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KAPREMONT53\file\ПАПКИ ПО ОТДЕЛАМ\Отдел формирования программ капитального ремонта\1Региональная программа\Краткосрочные планы\КП 2023-2025\"/>
    </mc:Choice>
  </mc:AlternateContent>
  <bookViews>
    <workbookView xWindow="0" yWindow="0" windowWidth="24000" windowHeight="9330" tabRatio="222"/>
  </bookViews>
  <sheets>
    <sheet name="перечень МКД" sheetId="1" r:id="rId1"/>
    <sheet name="Лист1" sheetId="2" state="hidden" r:id="rId2"/>
    <sheet name="план.пок-ли" sheetId="3" r:id="rId3"/>
    <sheet name="способ форм-ия" sheetId="4" state="hidden" r:id="rId4"/>
  </sheets>
  <definedNames>
    <definedName name="_xlnm._FilterDatabase" localSheetId="0" hidden="1">'перечень МКД'!$A$17:$XEY$3231</definedName>
    <definedName name="_xlnm._FilterDatabase" localSheetId="2" hidden="1">'план.пок-ли'!$A$8:$X$32</definedName>
    <definedName name="_xlnm._FilterDatabase" localSheetId="3" hidden="1">'способ форм-ия'!$A$8:$Z$32</definedName>
    <definedName name="Z_04681E51_F482_43C0_80C1_79FD2B2CC19D_.wvu.Cols" localSheetId="0" hidden="1">'перечень МКД'!$I:$L,'перечень МКД'!$N:$Q,'перечень МКД'!$AC:$AD</definedName>
    <definedName name="Z_04681E51_F482_43C0_80C1_79FD2B2CC19D_.wvu.FilterData" localSheetId="0" hidden="1">'перечень МКД'!$A$17:$AS$3195</definedName>
    <definedName name="Z_04681E51_F482_43C0_80C1_79FD2B2CC19D_.wvu.FilterData" localSheetId="2" hidden="1">'план.пок-ли'!$A$8:$R$34</definedName>
    <definedName name="Z_04681E51_F482_43C0_80C1_79FD2B2CC19D_.wvu.FilterData" localSheetId="3" hidden="1">'способ форм-ия'!$A$8:$Z$32</definedName>
    <definedName name="Z_083B205C_0646_4D77_BFB5_954DE3C7A9F7_.wvu.FilterData" localSheetId="0" hidden="1">'перечень МКД'!$A$2288:$AS$3195</definedName>
    <definedName name="Z_083B205C_0646_4D77_BFB5_954DE3C7A9F7_.wvu.FilterData" localSheetId="2" hidden="1">'план.пок-ли'!$A$8:$R$32</definedName>
    <definedName name="Z_0BA0143D_26B5_4CF0_838D_0EFB80343836_.wvu.FilterData" localSheetId="0" hidden="1">'перечень МКД'!$A$17:$AN$3195</definedName>
    <definedName name="Z_0FD083ED_923D_4169_9F6F_5866989E4ABB_.wvu.FilterData" localSheetId="0" hidden="1">'перечень МКД'!$A$17:$AN$3195</definedName>
    <definedName name="Z_1086198C_4DC2_4715_802E_44EEB1C2605E_.wvu.FilterData" localSheetId="0" hidden="1">'перечень МКД'!$A$17:$AR$3195</definedName>
    <definedName name="Z_1350D165_F641_4572_9AF9_604FE9EFC9EA_.wvu.FilterData" localSheetId="0" hidden="1">'перечень МКД'!$A$17:$AR$3195</definedName>
    <definedName name="Z_21DA5637_3D53_40C5_8320_12EDFE59D473_.wvu.FilterData" localSheetId="0" hidden="1">'перечень МКД'!$A$1268:$AN$3195</definedName>
    <definedName name="Z_2C2F9AEA_173A_4632_8362_A35B030497D4_.wvu.FilterData" localSheetId="0" hidden="1">'перечень МКД'!$A$54:$AR$3195</definedName>
    <definedName name="Z_2E181418_27FB_4AFA_A59A_FD804D91EF7B_.wvu.FilterData" localSheetId="0" hidden="1">'перечень МКД'!$A$16:$AN$3195</definedName>
    <definedName name="Z_3B7507D8_D19F_49EB_9136_95710C7A580D_.wvu.FilterData" localSheetId="0" hidden="1">'перечень МКД'!$A$471:$AN$3195</definedName>
    <definedName name="Z_3FE6AE97_3328_49C5_BAF0_FD10F1EF67A9_.wvu.FilterData" localSheetId="0" hidden="1">'перечень МКД'!$A$17:$AN$3195</definedName>
    <definedName name="Z_41B3A140_6BD7_479C_A100_73A4DBB8B763_.wvu.FilterData" localSheetId="0" hidden="1">'перечень МКД'!$A$17:$AR$3195</definedName>
    <definedName name="Z_47199EF1_4430_4C12_8EBC_E4861394555B_.wvu.FilterData" localSheetId="0" hidden="1">'перечень МКД'!#REF!</definedName>
    <definedName name="Z_47EA99AA_1701_4E18_9B15_9D65713D7AEB_.wvu.FilterData" localSheetId="0" hidden="1">'перечень МКД'!$A$17:$AN$3195</definedName>
    <definedName name="Z_4E391A03_CFA4_4A4C_8E32_EA41049277AF_.wvu.FilterData" localSheetId="0" hidden="1">'перечень МКД'!$A$17:$AR$3195</definedName>
    <definedName name="Z_54135404_EE67_482F_AE6D_DBA7F2B722E4_.wvu.FilterData" localSheetId="0" hidden="1">'перечень МКД'!$A$2288:$AN$3195</definedName>
    <definedName name="Z_581F44E8_6355_4ED7_8C2B_0581C1CFFF5D_.wvu.FilterData" localSheetId="0" hidden="1">'перечень МКД'!$A$818:$AN$818</definedName>
    <definedName name="Z_5D2C757F_4A12_4EE0_B6DF_FE65DDE32A79_.wvu.FilterData" localSheetId="0" hidden="1">'перечень МКД'!$A$17:$AR$3195</definedName>
    <definedName name="Z_6087ADBE_1859_4283_AA40_8311D6BF8A67_.wvu.FilterData" localSheetId="0" hidden="1">'перечень МКД'!$A$2936:$AR$3195</definedName>
    <definedName name="Z_63351BBD_C220_4047_BE5A_6190E4B37AE3_.wvu.FilterData" localSheetId="0" hidden="1">'перечень МКД'!$A$16:$AR$3195</definedName>
    <definedName name="Z_823ED6D7_DF81_4E08_927A_50870AB59B0A_.wvu.FilterData" localSheetId="0" hidden="1">'перечень МКД'!$A$2288:$AR$3195</definedName>
    <definedName name="Z_8775C2F7_3724_49FA_B991_B3DCD9EC4F17_.wvu.FilterData" localSheetId="0" hidden="1">'перечень МКД'!$A$16:$AR$3195</definedName>
    <definedName name="Z_88BDF954_7732_4F7B_8077_48A12A670B93_.wvu.FilterData" localSheetId="0" hidden="1">'перечень МКД'!$A$17:$AN$3195</definedName>
    <definedName name="Z_88BDF954_7732_4F7B_8077_48A12A670B93_.wvu.FilterData" localSheetId="2" hidden="1">'план.пок-ли'!$A$8:$R$32</definedName>
    <definedName name="Z_89BAA8A5_42E0_41AC_A06B_E2F79C175E44_.wvu.FilterData" localSheetId="0" hidden="1">'перечень МКД'!$A$17:$AN$3195</definedName>
    <definedName name="Z_9163369F_8F57_4FFD_851F_E95BCEDDED6D_.wvu.FilterData" localSheetId="0" hidden="1">'перечень МКД'!$A$54:$AS$3195</definedName>
    <definedName name="Z_96458DBF_F2DA_4DF3_B620_9B16CC071573_.wvu.FilterData" localSheetId="0" hidden="1">'перечень МКД'!$A$17:$AN$3195</definedName>
    <definedName name="Z_98571B34_3551_466A_BCE8_16156F57D1B0_.wvu.FilterData" localSheetId="0" hidden="1">'перечень МКД'!$A$17:$AR$3195</definedName>
    <definedName name="Z_987F7654_C281_42CD_A5D4_D1CD74262592_.wvu.FilterData" localSheetId="0" hidden="1">'перечень МКД'!$A$17:$AR$3195</definedName>
    <definedName name="Z_A046BBF2_9DF1_43F9_BF5B_EB92CAC452C2_.wvu.FilterData" localSheetId="0" hidden="1">'перечень МКД'!$A$2288:$AR$3195</definedName>
    <definedName name="Z_A1114A8E_0095_4E35_907D_F2ECD106855C_.wvu.FilterData" localSheetId="0" hidden="1">'перечень МКД'!$A$1304:$AR$3195</definedName>
    <definedName name="Z_A7DD1392_53C4_42AA_A5A6_7EC8C3E3F058_.wvu.FilterData" localSheetId="0" hidden="1">'перечень МКД'!$A$1304:$AR$3195</definedName>
    <definedName name="Z_B38B1949_372B_4056_92D6_06A8DB93BC81_.wvu.FilterData" localSheetId="0" hidden="1">'перечень МКД'!$A$17:$AN$3195</definedName>
    <definedName name="Z_B79A175C_805D_44CE_98A2_3038EE24A168_.wvu.FilterData" localSheetId="0" hidden="1">'перечень МКД'!$A$17:$AS$3195</definedName>
    <definedName name="Z_B9405093_0746_44F4_9306_E0FB582D05DD_.wvu.FilterData" localSheetId="0" hidden="1">'перечень МКД'!$A$977:$AS$3195</definedName>
    <definedName name="Z_BA340E63_9FE3_4F23_9D05_29138434F3BB_.wvu.FilterData" localSheetId="0" hidden="1">'перечень МКД'!$A$16:$AN$3195</definedName>
    <definedName name="Z_BD48A830_05C9_4426_B5E0_C43D1D84FA98_.wvu.FilterData" localSheetId="0" hidden="1">'перечень МКД'!$A$2288:$AR$3195</definedName>
    <definedName name="Z_C7F31BB5_A5FD_49C6_9BB3_1EC8F2C98019_.wvu.Cols" localSheetId="0" hidden="1">'перечень МКД'!$I:$L,'перечень МКД'!$N:$Q,'перечень МКД'!$W:$X,'перечень МКД'!$AJ:$AL</definedName>
    <definedName name="Z_C7F31BB5_A5FD_49C6_9BB3_1EC8F2C98019_.wvu.FilterData" localSheetId="0" hidden="1">'перечень МКД'!$A$17:$AN$3195</definedName>
    <definedName name="Z_C7F31BB5_A5FD_49C6_9BB3_1EC8F2C98019_.wvu.FilterData" localSheetId="2" hidden="1">'план.пок-ли'!$A$8:$R$8</definedName>
    <definedName name="Z_C7F31BB5_A5FD_49C6_9BB3_1EC8F2C98019_.wvu.FilterData" localSheetId="3" hidden="1">'способ форм-ия'!$A$8:$R$8</definedName>
    <definedName name="Z_C7F31BB5_A5FD_49C6_9BB3_1EC8F2C98019_.wvu.Rows" localSheetId="0" hidden="1">'перечень МКД'!$2:$14</definedName>
    <definedName name="Z_C9751D36_FF5E_4144_B34D_3C52FB0275EB_.wvu.FilterData" localSheetId="0" hidden="1">'перечень МКД'!$A$17:$AN$3195</definedName>
    <definedName name="Z_CC2C7E60_F730_4020_A00D_19EDC30C7ECF_.wvu.FilterData" localSheetId="0" hidden="1">'перечень МКД'!$A$17:$AN$3195</definedName>
    <definedName name="Z_DAD72A4D_C434_4D96_8ACA_D7FE06CB6399_.wvu.FilterData" localSheetId="0" hidden="1">'перечень МКД'!$A$18:$AR$18</definedName>
    <definedName name="Z_DDC1CC5E_6264_4594_8BB6_1DDD50A86102_.wvu.FilterData" localSheetId="0" hidden="1">'перечень МКД'!$A$17:$AR$3195</definedName>
    <definedName name="Z_F3E52435_65ED_4DF3_BF67_ECE66E45C6C0_.wvu.FilterData" localSheetId="0" hidden="1">'перечень МКД'!$A$2289:$AN$3195</definedName>
    <definedName name="Z_F3E52435_65ED_4DF3_BF67_ECE66E45C6C0_.wvu.FilterData" localSheetId="3" hidden="1">'способ форм-ия'!$A$8:$Z$32</definedName>
    <definedName name="Z_FA7C1A2B_0B3C_4E4C_B1DB_2D22D2476652_.wvu.FilterData" localSheetId="0" hidden="1">'перечень МКД'!$A$1304:$AR$3195</definedName>
    <definedName name="Z_FADFEE5D_3315_4029_9C0B_0698414F4847_.wvu.FilterData" localSheetId="0" hidden="1">'перечень МКД'!$A$2288:$AN$3195</definedName>
    <definedName name="Z_FE3E5135_D9C4_4228_AFB9_0DBB020B855B_.wvu.FilterData" localSheetId="0" hidden="1">'перечень МКД'!$A$17:$AR$3195</definedName>
    <definedName name="Z_FE7C3C73_8F0F_4691_A2C1_65D1FB5CB44F_.wvu.FilterData" localSheetId="0" hidden="1">'перечень МКД'!$A$2288:$AS$3195</definedName>
    <definedName name="АВ1000">'перечень МКД'!$Q$773</definedName>
    <definedName name="_xlnm.Print_Area" localSheetId="0">'перечень МКД'!$A$1:$AG$3239</definedName>
    <definedName name="_xlnm.Print_Area" localSheetId="2">'план.пок-ли'!$A$1:$R$36</definedName>
  </definedNames>
  <calcPr calcId="152511"/>
  <customWorkbookViews>
    <customWorkbookView name="123 - Личное представление" guid="{C7F31BB5-A5FD-49C6-9BB3-1EC8F2C98019}" mergeInterval="0" personalView="1" maximized="1" xWindow="-8" yWindow="-8" windowWidth="1936" windowHeight="1056" activeSheetId="1"/>
    <customWorkbookView name="User - Личное представление" guid="{04681E51-F482-43C0-80C1-79FD2B2CC19D}" mergeInterval="0" personalView="1" maximized="1" xWindow="-8" yWindow="-8" windowWidth="1616" windowHeight="876" tabRatio="691" activeSheetId="1"/>
  </customWorkbookViews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443" i="1" l="1"/>
  <c r="K2443" i="1"/>
  <c r="L2443" i="1"/>
  <c r="S2443" i="1"/>
  <c r="U2443" i="1"/>
  <c r="W2443" i="1"/>
  <c r="Y2443" i="1"/>
  <c r="AA2443" i="1"/>
  <c r="AF2443" i="1"/>
  <c r="I2443" i="1"/>
  <c r="I2416" i="1"/>
  <c r="J2289" i="1"/>
  <c r="K2289" i="1"/>
  <c r="L2289" i="1"/>
  <c r="S2289" i="1"/>
  <c r="U2289" i="1"/>
  <c r="W2289" i="1"/>
  <c r="X2289" i="1"/>
  <c r="Y2289" i="1"/>
  <c r="AA2289" i="1"/>
  <c r="AE2289" i="1"/>
  <c r="I2289" i="1"/>
  <c r="J2416" i="1"/>
  <c r="K2416" i="1"/>
  <c r="L2416" i="1"/>
  <c r="R2416" i="1"/>
  <c r="S2416" i="1"/>
  <c r="AA2416" i="1"/>
  <c r="M2442" i="1"/>
  <c r="Q2442" i="1" s="1"/>
  <c r="M2441" i="1"/>
  <c r="Q2441" i="1" s="1"/>
  <c r="M2440" i="1"/>
  <c r="Q2440" i="1" s="1"/>
  <c r="J2074" i="1"/>
  <c r="K2074" i="1"/>
  <c r="L2074" i="1"/>
  <c r="P2074" i="1"/>
  <c r="P2073" i="1" s="1"/>
  <c r="U2074" i="1"/>
  <c r="V2074" i="1"/>
  <c r="Y2074" i="1"/>
  <c r="AF2074" i="1"/>
  <c r="AF2073" i="1" s="1"/>
  <c r="I2074" i="1"/>
  <c r="J472" i="1"/>
  <c r="K472" i="1"/>
  <c r="L472" i="1"/>
  <c r="U472" i="1"/>
  <c r="AF472" i="1"/>
  <c r="I472" i="1"/>
  <c r="J55" i="1"/>
  <c r="K55" i="1"/>
  <c r="L55" i="1"/>
  <c r="S55" i="1"/>
  <c r="S54" i="1" s="1"/>
  <c r="T55" i="1"/>
  <c r="T54" i="1" s="1"/>
  <c r="AF55" i="1"/>
  <c r="AF54" i="1" s="1"/>
  <c r="I55" i="1"/>
  <c r="M2412" i="1" l="1"/>
  <c r="Q2412" i="1" s="1"/>
  <c r="J978" i="1"/>
  <c r="K978" i="1"/>
  <c r="L978" i="1"/>
  <c r="U978" i="1"/>
  <c r="Y978" i="1"/>
  <c r="AF978" i="1"/>
  <c r="I978" i="1"/>
  <c r="V505" i="1" l="1"/>
  <c r="V472" i="1" s="1"/>
  <c r="E10" i="3" l="1"/>
  <c r="M66" i="1" l="1"/>
  <c r="Q66" i="1" s="1"/>
  <c r="J1273" i="1" l="1"/>
  <c r="K1273" i="1"/>
  <c r="L1273" i="1"/>
  <c r="R1273" i="1"/>
  <c r="U1273" i="1"/>
  <c r="AA1273" i="1"/>
  <c r="K26" i="1"/>
  <c r="L26" i="1"/>
  <c r="R26" i="1"/>
  <c r="U26" i="1"/>
  <c r="AA26" i="1"/>
  <c r="I26" i="1"/>
  <c r="J1278" i="1"/>
  <c r="K1278" i="1"/>
  <c r="L1278" i="1"/>
  <c r="U1278" i="1"/>
  <c r="Y1278" i="1"/>
  <c r="Y1268" i="1" s="1"/>
  <c r="AA1278" i="1"/>
  <c r="AA1268" i="1" s="1"/>
  <c r="I1278" i="1"/>
  <c r="U508" i="1" l="1"/>
  <c r="U471" i="1" s="1"/>
  <c r="W508" i="1"/>
  <c r="W471" i="1" s="1"/>
  <c r="Y508" i="1"/>
  <c r="Y471" i="1" s="1"/>
  <c r="AA508" i="1"/>
  <c r="AA471" i="1" s="1"/>
  <c r="AF508" i="1"/>
  <c r="AF471" i="1" s="1"/>
  <c r="J2099" i="1"/>
  <c r="K2099" i="1"/>
  <c r="L2099" i="1"/>
  <c r="R2099" i="1"/>
  <c r="U2099" i="1"/>
  <c r="V2099" i="1"/>
  <c r="I2099" i="1"/>
  <c r="J1995" i="1"/>
  <c r="K1995" i="1"/>
  <c r="L1995" i="1"/>
  <c r="U1995" i="1"/>
  <c r="I1995" i="1"/>
  <c r="I1682" i="1"/>
  <c r="I1600" i="1"/>
  <c r="I1597" i="1"/>
  <c r="I1475" i="1"/>
  <c r="I1421" i="1"/>
  <c r="I1417" i="1"/>
  <c r="I1273" i="1"/>
  <c r="J1269" i="1"/>
  <c r="J1268" i="1" s="1"/>
  <c r="K1269" i="1"/>
  <c r="K1268" i="1" s="1"/>
  <c r="L1269" i="1"/>
  <c r="L1268" i="1" s="1"/>
  <c r="R1269" i="1"/>
  <c r="U1269" i="1"/>
  <c r="U1268" i="1" s="1"/>
  <c r="AF1269" i="1"/>
  <c r="AF1268" i="1" s="1"/>
  <c r="I1269" i="1"/>
  <c r="I1030" i="1"/>
  <c r="I1013" i="1"/>
  <c r="I962" i="1"/>
  <c r="I826" i="1"/>
  <c r="I819" i="1"/>
  <c r="I712" i="1"/>
  <c r="I651" i="1"/>
  <c r="I637" i="1"/>
  <c r="J508" i="1"/>
  <c r="K508" i="1"/>
  <c r="L508" i="1"/>
  <c r="I508" i="1"/>
  <c r="I1596" i="1" l="1"/>
  <c r="I1268" i="1"/>
  <c r="M3230" i="1"/>
  <c r="Q3230" i="1" s="1"/>
  <c r="M2410" i="1"/>
  <c r="Q2410" i="1" s="1"/>
  <c r="M2409" i="1"/>
  <c r="Q2409" i="1" s="1"/>
  <c r="M2106" i="1" l="1"/>
  <c r="Q2106" i="1" s="1"/>
  <c r="V2054" i="1"/>
  <c r="M2054" i="1" l="1"/>
  <c r="Q2054" i="1" s="1"/>
  <c r="Z1332" i="1" l="1"/>
  <c r="Z1278" i="1" s="1"/>
  <c r="Z1268" i="1" s="1"/>
  <c r="M1011" i="1" l="1"/>
  <c r="Q1011" i="1" s="1"/>
  <c r="R983" i="1" l="1"/>
  <c r="R825" i="1" l="1"/>
  <c r="M633" i="1" l="1"/>
  <c r="Q633" i="1" s="1"/>
  <c r="J24" i="1" l="1"/>
  <c r="K24" i="1"/>
  <c r="L24" i="1"/>
  <c r="U24" i="1"/>
  <c r="I24" i="1"/>
  <c r="I22" i="1" l="1"/>
  <c r="V25" i="1"/>
  <c r="V24" i="1" s="1"/>
  <c r="R59" i="1"/>
  <c r="R55" i="1" s="1"/>
  <c r="AB1279" i="1" l="1"/>
  <c r="V1277" i="1"/>
  <c r="V1273" i="1" s="1"/>
  <c r="M1279" i="1" l="1"/>
  <c r="M1277" i="1"/>
  <c r="Q1277" i="1" s="1"/>
  <c r="M2439" i="1"/>
  <c r="Q2439" i="1" s="1"/>
  <c r="Q1279" i="1" l="1"/>
  <c r="T2733" i="1"/>
  <c r="J710" i="1" l="1"/>
  <c r="K710" i="1"/>
  <c r="L710" i="1"/>
  <c r="I710" i="1"/>
  <c r="T2705" i="1" l="1"/>
  <c r="T2597" i="1" l="1"/>
  <c r="V2136" i="1"/>
  <c r="I708" i="1" l="1"/>
  <c r="I634" i="1"/>
  <c r="I506" i="1"/>
  <c r="I471" i="1" s="1"/>
  <c r="I68" i="1"/>
  <c r="I54" i="1" s="1"/>
  <c r="I2249" i="1" l="1"/>
  <c r="I2252" i="1"/>
  <c r="J2252" i="1"/>
  <c r="K2252" i="1"/>
  <c r="L2252" i="1"/>
  <c r="U2252" i="1"/>
  <c r="Y2252" i="1"/>
  <c r="AA2252" i="1"/>
  <c r="J2249" i="1"/>
  <c r="K2249" i="1"/>
  <c r="L2249" i="1"/>
  <c r="R2249" i="1"/>
  <c r="AA2249" i="1"/>
  <c r="I830" i="1"/>
  <c r="I772" i="1"/>
  <c r="J1600" i="1" l="1"/>
  <c r="K1600" i="1"/>
  <c r="L1600" i="1"/>
  <c r="R1600" i="1"/>
  <c r="U1600" i="1"/>
  <c r="AA1600" i="1"/>
  <c r="J712" i="1"/>
  <c r="K712" i="1"/>
  <c r="L712" i="1"/>
  <c r="U712" i="1"/>
  <c r="W712" i="1"/>
  <c r="Y712" i="1"/>
  <c r="AA712" i="1"/>
  <c r="V713" i="1"/>
  <c r="M713" i="1" s="1"/>
  <c r="Q713" i="1" s="1"/>
  <c r="V714" i="1"/>
  <c r="M714" i="1" s="1"/>
  <c r="Q714" i="1" s="1"/>
  <c r="V715" i="1"/>
  <c r="M715" i="1" s="1"/>
  <c r="Q715" i="1" s="1"/>
  <c r="V716" i="1"/>
  <c r="M716" i="1" s="1"/>
  <c r="Q716" i="1" s="1"/>
  <c r="M717" i="1"/>
  <c r="Q717" i="1" s="1"/>
  <c r="V718" i="1"/>
  <c r="M718" i="1" s="1"/>
  <c r="Q718" i="1" s="1"/>
  <c r="V719" i="1"/>
  <c r="M719" i="1" s="1"/>
  <c r="Q719" i="1" s="1"/>
  <c r="M720" i="1"/>
  <c r="Q720" i="1" s="1"/>
  <c r="M721" i="1"/>
  <c r="Q721" i="1" s="1"/>
  <c r="M722" i="1"/>
  <c r="Q722" i="1" s="1"/>
  <c r="V723" i="1"/>
  <c r="M723" i="1" s="1"/>
  <c r="Q723" i="1" s="1"/>
  <c r="M724" i="1"/>
  <c r="Q724" i="1" s="1"/>
  <c r="M725" i="1"/>
  <c r="Q725" i="1" s="1"/>
  <c r="M726" i="1"/>
  <c r="Q726" i="1" s="1"/>
  <c r="M727" i="1"/>
  <c r="Q727" i="1" s="1"/>
  <c r="M728" i="1"/>
  <c r="Q728" i="1" s="1"/>
  <c r="R711" i="1"/>
  <c r="J651" i="1"/>
  <c r="K651" i="1"/>
  <c r="L651" i="1"/>
  <c r="R651" i="1"/>
  <c r="U651" i="1"/>
  <c r="W651" i="1"/>
  <c r="AA651" i="1"/>
  <c r="J637" i="1"/>
  <c r="K637" i="1"/>
  <c r="L637" i="1"/>
  <c r="R637" i="1"/>
  <c r="U637" i="1"/>
  <c r="AA637" i="1"/>
  <c r="M711" i="1" l="1"/>
  <c r="R710" i="1"/>
  <c r="AJ28" i="1"/>
  <c r="AJ29" i="1" l="1"/>
  <c r="AL29" i="1" s="1"/>
  <c r="Q711" i="1"/>
  <c r="M710" i="1"/>
  <c r="Q710" i="1" s="1"/>
  <c r="AL28" i="1"/>
  <c r="J1417" i="1"/>
  <c r="K1417" i="1"/>
  <c r="L1417" i="1"/>
  <c r="R1417" i="1"/>
  <c r="Z2369" i="1"/>
  <c r="J2240" i="1"/>
  <c r="K2240" i="1"/>
  <c r="L2240" i="1"/>
  <c r="R2240" i="1"/>
  <c r="U2240" i="1"/>
  <c r="I2240" i="1"/>
  <c r="J2107" i="1"/>
  <c r="J2073" i="1" s="1"/>
  <c r="K2107" i="1"/>
  <c r="K2073" i="1" s="1"/>
  <c r="L2107" i="1"/>
  <c r="L2073" i="1" s="1"/>
  <c r="U2107" i="1"/>
  <c r="U2073" i="1" s="1"/>
  <c r="Y2107" i="1"/>
  <c r="Y2073" i="1" s="1"/>
  <c r="AA2107" i="1"/>
  <c r="I2107" i="1"/>
  <c r="I2073" i="1" s="1"/>
  <c r="I2058" i="1"/>
  <c r="I2055" i="1" s="1"/>
  <c r="I1993" i="1"/>
  <c r="I1991" i="1"/>
  <c r="I1707" i="1"/>
  <c r="I1699" i="1"/>
  <c r="J1682" i="1"/>
  <c r="K1682" i="1"/>
  <c r="L1682" i="1"/>
  <c r="R1682" i="1"/>
  <c r="U1682" i="1"/>
  <c r="V1682" i="1"/>
  <c r="Y1682" i="1"/>
  <c r="Z1682" i="1"/>
  <c r="AE1682" i="1"/>
  <c r="AF1682" i="1"/>
  <c r="I1611" i="1"/>
  <c r="I1608" i="1"/>
  <c r="I1480" i="1"/>
  <c r="I1474" i="1" s="1"/>
  <c r="I943" i="1"/>
  <c r="J819" i="1"/>
  <c r="K819" i="1"/>
  <c r="L819" i="1"/>
  <c r="R819" i="1"/>
  <c r="Y819" i="1"/>
  <c r="Z819" i="1"/>
  <c r="AA819" i="1"/>
  <c r="AF819" i="1"/>
  <c r="I769" i="1"/>
  <c r="AA2058" i="1"/>
  <c r="U2058" i="1"/>
  <c r="R2058" i="1"/>
  <c r="L2058" i="1"/>
  <c r="K2058" i="1"/>
  <c r="J2058" i="1"/>
  <c r="Y1995" i="1"/>
  <c r="W1995" i="1"/>
  <c r="AF1707" i="1"/>
  <c r="AF21" i="1" s="1"/>
  <c r="AA1707" i="1"/>
  <c r="Y1707" i="1"/>
  <c r="W1707" i="1"/>
  <c r="U1707" i="1"/>
  <c r="L1707" i="1"/>
  <c r="K1707" i="1"/>
  <c r="J1707" i="1"/>
  <c r="AA1611" i="1"/>
  <c r="Y1611" i="1"/>
  <c r="W1611" i="1"/>
  <c r="U1611" i="1"/>
  <c r="L1611" i="1"/>
  <c r="K1611" i="1"/>
  <c r="J1611" i="1"/>
  <c r="AA1480" i="1"/>
  <c r="Y1480" i="1"/>
  <c r="U1480" i="1"/>
  <c r="L1480" i="1"/>
  <c r="K1480" i="1"/>
  <c r="J1480" i="1"/>
  <c r="AB1421" i="1"/>
  <c r="AA1421" i="1"/>
  <c r="Y1421" i="1"/>
  <c r="U1421" i="1"/>
  <c r="L1421" i="1"/>
  <c r="K1421" i="1"/>
  <c r="J1421" i="1"/>
  <c r="AA1030" i="1"/>
  <c r="Y1030" i="1"/>
  <c r="U1030" i="1"/>
  <c r="L1030" i="1"/>
  <c r="K1030" i="1"/>
  <c r="J1030" i="1"/>
  <c r="AA962" i="1"/>
  <c r="Y962" i="1"/>
  <c r="W962" i="1"/>
  <c r="U962" i="1"/>
  <c r="R962" i="1"/>
  <c r="L962" i="1"/>
  <c r="K962" i="1"/>
  <c r="J962" i="1"/>
  <c r="AA943" i="1"/>
  <c r="Y943" i="1"/>
  <c r="W943" i="1"/>
  <c r="U943" i="1"/>
  <c r="R943" i="1"/>
  <c r="L943" i="1"/>
  <c r="K943" i="1"/>
  <c r="J943" i="1"/>
  <c r="AA830" i="1"/>
  <c r="Y830" i="1"/>
  <c r="U830" i="1"/>
  <c r="L830" i="1"/>
  <c r="K830" i="1"/>
  <c r="J830" i="1"/>
  <c r="AA772" i="1"/>
  <c r="U772" i="1"/>
  <c r="L772" i="1"/>
  <c r="K772" i="1"/>
  <c r="J772" i="1"/>
  <c r="AA68" i="1"/>
  <c r="AA54" i="1" s="1"/>
  <c r="Y68" i="1"/>
  <c r="Y54" i="1" s="1"/>
  <c r="W68" i="1"/>
  <c r="W54" i="1" s="1"/>
  <c r="U68" i="1"/>
  <c r="U54" i="1" s="1"/>
  <c r="L68" i="1"/>
  <c r="L54" i="1" s="1"/>
  <c r="K68" i="1"/>
  <c r="K54" i="1" s="1"/>
  <c r="J68" i="1"/>
  <c r="J54" i="1" s="1"/>
  <c r="AA2099" i="1"/>
  <c r="W2099" i="1"/>
  <c r="R1993" i="1"/>
  <c r="L1993" i="1"/>
  <c r="K1993" i="1"/>
  <c r="J1993" i="1"/>
  <c r="AA1699" i="1"/>
  <c r="R1699" i="1"/>
  <c r="L1699" i="1"/>
  <c r="K1699" i="1"/>
  <c r="J1699" i="1"/>
  <c r="R1608" i="1"/>
  <c r="L1608" i="1"/>
  <c r="K1608" i="1"/>
  <c r="J1608" i="1"/>
  <c r="Y1013" i="1"/>
  <c r="U1013" i="1"/>
  <c r="L1013" i="1"/>
  <c r="K1013" i="1"/>
  <c r="J1013" i="1"/>
  <c r="U826" i="1"/>
  <c r="R826" i="1"/>
  <c r="L826" i="1"/>
  <c r="K826" i="1"/>
  <c r="J826" i="1"/>
  <c r="R506" i="1"/>
  <c r="L506" i="1"/>
  <c r="L471" i="1" s="1"/>
  <c r="K506" i="1"/>
  <c r="K471" i="1" s="1"/>
  <c r="J506" i="1"/>
  <c r="J471" i="1" s="1"/>
  <c r="AF1991" i="1"/>
  <c r="R1991" i="1"/>
  <c r="L1991" i="1"/>
  <c r="K1991" i="1"/>
  <c r="J1991" i="1"/>
  <c r="R1597" i="1"/>
  <c r="L1597" i="1"/>
  <c r="K1597" i="1"/>
  <c r="J1597" i="1"/>
  <c r="AF1475" i="1"/>
  <c r="R1475" i="1"/>
  <c r="L1475" i="1"/>
  <c r="K1475" i="1"/>
  <c r="J1475" i="1"/>
  <c r="AF769" i="1"/>
  <c r="R769" i="1"/>
  <c r="L769" i="1"/>
  <c r="K769" i="1"/>
  <c r="J769" i="1"/>
  <c r="W20" i="1" l="1"/>
  <c r="W2073" i="1"/>
  <c r="AA2073" i="1"/>
  <c r="AJ30" i="1"/>
  <c r="AJ31" i="1" s="1"/>
  <c r="I1990" i="1"/>
  <c r="I20" i="1"/>
  <c r="I19" i="1"/>
  <c r="I1416" i="1"/>
  <c r="AA1416" i="1"/>
  <c r="J1416" i="1"/>
  <c r="Y1416" i="1"/>
  <c r="U1416" i="1"/>
  <c r="L1416" i="1"/>
  <c r="AB1416" i="1"/>
  <c r="K1416" i="1"/>
  <c r="S20" i="1"/>
  <c r="Y21" i="1"/>
  <c r="S21" i="1"/>
  <c r="AA20" i="1"/>
  <c r="L20" i="1"/>
  <c r="W21" i="1"/>
  <c r="K20" i="1"/>
  <c r="L19" i="1"/>
  <c r="J19" i="1"/>
  <c r="U20" i="1"/>
  <c r="Y20" i="1"/>
  <c r="J20" i="1"/>
  <c r="U19" i="1"/>
  <c r="Y19" i="1"/>
  <c r="K19" i="1"/>
  <c r="S19" i="1"/>
  <c r="W19" i="1"/>
  <c r="AA19" i="1"/>
  <c r="AE19" i="1"/>
  <c r="P19" i="1"/>
  <c r="X19" i="1"/>
  <c r="R2407" i="1"/>
  <c r="M2407" i="1" s="1"/>
  <c r="Q2407" i="1" s="1"/>
  <c r="T2718" i="1"/>
  <c r="M2718" i="1" s="1"/>
  <c r="Q2718" i="1" s="1"/>
  <c r="T2713" i="1"/>
  <c r="M2713" i="1" s="1"/>
  <c r="Q2713" i="1" s="1"/>
  <c r="M2668" i="1"/>
  <c r="Q2668" i="1" s="1"/>
  <c r="M2411" i="1"/>
  <c r="Q2411" i="1" s="1"/>
  <c r="AB2406" i="1"/>
  <c r="AB2289" i="1" s="1"/>
  <c r="M2405" i="1"/>
  <c r="Q2405" i="1" s="1"/>
  <c r="R2400" i="1"/>
  <c r="M2241" i="1"/>
  <c r="M2238" i="1"/>
  <c r="Q2238" i="1" s="1"/>
  <c r="M1698" i="1"/>
  <c r="Q1698" i="1" s="1"/>
  <c r="M1697" i="1"/>
  <c r="Q1697" i="1" s="1"/>
  <c r="M1419" i="1"/>
  <c r="Q1419" i="1" s="1"/>
  <c r="M1009" i="1"/>
  <c r="Q1009" i="1" s="1"/>
  <c r="M1008" i="1"/>
  <c r="Q1008" i="1" s="1"/>
  <c r="AL31" i="1" l="1"/>
  <c r="AL30" i="1"/>
  <c r="AJ32" i="1"/>
  <c r="M2406" i="1"/>
  <c r="Q2406" i="1" s="1"/>
  <c r="W18" i="1"/>
  <c r="P18" i="1"/>
  <c r="S18" i="1"/>
  <c r="Y18" i="1"/>
  <c r="AE18" i="1"/>
  <c r="Q2241" i="1"/>
  <c r="M825" i="1"/>
  <c r="Q825" i="1" s="1"/>
  <c r="AJ33" i="1" l="1"/>
  <c r="AJ34" i="1" s="1"/>
  <c r="AL32" i="1"/>
  <c r="AL34" i="1" l="1"/>
  <c r="AL33" i="1"/>
  <c r="AJ35" i="1"/>
  <c r="T2385" i="1"/>
  <c r="M2385" i="1" l="1"/>
  <c r="Q2385" i="1" s="1"/>
  <c r="AL35" i="1"/>
  <c r="AJ36" i="1"/>
  <c r="T2983" i="1"/>
  <c r="AL36" i="1" l="1"/>
  <c r="AJ37" i="1"/>
  <c r="M132" i="1"/>
  <c r="AL37" i="1" l="1"/>
  <c r="AJ38" i="1"/>
  <c r="AL38" i="1" l="1"/>
  <c r="AJ39" i="1"/>
  <c r="AA1596" i="1"/>
  <c r="U1596" i="1"/>
  <c r="R1596" i="1"/>
  <c r="AL39" i="1" l="1"/>
  <c r="AJ40" i="1"/>
  <c r="M2401" i="1"/>
  <c r="Q2401" i="1" s="1"/>
  <c r="M2403" i="1"/>
  <c r="Q2403" i="1" s="1"/>
  <c r="M2402" i="1"/>
  <c r="Q2402" i="1" s="1"/>
  <c r="AL40" i="1" l="1"/>
  <c r="AJ41" i="1"/>
  <c r="T3202" i="1"/>
  <c r="M3202" i="1" s="1"/>
  <c r="Q3202" i="1" s="1"/>
  <c r="AL41" i="1" l="1"/>
  <c r="AJ42" i="1"/>
  <c r="AF2356" i="1"/>
  <c r="AF2289" i="1" s="1"/>
  <c r="AL42" i="1" l="1"/>
  <c r="AJ43" i="1"/>
  <c r="V2389" i="1"/>
  <c r="V2289" i="1" s="1"/>
  <c r="AL43" i="1" l="1"/>
  <c r="AJ44" i="1"/>
  <c r="AF19" i="1"/>
  <c r="AF18" i="1" s="1"/>
  <c r="M2389" i="1"/>
  <c r="Q2389" i="1" s="1"/>
  <c r="M2101" i="1"/>
  <c r="M2097" i="1"/>
  <c r="AL44" i="1" l="1"/>
  <c r="AJ45" i="1"/>
  <c r="M632" i="1"/>
  <c r="Q632" i="1" s="1"/>
  <c r="AJ46" i="1" l="1"/>
  <c r="AL45" i="1"/>
  <c r="W1681" i="1"/>
  <c r="AE1681" i="1"/>
  <c r="AL46" i="1" l="1"/>
  <c r="AJ47" i="1"/>
  <c r="AJ48" i="1" s="1"/>
  <c r="AJ49" i="1" s="1"/>
  <c r="U1681" i="1"/>
  <c r="Y1681" i="1"/>
  <c r="AF1681" i="1"/>
  <c r="W708" i="1"/>
  <c r="Y708" i="1"/>
  <c r="AA708" i="1"/>
  <c r="R1838" i="1"/>
  <c r="R767" i="1"/>
  <c r="R712" i="1" s="1"/>
  <c r="AL49" i="1" l="1"/>
  <c r="AL48" i="1"/>
  <c r="AL47" i="1"/>
  <c r="AJ50" i="1"/>
  <c r="AL50" i="1" s="1"/>
  <c r="M767" i="1"/>
  <c r="Q767" i="1" s="1"/>
  <c r="AJ51" i="1" l="1"/>
  <c r="R2552" i="1"/>
  <c r="M1267" i="1"/>
  <c r="Q1267" i="1" s="1"/>
  <c r="M1696" i="1"/>
  <c r="Q1696" i="1" s="1"/>
  <c r="M3217" i="1"/>
  <c r="Q3217" i="1" s="1"/>
  <c r="V2911" i="1"/>
  <c r="M2911" i="1" s="1"/>
  <c r="Q2911" i="1" s="1"/>
  <c r="M2319" i="1"/>
  <c r="Q2319" i="1" s="1"/>
  <c r="M3119" i="1"/>
  <c r="Q3119" i="1" s="1"/>
  <c r="M3216" i="1"/>
  <c r="Q3216" i="1" s="1"/>
  <c r="M2399" i="1"/>
  <c r="Q2399" i="1" s="1"/>
  <c r="M2398" i="1"/>
  <c r="Q2398" i="1" s="1"/>
  <c r="M2397" i="1"/>
  <c r="Q2397" i="1" s="1"/>
  <c r="M2396" i="1"/>
  <c r="Q2396" i="1" s="1"/>
  <c r="M2395" i="1"/>
  <c r="Q2395" i="1" s="1"/>
  <c r="M2394" i="1"/>
  <c r="Q2394" i="1" s="1"/>
  <c r="M2393" i="1"/>
  <c r="Q2393" i="1" s="1"/>
  <c r="M2392" i="1"/>
  <c r="Q2392" i="1" s="1"/>
  <c r="M2391" i="1"/>
  <c r="Q2391" i="1" s="1"/>
  <c r="M2390" i="1"/>
  <c r="Q2390" i="1" s="1"/>
  <c r="V2224" i="1"/>
  <c r="M2224" i="1" s="1"/>
  <c r="Q2224" i="1" s="1"/>
  <c r="M2098" i="1"/>
  <c r="Q2098" i="1" s="1"/>
  <c r="V1463" i="1"/>
  <c r="M1463" i="1" s="1"/>
  <c r="Q1463" i="1" s="1"/>
  <c r="M1473" i="1"/>
  <c r="Q1473" i="1" s="1"/>
  <c r="M1695" i="1"/>
  <c r="Q1695" i="1" s="1"/>
  <c r="M1694" i="1"/>
  <c r="Q1694" i="1" s="1"/>
  <c r="M1693" i="1"/>
  <c r="Q1693" i="1" s="1"/>
  <c r="V1271" i="1"/>
  <c r="V1269" i="1" s="1"/>
  <c r="V1049" i="1"/>
  <c r="AL51" i="1" l="1"/>
  <c r="AJ52" i="1"/>
  <c r="AJ53" i="1" s="1"/>
  <c r="M1271" i="1"/>
  <c r="Q1271" i="1" s="1"/>
  <c r="M1266" i="1"/>
  <c r="Q1266" i="1" s="1"/>
  <c r="M1007" i="1"/>
  <c r="Q1007" i="1" s="1"/>
  <c r="M1006" i="1"/>
  <c r="Q1006" i="1" s="1"/>
  <c r="M1005" i="1"/>
  <c r="Q1005" i="1" s="1"/>
  <c r="M1004" i="1"/>
  <c r="Q1004" i="1" s="1"/>
  <c r="M1003" i="1"/>
  <c r="Q1003" i="1" s="1"/>
  <c r="M1002" i="1"/>
  <c r="Q1002" i="1" s="1"/>
  <c r="M490" i="1"/>
  <c r="Q490" i="1" s="1"/>
  <c r="R525" i="1"/>
  <c r="M525" i="1" s="1"/>
  <c r="Q525" i="1" s="1"/>
  <c r="M504" i="1"/>
  <c r="Q504" i="1" s="1"/>
  <c r="M65" i="1"/>
  <c r="Q65" i="1" s="1"/>
  <c r="M64" i="1"/>
  <c r="Q64" i="1" s="1"/>
  <c r="AF1990" i="1"/>
  <c r="AF1474" i="1"/>
  <c r="AF977" i="1"/>
  <c r="AF818" i="1"/>
  <c r="AF768" i="1"/>
  <c r="AL53" i="1" l="1"/>
  <c r="AL52" i="1"/>
  <c r="AJ56" i="1"/>
  <c r="AL56" i="1" l="1"/>
  <c r="AJ57" i="1"/>
  <c r="AJ58" i="1" s="1"/>
  <c r="I1606" i="1"/>
  <c r="AL58" i="1" l="1"/>
  <c r="AJ59" i="1"/>
  <c r="AL57" i="1"/>
  <c r="R181" i="1"/>
  <c r="M63" i="1"/>
  <c r="AL59" i="1" l="1"/>
  <c r="AJ60" i="1"/>
  <c r="Q63" i="1"/>
  <c r="AL60" i="1" l="1"/>
  <c r="AJ61" i="1"/>
  <c r="AL61" i="1" l="1"/>
  <c r="AJ62" i="1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I10" i="3"/>
  <c r="M10" i="3"/>
  <c r="I940" i="1"/>
  <c r="M2295" i="1"/>
  <c r="AL62" i="1" l="1"/>
  <c r="AJ63" i="1"/>
  <c r="AF2288" i="1"/>
  <c r="I2239" i="1"/>
  <c r="Q10" i="3"/>
  <c r="I1681" i="1"/>
  <c r="I648" i="1"/>
  <c r="I977" i="1"/>
  <c r="I2288" i="1"/>
  <c r="AL63" i="1" l="1"/>
  <c r="AJ64" i="1"/>
  <c r="R2382" i="1"/>
  <c r="AL64" i="1" l="1"/>
  <c r="AJ65" i="1"/>
  <c r="V1000" i="1"/>
  <c r="M1000" i="1" s="1"/>
  <c r="Q1000" i="1" s="1"/>
  <c r="AL65" i="1" l="1"/>
  <c r="AJ66" i="1"/>
  <c r="AL66" i="1" s="1"/>
  <c r="R1175" i="1"/>
  <c r="AJ69" i="1" l="1"/>
  <c r="M2386" i="1"/>
  <c r="Q2386" i="1" s="1"/>
  <c r="AL69" i="1" l="1"/>
  <c r="AJ70" i="1"/>
  <c r="U2288" i="1"/>
  <c r="W2288" i="1"/>
  <c r="Y2288" i="1"/>
  <c r="M2384" i="1"/>
  <c r="Q2384" i="1" s="1"/>
  <c r="AL70" i="1" l="1"/>
  <c r="AJ71" i="1"/>
  <c r="AJ72" i="1" s="1"/>
  <c r="AA2288" i="1"/>
  <c r="AE2288" i="1"/>
  <c r="S2288" i="1"/>
  <c r="J2288" i="1"/>
  <c r="L2288" i="1"/>
  <c r="K2288" i="1"/>
  <c r="AL72" i="1" l="1"/>
  <c r="AJ73" i="1"/>
  <c r="AL71" i="1"/>
  <c r="AL27" i="1"/>
  <c r="AL73" i="1" l="1"/>
  <c r="AJ74" i="1"/>
  <c r="V652" i="1"/>
  <c r="AL74" i="1" l="1"/>
  <c r="AJ75" i="1"/>
  <c r="AL75" i="1" l="1"/>
  <c r="AJ76" i="1"/>
  <c r="R596" i="1"/>
  <c r="R3068" i="1"/>
  <c r="R3058" i="1"/>
  <c r="R3040" i="1"/>
  <c r="R2850" i="1"/>
  <c r="R2810" i="1"/>
  <c r="Z2312" i="1"/>
  <c r="R2080" i="1"/>
  <c r="R2074" i="1" s="1"/>
  <c r="AL76" i="1" l="1"/>
  <c r="AJ77" i="1"/>
  <c r="AL77" i="1" l="1"/>
  <c r="AJ78" i="1"/>
  <c r="AL78" i="1" l="1"/>
  <c r="AJ79" i="1"/>
  <c r="M2370" i="1"/>
  <c r="Q2370" i="1" s="1"/>
  <c r="AL79" i="1" l="1"/>
  <c r="AJ80" i="1"/>
  <c r="AA1681" i="1"/>
  <c r="AA977" i="1"/>
  <c r="J959" i="1"/>
  <c r="K959" i="1"/>
  <c r="L959" i="1"/>
  <c r="R959" i="1"/>
  <c r="U959" i="1"/>
  <c r="W959" i="1"/>
  <c r="Y959" i="1"/>
  <c r="AA959" i="1"/>
  <c r="I959" i="1"/>
  <c r="I818" i="1"/>
  <c r="AL80" i="1" l="1"/>
  <c r="AJ81" i="1"/>
  <c r="U977" i="1"/>
  <c r="J977" i="1"/>
  <c r="J1681" i="1"/>
  <c r="L1681" i="1"/>
  <c r="L977" i="1"/>
  <c r="I768" i="1"/>
  <c r="Y977" i="1"/>
  <c r="K977" i="1"/>
  <c r="K1681" i="1"/>
  <c r="M3198" i="1"/>
  <c r="Q3198" i="1" s="1"/>
  <c r="M3197" i="1"/>
  <c r="Q3197" i="1" s="1"/>
  <c r="M3196" i="1"/>
  <c r="Q3196" i="1" s="1"/>
  <c r="T3195" i="1"/>
  <c r="M3195" i="1" s="1"/>
  <c r="Q3195" i="1" s="1"/>
  <c r="M3194" i="1"/>
  <c r="Q3194" i="1" s="1"/>
  <c r="AB3193" i="1"/>
  <c r="M3193" i="1" s="1"/>
  <c r="Q3193" i="1" s="1"/>
  <c r="Z3192" i="1"/>
  <c r="M3192" i="1" s="1"/>
  <c r="Q3192" i="1" s="1"/>
  <c r="AB3191" i="1"/>
  <c r="V3191" i="1"/>
  <c r="AB3190" i="1"/>
  <c r="M3190" i="1" s="1"/>
  <c r="Q3190" i="1" s="1"/>
  <c r="AB3188" i="1"/>
  <c r="V3188" i="1"/>
  <c r="AB3187" i="1"/>
  <c r="M3187" i="1" s="1"/>
  <c r="Q3187" i="1" s="1"/>
  <c r="AB3186" i="1"/>
  <c r="M3186" i="1" s="1"/>
  <c r="Q3186" i="1" s="1"/>
  <c r="V3185" i="1"/>
  <c r="M3185" i="1" s="1"/>
  <c r="Q3185" i="1" s="1"/>
  <c r="X3184" i="1"/>
  <c r="M3184" i="1" s="1"/>
  <c r="Q3184" i="1" s="1"/>
  <c r="AB3183" i="1"/>
  <c r="M3183" i="1" s="1"/>
  <c r="Q3183" i="1" s="1"/>
  <c r="AB3182" i="1"/>
  <c r="M3182" i="1" s="1"/>
  <c r="Q3182" i="1" s="1"/>
  <c r="V3181" i="1"/>
  <c r="M3181" i="1" s="1"/>
  <c r="Q3181" i="1" s="1"/>
  <c r="AB3180" i="1"/>
  <c r="M3180" i="1" s="1"/>
  <c r="Q3180" i="1" s="1"/>
  <c r="AB3179" i="1"/>
  <c r="M3179" i="1" s="1"/>
  <c r="Q3179" i="1" s="1"/>
  <c r="M3178" i="1"/>
  <c r="Q3178" i="1" s="1"/>
  <c r="V3177" i="1"/>
  <c r="T3177" i="1"/>
  <c r="V3176" i="1"/>
  <c r="M3176" i="1" s="1"/>
  <c r="Q3176" i="1" s="1"/>
  <c r="V3175" i="1"/>
  <c r="M3175" i="1" s="1"/>
  <c r="Q3175" i="1" s="1"/>
  <c r="V3174" i="1"/>
  <c r="M3174" i="1" s="1"/>
  <c r="Q3174" i="1" s="1"/>
  <c r="V3173" i="1"/>
  <c r="M3173" i="1" s="1"/>
  <c r="Q3173" i="1" s="1"/>
  <c r="V3172" i="1"/>
  <c r="M3172" i="1" s="1"/>
  <c r="Q3172" i="1" s="1"/>
  <c r="V3171" i="1"/>
  <c r="M3171" i="1" s="1"/>
  <c r="Q3171" i="1" s="1"/>
  <c r="M3170" i="1"/>
  <c r="Q3170" i="1" s="1"/>
  <c r="V3169" i="1"/>
  <c r="M3169" i="1" s="1"/>
  <c r="Q3169" i="1" s="1"/>
  <c r="V3168" i="1"/>
  <c r="M3168" i="1" s="1"/>
  <c r="Q3168" i="1" s="1"/>
  <c r="V3167" i="1"/>
  <c r="M3167" i="1" s="1"/>
  <c r="Q3167" i="1" s="1"/>
  <c r="M3165" i="1"/>
  <c r="Q3165" i="1" s="1"/>
  <c r="M3164" i="1"/>
  <c r="Q3164" i="1" s="1"/>
  <c r="V3163" i="1"/>
  <c r="M3163" i="1" s="1"/>
  <c r="Q3163" i="1" s="1"/>
  <c r="M3162" i="1"/>
  <c r="Q3162" i="1" s="1"/>
  <c r="M3161" i="1"/>
  <c r="Q3161" i="1" s="1"/>
  <c r="V3159" i="1"/>
  <c r="M3159" i="1" s="1"/>
  <c r="Q3159" i="1" s="1"/>
  <c r="M3158" i="1"/>
  <c r="Q3158" i="1" s="1"/>
  <c r="R3157" i="1"/>
  <c r="M3157" i="1" s="1"/>
  <c r="Q3157" i="1" s="1"/>
  <c r="V3156" i="1"/>
  <c r="M3156" i="1" s="1"/>
  <c r="Q3156" i="1" s="1"/>
  <c r="T3155" i="1"/>
  <c r="M3155" i="1" s="1"/>
  <c r="Q3155" i="1" s="1"/>
  <c r="V3154" i="1"/>
  <c r="M3154" i="1" s="1"/>
  <c r="Q3154" i="1" s="1"/>
  <c r="V3153" i="1"/>
  <c r="M3153" i="1" s="1"/>
  <c r="Q3153" i="1" s="1"/>
  <c r="M3152" i="1"/>
  <c r="Q3152" i="1" s="1"/>
  <c r="M3151" i="1"/>
  <c r="Q3151" i="1" s="1"/>
  <c r="T3150" i="1"/>
  <c r="M3150" i="1" s="1"/>
  <c r="Q3150" i="1" s="1"/>
  <c r="T3149" i="1"/>
  <c r="M3149" i="1" s="1"/>
  <c r="Q3149" i="1" s="1"/>
  <c r="V3148" i="1"/>
  <c r="M3148" i="1" s="1"/>
  <c r="Q3148" i="1" s="1"/>
  <c r="V3147" i="1"/>
  <c r="M3147" i="1" s="1"/>
  <c r="Q3147" i="1" s="1"/>
  <c r="M3146" i="1"/>
  <c r="Q3146" i="1" s="1"/>
  <c r="V3145" i="1"/>
  <c r="M3145" i="1" s="1"/>
  <c r="Q3145" i="1" s="1"/>
  <c r="M3144" i="1"/>
  <c r="Q3144" i="1" s="1"/>
  <c r="T3143" i="1"/>
  <c r="M3143" i="1" s="1"/>
  <c r="Q3143" i="1" s="1"/>
  <c r="M3142" i="1"/>
  <c r="Q3142" i="1" s="1"/>
  <c r="M3141" i="1"/>
  <c r="Q3141" i="1" s="1"/>
  <c r="M3140" i="1"/>
  <c r="Q3140" i="1" s="1"/>
  <c r="V3139" i="1"/>
  <c r="M3139" i="1" s="1"/>
  <c r="Q3139" i="1" s="1"/>
  <c r="M3138" i="1"/>
  <c r="Q3138" i="1" s="1"/>
  <c r="V3137" i="1"/>
  <c r="M3137" i="1" s="1"/>
  <c r="Q3137" i="1" s="1"/>
  <c r="M3136" i="1"/>
  <c r="Q3136" i="1" s="1"/>
  <c r="M3135" i="1"/>
  <c r="Q3135" i="1" s="1"/>
  <c r="Z3134" i="1"/>
  <c r="M3134" i="1" s="1"/>
  <c r="Q3134" i="1" s="1"/>
  <c r="V3133" i="1"/>
  <c r="M3133" i="1" s="1"/>
  <c r="Q3133" i="1" s="1"/>
  <c r="M3132" i="1"/>
  <c r="Q3132" i="1" s="1"/>
  <c r="M3131" i="1"/>
  <c r="Q3131" i="1" s="1"/>
  <c r="M3130" i="1"/>
  <c r="Q3130" i="1" s="1"/>
  <c r="M3129" i="1"/>
  <c r="Q3129" i="1" s="1"/>
  <c r="M3128" i="1"/>
  <c r="Q3128" i="1" s="1"/>
  <c r="M3127" i="1"/>
  <c r="Q3127" i="1" s="1"/>
  <c r="V3126" i="1"/>
  <c r="M3126" i="1" s="1"/>
  <c r="Q3126" i="1" s="1"/>
  <c r="M3125" i="1"/>
  <c r="Q3125" i="1" s="1"/>
  <c r="M3124" i="1"/>
  <c r="Q3124" i="1" s="1"/>
  <c r="T3123" i="1"/>
  <c r="M3123" i="1" s="1"/>
  <c r="Q3123" i="1" s="1"/>
  <c r="R3122" i="1"/>
  <c r="M3122" i="1" s="1"/>
  <c r="Q3122" i="1" s="1"/>
  <c r="M3121" i="1"/>
  <c r="Q3121" i="1" s="1"/>
  <c r="R3120" i="1"/>
  <c r="M3120" i="1" s="1"/>
  <c r="Q3120" i="1" s="1"/>
  <c r="M3118" i="1"/>
  <c r="Q3118" i="1" s="1"/>
  <c r="M3117" i="1"/>
  <c r="Q3117" i="1" s="1"/>
  <c r="M3116" i="1"/>
  <c r="Q3116" i="1" s="1"/>
  <c r="R3115" i="1"/>
  <c r="M3115" i="1" s="1"/>
  <c r="Q3115" i="1" s="1"/>
  <c r="M3114" i="1"/>
  <c r="Q3114" i="1" s="1"/>
  <c r="M3113" i="1"/>
  <c r="Q3113" i="1" s="1"/>
  <c r="V3112" i="1"/>
  <c r="M3112" i="1" s="1"/>
  <c r="Q3112" i="1" s="1"/>
  <c r="M3111" i="1"/>
  <c r="Q3111" i="1" s="1"/>
  <c r="M3110" i="1"/>
  <c r="Q3110" i="1" s="1"/>
  <c r="M3109" i="1"/>
  <c r="Q3109" i="1" s="1"/>
  <c r="M3108" i="1"/>
  <c r="Q3108" i="1" s="1"/>
  <c r="M3107" i="1"/>
  <c r="Q3107" i="1" s="1"/>
  <c r="M3106" i="1"/>
  <c r="Q3106" i="1" s="1"/>
  <c r="M3105" i="1"/>
  <c r="Q3105" i="1" s="1"/>
  <c r="M3104" i="1"/>
  <c r="Q3104" i="1" s="1"/>
  <c r="V3103" i="1"/>
  <c r="M3103" i="1" s="1"/>
  <c r="Q3103" i="1" s="1"/>
  <c r="M3102" i="1"/>
  <c r="Q3102" i="1" s="1"/>
  <c r="M3101" i="1"/>
  <c r="Q3101" i="1" s="1"/>
  <c r="V3100" i="1"/>
  <c r="M3100" i="1" s="1"/>
  <c r="Q3100" i="1" s="1"/>
  <c r="M3099" i="1"/>
  <c r="Q3099" i="1" s="1"/>
  <c r="M3098" i="1"/>
  <c r="Q3098" i="1" s="1"/>
  <c r="V3097" i="1"/>
  <c r="M3097" i="1" s="1"/>
  <c r="Q3097" i="1" s="1"/>
  <c r="M3096" i="1"/>
  <c r="Q3096" i="1" s="1"/>
  <c r="M3095" i="1"/>
  <c r="Q3095" i="1" s="1"/>
  <c r="M3094" i="1"/>
  <c r="Q3094" i="1" s="1"/>
  <c r="V3093" i="1"/>
  <c r="M3093" i="1" s="1"/>
  <c r="Q3093" i="1" s="1"/>
  <c r="M3092" i="1"/>
  <c r="Q3092" i="1" s="1"/>
  <c r="M3091" i="1"/>
  <c r="Q3091" i="1" s="1"/>
  <c r="M3090" i="1"/>
  <c r="Q3090" i="1" s="1"/>
  <c r="R3089" i="1"/>
  <c r="M3089" i="1" s="1"/>
  <c r="Q3089" i="1" s="1"/>
  <c r="R3088" i="1"/>
  <c r="M3088" i="1" s="1"/>
  <c r="Q3088" i="1" s="1"/>
  <c r="M3087" i="1"/>
  <c r="Q3087" i="1" s="1"/>
  <c r="M3086" i="1"/>
  <c r="Q3086" i="1" s="1"/>
  <c r="M3085" i="1"/>
  <c r="Q3085" i="1" s="1"/>
  <c r="M3084" i="1"/>
  <c r="Q3084" i="1" s="1"/>
  <c r="M3083" i="1"/>
  <c r="Q3083" i="1" s="1"/>
  <c r="M3082" i="1"/>
  <c r="Q3082" i="1" s="1"/>
  <c r="M3081" i="1"/>
  <c r="Q3081" i="1" s="1"/>
  <c r="M3080" i="1"/>
  <c r="Q3080" i="1" s="1"/>
  <c r="M3079" i="1"/>
  <c r="Q3079" i="1" s="1"/>
  <c r="M3078" i="1"/>
  <c r="Q3078" i="1" s="1"/>
  <c r="M3077" i="1"/>
  <c r="Q3077" i="1" s="1"/>
  <c r="AB3076" i="1"/>
  <c r="M3076" i="1" s="1"/>
  <c r="Q3076" i="1" s="1"/>
  <c r="M3075" i="1"/>
  <c r="Q3075" i="1" s="1"/>
  <c r="M3074" i="1"/>
  <c r="Q3074" i="1" s="1"/>
  <c r="M3073" i="1"/>
  <c r="Q3073" i="1" s="1"/>
  <c r="R3072" i="1"/>
  <c r="M3072" i="1" s="1"/>
  <c r="Q3072" i="1" s="1"/>
  <c r="V3071" i="1"/>
  <c r="M3071" i="1" s="1"/>
  <c r="Q3071" i="1" s="1"/>
  <c r="M3070" i="1"/>
  <c r="Q3070" i="1" s="1"/>
  <c r="M3069" i="1"/>
  <c r="Q3069" i="1" s="1"/>
  <c r="M3068" i="1"/>
  <c r="Q3068" i="1" s="1"/>
  <c r="R3067" i="1"/>
  <c r="M3067" i="1" s="1"/>
  <c r="Q3067" i="1" s="1"/>
  <c r="M3066" i="1"/>
  <c r="Q3066" i="1" s="1"/>
  <c r="R3065" i="1"/>
  <c r="M3065" i="1" s="1"/>
  <c r="Q3065" i="1" s="1"/>
  <c r="M3064" i="1"/>
  <c r="Q3064" i="1" s="1"/>
  <c r="M3063" i="1"/>
  <c r="Q3063" i="1" s="1"/>
  <c r="Z3062" i="1"/>
  <c r="M3062" i="1" s="1"/>
  <c r="Q3062" i="1" s="1"/>
  <c r="M3061" i="1"/>
  <c r="Q3061" i="1" s="1"/>
  <c r="M3060" i="1"/>
  <c r="Q3060" i="1" s="1"/>
  <c r="M3059" i="1"/>
  <c r="Q3059" i="1" s="1"/>
  <c r="M3058" i="1"/>
  <c r="Q3058" i="1" s="1"/>
  <c r="R3057" i="1"/>
  <c r="M3057" i="1" s="1"/>
  <c r="Q3057" i="1" s="1"/>
  <c r="M3056" i="1"/>
  <c r="Q3056" i="1" s="1"/>
  <c r="M3055" i="1"/>
  <c r="Q3055" i="1" s="1"/>
  <c r="M3054" i="1"/>
  <c r="Q3054" i="1" s="1"/>
  <c r="R3053" i="1"/>
  <c r="M3053" i="1" s="1"/>
  <c r="Q3053" i="1" s="1"/>
  <c r="M3052" i="1"/>
  <c r="Q3052" i="1" s="1"/>
  <c r="M3051" i="1"/>
  <c r="Q3051" i="1" s="1"/>
  <c r="M3050" i="1"/>
  <c r="Q3050" i="1" s="1"/>
  <c r="R3049" i="1"/>
  <c r="M3049" i="1" s="1"/>
  <c r="Q3049" i="1" s="1"/>
  <c r="Z3048" i="1"/>
  <c r="M3048" i="1" s="1"/>
  <c r="Q3048" i="1" s="1"/>
  <c r="M3047" i="1"/>
  <c r="Q3047" i="1" s="1"/>
  <c r="M3046" i="1"/>
  <c r="Q3046" i="1" s="1"/>
  <c r="R3045" i="1"/>
  <c r="M3045" i="1" s="1"/>
  <c r="Q3045" i="1" s="1"/>
  <c r="M3044" i="1"/>
  <c r="Q3044" i="1" s="1"/>
  <c r="M3043" i="1"/>
  <c r="Q3043" i="1" s="1"/>
  <c r="M3042" i="1"/>
  <c r="Q3042" i="1" s="1"/>
  <c r="M3041" i="1"/>
  <c r="Q3041" i="1" s="1"/>
  <c r="M3040" i="1"/>
  <c r="Q3040" i="1" s="1"/>
  <c r="M3039" i="1"/>
  <c r="Q3039" i="1" s="1"/>
  <c r="M3038" i="1"/>
  <c r="Q3038" i="1" s="1"/>
  <c r="M3037" i="1"/>
  <c r="Q3037" i="1" s="1"/>
  <c r="M3036" i="1"/>
  <c r="Q3036" i="1" s="1"/>
  <c r="M3035" i="1"/>
  <c r="Q3035" i="1" s="1"/>
  <c r="M3034" i="1"/>
  <c r="Q3034" i="1" s="1"/>
  <c r="Z3033" i="1"/>
  <c r="M3033" i="1" s="1"/>
  <c r="Q3033" i="1" s="1"/>
  <c r="Z3032" i="1"/>
  <c r="M3032" i="1" s="1"/>
  <c r="Q3032" i="1" s="1"/>
  <c r="AB3031" i="1"/>
  <c r="M3031" i="1" s="1"/>
  <c r="Q3031" i="1" s="1"/>
  <c r="M3030" i="1"/>
  <c r="Q3030" i="1" s="1"/>
  <c r="V3029" i="1"/>
  <c r="M3029" i="1" s="1"/>
  <c r="Q3029" i="1" s="1"/>
  <c r="V3028" i="1"/>
  <c r="M3028" i="1" s="1"/>
  <c r="Q3028" i="1" s="1"/>
  <c r="V3027" i="1"/>
  <c r="M3027" i="1" s="1"/>
  <c r="Q3027" i="1" s="1"/>
  <c r="V3026" i="1"/>
  <c r="M3026" i="1" s="1"/>
  <c r="Q3026" i="1" s="1"/>
  <c r="M3025" i="1"/>
  <c r="Q3025" i="1" s="1"/>
  <c r="V3024" i="1"/>
  <c r="M3024" i="1" s="1"/>
  <c r="Q3024" i="1" s="1"/>
  <c r="V3023" i="1"/>
  <c r="M3023" i="1" s="1"/>
  <c r="Q3023" i="1" s="1"/>
  <c r="M3022" i="1"/>
  <c r="Q3022" i="1" s="1"/>
  <c r="M3021" i="1"/>
  <c r="Q3021" i="1" s="1"/>
  <c r="M3020" i="1"/>
  <c r="Q3020" i="1" s="1"/>
  <c r="R3019" i="1"/>
  <c r="M3019" i="1" s="1"/>
  <c r="Q3019" i="1" s="1"/>
  <c r="R3018" i="1"/>
  <c r="M3018" i="1" s="1"/>
  <c r="Q3018" i="1" s="1"/>
  <c r="V3017" i="1"/>
  <c r="M3017" i="1" s="1"/>
  <c r="Q3017" i="1" s="1"/>
  <c r="T3016" i="1"/>
  <c r="M3016" i="1" s="1"/>
  <c r="Q3016" i="1" s="1"/>
  <c r="M3015" i="1"/>
  <c r="Q3015" i="1" s="1"/>
  <c r="M3014" i="1"/>
  <c r="Q3014" i="1" s="1"/>
  <c r="M3013" i="1"/>
  <c r="Q3013" i="1" s="1"/>
  <c r="M3012" i="1"/>
  <c r="Q3012" i="1" s="1"/>
  <c r="M3011" i="1"/>
  <c r="Q3011" i="1" s="1"/>
  <c r="M3010" i="1"/>
  <c r="Q3010" i="1" s="1"/>
  <c r="R3009" i="1"/>
  <c r="M3009" i="1" s="1"/>
  <c r="Q3009" i="1" s="1"/>
  <c r="M3008" i="1"/>
  <c r="Q3008" i="1" s="1"/>
  <c r="T3006" i="1"/>
  <c r="M3006" i="1" s="1"/>
  <c r="Q3006" i="1" s="1"/>
  <c r="Z3005" i="1"/>
  <c r="M3005" i="1" s="1"/>
  <c r="Q3005" i="1" s="1"/>
  <c r="M3004" i="1"/>
  <c r="Q3004" i="1" s="1"/>
  <c r="M3003" i="1"/>
  <c r="Q3003" i="1" s="1"/>
  <c r="M3002" i="1"/>
  <c r="Q3002" i="1" s="1"/>
  <c r="M3001" i="1"/>
  <c r="Q3001" i="1" s="1"/>
  <c r="R3000" i="1"/>
  <c r="M3000" i="1" s="1"/>
  <c r="Q3000" i="1" s="1"/>
  <c r="M2999" i="1"/>
  <c r="Q2999" i="1" s="1"/>
  <c r="M2998" i="1"/>
  <c r="Q2998" i="1" s="1"/>
  <c r="T2997" i="1"/>
  <c r="M2997" i="1" s="1"/>
  <c r="Q2997" i="1" s="1"/>
  <c r="T2996" i="1"/>
  <c r="M2996" i="1" s="1"/>
  <c r="Q2996" i="1" s="1"/>
  <c r="M2995" i="1"/>
  <c r="Q2995" i="1" s="1"/>
  <c r="V2994" i="1"/>
  <c r="M2994" i="1" s="1"/>
  <c r="Q2994" i="1" s="1"/>
  <c r="M2993" i="1"/>
  <c r="Q2993" i="1" s="1"/>
  <c r="M2992" i="1"/>
  <c r="Q2992" i="1" s="1"/>
  <c r="M2991" i="1"/>
  <c r="Q2991" i="1" s="1"/>
  <c r="M2990" i="1"/>
  <c r="Q2990" i="1" s="1"/>
  <c r="R2989" i="1"/>
  <c r="M2989" i="1" s="1"/>
  <c r="Q2989" i="1" s="1"/>
  <c r="V2988" i="1"/>
  <c r="M2988" i="1" s="1"/>
  <c r="Q2988" i="1" s="1"/>
  <c r="V2987" i="1"/>
  <c r="M2987" i="1" s="1"/>
  <c r="Q2987" i="1" s="1"/>
  <c r="M2986" i="1"/>
  <c r="Q2986" i="1" s="1"/>
  <c r="M2985" i="1"/>
  <c r="Q2985" i="1" s="1"/>
  <c r="Z2984" i="1"/>
  <c r="M2984" i="1" s="1"/>
  <c r="Q2984" i="1" s="1"/>
  <c r="V2983" i="1"/>
  <c r="M2983" i="1" s="1"/>
  <c r="Q2983" i="1" s="1"/>
  <c r="M2982" i="1"/>
  <c r="Q2982" i="1" s="1"/>
  <c r="M2981" i="1"/>
  <c r="Q2981" i="1" s="1"/>
  <c r="V2980" i="1"/>
  <c r="M2980" i="1" s="1"/>
  <c r="Q2980" i="1" s="1"/>
  <c r="M2979" i="1"/>
  <c r="Q2979" i="1" s="1"/>
  <c r="M2978" i="1"/>
  <c r="Q2978" i="1" s="1"/>
  <c r="M2977" i="1"/>
  <c r="Q2977" i="1" s="1"/>
  <c r="M2976" i="1"/>
  <c r="Q2976" i="1" s="1"/>
  <c r="M2975" i="1"/>
  <c r="Q2975" i="1" s="1"/>
  <c r="M2974" i="1"/>
  <c r="Q2974" i="1" s="1"/>
  <c r="M2973" i="1"/>
  <c r="Q2973" i="1" s="1"/>
  <c r="M2972" i="1"/>
  <c r="Q2972" i="1" s="1"/>
  <c r="M2971" i="1"/>
  <c r="Q2971" i="1" s="1"/>
  <c r="M2970" i="1"/>
  <c r="Q2970" i="1" s="1"/>
  <c r="M2969" i="1"/>
  <c r="Q2969" i="1" s="1"/>
  <c r="M2968" i="1"/>
  <c r="Q2968" i="1" s="1"/>
  <c r="M2967" i="1"/>
  <c r="Q2967" i="1" s="1"/>
  <c r="M2966" i="1"/>
  <c r="Q2966" i="1" s="1"/>
  <c r="R2965" i="1"/>
  <c r="M2965" i="1" s="1"/>
  <c r="Q2965" i="1" s="1"/>
  <c r="R2964" i="1"/>
  <c r="M2964" i="1" s="1"/>
  <c r="Q2964" i="1" s="1"/>
  <c r="M2963" i="1"/>
  <c r="Q2963" i="1" s="1"/>
  <c r="M2962" i="1"/>
  <c r="Q2962" i="1" s="1"/>
  <c r="M2961" i="1"/>
  <c r="Q2961" i="1" s="1"/>
  <c r="R2959" i="1"/>
  <c r="M2959" i="1" s="1"/>
  <c r="Q2959" i="1" s="1"/>
  <c r="R2958" i="1"/>
  <c r="M2958" i="1" s="1"/>
  <c r="Q2958" i="1" s="1"/>
  <c r="M2957" i="1"/>
  <c r="Q2957" i="1" s="1"/>
  <c r="M2956" i="1"/>
  <c r="Q2956" i="1" s="1"/>
  <c r="X2955" i="1"/>
  <c r="M2955" i="1" s="1"/>
  <c r="Q2955" i="1" s="1"/>
  <c r="M2954" i="1"/>
  <c r="Q2954" i="1" s="1"/>
  <c r="M2953" i="1"/>
  <c r="Q2953" i="1" s="1"/>
  <c r="Z2952" i="1"/>
  <c r="M2952" i="1" s="1"/>
  <c r="Q2952" i="1" s="1"/>
  <c r="M2951" i="1"/>
  <c r="Q2951" i="1" s="1"/>
  <c r="M2400" i="1"/>
  <c r="Q2400" i="1" s="1"/>
  <c r="V2950" i="1"/>
  <c r="M2950" i="1" s="1"/>
  <c r="Q2950" i="1" s="1"/>
  <c r="M2949" i="1"/>
  <c r="Q2949" i="1" s="1"/>
  <c r="M2948" i="1"/>
  <c r="Q2948" i="1" s="1"/>
  <c r="M2947" i="1"/>
  <c r="Q2947" i="1" s="1"/>
  <c r="M2946" i="1"/>
  <c r="Q2946" i="1" s="1"/>
  <c r="M2945" i="1"/>
  <c r="Q2945" i="1" s="1"/>
  <c r="M2943" i="1"/>
  <c r="Q2943" i="1" s="1"/>
  <c r="M2942" i="1"/>
  <c r="Q2942" i="1" s="1"/>
  <c r="M2941" i="1"/>
  <c r="Q2941" i="1" s="1"/>
  <c r="M2940" i="1"/>
  <c r="Q2940" i="1" s="1"/>
  <c r="M2939" i="1"/>
  <c r="Q2939" i="1" s="1"/>
  <c r="M2937" i="1"/>
  <c r="Q2937" i="1" s="1"/>
  <c r="M2936" i="1"/>
  <c r="Q2936" i="1" s="1"/>
  <c r="Z2935" i="1"/>
  <c r="M2935" i="1" s="1"/>
  <c r="Q2935" i="1" s="1"/>
  <c r="M2934" i="1"/>
  <c r="Q2934" i="1" s="1"/>
  <c r="M2933" i="1"/>
  <c r="Q2933" i="1" s="1"/>
  <c r="M2932" i="1"/>
  <c r="Q2932" i="1" s="1"/>
  <c r="M2931" i="1"/>
  <c r="Q2931" i="1" s="1"/>
  <c r="M2930" i="1"/>
  <c r="Q2930" i="1" s="1"/>
  <c r="M2929" i="1"/>
  <c r="Q2929" i="1" s="1"/>
  <c r="M2928" i="1"/>
  <c r="Q2928" i="1" s="1"/>
  <c r="M2927" i="1"/>
  <c r="Q2927" i="1" s="1"/>
  <c r="M2926" i="1"/>
  <c r="Q2926" i="1" s="1"/>
  <c r="M2925" i="1"/>
  <c r="Q2925" i="1" s="1"/>
  <c r="M2924" i="1"/>
  <c r="Q2924" i="1" s="1"/>
  <c r="M2923" i="1"/>
  <c r="Q2923" i="1" s="1"/>
  <c r="M2922" i="1"/>
  <c r="Q2922" i="1" s="1"/>
  <c r="M2921" i="1"/>
  <c r="Q2921" i="1" s="1"/>
  <c r="M2920" i="1"/>
  <c r="Q2920" i="1" s="1"/>
  <c r="M2919" i="1"/>
  <c r="Q2919" i="1" s="1"/>
  <c r="M2918" i="1"/>
  <c r="Q2918" i="1" s="1"/>
  <c r="M2917" i="1"/>
  <c r="Q2917" i="1" s="1"/>
  <c r="M2916" i="1"/>
  <c r="Q2916" i="1" s="1"/>
  <c r="M2915" i="1"/>
  <c r="Q2915" i="1" s="1"/>
  <c r="M2914" i="1"/>
  <c r="Q2914" i="1" s="1"/>
  <c r="M2913" i="1"/>
  <c r="Q2913" i="1" s="1"/>
  <c r="M2912" i="1"/>
  <c r="Q2912" i="1" s="1"/>
  <c r="M2910" i="1"/>
  <c r="Q2910" i="1" s="1"/>
  <c r="M2909" i="1"/>
  <c r="Q2909" i="1" s="1"/>
  <c r="M2908" i="1"/>
  <c r="Q2908" i="1" s="1"/>
  <c r="M2907" i="1"/>
  <c r="Q2907" i="1" s="1"/>
  <c r="M2906" i="1"/>
  <c r="Q2906" i="1" s="1"/>
  <c r="M2905" i="1"/>
  <c r="Q2905" i="1" s="1"/>
  <c r="R2904" i="1"/>
  <c r="M2904" i="1" s="1"/>
  <c r="Q2904" i="1" s="1"/>
  <c r="M2903" i="1"/>
  <c r="Q2903" i="1" s="1"/>
  <c r="M2902" i="1"/>
  <c r="Q2902" i="1" s="1"/>
  <c r="M2901" i="1"/>
  <c r="Q2901" i="1" s="1"/>
  <c r="M2900" i="1"/>
  <c r="Q2900" i="1" s="1"/>
  <c r="M2899" i="1"/>
  <c r="Q2899" i="1" s="1"/>
  <c r="M2898" i="1"/>
  <c r="Q2898" i="1" s="1"/>
  <c r="M2897" i="1"/>
  <c r="Q2897" i="1" s="1"/>
  <c r="M2896" i="1"/>
  <c r="Q2896" i="1" s="1"/>
  <c r="M2895" i="1"/>
  <c r="Q2895" i="1" s="1"/>
  <c r="V2894" i="1"/>
  <c r="M2894" i="1" s="1"/>
  <c r="Q2894" i="1" s="1"/>
  <c r="M2893" i="1"/>
  <c r="Q2893" i="1" s="1"/>
  <c r="M2892" i="1"/>
  <c r="Q2892" i="1" s="1"/>
  <c r="M2891" i="1"/>
  <c r="Q2891" i="1" s="1"/>
  <c r="V2890" i="1"/>
  <c r="M2890" i="1" s="1"/>
  <c r="Q2890" i="1" s="1"/>
  <c r="M2889" i="1"/>
  <c r="Q2889" i="1" s="1"/>
  <c r="M2888" i="1"/>
  <c r="Q2888" i="1" s="1"/>
  <c r="M2887" i="1"/>
  <c r="Q2887" i="1" s="1"/>
  <c r="M2886" i="1"/>
  <c r="Q2886" i="1" s="1"/>
  <c r="R2885" i="1"/>
  <c r="M2885" i="1" s="1"/>
  <c r="Q2885" i="1" s="1"/>
  <c r="M2884" i="1"/>
  <c r="Q2884" i="1" s="1"/>
  <c r="M2883" i="1"/>
  <c r="Q2883" i="1" s="1"/>
  <c r="M2882" i="1"/>
  <c r="Q2882" i="1" s="1"/>
  <c r="M2881" i="1"/>
  <c r="Q2881" i="1" s="1"/>
  <c r="M2880" i="1"/>
  <c r="Q2880" i="1" s="1"/>
  <c r="M2879" i="1"/>
  <c r="Q2879" i="1" s="1"/>
  <c r="M2878" i="1"/>
  <c r="Q2878" i="1" s="1"/>
  <c r="M2877" i="1"/>
  <c r="Q2877" i="1" s="1"/>
  <c r="M2876" i="1"/>
  <c r="Q2876" i="1" s="1"/>
  <c r="M2875" i="1"/>
  <c r="Q2875" i="1" s="1"/>
  <c r="M2874" i="1"/>
  <c r="Q2874" i="1" s="1"/>
  <c r="R2873" i="1"/>
  <c r="M2873" i="1" s="1"/>
  <c r="Q2873" i="1" s="1"/>
  <c r="M2872" i="1"/>
  <c r="Q2872" i="1" s="1"/>
  <c r="M2871" i="1"/>
  <c r="Q2871" i="1" s="1"/>
  <c r="R2870" i="1"/>
  <c r="M2870" i="1" s="1"/>
  <c r="Q2870" i="1" s="1"/>
  <c r="M2869" i="1"/>
  <c r="Q2869" i="1" s="1"/>
  <c r="M2868" i="1"/>
  <c r="Q2868" i="1" s="1"/>
  <c r="M2867" i="1"/>
  <c r="Q2867" i="1" s="1"/>
  <c r="M2866" i="1"/>
  <c r="Q2866" i="1" s="1"/>
  <c r="Z2865" i="1"/>
  <c r="M2865" i="1" s="1"/>
  <c r="Q2865" i="1" s="1"/>
  <c r="M2864" i="1"/>
  <c r="Q2864" i="1" s="1"/>
  <c r="V2863" i="1"/>
  <c r="M2863" i="1" s="1"/>
  <c r="Q2863" i="1" s="1"/>
  <c r="M2862" i="1"/>
  <c r="Q2862" i="1" s="1"/>
  <c r="M2861" i="1"/>
  <c r="Q2861" i="1" s="1"/>
  <c r="M2860" i="1"/>
  <c r="Q2860" i="1" s="1"/>
  <c r="M2859" i="1"/>
  <c r="Q2859" i="1" s="1"/>
  <c r="M2858" i="1"/>
  <c r="Q2858" i="1" s="1"/>
  <c r="R2857" i="1"/>
  <c r="M2857" i="1" s="1"/>
  <c r="Q2857" i="1" s="1"/>
  <c r="M2856" i="1"/>
  <c r="Q2856" i="1" s="1"/>
  <c r="M2855" i="1"/>
  <c r="Q2855" i="1" s="1"/>
  <c r="M2854" i="1"/>
  <c r="Q2854" i="1" s="1"/>
  <c r="M2853" i="1"/>
  <c r="Q2853" i="1" s="1"/>
  <c r="Z2852" i="1"/>
  <c r="M2852" i="1" s="1"/>
  <c r="Q2852" i="1" s="1"/>
  <c r="M2851" i="1"/>
  <c r="Q2851" i="1" s="1"/>
  <c r="M2850" i="1"/>
  <c r="Q2850" i="1" s="1"/>
  <c r="M2849" i="1"/>
  <c r="Q2849" i="1" s="1"/>
  <c r="M2848" i="1"/>
  <c r="Q2848" i="1" s="1"/>
  <c r="Z2847" i="1"/>
  <c r="M2847" i="1" s="1"/>
  <c r="Q2847" i="1" s="1"/>
  <c r="M2846" i="1"/>
  <c r="Q2846" i="1" s="1"/>
  <c r="M2845" i="1"/>
  <c r="Q2845" i="1" s="1"/>
  <c r="R2844" i="1"/>
  <c r="M2844" i="1" s="1"/>
  <c r="Q2844" i="1" s="1"/>
  <c r="M2843" i="1"/>
  <c r="Q2843" i="1" s="1"/>
  <c r="M2842" i="1"/>
  <c r="Q2842" i="1" s="1"/>
  <c r="M2841" i="1"/>
  <c r="Q2841" i="1" s="1"/>
  <c r="M2840" i="1"/>
  <c r="Q2840" i="1" s="1"/>
  <c r="M2839" i="1"/>
  <c r="Q2839" i="1" s="1"/>
  <c r="M2838" i="1"/>
  <c r="Q2838" i="1" s="1"/>
  <c r="R2837" i="1"/>
  <c r="M2837" i="1" s="1"/>
  <c r="Q2837" i="1" s="1"/>
  <c r="R2836" i="1"/>
  <c r="M2836" i="1" s="1"/>
  <c r="Q2836" i="1" s="1"/>
  <c r="M2835" i="1"/>
  <c r="Q2835" i="1" s="1"/>
  <c r="V2834" i="1"/>
  <c r="M2834" i="1" s="1"/>
  <c r="Q2834" i="1" s="1"/>
  <c r="M2833" i="1"/>
  <c r="Q2833" i="1" s="1"/>
  <c r="M2832" i="1"/>
  <c r="Q2832" i="1" s="1"/>
  <c r="M2831" i="1"/>
  <c r="Q2831" i="1" s="1"/>
  <c r="M2830" i="1"/>
  <c r="Q2830" i="1" s="1"/>
  <c r="M2829" i="1"/>
  <c r="Q2829" i="1" s="1"/>
  <c r="M2828" i="1"/>
  <c r="Q2828" i="1" s="1"/>
  <c r="R2827" i="1"/>
  <c r="M2827" i="1" s="1"/>
  <c r="Q2827" i="1" s="1"/>
  <c r="M2826" i="1"/>
  <c r="Q2826" i="1" s="1"/>
  <c r="V2825" i="1"/>
  <c r="M2825" i="1" s="1"/>
  <c r="Q2825" i="1" s="1"/>
  <c r="R2824" i="1"/>
  <c r="M2824" i="1" s="1"/>
  <c r="Q2824" i="1" s="1"/>
  <c r="M2823" i="1"/>
  <c r="Q2823" i="1" s="1"/>
  <c r="M2822" i="1"/>
  <c r="Q2822" i="1" s="1"/>
  <c r="Z2821" i="1"/>
  <c r="M2821" i="1" s="1"/>
  <c r="Q2821" i="1" s="1"/>
  <c r="Z2820" i="1"/>
  <c r="M2820" i="1" s="1"/>
  <c r="Q2820" i="1" s="1"/>
  <c r="M2819" i="1"/>
  <c r="Q2819" i="1" s="1"/>
  <c r="M2817" i="1"/>
  <c r="Q2817" i="1" s="1"/>
  <c r="M2816" i="1"/>
  <c r="Q2816" i="1" s="1"/>
  <c r="Z2815" i="1"/>
  <c r="M2815" i="1" s="1"/>
  <c r="Q2815" i="1" s="1"/>
  <c r="M2814" i="1"/>
  <c r="Q2814" i="1" s="1"/>
  <c r="R2813" i="1"/>
  <c r="M2813" i="1" s="1"/>
  <c r="Q2813" i="1" s="1"/>
  <c r="M2812" i="1"/>
  <c r="Q2812" i="1" s="1"/>
  <c r="M2811" i="1"/>
  <c r="Q2811" i="1" s="1"/>
  <c r="M2810" i="1"/>
  <c r="Q2810" i="1" s="1"/>
  <c r="M2809" i="1"/>
  <c r="Q2809" i="1" s="1"/>
  <c r="M2808" i="1"/>
  <c r="Q2808" i="1" s="1"/>
  <c r="M2807" i="1"/>
  <c r="Q2807" i="1" s="1"/>
  <c r="M2806" i="1"/>
  <c r="Q2806" i="1" s="1"/>
  <c r="M2805" i="1"/>
  <c r="Q2805" i="1" s="1"/>
  <c r="Z2804" i="1"/>
  <c r="M2804" i="1" s="1"/>
  <c r="Q2804" i="1" s="1"/>
  <c r="M2803" i="1"/>
  <c r="Q2803" i="1" s="1"/>
  <c r="V2802" i="1"/>
  <c r="M2802" i="1" s="1"/>
  <c r="Q2802" i="1" s="1"/>
  <c r="M2801" i="1"/>
  <c r="Q2801" i="1" s="1"/>
  <c r="M2800" i="1"/>
  <c r="Q2800" i="1" s="1"/>
  <c r="M2799" i="1"/>
  <c r="Q2799" i="1" s="1"/>
  <c r="Z2798" i="1"/>
  <c r="M2797" i="1"/>
  <c r="Q2797" i="1" s="1"/>
  <c r="M2796" i="1"/>
  <c r="Q2796" i="1" s="1"/>
  <c r="M2795" i="1"/>
  <c r="Q2795" i="1" s="1"/>
  <c r="M2794" i="1"/>
  <c r="Q2794" i="1" s="1"/>
  <c r="M2793" i="1"/>
  <c r="Q2793" i="1" s="1"/>
  <c r="M2792" i="1"/>
  <c r="Q2792" i="1" s="1"/>
  <c r="M2791" i="1"/>
  <c r="Q2791" i="1" s="1"/>
  <c r="M2790" i="1"/>
  <c r="Q2790" i="1" s="1"/>
  <c r="M2789" i="1"/>
  <c r="Q2789" i="1" s="1"/>
  <c r="M2788" i="1"/>
  <c r="Q2788" i="1" s="1"/>
  <c r="M2787" i="1"/>
  <c r="Q2787" i="1" s="1"/>
  <c r="M2786" i="1"/>
  <c r="Q2786" i="1" s="1"/>
  <c r="R2785" i="1"/>
  <c r="M2785" i="1" s="1"/>
  <c r="Q2785" i="1" s="1"/>
  <c r="M2784" i="1"/>
  <c r="Q2784" i="1" s="1"/>
  <c r="M2783" i="1"/>
  <c r="Q2783" i="1" s="1"/>
  <c r="M2782" i="1"/>
  <c r="Q2782" i="1" s="1"/>
  <c r="M2781" i="1"/>
  <c r="Q2781" i="1" s="1"/>
  <c r="M2780" i="1"/>
  <c r="Q2780" i="1" s="1"/>
  <c r="M2779" i="1"/>
  <c r="Q2779" i="1" s="1"/>
  <c r="M2778" i="1"/>
  <c r="Q2778" i="1" s="1"/>
  <c r="M2777" i="1"/>
  <c r="Q2777" i="1" s="1"/>
  <c r="M2776" i="1"/>
  <c r="Q2776" i="1" s="1"/>
  <c r="M2775" i="1"/>
  <c r="Q2775" i="1" s="1"/>
  <c r="R2774" i="1"/>
  <c r="M2774" i="1" s="1"/>
  <c r="Q2774" i="1" s="1"/>
  <c r="M2773" i="1"/>
  <c r="Q2773" i="1" s="1"/>
  <c r="T2772" i="1"/>
  <c r="M2772" i="1" s="1"/>
  <c r="Q2772" i="1" s="1"/>
  <c r="AB2771" i="1"/>
  <c r="M2771" i="1" s="1"/>
  <c r="Q2771" i="1" s="1"/>
  <c r="Z2770" i="1"/>
  <c r="M2770" i="1" s="1"/>
  <c r="Q2770" i="1" s="1"/>
  <c r="V2769" i="1"/>
  <c r="M2769" i="1" s="1"/>
  <c r="Q2769" i="1" s="1"/>
  <c r="V2768" i="1"/>
  <c r="M2768" i="1" s="1"/>
  <c r="Q2768" i="1" s="1"/>
  <c r="V2767" i="1"/>
  <c r="M2767" i="1" s="1"/>
  <c r="Q2767" i="1" s="1"/>
  <c r="V2766" i="1"/>
  <c r="M2766" i="1" s="1"/>
  <c r="Q2766" i="1" s="1"/>
  <c r="V2765" i="1"/>
  <c r="M2765" i="1" s="1"/>
  <c r="Q2765" i="1" s="1"/>
  <c r="V2764" i="1"/>
  <c r="M2764" i="1" s="1"/>
  <c r="Q2764" i="1" s="1"/>
  <c r="V2763" i="1"/>
  <c r="M2763" i="1" s="1"/>
  <c r="Q2763" i="1" s="1"/>
  <c r="Z2762" i="1"/>
  <c r="M2762" i="1" s="1"/>
  <c r="Q2762" i="1" s="1"/>
  <c r="Z2761" i="1"/>
  <c r="M2761" i="1" s="1"/>
  <c r="Q2761" i="1" s="1"/>
  <c r="V2760" i="1"/>
  <c r="M2760" i="1" s="1"/>
  <c r="Q2760" i="1" s="1"/>
  <c r="V2759" i="1"/>
  <c r="M2759" i="1" s="1"/>
  <c r="Q2759" i="1" s="1"/>
  <c r="V2758" i="1"/>
  <c r="M2758" i="1" s="1"/>
  <c r="Q2758" i="1" s="1"/>
  <c r="V2757" i="1"/>
  <c r="M2757" i="1" s="1"/>
  <c r="Q2757" i="1" s="1"/>
  <c r="M2756" i="1"/>
  <c r="Q2756" i="1" s="1"/>
  <c r="M2755" i="1"/>
  <c r="Q2755" i="1" s="1"/>
  <c r="V2754" i="1"/>
  <c r="M2754" i="1" s="1"/>
  <c r="Q2754" i="1" s="1"/>
  <c r="M2753" i="1"/>
  <c r="Q2753" i="1" s="1"/>
  <c r="V2752" i="1"/>
  <c r="R2752" i="1"/>
  <c r="M2751" i="1"/>
  <c r="Q2751" i="1" s="1"/>
  <c r="V2750" i="1"/>
  <c r="M2750" i="1" s="1"/>
  <c r="Q2750" i="1" s="1"/>
  <c r="M2749" i="1"/>
  <c r="Q2749" i="1" s="1"/>
  <c r="M2748" i="1"/>
  <c r="Q2748" i="1" s="1"/>
  <c r="M2747" i="1"/>
  <c r="Q2747" i="1" s="1"/>
  <c r="M2746" i="1"/>
  <c r="Q2746" i="1" s="1"/>
  <c r="M2745" i="1"/>
  <c r="Q2745" i="1" s="1"/>
  <c r="Z2744" i="1"/>
  <c r="M2744" i="1" s="1"/>
  <c r="Q2744" i="1" s="1"/>
  <c r="Z2743" i="1"/>
  <c r="M2743" i="1" s="1"/>
  <c r="Q2743" i="1" s="1"/>
  <c r="T2742" i="1"/>
  <c r="M2742" i="1" s="1"/>
  <c r="Q2742" i="1" s="1"/>
  <c r="M2741" i="1"/>
  <c r="Q2741" i="1" s="1"/>
  <c r="M2740" i="1"/>
  <c r="Q2740" i="1" s="1"/>
  <c r="M2739" i="1"/>
  <c r="Q2739" i="1" s="1"/>
  <c r="T2738" i="1"/>
  <c r="M2738" i="1" s="1"/>
  <c r="Q2738" i="1" s="1"/>
  <c r="T2737" i="1"/>
  <c r="M2737" i="1" s="1"/>
  <c r="Q2737" i="1" s="1"/>
  <c r="M2736" i="1"/>
  <c r="Q2736" i="1" s="1"/>
  <c r="M2735" i="1"/>
  <c r="Q2735" i="1" s="1"/>
  <c r="M2734" i="1"/>
  <c r="Q2734" i="1" s="1"/>
  <c r="R2733" i="1"/>
  <c r="M2733" i="1" s="1"/>
  <c r="Q2733" i="1" s="1"/>
  <c r="T2732" i="1"/>
  <c r="M2732" i="1" s="1"/>
  <c r="Q2732" i="1" s="1"/>
  <c r="V2731" i="1"/>
  <c r="M2731" i="1" s="1"/>
  <c r="Q2731" i="1" s="1"/>
  <c r="M2730" i="1"/>
  <c r="Q2730" i="1" s="1"/>
  <c r="M2729" i="1"/>
  <c r="Q2729" i="1" s="1"/>
  <c r="R2728" i="1"/>
  <c r="M2728" i="1" s="1"/>
  <c r="Q2728" i="1" s="1"/>
  <c r="M2727" i="1"/>
  <c r="Q2727" i="1" s="1"/>
  <c r="T2726" i="1"/>
  <c r="M2726" i="1" s="1"/>
  <c r="Q2726" i="1" s="1"/>
  <c r="V2725" i="1"/>
  <c r="M2725" i="1" s="1"/>
  <c r="Q2725" i="1" s="1"/>
  <c r="T2724" i="1"/>
  <c r="M2724" i="1" s="1"/>
  <c r="Q2724" i="1" s="1"/>
  <c r="T2723" i="1"/>
  <c r="M2723" i="1" s="1"/>
  <c r="Q2723" i="1" s="1"/>
  <c r="V2722" i="1"/>
  <c r="M2722" i="1" s="1"/>
  <c r="Q2722" i="1" s="1"/>
  <c r="M2721" i="1"/>
  <c r="Q2721" i="1" s="1"/>
  <c r="M2720" i="1"/>
  <c r="Q2720" i="1" s="1"/>
  <c r="V2719" i="1"/>
  <c r="M2719" i="1" s="1"/>
  <c r="Q2719" i="1" s="1"/>
  <c r="V2717" i="1"/>
  <c r="T2717" i="1"/>
  <c r="V2716" i="1"/>
  <c r="M2716" i="1" s="1"/>
  <c r="Q2716" i="1" s="1"/>
  <c r="M2715" i="1"/>
  <c r="Q2715" i="1" s="1"/>
  <c r="R2714" i="1"/>
  <c r="M2714" i="1" s="1"/>
  <c r="Q2714" i="1" s="1"/>
  <c r="T2712" i="1"/>
  <c r="M2712" i="1" s="1"/>
  <c r="Q2712" i="1" s="1"/>
  <c r="M2711" i="1"/>
  <c r="Q2711" i="1" s="1"/>
  <c r="T2710" i="1"/>
  <c r="M2710" i="1" s="1"/>
  <c r="Q2710" i="1" s="1"/>
  <c r="Z2709" i="1"/>
  <c r="T2709" i="1"/>
  <c r="T2708" i="1"/>
  <c r="M2708" i="1" s="1"/>
  <c r="Q2708" i="1" s="1"/>
  <c r="M2707" i="1"/>
  <c r="Q2707" i="1" s="1"/>
  <c r="V2706" i="1"/>
  <c r="M2706" i="1" s="1"/>
  <c r="Q2706" i="1" s="1"/>
  <c r="V2705" i="1"/>
  <c r="M2705" i="1" s="1"/>
  <c r="Q2705" i="1" s="1"/>
  <c r="M2704" i="1"/>
  <c r="Q2704" i="1" s="1"/>
  <c r="T2703" i="1"/>
  <c r="M2703" i="1" s="1"/>
  <c r="Q2703" i="1" s="1"/>
  <c r="X2702" i="1"/>
  <c r="M2701" i="1"/>
  <c r="Q2701" i="1" s="1"/>
  <c r="M2700" i="1"/>
  <c r="Q2700" i="1" s="1"/>
  <c r="M2699" i="1"/>
  <c r="Q2699" i="1" s="1"/>
  <c r="R2698" i="1"/>
  <c r="M2698" i="1" s="1"/>
  <c r="Q2698" i="1" s="1"/>
  <c r="T2697" i="1"/>
  <c r="M2697" i="1" s="1"/>
  <c r="Q2697" i="1" s="1"/>
  <c r="M2696" i="1"/>
  <c r="Q2696" i="1" s="1"/>
  <c r="T2694" i="1"/>
  <c r="M2694" i="1" s="1"/>
  <c r="Q2694" i="1" s="1"/>
  <c r="M2693" i="1"/>
  <c r="Q2693" i="1" s="1"/>
  <c r="AB2692" i="1"/>
  <c r="V2692" i="1"/>
  <c r="M2691" i="1"/>
  <c r="Q2691" i="1" s="1"/>
  <c r="M2690" i="1"/>
  <c r="Q2690" i="1" s="1"/>
  <c r="M2688" i="1"/>
  <c r="Q2688" i="1" s="1"/>
  <c r="T2687" i="1"/>
  <c r="M2687" i="1" s="1"/>
  <c r="Q2687" i="1" s="1"/>
  <c r="M2686" i="1"/>
  <c r="Q2686" i="1" s="1"/>
  <c r="M2685" i="1"/>
  <c r="Q2685" i="1" s="1"/>
  <c r="V2684" i="1"/>
  <c r="M2684" i="1" s="1"/>
  <c r="Q2684" i="1" s="1"/>
  <c r="M2683" i="1"/>
  <c r="Q2683" i="1" s="1"/>
  <c r="V2682" i="1"/>
  <c r="M2682" i="1" s="1"/>
  <c r="Q2682" i="1" s="1"/>
  <c r="V2681" i="1"/>
  <c r="M2681" i="1" s="1"/>
  <c r="Q2681" i="1" s="1"/>
  <c r="M2680" i="1"/>
  <c r="Q2680" i="1" s="1"/>
  <c r="M2679" i="1"/>
  <c r="Q2679" i="1" s="1"/>
  <c r="V2677" i="1"/>
  <c r="M2677" i="1" s="1"/>
  <c r="Q2677" i="1" s="1"/>
  <c r="V2676" i="1"/>
  <c r="M2676" i="1" s="1"/>
  <c r="Q2676" i="1" s="1"/>
  <c r="Z2675" i="1"/>
  <c r="M2675" i="1" s="1"/>
  <c r="Q2675" i="1" s="1"/>
  <c r="V2674" i="1"/>
  <c r="M2674" i="1" s="1"/>
  <c r="Q2674" i="1" s="1"/>
  <c r="V2673" i="1"/>
  <c r="M2673" i="1" s="1"/>
  <c r="Q2673" i="1" s="1"/>
  <c r="Z2672" i="1"/>
  <c r="M2672" i="1" s="1"/>
  <c r="Q2672" i="1" s="1"/>
  <c r="M2671" i="1"/>
  <c r="Q2671" i="1" s="1"/>
  <c r="M2670" i="1"/>
  <c r="Q2670" i="1" s="1"/>
  <c r="M2669" i="1"/>
  <c r="Q2669" i="1" s="1"/>
  <c r="M2666" i="1"/>
  <c r="Q2666" i="1" s="1"/>
  <c r="M2665" i="1"/>
  <c r="Q2665" i="1" s="1"/>
  <c r="M2664" i="1"/>
  <c r="Q2664" i="1" s="1"/>
  <c r="M2663" i="1"/>
  <c r="Q2663" i="1" s="1"/>
  <c r="V2662" i="1"/>
  <c r="M2662" i="1" s="1"/>
  <c r="Q2662" i="1" s="1"/>
  <c r="M2661" i="1"/>
  <c r="Q2661" i="1" s="1"/>
  <c r="M2660" i="1"/>
  <c r="Q2660" i="1" s="1"/>
  <c r="M2659" i="1"/>
  <c r="Q2659" i="1" s="1"/>
  <c r="Z2658" i="1"/>
  <c r="M2658" i="1" s="1"/>
  <c r="Q2658" i="1" s="1"/>
  <c r="M2657" i="1"/>
  <c r="Q2657" i="1" s="1"/>
  <c r="M2656" i="1"/>
  <c r="Q2656" i="1" s="1"/>
  <c r="M2655" i="1"/>
  <c r="Q2655" i="1" s="1"/>
  <c r="M2654" i="1"/>
  <c r="Q2654" i="1" s="1"/>
  <c r="M2653" i="1"/>
  <c r="Q2653" i="1" s="1"/>
  <c r="M2652" i="1"/>
  <c r="Q2652" i="1" s="1"/>
  <c r="T2667" i="1"/>
  <c r="M2667" i="1" s="1"/>
  <c r="Q2667" i="1" s="1"/>
  <c r="M2650" i="1"/>
  <c r="Q2650" i="1" s="1"/>
  <c r="M2404" i="1"/>
  <c r="Q2404" i="1" s="1"/>
  <c r="R2649" i="1"/>
  <c r="M2649" i="1" s="1"/>
  <c r="Q2649" i="1" s="1"/>
  <c r="Z2647" i="1"/>
  <c r="M2647" i="1" s="1"/>
  <c r="Q2647" i="1" s="1"/>
  <c r="M2408" i="1"/>
  <c r="Q2408" i="1" s="1"/>
  <c r="M2646" i="1"/>
  <c r="Q2646" i="1" s="1"/>
  <c r="M2645" i="1"/>
  <c r="Q2645" i="1" s="1"/>
  <c r="M2644" i="1"/>
  <c r="Q2644" i="1" s="1"/>
  <c r="Z2643" i="1"/>
  <c r="M2643" i="1" s="1"/>
  <c r="Q2643" i="1" s="1"/>
  <c r="R2642" i="1"/>
  <c r="M2642" i="1" s="1"/>
  <c r="Q2642" i="1" s="1"/>
  <c r="V2640" i="1"/>
  <c r="M2640" i="1" s="1"/>
  <c r="Q2640" i="1" s="1"/>
  <c r="M2639" i="1"/>
  <c r="Q2639" i="1" s="1"/>
  <c r="V2637" i="1"/>
  <c r="R2637" i="1"/>
  <c r="M2636" i="1"/>
  <c r="Q2636" i="1" s="1"/>
  <c r="M2635" i="1"/>
  <c r="Q2635" i="1" s="1"/>
  <c r="M2634" i="1"/>
  <c r="Q2634" i="1" s="1"/>
  <c r="M2633" i="1"/>
  <c r="Q2633" i="1" s="1"/>
  <c r="M2632" i="1"/>
  <c r="Q2632" i="1" s="1"/>
  <c r="M2631" i="1"/>
  <c r="Q2631" i="1" s="1"/>
  <c r="M2630" i="1"/>
  <c r="Q2630" i="1" s="1"/>
  <c r="M2629" i="1"/>
  <c r="Q2629" i="1" s="1"/>
  <c r="M2628" i="1"/>
  <c r="Q2628" i="1" s="1"/>
  <c r="V2627" i="1"/>
  <c r="M2627" i="1" s="1"/>
  <c r="Q2627" i="1" s="1"/>
  <c r="M2626" i="1"/>
  <c r="Q2626" i="1" s="1"/>
  <c r="M2625" i="1"/>
  <c r="Q2625" i="1" s="1"/>
  <c r="M2624" i="1"/>
  <c r="Q2624" i="1" s="1"/>
  <c r="M2622" i="1"/>
  <c r="Q2622" i="1" s="1"/>
  <c r="M2621" i="1"/>
  <c r="Q2621" i="1" s="1"/>
  <c r="M2620" i="1"/>
  <c r="Q2620" i="1" s="1"/>
  <c r="M2619" i="1"/>
  <c r="Q2619" i="1" s="1"/>
  <c r="V2618" i="1"/>
  <c r="M2618" i="1" s="1"/>
  <c r="Q2618" i="1" s="1"/>
  <c r="M2617" i="1"/>
  <c r="Q2617" i="1" s="1"/>
  <c r="Z2616" i="1"/>
  <c r="M2616" i="1" s="1"/>
  <c r="Q2616" i="1" s="1"/>
  <c r="M2615" i="1"/>
  <c r="Q2615" i="1" s="1"/>
  <c r="Z2614" i="1"/>
  <c r="M2614" i="1" s="1"/>
  <c r="Q2614" i="1" s="1"/>
  <c r="M2613" i="1"/>
  <c r="Q2613" i="1" s="1"/>
  <c r="M2612" i="1"/>
  <c r="Q2612" i="1" s="1"/>
  <c r="M2611" i="1"/>
  <c r="Q2611" i="1" s="1"/>
  <c r="M2610" i="1"/>
  <c r="Q2610" i="1" s="1"/>
  <c r="M2609" i="1"/>
  <c r="Q2609" i="1" s="1"/>
  <c r="M2608" i="1"/>
  <c r="Q2608" i="1" s="1"/>
  <c r="M2607" i="1"/>
  <c r="Q2607" i="1" s="1"/>
  <c r="M2606" i="1"/>
  <c r="Q2606" i="1" s="1"/>
  <c r="M2605" i="1"/>
  <c r="Q2605" i="1" s="1"/>
  <c r="M2604" i="1"/>
  <c r="Q2604" i="1" s="1"/>
  <c r="V2603" i="1"/>
  <c r="M2603" i="1" s="1"/>
  <c r="Q2603" i="1" s="1"/>
  <c r="M2602" i="1"/>
  <c r="Q2602" i="1" s="1"/>
  <c r="R2601" i="1"/>
  <c r="M2601" i="1" s="1"/>
  <c r="Q2601" i="1" s="1"/>
  <c r="Z2600" i="1"/>
  <c r="M2600" i="1" s="1"/>
  <c r="Q2600" i="1" s="1"/>
  <c r="M2599" i="1"/>
  <c r="Q2599" i="1" s="1"/>
  <c r="R2598" i="1"/>
  <c r="M2598" i="1" s="1"/>
  <c r="Q2598" i="1" s="1"/>
  <c r="V2597" i="1"/>
  <c r="M2597" i="1" s="1"/>
  <c r="Q2597" i="1" s="1"/>
  <c r="M2596" i="1"/>
  <c r="Q2596" i="1" s="1"/>
  <c r="Z2595" i="1"/>
  <c r="M2595" i="1" s="1"/>
  <c r="Q2595" i="1" s="1"/>
  <c r="M2594" i="1"/>
  <c r="Q2594" i="1" s="1"/>
  <c r="M2593" i="1"/>
  <c r="Q2593" i="1" s="1"/>
  <c r="M2592" i="1"/>
  <c r="Q2592" i="1" s="1"/>
  <c r="V2591" i="1"/>
  <c r="M2591" i="1" s="1"/>
  <c r="Q2591" i="1" s="1"/>
  <c r="R2590" i="1"/>
  <c r="M2590" i="1" s="1"/>
  <c r="Q2590" i="1" s="1"/>
  <c r="Z2589" i="1"/>
  <c r="M2589" i="1" s="1"/>
  <c r="Q2589" i="1" s="1"/>
  <c r="Z2588" i="1"/>
  <c r="V2588" i="1"/>
  <c r="M2587" i="1"/>
  <c r="Q2587" i="1" s="1"/>
  <c r="M2586" i="1"/>
  <c r="Q2586" i="1" s="1"/>
  <c r="Z2585" i="1"/>
  <c r="M2585" i="1" s="1"/>
  <c r="Q2585" i="1" s="1"/>
  <c r="M2584" i="1"/>
  <c r="Q2584" i="1" s="1"/>
  <c r="M2582" i="1"/>
  <c r="Q2582" i="1" s="1"/>
  <c r="M2581" i="1"/>
  <c r="Q2581" i="1" s="1"/>
  <c r="M2580" i="1"/>
  <c r="Q2580" i="1" s="1"/>
  <c r="M2579" i="1"/>
  <c r="Q2579" i="1" s="1"/>
  <c r="M2578" i="1"/>
  <c r="Q2578" i="1" s="1"/>
  <c r="M2577" i="1"/>
  <c r="Q2577" i="1" s="1"/>
  <c r="M2576" i="1"/>
  <c r="Q2576" i="1" s="1"/>
  <c r="M2575" i="1"/>
  <c r="Q2575" i="1" s="1"/>
  <c r="M2574" i="1"/>
  <c r="Q2574" i="1" s="1"/>
  <c r="M2573" i="1"/>
  <c r="Q2573" i="1" s="1"/>
  <c r="M2572" i="1"/>
  <c r="Q2572" i="1" s="1"/>
  <c r="M2571" i="1"/>
  <c r="Q2571" i="1" s="1"/>
  <c r="R2570" i="1"/>
  <c r="M2570" i="1" s="1"/>
  <c r="Q2570" i="1" s="1"/>
  <c r="R2569" i="1"/>
  <c r="M2569" i="1" s="1"/>
  <c r="Q2569" i="1" s="1"/>
  <c r="V2568" i="1"/>
  <c r="R2568" i="1"/>
  <c r="R2566" i="1"/>
  <c r="M2566" i="1" s="1"/>
  <c r="Q2566" i="1" s="1"/>
  <c r="V2565" i="1"/>
  <c r="M2565" i="1" s="1"/>
  <c r="Q2565" i="1" s="1"/>
  <c r="R2564" i="1"/>
  <c r="M2564" i="1" s="1"/>
  <c r="Q2564" i="1" s="1"/>
  <c r="M2563" i="1"/>
  <c r="Q2563" i="1" s="1"/>
  <c r="R2562" i="1"/>
  <c r="M2562" i="1" s="1"/>
  <c r="Q2562" i="1" s="1"/>
  <c r="M2561" i="1"/>
  <c r="Q2561" i="1" s="1"/>
  <c r="M2560" i="1"/>
  <c r="Q2560" i="1" s="1"/>
  <c r="M2559" i="1"/>
  <c r="Q2559" i="1" s="1"/>
  <c r="M2558" i="1"/>
  <c r="Q2558" i="1" s="1"/>
  <c r="M2557" i="1"/>
  <c r="Q2557" i="1" s="1"/>
  <c r="M2556" i="1"/>
  <c r="Q2556" i="1" s="1"/>
  <c r="M2555" i="1"/>
  <c r="Q2555" i="1" s="1"/>
  <c r="M2554" i="1"/>
  <c r="Q2554" i="1" s="1"/>
  <c r="V2553" i="1"/>
  <c r="M2553" i="1" s="1"/>
  <c r="Q2553" i="1" s="1"/>
  <c r="M2552" i="1"/>
  <c r="Q2552" i="1" s="1"/>
  <c r="M2551" i="1"/>
  <c r="Q2551" i="1" s="1"/>
  <c r="M2550" i="1"/>
  <c r="Q2550" i="1" s="1"/>
  <c r="M2549" i="1"/>
  <c r="Q2549" i="1" s="1"/>
  <c r="M2548" i="1"/>
  <c r="Q2548" i="1" s="1"/>
  <c r="M2547" i="1"/>
  <c r="Q2547" i="1" s="1"/>
  <c r="V2546" i="1"/>
  <c r="M2546" i="1" s="1"/>
  <c r="Q2546" i="1" s="1"/>
  <c r="M2545" i="1"/>
  <c r="Q2545" i="1" s="1"/>
  <c r="M2544" i="1"/>
  <c r="Q2544" i="1" s="1"/>
  <c r="M2543" i="1"/>
  <c r="Q2543" i="1" s="1"/>
  <c r="M2542" i="1"/>
  <c r="Q2542" i="1" s="1"/>
  <c r="R2541" i="1"/>
  <c r="M2541" i="1" s="1"/>
  <c r="Q2541" i="1" s="1"/>
  <c r="M2540" i="1"/>
  <c r="Q2540" i="1" s="1"/>
  <c r="M2539" i="1"/>
  <c r="Q2539" i="1" s="1"/>
  <c r="M2538" i="1"/>
  <c r="Q2538" i="1" s="1"/>
  <c r="M2537" i="1"/>
  <c r="Q2537" i="1" s="1"/>
  <c r="M2536" i="1"/>
  <c r="Q2536" i="1" s="1"/>
  <c r="M2535" i="1"/>
  <c r="Q2535" i="1" s="1"/>
  <c r="M2534" i="1"/>
  <c r="Q2534" i="1" s="1"/>
  <c r="M2533" i="1"/>
  <c r="Q2533" i="1" s="1"/>
  <c r="M2532" i="1"/>
  <c r="Q2532" i="1" s="1"/>
  <c r="V2531" i="1"/>
  <c r="M2531" i="1" s="1"/>
  <c r="Q2531" i="1" s="1"/>
  <c r="R2530" i="1"/>
  <c r="M2530" i="1" s="1"/>
  <c r="Q2530" i="1" s="1"/>
  <c r="M2529" i="1"/>
  <c r="Q2529" i="1" s="1"/>
  <c r="M2528" i="1"/>
  <c r="Q2528" i="1" s="1"/>
  <c r="M2527" i="1"/>
  <c r="Q2527" i="1" s="1"/>
  <c r="M2526" i="1"/>
  <c r="Q2526" i="1" s="1"/>
  <c r="V2525" i="1"/>
  <c r="M2525" i="1" s="1"/>
  <c r="Q2525" i="1" s="1"/>
  <c r="M2524" i="1"/>
  <c r="Q2524" i="1" s="1"/>
  <c r="M2523" i="1"/>
  <c r="Q2523" i="1" s="1"/>
  <c r="M2522" i="1"/>
  <c r="Q2522" i="1" s="1"/>
  <c r="M2521" i="1"/>
  <c r="Q2521" i="1" s="1"/>
  <c r="M2520" i="1"/>
  <c r="Q2520" i="1" s="1"/>
  <c r="M2519" i="1"/>
  <c r="Q2519" i="1" s="1"/>
  <c r="M2518" i="1"/>
  <c r="Q2518" i="1" s="1"/>
  <c r="M2517" i="1"/>
  <c r="Q2517" i="1" s="1"/>
  <c r="M2516" i="1"/>
  <c r="Q2516" i="1" s="1"/>
  <c r="M2515" i="1"/>
  <c r="Q2515" i="1" s="1"/>
  <c r="M2514" i="1"/>
  <c r="Q2514" i="1" s="1"/>
  <c r="M2513" i="1"/>
  <c r="Q2513" i="1" s="1"/>
  <c r="M2512" i="1"/>
  <c r="Q2512" i="1" s="1"/>
  <c r="M2511" i="1"/>
  <c r="Q2511" i="1" s="1"/>
  <c r="M2510" i="1"/>
  <c r="Q2510" i="1" s="1"/>
  <c r="M2509" i="1"/>
  <c r="Q2509" i="1" s="1"/>
  <c r="M2508" i="1"/>
  <c r="Q2508" i="1" s="1"/>
  <c r="M2507" i="1"/>
  <c r="Q2507" i="1" s="1"/>
  <c r="M2506" i="1"/>
  <c r="Q2506" i="1" s="1"/>
  <c r="M2505" i="1"/>
  <c r="Q2505" i="1" s="1"/>
  <c r="M2504" i="1"/>
  <c r="Q2504" i="1" s="1"/>
  <c r="M2503" i="1"/>
  <c r="Q2503" i="1" s="1"/>
  <c r="M2502" i="1"/>
  <c r="Q2502" i="1" s="1"/>
  <c r="Z2501" i="1"/>
  <c r="M2501" i="1" s="1"/>
  <c r="Q2501" i="1" s="1"/>
  <c r="Z2500" i="1"/>
  <c r="M2500" i="1" s="1"/>
  <c r="Q2500" i="1" s="1"/>
  <c r="M2499" i="1"/>
  <c r="Q2499" i="1" s="1"/>
  <c r="Z2498" i="1"/>
  <c r="M2498" i="1" s="1"/>
  <c r="Q2498" i="1" s="1"/>
  <c r="M2497" i="1"/>
  <c r="Q2497" i="1" s="1"/>
  <c r="M2496" i="1"/>
  <c r="Q2496" i="1" s="1"/>
  <c r="Z2495" i="1"/>
  <c r="M2495" i="1" s="1"/>
  <c r="Q2495" i="1" s="1"/>
  <c r="R2494" i="1"/>
  <c r="M2494" i="1" s="1"/>
  <c r="Q2494" i="1" s="1"/>
  <c r="M2493" i="1"/>
  <c r="Q2493" i="1" s="1"/>
  <c r="M2492" i="1"/>
  <c r="Q2492" i="1" s="1"/>
  <c r="V2491" i="1"/>
  <c r="M2491" i="1" s="1"/>
  <c r="Q2491" i="1" s="1"/>
  <c r="M2490" i="1"/>
  <c r="Q2490" i="1" s="1"/>
  <c r="M2489" i="1"/>
  <c r="Q2489" i="1" s="1"/>
  <c r="V2488" i="1"/>
  <c r="M2488" i="1" s="1"/>
  <c r="Q2488" i="1" s="1"/>
  <c r="V2487" i="1"/>
  <c r="M2487" i="1" s="1"/>
  <c r="Q2487" i="1" s="1"/>
  <c r="M2486" i="1"/>
  <c r="Q2486" i="1" s="1"/>
  <c r="M2485" i="1"/>
  <c r="Q2485" i="1" s="1"/>
  <c r="R2484" i="1"/>
  <c r="Z2483" i="1"/>
  <c r="M2483" i="1" s="1"/>
  <c r="Q2483" i="1" s="1"/>
  <c r="M2482" i="1"/>
  <c r="Q2482" i="1" s="1"/>
  <c r="M2481" i="1"/>
  <c r="Q2481" i="1" s="1"/>
  <c r="M2480" i="1"/>
  <c r="Q2480" i="1" s="1"/>
  <c r="M2479" i="1"/>
  <c r="Q2479" i="1" s="1"/>
  <c r="AL81" i="1" l="1"/>
  <c r="AJ82" i="1"/>
  <c r="M2702" i="1"/>
  <c r="Q2702" i="1" s="1"/>
  <c r="M2637" i="1"/>
  <c r="Q2637" i="1" s="1"/>
  <c r="M2752" i="1"/>
  <c r="Q2752" i="1" s="1"/>
  <c r="M3177" i="1"/>
  <c r="Q3177" i="1" s="1"/>
  <c r="M2692" i="1"/>
  <c r="Q2692" i="1" s="1"/>
  <c r="M2709" i="1"/>
  <c r="Q2709" i="1" s="1"/>
  <c r="M2568" i="1"/>
  <c r="Q2568" i="1" s="1"/>
  <c r="M2798" i="1"/>
  <c r="Q2798" i="1" s="1"/>
  <c r="M3191" i="1"/>
  <c r="Q3191" i="1" s="1"/>
  <c r="M3188" i="1"/>
  <c r="Q3188" i="1" s="1"/>
  <c r="M2588" i="1"/>
  <c r="Q2588" i="1" s="1"/>
  <c r="M2717" i="1"/>
  <c r="Q2717" i="1" s="1"/>
  <c r="V2478" i="1"/>
  <c r="M2478" i="1" s="1"/>
  <c r="Q2478" i="1" s="1"/>
  <c r="M2477" i="1"/>
  <c r="Q2477" i="1" s="1"/>
  <c r="M2476" i="1"/>
  <c r="Q2476" i="1" s="1"/>
  <c r="M2475" i="1"/>
  <c r="Q2475" i="1" s="1"/>
  <c r="V2474" i="1"/>
  <c r="M2474" i="1" s="1"/>
  <c r="Q2474" i="1" s="1"/>
  <c r="R2473" i="1"/>
  <c r="M2473" i="1" s="1"/>
  <c r="Q2473" i="1" s="1"/>
  <c r="M2472" i="1"/>
  <c r="Q2472" i="1" s="1"/>
  <c r="Z2471" i="1"/>
  <c r="M2470" i="1"/>
  <c r="Q2470" i="1" s="1"/>
  <c r="V2469" i="1"/>
  <c r="M2469" i="1" s="1"/>
  <c r="Q2469" i="1" s="1"/>
  <c r="M2468" i="1"/>
  <c r="Q2468" i="1" s="1"/>
  <c r="M2467" i="1"/>
  <c r="Q2467" i="1" s="1"/>
  <c r="M2466" i="1"/>
  <c r="Q2466" i="1" s="1"/>
  <c r="R2465" i="1"/>
  <c r="M2465" i="1" s="1"/>
  <c r="Q2465" i="1" s="1"/>
  <c r="M2464" i="1"/>
  <c r="Q2464" i="1" s="1"/>
  <c r="M2463" i="1"/>
  <c r="Q2463" i="1" s="1"/>
  <c r="M2462" i="1"/>
  <c r="Q2462" i="1" s="1"/>
  <c r="R2461" i="1"/>
  <c r="M2461" i="1" s="1"/>
  <c r="Q2461" i="1" s="1"/>
  <c r="M2460" i="1"/>
  <c r="Q2460" i="1" s="1"/>
  <c r="M2459" i="1"/>
  <c r="Q2459" i="1" s="1"/>
  <c r="M2458" i="1"/>
  <c r="Q2458" i="1" s="1"/>
  <c r="M2457" i="1"/>
  <c r="Q2457" i="1" s="1"/>
  <c r="M2456" i="1"/>
  <c r="Q2456" i="1" s="1"/>
  <c r="V2455" i="1"/>
  <c r="M2455" i="1" s="1"/>
  <c r="Q2455" i="1" s="1"/>
  <c r="M2454" i="1"/>
  <c r="Q2454" i="1" s="1"/>
  <c r="M2453" i="1"/>
  <c r="Q2453" i="1" s="1"/>
  <c r="M2452" i="1"/>
  <c r="Q2452" i="1" s="1"/>
  <c r="M2451" i="1"/>
  <c r="Q2451" i="1" s="1"/>
  <c r="V2450" i="1"/>
  <c r="M2450" i="1" s="1"/>
  <c r="Q2450" i="1" s="1"/>
  <c r="M2449" i="1"/>
  <c r="Q2449" i="1" s="1"/>
  <c r="V2448" i="1"/>
  <c r="M2448" i="1" s="1"/>
  <c r="Q2448" i="1" s="1"/>
  <c r="M2447" i="1"/>
  <c r="Q2447" i="1" s="1"/>
  <c r="R2446" i="1"/>
  <c r="V2445" i="1"/>
  <c r="M2444" i="1"/>
  <c r="M2438" i="1"/>
  <c r="Q2438" i="1" s="1"/>
  <c r="M2437" i="1"/>
  <c r="Q2437" i="1" s="1"/>
  <c r="T2413" i="1"/>
  <c r="M3166" i="1"/>
  <c r="T3229" i="1"/>
  <c r="M3229" i="1" s="1"/>
  <c r="Q3229" i="1" s="1"/>
  <c r="T3228" i="1"/>
  <c r="M3228" i="1" s="1"/>
  <c r="Q3228" i="1" s="1"/>
  <c r="T3227" i="1"/>
  <c r="M3227" i="1" s="1"/>
  <c r="Q3227" i="1" s="1"/>
  <c r="T3226" i="1"/>
  <c r="M3226" i="1" s="1"/>
  <c r="Q3226" i="1" s="1"/>
  <c r="T3225" i="1"/>
  <c r="M3225" i="1" s="1"/>
  <c r="Q3225" i="1" s="1"/>
  <c r="M2436" i="1"/>
  <c r="Q2436" i="1" s="1"/>
  <c r="T2435" i="1"/>
  <c r="M2435" i="1" s="1"/>
  <c r="Q2435" i="1" s="1"/>
  <c r="M2383" i="1"/>
  <c r="Q2383" i="1" s="1"/>
  <c r="M3208" i="1"/>
  <c r="Q3208" i="1" s="1"/>
  <c r="M2434" i="1"/>
  <c r="Q2434" i="1" s="1"/>
  <c r="M2433" i="1"/>
  <c r="Q2433" i="1" s="1"/>
  <c r="M3207" i="1"/>
  <c r="Q3207" i="1" s="1"/>
  <c r="M2387" i="1"/>
  <c r="Q2387" i="1" s="1"/>
  <c r="T2432" i="1"/>
  <c r="M2432" i="1" s="1"/>
  <c r="M2431" i="1"/>
  <c r="Q2431" i="1" s="1"/>
  <c r="T3224" i="1"/>
  <c r="M3224" i="1" s="1"/>
  <c r="Q3224" i="1" s="1"/>
  <c r="T3223" i="1"/>
  <c r="M3223" i="1" s="1"/>
  <c r="Q3223" i="1" s="1"/>
  <c r="T2430" i="1"/>
  <c r="M2430" i="1" s="1"/>
  <c r="Q2430" i="1" s="1"/>
  <c r="T2429" i="1"/>
  <c r="M2429" i="1" s="1"/>
  <c r="Q2429" i="1" s="1"/>
  <c r="T3222" i="1"/>
  <c r="M3222" i="1" s="1"/>
  <c r="Q3222" i="1" s="1"/>
  <c r="T2415" i="1"/>
  <c r="M2415" i="1" s="1"/>
  <c r="Q2415" i="1" s="1"/>
  <c r="T3221" i="1"/>
  <c r="M3221" i="1" s="1"/>
  <c r="Q3221" i="1" s="1"/>
  <c r="T3220" i="1"/>
  <c r="M3220" i="1" s="1"/>
  <c r="Q3220" i="1" s="1"/>
  <c r="M3211" i="1"/>
  <c r="Q3211" i="1" s="1"/>
  <c r="M3210" i="1"/>
  <c r="Q3210" i="1" s="1"/>
  <c r="T2428" i="1"/>
  <c r="T3219" i="1"/>
  <c r="M3219" i="1" s="1"/>
  <c r="Q3219" i="1" s="1"/>
  <c r="AB2427" i="1"/>
  <c r="AB2416" i="1" s="1"/>
  <c r="M3209" i="1"/>
  <c r="Q3209" i="1" s="1"/>
  <c r="M2426" i="1"/>
  <c r="Q2426" i="1" s="1"/>
  <c r="M2425" i="1"/>
  <c r="Q2425" i="1" s="1"/>
  <c r="M3218" i="1"/>
  <c r="Q3218" i="1" s="1"/>
  <c r="M2424" i="1"/>
  <c r="Q2424" i="1" s="1"/>
  <c r="M2423" i="1"/>
  <c r="Q2423" i="1" s="1"/>
  <c r="M2422" i="1"/>
  <c r="Q2422" i="1" s="1"/>
  <c r="M2421" i="1"/>
  <c r="Q2421" i="1" s="1"/>
  <c r="M2420" i="1"/>
  <c r="Q2420" i="1" s="1"/>
  <c r="M2419" i="1"/>
  <c r="Q2419" i="1" s="1"/>
  <c r="M2418" i="1"/>
  <c r="Q2418" i="1" s="1"/>
  <c r="M2417" i="1"/>
  <c r="M2366" i="1"/>
  <c r="Q2366" i="1" s="1"/>
  <c r="M2365" i="1"/>
  <c r="Q2365" i="1" s="1"/>
  <c r="M2364" i="1"/>
  <c r="Q2364" i="1" s="1"/>
  <c r="M2363" i="1"/>
  <c r="Q2363" i="1" s="1"/>
  <c r="M2362" i="1"/>
  <c r="Q2362" i="1" s="1"/>
  <c r="M2361" i="1"/>
  <c r="Q2361" i="1" s="1"/>
  <c r="M2360" i="1"/>
  <c r="Q2360" i="1" s="1"/>
  <c r="M2359" i="1"/>
  <c r="Q2359" i="1" s="1"/>
  <c r="M2358" i="1"/>
  <c r="Q2358" i="1" s="1"/>
  <c r="M2357" i="1"/>
  <c r="Q2357" i="1" s="1"/>
  <c r="M2356" i="1"/>
  <c r="Q2356" i="1" s="1"/>
  <c r="M2354" i="1"/>
  <c r="Q2354" i="1" s="1"/>
  <c r="M2353" i="1"/>
  <c r="Q2353" i="1" s="1"/>
  <c r="M2352" i="1"/>
  <c r="Q2352" i="1" s="1"/>
  <c r="M2351" i="1"/>
  <c r="Q2351" i="1" s="1"/>
  <c r="M2350" i="1"/>
  <c r="Q2350" i="1" s="1"/>
  <c r="M2349" i="1"/>
  <c r="Q2349" i="1" s="1"/>
  <c r="M2348" i="1"/>
  <c r="Q2348" i="1" s="1"/>
  <c r="M2347" i="1"/>
  <c r="Q2347" i="1" s="1"/>
  <c r="M2346" i="1"/>
  <c r="Q2346" i="1" s="1"/>
  <c r="M2345" i="1"/>
  <c r="Q2345" i="1" s="1"/>
  <c r="M2344" i="1"/>
  <c r="Q2344" i="1" s="1"/>
  <c r="M2343" i="1"/>
  <c r="Q2343" i="1" s="1"/>
  <c r="M2342" i="1"/>
  <c r="Q2342" i="1" s="1"/>
  <c r="M2341" i="1"/>
  <c r="Q2341" i="1" s="1"/>
  <c r="M2340" i="1"/>
  <c r="Q2340" i="1" s="1"/>
  <c r="M2339" i="1"/>
  <c r="Q2339" i="1" s="1"/>
  <c r="M2338" i="1"/>
  <c r="Q2338" i="1" s="1"/>
  <c r="M2337" i="1"/>
  <c r="Q2337" i="1" s="1"/>
  <c r="M2336" i="1"/>
  <c r="Q2336" i="1" s="1"/>
  <c r="M2335" i="1"/>
  <c r="Q2335" i="1" s="1"/>
  <c r="M2334" i="1"/>
  <c r="Q2334" i="1" s="1"/>
  <c r="M2333" i="1"/>
  <c r="Q2333" i="1" s="1"/>
  <c r="M2332" i="1"/>
  <c r="Q2332" i="1" s="1"/>
  <c r="M2331" i="1"/>
  <c r="Q2331" i="1" s="1"/>
  <c r="M3215" i="1"/>
  <c r="Q3215" i="1" s="1"/>
  <c r="M2329" i="1"/>
  <c r="Q2329" i="1" s="1"/>
  <c r="M2328" i="1"/>
  <c r="Q2328" i="1" s="1"/>
  <c r="M2327" i="1"/>
  <c r="Q2327" i="1" s="1"/>
  <c r="M2326" i="1"/>
  <c r="Q2326" i="1" s="1"/>
  <c r="M2325" i="1"/>
  <c r="Q2325" i="1" s="1"/>
  <c r="M2324" i="1"/>
  <c r="Q2324" i="1" s="1"/>
  <c r="M2323" i="1"/>
  <c r="Q2323" i="1" s="1"/>
  <c r="M2321" i="1"/>
  <c r="Q2321" i="1" s="1"/>
  <c r="M2320" i="1"/>
  <c r="Q2320" i="1" s="1"/>
  <c r="M2318" i="1"/>
  <c r="Q2318" i="1" s="1"/>
  <c r="M2317" i="1"/>
  <c r="Q2317" i="1" s="1"/>
  <c r="M2316" i="1"/>
  <c r="Q2316" i="1" s="1"/>
  <c r="M2315" i="1"/>
  <c r="Q2315" i="1" s="1"/>
  <c r="M2314" i="1"/>
  <c r="Q2314" i="1" s="1"/>
  <c r="M3214" i="1"/>
  <c r="Q3214" i="1" s="1"/>
  <c r="M2313" i="1"/>
  <c r="Q2313" i="1" s="1"/>
  <c r="M3213" i="1"/>
  <c r="Q3213" i="1" s="1"/>
  <c r="M2312" i="1"/>
  <c r="Q2312" i="1" s="1"/>
  <c r="M3212" i="1"/>
  <c r="Q3212" i="1" s="1"/>
  <c r="M2311" i="1"/>
  <c r="Q2311" i="1" s="1"/>
  <c r="M2310" i="1"/>
  <c r="Q2310" i="1" s="1"/>
  <c r="M2309" i="1"/>
  <c r="Q2309" i="1" s="1"/>
  <c r="M2308" i="1"/>
  <c r="Q2308" i="1" s="1"/>
  <c r="M2307" i="1"/>
  <c r="Q2307" i="1" s="1"/>
  <c r="M2306" i="1"/>
  <c r="Q2306" i="1" s="1"/>
  <c r="M2305" i="1"/>
  <c r="Q2305" i="1" s="1"/>
  <c r="M2304" i="1"/>
  <c r="Q2304" i="1" s="1"/>
  <c r="M2303" i="1"/>
  <c r="Q2303" i="1" s="1"/>
  <c r="M2302" i="1"/>
  <c r="Q2302" i="1" s="1"/>
  <c r="M2301" i="1"/>
  <c r="Q2301" i="1" s="1"/>
  <c r="M2300" i="1"/>
  <c r="Q2300" i="1" s="1"/>
  <c r="M2299" i="1"/>
  <c r="Q2299" i="1" s="1"/>
  <c r="M2298" i="1"/>
  <c r="Q2298" i="1" s="1"/>
  <c r="M2297" i="1"/>
  <c r="Q2297" i="1" s="1"/>
  <c r="M2296" i="1"/>
  <c r="Q2296" i="1" s="1"/>
  <c r="Q2295" i="1"/>
  <c r="M2294" i="1"/>
  <c r="Q2294" i="1" s="1"/>
  <c r="M2293" i="1"/>
  <c r="Q2293" i="1" s="1"/>
  <c r="M2292" i="1"/>
  <c r="Q2292" i="1" s="1"/>
  <c r="M2291" i="1"/>
  <c r="Q2291" i="1" s="1"/>
  <c r="M2290" i="1"/>
  <c r="M2413" i="1" l="1"/>
  <c r="Q2413" i="1" s="1"/>
  <c r="T2289" i="1"/>
  <c r="M2428" i="1"/>
  <c r="Q2428" i="1" s="1"/>
  <c r="T2416" i="1"/>
  <c r="T20" i="1" s="1"/>
  <c r="Q2432" i="1"/>
  <c r="AL82" i="1"/>
  <c r="AJ83" i="1"/>
  <c r="Q3166" i="1"/>
  <c r="M2446" i="1"/>
  <c r="Q2446" i="1" s="1"/>
  <c r="Q2290" i="1"/>
  <c r="M2427" i="1"/>
  <c r="Q2427" i="1" s="1"/>
  <c r="Q2444" i="1"/>
  <c r="M2471" i="1"/>
  <c r="Q2471" i="1" s="1"/>
  <c r="Q2417" i="1"/>
  <c r="M2445" i="1"/>
  <c r="Q2445" i="1" s="1"/>
  <c r="R1753" i="1"/>
  <c r="M1753" i="1" s="1"/>
  <c r="Q1753" i="1" s="1"/>
  <c r="M1985" i="1"/>
  <c r="Q1985" i="1" s="1"/>
  <c r="M1984" i="1"/>
  <c r="Q1984" i="1" s="1"/>
  <c r="M1983" i="1"/>
  <c r="Q1983" i="1" s="1"/>
  <c r="M1982" i="1"/>
  <c r="Q1982" i="1" s="1"/>
  <c r="M1981" i="1"/>
  <c r="Q1981" i="1" s="1"/>
  <c r="X1980" i="1"/>
  <c r="M1980" i="1" s="1"/>
  <c r="Q1980" i="1" s="1"/>
  <c r="M1979" i="1"/>
  <c r="Q1979" i="1" s="1"/>
  <c r="R1978" i="1"/>
  <c r="M1978" i="1" s="1"/>
  <c r="Q1978" i="1" s="1"/>
  <c r="M1977" i="1"/>
  <c r="Q1977" i="1" s="1"/>
  <c r="M1976" i="1"/>
  <c r="Q1976" i="1" s="1"/>
  <c r="M1975" i="1"/>
  <c r="Q1975" i="1" s="1"/>
  <c r="M1974" i="1"/>
  <c r="Q1974" i="1" s="1"/>
  <c r="M1973" i="1"/>
  <c r="Q1973" i="1" s="1"/>
  <c r="M1972" i="1"/>
  <c r="Q1972" i="1" s="1"/>
  <c r="M1971" i="1"/>
  <c r="Q1971" i="1" s="1"/>
  <c r="M1970" i="1"/>
  <c r="Q1970" i="1" s="1"/>
  <c r="M1969" i="1"/>
  <c r="Q1969" i="1" s="1"/>
  <c r="V1968" i="1"/>
  <c r="M1968" i="1" s="1"/>
  <c r="Q1968" i="1" s="1"/>
  <c r="M1967" i="1"/>
  <c r="Q1967" i="1" s="1"/>
  <c r="V1966" i="1"/>
  <c r="M1966" i="1" s="1"/>
  <c r="Q1966" i="1" s="1"/>
  <c r="M1965" i="1"/>
  <c r="Q1965" i="1" s="1"/>
  <c r="M1964" i="1"/>
  <c r="Q1964" i="1" s="1"/>
  <c r="V1963" i="1"/>
  <c r="M1963" i="1" s="1"/>
  <c r="Q1963" i="1" s="1"/>
  <c r="M1962" i="1"/>
  <c r="Q1962" i="1" s="1"/>
  <c r="M1961" i="1"/>
  <c r="Q1961" i="1" s="1"/>
  <c r="V1960" i="1"/>
  <c r="M1960" i="1" s="1"/>
  <c r="Q1960" i="1" s="1"/>
  <c r="R1959" i="1"/>
  <c r="M1959" i="1" s="1"/>
  <c r="Q1959" i="1" s="1"/>
  <c r="M1958" i="1"/>
  <c r="Q1958" i="1" s="1"/>
  <c r="M1957" i="1"/>
  <c r="Q1957" i="1" s="1"/>
  <c r="M1956" i="1"/>
  <c r="Q1956" i="1" s="1"/>
  <c r="M1955" i="1"/>
  <c r="Q1955" i="1" s="1"/>
  <c r="M1954" i="1"/>
  <c r="Q1954" i="1" s="1"/>
  <c r="M1953" i="1"/>
  <c r="Q1953" i="1" s="1"/>
  <c r="AB1952" i="1"/>
  <c r="M1952" i="1" s="1"/>
  <c r="Q1952" i="1" s="1"/>
  <c r="M1951" i="1"/>
  <c r="Q1951" i="1" s="1"/>
  <c r="M1950" i="1"/>
  <c r="Q1950" i="1" s="1"/>
  <c r="M1949" i="1"/>
  <c r="Q1949" i="1" s="1"/>
  <c r="M1948" i="1"/>
  <c r="Q1948" i="1" s="1"/>
  <c r="AB1947" i="1"/>
  <c r="M1947" i="1" s="1"/>
  <c r="Q1947" i="1" s="1"/>
  <c r="V1946" i="1"/>
  <c r="M1946" i="1" s="1"/>
  <c r="Q1946" i="1" s="1"/>
  <c r="M1945" i="1"/>
  <c r="Q1945" i="1" s="1"/>
  <c r="M1944" i="1"/>
  <c r="Q1944" i="1" s="1"/>
  <c r="V1943" i="1"/>
  <c r="M1943" i="1" s="1"/>
  <c r="Q1943" i="1" s="1"/>
  <c r="M1942" i="1"/>
  <c r="Q1942" i="1" s="1"/>
  <c r="M1941" i="1"/>
  <c r="Q1941" i="1" s="1"/>
  <c r="R1940" i="1"/>
  <c r="M1940" i="1" s="1"/>
  <c r="Q1940" i="1" s="1"/>
  <c r="M1939" i="1"/>
  <c r="Q1939" i="1" s="1"/>
  <c r="M1986" i="1"/>
  <c r="Q1986" i="1" s="1"/>
  <c r="M1938" i="1"/>
  <c r="Q1938" i="1" s="1"/>
  <c r="AB1937" i="1"/>
  <c r="M1937" i="1" s="1"/>
  <c r="Q1937" i="1" s="1"/>
  <c r="M1936" i="1"/>
  <c r="Q1936" i="1" s="1"/>
  <c r="M1935" i="1"/>
  <c r="Q1935" i="1" s="1"/>
  <c r="M1934" i="1"/>
  <c r="Q1934" i="1" s="1"/>
  <c r="R1933" i="1"/>
  <c r="M1933" i="1" s="1"/>
  <c r="Q1933" i="1" s="1"/>
  <c r="M1932" i="1"/>
  <c r="Q1932" i="1" s="1"/>
  <c r="Z1931" i="1"/>
  <c r="M1931" i="1" s="1"/>
  <c r="Q1931" i="1" s="1"/>
  <c r="M1930" i="1"/>
  <c r="Q1930" i="1" s="1"/>
  <c r="M1929" i="1"/>
  <c r="Q1929" i="1" s="1"/>
  <c r="M1928" i="1"/>
  <c r="Q1928" i="1" s="1"/>
  <c r="M1927" i="1"/>
  <c r="Q1927" i="1" s="1"/>
  <c r="M1926" i="1"/>
  <c r="Q1926" i="1" s="1"/>
  <c r="M1925" i="1"/>
  <c r="Q1925" i="1" s="1"/>
  <c r="M1924" i="1"/>
  <c r="Q1924" i="1" s="1"/>
  <c r="M1923" i="1"/>
  <c r="Q1923" i="1" s="1"/>
  <c r="M1922" i="1"/>
  <c r="Q1922" i="1" s="1"/>
  <c r="R1921" i="1"/>
  <c r="M1921" i="1" s="1"/>
  <c r="Q1921" i="1" s="1"/>
  <c r="M1920" i="1"/>
  <c r="Q1920" i="1" s="1"/>
  <c r="M1919" i="1"/>
  <c r="Q1919" i="1" s="1"/>
  <c r="X1918" i="1"/>
  <c r="M1917" i="1"/>
  <c r="Q1917" i="1" s="1"/>
  <c r="M1916" i="1"/>
  <c r="Q1916" i="1" s="1"/>
  <c r="M1915" i="1"/>
  <c r="Q1915" i="1" s="1"/>
  <c r="M1914" i="1"/>
  <c r="Q1914" i="1" s="1"/>
  <c r="R1913" i="1"/>
  <c r="M1913" i="1" s="1"/>
  <c r="Q1913" i="1" s="1"/>
  <c r="M1912" i="1"/>
  <c r="Q1912" i="1" s="1"/>
  <c r="M1911" i="1"/>
  <c r="Q1911" i="1" s="1"/>
  <c r="M1910" i="1"/>
  <c r="Q1910" i="1" s="1"/>
  <c r="M1909" i="1"/>
  <c r="Q1909" i="1" s="1"/>
  <c r="M1908" i="1"/>
  <c r="Q1908" i="1" s="1"/>
  <c r="M1907" i="1"/>
  <c r="Q1907" i="1" s="1"/>
  <c r="M1906" i="1"/>
  <c r="Q1906" i="1" s="1"/>
  <c r="M1905" i="1"/>
  <c r="Q1905" i="1" s="1"/>
  <c r="M1904" i="1"/>
  <c r="Q1904" i="1" s="1"/>
  <c r="M1903" i="1"/>
  <c r="Q1903" i="1" s="1"/>
  <c r="M1902" i="1"/>
  <c r="Q1902" i="1" s="1"/>
  <c r="M1901" i="1"/>
  <c r="Q1901" i="1" s="1"/>
  <c r="M1900" i="1"/>
  <c r="Q1900" i="1" s="1"/>
  <c r="M1899" i="1"/>
  <c r="Q1899" i="1" s="1"/>
  <c r="M1898" i="1"/>
  <c r="Q1898" i="1" s="1"/>
  <c r="M1897" i="1"/>
  <c r="Q1897" i="1" s="1"/>
  <c r="M1896" i="1"/>
  <c r="Q1896" i="1" s="1"/>
  <c r="M1895" i="1"/>
  <c r="Q1895" i="1" s="1"/>
  <c r="V1894" i="1"/>
  <c r="M1894" i="1" s="1"/>
  <c r="Q1894" i="1" s="1"/>
  <c r="M1893" i="1"/>
  <c r="Q1893" i="1" s="1"/>
  <c r="M1892" i="1"/>
  <c r="Q1892" i="1" s="1"/>
  <c r="M1891" i="1"/>
  <c r="Q1891" i="1" s="1"/>
  <c r="M1890" i="1"/>
  <c r="Q1890" i="1" s="1"/>
  <c r="M1889" i="1"/>
  <c r="Q1889" i="1" s="1"/>
  <c r="AB1888" i="1"/>
  <c r="M1888" i="1" s="1"/>
  <c r="Q1888" i="1" s="1"/>
  <c r="R1887" i="1"/>
  <c r="M1887" i="1" s="1"/>
  <c r="Q1887" i="1" s="1"/>
  <c r="M1886" i="1"/>
  <c r="Q1886" i="1" s="1"/>
  <c r="M1885" i="1"/>
  <c r="Q1885" i="1" s="1"/>
  <c r="M1884" i="1"/>
  <c r="Q1884" i="1" s="1"/>
  <c r="M1883" i="1"/>
  <c r="Q1883" i="1" s="1"/>
  <c r="M1882" i="1"/>
  <c r="Q1882" i="1" s="1"/>
  <c r="M1881" i="1"/>
  <c r="Q1881" i="1" s="1"/>
  <c r="M1880" i="1"/>
  <c r="Q1880" i="1" s="1"/>
  <c r="M1879" i="1"/>
  <c r="Q1879" i="1" s="1"/>
  <c r="M1878" i="1"/>
  <c r="Q1878" i="1" s="1"/>
  <c r="M1877" i="1"/>
  <c r="Q1877" i="1" s="1"/>
  <c r="M1876" i="1"/>
  <c r="Q1876" i="1" s="1"/>
  <c r="AB1875" i="1"/>
  <c r="M1875" i="1" s="1"/>
  <c r="Q1875" i="1" s="1"/>
  <c r="M1874" i="1"/>
  <c r="Q1874" i="1" s="1"/>
  <c r="M1873" i="1"/>
  <c r="Q1873" i="1" s="1"/>
  <c r="M1872" i="1"/>
  <c r="Q1872" i="1" s="1"/>
  <c r="M1871" i="1"/>
  <c r="Q1871" i="1" s="1"/>
  <c r="M1870" i="1"/>
  <c r="Q1870" i="1" s="1"/>
  <c r="M1869" i="1"/>
  <c r="Q1869" i="1" s="1"/>
  <c r="M1868" i="1"/>
  <c r="Q1868" i="1" s="1"/>
  <c r="M1867" i="1"/>
  <c r="Q1867" i="1" s="1"/>
  <c r="M1866" i="1"/>
  <c r="Q1866" i="1" s="1"/>
  <c r="M1865" i="1"/>
  <c r="Q1865" i="1" s="1"/>
  <c r="M1864" i="1"/>
  <c r="Q1864" i="1" s="1"/>
  <c r="M1863" i="1"/>
  <c r="Q1863" i="1" s="1"/>
  <c r="M1862" i="1"/>
  <c r="Q1862" i="1" s="1"/>
  <c r="Z1861" i="1"/>
  <c r="M1861" i="1" s="1"/>
  <c r="Q1861" i="1" s="1"/>
  <c r="M1860" i="1"/>
  <c r="Q1860" i="1" s="1"/>
  <c r="R1859" i="1"/>
  <c r="M1859" i="1" s="1"/>
  <c r="Q1859" i="1" s="1"/>
  <c r="M1858" i="1"/>
  <c r="Q1858" i="1" s="1"/>
  <c r="M1857" i="1"/>
  <c r="Q1857" i="1" s="1"/>
  <c r="M1856" i="1"/>
  <c r="Q1856" i="1" s="1"/>
  <c r="M1855" i="1"/>
  <c r="Q1855" i="1" s="1"/>
  <c r="M1854" i="1"/>
  <c r="Q1854" i="1" s="1"/>
  <c r="R1853" i="1"/>
  <c r="M1853" i="1" s="1"/>
  <c r="Q1853" i="1" s="1"/>
  <c r="V1852" i="1"/>
  <c r="M1852" i="1" s="1"/>
  <c r="Q1852" i="1" s="1"/>
  <c r="M1851" i="1"/>
  <c r="Q1851" i="1" s="1"/>
  <c r="R1850" i="1"/>
  <c r="M1850" i="1" s="1"/>
  <c r="Q1850" i="1" s="1"/>
  <c r="M1849" i="1"/>
  <c r="Q1849" i="1" s="1"/>
  <c r="M1848" i="1"/>
  <c r="Q1848" i="1" s="1"/>
  <c r="M1847" i="1"/>
  <c r="Q1847" i="1" s="1"/>
  <c r="M1846" i="1"/>
  <c r="Q1846" i="1" s="1"/>
  <c r="M1845" i="1"/>
  <c r="Q1845" i="1" s="1"/>
  <c r="M1844" i="1"/>
  <c r="Q1844" i="1" s="1"/>
  <c r="M1843" i="1"/>
  <c r="Q1843" i="1" s="1"/>
  <c r="M1842" i="1"/>
  <c r="Q1842" i="1" s="1"/>
  <c r="M1841" i="1"/>
  <c r="Q1841" i="1" s="1"/>
  <c r="M1840" i="1"/>
  <c r="Q1840" i="1" s="1"/>
  <c r="M1839" i="1"/>
  <c r="Q1839" i="1" s="1"/>
  <c r="M1838" i="1"/>
  <c r="Q1838" i="1" s="1"/>
  <c r="AB1837" i="1"/>
  <c r="M1837" i="1" s="1"/>
  <c r="Q1837" i="1" s="1"/>
  <c r="M1836" i="1"/>
  <c r="Q1836" i="1" s="1"/>
  <c r="M1835" i="1"/>
  <c r="Q1835" i="1" s="1"/>
  <c r="M1834" i="1"/>
  <c r="Q1834" i="1" s="1"/>
  <c r="M1833" i="1"/>
  <c r="Q1833" i="1" s="1"/>
  <c r="V1832" i="1"/>
  <c r="M1832" i="1" s="1"/>
  <c r="Q1832" i="1" s="1"/>
  <c r="V1831" i="1"/>
  <c r="M1831" i="1" s="1"/>
  <c r="Q1831" i="1" s="1"/>
  <c r="M1830" i="1"/>
  <c r="Q1830" i="1" s="1"/>
  <c r="M1829" i="1"/>
  <c r="Q1829" i="1" s="1"/>
  <c r="M1828" i="1"/>
  <c r="Q1828" i="1" s="1"/>
  <c r="V1827" i="1"/>
  <c r="M1827" i="1" s="1"/>
  <c r="Q1827" i="1" s="1"/>
  <c r="R1826" i="1"/>
  <c r="M1826" i="1" s="1"/>
  <c r="Q1826" i="1" s="1"/>
  <c r="M1825" i="1"/>
  <c r="Q1825" i="1" s="1"/>
  <c r="V1824" i="1"/>
  <c r="M1824" i="1" s="1"/>
  <c r="Q1824" i="1" s="1"/>
  <c r="M1823" i="1"/>
  <c r="Q1823" i="1" s="1"/>
  <c r="M1822" i="1"/>
  <c r="Q1822" i="1" s="1"/>
  <c r="M1821" i="1"/>
  <c r="Q1821" i="1" s="1"/>
  <c r="M1820" i="1"/>
  <c r="Q1820" i="1" s="1"/>
  <c r="M1819" i="1"/>
  <c r="Q1819" i="1" s="1"/>
  <c r="M1818" i="1"/>
  <c r="Q1818" i="1" s="1"/>
  <c r="M1817" i="1"/>
  <c r="Q1817" i="1" s="1"/>
  <c r="R1816" i="1"/>
  <c r="M1816" i="1" s="1"/>
  <c r="Q1816" i="1" s="1"/>
  <c r="M1815" i="1"/>
  <c r="Q1815" i="1" s="1"/>
  <c r="R1814" i="1"/>
  <c r="M1814" i="1" s="1"/>
  <c r="Q1814" i="1" s="1"/>
  <c r="M1813" i="1"/>
  <c r="Q1813" i="1" s="1"/>
  <c r="R1812" i="1"/>
  <c r="M1812" i="1" s="1"/>
  <c r="Q1812" i="1" s="1"/>
  <c r="M1811" i="1"/>
  <c r="Q1811" i="1" s="1"/>
  <c r="M1810" i="1"/>
  <c r="Q1810" i="1" s="1"/>
  <c r="M1809" i="1"/>
  <c r="Q1809" i="1" s="1"/>
  <c r="M1808" i="1"/>
  <c r="Q1808" i="1" s="1"/>
  <c r="M1807" i="1"/>
  <c r="Q1807" i="1" s="1"/>
  <c r="M1806" i="1"/>
  <c r="Q1806" i="1" s="1"/>
  <c r="M1805" i="1"/>
  <c r="Q1805" i="1" s="1"/>
  <c r="AB1804" i="1"/>
  <c r="M1804" i="1" s="1"/>
  <c r="Q1804" i="1" s="1"/>
  <c r="M1803" i="1"/>
  <c r="Q1803" i="1" s="1"/>
  <c r="AB1802" i="1"/>
  <c r="M1802" i="1" s="1"/>
  <c r="Q1802" i="1" s="1"/>
  <c r="M1801" i="1"/>
  <c r="Q1801" i="1" s="1"/>
  <c r="M1800" i="1"/>
  <c r="Q1800" i="1" s="1"/>
  <c r="M1799" i="1"/>
  <c r="Q1799" i="1" s="1"/>
  <c r="M1798" i="1"/>
  <c r="Q1798" i="1" s="1"/>
  <c r="M1797" i="1"/>
  <c r="Q1797" i="1" s="1"/>
  <c r="Z1796" i="1"/>
  <c r="M1796" i="1" s="1"/>
  <c r="Q1796" i="1" s="1"/>
  <c r="M1795" i="1"/>
  <c r="Q1795" i="1" s="1"/>
  <c r="M1794" i="1"/>
  <c r="Q1794" i="1" s="1"/>
  <c r="M1793" i="1"/>
  <c r="Q1793" i="1" s="1"/>
  <c r="M1792" i="1"/>
  <c r="Q1792" i="1" s="1"/>
  <c r="M1791" i="1"/>
  <c r="Q1791" i="1" s="1"/>
  <c r="M1790" i="1"/>
  <c r="Q1790" i="1" s="1"/>
  <c r="AB1789" i="1"/>
  <c r="M1789" i="1" s="1"/>
  <c r="Q1789" i="1" s="1"/>
  <c r="M1788" i="1"/>
  <c r="Q1788" i="1" s="1"/>
  <c r="M1787" i="1"/>
  <c r="Q1787" i="1" s="1"/>
  <c r="M1786" i="1"/>
  <c r="Q1786" i="1" s="1"/>
  <c r="V1785" i="1"/>
  <c r="M1785" i="1" s="1"/>
  <c r="Q1785" i="1" s="1"/>
  <c r="AB1784" i="1"/>
  <c r="M1784" i="1" s="1"/>
  <c r="Q1784" i="1" s="1"/>
  <c r="M1783" i="1"/>
  <c r="Q1783" i="1" s="1"/>
  <c r="R1782" i="1"/>
  <c r="M1782" i="1" s="1"/>
  <c r="Q1782" i="1" s="1"/>
  <c r="M1781" i="1"/>
  <c r="Q1781" i="1" s="1"/>
  <c r="M1780" i="1"/>
  <c r="Q1780" i="1" s="1"/>
  <c r="M1779" i="1"/>
  <c r="Q1779" i="1" s="1"/>
  <c r="M1778" i="1"/>
  <c r="Q1778" i="1" s="1"/>
  <c r="M1777" i="1"/>
  <c r="Q1777" i="1" s="1"/>
  <c r="M1776" i="1"/>
  <c r="Q1776" i="1" s="1"/>
  <c r="V1775" i="1"/>
  <c r="M1775" i="1" s="1"/>
  <c r="Q1775" i="1" s="1"/>
  <c r="M1774" i="1"/>
  <c r="Q1774" i="1" s="1"/>
  <c r="M1773" i="1"/>
  <c r="Q1773" i="1" s="1"/>
  <c r="M1772" i="1"/>
  <c r="Q1772" i="1" s="1"/>
  <c r="M1771" i="1"/>
  <c r="Q1771" i="1" s="1"/>
  <c r="M1770" i="1"/>
  <c r="Q1770" i="1" s="1"/>
  <c r="M1769" i="1"/>
  <c r="Q1769" i="1" s="1"/>
  <c r="M1768" i="1"/>
  <c r="Q1768" i="1" s="1"/>
  <c r="M1767" i="1"/>
  <c r="Q1767" i="1" s="1"/>
  <c r="M1766" i="1"/>
  <c r="Q1766" i="1" s="1"/>
  <c r="M1765" i="1"/>
  <c r="Q1765" i="1" s="1"/>
  <c r="M1764" i="1"/>
  <c r="Q1764" i="1" s="1"/>
  <c r="M1763" i="1"/>
  <c r="Q1763" i="1" s="1"/>
  <c r="M1762" i="1"/>
  <c r="Q1762" i="1" s="1"/>
  <c r="V1761" i="1"/>
  <c r="M1761" i="1" s="1"/>
  <c r="Q1761" i="1" s="1"/>
  <c r="M1760" i="1"/>
  <c r="Q1760" i="1" s="1"/>
  <c r="M1759" i="1"/>
  <c r="Q1759" i="1" s="1"/>
  <c r="M1758" i="1"/>
  <c r="Q1758" i="1" s="1"/>
  <c r="M1757" i="1"/>
  <c r="Q1757" i="1" s="1"/>
  <c r="M1756" i="1"/>
  <c r="Q1756" i="1" s="1"/>
  <c r="R1755" i="1"/>
  <c r="M1755" i="1" s="1"/>
  <c r="Q1755" i="1" s="1"/>
  <c r="M1754" i="1"/>
  <c r="Q1754" i="1" s="1"/>
  <c r="M1752" i="1"/>
  <c r="Q1752" i="1" s="1"/>
  <c r="M1751" i="1"/>
  <c r="Q1751" i="1" s="1"/>
  <c r="M1750" i="1"/>
  <c r="Q1750" i="1" s="1"/>
  <c r="M1749" i="1"/>
  <c r="Q1749" i="1" s="1"/>
  <c r="M1748" i="1"/>
  <c r="Q1748" i="1" s="1"/>
  <c r="M1747" i="1"/>
  <c r="Q1747" i="1" s="1"/>
  <c r="R1746" i="1"/>
  <c r="M1745" i="1"/>
  <c r="Q1745" i="1" s="1"/>
  <c r="M1744" i="1"/>
  <c r="Q1744" i="1" s="1"/>
  <c r="R1743" i="1"/>
  <c r="M1743" i="1" s="1"/>
  <c r="Q1743" i="1" s="1"/>
  <c r="AB1742" i="1"/>
  <c r="M1742" i="1" s="1"/>
  <c r="Q1742" i="1" s="1"/>
  <c r="M1741" i="1"/>
  <c r="Q1741" i="1" s="1"/>
  <c r="M1740" i="1"/>
  <c r="Q1740" i="1" s="1"/>
  <c r="M1739" i="1"/>
  <c r="Q1739" i="1" s="1"/>
  <c r="V1738" i="1"/>
  <c r="M1738" i="1" s="1"/>
  <c r="Q1738" i="1" s="1"/>
  <c r="M1737" i="1"/>
  <c r="Q1737" i="1" s="1"/>
  <c r="M1736" i="1"/>
  <c r="Q1736" i="1" s="1"/>
  <c r="M1735" i="1"/>
  <c r="Q1735" i="1" s="1"/>
  <c r="M1734" i="1"/>
  <c r="Q1734" i="1" s="1"/>
  <c r="V1733" i="1"/>
  <c r="M1732" i="1"/>
  <c r="Q1732" i="1" s="1"/>
  <c r="M1731" i="1"/>
  <c r="Q1731" i="1" s="1"/>
  <c r="M1730" i="1"/>
  <c r="Q1730" i="1" s="1"/>
  <c r="M1729" i="1"/>
  <c r="Q1729" i="1" s="1"/>
  <c r="AB1728" i="1"/>
  <c r="M1728" i="1" s="1"/>
  <c r="Q1728" i="1" s="1"/>
  <c r="AB1727" i="1"/>
  <c r="M1727" i="1" s="1"/>
  <c r="Q1727" i="1" s="1"/>
  <c r="M1726" i="1"/>
  <c r="Q1726" i="1" s="1"/>
  <c r="M1725" i="1"/>
  <c r="Q1725" i="1" s="1"/>
  <c r="M1724" i="1"/>
  <c r="Q1724" i="1" s="1"/>
  <c r="M1723" i="1"/>
  <c r="Q1723" i="1" s="1"/>
  <c r="R1722" i="1"/>
  <c r="M1721" i="1"/>
  <c r="Q1721" i="1" s="1"/>
  <c r="M1720" i="1"/>
  <c r="Q1720" i="1" s="1"/>
  <c r="M1719" i="1"/>
  <c r="Q1719" i="1" s="1"/>
  <c r="Z1718" i="1"/>
  <c r="M1718" i="1" s="1"/>
  <c r="Q1718" i="1" s="1"/>
  <c r="AB1717" i="1"/>
  <c r="M1716" i="1"/>
  <c r="Q1716" i="1" s="1"/>
  <c r="Z1715" i="1"/>
  <c r="M1714" i="1"/>
  <c r="Q1714" i="1" s="1"/>
  <c r="M1713" i="1"/>
  <c r="Q1713" i="1" s="1"/>
  <c r="M1712" i="1"/>
  <c r="Q1712" i="1" s="1"/>
  <c r="M1711" i="1"/>
  <c r="Q1711" i="1" s="1"/>
  <c r="M1710" i="1"/>
  <c r="Q1710" i="1" s="1"/>
  <c r="M1709" i="1"/>
  <c r="Q1709" i="1" s="1"/>
  <c r="M1708" i="1"/>
  <c r="M1706" i="1"/>
  <c r="Q1706" i="1" s="1"/>
  <c r="AB1705" i="1"/>
  <c r="M1705" i="1" s="1"/>
  <c r="Q1705" i="1" s="1"/>
  <c r="AB1704" i="1"/>
  <c r="M1703" i="1"/>
  <c r="Q1703" i="1" s="1"/>
  <c r="M1702" i="1"/>
  <c r="Q1702" i="1" s="1"/>
  <c r="M1988" i="1"/>
  <c r="Q1988" i="1" s="1"/>
  <c r="M1701" i="1"/>
  <c r="Q1701" i="1" s="1"/>
  <c r="M1987" i="1"/>
  <c r="Q1987" i="1" s="1"/>
  <c r="M1700" i="1"/>
  <c r="M1690" i="1"/>
  <c r="Q1690" i="1" s="1"/>
  <c r="M1689" i="1"/>
  <c r="Q1689" i="1" s="1"/>
  <c r="M1688" i="1"/>
  <c r="Q1688" i="1" s="1"/>
  <c r="M1687" i="1"/>
  <c r="Q1687" i="1" s="1"/>
  <c r="M1686" i="1"/>
  <c r="Q1686" i="1" s="1"/>
  <c r="M1989" i="1"/>
  <c r="Q1989" i="1" s="1"/>
  <c r="M1685" i="1"/>
  <c r="Q1685" i="1" s="1"/>
  <c r="M1684" i="1"/>
  <c r="Q1684" i="1" s="1"/>
  <c r="M1683" i="1"/>
  <c r="AB1594" i="1"/>
  <c r="M1594" i="1" s="1"/>
  <c r="Q1594" i="1" s="1"/>
  <c r="AB1593" i="1"/>
  <c r="M1593" i="1" s="1"/>
  <c r="Q1593" i="1" s="1"/>
  <c r="Z1592" i="1"/>
  <c r="M1592" i="1" s="1"/>
  <c r="Q1592" i="1" s="1"/>
  <c r="V1591" i="1"/>
  <c r="M1591" i="1" s="1"/>
  <c r="Q1591" i="1" s="1"/>
  <c r="AB1590" i="1"/>
  <c r="M1590" i="1" s="1"/>
  <c r="Q1590" i="1" s="1"/>
  <c r="AB1589" i="1"/>
  <c r="Z1589" i="1"/>
  <c r="V1588" i="1"/>
  <c r="M1588" i="1" s="1"/>
  <c r="Q1588" i="1" s="1"/>
  <c r="M1587" i="1"/>
  <c r="Q1587" i="1" s="1"/>
  <c r="AB1586" i="1"/>
  <c r="Z1586" i="1"/>
  <c r="AB1585" i="1"/>
  <c r="M1585" i="1" s="1"/>
  <c r="Q1585" i="1" s="1"/>
  <c r="AB1584" i="1"/>
  <c r="M1584" i="1" s="1"/>
  <c r="Q1584" i="1" s="1"/>
  <c r="AB1583" i="1"/>
  <c r="V1583" i="1"/>
  <c r="V1582" i="1"/>
  <c r="M1582" i="1" s="1"/>
  <c r="Q1582" i="1" s="1"/>
  <c r="AB1581" i="1"/>
  <c r="M1581" i="1" s="1"/>
  <c r="Q1581" i="1" s="1"/>
  <c r="R1580" i="1"/>
  <c r="M1580" i="1" s="1"/>
  <c r="Q1580" i="1" s="1"/>
  <c r="V1579" i="1"/>
  <c r="M1579" i="1" s="1"/>
  <c r="Q1579" i="1" s="1"/>
  <c r="V1578" i="1"/>
  <c r="M1578" i="1" s="1"/>
  <c r="Q1578" i="1" s="1"/>
  <c r="AB1577" i="1"/>
  <c r="M1577" i="1" s="1"/>
  <c r="Q1577" i="1" s="1"/>
  <c r="Z1575" i="1"/>
  <c r="M1575" i="1" s="1"/>
  <c r="Q1575" i="1" s="1"/>
  <c r="M1574" i="1"/>
  <c r="Q1574" i="1" s="1"/>
  <c r="M1573" i="1"/>
  <c r="Q1573" i="1" s="1"/>
  <c r="M1572" i="1"/>
  <c r="Q1572" i="1" s="1"/>
  <c r="AB1571" i="1"/>
  <c r="M1571" i="1" s="1"/>
  <c r="Q1571" i="1" s="1"/>
  <c r="V1570" i="1"/>
  <c r="M1570" i="1" s="1"/>
  <c r="Q1570" i="1" s="1"/>
  <c r="M1569" i="1"/>
  <c r="Q1569" i="1" s="1"/>
  <c r="AB1568" i="1"/>
  <c r="M1568" i="1" s="1"/>
  <c r="Q1568" i="1" s="1"/>
  <c r="V1567" i="1"/>
  <c r="M1567" i="1" s="1"/>
  <c r="Q1567" i="1" s="1"/>
  <c r="V1566" i="1"/>
  <c r="M1566" i="1" s="1"/>
  <c r="Q1566" i="1" s="1"/>
  <c r="AB1565" i="1"/>
  <c r="M1565" i="1" s="1"/>
  <c r="Q1565" i="1" s="1"/>
  <c r="AB1564" i="1"/>
  <c r="M1564" i="1" s="1"/>
  <c r="Q1564" i="1" s="1"/>
  <c r="AB1563" i="1"/>
  <c r="M1563" i="1" s="1"/>
  <c r="Q1563" i="1" s="1"/>
  <c r="M1562" i="1"/>
  <c r="Q1562" i="1" s="1"/>
  <c r="AB1561" i="1"/>
  <c r="M1561" i="1" s="1"/>
  <c r="Q1561" i="1" s="1"/>
  <c r="AB1560" i="1"/>
  <c r="M1560" i="1" s="1"/>
  <c r="Q1560" i="1" s="1"/>
  <c r="AB1559" i="1"/>
  <c r="M1559" i="1" s="1"/>
  <c r="Q1559" i="1" s="1"/>
  <c r="AB1558" i="1"/>
  <c r="M1558" i="1" s="1"/>
  <c r="Q1558" i="1" s="1"/>
  <c r="AB1557" i="1"/>
  <c r="M1557" i="1" s="1"/>
  <c r="Q1557" i="1" s="1"/>
  <c r="AB1556" i="1"/>
  <c r="M1555" i="1"/>
  <c r="Q1555" i="1" s="1"/>
  <c r="AB1554" i="1"/>
  <c r="M1554" i="1" s="1"/>
  <c r="Q1554" i="1" s="1"/>
  <c r="AB1553" i="1"/>
  <c r="M1553" i="1" s="1"/>
  <c r="Q1553" i="1" s="1"/>
  <c r="AB1552" i="1"/>
  <c r="M1552" i="1" s="1"/>
  <c r="Q1552" i="1" s="1"/>
  <c r="M1551" i="1"/>
  <c r="Q1551" i="1" s="1"/>
  <c r="AB1550" i="1"/>
  <c r="M1550" i="1" s="1"/>
  <c r="Q1550" i="1" s="1"/>
  <c r="M1549" i="1"/>
  <c r="Q1549" i="1" s="1"/>
  <c r="M1548" i="1"/>
  <c r="Q1548" i="1" s="1"/>
  <c r="M1547" i="1"/>
  <c r="Q1547" i="1" s="1"/>
  <c r="V1546" i="1"/>
  <c r="M1546" i="1" s="1"/>
  <c r="Q1546" i="1" s="1"/>
  <c r="AB1545" i="1"/>
  <c r="M1545" i="1" s="1"/>
  <c r="Q1545" i="1" s="1"/>
  <c r="V1544" i="1"/>
  <c r="M1544" i="1" s="1"/>
  <c r="Q1544" i="1" s="1"/>
  <c r="M1543" i="1"/>
  <c r="Q1543" i="1" s="1"/>
  <c r="AB1542" i="1"/>
  <c r="M1542" i="1" s="1"/>
  <c r="Q1542" i="1" s="1"/>
  <c r="M1541" i="1"/>
  <c r="Q1541" i="1" s="1"/>
  <c r="AB1540" i="1"/>
  <c r="M1540" i="1" s="1"/>
  <c r="Q1540" i="1" s="1"/>
  <c r="AB1539" i="1"/>
  <c r="M1539" i="1" s="1"/>
  <c r="Q1539" i="1" s="1"/>
  <c r="M1538" i="1"/>
  <c r="Q1538" i="1" s="1"/>
  <c r="AB1537" i="1"/>
  <c r="M1537" i="1" s="1"/>
  <c r="Q1537" i="1" s="1"/>
  <c r="AB1536" i="1"/>
  <c r="M1536" i="1" s="1"/>
  <c r="Q1536" i="1" s="1"/>
  <c r="AB1535" i="1"/>
  <c r="M1535" i="1" s="1"/>
  <c r="Q1535" i="1" s="1"/>
  <c r="AB1534" i="1"/>
  <c r="M1534" i="1" s="1"/>
  <c r="Q1534" i="1" s="1"/>
  <c r="M1533" i="1"/>
  <c r="Q1533" i="1" s="1"/>
  <c r="AB1532" i="1"/>
  <c r="M1532" i="1" s="1"/>
  <c r="Q1532" i="1" s="1"/>
  <c r="AB1531" i="1"/>
  <c r="M1531" i="1" s="1"/>
  <c r="Q1531" i="1" s="1"/>
  <c r="AB1530" i="1"/>
  <c r="M1530" i="1" s="1"/>
  <c r="Q1530" i="1" s="1"/>
  <c r="AB1529" i="1"/>
  <c r="M1529" i="1" s="1"/>
  <c r="Q1529" i="1" s="1"/>
  <c r="AB1528" i="1"/>
  <c r="M1528" i="1" s="1"/>
  <c r="Q1528" i="1" s="1"/>
  <c r="M1527" i="1"/>
  <c r="Q1527" i="1" s="1"/>
  <c r="AB1526" i="1"/>
  <c r="M1526" i="1" s="1"/>
  <c r="Q1526" i="1" s="1"/>
  <c r="AB1525" i="1"/>
  <c r="M1525" i="1" s="1"/>
  <c r="Q1525" i="1" s="1"/>
  <c r="V1524" i="1"/>
  <c r="M1524" i="1" s="1"/>
  <c r="Q1524" i="1" s="1"/>
  <c r="M1523" i="1"/>
  <c r="Q1523" i="1" s="1"/>
  <c r="AB1522" i="1"/>
  <c r="M1522" i="1" s="1"/>
  <c r="Q1522" i="1" s="1"/>
  <c r="AB1521" i="1"/>
  <c r="M1521" i="1" s="1"/>
  <c r="Q1521" i="1" s="1"/>
  <c r="AB1520" i="1"/>
  <c r="M1520" i="1" s="1"/>
  <c r="Q1520" i="1" s="1"/>
  <c r="AB1519" i="1"/>
  <c r="M1519" i="1" s="1"/>
  <c r="Q1519" i="1" s="1"/>
  <c r="AB1518" i="1"/>
  <c r="M1518" i="1" s="1"/>
  <c r="Q1518" i="1" s="1"/>
  <c r="M1517" i="1"/>
  <c r="Q1517" i="1" s="1"/>
  <c r="AB1516" i="1"/>
  <c r="M1516" i="1" s="1"/>
  <c r="Q1516" i="1" s="1"/>
  <c r="M1515" i="1"/>
  <c r="Q1515" i="1" s="1"/>
  <c r="V1514" i="1"/>
  <c r="M1514" i="1" s="1"/>
  <c r="Q1514" i="1" s="1"/>
  <c r="AB1513" i="1"/>
  <c r="M1513" i="1" s="1"/>
  <c r="Q1513" i="1" s="1"/>
  <c r="V1512" i="1"/>
  <c r="M1512" i="1" s="1"/>
  <c r="Q1512" i="1" s="1"/>
  <c r="M1511" i="1"/>
  <c r="Q1511" i="1" s="1"/>
  <c r="M1510" i="1"/>
  <c r="Q1510" i="1" s="1"/>
  <c r="AB1509" i="1"/>
  <c r="M1509" i="1" s="1"/>
  <c r="Q1509" i="1" s="1"/>
  <c r="M1508" i="1"/>
  <c r="Q1508" i="1" s="1"/>
  <c r="V1507" i="1"/>
  <c r="M1507" i="1" s="1"/>
  <c r="Q1507" i="1" s="1"/>
  <c r="V1506" i="1"/>
  <c r="M1506" i="1" s="1"/>
  <c r="Q1506" i="1" s="1"/>
  <c r="AB1505" i="1"/>
  <c r="M1505" i="1" s="1"/>
  <c r="Q1505" i="1" s="1"/>
  <c r="Z1504" i="1"/>
  <c r="M1503" i="1"/>
  <c r="Q1503" i="1" s="1"/>
  <c r="V1502" i="1"/>
  <c r="M1502" i="1" s="1"/>
  <c r="Q1502" i="1" s="1"/>
  <c r="AB1501" i="1"/>
  <c r="M1501" i="1" s="1"/>
  <c r="Q1501" i="1" s="1"/>
  <c r="V1500" i="1"/>
  <c r="M1500" i="1" s="1"/>
  <c r="Q1500" i="1" s="1"/>
  <c r="M1499" i="1"/>
  <c r="Q1499" i="1" s="1"/>
  <c r="V1498" i="1"/>
  <c r="M1498" i="1" s="1"/>
  <c r="Q1498" i="1" s="1"/>
  <c r="M1497" i="1"/>
  <c r="Q1497" i="1" s="1"/>
  <c r="M1496" i="1"/>
  <c r="Q1496" i="1" s="1"/>
  <c r="M1495" i="1"/>
  <c r="Q1495" i="1" s="1"/>
  <c r="AB1494" i="1"/>
  <c r="M1494" i="1" s="1"/>
  <c r="Q1494" i="1" s="1"/>
  <c r="V1493" i="1"/>
  <c r="M1493" i="1" s="1"/>
  <c r="Q1493" i="1" s="1"/>
  <c r="V1492" i="1"/>
  <c r="M1492" i="1" s="1"/>
  <c r="Q1492" i="1" s="1"/>
  <c r="V1491" i="1"/>
  <c r="M1491" i="1" s="1"/>
  <c r="Q1491" i="1" s="1"/>
  <c r="V1490" i="1"/>
  <c r="M1490" i="1" s="1"/>
  <c r="Q1490" i="1" s="1"/>
  <c r="AB1489" i="1"/>
  <c r="M1489" i="1" s="1"/>
  <c r="Q1489" i="1" s="1"/>
  <c r="V1488" i="1"/>
  <c r="M1488" i="1" s="1"/>
  <c r="Q1488" i="1" s="1"/>
  <c r="M1487" i="1"/>
  <c r="Q1487" i="1" s="1"/>
  <c r="AB1486" i="1"/>
  <c r="M1485" i="1"/>
  <c r="Q1485" i="1" s="1"/>
  <c r="R1484" i="1"/>
  <c r="M1483" i="1"/>
  <c r="Q1483" i="1" s="1"/>
  <c r="M1482" i="1"/>
  <c r="Q1482" i="1" s="1"/>
  <c r="V1481" i="1"/>
  <c r="M1595" i="1"/>
  <c r="Q1595" i="1" s="1"/>
  <c r="M1478" i="1"/>
  <c r="Q1478" i="1" s="1"/>
  <c r="M1477" i="1"/>
  <c r="Q1477" i="1" s="1"/>
  <c r="M1476" i="1"/>
  <c r="M1471" i="1"/>
  <c r="Q1471" i="1" s="1"/>
  <c r="M1470" i="1"/>
  <c r="Q1470" i="1" s="1"/>
  <c r="M1469" i="1"/>
  <c r="Q1469" i="1" s="1"/>
  <c r="M1468" i="1"/>
  <c r="Q1468" i="1" s="1"/>
  <c r="V1467" i="1"/>
  <c r="M1467" i="1" s="1"/>
  <c r="Q1467" i="1" s="1"/>
  <c r="M1466" i="1"/>
  <c r="Q1466" i="1" s="1"/>
  <c r="M1465" i="1"/>
  <c r="Q1465" i="1" s="1"/>
  <c r="V1464" i="1"/>
  <c r="M1464" i="1" s="1"/>
  <c r="Q1464" i="1" s="1"/>
  <c r="V1462" i="1"/>
  <c r="M1462" i="1" s="1"/>
  <c r="Q1462" i="1" s="1"/>
  <c r="Z1461" i="1"/>
  <c r="M1461" i="1" s="1"/>
  <c r="Q1461" i="1" s="1"/>
  <c r="M1460" i="1"/>
  <c r="Q1460" i="1" s="1"/>
  <c r="Z1459" i="1"/>
  <c r="V1459" i="1"/>
  <c r="M1458" i="1"/>
  <c r="Q1458" i="1" s="1"/>
  <c r="V1457" i="1"/>
  <c r="M1457" i="1" s="1"/>
  <c r="Q1457" i="1" s="1"/>
  <c r="M1456" i="1"/>
  <c r="Q1456" i="1" s="1"/>
  <c r="V1455" i="1"/>
  <c r="M1455" i="1" s="1"/>
  <c r="Q1455" i="1" s="1"/>
  <c r="V1454" i="1"/>
  <c r="M1454" i="1" s="1"/>
  <c r="Q1454" i="1" s="1"/>
  <c r="M1453" i="1"/>
  <c r="Q1453" i="1" s="1"/>
  <c r="M1452" i="1"/>
  <c r="Q1452" i="1" s="1"/>
  <c r="R1451" i="1"/>
  <c r="M1451" i="1" s="1"/>
  <c r="Q1451" i="1" s="1"/>
  <c r="M1450" i="1"/>
  <c r="Q1450" i="1" s="1"/>
  <c r="M1449" i="1"/>
  <c r="Q1449" i="1" s="1"/>
  <c r="M1448" i="1"/>
  <c r="Q1448" i="1" s="1"/>
  <c r="R1447" i="1"/>
  <c r="M1447" i="1" s="1"/>
  <c r="Q1447" i="1" s="1"/>
  <c r="R1446" i="1"/>
  <c r="V1445" i="1"/>
  <c r="M1445" i="1" s="1"/>
  <c r="Q1445" i="1" s="1"/>
  <c r="V1444" i="1"/>
  <c r="M1444" i="1" s="1"/>
  <c r="Q1444" i="1" s="1"/>
  <c r="M1443" i="1"/>
  <c r="Q1443" i="1" s="1"/>
  <c r="M1442" i="1"/>
  <c r="Q1442" i="1" s="1"/>
  <c r="M1441" i="1"/>
  <c r="Q1441" i="1" s="1"/>
  <c r="M1440" i="1"/>
  <c r="Q1440" i="1" s="1"/>
  <c r="M1439" i="1"/>
  <c r="Q1439" i="1" s="1"/>
  <c r="V1438" i="1"/>
  <c r="M1438" i="1" s="1"/>
  <c r="Q1438" i="1" s="1"/>
  <c r="V1437" i="1"/>
  <c r="M1437" i="1" s="1"/>
  <c r="Q1437" i="1" s="1"/>
  <c r="V1436" i="1"/>
  <c r="M1436" i="1" s="1"/>
  <c r="Q1436" i="1" s="1"/>
  <c r="M1435" i="1"/>
  <c r="Q1435" i="1" s="1"/>
  <c r="M1434" i="1"/>
  <c r="Q1434" i="1" s="1"/>
  <c r="V1433" i="1"/>
  <c r="M1433" i="1" s="1"/>
  <c r="Q1433" i="1" s="1"/>
  <c r="V1432" i="1"/>
  <c r="M1432" i="1" s="1"/>
  <c r="Q1432" i="1" s="1"/>
  <c r="V1431" i="1"/>
  <c r="M1431" i="1" s="1"/>
  <c r="Q1431" i="1" s="1"/>
  <c r="V1430" i="1"/>
  <c r="M1430" i="1" s="1"/>
  <c r="Q1430" i="1" s="1"/>
  <c r="V1429" i="1"/>
  <c r="M1429" i="1" s="1"/>
  <c r="Q1429" i="1" s="1"/>
  <c r="V1428" i="1"/>
  <c r="M1428" i="1" s="1"/>
  <c r="Q1428" i="1" s="1"/>
  <c r="M1427" i="1"/>
  <c r="Q1427" i="1" s="1"/>
  <c r="V1426" i="1"/>
  <c r="M1426" i="1" s="1"/>
  <c r="Q1426" i="1" s="1"/>
  <c r="V1425" i="1"/>
  <c r="M1425" i="1" s="1"/>
  <c r="V1424" i="1"/>
  <c r="M1424" i="1" s="1"/>
  <c r="Q1424" i="1" s="1"/>
  <c r="V1423" i="1"/>
  <c r="M1423" i="1" s="1"/>
  <c r="Q1423" i="1" s="1"/>
  <c r="V1422" i="1"/>
  <c r="V1414" i="1"/>
  <c r="M1414" i="1" s="1"/>
  <c r="Q1414" i="1" s="1"/>
  <c r="AB1413" i="1"/>
  <c r="M1413" i="1" s="1"/>
  <c r="Q1413" i="1" s="1"/>
  <c r="AB1412" i="1"/>
  <c r="M1412" i="1" s="1"/>
  <c r="Q1412" i="1" s="1"/>
  <c r="M1411" i="1"/>
  <c r="Q1411" i="1" s="1"/>
  <c r="M1410" i="1"/>
  <c r="Q1410" i="1" s="1"/>
  <c r="M1409" i="1"/>
  <c r="Q1409" i="1" s="1"/>
  <c r="M1408" i="1"/>
  <c r="Q1408" i="1" s="1"/>
  <c r="V1407" i="1"/>
  <c r="M1407" i="1" s="1"/>
  <c r="Q1407" i="1" s="1"/>
  <c r="V1406" i="1"/>
  <c r="M1406" i="1" s="1"/>
  <c r="Q1406" i="1" s="1"/>
  <c r="M1405" i="1"/>
  <c r="Q1405" i="1" s="1"/>
  <c r="M1404" i="1"/>
  <c r="Q1404" i="1" s="1"/>
  <c r="M1403" i="1"/>
  <c r="Q1403" i="1" s="1"/>
  <c r="M1402" i="1"/>
  <c r="Q1402" i="1" s="1"/>
  <c r="M1401" i="1"/>
  <c r="Q1401" i="1" s="1"/>
  <c r="M1400" i="1"/>
  <c r="Q1400" i="1" s="1"/>
  <c r="M1399" i="1"/>
  <c r="Q1399" i="1" s="1"/>
  <c r="M1398" i="1"/>
  <c r="Q1398" i="1" s="1"/>
  <c r="M1397" i="1"/>
  <c r="Q1397" i="1" s="1"/>
  <c r="M1396" i="1"/>
  <c r="Q1396" i="1" s="1"/>
  <c r="M1395" i="1"/>
  <c r="Q1395" i="1" s="1"/>
  <c r="M1394" i="1"/>
  <c r="Q1394" i="1" s="1"/>
  <c r="M1393" i="1"/>
  <c r="Q1393" i="1" s="1"/>
  <c r="M1392" i="1"/>
  <c r="Q1392" i="1" s="1"/>
  <c r="V1391" i="1"/>
  <c r="M1391" i="1" s="1"/>
  <c r="Q1391" i="1" s="1"/>
  <c r="V1390" i="1"/>
  <c r="M1390" i="1" s="1"/>
  <c r="Q1390" i="1" s="1"/>
  <c r="V1389" i="1"/>
  <c r="M1389" i="1" s="1"/>
  <c r="Q1389" i="1" s="1"/>
  <c r="V1388" i="1"/>
  <c r="M1388" i="1" s="1"/>
  <c r="Q1388" i="1" s="1"/>
  <c r="M1387" i="1"/>
  <c r="Q1387" i="1" s="1"/>
  <c r="M1386" i="1"/>
  <c r="Q1386" i="1" s="1"/>
  <c r="M1385" i="1"/>
  <c r="Q1385" i="1" s="1"/>
  <c r="M1384" i="1"/>
  <c r="Q1384" i="1" s="1"/>
  <c r="M1383" i="1"/>
  <c r="Q1383" i="1" s="1"/>
  <c r="M1382" i="1"/>
  <c r="Q1382" i="1" s="1"/>
  <c r="M1381" i="1"/>
  <c r="Q1381" i="1" s="1"/>
  <c r="M1380" i="1"/>
  <c r="Q1380" i="1" s="1"/>
  <c r="V1379" i="1"/>
  <c r="M1379" i="1" s="1"/>
  <c r="Q1379" i="1" s="1"/>
  <c r="R1378" i="1"/>
  <c r="M1378" i="1" s="1"/>
  <c r="Q1378" i="1" s="1"/>
  <c r="M1377" i="1"/>
  <c r="Q1377" i="1" s="1"/>
  <c r="M1376" i="1"/>
  <c r="Q1376" i="1" s="1"/>
  <c r="M1375" i="1"/>
  <c r="Q1375" i="1" s="1"/>
  <c r="AB1374" i="1"/>
  <c r="M1374" i="1" s="1"/>
  <c r="Q1374" i="1" s="1"/>
  <c r="M1373" i="1"/>
  <c r="Q1373" i="1" s="1"/>
  <c r="M1372" i="1"/>
  <c r="Q1372" i="1" s="1"/>
  <c r="M1371" i="1"/>
  <c r="Q1371" i="1" s="1"/>
  <c r="R1370" i="1"/>
  <c r="M1370" i="1" s="1"/>
  <c r="Q1370" i="1" s="1"/>
  <c r="M1369" i="1"/>
  <c r="Q1369" i="1" s="1"/>
  <c r="M1368" i="1"/>
  <c r="Q1368" i="1" s="1"/>
  <c r="V1367" i="1"/>
  <c r="M1367" i="1" s="1"/>
  <c r="Q1367" i="1" s="1"/>
  <c r="V1366" i="1"/>
  <c r="M1366" i="1" s="1"/>
  <c r="Q1366" i="1" s="1"/>
  <c r="M1365" i="1"/>
  <c r="Q1365" i="1" s="1"/>
  <c r="M1364" i="1"/>
  <c r="Q1364" i="1" s="1"/>
  <c r="V1363" i="1"/>
  <c r="M1363" i="1" s="1"/>
  <c r="Q1363" i="1" s="1"/>
  <c r="V1362" i="1"/>
  <c r="M1362" i="1" s="1"/>
  <c r="Q1362" i="1" s="1"/>
  <c r="M1361" i="1"/>
  <c r="Q1361" i="1" s="1"/>
  <c r="M1360" i="1"/>
  <c r="Q1360" i="1" s="1"/>
  <c r="AB1359" i="1"/>
  <c r="M1359" i="1" s="1"/>
  <c r="Q1359" i="1" s="1"/>
  <c r="V1358" i="1"/>
  <c r="M1358" i="1" s="1"/>
  <c r="Q1358" i="1" s="1"/>
  <c r="V1357" i="1"/>
  <c r="M1357" i="1" s="1"/>
  <c r="Q1357" i="1" s="1"/>
  <c r="V1356" i="1"/>
  <c r="M1356" i="1" s="1"/>
  <c r="Q1356" i="1" s="1"/>
  <c r="M1355" i="1"/>
  <c r="Q1355" i="1" s="1"/>
  <c r="AB1354" i="1"/>
  <c r="M1354" i="1" s="1"/>
  <c r="Q1354" i="1" s="1"/>
  <c r="AB1353" i="1"/>
  <c r="M1353" i="1" s="1"/>
  <c r="Q1353" i="1" s="1"/>
  <c r="V1352" i="1"/>
  <c r="M1352" i="1" s="1"/>
  <c r="Q1352" i="1" s="1"/>
  <c r="M1351" i="1"/>
  <c r="Q1351" i="1" s="1"/>
  <c r="AB1350" i="1"/>
  <c r="M1350" i="1" s="1"/>
  <c r="Q1350" i="1" s="1"/>
  <c r="M1349" i="1"/>
  <c r="Q1349" i="1" s="1"/>
  <c r="V1348" i="1"/>
  <c r="M1348" i="1" s="1"/>
  <c r="Q1348" i="1" s="1"/>
  <c r="AB1347" i="1"/>
  <c r="M1347" i="1" s="1"/>
  <c r="Q1347" i="1" s="1"/>
  <c r="V1346" i="1"/>
  <c r="M1346" i="1" s="1"/>
  <c r="Q1346" i="1" s="1"/>
  <c r="V1345" i="1"/>
  <c r="M1345" i="1" s="1"/>
  <c r="Q1345" i="1" s="1"/>
  <c r="M1344" i="1"/>
  <c r="Q1344" i="1" s="1"/>
  <c r="M1343" i="1"/>
  <c r="Q1343" i="1" s="1"/>
  <c r="V1342" i="1"/>
  <c r="M1342" i="1" s="1"/>
  <c r="Q1342" i="1" s="1"/>
  <c r="M1341" i="1"/>
  <c r="Q1341" i="1" s="1"/>
  <c r="V1340" i="1"/>
  <c r="M1340" i="1" s="1"/>
  <c r="Q1340" i="1" s="1"/>
  <c r="AB1339" i="1"/>
  <c r="M1339" i="1" s="1"/>
  <c r="Q1339" i="1" s="1"/>
  <c r="M1338" i="1"/>
  <c r="Q1338" i="1" s="1"/>
  <c r="M1337" i="1"/>
  <c r="Q1337" i="1" s="1"/>
  <c r="M1336" i="1"/>
  <c r="Q1336" i="1" s="1"/>
  <c r="V1335" i="1"/>
  <c r="M1335" i="1" s="1"/>
  <c r="Q1335" i="1" s="1"/>
  <c r="V1334" i="1"/>
  <c r="M1334" i="1" s="1"/>
  <c r="Q1334" i="1" s="1"/>
  <c r="V1333" i="1"/>
  <c r="M1333" i="1" s="1"/>
  <c r="Q1333" i="1" s="1"/>
  <c r="M1332" i="1"/>
  <c r="Q1332" i="1" s="1"/>
  <c r="M1331" i="1"/>
  <c r="Q1331" i="1" s="1"/>
  <c r="M1330" i="1"/>
  <c r="Q1330" i="1" s="1"/>
  <c r="AB1329" i="1"/>
  <c r="M1329" i="1" s="1"/>
  <c r="Q1329" i="1" s="1"/>
  <c r="V1328" i="1"/>
  <c r="M1328" i="1" s="1"/>
  <c r="Q1328" i="1" s="1"/>
  <c r="V1327" i="1"/>
  <c r="M1327" i="1" s="1"/>
  <c r="Q1327" i="1" s="1"/>
  <c r="V1326" i="1"/>
  <c r="M1326" i="1" s="1"/>
  <c r="Q1326" i="1" s="1"/>
  <c r="V1325" i="1"/>
  <c r="M1325" i="1" s="1"/>
  <c r="Q1325" i="1" s="1"/>
  <c r="V1324" i="1"/>
  <c r="M1324" i="1" s="1"/>
  <c r="Q1324" i="1" s="1"/>
  <c r="V1323" i="1"/>
  <c r="M1323" i="1" s="1"/>
  <c r="Q1323" i="1" s="1"/>
  <c r="V1322" i="1"/>
  <c r="M1322" i="1" s="1"/>
  <c r="Q1322" i="1" s="1"/>
  <c r="V1321" i="1"/>
  <c r="M1321" i="1" s="1"/>
  <c r="Q1321" i="1" s="1"/>
  <c r="V1320" i="1"/>
  <c r="M1320" i="1" s="1"/>
  <c r="Q1320" i="1" s="1"/>
  <c r="V1319" i="1"/>
  <c r="M1319" i="1" s="1"/>
  <c r="Q1319" i="1" s="1"/>
  <c r="V1318" i="1"/>
  <c r="M1318" i="1" s="1"/>
  <c r="Q1318" i="1" s="1"/>
  <c r="AB1317" i="1"/>
  <c r="M1317" i="1" s="1"/>
  <c r="Q1317" i="1" s="1"/>
  <c r="M1316" i="1"/>
  <c r="Q1316" i="1" s="1"/>
  <c r="M1315" i="1"/>
  <c r="Q1315" i="1" s="1"/>
  <c r="V1314" i="1"/>
  <c r="M1314" i="1" s="1"/>
  <c r="Q1314" i="1" s="1"/>
  <c r="M1313" i="1"/>
  <c r="Q1313" i="1" s="1"/>
  <c r="M1312" i="1"/>
  <c r="Q1312" i="1" s="1"/>
  <c r="V1311" i="1"/>
  <c r="M1311" i="1" s="1"/>
  <c r="Q1311" i="1" s="1"/>
  <c r="V1310" i="1"/>
  <c r="M1310" i="1" s="1"/>
  <c r="Q1310" i="1" s="1"/>
  <c r="V1309" i="1"/>
  <c r="M1309" i="1" s="1"/>
  <c r="Q1309" i="1" s="1"/>
  <c r="V1308" i="1"/>
  <c r="M1308" i="1" s="1"/>
  <c r="Q1308" i="1" s="1"/>
  <c r="V1307" i="1"/>
  <c r="M1307" i="1" s="1"/>
  <c r="Q1307" i="1" s="1"/>
  <c r="V1306" i="1"/>
  <c r="M1306" i="1" s="1"/>
  <c r="Q1306" i="1" s="1"/>
  <c r="M1305" i="1"/>
  <c r="Q1305" i="1" s="1"/>
  <c r="M1304" i="1"/>
  <c r="Q1304" i="1" s="1"/>
  <c r="V1303" i="1"/>
  <c r="M1303" i="1" s="1"/>
  <c r="Q1303" i="1" s="1"/>
  <c r="M1302" i="1"/>
  <c r="Q1302" i="1" s="1"/>
  <c r="M1301" i="1"/>
  <c r="Q1301" i="1" s="1"/>
  <c r="M1300" i="1"/>
  <c r="Q1300" i="1" s="1"/>
  <c r="M1299" i="1"/>
  <c r="Q1299" i="1" s="1"/>
  <c r="AB1298" i="1"/>
  <c r="M1298" i="1" s="1"/>
  <c r="Q1298" i="1" s="1"/>
  <c r="M1297" i="1"/>
  <c r="Q1297" i="1" s="1"/>
  <c r="M1296" i="1"/>
  <c r="Q1296" i="1" s="1"/>
  <c r="M1295" i="1"/>
  <c r="Q1295" i="1" s="1"/>
  <c r="V1294" i="1"/>
  <c r="M1294" i="1" s="1"/>
  <c r="Q1294" i="1" s="1"/>
  <c r="M1293" i="1"/>
  <c r="Q1293" i="1" s="1"/>
  <c r="M1292" i="1"/>
  <c r="Q1292" i="1" s="1"/>
  <c r="V1291" i="1"/>
  <c r="M1291" i="1" s="1"/>
  <c r="Q1291" i="1" s="1"/>
  <c r="V1290" i="1"/>
  <c r="M1290" i="1" s="1"/>
  <c r="Q1290" i="1" s="1"/>
  <c r="R1289" i="1"/>
  <c r="AB1288" i="1"/>
  <c r="M1288" i="1" s="1"/>
  <c r="Q1288" i="1" s="1"/>
  <c r="V1287" i="1"/>
  <c r="M1287" i="1" s="1"/>
  <c r="Q1287" i="1" s="1"/>
  <c r="V1286" i="1"/>
  <c r="M1286" i="1" s="1"/>
  <c r="Q1286" i="1" s="1"/>
  <c r="V1285" i="1"/>
  <c r="M1285" i="1" s="1"/>
  <c r="Q1285" i="1" s="1"/>
  <c r="V1284" i="1"/>
  <c r="M1284" i="1" s="1"/>
  <c r="Q1284" i="1" s="1"/>
  <c r="V1283" i="1"/>
  <c r="V1282" i="1"/>
  <c r="M1282" i="1" s="1"/>
  <c r="Q1282" i="1" s="1"/>
  <c r="AB1281" i="1"/>
  <c r="V1280" i="1"/>
  <c r="AB1276" i="1"/>
  <c r="AB1273" i="1" s="1"/>
  <c r="M1275" i="1"/>
  <c r="Q1275" i="1" s="1"/>
  <c r="M1415" i="1"/>
  <c r="Q1415" i="1" s="1"/>
  <c r="M1274" i="1"/>
  <c r="M1270" i="1"/>
  <c r="R631" i="1"/>
  <c r="M631" i="1" s="1"/>
  <c r="Q631" i="1" s="1"/>
  <c r="Z630" i="1"/>
  <c r="M630" i="1" s="1"/>
  <c r="Q630" i="1" s="1"/>
  <c r="V629" i="1"/>
  <c r="M629" i="1" s="1"/>
  <c r="Q629" i="1" s="1"/>
  <c r="AB628" i="1"/>
  <c r="M628" i="1" s="1"/>
  <c r="Q628" i="1" s="1"/>
  <c r="Z627" i="1"/>
  <c r="M627" i="1" s="1"/>
  <c r="Q627" i="1" s="1"/>
  <c r="V626" i="1"/>
  <c r="M626" i="1" s="1"/>
  <c r="Q626" i="1" s="1"/>
  <c r="V625" i="1"/>
  <c r="M625" i="1" s="1"/>
  <c r="Q625" i="1" s="1"/>
  <c r="M624" i="1"/>
  <c r="Q624" i="1" s="1"/>
  <c r="AB623" i="1"/>
  <c r="M623" i="1" s="1"/>
  <c r="Q623" i="1" s="1"/>
  <c r="M622" i="1"/>
  <c r="Q622" i="1" s="1"/>
  <c r="M621" i="1"/>
  <c r="Q621" i="1" s="1"/>
  <c r="M620" i="1"/>
  <c r="Q620" i="1" s="1"/>
  <c r="Z619" i="1"/>
  <c r="M619" i="1" s="1"/>
  <c r="Q619" i="1" s="1"/>
  <c r="AB618" i="1"/>
  <c r="M618" i="1" s="1"/>
  <c r="Q618" i="1" s="1"/>
  <c r="AB617" i="1"/>
  <c r="M617" i="1" s="1"/>
  <c r="Q617" i="1" s="1"/>
  <c r="Z616" i="1"/>
  <c r="M616" i="1" s="1"/>
  <c r="Q616" i="1" s="1"/>
  <c r="AB615" i="1"/>
  <c r="M615" i="1" s="1"/>
  <c r="Q615" i="1" s="1"/>
  <c r="Z614" i="1"/>
  <c r="M614" i="1" s="1"/>
  <c r="Q614" i="1" s="1"/>
  <c r="R613" i="1"/>
  <c r="M613" i="1" s="1"/>
  <c r="Q613" i="1" s="1"/>
  <c r="M612" i="1"/>
  <c r="Q612" i="1" s="1"/>
  <c r="V611" i="1"/>
  <c r="M611" i="1" s="1"/>
  <c r="Q611" i="1" s="1"/>
  <c r="V610" i="1"/>
  <c r="M610" i="1" s="1"/>
  <c r="Q610" i="1" s="1"/>
  <c r="V609" i="1"/>
  <c r="M609" i="1" s="1"/>
  <c r="Q609" i="1" s="1"/>
  <c r="Z608" i="1"/>
  <c r="M608" i="1" s="1"/>
  <c r="Q608" i="1" s="1"/>
  <c r="AB607" i="1"/>
  <c r="M607" i="1" s="1"/>
  <c r="Q607" i="1" s="1"/>
  <c r="Z606" i="1"/>
  <c r="M606" i="1" s="1"/>
  <c r="Q606" i="1" s="1"/>
  <c r="AB605" i="1"/>
  <c r="M605" i="1" s="1"/>
  <c r="Q605" i="1" s="1"/>
  <c r="AB604" i="1"/>
  <c r="M604" i="1" s="1"/>
  <c r="Q604" i="1" s="1"/>
  <c r="V603" i="1"/>
  <c r="M603" i="1" s="1"/>
  <c r="Q603" i="1" s="1"/>
  <c r="Z602" i="1"/>
  <c r="M602" i="1" s="1"/>
  <c r="Q602" i="1" s="1"/>
  <c r="M601" i="1"/>
  <c r="Q601" i="1" s="1"/>
  <c r="AB600" i="1"/>
  <c r="M600" i="1" s="1"/>
  <c r="Q600" i="1" s="1"/>
  <c r="M599" i="1"/>
  <c r="Q599" i="1" s="1"/>
  <c r="R598" i="1"/>
  <c r="M598" i="1" s="1"/>
  <c r="Q598" i="1" s="1"/>
  <c r="V597" i="1"/>
  <c r="M597" i="1" s="1"/>
  <c r="Q597" i="1" s="1"/>
  <c r="M596" i="1"/>
  <c r="Q596" i="1" s="1"/>
  <c r="M595" i="1"/>
  <c r="Q595" i="1" s="1"/>
  <c r="M594" i="1"/>
  <c r="Q594" i="1" s="1"/>
  <c r="M593" i="1"/>
  <c r="Q593" i="1" s="1"/>
  <c r="AB592" i="1"/>
  <c r="M592" i="1" s="1"/>
  <c r="Q592" i="1" s="1"/>
  <c r="R591" i="1"/>
  <c r="M591" i="1" s="1"/>
  <c r="Q591" i="1" s="1"/>
  <c r="V590" i="1"/>
  <c r="M590" i="1" s="1"/>
  <c r="Q590" i="1" s="1"/>
  <c r="Z589" i="1"/>
  <c r="M589" i="1" s="1"/>
  <c r="Q589" i="1" s="1"/>
  <c r="R588" i="1"/>
  <c r="M588" i="1" s="1"/>
  <c r="Q588" i="1" s="1"/>
  <c r="AB587" i="1"/>
  <c r="M587" i="1" s="1"/>
  <c r="Q587" i="1" s="1"/>
  <c r="M586" i="1"/>
  <c r="Q586" i="1" s="1"/>
  <c r="V585" i="1"/>
  <c r="M585" i="1" s="1"/>
  <c r="Q585" i="1" s="1"/>
  <c r="Z584" i="1"/>
  <c r="M584" i="1" s="1"/>
  <c r="Q584" i="1" s="1"/>
  <c r="AB583" i="1"/>
  <c r="M583" i="1" s="1"/>
  <c r="Q583" i="1" s="1"/>
  <c r="M582" i="1"/>
  <c r="Q582" i="1" s="1"/>
  <c r="R581" i="1"/>
  <c r="M581" i="1" s="1"/>
  <c r="Q581" i="1" s="1"/>
  <c r="M580" i="1"/>
  <c r="Q580" i="1" s="1"/>
  <c r="R579" i="1"/>
  <c r="M579" i="1" s="1"/>
  <c r="Q579" i="1" s="1"/>
  <c r="V578" i="1"/>
  <c r="M578" i="1" s="1"/>
  <c r="Q578" i="1" s="1"/>
  <c r="V577" i="1"/>
  <c r="M577" i="1" s="1"/>
  <c r="Q577" i="1" s="1"/>
  <c r="R576" i="1"/>
  <c r="M576" i="1" s="1"/>
  <c r="Q576" i="1" s="1"/>
  <c r="X575" i="1"/>
  <c r="M575" i="1" s="1"/>
  <c r="Q575" i="1" s="1"/>
  <c r="R574" i="1"/>
  <c r="M574" i="1" s="1"/>
  <c r="Q574" i="1" s="1"/>
  <c r="M573" i="1"/>
  <c r="Q573" i="1" s="1"/>
  <c r="M572" i="1"/>
  <c r="Q572" i="1" s="1"/>
  <c r="Z571" i="1"/>
  <c r="M571" i="1" s="1"/>
  <c r="Q571" i="1" s="1"/>
  <c r="M570" i="1"/>
  <c r="Q570" i="1" s="1"/>
  <c r="R569" i="1"/>
  <c r="M569" i="1" s="1"/>
  <c r="Q569" i="1" s="1"/>
  <c r="V568" i="1"/>
  <c r="M568" i="1" s="1"/>
  <c r="Q568" i="1" s="1"/>
  <c r="AB567" i="1"/>
  <c r="M567" i="1" s="1"/>
  <c r="Q567" i="1" s="1"/>
  <c r="R566" i="1"/>
  <c r="M566" i="1" s="1"/>
  <c r="Q566" i="1" s="1"/>
  <c r="R565" i="1"/>
  <c r="M565" i="1" s="1"/>
  <c r="Q565" i="1" s="1"/>
  <c r="AB564" i="1"/>
  <c r="Z564" i="1"/>
  <c r="M563" i="1"/>
  <c r="Q563" i="1" s="1"/>
  <c r="M562" i="1"/>
  <c r="Q562" i="1" s="1"/>
  <c r="R561" i="1"/>
  <c r="M561" i="1" s="1"/>
  <c r="Q561" i="1" s="1"/>
  <c r="X560" i="1"/>
  <c r="M560" i="1" s="1"/>
  <c r="Q560" i="1" s="1"/>
  <c r="M559" i="1"/>
  <c r="Q559" i="1" s="1"/>
  <c r="R558" i="1"/>
  <c r="M558" i="1" s="1"/>
  <c r="Q558" i="1" s="1"/>
  <c r="AB557" i="1"/>
  <c r="M557" i="1" s="1"/>
  <c r="Q557" i="1" s="1"/>
  <c r="V556" i="1"/>
  <c r="M556" i="1" s="1"/>
  <c r="Q556" i="1" s="1"/>
  <c r="Z555" i="1"/>
  <c r="M555" i="1" s="1"/>
  <c r="Q555" i="1" s="1"/>
  <c r="R554" i="1"/>
  <c r="M554" i="1" s="1"/>
  <c r="Q554" i="1" s="1"/>
  <c r="M553" i="1"/>
  <c r="Q553" i="1" s="1"/>
  <c r="M552" i="1"/>
  <c r="Q552" i="1" s="1"/>
  <c r="M551" i="1"/>
  <c r="Q551" i="1" s="1"/>
  <c r="Z550" i="1"/>
  <c r="M550" i="1" s="1"/>
  <c r="Q550" i="1" s="1"/>
  <c r="V549" i="1"/>
  <c r="M549" i="1" s="1"/>
  <c r="Q549" i="1" s="1"/>
  <c r="M548" i="1"/>
  <c r="Q548" i="1" s="1"/>
  <c r="M547" i="1"/>
  <c r="Q547" i="1" s="1"/>
  <c r="AB546" i="1"/>
  <c r="M546" i="1" s="1"/>
  <c r="Q546" i="1" s="1"/>
  <c r="AB545" i="1"/>
  <c r="M545" i="1" s="1"/>
  <c r="Q545" i="1" s="1"/>
  <c r="R544" i="1"/>
  <c r="M544" i="1" s="1"/>
  <c r="Q544" i="1" s="1"/>
  <c r="M543" i="1"/>
  <c r="Q543" i="1" s="1"/>
  <c r="V542" i="1"/>
  <c r="M542" i="1" s="1"/>
  <c r="Q542" i="1" s="1"/>
  <c r="M541" i="1"/>
  <c r="Q541" i="1" s="1"/>
  <c r="R540" i="1"/>
  <c r="M540" i="1" s="1"/>
  <c r="Q540" i="1" s="1"/>
  <c r="Z539" i="1"/>
  <c r="M539" i="1" s="1"/>
  <c r="Q539" i="1" s="1"/>
  <c r="M538" i="1"/>
  <c r="Q538" i="1" s="1"/>
  <c r="R537" i="1"/>
  <c r="M537" i="1" s="1"/>
  <c r="Q537" i="1" s="1"/>
  <c r="AB536" i="1"/>
  <c r="M536" i="1" s="1"/>
  <c r="Q536" i="1" s="1"/>
  <c r="X535" i="1"/>
  <c r="M535" i="1" s="1"/>
  <c r="Q535" i="1" s="1"/>
  <c r="V534" i="1"/>
  <c r="M534" i="1" s="1"/>
  <c r="Q534" i="1" s="1"/>
  <c r="V533" i="1"/>
  <c r="M533" i="1" s="1"/>
  <c r="Q533" i="1" s="1"/>
  <c r="Z532" i="1"/>
  <c r="M532" i="1" s="1"/>
  <c r="Q532" i="1" s="1"/>
  <c r="R531" i="1"/>
  <c r="M531" i="1" s="1"/>
  <c r="Q531" i="1" s="1"/>
  <c r="M530" i="1"/>
  <c r="Q530" i="1" s="1"/>
  <c r="M529" i="1"/>
  <c r="Q529" i="1" s="1"/>
  <c r="M528" i="1"/>
  <c r="Q528" i="1" s="1"/>
  <c r="V527" i="1"/>
  <c r="M527" i="1" s="1"/>
  <c r="Q527" i="1" s="1"/>
  <c r="AB526" i="1"/>
  <c r="M524" i="1"/>
  <c r="Q524" i="1" s="1"/>
  <c r="R523" i="1"/>
  <c r="M523" i="1" s="1"/>
  <c r="Q523" i="1" s="1"/>
  <c r="R522" i="1"/>
  <c r="M522" i="1" s="1"/>
  <c r="Q522" i="1" s="1"/>
  <c r="V521" i="1"/>
  <c r="M521" i="1" s="1"/>
  <c r="Q521" i="1" s="1"/>
  <c r="X520" i="1"/>
  <c r="M520" i="1" s="1"/>
  <c r="Q520" i="1" s="1"/>
  <c r="R517" i="1"/>
  <c r="M2416" i="1" l="1"/>
  <c r="Q2416" i="1" s="1"/>
  <c r="R1278" i="1"/>
  <c r="R1268" i="1" s="1"/>
  <c r="M1281" i="1"/>
  <c r="Q1281" i="1" s="1"/>
  <c r="AB1278" i="1"/>
  <c r="AB1268" i="1" s="1"/>
  <c r="V1278" i="1"/>
  <c r="V1268" i="1" s="1"/>
  <c r="AJ84" i="1"/>
  <c r="AL83" i="1"/>
  <c r="AB508" i="1"/>
  <c r="AB471" i="1" s="1"/>
  <c r="R1421" i="1"/>
  <c r="R1416" i="1" s="1"/>
  <c r="R1480" i="1"/>
  <c r="M505" i="1"/>
  <c r="Q505" i="1" s="1"/>
  <c r="R1707" i="1"/>
  <c r="R1681" i="1" s="1"/>
  <c r="Z1707" i="1"/>
  <c r="Z1681" i="1" s="1"/>
  <c r="Z1480" i="1"/>
  <c r="AB1707" i="1"/>
  <c r="V1707" i="1"/>
  <c r="V1681" i="1" s="1"/>
  <c r="M1918" i="1"/>
  <c r="Q1918" i="1" s="1"/>
  <c r="X1707" i="1"/>
  <c r="X1681" i="1" s="1"/>
  <c r="Z1421" i="1"/>
  <c r="Z1416" i="1" s="1"/>
  <c r="V1480" i="1"/>
  <c r="M1486" i="1"/>
  <c r="Q1486" i="1" s="1"/>
  <c r="AB1480" i="1"/>
  <c r="AB1699" i="1"/>
  <c r="M1475" i="1"/>
  <c r="Q1475" i="1" s="1"/>
  <c r="Q1476" i="1"/>
  <c r="M1446" i="1"/>
  <c r="Q1446" i="1" s="1"/>
  <c r="M1422" i="1"/>
  <c r="M1481" i="1"/>
  <c r="M1484" i="1"/>
  <c r="Q1484" i="1" s="1"/>
  <c r="M1504" i="1"/>
  <c r="Q1504" i="1" s="1"/>
  <c r="M1556" i="1"/>
  <c r="Q1556" i="1" s="1"/>
  <c r="M1280" i="1"/>
  <c r="M1289" i="1"/>
  <c r="Q1289" i="1" s="1"/>
  <c r="Q1274" i="1"/>
  <c r="M1283" i="1"/>
  <c r="Q1283" i="1" s="1"/>
  <c r="M1722" i="1"/>
  <c r="Q1722" i="1" s="1"/>
  <c r="M1733" i="1"/>
  <c r="Q1733" i="1" s="1"/>
  <c r="Q1708" i="1"/>
  <c r="Q1683" i="1"/>
  <c r="Q1700" i="1"/>
  <c r="M1704" i="1"/>
  <c r="Q1704" i="1" s="1"/>
  <c r="M1715" i="1"/>
  <c r="Q1715" i="1" s="1"/>
  <c r="M1717" i="1"/>
  <c r="Q1717" i="1" s="1"/>
  <c r="M526" i="1"/>
  <c r="Q526" i="1" s="1"/>
  <c r="M564" i="1"/>
  <c r="Q564" i="1" s="1"/>
  <c r="M1276" i="1"/>
  <c r="Q1276" i="1" s="1"/>
  <c r="M1459" i="1"/>
  <c r="Q1459" i="1" s="1"/>
  <c r="M1586" i="1"/>
  <c r="Q1586" i="1" s="1"/>
  <c r="M1589" i="1"/>
  <c r="Q1589" i="1" s="1"/>
  <c r="Q1270" i="1"/>
  <c r="M1583" i="1"/>
  <c r="Q1583" i="1" s="1"/>
  <c r="Q1425" i="1"/>
  <c r="M1273" i="1" l="1"/>
  <c r="M1278" i="1"/>
  <c r="AL84" i="1"/>
  <c r="AJ85" i="1"/>
  <c r="Q1481" i="1"/>
  <c r="M1699" i="1"/>
  <c r="Q1699" i="1" s="1"/>
  <c r="AB1681" i="1"/>
  <c r="Q1422" i="1"/>
  <c r="Q1280" i="1"/>
  <c r="X519" i="1"/>
  <c r="X508" i="1" s="1"/>
  <c r="X471" i="1" s="1"/>
  <c r="V518" i="1"/>
  <c r="M518" i="1" s="1"/>
  <c r="Q518" i="1" s="1"/>
  <c r="M517" i="1"/>
  <c r="Q517" i="1" s="1"/>
  <c r="V516" i="1"/>
  <c r="M516" i="1" s="1"/>
  <c r="Q516" i="1" s="1"/>
  <c r="V515" i="1"/>
  <c r="M515" i="1" s="1"/>
  <c r="Q515" i="1" s="1"/>
  <c r="V514" i="1"/>
  <c r="M514" i="1" s="1"/>
  <c r="Q514" i="1" s="1"/>
  <c r="V513" i="1"/>
  <c r="M513" i="1" s="1"/>
  <c r="Q513" i="1" s="1"/>
  <c r="Z512" i="1"/>
  <c r="Z508" i="1" s="1"/>
  <c r="Z471" i="1" s="1"/>
  <c r="R511" i="1"/>
  <c r="R508" i="1" s="1"/>
  <c r="V510" i="1"/>
  <c r="M510" i="1" s="1"/>
  <c r="Q510" i="1" s="1"/>
  <c r="V509" i="1"/>
  <c r="R493" i="1"/>
  <c r="R472" i="1" s="1"/>
  <c r="M497" i="1"/>
  <c r="Q497" i="1" s="1"/>
  <c r="M496" i="1"/>
  <c r="Q496" i="1" s="1"/>
  <c r="M495" i="1"/>
  <c r="Q495" i="1" s="1"/>
  <c r="M494" i="1"/>
  <c r="Q494" i="1" s="1"/>
  <c r="M492" i="1"/>
  <c r="Q492" i="1" s="1"/>
  <c r="M491" i="1"/>
  <c r="Q491" i="1" s="1"/>
  <c r="M489" i="1"/>
  <c r="Q489" i="1" s="1"/>
  <c r="R471" i="1" l="1"/>
  <c r="Q1273" i="1"/>
  <c r="Q1278" i="1"/>
  <c r="AL85" i="1"/>
  <c r="AJ86" i="1"/>
  <c r="V508" i="1"/>
  <c r="V471" i="1" s="1"/>
  <c r="M511" i="1"/>
  <c r="Q511" i="1" s="1"/>
  <c r="M509" i="1"/>
  <c r="M519" i="1"/>
  <c r="Q519" i="1" s="1"/>
  <c r="M512" i="1"/>
  <c r="Q512" i="1" s="1"/>
  <c r="M487" i="1"/>
  <c r="Q487" i="1" s="1"/>
  <c r="M486" i="1"/>
  <c r="Q486" i="1" s="1"/>
  <c r="M485" i="1"/>
  <c r="Q485" i="1" s="1"/>
  <c r="M484" i="1"/>
  <c r="Q484" i="1" s="1"/>
  <c r="M483" i="1"/>
  <c r="Q483" i="1" s="1"/>
  <c r="M482" i="1"/>
  <c r="Q482" i="1" s="1"/>
  <c r="M481" i="1"/>
  <c r="Q481" i="1" s="1"/>
  <c r="M480" i="1"/>
  <c r="Q480" i="1" s="1"/>
  <c r="M479" i="1"/>
  <c r="Q479" i="1" s="1"/>
  <c r="M478" i="1"/>
  <c r="Q478" i="1" s="1"/>
  <c r="M477" i="1"/>
  <c r="Q477" i="1" s="1"/>
  <c r="M476" i="1"/>
  <c r="Q476" i="1" s="1"/>
  <c r="M475" i="1"/>
  <c r="Q475" i="1" s="1"/>
  <c r="M474" i="1"/>
  <c r="Q474" i="1" s="1"/>
  <c r="M473" i="1"/>
  <c r="AJ87" i="1" l="1"/>
  <c r="AJ88" i="1" s="1"/>
  <c r="AL86" i="1"/>
  <c r="M508" i="1"/>
  <c r="Q508" i="1" s="1"/>
  <c r="Q473" i="1"/>
  <c r="Q509" i="1"/>
  <c r="Z965" i="1"/>
  <c r="M1576" i="1"/>
  <c r="AL87" i="1" l="1"/>
  <c r="AL88" i="1"/>
  <c r="AJ89" i="1"/>
  <c r="M1480" i="1"/>
  <c r="Q1480" i="1" s="1"/>
  <c r="Q1576" i="1"/>
  <c r="U2239" i="1"/>
  <c r="Y2239" i="1"/>
  <c r="J2055" i="1"/>
  <c r="K2055" i="1"/>
  <c r="L2055" i="1"/>
  <c r="R2055" i="1"/>
  <c r="U2055" i="1"/>
  <c r="AA2055" i="1"/>
  <c r="U1990" i="1"/>
  <c r="W1990" i="1"/>
  <c r="Y1990" i="1"/>
  <c r="U1474" i="1"/>
  <c r="Y1474" i="1"/>
  <c r="AA1474" i="1"/>
  <c r="J940" i="1"/>
  <c r="K940" i="1"/>
  <c r="L940" i="1"/>
  <c r="R940" i="1"/>
  <c r="U940" i="1"/>
  <c r="W940" i="1"/>
  <c r="Y940" i="1"/>
  <c r="AA940" i="1"/>
  <c r="AL89" i="1" l="1"/>
  <c r="AJ90" i="1"/>
  <c r="Y818" i="1"/>
  <c r="K1596" i="1"/>
  <c r="J1596" i="1"/>
  <c r="K1990" i="1"/>
  <c r="J1990" i="1"/>
  <c r="L1990" i="1"/>
  <c r="L1596" i="1"/>
  <c r="U818" i="1"/>
  <c r="K818" i="1"/>
  <c r="AA818" i="1"/>
  <c r="J818" i="1"/>
  <c r="K1474" i="1"/>
  <c r="L1474" i="1"/>
  <c r="J1474" i="1"/>
  <c r="L818" i="1"/>
  <c r="J2239" i="1"/>
  <c r="K2239" i="1"/>
  <c r="AA2239" i="1"/>
  <c r="L2239" i="1"/>
  <c r="R244" i="1"/>
  <c r="AL90" i="1" l="1"/>
  <c r="AJ91" i="1"/>
  <c r="AL91" i="1" s="1"/>
  <c r="V466" i="1"/>
  <c r="M466" i="1" s="1"/>
  <c r="Q466" i="1" s="1"/>
  <c r="V465" i="1"/>
  <c r="M465" i="1" s="1"/>
  <c r="Q465" i="1" s="1"/>
  <c r="V464" i="1"/>
  <c r="M464" i="1" s="1"/>
  <c r="Q464" i="1" s="1"/>
  <c r="V463" i="1"/>
  <c r="M463" i="1" s="1"/>
  <c r="Q463" i="1" s="1"/>
  <c r="V462" i="1"/>
  <c r="M462" i="1" s="1"/>
  <c r="Q462" i="1" s="1"/>
  <c r="V461" i="1"/>
  <c r="M461" i="1" s="1"/>
  <c r="Q461" i="1" s="1"/>
  <c r="V460" i="1"/>
  <c r="M460" i="1" s="1"/>
  <c r="Q460" i="1" s="1"/>
  <c r="V459" i="1"/>
  <c r="M459" i="1" s="1"/>
  <c r="Q459" i="1" s="1"/>
  <c r="V458" i="1"/>
  <c r="M458" i="1" s="1"/>
  <c r="Q458" i="1" s="1"/>
  <c r="M457" i="1"/>
  <c r="Q457" i="1" s="1"/>
  <c r="R456" i="1"/>
  <c r="M456" i="1" s="1"/>
  <c r="Q456" i="1" s="1"/>
  <c r="V455" i="1"/>
  <c r="M455" i="1" s="1"/>
  <c r="Q455" i="1" s="1"/>
  <c r="V454" i="1"/>
  <c r="M454" i="1" s="1"/>
  <c r="Q454" i="1" s="1"/>
  <c r="V453" i="1"/>
  <c r="M453" i="1" s="1"/>
  <c r="Q453" i="1" s="1"/>
  <c r="V452" i="1"/>
  <c r="M452" i="1" s="1"/>
  <c r="Q452" i="1" s="1"/>
  <c r="AB451" i="1"/>
  <c r="M451" i="1" s="1"/>
  <c r="Q451" i="1" s="1"/>
  <c r="V450" i="1"/>
  <c r="M450" i="1" s="1"/>
  <c r="Q450" i="1" s="1"/>
  <c r="M449" i="1"/>
  <c r="Q449" i="1" s="1"/>
  <c r="M448" i="1"/>
  <c r="Q448" i="1" s="1"/>
  <c r="M447" i="1"/>
  <c r="Q447" i="1" s="1"/>
  <c r="AB446" i="1"/>
  <c r="M446" i="1" s="1"/>
  <c r="Q446" i="1" s="1"/>
  <c r="M445" i="1"/>
  <c r="Q445" i="1" s="1"/>
  <c r="X444" i="1"/>
  <c r="X68" i="1" s="1"/>
  <c r="X54" i="1" s="1"/>
  <c r="V443" i="1"/>
  <c r="M443" i="1" s="1"/>
  <c r="Q443" i="1" s="1"/>
  <c r="M442" i="1"/>
  <c r="Q442" i="1" s="1"/>
  <c r="V441" i="1"/>
  <c r="M441" i="1" s="1"/>
  <c r="Q441" i="1" s="1"/>
  <c r="V440" i="1"/>
  <c r="M440" i="1" s="1"/>
  <c r="Q440" i="1" s="1"/>
  <c r="M439" i="1"/>
  <c r="Q439" i="1" s="1"/>
  <c r="M438" i="1"/>
  <c r="Q438" i="1" s="1"/>
  <c r="V437" i="1"/>
  <c r="M437" i="1" s="1"/>
  <c r="Q437" i="1" s="1"/>
  <c r="V436" i="1"/>
  <c r="M436" i="1" s="1"/>
  <c r="Q436" i="1" s="1"/>
  <c r="M435" i="1"/>
  <c r="Q435" i="1" s="1"/>
  <c r="V434" i="1"/>
  <c r="M434" i="1" s="1"/>
  <c r="Q434" i="1" s="1"/>
  <c r="V433" i="1"/>
  <c r="M433" i="1" s="1"/>
  <c r="Q433" i="1" s="1"/>
  <c r="V432" i="1"/>
  <c r="M432" i="1" s="1"/>
  <c r="Q432" i="1" s="1"/>
  <c r="V431" i="1"/>
  <c r="M431" i="1" s="1"/>
  <c r="Q431" i="1" s="1"/>
  <c r="V430" i="1"/>
  <c r="M430" i="1" s="1"/>
  <c r="Q430" i="1" s="1"/>
  <c r="V429" i="1"/>
  <c r="M429" i="1" s="1"/>
  <c r="Q429" i="1" s="1"/>
  <c r="V428" i="1"/>
  <c r="M428" i="1" s="1"/>
  <c r="Q428" i="1" s="1"/>
  <c r="V427" i="1"/>
  <c r="M427" i="1" s="1"/>
  <c r="Q427" i="1" s="1"/>
  <c r="V426" i="1"/>
  <c r="M426" i="1" s="1"/>
  <c r="Q426" i="1" s="1"/>
  <c r="M425" i="1"/>
  <c r="Q425" i="1" s="1"/>
  <c r="V424" i="1"/>
  <c r="M424" i="1" s="1"/>
  <c r="Q424" i="1" s="1"/>
  <c r="V423" i="1"/>
  <c r="M423" i="1" s="1"/>
  <c r="Q423" i="1" s="1"/>
  <c r="V422" i="1"/>
  <c r="M422" i="1" s="1"/>
  <c r="Q422" i="1" s="1"/>
  <c r="V421" i="1"/>
  <c r="M421" i="1" s="1"/>
  <c r="Q421" i="1" s="1"/>
  <c r="V420" i="1"/>
  <c r="M420" i="1" s="1"/>
  <c r="Q420" i="1" s="1"/>
  <c r="V419" i="1"/>
  <c r="M419" i="1" s="1"/>
  <c r="Q419" i="1" s="1"/>
  <c r="M418" i="1"/>
  <c r="Q418" i="1" s="1"/>
  <c r="V417" i="1"/>
  <c r="M417" i="1" s="1"/>
  <c r="Q417" i="1" s="1"/>
  <c r="V416" i="1"/>
  <c r="M416" i="1" s="1"/>
  <c r="Q416" i="1" s="1"/>
  <c r="V415" i="1"/>
  <c r="M415" i="1" s="1"/>
  <c r="Q415" i="1" s="1"/>
  <c r="V414" i="1"/>
  <c r="M414" i="1" s="1"/>
  <c r="Q414" i="1" s="1"/>
  <c r="M413" i="1"/>
  <c r="Q413" i="1" s="1"/>
  <c r="M412" i="1"/>
  <c r="Q412" i="1" s="1"/>
  <c r="V411" i="1"/>
  <c r="M411" i="1" s="1"/>
  <c r="Q411" i="1" s="1"/>
  <c r="V410" i="1"/>
  <c r="M410" i="1" s="1"/>
  <c r="Q410" i="1" s="1"/>
  <c r="V409" i="1"/>
  <c r="M409" i="1" s="1"/>
  <c r="Q409" i="1" s="1"/>
  <c r="V408" i="1"/>
  <c r="M408" i="1" s="1"/>
  <c r="Q408" i="1" s="1"/>
  <c r="V407" i="1"/>
  <c r="M407" i="1" s="1"/>
  <c r="Q407" i="1" s="1"/>
  <c r="V406" i="1"/>
  <c r="M406" i="1" s="1"/>
  <c r="Q406" i="1" s="1"/>
  <c r="V405" i="1"/>
  <c r="M405" i="1" s="1"/>
  <c r="Q405" i="1" s="1"/>
  <c r="V404" i="1"/>
  <c r="M404" i="1" s="1"/>
  <c r="Q404" i="1" s="1"/>
  <c r="V403" i="1"/>
  <c r="M403" i="1" s="1"/>
  <c r="Q403" i="1" s="1"/>
  <c r="V402" i="1"/>
  <c r="M402" i="1" s="1"/>
  <c r="Q402" i="1" s="1"/>
  <c r="V401" i="1"/>
  <c r="M401" i="1" s="1"/>
  <c r="Q401" i="1" s="1"/>
  <c r="AB400" i="1"/>
  <c r="V400" i="1"/>
  <c r="M399" i="1"/>
  <c r="Q399" i="1" s="1"/>
  <c r="M398" i="1"/>
  <c r="Q398" i="1" s="1"/>
  <c r="V397" i="1"/>
  <c r="M397" i="1" s="1"/>
  <c r="Q397" i="1" s="1"/>
  <c r="V396" i="1"/>
  <c r="M396" i="1" s="1"/>
  <c r="Q396" i="1" s="1"/>
  <c r="V395" i="1"/>
  <c r="M395" i="1" s="1"/>
  <c r="Q395" i="1" s="1"/>
  <c r="M394" i="1"/>
  <c r="Q394" i="1" s="1"/>
  <c r="M393" i="1"/>
  <c r="Q393" i="1" s="1"/>
  <c r="M392" i="1"/>
  <c r="Q392" i="1" s="1"/>
  <c r="V391" i="1"/>
  <c r="M391" i="1" s="1"/>
  <c r="Q391" i="1" s="1"/>
  <c r="M390" i="1"/>
  <c r="Q390" i="1" s="1"/>
  <c r="M389" i="1"/>
  <c r="Q389" i="1" s="1"/>
  <c r="V388" i="1"/>
  <c r="M388" i="1" s="1"/>
  <c r="Q388" i="1" s="1"/>
  <c r="V387" i="1"/>
  <c r="M387" i="1" s="1"/>
  <c r="Q387" i="1" s="1"/>
  <c r="V386" i="1"/>
  <c r="M386" i="1" s="1"/>
  <c r="Q386" i="1" s="1"/>
  <c r="V385" i="1"/>
  <c r="M385" i="1" s="1"/>
  <c r="Q385" i="1" s="1"/>
  <c r="V384" i="1"/>
  <c r="M384" i="1" s="1"/>
  <c r="Q384" i="1" s="1"/>
  <c r="V383" i="1"/>
  <c r="M383" i="1" s="1"/>
  <c r="Q383" i="1" s="1"/>
  <c r="V382" i="1"/>
  <c r="M382" i="1" s="1"/>
  <c r="Q382" i="1" s="1"/>
  <c r="V381" i="1"/>
  <c r="M381" i="1" s="1"/>
  <c r="Q381" i="1" s="1"/>
  <c r="M380" i="1"/>
  <c r="Q380" i="1" s="1"/>
  <c r="V379" i="1"/>
  <c r="M379" i="1" s="1"/>
  <c r="Q379" i="1" s="1"/>
  <c r="AB378" i="1"/>
  <c r="M378" i="1" s="1"/>
  <c r="Q378" i="1" s="1"/>
  <c r="V377" i="1"/>
  <c r="M377" i="1" s="1"/>
  <c r="Q377" i="1" s="1"/>
  <c r="V376" i="1"/>
  <c r="M376" i="1" s="1"/>
  <c r="Q376" i="1" s="1"/>
  <c r="V375" i="1"/>
  <c r="M375" i="1" s="1"/>
  <c r="Q375" i="1" s="1"/>
  <c r="R374" i="1"/>
  <c r="M374" i="1" s="1"/>
  <c r="Q374" i="1" s="1"/>
  <c r="M373" i="1"/>
  <c r="Q373" i="1" s="1"/>
  <c r="V372" i="1"/>
  <c r="M372" i="1" s="1"/>
  <c r="Q372" i="1" s="1"/>
  <c r="V371" i="1"/>
  <c r="M371" i="1" s="1"/>
  <c r="Q371" i="1" s="1"/>
  <c r="V370" i="1"/>
  <c r="M370" i="1" s="1"/>
  <c r="Q370" i="1" s="1"/>
  <c r="V369" i="1"/>
  <c r="M369" i="1" s="1"/>
  <c r="Q369" i="1" s="1"/>
  <c r="V368" i="1"/>
  <c r="M368" i="1" s="1"/>
  <c r="Q368" i="1" s="1"/>
  <c r="V367" i="1"/>
  <c r="M367" i="1" s="1"/>
  <c r="Q367" i="1" s="1"/>
  <c r="V366" i="1"/>
  <c r="M366" i="1" s="1"/>
  <c r="Q366" i="1" s="1"/>
  <c r="V365" i="1"/>
  <c r="M365" i="1" s="1"/>
  <c r="Q365" i="1" s="1"/>
  <c r="V364" i="1"/>
  <c r="M364" i="1" s="1"/>
  <c r="Q364" i="1" s="1"/>
  <c r="V363" i="1"/>
  <c r="M363" i="1" s="1"/>
  <c r="Q363" i="1" s="1"/>
  <c r="V362" i="1"/>
  <c r="M362" i="1" s="1"/>
  <c r="Q362" i="1" s="1"/>
  <c r="V361" i="1"/>
  <c r="M361" i="1" s="1"/>
  <c r="Q361" i="1" s="1"/>
  <c r="V360" i="1"/>
  <c r="M360" i="1" s="1"/>
  <c r="Q360" i="1" s="1"/>
  <c r="V359" i="1"/>
  <c r="M359" i="1" s="1"/>
  <c r="Q359" i="1" s="1"/>
  <c r="V358" i="1"/>
  <c r="M358" i="1" s="1"/>
  <c r="Q358" i="1" s="1"/>
  <c r="M357" i="1"/>
  <c r="Q357" i="1" s="1"/>
  <c r="V356" i="1"/>
  <c r="M356" i="1" s="1"/>
  <c r="Q356" i="1" s="1"/>
  <c r="V355" i="1"/>
  <c r="M355" i="1" s="1"/>
  <c r="Q355" i="1" s="1"/>
  <c r="V354" i="1"/>
  <c r="M354" i="1" s="1"/>
  <c r="Q354" i="1" s="1"/>
  <c r="V353" i="1"/>
  <c r="M353" i="1" s="1"/>
  <c r="Q353" i="1" s="1"/>
  <c r="V352" i="1"/>
  <c r="M352" i="1" s="1"/>
  <c r="Q352" i="1" s="1"/>
  <c r="V351" i="1"/>
  <c r="M351" i="1" s="1"/>
  <c r="Q351" i="1" s="1"/>
  <c r="M350" i="1"/>
  <c r="Q350" i="1" s="1"/>
  <c r="V349" i="1"/>
  <c r="M349" i="1" s="1"/>
  <c r="Q349" i="1" s="1"/>
  <c r="R348" i="1"/>
  <c r="M348" i="1" s="1"/>
  <c r="Q348" i="1" s="1"/>
  <c r="V347" i="1"/>
  <c r="M347" i="1" s="1"/>
  <c r="Q347" i="1" s="1"/>
  <c r="V346" i="1"/>
  <c r="M346" i="1" s="1"/>
  <c r="Q346" i="1" s="1"/>
  <c r="M345" i="1"/>
  <c r="Q345" i="1" s="1"/>
  <c r="V344" i="1"/>
  <c r="M344" i="1" s="1"/>
  <c r="Q344" i="1" s="1"/>
  <c r="V343" i="1"/>
  <c r="M343" i="1" s="1"/>
  <c r="Q343" i="1" s="1"/>
  <c r="V342" i="1"/>
  <c r="M342" i="1" s="1"/>
  <c r="Q342" i="1" s="1"/>
  <c r="V341" i="1"/>
  <c r="M341" i="1" s="1"/>
  <c r="Q341" i="1" s="1"/>
  <c r="V340" i="1"/>
  <c r="M340" i="1" s="1"/>
  <c r="Q340" i="1" s="1"/>
  <c r="V339" i="1"/>
  <c r="M339" i="1" s="1"/>
  <c r="Q339" i="1" s="1"/>
  <c r="V338" i="1"/>
  <c r="M338" i="1" s="1"/>
  <c r="Q338" i="1" s="1"/>
  <c r="V337" i="1"/>
  <c r="M337" i="1" s="1"/>
  <c r="Q337" i="1" s="1"/>
  <c r="V336" i="1"/>
  <c r="M336" i="1" s="1"/>
  <c r="Q336" i="1" s="1"/>
  <c r="M335" i="1"/>
  <c r="Q335" i="1" s="1"/>
  <c r="M334" i="1"/>
  <c r="Q334" i="1" s="1"/>
  <c r="V333" i="1"/>
  <c r="M333" i="1" s="1"/>
  <c r="Q333" i="1" s="1"/>
  <c r="R332" i="1"/>
  <c r="M332" i="1" s="1"/>
  <c r="Q332" i="1" s="1"/>
  <c r="M331" i="1"/>
  <c r="Q331" i="1" s="1"/>
  <c r="V330" i="1"/>
  <c r="M330" i="1" s="1"/>
  <c r="Q330" i="1" s="1"/>
  <c r="V329" i="1"/>
  <c r="M329" i="1" s="1"/>
  <c r="Q329" i="1" s="1"/>
  <c r="V328" i="1"/>
  <c r="M328" i="1" s="1"/>
  <c r="Q328" i="1" s="1"/>
  <c r="V327" i="1"/>
  <c r="M327" i="1" s="1"/>
  <c r="Q327" i="1" s="1"/>
  <c r="V326" i="1"/>
  <c r="M326" i="1" s="1"/>
  <c r="Q326" i="1" s="1"/>
  <c r="V325" i="1"/>
  <c r="M325" i="1" s="1"/>
  <c r="Q325" i="1" s="1"/>
  <c r="V324" i="1"/>
  <c r="M324" i="1" s="1"/>
  <c r="Q324" i="1" s="1"/>
  <c r="V323" i="1"/>
  <c r="M323" i="1" s="1"/>
  <c r="Q323" i="1" s="1"/>
  <c r="V322" i="1"/>
  <c r="M322" i="1" s="1"/>
  <c r="Q322" i="1" s="1"/>
  <c r="V321" i="1"/>
  <c r="M321" i="1" s="1"/>
  <c r="Q321" i="1" s="1"/>
  <c r="V320" i="1"/>
  <c r="M320" i="1" s="1"/>
  <c r="Q320" i="1" s="1"/>
  <c r="V319" i="1"/>
  <c r="M319" i="1" s="1"/>
  <c r="Q319" i="1" s="1"/>
  <c r="V318" i="1"/>
  <c r="M318" i="1" s="1"/>
  <c r="Q318" i="1" s="1"/>
  <c r="V317" i="1"/>
  <c r="M317" i="1" s="1"/>
  <c r="Q317" i="1" s="1"/>
  <c r="M316" i="1"/>
  <c r="Q316" i="1" s="1"/>
  <c r="M315" i="1"/>
  <c r="Q315" i="1" s="1"/>
  <c r="V314" i="1"/>
  <c r="M314" i="1" s="1"/>
  <c r="Q314" i="1" s="1"/>
  <c r="V313" i="1"/>
  <c r="M313" i="1" s="1"/>
  <c r="Q313" i="1" s="1"/>
  <c r="V312" i="1"/>
  <c r="M312" i="1" s="1"/>
  <c r="Q312" i="1" s="1"/>
  <c r="V311" i="1"/>
  <c r="M311" i="1" s="1"/>
  <c r="Q311" i="1" s="1"/>
  <c r="V310" i="1"/>
  <c r="M310" i="1" s="1"/>
  <c r="Q310" i="1" s="1"/>
  <c r="M309" i="1"/>
  <c r="Q309" i="1" s="1"/>
  <c r="M308" i="1"/>
  <c r="Q308" i="1" s="1"/>
  <c r="M307" i="1"/>
  <c r="Q307" i="1" s="1"/>
  <c r="M306" i="1"/>
  <c r="Q306" i="1" s="1"/>
  <c r="R305" i="1"/>
  <c r="M305" i="1" s="1"/>
  <c r="Q305" i="1" s="1"/>
  <c r="V304" i="1"/>
  <c r="M304" i="1" s="1"/>
  <c r="Q304" i="1" s="1"/>
  <c r="M303" i="1"/>
  <c r="Q303" i="1" s="1"/>
  <c r="AB302" i="1"/>
  <c r="Z302" i="1"/>
  <c r="M301" i="1"/>
  <c r="Q301" i="1" s="1"/>
  <c r="M300" i="1"/>
  <c r="Q300" i="1" s="1"/>
  <c r="M299" i="1"/>
  <c r="Q299" i="1" s="1"/>
  <c r="V298" i="1"/>
  <c r="M298" i="1" s="1"/>
  <c r="Q298" i="1" s="1"/>
  <c r="AB297" i="1"/>
  <c r="M297" i="1" s="1"/>
  <c r="Q297" i="1" s="1"/>
  <c r="M296" i="1"/>
  <c r="Q296" i="1" s="1"/>
  <c r="M295" i="1"/>
  <c r="Q295" i="1" s="1"/>
  <c r="M294" i="1"/>
  <c r="Q294" i="1" s="1"/>
  <c r="M293" i="1"/>
  <c r="Q293" i="1" s="1"/>
  <c r="M292" i="1"/>
  <c r="Q292" i="1" s="1"/>
  <c r="M291" i="1"/>
  <c r="Q291" i="1" s="1"/>
  <c r="M290" i="1"/>
  <c r="Q290" i="1" s="1"/>
  <c r="R289" i="1"/>
  <c r="M289" i="1" s="1"/>
  <c r="Q289" i="1" s="1"/>
  <c r="M288" i="1"/>
  <c r="Q288" i="1" s="1"/>
  <c r="M287" i="1"/>
  <c r="Q287" i="1" s="1"/>
  <c r="V286" i="1"/>
  <c r="M286" i="1" s="1"/>
  <c r="Q286" i="1" s="1"/>
  <c r="M285" i="1"/>
  <c r="Q285" i="1" s="1"/>
  <c r="AB284" i="1"/>
  <c r="M284" i="1" s="1"/>
  <c r="Q284" i="1" s="1"/>
  <c r="M283" i="1"/>
  <c r="Q283" i="1" s="1"/>
  <c r="V282" i="1"/>
  <c r="M282" i="1" s="1"/>
  <c r="Q282" i="1" s="1"/>
  <c r="R281" i="1"/>
  <c r="M281" i="1" s="1"/>
  <c r="Q281" i="1" s="1"/>
  <c r="R280" i="1"/>
  <c r="M280" i="1" s="1"/>
  <c r="Q280" i="1" s="1"/>
  <c r="M279" i="1"/>
  <c r="Q279" i="1" s="1"/>
  <c r="M278" i="1"/>
  <c r="Q278" i="1" s="1"/>
  <c r="M277" i="1"/>
  <c r="Q277" i="1" s="1"/>
  <c r="M276" i="1"/>
  <c r="Q276" i="1" s="1"/>
  <c r="V275" i="1"/>
  <c r="M275" i="1" s="1"/>
  <c r="Q275" i="1" s="1"/>
  <c r="M274" i="1"/>
  <c r="Q274" i="1" s="1"/>
  <c r="M273" i="1"/>
  <c r="Q273" i="1" s="1"/>
  <c r="M272" i="1"/>
  <c r="Q272" i="1" s="1"/>
  <c r="M271" i="1"/>
  <c r="Q271" i="1" s="1"/>
  <c r="M270" i="1"/>
  <c r="Q270" i="1" s="1"/>
  <c r="M269" i="1"/>
  <c r="Q269" i="1" s="1"/>
  <c r="AB268" i="1"/>
  <c r="M268" i="1" s="1"/>
  <c r="Q268" i="1" s="1"/>
  <c r="M267" i="1"/>
  <c r="Q267" i="1" s="1"/>
  <c r="M266" i="1"/>
  <c r="Q266" i="1" s="1"/>
  <c r="Z265" i="1"/>
  <c r="M265" i="1" s="1"/>
  <c r="Q265" i="1" s="1"/>
  <c r="M264" i="1"/>
  <c r="Q264" i="1" s="1"/>
  <c r="M263" i="1"/>
  <c r="Q263" i="1" s="1"/>
  <c r="M262" i="1"/>
  <c r="Q262" i="1" s="1"/>
  <c r="M261" i="1"/>
  <c r="Q261" i="1" s="1"/>
  <c r="M260" i="1"/>
  <c r="Q260" i="1" s="1"/>
  <c r="Z258" i="1"/>
  <c r="M258" i="1" s="1"/>
  <c r="Q258" i="1" s="1"/>
  <c r="M257" i="1"/>
  <c r="Q257" i="1" s="1"/>
  <c r="M256" i="1"/>
  <c r="Q256" i="1" s="1"/>
  <c r="AB255" i="1"/>
  <c r="M255" i="1" s="1"/>
  <c r="Q255" i="1" s="1"/>
  <c r="M254" i="1"/>
  <c r="Q254" i="1" s="1"/>
  <c r="M253" i="1"/>
  <c r="Q253" i="1" s="1"/>
  <c r="M252" i="1"/>
  <c r="Q252" i="1" s="1"/>
  <c r="M251" i="1"/>
  <c r="Q251" i="1" s="1"/>
  <c r="M250" i="1"/>
  <c r="Q250" i="1" s="1"/>
  <c r="M249" i="1"/>
  <c r="Q249" i="1" s="1"/>
  <c r="M248" i="1"/>
  <c r="Q248" i="1" s="1"/>
  <c r="Z247" i="1"/>
  <c r="M247" i="1" s="1"/>
  <c r="Q247" i="1" s="1"/>
  <c r="M246" i="1"/>
  <c r="Q246" i="1" s="1"/>
  <c r="M245" i="1"/>
  <c r="Q245" i="1" s="1"/>
  <c r="M243" i="1"/>
  <c r="Q243" i="1" s="1"/>
  <c r="R242" i="1"/>
  <c r="M242" i="1" s="1"/>
  <c r="Q242" i="1" s="1"/>
  <c r="M241" i="1"/>
  <c r="Q241" i="1" s="1"/>
  <c r="V240" i="1"/>
  <c r="M240" i="1" s="1"/>
  <c r="Q240" i="1" s="1"/>
  <c r="M239" i="1"/>
  <c r="Q239" i="1" s="1"/>
  <c r="M238" i="1"/>
  <c r="Q238" i="1" s="1"/>
  <c r="M237" i="1"/>
  <c r="Q237" i="1" s="1"/>
  <c r="V236" i="1"/>
  <c r="M236" i="1" s="1"/>
  <c r="Q236" i="1" s="1"/>
  <c r="M235" i="1"/>
  <c r="Q235" i="1" s="1"/>
  <c r="Z234" i="1"/>
  <c r="M234" i="1" s="1"/>
  <c r="Q234" i="1" s="1"/>
  <c r="M233" i="1"/>
  <c r="Q233" i="1" s="1"/>
  <c r="M232" i="1"/>
  <c r="Q232" i="1" s="1"/>
  <c r="M231" i="1"/>
  <c r="Q231" i="1" s="1"/>
  <c r="Z230" i="1"/>
  <c r="M230" i="1" s="1"/>
  <c r="Q230" i="1" s="1"/>
  <c r="V229" i="1"/>
  <c r="M229" i="1" s="1"/>
  <c r="Q229" i="1" s="1"/>
  <c r="Z228" i="1"/>
  <c r="M228" i="1" s="1"/>
  <c r="Q228" i="1" s="1"/>
  <c r="AB227" i="1"/>
  <c r="M227" i="1" s="1"/>
  <c r="Q227" i="1" s="1"/>
  <c r="M226" i="1"/>
  <c r="Q226" i="1" s="1"/>
  <c r="M225" i="1"/>
  <c r="Q225" i="1" s="1"/>
  <c r="M224" i="1"/>
  <c r="Q224" i="1" s="1"/>
  <c r="Z223" i="1"/>
  <c r="M223" i="1" s="1"/>
  <c r="Q223" i="1" s="1"/>
  <c r="M222" i="1"/>
  <c r="Q222" i="1" s="1"/>
  <c r="M221" i="1"/>
  <c r="Q221" i="1" s="1"/>
  <c r="M220" i="1"/>
  <c r="Q220" i="1" s="1"/>
  <c r="M219" i="1"/>
  <c r="Q219" i="1" s="1"/>
  <c r="M218" i="1"/>
  <c r="Q218" i="1" s="1"/>
  <c r="Z217" i="1"/>
  <c r="M217" i="1" s="1"/>
  <c r="Q217" i="1" s="1"/>
  <c r="M216" i="1"/>
  <c r="Q216" i="1" s="1"/>
  <c r="M215" i="1"/>
  <c r="Q215" i="1" s="1"/>
  <c r="M214" i="1"/>
  <c r="Q214" i="1" s="1"/>
  <c r="M213" i="1"/>
  <c r="Q213" i="1" s="1"/>
  <c r="R212" i="1"/>
  <c r="M212" i="1" s="1"/>
  <c r="Q212" i="1" s="1"/>
  <c r="M211" i="1"/>
  <c r="Q211" i="1" s="1"/>
  <c r="M210" i="1"/>
  <c r="Q210" i="1" s="1"/>
  <c r="M209" i="1"/>
  <c r="Q209" i="1" s="1"/>
  <c r="R208" i="1"/>
  <c r="M208" i="1" s="1"/>
  <c r="Q208" i="1" s="1"/>
  <c r="Z207" i="1"/>
  <c r="M207" i="1" s="1"/>
  <c r="Q207" i="1" s="1"/>
  <c r="R206" i="1"/>
  <c r="M206" i="1" s="1"/>
  <c r="Q206" i="1" s="1"/>
  <c r="M205" i="1"/>
  <c r="Q205" i="1" s="1"/>
  <c r="M204" i="1"/>
  <c r="Q204" i="1" s="1"/>
  <c r="M203" i="1"/>
  <c r="Q203" i="1" s="1"/>
  <c r="R202" i="1"/>
  <c r="M202" i="1" s="1"/>
  <c r="Q202" i="1" s="1"/>
  <c r="M201" i="1"/>
  <c r="Q201" i="1" s="1"/>
  <c r="M200" i="1"/>
  <c r="Q200" i="1" s="1"/>
  <c r="M199" i="1"/>
  <c r="Q199" i="1" s="1"/>
  <c r="M198" i="1"/>
  <c r="Q198" i="1" s="1"/>
  <c r="V197" i="1"/>
  <c r="M197" i="1" s="1"/>
  <c r="Q197" i="1" s="1"/>
  <c r="M196" i="1"/>
  <c r="Q196" i="1" s="1"/>
  <c r="M195" i="1"/>
  <c r="Q195" i="1" s="1"/>
  <c r="V194" i="1"/>
  <c r="M194" i="1" s="1"/>
  <c r="Q194" i="1" s="1"/>
  <c r="Z193" i="1"/>
  <c r="M193" i="1" s="1"/>
  <c r="Q193" i="1" s="1"/>
  <c r="M192" i="1"/>
  <c r="Q192" i="1" s="1"/>
  <c r="M191" i="1"/>
  <c r="Q191" i="1" s="1"/>
  <c r="V190" i="1"/>
  <c r="M190" i="1" s="1"/>
  <c r="Q190" i="1" s="1"/>
  <c r="Z189" i="1"/>
  <c r="M189" i="1" s="1"/>
  <c r="Q189" i="1" s="1"/>
  <c r="M188" i="1"/>
  <c r="Q188" i="1" s="1"/>
  <c r="M187" i="1"/>
  <c r="Q187" i="1" s="1"/>
  <c r="M186" i="1"/>
  <c r="Q186" i="1" s="1"/>
  <c r="M185" i="1"/>
  <c r="Q185" i="1" s="1"/>
  <c r="M184" i="1"/>
  <c r="Q184" i="1" s="1"/>
  <c r="M183" i="1"/>
  <c r="Q183" i="1" s="1"/>
  <c r="M182" i="1"/>
  <c r="Q182" i="1" s="1"/>
  <c r="M181" i="1"/>
  <c r="Q181" i="1" s="1"/>
  <c r="M180" i="1"/>
  <c r="Q180" i="1" s="1"/>
  <c r="M179" i="1"/>
  <c r="Q179" i="1" s="1"/>
  <c r="M178" i="1"/>
  <c r="Q178" i="1" s="1"/>
  <c r="M177" i="1"/>
  <c r="Q177" i="1" s="1"/>
  <c r="M176" i="1"/>
  <c r="Q176" i="1" s="1"/>
  <c r="M175" i="1"/>
  <c r="Q175" i="1" s="1"/>
  <c r="M174" i="1"/>
  <c r="Q174" i="1" s="1"/>
  <c r="M173" i="1"/>
  <c r="Q173" i="1" s="1"/>
  <c r="Z172" i="1"/>
  <c r="M172" i="1" s="1"/>
  <c r="Q172" i="1" s="1"/>
  <c r="M171" i="1"/>
  <c r="Q171" i="1" s="1"/>
  <c r="M170" i="1"/>
  <c r="Q170" i="1" s="1"/>
  <c r="Z169" i="1"/>
  <c r="M169" i="1" s="1"/>
  <c r="Q169" i="1" s="1"/>
  <c r="M168" i="1"/>
  <c r="Q168" i="1" s="1"/>
  <c r="M167" i="1"/>
  <c r="Q167" i="1" s="1"/>
  <c r="Z166" i="1"/>
  <c r="M166" i="1" s="1"/>
  <c r="Q166" i="1" s="1"/>
  <c r="M165" i="1"/>
  <c r="Q165" i="1" s="1"/>
  <c r="M164" i="1"/>
  <c r="Q164" i="1" s="1"/>
  <c r="M163" i="1"/>
  <c r="Q163" i="1" s="1"/>
  <c r="V162" i="1"/>
  <c r="M162" i="1" s="1"/>
  <c r="Q162" i="1" s="1"/>
  <c r="M161" i="1"/>
  <c r="Q161" i="1" s="1"/>
  <c r="Z160" i="1"/>
  <c r="M160" i="1" s="1"/>
  <c r="Q160" i="1" s="1"/>
  <c r="Z159" i="1"/>
  <c r="M159" i="1" s="1"/>
  <c r="Q159" i="1" s="1"/>
  <c r="Z158" i="1"/>
  <c r="M158" i="1" s="1"/>
  <c r="Q158" i="1" s="1"/>
  <c r="M157" i="1"/>
  <c r="Q157" i="1" s="1"/>
  <c r="M156" i="1"/>
  <c r="Q156" i="1" s="1"/>
  <c r="Z155" i="1"/>
  <c r="M155" i="1" s="1"/>
  <c r="Q155" i="1" s="1"/>
  <c r="M154" i="1"/>
  <c r="Q154" i="1" s="1"/>
  <c r="M153" i="1"/>
  <c r="Q153" i="1" s="1"/>
  <c r="V152" i="1"/>
  <c r="M152" i="1" s="1"/>
  <c r="Q152" i="1" s="1"/>
  <c r="M151" i="1"/>
  <c r="Q151" i="1" s="1"/>
  <c r="M150" i="1"/>
  <c r="Q150" i="1" s="1"/>
  <c r="V149" i="1"/>
  <c r="M149" i="1" s="1"/>
  <c r="Q149" i="1" s="1"/>
  <c r="M148" i="1"/>
  <c r="Q148" i="1" s="1"/>
  <c r="AB147" i="1"/>
  <c r="M147" i="1" s="1"/>
  <c r="Q147" i="1" s="1"/>
  <c r="M146" i="1"/>
  <c r="Q146" i="1" s="1"/>
  <c r="Z145" i="1"/>
  <c r="M145" i="1" s="1"/>
  <c r="Q145" i="1" s="1"/>
  <c r="M144" i="1"/>
  <c r="Q144" i="1" s="1"/>
  <c r="M143" i="1"/>
  <c r="Q143" i="1" s="1"/>
  <c r="M142" i="1"/>
  <c r="Q142" i="1" s="1"/>
  <c r="M141" i="1"/>
  <c r="Q141" i="1" s="1"/>
  <c r="M140" i="1"/>
  <c r="Q140" i="1" s="1"/>
  <c r="Z139" i="1"/>
  <c r="M139" i="1" s="1"/>
  <c r="Q139" i="1" s="1"/>
  <c r="M138" i="1"/>
  <c r="Q138" i="1" s="1"/>
  <c r="M137" i="1"/>
  <c r="Q137" i="1" s="1"/>
  <c r="M136" i="1"/>
  <c r="Q136" i="1" s="1"/>
  <c r="M135" i="1"/>
  <c r="Q135" i="1" s="1"/>
  <c r="M134" i="1"/>
  <c r="Q134" i="1" s="1"/>
  <c r="V133" i="1"/>
  <c r="M133" i="1" s="1"/>
  <c r="Q133" i="1" s="1"/>
  <c r="Q132" i="1"/>
  <c r="AB131" i="1"/>
  <c r="M131" i="1" s="1"/>
  <c r="Q131" i="1" s="1"/>
  <c r="Z130" i="1"/>
  <c r="M130" i="1" s="1"/>
  <c r="Q130" i="1" s="1"/>
  <c r="Z129" i="1"/>
  <c r="M129" i="1" s="1"/>
  <c r="Q129" i="1" s="1"/>
  <c r="M128" i="1"/>
  <c r="Q128" i="1" s="1"/>
  <c r="Z127" i="1"/>
  <c r="M127" i="1" s="1"/>
  <c r="Q127" i="1" s="1"/>
  <c r="M126" i="1"/>
  <c r="Q126" i="1" s="1"/>
  <c r="Z125" i="1"/>
  <c r="M125" i="1" s="1"/>
  <c r="Q125" i="1" s="1"/>
  <c r="M124" i="1"/>
  <c r="Q124" i="1" s="1"/>
  <c r="M123" i="1"/>
  <c r="Q123" i="1" s="1"/>
  <c r="Z122" i="1"/>
  <c r="M122" i="1" s="1"/>
  <c r="Q122" i="1" s="1"/>
  <c r="Z121" i="1"/>
  <c r="M121" i="1" s="1"/>
  <c r="Q121" i="1" s="1"/>
  <c r="AB120" i="1"/>
  <c r="Z119" i="1"/>
  <c r="M119" i="1" s="1"/>
  <c r="Q119" i="1" s="1"/>
  <c r="Z118" i="1"/>
  <c r="M118" i="1" s="1"/>
  <c r="Q118" i="1" s="1"/>
  <c r="Z117" i="1"/>
  <c r="M117" i="1" s="1"/>
  <c r="Q117" i="1" s="1"/>
  <c r="Z116" i="1"/>
  <c r="M116" i="1" s="1"/>
  <c r="Q116" i="1" s="1"/>
  <c r="R115" i="1"/>
  <c r="M115" i="1" s="1"/>
  <c r="Q115" i="1" s="1"/>
  <c r="M114" i="1"/>
  <c r="Q114" i="1" s="1"/>
  <c r="V113" i="1"/>
  <c r="M113" i="1" s="1"/>
  <c r="Q113" i="1" s="1"/>
  <c r="V112" i="1"/>
  <c r="M112" i="1" s="1"/>
  <c r="Q112" i="1" s="1"/>
  <c r="V111" i="1"/>
  <c r="M111" i="1" s="1"/>
  <c r="Q111" i="1" s="1"/>
  <c r="M110" i="1"/>
  <c r="Q110" i="1" s="1"/>
  <c r="V109" i="1"/>
  <c r="M109" i="1" s="1"/>
  <c r="Q109" i="1" s="1"/>
  <c r="V108" i="1"/>
  <c r="M108" i="1" s="1"/>
  <c r="Q108" i="1" s="1"/>
  <c r="M107" i="1"/>
  <c r="Q107" i="1" s="1"/>
  <c r="V106" i="1"/>
  <c r="M106" i="1" s="1"/>
  <c r="Q106" i="1" s="1"/>
  <c r="R105" i="1"/>
  <c r="M105" i="1" s="1"/>
  <c r="Q105" i="1" s="1"/>
  <c r="V104" i="1"/>
  <c r="M104" i="1" s="1"/>
  <c r="Q104" i="1" s="1"/>
  <c r="V103" i="1"/>
  <c r="M103" i="1" s="1"/>
  <c r="Q103" i="1" s="1"/>
  <c r="V102" i="1"/>
  <c r="M102" i="1" s="1"/>
  <c r="Q102" i="1" s="1"/>
  <c r="M101" i="1"/>
  <c r="Q101" i="1" s="1"/>
  <c r="M100" i="1"/>
  <c r="Q100" i="1" s="1"/>
  <c r="V99" i="1"/>
  <c r="M99" i="1" s="1"/>
  <c r="Q99" i="1" s="1"/>
  <c r="V98" i="1"/>
  <c r="M98" i="1" s="1"/>
  <c r="Q98" i="1" s="1"/>
  <c r="V97" i="1"/>
  <c r="M97" i="1" s="1"/>
  <c r="Q97" i="1" s="1"/>
  <c r="V96" i="1"/>
  <c r="M96" i="1" s="1"/>
  <c r="Q96" i="1" s="1"/>
  <c r="M95" i="1"/>
  <c r="Q95" i="1" s="1"/>
  <c r="R94" i="1"/>
  <c r="M93" i="1"/>
  <c r="Q93" i="1" s="1"/>
  <c r="M92" i="1"/>
  <c r="Q92" i="1" s="1"/>
  <c r="M91" i="1"/>
  <c r="Q91" i="1" s="1"/>
  <c r="Z90" i="1"/>
  <c r="M90" i="1" s="1"/>
  <c r="Q90" i="1" s="1"/>
  <c r="M89" i="1"/>
  <c r="Q89" i="1" s="1"/>
  <c r="M88" i="1"/>
  <c r="Q88" i="1" s="1"/>
  <c r="M87" i="1"/>
  <c r="Q87" i="1" s="1"/>
  <c r="Z86" i="1"/>
  <c r="M85" i="1"/>
  <c r="Q85" i="1" s="1"/>
  <c r="M84" i="1"/>
  <c r="Q84" i="1" s="1"/>
  <c r="M83" i="1"/>
  <c r="Q83" i="1" s="1"/>
  <c r="M82" i="1"/>
  <c r="Q82" i="1" s="1"/>
  <c r="M81" i="1"/>
  <c r="Q81" i="1" s="1"/>
  <c r="M80" i="1"/>
  <c r="Q80" i="1" s="1"/>
  <c r="M79" i="1"/>
  <c r="Q79" i="1" s="1"/>
  <c r="M78" i="1"/>
  <c r="Q78" i="1" s="1"/>
  <c r="M77" i="1"/>
  <c r="Q77" i="1" s="1"/>
  <c r="M76" i="1"/>
  <c r="Q76" i="1" s="1"/>
  <c r="V75" i="1"/>
  <c r="M75" i="1" s="1"/>
  <c r="Q75" i="1" s="1"/>
  <c r="V74" i="1"/>
  <c r="M74" i="1" s="1"/>
  <c r="Q74" i="1" s="1"/>
  <c r="V73" i="1"/>
  <c r="M73" i="1" s="1"/>
  <c r="Q73" i="1" s="1"/>
  <c r="V72" i="1"/>
  <c r="M72" i="1" s="1"/>
  <c r="Q72" i="1" s="1"/>
  <c r="V71" i="1"/>
  <c r="M70" i="1"/>
  <c r="Q70" i="1" s="1"/>
  <c r="M69" i="1"/>
  <c r="M60" i="1"/>
  <c r="Q60" i="1" s="1"/>
  <c r="M59" i="1"/>
  <c r="Q59" i="1" s="1"/>
  <c r="M58" i="1"/>
  <c r="Q58" i="1" s="1"/>
  <c r="M56" i="1"/>
  <c r="M2284" i="1"/>
  <c r="Q2284" i="1" s="1"/>
  <c r="V2247" i="1"/>
  <c r="M2247" i="1" s="1"/>
  <c r="Q2247" i="1" s="1"/>
  <c r="V2248" i="1"/>
  <c r="M2248" i="1" s="1"/>
  <c r="Q2248" i="1" s="1"/>
  <c r="AB2283" i="1"/>
  <c r="M2283" i="1" s="1"/>
  <c r="Q2283" i="1" s="1"/>
  <c r="V2282" i="1"/>
  <c r="M2282" i="1" s="1"/>
  <c r="Q2282" i="1" s="1"/>
  <c r="M2281" i="1"/>
  <c r="Q2281" i="1" s="1"/>
  <c r="V2280" i="1"/>
  <c r="M2280" i="1" s="1"/>
  <c r="Q2280" i="1" s="1"/>
  <c r="V2279" i="1"/>
  <c r="M2279" i="1" s="1"/>
  <c r="Q2279" i="1" s="1"/>
  <c r="M2278" i="1"/>
  <c r="Q2278" i="1" s="1"/>
  <c r="Z2277" i="1"/>
  <c r="M2277" i="1" s="1"/>
  <c r="Q2277" i="1" s="1"/>
  <c r="AB2276" i="1"/>
  <c r="M2276" i="1" s="1"/>
  <c r="Q2276" i="1" s="1"/>
  <c r="R2275" i="1"/>
  <c r="R2252" i="1" s="1"/>
  <c r="M2274" i="1"/>
  <c r="Q2274" i="1" s="1"/>
  <c r="AB2273" i="1"/>
  <c r="M2273" i="1" s="1"/>
  <c r="Q2273" i="1" s="1"/>
  <c r="M2272" i="1"/>
  <c r="Q2272" i="1" s="1"/>
  <c r="AB2271" i="1"/>
  <c r="V2271" i="1"/>
  <c r="V2270" i="1"/>
  <c r="M2270" i="1" s="1"/>
  <c r="Q2270" i="1" s="1"/>
  <c r="M2269" i="1"/>
  <c r="Q2269" i="1" s="1"/>
  <c r="M2268" i="1"/>
  <c r="Q2268" i="1" s="1"/>
  <c r="M2267" i="1"/>
  <c r="Q2267" i="1" s="1"/>
  <c r="M2266" i="1"/>
  <c r="Q2266" i="1" s="1"/>
  <c r="M2265" i="1"/>
  <c r="Q2265" i="1" s="1"/>
  <c r="M2264" i="1"/>
  <c r="Q2264" i="1" s="1"/>
  <c r="V2263" i="1"/>
  <c r="M2263" i="1" s="1"/>
  <c r="Q2263" i="1" s="1"/>
  <c r="M2262" i="1"/>
  <c r="Q2262" i="1" s="1"/>
  <c r="V2261" i="1"/>
  <c r="M2261" i="1" s="1"/>
  <c r="Q2261" i="1" s="1"/>
  <c r="M2260" i="1"/>
  <c r="Q2260" i="1" s="1"/>
  <c r="M2259" i="1"/>
  <c r="Q2259" i="1" s="1"/>
  <c r="AB2258" i="1"/>
  <c r="M2258" i="1" s="1"/>
  <c r="Q2258" i="1" s="1"/>
  <c r="AB2257" i="1"/>
  <c r="M2256" i="1"/>
  <c r="Q2256" i="1" s="1"/>
  <c r="Z2255" i="1"/>
  <c r="M2254" i="1"/>
  <c r="Q2254" i="1" s="1"/>
  <c r="V2253" i="1"/>
  <c r="M2287" i="1"/>
  <c r="Q2287" i="1" s="1"/>
  <c r="AB2251" i="1"/>
  <c r="AB2249" i="1" s="1"/>
  <c r="M2250" i="1"/>
  <c r="M2243" i="1"/>
  <c r="Q2243" i="1" s="1"/>
  <c r="M2242" i="1"/>
  <c r="M2286" i="1"/>
  <c r="Q2286" i="1" s="1"/>
  <c r="M2285" i="1"/>
  <c r="M2072" i="1"/>
  <c r="Q2072" i="1" s="1"/>
  <c r="AB2071" i="1"/>
  <c r="M2071" i="1" s="1"/>
  <c r="Q2071" i="1" s="1"/>
  <c r="V2070" i="1"/>
  <c r="M2070" i="1" s="1"/>
  <c r="Q2070" i="1" s="1"/>
  <c r="M2069" i="1"/>
  <c r="Q2069" i="1" s="1"/>
  <c r="V2068" i="1"/>
  <c r="M2068" i="1" s="1"/>
  <c r="Q2068" i="1" s="1"/>
  <c r="M2067" i="1"/>
  <c r="Q2067" i="1" s="1"/>
  <c r="V2066" i="1"/>
  <c r="M2066" i="1" s="1"/>
  <c r="Q2066" i="1" s="1"/>
  <c r="M2065" i="1"/>
  <c r="Q2065" i="1" s="1"/>
  <c r="AB2064" i="1"/>
  <c r="V2063" i="1"/>
  <c r="M2063" i="1" s="1"/>
  <c r="M2062" i="1"/>
  <c r="M2061" i="1"/>
  <c r="Q2061" i="1" s="1"/>
  <c r="M2060" i="1"/>
  <c r="Q2060" i="1" s="1"/>
  <c r="V2059" i="1"/>
  <c r="AB1604" i="1"/>
  <c r="V1603" i="1"/>
  <c r="V1600" i="1" s="1"/>
  <c r="M1602" i="1"/>
  <c r="Q1602" i="1" s="1"/>
  <c r="AB1601" i="1"/>
  <c r="M1598" i="1"/>
  <c r="M1597" i="1" s="1"/>
  <c r="Q1597" i="1" s="1"/>
  <c r="M1605" i="1"/>
  <c r="AJ92" i="1" l="1"/>
  <c r="AJ93" i="1" s="1"/>
  <c r="Z2252" i="1"/>
  <c r="Z2239" i="1" s="1"/>
  <c r="V2252" i="1"/>
  <c r="AB2252" i="1"/>
  <c r="AB1600" i="1"/>
  <c r="AB1596" i="1" s="1"/>
  <c r="AB2058" i="1"/>
  <c r="AB2055" i="1" s="1"/>
  <c r="R68" i="1"/>
  <c r="R54" i="1" s="1"/>
  <c r="AB68" i="1"/>
  <c r="AB54" i="1" s="1"/>
  <c r="V1596" i="1"/>
  <c r="V2058" i="1"/>
  <c r="V2055" i="1" s="1"/>
  <c r="Q2242" i="1"/>
  <c r="Q56" i="1"/>
  <c r="R2239" i="1"/>
  <c r="Q1598" i="1"/>
  <c r="Q69" i="1"/>
  <c r="Q2250" i="1"/>
  <c r="M1603" i="1"/>
  <c r="M2064" i="1"/>
  <c r="Q2064" i="1" s="1"/>
  <c r="M1604" i="1"/>
  <c r="Q1604" i="1" s="1"/>
  <c r="M2059" i="1"/>
  <c r="M2251" i="1"/>
  <c r="Q2251" i="1" s="1"/>
  <c r="M2253" i="1"/>
  <c r="M2255" i="1"/>
  <c r="Q2255" i="1" s="1"/>
  <c r="M2257" i="1"/>
  <c r="Q2257" i="1" s="1"/>
  <c r="M2275" i="1"/>
  <c r="Q2275" i="1" s="1"/>
  <c r="Q2285" i="1"/>
  <c r="Q2062" i="1"/>
  <c r="M61" i="1"/>
  <c r="Q61" i="1" s="1"/>
  <c r="M120" i="1"/>
  <c r="Q120" i="1" s="1"/>
  <c r="M71" i="1"/>
  <c r="Q71" i="1" s="1"/>
  <c r="M86" i="1"/>
  <c r="Q86" i="1" s="1"/>
  <c r="M94" i="1"/>
  <c r="Q94" i="1" s="1"/>
  <c r="M400" i="1"/>
  <c r="Q400" i="1" s="1"/>
  <c r="M1601" i="1"/>
  <c r="M444" i="1"/>
  <c r="Q444" i="1" s="1"/>
  <c r="M2271" i="1"/>
  <c r="Q2271" i="1" s="1"/>
  <c r="M302" i="1"/>
  <c r="Q302" i="1" s="1"/>
  <c r="Q1605" i="1"/>
  <c r="Q2063" i="1"/>
  <c r="AL92" i="1" l="1"/>
  <c r="AL93" i="1"/>
  <c r="AJ94" i="1"/>
  <c r="AL94" i="1" s="1"/>
  <c r="M2252" i="1"/>
  <c r="Q2249" i="1"/>
  <c r="M2249" i="1"/>
  <c r="M1600" i="1"/>
  <c r="Q2059" i="1"/>
  <c r="M2058" i="1"/>
  <c r="Q2058" i="1" s="1"/>
  <c r="Q1603" i="1"/>
  <c r="Q2253" i="1"/>
  <c r="AB2239" i="1"/>
  <c r="Q1601" i="1"/>
  <c r="X976" i="1"/>
  <c r="M976" i="1" s="1"/>
  <c r="Q976" i="1" s="1"/>
  <c r="V975" i="1"/>
  <c r="M975" i="1" s="1"/>
  <c r="Q975" i="1" s="1"/>
  <c r="V974" i="1"/>
  <c r="M974" i="1" s="1"/>
  <c r="Q974" i="1" s="1"/>
  <c r="X973" i="1"/>
  <c r="M972" i="1"/>
  <c r="Q972" i="1" s="1"/>
  <c r="M971" i="1"/>
  <c r="Q971" i="1" s="1"/>
  <c r="V970" i="1"/>
  <c r="M970" i="1" s="1"/>
  <c r="Q970" i="1" s="1"/>
  <c r="Z969" i="1"/>
  <c r="M968" i="1"/>
  <c r="Q968" i="1" s="1"/>
  <c r="V967" i="1"/>
  <c r="M967" i="1" s="1"/>
  <c r="Q967" i="1" s="1"/>
  <c r="M966" i="1"/>
  <c r="Q966" i="1" s="1"/>
  <c r="V964" i="1"/>
  <c r="AB963" i="1"/>
  <c r="M958" i="1"/>
  <c r="Q958" i="1" s="1"/>
  <c r="Z957" i="1"/>
  <c r="M957" i="1" s="1"/>
  <c r="Q957" i="1" s="1"/>
  <c r="Z956" i="1"/>
  <c r="AB955" i="1"/>
  <c r="M955" i="1" s="1"/>
  <c r="Q955" i="1" s="1"/>
  <c r="M954" i="1"/>
  <c r="Q954" i="1" s="1"/>
  <c r="M953" i="1"/>
  <c r="Q953" i="1" s="1"/>
  <c r="AB952" i="1"/>
  <c r="V951" i="1"/>
  <c r="M951" i="1" s="1"/>
  <c r="Q951" i="1" s="1"/>
  <c r="M950" i="1"/>
  <c r="Q950" i="1" s="1"/>
  <c r="AB949" i="1"/>
  <c r="M948" i="1"/>
  <c r="Q948" i="1" s="1"/>
  <c r="V947" i="1"/>
  <c r="M947" i="1" s="1"/>
  <c r="Q947" i="1" s="1"/>
  <c r="X946" i="1"/>
  <c r="V945" i="1"/>
  <c r="M944" i="1"/>
  <c r="M817" i="1"/>
  <c r="Q817" i="1" s="1"/>
  <c r="R816" i="1"/>
  <c r="R772" i="1" s="1"/>
  <c r="V815" i="1"/>
  <c r="M815" i="1" s="1"/>
  <c r="Q815" i="1" s="1"/>
  <c r="M814" i="1"/>
  <c r="Q814" i="1" s="1"/>
  <c r="V813" i="1"/>
  <c r="M813" i="1" s="1"/>
  <c r="Q813" i="1" s="1"/>
  <c r="V812" i="1"/>
  <c r="M812" i="1" s="1"/>
  <c r="Q812" i="1" s="1"/>
  <c r="V811" i="1"/>
  <c r="M811" i="1" s="1"/>
  <c r="Q811" i="1" s="1"/>
  <c r="M810" i="1"/>
  <c r="Q810" i="1" s="1"/>
  <c r="V809" i="1"/>
  <c r="M809" i="1" s="1"/>
  <c r="Q809" i="1" s="1"/>
  <c r="V808" i="1"/>
  <c r="M808" i="1" s="1"/>
  <c r="Q808" i="1" s="1"/>
  <c r="M807" i="1"/>
  <c r="Q807" i="1" s="1"/>
  <c r="V806" i="1"/>
  <c r="M806" i="1" s="1"/>
  <c r="Q806" i="1" s="1"/>
  <c r="M805" i="1"/>
  <c r="Q805" i="1" s="1"/>
  <c r="M804" i="1"/>
  <c r="Q804" i="1" s="1"/>
  <c r="V803" i="1"/>
  <c r="M803" i="1" s="1"/>
  <c r="Q803" i="1" s="1"/>
  <c r="M802" i="1"/>
  <c r="Q802" i="1" s="1"/>
  <c r="M801" i="1"/>
  <c r="Q801" i="1" s="1"/>
  <c r="M800" i="1"/>
  <c r="Q800" i="1" s="1"/>
  <c r="V799" i="1"/>
  <c r="M799" i="1" s="1"/>
  <c r="Q799" i="1" s="1"/>
  <c r="V798" i="1"/>
  <c r="M798" i="1" s="1"/>
  <c r="Q798" i="1" s="1"/>
  <c r="M797" i="1"/>
  <c r="Q797" i="1" s="1"/>
  <c r="V796" i="1"/>
  <c r="M796" i="1" s="1"/>
  <c r="Q796" i="1" s="1"/>
  <c r="V795" i="1"/>
  <c r="M795" i="1" s="1"/>
  <c r="Q795" i="1" s="1"/>
  <c r="V794" i="1"/>
  <c r="M794" i="1" s="1"/>
  <c r="Q794" i="1" s="1"/>
  <c r="V793" i="1"/>
  <c r="M793" i="1" s="1"/>
  <c r="Q793" i="1" s="1"/>
  <c r="V792" i="1"/>
  <c r="M792" i="1" s="1"/>
  <c r="Q792" i="1" s="1"/>
  <c r="V791" i="1"/>
  <c r="M791" i="1" s="1"/>
  <c r="Q791" i="1" s="1"/>
  <c r="M790" i="1"/>
  <c r="Q790" i="1" s="1"/>
  <c r="M789" i="1"/>
  <c r="Q789" i="1" s="1"/>
  <c r="M788" i="1"/>
  <c r="Q788" i="1" s="1"/>
  <c r="AB787" i="1"/>
  <c r="AB772" i="1" s="1"/>
  <c r="M786" i="1"/>
  <c r="Q786" i="1" s="1"/>
  <c r="M785" i="1"/>
  <c r="Q785" i="1" s="1"/>
  <c r="M784" i="1"/>
  <c r="Q784" i="1" s="1"/>
  <c r="M783" i="1"/>
  <c r="Q783" i="1" s="1"/>
  <c r="M782" i="1"/>
  <c r="Q782" i="1" s="1"/>
  <c r="M781" i="1"/>
  <c r="Q781" i="1" s="1"/>
  <c r="M780" i="1"/>
  <c r="Q780" i="1" s="1"/>
  <c r="M779" i="1"/>
  <c r="Q779" i="1" s="1"/>
  <c r="M778" i="1"/>
  <c r="Q778" i="1" s="1"/>
  <c r="M777" i="1"/>
  <c r="Q777" i="1" s="1"/>
  <c r="M776" i="1"/>
  <c r="Q776" i="1" s="1"/>
  <c r="V775" i="1"/>
  <c r="M774" i="1"/>
  <c r="Q774" i="1" s="1"/>
  <c r="M773" i="1"/>
  <c r="AA768" i="1"/>
  <c r="U768" i="1"/>
  <c r="M770" i="1"/>
  <c r="M769" i="1" s="1"/>
  <c r="Q769" i="1" s="1"/>
  <c r="L768" i="1"/>
  <c r="J768" i="1"/>
  <c r="AB766" i="1"/>
  <c r="M766" i="1" s="1"/>
  <c r="Q766" i="1" s="1"/>
  <c r="AB765" i="1"/>
  <c r="M765" i="1" s="1"/>
  <c r="Q765" i="1" s="1"/>
  <c r="AB764" i="1"/>
  <c r="M764" i="1" s="1"/>
  <c r="Q764" i="1" s="1"/>
  <c r="AB763" i="1"/>
  <c r="X762" i="1"/>
  <c r="X712" i="1" s="1"/>
  <c r="M761" i="1"/>
  <c r="Q761" i="1" s="1"/>
  <c r="Z760" i="1"/>
  <c r="M760" i="1" s="1"/>
  <c r="Q760" i="1" s="1"/>
  <c r="Z759" i="1"/>
  <c r="M759" i="1" s="1"/>
  <c r="Q759" i="1" s="1"/>
  <c r="M758" i="1"/>
  <c r="Q758" i="1" s="1"/>
  <c r="M757" i="1"/>
  <c r="Q757" i="1" s="1"/>
  <c r="Z756" i="1"/>
  <c r="M756" i="1" s="1"/>
  <c r="Q756" i="1" s="1"/>
  <c r="Z755" i="1"/>
  <c r="M755" i="1" s="1"/>
  <c r="Q755" i="1" s="1"/>
  <c r="M754" i="1"/>
  <c r="Q754" i="1" s="1"/>
  <c r="M753" i="1"/>
  <c r="Q753" i="1" s="1"/>
  <c r="Z752" i="1"/>
  <c r="V751" i="1"/>
  <c r="M751" i="1" s="1"/>
  <c r="Q751" i="1" s="1"/>
  <c r="V750" i="1"/>
  <c r="M750" i="1" s="1"/>
  <c r="Q750" i="1" s="1"/>
  <c r="V749" i="1"/>
  <c r="M749" i="1" s="1"/>
  <c r="Q749" i="1" s="1"/>
  <c r="V748" i="1"/>
  <c r="M748" i="1" s="1"/>
  <c r="Q748" i="1" s="1"/>
  <c r="V747" i="1"/>
  <c r="M747" i="1" s="1"/>
  <c r="Q747" i="1" s="1"/>
  <c r="V746" i="1"/>
  <c r="V745" i="1"/>
  <c r="M745" i="1" s="1"/>
  <c r="Q745" i="1" s="1"/>
  <c r="M744" i="1"/>
  <c r="Q744" i="1" s="1"/>
  <c r="M743" i="1"/>
  <c r="Q743" i="1" s="1"/>
  <c r="M742" i="1"/>
  <c r="Q742" i="1" s="1"/>
  <c r="M741" i="1"/>
  <c r="Q741" i="1" s="1"/>
  <c r="M740" i="1"/>
  <c r="Q740" i="1" s="1"/>
  <c r="M739" i="1"/>
  <c r="Q739" i="1" s="1"/>
  <c r="M738" i="1"/>
  <c r="Q738" i="1" s="1"/>
  <c r="M737" i="1"/>
  <c r="Q737" i="1" s="1"/>
  <c r="M736" i="1"/>
  <c r="Q736" i="1" s="1"/>
  <c r="M735" i="1"/>
  <c r="Q735" i="1" s="1"/>
  <c r="V734" i="1"/>
  <c r="M734" i="1" s="1"/>
  <c r="V733" i="1"/>
  <c r="M733" i="1" s="1"/>
  <c r="Q733" i="1" s="1"/>
  <c r="M732" i="1"/>
  <c r="Q732" i="1" s="1"/>
  <c r="M731" i="1"/>
  <c r="Q731" i="1" s="1"/>
  <c r="M730" i="1"/>
  <c r="V729" i="1"/>
  <c r="U708" i="1"/>
  <c r="X707" i="1"/>
  <c r="X651" i="1" s="1"/>
  <c r="M706" i="1"/>
  <c r="Q706" i="1" s="1"/>
  <c r="AB705" i="1"/>
  <c r="M705" i="1" s="1"/>
  <c r="Q705" i="1" s="1"/>
  <c r="AB704" i="1"/>
  <c r="M704" i="1" s="1"/>
  <c r="Q704" i="1" s="1"/>
  <c r="M701" i="1"/>
  <c r="Q701" i="1" s="1"/>
  <c r="M700" i="1"/>
  <c r="Q700" i="1" s="1"/>
  <c r="M699" i="1"/>
  <c r="Q699" i="1" s="1"/>
  <c r="M698" i="1"/>
  <c r="Q698" i="1" s="1"/>
  <c r="V697" i="1"/>
  <c r="M697" i="1" s="1"/>
  <c r="Q697" i="1" s="1"/>
  <c r="M696" i="1"/>
  <c r="Q696" i="1" s="1"/>
  <c r="M695" i="1"/>
  <c r="Q695" i="1" s="1"/>
  <c r="M692" i="1"/>
  <c r="Q692" i="1" s="1"/>
  <c r="M691" i="1"/>
  <c r="Q691" i="1" s="1"/>
  <c r="V690" i="1"/>
  <c r="M690" i="1" s="1"/>
  <c r="Q690" i="1" s="1"/>
  <c r="M689" i="1"/>
  <c r="Q689" i="1" s="1"/>
  <c r="M688" i="1"/>
  <c r="Q688" i="1" s="1"/>
  <c r="AB687" i="1"/>
  <c r="M687" i="1" s="1"/>
  <c r="Q687" i="1" s="1"/>
  <c r="M686" i="1"/>
  <c r="Q686" i="1" s="1"/>
  <c r="M685" i="1"/>
  <c r="Q685" i="1" s="1"/>
  <c r="M684" i="1"/>
  <c r="Q684" i="1" s="1"/>
  <c r="V683" i="1"/>
  <c r="M683" i="1" s="1"/>
  <c r="Q683" i="1" s="1"/>
  <c r="M682" i="1"/>
  <c r="Q682" i="1" s="1"/>
  <c r="AB676" i="1"/>
  <c r="M676" i="1" s="1"/>
  <c r="Q676" i="1" s="1"/>
  <c r="M675" i="1"/>
  <c r="Q675" i="1" s="1"/>
  <c r="AB674" i="1"/>
  <c r="M674" i="1" s="1"/>
  <c r="Q674" i="1" s="1"/>
  <c r="M673" i="1"/>
  <c r="Q673" i="1" s="1"/>
  <c r="AB672" i="1"/>
  <c r="V671" i="1"/>
  <c r="AA648" i="1"/>
  <c r="V670" i="1"/>
  <c r="M670" i="1" s="1"/>
  <c r="Q670" i="1" s="1"/>
  <c r="M667" i="1"/>
  <c r="Q667" i="1" s="1"/>
  <c r="V666" i="1"/>
  <c r="M666" i="1" s="1"/>
  <c r="Q666" i="1" s="1"/>
  <c r="V665" i="1"/>
  <c r="M665" i="1" s="1"/>
  <c r="Q665" i="1" s="1"/>
  <c r="V664" i="1"/>
  <c r="M664" i="1" s="1"/>
  <c r="Q664" i="1" s="1"/>
  <c r="M661" i="1"/>
  <c r="Q661" i="1" s="1"/>
  <c r="M652" i="1"/>
  <c r="M658" i="1"/>
  <c r="Q658" i="1" s="1"/>
  <c r="V657" i="1"/>
  <c r="M657" i="1" s="1"/>
  <c r="Q657" i="1" s="1"/>
  <c r="V656" i="1"/>
  <c r="M656" i="1" s="1"/>
  <c r="Q656" i="1" s="1"/>
  <c r="V655" i="1"/>
  <c r="M655" i="1" s="1"/>
  <c r="Q655" i="1" s="1"/>
  <c r="M654" i="1"/>
  <c r="Q654" i="1" s="1"/>
  <c r="V653" i="1"/>
  <c r="V647" i="1"/>
  <c r="M647" i="1" s="1"/>
  <c r="Q647" i="1" s="1"/>
  <c r="M646" i="1"/>
  <c r="Q646" i="1" s="1"/>
  <c r="V645" i="1"/>
  <c r="M645" i="1" s="1"/>
  <c r="Q645" i="1" s="1"/>
  <c r="AB644" i="1"/>
  <c r="AB637" i="1" s="1"/>
  <c r="M643" i="1"/>
  <c r="Q643" i="1" s="1"/>
  <c r="V642" i="1"/>
  <c r="M641" i="1"/>
  <c r="Q641" i="1" s="1"/>
  <c r="M640" i="1"/>
  <c r="Q640" i="1" s="1"/>
  <c r="M639" i="1"/>
  <c r="V638" i="1"/>
  <c r="M53" i="1"/>
  <c r="Q53" i="1" s="1"/>
  <c r="J53" i="1"/>
  <c r="M52" i="1"/>
  <c r="Q52" i="1" s="1"/>
  <c r="AB51" i="1"/>
  <c r="M51" i="1" s="1"/>
  <c r="Q51" i="1" s="1"/>
  <c r="J51" i="1"/>
  <c r="AB50" i="1"/>
  <c r="J50" i="1"/>
  <c r="M49" i="1"/>
  <c r="Q49" i="1" s="1"/>
  <c r="J49" i="1"/>
  <c r="V48" i="1"/>
  <c r="M48" i="1" s="1"/>
  <c r="Q48" i="1" s="1"/>
  <c r="M47" i="1"/>
  <c r="Q47" i="1" s="1"/>
  <c r="J47" i="1"/>
  <c r="AB46" i="1"/>
  <c r="M46" i="1" s="1"/>
  <c r="Q46" i="1" s="1"/>
  <c r="V45" i="1"/>
  <c r="M45" i="1" s="1"/>
  <c r="Q45" i="1" s="1"/>
  <c r="J45" i="1"/>
  <c r="M44" i="1"/>
  <c r="Q44" i="1" s="1"/>
  <c r="M43" i="1"/>
  <c r="Q43" i="1" s="1"/>
  <c r="J43" i="1"/>
  <c r="AB42" i="1"/>
  <c r="M41" i="1"/>
  <c r="Q41" i="1" s="1"/>
  <c r="J41" i="1"/>
  <c r="M40" i="1"/>
  <c r="Q40" i="1" s="1"/>
  <c r="J40" i="1"/>
  <c r="V39" i="1"/>
  <c r="M39" i="1" s="1"/>
  <c r="Q39" i="1" s="1"/>
  <c r="V38" i="1"/>
  <c r="M37" i="1"/>
  <c r="Q37" i="1" s="1"/>
  <c r="M36" i="1"/>
  <c r="Q36" i="1" s="1"/>
  <c r="M35" i="1"/>
  <c r="Q35" i="1" s="1"/>
  <c r="M34" i="1"/>
  <c r="M33" i="1"/>
  <c r="Q33" i="1" s="1"/>
  <c r="M32" i="1"/>
  <c r="Q32" i="1" s="1"/>
  <c r="V31" i="1"/>
  <c r="M31" i="1" s="1"/>
  <c r="Q31" i="1" s="1"/>
  <c r="M30" i="1"/>
  <c r="Q30" i="1" s="1"/>
  <c r="V29" i="1"/>
  <c r="M28" i="1"/>
  <c r="Q28" i="1" s="1"/>
  <c r="M27" i="1"/>
  <c r="AL25" i="1"/>
  <c r="V3160" i="1"/>
  <c r="V2651" i="1"/>
  <c r="V2623" i="1"/>
  <c r="V2583" i="1"/>
  <c r="V2244" i="1"/>
  <c r="V2246" i="1"/>
  <c r="V2245" i="1"/>
  <c r="V2225" i="1"/>
  <c r="V2219" i="1"/>
  <c r="V2215" i="1"/>
  <c r="V2214" i="1"/>
  <c r="V2205" i="1"/>
  <c r="V2201" i="1"/>
  <c r="V2189" i="1"/>
  <c r="V2185" i="1"/>
  <c r="V2179" i="1"/>
  <c r="V2173" i="1"/>
  <c r="V2169" i="1"/>
  <c r="V2167" i="1"/>
  <c r="V2166" i="1"/>
  <c r="V2159" i="1"/>
  <c r="V2147" i="1"/>
  <c r="V2135" i="1"/>
  <c r="V2130" i="1"/>
  <c r="V2113" i="1"/>
  <c r="V2108" i="1"/>
  <c r="V1472" i="1"/>
  <c r="V1421" i="1" s="1"/>
  <c r="V1416" i="1" s="1"/>
  <c r="V1223" i="1"/>
  <c r="V1222" i="1"/>
  <c r="V1217" i="1"/>
  <c r="V1216" i="1"/>
  <c r="V1213" i="1"/>
  <c r="V1212" i="1"/>
  <c r="V1208" i="1"/>
  <c r="V1207" i="1"/>
  <c r="V1177" i="1"/>
  <c r="V1172" i="1"/>
  <c r="V1171" i="1"/>
  <c r="V1170" i="1"/>
  <c r="V1169" i="1"/>
  <c r="V1165" i="1"/>
  <c r="V1164" i="1"/>
  <c r="V1155" i="1"/>
  <c r="V1154" i="1"/>
  <c r="V1146" i="1"/>
  <c r="V1145" i="1"/>
  <c r="V1137" i="1"/>
  <c r="V1136" i="1"/>
  <c r="V1130" i="1"/>
  <c r="V1127" i="1"/>
  <c r="V1001" i="1"/>
  <c r="V1124" i="1"/>
  <c r="V1119" i="1"/>
  <c r="V1117" i="1"/>
  <c r="V1115" i="1"/>
  <c r="V1114" i="1"/>
  <c r="V1113" i="1"/>
  <c r="V1111" i="1"/>
  <c r="V1106" i="1"/>
  <c r="V1104" i="1"/>
  <c r="V1102" i="1"/>
  <c r="V1101" i="1"/>
  <c r="V1012" i="1"/>
  <c r="V1099" i="1"/>
  <c r="V1098" i="1"/>
  <c r="V1097" i="1"/>
  <c r="V1075" i="1"/>
  <c r="V1068" i="1"/>
  <c r="V1051" i="1"/>
  <c r="V1050" i="1"/>
  <c r="V1047" i="1"/>
  <c r="V1043" i="1"/>
  <c r="V1041" i="1"/>
  <c r="V1039" i="1"/>
  <c r="V1038" i="1"/>
  <c r="V1037" i="1"/>
  <c r="V1036" i="1"/>
  <c r="V1033" i="1"/>
  <c r="V1031" i="1"/>
  <c r="V1027" i="1"/>
  <c r="V1025" i="1"/>
  <c r="V1022" i="1"/>
  <c r="V1018" i="1"/>
  <c r="V1016" i="1"/>
  <c r="V1015" i="1"/>
  <c r="V1014" i="1"/>
  <c r="V984" i="1"/>
  <c r="V979" i="1"/>
  <c r="V901" i="1"/>
  <c r="V857" i="1"/>
  <c r="V852" i="1"/>
  <c r="V851" i="1"/>
  <c r="V850" i="1"/>
  <c r="V849" i="1"/>
  <c r="V847" i="1"/>
  <c r="V839" i="1"/>
  <c r="V2235" i="1"/>
  <c r="V2218" i="1"/>
  <c r="V2217" i="1"/>
  <c r="V2213" i="1"/>
  <c r="V2211" i="1"/>
  <c r="V2210" i="1"/>
  <c r="V2207" i="1"/>
  <c r="V2192" i="1"/>
  <c r="V2172" i="1"/>
  <c r="V2170" i="1"/>
  <c r="V2164" i="1"/>
  <c r="V2163" i="1"/>
  <c r="V2158" i="1"/>
  <c r="V2149" i="1"/>
  <c r="V2148" i="1"/>
  <c r="V2146" i="1"/>
  <c r="V2145" i="1"/>
  <c r="V2144" i="1"/>
  <c r="V2142" i="1"/>
  <c r="V2139" i="1"/>
  <c r="V2129" i="1"/>
  <c r="V2117" i="1"/>
  <c r="V2116" i="1"/>
  <c r="V2115" i="1"/>
  <c r="V2112" i="1"/>
  <c r="V2111" i="1"/>
  <c r="V2110" i="1"/>
  <c r="V2109" i="1"/>
  <c r="V2028" i="1"/>
  <c r="V2019" i="1"/>
  <c r="V2015" i="1"/>
  <c r="V2010" i="1"/>
  <c r="V2009" i="1"/>
  <c r="V2001" i="1"/>
  <c r="V2000" i="1"/>
  <c r="V1999" i="1"/>
  <c r="V1996" i="1"/>
  <c r="V1673" i="1"/>
  <c r="V1670" i="1"/>
  <c r="V1660" i="1"/>
  <c r="V1659" i="1"/>
  <c r="V1658" i="1"/>
  <c r="V1656" i="1"/>
  <c r="V1647" i="1"/>
  <c r="V1641" i="1"/>
  <c r="V1640" i="1"/>
  <c r="V1639" i="1"/>
  <c r="V1637" i="1"/>
  <c r="V1632" i="1"/>
  <c r="V1631" i="1"/>
  <c r="V1629" i="1"/>
  <c r="V1627" i="1"/>
  <c r="V1625" i="1"/>
  <c r="V1624" i="1"/>
  <c r="V1622" i="1"/>
  <c r="V1221" i="1"/>
  <c r="V1215" i="1"/>
  <c r="V1214" i="1"/>
  <c r="V1201" i="1"/>
  <c r="V1196" i="1"/>
  <c r="V1195" i="1"/>
  <c r="V1193" i="1"/>
  <c r="V1192" i="1"/>
  <c r="V1191" i="1"/>
  <c r="V1190" i="1"/>
  <c r="V1189" i="1"/>
  <c r="V1188" i="1"/>
  <c r="V1187" i="1"/>
  <c r="V1186" i="1"/>
  <c r="V1185" i="1"/>
  <c r="V1184" i="1"/>
  <c r="V1181" i="1"/>
  <c r="V1180" i="1"/>
  <c r="V1161" i="1"/>
  <c r="V1147" i="1"/>
  <c r="V1143" i="1"/>
  <c r="V1142" i="1"/>
  <c r="V1140" i="1"/>
  <c r="V1120" i="1"/>
  <c r="V1112" i="1"/>
  <c r="V1100" i="1"/>
  <c r="V1076" i="1"/>
  <c r="V1060" i="1"/>
  <c r="V1059" i="1"/>
  <c r="V1048" i="1"/>
  <c r="V1045" i="1"/>
  <c r="V1044" i="1"/>
  <c r="V1040" i="1"/>
  <c r="V1034" i="1"/>
  <c r="V965" i="1"/>
  <c r="V937" i="1"/>
  <c r="V935" i="1"/>
  <c r="V932" i="1"/>
  <c r="V931" i="1"/>
  <c r="V917" i="1"/>
  <c r="V916" i="1"/>
  <c r="V907" i="1"/>
  <c r="V905" i="1"/>
  <c r="V868" i="1"/>
  <c r="V867" i="1"/>
  <c r="V863" i="1"/>
  <c r="V860" i="1"/>
  <c r="V859" i="1"/>
  <c r="V858" i="1"/>
  <c r="V854" i="1"/>
  <c r="V853" i="1"/>
  <c r="V848" i="1"/>
  <c r="V846" i="1"/>
  <c r="V845" i="1"/>
  <c r="V843" i="1"/>
  <c r="V842" i="1"/>
  <c r="V841" i="1"/>
  <c r="V840" i="1"/>
  <c r="V838" i="1"/>
  <c r="V832" i="1"/>
  <c r="V831" i="1"/>
  <c r="V829" i="1"/>
  <c r="V828" i="1"/>
  <c r="V468" i="1"/>
  <c r="V467" i="1"/>
  <c r="M2382" i="1"/>
  <c r="Q2382" i="1" s="1"/>
  <c r="M3206" i="1"/>
  <c r="Q3206" i="1" s="1"/>
  <c r="V2443" i="1" l="1"/>
  <c r="V978" i="1"/>
  <c r="AJ95" i="1"/>
  <c r="AJ96" i="1" s="1"/>
  <c r="J26" i="1"/>
  <c r="AB26" i="1"/>
  <c r="V26" i="1"/>
  <c r="V1995" i="1"/>
  <c r="V1990" i="1" s="1"/>
  <c r="V2288" i="1"/>
  <c r="M29" i="1"/>
  <c r="Q29" i="1" s="1"/>
  <c r="Q2252" i="1"/>
  <c r="Q1600" i="1"/>
  <c r="Z712" i="1"/>
  <c r="Z708" i="1" s="1"/>
  <c r="AB712" i="1"/>
  <c r="AB708" i="1" s="1"/>
  <c r="M746" i="1"/>
  <c r="Q746" i="1" s="1"/>
  <c r="V712" i="1"/>
  <c r="V651" i="1"/>
  <c r="AB651" i="1"/>
  <c r="AB648" i="1" s="1"/>
  <c r="V637" i="1"/>
  <c r="V2240" i="1"/>
  <c r="V2239" i="1" s="1"/>
  <c r="R708" i="1"/>
  <c r="V2107" i="1"/>
  <c r="V2073" i="1" s="1"/>
  <c r="V772" i="1"/>
  <c r="V768" i="1" s="1"/>
  <c r="V943" i="1"/>
  <c r="V940" i="1" s="1"/>
  <c r="AB943" i="1"/>
  <c r="AB940" i="1" s="1"/>
  <c r="V68" i="1"/>
  <c r="V54" i="1" s="1"/>
  <c r="V826" i="1"/>
  <c r="V830" i="1"/>
  <c r="V1611" i="1"/>
  <c r="V1030" i="1"/>
  <c r="AB634" i="1"/>
  <c r="AB962" i="1"/>
  <c r="AB959" i="1" s="1"/>
  <c r="Z943" i="1"/>
  <c r="Z940" i="1" s="1"/>
  <c r="V962" i="1"/>
  <c r="V959" i="1" s="1"/>
  <c r="Z962" i="1"/>
  <c r="Z959" i="1" s="1"/>
  <c r="X962" i="1"/>
  <c r="X959" i="1" s="1"/>
  <c r="M642" i="1"/>
  <c r="M707" i="1"/>
  <c r="Q707" i="1" s="1"/>
  <c r="X708" i="1"/>
  <c r="M671" i="1"/>
  <c r="X943" i="1"/>
  <c r="X940" i="1" s="1"/>
  <c r="M638" i="1"/>
  <c r="V1013" i="1"/>
  <c r="M1596" i="1"/>
  <c r="Q1596" i="1" s="1"/>
  <c r="Q730" i="1"/>
  <c r="M729" i="1"/>
  <c r="M752" i="1"/>
  <c r="Q752" i="1" s="1"/>
  <c r="M762" i="1"/>
  <c r="Q762" i="1" s="1"/>
  <c r="M763" i="1"/>
  <c r="Q763" i="1" s="1"/>
  <c r="M2055" i="1"/>
  <c r="Q2055" i="1" s="1"/>
  <c r="M653" i="1"/>
  <c r="Q652" i="1"/>
  <c r="AA634" i="1"/>
  <c r="W648" i="1"/>
  <c r="V1474" i="1"/>
  <c r="M964" i="1"/>
  <c r="Q964" i="1" s="1"/>
  <c r="M969" i="1"/>
  <c r="Q969" i="1" s="1"/>
  <c r="M973" i="1"/>
  <c r="Q973" i="1" s="1"/>
  <c r="M816" i="1"/>
  <c r="Q816" i="1" s="1"/>
  <c r="M945" i="1"/>
  <c r="Q945" i="1" s="1"/>
  <c r="M949" i="1"/>
  <c r="Q949" i="1" s="1"/>
  <c r="M963" i="1"/>
  <c r="Q773" i="1"/>
  <c r="M775" i="1"/>
  <c r="AB768" i="1"/>
  <c r="Q944" i="1"/>
  <c r="M956" i="1"/>
  <c r="Q956" i="1" s="1"/>
  <c r="Q639" i="1"/>
  <c r="M42" i="1"/>
  <c r="Q42" i="1" s="1"/>
  <c r="M25" i="1"/>
  <c r="M24" i="1" s="1"/>
  <c r="Q24" i="1" s="1"/>
  <c r="M38" i="1"/>
  <c r="Q38" i="1" s="1"/>
  <c r="Q27" i="1"/>
  <c r="Q34" i="1"/>
  <c r="J634" i="1"/>
  <c r="U634" i="1"/>
  <c r="K634" i="1"/>
  <c r="K708" i="1"/>
  <c r="L648" i="1"/>
  <c r="J708" i="1"/>
  <c r="M787" i="1"/>
  <c r="Q787" i="1" s="1"/>
  <c r="J648" i="1"/>
  <c r="K768" i="1"/>
  <c r="K648" i="1"/>
  <c r="L708" i="1"/>
  <c r="L634" i="1"/>
  <c r="U648" i="1"/>
  <c r="M672" i="1"/>
  <c r="Q672" i="1" s="1"/>
  <c r="M946" i="1"/>
  <c r="M952" i="1"/>
  <c r="Q952" i="1" s="1"/>
  <c r="Q770" i="1"/>
  <c r="Q734" i="1"/>
  <c r="M644" i="1"/>
  <c r="M50" i="1"/>
  <c r="Q50" i="1" s="1"/>
  <c r="AL95" i="1" l="1"/>
  <c r="M26" i="1"/>
  <c r="Q26" i="1" s="1"/>
  <c r="AL96" i="1"/>
  <c r="AJ97" i="1"/>
  <c r="AJ98" i="1" s="1"/>
  <c r="M712" i="1"/>
  <c r="Q712" i="1" s="1"/>
  <c r="M651" i="1"/>
  <c r="M637" i="1"/>
  <c r="M772" i="1"/>
  <c r="Q772" i="1" s="1"/>
  <c r="V20" i="1"/>
  <c r="Q642" i="1"/>
  <c r="M943" i="1"/>
  <c r="Q943" i="1" s="1"/>
  <c r="Q671" i="1"/>
  <c r="V19" i="1"/>
  <c r="Q25" i="1"/>
  <c r="Q638" i="1"/>
  <c r="V708" i="1"/>
  <c r="Q729" i="1"/>
  <c r="Q653" i="1"/>
  <c r="X648" i="1"/>
  <c r="Q963" i="1"/>
  <c r="V818" i="1"/>
  <c r="Q775" i="1"/>
  <c r="V648" i="1"/>
  <c r="V634" i="1"/>
  <c r="Q946" i="1"/>
  <c r="Q644" i="1"/>
  <c r="AJ99" i="1" l="1"/>
  <c r="AJ100" i="1" s="1"/>
  <c r="AL100" i="1" s="1"/>
  <c r="AL98" i="1"/>
  <c r="AL97" i="1"/>
  <c r="Q651" i="1"/>
  <c r="Q637" i="1"/>
  <c r="M708" i="1"/>
  <c r="M634" i="1"/>
  <c r="Q634" i="1" s="1"/>
  <c r="M648" i="1"/>
  <c r="Q648" i="1" s="1"/>
  <c r="M940" i="1"/>
  <c r="Q940" i="1" s="1"/>
  <c r="M768" i="1"/>
  <c r="AJ101" i="1" l="1"/>
  <c r="AL99" i="1"/>
  <c r="Q708" i="1"/>
  <c r="Q768" i="1"/>
  <c r="M1265" i="1"/>
  <c r="Q1265" i="1" s="1"/>
  <c r="AL101" i="1" l="1"/>
  <c r="AJ102" i="1"/>
  <c r="AL102" i="1" l="1"/>
  <c r="AJ103" i="1"/>
  <c r="T3231" i="1"/>
  <c r="AJ104" i="1" l="1"/>
  <c r="AL103" i="1"/>
  <c r="T19" i="1"/>
  <c r="M3231" i="1"/>
  <c r="Q3231" i="1" s="1"/>
  <c r="AL104" i="1" l="1"/>
  <c r="AJ105" i="1"/>
  <c r="R2583" i="1"/>
  <c r="AL105" i="1" l="1"/>
  <c r="AJ106" i="1"/>
  <c r="AJ107" i="1" s="1"/>
  <c r="AL107" i="1" s="1"/>
  <c r="AJ108" i="1" l="1"/>
  <c r="AL108" i="1" s="1"/>
  <c r="AL106" i="1"/>
  <c r="Z469" i="1"/>
  <c r="AJ109" i="1" l="1"/>
  <c r="AL109" i="1" s="1"/>
  <c r="M469" i="1"/>
  <c r="Q469" i="1" s="1"/>
  <c r="Z2689" i="1"/>
  <c r="R2695" i="1"/>
  <c r="M3204" i="1"/>
  <c r="Q3204" i="1" s="1"/>
  <c r="M3203" i="1"/>
  <c r="Q3203" i="1" s="1"/>
  <c r="R2960" i="1"/>
  <c r="M2388" i="1"/>
  <c r="M3201" i="1"/>
  <c r="Q3201" i="1" s="1"/>
  <c r="R2638" i="1"/>
  <c r="R2443" i="1" l="1"/>
  <c r="AJ110" i="1"/>
  <c r="AJ111" i="1" s="1"/>
  <c r="AJ112" i="1" s="1"/>
  <c r="Q2388" i="1"/>
  <c r="M2374" i="1"/>
  <c r="Q2374" i="1" s="1"/>
  <c r="AL110" i="1" l="1"/>
  <c r="AJ113" i="1"/>
  <c r="AL113" i="1" s="1"/>
  <c r="AL111" i="1"/>
  <c r="AL112" i="1"/>
  <c r="M1692" i="1"/>
  <c r="Q1692" i="1" s="1"/>
  <c r="M998" i="1"/>
  <c r="Q998" i="1" s="1"/>
  <c r="M997" i="1"/>
  <c r="Q997" i="1" s="1"/>
  <c r="AB1175" i="1"/>
  <c r="AJ114" i="1" l="1"/>
  <c r="AL114" i="1" s="1"/>
  <c r="V977" i="1"/>
  <c r="M996" i="1"/>
  <c r="Q996" i="1" s="1"/>
  <c r="M2381" i="1"/>
  <c r="AJ115" i="1" l="1"/>
  <c r="AL115" i="1" s="1"/>
  <c r="Q2381" i="1"/>
  <c r="M1418" i="1"/>
  <c r="M1417" i="1" s="1"/>
  <c r="AJ116" i="1" l="1"/>
  <c r="AJ117" i="1" s="1"/>
  <c r="AL117" i="1" s="1"/>
  <c r="Q1418" i="1"/>
  <c r="Q1417" i="1" l="1"/>
  <c r="AJ118" i="1"/>
  <c r="AL118" i="1" s="1"/>
  <c r="AL116" i="1"/>
  <c r="AJ119" i="1" l="1"/>
  <c r="AJ120" i="1" s="1"/>
  <c r="AJ121" i="1" s="1"/>
  <c r="AL121" i="1" s="1"/>
  <c r="AJ122" i="1" l="1"/>
  <c r="AL122" i="1" s="1"/>
  <c r="AL120" i="1"/>
  <c r="AL119" i="1"/>
  <c r="AJ123" i="1" l="1"/>
  <c r="AJ124" i="1" s="1"/>
  <c r="AL124" i="1" s="1"/>
  <c r="R1474" i="1"/>
  <c r="M2094" i="1"/>
  <c r="Q2094" i="1" s="1"/>
  <c r="M2093" i="1"/>
  <c r="Q2093" i="1" s="1"/>
  <c r="M2092" i="1"/>
  <c r="Q2092" i="1" s="1"/>
  <c r="M2091" i="1"/>
  <c r="Q2091" i="1" s="1"/>
  <c r="M2090" i="1"/>
  <c r="Q2090" i="1" s="1"/>
  <c r="AJ125" i="1" l="1"/>
  <c r="AL125" i="1" s="1"/>
  <c r="AL123" i="1"/>
  <c r="M2379" i="1"/>
  <c r="Q2379" i="1" s="1"/>
  <c r="M2380" i="1"/>
  <c r="Q2380" i="1" s="1"/>
  <c r="AJ126" i="1" l="1"/>
  <c r="AL126" i="1" s="1"/>
  <c r="M2376" i="1"/>
  <c r="Q2376" i="1" s="1"/>
  <c r="AJ127" i="1" l="1"/>
  <c r="AJ128" i="1" s="1"/>
  <c r="AL128" i="1" s="1"/>
  <c r="M2378" i="1"/>
  <c r="Q2378" i="1" s="1"/>
  <c r="M2377" i="1"/>
  <c r="Q2377" i="1" s="1"/>
  <c r="M2369" i="1"/>
  <c r="Q2369" i="1" s="1"/>
  <c r="AL127" i="1" l="1"/>
  <c r="AJ129" i="1"/>
  <c r="AJ130" i="1" s="1"/>
  <c r="M2368" i="1"/>
  <c r="Q2368" i="1" s="1"/>
  <c r="M1472" i="1"/>
  <c r="M1421" i="1" s="1"/>
  <c r="M1416" i="1" s="1"/>
  <c r="Z2084" i="1"/>
  <c r="Z2074" i="1" s="1"/>
  <c r="AL129" i="1" l="1"/>
  <c r="AL130" i="1"/>
  <c r="AJ131" i="1"/>
  <c r="Q1421" i="1"/>
  <c r="M2084" i="1"/>
  <c r="Q2084" i="1" s="1"/>
  <c r="Q1472" i="1"/>
  <c r="Q1416" i="1" l="1"/>
  <c r="AJ132" i="1"/>
  <c r="AL131" i="1"/>
  <c r="AB824" i="1"/>
  <c r="AL132" i="1" l="1"/>
  <c r="AJ133" i="1"/>
  <c r="AJ134" i="1" s="1"/>
  <c r="AB819" i="1"/>
  <c r="AB19" i="1" s="1"/>
  <c r="M824" i="1"/>
  <c r="Q824" i="1" s="1"/>
  <c r="Z470" i="1"/>
  <c r="Z68" i="1" s="1"/>
  <c r="Z54" i="1" s="1"/>
  <c r="M2375" i="1"/>
  <c r="Q2375" i="1" s="1"/>
  <c r="M2089" i="1"/>
  <c r="Q2089" i="1" s="1"/>
  <c r="AL134" i="1" l="1"/>
  <c r="AJ135" i="1"/>
  <c r="AL133" i="1"/>
  <c r="M2088" i="1"/>
  <c r="Q2088" i="1" s="1"/>
  <c r="M470" i="1"/>
  <c r="Q470" i="1" s="1"/>
  <c r="M503" i="1"/>
  <c r="Q503" i="1" s="1"/>
  <c r="M502" i="1"/>
  <c r="Q502" i="1" s="1"/>
  <c r="M501" i="1"/>
  <c r="Q501" i="1" s="1"/>
  <c r="M500" i="1"/>
  <c r="Q500" i="1" s="1"/>
  <c r="AL135" i="1" l="1"/>
  <c r="AJ136" i="1"/>
  <c r="AJ137" i="1" s="1"/>
  <c r="AL137" i="1" s="1"/>
  <c r="M62" i="1"/>
  <c r="Q62" i="1" s="1"/>
  <c r="M2087" i="1"/>
  <c r="Q2087" i="1" s="1"/>
  <c r="AJ138" i="1" l="1"/>
  <c r="AL136" i="1"/>
  <c r="M2367" i="1"/>
  <c r="Q2367" i="1" s="1"/>
  <c r="AL138" i="1" l="1"/>
  <c r="AJ139" i="1"/>
  <c r="Z995" i="1"/>
  <c r="Z978" i="1" s="1"/>
  <c r="Z1029" i="1"/>
  <c r="M1029" i="1" s="1"/>
  <c r="Q1029" i="1" s="1"/>
  <c r="AL139" i="1" l="1"/>
  <c r="AJ140" i="1"/>
  <c r="M995" i="1"/>
  <c r="Q995" i="1" s="1"/>
  <c r="AJ141" i="1" l="1"/>
  <c r="AL140" i="1"/>
  <c r="M467" i="1"/>
  <c r="M468" i="1"/>
  <c r="Q468" i="1" s="1"/>
  <c r="AL141" i="1" l="1"/>
  <c r="AJ142" i="1"/>
  <c r="AJ143" i="1" s="1"/>
  <c r="Q467" i="1"/>
  <c r="AJ144" i="1" l="1"/>
  <c r="AL144" i="1" s="1"/>
  <c r="AL143" i="1"/>
  <c r="AL142" i="1"/>
  <c r="M3205" i="1"/>
  <c r="Q3205" i="1" s="1"/>
  <c r="M499" i="1"/>
  <c r="Q499" i="1" s="1"/>
  <c r="M498" i="1"/>
  <c r="Q498" i="1" s="1"/>
  <c r="AJ145" i="1" l="1"/>
  <c r="AJ146" i="1" s="1"/>
  <c r="AJ147" i="1" s="1"/>
  <c r="AL147" i="1" s="1"/>
  <c r="M507" i="1"/>
  <c r="M506" i="1" s="1"/>
  <c r="Q506" i="1" s="1"/>
  <c r="AL145" i="1" l="1"/>
  <c r="AJ148" i="1"/>
  <c r="AL146" i="1"/>
  <c r="Q507" i="1"/>
  <c r="Z3200" i="1"/>
  <c r="M3200" i="1" s="1"/>
  <c r="Q3200" i="1" s="1"/>
  <c r="Z2641" i="1"/>
  <c r="AL148" i="1" l="1"/>
  <c r="AJ149" i="1"/>
  <c r="Z2938" i="1"/>
  <c r="Z3199" i="1"/>
  <c r="M3199" i="1" s="1"/>
  <c r="Q3199" i="1" s="1"/>
  <c r="AB3189" i="1"/>
  <c r="R2373" i="1"/>
  <c r="R2289" i="1" s="1"/>
  <c r="Z2372" i="1"/>
  <c r="Z2289" i="1" s="1"/>
  <c r="AL149" i="1" l="1"/>
  <c r="AJ150" i="1"/>
  <c r="Z19" i="1"/>
  <c r="R2288" i="1"/>
  <c r="M2372" i="1"/>
  <c r="Q2372" i="1" s="1"/>
  <c r="AJ151" i="1" l="1"/>
  <c r="AL150" i="1"/>
  <c r="X3189" i="1"/>
  <c r="X2443" i="1" s="1"/>
  <c r="AB3007" i="1"/>
  <c r="Z2818" i="1"/>
  <c r="Z2443" i="1" s="1"/>
  <c r="T2648" i="1"/>
  <c r="AB2567" i="1"/>
  <c r="T2678" i="1"/>
  <c r="Z2237" i="1"/>
  <c r="Z2234" i="1"/>
  <c r="Z2229" i="1"/>
  <c r="Z2228" i="1"/>
  <c r="Z2221" i="1"/>
  <c r="Z2220" i="1"/>
  <c r="AB2209" i="1"/>
  <c r="AB2208" i="1"/>
  <c r="Z2199" i="1"/>
  <c r="Z2198" i="1"/>
  <c r="Z2197" i="1"/>
  <c r="Z2191" i="1"/>
  <c r="Z2190" i="1"/>
  <c r="Z2186" i="1"/>
  <c r="Z2170" i="1"/>
  <c r="AB2162" i="1"/>
  <c r="Z2143" i="1"/>
  <c r="Z2137" i="1"/>
  <c r="Z2123" i="1"/>
  <c r="Z2119" i="1"/>
  <c r="Z2118" i="1"/>
  <c r="Z2117" i="1"/>
  <c r="Z2116" i="1"/>
  <c r="Z2114" i="1"/>
  <c r="X2103" i="1"/>
  <c r="X2099" i="1" s="1"/>
  <c r="AB2102" i="1"/>
  <c r="AB2099" i="1" s="1"/>
  <c r="X2051" i="1"/>
  <c r="X1995" i="1" s="1"/>
  <c r="Z2046" i="1"/>
  <c r="Z2045" i="1"/>
  <c r="Z2044" i="1"/>
  <c r="Z2042" i="1"/>
  <c r="Z2035" i="1"/>
  <c r="Z2026" i="1"/>
  <c r="Z2017" i="1"/>
  <c r="Z2016" i="1"/>
  <c r="Z2015" i="1"/>
  <c r="Z1998" i="1"/>
  <c r="AB1675" i="1"/>
  <c r="Z1673" i="1"/>
  <c r="AB1669" i="1"/>
  <c r="Z1667" i="1"/>
  <c r="AB1666" i="1"/>
  <c r="Z1665" i="1"/>
  <c r="AB1664" i="1"/>
  <c r="AB1662" i="1"/>
  <c r="AB1661" i="1"/>
  <c r="Z1649" i="1"/>
  <c r="Z1648" i="1"/>
  <c r="AB1642" i="1"/>
  <c r="AB1640" i="1"/>
  <c r="AB1639" i="1"/>
  <c r="Z1638" i="1"/>
  <c r="AB1633" i="1"/>
  <c r="Z1620" i="1"/>
  <c r="AB1619" i="1"/>
  <c r="Z1616" i="1"/>
  <c r="X1614" i="1"/>
  <c r="X1611" i="1" s="1"/>
  <c r="Y1606" i="1"/>
  <c r="W1606" i="1"/>
  <c r="U1606" i="1"/>
  <c r="AB1679" i="1"/>
  <c r="AB1264" i="1"/>
  <c r="AB1238" i="1"/>
  <c r="Z1237" i="1"/>
  <c r="Z1236" i="1"/>
  <c r="Z1235" i="1"/>
  <c r="AB1232" i="1"/>
  <c r="Z1182" i="1"/>
  <c r="Z1160" i="1"/>
  <c r="Z1153" i="1"/>
  <c r="AB1129" i="1"/>
  <c r="Z1107" i="1"/>
  <c r="Z1042" i="1"/>
  <c r="Z1032" i="1"/>
  <c r="Z1028" i="1"/>
  <c r="Z1021" i="1"/>
  <c r="Z1019" i="1"/>
  <c r="AB918" i="1"/>
  <c r="Z880" i="1"/>
  <c r="Z830" i="1" s="1"/>
  <c r="AB875" i="1"/>
  <c r="AB874" i="1"/>
  <c r="AB872" i="1"/>
  <c r="AB871" i="1"/>
  <c r="AB870" i="1"/>
  <c r="AB844" i="1"/>
  <c r="AB2443" i="1" l="1"/>
  <c r="AB2288" i="1" s="1"/>
  <c r="T2443" i="1"/>
  <c r="T21" i="1" s="1"/>
  <c r="T18" i="1" s="1"/>
  <c r="AB20" i="1"/>
  <c r="X20" i="1"/>
  <c r="X2073" i="1"/>
  <c r="AL151" i="1"/>
  <c r="AJ152" i="1"/>
  <c r="AB2107" i="1"/>
  <c r="AB2073" i="1" s="1"/>
  <c r="Z2107" i="1"/>
  <c r="Z2073" i="1" s="1"/>
  <c r="X21" i="1"/>
  <c r="Z1030" i="1"/>
  <c r="Z1611" i="1"/>
  <c r="AB1030" i="1"/>
  <c r="AB977" i="1" s="1"/>
  <c r="AB1611" i="1"/>
  <c r="AB1606" i="1" s="1"/>
  <c r="AB830" i="1"/>
  <c r="Z1995" i="1"/>
  <c r="Z1990" i="1" s="1"/>
  <c r="Z1013" i="1"/>
  <c r="Z20" i="1" s="1"/>
  <c r="X1990" i="1"/>
  <c r="X2288" i="1"/>
  <c r="Z2288" i="1"/>
  <c r="Z818" i="1"/>
  <c r="Z1474" i="1"/>
  <c r="AB1474" i="1"/>
  <c r="X1606" i="1"/>
  <c r="AA1606" i="1"/>
  <c r="V1606" i="1"/>
  <c r="X18" i="1" l="1"/>
  <c r="AJ153" i="1"/>
  <c r="AL153" i="1" s="1"/>
  <c r="AL152" i="1"/>
  <c r="Z21" i="1"/>
  <c r="Z18" i="1" s="1"/>
  <c r="Z1606" i="1"/>
  <c r="T2288" i="1"/>
  <c r="AB818" i="1"/>
  <c r="Z977" i="1"/>
  <c r="AJ154" i="1" l="1"/>
  <c r="AL154" i="1" s="1"/>
  <c r="R2230" i="1"/>
  <c r="R2182" i="1"/>
  <c r="R2176" i="1"/>
  <c r="R2175" i="1"/>
  <c r="R2151" i="1"/>
  <c r="R2143" i="1"/>
  <c r="R2140" i="1"/>
  <c r="R2131" i="1"/>
  <c r="R2120" i="1"/>
  <c r="R2041" i="1"/>
  <c r="R2037" i="1"/>
  <c r="R2029" i="1"/>
  <c r="R2027" i="1"/>
  <c r="R2024" i="1"/>
  <c r="R2014" i="1"/>
  <c r="R2007" i="1"/>
  <c r="R2006" i="1"/>
  <c r="R1995" i="1" l="1"/>
  <c r="R1990" i="1" s="1"/>
  <c r="AJ155" i="1"/>
  <c r="AL155" i="1" s="1"/>
  <c r="R2107" i="1"/>
  <c r="R2073" i="1" s="1"/>
  <c r="R1654" i="1"/>
  <c r="R1611" i="1" s="1"/>
  <c r="R1247" i="1"/>
  <c r="R1245" i="1"/>
  <c r="R1244" i="1"/>
  <c r="R1239" i="1"/>
  <c r="R1227" i="1"/>
  <c r="R1226" i="1"/>
  <c r="R1183" i="1"/>
  <c r="AJ156" i="1" l="1"/>
  <c r="AJ157" i="1" s="1"/>
  <c r="AJ158" i="1" s="1"/>
  <c r="AL158" i="1" s="1"/>
  <c r="R1176" i="1"/>
  <c r="R1168" i="1"/>
  <c r="R1166" i="1"/>
  <c r="R1162" i="1"/>
  <c r="R1157" i="1"/>
  <c r="R1151" i="1"/>
  <c r="R1150" i="1"/>
  <c r="R1138" i="1"/>
  <c r="R1136" i="1"/>
  <c r="R1131" i="1"/>
  <c r="R1126" i="1"/>
  <c r="R1125" i="1"/>
  <c r="R1123" i="1"/>
  <c r="R1121" i="1"/>
  <c r="R1118" i="1"/>
  <c r="R1103" i="1"/>
  <c r="R1072" i="1"/>
  <c r="AL156" i="1" l="1"/>
  <c r="AJ159" i="1"/>
  <c r="AJ160" i="1" s="1"/>
  <c r="AL157" i="1"/>
  <c r="R1071" i="1"/>
  <c r="R1066" i="1"/>
  <c r="R1055" i="1"/>
  <c r="R1052" i="1"/>
  <c r="R1035" i="1"/>
  <c r="R1023" i="1"/>
  <c r="R1013" i="1" s="1"/>
  <c r="R20" i="1" s="1"/>
  <c r="R985" i="1"/>
  <c r="R978" i="1" s="1"/>
  <c r="R930" i="1"/>
  <c r="R928" i="1"/>
  <c r="R925" i="1"/>
  <c r="R917" i="1"/>
  <c r="R915" i="1"/>
  <c r="R914" i="1"/>
  <c r="R900" i="1"/>
  <c r="R898" i="1"/>
  <c r="R895" i="1"/>
  <c r="R893" i="1"/>
  <c r="R892" i="1"/>
  <c r="R891" i="1"/>
  <c r="R889" i="1"/>
  <c r="R888" i="1"/>
  <c r="R886" i="1"/>
  <c r="R885" i="1"/>
  <c r="R884" i="1"/>
  <c r="R883" i="1"/>
  <c r="R882" i="1"/>
  <c r="R879" i="1"/>
  <c r="R873" i="1"/>
  <c r="R866" i="1"/>
  <c r="R851" i="1"/>
  <c r="R842" i="1"/>
  <c r="R837" i="1"/>
  <c r="R836" i="1"/>
  <c r="R834" i="1"/>
  <c r="R19" i="1" l="1"/>
  <c r="AJ161" i="1"/>
  <c r="AJ162" i="1" s="1"/>
  <c r="AL160" i="1"/>
  <c r="AL159" i="1"/>
  <c r="R830" i="1"/>
  <c r="R1030" i="1"/>
  <c r="M3160" i="1"/>
  <c r="M3007" i="1"/>
  <c r="M2818" i="1"/>
  <c r="M2695" i="1"/>
  <c r="M2371" i="1"/>
  <c r="M2623" i="1"/>
  <c r="M2583" i="1"/>
  <c r="M2245" i="1"/>
  <c r="M2237" i="1"/>
  <c r="M2236" i="1"/>
  <c r="M2233" i="1"/>
  <c r="M2232" i="1"/>
  <c r="M2085" i="1"/>
  <c r="M2223" i="1"/>
  <c r="M2219" i="1"/>
  <c r="M2215" i="1"/>
  <c r="M2212" i="1"/>
  <c r="M2209" i="1"/>
  <c r="M2202" i="1"/>
  <c r="M2195" i="1"/>
  <c r="M2193" i="1"/>
  <c r="M2192" i="1"/>
  <c r="M2190" i="1"/>
  <c r="M2187" i="1"/>
  <c r="M2184" i="1"/>
  <c r="M2181" i="1"/>
  <c r="M2178" i="1"/>
  <c r="M2174" i="1"/>
  <c r="M2169" i="1"/>
  <c r="M2165" i="1"/>
  <c r="M2161" i="1"/>
  <c r="M2157" i="1"/>
  <c r="M2153" i="1"/>
  <c r="M2149" i="1"/>
  <c r="M2140" i="1"/>
  <c r="M2134" i="1"/>
  <c r="M2130" i="1"/>
  <c r="M2126" i="1"/>
  <c r="M2122" i="1"/>
  <c r="M2105" i="1"/>
  <c r="M2083" i="1"/>
  <c r="M2082" i="1"/>
  <c r="M2079" i="1"/>
  <c r="M2078" i="1"/>
  <c r="M2075" i="1"/>
  <c r="M2049" i="1"/>
  <c r="M2038" i="1"/>
  <c r="M2035" i="1"/>
  <c r="M2031" i="1"/>
  <c r="M2027" i="1"/>
  <c r="M2023" i="1"/>
  <c r="M2019" i="1"/>
  <c r="M2009" i="1"/>
  <c r="M2006" i="1"/>
  <c r="M2002" i="1"/>
  <c r="M1674" i="1"/>
  <c r="M1637" i="1"/>
  <c r="M1626" i="1"/>
  <c r="M1622" i="1"/>
  <c r="M1618" i="1"/>
  <c r="M1272" i="1"/>
  <c r="M1269" i="1" s="1"/>
  <c r="M1263" i="1"/>
  <c r="M1261" i="1"/>
  <c r="M1259" i="1"/>
  <c r="M1257" i="1"/>
  <c r="M1255" i="1"/>
  <c r="M1253" i="1"/>
  <c r="M1251" i="1"/>
  <c r="M1249" i="1"/>
  <c r="M1247" i="1"/>
  <c r="M1245" i="1"/>
  <c r="M1243" i="1"/>
  <c r="M1241" i="1"/>
  <c r="M1239" i="1"/>
  <c r="M1237" i="1"/>
  <c r="M1235" i="1"/>
  <c r="M1231" i="1"/>
  <c r="M1227" i="1"/>
  <c r="M1223" i="1"/>
  <c r="M1219" i="1"/>
  <c r="M1212" i="1"/>
  <c r="M1210" i="1"/>
  <c r="M1208" i="1"/>
  <c r="M1206" i="1"/>
  <c r="M1204" i="1"/>
  <c r="M1202" i="1"/>
  <c r="M1200" i="1"/>
  <c r="M1198" i="1"/>
  <c r="M1196" i="1"/>
  <c r="M1192" i="1"/>
  <c r="M1190" i="1"/>
  <c r="M1187" i="1"/>
  <c r="M1186" i="1"/>
  <c r="M1180" i="1"/>
  <c r="M999" i="1"/>
  <c r="M1175" i="1"/>
  <c r="M1173" i="1"/>
  <c r="M1169" i="1"/>
  <c r="M1165" i="1"/>
  <c r="M1161" i="1"/>
  <c r="M1158" i="1"/>
  <c r="M1154" i="1"/>
  <c r="M1150" i="1"/>
  <c r="M1148" i="1"/>
  <c r="M1129" i="1"/>
  <c r="M1127" i="1"/>
  <c r="M1125" i="1"/>
  <c r="M1124" i="1"/>
  <c r="M1123" i="1"/>
  <c r="M1121" i="1"/>
  <c r="M1119" i="1"/>
  <c r="M1117" i="1"/>
  <c r="M1115" i="1"/>
  <c r="M1113" i="1"/>
  <c r="M1111" i="1"/>
  <c r="M1109" i="1"/>
  <c r="M1107" i="1"/>
  <c r="M1105" i="1"/>
  <c r="M1103" i="1"/>
  <c r="M1101" i="1"/>
  <c r="M1100" i="1"/>
  <c r="M1097" i="1"/>
  <c r="M1093" i="1"/>
  <c r="M1089" i="1"/>
  <c r="M1085" i="1"/>
  <c r="M1081" i="1"/>
  <c r="M1077" i="1"/>
  <c r="M1066" i="1"/>
  <c r="M1064" i="1"/>
  <c r="M1062" i="1"/>
  <c r="M1060" i="1"/>
  <c r="M1058" i="1"/>
  <c r="M1027" i="1"/>
  <c r="M1022" i="1"/>
  <c r="M1018" i="1"/>
  <c r="M1015" i="1"/>
  <c r="M937" i="1"/>
  <c r="M934" i="1"/>
  <c r="M930" i="1"/>
  <c r="M926" i="1"/>
  <c r="M923" i="1"/>
  <c r="M920" i="1"/>
  <c r="M905" i="1"/>
  <c r="M904" i="1"/>
  <c r="M898" i="1"/>
  <c r="M894" i="1"/>
  <c r="M890" i="1"/>
  <c r="M886" i="1"/>
  <c r="M882" i="1"/>
  <c r="M875" i="1"/>
  <c r="M871" i="1"/>
  <c r="M866" i="1"/>
  <c r="M862" i="1"/>
  <c r="M859" i="1"/>
  <c r="M858" i="1"/>
  <c r="M855" i="1"/>
  <c r="M841" i="1"/>
  <c r="M836" i="1"/>
  <c r="M823" i="1"/>
  <c r="M493" i="1"/>
  <c r="M57" i="1"/>
  <c r="M55" i="1" s="1"/>
  <c r="M244" i="1"/>
  <c r="M259" i="1"/>
  <c r="M488" i="1"/>
  <c r="M472" i="1" s="1"/>
  <c r="M821" i="1"/>
  <c r="M822" i="1"/>
  <c r="M827" i="1"/>
  <c r="M828" i="1"/>
  <c r="M832" i="1"/>
  <c r="M834" i="1"/>
  <c r="M835" i="1"/>
  <c r="M837" i="1"/>
  <c r="M839" i="1"/>
  <c r="M843" i="1"/>
  <c r="M847" i="1"/>
  <c r="M851" i="1"/>
  <c r="M852" i="1"/>
  <c r="M856" i="1"/>
  <c r="M857" i="1"/>
  <c r="M860" i="1"/>
  <c r="M861" i="1"/>
  <c r="M864" i="1"/>
  <c r="M865" i="1"/>
  <c r="M869" i="1"/>
  <c r="M870" i="1"/>
  <c r="M872" i="1"/>
  <c r="M873" i="1"/>
  <c r="M874" i="1"/>
  <c r="M876" i="1"/>
  <c r="M877" i="1"/>
  <c r="M878" i="1"/>
  <c r="M879" i="1"/>
  <c r="M880" i="1"/>
  <c r="M881" i="1"/>
  <c r="M883" i="1"/>
  <c r="M884" i="1"/>
  <c r="M885" i="1"/>
  <c r="M887" i="1"/>
  <c r="M888" i="1"/>
  <c r="M889" i="1"/>
  <c r="M891" i="1"/>
  <c r="M892" i="1"/>
  <c r="M893" i="1"/>
  <c r="M895" i="1"/>
  <c r="M896" i="1"/>
  <c r="M897" i="1"/>
  <c r="M899" i="1"/>
  <c r="M900" i="1"/>
  <c r="M902" i="1"/>
  <c r="M903" i="1"/>
  <c r="M906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1" i="1"/>
  <c r="M922" i="1"/>
  <c r="M924" i="1"/>
  <c r="M925" i="1"/>
  <c r="M927" i="1"/>
  <c r="M928" i="1"/>
  <c r="M929" i="1"/>
  <c r="M931" i="1"/>
  <c r="M932" i="1"/>
  <c r="M933" i="1"/>
  <c r="M935" i="1"/>
  <c r="M936" i="1"/>
  <c r="M938" i="1"/>
  <c r="M939" i="1"/>
  <c r="M965" i="1"/>
  <c r="M962" i="1" s="1"/>
  <c r="Q962" i="1" s="1"/>
  <c r="M979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1016" i="1"/>
  <c r="M1017" i="1"/>
  <c r="M1019" i="1"/>
  <c r="M1020" i="1"/>
  <c r="M1021" i="1"/>
  <c r="M1023" i="1"/>
  <c r="M1024" i="1"/>
  <c r="M1026" i="1"/>
  <c r="M1028" i="1"/>
  <c r="M1031" i="1"/>
  <c r="M1032" i="1"/>
  <c r="M1033" i="1"/>
  <c r="M1034" i="1"/>
  <c r="M1035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9" i="1"/>
  <c r="M1061" i="1"/>
  <c r="M1063" i="1"/>
  <c r="M1065" i="1"/>
  <c r="M1067" i="1"/>
  <c r="M1069" i="1"/>
  <c r="M1070" i="1"/>
  <c r="M1071" i="1"/>
  <c r="M1072" i="1"/>
  <c r="M1073" i="1"/>
  <c r="M1074" i="1"/>
  <c r="M1075" i="1"/>
  <c r="M1078" i="1"/>
  <c r="M1079" i="1"/>
  <c r="M1080" i="1"/>
  <c r="M1082" i="1"/>
  <c r="M1083" i="1"/>
  <c r="M1084" i="1"/>
  <c r="M1086" i="1"/>
  <c r="M1087" i="1"/>
  <c r="M1088" i="1"/>
  <c r="M1090" i="1"/>
  <c r="M1091" i="1"/>
  <c r="M1092" i="1"/>
  <c r="M1094" i="1"/>
  <c r="M1095" i="1"/>
  <c r="M1096" i="1"/>
  <c r="M1098" i="1"/>
  <c r="M1099" i="1"/>
  <c r="M1012" i="1"/>
  <c r="M1102" i="1"/>
  <c r="M1104" i="1"/>
  <c r="M1106" i="1"/>
  <c r="M1108" i="1"/>
  <c r="M1110" i="1"/>
  <c r="M1112" i="1"/>
  <c r="M1114" i="1"/>
  <c r="M1116" i="1"/>
  <c r="M1118" i="1"/>
  <c r="M1120" i="1"/>
  <c r="M1122" i="1"/>
  <c r="M1001" i="1"/>
  <c r="M1126" i="1"/>
  <c r="M1128" i="1"/>
  <c r="M1130" i="1"/>
  <c r="M1131" i="1"/>
  <c r="M1132" i="1"/>
  <c r="M1133" i="1"/>
  <c r="M1134" i="1"/>
  <c r="M1135" i="1"/>
  <c r="M1137" i="1"/>
  <c r="M1138" i="1"/>
  <c r="M1139" i="1"/>
  <c r="M1140" i="1"/>
  <c r="M1141" i="1"/>
  <c r="M1142" i="1"/>
  <c r="M1143" i="1"/>
  <c r="M1144" i="1"/>
  <c r="M1145" i="1"/>
  <c r="M1146" i="1"/>
  <c r="M1149" i="1"/>
  <c r="M1151" i="1"/>
  <c r="M1152" i="1"/>
  <c r="M1153" i="1"/>
  <c r="M1155" i="1"/>
  <c r="M1156" i="1"/>
  <c r="M1157" i="1"/>
  <c r="M1159" i="1"/>
  <c r="M1162" i="1"/>
  <c r="M1163" i="1"/>
  <c r="M1164" i="1"/>
  <c r="M1166" i="1"/>
  <c r="M1167" i="1"/>
  <c r="M1168" i="1"/>
  <c r="M1171" i="1"/>
  <c r="M1174" i="1"/>
  <c r="M1176" i="1"/>
  <c r="M1177" i="1"/>
  <c r="M1178" i="1"/>
  <c r="M1179" i="1"/>
  <c r="M1183" i="1"/>
  <c r="M1188" i="1"/>
  <c r="M1193" i="1"/>
  <c r="M1197" i="1"/>
  <c r="M1199" i="1"/>
  <c r="M1201" i="1"/>
  <c r="M1203" i="1"/>
  <c r="M1205" i="1"/>
  <c r="M1207" i="1"/>
  <c r="M1209" i="1"/>
  <c r="M1211" i="1"/>
  <c r="M1213" i="1"/>
  <c r="M1217" i="1"/>
  <c r="M1218" i="1"/>
  <c r="M1220" i="1"/>
  <c r="M1221" i="1"/>
  <c r="M1222" i="1"/>
  <c r="M1224" i="1"/>
  <c r="M1225" i="1"/>
  <c r="M1226" i="1"/>
  <c r="M1228" i="1"/>
  <c r="M1229" i="1"/>
  <c r="M1230" i="1"/>
  <c r="M1233" i="1"/>
  <c r="M1234" i="1"/>
  <c r="M1236" i="1"/>
  <c r="M1238" i="1"/>
  <c r="M1240" i="1"/>
  <c r="M1242" i="1"/>
  <c r="M1244" i="1"/>
  <c r="M1246" i="1"/>
  <c r="M1248" i="1"/>
  <c r="M1250" i="1"/>
  <c r="M1252" i="1"/>
  <c r="M1254" i="1"/>
  <c r="M1256" i="1"/>
  <c r="M1258" i="1"/>
  <c r="M1260" i="1"/>
  <c r="M1262" i="1"/>
  <c r="M1264" i="1"/>
  <c r="M1680" i="1"/>
  <c r="M1609" i="1"/>
  <c r="M1610" i="1"/>
  <c r="M1612" i="1"/>
  <c r="M1613" i="1"/>
  <c r="M1615" i="1"/>
  <c r="M1616" i="1"/>
  <c r="M1617" i="1"/>
  <c r="M1620" i="1"/>
  <c r="M1621" i="1"/>
  <c r="M1623" i="1"/>
  <c r="M1624" i="1"/>
  <c r="M1625" i="1"/>
  <c r="M1627" i="1"/>
  <c r="M1628" i="1"/>
  <c r="M1630" i="1"/>
  <c r="M1631" i="1"/>
  <c r="M1632" i="1"/>
  <c r="M1634" i="1"/>
  <c r="M1635" i="1"/>
  <c r="M1636" i="1"/>
  <c r="M1638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5" i="1"/>
  <c r="M1676" i="1"/>
  <c r="M1677" i="1"/>
  <c r="M1746" i="1"/>
  <c r="M1707" i="1" s="1"/>
  <c r="Q1707" i="1" s="1"/>
  <c r="M1691" i="1"/>
  <c r="M1682" i="1" s="1"/>
  <c r="Q1682" i="1" s="1"/>
  <c r="M2053" i="1"/>
  <c r="M1994" i="1"/>
  <c r="M1993" i="1" s="1"/>
  <c r="Q1993" i="1" s="1"/>
  <c r="M1996" i="1"/>
  <c r="M1997" i="1"/>
  <c r="M1999" i="1"/>
  <c r="M2000" i="1"/>
  <c r="M2001" i="1"/>
  <c r="M2003" i="1"/>
  <c r="M2004" i="1"/>
  <c r="M2005" i="1"/>
  <c r="M2007" i="1"/>
  <c r="M2008" i="1"/>
  <c r="M2011" i="1"/>
  <c r="M2012" i="1"/>
  <c r="M2013" i="1"/>
  <c r="M2014" i="1"/>
  <c r="M2016" i="1"/>
  <c r="M2017" i="1"/>
  <c r="M2018" i="1"/>
  <c r="M2020" i="1"/>
  <c r="M2021" i="1"/>
  <c r="M2022" i="1"/>
  <c r="M2024" i="1"/>
  <c r="M2025" i="1"/>
  <c r="M2026" i="1"/>
  <c r="M2028" i="1"/>
  <c r="M2029" i="1"/>
  <c r="M2030" i="1"/>
  <c r="M2032" i="1"/>
  <c r="M2033" i="1"/>
  <c r="M2034" i="1"/>
  <c r="M2036" i="1"/>
  <c r="M2037" i="1"/>
  <c r="M2039" i="1"/>
  <c r="M2040" i="1"/>
  <c r="M2041" i="1"/>
  <c r="M2043" i="1"/>
  <c r="M2044" i="1"/>
  <c r="M2045" i="1"/>
  <c r="M2047" i="1"/>
  <c r="M2048" i="1"/>
  <c r="M2050" i="1"/>
  <c r="M2052" i="1"/>
  <c r="M2076" i="1"/>
  <c r="M2077" i="1"/>
  <c r="M2080" i="1"/>
  <c r="M2081" i="1"/>
  <c r="M2100" i="1"/>
  <c r="M2104" i="1"/>
  <c r="M2110" i="1"/>
  <c r="M2111" i="1"/>
  <c r="M2112" i="1"/>
  <c r="M2113" i="1"/>
  <c r="M2114" i="1"/>
  <c r="M2095" i="1"/>
  <c r="M2120" i="1"/>
  <c r="M2121" i="1"/>
  <c r="M2124" i="1"/>
  <c r="M2125" i="1"/>
  <c r="M2127" i="1"/>
  <c r="M2128" i="1"/>
  <c r="M2129" i="1"/>
  <c r="M2131" i="1"/>
  <c r="M2132" i="1"/>
  <c r="M2133" i="1"/>
  <c r="M2137" i="1"/>
  <c r="M2138" i="1"/>
  <c r="M2139" i="1"/>
  <c r="M2141" i="1"/>
  <c r="M2144" i="1"/>
  <c r="M2146" i="1"/>
  <c r="M2147" i="1"/>
  <c r="M2148" i="1"/>
  <c r="M2150" i="1"/>
  <c r="M2151" i="1"/>
  <c r="M2152" i="1"/>
  <c r="M2154" i="1"/>
  <c r="M2155" i="1"/>
  <c r="M2156" i="1"/>
  <c r="M2158" i="1"/>
  <c r="M2159" i="1"/>
  <c r="M2160" i="1"/>
  <c r="M2163" i="1"/>
  <c r="M2164" i="1"/>
  <c r="M2166" i="1"/>
  <c r="M2167" i="1"/>
  <c r="M2168" i="1"/>
  <c r="M2171" i="1"/>
  <c r="M2173" i="1"/>
  <c r="M2175" i="1"/>
  <c r="M2176" i="1"/>
  <c r="M2177" i="1"/>
  <c r="M2180" i="1"/>
  <c r="M2182" i="1"/>
  <c r="M2183" i="1"/>
  <c r="M2185" i="1"/>
  <c r="M2188" i="1"/>
  <c r="M2086" i="1"/>
  <c r="M2189" i="1"/>
  <c r="M2194" i="1"/>
  <c r="M2196" i="1"/>
  <c r="M2197" i="1"/>
  <c r="M2200" i="1"/>
  <c r="M2201" i="1"/>
  <c r="M2203" i="1"/>
  <c r="M2204" i="1"/>
  <c r="M2206" i="1"/>
  <c r="M2207" i="1"/>
  <c r="M2208" i="1"/>
  <c r="M2210" i="1"/>
  <c r="M2211" i="1"/>
  <c r="M2213" i="1"/>
  <c r="M2214" i="1"/>
  <c r="M2216" i="1"/>
  <c r="M2217" i="1"/>
  <c r="M2218" i="1"/>
  <c r="M2220" i="1"/>
  <c r="M2221" i="1"/>
  <c r="M2222" i="1"/>
  <c r="M2225" i="1"/>
  <c r="M2226" i="1"/>
  <c r="M2227" i="1"/>
  <c r="M2228" i="1"/>
  <c r="M2230" i="1"/>
  <c r="M2231" i="1"/>
  <c r="M2234" i="1"/>
  <c r="M2235" i="1"/>
  <c r="M2244" i="1"/>
  <c r="M2246" i="1"/>
  <c r="M2330" i="1"/>
  <c r="M2414" i="1"/>
  <c r="M2373" i="1"/>
  <c r="M2322" i="1"/>
  <c r="M2678" i="1"/>
  <c r="M2484" i="1"/>
  <c r="M2638" i="1"/>
  <c r="M2641" i="1"/>
  <c r="M2651" i="1"/>
  <c r="M2689" i="1"/>
  <c r="M2938" i="1"/>
  <c r="M2960" i="1"/>
  <c r="M2355" i="1"/>
  <c r="M3189" i="1"/>
  <c r="M2289" i="1" l="1"/>
  <c r="M471" i="1"/>
  <c r="Q471" i="1" s="1"/>
  <c r="Q472" i="1"/>
  <c r="Q55" i="1"/>
  <c r="AL161" i="1"/>
  <c r="Q1269" i="1"/>
  <c r="M1268" i="1"/>
  <c r="Q1268" i="1" s="1"/>
  <c r="R977" i="1"/>
  <c r="AL162" i="1"/>
  <c r="AJ163" i="1"/>
  <c r="AJ164" i="1" s="1"/>
  <c r="M2240" i="1"/>
  <c r="Q2240" i="1" s="1"/>
  <c r="M68" i="1"/>
  <c r="M54" i="1" s="1"/>
  <c r="Q54" i="1" s="1"/>
  <c r="M1608" i="1"/>
  <c r="Q1608" i="1" s="1"/>
  <c r="M959" i="1"/>
  <c r="Q959" i="1" s="1"/>
  <c r="R818" i="1"/>
  <c r="L1606" i="1"/>
  <c r="Q2020" i="1"/>
  <c r="Q2938" i="1"/>
  <c r="Q2484" i="1"/>
  <c r="Q2234" i="1"/>
  <c r="Q2218" i="1"/>
  <c r="Q2204" i="1"/>
  <c r="Q2189" i="1"/>
  <c r="Q2185" i="1"/>
  <c r="Q2176" i="1"/>
  <c r="Q2171" i="1"/>
  <c r="Q2166" i="1"/>
  <c r="Q2154" i="1"/>
  <c r="Q2081" i="1"/>
  <c r="Q2076" i="1"/>
  <c r="Q2044" i="1"/>
  <c r="Q2037" i="1"/>
  <c r="Q2036" i="1"/>
  <c r="Q2022" i="1"/>
  <c r="Q2689" i="1"/>
  <c r="Q2222" i="1"/>
  <c r="Q2206" i="1"/>
  <c r="Q2201" i="1"/>
  <c r="Q2144" i="1"/>
  <c r="Q2121" i="1"/>
  <c r="Q2101" i="1"/>
  <c r="Q2026" i="1"/>
  <c r="Q2017" i="1"/>
  <c r="Q2005" i="1"/>
  <c r="Q1233" i="1"/>
  <c r="Q1171" i="1"/>
  <c r="Q1166" i="1"/>
  <c r="Q1156" i="1"/>
  <c r="Q1134" i="1"/>
  <c r="Q1082" i="1"/>
  <c r="Q1017" i="1"/>
  <c r="Q915" i="1"/>
  <c r="Q911" i="1"/>
  <c r="Q909" i="1"/>
  <c r="Q883" i="1"/>
  <c r="Q823" i="1"/>
  <c r="Q882" i="1"/>
  <c r="Q923" i="1"/>
  <c r="Q1015" i="1"/>
  <c r="Q1085" i="1"/>
  <c r="Q1113" i="1"/>
  <c r="Q1127" i="1"/>
  <c r="Q1180" i="1"/>
  <c r="Q1210" i="1"/>
  <c r="Q1237" i="1"/>
  <c r="Q1253" i="1"/>
  <c r="Q1272" i="1"/>
  <c r="Q1674" i="1"/>
  <c r="Q2130" i="1"/>
  <c r="Q2184" i="1"/>
  <c r="Q2237" i="1"/>
  <c r="Q2638" i="1"/>
  <c r="Q2414" i="1"/>
  <c r="Q2235" i="1"/>
  <c r="Q2230" i="1"/>
  <c r="Q2226" i="1"/>
  <c r="Q2217" i="1"/>
  <c r="Q2210" i="1"/>
  <c r="Q2203" i="1"/>
  <c r="Q2194" i="1"/>
  <c r="Q2086" i="1"/>
  <c r="Q2180" i="1"/>
  <c r="Q2177" i="1"/>
  <c r="Q2175" i="1"/>
  <c r="Q2167" i="1"/>
  <c r="Q2155" i="1"/>
  <c r="Q2148" i="1"/>
  <c r="Q2146" i="1"/>
  <c r="Q2138" i="1"/>
  <c r="Q2128" i="1"/>
  <c r="Q2095" i="1"/>
  <c r="Q2113" i="1"/>
  <c r="Q2111" i="1"/>
  <c r="Q2080" i="1"/>
  <c r="Q2077" i="1"/>
  <c r="Q2052" i="1"/>
  <c r="Q2050" i="1"/>
  <c r="Q2045" i="1"/>
  <c r="Q2043" i="1"/>
  <c r="Q2030" i="1"/>
  <c r="Q2028" i="1"/>
  <c r="Q2021" i="1"/>
  <c r="Q2014" i="1"/>
  <c r="Q2012" i="1"/>
  <c r="Q2007" i="1"/>
  <c r="Q2000" i="1"/>
  <c r="Q3189" i="1"/>
  <c r="Q2373" i="1"/>
  <c r="Q2330" i="1"/>
  <c r="Q2231" i="1"/>
  <c r="Q2225" i="1"/>
  <c r="Q2216" i="1"/>
  <c r="Q2211" i="1"/>
  <c r="Q2188" i="1"/>
  <c r="Q2168" i="1"/>
  <c r="Q2156" i="1"/>
  <c r="Q2147" i="1"/>
  <c r="Q2139" i="1"/>
  <c r="Q2137" i="1"/>
  <c r="Q2129" i="1"/>
  <c r="Q2127" i="1"/>
  <c r="Q2114" i="1"/>
  <c r="Q2112" i="1"/>
  <c r="Q2110" i="1"/>
  <c r="Q2029" i="1"/>
  <c r="Q2013" i="1"/>
  <c r="Q2011" i="1"/>
  <c r="Q2008" i="1"/>
  <c r="Q2001" i="1"/>
  <c r="Q1999" i="1"/>
  <c r="Q1691" i="1"/>
  <c r="Q1746" i="1"/>
  <c r="Q2355" i="1"/>
  <c r="Q2641" i="1"/>
  <c r="Q2322" i="1"/>
  <c r="Q2246" i="1"/>
  <c r="Q2244" i="1"/>
  <c r="Q2228" i="1"/>
  <c r="Q2220" i="1"/>
  <c r="Q2214" i="1"/>
  <c r="Q2208" i="1"/>
  <c r="Q2196" i="1"/>
  <c r="Q2183" i="1"/>
  <c r="Q2173" i="1"/>
  <c r="Q2163" i="1"/>
  <c r="Q2160" i="1"/>
  <c r="Q2158" i="1"/>
  <c r="Q2151" i="1"/>
  <c r="Q2141" i="1"/>
  <c r="Q2133" i="1"/>
  <c r="Q2131" i="1"/>
  <c r="Q2124" i="1"/>
  <c r="Q2104" i="1"/>
  <c r="Q2048" i="1"/>
  <c r="Q2041" i="1"/>
  <c r="Q2039" i="1"/>
  <c r="Q2033" i="1"/>
  <c r="Q2024" i="1"/>
  <c r="Q2003" i="1"/>
  <c r="Q1996" i="1"/>
  <c r="Q1635" i="1"/>
  <c r="Q1628" i="1"/>
  <c r="Q1621" i="1"/>
  <c r="Q1616" i="1"/>
  <c r="Q1264" i="1"/>
  <c r="Q1256" i="1"/>
  <c r="Q1248" i="1"/>
  <c r="Q1240" i="1"/>
  <c r="Q1230" i="1"/>
  <c r="Q1228" i="1"/>
  <c r="Q1221" i="1"/>
  <c r="Q1213" i="1"/>
  <c r="Q1205" i="1"/>
  <c r="Q1197" i="1"/>
  <c r="Q1178" i="1"/>
  <c r="Q1174" i="1"/>
  <c r="Q1168" i="1"/>
  <c r="Q1149" i="1"/>
  <c r="Q1132" i="1"/>
  <c r="Q1130" i="1"/>
  <c r="Q1116" i="1"/>
  <c r="Q1102" i="1"/>
  <c r="Q1098" i="1"/>
  <c r="Q1091" i="1"/>
  <c r="Q1084" i="1"/>
  <c r="Q1061" i="1"/>
  <c r="Q1035" i="1"/>
  <c r="Q1033" i="1"/>
  <c r="Q1031" i="1"/>
  <c r="Q1024" i="1"/>
  <c r="Q938" i="1"/>
  <c r="Q932" i="1"/>
  <c r="Q925" i="1"/>
  <c r="Q918" i="1"/>
  <c r="Q916" i="1"/>
  <c r="Q913" i="1"/>
  <c r="Q899" i="1"/>
  <c r="Q892" i="1"/>
  <c r="Q885" i="1"/>
  <c r="Q877" i="1"/>
  <c r="Q870" i="1"/>
  <c r="Q869" i="1"/>
  <c r="Q852" i="1"/>
  <c r="Q843" i="1"/>
  <c r="Q835" i="1"/>
  <c r="Q821" i="1"/>
  <c r="Q57" i="1"/>
  <c r="Q493" i="1"/>
  <c r="Q855" i="1"/>
  <c r="Q866" i="1"/>
  <c r="Q898" i="1"/>
  <c r="Q937" i="1"/>
  <c r="Q1058" i="1"/>
  <c r="Q1066" i="1"/>
  <c r="Q1100" i="1"/>
  <c r="Q1107" i="1"/>
  <c r="Q1121" i="1"/>
  <c r="Q1154" i="1"/>
  <c r="Q1169" i="1"/>
  <c r="Q1192" i="1"/>
  <c r="Q1202" i="1"/>
  <c r="Q1227" i="1"/>
  <c r="Q1245" i="1"/>
  <c r="Q1261" i="1"/>
  <c r="Q1618" i="1"/>
  <c r="Q2019" i="1"/>
  <c r="Q2035" i="1"/>
  <c r="Q2075" i="1"/>
  <c r="Q2083" i="1"/>
  <c r="Q2153" i="1"/>
  <c r="Q2169" i="1"/>
  <c r="Q2193" i="1"/>
  <c r="Q2212" i="1"/>
  <c r="Q2085" i="1"/>
  <c r="Q2371" i="1"/>
  <c r="Q2960" i="1"/>
  <c r="Q2651" i="1"/>
  <c r="Q2678" i="1"/>
  <c r="Q2227" i="1"/>
  <c r="Q2221" i="1"/>
  <c r="Q2213" i="1"/>
  <c r="Q2207" i="1"/>
  <c r="Q2200" i="1"/>
  <c r="Q2197" i="1"/>
  <c r="Q2182" i="1"/>
  <c r="Q2164" i="1"/>
  <c r="Q2159" i="1"/>
  <c r="Q2152" i="1"/>
  <c r="Q2150" i="1"/>
  <c r="Q2132" i="1"/>
  <c r="Q2125" i="1"/>
  <c r="Q2120" i="1"/>
  <c r="Q2100" i="1"/>
  <c r="Q2047" i="1"/>
  <c r="Q2040" i="1"/>
  <c r="Q2034" i="1"/>
  <c r="Q2032" i="1"/>
  <c r="Q2025" i="1"/>
  <c r="Q2018" i="1"/>
  <c r="Q2016" i="1"/>
  <c r="Q2004" i="1"/>
  <c r="Q1997" i="1"/>
  <c r="Q1994" i="1"/>
  <c r="Q1676" i="1"/>
  <c r="Q1671" i="1"/>
  <c r="Q1669" i="1"/>
  <c r="Q1667" i="1"/>
  <c r="Q1665" i="1"/>
  <c r="Q1663" i="1"/>
  <c r="Q1661" i="1"/>
  <c r="Q1659" i="1"/>
  <c r="Q1657" i="1"/>
  <c r="Q1655" i="1"/>
  <c r="Q1653" i="1"/>
  <c r="Q1651" i="1"/>
  <c r="Q1649" i="1"/>
  <c r="Q1647" i="1"/>
  <c r="Q1645" i="1"/>
  <c r="Q1643" i="1"/>
  <c r="Q1641" i="1"/>
  <c r="Q1638" i="1"/>
  <c r="Q1631" i="1"/>
  <c r="Q1624" i="1"/>
  <c r="Q1609" i="1"/>
  <c r="Q1262" i="1"/>
  <c r="Q1254" i="1"/>
  <c r="Q1246" i="1"/>
  <c r="Q1238" i="1"/>
  <c r="Q1226" i="1"/>
  <c r="Q1224" i="1"/>
  <c r="Q1217" i="1"/>
  <c r="Q1211" i="1"/>
  <c r="Q1203" i="1"/>
  <c r="Q1188" i="1"/>
  <c r="Q1164" i="1"/>
  <c r="Q1162" i="1"/>
  <c r="Q1159" i="1"/>
  <c r="Q1152" i="1"/>
  <c r="Q1145" i="1"/>
  <c r="Q1143" i="1"/>
  <c r="Q1141" i="1"/>
  <c r="Q1139" i="1"/>
  <c r="Q1137" i="1"/>
  <c r="Q1128" i="1"/>
  <c r="Q1122" i="1"/>
  <c r="Q1114" i="1"/>
  <c r="Q1108" i="1"/>
  <c r="Q1012" i="1"/>
  <c r="Q1096" i="1"/>
  <c r="Q1094" i="1"/>
  <c r="Q1087" i="1"/>
  <c r="Q1080" i="1"/>
  <c r="Q1078" i="1"/>
  <c r="Q1075" i="1"/>
  <c r="Q1073" i="1"/>
  <c r="Q1071" i="1"/>
  <c r="Q1069" i="1"/>
  <c r="Q1067" i="1"/>
  <c r="Q1059" i="1"/>
  <c r="Q1056" i="1"/>
  <c r="Q1054" i="1"/>
  <c r="Q1052" i="1"/>
  <c r="Q1050" i="1"/>
  <c r="Q1048" i="1"/>
  <c r="Q1046" i="1"/>
  <c r="Q1044" i="1"/>
  <c r="Q1042" i="1"/>
  <c r="Q1020" i="1"/>
  <c r="Q993" i="1"/>
  <c r="Q991" i="1"/>
  <c r="Q989" i="1"/>
  <c r="Q987" i="1"/>
  <c r="Q985" i="1"/>
  <c r="Q983" i="1"/>
  <c r="Q981" i="1"/>
  <c r="Q936" i="1"/>
  <c r="Q935" i="1"/>
  <c r="Q928" i="1"/>
  <c r="Q922" i="1"/>
  <c r="Q921" i="1"/>
  <c r="Q902" i="1"/>
  <c r="Q897" i="1"/>
  <c r="Q895" i="1"/>
  <c r="Q888" i="1"/>
  <c r="Q881" i="1"/>
  <c r="Q879" i="1"/>
  <c r="Q873" i="1"/>
  <c r="Q864" i="1"/>
  <c r="Q861" i="1"/>
  <c r="Q856" i="1"/>
  <c r="Q847" i="1"/>
  <c r="Q827" i="1"/>
  <c r="Q244" i="1"/>
  <c r="Q841" i="1"/>
  <c r="Q862" i="1"/>
  <c r="Q894" i="1"/>
  <c r="Q920" i="1"/>
  <c r="Q934" i="1"/>
  <c r="Q1027" i="1"/>
  <c r="Q1064" i="1"/>
  <c r="Q1081" i="1"/>
  <c r="Q1097" i="1"/>
  <c r="Q1105" i="1"/>
  <c r="Q1111" i="1"/>
  <c r="Q1119" i="1"/>
  <c r="Q1125" i="1"/>
  <c r="Q1150" i="1"/>
  <c r="Q1165" i="1"/>
  <c r="Q999" i="1"/>
  <c r="Q1190" i="1"/>
  <c r="Q1200" i="1"/>
  <c r="Q1208" i="1"/>
  <c r="Q1223" i="1"/>
  <c r="Q1235" i="1"/>
  <c r="Q1243" i="1"/>
  <c r="Q1251" i="1"/>
  <c r="Q1259" i="1"/>
  <c r="Q1637" i="1"/>
  <c r="Q2009" i="1"/>
  <c r="Q2031" i="1"/>
  <c r="Q2082" i="1"/>
  <c r="Q2126" i="1"/>
  <c r="Q2149" i="1"/>
  <c r="Q2165" i="1"/>
  <c r="Q2181" i="1"/>
  <c r="Q2192" i="1"/>
  <c r="Q2209" i="1"/>
  <c r="Q2223" i="1"/>
  <c r="Q2236" i="1"/>
  <c r="Q2583" i="1"/>
  <c r="Q2623" i="1"/>
  <c r="Q3007" i="1"/>
  <c r="Q1677" i="1"/>
  <c r="Q1675" i="1"/>
  <c r="Q1672" i="1"/>
  <c r="Q1670" i="1"/>
  <c r="Q1668" i="1"/>
  <c r="Q1666" i="1"/>
  <c r="Q1664" i="1"/>
  <c r="Q1662" i="1"/>
  <c r="Q1660" i="1"/>
  <c r="Q1658" i="1"/>
  <c r="Q1656" i="1"/>
  <c r="Q1654" i="1"/>
  <c r="Q1652" i="1"/>
  <c r="Q1650" i="1"/>
  <c r="Q1648" i="1"/>
  <c r="Q1646" i="1"/>
  <c r="Q1644" i="1"/>
  <c r="Q1642" i="1"/>
  <c r="Q1632" i="1"/>
  <c r="Q1630" i="1"/>
  <c r="Q1625" i="1"/>
  <c r="Q1623" i="1"/>
  <c r="Q1613" i="1"/>
  <c r="Q1610" i="1"/>
  <c r="Q1680" i="1"/>
  <c r="Q1258" i="1"/>
  <c r="Q1250" i="1"/>
  <c r="Q1242" i="1"/>
  <c r="Q1234" i="1"/>
  <c r="Q1225" i="1"/>
  <c r="Q1218" i="1"/>
  <c r="Q1207" i="1"/>
  <c r="Q1199" i="1"/>
  <c r="Q1193" i="1"/>
  <c r="Q1183" i="1"/>
  <c r="Q1176" i="1"/>
  <c r="Q1163" i="1"/>
  <c r="Q1153" i="1"/>
  <c r="Q1151" i="1"/>
  <c r="Q1146" i="1"/>
  <c r="Q1144" i="1"/>
  <c r="Q1142" i="1"/>
  <c r="Q1140" i="1"/>
  <c r="Q1138" i="1"/>
  <c r="Q1001" i="1"/>
  <c r="Q1118" i="1"/>
  <c r="Q1110" i="1"/>
  <c r="Q1104" i="1"/>
  <c r="Q1095" i="1"/>
  <c r="Q1088" i="1"/>
  <c r="Q1086" i="1"/>
  <c r="Q1079" i="1"/>
  <c r="Q1074" i="1"/>
  <c r="Q1072" i="1"/>
  <c r="Q1070" i="1"/>
  <c r="Q1063" i="1"/>
  <c r="Q1057" i="1"/>
  <c r="Q1055" i="1"/>
  <c r="Q1053" i="1"/>
  <c r="Q1051" i="1"/>
  <c r="Q1049" i="1"/>
  <c r="Q1047" i="1"/>
  <c r="Q1045" i="1"/>
  <c r="Q1043" i="1"/>
  <c r="Q1041" i="1"/>
  <c r="Q1026" i="1"/>
  <c r="Q1021" i="1"/>
  <c r="Q1019" i="1"/>
  <c r="Q994" i="1"/>
  <c r="Q992" i="1"/>
  <c r="Q990" i="1"/>
  <c r="Q988" i="1"/>
  <c r="Q986" i="1"/>
  <c r="Q984" i="1"/>
  <c r="Q982" i="1"/>
  <c r="Q929" i="1"/>
  <c r="Q927" i="1"/>
  <c r="Q906" i="1"/>
  <c r="Q903" i="1"/>
  <c r="Q896" i="1"/>
  <c r="Q889" i="1"/>
  <c r="Q887" i="1"/>
  <c r="Q880" i="1"/>
  <c r="Q874" i="1"/>
  <c r="Q872" i="1"/>
  <c r="Q865" i="1"/>
  <c r="Q860" i="1"/>
  <c r="Q857" i="1"/>
  <c r="Q837" i="1"/>
  <c r="Q832" i="1"/>
  <c r="Q828" i="1"/>
  <c r="Q259" i="1"/>
  <c r="Q836" i="1"/>
  <c r="Q858" i="1"/>
  <c r="Q871" i="1"/>
  <c r="Q886" i="1"/>
  <c r="Q904" i="1"/>
  <c r="Q926" i="1"/>
  <c r="Q1018" i="1"/>
  <c r="Q1060" i="1"/>
  <c r="Q1089" i="1"/>
  <c r="Q1101" i="1"/>
  <c r="Q1109" i="1"/>
  <c r="Q1115" i="1"/>
  <c r="Q1123" i="1"/>
  <c r="Q1129" i="1"/>
  <c r="Q1158" i="1"/>
  <c r="Q1173" i="1"/>
  <c r="Q1186" i="1"/>
  <c r="Q1196" i="1"/>
  <c r="Q1204" i="1"/>
  <c r="Q1212" i="1"/>
  <c r="Q1231" i="1"/>
  <c r="Q1239" i="1"/>
  <c r="Q1247" i="1"/>
  <c r="Q1255" i="1"/>
  <c r="Q1263" i="1"/>
  <c r="Q1622" i="1"/>
  <c r="Q2002" i="1"/>
  <c r="Q2023" i="1"/>
  <c r="Q2038" i="1"/>
  <c r="Q2078" i="1"/>
  <c r="Q2105" i="1"/>
  <c r="Q2134" i="1"/>
  <c r="Q2157" i="1"/>
  <c r="Q2174" i="1"/>
  <c r="Q2187" i="1"/>
  <c r="Q2195" i="1"/>
  <c r="Q2215" i="1"/>
  <c r="Q2232" i="1"/>
  <c r="Q2245" i="1"/>
  <c r="Q2818" i="1"/>
  <c r="Q3160" i="1"/>
  <c r="Q1636" i="1"/>
  <c r="Q1634" i="1"/>
  <c r="Q1627" i="1"/>
  <c r="Q1620" i="1"/>
  <c r="Q1617" i="1"/>
  <c r="Q1615" i="1"/>
  <c r="Q1260" i="1"/>
  <c r="Q1252" i="1"/>
  <c r="Q1244" i="1"/>
  <c r="Q1236" i="1"/>
  <c r="Q1229" i="1"/>
  <c r="Q1222" i="1"/>
  <c r="Q1220" i="1"/>
  <c r="Q1209" i="1"/>
  <c r="Q1201" i="1"/>
  <c r="Q1179" i="1"/>
  <c r="Q1177" i="1"/>
  <c r="Q1167" i="1"/>
  <c r="Q1157" i="1"/>
  <c r="Q1155" i="1"/>
  <c r="Q1135" i="1"/>
  <c r="Q1133" i="1"/>
  <c r="Q1131" i="1"/>
  <c r="Q1126" i="1"/>
  <c r="Q1120" i="1"/>
  <c r="Q1112" i="1"/>
  <c r="Q1106" i="1"/>
  <c r="Q1099" i="1"/>
  <c r="Q1092" i="1"/>
  <c r="Q1090" i="1"/>
  <c r="Q1083" i="1"/>
  <c r="Q1065" i="1"/>
  <c r="Q1034" i="1"/>
  <c r="Q1032" i="1"/>
  <c r="Q1028" i="1"/>
  <c r="Q1023" i="1"/>
  <c r="Q1016" i="1"/>
  <c r="Q979" i="1"/>
  <c r="Q939" i="1"/>
  <c r="Q933" i="1"/>
  <c r="Q931" i="1"/>
  <c r="Q924" i="1"/>
  <c r="Q919" i="1"/>
  <c r="Q917" i="1"/>
  <c r="Q914" i="1"/>
  <c r="Q912" i="1"/>
  <c r="Q910" i="1"/>
  <c r="Q908" i="1"/>
  <c r="Q900" i="1"/>
  <c r="Q893" i="1"/>
  <c r="Q891" i="1"/>
  <c r="Q884" i="1"/>
  <c r="Q878" i="1"/>
  <c r="Q876" i="1"/>
  <c r="Q851" i="1"/>
  <c r="Q839" i="1"/>
  <c r="Q834" i="1"/>
  <c r="Q822" i="1"/>
  <c r="Q488" i="1"/>
  <c r="Q859" i="1"/>
  <c r="Q875" i="1"/>
  <c r="Q890" i="1"/>
  <c r="Q905" i="1"/>
  <c r="Q930" i="1"/>
  <c r="Q1022" i="1"/>
  <c r="Q1062" i="1"/>
  <c r="Q1077" i="1"/>
  <c r="Q1093" i="1"/>
  <c r="Q1103" i="1"/>
  <c r="Q1117" i="1"/>
  <c r="Q1124" i="1"/>
  <c r="Q1148" i="1"/>
  <c r="Q1161" i="1"/>
  <c r="Q1175" i="1"/>
  <c r="Q1187" i="1"/>
  <c r="Q1198" i="1"/>
  <c r="Q1206" i="1"/>
  <c r="Q1219" i="1"/>
  <c r="Q1241" i="1"/>
  <c r="Q1249" i="1"/>
  <c r="Q1257" i="1"/>
  <c r="Q1626" i="1"/>
  <c r="Q2006" i="1"/>
  <c r="Q2027" i="1"/>
  <c r="Q2049" i="1"/>
  <c r="Q2079" i="1"/>
  <c r="Q2122" i="1"/>
  <c r="Q2140" i="1"/>
  <c r="Q2161" i="1"/>
  <c r="Q2178" i="1"/>
  <c r="Q2190" i="1"/>
  <c r="Q2202" i="1"/>
  <c r="Q2219" i="1"/>
  <c r="Q2233" i="1"/>
  <c r="Q2695" i="1"/>
  <c r="M1633" i="1"/>
  <c r="M829" i="1"/>
  <c r="M826" i="1" s="1"/>
  <c r="Q826" i="1" s="1"/>
  <c r="M848" i="1"/>
  <c r="M2015" i="1"/>
  <c r="K1606" i="1"/>
  <c r="M868" i="1"/>
  <c r="M1640" i="1"/>
  <c r="M2051" i="1"/>
  <c r="M850" i="1"/>
  <c r="M1678" i="1"/>
  <c r="M2135" i="1"/>
  <c r="M2229" i="1"/>
  <c r="M2143" i="1"/>
  <c r="M1629" i="1"/>
  <c r="M1185" i="1"/>
  <c r="M1182" i="1"/>
  <c r="M1076" i="1"/>
  <c r="M901" i="1"/>
  <c r="M867" i="1"/>
  <c r="M849" i="1"/>
  <c r="M838" i="1"/>
  <c r="M1040" i="1"/>
  <c r="M2191" i="1"/>
  <c r="M2179" i="1"/>
  <c r="M2172" i="1"/>
  <c r="M2118" i="1"/>
  <c r="M1191" i="1"/>
  <c r="M1184" i="1"/>
  <c r="M1136" i="1"/>
  <c r="M907" i="1"/>
  <c r="M1189" i="1"/>
  <c r="M1160" i="1"/>
  <c r="M1147" i="1"/>
  <c r="M854" i="1"/>
  <c r="M845" i="1"/>
  <c r="M2117" i="1"/>
  <c r="M1673" i="1"/>
  <c r="Q2053" i="1"/>
  <c r="M2119" i="1"/>
  <c r="M2115" i="1"/>
  <c r="M2046" i="1"/>
  <c r="M1639" i="1"/>
  <c r="M1214" i="1"/>
  <c r="M1037" i="1"/>
  <c r="M2199" i="1"/>
  <c r="M2186" i="1"/>
  <c r="M2145" i="1"/>
  <c r="M1194" i="1"/>
  <c r="M1025" i="1"/>
  <c r="M844" i="1"/>
  <c r="M2170" i="1"/>
  <c r="M2102" i="1"/>
  <c r="M831" i="1"/>
  <c r="M2648" i="1"/>
  <c r="M2136" i="1"/>
  <c r="M2042" i="1"/>
  <c r="M1614" i="1"/>
  <c r="M1679" i="1"/>
  <c r="M2198" i="1"/>
  <c r="M2162" i="1"/>
  <c r="M2096" i="1"/>
  <c r="M2074" i="1" s="1"/>
  <c r="M1619" i="1"/>
  <c r="M1014" i="1"/>
  <c r="M1215" i="1"/>
  <c r="M2010" i="1"/>
  <c r="J1606" i="1"/>
  <c r="M1195" i="1"/>
  <c r="M1038" i="1"/>
  <c r="M2142" i="1"/>
  <c r="M2123" i="1"/>
  <c r="M2116" i="1"/>
  <c r="M2109" i="1"/>
  <c r="M1216" i="1"/>
  <c r="M1181" i="1"/>
  <c r="M1172" i="1"/>
  <c r="M842" i="1"/>
  <c r="M1068" i="1"/>
  <c r="M1039" i="1"/>
  <c r="M846" i="1"/>
  <c r="M1992" i="1"/>
  <c r="M1991" i="1" s="1"/>
  <c r="Q1991" i="1" s="1"/>
  <c r="M820" i="1"/>
  <c r="M819" i="1" s="1"/>
  <c r="Q819" i="1" s="1"/>
  <c r="M2567" i="1"/>
  <c r="M2443" i="1" s="1"/>
  <c r="Q2443" i="1" s="1"/>
  <c r="M2108" i="1"/>
  <c r="M2205" i="1"/>
  <c r="M2103" i="1"/>
  <c r="Q1612" i="1"/>
  <c r="M1036" i="1"/>
  <c r="Q965" i="1"/>
  <c r="M980" i="1"/>
  <c r="M1232" i="1"/>
  <c r="M1998" i="1"/>
  <c r="M1170" i="1"/>
  <c r="M1010" i="1"/>
  <c r="M863" i="1"/>
  <c r="M853" i="1"/>
  <c r="M840" i="1"/>
  <c r="M833" i="1"/>
  <c r="Q2289" i="1" l="1"/>
  <c r="M978" i="1"/>
  <c r="Q978" i="1" s="1"/>
  <c r="AL164" i="1"/>
  <c r="AL163" i="1"/>
  <c r="AJ165" i="1"/>
  <c r="M2099" i="1"/>
  <c r="Q2099" i="1" s="1"/>
  <c r="M1995" i="1"/>
  <c r="Q1995" i="1" s="1"/>
  <c r="Q68" i="1"/>
  <c r="M2107" i="1"/>
  <c r="Q2107" i="1" s="1"/>
  <c r="M1030" i="1"/>
  <c r="Q1030" i="1" s="1"/>
  <c r="M1611" i="1"/>
  <c r="Q1611" i="1" s="1"/>
  <c r="M830" i="1"/>
  <c r="M1013" i="1"/>
  <c r="Q1013" i="1" s="1"/>
  <c r="M2239" i="1"/>
  <c r="Q2239" i="1" s="1"/>
  <c r="M1681" i="1"/>
  <c r="Q1681" i="1" s="1"/>
  <c r="Q1998" i="1"/>
  <c r="Q2103" i="1"/>
  <c r="Q1039" i="1"/>
  <c r="Q1215" i="1"/>
  <c r="Q2198" i="1"/>
  <c r="Q2115" i="1"/>
  <c r="Q2117" i="1"/>
  <c r="Q1191" i="1"/>
  <c r="Q1076" i="1"/>
  <c r="Q1640" i="1"/>
  <c r="Q863" i="1"/>
  <c r="Q1010" i="1"/>
  <c r="Q1232" i="1"/>
  <c r="Q1036" i="1"/>
  <c r="Q2010" i="1"/>
  <c r="Q2119" i="1"/>
  <c r="Q1673" i="1"/>
  <c r="Q907" i="1"/>
  <c r="Q849" i="1"/>
  <c r="Q868" i="1"/>
  <c r="Q853" i="1"/>
  <c r="Q1172" i="1"/>
  <c r="Q2116" i="1"/>
  <c r="Q1038" i="1"/>
  <c r="Q2136" i="1"/>
  <c r="Q831" i="1"/>
  <c r="Q1037" i="1"/>
  <c r="Q845" i="1"/>
  <c r="Q1160" i="1"/>
  <c r="Q2172" i="1"/>
  <c r="Q838" i="1"/>
  <c r="Q2051" i="1"/>
  <c r="Q2205" i="1"/>
  <c r="Q846" i="1"/>
  <c r="Q1181" i="1"/>
  <c r="Q2123" i="1"/>
  <c r="Q1195" i="1"/>
  <c r="Q1679" i="1"/>
  <c r="Q2102" i="1"/>
  <c r="Q2145" i="1"/>
  <c r="Q1214" i="1"/>
  <c r="Q1639" i="1"/>
  <c r="Q1189" i="1"/>
  <c r="Q2179" i="1"/>
  <c r="Q1182" i="1"/>
  <c r="Q2135" i="1"/>
  <c r="Q1170" i="1"/>
  <c r="Q980" i="1"/>
  <c r="Q1068" i="1"/>
  <c r="Q842" i="1"/>
  <c r="Q1216" i="1"/>
  <c r="Q2142" i="1"/>
  <c r="Q1014" i="1"/>
  <c r="Q2096" i="1"/>
  <c r="Q1614" i="1"/>
  <c r="Q2648" i="1"/>
  <c r="Q2170" i="1"/>
  <c r="Q844" i="1"/>
  <c r="Q1194" i="1"/>
  <c r="Q2186" i="1"/>
  <c r="Q854" i="1"/>
  <c r="Q1136" i="1"/>
  <c r="Q2191" i="1"/>
  <c r="Q1040" i="1"/>
  <c r="Q867" i="1"/>
  <c r="Q1185" i="1"/>
  <c r="Q2143" i="1"/>
  <c r="Q829" i="1"/>
  <c r="Q1633" i="1"/>
  <c r="Q833" i="1"/>
  <c r="Q840" i="1"/>
  <c r="Q2567" i="1"/>
  <c r="Q2109" i="1"/>
  <c r="Q1619" i="1"/>
  <c r="Q2162" i="1"/>
  <c r="Q2042" i="1"/>
  <c r="Q1025" i="1"/>
  <c r="Q2199" i="1"/>
  <c r="Q2046" i="1"/>
  <c r="Q1147" i="1"/>
  <c r="Q1184" i="1"/>
  <c r="Q2118" i="1"/>
  <c r="Q901" i="1"/>
  <c r="Q1629" i="1"/>
  <c r="Q2229" i="1"/>
  <c r="Q1678" i="1"/>
  <c r="Q850" i="1"/>
  <c r="Q2015" i="1"/>
  <c r="Q848" i="1"/>
  <c r="Q2108" i="1"/>
  <c r="Q1992" i="1"/>
  <c r="Q820" i="1"/>
  <c r="Q2074" i="1" l="1"/>
  <c r="M2073" i="1"/>
  <c r="AJ166" i="1"/>
  <c r="AL165" i="1"/>
  <c r="M818" i="1"/>
  <c r="Q818" i="1" s="1"/>
  <c r="Q830" i="1"/>
  <c r="M19" i="1"/>
  <c r="M20" i="1"/>
  <c r="M977" i="1"/>
  <c r="Q977" i="1" s="1"/>
  <c r="M2288" i="1"/>
  <c r="Q2288" i="1" s="1"/>
  <c r="M1990" i="1"/>
  <c r="Q1990" i="1" s="1"/>
  <c r="M1474" i="1"/>
  <c r="Q1474" i="1" s="1"/>
  <c r="M1606" i="1"/>
  <c r="Q1606" i="1" s="1"/>
  <c r="Q2073" i="1" l="1"/>
  <c r="AL166" i="1"/>
  <c r="AJ167" i="1"/>
  <c r="Q19" i="1"/>
  <c r="Q20" i="1"/>
  <c r="AL167" i="1" l="1"/>
  <c r="AJ168" i="1"/>
  <c r="L29" i="3"/>
  <c r="K29" i="3"/>
  <c r="L24" i="3"/>
  <c r="K24" i="3"/>
  <c r="L17" i="3"/>
  <c r="K17" i="3"/>
  <c r="AL168" i="1" l="1"/>
  <c r="AJ169" i="1"/>
  <c r="K23" i="3"/>
  <c r="L23" i="3"/>
  <c r="AL169" i="1" l="1"/>
  <c r="AJ170" i="1"/>
  <c r="AL170" i="1" s="1"/>
  <c r="G25" i="3"/>
  <c r="AJ171" i="1" l="1"/>
  <c r="AJ172" i="1" s="1"/>
  <c r="AJ173" i="1" s="1"/>
  <c r="H15" i="3"/>
  <c r="AL171" i="1" l="1"/>
  <c r="AL172" i="1"/>
  <c r="AJ174" i="1"/>
  <c r="AL173" i="1"/>
  <c r="H32" i="3"/>
  <c r="G32" i="3"/>
  <c r="L32" i="3"/>
  <c r="K32" i="3"/>
  <c r="D32" i="3"/>
  <c r="C32" i="3"/>
  <c r="H31" i="3"/>
  <c r="G31" i="3"/>
  <c r="L31" i="3"/>
  <c r="K31" i="3"/>
  <c r="D31" i="3"/>
  <c r="C31" i="3"/>
  <c r="L30" i="3"/>
  <c r="D30" i="3"/>
  <c r="C30" i="3"/>
  <c r="H29" i="3"/>
  <c r="G29" i="3"/>
  <c r="H28" i="3"/>
  <c r="G28" i="3"/>
  <c r="D28" i="3"/>
  <c r="H27" i="3"/>
  <c r="G27" i="3"/>
  <c r="L27" i="3"/>
  <c r="D27" i="3"/>
  <c r="C27" i="3"/>
  <c r="H25" i="3"/>
  <c r="C25" i="3"/>
  <c r="H24" i="3"/>
  <c r="G24" i="3"/>
  <c r="H23" i="3"/>
  <c r="G23" i="3"/>
  <c r="H22" i="3"/>
  <c r="C21" i="3"/>
  <c r="H20" i="3"/>
  <c r="G20" i="3"/>
  <c r="H19" i="3"/>
  <c r="G19" i="3"/>
  <c r="H18" i="3"/>
  <c r="G18" i="3"/>
  <c r="H17" i="3"/>
  <c r="G17" i="3"/>
  <c r="C16" i="3"/>
  <c r="G15" i="3"/>
  <c r="H14" i="3"/>
  <c r="G14" i="3"/>
  <c r="J13" i="3"/>
  <c r="H13" i="3"/>
  <c r="G13" i="3"/>
  <c r="AL174" i="1" l="1"/>
  <c r="AJ175" i="1"/>
  <c r="P32" i="3"/>
  <c r="O32" i="3"/>
  <c r="P27" i="3"/>
  <c r="O31" i="3"/>
  <c r="P31" i="3"/>
  <c r="K30" i="3"/>
  <c r="K27" i="3"/>
  <c r="O27" i="3" s="1"/>
  <c r="C22" i="3"/>
  <c r="C28" i="3"/>
  <c r="D24" i="3"/>
  <c r="P24" i="3" s="1"/>
  <c r="C18" i="3"/>
  <c r="C24" i="3"/>
  <c r="O24" i="3" s="1"/>
  <c r="C19" i="3"/>
  <c r="C20" i="3"/>
  <c r="AJ176" i="1" l="1"/>
  <c r="AL175" i="1"/>
  <c r="L13" i="3"/>
  <c r="K13" i="3"/>
  <c r="J12" i="3"/>
  <c r="H12" i="3"/>
  <c r="G12" i="3"/>
  <c r="K12" i="3"/>
  <c r="H11" i="3"/>
  <c r="G11" i="3"/>
  <c r="F11" i="3"/>
  <c r="D11" i="3"/>
  <c r="C11" i="3"/>
  <c r="AL176" i="1" l="1"/>
  <c r="AJ177" i="1"/>
  <c r="L12" i="3"/>
  <c r="D12" i="3"/>
  <c r="C13" i="3"/>
  <c r="C12" i="3"/>
  <c r="O12" i="3" s="1"/>
  <c r="AL177" i="1" l="1"/>
  <c r="AJ178" i="1"/>
  <c r="P12" i="3"/>
  <c r="O13" i="3"/>
  <c r="F18" i="3"/>
  <c r="AL178" i="1" l="1"/>
  <c r="AJ179" i="1"/>
  <c r="F16" i="3"/>
  <c r="AL179" i="1" l="1"/>
  <c r="AJ180" i="1"/>
  <c r="C14" i="3"/>
  <c r="AJ181" i="1" l="1"/>
  <c r="AJ182" i="1" s="1"/>
  <c r="AL180" i="1"/>
  <c r="C10" i="4"/>
  <c r="AL182" i="1" l="1"/>
  <c r="AL181" i="1"/>
  <c r="AJ183" i="1"/>
  <c r="L11" i="4"/>
  <c r="AL183" i="1" l="1"/>
  <c r="AJ184" i="1"/>
  <c r="AJ185" i="1" s="1"/>
  <c r="J11" i="3"/>
  <c r="T11" i="4"/>
  <c r="D11" i="4"/>
  <c r="Z18" i="4"/>
  <c r="AL185" i="1" l="1"/>
  <c r="AL184" i="1"/>
  <c r="AJ186" i="1"/>
  <c r="AJ187" i="1" s="1"/>
  <c r="AJ188" i="1" s="1"/>
  <c r="AL188" i="1" s="1"/>
  <c r="J31" i="3"/>
  <c r="N31" i="3"/>
  <c r="F31" i="3"/>
  <c r="AL186" i="1" l="1"/>
  <c r="AJ189" i="1"/>
  <c r="AL187" i="1"/>
  <c r="R31" i="3"/>
  <c r="F24" i="3"/>
  <c r="AL189" i="1" l="1"/>
  <c r="AJ190" i="1"/>
  <c r="AL190" i="1" s="1"/>
  <c r="N24" i="3"/>
  <c r="J24" i="3"/>
  <c r="D24" i="4"/>
  <c r="AJ191" i="1" l="1"/>
  <c r="R24" i="3"/>
  <c r="F21" i="3"/>
  <c r="AJ192" i="1" l="1"/>
  <c r="AL191" i="1"/>
  <c r="L29" i="4"/>
  <c r="T29" i="4"/>
  <c r="AL192" i="1" l="1"/>
  <c r="AJ193" i="1"/>
  <c r="N29" i="3"/>
  <c r="J29" i="3"/>
  <c r="D29" i="4"/>
  <c r="AJ194" i="1" l="1"/>
  <c r="AJ195" i="1" s="1"/>
  <c r="AL193" i="1"/>
  <c r="V28" i="4"/>
  <c r="AL195" i="1" l="1"/>
  <c r="AJ196" i="1"/>
  <c r="AL194" i="1"/>
  <c r="J28" i="3"/>
  <c r="F28" i="3"/>
  <c r="AJ197" i="1" l="1"/>
  <c r="AJ198" i="1" s="1"/>
  <c r="AL198" i="1" s="1"/>
  <c r="AL196" i="1"/>
  <c r="J25" i="3"/>
  <c r="F25" i="3"/>
  <c r="AJ199" i="1" l="1"/>
  <c r="AL199" i="1" s="1"/>
  <c r="AL197" i="1"/>
  <c r="R20" i="4"/>
  <c r="N20" i="4"/>
  <c r="AJ200" i="1" l="1"/>
  <c r="AJ201" i="1" s="1"/>
  <c r="AL201" i="1" s="1"/>
  <c r="V20" i="4"/>
  <c r="AL200" i="1" l="1"/>
  <c r="AJ202" i="1"/>
  <c r="AJ203" i="1" s="1"/>
  <c r="F20" i="4"/>
  <c r="AL202" i="1" l="1"/>
  <c r="AL203" i="1"/>
  <c r="AJ204" i="1"/>
  <c r="V26" i="4"/>
  <c r="F20" i="3"/>
  <c r="J20" i="3"/>
  <c r="AL204" i="1" l="1"/>
  <c r="AJ205" i="1"/>
  <c r="AJ206" i="1" s="1"/>
  <c r="T19" i="4"/>
  <c r="L19" i="4"/>
  <c r="AL205" i="1" l="1"/>
  <c r="AJ207" i="1"/>
  <c r="AL207" i="1" s="1"/>
  <c r="AL206" i="1"/>
  <c r="J19" i="3"/>
  <c r="F19" i="3"/>
  <c r="D19" i="4"/>
  <c r="X12" i="4"/>
  <c r="AJ208" i="1" l="1"/>
  <c r="AJ209" i="1" s="1"/>
  <c r="AL209" i="1" s="1"/>
  <c r="R12" i="4"/>
  <c r="AJ210" i="1" l="1"/>
  <c r="AJ211" i="1" s="1"/>
  <c r="AJ212" i="1" s="1"/>
  <c r="AL208" i="1"/>
  <c r="F12" i="3"/>
  <c r="N12" i="3"/>
  <c r="AL210" i="1" l="1"/>
  <c r="AJ213" i="1"/>
  <c r="AL212" i="1"/>
  <c r="AL211" i="1"/>
  <c r="R12" i="3"/>
  <c r="L12" i="4"/>
  <c r="D12" i="4"/>
  <c r="T17" i="4"/>
  <c r="AL213" i="1" l="1"/>
  <c r="AJ214" i="1"/>
  <c r="R23" i="4"/>
  <c r="J23" i="4"/>
  <c r="AL214" i="1" l="1"/>
  <c r="AJ215" i="1"/>
  <c r="J27" i="3"/>
  <c r="N27" i="3"/>
  <c r="F27" i="3"/>
  <c r="AL215" i="1" l="1"/>
  <c r="AJ216" i="1"/>
  <c r="AJ217" i="1" s="1"/>
  <c r="R27" i="3"/>
  <c r="N23" i="3"/>
  <c r="N17" i="3"/>
  <c r="J23" i="3"/>
  <c r="J17" i="3"/>
  <c r="L17" i="4"/>
  <c r="F17" i="4"/>
  <c r="N13" i="4"/>
  <c r="H13" i="4"/>
  <c r="F13" i="4"/>
  <c r="AL217" i="1" l="1"/>
  <c r="AL216" i="1"/>
  <c r="AJ218" i="1"/>
  <c r="L14" i="4"/>
  <c r="T14" i="4"/>
  <c r="AJ219" i="1" l="1"/>
  <c r="AL218" i="1"/>
  <c r="J14" i="3"/>
  <c r="D14" i="4"/>
  <c r="AL219" i="1" l="1"/>
  <c r="AJ220" i="1"/>
  <c r="F13" i="3"/>
  <c r="N13" i="3"/>
  <c r="T13" i="4"/>
  <c r="AL220" i="1" l="1"/>
  <c r="AJ221" i="1"/>
  <c r="R13" i="3"/>
  <c r="J32" i="3"/>
  <c r="F32" i="3"/>
  <c r="N32" i="3"/>
  <c r="AC12" i="4"/>
  <c r="AD12" i="4"/>
  <c r="AE12" i="4"/>
  <c r="AF12" i="4"/>
  <c r="AG12" i="4"/>
  <c r="AH12" i="4"/>
  <c r="AC13" i="4"/>
  <c r="AD13" i="4"/>
  <c r="AE13" i="4"/>
  <c r="AF13" i="4"/>
  <c r="AC16" i="4"/>
  <c r="AD16" i="4"/>
  <c r="AE16" i="4"/>
  <c r="AF16" i="4"/>
  <c r="AG16" i="4"/>
  <c r="AH16" i="4"/>
  <c r="AC17" i="4"/>
  <c r="AD17" i="4"/>
  <c r="AC20" i="4"/>
  <c r="AD20" i="4"/>
  <c r="AG20" i="4"/>
  <c r="AH20" i="4"/>
  <c r="AC21" i="4"/>
  <c r="AD21" i="4"/>
  <c r="AE21" i="4"/>
  <c r="AF21" i="4"/>
  <c r="AG21" i="4"/>
  <c r="AH21" i="4"/>
  <c r="AC22" i="4"/>
  <c r="AD22" i="4"/>
  <c r="AE22" i="4"/>
  <c r="AF22" i="4"/>
  <c r="AG22" i="4"/>
  <c r="AH22" i="4"/>
  <c r="AC23" i="4"/>
  <c r="AD23" i="4"/>
  <c r="AE23" i="4"/>
  <c r="AF23" i="4"/>
  <c r="AG23" i="4"/>
  <c r="AH23" i="4"/>
  <c r="AC24" i="4"/>
  <c r="AD24" i="4"/>
  <c r="AG24" i="4"/>
  <c r="AH24" i="4"/>
  <c r="AC25" i="4"/>
  <c r="AC26" i="4"/>
  <c r="AD26" i="4"/>
  <c r="AE26" i="4"/>
  <c r="AF26" i="4"/>
  <c r="AC27" i="4"/>
  <c r="AE27" i="4"/>
  <c r="AG27" i="4"/>
  <c r="AH27" i="4"/>
  <c r="AC28" i="4"/>
  <c r="AD28" i="4"/>
  <c r="AC30" i="4"/>
  <c r="AD30" i="4"/>
  <c r="AE30" i="4"/>
  <c r="AF30" i="4"/>
  <c r="AG30" i="4"/>
  <c r="AH30" i="4"/>
  <c r="AC31" i="4"/>
  <c r="AD31" i="4"/>
  <c r="AE31" i="4"/>
  <c r="AF31" i="4"/>
  <c r="AG31" i="4"/>
  <c r="AH31" i="4"/>
  <c r="AC32" i="4"/>
  <c r="AD32" i="4"/>
  <c r="AE32" i="4"/>
  <c r="AF32" i="4"/>
  <c r="AG32" i="4"/>
  <c r="AH32" i="4"/>
  <c r="AB12" i="4"/>
  <c r="AB13" i="4"/>
  <c r="AB14" i="4"/>
  <c r="AB16" i="4"/>
  <c r="AB17" i="4"/>
  <c r="AB19" i="4"/>
  <c r="AB20" i="4"/>
  <c r="AB21" i="4"/>
  <c r="AB22" i="4"/>
  <c r="AB23" i="4"/>
  <c r="AB24" i="4"/>
  <c r="AB26" i="4"/>
  <c r="AB28" i="4"/>
  <c r="AB29" i="4"/>
  <c r="AB30" i="4"/>
  <c r="AB31" i="4"/>
  <c r="AB32" i="4"/>
  <c r="AB11" i="4"/>
  <c r="AL221" i="1" l="1"/>
  <c r="AJ222" i="1"/>
  <c r="AJ223" i="1" s="1"/>
  <c r="R32" i="3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E10" i="4"/>
  <c r="G10" i="4"/>
  <c r="H10" i="4"/>
  <c r="I10" i="4"/>
  <c r="J10" i="4"/>
  <c r="K10" i="4"/>
  <c r="M10" i="4"/>
  <c r="N10" i="4"/>
  <c r="O10" i="4"/>
  <c r="P10" i="4"/>
  <c r="Q10" i="4"/>
  <c r="R10" i="4"/>
  <c r="S10" i="4"/>
  <c r="U10" i="4"/>
  <c r="V10" i="4"/>
  <c r="W10" i="4"/>
  <c r="X10" i="4"/>
  <c r="Y10" i="4"/>
  <c r="Z10" i="4"/>
  <c r="AL223" i="1" l="1"/>
  <c r="AL222" i="1"/>
  <c r="AJ224" i="1"/>
  <c r="AA10" i="4"/>
  <c r="AF10" i="4"/>
  <c r="AH10" i="4"/>
  <c r="AG10" i="4"/>
  <c r="AE10" i="4"/>
  <c r="AC10" i="4"/>
  <c r="AJ225" i="1" l="1"/>
  <c r="AJ226" i="1" s="1"/>
  <c r="AL226" i="1" s="1"/>
  <c r="AL224" i="1"/>
  <c r="J15" i="3"/>
  <c r="D15" i="4"/>
  <c r="AL225" i="1" l="1"/>
  <c r="AJ227" i="1"/>
  <c r="AL227" i="1" s="1"/>
  <c r="J18" i="3"/>
  <c r="L18" i="4"/>
  <c r="AJ228" i="1" l="1"/>
  <c r="AJ229" i="1" s="1"/>
  <c r="D18" i="4"/>
  <c r="D10" i="4" s="1"/>
  <c r="AL228" i="1" l="1"/>
  <c r="AL229" i="1"/>
  <c r="AJ230" i="1"/>
  <c r="AJ231" i="1" s="1"/>
  <c r="AJ232" i="1" s="1"/>
  <c r="L15" i="4"/>
  <c r="AL232" i="1" l="1"/>
  <c r="AL230" i="1"/>
  <c r="AL231" i="1"/>
  <c r="AJ233" i="1"/>
  <c r="T15" i="4"/>
  <c r="T10" i="4" s="1"/>
  <c r="L10" i="4"/>
  <c r="AL233" i="1" l="1"/>
  <c r="AJ234" i="1"/>
  <c r="AB15" i="4"/>
  <c r="AB10" i="4"/>
  <c r="AJ235" i="1" l="1"/>
  <c r="AL234" i="1"/>
  <c r="F30" i="3"/>
  <c r="F22" i="3"/>
  <c r="AL235" i="1" l="1"/>
  <c r="AJ236" i="1"/>
  <c r="J22" i="3"/>
  <c r="N30" i="3"/>
  <c r="D29" i="3"/>
  <c r="P29" i="3" s="1"/>
  <c r="G22" i="3"/>
  <c r="AL236" i="1" l="1"/>
  <c r="AJ237" i="1"/>
  <c r="AJ238" i="1" s="1"/>
  <c r="AJ239" i="1" s="1"/>
  <c r="C29" i="3"/>
  <c r="O29" i="3" s="1"/>
  <c r="D23" i="3"/>
  <c r="P23" i="3" s="1"/>
  <c r="AL237" i="1" l="1"/>
  <c r="AL238" i="1"/>
  <c r="AJ240" i="1"/>
  <c r="AJ241" i="1" s="1"/>
  <c r="AL239" i="1"/>
  <c r="D22" i="3"/>
  <c r="D13" i="3"/>
  <c r="D20" i="3"/>
  <c r="AL241" i="1" l="1"/>
  <c r="AJ242" i="1"/>
  <c r="AJ243" i="1" s="1"/>
  <c r="AL240" i="1"/>
  <c r="P13" i="3"/>
  <c r="D19" i="3"/>
  <c r="F29" i="3"/>
  <c r="R29" i="3" s="1"/>
  <c r="AL242" i="1" l="1"/>
  <c r="AL243" i="1"/>
  <c r="AJ244" i="1"/>
  <c r="AL244" i="1" s="1"/>
  <c r="F17" i="3"/>
  <c r="R17" i="3" s="1"/>
  <c r="D18" i="3"/>
  <c r="F14" i="3"/>
  <c r="F15" i="3"/>
  <c r="F23" i="3"/>
  <c r="R23" i="3" s="1"/>
  <c r="AJ245" i="1" l="1"/>
  <c r="AJ246" i="1" s="1"/>
  <c r="D17" i="3"/>
  <c r="P17" i="3" s="1"/>
  <c r="AL246" i="1" l="1"/>
  <c r="AL245" i="1"/>
  <c r="AJ247" i="1"/>
  <c r="C17" i="3"/>
  <c r="O17" i="3" s="1"/>
  <c r="AJ248" i="1" l="1"/>
  <c r="AL247" i="1"/>
  <c r="C23" i="3"/>
  <c r="O23" i="3" s="1"/>
  <c r="D15" i="3"/>
  <c r="AL248" i="1" l="1"/>
  <c r="AJ249" i="1"/>
  <c r="C15" i="3"/>
  <c r="D14" i="3"/>
  <c r="AL249" i="1" l="1"/>
  <c r="AJ250" i="1"/>
  <c r="AJ251" i="1" s="1"/>
  <c r="D21" i="3"/>
  <c r="AL251" i="1" l="1"/>
  <c r="AL250" i="1"/>
  <c r="AJ252" i="1"/>
  <c r="G21" i="3"/>
  <c r="H21" i="3"/>
  <c r="J21" i="3"/>
  <c r="AJ253" i="1" l="1"/>
  <c r="AL252" i="1"/>
  <c r="D16" i="3"/>
  <c r="AL253" i="1" l="1"/>
  <c r="AJ254" i="1"/>
  <c r="F25" i="4"/>
  <c r="AD25" i="4" s="1"/>
  <c r="D25" i="3"/>
  <c r="L25" i="4"/>
  <c r="AL254" i="1" l="1"/>
  <c r="AJ255" i="1"/>
  <c r="F10" i="4"/>
  <c r="AD10" i="4" s="1"/>
  <c r="AL255" i="1" l="1"/>
  <c r="AJ256" i="1"/>
  <c r="K14" i="3"/>
  <c r="O14" i="3" s="1"/>
  <c r="N14" i="3"/>
  <c r="L14" i="3"/>
  <c r="P14" i="3" s="1"/>
  <c r="K15" i="3"/>
  <c r="O15" i="3" s="1"/>
  <c r="N15" i="3"/>
  <c r="L15" i="3"/>
  <c r="P15" i="3" s="1"/>
  <c r="AL256" i="1" l="1"/>
  <c r="AJ257" i="1"/>
  <c r="AJ258" i="1" s="1"/>
  <c r="R15" i="3"/>
  <c r="R14" i="3"/>
  <c r="G16" i="3"/>
  <c r="H16" i="3"/>
  <c r="J16" i="3"/>
  <c r="K16" i="3"/>
  <c r="N16" i="3"/>
  <c r="L16" i="3"/>
  <c r="AL258" i="1" l="1"/>
  <c r="AL257" i="1"/>
  <c r="AJ259" i="1"/>
  <c r="AJ260" i="1" s="1"/>
  <c r="AJ261" i="1" s="1"/>
  <c r="R16" i="3"/>
  <c r="P16" i="3"/>
  <c r="O16" i="3"/>
  <c r="K18" i="3"/>
  <c r="O18" i="3" s="1"/>
  <c r="N18" i="3"/>
  <c r="T18" i="4"/>
  <c r="AB18" i="4" s="1"/>
  <c r="L18" i="3"/>
  <c r="P18" i="3" s="1"/>
  <c r="AL261" i="1" l="1"/>
  <c r="AL259" i="1"/>
  <c r="AJ262" i="1"/>
  <c r="AL260" i="1"/>
  <c r="R18" i="3"/>
  <c r="K19" i="3"/>
  <c r="O19" i="3" s="1"/>
  <c r="AJ263" i="1" l="1"/>
  <c r="AL262" i="1"/>
  <c r="L19" i="3"/>
  <c r="N19" i="3"/>
  <c r="AL263" i="1" l="1"/>
  <c r="AJ264" i="1"/>
  <c r="AJ265" i="1" s="1"/>
  <c r="AL265" i="1" s="1"/>
  <c r="R19" i="3"/>
  <c r="P19" i="3"/>
  <c r="AL264" i="1" l="1"/>
  <c r="AJ266" i="1"/>
  <c r="AJ267" i="1" s="1"/>
  <c r="AL267" i="1" s="1"/>
  <c r="D26" i="3"/>
  <c r="F26" i="3"/>
  <c r="C26" i="3"/>
  <c r="AL266" i="1" l="1"/>
  <c r="AJ268" i="1"/>
  <c r="C10" i="3"/>
  <c r="F10" i="3"/>
  <c r="D10" i="3"/>
  <c r="G26" i="3"/>
  <c r="J26" i="3"/>
  <c r="H26" i="3"/>
  <c r="AJ269" i="1" l="1"/>
  <c r="AJ270" i="1" s="1"/>
  <c r="AL268" i="1"/>
  <c r="K26" i="3"/>
  <c r="O26" i="3" s="1"/>
  <c r="AJ271" i="1" l="1"/>
  <c r="AJ272" i="1" s="1"/>
  <c r="AJ273" i="1" s="1"/>
  <c r="AL273" i="1" s="1"/>
  <c r="AL270" i="1"/>
  <c r="AL269" i="1"/>
  <c r="N26" i="3"/>
  <c r="L26" i="3"/>
  <c r="P26" i="3" s="1"/>
  <c r="K28" i="3"/>
  <c r="O28" i="3" s="1"/>
  <c r="AJ274" i="1" l="1"/>
  <c r="AJ275" i="1" s="1"/>
  <c r="AL272" i="1"/>
  <c r="AL271" i="1"/>
  <c r="R26" i="3"/>
  <c r="L28" i="3"/>
  <c r="P28" i="3" s="1"/>
  <c r="N28" i="3"/>
  <c r="R28" i="3" s="1"/>
  <c r="AJ276" i="1" l="1"/>
  <c r="AJ277" i="1" s="1"/>
  <c r="AL275" i="1"/>
  <c r="AL274" i="1"/>
  <c r="K25" i="3"/>
  <c r="O25" i="3" s="1"/>
  <c r="N25" i="3"/>
  <c r="R25" i="3" s="1"/>
  <c r="L25" i="3"/>
  <c r="P25" i="3" s="1"/>
  <c r="T25" i="4"/>
  <c r="AB25" i="4" s="1"/>
  <c r="AL276" i="1" l="1"/>
  <c r="AJ278" i="1"/>
  <c r="AJ279" i="1" s="1"/>
  <c r="AL277" i="1"/>
  <c r="K20" i="3"/>
  <c r="AL278" i="1" l="1"/>
  <c r="AL279" i="1"/>
  <c r="AJ280" i="1"/>
  <c r="O20" i="3"/>
  <c r="N20" i="3"/>
  <c r="L20" i="3"/>
  <c r="AL280" i="1" l="1"/>
  <c r="AJ281" i="1"/>
  <c r="R20" i="3"/>
  <c r="P20" i="3"/>
  <c r="AL281" i="1" l="1"/>
  <c r="AJ282" i="1"/>
  <c r="K21" i="3"/>
  <c r="L21" i="3"/>
  <c r="N21" i="3"/>
  <c r="AL282" i="1" l="1"/>
  <c r="AJ283" i="1"/>
  <c r="R21" i="3"/>
  <c r="P21" i="3"/>
  <c r="O21" i="3"/>
  <c r="AJ284" i="1" l="1"/>
  <c r="AL284" i="1" s="1"/>
  <c r="AL283" i="1"/>
  <c r="AJ285" i="1" l="1"/>
  <c r="AJ286" i="1" s="1"/>
  <c r="AJ287" i="1" s="1"/>
  <c r="AL287" i="1" s="1"/>
  <c r="AJ288" i="1" l="1"/>
  <c r="AJ289" i="1" s="1"/>
  <c r="AL285" i="1"/>
  <c r="AL286" i="1"/>
  <c r="AL288" i="1" l="1"/>
  <c r="AL289" i="1"/>
  <c r="AJ290" i="1"/>
  <c r="AJ291" i="1" s="1"/>
  <c r="AL290" i="1" l="1"/>
  <c r="AJ292" i="1"/>
  <c r="AL291" i="1"/>
  <c r="AL292" i="1" l="1"/>
  <c r="AJ293" i="1"/>
  <c r="AL293" i="1" s="1"/>
  <c r="AJ294" i="1" l="1"/>
  <c r="AJ295" i="1" s="1"/>
  <c r="AL295" i="1" l="1"/>
  <c r="AJ296" i="1"/>
  <c r="AL294" i="1"/>
  <c r="AJ297" i="1" l="1"/>
  <c r="AL296" i="1"/>
  <c r="AL297" i="1" l="1"/>
  <c r="AJ298" i="1"/>
  <c r="AL298" i="1" l="1"/>
  <c r="AJ299" i="1"/>
  <c r="AL299" i="1" l="1"/>
  <c r="AJ300" i="1"/>
  <c r="AL300" i="1" l="1"/>
  <c r="AJ301" i="1"/>
  <c r="AJ302" i="1" s="1"/>
  <c r="AL302" i="1" l="1"/>
  <c r="AJ303" i="1"/>
  <c r="AL301" i="1"/>
  <c r="AJ304" i="1" l="1"/>
  <c r="AJ305" i="1" s="1"/>
  <c r="AJ306" i="1" s="1"/>
  <c r="AL303" i="1"/>
  <c r="AL305" i="1" l="1"/>
  <c r="AJ307" i="1"/>
  <c r="AL306" i="1"/>
  <c r="AL304" i="1"/>
  <c r="AL307" i="1" l="1"/>
  <c r="AJ308" i="1"/>
  <c r="AJ309" i="1" s="1"/>
  <c r="AL309" i="1" l="1"/>
  <c r="AJ310" i="1"/>
  <c r="AL308" i="1"/>
  <c r="AL310" i="1" l="1"/>
  <c r="AJ311" i="1"/>
  <c r="AL311" i="1" l="1"/>
  <c r="AJ312" i="1"/>
  <c r="AJ313" i="1" s="1"/>
  <c r="AL313" i="1" l="1"/>
  <c r="AJ314" i="1"/>
  <c r="AL312" i="1"/>
  <c r="AL314" i="1" l="1"/>
  <c r="AJ315" i="1"/>
  <c r="AJ316" i="1" s="1"/>
  <c r="AJ317" i="1" l="1"/>
  <c r="AL317" i="1" s="1"/>
  <c r="AL315" i="1"/>
  <c r="AL316" i="1"/>
  <c r="AJ318" i="1" l="1"/>
  <c r="AJ319" i="1" s="1"/>
  <c r="AL318" i="1" l="1"/>
  <c r="AL319" i="1"/>
  <c r="AJ320" i="1"/>
  <c r="AJ321" i="1" s="1"/>
  <c r="AL321" i="1" l="1"/>
  <c r="AL320" i="1"/>
  <c r="AJ322" i="1"/>
  <c r="AJ323" i="1" s="1"/>
  <c r="AL322" i="1" l="1"/>
  <c r="AJ324" i="1"/>
  <c r="AJ325" i="1" s="1"/>
  <c r="AL323" i="1"/>
  <c r="AL325" i="1" l="1"/>
  <c r="AL324" i="1"/>
  <c r="AJ326" i="1"/>
  <c r="AJ327" i="1" l="1"/>
  <c r="AJ328" i="1" s="1"/>
  <c r="AJ329" i="1" s="1"/>
  <c r="AL326" i="1"/>
  <c r="AL327" i="1" l="1"/>
  <c r="AL328" i="1"/>
  <c r="AL329" i="1"/>
  <c r="AJ330" i="1"/>
  <c r="AL330" i="1" l="1"/>
  <c r="AJ331" i="1"/>
  <c r="AJ332" i="1" l="1"/>
  <c r="AL331" i="1"/>
  <c r="AL332" i="1" l="1"/>
  <c r="AJ333" i="1"/>
  <c r="AJ334" i="1" s="1"/>
  <c r="AL334" i="1" l="1"/>
  <c r="AL333" i="1"/>
  <c r="AJ335" i="1"/>
  <c r="AJ336" i="1" l="1"/>
  <c r="AL335" i="1"/>
  <c r="AL336" i="1" l="1"/>
  <c r="AJ337" i="1"/>
  <c r="AL337" i="1" l="1"/>
  <c r="AJ338" i="1"/>
  <c r="AJ339" i="1" s="1"/>
  <c r="AL339" i="1" l="1"/>
  <c r="AL338" i="1"/>
  <c r="AJ340" i="1"/>
  <c r="AJ341" i="1" s="1"/>
  <c r="AL340" i="1" l="1"/>
  <c r="AL341" i="1"/>
  <c r="AJ342" i="1"/>
  <c r="AJ343" i="1" s="1"/>
  <c r="AL343" i="1" l="1"/>
  <c r="AL342" i="1"/>
  <c r="AJ344" i="1"/>
  <c r="AJ345" i="1" l="1"/>
  <c r="AJ346" i="1" s="1"/>
  <c r="AL344" i="1"/>
  <c r="AL346" i="1" l="1"/>
  <c r="AL345" i="1"/>
  <c r="AJ347" i="1"/>
  <c r="AJ348" i="1" l="1"/>
  <c r="AJ349" i="1" s="1"/>
  <c r="AL347" i="1"/>
  <c r="AL349" i="1" l="1"/>
  <c r="AJ350" i="1"/>
  <c r="AJ351" i="1" s="1"/>
  <c r="AL348" i="1"/>
  <c r="AL350" i="1" l="1"/>
  <c r="AL351" i="1"/>
  <c r="AJ352" i="1"/>
  <c r="AJ353" i="1" s="1"/>
  <c r="AL353" i="1" l="1"/>
  <c r="AL352" i="1"/>
  <c r="AJ354" i="1"/>
  <c r="AJ355" i="1" l="1"/>
  <c r="AJ356" i="1" s="1"/>
  <c r="AL354" i="1"/>
  <c r="AL356" i="1" l="1"/>
  <c r="AL355" i="1"/>
  <c r="AJ357" i="1"/>
  <c r="AJ358" i="1" l="1"/>
  <c r="AJ359" i="1" s="1"/>
  <c r="AL359" i="1" s="1"/>
  <c r="AL357" i="1"/>
  <c r="AJ360" i="1" l="1"/>
  <c r="AJ361" i="1" s="1"/>
  <c r="AL358" i="1"/>
  <c r="AL360" i="1" l="1"/>
  <c r="AL361" i="1"/>
  <c r="AJ362" i="1"/>
  <c r="AJ363" i="1" s="1"/>
  <c r="AL363" i="1" l="1"/>
  <c r="AL362" i="1"/>
  <c r="AJ364" i="1"/>
  <c r="AJ365" i="1" l="1"/>
  <c r="AL364" i="1"/>
  <c r="AL365" i="1" l="1"/>
  <c r="AJ366" i="1"/>
  <c r="AL366" i="1" l="1"/>
  <c r="AJ367" i="1"/>
  <c r="AJ368" i="1" s="1"/>
  <c r="AL368" i="1" l="1"/>
  <c r="AL367" i="1"/>
  <c r="AJ369" i="1"/>
  <c r="AJ370" i="1" s="1"/>
  <c r="AL370" i="1" l="1"/>
  <c r="AL369" i="1"/>
  <c r="AJ371" i="1"/>
  <c r="AJ372" i="1" l="1"/>
  <c r="AJ373" i="1" s="1"/>
  <c r="AL373" i="1" s="1"/>
  <c r="AL371" i="1"/>
  <c r="AJ374" i="1" l="1"/>
  <c r="AL374" i="1" s="1"/>
  <c r="AL372" i="1"/>
  <c r="AJ375" i="1" l="1"/>
  <c r="AJ376" i="1" s="1"/>
  <c r="AL375" i="1" l="1"/>
  <c r="AL376" i="1"/>
  <c r="AJ377" i="1"/>
  <c r="AJ378" i="1" s="1"/>
  <c r="AL377" i="1" l="1"/>
  <c r="AL378" i="1"/>
  <c r="AJ379" i="1"/>
  <c r="AJ380" i="1" s="1"/>
  <c r="AL379" i="1" l="1"/>
  <c r="AJ381" i="1"/>
  <c r="AL380" i="1"/>
  <c r="AL381" i="1" l="1"/>
  <c r="AJ382" i="1"/>
  <c r="AL382" i="1" l="1"/>
  <c r="AJ383" i="1"/>
  <c r="AJ384" i="1" s="1"/>
  <c r="AL384" i="1" l="1"/>
  <c r="AL383" i="1"/>
  <c r="AJ385" i="1"/>
  <c r="AJ386" i="1" l="1"/>
  <c r="AL385" i="1"/>
  <c r="AL386" i="1" l="1"/>
  <c r="AJ387" i="1"/>
  <c r="AL387" i="1" l="1"/>
  <c r="AJ388" i="1"/>
  <c r="AL388" i="1" l="1"/>
  <c r="AJ389" i="1"/>
  <c r="AL389" i="1" l="1"/>
  <c r="AJ390" i="1"/>
  <c r="AJ391" i="1" s="1"/>
  <c r="AJ392" i="1" s="1"/>
  <c r="AL390" i="1" l="1"/>
  <c r="AL391" i="1"/>
  <c r="AJ393" i="1"/>
  <c r="AL392" i="1"/>
  <c r="AL393" i="1" l="1"/>
  <c r="AJ394" i="1"/>
  <c r="AJ395" i="1" s="1"/>
  <c r="AL394" i="1" l="1"/>
  <c r="AJ396" i="1"/>
  <c r="AL395" i="1"/>
  <c r="AL396" i="1" l="1"/>
  <c r="AJ397" i="1"/>
  <c r="AJ398" i="1" s="1"/>
  <c r="AL398" i="1" l="1"/>
  <c r="AJ399" i="1"/>
  <c r="AL397" i="1"/>
  <c r="AL399" i="1" l="1"/>
  <c r="AJ400" i="1"/>
  <c r="AL400" i="1" l="1"/>
  <c r="AJ401" i="1"/>
  <c r="AL401" i="1" l="1"/>
  <c r="AJ402" i="1"/>
  <c r="AL402" i="1" l="1"/>
  <c r="AJ403" i="1"/>
  <c r="AJ404" i="1" s="1"/>
  <c r="AL404" i="1" l="1"/>
  <c r="AL403" i="1"/>
  <c r="AJ405" i="1"/>
  <c r="AL405" i="1" l="1"/>
  <c r="AJ406" i="1"/>
  <c r="AL406" i="1" l="1"/>
  <c r="AJ407" i="1"/>
  <c r="AJ408" i="1" l="1"/>
  <c r="AJ409" i="1" s="1"/>
  <c r="AJ410" i="1" s="1"/>
  <c r="AL407" i="1"/>
  <c r="AL408" i="1" l="1"/>
  <c r="AL409" i="1"/>
  <c r="AL410" i="1"/>
  <c r="AJ411" i="1"/>
  <c r="AJ412" i="1" s="1"/>
  <c r="AJ413" i="1" s="1"/>
  <c r="AL413" i="1" l="1"/>
  <c r="AL411" i="1"/>
  <c r="AJ414" i="1"/>
  <c r="AJ415" i="1" s="1"/>
  <c r="AL412" i="1"/>
  <c r="AL415" i="1" l="1"/>
  <c r="AJ416" i="1"/>
  <c r="AJ417" i="1" s="1"/>
  <c r="AL414" i="1"/>
  <c r="AL417" i="1" l="1"/>
  <c r="AL416" i="1"/>
  <c r="AJ418" i="1"/>
  <c r="AJ419" i="1" s="1"/>
  <c r="AL418" i="1" l="1"/>
  <c r="AJ420" i="1"/>
  <c r="AL419" i="1"/>
  <c r="AJ421" i="1" l="1"/>
  <c r="AJ422" i="1" s="1"/>
  <c r="AL420" i="1"/>
  <c r="AL421" i="1" l="1"/>
  <c r="AJ423" i="1"/>
  <c r="AL423" i="1" s="1"/>
  <c r="AL422" i="1"/>
  <c r="AJ424" i="1" l="1"/>
  <c r="AJ425" i="1" s="1"/>
  <c r="AL425" i="1" s="1"/>
  <c r="AJ426" i="1" l="1"/>
  <c r="AL424" i="1"/>
  <c r="AJ427" i="1" l="1"/>
  <c r="AL427" i="1" s="1"/>
  <c r="AL426" i="1"/>
  <c r="AJ428" i="1" l="1"/>
  <c r="AL428" i="1" l="1"/>
  <c r="AJ429" i="1"/>
  <c r="AL429" i="1" s="1"/>
  <c r="AJ430" i="1" l="1"/>
  <c r="AJ431" i="1" s="1"/>
  <c r="AL431" i="1" s="1"/>
  <c r="AL430" i="1" l="1"/>
  <c r="AJ432" i="1"/>
  <c r="AJ433" i="1" s="1"/>
  <c r="AL433" i="1" s="1"/>
  <c r="AJ434" i="1" l="1"/>
  <c r="AJ435" i="1" s="1"/>
  <c r="AL435" i="1" s="1"/>
  <c r="AL432" i="1"/>
  <c r="AJ436" i="1" l="1"/>
  <c r="AL436" i="1" s="1"/>
  <c r="AL434" i="1"/>
  <c r="AJ437" i="1" l="1"/>
  <c r="AL437" i="1" s="1"/>
  <c r="AJ438" i="1" l="1"/>
  <c r="AL438" i="1" s="1"/>
  <c r="AJ439" i="1" l="1"/>
  <c r="AL439" i="1" s="1"/>
  <c r="AJ440" i="1" l="1"/>
  <c r="AJ441" i="1" s="1"/>
  <c r="AL441" i="1" s="1"/>
  <c r="AL440" i="1" l="1"/>
  <c r="AJ442" i="1"/>
  <c r="AJ443" i="1" s="1"/>
  <c r="AJ444" i="1" s="1"/>
  <c r="AL444" i="1" s="1"/>
  <c r="AL443" i="1" l="1"/>
  <c r="AJ445" i="1"/>
  <c r="AL445" i="1" s="1"/>
  <c r="AL442" i="1"/>
  <c r="AJ446" i="1" l="1"/>
  <c r="AL446" i="1" s="1"/>
  <c r="AJ447" i="1" l="1"/>
  <c r="AL447" i="1" s="1"/>
  <c r="AJ448" i="1" l="1"/>
  <c r="AL448" i="1" s="1"/>
  <c r="AJ449" i="1" l="1"/>
  <c r="AL449" i="1" s="1"/>
  <c r="AJ450" i="1" l="1"/>
  <c r="AJ451" i="1" s="1"/>
  <c r="AL451" i="1" s="1"/>
  <c r="AJ452" i="1" l="1"/>
  <c r="AL452" i="1" s="1"/>
  <c r="AL450" i="1"/>
  <c r="AJ453" i="1" l="1"/>
  <c r="AL453" i="1" s="1"/>
  <c r="AJ454" i="1" l="1"/>
  <c r="AL454" i="1" s="1"/>
  <c r="AJ455" i="1" l="1"/>
  <c r="AJ456" i="1" s="1"/>
  <c r="AL456" i="1" s="1"/>
  <c r="AL455" i="1" l="1"/>
  <c r="AJ457" i="1"/>
  <c r="AL457" i="1" s="1"/>
  <c r="AJ458" i="1" l="1"/>
  <c r="AL458" i="1" s="1"/>
  <c r="AJ459" i="1" l="1"/>
  <c r="AL459" i="1" s="1"/>
  <c r="AJ460" i="1" l="1"/>
  <c r="AJ461" i="1" s="1"/>
  <c r="AL461" i="1" s="1"/>
  <c r="AL460" i="1"/>
  <c r="AJ462" i="1" l="1"/>
  <c r="AL462" i="1" s="1"/>
  <c r="AJ463" i="1" l="1"/>
  <c r="AL463" i="1"/>
  <c r="AJ464" i="1"/>
  <c r="AL464" i="1" l="1"/>
  <c r="AJ465" i="1"/>
  <c r="AL465" i="1" l="1"/>
  <c r="AJ466" i="1"/>
  <c r="AJ467" i="1" l="1"/>
  <c r="AL467" i="1" s="1"/>
  <c r="AL466" i="1"/>
  <c r="AJ468" i="1" l="1"/>
  <c r="AL468" i="1" l="1"/>
  <c r="AJ469" i="1"/>
  <c r="AJ470" i="1" s="1"/>
  <c r="AL470" i="1" s="1"/>
  <c r="AJ473" i="1" l="1"/>
  <c r="AL469" i="1"/>
  <c r="AJ474" i="1" l="1"/>
  <c r="AJ475" i="1" s="1"/>
  <c r="AL475" i="1" s="1"/>
  <c r="AL473" i="1"/>
  <c r="AJ476" i="1" l="1"/>
  <c r="AJ477" i="1" s="1"/>
  <c r="AL477" i="1" s="1"/>
  <c r="AL474" i="1"/>
  <c r="AL476" i="1" l="1"/>
  <c r="AJ478" i="1"/>
  <c r="AJ479" i="1" s="1"/>
  <c r="AL479" i="1" l="1"/>
  <c r="AL478" i="1"/>
  <c r="AJ480" i="1"/>
  <c r="AL480" i="1" l="1"/>
  <c r="AJ481" i="1"/>
  <c r="AL481" i="1" l="1"/>
  <c r="AJ482" i="1"/>
  <c r="AL482" i="1" l="1"/>
  <c r="AJ483" i="1"/>
  <c r="AL483" i="1" l="1"/>
  <c r="AJ484" i="1"/>
  <c r="AL484" i="1" l="1"/>
  <c r="AJ485" i="1"/>
  <c r="AJ486" i="1" s="1"/>
  <c r="AJ487" i="1" l="1"/>
  <c r="AL487" i="1" s="1"/>
  <c r="AL486" i="1"/>
  <c r="AL485" i="1"/>
  <c r="AJ488" i="1" l="1"/>
  <c r="AJ489" i="1" s="1"/>
  <c r="AL489" i="1" s="1"/>
  <c r="AJ490" i="1" l="1"/>
  <c r="AJ491" i="1" s="1"/>
  <c r="AL488" i="1"/>
  <c r="AL490" i="1" l="1"/>
  <c r="AL491" i="1"/>
  <c r="AJ492" i="1"/>
  <c r="AJ493" i="1" s="1"/>
  <c r="AL493" i="1" l="1"/>
  <c r="AL492" i="1"/>
  <c r="AJ494" i="1"/>
  <c r="AJ495" i="1" s="1"/>
  <c r="AL495" i="1" l="1"/>
  <c r="AL494" i="1"/>
  <c r="AJ496" i="1"/>
  <c r="AJ497" i="1" s="1"/>
  <c r="AL497" i="1" s="1"/>
  <c r="AL496" i="1" l="1"/>
  <c r="AJ498" i="1"/>
  <c r="AL498" i="1" l="1"/>
  <c r="AJ499" i="1"/>
  <c r="AL499" i="1" l="1"/>
  <c r="AJ500" i="1" l="1"/>
  <c r="AL500" i="1" l="1"/>
  <c r="AJ501" i="1"/>
  <c r="AJ502" i="1" s="1"/>
  <c r="AL502" i="1" s="1"/>
  <c r="AL501" i="1" l="1"/>
  <c r="AJ503" i="1"/>
  <c r="AJ504" i="1" s="1"/>
  <c r="AL504" i="1" s="1"/>
  <c r="AJ505" i="1" l="1"/>
  <c r="AL505" i="1" s="1"/>
  <c r="AL503" i="1"/>
  <c r="AJ507" i="1" l="1"/>
  <c r="AJ509" i="1" s="1"/>
  <c r="AJ510" i="1" l="1"/>
  <c r="AJ511" i="1" s="1"/>
  <c r="AL507" i="1"/>
  <c r="AL509" i="1"/>
  <c r="AL511" i="1" l="1"/>
  <c r="AJ512" i="1"/>
  <c r="AJ513" i="1" s="1"/>
  <c r="AJ514" i="1" s="1"/>
  <c r="AL510" i="1"/>
  <c r="AL512" i="1" l="1"/>
  <c r="AL514" i="1"/>
  <c r="AJ515" i="1"/>
  <c r="AL515" i="1" s="1"/>
  <c r="AL513" i="1"/>
  <c r="AJ516" i="1" l="1"/>
  <c r="AL516" i="1" s="1"/>
  <c r="AJ517" i="1" l="1"/>
  <c r="AL517" i="1" s="1"/>
  <c r="AJ518" i="1" l="1"/>
  <c r="AL518" i="1" s="1"/>
  <c r="AJ519" i="1" l="1"/>
  <c r="AL519" i="1" s="1"/>
  <c r="AJ520" i="1" l="1"/>
  <c r="AL520" i="1" s="1"/>
  <c r="AJ521" i="1" l="1"/>
  <c r="AL521" i="1" s="1"/>
  <c r="AJ522" i="1" l="1"/>
  <c r="AL522" i="1" s="1"/>
  <c r="AJ523" i="1" l="1"/>
  <c r="AL523" i="1" s="1"/>
  <c r="AJ524" i="1" l="1"/>
  <c r="AL524" i="1" s="1"/>
  <c r="AJ525" i="1" l="1"/>
  <c r="AL525" i="1" s="1"/>
  <c r="AJ526" i="1" l="1"/>
  <c r="AL526" i="1" s="1"/>
  <c r="AJ527" i="1" l="1"/>
  <c r="AL527" i="1" s="1"/>
  <c r="AJ528" i="1" l="1"/>
  <c r="AL528" i="1" s="1"/>
  <c r="AJ529" i="1" l="1"/>
  <c r="AL529" i="1" s="1"/>
  <c r="AJ530" i="1" l="1"/>
  <c r="AL530" i="1" s="1"/>
  <c r="AJ531" i="1" l="1"/>
  <c r="AL531" i="1" s="1"/>
  <c r="AJ532" i="1" l="1"/>
  <c r="AL532" i="1" s="1"/>
  <c r="AJ533" i="1" l="1"/>
  <c r="AL533" i="1" s="1"/>
  <c r="AJ534" i="1" l="1"/>
  <c r="AL534" i="1" s="1"/>
  <c r="AJ535" i="1" l="1"/>
  <c r="AJ536" i="1" s="1"/>
  <c r="AL535" i="1" l="1"/>
  <c r="AL536" i="1"/>
  <c r="AJ537" i="1"/>
  <c r="AL537" i="1" s="1"/>
  <c r="AJ538" i="1" l="1"/>
  <c r="AL538" i="1" s="1"/>
  <c r="AJ539" i="1" l="1"/>
  <c r="AL539" i="1" s="1"/>
  <c r="AJ540" i="1" l="1"/>
  <c r="AL540" i="1" s="1"/>
  <c r="AJ541" i="1" l="1"/>
  <c r="AL541" i="1" s="1"/>
  <c r="AJ542" i="1" l="1"/>
  <c r="AJ543" i="1" s="1"/>
  <c r="AL543" i="1" s="1"/>
  <c r="AJ544" i="1" l="1"/>
  <c r="AL544" i="1" s="1"/>
  <c r="AL542" i="1"/>
  <c r="AJ545" i="1" l="1"/>
  <c r="AL545" i="1" s="1"/>
  <c r="G30" i="3"/>
  <c r="AJ546" i="1" l="1"/>
  <c r="AL546" i="1" s="1"/>
  <c r="O30" i="3"/>
  <c r="G10" i="3"/>
  <c r="H30" i="3"/>
  <c r="J30" i="3"/>
  <c r="AJ547" i="1" l="1"/>
  <c r="AL547" i="1" s="1"/>
  <c r="AJ548" i="1"/>
  <c r="AL548" i="1" s="1"/>
  <c r="J10" i="3"/>
  <c r="R30" i="3"/>
  <c r="P30" i="3"/>
  <c r="H10" i="3"/>
  <c r="AJ549" i="1" l="1"/>
  <c r="AL549" i="1" s="1"/>
  <c r="AJ550" i="1" l="1"/>
  <c r="AL550" i="1" s="1"/>
  <c r="AJ551" i="1" l="1"/>
  <c r="AL551" i="1" s="1"/>
  <c r="AJ552" i="1" l="1"/>
  <c r="AL552" i="1" s="1"/>
  <c r="AJ553" i="1" l="1"/>
  <c r="AL553" i="1" s="1"/>
  <c r="AJ554" i="1" l="1"/>
  <c r="AL554" i="1" s="1"/>
  <c r="AJ555" i="1" l="1"/>
  <c r="AL555" i="1" s="1"/>
  <c r="AJ556" i="1" l="1"/>
  <c r="AL556" i="1" s="1"/>
  <c r="AJ557" i="1" l="1"/>
  <c r="AJ558" i="1" s="1"/>
  <c r="AL558" i="1" s="1"/>
  <c r="AJ559" i="1" l="1"/>
  <c r="AL559" i="1" s="1"/>
  <c r="AL557" i="1"/>
  <c r="AJ560" i="1" l="1"/>
  <c r="AL560" i="1" s="1"/>
  <c r="AJ561" i="1" l="1"/>
  <c r="AJ562" i="1" s="1"/>
  <c r="AL562" i="1" s="1"/>
  <c r="AL561" i="1" l="1"/>
  <c r="AJ563" i="1"/>
  <c r="AL563" i="1" s="1"/>
  <c r="AJ564" i="1" l="1"/>
  <c r="AJ565" i="1" s="1"/>
  <c r="AL565" i="1" s="1"/>
  <c r="AL564" i="1" l="1"/>
  <c r="AJ566" i="1"/>
  <c r="AL566" i="1" s="1"/>
  <c r="AJ567" i="1" l="1"/>
  <c r="AJ568" i="1" s="1"/>
  <c r="AL568" i="1" s="1"/>
  <c r="AL567" i="1" l="1"/>
  <c r="AJ569" i="1"/>
  <c r="AL569" i="1" s="1"/>
  <c r="AJ570" i="1" l="1"/>
  <c r="AL570" i="1" s="1"/>
  <c r="AJ571" i="1" l="1"/>
  <c r="AL571" i="1" s="1"/>
  <c r="AJ572" i="1" l="1"/>
  <c r="AJ573" i="1" l="1"/>
  <c r="AL572" i="1"/>
  <c r="AL573" i="1" l="1"/>
  <c r="AJ574" i="1"/>
  <c r="AL574" i="1" l="1"/>
  <c r="AJ575" i="1"/>
  <c r="AL575" i="1" s="1"/>
  <c r="AJ576" i="1" l="1"/>
  <c r="AJ577" i="1" l="1"/>
  <c r="AJ578" i="1" s="1"/>
  <c r="AL578" i="1" s="1"/>
  <c r="AL576" i="1"/>
  <c r="AL577" i="1" l="1"/>
  <c r="AJ579" i="1"/>
  <c r="AL579" i="1" s="1"/>
  <c r="AJ580" i="1" l="1"/>
  <c r="AL580" i="1" l="1"/>
  <c r="AJ581" i="1"/>
  <c r="AL581" i="1" s="1"/>
  <c r="AJ582" i="1" l="1"/>
  <c r="AL582" i="1" s="1"/>
  <c r="AJ583" i="1" l="1"/>
  <c r="AL583" i="1" l="1"/>
  <c r="AJ584" i="1"/>
  <c r="AL584" i="1" l="1"/>
  <c r="AJ585" i="1"/>
  <c r="AL585" i="1" s="1"/>
  <c r="AJ586" i="1" l="1"/>
  <c r="AL586" i="1" s="1"/>
  <c r="AJ587" i="1" l="1"/>
  <c r="AL587" i="1" s="1"/>
  <c r="AJ588" i="1" l="1"/>
  <c r="AJ589" i="1" s="1"/>
  <c r="AL589" i="1" s="1"/>
  <c r="AJ590" i="1" l="1"/>
  <c r="AL590" i="1" s="1"/>
  <c r="AL588" i="1"/>
  <c r="AJ591" i="1" l="1"/>
  <c r="AL591" i="1" l="1"/>
  <c r="AJ592" i="1"/>
  <c r="AJ593" i="1" l="1"/>
  <c r="AL592" i="1"/>
  <c r="AJ594" i="1" l="1"/>
  <c r="AL593" i="1"/>
  <c r="AL594" i="1" l="1"/>
  <c r="AJ595" i="1"/>
  <c r="AL595" i="1" l="1"/>
  <c r="AJ596" i="1"/>
  <c r="AJ597" i="1" l="1"/>
  <c r="AJ598" i="1" s="1"/>
  <c r="AL598" i="1" s="1"/>
  <c r="AL596" i="1"/>
  <c r="AL597" i="1" l="1"/>
  <c r="AJ599" i="1"/>
  <c r="AL599" i="1" l="1"/>
  <c r="AJ600" i="1"/>
  <c r="AJ601" i="1" l="1"/>
  <c r="AL600" i="1"/>
  <c r="AJ602" i="1" l="1"/>
  <c r="AJ603" i="1" s="1"/>
  <c r="AL601" i="1"/>
  <c r="AL603" i="1" l="1"/>
  <c r="AL602" i="1"/>
  <c r="AJ604" i="1"/>
  <c r="AJ605" i="1" l="1"/>
  <c r="AL604" i="1"/>
  <c r="AL605" i="1" l="1"/>
  <c r="AJ606" i="1"/>
  <c r="AL606" i="1" l="1"/>
  <c r="AJ607" i="1"/>
  <c r="AJ608" i="1" l="1"/>
  <c r="AL607" i="1"/>
  <c r="AL608" i="1" l="1"/>
  <c r="AJ609" i="1"/>
  <c r="AL609" i="1" l="1"/>
  <c r="AJ610" i="1"/>
  <c r="AJ611" i="1" s="1"/>
  <c r="AL611" i="1" l="1"/>
  <c r="AL610" i="1"/>
  <c r="AJ612" i="1"/>
  <c r="AL612" i="1" l="1"/>
  <c r="AJ613" i="1"/>
  <c r="AL613" i="1" l="1"/>
  <c r="AJ614" i="1"/>
  <c r="AJ615" i="1" l="1"/>
  <c r="AL615" i="1" s="1"/>
  <c r="AL614" i="1"/>
  <c r="AJ616" i="1" l="1"/>
  <c r="AJ617" i="1" s="1"/>
  <c r="AL617" i="1" s="1"/>
  <c r="AL616" i="1" l="1"/>
  <c r="AJ618" i="1"/>
  <c r="AJ619" i="1" l="1"/>
  <c r="AJ620" i="1" s="1"/>
  <c r="AL618" i="1"/>
  <c r="AJ621" i="1" l="1"/>
  <c r="AL621" i="1" s="1"/>
  <c r="AL620" i="1"/>
  <c r="AL619" i="1"/>
  <c r="AJ622" i="1" l="1"/>
  <c r="AJ623" i="1" s="1"/>
  <c r="AL623" i="1" s="1"/>
  <c r="AL622" i="1" l="1"/>
  <c r="AJ624" i="1"/>
  <c r="AL624" i="1" s="1"/>
  <c r="AJ625" i="1" l="1"/>
  <c r="AJ626" i="1" s="1"/>
  <c r="AL626" i="1" s="1"/>
  <c r="AJ627" i="1" l="1"/>
  <c r="AL627" i="1" s="1"/>
  <c r="AL625" i="1"/>
  <c r="AJ628" i="1" l="1"/>
  <c r="AL628" i="1" s="1"/>
  <c r="AJ629" i="1" l="1"/>
  <c r="AL629" i="1" s="1"/>
  <c r="AJ630" i="1" l="1"/>
  <c r="AL630" i="1" s="1"/>
  <c r="AJ631" i="1" l="1"/>
  <c r="AL631" i="1" l="1"/>
  <c r="AJ632" i="1"/>
  <c r="AL632" i="1" l="1"/>
  <c r="AJ633" i="1"/>
  <c r="AL633" i="1" s="1"/>
  <c r="AJ638" i="1" l="1"/>
  <c r="AL638" i="1" l="1"/>
  <c r="AJ639" i="1"/>
  <c r="AL639" i="1" s="1"/>
  <c r="AJ640" i="1" l="1"/>
  <c r="AL640" i="1" s="1"/>
  <c r="AJ641" i="1" l="1"/>
  <c r="AL641" i="1" l="1"/>
  <c r="AJ642" i="1"/>
  <c r="AL642" i="1" l="1"/>
  <c r="AJ643" i="1"/>
  <c r="AJ644" i="1" l="1"/>
  <c r="AL644" i="1" s="1"/>
  <c r="AL643" i="1"/>
  <c r="AJ645" i="1" l="1"/>
  <c r="AL645" i="1" s="1"/>
  <c r="AJ646" i="1"/>
  <c r="AL646" i="1" s="1"/>
  <c r="AJ647" i="1" l="1"/>
  <c r="AJ652" i="1" l="1"/>
  <c r="AL647" i="1"/>
  <c r="AL652" i="1" l="1"/>
  <c r="AJ653" i="1"/>
  <c r="AJ654" i="1" l="1"/>
  <c r="AL654" i="1" s="1"/>
  <c r="AL653" i="1"/>
  <c r="AJ655" i="1" l="1"/>
  <c r="AL655" i="1" s="1"/>
  <c r="AJ656" i="1" l="1"/>
  <c r="AL656" i="1" s="1"/>
  <c r="AJ657" i="1"/>
  <c r="AL657" i="1" l="1"/>
  <c r="AJ658" i="1"/>
  <c r="AL658" i="1" l="1"/>
  <c r="AJ659" i="1"/>
  <c r="AL659" i="1" s="1"/>
  <c r="AJ660" i="1" l="1"/>
  <c r="AJ661" i="1" l="1"/>
  <c r="AJ662" i="1" s="1"/>
  <c r="AL662" i="1" s="1"/>
  <c r="AL660" i="1"/>
  <c r="AJ663" i="1" l="1"/>
  <c r="AL663" i="1" s="1"/>
  <c r="AL661" i="1"/>
  <c r="AJ664" i="1" l="1"/>
  <c r="AL664" i="1" s="1"/>
  <c r="AJ665" i="1"/>
  <c r="AL665" i="1" s="1"/>
  <c r="AJ666" i="1" l="1"/>
  <c r="AL666" i="1" s="1"/>
  <c r="AJ667" i="1"/>
  <c r="AL667" i="1" s="1"/>
  <c r="AJ668" i="1" l="1"/>
  <c r="AL668" i="1" s="1"/>
  <c r="AJ669" i="1" l="1"/>
  <c r="AL669" i="1" s="1"/>
  <c r="AJ670" i="1"/>
  <c r="AL670" i="1" s="1"/>
  <c r="AJ671" i="1" l="1"/>
  <c r="AJ672" i="1" s="1"/>
  <c r="AJ673" i="1" s="1"/>
  <c r="AL673" i="1" s="1"/>
  <c r="AL671" i="1"/>
  <c r="AL672" i="1" l="1"/>
  <c r="AJ674" i="1"/>
  <c r="AJ675" i="1" l="1"/>
  <c r="AL674" i="1"/>
  <c r="AJ676" i="1" l="1"/>
  <c r="AL675" i="1"/>
  <c r="AJ677" i="1" l="1"/>
  <c r="AL676" i="1"/>
  <c r="AL677" i="1" l="1"/>
  <c r="AJ678" i="1"/>
  <c r="AJ679" i="1" s="1"/>
  <c r="AL678" i="1" l="1"/>
  <c r="AJ680" i="1"/>
  <c r="AL679" i="1"/>
  <c r="AL680" i="1" l="1"/>
  <c r="AJ681" i="1"/>
  <c r="AJ682" i="1" s="1"/>
  <c r="AL682" i="1" s="1"/>
  <c r="AL681" i="1" l="1"/>
  <c r="AJ683" i="1"/>
  <c r="AL683" i="1" l="1"/>
  <c r="AJ684" i="1"/>
  <c r="AL684" i="1" l="1"/>
  <c r="AJ685" i="1"/>
  <c r="AJ686" i="1" s="1"/>
  <c r="AJ687" i="1" l="1"/>
  <c r="AL686" i="1"/>
  <c r="AL685" i="1"/>
  <c r="AJ688" i="1" l="1"/>
  <c r="AL688" i="1" s="1"/>
  <c r="AL687" i="1"/>
  <c r="AJ689" i="1" l="1"/>
  <c r="AJ690" i="1"/>
  <c r="AJ691" i="1" l="1"/>
  <c r="AL690" i="1"/>
  <c r="AL689" i="1"/>
  <c r="AJ692" i="1" l="1"/>
  <c r="AL691" i="1"/>
  <c r="AL692" i="1" l="1"/>
  <c r="AJ693" i="1"/>
  <c r="AJ694" i="1" l="1"/>
  <c r="AJ695" i="1" s="1"/>
  <c r="AL693" i="1"/>
  <c r="AL695" i="1" l="1"/>
  <c r="AL694" i="1"/>
  <c r="AJ696" i="1"/>
  <c r="AL696" i="1" s="1"/>
  <c r="AJ697" i="1" l="1"/>
  <c r="AJ698" i="1" s="1"/>
  <c r="AL698" i="1" l="1"/>
  <c r="AJ699" i="1"/>
  <c r="AL697" i="1"/>
  <c r="AJ700" i="1" l="1"/>
  <c r="AL699" i="1"/>
  <c r="AL700" i="1" l="1"/>
  <c r="AJ701" i="1"/>
  <c r="AJ702" i="1" s="1"/>
  <c r="AL702" i="1" s="1"/>
  <c r="AL701" i="1" l="1"/>
  <c r="AJ703" i="1"/>
  <c r="AJ704" i="1" s="1"/>
  <c r="AL704" i="1" s="1"/>
  <c r="AJ705" i="1" l="1"/>
  <c r="AJ706" i="1" s="1"/>
  <c r="AL706" i="1" s="1"/>
  <c r="AL703" i="1"/>
  <c r="AL705" i="1" l="1"/>
  <c r="AJ707" i="1"/>
  <c r="AL707" i="1" s="1"/>
  <c r="AJ711" i="1" l="1"/>
  <c r="AL711" i="1" s="1"/>
  <c r="AJ713" i="1"/>
  <c r="AJ714" i="1" l="1"/>
  <c r="AL713" i="1"/>
  <c r="AL714" i="1" l="1"/>
  <c r="AJ715" i="1"/>
  <c r="AL715" i="1" l="1"/>
  <c r="AJ716" i="1"/>
  <c r="AJ717" i="1" s="1"/>
  <c r="AL717" i="1" l="1"/>
  <c r="AL716" i="1"/>
  <c r="AJ718" i="1"/>
  <c r="AJ719" i="1" l="1"/>
  <c r="AL718" i="1"/>
  <c r="AL719" i="1" l="1"/>
  <c r="AJ720" i="1"/>
  <c r="AL720" i="1" l="1"/>
  <c r="AJ721" i="1"/>
  <c r="AL721" i="1" s="1"/>
  <c r="AJ722" i="1" l="1"/>
  <c r="AL722" i="1" s="1"/>
  <c r="AJ723" i="1" l="1"/>
  <c r="AJ724" i="1" s="1"/>
  <c r="AL724" i="1" s="1"/>
  <c r="AL723" i="1"/>
  <c r="AJ725" i="1" l="1"/>
  <c r="AL725" i="1" l="1"/>
  <c r="AJ726" i="1"/>
  <c r="AL726" i="1" s="1"/>
  <c r="AJ727" i="1" l="1"/>
  <c r="AL727" i="1" l="1"/>
  <c r="AJ728" i="1"/>
  <c r="AL728" i="1" s="1"/>
  <c r="AJ729" i="1" l="1"/>
  <c r="AL729" i="1" l="1"/>
  <c r="AJ730" i="1"/>
  <c r="AL730" i="1" s="1"/>
  <c r="AJ731" i="1" l="1"/>
  <c r="AL731" i="1" s="1"/>
  <c r="AJ732" i="1" l="1"/>
  <c r="AL732" i="1" s="1"/>
  <c r="AJ733" i="1" l="1"/>
  <c r="AL733" i="1" s="1"/>
  <c r="AJ735" i="1" l="1"/>
  <c r="AJ736" i="1" s="1"/>
  <c r="AJ734" i="1"/>
  <c r="AL734" i="1" s="1"/>
  <c r="AL735" i="1"/>
  <c r="AJ737" i="1"/>
  <c r="AL736" i="1"/>
  <c r="AL737" i="1" l="1"/>
  <c r="AJ738" i="1"/>
  <c r="AJ739" i="1" s="1"/>
  <c r="AL739" i="1" s="1"/>
  <c r="AL738" i="1" l="1"/>
  <c r="AJ740" i="1"/>
  <c r="AJ741" i="1" l="1"/>
  <c r="AL740" i="1"/>
  <c r="AL741" i="1" l="1"/>
  <c r="AJ742" i="1"/>
  <c r="AL742" i="1" l="1"/>
  <c r="AJ743" i="1"/>
  <c r="AL743" i="1" l="1"/>
  <c r="AJ744" i="1"/>
  <c r="AL744" i="1" l="1"/>
  <c r="AJ745" i="1"/>
  <c r="AL745" i="1" l="1"/>
  <c r="AJ746" i="1"/>
  <c r="AL746" i="1" s="1"/>
  <c r="AJ747" i="1" l="1"/>
  <c r="AJ748" i="1" l="1"/>
  <c r="AL747" i="1"/>
  <c r="AL748" i="1" l="1"/>
  <c r="AJ749" i="1"/>
  <c r="AJ750" i="1" l="1"/>
  <c r="AL749" i="1"/>
  <c r="AL750" i="1" l="1"/>
  <c r="AJ751" i="1"/>
  <c r="AL751" i="1" s="1"/>
  <c r="AJ752" i="1" l="1"/>
  <c r="AL752" i="1" l="1"/>
  <c r="AJ753" i="1"/>
  <c r="AJ754" i="1" l="1"/>
  <c r="AL753" i="1"/>
  <c r="AJ755" i="1" l="1"/>
  <c r="AJ756" i="1" s="1"/>
  <c r="AL754" i="1"/>
  <c r="AJ757" i="1" l="1"/>
  <c r="AJ758" i="1" s="1"/>
  <c r="AJ759" i="1" s="1"/>
  <c r="AL759" i="1" s="1"/>
  <c r="AL756" i="1"/>
  <c r="AL755" i="1"/>
  <c r="AL758" i="1" l="1"/>
  <c r="AJ760" i="1"/>
  <c r="AL760" i="1" s="1"/>
  <c r="AL757" i="1"/>
  <c r="AJ761" i="1" l="1"/>
  <c r="AJ762" i="1" s="1"/>
  <c r="AL762" i="1" s="1"/>
  <c r="AJ763" i="1" l="1"/>
  <c r="AJ764" i="1" s="1"/>
  <c r="AL761" i="1"/>
  <c r="AL763" i="1"/>
  <c r="AL764" i="1" l="1"/>
  <c r="AJ765" i="1"/>
  <c r="AJ766" i="1" s="1"/>
  <c r="AL766" i="1" l="1"/>
  <c r="AL765" i="1"/>
  <c r="AJ767" i="1"/>
  <c r="AL767" i="1" s="1"/>
  <c r="AJ770" i="1" l="1"/>
  <c r="AL770" i="1" l="1"/>
  <c r="AJ773" i="1"/>
  <c r="AJ774" i="1" s="1"/>
  <c r="AL774" i="1" l="1"/>
  <c r="AL773" i="1"/>
  <c r="AJ775" i="1"/>
  <c r="AL775" i="1" s="1"/>
  <c r="AJ776" i="1" l="1"/>
  <c r="AJ777" i="1" s="1"/>
  <c r="AL777" i="1" s="1"/>
  <c r="AJ778" i="1" l="1"/>
  <c r="AJ779" i="1" s="1"/>
  <c r="AL776" i="1"/>
  <c r="AL779" i="1" l="1"/>
  <c r="AJ780" i="1"/>
  <c r="AL780" i="1" s="1"/>
  <c r="AL778" i="1"/>
  <c r="AJ781" i="1"/>
  <c r="AJ782" i="1" s="1"/>
  <c r="AJ783" i="1" l="1"/>
  <c r="AL783" i="1" s="1"/>
  <c r="AL782" i="1"/>
  <c r="AL781" i="1"/>
  <c r="AJ784" i="1" l="1"/>
  <c r="AJ785" i="1" s="1"/>
  <c r="AL785" i="1" s="1"/>
  <c r="AJ786" i="1" l="1"/>
  <c r="AJ787" i="1" s="1"/>
  <c r="AL784" i="1"/>
  <c r="AL786" i="1" l="1"/>
  <c r="AL787" i="1"/>
  <c r="AJ788" i="1"/>
  <c r="AJ789" i="1" l="1"/>
  <c r="AL788" i="1"/>
  <c r="AJ790" i="1" l="1"/>
  <c r="AJ791" i="1" s="1"/>
  <c r="AL789" i="1"/>
  <c r="AL791" i="1" l="1"/>
  <c r="AL790" i="1"/>
  <c r="AJ792" i="1"/>
  <c r="AJ793" i="1" l="1"/>
  <c r="AL792" i="1"/>
  <c r="AL793" i="1" l="1"/>
  <c r="AJ794" i="1"/>
  <c r="AJ795" i="1" s="1"/>
  <c r="AL794" i="1" l="1"/>
  <c r="AJ796" i="1"/>
  <c r="AL795" i="1"/>
  <c r="AJ797" i="1" l="1"/>
  <c r="AL796" i="1"/>
  <c r="AL797" i="1" l="1"/>
  <c r="AJ798" i="1"/>
  <c r="AL798" i="1" l="1"/>
  <c r="AJ799" i="1"/>
  <c r="AJ800" i="1" s="1"/>
  <c r="AL799" i="1" l="1"/>
  <c r="AJ801" i="1"/>
  <c r="AL800" i="1"/>
  <c r="AJ802" i="1" l="1"/>
  <c r="AL801" i="1"/>
  <c r="AL802" i="1" l="1"/>
  <c r="AJ803" i="1"/>
  <c r="AL803" i="1" l="1"/>
  <c r="AJ804" i="1"/>
  <c r="AL804" i="1" l="1"/>
  <c r="AJ805" i="1"/>
  <c r="AL805" i="1" l="1"/>
  <c r="AJ806" i="1"/>
  <c r="AJ807" i="1" s="1"/>
  <c r="AL807" i="1" l="1"/>
  <c r="AL806" i="1"/>
  <c r="AJ808" i="1"/>
  <c r="AL808" i="1" l="1"/>
  <c r="AJ809" i="1"/>
  <c r="AL809" i="1" l="1"/>
  <c r="AJ810" i="1"/>
  <c r="AL810" i="1" l="1"/>
  <c r="AJ811" i="1"/>
  <c r="AL811" i="1" l="1"/>
  <c r="AJ812" i="1"/>
  <c r="AL812" i="1" s="1"/>
  <c r="AJ813" i="1" l="1"/>
  <c r="AJ814" i="1" s="1"/>
  <c r="AL814" i="1" s="1"/>
  <c r="AL813" i="1" l="1"/>
  <c r="AJ815" i="1"/>
  <c r="AL815" i="1" s="1"/>
  <c r="AJ816" i="1"/>
  <c r="AL816" i="1" l="1"/>
  <c r="AJ817" i="1"/>
  <c r="AJ820" i="1" l="1"/>
  <c r="AJ821" i="1" s="1"/>
  <c r="AL817" i="1"/>
  <c r="AL821" i="1" l="1"/>
  <c r="AL820" i="1"/>
  <c r="AJ822" i="1"/>
  <c r="AL822" i="1" s="1"/>
  <c r="AJ823" i="1" l="1"/>
  <c r="AL823" i="1" l="1"/>
  <c r="AJ824" i="1"/>
  <c r="AL824" i="1" s="1"/>
  <c r="AJ825" i="1" l="1"/>
  <c r="AJ827" i="1" s="1"/>
  <c r="AJ828" i="1" l="1"/>
  <c r="AL828" i="1" s="1"/>
  <c r="AL827" i="1"/>
  <c r="AL825" i="1"/>
  <c r="AJ829" i="1" l="1"/>
  <c r="AJ831" i="1" s="1"/>
  <c r="AL831" i="1" s="1"/>
  <c r="AL829" i="1" l="1"/>
  <c r="AJ832" i="1"/>
  <c r="AJ833" i="1" s="1"/>
  <c r="AL833" i="1" s="1"/>
  <c r="AL832" i="1" l="1"/>
  <c r="AJ834" i="1"/>
  <c r="AL834" i="1" s="1"/>
  <c r="AJ835" i="1"/>
  <c r="AL835" i="1" s="1"/>
  <c r="AJ836" i="1" l="1"/>
  <c r="AL836" i="1" s="1"/>
  <c r="AJ837" i="1" l="1"/>
  <c r="AL837" i="1" s="1"/>
  <c r="AJ839" i="1" l="1"/>
  <c r="AJ840" i="1" s="1"/>
  <c r="AJ838" i="1"/>
  <c r="AL838" i="1" s="1"/>
  <c r="AL839" i="1" l="1"/>
  <c r="AL840" i="1"/>
  <c r="AJ841" i="1"/>
  <c r="AL841" i="1" l="1"/>
  <c r="AJ842" i="1"/>
  <c r="AL842" i="1" s="1"/>
  <c r="AJ843" i="1" l="1"/>
  <c r="AL843" i="1" s="1"/>
  <c r="AJ844" i="1" l="1"/>
  <c r="AL844" i="1" l="1"/>
  <c r="AJ845" i="1"/>
  <c r="AJ846" i="1" l="1"/>
  <c r="AJ847" i="1" s="1"/>
  <c r="AL847" i="1" s="1"/>
  <c r="AL845" i="1"/>
  <c r="AL846" i="1" l="1"/>
  <c r="AJ848" i="1"/>
  <c r="AL848" i="1" s="1"/>
  <c r="AJ849" i="1" l="1"/>
  <c r="AL849" i="1" s="1"/>
  <c r="AJ850" i="1" l="1"/>
  <c r="AJ851" i="1" l="1"/>
  <c r="AJ852" i="1" s="1"/>
  <c r="AL850" i="1"/>
  <c r="AL852" i="1" l="1"/>
  <c r="AJ853" i="1"/>
  <c r="AL853" i="1" s="1"/>
  <c r="AL851" i="1"/>
  <c r="AJ854" i="1"/>
  <c r="AL854" i="1" s="1"/>
  <c r="AJ855" i="1" l="1"/>
  <c r="AJ856" i="1" l="1"/>
  <c r="AJ857" i="1" s="1"/>
  <c r="AL855" i="1"/>
  <c r="AJ858" i="1" l="1"/>
  <c r="AL858" i="1" s="1"/>
  <c r="AL857" i="1"/>
  <c r="AL856" i="1"/>
  <c r="AJ859" i="1" l="1"/>
  <c r="AL859" i="1" s="1"/>
  <c r="AJ860" i="1" l="1"/>
  <c r="AJ861" i="1" s="1"/>
  <c r="AL860" i="1" l="1"/>
  <c r="AJ862" i="1"/>
  <c r="AL861" i="1"/>
  <c r="AL862" i="1" l="1"/>
  <c r="AJ863" i="1"/>
  <c r="AL863" i="1" l="1"/>
  <c r="AJ864" i="1"/>
  <c r="AL864" i="1" l="1"/>
  <c r="AJ865" i="1"/>
  <c r="AL865" i="1" s="1"/>
  <c r="AJ866" i="1" l="1"/>
  <c r="AL866" i="1" s="1"/>
  <c r="AJ867" i="1" l="1"/>
  <c r="AL867" i="1" l="1"/>
  <c r="AJ868" i="1"/>
  <c r="AL868" i="1" l="1"/>
  <c r="AJ869" i="1"/>
  <c r="AJ870" i="1" l="1"/>
  <c r="AL869" i="1"/>
  <c r="AL870" i="1" l="1"/>
  <c r="AJ871" i="1"/>
  <c r="AJ872" i="1" s="1"/>
  <c r="AL872" i="1" l="1"/>
  <c r="AL871" i="1"/>
  <c r="AJ873" i="1"/>
  <c r="AJ874" i="1" s="1"/>
  <c r="AJ875" i="1" l="1"/>
  <c r="AL875" i="1" s="1"/>
  <c r="AL874" i="1"/>
  <c r="AL873" i="1"/>
  <c r="AJ876" i="1" l="1"/>
  <c r="AJ877" i="1" s="1"/>
  <c r="AL877" i="1" s="1"/>
  <c r="AJ878" i="1" l="1"/>
  <c r="AJ879" i="1" s="1"/>
  <c r="AJ880" i="1" s="1"/>
  <c r="AL880" i="1" s="1"/>
  <c r="AL876" i="1"/>
  <c r="AL878" i="1" l="1"/>
  <c r="AJ881" i="1"/>
  <c r="AL879" i="1"/>
  <c r="AL881" i="1" l="1"/>
  <c r="AJ882" i="1"/>
  <c r="AL882" i="1" l="1"/>
  <c r="AJ883" i="1"/>
  <c r="AJ884" i="1" s="1"/>
  <c r="AJ885" i="1" l="1"/>
  <c r="AJ886" i="1" s="1"/>
  <c r="AL886" i="1" s="1"/>
  <c r="AL884" i="1"/>
  <c r="AL883" i="1"/>
  <c r="AJ887" i="1" l="1"/>
  <c r="AL885" i="1"/>
  <c r="AL887" i="1" l="1"/>
  <c r="AJ888" i="1"/>
  <c r="AL888" i="1" l="1"/>
  <c r="AJ889" i="1"/>
  <c r="AL889" i="1" l="1"/>
  <c r="AJ890" i="1"/>
  <c r="AL890" i="1" l="1"/>
  <c r="AJ891" i="1"/>
  <c r="AJ892" i="1" l="1"/>
  <c r="AL891" i="1"/>
  <c r="AL892" i="1" l="1"/>
  <c r="AJ893" i="1"/>
  <c r="AL893" i="1" l="1"/>
  <c r="AJ894" i="1"/>
  <c r="AJ895" i="1" s="1"/>
  <c r="AL895" i="1" s="1"/>
  <c r="AJ896" i="1" l="1"/>
  <c r="AL896" i="1" s="1"/>
  <c r="AL894" i="1"/>
  <c r="AJ897" i="1" l="1"/>
  <c r="AL897" i="1" s="1"/>
  <c r="AJ898" i="1" l="1"/>
  <c r="AL898" i="1" s="1"/>
  <c r="AJ899" i="1" l="1"/>
  <c r="AL899" i="1" s="1"/>
  <c r="AJ901" i="1" l="1"/>
  <c r="AJ900" i="1"/>
  <c r="AL900" i="1" s="1"/>
  <c r="AL901" i="1"/>
  <c r="AJ902" i="1"/>
  <c r="AJ903" i="1" l="1"/>
  <c r="AL903" i="1" s="1"/>
  <c r="AL902" i="1"/>
  <c r="AJ904" i="1" l="1"/>
  <c r="AL904" i="1" s="1"/>
  <c r="AJ905" i="1" l="1"/>
  <c r="AJ906" i="1" l="1"/>
  <c r="AL905" i="1"/>
  <c r="AL906" i="1" l="1"/>
  <c r="AJ907" i="1"/>
  <c r="AJ908" i="1" l="1"/>
  <c r="AL908" i="1" s="1"/>
  <c r="AL907" i="1"/>
  <c r="AJ909" i="1" l="1"/>
  <c r="AL909" i="1" s="1"/>
  <c r="AJ910" i="1" l="1"/>
  <c r="AL910" i="1" s="1"/>
  <c r="AJ911" i="1" l="1"/>
  <c r="AL911" i="1" s="1"/>
  <c r="AJ913" i="1" l="1"/>
  <c r="AJ912" i="1"/>
  <c r="AL912" i="1" s="1"/>
  <c r="AL913" i="1"/>
  <c r="AJ914" i="1"/>
  <c r="AL914" i="1" l="1"/>
  <c r="AJ915" i="1"/>
  <c r="AL915" i="1" l="1"/>
  <c r="AJ916" i="1"/>
  <c r="AL916" i="1" l="1"/>
  <c r="AJ917" i="1"/>
  <c r="AL917" i="1" l="1"/>
  <c r="AJ918" i="1"/>
  <c r="AL918" i="1" l="1"/>
  <c r="AJ919" i="1"/>
  <c r="AL919" i="1" l="1"/>
  <c r="AJ920" i="1"/>
  <c r="AL920" i="1" l="1"/>
  <c r="AJ921" i="1"/>
  <c r="AJ922" i="1" l="1"/>
  <c r="AJ923" i="1" s="1"/>
  <c r="AL921" i="1"/>
  <c r="AJ924" i="1" l="1"/>
  <c r="AJ925" i="1" s="1"/>
  <c r="AL923" i="1"/>
  <c r="AL922" i="1"/>
  <c r="AJ926" i="1" l="1"/>
  <c r="AL925" i="1"/>
  <c r="AL924" i="1"/>
  <c r="AJ927" i="1" l="1"/>
  <c r="AL926" i="1"/>
  <c r="AL927" i="1" l="1"/>
  <c r="AJ928" i="1"/>
  <c r="AJ929" i="1" s="1"/>
  <c r="AL929" i="1" l="1"/>
  <c r="AL928" i="1"/>
  <c r="AJ930" i="1"/>
  <c r="AJ931" i="1" l="1"/>
  <c r="AL930" i="1"/>
  <c r="AJ932" i="1" l="1"/>
  <c r="AL931" i="1"/>
  <c r="AL932" i="1" l="1"/>
  <c r="AJ933" i="1"/>
  <c r="AJ934" i="1" s="1"/>
  <c r="AL933" i="1" l="1"/>
  <c r="AJ935" i="1"/>
  <c r="AL934" i="1"/>
  <c r="AL935" i="1" l="1"/>
  <c r="AJ936" i="1"/>
  <c r="AJ937" i="1" s="1"/>
  <c r="AL937" i="1" s="1"/>
  <c r="AL936" i="1" l="1"/>
  <c r="AJ938" i="1"/>
  <c r="AJ939" i="1" s="1"/>
  <c r="AL939" i="1" s="1"/>
  <c r="AL938" i="1" l="1"/>
  <c r="AJ944" i="1"/>
  <c r="AL944" i="1" l="1"/>
  <c r="AJ945" i="1"/>
  <c r="AJ946" i="1" s="1"/>
  <c r="AL946" i="1" s="1"/>
  <c r="AL945" i="1" l="1"/>
  <c r="AJ947" i="1"/>
  <c r="AL947" i="1" l="1"/>
  <c r="AJ948" i="1"/>
  <c r="AL948" i="1" l="1"/>
  <c r="AJ949" i="1"/>
  <c r="AL949" i="1" l="1"/>
  <c r="AJ950" i="1"/>
  <c r="AL950" i="1" l="1"/>
  <c r="AJ951" i="1"/>
  <c r="AL951" i="1" l="1"/>
  <c r="AJ952" i="1"/>
  <c r="AL952" i="1" l="1"/>
  <c r="AJ953" i="1"/>
  <c r="AJ954" i="1" l="1"/>
  <c r="AL953" i="1"/>
  <c r="AJ955" i="1" l="1"/>
  <c r="AL954" i="1"/>
  <c r="AL955" i="1" l="1"/>
  <c r="AJ956" i="1"/>
  <c r="AJ957" i="1" l="1"/>
  <c r="AL956" i="1"/>
  <c r="AL957" i="1" l="1"/>
  <c r="AJ958" i="1"/>
  <c r="AL958" i="1" l="1"/>
  <c r="AJ963" i="1"/>
  <c r="AL963" i="1" l="1"/>
  <c r="AJ964" i="1"/>
  <c r="AL964" i="1" l="1"/>
  <c r="AJ965" i="1"/>
  <c r="AL965" i="1" l="1"/>
  <c r="AJ966" i="1"/>
  <c r="AL966" i="1" l="1"/>
  <c r="AJ967" i="1"/>
  <c r="AL967" i="1" l="1"/>
  <c r="AJ968" i="1"/>
  <c r="AL968" i="1" l="1"/>
  <c r="AJ969" i="1"/>
  <c r="AL969" i="1" l="1"/>
  <c r="AJ970" i="1"/>
  <c r="AJ971" i="1" l="1"/>
  <c r="AL970" i="1"/>
  <c r="AL971" i="1" l="1"/>
  <c r="AJ972" i="1"/>
  <c r="AL972" i="1" l="1"/>
  <c r="AJ973" i="1"/>
  <c r="AL973" i="1" l="1"/>
  <c r="AJ974" i="1"/>
  <c r="AL974" i="1" l="1"/>
  <c r="AJ975" i="1"/>
  <c r="AL975" i="1" l="1"/>
  <c r="AJ976" i="1"/>
  <c r="AL976" i="1" l="1"/>
  <c r="AJ979" i="1"/>
  <c r="AL979" i="1" l="1"/>
  <c r="AJ980" i="1"/>
  <c r="AL980" i="1" s="1"/>
  <c r="AJ981" i="1" l="1"/>
  <c r="AJ982" i="1" l="1"/>
  <c r="AL982" i="1" s="1"/>
  <c r="AL981" i="1"/>
  <c r="AJ983" i="1" l="1"/>
  <c r="AL983" i="1" l="1"/>
  <c r="AJ984" i="1"/>
  <c r="AJ985" i="1" s="1"/>
  <c r="AJ986" i="1" l="1"/>
  <c r="AL985" i="1"/>
  <c r="AL984" i="1"/>
  <c r="AL986" i="1" l="1"/>
  <c r="AJ987" i="1"/>
  <c r="AJ988" i="1" s="1"/>
  <c r="AL988" i="1" s="1"/>
  <c r="AL987" i="1" l="1"/>
  <c r="AJ989" i="1"/>
  <c r="AL989" i="1" s="1"/>
  <c r="AJ990" i="1" l="1"/>
  <c r="AL990" i="1" s="1"/>
  <c r="AJ991" i="1" l="1"/>
  <c r="AL991" i="1" s="1"/>
  <c r="AJ992" i="1" l="1"/>
  <c r="AJ993" i="1" s="1"/>
  <c r="AL993" i="1" s="1"/>
  <c r="AJ994" i="1" l="1"/>
  <c r="AJ995" i="1" s="1"/>
  <c r="AL992" i="1"/>
  <c r="AL995" i="1" l="1"/>
  <c r="AJ996" i="1"/>
  <c r="AL996" i="1" s="1"/>
  <c r="AL994" i="1"/>
  <c r="AJ997" i="1" l="1"/>
  <c r="AJ998" i="1" s="1"/>
  <c r="AL998" i="1" s="1"/>
  <c r="AL997" i="1" l="1"/>
  <c r="AJ999" i="1"/>
  <c r="AL999" i="1" s="1"/>
  <c r="AJ1000" i="1"/>
  <c r="AL1000" i="1" s="1"/>
  <c r="AJ1001" i="1" l="1"/>
  <c r="AL1001" i="1" l="1"/>
  <c r="AJ1002" i="1"/>
  <c r="AJ1003" i="1" l="1"/>
  <c r="AL1002" i="1"/>
  <c r="AJ1004" i="1" l="1"/>
  <c r="AL1003" i="1"/>
  <c r="AL1004" i="1" l="1"/>
  <c r="AJ1005" i="1"/>
  <c r="AL1005" i="1" l="1"/>
  <c r="AJ1006" i="1"/>
  <c r="AJ1007" i="1" l="1"/>
  <c r="AL1006" i="1"/>
  <c r="AJ1008" i="1" l="1"/>
  <c r="AL1007" i="1"/>
  <c r="AL1008" i="1" l="1"/>
  <c r="AJ1009" i="1"/>
  <c r="AL1009" i="1" l="1"/>
  <c r="AJ1010" i="1"/>
  <c r="AL1010" i="1" l="1"/>
  <c r="AJ1011" i="1"/>
  <c r="K11" i="3"/>
  <c r="O11" i="3" s="1"/>
  <c r="L22" i="1"/>
  <c r="V22" i="1"/>
  <c r="J22" i="1"/>
  <c r="K22" i="1"/>
  <c r="R22" i="1"/>
  <c r="U22" i="1"/>
  <c r="N11" i="3"/>
  <c r="R11" i="3" s="1"/>
  <c r="L11" i="3"/>
  <c r="M22" i="1"/>
  <c r="Q22" i="1" s="1"/>
  <c r="AJ1012" i="1" l="1"/>
  <c r="AL1011" i="1"/>
  <c r="P11" i="3"/>
  <c r="AL1012" i="1" l="1"/>
  <c r="AJ1014" i="1"/>
  <c r="M21" i="1"/>
  <c r="M18" i="1" s="1"/>
  <c r="Q21" i="1"/>
  <c r="N22" i="3"/>
  <c r="N10" i="3" s="1"/>
  <c r="R10" i="3" s="1"/>
  <c r="I21" i="1"/>
  <c r="I18" i="1" s="1"/>
  <c r="K22" i="3"/>
  <c r="K10" i="3" s="1"/>
  <c r="O10" i="3" s="1"/>
  <c r="J21" i="1"/>
  <c r="J18" i="1" s="1"/>
  <c r="V21" i="1"/>
  <c r="V18" i="1" s="1"/>
  <c r="L21" i="1"/>
  <c r="L18" i="1" s="1"/>
  <c r="K21" i="1"/>
  <c r="K18" i="1" s="1"/>
  <c r="L22" i="3"/>
  <c r="L10" i="3" s="1"/>
  <c r="P10" i="3" s="1"/>
  <c r="U21" i="1"/>
  <c r="U18" i="1" s="1"/>
  <c r="R21" i="1"/>
  <c r="R18" i="1" s="1"/>
  <c r="AL1014" i="1" l="1"/>
  <c r="AJ1015" i="1"/>
  <c r="AL1015" i="1" s="1"/>
  <c r="O22" i="3"/>
  <c r="Q18" i="1"/>
  <c r="P22" i="3"/>
  <c r="R22" i="3"/>
  <c r="AA22" i="1"/>
  <c r="AA21" i="1"/>
  <c r="AA18" i="1" s="1"/>
  <c r="AB22" i="1"/>
  <c r="AB21" i="1"/>
  <c r="AJ1016" i="1" l="1"/>
  <c r="AL1016" i="1" s="1"/>
  <c r="AB18" i="1"/>
  <c r="AJ1017" i="1" l="1"/>
  <c r="AL1017" i="1" s="1"/>
  <c r="AJ1018" i="1" l="1"/>
  <c r="AJ1019" i="1" s="1"/>
  <c r="AL1019" i="1" s="1"/>
  <c r="AJ1020" i="1" l="1"/>
  <c r="AL1020" i="1" s="1"/>
  <c r="AL1018" i="1"/>
  <c r="AJ1021" i="1" l="1"/>
  <c r="AJ1022" i="1" s="1"/>
  <c r="AJ1023" i="1" s="1"/>
  <c r="AL1021" i="1" l="1"/>
  <c r="AL1022" i="1"/>
  <c r="AJ1024" i="1"/>
  <c r="AL1023" i="1"/>
  <c r="AL1024" i="1" l="1"/>
  <c r="AJ1025" i="1"/>
  <c r="AJ1026" i="1" s="1"/>
  <c r="AL1026" i="1" s="1"/>
  <c r="AJ1027" i="1" l="1"/>
  <c r="AJ1028" i="1" s="1"/>
  <c r="AL1025" i="1"/>
  <c r="AL1028" i="1" l="1"/>
  <c r="AJ1029" i="1"/>
  <c r="AL1027" i="1"/>
  <c r="AL1029" i="1" l="1"/>
  <c r="AJ1031" i="1"/>
  <c r="AL1031" i="1" l="1"/>
  <c r="AJ1032" i="1"/>
  <c r="AL1032" i="1" l="1"/>
  <c r="AJ1033" i="1"/>
  <c r="AL1033" i="1" l="1"/>
  <c r="AJ1034" i="1"/>
  <c r="AL1034" i="1" l="1"/>
  <c r="AJ1035" i="1"/>
  <c r="AL1035" i="1" l="1"/>
  <c r="AJ1036" i="1"/>
  <c r="AJ1037" i="1" s="1"/>
  <c r="AJ1038" i="1" l="1"/>
  <c r="AJ1039" i="1" s="1"/>
  <c r="AL1039" i="1" s="1"/>
  <c r="AL1037" i="1"/>
  <c r="AL1036" i="1"/>
  <c r="AL1038" i="1" l="1"/>
  <c r="AJ1040" i="1"/>
  <c r="AL1040" i="1" l="1"/>
  <c r="AJ1041" i="1"/>
  <c r="AL1041" i="1" s="1"/>
  <c r="AJ1042" i="1" l="1"/>
  <c r="AL1042" i="1" s="1"/>
  <c r="AJ1043" i="1" l="1"/>
  <c r="AL1043" i="1" s="1"/>
  <c r="AJ1044" i="1" l="1"/>
  <c r="AL1044" i="1" s="1"/>
  <c r="AJ1045" i="1" l="1"/>
  <c r="AL1045" i="1" s="1"/>
  <c r="AJ1046" i="1" l="1"/>
  <c r="AJ1047" i="1" s="1"/>
  <c r="AL1046" i="1" l="1"/>
  <c r="AJ1048" i="1"/>
  <c r="AL1047" i="1"/>
  <c r="AJ1049" i="1" l="1"/>
  <c r="AL1048" i="1"/>
  <c r="AJ1050" i="1" l="1"/>
  <c r="AL1049" i="1"/>
  <c r="AL1050" i="1" l="1"/>
  <c r="AJ1051" i="1"/>
  <c r="AJ1052" i="1" s="1"/>
  <c r="AL1051" i="1" l="1"/>
  <c r="AJ1053" i="1"/>
  <c r="AL1052" i="1"/>
  <c r="AL1053" i="1" l="1"/>
  <c r="AJ1054" i="1"/>
  <c r="AJ1055" i="1" s="1"/>
  <c r="AL1055" i="1" s="1"/>
  <c r="AL1054" i="1" l="1"/>
  <c r="AJ1056" i="1"/>
  <c r="AL1056" i="1" s="1"/>
  <c r="AJ1057" i="1" l="1"/>
  <c r="AL1057" i="1" l="1"/>
  <c r="AJ1058" i="1"/>
  <c r="AL1058" i="1" l="1"/>
  <c r="AJ1059" i="1"/>
  <c r="AL1059" i="1" l="1"/>
  <c r="AJ1060" i="1"/>
  <c r="AL1060" i="1" l="1"/>
  <c r="AJ1061" i="1"/>
  <c r="AJ1062" i="1" s="1"/>
  <c r="AL1061" i="1" l="1"/>
  <c r="AJ1063" i="1"/>
  <c r="AL1062" i="1"/>
  <c r="AL1063" i="1" l="1"/>
  <c r="AJ1064" i="1"/>
  <c r="AJ1065" i="1" s="1"/>
  <c r="AL1065" i="1" s="1"/>
  <c r="AL1064" i="1" l="1"/>
  <c r="AJ1066" i="1"/>
  <c r="AL1066" i="1" s="1"/>
  <c r="AJ1067" i="1" l="1"/>
  <c r="AL1067" i="1" s="1"/>
  <c r="AJ1068" i="1" l="1"/>
  <c r="AJ1069" i="1" s="1"/>
  <c r="AL1068" i="1" l="1"/>
  <c r="AL1069" i="1"/>
  <c r="AJ1070" i="1"/>
  <c r="AL1070" i="1" l="1"/>
  <c r="AJ1071" i="1"/>
  <c r="AJ1072" i="1" l="1"/>
  <c r="AJ1073" i="1" s="1"/>
  <c r="AL1073" i="1" s="1"/>
  <c r="AL1071" i="1"/>
  <c r="AJ1074" i="1" l="1"/>
  <c r="AJ1075" i="1" s="1"/>
  <c r="AL1072" i="1"/>
  <c r="AJ1076" i="1" l="1"/>
  <c r="AL1076" i="1" s="1"/>
  <c r="AL1075" i="1"/>
  <c r="AL1074" i="1"/>
  <c r="AJ1077" i="1" l="1"/>
  <c r="AL1077" i="1" s="1"/>
  <c r="AJ1078" i="1" l="1"/>
  <c r="AL1078" i="1" s="1"/>
  <c r="AJ1079" i="1" l="1"/>
  <c r="AL1079" i="1" s="1"/>
  <c r="AJ1080" i="1" l="1"/>
  <c r="AL1080" i="1" s="1"/>
  <c r="AJ1081" i="1" l="1"/>
  <c r="AL1081" i="1" s="1"/>
  <c r="AJ1082" i="1" l="1"/>
  <c r="AJ1083" i="1" l="1"/>
  <c r="AL1082" i="1"/>
  <c r="AJ1084" i="1"/>
  <c r="AJ1085" i="1" l="1"/>
  <c r="AJ1086" i="1" s="1"/>
  <c r="AL1086" i="1" s="1"/>
  <c r="AL1084" i="1"/>
  <c r="AL1083" i="1"/>
  <c r="AL1085" i="1" l="1"/>
  <c r="AJ1087" i="1"/>
  <c r="AL1087" i="1" s="1"/>
  <c r="AJ1088" i="1" l="1"/>
  <c r="AL1088" i="1" s="1"/>
  <c r="AJ1089" i="1" l="1"/>
  <c r="AL1089" i="1" s="1"/>
  <c r="AJ1090" i="1" l="1"/>
  <c r="AL1090" i="1" l="1"/>
  <c r="AJ1091" i="1"/>
  <c r="AJ1092" i="1" l="1"/>
  <c r="AL1092" i="1" s="1"/>
  <c r="AL1091" i="1"/>
  <c r="AJ1093" i="1" l="1"/>
  <c r="AJ1094" i="1" l="1"/>
  <c r="AL1093" i="1"/>
  <c r="AL1094" i="1" l="1"/>
  <c r="AJ1095" i="1"/>
  <c r="AJ1096" i="1" l="1"/>
  <c r="AL1096" i="1" s="1"/>
  <c r="AL1095" i="1"/>
  <c r="AJ1097" i="1" l="1"/>
  <c r="AL1097" i="1" s="1"/>
  <c r="AJ1098" i="1" l="1"/>
  <c r="AL1098" i="1" s="1"/>
  <c r="AJ1099" i="1" l="1"/>
  <c r="AL1099" i="1" s="1"/>
  <c r="AJ1100" i="1" l="1"/>
  <c r="AL1100" i="1" s="1"/>
  <c r="AJ1101" i="1" l="1"/>
  <c r="AJ1102" i="1" s="1"/>
  <c r="AL1101" i="1" l="1"/>
  <c r="AL1102" i="1"/>
  <c r="AJ1103" i="1"/>
  <c r="AL1103" i="1" l="1"/>
  <c r="AJ1104" i="1"/>
  <c r="AL1104" i="1" l="1"/>
  <c r="AJ1105" i="1"/>
  <c r="AJ1106" i="1" s="1"/>
  <c r="AL1106" i="1" l="1"/>
  <c r="AJ1107" i="1"/>
  <c r="AL1105" i="1"/>
  <c r="AL1107" i="1" l="1"/>
  <c r="AJ1108" i="1"/>
  <c r="AL1108" i="1" l="1"/>
  <c r="AJ1109" i="1"/>
  <c r="AJ1110" i="1" s="1"/>
  <c r="AL1110" i="1" s="1"/>
  <c r="AL1109" i="1" l="1"/>
  <c r="AJ1111" i="1"/>
  <c r="AL1111" i="1" s="1"/>
  <c r="AJ1112" i="1" l="1"/>
  <c r="AL1112" i="1" l="1"/>
  <c r="AJ1113" i="1"/>
  <c r="AL1113" i="1" l="1"/>
  <c r="AJ1114" i="1"/>
  <c r="AL1114" i="1" l="1"/>
  <c r="AJ1115" i="1"/>
  <c r="AJ1116" i="1" s="1"/>
  <c r="AL1116" i="1" l="1"/>
  <c r="AL1115" i="1"/>
  <c r="AJ1117" i="1"/>
  <c r="AJ1118" i="1" l="1"/>
  <c r="AL1117" i="1"/>
  <c r="AL1118" i="1" l="1"/>
  <c r="AJ1119" i="1"/>
  <c r="AJ1120" i="1" s="1"/>
  <c r="AL1120" i="1" l="1"/>
  <c r="AL1119" i="1"/>
  <c r="AJ1121" i="1"/>
  <c r="AJ1122" i="1" l="1"/>
  <c r="AL1121" i="1"/>
  <c r="AJ1123" i="1" l="1"/>
  <c r="AL1122" i="1"/>
  <c r="AL1123" i="1" l="1"/>
  <c r="AJ1124" i="1"/>
  <c r="AL1124" i="1" l="1"/>
  <c r="AJ1125" i="1"/>
  <c r="AL1125" i="1" l="1"/>
  <c r="AJ1126" i="1"/>
  <c r="AJ1127" i="1" s="1"/>
  <c r="AL1127" i="1" l="1"/>
  <c r="AL1126" i="1"/>
  <c r="AJ1128" i="1"/>
  <c r="AJ1129" i="1" l="1"/>
  <c r="AL1128" i="1"/>
  <c r="AL1129" i="1" l="1"/>
  <c r="AJ1130" i="1"/>
  <c r="AL1130" i="1" l="1"/>
  <c r="AJ1131" i="1"/>
  <c r="AL1131" i="1" l="1"/>
  <c r="AJ1132" i="1"/>
  <c r="AJ1133" i="1" s="1"/>
  <c r="AL1133" i="1" s="1"/>
  <c r="AJ1134" i="1" l="1"/>
  <c r="AJ1135" i="1" s="1"/>
  <c r="AL1135" i="1" s="1"/>
  <c r="AL1132" i="1"/>
  <c r="AL1134" i="1" l="1"/>
  <c r="AJ1136" i="1"/>
  <c r="AJ1137" i="1" s="1"/>
  <c r="AL1136" i="1" l="1"/>
  <c r="AL1137" i="1"/>
  <c r="AJ1138" i="1"/>
  <c r="AJ1139" i="1" l="1"/>
  <c r="AJ1140" i="1" s="1"/>
  <c r="AL1138" i="1"/>
  <c r="AL1140" i="1" l="1"/>
  <c r="AJ1141" i="1"/>
  <c r="AJ1142" i="1" s="1"/>
  <c r="AL1139" i="1"/>
  <c r="AL1142" i="1" l="1"/>
  <c r="AL1141" i="1"/>
  <c r="AJ1143" i="1"/>
  <c r="AJ1144" i="1" l="1"/>
  <c r="AL1143" i="1"/>
  <c r="AL1144" i="1" l="1"/>
  <c r="AJ1145" i="1"/>
  <c r="AJ1146" i="1" s="1"/>
  <c r="AL1146" i="1" s="1"/>
  <c r="AL1145" i="1" l="1"/>
  <c r="AJ1147" i="1"/>
  <c r="AJ1148" i="1" l="1"/>
  <c r="AJ1149" i="1" s="1"/>
  <c r="AL1147" i="1"/>
  <c r="AJ1150" i="1" l="1"/>
  <c r="AJ1151" i="1" s="1"/>
  <c r="AL1149" i="1"/>
  <c r="AL1148" i="1"/>
  <c r="AL1151" i="1" l="1"/>
  <c r="AJ1152" i="1"/>
  <c r="AL1150" i="1"/>
  <c r="AL1152" i="1" l="1"/>
  <c r="AJ1153" i="1"/>
  <c r="AL1153" i="1" l="1"/>
  <c r="AJ1154" i="1"/>
  <c r="AJ1155" i="1" l="1"/>
  <c r="AL1154" i="1"/>
  <c r="AL1155" i="1" l="1"/>
  <c r="AJ1156" i="1"/>
  <c r="AL1156" i="1" l="1"/>
  <c r="AJ1157" i="1"/>
  <c r="AL1157" i="1" l="1"/>
  <c r="AJ1158" i="1"/>
  <c r="AL1158" i="1" l="1"/>
  <c r="AJ1159" i="1"/>
  <c r="AJ1160" i="1" l="1"/>
  <c r="AL1159" i="1"/>
  <c r="AL1160" i="1" l="1"/>
  <c r="AJ1161" i="1"/>
  <c r="AL1161" i="1" l="1"/>
  <c r="AJ1162" i="1"/>
  <c r="AL1162" i="1" s="1"/>
  <c r="AJ1163" i="1" l="1"/>
  <c r="AJ1164" i="1" l="1"/>
  <c r="AL1163" i="1"/>
  <c r="AL1164" i="1" l="1"/>
  <c r="AJ1165" i="1"/>
  <c r="AJ1166" i="1" l="1"/>
  <c r="AL1165" i="1"/>
  <c r="AJ1167" i="1" l="1"/>
  <c r="AL1166" i="1"/>
  <c r="AL1167" i="1" l="1"/>
  <c r="AJ1168" i="1"/>
  <c r="AJ1169" i="1" s="1"/>
  <c r="AL1169" i="1" l="1"/>
  <c r="AL1168" i="1"/>
  <c r="AJ1170" i="1"/>
  <c r="AJ1171" i="1" l="1"/>
  <c r="AL1170" i="1"/>
  <c r="AL1171" i="1" l="1"/>
  <c r="AJ1172" i="1"/>
  <c r="AL1172" i="1" s="1"/>
  <c r="AJ1173" i="1" l="1"/>
  <c r="AJ1174" i="1" s="1"/>
  <c r="AL1173" i="1" l="1"/>
  <c r="AJ1175" i="1"/>
  <c r="AL1174" i="1"/>
  <c r="AJ1176" i="1" l="1"/>
  <c r="AL1175" i="1"/>
  <c r="AL1176" i="1" l="1"/>
  <c r="AJ1177" i="1"/>
  <c r="AJ1178" i="1" l="1"/>
  <c r="AJ1179" i="1" s="1"/>
  <c r="AL1177" i="1"/>
  <c r="AL1179" i="1" l="1"/>
  <c r="AL1178" i="1"/>
  <c r="AJ1180" i="1"/>
  <c r="AL1180" i="1" l="1"/>
  <c r="AJ1181" i="1"/>
  <c r="AJ1182" i="1" s="1"/>
  <c r="AL1182" i="1" l="1"/>
  <c r="AL1181" i="1"/>
  <c r="AJ1183" i="1"/>
  <c r="AJ1184" i="1" l="1"/>
  <c r="AL1183" i="1"/>
  <c r="AL1184" i="1" l="1"/>
  <c r="AJ1185" i="1"/>
  <c r="AJ1186" i="1" s="1"/>
  <c r="AL1186" i="1" s="1"/>
  <c r="AL1185" i="1" l="1"/>
  <c r="AJ1187" i="1"/>
  <c r="AJ1188" i="1" s="1"/>
  <c r="AL1188" i="1" s="1"/>
  <c r="AL1187" i="1" l="1"/>
  <c r="AJ1189" i="1"/>
  <c r="AJ1190" i="1" l="1"/>
  <c r="AJ1191" i="1" s="1"/>
  <c r="AL1189" i="1"/>
  <c r="AJ1192" i="1" l="1"/>
  <c r="AJ1193" i="1" s="1"/>
  <c r="AJ1194" i="1" s="1"/>
  <c r="AL1191" i="1"/>
  <c r="AL1190" i="1"/>
  <c r="AL1194" i="1" l="1"/>
  <c r="AL1193" i="1"/>
  <c r="AJ1195" i="1"/>
  <c r="AL1195" i="1" s="1"/>
  <c r="AL1192" i="1"/>
  <c r="AJ1196" i="1" l="1"/>
  <c r="AJ1197" i="1" s="1"/>
  <c r="AL1196" i="1" l="1"/>
  <c r="AL1197" i="1"/>
  <c r="AJ1198" i="1"/>
  <c r="AJ1199" i="1" s="1"/>
  <c r="AL1198" i="1" l="1"/>
  <c r="AL1199" i="1"/>
  <c r="AJ1200" i="1"/>
  <c r="AJ1201" i="1" s="1"/>
  <c r="AJ1202" i="1" l="1"/>
  <c r="AJ1203" i="1" s="1"/>
  <c r="AL1201" i="1"/>
  <c r="AL1200" i="1"/>
  <c r="AJ1204" i="1" l="1"/>
  <c r="AJ1205" i="1" s="1"/>
  <c r="AL1202" i="1"/>
  <c r="AL1203" i="1"/>
  <c r="AL1204" i="1" l="1"/>
  <c r="AL1205" i="1"/>
  <c r="AJ1206" i="1"/>
  <c r="AL1206" i="1" s="1"/>
  <c r="AJ1207" i="1" l="1"/>
  <c r="AL1207" i="1" l="1"/>
  <c r="AJ1208" i="1"/>
  <c r="AL1208" i="1" s="1"/>
  <c r="AJ1209" i="1" l="1"/>
  <c r="AJ1210" i="1" s="1"/>
  <c r="AL1210" i="1" s="1"/>
  <c r="AL1209" i="1" l="1"/>
  <c r="AJ1211" i="1"/>
  <c r="AL1211" i="1" s="1"/>
  <c r="AJ1212" i="1" l="1"/>
  <c r="AL1212" i="1" s="1"/>
  <c r="AJ1213" i="1" l="1"/>
  <c r="AJ1214" i="1" s="1"/>
  <c r="AJ1215" i="1" s="1"/>
  <c r="AL1213" i="1" l="1"/>
  <c r="AL1214" i="1"/>
  <c r="AJ1216" i="1"/>
  <c r="AL1216" i="1" s="1"/>
  <c r="AL1215" i="1"/>
  <c r="AJ1217" i="1" l="1"/>
  <c r="AL1217" i="1" s="1"/>
  <c r="AJ1218" i="1" l="1"/>
  <c r="AJ1219" i="1" l="1"/>
  <c r="AJ1220" i="1" s="1"/>
  <c r="AL1220" i="1" s="1"/>
  <c r="AL1218" i="1"/>
  <c r="AL1219" i="1" l="1"/>
  <c r="AJ1221" i="1"/>
  <c r="AL1221" i="1" s="1"/>
  <c r="AJ1222" i="1" l="1"/>
  <c r="AJ1223" i="1" l="1"/>
  <c r="AL1223" i="1" s="1"/>
  <c r="AL1222" i="1"/>
  <c r="AJ1224" i="1" l="1"/>
  <c r="AJ1225" i="1" s="1"/>
  <c r="AJ1226" i="1" s="1"/>
  <c r="AL1226" i="1" s="1"/>
  <c r="AL1224" i="1" l="1"/>
  <c r="AL1225" i="1"/>
  <c r="AJ1227" i="1"/>
  <c r="AJ1228" i="1" l="1"/>
  <c r="AJ1229" i="1" s="1"/>
  <c r="AL1229" i="1" s="1"/>
  <c r="AL1227" i="1"/>
  <c r="AL1228" i="1" l="1"/>
  <c r="AJ1230" i="1"/>
  <c r="AL1230" i="1" s="1"/>
  <c r="AJ1231" i="1" l="1"/>
  <c r="AJ1232" i="1" s="1"/>
  <c r="AL1232" i="1" s="1"/>
  <c r="AJ1233" i="1" l="1"/>
  <c r="AJ1234" i="1" s="1"/>
  <c r="AL1234" i="1" s="1"/>
  <c r="AL1231" i="1"/>
  <c r="AJ1235" i="1" l="1"/>
  <c r="AL1235" i="1" s="1"/>
  <c r="AL1233" i="1"/>
  <c r="AJ1236" i="1" l="1"/>
  <c r="AL1236" i="1" s="1"/>
  <c r="AJ1237" i="1" l="1"/>
  <c r="AL1237" i="1" s="1"/>
  <c r="AJ1238" i="1" l="1"/>
  <c r="AL1238" i="1" s="1"/>
  <c r="AJ1239" i="1" l="1"/>
  <c r="AL1239" i="1" s="1"/>
  <c r="AJ1240" i="1" l="1"/>
  <c r="AL1240" i="1" s="1"/>
  <c r="AJ1241" i="1" l="1"/>
  <c r="AL1241" i="1" s="1"/>
  <c r="AJ1242" i="1" l="1"/>
  <c r="AL1242" i="1" s="1"/>
  <c r="AJ1243" i="1" l="1"/>
  <c r="AL1243" i="1" s="1"/>
  <c r="AJ1244" i="1" l="1"/>
  <c r="AJ1245" i="1" s="1"/>
  <c r="AL1245" i="1" s="1"/>
  <c r="AL1244" i="1" l="1"/>
  <c r="AJ1246" i="1"/>
  <c r="AL1246" i="1" s="1"/>
  <c r="AJ1247" i="1" l="1"/>
  <c r="AL1247" i="1" l="1"/>
  <c r="AJ1248" i="1"/>
  <c r="AJ1249" i="1" l="1"/>
  <c r="AL1248" i="1"/>
  <c r="AL1249" i="1" l="1"/>
  <c r="AJ1250" i="1"/>
  <c r="AJ1251" i="1"/>
  <c r="AL1251" i="1" s="1"/>
  <c r="AL1250" i="1" l="1"/>
  <c r="AJ1252" i="1"/>
  <c r="AL1252" i="1" l="1"/>
  <c r="AJ1253" i="1"/>
  <c r="AJ1254" i="1" l="1"/>
  <c r="AJ1255" i="1" s="1"/>
  <c r="AL1253" i="1"/>
  <c r="AL1255" i="1" l="1"/>
  <c r="AL1254" i="1"/>
  <c r="AJ1256" i="1"/>
  <c r="AL1256" i="1" s="1"/>
  <c r="AJ1257" i="1" l="1"/>
  <c r="AL1257" i="1" s="1"/>
  <c r="AJ1258" i="1" l="1"/>
  <c r="AL1258" i="1" s="1"/>
  <c r="AJ1259" i="1" l="1"/>
  <c r="AJ1260" i="1" l="1"/>
  <c r="AL1259" i="1"/>
  <c r="AJ1261" i="1"/>
  <c r="AJ1262" i="1" l="1"/>
  <c r="AJ1263" i="1" s="1"/>
  <c r="AL1263" i="1" s="1"/>
  <c r="AL1261" i="1"/>
  <c r="AL1260" i="1"/>
  <c r="AJ1264" i="1" l="1"/>
  <c r="AL1262" i="1"/>
  <c r="AL1264" i="1" l="1"/>
  <c r="AJ1265" i="1"/>
  <c r="AL1265" i="1" l="1"/>
  <c r="AJ1266" i="1"/>
  <c r="AJ1267" i="1" l="1"/>
  <c r="AL1266" i="1"/>
  <c r="AJ1270" i="1" l="1"/>
  <c r="AL1267" i="1"/>
  <c r="AJ1271" i="1"/>
  <c r="AJ1272" i="1" l="1"/>
  <c r="AJ1275" i="1" s="1"/>
  <c r="AL1271" i="1"/>
  <c r="AL1270" i="1"/>
  <c r="AJ1274" i="1"/>
  <c r="AL1275" i="1" l="1"/>
  <c r="AL1274" i="1"/>
  <c r="AL1272" i="1"/>
  <c r="AJ1276" i="1"/>
  <c r="AJ1277" i="1" s="1"/>
  <c r="AL1277" i="1" s="1"/>
  <c r="AL1276" i="1" l="1"/>
  <c r="AJ1279" i="1"/>
  <c r="AL1279" i="1" s="1"/>
  <c r="AJ1280" i="1" l="1"/>
  <c r="AL1280" i="1" l="1"/>
  <c r="AJ1281" i="1"/>
  <c r="AL1281" i="1" l="1"/>
  <c r="AJ1282" i="1"/>
  <c r="AJ1283" i="1"/>
  <c r="AL1283" i="1" s="1"/>
  <c r="AL1282" i="1" l="1"/>
  <c r="AJ1284" i="1"/>
  <c r="AJ1285" i="1" l="1"/>
  <c r="AL1285" i="1" s="1"/>
  <c r="AL1284" i="1"/>
  <c r="AJ1286" i="1"/>
  <c r="AJ1287" i="1" l="1"/>
  <c r="AJ1288" i="1" s="1"/>
  <c r="AL1286" i="1"/>
  <c r="AJ1289" i="1" l="1"/>
  <c r="AL1288" i="1"/>
  <c r="AL1287" i="1"/>
  <c r="AJ1290" i="1" l="1"/>
  <c r="AL1289" i="1"/>
  <c r="AL1290" i="1" l="1"/>
  <c r="AJ1291" i="1"/>
  <c r="AJ1292" i="1" l="1"/>
  <c r="AL1291" i="1"/>
  <c r="AJ1293" i="1"/>
  <c r="AL1293" i="1" l="1"/>
  <c r="AL1292" i="1"/>
  <c r="AJ1294" i="1"/>
  <c r="AJ1295" i="1" l="1"/>
  <c r="AL1294" i="1"/>
  <c r="AJ1296" i="1" l="1"/>
  <c r="AL1295" i="1"/>
  <c r="AL1296" i="1" l="1"/>
  <c r="AJ1297" i="1"/>
  <c r="AL1297" i="1" l="1"/>
  <c r="AJ1298" i="1"/>
  <c r="AJ1299" i="1" l="1"/>
  <c r="AJ1300" i="1" s="1"/>
  <c r="AL1298" i="1"/>
  <c r="AL1300" i="1" l="1"/>
  <c r="AJ1301" i="1"/>
  <c r="AL1299" i="1"/>
  <c r="AL1301" i="1" l="1"/>
  <c r="AJ1302" i="1"/>
  <c r="AL1302" i="1" s="1"/>
  <c r="AJ1303" i="1"/>
  <c r="AL1303" i="1" l="1"/>
  <c r="AJ1304" i="1"/>
  <c r="AL1304" i="1" l="1"/>
  <c r="AJ1305" i="1"/>
  <c r="AJ1306" i="1" l="1"/>
  <c r="AL1305" i="1"/>
  <c r="AL1306" i="1" l="1"/>
  <c r="AJ1307" i="1"/>
  <c r="AL1307" i="1" l="1"/>
  <c r="AJ1308" i="1"/>
  <c r="AJ1309" i="1"/>
  <c r="AJ1310" i="1"/>
  <c r="AL1309" i="1" l="1"/>
  <c r="AL1308" i="1"/>
  <c r="AJ1311" i="1"/>
  <c r="AL1311" i="1" s="1"/>
  <c r="AL1310" i="1"/>
  <c r="AJ1312" i="1" l="1"/>
  <c r="AL1312" i="1" s="1"/>
  <c r="AJ1313" i="1" l="1"/>
  <c r="AL1313" i="1" s="1"/>
  <c r="AJ1314" i="1" l="1"/>
  <c r="AJ1315" i="1" s="1"/>
  <c r="AL1314" i="1" l="1"/>
  <c r="AL1315" i="1"/>
  <c r="AJ1316" i="1"/>
  <c r="AL1316" i="1" l="1"/>
  <c r="AJ1317" i="1"/>
  <c r="AL1317" i="1" s="1"/>
  <c r="AJ1318" i="1" l="1"/>
  <c r="AL1318" i="1" s="1"/>
  <c r="AJ1319" i="1"/>
  <c r="AL1319" i="1" s="1"/>
  <c r="AJ1320" i="1" l="1"/>
  <c r="AL1320" i="1" s="1"/>
  <c r="AJ1321" i="1"/>
  <c r="AJ1322" i="1" l="1"/>
  <c r="AL1321" i="1"/>
  <c r="AJ1323" i="1" l="1"/>
  <c r="AL1322" i="1"/>
  <c r="AL1323" i="1" l="1"/>
  <c r="AJ1324" i="1"/>
  <c r="AJ1325" i="1" s="1"/>
  <c r="AJ1326" i="1" l="1"/>
  <c r="AJ1327" i="1" s="1"/>
  <c r="AL1325" i="1"/>
  <c r="AL1324" i="1"/>
  <c r="AL1327" i="1" l="1"/>
  <c r="AJ1328" i="1"/>
  <c r="AJ1329" i="1" s="1"/>
  <c r="AL1329" i="1" s="1"/>
  <c r="AL1326" i="1"/>
  <c r="AL1328" i="1" l="1"/>
  <c r="AJ1330" i="1"/>
  <c r="AL1330" i="1" l="1"/>
  <c r="AJ1331" i="1"/>
  <c r="AL1331" i="1" s="1"/>
  <c r="AJ1332" i="1" l="1"/>
  <c r="AL1332" i="1" l="1"/>
  <c r="AJ1333" i="1"/>
  <c r="AJ1334" i="1"/>
  <c r="AJ1335" i="1" l="1"/>
  <c r="AL1334" i="1"/>
  <c r="AL1333" i="1"/>
  <c r="AJ1336" i="1"/>
  <c r="AL1336" i="1" s="1"/>
  <c r="AJ1337" i="1" l="1"/>
  <c r="AL1335" i="1"/>
  <c r="AL1337" i="1" l="1"/>
  <c r="AJ1338" i="1"/>
  <c r="AL1338" i="1" l="1"/>
  <c r="AJ1339" i="1"/>
  <c r="AL1339" i="1" l="1"/>
  <c r="AJ1340" i="1"/>
  <c r="AJ1341" i="1"/>
  <c r="AL1341" i="1" s="1"/>
  <c r="AJ1342" i="1" l="1"/>
  <c r="AJ1343" i="1" s="1"/>
  <c r="AL1343" i="1" s="1"/>
  <c r="AL1340" i="1"/>
  <c r="AL1342" i="1" l="1"/>
  <c r="AJ1344" i="1"/>
  <c r="AL1344" i="1" l="1"/>
  <c r="AJ1345" i="1"/>
  <c r="AL1345" i="1" s="1"/>
  <c r="AJ1346" i="1"/>
  <c r="AL1346" i="1" s="1"/>
  <c r="AJ1347" i="1" l="1"/>
  <c r="AL1347" i="1" s="1"/>
  <c r="AJ1348" i="1" l="1"/>
  <c r="AL1348" i="1" s="1"/>
  <c r="AJ1350" i="1" l="1"/>
  <c r="AL1350" i="1" s="1"/>
  <c r="AJ1349" i="1"/>
  <c r="AL1349" i="1" s="1"/>
  <c r="AJ1351" i="1"/>
  <c r="AL1351" i="1" s="1"/>
  <c r="AJ1352" i="1" l="1"/>
  <c r="AL1352" i="1" s="1"/>
  <c r="AJ1353" i="1" l="1"/>
  <c r="AL1353" i="1" s="1"/>
  <c r="AJ1354" i="1" l="1"/>
  <c r="AJ1355" i="1" s="1"/>
  <c r="AL1355" i="1" s="1"/>
  <c r="AL1354" i="1" l="1"/>
  <c r="AJ1356" i="1"/>
  <c r="AL1356" i="1" s="1"/>
  <c r="AJ1357" i="1" l="1"/>
  <c r="AL1357" i="1" s="1"/>
  <c r="AJ1359" i="1" l="1"/>
  <c r="AL1359" i="1" s="1"/>
  <c r="AJ1358" i="1"/>
  <c r="AL1358" i="1" s="1"/>
  <c r="AJ1360" i="1"/>
  <c r="AL1360" i="1" s="1"/>
  <c r="AJ1361" i="1" l="1"/>
  <c r="AL1361" i="1" s="1"/>
  <c r="AJ1362" i="1" l="1"/>
  <c r="AL1362" i="1" l="1"/>
  <c r="AJ1363" i="1"/>
  <c r="AJ1364" i="1" l="1"/>
  <c r="AL1363" i="1"/>
  <c r="AL1364" i="1" l="1"/>
  <c r="AJ1365" i="1"/>
  <c r="AL1365" i="1" l="1"/>
  <c r="AJ1366" i="1"/>
  <c r="AJ1367" i="1" l="1"/>
  <c r="AL1367" i="1" s="1"/>
  <c r="AL1366" i="1"/>
  <c r="AJ1368" i="1" l="1"/>
  <c r="AL1368" i="1" s="1"/>
  <c r="AJ1369" i="1" l="1"/>
  <c r="AL1369" i="1" s="1"/>
  <c r="AJ1370" i="1" l="1"/>
  <c r="AL1370" i="1" l="1"/>
  <c r="AJ1371" i="1"/>
  <c r="AJ1372" i="1" l="1"/>
  <c r="AL1371" i="1"/>
  <c r="AL1372" i="1" l="1"/>
  <c r="AJ1373" i="1"/>
  <c r="AL1373" i="1" l="1"/>
  <c r="AJ1374" i="1"/>
  <c r="AJ1375" i="1" l="1"/>
  <c r="AL1375" i="1" s="1"/>
  <c r="AL1374" i="1"/>
  <c r="AJ1376" i="1" l="1"/>
  <c r="AL1376" i="1" s="1"/>
  <c r="AJ1377" i="1" l="1"/>
  <c r="AL1377" i="1" s="1"/>
  <c r="AJ1378" i="1" l="1"/>
  <c r="AL1378" i="1" s="1"/>
  <c r="AJ1379" i="1" l="1"/>
  <c r="AL1379" i="1" s="1"/>
  <c r="AJ1380" i="1" l="1"/>
  <c r="AL1380" i="1" s="1"/>
  <c r="AJ1381" i="1" l="1"/>
  <c r="AL1381" i="1" s="1"/>
  <c r="AJ1382" i="1" l="1"/>
  <c r="AL1382" i="1" s="1"/>
  <c r="AJ1383" i="1" l="1"/>
  <c r="AL1383" i="1" s="1"/>
  <c r="AJ1384" i="1" l="1"/>
  <c r="AL1384" i="1" s="1"/>
  <c r="AJ1385" i="1" l="1"/>
  <c r="AL1385" i="1" s="1"/>
  <c r="AJ1386" i="1" l="1"/>
  <c r="AL1386" i="1" s="1"/>
  <c r="AJ1387" i="1" l="1"/>
  <c r="AL1387" i="1" s="1"/>
  <c r="AJ1388" i="1" l="1"/>
  <c r="AL1388" i="1" l="1"/>
  <c r="AJ1389" i="1"/>
  <c r="AJ1390" i="1" l="1"/>
  <c r="AL1390" i="1" s="1"/>
  <c r="AL1389" i="1"/>
  <c r="AJ1391" i="1" l="1"/>
  <c r="AL1391" i="1" s="1"/>
  <c r="AJ1392" i="1" l="1"/>
  <c r="AL1392" i="1" s="1"/>
  <c r="AJ1393" i="1" l="1"/>
  <c r="AL1393" i="1" s="1"/>
  <c r="AJ1394" i="1" l="1"/>
  <c r="AL1394" i="1" s="1"/>
  <c r="AJ1395" i="1" l="1"/>
  <c r="AL1395" i="1" s="1"/>
  <c r="AJ1396" i="1" l="1"/>
  <c r="AL1396" i="1" s="1"/>
  <c r="AJ1397" i="1" l="1"/>
  <c r="AL1397" i="1" s="1"/>
  <c r="AJ1398" i="1" l="1"/>
  <c r="AL1398" i="1" s="1"/>
  <c r="AJ1399" i="1" l="1"/>
  <c r="AL1399" i="1" s="1"/>
  <c r="AJ1400" i="1" l="1"/>
  <c r="AL1400" i="1" s="1"/>
  <c r="AJ1401" i="1" l="1"/>
  <c r="AL1401" i="1" s="1"/>
  <c r="AJ1402" i="1" l="1"/>
  <c r="AL1402" i="1" s="1"/>
  <c r="AJ1403" i="1" l="1"/>
  <c r="AL1403" i="1" s="1"/>
  <c r="AJ1404" i="1" l="1"/>
  <c r="AL1404" i="1" s="1"/>
  <c r="AJ1405" i="1" l="1"/>
  <c r="AL1405" i="1" l="1"/>
  <c r="AJ1406" i="1"/>
  <c r="AL1406" i="1" l="1"/>
  <c r="AJ1407" i="1"/>
  <c r="AL1407" i="1" l="1"/>
  <c r="AJ1408" i="1"/>
  <c r="AL1408" i="1" l="1"/>
  <c r="AJ1409" i="1"/>
  <c r="AL1409" i="1" l="1"/>
  <c r="AJ1410" i="1"/>
  <c r="AJ1411" i="1" l="1"/>
  <c r="AL1410" i="1"/>
  <c r="AL1411" i="1" l="1"/>
  <c r="AJ1412" i="1"/>
  <c r="AL1412" i="1" l="1"/>
  <c r="AJ1413" i="1"/>
  <c r="AL1413" i="1" l="1"/>
  <c r="AJ1414" i="1"/>
  <c r="AL1414" i="1" s="1"/>
  <c r="AJ1415" i="1" l="1"/>
  <c r="AL1415" i="1" s="1"/>
  <c r="AJ1418" i="1" l="1"/>
  <c r="AL1418" i="1" s="1"/>
  <c r="AJ1419" i="1" l="1"/>
  <c r="AL1419" i="1" l="1"/>
  <c r="AJ1422" i="1"/>
  <c r="AJ1423" i="1" l="1"/>
  <c r="AL1423" i="1" s="1"/>
  <c r="AL1422" i="1"/>
  <c r="AJ1424" i="1" l="1"/>
  <c r="AL1424" i="1" l="1"/>
  <c r="AJ1425" i="1"/>
  <c r="AL1425" i="1" l="1"/>
  <c r="AJ1426" i="1"/>
  <c r="AJ1427" i="1" l="1"/>
  <c r="AL1427" i="1" s="1"/>
  <c r="AL1426" i="1"/>
  <c r="AJ1428" i="1" l="1"/>
  <c r="AL1428" i="1" s="1"/>
  <c r="AJ1429" i="1" l="1"/>
  <c r="AL1429" i="1" s="1"/>
  <c r="AJ1430" i="1" l="1"/>
  <c r="AJ1431" i="1" s="1"/>
  <c r="AL1431" i="1" s="1"/>
  <c r="AJ1432" i="1" l="1"/>
  <c r="AL1432" i="1" s="1"/>
  <c r="AL1430" i="1"/>
  <c r="AJ1433" i="1" l="1"/>
  <c r="AJ1434" i="1" s="1"/>
  <c r="AL1434" i="1" s="1"/>
  <c r="AJ1435" i="1" l="1"/>
  <c r="AL1435" i="1" s="1"/>
  <c r="AL1433" i="1"/>
  <c r="AJ1436" i="1" l="1"/>
  <c r="AJ1437" i="1" s="1"/>
  <c r="AL1437" i="1" s="1"/>
  <c r="AL1436" i="1" l="1"/>
  <c r="AJ1438" i="1"/>
  <c r="AJ1439" i="1" l="1"/>
  <c r="AL1439" i="1" s="1"/>
  <c r="AL1438" i="1"/>
  <c r="AJ1440" i="1" l="1"/>
  <c r="AL1440" i="1" l="1"/>
  <c r="AJ1441" i="1"/>
  <c r="AL1441" i="1" s="1"/>
  <c r="AJ1442" i="1" l="1"/>
  <c r="AJ1443" i="1" s="1"/>
  <c r="AL1443" i="1" s="1"/>
  <c r="AL1442" i="1" l="1"/>
  <c r="AJ1444" i="1"/>
  <c r="AL1444" i="1" l="1"/>
  <c r="AJ1445" i="1"/>
  <c r="AJ1446" i="1" s="1"/>
  <c r="AL1446" i="1" s="1"/>
  <c r="AL1445" i="1" l="1"/>
  <c r="AJ1447" i="1"/>
  <c r="AL1447" i="1" l="1"/>
  <c r="AJ1448" i="1"/>
  <c r="AL1448" i="1" l="1"/>
  <c r="AJ1449" i="1"/>
  <c r="AL1449" i="1" l="1"/>
  <c r="AJ1450" i="1"/>
  <c r="AL1450" i="1" l="1"/>
  <c r="AJ1451" i="1"/>
  <c r="AL1451" i="1" l="1"/>
  <c r="AJ1452" i="1"/>
  <c r="AL1452" i="1" l="1"/>
  <c r="AJ1453" i="1"/>
  <c r="AL1453" i="1" l="1"/>
  <c r="AJ1454" i="1"/>
  <c r="AL1454" i="1" l="1"/>
  <c r="AJ1455" i="1"/>
  <c r="AL1455" i="1" l="1"/>
  <c r="AJ1456" i="1"/>
  <c r="AL1456" i="1" l="1"/>
  <c r="AJ1457" i="1"/>
  <c r="AL1457" i="1" l="1"/>
  <c r="AJ1458" i="1"/>
  <c r="AL1458" i="1" l="1"/>
  <c r="AJ1459" i="1"/>
  <c r="AL1459" i="1" l="1"/>
  <c r="AJ1460" i="1"/>
  <c r="AL1460" i="1" l="1"/>
  <c r="AJ1461" i="1"/>
  <c r="AL1461" i="1" l="1"/>
  <c r="AJ1462" i="1"/>
  <c r="AL1462" i="1" l="1"/>
  <c r="AJ1463" i="1"/>
  <c r="AL1463" i="1" l="1"/>
  <c r="AJ1464" i="1"/>
  <c r="AL1464" i="1" l="1"/>
  <c r="AJ1465" i="1"/>
  <c r="AL1465" i="1" l="1"/>
  <c r="AJ1466" i="1"/>
  <c r="AL1466" i="1" l="1"/>
  <c r="AJ1467" i="1"/>
  <c r="AL1467" i="1" l="1"/>
  <c r="AJ1468" i="1"/>
  <c r="AL1468" i="1" l="1"/>
  <c r="AJ1469" i="1"/>
  <c r="AL1469" i="1" l="1"/>
  <c r="AJ1470" i="1"/>
  <c r="AL1470" i="1" l="1"/>
  <c r="AJ1471" i="1"/>
  <c r="AL1471" i="1" l="1"/>
  <c r="AJ1472" i="1"/>
  <c r="AL1472" i="1" l="1"/>
  <c r="AJ1473" i="1"/>
  <c r="AL1473" i="1" l="1"/>
  <c r="AJ1476" i="1"/>
  <c r="AL1476" i="1" l="1"/>
  <c r="AJ1477" i="1"/>
  <c r="AL1477" i="1" l="1"/>
  <c r="AJ1478" i="1"/>
  <c r="AL1478" i="1" l="1"/>
  <c r="AJ1481" i="1"/>
  <c r="AL1481" i="1" l="1"/>
  <c r="AJ1482" i="1"/>
  <c r="AJ1483" i="1" l="1"/>
  <c r="AL1482" i="1"/>
  <c r="AJ1484" i="1" l="1"/>
  <c r="AL1483" i="1"/>
  <c r="AJ1485" i="1" l="1"/>
  <c r="AL1484" i="1"/>
  <c r="AL1485" i="1" l="1"/>
  <c r="AJ1486" i="1"/>
  <c r="AL1486" i="1" l="1"/>
  <c r="AJ1487" i="1"/>
  <c r="AJ1488" i="1" l="1"/>
  <c r="AL1487" i="1"/>
  <c r="AL1488" i="1" l="1"/>
  <c r="AJ1489" i="1"/>
  <c r="AL1489" i="1" l="1"/>
  <c r="AJ1490" i="1"/>
  <c r="AJ1491" i="1" l="1"/>
  <c r="AL1490" i="1"/>
  <c r="AL1491" i="1" l="1"/>
  <c r="AJ1492" i="1"/>
  <c r="AJ1493" i="1" s="1"/>
  <c r="AL1492" i="1" l="1"/>
  <c r="AJ1494" i="1"/>
  <c r="AL1493" i="1"/>
  <c r="AL1494" i="1" l="1"/>
  <c r="AJ1495" i="1"/>
  <c r="AL1495" i="1" s="1"/>
  <c r="AJ1496" i="1" l="1"/>
  <c r="AJ1497" i="1" s="1"/>
  <c r="AJ1498" i="1" s="1"/>
  <c r="AL1496" i="1" l="1"/>
  <c r="AJ1499" i="1"/>
  <c r="AJ1500" i="1" s="1"/>
  <c r="AL1498" i="1"/>
  <c r="AL1497" i="1"/>
  <c r="AL1500" i="1" l="1"/>
  <c r="AJ1501" i="1"/>
  <c r="AJ1502" i="1" s="1"/>
  <c r="AL1499" i="1"/>
  <c r="AL1502" i="1" l="1"/>
  <c r="AL1501" i="1"/>
  <c r="AJ1503" i="1"/>
  <c r="AL1503" i="1" l="1"/>
  <c r="AJ1504" i="1"/>
  <c r="AL1504" i="1" l="1"/>
  <c r="AJ1505" i="1"/>
  <c r="AL1505" i="1" l="1"/>
  <c r="AJ1506" i="1"/>
  <c r="AL1506" i="1" l="1"/>
  <c r="AJ1507" i="1"/>
  <c r="AL1507" i="1" l="1"/>
  <c r="AJ1508" i="1"/>
  <c r="AL1508" i="1" l="1"/>
  <c r="AJ1509" i="1"/>
  <c r="AL1509" i="1" l="1"/>
  <c r="AJ1510" i="1"/>
  <c r="AL1510" i="1" l="1"/>
  <c r="AJ1511" i="1"/>
  <c r="AL1511" i="1" l="1"/>
  <c r="AJ1512" i="1"/>
  <c r="AL1512" i="1" l="1"/>
  <c r="AJ1513" i="1"/>
  <c r="AL1513" i="1" l="1"/>
  <c r="AJ1514" i="1"/>
  <c r="AL1514" i="1" l="1"/>
  <c r="AJ1515" i="1"/>
  <c r="AL1515" i="1" l="1"/>
  <c r="AJ1516" i="1"/>
  <c r="AL1516" i="1" l="1"/>
  <c r="AJ1517" i="1"/>
  <c r="AL1517" i="1" l="1"/>
  <c r="AJ1518" i="1"/>
  <c r="AL1518" i="1" l="1"/>
  <c r="AJ1519" i="1"/>
  <c r="AL1519" i="1" l="1"/>
  <c r="AJ1520" i="1"/>
  <c r="AL1520" i="1" l="1"/>
  <c r="AJ1521" i="1"/>
  <c r="AL1521" i="1" l="1"/>
  <c r="AJ1522" i="1"/>
  <c r="AL1522" i="1" l="1"/>
  <c r="AJ1523" i="1"/>
  <c r="AL1523" i="1" l="1"/>
  <c r="AJ1524" i="1"/>
  <c r="AL1524" i="1" l="1"/>
  <c r="AJ1525" i="1"/>
  <c r="AL1525" i="1" l="1"/>
  <c r="AJ1526" i="1"/>
  <c r="AJ1527" i="1" l="1"/>
  <c r="AL1526" i="1"/>
  <c r="AL1527" i="1" l="1"/>
  <c r="AJ1528" i="1"/>
  <c r="AL1528" i="1" l="1"/>
  <c r="AJ1529" i="1"/>
  <c r="AJ1530" i="1" s="1"/>
  <c r="AJ1531" i="1" s="1"/>
  <c r="AL1531" i="1" l="1"/>
  <c r="AL1530" i="1"/>
  <c r="AL1529" i="1"/>
  <c r="AJ1532" i="1"/>
  <c r="AL1532" i="1" l="1"/>
  <c r="AJ1533" i="1"/>
  <c r="AL1533" i="1" l="1"/>
  <c r="AJ1534" i="1"/>
  <c r="AL1534" i="1" l="1"/>
  <c r="AJ1535" i="1"/>
  <c r="AL1535" i="1" l="1"/>
  <c r="AJ1536" i="1"/>
  <c r="AL1536" i="1" l="1"/>
  <c r="AJ1537" i="1"/>
  <c r="AL1537" i="1" l="1"/>
  <c r="AJ1538" i="1"/>
  <c r="AL1538" i="1" s="1"/>
  <c r="AJ1539" i="1" l="1"/>
  <c r="AL1539" i="1" l="1"/>
  <c r="AJ1540" i="1"/>
  <c r="AL1540" i="1" l="1"/>
  <c r="AJ1541" i="1"/>
  <c r="AJ1542" i="1" l="1"/>
  <c r="AJ1543" i="1" s="1"/>
  <c r="AL1541" i="1"/>
  <c r="AL1543" i="1" l="1"/>
  <c r="AJ1544" i="1"/>
  <c r="AL1542" i="1"/>
  <c r="AL1544" i="1" l="1"/>
  <c r="AJ1545" i="1"/>
  <c r="AJ1546" i="1" s="1"/>
  <c r="AL1546" i="1" l="1"/>
  <c r="AJ1547" i="1"/>
  <c r="AL1547" i="1" s="1"/>
  <c r="AL1545" i="1"/>
  <c r="AJ1548" i="1" l="1"/>
  <c r="AL1548" i="1" s="1"/>
  <c r="AJ1549" i="1" l="1"/>
  <c r="AL1549" i="1" s="1"/>
  <c r="AJ1550" i="1" l="1"/>
  <c r="AL1550" i="1" s="1"/>
  <c r="AJ1551" i="1" l="1"/>
  <c r="AL1551" i="1" s="1"/>
  <c r="AJ1552" i="1" l="1"/>
  <c r="AL1552" i="1" s="1"/>
  <c r="AJ1553" i="1" l="1"/>
  <c r="AL1553" i="1" s="1"/>
  <c r="AJ1554" i="1" l="1"/>
  <c r="AL1554" i="1" s="1"/>
  <c r="AJ1555" i="1" l="1"/>
  <c r="AJ1556" i="1" s="1"/>
  <c r="AL1556" i="1" s="1"/>
  <c r="AJ1557" i="1" l="1"/>
  <c r="AL1557" i="1" s="1"/>
  <c r="AL1555" i="1"/>
  <c r="AJ1558" i="1" l="1"/>
  <c r="AL1558" i="1" s="1"/>
  <c r="AJ1559" i="1" l="1"/>
  <c r="AJ1560" i="1" s="1"/>
  <c r="AL1560" i="1" s="1"/>
  <c r="AL1559" i="1" l="1"/>
  <c r="AJ1561" i="1"/>
  <c r="AL1561" i="1" s="1"/>
  <c r="AJ1562" i="1" l="1"/>
  <c r="AJ1563" i="1" s="1"/>
  <c r="AL1563" i="1" s="1"/>
  <c r="AJ1564" i="1" l="1"/>
  <c r="AJ1565" i="1" s="1"/>
  <c r="AL1565" i="1" s="1"/>
  <c r="AL1562" i="1"/>
  <c r="AL1564" i="1" l="1"/>
  <c r="AJ1566" i="1"/>
  <c r="AJ1567" i="1" s="1"/>
  <c r="AJ1568" i="1" l="1"/>
  <c r="AL1568" i="1" s="1"/>
  <c r="AL1566" i="1"/>
  <c r="AL1567" i="1"/>
  <c r="AJ1569" i="1" l="1"/>
  <c r="AL1569" i="1" s="1"/>
  <c r="AJ1570" i="1" l="1"/>
  <c r="AL1570" i="1" s="1"/>
  <c r="AJ1571" i="1" l="1"/>
  <c r="AL1571" i="1" s="1"/>
  <c r="AJ1572" i="1" l="1"/>
  <c r="AL1572" i="1" s="1"/>
  <c r="AJ1573" i="1" l="1"/>
  <c r="AJ1574" i="1" s="1"/>
  <c r="AL1574" i="1" s="1"/>
  <c r="AJ1575" i="1" l="1"/>
  <c r="AJ1576" i="1" s="1"/>
  <c r="AL1576" i="1" s="1"/>
  <c r="AL1573" i="1"/>
  <c r="AL1575" i="1" l="1"/>
  <c r="AJ1577" i="1"/>
  <c r="AL1577" i="1" l="1"/>
  <c r="AJ1578" i="1"/>
  <c r="AL1578" i="1" l="1"/>
  <c r="AJ1579" i="1"/>
  <c r="AJ1580" i="1" l="1"/>
  <c r="AL1579" i="1"/>
  <c r="AJ1581" i="1" l="1"/>
  <c r="AL1580" i="1"/>
  <c r="AL1581" i="1" l="1"/>
  <c r="AJ1582" i="1"/>
  <c r="AL1582" i="1" l="1"/>
  <c r="AJ1583" i="1"/>
  <c r="AJ1584" i="1" s="1"/>
  <c r="AL1584" i="1" s="1"/>
  <c r="AL1583" i="1" l="1"/>
  <c r="AJ1585" i="1"/>
  <c r="AJ1586" i="1" l="1"/>
  <c r="AL1586" i="1" s="1"/>
  <c r="AL1585" i="1"/>
  <c r="AJ1587" i="1" l="1"/>
  <c r="AL1587" i="1" l="1"/>
  <c r="AJ1588" i="1"/>
  <c r="AJ1589" i="1" l="1"/>
  <c r="AJ1590" i="1" s="1"/>
  <c r="AL1588" i="1"/>
  <c r="AL1590" i="1" l="1"/>
  <c r="AL1589" i="1"/>
  <c r="AJ1591" i="1"/>
  <c r="AL1591" i="1" s="1"/>
  <c r="AJ1592" i="1" l="1"/>
  <c r="AL1592" i="1" s="1"/>
  <c r="AJ1593" i="1" l="1"/>
  <c r="AL1593" i="1" s="1"/>
  <c r="AJ1594" i="1" l="1"/>
  <c r="AL1594" i="1" s="1"/>
  <c r="AJ1595" i="1" l="1"/>
  <c r="AL1595" i="1" s="1"/>
  <c r="AJ1598" i="1" l="1"/>
  <c r="AL1598" i="1" l="1"/>
  <c r="AJ1601" i="1"/>
  <c r="AL1601" i="1" l="1"/>
  <c r="AJ1602" i="1"/>
  <c r="AL1602" i="1" s="1"/>
  <c r="AJ1603" i="1" l="1"/>
  <c r="AL1603" i="1" l="1"/>
  <c r="AJ1604" i="1"/>
  <c r="AL1604" i="1" l="1"/>
  <c r="AJ1605" i="1"/>
  <c r="AL1605" i="1" l="1"/>
  <c r="AJ1609" i="1"/>
  <c r="AL1609" i="1" l="1"/>
  <c r="AJ1610" i="1"/>
  <c r="AJ1612" i="1" s="1"/>
  <c r="AL1612" i="1" l="1"/>
  <c r="AJ1613" i="1"/>
  <c r="AL1613" i="1" s="1"/>
  <c r="AL1610" i="1"/>
  <c r="AJ1614" i="1" l="1"/>
  <c r="AJ1615" i="1" s="1"/>
  <c r="AL1615" i="1" s="1"/>
  <c r="AL1614" i="1" l="1"/>
  <c r="AJ1616" i="1"/>
  <c r="AJ1617" i="1" l="1"/>
  <c r="AL1617" i="1" s="1"/>
  <c r="AL1616" i="1"/>
  <c r="AJ1618" i="1" l="1"/>
  <c r="AL1618" i="1" s="1"/>
  <c r="AJ1619" i="1" l="1"/>
  <c r="AJ1620" i="1" l="1"/>
  <c r="AL1620" i="1" s="1"/>
  <c r="AL1619" i="1"/>
  <c r="AJ1621" i="1" l="1"/>
  <c r="AL1621" i="1" s="1"/>
  <c r="AJ1622" i="1" l="1"/>
  <c r="AL1622" i="1" s="1"/>
  <c r="AJ1623" i="1" l="1"/>
  <c r="AJ1624" i="1" s="1"/>
  <c r="AL1623" i="1" l="1"/>
  <c r="AL1624" i="1"/>
  <c r="AJ1625" i="1"/>
  <c r="AL1625" i="1" l="1"/>
  <c r="AJ1626" i="1"/>
  <c r="AJ1627" i="1" l="1"/>
  <c r="AJ1628" i="1" s="1"/>
  <c r="AL1626" i="1"/>
  <c r="AL1627" i="1" l="1"/>
  <c r="AL1628" i="1"/>
  <c r="AJ1629" i="1"/>
  <c r="AL1629" i="1" s="1"/>
  <c r="AJ1630" i="1" l="1"/>
  <c r="AL1630" i="1" l="1"/>
  <c r="AJ1631" i="1"/>
  <c r="AL1631" i="1" l="1"/>
  <c r="AJ1632" i="1"/>
  <c r="AJ1633" i="1" s="1"/>
  <c r="AL1633" i="1" s="1"/>
  <c r="AL1632" i="1" l="1"/>
  <c r="AJ1634" i="1"/>
  <c r="AL1634" i="1" s="1"/>
  <c r="AJ1635" i="1" l="1"/>
  <c r="AL1635" i="1" l="1"/>
  <c r="AJ1636" i="1"/>
  <c r="AJ1637" i="1" l="1"/>
  <c r="AJ1638" i="1" s="1"/>
  <c r="AL1638" i="1" s="1"/>
  <c r="AL1636" i="1"/>
  <c r="AJ1639" i="1" l="1"/>
  <c r="AL1637" i="1"/>
  <c r="AL1639" i="1" l="1"/>
  <c r="AJ1640" i="1"/>
  <c r="AL1640" i="1" l="1"/>
  <c r="AJ1641" i="1"/>
  <c r="AJ1642" i="1"/>
  <c r="AL1642" i="1" s="1"/>
  <c r="AL1641" i="1" l="1"/>
  <c r="AJ1643" i="1"/>
  <c r="AL1643" i="1" s="1"/>
  <c r="AJ1644" i="1" l="1"/>
  <c r="AL1644" i="1" s="1"/>
  <c r="AJ1645" i="1" l="1"/>
  <c r="AJ1646" i="1" s="1"/>
  <c r="AL1646" i="1" s="1"/>
  <c r="AL1645" i="1" l="1"/>
  <c r="AJ1647" i="1"/>
  <c r="AL1647" i="1" l="1"/>
  <c r="AJ1648" i="1"/>
  <c r="AL1648" i="1" l="1"/>
  <c r="AJ1649" i="1"/>
  <c r="AL1649" i="1" l="1"/>
  <c r="AJ1650" i="1"/>
  <c r="AL1650" i="1" s="1"/>
  <c r="AJ1651" i="1"/>
  <c r="AJ1652" i="1"/>
  <c r="AL1652" i="1" l="1"/>
  <c r="AL1651" i="1"/>
  <c r="AJ1653" i="1"/>
  <c r="AJ1654" i="1" l="1"/>
  <c r="AL1653" i="1"/>
  <c r="AL1654" i="1" l="1"/>
  <c r="AJ1655" i="1"/>
  <c r="AL1655" i="1" l="1"/>
  <c r="AJ1656" i="1"/>
  <c r="AL1656" i="1" l="1"/>
  <c r="AJ1657" i="1"/>
  <c r="AL1657" i="1" l="1"/>
  <c r="AJ1658" i="1"/>
  <c r="AL1658" i="1" l="1"/>
  <c r="AJ1659" i="1"/>
  <c r="AJ1660" i="1"/>
  <c r="AL1660" i="1" s="1"/>
  <c r="AJ1661" i="1"/>
  <c r="AL1661" i="1" s="1"/>
  <c r="AJ1662" i="1" l="1"/>
  <c r="AL1662" i="1" s="1"/>
  <c r="AL1659" i="1"/>
  <c r="AJ1663" i="1" l="1"/>
  <c r="AL1663" i="1" s="1"/>
  <c r="AJ1664" i="1" l="1"/>
  <c r="AL1664" i="1" s="1"/>
  <c r="AJ1665" i="1" l="1"/>
  <c r="AL1665" i="1" s="1"/>
  <c r="AJ1666" i="1" l="1"/>
  <c r="AJ1667" i="1" s="1"/>
  <c r="AL1667" i="1" s="1"/>
  <c r="AL1666" i="1" l="1"/>
  <c r="AJ1668" i="1"/>
  <c r="AL1668" i="1" s="1"/>
  <c r="AJ1669" i="1" l="1"/>
  <c r="AL1669" i="1" s="1"/>
  <c r="AJ1670" i="1" l="1"/>
  <c r="AL1670" i="1" s="1"/>
  <c r="AJ1671" i="1"/>
  <c r="AJ1672" i="1" l="1"/>
  <c r="AL1671" i="1"/>
  <c r="AJ1673" i="1" l="1"/>
  <c r="AJ1674" i="1" s="1"/>
  <c r="AL1672" i="1"/>
  <c r="AL1674" i="1" l="1"/>
  <c r="AL1673" i="1"/>
  <c r="AJ1675" i="1"/>
  <c r="AJ1676" i="1" l="1"/>
  <c r="AJ1677" i="1" s="1"/>
  <c r="AL1677" i="1" s="1"/>
  <c r="AL1675" i="1"/>
  <c r="AJ1678" i="1" l="1"/>
  <c r="AL1676" i="1"/>
  <c r="AL1678" i="1" l="1"/>
  <c r="AJ1679" i="1"/>
  <c r="AL1679" i="1" l="1"/>
  <c r="AJ1680" i="1"/>
  <c r="AJ1683" i="1" l="1"/>
  <c r="AJ1684" i="1" s="1"/>
  <c r="AL1684" i="1" s="1"/>
  <c r="AL1680" i="1"/>
  <c r="AL1683" i="1" l="1"/>
  <c r="AJ1685" i="1"/>
  <c r="AL1685" i="1" s="1"/>
  <c r="AJ1686" i="1" l="1"/>
  <c r="AL1686" i="1" l="1"/>
  <c r="AJ1687" i="1"/>
  <c r="AJ1688" i="1" l="1"/>
  <c r="AL1687" i="1"/>
  <c r="AJ1689" i="1" l="1"/>
  <c r="AL1688" i="1"/>
  <c r="AL1689" i="1" l="1"/>
  <c r="AJ1690" i="1"/>
  <c r="AL1690" i="1" l="1"/>
  <c r="AJ1691" i="1"/>
  <c r="AL1691" i="1" l="1"/>
  <c r="AJ1692" i="1"/>
  <c r="AL1692" i="1" l="1"/>
  <c r="AJ1693" i="1"/>
  <c r="AJ1694" i="1" l="1"/>
  <c r="AL1694" i="1" s="1"/>
  <c r="AL1693" i="1"/>
  <c r="AJ1695" i="1" l="1"/>
  <c r="AL1695" i="1" s="1"/>
  <c r="AJ1696" i="1" l="1"/>
  <c r="AL1696" i="1" s="1"/>
  <c r="AJ1697" i="1" l="1"/>
  <c r="AJ1698" i="1" s="1"/>
  <c r="AJ1700" i="1" l="1"/>
  <c r="AJ1701" i="1" s="1"/>
  <c r="AL1701" i="1" s="1"/>
  <c r="AL1697" i="1"/>
  <c r="AL1700" i="1"/>
  <c r="AL1698" i="1"/>
  <c r="AJ1702" i="1" l="1"/>
  <c r="AJ1703" i="1" s="1"/>
  <c r="AL1703" i="1" s="1"/>
  <c r="AJ1704" i="1" l="1"/>
  <c r="AJ1705" i="1" s="1"/>
  <c r="AL1705" i="1" s="1"/>
  <c r="AL1702" i="1"/>
  <c r="AL1704" i="1" l="1"/>
  <c r="AJ1706" i="1"/>
  <c r="AJ1708" i="1" l="1"/>
  <c r="AL1706" i="1"/>
  <c r="AJ1709" i="1" l="1"/>
  <c r="AL1708" i="1"/>
  <c r="AL1709" i="1" l="1"/>
  <c r="AJ1710" i="1"/>
  <c r="AL1710" i="1" l="1"/>
  <c r="AJ1711" i="1"/>
  <c r="AL1711" i="1" s="1"/>
  <c r="AJ1712" i="1" l="1"/>
  <c r="AJ1713" i="1" s="1"/>
  <c r="AL1713" i="1" s="1"/>
  <c r="AL1712" i="1" l="1"/>
  <c r="AJ1714" i="1"/>
  <c r="AJ1715" i="1" l="1"/>
  <c r="AJ1716" i="1" s="1"/>
  <c r="AL1714" i="1"/>
  <c r="AJ1717" i="1" l="1"/>
  <c r="AL1716" i="1"/>
  <c r="AL1715" i="1"/>
  <c r="AJ1718" i="1" l="1"/>
  <c r="AL1717" i="1"/>
  <c r="AL1718" i="1" l="1"/>
  <c r="AJ1719" i="1"/>
  <c r="AJ1720" i="1"/>
  <c r="AJ1721" i="1" l="1"/>
  <c r="AL1720" i="1"/>
  <c r="AL1719" i="1"/>
  <c r="AJ1722" i="1"/>
  <c r="AL1722" i="1" s="1"/>
  <c r="AJ1723" i="1" l="1"/>
  <c r="AJ1724" i="1" s="1"/>
  <c r="AL1721" i="1"/>
  <c r="AL1724" i="1" l="1"/>
  <c r="AJ1725" i="1"/>
  <c r="AJ1726" i="1"/>
  <c r="AJ1727" i="1" s="1"/>
  <c r="AL1725" i="1"/>
  <c r="AL1723" i="1"/>
  <c r="AJ1728" i="1" l="1"/>
  <c r="AL1727" i="1"/>
  <c r="AL1726" i="1"/>
  <c r="AL1728" i="1" l="1"/>
  <c r="AJ1729" i="1"/>
  <c r="AL1729" i="1" l="1"/>
  <c r="AJ1730" i="1"/>
  <c r="AJ1731" i="1" s="1"/>
  <c r="AJ1732" i="1" l="1"/>
  <c r="AL1731" i="1"/>
  <c r="AL1732" i="1"/>
  <c r="AL1730" i="1"/>
  <c r="AJ1733" i="1"/>
  <c r="AL1733" i="1" l="1"/>
  <c r="AJ1734" i="1"/>
  <c r="AL1734" i="1" l="1"/>
  <c r="AJ1735" i="1"/>
  <c r="AL1735" i="1" l="1"/>
  <c r="AJ1736" i="1"/>
  <c r="AJ1737" i="1"/>
  <c r="AJ1738" i="1"/>
  <c r="AL1737" i="1" l="1"/>
  <c r="AL1738" i="1"/>
  <c r="AL1736" i="1"/>
  <c r="AJ1739" i="1"/>
  <c r="AL1739" i="1" l="1"/>
  <c r="AJ1740" i="1"/>
  <c r="AL1740" i="1" l="1"/>
  <c r="AJ1741" i="1"/>
  <c r="AJ1742" i="1" s="1"/>
  <c r="AL1742" i="1" l="1"/>
  <c r="AL1741" i="1"/>
  <c r="AJ1743" i="1"/>
  <c r="AJ1744" i="1" s="1"/>
  <c r="AJ1745" i="1" l="1"/>
  <c r="AL1744" i="1"/>
  <c r="AL1743" i="1"/>
  <c r="AJ1746" i="1"/>
  <c r="AL1746" i="1" l="1"/>
  <c r="AJ1747" i="1"/>
  <c r="AL1745" i="1"/>
  <c r="AL1747" i="1" l="1"/>
  <c r="AJ1748" i="1"/>
  <c r="AJ1749" i="1" s="1"/>
  <c r="AL1749" i="1" l="1"/>
  <c r="AL1748" i="1"/>
  <c r="AJ1750" i="1"/>
  <c r="AL1750" i="1" s="1"/>
  <c r="AJ1751" i="1" l="1"/>
  <c r="AL1751" i="1" l="1"/>
  <c r="AJ1752" i="1"/>
  <c r="AL1752" i="1" l="1"/>
  <c r="AJ1753" i="1"/>
  <c r="AJ1754" i="1" l="1"/>
  <c r="AL1753" i="1"/>
  <c r="AL1754" i="1" l="1"/>
  <c r="AJ1755" i="1"/>
  <c r="AL1755" i="1" l="1"/>
  <c r="AJ1756" i="1"/>
  <c r="AL1756" i="1" l="1"/>
  <c r="AJ1757" i="1"/>
  <c r="AJ1758" i="1" l="1"/>
  <c r="AL1757" i="1"/>
  <c r="AL1758" i="1" l="1"/>
  <c r="AJ1759" i="1"/>
  <c r="AL1759" i="1" l="1"/>
  <c r="AJ1760" i="1"/>
  <c r="AL1760" i="1" l="1"/>
  <c r="AJ1761" i="1"/>
  <c r="AL1761" i="1" l="1"/>
  <c r="AJ1762" i="1"/>
  <c r="AL1762" i="1" l="1"/>
  <c r="AJ1763" i="1"/>
  <c r="AL1763" i="1" l="1"/>
  <c r="AJ1764" i="1"/>
  <c r="AJ1765" i="1" s="1"/>
  <c r="AL1765" i="1" s="1"/>
  <c r="AJ1766" i="1" l="1"/>
  <c r="AL1766" i="1" s="1"/>
  <c r="AL1764" i="1"/>
  <c r="AJ1767" i="1" l="1"/>
  <c r="AL1767" i="1" l="1"/>
  <c r="AJ1768" i="1"/>
  <c r="AJ1769" i="1" l="1"/>
  <c r="AL1768" i="1"/>
  <c r="AJ1770" i="1" l="1"/>
  <c r="AL1769" i="1"/>
  <c r="AL1770" i="1" l="1"/>
  <c r="AJ1771" i="1"/>
  <c r="AL1771" i="1" l="1"/>
  <c r="AJ1772" i="1"/>
  <c r="AL1772" i="1" l="1"/>
  <c r="AJ1773" i="1"/>
  <c r="AL1773" i="1" l="1"/>
  <c r="AJ1774" i="1"/>
  <c r="AJ1775" i="1"/>
  <c r="AJ1776" i="1" s="1"/>
  <c r="AJ1777" i="1" l="1"/>
  <c r="AL1776" i="1"/>
  <c r="AL1775" i="1"/>
  <c r="AL1774" i="1"/>
  <c r="AJ1778" i="1"/>
  <c r="AL1778" i="1" l="1"/>
  <c r="AJ1779" i="1"/>
  <c r="AL1777" i="1"/>
  <c r="AL1779" i="1" l="1"/>
  <c r="AJ1780" i="1"/>
  <c r="AL1780" i="1" l="1"/>
  <c r="AJ1781" i="1"/>
  <c r="AL1781" i="1" s="1"/>
  <c r="AJ1782" i="1" l="1"/>
  <c r="AL1782" i="1" l="1"/>
  <c r="AJ1783" i="1"/>
  <c r="AJ1784" i="1" l="1"/>
  <c r="AL1783" i="1"/>
  <c r="AJ1785" i="1" l="1"/>
  <c r="AJ1786" i="1" s="1"/>
  <c r="AL1784" i="1"/>
  <c r="AL1786" i="1" l="1"/>
  <c r="AL1785" i="1"/>
  <c r="AJ1787" i="1"/>
  <c r="AL1787" i="1" s="1"/>
  <c r="AJ1788" i="1" l="1"/>
  <c r="AJ1789" i="1" l="1"/>
  <c r="AJ1790" i="1" s="1"/>
  <c r="AL1788" i="1"/>
  <c r="AJ1791" i="1" l="1"/>
  <c r="AJ1792" i="1" s="1"/>
  <c r="AL1790" i="1"/>
  <c r="AL1789" i="1"/>
  <c r="AL1792" i="1" l="1"/>
  <c r="AJ1793" i="1"/>
  <c r="AL1791" i="1"/>
  <c r="AL1793" i="1" l="1"/>
  <c r="AJ1794" i="1"/>
  <c r="AJ1795" i="1" s="1"/>
  <c r="AL1794" i="1" l="1"/>
  <c r="AL1795" i="1"/>
  <c r="AJ1796" i="1"/>
  <c r="AJ1797" i="1" s="1"/>
  <c r="AL1796" i="1" l="1"/>
  <c r="AJ1798" i="1"/>
  <c r="AL1797" i="1"/>
  <c r="AL1798" i="1" l="1"/>
  <c r="AJ1799" i="1"/>
  <c r="AL1799" i="1" l="1"/>
  <c r="AJ1800" i="1"/>
  <c r="AJ1801" i="1" s="1"/>
  <c r="AL1801" i="1" l="1"/>
  <c r="AJ1802" i="1"/>
  <c r="AL1800" i="1"/>
  <c r="AL1802" i="1" l="1"/>
  <c r="AJ1803" i="1"/>
  <c r="AL1803" i="1" s="1"/>
  <c r="AJ1804" i="1" l="1"/>
  <c r="AL1804" i="1" l="1"/>
  <c r="AJ1805" i="1"/>
  <c r="AJ1806" i="1"/>
  <c r="AJ1807" i="1" l="1"/>
  <c r="AL1806" i="1"/>
  <c r="AL1805" i="1"/>
  <c r="AJ1808" i="1"/>
  <c r="AL1808" i="1" l="1"/>
  <c r="AJ1809" i="1"/>
  <c r="AL1807" i="1"/>
  <c r="AL1809" i="1" l="1"/>
  <c r="AJ1810" i="1"/>
  <c r="AL1810" i="1" l="1"/>
  <c r="AJ1811" i="1"/>
  <c r="AL1811" i="1" s="1"/>
  <c r="AJ1812" i="1"/>
  <c r="AJ1813" i="1" s="1"/>
  <c r="AL1812" i="1" l="1"/>
  <c r="AJ1814" i="1"/>
  <c r="AL1813" i="1"/>
  <c r="AJ1815" i="1" l="1"/>
  <c r="AJ1816" i="1" s="1"/>
  <c r="AL1814" i="1"/>
  <c r="AL1816" i="1" l="1"/>
  <c r="AJ1817" i="1"/>
  <c r="AL1815" i="1"/>
  <c r="AL1817" i="1" l="1"/>
  <c r="AJ1818" i="1"/>
  <c r="AJ1819" i="1" s="1"/>
  <c r="AL1819" i="1" l="1"/>
  <c r="AL1818" i="1"/>
  <c r="AJ1820" i="1"/>
  <c r="AL1820" i="1" l="1"/>
  <c r="AJ1821" i="1"/>
  <c r="AL1821" i="1" l="1"/>
  <c r="AJ1822" i="1"/>
  <c r="AL1822" i="1" l="1"/>
  <c r="AJ1823" i="1"/>
  <c r="AL1823" i="1" l="1"/>
  <c r="AJ1824" i="1"/>
  <c r="AJ1825" i="1" s="1"/>
  <c r="AL1825" i="1" l="1"/>
  <c r="AL1824" i="1"/>
  <c r="AJ1826" i="1"/>
  <c r="AL1826" i="1" l="1"/>
  <c r="AJ1827" i="1"/>
  <c r="AL1827" i="1" l="1"/>
  <c r="AJ1828" i="1"/>
  <c r="AL1828" i="1" l="1"/>
  <c r="AJ1829" i="1"/>
  <c r="AJ1830" i="1" s="1"/>
  <c r="AL1830" i="1" l="1"/>
  <c r="AL1829" i="1"/>
  <c r="AJ1831" i="1"/>
  <c r="AJ1832" i="1" s="1"/>
  <c r="AJ1833" i="1" s="1"/>
  <c r="AL1833" i="1" l="1"/>
  <c r="AL1831" i="1"/>
  <c r="AJ1834" i="1"/>
  <c r="AJ1835" i="1" s="1"/>
  <c r="AL1832" i="1"/>
  <c r="AL1835" i="1" l="1"/>
  <c r="AJ1836" i="1"/>
  <c r="AL1834" i="1"/>
  <c r="AL1836" i="1" l="1"/>
  <c r="AJ1837" i="1"/>
  <c r="AL1837" i="1" l="1"/>
  <c r="AJ1838" i="1"/>
  <c r="AJ1839" i="1" s="1"/>
  <c r="AL1839" i="1" l="1"/>
  <c r="AJ1840" i="1"/>
  <c r="AL1838" i="1"/>
  <c r="AL1840" i="1" l="1"/>
  <c r="AJ1841" i="1"/>
  <c r="AL1841" i="1" l="1"/>
  <c r="AJ1842" i="1"/>
  <c r="AL1842" i="1" s="1"/>
  <c r="AJ1843" i="1" l="1"/>
  <c r="AJ1844" i="1" s="1"/>
  <c r="AL1844" i="1" l="1"/>
  <c r="AL1843" i="1"/>
  <c r="AJ1845" i="1"/>
  <c r="AJ1846" i="1" l="1"/>
  <c r="AJ1847" i="1" s="1"/>
  <c r="AL1845" i="1"/>
  <c r="AL1847" i="1" l="1"/>
  <c r="AJ1848" i="1"/>
  <c r="AL1846" i="1"/>
  <c r="AL1848" i="1" l="1"/>
  <c r="AJ1849" i="1"/>
  <c r="AJ1850" i="1" s="1"/>
  <c r="AL1850" i="1" l="1"/>
  <c r="AL1849" i="1"/>
  <c r="AJ1851" i="1"/>
  <c r="AJ1852" i="1" l="1"/>
  <c r="AJ1853" i="1" s="1"/>
  <c r="AL1853" i="1" s="1"/>
  <c r="AL1851" i="1"/>
  <c r="AL1852" i="1" l="1"/>
  <c r="AJ1854" i="1"/>
  <c r="AL1854" i="1" s="1"/>
  <c r="AJ1855" i="1" l="1"/>
  <c r="AL1855" i="1" s="1"/>
  <c r="AJ1857" i="1" l="1"/>
  <c r="AL1857" i="1" s="1"/>
  <c r="AJ1856" i="1"/>
  <c r="AL1856" i="1" s="1"/>
  <c r="AJ1858" i="1"/>
  <c r="AL1858" i="1" s="1"/>
  <c r="AJ1859" i="1" l="1"/>
  <c r="AL1859" i="1" s="1"/>
  <c r="AJ1860" i="1" l="1"/>
  <c r="AJ1861" i="1" l="1"/>
  <c r="AL1860" i="1"/>
  <c r="AL1861" i="1" l="1"/>
  <c r="AJ1862" i="1"/>
  <c r="AL1862" i="1" l="1"/>
  <c r="AJ1863" i="1"/>
  <c r="AL1863" i="1" l="1"/>
  <c r="AJ1864" i="1"/>
  <c r="AJ1865" i="1" l="1"/>
  <c r="AJ1866" i="1" s="1"/>
  <c r="AL1866" i="1" s="1"/>
  <c r="AL1864" i="1"/>
  <c r="AJ1867" i="1" l="1"/>
  <c r="AL1867" i="1" s="1"/>
  <c r="AL1865" i="1"/>
  <c r="AJ1868" i="1" l="1"/>
  <c r="AL1868" i="1" s="1"/>
  <c r="AJ1869" i="1" l="1"/>
  <c r="AL1869" i="1" s="1"/>
  <c r="AJ1870" i="1" l="1"/>
  <c r="AL1870" i="1" s="1"/>
  <c r="AJ1871" i="1"/>
  <c r="AL1871" i="1" s="1"/>
  <c r="AJ1872" i="1" l="1"/>
  <c r="AL1872" i="1" s="1"/>
  <c r="AJ1873" i="1" l="1"/>
  <c r="AL1873" i="1" s="1"/>
  <c r="AJ1874" i="1"/>
  <c r="AL1874" i="1" l="1"/>
  <c r="AJ1875" i="1"/>
  <c r="AL1875" i="1" l="1"/>
  <c r="AJ1876" i="1"/>
  <c r="AL1876" i="1" l="1"/>
  <c r="AJ1877" i="1"/>
  <c r="AJ1878" i="1"/>
  <c r="AJ1879" i="1" l="1"/>
  <c r="AL1879" i="1" s="1"/>
  <c r="AL1878" i="1"/>
  <c r="AL1877" i="1"/>
  <c r="AJ1880" i="1" l="1"/>
  <c r="AL1880" i="1" s="1"/>
  <c r="AJ1881" i="1" l="1"/>
  <c r="AL1881" i="1" s="1"/>
  <c r="AJ1882" i="1" l="1"/>
  <c r="AL1882" i="1" s="1"/>
  <c r="AJ1883" i="1" l="1"/>
  <c r="AL1883" i="1" s="1"/>
  <c r="AJ1884" i="1"/>
  <c r="AL1884" i="1" s="1"/>
  <c r="AJ1885" i="1" l="1"/>
  <c r="AL1885" i="1" s="1"/>
  <c r="AJ1886" i="1" l="1"/>
  <c r="AL1886" i="1" s="1"/>
  <c r="AJ1887" i="1" l="1"/>
  <c r="AJ1888" i="1" s="1"/>
  <c r="AL1888" i="1" s="1"/>
  <c r="AJ1889" i="1" l="1"/>
  <c r="AL1889" i="1" s="1"/>
  <c r="AL1887" i="1"/>
  <c r="AJ1890" i="1" l="1"/>
  <c r="AJ1891" i="1" s="1"/>
  <c r="AL1890" i="1" l="1"/>
  <c r="AL1891" i="1"/>
  <c r="AJ1892" i="1"/>
  <c r="AJ1893" i="1" s="1"/>
  <c r="AL1893" i="1" s="1"/>
  <c r="AL1892" i="1" l="1"/>
  <c r="AJ1894" i="1"/>
  <c r="AL1894" i="1" s="1"/>
  <c r="AJ1895" i="1" l="1"/>
  <c r="AL1895" i="1" l="1"/>
  <c r="AJ1896" i="1"/>
  <c r="AL1896" i="1" l="1"/>
  <c r="AJ1897" i="1"/>
  <c r="AJ1898" i="1" s="1"/>
  <c r="AL1898" i="1" s="1"/>
  <c r="AL1897" i="1" l="1"/>
  <c r="AJ1899" i="1"/>
  <c r="AL1899" i="1" s="1"/>
  <c r="AJ1900" i="1"/>
  <c r="AL1900" i="1" s="1"/>
  <c r="AJ1901" i="1" l="1"/>
  <c r="AL1901" i="1" s="1"/>
  <c r="AJ1902" i="1" l="1"/>
  <c r="AL1902" i="1" s="1"/>
  <c r="AJ1903" i="1" l="1"/>
  <c r="AL1903" i="1" s="1"/>
  <c r="AJ1904" i="1" l="1"/>
  <c r="AL1904" i="1" s="1"/>
  <c r="AJ1905" i="1" l="1"/>
  <c r="AL1905" i="1" s="1"/>
  <c r="AJ1906" i="1" l="1"/>
  <c r="AL1906" i="1" s="1"/>
  <c r="AJ1907" i="1" l="1"/>
  <c r="AL1907" i="1" s="1"/>
  <c r="AJ1908" i="1" l="1"/>
  <c r="AL1908" i="1" s="1"/>
  <c r="AJ1909" i="1" l="1"/>
  <c r="AJ1910" i="1" s="1"/>
  <c r="AL1909" i="1" l="1"/>
  <c r="AL1910" i="1"/>
  <c r="AJ1911" i="1"/>
  <c r="AL1911" i="1" l="1"/>
  <c r="AJ1912" i="1"/>
  <c r="AJ1913" i="1" s="1"/>
  <c r="AJ1914" i="1" l="1"/>
  <c r="AL1913" i="1"/>
  <c r="AL1912" i="1"/>
  <c r="AJ1915" i="1" l="1"/>
  <c r="AJ1916" i="1" s="1"/>
  <c r="AL1914" i="1"/>
  <c r="AJ1917" i="1" l="1"/>
  <c r="AJ1918" i="1" s="1"/>
  <c r="AL1918" i="1" s="1"/>
  <c r="AL1916" i="1"/>
  <c r="AL1915" i="1"/>
  <c r="AL1917" i="1" l="1"/>
  <c r="AJ1919" i="1"/>
  <c r="AJ1920" i="1" s="1"/>
  <c r="AL1919" i="1" l="1"/>
  <c r="AJ1921" i="1"/>
  <c r="AJ1922" i="1" s="1"/>
  <c r="AL1920" i="1"/>
  <c r="AJ1923" i="1" l="1"/>
  <c r="AL1923" i="1" s="1"/>
  <c r="AL1922" i="1"/>
  <c r="AL1921" i="1"/>
  <c r="AJ1924" i="1" l="1"/>
  <c r="AL1924" i="1" s="1"/>
  <c r="AJ1925" i="1" l="1"/>
  <c r="AL1925" i="1" s="1"/>
  <c r="AJ1926" i="1" l="1"/>
  <c r="AL1926" i="1" s="1"/>
  <c r="AJ1927" i="1" l="1"/>
  <c r="AJ1928" i="1" s="1"/>
  <c r="AL1927" i="1" l="1"/>
  <c r="AL1928" i="1"/>
  <c r="AJ1929" i="1"/>
  <c r="AJ1930" i="1" l="1"/>
  <c r="AJ1931" i="1" s="1"/>
  <c r="AL1929" i="1"/>
  <c r="AL1931" i="1" l="1"/>
  <c r="AJ1932" i="1"/>
  <c r="AL1930" i="1"/>
  <c r="AL1932" i="1" l="1"/>
  <c r="AJ1933" i="1"/>
  <c r="AJ1934" i="1" s="1"/>
  <c r="AL1933" i="1" l="1"/>
  <c r="AL1934" i="1"/>
  <c r="AJ1935" i="1"/>
  <c r="AJ1936" i="1" s="1"/>
  <c r="AL1935" i="1" l="1"/>
  <c r="AJ1937" i="1"/>
  <c r="AL1936" i="1"/>
  <c r="AL1937" i="1" l="1"/>
  <c r="AJ1938" i="1"/>
  <c r="AL1938" i="1" l="1"/>
  <c r="AJ1939" i="1"/>
  <c r="AL1939" i="1" l="1"/>
  <c r="AJ1940" i="1"/>
  <c r="AL1940" i="1" l="1"/>
  <c r="AJ1941" i="1"/>
  <c r="AJ1942" i="1" l="1"/>
  <c r="AL1941" i="1"/>
  <c r="AL1942" i="1" l="1"/>
  <c r="AJ1943" i="1"/>
  <c r="AL1943" i="1" l="1"/>
  <c r="AJ1944" i="1"/>
  <c r="AJ1945" i="1" l="1"/>
  <c r="AL1944" i="1"/>
  <c r="AL1945" i="1" l="1"/>
  <c r="AJ1946" i="1"/>
  <c r="AL1946" i="1" l="1"/>
  <c r="AJ1947" i="1"/>
  <c r="AJ1948" i="1" s="1"/>
  <c r="AL1947" i="1" l="1"/>
  <c r="AJ1949" i="1"/>
  <c r="AJ1950" i="1" s="1"/>
  <c r="AL1948" i="1"/>
  <c r="AL1949" i="1" l="1"/>
  <c r="AJ1951" i="1"/>
  <c r="AL1950" i="1"/>
  <c r="AJ1952" i="1" l="1"/>
  <c r="AJ1953" i="1" s="1"/>
  <c r="AL1951" i="1"/>
  <c r="AL1953" i="1" l="1"/>
  <c r="AL1952" i="1"/>
  <c r="AJ1954" i="1"/>
  <c r="AL1954" i="1" l="1"/>
  <c r="AJ1955" i="1"/>
  <c r="AJ1956" i="1" s="1"/>
  <c r="AL1956" i="1" l="1"/>
  <c r="AL1955" i="1"/>
  <c r="AJ1957" i="1"/>
  <c r="AL1957" i="1" l="1"/>
  <c r="AJ1958" i="1"/>
  <c r="AL1958" i="1" l="1"/>
  <c r="AJ1959" i="1"/>
  <c r="AJ1960" i="1" s="1"/>
  <c r="AJ1961" i="1" s="1"/>
  <c r="AL1961" i="1" l="1"/>
  <c r="AL1959" i="1"/>
  <c r="AJ1962" i="1"/>
  <c r="AJ1963" i="1" s="1"/>
  <c r="AL1960" i="1"/>
  <c r="AL1963" i="1" l="1"/>
  <c r="AJ1964" i="1"/>
  <c r="AL1962" i="1"/>
  <c r="AL1964" i="1" l="1"/>
  <c r="AJ1965" i="1"/>
  <c r="AL1965" i="1" l="1"/>
  <c r="AJ1966" i="1"/>
  <c r="AL1966" i="1" l="1"/>
  <c r="AJ1967" i="1"/>
  <c r="AJ1968" i="1" s="1"/>
  <c r="AL1968" i="1" l="1"/>
  <c r="AL1967" i="1"/>
  <c r="AJ1969" i="1"/>
  <c r="AL1969" i="1" l="1"/>
  <c r="AJ1970" i="1"/>
  <c r="AJ1971" i="1" s="1"/>
  <c r="AL1971" i="1" l="1"/>
  <c r="AL1970" i="1"/>
  <c r="AJ1972" i="1"/>
  <c r="AJ1973" i="1" l="1"/>
  <c r="AJ1974" i="1" s="1"/>
  <c r="AL1972" i="1"/>
  <c r="AL1974" i="1" l="1"/>
  <c r="AL1973" i="1"/>
  <c r="AJ1975" i="1"/>
  <c r="AJ1976" i="1" l="1"/>
  <c r="AJ1977" i="1" s="1"/>
  <c r="AL1975" i="1"/>
  <c r="AL1977" i="1" l="1"/>
  <c r="AJ1978" i="1"/>
  <c r="AL1976" i="1"/>
  <c r="AL1978" i="1" l="1"/>
  <c r="AJ1979" i="1"/>
  <c r="AJ1980" i="1" l="1"/>
  <c r="AL1979" i="1"/>
  <c r="AL1980" i="1" l="1"/>
  <c r="AJ1981" i="1"/>
  <c r="AJ1982" i="1" s="1"/>
  <c r="AL1982" i="1" s="1"/>
  <c r="AJ1983" i="1" l="1"/>
  <c r="AL1983" i="1" s="1"/>
  <c r="AL1981" i="1"/>
  <c r="AJ1984" i="1" l="1"/>
  <c r="AL1984" i="1" s="1"/>
  <c r="AJ1985" i="1" l="1"/>
  <c r="AL1985" i="1" s="1"/>
  <c r="AJ1986" i="1" l="1"/>
  <c r="AL1986" i="1" s="1"/>
  <c r="AJ1987" i="1" l="1"/>
  <c r="AL1987" i="1" s="1"/>
  <c r="AJ1988" i="1" l="1"/>
  <c r="AL1988" i="1" s="1"/>
  <c r="AJ1989" i="1" l="1"/>
  <c r="AL1989" i="1" s="1"/>
  <c r="AJ1992" i="1" l="1"/>
  <c r="AL1992" i="1" s="1"/>
  <c r="AJ1994" i="1" l="1"/>
  <c r="AJ1996" i="1" s="1"/>
  <c r="AL1996" i="1" s="1"/>
  <c r="AL1994" i="1" l="1"/>
  <c r="AJ1997" i="1"/>
  <c r="AL1997" i="1" s="1"/>
  <c r="AJ1998" i="1" l="1"/>
  <c r="AL1998" i="1" s="1"/>
  <c r="AJ1999" i="1" l="1"/>
  <c r="AL1999" i="1" s="1"/>
  <c r="AJ2000" i="1" l="1"/>
  <c r="AL2000" i="1" s="1"/>
  <c r="AJ2001" i="1" l="1"/>
  <c r="AL2001" i="1" s="1"/>
  <c r="AJ2002" i="1" l="1"/>
  <c r="AJ2003" i="1" s="1"/>
  <c r="AL2003" i="1" s="1"/>
  <c r="AL2002" i="1" l="1"/>
  <c r="AJ2004" i="1"/>
  <c r="AL2004" i="1" s="1"/>
  <c r="AJ2005" i="1" l="1"/>
  <c r="AL2005" i="1" s="1"/>
  <c r="AJ2006" i="1" l="1"/>
  <c r="AL2006" i="1" s="1"/>
  <c r="AJ2007" i="1" l="1"/>
  <c r="AL2007" i="1" s="1"/>
  <c r="AJ2008" i="1" l="1"/>
  <c r="AL2008" i="1" s="1"/>
  <c r="AJ2009" i="1" l="1"/>
  <c r="AL2009" i="1" s="1"/>
  <c r="AJ2010" i="1" l="1"/>
  <c r="AJ2011" i="1" s="1"/>
  <c r="AL2011" i="1" s="1"/>
  <c r="AJ2012" i="1" l="1"/>
  <c r="AL2012" i="1" s="1"/>
  <c r="AL2010" i="1"/>
  <c r="AJ2013" i="1" l="1"/>
  <c r="AL2013" i="1" s="1"/>
  <c r="AJ2014" i="1" l="1"/>
  <c r="AL2014" i="1" s="1"/>
  <c r="AJ2015" i="1" l="1"/>
  <c r="AL2015" i="1" s="1"/>
  <c r="AJ2016" i="1" l="1"/>
  <c r="AL2016" i="1" s="1"/>
  <c r="AJ2017" i="1" l="1"/>
  <c r="AL2017" i="1" s="1"/>
  <c r="AJ2018" i="1" l="1"/>
  <c r="AL2018" i="1" s="1"/>
  <c r="AJ2019" i="1" l="1"/>
  <c r="AL2019" i="1" s="1"/>
  <c r="AJ2020" i="1" l="1"/>
  <c r="AL2020" i="1" s="1"/>
  <c r="AJ2021" i="1" l="1"/>
  <c r="AL2021" i="1" s="1"/>
  <c r="AJ2022" i="1" l="1"/>
  <c r="AL2022" i="1" s="1"/>
  <c r="AJ2023" i="1" l="1"/>
  <c r="AL2023" i="1" s="1"/>
  <c r="AJ2024" i="1" l="1"/>
  <c r="AL2024" i="1" s="1"/>
  <c r="AJ2025" i="1" l="1"/>
  <c r="AL2025" i="1" s="1"/>
  <c r="AJ2026" i="1" l="1"/>
  <c r="AL2026" i="1" s="1"/>
  <c r="AJ2027" i="1" l="1"/>
  <c r="AL2027" i="1" s="1"/>
  <c r="AJ2028" i="1" l="1"/>
  <c r="AL2028" i="1" s="1"/>
  <c r="AJ2029" i="1" l="1"/>
  <c r="AL2029" i="1" s="1"/>
  <c r="AJ2030" i="1" l="1"/>
  <c r="AL2030" i="1" s="1"/>
  <c r="AJ2031" i="1" l="1"/>
  <c r="AL2031" i="1" s="1"/>
  <c r="AJ2032" i="1"/>
  <c r="AL2032" i="1" s="1"/>
  <c r="AJ2033" i="1" l="1"/>
  <c r="AL2033" i="1" s="1"/>
  <c r="AJ2034" i="1" l="1"/>
  <c r="AL2034" i="1" s="1"/>
  <c r="AJ2035" i="1" l="1"/>
  <c r="AL2035" i="1" s="1"/>
  <c r="AJ2036" i="1" l="1"/>
  <c r="AJ2037" i="1" s="1"/>
  <c r="AJ2038" i="1" s="1"/>
  <c r="AL2038" i="1" s="1"/>
  <c r="AJ2039" i="1" l="1"/>
  <c r="AL2039" i="1" s="1"/>
  <c r="AL2037" i="1"/>
  <c r="AL2036" i="1"/>
  <c r="AJ2040" i="1"/>
  <c r="AL2040" i="1" l="1"/>
  <c r="AJ2041" i="1"/>
  <c r="AL2041" i="1" l="1"/>
  <c r="AJ2042" i="1"/>
  <c r="AL2042" i="1" l="1"/>
  <c r="AJ2043" i="1"/>
  <c r="AL2043" i="1" l="1"/>
  <c r="AJ2044" i="1"/>
  <c r="AL2044" i="1" l="1"/>
  <c r="AJ2045" i="1"/>
  <c r="AL2045" i="1" l="1"/>
  <c r="AJ2046" i="1"/>
  <c r="AJ2047" i="1" l="1"/>
  <c r="AJ2048" i="1" s="1"/>
  <c r="AL2046" i="1"/>
  <c r="AL2048" i="1" l="1"/>
  <c r="AL2047" i="1"/>
  <c r="AJ2049" i="1"/>
  <c r="AL2049" i="1" l="1"/>
  <c r="AJ2050" i="1"/>
  <c r="AJ2051" i="1" s="1"/>
  <c r="AL2051" i="1" s="1"/>
  <c r="AJ2052" i="1" l="1"/>
  <c r="AL2050" i="1"/>
  <c r="AL2052" i="1" l="1"/>
  <c r="AJ2053" i="1"/>
  <c r="AL2053" i="1" l="1"/>
  <c r="AJ2054" i="1"/>
  <c r="AL2054" i="1" s="1"/>
  <c r="AJ2059" i="1" l="1"/>
  <c r="AL2059" i="1" s="1"/>
  <c r="AJ2060" i="1" l="1"/>
  <c r="AJ2061" i="1" s="1"/>
  <c r="AL2061" i="1" s="1"/>
  <c r="AL2060" i="1" l="1"/>
  <c r="AJ2062" i="1"/>
  <c r="AL2062" i="1" s="1"/>
  <c r="AJ2063" i="1" l="1"/>
  <c r="AJ2064" i="1" s="1"/>
  <c r="AJ2065" i="1" s="1"/>
  <c r="AL2063" i="1" l="1"/>
  <c r="AJ2066" i="1"/>
  <c r="AJ2067" i="1" s="1"/>
  <c r="AL2065" i="1"/>
  <c r="AL2064" i="1"/>
  <c r="AL2067" i="1" l="1"/>
  <c r="AJ2068" i="1"/>
  <c r="AL2066" i="1"/>
  <c r="AJ2069" i="1" l="1"/>
  <c r="AL2068" i="1"/>
  <c r="AL2069" i="1" l="1"/>
  <c r="AJ2070" i="1"/>
  <c r="AL2070" i="1" l="1"/>
  <c r="AJ2071" i="1"/>
  <c r="AL2071" i="1" l="1"/>
  <c r="AJ2072" i="1"/>
  <c r="AJ2075" i="1" s="1"/>
  <c r="AL2075" i="1" l="1"/>
  <c r="AL2072" i="1"/>
  <c r="AJ2076" i="1"/>
  <c r="AL2076" i="1" l="1"/>
  <c r="AJ2077" i="1"/>
  <c r="AL2077" i="1" l="1"/>
  <c r="AJ2078" i="1"/>
  <c r="AJ2079" i="1" s="1"/>
  <c r="AL2079" i="1" s="1"/>
  <c r="AL2078" i="1" l="1"/>
  <c r="AJ2080" i="1"/>
  <c r="AJ2081" i="1" l="1"/>
  <c r="AL2080" i="1"/>
  <c r="AL2081" i="1" l="1"/>
  <c r="AJ2082" i="1"/>
  <c r="AJ2083" i="1" l="1"/>
  <c r="AJ2084" i="1" s="1"/>
  <c r="AL2082" i="1"/>
  <c r="AL2084" i="1" l="1"/>
  <c r="AL2083" i="1"/>
  <c r="AJ2085" i="1"/>
  <c r="AJ2086" i="1" s="1"/>
  <c r="AJ2087" i="1" l="1"/>
  <c r="AJ2088" i="1" s="1"/>
  <c r="AJ2089" i="1" s="1"/>
  <c r="AL2086" i="1"/>
  <c r="AL2085" i="1"/>
  <c r="AL2089" i="1" l="1"/>
  <c r="AL2088" i="1"/>
  <c r="AL2087" i="1"/>
  <c r="AJ2090" i="1" l="1"/>
  <c r="AL2090" i="1" s="1"/>
  <c r="AJ2091" i="1" l="1"/>
  <c r="AL2091" i="1" s="1"/>
  <c r="AJ2092" i="1" l="1"/>
  <c r="AJ2093" i="1" s="1"/>
  <c r="AJ2094" i="1" s="1"/>
  <c r="AL2092" i="1" l="1"/>
  <c r="AL2094" i="1"/>
  <c r="AL2093" i="1"/>
  <c r="AJ2095" i="1"/>
  <c r="AL2095" i="1" s="1"/>
  <c r="AJ2096" i="1" l="1"/>
  <c r="AJ2097" i="1" s="1"/>
  <c r="AL2097" i="1" l="1"/>
  <c r="AJ2098" i="1"/>
  <c r="AJ2100" i="1" s="1"/>
  <c r="AL2096" i="1"/>
  <c r="AL2100" i="1" l="1"/>
  <c r="AL2098" i="1"/>
  <c r="AJ2101" i="1"/>
  <c r="AL2101" i="1" l="1"/>
  <c r="AJ2102" i="1"/>
  <c r="AJ2103" i="1" s="1"/>
  <c r="AL2103" i="1" s="1"/>
  <c r="AL2102" i="1" l="1"/>
  <c r="AJ2104" i="1"/>
  <c r="AL2104" i="1" l="1"/>
  <c r="AJ2105" i="1"/>
  <c r="AL2105" i="1" l="1"/>
  <c r="AJ2106" i="1"/>
  <c r="AJ2108" i="1" l="1"/>
  <c r="AL2106" i="1"/>
  <c r="AL2108" i="1" l="1"/>
  <c r="AJ2109" i="1"/>
  <c r="AL2109" i="1" l="1"/>
  <c r="AJ2110" i="1"/>
  <c r="AL2110" i="1" l="1"/>
  <c r="AJ2111" i="1"/>
  <c r="AL2111" i="1" l="1"/>
  <c r="AJ2112" i="1"/>
  <c r="AL2112" i="1" l="1"/>
  <c r="AJ2113" i="1"/>
  <c r="AJ2114" i="1" l="1"/>
  <c r="AL2113" i="1"/>
  <c r="AL2114" i="1" l="1"/>
  <c r="AJ2115" i="1"/>
  <c r="AJ2116" i="1" s="1"/>
  <c r="AL2116" i="1" l="1"/>
  <c r="AJ2117" i="1"/>
  <c r="AL2115" i="1"/>
  <c r="AJ2118" i="1" l="1"/>
  <c r="AL2118" i="1" s="1"/>
  <c r="AL2117" i="1"/>
  <c r="AJ2119" i="1" l="1"/>
  <c r="AL2119" i="1" l="1"/>
  <c r="AJ2120" i="1"/>
  <c r="AL2120" i="1" l="1"/>
  <c r="AJ2121" i="1"/>
  <c r="AJ2122" i="1" s="1"/>
  <c r="AL2122" i="1" s="1"/>
  <c r="AJ2123" i="1" l="1"/>
  <c r="AL2123" i="1" s="1"/>
  <c r="AL2121" i="1"/>
  <c r="AJ2124" i="1" l="1"/>
  <c r="AL2124" i="1" s="1"/>
  <c r="AJ2125" i="1" l="1"/>
  <c r="AL2125" i="1" s="1"/>
  <c r="AJ2126" i="1" l="1"/>
  <c r="AL2126" i="1" s="1"/>
  <c r="AJ2127" i="1" l="1"/>
  <c r="AJ2128" i="1" s="1"/>
  <c r="AL2128" i="1" s="1"/>
  <c r="AJ2129" i="1" l="1"/>
  <c r="AL2129" i="1" s="1"/>
  <c r="AL2127" i="1"/>
  <c r="AJ2130" i="1" l="1"/>
  <c r="AJ2131" i="1" s="1"/>
  <c r="AJ2132" i="1" s="1"/>
  <c r="AL2130" i="1" l="1"/>
  <c r="AL2132" i="1"/>
  <c r="AJ2133" i="1"/>
  <c r="AL2133" i="1" s="1"/>
  <c r="AL2131" i="1"/>
  <c r="AJ2134" i="1" l="1"/>
  <c r="AL2134" i="1" s="1"/>
  <c r="AJ2135" i="1" l="1"/>
  <c r="AL2135" i="1" s="1"/>
  <c r="AJ2136" i="1" l="1"/>
  <c r="AL2136" i="1" s="1"/>
  <c r="AJ2137" i="1" l="1"/>
  <c r="AL2137" i="1" s="1"/>
  <c r="AJ2138" i="1" l="1"/>
  <c r="AL2138" i="1" s="1"/>
  <c r="AJ2139" i="1" l="1"/>
  <c r="AL2139" i="1" s="1"/>
  <c r="AJ2140" i="1" l="1"/>
  <c r="AL2140" i="1" s="1"/>
  <c r="AJ2141" i="1" l="1"/>
  <c r="AJ2142" i="1" s="1"/>
  <c r="AL2141" i="1" l="1"/>
  <c r="AL2142" i="1"/>
  <c r="AJ2143" i="1"/>
  <c r="AL2143" i="1" l="1"/>
  <c r="AJ2144" i="1"/>
  <c r="AJ2145" i="1" l="1"/>
  <c r="AJ2146" i="1" s="1"/>
  <c r="AL2144" i="1"/>
  <c r="AL2146" i="1" l="1"/>
  <c r="AJ2147" i="1"/>
  <c r="AL2147" i="1" s="1"/>
  <c r="AL2145" i="1"/>
  <c r="AJ2148" i="1" l="1"/>
  <c r="AL2148" i="1" s="1"/>
  <c r="AJ2149" i="1" l="1"/>
  <c r="AL2149" i="1" s="1"/>
  <c r="AJ2150" i="1" l="1"/>
  <c r="AJ2151" i="1" s="1"/>
  <c r="AL2150" i="1"/>
  <c r="AL2151" i="1" l="1"/>
  <c r="AJ2152" i="1"/>
  <c r="AJ2153" i="1" l="1"/>
  <c r="AL2152" i="1"/>
  <c r="AJ2154" i="1" l="1"/>
  <c r="AL2153" i="1"/>
  <c r="AL2154" i="1" l="1"/>
  <c r="AJ2155" i="1"/>
  <c r="AL2155" i="1" l="1"/>
  <c r="AJ2156" i="1"/>
  <c r="AJ2157" i="1" l="1"/>
  <c r="AL2156" i="1"/>
  <c r="AL2157" i="1" l="1"/>
  <c r="AJ2158" i="1"/>
  <c r="AL2158" i="1" l="1"/>
  <c r="AJ2159" i="1"/>
  <c r="AL2159" i="1" l="1"/>
  <c r="AJ2160" i="1"/>
  <c r="AL2160" i="1" l="1"/>
  <c r="AJ2161" i="1"/>
  <c r="AL2161" i="1" l="1"/>
  <c r="AJ2162" i="1"/>
  <c r="AL2162" i="1" s="1"/>
  <c r="AJ2163" i="1" l="1"/>
  <c r="AJ2164" i="1" s="1"/>
  <c r="AL2163" i="1" l="1"/>
  <c r="AL2164" i="1"/>
  <c r="AJ2165" i="1"/>
  <c r="AJ2166" i="1" l="1"/>
  <c r="AL2165" i="1"/>
  <c r="AL2166" i="1" l="1"/>
  <c r="AJ2167" i="1"/>
  <c r="AL2167" i="1" l="1"/>
  <c r="AJ2168" i="1"/>
  <c r="AL2168" i="1" s="1"/>
  <c r="AJ2169" i="1" l="1"/>
  <c r="AJ2170" i="1" s="1"/>
  <c r="AL2170" i="1" l="1"/>
  <c r="AJ2171" i="1"/>
  <c r="AL2169" i="1"/>
  <c r="AJ2172" i="1" l="1"/>
  <c r="AJ2173" i="1" s="1"/>
  <c r="AL2171" i="1"/>
  <c r="AL2173" i="1" l="1"/>
  <c r="AJ2174" i="1"/>
  <c r="AL2172" i="1"/>
  <c r="AJ2175" i="1" l="1"/>
  <c r="AJ2176" i="1" s="1"/>
  <c r="AL2174" i="1"/>
  <c r="AL2176" i="1" l="1"/>
  <c r="AJ2177" i="1"/>
  <c r="AL2175" i="1"/>
  <c r="AJ2178" i="1" l="1"/>
  <c r="AJ2179" i="1" s="1"/>
  <c r="AL2179" i="1" s="1"/>
  <c r="AL2177" i="1"/>
  <c r="AJ2180" i="1" l="1"/>
  <c r="AL2178" i="1"/>
  <c r="AJ2181" i="1" l="1"/>
  <c r="AL2180" i="1"/>
  <c r="AL2181" i="1" l="1"/>
  <c r="AJ2182" i="1"/>
  <c r="AJ2183" i="1" l="1"/>
  <c r="AL2182" i="1"/>
  <c r="AJ2184" i="1" l="1"/>
  <c r="AL2183" i="1"/>
  <c r="AL2184" i="1" l="1"/>
  <c r="AJ2185" i="1"/>
  <c r="AL2185" i="1" l="1"/>
  <c r="AJ2186" i="1"/>
  <c r="AJ2187" i="1" l="1"/>
  <c r="AL2186" i="1"/>
  <c r="AL2187" i="1" l="1"/>
  <c r="AJ2188" i="1"/>
  <c r="AL2188" i="1" l="1"/>
  <c r="AJ2189" i="1"/>
  <c r="AL2189" i="1" l="1"/>
  <c r="AJ2190" i="1"/>
  <c r="AL2190" i="1" l="1"/>
  <c r="AJ2191" i="1"/>
  <c r="AL2191" i="1" l="1"/>
  <c r="AJ2192" i="1"/>
  <c r="AJ2193" i="1" s="1"/>
  <c r="AL2193" i="1" l="1"/>
  <c r="AL2192" i="1"/>
  <c r="AJ2194" i="1"/>
  <c r="AL2194" i="1" l="1"/>
  <c r="AJ2195" i="1"/>
  <c r="AL2195" i="1" l="1"/>
  <c r="AJ2196" i="1"/>
  <c r="AJ2197" i="1" s="1"/>
  <c r="AL2197" i="1" l="1"/>
  <c r="AL2196" i="1"/>
  <c r="AJ2198" i="1"/>
  <c r="AL2198" i="1" l="1"/>
  <c r="AJ2199" i="1"/>
  <c r="AL2199" i="1" l="1"/>
  <c r="AJ2200" i="1"/>
  <c r="AJ2201" i="1" s="1"/>
  <c r="AL2201" i="1" l="1"/>
  <c r="AL2200" i="1"/>
  <c r="AJ2202" i="1"/>
  <c r="AL2202" i="1" l="1"/>
  <c r="AJ2203" i="1"/>
  <c r="AL2203" i="1" l="1"/>
  <c r="AJ2204" i="1"/>
  <c r="AL2204" i="1" s="1"/>
  <c r="AJ2205" i="1" l="1"/>
  <c r="AJ2206" i="1" s="1"/>
  <c r="AL2206" i="1" s="1"/>
  <c r="AJ2207" i="1" l="1"/>
  <c r="AJ2208" i="1" s="1"/>
  <c r="AL2205" i="1"/>
  <c r="AL2207" i="1" l="1"/>
  <c r="AL2208" i="1"/>
  <c r="AJ2209" i="1"/>
  <c r="AJ2210" i="1" s="1"/>
  <c r="AL2210" i="1" l="1"/>
  <c r="AL2209" i="1"/>
  <c r="AJ2211" i="1"/>
  <c r="AJ2212" i="1" s="1"/>
  <c r="AJ2213" i="1" l="1"/>
  <c r="AL2213" i="1" s="1"/>
  <c r="AL2212" i="1"/>
  <c r="AL2211" i="1"/>
  <c r="AJ2214" i="1" l="1"/>
  <c r="AJ2215" i="1" s="1"/>
  <c r="AL2215" i="1" s="1"/>
  <c r="AL2214" i="1" l="1"/>
  <c r="AJ2216" i="1"/>
  <c r="AJ2217" i="1" s="1"/>
  <c r="AL2217" i="1" s="1"/>
  <c r="AJ2218" i="1" l="1"/>
  <c r="AL2218" i="1" s="1"/>
  <c r="AL2216" i="1"/>
  <c r="AJ2219" i="1" l="1"/>
  <c r="AL2219" i="1" s="1"/>
  <c r="AJ2220" i="1" l="1"/>
  <c r="AL2220" i="1" s="1"/>
  <c r="AJ2221" i="1" l="1"/>
  <c r="AL2221" i="1" s="1"/>
  <c r="AJ2222" i="1" l="1"/>
  <c r="AL2222" i="1" s="1"/>
  <c r="AJ2223" i="1"/>
  <c r="AL2223" i="1" s="1"/>
  <c r="AJ2224" i="1" l="1"/>
  <c r="AL2224" i="1" s="1"/>
  <c r="AJ2225" i="1" l="1"/>
  <c r="AL2225" i="1" s="1"/>
  <c r="AJ2226" i="1" l="1"/>
  <c r="AL2226" i="1" s="1"/>
  <c r="AJ2227" i="1" l="1"/>
  <c r="AL2227" i="1" s="1"/>
  <c r="AJ2228" i="1" l="1"/>
  <c r="AL2228" i="1" s="1"/>
  <c r="AJ2229" i="1" l="1"/>
  <c r="AJ2230" i="1" s="1"/>
  <c r="AL2230" i="1" s="1"/>
  <c r="AL2229" i="1" l="1"/>
  <c r="AJ2231" i="1"/>
  <c r="AL2231" i="1" s="1"/>
  <c r="AJ2232" i="1" l="1"/>
  <c r="AL2232" i="1" s="1"/>
  <c r="AJ2233" i="1" l="1"/>
  <c r="AJ2234" i="1" s="1"/>
  <c r="AL2233" i="1"/>
  <c r="AL2234" i="1" l="1"/>
  <c r="AJ2235" i="1"/>
  <c r="AL2235" i="1" s="1"/>
  <c r="AJ2236" i="1" l="1"/>
  <c r="AL2236" i="1" s="1"/>
  <c r="AJ2237" i="1" l="1"/>
  <c r="AL2237" i="1" s="1"/>
  <c r="AJ2238" i="1" l="1"/>
  <c r="AJ2241" i="1" s="1"/>
  <c r="AL2241" i="1" s="1"/>
  <c r="AL2238" i="1"/>
  <c r="AJ2242" i="1" l="1"/>
  <c r="AL2242" i="1" s="1"/>
  <c r="AJ2243" i="1" l="1"/>
  <c r="AJ2244" i="1" l="1"/>
  <c r="AL2244" i="1" s="1"/>
  <c r="AL2243" i="1"/>
  <c r="AJ2245" i="1"/>
  <c r="AL2245" i="1" s="1"/>
  <c r="AJ2246" i="1" l="1"/>
  <c r="AJ2247" i="1" l="1"/>
  <c r="AL2247" i="1" s="1"/>
  <c r="AL2246" i="1"/>
  <c r="AJ2248" i="1" l="1"/>
  <c r="AL2248" i="1" s="1"/>
  <c r="AJ2250" i="1" l="1"/>
  <c r="AJ2251" i="1" s="1"/>
  <c r="AJ2253" i="1" l="1"/>
  <c r="AJ2254" i="1" s="1"/>
  <c r="AJ2255" i="1" s="1"/>
  <c r="AL2255" i="1" s="1"/>
  <c r="AL2250" i="1"/>
  <c r="AL2253" i="1"/>
  <c r="AL2251" i="1"/>
  <c r="AL2254" i="1" l="1"/>
  <c r="AJ2256" i="1"/>
  <c r="AL2256" i="1" l="1"/>
  <c r="AJ2257" i="1"/>
  <c r="AL2257" i="1" l="1"/>
  <c r="AJ2258" i="1"/>
  <c r="AL2258" i="1" l="1"/>
  <c r="AJ2259" i="1"/>
  <c r="AJ2260" i="1" s="1"/>
  <c r="AL2260" i="1" s="1"/>
  <c r="AJ2261" i="1" l="1"/>
  <c r="AL2261" i="1" s="1"/>
  <c r="AL2259" i="1"/>
  <c r="AJ2262" i="1" l="1"/>
  <c r="AJ2263" i="1" s="1"/>
  <c r="AL2263" i="1" s="1"/>
  <c r="AJ2264" i="1" l="1"/>
  <c r="AL2264" i="1" s="1"/>
  <c r="AL2262" i="1"/>
  <c r="AJ2265" i="1"/>
  <c r="AL2265" i="1" s="1"/>
  <c r="AJ2266" i="1" l="1"/>
  <c r="AL2266" i="1" s="1"/>
  <c r="AJ2267" i="1" l="1"/>
  <c r="AL2267" i="1" l="1"/>
  <c r="AJ2268" i="1"/>
  <c r="AL2268" i="1" l="1"/>
  <c r="AJ2269" i="1"/>
  <c r="AL2269" i="1" s="1"/>
  <c r="AJ2270" i="1" l="1"/>
  <c r="AL2270" i="1" s="1"/>
  <c r="AJ2271" i="1" l="1"/>
  <c r="AL2271" i="1" l="1"/>
  <c r="AJ2272" i="1"/>
  <c r="AL2272" i="1" l="1"/>
  <c r="AJ2273" i="1"/>
  <c r="AL2273" i="1" s="1"/>
  <c r="AJ2274" i="1" l="1"/>
  <c r="AL2274" i="1" s="1"/>
  <c r="AJ2275" i="1" l="1"/>
  <c r="AL2275" i="1" l="1"/>
  <c r="AJ2276" i="1"/>
  <c r="AL2276" i="1" l="1"/>
  <c r="AJ2277" i="1"/>
  <c r="AL2277" i="1" s="1"/>
  <c r="AJ2278" i="1" l="1"/>
  <c r="AL2278" i="1" s="1"/>
  <c r="AJ2279" i="1" l="1"/>
  <c r="AL2279" i="1" l="1"/>
  <c r="AJ2280" i="1"/>
  <c r="AL2280" i="1" s="1"/>
  <c r="AJ2281" i="1" l="1"/>
  <c r="AL2281" i="1" s="1"/>
  <c r="AJ2282" i="1" l="1"/>
  <c r="AL2282" i="1" l="1"/>
  <c r="AJ2283" i="1"/>
  <c r="AJ2284" i="1" l="1"/>
  <c r="AL2284" i="1" s="1"/>
  <c r="AL2283" i="1"/>
  <c r="AJ2285" i="1" l="1"/>
  <c r="AL2285" i="1" s="1"/>
  <c r="AJ2286" i="1" l="1"/>
  <c r="AL2286" i="1" l="1"/>
  <c r="AJ2287" i="1"/>
  <c r="AL2287" i="1" l="1"/>
  <c r="AJ2290" i="1"/>
  <c r="AL2290" i="1" s="1"/>
  <c r="AJ2291" i="1" l="1"/>
  <c r="AL2291" i="1" s="1"/>
  <c r="AJ2292" i="1" l="1"/>
  <c r="AL2292" i="1" s="1"/>
  <c r="AJ2293" i="1" l="1"/>
  <c r="AL2293" i="1" s="1"/>
  <c r="AJ2294" i="1" l="1"/>
  <c r="AL2294" i="1" l="1"/>
  <c r="AJ2295" i="1"/>
  <c r="AJ2296" i="1" l="1"/>
  <c r="AJ2297" i="1" s="1"/>
  <c r="AL2295" i="1"/>
  <c r="AJ2298" i="1" l="1"/>
  <c r="AL2297" i="1"/>
  <c r="AL2296" i="1"/>
  <c r="AJ2299" i="1" l="1"/>
  <c r="AL2298" i="1"/>
  <c r="AL2299" i="1" l="1"/>
  <c r="AJ2300" i="1"/>
  <c r="AJ2301" i="1" s="1"/>
  <c r="AL2301" i="1" l="1"/>
  <c r="AJ2302" i="1"/>
  <c r="AL2302" i="1" s="1"/>
  <c r="AL2300" i="1"/>
  <c r="AJ2303" i="1" l="1"/>
  <c r="AL2303" i="1" l="1"/>
  <c r="AJ2304" i="1"/>
  <c r="AL2304" i="1" s="1"/>
  <c r="AJ2305" i="1" l="1"/>
  <c r="AL2305" i="1" s="1"/>
  <c r="AJ2306" i="1" l="1"/>
  <c r="AL2306" i="1" s="1"/>
  <c r="AJ2307" i="1" l="1"/>
  <c r="AL2307" i="1" s="1"/>
  <c r="AJ2308" i="1" l="1"/>
  <c r="AL2308" i="1" s="1"/>
  <c r="AJ2309" i="1" l="1"/>
  <c r="AL2309" i="1" s="1"/>
  <c r="AJ2310" i="1" l="1"/>
  <c r="AL2310" i="1" s="1"/>
  <c r="AJ2311" i="1" l="1"/>
  <c r="AL2311" i="1" s="1"/>
  <c r="AJ2312" i="1" l="1"/>
  <c r="AL2312" i="1" s="1"/>
  <c r="AJ2313" i="1" l="1"/>
  <c r="AL2313" i="1" s="1"/>
  <c r="AJ2314" i="1" l="1"/>
  <c r="AL2314" i="1" s="1"/>
  <c r="AJ2315" i="1" l="1"/>
  <c r="AL2315" i="1" s="1"/>
  <c r="AJ2316" i="1"/>
  <c r="AL2316" i="1" s="1"/>
  <c r="AJ2317" i="1" l="1"/>
  <c r="AL2317" i="1" s="1"/>
  <c r="AJ2318" i="1" l="1"/>
  <c r="AL2318" i="1" s="1"/>
  <c r="AJ2319" i="1" l="1"/>
  <c r="AL2319" i="1" s="1"/>
  <c r="AJ2320" i="1"/>
  <c r="AL2320" i="1" s="1"/>
  <c r="AJ2321" i="1" l="1"/>
  <c r="AL2321" i="1" s="1"/>
  <c r="AJ2322" i="1" l="1"/>
  <c r="AL2322" i="1" s="1"/>
  <c r="AJ2323" i="1" l="1"/>
  <c r="AL2323" i="1" s="1"/>
  <c r="AJ2324" i="1" l="1"/>
  <c r="AL2324" i="1" s="1"/>
  <c r="AJ2325" i="1" l="1"/>
  <c r="AL2325" i="1" s="1"/>
  <c r="AJ2326" i="1" l="1"/>
  <c r="AL2326" i="1" s="1"/>
  <c r="AJ2327" i="1" l="1"/>
  <c r="AL2327" i="1" s="1"/>
  <c r="AJ2328" i="1" l="1"/>
  <c r="AL2328" i="1" s="1"/>
  <c r="AJ2329" i="1" l="1"/>
  <c r="AJ2330" i="1" s="1"/>
  <c r="AL2329" i="1" l="1"/>
  <c r="AJ2331" i="1"/>
  <c r="AL2331" i="1" s="1"/>
  <c r="AL2330" i="1"/>
  <c r="AJ2332" i="1" l="1"/>
  <c r="AJ2333" i="1" l="1"/>
  <c r="AL2332" i="1"/>
  <c r="AJ2334" i="1" l="1"/>
  <c r="AL2333" i="1"/>
  <c r="AL2334" i="1" l="1"/>
  <c r="AJ2335" i="1"/>
  <c r="AJ2336" i="1" l="1"/>
  <c r="AJ2337" i="1" s="1"/>
  <c r="AL2337" i="1" s="1"/>
  <c r="AL2335" i="1"/>
  <c r="AL2336" i="1" l="1"/>
  <c r="AJ2338" i="1"/>
  <c r="AJ2339" i="1" l="1"/>
  <c r="AL2338" i="1"/>
  <c r="AL2339" i="1" l="1"/>
  <c r="AJ2340" i="1"/>
  <c r="AJ2341" i="1" l="1"/>
  <c r="AL2340" i="1"/>
  <c r="AJ2342" i="1" l="1"/>
  <c r="AL2341" i="1"/>
  <c r="AL2342" i="1" l="1"/>
  <c r="AJ2343" i="1"/>
  <c r="AJ2344" i="1" l="1"/>
  <c r="AL2343" i="1"/>
  <c r="AL2344" i="1" l="1"/>
  <c r="AJ2345" i="1"/>
  <c r="AJ2346" i="1" s="1"/>
  <c r="AL2346" i="1" l="1"/>
  <c r="AL2345" i="1"/>
  <c r="AJ2347" i="1"/>
  <c r="AJ2348" i="1" l="1"/>
  <c r="AL2347" i="1"/>
  <c r="AL2348" i="1" l="1"/>
  <c r="AJ2349" i="1"/>
  <c r="AJ2350" i="1" s="1"/>
  <c r="AL2350" i="1" l="1"/>
  <c r="AL2349" i="1"/>
  <c r="AJ2351" i="1"/>
  <c r="AL2351" i="1" l="1"/>
  <c r="AJ2352" i="1"/>
  <c r="AJ2353" i="1" s="1"/>
  <c r="AL2353" i="1" l="1"/>
  <c r="AL2352" i="1"/>
  <c r="AJ2354" i="1"/>
  <c r="AL2354" i="1" l="1"/>
  <c r="AJ2355" i="1"/>
  <c r="AL2355" i="1" l="1"/>
  <c r="AJ2356" i="1"/>
  <c r="AL2356" i="1" l="1"/>
  <c r="AJ2357" i="1"/>
  <c r="AJ2358" i="1" s="1"/>
  <c r="AL2358" i="1" s="1"/>
  <c r="AL2357" i="1" l="1"/>
  <c r="AJ2359" i="1"/>
  <c r="AL2359" i="1" s="1"/>
  <c r="AJ2360" i="1" l="1"/>
  <c r="AL2360" i="1" s="1"/>
  <c r="AJ2361" i="1" l="1"/>
  <c r="AL2361" i="1" s="1"/>
  <c r="AJ2362" i="1" l="1"/>
  <c r="AL2362" i="1" s="1"/>
  <c r="AJ2363" i="1" l="1"/>
  <c r="AL2363" i="1" s="1"/>
  <c r="AJ2364" i="1" l="1"/>
  <c r="AL2364" i="1" s="1"/>
  <c r="AJ2365" i="1" l="1"/>
  <c r="AL2365" i="1" s="1"/>
  <c r="AJ2366" i="1" l="1"/>
  <c r="AL2366" i="1" s="1"/>
  <c r="AJ2367" i="1" l="1"/>
  <c r="AL2367" i="1" s="1"/>
  <c r="AJ2368" i="1" l="1"/>
  <c r="AL2368" i="1" s="1"/>
  <c r="AJ2369" i="1" l="1"/>
  <c r="AJ2370" i="1" s="1"/>
  <c r="AL2369" i="1"/>
  <c r="AJ2371" i="1" l="1"/>
  <c r="AJ2372" i="1" s="1"/>
  <c r="AL2370" i="1"/>
  <c r="AL2372" i="1" l="1"/>
  <c r="AL2371" i="1"/>
  <c r="AJ2373" i="1"/>
  <c r="AJ3231" i="1" l="1"/>
  <c r="AL3231" i="1" s="1"/>
  <c r="AL2373" i="1"/>
  <c r="AL2733" i="1" l="1"/>
  <c r="AL2925" i="1"/>
  <c r="AL2594" i="1"/>
  <c r="AL2504" i="1"/>
  <c r="AL2836" i="1"/>
  <c r="AL2803" i="1"/>
  <c r="AL3134" i="1"/>
  <c r="AL3027" i="1"/>
  <c r="AL2553" i="1"/>
  <c r="AL3219" i="1"/>
  <c r="AL2862" i="1"/>
  <c r="AL2951" i="1"/>
  <c r="AL2386" i="1"/>
  <c r="AL2992" i="1"/>
  <c r="AL2522" i="1"/>
  <c r="AL3162" i="1"/>
  <c r="AL2554" i="1"/>
  <c r="AL2551" i="1"/>
  <c r="AL2770" i="1"/>
  <c r="AL2796" i="1"/>
  <c r="AL3067" i="1"/>
  <c r="AL3209" i="1"/>
  <c r="AL2596" i="1"/>
  <c r="AL2774" i="1"/>
  <c r="AL3046" i="1"/>
  <c r="AL2745" i="1"/>
  <c r="AL3169" i="1"/>
  <c r="AL2570" i="1"/>
  <c r="AL2402" i="1"/>
  <c r="AL2666" i="1"/>
  <c r="AL2665" i="1"/>
  <c r="AL2900" i="1"/>
  <c r="AL2802" i="1"/>
  <c r="AL2724" i="1"/>
  <c r="AL2945" i="1"/>
  <c r="AL3230" i="1"/>
  <c r="AL3185" i="1"/>
  <c r="AL2415" i="1"/>
  <c r="AL3223" i="1"/>
  <c r="AL2378" i="1"/>
  <c r="AL2455" i="1"/>
  <c r="AL2530" i="1"/>
  <c r="AL2502" i="1"/>
  <c r="AL2662" i="1"/>
  <c r="AL3195" i="1"/>
  <c r="AL2535" i="1"/>
  <c r="AL2493" i="1"/>
  <c r="AL3043" i="1"/>
  <c r="AL3066" i="1"/>
  <c r="AL3003" i="1"/>
  <c r="AL2720" i="1"/>
  <c r="AL2633" i="1"/>
  <c r="AL2889" i="1"/>
  <c r="AL2563" i="1"/>
  <c r="AL2857" i="1"/>
  <c r="AL3055" i="1"/>
  <c r="AL2513" i="1"/>
  <c r="AL3116" i="1"/>
  <c r="AL3117" i="1"/>
  <c r="AL3155" i="1"/>
  <c r="AL3213" i="1"/>
  <c r="AL2801" i="1"/>
  <c r="AL2490" i="1"/>
  <c r="AL2453" i="1"/>
  <c r="AL2438" i="1"/>
  <c r="AL3128" i="1"/>
  <c r="AL2518" i="1"/>
  <c r="AL2748" i="1"/>
  <c r="AL2839" i="1"/>
  <c r="AL2721" i="1"/>
  <c r="AL3076" i="1"/>
  <c r="AL2754" i="1"/>
  <c r="AL2485" i="1"/>
  <c r="AL2833" i="1"/>
  <c r="AL2813" i="1"/>
  <c r="AL3148" i="1"/>
  <c r="AL3097" i="1"/>
  <c r="AL2697" i="1"/>
  <c r="AL3202" i="1"/>
  <c r="AL2704" i="1"/>
  <c r="AL2394" i="1"/>
  <c r="AL2673" i="1"/>
  <c r="AL2959" i="1"/>
  <c r="AL2483" i="1"/>
  <c r="AL2549" i="1"/>
  <c r="AL3147" i="1"/>
  <c r="AL2706" i="1"/>
  <c r="AL2814" i="1"/>
  <c r="AL3074" i="1"/>
  <c r="AL3227" i="1"/>
  <c r="AJ3227" i="1"/>
  <c r="AJ3230" i="1"/>
  <c r="AL3224" i="1"/>
  <c r="AL3206" i="1"/>
  <c r="AL3077" i="1"/>
  <c r="AL3083" i="1"/>
  <c r="AL2928" i="1"/>
  <c r="AL2601" i="1"/>
  <c r="AL2696" i="1"/>
  <c r="AL2566" i="1"/>
  <c r="AL3182" i="1"/>
  <c r="AL2528" i="1"/>
  <c r="AL2854" i="1"/>
  <c r="AL3069" i="1"/>
  <c r="AL2929" i="1"/>
  <c r="AL2830" i="1"/>
  <c r="AL2430" i="1"/>
  <c r="AL2521" i="1"/>
  <c r="AL2713" i="1"/>
  <c r="AL2429" i="1"/>
  <c r="AL3175" i="1"/>
  <c r="AL3118" i="1"/>
  <c r="AL3092" i="1"/>
  <c r="AL3215" i="1"/>
  <c r="AL2638" i="1"/>
  <c r="AL2591" i="1"/>
  <c r="AL2785" i="1"/>
  <c r="AL2446" i="1"/>
  <c r="AL2495" i="1"/>
  <c r="AL2678" i="1"/>
  <c r="AL2895" i="1"/>
  <c r="AL2424" i="1"/>
  <c r="AL2826" i="1"/>
  <c r="AL2406" i="1"/>
  <c r="AL2794" i="1"/>
  <c r="AL3132" i="1"/>
  <c r="AL2752" i="1"/>
  <c r="AL2990" i="1"/>
  <c r="AL3178" i="1"/>
  <c r="AL2846" i="1"/>
  <c r="AL2792" i="1"/>
  <c r="AL2885" i="1"/>
  <c r="AL2437" i="1"/>
  <c r="AL2844" i="1"/>
  <c r="AL2969" i="1"/>
  <c r="AL2843" i="1"/>
  <c r="AL2510" i="1"/>
  <c r="AL3165" i="1"/>
  <c r="AL2744" i="1"/>
  <c r="AL3031" i="1"/>
  <c r="AL3023" i="1"/>
  <c r="AL3208" i="1"/>
  <c r="AL2972" i="1"/>
  <c r="AL3145" i="1"/>
  <c r="AL2766" i="1"/>
  <c r="AL2398" i="1"/>
  <c r="AL2580" i="1"/>
  <c r="AL2923" i="1"/>
  <c r="AL2656" i="1"/>
  <c r="AL2450" i="1"/>
  <c r="AL2618" i="1"/>
  <c r="AL2973" i="1"/>
  <c r="AL3157" i="1"/>
  <c r="AL2979" i="1"/>
  <c r="AL2901" i="1"/>
  <c r="AL2610" i="1"/>
  <c r="AL2617" i="1"/>
  <c r="AL2974" i="1"/>
  <c r="AL2963" i="1"/>
  <c r="AL2749" i="1"/>
  <c r="AL2837" i="1"/>
  <c r="AL2722" i="1"/>
  <c r="AL3056" i="1"/>
  <c r="AL2684" i="1"/>
  <c r="AL2723" i="1"/>
  <c r="AL2454" i="1"/>
  <c r="AL2960" i="1"/>
  <c r="AL2456" i="1"/>
  <c r="AL3225" i="1"/>
  <c r="AL3218" i="1"/>
  <c r="AL3040" i="1"/>
  <c r="AL3103" i="1"/>
  <c r="AL3085" i="1"/>
  <c r="AL2883" i="1"/>
  <c r="AL2742" i="1"/>
  <c r="AL2562" i="1"/>
  <c r="AL2740" i="1"/>
  <c r="AL2660" i="1"/>
  <c r="AL3049" i="1"/>
  <c r="AL3110" i="1"/>
  <c r="AL2815" i="1"/>
  <c r="AL2630" i="1"/>
  <c r="AL2768" i="1"/>
  <c r="AL2639" i="1"/>
  <c r="AL2529" i="1"/>
  <c r="AL2809" i="1"/>
  <c r="AL3109" i="1"/>
  <c r="AL3034" i="1"/>
  <c r="AL2511" i="1"/>
  <c r="AL3112" i="1"/>
  <c r="AL3009" i="1"/>
  <c r="AL2516" i="1"/>
  <c r="AL2985" i="1"/>
  <c r="AL3060" i="1"/>
  <c r="AL2953" i="1"/>
  <c r="AL2645" i="1"/>
  <c r="AL2988" i="1"/>
  <c r="AL3216" i="1"/>
  <c r="AL2982" i="1"/>
  <c r="AL2413" i="1"/>
  <c r="AL2858" i="1"/>
  <c r="AL2375" i="1"/>
  <c r="AL2525" i="1"/>
  <c r="AL2840" i="1"/>
  <c r="AL2431" i="1"/>
  <c r="AL2459" i="1"/>
  <c r="AL2909" i="1"/>
  <c r="AL2515" i="1"/>
  <c r="AL2818" i="1"/>
  <c r="AL3141" i="1"/>
  <c r="AL2628" i="1"/>
  <c r="AL2482" i="1"/>
  <c r="AL3108" i="1"/>
  <c r="AL3006" i="1"/>
  <c r="AL2561" i="1"/>
  <c r="AL3149" i="1"/>
  <c r="AL3187" i="1"/>
  <c r="AL2380" i="1"/>
  <c r="AL3201" i="1"/>
  <c r="AL3024" i="1"/>
  <c r="AL2786" i="1"/>
  <c r="AL2672" i="1"/>
  <c r="AL2931" i="1"/>
  <c r="AL3135" i="1"/>
  <c r="AL2417" i="1"/>
  <c r="AL3196" i="1"/>
  <c r="AL2750" i="1"/>
  <c r="AL2758" i="1"/>
  <c r="AL2391" i="1"/>
  <c r="AL2667" i="1"/>
  <c r="AJ2415" i="1"/>
  <c r="AJ3225" i="1"/>
  <c r="AJ3229" i="1"/>
  <c r="AL3229" i="1"/>
  <c r="AL2374" i="1"/>
  <c r="AL2805" i="1"/>
  <c r="AL2519" i="1"/>
  <c r="AL2707" i="1"/>
  <c r="AL2882" i="1"/>
  <c r="AL2621" i="1"/>
  <c r="AL2496" i="1"/>
  <c r="AL3013" i="1"/>
  <c r="AL2637" i="1"/>
  <c r="AL2726" i="1"/>
  <c r="AL2560" i="1"/>
  <c r="AL2877" i="1"/>
  <c r="AL2941" i="1"/>
  <c r="AL3101" i="1"/>
  <c r="AL2559" i="1"/>
  <c r="AL2991" i="1"/>
  <c r="AL2964" i="1"/>
  <c r="AL3210" i="1"/>
  <c r="AL3136" i="1"/>
  <c r="AL2930" i="1"/>
  <c r="AL2527" i="1"/>
  <c r="AL2457" i="1"/>
  <c r="AL3114" i="1"/>
  <c r="AL3123" i="1"/>
  <c r="AL2649" i="1"/>
  <c r="AL2384" i="1"/>
  <c r="AL3220" i="1"/>
  <c r="AJ3220" i="1"/>
  <c r="AJ3223" i="1"/>
  <c r="AL2791" i="1"/>
  <c r="AL3018" i="1"/>
  <c r="AL2523" i="1"/>
  <c r="AJ3228" i="1"/>
  <c r="AL3228" i="1"/>
  <c r="AL3191" i="1"/>
  <c r="AL2486" i="1"/>
  <c r="AL2956" i="1"/>
  <c r="AL2514" i="1"/>
  <c r="AL2976" i="1"/>
  <c r="AL2499" i="1"/>
  <c r="AL2866" i="1"/>
  <c r="AL2390" i="1"/>
  <c r="AL3142" i="1"/>
  <c r="AL3171" i="1"/>
  <c r="AL2481" i="1"/>
  <c r="AL3192" i="1"/>
  <c r="AL2775" i="1"/>
  <c r="AL2658" i="1"/>
  <c r="AL2677" i="1"/>
  <c r="AL2661" i="1"/>
  <c r="AL2512" i="1"/>
  <c r="AL2942" i="1"/>
  <c r="AL2500" i="1"/>
  <c r="AL3090" i="1"/>
  <c r="AL2873" i="1"/>
  <c r="AJ2433" i="1"/>
  <c r="AL2433" i="1"/>
  <c r="AL2575" i="1"/>
  <c r="AL3166" i="1"/>
  <c r="AL2848" i="1"/>
  <c r="AL2385" i="1"/>
  <c r="AL2700" i="1"/>
  <c r="AL2468" i="1"/>
  <c r="AL3217" i="1"/>
  <c r="AL2829" i="1"/>
  <c r="AL2845" i="1"/>
  <c r="AL3222" i="1"/>
  <c r="AL3190" i="1"/>
  <c r="AL2682" i="1"/>
  <c r="AJ3224" i="1"/>
  <c r="AJ3213" i="1"/>
  <c r="AJ3217" i="1"/>
  <c r="AJ3221" i="1"/>
  <c r="AL3221" i="1"/>
  <c r="AL2458" i="1"/>
  <c r="AL2849" i="1"/>
  <c r="AL2683" i="1"/>
  <c r="AL2917" i="1"/>
  <c r="AL2542" i="1"/>
  <c r="AL2418" i="1"/>
  <c r="AL3047" i="1"/>
  <c r="AL3063" i="1"/>
  <c r="AL3122" i="1"/>
  <c r="AL2509" i="1"/>
  <c r="AJ2390" i="1"/>
  <c r="AJ2394" i="1"/>
  <c r="AJ2398" i="1"/>
  <c r="AJ2402" i="1"/>
  <c r="AJ2406" i="1"/>
  <c r="AJ2410" i="1"/>
  <c r="AL2410" i="1"/>
  <c r="AL2501" i="1"/>
  <c r="AL2671" i="1"/>
  <c r="AL3028" i="1"/>
  <c r="AL2632" i="1"/>
  <c r="AL3051" i="1"/>
  <c r="AL3053" i="1"/>
  <c r="AL3004" i="1"/>
  <c r="AL3052" i="1"/>
  <c r="AL2816" i="1"/>
  <c r="AL3164" i="1"/>
  <c r="AL3186" i="1"/>
  <c r="AL2773" i="1"/>
  <c r="AL3073" i="1"/>
  <c r="AL2578" i="1"/>
  <c r="AL2687" i="1"/>
  <c r="AL2899" i="1"/>
  <c r="AL2712" i="1"/>
  <c r="AL3029" i="1"/>
  <c r="AJ2386" i="1"/>
  <c r="AJ2378" i="1"/>
  <c r="AJ2382" i="1"/>
  <c r="AL2382" i="1"/>
  <c r="AL2717" i="1"/>
  <c r="AL3150" i="1"/>
  <c r="AL2388" i="1"/>
  <c r="AL2789" i="1"/>
  <c r="AL2732" i="1"/>
  <c r="AL3102" i="1"/>
  <c r="AL2841" i="1"/>
  <c r="AL2488" i="1"/>
  <c r="AL3001" i="1"/>
  <c r="AL2793" i="1"/>
  <c r="AL3189" i="1"/>
  <c r="AL3020" i="1"/>
  <c r="AL3079" i="1"/>
  <c r="AL2604" i="1"/>
  <c r="AL2936" i="1"/>
  <c r="AJ3218" i="1"/>
  <c r="AJ3206" i="1"/>
  <c r="AJ3210" i="1"/>
  <c r="AJ3214" i="1"/>
  <c r="AL3214" i="1"/>
  <c r="AL2910" i="1"/>
  <c r="AL2577" i="1"/>
  <c r="AL3082" i="1"/>
  <c r="AL2790" i="1"/>
  <c r="AL2893" i="1"/>
  <c r="AL2821" i="1"/>
  <c r="AL2705" i="1"/>
  <c r="AL2636" i="1"/>
  <c r="AL2498" i="1"/>
  <c r="AL2491" i="1"/>
  <c r="AL2874" i="1"/>
  <c r="AL2800" i="1"/>
  <c r="AL3038" i="1"/>
  <c r="AL3084" i="1"/>
  <c r="AL3158" i="1"/>
  <c r="AL2473" i="1"/>
  <c r="AL3030" i="1"/>
  <c r="AL2852" i="1"/>
  <c r="AJ3209" i="1"/>
  <c r="AJ3205" i="1"/>
  <c r="AL3205" i="1"/>
  <c r="AL2950" i="1"/>
  <c r="AL2804" i="1"/>
  <c r="AL2571" i="1"/>
  <c r="AL2788" i="1"/>
  <c r="AL2783" i="1"/>
  <c r="AL2534" i="1"/>
  <c r="AL2545" i="1"/>
  <c r="AL2407" i="1"/>
  <c r="AL3197" i="1"/>
  <c r="AJ3201" i="1"/>
  <c r="AL3139" i="1"/>
  <c r="AL2421" i="1"/>
  <c r="AL2980" i="1"/>
  <c r="AL2411" i="1"/>
  <c r="AL2624" i="1"/>
  <c r="AL3033" i="1"/>
  <c r="AL2680" i="1"/>
  <c r="AL2600" i="1"/>
  <c r="AL2728" i="1"/>
  <c r="AL2967" i="1"/>
  <c r="AL3174" i="1"/>
  <c r="AL3071" i="1"/>
  <c r="AL2674" i="1"/>
  <c r="AL2650" i="1"/>
  <c r="AL3184" i="1"/>
  <c r="AL3012" i="1"/>
  <c r="AL2966" i="1"/>
  <c r="AL2588" i="1"/>
  <c r="AL3017" i="1"/>
  <c r="AL2755" i="1"/>
  <c r="AL2940" i="1"/>
  <c r="AL2620" i="1"/>
  <c r="AL2741" i="1"/>
  <c r="AL3167" i="1"/>
  <c r="AL2880" i="1"/>
  <c r="AJ3202" i="1"/>
  <c r="AL3198" i="1"/>
  <c r="AL3170" i="1"/>
  <c r="AL2981" i="1"/>
  <c r="AL2737" i="1"/>
  <c r="AL3070" i="1"/>
  <c r="AL2730" i="1"/>
  <c r="AL3106" i="1"/>
  <c r="AL2472" i="1"/>
  <c r="AL2835" i="1"/>
  <c r="AL2616" i="1"/>
  <c r="AL2908" i="1"/>
  <c r="AL3159" i="1"/>
  <c r="AL2828" i="1"/>
  <c r="AL2652" i="1"/>
  <c r="AL2878" i="1"/>
  <c r="AL2763" i="1"/>
  <c r="AL2475" i="1"/>
  <c r="AL2532" i="1"/>
  <c r="AL3130" i="1"/>
  <c r="AL2933" i="1"/>
  <c r="AL3199" i="1"/>
  <c r="AL2466" i="1"/>
  <c r="AL2681" i="1"/>
  <c r="AL2798" i="1"/>
  <c r="AL2564" i="1"/>
  <c r="AL2505" i="1"/>
  <c r="AL2397" i="1"/>
  <c r="AL2921" i="1"/>
  <c r="AL2856" i="1"/>
  <c r="AL2654" i="1"/>
  <c r="AL2834" i="1"/>
  <c r="AL3154" i="1"/>
  <c r="AL3144" i="1"/>
  <c r="AL2444" i="1"/>
  <c r="AL2924" i="1"/>
  <c r="AL2614" i="1"/>
  <c r="AL2767" i="1"/>
  <c r="AL2434" i="1"/>
  <c r="AL2395" i="1"/>
  <c r="AL2572" i="1"/>
  <c r="AL2897" i="1"/>
  <c r="AL3010" i="1"/>
  <c r="AL2477" i="1"/>
  <c r="AL2508" i="1"/>
  <c r="AL2884" i="1"/>
  <c r="AL3098" i="1"/>
  <c r="AL2864" i="1"/>
  <c r="AL2464" i="1"/>
  <c r="AL2584" i="1"/>
  <c r="AL2961" i="1"/>
  <c r="AL2819" i="1"/>
  <c r="AL3095" i="1"/>
  <c r="AL2756" i="1"/>
  <c r="AL2977" i="1"/>
  <c r="AL3035" i="1"/>
  <c r="AL2576" i="1"/>
  <c r="AJ3216" i="1"/>
  <c r="AJ3212" i="1"/>
  <c r="AL3212" i="1"/>
  <c r="AL2903" i="1"/>
  <c r="AL2838" i="1"/>
  <c r="AL2629" i="1"/>
  <c r="AL3065" i="1"/>
  <c r="AL3042" i="1"/>
  <c r="AL2714" i="1"/>
  <c r="AL2408" i="1"/>
  <c r="AL2612" i="1"/>
  <c r="AL2631" i="1"/>
  <c r="AL2555" i="1"/>
  <c r="AL2894" i="1"/>
  <c r="AL2879" i="1"/>
  <c r="AL3093" i="1"/>
  <c r="AL3126" i="1"/>
  <c r="AL2957" i="1"/>
  <c r="AL2986" i="1"/>
  <c r="AL2855" i="1"/>
  <c r="AL2587" i="1"/>
  <c r="AL2699" i="1"/>
  <c r="AL2915" i="1"/>
  <c r="AL2753" i="1"/>
  <c r="AL3131" i="1"/>
  <c r="AL2987" i="1"/>
  <c r="AL2998" i="1"/>
  <c r="AL2569" i="1"/>
  <c r="AL2478" i="1"/>
  <c r="AL3161" i="1"/>
  <c r="AL2669" i="1"/>
  <c r="AL2655" i="1"/>
  <c r="AL2592" i="1"/>
  <c r="AL2778" i="1"/>
  <c r="AL3211" i="1"/>
  <c r="AL2962" i="1"/>
  <c r="AL2376" i="1"/>
  <c r="AL2461" i="1"/>
  <c r="AL2817" i="1"/>
  <c r="AL2947" i="1"/>
  <c r="AL3111" i="1"/>
  <c r="AL3100" i="1"/>
  <c r="AL2779" i="1"/>
  <c r="AL2427" i="1"/>
  <c r="AL2853" i="1"/>
  <c r="AL3064" i="1"/>
  <c r="AL2937" i="1"/>
  <c r="AL3151" i="1"/>
  <c r="AL2881" i="1"/>
  <c r="AL2670" i="1"/>
  <c r="AL2547" i="1"/>
  <c r="AL2625" i="1"/>
  <c r="AL2812" i="1"/>
  <c r="AL2731" i="1"/>
  <c r="AL2890" i="1"/>
  <c r="AL2602" i="1"/>
  <c r="AL2412" i="1"/>
  <c r="AL2479" i="1"/>
  <c r="AJ3198" i="1"/>
  <c r="AJ3154" i="1"/>
  <c r="AJ3158" i="1"/>
  <c r="AJ3162" i="1"/>
  <c r="AJ3166" i="1"/>
  <c r="AJ3170" i="1"/>
  <c r="AJ3174" i="1"/>
  <c r="AJ3178" i="1"/>
  <c r="AJ3182" i="1"/>
  <c r="AJ3186" i="1"/>
  <c r="AJ3190" i="1"/>
  <c r="AJ3194" i="1"/>
  <c r="AL3194" i="1"/>
  <c r="AL2439" i="1"/>
  <c r="AL2946" i="1"/>
  <c r="AL2611" i="1"/>
  <c r="AL2772" i="1"/>
  <c r="AL3078" i="1"/>
  <c r="AL2736" i="1"/>
  <c r="AL2954" i="1"/>
  <c r="AL2557" i="1"/>
  <c r="AL2865" i="1"/>
  <c r="AL2675" i="1"/>
  <c r="AL2640" i="1"/>
  <c r="AL2911" i="1"/>
  <c r="AL3207" i="1"/>
  <c r="AL2761" i="1"/>
  <c r="AL2743" i="1"/>
  <c r="AL3200" i="1"/>
  <c r="AL2657" i="1"/>
  <c r="AL3058" i="1"/>
  <c r="AL3138" i="1"/>
  <c r="AJ2429" i="1"/>
  <c r="AJ2421" i="1"/>
  <c r="AJ2425" i="1"/>
  <c r="AL2425" i="1"/>
  <c r="AL2995" i="1"/>
  <c r="AL2876" i="1"/>
  <c r="AL2664" i="1"/>
  <c r="AL2688" i="1"/>
  <c r="AL2914" i="1"/>
  <c r="AL2476" i="1"/>
  <c r="AL2409" i="1"/>
  <c r="AL2615" i="1"/>
  <c r="AJ2442" i="1"/>
  <c r="AL2442" i="1"/>
  <c r="AL2702" i="1"/>
  <c r="AL3119" i="1"/>
  <c r="AL3183" i="1"/>
  <c r="AL2691" i="1"/>
  <c r="AL2863" i="1"/>
  <c r="AL2635" i="1"/>
  <c r="AL2719" i="1"/>
  <c r="AL2701" i="1"/>
  <c r="AL2944" i="1"/>
  <c r="AL2978" i="1"/>
  <c r="AL2377" i="1"/>
  <c r="AL3133" i="1"/>
  <c r="AL3039" i="1"/>
  <c r="AL2989" i="1"/>
  <c r="AL3113" i="1"/>
  <c r="AL2935" i="1"/>
  <c r="AL3057" i="1"/>
  <c r="AL2994" i="1"/>
  <c r="AL3026" i="1"/>
  <c r="AL2780" i="1"/>
  <c r="AL3045" i="1"/>
  <c r="AL2952" i="1"/>
  <c r="AL2445" i="1"/>
  <c r="AL3089" i="1"/>
  <c r="AL2619" i="1"/>
  <c r="AL2918" i="1"/>
  <c r="AL3081" i="1"/>
  <c r="AL3129" i="1"/>
  <c r="AL3177" i="1"/>
  <c r="AL2462" i="1"/>
  <c r="AL2608" i="1"/>
  <c r="AL2679" i="1"/>
  <c r="AL3019" i="1"/>
  <c r="AL3099" i="1"/>
  <c r="AL2686" i="1"/>
  <c r="AL2400" i="1"/>
  <c r="AL3176" i="1"/>
  <c r="AL3160" i="1"/>
  <c r="AL3080" i="1"/>
  <c r="AL3096" i="1"/>
  <c r="AL2888" i="1"/>
  <c r="AL2825" i="1"/>
  <c r="AL2949" i="1"/>
  <c r="AL2965" i="1"/>
  <c r="AL2997" i="1"/>
  <c r="AL2934" i="1"/>
  <c r="AL2912" i="1"/>
  <c r="AL2996" i="1"/>
  <c r="AL3044" i="1"/>
  <c r="AL2810" i="1"/>
  <c r="AL2573" i="1"/>
  <c r="AL2419" i="1"/>
  <c r="AL2590" i="1"/>
  <c r="AL2558" i="1"/>
  <c r="AL2381" i="1"/>
  <c r="AL3152" i="1"/>
  <c r="AL3002" i="1"/>
  <c r="AL2676" i="1"/>
  <c r="AL3124" i="1"/>
  <c r="AL2623" i="1"/>
  <c r="AL3072" i="1"/>
  <c r="AL2832" i="1"/>
  <c r="AL3120" i="1"/>
  <c r="AL3032" i="1"/>
  <c r="AL3193" i="1"/>
  <c r="AJ3189" i="1"/>
  <c r="AJ3193" i="1"/>
  <c r="AJ3197" i="1"/>
  <c r="AL2784" i="1"/>
  <c r="AL2927" i="1"/>
  <c r="AL2465" i="1"/>
  <c r="AL2734" i="1"/>
  <c r="AL2851" i="1"/>
  <c r="AL2698" i="1"/>
  <c r="AL2870" i="1"/>
  <c r="AL2448" i="1"/>
  <c r="AL3094" i="1"/>
  <c r="AL2892" i="1"/>
  <c r="AL3086" i="1"/>
  <c r="AL2597" i="1"/>
  <c r="AJ2441" i="1"/>
  <c r="AL2441" i="1"/>
  <c r="AL3025" i="1"/>
  <c r="AL2567" i="1"/>
  <c r="AJ3150" i="1"/>
  <c r="AJ3070" i="1"/>
  <c r="AJ3074" i="1"/>
  <c r="AJ3078" i="1"/>
  <c r="AJ3082" i="1"/>
  <c r="AJ3086" i="1"/>
  <c r="AJ3090" i="1"/>
  <c r="AJ3094" i="1"/>
  <c r="AJ3098" i="1"/>
  <c r="AJ3102" i="1"/>
  <c r="AJ3106" i="1"/>
  <c r="AJ3110" i="1"/>
  <c r="AJ3114" i="1"/>
  <c r="AJ3118" i="1"/>
  <c r="AJ3122" i="1"/>
  <c r="AJ3126" i="1"/>
  <c r="AJ3130" i="1"/>
  <c r="AJ3134" i="1"/>
  <c r="AJ3138" i="1"/>
  <c r="AJ3142" i="1"/>
  <c r="AJ3146" i="1"/>
  <c r="AL3146" i="1"/>
  <c r="AL2913" i="1"/>
  <c r="AL3188" i="1"/>
  <c r="AJ3208" i="1"/>
  <c r="AJ3188" i="1"/>
  <c r="AJ3192" i="1"/>
  <c r="AJ3196" i="1"/>
  <c r="AJ3200" i="1"/>
  <c r="AJ3204" i="1"/>
  <c r="AL3204" i="1"/>
  <c r="AL2943" i="1"/>
  <c r="AJ3066" i="1"/>
  <c r="AJ3062" i="1"/>
  <c r="AL3062" i="1"/>
  <c r="AL3088" i="1"/>
  <c r="AL3127" i="1"/>
  <c r="AL2480" i="1"/>
  <c r="AL2538" i="1"/>
  <c r="AL2695" i="1"/>
  <c r="AL3203" i="1"/>
  <c r="AL2396" i="1"/>
  <c r="AL2383" i="1"/>
  <c r="AL2771" i="1"/>
  <c r="AL2822" i="1"/>
  <c r="AL2709" i="1"/>
  <c r="AL3121" i="1"/>
  <c r="AL2405" i="1"/>
  <c r="AL2556" i="1"/>
  <c r="AL2685" i="1"/>
  <c r="AL2613" i="1"/>
  <c r="AL3021" i="1"/>
  <c r="AL3037" i="1"/>
  <c r="AL2875" i="1"/>
  <c r="AL3014" i="1"/>
  <c r="AL2769" i="1"/>
  <c r="AL3172" i="1"/>
  <c r="AL2503" i="1"/>
  <c r="AL2379" i="1"/>
  <c r="AL3005" i="1"/>
  <c r="AL3181" i="1"/>
  <c r="AJ3181" i="1"/>
  <c r="AJ3185" i="1"/>
  <c r="AL2693" i="1"/>
  <c r="AL2820" i="1"/>
  <c r="AL2589" i="1"/>
  <c r="AL3087" i="1"/>
  <c r="AL2999" i="1"/>
  <c r="AL2463" i="1"/>
  <c r="AL2487" i="1"/>
  <c r="AL2842" i="1"/>
  <c r="AL2605" i="1"/>
  <c r="AL2583" i="1"/>
  <c r="AL2808" i="1"/>
  <c r="AL3068" i="1"/>
  <c r="AL3000" i="1"/>
  <c r="AL3016" i="1"/>
  <c r="AL3048" i="1"/>
  <c r="AL2764" i="1"/>
  <c r="AL2710" i="1"/>
  <c r="AL2860" i="1"/>
  <c r="AL2586" i="1"/>
  <c r="AL2539" i="1"/>
  <c r="AL2494" i="1"/>
  <c r="AL2867" i="1"/>
  <c r="AL2524" i="1"/>
  <c r="AL2663" i="1"/>
  <c r="AL2389" i="1"/>
  <c r="AL2955" i="1"/>
  <c r="AL2919" i="1"/>
  <c r="AL3180" i="1"/>
  <c r="AJ3176" i="1"/>
  <c r="AJ3180" i="1"/>
  <c r="AJ3184" i="1"/>
  <c r="AL2526" i="1"/>
  <c r="AL2787" i="1"/>
  <c r="AL2646" i="1"/>
  <c r="AL2916" i="1"/>
  <c r="AL2725" i="1"/>
  <c r="AJ3187" i="1"/>
  <c r="AJ3191" i="1"/>
  <c r="AJ3195" i="1"/>
  <c r="AJ3199" i="1"/>
  <c r="AJ3203" i="1"/>
  <c r="AJ3207" i="1"/>
  <c r="AJ3211" i="1"/>
  <c r="AJ3215" i="1"/>
  <c r="AJ3219" i="1"/>
  <c r="AJ3222" i="1"/>
  <c r="AJ3226" i="1"/>
  <c r="AL3226" i="1"/>
  <c r="AL2958" i="1"/>
  <c r="AL3036" i="1"/>
  <c r="AL3163" i="1"/>
  <c r="AL3153" i="1"/>
  <c r="AL2727" i="1"/>
  <c r="AL3140" i="1"/>
  <c r="AL2423" i="1"/>
  <c r="AL2517" i="1"/>
  <c r="AL2948" i="1"/>
  <c r="AL2581" i="1"/>
  <c r="AL2861" i="1"/>
  <c r="AL3168" i="1"/>
  <c r="AJ3164" i="1"/>
  <c r="AJ3168" i="1"/>
  <c r="AJ3172" i="1"/>
  <c r="AL2393" i="1"/>
  <c r="AL2484" i="1"/>
  <c r="AL2746" i="1"/>
  <c r="AL3054" i="1"/>
  <c r="AJ3058" i="1"/>
  <c r="AL2692" i="1"/>
  <c r="AL2451" i="1"/>
  <c r="AL2449" i="1"/>
  <c r="AL3041" i="1"/>
  <c r="AL3105" i="1"/>
  <c r="AL3137" i="1"/>
  <c r="AL3059" i="1"/>
  <c r="AL3091" i="1"/>
  <c r="AL2540" i="1"/>
  <c r="AL3104" i="1"/>
  <c r="AL2651" i="1"/>
  <c r="AL2777" i="1"/>
  <c r="AL2711" i="1"/>
  <c r="AL2627" i="1"/>
  <c r="AL2970" i="1"/>
  <c r="AL2905" i="1"/>
  <c r="AL2869" i="1"/>
  <c r="AL2975" i="1"/>
  <c r="AL3007" i="1"/>
  <c r="AL2467" i="1"/>
  <c r="AL2824" i="1"/>
  <c r="AL2492" i="1"/>
  <c r="AL2806" i="1"/>
  <c r="AL2886" i="1"/>
  <c r="AL2902" i="1"/>
  <c r="AL2531" i="1"/>
  <c r="AL2579" i="1"/>
  <c r="AL2595" i="1"/>
  <c r="AL2643" i="1"/>
  <c r="AL2659" i="1"/>
  <c r="AL2984" i="1"/>
  <c r="AL2904" i="1"/>
  <c r="AL2920" i="1"/>
  <c r="AL2968" i="1"/>
  <c r="AL2387" i="1"/>
  <c r="AL2403" i="1"/>
  <c r="AL2420" i="1"/>
  <c r="AL2436" i="1"/>
  <c r="AL2470" i="1"/>
  <c r="AL2550" i="1"/>
  <c r="AL2582" i="1"/>
  <c r="AL2598" i="1"/>
  <c r="AL2694" i="1"/>
  <c r="AL2414" i="1"/>
  <c r="AL2757" i="1"/>
  <c r="AL2497" i="1"/>
  <c r="AL2593" i="1"/>
  <c r="AL2609" i="1"/>
  <c r="AL2641" i="1"/>
  <c r="AL2689" i="1"/>
  <c r="AL2392" i="1"/>
  <c r="AL2426" i="1"/>
  <c r="AL2460" i="1"/>
  <c r="AL2668" i="1"/>
  <c r="AL2715" i="1"/>
  <c r="AL2747" i="1"/>
  <c r="AL2795" i="1"/>
  <c r="AL2926" i="1"/>
  <c r="AL2776" i="1"/>
  <c r="AL2452" i="1"/>
  <c r="AL3143" i="1"/>
  <c r="AL2703" i="1"/>
  <c r="AL3061" i="1"/>
  <c r="AL2907" i="1"/>
  <c r="AL2422" i="1"/>
  <c r="AL2762" i="1"/>
  <c r="AL2634" i="1"/>
  <c r="AL2690" i="1"/>
  <c r="AL2759" i="1"/>
  <c r="AL2401" i="1"/>
  <c r="AL3179" i="1"/>
  <c r="AJ3123" i="1"/>
  <c r="AJ3127" i="1"/>
  <c r="AJ3131" i="1"/>
  <c r="AJ3135" i="1"/>
  <c r="AJ3139" i="1"/>
  <c r="AJ3143" i="1"/>
  <c r="AJ3147" i="1"/>
  <c r="AJ3151" i="1"/>
  <c r="AJ3155" i="1"/>
  <c r="AJ3159" i="1"/>
  <c r="AJ3163" i="1"/>
  <c r="AJ3167" i="1"/>
  <c r="AJ3171" i="1"/>
  <c r="AJ3175" i="1"/>
  <c r="AJ3179" i="1"/>
  <c r="AJ3183" i="1"/>
  <c r="AL2765" i="1"/>
  <c r="AL2932" i="1"/>
  <c r="AL2432" i="1"/>
  <c r="AL2606" i="1"/>
  <c r="AL2647" i="1"/>
  <c r="AL2653" i="1"/>
  <c r="AL2797" i="1"/>
  <c r="AL2626" i="1"/>
  <c r="AL2760" i="1"/>
  <c r="AL2939" i="1"/>
  <c r="AJ3177" i="1"/>
  <c r="AJ3133" i="1"/>
  <c r="AJ3137" i="1"/>
  <c r="AJ3141" i="1"/>
  <c r="AJ3145" i="1"/>
  <c r="AJ3149" i="1"/>
  <c r="AJ3153" i="1"/>
  <c r="AJ3157" i="1"/>
  <c r="AJ3161" i="1"/>
  <c r="AJ3165" i="1"/>
  <c r="AJ3169" i="1"/>
  <c r="AJ3173" i="1"/>
  <c r="AL3173" i="1"/>
  <c r="AL2823" i="1"/>
  <c r="AL2520" i="1"/>
  <c r="AL2993" i="1"/>
  <c r="AL2565" i="1"/>
  <c r="AL3008" i="1"/>
  <c r="AL2898" i="1"/>
  <c r="AL2603" i="1"/>
  <c r="AL2435" i="1"/>
  <c r="AL2896" i="1"/>
  <c r="AL2847" i="1"/>
  <c r="AL2533" i="1"/>
  <c r="AL2782" i="1"/>
  <c r="AL2887" i="1"/>
  <c r="AL3011" i="1"/>
  <c r="AL2469" i="1"/>
  <c r="AL2906" i="1"/>
  <c r="AL2922" i="1"/>
  <c r="AL2938" i="1"/>
  <c r="AL2718" i="1"/>
  <c r="AL2471" i="1"/>
  <c r="AL2599" i="1"/>
  <c r="AL2474" i="1"/>
  <c r="AL2506" i="1"/>
  <c r="AL2729" i="1"/>
  <c r="AL2807" i="1"/>
  <c r="AL2871" i="1"/>
  <c r="AL2872" i="1"/>
  <c r="AL2868" i="1"/>
  <c r="AL2799" i="1"/>
  <c r="AL2544" i="1"/>
  <c r="AL2735" i="1"/>
  <c r="AL2751" i="1"/>
  <c r="AL2536" i="1"/>
  <c r="AL2543" i="1"/>
  <c r="AL3125" i="1"/>
  <c r="AJ2789" i="1"/>
  <c r="AJ2793" i="1"/>
  <c r="AJ2797" i="1"/>
  <c r="AJ2801" i="1"/>
  <c r="AJ2805" i="1"/>
  <c r="AJ2809" i="1"/>
  <c r="AJ2813" i="1"/>
  <c r="AJ2817" i="1"/>
  <c r="AJ2821" i="1"/>
  <c r="AJ2825" i="1"/>
  <c r="AJ2829" i="1"/>
  <c r="AJ2833" i="1"/>
  <c r="AJ2837" i="1"/>
  <c r="AJ2841" i="1"/>
  <c r="AJ2845" i="1"/>
  <c r="AJ2849" i="1"/>
  <c r="AJ2853" i="1"/>
  <c r="AJ2857" i="1"/>
  <c r="AJ2861" i="1"/>
  <c r="AJ2865" i="1"/>
  <c r="AJ2869" i="1"/>
  <c r="AJ2873" i="1"/>
  <c r="AJ2877" i="1"/>
  <c r="AJ2881" i="1"/>
  <c r="AJ2885" i="1"/>
  <c r="AJ2889" i="1"/>
  <c r="AJ2893" i="1"/>
  <c r="AJ2897" i="1"/>
  <c r="AJ2901" i="1"/>
  <c r="AJ2905" i="1"/>
  <c r="AJ2909" i="1"/>
  <c r="AJ2913" i="1"/>
  <c r="AJ2917" i="1"/>
  <c r="AJ2921" i="1"/>
  <c r="AJ2925" i="1"/>
  <c r="AJ2929" i="1"/>
  <c r="AJ2933" i="1"/>
  <c r="AJ2937" i="1"/>
  <c r="AJ2941" i="1"/>
  <c r="AJ2945" i="1"/>
  <c r="AJ2949" i="1"/>
  <c r="AJ2953" i="1"/>
  <c r="AJ2957" i="1"/>
  <c r="AJ2961" i="1"/>
  <c r="AJ2965" i="1"/>
  <c r="AJ2969" i="1"/>
  <c r="AJ2973" i="1"/>
  <c r="AJ2977" i="1"/>
  <c r="AJ2981" i="1"/>
  <c r="AJ2985" i="1"/>
  <c r="AJ2989" i="1"/>
  <c r="AJ2993" i="1"/>
  <c r="AJ2997" i="1"/>
  <c r="AJ3001" i="1"/>
  <c r="AJ3005" i="1"/>
  <c r="AJ3009" i="1"/>
  <c r="AJ3013" i="1"/>
  <c r="AJ3017" i="1"/>
  <c r="AJ3021" i="1"/>
  <c r="AJ3025" i="1"/>
  <c r="AJ3029" i="1"/>
  <c r="AJ3033" i="1"/>
  <c r="AJ3037" i="1"/>
  <c r="AJ3041" i="1"/>
  <c r="AJ3045" i="1"/>
  <c r="AJ3049" i="1"/>
  <c r="AJ3053" i="1"/>
  <c r="AJ3057" i="1"/>
  <c r="AJ3061" i="1"/>
  <c r="AJ3065" i="1"/>
  <c r="AJ3069" i="1"/>
  <c r="AJ3073" i="1"/>
  <c r="AJ3077" i="1"/>
  <c r="AJ3081" i="1"/>
  <c r="AJ3085" i="1"/>
  <c r="AJ3089" i="1"/>
  <c r="AJ3093" i="1"/>
  <c r="AJ3097" i="1"/>
  <c r="AJ3101" i="1"/>
  <c r="AJ3105" i="1"/>
  <c r="AJ3109" i="1"/>
  <c r="AJ3113" i="1"/>
  <c r="AJ3117" i="1"/>
  <c r="AJ3121" i="1"/>
  <c r="AJ3125" i="1"/>
  <c r="AJ3129" i="1"/>
  <c r="AL3115" i="1"/>
  <c r="AJ3115" i="1"/>
  <c r="AJ3119" i="1"/>
  <c r="AL2507" i="1"/>
  <c r="AL2642" i="1"/>
  <c r="AJ3054" i="1"/>
  <c r="AJ3030" i="1"/>
  <c r="AJ3034" i="1"/>
  <c r="AJ3038" i="1"/>
  <c r="AJ3042" i="1"/>
  <c r="AJ3046" i="1"/>
  <c r="AJ3050" i="1"/>
  <c r="AL3050" i="1"/>
  <c r="AL2552" i="1"/>
  <c r="AL3107" i="1"/>
  <c r="AJ3083" i="1"/>
  <c r="AJ3087" i="1"/>
  <c r="AJ3091" i="1"/>
  <c r="AJ3095" i="1"/>
  <c r="AJ3099" i="1"/>
  <c r="AJ3103" i="1"/>
  <c r="AJ3107" i="1"/>
  <c r="AJ3111" i="1"/>
  <c r="AL2404" i="1"/>
  <c r="AL2546" i="1"/>
  <c r="AL2811" i="1"/>
  <c r="AL2428" i="1"/>
  <c r="AL2622" i="1"/>
  <c r="AL2971" i="1"/>
  <c r="AL2489" i="1"/>
  <c r="AL2585" i="1"/>
  <c r="AL3022" i="1"/>
  <c r="AJ2858" i="1"/>
  <c r="AJ2862" i="1"/>
  <c r="AJ2866" i="1"/>
  <c r="AJ2870" i="1"/>
  <c r="AJ2874" i="1"/>
  <c r="AJ2878" i="1"/>
  <c r="AJ2882" i="1"/>
  <c r="AJ2886" i="1"/>
  <c r="AJ2890" i="1"/>
  <c r="AJ2894" i="1"/>
  <c r="AJ2898" i="1"/>
  <c r="AJ2902" i="1"/>
  <c r="AJ2906" i="1"/>
  <c r="AJ2910" i="1"/>
  <c r="AJ2914" i="1"/>
  <c r="AJ2918" i="1"/>
  <c r="AJ2922" i="1"/>
  <c r="AJ2926" i="1"/>
  <c r="AJ2930" i="1"/>
  <c r="AJ2934" i="1"/>
  <c r="AJ2938" i="1"/>
  <c r="AJ2942" i="1"/>
  <c r="AJ2946" i="1"/>
  <c r="AJ2950" i="1"/>
  <c r="AJ2954" i="1"/>
  <c r="AJ2958" i="1"/>
  <c r="AJ2962" i="1"/>
  <c r="AJ2966" i="1"/>
  <c r="AJ2970" i="1"/>
  <c r="AJ2974" i="1"/>
  <c r="AJ2978" i="1"/>
  <c r="AJ2982" i="1"/>
  <c r="AJ2986" i="1"/>
  <c r="AJ2990" i="1"/>
  <c r="AJ2994" i="1"/>
  <c r="AJ2998" i="1"/>
  <c r="AJ3002" i="1"/>
  <c r="AJ3006" i="1"/>
  <c r="AJ3010" i="1"/>
  <c r="AJ3014" i="1"/>
  <c r="AJ3018" i="1"/>
  <c r="AJ3022" i="1"/>
  <c r="AJ3026" i="1"/>
  <c r="AL2574" i="1"/>
  <c r="AL2831" i="1"/>
  <c r="AL2708" i="1"/>
  <c r="AJ3079" i="1"/>
  <c r="AJ3023" i="1"/>
  <c r="AJ3027" i="1"/>
  <c r="AJ3031" i="1"/>
  <c r="AJ3035" i="1"/>
  <c r="AJ3039" i="1"/>
  <c r="AJ3043" i="1"/>
  <c r="AJ3047" i="1"/>
  <c r="AJ3051" i="1"/>
  <c r="AJ3055" i="1"/>
  <c r="AJ3059" i="1"/>
  <c r="AJ3063" i="1"/>
  <c r="AJ3067" i="1"/>
  <c r="AJ3071" i="1"/>
  <c r="AJ3075" i="1"/>
  <c r="AL3075" i="1"/>
  <c r="AL2739" i="1"/>
  <c r="AJ2785" i="1"/>
  <c r="AJ2407" i="1"/>
  <c r="AJ2411" i="1"/>
  <c r="AJ2417" i="1"/>
  <c r="AJ2420" i="1"/>
  <c r="AJ2424" i="1"/>
  <c r="AJ2428" i="1"/>
  <c r="AJ2432" i="1"/>
  <c r="AJ2436" i="1"/>
  <c r="AJ2439" i="1"/>
  <c r="AJ2446" i="1"/>
  <c r="AJ2450" i="1"/>
  <c r="AJ2454" i="1"/>
  <c r="AJ2458" i="1"/>
  <c r="AJ2462" i="1"/>
  <c r="AJ2466" i="1"/>
  <c r="AJ2470" i="1"/>
  <c r="AJ2474" i="1"/>
  <c r="AJ2478" i="1"/>
  <c r="AJ2482" i="1"/>
  <c r="AJ2486" i="1"/>
  <c r="AJ2490" i="1"/>
  <c r="AJ2494" i="1"/>
  <c r="AJ2498" i="1"/>
  <c r="AJ2502" i="1"/>
  <c r="AJ2506" i="1"/>
  <c r="AJ2510" i="1"/>
  <c r="AJ2514" i="1"/>
  <c r="AJ2518" i="1"/>
  <c r="AJ2522" i="1"/>
  <c r="AJ2526" i="1"/>
  <c r="AJ2530" i="1"/>
  <c r="AJ2534" i="1"/>
  <c r="AJ2538" i="1"/>
  <c r="AJ2542" i="1"/>
  <c r="AJ2546" i="1"/>
  <c r="AJ2550" i="1"/>
  <c r="AJ2554" i="1"/>
  <c r="AJ2558" i="1"/>
  <c r="AJ2562" i="1"/>
  <c r="AJ2566" i="1"/>
  <c r="AJ2570" i="1"/>
  <c r="AJ2574" i="1"/>
  <c r="AJ2578" i="1"/>
  <c r="AJ2582" i="1"/>
  <c r="AJ2586" i="1"/>
  <c r="AJ2590" i="1"/>
  <c r="AJ2594" i="1"/>
  <c r="AJ2598" i="1"/>
  <c r="AJ2602" i="1"/>
  <c r="AJ2606" i="1"/>
  <c r="AJ2610" i="1"/>
  <c r="AJ2614" i="1"/>
  <c r="AJ2618" i="1"/>
  <c r="AJ2622" i="1"/>
  <c r="AJ2626" i="1"/>
  <c r="AJ2630" i="1"/>
  <c r="AJ2634" i="1"/>
  <c r="AJ2638" i="1"/>
  <c r="AJ2642" i="1"/>
  <c r="AJ2646" i="1"/>
  <c r="AJ2650" i="1"/>
  <c r="AJ2654" i="1"/>
  <c r="AJ2658" i="1"/>
  <c r="AJ2662" i="1"/>
  <c r="AJ2666" i="1"/>
  <c r="AJ2670" i="1"/>
  <c r="AJ2674" i="1"/>
  <c r="AJ2678" i="1"/>
  <c r="AJ2682" i="1"/>
  <c r="AJ2686" i="1"/>
  <c r="AJ2690" i="1"/>
  <c r="AJ2694" i="1"/>
  <c r="AJ2698" i="1"/>
  <c r="AJ2702" i="1"/>
  <c r="AJ2706" i="1"/>
  <c r="AJ2414" i="1"/>
  <c r="AJ2713" i="1"/>
  <c r="AJ2717" i="1"/>
  <c r="AJ2721" i="1"/>
  <c r="AJ2725" i="1"/>
  <c r="AJ2729" i="1"/>
  <c r="AJ2733" i="1"/>
  <c r="AJ2737" i="1"/>
  <c r="AJ2741" i="1"/>
  <c r="AJ2745" i="1"/>
  <c r="AJ2749" i="1"/>
  <c r="AJ2753" i="1"/>
  <c r="AJ2757" i="1"/>
  <c r="AJ2761" i="1"/>
  <c r="AJ2765" i="1"/>
  <c r="AJ2769" i="1"/>
  <c r="AJ2773" i="1"/>
  <c r="AJ2777" i="1"/>
  <c r="AJ2781" i="1"/>
  <c r="AL2781" i="1"/>
  <c r="AL2983" i="1"/>
  <c r="AL3015" i="1"/>
  <c r="AJ2899" i="1"/>
  <c r="AJ2903" i="1"/>
  <c r="AJ2907" i="1"/>
  <c r="AJ2911" i="1"/>
  <c r="AJ2915" i="1"/>
  <c r="AJ2919" i="1"/>
  <c r="AJ2923" i="1"/>
  <c r="AJ2927" i="1"/>
  <c r="AJ2931" i="1"/>
  <c r="AJ2935" i="1"/>
  <c r="AJ2939" i="1"/>
  <c r="AJ2943" i="1"/>
  <c r="AJ2947" i="1"/>
  <c r="AJ2951" i="1"/>
  <c r="AJ2955" i="1"/>
  <c r="AJ2959" i="1"/>
  <c r="AJ2963" i="1"/>
  <c r="AJ2967" i="1"/>
  <c r="AJ2971" i="1"/>
  <c r="AJ2975" i="1"/>
  <c r="AJ2979" i="1"/>
  <c r="AJ2983" i="1"/>
  <c r="AJ2987" i="1"/>
  <c r="AJ2991" i="1"/>
  <c r="AJ2995" i="1"/>
  <c r="AJ2999" i="1"/>
  <c r="AJ3003" i="1"/>
  <c r="AJ3007" i="1"/>
  <c r="AJ3011" i="1"/>
  <c r="AJ3015" i="1"/>
  <c r="AJ3019" i="1"/>
  <c r="AL2859" i="1"/>
  <c r="AL2827" i="1"/>
  <c r="AJ2895" i="1"/>
  <c r="AJ2656" i="1"/>
  <c r="AJ2660" i="1"/>
  <c r="AJ2664" i="1"/>
  <c r="AJ2668" i="1"/>
  <c r="AJ2672" i="1"/>
  <c r="AJ2676" i="1"/>
  <c r="AJ2680" i="1"/>
  <c r="AJ2684" i="1"/>
  <c r="AJ2688" i="1"/>
  <c r="AJ2692" i="1"/>
  <c r="AJ2696" i="1"/>
  <c r="AJ2700" i="1"/>
  <c r="AJ2704" i="1"/>
  <c r="AJ2708" i="1"/>
  <c r="AJ2711" i="1"/>
  <c r="AJ2715" i="1"/>
  <c r="AJ2719" i="1"/>
  <c r="AJ2723" i="1"/>
  <c r="AJ2727" i="1"/>
  <c r="AJ2731" i="1"/>
  <c r="AJ2735" i="1"/>
  <c r="AJ2739" i="1"/>
  <c r="AJ2743" i="1"/>
  <c r="AJ2747" i="1"/>
  <c r="AJ2751" i="1"/>
  <c r="AJ2755" i="1"/>
  <c r="AJ2759" i="1"/>
  <c r="AJ2763" i="1"/>
  <c r="AJ2767" i="1"/>
  <c r="AJ2771" i="1"/>
  <c r="AJ2775" i="1"/>
  <c r="AJ2779" i="1"/>
  <c r="AJ2783" i="1"/>
  <c r="AJ2787" i="1"/>
  <c r="AJ2791" i="1"/>
  <c r="AJ2795" i="1"/>
  <c r="AJ2799" i="1"/>
  <c r="AJ2803" i="1"/>
  <c r="AJ2807" i="1"/>
  <c r="AJ2811" i="1"/>
  <c r="AJ2815" i="1"/>
  <c r="AJ2819" i="1"/>
  <c r="AJ2823" i="1"/>
  <c r="AJ2827" i="1"/>
  <c r="AJ2831" i="1"/>
  <c r="AJ2835" i="1"/>
  <c r="AJ2839" i="1"/>
  <c r="AJ2843" i="1"/>
  <c r="AJ2847" i="1"/>
  <c r="AJ2851" i="1"/>
  <c r="AJ2855" i="1"/>
  <c r="AJ2859" i="1"/>
  <c r="AJ2863" i="1"/>
  <c r="AJ2867" i="1"/>
  <c r="AJ2871" i="1"/>
  <c r="AJ2875" i="1"/>
  <c r="AJ2879" i="1"/>
  <c r="AJ2883" i="1"/>
  <c r="AJ2887" i="1"/>
  <c r="AJ2891" i="1"/>
  <c r="AL2891" i="1"/>
  <c r="AL2716" i="1"/>
  <c r="AL2548" i="1"/>
  <c r="AL2648" i="1"/>
  <c r="AJ2652" i="1"/>
  <c r="AL2399" i="1"/>
  <c r="AJ2375" i="1"/>
  <c r="AJ2379" i="1"/>
  <c r="AJ2383" i="1"/>
  <c r="AJ2387" i="1"/>
  <c r="AJ2391" i="1"/>
  <c r="AJ2395" i="1"/>
  <c r="AJ2399" i="1"/>
  <c r="AJ2403" i="1"/>
  <c r="AJ3160" i="1"/>
  <c r="AJ2549" i="1"/>
  <c r="AJ2553" i="1"/>
  <c r="AJ2557" i="1"/>
  <c r="AJ2561" i="1"/>
  <c r="AJ2565" i="1"/>
  <c r="AJ2569" i="1"/>
  <c r="AJ2573" i="1"/>
  <c r="AJ2577" i="1"/>
  <c r="AJ2581" i="1"/>
  <c r="AJ2585" i="1"/>
  <c r="AJ2589" i="1"/>
  <c r="AJ2593" i="1"/>
  <c r="AJ2597" i="1"/>
  <c r="AJ2601" i="1"/>
  <c r="AJ2605" i="1"/>
  <c r="AJ2609" i="1"/>
  <c r="AJ2613" i="1"/>
  <c r="AJ2617" i="1"/>
  <c r="AJ2621" i="1"/>
  <c r="AJ2625" i="1"/>
  <c r="AJ2629" i="1"/>
  <c r="AJ2633" i="1"/>
  <c r="AJ2637" i="1"/>
  <c r="AJ2641" i="1"/>
  <c r="AJ2645" i="1"/>
  <c r="AJ2649" i="1"/>
  <c r="AJ2653" i="1"/>
  <c r="AJ2657" i="1"/>
  <c r="AJ2661" i="1"/>
  <c r="AJ2665" i="1"/>
  <c r="AJ2669" i="1"/>
  <c r="AJ2673" i="1"/>
  <c r="AJ2677" i="1"/>
  <c r="AJ2681" i="1"/>
  <c r="AJ2685" i="1"/>
  <c r="AJ2689" i="1"/>
  <c r="AJ2693" i="1"/>
  <c r="AJ2697" i="1"/>
  <c r="AJ2701" i="1"/>
  <c r="AJ2705" i="1"/>
  <c r="AJ2709" i="1"/>
  <c r="AJ2712" i="1"/>
  <c r="AJ2716" i="1"/>
  <c r="AJ2720" i="1"/>
  <c r="AJ2724" i="1"/>
  <c r="AJ2728" i="1"/>
  <c r="AJ2732" i="1"/>
  <c r="AJ2736" i="1"/>
  <c r="AJ2740" i="1"/>
  <c r="AJ2744" i="1"/>
  <c r="AJ2748" i="1"/>
  <c r="AJ2752" i="1"/>
  <c r="AJ2756" i="1"/>
  <c r="AJ2760" i="1"/>
  <c r="AJ2764" i="1"/>
  <c r="AJ2768" i="1"/>
  <c r="AJ2772" i="1"/>
  <c r="AJ2776" i="1"/>
  <c r="AJ2780" i="1"/>
  <c r="AJ2784" i="1"/>
  <c r="AJ2788" i="1"/>
  <c r="AJ2792" i="1"/>
  <c r="AJ2796" i="1"/>
  <c r="AJ2800" i="1"/>
  <c r="AJ2804" i="1"/>
  <c r="AJ2808" i="1"/>
  <c r="AJ2812" i="1"/>
  <c r="AJ2816" i="1"/>
  <c r="AJ2820" i="1"/>
  <c r="AJ2824" i="1"/>
  <c r="AJ2828" i="1"/>
  <c r="AJ2832" i="1"/>
  <c r="AJ2836" i="1"/>
  <c r="AJ2840" i="1"/>
  <c r="AJ2844" i="1"/>
  <c r="AJ2848" i="1"/>
  <c r="AJ2852" i="1"/>
  <c r="AJ2856" i="1"/>
  <c r="AJ2860" i="1"/>
  <c r="AJ2864" i="1"/>
  <c r="AJ2868" i="1"/>
  <c r="AJ2872" i="1"/>
  <c r="AJ2876" i="1"/>
  <c r="AJ2880" i="1"/>
  <c r="AJ2884" i="1"/>
  <c r="AJ2888" i="1"/>
  <c r="AJ2892" i="1"/>
  <c r="AJ2896" i="1"/>
  <c r="AJ2900" i="1"/>
  <c r="AJ2904" i="1"/>
  <c r="AJ2908" i="1"/>
  <c r="AJ2912" i="1"/>
  <c r="AJ2916" i="1"/>
  <c r="AJ2920" i="1"/>
  <c r="AJ2924" i="1"/>
  <c r="AJ2928" i="1"/>
  <c r="AJ2932" i="1"/>
  <c r="AJ2936" i="1"/>
  <c r="AJ2940" i="1"/>
  <c r="AJ2944" i="1"/>
  <c r="AJ2948" i="1"/>
  <c r="AJ2952" i="1"/>
  <c r="AJ2956" i="1"/>
  <c r="AJ2960" i="1"/>
  <c r="AJ2964" i="1"/>
  <c r="AJ2968" i="1"/>
  <c r="AJ2972" i="1"/>
  <c r="AJ2976" i="1"/>
  <c r="AJ2980" i="1"/>
  <c r="AJ2984" i="1"/>
  <c r="AJ2988" i="1"/>
  <c r="AJ2992" i="1"/>
  <c r="AJ2996" i="1"/>
  <c r="AJ3000" i="1"/>
  <c r="AJ3004" i="1"/>
  <c r="AJ3008" i="1"/>
  <c r="AJ3012" i="1"/>
  <c r="AJ3016" i="1"/>
  <c r="AJ3020" i="1"/>
  <c r="AJ3024" i="1"/>
  <c r="AJ3028" i="1"/>
  <c r="AJ3032" i="1"/>
  <c r="AJ3036" i="1"/>
  <c r="AJ3040" i="1"/>
  <c r="AJ3044" i="1"/>
  <c r="AJ3048" i="1"/>
  <c r="AJ3052" i="1"/>
  <c r="AJ3056" i="1"/>
  <c r="AJ3060" i="1"/>
  <c r="AJ3064" i="1"/>
  <c r="AJ3068" i="1"/>
  <c r="AJ3072" i="1"/>
  <c r="AJ3076" i="1"/>
  <c r="AJ3080" i="1"/>
  <c r="AJ3084" i="1"/>
  <c r="AJ3088" i="1"/>
  <c r="AJ3092" i="1"/>
  <c r="AJ3096" i="1"/>
  <c r="AJ3100" i="1"/>
  <c r="AJ3104" i="1"/>
  <c r="AJ3108" i="1"/>
  <c r="AJ3112" i="1"/>
  <c r="AJ3116" i="1"/>
  <c r="AJ3120" i="1"/>
  <c r="AJ3124" i="1"/>
  <c r="AJ3128" i="1"/>
  <c r="AJ3132" i="1"/>
  <c r="AJ3136" i="1"/>
  <c r="AJ3140" i="1"/>
  <c r="AJ3144" i="1"/>
  <c r="AJ3148" i="1"/>
  <c r="AJ3152" i="1"/>
  <c r="AJ3156" i="1"/>
  <c r="AL3156" i="1"/>
  <c r="AJ2854" i="1"/>
  <c r="AJ2746" i="1"/>
  <c r="AJ2750" i="1"/>
  <c r="AJ2754" i="1"/>
  <c r="AJ2758" i="1"/>
  <c r="AJ2762" i="1"/>
  <c r="AJ2766" i="1"/>
  <c r="AJ2770" i="1"/>
  <c r="AJ2774" i="1"/>
  <c r="AJ2778" i="1"/>
  <c r="AJ2782" i="1"/>
  <c r="AJ2786" i="1"/>
  <c r="AJ2790" i="1"/>
  <c r="AJ2794" i="1"/>
  <c r="AJ2798" i="1"/>
  <c r="AJ2802" i="1"/>
  <c r="AJ2806" i="1"/>
  <c r="AJ2810" i="1"/>
  <c r="AJ2814" i="1"/>
  <c r="AJ2818" i="1"/>
  <c r="AJ2822" i="1"/>
  <c r="AJ2826" i="1"/>
  <c r="AJ2830" i="1"/>
  <c r="AJ2834" i="1"/>
  <c r="AJ2838" i="1"/>
  <c r="AJ2842" i="1"/>
  <c r="AJ2846" i="1"/>
  <c r="AJ2850" i="1"/>
  <c r="AL2850" i="1"/>
  <c r="AJ2545" i="1"/>
  <c r="AL2541" i="1"/>
  <c r="AL2644" i="1"/>
  <c r="AJ2576" i="1"/>
  <c r="AJ2580" i="1"/>
  <c r="AJ2584" i="1"/>
  <c r="AJ2588" i="1"/>
  <c r="AJ2592" i="1"/>
  <c r="AJ2596" i="1"/>
  <c r="AJ2600" i="1"/>
  <c r="AJ2604" i="1"/>
  <c r="AJ2608" i="1"/>
  <c r="AJ2612" i="1"/>
  <c r="AJ2616" i="1"/>
  <c r="AJ2620" i="1"/>
  <c r="AJ2624" i="1"/>
  <c r="AJ2628" i="1"/>
  <c r="AJ2632" i="1"/>
  <c r="AJ2636" i="1"/>
  <c r="AJ2640" i="1"/>
  <c r="AJ2644" i="1"/>
  <c r="AJ2648" i="1"/>
  <c r="AJ2440" i="1"/>
  <c r="AL2440" i="1"/>
  <c r="AJ2742" i="1"/>
  <c r="AJ2615" i="1"/>
  <c r="AJ2619" i="1"/>
  <c r="AJ2623" i="1"/>
  <c r="AJ2627" i="1"/>
  <c r="AJ2631" i="1"/>
  <c r="AJ2635" i="1"/>
  <c r="AJ2639" i="1"/>
  <c r="AJ2643" i="1"/>
  <c r="AJ2647" i="1"/>
  <c r="AJ2651" i="1"/>
  <c r="AJ2655" i="1"/>
  <c r="AJ2659" i="1"/>
  <c r="AJ2663" i="1"/>
  <c r="AJ2667" i="1"/>
  <c r="AJ2671" i="1"/>
  <c r="AJ2675" i="1"/>
  <c r="AJ2679" i="1"/>
  <c r="AJ2683" i="1"/>
  <c r="AJ2687" i="1"/>
  <c r="AJ2691" i="1"/>
  <c r="AJ2695" i="1"/>
  <c r="AJ2699" i="1"/>
  <c r="AJ2703" i="1"/>
  <c r="AJ2707" i="1"/>
  <c r="AJ2710" i="1"/>
  <c r="AJ2714" i="1"/>
  <c r="AJ2718" i="1"/>
  <c r="AJ2722" i="1"/>
  <c r="AJ2726" i="1"/>
  <c r="AJ2730" i="1"/>
  <c r="AJ2734" i="1"/>
  <c r="AJ2738" i="1"/>
  <c r="AL2738" i="1"/>
  <c r="AL2447" i="1"/>
  <c r="AJ2541" i="1"/>
  <c r="AJ2377" i="1"/>
  <c r="AJ2381" i="1"/>
  <c r="AJ2385" i="1"/>
  <c r="AJ2389" i="1"/>
  <c r="AJ2393" i="1"/>
  <c r="AJ2397" i="1"/>
  <c r="AJ2401" i="1"/>
  <c r="AJ2405" i="1"/>
  <c r="AJ2409" i="1"/>
  <c r="AJ2413" i="1"/>
  <c r="AJ2419" i="1"/>
  <c r="AJ2423" i="1"/>
  <c r="AJ2427" i="1"/>
  <c r="AJ2431" i="1"/>
  <c r="AJ2435" i="1"/>
  <c r="AJ2438" i="1"/>
  <c r="AJ2445" i="1"/>
  <c r="AJ2449" i="1"/>
  <c r="AJ2453" i="1"/>
  <c r="AJ2457" i="1"/>
  <c r="AJ2461" i="1"/>
  <c r="AJ2465" i="1"/>
  <c r="AJ2469" i="1"/>
  <c r="AJ2473" i="1"/>
  <c r="AJ2477" i="1"/>
  <c r="AJ2481" i="1"/>
  <c r="AJ2485" i="1"/>
  <c r="AJ2489" i="1"/>
  <c r="AJ2493" i="1"/>
  <c r="AJ2497" i="1"/>
  <c r="AJ2501" i="1"/>
  <c r="AJ2505" i="1"/>
  <c r="AJ2509" i="1"/>
  <c r="AJ2513" i="1"/>
  <c r="AJ2517" i="1"/>
  <c r="AJ2521" i="1"/>
  <c r="AJ2525" i="1"/>
  <c r="AJ2529" i="1"/>
  <c r="AJ2533" i="1"/>
  <c r="AJ2537" i="1"/>
  <c r="AL2537" i="1"/>
  <c r="AJ2572" i="1"/>
  <c r="AJ2448" i="1"/>
  <c r="AJ2452" i="1"/>
  <c r="AJ2456" i="1"/>
  <c r="AJ2460" i="1"/>
  <c r="AJ2464" i="1"/>
  <c r="AJ2468" i="1"/>
  <c r="AJ2472" i="1"/>
  <c r="AJ2476" i="1"/>
  <c r="AJ2480" i="1"/>
  <c r="AJ2484" i="1"/>
  <c r="AJ2488" i="1"/>
  <c r="AJ2492" i="1"/>
  <c r="AJ2496" i="1"/>
  <c r="AJ2500" i="1"/>
  <c r="AJ2504" i="1"/>
  <c r="AJ2508" i="1"/>
  <c r="AJ2512" i="1"/>
  <c r="AJ2516" i="1"/>
  <c r="AJ2520" i="1"/>
  <c r="AJ2524" i="1"/>
  <c r="AJ2528" i="1"/>
  <c r="AJ2532" i="1"/>
  <c r="AJ2536" i="1"/>
  <c r="AJ2540" i="1"/>
  <c r="AJ2544" i="1"/>
  <c r="AJ2548" i="1"/>
  <c r="AJ2552" i="1"/>
  <c r="AJ2556" i="1"/>
  <c r="AJ2560" i="1"/>
  <c r="AJ2564" i="1"/>
  <c r="AJ2568" i="1"/>
  <c r="AL2568" i="1"/>
  <c r="AL2607" i="1"/>
  <c r="AJ2374" i="1"/>
  <c r="AJ2376" i="1"/>
  <c r="AJ2380" i="1"/>
  <c r="AJ2384" i="1"/>
  <c r="AJ2388" i="1"/>
  <c r="AJ2392" i="1"/>
  <c r="AJ2396" i="1"/>
  <c r="AJ2400" i="1"/>
  <c r="AJ2404" i="1"/>
  <c r="AJ2408" i="1"/>
  <c r="AJ2412" i="1"/>
  <c r="AJ2418" i="1"/>
  <c r="AJ2422" i="1"/>
  <c r="AJ2426" i="1"/>
  <c r="AJ2430" i="1"/>
  <c r="AJ2434" i="1"/>
  <c r="AJ2437" i="1"/>
  <c r="AJ2444" i="1"/>
  <c r="AJ2447" i="1"/>
  <c r="AJ2451" i="1"/>
  <c r="AJ2455" i="1"/>
  <c r="AJ2459" i="1"/>
  <c r="AJ2463" i="1"/>
  <c r="AJ2467" i="1"/>
  <c r="AJ2471" i="1"/>
  <c r="AJ2475" i="1"/>
  <c r="AJ2479" i="1"/>
  <c r="AJ2483" i="1"/>
  <c r="AJ2487" i="1"/>
  <c r="AJ2491" i="1"/>
  <c r="AJ2495" i="1"/>
  <c r="AJ2499" i="1"/>
  <c r="AJ2503" i="1"/>
  <c r="AJ2507" i="1"/>
  <c r="AJ2511" i="1"/>
  <c r="AJ2515" i="1"/>
  <c r="AJ2519" i="1"/>
  <c r="AJ2523" i="1"/>
  <c r="AJ2527" i="1"/>
  <c r="AJ2531" i="1"/>
  <c r="AJ2535" i="1"/>
  <c r="AJ2539" i="1"/>
  <c r="AJ2543" i="1"/>
  <c r="AJ2547" i="1"/>
  <c r="AJ2551" i="1"/>
  <c r="AJ2555" i="1"/>
  <c r="AJ2559" i="1"/>
  <c r="AJ2563" i="1"/>
  <c r="AJ2567" i="1"/>
  <c r="AJ2571" i="1"/>
  <c r="AJ2575" i="1"/>
  <c r="AJ2579" i="1"/>
  <c r="AJ2583" i="1"/>
  <c r="AJ2587" i="1"/>
  <c r="AJ2591" i="1"/>
  <c r="AJ2595" i="1"/>
  <c r="AJ2599" i="1"/>
  <c r="AJ2603" i="1"/>
  <c r="AJ2607" i="1"/>
  <c r="AJ2611" i="1"/>
</calcChain>
</file>

<file path=xl/sharedStrings.xml><?xml version="1.0" encoding="utf-8"?>
<sst xmlns="http://schemas.openxmlformats.org/spreadsheetml/2006/main" count="18048" uniqueCount="6307">
  <si>
    <t>Правительства Новгородской области</t>
  </si>
  <si>
    <t>№ п/п</t>
  </si>
  <si>
    <r>
      <t>Общая площадь МКД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, всего</t>
    </r>
  </si>
  <si>
    <r>
      <t>Площадь помещений МКД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:</t>
    </r>
  </si>
  <si>
    <r>
      <t>Количество жителей, зарегистрированных в МКД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на дату утверждения краткосрочного плана</t>
    </r>
  </si>
  <si>
    <t>Плановая дата завершения работ</t>
  </si>
  <si>
    <r>
      <t>за счет средств Фонда</t>
    </r>
    <r>
      <rPr>
        <vertAlign val="superscript"/>
        <sz val="12"/>
        <rFont val="Times New Roman"/>
        <family val="1"/>
        <charset val="204"/>
      </rPr>
      <t>2</t>
    </r>
  </si>
  <si>
    <t>за счет средств областного бюджета</t>
  </si>
  <si>
    <t>за счет средств местного бюджета</t>
  </si>
  <si>
    <r>
      <t>за счет средств собственников МКД</t>
    </r>
    <r>
      <rPr>
        <vertAlign val="superscript"/>
        <sz val="12"/>
        <rFont val="Times New Roman"/>
        <family val="1"/>
        <charset val="204"/>
      </rPr>
      <t>1</t>
    </r>
  </si>
  <si>
    <t>кв.м</t>
  </si>
  <si>
    <t>чел.</t>
  </si>
  <si>
    <t>руб.</t>
  </si>
  <si>
    <t>Итого по Новгородской области</t>
  </si>
  <si>
    <t>Батецкий муниципальный район</t>
  </si>
  <si>
    <t>Боровичский муниципальный район</t>
  </si>
  <si>
    <t>п.Прогресс, Новый пер., д.4</t>
  </si>
  <si>
    <t>п.Прогресс, ул.Строителей, д.12</t>
  </si>
  <si>
    <t>г.Боровичи, пер.Чайковского, д.12</t>
  </si>
  <si>
    <t>д.Починная Сопка, ул.Совхозная, д.8</t>
  </si>
  <si>
    <t>г.Боровичи, пл.1 Мая, д.1</t>
  </si>
  <si>
    <t>г.Боровичи, пл.1 Мая, д.3</t>
  </si>
  <si>
    <t>г.Боровичи, проезд Титова, д.1</t>
  </si>
  <si>
    <t>г.Боровичи, проезд Титова, д.5</t>
  </si>
  <si>
    <t>г.Боровичи, ул.Боровая, д.73а</t>
  </si>
  <si>
    <t>г.Боровичи, ул.Гоголя, д.20</t>
  </si>
  <si>
    <t>г.Боровичи, ул.Загородная, д.47</t>
  </si>
  <si>
    <t>г.Боровичи, ул.Загородная, д.49</t>
  </si>
  <si>
    <t>г.Боровичи, ул.Загородная, д.55</t>
  </si>
  <si>
    <t>г.Боровичи, ул.Загородная, д.61</t>
  </si>
  <si>
    <t>г.Боровичи, ул.Ленинградская, д.43</t>
  </si>
  <si>
    <t>г.Боровичи, ул.Ленинградская, д.93</t>
  </si>
  <si>
    <t>г.Боровичи, ул.Некрасовская, д.4</t>
  </si>
  <si>
    <t>г.Боровичи, ул.Парковая, д.5</t>
  </si>
  <si>
    <t>г.Боровичи, ул.Песочная, д.6</t>
  </si>
  <si>
    <t>г.Боровичи, ул.Пушкинская, д.74</t>
  </si>
  <si>
    <t>г.Боровичи, ул.Рабочая, д.32</t>
  </si>
  <si>
    <t>г.Боровичи, ул.Рабочая, д.33</t>
  </si>
  <si>
    <t>г.Боровичи, ул.Революции, д.4а</t>
  </si>
  <si>
    <t>г.Боровичи, ул.Реппо, д.4</t>
  </si>
  <si>
    <t>г.Боровичи, ул.Фрунзе, д.14</t>
  </si>
  <si>
    <t>г.Боровичи, ул.Южная, д.1а</t>
  </si>
  <si>
    <t>д.Ёгла, ул.Советская, д.217</t>
  </si>
  <si>
    <t>д.Перёдки, ул.Молодежная, д.1</t>
  </si>
  <si>
    <t>Валдайский муниципальный район</t>
  </si>
  <si>
    <t>Демянский муниципальный район</t>
  </si>
  <si>
    <t>р.п.Демянск, ул.1 Мая, д.23</t>
  </si>
  <si>
    <t>р.п.Демянск, ул.Энергетиков, д.29</t>
  </si>
  <si>
    <t>Любытинский муниципальный район</t>
  </si>
  <si>
    <t>р.п.Любытино, ул.Советов, д.137</t>
  </si>
  <si>
    <t>Маловишерский муниципальный район</t>
  </si>
  <si>
    <t>г.Малая Вишера, ул.50 лет Октября, д.5</t>
  </si>
  <si>
    <t>г.Малая Вишера, ул.Лесная, д.26</t>
  </si>
  <si>
    <t>г.Малая Вишера, ул.Лесная, д.30</t>
  </si>
  <si>
    <t>г.Малая Вишера, ул.Лесная, д.42</t>
  </si>
  <si>
    <t>г.Малая Вишера, ул.Лесозаготовителей, д.26</t>
  </si>
  <si>
    <t>г.Малая Вишера, ул.Мерецкова, д.10</t>
  </si>
  <si>
    <t>г.Малая Вишера, ул.Пушкинская, д.50</t>
  </si>
  <si>
    <t>г.Малая Вишера, ул.Лесная, д.32</t>
  </si>
  <si>
    <t>г.Малая Вишера, ул.Лесная, д.36</t>
  </si>
  <si>
    <t>г.Малая Вишера, ул.Красноармейская, д.9</t>
  </si>
  <si>
    <t>г.Малая Вишера, ул.Пушкинская, д.48</t>
  </si>
  <si>
    <t>Мошенской муниципальный район</t>
  </si>
  <si>
    <t>Новгородский муниципальный район</t>
  </si>
  <si>
    <t>Окуловский муниципальный район</t>
  </si>
  <si>
    <t>г.Окуловка, ул.Грибоедова, д.34</t>
  </si>
  <si>
    <t>г.Окуловка, ул.Заводская, д.4</t>
  </si>
  <si>
    <t>г.Окуловка, ул.Кирова, д.14</t>
  </si>
  <si>
    <t>г.Окуловка, ул.Кирова, д.16</t>
  </si>
  <si>
    <t>г.Окуловка, ул.Розы Люксембург, д.23</t>
  </si>
  <si>
    <t>г.Окуловка, ул.Николая Николаева, д.55, корп.1</t>
  </si>
  <si>
    <t>г.Окуловка, ул.Ленина, д.19в</t>
  </si>
  <si>
    <t>г.Окуловка, ул.Правды, д.6</t>
  </si>
  <si>
    <t>г.Окуловка, ул.Грибоедова, д.32</t>
  </si>
  <si>
    <t>г.Окуловка, пер.Парковый, д.3</t>
  </si>
  <si>
    <t>г.Окуловка, ул.Зорге, д.26</t>
  </si>
  <si>
    <t>г.Окуловка, ул.Карла Маркса, д.40</t>
  </si>
  <si>
    <t>г.Окуловка, ул.Калинина, д.1</t>
  </si>
  <si>
    <t>г.Окуловка, ул.Кирова, д.10</t>
  </si>
  <si>
    <t>г.Окуловка, ул.Кирова, д.22</t>
  </si>
  <si>
    <t>г.Окуловка, ул.Кирова, д.24</t>
  </si>
  <si>
    <t>г.Окуловка, ул.Кирова, д.26</t>
  </si>
  <si>
    <t>г.Окуловка, ул.Космонавтов, д.2</t>
  </si>
  <si>
    <t>г.Окуловка, ул.Космонавтов, д.4</t>
  </si>
  <si>
    <t>г.Окуловка, ул.Парфенова, д.6</t>
  </si>
  <si>
    <t>р.п.Кулотино, ул.Кирова, д.9</t>
  </si>
  <si>
    <t>р.п.Угловка, ул.Центральная, д.13</t>
  </si>
  <si>
    <t>г.Окуловка, ул.Грибоедова, д.26</t>
  </si>
  <si>
    <t>г.Окуловка, ул.Островского, д.38</t>
  </si>
  <si>
    <t>г.Окуловка, ул.Островского, д.42, корп.1</t>
  </si>
  <si>
    <t>г.Окуловка, ул.Парфенова, д.2</t>
  </si>
  <si>
    <t>г.Окуловка, ул.Парфенова, д.4а</t>
  </si>
  <si>
    <t>Парфинский муниципальный район</t>
  </si>
  <si>
    <t>Пестовский муниципальный район</t>
  </si>
  <si>
    <t>Поддорский муниципальный район</t>
  </si>
  <si>
    <t>г.Сольцы, просп.Советский, д.12</t>
  </si>
  <si>
    <t>г.Сольцы, просп.Советский, д.44</t>
  </si>
  <si>
    <t>д.Каменка, ул.Шелонская, д.3</t>
  </si>
  <si>
    <t>Старорусский муниципальный район</t>
  </si>
  <si>
    <t>г.Старая Русса, ул.Возрождения, д.168</t>
  </si>
  <si>
    <t>г.Старая Русса, ул.Александровская, д.5</t>
  </si>
  <si>
    <t>г.Старая Русса, микрорайон Городок, д.2</t>
  </si>
  <si>
    <t>г.Старая Русса, ул.Крестецкая, д.22</t>
  </si>
  <si>
    <t>г.Старая Русса, ул.Минеральная, д.29</t>
  </si>
  <si>
    <t>г.Старая Русса, ул.Гостинодворская, д.16</t>
  </si>
  <si>
    <t>г.Старая Русса, ул.Правосудия, д.13</t>
  </si>
  <si>
    <t>г.Старая Русса, микрорайон Городок, д.6</t>
  </si>
  <si>
    <t>д.Большая Козона, ул.Мира, д.2</t>
  </si>
  <si>
    <t>г.Старая Русса, микрорайон Городок, д.15</t>
  </si>
  <si>
    <t>г.Старая Русса, Советская набережная, д.18</t>
  </si>
  <si>
    <t>г.Старая Русса, ул.Александровская, д.35</t>
  </si>
  <si>
    <t>г.Старая Русса, ул.Восстания, д.14</t>
  </si>
  <si>
    <t>г.Старая Русса, ул.Гостинодворская, д.22</t>
  </si>
  <si>
    <t>г.Старая Русса, ул.Латышских Гвардейцев, д.13</t>
  </si>
  <si>
    <t>г.Старая Русса, ул.Строителей, д.7</t>
  </si>
  <si>
    <t>г.Старая Русса, ул.Тимура Фрунзе, д.4</t>
  </si>
  <si>
    <t>г.Старая Русса, ул.Якутских Стрелков, д.57</t>
  </si>
  <si>
    <t>р.п.Хвойная, ул.Мира, д.4</t>
  </si>
  <si>
    <t>р.п.Хвойная, ул.Пушкинская, д.3а</t>
  </si>
  <si>
    <t>п.Юбилейный, ул.Юности, д.2</t>
  </si>
  <si>
    <t>Холмский муниципальный район</t>
  </si>
  <si>
    <t>Чудовский муниципальный район</t>
  </si>
  <si>
    <t>г.Чудово, ул.Октябрьская, д.1а</t>
  </si>
  <si>
    <t>п.Краснофарфорный, ул.Пятилетка, д.17</t>
  </si>
  <si>
    <t>г.Чудово, ул.Титова, д.11</t>
  </si>
  <si>
    <t>г.Чудово, ул.Титова, д.9</t>
  </si>
  <si>
    <t>г.Чудово, ул.Молодогвардейская, д.8</t>
  </si>
  <si>
    <t>г.Чудово, ул.Некрасова, д.22</t>
  </si>
  <si>
    <t>г.Чудово, ул.Октябрьская, д.11</t>
  </si>
  <si>
    <t>г.Чудово, ул.Оплеснина, д.12</t>
  </si>
  <si>
    <t>г.Чудово, ул.Парайненская, д.3а</t>
  </si>
  <si>
    <t>г.Чудово, ул.Радищева, д.6а</t>
  </si>
  <si>
    <t>п.Краснофарфорный, ул.Октябрьская, д.9</t>
  </si>
  <si>
    <t>г.Чудово, ул.Губина, д.10</t>
  </si>
  <si>
    <t>г.Чудово, ул.Губина, д.12</t>
  </si>
  <si>
    <t>г.Чудово, ул.Губина, д.8</t>
  </si>
  <si>
    <t>г.Чудово, ул.Некрасова, д.7</t>
  </si>
  <si>
    <t>г.Чудово, ул.Оплеснина, д.10</t>
  </si>
  <si>
    <t>г.Чудово, ул.Сергея Кузнецова, д.6</t>
  </si>
  <si>
    <t>д.Карловка, ул.Центральная, д.7</t>
  </si>
  <si>
    <t>п.Краснофарфорный, ул.Октябрьская, д.8</t>
  </si>
  <si>
    <t>с.Успенское, ул.Коммунарная, д.1</t>
  </si>
  <si>
    <t>Шимский муниципальный район</t>
  </si>
  <si>
    <t>ул.Ломоносова, д.6/2</t>
  </si>
  <si>
    <t>РО</t>
  </si>
  <si>
    <t>с.Зарубино, ул.Пролетарская, д.3а</t>
  </si>
  <si>
    <t>с.Марёво, ул.Советов, д.90</t>
  </si>
  <si>
    <t>г.Пестово, ул.Набережная Реки Меглинки, д.35</t>
  </si>
  <si>
    <t>г.Старая Русса, Советская набережная, д.3а</t>
  </si>
  <si>
    <t>г.Старая Русса, ул.Воскресенская, д.1</t>
  </si>
  <si>
    <t>г.Старая Русса, ул.Воскресенская, д.4</t>
  </si>
  <si>
    <t>г.Старая Русса, ул.Гостинодворская, д.9</t>
  </si>
  <si>
    <t>г.Старая Русса, ул.Крестецкая, д.10</t>
  </si>
  <si>
    <t>.</t>
  </si>
  <si>
    <t xml:space="preserve"> общего имущества  многоквартирных домов, включенных в краткосрочный план                 </t>
  </si>
  <si>
    <t xml:space="preserve">реализации региональной программы капитального ремонта общего имущества                   </t>
  </si>
  <si>
    <t>ВСЕГО</t>
  </si>
  <si>
    <t>Наименование муниципального образования</t>
  </si>
  <si>
    <r>
      <t>Общая площадь МКД</t>
    </r>
    <r>
      <rPr>
        <vertAlign val="superscript"/>
        <sz val="14"/>
        <rFont val="Times New Roman"/>
        <family val="1"/>
        <charset val="204"/>
      </rPr>
      <t>1</t>
    </r>
    <r>
      <rPr>
        <sz val="14"/>
        <rFont val="Times New Roman"/>
        <family val="1"/>
        <charset val="204"/>
      </rPr>
      <t>, всего</t>
    </r>
  </si>
  <si>
    <r>
      <t>Количество жителей, зарегистри-рованных в МКД</t>
    </r>
    <r>
      <rPr>
        <vertAlign val="superscript"/>
        <sz val="14"/>
        <rFont val="Times New Roman"/>
        <family val="1"/>
        <charset val="204"/>
      </rPr>
      <t>1</t>
    </r>
    <r>
      <rPr>
        <sz val="14"/>
        <rFont val="Times New Roman"/>
        <family val="1"/>
        <charset val="204"/>
      </rPr>
      <t xml:space="preserve"> на дату утверждения краткосроч-ного плана</t>
    </r>
  </si>
  <si>
    <t>ед.</t>
  </si>
  <si>
    <t>1.</t>
  </si>
  <si>
    <t>2.</t>
  </si>
  <si>
    <t>3.</t>
  </si>
  <si>
    <t>4.</t>
  </si>
  <si>
    <t>5.</t>
  </si>
  <si>
    <t>6.</t>
  </si>
  <si>
    <t>7.</t>
  </si>
  <si>
    <t>8.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</si>
  <si>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</si>
  <si>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</si>
  <si>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</si>
  <si>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</si>
  <si>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</si>
  <si>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</si>
  <si>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</si>
  <si>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</si>
  <si>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</si>
  <si>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</si>
  <si>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</si>
  <si>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</si>
  <si>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</si>
  <si>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r>
      <t>1</t>
    </r>
    <r>
      <rPr>
        <sz val="12"/>
        <color theme="1"/>
        <rFont val="Times New Roman"/>
        <family val="1"/>
        <charset val="204"/>
      </rPr>
      <t xml:space="preserve"> –  многоквартирный дом.</t>
    </r>
  </si>
  <si>
    <r>
      <t>2</t>
    </r>
    <r>
      <rPr>
        <sz val="12"/>
        <color theme="1"/>
        <rFont val="Times New Roman"/>
        <family val="1"/>
        <charset val="204"/>
      </rPr>
      <t xml:space="preserve"> –  Фонд содействия реформированию жилищно-коммунального хозяйства.</t>
    </r>
  </si>
  <si>
    <r>
      <t>3</t>
    </r>
    <r>
      <rPr>
        <sz val="12"/>
        <color theme="1"/>
        <rFont val="Times New Roman"/>
        <family val="1"/>
        <charset val="204"/>
      </rPr>
      <t xml:space="preserve"> –  прибор учета.</t>
    </r>
  </si>
  <si>
    <r>
      <t>4</t>
    </r>
    <r>
      <rPr>
        <sz val="12"/>
        <color theme="1"/>
        <rFont val="Times New Roman"/>
        <family val="1"/>
        <charset val="204"/>
      </rPr>
      <t xml:space="preserve"> –  узел управления.</t>
    </r>
  </si>
  <si>
    <t xml:space="preserve"> Планируемые показатели выполнения работ по капитальному ремонту</t>
  </si>
  <si>
    <t>Крестецкий муниципальный район</t>
  </si>
  <si>
    <t>Утвержден</t>
  </si>
  <si>
    <t>распоряжением</t>
  </si>
  <si>
    <t xml:space="preserve">Краткосрочный план реализации  региональной программы капитального ремонта общего имущества                   </t>
  </si>
  <si>
    <r>
      <t>Адрес МКД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и плановый год проведения работ</t>
    </r>
  </si>
  <si>
    <r>
      <t xml:space="preserve">Общая стоимость капитального ремонта общего имущества в МКД </t>
    </r>
    <r>
      <rPr>
        <vertAlign val="superscript"/>
        <sz val="12"/>
        <rFont val="Times New Roman"/>
        <family val="1"/>
        <charset val="204"/>
      </rPr>
      <t>1</t>
    </r>
  </si>
  <si>
    <t>д.Новое Овсино, ул.Совхозная, д.6</t>
  </si>
  <si>
    <t>п.Батецкий, ул.Советская, д.39</t>
  </si>
  <si>
    <t>д.Вольная Горка, д.88</t>
  </si>
  <si>
    <t>п.Батецкий, ул.Зосимова, д.25</t>
  </si>
  <si>
    <t>п.Батецкий, ул.Лужская, д.2</t>
  </si>
  <si>
    <t>п.Батецкий, ул.Школьная, д.3</t>
  </si>
  <si>
    <t>п.Батецкий, ул.Школьная, д.5</t>
  </si>
  <si>
    <t>д.Вольная Горка, д.84</t>
  </si>
  <si>
    <t>д.Озерёво, д.30</t>
  </si>
  <si>
    <t>д.Озерёво, д.32</t>
  </si>
  <si>
    <t>г.Боровичи, ул.В. Бианки, д.45</t>
  </si>
  <si>
    <t>г.Боровичи, ул.Гоголя, д.129</t>
  </si>
  <si>
    <t>г.Боровичи, ул.Горького, д.18</t>
  </si>
  <si>
    <t>г.Боровичи, ул.Загородная, д.51</t>
  </si>
  <si>
    <t>г.Боровичи, ул.Загородная, д.65</t>
  </si>
  <si>
    <t>г.Боровичи, ул.К. Либкнехта, д.38а</t>
  </si>
  <si>
    <t>г.Боровичи, ул.Коммунарная, д.63</t>
  </si>
  <si>
    <t>г.Боровичи, ул.Кропоткина, д.3</t>
  </si>
  <si>
    <t>г.Боровичи, ул.Ленинградская, д.17</t>
  </si>
  <si>
    <t>г.Боровичи, ул.Ленинградская, д.23</t>
  </si>
  <si>
    <t>г.Боровичи, ул.Ленинградская, д.6</t>
  </si>
  <si>
    <t>г.Боровичи, ул.Ломоносовская, д.44</t>
  </si>
  <si>
    <t>г.Боровичи, ул.Некрасовская, д.14</t>
  </si>
  <si>
    <t>г.Боровичи, ул.Парковая, д.25</t>
  </si>
  <si>
    <t>г.Боровичи, ул.Парковая, д.7</t>
  </si>
  <si>
    <t>г.Боровичи, ул.Парковая, д.9</t>
  </si>
  <si>
    <t>г.Боровичи, ул.Советская, д.32</t>
  </si>
  <si>
    <t>г.Боровичи, ул.Советская, д.39</t>
  </si>
  <si>
    <t>г.Боровичи, ул.Речная, д.21</t>
  </si>
  <si>
    <t>г.Боровичи, ул.Подбельского, д.4</t>
  </si>
  <si>
    <t>п.Кировский, ул.Боровая, д.4</t>
  </si>
  <si>
    <t>п.Кировский, ул.Боровая, д.6</t>
  </si>
  <si>
    <t>г.Боровичи, микрорайон Комбикормовый завод, д.5</t>
  </si>
  <si>
    <t>г.Боровичи, наб.Октябрьской революции, д.20</t>
  </si>
  <si>
    <t>г.Боровичи, пер.Реппо, д.6</t>
  </si>
  <si>
    <t>г.Боровичи, ул.А. Кузнецова, д.2</t>
  </si>
  <si>
    <t>г.Боровичи, ул.Вышневолоцкая, д.39а</t>
  </si>
  <si>
    <t>г.Боровичи, ул.Гоголя, д.115</t>
  </si>
  <si>
    <t>г.Боровичи, ул.Гоголя, д.170</t>
  </si>
  <si>
    <t>г.Боровичи, ул.Гончарная, д.50</t>
  </si>
  <si>
    <t>г.Боровичи, ул.Загородная, д.28</t>
  </si>
  <si>
    <t>г.Боровичи, ул.Загородная, д.41</t>
  </si>
  <si>
    <t>г.Боровичи, ул.Парковая, д.15</t>
  </si>
  <si>
    <t>г.Боровичи, ул.Парковая, д.17</t>
  </si>
  <si>
    <t>г.Боровичи, ул.Порожская, д.1</t>
  </si>
  <si>
    <t>г.Боровичи, ул.Советская, д.183</t>
  </si>
  <si>
    <t>г.Боровичи, ул.Советская, д.27</t>
  </si>
  <si>
    <t>г.Боровичи, ул.Советская, д.33</t>
  </si>
  <si>
    <t>г.Боровичи, ул.Ф. Энгельса, д.11</t>
  </si>
  <si>
    <t>г.Боровичи, ул.Ф. Энгельса, д.19</t>
  </si>
  <si>
    <t>г.Боровичи, ул.Ф. Энгельса, д.4</t>
  </si>
  <si>
    <t>г.Боровичи, пл.Володарского, д.5</t>
  </si>
  <si>
    <t>г.Боровичи, пл.Володарского, д.7</t>
  </si>
  <si>
    <t>г.Боровичи, пер.Реппо, д.5/7</t>
  </si>
  <si>
    <t>г.Боровичи, ул.Гоголя, д.164</t>
  </si>
  <si>
    <t>г.Боровичи, ул.Коммунарная, д.1а</t>
  </si>
  <si>
    <t>г.Боровичи, ул.Л. Толстого, д.43</t>
  </si>
  <si>
    <t>г.Боровичи, ул.Пушкинская, д.57а</t>
  </si>
  <si>
    <t>м.Гверстянка, д.9</t>
  </si>
  <si>
    <t>п.Прогресс, ул.Строителей, д.14</t>
  </si>
  <si>
    <t>г.Боровичи, ул.Боровая, д.77а</t>
  </si>
  <si>
    <t>г.Боровичи, ул.Гоголя, д.131</t>
  </si>
  <si>
    <t>г.Боровичи, ул.Декабристов, д.3</t>
  </si>
  <si>
    <t>г.Боровичи, ул.Л. Павлова, д.22</t>
  </si>
  <si>
    <t>г.Боровичи, ул.Ленинградская, д.47</t>
  </si>
  <si>
    <t>г.Боровичи, ул.Ленинградская, д.9а</t>
  </si>
  <si>
    <t>г.Боровичи, ул.Новоселицкая, д.23</t>
  </si>
  <si>
    <t>г.Боровичи, ул.Парковая, д.19</t>
  </si>
  <si>
    <t>г.Боровичи, ул.Парковая, д.27</t>
  </si>
  <si>
    <t>г.Боровичи, ул.Парковая, д.29</t>
  </si>
  <si>
    <t>г.Боровичи, ул.Парковая, д.31</t>
  </si>
  <si>
    <t>г.Боровичи, ул.Парковая, д.35</t>
  </si>
  <si>
    <t>г.Боровичи, ул.Пушкинская, д.7</t>
  </si>
  <si>
    <t>г.Боровичи, ул.Ф. Энгельса, д.9</t>
  </si>
  <si>
    <t>г.Боровичи, ул.Энтузиастов, д.11</t>
  </si>
  <si>
    <t>г.Боровичи, бульвар Школьный, д.9</t>
  </si>
  <si>
    <t>г.Боровичи, микрорайон 1 Раздолье, д.1</t>
  </si>
  <si>
    <t>г.Боровичи, микрорайон 1 Раздолье, д.3</t>
  </si>
  <si>
    <t>г.Боровичи, ул.Гоголя, д.156а</t>
  </si>
  <si>
    <t>г.Боровичи, ул.Колхозная, д.5</t>
  </si>
  <si>
    <t>г.Боровичи, ул.Коммунарная, д.41</t>
  </si>
  <si>
    <t>д.Волок, ул.Молодежная, д.6</t>
  </si>
  <si>
    <t>д.Перёдки, д.2</t>
  </si>
  <si>
    <t>г.Боровичи, ул.Советская, д.130б</t>
  </si>
  <si>
    <t>п.Волгино, ул.Центральная, д.21</t>
  </si>
  <si>
    <t>п.Прогресс, ул.Строителей, д.8</t>
  </si>
  <si>
    <t>г.Боровичи, ул.Парковая, д.7а</t>
  </si>
  <si>
    <t>г.Боровичи, ул.А. Кузнецова, д.93а</t>
  </si>
  <si>
    <t>г.Боровичи, ул.Пушкинская, д.1а</t>
  </si>
  <si>
    <t>п.Волот, ул.Строителей, д.15</t>
  </si>
  <si>
    <t>п.Волот, ул.Заречная, д.7</t>
  </si>
  <si>
    <t>д.Жирково, пер.Молодежный, д.2</t>
  </si>
  <si>
    <t>п.Кневицы, ул.Линейная, д.10</t>
  </si>
  <si>
    <t>п.Кневицы, ул.Центральная, д.42</t>
  </si>
  <si>
    <t>п.Кневицы, ул.Центральная, д.44</t>
  </si>
  <si>
    <t>р.п.Демянск, пер.Молодежный, д.1</t>
  </si>
  <si>
    <t>р.п.Демянск, пер.Молодежный, д.3</t>
  </si>
  <si>
    <t>р.п.Демянск, ул.25 Октября, д.4</t>
  </si>
  <si>
    <t>р.п.Демянск, ул.25 Октября, д.5</t>
  </si>
  <si>
    <t>р.п.Демянск, ул.К. Маркса, д.22</t>
  </si>
  <si>
    <t>р.п.Демянск, ул.25 Октября, д.9</t>
  </si>
  <si>
    <t>р.п.Демянск, ул.Черняховского, д.2</t>
  </si>
  <si>
    <t>р.п.Демянск, ул.Черняховского, д.9</t>
  </si>
  <si>
    <t>с.Лычково, ул.Железнодорожная, д.34</t>
  </si>
  <si>
    <t>п.Кневицы, ул.Линейная, д.6</t>
  </si>
  <si>
    <t>п.Кневицы, ул.Первомайская, д.14</t>
  </si>
  <si>
    <t>р.п.Демянск, ул.Черняховского, д.28</t>
  </si>
  <si>
    <t>р.п.Демянск, ул.1 Мая, д.57</t>
  </si>
  <si>
    <t>р.п.Демянск, ул.25 Октября, д.17</t>
  </si>
  <si>
    <t>р.п.Демянск, ул.25 Октября, д.13</t>
  </si>
  <si>
    <t>р.п.Демянск, ул.Новая, д.2</t>
  </si>
  <si>
    <t>с.Ямская Слобода, ул.Заречная, д.9</t>
  </si>
  <si>
    <t>р.п.Крестцы, ул.Лесная, д.17</t>
  </si>
  <si>
    <t>р.п.Крестцы, ул.Большевиков, д.7</t>
  </si>
  <si>
    <t>р.п.Крестцы, ул.Васильчикова, д.6б</t>
  </si>
  <si>
    <t>р.п.Крестцы, ул.Васильчикова, д.6в</t>
  </si>
  <si>
    <t>р.п.Крестцы, ул.Греськова, д.26</t>
  </si>
  <si>
    <t>р.п.Крестцы, ул.Конева, д.19а</t>
  </si>
  <si>
    <t>д.Большой Городок, ул.Магистральная, д.29</t>
  </si>
  <si>
    <t>р.п.Любытино, ул.В. Иванова, д.45</t>
  </si>
  <si>
    <t>р.п.Любытино, ул.В. Иванова, д.45А</t>
  </si>
  <si>
    <t>р.п.Любытино, ул.Советов, д.127</t>
  </si>
  <si>
    <t>р.п.Любытино, ул.Советов, д.133</t>
  </si>
  <si>
    <t>р.п.Любытино, ул.Советов, д.27</t>
  </si>
  <si>
    <t>р.п.Любытино, ул.Советов, д.125</t>
  </si>
  <si>
    <t>с.Зарубино, ул.1 Мая, д.34</t>
  </si>
  <si>
    <t>с.Зарубино, ул.Артема, д.18</t>
  </si>
  <si>
    <t>с.Зарубино, ул.Пролетарская, д.9</t>
  </si>
  <si>
    <t>с.Шереховичи, ул.Федорковская, д.16</t>
  </si>
  <si>
    <t>р.п.Любытино, ул.Советов, д.101</t>
  </si>
  <si>
    <t>р.п.Неболчи, ул.Гагарина, д.3</t>
  </si>
  <si>
    <t>с.Зарубино, ул.Артема, д.8</t>
  </si>
  <si>
    <t>р.п.Любытино, ул.Речная, д.20а</t>
  </si>
  <si>
    <t>с.Зарубино, ул.Артема, д.10</t>
  </si>
  <si>
    <t>с.Зарубино, ул.Обломовка, д.3</t>
  </si>
  <si>
    <t>г.Малая Вишера, ул.1 Мая, д.17</t>
  </si>
  <si>
    <t>г.Малая Вишера, ул.Володарского, д.22</t>
  </si>
  <si>
    <t>г.Малая Вишера, ул.Володарского, д.4</t>
  </si>
  <si>
    <t>г.Малая Вишера, ул.Лесная, д.20</t>
  </si>
  <si>
    <t>г.Малая Вишера, ул.Лесная, д.29</t>
  </si>
  <si>
    <t>г.Малая Вишера, ул.Некрасова, д.22а</t>
  </si>
  <si>
    <t>г.Малая Вишера, ул.Новгородская, д.21а</t>
  </si>
  <si>
    <t>г.Малая Вишера, ул.Пушкинская, д.42</t>
  </si>
  <si>
    <t>г.Малая Вишера, ул.Пушкинская, д.46</t>
  </si>
  <si>
    <t>г.Малая Вишера, ул.Школьная, д.14</t>
  </si>
  <si>
    <t>г.Малая Вишера, ул.Школьная, д.16</t>
  </si>
  <si>
    <t>г.Малая Вишера, ул.Школьная, д.2</t>
  </si>
  <si>
    <t>г.Малая Вишера, ул.Школьная, д.22а</t>
  </si>
  <si>
    <t>г.Малая Вишера, ул.Школьная, д.24</t>
  </si>
  <si>
    <t>г.Малая Вишера, ул.Космонавтов, д.16а</t>
  </si>
  <si>
    <t>г.Малая Вишера, ул.Космонавтов, д.4а</t>
  </si>
  <si>
    <t>г.Малая Вишера, ул.Красноармейская, д.25а</t>
  </si>
  <si>
    <t>г.Малая Вишера, ул.Ленина, д.22</t>
  </si>
  <si>
    <t>г.Малая Вишера, ул.Лесная, д.47</t>
  </si>
  <si>
    <t>г.Малая Вишера, ул.Мерецкова, д.11</t>
  </si>
  <si>
    <t>г.Малая Вишера, ул.Московская, д.38</t>
  </si>
  <si>
    <t>г.Малая Вишера, ул.Революции, д.33</t>
  </si>
  <si>
    <t>г.Малая Вишера, ул.Школьная, д.4</t>
  </si>
  <si>
    <t>г.Малая Вишера, ул.1 Мая, д.55</t>
  </si>
  <si>
    <t>г.Малая Вишера, ул.50 лет Октября, д.3</t>
  </si>
  <si>
    <t>г.Малая Вишера, ул.Гоголя, д.28а</t>
  </si>
  <si>
    <t>г.Малая Вишера, ул.Коробача, д.1</t>
  </si>
  <si>
    <t>г.Малая Вишера, ул.Лесная, д.33</t>
  </si>
  <si>
    <t>г.Малая Вишера, ул.Мира, д.1</t>
  </si>
  <si>
    <t>г.Малая Вишера, ул.Некрасова, д.19б</t>
  </si>
  <si>
    <t>г.Малая Вишера, ул.Некрасова, д.8а</t>
  </si>
  <si>
    <t>г.Малая Вишера, ул.Новгородская, д.15а</t>
  </si>
  <si>
    <t>г.Малая Вишера, ул.Новгородская, д.58</t>
  </si>
  <si>
    <t>г.Малая Вишера, ул.Новгородская, д.6</t>
  </si>
  <si>
    <t>г.Малая Вишера, ул.Новгородская, д.6а</t>
  </si>
  <si>
    <t>г.Малая Вишера, ул.Новгородская, д.6б</t>
  </si>
  <si>
    <t>г.Малая Вишера, ул.Труда, д.1</t>
  </si>
  <si>
    <t>г.Малая Вишера, ул.Труда, д.3</t>
  </si>
  <si>
    <t>г.Малая Вишера, ул.Труда, д.5</t>
  </si>
  <si>
    <t>д.Моисеево, ул.Энергетиков, д.1</t>
  </si>
  <si>
    <t>с.Марёво, ул.Комсомольская, д.23</t>
  </si>
  <si>
    <t>с.Марёво, ул.Октябрьская, д.18</t>
  </si>
  <si>
    <t>с.Марёво, ул.Советов, д.3</t>
  </si>
  <si>
    <t>д.Моисеево, ул.Энергетиков, д.2</t>
  </si>
  <si>
    <t>с.Марёво, ул.Советов, д.37</t>
  </si>
  <si>
    <t>с.Марёво, ул.Труда, д.9</t>
  </si>
  <si>
    <t>д.Ореховно, д.2</t>
  </si>
  <si>
    <t>с.Мошенское, ул.Калинина, д.60</t>
  </si>
  <si>
    <t>с.Мошенское, ул.Физкультуры, д.36</t>
  </si>
  <si>
    <t>с.Мошенское, ул.Физкультуры, д.17</t>
  </si>
  <si>
    <t>д.Божонка, ул.Новая, д.1</t>
  </si>
  <si>
    <t>д.Божонка, ул.Новая, д.9</t>
  </si>
  <si>
    <t>д.Болотная, д.19</t>
  </si>
  <si>
    <t>д.Болотная, д.32</t>
  </si>
  <si>
    <t>д.Борки, ул.Заверяжская, д.3</t>
  </si>
  <si>
    <t>д.Борки, ул.Парковая, д.3</t>
  </si>
  <si>
    <t>д.Борки, ул.Парковая, д.7</t>
  </si>
  <si>
    <t>д.Ермолино, д.27</t>
  </si>
  <si>
    <t>д.Ермолино, д.57</t>
  </si>
  <si>
    <t>д.Мясной Бор, ул.Центральная, д.4</t>
  </si>
  <si>
    <t>д.Мясной Бор, ул.Центральная, д.6</t>
  </si>
  <si>
    <t>д.Мясной Бор, ул.Центральная, д.8</t>
  </si>
  <si>
    <t>д.Новая Мельница, д.76а</t>
  </si>
  <si>
    <t>д.Новониколаевское, д.39</t>
  </si>
  <si>
    <t>д.Новоселицы, ул.Армейская, д.100</t>
  </si>
  <si>
    <t>д.Новоселицы, ул.Армейская, д.88</t>
  </si>
  <si>
    <t>д.Новоселицы, ул.Центральная, д.110</t>
  </si>
  <si>
    <t>д.Новоселицы, ул.Центральная, д.112</t>
  </si>
  <si>
    <t>д.Подберезье, ул.Новая, д.3</t>
  </si>
  <si>
    <t>д.Подберезье, ул.Школа-интернат, д.2</t>
  </si>
  <si>
    <t>д.Савино, ул.Центральная, д.2</t>
  </si>
  <si>
    <t>д.Савино, ул.Центральная, д.3</t>
  </si>
  <si>
    <t>д.Савино, ул.Центральная, д.4</t>
  </si>
  <si>
    <t>д.Сергово, д.2</t>
  </si>
  <si>
    <t>д.Старое Ракомо, ул.Петропавловская, д.8</t>
  </si>
  <si>
    <t>д.Сырково, пер.Технический, д.1</t>
  </si>
  <si>
    <t>д.Сырково, ул.Советская, д.1</t>
  </si>
  <si>
    <t>д.Сырково, ул.Советская, д.4</t>
  </si>
  <si>
    <t>д.Сырково, ул.Центральная, д.12</t>
  </si>
  <si>
    <t>д.Чечулино, ул.Воцкая, д.2</t>
  </si>
  <si>
    <t>д.Чечулино, ул.Воцкая, д.3</t>
  </si>
  <si>
    <t>п.Волховец, ул.Пионерская, д.13</t>
  </si>
  <si>
    <t>п.Тёсово-Нетыльский, ул.Матросова, д.1/6</t>
  </si>
  <si>
    <t>п.Тёсово-Нетыльский, ул.Матросова, д.2</t>
  </si>
  <si>
    <t>п.Тёсово-Нетыльский, ул.Матросова, д.4</t>
  </si>
  <si>
    <t>п.Тёсово-Нетыльский, Новый пер., д.2</t>
  </si>
  <si>
    <t>п.Тёсово-Нетыльский, Новый пер., д.4</t>
  </si>
  <si>
    <t>п.Тёсово-Нетыльский, ул.Советская, д.10</t>
  </si>
  <si>
    <t>п.Тёсово-Нетыльский, ул.Советская, д.11</t>
  </si>
  <si>
    <t>п.Тёсово-Нетыльский, ул.Советская, д.2б</t>
  </si>
  <si>
    <t>п.Тёсово-Нетыльский, ул.Советская, д.2г</t>
  </si>
  <si>
    <t>п.Тёсово-Нетыльский, ул.Техническая, д.9</t>
  </si>
  <si>
    <t>п.Тёсовский, ул.Пионерская, д.9</t>
  </si>
  <si>
    <t>п.Тёсовский, ул.Театральная, д.6</t>
  </si>
  <si>
    <t>п.Тёсовский, ул.Центральная, д.3</t>
  </si>
  <si>
    <t>п.Тёсовский, ул.Центральная, д.5</t>
  </si>
  <si>
    <t>п.Тёсовский, ул.Центральная, д.8</t>
  </si>
  <si>
    <t>п.Тёсовский, ул.Центральная, д.2</t>
  </si>
  <si>
    <t>р.п.Панковка, ул.Дорожников, д.6</t>
  </si>
  <si>
    <t>р.п.Панковка, ул.Заводская, д.84</t>
  </si>
  <si>
    <t>р.п.Панковка, ул.Октябрьская, д.2</t>
  </si>
  <si>
    <t>р.п.Панковка, ул.Октябрьская, д.6</t>
  </si>
  <si>
    <t>р.п.Панковка, ул.Пионерская, д.6</t>
  </si>
  <si>
    <t>р.п.Панковка, ул.Пионерская, д.7</t>
  </si>
  <si>
    <t>р.п.Панковка, ул.Советская, д.1</t>
  </si>
  <si>
    <t>р.п.Панковка, ул.Строительная, д.10</t>
  </si>
  <si>
    <t>р.п.Панковка, ул.Строительная, д.7</t>
  </si>
  <si>
    <t>р.п.Панковка, ул.Строительная, д.8</t>
  </si>
  <si>
    <t>р.п.Пролетарий, ул.Ленина, д.6</t>
  </si>
  <si>
    <t>р.п.Пролетарий, ул.Ленина, д.7</t>
  </si>
  <si>
    <t>р.п.Пролетарий, ул.Ленина, д.8</t>
  </si>
  <si>
    <t>р.п.Пролетарий, ул.Октябрьская, д.37</t>
  </si>
  <si>
    <t>р.п.Пролетарий, ул.Пролетарская, д.11</t>
  </si>
  <si>
    <t>с.Бронница, ул.Березки, д.44</t>
  </si>
  <si>
    <t>с.Бронница, ул.Боровская, д.2</t>
  </si>
  <si>
    <t>с.Бронница, ул.Мелиораторов, д.6</t>
  </si>
  <si>
    <t>с.Бронница, ул.Молодежная, д.7</t>
  </si>
  <si>
    <t>д.Божонка, ул.Новая, д.13</t>
  </si>
  <si>
    <t>д.Борки, ул.Заверяжская, д.4</t>
  </si>
  <si>
    <t>д.Борки, ул.Покровского, д.2</t>
  </si>
  <si>
    <t>д.Григорово, ул.Центральная, д.1</t>
  </si>
  <si>
    <t>д.Ермолино, д.57а</t>
  </si>
  <si>
    <t>д.Захарьино, ул.Рахманинова, д.12</t>
  </si>
  <si>
    <t>д.Ильмень, ул.Центральная, д.10</t>
  </si>
  <si>
    <t>д.Лесная, пл.Мира, д.4</t>
  </si>
  <si>
    <t>д.Лесная, ул.60 лет СССР, д.4, корп.2</t>
  </si>
  <si>
    <t>д.Подберезье, ул.Новая, д.1</t>
  </si>
  <si>
    <t>д.Подберезье, ул.Новая, д.2</t>
  </si>
  <si>
    <t>д.Подберезье, ул.Школа-интернат, д.6</t>
  </si>
  <si>
    <t>д.Село-Гора, д.1</t>
  </si>
  <si>
    <t>д.Село-Гора, д.4</t>
  </si>
  <si>
    <t>д.Сырково, пер.Технический, д.2</t>
  </si>
  <si>
    <t>д.Сырково, пер.Технический, д.5</t>
  </si>
  <si>
    <t>д.Сырково, ул.Лесная, д.1</t>
  </si>
  <si>
    <t>д.Сырково, ул.Лесная, д.3</t>
  </si>
  <si>
    <t>д.Сырково, ул.Лесная, д.4</t>
  </si>
  <si>
    <t>д.Чечулино, ул.Воцкая, д.4</t>
  </si>
  <si>
    <t>п.Волховец, ул.Пионерская, д.19</t>
  </si>
  <si>
    <t>р.п.Панковка, ул.Пионерская, д.3</t>
  </si>
  <si>
    <t>п.Тёсово-Нетыльский, ул.Матросова, д.5</t>
  </si>
  <si>
    <t>п.Тёсово-Нетыльский, ул.Матросова, д.6</t>
  </si>
  <si>
    <t>п.Тёсово-Нетыльский, ул.Пионерская, д.1</t>
  </si>
  <si>
    <t>п.Тёсово-Нетыльский, ул.Пионерская, д.6</t>
  </si>
  <si>
    <t>п.Тёсово-Нетыльский, ул.Советская, д.1а</t>
  </si>
  <si>
    <t>п.Тёсово-Нетыльский, ул.Советская, д.2</t>
  </si>
  <si>
    <t>п.Тёсово-Нетыльский, ул.Советская, д.21</t>
  </si>
  <si>
    <t>п.Тёсово-Нетыльский, ул.Советская, д.26</t>
  </si>
  <si>
    <t>п.Тёсово-Нетыльский, ул.Советская, д.2а</t>
  </si>
  <si>
    <t>п.Тёсово-Нетыльский, ул.Советская, д.2в</t>
  </si>
  <si>
    <t>п.Тёсово-Нетыльский, ул.Советская, д.5</t>
  </si>
  <si>
    <t>п.Тёсово-Нетыльский, ул.Техническая, д.7</t>
  </si>
  <si>
    <t>п.Тёсово-Нетыльский, ул.Школьная, д.13</t>
  </si>
  <si>
    <t>п.Тёсовский, ул.Пионерская, д.11</t>
  </si>
  <si>
    <t>п.Тёсовский, ул.Центральная, д.14</t>
  </si>
  <si>
    <t>д.Лесная, ул.60 лет СССР, д.8, корп.2</t>
  </si>
  <si>
    <t>р.п.Панковка, ул.Заводская, д.100</t>
  </si>
  <si>
    <t>р.п.Панковка, ул.Заводская, д.15</t>
  </si>
  <si>
    <t>р.п.Панковка, ул.Индустриальная, д.3</t>
  </si>
  <si>
    <t>р.п.Панковка, ул.Первомайская, д.1</t>
  </si>
  <si>
    <t>р.п.Панковка, ул.Советская, д.6</t>
  </si>
  <si>
    <t>р.п.Пролетарий, ул.Октябрьская, д.41</t>
  </si>
  <si>
    <t>р.п.Пролетарий, ул.Октябрьская, д.12</t>
  </si>
  <si>
    <t>р.п.Пролетарий, ул.Октябрьская, д.39</t>
  </si>
  <si>
    <t>р.п.Пролетарий, ул.Пролетарская, д.13</t>
  </si>
  <si>
    <t>с.Бронница, ул.Березки, д.42</t>
  </si>
  <si>
    <t>с.Бронница, ул.Бронницкая, д.156а</t>
  </si>
  <si>
    <t>с.Бронница, ул.Бронницкая, д.156г</t>
  </si>
  <si>
    <t>с.Бронница, ул.Мелиораторов, д.5</t>
  </si>
  <si>
    <t>с.Бронница, ул.Мелиораторов, д.7</t>
  </si>
  <si>
    <t>с.Бронница, ул.Молодежная, д.1</t>
  </si>
  <si>
    <t>с.Бронница, ул.Молодежная, д.6</t>
  </si>
  <si>
    <t>д.Борки, пер.Борковский, д.1</t>
  </si>
  <si>
    <t>д.Борки, ул.Школьная, д.1</t>
  </si>
  <si>
    <t>д.Григорово, ул.Центральная, д.3</t>
  </si>
  <si>
    <t>д.Захарьино, ул.Рахманинова, д.10</t>
  </si>
  <si>
    <t>д.Подберезье, ул.Школа-интернат, д.1</t>
  </si>
  <si>
    <t>д.Савино, ул.Центральная, д.1</t>
  </si>
  <si>
    <t>д.Сергово, д.1</t>
  </si>
  <si>
    <t>д.Чечулино, ул.Воцкая, д.1</t>
  </si>
  <si>
    <t>д.Чечулино, ул.Воцкая, д.14</t>
  </si>
  <si>
    <t>д.Шолохово, д.2</t>
  </si>
  <si>
    <t>п.Волховец, ул.Пионерская, д.17</t>
  </si>
  <si>
    <t>п.Тёсово-Нетыльский, ул.Советская, д.29</t>
  </si>
  <si>
    <t>п.Тёсовский, ул.Пионерская, д.13</t>
  </si>
  <si>
    <t>п.Тёсовский, ул.Театральная, д.4</t>
  </si>
  <si>
    <t>р.п.Панковка, ул.Дорожников, д.4</t>
  </si>
  <si>
    <t>р.п.Панковка, ул.Заводская, д.91</t>
  </si>
  <si>
    <t>р.п.Панковка, ул.Заводская, д.92</t>
  </si>
  <si>
    <t>р.п.Панковка, ул.Октябрьская, д.4</t>
  </si>
  <si>
    <t>р.п.Панковка, ул.Пионерская, д.5</t>
  </si>
  <si>
    <t>р.п.Панковка, ул.Строительная, д.11</t>
  </si>
  <si>
    <t>р.п.Панковка, ул.Строительная, д.5</t>
  </si>
  <si>
    <t xml:space="preserve">р.п.Пролетарий, ул.Молодежная, д.5  </t>
  </si>
  <si>
    <t>г.Окуловка, ул.Глинки, д.4</t>
  </si>
  <si>
    <t>г.Окуловка, ул.1-я Железнодорожная, д.5</t>
  </si>
  <si>
    <t>г.Окуловка, ул.2-я Железнодорожная, д.4</t>
  </si>
  <si>
    <t>г.Окуловка, ул.Кирова, д.13</t>
  </si>
  <si>
    <t>г.Окуловка, ул.Коммунаров, д.29</t>
  </si>
  <si>
    <t>г.Окуловка, ул.Ломоносова, д.4</t>
  </si>
  <si>
    <t>г.Окуловка, ул.Миклухо-Маклая, д.39</t>
  </si>
  <si>
    <t>г.Окуловка, ул.Островского, д.42, корп.2</t>
  </si>
  <si>
    <t>г.Окуловка, ул.Островского, д.44</t>
  </si>
  <si>
    <t>г.Окуловка, ул.Парфенова, д.14</t>
  </si>
  <si>
    <t>г.Окуловка, ул.Правды, д.8</t>
  </si>
  <si>
    <t>г.Окуловка, ул.Чайковского, д.1</t>
  </si>
  <si>
    <t>р.п.Кулотино, ул.Карла Маркса, д.29</t>
  </si>
  <si>
    <t>д.Полищи, ул.Молодежная, д.1</t>
  </si>
  <si>
    <t>д.Полищи, ул.Молодежная, д.2</t>
  </si>
  <si>
    <t>р.п.Угловка, ул.Центральная, д.19</t>
  </si>
  <si>
    <t>р.п.Угловка, ул.Центральная, д.9а</t>
  </si>
  <si>
    <t>г.Окуловка, ул.Белинского, д.10</t>
  </si>
  <si>
    <t>г.Окуловка, ул.Космонавтов, д.3</t>
  </si>
  <si>
    <t>г.Окуловка, ул.Крупской, д.7</t>
  </si>
  <si>
    <t>г.Окуловка, ул.Миклухо-Маклая, д.9</t>
  </si>
  <si>
    <t>г.Окуловка, ул.Николая Николаева, д.55, корп.3</t>
  </si>
  <si>
    <t>г.Окуловка, ул.Островского, д.34</t>
  </si>
  <si>
    <t>г.Окуловка, ул.Островского, д.38а</t>
  </si>
  <si>
    <t>г.Окуловка, ул.Правды, д.1</t>
  </si>
  <si>
    <t>г.Окуловка, ул.Правды, д.3</t>
  </si>
  <si>
    <t>р.п.Угловка, ул.Советская, д.17</t>
  </si>
  <si>
    <t>г.Окуловка, ул.Стрельцова, д.18</t>
  </si>
  <si>
    <t>г.Окуловка, ул.Трычкова, д.11а</t>
  </si>
  <si>
    <t>д.Озерки, д.7</t>
  </si>
  <si>
    <t>р.п.Кулотино, ул.Ленина, д.3</t>
  </si>
  <si>
    <t>р.п.Кулотино, ул.Набережная, д.11</t>
  </si>
  <si>
    <t>п.Боровёнка, ул.Советов, д.11</t>
  </si>
  <si>
    <t>р.п.Угловка, ул.Центральная, д.14а</t>
  </si>
  <si>
    <t>р.п.Угловка, ул.Центральная, д.2</t>
  </si>
  <si>
    <t>р.п.Угловка, ул.Центральная, д.7</t>
  </si>
  <si>
    <t>г.Окуловка, ул.Глинки, д.2</t>
  </si>
  <si>
    <t>г.Окуловка, ул.Гоголя, д.1а</t>
  </si>
  <si>
    <t>г.Окуловка, ул.Заводская, д.13</t>
  </si>
  <si>
    <t>г.Окуловка, ул.Крупской, д.8</t>
  </si>
  <si>
    <t>г.Окуловка, ул.Ленина, д.19б</t>
  </si>
  <si>
    <t>г.Окуловка, ул.Николая Николаева, д.11</t>
  </si>
  <si>
    <t>г.Окуловка, ул.Правды, д.5</t>
  </si>
  <si>
    <t>г.Окуловка, ул.Уральская, д.23</t>
  </si>
  <si>
    <t>д.Озерки, д.9</t>
  </si>
  <si>
    <t>д.Шуркино, ул.Мира, д.2</t>
  </si>
  <si>
    <t>р.п.Кулотино, ул.Кооперативная, д.2</t>
  </si>
  <si>
    <t>р.п.Угловка, ул.Ленинградская, д.11</t>
  </si>
  <si>
    <t>р.п.Угловка, ул.Центральная, д.15</t>
  </si>
  <si>
    <t>р.п.Угловка, ул.Центральная, д.5</t>
  </si>
  <si>
    <t>д.Сергеево, пер.Советский, д.1</t>
  </si>
  <si>
    <t>д.Федорково, ул.Советская, д.52</t>
  </si>
  <si>
    <t>п.Пола, ул.Пионерская, д.46</t>
  </si>
  <si>
    <t>п.Пола, ул.Советская, д.49</t>
  </si>
  <si>
    <t>р.п.Парфино, ул.Карла Маркса, д.38</t>
  </si>
  <si>
    <t>р.п.Парфино, ул.Карла Маркса, д.67</t>
  </si>
  <si>
    <t xml:space="preserve">р.п.Парфино, ул.Мира, д.17а </t>
  </si>
  <si>
    <t>р.п.Парфино, ул.Мира, д.43</t>
  </si>
  <si>
    <t>р.п.Парфино, ул.Строительная, д.12</t>
  </si>
  <si>
    <t xml:space="preserve">р.п.Парфино, ул.Строительная, д.8 </t>
  </si>
  <si>
    <t>р.п.Парфино, ул.Чапаева, д.2</t>
  </si>
  <si>
    <t>п.Пола, ул.Каштановая, д.6</t>
  </si>
  <si>
    <t>п.Пола, ул.Мира, д.6</t>
  </si>
  <si>
    <t xml:space="preserve">р.п.Парфино, ул.Мира, д.15а </t>
  </si>
  <si>
    <t xml:space="preserve">р.п.Парфино, ул.Мира, д.3а </t>
  </si>
  <si>
    <t>р.п.Парфино, ул.Строительная, д.12а</t>
  </si>
  <si>
    <t>р.п.Парфино, ул.Строительная, д.20</t>
  </si>
  <si>
    <t>р.п.Парфино, ул.Строительная, д.20а</t>
  </si>
  <si>
    <t>р.п.Парфино, ул.Строительная, д.7</t>
  </si>
  <si>
    <t>р.п.Парфино, ул.Чапаева, д.10</t>
  </si>
  <si>
    <t>п.Пола, ул.Пионерская, д.50</t>
  </si>
  <si>
    <t>г.Пестово, ул.Красных Зорь, д.28а</t>
  </si>
  <si>
    <t>г.Пестово, ул.Мологская, д.20б</t>
  </si>
  <si>
    <t>г.Пестово, ул.Набережная Реки Меглинки, д.29</t>
  </si>
  <si>
    <t>г.Пестово, ул.Октябрьская, д.19</t>
  </si>
  <si>
    <t>г.Пестово, ул.Почтовая, д.5в</t>
  </si>
  <si>
    <t>г.Пестово, ул.Производственная, д.13</t>
  </si>
  <si>
    <t>г.Пестово, ул.Производственная, д.16</t>
  </si>
  <si>
    <t>г.Пестово, ул.Производственная, д.18а</t>
  </si>
  <si>
    <t>г.Пестово, ул.Профсоюзов, д.106</t>
  </si>
  <si>
    <t>г.Пестово, ул.Профсоюзов, д.2</t>
  </si>
  <si>
    <t>г.Пестово, ул.Серова, д.7</t>
  </si>
  <si>
    <t>г.Пестово, ул.Соловьева, д.11</t>
  </si>
  <si>
    <t>г.Пестово, ул.Соловьева, д.15</t>
  </si>
  <si>
    <t>г.Пестово, ул.Соловьева, д.2</t>
  </si>
  <si>
    <t>г.Пестово, ул.Соловьева, д.20</t>
  </si>
  <si>
    <t>г.Пестово, ул.Соловьева, д.22</t>
  </si>
  <si>
    <t>г.Пестово, ул.Устюженское шоссе, д.14</t>
  </si>
  <si>
    <t>г.Пестово, ул.Устюженское шоссе, д.9</t>
  </si>
  <si>
    <t>г.Пестово, ул.Фабричная, д.15</t>
  </si>
  <si>
    <t>г.Пестово, ул.Чапаева, д.13</t>
  </si>
  <si>
    <t>г.Пестово, ул.Чапаева, д.14</t>
  </si>
  <si>
    <t>г.Пестово, ул.Чапаева, д.15</t>
  </si>
  <si>
    <t>г.Пестово, ул.Чапаева, д.16</t>
  </si>
  <si>
    <t>г.Пестово, пер.Кленовый, д.3</t>
  </si>
  <si>
    <t>г.Пестово, ул.Заводская, д.9</t>
  </si>
  <si>
    <t>г.Пестово, ул.Красных Зорь, д.60</t>
  </si>
  <si>
    <t>г.Пестово, ул.Набережная Реки Меглинки, д.39</t>
  </si>
  <si>
    <t>г.Пестово, ул.Пионеров, д.40</t>
  </si>
  <si>
    <t>г.Пестово, ул.Производственная, д.16а</t>
  </si>
  <si>
    <t>г.Пестово, ул.Производственная, д.21</t>
  </si>
  <si>
    <t>г.Пестово, ул.Славная, д.12</t>
  </si>
  <si>
    <t>г.Пестово, ул.Славная, д.17</t>
  </si>
  <si>
    <t>г.Пестово, ул.Советская, д.30</t>
  </si>
  <si>
    <t>г.Пестово, ул.Соловьева, д.38а</t>
  </si>
  <si>
    <t>г.Пестово, ул.Устюженское шоссе, д.16</t>
  </si>
  <si>
    <t>г.Пестово, ул.Устюженское шоссе, д.18</t>
  </si>
  <si>
    <t>г.Пестово, ул.Устюженское шоссе, д.7</t>
  </si>
  <si>
    <t>д.Быково, ул.Нефтянников, д.1</t>
  </si>
  <si>
    <t>г.Пестово, ул.Гагарина, д.22а</t>
  </si>
  <si>
    <t>г.Пестово, ул.Гоголя, д.3</t>
  </si>
  <si>
    <t>г.Пестово, ул.Заводская, д.11</t>
  </si>
  <si>
    <t>г.Пестово, ул.Красных Зорь, д.77</t>
  </si>
  <si>
    <t>г.Пестово, ул.Набережная Реки Меглинки, д.37</t>
  </si>
  <si>
    <t>г.Пестово, ул.Октябрьская, д.17</t>
  </si>
  <si>
    <t>г.Пестово, ул.Октябрьская, д.23</t>
  </si>
  <si>
    <t>г.Пестово, ул.Пионеров, д.13</t>
  </si>
  <si>
    <t>г.Пестово, ул.Пионеров, д.33</t>
  </si>
  <si>
    <t>г.Пестово, ул.Пионеров, д.41</t>
  </si>
  <si>
    <t>г.Пестово, ул.Пионеров, д.47</t>
  </si>
  <si>
    <t>г.Пестово, ул.Почтовая, д.14</t>
  </si>
  <si>
    <t>г.Пестово, ул.Пролетарская, д.17</t>
  </si>
  <si>
    <t>г.Пестово, ул.Профсоюзов, д.102</t>
  </si>
  <si>
    <t>г.Пестово, ул.Профсоюзов, д.105</t>
  </si>
  <si>
    <t>г.Пестово, ул.Профсоюзов, д.56</t>
  </si>
  <si>
    <t>г.Пестово, ул.Профсоюзов, д.98</t>
  </si>
  <si>
    <t>г.Пестово, ул.Серова, д.9</t>
  </si>
  <si>
    <t>г.Пестово, ул.Соловьева, д.27</t>
  </si>
  <si>
    <t>г.Пестово, ул.Соловьева, д.30</t>
  </si>
  <si>
    <t>г.Пестово, ул.Чапаева, д.1</t>
  </si>
  <si>
    <t>д.Быково, ул.Ветеранов, д.10</t>
  </si>
  <si>
    <t xml:space="preserve">д.Быково, ул.Нефтянников, д.2 </t>
  </si>
  <si>
    <t>д.Быково, ул.Нефтянников, д.3</t>
  </si>
  <si>
    <t>с.Поддорье, ул.Октябрьская, д.4</t>
  </si>
  <si>
    <t>с.Поддорье, ул.Октябрьская, д.64</t>
  </si>
  <si>
    <t>с.Поддорье, ул.Октябрьская, д.13</t>
  </si>
  <si>
    <t>г.Сольцы, просп.Советский, д.27</t>
  </si>
  <si>
    <t>г.Сольцы, ул.Курорт, д.6</t>
  </si>
  <si>
    <t>г.Сольцы, ул.Ленина, д.2</t>
  </si>
  <si>
    <t>г.Сольцы, ул.Матросова, д.35</t>
  </si>
  <si>
    <t>г.Сольцы, ул.Новгородская, д.36</t>
  </si>
  <si>
    <t>г.Сольцы-2, ДОС 39</t>
  </si>
  <si>
    <t>г.Сольцы, наб.7 Ноября, д.4</t>
  </si>
  <si>
    <t>г.Сольцы, просп.Советский, д.16</t>
  </si>
  <si>
    <t>д.Каменка, ул.Шелонская, д.1</t>
  </si>
  <si>
    <t>г.Сольцы, наб.7 Ноября, д.5</t>
  </si>
  <si>
    <t>г.Сольцы, наб.7 Ноября, д.7</t>
  </si>
  <si>
    <t>г.Сольцы, просп.Советский, д.32а</t>
  </si>
  <si>
    <t>г.Сольцы, ул.Загородная, д.1а</t>
  </si>
  <si>
    <t>г.Сольцы, ул.Ленина, д.8</t>
  </si>
  <si>
    <t>г.Сольцы, ул.Псковская, д.17</t>
  </si>
  <si>
    <t>д.Выбити, ул.Центральная, д.114</t>
  </si>
  <si>
    <t>д.Выбити, ул.Центральная, д.118</t>
  </si>
  <si>
    <t>д.Выбити, ул.Центральная, д.129</t>
  </si>
  <si>
    <t>г.Сольцы, ул.Красных партизан, д.3а</t>
  </si>
  <si>
    <t>г.Сольцы, ул.Ленинградская, д.3</t>
  </si>
  <si>
    <t>г.Сольцы, ул.Лермонтова, д.4</t>
  </si>
  <si>
    <t>г.Сольцы, ул.Лермонтова, д.8</t>
  </si>
  <si>
    <t>г.Сольцы, ул.Матросова, д.56</t>
  </si>
  <si>
    <t>г.Сольцы, ул.Псковская, д.25</t>
  </si>
  <si>
    <t>г.Сольцы, ул.Чернышевского, д.17</t>
  </si>
  <si>
    <t>г.Сольцы, ул.Чернышевского, д.19</t>
  </si>
  <si>
    <t>г.Сольцы, ул.Чернышевского, д.23</t>
  </si>
  <si>
    <t>д.Дуброво, пер.Белодомовский, д.4</t>
  </si>
  <si>
    <t>г.Старая Русса, микрорайон Городок, д.3</t>
  </si>
  <si>
    <t>г.Старая Русса, микрорайон Городок, д.8</t>
  </si>
  <si>
    <t>г.Старая Русса, Советская набережная, д.13</t>
  </si>
  <si>
    <t>г.Старая Русса, ул.Александровская, д.13</t>
  </si>
  <si>
    <t>г.Старая Русса, ул.Александровская, д.17</t>
  </si>
  <si>
    <t>г.Старая Русса, ул.Александровская, д.20</t>
  </si>
  <si>
    <t>г.Старая Русса, ул.Александровская, д.28</t>
  </si>
  <si>
    <t>г.Старая Русса, ул.Александровская, д.6/10</t>
  </si>
  <si>
    <t>г.Старая Русса, ул.Восстания, д.10</t>
  </si>
  <si>
    <t>г.Старая Русса, ул.Возрождения, д.174</t>
  </si>
  <si>
    <t>г.Старая Русса, ул.Дзержинского, д.4</t>
  </si>
  <si>
    <t>г.Старая Русса, ул.Крестецкая, д.12</t>
  </si>
  <si>
    <t>г.Старая Русса, ул.Крестецкая, д.14</t>
  </si>
  <si>
    <t>г.Старая Русса, ул.Крестецкая, д.17</t>
  </si>
  <si>
    <t>г.Старая Русса, ул.Крестецкая, д.18/14</t>
  </si>
  <si>
    <t>г.Старая Русса, ул.Крестецкая, д.20</t>
  </si>
  <si>
    <t>г.Старая Русса, ул.Крестецкая, д.21</t>
  </si>
  <si>
    <t>г.Старая Русса, ул.Крестецкая, д.23</t>
  </si>
  <si>
    <t>г.Старая Русса, ул.Клубная, д.29</t>
  </si>
  <si>
    <t>г.Старая Русса, ул.Красных Зорь, д.2</t>
  </si>
  <si>
    <t>г.Старая Русса, ул.Красных Зорь, д.4</t>
  </si>
  <si>
    <t>г.Старая Русса, ул.Латышских Гвардейцев, д.14</t>
  </si>
  <si>
    <t>г.Старая Русса, ул.Минеральная, д.1/17</t>
  </si>
  <si>
    <t>г.Старая Русса, ул.Минеральная, д.33</t>
  </si>
  <si>
    <t>г.Старая Русса, ул.Минеральная, д.40</t>
  </si>
  <si>
    <t>г.Старая Русса, ул.Профсоюзная, д.2</t>
  </si>
  <si>
    <t>г.Старая Русса, ул.Радищева, д.2</t>
  </si>
  <si>
    <t>г.Старая Русса, ул.Радищева, д.3</t>
  </si>
  <si>
    <t>г.Старая Русса, ул.Радищева, д.5</t>
  </si>
  <si>
    <t>г.Старая Русса, ул.Радищева, д.6</t>
  </si>
  <si>
    <t>г.Старая Русса, ул.Санкт-Петербургская, д.10</t>
  </si>
  <si>
    <t>г.Старая Русса, ул.Санкт-Петербургская, д.17/1</t>
  </si>
  <si>
    <t>г.Старая Русса, ул.Санкт-Петербургская, д.4</t>
  </si>
  <si>
    <t>г.Старая Русса, ул.Санкт-Петербургская, д.44/1</t>
  </si>
  <si>
    <t>г.Старая Русса, ул.Тимура Фрунзе, д.15</t>
  </si>
  <si>
    <t>г.Старая Русса, ул.Тимура Фрунзе, д.2</t>
  </si>
  <si>
    <t>г.Старая Русса, пл.Монастырская, д.5</t>
  </si>
  <si>
    <t>г.Старая Русса, ул.Введенская, д.3</t>
  </si>
  <si>
    <t>г.Старая Русса, ул.Введенская, д.9</t>
  </si>
  <si>
    <t>г.Старая Русса, ул.Федора Кузьмина, д.33а</t>
  </si>
  <si>
    <t>г.Старая Русса, ул.Яковлева, д.3а</t>
  </si>
  <si>
    <t>г.Старая Русса, ул.Яковлева, д.5а</t>
  </si>
  <si>
    <t>г.Старая Русса, ул.Яковлева, д.63</t>
  </si>
  <si>
    <t>г.Старая Русса, ул.Якутских Стрелков, д.41</t>
  </si>
  <si>
    <t>г.Старая Русса, ул.Якутских Стрелков, д.55</t>
  </si>
  <si>
    <t>д.Астрилово, д.1</t>
  </si>
  <si>
    <t>д.Астрилово, д.2</t>
  </si>
  <si>
    <t>д.Берёзка, д.11</t>
  </si>
  <si>
    <t>д.Большие Боры, д.2</t>
  </si>
  <si>
    <t>д.Великое Село, д.2</t>
  </si>
  <si>
    <t>д.Давыдово, д.42</t>
  </si>
  <si>
    <t>д.Анишино, ул.Коммунальная, д.6</t>
  </si>
  <si>
    <t>д.Дубовицы, ул.Школьная, д.3</t>
  </si>
  <si>
    <t>д.Дубовицы, ул.Школьная, д.7</t>
  </si>
  <si>
    <t>д.Ивановское, ул.Центральная, д.1</t>
  </si>
  <si>
    <t>д.Луньшино, д.57</t>
  </si>
  <si>
    <t>д.Медниково, ул.40 лет Победы, д.2</t>
  </si>
  <si>
    <t>д.Медниково, ул.40 лет Победы, д.28</t>
  </si>
  <si>
    <t>д.Нагово, ул.Придорожная, д.37</t>
  </si>
  <si>
    <t>д.Нагово, ул.Школьная, д.1</t>
  </si>
  <si>
    <t>д.Святогорша, д.1</t>
  </si>
  <si>
    <t>д.Святогорша, д.2</t>
  </si>
  <si>
    <t>д.Святогорша, д.3</t>
  </si>
  <si>
    <t>д.Сусолово, д.1</t>
  </si>
  <si>
    <t>д.Сусолово, д.2</t>
  </si>
  <si>
    <t>д.Сусолово, д.4</t>
  </si>
  <si>
    <t>п.Новосельский, ул.Алексеева, д.6</t>
  </si>
  <si>
    <t>с.Залучье, ул.Победы, д.18</t>
  </si>
  <si>
    <t>г.Старая Русса, микрорайон Городок, д.1</t>
  </si>
  <si>
    <t>г.Старая Русса, микрорайон Городок, д.12</t>
  </si>
  <si>
    <t>г.Старая Русса, микрорайон Городок, д.22</t>
  </si>
  <si>
    <t>г.Старая Русса, наб.Достоевского, д.2/1</t>
  </si>
  <si>
    <t>г.Старая Русса, Советская набережная, д.10</t>
  </si>
  <si>
    <t>г.Старая Русса, Советская набережная, д.3</t>
  </si>
  <si>
    <t>г.Старая Русса, Советская набережная, д.9</t>
  </si>
  <si>
    <t>г.Старая Русса, пер.Пищевиков, д.17а</t>
  </si>
  <si>
    <t>д.Нива, д.10</t>
  </si>
  <si>
    <t>д.Нива, д.11</t>
  </si>
  <si>
    <t>п.Юбилейный, ул.Комсомольская, д.4</t>
  </si>
  <si>
    <t>п.Юбилейный, ул.Сосновая, д.2</t>
  </si>
  <si>
    <t>п.Юбилейный, ул.Сосновая, д.5</t>
  </si>
  <si>
    <t>п.Юбилейный, ул.Сосновая, д.6</t>
  </si>
  <si>
    <t>с.Анциферово, ул.Октябрьская, д.37</t>
  </si>
  <si>
    <t>с.Песь, пер.Почтовый, д.6</t>
  </si>
  <si>
    <t>с.Песь, ул.Спорта, д.6</t>
  </si>
  <si>
    <t>г.Холм, пер.Советский, д.14</t>
  </si>
  <si>
    <t>г.Холм, ул.Профсоюзная, д.5</t>
  </si>
  <si>
    <t>г.Чудово, пер.Борнвильский, д.13</t>
  </si>
  <si>
    <t>г.Чудово, ул.Большевиков, д.13</t>
  </si>
  <si>
    <t>г.Чудово, ул.Большевиков, д.5</t>
  </si>
  <si>
    <t>г.Чудово, ул.Глеба Успенского, д.5</t>
  </si>
  <si>
    <t>г.Чудово, ул.Губина, д.11а</t>
  </si>
  <si>
    <t>г.Чудово, ул.Дружбы, д.4</t>
  </si>
  <si>
    <t>г.Чудово, ул.Замкова, д.2</t>
  </si>
  <si>
    <t>г.Чудово, ул.Лермонтова, д.15</t>
  </si>
  <si>
    <t>г.Чудово, пер.Малый, д.3</t>
  </si>
  <si>
    <t>г.Чудово, ул.Молодогвардейская, д.13</t>
  </si>
  <si>
    <t>г.Чудово, ул.Некрасова, д.11</t>
  </si>
  <si>
    <t>г.Чудово, ул.Некрасова, д.24</t>
  </si>
  <si>
    <t>г.Чудово, ул.Некрасова, д.9</t>
  </si>
  <si>
    <t>г.Чудово, ул.Октябрьская, д.1</t>
  </si>
  <si>
    <t>г.Чудово, ул.Октябрьская, д.2</t>
  </si>
  <si>
    <t>г.Чудово, ул.Октябрьская, д.3</t>
  </si>
  <si>
    <t>г.Чудово, ул.Октябрьская, д.4/1</t>
  </si>
  <si>
    <t>г.Чудово, ул.Оплеснина, д.4</t>
  </si>
  <si>
    <t>г.Чудово, ул.Оплеснина, д.8</t>
  </si>
  <si>
    <t>г.Чудово, ул.Радищева, д.4</t>
  </si>
  <si>
    <t>г.Чудово, ул.Радищева, д.6</t>
  </si>
  <si>
    <t>г.Чудово, ул.Солдатова, д.6</t>
  </si>
  <si>
    <t>г.Чудово, ул.Титова, д.17</t>
  </si>
  <si>
    <t>д.Карловка, ул.Центральная, д.8</t>
  </si>
  <si>
    <t>с.Оскуй, ул.имени Тони Михеевой, д.11</t>
  </si>
  <si>
    <t>п.Краснофарфорный, ул.Пятилетка, д.6</t>
  </si>
  <si>
    <t>д.Бор, ул.Центральная, д.6</t>
  </si>
  <si>
    <t>ж/д.ст.Уторгош, ул.Пионерская, д.73а</t>
  </si>
  <si>
    <t>ж/д.ст.Уторгош, ул.Советская, д.10</t>
  </si>
  <si>
    <t>ж/д.ст.Уторгош, ул.Спортивная, д.2</t>
  </si>
  <si>
    <t>р.п.Шимск, ул.Ленина, д.29а</t>
  </si>
  <si>
    <t>р.п.Шимск, ул.Новгородская, д.34</t>
  </si>
  <si>
    <t>р.п.Шимск, ул.Ташкентская, д.6</t>
  </si>
  <si>
    <t>с.Подгощи, ул.Школьная, д.33</t>
  </si>
  <si>
    <t>с.Медведь, ул.Путриса, д.17</t>
  </si>
  <si>
    <t>с.Медведь, ул.С. Куликова, д.114</t>
  </si>
  <si>
    <t>с.Медведь, ул.С. Куликова, д.87</t>
  </si>
  <si>
    <t>Большая Московская ул., д.45</t>
  </si>
  <si>
    <t>Большая Московская ул., д.49</t>
  </si>
  <si>
    <t>Большая Московская ул., д.61</t>
  </si>
  <si>
    <t>Большая Московская ул., д.98а</t>
  </si>
  <si>
    <t>Большая Санкт-Петербургская ул., д.24</t>
  </si>
  <si>
    <t>Большая Санкт-Петербургская ул., д.29/1</t>
  </si>
  <si>
    <t>Великолукская ул., д.14/9</t>
  </si>
  <si>
    <t>ул.Германа, д.1</t>
  </si>
  <si>
    <t>ул.Германа, д.4</t>
  </si>
  <si>
    <t>ул.Зелинского, д.32, корп.2</t>
  </si>
  <si>
    <t>Ильина ул., д.19/44</t>
  </si>
  <si>
    <t>ул.Каберова-Власьевская, д.2</t>
  </si>
  <si>
    <t>Козьмодемьянская ул., д.5/5</t>
  </si>
  <si>
    <t>Козьмодемьянская ул., д.6</t>
  </si>
  <si>
    <t>Козьмодемьянская ул., д.9</t>
  </si>
  <si>
    <t>Кооперативная ул., д.15</t>
  </si>
  <si>
    <t>Локомотивная ул., д.8/16</t>
  </si>
  <si>
    <t>ул.Людогоща, д.10</t>
  </si>
  <si>
    <t>ул.Мерецкова-Волосова, д.13</t>
  </si>
  <si>
    <t>г.Боровичи, ул.В. Бианки, д.9</t>
  </si>
  <si>
    <t>ул.Менделеева, д.18</t>
  </si>
  <si>
    <t>Молотковская ул., д.10</t>
  </si>
  <si>
    <t>г.Старая Русса, ул.Александровская, д.18</t>
  </si>
  <si>
    <t>г.Старая Русса, ул.Александровская, д.21</t>
  </si>
  <si>
    <t>г.Старая Русса, ул.Александровская, д.37</t>
  </si>
  <si>
    <t>г.Старая Русса, ул.Александровская, д.39</t>
  </si>
  <si>
    <t>г.Старая Русса, ул.Возрождения, д.164а</t>
  </si>
  <si>
    <t>г.Старая Русса, ул.Восстания, д.4</t>
  </si>
  <si>
    <t>г.Старая Русса, ул.Воскресенская, д.3</t>
  </si>
  <si>
    <t>г.Старая Русса, ул.Воскресенская, д.5</t>
  </si>
  <si>
    <t>г.Старая Русса, ул.Воскресенская, д.7</t>
  </si>
  <si>
    <t>г.Старая Русса, ул.Гостинодворская, д.5</t>
  </si>
  <si>
    <t>г.Старая Русса, ул.Красных Зорь, д.12</t>
  </si>
  <si>
    <t>г.Старая Русса, ул.Крестецкая, д.25</t>
  </si>
  <si>
    <t>г.Старая Русса, ул.Крестецкая, д.9</t>
  </si>
  <si>
    <t>г.Старая Русса, ул.Латышских Гвардейцев, д.16</t>
  </si>
  <si>
    <t>г.Старая Русса, ул.Латышских Гвардейцев, д.21</t>
  </si>
  <si>
    <t>г.Старая Русса, ул.Латышских Гвардейцев, д.37</t>
  </si>
  <si>
    <t>г.Старая Русса, ул.Минеральная, д.41</t>
  </si>
  <si>
    <t>г.Старая Русса, ул.Минеральная, д.71/5</t>
  </si>
  <si>
    <t>г.Старая Русса, ул.Поперечная, д.35</t>
  </si>
  <si>
    <t>г.Старая Русса, ул.Профсоюзная, д.10</t>
  </si>
  <si>
    <t>г.Старая Русса, ул.Профсоюзная, д.12</t>
  </si>
  <si>
    <t>г.Старая Русса, ул.Профсоюзная, д.4</t>
  </si>
  <si>
    <t>г.Старая Русса, ул.Санкт-Петербургская, д.13/63</t>
  </si>
  <si>
    <t>г.Старая Русса, ул.Санкт-Петербургская, д.5а</t>
  </si>
  <si>
    <t>г.Старая Русса, ул.Тахирова, д.4</t>
  </si>
  <si>
    <t>г.Старая Русса, ул.Федора Кузьмина, д.46а</t>
  </si>
  <si>
    <t>г.Старая Русса, ул.Яковлева, д.49</t>
  </si>
  <si>
    <t>г.Старая Русса, ул.Яковлева, д.51</t>
  </si>
  <si>
    <t>г.Старая Русса, ул.Яковлева, д.55</t>
  </si>
  <si>
    <t>г.Старая Русса, ул.Якутских Стрелков, д.35</t>
  </si>
  <si>
    <t>д.Берёзка, д.4</t>
  </si>
  <si>
    <t>д.Давыдово, д.40</t>
  </si>
  <si>
    <t>д.Дубовицы, ул.Школьная, д.2</t>
  </si>
  <si>
    <t>д.Дубовицы, ул.Школьная, д.5</t>
  </si>
  <si>
    <t>д.Медниково, ул.40 лет Победы, д.16</t>
  </si>
  <si>
    <t>д.Медниково, ул.40 лет Победы, д.20</t>
  </si>
  <si>
    <t>д.Медниково, ул.Советская, д.83</t>
  </si>
  <si>
    <t>д.Нагаткино, д.2</t>
  </si>
  <si>
    <t>п.Новосельский, ул.Алексеева, д.13</t>
  </si>
  <si>
    <t>п.Новосельский, ул.Алексеева, д.7</t>
  </si>
  <si>
    <t>п.Новосельский, ул.Алексеева, д.8</t>
  </si>
  <si>
    <t>п.Новосельский, ул.Алексеева, д.9</t>
  </si>
  <si>
    <t>г.Старая Русса, ул.Александровская, д.47</t>
  </si>
  <si>
    <t>г.Старая Русса, микрорайон Городок, д.10</t>
  </si>
  <si>
    <t>г.Старая Русса, микрорайон Городок, д.16</t>
  </si>
  <si>
    <t>г.Старая Русса, микрорайон Городок, д.19</t>
  </si>
  <si>
    <t>г.Старая Русса, ул.Александровская, д.19</t>
  </si>
  <si>
    <t>г.Старая Русса, ул.Александровская, д.36/10</t>
  </si>
  <si>
    <t>г.Старая Русса, ул.Александровская, д.45</t>
  </si>
  <si>
    <t>г.Старая Русса, ул.Возрождения, д.28</t>
  </si>
  <si>
    <t>г.Старая Русса, ул.Гостинодворская, д.11</t>
  </si>
  <si>
    <t>г.Старая Русса, ул.Гостинодворская, д.12</t>
  </si>
  <si>
    <t>г.Старая Русса, ул.Крестецкая, д.11</t>
  </si>
  <si>
    <t>г.Старая Русса, ул.Крестецкая, д.15</t>
  </si>
  <si>
    <t>г.Старая Русса, ул.Латышских Гвардейцев, д.12</t>
  </si>
  <si>
    <t>г.Старая Русса, ул.Минеральная, д.38</t>
  </si>
  <si>
    <t>г.Старая Русса, ул.Некрасова, д.24</t>
  </si>
  <si>
    <t>г.Старая Русса, ул.Поперечная, д.13</t>
  </si>
  <si>
    <t>г.Старая Русса, ул.Поперечная, д.43</t>
  </si>
  <si>
    <t>г.Старая Русса, ул.Радищева, д.4</t>
  </si>
  <si>
    <t>г.Старая Русса, ул.Санкт-Петербургская, д.12</t>
  </si>
  <si>
    <t>г.Старая Русса, ул.Санкт-Петербургская, д.14</t>
  </si>
  <si>
    <t>г.Старая Русса, ул.Санкт-Петербургская, д.18/65</t>
  </si>
  <si>
    <t>г.Старая Русса, ул.Санкт-Петербургская, д.20</t>
  </si>
  <si>
    <t>г.Старая Русса, ул.Санкт-Петербургская, д.7</t>
  </si>
  <si>
    <t>г.Старая Русса, ул.Санкт-Петербургская, д.9</t>
  </si>
  <si>
    <t>г.Старая Русса, ул.Строителей, д.9</t>
  </si>
  <si>
    <t>г.Старая Русса, ул.Тахирова, д.8</t>
  </si>
  <si>
    <t>г.Старая Русса, ул.Яковлева, д.61</t>
  </si>
  <si>
    <t>г.Старая Русса, ул.Яковлева, д.7а</t>
  </si>
  <si>
    <t>д.Астрилово, д.3</t>
  </si>
  <si>
    <t>д.Большая Козона, ул.Мира, д.6</t>
  </si>
  <si>
    <t>д.Медниково, ул.40 лет Победы, д.26</t>
  </si>
  <si>
    <t>д.Медниково, ул.40 лет Победы, д.4а</t>
  </si>
  <si>
    <t>д.Медниково, ул.40 лет Победы, д.6а</t>
  </si>
  <si>
    <t>д.Медниково, ул.40 лет Победы, д.6б</t>
  </si>
  <si>
    <t>д.Медниково, ул.40 лет Победы, д.8</t>
  </si>
  <si>
    <t>д.Сусолово, д.3</t>
  </si>
  <si>
    <t>п.Юбилейный, ул.Набережная, д.3</t>
  </si>
  <si>
    <t>п.Юбилейный, ул.Солнечная, д.1</t>
  </si>
  <si>
    <t>п.Юбилейный, ул.Юности, д.1</t>
  </si>
  <si>
    <t>п.Юбилейный, ул.Юности, д.3</t>
  </si>
  <si>
    <t>п.Юбилейный, ул.Юности, д.5</t>
  </si>
  <si>
    <t>р.п.Хвойная, пер.Сосновый, д.3а</t>
  </si>
  <si>
    <t xml:space="preserve">с.Песь, пер.Почтовый, д.7 </t>
  </si>
  <si>
    <t>с.Песь, ул.Сосновая, д.12</t>
  </si>
  <si>
    <t>р.п.Хвойная, ул.Красноармейская, д.4</t>
  </si>
  <si>
    <t>п.Юбилейный, ул.Набережная, д.5</t>
  </si>
  <si>
    <t>п.Юбилейный, ул.Юности, д.4</t>
  </si>
  <si>
    <t>р.п.Хвойная, ул.Вокзальная, д.22</t>
  </si>
  <si>
    <t>р.п.Хвойная, ул.Заречная, д.12а</t>
  </si>
  <si>
    <t>р.п.Хвойная, ул.Пионерская, д.24</t>
  </si>
  <si>
    <t>р.п.Хвойная, ул.Пионерская, д.38</t>
  </si>
  <si>
    <t>с.Песь, ул.Сосновая, д.15</t>
  </si>
  <si>
    <t>г.Чудово, пер.Базовский, д.1а</t>
  </si>
  <si>
    <t>г.Чудово, ул.Большевиков, д.7</t>
  </si>
  <si>
    <t>г.Чудово, ул.Губина, д.11</t>
  </si>
  <si>
    <t>г.Чудово, ул.Губина, д.4</t>
  </si>
  <si>
    <t>г.Чудово, ул.Лермонтова, д.10</t>
  </si>
  <si>
    <t>г.Чудово, ул.Лермонтова, д.7</t>
  </si>
  <si>
    <t>г.Чудово, ул.Майская, д.6</t>
  </si>
  <si>
    <t>г.Чудово, ул.Майская, д.9</t>
  </si>
  <si>
    <t>г.Чудово, пер.Малый, д.7</t>
  </si>
  <si>
    <t>г.Чудово, ул.Молодогвардейская, д.4</t>
  </si>
  <si>
    <t>г.Чудово, ул.Некрасова, д.14/9</t>
  </si>
  <si>
    <t>г.Чудово, ул.Оплеснина, д.3</t>
  </si>
  <si>
    <t>г.Чудово, ул.Оплеснина, д.6</t>
  </si>
  <si>
    <t>г.Чудово, ул.Парайненская, д.6</t>
  </si>
  <si>
    <t>п.Краснофарфорный, ул.Октябрьская, д.6</t>
  </si>
  <si>
    <t>с.Грузино, ул.Гречишникова, д.2</t>
  </si>
  <si>
    <t>г.Чудово, пер.Малый, д.5</t>
  </si>
  <si>
    <t>г.Чудово, ул.Большевиков, д.10а</t>
  </si>
  <si>
    <t>г.Чудово, ул.Большевиков, д.30</t>
  </si>
  <si>
    <t>г.Чудово, ул.Восстания, д.29</t>
  </si>
  <si>
    <t>г.Чудово, ул.Гречишникова, д.2</t>
  </si>
  <si>
    <t>г.Чудово, ул.Губина, д.16</t>
  </si>
  <si>
    <t>г.Чудово, ул.Губина, д.6</t>
  </si>
  <si>
    <t>г.Чудово, ул.Ленина, д.8а</t>
  </si>
  <si>
    <t>г.Чудово, ул.Майская, д.13</t>
  </si>
  <si>
    <t>г.Чудово, ул.Мира, д.16</t>
  </si>
  <si>
    <t>г.Чудово, ул.Некрасова, д.22а</t>
  </si>
  <si>
    <t>г.Чудово, ул.Некрасова, д.29</t>
  </si>
  <si>
    <t>г.Чудово, ул.Октябрьская, д.8</t>
  </si>
  <si>
    <t>г.Чудово, ул.Солдатова, д.3</t>
  </si>
  <si>
    <t>г.Чудово, ул.Титова, д.14, корп.1</t>
  </si>
  <si>
    <t>п.Краснофарфорный, пл.Ленина, д.9</t>
  </si>
  <si>
    <t>с.Оскуй, ул.имени Тони Михеевой, д.9</t>
  </si>
  <si>
    <t>д.Городище, ул.Шоссейная, д.7</t>
  </si>
  <si>
    <t>д.Красный Двор, ул.Шелонская, д.4</t>
  </si>
  <si>
    <t>ж/д.ст.Уторгош, ул.Спортивная, д.1</t>
  </si>
  <si>
    <t>р.п.Шимск, ул.Ленина, д.58</t>
  </si>
  <si>
    <t>р.п.Шимск, ул.Новгородская, д.22</t>
  </si>
  <si>
    <t>р.п.Шимск, ул.Новгородская, д.9</t>
  </si>
  <si>
    <t>р.п.Шимск, ул.Шелонская, д.11</t>
  </si>
  <si>
    <t>с.Подгощи, ул.Школьная, д.37</t>
  </si>
  <si>
    <t>д.Водосы, ул.Солецкая, д.5</t>
  </si>
  <si>
    <t>д.Красный Двор, ул.Шелонская, д.2</t>
  </si>
  <si>
    <t>р.п.Шимск, ул.Наманганская, д.6</t>
  </si>
  <si>
    <t>р.п.Шимск, ул.Ташкентская, д.1</t>
  </si>
  <si>
    <t>р.п.Шимск, ул.Ташкентская, д.3</t>
  </si>
  <si>
    <t>Никольская ул., д.18/16</t>
  </si>
  <si>
    <t>Никольская ул., д.24/27</t>
  </si>
  <si>
    <t>Новолучанская ул., д.34</t>
  </si>
  <si>
    <t>ул.Обороны, д.19</t>
  </si>
  <si>
    <t>Октябрьская ул., д.18</t>
  </si>
  <si>
    <t>Октябрьская ул., д.32</t>
  </si>
  <si>
    <t>Октябрьская ул., д.38</t>
  </si>
  <si>
    <t>Предтеченская ул., д.18</t>
  </si>
  <si>
    <t>Предтеченская ул., д.3</t>
  </si>
  <si>
    <t>Псковская ул., д.16, корп.2</t>
  </si>
  <si>
    <t>Псковская ул., д.8</t>
  </si>
  <si>
    <t>Славная ул., д.35/20</t>
  </si>
  <si>
    <t>Студенческая ул., д.17</t>
  </si>
  <si>
    <t>Тихвинская ул., д.14</t>
  </si>
  <si>
    <t>ул.Фёдоровский Ручей, д.7а</t>
  </si>
  <si>
    <t>ул.Химиков, д.4</t>
  </si>
  <si>
    <t>Хутынская ул., д.6а</t>
  </si>
  <si>
    <t>Чудинцева ул., д.5</t>
  </si>
  <si>
    <t>Щитная ул., д.14</t>
  </si>
  <si>
    <t>Яковлева ул., д.5</t>
  </si>
  <si>
    <t>Сырковское шоссе, д.2</t>
  </si>
  <si>
    <t>микрорайон Кречевицы, д.139</t>
  </si>
  <si>
    <t>микрорайон Кречевицы, д.43</t>
  </si>
  <si>
    <t>наб.Александра Невского, д.30/2</t>
  </si>
  <si>
    <t>наб.р.Гзень, д.1</t>
  </si>
  <si>
    <t>Лазаревский пер., д.1</t>
  </si>
  <si>
    <t>Мининский пер., д.3</t>
  </si>
  <si>
    <t>просп.Александра Корсунова, д.29 корп.3</t>
  </si>
  <si>
    <t>просп.Александра Корсунова, д.11</t>
  </si>
  <si>
    <t>просп.Александра Корсунова, д.25</t>
  </si>
  <si>
    <t>просп.Мира, д.27</t>
  </si>
  <si>
    <t>просп.Мира, д.29</t>
  </si>
  <si>
    <t>просп.Александра Корсунова, д.35, корп.3</t>
  </si>
  <si>
    <t>Андреевская ул., д.5/12</t>
  </si>
  <si>
    <t>Большая Московская ул., д.26</t>
  </si>
  <si>
    <t>Большая Московская ул., д.33</t>
  </si>
  <si>
    <t>Большая Московская ул., д.47</t>
  </si>
  <si>
    <t>Большая Санкт-Петербургская ул., д.28, корп.3</t>
  </si>
  <si>
    <t>Большая Санкт-Петербургская ул., д.28, корп.4</t>
  </si>
  <si>
    <t>ул.Белова, д.14</t>
  </si>
  <si>
    <t>Великая ул., д.15/7</t>
  </si>
  <si>
    <t>Великая ул., д.3</t>
  </si>
  <si>
    <t>Великая ул., д.9/3</t>
  </si>
  <si>
    <t>ул.Газон, д.3/1</t>
  </si>
  <si>
    <t>ул.Газон, д.5/2</t>
  </si>
  <si>
    <t>ул.Германа, д.9</t>
  </si>
  <si>
    <t>Ильина ул., д.13</t>
  </si>
  <si>
    <t>ул.Космонавтов, д.12</t>
  </si>
  <si>
    <t>ул.Красилова, д.47</t>
  </si>
  <si>
    <t>ул.Красилова, д.51/28</t>
  </si>
  <si>
    <t>Локомотивная ул., д.3</t>
  </si>
  <si>
    <t>ул.Ломоносова, д.18, корп.2</t>
  </si>
  <si>
    <t>ул.Ломоносова, д.7</t>
  </si>
  <si>
    <t>ул.Менделеева, д.16</t>
  </si>
  <si>
    <t>Михайлова ул., д.24</t>
  </si>
  <si>
    <t>Михайлова ул., д.34</t>
  </si>
  <si>
    <t>Михайлова ул., д.36</t>
  </si>
  <si>
    <t>Никольская ул., д.15/18</t>
  </si>
  <si>
    <t>Никольская ул., д.26/30</t>
  </si>
  <si>
    <t>Никольская ул., д.27</t>
  </si>
  <si>
    <t>Новолучанская ул., д.3</t>
  </si>
  <si>
    <t>Нутная ул., д.10/13</t>
  </si>
  <si>
    <t>Октябрьская ул., д.28</t>
  </si>
  <si>
    <t>Октябрьская ул., д.36</t>
  </si>
  <si>
    <t>Октябрьская ул., д.42</t>
  </si>
  <si>
    <t>ул.Павла Левитта, д.3</t>
  </si>
  <si>
    <t>ул.Павла Левитта, д.4</t>
  </si>
  <si>
    <t>Предтеченская ул., д.16/5</t>
  </si>
  <si>
    <t>Предтеченская ул., д.9</t>
  </si>
  <si>
    <t>Псковская ул., д.2</t>
  </si>
  <si>
    <t>ул.Радистов, д.2</t>
  </si>
  <si>
    <t>ул.Радистов, д.21</t>
  </si>
  <si>
    <t>ул.Радистов, д.3</t>
  </si>
  <si>
    <t>Студенческая ул., д.11</t>
  </si>
  <si>
    <t>Студенческая ул., д.7</t>
  </si>
  <si>
    <t>ул.Т. Фрунзе-Оловянка, д.14</t>
  </si>
  <si>
    <t>Тихвинская ул., д.2</t>
  </si>
  <si>
    <t>Хутынская ул., д.7</t>
  </si>
  <si>
    <t>наб.Александра Невского, д.27</t>
  </si>
  <si>
    <t>наб.Александра Невского, д.28</t>
  </si>
  <si>
    <t>просп.Александра Корсунова, д.35, корп.1</t>
  </si>
  <si>
    <t>просп.Александра Корсунова, д.35, корп.2</t>
  </si>
  <si>
    <t>ул.Белова, д.4</t>
  </si>
  <si>
    <t>Десятинная ул., д.17, корп.2</t>
  </si>
  <si>
    <t>Десятинная ул., д.20, корп.2</t>
  </si>
  <si>
    <t>Десятинная ул., д.3, корп.1</t>
  </si>
  <si>
    <t>ул.Зелинского, д.8</t>
  </si>
  <si>
    <t>ул.Космонавтов, д.20, корп.2</t>
  </si>
  <si>
    <t>ул.Красилова, д.49</t>
  </si>
  <si>
    <t>ул.Ломоносова, д.3, корп.2</t>
  </si>
  <si>
    <t>ул.Менделеева, д.12</t>
  </si>
  <si>
    <t>Новолучанская ул., д.14</t>
  </si>
  <si>
    <t>Новолучанская ул., д.16</t>
  </si>
  <si>
    <t>ул.Обороны, д.20</t>
  </si>
  <si>
    <t>Октябрьская ул., д.40</t>
  </si>
  <si>
    <t>ул.Рогатица, д.23</t>
  </si>
  <si>
    <t>ул.Рогатица, д.35</t>
  </si>
  <si>
    <t>Славная ул., д.51</t>
  </si>
  <si>
    <t>ул.Т. Фрунзе-Оловянка, д.3</t>
  </si>
  <si>
    <t>ул.Фёдоровский Ручей, д.27</t>
  </si>
  <si>
    <t>ул.Химиков, д.10</t>
  </si>
  <si>
    <t>Хутынская ул., д.6</t>
  </si>
  <si>
    <t>ул.Черняховского, д.100</t>
  </si>
  <si>
    <t>ул.Черняховского, д.38</t>
  </si>
  <si>
    <t>д.Водосы, ул.Солецкая, д.7</t>
  </si>
  <si>
    <t>д.Новоселицы, ул.Молодежная, д.9</t>
  </si>
  <si>
    <t>с.Опеченский Посад, линия 7-я, д.1</t>
  </si>
  <si>
    <t>ссРО</t>
  </si>
  <si>
    <t>ссРО-</t>
  </si>
  <si>
    <t>ул.Германа, д.22</t>
  </si>
  <si>
    <t>г.Сольцы, ул.Курорт, д.3</t>
  </si>
  <si>
    <t>г.Сольцы, ул.Чернышевского, д.5</t>
  </si>
  <si>
    <t>Большая Санкт-Петербургская ул., д.117</t>
  </si>
  <si>
    <t>всего</t>
  </si>
  <si>
    <t>г.Сольцы-2, ДОС 32</t>
  </si>
  <si>
    <t>в том числе жилых помещений, находящихся в собственности граждан</t>
  </si>
  <si>
    <t>п.Краснофарфорный, ул.Октябрьская, д.7</t>
  </si>
  <si>
    <t>Ильина ул., д.15</t>
  </si>
  <si>
    <t>микрорайон Кречевицы, д.26</t>
  </si>
  <si>
    <t>д.Сушилово, ул.Первомайская, д.1</t>
  </si>
  <si>
    <t>с.Залучье, ул.Рендакова, д.42</t>
  </si>
  <si>
    <t>микрорайон Кречевицы, д.140</t>
  </si>
  <si>
    <t>р.п.Парфино, пер.Строительный, д.8а</t>
  </si>
  <si>
    <t>Генеральный директор СНКО "Региональный фонд"</t>
  </si>
  <si>
    <t>г.Старая Русса, наб.Генерала Штыкова, д.13/2</t>
  </si>
  <si>
    <t>г.Старая Русса, микрорайон Городок, д.9</t>
  </si>
  <si>
    <t>г.Старая Русса, ул.Клубная, д.31</t>
  </si>
  <si>
    <t>г.Старая Русса, ул.Радищева, д.7</t>
  </si>
  <si>
    <t>д.Лесная, ул.60 лет СССР, д.14</t>
  </si>
  <si>
    <t>г.Старая Русса, пл.Монастырская, д.7</t>
  </si>
  <si>
    <t>с.Лычково, пер.Железнодорожный, д.6</t>
  </si>
  <si>
    <t>Код МКД</t>
  </si>
  <si>
    <t>п.Волот, ул.Старорусская, д.39</t>
  </si>
  <si>
    <t>г.Боровичи, ул.А. Кузнецова, д.97а</t>
  </si>
  <si>
    <t>г.Боровичи, ул.9 Января, д.7</t>
  </si>
  <si>
    <t>г.Боровичи, микрорайон 1 Раздолье, д.2</t>
  </si>
  <si>
    <t>г.Боровичи, ул.9 Января, д.86</t>
  </si>
  <si>
    <t>г.Боровичи, ул.Заводская, д.13</t>
  </si>
  <si>
    <t>с.Лычково, ул.1 Мая, д.15</t>
  </si>
  <si>
    <t>с.Лычково, ул.1 Мая, д.17</t>
  </si>
  <si>
    <t>с.Лычково, ул.Лесная, д.21</t>
  </si>
  <si>
    <t>д.Гостцы, ул.Молодежная, д.3</t>
  </si>
  <si>
    <t>д.Гостцы, ул.Молодежная, д.1</t>
  </si>
  <si>
    <t>д.Новоселицы, ул.Армейская, д.30</t>
  </si>
  <si>
    <t>п.Тёсово-Нетыльский, ул.Тёсовская, д.1</t>
  </si>
  <si>
    <t>ж/д.ст.Подберезье, д.2</t>
  </si>
  <si>
    <t>п.Тёсово-Нетыльский, пер.Технический, д.6</t>
  </si>
  <si>
    <t>д.Лесная, ул.60 лет СССР, д.6, корп.2</t>
  </si>
  <si>
    <t>г.Окуловка, ул.Уральская, д.27</t>
  </si>
  <si>
    <t>п.Топорок, ул.Дзержинского, д.1</t>
  </si>
  <si>
    <t>п.Топорок, ул.Дзержинского, д.5</t>
  </si>
  <si>
    <t>п.Топорок, ул.Дзержинского, д.6</t>
  </si>
  <si>
    <t>р.п.Кулотино, ул.Кирова, д.11</t>
  </si>
  <si>
    <t>г.Сольцы, ул.Курорт, д.4</t>
  </si>
  <si>
    <t>г.Старая Русса, ул.Минеральная, д.34</t>
  </si>
  <si>
    <t>г.Старая Русса, ул.Пролетарской Победы, д.21</t>
  </si>
  <si>
    <t>р.п.Хвойная, ул.Спорта, д.51</t>
  </si>
  <si>
    <t>д.Мшага Ямская, ул.Никольская, д.8</t>
  </si>
  <si>
    <t>ж/д.ст.Уторгош, ул.Пионерская, д.125</t>
  </si>
  <si>
    <t>О.С. Ходкова</t>
  </si>
  <si>
    <t>О.С.Ходкова</t>
  </si>
  <si>
    <t>г.Боровичи, ул.Ф. Энгельса, д.14</t>
  </si>
  <si>
    <t>г.Боровичи, ул.Ф. Энгельса, д.15</t>
  </si>
  <si>
    <t>г.Боровичи, ул.Ф. Энгельса, д.16</t>
  </si>
  <si>
    <t>р.п.Демянск, ул.Халина, д.18а</t>
  </si>
  <si>
    <t>с.Зарубино, ул.Артема, д.10а</t>
  </si>
  <si>
    <t>р.п.Панковка, ул.Строительная, д.8а</t>
  </si>
  <si>
    <t>г.Окуловка, ул.2-я Железнодорожная, д.5</t>
  </si>
  <si>
    <t>г.Окуловка, ул.2-я Красноармейская, д.41</t>
  </si>
  <si>
    <t>г.Окуловка, ул.2-я Комсомольская, д.2а</t>
  </si>
  <si>
    <t>п.Пола, ул.Зеленая, д.8</t>
  </si>
  <si>
    <t>г.Пестово, ул.Чапаева, д.12а</t>
  </si>
  <si>
    <t xml:space="preserve">г.Сольцы, ул.Новгородская, д.7 </t>
  </si>
  <si>
    <t>г.Сольцы, просп.Советский, д.28</t>
  </si>
  <si>
    <t>Воскресенский бульвар, д.13</t>
  </si>
  <si>
    <t>Воскресенский бульвар, д.1</t>
  </si>
  <si>
    <t>г.Боровичи, микрорайон Комбикормовый завод, д.6</t>
  </si>
  <si>
    <t>г.Малая Вишера, ул.Лесная, д.34</t>
  </si>
  <si>
    <t>г.Окуловка, ул.Рылеева, д.4</t>
  </si>
  <si>
    <t>г.Старая Русса, ул.Яковлева, д.59</t>
  </si>
  <si>
    <t>г.Чудово, ул.Большевиков, д.26</t>
  </si>
  <si>
    <t>г.Чудово, ул.Замкова, д.7</t>
  </si>
  <si>
    <t>ул.Химиков, д.7</t>
  </si>
  <si>
    <t>просп.Александра Корсунова, д.21/1</t>
  </si>
  <si>
    <t>р.п.Панковка, ул.Строительная, д.13</t>
  </si>
  <si>
    <t>д.Сосновка, ул.Шилова Гора, д.5</t>
  </si>
  <si>
    <t>с.Оскуй, ул.имени Тони Михеевой, д.14</t>
  </si>
  <si>
    <t>с.Опеченский Посад, линия 2-я, д.155</t>
  </si>
  <si>
    <t>д.Трубичино, д.35, корп.1</t>
  </si>
  <si>
    <t>г.Пестово, ул.Производственная, д.10а</t>
  </si>
  <si>
    <t>д.Сосновка, ул.Цветочная, д.1</t>
  </si>
  <si>
    <t>просп.Александра Корсунова, д.7</t>
  </si>
  <si>
    <t>Городской округ Великий Новгород</t>
  </si>
  <si>
    <t>п.Волот, ул.имени Васькина, д.16</t>
  </si>
  <si>
    <t>р.п.Угловка, ул.Советская, д.10</t>
  </si>
  <si>
    <t>г.Старая Русса, ул.Санкт-Петербургская, д.19/2</t>
  </si>
  <si>
    <t>г.Старая Русса, Соборная площадь, д.5/1</t>
  </si>
  <si>
    <t>п.Юбилейный, ул.Молодежная, д.1</t>
  </si>
  <si>
    <t>с.Грузино, ул.Гречишникова, д.5</t>
  </si>
  <si>
    <t>с.Грузино, ул.Гречишникова, д.3</t>
  </si>
  <si>
    <t>д.Коростынь, ул.Озерная, д.47</t>
  </si>
  <si>
    <t>ул.Стратилатовская, д.8</t>
  </si>
  <si>
    <t>просп.Александра Корсунова, д.9</t>
  </si>
  <si>
    <t>Новгородская ул., д.14</t>
  </si>
  <si>
    <t>Новгородская ул., д.10</t>
  </si>
  <si>
    <t>ул.Герасименко-Маницына, д.10</t>
  </si>
  <si>
    <t>д.Филиппова Гора, ул.Школьная, д.8</t>
  </si>
  <si>
    <t>п.Юбилейный, ул.Сосновая, д.1</t>
  </si>
  <si>
    <t>р.п.Демянск, ул.Школьная, д.15</t>
  </si>
  <si>
    <t>г.Старая Русса, ул.Крестецкая, д.13</t>
  </si>
  <si>
    <t>д.Борисово, ул.Центральная, д.4</t>
  </si>
  <si>
    <t>д.Медниково, ул.40 лет Победы, д.4</t>
  </si>
  <si>
    <t>д.Медниково, ул.40 лет Победы, д.6</t>
  </si>
  <si>
    <t>г.Старая Русса, ул.Крестецкая, д.6</t>
  </si>
  <si>
    <t>г.Старая Русса, ул.Клубная, д.24</t>
  </si>
  <si>
    <t>р.п.Хвойная, ул.Васильева, д.11</t>
  </si>
  <si>
    <t>г.Чудово, ул.Молодогвардейская, д.20</t>
  </si>
  <si>
    <t>д.Новое Овсино, ул.Совхозная, д.3</t>
  </si>
  <si>
    <t>д.Божонка, ул.Новая, д.27</t>
  </si>
  <si>
    <t>2023 год</t>
  </si>
  <si>
    <t>2024 год</t>
  </si>
  <si>
    <t>2025 год</t>
  </si>
  <si>
    <t>п.Батецкий, ул.Комарова, д.25</t>
  </si>
  <si>
    <t>п.Батецкий, ул.Лесная, д.3</t>
  </si>
  <si>
    <t>п.Батецкий, ул.Лесная, д.7</t>
  </si>
  <si>
    <t>п.Батецкий, ул.Первомайская, д.33</t>
  </si>
  <si>
    <t>п.Батецкий, ул.Первомайская, д.45</t>
  </si>
  <si>
    <t>п.Батецкий, ул.Первомайская, д.57а</t>
  </si>
  <si>
    <t>п.Батецкий, ул.Первомайская, д.60</t>
  </si>
  <si>
    <t>п.Батецкий, ул.Школьная, д.6</t>
  </si>
  <si>
    <t>п.Батецкий, ул.Энергетиков, д.24</t>
  </si>
  <si>
    <t>д.Мойка, ул.Центральная, д.23</t>
  </si>
  <si>
    <t>п.Батецкий, ул.Зосимова, д.23</t>
  </si>
  <si>
    <t>п.Батецкий, ул.Первомайская, д.37</t>
  </si>
  <si>
    <t>д.Новое Овсино, ул.Совхозная, д.1</t>
  </si>
  <si>
    <t>д.Новое Овсино, ул.Совхозная, д.4</t>
  </si>
  <si>
    <t>д.Новое Овсино, ул.Совхозная, д.5</t>
  </si>
  <si>
    <t>д.Новое Овсино, ул.Совхозная, д.7</t>
  </si>
  <si>
    <t>п.Волот, ул.Старорусская, д.20</t>
  </si>
  <si>
    <t>п.Волот, ул.Комсомольская, д.26</t>
  </si>
  <si>
    <t>п.Волот, ул.Комсомольская, д.19</t>
  </si>
  <si>
    <t>д.Порожки, ул.Школьная, д.3</t>
  </si>
  <si>
    <t>п.Волот, ул.Школьная, д.6</t>
  </si>
  <si>
    <t>п.Волот, ул.Старорусская, д.16</t>
  </si>
  <si>
    <t>с.Белебёлка, ул.Васильева, д.2</t>
  </si>
  <si>
    <t>с.Поддорье, ул.Октябрьская, д.7</t>
  </si>
  <si>
    <t>с.Поддорье, ул.Октябрьская, д.25</t>
  </si>
  <si>
    <t>с.Марёво, ул.Комсомольская, д.19</t>
  </si>
  <si>
    <t>с.Марёво, ул.Комсомольская, д.21</t>
  </si>
  <si>
    <t>с.Марёво, ул.Советов, д.11</t>
  </si>
  <si>
    <t>с.Марёво, ул.Советов, д.5</t>
  </si>
  <si>
    <t>с.Марёво, ул.Советов, д.7</t>
  </si>
  <si>
    <t>с.Марёво, ул.Труда, д.5</t>
  </si>
  <si>
    <t>д.Мельник, д.54</t>
  </si>
  <si>
    <t xml:space="preserve">д.Ореховно, д.1 </t>
  </si>
  <si>
    <t>п.Октябрьский, д.23</t>
  </si>
  <si>
    <t>п.Октябрьский, д.27</t>
  </si>
  <si>
    <t>с.Мошенское, ул.Физкультуры, д.26</t>
  </si>
  <si>
    <t>с.Мошенское, ул.1 Мая, д.6</t>
  </si>
  <si>
    <t>с.Мошенское, ул.Физкультуры, д.19</t>
  </si>
  <si>
    <t>г.Холм, пер.Советский, д.13</t>
  </si>
  <si>
    <t>г.Холм, пер.Советский, д.16</t>
  </si>
  <si>
    <t>г.Холм, ул.Комсомольская, д.3</t>
  </si>
  <si>
    <t>г.Холм, ул.Профсоюзная, д.7</t>
  </si>
  <si>
    <t>г.Холм, ул.Советская, д.1</t>
  </si>
  <si>
    <t>г.Холм, ул.Советская, д.2/1</t>
  </si>
  <si>
    <t>г.Холм, ул.Советская, д.2а</t>
  </si>
  <si>
    <t>г.Холм, ул.Володарского, д.40</t>
  </si>
  <si>
    <t>п.Первомайский, ул.Молодежная, д.3</t>
  </si>
  <si>
    <t>д.Артём, ул.Центральная, д.36</t>
  </si>
  <si>
    <t>д.Большой Городок, ул.Магистральная, д.21</t>
  </si>
  <si>
    <t>р.п.Любытино, ул.50 лет ВЛКСМ, д.10</t>
  </si>
  <si>
    <t>р.п.Любытино, ул.50 лет ВЛКСМ, д.12</t>
  </si>
  <si>
    <t>р.п.Любытино, ул.50 лет ВЛКСМ, д.2</t>
  </si>
  <si>
    <t>р.п.Любытино, ул.50 лет ВЛКСМ, д.4</t>
  </si>
  <si>
    <t>р.п.Любытино, ул.В. Иванова, д.8</t>
  </si>
  <si>
    <t>р.п.Любытино, ул.Советов, д.129</t>
  </si>
  <si>
    <t>р.п.Любытино, ул.Советов, д.131</t>
  </si>
  <si>
    <t>р.п.Любытино, ул.Советов, д.19</t>
  </si>
  <si>
    <t>р.п.Любытино, ул.Советов, д.38</t>
  </si>
  <si>
    <t>р.п.Любытино, ул.Пушкинская, д.26</t>
  </si>
  <si>
    <t>р.п.Любытино, ул.Советов, д.135</t>
  </si>
  <si>
    <t>р.п.Неболчи, ул.Комсомольская, д.6</t>
  </si>
  <si>
    <t>р.п.Неболчи, ул.Октябрьская, д.4</t>
  </si>
  <si>
    <t>р.п.Неболчи, ул.Первомайская, д.9</t>
  </si>
  <si>
    <t>р.п.Неболчи, ул.Советская, д.22</t>
  </si>
  <si>
    <t>с.Зарубино, ул.1 Мая, д.13</t>
  </si>
  <si>
    <t>с.Зарубино, ул.1 Мая, д.15</t>
  </si>
  <si>
    <t>с.Зарубино, ул.1 Мая, д.30</t>
  </si>
  <si>
    <t>с.Зарубино, ул.Зеленая, д.12</t>
  </si>
  <si>
    <t>с.Зарубино, ул.Зеленая, д.16</t>
  </si>
  <si>
    <t>с.Зарубино, ул.Коммунарная, д.4</t>
  </si>
  <si>
    <t>с.Зарубино, ул.Труда, д.6</t>
  </si>
  <si>
    <t>с.Шереховичи, ул.Учительская, д.2</t>
  </si>
  <si>
    <t>с.Медведь, ул.С. Куликова, д.5а</t>
  </si>
  <si>
    <t>с.Медведь, ул.С. Куликова, д.6а</t>
  </si>
  <si>
    <t>д.Коростынь, ул.Молодежная, д.2</t>
  </si>
  <si>
    <t>ж/д.ст.Уторгош, ул.Пионерская, д.2а</t>
  </si>
  <si>
    <t>ж/д.ст.Уторгош, ул.Советская, д.8а</t>
  </si>
  <si>
    <t>р.п.Шимск, ул.Коммунальная, д.6</t>
  </si>
  <si>
    <t>р.п.Шимск, ул.Ленина, д.29</t>
  </si>
  <si>
    <t>р.п.Шимск, ул.Ленина, д.31</t>
  </si>
  <si>
    <t>р.п.Шимск, ул.Механизаторов, д.12</t>
  </si>
  <si>
    <t>р.п.Шимск, ул.Наманганская, д.2</t>
  </si>
  <si>
    <t>р.п.Шимск, ул.Новгородская, д.38</t>
  </si>
  <si>
    <t>р.п.Шимск, ул.Ташкентская, д.10</t>
  </si>
  <si>
    <t>р.п.Шимск, ул.Ташкентская, д.7</t>
  </si>
  <si>
    <t>р.п.Шимск, ул.Ташкентская, д.9</t>
  </si>
  <si>
    <t>д.Новая Деревня, ул.Рабочая, д.12</t>
  </si>
  <si>
    <t>д.Новая Деревня, ул.Рабочая, д.7</t>
  </si>
  <si>
    <t>д.Федорково, ул.Лесная, д.1</t>
  </si>
  <si>
    <t>д.Федорково, ул.Трудовая, д.12</t>
  </si>
  <si>
    <t>п.Пола, ул.Зеленая, д.2г</t>
  </si>
  <si>
    <t>п.Пола, ул.Зеленая, д.4</t>
  </si>
  <si>
    <t>п.Пола, ул.Мира, д.10</t>
  </si>
  <si>
    <t>п.Пола, ул.Пионерская, д.44</t>
  </si>
  <si>
    <t>п.Пола, ул.Пионерская, д.46а</t>
  </si>
  <si>
    <t>п.Пола, ул.Пионерская, д.48а</t>
  </si>
  <si>
    <t>п.Пола, ул.Пионерская, д.52</t>
  </si>
  <si>
    <t>п.Пола, ул.Пионерская, д.54</t>
  </si>
  <si>
    <t>р.п.Парфино, пер.Партизанский, д.13</t>
  </si>
  <si>
    <t>р.п.Парфино, пер.Партизанский, д.17</t>
  </si>
  <si>
    <t>р.п.Парфино, пер.Партизанский, д.19</t>
  </si>
  <si>
    <t>р.п.Парфино, ул.Карла Маркса, д.111а</t>
  </si>
  <si>
    <t>р.п.Парфино, ул.Карла Маркса, д.63</t>
  </si>
  <si>
    <t>р.п.Парфино, ул.Космонавтов, д.11</t>
  </si>
  <si>
    <t>р.п.Парфино, ул.Космонавтов, д.4</t>
  </si>
  <si>
    <t>р.п.Парфино, ул.Космонавтов, д.6</t>
  </si>
  <si>
    <t>р.п.Парфино, ул.Космонавтов, д.8</t>
  </si>
  <si>
    <t>р.п.Парфино, ул.Космонавтов, д.9</t>
  </si>
  <si>
    <t>р.п.Парфино, ул.Мира, д.16</t>
  </si>
  <si>
    <t>р.п.Парфино, ул.Строительная, д.14</t>
  </si>
  <si>
    <t>р.п.Парфино, ул.Строительная, д.18</t>
  </si>
  <si>
    <t>р.п.Парфино, ул.Строительная, д.20б</t>
  </si>
  <si>
    <t>д.Ямник, ул.К. Маркса, д.1</t>
  </si>
  <si>
    <t>р.п.Демянск, пер.Молодежный, д.5</t>
  </si>
  <si>
    <t>р.п.Демянск, пер.Молодежный, д.6</t>
  </si>
  <si>
    <t>р.п.Демянск, пер.Молодежный, д.7</t>
  </si>
  <si>
    <t>р.п.Демянск, ул.1 Мая, д.76</t>
  </si>
  <si>
    <t>р.п.Демянск, ул.25 Октября, д.22</t>
  </si>
  <si>
    <t>р.п.Демянск, ул.25 Октября, д.14а</t>
  </si>
  <si>
    <t>р.п.Демянск, ул.25 Октября, д.7</t>
  </si>
  <si>
    <t>р.п.Демянск, ул.Володарского, д.12</t>
  </si>
  <si>
    <t>р.п.Демянск, ул.К.Либкнехта, д.42</t>
  </si>
  <si>
    <t>р.п.Демянск, ул.Новая, д.1</t>
  </si>
  <si>
    <t>р.п.Демянск, ул.Черняховского, д.10</t>
  </si>
  <si>
    <t>р.п.Демянск, ул.Черняховского, д.4</t>
  </si>
  <si>
    <t>р.п.Демянск, ул.Черняховского, д.8</t>
  </si>
  <si>
    <t>р.п.Демянск, ул.Школьная, д.13</t>
  </si>
  <si>
    <t>р.п.Демянск, ул.Школьная, д.7</t>
  </si>
  <si>
    <t>р.п.Демянск, ул.Энергетиков, д.25</t>
  </si>
  <si>
    <t>п.Кневицы, ул.Первомайская, д.6</t>
  </si>
  <si>
    <t>п.Кневицы, ул.Центральная, д.39</t>
  </si>
  <si>
    <t>п.Кневицы, ул.Центральная, д.46</t>
  </si>
  <si>
    <t>п.Кневицы, ул.Центральная, д.52</t>
  </si>
  <si>
    <t>п.Кневицы, ул.Центральная, д.48</t>
  </si>
  <si>
    <t>п.Кневицы, ул.Центральная, д.50</t>
  </si>
  <si>
    <t>п.Кневицы, ул.Школьная, д.12</t>
  </si>
  <si>
    <t>п.Кневицы, ул.Школьная, д.6</t>
  </si>
  <si>
    <t>п.Кневицы, ул.Школьная, д.8</t>
  </si>
  <si>
    <t>с.Лычково, ул.Железнодорожная, д.11</t>
  </si>
  <si>
    <t>д.Усть-Волма, ул.Центральная, д.9</t>
  </si>
  <si>
    <t>р.п.Крестцы, пер.Механизаторов, д.12</t>
  </si>
  <si>
    <t>р.п.Крестцы, ул.Валдайская, д.65</t>
  </si>
  <si>
    <t>р.п.Крестцы, ул.Васильчикова, д.4б</t>
  </si>
  <si>
    <t>р.п.Крестцы, ул.Васильчикова, д.6а</t>
  </si>
  <si>
    <t>с.Ямская Слобода, ул.Заречная, д.5</t>
  </si>
  <si>
    <t>с.Ямская Слобода, ул.Заречная, д.6</t>
  </si>
  <si>
    <t>р.п.Крестцы, ул.Карла Либкнехта, д.11</t>
  </si>
  <si>
    <t>р.п.Крестцы, ул.Некрасова, д.1</t>
  </si>
  <si>
    <t>р.п.Крестцы, ул.Островская, д.21</t>
  </si>
  <si>
    <t>р.п.Крестцы, ул.Павловская, д.37а</t>
  </si>
  <si>
    <t>р.п.Крестцы, ул.Полевая, д.8</t>
  </si>
  <si>
    <t>р.п.Крестцы, ул.Рябошапко, д.32а</t>
  </si>
  <si>
    <t>р.п.Крестцы, ул.Ставского, д.12</t>
  </si>
  <si>
    <t>р.п.Крестцы, ул.Строителей, д.18</t>
  </si>
  <si>
    <t>р.п.Крестцы, ул.Строителей, д.9</t>
  </si>
  <si>
    <t>с.Анциферово, ул.Октябрьская, д.33</t>
  </si>
  <si>
    <t>с.Анциферово, ул.Октябрьская, д.34</t>
  </si>
  <si>
    <t>с.Песь, ул.Лесная, д.9</t>
  </si>
  <si>
    <t>с.Песь, ул.Юбилейная, д.3а</t>
  </si>
  <si>
    <t>с.Песь, ул.Юбилейная, д.4а</t>
  </si>
  <si>
    <t>р.п.Хвойная, ул.Вокзальная, д.17</t>
  </si>
  <si>
    <t>р.п.Хвойная, ул.Заречная, д.10</t>
  </si>
  <si>
    <t>р.п.Хвойная, ул.Комсомольская, д.16а</t>
  </si>
  <si>
    <t xml:space="preserve">п.Юбилейный, ул.Комсомольская, д.3 </t>
  </si>
  <si>
    <t>р.п.Хвойная, ул.Мира, д.6</t>
  </si>
  <si>
    <t>р.п.Хвойная, ул.Печатников, д.16</t>
  </si>
  <si>
    <t>р.п.Хвойная, ул.Пионерская, д.22</t>
  </si>
  <si>
    <t>р.п.Хвойная, ул.Пионерская, д.28</t>
  </si>
  <si>
    <t>р.п.Хвойная, ул.Пионерская, д.3</t>
  </si>
  <si>
    <t>р.п.Хвойная, ул.Пионерская, д.30</t>
  </si>
  <si>
    <t>р.п.Хвойная, ул.Пионерская, д.32</t>
  </si>
  <si>
    <t>р.п.Хвойная, ул.Пионерская, д.34</t>
  </si>
  <si>
    <t>р.п.Хвойная, ул.Советская, д.18</t>
  </si>
  <si>
    <t>п.Юбилейный, ул.Солнечная, д.2</t>
  </si>
  <si>
    <t>п.Юбилейный, ул.Солнечная, д.4</t>
  </si>
  <si>
    <t>р.п.Хвойная, ул.Шоссейная, д.31, корп.8</t>
  </si>
  <si>
    <t>п.Юбилейный, ул.Юности, д.6</t>
  </si>
  <si>
    <t>г.Сольцы, наб.7 Ноября, д.19</t>
  </si>
  <si>
    <t>г.Сольцы, пер.Школьный, д.4</t>
  </si>
  <si>
    <t>г.Сольцы, просп.Советский, д.10</t>
  </si>
  <si>
    <t>г.Сольцы, просп.Советский, д.44а</t>
  </si>
  <si>
    <t>г.Сольцы, ул.Красных партизан, д.4а</t>
  </si>
  <si>
    <t>г.Сольцы, ул.Ленина, д.15</t>
  </si>
  <si>
    <t>г.Сольцы, ул.Лермонтова, д.15</t>
  </si>
  <si>
    <t>г.Сольцы, ул.Лермонтова, д.9</t>
  </si>
  <si>
    <t>г.Сольцы, ул.Новгородская, д.58а</t>
  </si>
  <si>
    <t>г.Сольцы, ул.Новгородская, д.4</t>
  </si>
  <si>
    <t>г.Сольцы, ул.Почтовая, д.18</t>
  </si>
  <si>
    <t>г.Сольцы, ул.Псковская, д.27</t>
  </si>
  <si>
    <t>г.Сольцы, ул.Псковская, д.29</t>
  </si>
  <si>
    <t>г.Сольцы, ул.Псковская, д.33</t>
  </si>
  <si>
    <t>г.Сольцы, ул.Псковская, д.31</t>
  </si>
  <si>
    <t>г.Сольцы, ул.Чернышевского, д.11</t>
  </si>
  <si>
    <t>г.Сольцы-2, ДОС 165</t>
  </si>
  <si>
    <t>г.Сольцы-2, ДОС 186</t>
  </si>
  <si>
    <t>г.Сольцы-2, ДОС 188</t>
  </si>
  <si>
    <t>г.Сольцы-2, ДОС 40</t>
  </si>
  <si>
    <t>д.Выбити, ул.Центральная, д.116</t>
  </si>
  <si>
    <t>д.Дуброво, пер.Белодомовский, д.3</t>
  </si>
  <si>
    <t>д.Ретно, ул.Новая, д.1</t>
  </si>
  <si>
    <t>г.Сольцы, ул.Псковская, д.21а</t>
  </si>
  <si>
    <t>г.Сольцы, пер.Школьный, д.6</t>
  </si>
  <si>
    <t>г.Сольцы, пл.Победы, д.1</t>
  </si>
  <si>
    <t>г.Малая Вишера, пер.1 Кузьминский, д.10</t>
  </si>
  <si>
    <t>г.Малая Вишера, ул.1 Мая, д.1</t>
  </si>
  <si>
    <t>г.Малая Вишера, ул.1 Мая, д.57</t>
  </si>
  <si>
    <t>г.Малая Вишера, ул.Балочная, д.38</t>
  </si>
  <si>
    <t>г.Малая Вишера, ул.Железнодорожный Домострой, д.2</t>
  </si>
  <si>
    <t>г.Малая Вишера, ул.Коммунистическая, д.2</t>
  </si>
  <si>
    <t>г.Малая Вишера, ул.Красноармейская, д.19</t>
  </si>
  <si>
    <t>г.Малая Вишера, ул.Кузьминская, д.61</t>
  </si>
  <si>
    <t>г.Малая Вишера, ул.Кузьминская, д.59</t>
  </si>
  <si>
    <t>г.Малая Вишера, ул.Лермонтова, д.4а</t>
  </si>
  <si>
    <t>г.Малая Вишера, ул.Лесная, д.16</t>
  </si>
  <si>
    <t>г.Малая Вишера, ул.Лесная, д.18</t>
  </si>
  <si>
    <t>г.Малая Вишера, ул.Лесная, д.22</t>
  </si>
  <si>
    <t>г.Малая Вишера, ул.Лесная, д.24</t>
  </si>
  <si>
    <t>г.Малая Вишера, ул.Лесная, д.28</t>
  </si>
  <si>
    <t>г.Малая Вишера, ул.Лесная, д.38</t>
  </si>
  <si>
    <t>г.Малая Вишера, ул.Лесная, д.40</t>
  </si>
  <si>
    <t>г.Малая Вишера, ул.Лесная, д.43</t>
  </si>
  <si>
    <t>г.Малая Вишера, ул.Лесная, д.44</t>
  </si>
  <si>
    <t>г.Малая Вишера, ул.Лесная, д.45</t>
  </si>
  <si>
    <t>г.Малая Вишера, ул.Лесная, д.49а</t>
  </si>
  <si>
    <t>г.Малая Вишера, ул.Лесная, д.51</t>
  </si>
  <si>
    <t>г.Малая Вишера, ул.Лесозаготовителей, д.28</t>
  </si>
  <si>
    <t>г.Малая Вишера, ул.Лесозаготовителей, д.30</t>
  </si>
  <si>
    <t>г.Малая Вишера, ул.Мерецкова, д.2</t>
  </si>
  <si>
    <t>г.Малая Вишера, ул.Мерецкова, д.2а</t>
  </si>
  <si>
    <t>г.Малая Вишера, ул.Мерецкова, д.4</t>
  </si>
  <si>
    <t>г.Малая Вишера, ул.Мерецкова, д.6</t>
  </si>
  <si>
    <t>г.Малая Вишера, ул.Набережная, д.7</t>
  </si>
  <si>
    <t>г.Малая Вишера, ул.Новгородская, д.11а</t>
  </si>
  <si>
    <t>г.Малая Вишера, ул.Октябрьская, д.40</t>
  </si>
  <si>
    <t>г.Малая Вишера, ул.Революции, д.31</t>
  </si>
  <si>
    <t>г.Малая Вишера, ул.Труда, д.1а</t>
  </si>
  <si>
    <t>г.Малая Вишера, ул.Труда, д.7</t>
  </si>
  <si>
    <t>г.Малая Вишера, ул.Школьная, д.15</t>
  </si>
  <si>
    <t>г.Малая Вишера, ул.Школьная, д.2а</t>
  </si>
  <si>
    <t>г.Малая Вишера, ул.Володарского, д.24</t>
  </si>
  <si>
    <t>г.Малая Вишера, ул.Лермонтова, д.6а</t>
  </si>
  <si>
    <t>д.Бурга, ул.Тяговая подстанция, д.1</t>
  </si>
  <si>
    <t>д.Бурга, ул.Тяговая подстанция, д.2</t>
  </si>
  <si>
    <t>д.Веребье, ул.1 Мая, д.14</t>
  </si>
  <si>
    <t>п.Большая Вишера, ул.50 лет 1 КДО, д.39</t>
  </si>
  <si>
    <t>п.Большая Вишера, ул.Первомайская, д.15</t>
  </si>
  <si>
    <t>п.Большая Вишера, ул.Поболотина, д.1</t>
  </si>
  <si>
    <t>п.Большая Вишера, ул.Революции, д.4</t>
  </si>
  <si>
    <t>г.Пестово, пер.Лесной, д.5</t>
  </si>
  <si>
    <t>г.Пестово, пер.Школьный, д.2</t>
  </si>
  <si>
    <t>г.Пестово, ул.Виноградова, д.17</t>
  </si>
  <si>
    <t>г.Пестово, ул.Вокзальная, д.8в</t>
  </si>
  <si>
    <t>г.Пестово, ул.Гагарина, д.22</t>
  </si>
  <si>
    <t>г.Пестово, ул.Набережная Реки Меглинки, д.31</t>
  </si>
  <si>
    <t>г.Пестово, ул.Набережная Реки Меглинки, д.41</t>
  </si>
  <si>
    <t>г.Пестово, ул.Первомайская, д.12а</t>
  </si>
  <si>
    <t>г.Пестово, ул.Первомайская, д.6</t>
  </si>
  <si>
    <t>г.Пестово, ул.Пионеров, д.1</t>
  </si>
  <si>
    <t>г.Пестово, ул.Почтовая, д.13</t>
  </si>
  <si>
    <t>г.Пестово, ул.Почтовая, д.7</t>
  </si>
  <si>
    <t>г.Пестово, ул.Пролетарская, д.22</t>
  </si>
  <si>
    <t>г.Пестово, ул.Пролетарская, д.24</t>
  </si>
  <si>
    <t>г.Пестово, ул.Профсоюзов, д.80</t>
  </si>
  <si>
    <t>г.Пестово, ул.Профсоюзов, д.99</t>
  </si>
  <si>
    <t>г.Пестово, ул.Соловьева, д.10</t>
  </si>
  <si>
    <t>г.Пестово, ул.Соловьева, д.7</t>
  </si>
  <si>
    <t>г.Пестово, ул.Фабричная, д.16</t>
  </si>
  <si>
    <t>г.Пестово, ул.Чапаева, д.17</t>
  </si>
  <si>
    <t>г.Пестово, ул.Чапаева, д.3</t>
  </si>
  <si>
    <t>г.Пестово, ул.Чапаева, д.4</t>
  </si>
  <si>
    <t>г.Пестово, ул.Чапаева, д.7</t>
  </si>
  <si>
    <t>г.Пестово, ул.Чапаева, д.8</t>
  </si>
  <si>
    <t>г.Пестово, ул.Соловьева, д.18</t>
  </si>
  <si>
    <t>д.Козловка, ул.Новопокровская, д.1</t>
  </si>
  <si>
    <t>д.Козловка, ул.Новопокровская, д.2</t>
  </si>
  <si>
    <t>д.Пузырёво, д.61</t>
  </si>
  <si>
    <t>г.Окуловка, пер.Парковый, д.1</t>
  </si>
  <si>
    <t>г.Окуловка, ул.1 Мая, д.15</t>
  </si>
  <si>
    <t>г.Окуловка, ул.1 Мая, д.6</t>
  </si>
  <si>
    <t>г.Окуловка, ул.2-я Комсомольская, д.4а</t>
  </si>
  <si>
    <t>г.Окуловка, ул.3-я Красноармейская, д.26</t>
  </si>
  <si>
    <t>г.Окуловка, ул.Калинина, д.4</t>
  </si>
  <si>
    <t>п.Боровёнка, ул.Калинина, д.76</t>
  </si>
  <si>
    <t>р.п.Кулотино, ул.Кирова, д.10</t>
  </si>
  <si>
    <t>г.Окуловка, ул.Кирова, д.10а</t>
  </si>
  <si>
    <t>г.Окуловка, ул.Кирова, д.28</t>
  </si>
  <si>
    <t>р.п.Кулотино, ул.Кирова, д.3</t>
  </si>
  <si>
    <t>р.п.Кулотино, ул.Кирова, д.5</t>
  </si>
  <si>
    <t>р.п.Кулотино, ул.Кирова, д.6</t>
  </si>
  <si>
    <t>г.Окуловка, ул.Коммунаров, д.16</t>
  </si>
  <si>
    <t>р.п.Кулотино, просп.Коммунаров, д.4б</t>
  </si>
  <si>
    <t>г.Окуловка, ул.Космонавтов, д.14</t>
  </si>
  <si>
    <t>г.Окуловка, ул.Ленина, д.3а</t>
  </si>
  <si>
    <t>г.Окуловка, ул.Ломоносова, д.6</t>
  </si>
  <si>
    <t>г.Окуловка, ул.Миклухо-Маклая, д.42</t>
  </si>
  <si>
    <t>г.Окуловка, ул.Магистральная, д.56</t>
  </si>
  <si>
    <t>д.Шуркино, ул.Мира, д.10</t>
  </si>
  <si>
    <t>д.Шуркино, ул.Мира, д.8</t>
  </si>
  <si>
    <t>г.Окуловка, ул.Николая Николаева, д.55, корп.2</t>
  </si>
  <si>
    <t>р.п.Кулотино, ул.Набережная, д.5</t>
  </si>
  <si>
    <t>г.Окуловка, ул.Новгородская, д.44</t>
  </si>
  <si>
    <t>г.Окуловка, ул.Островского, д.40</t>
  </si>
  <si>
    <t>г.Окуловка, ул.Островского, д.46, корп.1</t>
  </si>
  <si>
    <t>г.Окуловка, ул.Островского, д.46, корп.2</t>
  </si>
  <si>
    <t>г.Окуловка, ул.Островского, д.58</t>
  </si>
  <si>
    <t>г.Окуловка, ул.Островского, д.59</t>
  </si>
  <si>
    <t>г.Окуловка, ул.Правды, д.9</t>
  </si>
  <si>
    <t>р.п.Угловка, ул.Советская, д.19</t>
  </si>
  <si>
    <t>п.Топорок, ул.Советская, д.28</t>
  </si>
  <si>
    <t>г.Окуловка, ул.Стрельцова, д.5</t>
  </si>
  <si>
    <t>р.п.Угловка, ул.Центральная, д.11а</t>
  </si>
  <si>
    <t>р.п.Угловка, ул.Центральная, д.12а</t>
  </si>
  <si>
    <t>р.п.Угловка, ул.Центральная, д.16а</t>
  </si>
  <si>
    <t>р.п.Угловка, ул.Центральная, д.17</t>
  </si>
  <si>
    <t>р.п.Угловка, ул.Центральная, д.21</t>
  </si>
  <si>
    <t>р.п.Угловка, ул.Центральная, д.2а</t>
  </si>
  <si>
    <t>д.Зуево, ул.Ветеранов, д.1</t>
  </si>
  <si>
    <t>д.Зуево, ул.Ветеранов, д.2</t>
  </si>
  <si>
    <t>д.Зуево, ул.Ветеранов, д.3</t>
  </si>
  <si>
    <t>д.Зуево, ул.Парковая, д.1</t>
  </si>
  <si>
    <t>д.Зуево, ул.Центральная, д.6</t>
  </si>
  <si>
    <t>д.Карловка, ул.Центральная, д.11</t>
  </si>
  <si>
    <t>д.Карловка, ул.Центральная, д.5</t>
  </si>
  <si>
    <t>д.Селищи, ул.Лермонтова, д.14</t>
  </si>
  <si>
    <t>д.Селищи, ул.Школьная, д.7</t>
  </si>
  <si>
    <t>д.Трегубово, ул.Школьная, д.1</t>
  </si>
  <si>
    <t>д.Трегубово, ул.Школьная, д.3</t>
  </si>
  <si>
    <t>п.Краснофарфорный, ул.Октябрьская, д.5</t>
  </si>
  <si>
    <t>с.Успенское, ул.Коммунарная, д.3</t>
  </si>
  <si>
    <t>с.Успенское, ул.Коммунарная, д.5</t>
  </si>
  <si>
    <t>с.Успенское, ул.Коммунарная, д.6</t>
  </si>
  <si>
    <t>г.Чудово, ул.2-я Парковая, д.9</t>
  </si>
  <si>
    <t>г.Чудово, ул.5-я Пролетарская, д.2</t>
  </si>
  <si>
    <t>г.Чудово, ул.Большевиков, д.28</t>
  </si>
  <si>
    <t>г.Чудово, ул.Большевиков, д.8</t>
  </si>
  <si>
    <t>г.Чудово, ул.Губина, д.2</t>
  </si>
  <si>
    <t>г.Чудово, ул.Замкова, д.5</t>
  </si>
  <si>
    <t>г.Чудово, ул.Майская, д.11</t>
  </si>
  <si>
    <t>г.Чудово, ул.Некрасова, д.26</t>
  </si>
  <si>
    <t>г.Чудово, ул.Некрасова, д.28</t>
  </si>
  <si>
    <t>г.Чудово, ул.Некрасова, д.30</t>
  </si>
  <si>
    <t>г.Чудово, ул.Новгородская, д.13</t>
  </si>
  <si>
    <t>г.Чудово, ул.Новгородская, д.8</t>
  </si>
  <si>
    <t>г.Чудово, ул.Новопарковая, д.1</t>
  </si>
  <si>
    <t>г.Чудово, ул.Октябрьская, д.5/2</t>
  </si>
  <si>
    <t>г.Чудово, ул.Оплеснина, д.9</t>
  </si>
  <si>
    <t>г.Чудово, ул.Парайненская, д.11</t>
  </si>
  <si>
    <t>п.Краснофарфорный, ул.Пятилетка, д.13</t>
  </si>
  <si>
    <t>п.Краснофарфорный, ул.Пятилетка, д.7</t>
  </si>
  <si>
    <t>г.Чудово, ул.Сергея Кузнецова, д.2а</t>
  </si>
  <si>
    <t>г.Чудово, ул.Солдатова, д.9</t>
  </si>
  <si>
    <t>г.Чудово, ул.Титова, д.19</t>
  </si>
  <si>
    <t>г.Чудово, ул.Титова, д.21</t>
  </si>
  <si>
    <t>с.Оскуй, ул.имени Тони Михеевой, д.12</t>
  </si>
  <si>
    <t>с.Оскуй, ул.имени Тони Михеевой, д.13</t>
  </si>
  <si>
    <t>г.Чудово, ул.Титова, д.15</t>
  </si>
  <si>
    <t>г.Чудово, ул.Большевиков, д.24</t>
  </si>
  <si>
    <t>г.Чудово, ул.Майская, д.12</t>
  </si>
  <si>
    <t>г.Чудово, ул.Загородная, д.15</t>
  </si>
  <si>
    <t>г.Чудово, ул.Солдатова, д.10</t>
  </si>
  <si>
    <t>д.Божонка, ул.Новая, д.1а</t>
  </si>
  <si>
    <t>д.Болотная, д.17</t>
  </si>
  <si>
    <t>д.Болотная, д.18</t>
  </si>
  <si>
    <t>д.Болотная, д.21</t>
  </si>
  <si>
    <t>д.Болотная, д.33</t>
  </si>
  <si>
    <t>д.Болотная, д.34</t>
  </si>
  <si>
    <t>д.Борки, ул.Заверяжская, д.2</t>
  </si>
  <si>
    <t>д.Борки, ул.Парковая, д.4</t>
  </si>
  <si>
    <t>д.Борки, ул.Парковая, д.6</t>
  </si>
  <si>
    <t>д.Борки, ул.Парковая, д.8</t>
  </si>
  <si>
    <t>д.Борки, ул.Покровского, д.1</t>
  </si>
  <si>
    <t>д.Григорово, ул.Центральная, д.10</t>
  </si>
  <si>
    <t>д.Григорово, ул.Центральная, д.11</t>
  </si>
  <si>
    <t>д.Григорово, ул.Центральная, д.15</t>
  </si>
  <si>
    <t>д.Григорово, ул.Центральная, д.8</t>
  </si>
  <si>
    <t>д.Григорово, ул.Центральная, д.9</t>
  </si>
  <si>
    <t>д.Ермолино, д.11</t>
  </si>
  <si>
    <t>д.Ермолино, д.11а</t>
  </si>
  <si>
    <t>д.Ермолино, д.25б</t>
  </si>
  <si>
    <t>д.Захарьино, ул.Центральная, д.8</t>
  </si>
  <si>
    <t>д.Лесная, пл.Мира, д.1</t>
  </si>
  <si>
    <t>д.Лесная, пл.Мира, д.2</t>
  </si>
  <si>
    <t>д.Лесная, пл.Мира, д.6</t>
  </si>
  <si>
    <t>д.Лесная, ул.60 лет СССР, д.10</t>
  </si>
  <si>
    <t>д.Лесная, ул.60 лет СССР, д.12</t>
  </si>
  <si>
    <t>д.Лесная, ул.60 лет СССР, д.16</t>
  </si>
  <si>
    <t>д.Лесная, ул.60 лет СССР, д.2</t>
  </si>
  <si>
    <t>д.Лесная, ул.60 лет СССР, д.4</t>
  </si>
  <si>
    <t>д.Лесная, ул.60 лет СССР, д.6</t>
  </si>
  <si>
    <t>д.Новая Мельница, д.102б</t>
  </si>
  <si>
    <t>д.Новоселицы, ул.Армейская, д.102</t>
  </si>
  <si>
    <t>д.Новоселицы, ул.Армейская, д.105</t>
  </si>
  <si>
    <t>д.Новоселицы, ул.Армейская, д.106</t>
  </si>
  <si>
    <t>д.Новоселицы, ул.Армейская, д.108</t>
  </si>
  <si>
    <t>д.Новоселицы, ул.Армейская, д.109</t>
  </si>
  <si>
    <t>д.Новоселицы, ул.Армейская, д.99</t>
  </si>
  <si>
    <t>д.Подберезье, ул.Новгородская, д.9</t>
  </si>
  <si>
    <t>д.Село-Гора, д.3</t>
  </si>
  <si>
    <t>д.Слутка, д.36</t>
  </si>
  <si>
    <t>д.Старое Ракомо, ул.Петропавловская, д.10</t>
  </si>
  <si>
    <t>д.Сырково, ул.Лесная, д.2</t>
  </si>
  <si>
    <t>д.Сырково, ул.Пролетарская, д.10</t>
  </si>
  <si>
    <t>д.Сырково, ул.Пролетарская, д.5</t>
  </si>
  <si>
    <t>д.Сырково, ул.Пролетарская, д.8</t>
  </si>
  <si>
    <t>д.Сырково, ул.Пролетарская, д.9</t>
  </si>
  <si>
    <t>д.Сырково, ул.Советская, д.5</t>
  </si>
  <si>
    <t>д.Сырково, ул.Центральная, д.39</t>
  </si>
  <si>
    <t>д.Сырково, ул.Центральная, д.41</t>
  </si>
  <si>
    <t>д.Трубичино, д.184</t>
  </si>
  <si>
    <t>д.Трубичино, д.188</t>
  </si>
  <si>
    <t>д.Трубичино, д.190</t>
  </si>
  <si>
    <t>д.Трубичино, д.35</t>
  </si>
  <si>
    <t>д.Трубичино, д.35, корп.2</t>
  </si>
  <si>
    <t>д.Трубичино, д.37</t>
  </si>
  <si>
    <t>д.Трубичино, д.98</t>
  </si>
  <si>
    <t>д.Чечулино, заезд ДРП, д.1</t>
  </si>
  <si>
    <t>д.Чечулино, заезд ДРП, д.3</t>
  </si>
  <si>
    <t>д.Шолохово, д.1</t>
  </si>
  <si>
    <t>п.Волховец, ул.Пионерская, д.18</t>
  </si>
  <si>
    <t>п.Волховец, ул.Пионерская, д.2</t>
  </si>
  <si>
    <t>п.Волховец, ул.Пионерская, д.11</t>
  </si>
  <si>
    <t>р.п.Панковка, ул.Пионерская, д.4</t>
  </si>
  <si>
    <t>р.п.Панковка, ул.Строительная, д.6</t>
  </si>
  <si>
    <t>р.п.Панковка, ул.Дорожников, д.7</t>
  </si>
  <si>
    <t>р.п.Панковка, ул.Индустриальная, д.1</t>
  </si>
  <si>
    <t>р.п.Панковка, ул.Индустриальная, д.12</t>
  </si>
  <si>
    <t>р.п.Панковка, ул.Индустриальная, д.8</t>
  </si>
  <si>
    <t>р.п.Панковка, ул.Октябрьская, д.1</t>
  </si>
  <si>
    <t>р.п.Панковка, ул.Пионерская, д.10</t>
  </si>
  <si>
    <t>р.п.Панковка, ул.Пионерская, д.8</t>
  </si>
  <si>
    <t>р.п.Панковка, ул.Промышленная, д.11а</t>
  </si>
  <si>
    <t>р.п.Панковка, ул.Промышленная, д.7а</t>
  </si>
  <si>
    <t>р.п.Панковка, ул.Советская, д.3</t>
  </si>
  <si>
    <t>р.п.Панковка, ул.Строительная, д.12</t>
  </si>
  <si>
    <t>р.п.Панковка, ул.Строительная, д.3</t>
  </si>
  <si>
    <t>р.п.Пролетарий, пер.Юности, д.1</t>
  </si>
  <si>
    <t>р.п.Пролетарий, пер.Юности, д.2</t>
  </si>
  <si>
    <t>р.п.Пролетарий, ул.Восточная, д.13</t>
  </si>
  <si>
    <t>р.п.Пролетарий, ул.Восточная, д.15</t>
  </si>
  <si>
    <t>р.п.Пролетарий, ул.Пролетарская, д.80</t>
  </si>
  <si>
    <t>р.п.Пролетарий, ул.Пролетарская, д.14</t>
  </si>
  <si>
    <t>р.п.Пролетарий, ул.Пролетарская, д.44</t>
  </si>
  <si>
    <t>р.п.Пролетарий, ул.Пролетарская, д.46</t>
  </si>
  <si>
    <t>п.Тёсово-Нетыльский, ул.Возрождения, д.9</t>
  </si>
  <si>
    <t>п.Тёсово-Нетыльский, ул.Матросова, д.14</t>
  </si>
  <si>
    <t>п.Тёсово-Нетыльский, ул.Пионерская, д.1а</t>
  </si>
  <si>
    <t>п.Тёсово-Нетыльский, ул.Пионерская, д.2</t>
  </si>
  <si>
    <t>п.Тёсово-Нетыльский, ул.Пионерская, д.2а</t>
  </si>
  <si>
    <t>п.Тёсово-Нетыльский, ул.Советская, д.4</t>
  </si>
  <si>
    <t>п.Тёсово-Нетыльский, Малый пер., д.2</t>
  </si>
  <si>
    <t>с.Бронница, ул.Мелиораторов, д.1</t>
  </si>
  <si>
    <t>с.Бронница, ул.Мелиораторов, д.2</t>
  </si>
  <si>
    <t>с.Бронница, ул.Мелиораторов, д.3</t>
  </si>
  <si>
    <t>с.Бронница, ул.Мелиораторов, д.4</t>
  </si>
  <si>
    <t>с.Бронница, ул.Молодежная, д.4</t>
  </si>
  <si>
    <t>с.Бронница, ул.Молодежная, д.5</t>
  </si>
  <si>
    <t>р.п.Пролетарий, ул.Октябрьская, д.11а</t>
  </si>
  <si>
    <t>д.Чечулино, ул.Воцкая, д.21</t>
  </si>
  <si>
    <t>д.Григорово, ул.Луговая, д.6</t>
  </si>
  <si>
    <t>д.Григорово, ул.Центральная, д.2</t>
  </si>
  <si>
    <t>д.Чайка, д.91</t>
  </si>
  <si>
    <t>г.Боровичи, микрорайон 1 Раздолье, д.4</t>
  </si>
  <si>
    <t>п.Кировский, ул.Молодежная, д.1</t>
  </si>
  <si>
    <t>д.Ёгла, ул.Набережная, д.13</t>
  </si>
  <si>
    <t>д.Ёгла, ул.Советская, д.195</t>
  </si>
  <si>
    <t>г.Боровичи, пер.Ленинградский, д.3</t>
  </si>
  <si>
    <t>г.Боровичи, пер.Чайковского, д.4</t>
  </si>
  <si>
    <t>д.Починная Сопка, ул.Совхозная, д.10</t>
  </si>
  <si>
    <t>д.Починная Сопка, ул.Совхозная, д.6</t>
  </si>
  <si>
    <t>п.Тухун, д.4</t>
  </si>
  <si>
    <t>г.Боровичи, пл.Труда, д.5</t>
  </si>
  <si>
    <t>с.Опеченский Посад, линия 2-я, д.55</t>
  </si>
  <si>
    <t>п.Первое Мая, д.24</t>
  </si>
  <si>
    <t>п.Шахтёрский, ул.Молодежная, д.7</t>
  </si>
  <si>
    <t>п.Шахтёрский, ул.Шахтеров, д.2</t>
  </si>
  <si>
    <t>г.Боровичи, ул.Боровая, д.117</t>
  </si>
  <si>
    <t>г.Боровичи, ул.Бригадная, д.15</t>
  </si>
  <si>
    <t>г.Боровичи, ул.Гоголя, д.133</t>
  </si>
  <si>
    <t>г.Боровичи, ул.Гоголя, д.162</t>
  </si>
  <si>
    <t>г.Боровичи, ул.Гоголя, д.168</t>
  </si>
  <si>
    <t>г.Боровичи, ул.Гончарная, д.2</t>
  </si>
  <si>
    <t>г.Боровичи, ул.Декабристов, д.18</t>
  </si>
  <si>
    <t>г.Боровичи, ул.Декабристов, д.57</t>
  </si>
  <si>
    <t>г.Боровичи, ул.Загородная, д.24</t>
  </si>
  <si>
    <t>г.Боровичи, ул.Загородная, д.4</t>
  </si>
  <si>
    <t>г.Боровичи, ул.Загородная, д.48</t>
  </si>
  <si>
    <t>г.Боровичи, ул.Загородная, д.59</t>
  </si>
  <si>
    <t>г.Боровичи, ул.Загородная, д.73</t>
  </si>
  <si>
    <t>г.Боровичи, ул.Коммунистическая, д.31</t>
  </si>
  <si>
    <t>г.Боровичи, ул.Л. Павлова, д.26</t>
  </si>
  <si>
    <t>г.Боровичи, ул.Л. Павлова, д.27</t>
  </si>
  <si>
    <t>г.Боровичи, ул.Л. Павлова, д.28</t>
  </si>
  <si>
    <t>г.Боровичи, ул.Л. Толстого, д.18</t>
  </si>
  <si>
    <t>г.Боровичи, ул.Ленинградская, д.19</t>
  </si>
  <si>
    <t>г.Боровичи, ул.Ленинградская, д.2</t>
  </si>
  <si>
    <t>г.Боровичи, ул.Ленинградская, д.21</t>
  </si>
  <si>
    <t>г.Боровичи, ул.Ленинградская, д.25</t>
  </si>
  <si>
    <t>г.Боровичи, ул.Ленинградская, д.4</t>
  </si>
  <si>
    <t>г.Боровичи, ул.Ленинградская, д.48</t>
  </si>
  <si>
    <t>г.Боровичи, ул.Парковая, д.11а</t>
  </si>
  <si>
    <t>г.Боровичи, ул.Парковая, д.13</t>
  </si>
  <si>
    <t>г.Боровичи, ул.Пушкинская, д.66</t>
  </si>
  <si>
    <t>г.Боровичи, ул.Рабочая, д.15а</t>
  </si>
  <si>
    <t>г.Боровичи, ул.Рабочая, д.6а</t>
  </si>
  <si>
    <t>г.Боровичи, ул.С. Перовской, д.2/19</t>
  </si>
  <si>
    <t>г.Боровичи, ул.С. Перовской, д.90а</t>
  </si>
  <si>
    <t>г.Боровичи, ул.Советская, д.130а</t>
  </si>
  <si>
    <t>г.Боровичи, ул.Советская, д.19</t>
  </si>
  <si>
    <t>г.Боровичи, ул.Тинская, д.145</t>
  </si>
  <si>
    <t>г.Боровичи, ул.Ткачей, д.10</t>
  </si>
  <si>
    <t>г.Боровичи, ул.Физкультуры, д.16а</t>
  </si>
  <si>
    <t>г.Боровичи, ул.Физкультуры, д.18а</t>
  </si>
  <si>
    <t>г.Боровичи, ул.Ф. Энгельса, д.1</t>
  </si>
  <si>
    <t>г.Боровичи, ул.Ф. Энгельса, д.10</t>
  </si>
  <si>
    <t>г.Боровичи, ул.Ф. Энгельса, д.12</t>
  </si>
  <si>
    <t>г.Боровичи, ул.Ф. Энгельса, д.3</t>
  </si>
  <si>
    <t>г.Боровичи, ул.Ф. Энгельса, д.7</t>
  </si>
  <si>
    <t>г.Боровичи, ул.Ф. Энгельса, д.8</t>
  </si>
  <si>
    <t>г.Боровичи, ул.Энтузиастов, д.16</t>
  </si>
  <si>
    <t>г.Боровичи, ул.Энтузиастов, д.23</t>
  </si>
  <si>
    <t>г.Боровичи, бульвар Школьный, д.16</t>
  </si>
  <si>
    <t>д.Спасское, д.7</t>
  </si>
  <si>
    <t>д.Дубовицы, ул.Школьная, д.4</t>
  </si>
  <si>
    <t>д.Дубовицы, ул.Школьная, д.6</t>
  </si>
  <si>
    <t>г.Старая Русса, микрорайон Городок, д.11</t>
  </si>
  <si>
    <t>г.Старая Русса, микрорайон Городок, д.13</t>
  </si>
  <si>
    <t>г.Старая Русса, микрорайон Городок, д.4</t>
  </si>
  <si>
    <t>г.Старая Русса, Советская набережная, д.11</t>
  </si>
  <si>
    <t>г.Старая Русса, Советская набережная, д.12</t>
  </si>
  <si>
    <t>г.Старая Русса, Советская набережная, д.20</t>
  </si>
  <si>
    <t>г.Старая Русса, ул.Возрождения, д.168а</t>
  </si>
  <si>
    <t>г.Старая Русса, ул.Возрождения, д.172</t>
  </si>
  <si>
    <t>г.Старая Русса, ул.Возрождения, д.176</t>
  </si>
  <si>
    <t>г.Старая Русса, ул.Александровская, д.11</t>
  </si>
  <si>
    <t>г.Старая Русса, ул.Александровская, д.16</t>
  </si>
  <si>
    <t>г.Старая Русса, ул.Александровская, д.30</t>
  </si>
  <si>
    <t>г.Старая Русса, ул.Александровская, д.30а</t>
  </si>
  <si>
    <t>г.Старая Русса, ул.Александровская, д.31</t>
  </si>
  <si>
    <t>г.Старая Русса, ул.Александровская, д.41</t>
  </si>
  <si>
    <t>г.Старая Русса, ул.Александровская, д.43</t>
  </si>
  <si>
    <t>г.Старая Русса, ул.Восстания, д.12</t>
  </si>
  <si>
    <t>г.Старая Русса, ул.Восстания, д.6</t>
  </si>
  <si>
    <t>г.Старая Русса, ул.Георгиевская, д.12</t>
  </si>
  <si>
    <t>г.Старая Русса, ул.Дзержинского, д.26</t>
  </si>
  <si>
    <t>г.Старая Русса, ул.Дзержинского, д.28</t>
  </si>
  <si>
    <t>г.Старая Русса, ул.Дзержинского, д.4а</t>
  </si>
  <si>
    <t>г.Старая Русса, ул.Крестецкая, д.1</t>
  </si>
  <si>
    <t>г.Старая Русса, ул.Крестецкая, д.16</t>
  </si>
  <si>
    <t>г.Старая Русса, ул.Крестецкая, д.18</t>
  </si>
  <si>
    <t>г.Старая Русса, ул.Крестецкая, д.26</t>
  </si>
  <si>
    <t>г.Старая Русса, ул.Кириллова, д.14</t>
  </si>
  <si>
    <t>г.Старая Русса, ул.Поперечная, д.174</t>
  </si>
  <si>
    <t>г.Старая Русса, ул.Поперечная, д.28</t>
  </si>
  <si>
    <t>г.Старая Русса, ул.Поперечная, д.32</t>
  </si>
  <si>
    <t>г.Старая Русса, ул.Поперечная, д.81</t>
  </si>
  <si>
    <t>г.Старая Русса, ул.Красных Командиров, д.100</t>
  </si>
  <si>
    <t>г.Старая Русса, ул.Красных Командиров, д.102</t>
  </si>
  <si>
    <t>г.Старая Русса, ул.Красных Командиров, д.104</t>
  </si>
  <si>
    <t>г.Старая Русса, ул.Красных Командиров, д.106</t>
  </si>
  <si>
    <t>г.Старая Русса, ул.Красных Командиров, д.84</t>
  </si>
  <si>
    <t>г.Старая Русса, ул.Красных Командиров, д.88</t>
  </si>
  <si>
    <t>г.Старая Русса, ул.Красных Командиров, д.92</t>
  </si>
  <si>
    <t>г.Старая Русса, ул.Красных Командиров, д.94</t>
  </si>
  <si>
    <t>г.Старая Русса, ул.Красных Командиров, д.96</t>
  </si>
  <si>
    <t>г.Старая Русса, ул.Красных Командиров, д.98</t>
  </si>
  <si>
    <t>г.Старая Русса, ул.Латышских Гвардейцев, д.49</t>
  </si>
  <si>
    <t>г.Старая Русса, ул.Латышских Гвардейцев, д.11</t>
  </si>
  <si>
    <t>г.Старая Русса, ул.Латышских Гвардейцев, д.6</t>
  </si>
  <si>
    <t>г.Старая Русса, ул.Минеральная, д.27/25</t>
  </si>
  <si>
    <t>г.Старая Русса, ул.Некрасова, д.21</t>
  </si>
  <si>
    <t>г.Старая Русса, ул.Некрасова, д.25</t>
  </si>
  <si>
    <t>г.Старая Русса, ул.Некрасова, д.26</t>
  </si>
  <si>
    <t>г.Старая Русса, ул.Некрасова, д.29</t>
  </si>
  <si>
    <t>г.Старая Русса, ул.Радищева, д.1</t>
  </si>
  <si>
    <t>г.Старая Русса, ул.Тахирова, д.16</t>
  </si>
  <si>
    <t>г.Старая Русса, ул.Тахирова, д.12</t>
  </si>
  <si>
    <t>г.Старая Русса, ул.Тахирова, д.14</t>
  </si>
  <si>
    <t>г.Старая Русса, ул.Тахирова, д.18</t>
  </si>
  <si>
    <t>г.Старая Русса, ул.Тимура Фрунзе, д.12</t>
  </si>
  <si>
    <t>г.Старая Русса, ул.Тимура Фрунзе, д.3</t>
  </si>
  <si>
    <t>г.Старая Русса, ул.Гостинодворская, д.12а</t>
  </si>
  <si>
    <t>г.Старая Русса, ул.Гостинодворская, д.24</t>
  </si>
  <si>
    <t>г.Старая Русса, ул.Гостинодворская, д.28</t>
  </si>
  <si>
    <t>г.Старая Русса, ул.Гостинодворская, д.3</t>
  </si>
  <si>
    <t>г.Старая Русса, ул.Гостинодворская, д.4/18</t>
  </si>
  <si>
    <t>г.Старая Русса, ул.Яковлева, д.7</t>
  </si>
  <si>
    <t>г.Старая Русса, ул.Якутских Стрелков, д.17б</t>
  </si>
  <si>
    <t>д.Медниково, ул.40 лет Победы, д.24</t>
  </si>
  <si>
    <t>д.Медниково, ул.40 лет Победы, д.8б</t>
  </si>
  <si>
    <t>с.Залучье, ул.Мельничная, д.3</t>
  </si>
  <si>
    <t>д.Нагово, ул.Школьная, д.16</t>
  </si>
  <si>
    <t>п.Новосельский, ул.Алексеева, д.15</t>
  </si>
  <si>
    <t>д.Дубовицы, ул.Старорусская, д.6</t>
  </si>
  <si>
    <t>г.Старая Русса, ул.Сомровая роща, д.2</t>
  </si>
  <si>
    <t>Андреевская ул., д.27</t>
  </si>
  <si>
    <t>Воскресенский бульвар, д.8</t>
  </si>
  <si>
    <t>Заставная ул., д.2, корп.3</t>
  </si>
  <si>
    <t>Знаменская ул., д.20</t>
  </si>
  <si>
    <t>Ильина ул., д.17/37</t>
  </si>
  <si>
    <t>микрорайон Кречевицы, д.164</t>
  </si>
  <si>
    <t>микрорайон Кречевицы, д.51</t>
  </si>
  <si>
    <t>наб.Александра Невского, д.26</t>
  </si>
  <si>
    <t>Октябрьская ул., д.16</t>
  </si>
  <si>
    <t>Парковая ул., д.5</t>
  </si>
  <si>
    <t>Предтеченская ул., д.11</t>
  </si>
  <si>
    <t>Предтеченская ул., д.14</t>
  </si>
  <si>
    <t>ул.Бояна, д.5</t>
  </si>
  <si>
    <t>ул.Германа, д.30</t>
  </si>
  <si>
    <t>ул.Германа, д.5</t>
  </si>
  <si>
    <t>ул.Германа, д.7</t>
  </si>
  <si>
    <t>ул.Зелинского, д.4, корп.1</t>
  </si>
  <si>
    <t>ул.Менделеева, д.8</t>
  </si>
  <si>
    <t>ул.Мерецкова-Волосова, д.1/1</t>
  </si>
  <si>
    <t>ул.Радистов, д.1</t>
  </si>
  <si>
    <t>ул.Рогатица, д.33</t>
  </si>
  <si>
    <t>ул.Т. Фрунзе-Оловянка, д.5</t>
  </si>
  <si>
    <t>ул.Химиков, д.15, корп.2</t>
  </si>
  <si>
    <t>ул.Химиков, д.2</t>
  </si>
  <si>
    <t>ул.Щусева, д.9, корп.1</t>
  </si>
  <si>
    <t>Щитная ул., д.20</t>
  </si>
  <si>
    <t>Щитная ул., д.6</t>
  </si>
  <si>
    <t>г.Боровичи, ул.В. Бианки, д.31</t>
  </si>
  <si>
    <t>г.Боровичи, микрорайон Комбикормовый завод, д.7</t>
  </si>
  <si>
    <t>г.Боровичи, микрорайон Комбикормовый завод, д.8</t>
  </si>
  <si>
    <t>г.Малая Вишера, ул.Заводской Домострой, д.16</t>
  </si>
  <si>
    <t>г.Малая Вишера, ул.Заводской Домострой, д.14</t>
  </si>
  <si>
    <t>г.Малая Вишера, ул.Заводской Домострой, д.1а</t>
  </si>
  <si>
    <t>г.Малая Вишера, ул.Заводской Домострой, д.1в</t>
  </si>
  <si>
    <t>р.п.Кулотино, ул.Кирова, д.8а</t>
  </si>
  <si>
    <t>г.Пестово, ул.Заводская, д.5</t>
  </si>
  <si>
    <t>г.Старая Русса, ул.Санкт-Петербургская, д.6</t>
  </si>
  <si>
    <t>г.Старая Русса, ул.Латышских Гвардейцев, д.17</t>
  </si>
  <si>
    <t>г.Старая Русса, ул.Латышских Гвардейцев, д.18</t>
  </si>
  <si>
    <t>г.Старая Русса, ул.Латышских Гвардейцев, д.19</t>
  </si>
  <si>
    <t>р.п.Хвойная, ул.Пионерская, д.1а</t>
  </si>
  <si>
    <t>р.п.Хвойная, ул.Пионерская, д.1б</t>
  </si>
  <si>
    <t>г.Чудово, ул.Молодогвардейская, д.10</t>
  </si>
  <si>
    <t>г.Чудово, ул.Молодогвардейская, д.7</t>
  </si>
  <si>
    <t>г.Чудово, ул.Молодогвардейская, д.11</t>
  </si>
  <si>
    <t>Большая Санкт-Петербургская ул., д.96, корп.1</t>
  </si>
  <si>
    <t>Волотовский муниципальный округ Новгородской области</t>
  </si>
  <si>
    <t>Марёвский муниципальный округ Новгородской области</t>
  </si>
  <si>
    <t>Солецкий муниципальный округ Новгородской области</t>
  </si>
  <si>
    <t>Хвойнинский муниципальный округ Новгородской области</t>
  </si>
  <si>
    <t>р.п.Панковка, ул.Заводская, д.80</t>
  </si>
  <si>
    <t>г.Боровичи, ул.В. Бианки, д.12</t>
  </si>
  <si>
    <t>г.Боровичи, ул.В. Бианки, д.23</t>
  </si>
  <si>
    <t>г.Боровичи, ул.В. Бианки, д.39</t>
  </si>
  <si>
    <t>Стоимость капитального ремонта</t>
  </si>
  <si>
    <t>г.Чудово, ул.Парайненская, д.6 корп.1</t>
  </si>
  <si>
    <t>с.Грузино, ул.Гречишникова, д.6</t>
  </si>
  <si>
    <t>г.Валдай, ул.Реченская, д.3</t>
  </si>
  <si>
    <t>шт.</t>
  </si>
  <si>
    <t xml:space="preserve">в многоквартирных домах, расположенных  на территории Новгородской области, на 2014-2043 годы, на период 2023-2025 годов </t>
  </si>
  <si>
    <t xml:space="preserve">2024 год </t>
  </si>
  <si>
    <t>ссТСЖ/УК</t>
  </si>
  <si>
    <t>д.Великое Село, д.3</t>
  </si>
  <si>
    <t>ул.Павла Левитта, д.9</t>
  </si>
  <si>
    <t>ул.Попова, д.5</t>
  </si>
  <si>
    <t>ул.Свободы, д.1/8</t>
  </si>
  <si>
    <t>ул.Свободы, д.15</t>
  </si>
  <si>
    <t>ул.Свободы, д.3</t>
  </si>
  <si>
    <t>ул.Свободы, д.7</t>
  </si>
  <si>
    <t>ул.Свободы, д.5</t>
  </si>
  <si>
    <t>Большая Московская ул., д.114, корп.1</t>
  </si>
  <si>
    <t>Большая Санкт-Петербургская ул., д.150, корп.2</t>
  </si>
  <si>
    <t>просп.Мира, д.21, корп.2</t>
  </si>
  <si>
    <t>Тихвинская ул., д.1/11</t>
  </si>
  <si>
    <t>ул.Зелинского, д.2</t>
  </si>
  <si>
    <t>ул.Ломоносова, д.20, корп.2</t>
  </si>
  <si>
    <t>ул.Павла Левитта, д.1</t>
  </si>
  <si>
    <t>ул.Попова, д.4, корп.2</t>
  </si>
  <si>
    <t>Большая Московская ул., д.76</t>
  </si>
  <si>
    <t>Воскресенский бульвар, д.1а</t>
  </si>
  <si>
    <t>просп.Мира, д.23, корп.2</t>
  </si>
  <si>
    <t>ул.Зелинского, д.19, корп.1</t>
  </si>
  <si>
    <t>ул.Зелинского, д.19, корп.2</t>
  </si>
  <si>
    <t>ул.Зелинского, д.32, корп.1</t>
  </si>
  <si>
    <t>ул.Зелинского, д.34, корп.1</t>
  </si>
  <si>
    <t>ул.Зелинского, д.21</t>
  </si>
  <si>
    <t>ул.Космонавтов, д.8</t>
  </si>
  <si>
    <t>ул.Космонавтов, д.8а</t>
  </si>
  <si>
    <t>ул.Ломоносова, д.18, корп.1</t>
  </si>
  <si>
    <t>ул.Свободы, д.2/6</t>
  </si>
  <si>
    <t>Бульвар Лёни Голикова, д.8/55</t>
  </si>
  <si>
    <t>микрорайон Кречевицы, д.153</t>
  </si>
  <si>
    <t>Октябрьская ул., д.12, корп.3</t>
  </si>
  <si>
    <t>Псковская ул., д.18</t>
  </si>
  <si>
    <t>Технический проезд, д.4</t>
  </si>
  <si>
    <t>ул.Германа, д.20</t>
  </si>
  <si>
    <t>ул.Зелинского, д.23</t>
  </si>
  <si>
    <t>ул.Космонавтов, д.20, корп.1</t>
  </si>
  <si>
    <t>ул.Попова, д.9/23</t>
  </si>
  <si>
    <t>ул.Щусева, д.5</t>
  </si>
  <si>
    <t>ул.Щусева, д.7</t>
  </si>
  <si>
    <t>Большая Московская ул., д.53, корп.1</t>
  </si>
  <si>
    <t>Большая Санкт-Петербургская ул., д.102</t>
  </si>
  <si>
    <t>Бульвар Лёни Голикова, д.4, корп.3</t>
  </si>
  <si>
    <t>Октябрьская ул., д.10, корп.1</t>
  </si>
  <si>
    <t>Октябрьская ул., д.2, корп.1</t>
  </si>
  <si>
    <t>Октябрьская ул., д.2, корп.2</t>
  </si>
  <si>
    <t>просп.Мира, д.15, корп.2</t>
  </si>
  <si>
    <t>просп.Мира, д.17, корп.2</t>
  </si>
  <si>
    <t>Псковская ул., д.32</t>
  </si>
  <si>
    <t>Псковская ул., д.36</t>
  </si>
  <si>
    <t>ул.Зелинского, д.7</t>
  </si>
  <si>
    <t>ул.Ломоносова, д.12</t>
  </si>
  <si>
    <t>Большая Власьевская ул., д.6</t>
  </si>
  <si>
    <t>Десятинная ул., д.33/8</t>
  </si>
  <si>
    <t>Октябрьская ул., д.12, корп.4</t>
  </si>
  <si>
    <t>просп.Александра Корсунова, д.27</t>
  </si>
  <si>
    <t>просп.Мира, д.40, корп.3</t>
  </si>
  <si>
    <t>Псковская ул., д.18, корп.3</t>
  </si>
  <si>
    <t>ул.Белова, д.5</t>
  </si>
  <si>
    <t>ул.Кочетова, д.43, корп.2</t>
  </si>
  <si>
    <t>ул.Павла Левитта, д.22</t>
  </si>
  <si>
    <t>Нехинская ул., д.22, корп.2</t>
  </si>
  <si>
    <t>Нехинская ул., д.22, корп.3</t>
  </si>
  <si>
    <t>просп.Александра Корсунова, д.39</t>
  </si>
  <si>
    <t>просп.Мира, д.19</t>
  </si>
  <si>
    <t>просп.Мира, д.34, корп.2</t>
  </si>
  <si>
    <t>Псковская ул., д.34</t>
  </si>
  <si>
    <t>ул.Германа, д.13</t>
  </si>
  <si>
    <t>ул.Кочетова, д.35, корп.1</t>
  </si>
  <si>
    <t>ул.Кочетова, д.43, корп.3</t>
  </si>
  <si>
    <t>ул.Черняховского, д.40</t>
  </si>
  <si>
    <t>Дачная ул., д.2</t>
  </si>
  <si>
    <t>Никольская ул., д.20</t>
  </si>
  <si>
    <t>просп.Мира, д.27, корп.4</t>
  </si>
  <si>
    <t>просп.Мира, д.34/11</t>
  </si>
  <si>
    <t>ул.Кочетова, д.45, корп.1</t>
  </si>
  <si>
    <t>ул.Ломоносова, д.13</t>
  </si>
  <si>
    <t>ул.Попова, д.15, корп.1</t>
  </si>
  <si>
    <t>просп.Мира, д.26, корп.4</t>
  </si>
  <si>
    <t>просп.Мира, д.27, корп.3</t>
  </si>
  <si>
    <t>просп.Мира, д.28, корп.4</t>
  </si>
  <si>
    <t>ул.Зелинского, д.31</t>
  </si>
  <si>
    <t>ул.Свободы, д.11а</t>
  </si>
  <si>
    <t>ул.Связи, д.3</t>
  </si>
  <si>
    <t>Хутынская ул., д.21, корп.1</t>
  </si>
  <si>
    <t>Новолучанская ул., д.28</t>
  </si>
  <si>
    <t>просп.Мира, д.26, корп.6</t>
  </si>
  <si>
    <t>ул.Зелинского, д.33</t>
  </si>
  <si>
    <t>ул.Кочетова, д.29, корп.4</t>
  </si>
  <si>
    <t>ул.Попова, д.16, корп.1</t>
  </si>
  <si>
    <t>ул.Черемнова-Конюхова, д.13</t>
  </si>
  <si>
    <t>просп.Мира, д.13, корп.1</t>
  </si>
  <si>
    <t>Псковская ул., д.32, корп.2</t>
  </si>
  <si>
    <t>ул.Попова, д.13, корп.5</t>
  </si>
  <si>
    <t>ул.Щусева, д.7, корп.2</t>
  </si>
  <si>
    <t>Псковская ул., д.42, корп.3</t>
  </si>
  <si>
    <t>Студенческая ул., д.13, корп.2</t>
  </si>
  <si>
    <t>ул.Щусева, д.2, корп.1</t>
  </si>
  <si>
    <t>Новолучанская ул., д.30</t>
  </si>
  <si>
    <t>ул.Щусева, д.4, корп.2</t>
  </si>
  <si>
    <t>просп.Мира, д.10</t>
  </si>
  <si>
    <t>Псковская ул., д.42, корп.4</t>
  </si>
  <si>
    <t>Псковская ул., д.40, корп.2</t>
  </si>
  <si>
    <t>ул.Зелинского, д.40, корп.2</t>
  </si>
  <si>
    <t>ул.Ломоносова, д.4а</t>
  </si>
  <si>
    <t>Псковская ул., д.42, корп.1</t>
  </si>
  <si>
    <t>ул.Кочетова, д.15, корп.1</t>
  </si>
  <si>
    <t>ул.Красилова, д.41/23</t>
  </si>
  <si>
    <t>ул.Фёдоровский Ручей, д.16, корп.2</t>
  </si>
  <si>
    <t>ул.Щусева, д.12, корп.2</t>
  </si>
  <si>
    <t>Московская ул., д.28, корп.3</t>
  </si>
  <si>
    <t>Октябрьская ул., д.14а</t>
  </si>
  <si>
    <t>ул.Кочетова, д.7</t>
  </si>
  <si>
    <t>ул.Красилова, д.44</t>
  </si>
  <si>
    <t>ул.Рахманинова, д.13, корп.1</t>
  </si>
  <si>
    <t>Щитная ул., д.4/9</t>
  </si>
  <si>
    <t>Новгородская ул., д.14, корп.2</t>
  </si>
  <si>
    <t>Московская ул., д.30</t>
  </si>
  <si>
    <t>ул.Герасименко-Маницына, д.24/12</t>
  </si>
  <si>
    <t>ул.Коровникова, д.7, корп.2</t>
  </si>
  <si>
    <t>ул.Кочетова, д.2</t>
  </si>
  <si>
    <t>ул.Кочетова, д.4</t>
  </si>
  <si>
    <t>ул.Кочетова, д.6</t>
  </si>
  <si>
    <t>ул.Кочетова, д.6, корп.3</t>
  </si>
  <si>
    <t>Московская ул., д.26, корп.2</t>
  </si>
  <si>
    <t>Нехинская ул., д.34, корп.1</t>
  </si>
  <si>
    <t>просп.Александра Корсунова, д.47</t>
  </si>
  <si>
    <t>ул.Коровникова, д.3, корп.3</t>
  </si>
  <si>
    <t>ул.Коровникова, д.3, корп.4</t>
  </si>
  <si>
    <t>ул.Коровникова, д.7</t>
  </si>
  <si>
    <t>ул.Коровникова, д.9, корп.2</t>
  </si>
  <si>
    <t>ул.Коровникова, д.9, корп.3</t>
  </si>
  <si>
    <t>ул.Коровникова, д.9, корп.4</t>
  </si>
  <si>
    <t>ул.Кочетова, д.2, корп.2 (квартиры 121-240)</t>
  </si>
  <si>
    <t>Большая Санкт-Петербургская ул., д.110</t>
  </si>
  <si>
    <t>Большая Санкт-Петербургская ул., д.113</t>
  </si>
  <si>
    <t>Нехинская ул., д.30/32</t>
  </si>
  <si>
    <t>Нехинская ул., д.34, корп.2</t>
  </si>
  <si>
    <t>просп.Александра Корсунова, д.47, корп.3</t>
  </si>
  <si>
    <t>просп.Александра Корсунова, д.51</t>
  </si>
  <si>
    <t>просп.Александра Корсунова, д.51, корп.2</t>
  </si>
  <si>
    <t>Псковская ул., д.46, корп.4</t>
  </si>
  <si>
    <t>ул.Коровникова, д.3, корп.2</t>
  </si>
  <si>
    <t>ул.Кочетова, д.13/31</t>
  </si>
  <si>
    <t>ул.Кочетова, д.14, корп.1</t>
  </si>
  <si>
    <t>Андреевская ул., д.10/13</t>
  </si>
  <si>
    <t>Парковая ул., д.15, корп.1</t>
  </si>
  <si>
    <t>просп.Александра Корсунова, д.38, корп.6</t>
  </si>
  <si>
    <t>Псковская ул., д.48, корп.2</t>
  </si>
  <si>
    <t>ул.Коровникова, д.13, корп.3</t>
  </si>
  <si>
    <t>ул.Кочетова, д.12, корп.4</t>
  </si>
  <si>
    <t>ул.Кочетова, д.14, корп.2</t>
  </si>
  <si>
    <t>Большая Санкт-Петербургская ул., д.118, корп.2</t>
  </si>
  <si>
    <t>Парковая ул., д.18, корп.3</t>
  </si>
  <si>
    <t>просп.Александра Корсунова, д.38, корп.5</t>
  </si>
  <si>
    <t>ул.Зелинского, д.52, корп. 2</t>
  </si>
  <si>
    <t>ул.Коровникова, д.13, корп.4</t>
  </si>
  <si>
    <t>ул.Коровникова, д.15, корп.1</t>
  </si>
  <si>
    <t>ул.Кочетова, д.16/46</t>
  </si>
  <si>
    <t>ул.Свободы, д.25, корп.3</t>
  </si>
  <si>
    <t>Чудовская ул., д.2а</t>
  </si>
  <si>
    <t>Большая Московская ул., д.65, корп.2</t>
  </si>
  <si>
    <t>Парковая ул., д.14, корп.1</t>
  </si>
  <si>
    <t>ул.Зелинского, д.48, корп.2</t>
  </si>
  <si>
    <t>Андреевская ул., д.18/8</t>
  </si>
  <si>
    <t>Парковая ул., д.18, корп.1</t>
  </si>
  <si>
    <t>Псковская ул., д.42</t>
  </si>
  <si>
    <t>ул.Зелинского, д.54/19</t>
  </si>
  <si>
    <t>ул.Кочетова, д.32</t>
  </si>
  <si>
    <t>ул.Кочетова, д.5</t>
  </si>
  <si>
    <t>ул.Рахманинова, д.4</t>
  </si>
  <si>
    <t>Октябрьская ул., д.2, корп.3</t>
  </si>
  <si>
    <t>Парковая ул., д.18, корп.4</t>
  </si>
  <si>
    <t>ул.Королёва, д.11</t>
  </si>
  <si>
    <t>просп.Александра Корсунова, д.40, корп.4</t>
  </si>
  <si>
    <t>ул.Коровникова, д.17</t>
  </si>
  <si>
    <t>Парковая ул., д.16, корп.2</t>
  </si>
  <si>
    <t>Парковая ул., д.17</t>
  </si>
  <si>
    <t>ул.Белова, д.7</t>
  </si>
  <si>
    <t>ул.Кочетова, д.2, корп.2 (квартиры 1-61)</t>
  </si>
  <si>
    <t>Лазаревская ул., д.7, корп.1</t>
  </si>
  <si>
    <t>Лазаревская ул., д.9, корп.1</t>
  </si>
  <si>
    <t>Воскресенский бульвар, д.7</t>
  </si>
  <si>
    <t>Большая Санкт-Петербургская ул., д.33</t>
  </si>
  <si>
    <t>Новолучанская ул., д.33, корп.2</t>
  </si>
  <si>
    <t>Псковская ул., д.44, корп.4</t>
  </si>
  <si>
    <t>ул.Менделеева, д.6/1</t>
  </si>
  <si>
    <t>просп.Александра Корсунова, д.40, корп.5</t>
  </si>
  <si>
    <t>просп.Александра Корсунова, д.57</t>
  </si>
  <si>
    <t>просп.Мира, д.44/20</t>
  </si>
  <si>
    <t>ул.Державина, д.11, корп.2</t>
  </si>
  <si>
    <t>ул.Т. Фрунзе-Оловянка, д.38</t>
  </si>
  <si>
    <t>Пестовская ул., д.10</t>
  </si>
  <si>
    <t>ул.Державина, д.11, корп.3</t>
  </si>
  <si>
    <t>Парковая ул., д.14, корп.5</t>
  </si>
  <si>
    <t>Пестовская ул., д.6, корп.1</t>
  </si>
  <si>
    <t>Народная ул., д.9</t>
  </si>
  <si>
    <t>Псковская ул., д.46, корп.2</t>
  </si>
  <si>
    <t>Речной пер., д.2</t>
  </si>
  <si>
    <t>ул.Королёва, д.9</t>
  </si>
  <si>
    <t>ул.М. Джалиля-Духовская, д.12</t>
  </si>
  <si>
    <t>ул.М. Джалиля-Духовская, д.14/2</t>
  </si>
  <si>
    <t>Московская ул., д.10</t>
  </si>
  <si>
    <t>Народная ул., д.7</t>
  </si>
  <si>
    <t>Парковая ул., д.14, корп.6</t>
  </si>
  <si>
    <t>Псковская ул., д.48, корп.1</t>
  </si>
  <si>
    <t>ул.Коровникова, д.4, корп.1</t>
  </si>
  <si>
    <t>ул.Рахманинова, д.8, корп.1</t>
  </si>
  <si>
    <t>пер.Речной, д.6</t>
  </si>
  <si>
    <t>Лазаревская ул., д.10</t>
  </si>
  <si>
    <t>Никольская ул., д.22</t>
  </si>
  <si>
    <t>ул.Рахманинова, д.6, корп.2</t>
  </si>
  <si>
    <t>Никольская ул., д.28</t>
  </si>
  <si>
    <t>Славная ул., д.26</t>
  </si>
  <si>
    <t>Славная ул., д.54/26</t>
  </si>
  <si>
    <t>микрорайон Кречевицы, д.24</t>
  </si>
  <si>
    <t>микрорайон Кречевицы, д.50</t>
  </si>
  <si>
    <t>микрорайон Кречевицы, д.36</t>
  </si>
  <si>
    <t>микрорайон Кречевицы, д.80</t>
  </si>
  <si>
    <t>микрорайон Кречевицы, д.84</t>
  </si>
  <si>
    <t>Ильина ул., д.22/42</t>
  </si>
  <si>
    <t>Никольская ул., д.9</t>
  </si>
  <si>
    <t>Большая Московская ул., д.58/9</t>
  </si>
  <si>
    <t>Ильина ул., д.12/28</t>
  </si>
  <si>
    <t>Тихвинская ул., д.18/13</t>
  </si>
  <si>
    <t>ул.Т. Фрунзе-Оловянка, д.4</t>
  </si>
  <si>
    <t>Михайлова ул., д.20а</t>
  </si>
  <si>
    <t>Никольская ул., д.11</t>
  </si>
  <si>
    <t>ул.Фёдоровский Ручей, д.15</t>
  </si>
  <si>
    <t>Большая Московская ул., д.25</t>
  </si>
  <si>
    <t>Михайлова ул., д.26</t>
  </si>
  <si>
    <t>Славная ул., д.47/25</t>
  </si>
  <si>
    <t>Славная ул., д.49</t>
  </si>
  <si>
    <t>ул.Даньславля, д.9</t>
  </si>
  <si>
    <t>ул.Т. Фрунзе-Оловянка, д.36</t>
  </si>
  <si>
    <t>Большая Московская ул., д.35/10</t>
  </si>
  <si>
    <t>Большая Московская ул., д.54</t>
  </si>
  <si>
    <t>Большая Санкт-Петербургская ул., д.16</t>
  </si>
  <si>
    <t>Локомотивная ул., д.5</t>
  </si>
  <si>
    <t>ул.Даньславля, д.10/20</t>
  </si>
  <si>
    <t>Большая Московская ул., д.31/7</t>
  </si>
  <si>
    <t>Большая Московская ул., д.19</t>
  </si>
  <si>
    <t>Михайлова ул., д.11</t>
  </si>
  <si>
    <t>Яковлева ул., д.7</t>
  </si>
  <si>
    <t>Большая Московская ул., д.66</t>
  </si>
  <si>
    <t>ул.Черняховского, д.72</t>
  </si>
  <si>
    <t>Чудовская ул., д.3</t>
  </si>
  <si>
    <t>Яковлева ул., д.22/1</t>
  </si>
  <si>
    <t>Большая Московская ул., д.74</t>
  </si>
  <si>
    <t>Большая Московская ул., д.88</t>
  </si>
  <si>
    <t>Большая Санкт-Петербургская ул., д.9</t>
  </si>
  <si>
    <t>Молотковская ул., д.15</t>
  </si>
  <si>
    <t>Новолучанская ул., д.39</t>
  </si>
  <si>
    <t>ул.Черняховского, д.76</t>
  </si>
  <si>
    <t>Большая Санкт-Петербургская ул., д.93</t>
  </si>
  <si>
    <t>Великая ул., д.11/10</t>
  </si>
  <si>
    <t>Михайлова ул., д.29</t>
  </si>
  <si>
    <t>ул.Белова, д.10</t>
  </si>
  <si>
    <t>ул.Людогоща, д.8</t>
  </si>
  <si>
    <t>ул.Рогатица, д.22</t>
  </si>
  <si>
    <t>Щитная ул., д.17/1</t>
  </si>
  <si>
    <t>Большая Санкт-Петербургская ул., д.1/7</t>
  </si>
  <si>
    <t>Большая Санкт-Петербургская ул., д.7/2</t>
  </si>
  <si>
    <t>Новолучанская ул., д.6/5</t>
  </si>
  <si>
    <t>ул.Германа, д.6</t>
  </si>
  <si>
    <t>ул.Людогоща, д.8а</t>
  </si>
  <si>
    <t>Большая Московская ул., д.38</t>
  </si>
  <si>
    <t>Воскресенский бульвар, д.10</t>
  </si>
  <si>
    <t>Знаменский пер., д.5</t>
  </si>
  <si>
    <t>Михайлова ул., д.30/11</t>
  </si>
  <si>
    <t>Новолучанская ул., д.32</t>
  </si>
  <si>
    <t>Новолучанская ул., д.33</t>
  </si>
  <si>
    <t>Новолучанская ул., д.35</t>
  </si>
  <si>
    <t>Новолучанская ул., д.38</t>
  </si>
  <si>
    <t>Новолучанская ул., д.42</t>
  </si>
  <si>
    <t>ул.Красилова, д.43</t>
  </si>
  <si>
    <t>ул.Строителей, д.8</t>
  </si>
  <si>
    <t>Большая Московская ул., д.68</t>
  </si>
  <si>
    <t>Большая Санкт-Петербургская ул., д.10</t>
  </si>
  <si>
    <t>Большая Санкт-Петербургская ул., д.5/1</t>
  </si>
  <si>
    <t>Большая Санкт-Петербургская ул., д.89а</t>
  </si>
  <si>
    <t>Ильина ул., д.18</t>
  </si>
  <si>
    <t>Лазаревская ул., д.20</t>
  </si>
  <si>
    <t>Михайлова ул., д.12</t>
  </si>
  <si>
    <t>Михайлова ул., д.16а</t>
  </si>
  <si>
    <t>Новолучанская ул., д.40</t>
  </si>
  <si>
    <t>Новолучанская ул., д.41</t>
  </si>
  <si>
    <t>проезд Радистов, д.5</t>
  </si>
  <si>
    <t>просп.Александра Корсунова, д.3</t>
  </si>
  <si>
    <t>ул.Даньславля, д.11</t>
  </si>
  <si>
    <t>ул.Красилова, д.42/25</t>
  </si>
  <si>
    <t>Великая ул., д.5/2</t>
  </si>
  <si>
    <t>Великолукская ул., д.12</t>
  </si>
  <si>
    <t>Воскресенский бульвар, д.12/24</t>
  </si>
  <si>
    <t>Воскресенский бульвар, д.17/22</t>
  </si>
  <si>
    <t>Ильина ул., д.33</t>
  </si>
  <si>
    <t>Михайлова ул., д.23/17</t>
  </si>
  <si>
    <t>Козьмодемьянская ул., д.1</t>
  </si>
  <si>
    <t>Молотковская ул., д.7</t>
  </si>
  <si>
    <t>Парковая ул., д.15</t>
  </si>
  <si>
    <t>проезд Радистов, д.2</t>
  </si>
  <si>
    <t>проезд Радистов, д.3</t>
  </si>
  <si>
    <t>Славная ул., д.39</t>
  </si>
  <si>
    <t>Студенческая ул., д.25</t>
  </si>
  <si>
    <t>ул.Герасименко-Маницына, д.11/7</t>
  </si>
  <si>
    <t>ул.Рогатица, д.21</t>
  </si>
  <si>
    <t>ул.Германа, д.8</t>
  </si>
  <si>
    <t>ул.Черняховского, д.16</t>
  </si>
  <si>
    <t>Андреевская ул., д.3</t>
  </si>
  <si>
    <t>Большая Московская ул., д.92</t>
  </si>
  <si>
    <t>Большая Санкт-Петербургская ул., д.42</t>
  </si>
  <si>
    <t>наб.р.Гзень, д.2а</t>
  </si>
  <si>
    <t>Новолучанская ул., д.5/7</t>
  </si>
  <si>
    <t>Парковая ул., д.15, корп.2</t>
  </si>
  <si>
    <t>Прусская ул., д.20/14</t>
  </si>
  <si>
    <t>Прусская ул., д.22а</t>
  </si>
  <si>
    <t>ул.М. Джалиля-Духовская, д.26/2</t>
  </si>
  <si>
    <t>ул.Радистов, д.27</t>
  </si>
  <si>
    <t>Десятинная ул., д.4</t>
  </si>
  <si>
    <t>наб.Александра Невского, д.22/2</t>
  </si>
  <si>
    <t>Прусская ул., д.3</t>
  </si>
  <si>
    <t>Прусская ул., д.3а</t>
  </si>
  <si>
    <t>Прусская ул., д.7</t>
  </si>
  <si>
    <t>Студенческая ул., д.23</t>
  </si>
  <si>
    <t>ул.Мерецкова-Волосова, д.7/1</t>
  </si>
  <si>
    <t>ул.Панкратова, д.44</t>
  </si>
  <si>
    <t>ул.Радистов, д.23а</t>
  </si>
  <si>
    <t>ул.Радистов, д.5</t>
  </si>
  <si>
    <t>ул.Т. Фрунзе-Оловянка, д.15/4</t>
  </si>
  <si>
    <t>Большая Московская ул., д.86</t>
  </si>
  <si>
    <t>Большая Санкт-Петербургская ул., д.83</t>
  </si>
  <si>
    <t>Большая Санкт-Петербургская ул., д.32</t>
  </si>
  <si>
    <t>Десятинная ул., д.14</t>
  </si>
  <si>
    <t>Десятинная ул., д.31</t>
  </si>
  <si>
    <t>Студенческая ул., д.15/2</t>
  </si>
  <si>
    <t>ул.Мерецкова-Волосова, д.5/2</t>
  </si>
  <si>
    <t>Большая Санкт-Петербургская ул., д.28</t>
  </si>
  <si>
    <t>Псковская ул., д.6</t>
  </si>
  <si>
    <t>ул.Панкратова, д.43/31</t>
  </si>
  <si>
    <t>ул.Радистов, д.31</t>
  </si>
  <si>
    <t>Большая Московская ул., д.82/2</t>
  </si>
  <si>
    <t>Большая Санкт-Петербургская ул., д.26</t>
  </si>
  <si>
    <t>Новолучанская ул., д.26</t>
  </si>
  <si>
    <t>Славная ул., д.60</t>
  </si>
  <si>
    <t>ул.Менделеева, д.10</t>
  </si>
  <si>
    <t>ул.Радистов, д.1/11</t>
  </si>
  <si>
    <t>ул.Черняховского, д.80</t>
  </si>
  <si>
    <t>ул.Черняховского, д.82</t>
  </si>
  <si>
    <t>ул.Черняховского, д.86</t>
  </si>
  <si>
    <t>Большая Санкт-Петербургская ул., д.34</t>
  </si>
  <si>
    <t>Воскресенский бульвар, д.5</t>
  </si>
  <si>
    <t>микрорайон Кречевицы, д.137</t>
  </si>
  <si>
    <t>микрорайон Кречевицы, д.141</t>
  </si>
  <si>
    <t>ул.Стратилатовская, д.10</t>
  </si>
  <si>
    <t>ул.Германа, д.3</t>
  </si>
  <si>
    <t>ул.Черняховского, д.88</t>
  </si>
  <si>
    <t>Большая Санкт-Петербургская ул., д.28, корп.1</t>
  </si>
  <si>
    <t>Большая Санкт-Петербургская ул., д.27</t>
  </si>
  <si>
    <t>наб.Александра Невского, д.29</t>
  </si>
  <si>
    <t>просп.Мира, д.31, корп.1</t>
  </si>
  <si>
    <t>ул.Космонавтов, д.10</t>
  </si>
  <si>
    <t>ул.Рогатица, д.29</t>
  </si>
  <si>
    <t>Великолукская ул., д.15</t>
  </si>
  <si>
    <t>Локомотивная ул., д.1, корп.1</t>
  </si>
  <si>
    <t>Локомотивная ул., д.1, корп.2</t>
  </si>
  <si>
    <t>Прусская ул., д.6</t>
  </si>
  <si>
    <t>ул.Белова, д.8</t>
  </si>
  <si>
    <t>ул.Радистов, д.7</t>
  </si>
  <si>
    <t>Десятинная ул., д.17, корп.1</t>
  </si>
  <si>
    <t>ул.Ломоносова, д.19/19</t>
  </si>
  <si>
    <t>ул.Ломоносова, д.5</t>
  </si>
  <si>
    <t>ул.Попова, д.3</t>
  </si>
  <si>
    <t>ул.Т. Фрунзе-Оловянка, д.7</t>
  </si>
  <si>
    <t>Десятинная ул., д.10</t>
  </si>
  <si>
    <t>Московская ул., д.6</t>
  </si>
  <si>
    <t>Московская ул., д.8</t>
  </si>
  <si>
    <t>просп.Александра Корсунова, д.29, корп.1</t>
  </si>
  <si>
    <t>просп.Мира, д.25, корп.2</t>
  </si>
  <si>
    <t>ул.Ломоносова, д.21</t>
  </si>
  <si>
    <t>ул.Менделеева, д.2</t>
  </si>
  <si>
    <t>ул.Павла Левитта, д.11</t>
  </si>
  <si>
    <t>ул.Павла Левитта, д.7</t>
  </si>
  <si>
    <t>ул.Свободы, д.4</t>
  </si>
  <si>
    <t>Чудинцева ул., д.11/62</t>
  </si>
  <si>
    <t>Заставная ул., д.2, корп.1</t>
  </si>
  <si>
    <t>просп.Александра Корсунова, д.37</t>
  </si>
  <si>
    <t>просп.Мира, д.25, корп.1</t>
  </si>
  <si>
    <t>ул.Стратилатовская, д.25, корп.2</t>
  </si>
  <si>
    <t>ул.Космонавтов, д.16</t>
  </si>
  <si>
    <t>ул.Зелинского, д.16</t>
  </si>
  <si>
    <t>ул.Ломоносова, д.23/18</t>
  </si>
  <si>
    <t>ул.Павла Левитта, д.15</t>
  </si>
  <si>
    <t>Базовый пер., д.2</t>
  </si>
  <si>
    <t>Большая Санкт-Петербургская ул., д.13</t>
  </si>
  <si>
    <t>ул.Ломоносова, д.4</t>
  </si>
  <si>
    <t>Десятинная ул., д.8</t>
  </si>
  <si>
    <t>Новгородская ул., д.9</t>
  </si>
  <si>
    <t>ул.Зелинского, д.10</t>
  </si>
  <si>
    <t>ул.Зелинского, д.17, корп.1</t>
  </si>
  <si>
    <t>Октябрьская ул., д.12, корп.2</t>
  </si>
  <si>
    <t>ул.Зелинского, д.17, корп.2</t>
  </si>
  <si>
    <t>ул.Зелинского, д.17, корп.3</t>
  </si>
  <si>
    <t>ул.Зелинского, д.34, корп.2</t>
  </si>
  <si>
    <t>ул.Ломоносова, д.32, корп.1</t>
  </si>
  <si>
    <t>ул.Попова, д.6, корп.2</t>
  </si>
  <si>
    <t>Большая Санкт-Петербургская ул., д.96, корп.2</t>
  </si>
  <si>
    <t>Октябрьская ул., д.4, корп.1</t>
  </si>
  <si>
    <t>Октябрьская ул., д.6, корп.1</t>
  </si>
  <si>
    <t>Октябрьская ул., д.8</t>
  </si>
  <si>
    <t>Псковская ул., д.28, корп.1</t>
  </si>
  <si>
    <t>Псковская ул., д.28, корп.2</t>
  </si>
  <si>
    <t>ул.Белова, д.11</t>
  </si>
  <si>
    <t>ул.Щусева, д.8, корп.1</t>
  </si>
  <si>
    <t>Большая Московская ул., д.56/12</t>
  </si>
  <si>
    <t>просп.Мира, д.1</t>
  </si>
  <si>
    <t>ул.Павла Левитта, д.24</t>
  </si>
  <si>
    <t>ул.Попова, д.8, корп.2</t>
  </si>
  <si>
    <t>ул.Т. Фрунзе-Оловянка, д.18/5</t>
  </si>
  <si>
    <t>ул.Фёдоровский Ручей, д.8/33</t>
  </si>
  <si>
    <t>ул.Черняховского, д.20</t>
  </si>
  <si>
    <t>ул.Ломоносова, д.24/1</t>
  </si>
  <si>
    <t>ул.Рахманинова, д.9</t>
  </si>
  <si>
    <t>Большая Власьевская ул., д.8</t>
  </si>
  <si>
    <t>просп.Мира, д.17</t>
  </si>
  <si>
    <t>ул.Кочетова, д.35, корп.3</t>
  </si>
  <si>
    <t>Большая Санкт-Петербургская ул., д.150</t>
  </si>
  <si>
    <t>Парковая ул., д.2</t>
  </si>
  <si>
    <t>ул.Ломоносова, д.11</t>
  </si>
  <si>
    <t>Хутынская ул., д.27, корп.1</t>
  </si>
  <si>
    <t>Заставная ул., д.2, корп.5</t>
  </si>
  <si>
    <t>Октябрьская ул., д.10, корп.3</t>
  </si>
  <si>
    <t>ул.Кочетова, д.39</t>
  </si>
  <si>
    <t>ул.Попова, д.13, корп.1</t>
  </si>
  <si>
    <t>ул.Белова, д.13</t>
  </si>
  <si>
    <t>ул.Попова, д.18</t>
  </si>
  <si>
    <t>Московская ул., д.22, корп.2</t>
  </si>
  <si>
    <t>ул.Щусева, д.10, корп.2</t>
  </si>
  <si>
    <t>просп.Мира, д.12</t>
  </si>
  <si>
    <t>Хутынская ул., д.8</t>
  </si>
  <si>
    <t>Московская ул., д.3</t>
  </si>
  <si>
    <t>Московская ул., д.7</t>
  </si>
  <si>
    <t>ул.Фёдоровский Ручей, д.23/1</t>
  </si>
  <si>
    <t>Южная ул., д.5</t>
  </si>
  <si>
    <t>Береговая ул., д.44, корп.2</t>
  </si>
  <si>
    <t>ул.Щусева, д.11</t>
  </si>
  <si>
    <t>просп.Александра Корсунова, д.23/2а</t>
  </si>
  <si>
    <t>ул.20 Января, д.6</t>
  </si>
  <si>
    <t>ул.Кочетова, д.6, корп.2</t>
  </si>
  <si>
    <t>ул.Фёдоровский Ручей, д.25</t>
  </si>
  <si>
    <t>ул.Черняховского, д.44</t>
  </si>
  <si>
    <t>Сырковское шоссе, д.34</t>
  </si>
  <si>
    <t>ул.Королёва, д.5, корп.1</t>
  </si>
  <si>
    <t>Береговая ул., д.48, корп.2</t>
  </si>
  <si>
    <t>Большая Санкт-Петербургская ул., д.27а</t>
  </si>
  <si>
    <t>Парковая ул., д.6/2</t>
  </si>
  <si>
    <t>Рейдовая ул., д.1</t>
  </si>
  <si>
    <t>ул.Зелинского, д.48, корп.3</t>
  </si>
  <si>
    <t>ул.Попова, д.10</t>
  </si>
  <si>
    <t>ул.Свободы, д.4, корп.2</t>
  </si>
  <si>
    <t>пер.Юннатов, д.11</t>
  </si>
  <si>
    <t>ул.Коровникова, д.13, корп.1</t>
  </si>
  <si>
    <t>Михайлова ул., д.46</t>
  </si>
  <si>
    <t>Московская ул., д.20/1</t>
  </si>
  <si>
    <t>просп.Александра Корсунова, д.36, корп.6</t>
  </si>
  <si>
    <t>ул.Рахманинова, д.15</t>
  </si>
  <si>
    <t>ул.Рогатица, д.30/54</t>
  </si>
  <si>
    <t>просп.Александра Корсунова, д.40, корп.6</t>
  </si>
  <si>
    <t>просп.Александра Корсунова, д.41/2</t>
  </si>
  <si>
    <t>просп.Александра Корсунова, д.55/2</t>
  </si>
  <si>
    <t>Большая Московская ул., д.63, корп.1</t>
  </si>
  <si>
    <t>микрорайон Кречевицы, д.9</t>
  </si>
  <si>
    <t>Прусская ул., д.14</t>
  </si>
  <si>
    <t>Парковая ул., д.10а</t>
  </si>
  <si>
    <t>Народная ул., д.4</t>
  </si>
  <si>
    <t>просп.Мира, д.2а</t>
  </si>
  <si>
    <t>наб.р.Гзень, д.6</t>
  </si>
  <si>
    <t>ул.Зелинского, д.50, корп.1</t>
  </si>
  <si>
    <t>Пестовская ул., д.4а</t>
  </si>
  <si>
    <t>Хутынская ул., д.4</t>
  </si>
  <si>
    <t>Парковая ул., д.12а</t>
  </si>
  <si>
    <t>Пестовская ул., д.4, корп.1</t>
  </si>
  <si>
    <t>Псковская ул., д.46, корп.1</t>
  </si>
  <si>
    <t>Андреевская ул., д.11/16</t>
  </si>
  <si>
    <t>Антоново, д.11б</t>
  </si>
  <si>
    <t>Славная ул., д.24</t>
  </si>
  <si>
    <t>ул.Озерная, д.12</t>
  </si>
  <si>
    <t>Знаменская ул., д.7/7</t>
  </si>
  <si>
    <t>Ильина ул., д.11/15</t>
  </si>
  <si>
    <t>микрорайон Кречевицы, д.52</t>
  </si>
  <si>
    <t>микрорайон Кречевицы, д.37</t>
  </si>
  <si>
    <t>Большая Московская ул., д.16</t>
  </si>
  <si>
    <t>ул.Германа, д.12</t>
  </si>
  <si>
    <t>Большая Московская ул., д.11/11</t>
  </si>
  <si>
    <t>Дворцовая ул., д.4</t>
  </si>
  <si>
    <t>Михайлова ул., д.17</t>
  </si>
  <si>
    <t>микрорайон Кречевицы, д.83</t>
  </si>
  <si>
    <t>наб.р.Гзень, д.11/32</t>
  </si>
  <si>
    <t>Большая Московская ул., д.6/12</t>
  </si>
  <si>
    <t>Никольская ул., д.37</t>
  </si>
  <si>
    <t>Никольская ул., д.21/29</t>
  </si>
  <si>
    <t>Большая Московская ул., д.52/9</t>
  </si>
  <si>
    <t>Ильина ул., д.27</t>
  </si>
  <si>
    <t>Яковлева ул., д.12</t>
  </si>
  <si>
    <t>Большая Московская ул., д.48</t>
  </si>
  <si>
    <t>ул.М. Джалиля-Духовская, д.4</t>
  </si>
  <si>
    <t>Большая Власьевская ул., д.3а</t>
  </si>
  <si>
    <t>Новолучанская ул., д.37</t>
  </si>
  <si>
    <t>Славная ул., д.52</t>
  </si>
  <si>
    <t>ул.Т. Фрунзе-Оловянка, д.12/3</t>
  </si>
  <si>
    <t>Новолучанская ул., д.36</t>
  </si>
  <si>
    <t>Большая Санкт-Петербургская ул., д.11/1</t>
  </si>
  <si>
    <t>Козьмодемьянская ул., д.7</t>
  </si>
  <si>
    <t>Новолучанская ул., д.4</t>
  </si>
  <si>
    <t>ул.Людогоща, д.10а</t>
  </si>
  <si>
    <t>ул.Фёдоровский Ручей, д.10/48</t>
  </si>
  <si>
    <t>Щитная ул., д.11/13</t>
  </si>
  <si>
    <t>Большая Московская ул., д.64/11</t>
  </si>
  <si>
    <t>Великая ул., д.19</t>
  </si>
  <si>
    <t>Великолукская ул., д.10</t>
  </si>
  <si>
    <t>Парковая ул., д.15а</t>
  </si>
  <si>
    <t>Большая Санкт-Петербургская ул., д.19</t>
  </si>
  <si>
    <t>Чудинцева ул., д.4</t>
  </si>
  <si>
    <t>наб.р.Гзень, д.4</t>
  </si>
  <si>
    <t>Промышленный пер., д.4</t>
  </si>
  <si>
    <t>ул.Германа, д.24</t>
  </si>
  <si>
    <t>Чудинцева ул., д.2</t>
  </si>
  <si>
    <t>Большая Санкт-Петербургская ул., д.18/98</t>
  </si>
  <si>
    <t>Молотковская ул., д.3</t>
  </si>
  <si>
    <t>Тихвинская ул., д.16</t>
  </si>
  <si>
    <t>ул.Рогатица, д.26а</t>
  </si>
  <si>
    <t>Козьмодемьянская ул., д.3/6</t>
  </si>
  <si>
    <t>ул.Розважа, д.11/1</t>
  </si>
  <si>
    <t>Михайлова ул., д.8/2</t>
  </si>
  <si>
    <t>ул.Каберова-Власьевская, д.21а</t>
  </si>
  <si>
    <t>ул.Т. Фрунзе-Оловянка, д.10/4</t>
  </si>
  <si>
    <t>ул.Черемнова-Конюхова, д.15</t>
  </si>
  <si>
    <t>Большая Санкт-Петербургская ул., д.85</t>
  </si>
  <si>
    <t>Десятинная ул., д.2</t>
  </si>
  <si>
    <t>Промышленный пер., д.6</t>
  </si>
  <si>
    <t>ул.Германа, д.28</t>
  </si>
  <si>
    <t>Псковская ул., д.4</t>
  </si>
  <si>
    <t>ул.Каберова-Власьевская, д.20</t>
  </si>
  <si>
    <t>ул.Фёдоровский Ручей, д.12/57</t>
  </si>
  <si>
    <t>Студенческая ул., д.13</t>
  </si>
  <si>
    <t>Технический проезд, д.5</t>
  </si>
  <si>
    <t>ул.Розважа, д.13</t>
  </si>
  <si>
    <t>Большая Санкт-Петербургская ул., д.35</t>
  </si>
  <si>
    <t>ул.Каберова-Власьевская, д.17</t>
  </si>
  <si>
    <t>Большая Московская ул., д.10а</t>
  </si>
  <si>
    <t>Воскресенский бульвар, д.6</t>
  </si>
  <si>
    <t>Заставная ул., д.2, корп.2</t>
  </si>
  <si>
    <t>наб.Александра Невского, д.25</t>
  </si>
  <si>
    <t>наб.р.Гзень, д.3</t>
  </si>
  <si>
    <t>ул.Космонавтов, д.6</t>
  </si>
  <si>
    <t>Заставная ул., д.2, корп.4</t>
  </si>
  <si>
    <t>ул.Стратилатовская, д.12</t>
  </si>
  <si>
    <t>ул.Зелинского, д.4, корп.2</t>
  </si>
  <si>
    <t>ул.Попова, д.3, корп.3</t>
  </si>
  <si>
    <t>ул.Химиков, д.15</t>
  </si>
  <si>
    <t>Большая Московская ул., д.49, корп.3</t>
  </si>
  <si>
    <t>просп.Александра Корсунова, д.31</t>
  </si>
  <si>
    <t>просп.Александра Корсунова, д.40, корп.2</t>
  </si>
  <si>
    <t>просп.Мира, д.3, корп.1</t>
  </si>
  <si>
    <t>ул.Ломоносова, д.2</t>
  </si>
  <si>
    <t>ул.Ломоносова, д.26</t>
  </si>
  <si>
    <t>ул.Ломоносова, д.3, корп.1</t>
  </si>
  <si>
    <t>Большая Московская ул., д.114, корп.4</t>
  </si>
  <si>
    <t>микрорайон Кречевицы, д.151</t>
  </si>
  <si>
    <t>ул.Ломоносова, д.18, корп.3</t>
  </si>
  <si>
    <t>ул.Попова, д.6, корп.3</t>
  </si>
  <si>
    <t>Большая Московская ул., д.80</t>
  </si>
  <si>
    <t>Большая Санкт-Петербургская ул., д.148, корп.2</t>
  </si>
  <si>
    <t>ул.Космонавтов, д.2</t>
  </si>
  <si>
    <t>ул.Ломоносова, д.20, корп.1</t>
  </si>
  <si>
    <t>ул.Ломоносова, д.32, корп.2</t>
  </si>
  <si>
    <t>Большая Санкт-Петербургская ул., д.181а</t>
  </si>
  <si>
    <t>ул.Зелинского, д.22, корп.2</t>
  </si>
  <si>
    <t>ул.Ломоносова, д.8/1</t>
  </si>
  <si>
    <t>ул.Свободы, д.10/5</t>
  </si>
  <si>
    <t>Большая Московская ул., д.53, корп.3</t>
  </si>
  <si>
    <t>Большая Московская ул., д.59, корп.2</t>
  </si>
  <si>
    <t>Бульвар Лёни Голикова, д.4, корп.4</t>
  </si>
  <si>
    <t>просп.Мира, д.23, корп.1</t>
  </si>
  <si>
    <t>ул.Космонавтов, д.22</t>
  </si>
  <si>
    <t>Бульвар Лёни Голикова, д.4, корп.2</t>
  </si>
  <si>
    <t>просп.Мира, д.23/9</t>
  </si>
  <si>
    <t>просп.Мира, д.40, корп.2</t>
  </si>
  <si>
    <t>Псковская ул., д.16</t>
  </si>
  <si>
    <t>ул.Саши Устинова, д.7</t>
  </si>
  <si>
    <t>Хутынская ул., д.21, корп.3</t>
  </si>
  <si>
    <t>просп.Мира, д.7</t>
  </si>
  <si>
    <t>ул.Попова, д.13, корп.2</t>
  </si>
  <si>
    <t>Бульвар Лёни Голикова, д.2</t>
  </si>
  <si>
    <t>ул.Космонавтов, д.24</t>
  </si>
  <si>
    <t>ул.Советской Армии, д.32, корп.3</t>
  </si>
  <si>
    <t>Береговая ул., д.48</t>
  </si>
  <si>
    <t>Десятинная ул., д.22</t>
  </si>
  <si>
    <t>Хутынская ул., д.19, корп.1</t>
  </si>
  <si>
    <t>Московская ул., д.22, корп.1</t>
  </si>
  <si>
    <t>ул.Державина, д.8, корп.1</t>
  </si>
  <si>
    <t>ул.Космонавтов, д.28</t>
  </si>
  <si>
    <t>ул.Панкратова, д.29</t>
  </si>
  <si>
    <t>просп.Мира, д.20/38</t>
  </si>
  <si>
    <t>ул.Черняховского, д.42</t>
  </si>
  <si>
    <t>Заставная ул., д.2, корп.6</t>
  </si>
  <si>
    <t>Октябрьская ул., д.38, корп.2</t>
  </si>
  <si>
    <t>Псковская ул., д.40, корп.1</t>
  </si>
  <si>
    <t>ул.Коровникова, д.5</t>
  </si>
  <si>
    <t>Большая Московская ул., д.116/2</t>
  </si>
  <si>
    <t>Большая Санкт-Петербургская ул., д.138</t>
  </si>
  <si>
    <t>ул.Коровникова, д.3, корп.1</t>
  </si>
  <si>
    <t>ул.Кочетова, д.30</t>
  </si>
  <si>
    <t>ул.Кочетова, д.12, корп.2</t>
  </si>
  <si>
    <t>ул.Кочетова, д.23</t>
  </si>
  <si>
    <t>ул.Рогатица, д.37</t>
  </si>
  <si>
    <t>просп.Александра Корсунова, д.40а</t>
  </si>
  <si>
    <t>Парковая ул., д.18, корп.2</t>
  </si>
  <si>
    <t>ул.Свободы, д.9а</t>
  </si>
  <si>
    <t>Андреевская ул., д.12</t>
  </si>
  <si>
    <t>Большая Санкт-Петербургская ул., д.122</t>
  </si>
  <si>
    <t>Парковая ул., д.14, корп.2</t>
  </si>
  <si>
    <t>микрорайон Кречевицы, д.21</t>
  </si>
  <si>
    <t>Большая Санкт-Петербургская ул., д.111</t>
  </si>
  <si>
    <t>Десятинная ул., д.20/10</t>
  </si>
  <si>
    <t>Андреевская ул., д.9</t>
  </si>
  <si>
    <t>просп.Александра Корсунова, д.40, корп.7</t>
  </si>
  <si>
    <t>Кооперативная ул., д.7</t>
  </si>
  <si>
    <t>Пестовская ул., д.6</t>
  </si>
  <si>
    <t>ул.Мерецкова-Волосова, д.9а</t>
  </si>
  <si>
    <t>ул.Рахманинова, д.17/19</t>
  </si>
  <si>
    <t>ул.Химиков, д.14, корп.1</t>
  </si>
  <si>
    <t>ул.Щусева, д.10, корп.3</t>
  </si>
  <si>
    <t>Михайлова ул., д.2а</t>
  </si>
  <si>
    <t>Нехинская ул., д.26, корп.3</t>
  </si>
  <si>
    <t>ул.Ворошилова, д.2, корп.1</t>
  </si>
  <si>
    <t>Псковская ул., д.42, корп.5</t>
  </si>
  <si>
    <t>Десятинная ул., д.15</t>
  </si>
  <si>
    <t>Московская ул., д.14</t>
  </si>
  <si>
    <t>ул.Речная, д.2</t>
  </si>
  <si>
    <t>Народная ул., д.7, корп.2</t>
  </si>
  <si>
    <t>ул.Советской Армии, д.19</t>
  </si>
  <si>
    <t>ул.Советской Армии, д.19, корп.1</t>
  </si>
  <si>
    <t>ул.8 Марта, д.27</t>
  </si>
  <si>
    <t>Исакиевский пер., д.23</t>
  </si>
  <si>
    <t>ул.Кочетова, д.30, корп.2</t>
  </si>
  <si>
    <t>Нехинская ул., д.36, корп.1</t>
  </si>
  <si>
    <t>ул.Щусева, д.11, корп.2</t>
  </si>
  <si>
    <t>Большая Санкт-Петербургская ул., д.101</t>
  </si>
  <si>
    <t>ул.Щусева, д.8а</t>
  </si>
  <si>
    <t>ул.8 Марта, д.25</t>
  </si>
  <si>
    <t>Воскресенский бульвар, д.11</t>
  </si>
  <si>
    <t>Большая Санкт-Петербургская ул., д.120, корп.2</t>
  </si>
  <si>
    <t>Михайлова ул., д.42</t>
  </si>
  <si>
    <t>ул.Державина, д.12</t>
  </si>
  <si>
    <t>д.Шуя, ул.Центральная, д.37</t>
  </si>
  <si>
    <t>д.Шуя, ул.Центральная, д.39</t>
  </si>
  <si>
    <t>г.Валдай, просп.Васильева, д.9</t>
  </si>
  <si>
    <t>г.Валдай, ул.Мелиораторов, д.5</t>
  </si>
  <si>
    <t>г.Валдай, ул.Студгородок, д.1</t>
  </si>
  <si>
    <t>г.Валдай, просп.Комсомольский, д.39</t>
  </si>
  <si>
    <t>д.Любница, ул.Молодежная, д.1</t>
  </si>
  <si>
    <t>д.Зелёная Роща, д.1</t>
  </si>
  <si>
    <t>п.Короцко, ул.Центральная, д.17</t>
  </si>
  <si>
    <t>п.Короцко, ул.Центральная, д.19</t>
  </si>
  <si>
    <t>д.Ижицы, д.43</t>
  </si>
  <si>
    <t>с.Едрово, ул.Сосновая, д.37</t>
  </si>
  <si>
    <t>с.Едрово, ул.Сосновая, д.40</t>
  </si>
  <si>
    <t>с.Едрово, ул.Сосновая, д.42</t>
  </si>
  <si>
    <t>г.Валдай, просп.Васильева, д.36</t>
  </si>
  <si>
    <t>г.Валдай, просп.Советский, д.37</t>
  </si>
  <si>
    <t xml:space="preserve">г.Валдай, ул.Карла Маркса, д.5 </t>
  </si>
  <si>
    <t>г.Валдай, ул.Луначарского, д.19а</t>
  </si>
  <si>
    <t>г.Валдай, ул.Луначарского, д.23/19</t>
  </si>
  <si>
    <t>г.Валдай, ул.Механизаторов, д.12</t>
  </si>
  <si>
    <t>г.Валдай, ул.Механизаторов, д.17</t>
  </si>
  <si>
    <t>г.Валдай, ул.Механизаторов, д.14</t>
  </si>
  <si>
    <t>г.Валдай, ул.Механизаторов, д.16</t>
  </si>
  <si>
    <t>г.Валдай, ул.Октябрьская, д.20/21</t>
  </si>
  <si>
    <t>г.Валдай, ул.Песчаная, д.15</t>
  </si>
  <si>
    <t>г.Валдай, ул.Песчаная, д.17</t>
  </si>
  <si>
    <t>г.Валдай, ул.Песчаная, д.21</t>
  </si>
  <si>
    <t>г.Валдай, ул.Песчаная, д.8</t>
  </si>
  <si>
    <t>г.Валдай, ул.Победы, д.43</t>
  </si>
  <si>
    <t>г.Валдай, ул.Студгородок, д.3</t>
  </si>
  <si>
    <t>г.Валдай, ул.Труда, д.4</t>
  </si>
  <si>
    <t>г.Валдай, ул.Труда, д.40</t>
  </si>
  <si>
    <t>г.Валдай, ул.Труда, д.62</t>
  </si>
  <si>
    <t>г.Валдай, ул.Труда, д.75</t>
  </si>
  <si>
    <t>г.Валдай, ул.Февральская, д.63б</t>
  </si>
  <si>
    <t>г.Валдай, ул.Энергетиков, д.20</t>
  </si>
  <si>
    <t>д.Костково, ул.Молодежная, д.1</t>
  </si>
  <si>
    <t>д.Костково, ул.Молодежная, д.2</t>
  </si>
  <si>
    <t>д.Костково, ул.Молодежная, д.3</t>
  </si>
  <si>
    <t>д.Костково, ул.Молодежная, д.4</t>
  </si>
  <si>
    <t>д.Семеновщина, д.91</t>
  </si>
  <si>
    <t>д.Семеновщина, д.92</t>
  </si>
  <si>
    <t>д.Лутовёнка, ул.Школьная, д.4</t>
  </si>
  <si>
    <t>с.Яжелбицы, ул.Усадьба, д.4</t>
  </si>
  <si>
    <t>с.Яжелбицы, ул.Усадьба, д.5</t>
  </si>
  <si>
    <t>с.Яжелбицы, ул.Усадьба, д.1</t>
  </si>
  <si>
    <t xml:space="preserve">д.Ивантеево, ул.Озерная, д.2 </t>
  </si>
  <si>
    <t xml:space="preserve">д.Ивантеево, ул.Озерная, д.3 </t>
  </si>
  <si>
    <t xml:space="preserve">д.Ивантеево, ул.Озерная, д.4 </t>
  </si>
  <si>
    <t xml:space="preserve">д.Ивантеево, ул.Озерная, д.5 </t>
  </si>
  <si>
    <t xml:space="preserve">д.Ивантеево, ул.Озерная, д.6 </t>
  </si>
  <si>
    <t>п.Короцко, ул.Центральная, д.24</t>
  </si>
  <si>
    <t>п.Рощино, д.4</t>
  </si>
  <si>
    <t>п.Рощино, д.3</t>
  </si>
  <si>
    <t>п.Рощино, д.5</t>
  </si>
  <si>
    <t>п.Рощино, д.6</t>
  </si>
  <si>
    <t>п.Рощино, д.7</t>
  </si>
  <si>
    <t>г.Валдай, просп.Васильева, д.16а</t>
  </si>
  <si>
    <t>г.Валдай, просп.Васильева, д.14</t>
  </si>
  <si>
    <t>г.Валдай, просп.Васильева, д.73</t>
  </si>
  <si>
    <t>г.Валдай, ул.Выскодно-2, д.14б</t>
  </si>
  <si>
    <t>г.Валдай, ул.Выскодно-2, д.16а</t>
  </si>
  <si>
    <t>г.Валдай, просп.Комсомольский, д.50</t>
  </si>
  <si>
    <t>г.Валдай, просп.Комсомольский, д.51</t>
  </si>
  <si>
    <t>г.Валдай, просп.Комсомольский, д.51б</t>
  </si>
  <si>
    <t>г.Валдай, просп.Комсомольский, д.51а</t>
  </si>
  <si>
    <t>г.Валдай, просп.Комсомольский, д.61</t>
  </si>
  <si>
    <t>г.Валдай, просп.Советский, д.10</t>
  </si>
  <si>
    <t>г.Валдай, просп.Советский, д.20</t>
  </si>
  <si>
    <t>г.Валдай, просп.Советский, д.35/15</t>
  </si>
  <si>
    <t>с.Едрово, ул.Московская, д.290</t>
  </si>
  <si>
    <t>с.Зимогорье, д.163</t>
  </si>
  <si>
    <t>с.Зимогорье, ул.Ветеранов, д.1</t>
  </si>
  <si>
    <t>с.Зимогорье, ул.Ветеранов, д.7</t>
  </si>
  <si>
    <t>с.Зимогорье, ул.Ветеранов, д.3</t>
  </si>
  <si>
    <t>с.Зимогорье, ул.Ветеранов, д.5</t>
  </si>
  <si>
    <t>г.Валдай, ул.Студгородок, д.11</t>
  </si>
  <si>
    <t>г.Валдай, ул.Гагарина, д.25</t>
  </si>
  <si>
    <t>г.Валдай, ул.Гагарина, д.26</t>
  </si>
  <si>
    <t>г.Валдай, ул.Железнодорожная, д.19</t>
  </si>
  <si>
    <t>г.Валдай, ул.Железнодорожная, д.5а</t>
  </si>
  <si>
    <t>г.Валдай, ул.Карла Маркса, д.6</t>
  </si>
  <si>
    <t>г.Валдай, ул.Карла Маркса, д.9а</t>
  </si>
  <si>
    <t>г.Валдай, ул.Колхозная, д.7</t>
  </si>
  <si>
    <t>г.Валдай, просп.Комсомольский, д.44</t>
  </si>
  <si>
    <t>г.Валдай, ул.Крупской, д.17а</t>
  </si>
  <si>
    <t>г.Валдай, ул.Крупской, д.22</t>
  </si>
  <si>
    <t>г.Валдай, ул.Крупской, д.26</t>
  </si>
  <si>
    <t>г.Валдай, ул.Ленина, д.18а</t>
  </si>
  <si>
    <t>г.Валдай, ул.Ленина, д.20</t>
  </si>
  <si>
    <t>г.Валдай, ул.Ленина, д.30</t>
  </si>
  <si>
    <t>г.Валдай, ул.Ленина, д.8</t>
  </si>
  <si>
    <t>г.Валдай, ул.Ломоносова, д.19</t>
  </si>
  <si>
    <t>г.Валдай, ул.Луначарского, д.28/12</t>
  </si>
  <si>
    <t>г.Валдай, ул.Мелиораторов, д.11</t>
  </si>
  <si>
    <t>г.Валдай, ул.Мелиораторов, д.2</t>
  </si>
  <si>
    <t>г.Валдай, ул.Мелиораторов, д.3</t>
  </si>
  <si>
    <t>г.Валдай, ул.Мелиораторов, д.4</t>
  </si>
  <si>
    <t>г.Валдай, ул.Мелиораторов, д.5а</t>
  </si>
  <si>
    <t>г.Валдай, ул.Мелиораторов, д.7</t>
  </si>
  <si>
    <t>г.Валдай, ул.Мелиораторов, д.6</t>
  </si>
  <si>
    <t>г.Валдай, ул.Мелиораторов, д.8</t>
  </si>
  <si>
    <t>г.Валдай, ул.Мелиораторов, д.10</t>
  </si>
  <si>
    <t>г.Валдай, ул.Мелиораторов, д.9</t>
  </si>
  <si>
    <t>г.Валдай, ул.Механизаторов, д.11</t>
  </si>
  <si>
    <t>г.Валдай, ул.Механизаторов, д.15</t>
  </si>
  <si>
    <t>г.Валдай, ул.Механизаторов, д.7</t>
  </si>
  <si>
    <t>г.Валдай, ул.Октябрьская, д.12а</t>
  </si>
  <si>
    <t>г.Валдай, ул.Октябрьская, д.31</t>
  </si>
  <si>
    <t>г.Валдай, ул.Песчаная, д.19</t>
  </si>
  <si>
    <t>г.Валдай, ул.Победы, д.70</t>
  </si>
  <si>
    <t>г.Валдай, ул.Победы, д.82</t>
  </si>
  <si>
    <t>г.Валдай, ул.Радищева, д.4а</t>
  </si>
  <si>
    <t>г.Валдай, ул.Радищева, д.13</t>
  </si>
  <si>
    <t>г.Валдай, ул.Радищева, д.14</t>
  </si>
  <si>
    <t>г.Валдай, ул.Радищева, д.26</t>
  </si>
  <si>
    <t>г.Валдай, ул.Радищева, д.36</t>
  </si>
  <si>
    <t>г.Валдай, ул.Радищева, д.44</t>
  </si>
  <si>
    <t>г.Валдай, ул.Радищева, д.68</t>
  </si>
  <si>
    <t>г.Валдай, ул.Радищева, д.70</t>
  </si>
  <si>
    <t>г.Валдай, пер.Суворова, д.2</t>
  </si>
  <si>
    <t>г.Валдай, ул.Труда, д.15</t>
  </si>
  <si>
    <t>г.Валдай, ул.Труда, д.23</t>
  </si>
  <si>
    <t>г.Валдай, ул.Труда, д.41</t>
  </si>
  <si>
    <t>г.Валдай, ул.Труда, д.41а</t>
  </si>
  <si>
    <t>г.Валдай, ул.Труда, д.57</t>
  </si>
  <si>
    <t>г.Валдай, ул.Труда, д.58/55</t>
  </si>
  <si>
    <t>с.Яжелбицы, ул.Усадьба, д.2</t>
  </si>
  <si>
    <t>с.Яжелбицы, ул.Усадьба, д.3</t>
  </si>
  <si>
    <t>с.Яжелбицы, ул.Усадьба, д.16</t>
  </si>
  <si>
    <t xml:space="preserve">д.Ивантеево, ул.Озерная, д.1 </t>
  </si>
  <si>
    <t>г.Старая Русса, ул.Якутских Стрелков, д.19</t>
  </si>
  <si>
    <t>г.Старая Русса, ул.Некрасова, д.23</t>
  </si>
  <si>
    <t>г.Старая Русса, ул.Гостинодворская, д.10</t>
  </si>
  <si>
    <t>д.Анишино, ул.Коммунальная, д.3</t>
  </si>
  <si>
    <t>г.Старая Русса, ул.Красных Командиров, д.108</t>
  </si>
  <si>
    <t>г.Старая Русса, ул.Возрождения, д.164б</t>
  </si>
  <si>
    <t>г.Старая Русса, ул.Санкт-Петербургская, д.3а</t>
  </si>
  <si>
    <t>г.Старая Русса, микрорайон Городок, д.17</t>
  </si>
  <si>
    <t>г.Старая Русса, ул.Яковлева, д.57</t>
  </si>
  <si>
    <t>д.Федорково, ул.Заводская, д.6</t>
  </si>
  <si>
    <t>г.Старая Русса, ул.Минеральная, д.42</t>
  </si>
  <si>
    <t>г.Старая Русса, ул.Некрасова, д.20</t>
  </si>
  <si>
    <t>ул.Свободы, д.8</t>
  </si>
  <si>
    <t>ж/д.ст.Кабожа, ул.Вокзальная, д.11</t>
  </si>
  <si>
    <t>д.Ручьи, ул.Молодежная, д.4</t>
  </si>
  <si>
    <t>г.Боровичи, ул.В. Бианки, д.29</t>
  </si>
  <si>
    <t>г.Боровичи, ул.Дзержинского, д.31/53</t>
  </si>
  <si>
    <t>д.Круппа, ул.Новая, д.5</t>
  </si>
  <si>
    <t>п.Прогресс, ул.Гагарина, д.12</t>
  </si>
  <si>
    <t>г.Боровичи, ул.Ботаническая, д.4</t>
  </si>
  <si>
    <t>г.Боровичи, ул.Ботаническая, д.8</t>
  </si>
  <si>
    <t>г.Боровичи, ул.Гоголя, д.85</t>
  </si>
  <si>
    <t>г.Боровичи, ул.Окуловская, д.3</t>
  </si>
  <si>
    <t>г.Боровичи, ул.Пушкинская, д.70</t>
  </si>
  <si>
    <t>п.Волгино, ул.Дубовая, д.4</t>
  </si>
  <si>
    <t>п.Травково, ул.Механизаторов, д.2</t>
  </si>
  <si>
    <t>г.Боровичи, ул.Парковая, д.21</t>
  </si>
  <si>
    <t>г.Боровичи, ул.Парковая, д.11</t>
  </si>
  <si>
    <t>г.Боровичи, ул.Свободы, д.16</t>
  </si>
  <si>
    <t>г.Боровичи, ул.Речная, д.19</t>
  </si>
  <si>
    <t>д.Заречная, ул.Мелиораторов, д.2</t>
  </si>
  <si>
    <t>г.Боровичи, ул.А. Кузнецова, д.5</t>
  </si>
  <si>
    <t>г.Боровичи, ул.Коммунарная, д.40</t>
  </si>
  <si>
    <t>г.Боровичи, ул.Красноармейская, д.5</t>
  </si>
  <si>
    <t>г.Боровичи, ул.Парковая, д.23</t>
  </si>
  <si>
    <t>г.Боровичи, ул.Парковая, д.3</t>
  </si>
  <si>
    <t>г.Боровичи, ул.Сушанская, д.10</t>
  </si>
  <si>
    <t>г.Боровичи, ул.Сушанская, д.12</t>
  </si>
  <si>
    <t>г.Боровичи, ул.Фрунзе, д.10</t>
  </si>
  <si>
    <t>г.Боровичи, ул.Ф. Энгельса, д.18</t>
  </si>
  <si>
    <t>г.Боровичи, бульвар Школьный, д.6</t>
  </si>
  <si>
    <t>д.Фаустово, д.6</t>
  </si>
  <si>
    <t>м.Селино, д.1</t>
  </si>
  <si>
    <t>п.Первое Мая, д.26</t>
  </si>
  <si>
    <t>п.Травково, ул.Механизаторов, д.4</t>
  </si>
  <si>
    <t>г.Боровичи, ул.Загородная, д.53а</t>
  </si>
  <si>
    <t>г.Боровичи, ул.Механизаторов, д.4</t>
  </si>
  <si>
    <t>г.Боровичи, ул.Московская, д.30</t>
  </si>
  <si>
    <t>г.Боровичи, ул.Сушанская, д.6</t>
  </si>
  <si>
    <t>г.Боровичи, ул.Сушанская, д.8</t>
  </si>
  <si>
    <t>г.Боровичи, ул.Энтузиастов, д.3</t>
  </si>
  <si>
    <t>г.Боровичи, ул.Энтузиастов, д.8</t>
  </si>
  <si>
    <t>г.Боровичи, бульвар Школьный, д.1</t>
  </si>
  <si>
    <t>г.Боровичи, бульвар Школьный, д.2</t>
  </si>
  <si>
    <t>г.Боровичи, бульвар Школьный, д.3</t>
  </si>
  <si>
    <t>г.Боровичи, бульвар Школьный, д.5</t>
  </si>
  <si>
    <t>г.Боровичи, бульвар Школьный, д.7</t>
  </si>
  <si>
    <t>г.Боровичи, ул.Кропоткина, д.5</t>
  </si>
  <si>
    <t>д.Перёдки, д.4</t>
  </si>
  <si>
    <t>с.Кончанско-Суворовское, ул.Молодёжная, д.3</t>
  </si>
  <si>
    <t>с.Опеченский Посад, линия 2-я, д.157</t>
  </si>
  <si>
    <t>д.Заречная, ул.Мелиораторов, д.1</t>
  </si>
  <si>
    <t>д.Хоромы, д.2</t>
  </si>
  <si>
    <t>г.Боровичи, ул.А. Кузнецова, д.4</t>
  </si>
  <si>
    <t>г.Боровичи, ул.А. Кузнецова, д.6</t>
  </si>
  <si>
    <t>г.Боровичи, ул.Пушкинская, д.5</t>
  </si>
  <si>
    <t>г.Боровичи, ул.Энтузиастов, д.12</t>
  </si>
  <si>
    <t>г.Боровичи, ул.Энтузиастов, д.4</t>
  </si>
  <si>
    <t>г.Боровичи, ул.Энтузиастов, д.5</t>
  </si>
  <si>
    <t>г.Боровичи, ул.Совхозная, д.79</t>
  </si>
  <si>
    <t>п.Волгино, ул.Зеленая, д.7</t>
  </si>
  <si>
    <t>г.Боровичи, ул.Ботаническая, д.10</t>
  </si>
  <si>
    <t>г.Боровичи, ул.Сушанская, д.1</t>
  </si>
  <si>
    <t>г.Боровичи, ул.Сушанская, д.14</t>
  </si>
  <si>
    <t>г.Боровичи, ул.Энтузиастов, д.9</t>
  </si>
  <si>
    <t>г.Боровичи, бульвар Школьный, д.17</t>
  </si>
  <si>
    <t>г.Боровичи, бульвар Школьный, д.4</t>
  </si>
  <si>
    <t>г.Боровичи, проезд Титова, д.5а</t>
  </si>
  <si>
    <t>с.Кончанско-Суворовское, ул.Молодёжная, д.5</t>
  </si>
  <si>
    <t>г.Боровичи, ул.Бригадная, д.17</t>
  </si>
  <si>
    <t>г.Боровичи, ул.Ленинградская, д.91</t>
  </si>
  <si>
    <t>г.Боровичи, ул.Новоселицкая, д.30</t>
  </si>
  <si>
    <t>г.Боровичи, бульвар Школьный, д.13</t>
  </si>
  <si>
    <t>г.Боровичи, бульвар Школьный, д.15</t>
  </si>
  <si>
    <t>г.Боровичи, бульвар Школьный, д.18</t>
  </si>
  <si>
    <t>г.Боровичи, бульвар Школьный, д.19</t>
  </si>
  <si>
    <t>г.Боровичи, микрорайон 1 Раздолье, д.6</t>
  </si>
  <si>
    <t>д.Ёгла, ул.Мстинская, д.44</t>
  </si>
  <si>
    <t>д.Железково, д.33</t>
  </si>
  <si>
    <t>г.Боровичи, микрорайон 1 Цеха, д.6</t>
  </si>
  <si>
    <t>п.Волгино, ул.Зеленая, д.12</t>
  </si>
  <si>
    <t>г.Боровичи, ул.Валдайская, д.16</t>
  </si>
  <si>
    <t>г.Боровичи, ул.Валдайская, д.45</t>
  </si>
  <si>
    <t>г.Боровичи, ул.Вышневолоцкая, д.20</t>
  </si>
  <si>
    <t>г.Боровичи, ул.Ленинградская, д.27</t>
  </si>
  <si>
    <t>г.Боровичи, ул.Рабочая, д.7</t>
  </si>
  <si>
    <t>г.Боровичи, ул.Сушанская, д.16</t>
  </si>
  <si>
    <t>г.Боровичи, бульвар Школьный, д.12</t>
  </si>
  <si>
    <t>г.Боровичи, бульвар Школьный, д.14</t>
  </si>
  <si>
    <t>г.Боровичи, бульвар Школьный, д.20</t>
  </si>
  <si>
    <t>г.Боровичи, бульвар Школьный, д.21</t>
  </si>
  <si>
    <t>г.Боровичи, бульвар Школьный, д.22</t>
  </si>
  <si>
    <t>г.Боровичи, бульвар Школьный, д.23</t>
  </si>
  <si>
    <t>г.Боровичи, бульвар Школьный, д.24</t>
  </si>
  <si>
    <t>д.Железково, д.31</t>
  </si>
  <si>
    <t>г.Боровичи, ул.Вышневолоцкая, д.18</t>
  </si>
  <si>
    <t>г.Боровичи, ул.Гончарная, д.36</t>
  </si>
  <si>
    <t>г.Боровичи, ул.Международная, д.13</t>
  </si>
  <si>
    <t>г.Боровичи, ул.Механизаторов, д.12</t>
  </si>
  <si>
    <t>г.Боровичи, ул.Новоселицкая, д.39</t>
  </si>
  <si>
    <t>г.Боровичи, ул.Революции, д.9</t>
  </si>
  <si>
    <t>г.Боровичи, ул.Сушанская, д.18</t>
  </si>
  <si>
    <t>г.Боровичи, ул.Тухунская, д.17а</t>
  </si>
  <si>
    <t>г.Боровичи, бульвар Школьный, д.37</t>
  </si>
  <si>
    <t>г.Боровичи, бульвар Школьный, д.39</t>
  </si>
  <si>
    <t>г.Боровичи, бульвар Школьный, д.41</t>
  </si>
  <si>
    <t>д.Перелучи, ул.Новая, д.16</t>
  </si>
  <si>
    <t>с.Опеченский Посад, линия 2-я, д.156</t>
  </si>
  <si>
    <t>г.Боровичи, ул.Бригадная, д.64</t>
  </si>
  <si>
    <t>г.Боровичи, ул.Вышневолоцкая, д.36</t>
  </si>
  <si>
    <t>г.Боровичи, ул.Энтузиастов, д.10</t>
  </si>
  <si>
    <t>г.Боровичи, бульвар Школьный, д.25</t>
  </si>
  <si>
    <t>г.Боровичи, бульвар Школьный, д.27</t>
  </si>
  <si>
    <t>г.Боровичи, бульвар Школьный, д.29</t>
  </si>
  <si>
    <t>г.Боровичи, бульвар Школьный, д.31</t>
  </si>
  <si>
    <t>г.Боровичи, бульвар Школьный, д.43</t>
  </si>
  <si>
    <t>п.Кировский, ул.Центральная, д.5</t>
  </si>
  <si>
    <t>г.Боровичи, ул.А. Кокорина, д.5</t>
  </si>
  <si>
    <t>г.Боровичи, ул.Пушкинская, д.60</t>
  </si>
  <si>
    <t>г.Боровичи, ул.Энтузиастов, д.2</t>
  </si>
  <si>
    <t>г.Боровичи, бульвар Школьный, д.4А</t>
  </si>
  <si>
    <t>д.Ёгла, ул.Мстинская, д.37</t>
  </si>
  <si>
    <t>г.Боровичи, ул.В. Бианки, д.14</t>
  </si>
  <si>
    <t>г.Боровичи, ул.Энтузиастов, д.1</t>
  </si>
  <si>
    <t>г.Боровичи, ул.Энтузиастов, д.1а</t>
  </si>
  <si>
    <t>г.Боровичи, ул.Энтузиастов, д.22</t>
  </si>
  <si>
    <t>г.Боровичи, ул.Энтузиастов, д.1б</t>
  </si>
  <si>
    <t>п.Тухун, д.22</t>
  </si>
  <si>
    <t>г.Боровичи, ул.А. Кузнецова, д.77а</t>
  </si>
  <si>
    <t>г.Боровичи, ул.Ленинградская, д.29</t>
  </si>
  <si>
    <t>г.Боровичи, ул.Подбельского, д.27</t>
  </si>
  <si>
    <t>г.Боровичи, ул.Пушкинская, д.17</t>
  </si>
  <si>
    <t>г.Боровичи, ул.Пушкинская, д.26/71</t>
  </si>
  <si>
    <t>г.Боровичи, ул.Энтузиастов, д.20</t>
  </si>
  <si>
    <t>г.Боровичи, ул.Энтузиастов, д.24</t>
  </si>
  <si>
    <t>г.Боровичи, бульвар Школьный, д.35А</t>
  </si>
  <si>
    <t>д.Починная Сопка, ул.Советская, д.33</t>
  </si>
  <si>
    <t>г.Боровичи, ул.В. Бианки, д.21</t>
  </si>
  <si>
    <t>г.Боровичи, ул.Кокорина, д.56</t>
  </si>
  <si>
    <t>г.Боровичи, ул.Энтузиастов, д.18</t>
  </si>
  <si>
    <t>д.Перелучи, ул.Новая, д.1</t>
  </si>
  <si>
    <t>д.Перелучи, ул.Новая, д.2</t>
  </si>
  <si>
    <t>д.Перелучи, ул.Новая, д.3</t>
  </si>
  <si>
    <t>г.Боровичи, ул.Пуцита, д.3</t>
  </si>
  <si>
    <t>г.Боровичи, ул.Энтузиастов, д.17</t>
  </si>
  <si>
    <t>г.Боровичи, микрорайон 1 Раздолье, д.11</t>
  </si>
  <si>
    <t>д.Волок, ул.Молодежная, д.5</t>
  </si>
  <si>
    <t>д.Перёдки, ул.Молодежная, д.2</t>
  </si>
  <si>
    <t>п.Травково, ул.Новая, д.5</t>
  </si>
  <si>
    <t>п.Травково, ул.Новая, д.6</t>
  </si>
  <si>
    <t>г.Боровичи, ул.В. Бианки, д.32</t>
  </si>
  <si>
    <t>г.Боровичи, ул.Пуцита, д.2</t>
  </si>
  <si>
    <t>г.Боровичи, ул.Пуцита, д.7</t>
  </si>
  <si>
    <t>г.Боровичи, ул.Советская, д.177а</t>
  </si>
  <si>
    <t>г.Боровичи, ул.Энтузиастов, д.19</t>
  </si>
  <si>
    <t>г.Боровичи, ул.Энтузиастов, д.21</t>
  </si>
  <si>
    <t>г.Боровичи, микрорайон 1 Раздолье, д.13</t>
  </si>
  <si>
    <t>д.Волок, ул.Молодежная, д.8</t>
  </si>
  <si>
    <t>с.Кончанско-Суворовское, ул.Молодёжная, д.7</t>
  </si>
  <si>
    <t>г.Боровичи, ул.Кокорина, д.26</t>
  </si>
  <si>
    <t>г.Боровичи, ул.Пушкинская, д.39</t>
  </si>
  <si>
    <t>д.Железково, д.32</t>
  </si>
  <si>
    <t>д.Железково, д.34</t>
  </si>
  <si>
    <t>п.Кировский, ул.Молодежная, д.2</t>
  </si>
  <si>
    <t>п.Кировский, ул.Молодежная, д.3</t>
  </si>
  <si>
    <t>г.Боровичи, наб.60 лет Октября, д.1</t>
  </si>
  <si>
    <t>г.Боровичи, наб.60 лет Октября, д.4</t>
  </si>
  <si>
    <t>г.Боровичи, ул.Новая, д.18а</t>
  </si>
  <si>
    <t>г.Боровичи, микрорайон 1 Раздолье, д.5</t>
  </si>
  <si>
    <t>г.Боровичи, ул.Боровая, д.122</t>
  </si>
  <si>
    <t>г.Боровичи, ул.В. Бианки, д.28</t>
  </si>
  <si>
    <t>г.Боровичи, ул.Московская, д.50</t>
  </si>
  <si>
    <t>г.Боровичи, бульвар Школьный, д.47</t>
  </si>
  <si>
    <t>г.Боровичи, ул.Загородная, д.49а</t>
  </si>
  <si>
    <t>г.Боровичи, наб.60 лет Октября, д.2</t>
  </si>
  <si>
    <t>г.Боровичи, наб.60 лет Октября, д.3</t>
  </si>
  <si>
    <t>г.Боровичи, микрорайон 1 Раздолье, д.19</t>
  </si>
  <si>
    <t>д.Прошково, д.12</t>
  </si>
  <si>
    <t>г.Боровичи, ул.Коммунистическая, д.1а</t>
  </si>
  <si>
    <t>г.Боровичи, ул.Ленинградская, д.12</t>
  </si>
  <si>
    <t>г.Боровичи, наб.60 лет Октября, д.7</t>
  </si>
  <si>
    <t>г.Боровичи, ул.Подбельского, д.20</t>
  </si>
  <si>
    <t>г.Боровичи, ул.Почтовая, д.2</t>
  </si>
  <si>
    <t>г.Боровичи, ул.Устюженская, д.9А</t>
  </si>
  <si>
    <t>г.Боровичи, ул.Южная, д.5</t>
  </si>
  <si>
    <t>г.Боровичи, ул.Сушанская, д.25</t>
  </si>
  <si>
    <t>г.Боровичи, ул.Окуловская, д.29</t>
  </si>
  <si>
    <t>г.Боровичи, проезд Титова, д.3</t>
  </si>
  <si>
    <t>г.Боровичи, ул.Майская, д.6б</t>
  </si>
  <si>
    <t>г.Боровичи, ул.Новоселицкая, д.28</t>
  </si>
  <si>
    <t>г.Боровичи, ул.Солодовниковой, д.19</t>
  </si>
  <si>
    <t>г.Боровичи, ул.Сушанская, д.2а</t>
  </si>
  <si>
    <t>г.Боровичи, ул.Загородная, д.63</t>
  </si>
  <si>
    <t>г.Боровичи, ул.Загородная, д.39</t>
  </si>
  <si>
    <t>г.Боровичи, ул.Новоселицкая, д.47а</t>
  </si>
  <si>
    <t>г.Боровичи, ул.Южная, д.47</t>
  </si>
  <si>
    <t>г.Боровичи, ул.Рабочая, д.1</t>
  </si>
  <si>
    <t>г.Боровичи, ул.Сушанская, д.29</t>
  </si>
  <si>
    <t>г.Боровичи, ул.В. Бианки, д.16а</t>
  </si>
  <si>
    <t xml:space="preserve">г.Боровичи, ул.Потерпелицкая, д.12
</t>
  </si>
  <si>
    <t xml:space="preserve">г.Боровичи, ул.Потерпелицкая, д.14
</t>
  </si>
  <si>
    <t>г.Боровичи, ул.Ботаническая, д.2</t>
  </si>
  <si>
    <t>г.Боровичи, ул.Ботаническая, д.6</t>
  </si>
  <si>
    <t>г.Боровичи, ул.Сушанская, д.4</t>
  </si>
  <si>
    <t>г.Боровичи, ул.Гоголя, д.71</t>
  </si>
  <si>
    <t>г.Боровичи, ул.Гоголя, д.90</t>
  </si>
  <si>
    <t>г.Боровичи, ул.Физкультуры, д.32</t>
  </si>
  <si>
    <t>г.Боровичи, ул.Сушанская, д.21</t>
  </si>
  <si>
    <t>г.Боровичи, ул.Сушанская, д.2</t>
  </si>
  <si>
    <t>г.Боровичи, ул.Сушанская, д.23</t>
  </si>
  <si>
    <t xml:space="preserve">п.Прогресс, ул.Гагарина, д.18а
</t>
  </si>
  <si>
    <t>г.Боровичи, ул.Южная, д.45</t>
  </si>
  <si>
    <t>г.Боровичи, пер.Реппо, д.7</t>
  </si>
  <si>
    <t>г.Боровичи, ул.Дзержинского, д.59</t>
  </si>
  <si>
    <t>с.Едрово, ул.Щебзавода, д.1</t>
  </si>
  <si>
    <t>с.Едрово, ул.Щебзавода, д.8</t>
  </si>
  <si>
    <t>с.Мошенское, ул.Заводская, д.3</t>
  </si>
  <si>
    <t>с.Зимогорье, ул.Заводская, д.2</t>
  </si>
  <si>
    <t>г.Малая Вишера, ул.Заводской Домострой, д.10а, корп.1</t>
  </si>
  <si>
    <t>г.Малая Вишера, ул.Заводской Домострой, д.10а, корп.2</t>
  </si>
  <si>
    <t>г.Старая Русса, ул.Гостинодворская, д.30/12</t>
  </si>
  <si>
    <t>г.Старая Русса, микрорайон Городок, д.7</t>
  </si>
  <si>
    <t>г.Пестово, ул.Производственная, д.19</t>
  </si>
  <si>
    <t>г.Пестово, ул.Производственная, д.15</t>
  </si>
  <si>
    <t>г.Пестово, ул.Производственная, д.11а</t>
  </si>
  <si>
    <t>г.Пестово, ул.Производственная, д.22</t>
  </si>
  <si>
    <t>г.Пестово, ул.Производственная, д.12</t>
  </si>
  <si>
    <t>г.Пестово, пер.Кленовый, д.1</t>
  </si>
  <si>
    <t>г.Пестово, ул.Гоголя, д.10</t>
  </si>
  <si>
    <t>г.Пестово, ул.Гоголя, д.16</t>
  </si>
  <si>
    <t>г.Пестово, ул.Гоголя, д.14</t>
  </si>
  <si>
    <t>д.Погорелово, д.31</t>
  </si>
  <si>
    <t>г.Пестово, ул.Заводская, д.13</t>
  </si>
  <si>
    <t>г.Пестово, ул.Красных Зорь, д.35</t>
  </si>
  <si>
    <t>г.Пестово, ул.Виноградова, д.16</t>
  </si>
  <si>
    <t>г.Пестово, ул.Складская, д.19</t>
  </si>
  <si>
    <t>г.Пестово, пер.Кленовый, д.5</t>
  </si>
  <si>
    <t>г.Пестово, ул.Производственная, д.10</t>
  </si>
  <si>
    <t>г.Пестово, пер.Кленовый, д.7</t>
  </si>
  <si>
    <t>г.Пестово, ул.Производственная, д.17</t>
  </si>
  <si>
    <t>г.Пестово, ул.Гагарина, д.78</t>
  </si>
  <si>
    <t>г.Пестово, ул.Почтовая, д.11</t>
  </si>
  <si>
    <t>г.Пестово, ул.Чапаева, д.18</t>
  </si>
  <si>
    <t>г.Пестово, ул.Юбилейная, д.6</t>
  </si>
  <si>
    <t>г.Пестово, ул.Гоголя, д.5</t>
  </si>
  <si>
    <t>г.Пестово, ул.Заводская, д.3</t>
  </si>
  <si>
    <t>р.п.Крестцы, ул.Лесная, д.28</t>
  </si>
  <si>
    <t>р.п.Крестцы, ул.Павловская, д.54а</t>
  </si>
  <si>
    <t>р.п.Крестцы, ул.Лесная, д.26</t>
  </si>
  <si>
    <t>д.Новое Рахино, д.85</t>
  </si>
  <si>
    <t>р.п.Крестцы, пер.Механизаторов, д.11</t>
  </si>
  <si>
    <t>р.п.Крестцы, ул.Краснова, д.2а</t>
  </si>
  <si>
    <t>р.п.Крестцы, ул.Механизаторов, д.10б</t>
  </si>
  <si>
    <t>с.Ямская Слобода, ул.Ямская, д.62</t>
  </si>
  <si>
    <t>р.п.Крестцы, ул.Лесная, д.69</t>
  </si>
  <si>
    <t>р.п.Крестцы, ул.Саши Бородулина, д.53</t>
  </si>
  <si>
    <t>р.п.Крестцы, ул.Лесная, д.11</t>
  </si>
  <si>
    <t>р.п.Крестцы, ул.Лесная, д.30</t>
  </si>
  <si>
    <t>р.п.Крестцы, ул.Островская, д.27</t>
  </si>
  <si>
    <t>р.п.Крестцы, ул.Механизаторов, д.6</t>
  </si>
  <si>
    <t>р.п.Крестцы, ул.Лесная, д.35</t>
  </si>
  <si>
    <t>р.п.Крестцы, ул.Строителей, д.7а</t>
  </si>
  <si>
    <t>р.п.Крестцы, ул.Новохоловская, д.39</t>
  </si>
  <si>
    <t>с.Ямская Слобода, ул.Ямская, д.158</t>
  </si>
  <si>
    <t>д.Зайцево, ул.Молодёжная, д.4</t>
  </si>
  <si>
    <t>д.Зорька, д.4</t>
  </si>
  <si>
    <t>д.Зорька, д.5</t>
  </si>
  <si>
    <t>р.п.Крестцы, ул.Карла Либкнехта, д.1а</t>
  </si>
  <si>
    <t>с.Ямская Слобода, ул.Заречная, д.11</t>
  </si>
  <si>
    <t>р.п.Крестцы, пер.Механизаторов, д.13</t>
  </si>
  <si>
    <t>р.п.Крестцы, ул.Московская, д.18</t>
  </si>
  <si>
    <t>р.п.Крестцы, ул.Московская, д.37а</t>
  </si>
  <si>
    <t>р.п.Крестцы, ул.Московская, д.39</t>
  </si>
  <si>
    <t>р.п.Крестцы, ул.Московская, д.41</t>
  </si>
  <si>
    <t>г.Чудово, ул.Титова, д.14</t>
  </si>
  <si>
    <t>г.Малая Вишера, ул.Некрасова, д.10</t>
  </si>
  <si>
    <t>г.Малая Вишера, ул.Московская, д.40а</t>
  </si>
  <si>
    <t>г.Малая Вишера, ул.Северная, д.3</t>
  </si>
  <si>
    <t>г.Малая Вишера, ул.Урицкого, д.22</t>
  </si>
  <si>
    <t>г.Малая Вишера, ул.Урицкого, д.24</t>
  </si>
  <si>
    <t>п.Большая Вишера, ул.50 лет 1 КДО, д.11</t>
  </si>
  <si>
    <t>п.Большая Вишера, ул.Первомайская, д.14</t>
  </si>
  <si>
    <t>д.Сырково, ул.Центральная, д.20</t>
  </si>
  <si>
    <t>Год</t>
  </si>
  <si>
    <t>Материал стен</t>
  </si>
  <si>
    <t>Количество этажей</t>
  </si>
  <si>
    <t>Количество подъездов</t>
  </si>
  <si>
    <t>ввода в эксплуатацию</t>
  </si>
  <si>
    <t>завершения последнего капитального ремонта</t>
  </si>
  <si>
    <t>-</t>
  </si>
  <si>
    <t>панельные</t>
  </si>
  <si>
    <t>кирпичные</t>
  </si>
  <si>
    <t>деревянные</t>
  </si>
  <si>
    <t>блочные</t>
  </si>
  <si>
    <t>смешанные</t>
  </si>
  <si>
    <t>1962 (1929)</t>
  </si>
  <si>
    <t>г.Окуловка, ул.Кирова, д.12 (1959 год ввода в эксплуатацию)</t>
  </si>
  <si>
    <t>Большая Санкт-Петербургская ул., д.124</t>
  </si>
  <si>
    <t>ул.20 Января, д.12</t>
  </si>
  <si>
    <t>до 1917</t>
  </si>
  <si>
    <t>ул.Южная, д.1</t>
  </si>
  <si>
    <t>ул.Южная, д.8</t>
  </si>
  <si>
    <t>ул.Ветеранов, д.8</t>
  </si>
  <si>
    <t>р.п.Крестцы, пер.Некрасова, д.12</t>
  </si>
  <si>
    <t>д.Новая Мельница, д.100а</t>
  </si>
  <si>
    <t>д.Пузырёво, д.59</t>
  </si>
  <si>
    <t>просп.Мира, д.25, корп.4</t>
  </si>
  <si>
    <t>просп.Мира, д.44</t>
  </si>
  <si>
    <t>просп.Александра Корсунова, д.47, корп.2</t>
  </si>
  <si>
    <t>просп.Александра Корсунова, д.49</t>
  </si>
  <si>
    <t>просп.Мира, д.26, корп.1</t>
  </si>
  <si>
    <t>просп.Александра Корсунова, д.17</t>
  </si>
  <si>
    <t>просп.Мира, д.31, корп.2</t>
  </si>
  <si>
    <t>просп.Мира, д.13, корп.2</t>
  </si>
  <si>
    <t>просп.Мира, д.24, корп.1</t>
  </si>
  <si>
    <t>просп.Мира, д.22/25</t>
  </si>
  <si>
    <t>просп.Мира, д.4</t>
  </si>
  <si>
    <t>р.п.Панковка, ул.Пионерская, д.9</t>
  </si>
  <si>
    <t>г.Окуловка, ул.Ленина, д.19а</t>
  </si>
  <si>
    <t>г.Окуловка, ул.Островского, д.48</t>
  </si>
  <si>
    <t>г.Окуловка, ул.Стрельцова, д.7</t>
  </si>
  <si>
    <t>г.Пестово, ул.Производственная, д.14а</t>
  </si>
  <si>
    <t>г.Сольцы, ул.Красных партизан, д.2а</t>
  </si>
  <si>
    <t>г.Сольцы, ул.Заречная, д.58а</t>
  </si>
  <si>
    <t>г.Сольцы, ул.Новгородская, д.64</t>
  </si>
  <si>
    <t>г.Сольцы, ул.Псковская, д.27а</t>
  </si>
  <si>
    <t>г.Сольцы, ул.Новгородская, д.6</t>
  </si>
  <si>
    <t>г.Старая Русса, ул.Красных Командиров, д.86</t>
  </si>
  <si>
    <t>г.Старая Русса, ул.Возрождения, д.178</t>
  </si>
  <si>
    <t>г.Старая Русса, ул.Возрождения, д.166б</t>
  </si>
  <si>
    <t>г.Старая Русса, ул.Введенская, д.7б</t>
  </si>
  <si>
    <t>г.Старая Русса, ул.Некрасова, д.23а</t>
  </si>
  <si>
    <t>г.Старая Русса, ул.Правосудия, д.17</t>
  </si>
  <si>
    <t>г.Старая Русса, ул.Поперечная, д.197</t>
  </si>
  <si>
    <t>г.Старая Русса, ул.Красных Командиров, д.110</t>
  </si>
  <si>
    <t>п.Юбилейный, ул.Солнечная, д.3</t>
  </si>
  <si>
    <t>п.Юбилейный, ул.Набережная, д.4</t>
  </si>
  <si>
    <t>с.Успенское, ул.Коммунарная, д.4</t>
  </si>
  <si>
    <t>г.Чудово, ул.Радищева, д.7</t>
  </si>
  <si>
    <t>с.Оскуй, ул.имени Тони Михеевой, д.8</t>
  </si>
  <si>
    <t>г.Чудово, ул.Новгородская, д.4</t>
  </si>
  <si>
    <t>г.Чудово, ул.Парайненская, д.13</t>
  </si>
  <si>
    <t>г.Чудово, ул.Титова, д.12</t>
  </si>
  <si>
    <t>р.п.Шимск, ул.Механизаторов, д.10</t>
  </si>
  <si>
    <t>р.п.Шимск, ул.Механизаторов, д.15</t>
  </si>
  <si>
    <t>р.п.Шимск, ул.Механизаторов, д.17</t>
  </si>
  <si>
    <t>Козьмодемьянская ул., д.4</t>
  </si>
  <si>
    <t>Большая Санкт-Петербургская ул., д.28, корп.2</t>
  </si>
  <si>
    <t>ул.Космонавтов, д.14</t>
  </si>
  <si>
    <t>ул.Химиков, д.5</t>
  </si>
  <si>
    <t>ул.Химиков, д.8</t>
  </si>
  <si>
    <t>ул.Химиков, д.9</t>
  </si>
  <si>
    <t>Большая Московская ул., д.108</t>
  </si>
  <si>
    <t>ул.Рахманинова, д.1</t>
  </si>
  <si>
    <t>ул.Рахманинова, д.11</t>
  </si>
  <si>
    <t>Новгородская ул., д.12</t>
  </si>
  <si>
    <t>Октябрьская ул., д.40а</t>
  </si>
  <si>
    <t>ул.Зелинского, д.27, корп.2</t>
  </si>
  <si>
    <t>ул.Саши Устинова, д.11</t>
  </si>
  <si>
    <t>Нехинская ул., д.28</t>
  </si>
  <si>
    <t>Псковская ул., д.44, корп.3</t>
  </si>
  <si>
    <t>ул.Ломоносова, д.16/13</t>
  </si>
  <si>
    <t>ул.Рахманинова, д.3</t>
  </si>
  <si>
    <t>Псковская ул., д.48, корп.3</t>
  </si>
  <si>
    <t>ул.Коровникова, д.1/53</t>
  </si>
  <si>
    <t>Большая Санкт-Петербургская ул., д.116</t>
  </si>
  <si>
    <t>Большая Санкт-Петербургская ул., д.115</t>
  </si>
  <si>
    <t>ул.Зелинского, д.48, корп.1</t>
  </si>
  <si>
    <t>Новолучанская ул., д.28, корп.1</t>
  </si>
  <si>
    <t>ул.Людогоща, д.12</t>
  </si>
  <si>
    <t>Десятинная ул., д.3</t>
  </si>
  <si>
    <t>Московская ул., д.4</t>
  </si>
  <si>
    <t>ул.Советской Армии, д.30, корп.2</t>
  </si>
  <si>
    <t>ул.Коровникова, д.13, корп.2</t>
  </si>
  <si>
    <t>ул.Кочетова, д.27</t>
  </si>
  <si>
    <t>Псковская ул., д.46, корп.5</t>
  </si>
  <si>
    <t>Парковая ул., д.14, корп.3</t>
  </si>
  <si>
    <t>Большая Московская ул., д.112</t>
  </si>
  <si>
    <t>ул.Белова, д.12</t>
  </si>
  <si>
    <t>ул.Ломоносова, д.10</t>
  </si>
  <si>
    <t>д.Борки, ул.Заверяжская, д.5</t>
  </si>
  <si>
    <t>Большая Московская ул., д.23/7</t>
  </si>
  <si>
    <t xml:space="preserve">ул.Панкратова, д.30 </t>
  </si>
  <si>
    <t>ул.Панкратова, д.30/1</t>
  </si>
  <si>
    <t>с.Мошенское, ул.Калинина, д.34</t>
  </si>
  <si>
    <t>Виды работ, установленные нормативным правовым актом Новгородской области</t>
  </si>
  <si>
    <t>Виды работ, установленные частью 1 статьи 166 Жилищного кодекса Российской Федерации</t>
  </si>
  <si>
    <t>г.Боровичи, ул.1 Мая, д.52</t>
  </si>
  <si>
    <t>п.Прогресс, ул.Гагарина, д.13</t>
  </si>
  <si>
    <t>г.Боровичи, ул.К. Либкнехта, д.47</t>
  </si>
  <si>
    <t>г.Боровичи, ул.К. Либкнехта, д.51</t>
  </si>
  <si>
    <t>г.Боровичи, ул.1 Мая, д.40</t>
  </si>
  <si>
    <t>с.Мошенское, ул.Калинина, д.38</t>
  </si>
  <si>
    <t>наб.Александра Невского, д.21</t>
  </si>
  <si>
    <t>п.Тёсово-Нетыльский, пер.Советский, д.2</t>
  </si>
  <si>
    <t>п.Тёсово-Нетыльский, пер.Советский, д.3</t>
  </si>
  <si>
    <t>р.п.Кулотино, Советский проспект, д.4</t>
  </si>
  <si>
    <t>р.п.Крестцы, ул.Некрасова, д.8/1</t>
  </si>
  <si>
    <t>г.Старая Русса, наб.Достоевского, д.6</t>
  </si>
  <si>
    <t>р.п.Кулотино, просп.Коммунаров, д.4в</t>
  </si>
  <si>
    <t>г.Холм, ул.Р. Люксембург, д.25</t>
  </si>
  <si>
    <t>г.Холм, ул.Р. Люксембург, д.23</t>
  </si>
  <si>
    <t>г.Холм, ул.Р. Люксембург, д.34</t>
  </si>
  <si>
    <t>ул.Белорусская, д.1</t>
  </si>
  <si>
    <t>вид работ</t>
  </si>
  <si>
    <t>эс</t>
  </si>
  <si>
    <t>хвс</t>
  </si>
  <si>
    <t>тс</t>
  </si>
  <si>
    <t>гс</t>
  </si>
  <si>
    <t>во</t>
  </si>
  <si>
    <t>гвс</t>
  </si>
  <si>
    <t>хвс+во</t>
  </si>
  <si>
    <t>хвс+гвс</t>
  </si>
  <si>
    <t>во+эс</t>
  </si>
  <si>
    <t>хвс+во+тс</t>
  </si>
  <si>
    <t>тс+во</t>
  </si>
  <si>
    <t>тс+эс</t>
  </si>
  <si>
    <t>тс+хвс</t>
  </si>
  <si>
    <t>во+тс</t>
  </si>
  <si>
    <t>эс+тс+во</t>
  </si>
  <si>
    <t>эс+во</t>
  </si>
  <si>
    <t>хвс+тс</t>
  </si>
  <si>
    <t>во+хвс</t>
  </si>
  <si>
    <t>гвс+во</t>
  </si>
  <si>
    <t>хвс+гвс+тс</t>
  </si>
  <si>
    <t>хвс+эс</t>
  </si>
  <si>
    <t>хвс+тс+во</t>
  </si>
  <si>
    <t>гвс+хвс+тс</t>
  </si>
  <si>
    <t>тс+хвс+во</t>
  </si>
  <si>
    <t>гвс+хвс</t>
  </si>
  <si>
    <t>гвс+тс</t>
  </si>
  <si>
    <t>во+тс+эс</t>
  </si>
  <si>
    <t>хвс+эс+во</t>
  </si>
  <si>
    <t>тс+гвс</t>
  </si>
  <si>
    <t>тс+гс</t>
  </si>
  <si>
    <t>гс+эс</t>
  </si>
  <si>
    <t>гвс+тс+хвс</t>
  </si>
  <si>
    <t>эс+гс</t>
  </si>
  <si>
    <t>эс+тс</t>
  </si>
  <si>
    <t xml:space="preserve">хвс </t>
  </si>
  <si>
    <t>узел пог.регул</t>
  </si>
  <si>
    <t>хвс+во+эс</t>
  </si>
  <si>
    <t>эс+хвс+во</t>
  </si>
  <si>
    <t>эс+хвс</t>
  </si>
  <si>
    <t>тс+эс+хвс</t>
  </si>
  <si>
    <t>во+гвс</t>
  </si>
  <si>
    <t>гс+тс</t>
  </si>
  <si>
    <t>тс+узел пог.регул</t>
  </si>
  <si>
    <t>р.п.Парфино, ул.Карла Маркса, д.51</t>
  </si>
  <si>
    <t>просп.Мира, д.26, корп.3</t>
  </si>
  <si>
    <t>ул.Зелинского, д.27, корп.3</t>
  </si>
  <si>
    <t>ул.Ломоносова, д.15</t>
  </si>
  <si>
    <t>ул.Павла Левитта, д.10</t>
  </si>
  <si>
    <t>ремонт внутридомовых инженерных систем электро-,тепло-, газо-,водоснабжения,водоотведения</t>
  </si>
  <si>
    <t>ремонт,замену,модернизацию лифтов,ремонт лифтовых шахт,машинных и блочных помещений</t>
  </si>
  <si>
    <t>ремонт крыши</t>
  </si>
  <si>
    <r>
      <t>ремонт подвальных помещений,относящихся к общему имуществу в МКД</t>
    </r>
    <r>
      <rPr>
        <vertAlign val="superscript"/>
        <sz val="12"/>
        <rFont val="Times New Roman"/>
        <family val="1"/>
        <charset val="204"/>
      </rPr>
      <t xml:space="preserve">1 </t>
    </r>
  </si>
  <si>
    <t>ремонт фасада</t>
  </si>
  <si>
    <r>
      <t>ремонт фундамента МКД</t>
    </r>
    <r>
      <rPr>
        <vertAlign val="superscript"/>
        <sz val="12"/>
        <rFont val="Times New Roman"/>
        <family val="1"/>
        <charset val="204"/>
      </rPr>
      <t>1</t>
    </r>
  </si>
  <si>
    <t>другие виды</t>
  </si>
  <si>
    <t>п.Прогресс, ул.Гагарина, д.16</t>
  </si>
  <si>
    <t>п.Прогресс, ул.Гагарина, д.21</t>
  </si>
  <si>
    <t>р.п.Панковка, ул.Индустриальная, д.26, корп.2</t>
  </si>
  <si>
    <t>п.Тёсово-Нетыльский, Пионерский пер., д.1</t>
  </si>
  <si>
    <t>п.Тёсово-Нетыльский, Пионерский пер., д.2</t>
  </si>
  <si>
    <t>п.Топорок, ул.Дзержинского, д.2</t>
  </si>
  <si>
    <t>п.Топорок, ул.Дзержинского, д.3</t>
  </si>
  <si>
    <t>п.Топорок, ул.Дзержинского, д.4</t>
  </si>
  <si>
    <t>г.Старая Русса, ул.Возрождения, д.16/2</t>
  </si>
  <si>
    <t>г.Старая Русса, Советская набережная, д.10, корп.2</t>
  </si>
  <si>
    <t>г.Старая Русса, микрорайон Городок, д.20, корп.1</t>
  </si>
  <si>
    <t>г.Старая Русса, микрорайон Городок, д.20, корп.2</t>
  </si>
  <si>
    <t>г.Старая Русса, микрорайон Городок, д.20, корп.3</t>
  </si>
  <si>
    <t>п.Юбилейный, ул.Комсомольская, д.2</t>
  </si>
  <si>
    <t>Воскресенский бульвар, д.2/2</t>
  </si>
  <si>
    <t>д.Мойка, ул.Ветеранов, д.10</t>
  </si>
  <si>
    <t>р.п.Крестцы, ул.Железнодорожная, д.34</t>
  </si>
  <si>
    <t>р.п.Любытино, ул.Речная, д.20</t>
  </si>
  <si>
    <t>р.п.Панковка, ул.Индустриальная, д.6, корп.1</t>
  </si>
  <si>
    <t>д.Дубровка, ул.Центральная, д.1</t>
  </si>
  <si>
    <t>д.Дубровка, ул.Центральная, д.2</t>
  </si>
  <si>
    <t>г.Сольцы, ул.Красных партизан, д.4б</t>
  </si>
  <si>
    <t>г.Пестово, ул.Устюженское шоссе, д.12</t>
  </si>
  <si>
    <t>2025</t>
  </si>
  <si>
    <t>г.Боровичи, ул.Механизаторов, д.2</t>
  </si>
  <si>
    <t>г.Боровичи, ул.В. Бианки, д.17</t>
  </si>
  <si>
    <t>д.Чечулино, ул.Воцкая, д.15</t>
  </si>
  <si>
    <t>д.Ермолино, д.11б</t>
  </si>
  <si>
    <t>просп.Мира, д.25, корп.3</t>
  </si>
  <si>
    <t>г.Чудово, ул.Молодогвардейская, д.2</t>
  </si>
  <si>
    <t>д.Карловка, ул.Центральная, д.4</t>
  </si>
  <si>
    <t>микрорайон Кречевицы, д.49</t>
  </si>
  <si>
    <t>г.Боровичи, ул.Ломоносовская, д.1а</t>
  </si>
  <si>
    <t>г.Малая Вишера, ул.Мерецкова, д.1</t>
  </si>
  <si>
    <t>п.Краснофарфорный, ул.Пятилетка, д.9</t>
  </si>
  <si>
    <t>с.Грузино, ул.Гречишникова, д.4</t>
  </si>
  <si>
    <t>Речной проезд, д.1</t>
  </si>
  <si>
    <t>д.Подберезье, ул.Новгородская, д.7</t>
  </si>
  <si>
    <t>д.Новая Мельница, ул.Согласия, д.54</t>
  </si>
  <si>
    <t>ул.Якова Павлова, д.1</t>
  </si>
  <si>
    <t>Октябрьская ул., д.6, корп.2</t>
  </si>
  <si>
    <t>просп.Мира, д.30, корп.2</t>
  </si>
  <si>
    <t>ул.Державина, д.4, корп.1</t>
  </si>
  <si>
    <t>ул.Ломоносова, д.34</t>
  </si>
  <si>
    <t>просп.Мира, д.3, корп.2</t>
  </si>
  <si>
    <t>г.Боровичи, ул.Физкультуры, д.50</t>
  </si>
  <si>
    <t>Большая Московская ул., д.110/2</t>
  </si>
  <si>
    <t>п.Тёсово-Нетыльский, Новый пер., д.3</t>
  </si>
  <si>
    <t>Новолучанская ул., д.8/8</t>
  </si>
  <si>
    <t>просп.Александра Корсунова, д.5</t>
  </si>
  <si>
    <t>гс+во</t>
  </si>
  <si>
    <t>в многоквартирных домах, расположенных  на территории Новгородской области, на 2014-2055 годы, на период 2023-2025 годов</t>
  </si>
  <si>
    <t>утепление фасада</t>
  </si>
  <si>
    <t>установка коллективных (общедомовых) узлов управления и регулирования потребления тепловой энергии</t>
  </si>
  <si>
    <t>переустройство невентили-руемой крыши на вентили-руемую крышу, устройство выходов на кровлю</t>
  </si>
  <si>
    <t>всего лифтов 8!!!</t>
  </si>
  <si>
    <r>
      <t>Количество МКД</t>
    </r>
    <r>
      <rPr>
        <vertAlign val="superscript"/>
        <sz val="14"/>
        <rFont val="Times New Roman"/>
        <family val="1"/>
        <charset val="204"/>
      </rPr>
      <t>1</t>
    </r>
  </si>
  <si>
    <t>г.Валдай, ул.Молодежная, д.5</t>
  </si>
  <si>
    <t>г.Валдай, ул.Молодежная, д.6</t>
  </si>
  <si>
    <t>г.Валдай, ул.Молодежная, д.3</t>
  </si>
  <si>
    <t>г.Валдай, ул.Молодежная, д.8</t>
  </si>
  <si>
    <t>с.Молвотицы, ул.Зеленая, д.12</t>
  </si>
  <si>
    <t>лифт</t>
  </si>
  <si>
    <t>во+тс+хвс</t>
  </si>
  <si>
    <t>д.Подберезье, ул.Новгородская, д.5</t>
  </si>
  <si>
    <t>д.Подберезье, ул.Новгородская, д.3а</t>
  </si>
  <si>
    <t>д.Подберезье, ул.Рабочая, д.1</t>
  </si>
  <si>
    <t>д.Подберезье, ул.Центральная, д.87</t>
  </si>
  <si>
    <t>гвс+узел пог.регул</t>
  </si>
  <si>
    <t>р.п.Парфино, ул.Карла Маркса, д.111</t>
  </si>
  <si>
    <t>ул.Кочетова, д.25</t>
  </si>
  <si>
    <t>Парковая ул., д.4, корп.1</t>
  </si>
  <si>
    <t>Пестовская ул., д.1</t>
  </si>
  <si>
    <t>Пестовская ул., д.3</t>
  </si>
  <si>
    <t>просп.Мира, д.40, корп.4</t>
  </si>
  <si>
    <t>Хутынская ул., д.23, корп.3</t>
  </si>
  <si>
    <t>ул.Свободы, д.13</t>
  </si>
  <si>
    <t>д.Григорово, ул.Центральная, д.12</t>
  </si>
  <si>
    <t>тс+во+гс</t>
  </si>
  <si>
    <t>р.п.Крестцы, ул.Лесная, д.24</t>
  </si>
  <si>
    <t>9.</t>
  </si>
  <si>
    <t>Демянский муниципальный округ Новгородской области</t>
  </si>
  <si>
    <t>Крестецкий муниципальный округ Новгородской области</t>
  </si>
  <si>
    <t>Мошенской муниципальный округ Новгородской области</t>
  </si>
  <si>
    <t>Пестовский муниципальный округ Новгородской области</t>
  </si>
  <si>
    <t>ул.Германа, д.34</t>
  </si>
  <si>
    <t>п.Тёсово-Нетыльский, ул.Советская, д.1б</t>
  </si>
  <si>
    <t>г.Боровичи, ул.А. Кузнецова, д.93А</t>
  </si>
  <si>
    <t>г.Чудово, ул.Октябрьская, д.1б</t>
  </si>
  <si>
    <t>р.п.Кулотино, ул.Кирова, д.12 (1981 год ввода в эксплуатацию)</t>
  </si>
  <si>
    <t>1956/72</t>
  </si>
  <si>
    <t>г.Малая Вишера, ул.Мерецкова, д.14</t>
  </si>
  <si>
    <t>д.Подберезье, ул.Новая, д.4</t>
  </si>
  <si>
    <t>г.Старая Русса, ул.Поперечная, д.47</t>
  </si>
  <si>
    <t>г.Чудово, ул.Солдатова, д.1</t>
  </si>
  <si>
    <t>ул.Королёва, д.7а</t>
  </si>
  <si>
    <t>ул.Рахманинова, д.10 (2010 год ввода в эксплуатацию)</t>
  </si>
  <si>
    <t>ул.Германа, д.15, корп.2</t>
  </si>
  <si>
    <t>д.Трубичино, д.38</t>
  </si>
  <si>
    <t>п.Юбилейный, ул.Комсомольская, д.6</t>
  </si>
  <si>
    <t>Большая Санкт-Петербургская ул., д.136, корп.1</t>
  </si>
  <si>
    <t>просп.Мира, д.28, корп.5</t>
  </si>
  <si>
    <t xml:space="preserve">от 08.11.2022 № 455-рг 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</si>
  <si>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</si>
  <si>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</si>
  <si>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</si>
  <si>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</si>
  <si>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</si>
  <si>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</si>
  <si>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</si>
  <si>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</si>
  <si>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</si>
  <si>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</si>
  <si>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</si>
  <si>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</si>
  <si>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</si>
  <si>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</si>
  <si>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</si>
  <si>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</si>
  <si>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</si>
  <si>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</si>
  <si>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</si>
  <si>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</si>
  <si>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</si>
  <si>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</si>
  <si>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</si>
  <si>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</si>
  <si>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</si>
  <si>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</si>
  <si>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</si>
  <si>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</si>
  <si>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</si>
  <si>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</si>
  <si>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</si>
  <si>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</si>
  <si>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</si>
  <si>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</si>
  <si>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</si>
  <si>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</si>
  <si>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</si>
  <si>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</si>
  <si>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</si>
  <si>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</si>
  <si>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</si>
  <si>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</si>
  <si>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</si>
  <si>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</si>
  <si>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</si>
  <si>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</si>
  <si>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</si>
  <si>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</si>
  <si>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</si>
  <si>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</si>
  <si>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</si>
  <si>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</si>
  <si>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</si>
  <si>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</si>
  <si>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</si>
  <si>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</si>
  <si>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</si>
  <si>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</si>
  <si>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</si>
  <si>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</si>
  <si>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</si>
  <si>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</si>
  <si>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</si>
  <si>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</si>
  <si>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</si>
  <si>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</si>
  <si>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</si>
  <si>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</si>
  <si>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</si>
  <si>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</si>
  <si>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</si>
  <si>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</si>
  <si>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</si>
  <si>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</si>
  <si>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</si>
  <si>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</si>
  <si>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</si>
  <si>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</si>
  <si>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</si>
  <si>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</si>
  <si>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</si>
  <si>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</si>
  <si>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</si>
  <si>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</si>
  <si>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</si>
  <si>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</si>
  <si>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</si>
  <si>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</si>
  <si>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</si>
  <si>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</si>
  <si>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</si>
  <si>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</si>
  <si>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</si>
  <si>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</si>
  <si>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</si>
  <si>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</si>
  <si>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</si>
  <si>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</si>
  <si>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</si>
  <si>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</si>
  <si>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</si>
  <si>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</si>
  <si>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</si>
  <si>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</si>
  <si>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</si>
  <si>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</si>
  <si>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</si>
  <si>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</si>
  <si>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</si>
  <si>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</si>
  <si>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</si>
  <si>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</si>
  <si>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</si>
  <si>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</si>
  <si>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</si>
  <si>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</si>
  <si>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</si>
  <si>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</si>
  <si>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</si>
  <si>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</si>
  <si>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</si>
  <si>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</si>
  <si>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</si>
  <si>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</si>
  <si>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</si>
  <si>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</si>
  <si>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</si>
  <si>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</si>
  <si>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</si>
  <si>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</si>
  <si>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</si>
  <si>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</si>
  <si>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</si>
  <si>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</si>
  <si>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</si>
  <si>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</si>
  <si>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</si>
  <si>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</si>
  <si>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</si>
  <si>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</si>
  <si>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</si>
  <si>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</si>
  <si>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</si>
  <si>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</si>
  <si>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</si>
  <si>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</si>
  <si>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</si>
  <si>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</si>
  <si>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</si>
  <si>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</si>
  <si>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</si>
  <si>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</si>
  <si>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</si>
  <si>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</si>
  <si>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</si>
  <si>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</si>
  <si>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</si>
  <si>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</si>
  <si>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</si>
  <si>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</si>
  <si>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</si>
  <si>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</si>
  <si>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</si>
  <si>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</si>
  <si>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</si>
  <si>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</si>
  <si>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</si>
  <si>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</si>
  <si>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</si>
  <si>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</si>
  <si>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</si>
  <si>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</si>
  <si>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</si>
  <si>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</si>
  <si>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</si>
  <si>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</si>
  <si>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</si>
  <si>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</si>
  <si>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</si>
  <si>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</si>
  <si>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</si>
  <si>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</si>
  <si>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</si>
  <si>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</si>
  <si>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</si>
  <si>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</si>
  <si>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</si>
  <si>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</si>
  <si>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</si>
  <si>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</si>
  <si>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</si>
  <si>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</si>
  <si>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</si>
  <si>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</si>
  <si>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</si>
  <si>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</si>
  <si>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</si>
  <si>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</si>
  <si>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</si>
  <si>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</si>
  <si>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</si>
  <si>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</si>
  <si>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</si>
  <si>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</si>
  <si>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</si>
  <si>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</si>
  <si>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</si>
  <si>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</si>
  <si>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</si>
  <si>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</si>
  <si>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</si>
  <si>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</si>
  <si>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</si>
  <si>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</si>
  <si>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</si>
  <si>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</si>
  <si>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</si>
  <si>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</si>
  <si>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</si>
  <si>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</si>
  <si>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</si>
  <si>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</si>
  <si>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</si>
  <si>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</si>
  <si>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</si>
  <si>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</si>
  <si>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</si>
  <si>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</si>
  <si>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</si>
  <si>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</si>
  <si>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</si>
  <si>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</si>
  <si>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</si>
  <si>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</si>
  <si>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</si>
  <si>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</si>
  <si>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</si>
  <si>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</si>
  <si>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</si>
  <si>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</si>
  <si>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</si>
  <si>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</si>
  <si>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</si>
  <si>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</si>
  <si>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</si>
  <si>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</si>
  <si>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</si>
  <si>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</si>
  <si>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</si>
  <si>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</si>
  <si>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</si>
  <si>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</si>
  <si>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</si>
  <si>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</si>
  <si>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</si>
  <si>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</si>
  <si>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</si>
  <si>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</si>
  <si>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</si>
  <si>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</si>
  <si>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</si>
  <si>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</si>
  <si>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</si>
  <si>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</si>
  <si>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</si>
  <si>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</si>
  <si>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</si>
  <si>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</si>
  <si>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</si>
  <si>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</si>
  <si>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</si>
  <si>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</si>
  <si>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</si>
  <si>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</si>
  <si>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</si>
  <si>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</si>
  <si>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</si>
  <si>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</si>
  <si>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</si>
  <si>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</si>
  <si>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</si>
  <si>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</si>
  <si>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</si>
  <si>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</si>
  <si>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</si>
  <si>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</si>
  <si>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</si>
  <si>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</si>
  <si>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</si>
  <si>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</si>
  <si>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</si>
  <si>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</si>
  <si>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</si>
  <si>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</si>
  <si>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</si>
  <si>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</si>
  <si>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</si>
  <si>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</si>
  <si>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</si>
  <si>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</si>
  <si>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</si>
  <si>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</si>
  <si>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</si>
  <si>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</si>
  <si>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</si>
  <si>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</si>
  <si>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</si>
  <si>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</si>
  <si>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</si>
  <si>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</si>
  <si>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</si>
  <si>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</si>
  <si>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</si>
  <si>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</si>
  <si>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</si>
  <si>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</si>
  <si>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</si>
  <si>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</si>
  <si>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</si>
  <si>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</si>
  <si>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</si>
  <si>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</si>
  <si>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</si>
  <si>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</si>
  <si>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</si>
  <si>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</si>
  <si>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</si>
  <si>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</si>
  <si>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</si>
  <si>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</si>
  <si>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</si>
  <si>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</si>
  <si>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</si>
  <si>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</si>
  <si>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</si>
  <si>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</si>
  <si>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</si>
  <si>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</si>
  <si>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</si>
  <si>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</si>
  <si>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</si>
  <si>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</si>
  <si>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</si>
  <si>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</si>
  <si>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</si>
  <si>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</si>
  <si>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</si>
  <si>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</si>
  <si>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</si>
  <si>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</si>
  <si>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</si>
  <si>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</si>
  <si>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</si>
  <si>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</si>
  <si>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</si>
  <si>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</si>
  <si>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</si>
  <si>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</si>
  <si>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</si>
  <si>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</si>
  <si>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</si>
  <si>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</si>
  <si>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</si>
  <si>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</si>
  <si>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</si>
  <si>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</si>
  <si>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</si>
  <si>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</si>
  <si>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</si>
  <si>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</si>
  <si>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</si>
  <si>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</si>
  <si>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</si>
  <si>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</si>
  <si>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</si>
  <si>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</si>
  <si>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</si>
  <si>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</si>
  <si>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</si>
  <si>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</si>
  <si>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</si>
  <si>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</si>
  <si>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</si>
  <si>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</si>
  <si>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</si>
  <si>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</si>
  <si>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</si>
  <si>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</si>
  <si>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</si>
  <si>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</si>
  <si>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</si>
  <si>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</si>
  <si>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</si>
  <si>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</si>
  <si>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</si>
  <si>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</si>
  <si>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</si>
  <si>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</si>
  <si>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</si>
  <si>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</si>
  <si>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</si>
  <si>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</si>
  <si>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</si>
  <si>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</si>
  <si>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</si>
  <si>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</si>
  <si>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</si>
  <si>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</si>
  <si>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</si>
  <si>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</si>
  <si>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</si>
  <si>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</si>
  <si>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</si>
  <si>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</si>
  <si>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</si>
  <si>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</si>
  <si>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</si>
  <si>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</si>
  <si>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</si>
  <si>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</si>
  <si>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</si>
  <si>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</si>
  <si>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</si>
  <si>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</si>
  <si>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</si>
  <si>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</si>
  <si>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</si>
  <si>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</si>
  <si>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</si>
  <si>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</si>
  <si>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</si>
  <si>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</si>
  <si>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</si>
  <si>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</si>
  <si>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</si>
  <si>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</si>
  <si>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</si>
  <si>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</si>
  <si>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</si>
  <si>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</si>
  <si>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</si>
  <si>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</si>
  <si>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</si>
  <si>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</si>
  <si>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</si>
  <si>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</si>
  <si>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</si>
  <si>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</si>
  <si>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</si>
  <si>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</si>
  <si>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</si>
  <si>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</si>
  <si>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</si>
  <si>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</si>
  <si>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</si>
  <si>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</si>
  <si>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</si>
  <si>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</si>
  <si>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</si>
  <si>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</si>
  <si>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</si>
  <si>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</si>
  <si>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</si>
  <si>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</si>
  <si>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</si>
  <si>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</si>
  <si>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</si>
  <si>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</si>
  <si>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</si>
  <si>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</si>
  <si>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</si>
  <si>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</si>
  <si>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</si>
  <si>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</si>
  <si>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</si>
  <si>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</si>
  <si>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</si>
  <si>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</si>
  <si>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</si>
  <si>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</si>
  <si>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</si>
  <si>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</si>
  <si>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</si>
  <si>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</si>
  <si>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</si>
  <si>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</si>
  <si>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</si>
  <si>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</si>
  <si>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</si>
  <si>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</si>
  <si>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</si>
  <si>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</si>
  <si>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</si>
  <si>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</si>
  <si>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</si>
  <si>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</si>
  <si>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</si>
  <si>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</si>
  <si>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</si>
  <si>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</si>
  <si>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</si>
  <si>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</si>
  <si>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</si>
  <si>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</si>
  <si>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</si>
  <si>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</si>
  <si>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</si>
  <si>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</si>
  <si>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</si>
  <si>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</si>
  <si>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</si>
  <si>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</si>
  <si>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</si>
  <si>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</si>
  <si>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</si>
  <si>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</si>
  <si>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</si>
  <si>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</si>
  <si>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</si>
  <si>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</si>
  <si>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</si>
  <si>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</si>
  <si>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</si>
  <si>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</si>
  <si>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</si>
  <si>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</si>
  <si>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</si>
  <si>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</si>
  <si>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</si>
  <si>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</si>
  <si>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</si>
  <si>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</si>
  <si>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</si>
  <si>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</si>
  <si>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</si>
  <si>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</si>
  <si>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</si>
  <si>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</si>
  <si>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</si>
  <si>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</si>
  <si>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</si>
  <si>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</si>
  <si>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</si>
  <si>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</si>
  <si>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</si>
  <si>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</si>
  <si>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</si>
  <si>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</si>
  <si>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</si>
  <si>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</si>
  <si>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</si>
  <si>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</si>
  <si>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</si>
  <si>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</si>
  <si>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</si>
  <si>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</si>
  <si>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</si>
  <si>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</si>
  <si>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</si>
  <si>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</si>
  <si>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</si>
  <si>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</si>
  <si>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</si>
  <si>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</si>
  <si>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</si>
  <si>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</si>
  <si>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</si>
  <si>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</si>
  <si>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</si>
  <si>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</si>
  <si>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</si>
  <si>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</si>
  <si>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</si>
  <si>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</si>
  <si>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</si>
  <si>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</si>
  <si>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</si>
  <si>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</si>
  <si>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</si>
  <si>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</si>
  <si>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</si>
  <si>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</si>
  <si>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</si>
  <si>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</si>
  <si>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</si>
  <si>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</si>
  <si>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</si>
  <si>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</si>
  <si>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</si>
  <si>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</si>
  <si>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</si>
  <si>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</si>
  <si>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</si>
  <si>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</si>
  <si>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</si>
  <si>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</si>
  <si>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</si>
  <si>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</si>
  <si>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</si>
  <si>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</si>
  <si>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</si>
  <si>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</si>
  <si>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</si>
  <si>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</si>
  <si>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</si>
  <si>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</si>
  <si>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</si>
  <si>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</si>
  <si>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</si>
  <si>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</si>
  <si>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</si>
  <si>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</si>
  <si>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</si>
  <si>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</si>
  <si>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</si>
  <si>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</si>
  <si>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</si>
  <si>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</si>
  <si>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</si>
  <si>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</si>
  <si>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</si>
  <si>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</si>
  <si>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</si>
  <si>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</si>
  <si>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</si>
  <si>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</si>
  <si>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</si>
  <si>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</si>
  <si>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</si>
  <si>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</si>
  <si>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</si>
  <si>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</si>
  <si>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</si>
  <si>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</si>
  <si>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</si>
  <si>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</si>
  <si>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</si>
  <si>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</si>
  <si>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</si>
  <si>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</si>
  <si>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</si>
  <si>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</si>
  <si>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</si>
  <si>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</si>
  <si>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</si>
  <si>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</si>
  <si>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</si>
  <si>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</si>
  <si>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</si>
  <si>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</si>
  <si>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</si>
  <si>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</si>
  <si>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</si>
  <si>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</si>
  <si>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</si>
  <si>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</si>
  <si>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</si>
  <si>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</si>
  <si>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</si>
  <si>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</si>
  <si>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</si>
  <si>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</si>
  <si>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</si>
  <si>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</si>
  <si>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</si>
  <si>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</si>
  <si>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</si>
  <si>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</si>
  <si>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</si>
  <si>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</si>
  <si>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</si>
  <si>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</si>
  <si>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</si>
  <si>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</si>
  <si>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</si>
  <si>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</si>
  <si>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</si>
  <si>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</si>
  <si>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</si>
  <si>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</si>
  <si>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</si>
  <si>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</si>
  <si>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</si>
  <si>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</si>
  <si>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</si>
  <si>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</si>
  <si>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</si>
  <si>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</si>
  <si>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</si>
  <si>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</si>
  <si>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</si>
  <si>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</si>
  <si>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</si>
  <si>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</si>
  <si>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</si>
  <si>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</si>
  <si>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</si>
  <si>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</si>
  <si>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</si>
  <si>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</si>
  <si>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</si>
  <si>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</si>
  <si>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</si>
  <si>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</si>
  <si>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</si>
  <si>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</si>
  <si>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</si>
  <si>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</si>
  <si>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</si>
  <si>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</si>
  <si>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</si>
  <si>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</si>
  <si>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</si>
  <si>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</si>
  <si>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</si>
  <si>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</si>
  <si>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</si>
  <si>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</si>
  <si>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</si>
  <si>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</si>
  <si>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</si>
  <si>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</si>
  <si>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</si>
  <si>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</si>
  <si>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</si>
  <si>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</si>
  <si>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</si>
  <si>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</si>
  <si>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</si>
  <si>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</si>
  <si>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</si>
  <si>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</si>
  <si>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</si>
  <si>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</si>
  <si>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</si>
  <si>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</si>
  <si>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</si>
  <si>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</si>
  <si>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</si>
  <si>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</si>
  <si>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</si>
  <si>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</si>
  <si>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</si>
  <si>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</si>
  <si>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</si>
  <si>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</si>
  <si>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</si>
  <si>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</si>
  <si>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</si>
  <si>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</si>
  <si>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</si>
  <si>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</si>
  <si>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</si>
  <si>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</si>
  <si>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</si>
  <si>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</si>
  <si>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</si>
  <si>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</si>
  <si>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</si>
  <si>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</si>
  <si>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</si>
  <si>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</si>
  <si>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</si>
  <si>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</si>
  <si>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</si>
  <si>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</si>
  <si>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</si>
  <si>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</si>
  <si>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</si>
  <si>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</si>
  <si>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</si>
  <si>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</si>
  <si>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</si>
  <si>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</si>
  <si>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</si>
  <si>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</si>
  <si>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</si>
  <si>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</si>
  <si>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</si>
  <si>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</si>
  <si>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</si>
  <si>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</si>
  <si>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</si>
  <si>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</si>
  <si>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</si>
  <si>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</si>
  <si>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</si>
  <si>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</si>
  <si>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</si>
  <si>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</si>
  <si>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</si>
  <si>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</si>
  <si>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</si>
  <si>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</si>
  <si>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</si>
  <si>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</si>
  <si>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</si>
  <si>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</si>
  <si>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</si>
  <si>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</si>
  <si>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</si>
  <si>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</si>
  <si>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</si>
  <si>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</si>
  <si>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</si>
  <si>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</si>
  <si>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</si>
  <si>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</si>
  <si>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</si>
  <si>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</si>
  <si>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</si>
  <si>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</si>
  <si>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</si>
  <si>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</si>
  <si>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</si>
  <si>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</si>
  <si>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</si>
  <si>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</si>
  <si>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</si>
  <si>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</si>
  <si>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</si>
  <si>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</si>
  <si>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</si>
  <si>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</si>
  <si>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</si>
  <si>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</si>
  <si>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</si>
  <si>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</si>
  <si>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</si>
  <si>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</si>
  <si>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</si>
  <si>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</si>
  <si>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</si>
  <si>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</si>
  <si>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</si>
  <si>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</si>
  <si>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</si>
  <si>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</si>
  <si>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</si>
  <si>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</si>
  <si>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</si>
  <si>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</si>
  <si>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</si>
  <si>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</si>
  <si>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</si>
  <si>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</si>
  <si>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</si>
  <si>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</si>
  <si>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</si>
  <si>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</si>
  <si>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</si>
  <si>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</si>
  <si>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</si>
  <si>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</si>
  <si>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</si>
  <si>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</si>
  <si>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</si>
  <si>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</si>
  <si>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</si>
  <si>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</si>
  <si>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</si>
  <si>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</si>
  <si>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</si>
  <si>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</si>
  <si>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</si>
  <si>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</si>
  <si>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</si>
  <si>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</si>
  <si>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</si>
  <si>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</si>
  <si>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</si>
  <si>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</si>
  <si>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</si>
  <si>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</si>
  <si>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</si>
  <si>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</si>
  <si>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</si>
  <si>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</si>
  <si>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</si>
  <si>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</si>
  <si>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</si>
  <si>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</si>
  <si>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</si>
  <si>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</si>
  <si>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</si>
  <si>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</si>
  <si>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</si>
  <si>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</si>
  <si>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</si>
  <si>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</si>
  <si>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</si>
  <si>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</si>
  <si>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</si>
  <si>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</si>
  <si>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</si>
  <si>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</si>
  <si>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</si>
  <si>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</si>
  <si>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</si>
  <si>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</si>
  <si>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</si>
  <si>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</si>
  <si>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</si>
  <si>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</si>
  <si>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</si>
  <si>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</si>
  <si>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</si>
  <si>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</si>
  <si>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</si>
  <si>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</si>
  <si>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</si>
  <si>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</si>
  <si>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</si>
  <si>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</si>
  <si>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</si>
  <si>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</si>
  <si>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</si>
  <si>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</si>
  <si>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</si>
  <si>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</si>
  <si>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</si>
  <si>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</si>
  <si>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</si>
  <si>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</si>
  <si>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</si>
  <si>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</si>
  <si>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</si>
  <si>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</si>
  <si>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</si>
  <si>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</si>
  <si>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</si>
  <si>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</si>
  <si>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</si>
  <si>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</si>
  <si>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</si>
  <si>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</si>
  <si>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</si>
  <si>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</si>
  <si>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</si>
  <si>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</si>
  <si>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</si>
  <si>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</si>
  <si>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</si>
  <si>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</si>
  <si>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</si>
  <si>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</si>
  <si>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</si>
  <si>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</si>
  <si>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</si>
  <si>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</si>
  <si>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</si>
  <si>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</si>
  <si>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</si>
  <si>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</si>
  <si>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</si>
  <si>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</si>
  <si>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</si>
  <si>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</si>
  <si>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</si>
  <si>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</si>
  <si>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</si>
  <si>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</si>
  <si>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</si>
  <si>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</si>
  <si>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</si>
  <si>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</si>
  <si>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</si>
  <si>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</si>
  <si>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</si>
  <si>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</si>
  <si>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</si>
  <si>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</si>
  <si>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</si>
  <si>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</si>
  <si>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</si>
  <si>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</si>
  <si>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</si>
  <si>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</si>
  <si>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</si>
  <si>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</si>
  <si>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</si>
  <si>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</si>
  <si>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</si>
  <si>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</si>
  <si>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</si>
  <si>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</si>
  <si>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</si>
  <si>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</si>
  <si>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</si>
  <si>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</si>
  <si>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</si>
  <si>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</si>
  <si>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</si>
  <si>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</si>
  <si>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</si>
  <si>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</si>
  <si>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</si>
  <si>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</si>
  <si>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</si>
  <si>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</si>
  <si>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</si>
  <si>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</si>
  <si>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</si>
  <si>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</si>
  <si>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</si>
  <si>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</si>
  <si>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</si>
  <si>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</si>
  <si>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</si>
  <si>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</si>
  <si>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</si>
  <si>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</si>
  <si>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</si>
  <si>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</si>
  <si>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</si>
  <si>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</si>
  <si>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</si>
  <si>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</si>
  <si>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</si>
  <si>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</si>
  <si>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</si>
  <si>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</si>
  <si>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</si>
  <si>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</si>
  <si>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</si>
  <si>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</si>
  <si>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</si>
  <si>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</si>
  <si>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</si>
  <si>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</si>
  <si>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</si>
  <si>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</si>
  <si>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</si>
  <si>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</si>
  <si>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</si>
  <si>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</si>
  <si>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</si>
  <si>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</si>
  <si>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</si>
  <si>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</si>
  <si>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</si>
  <si>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</si>
  <si>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</si>
  <si>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</si>
  <si>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</si>
  <si>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</si>
  <si>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</si>
  <si>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</si>
  <si>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</si>
  <si>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</si>
  <si>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</si>
  <si>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</si>
  <si>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</si>
  <si>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</si>
  <si>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</si>
  <si>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</si>
  <si>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</si>
  <si>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</si>
  <si>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</si>
  <si>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</si>
  <si>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</si>
  <si>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</si>
  <si>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</si>
  <si>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</si>
  <si>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</si>
  <si>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</si>
  <si>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</si>
  <si>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</si>
  <si>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</si>
  <si>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</si>
  <si>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</si>
  <si>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</si>
  <si>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</si>
  <si>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</si>
  <si>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</si>
  <si>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</si>
  <si>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</si>
  <si>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</si>
  <si>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</si>
  <si>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</si>
  <si>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</si>
  <si>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</si>
  <si>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</si>
  <si>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</si>
  <si>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</si>
  <si>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</si>
  <si>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</si>
  <si>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</si>
  <si>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</si>
  <si>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</si>
  <si>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</si>
  <si>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</si>
  <si>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</si>
  <si>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</si>
  <si>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</si>
  <si>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</si>
  <si>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</si>
  <si>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</si>
  <si>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</si>
  <si>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</si>
  <si>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</si>
  <si>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</si>
  <si>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</si>
  <si>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</si>
  <si>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</si>
  <si>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</si>
  <si>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</si>
  <si>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</si>
  <si>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</si>
  <si>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</si>
  <si>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</si>
  <si>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</si>
  <si>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</si>
  <si>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</si>
  <si>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</si>
  <si>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</si>
  <si>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</si>
  <si>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</si>
  <si>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</si>
  <si>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</si>
  <si>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</si>
  <si>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</si>
  <si>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</si>
  <si>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</si>
  <si>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</si>
  <si>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</si>
  <si>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</si>
  <si>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</si>
  <si>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</si>
  <si>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</si>
  <si>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</si>
  <si>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</si>
  <si>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</si>
  <si>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</si>
  <si>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</si>
  <si>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</si>
  <si>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</si>
  <si>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</si>
  <si>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</si>
  <si>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</si>
  <si>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</si>
  <si>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</si>
  <si>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</si>
  <si>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</si>
  <si>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</si>
  <si>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</si>
  <si>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</si>
  <si>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</si>
  <si>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</si>
  <si>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</si>
  <si>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</si>
  <si>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</si>
  <si>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</si>
  <si>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</si>
  <si>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</si>
  <si>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</si>
  <si>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</si>
  <si>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</si>
  <si>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</si>
  <si>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</si>
  <si>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</si>
  <si>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</si>
  <si>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</si>
  <si>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</si>
  <si>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</si>
  <si>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</si>
  <si>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</si>
  <si>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</si>
  <si>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</si>
  <si>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</si>
  <si>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</si>
  <si>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</si>
  <si>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</si>
  <si>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</si>
  <si>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</si>
  <si>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</si>
  <si>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</si>
  <si>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</si>
  <si>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</si>
  <si>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</si>
  <si>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</si>
  <si>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</si>
  <si>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</si>
  <si>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</si>
  <si>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</si>
  <si>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</si>
  <si>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</si>
  <si>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</si>
  <si>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</si>
  <si>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</si>
  <si>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</si>
  <si>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</si>
  <si>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</si>
  <si>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</si>
  <si>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</si>
  <si>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</si>
  <si>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</si>
  <si>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</si>
  <si>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</si>
  <si>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</si>
  <si>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</si>
  <si>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</si>
  <si>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</si>
  <si>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</si>
  <si>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</si>
  <si>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</si>
  <si>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</si>
  <si>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</si>
  <si>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</si>
  <si>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</si>
  <si>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</si>
  <si>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</si>
  <si>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</si>
  <si>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</si>
  <si>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</si>
  <si>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</si>
  <si>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</si>
  <si>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</si>
  <si>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</si>
  <si>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</si>
  <si>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</si>
  <si>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</si>
  <si>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</si>
  <si>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</si>
  <si>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</si>
  <si>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</si>
  <si>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</si>
  <si>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</si>
  <si>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</si>
  <si>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</si>
  <si>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</si>
  <si>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</si>
  <si>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</si>
  <si>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</si>
  <si>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</si>
  <si>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</si>
  <si>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</si>
  <si>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</si>
  <si>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</si>
  <si>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</si>
  <si>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</si>
  <si>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</si>
  <si>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</si>
  <si>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</si>
  <si>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</si>
  <si>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</si>
  <si>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</si>
  <si>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</si>
  <si>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</si>
  <si>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</si>
  <si>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</si>
  <si>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</si>
  <si>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</si>
  <si>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</si>
  <si>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</si>
  <si>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</si>
  <si>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</si>
  <si>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</si>
  <si>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</si>
  <si>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</si>
  <si>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</si>
  <si>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</si>
  <si>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</si>
  <si>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</si>
  <si>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</si>
  <si>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</si>
  <si>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</si>
  <si>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</si>
  <si>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</si>
  <si>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</si>
  <si>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</si>
  <si>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</si>
  <si>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</si>
  <si>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</si>
  <si>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</si>
  <si>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</si>
  <si>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</si>
  <si>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</si>
  <si>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</si>
  <si>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</si>
  <si>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</si>
  <si>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</si>
  <si>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</si>
  <si>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</si>
  <si>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</si>
  <si>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</si>
  <si>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</si>
  <si>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</si>
  <si>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</si>
  <si>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</si>
  <si>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</si>
  <si>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</si>
  <si>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</si>
  <si>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</si>
  <si>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</si>
  <si>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</si>
  <si>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</si>
  <si>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</si>
  <si>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</si>
  <si>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</si>
  <si>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</si>
  <si>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</si>
  <si>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</si>
  <si>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</si>
  <si>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</si>
  <si>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</si>
  <si>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</si>
  <si>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</si>
  <si>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</si>
  <si>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</si>
  <si>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</si>
  <si>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</si>
  <si>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</si>
  <si>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</si>
  <si>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</si>
  <si>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</si>
  <si>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</si>
  <si>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</si>
  <si>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</si>
  <si>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</si>
  <si>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</si>
  <si>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</si>
  <si>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</si>
  <si>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</si>
  <si>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</si>
  <si>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</si>
  <si>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</si>
  <si>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</si>
  <si>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</si>
  <si>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</si>
  <si>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</si>
  <si>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</si>
  <si>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</si>
  <si>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</si>
  <si>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</si>
  <si>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</si>
  <si>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</si>
  <si>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</si>
  <si>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</si>
  <si>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</si>
  <si>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</si>
  <si>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</si>
  <si>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</si>
  <si>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</si>
  <si>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</si>
  <si>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</si>
  <si>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</si>
  <si>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</si>
  <si>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</si>
  <si>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</si>
  <si>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</si>
  <si>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</si>
  <si>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</si>
  <si>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</si>
  <si>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</si>
  <si>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</si>
  <si>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</si>
  <si>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</si>
  <si>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</si>
  <si>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</si>
  <si>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</si>
  <si>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</si>
  <si>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</si>
  <si>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</si>
  <si>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</si>
  <si>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</si>
  <si>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</si>
  <si>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</si>
  <si>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</si>
  <si>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</si>
  <si>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</si>
  <si>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</si>
  <si>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</si>
  <si>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</si>
  <si>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</si>
  <si>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</si>
  <si>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</si>
  <si>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</si>
  <si>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</si>
  <si>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</si>
  <si>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</si>
  <si>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</si>
  <si>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</si>
  <si>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</si>
  <si>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</si>
  <si>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</si>
  <si>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</si>
  <si>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</si>
  <si>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</si>
  <si>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</si>
  <si>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</si>
  <si>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</si>
  <si>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</si>
  <si>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</si>
  <si>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</si>
  <si>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</si>
  <si>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</si>
  <si>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</si>
  <si>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</si>
  <si>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</si>
  <si>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</si>
  <si>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</si>
  <si>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</si>
  <si>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</si>
  <si>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</si>
  <si>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</si>
  <si>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</si>
  <si>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</si>
  <si>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</si>
  <si>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</si>
  <si>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</si>
  <si>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</si>
  <si>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</si>
  <si>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</si>
  <si>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</si>
  <si>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</si>
  <si>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</si>
  <si>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</si>
  <si>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</si>
  <si>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</si>
  <si>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</si>
  <si>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</si>
  <si>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</si>
  <si>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</si>
  <si>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</si>
  <si>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</si>
  <si>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</si>
  <si>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</si>
  <si>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</si>
  <si>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</si>
  <si>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</si>
  <si>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</si>
  <si>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</si>
  <si>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</si>
  <si>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</si>
  <si>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</si>
  <si>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</si>
  <si>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</si>
  <si>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</si>
  <si>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</si>
  <si>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</si>
  <si>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</si>
  <si>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</si>
  <si>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</si>
  <si>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</si>
  <si>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</si>
  <si>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</si>
  <si>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</si>
  <si>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</si>
  <si>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</si>
  <si>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</si>
  <si>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</si>
  <si>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</si>
  <si>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</si>
  <si>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</si>
  <si>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</si>
  <si>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</si>
  <si>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</si>
  <si>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</si>
  <si>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</si>
  <si>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</si>
  <si>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</si>
  <si>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</si>
  <si>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</si>
  <si>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</si>
  <si>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</si>
  <si>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</si>
  <si>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</si>
  <si>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</si>
  <si>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</si>
  <si>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</si>
  <si>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</si>
  <si>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</si>
  <si>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</si>
  <si>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</si>
  <si>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</si>
  <si>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</si>
  <si>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</si>
  <si>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</si>
  <si>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</si>
  <si>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</si>
  <si>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</si>
  <si>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</si>
  <si>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</si>
  <si>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</si>
  <si>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</si>
  <si>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</si>
  <si>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</si>
  <si>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</si>
  <si>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</si>
  <si>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</si>
  <si>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</si>
  <si>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</si>
  <si>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</si>
  <si>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</si>
  <si>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</si>
  <si>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</si>
  <si>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</si>
  <si>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</si>
  <si>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</si>
  <si>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</si>
  <si>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</si>
  <si>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</si>
  <si>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</si>
  <si>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</si>
  <si>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</si>
  <si>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</si>
  <si>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</si>
  <si>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</si>
  <si>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</si>
  <si>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</si>
  <si>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</si>
  <si>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</si>
  <si>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</si>
  <si>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</si>
  <si>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</si>
  <si>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</si>
  <si>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</si>
  <si>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</si>
  <si>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</si>
  <si>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</si>
  <si>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</si>
  <si>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</si>
  <si>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</si>
  <si>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</si>
  <si>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</si>
  <si>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</si>
  <si>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</si>
  <si>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</si>
  <si>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</si>
  <si>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</si>
  <si>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</si>
  <si>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</si>
  <si>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</si>
  <si>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</si>
  <si>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</si>
  <si>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</si>
  <si>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</si>
  <si>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</si>
  <si>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</si>
  <si>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</si>
  <si>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</si>
  <si>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</si>
  <si>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</si>
  <si>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</si>
  <si>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</si>
  <si>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</si>
  <si>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</si>
  <si>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</si>
  <si>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</si>
  <si>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</si>
  <si>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</si>
  <si>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</si>
  <si>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</si>
  <si>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</si>
  <si>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</si>
  <si>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</si>
  <si>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</si>
  <si>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</si>
  <si>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</si>
  <si>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</si>
  <si>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</si>
  <si>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</si>
  <si>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</si>
  <si>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</si>
  <si>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</si>
  <si>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</si>
  <si>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</si>
  <si>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</si>
  <si>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</si>
  <si>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</si>
  <si>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</si>
  <si>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</si>
  <si>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</si>
  <si>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</si>
  <si>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</si>
  <si>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</si>
  <si>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</si>
  <si>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</si>
  <si>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</si>
  <si>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</si>
  <si>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</si>
  <si>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</si>
  <si>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</si>
  <si>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</si>
  <si>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</si>
  <si>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</si>
  <si>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</si>
  <si>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</si>
  <si>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</si>
  <si>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</si>
  <si>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</si>
  <si>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</si>
  <si>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</si>
  <si>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</si>
  <si>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</si>
  <si>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</si>
  <si>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</si>
  <si>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</si>
  <si>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</si>
  <si>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</si>
  <si>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</si>
  <si>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</si>
  <si>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</si>
  <si>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</si>
  <si>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</si>
  <si>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</si>
  <si>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</si>
  <si>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</si>
  <si>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</si>
  <si>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</si>
  <si>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</si>
  <si>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</si>
  <si>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</si>
  <si>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</si>
  <si>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</si>
  <si>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</si>
  <si>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</si>
  <si>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</si>
  <si>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</si>
  <si>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</si>
  <si>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</si>
  <si>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</si>
  <si>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</si>
  <si>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</si>
  <si>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</si>
  <si>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</si>
  <si>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</si>
  <si>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</si>
  <si>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</si>
  <si>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</si>
  <si>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</si>
  <si>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</si>
  <si>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</si>
  <si>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</si>
  <si>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</si>
  <si>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</si>
  <si>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</si>
  <si>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</si>
  <si>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</si>
  <si>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</si>
  <si>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</si>
  <si>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</si>
  <si>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</si>
  <si>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</si>
  <si>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</si>
  <si>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</si>
  <si>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</si>
  <si>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</si>
  <si>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</si>
  <si>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</si>
  <si>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</si>
  <si>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</si>
  <si>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</si>
  <si>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</si>
  <si>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</si>
  <si>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</si>
  <si>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</si>
  <si>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</si>
  <si>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</si>
  <si>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</si>
  <si>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</si>
  <si>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</si>
  <si>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</si>
  <si>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</si>
  <si>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</si>
  <si>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</si>
  <si>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</si>
  <si>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</si>
  <si>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</si>
  <si>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</si>
  <si>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</si>
  <si>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</si>
  <si>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</si>
  <si>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</si>
  <si>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</si>
  <si>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</si>
  <si>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</si>
  <si>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</si>
  <si>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</si>
  <si>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</si>
  <si>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</si>
  <si>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</si>
  <si>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</si>
  <si>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</si>
  <si>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</si>
  <si>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</si>
  <si>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</si>
  <si>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</si>
  <si>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</si>
  <si>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</si>
  <si>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</si>
  <si>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</si>
  <si>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</si>
  <si>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</si>
  <si>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</si>
  <si>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</si>
  <si>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</si>
  <si>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</si>
  <si>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</si>
  <si>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</si>
  <si>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</si>
  <si>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</si>
  <si>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</si>
  <si>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</si>
  <si>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</si>
  <si>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</si>
  <si>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</si>
  <si>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</si>
  <si>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</si>
  <si>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</si>
  <si>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</si>
  <si>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</si>
  <si>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</si>
  <si>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</si>
  <si>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</si>
  <si>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</si>
  <si>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</si>
  <si>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</si>
  <si>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</si>
  <si>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</si>
  <si>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</si>
  <si>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</si>
  <si>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</si>
  <si>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</si>
  <si>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</si>
  <si>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</si>
  <si>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</si>
  <si>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</si>
  <si>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</si>
  <si>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</si>
  <si>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</si>
  <si>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</si>
  <si>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</si>
  <si>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</si>
  <si>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</si>
  <si>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</si>
  <si>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</si>
  <si>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</si>
  <si>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</si>
  <si>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</si>
  <si>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</si>
  <si>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</si>
  <si>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</si>
  <si>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</si>
  <si>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</si>
  <si>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</si>
  <si>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</si>
  <si>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</si>
  <si>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</si>
  <si>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</si>
  <si>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</si>
  <si>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</si>
  <si>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</si>
  <si>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</si>
  <si>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</si>
  <si>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</si>
  <si>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</si>
  <si>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</si>
  <si>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</si>
  <si>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</si>
  <si>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</si>
  <si>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</si>
  <si>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</si>
  <si>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</si>
  <si>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</si>
  <si>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</si>
  <si>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</si>
  <si>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</si>
  <si>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</si>
  <si>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</si>
  <si>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</si>
  <si>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</si>
  <si>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</si>
  <si>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</si>
  <si>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</si>
  <si>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</si>
  <si>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</si>
  <si>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</si>
  <si>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</si>
  <si>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</si>
  <si>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</si>
  <si>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</si>
  <si>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</si>
  <si>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</si>
  <si>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</si>
  <si>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</si>
  <si>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</si>
  <si>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</si>
  <si>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</si>
  <si>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</si>
  <si>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</si>
  <si>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</si>
  <si>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</si>
  <si>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</si>
  <si>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</si>
  <si>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</si>
  <si>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</si>
  <si>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</si>
  <si>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</si>
  <si>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</si>
  <si>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</si>
  <si>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</si>
  <si>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</si>
  <si>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</si>
  <si>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</si>
  <si>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</si>
  <si>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</si>
  <si>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</si>
  <si>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</si>
  <si>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</si>
  <si>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</si>
  <si>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</si>
  <si>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</si>
  <si>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</si>
  <si>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</si>
  <si>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</si>
  <si>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</si>
  <si>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</si>
  <si>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</si>
  <si>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</si>
  <si>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</si>
  <si>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</si>
  <si>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</si>
  <si>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</si>
  <si>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</si>
  <si>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</si>
  <si>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</si>
  <si>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</si>
  <si>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</si>
  <si>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</si>
  <si>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</si>
  <si>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</si>
  <si>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</si>
  <si>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</si>
  <si>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</si>
  <si>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</si>
  <si>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</si>
  <si>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</si>
  <si>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</si>
  <si>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</si>
  <si>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</si>
  <si>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</si>
  <si>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</si>
  <si>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</si>
  <si>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</si>
  <si>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</si>
  <si>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</si>
  <si>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</si>
  <si>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</si>
  <si>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</si>
  <si>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</si>
  <si>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</si>
  <si>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</si>
  <si>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</si>
  <si>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</si>
  <si>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</si>
  <si>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</si>
  <si>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</si>
  <si>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</si>
  <si>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</si>
  <si>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</si>
  <si>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</si>
  <si>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</si>
  <si>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</si>
  <si>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</si>
  <si>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</si>
  <si>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</si>
  <si>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</si>
  <si>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</si>
  <si>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</si>
  <si>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</si>
  <si>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</si>
  <si>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</si>
  <si>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</si>
  <si>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</si>
  <si>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</si>
  <si>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</si>
  <si>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</si>
  <si>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</si>
  <si>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</si>
  <si>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</si>
  <si>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</si>
  <si>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</si>
  <si>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</si>
  <si>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</si>
  <si>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</si>
  <si>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</si>
  <si>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</si>
  <si>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</si>
  <si>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</si>
  <si>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</si>
  <si>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</si>
  <si>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</si>
  <si>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</si>
  <si>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</si>
  <si>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</si>
  <si>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</si>
  <si>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</si>
  <si>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</si>
  <si>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</si>
  <si>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</si>
  <si>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</si>
  <si>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</si>
  <si>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</si>
  <si>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</si>
  <si>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</si>
  <si>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</si>
  <si>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</si>
  <si>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</si>
  <si>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</si>
  <si>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</si>
  <si>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</si>
  <si>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</si>
  <si>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</si>
  <si>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</si>
  <si>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</si>
  <si>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</si>
  <si>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</si>
  <si>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</si>
  <si>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</si>
  <si>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</si>
  <si>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</si>
  <si>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</si>
  <si>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</si>
  <si>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</si>
  <si>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</si>
  <si>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</si>
  <si>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</si>
  <si>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</si>
  <si>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</si>
  <si>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</si>
  <si>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</si>
  <si>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</si>
  <si>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</si>
  <si>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</si>
  <si>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</si>
  <si>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</si>
  <si>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</si>
  <si>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</si>
  <si>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</si>
  <si>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</si>
  <si>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</si>
  <si>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</si>
  <si>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</si>
  <si>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</si>
  <si>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</si>
  <si>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</si>
  <si>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</si>
  <si>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</si>
  <si>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</si>
  <si>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</si>
  <si>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</si>
  <si>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</si>
  <si>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</si>
  <si>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</si>
  <si>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</si>
  <si>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</si>
  <si>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</si>
  <si>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</si>
  <si>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</si>
  <si>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</si>
  <si>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</si>
  <si>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</si>
  <si>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</si>
  <si>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</si>
  <si>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</si>
  <si>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</si>
  <si>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</si>
  <si>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</si>
  <si>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</si>
  <si>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</si>
  <si>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</si>
  <si>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</si>
  <si>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</si>
  <si>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</si>
  <si>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</si>
  <si>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</si>
  <si>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</si>
  <si>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</si>
  <si>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</si>
  <si>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</si>
  <si>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</si>
  <si>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</si>
  <si>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</si>
  <si>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</si>
  <si>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</si>
  <si>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</si>
  <si>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</si>
  <si>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</si>
  <si>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</si>
  <si>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</si>
  <si>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</si>
  <si>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</si>
  <si>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</si>
  <si>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</si>
  <si>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</si>
  <si>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</si>
  <si>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</si>
  <si>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</si>
  <si>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</si>
  <si>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</si>
  <si>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</si>
  <si>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</si>
  <si>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</si>
  <si>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</si>
  <si>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</si>
  <si>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</si>
  <si>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</si>
  <si>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</si>
  <si>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</si>
  <si>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</si>
  <si>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</si>
  <si>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</si>
  <si>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</si>
  <si>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</si>
  <si>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</si>
  <si>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</si>
  <si>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</si>
  <si>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</si>
  <si>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</si>
  <si>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</si>
  <si>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</si>
  <si>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</si>
  <si>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</si>
  <si>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</si>
  <si>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</si>
  <si>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</si>
  <si>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</si>
  <si>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</si>
  <si>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</si>
  <si>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</si>
  <si>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</si>
  <si>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</si>
  <si>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</si>
  <si>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</si>
  <si>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</si>
  <si>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</si>
  <si>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</si>
  <si>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</si>
  <si>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</si>
  <si>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</si>
  <si>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</si>
  <si>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</si>
  <si>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</si>
  <si>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</si>
  <si>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</si>
  <si>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</si>
  <si>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</si>
  <si>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</si>
  <si>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</si>
  <si>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</si>
  <si>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</si>
  <si>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</si>
  <si>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</si>
  <si>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</si>
  <si>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</si>
  <si>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</si>
  <si>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</si>
  <si>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</si>
  <si>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</si>
  <si>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</si>
  <si>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</si>
  <si>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</si>
  <si>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</si>
  <si>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</si>
  <si>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</si>
  <si>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</si>
  <si>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</si>
  <si>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</si>
  <si>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</si>
  <si>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</si>
  <si>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</si>
  <si>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</si>
  <si>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</si>
  <si>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</si>
  <si>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</si>
  <si>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</si>
  <si>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</si>
  <si>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</si>
  <si>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</si>
  <si>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</si>
  <si>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</si>
  <si>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</si>
  <si>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</si>
  <si>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</si>
  <si>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</si>
  <si>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</si>
  <si>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</si>
  <si>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</si>
  <si>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</si>
  <si>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</si>
  <si>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</si>
  <si>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</si>
  <si>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</si>
  <si>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</si>
  <si>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</si>
  <si>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</si>
  <si>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</si>
  <si>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</si>
  <si>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</si>
  <si>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</si>
  <si>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</si>
  <si>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</si>
  <si>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</si>
  <si>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</si>
  <si>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</si>
  <si>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</si>
  <si>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</si>
  <si>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</si>
  <si>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</si>
  <si>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</si>
  <si>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</si>
  <si>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</si>
  <si>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</si>
  <si>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</si>
  <si>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</si>
  <si>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</si>
  <si>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</si>
  <si>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</si>
  <si>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</si>
  <si>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</si>
  <si>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</si>
  <si>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</si>
  <si>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</si>
  <si>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</si>
  <si>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</si>
  <si>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</si>
  <si>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</si>
  <si>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</si>
  <si>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</si>
  <si>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</si>
  <si>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</si>
  <si>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</si>
  <si>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</si>
  <si>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</si>
  <si>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</si>
  <si>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</si>
  <si>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</si>
  <si>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</si>
  <si>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</si>
  <si>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</si>
  <si>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</si>
  <si>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</si>
  <si>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</si>
  <si>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</si>
  <si>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</si>
  <si>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</si>
  <si>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</si>
  <si>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</si>
  <si>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</si>
  <si>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</si>
  <si>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</si>
  <si>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</si>
  <si>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</si>
  <si>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</si>
  <si>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</si>
  <si>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</si>
  <si>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</si>
  <si>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</si>
  <si>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</si>
  <si>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</si>
  <si>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</si>
  <si>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</si>
  <si>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</si>
  <si>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</si>
  <si>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</si>
  <si>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</si>
  <si>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</si>
  <si>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</si>
  <si>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</si>
  <si>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</si>
  <si>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</si>
  <si>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</si>
  <si>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</si>
  <si>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</si>
  <si>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</si>
  <si>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</si>
  <si>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</si>
  <si>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</si>
  <si>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</si>
  <si>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</si>
  <si>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</si>
  <si>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</si>
  <si>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</si>
  <si>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</si>
  <si>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</si>
  <si>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</si>
  <si>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</si>
  <si>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</si>
  <si>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</si>
  <si>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</si>
  <si>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</si>
  <si>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</si>
  <si>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</si>
  <si>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</si>
  <si>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</si>
  <si>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</si>
  <si>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</si>
  <si>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</si>
  <si>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</si>
  <si>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</si>
  <si>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</si>
  <si>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</si>
  <si>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</si>
  <si>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</si>
  <si>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</si>
  <si>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</si>
  <si>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</si>
  <si>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</si>
  <si>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</si>
  <si>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</si>
  <si>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</si>
  <si>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</si>
  <si>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</si>
  <si>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</si>
  <si>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</si>
  <si>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</si>
  <si>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</si>
  <si>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</si>
  <si>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</si>
  <si>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</si>
  <si>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</si>
  <si>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</si>
  <si>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</si>
  <si>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</si>
  <si>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</si>
  <si>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</si>
  <si>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</si>
  <si>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</si>
  <si>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</si>
  <si>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</si>
  <si>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</si>
  <si>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</si>
  <si>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</si>
  <si>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</si>
  <si>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</si>
  <si>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</si>
  <si>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</si>
  <si>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</si>
  <si>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</si>
  <si>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</si>
  <si>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</si>
  <si>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</si>
  <si>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</si>
  <si>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</si>
  <si>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</si>
  <si>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</si>
  <si>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</si>
  <si>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</si>
  <si>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</si>
  <si>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</si>
  <si>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</si>
  <si>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</si>
  <si>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</si>
  <si>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</si>
  <si>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</si>
  <si>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</si>
  <si>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</si>
  <si>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</si>
  <si>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</si>
  <si>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</si>
  <si>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</si>
  <si>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</si>
  <si>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</si>
  <si>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</si>
  <si>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</si>
  <si>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</si>
  <si>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</si>
  <si>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</si>
  <si>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</si>
  <si>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</si>
  <si>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</si>
  <si>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</si>
  <si>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</si>
  <si>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</si>
  <si>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</si>
  <si>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</si>
  <si>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</si>
  <si>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</si>
  <si>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</si>
  <si>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</si>
  <si>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</si>
  <si>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</si>
  <si>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</si>
  <si>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</si>
  <si>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</si>
  <si>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</si>
  <si>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</si>
  <si>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</si>
  <si>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</si>
  <si>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</si>
  <si>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</si>
  <si>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</si>
  <si>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</si>
  <si>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</si>
  <si>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</si>
  <si>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</si>
  <si>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</si>
  <si>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</si>
  <si>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</si>
  <si>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</si>
  <si>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</si>
  <si>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</si>
  <si>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</si>
  <si>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</si>
  <si>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</si>
  <si>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</si>
  <si>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</si>
  <si>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</si>
  <si>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</si>
  <si>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</si>
  <si>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</si>
  <si>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</si>
  <si>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</si>
  <si>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</si>
  <si>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</si>
  <si>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</si>
  <si>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</si>
  <si>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</si>
  <si>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</si>
  <si>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</si>
  <si>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</si>
  <si>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</si>
  <si>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</si>
  <si>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</si>
  <si>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</si>
  <si>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</si>
  <si>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</si>
  <si>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</si>
  <si>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</si>
  <si>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</si>
  <si>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</si>
  <si>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</si>
  <si>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</si>
  <si>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</si>
  <si>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</si>
  <si>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</si>
  <si>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</si>
  <si>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</si>
  <si>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</si>
  <si>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</si>
  <si>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</si>
  <si>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</si>
  <si>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</si>
  <si>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</si>
  <si>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</si>
  <si>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</si>
  <si>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</si>
  <si>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</si>
  <si>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</si>
  <si>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</si>
  <si>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</si>
  <si>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</si>
  <si>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</si>
  <si>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</si>
  <si>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</si>
  <si>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</si>
  <si>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</si>
  <si>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</si>
  <si>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</si>
  <si>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</si>
  <si>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</si>
  <si>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</si>
  <si>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</si>
  <si>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</si>
  <si>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</si>
  <si>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</si>
  <si>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</si>
  <si>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</si>
  <si>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</si>
  <si>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</si>
  <si>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</si>
  <si>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</si>
  <si>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</si>
  <si>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</si>
  <si>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</si>
  <si>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</si>
  <si>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</si>
  <si>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</si>
  <si>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</si>
  <si>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</si>
  <si>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</si>
  <si>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</si>
  <si>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</si>
  <si>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</si>
  <si>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</si>
  <si>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</si>
  <si>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</si>
  <si>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</si>
  <si>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</si>
  <si>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</si>
  <si>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</si>
  <si>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</si>
  <si>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</si>
  <si>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</si>
  <si>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</si>
  <si>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</si>
  <si>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</si>
  <si>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</si>
  <si>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</si>
  <si>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</si>
  <si>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</si>
  <si>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</si>
  <si>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</si>
  <si>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</si>
  <si>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</si>
  <si>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</si>
  <si>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</si>
  <si>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</si>
  <si>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</si>
  <si>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</si>
  <si>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</si>
  <si>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</si>
  <si>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</si>
  <si>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</si>
  <si>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</si>
  <si>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</si>
  <si>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</si>
  <si>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</si>
  <si>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</si>
  <si>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</si>
  <si>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</si>
  <si>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</si>
  <si>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</si>
  <si>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</si>
  <si>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</si>
  <si>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</si>
  <si>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</si>
  <si>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</si>
  <si>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</si>
  <si>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</si>
  <si>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</si>
  <si>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</si>
  <si>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</si>
  <si>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</si>
  <si>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</si>
  <si>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</si>
  <si>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</si>
  <si>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</si>
  <si>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</si>
  <si>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</si>
  <si>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</si>
  <si>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</si>
  <si>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</si>
  <si>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</si>
  <si>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</si>
  <si>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</si>
  <si>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</si>
  <si>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</si>
  <si>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</si>
  <si>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</si>
  <si>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</si>
  <si>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</si>
  <si>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</si>
  <si>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</si>
  <si>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</si>
  <si>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</si>
  <si>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</si>
  <si>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</si>
  <si>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</si>
  <si>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</si>
  <si>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</si>
  <si>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</si>
  <si>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</si>
  <si>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</si>
  <si>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</si>
  <si>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</si>
  <si>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</si>
  <si>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</si>
  <si>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</si>
  <si>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</si>
  <si>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</si>
  <si>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</si>
  <si>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</si>
  <si>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</si>
  <si>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</si>
  <si>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</si>
  <si>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</si>
  <si>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</si>
  <si>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</si>
  <si>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</si>
  <si>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</si>
  <si>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</si>
  <si>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</si>
  <si>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</si>
  <si>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</si>
  <si>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</si>
  <si>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</si>
  <si>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</si>
  <si>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</si>
  <si>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</si>
  <si>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</si>
  <si>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</si>
  <si>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</si>
  <si>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</si>
  <si>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</si>
  <si>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</si>
  <si>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</si>
  <si>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</si>
  <si>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</si>
  <si>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</si>
  <si>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</si>
  <si>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</si>
  <si>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</si>
  <si>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</si>
  <si>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</si>
  <si>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</si>
  <si>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</si>
  <si>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</si>
  <si>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</si>
  <si>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</si>
  <si>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</si>
  <si>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</si>
  <si>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</si>
  <si>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</si>
  <si>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</si>
  <si>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</si>
  <si>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</si>
  <si>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</si>
  <si>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</si>
  <si>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</si>
  <si>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</si>
  <si>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</si>
  <si>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</si>
  <si>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</si>
  <si>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</si>
  <si>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</si>
  <si>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</si>
  <si>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</si>
  <si>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</si>
  <si>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</si>
  <si>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</si>
  <si>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</si>
  <si>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</si>
  <si>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</si>
  <si>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</si>
  <si>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</si>
  <si>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</si>
  <si>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</si>
  <si>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</si>
  <si>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</si>
  <si>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</si>
  <si>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</si>
  <si>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</si>
  <si>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</si>
  <si>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</si>
  <si>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</si>
  <si>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</si>
  <si>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</si>
  <si>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</si>
  <si>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</si>
  <si>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</si>
  <si>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</si>
  <si>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</si>
  <si>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</si>
  <si>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</si>
  <si>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</si>
  <si>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</si>
  <si>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</si>
  <si>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</si>
  <si>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</si>
  <si>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</si>
  <si>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</si>
  <si>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</si>
  <si>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</si>
  <si>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</si>
  <si>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</si>
  <si>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</si>
  <si>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</si>
  <si>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</si>
  <si>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</si>
  <si>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</si>
  <si>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</si>
  <si>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</si>
  <si>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</si>
  <si>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</si>
  <si>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</si>
  <si>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</si>
  <si>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</si>
  <si>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</si>
  <si>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</si>
  <si>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</si>
  <si>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</si>
  <si>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</si>
  <si>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</si>
  <si>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</si>
  <si>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</si>
  <si>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</si>
  <si>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</si>
  <si>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</si>
  <si>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</si>
  <si>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</si>
  <si>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</si>
  <si>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</si>
  <si>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</si>
  <si>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</si>
  <si>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</si>
  <si>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</si>
  <si>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</si>
  <si>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</si>
  <si>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</si>
  <si>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</si>
  <si>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</si>
  <si>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</si>
  <si>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</si>
  <si>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</si>
  <si>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</si>
  <si>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</si>
  <si>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</si>
  <si>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</si>
  <si>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</si>
  <si>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</si>
  <si>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</si>
  <si>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</si>
  <si>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</si>
  <si>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</si>
  <si>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</si>
  <si>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</si>
  <si>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</si>
  <si>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</si>
  <si>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</si>
  <si>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</si>
  <si>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</si>
  <si>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</si>
  <si>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</si>
  <si>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</si>
  <si>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</si>
  <si>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</si>
  <si>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</si>
  <si>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</si>
  <si>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</si>
  <si>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</si>
  <si>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</si>
  <si>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</si>
  <si>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</si>
  <si>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</si>
  <si>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</si>
  <si>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</si>
  <si>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</si>
  <si>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</si>
  <si>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</si>
  <si>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</si>
  <si>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</si>
  <si>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</si>
  <si>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</si>
  <si>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</si>
  <si>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</si>
  <si>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</si>
  <si>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</si>
  <si>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</si>
  <si>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</si>
  <si>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</si>
  <si>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</si>
  <si>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</si>
  <si>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</si>
  <si>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</si>
  <si>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</si>
  <si>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</si>
  <si>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</si>
  <si>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</si>
  <si>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</si>
  <si>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</si>
  <si>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</si>
  <si>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</si>
  <si>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</si>
  <si>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</si>
  <si>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</si>
  <si>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</si>
  <si>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</si>
  <si>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</si>
  <si>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</si>
  <si>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</si>
  <si>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</si>
  <si>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</si>
  <si>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</si>
  <si>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</si>
  <si>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</si>
  <si>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</si>
  <si>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</si>
  <si>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</si>
  <si>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</si>
  <si>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</si>
  <si>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</si>
  <si>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</si>
  <si>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</si>
  <si>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</si>
  <si>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</si>
  <si>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</si>
  <si>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</si>
  <si>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</si>
  <si>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</si>
  <si>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</si>
  <si>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</si>
  <si>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</si>
  <si>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</si>
  <si>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</si>
  <si>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</si>
  <si>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</si>
  <si>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</si>
  <si>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</si>
  <si>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</si>
  <si>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</si>
  <si>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</si>
  <si>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</si>
  <si>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</si>
  <si>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</si>
  <si>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</si>
  <si>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</si>
  <si>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</si>
  <si>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</si>
  <si>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</si>
  <si>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</si>
  <si>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</si>
  <si>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</si>
  <si>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</si>
  <si>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</si>
  <si>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</si>
  <si>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</si>
  <si>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</si>
  <si>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</si>
  <si>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</si>
  <si>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</si>
  <si>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</si>
  <si>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</si>
  <si>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</si>
  <si>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</si>
  <si>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</si>
  <si>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</si>
  <si>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</si>
  <si>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</si>
  <si>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</si>
  <si>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</si>
  <si>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</si>
  <si>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</si>
  <si>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</si>
  <si>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</si>
  <si>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</si>
  <si>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</si>
  <si>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</si>
  <si>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</si>
  <si>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</si>
  <si>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</si>
  <si>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</si>
  <si>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</si>
  <si>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</si>
  <si>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</si>
  <si>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</si>
  <si>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</si>
  <si>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</si>
  <si>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</si>
  <si>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</si>
  <si>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</si>
  <si>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</si>
  <si>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</si>
  <si>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</si>
  <si>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</si>
  <si>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</si>
  <si>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</si>
  <si>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</si>
  <si>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</si>
  <si>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</si>
  <si>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</si>
  <si>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</si>
  <si>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</si>
  <si>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</si>
  <si>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</si>
  <si>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</si>
  <si>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</si>
  <si>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</si>
  <si>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</si>
  <si>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</si>
  <si>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</si>
  <si>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</si>
  <si>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</si>
  <si>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</si>
  <si>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</si>
  <si>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</si>
  <si>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</si>
  <si>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</si>
  <si>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</si>
  <si>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</si>
  <si>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</si>
  <si>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</si>
  <si>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</si>
  <si>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</si>
  <si>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</si>
  <si>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</si>
  <si>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</si>
  <si>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</si>
  <si>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</si>
  <si>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</si>
  <si>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</si>
  <si>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</si>
  <si>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</si>
  <si>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</si>
  <si>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</si>
  <si>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</si>
  <si>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</si>
  <si>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</si>
  <si>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</si>
  <si>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</si>
  <si>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</si>
  <si>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</si>
  <si>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</si>
  <si>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</si>
  <si>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</si>
  <si>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</si>
  <si>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</si>
  <si>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</si>
  <si>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</si>
  <si>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</si>
  <si>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</si>
  <si>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</si>
  <si>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</si>
  <si>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</si>
  <si>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</si>
  <si>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</si>
  <si>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</si>
  <si>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</si>
  <si>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</si>
  <si>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</si>
  <si>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</si>
  <si>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</si>
  <si>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</si>
  <si>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</si>
  <si>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</si>
  <si>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</si>
  <si>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</si>
  <si>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</si>
  <si>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</si>
  <si>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</si>
  <si>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</si>
  <si>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</si>
  <si>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</si>
  <si>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</si>
  <si>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</si>
  <si>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</si>
  <si>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</si>
  <si>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</si>
  <si>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</si>
  <si>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</si>
  <si>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</si>
  <si>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</si>
  <si>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</si>
  <si>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</si>
  <si>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</si>
  <si>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</si>
  <si>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</si>
  <si>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</si>
  <si>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</si>
  <si>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</si>
  <si>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</si>
  <si>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</si>
  <si>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</si>
  <si>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</si>
  <si>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</si>
  <si>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</si>
  <si>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</si>
  <si>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</si>
  <si>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</si>
  <si>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</si>
  <si>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</si>
  <si>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</si>
  <si>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</si>
  <si>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</si>
  <si>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</si>
  <si>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</si>
  <si>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</si>
  <si>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</si>
  <si>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</si>
  <si>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</si>
  <si>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</si>
  <si>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</si>
  <si>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</si>
  <si>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</si>
  <si>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</si>
  <si>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</si>
  <si>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</si>
  <si>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</si>
  <si>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</si>
  <si>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</si>
  <si>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</si>
  <si>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</si>
  <si>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</si>
  <si>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</si>
  <si>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</si>
  <si>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</si>
  <si>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</si>
  <si>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</si>
  <si>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</si>
  <si>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</si>
  <si>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</si>
  <si>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</si>
  <si>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</si>
  <si>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</si>
  <si>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</si>
  <si>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</si>
  <si>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</si>
  <si>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</si>
  <si>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</si>
  <si>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</si>
  <si>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</si>
  <si>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</si>
  <si>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</si>
  <si>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</si>
  <si>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</si>
  <si>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</si>
  <si>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</si>
  <si>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</si>
  <si>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</si>
  <si>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</si>
  <si>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</si>
  <si>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</si>
  <si>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</si>
  <si>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</si>
  <si>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</si>
  <si>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</si>
  <si>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</si>
  <si>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</si>
  <si>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</si>
  <si>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</si>
  <si>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</si>
  <si>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</si>
  <si>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</si>
  <si>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</si>
  <si>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</si>
  <si>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</si>
  <si>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</si>
  <si>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</si>
  <si>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</si>
  <si>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</si>
  <si>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</si>
  <si>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</si>
  <si>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</si>
  <si>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</si>
  <si>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</si>
  <si>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</si>
  <si>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</si>
  <si>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</si>
  <si>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</si>
  <si>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</si>
  <si>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</si>
  <si>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</si>
  <si>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</si>
  <si>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</si>
  <si>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</si>
  <si>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</si>
  <si>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</si>
  <si>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</si>
  <si>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</si>
  <si>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</si>
  <si>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</si>
  <si>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</si>
  <si>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</si>
  <si>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</si>
  <si>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</si>
  <si>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</si>
  <si>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</si>
  <si>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</si>
  <si>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</si>
  <si>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</si>
  <si>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</si>
  <si>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</si>
  <si>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</si>
  <si>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</si>
  <si>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</si>
  <si>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</si>
  <si>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</si>
  <si>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</si>
  <si>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</si>
  <si>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</si>
  <si>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</si>
  <si>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</si>
  <si>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</si>
  <si>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</si>
  <si>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</si>
  <si>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</si>
  <si>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</si>
  <si>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</si>
  <si>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</si>
  <si>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</si>
  <si>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</si>
  <si>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</si>
  <si>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</si>
  <si>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</si>
  <si>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</si>
  <si>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</si>
  <si>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</si>
  <si>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</si>
  <si>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</si>
  <si>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</si>
  <si>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</si>
  <si>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</si>
  <si>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</si>
  <si>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</si>
  <si>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</si>
  <si>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</si>
  <si>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</si>
  <si>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</si>
  <si>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</si>
  <si>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</si>
  <si>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</si>
  <si>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</si>
  <si>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</si>
  <si>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</si>
  <si>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</si>
  <si>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</si>
  <si>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</si>
  <si>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</si>
  <si>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</si>
  <si>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</si>
  <si>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</si>
  <si>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</si>
  <si>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</si>
  <si>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</si>
  <si>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</si>
  <si>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</si>
  <si>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</si>
  <si>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</si>
  <si>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</si>
  <si>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</si>
  <si>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</si>
  <si>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</si>
  <si>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</si>
  <si>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</si>
  <si>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</si>
  <si>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</si>
  <si>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</si>
  <si>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</si>
  <si>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</si>
  <si>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</si>
  <si>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</si>
  <si>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</si>
  <si>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</si>
  <si>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</si>
  <si>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</si>
  <si>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</si>
  <si>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</si>
  <si>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</si>
  <si>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</si>
  <si>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</si>
  <si>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</si>
  <si>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</si>
  <si>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</si>
  <si>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</si>
  <si>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</si>
  <si>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</si>
  <si>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</si>
  <si>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</si>
  <si>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</si>
  <si>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</si>
  <si>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</si>
  <si>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</si>
  <si>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</si>
  <si>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</si>
  <si>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</si>
  <si>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</si>
  <si>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</si>
  <si>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</si>
  <si>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</si>
  <si>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</si>
  <si>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</si>
  <si>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</si>
  <si>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</si>
  <si>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</si>
  <si>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</si>
  <si>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</si>
  <si>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</si>
  <si>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</si>
  <si>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</si>
  <si>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</si>
  <si>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</si>
  <si>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</si>
  <si>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</si>
  <si>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</si>
  <si>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</si>
  <si>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</si>
  <si>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</si>
  <si>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</si>
  <si>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</si>
  <si>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</si>
  <si>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</si>
  <si>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</si>
  <si>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</si>
  <si>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</si>
  <si>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</si>
  <si>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</si>
  <si>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</si>
  <si>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</si>
  <si>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</si>
  <si>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</si>
  <si>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</si>
  <si>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</si>
  <si>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3125-1.</t>
  </si>
  <si>
    <t>Предтеченская ул., д.4</t>
  </si>
  <si>
    <t>2336-1.</t>
  </si>
  <si>
    <t>2336-2.</t>
  </si>
  <si>
    <t>2336-3.</t>
  </si>
  <si>
    <t>2312-1.</t>
  </si>
  <si>
    <t>2312-2.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</si>
</sst>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4" x14ac:knownFonts="1"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3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vertAlign val="superscript"/>
      <sz val="14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color indexed="8"/>
      <name val="Calibri"/>
      <family val="2"/>
    </font>
    <font>
      <b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b/>
      <sz val="13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color theme="9" tint="0.3999755851924192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2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1" fillId="0" borderId="0"/>
    <xf numFmtId="164" fontId="12" fillId="0" borderId="0" applyFont="0" applyFill="0" applyBorder="0" applyAlignment="0" applyProtection="0"/>
    <xf numFmtId="0" fontId="12" fillId="0" borderId="0"/>
  </cellStyleXfs>
  <cellXfs count="418">
    <xf numFmtId="0" fontId="0" fillId="0" borderId="0" xfId="0"/>
    <xf numFmtId="4" fontId="2" fillId="0" borderId="7" xfId="0" applyNumberFormat="1" applyFont="1" applyFill="1" applyBorder="1" applyAlignment="1">
      <alignment horizontal="center" vertical="top"/>
    </xf>
    <xf numFmtId="1" fontId="2" fillId="0" borderId="7" xfId="2" applyNumberFormat="1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center" wrapText="1"/>
    </xf>
    <xf numFmtId="4" fontId="2" fillId="0" borderId="7" xfId="2" applyNumberFormat="1" applyFont="1" applyFill="1" applyBorder="1" applyAlignment="1">
      <alignment horizontal="center" vertical="top"/>
    </xf>
    <xf numFmtId="0" fontId="16" fillId="0" borderId="0" xfId="0" applyFont="1" applyFill="1" applyBorder="1"/>
    <xf numFmtId="0" fontId="18" fillId="0" borderId="0" xfId="0" applyFont="1" applyFill="1" applyBorder="1"/>
    <xf numFmtId="0" fontId="16" fillId="0" borderId="0" xfId="0" applyNumberFormat="1" applyFont="1" applyFill="1" applyBorder="1"/>
    <xf numFmtId="0" fontId="16" fillId="0" borderId="7" xfId="0" applyFont="1" applyFill="1" applyBorder="1"/>
    <xf numFmtId="0" fontId="18" fillId="0" borderId="7" xfId="0" applyFont="1" applyFill="1" applyBorder="1"/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0" borderId="7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/>
    </xf>
    <xf numFmtId="0" fontId="17" fillId="0" borderId="0" xfId="0" applyFont="1" applyFill="1"/>
    <xf numFmtId="0" fontId="6" fillId="0" borderId="0" xfId="0" applyFont="1" applyFill="1"/>
    <xf numFmtId="2" fontId="6" fillId="0" borderId="0" xfId="0" applyNumberFormat="1" applyFont="1" applyFill="1"/>
    <xf numFmtId="0" fontId="6" fillId="0" borderId="0" xfId="0" applyNumberFormat="1" applyFont="1" applyFill="1" applyAlignment="1">
      <alignment horizontal="center" vertical="center"/>
    </xf>
    <xf numFmtId="1" fontId="17" fillId="0" borderId="0" xfId="0" applyNumberFormat="1" applyFont="1" applyFill="1"/>
    <xf numFmtId="2" fontId="2" fillId="0" borderId="0" xfId="2" applyNumberFormat="1" applyFont="1" applyFill="1" applyBorder="1" applyAlignment="1">
      <alignment horizontal="center" vertical="top"/>
    </xf>
    <xf numFmtId="0" fontId="2" fillId="0" borderId="0" xfId="0" applyFont="1" applyFill="1" applyBorder="1" applyAlignment="1">
      <alignment vertical="center" wrapText="1"/>
    </xf>
    <xf numFmtId="0" fontId="0" fillId="0" borderId="0" xfId="0" applyFill="1"/>
    <xf numFmtId="0" fontId="2" fillId="0" borderId="0" xfId="0" applyFont="1" applyFill="1" applyBorder="1" applyAlignment="1">
      <alignment horizontal="center" vertical="top"/>
    </xf>
    <xf numFmtId="0" fontId="6" fillId="0" borderId="0" xfId="0" applyNumberFormat="1" applyFont="1" applyFill="1"/>
    <xf numFmtId="0" fontId="6" fillId="0" borderId="0" xfId="0" applyNumberFormat="1" applyFont="1" applyFill="1" applyBorder="1"/>
    <xf numFmtId="0" fontId="2" fillId="0" borderId="7" xfId="0" applyNumberFormat="1" applyFont="1" applyFill="1" applyBorder="1" applyAlignment="1">
      <alignment horizontal="center" vertical="center"/>
    </xf>
    <xf numFmtId="0" fontId="2" fillId="0" borderId="0" xfId="0" applyFont="1" applyFill="1"/>
    <xf numFmtId="0" fontId="4" fillId="0" borderId="0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horizontal="center" vertical="top" wrapText="1"/>
    </xf>
    <xf numFmtId="0" fontId="2" fillId="0" borderId="0" xfId="2" applyNumberFormat="1" applyFont="1" applyFill="1" applyBorder="1" applyAlignment="1">
      <alignment horizontal="center" vertical="top"/>
    </xf>
    <xf numFmtId="0" fontId="2" fillId="0" borderId="7" xfId="2" applyNumberFormat="1" applyFont="1" applyFill="1" applyBorder="1" applyAlignment="1">
      <alignment horizontal="center" vertical="center"/>
    </xf>
    <xf numFmtId="0" fontId="2" fillId="0" borderId="7" xfId="0" applyNumberFormat="1" applyFont="1" applyFill="1" applyBorder="1" applyAlignment="1">
      <alignment horizontal="center"/>
    </xf>
    <xf numFmtId="0" fontId="6" fillId="0" borderId="0" xfId="0" applyFont="1" applyFill="1" applyBorder="1"/>
    <xf numFmtId="0" fontId="24" fillId="0" borderId="0" xfId="0" applyFont="1" applyFill="1"/>
    <xf numFmtId="0" fontId="2" fillId="0" borderId="0" xfId="0" applyFont="1" applyFill="1" applyBorder="1"/>
    <xf numFmtId="0" fontId="6" fillId="0" borderId="0" xfId="0" applyFont="1" applyFill="1" applyAlignment="1">
      <alignment vertical="center"/>
    </xf>
    <xf numFmtId="0" fontId="2" fillId="0" borderId="7" xfId="0" applyFont="1" applyFill="1" applyBorder="1" applyAlignment="1">
      <alignment horizontal="left" vertical="center"/>
    </xf>
    <xf numFmtId="0" fontId="2" fillId="0" borderId="7" xfId="3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vertical="center" wrapText="1"/>
    </xf>
    <xf numFmtId="0" fontId="0" fillId="0" borderId="0" xfId="0" applyNumberFormat="1" applyFill="1"/>
    <xf numFmtId="0" fontId="4" fillId="0" borderId="7" xfId="0" applyNumberFormat="1" applyFont="1" applyFill="1" applyBorder="1" applyAlignment="1">
      <alignment horizontal="left" vertical="top" wrapText="1"/>
    </xf>
    <xf numFmtId="4" fontId="10" fillId="0" borderId="0" xfId="2" applyNumberFormat="1" applyFont="1" applyFill="1" applyBorder="1" applyAlignment="1">
      <alignment horizontal="center" vertical="top"/>
    </xf>
    <xf numFmtId="0" fontId="6" fillId="0" borderId="7" xfId="3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top" wrapText="1"/>
    </xf>
    <xf numFmtId="2" fontId="6" fillId="0" borderId="0" xfId="0" applyNumberFormat="1" applyFont="1" applyFill="1" applyBorder="1"/>
    <xf numFmtId="0" fontId="10" fillId="0" borderId="7" xfId="0" applyNumberFormat="1" applyFont="1" applyFill="1" applyBorder="1" applyAlignment="1">
      <alignment horizontal="center" vertical="center"/>
    </xf>
    <xf numFmtId="4" fontId="16" fillId="0" borderId="0" xfId="0" applyNumberFormat="1" applyFont="1" applyFill="1" applyBorder="1"/>
    <xf numFmtId="3" fontId="16" fillId="0" borderId="0" xfId="0" applyNumberFormat="1" applyFont="1" applyFill="1" applyBorder="1"/>
    <xf numFmtId="4" fontId="8" fillId="0" borderId="0" xfId="0" applyNumberFormat="1" applyFont="1" applyFill="1" applyBorder="1"/>
    <xf numFmtId="4" fontId="8" fillId="0" borderId="0" xfId="0" applyNumberFormat="1" applyFont="1" applyFill="1" applyBorder="1" applyAlignment="1">
      <alignment vertical="top"/>
    </xf>
    <xf numFmtId="4" fontId="0" fillId="0" borderId="0" xfId="0" applyNumberFormat="1"/>
    <xf numFmtId="3" fontId="0" fillId="0" borderId="0" xfId="0" applyNumberFormat="1"/>
    <xf numFmtId="0" fontId="3" fillId="0" borderId="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8" fillId="0" borderId="8" xfId="0" applyFont="1" applyFill="1" applyBorder="1"/>
    <xf numFmtId="0" fontId="19" fillId="2" borderId="9" xfId="0" applyNumberFormat="1" applyFont="1" applyFill="1" applyBorder="1" applyAlignment="1">
      <alignment vertical="top" wrapText="1"/>
    </xf>
    <xf numFmtId="3" fontId="10" fillId="0" borderId="9" xfId="2" applyNumberFormat="1" applyFont="1" applyFill="1" applyBorder="1" applyAlignment="1">
      <alignment horizontal="center" vertical="center"/>
    </xf>
    <xf numFmtId="3" fontId="24" fillId="0" borderId="9" xfId="0" applyNumberFormat="1" applyFont="1" applyBorder="1" applyAlignment="1">
      <alignment horizontal="center" vertical="center"/>
    </xf>
    <xf numFmtId="4" fontId="0" fillId="0" borderId="0" xfId="0" applyNumberFormat="1" applyAlignment="1">
      <alignment horizontal="center" vertical="top"/>
    </xf>
    <xf numFmtId="4" fontId="0" fillId="0" borderId="0" xfId="0" applyNumberFormat="1" applyFill="1"/>
    <xf numFmtId="0" fontId="3" fillId="0" borderId="7" xfId="0" applyNumberFormat="1" applyFont="1" applyFill="1" applyBorder="1" applyAlignment="1">
      <alignment horizontal="center" vertical="center"/>
    </xf>
    <xf numFmtId="4" fontId="3" fillId="0" borderId="7" xfId="0" applyNumberFormat="1" applyFont="1" applyFill="1" applyBorder="1" applyAlignment="1">
      <alignment horizontal="center" vertical="center"/>
    </xf>
    <xf numFmtId="4" fontId="10" fillId="0" borderId="7" xfId="2" applyNumberFormat="1" applyFont="1" applyFill="1" applyBorder="1" applyAlignment="1">
      <alignment horizontal="center" vertical="center"/>
    </xf>
    <xf numFmtId="3" fontId="3" fillId="0" borderId="7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top"/>
    </xf>
    <xf numFmtId="0" fontId="10" fillId="0" borderId="7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top"/>
    </xf>
    <xf numFmtId="0" fontId="4" fillId="3" borderId="7" xfId="0" applyNumberFormat="1" applyFont="1" applyFill="1" applyBorder="1" applyAlignment="1">
      <alignment horizontal="left" vertical="top" wrapText="1"/>
    </xf>
    <xf numFmtId="0" fontId="0" fillId="3" borderId="0" xfId="0" applyFill="1"/>
    <xf numFmtId="0" fontId="2" fillId="0" borderId="6" xfId="0" applyFont="1" applyFill="1" applyBorder="1" applyAlignment="1">
      <alignment horizontal="center" vertical="top"/>
    </xf>
    <xf numFmtId="0" fontId="4" fillId="0" borderId="6" xfId="0" applyNumberFormat="1" applyFont="1" applyFill="1" applyBorder="1" applyAlignment="1">
      <alignment horizontal="left" vertical="top" wrapText="1"/>
    </xf>
    <xf numFmtId="3" fontId="2" fillId="0" borderId="6" xfId="2" applyNumberFormat="1" applyFont="1" applyFill="1" applyBorder="1" applyAlignment="1">
      <alignment horizontal="center" vertical="top"/>
    </xf>
    <xf numFmtId="4" fontId="2" fillId="0" borderId="6" xfId="2" applyNumberFormat="1" applyFont="1" applyFill="1" applyBorder="1" applyAlignment="1">
      <alignment horizontal="center" vertical="top"/>
    </xf>
    <xf numFmtId="1" fontId="2" fillId="0" borderId="6" xfId="2" applyNumberFormat="1" applyFont="1" applyFill="1" applyBorder="1" applyAlignment="1">
      <alignment horizontal="center" vertical="top"/>
    </xf>
    <xf numFmtId="1" fontId="2" fillId="0" borderId="6" xfId="0" applyNumberFormat="1" applyFont="1" applyFill="1" applyBorder="1" applyAlignment="1">
      <alignment horizontal="center" vertical="top"/>
    </xf>
    <xf numFmtId="4" fontId="2" fillId="0" borderId="6" xfId="0" applyNumberFormat="1" applyFont="1" applyFill="1" applyBorder="1" applyAlignment="1">
      <alignment horizontal="center" vertical="top"/>
    </xf>
    <xf numFmtId="3" fontId="2" fillId="0" borderId="6" xfId="0" applyNumberFormat="1" applyFont="1" applyFill="1" applyBorder="1" applyAlignment="1">
      <alignment horizontal="center" vertical="top"/>
    </xf>
    <xf numFmtId="3" fontId="6" fillId="0" borderId="6" xfId="0" applyNumberFormat="1" applyFont="1" applyFill="1" applyBorder="1" applyAlignment="1">
      <alignment horizontal="center" vertical="top"/>
    </xf>
    <xf numFmtId="4" fontId="6" fillId="0" borderId="6" xfId="0" applyNumberFormat="1" applyFont="1" applyFill="1" applyBorder="1" applyAlignment="1">
      <alignment horizontal="center" vertical="top"/>
    </xf>
    <xf numFmtId="3" fontId="2" fillId="0" borderId="7" xfId="1" applyNumberFormat="1" applyFont="1" applyFill="1" applyBorder="1" applyAlignment="1">
      <alignment horizontal="center" vertical="top"/>
    </xf>
    <xf numFmtId="3" fontId="2" fillId="0" borderId="7" xfId="0" applyNumberFormat="1" applyFont="1" applyFill="1" applyBorder="1" applyAlignment="1">
      <alignment horizontal="center" vertical="top"/>
    </xf>
    <xf numFmtId="1" fontId="2" fillId="0" borderId="7" xfId="0" applyNumberFormat="1" applyFont="1" applyFill="1" applyBorder="1" applyAlignment="1">
      <alignment horizontal="center" vertical="top"/>
    </xf>
    <xf numFmtId="3" fontId="6" fillId="0" borderId="7" xfId="0" applyNumberFormat="1" applyFont="1" applyFill="1" applyBorder="1" applyAlignment="1">
      <alignment horizontal="center" vertical="top"/>
    </xf>
    <xf numFmtId="3" fontId="2" fillId="0" borderId="7" xfId="2" applyNumberFormat="1" applyFont="1" applyFill="1" applyBorder="1" applyAlignment="1">
      <alignment horizontal="center" vertical="top"/>
    </xf>
    <xf numFmtId="3" fontId="27" fillId="0" borderId="7" xfId="0" applyNumberFormat="1" applyFont="1" applyFill="1" applyBorder="1" applyAlignment="1">
      <alignment horizontal="center" vertical="top"/>
    </xf>
    <xf numFmtId="4" fontId="27" fillId="0" borderId="7" xfId="0" applyNumberFormat="1" applyFont="1" applyFill="1" applyBorder="1" applyAlignment="1">
      <alignment horizontal="center" vertical="top"/>
    </xf>
    <xf numFmtId="1" fontId="27" fillId="0" borderId="7" xfId="0" applyNumberFormat="1" applyFont="1" applyFill="1" applyBorder="1" applyAlignment="1">
      <alignment horizontal="center" vertical="top"/>
    </xf>
    <xf numFmtId="3" fontId="2" fillId="3" borderId="7" xfId="2" applyNumberFormat="1" applyFont="1" applyFill="1" applyBorder="1" applyAlignment="1">
      <alignment horizontal="center" vertical="top"/>
    </xf>
    <xf numFmtId="4" fontId="2" fillId="3" borderId="7" xfId="2" applyNumberFormat="1" applyFont="1" applyFill="1" applyBorder="1" applyAlignment="1">
      <alignment horizontal="center" vertical="top"/>
    </xf>
    <xf numFmtId="1" fontId="2" fillId="3" borderId="7" xfId="2" applyNumberFormat="1" applyFont="1" applyFill="1" applyBorder="1" applyAlignment="1">
      <alignment horizontal="center" vertical="top"/>
    </xf>
    <xf numFmtId="1" fontId="2" fillId="3" borderId="7" xfId="0" applyNumberFormat="1" applyFont="1" applyFill="1" applyBorder="1" applyAlignment="1">
      <alignment horizontal="center" vertical="top"/>
    </xf>
    <xf numFmtId="4" fontId="2" fillId="3" borderId="7" xfId="0" applyNumberFormat="1" applyFont="1" applyFill="1" applyBorder="1" applyAlignment="1">
      <alignment horizontal="center" vertical="top"/>
    </xf>
    <xf numFmtId="3" fontId="2" fillId="3" borderId="7" xfId="0" applyNumberFormat="1" applyFont="1" applyFill="1" applyBorder="1" applyAlignment="1">
      <alignment horizontal="center" vertical="top"/>
    </xf>
    <xf numFmtId="3" fontId="6" fillId="3" borderId="7" xfId="0" applyNumberFormat="1" applyFont="1" applyFill="1" applyBorder="1" applyAlignment="1">
      <alignment horizontal="center" vertical="top"/>
    </xf>
    <xf numFmtId="4" fontId="6" fillId="3" borderId="6" xfId="0" applyNumberFormat="1" applyFont="1" applyFill="1" applyBorder="1" applyAlignment="1">
      <alignment horizontal="center" vertical="top"/>
    </xf>
    <xf numFmtId="3" fontId="6" fillId="3" borderId="6" xfId="0" applyNumberFormat="1" applyFont="1" applyFill="1" applyBorder="1" applyAlignment="1">
      <alignment horizontal="center" vertical="top"/>
    </xf>
    <xf numFmtId="0" fontId="3" fillId="0" borderId="6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10" fillId="0" borderId="7" xfId="2" applyNumberFormat="1" applyFont="1" applyFill="1" applyBorder="1" applyAlignment="1">
      <alignment horizontal="center" vertical="center"/>
    </xf>
    <xf numFmtId="0" fontId="4" fillId="0" borderId="7" xfId="0" applyNumberFormat="1" applyFont="1" applyFill="1" applyBorder="1" applyAlignment="1">
      <alignment horizontal="left" vertical="center" wrapText="1"/>
    </xf>
    <xf numFmtId="0" fontId="13" fillId="0" borderId="7" xfId="3" applyNumberFormat="1" applyFont="1" applyFill="1" applyBorder="1" applyAlignment="1">
      <alignment horizontal="center" vertical="center"/>
    </xf>
    <xf numFmtId="0" fontId="2" fillId="0" borderId="7" xfId="5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2" fillId="0" borderId="7" xfId="2" applyFont="1" applyFill="1" applyBorder="1" applyAlignment="1">
      <alignment horizontal="center" vertical="center"/>
    </xf>
    <xf numFmtId="0" fontId="2" fillId="0" borderId="6" xfId="0" applyNumberFormat="1" applyFont="1" applyFill="1" applyBorder="1" applyAlignment="1">
      <alignment horizontal="center" vertical="center"/>
    </xf>
    <xf numFmtId="0" fontId="6" fillId="0" borderId="7" xfId="3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2" fillId="0" borderId="7" xfId="5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2" fillId="0" borderId="1" xfId="2" applyFont="1" applyFill="1" applyBorder="1" applyAlignment="1">
      <alignment horizontal="center" vertical="center"/>
    </xf>
    <xf numFmtId="0" fontId="2" fillId="0" borderId="7" xfId="3" applyFont="1" applyFill="1" applyBorder="1" applyAlignment="1">
      <alignment horizontal="center" vertical="center"/>
    </xf>
    <xf numFmtId="0" fontId="13" fillId="0" borderId="7" xfId="3" applyFont="1" applyFill="1" applyBorder="1" applyAlignment="1">
      <alignment horizontal="center" vertical="center"/>
    </xf>
    <xf numFmtId="0" fontId="14" fillId="0" borderId="7" xfId="0" applyNumberFormat="1" applyFont="1" applyFill="1" applyBorder="1" applyAlignment="1">
      <alignment horizontal="center" vertical="center"/>
    </xf>
    <xf numFmtId="1" fontId="14" fillId="0" borderId="7" xfId="0" applyNumberFormat="1" applyFont="1" applyFill="1" applyBorder="1" applyAlignment="1">
      <alignment horizontal="center" vertical="center"/>
    </xf>
    <xf numFmtId="1" fontId="2" fillId="0" borderId="7" xfId="0" applyNumberFormat="1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4" fontId="17" fillId="0" borderId="0" xfId="0" applyNumberFormat="1" applyFont="1" applyFill="1"/>
    <xf numFmtId="0" fontId="2" fillId="0" borderId="0" xfId="0" applyFont="1" applyFill="1" applyAlignment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center" textRotation="90" wrapText="1"/>
    </xf>
    <xf numFmtId="4" fontId="10" fillId="0" borderId="0" xfId="1" applyNumberFormat="1" applyFont="1" applyFill="1" applyBorder="1" applyAlignment="1">
      <alignment horizontal="center" vertical="center"/>
    </xf>
    <xf numFmtId="0" fontId="2" fillId="0" borderId="0" xfId="2" applyNumberFormat="1" applyFont="1" applyFill="1" applyBorder="1" applyAlignment="1">
      <alignment horizontal="center" vertical="center"/>
    </xf>
    <xf numFmtId="4" fontId="2" fillId="0" borderId="0" xfId="1" applyNumberFormat="1" applyFont="1" applyFill="1" applyBorder="1" applyAlignment="1">
      <alignment horizontal="center" vertical="center"/>
    </xf>
    <xf numFmtId="49" fontId="10" fillId="0" borderId="0" xfId="1" applyNumberFormat="1" applyFont="1" applyFill="1" applyBorder="1" applyAlignment="1">
      <alignment horizontal="center" vertical="center"/>
    </xf>
    <xf numFmtId="4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7" xfId="2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vertical="center"/>
    </xf>
    <xf numFmtId="2" fontId="10" fillId="0" borderId="7" xfId="2" applyNumberFormat="1" applyFont="1" applyFill="1" applyBorder="1" applyAlignment="1">
      <alignment horizontal="center" vertical="center"/>
    </xf>
    <xf numFmtId="3" fontId="2" fillId="0" borderId="0" xfId="1" applyNumberFormat="1" applyFont="1" applyFill="1" applyBorder="1" applyAlignment="1">
      <alignment horizontal="center" vertical="center"/>
    </xf>
    <xf numFmtId="2" fontId="2" fillId="0" borderId="7" xfId="2" applyNumberFormat="1" applyFont="1" applyFill="1" applyBorder="1" applyAlignment="1">
      <alignment horizontal="center" vertical="center"/>
    </xf>
    <xf numFmtId="2" fontId="2" fillId="0" borderId="7" xfId="1" applyNumberFormat="1" applyFont="1" applyFill="1" applyBorder="1" applyAlignment="1">
      <alignment horizontal="center" vertical="center"/>
    </xf>
    <xf numFmtId="2" fontId="2" fillId="0" borderId="7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2" fontId="2" fillId="0" borderId="0" xfId="2" applyNumberFormat="1" applyFont="1" applyFill="1" applyBorder="1" applyAlignment="1">
      <alignment horizontal="center" vertical="center"/>
    </xf>
    <xf numFmtId="2" fontId="10" fillId="0" borderId="7" xfId="1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7" xfId="1" applyNumberFormat="1" applyFont="1" applyFill="1" applyBorder="1" applyAlignment="1">
      <alignment horizontal="center" vertical="center"/>
    </xf>
    <xf numFmtId="2" fontId="13" fillId="0" borderId="7" xfId="2" applyNumberFormat="1" applyFont="1" applyFill="1" applyBorder="1" applyAlignment="1">
      <alignment horizontal="center" vertical="center"/>
    </xf>
    <xf numFmtId="2" fontId="2" fillId="0" borderId="7" xfId="4" applyNumberFormat="1" applyFont="1" applyFill="1" applyBorder="1" applyAlignment="1">
      <alignment horizontal="center" vertical="center"/>
    </xf>
    <xf numFmtId="0" fontId="2" fillId="0" borderId="7" xfId="4" applyNumberFormat="1" applyFont="1" applyFill="1" applyBorder="1" applyAlignment="1">
      <alignment horizontal="center" vertical="center"/>
    </xf>
    <xf numFmtId="0" fontId="2" fillId="0" borderId="0" xfId="1" applyNumberFormat="1" applyFont="1" applyFill="1" applyBorder="1" applyAlignment="1">
      <alignment horizontal="center" vertical="center"/>
    </xf>
    <xf numFmtId="49" fontId="2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4" fillId="0" borderId="7" xfId="0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0" fontId="13" fillId="0" borderId="7" xfId="3" applyFont="1" applyFill="1" applyBorder="1" applyAlignment="1">
      <alignment horizontal="left" vertical="center"/>
    </xf>
    <xf numFmtId="49" fontId="2" fillId="0" borderId="7" xfId="1" applyNumberFormat="1" applyFont="1" applyFill="1" applyBorder="1" applyAlignment="1">
      <alignment horizontal="center" vertical="center"/>
    </xf>
    <xf numFmtId="49" fontId="10" fillId="0" borderId="7" xfId="1" applyNumberFormat="1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center" vertical="center"/>
    </xf>
    <xf numFmtId="2" fontId="2" fillId="0" borderId="2" xfId="1" applyNumberFormat="1" applyFont="1" applyFill="1" applyBorder="1" applyAlignment="1">
      <alignment horizontal="center" vertical="center"/>
    </xf>
    <xf numFmtId="2" fontId="2" fillId="0" borderId="2" xfId="0" applyNumberFormat="1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7" xfId="0" applyNumberFormat="1" applyFont="1" applyFill="1" applyBorder="1" applyAlignment="1">
      <alignment horizontal="center" vertical="center"/>
    </xf>
    <xf numFmtId="2" fontId="2" fillId="2" borderId="7" xfId="2" applyNumberFormat="1" applyFont="1" applyFill="1" applyBorder="1" applyAlignment="1">
      <alignment horizontal="center" vertical="center"/>
    </xf>
    <xf numFmtId="0" fontId="2" fillId="2" borderId="7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center" vertical="center"/>
    </xf>
    <xf numFmtId="4" fontId="2" fillId="0" borderId="0" xfId="1" applyNumberFormat="1" applyFont="1" applyFill="1" applyBorder="1" applyAlignment="1">
      <alignment horizontal="center" vertical="center" wrapText="1"/>
    </xf>
    <xf numFmtId="0" fontId="2" fillId="0" borderId="0" xfId="2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2" fillId="0" borderId="7" xfId="3" applyFont="1" applyFill="1" applyBorder="1" applyAlignment="1">
      <alignment horizontal="left" vertical="center" wrapText="1"/>
    </xf>
    <xf numFmtId="2" fontId="14" fillId="0" borderId="7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2" fontId="14" fillId="0" borderId="7" xfId="0" applyNumberFormat="1" applyFont="1" applyFill="1" applyBorder="1" applyAlignment="1">
      <alignment horizontal="center" vertical="center"/>
    </xf>
    <xf numFmtId="4" fontId="29" fillId="0" borderId="0" xfId="0" applyNumberFormat="1" applyFont="1" applyFill="1"/>
    <xf numFmtId="0" fontId="28" fillId="0" borderId="0" xfId="0" applyFont="1" applyFill="1"/>
    <xf numFmtId="4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 vertical="center"/>
    </xf>
    <xf numFmtId="4" fontId="10" fillId="0" borderId="0" xfId="2" applyNumberFormat="1" applyFont="1" applyFill="1" applyBorder="1" applyAlignment="1">
      <alignment horizontal="center" vertical="center"/>
    </xf>
    <xf numFmtId="2" fontId="2" fillId="0" borderId="7" xfId="1" applyNumberFormat="1" applyFont="1" applyFill="1" applyBorder="1" applyAlignment="1" applyProtection="1">
      <alignment horizontal="center" vertical="center"/>
    </xf>
    <xf numFmtId="0" fontId="2" fillId="0" borderId="7" xfId="1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left" vertical="center" wrapText="1"/>
    </xf>
    <xf numFmtId="2" fontId="2" fillId="0" borderId="2" xfId="2" applyNumberFormat="1" applyFont="1" applyFill="1" applyBorder="1" applyAlignment="1">
      <alignment horizontal="center" vertical="center"/>
    </xf>
    <xf numFmtId="0" fontId="13" fillId="0" borderId="7" xfId="2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/>
    </xf>
    <xf numFmtId="0" fontId="13" fillId="0" borderId="7" xfId="0" applyNumberFormat="1" applyFont="1" applyFill="1" applyBorder="1" applyAlignment="1">
      <alignment horizontal="center" vertical="center"/>
    </xf>
    <xf numFmtId="0" fontId="17" fillId="0" borderId="0" xfId="0" applyNumberFormat="1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7" fillId="0" borderId="7" xfId="0" applyNumberFormat="1" applyFont="1" applyFill="1" applyBorder="1" applyAlignment="1">
      <alignment horizontal="center" vertical="center"/>
    </xf>
    <xf numFmtId="2" fontId="10" fillId="2" borderId="7" xfId="2" applyNumberFormat="1" applyFont="1" applyFill="1" applyBorder="1" applyAlignment="1">
      <alignment horizontal="center" vertical="center"/>
    </xf>
    <xf numFmtId="0" fontId="6" fillId="2" borderId="0" xfId="0" applyFont="1" applyFill="1"/>
    <xf numFmtId="2" fontId="6" fillId="2" borderId="0" xfId="0" applyNumberFormat="1" applyFont="1" applyFill="1"/>
    <xf numFmtId="0" fontId="10" fillId="2" borderId="7" xfId="2" applyNumberFormat="1" applyFont="1" applyFill="1" applyBorder="1" applyAlignment="1">
      <alignment horizontal="center" vertical="center"/>
    </xf>
    <xf numFmtId="49" fontId="2" fillId="2" borderId="7" xfId="1" applyNumberFormat="1" applyFont="1" applyFill="1" applyBorder="1" applyAlignment="1">
      <alignment horizontal="center" vertical="center"/>
    </xf>
    <xf numFmtId="4" fontId="2" fillId="2" borderId="0" xfId="1" applyNumberFormat="1" applyFont="1" applyFill="1" applyBorder="1" applyAlignment="1">
      <alignment horizontal="center" vertical="center"/>
    </xf>
    <xf numFmtId="49" fontId="2" fillId="2" borderId="0" xfId="1" applyNumberFormat="1" applyFont="1" applyFill="1" applyBorder="1" applyAlignment="1">
      <alignment horizontal="center" vertical="center"/>
    </xf>
    <xf numFmtId="0" fontId="6" fillId="2" borderId="7" xfId="0" applyNumberFormat="1" applyFont="1" applyFill="1" applyBorder="1" applyAlignment="1">
      <alignment horizontal="center" vertical="center"/>
    </xf>
    <xf numFmtId="0" fontId="6" fillId="2" borderId="0" xfId="0" applyNumberFormat="1" applyFont="1" applyFill="1" applyBorder="1" applyAlignment="1">
      <alignment horizontal="center" vertical="center"/>
    </xf>
    <xf numFmtId="0" fontId="2" fillId="2" borderId="7" xfId="2" applyFont="1" applyFill="1" applyBorder="1" applyAlignment="1">
      <alignment horizontal="left" vertical="center" wrapText="1"/>
    </xf>
    <xf numFmtId="0" fontId="10" fillId="2" borderId="7" xfId="0" applyFont="1" applyFill="1" applyBorder="1" applyAlignment="1">
      <alignment horizontal="left" vertical="center" wrapText="1"/>
    </xf>
    <xf numFmtId="0" fontId="2" fillId="2" borderId="7" xfId="2" applyFont="1" applyFill="1" applyBorder="1" applyAlignment="1">
      <alignment horizontal="left" vertical="center"/>
    </xf>
    <xf numFmtId="0" fontId="10" fillId="0" borderId="7" xfId="0" applyFont="1" applyFill="1" applyBorder="1" applyAlignment="1">
      <alignment horizontal="left" vertical="center"/>
    </xf>
    <xf numFmtId="0" fontId="13" fillId="0" borderId="7" xfId="3" applyFont="1" applyFill="1" applyBorder="1" applyAlignment="1">
      <alignment horizontal="left" vertical="center" wrapText="1"/>
    </xf>
    <xf numFmtId="0" fontId="2" fillId="0" borderId="7" xfId="2" applyFont="1" applyFill="1" applyBorder="1" applyAlignment="1">
      <alignment horizontal="left" vertical="center" wrapText="1"/>
    </xf>
    <xf numFmtId="0" fontId="13" fillId="0" borderId="7" xfId="0" applyFont="1" applyFill="1" applyBorder="1" applyAlignment="1">
      <alignment horizontal="left" vertical="center" wrapText="1"/>
    </xf>
    <xf numFmtId="0" fontId="13" fillId="0" borderId="7" xfId="0" applyFont="1" applyFill="1" applyBorder="1" applyAlignment="1">
      <alignment horizontal="left" vertical="center"/>
    </xf>
    <xf numFmtId="0" fontId="13" fillId="0" borderId="7" xfId="2" applyFont="1" applyFill="1" applyBorder="1" applyAlignment="1">
      <alignment horizontal="left" vertical="center"/>
    </xf>
    <xf numFmtId="0" fontId="2" fillId="0" borderId="1" xfId="2" applyFont="1" applyFill="1" applyBorder="1" applyAlignment="1">
      <alignment horizontal="left" vertical="center" wrapText="1"/>
    </xf>
    <xf numFmtId="0" fontId="2" fillId="0" borderId="6" xfId="2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left" vertical="center" wrapText="1"/>
    </xf>
    <xf numFmtId="0" fontId="21" fillId="0" borderId="7" xfId="3" applyFont="1" applyFill="1" applyBorder="1" applyAlignment="1">
      <alignment horizontal="left" vertical="center"/>
    </xf>
    <xf numFmtId="0" fontId="6" fillId="0" borderId="7" xfId="3" applyFont="1" applyFill="1" applyBorder="1" applyAlignment="1">
      <alignment horizontal="left" vertical="center"/>
    </xf>
    <xf numFmtId="0" fontId="14" fillId="0" borderId="7" xfId="0" applyFont="1" applyFill="1" applyBorder="1" applyAlignment="1">
      <alignment horizontal="left" vertical="center"/>
    </xf>
    <xf numFmtId="0" fontId="6" fillId="0" borderId="7" xfId="3" applyFont="1" applyFill="1" applyBorder="1" applyAlignment="1">
      <alignment horizontal="left" vertical="center" wrapText="1"/>
    </xf>
    <xf numFmtId="0" fontId="14" fillId="0" borderId="0" xfId="0" applyFont="1" applyFill="1" applyAlignment="1">
      <alignment horizontal="center" vertical="center"/>
    </xf>
    <xf numFmtId="4" fontId="2" fillId="0" borderId="0" xfId="0" applyNumberFormat="1" applyFont="1" applyFill="1" applyAlignment="1">
      <alignment horizontal="center" vertical="center" wrapText="1"/>
    </xf>
    <xf numFmtId="2" fontId="2" fillId="0" borderId="0" xfId="2" applyNumberFormat="1" applyFont="1" applyFill="1" applyBorder="1" applyAlignment="1">
      <alignment horizontal="center" vertical="center" wrapText="1"/>
    </xf>
    <xf numFmtId="4" fontId="10" fillId="0" borderId="0" xfId="1" applyNumberFormat="1" applyFont="1" applyFill="1" applyBorder="1" applyAlignment="1">
      <alignment horizontal="center" vertical="center" wrapText="1"/>
    </xf>
    <xf numFmtId="2" fontId="2" fillId="2" borderId="0" xfId="2" applyNumberFormat="1" applyFont="1" applyFill="1" applyBorder="1" applyAlignment="1">
      <alignment horizontal="center" vertical="center" wrapText="1"/>
    </xf>
    <xf numFmtId="0" fontId="2" fillId="0" borderId="0" xfId="1" applyNumberFormat="1" applyFont="1" applyFill="1" applyBorder="1" applyAlignment="1">
      <alignment horizontal="center" vertical="center" wrapText="1"/>
    </xf>
    <xf numFmtId="4" fontId="2" fillId="2" borderId="0" xfId="1" applyNumberFormat="1" applyFont="1" applyFill="1" applyBorder="1" applyAlignment="1">
      <alignment horizontal="center" vertical="center" wrapText="1"/>
    </xf>
    <xf numFmtId="49" fontId="2" fillId="0" borderId="0" xfId="1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>
      <alignment horizontal="center" vertical="center"/>
    </xf>
    <xf numFmtId="1" fontId="2" fillId="0" borderId="0" xfId="2" applyNumberFormat="1" applyFont="1" applyFill="1" applyBorder="1" applyAlignment="1">
      <alignment horizontal="center" vertical="center"/>
    </xf>
    <xf numFmtId="49" fontId="6" fillId="2" borderId="0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10" fillId="0" borderId="0" xfId="2" applyNumberFormat="1" applyFont="1" applyFill="1" applyBorder="1" applyAlignment="1">
      <alignment horizontal="center" vertical="center"/>
    </xf>
    <xf numFmtId="49" fontId="10" fillId="0" borderId="0" xfId="1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/>
    </xf>
    <xf numFmtId="0" fontId="2" fillId="2" borderId="7" xfId="2" applyFont="1" applyFill="1" applyBorder="1" applyAlignment="1">
      <alignment horizontal="center" vertical="center"/>
    </xf>
    <xf numFmtId="4" fontId="10" fillId="2" borderId="0" xfId="0" applyNumberFormat="1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left" vertical="center" wrapText="1"/>
    </xf>
    <xf numFmtId="0" fontId="13" fillId="2" borderId="0" xfId="0" applyNumberFormat="1" applyFont="1" applyFill="1" applyBorder="1" applyAlignment="1">
      <alignment horizontal="center" vertical="center"/>
    </xf>
    <xf numFmtId="0" fontId="14" fillId="2" borderId="7" xfId="0" applyNumberFormat="1" applyFont="1" applyFill="1" applyBorder="1" applyAlignment="1">
      <alignment horizontal="center" vertical="center"/>
    </xf>
    <xf numFmtId="2" fontId="14" fillId="2" borderId="7" xfId="0" applyNumberFormat="1" applyFont="1" applyFill="1" applyBorder="1" applyAlignment="1">
      <alignment horizontal="center" vertical="center"/>
    </xf>
    <xf numFmtId="2" fontId="6" fillId="2" borderId="7" xfId="0" applyNumberFormat="1" applyFont="1" applyFill="1" applyBorder="1" applyAlignment="1">
      <alignment horizontal="center" vertical="center"/>
    </xf>
    <xf numFmtId="4" fontId="2" fillId="2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/>
    </xf>
    <xf numFmtId="0" fontId="2" fillId="0" borderId="1" xfId="2" applyFont="1" applyFill="1" applyBorder="1" applyAlignment="1">
      <alignment horizontal="left" vertical="center"/>
    </xf>
    <xf numFmtId="0" fontId="22" fillId="0" borderId="0" xfId="0" applyFont="1" applyFill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6" fillId="0" borderId="0" xfId="0" applyNumberFormat="1" applyFont="1" applyFill="1" applyAlignment="1">
      <alignment horizontal="center"/>
    </xf>
    <xf numFmtId="0" fontId="1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2" fontId="17" fillId="0" borderId="7" xfId="0" applyNumberFormat="1" applyFont="1" applyFill="1" applyBorder="1" applyAlignment="1">
      <alignment horizontal="center" vertical="center"/>
    </xf>
    <xf numFmtId="2" fontId="2" fillId="0" borderId="7" xfId="1" applyNumberFormat="1" applyFont="1" applyFill="1" applyBorder="1" applyAlignment="1">
      <alignment horizontal="center" vertical="center" wrapText="1"/>
    </xf>
    <xf numFmtId="2" fontId="10" fillId="0" borderId="7" xfId="0" applyNumberFormat="1" applyFont="1" applyFill="1" applyBorder="1" applyAlignment="1">
      <alignment horizontal="center" vertical="center" wrapText="1"/>
    </xf>
    <xf numFmtId="0" fontId="10" fillId="0" borderId="7" xfId="0" applyNumberFormat="1" applyFont="1" applyFill="1" applyBorder="1" applyAlignment="1">
      <alignment horizontal="center" vertical="center" wrapText="1"/>
    </xf>
    <xf numFmtId="2" fontId="6" fillId="0" borderId="7" xfId="3" applyNumberFormat="1" applyFont="1" applyFill="1" applyBorder="1" applyAlignment="1">
      <alignment horizontal="center" vertical="center"/>
    </xf>
    <xf numFmtId="2" fontId="10" fillId="0" borderId="7" xfId="1" applyNumberFormat="1" applyFont="1" applyFill="1" applyBorder="1" applyAlignment="1">
      <alignment horizontal="center" vertical="center" wrapText="1"/>
    </xf>
    <xf numFmtId="0" fontId="2" fillId="0" borderId="7" xfId="1" applyNumberFormat="1" applyFont="1" applyFill="1" applyBorder="1" applyAlignment="1">
      <alignment horizontal="center" vertical="center" wrapText="1"/>
    </xf>
    <xf numFmtId="2" fontId="2" fillId="0" borderId="7" xfId="2" applyNumberFormat="1" applyFont="1" applyFill="1" applyBorder="1" applyAlignment="1">
      <alignment horizontal="center" vertical="center" wrapText="1"/>
    </xf>
    <xf numFmtId="0" fontId="2" fillId="0" borderId="7" xfId="2" applyNumberFormat="1" applyFont="1" applyFill="1" applyBorder="1" applyAlignment="1">
      <alignment horizontal="center" vertical="center" wrapText="1"/>
    </xf>
    <xf numFmtId="0" fontId="24" fillId="0" borderId="7" xfId="0" applyNumberFormat="1" applyFont="1" applyFill="1" applyBorder="1" applyAlignment="1">
      <alignment horizontal="center" vertical="center"/>
    </xf>
    <xf numFmtId="2" fontId="2" fillId="0" borderId="7" xfId="1" applyNumberFormat="1" applyFont="1" applyFill="1" applyBorder="1" applyAlignment="1" applyProtection="1">
      <alignment horizontal="center" vertical="center" wrapText="1"/>
    </xf>
    <xf numFmtId="0" fontId="2" fillId="0" borderId="7" xfId="1" applyNumberFormat="1" applyFont="1" applyFill="1" applyBorder="1" applyAlignment="1" applyProtection="1">
      <alignment horizontal="center" vertical="center" wrapText="1"/>
    </xf>
    <xf numFmtId="2" fontId="2" fillId="2" borderId="7" xfId="1" applyNumberFormat="1" applyFont="1" applyFill="1" applyBorder="1" applyAlignment="1">
      <alignment horizontal="center" vertical="center" wrapText="1"/>
    </xf>
    <xf numFmtId="2" fontId="6" fillId="0" borderId="0" xfId="0" applyNumberFormat="1" applyFont="1" applyFill="1" applyAlignment="1">
      <alignment horizontal="center" vertical="center"/>
    </xf>
    <xf numFmtId="2" fontId="2" fillId="0" borderId="7" xfId="4" applyNumberFormat="1" applyFont="1" applyFill="1" applyBorder="1" applyAlignment="1">
      <alignment horizontal="center" vertical="center" wrapText="1"/>
    </xf>
    <xf numFmtId="0" fontId="2" fillId="0" borderId="7" xfId="4" applyNumberFormat="1" applyFont="1" applyFill="1" applyBorder="1" applyAlignment="1">
      <alignment horizontal="center" vertical="center" wrapText="1"/>
    </xf>
    <xf numFmtId="2" fontId="13" fillId="2" borderId="7" xfId="2" applyNumberFormat="1" applyFont="1" applyFill="1" applyBorder="1" applyAlignment="1">
      <alignment horizontal="center" vertical="center"/>
    </xf>
    <xf numFmtId="0" fontId="13" fillId="2" borderId="7" xfId="2" applyNumberFormat="1" applyFont="1" applyFill="1" applyBorder="1" applyAlignment="1">
      <alignment horizontal="center" vertical="center"/>
    </xf>
    <xf numFmtId="2" fontId="13" fillId="0" borderId="2" xfId="2" applyNumberFormat="1" applyFont="1" applyFill="1" applyBorder="1" applyAlignment="1">
      <alignment horizontal="center" vertical="center"/>
    </xf>
    <xf numFmtId="1" fontId="2" fillId="0" borderId="7" xfId="2" applyNumberFormat="1" applyFont="1" applyFill="1" applyBorder="1" applyAlignment="1">
      <alignment horizontal="center" vertical="center"/>
    </xf>
    <xf numFmtId="2" fontId="13" fillId="0" borderId="7" xfId="0" applyNumberFormat="1" applyFont="1" applyFill="1" applyBorder="1" applyAlignment="1">
      <alignment horizontal="center" vertical="center"/>
    </xf>
    <xf numFmtId="2" fontId="2" fillId="0" borderId="7" xfId="3" applyNumberFormat="1" applyFont="1" applyFill="1" applyBorder="1" applyAlignment="1">
      <alignment horizontal="center" vertical="center"/>
    </xf>
    <xf numFmtId="2" fontId="10" fillId="0" borderId="7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 wrapText="1"/>
    </xf>
    <xf numFmtId="2" fontId="2" fillId="0" borderId="1" xfId="2" applyNumberFormat="1" applyFont="1" applyFill="1" applyBorder="1" applyAlignment="1">
      <alignment horizontal="center" vertical="center"/>
    </xf>
    <xf numFmtId="49" fontId="2" fillId="2" borderId="7" xfId="0" applyNumberFormat="1" applyFont="1" applyFill="1" applyBorder="1" applyAlignment="1">
      <alignment horizontal="center" vertical="center"/>
    </xf>
    <xf numFmtId="49" fontId="10" fillId="0" borderId="7" xfId="2" applyNumberFormat="1" applyFont="1" applyFill="1" applyBorder="1" applyAlignment="1">
      <alignment horizontal="center" vertical="center"/>
    </xf>
    <xf numFmtId="2" fontId="13" fillId="0" borderId="7" xfId="3" applyNumberFormat="1" applyFont="1" applyFill="1" applyBorder="1" applyAlignment="1">
      <alignment horizontal="center" vertical="center"/>
    </xf>
    <xf numFmtId="49" fontId="6" fillId="2" borderId="7" xfId="0" applyNumberFormat="1" applyFont="1" applyFill="1" applyBorder="1" applyAlignment="1">
      <alignment horizontal="center" vertical="center"/>
    </xf>
    <xf numFmtId="0" fontId="2" fillId="0" borderId="1" xfId="2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2" fontId="2" fillId="0" borderId="6" xfId="2" applyNumberFormat="1" applyFont="1" applyFill="1" applyBorder="1" applyAlignment="1">
      <alignment horizontal="center" vertical="center"/>
    </xf>
    <xf numFmtId="0" fontId="2" fillId="0" borderId="6" xfId="2" applyNumberFormat="1" applyFont="1" applyFill="1" applyBorder="1" applyAlignment="1">
      <alignment horizontal="center" vertical="center"/>
    </xf>
    <xf numFmtId="0" fontId="6" fillId="0" borderId="6" xfId="0" applyNumberFormat="1" applyFont="1" applyFill="1" applyBorder="1" applyAlignment="1">
      <alignment horizontal="center" vertical="center"/>
    </xf>
    <xf numFmtId="49" fontId="2" fillId="0" borderId="7" xfId="1" applyNumberFormat="1" applyFont="1" applyFill="1" applyBorder="1" applyAlignment="1">
      <alignment horizontal="center" vertical="center" wrapText="1"/>
    </xf>
    <xf numFmtId="49" fontId="10" fillId="0" borderId="7" xfId="1" applyNumberFormat="1" applyFont="1" applyFill="1" applyBorder="1" applyAlignment="1">
      <alignment horizontal="center" vertical="center" wrapText="1"/>
    </xf>
    <xf numFmtId="2" fontId="15" fillId="0" borderId="7" xfId="0" applyNumberFormat="1" applyFont="1" applyFill="1" applyBorder="1" applyAlignment="1">
      <alignment horizontal="center" vertical="center" wrapText="1"/>
    </xf>
    <xf numFmtId="0" fontId="15" fillId="0" borderId="7" xfId="0" applyNumberFormat="1" applyFont="1" applyFill="1" applyBorder="1" applyAlignment="1">
      <alignment horizontal="center" vertical="center" wrapText="1"/>
    </xf>
    <xf numFmtId="0" fontId="14" fillId="0" borderId="7" xfId="0" applyNumberFormat="1" applyFont="1" applyFill="1" applyBorder="1" applyAlignment="1">
      <alignment horizontal="center" vertical="center" wrapText="1"/>
    </xf>
    <xf numFmtId="2" fontId="14" fillId="2" borderId="7" xfId="0" applyNumberFormat="1" applyFont="1" applyFill="1" applyBorder="1" applyAlignment="1">
      <alignment horizontal="center" vertical="center" wrapText="1"/>
    </xf>
    <xf numFmtId="0" fontId="14" fillId="2" borderId="7" xfId="0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2" fontId="23" fillId="0" borderId="7" xfId="2" applyNumberFormat="1" applyFont="1" applyFill="1" applyBorder="1" applyAlignment="1">
      <alignment horizontal="center" vertical="center"/>
    </xf>
    <xf numFmtId="2" fontId="10" fillId="0" borderId="1" xfId="2" applyNumberFormat="1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2" fontId="6" fillId="0" borderId="0" xfId="0" applyNumberFormat="1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4" fontId="24" fillId="0" borderId="0" xfId="0" applyNumberFormat="1" applyFont="1" applyFill="1" applyAlignment="1">
      <alignment vertical="center"/>
    </xf>
    <xf numFmtId="2" fontId="2" fillId="0" borderId="0" xfId="0" applyNumberFormat="1" applyFon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2" fillId="0" borderId="0" xfId="0" applyFont="1" applyFill="1" applyAlignment="1">
      <alignment vertical="center"/>
    </xf>
    <xf numFmtId="2" fontId="17" fillId="0" borderId="0" xfId="0" applyNumberFormat="1" applyFont="1" applyFill="1" applyAlignment="1">
      <alignment vertical="center"/>
    </xf>
    <xf numFmtId="0" fontId="6" fillId="2" borderId="0" xfId="0" applyNumberFormat="1" applyFont="1" applyFill="1" applyAlignment="1">
      <alignment vertical="center"/>
    </xf>
    <xf numFmtId="0" fontId="2" fillId="2" borderId="7" xfId="3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1" fontId="14" fillId="0" borderId="7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2" fontId="16" fillId="0" borderId="0" xfId="0" applyNumberFormat="1" applyFont="1" applyFill="1" applyBorder="1"/>
    <xf numFmtId="2" fontId="3" fillId="0" borderId="1" xfId="0" applyNumberFormat="1" applyFont="1" applyFill="1" applyBorder="1" applyAlignment="1">
      <alignment horizontal="center" vertical="center" wrapText="1"/>
    </xf>
    <xf numFmtId="2" fontId="3" fillId="0" borderId="5" xfId="0" applyNumberFormat="1" applyFont="1" applyFill="1" applyBorder="1" applyAlignment="1">
      <alignment horizontal="center" vertical="center" wrapText="1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2" fontId="3" fillId="0" borderId="3" xfId="0" applyNumberFormat="1" applyFont="1" applyFill="1" applyBorder="1" applyAlignment="1">
      <alignment horizontal="center" vertical="center"/>
    </xf>
    <xf numFmtId="2" fontId="2" fillId="0" borderId="3" xfId="2" applyNumberFormat="1" applyFont="1" applyFill="1" applyBorder="1" applyAlignment="1">
      <alignment horizontal="center" vertical="center"/>
    </xf>
    <xf numFmtId="2" fontId="2" fillId="0" borderId="3" xfId="1" applyNumberFormat="1" applyFont="1" applyFill="1" applyBorder="1" applyAlignment="1">
      <alignment horizontal="center" vertical="center"/>
    </xf>
    <xf numFmtId="2" fontId="2" fillId="0" borderId="3" xfId="0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top" wrapText="1"/>
    </xf>
    <xf numFmtId="2" fontId="10" fillId="0" borderId="0" xfId="2" applyNumberFormat="1" applyFont="1" applyFill="1" applyBorder="1" applyAlignment="1">
      <alignment horizontal="center" vertical="top"/>
    </xf>
    <xf numFmtId="2" fontId="8" fillId="0" borderId="0" xfId="0" applyNumberFormat="1" applyFont="1" applyFill="1" applyBorder="1" applyAlignment="1">
      <alignment vertical="top"/>
    </xf>
    <xf numFmtId="2" fontId="0" fillId="0" borderId="0" xfId="0" applyNumberFormat="1" applyFill="1"/>
    <xf numFmtId="4" fontId="2" fillId="2" borderId="0" xfId="0" applyNumberFormat="1" applyFont="1" applyFill="1" applyBorder="1" applyAlignment="1">
      <alignment horizontal="center" vertical="center"/>
    </xf>
    <xf numFmtId="0" fontId="17" fillId="0" borderId="0" xfId="0" applyNumberFormat="1" applyFont="1" applyFill="1"/>
    <xf numFmtId="0" fontId="2" fillId="0" borderId="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2" fontId="14" fillId="0" borderId="0" xfId="0" applyNumberFormat="1" applyFont="1" applyFill="1" applyAlignment="1">
      <alignment horizontal="right" vertical="center"/>
    </xf>
    <xf numFmtId="0" fontId="2" fillId="0" borderId="7" xfId="0" applyFont="1" applyFill="1" applyBorder="1" applyAlignment="1">
      <alignment horizontal="left" vertical="center" wrapText="1"/>
    </xf>
    <xf numFmtId="2" fontId="2" fillId="0" borderId="7" xfId="0" applyNumberFormat="1" applyFont="1" applyFill="1" applyBorder="1" applyAlignment="1">
      <alignment horizontal="center" vertical="center" textRotation="90" wrapText="1"/>
    </xf>
    <xf numFmtId="2" fontId="2" fillId="0" borderId="7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/>
    </xf>
    <xf numFmtId="0" fontId="6" fillId="0" borderId="7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center" vertical="center" wrapText="1"/>
    </xf>
    <xf numFmtId="2" fontId="10" fillId="0" borderId="7" xfId="3" applyNumberFormat="1" applyFont="1" applyFill="1" applyBorder="1" applyAlignment="1">
      <alignment horizontal="center" vertical="center"/>
    </xf>
    <xf numFmtId="2" fontId="32" fillId="0" borderId="0" xfId="0" applyNumberFormat="1" applyFont="1" applyFill="1" applyAlignment="1">
      <alignment horizontal="center" vertical="center"/>
    </xf>
    <xf numFmtId="0" fontId="32" fillId="0" borderId="0" xfId="0" applyFont="1" applyFill="1" applyAlignment="1">
      <alignment vertical="center"/>
    </xf>
    <xf numFmtId="0" fontId="32" fillId="0" borderId="0" xfId="0" applyFont="1" applyFill="1"/>
    <xf numFmtId="0" fontId="2" fillId="0" borderId="7" xfId="0" applyFont="1" applyFill="1" applyBorder="1" applyAlignment="1">
      <alignment horizontal="left" vertical="top" wrapText="1"/>
    </xf>
    <xf numFmtId="2" fontId="2" fillId="0" borderId="7" xfId="0" applyNumberFormat="1" applyFont="1" applyFill="1" applyBorder="1" applyAlignment="1">
      <alignment horizontal="center" vertical="top" wrapText="1"/>
    </xf>
    <xf numFmtId="2" fontId="2" fillId="0" borderId="7" xfId="2" applyNumberFormat="1" applyFont="1" applyFill="1" applyBorder="1" applyAlignment="1">
      <alignment horizontal="center" vertical="top"/>
    </xf>
    <xf numFmtId="0" fontId="2" fillId="0" borderId="7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left" vertical="center" wrapText="1"/>
    </xf>
    <xf numFmtId="2" fontId="14" fillId="0" borderId="7" xfId="0" applyNumberFormat="1" applyFont="1" applyFill="1" applyBorder="1" applyAlignment="1">
      <alignment horizontal="center" vertical="top" wrapText="1"/>
    </xf>
    <xf numFmtId="0" fontId="14" fillId="0" borderId="7" xfId="0" applyNumberFormat="1" applyFont="1" applyFill="1" applyBorder="1" applyAlignment="1">
      <alignment horizontal="center" vertical="top" wrapText="1"/>
    </xf>
    <xf numFmtId="2" fontId="2" fillId="0" borderId="7" xfId="0" applyNumberFormat="1" applyFont="1" applyFill="1" applyBorder="1" applyAlignment="1">
      <alignment horizontal="center" vertical="top"/>
    </xf>
    <xf numFmtId="0" fontId="2" fillId="0" borderId="7" xfId="0" applyNumberFormat="1" applyFont="1" applyFill="1" applyBorder="1" applyAlignment="1">
      <alignment horizontal="center" vertical="top"/>
    </xf>
    <xf numFmtId="0" fontId="33" fillId="0" borderId="0" xfId="0" applyNumberFormat="1" applyFont="1" applyFill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7" xfId="0" applyNumberFormat="1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left" vertical="center"/>
    </xf>
    <xf numFmtId="4" fontId="2" fillId="2" borderId="7" xfId="0" applyNumberFormat="1" applyFont="1" applyFill="1" applyBorder="1" applyAlignment="1">
      <alignment horizontal="center" vertical="center"/>
    </xf>
    <xf numFmtId="3" fontId="2" fillId="2" borderId="0" xfId="1" applyNumberFormat="1" applyFont="1" applyFill="1" applyBorder="1" applyAlignment="1">
      <alignment horizontal="center" vertical="center"/>
    </xf>
    <xf numFmtId="2" fontId="2" fillId="2" borderId="7" xfId="1" applyNumberFormat="1" applyFont="1" applyFill="1" applyBorder="1" applyAlignment="1">
      <alignment horizontal="center" vertical="center"/>
    </xf>
    <xf numFmtId="0" fontId="2" fillId="2" borderId="7" xfId="1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left" vertical="center"/>
    </xf>
    <xf numFmtId="0" fontId="24" fillId="2" borderId="7" xfId="0" applyFont="1" applyFill="1" applyBorder="1" applyAlignment="1">
      <alignment horizontal="center" vertical="center"/>
    </xf>
    <xf numFmtId="49" fontId="10" fillId="2" borderId="7" xfId="0" applyNumberFormat="1" applyFont="1" applyFill="1" applyBorder="1" applyAlignment="1">
      <alignment horizontal="center" vertical="center"/>
    </xf>
    <xf numFmtId="49" fontId="10" fillId="2" borderId="0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/>
    <xf numFmtId="2" fontId="15" fillId="2" borderId="7" xfId="0" applyNumberFormat="1" applyFont="1" applyFill="1" applyBorder="1" applyAlignment="1">
      <alignment horizontal="center" vertical="center"/>
    </xf>
    <xf numFmtId="0" fontId="15" fillId="2" borderId="7" xfId="0" applyNumberFormat="1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 wrapText="1"/>
    </xf>
    <xf numFmtId="0" fontId="8" fillId="2" borderId="7" xfId="0" applyFont="1" applyFill="1" applyBorder="1"/>
    <xf numFmtId="0" fontId="19" fillId="2" borderId="2" xfId="0" applyNumberFormat="1" applyFont="1" applyFill="1" applyBorder="1" applyAlignment="1">
      <alignment horizontal="left" vertical="center" wrapText="1"/>
    </xf>
    <xf numFmtId="4" fontId="10" fillId="2" borderId="0" xfId="2" applyNumberFormat="1" applyFont="1" applyFill="1" applyBorder="1" applyAlignment="1">
      <alignment horizontal="center" vertical="center"/>
    </xf>
    <xf numFmtId="4" fontId="0" fillId="2" borderId="0" xfId="0" applyNumberFormat="1" applyFill="1"/>
    <xf numFmtId="4" fontId="17" fillId="2" borderId="0" xfId="0" applyNumberFormat="1" applyFont="1" applyFill="1"/>
    <xf numFmtId="0" fontId="0" fillId="2" borderId="0" xfId="0" applyFill="1"/>
    <xf numFmtId="0" fontId="2" fillId="2" borderId="7" xfId="0" applyFont="1" applyFill="1" applyBorder="1" applyAlignment="1">
      <alignment horizontal="center" vertical="top"/>
    </xf>
    <xf numFmtId="0" fontId="4" fillId="2" borderId="7" xfId="0" applyNumberFormat="1" applyFont="1" applyFill="1" applyBorder="1" applyAlignment="1">
      <alignment horizontal="left" vertical="center" wrapText="1"/>
    </xf>
    <xf numFmtId="2" fontId="2" fillId="2" borderId="2" xfId="0" applyNumberFormat="1" applyFont="1" applyFill="1" applyBorder="1" applyAlignment="1">
      <alignment horizontal="center" vertical="center"/>
    </xf>
    <xf numFmtId="2" fontId="2" fillId="2" borderId="3" xfId="1" applyNumberFormat="1" applyFont="1" applyFill="1" applyBorder="1" applyAlignment="1">
      <alignment horizontal="center" vertical="center"/>
    </xf>
    <xf numFmtId="2" fontId="2" fillId="2" borderId="3" xfId="2" applyNumberFormat="1" applyFont="1" applyFill="1" applyBorder="1" applyAlignment="1">
      <alignment horizontal="center" vertical="center"/>
    </xf>
    <xf numFmtId="0" fontId="2" fillId="2" borderId="7" xfId="2" applyFont="1" applyFill="1" applyBorder="1" applyAlignment="1">
      <alignment horizontal="center" vertical="top"/>
    </xf>
    <xf numFmtId="0" fontId="2" fillId="2" borderId="7" xfId="0" applyNumberFormat="1" applyFont="1" applyFill="1" applyBorder="1" applyAlignment="1">
      <alignment horizontal="center" vertical="top"/>
    </xf>
    <xf numFmtId="2" fontId="14" fillId="2" borderId="7" xfId="0" applyNumberFormat="1" applyFont="1" applyFill="1" applyBorder="1" applyAlignment="1">
      <alignment horizontal="center" vertical="top" wrapText="1"/>
    </xf>
    <xf numFmtId="2" fontId="2" fillId="2" borderId="7" xfId="2" applyNumberFormat="1" applyFont="1" applyFill="1" applyBorder="1" applyAlignment="1">
      <alignment horizontal="center" vertical="top"/>
    </xf>
    <xf numFmtId="1" fontId="14" fillId="2" borderId="7" xfId="0" applyNumberFormat="1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left" vertical="center" wrapText="1"/>
    </xf>
    <xf numFmtId="2" fontId="2" fillId="0" borderId="7" xfId="0" applyNumberFormat="1" applyFont="1" applyFill="1" applyBorder="1" applyAlignment="1">
      <alignment horizontal="center" vertical="center" textRotation="90" wrapText="1"/>
    </xf>
    <xf numFmtId="4" fontId="2" fillId="0" borderId="7" xfId="0" applyNumberFormat="1" applyFont="1" applyFill="1" applyBorder="1" applyAlignment="1">
      <alignment horizontal="center" vertical="center" textRotation="90" wrapText="1"/>
    </xf>
    <xf numFmtId="0" fontId="2" fillId="0" borderId="7" xfId="0" applyNumberFormat="1" applyFont="1" applyFill="1" applyBorder="1" applyAlignment="1">
      <alignment horizontal="center" vertical="center" textRotation="90" wrapText="1"/>
    </xf>
    <xf numFmtId="4" fontId="6" fillId="0" borderId="7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textRotation="90"/>
    </xf>
    <xf numFmtId="0" fontId="2" fillId="0" borderId="6" xfId="0" applyNumberFormat="1" applyFont="1" applyFill="1" applyBorder="1" applyAlignment="1">
      <alignment horizontal="center" vertical="center" textRotation="90"/>
    </xf>
    <xf numFmtId="2" fontId="2" fillId="0" borderId="7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/>
    </xf>
    <xf numFmtId="0" fontId="6" fillId="0" borderId="7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Alignment="1">
      <alignment horizontal="right" vertical="center"/>
    </xf>
    <xf numFmtId="0" fontId="14" fillId="0" borderId="0" xfId="0" applyFont="1" applyFill="1" applyAlignment="1">
      <alignment horizontal="right" vertical="center"/>
    </xf>
    <xf numFmtId="2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7" xfId="0" applyFont="1" applyFill="1" applyBorder="1" applyAlignment="1">
      <alignment horizontal="center" vertical="center" textRotation="90" wrapText="1"/>
    </xf>
    <xf numFmtId="0" fontId="2" fillId="0" borderId="1" xfId="0" applyFont="1" applyFill="1" applyBorder="1" applyAlignment="1">
      <alignment horizontal="center" vertical="center" textRotation="90" wrapText="1"/>
    </xf>
    <xf numFmtId="0" fontId="2" fillId="0" borderId="6" xfId="0" applyFont="1" applyFill="1" applyBorder="1" applyAlignment="1">
      <alignment horizontal="center" vertical="center" textRotation="90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/>
    </xf>
    <xf numFmtId="2" fontId="3" fillId="0" borderId="4" xfId="0" applyNumberFormat="1" applyFont="1" applyFill="1" applyBorder="1" applyAlignment="1">
      <alignment horizontal="center"/>
    </xf>
    <xf numFmtId="2" fontId="3" fillId="0" borderId="3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/>
    </xf>
    <xf numFmtId="4" fontId="26" fillId="0" borderId="7" xfId="0" applyNumberFormat="1" applyFont="1" applyFill="1" applyBorder="1" applyAlignment="1">
      <alignment horizontal="center" vertical="center" wrapText="1"/>
    </xf>
    <xf numFmtId="4" fontId="25" fillId="0" borderId="7" xfId="0" applyNumberFormat="1" applyFont="1" applyFill="1" applyBorder="1" applyAlignment="1">
      <alignment horizontal="center"/>
    </xf>
  </cellXfs>
  <cellStyles count="6">
    <cellStyle name="Обычный" xfId="0" builtinId="0"/>
    <cellStyle name="Обычный 2" xfId="2"/>
    <cellStyle name="Обычный 2 2" xfId="3"/>
    <cellStyle name="Обычный 3" xfId="5"/>
    <cellStyle name="Финансовый" xfId="1" builtinId="3"/>
    <cellStyle name="Финансовый 2" xfId="4"/>
  </cellStyles>
  <dxfs count="2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mruColors>
      <color rgb="FFFF00FF"/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A3248"/>
  <sheetViews>
    <sheetView tabSelected="1" zoomScale="50" zoomScaleNormal="50" workbookViewId="0">
      <selection activeCell="AN13" sqref="AN13"/>
    </sheetView>
  </sheetViews>
  <sheetFormatPr defaultRowHeight="22.5" customHeight="1" x14ac:dyDescent="0.25"/>
  <cols>
    <col min="1" max="1" width="9.6640625" style="113" customWidth="1"/>
    <col min="2" max="2" width="11.1640625" style="17" hidden="1" customWidth="1"/>
    <col min="3" max="3" width="69" style="242" customWidth="1"/>
    <col min="4" max="4" width="9.5" style="17" hidden="1" customWidth="1"/>
    <col min="5" max="5" width="9.6640625" style="113" hidden="1" customWidth="1"/>
    <col min="6" max="6" width="16.6640625" style="113" hidden="1" customWidth="1"/>
    <col min="7" max="8" width="9.5" style="17" hidden="1" customWidth="1"/>
    <col min="9" max="9" width="21.5" style="16" hidden="1" customWidth="1"/>
    <col min="10" max="10" width="18" style="16" hidden="1" customWidth="1"/>
    <col min="11" max="11" width="18.5" style="16" hidden="1" customWidth="1"/>
    <col min="12" max="12" width="17" style="23" hidden="1" customWidth="1"/>
    <col min="13" max="13" width="28.6640625" style="16" customWidth="1"/>
    <col min="14" max="15" width="18" style="16" customWidth="1"/>
    <col min="16" max="16" width="18.1640625" style="16" customWidth="1"/>
    <col min="17" max="17" width="26" style="16" customWidth="1"/>
    <col min="18" max="18" width="29.33203125" style="16" customWidth="1"/>
    <col min="19" max="19" width="19.5" style="23" customWidth="1"/>
    <col min="20" max="20" width="18.83203125" style="16" customWidth="1"/>
    <col min="21" max="21" width="19.6640625" style="16" customWidth="1"/>
    <col min="22" max="22" width="20.1640625" style="16" customWidth="1"/>
    <col min="23" max="23" width="18.33203125" style="16" customWidth="1"/>
    <col min="24" max="24" width="17.5" style="16" customWidth="1"/>
    <col min="25" max="25" width="21.5" style="16" customWidth="1"/>
    <col min="26" max="26" width="20.33203125" style="16" customWidth="1"/>
    <col min="27" max="27" width="19.1640625" style="16" customWidth="1"/>
    <col min="28" max="28" width="23.33203125" style="16" customWidth="1"/>
    <col min="29" max="29" width="10.1640625" style="16" customWidth="1"/>
    <col min="30" max="30" width="18.5" style="16" customWidth="1"/>
    <col min="31" max="31" width="20" style="16" customWidth="1"/>
    <col min="32" max="32" width="21.5" style="16" customWidth="1"/>
    <col min="33" max="33" width="10" style="15" customWidth="1"/>
    <col min="34" max="35" width="31.1640625" style="122" customWidth="1"/>
    <col min="36" max="36" width="13.83203125" style="134" hidden="1" customWidth="1"/>
    <col min="37" max="37" width="12.5" style="35" hidden="1" customWidth="1"/>
    <col min="38" max="38" width="9.33203125" style="134" hidden="1" customWidth="1"/>
    <col min="39" max="39" width="10" style="113" customWidth="1"/>
    <col min="40" max="40" width="36.6640625" style="294" customWidth="1"/>
    <col min="41" max="41" width="22.6640625" style="15" customWidth="1"/>
    <col min="42" max="44" width="9.33203125" style="15" customWidth="1"/>
    <col min="45" max="16384" width="9.33203125" style="15"/>
  </cols>
  <sheetData>
    <row r="1" spans="1:40" ht="19.5" customHeight="1" x14ac:dyDescent="0.25">
      <c r="AB1" s="332"/>
      <c r="AC1" s="332"/>
      <c r="AD1" s="332"/>
      <c r="AE1" s="401" t="s">
        <v>188</v>
      </c>
      <c r="AF1" s="402"/>
      <c r="AG1" s="402"/>
      <c r="AM1" s="216"/>
    </row>
    <row r="2" spans="1:40" ht="19.5" customHeight="1" x14ac:dyDescent="0.25">
      <c r="AE2" s="401" t="s">
        <v>189</v>
      </c>
      <c r="AF2" s="402"/>
      <c r="AG2" s="402"/>
      <c r="AM2" s="216"/>
      <c r="AN2" s="35"/>
    </row>
    <row r="3" spans="1:40" ht="19.5" customHeight="1" x14ac:dyDescent="0.25">
      <c r="AB3" s="401" t="s">
        <v>0</v>
      </c>
      <c r="AC3" s="402"/>
      <c r="AD3" s="402"/>
      <c r="AE3" s="401"/>
      <c r="AF3" s="402"/>
      <c r="AG3" s="402"/>
      <c r="AM3" s="216"/>
      <c r="AN3" s="35"/>
    </row>
    <row r="4" spans="1:40" ht="14.25" customHeight="1" x14ac:dyDescent="0.25">
      <c r="AB4" s="403" t="s">
        <v>3205</v>
      </c>
      <c r="AC4" s="404"/>
      <c r="AD4" s="404"/>
      <c r="AE4" s="403"/>
      <c r="AF4" s="404"/>
      <c r="AG4" s="404"/>
      <c r="AH4" s="217"/>
      <c r="AI4" s="217"/>
      <c r="AM4" s="225"/>
      <c r="AN4" s="35"/>
    </row>
    <row r="5" spans="1:40" ht="12.75" customHeight="1" x14ac:dyDescent="0.25">
      <c r="M5" s="19"/>
      <c r="R5" s="43"/>
      <c r="AH5" s="217"/>
      <c r="AI5" s="217"/>
      <c r="AN5" s="35"/>
    </row>
    <row r="6" spans="1:40" ht="12" customHeight="1" x14ac:dyDescent="0.25">
      <c r="AH6" s="217"/>
      <c r="AI6" s="217"/>
      <c r="AN6" s="35"/>
    </row>
    <row r="7" spans="1:40" ht="12" customHeight="1" x14ac:dyDescent="0.25">
      <c r="AH7" s="171"/>
      <c r="AI7" s="171"/>
      <c r="AN7" s="35"/>
    </row>
    <row r="8" spans="1:40" ht="12.75" customHeight="1" x14ac:dyDescent="0.25">
      <c r="AH8" s="171"/>
      <c r="AI8" s="171"/>
      <c r="AN8" s="35"/>
    </row>
    <row r="9" spans="1:40" ht="12.75" customHeight="1" x14ac:dyDescent="0.25">
      <c r="AH9" s="171"/>
      <c r="AI9" s="171"/>
      <c r="AN9" s="35"/>
    </row>
    <row r="10" spans="1:40" ht="15.75" customHeight="1" x14ac:dyDescent="0.25">
      <c r="A10" s="386" t="s">
        <v>190</v>
      </c>
      <c r="B10" s="386"/>
      <c r="C10" s="386"/>
      <c r="D10" s="386"/>
      <c r="E10" s="386"/>
      <c r="F10" s="386"/>
      <c r="G10" s="386"/>
      <c r="H10" s="386"/>
      <c r="I10" s="386"/>
      <c r="J10" s="386"/>
      <c r="K10" s="386"/>
      <c r="L10" s="387"/>
      <c r="M10" s="388"/>
      <c r="N10" s="386"/>
      <c r="O10" s="386"/>
      <c r="P10" s="386"/>
      <c r="Q10" s="386"/>
      <c r="R10" s="388"/>
      <c r="S10" s="387"/>
      <c r="T10" s="388"/>
      <c r="U10" s="388"/>
      <c r="V10" s="388"/>
      <c r="W10" s="388"/>
      <c r="X10" s="388"/>
      <c r="Y10" s="388"/>
      <c r="Z10" s="388"/>
      <c r="AA10" s="388"/>
      <c r="AB10" s="388"/>
      <c r="AC10" s="386"/>
      <c r="AD10" s="386"/>
      <c r="AE10" s="388"/>
      <c r="AF10" s="386"/>
      <c r="AG10" s="386"/>
      <c r="AH10" s="217"/>
      <c r="AI10" s="217"/>
      <c r="AM10" s="330"/>
      <c r="AN10" s="35"/>
    </row>
    <row r="11" spans="1:40" ht="15.75" customHeight="1" x14ac:dyDescent="0.25">
      <c r="A11" s="386" t="s">
        <v>3154</v>
      </c>
      <c r="B11" s="386"/>
      <c r="C11" s="386"/>
      <c r="D11" s="386"/>
      <c r="E11" s="386"/>
      <c r="F11" s="386"/>
      <c r="G11" s="386"/>
      <c r="H11" s="386"/>
      <c r="I11" s="386"/>
      <c r="J11" s="386"/>
      <c r="K11" s="386"/>
      <c r="L11" s="387"/>
      <c r="M11" s="388"/>
      <c r="N11" s="386"/>
      <c r="O11" s="386"/>
      <c r="P11" s="386"/>
      <c r="Q11" s="386"/>
      <c r="R11" s="388"/>
      <c r="S11" s="387"/>
      <c r="T11" s="388"/>
      <c r="U11" s="388"/>
      <c r="V11" s="388"/>
      <c r="W11" s="388"/>
      <c r="X11" s="388"/>
      <c r="Y11" s="388"/>
      <c r="Z11" s="388"/>
      <c r="AA11" s="388"/>
      <c r="AB11" s="388"/>
      <c r="AC11" s="386"/>
      <c r="AD11" s="386"/>
      <c r="AE11" s="388"/>
      <c r="AF11" s="386"/>
      <c r="AG11" s="386"/>
      <c r="AH11" s="218"/>
      <c r="AI11" s="218"/>
      <c r="AJ11" s="221"/>
      <c r="AK11" s="141"/>
      <c r="AL11" s="295"/>
      <c r="AM11" s="330"/>
      <c r="AN11" s="35"/>
    </row>
    <row r="12" spans="1:40" ht="11.25" customHeight="1" x14ac:dyDescent="0.25">
      <c r="AN12" s="35"/>
    </row>
    <row r="13" spans="1:40" ht="21" customHeight="1" x14ac:dyDescent="0.25">
      <c r="AJ13" s="125"/>
      <c r="AN13" s="35"/>
    </row>
    <row r="14" spans="1:40" ht="69" customHeight="1" x14ac:dyDescent="0.25">
      <c r="A14" s="389" t="s">
        <v>1</v>
      </c>
      <c r="B14" s="25"/>
      <c r="C14" s="390" t="s">
        <v>191</v>
      </c>
      <c r="D14" s="389" t="s">
        <v>2926</v>
      </c>
      <c r="E14" s="389"/>
      <c r="F14" s="405" t="s">
        <v>2927</v>
      </c>
      <c r="G14" s="393" t="s">
        <v>2928</v>
      </c>
      <c r="H14" s="393" t="s">
        <v>2929</v>
      </c>
      <c r="I14" s="391" t="s">
        <v>2</v>
      </c>
      <c r="J14" s="398" t="s">
        <v>3</v>
      </c>
      <c r="K14" s="398"/>
      <c r="L14" s="393" t="s">
        <v>4</v>
      </c>
      <c r="M14" s="398" t="s">
        <v>192</v>
      </c>
      <c r="N14" s="398"/>
      <c r="O14" s="398"/>
      <c r="P14" s="398"/>
      <c r="Q14" s="398"/>
      <c r="R14" s="399" t="s">
        <v>3029</v>
      </c>
      <c r="S14" s="400"/>
      <c r="T14" s="399"/>
      <c r="U14" s="399"/>
      <c r="V14" s="399"/>
      <c r="W14" s="399"/>
      <c r="X14" s="399"/>
      <c r="Y14" s="399"/>
      <c r="Z14" s="399"/>
      <c r="AA14" s="399"/>
      <c r="AB14" s="399"/>
      <c r="AC14" s="394" t="s">
        <v>3028</v>
      </c>
      <c r="AD14" s="394"/>
      <c r="AE14" s="395"/>
      <c r="AF14" s="394"/>
      <c r="AG14" s="392" t="s">
        <v>5</v>
      </c>
      <c r="AH14" s="218"/>
      <c r="AI14" s="218"/>
      <c r="AJ14" s="125"/>
      <c r="AK14" s="141"/>
      <c r="AM14" s="123"/>
      <c r="AN14" s="35"/>
    </row>
    <row r="15" spans="1:40" ht="92.25" customHeight="1" x14ac:dyDescent="0.25">
      <c r="A15" s="389"/>
      <c r="B15" s="396" t="s">
        <v>1102</v>
      </c>
      <c r="C15" s="390"/>
      <c r="D15" s="393" t="s">
        <v>2930</v>
      </c>
      <c r="E15" s="406" t="s">
        <v>2931</v>
      </c>
      <c r="F15" s="405"/>
      <c r="G15" s="393"/>
      <c r="H15" s="393"/>
      <c r="I15" s="391"/>
      <c r="J15" s="334" t="s">
        <v>1084</v>
      </c>
      <c r="K15" s="334" t="s">
        <v>1086</v>
      </c>
      <c r="L15" s="393"/>
      <c r="M15" s="334" t="s">
        <v>1084</v>
      </c>
      <c r="N15" s="334" t="s">
        <v>6</v>
      </c>
      <c r="O15" s="334" t="s">
        <v>7</v>
      </c>
      <c r="P15" s="334" t="s">
        <v>8</v>
      </c>
      <c r="Q15" s="334" t="s">
        <v>9</v>
      </c>
      <c r="R15" s="334" t="s">
        <v>3096</v>
      </c>
      <c r="S15" s="393" t="s">
        <v>3097</v>
      </c>
      <c r="T15" s="391"/>
      <c r="U15" s="391" t="s">
        <v>3098</v>
      </c>
      <c r="V15" s="391"/>
      <c r="W15" s="393" t="s">
        <v>3099</v>
      </c>
      <c r="X15" s="393"/>
      <c r="Y15" s="391" t="s">
        <v>3100</v>
      </c>
      <c r="Z15" s="391"/>
      <c r="AA15" s="391" t="s">
        <v>3101</v>
      </c>
      <c r="AB15" s="391"/>
      <c r="AC15" s="334" t="s">
        <v>3155</v>
      </c>
      <c r="AD15" s="334" t="s">
        <v>3157</v>
      </c>
      <c r="AE15" s="334" t="s">
        <v>3156</v>
      </c>
      <c r="AF15" s="334" t="s">
        <v>3102</v>
      </c>
      <c r="AG15" s="392"/>
      <c r="AH15" s="122" t="s">
        <v>3047</v>
      </c>
      <c r="AJ15" s="125"/>
      <c r="AM15" s="123"/>
    </row>
    <row r="16" spans="1:40" ht="18.75" customHeight="1" x14ac:dyDescent="0.25">
      <c r="A16" s="389"/>
      <c r="B16" s="397"/>
      <c r="C16" s="390"/>
      <c r="D16" s="393"/>
      <c r="E16" s="407"/>
      <c r="F16" s="405"/>
      <c r="G16" s="393"/>
      <c r="H16" s="393"/>
      <c r="I16" s="335" t="s">
        <v>10</v>
      </c>
      <c r="J16" s="335" t="s">
        <v>10</v>
      </c>
      <c r="K16" s="335" t="s">
        <v>10</v>
      </c>
      <c r="L16" s="12" t="s">
        <v>11</v>
      </c>
      <c r="M16" s="335" t="s">
        <v>12</v>
      </c>
      <c r="N16" s="335" t="s">
        <v>12</v>
      </c>
      <c r="O16" s="335" t="s">
        <v>12</v>
      </c>
      <c r="P16" s="335" t="s">
        <v>12</v>
      </c>
      <c r="Q16" s="335" t="s">
        <v>12</v>
      </c>
      <c r="R16" s="335" t="s">
        <v>12</v>
      </c>
      <c r="S16" s="12" t="s">
        <v>1845</v>
      </c>
      <c r="T16" s="335" t="s">
        <v>12</v>
      </c>
      <c r="U16" s="335" t="s">
        <v>10</v>
      </c>
      <c r="V16" s="335" t="s">
        <v>12</v>
      </c>
      <c r="W16" s="335" t="s">
        <v>10</v>
      </c>
      <c r="X16" s="335" t="s">
        <v>12</v>
      </c>
      <c r="Y16" s="335" t="s">
        <v>10</v>
      </c>
      <c r="Z16" s="335" t="s">
        <v>12</v>
      </c>
      <c r="AA16" s="335" t="s">
        <v>10</v>
      </c>
      <c r="AB16" s="335" t="s">
        <v>12</v>
      </c>
      <c r="AC16" s="335" t="s">
        <v>12</v>
      </c>
      <c r="AD16" s="335" t="s">
        <v>12</v>
      </c>
      <c r="AE16" s="335" t="s">
        <v>12</v>
      </c>
      <c r="AF16" s="335" t="s">
        <v>12</v>
      </c>
      <c r="AG16" s="392"/>
      <c r="AM16" s="123"/>
    </row>
    <row r="17" spans="1:41" s="246" customFormat="1" ht="21" customHeight="1" x14ac:dyDescent="0.25">
      <c r="A17" s="25">
        <v>1</v>
      </c>
      <c r="B17" s="25"/>
      <c r="C17" s="25">
        <v>2</v>
      </c>
      <c r="D17" s="25">
        <v>3</v>
      </c>
      <c r="E17" s="25">
        <v>4</v>
      </c>
      <c r="F17" s="25">
        <v>5</v>
      </c>
      <c r="G17" s="25">
        <v>6</v>
      </c>
      <c r="H17" s="25">
        <v>7</v>
      </c>
      <c r="I17" s="25">
        <v>8</v>
      </c>
      <c r="J17" s="25">
        <v>9</v>
      </c>
      <c r="K17" s="25">
        <v>10</v>
      </c>
      <c r="L17" s="25">
        <v>11</v>
      </c>
      <c r="M17" s="25">
        <v>3</v>
      </c>
      <c r="N17" s="25">
        <v>4</v>
      </c>
      <c r="O17" s="25">
        <v>5</v>
      </c>
      <c r="P17" s="25">
        <v>6</v>
      </c>
      <c r="Q17" s="25">
        <v>7</v>
      </c>
      <c r="R17" s="25">
        <v>8</v>
      </c>
      <c r="S17" s="25">
        <v>9</v>
      </c>
      <c r="T17" s="25">
        <v>10</v>
      </c>
      <c r="U17" s="25">
        <v>11</v>
      </c>
      <c r="V17" s="25">
        <v>12</v>
      </c>
      <c r="W17" s="25">
        <v>13</v>
      </c>
      <c r="X17" s="25">
        <v>14</v>
      </c>
      <c r="Y17" s="25">
        <v>15</v>
      </c>
      <c r="Z17" s="25">
        <v>16</v>
      </c>
      <c r="AA17" s="25">
        <v>17</v>
      </c>
      <c r="AB17" s="25">
        <v>18</v>
      </c>
      <c r="AC17" s="25">
        <v>19</v>
      </c>
      <c r="AD17" s="25">
        <v>20</v>
      </c>
      <c r="AE17" s="25">
        <v>21</v>
      </c>
      <c r="AF17" s="25">
        <v>22</v>
      </c>
      <c r="AG17" s="25">
        <v>23</v>
      </c>
      <c r="AH17" s="133"/>
      <c r="AI17" s="133"/>
      <c r="AJ17" s="17"/>
      <c r="AK17" s="17"/>
      <c r="AL17" s="17"/>
      <c r="AM17" s="129"/>
      <c r="AN17" s="17"/>
    </row>
    <row r="18" spans="1:41" s="192" customFormat="1" ht="22.5" customHeight="1" x14ac:dyDescent="0.25">
      <c r="A18" s="353"/>
      <c r="B18" s="354"/>
      <c r="C18" s="355" t="s">
        <v>13</v>
      </c>
      <c r="D18" s="162"/>
      <c r="E18" s="161"/>
      <c r="F18" s="161"/>
      <c r="G18" s="162"/>
      <c r="H18" s="162"/>
      <c r="I18" s="191">
        <f>I19+I20+I21</f>
        <v>6937616.75</v>
      </c>
      <c r="J18" s="191">
        <f t="shared" ref="J18:AF18" si="0">J19+J20+J21</f>
        <v>5805808.4999999963</v>
      </c>
      <c r="K18" s="191">
        <f t="shared" si="0"/>
        <v>5530880.8299999973</v>
      </c>
      <c r="L18" s="194">
        <f t="shared" si="0"/>
        <v>266989</v>
      </c>
      <c r="M18" s="191">
        <f t="shared" si="0"/>
        <v>7895738786.5340023</v>
      </c>
      <c r="N18" s="191"/>
      <c r="O18" s="191"/>
      <c r="P18" s="191">
        <f t="shared" si="0"/>
        <v>1423764.41</v>
      </c>
      <c r="Q18" s="191">
        <f t="shared" si="0"/>
        <v>7894315022.1240025</v>
      </c>
      <c r="R18" s="191">
        <f t="shared" si="0"/>
        <v>3454601663.9499989</v>
      </c>
      <c r="S18" s="194">
        <f t="shared" si="0"/>
        <v>335</v>
      </c>
      <c r="T18" s="191">
        <f t="shared" si="0"/>
        <v>980414032.72000003</v>
      </c>
      <c r="U18" s="191">
        <f t="shared" si="0"/>
        <v>565358.21000000008</v>
      </c>
      <c r="V18" s="191">
        <f t="shared" si="0"/>
        <v>2875656834.1839995</v>
      </c>
      <c r="W18" s="191">
        <f t="shared" si="0"/>
        <v>16484.96</v>
      </c>
      <c r="X18" s="191">
        <f t="shared" si="0"/>
        <v>36189767.440000005</v>
      </c>
      <c r="Y18" s="191">
        <f t="shared" si="0"/>
        <v>193917.08000000002</v>
      </c>
      <c r="Z18" s="191">
        <f t="shared" si="0"/>
        <v>467214807.44</v>
      </c>
      <c r="AA18" s="191">
        <f t="shared" si="0"/>
        <v>18350.04</v>
      </c>
      <c r="AB18" s="191">
        <f t="shared" si="0"/>
        <v>50117971.890000008</v>
      </c>
      <c r="AC18" s="191"/>
      <c r="AD18" s="191"/>
      <c r="AE18" s="191">
        <f t="shared" si="0"/>
        <v>3854167</v>
      </c>
      <c r="AF18" s="191">
        <f t="shared" si="0"/>
        <v>27689541.910000004</v>
      </c>
      <c r="AG18" s="356"/>
      <c r="AH18" s="357"/>
      <c r="AI18" s="357"/>
      <c r="AJ18" s="309"/>
      <c r="AK18" s="298"/>
      <c r="AL18" s="309"/>
      <c r="AM18" s="327"/>
      <c r="AN18" s="298"/>
      <c r="AO18" s="193"/>
    </row>
    <row r="19" spans="1:41" s="192" customFormat="1" ht="22.5" customHeight="1" x14ac:dyDescent="0.25">
      <c r="A19" s="353"/>
      <c r="B19" s="354"/>
      <c r="C19" s="355" t="s">
        <v>1190</v>
      </c>
      <c r="D19" s="162"/>
      <c r="E19" s="161"/>
      <c r="F19" s="161"/>
      <c r="G19" s="162"/>
      <c r="H19" s="162"/>
      <c r="I19" s="191">
        <f>I23+I55+I472+I635+I649+I709+I769+I819+I941+I960+I978+I1269+I1417+I1475+I1597+I1607+I1682+I1991+I2056+I2074+I2240+I2289</f>
        <v>871933.39999999991</v>
      </c>
      <c r="J19" s="191">
        <f>J23+J55+J472+J635+J649+J709+J769+J819+J941+J960+J978+J1269+J1417+J1475+J1597+J1607+J1682+J1991+J2056+J2074+J2240+J2289</f>
        <v>743987.29</v>
      </c>
      <c r="K19" s="191">
        <f>K23+K55+K472+K635+K649+K709+K769+K819+K941+K960+K978+K1269+K1417+K1475+K1597+K1607+K1682+K1991+K2056+K2074+K2240+K2289</f>
        <v>706443.94</v>
      </c>
      <c r="L19" s="194">
        <f>L23+L55+L472+L635+L649+L709+L769+L819+L941+L960+L978+L1269+L1417+L1475+L1597+L1607+L1682+L1991+L2056+L2074+L2240+L2289</f>
        <v>35509</v>
      </c>
      <c r="M19" s="191">
        <f>M23+M55+M472+M635+M649+M709+M769+M819+M941+M960+M978+M1269+M1417+M1475+M1597+M1607+M1682+M1991+M2056+M2074+M2240+M2289</f>
        <v>602136060.9799999</v>
      </c>
      <c r="N19" s="191"/>
      <c r="O19" s="191"/>
      <c r="P19" s="191">
        <f t="shared" ref="P19:AB19" si="1">P23+P55+P472+P635+P649+P709+P769+P819+P941+P960+P978+P1269+P1417+P1475+P1597+P1607+P1682+P1991+P2056+P2074+P2240+P2289</f>
        <v>1423764.41</v>
      </c>
      <c r="Q19" s="191">
        <f t="shared" si="1"/>
        <v>600712296.56999993</v>
      </c>
      <c r="R19" s="191">
        <f t="shared" si="1"/>
        <v>196259583.81</v>
      </c>
      <c r="S19" s="194">
        <f t="shared" si="1"/>
        <v>96</v>
      </c>
      <c r="T19" s="191">
        <f t="shared" si="1"/>
        <v>238041792.71999997</v>
      </c>
      <c r="U19" s="191">
        <f t="shared" si="1"/>
        <v>26484.799999999999</v>
      </c>
      <c r="V19" s="191">
        <f t="shared" si="1"/>
        <v>89980367.170000002</v>
      </c>
      <c r="W19" s="191">
        <f t="shared" si="1"/>
        <v>1526</v>
      </c>
      <c r="X19" s="191">
        <f t="shared" si="1"/>
        <v>3070630</v>
      </c>
      <c r="Y19" s="191">
        <f t="shared" si="1"/>
        <v>27704.379999999997</v>
      </c>
      <c r="Z19" s="191">
        <f t="shared" si="1"/>
        <v>40378745.560000002</v>
      </c>
      <c r="AA19" s="191">
        <f t="shared" si="1"/>
        <v>1084.08</v>
      </c>
      <c r="AB19" s="191">
        <f t="shared" si="1"/>
        <v>3381003.65</v>
      </c>
      <c r="AC19" s="191"/>
      <c r="AD19" s="191"/>
      <c r="AE19" s="191">
        <f>AE23+AE55+AE472+AE635+AE649+AE709+AE769+AE819+AE941+AE960+AE978+AE1269+AE1417+AE1475+AE1597+AE1607+AE1682+AE1991+AE2056+AE2074+AE2240+AE2289</f>
        <v>3854167</v>
      </c>
      <c r="AF19" s="191">
        <f>AF23+AF55+AF472+AF635+AF649+AF709+AF769+AF819+AF941+AF960+AF978+AF1269+AF1417+AF1475+AF1597+AF1607+AF1682+AF1991+AF2056+AF2074+AF2240+AF2289</f>
        <v>27169771.070000004</v>
      </c>
      <c r="AG19" s="356"/>
      <c r="AH19" s="357"/>
      <c r="AI19" s="357"/>
      <c r="AJ19" s="309"/>
      <c r="AK19" s="298"/>
      <c r="AL19" s="309"/>
      <c r="AM19" s="327"/>
      <c r="AN19" s="298"/>
      <c r="AO19" s="193"/>
    </row>
    <row r="20" spans="1:41" s="192" customFormat="1" ht="22.5" customHeight="1" x14ac:dyDescent="0.25">
      <c r="A20" s="353"/>
      <c r="B20" s="354"/>
      <c r="C20" s="355" t="s">
        <v>1191</v>
      </c>
      <c r="D20" s="162"/>
      <c r="E20" s="161"/>
      <c r="F20" s="161"/>
      <c r="G20" s="162"/>
      <c r="H20" s="162"/>
      <c r="I20" s="191">
        <f>I24+I67+I506+I636+I650+I710+I771+I826+I942+I961+I1013+I1273+I1420+I1479+I1599+I1608+I1699+I1993+I2057+I2099+I2249+I2416</f>
        <v>219679.88</v>
      </c>
      <c r="J20" s="191">
        <f>J24+J67+J506+J636+J650+J710+J771+J826+J942+J961+J1013+J1273+J1420+J1479+J1599+J1608+J1699+J1993+J2057+J2099+J2249+J2416</f>
        <v>196713.87999999998</v>
      </c>
      <c r="K20" s="191">
        <f>K24+K67+K506+K636+K650+K710+K771+K826+K942+K961+K1013+K1273+K1420+K1479+K1599+K1608+K1699+K1993+K2057+K2099+K2249+K2416</f>
        <v>187345.78</v>
      </c>
      <c r="L20" s="194">
        <f>L24+L67+L506+L636+L650+L710+L771+L826+L942+L961+L1013+L1273+L1420+L1479+L1599+L1608+L1699+L1993+L2057+L2099+L2249+L2416</f>
        <v>9619</v>
      </c>
      <c r="M20" s="191">
        <f>M24+M67+M506+M636+M650+M710+M771+M826+M942+M961+M1013+M1273+M1420+M1479+M1599+M1608+M1699+M1993+M2057+M2099+M2249+M2416</f>
        <v>182239365.85999998</v>
      </c>
      <c r="N20" s="191"/>
      <c r="O20" s="191"/>
      <c r="P20" s="191"/>
      <c r="Q20" s="191">
        <f t="shared" ref="Q20:AB20" si="2">Q24+Q67+Q506+Q636+Q650+Q710+Q771+Q826+Q942+Q961+Q1013+Q1273+Q1420+Q1479+Q1599+Q1608+Q1699+Q1993+Q2057+Q2099+Q2249+Q2416</f>
        <v>182239365.85999998</v>
      </c>
      <c r="R20" s="191">
        <f t="shared" si="2"/>
        <v>77096961.020000011</v>
      </c>
      <c r="S20" s="194">
        <f t="shared" si="2"/>
        <v>12</v>
      </c>
      <c r="T20" s="191">
        <f t="shared" si="2"/>
        <v>37273920</v>
      </c>
      <c r="U20" s="191">
        <f t="shared" si="2"/>
        <v>10642.62</v>
      </c>
      <c r="V20" s="191">
        <f t="shared" si="2"/>
        <v>46511054.259999998</v>
      </c>
      <c r="W20" s="191">
        <f t="shared" si="2"/>
        <v>1244.1600000000001</v>
      </c>
      <c r="X20" s="191">
        <f t="shared" si="2"/>
        <v>2754570.2400000002</v>
      </c>
      <c r="Y20" s="191">
        <f t="shared" si="2"/>
        <v>8511</v>
      </c>
      <c r="Z20" s="191">
        <f t="shared" si="2"/>
        <v>16883102</v>
      </c>
      <c r="AA20" s="191">
        <f t="shared" si="2"/>
        <v>642.42000000000007</v>
      </c>
      <c r="AB20" s="191">
        <f t="shared" si="2"/>
        <v>1719758.34</v>
      </c>
      <c r="AC20" s="191"/>
      <c r="AD20" s="191"/>
      <c r="AE20" s="191"/>
      <c r="AF20" s="191"/>
      <c r="AG20" s="356"/>
      <c r="AH20" s="357"/>
      <c r="AI20" s="357"/>
      <c r="AJ20" s="309"/>
      <c r="AK20" s="298"/>
      <c r="AL20" s="309"/>
      <c r="AM20" s="327"/>
      <c r="AN20" s="298"/>
      <c r="AO20" s="193"/>
    </row>
    <row r="21" spans="1:41" s="192" customFormat="1" ht="22.5" customHeight="1" x14ac:dyDescent="0.25">
      <c r="A21" s="353"/>
      <c r="B21" s="354"/>
      <c r="C21" s="355" t="s">
        <v>1192</v>
      </c>
      <c r="D21" s="162"/>
      <c r="E21" s="161"/>
      <c r="F21" s="161"/>
      <c r="G21" s="162"/>
      <c r="H21" s="162"/>
      <c r="I21" s="191">
        <f>I26+I68+I508+I637+I651+I712+I772+I830+I943+I962+I1030+I1278+I1421+I1480+I1600+I1611+I1707+I1995+I2058+I2107+I2252+I2443</f>
        <v>5846003.4700000007</v>
      </c>
      <c r="J21" s="191">
        <f>J26+J68+J508+J637+J651+J712+J772+J830+J943+J962+J1030+J1278+J1421+J1480+J1600+J1611+J1707+J1995+J2058+J2107+J2252+J2443</f>
        <v>4865107.3299999963</v>
      </c>
      <c r="K21" s="191">
        <f>K26+K68+K508+K637+K651+K712+K772+K830+K943+K962+K1030+K1278+K1421+K1480+K1600+K1611+K1707+K1995+K2058+K2107+K2252+K2443</f>
        <v>4637091.1099999975</v>
      </c>
      <c r="L21" s="194">
        <f>L26+L68+L508+L637+L651+L712+L772+L830+L943+L962+L1030+L1278+L1421+L1480+L1600+L1611+L1707+L1995+L2058+L2107+L2252+L2443</f>
        <v>221861</v>
      </c>
      <c r="M21" s="191">
        <f>M26+M68+M508+M637+M651+M712+M772+M830+M943+M962+M1030+M1278+M1421+M1480+M1600+M1611+M1707+M1995+M2058+M2107+M2252+M2443</f>
        <v>7111363359.6940022</v>
      </c>
      <c r="N21" s="191"/>
      <c r="O21" s="191"/>
      <c r="P21" s="191"/>
      <c r="Q21" s="191">
        <f t="shared" ref="Q21:AB21" si="3">Q26+Q68+Q508+Q637+Q651+Q712+Q772+Q830+Q943+Q962+Q1030+Q1278+Q1421+Q1480+Q1600+Q1611+Q1707+Q1995+Q2058+Q2107+Q2252+Q2443</f>
        <v>7111363359.6940022</v>
      </c>
      <c r="R21" s="191">
        <f t="shared" si="3"/>
        <v>3181245119.1199989</v>
      </c>
      <c r="S21" s="194">
        <f t="shared" si="3"/>
        <v>227</v>
      </c>
      <c r="T21" s="191">
        <f t="shared" si="3"/>
        <v>705098320</v>
      </c>
      <c r="U21" s="191">
        <f t="shared" si="3"/>
        <v>528230.79</v>
      </c>
      <c r="V21" s="191">
        <f t="shared" si="3"/>
        <v>2739165412.7539997</v>
      </c>
      <c r="W21" s="191">
        <f t="shared" si="3"/>
        <v>13714.800000000001</v>
      </c>
      <c r="X21" s="191">
        <f t="shared" si="3"/>
        <v>30364567.200000003</v>
      </c>
      <c r="Y21" s="191">
        <f t="shared" si="3"/>
        <v>157701.70000000001</v>
      </c>
      <c r="Z21" s="191">
        <f t="shared" si="3"/>
        <v>409952959.88</v>
      </c>
      <c r="AA21" s="191">
        <f t="shared" si="3"/>
        <v>16623.54</v>
      </c>
      <c r="AB21" s="191">
        <f t="shared" si="3"/>
        <v>45017209.900000006</v>
      </c>
      <c r="AC21" s="191"/>
      <c r="AD21" s="191"/>
      <c r="AE21" s="191"/>
      <c r="AF21" s="191">
        <f>AF26+AF68+AF508+AF637+AF651+AF712+AF772+AF830+AF943+AF962+AF1030+AF1278+AF1421+AF1480+AF1600+AF1611+AF1707+AF1995+AF2058+AF2107+AF2252+AF2443</f>
        <v>519770.84</v>
      </c>
      <c r="AG21" s="356"/>
      <c r="AH21" s="357"/>
      <c r="AI21" s="357"/>
      <c r="AJ21" s="309"/>
      <c r="AK21" s="298"/>
      <c r="AL21" s="309"/>
      <c r="AM21" s="327"/>
      <c r="AN21" s="298"/>
      <c r="AO21" s="193"/>
    </row>
    <row r="22" spans="1:41" ht="23.25" hidden="1" customHeight="1" x14ac:dyDescent="0.25">
      <c r="A22" s="70"/>
      <c r="B22" s="45"/>
      <c r="C22" s="160" t="s">
        <v>14</v>
      </c>
      <c r="D22" s="25"/>
      <c r="E22" s="68"/>
      <c r="F22" s="68"/>
      <c r="G22" s="25"/>
      <c r="H22" s="25"/>
      <c r="I22" s="135">
        <f>I23+I24+I26</f>
        <v>22870.6</v>
      </c>
      <c r="J22" s="135">
        <f>J23+J24+J26</f>
        <v>22572.3</v>
      </c>
      <c r="K22" s="135">
        <f>K23+K24+K26</f>
        <v>16106</v>
      </c>
      <c r="L22" s="103">
        <f>L23+L24+L26</f>
        <v>1002</v>
      </c>
      <c r="M22" s="135">
        <f>M23+M24+M26</f>
        <v>19719355</v>
      </c>
      <c r="N22" s="135"/>
      <c r="O22" s="135"/>
      <c r="P22" s="135"/>
      <c r="Q22" s="135">
        <f t="shared" ref="Q22" si="4">M22</f>
        <v>19719355</v>
      </c>
      <c r="R22" s="135">
        <f>R23+R24+R26</f>
        <v>7464099</v>
      </c>
      <c r="S22" s="103"/>
      <c r="T22" s="135"/>
      <c r="U22" s="135">
        <f>U23+U24+U26</f>
        <v>2714</v>
      </c>
      <c r="V22" s="135">
        <f>V23+V24+V26</f>
        <v>11928662</v>
      </c>
      <c r="W22" s="135"/>
      <c r="X22" s="135"/>
      <c r="Y22" s="135"/>
      <c r="Z22" s="135"/>
      <c r="AA22" s="135">
        <f>AA23+AA24+AA26</f>
        <v>122</v>
      </c>
      <c r="AB22" s="135">
        <f>AB23+AB24+AB26</f>
        <v>326594</v>
      </c>
      <c r="AC22" s="135"/>
      <c r="AD22" s="135"/>
      <c r="AE22" s="135"/>
      <c r="AF22" s="135"/>
      <c r="AG22" s="64"/>
      <c r="AH22" s="166"/>
      <c r="AI22" s="166"/>
      <c r="AM22" s="178"/>
      <c r="AN22" s="35"/>
      <c r="AO22" s="193"/>
    </row>
    <row r="23" spans="1:41" ht="22.5" hidden="1" customHeight="1" x14ac:dyDescent="0.25">
      <c r="A23" s="70"/>
      <c r="B23" s="45"/>
      <c r="C23" s="160" t="s">
        <v>1190</v>
      </c>
      <c r="D23" s="25"/>
      <c r="E23" s="68"/>
      <c r="F23" s="68"/>
      <c r="G23" s="25"/>
      <c r="H23" s="25"/>
      <c r="I23" s="135"/>
      <c r="J23" s="135"/>
      <c r="K23" s="135"/>
      <c r="L23" s="103"/>
      <c r="M23" s="135"/>
      <c r="N23" s="135"/>
      <c r="O23" s="135"/>
      <c r="P23" s="135"/>
      <c r="Q23" s="135"/>
      <c r="R23" s="135"/>
      <c r="S23" s="103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68"/>
      <c r="AH23" s="166"/>
      <c r="AI23" s="166"/>
      <c r="AM23" s="225"/>
      <c r="AN23" s="35"/>
      <c r="AO23" s="193"/>
    </row>
    <row r="24" spans="1:41" ht="22.5" hidden="1" customHeight="1" x14ac:dyDescent="0.25">
      <c r="A24" s="70"/>
      <c r="B24" s="45"/>
      <c r="C24" s="160" t="s">
        <v>1191</v>
      </c>
      <c r="D24" s="42"/>
      <c r="E24" s="68"/>
      <c r="F24" s="68"/>
      <c r="G24" s="42"/>
      <c r="H24" s="25"/>
      <c r="I24" s="135">
        <f>SUM(I25)</f>
        <v>600</v>
      </c>
      <c r="J24" s="135">
        <f t="shared" ref="J24:V24" si="5">SUM(J25)</f>
        <v>600</v>
      </c>
      <c r="K24" s="135">
        <f t="shared" si="5"/>
        <v>582.79999999999995</v>
      </c>
      <c r="L24" s="103">
        <f t="shared" si="5"/>
        <v>30</v>
      </c>
      <c r="M24" s="135">
        <f t="shared" si="5"/>
        <v>1021536</v>
      </c>
      <c r="N24" s="135"/>
      <c r="O24" s="135"/>
      <c r="P24" s="135"/>
      <c r="Q24" s="135">
        <f>M24</f>
        <v>1021536</v>
      </c>
      <c r="R24" s="135"/>
      <c r="S24" s="103"/>
      <c r="T24" s="135"/>
      <c r="U24" s="135">
        <f t="shared" si="5"/>
        <v>288</v>
      </c>
      <c r="V24" s="135">
        <f t="shared" si="5"/>
        <v>1021536</v>
      </c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68"/>
      <c r="AH24" s="166"/>
      <c r="AI24" s="166"/>
      <c r="AM24" s="225"/>
      <c r="AN24" s="35"/>
      <c r="AO24" s="193"/>
    </row>
    <row r="25" spans="1:41" ht="22.5" hidden="1" customHeight="1" x14ac:dyDescent="0.25">
      <c r="A25" s="68" t="s">
        <v>161</v>
      </c>
      <c r="B25" s="25">
        <v>47</v>
      </c>
      <c r="C25" s="36" t="s">
        <v>1206</v>
      </c>
      <c r="D25" s="42">
        <v>1982</v>
      </c>
      <c r="E25" s="68" t="s">
        <v>2932</v>
      </c>
      <c r="F25" s="68" t="s">
        <v>2933</v>
      </c>
      <c r="G25" s="42">
        <v>2</v>
      </c>
      <c r="H25" s="25">
        <v>2</v>
      </c>
      <c r="I25" s="137">
        <v>600</v>
      </c>
      <c r="J25" s="137">
        <v>600</v>
      </c>
      <c r="K25" s="137">
        <v>582.79999999999995</v>
      </c>
      <c r="L25" s="30">
        <v>30</v>
      </c>
      <c r="M25" s="250">
        <f>R25+T25+V25+X25+Z25+AB25+AE25+AF25</f>
        <v>1021536</v>
      </c>
      <c r="N25" s="250"/>
      <c r="O25" s="250"/>
      <c r="P25" s="250"/>
      <c r="Q25" s="137">
        <f>M25</f>
        <v>1021536</v>
      </c>
      <c r="R25" s="251"/>
      <c r="S25" s="252"/>
      <c r="T25" s="251"/>
      <c r="U25" s="335">
        <v>288</v>
      </c>
      <c r="V25" s="335">
        <f>U25*3547</f>
        <v>1021536</v>
      </c>
      <c r="W25" s="251"/>
      <c r="X25" s="251"/>
      <c r="Y25" s="251"/>
      <c r="Z25" s="251"/>
      <c r="AA25" s="251"/>
      <c r="AB25" s="251"/>
      <c r="AC25" s="137"/>
      <c r="AD25" s="137"/>
      <c r="AE25" s="251"/>
      <c r="AF25" s="251"/>
      <c r="AG25" s="337">
        <v>2025</v>
      </c>
      <c r="AH25" s="166"/>
      <c r="AI25" s="166"/>
      <c r="AJ25" s="134">
        <v>1</v>
      </c>
      <c r="AK25" s="35" t="s">
        <v>153</v>
      </c>
      <c r="AL25" s="134" t="str">
        <f>CONCATENATE(AJ25,AK25)</f>
        <v>1.</v>
      </c>
      <c r="AM25" s="140"/>
      <c r="AN25" s="35"/>
      <c r="AO25" s="193"/>
    </row>
    <row r="26" spans="1:41" ht="22.5" hidden="1" customHeight="1" x14ac:dyDescent="0.25">
      <c r="A26" s="70"/>
      <c r="B26" s="45"/>
      <c r="C26" s="160" t="s">
        <v>1192</v>
      </c>
      <c r="D26" s="45"/>
      <c r="E26" s="70"/>
      <c r="F26" s="70"/>
      <c r="G26" s="45"/>
      <c r="H26" s="45"/>
      <c r="I26" s="135">
        <f>SUM(I27:I53)</f>
        <v>22270.6</v>
      </c>
      <c r="J26" s="135">
        <f t="shared" ref="J26:AB26" si="6">SUM(J27:J53)</f>
        <v>21972.3</v>
      </c>
      <c r="K26" s="135">
        <f t="shared" si="6"/>
        <v>15523.2</v>
      </c>
      <c r="L26" s="103">
        <f t="shared" si="6"/>
        <v>972</v>
      </c>
      <c r="M26" s="135">
        <f>SUM(M27:M53)</f>
        <v>18697819</v>
      </c>
      <c r="N26" s="135"/>
      <c r="O26" s="135"/>
      <c r="P26" s="135"/>
      <c r="Q26" s="135">
        <f>M26</f>
        <v>18697819</v>
      </c>
      <c r="R26" s="135">
        <f t="shared" si="6"/>
        <v>7464099</v>
      </c>
      <c r="S26" s="103"/>
      <c r="T26" s="135"/>
      <c r="U26" s="135">
        <f t="shared" si="6"/>
        <v>2426</v>
      </c>
      <c r="V26" s="135">
        <f t="shared" si="6"/>
        <v>10907126</v>
      </c>
      <c r="W26" s="135"/>
      <c r="X26" s="135"/>
      <c r="Y26" s="135"/>
      <c r="Z26" s="135"/>
      <c r="AA26" s="135">
        <f t="shared" si="6"/>
        <v>122</v>
      </c>
      <c r="AB26" s="135">
        <f t="shared" si="6"/>
        <v>326594</v>
      </c>
      <c r="AC26" s="135"/>
      <c r="AD26" s="135"/>
      <c r="AE26" s="135"/>
      <c r="AF26" s="135"/>
      <c r="AG26" s="68"/>
      <c r="AH26" s="166"/>
      <c r="AI26" s="166"/>
      <c r="AM26" s="225"/>
      <c r="AN26" s="35"/>
      <c r="AO26" s="193"/>
    </row>
    <row r="27" spans="1:41" ht="22.5" hidden="1" customHeight="1" x14ac:dyDescent="0.25">
      <c r="A27" s="68" t="s">
        <v>162</v>
      </c>
      <c r="B27" s="25">
        <v>22</v>
      </c>
      <c r="C27" s="36" t="s">
        <v>1193</v>
      </c>
      <c r="D27" s="25">
        <v>1982</v>
      </c>
      <c r="E27" s="108" t="s">
        <v>2932</v>
      </c>
      <c r="F27" s="68" t="s">
        <v>2934</v>
      </c>
      <c r="G27" s="25">
        <v>2</v>
      </c>
      <c r="H27" s="25">
        <v>1</v>
      </c>
      <c r="I27" s="335">
        <v>377.4</v>
      </c>
      <c r="J27" s="335">
        <v>377.4</v>
      </c>
      <c r="K27" s="335">
        <v>257.2</v>
      </c>
      <c r="L27" s="12">
        <v>23</v>
      </c>
      <c r="M27" s="137">
        <f t="shared" ref="M27:M33" si="7">R27+T27+V27+X27+Z27+AB27+AE27+AF27</f>
        <v>42870</v>
      </c>
      <c r="N27" s="135"/>
      <c r="O27" s="135"/>
      <c r="P27" s="135"/>
      <c r="Q27" s="137">
        <f>M27</f>
        <v>42870</v>
      </c>
      <c r="R27" s="137">
        <v>42870</v>
      </c>
      <c r="S27" s="30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337">
        <v>2025</v>
      </c>
      <c r="AH27" s="218" t="s">
        <v>3048</v>
      </c>
      <c r="AI27" s="218"/>
      <c r="AJ27" s="134">
        <v>2</v>
      </c>
      <c r="AK27" s="35" t="s">
        <v>153</v>
      </c>
      <c r="AL27" s="134" t="str">
        <f t="shared" ref="AL27" si="8">CONCATENATE(AJ27,AK27)</f>
        <v>2.</v>
      </c>
      <c r="AM27" s="140"/>
      <c r="AN27" s="35"/>
      <c r="AO27" s="193"/>
    </row>
    <row r="28" spans="1:41" ht="22.5" hidden="1" customHeight="1" x14ac:dyDescent="0.25">
      <c r="A28" s="68" t="s">
        <v>163</v>
      </c>
      <c r="B28" s="25">
        <v>36</v>
      </c>
      <c r="C28" s="36" t="s">
        <v>1198</v>
      </c>
      <c r="D28" s="25">
        <v>1981</v>
      </c>
      <c r="E28" s="68" t="s">
        <v>2932</v>
      </c>
      <c r="F28" s="68" t="s">
        <v>2933</v>
      </c>
      <c r="G28" s="25">
        <v>2</v>
      </c>
      <c r="H28" s="25">
        <v>3</v>
      </c>
      <c r="I28" s="335">
        <v>636.70000000000005</v>
      </c>
      <c r="J28" s="335">
        <v>636.70000000000005</v>
      </c>
      <c r="K28" s="335">
        <v>367.9</v>
      </c>
      <c r="L28" s="12">
        <v>29</v>
      </c>
      <c r="M28" s="137">
        <f t="shared" si="7"/>
        <v>400530</v>
      </c>
      <c r="N28" s="135"/>
      <c r="O28" s="135"/>
      <c r="P28" s="135"/>
      <c r="Q28" s="137">
        <f>M28</f>
        <v>400530</v>
      </c>
      <c r="R28" s="137">
        <v>400530</v>
      </c>
      <c r="S28" s="30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337">
        <v>2025</v>
      </c>
      <c r="AH28" s="218" t="s">
        <v>3049</v>
      </c>
      <c r="AI28" s="218"/>
      <c r="AJ28" s="134">
        <f>MAX(AJ24:AJ27)+1</f>
        <v>3</v>
      </c>
      <c r="AK28" s="35" t="s">
        <v>153</v>
      </c>
      <c r="AL28" s="134" t="str">
        <f t="shared" ref="AL28" si="9">CONCATENATE(AJ28,AK28)</f>
        <v>3.</v>
      </c>
      <c r="AM28" s="140"/>
      <c r="AN28" s="35"/>
      <c r="AO28" s="193"/>
    </row>
    <row r="29" spans="1:41" ht="22.5" hidden="1" customHeight="1" x14ac:dyDescent="0.25">
      <c r="A29" s="68" t="s">
        <v>164</v>
      </c>
      <c r="B29" s="25">
        <v>44</v>
      </c>
      <c r="C29" s="36" t="s">
        <v>1201</v>
      </c>
      <c r="D29" s="25">
        <v>1983</v>
      </c>
      <c r="E29" s="108" t="s">
        <v>2932</v>
      </c>
      <c r="F29" s="68" t="s">
        <v>2934</v>
      </c>
      <c r="G29" s="25">
        <v>2</v>
      </c>
      <c r="H29" s="25">
        <v>1</v>
      </c>
      <c r="I29" s="335">
        <v>354.9</v>
      </c>
      <c r="J29" s="335">
        <v>354.9</v>
      </c>
      <c r="K29" s="335">
        <v>211.9</v>
      </c>
      <c r="L29" s="12">
        <v>20</v>
      </c>
      <c r="M29" s="137">
        <f t="shared" si="7"/>
        <v>2189193</v>
      </c>
      <c r="N29" s="135"/>
      <c r="O29" s="135"/>
      <c r="P29" s="135"/>
      <c r="Q29" s="137">
        <f t="shared" ref="Q29:Q33" si="10">M29</f>
        <v>2189193</v>
      </c>
      <c r="R29" s="137"/>
      <c r="S29" s="30"/>
      <c r="T29" s="137"/>
      <c r="U29" s="137">
        <v>291</v>
      </c>
      <c r="V29" s="137">
        <f>U29*7523</f>
        <v>2189193</v>
      </c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337">
        <v>2025</v>
      </c>
      <c r="AH29" s="166"/>
      <c r="AI29" s="166"/>
      <c r="AJ29" s="134">
        <f t="shared" ref="AJ29:AJ92" si="11">MAX(AJ25:AJ28)+1</f>
        <v>4</v>
      </c>
      <c r="AK29" s="35" t="s">
        <v>153</v>
      </c>
      <c r="AL29" s="134" t="str">
        <f t="shared" ref="AL29:AL92" si="12">CONCATENATE(AJ29,AK29)</f>
        <v>4.</v>
      </c>
      <c r="AM29" s="140"/>
      <c r="AN29" s="35"/>
      <c r="AO29" s="193"/>
    </row>
    <row r="30" spans="1:41" ht="22.5" hidden="1" customHeight="1" x14ac:dyDescent="0.25">
      <c r="A30" s="68" t="s">
        <v>165</v>
      </c>
      <c r="B30" s="25">
        <v>24</v>
      </c>
      <c r="C30" s="36" t="s">
        <v>1195</v>
      </c>
      <c r="D30" s="42">
        <v>1976</v>
      </c>
      <c r="E30" s="108" t="s">
        <v>2932</v>
      </c>
      <c r="F30" s="68" t="s">
        <v>2934</v>
      </c>
      <c r="G30" s="25">
        <v>2</v>
      </c>
      <c r="H30" s="25">
        <v>2</v>
      </c>
      <c r="I30" s="335">
        <v>746.2</v>
      </c>
      <c r="J30" s="335">
        <v>746.2</v>
      </c>
      <c r="K30" s="335">
        <v>434.2</v>
      </c>
      <c r="L30" s="12">
        <v>41</v>
      </c>
      <c r="M30" s="137">
        <f t="shared" si="7"/>
        <v>51444</v>
      </c>
      <c r="N30" s="135"/>
      <c r="O30" s="135"/>
      <c r="P30" s="135"/>
      <c r="Q30" s="137">
        <f t="shared" si="10"/>
        <v>51444</v>
      </c>
      <c r="R30" s="137">
        <v>51444</v>
      </c>
      <c r="S30" s="30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337">
        <v>2025</v>
      </c>
      <c r="AH30" s="218" t="s">
        <v>3048</v>
      </c>
      <c r="AI30" s="218"/>
      <c r="AJ30" s="134">
        <f t="shared" si="11"/>
        <v>5</v>
      </c>
      <c r="AK30" s="35" t="s">
        <v>153</v>
      </c>
      <c r="AL30" s="134" t="str">
        <f t="shared" si="12"/>
        <v>5.</v>
      </c>
      <c r="AM30" s="140"/>
      <c r="AN30" s="35"/>
      <c r="AO30" s="193"/>
    </row>
    <row r="31" spans="1:41" ht="22.5" hidden="1" customHeight="1" x14ac:dyDescent="0.25">
      <c r="A31" s="68" t="s">
        <v>166</v>
      </c>
      <c r="B31" s="25">
        <v>48</v>
      </c>
      <c r="C31" s="36" t="s">
        <v>1207</v>
      </c>
      <c r="D31" s="42">
        <v>1982</v>
      </c>
      <c r="E31" s="68" t="s">
        <v>2932</v>
      </c>
      <c r="F31" s="68" t="s">
        <v>2933</v>
      </c>
      <c r="G31" s="42">
        <v>2</v>
      </c>
      <c r="H31" s="25">
        <v>2</v>
      </c>
      <c r="I31" s="137">
        <v>603</v>
      </c>
      <c r="J31" s="137">
        <v>603</v>
      </c>
      <c r="K31" s="137">
        <v>593</v>
      </c>
      <c r="L31" s="30">
        <v>27</v>
      </c>
      <c r="M31" s="250">
        <f t="shared" si="7"/>
        <v>1021536</v>
      </c>
      <c r="N31" s="250"/>
      <c r="O31" s="250"/>
      <c r="P31" s="250"/>
      <c r="Q31" s="137">
        <f t="shared" si="10"/>
        <v>1021536</v>
      </c>
      <c r="R31" s="251"/>
      <c r="S31" s="252"/>
      <c r="T31" s="251"/>
      <c r="U31" s="335">
        <v>288</v>
      </c>
      <c r="V31" s="335">
        <f>U31*3547</f>
        <v>1021536</v>
      </c>
      <c r="W31" s="251"/>
      <c r="X31" s="251"/>
      <c r="Y31" s="251"/>
      <c r="Z31" s="251"/>
      <c r="AA31" s="251"/>
      <c r="AB31" s="251"/>
      <c r="AC31" s="137"/>
      <c r="AD31" s="137"/>
      <c r="AE31" s="251"/>
      <c r="AF31" s="251"/>
      <c r="AG31" s="337">
        <v>2025</v>
      </c>
      <c r="AH31" s="166"/>
      <c r="AI31" s="166"/>
      <c r="AJ31" s="134">
        <f t="shared" si="11"/>
        <v>6</v>
      </c>
      <c r="AK31" s="35" t="s">
        <v>153</v>
      </c>
      <c r="AL31" s="134" t="str">
        <f t="shared" si="12"/>
        <v>6.</v>
      </c>
      <c r="AM31" s="140"/>
      <c r="AN31" s="35"/>
      <c r="AO31" s="193"/>
    </row>
    <row r="32" spans="1:41" ht="22.5" hidden="1" customHeight="1" x14ac:dyDescent="0.25">
      <c r="A32" s="68" t="s">
        <v>167</v>
      </c>
      <c r="B32" s="25">
        <v>35</v>
      </c>
      <c r="C32" s="36" t="s">
        <v>1197</v>
      </c>
      <c r="D32" s="25">
        <v>1991</v>
      </c>
      <c r="E32" s="68" t="s">
        <v>2932</v>
      </c>
      <c r="F32" s="68" t="s">
        <v>2933</v>
      </c>
      <c r="G32" s="25">
        <v>3</v>
      </c>
      <c r="H32" s="25">
        <v>2</v>
      </c>
      <c r="I32" s="335">
        <v>856.7</v>
      </c>
      <c r="J32" s="335">
        <v>856.7</v>
      </c>
      <c r="K32" s="335">
        <v>475.5</v>
      </c>
      <c r="L32" s="12">
        <v>48</v>
      </c>
      <c r="M32" s="137">
        <f t="shared" si="7"/>
        <v>277290</v>
      </c>
      <c r="N32" s="135"/>
      <c r="O32" s="135"/>
      <c r="P32" s="135"/>
      <c r="Q32" s="137">
        <f t="shared" si="10"/>
        <v>277290</v>
      </c>
      <c r="R32" s="137">
        <v>277290</v>
      </c>
      <c r="S32" s="30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337">
        <v>2025</v>
      </c>
      <c r="AH32" s="218" t="s">
        <v>3049</v>
      </c>
      <c r="AI32" s="218"/>
      <c r="AJ32" s="134">
        <f t="shared" si="11"/>
        <v>7</v>
      </c>
      <c r="AK32" s="35" t="s">
        <v>153</v>
      </c>
      <c r="AL32" s="134" t="str">
        <f t="shared" si="12"/>
        <v>7.</v>
      </c>
      <c r="AM32" s="140"/>
      <c r="AN32" s="35"/>
      <c r="AO32" s="193"/>
    </row>
    <row r="33" spans="1:41" ht="22.5" hidden="1" customHeight="1" x14ac:dyDescent="0.25">
      <c r="A33" s="68" t="s">
        <v>168</v>
      </c>
      <c r="B33" s="25">
        <v>23</v>
      </c>
      <c r="C33" s="36" t="s">
        <v>1194</v>
      </c>
      <c r="D33" s="42">
        <v>1975</v>
      </c>
      <c r="E33" s="108" t="s">
        <v>2932</v>
      </c>
      <c r="F33" s="68" t="s">
        <v>2934</v>
      </c>
      <c r="G33" s="25">
        <v>2</v>
      </c>
      <c r="H33" s="25">
        <v>2</v>
      </c>
      <c r="I33" s="335">
        <v>744.2</v>
      </c>
      <c r="J33" s="335">
        <v>744.2</v>
      </c>
      <c r="K33" s="335">
        <v>419</v>
      </c>
      <c r="L33" s="12">
        <v>34</v>
      </c>
      <c r="M33" s="137">
        <f t="shared" si="7"/>
        <v>51444</v>
      </c>
      <c r="N33" s="135"/>
      <c r="O33" s="135"/>
      <c r="P33" s="135"/>
      <c r="Q33" s="137">
        <f t="shared" si="10"/>
        <v>51444</v>
      </c>
      <c r="R33" s="137">
        <v>51444</v>
      </c>
      <c r="S33" s="30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337">
        <v>2025</v>
      </c>
      <c r="AH33" s="218" t="s">
        <v>3048</v>
      </c>
      <c r="AI33" s="218"/>
      <c r="AJ33" s="134">
        <f t="shared" si="11"/>
        <v>8</v>
      </c>
      <c r="AK33" s="35" t="s">
        <v>153</v>
      </c>
      <c r="AL33" s="134" t="str">
        <f t="shared" si="12"/>
        <v>8.</v>
      </c>
      <c r="AM33" s="140"/>
      <c r="AN33" s="35"/>
      <c r="AO33" s="193"/>
    </row>
    <row r="34" spans="1:41" ht="22.5" hidden="1" customHeight="1" x14ac:dyDescent="0.25">
      <c r="A34" s="68" t="s">
        <v>3183</v>
      </c>
      <c r="B34" s="25">
        <v>1</v>
      </c>
      <c r="C34" s="36" t="s">
        <v>200</v>
      </c>
      <c r="D34" s="25">
        <v>1980</v>
      </c>
      <c r="E34" s="68" t="s">
        <v>2932</v>
      </c>
      <c r="F34" s="68" t="s">
        <v>2933</v>
      </c>
      <c r="G34" s="25">
        <v>3</v>
      </c>
      <c r="H34" s="25">
        <v>2</v>
      </c>
      <c r="I34" s="253">
        <v>1550.4</v>
      </c>
      <c r="J34" s="335">
        <v>1550.4</v>
      </c>
      <c r="K34" s="253">
        <v>1279.4000000000001</v>
      </c>
      <c r="L34" s="12">
        <v>58</v>
      </c>
      <c r="M34" s="250">
        <f t="shared" ref="M34:M53" si="13">R34+T34+V34+X34+Z34+AB34+AE34+AF34</f>
        <v>677820</v>
      </c>
      <c r="N34" s="250"/>
      <c r="O34" s="250"/>
      <c r="P34" s="250"/>
      <c r="Q34" s="137">
        <f t="shared" ref="Q34:Q53" si="14">M34</f>
        <v>677820</v>
      </c>
      <c r="R34" s="335">
        <v>677820</v>
      </c>
      <c r="S34" s="252"/>
      <c r="T34" s="251"/>
      <c r="U34" s="335"/>
      <c r="V34" s="335"/>
      <c r="W34" s="251"/>
      <c r="X34" s="251"/>
      <c r="Y34" s="251"/>
      <c r="Z34" s="251"/>
      <c r="AA34" s="251"/>
      <c r="AB34" s="251"/>
      <c r="AC34" s="137"/>
      <c r="AD34" s="137"/>
      <c r="AE34" s="137"/>
      <c r="AF34" s="251"/>
      <c r="AG34" s="337">
        <v>2025</v>
      </c>
      <c r="AH34" s="166" t="s">
        <v>3049</v>
      </c>
      <c r="AI34" s="166"/>
      <c r="AJ34" s="134">
        <f t="shared" si="11"/>
        <v>9</v>
      </c>
      <c r="AK34" s="35" t="s">
        <v>153</v>
      </c>
      <c r="AL34" s="134" t="str">
        <f t="shared" si="12"/>
        <v>9.</v>
      </c>
      <c r="AM34" s="140"/>
      <c r="AO34" s="193"/>
    </row>
    <row r="35" spans="1:41" ht="22.5" hidden="1" customHeight="1" x14ac:dyDescent="0.25">
      <c r="A35" s="68" t="s">
        <v>169</v>
      </c>
      <c r="B35" s="25">
        <v>43</v>
      </c>
      <c r="C35" s="36" t="s">
        <v>1200</v>
      </c>
      <c r="D35" s="25">
        <v>1980</v>
      </c>
      <c r="E35" s="108" t="s">
        <v>2932</v>
      </c>
      <c r="F35" s="68" t="s">
        <v>2933</v>
      </c>
      <c r="G35" s="25">
        <v>2</v>
      </c>
      <c r="H35" s="25">
        <v>2</v>
      </c>
      <c r="I35" s="137">
        <v>786</v>
      </c>
      <c r="J35" s="137">
        <v>786</v>
      </c>
      <c r="K35" s="137">
        <v>534</v>
      </c>
      <c r="L35" s="30">
        <v>35</v>
      </c>
      <c r="M35" s="137">
        <f>R35+T35+V35+X35+Z35+AB35+AE35+AF35</f>
        <v>60018</v>
      </c>
      <c r="N35" s="135"/>
      <c r="O35" s="135"/>
      <c r="P35" s="135"/>
      <c r="Q35" s="137">
        <f>M35</f>
        <v>60018</v>
      </c>
      <c r="R35" s="137">
        <v>60018</v>
      </c>
      <c r="S35" s="30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337">
        <v>2025</v>
      </c>
      <c r="AH35" s="218" t="s">
        <v>3048</v>
      </c>
      <c r="AI35" s="218"/>
      <c r="AJ35" s="134">
        <f t="shared" si="11"/>
        <v>10</v>
      </c>
      <c r="AK35" s="35" t="s">
        <v>153</v>
      </c>
      <c r="AL35" s="134" t="str">
        <f t="shared" si="12"/>
        <v>10.</v>
      </c>
      <c r="AM35" s="140"/>
      <c r="AN35" s="35"/>
      <c r="AO35" s="193"/>
    </row>
    <row r="36" spans="1:41" ht="22.5" hidden="1" customHeight="1" x14ac:dyDescent="0.25">
      <c r="A36" s="68" t="s">
        <v>170</v>
      </c>
      <c r="B36" s="25">
        <v>49</v>
      </c>
      <c r="C36" s="36" t="s">
        <v>193</v>
      </c>
      <c r="D36" s="25">
        <v>1984</v>
      </c>
      <c r="E36" s="68" t="s">
        <v>2932</v>
      </c>
      <c r="F36" s="68" t="s">
        <v>2933</v>
      </c>
      <c r="G36" s="25">
        <v>2</v>
      </c>
      <c r="H36" s="25">
        <v>2</v>
      </c>
      <c r="I36" s="253">
        <v>613.6</v>
      </c>
      <c r="J36" s="335">
        <v>596</v>
      </c>
      <c r="K36" s="253">
        <v>302.39999999999998</v>
      </c>
      <c r="L36" s="12">
        <v>34</v>
      </c>
      <c r="M36" s="250">
        <f t="shared" ref="M36" si="15">R36+T36+V36+X36+Z36+AB36+AE36+AF36</f>
        <v>893420</v>
      </c>
      <c r="N36" s="250"/>
      <c r="O36" s="250"/>
      <c r="P36" s="250"/>
      <c r="Q36" s="137">
        <f t="shared" ref="Q36" si="16">M36</f>
        <v>893420</v>
      </c>
      <c r="R36" s="335">
        <v>893420</v>
      </c>
      <c r="S36" s="12"/>
      <c r="T36" s="335"/>
      <c r="U36" s="335"/>
      <c r="V36" s="335"/>
      <c r="W36" s="335"/>
      <c r="X36" s="335"/>
      <c r="Y36" s="335"/>
      <c r="Z36" s="335"/>
      <c r="AA36" s="335"/>
      <c r="AB36" s="335"/>
      <c r="AC36" s="137"/>
      <c r="AD36" s="137"/>
      <c r="AE36" s="335"/>
      <c r="AF36" s="335"/>
      <c r="AG36" s="337">
        <v>2025</v>
      </c>
      <c r="AH36" s="166" t="s">
        <v>3050</v>
      </c>
      <c r="AI36" s="166"/>
      <c r="AJ36" s="134">
        <f t="shared" si="11"/>
        <v>11</v>
      </c>
      <c r="AK36" s="35" t="s">
        <v>153</v>
      </c>
      <c r="AL36" s="134" t="str">
        <f t="shared" si="12"/>
        <v>11.</v>
      </c>
      <c r="AM36" s="140"/>
      <c r="AN36" s="35"/>
      <c r="AO36" s="193"/>
    </row>
    <row r="37" spans="1:41" ht="22.5" hidden="1" customHeight="1" x14ac:dyDescent="0.25">
      <c r="A37" s="68" t="s">
        <v>171</v>
      </c>
      <c r="B37" s="25">
        <v>3</v>
      </c>
      <c r="C37" s="36" t="s">
        <v>195</v>
      </c>
      <c r="D37" s="25">
        <v>1980</v>
      </c>
      <c r="E37" s="68" t="s">
        <v>2932</v>
      </c>
      <c r="F37" s="68" t="s">
        <v>2933</v>
      </c>
      <c r="G37" s="25">
        <v>3</v>
      </c>
      <c r="H37" s="25">
        <v>2</v>
      </c>
      <c r="I37" s="253">
        <v>1550.4</v>
      </c>
      <c r="J37" s="335">
        <v>1269.7</v>
      </c>
      <c r="K37" s="253">
        <v>1269.7</v>
      </c>
      <c r="L37" s="12">
        <v>64</v>
      </c>
      <c r="M37" s="250">
        <f t="shared" si="13"/>
        <v>677820</v>
      </c>
      <c r="N37" s="254"/>
      <c r="O37" s="254"/>
      <c r="P37" s="254"/>
      <c r="Q37" s="137">
        <f t="shared" si="14"/>
        <v>677820</v>
      </c>
      <c r="R37" s="335">
        <v>677820</v>
      </c>
      <c r="S37" s="252"/>
      <c r="T37" s="251"/>
      <c r="U37" s="335"/>
      <c r="V37" s="335"/>
      <c r="W37" s="251"/>
      <c r="X37" s="251"/>
      <c r="Y37" s="251"/>
      <c r="Z37" s="251"/>
      <c r="AA37" s="335"/>
      <c r="AB37" s="335"/>
      <c r="AC37" s="137"/>
      <c r="AD37" s="137"/>
      <c r="AE37" s="335"/>
      <c r="AF37" s="251"/>
      <c r="AG37" s="337">
        <v>2025</v>
      </c>
      <c r="AH37" s="166" t="s">
        <v>3049</v>
      </c>
      <c r="AI37" s="166"/>
      <c r="AJ37" s="134">
        <f t="shared" si="11"/>
        <v>12</v>
      </c>
      <c r="AK37" s="35" t="s">
        <v>153</v>
      </c>
      <c r="AL37" s="134" t="str">
        <f t="shared" si="12"/>
        <v>12.</v>
      </c>
      <c r="AM37" s="140"/>
      <c r="AN37" s="35"/>
      <c r="AO37" s="193"/>
    </row>
    <row r="38" spans="1:41" ht="22.5" hidden="1" customHeight="1" x14ac:dyDescent="0.25">
      <c r="A38" s="68" t="s">
        <v>172</v>
      </c>
      <c r="B38" s="25">
        <v>31</v>
      </c>
      <c r="C38" s="36" t="s">
        <v>1196</v>
      </c>
      <c r="D38" s="25">
        <v>1983</v>
      </c>
      <c r="E38" s="108" t="s">
        <v>2932</v>
      </c>
      <c r="F38" s="68" t="s">
        <v>2934</v>
      </c>
      <c r="G38" s="25">
        <v>2</v>
      </c>
      <c r="H38" s="25">
        <v>1</v>
      </c>
      <c r="I38" s="335">
        <v>577.29999999999995</v>
      </c>
      <c r="J38" s="335">
        <v>577.29999999999995</v>
      </c>
      <c r="K38" s="335">
        <v>368.3</v>
      </c>
      <c r="L38" s="12">
        <v>25</v>
      </c>
      <c r="M38" s="137">
        <f>R38+T38+V38+X38+Z38+AB38+AE38+AF38</f>
        <v>1064100</v>
      </c>
      <c r="N38" s="135"/>
      <c r="O38" s="135"/>
      <c r="P38" s="135"/>
      <c r="Q38" s="137">
        <f t="shared" si="14"/>
        <v>1064100</v>
      </c>
      <c r="R38" s="137"/>
      <c r="S38" s="30"/>
      <c r="T38" s="137"/>
      <c r="U38" s="137">
        <v>300</v>
      </c>
      <c r="V38" s="137">
        <f>U38*3547</f>
        <v>1064100</v>
      </c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337">
        <v>2025</v>
      </c>
      <c r="AH38" s="166"/>
      <c r="AI38" s="166"/>
      <c r="AJ38" s="134">
        <f t="shared" si="11"/>
        <v>13</v>
      </c>
      <c r="AK38" s="35" t="s">
        <v>153</v>
      </c>
      <c r="AL38" s="134" t="str">
        <f t="shared" si="12"/>
        <v>13.</v>
      </c>
      <c r="AM38" s="140"/>
      <c r="AN38" s="35"/>
      <c r="AO38" s="193"/>
    </row>
    <row r="39" spans="1:41" ht="22.5" hidden="1" customHeight="1" x14ac:dyDescent="0.25">
      <c r="A39" s="68" t="s">
        <v>173</v>
      </c>
      <c r="B39" s="25">
        <v>33</v>
      </c>
      <c r="C39" s="36" t="s">
        <v>1204</v>
      </c>
      <c r="D39" s="42">
        <v>1980</v>
      </c>
      <c r="E39" s="68" t="s">
        <v>2932</v>
      </c>
      <c r="F39" s="110" t="s">
        <v>2933</v>
      </c>
      <c r="G39" s="25">
        <v>3</v>
      </c>
      <c r="H39" s="25">
        <v>3</v>
      </c>
      <c r="I39" s="335">
        <v>1283.7</v>
      </c>
      <c r="J39" s="335">
        <v>1283.7</v>
      </c>
      <c r="K39" s="335">
        <v>742.8</v>
      </c>
      <c r="L39" s="12">
        <v>57</v>
      </c>
      <c r="M39" s="250">
        <f>R39+T39+V39+X39+Z39+AB39+AE39+AF39</f>
        <v>2096277</v>
      </c>
      <c r="N39" s="250"/>
      <c r="O39" s="250"/>
      <c r="P39" s="250"/>
      <c r="Q39" s="137">
        <f t="shared" si="14"/>
        <v>2096277</v>
      </c>
      <c r="R39" s="251"/>
      <c r="S39" s="252"/>
      <c r="T39" s="251"/>
      <c r="U39" s="335">
        <v>591</v>
      </c>
      <c r="V39" s="335">
        <f>U39*3547</f>
        <v>2096277</v>
      </c>
      <c r="W39" s="251"/>
      <c r="X39" s="251"/>
      <c r="Y39" s="251"/>
      <c r="Z39" s="251"/>
      <c r="AA39" s="251"/>
      <c r="AB39" s="251"/>
      <c r="AC39" s="137"/>
      <c r="AD39" s="137"/>
      <c r="AE39" s="251"/>
      <c r="AF39" s="251"/>
      <c r="AG39" s="337">
        <v>2025</v>
      </c>
      <c r="AH39" s="166"/>
      <c r="AI39" s="166"/>
      <c r="AJ39" s="134">
        <f t="shared" si="11"/>
        <v>14</v>
      </c>
      <c r="AK39" s="35" t="s">
        <v>153</v>
      </c>
      <c r="AL39" s="134" t="str">
        <f t="shared" si="12"/>
        <v>14.</v>
      </c>
      <c r="AM39" s="140"/>
      <c r="AN39" s="35"/>
      <c r="AO39" s="193"/>
    </row>
    <row r="40" spans="1:41" ht="22.5" hidden="1" customHeight="1" x14ac:dyDescent="0.25">
      <c r="A40" s="68" t="s">
        <v>174</v>
      </c>
      <c r="B40" s="25">
        <v>28</v>
      </c>
      <c r="C40" s="36" t="s">
        <v>197</v>
      </c>
      <c r="D40" s="25">
        <v>1975</v>
      </c>
      <c r="E40" s="68" t="s">
        <v>2932</v>
      </c>
      <c r="F40" s="68" t="s">
        <v>2934</v>
      </c>
      <c r="G40" s="25">
        <v>2</v>
      </c>
      <c r="H40" s="25">
        <v>2</v>
      </c>
      <c r="I40" s="253">
        <v>514.20000000000005</v>
      </c>
      <c r="J40" s="335">
        <f>I40</f>
        <v>514.20000000000005</v>
      </c>
      <c r="K40" s="253">
        <v>293.7</v>
      </c>
      <c r="L40" s="12">
        <v>29</v>
      </c>
      <c r="M40" s="250">
        <f>R40+T40+V40+X40+Z40+AB40+AE40+AF40</f>
        <v>264966</v>
      </c>
      <c r="N40" s="250"/>
      <c r="O40" s="250"/>
      <c r="P40" s="250"/>
      <c r="Q40" s="137">
        <f t="shared" si="14"/>
        <v>264966</v>
      </c>
      <c r="R40" s="335">
        <v>264966</v>
      </c>
      <c r="S40" s="12"/>
      <c r="T40" s="335"/>
      <c r="U40" s="335"/>
      <c r="V40" s="335"/>
      <c r="W40" s="335"/>
      <c r="X40" s="335"/>
      <c r="Y40" s="335"/>
      <c r="Z40" s="335"/>
      <c r="AA40" s="335"/>
      <c r="AB40" s="335"/>
      <c r="AC40" s="137"/>
      <c r="AD40" s="137"/>
      <c r="AE40" s="137"/>
      <c r="AF40" s="335"/>
      <c r="AG40" s="337">
        <v>2025</v>
      </c>
      <c r="AH40" s="166" t="s">
        <v>3049</v>
      </c>
      <c r="AI40" s="166"/>
      <c r="AJ40" s="134">
        <f t="shared" si="11"/>
        <v>15</v>
      </c>
      <c r="AK40" s="35" t="s">
        <v>153</v>
      </c>
      <c r="AL40" s="134" t="str">
        <f t="shared" si="12"/>
        <v>15.</v>
      </c>
      <c r="AM40" s="140"/>
      <c r="AN40" s="35"/>
      <c r="AO40" s="193"/>
    </row>
    <row r="41" spans="1:41" ht="22.5" hidden="1" customHeight="1" x14ac:dyDescent="0.25">
      <c r="A41" s="68" t="s">
        <v>175</v>
      </c>
      <c r="B41" s="25">
        <v>41</v>
      </c>
      <c r="C41" s="36" t="s">
        <v>198</v>
      </c>
      <c r="D41" s="42">
        <v>1969</v>
      </c>
      <c r="E41" s="68" t="s">
        <v>2932</v>
      </c>
      <c r="F41" s="68" t="s">
        <v>2934</v>
      </c>
      <c r="G41" s="25">
        <v>2</v>
      </c>
      <c r="H41" s="25">
        <v>1</v>
      </c>
      <c r="I41" s="253">
        <v>327.8</v>
      </c>
      <c r="J41" s="335">
        <f>I41</f>
        <v>327.8</v>
      </c>
      <c r="K41" s="253">
        <v>207</v>
      </c>
      <c r="L41" s="12">
        <v>15</v>
      </c>
      <c r="M41" s="250">
        <f>R41+T41+V41+X41+Z41+AB41+AE41+AF41</f>
        <v>357368</v>
      </c>
      <c r="N41" s="250"/>
      <c r="O41" s="250"/>
      <c r="P41" s="250"/>
      <c r="Q41" s="137">
        <f t="shared" si="14"/>
        <v>357368</v>
      </c>
      <c r="R41" s="335">
        <v>357368</v>
      </c>
      <c r="S41" s="12"/>
      <c r="T41" s="335"/>
      <c r="U41" s="335"/>
      <c r="V41" s="335"/>
      <c r="W41" s="335"/>
      <c r="X41" s="335"/>
      <c r="Y41" s="335"/>
      <c r="Z41" s="335"/>
      <c r="AA41" s="335"/>
      <c r="AB41" s="335"/>
      <c r="AC41" s="137"/>
      <c r="AD41" s="137"/>
      <c r="AE41" s="137"/>
      <c r="AF41" s="335"/>
      <c r="AG41" s="337">
        <v>2025</v>
      </c>
      <c r="AH41" s="166" t="s">
        <v>3050</v>
      </c>
      <c r="AI41" s="166"/>
      <c r="AJ41" s="134">
        <f t="shared" si="11"/>
        <v>16</v>
      </c>
      <c r="AK41" s="35" t="s">
        <v>153</v>
      </c>
      <c r="AL41" s="134" t="str">
        <f t="shared" si="12"/>
        <v>16.</v>
      </c>
      <c r="AM41" s="140"/>
      <c r="AN41" s="35"/>
      <c r="AO41" s="193"/>
    </row>
    <row r="42" spans="1:41" ht="22.5" hidden="1" customHeight="1" x14ac:dyDescent="0.25">
      <c r="A42" s="68" t="s">
        <v>176</v>
      </c>
      <c r="B42" s="25">
        <v>13</v>
      </c>
      <c r="C42" s="36" t="s">
        <v>196</v>
      </c>
      <c r="D42" s="42">
        <v>1954</v>
      </c>
      <c r="E42" s="68" t="s">
        <v>2932</v>
      </c>
      <c r="F42" s="68" t="s">
        <v>2935</v>
      </c>
      <c r="G42" s="25">
        <v>2</v>
      </c>
      <c r="H42" s="25">
        <v>1</v>
      </c>
      <c r="I42" s="335">
        <v>406</v>
      </c>
      <c r="J42" s="335">
        <v>406</v>
      </c>
      <c r="K42" s="335">
        <v>276.10000000000002</v>
      </c>
      <c r="L42" s="12">
        <v>9</v>
      </c>
      <c r="M42" s="250">
        <f>R42+T42+V42+X42+Z42+AB42+AE42+AF42</f>
        <v>64248</v>
      </c>
      <c r="N42" s="250"/>
      <c r="O42" s="250"/>
      <c r="P42" s="250"/>
      <c r="Q42" s="137">
        <f t="shared" si="14"/>
        <v>64248</v>
      </c>
      <c r="R42" s="251"/>
      <c r="S42" s="252"/>
      <c r="T42" s="251"/>
      <c r="U42" s="335"/>
      <c r="V42" s="335"/>
      <c r="W42" s="251"/>
      <c r="X42" s="251"/>
      <c r="Y42" s="251"/>
      <c r="Z42" s="251"/>
      <c r="AA42" s="335">
        <v>24</v>
      </c>
      <c r="AB42" s="335">
        <f>AA42*2677</f>
        <v>64248</v>
      </c>
      <c r="AC42" s="137"/>
      <c r="AD42" s="137"/>
      <c r="AE42" s="251"/>
      <c r="AF42" s="251"/>
      <c r="AG42" s="337">
        <v>2025</v>
      </c>
      <c r="AH42" s="166"/>
      <c r="AI42" s="166"/>
      <c r="AJ42" s="134">
        <f t="shared" si="11"/>
        <v>17</v>
      </c>
      <c r="AK42" s="35" t="s">
        <v>153</v>
      </c>
      <c r="AL42" s="134" t="str">
        <f t="shared" si="12"/>
        <v>17.</v>
      </c>
      <c r="AM42" s="140"/>
      <c r="AN42" s="35"/>
      <c r="AO42" s="193"/>
    </row>
    <row r="43" spans="1:41" ht="22.5" hidden="1" customHeight="1" x14ac:dyDescent="0.25">
      <c r="A43" s="68" t="s">
        <v>177</v>
      </c>
      <c r="B43" s="25">
        <v>42</v>
      </c>
      <c r="C43" s="36" t="s">
        <v>199</v>
      </c>
      <c r="D43" s="42">
        <v>1973</v>
      </c>
      <c r="E43" s="68" t="s">
        <v>2932</v>
      </c>
      <c r="F43" s="68" t="s">
        <v>2934</v>
      </c>
      <c r="G43" s="25">
        <v>2</v>
      </c>
      <c r="H43" s="25">
        <v>2</v>
      </c>
      <c r="I43" s="253">
        <v>524.4</v>
      </c>
      <c r="J43" s="335">
        <f>I43</f>
        <v>524.4</v>
      </c>
      <c r="K43" s="253">
        <v>307.10000000000002</v>
      </c>
      <c r="L43" s="12">
        <v>27</v>
      </c>
      <c r="M43" s="250">
        <f t="shared" si="13"/>
        <v>1478204</v>
      </c>
      <c r="N43" s="250"/>
      <c r="O43" s="250"/>
      <c r="P43" s="250"/>
      <c r="Q43" s="137">
        <f t="shared" si="14"/>
        <v>1478204</v>
      </c>
      <c r="R43" s="335">
        <v>1478204</v>
      </c>
      <c r="S43" s="12"/>
      <c r="T43" s="335"/>
      <c r="U43" s="335"/>
      <c r="V43" s="335"/>
      <c r="W43" s="335"/>
      <c r="X43" s="335"/>
      <c r="Y43" s="335"/>
      <c r="Z43" s="335"/>
      <c r="AA43" s="335"/>
      <c r="AB43" s="335"/>
      <c r="AC43" s="137"/>
      <c r="AD43" s="137"/>
      <c r="AE43" s="335"/>
      <c r="AF43" s="335"/>
      <c r="AG43" s="337">
        <v>2025</v>
      </c>
      <c r="AH43" s="166" t="s">
        <v>3050</v>
      </c>
      <c r="AI43" s="166"/>
      <c r="AJ43" s="134">
        <f t="shared" si="11"/>
        <v>18</v>
      </c>
      <c r="AK43" s="35" t="s">
        <v>153</v>
      </c>
      <c r="AL43" s="134" t="str">
        <f t="shared" si="12"/>
        <v>18.</v>
      </c>
      <c r="AM43" s="140"/>
      <c r="AN43" s="35"/>
      <c r="AO43" s="193"/>
    </row>
    <row r="44" spans="1:41" ht="22.5" hidden="1" customHeight="1" x14ac:dyDescent="0.25">
      <c r="A44" s="68" t="s">
        <v>178</v>
      </c>
      <c r="B44" s="25">
        <v>6</v>
      </c>
      <c r="C44" s="168" t="s">
        <v>3118</v>
      </c>
      <c r="D44" s="25">
        <v>1985</v>
      </c>
      <c r="E44" s="68" t="s">
        <v>2932</v>
      </c>
      <c r="F44" s="68" t="s">
        <v>2934</v>
      </c>
      <c r="G44" s="25">
        <v>2</v>
      </c>
      <c r="H44" s="25">
        <v>2</v>
      </c>
      <c r="I44" s="335">
        <v>718.3</v>
      </c>
      <c r="J44" s="335">
        <v>718.3</v>
      </c>
      <c r="K44" s="335">
        <v>619.1</v>
      </c>
      <c r="L44" s="12">
        <v>24</v>
      </c>
      <c r="M44" s="250">
        <f t="shared" si="13"/>
        <v>203346</v>
      </c>
      <c r="N44" s="250"/>
      <c r="O44" s="250"/>
      <c r="P44" s="250"/>
      <c r="Q44" s="137">
        <f t="shared" si="14"/>
        <v>203346</v>
      </c>
      <c r="R44" s="335">
        <v>203346</v>
      </c>
      <c r="S44" s="252"/>
      <c r="T44" s="251"/>
      <c r="U44" s="335"/>
      <c r="V44" s="335"/>
      <c r="W44" s="251"/>
      <c r="X44" s="251"/>
      <c r="Y44" s="251"/>
      <c r="Z44" s="251"/>
      <c r="AA44" s="251"/>
      <c r="AB44" s="251"/>
      <c r="AC44" s="137"/>
      <c r="AD44" s="137"/>
      <c r="AE44" s="335"/>
      <c r="AF44" s="251"/>
      <c r="AG44" s="337">
        <v>2025</v>
      </c>
      <c r="AH44" s="166" t="s">
        <v>3049</v>
      </c>
      <c r="AI44" s="166"/>
      <c r="AJ44" s="134">
        <f t="shared" si="11"/>
        <v>19</v>
      </c>
      <c r="AK44" s="35" t="s">
        <v>153</v>
      </c>
      <c r="AL44" s="134" t="str">
        <f t="shared" si="12"/>
        <v>19.</v>
      </c>
      <c r="AM44" s="140"/>
      <c r="AN44" s="35"/>
      <c r="AO44" s="193"/>
    </row>
    <row r="45" spans="1:41" ht="22.5" hidden="1" customHeight="1" x14ac:dyDescent="0.25">
      <c r="A45" s="68" t="s">
        <v>179</v>
      </c>
      <c r="B45" s="25">
        <v>38</v>
      </c>
      <c r="C45" s="36" t="s">
        <v>194</v>
      </c>
      <c r="D45" s="25">
        <v>1969</v>
      </c>
      <c r="E45" s="108" t="s">
        <v>2932</v>
      </c>
      <c r="F45" s="68" t="s">
        <v>2933</v>
      </c>
      <c r="G45" s="25">
        <v>5</v>
      </c>
      <c r="H45" s="25">
        <v>3</v>
      </c>
      <c r="I45" s="253">
        <v>2595.5</v>
      </c>
      <c r="J45" s="137">
        <f>I45</f>
        <v>2595.5</v>
      </c>
      <c r="K45" s="253">
        <v>1813.5</v>
      </c>
      <c r="L45" s="30">
        <v>105</v>
      </c>
      <c r="M45" s="137">
        <f t="shared" si="13"/>
        <v>2369396</v>
      </c>
      <c r="N45" s="135"/>
      <c r="O45" s="135"/>
      <c r="P45" s="135"/>
      <c r="Q45" s="137">
        <f t="shared" si="14"/>
        <v>2369396</v>
      </c>
      <c r="R45" s="137"/>
      <c r="S45" s="30"/>
      <c r="T45" s="137"/>
      <c r="U45" s="137">
        <v>668</v>
      </c>
      <c r="V45" s="137">
        <f>U45*3547</f>
        <v>2369396</v>
      </c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337">
        <v>2025</v>
      </c>
      <c r="AH45" s="166"/>
      <c r="AI45" s="166"/>
      <c r="AJ45" s="134">
        <f t="shared" si="11"/>
        <v>20</v>
      </c>
      <c r="AK45" s="35" t="s">
        <v>153</v>
      </c>
      <c r="AL45" s="134" t="str">
        <f t="shared" si="12"/>
        <v>20.</v>
      </c>
      <c r="AM45" s="140"/>
      <c r="AN45" s="35"/>
      <c r="AO45" s="193"/>
    </row>
    <row r="46" spans="1:41" ht="22.5" hidden="1" customHeight="1" x14ac:dyDescent="0.25">
      <c r="A46" s="68" t="s">
        <v>180</v>
      </c>
      <c r="B46" s="25">
        <v>12</v>
      </c>
      <c r="C46" s="36" t="s">
        <v>1203</v>
      </c>
      <c r="D46" s="42">
        <v>1960</v>
      </c>
      <c r="E46" s="68" t="s">
        <v>2932</v>
      </c>
      <c r="F46" s="68" t="s">
        <v>2934</v>
      </c>
      <c r="G46" s="25">
        <v>2</v>
      </c>
      <c r="H46" s="25">
        <v>2</v>
      </c>
      <c r="I46" s="335">
        <v>554.5</v>
      </c>
      <c r="J46" s="335">
        <v>554.5</v>
      </c>
      <c r="K46" s="335">
        <v>367.4</v>
      </c>
      <c r="L46" s="12">
        <v>19</v>
      </c>
      <c r="M46" s="250">
        <f t="shared" si="13"/>
        <v>128496</v>
      </c>
      <c r="N46" s="250"/>
      <c r="O46" s="250"/>
      <c r="P46" s="250"/>
      <c r="Q46" s="137">
        <f t="shared" si="14"/>
        <v>128496</v>
      </c>
      <c r="R46" s="251"/>
      <c r="S46" s="252"/>
      <c r="T46" s="251"/>
      <c r="U46" s="335"/>
      <c r="V46" s="335"/>
      <c r="W46" s="251"/>
      <c r="X46" s="251"/>
      <c r="Y46" s="251"/>
      <c r="Z46" s="251"/>
      <c r="AA46" s="335">
        <v>48</v>
      </c>
      <c r="AB46" s="335">
        <f>AA46*2677</f>
        <v>128496</v>
      </c>
      <c r="AC46" s="137"/>
      <c r="AD46" s="137"/>
      <c r="AE46" s="251"/>
      <c r="AF46" s="251"/>
      <c r="AG46" s="337">
        <v>2025</v>
      </c>
      <c r="AH46" s="166"/>
      <c r="AI46" s="166"/>
      <c r="AJ46" s="134">
        <f t="shared" si="11"/>
        <v>21</v>
      </c>
      <c r="AK46" s="35" t="s">
        <v>153</v>
      </c>
      <c r="AL46" s="134" t="str">
        <f t="shared" si="12"/>
        <v>21.</v>
      </c>
      <c r="AM46" s="140"/>
      <c r="AO46" s="193"/>
    </row>
    <row r="47" spans="1:41" ht="22.5" hidden="1" customHeight="1" x14ac:dyDescent="0.25">
      <c r="A47" s="68" t="s">
        <v>181</v>
      </c>
      <c r="B47" s="25">
        <v>45</v>
      </c>
      <c r="C47" s="36" t="s">
        <v>1205</v>
      </c>
      <c r="D47" s="42">
        <v>1968</v>
      </c>
      <c r="E47" s="68" t="s">
        <v>2932</v>
      </c>
      <c r="F47" s="68" t="s">
        <v>2933</v>
      </c>
      <c r="G47" s="42">
        <v>2</v>
      </c>
      <c r="H47" s="25">
        <v>1</v>
      </c>
      <c r="I47" s="253">
        <v>388.1</v>
      </c>
      <c r="J47" s="335">
        <f>I47</f>
        <v>388.1</v>
      </c>
      <c r="K47" s="253">
        <v>331.7</v>
      </c>
      <c r="L47" s="12">
        <v>7</v>
      </c>
      <c r="M47" s="250">
        <f t="shared" si="13"/>
        <v>223355</v>
      </c>
      <c r="N47" s="250"/>
      <c r="O47" s="250"/>
      <c r="P47" s="250"/>
      <c r="Q47" s="137">
        <f t="shared" si="14"/>
        <v>223355</v>
      </c>
      <c r="R47" s="335">
        <v>223355</v>
      </c>
      <c r="S47" s="252"/>
      <c r="T47" s="251"/>
      <c r="U47" s="335"/>
      <c r="V47" s="335"/>
      <c r="W47" s="251"/>
      <c r="X47" s="251"/>
      <c r="Y47" s="251"/>
      <c r="Z47" s="251"/>
      <c r="AA47" s="251"/>
      <c r="AB47" s="251"/>
      <c r="AC47" s="137"/>
      <c r="AD47" s="137"/>
      <c r="AE47" s="251"/>
      <c r="AF47" s="251"/>
      <c r="AG47" s="337">
        <v>2025</v>
      </c>
      <c r="AH47" s="166" t="s">
        <v>3050</v>
      </c>
      <c r="AI47" s="166"/>
      <c r="AJ47" s="134">
        <f t="shared" si="11"/>
        <v>22</v>
      </c>
      <c r="AK47" s="35" t="s">
        <v>153</v>
      </c>
      <c r="AL47" s="134" t="str">
        <f t="shared" si="12"/>
        <v>22.</v>
      </c>
      <c r="AM47" s="140"/>
      <c r="AN47" s="35"/>
      <c r="AO47" s="193"/>
    </row>
    <row r="48" spans="1:41" ht="22.5" hidden="1" customHeight="1" x14ac:dyDescent="0.25">
      <c r="A48" s="68" t="s">
        <v>3206</v>
      </c>
      <c r="B48" s="25">
        <v>50</v>
      </c>
      <c r="C48" s="36" t="s">
        <v>1208</v>
      </c>
      <c r="D48" s="25">
        <v>1983</v>
      </c>
      <c r="E48" s="68" t="s">
        <v>2932</v>
      </c>
      <c r="F48" s="68" t="s">
        <v>2933</v>
      </c>
      <c r="G48" s="25">
        <v>2</v>
      </c>
      <c r="H48" s="25">
        <v>2</v>
      </c>
      <c r="I48" s="335">
        <v>618.79999999999995</v>
      </c>
      <c r="J48" s="335">
        <v>618.79999999999995</v>
      </c>
      <c r="K48" s="335">
        <v>585.5</v>
      </c>
      <c r="L48" s="12">
        <v>16</v>
      </c>
      <c r="M48" s="250">
        <f t="shared" si="13"/>
        <v>2166624</v>
      </c>
      <c r="N48" s="250"/>
      <c r="O48" s="250"/>
      <c r="P48" s="250"/>
      <c r="Q48" s="137">
        <f t="shared" si="14"/>
        <v>2166624</v>
      </c>
      <c r="R48" s="335"/>
      <c r="S48" s="12"/>
      <c r="T48" s="335"/>
      <c r="U48" s="335">
        <v>288</v>
      </c>
      <c r="V48" s="335">
        <f>U48*7523</f>
        <v>2166624</v>
      </c>
      <c r="W48" s="335"/>
      <c r="X48" s="335"/>
      <c r="Y48" s="335"/>
      <c r="Z48" s="335"/>
      <c r="AA48" s="335"/>
      <c r="AB48" s="335"/>
      <c r="AC48" s="137"/>
      <c r="AD48" s="137"/>
      <c r="AE48" s="137"/>
      <c r="AF48" s="335"/>
      <c r="AG48" s="337">
        <v>2025</v>
      </c>
      <c r="AH48" s="166"/>
      <c r="AI48" s="166"/>
      <c r="AJ48" s="134">
        <f t="shared" si="11"/>
        <v>23</v>
      </c>
      <c r="AK48" s="35" t="s">
        <v>153</v>
      </c>
      <c r="AL48" s="134" t="str">
        <f t="shared" si="12"/>
        <v>23.</v>
      </c>
      <c r="AM48" s="140"/>
      <c r="AN48" s="35"/>
      <c r="AO48" s="193"/>
    </row>
    <row r="49" spans="1:41" ht="22.5" hidden="1" customHeight="1" x14ac:dyDescent="0.25">
      <c r="A49" s="68" t="s">
        <v>3207</v>
      </c>
      <c r="B49" s="25">
        <v>7</v>
      </c>
      <c r="C49" s="36" t="s">
        <v>1202</v>
      </c>
      <c r="D49" s="25">
        <v>1971</v>
      </c>
      <c r="E49" s="68" t="s">
        <v>2932</v>
      </c>
      <c r="F49" s="68" t="s">
        <v>2934</v>
      </c>
      <c r="G49" s="25">
        <v>2</v>
      </c>
      <c r="H49" s="25">
        <v>1</v>
      </c>
      <c r="I49" s="253">
        <v>214</v>
      </c>
      <c r="J49" s="335">
        <f>I49</f>
        <v>214</v>
      </c>
      <c r="K49" s="253">
        <v>191.6</v>
      </c>
      <c r="L49" s="12">
        <v>20</v>
      </c>
      <c r="M49" s="137">
        <f t="shared" si="13"/>
        <v>22864</v>
      </c>
      <c r="N49" s="135"/>
      <c r="O49" s="135"/>
      <c r="P49" s="135"/>
      <c r="Q49" s="137">
        <f t="shared" si="14"/>
        <v>22864</v>
      </c>
      <c r="R49" s="137">
        <v>22864</v>
      </c>
      <c r="S49" s="30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337">
        <v>2025</v>
      </c>
      <c r="AH49" s="218" t="s">
        <v>3048</v>
      </c>
      <c r="AI49" s="218"/>
      <c r="AJ49" s="134">
        <f t="shared" si="11"/>
        <v>24</v>
      </c>
      <c r="AK49" s="35" t="s">
        <v>153</v>
      </c>
      <c r="AL49" s="134" t="str">
        <f t="shared" si="12"/>
        <v>24.</v>
      </c>
      <c r="AM49" s="140"/>
      <c r="AN49" s="35"/>
      <c r="AO49" s="193"/>
    </row>
    <row r="50" spans="1:41" ht="22.5" hidden="1" customHeight="1" x14ac:dyDescent="0.25">
      <c r="A50" s="68" t="s">
        <v>3208</v>
      </c>
      <c r="B50" s="25">
        <v>9</v>
      </c>
      <c r="C50" s="36" t="s">
        <v>201</v>
      </c>
      <c r="D50" s="42">
        <v>1972</v>
      </c>
      <c r="E50" s="68" t="s">
        <v>2932</v>
      </c>
      <c r="F50" s="68" t="s">
        <v>2934</v>
      </c>
      <c r="G50" s="25">
        <v>2</v>
      </c>
      <c r="H50" s="25">
        <v>1</v>
      </c>
      <c r="I50" s="253">
        <v>312</v>
      </c>
      <c r="J50" s="335">
        <f>I50</f>
        <v>312</v>
      </c>
      <c r="K50" s="253">
        <v>280</v>
      </c>
      <c r="L50" s="12">
        <v>5</v>
      </c>
      <c r="M50" s="250">
        <f t="shared" si="13"/>
        <v>66925</v>
      </c>
      <c r="N50" s="250"/>
      <c r="O50" s="250"/>
      <c r="P50" s="250"/>
      <c r="Q50" s="137">
        <f t="shared" si="14"/>
        <v>66925</v>
      </c>
      <c r="R50" s="335"/>
      <c r="S50" s="252"/>
      <c r="T50" s="251"/>
      <c r="U50" s="335"/>
      <c r="V50" s="335"/>
      <c r="W50" s="251"/>
      <c r="X50" s="251"/>
      <c r="Y50" s="251"/>
      <c r="Z50" s="251"/>
      <c r="AA50" s="335">
        <v>25</v>
      </c>
      <c r="AB50" s="335">
        <f>AA50*2677</f>
        <v>66925</v>
      </c>
      <c r="AC50" s="137"/>
      <c r="AD50" s="137"/>
      <c r="AE50" s="335"/>
      <c r="AF50" s="251"/>
      <c r="AG50" s="337">
        <v>2025</v>
      </c>
      <c r="AH50" s="166"/>
      <c r="AI50" s="166"/>
      <c r="AJ50" s="134">
        <f t="shared" si="11"/>
        <v>25</v>
      </c>
      <c r="AK50" s="35" t="s">
        <v>153</v>
      </c>
      <c r="AL50" s="134" t="str">
        <f t="shared" si="12"/>
        <v>25.</v>
      </c>
      <c r="AM50" s="140"/>
      <c r="AN50" s="35"/>
      <c r="AO50" s="193"/>
    </row>
    <row r="51" spans="1:41" ht="22.5" hidden="1" customHeight="1" x14ac:dyDescent="0.25">
      <c r="A51" s="68" t="s">
        <v>3209</v>
      </c>
      <c r="B51" s="25">
        <v>10</v>
      </c>
      <c r="C51" s="36" t="s">
        <v>202</v>
      </c>
      <c r="D51" s="42">
        <v>1972</v>
      </c>
      <c r="E51" s="68" t="s">
        <v>2932</v>
      </c>
      <c r="F51" s="68" t="s">
        <v>2934</v>
      </c>
      <c r="G51" s="25">
        <v>2</v>
      </c>
      <c r="H51" s="25">
        <v>1</v>
      </c>
      <c r="I51" s="253">
        <v>312</v>
      </c>
      <c r="J51" s="335">
        <f>I51</f>
        <v>312</v>
      </c>
      <c r="K51" s="253">
        <v>280</v>
      </c>
      <c r="L51" s="12">
        <v>6</v>
      </c>
      <c r="M51" s="250">
        <f t="shared" si="13"/>
        <v>66925</v>
      </c>
      <c r="N51" s="250"/>
      <c r="O51" s="250"/>
      <c r="P51" s="250"/>
      <c r="Q51" s="137">
        <f t="shared" si="14"/>
        <v>66925</v>
      </c>
      <c r="R51" s="335"/>
      <c r="S51" s="252"/>
      <c r="T51" s="251"/>
      <c r="U51" s="335"/>
      <c r="V51" s="335"/>
      <c r="W51" s="251"/>
      <c r="X51" s="251"/>
      <c r="Y51" s="251"/>
      <c r="Z51" s="251"/>
      <c r="AA51" s="335">
        <v>25</v>
      </c>
      <c r="AB51" s="335">
        <f>AA51*2677</f>
        <v>66925</v>
      </c>
      <c r="AC51" s="137"/>
      <c r="AD51" s="137"/>
      <c r="AE51" s="251"/>
      <c r="AF51" s="251"/>
      <c r="AG51" s="337">
        <v>2025</v>
      </c>
      <c r="AH51" s="166"/>
      <c r="AI51" s="166"/>
      <c r="AJ51" s="134">
        <f t="shared" si="11"/>
        <v>26</v>
      </c>
      <c r="AK51" s="35" t="s">
        <v>153</v>
      </c>
      <c r="AL51" s="134" t="str">
        <f t="shared" si="12"/>
        <v>26.</v>
      </c>
      <c r="AM51" s="140"/>
      <c r="AN51" s="35"/>
      <c r="AO51" s="193"/>
    </row>
    <row r="52" spans="1:41" ht="22.5" hidden="1" customHeight="1" x14ac:dyDescent="0.25">
      <c r="A52" s="68" t="s">
        <v>3210</v>
      </c>
      <c r="B52" s="25">
        <v>37</v>
      </c>
      <c r="C52" s="36" t="s">
        <v>1199</v>
      </c>
      <c r="D52" s="25">
        <v>2012</v>
      </c>
      <c r="E52" s="108" t="s">
        <v>2932</v>
      </c>
      <c r="F52" s="68" t="s">
        <v>2936</v>
      </c>
      <c r="G52" s="25">
        <v>3</v>
      </c>
      <c r="H52" s="25">
        <v>1</v>
      </c>
      <c r="I52" s="137">
        <v>699</v>
      </c>
      <c r="J52" s="137">
        <v>699</v>
      </c>
      <c r="K52" s="137">
        <v>396.3</v>
      </c>
      <c r="L52" s="30">
        <v>8</v>
      </c>
      <c r="M52" s="137">
        <f t="shared" si="13"/>
        <v>487320</v>
      </c>
      <c r="N52" s="135"/>
      <c r="O52" s="135"/>
      <c r="P52" s="135"/>
      <c r="Q52" s="137">
        <f t="shared" si="14"/>
        <v>487320</v>
      </c>
      <c r="R52" s="137">
        <v>487320</v>
      </c>
      <c r="S52" s="30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337">
        <v>2025</v>
      </c>
      <c r="AH52" s="218" t="s">
        <v>3050</v>
      </c>
      <c r="AI52" s="218"/>
      <c r="AJ52" s="134">
        <f t="shared" si="11"/>
        <v>27</v>
      </c>
      <c r="AK52" s="35" t="s">
        <v>153</v>
      </c>
      <c r="AL52" s="134" t="str">
        <f t="shared" si="12"/>
        <v>27.</v>
      </c>
      <c r="AM52" s="140"/>
      <c r="AN52" s="35"/>
      <c r="AO52" s="193"/>
    </row>
    <row r="53" spans="1:41" ht="22.5" hidden="1" customHeight="1" x14ac:dyDescent="0.25">
      <c r="A53" s="68" t="s">
        <v>3211</v>
      </c>
      <c r="B53" s="25">
        <v>46</v>
      </c>
      <c r="C53" s="36" t="s">
        <v>1188</v>
      </c>
      <c r="D53" s="42">
        <v>1975</v>
      </c>
      <c r="E53" s="68" t="s">
        <v>2932</v>
      </c>
      <c r="F53" s="68" t="s">
        <v>2933</v>
      </c>
      <c r="G53" s="42">
        <v>5</v>
      </c>
      <c r="H53" s="25">
        <v>4</v>
      </c>
      <c r="I53" s="253">
        <v>3405.5</v>
      </c>
      <c r="J53" s="335">
        <f>I53</f>
        <v>3405.5</v>
      </c>
      <c r="K53" s="253">
        <v>2318.9</v>
      </c>
      <c r="L53" s="12">
        <v>187</v>
      </c>
      <c r="M53" s="250">
        <f t="shared" si="13"/>
        <v>1294020</v>
      </c>
      <c r="N53" s="250"/>
      <c r="O53" s="250"/>
      <c r="P53" s="250"/>
      <c r="Q53" s="137">
        <f t="shared" si="14"/>
        <v>1294020</v>
      </c>
      <c r="R53" s="335">
        <v>1294020</v>
      </c>
      <c r="S53" s="252"/>
      <c r="T53" s="251"/>
      <c r="U53" s="335"/>
      <c r="V53" s="335"/>
      <c r="W53" s="251"/>
      <c r="X53" s="251"/>
      <c r="Y53" s="251"/>
      <c r="Z53" s="251"/>
      <c r="AA53" s="251"/>
      <c r="AB53" s="251"/>
      <c r="AC53" s="137"/>
      <c r="AD53" s="137"/>
      <c r="AE53" s="251"/>
      <c r="AF53" s="251"/>
      <c r="AG53" s="337">
        <v>2025</v>
      </c>
      <c r="AH53" s="166" t="s">
        <v>3049</v>
      </c>
      <c r="AI53" s="166"/>
      <c r="AJ53" s="134">
        <f t="shared" si="11"/>
        <v>28</v>
      </c>
      <c r="AK53" s="35" t="s">
        <v>153</v>
      </c>
      <c r="AL53" s="134" t="str">
        <f t="shared" si="12"/>
        <v>28.</v>
      </c>
      <c r="AM53" s="140"/>
      <c r="AN53" s="35"/>
      <c r="AO53" s="193"/>
    </row>
    <row r="54" spans="1:41" s="192" customFormat="1" ht="22.5" customHeight="1" x14ac:dyDescent="0.25">
      <c r="A54" s="161"/>
      <c r="B54" s="162"/>
      <c r="C54" s="201" t="s">
        <v>15</v>
      </c>
      <c r="D54" s="162"/>
      <c r="E54" s="234"/>
      <c r="F54" s="161"/>
      <c r="G54" s="162"/>
      <c r="H54" s="162"/>
      <c r="I54" s="191">
        <f>I55+I67+I68</f>
        <v>780928.04000000062</v>
      </c>
      <c r="J54" s="191">
        <f t="shared" ref="J54:AF54" si="17">J55+J67+J68</f>
        <v>560219.72999999986</v>
      </c>
      <c r="K54" s="191">
        <f t="shared" si="17"/>
        <v>520336.2999999997</v>
      </c>
      <c r="L54" s="191">
        <f t="shared" si="17"/>
        <v>23216</v>
      </c>
      <c r="M54" s="191">
        <f t="shared" si="17"/>
        <v>919578842.59000003</v>
      </c>
      <c r="N54" s="191"/>
      <c r="O54" s="191"/>
      <c r="P54" s="191"/>
      <c r="Q54" s="191">
        <f>M54</f>
        <v>919578842.59000003</v>
      </c>
      <c r="R54" s="191">
        <f t="shared" si="17"/>
        <v>241486703.68000001</v>
      </c>
      <c r="S54" s="194">
        <f t="shared" si="17"/>
        <v>3</v>
      </c>
      <c r="T54" s="191">
        <f t="shared" si="17"/>
        <v>7443165.5700000003</v>
      </c>
      <c r="U54" s="191">
        <f t="shared" si="17"/>
        <v>127765.49999999996</v>
      </c>
      <c r="V54" s="191">
        <f t="shared" si="17"/>
        <v>631409223.69999993</v>
      </c>
      <c r="W54" s="191">
        <f t="shared" si="17"/>
        <v>313</v>
      </c>
      <c r="X54" s="191">
        <f t="shared" si="17"/>
        <v>692982</v>
      </c>
      <c r="Y54" s="191">
        <f t="shared" si="17"/>
        <v>11736.800000000001</v>
      </c>
      <c r="Z54" s="191">
        <f t="shared" si="17"/>
        <v>34390681.200000003</v>
      </c>
      <c r="AA54" s="191">
        <f t="shared" si="17"/>
        <v>1113.8</v>
      </c>
      <c r="AB54" s="191">
        <f t="shared" si="17"/>
        <v>2981642.6</v>
      </c>
      <c r="AC54" s="191"/>
      <c r="AD54" s="191"/>
      <c r="AE54" s="191"/>
      <c r="AF54" s="191">
        <f t="shared" si="17"/>
        <v>1174443.8399999999</v>
      </c>
      <c r="AG54" s="277"/>
      <c r="AH54" s="222"/>
      <c r="AI54" s="222"/>
      <c r="AJ54" s="309"/>
      <c r="AK54" s="298"/>
      <c r="AL54" s="309"/>
      <c r="AM54" s="228"/>
      <c r="AN54" s="298"/>
      <c r="AO54" s="193"/>
    </row>
    <row r="55" spans="1:41" s="192" customFormat="1" ht="22.5" customHeight="1" x14ac:dyDescent="0.25">
      <c r="A55" s="161"/>
      <c r="B55" s="162"/>
      <c r="C55" s="201" t="s">
        <v>1190</v>
      </c>
      <c r="D55" s="162"/>
      <c r="E55" s="234"/>
      <c r="F55" s="161"/>
      <c r="G55" s="162"/>
      <c r="H55" s="162"/>
      <c r="I55" s="191">
        <f>SUM(I56:I66)</f>
        <v>24189.89</v>
      </c>
      <c r="J55" s="191">
        <f t="shared" ref="J55:AF55" si="18">SUM(J56:J66)</f>
        <v>16525.400000000001</v>
      </c>
      <c r="K55" s="191">
        <f t="shared" si="18"/>
        <v>16097.8</v>
      </c>
      <c r="L55" s="191">
        <f t="shared" si="18"/>
        <v>773</v>
      </c>
      <c r="M55" s="191">
        <f t="shared" si="18"/>
        <v>15779668.59</v>
      </c>
      <c r="N55" s="191"/>
      <c r="O55" s="191"/>
      <c r="P55" s="191"/>
      <c r="Q55" s="191">
        <f>M55</f>
        <v>15779668.59</v>
      </c>
      <c r="R55" s="191">
        <f t="shared" si="18"/>
        <v>7162059.1800000006</v>
      </c>
      <c r="S55" s="194">
        <f t="shared" si="18"/>
        <v>3</v>
      </c>
      <c r="T55" s="191">
        <f t="shared" si="18"/>
        <v>7443165.5700000003</v>
      </c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  <c r="AF55" s="191">
        <f t="shared" si="18"/>
        <v>1174443.8399999999</v>
      </c>
      <c r="AG55" s="277"/>
      <c r="AH55" s="222"/>
      <c r="AI55" s="222"/>
      <c r="AJ55" s="309"/>
      <c r="AK55" s="298"/>
      <c r="AL55" s="309"/>
      <c r="AM55" s="228"/>
      <c r="AN55" s="298"/>
      <c r="AO55" s="193"/>
    </row>
    <row r="56" spans="1:41" ht="22.5" hidden="1" customHeight="1" x14ac:dyDescent="0.25">
      <c r="A56" s="68" t="s">
        <v>3212</v>
      </c>
      <c r="B56" s="25">
        <v>735</v>
      </c>
      <c r="C56" s="168" t="s">
        <v>240</v>
      </c>
      <c r="D56" s="25">
        <v>1917</v>
      </c>
      <c r="E56" s="68" t="s">
        <v>2932</v>
      </c>
      <c r="F56" s="68" t="s">
        <v>2937</v>
      </c>
      <c r="G56" s="25">
        <v>2</v>
      </c>
      <c r="H56" s="25">
        <v>1</v>
      </c>
      <c r="I56" s="335">
        <v>286.52999999999997</v>
      </c>
      <c r="J56" s="137">
        <v>182.7</v>
      </c>
      <c r="K56" s="335">
        <v>182.7</v>
      </c>
      <c r="L56" s="12">
        <v>12</v>
      </c>
      <c r="M56" s="250">
        <f>R56+T56+V56+X56+Z56+AB56+AE56+AF56</f>
        <v>264560.8</v>
      </c>
      <c r="N56" s="250"/>
      <c r="O56" s="250"/>
      <c r="P56" s="250"/>
      <c r="Q56" s="137">
        <f>M56</f>
        <v>264560.8</v>
      </c>
      <c r="R56" s="250">
        <v>235620</v>
      </c>
      <c r="S56" s="255"/>
      <c r="T56" s="250"/>
      <c r="U56" s="250"/>
      <c r="V56" s="250"/>
      <c r="W56" s="250"/>
      <c r="X56" s="250"/>
      <c r="Y56" s="250"/>
      <c r="Z56" s="250"/>
      <c r="AA56" s="250"/>
      <c r="AB56" s="250"/>
      <c r="AC56" s="250"/>
      <c r="AD56" s="250"/>
      <c r="AE56" s="137"/>
      <c r="AF56" s="250">
        <v>28940.799999999999</v>
      </c>
      <c r="AG56" s="337">
        <v>2025</v>
      </c>
      <c r="AH56" s="166" t="s">
        <v>3051</v>
      </c>
      <c r="AI56" s="171"/>
      <c r="AJ56" s="134">
        <f t="shared" si="11"/>
        <v>29</v>
      </c>
      <c r="AK56" s="35" t="s">
        <v>153</v>
      </c>
      <c r="AL56" s="134" t="str">
        <f t="shared" si="12"/>
        <v>29.</v>
      </c>
      <c r="AM56" s="140"/>
      <c r="AN56" s="35"/>
      <c r="AO56" s="193"/>
    </row>
    <row r="57" spans="1:41" s="192" customFormat="1" ht="22.5" customHeight="1" x14ac:dyDescent="0.25">
      <c r="A57" s="161" t="s">
        <v>3213</v>
      </c>
      <c r="B57" s="162">
        <v>66</v>
      </c>
      <c r="C57" s="233" t="s">
        <v>1106</v>
      </c>
      <c r="D57" s="162">
        <v>1962</v>
      </c>
      <c r="E57" s="161" t="s">
        <v>2932</v>
      </c>
      <c r="F57" s="161" t="s">
        <v>2934</v>
      </c>
      <c r="G57" s="162">
        <v>2</v>
      </c>
      <c r="H57" s="162">
        <v>2</v>
      </c>
      <c r="I57" s="358">
        <v>513.20000000000005</v>
      </c>
      <c r="J57" s="358">
        <v>283.39999999999998</v>
      </c>
      <c r="K57" s="358">
        <v>283.39999999999998</v>
      </c>
      <c r="L57" s="162">
        <v>30</v>
      </c>
      <c r="M57" s="358">
        <f>R57+T57+V57+X57+Z57+AB57+AE57+AF57</f>
        <v>533894.77</v>
      </c>
      <c r="N57" s="358"/>
      <c r="O57" s="358"/>
      <c r="P57" s="358"/>
      <c r="Q57" s="163">
        <f>M57</f>
        <v>533894.77</v>
      </c>
      <c r="R57" s="261">
        <v>485100</v>
      </c>
      <c r="S57" s="359"/>
      <c r="T57" s="358"/>
      <c r="U57" s="358"/>
      <c r="V57" s="358"/>
      <c r="W57" s="358"/>
      <c r="X57" s="358"/>
      <c r="Y57" s="358"/>
      <c r="Z57" s="358"/>
      <c r="AA57" s="358"/>
      <c r="AB57" s="358"/>
      <c r="AC57" s="358"/>
      <c r="AD57" s="358"/>
      <c r="AE57" s="163"/>
      <c r="AF57" s="358">
        <v>48794.77</v>
      </c>
      <c r="AG57" s="198">
        <v>2025</v>
      </c>
      <c r="AH57" s="196" t="s">
        <v>3051</v>
      </c>
      <c r="AI57" s="196"/>
      <c r="AJ57" s="309">
        <f t="shared" si="11"/>
        <v>30</v>
      </c>
      <c r="AK57" s="298" t="s">
        <v>153</v>
      </c>
      <c r="AL57" s="309" t="str">
        <f t="shared" si="12"/>
        <v>30.</v>
      </c>
      <c r="AM57" s="199"/>
      <c r="AN57" s="298"/>
      <c r="AO57" s="193"/>
    </row>
    <row r="58" spans="1:41" ht="22.5" hidden="1" customHeight="1" x14ac:dyDescent="0.25">
      <c r="A58" s="68" t="s">
        <v>3214</v>
      </c>
      <c r="B58" s="25">
        <v>295</v>
      </c>
      <c r="C58" s="204" t="s">
        <v>228</v>
      </c>
      <c r="D58" s="25">
        <v>1962</v>
      </c>
      <c r="E58" s="68" t="s">
        <v>2932</v>
      </c>
      <c r="F58" s="68" t="s">
        <v>2934</v>
      </c>
      <c r="G58" s="25">
        <v>4</v>
      </c>
      <c r="H58" s="25">
        <v>4</v>
      </c>
      <c r="I58" s="250">
        <v>2127.1</v>
      </c>
      <c r="J58" s="137">
        <v>1627.1</v>
      </c>
      <c r="K58" s="250">
        <v>1199.5</v>
      </c>
      <c r="L58" s="12">
        <v>71</v>
      </c>
      <c r="M58" s="250">
        <f>R58+T58+V58+X58+Z58+AB58+AE58+AF58</f>
        <v>700778.21</v>
      </c>
      <c r="N58" s="250"/>
      <c r="O58" s="250"/>
      <c r="P58" s="250"/>
      <c r="Q58" s="137">
        <f>M58</f>
        <v>700778.21</v>
      </c>
      <c r="R58" s="250">
        <v>577500</v>
      </c>
      <c r="S58" s="255"/>
      <c r="T58" s="250"/>
      <c r="U58" s="250"/>
      <c r="V58" s="250"/>
      <c r="W58" s="250"/>
      <c r="X58" s="250"/>
      <c r="Y58" s="250"/>
      <c r="Z58" s="250"/>
      <c r="AA58" s="250"/>
      <c r="AB58" s="250"/>
      <c r="AC58" s="250"/>
      <c r="AD58" s="250"/>
      <c r="AE58" s="335"/>
      <c r="AF58" s="250">
        <v>123278.21</v>
      </c>
      <c r="AG58" s="337">
        <v>2025</v>
      </c>
      <c r="AH58" s="166" t="s">
        <v>3051</v>
      </c>
      <c r="AI58" s="166"/>
      <c r="AJ58" s="134">
        <f t="shared" si="11"/>
        <v>31</v>
      </c>
      <c r="AK58" s="35" t="s">
        <v>153</v>
      </c>
      <c r="AL58" s="134" t="str">
        <f t="shared" si="12"/>
        <v>31.</v>
      </c>
      <c r="AM58" s="140"/>
      <c r="AN58" s="35"/>
      <c r="AO58" s="193"/>
    </row>
    <row r="59" spans="1:41" ht="22.5" hidden="1" customHeight="1" x14ac:dyDescent="0.25">
      <c r="A59" s="68" t="s">
        <v>3215</v>
      </c>
      <c r="B59" s="25">
        <v>139</v>
      </c>
      <c r="C59" s="205" t="s">
        <v>2651</v>
      </c>
      <c r="D59" s="25">
        <v>1968</v>
      </c>
      <c r="E59" s="108" t="s">
        <v>2932</v>
      </c>
      <c r="F59" s="68" t="s">
        <v>2934</v>
      </c>
      <c r="G59" s="25">
        <v>4</v>
      </c>
      <c r="H59" s="25">
        <v>4</v>
      </c>
      <c r="I59" s="256">
        <v>3857</v>
      </c>
      <c r="J59" s="256">
        <v>2510.1999999999998</v>
      </c>
      <c r="K59" s="256">
        <v>2510.1999999999998</v>
      </c>
      <c r="L59" s="257">
        <v>108</v>
      </c>
      <c r="M59" s="250">
        <f t="shared" ref="M59" si="19">R59+T59+V59+X59+Z59+AB59+AE59+AF59</f>
        <v>1968749.5899999999</v>
      </c>
      <c r="N59" s="250"/>
      <c r="O59" s="250"/>
      <c r="P59" s="250"/>
      <c r="Q59" s="137">
        <f t="shared" ref="Q59" si="20">M59</f>
        <v>1968749.5899999999</v>
      </c>
      <c r="R59" s="137">
        <f>1155000+676617.98</f>
        <v>1831617.98</v>
      </c>
      <c r="S59" s="30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>
        <v>137131.60999999999</v>
      </c>
      <c r="AG59" s="337">
        <v>2025</v>
      </c>
      <c r="AH59" s="166" t="s">
        <v>3153</v>
      </c>
      <c r="AI59" s="166"/>
      <c r="AJ59" s="134">
        <f t="shared" si="11"/>
        <v>32</v>
      </c>
      <c r="AK59" s="35" t="s">
        <v>153</v>
      </c>
      <c r="AL59" s="134" t="str">
        <f t="shared" si="12"/>
        <v>32.</v>
      </c>
      <c r="AM59" s="140"/>
      <c r="AN59" s="35"/>
      <c r="AO59" s="193"/>
    </row>
    <row r="60" spans="1:41" ht="22.5" hidden="1" customHeight="1" x14ac:dyDescent="0.25">
      <c r="A60" s="68" t="s">
        <v>3216</v>
      </c>
      <c r="B60" s="25">
        <v>720</v>
      </c>
      <c r="C60" s="154" t="s">
        <v>2661</v>
      </c>
      <c r="D60" s="25">
        <v>1969</v>
      </c>
      <c r="E60" s="68" t="s">
        <v>2932</v>
      </c>
      <c r="F60" s="68" t="s">
        <v>2934</v>
      </c>
      <c r="G60" s="25">
        <v>5</v>
      </c>
      <c r="H60" s="25">
        <v>4</v>
      </c>
      <c r="I60" s="335">
        <v>3335</v>
      </c>
      <c r="J60" s="335">
        <v>2241</v>
      </c>
      <c r="K60" s="335">
        <v>2241</v>
      </c>
      <c r="L60" s="12">
        <v>148</v>
      </c>
      <c r="M60" s="250">
        <f>R60+T60+V60+X60+Z60+AB60+AE60+AF60</f>
        <v>1837532.31</v>
      </c>
      <c r="N60" s="250"/>
      <c r="O60" s="250"/>
      <c r="P60" s="250"/>
      <c r="Q60" s="137">
        <f>M60</f>
        <v>1837532.31</v>
      </c>
      <c r="R60" s="250">
        <v>1570800</v>
      </c>
      <c r="S60" s="255"/>
      <c r="T60" s="250"/>
      <c r="U60" s="250"/>
      <c r="V60" s="250"/>
      <c r="W60" s="250"/>
      <c r="X60" s="250"/>
      <c r="Y60" s="250"/>
      <c r="Z60" s="250"/>
      <c r="AA60" s="250"/>
      <c r="AB60" s="250"/>
      <c r="AC60" s="250"/>
      <c r="AD60" s="250"/>
      <c r="AE60" s="137"/>
      <c r="AF60" s="250">
        <v>266732.31</v>
      </c>
      <c r="AG60" s="337">
        <v>2025</v>
      </c>
      <c r="AH60" s="166" t="s">
        <v>3051</v>
      </c>
      <c r="AI60" s="166"/>
      <c r="AJ60" s="134">
        <f t="shared" si="11"/>
        <v>33</v>
      </c>
      <c r="AK60" s="35" t="s">
        <v>153</v>
      </c>
      <c r="AL60" s="134" t="str">
        <f t="shared" si="12"/>
        <v>33.</v>
      </c>
      <c r="AM60" s="140"/>
      <c r="AN60" s="296"/>
      <c r="AO60" s="193"/>
    </row>
    <row r="61" spans="1:41" ht="22.5" hidden="1" customHeight="1" x14ac:dyDescent="0.25">
      <c r="A61" s="68" t="s">
        <v>3217</v>
      </c>
      <c r="B61" s="25">
        <v>539</v>
      </c>
      <c r="C61" s="36" t="s">
        <v>2822</v>
      </c>
      <c r="D61" s="25">
        <v>1989</v>
      </c>
      <c r="E61" s="108" t="s">
        <v>2932</v>
      </c>
      <c r="F61" s="108" t="s">
        <v>2936</v>
      </c>
      <c r="G61" s="25">
        <v>9</v>
      </c>
      <c r="H61" s="25">
        <v>3</v>
      </c>
      <c r="I61" s="137">
        <v>8186.1</v>
      </c>
      <c r="J61" s="137">
        <v>5853.5</v>
      </c>
      <c r="K61" s="137">
        <v>5853.5</v>
      </c>
      <c r="L61" s="30">
        <v>231</v>
      </c>
      <c r="M61" s="137">
        <f>R61+T61+V61+X61+Z61+AB61+AE61+AF61</f>
        <v>7874115.5700000003</v>
      </c>
      <c r="N61" s="137"/>
      <c r="O61" s="137"/>
      <c r="P61" s="137"/>
      <c r="Q61" s="137">
        <f>M61</f>
        <v>7874115.5700000003</v>
      </c>
      <c r="R61" s="137"/>
      <c r="S61" s="30">
        <v>3</v>
      </c>
      <c r="T61" s="137">
        <v>7443165.5700000003</v>
      </c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>
        <v>430950</v>
      </c>
      <c r="AG61" s="337">
        <v>2025</v>
      </c>
      <c r="AH61" s="166"/>
      <c r="AI61" s="166"/>
      <c r="AJ61" s="134">
        <f t="shared" si="11"/>
        <v>34</v>
      </c>
      <c r="AK61" s="35" t="s">
        <v>153</v>
      </c>
      <c r="AL61" s="134" t="str">
        <f t="shared" si="12"/>
        <v>34.</v>
      </c>
      <c r="AM61" s="140"/>
      <c r="AN61" s="35"/>
      <c r="AO61" s="193"/>
    </row>
    <row r="62" spans="1:41" ht="22.5" hidden="1" customHeight="1" x14ac:dyDescent="0.25">
      <c r="A62" s="68" t="s">
        <v>3218</v>
      </c>
      <c r="B62" s="25">
        <v>291</v>
      </c>
      <c r="C62" s="154" t="s">
        <v>1105</v>
      </c>
      <c r="D62" s="25">
        <v>1946</v>
      </c>
      <c r="E62" s="68" t="s">
        <v>2932</v>
      </c>
      <c r="F62" s="68" t="s">
        <v>2937</v>
      </c>
      <c r="G62" s="25">
        <v>2</v>
      </c>
      <c r="H62" s="25">
        <v>1</v>
      </c>
      <c r="I62" s="139">
        <v>411.1</v>
      </c>
      <c r="J62" s="139">
        <v>252.5</v>
      </c>
      <c r="K62" s="139">
        <v>252.5</v>
      </c>
      <c r="L62" s="25">
        <v>4</v>
      </c>
      <c r="M62" s="138">
        <f>R62+T62+V62+X62+Z62+AB62+AE62+AF62</f>
        <v>722858</v>
      </c>
      <c r="N62" s="138"/>
      <c r="O62" s="138"/>
      <c r="P62" s="138"/>
      <c r="Q62" s="137">
        <f>M62</f>
        <v>722858</v>
      </c>
      <c r="R62" s="138">
        <v>722858</v>
      </c>
      <c r="S62" s="145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7"/>
      <c r="AF62" s="138"/>
      <c r="AG62" s="337">
        <v>2025</v>
      </c>
      <c r="AH62" s="126" t="s">
        <v>3050</v>
      </c>
      <c r="AI62" s="126"/>
      <c r="AJ62" s="134">
        <f t="shared" si="11"/>
        <v>35</v>
      </c>
      <c r="AK62" s="35" t="s">
        <v>153</v>
      </c>
      <c r="AL62" s="134" t="str">
        <f t="shared" si="12"/>
        <v>35.</v>
      </c>
      <c r="AM62" s="140"/>
      <c r="AN62" s="296"/>
      <c r="AO62" s="193"/>
    </row>
    <row r="63" spans="1:41" ht="22.5" hidden="1" customHeight="1" x14ac:dyDescent="0.25">
      <c r="A63" s="68" t="s">
        <v>3219</v>
      </c>
      <c r="B63" s="25">
        <v>5471</v>
      </c>
      <c r="C63" s="154" t="s">
        <v>247</v>
      </c>
      <c r="D63" s="25">
        <v>1958</v>
      </c>
      <c r="E63" s="68" t="s">
        <v>2932</v>
      </c>
      <c r="F63" s="68" t="s">
        <v>2934</v>
      </c>
      <c r="G63" s="25">
        <v>2</v>
      </c>
      <c r="H63" s="25">
        <v>1</v>
      </c>
      <c r="I63" s="335">
        <v>266.5</v>
      </c>
      <c r="J63" s="335">
        <v>194</v>
      </c>
      <c r="K63" s="335">
        <v>194</v>
      </c>
      <c r="L63" s="12">
        <v>10</v>
      </c>
      <c r="M63" s="250">
        <f t="shared" ref="M63:M66" si="21">R63+T63+V63+X63+Z63+AB63+AE63+AF63</f>
        <v>1096470</v>
      </c>
      <c r="N63" s="250"/>
      <c r="O63" s="250"/>
      <c r="P63" s="250"/>
      <c r="Q63" s="137">
        <f t="shared" ref="Q63:Q66" si="22">M63</f>
        <v>1096470</v>
      </c>
      <c r="R63" s="250">
        <v>1096470</v>
      </c>
      <c r="S63" s="255"/>
      <c r="T63" s="250"/>
      <c r="U63" s="250"/>
      <c r="V63" s="250"/>
      <c r="W63" s="250"/>
      <c r="X63" s="250"/>
      <c r="Y63" s="250"/>
      <c r="Z63" s="250"/>
      <c r="AA63" s="250"/>
      <c r="AB63" s="250"/>
      <c r="AC63" s="250"/>
      <c r="AD63" s="250"/>
      <c r="AE63" s="137"/>
      <c r="AF63" s="250"/>
      <c r="AG63" s="337">
        <v>2025</v>
      </c>
      <c r="AH63" s="166" t="s">
        <v>3050</v>
      </c>
      <c r="AI63" s="166"/>
      <c r="AJ63" s="134">
        <f t="shared" si="11"/>
        <v>36</v>
      </c>
      <c r="AK63" s="35" t="s">
        <v>153</v>
      </c>
      <c r="AL63" s="134" t="str">
        <f t="shared" si="12"/>
        <v>36.</v>
      </c>
      <c r="AM63" s="140"/>
      <c r="AN63" s="296"/>
      <c r="AO63" s="193"/>
    </row>
    <row r="64" spans="1:41" ht="22.5" hidden="1" customHeight="1" x14ac:dyDescent="0.25">
      <c r="A64" s="68" t="s">
        <v>3220</v>
      </c>
      <c r="B64" s="25">
        <v>304</v>
      </c>
      <c r="C64" s="154" t="s">
        <v>3190</v>
      </c>
      <c r="D64" s="25">
        <v>1963</v>
      </c>
      <c r="E64" s="68" t="s">
        <v>2932</v>
      </c>
      <c r="F64" s="68" t="s">
        <v>2934</v>
      </c>
      <c r="G64" s="25">
        <v>2</v>
      </c>
      <c r="H64" s="25">
        <v>2</v>
      </c>
      <c r="I64" s="335">
        <v>824.6</v>
      </c>
      <c r="J64" s="137">
        <v>469</v>
      </c>
      <c r="K64" s="335">
        <v>469</v>
      </c>
      <c r="L64" s="12">
        <v>23</v>
      </c>
      <c r="M64" s="250">
        <f t="shared" si="21"/>
        <v>337824</v>
      </c>
      <c r="N64" s="250"/>
      <c r="O64" s="250"/>
      <c r="P64" s="250"/>
      <c r="Q64" s="137">
        <f t="shared" si="22"/>
        <v>337824</v>
      </c>
      <c r="R64" s="250">
        <v>337824</v>
      </c>
      <c r="S64" s="255"/>
      <c r="T64" s="250"/>
      <c r="U64" s="250"/>
      <c r="V64" s="250"/>
      <c r="W64" s="250"/>
      <c r="X64" s="250"/>
      <c r="Y64" s="250"/>
      <c r="Z64" s="250"/>
      <c r="AA64" s="250"/>
      <c r="AB64" s="250"/>
      <c r="AC64" s="250"/>
      <c r="AD64" s="250"/>
      <c r="AE64" s="250"/>
      <c r="AF64" s="250"/>
      <c r="AG64" s="337">
        <v>2025</v>
      </c>
      <c r="AH64" s="166" t="s">
        <v>3052</v>
      </c>
      <c r="AI64" s="166"/>
      <c r="AJ64" s="134">
        <f t="shared" si="11"/>
        <v>37</v>
      </c>
      <c r="AK64" s="35" t="s">
        <v>153</v>
      </c>
      <c r="AL64" s="134" t="str">
        <f t="shared" si="12"/>
        <v>37.</v>
      </c>
      <c r="AM64" s="140"/>
      <c r="AN64" s="35"/>
      <c r="AO64" s="193"/>
    </row>
    <row r="65" spans="1:41" s="192" customFormat="1" ht="21" customHeight="1" x14ac:dyDescent="0.25">
      <c r="A65" s="161" t="s">
        <v>3221</v>
      </c>
      <c r="B65" s="162">
        <v>5479</v>
      </c>
      <c r="C65" s="311" t="s">
        <v>2690</v>
      </c>
      <c r="D65" s="162">
        <v>1971</v>
      </c>
      <c r="E65" s="234" t="s">
        <v>2932</v>
      </c>
      <c r="F65" s="161" t="s">
        <v>2934</v>
      </c>
      <c r="G65" s="162">
        <v>5</v>
      </c>
      <c r="H65" s="162">
        <v>3</v>
      </c>
      <c r="I65" s="163">
        <v>2490.7600000000002</v>
      </c>
      <c r="J65" s="163">
        <v>1634</v>
      </c>
      <c r="K65" s="163">
        <v>1634</v>
      </c>
      <c r="L65" s="164">
        <v>72</v>
      </c>
      <c r="M65" s="261">
        <f t="shared" si="21"/>
        <v>304269.2</v>
      </c>
      <c r="N65" s="261"/>
      <c r="O65" s="261"/>
      <c r="P65" s="261"/>
      <c r="Q65" s="163">
        <f t="shared" si="22"/>
        <v>304269.2</v>
      </c>
      <c r="R65" s="163">
        <v>304269.2</v>
      </c>
      <c r="S65" s="164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91"/>
      <c r="AG65" s="198">
        <v>2025</v>
      </c>
      <c r="AH65" s="222" t="s">
        <v>3049</v>
      </c>
      <c r="AI65" s="222"/>
      <c r="AJ65" s="309">
        <f t="shared" si="11"/>
        <v>38</v>
      </c>
      <c r="AK65" s="298" t="s">
        <v>153</v>
      </c>
      <c r="AL65" s="309" t="str">
        <f t="shared" si="12"/>
        <v>38.</v>
      </c>
      <c r="AM65" s="199"/>
      <c r="AN65" s="298"/>
      <c r="AO65" s="193"/>
    </row>
    <row r="66" spans="1:41" ht="22.5" hidden="1" customHeight="1" x14ac:dyDescent="0.25">
      <c r="A66" s="68" t="s">
        <v>3222</v>
      </c>
      <c r="B66" s="25">
        <v>360</v>
      </c>
      <c r="C66" s="36" t="s">
        <v>2793</v>
      </c>
      <c r="D66" s="25">
        <v>1983</v>
      </c>
      <c r="E66" s="68" t="s">
        <v>2932</v>
      </c>
      <c r="F66" s="68" t="s">
        <v>2934</v>
      </c>
      <c r="G66" s="25">
        <v>3</v>
      </c>
      <c r="H66" s="25">
        <v>2</v>
      </c>
      <c r="I66" s="139">
        <v>1892</v>
      </c>
      <c r="J66" s="139">
        <v>1278</v>
      </c>
      <c r="K66" s="139">
        <v>1278</v>
      </c>
      <c r="L66" s="25">
        <v>64</v>
      </c>
      <c r="M66" s="250">
        <f t="shared" si="21"/>
        <v>138616.14000000001</v>
      </c>
      <c r="N66" s="250"/>
      <c r="O66" s="250"/>
      <c r="P66" s="250"/>
      <c r="Q66" s="137">
        <f t="shared" si="22"/>
        <v>138616.14000000001</v>
      </c>
      <c r="R66" s="250"/>
      <c r="S66" s="255"/>
      <c r="T66" s="250"/>
      <c r="U66" s="250"/>
      <c r="V66" s="250"/>
      <c r="W66" s="250"/>
      <c r="X66" s="250"/>
      <c r="Y66" s="250"/>
      <c r="Z66" s="250"/>
      <c r="AA66" s="250"/>
      <c r="AB66" s="250"/>
      <c r="AC66" s="137"/>
      <c r="AD66" s="137"/>
      <c r="AE66" s="250"/>
      <c r="AF66" s="250">
        <v>138616.14000000001</v>
      </c>
      <c r="AG66" s="337">
        <v>2025</v>
      </c>
      <c r="AH66" s="166"/>
      <c r="AI66" s="166"/>
      <c r="AJ66" s="134">
        <f>MAX(AJ63:AJ65)+1</f>
        <v>39</v>
      </c>
      <c r="AK66" s="35" t="s">
        <v>153</v>
      </c>
      <c r="AL66" s="134" t="str">
        <f t="shared" si="12"/>
        <v>39.</v>
      </c>
      <c r="AM66" s="140"/>
      <c r="AN66" s="296"/>
      <c r="AO66" s="193"/>
    </row>
    <row r="67" spans="1:41" ht="22.5" hidden="1" customHeight="1" x14ac:dyDescent="0.25">
      <c r="A67" s="68"/>
      <c r="B67" s="25"/>
      <c r="C67" s="160" t="s">
        <v>1191</v>
      </c>
      <c r="D67" s="25"/>
      <c r="E67" s="68"/>
      <c r="F67" s="68"/>
      <c r="G67" s="25"/>
      <c r="H67" s="25"/>
      <c r="I67" s="137"/>
      <c r="J67" s="137"/>
      <c r="K67" s="137"/>
      <c r="L67" s="30"/>
      <c r="M67" s="137"/>
      <c r="N67" s="137"/>
      <c r="O67" s="137"/>
      <c r="P67" s="137"/>
      <c r="Q67" s="135"/>
      <c r="R67" s="137"/>
      <c r="S67" s="30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337"/>
      <c r="AH67" s="166"/>
      <c r="AI67" s="166"/>
      <c r="AM67" s="140"/>
      <c r="AN67" s="35"/>
      <c r="AO67" s="193"/>
    </row>
    <row r="68" spans="1:41" s="33" customFormat="1" ht="22.5" hidden="1" customHeight="1" x14ac:dyDescent="0.25">
      <c r="A68" s="70"/>
      <c r="B68" s="45"/>
      <c r="C68" s="160" t="s">
        <v>1192</v>
      </c>
      <c r="D68" s="25"/>
      <c r="E68" s="68"/>
      <c r="F68" s="68"/>
      <c r="G68" s="25"/>
      <c r="H68" s="25"/>
      <c r="I68" s="135">
        <f>SUM(I69:I470)</f>
        <v>756738.15000000061</v>
      </c>
      <c r="J68" s="135">
        <f t="shared" ref="J68:AB68" si="23">SUM(J69:J470)</f>
        <v>543694.32999999984</v>
      </c>
      <c r="K68" s="135">
        <f t="shared" si="23"/>
        <v>504238.49999999971</v>
      </c>
      <c r="L68" s="103">
        <f t="shared" si="23"/>
        <v>22443</v>
      </c>
      <c r="M68" s="135">
        <f t="shared" si="23"/>
        <v>903799174</v>
      </c>
      <c r="N68" s="135"/>
      <c r="O68" s="135"/>
      <c r="P68" s="135"/>
      <c r="Q68" s="135">
        <f>M68</f>
        <v>903799174</v>
      </c>
      <c r="R68" s="135">
        <f t="shared" si="23"/>
        <v>234324644.5</v>
      </c>
      <c r="S68" s="103"/>
      <c r="T68" s="135"/>
      <c r="U68" s="135">
        <f t="shared" si="23"/>
        <v>127765.49999999996</v>
      </c>
      <c r="V68" s="135">
        <f t="shared" si="23"/>
        <v>631409223.69999993</v>
      </c>
      <c r="W68" s="135">
        <f t="shared" si="23"/>
        <v>313</v>
      </c>
      <c r="X68" s="135">
        <f t="shared" si="23"/>
        <v>692982</v>
      </c>
      <c r="Y68" s="135">
        <f t="shared" si="23"/>
        <v>11736.800000000001</v>
      </c>
      <c r="Z68" s="135">
        <f t="shared" si="23"/>
        <v>34390681.200000003</v>
      </c>
      <c r="AA68" s="135">
        <f t="shared" si="23"/>
        <v>1113.8</v>
      </c>
      <c r="AB68" s="135">
        <f t="shared" si="23"/>
        <v>2981642.6</v>
      </c>
      <c r="AC68" s="135"/>
      <c r="AD68" s="135"/>
      <c r="AE68" s="135"/>
      <c r="AF68" s="135"/>
      <c r="AG68" s="258"/>
      <c r="AH68" s="219"/>
      <c r="AI68" s="219"/>
      <c r="AJ68" s="134"/>
      <c r="AK68" s="35"/>
      <c r="AL68" s="134"/>
      <c r="AM68" s="226"/>
      <c r="AN68" s="297"/>
      <c r="AO68" s="193"/>
    </row>
    <row r="69" spans="1:41" ht="22.5" hidden="1" customHeight="1" x14ac:dyDescent="0.25">
      <c r="A69" s="68" t="s">
        <v>3223</v>
      </c>
      <c r="B69" s="25">
        <v>791</v>
      </c>
      <c r="C69" s="36" t="s">
        <v>1702</v>
      </c>
      <c r="D69" s="25">
        <v>1917</v>
      </c>
      <c r="E69" s="108" t="s">
        <v>2932</v>
      </c>
      <c r="F69" s="108" t="s">
        <v>2935</v>
      </c>
      <c r="G69" s="25">
        <v>2</v>
      </c>
      <c r="H69" s="25">
        <v>1</v>
      </c>
      <c r="I69" s="256">
        <v>277.7</v>
      </c>
      <c r="J69" s="256">
        <v>276.10000000000002</v>
      </c>
      <c r="K69" s="256">
        <v>276.10000000000002</v>
      </c>
      <c r="L69" s="257">
        <v>9</v>
      </c>
      <c r="M69" s="137">
        <f t="shared" ref="M69:M130" si="24">R69+T69+V69+X69+Z69+AB69+AE69+AF69</f>
        <v>18768</v>
      </c>
      <c r="N69" s="137"/>
      <c r="O69" s="137"/>
      <c r="P69" s="137"/>
      <c r="Q69" s="137">
        <f t="shared" ref="Q69:Q130" si="25">M69</f>
        <v>18768</v>
      </c>
      <c r="R69" s="137">
        <v>18768</v>
      </c>
      <c r="S69" s="30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255">
        <v>2025</v>
      </c>
      <c r="AH69" s="166" t="s">
        <v>3052</v>
      </c>
      <c r="AI69" s="166"/>
      <c r="AJ69" s="134">
        <f>MAX(AJ65:AJ68)+1</f>
        <v>40</v>
      </c>
      <c r="AK69" s="35" t="s">
        <v>153</v>
      </c>
      <c r="AL69" s="134" t="str">
        <f t="shared" si="12"/>
        <v>40.</v>
      </c>
      <c r="AM69" s="140"/>
      <c r="AN69" s="35"/>
      <c r="AO69" s="193"/>
    </row>
    <row r="70" spans="1:41" ht="22.5" hidden="1" customHeight="1" x14ac:dyDescent="0.25">
      <c r="A70" s="68" t="s">
        <v>3224</v>
      </c>
      <c r="B70" s="25">
        <v>5455</v>
      </c>
      <c r="C70" s="36" t="s">
        <v>1714</v>
      </c>
      <c r="D70" s="25">
        <v>1920</v>
      </c>
      <c r="E70" s="68" t="s">
        <v>2932</v>
      </c>
      <c r="F70" s="68" t="s">
        <v>2934</v>
      </c>
      <c r="G70" s="25">
        <v>2</v>
      </c>
      <c r="H70" s="25">
        <v>1</v>
      </c>
      <c r="I70" s="335">
        <v>137.9</v>
      </c>
      <c r="J70" s="335">
        <v>137.9</v>
      </c>
      <c r="K70" s="335">
        <v>137.9</v>
      </c>
      <c r="L70" s="12">
        <v>16</v>
      </c>
      <c r="M70" s="250">
        <f t="shared" si="24"/>
        <v>197059.1</v>
      </c>
      <c r="N70" s="250"/>
      <c r="O70" s="250"/>
      <c r="P70" s="250"/>
      <c r="Q70" s="137">
        <f t="shared" si="25"/>
        <v>197059.1</v>
      </c>
      <c r="R70" s="259">
        <v>197059.1</v>
      </c>
      <c r="S70" s="260"/>
      <c r="T70" s="259"/>
      <c r="U70" s="259"/>
      <c r="V70" s="259"/>
      <c r="W70" s="259"/>
      <c r="X70" s="259"/>
      <c r="Y70" s="259"/>
      <c r="Z70" s="259"/>
      <c r="AA70" s="259"/>
      <c r="AB70" s="259"/>
      <c r="AC70" s="137"/>
      <c r="AD70" s="137"/>
      <c r="AE70" s="259"/>
      <c r="AF70" s="259"/>
      <c r="AG70" s="255">
        <v>2025</v>
      </c>
      <c r="AH70" s="166" t="s">
        <v>3048</v>
      </c>
      <c r="AI70" s="166"/>
      <c r="AJ70" s="134">
        <f>MAX(AJ66:AJ69)+1</f>
        <v>41</v>
      </c>
      <c r="AK70" s="35" t="s">
        <v>153</v>
      </c>
      <c r="AL70" s="134" t="str">
        <f t="shared" si="12"/>
        <v>41.</v>
      </c>
      <c r="AM70" s="140"/>
      <c r="AN70" s="35"/>
      <c r="AO70" s="193"/>
    </row>
    <row r="71" spans="1:41" ht="22.5" hidden="1" customHeight="1" x14ac:dyDescent="0.25">
      <c r="A71" s="68" t="s">
        <v>3225</v>
      </c>
      <c r="B71" s="25">
        <v>89</v>
      </c>
      <c r="C71" s="36" t="s">
        <v>2806</v>
      </c>
      <c r="D71" s="25">
        <v>1986</v>
      </c>
      <c r="E71" s="68" t="s">
        <v>2932</v>
      </c>
      <c r="F71" s="68" t="s">
        <v>2934</v>
      </c>
      <c r="G71" s="25">
        <v>2</v>
      </c>
      <c r="H71" s="25">
        <v>2</v>
      </c>
      <c r="I71" s="250">
        <v>585</v>
      </c>
      <c r="J71" s="250">
        <v>581.70000000000005</v>
      </c>
      <c r="K71" s="250">
        <v>581.70000000000005</v>
      </c>
      <c r="L71" s="12">
        <v>25</v>
      </c>
      <c r="M71" s="137">
        <f>R71+T71+V71+X71+Z71+AB71+AE71+AF71</f>
        <v>1631620</v>
      </c>
      <c r="N71" s="137"/>
      <c r="O71" s="137"/>
      <c r="P71" s="137"/>
      <c r="Q71" s="137">
        <f>M71</f>
        <v>1631620</v>
      </c>
      <c r="R71" s="137"/>
      <c r="S71" s="30"/>
      <c r="T71" s="137"/>
      <c r="U71" s="137">
        <v>460</v>
      </c>
      <c r="V71" s="137">
        <f t="shared" ref="V71:V72" si="26">U71*3547</f>
        <v>1631620</v>
      </c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337">
        <v>2025</v>
      </c>
      <c r="AH71" s="166"/>
      <c r="AI71" s="166"/>
      <c r="AJ71" s="134">
        <f t="shared" si="11"/>
        <v>42</v>
      </c>
      <c r="AK71" s="35" t="s">
        <v>153</v>
      </c>
      <c r="AL71" s="134" t="str">
        <f t="shared" si="12"/>
        <v>42.</v>
      </c>
      <c r="AM71" s="140"/>
      <c r="AN71" s="35"/>
      <c r="AO71" s="193"/>
    </row>
    <row r="72" spans="1:41" ht="22.5" hidden="1" customHeight="1" x14ac:dyDescent="0.25">
      <c r="A72" s="68" t="s">
        <v>3226</v>
      </c>
      <c r="B72" s="25">
        <v>88</v>
      </c>
      <c r="C72" s="36" t="s">
        <v>1655</v>
      </c>
      <c r="D72" s="25">
        <v>1986</v>
      </c>
      <c r="E72" s="108" t="s">
        <v>2932</v>
      </c>
      <c r="F72" s="68" t="s">
        <v>2934</v>
      </c>
      <c r="G72" s="25">
        <v>2</v>
      </c>
      <c r="H72" s="25">
        <v>2</v>
      </c>
      <c r="I72" s="137">
        <v>581.4</v>
      </c>
      <c r="J72" s="137">
        <v>577.4</v>
      </c>
      <c r="K72" s="137">
        <v>577</v>
      </c>
      <c r="L72" s="30">
        <v>26</v>
      </c>
      <c r="M72" s="137">
        <f>R72+T72+V72+X72+Z72+AB72+AE72+AF72</f>
        <v>1631620</v>
      </c>
      <c r="N72" s="137"/>
      <c r="O72" s="137"/>
      <c r="P72" s="137"/>
      <c r="Q72" s="137">
        <f>M72</f>
        <v>1631620</v>
      </c>
      <c r="R72" s="137"/>
      <c r="S72" s="30"/>
      <c r="T72" s="137"/>
      <c r="U72" s="137">
        <v>460</v>
      </c>
      <c r="V72" s="137">
        <f t="shared" si="26"/>
        <v>1631620</v>
      </c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337">
        <v>2025</v>
      </c>
      <c r="AH72" s="166"/>
      <c r="AI72" s="166"/>
      <c r="AJ72" s="134">
        <f t="shared" si="11"/>
        <v>43</v>
      </c>
      <c r="AK72" s="35" t="s">
        <v>153</v>
      </c>
      <c r="AL72" s="134" t="str">
        <f t="shared" si="12"/>
        <v>43.</v>
      </c>
      <c r="AM72" s="140"/>
      <c r="AN72" s="35"/>
      <c r="AO72" s="193"/>
    </row>
    <row r="73" spans="1:41" ht="22.5" hidden="1" customHeight="1" x14ac:dyDescent="0.25">
      <c r="A73" s="68" t="s">
        <v>3227</v>
      </c>
      <c r="B73" s="25">
        <v>282</v>
      </c>
      <c r="C73" s="36" t="s">
        <v>2792</v>
      </c>
      <c r="D73" s="25">
        <v>1983</v>
      </c>
      <c r="E73" s="68" t="s">
        <v>2932</v>
      </c>
      <c r="F73" s="68" t="s">
        <v>2934</v>
      </c>
      <c r="G73" s="25">
        <v>2</v>
      </c>
      <c r="H73" s="25">
        <v>3</v>
      </c>
      <c r="I73" s="335">
        <v>1038.4000000000001</v>
      </c>
      <c r="J73" s="335">
        <v>837.7</v>
      </c>
      <c r="K73" s="335">
        <v>837.7</v>
      </c>
      <c r="L73" s="12">
        <v>52</v>
      </c>
      <c r="M73" s="137">
        <f>R73+T73+V73+X73+Z73+AB73+AE73+AF73</f>
        <v>2496378.5999999996</v>
      </c>
      <c r="N73" s="137"/>
      <c r="O73" s="137"/>
      <c r="P73" s="137"/>
      <c r="Q73" s="137">
        <f>M73</f>
        <v>2496378.5999999996</v>
      </c>
      <c r="R73" s="137"/>
      <c r="S73" s="30"/>
      <c r="T73" s="137"/>
      <c r="U73" s="137">
        <v>703.8</v>
      </c>
      <c r="V73" s="137">
        <f>U73*3547</f>
        <v>2496378.5999999996</v>
      </c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337">
        <v>2025</v>
      </c>
      <c r="AH73" s="166"/>
      <c r="AI73" s="166"/>
      <c r="AJ73" s="134">
        <f t="shared" si="11"/>
        <v>44</v>
      </c>
      <c r="AK73" s="35" t="s">
        <v>153</v>
      </c>
      <c r="AL73" s="134" t="str">
        <f t="shared" si="12"/>
        <v>44.</v>
      </c>
      <c r="AM73" s="140"/>
      <c r="AN73" s="35"/>
      <c r="AO73" s="193"/>
    </row>
    <row r="74" spans="1:41" ht="22.5" hidden="1" customHeight="1" x14ac:dyDescent="0.25">
      <c r="A74" s="68" t="s">
        <v>3228</v>
      </c>
      <c r="B74" s="25">
        <v>117</v>
      </c>
      <c r="C74" s="36" t="s">
        <v>2721</v>
      </c>
      <c r="D74" s="25">
        <v>1975</v>
      </c>
      <c r="E74" s="68" t="s">
        <v>2932</v>
      </c>
      <c r="F74" s="68" t="s">
        <v>2934</v>
      </c>
      <c r="G74" s="25">
        <v>2</v>
      </c>
      <c r="H74" s="25">
        <v>2</v>
      </c>
      <c r="I74" s="335">
        <v>1208.4000000000001</v>
      </c>
      <c r="J74" s="335">
        <v>391.8</v>
      </c>
      <c r="K74" s="335">
        <v>391.8</v>
      </c>
      <c r="L74" s="12">
        <v>29</v>
      </c>
      <c r="M74" s="250">
        <f>R74+T74+V74+X74+Z74+AB74+AE74+AF74</f>
        <v>2113657.2999999998</v>
      </c>
      <c r="N74" s="250"/>
      <c r="O74" s="250"/>
      <c r="P74" s="250"/>
      <c r="Q74" s="137">
        <f>M74</f>
        <v>2113657.2999999998</v>
      </c>
      <c r="R74" s="259"/>
      <c r="S74" s="260"/>
      <c r="T74" s="259"/>
      <c r="U74" s="259">
        <v>595.9</v>
      </c>
      <c r="V74" s="259">
        <f>U74*3547</f>
        <v>2113657.2999999998</v>
      </c>
      <c r="W74" s="259"/>
      <c r="X74" s="259"/>
      <c r="Y74" s="259"/>
      <c r="Z74" s="259"/>
      <c r="AA74" s="259"/>
      <c r="AB74" s="259"/>
      <c r="AC74" s="137"/>
      <c r="AD74" s="137"/>
      <c r="AE74" s="259"/>
      <c r="AF74" s="259"/>
      <c r="AG74" s="337">
        <v>2025</v>
      </c>
      <c r="AH74" s="166"/>
      <c r="AI74" s="166"/>
      <c r="AJ74" s="134">
        <f t="shared" si="11"/>
        <v>45</v>
      </c>
      <c r="AK74" s="35" t="s">
        <v>153</v>
      </c>
      <c r="AL74" s="134" t="str">
        <f t="shared" si="12"/>
        <v>45.</v>
      </c>
      <c r="AM74" s="140"/>
      <c r="AN74" s="35"/>
      <c r="AO74" s="193"/>
    </row>
    <row r="75" spans="1:41" ht="22.5" hidden="1" customHeight="1" x14ac:dyDescent="0.25">
      <c r="A75" s="68" t="s">
        <v>3229</v>
      </c>
      <c r="B75" s="25">
        <v>281</v>
      </c>
      <c r="C75" s="36" t="s">
        <v>2791</v>
      </c>
      <c r="D75" s="25">
        <v>1983</v>
      </c>
      <c r="E75" s="68" t="s">
        <v>2932</v>
      </c>
      <c r="F75" s="68" t="s">
        <v>2934</v>
      </c>
      <c r="G75" s="25">
        <v>2</v>
      </c>
      <c r="H75" s="25">
        <v>3</v>
      </c>
      <c r="I75" s="335">
        <v>1018.8</v>
      </c>
      <c r="J75" s="335">
        <v>933.8</v>
      </c>
      <c r="K75" s="335">
        <v>933.8</v>
      </c>
      <c r="L75" s="12">
        <v>41</v>
      </c>
      <c r="M75" s="137">
        <f>R75+T75+V75+X75+Z75+AB75+AE75+AF75</f>
        <v>2496378.5999999996</v>
      </c>
      <c r="N75" s="137"/>
      <c r="O75" s="137"/>
      <c r="P75" s="137"/>
      <c r="Q75" s="137">
        <f>M75</f>
        <v>2496378.5999999996</v>
      </c>
      <c r="R75" s="137"/>
      <c r="S75" s="30"/>
      <c r="T75" s="137"/>
      <c r="U75" s="137">
        <v>703.8</v>
      </c>
      <c r="V75" s="137">
        <f>U75*3547</f>
        <v>2496378.5999999996</v>
      </c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337">
        <v>2025</v>
      </c>
      <c r="AH75" s="166"/>
      <c r="AI75" s="166"/>
      <c r="AJ75" s="134">
        <f t="shared" si="11"/>
        <v>46</v>
      </c>
      <c r="AK75" s="35" t="s">
        <v>153</v>
      </c>
      <c r="AL75" s="134" t="str">
        <f t="shared" si="12"/>
        <v>46.</v>
      </c>
      <c r="AM75" s="140"/>
      <c r="AN75" s="35"/>
      <c r="AO75" s="193"/>
    </row>
    <row r="76" spans="1:41" ht="22.5" hidden="1" customHeight="1" x14ac:dyDescent="0.25">
      <c r="A76" s="68" t="s">
        <v>3230</v>
      </c>
      <c r="B76" s="25">
        <v>644</v>
      </c>
      <c r="C76" s="154" t="s">
        <v>236</v>
      </c>
      <c r="D76" s="25">
        <v>1938</v>
      </c>
      <c r="E76" s="68" t="s">
        <v>2932</v>
      </c>
      <c r="F76" s="68" t="s">
        <v>2934</v>
      </c>
      <c r="G76" s="25">
        <v>2</v>
      </c>
      <c r="H76" s="25">
        <v>2</v>
      </c>
      <c r="I76" s="335">
        <v>1029.4000000000001</v>
      </c>
      <c r="J76" s="137">
        <v>613.79999999999995</v>
      </c>
      <c r="K76" s="335">
        <v>613.79999999999995</v>
      </c>
      <c r="L76" s="12">
        <v>19</v>
      </c>
      <c r="M76" s="250">
        <f t="shared" si="24"/>
        <v>1258910</v>
      </c>
      <c r="N76" s="250"/>
      <c r="O76" s="250"/>
      <c r="P76" s="250"/>
      <c r="Q76" s="137">
        <f t="shared" si="25"/>
        <v>1258910</v>
      </c>
      <c r="R76" s="250">
        <v>1258910</v>
      </c>
      <c r="S76" s="255"/>
      <c r="T76" s="250"/>
      <c r="U76" s="250"/>
      <c r="V76" s="250"/>
      <c r="W76" s="250"/>
      <c r="X76" s="250"/>
      <c r="Y76" s="250"/>
      <c r="Z76" s="250"/>
      <c r="AA76" s="250"/>
      <c r="AB76" s="250"/>
      <c r="AC76" s="250"/>
      <c r="AD76" s="250"/>
      <c r="AE76" s="250"/>
      <c r="AF76" s="250"/>
      <c r="AG76" s="255">
        <v>2025</v>
      </c>
      <c r="AH76" s="166" t="s">
        <v>3050</v>
      </c>
      <c r="AI76" s="166"/>
      <c r="AJ76" s="134">
        <f t="shared" si="11"/>
        <v>47</v>
      </c>
      <c r="AK76" s="35" t="s">
        <v>153</v>
      </c>
      <c r="AL76" s="134" t="str">
        <f t="shared" si="12"/>
        <v>47.</v>
      </c>
      <c r="AM76" s="140"/>
      <c r="AN76" s="35"/>
      <c r="AO76" s="193"/>
    </row>
    <row r="77" spans="1:41" ht="22.5" hidden="1" customHeight="1" x14ac:dyDescent="0.25">
      <c r="A77" s="68" t="s">
        <v>3231</v>
      </c>
      <c r="B77" s="25">
        <v>652</v>
      </c>
      <c r="C77" s="168" t="s">
        <v>263</v>
      </c>
      <c r="D77" s="25">
        <v>1938</v>
      </c>
      <c r="E77" s="68" t="s">
        <v>2932</v>
      </c>
      <c r="F77" s="68" t="s">
        <v>2934</v>
      </c>
      <c r="G77" s="25">
        <v>2</v>
      </c>
      <c r="H77" s="25">
        <v>2</v>
      </c>
      <c r="I77" s="335">
        <v>1038.2</v>
      </c>
      <c r="J77" s="137">
        <v>620.9</v>
      </c>
      <c r="K77" s="335">
        <v>620.9</v>
      </c>
      <c r="L77" s="12">
        <v>20</v>
      </c>
      <c r="M77" s="250">
        <f t="shared" si="24"/>
        <v>1258910</v>
      </c>
      <c r="N77" s="250"/>
      <c r="O77" s="250"/>
      <c r="P77" s="250"/>
      <c r="Q77" s="137">
        <f t="shared" si="25"/>
        <v>1258910</v>
      </c>
      <c r="R77" s="250">
        <v>1258910</v>
      </c>
      <c r="S77" s="255"/>
      <c r="T77" s="250"/>
      <c r="U77" s="250"/>
      <c r="V77" s="250"/>
      <c r="W77" s="250"/>
      <c r="X77" s="250"/>
      <c r="Y77" s="250"/>
      <c r="Z77" s="250"/>
      <c r="AA77" s="250"/>
      <c r="AB77" s="250"/>
      <c r="AC77" s="250"/>
      <c r="AD77" s="250"/>
      <c r="AE77" s="250"/>
      <c r="AF77" s="250"/>
      <c r="AG77" s="255">
        <v>2025</v>
      </c>
      <c r="AH77" s="166" t="s">
        <v>3050</v>
      </c>
      <c r="AI77" s="166"/>
      <c r="AJ77" s="134">
        <f t="shared" si="11"/>
        <v>48</v>
      </c>
      <c r="AK77" s="35" t="s">
        <v>153</v>
      </c>
      <c r="AL77" s="134" t="str">
        <f t="shared" si="12"/>
        <v>48.</v>
      </c>
      <c r="AM77" s="140"/>
      <c r="AN77" s="35"/>
      <c r="AO77" s="193"/>
    </row>
    <row r="78" spans="1:41" ht="22.5" hidden="1" customHeight="1" x14ac:dyDescent="0.25">
      <c r="A78" s="68" t="s">
        <v>3232</v>
      </c>
      <c r="B78" s="25">
        <v>466</v>
      </c>
      <c r="C78" s="36" t="s">
        <v>1680</v>
      </c>
      <c r="D78" s="25">
        <v>1940</v>
      </c>
      <c r="E78" s="68" t="s">
        <v>2932</v>
      </c>
      <c r="F78" s="68" t="s">
        <v>2934</v>
      </c>
      <c r="G78" s="25">
        <v>2</v>
      </c>
      <c r="H78" s="25">
        <v>1</v>
      </c>
      <c r="I78" s="250">
        <v>459.2</v>
      </c>
      <c r="J78" s="250">
        <v>262.3</v>
      </c>
      <c r="K78" s="250">
        <v>184.4</v>
      </c>
      <c r="L78" s="12">
        <v>15</v>
      </c>
      <c r="M78" s="137">
        <f t="shared" si="24"/>
        <v>132483</v>
      </c>
      <c r="N78" s="137"/>
      <c r="O78" s="137"/>
      <c r="P78" s="137"/>
      <c r="Q78" s="137">
        <f t="shared" si="25"/>
        <v>132483</v>
      </c>
      <c r="R78" s="137">
        <v>132483</v>
      </c>
      <c r="S78" s="30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255">
        <v>2025</v>
      </c>
      <c r="AH78" s="166" t="s">
        <v>3049</v>
      </c>
      <c r="AI78" s="166"/>
      <c r="AJ78" s="134">
        <f t="shared" si="11"/>
        <v>49</v>
      </c>
      <c r="AK78" s="35" t="s">
        <v>153</v>
      </c>
      <c r="AL78" s="134" t="str">
        <f t="shared" si="12"/>
        <v>49.</v>
      </c>
      <c r="AM78" s="140"/>
      <c r="AN78" s="35"/>
      <c r="AO78" s="193"/>
    </row>
    <row r="79" spans="1:41" ht="22.5" hidden="1" customHeight="1" x14ac:dyDescent="0.25">
      <c r="A79" s="68" t="s">
        <v>3233</v>
      </c>
      <c r="B79" s="25">
        <v>786</v>
      </c>
      <c r="C79" s="36" t="s">
        <v>1701</v>
      </c>
      <c r="D79" s="25">
        <v>1952</v>
      </c>
      <c r="E79" s="108" t="s">
        <v>2932</v>
      </c>
      <c r="F79" s="68" t="s">
        <v>2934</v>
      </c>
      <c r="G79" s="25">
        <v>2</v>
      </c>
      <c r="H79" s="25">
        <v>1</v>
      </c>
      <c r="I79" s="256">
        <v>804.45</v>
      </c>
      <c r="J79" s="256">
        <v>431.45</v>
      </c>
      <c r="K79" s="256">
        <v>431.45</v>
      </c>
      <c r="L79" s="257">
        <v>19</v>
      </c>
      <c r="M79" s="137">
        <f t="shared" si="24"/>
        <v>110916</v>
      </c>
      <c r="N79" s="137"/>
      <c r="O79" s="137"/>
      <c r="P79" s="137"/>
      <c r="Q79" s="137">
        <f t="shared" si="25"/>
        <v>110916</v>
      </c>
      <c r="R79" s="137">
        <v>110916</v>
      </c>
      <c r="S79" s="30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255">
        <v>2025</v>
      </c>
      <c r="AH79" s="166" t="s">
        <v>3049</v>
      </c>
      <c r="AI79" s="166"/>
      <c r="AJ79" s="134">
        <f t="shared" si="11"/>
        <v>50</v>
      </c>
      <c r="AK79" s="35" t="s">
        <v>153</v>
      </c>
      <c r="AL79" s="134" t="str">
        <f t="shared" si="12"/>
        <v>50.</v>
      </c>
      <c r="AM79" s="140"/>
      <c r="AN79" s="35"/>
      <c r="AO79" s="193"/>
    </row>
    <row r="80" spans="1:41" ht="22.5" hidden="1" customHeight="1" x14ac:dyDescent="0.25">
      <c r="A80" s="68" t="s">
        <v>3234</v>
      </c>
      <c r="B80" s="25">
        <v>543</v>
      </c>
      <c r="C80" s="36" t="s">
        <v>1687</v>
      </c>
      <c r="D80" s="25">
        <v>1956</v>
      </c>
      <c r="E80" s="68" t="s">
        <v>2932</v>
      </c>
      <c r="F80" s="68" t="s">
        <v>2934</v>
      </c>
      <c r="G80" s="25">
        <v>2</v>
      </c>
      <c r="H80" s="25">
        <v>2</v>
      </c>
      <c r="I80" s="335">
        <v>1328.3</v>
      </c>
      <c r="J80" s="335">
        <v>748.6</v>
      </c>
      <c r="K80" s="335">
        <v>748.6</v>
      </c>
      <c r="L80" s="12">
        <v>20</v>
      </c>
      <c r="M80" s="250">
        <f t="shared" si="24"/>
        <v>378963</v>
      </c>
      <c r="N80" s="250"/>
      <c r="O80" s="250"/>
      <c r="P80" s="250"/>
      <c r="Q80" s="137">
        <f t="shared" si="25"/>
        <v>378963</v>
      </c>
      <c r="R80" s="259">
        <v>378963</v>
      </c>
      <c r="S80" s="260"/>
      <c r="T80" s="259"/>
      <c r="U80" s="259"/>
      <c r="V80" s="259"/>
      <c r="W80" s="259"/>
      <c r="X80" s="259"/>
      <c r="Y80" s="259"/>
      <c r="Z80" s="259"/>
      <c r="AA80" s="259"/>
      <c r="AB80" s="259"/>
      <c r="AC80" s="137"/>
      <c r="AD80" s="137"/>
      <c r="AE80" s="259"/>
      <c r="AF80" s="259"/>
      <c r="AG80" s="255">
        <v>2025</v>
      </c>
      <c r="AH80" s="166" t="s">
        <v>3049</v>
      </c>
      <c r="AI80" s="166"/>
      <c r="AJ80" s="134">
        <f t="shared" si="11"/>
        <v>51</v>
      </c>
      <c r="AK80" s="35" t="s">
        <v>153</v>
      </c>
      <c r="AL80" s="134" t="str">
        <f t="shared" si="12"/>
        <v>51.</v>
      </c>
      <c r="AM80" s="140"/>
      <c r="AN80" s="35"/>
      <c r="AO80" s="193"/>
    </row>
    <row r="81" spans="1:41" ht="22.5" hidden="1" customHeight="1" x14ac:dyDescent="0.25">
      <c r="A81" s="68" t="s">
        <v>3235</v>
      </c>
      <c r="B81" s="25">
        <v>715</v>
      </c>
      <c r="C81" s="36" t="s">
        <v>1698</v>
      </c>
      <c r="D81" s="25">
        <v>1957</v>
      </c>
      <c r="E81" s="108" t="s">
        <v>2932</v>
      </c>
      <c r="F81" s="68" t="s">
        <v>2934</v>
      </c>
      <c r="G81" s="25">
        <v>2</v>
      </c>
      <c r="H81" s="25">
        <v>1</v>
      </c>
      <c r="I81" s="256">
        <v>598.79999999999995</v>
      </c>
      <c r="J81" s="256">
        <v>384.8</v>
      </c>
      <c r="K81" s="256">
        <v>384.8</v>
      </c>
      <c r="L81" s="257">
        <v>9</v>
      </c>
      <c r="M81" s="137">
        <f t="shared" si="24"/>
        <v>141726</v>
      </c>
      <c r="N81" s="137"/>
      <c r="O81" s="137"/>
      <c r="P81" s="137"/>
      <c r="Q81" s="137">
        <f t="shared" si="25"/>
        <v>141726</v>
      </c>
      <c r="R81" s="137">
        <v>141726</v>
      </c>
      <c r="S81" s="30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255">
        <v>2025</v>
      </c>
      <c r="AH81" s="166" t="s">
        <v>3049</v>
      </c>
      <c r="AI81" s="166"/>
      <c r="AJ81" s="134">
        <f t="shared" si="11"/>
        <v>52</v>
      </c>
      <c r="AK81" s="35" t="s">
        <v>153</v>
      </c>
      <c r="AL81" s="134" t="str">
        <f t="shared" si="12"/>
        <v>52.</v>
      </c>
      <c r="AM81" s="140"/>
      <c r="AN81" s="35"/>
      <c r="AO81" s="193"/>
    </row>
    <row r="82" spans="1:41" ht="22.5" hidden="1" customHeight="1" x14ac:dyDescent="0.25">
      <c r="A82" s="68" t="s">
        <v>3236</v>
      </c>
      <c r="B82" s="25">
        <v>452</v>
      </c>
      <c r="C82" s="205" t="s">
        <v>27</v>
      </c>
      <c r="D82" s="25">
        <v>1959</v>
      </c>
      <c r="E82" s="108" t="s">
        <v>2932</v>
      </c>
      <c r="F82" s="68" t="s">
        <v>2934</v>
      </c>
      <c r="G82" s="25">
        <v>2</v>
      </c>
      <c r="H82" s="25">
        <v>1</v>
      </c>
      <c r="I82" s="137">
        <v>529.17999999999995</v>
      </c>
      <c r="J82" s="137">
        <v>307.3</v>
      </c>
      <c r="K82" s="137">
        <v>307.3</v>
      </c>
      <c r="L82" s="30">
        <v>44</v>
      </c>
      <c r="M82" s="250">
        <f t="shared" si="24"/>
        <v>220524</v>
      </c>
      <c r="N82" s="250"/>
      <c r="O82" s="250"/>
      <c r="P82" s="250"/>
      <c r="Q82" s="137">
        <f t="shared" si="25"/>
        <v>220524</v>
      </c>
      <c r="R82" s="137">
        <v>220524</v>
      </c>
      <c r="S82" s="30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255">
        <v>2025</v>
      </c>
      <c r="AH82" s="166" t="s">
        <v>3052</v>
      </c>
      <c r="AI82" s="166"/>
      <c r="AJ82" s="134">
        <f t="shared" si="11"/>
        <v>53</v>
      </c>
      <c r="AK82" s="35" t="s">
        <v>153</v>
      </c>
      <c r="AL82" s="134" t="str">
        <f t="shared" si="12"/>
        <v>53.</v>
      </c>
      <c r="AM82" s="140"/>
      <c r="AN82" s="35"/>
      <c r="AO82" s="193"/>
    </row>
    <row r="83" spans="1:41" ht="22.5" hidden="1" customHeight="1" x14ac:dyDescent="0.25">
      <c r="A83" s="68" t="s">
        <v>3237</v>
      </c>
      <c r="B83" s="25">
        <v>805</v>
      </c>
      <c r="C83" s="36" t="s">
        <v>1703</v>
      </c>
      <c r="D83" s="25">
        <v>1959</v>
      </c>
      <c r="E83" s="68" t="s">
        <v>2932</v>
      </c>
      <c r="F83" s="68" t="s">
        <v>2934</v>
      </c>
      <c r="G83" s="25">
        <v>2</v>
      </c>
      <c r="H83" s="25">
        <v>1</v>
      </c>
      <c r="I83" s="335">
        <v>260.8</v>
      </c>
      <c r="J83" s="335">
        <v>260.8</v>
      </c>
      <c r="K83" s="335">
        <v>260.8</v>
      </c>
      <c r="L83" s="12">
        <v>13</v>
      </c>
      <c r="M83" s="250">
        <f t="shared" si="24"/>
        <v>246480</v>
      </c>
      <c r="N83" s="250"/>
      <c r="O83" s="250"/>
      <c r="P83" s="250"/>
      <c r="Q83" s="137">
        <f t="shared" si="25"/>
        <v>246480</v>
      </c>
      <c r="R83" s="259">
        <v>246480</v>
      </c>
      <c r="S83" s="260"/>
      <c r="T83" s="259"/>
      <c r="U83" s="259"/>
      <c r="V83" s="259"/>
      <c r="W83" s="259"/>
      <c r="X83" s="259"/>
      <c r="Y83" s="259"/>
      <c r="Z83" s="259"/>
      <c r="AA83" s="259"/>
      <c r="AB83" s="259"/>
      <c r="AC83" s="137"/>
      <c r="AD83" s="137"/>
      <c r="AE83" s="259"/>
      <c r="AF83" s="259"/>
      <c r="AG83" s="255">
        <v>2025</v>
      </c>
      <c r="AH83" s="166" t="s">
        <v>3049</v>
      </c>
      <c r="AI83" s="166"/>
      <c r="AJ83" s="134">
        <f t="shared" si="11"/>
        <v>54</v>
      </c>
      <c r="AK83" s="35" t="s">
        <v>153</v>
      </c>
      <c r="AL83" s="134" t="str">
        <f t="shared" si="12"/>
        <v>54.</v>
      </c>
      <c r="AM83" s="140"/>
      <c r="AN83" s="35"/>
      <c r="AO83" s="193"/>
    </row>
    <row r="84" spans="1:41" ht="22.5" hidden="1" customHeight="1" x14ac:dyDescent="0.25">
      <c r="A84" s="68" t="s">
        <v>3238</v>
      </c>
      <c r="B84" s="25">
        <v>832</v>
      </c>
      <c r="C84" s="36" t="s">
        <v>1708</v>
      </c>
      <c r="D84" s="25">
        <v>1959</v>
      </c>
      <c r="E84" s="108" t="s">
        <v>2932</v>
      </c>
      <c r="F84" s="68" t="s">
        <v>2934</v>
      </c>
      <c r="G84" s="25">
        <v>2</v>
      </c>
      <c r="H84" s="25">
        <v>1</v>
      </c>
      <c r="I84" s="256">
        <v>499.7</v>
      </c>
      <c r="J84" s="256">
        <v>280.7</v>
      </c>
      <c r="K84" s="256">
        <v>280.7</v>
      </c>
      <c r="L84" s="257">
        <v>16</v>
      </c>
      <c r="M84" s="250">
        <f t="shared" si="24"/>
        <v>101673</v>
      </c>
      <c r="N84" s="250"/>
      <c r="O84" s="250"/>
      <c r="P84" s="250"/>
      <c r="Q84" s="137">
        <f t="shared" si="25"/>
        <v>101673</v>
      </c>
      <c r="R84" s="259">
        <v>101673</v>
      </c>
      <c r="S84" s="260"/>
      <c r="T84" s="259"/>
      <c r="U84" s="259"/>
      <c r="V84" s="259"/>
      <c r="W84" s="259"/>
      <c r="X84" s="259"/>
      <c r="Y84" s="259"/>
      <c r="Z84" s="259"/>
      <c r="AA84" s="259"/>
      <c r="AB84" s="259"/>
      <c r="AC84" s="137"/>
      <c r="AD84" s="137"/>
      <c r="AE84" s="259"/>
      <c r="AF84" s="259"/>
      <c r="AG84" s="255">
        <v>2025</v>
      </c>
      <c r="AH84" s="166" t="s">
        <v>3049</v>
      </c>
      <c r="AI84" s="166"/>
      <c r="AJ84" s="134">
        <f t="shared" si="11"/>
        <v>55</v>
      </c>
      <c r="AK84" s="35" t="s">
        <v>153</v>
      </c>
      <c r="AL84" s="134" t="str">
        <f t="shared" si="12"/>
        <v>55.</v>
      </c>
      <c r="AM84" s="140"/>
      <c r="AN84" s="35"/>
      <c r="AO84" s="193"/>
    </row>
    <row r="85" spans="1:41" ht="22.5" hidden="1" customHeight="1" x14ac:dyDescent="0.25">
      <c r="A85" s="68" t="s">
        <v>3239</v>
      </c>
      <c r="B85" s="25">
        <v>5618</v>
      </c>
      <c r="C85" s="154" t="s">
        <v>1077</v>
      </c>
      <c r="D85" s="25">
        <v>1960</v>
      </c>
      <c r="E85" s="68" t="s">
        <v>2932</v>
      </c>
      <c r="F85" s="68" t="s">
        <v>2934</v>
      </c>
      <c r="G85" s="25">
        <v>2</v>
      </c>
      <c r="H85" s="25">
        <v>1</v>
      </c>
      <c r="I85" s="250">
        <v>409.4</v>
      </c>
      <c r="J85" s="250">
        <v>363.1</v>
      </c>
      <c r="K85" s="250">
        <v>363.1</v>
      </c>
      <c r="L85" s="12">
        <v>15</v>
      </c>
      <c r="M85" s="250">
        <f t="shared" si="24"/>
        <v>110916</v>
      </c>
      <c r="N85" s="250"/>
      <c r="O85" s="250"/>
      <c r="P85" s="250"/>
      <c r="Q85" s="137">
        <f t="shared" si="25"/>
        <v>110916</v>
      </c>
      <c r="R85" s="250">
        <v>110916</v>
      </c>
      <c r="S85" s="255"/>
      <c r="T85" s="250"/>
      <c r="U85" s="250"/>
      <c r="V85" s="250"/>
      <c r="W85" s="250"/>
      <c r="X85" s="250"/>
      <c r="Y85" s="250"/>
      <c r="Z85" s="250"/>
      <c r="AA85" s="250"/>
      <c r="AB85" s="250"/>
      <c r="AC85" s="250"/>
      <c r="AD85" s="250"/>
      <c r="AE85" s="250"/>
      <c r="AF85" s="250"/>
      <c r="AG85" s="255">
        <v>2025</v>
      </c>
      <c r="AH85" s="166" t="s">
        <v>3049</v>
      </c>
      <c r="AI85" s="166"/>
      <c r="AJ85" s="134">
        <f t="shared" si="11"/>
        <v>56</v>
      </c>
      <c r="AK85" s="35" t="s">
        <v>153</v>
      </c>
      <c r="AL85" s="134" t="str">
        <f t="shared" si="12"/>
        <v>56.</v>
      </c>
      <c r="AM85" s="140"/>
      <c r="AN85" s="35"/>
      <c r="AO85" s="193"/>
    </row>
    <row r="86" spans="1:41" ht="22.5" hidden="1" customHeight="1" x14ac:dyDescent="0.25">
      <c r="A86" s="68" t="s">
        <v>3240</v>
      </c>
      <c r="B86" s="25">
        <v>524</v>
      </c>
      <c r="C86" s="154" t="s">
        <v>256</v>
      </c>
      <c r="D86" s="25">
        <v>1961</v>
      </c>
      <c r="E86" s="68" t="s">
        <v>2932</v>
      </c>
      <c r="F86" s="68" t="s">
        <v>2934</v>
      </c>
      <c r="G86" s="25">
        <v>2</v>
      </c>
      <c r="H86" s="25">
        <v>1</v>
      </c>
      <c r="I86" s="250">
        <v>573.9</v>
      </c>
      <c r="J86" s="250">
        <v>313.60000000000002</v>
      </c>
      <c r="K86" s="250">
        <v>313.60000000000002</v>
      </c>
      <c r="L86" s="12">
        <v>15</v>
      </c>
      <c r="M86" s="250">
        <f t="shared" si="24"/>
        <v>1023100</v>
      </c>
      <c r="N86" s="250"/>
      <c r="O86" s="250"/>
      <c r="P86" s="250"/>
      <c r="Q86" s="137">
        <f t="shared" si="25"/>
        <v>1023100</v>
      </c>
      <c r="R86" s="250"/>
      <c r="S86" s="255"/>
      <c r="T86" s="250"/>
      <c r="U86" s="250"/>
      <c r="V86" s="250"/>
      <c r="W86" s="250"/>
      <c r="X86" s="250"/>
      <c r="Y86" s="250">
        <v>325</v>
      </c>
      <c r="Z86" s="250">
        <f>Y86*3148</f>
        <v>1023100</v>
      </c>
      <c r="AA86" s="250"/>
      <c r="AB86" s="250"/>
      <c r="AC86" s="250"/>
      <c r="AD86" s="250"/>
      <c r="AE86" s="250"/>
      <c r="AF86" s="250"/>
      <c r="AG86" s="255">
        <v>2025</v>
      </c>
      <c r="AH86" s="166"/>
      <c r="AI86" s="166"/>
      <c r="AJ86" s="134">
        <f t="shared" si="11"/>
        <v>57</v>
      </c>
      <c r="AK86" s="35" t="s">
        <v>153</v>
      </c>
      <c r="AL86" s="134" t="str">
        <f t="shared" si="12"/>
        <v>57.</v>
      </c>
      <c r="AM86" s="140"/>
      <c r="AN86" s="35"/>
      <c r="AO86" s="193"/>
    </row>
    <row r="87" spans="1:41" ht="22.5" hidden="1" customHeight="1" x14ac:dyDescent="0.25">
      <c r="A87" s="68" t="s">
        <v>3241</v>
      </c>
      <c r="B87" s="25">
        <v>454</v>
      </c>
      <c r="C87" s="205" t="s">
        <v>206</v>
      </c>
      <c r="D87" s="25">
        <v>1962</v>
      </c>
      <c r="E87" s="108" t="s">
        <v>2932</v>
      </c>
      <c r="F87" s="68" t="s">
        <v>2934</v>
      </c>
      <c r="G87" s="25">
        <v>2</v>
      </c>
      <c r="H87" s="25">
        <v>1</v>
      </c>
      <c r="I87" s="137">
        <v>517.1</v>
      </c>
      <c r="J87" s="137">
        <v>310.10000000000002</v>
      </c>
      <c r="K87" s="137">
        <v>310.10000000000002</v>
      </c>
      <c r="L87" s="30">
        <v>15</v>
      </c>
      <c r="M87" s="250">
        <f t="shared" si="24"/>
        <v>28580</v>
      </c>
      <c r="N87" s="250"/>
      <c r="O87" s="250"/>
      <c r="P87" s="250"/>
      <c r="Q87" s="137">
        <f t="shared" si="25"/>
        <v>28580</v>
      </c>
      <c r="R87" s="250">
        <v>28580</v>
      </c>
      <c r="S87" s="30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255">
        <v>2025</v>
      </c>
      <c r="AH87" s="166" t="s">
        <v>3048</v>
      </c>
      <c r="AI87" s="166"/>
      <c r="AJ87" s="134">
        <f t="shared" si="11"/>
        <v>58</v>
      </c>
      <c r="AK87" s="35" t="s">
        <v>153</v>
      </c>
      <c r="AL87" s="134" t="str">
        <f t="shared" si="12"/>
        <v>58.</v>
      </c>
      <c r="AM87" s="140"/>
      <c r="AN87" s="35"/>
      <c r="AO87" s="193"/>
    </row>
    <row r="88" spans="1:41" ht="22.5" hidden="1" customHeight="1" x14ac:dyDescent="0.25">
      <c r="A88" s="68" t="s">
        <v>3242</v>
      </c>
      <c r="B88" s="25">
        <v>817</v>
      </c>
      <c r="C88" s="131" t="s">
        <v>40</v>
      </c>
      <c r="D88" s="25">
        <v>1963</v>
      </c>
      <c r="E88" s="68" t="s">
        <v>2932</v>
      </c>
      <c r="F88" s="68" t="s">
        <v>2934</v>
      </c>
      <c r="G88" s="25">
        <v>4</v>
      </c>
      <c r="H88" s="25">
        <v>2</v>
      </c>
      <c r="I88" s="335">
        <v>1262.9000000000001</v>
      </c>
      <c r="J88" s="137">
        <v>829.2</v>
      </c>
      <c r="K88" s="335">
        <v>829.2</v>
      </c>
      <c r="L88" s="12">
        <v>47</v>
      </c>
      <c r="M88" s="250">
        <f t="shared" si="24"/>
        <v>85740</v>
      </c>
      <c r="N88" s="250"/>
      <c r="O88" s="250"/>
      <c r="P88" s="250"/>
      <c r="Q88" s="137">
        <f t="shared" si="25"/>
        <v>85740</v>
      </c>
      <c r="R88" s="250">
        <v>85740</v>
      </c>
      <c r="S88" s="255"/>
      <c r="T88" s="250"/>
      <c r="U88" s="250"/>
      <c r="V88" s="250"/>
      <c r="W88" s="250"/>
      <c r="X88" s="250"/>
      <c r="Y88" s="250"/>
      <c r="Z88" s="250"/>
      <c r="AA88" s="250"/>
      <c r="AB88" s="250"/>
      <c r="AC88" s="250"/>
      <c r="AD88" s="250"/>
      <c r="AE88" s="137"/>
      <c r="AF88" s="250"/>
      <c r="AG88" s="255">
        <v>2025</v>
      </c>
      <c r="AH88" s="166" t="s">
        <v>3048</v>
      </c>
      <c r="AI88" s="166"/>
      <c r="AJ88" s="134">
        <f t="shared" si="11"/>
        <v>59</v>
      </c>
      <c r="AK88" s="35" t="s">
        <v>153</v>
      </c>
      <c r="AL88" s="134" t="str">
        <f t="shared" si="12"/>
        <v>59.</v>
      </c>
      <c r="AM88" s="140"/>
      <c r="AN88" s="296"/>
      <c r="AO88" s="193"/>
    </row>
    <row r="89" spans="1:41" ht="22.5" hidden="1" customHeight="1" x14ac:dyDescent="0.25">
      <c r="A89" s="68" t="s">
        <v>3243</v>
      </c>
      <c r="B89" s="25">
        <v>860</v>
      </c>
      <c r="C89" s="205" t="s">
        <v>41</v>
      </c>
      <c r="D89" s="25">
        <v>1965</v>
      </c>
      <c r="E89" s="108" t="s">
        <v>2932</v>
      </c>
      <c r="F89" s="68" t="s">
        <v>2934</v>
      </c>
      <c r="G89" s="25">
        <v>2</v>
      </c>
      <c r="H89" s="25">
        <v>2</v>
      </c>
      <c r="I89" s="256">
        <v>852.3</v>
      </c>
      <c r="J89" s="256">
        <v>457.8</v>
      </c>
      <c r="K89" s="256">
        <v>457.8</v>
      </c>
      <c r="L89" s="257">
        <v>13</v>
      </c>
      <c r="M89" s="250">
        <f t="shared" si="24"/>
        <v>852810</v>
      </c>
      <c r="N89" s="250"/>
      <c r="O89" s="250"/>
      <c r="P89" s="250"/>
      <c r="Q89" s="137">
        <f t="shared" si="25"/>
        <v>852810</v>
      </c>
      <c r="R89" s="137">
        <v>852810</v>
      </c>
      <c r="S89" s="30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255">
        <v>2025</v>
      </c>
      <c r="AH89" s="166" t="s">
        <v>3050</v>
      </c>
      <c r="AI89" s="166"/>
      <c r="AJ89" s="134">
        <f t="shared" si="11"/>
        <v>60</v>
      </c>
      <c r="AK89" s="35" t="s">
        <v>153</v>
      </c>
      <c r="AL89" s="134" t="str">
        <f t="shared" si="12"/>
        <v>60.</v>
      </c>
      <c r="AM89" s="140"/>
      <c r="AN89" s="35"/>
      <c r="AO89" s="193"/>
    </row>
    <row r="90" spans="1:41" ht="22.5" hidden="1" customHeight="1" x14ac:dyDescent="0.25">
      <c r="A90" s="68" t="s">
        <v>3244</v>
      </c>
      <c r="B90" s="25">
        <v>730</v>
      </c>
      <c r="C90" s="154" t="s">
        <v>238</v>
      </c>
      <c r="D90" s="25">
        <v>1969</v>
      </c>
      <c r="E90" s="68" t="s">
        <v>2932</v>
      </c>
      <c r="F90" s="68" t="s">
        <v>2934</v>
      </c>
      <c r="G90" s="25">
        <v>2</v>
      </c>
      <c r="H90" s="25">
        <v>1</v>
      </c>
      <c r="I90" s="335">
        <v>311</v>
      </c>
      <c r="J90" s="335">
        <v>206.7</v>
      </c>
      <c r="K90" s="335">
        <v>206.7</v>
      </c>
      <c r="L90" s="12">
        <v>22</v>
      </c>
      <c r="M90" s="250">
        <f t="shared" si="24"/>
        <v>755520</v>
      </c>
      <c r="N90" s="250"/>
      <c r="O90" s="250"/>
      <c r="P90" s="250"/>
      <c r="Q90" s="137">
        <f t="shared" si="25"/>
        <v>755520</v>
      </c>
      <c r="R90" s="250"/>
      <c r="S90" s="255"/>
      <c r="T90" s="250"/>
      <c r="U90" s="250"/>
      <c r="V90" s="250"/>
      <c r="W90" s="250"/>
      <c r="X90" s="250"/>
      <c r="Y90" s="250">
        <v>240</v>
      </c>
      <c r="Z90" s="250">
        <f>Y90*3148</f>
        <v>755520</v>
      </c>
      <c r="AA90" s="250"/>
      <c r="AB90" s="250"/>
      <c r="AC90" s="250"/>
      <c r="AD90" s="250"/>
      <c r="AE90" s="137"/>
      <c r="AF90" s="250"/>
      <c r="AG90" s="255">
        <v>2025</v>
      </c>
      <c r="AH90" s="166"/>
      <c r="AI90" s="166"/>
      <c r="AJ90" s="134">
        <f t="shared" si="11"/>
        <v>61</v>
      </c>
      <c r="AK90" s="35" t="s">
        <v>153</v>
      </c>
      <c r="AL90" s="134" t="str">
        <f t="shared" si="12"/>
        <v>61.</v>
      </c>
      <c r="AM90" s="140"/>
      <c r="AN90" s="35"/>
      <c r="AO90" s="193"/>
    </row>
    <row r="91" spans="1:41" ht="22.5" hidden="1" customHeight="1" x14ac:dyDescent="0.25">
      <c r="A91" s="68" t="s">
        <v>3245</v>
      </c>
      <c r="B91" s="25">
        <v>702</v>
      </c>
      <c r="C91" s="205" t="s">
        <v>38</v>
      </c>
      <c r="D91" s="25">
        <v>1970</v>
      </c>
      <c r="E91" s="108" t="s">
        <v>2932</v>
      </c>
      <c r="F91" s="68" t="s">
        <v>2934</v>
      </c>
      <c r="G91" s="25">
        <v>2</v>
      </c>
      <c r="H91" s="25">
        <v>1</v>
      </c>
      <c r="I91" s="256">
        <v>249.7</v>
      </c>
      <c r="J91" s="256">
        <v>163.86</v>
      </c>
      <c r="K91" s="256">
        <v>163.86</v>
      </c>
      <c r="L91" s="257">
        <v>18</v>
      </c>
      <c r="M91" s="137">
        <f t="shared" si="24"/>
        <v>209827.8</v>
      </c>
      <c r="N91" s="137"/>
      <c r="O91" s="137"/>
      <c r="P91" s="137"/>
      <c r="Q91" s="137">
        <f t="shared" si="25"/>
        <v>209827.8</v>
      </c>
      <c r="R91" s="137">
        <v>209827.8</v>
      </c>
      <c r="S91" s="30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255">
        <v>2025</v>
      </c>
      <c r="AH91" s="218" t="s">
        <v>3053</v>
      </c>
      <c r="AI91" s="218"/>
      <c r="AJ91" s="134">
        <f t="shared" si="11"/>
        <v>62</v>
      </c>
      <c r="AK91" s="35" t="s">
        <v>153</v>
      </c>
      <c r="AL91" s="134" t="str">
        <f t="shared" si="12"/>
        <v>62.</v>
      </c>
      <c r="AM91" s="140"/>
      <c r="AN91" s="35"/>
      <c r="AO91" s="193"/>
    </row>
    <row r="92" spans="1:41" ht="22.5" hidden="1" customHeight="1" x14ac:dyDescent="0.25">
      <c r="A92" s="68" t="s">
        <v>3246</v>
      </c>
      <c r="B92" s="25">
        <v>173</v>
      </c>
      <c r="C92" s="154" t="s">
        <v>275</v>
      </c>
      <c r="D92" s="25">
        <v>1972</v>
      </c>
      <c r="E92" s="68" t="s">
        <v>2932</v>
      </c>
      <c r="F92" s="68" t="s">
        <v>2934</v>
      </c>
      <c r="G92" s="25">
        <v>2</v>
      </c>
      <c r="H92" s="25">
        <v>1</v>
      </c>
      <c r="I92" s="335">
        <v>375.5</v>
      </c>
      <c r="J92" s="335">
        <v>337.9</v>
      </c>
      <c r="K92" s="335">
        <v>337.9</v>
      </c>
      <c r="L92" s="12">
        <v>25</v>
      </c>
      <c r="M92" s="250">
        <f t="shared" si="24"/>
        <v>169455</v>
      </c>
      <c r="N92" s="250"/>
      <c r="O92" s="250"/>
      <c r="P92" s="250"/>
      <c r="Q92" s="137">
        <f t="shared" si="25"/>
        <v>169455</v>
      </c>
      <c r="R92" s="250">
        <v>169455</v>
      </c>
      <c r="S92" s="255"/>
      <c r="T92" s="250"/>
      <c r="U92" s="250"/>
      <c r="V92" s="250"/>
      <c r="W92" s="250"/>
      <c r="X92" s="250"/>
      <c r="Y92" s="250"/>
      <c r="Z92" s="250"/>
      <c r="AA92" s="250"/>
      <c r="AB92" s="250"/>
      <c r="AC92" s="250"/>
      <c r="AD92" s="250"/>
      <c r="AE92" s="250"/>
      <c r="AF92" s="250"/>
      <c r="AG92" s="255">
        <v>2025</v>
      </c>
      <c r="AH92" s="166" t="s">
        <v>3049</v>
      </c>
      <c r="AI92" s="166"/>
      <c r="AJ92" s="134">
        <f t="shared" si="11"/>
        <v>63</v>
      </c>
      <c r="AK92" s="35" t="s">
        <v>153</v>
      </c>
      <c r="AL92" s="134" t="str">
        <f t="shared" si="12"/>
        <v>63.</v>
      </c>
      <c r="AM92" s="140"/>
      <c r="AN92" s="35"/>
      <c r="AO92" s="193"/>
    </row>
    <row r="93" spans="1:41" ht="22.5" hidden="1" customHeight="1" x14ac:dyDescent="0.25">
      <c r="A93" s="68" t="s">
        <v>3247</v>
      </c>
      <c r="B93" s="25">
        <v>842</v>
      </c>
      <c r="C93" s="154" t="s">
        <v>267</v>
      </c>
      <c r="D93" s="25">
        <v>1972</v>
      </c>
      <c r="E93" s="68" t="s">
        <v>2932</v>
      </c>
      <c r="F93" s="68" t="s">
        <v>2934</v>
      </c>
      <c r="G93" s="25">
        <v>2</v>
      </c>
      <c r="H93" s="25">
        <v>2</v>
      </c>
      <c r="I93" s="335">
        <v>704.6</v>
      </c>
      <c r="J93" s="137">
        <v>462.7</v>
      </c>
      <c r="K93" s="335">
        <v>462.7</v>
      </c>
      <c r="L93" s="12">
        <v>30</v>
      </c>
      <c r="M93" s="250">
        <f t="shared" si="24"/>
        <v>1421350</v>
      </c>
      <c r="N93" s="250"/>
      <c r="O93" s="250"/>
      <c r="P93" s="250"/>
      <c r="Q93" s="137">
        <f t="shared" si="25"/>
        <v>1421350</v>
      </c>
      <c r="R93" s="250">
        <v>1421350</v>
      </c>
      <c r="S93" s="255"/>
      <c r="T93" s="250"/>
      <c r="U93" s="250"/>
      <c r="V93" s="250"/>
      <c r="W93" s="250"/>
      <c r="X93" s="250"/>
      <c r="Y93" s="250"/>
      <c r="Z93" s="250"/>
      <c r="AA93" s="250"/>
      <c r="AB93" s="250"/>
      <c r="AC93" s="250"/>
      <c r="AD93" s="250"/>
      <c r="AE93" s="250"/>
      <c r="AF93" s="250"/>
      <c r="AG93" s="255">
        <v>2025</v>
      </c>
      <c r="AH93" s="166" t="s">
        <v>3050</v>
      </c>
      <c r="AI93" s="166"/>
      <c r="AJ93" s="134">
        <f t="shared" ref="AJ93:AJ156" si="27">MAX(AJ89:AJ92)+1</f>
        <v>64</v>
      </c>
      <c r="AK93" s="35" t="s">
        <v>153</v>
      </c>
      <c r="AL93" s="134" t="str">
        <f t="shared" ref="AL93:AL156" si="28">CONCATENATE(AJ93,AK93)</f>
        <v>64.</v>
      </c>
      <c r="AM93" s="140"/>
      <c r="AN93" s="35"/>
      <c r="AO93" s="193"/>
    </row>
    <row r="94" spans="1:41" ht="22.5" hidden="1" customHeight="1" x14ac:dyDescent="0.25">
      <c r="A94" s="68" t="s">
        <v>3248</v>
      </c>
      <c r="B94" s="25">
        <v>905</v>
      </c>
      <c r="C94" s="333" t="s">
        <v>268</v>
      </c>
      <c r="D94" s="25">
        <v>1972</v>
      </c>
      <c r="E94" s="68" t="s">
        <v>2932</v>
      </c>
      <c r="F94" s="68" t="s">
        <v>2934</v>
      </c>
      <c r="G94" s="25">
        <v>2</v>
      </c>
      <c r="H94" s="25">
        <v>2</v>
      </c>
      <c r="I94" s="250">
        <v>728.8</v>
      </c>
      <c r="J94" s="137">
        <v>479.8</v>
      </c>
      <c r="K94" s="250">
        <v>479.8</v>
      </c>
      <c r="L94" s="12">
        <v>28</v>
      </c>
      <c r="M94" s="250">
        <f t="shared" si="24"/>
        <v>878832</v>
      </c>
      <c r="N94" s="250"/>
      <c r="O94" s="250"/>
      <c r="P94" s="250"/>
      <c r="Q94" s="137">
        <f t="shared" si="25"/>
        <v>878832</v>
      </c>
      <c r="R94" s="250">
        <f>419016+459816</f>
        <v>878832</v>
      </c>
      <c r="S94" s="255"/>
      <c r="T94" s="250"/>
      <c r="U94" s="250"/>
      <c r="V94" s="250"/>
      <c r="W94" s="250"/>
      <c r="X94" s="250"/>
      <c r="Y94" s="250"/>
      <c r="Z94" s="250"/>
      <c r="AA94" s="250"/>
      <c r="AB94" s="250"/>
      <c r="AC94" s="250"/>
      <c r="AD94" s="250"/>
      <c r="AE94" s="250"/>
      <c r="AF94" s="250"/>
      <c r="AG94" s="255">
        <v>2025</v>
      </c>
      <c r="AH94" s="166" t="s">
        <v>3054</v>
      </c>
      <c r="AI94" s="166"/>
      <c r="AJ94" s="134">
        <f t="shared" si="27"/>
        <v>65</v>
      </c>
      <c r="AK94" s="35" t="s">
        <v>153</v>
      </c>
      <c r="AL94" s="134" t="str">
        <f t="shared" si="28"/>
        <v>65.</v>
      </c>
      <c r="AM94" s="140"/>
      <c r="AN94" s="296"/>
      <c r="AO94" s="193"/>
    </row>
    <row r="95" spans="1:41" ht="22.5" hidden="1" customHeight="1" x14ac:dyDescent="0.25">
      <c r="A95" s="68" t="s">
        <v>3249</v>
      </c>
      <c r="B95" s="25">
        <v>68</v>
      </c>
      <c r="C95" s="333" t="s">
        <v>270</v>
      </c>
      <c r="D95" s="25">
        <v>1973</v>
      </c>
      <c r="E95" s="68" t="s">
        <v>2932</v>
      </c>
      <c r="F95" s="68" t="s">
        <v>2934</v>
      </c>
      <c r="G95" s="25">
        <v>2</v>
      </c>
      <c r="H95" s="25">
        <v>2</v>
      </c>
      <c r="I95" s="250">
        <v>808.2</v>
      </c>
      <c r="J95" s="137">
        <v>446.5</v>
      </c>
      <c r="K95" s="250">
        <v>446.5</v>
      </c>
      <c r="L95" s="12">
        <v>40</v>
      </c>
      <c r="M95" s="250">
        <f t="shared" si="24"/>
        <v>283452</v>
      </c>
      <c r="N95" s="250"/>
      <c r="O95" s="250"/>
      <c r="P95" s="250"/>
      <c r="Q95" s="137">
        <f t="shared" si="25"/>
        <v>283452</v>
      </c>
      <c r="R95" s="250">
        <v>283452</v>
      </c>
      <c r="S95" s="255"/>
      <c r="T95" s="250"/>
      <c r="U95" s="250"/>
      <c r="V95" s="250"/>
      <c r="W95" s="250"/>
      <c r="X95" s="250"/>
      <c r="Y95" s="250"/>
      <c r="Z95" s="250"/>
      <c r="AA95" s="250"/>
      <c r="AB95" s="250"/>
      <c r="AC95" s="250"/>
      <c r="AD95" s="250"/>
      <c r="AE95" s="250"/>
      <c r="AF95" s="250"/>
      <c r="AG95" s="255">
        <v>2025</v>
      </c>
      <c r="AH95" s="166" t="s">
        <v>3049</v>
      </c>
      <c r="AI95" s="166"/>
      <c r="AJ95" s="134">
        <f t="shared" si="27"/>
        <v>66</v>
      </c>
      <c r="AK95" s="35" t="s">
        <v>153</v>
      </c>
      <c r="AL95" s="134" t="str">
        <f t="shared" si="28"/>
        <v>66.</v>
      </c>
      <c r="AM95" s="140"/>
      <c r="AN95" s="35"/>
      <c r="AO95" s="193"/>
    </row>
    <row r="96" spans="1:41" ht="22.5" hidden="1" customHeight="1" x14ac:dyDescent="0.25">
      <c r="A96" s="68" t="s">
        <v>3250</v>
      </c>
      <c r="B96" s="25">
        <v>400</v>
      </c>
      <c r="C96" s="36" t="s">
        <v>1673</v>
      </c>
      <c r="D96" s="25">
        <v>1973</v>
      </c>
      <c r="E96" s="68" t="s">
        <v>2932</v>
      </c>
      <c r="F96" s="68" t="s">
        <v>2934</v>
      </c>
      <c r="G96" s="25">
        <v>5</v>
      </c>
      <c r="H96" s="25">
        <v>4</v>
      </c>
      <c r="I96" s="335">
        <v>3307.39</v>
      </c>
      <c r="J96" s="335">
        <v>2218.25</v>
      </c>
      <c r="K96" s="335">
        <v>2218.25</v>
      </c>
      <c r="L96" s="12">
        <v>141</v>
      </c>
      <c r="M96" s="137">
        <f t="shared" si="24"/>
        <v>3259693</v>
      </c>
      <c r="N96" s="137"/>
      <c r="O96" s="137"/>
      <c r="P96" s="137"/>
      <c r="Q96" s="137">
        <f t="shared" si="25"/>
        <v>3259693</v>
      </c>
      <c r="R96" s="137"/>
      <c r="S96" s="30"/>
      <c r="T96" s="137"/>
      <c r="U96" s="137">
        <v>919</v>
      </c>
      <c r="V96" s="137">
        <f>U96*3547</f>
        <v>3259693</v>
      </c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255">
        <v>2025</v>
      </c>
      <c r="AH96" s="166"/>
      <c r="AI96" s="166"/>
      <c r="AJ96" s="134">
        <f t="shared" si="27"/>
        <v>67</v>
      </c>
      <c r="AK96" s="35" t="s">
        <v>153</v>
      </c>
      <c r="AL96" s="134" t="str">
        <f t="shared" si="28"/>
        <v>67.</v>
      </c>
      <c r="AM96" s="140"/>
      <c r="AN96" s="35"/>
      <c r="AO96" s="193"/>
    </row>
    <row r="97" spans="1:41" ht="22.5" hidden="1" customHeight="1" x14ac:dyDescent="0.25">
      <c r="A97" s="68" t="s">
        <v>3251</v>
      </c>
      <c r="B97" s="25">
        <v>527</v>
      </c>
      <c r="C97" s="36" t="s">
        <v>1682</v>
      </c>
      <c r="D97" s="25">
        <v>1973</v>
      </c>
      <c r="E97" s="68" t="s">
        <v>2932</v>
      </c>
      <c r="F97" s="68" t="s">
        <v>2934</v>
      </c>
      <c r="G97" s="25">
        <v>2</v>
      </c>
      <c r="H97" s="25">
        <v>1</v>
      </c>
      <c r="I97" s="335">
        <v>846.9</v>
      </c>
      <c r="J97" s="335">
        <v>335.4</v>
      </c>
      <c r="K97" s="335">
        <v>335.4</v>
      </c>
      <c r="L97" s="12">
        <v>13</v>
      </c>
      <c r="M97" s="250">
        <f t="shared" si="24"/>
        <v>2174147</v>
      </c>
      <c r="N97" s="250"/>
      <c r="O97" s="250"/>
      <c r="P97" s="250"/>
      <c r="Q97" s="137">
        <f t="shared" si="25"/>
        <v>2174147</v>
      </c>
      <c r="R97" s="259"/>
      <c r="S97" s="260"/>
      <c r="T97" s="259"/>
      <c r="U97" s="259">
        <v>289</v>
      </c>
      <c r="V97" s="259">
        <f>U97*7523</f>
        <v>2174147</v>
      </c>
      <c r="W97" s="259"/>
      <c r="X97" s="259"/>
      <c r="Y97" s="259"/>
      <c r="Z97" s="259"/>
      <c r="AA97" s="259"/>
      <c r="AB97" s="259"/>
      <c r="AC97" s="137"/>
      <c r="AD97" s="137"/>
      <c r="AE97" s="259"/>
      <c r="AF97" s="259"/>
      <c r="AG97" s="255">
        <v>2025</v>
      </c>
      <c r="AH97" s="166"/>
      <c r="AI97" s="166"/>
      <c r="AJ97" s="134">
        <f t="shared" si="27"/>
        <v>68</v>
      </c>
      <c r="AK97" s="35" t="s">
        <v>153</v>
      </c>
      <c r="AL97" s="134" t="str">
        <f t="shared" si="28"/>
        <v>68.</v>
      </c>
      <c r="AM97" s="140"/>
      <c r="AN97" s="35"/>
      <c r="AO97" s="193"/>
    </row>
    <row r="98" spans="1:41" ht="22.5" hidden="1" customHeight="1" x14ac:dyDescent="0.25">
      <c r="A98" s="68" t="s">
        <v>3252</v>
      </c>
      <c r="B98" s="25">
        <v>322</v>
      </c>
      <c r="C98" s="36" t="s">
        <v>1669</v>
      </c>
      <c r="D98" s="25">
        <v>1974</v>
      </c>
      <c r="E98" s="68" t="s">
        <v>2932</v>
      </c>
      <c r="F98" s="68" t="s">
        <v>2934</v>
      </c>
      <c r="G98" s="25">
        <v>2</v>
      </c>
      <c r="H98" s="25">
        <v>1</v>
      </c>
      <c r="I98" s="335">
        <v>836.5</v>
      </c>
      <c r="J98" s="335">
        <v>334.3</v>
      </c>
      <c r="K98" s="335">
        <v>334.3</v>
      </c>
      <c r="L98" s="12">
        <v>21</v>
      </c>
      <c r="M98" s="250">
        <f t="shared" si="24"/>
        <v>2279469</v>
      </c>
      <c r="N98" s="250"/>
      <c r="O98" s="250"/>
      <c r="P98" s="250"/>
      <c r="Q98" s="137">
        <f t="shared" si="25"/>
        <v>2279469</v>
      </c>
      <c r="R98" s="250"/>
      <c r="S98" s="255"/>
      <c r="T98" s="250"/>
      <c r="U98" s="250">
        <v>303</v>
      </c>
      <c r="V98" s="250">
        <f>U98*7523</f>
        <v>2279469</v>
      </c>
      <c r="W98" s="250"/>
      <c r="X98" s="250"/>
      <c r="Y98" s="250"/>
      <c r="Z98" s="250"/>
      <c r="AA98" s="250"/>
      <c r="AB98" s="250"/>
      <c r="AC98" s="259"/>
      <c r="AD98" s="259"/>
      <c r="AE98" s="250"/>
      <c r="AF98" s="250"/>
      <c r="AG98" s="255">
        <v>2025</v>
      </c>
      <c r="AH98" s="166"/>
      <c r="AI98" s="166"/>
      <c r="AJ98" s="134">
        <f t="shared" si="27"/>
        <v>69</v>
      </c>
      <c r="AK98" s="35" t="s">
        <v>153</v>
      </c>
      <c r="AL98" s="134" t="str">
        <f t="shared" si="28"/>
        <v>69.</v>
      </c>
      <c r="AM98" s="140"/>
      <c r="AN98" s="296"/>
      <c r="AO98" s="193"/>
    </row>
    <row r="99" spans="1:41" ht="22.5" hidden="1" customHeight="1" x14ac:dyDescent="0.25">
      <c r="A99" s="68" t="s">
        <v>3253</v>
      </c>
      <c r="B99" s="25">
        <v>529</v>
      </c>
      <c r="C99" s="36" t="s">
        <v>1684</v>
      </c>
      <c r="D99" s="25">
        <v>1975</v>
      </c>
      <c r="E99" s="68" t="s">
        <v>2932</v>
      </c>
      <c r="F99" s="68" t="s">
        <v>2934</v>
      </c>
      <c r="G99" s="25">
        <v>2</v>
      </c>
      <c r="H99" s="25">
        <v>2</v>
      </c>
      <c r="I99" s="335">
        <v>1083.5</v>
      </c>
      <c r="J99" s="335">
        <v>521.79999999999995</v>
      </c>
      <c r="K99" s="335">
        <v>521.79999999999995</v>
      </c>
      <c r="L99" s="12">
        <v>22</v>
      </c>
      <c r="M99" s="250">
        <f t="shared" si="24"/>
        <v>3370304</v>
      </c>
      <c r="N99" s="250"/>
      <c r="O99" s="250"/>
      <c r="P99" s="250"/>
      <c r="Q99" s="137">
        <f t="shared" si="25"/>
        <v>3370304</v>
      </c>
      <c r="R99" s="259"/>
      <c r="S99" s="260"/>
      <c r="T99" s="259"/>
      <c r="U99" s="259">
        <v>448</v>
      </c>
      <c r="V99" s="259">
        <f>U99*7523</f>
        <v>3370304</v>
      </c>
      <c r="W99" s="259"/>
      <c r="X99" s="259"/>
      <c r="Y99" s="259"/>
      <c r="Z99" s="259"/>
      <c r="AA99" s="259"/>
      <c r="AB99" s="259"/>
      <c r="AC99" s="137"/>
      <c r="AD99" s="137"/>
      <c r="AE99" s="259"/>
      <c r="AF99" s="259"/>
      <c r="AG99" s="255">
        <v>2025</v>
      </c>
      <c r="AH99" s="166"/>
      <c r="AI99" s="166"/>
      <c r="AJ99" s="134">
        <f t="shared" si="27"/>
        <v>70</v>
      </c>
      <c r="AK99" s="35" t="s">
        <v>153</v>
      </c>
      <c r="AL99" s="134" t="str">
        <f t="shared" si="28"/>
        <v>70.</v>
      </c>
      <c r="AM99" s="140"/>
      <c r="AN99" s="35"/>
      <c r="AO99" s="193"/>
    </row>
    <row r="100" spans="1:41" ht="22.5" hidden="1" customHeight="1" x14ac:dyDescent="0.25">
      <c r="A100" s="68" t="s">
        <v>3254</v>
      </c>
      <c r="B100" s="25">
        <v>103</v>
      </c>
      <c r="C100" s="36" t="s">
        <v>1657</v>
      </c>
      <c r="D100" s="25">
        <v>1976</v>
      </c>
      <c r="E100" s="108" t="s">
        <v>2932</v>
      </c>
      <c r="F100" s="68" t="s">
        <v>2934</v>
      </c>
      <c r="G100" s="25">
        <v>2</v>
      </c>
      <c r="H100" s="25">
        <v>2</v>
      </c>
      <c r="I100" s="256">
        <v>633</v>
      </c>
      <c r="J100" s="256">
        <v>444</v>
      </c>
      <c r="K100" s="256">
        <v>444</v>
      </c>
      <c r="L100" s="257">
        <v>33</v>
      </c>
      <c r="M100" s="250">
        <f t="shared" si="24"/>
        <v>258804</v>
      </c>
      <c r="N100" s="250"/>
      <c r="O100" s="250"/>
      <c r="P100" s="250"/>
      <c r="Q100" s="137">
        <f t="shared" si="25"/>
        <v>258804</v>
      </c>
      <c r="R100" s="259">
        <v>258804</v>
      </c>
      <c r="S100" s="260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137"/>
      <c r="AD100" s="137"/>
      <c r="AE100" s="259"/>
      <c r="AF100" s="259"/>
      <c r="AG100" s="255">
        <v>2025</v>
      </c>
      <c r="AH100" s="166" t="s">
        <v>3049</v>
      </c>
      <c r="AI100" s="166"/>
      <c r="AJ100" s="134">
        <f t="shared" si="27"/>
        <v>71</v>
      </c>
      <c r="AK100" s="35" t="s">
        <v>153</v>
      </c>
      <c r="AL100" s="134" t="str">
        <f t="shared" si="28"/>
        <v>71.</v>
      </c>
      <c r="AM100" s="140"/>
      <c r="AN100" s="35"/>
      <c r="AO100" s="193"/>
    </row>
    <row r="101" spans="1:41" ht="22.5" hidden="1" customHeight="1" x14ac:dyDescent="0.25">
      <c r="A101" s="68" t="s">
        <v>3255</v>
      </c>
      <c r="B101" s="25">
        <v>372</v>
      </c>
      <c r="C101" s="205" t="s">
        <v>828</v>
      </c>
      <c r="D101" s="25">
        <v>1977</v>
      </c>
      <c r="E101" s="108" t="s">
        <v>2932</v>
      </c>
      <c r="F101" s="68" t="s">
        <v>2934</v>
      </c>
      <c r="G101" s="25">
        <v>2</v>
      </c>
      <c r="H101" s="25">
        <v>3</v>
      </c>
      <c r="I101" s="137">
        <v>867.1</v>
      </c>
      <c r="J101" s="137">
        <v>782.84</v>
      </c>
      <c r="K101" s="137">
        <v>782.84</v>
      </c>
      <c r="L101" s="30">
        <v>31</v>
      </c>
      <c r="M101" s="137">
        <f t="shared" si="24"/>
        <v>925908</v>
      </c>
      <c r="N101" s="137"/>
      <c r="O101" s="137"/>
      <c r="P101" s="137"/>
      <c r="Q101" s="137">
        <f t="shared" si="25"/>
        <v>925908</v>
      </c>
      <c r="R101" s="137">
        <v>925908</v>
      </c>
      <c r="S101" s="30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255">
        <v>2025</v>
      </c>
      <c r="AH101" s="218" t="s">
        <v>3050</v>
      </c>
      <c r="AI101" s="218"/>
      <c r="AJ101" s="134">
        <f t="shared" si="27"/>
        <v>72</v>
      </c>
      <c r="AK101" s="35" t="s">
        <v>153</v>
      </c>
      <c r="AL101" s="134" t="str">
        <f t="shared" si="28"/>
        <v>72.</v>
      </c>
      <c r="AM101" s="140"/>
      <c r="AN101" s="35"/>
      <c r="AO101" s="193"/>
    </row>
    <row r="102" spans="1:41" ht="22.5" hidden="1" customHeight="1" x14ac:dyDescent="0.25">
      <c r="A102" s="68" t="s">
        <v>3256</v>
      </c>
      <c r="B102" s="25">
        <v>872</v>
      </c>
      <c r="C102" s="36" t="s">
        <v>1713</v>
      </c>
      <c r="D102" s="25">
        <v>1974</v>
      </c>
      <c r="E102" s="68" t="s">
        <v>2932</v>
      </c>
      <c r="F102" s="68" t="s">
        <v>2934</v>
      </c>
      <c r="G102" s="25">
        <v>2</v>
      </c>
      <c r="H102" s="25">
        <v>2</v>
      </c>
      <c r="I102" s="335">
        <v>749.9</v>
      </c>
      <c r="J102" s="335">
        <v>749.9</v>
      </c>
      <c r="K102" s="335">
        <v>493.8</v>
      </c>
      <c r="L102" s="12">
        <v>30</v>
      </c>
      <c r="M102" s="250">
        <f t="shared" si="24"/>
        <v>4747013</v>
      </c>
      <c r="N102" s="250"/>
      <c r="O102" s="250"/>
      <c r="P102" s="250"/>
      <c r="Q102" s="137">
        <f t="shared" si="25"/>
        <v>4747013</v>
      </c>
      <c r="R102" s="259"/>
      <c r="S102" s="260"/>
      <c r="T102" s="259"/>
      <c r="U102" s="259">
        <v>631</v>
      </c>
      <c r="V102" s="259">
        <f t="shared" ref="V102" si="29">U102*7523</f>
        <v>4747013</v>
      </c>
      <c r="W102" s="259"/>
      <c r="X102" s="259"/>
      <c r="Y102" s="259"/>
      <c r="Z102" s="259"/>
      <c r="AA102" s="259"/>
      <c r="AB102" s="259"/>
      <c r="AC102" s="137"/>
      <c r="AD102" s="137"/>
      <c r="AE102" s="259"/>
      <c r="AF102" s="259"/>
      <c r="AG102" s="255">
        <v>2025</v>
      </c>
      <c r="AH102" s="166"/>
      <c r="AI102" s="166"/>
      <c r="AJ102" s="134">
        <f t="shared" si="27"/>
        <v>73</v>
      </c>
      <c r="AK102" s="35" t="s">
        <v>153</v>
      </c>
      <c r="AL102" s="134" t="str">
        <f t="shared" si="28"/>
        <v>73.</v>
      </c>
      <c r="AM102" s="140"/>
      <c r="AN102" s="35"/>
      <c r="AO102" s="193"/>
    </row>
    <row r="103" spans="1:41" ht="22.5" hidden="1" customHeight="1" x14ac:dyDescent="0.25">
      <c r="A103" s="68" t="s">
        <v>3257</v>
      </c>
      <c r="B103" s="25">
        <v>353</v>
      </c>
      <c r="C103" s="36" t="s">
        <v>1839</v>
      </c>
      <c r="D103" s="25">
        <v>1979</v>
      </c>
      <c r="E103" s="68" t="s">
        <v>2932</v>
      </c>
      <c r="F103" s="68" t="s">
        <v>2934</v>
      </c>
      <c r="G103" s="25">
        <v>2</v>
      </c>
      <c r="H103" s="25">
        <v>2</v>
      </c>
      <c r="I103" s="139">
        <v>1395.5</v>
      </c>
      <c r="J103" s="139">
        <v>326.7</v>
      </c>
      <c r="K103" s="139">
        <v>326.7</v>
      </c>
      <c r="L103" s="25">
        <v>25</v>
      </c>
      <c r="M103" s="250">
        <f t="shared" si="24"/>
        <v>3776546</v>
      </c>
      <c r="N103" s="250"/>
      <c r="O103" s="250"/>
      <c r="P103" s="250"/>
      <c r="Q103" s="137">
        <f t="shared" si="25"/>
        <v>3776546</v>
      </c>
      <c r="R103" s="259"/>
      <c r="S103" s="260"/>
      <c r="T103" s="259"/>
      <c r="U103" s="259">
        <v>502</v>
      </c>
      <c r="V103" s="259">
        <f>U103*7523</f>
        <v>3776546</v>
      </c>
      <c r="W103" s="259"/>
      <c r="X103" s="259"/>
      <c r="Y103" s="259"/>
      <c r="Z103" s="259"/>
      <c r="AA103" s="259"/>
      <c r="AB103" s="259"/>
      <c r="AC103" s="137"/>
      <c r="AD103" s="137"/>
      <c r="AE103" s="259"/>
      <c r="AF103" s="259"/>
      <c r="AG103" s="255">
        <v>2025</v>
      </c>
      <c r="AH103" s="166"/>
      <c r="AI103" s="166"/>
      <c r="AJ103" s="134">
        <f t="shared" si="27"/>
        <v>74</v>
      </c>
      <c r="AK103" s="35" t="s">
        <v>153</v>
      </c>
      <c r="AL103" s="134" t="str">
        <f t="shared" si="28"/>
        <v>74.</v>
      </c>
      <c r="AM103" s="140"/>
      <c r="AN103" s="35"/>
      <c r="AO103" s="193"/>
    </row>
    <row r="104" spans="1:41" ht="22.5" hidden="1" customHeight="1" x14ac:dyDescent="0.25">
      <c r="A104" s="68" t="s">
        <v>3258</v>
      </c>
      <c r="B104" s="25">
        <v>357</v>
      </c>
      <c r="C104" s="36" t="s">
        <v>2648</v>
      </c>
      <c r="D104" s="25">
        <v>1979</v>
      </c>
      <c r="E104" s="68" t="s">
        <v>2932</v>
      </c>
      <c r="F104" s="68" t="s">
        <v>2934</v>
      </c>
      <c r="G104" s="25">
        <v>2</v>
      </c>
      <c r="H104" s="25">
        <v>2</v>
      </c>
      <c r="I104" s="139">
        <v>1475</v>
      </c>
      <c r="J104" s="139">
        <v>327.7</v>
      </c>
      <c r="K104" s="139">
        <v>327.7</v>
      </c>
      <c r="L104" s="25">
        <v>28</v>
      </c>
      <c r="M104" s="250">
        <f t="shared" si="24"/>
        <v>2279469</v>
      </c>
      <c r="N104" s="250"/>
      <c r="O104" s="250"/>
      <c r="P104" s="250"/>
      <c r="Q104" s="137">
        <f t="shared" si="25"/>
        <v>2279469</v>
      </c>
      <c r="R104" s="259"/>
      <c r="S104" s="260"/>
      <c r="T104" s="259"/>
      <c r="U104" s="259">
        <v>303</v>
      </c>
      <c r="V104" s="259">
        <f>U104*7523</f>
        <v>2279469</v>
      </c>
      <c r="W104" s="259"/>
      <c r="X104" s="259"/>
      <c r="Y104" s="259"/>
      <c r="Z104" s="259"/>
      <c r="AA104" s="259"/>
      <c r="AB104" s="259"/>
      <c r="AC104" s="137"/>
      <c r="AD104" s="137"/>
      <c r="AE104" s="259"/>
      <c r="AF104" s="259"/>
      <c r="AG104" s="255">
        <v>2025</v>
      </c>
      <c r="AH104" s="166"/>
      <c r="AI104" s="166"/>
      <c r="AJ104" s="134">
        <f t="shared" si="27"/>
        <v>75</v>
      </c>
      <c r="AK104" s="35" t="s">
        <v>153</v>
      </c>
      <c r="AL104" s="134" t="str">
        <f t="shared" si="28"/>
        <v>75.</v>
      </c>
      <c r="AM104" s="140"/>
      <c r="AN104" s="35"/>
      <c r="AO104" s="193"/>
    </row>
    <row r="105" spans="1:41" ht="22.5" hidden="1" customHeight="1" x14ac:dyDescent="0.25">
      <c r="A105" s="68" t="s">
        <v>3259</v>
      </c>
      <c r="B105" s="25">
        <v>359</v>
      </c>
      <c r="C105" s="36" t="s">
        <v>1814</v>
      </c>
      <c r="D105" s="25">
        <v>1979</v>
      </c>
      <c r="E105" s="68" t="s">
        <v>2932</v>
      </c>
      <c r="F105" s="68" t="s">
        <v>2934</v>
      </c>
      <c r="G105" s="25">
        <v>2</v>
      </c>
      <c r="H105" s="25">
        <v>2</v>
      </c>
      <c r="I105" s="139">
        <v>1481.9</v>
      </c>
      <c r="J105" s="139">
        <v>569.92999999999995</v>
      </c>
      <c r="K105" s="139">
        <v>569.92999999999995</v>
      </c>
      <c r="L105" s="25">
        <v>25</v>
      </c>
      <c r="M105" s="137">
        <f t="shared" si="24"/>
        <v>914992</v>
      </c>
      <c r="N105" s="137"/>
      <c r="O105" s="137"/>
      <c r="P105" s="137"/>
      <c r="Q105" s="137">
        <f t="shared" si="25"/>
        <v>914992</v>
      </c>
      <c r="R105" s="137">
        <f>326586+588406</f>
        <v>914992</v>
      </c>
      <c r="S105" s="30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255">
        <v>2025</v>
      </c>
      <c r="AH105" s="166" t="s">
        <v>3055</v>
      </c>
      <c r="AI105" s="166"/>
      <c r="AJ105" s="134">
        <f t="shared" si="27"/>
        <v>76</v>
      </c>
      <c r="AK105" s="35" t="s">
        <v>153</v>
      </c>
      <c r="AL105" s="134" t="str">
        <f t="shared" si="28"/>
        <v>76.</v>
      </c>
      <c r="AM105" s="140"/>
      <c r="AN105" s="35"/>
      <c r="AO105" s="193"/>
    </row>
    <row r="106" spans="1:41" ht="22.5" hidden="1" customHeight="1" x14ac:dyDescent="0.25">
      <c r="A106" s="68" t="s">
        <v>3260</v>
      </c>
      <c r="B106" s="25">
        <v>69</v>
      </c>
      <c r="C106" s="36" t="s">
        <v>1654</v>
      </c>
      <c r="D106" s="25">
        <v>1980</v>
      </c>
      <c r="E106" s="68" t="s">
        <v>2932</v>
      </c>
      <c r="F106" s="68" t="s">
        <v>2934</v>
      </c>
      <c r="G106" s="25">
        <v>2</v>
      </c>
      <c r="H106" s="25">
        <v>2</v>
      </c>
      <c r="I106" s="250">
        <v>842.1</v>
      </c>
      <c r="J106" s="250">
        <v>460.8</v>
      </c>
      <c r="K106" s="250">
        <v>460.8</v>
      </c>
      <c r="L106" s="12">
        <v>37</v>
      </c>
      <c r="M106" s="250">
        <f t="shared" si="24"/>
        <v>2294909</v>
      </c>
      <c r="N106" s="250"/>
      <c r="O106" s="250"/>
      <c r="P106" s="250"/>
      <c r="Q106" s="137">
        <f t="shared" si="25"/>
        <v>2294909</v>
      </c>
      <c r="R106" s="259"/>
      <c r="S106" s="260"/>
      <c r="T106" s="259"/>
      <c r="U106" s="259">
        <v>647</v>
      </c>
      <c r="V106" s="259">
        <f>U106*3547</f>
        <v>2294909</v>
      </c>
      <c r="W106" s="259"/>
      <c r="X106" s="259"/>
      <c r="Y106" s="259"/>
      <c r="Z106" s="259"/>
      <c r="AA106" s="259"/>
      <c r="AB106" s="259"/>
      <c r="AC106" s="137"/>
      <c r="AD106" s="137"/>
      <c r="AE106" s="259"/>
      <c r="AF106" s="259"/>
      <c r="AG106" s="255">
        <v>2025</v>
      </c>
      <c r="AH106" s="166"/>
      <c r="AI106" s="166"/>
      <c r="AJ106" s="134">
        <f t="shared" si="27"/>
        <v>77</v>
      </c>
      <c r="AK106" s="35" t="s">
        <v>153</v>
      </c>
      <c r="AL106" s="134" t="str">
        <f t="shared" si="28"/>
        <v>77.</v>
      </c>
      <c r="AM106" s="140"/>
      <c r="AN106" s="35"/>
      <c r="AO106" s="193"/>
    </row>
    <row r="107" spans="1:41" ht="22.5" hidden="1" customHeight="1" x14ac:dyDescent="0.25">
      <c r="A107" s="68" t="s">
        <v>3261</v>
      </c>
      <c r="B107" s="25">
        <v>347</v>
      </c>
      <c r="C107" s="36" t="s">
        <v>1838</v>
      </c>
      <c r="D107" s="25">
        <v>1980</v>
      </c>
      <c r="E107" s="108" t="s">
        <v>2932</v>
      </c>
      <c r="F107" s="68" t="s">
        <v>2934</v>
      </c>
      <c r="G107" s="25">
        <v>2</v>
      </c>
      <c r="H107" s="25">
        <v>3</v>
      </c>
      <c r="I107" s="137">
        <v>1409.1</v>
      </c>
      <c r="J107" s="137">
        <v>845.1</v>
      </c>
      <c r="K107" s="137">
        <v>845.1</v>
      </c>
      <c r="L107" s="30">
        <v>35</v>
      </c>
      <c r="M107" s="250">
        <f t="shared" si="24"/>
        <v>877176</v>
      </c>
      <c r="N107" s="250"/>
      <c r="O107" s="250"/>
      <c r="P107" s="250"/>
      <c r="Q107" s="137">
        <f t="shared" si="25"/>
        <v>877176</v>
      </c>
      <c r="R107" s="259">
        <v>877176</v>
      </c>
      <c r="S107" s="260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137"/>
      <c r="AD107" s="137"/>
      <c r="AE107" s="259"/>
      <c r="AF107" s="259"/>
      <c r="AG107" s="255">
        <v>2025</v>
      </c>
      <c r="AH107" s="166" t="s">
        <v>3050</v>
      </c>
      <c r="AI107" s="166"/>
      <c r="AJ107" s="134">
        <f t="shared" si="27"/>
        <v>78</v>
      </c>
      <c r="AK107" s="35" t="s">
        <v>153</v>
      </c>
      <c r="AL107" s="134" t="str">
        <f t="shared" si="28"/>
        <v>78.</v>
      </c>
      <c r="AM107" s="140"/>
      <c r="AN107" s="35"/>
      <c r="AO107" s="193"/>
    </row>
    <row r="108" spans="1:41" ht="22.5" hidden="1" customHeight="1" x14ac:dyDescent="0.25">
      <c r="A108" s="68" t="s">
        <v>3262</v>
      </c>
      <c r="B108" s="25">
        <v>844</v>
      </c>
      <c r="C108" s="36" t="s">
        <v>1711</v>
      </c>
      <c r="D108" s="25">
        <v>1979</v>
      </c>
      <c r="E108" s="68" t="s">
        <v>2932</v>
      </c>
      <c r="F108" s="68" t="s">
        <v>2934</v>
      </c>
      <c r="G108" s="25">
        <v>2</v>
      </c>
      <c r="H108" s="25">
        <v>1</v>
      </c>
      <c r="I108" s="335">
        <v>358.6</v>
      </c>
      <c r="J108" s="335">
        <v>358.6</v>
      </c>
      <c r="K108" s="335">
        <v>355.94</v>
      </c>
      <c r="L108" s="12">
        <v>28</v>
      </c>
      <c r="M108" s="250">
        <f t="shared" si="24"/>
        <v>5386468</v>
      </c>
      <c r="N108" s="250"/>
      <c r="O108" s="250"/>
      <c r="P108" s="250"/>
      <c r="Q108" s="137">
        <f t="shared" si="25"/>
        <v>5386468</v>
      </c>
      <c r="R108" s="259"/>
      <c r="S108" s="260"/>
      <c r="T108" s="259"/>
      <c r="U108" s="259">
        <v>716</v>
      </c>
      <c r="V108" s="259">
        <f t="shared" ref="V108" si="30">U108*7523</f>
        <v>5386468</v>
      </c>
      <c r="W108" s="259"/>
      <c r="X108" s="259"/>
      <c r="Y108" s="259"/>
      <c r="Z108" s="259"/>
      <c r="AA108" s="259"/>
      <c r="AB108" s="259"/>
      <c r="AC108" s="137"/>
      <c r="AD108" s="137"/>
      <c r="AE108" s="259"/>
      <c r="AF108" s="259"/>
      <c r="AG108" s="255">
        <v>2025</v>
      </c>
      <c r="AH108" s="166"/>
      <c r="AI108" s="166"/>
      <c r="AJ108" s="134">
        <f t="shared" si="27"/>
        <v>79</v>
      </c>
      <c r="AK108" s="35" t="s">
        <v>153</v>
      </c>
      <c r="AL108" s="134" t="str">
        <f t="shared" si="28"/>
        <v>79.</v>
      </c>
      <c r="AM108" s="140"/>
      <c r="AN108" s="35"/>
      <c r="AO108" s="193"/>
    </row>
    <row r="109" spans="1:41" ht="22.5" hidden="1" customHeight="1" x14ac:dyDescent="0.25">
      <c r="A109" s="68" t="s">
        <v>3263</v>
      </c>
      <c r="B109" s="25">
        <v>853</v>
      </c>
      <c r="C109" s="36" t="s">
        <v>1712</v>
      </c>
      <c r="D109" s="25">
        <v>1981</v>
      </c>
      <c r="E109" s="68" t="s">
        <v>2932</v>
      </c>
      <c r="F109" s="68" t="s">
        <v>2934</v>
      </c>
      <c r="G109" s="25">
        <v>2</v>
      </c>
      <c r="H109" s="25">
        <v>3</v>
      </c>
      <c r="I109" s="335">
        <v>847.8</v>
      </c>
      <c r="J109" s="335">
        <v>847.9</v>
      </c>
      <c r="K109" s="335">
        <v>491.5</v>
      </c>
      <c r="L109" s="12">
        <v>38</v>
      </c>
      <c r="M109" s="137">
        <f t="shared" si="24"/>
        <v>5439129</v>
      </c>
      <c r="N109" s="137"/>
      <c r="O109" s="137"/>
      <c r="P109" s="137"/>
      <c r="Q109" s="137">
        <f t="shared" si="25"/>
        <v>5439129</v>
      </c>
      <c r="R109" s="137"/>
      <c r="S109" s="30"/>
      <c r="T109" s="137"/>
      <c r="U109" s="137">
        <v>723</v>
      </c>
      <c r="V109" s="137">
        <f>U109*7523</f>
        <v>5439129</v>
      </c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255">
        <v>2025</v>
      </c>
      <c r="AH109" s="166"/>
      <c r="AI109" s="166"/>
      <c r="AJ109" s="134">
        <f t="shared" si="27"/>
        <v>80</v>
      </c>
      <c r="AK109" s="35" t="s">
        <v>153</v>
      </c>
      <c r="AL109" s="134" t="str">
        <f t="shared" si="28"/>
        <v>80.</v>
      </c>
      <c r="AM109" s="140"/>
      <c r="AN109" s="35"/>
      <c r="AO109" s="193"/>
    </row>
    <row r="110" spans="1:41" ht="22.5" hidden="1" customHeight="1" x14ac:dyDescent="0.25">
      <c r="A110" s="68" t="s">
        <v>3264</v>
      </c>
      <c r="B110" s="25">
        <v>175</v>
      </c>
      <c r="C110" s="154" t="s">
        <v>43</v>
      </c>
      <c r="D110" s="25">
        <v>1983</v>
      </c>
      <c r="E110" s="68" t="s">
        <v>2932</v>
      </c>
      <c r="F110" s="68" t="s">
        <v>2934</v>
      </c>
      <c r="G110" s="25">
        <v>2</v>
      </c>
      <c r="H110" s="25">
        <v>3</v>
      </c>
      <c r="I110" s="335">
        <v>957.1</v>
      </c>
      <c r="J110" s="335">
        <v>870.7</v>
      </c>
      <c r="K110" s="335">
        <v>870.7</v>
      </c>
      <c r="L110" s="12">
        <v>37</v>
      </c>
      <c r="M110" s="250">
        <f t="shared" si="24"/>
        <v>264966</v>
      </c>
      <c r="N110" s="250"/>
      <c r="O110" s="250"/>
      <c r="P110" s="250"/>
      <c r="Q110" s="137">
        <f t="shared" si="25"/>
        <v>264966</v>
      </c>
      <c r="R110" s="250">
        <v>264966</v>
      </c>
      <c r="S110" s="255"/>
      <c r="T110" s="250"/>
      <c r="U110" s="250"/>
      <c r="V110" s="250"/>
      <c r="W110" s="250"/>
      <c r="X110" s="250"/>
      <c r="Y110" s="250"/>
      <c r="Z110" s="250"/>
      <c r="AA110" s="250"/>
      <c r="AB110" s="250"/>
      <c r="AC110" s="250"/>
      <c r="AD110" s="250"/>
      <c r="AE110" s="137"/>
      <c r="AF110" s="250"/>
      <c r="AG110" s="255">
        <v>2025</v>
      </c>
      <c r="AH110" s="166" t="s">
        <v>3049</v>
      </c>
      <c r="AI110" s="166"/>
      <c r="AJ110" s="134">
        <f t="shared" si="27"/>
        <v>81</v>
      </c>
      <c r="AK110" s="35" t="s">
        <v>153</v>
      </c>
      <c r="AL110" s="134" t="str">
        <f t="shared" si="28"/>
        <v>81.</v>
      </c>
      <c r="AM110" s="140"/>
      <c r="AN110" s="35"/>
      <c r="AO110" s="193"/>
    </row>
    <row r="111" spans="1:41" ht="22.5" hidden="1" customHeight="1" x14ac:dyDescent="0.25">
      <c r="A111" s="68" t="s">
        <v>3265</v>
      </c>
      <c r="B111" s="25">
        <v>363</v>
      </c>
      <c r="C111" s="36" t="s">
        <v>1840</v>
      </c>
      <c r="D111" s="25">
        <v>1988</v>
      </c>
      <c r="E111" s="108" t="s">
        <v>2932</v>
      </c>
      <c r="F111" s="68" t="s">
        <v>2934</v>
      </c>
      <c r="G111" s="25">
        <v>2</v>
      </c>
      <c r="H111" s="25">
        <v>2</v>
      </c>
      <c r="I111" s="137">
        <v>1054</v>
      </c>
      <c r="J111" s="137">
        <v>578</v>
      </c>
      <c r="K111" s="137">
        <v>578</v>
      </c>
      <c r="L111" s="30">
        <v>28</v>
      </c>
      <c r="M111" s="250">
        <f t="shared" si="24"/>
        <v>1847987</v>
      </c>
      <c r="N111" s="250"/>
      <c r="O111" s="250"/>
      <c r="P111" s="250"/>
      <c r="Q111" s="137">
        <f t="shared" si="25"/>
        <v>1847987</v>
      </c>
      <c r="R111" s="259"/>
      <c r="S111" s="260"/>
      <c r="T111" s="259"/>
      <c r="U111" s="259">
        <v>521</v>
      </c>
      <c r="V111" s="259">
        <f>U111*3547</f>
        <v>1847987</v>
      </c>
      <c r="W111" s="259"/>
      <c r="X111" s="259"/>
      <c r="Y111" s="259"/>
      <c r="Z111" s="259"/>
      <c r="AA111" s="259"/>
      <c r="AB111" s="259"/>
      <c r="AC111" s="137"/>
      <c r="AD111" s="137"/>
      <c r="AE111" s="259"/>
      <c r="AF111" s="259"/>
      <c r="AG111" s="255">
        <v>2025</v>
      </c>
      <c r="AH111" s="166"/>
      <c r="AI111" s="166"/>
      <c r="AJ111" s="134">
        <f t="shared" si="27"/>
        <v>82</v>
      </c>
      <c r="AK111" s="35" t="s">
        <v>153</v>
      </c>
      <c r="AL111" s="134" t="str">
        <f t="shared" si="28"/>
        <v>82.</v>
      </c>
      <c r="AM111" s="140"/>
      <c r="AN111" s="35"/>
      <c r="AO111" s="193"/>
    </row>
    <row r="112" spans="1:41" ht="22.5" hidden="1" customHeight="1" x14ac:dyDescent="0.25">
      <c r="A112" s="68" t="s">
        <v>3266</v>
      </c>
      <c r="B112" s="25">
        <v>690</v>
      </c>
      <c r="C112" s="36" t="s">
        <v>1695</v>
      </c>
      <c r="D112" s="25">
        <v>1989</v>
      </c>
      <c r="E112" s="108" t="s">
        <v>2932</v>
      </c>
      <c r="F112" s="68" t="s">
        <v>2934</v>
      </c>
      <c r="G112" s="25">
        <v>5</v>
      </c>
      <c r="H112" s="25">
        <v>3</v>
      </c>
      <c r="I112" s="137">
        <v>2963.8</v>
      </c>
      <c r="J112" s="137">
        <v>2068.6</v>
      </c>
      <c r="K112" s="137">
        <v>2068.6</v>
      </c>
      <c r="L112" s="30">
        <v>67</v>
      </c>
      <c r="M112" s="250">
        <f t="shared" si="24"/>
        <v>2351661</v>
      </c>
      <c r="N112" s="250"/>
      <c r="O112" s="250"/>
      <c r="P112" s="250"/>
      <c r="Q112" s="137">
        <f t="shared" si="25"/>
        <v>2351661</v>
      </c>
      <c r="R112" s="250"/>
      <c r="S112" s="255"/>
      <c r="T112" s="250"/>
      <c r="U112" s="250">
        <v>663</v>
      </c>
      <c r="V112" s="250">
        <f>U112*3547</f>
        <v>2351661</v>
      </c>
      <c r="W112" s="250"/>
      <c r="X112" s="250"/>
      <c r="Y112" s="250"/>
      <c r="Z112" s="250"/>
      <c r="AA112" s="250"/>
      <c r="AB112" s="250"/>
      <c r="AC112" s="259"/>
      <c r="AD112" s="259"/>
      <c r="AE112" s="250"/>
      <c r="AF112" s="250"/>
      <c r="AG112" s="255">
        <v>2025</v>
      </c>
      <c r="AH112" s="166"/>
      <c r="AI112" s="166"/>
      <c r="AJ112" s="134">
        <f t="shared" si="27"/>
        <v>83</v>
      </c>
      <c r="AK112" s="35" t="s">
        <v>153</v>
      </c>
      <c r="AL112" s="134" t="str">
        <f t="shared" si="28"/>
        <v>83.</v>
      </c>
      <c r="AM112" s="140"/>
      <c r="AN112" s="296"/>
      <c r="AO112" s="193"/>
    </row>
    <row r="113" spans="1:41" ht="22.5" hidden="1" customHeight="1" x14ac:dyDescent="0.25">
      <c r="A113" s="68" t="s">
        <v>3267</v>
      </c>
      <c r="B113" s="25">
        <v>97</v>
      </c>
      <c r="C113" s="36" t="s">
        <v>1656</v>
      </c>
      <c r="D113" s="25">
        <v>1991</v>
      </c>
      <c r="E113" s="108" t="s">
        <v>2932</v>
      </c>
      <c r="F113" s="108" t="s">
        <v>2933</v>
      </c>
      <c r="G113" s="25">
        <v>2</v>
      </c>
      <c r="H113" s="25">
        <v>4</v>
      </c>
      <c r="I113" s="256">
        <v>2127.08</v>
      </c>
      <c r="J113" s="256">
        <v>637.29999999999995</v>
      </c>
      <c r="K113" s="256">
        <v>637.29999999999995</v>
      </c>
      <c r="L113" s="257">
        <v>54</v>
      </c>
      <c r="M113" s="250">
        <f t="shared" si="24"/>
        <v>10116178.1</v>
      </c>
      <c r="N113" s="250"/>
      <c r="O113" s="250"/>
      <c r="P113" s="250"/>
      <c r="Q113" s="137">
        <f t="shared" si="25"/>
        <v>10116178.1</v>
      </c>
      <c r="R113" s="259"/>
      <c r="S113" s="260"/>
      <c r="T113" s="259"/>
      <c r="U113" s="259">
        <v>1344.7</v>
      </c>
      <c r="V113" s="259">
        <f>U113*7523</f>
        <v>10116178.1</v>
      </c>
      <c r="W113" s="259"/>
      <c r="X113" s="259"/>
      <c r="Y113" s="259"/>
      <c r="Z113" s="259"/>
      <c r="AA113" s="259"/>
      <c r="AB113" s="259"/>
      <c r="AC113" s="137"/>
      <c r="AD113" s="137"/>
      <c r="AE113" s="259"/>
      <c r="AF113" s="259"/>
      <c r="AG113" s="255">
        <v>2025</v>
      </c>
      <c r="AH113" s="166"/>
      <c r="AI113" s="166"/>
      <c r="AJ113" s="134">
        <f t="shared" si="27"/>
        <v>84</v>
      </c>
      <c r="AK113" s="35" t="s">
        <v>153</v>
      </c>
      <c r="AL113" s="134" t="str">
        <f t="shared" si="28"/>
        <v>84.</v>
      </c>
      <c r="AM113" s="140"/>
      <c r="AN113" s="35"/>
      <c r="AO113" s="193"/>
    </row>
    <row r="114" spans="1:41" ht="22.5" hidden="1" customHeight="1" x14ac:dyDescent="0.25">
      <c r="A114" s="68" t="s">
        <v>3268</v>
      </c>
      <c r="B114" s="25">
        <v>368</v>
      </c>
      <c r="C114" s="130" t="s">
        <v>203</v>
      </c>
      <c r="D114" s="25">
        <v>1996</v>
      </c>
      <c r="E114" s="108" t="s">
        <v>2932</v>
      </c>
      <c r="F114" s="68" t="s">
        <v>2934</v>
      </c>
      <c r="G114" s="25">
        <v>3</v>
      </c>
      <c r="H114" s="25">
        <v>2</v>
      </c>
      <c r="I114" s="137">
        <v>1179.9000000000001</v>
      </c>
      <c r="J114" s="137">
        <v>1061.31</v>
      </c>
      <c r="K114" s="137">
        <v>1061.31</v>
      </c>
      <c r="L114" s="30">
        <v>44</v>
      </c>
      <c r="M114" s="250">
        <f t="shared" si="24"/>
        <v>844688</v>
      </c>
      <c r="N114" s="250"/>
      <c r="O114" s="250"/>
      <c r="P114" s="250"/>
      <c r="Q114" s="137">
        <f t="shared" si="25"/>
        <v>844688</v>
      </c>
      <c r="R114" s="137">
        <v>844688</v>
      </c>
      <c r="S114" s="30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255">
        <v>2025</v>
      </c>
      <c r="AH114" s="166" t="s">
        <v>3050</v>
      </c>
      <c r="AI114" s="166"/>
      <c r="AJ114" s="134">
        <f t="shared" si="27"/>
        <v>85</v>
      </c>
      <c r="AK114" s="35" t="s">
        <v>153</v>
      </c>
      <c r="AL114" s="134" t="str">
        <f t="shared" si="28"/>
        <v>85.</v>
      </c>
      <c r="AM114" s="140"/>
      <c r="AN114" s="35"/>
      <c r="AO114" s="193"/>
    </row>
    <row r="115" spans="1:41" ht="22.5" hidden="1" customHeight="1" x14ac:dyDescent="0.25">
      <c r="A115" s="68" t="s">
        <v>3269</v>
      </c>
      <c r="B115" s="25">
        <v>269</v>
      </c>
      <c r="C115" s="154" t="s">
        <v>1090</v>
      </c>
      <c r="D115" s="25">
        <v>1972</v>
      </c>
      <c r="E115" s="68" t="s">
        <v>2932</v>
      </c>
      <c r="F115" s="68" t="s">
        <v>2934</v>
      </c>
      <c r="G115" s="25">
        <v>2</v>
      </c>
      <c r="H115" s="25">
        <v>3</v>
      </c>
      <c r="I115" s="335">
        <v>418.7</v>
      </c>
      <c r="J115" s="137">
        <v>374.7</v>
      </c>
      <c r="K115" s="335">
        <v>374.7</v>
      </c>
      <c r="L115" s="12">
        <v>18</v>
      </c>
      <c r="M115" s="250">
        <f t="shared" si="24"/>
        <v>224430</v>
      </c>
      <c r="N115" s="250"/>
      <c r="O115" s="250"/>
      <c r="P115" s="250"/>
      <c r="Q115" s="137">
        <f t="shared" si="25"/>
        <v>224430</v>
      </c>
      <c r="R115" s="250">
        <f>154050+70380</f>
        <v>224430</v>
      </c>
      <c r="S115" s="255"/>
      <c r="T115" s="250"/>
      <c r="U115" s="250"/>
      <c r="V115" s="250"/>
      <c r="W115" s="250"/>
      <c r="X115" s="250"/>
      <c r="Y115" s="250"/>
      <c r="Z115" s="250"/>
      <c r="AA115" s="250"/>
      <c r="AB115" s="250"/>
      <c r="AC115" s="250"/>
      <c r="AD115" s="250"/>
      <c r="AE115" s="250"/>
      <c r="AF115" s="250"/>
      <c r="AG115" s="255">
        <v>2025</v>
      </c>
      <c r="AH115" s="166" t="s">
        <v>3054</v>
      </c>
      <c r="AI115" s="166"/>
      <c r="AJ115" s="134">
        <f t="shared" si="27"/>
        <v>86</v>
      </c>
      <c r="AK115" s="35" t="s">
        <v>153</v>
      </c>
      <c r="AL115" s="134" t="str">
        <f t="shared" si="28"/>
        <v>86.</v>
      </c>
      <c r="AM115" s="140"/>
      <c r="AN115" s="35"/>
      <c r="AO115" s="193"/>
    </row>
    <row r="116" spans="1:41" ht="22.5" hidden="1" customHeight="1" x14ac:dyDescent="0.25">
      <c r="A116" s="68" t="s">
        <v>3270</v>
      </c>
      <c r="B116" s="25">
        <v>511</v>
      </c>
      <c r="C116" s="36" t="s">
        <v>1681</v>
      </c>
      <c r="D116" s="25">
        <v>1930</v>
      </c>
      <c r="E116" s="108" t="s">
        <v>2932</v>
      </c>
      <c r="F116" s="108" t="s">
        <v>2935</v>
      </c>
      <c r="G116" s="25">
        <v>2</v>
      </c>
      <c r="H116" s="25">
        <v>1</v>
      </c>
      <c r="I116" s="137">
        <v>271.60000000000002</v>
      </c>
      <c r="J116" s="137">
        <v>271.60000000000002</v>
      </c>
      <c r="K116" s="137">
        <v>212.9</v>
      </c>
      <c r="L116" s="30">
        <v>20</v>
      </c>
      <c r="M116" s="250">
        <f t="shared" si="24"/>
        <v>686800</v>
      </c>
      <c r="N116" s="250"/>
      <c r="O116" s="250"/>
      <c r="P116" s="250"/>
      <c r="Q116" s="137">
        <f t="shared" si="25"/>
        <v>686800</v>
      </c>
      <c r="R116" s="259"/>
      <c r="S116" s="260"/>
      <c r="T116" s="259"/>
      <c r="U116" s="259"/>
      <c r="V116" s="259"/>
      <c r="W116" s="259"/>
      <c r="X116" s="259"/>
      <c r="Y116" s="259">
        <v>200</v>
      </c>
      <c r="Z116" s="259">
        <f>Y116*3434</f>
        <v>686800</v>
      </c>
      <c r="AA116" s="259"/>
      <c r="AB116" s="259"/>
      <c r="AC116" s="137"/>
      <c r="AD116" s="137"/>
      <c r="AE116" s="259"/>
      <c r="AF116" s="259"/>
      <c r="AG116" s="337">
        <v>2025</v>
      </c>
      <c r="AH116" s="166"/>
      <c r="AI116" s="166"/>
      <c r="AJ116" s="134">
        <f t="shared" si="27"/>
        <v>87</v>
      </c>
      <c r="AK116" s="35" t="s">
        <v>153</v>
      </c>
      <c r="AL116" s="134" t="str">
        <f t="shared" si="28"/>
        <v>87.</v>
      </c>
      <c r="AM116" s="140"/>
      <c r="AN116" s="35"/>
      <c r="AO116" s="193"/>
    </row>
    <row r="117" spans="1:41" ht="22.5" hidden="1" customHeight="1" x14ac:dyDescent="0.25">
      <c r="A117" s="68" t="s">
        <v>3271</v>
      </c>
      <c r="B117" s="25">
        <v>131</v>
      </c>
      <c r="C117" s="154" t="s">
        <v>226</v>
      </c>
      <c r="D117" s="25">
        <v>1917</v>
      </c>
      <c r="E117" s="68" t="s">
        <v>2932</v>
      </c>
      <c r="F117" s="68" t="s">
        <v>2934</v>
      </c>
      <c r="G117" s="25">
        <v>2</v>
      </c>
      <c r="H117" s="25">
        <v>1</v>
      </c>
      <c r="I117" s="335">
        <v>512.4</v>
      </c>
      <c r="J117" s="137">
        <v>394.1</v>
      </c>
      <c r="K117" s="335">
        <v>394.1</v>
      </c>
      <c r="L117" s="12">
        <v>14</v>
      </c>
      <c r="M117" s="250">
        <f t="shared" si="24"/>
        <v>629600</v>
      </c>
      <c r="N117" s="250"/>
      <c r="O117" s="250"/>
      <c r="P117" s="250"/>
      <c r="Q117" s="137">
        <f t="shared" si="25"/>
        <v>629600</v>
      </c>
      <c r="R117" s="250"/>
      <c r="S117" s="255"/>
      <c r="T117" s="250"/>
      <c r="U117" s="250"/>
      <c r="V117" s="250"/>
      <c r="W117" s="250"/>
      <c r="X117" s="250"/>
      <c r="Y117" s="250">
        <v>200</v>
      </c>
      <c r="Z117" s="250">
        <f>Y117*3148</f>
        <v>629600</v>
      </c>
      <c r="AA117" s="250"/>
      <c r="AB117" s="250"/>
      <c r="AC117" s="250"/>
      <c r="AD117" s="250"/>
      <c r="AE117" s="137"/>
      <c r="AF117" s="250"/>
      <c r="AG117" s="337">
        <v>2025</v>
      </c>
      <c r="AH117" s="166"/>
      <c r="AI117" s="166"/>
      <c r="AJ117" s="134">
        <f t="shared" si="27"/>
        <v>88</v>
      </c>
      <c r="AK117" s="35" t="s">
        <v>153</v>
      </c>
      <c r="AL117" s="134" t="str">
        <f t="shared" si="28"/>
        <v>88.</v>
      </c>
      <c r="AM117" s="140"/>
      <c r="AN117" s="296"/>
      <c r="AO117" s="193"/>
    </row>
    <row r="118" spans="1:41" ht="22.5" hidden="1" customHeight="1" x14ac:dyDescent="0.25">
      <c r="A118" s="68" t="s">
        <v>3272</v>
      </c>
      <c r="B118" s="25">
        <v>166</v>
      </c>
      <c r="C118" s="154" t="s">
        <v>227</v>
      </c>
      <c r="D118" s="25">
        <v>1917</v>
      </c>
      <c r="E118" s="68" t="s">
        <v>2932</v>
      </c>
      <c r="F118" s="68" t="s">
        <v>2934</v>
      </c>
      <c r="G118" s="25">
        <v>2</v>
      </c>
      <c r="H118" s="25">
        <v>2</v>
      </c>
      <c r="I118" s="335">
        <v>335.5</v>
      </c>
      <c r="J118" s="335">
        <v>288</v>
      </c>
      <c r="K118" s="335">
        <v>288</v>
      </c>
      <c r="L118" s="12">
        <v>17</v>
      </c>
      <c r="M118" s="250">
        <f t="shared" si="24"/>
        <v>724040</v>
      </c>
      <c r="N118" s="250"/>
      <c r="O118" s="250"/>
      <c r="P118" s="250"/>
      <c r="Q118" s="137">
        <f t="shared" si="25"/>
        <v>724040</v>
      </c>
      <c r="R118" s="250"/>
      <c r="S118" s="255"/>
      <c r="T118" s="250"/>
      <c r="U118" s="250"/>
      <c r="V118" s="250"/>
      <c r="W118" s="250"/>
      <c r="X118" s="250"/>
      <c r="Y118" s="250">
        <v>230</v>
      </c>
      <c r="Z118" s="250">
        <f>Y118*3148</f>
        <v>724040</v>
      </c>
      <c r="AA118" s="250"/>
      <c r="AB118" s="250"/>
      <c r="AC118" s="250"/>
      <c r="AD118" s="250"/>
      <c r="AE118" s="137"/>
      <c r="AF118" s="250"/>
      <c r="AG118" s="337">
        <v>2025</v>
      </c>
      <c r="AH118" s="166"/>
      <c r="AI118" s="166"/>
      <c r="AJ118" s="134">
        <f t="shared" si="27"/>
        <v>89</v>
      </c>
      <c r="AK118" s="35" t="s">
        <v>153</v>
      </c>
      <c r="AL118" s="134" t="str">
        <f t="shared" si="28"/>
        <v>89.</v>
      </c>
      <c r="AM118" s="140"/>
      <c r="AN118" s="296"/>
      <c r="AO118" s="193"/>
    </row>
    <row r="119" spans="1:41" ht="22.5" hidden="1" customHeight="1" x14ac:dyDescent="0.25">
      <c r="A119" s="68" t="s">
        <v>3273</v>
      </c>
      <c r="B119" s="25">
        <v>407</v>
      </c>
      <c r="C119" s="36" t="s">
        <v>1674</v>
      </c>
      <c r="D119" s="25">
        <v>1917</v>
      </c>
      <c r="E119" s="108" t="s">
        <v>2932</v>
      </c>
      <c r="F119" s="108" t="s">
        <v>2935</v>
      </c>
      <c r="G119" s="25">
        <v>2</v>
      </c>
      <c r="H119" s="25">
        <v>1</v>
      </c>
      <c r="I119" s="137">
        <v>209.3</v>
      </c>
      <c r="J119" s="137">
        <v>176.2</v>
      </c>
      <c r="K119" s="137">
        <v>176.2</v>
      </c>
      <c r="L119" s="30">
        <v>9</v>
      </c>
      <c r="M119" s="250">
        <f t="shared" si="24"/>
        <v>1236240</v>
      </c>
      <c r="N119" s="250"/>
      <c r="O119" s="250"/>
      <c r="P119" s="250"/>
      <c r="Q119" s="137">
        <f t="shared" si="25"/>
        <v>1236240</v>
      </c>
      <c r="R119" s="259"/>
      <c r="S119" s="260"/>
      <c r="T119" s="259"/>
      <c r="U119" s="259"/>
      <c r="V119" s="259"/>
      <c r="W119" s="259"/>
      <c r="X119" s="259"/>
      <c r="Y119" s="259">
        <v>360</v>
      </c>
      <c r="Z119" s="259">
        <f>Y119*3434</f>
        <v>1236240</v>
      </c>
      <c r="AA119" s="259"/>
      <c r="AB119" s="259"/>
      <c r="AC119" s="137"/>
      <c r="AD119" s="137"/>
      <c r="AE119" s="259"/>
      <c r="AF119" s="259"/>
      <c r="AG119" s="337">
        <v>2025</v>
      </c>
      <c r="AH119" s="166"/>
      <c r="AI119" s="166"/>
      <c r="AJ119" s="134">
        <f t="shared" si="27"/>
        <v>90</v>
      </c>
      <c r="AK119" s="35" t="s">
        <v>153</v>
      </c>
      <c r="AL119" s="134" t="str">
        <f t="shared" si="28"/>
        <v>90.</v>
      </c>
      <c r="AM119" s="140"/>
      <c r="AN119" s="35"/>
      <c r="AO119" s="193"/>
    </row>
    <row r="120" spans="1:41" ht="22.5" hidden="1" customHeight="1" x14ac:dyDescent="0.25">
      <c r="A120" s="68" t="s">
        <v>3274</v>
      </c>
      <c r="B120" s="25">
        <v>506</v>
      </c>
      <c r="C120" s="205" t="s">
        <v>209</v>
      </c>
      <c r="D120" s="25">
        <v>1917</v>
      </c>
      <c r="E120" s="108" t="s">
        <v>2932</v>
      </c>
      <c r="F120" s="68" t="s">
        <v>2934</v>
      </c>
      <c r="G120" s="25">
        <v>2</v>
      </c>
      <c r="H120" s="25">
        <v>2</v>
      </c>
      <c r="I120" s="137">
        <v>416.3</v>
      </c>
      <c r="J120" s="137">
        <v>383.8</v>
      </c>
      <c r="K120" s="137">
        <v>274.5</v>
      </c>
      <c r="L120" s="30">
        <v>6</v>
      </c>
      <c r="M120" s="137">
        <f t="shared" si="24"/>
        <v>107080</v>
      </c>
      <c r="N120" s="137"/>
      <c r="O120" s="137"/>
      <c r="P120" s="137"/>
      <c r="Q120" s="137">
        <f t="shared" si="25"/>
        <v>107080</v>
      </c>
      <c r="R120" s="137"/>
      <c r="S120" s="30"/>
      <c r="T120" s="137"/>
      <c r="U120" s="137"/>
      <c r="V120" s="137"/>
      <c r="W120" s="137"/>
      <c r="X120" s="137"/>
      <c r="Y120" s="137"/>
      <c r="Z120" s="137"/>
      <c r="AA120" s="137">
        <v>40</v>
      </c>
      <c r="AB120" s="137">
        <f>AA120*2677</f>
        <v>107080</v>
      </c>
      <c r="AC120" s="137"/>
      <c r="AD120" s="137"/>
      <c r="AE120" s="137"/>
      <c r="AF120" s="137"/>
      <c r="AG120" s="337">
        <v>2025</v>
      </c>
      <c r="AH120" s="166"/>
      <c r="AI120" s="166"/>
      <c r="AJ120" s="134">
        <f t="shared" si="27"/>
        <v>91</v>
      </c>
      <c r="AK120" s="35" t="s">
        <v>153</v>
      </c>
      <c r="AL120" s="134" t="str">
        <f t="shared" si="28"/>
        <v>91.</v>
      </c>
      <c r="AM120" s="140"/>
      <c r="AN120" s="35"/>
      <c r="AO120" s="193"/>
    </row>
    <row r="121" spans="1:41" ht="22.5" hidden="1" customHeight="1" x14ac:dyDescent="0.25">
      <c r="A121" s="68" t="s">
        <v>3275</v>
      </c>
      <c r="B121" s="25">
        <v>532</v>
      </c>
      <c r="C121" s="36" t="s">
        <v>1685</v>
      </c>
      <c r="D121" s="25">
        <v>1917</v>
      </c>
      <c r="E121" s="68" t="s">
        <v>2932</v>
      </c>
      <c r="F121" s="68" t="s">
        <v>2935</v>
      </c>
      <c r="G121" s="25">
        <v>2</v>
      </c>
      <c r="H121" s="25">
        <v>1</v>
      </c>
      <c r="I121" s="335">
        <v>240.1</v>
      </c>
      <c r="J121" s="335">
        <v>240.1</v>
      </c>
      <c r="K121" s="335">
        <v>223.04</v>
      </c>
      <c r="L121" s="12">
        <v>7</v>
      </c>
      <c r="M121" s="250">
        <f t="shared" si="24"/>
        <v>618120</v>
      </c>
      <c r="N121" s="250"/>
      <c r="O121" s="250"/>
      <c r="P121" s="250"/>
      <c r="Q121" s="137">
        <f t="shared" si="25"/>
        <v>618120</v>
      </c>
      <c r="R121" s="259"/>
      <c r="S121" s="260"/>
      <c r="T121" s="259"/>
      <c r="U121" s="259"/>
      <c r="V121" s="259"/>
      <c r="W121" s="259"/>
      <c r="X121" s="259"/>
      <c r="Y121" s="259">
        <v>180</v>
      </c>
      <c r="Z121" s="259">
        <f>Y121*3434</f>
        <v>618120</v>
      </c>
      <c r="AA121" s="259"/>
      <c r="AB121" s="259"/>
      <c r="AC121" s="137"/>
      <c r="AD121" s="137"/>
      <c r="AE121" s="259"/>
      <c r="AF121" s="259"/>
      <c r="AG121" s="337">
        <v>2025</v>
      </c>
      <c r="AH121" s="166"/>
      <c r="AI121" s="166"/>
      <c r="AJ121" s="134">
        <f t="shared" si="27"/>
        <v>92</v>
      </c>
      <c r="AK121" s="35" t="s">
        <v>153</v>
      </c>
      <c r="AL121" s="134" t="str">
        <f t="shared" si="28"/>
        <v>92.</v>
      </c>
      <c r="AM121" s="140"/>
      <c r="AN121" s="35"/>
      <c r="AO121" s="193"/>
    </row>
    <row r="122" spans="1:41" ht="22.5" hidden="1" customHeight="1" x14ac:dyDescent="0.25">
      <c r="A122" s="68" t="s">
        <v>3276</v>
      </c>
      <c r="B122" s="25">
        <v>666</v>
      </c>
      <c r="C122" s="154" t="s">
        <v>237</v>
      </c>
      <c r="D122" s="25">
        <v>1917</v>
      </c>
      <c r="E122" s="68" t="s">
        <v>2932</v>
      </c>
      <c r="F122" s="68" t="s">
        <v>2935</v>
      </c>
      <c r="G122" s="25">
        <v>2</v>
      </c>
      <c r="H122" s="25">
        <v>1</v>
      </c>
      <c r="I122" s="335">
        <v>214</v>
      </c>
      <c r="J122" s="137">
        <v>164.9</v>
      </c>
      <c r="K122" s="335">
        <v>164.9</v>
      </c>
      <c r="L122" s="12">
        <v>6</v>
      </c>
      <c r="M122" s="250">
        <f t="shared" si="24"/>
        <v>686800</v>
      </c>
      <c r="N122" s="250"/>
      <c r="O122" s="250"/>
      <c r="P122" s="250"/>
      <c r="Q122" s="137">
        <f t="shared" si="25"/>
        <v>686800</v>
      </c>
      <c r="R122" s="250"/>
      <c r="S122" s="255"/>
      <c r="T122" s="250"/>
      <c r="U122" s="250"/>
      <c r="V122" s="250"/>
      <c r="W122" s="250"/>
      <c r="X122" s="250"/>
      <c r="Y122" s="250">
        <v>200</v>
      </c>
      <c r="Z122" s="250">
        <f>Y122*3434</f>
        <v>686800</v>
      </c>
      <c r="AA122" s="250"/>
      <c r="AB122" s="250"/>
      <c r="AC122" s="250"/>
      <c r="AD122" s="250"/>
      <c r="AE122" s="137"/>
      <c r="AF122" s="250"/>
      <c r="AG122" s="337">
        <v>2025</v>
      </c>
      <c r="AH122" s="166"/>
      <c r="AI122" s="166"/>
      <c r="AJ122" s="134">
        <f t="shared" si="27"/>
        <v>93</v>
      </c>
      <c r="AK122" s="35" t="s">
        <v>153</v>
      </c>
      <c r="AL122" s="134" t="str">
        <f t="shared" si="28"/>
        <v>93.</v>
      </c>
      <c r="AM122" s="140"/>
      <c r="AN122" s="35"/>
      <c r="AO122" s="193"/>
    </row>
    <row r="123" spans="1:41" ht="22.5" hidden="1" customHeight="1" x14ac:dyDescent="0.25">
      <c r="A123" s="68" t="s">
        <v>3277</v>
      </c>
      <c r="B123" s="25">
        <v>709</v>
      </c>
      <c r="C123" s="36" t="s">
        <v>1697</v>
      </c>
      <c r="D123" s="25">
        <v>1917</v>
      </c>
      <c r="E123" s="68" t="s">
        <v>2932</v>
      </c>
      <c r="F123" s="68" t="s">
        <v>2937</v>
      </c>
      <c r="G123" s="25">
        <v>2</v>
      </c>
      <c r="H123" s="25">
        <v>2</v>
      </c>
      <c r="I123" s="335">
        <v>264.60000000000002</v>
      </c>
      <c r="J123" s="335">
        <v>264.60000000000002</v>
      </c>
      <c r="K123" s="335">
        <v>214.7</v>
      </c>
      <c r="L123" s="12">
        <v>9</v>
      </c>
      <c r="M123" s="137">
        <f t="shared" si="24"/>
        <v>38583</v>
      </c>
      <c r="N123" s="137"/>
      <c r="O123" s="137"/>
      <c r="P123" s="137"/>
      <c r="Q123" s="137">
        <f t="shared" si="25"/>
        <v>38583</v>
      </c>
      <c r="R123" s="137">
        <v>38583</v>
      </c>
      <c r="S123" s="30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337">
        <v>2025</v>
      </c>
      <c r="AH123" s="166" t="s">
        <v>3048</v>
      </c>
      <c r="AI123" s="166"/>
      <c r="AJ123" s="134">
        <f t="shared" si="27"/>
        <v>94</v>
      </c>
      <c r="AK123" s="35" t="s">
        <v>153</v>
      </c>
      <c r="AL123" s="134" t="str">
        <f t="shared" si="28"/>
        <v>94.</v>
      </c>
      <c r="AM123" s="140"/>
      <c r="AN123" s="35"/>
      <c r="AO123" s="193"/>
    </row>
    <row r="124" spans="1:41" ht="22.5" hidden="1" customHeight="1" x14ac:dyDescent="0.25">
      <c r="A124" s="68" t="s">
        <v>3278</v>
      </c>
      <c r="B124" s="25">
        <v>731</v>
      </c>
      <c r="C124" s="36" t="s">
        <v>1700</v>
      </c>
      <c r="D124" s="25">
        <v>1917</v>
      </c>
      <c r="E124" s="108" t="s">
        <v>2932</v>
      </c>
      <c r="F124" s="68" t="s">
        <v>2934</v>
      </c>
      <c r="G124" s="25">
        <v>2</v>
      </c>
      <c r="H124" s="25">
        <v>2</v>
      </c>
      <c r="I124" s="256">
        <v>111.9</v>
      </c>
      <c r="J124" s="256">
        <v>111.9</v>
      </c>
      <c r="K124" s="256">
        <v>153.80000000000001</v>
      </c>
      <c r="L124" s="257">
        <v>13</v>
      </c>
      <c r="M124" s="250">
        <f t="shared" si="24"/>
        <v>28580</v>
      </c>
      <c r="N124" s="250"/>
      <c r="O124" s="250"/>
      <c r="P124" s="250"/>
      <c r="Q124" s="137">
        <f t="shared" si="25"/>
        <v>28580</v>
      </c>
      <c r="R124" s="250">
        <v>28580</v>
      </c>
      <c r="S124" s="255"/>
      <c r="T124" s="250"/>
      <c r="U124" s="250"/>
      <c r="V124" s="250"/>
      <c r="W124" s="250"/>
      <c r="X124" s="250"/>
      <c r="Y124" s="250"/>
      <c r="Z124" s="250"/>
      <c r="AA124" s="250"/>
      <c r="AB124" s="250"/>
      <c r="AC124" s="259"/>
      <c r="AD124" s="259"/>
      <c r="AE124" s="250"/>
      <c r="AF124" s="250"/>
      <c r="AG124" s="337">
        <v>2025</v>
      </c>
      <c r="AH124" s="166" t="s">
        <v>3048</v>
      </c>
      <c r="AI124" s="166"/>
      <c r="AJ124" s="134">
        <f t="shared" si="27"/>
        <v>95</v>
      </c>
      <c r="AK124" s="35" t="s">
        <v>153</v>
      </c>
      <c r="AL124" s="134" t="str">
        <f t="shared" si="28"/>
        <v>95.</v>
      </c>
      <c r="AM124" s="140"/>
      <c r="AN124" s="296"/>
      <c r="AO124" s="193"/>
    </row>
    <row r="125" spans="1:41" ht="22.5" hidden="1" customHeight="1" x14ac:dyDescent="0.25">
      <c r="A125" s="68" t="s">
        <v>3279</v>
      </c>
      <c r="B125" s="25">
        <v>732</v>
      </c>
      <c r="C125" s="154" t="s">
        <v>239</v>
      </c>
      <c r="D125" s="25">
        <v>1917</v>
      </c>
      <c r="E125" s="68" t="s">
        <v>2932</v>
      </c>
      <c r="F125" s="68" t="s">
        <v>2934</v>
      </c>
      <c r="G125" s="25">
        <v>2</v>
      </c>
      <c r="H125" s="25">
        <v>1</v>
      </c>
      <c r="I125" s="335">
        <v>224.8</v>
      </c>
      <c r="J125" s="137">
        <v>156.6</v>
      </c>
      <c r="K125" s="335">
        <v>156.6</v>
      </c>
      <c r="L125" s="12">
        <v>12</v>
      </c>
      <c r="M125" s="250">
        <f t="shared" si="24"/>
        <v>629600</v>
      </c>
      <c r="N125" s="250"/>
      <c r="O125" s="250"/>
      <c r="P125" s="250"/>
      <c r="Q125" s="137">
        <f t="shared" si="25"/>
        <v>629600</v>
      </c>
      <c r="R125" s="250"/>
      <c r="S125" s="255"/>
      <c r="T125" s="250"/>
      <c r="U125" s="250"/>
      <c r="V125" s="250"/>
      <c r="W125" s="250"/>
      <c r="X125" s="250"/>
      <c r="Y125" s="250">
        <v>200</v>
      </c>
      <c r="Z125" s="250">
        <f>Y125*3148</f>
        <v>629600</v>
      </c>
      <c r="AA125" s="250"/>
      <c r="AB125" s="250"/>
      <c r="AC125" s="250"/>
      <c r="AD125" s="250"/>
      <c r="AE125" s="137"/>
      <c r="AF125" s="250"/>
      <c r="AG125" s="337">
        <v>2025</v>
      </c>
      <c r="AH125" s="166"/>
      <c r="AI125" s="166"/>
      <c r="AJ125" s="134">
        <f t="shared" si="27"/>
        <v>96</v>
      </c>
      <c r="AK125" s="35" t="s">
        <v>153</v>
      </c>
      <c r="AL125" s="134" t="str">
        <f t="shared" si="28"/>
        <v>96.</v>
      </c>
      <c r="AM125" s="140"/>
      <c r="AN125" s="35"/>
      <c r="AO125" s="193"/>
    </row>
    <row r="126" spans="1:41" ht="22.5" hidden="1" customHeight="1" x14ac:dyDescent="0.25">
      <c r="A126" s="68" t="s">
        <v>3280</v>
      </c>
      <c r="B126" s="25">
        <v>5458</v>
      </c>
      <c r="C126" s="154" t="s">
        <v>245</v>
      </c>
      <c r="D126" s="25">
        <v>1917</v>
      </c>
      <c r="E126" s="68" t="s">
        <v>2932</v>
      </c>
      <c r="F126" s="68" t="s">
        <v>2934</v>
      </c>
      <c r="G126" s="25">
        <v>2</v>
      </c>
      <c r="H126" s="25">
        <v>2</v>
      </c>
      <c r="I126" s="335">
        <v>1088.5</v>
      </c>
      <c r="J126" s="335">
        <v>1050.8</v>
      </c>
      <c r="K126" s="335">
        <v>250.8</v>
      </c>
      <c r="L126" s="12">
        <v>22</v>
      </c>
      <c r="M126" s="250">
        <f t="shared" si="24"/>
        <v>71450</v>
      </c>
      <c r="N126" s="250"/>
      <c r="O126" s="250"/>
      <c r="P126" s="250"/>
      <c r="Q126" s="137">
        <f t="shared" si="25"/>
        <v>71450</v>
      </c>
      <c r="R126" s="250">
        <v>71450</v>
      </c>
      <c r="S126" s="255"/>
      <c r="T126" s="250"/>
      <c r="U126" s="250"/>
      <c r="V126" s="250"/>
      <c r="W126" s="250"/>
      <c r="X126" s="250"/>
      <c r="Y126" s="250"/>
      <c r="Z126" s="137"/>
      <c r="AA126" s="250"/>
      <c r="AB126" s="137"/>
      <c r="AC126" s="250"/>
      <c r="AD126" s="250"/>
      <c r="AE126" s="250"/>
      <c r="AF126" s="250"/>
      <c r="AG126" s="337">
        <v>2025</v>
      </c>
      <c r="AH126" s="166" t="s">
        <v>3048</v>
      </c>
      <c r="AI126" s="166"/>
      <c r="AJ126" s="134">
        <f t="shared" si="27"/>
        <v>97</v>
      </c>
      <c r="AK126" s="35" t="s">
        <v>153</v>
      </c>
      <c r="AL126" s="134" t="str">
        <f t="shared" si="28"/>
        <v>97.</v>
      </c>
      <c r="AM126" s="140"/>
      <c r="AN126" s="35"/>
      <c r="AO126" s="193"/>
    </row>
    <row r="127" spans="1:41" ht="22.5" hidden="1" customHeight="1" x14ac:dyDescent="0.25">
      <c r="A127" s="68" t="s">
        <v>3281</v>
      </c>
      <c r="B127" s="25">
        <v>5462</v>
      </c>
      <c r="C127" s="154" t="s">
        <v>246</v>
      </c>
      <c r="D127" s="25">
        <v>1917</v>
      </c>
      <c r="E127" s="68" t="s">
        <v>2932</v>
      </c>
      <c r="F127" s="68" t="s">
        <v>2934</v>
      </c>
      <c r="G127" s="25">
        <v>2</v>
      </c>
      <c r="H127" s="25">
        <v>1</v>
      </c>
      <c r="I127" s="335">
        <v>449.09</v>
      </c>
      <c r="J127" s="335">
        <v>412.84</v>
      </c>
      <c r="K127" s="335">
        <v>313.44</v>
      </c>
      <c r="L127" s="12">
        <v>11</v>
      </c>
      <c r="M127" s="250">
        <f t="shared" si="24"/>
        <v>724040</v>
      </c>
      <c r="N127" s="250"/>
      <c r="O127" s="250"/>
      <c r="P127" s="250"/>
      <c r="Q127" s="137">
        <f t="shared" si="25"/>
        <v>724040</v>
      </c>
      <c r="R127" s="250"/>
      <c r="S127" s="255"/>
      <c r="T127" s="250"/>
      <c r="U127" s="250"/>
      <c r="V127" s="250"/>
      <c r="W127" s="250"/>
      <c r="X127" s="250"/>
      <c r="Y127" s="250">
        <v>230</v>
      </c>
      <c r="Z127" s="250">
        <f>Y127*3148</f>
        <v>724040</v>
      </c>
      <c r="AA127" s="250"/>
      <c r="AB127" s="250"/>
      <c r="AC127" s="250"/>
      <c r="AD127" s="250"/>
      <c r="AE127" s="250"/>
      <c r="AF127" s="250"/>
      <c r="AG127" s="337">
        <v>2025</v>
      </c>
      <c r="AH127" s="166"/>
      <c r="AI127" s="166"/>
      <c r="AJ127" s="134">
        <f t="shared" si="27"/>
        <v>98</v>
      </c>
      <c r="AK127" s="35" t="s">
        <v>153</v>
      </c>
      <c r="AL127" s="134" t="str">
        <f t="shared" si="28"/>
        <v>98.</v>
      </c>
      <c r="AM127" s="140"/>
      <c r="AO127" s="193"/>
    </row>
    <row r="128" spans="1:41" ht="22.5" hidden="1" customHeight="1" x14ac:dyDescent="0.25">
      <c r="A128" s="68" t="s">
        <v>3282</v>
      </c>
      <c r="B128" s="25">
        <v>5480</v>
      </c>
      <c r="C128" s="154" t="s">
        <v>249</v>
      </c>
      <c r="D128" s="25">
        <v>1917</v>
      </c>
      <c r="E128" s="68" t="s">
        <v>2932</v>
      </c>
      <c r="F128" s="68" t="s">
        <v>2934</v>
      </c>
      <c r="G128" s="25">
        <v>2</v>
      </c>
      <c r="H128" s="25">
        <v>2</v>
      </c>
      <c r="I128" s="335">
        <v>263.3</v>
      </c>
      <c r="J128" s="137">
        <v>197.1</v>
      </c>
      <c r="K128" s="335">
        <v>197.1</v>
      </c>
      <c r="L128" s="12">
        <v>18</v>
      </c>
      <c r="M128" s="250">
        <f t="shared" si="24"/>
        <v>42870</v>
      </c>
      <c r="N128" s="250"/>
      <c r="O128" s="250"/>
      <c r="P128" s="250"/>
      <c r="Q128" s="137">
        <f t="shared" si="25"/>
        <v>42870</v>
      </c>
      <c r="R128" s="250">
        <v>42870</v>
      </c>
      <c r="S128" s="255"/>
      <c r="T128" s="250"/>
      <c r="U128" s="250"/>
      <c r="V128" s="250"/>
      <c r="W128" s="250"/>
      <c r="X128" s="250"/>
      <c r="Y128" s="250"/>
      <c r="Z128" s="250"/>
      <c r="AA128" s="250"/>
      <c r="AB128" s="250"/>
      <c r="AC128" s="250"/>
      <c r="AD128" s="250"/>
      <c r="AE128" s="250"/>
      <c r="AF128" s="250"/>
      <c r="AG128" s="337">
        <v>2025</v>
      </c>
      <c r="AH128" s="166" t="s">
        <v>3048</v>
      </c>
      <c r="AI128" s="166"/>
      <c r="AJ128" s="134">
        <f t="shared" si="27"/>
        <v>99</v>
      </c>
      <c r="AK128" s="35" t="s">
        <v>153</v>
      </c>
      <c r="AL128" s="134" t="str">
        <f t="shared" si="28"/>
        <v>99.</v>
      </c>
      <c r="AM128" s="140"/>
      <c r="AN128" s="296"/>
      <c r="AO128" s="193"/>
    </row>
    <row r="129" spans="1:41" ht="22.5" hidden="1" customHeight="1" x14ac:dyDescent="0.25">
      <c r="A129" s="68" t="s">
        <v>3283</v>
      </c>
      <c r="B129" s="25">
        <v>210</v>
      </c>
      <c r="C129" s="36" t="s">
        <v>1663</v>
      </c>
      <c r="D129" s="25">
        <v>1931</v>
      </c>
      <c r="E129" s="108" t="s">
        <v>2932</v>
      </c>
      <c r="F129" s="108" t="s">
        <v>2935</v>
      </c>
      <c r="G129" s="25">
        <v>2</v>
      </c>
      <c r="H129" s="25">
        <v>2</v>
      </c>
      <c r="I129" s="137">
        <v>261.10000000000002</v>
      </c>
      <c r="J129" s="137">
        <v>194.3</v>
      </c>
      <c r="K129" s="137">
        <v>194.3</v>
      </c>
      <c r="L129" s="30">
        <v>7</v>
      </c>
      <c r="M129" s="250">
        <f t="shared" si="24"/>
        <v>618120</v>
      </c>
      <c r="N129" s="250"/>
      <c r="O129" s="250"/>
      <c r="P129" s="250"/>
      <c r="Q129" s="137">
        <f t="shared" si="25"/>
        <v>618120</v>
      </c>
      <c r="R129" s="250"/>
      <c r="S129" s="255"/>
      <c r="T129" s="250"/>
      <c r="U129" s="250"/>
      <c r="V129" s="250"/>
      <c r="W129" s="250"/>
      <c r="X129" s="250"/>
      <c r="Y129" s="250">
        <v>180</v>
      </c>
      <c r="Z129" s="250">
        <f>Y129*3434</f>
        <v>618120</v>
      </c>
      <c r="AA129" s="250"/>
      <c r="AB129" s="250"/>
      <c r="AC129" s="137"/>
      <c r="AD129" s="137"/>
      <c r="AE129" s="250"/>
      <c r="AF129" s="250"/>
      <c r="AG129" s="337">
        <v>2025</v>
      </c>
      <c r="AH129" s="166"/>
      <c r="AI129" s="166"/>
      <c r="AJ129" s="134">
        <f t="shared" si="27"/>
        <v>100</v>
      </c>
      <c r="AK129" s="35" t="s">
        <v>153</v>
      </c>
      <c r="AL129" s="134" t="str">
        <f t="shared" si="28"/>
        <v>100.</v>
      </c>
      <c r="AM129" s="140"/>
      <c r="AN129" s="296"/>
      <c r="AO129" s="193"/>
    </row>
    <row r="130" spans="1:41" ht="22.5" hidden="1" customHeight="1" x14ac:dyDescent="0.25">
      <c r="A130" s="68" t="s">
        <v>3284</v>
      </c>
      <c r="B130" s="25">
        <v>736</v>
      </c>
      <c r="C130" s="205" t="s">
        <v>220</v>
      </c>
      <c r="D130" s="25">
        <v>1931</v>
      </c>
      <c r="E130" s="108" t="s">
        <v>2932</v>
      </c>
      <c r="F130" s="68" t="s">
        <v>2934</v>
      </c>
      <c r="G130" s="25">
        <v>2</v>
      </c>
      <c r="H130" s="25">
        <v>1</v>
      </c>
      <c r="I130" s="256">
        <v>239.4</v>
      </c>
      <c r="J130" s="256">
        <v>199.1</v>
      </c>
      <c r="K130" s="256">
        <v>199.1</v>
      </c>
      <c r="L130" s="257">
        <v>13</v>
      </c>
      <c r="M130" s="250">
        <f t="shared" si="24"/>
        <v>535160</v>
      </c>
      <c r="N130" s="250"/>
      <c r="O130" s="250"/>
      <c r="P130" s="250"/>
      <c r="Q130" s="137">
        <f t="shared" si="25"/>
        <v>535160</v>
      </c>
      <c r="R130" s="137"/>
      <c r="S130" s="30"/>
      <c r="T130" s="137"/>
      <c r="U130" s="137"/>
      <c r="V130" s="137"/>
      <c r="W130" s="137"/>
      <c r="X130" s="137"/>
      <c r="Y130" s="137">
        <v>170</v>
      </c>
      <c r="Z130" s="137">
        <f>Y130*3148</f>
        <v>535160</v>
      </c>
      <c r="AA130" s="137"/>
      <c r="AB130" s="137"/>
      <c r="AC130" s="137"/>
      <c r="AD130" s="137"/>
      <c r="AE130" s="137"/>
      <c r="AF130" s="137"/>
      <c r="AG130" s="337">
        <v>2025</v>
      </c>
      <c r="AH130" s="166"/>
      <c r="AI130" s="166"/>
      <c r="AJ130" s="134">
        <f t="shared" si="27"/>
        <v>101</v>
      </c>
      <c r="AK130" s="35" t="s">
        <v>153</v>
      </c>
      <c r="AL130" s="134" t="str">
        <f t="shared" si="28"/>
        <v>101.</v>
      </c>
      <c r="AM130" s="140"/>
      <c r="AN130" s="35"/>
      <c r="AO130" s="193"/>
    </row>
    <row r="131" spans="1:41" ht="22.5" hidden="1" customHeight="1" x14ac:dyDescent="0.25">
      <c r="A131" s="68" t="s">
        <v>3285</v>
      </c>
      <c r="B131" s="25">
        <v>5457</v>
      </c>
      <c r="C131" s="154" t="s">
        <v>244</v>
      </c>
      <c r="D131" s="25">
        <v>1931</v>
      </c>
      <c r="E131" s="68" t="s">
        <v>2932</v>
      </c>
      <c r="F131" s="68" t="s">
        <v>2937</v>
      </c>
      <c r="G131" s="25">
        <v>2</v>
      </c>
      <c r="H131" s="25">
        <v>2</v>
      </c>
      <c r="I131" s="335">
        <v>175.7</v>
      </c>
      <c r="J131" s="137">
        <v>142.19999999999999</v>
      </c>
      <c r="K131" s="335">
        <v>142.19999999999999</v>
      </c>
      <c r="L131" s="12">
        <v>4</v>
      </c>
      <c r="M131" s="250">
        <f t="shared" ref="M131:M194" si="31">R131+T131+V131+X131+Z131+AB131+AE131+AF131</f>
        <v>80310</v>
      </c>
      <c r="N131" s="250"/>
      <c r="O131" s="250"/>
      <c r="P131" s="250"/>
      <c r="Q131" s="137">
        <f t="shared" ref="Q131:Q194" si="32">M131</f>
        <v>80310</v>
      </c>
      <c r="R131" s="250"/>
      <c r="S131" s="255"/>
      <c r="T131" s="250"/>
      <c r="U131" s="250"/>
      <c r="V131" s="250"/>
      <c r="W131" s="250"/>
      <c r="X131" s="250"/>
      <c r="Y131" s="250"/>
      <c r="Z131" s="250"/>
      <c r="AA131" s="250">
        <v>30</v>
      </c>
      <c r="AB131" s="250">
        <f>AA131*2677</f>
        <v>80310</v>
      </c>
      <c r="AC131" s="250"/>
      <c r="AD131" s="250"/>
      <c r="AE131" s="137"/>
      <c r="AF131" s="250"/>
      <c r="AG131" s="337">
        <v>2025</v>
      </c>
      <c r="AH131" s="166"/>
      <c r="AI131" s="166"/>
      <c r="AJ131" s="134">
        <f t="shared" si="27"/>
        <v>102</v>
      </c>
      <c r="AK131" s="35" t="s">
        <v>153</v>
      </c>
      <c r="AL131" s="134" t="str">
        <f t="shared" si="28"/>
        <v>102.</v>
      </c>
      <c r="AM131" s="140"/>
      <c r="AN131" s="296"/>
      <c r="AO131" s="193"/>
    </row>
    <row r="132" spans="1:41" ht="22.5" hidden="1" customHeight="1" x14ac:dyDescent="0.25">
      <c r="A132" s="68" t="s">
        <v>3286</v>
      </c>
      <c r="B132" s="25">
        <v>5486</v>
      </c>
      <c r="C132" s="205" t="s">
        <v>222</v>
      </c>
      <c r="D132" s="25">
        <v>1932</v>
      </c>
      <c r="E132" s="108" t="s">
        <v>2932</v>
      </c>
      <c r="F132" s="68" t="s">
        <v>2934</v>
      </c>
      <c r="G132" s="25">
        <v>4</v>
      </c>
      <c r="H132" s="25">
        <v>4</v>
      </c>
      <c r="I132" s="256">
        <v>2884.08</v>
      </c>
      <c r="J132" s="256">
        <v>2863.95</v>
      </c>
      <c r="K132" s="256">
        <v>2226.1999999999998</v>
      </c>
      <c r="L132" s="257">
        <v>54</v>
      </c>
      <c r="M132" s="250">
        <f>R132+T132+V132+X132+Z132+AB132+AE132+AF132</f>
        <v>1714800</v>
      </c>
      <c r="N132" s="250"/>
      <c r="O132" s="250"/>
      <c r="P132" s="250"/>
      <c r="Q132" s="137">
        <f t="shared" si="32"/>
        <v>1714800</v>
      </c>
      <c r="R132" s="250">
        <v>1714800</v>
      </c>
      <c r="S132" s="30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250"/>
      <c r="AF132" s="137"/>
      <c r="AG132" s="337">
        <v>2025</v>
      </c>
      <c r="AH132" s="218" t="s">
        <v>3048</v>
      </c>
      <c r="AI132" s="218"/>
      <c r="AJ132" s="134">
        <f t="shared" si="27"/>
        <v>103</v>
      </c>
      <c r="AK132" s="35" t="s">
        <v>153</v>
      </c>
      <c r="AL132" s="134" t="str">
        <f t="shared" si="28"/>
        <v>103.</v>
      </c>
      <c r="AM132" s="140"/>
      <c r="AN132" s="35"/>
      <c r="AO132" s="193"/>
    </row>
    <row r="133" spans="1:41" ht="22.5" hidden="1" customHeight="1" x14ac:dyDescent="0.25">
      <c r="A133" s="68" t="s">
        <v>3287</v>
      </c>
      <c r="B133" s="25">
        <v>685</v>
      </c>
      <c r="C133" s="168" t="s">
        <v>265</v>
      </c>
      <c r="D133" s="25">
        <v>1934</v>
      </c>
      <c r="E133" s="68" t="s">
        <v>2932</v>
      </c>
      <c r="F133" s="68" t="s">
        <v>2934</v>
      </c>
      <c r="G133" s="25">
        <v>4</v>
      </c>
      <c r="H133" s="25">
        <v>4</v>
      </c>
      <c r="I133" s="139">
        <v>2480.6999999999998</v>
      </c>
      <c r="J133" s="139">
        <v>2271.6999999999998</v>
      </c>
      <c r="K133" s="139">
        <v>1972.9</v>
      </c>
      <c r="L133" s="25">
        <v>65</v>
      </c>
      <c r="M133" s="250">
        <f t="shared" si="31"/>
        <v>7763736</v>
      </c>
      <c r="N133" s="250"/>
      <c r="O133" s="250"/>
      <c r="P133" s="250"/>
      <c r="Q133" s="137">
        <f t="shared" si="32"/>
        <v>7763736</v>
      </c>
      <c r="R133" s="250"/>
      <c r="S133" s="255"/>
      <c r="T133" s="250"/>
      <c r="U133" s="250">
        <v>1032</v>
      </c>
      <c r="V133" s="250">
        <f>U133*7523</f>
        <v>7763736</v>
      </c>
      <c r="W133" s="250"/>
      <c r="X133" s="250"/>
      <c r="Y133" s="250"/>
      <c r="Z133" s="250"/>
      <c r="AA133" s="250"/>
      <c r="AB133" s="250"/>
      <c r="AC133" s="250"/>
      <c r="AD133" s="250"/>
      <c r="AE133" s="250"/>
      <c r="AF133" s="250"/>
      <c r="AG133" s="337">
        <v>2025</v>
      </c>
      <c r="AH133" s="166"/>
      <c r="AI133" s="166"/>
      <c r="AJ133" s="134">
        <f t="shared" si="27"/>
        <v>104</v>
      </c>
      <c r="AK133" s="35" t="s">
        <v>153</v>
      </c>
      <c r="AL133" s="134" t="str">
        <f t="shared" si="28"/>
        <v>104.</v>
      </c>
      <c r="AM133" s="140"/>
      <c r="AN133" s="35"/>
      <c r="AO133" s="193"/>
    </row>
    <row r="134" spans="1:41" ht="22.5" hidden="1" customHeight="1" x14ac:dyDescent="0.25">
      <c r="A134" s="68" t="s">
        <v>3288</v>
      </c>
      <c r="B134" s="25">
        <v>567</v>
      </c>
      <c r="C134" s="205" t="s">
        <v>31</v>
      </c>
      <c r="D134" s="25">
        <v>1936</v>
      </c>
      <c r="E134" s="108" t="s">
        <v>2932</v>
      </c>
      <c r="F134" s="68" t="s">
        <v>2934</v>
      </c>
      <c r="G134" s="25">
        <v>5</v>
      </c>
      <c r="H134" s="25">
        <v>5</v>
      </c>
      <c r="I134" s="137">
        <v>3829.47</v>
      </c>
      <c r="J134" s="137">
        <v>3558.67</v>
      </c>
      <c r="K134" s="137">
        <v>3558.67</v>
      </c>
      <c r="L134" s="30">
        <v>103</v>
      </c>
      <c r="M134" s="250">
        <f t="shared" si="31"/>
        <v>1407600</v>
      </c>
      <c r="N134" s="250"/>
      <c r="O134" s="250"/>
      <c r="P134" s="250"/>
      <c r="Q134" s="137">
        <f t="shared" si="32"/>
        <v>1407600</v>
      </c>
      <c r="R134" s="137">
        <v>1407600</v>
      </c>
      <c r="S134" s="30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337">
        <v>2025</v>
      </c>
      <c r="AH134" s="166" t="s">
        <v>3052</v>
      </c>
      <c r="AI134" s="166"/>
      <c r="AJ134" s="134">
        <f t="shared" si="27"/>
        <v>105</v>
      </c>
      <c r="AK134" s="35" t="s">
        <v>153</v>
      </c>
      <c r="AL134" s="134" t="str">
        <f t="shared" si="28"/>
        <v>105.</v>
      </c>
      <c r="AM134" s="140"/>
      <c r="AN134" s="35"/>
      <c r="AO134" s="193"/>
    </row>
    <row r="135" spans="1:41" ht="22.5" hidden="1" customHeight="1" x14ac:dyDescent="0.25">
      <c r="A135" s="68" t="s">
        <v>3289</v>
      </c>
      <c r="B135" s="25">
        <v>645</v>
      </c>
      <c r="C135" s="154" t="s">
        <v>260</v>
      </c>
      <c r="D135" s="25">
        <v>1938</v>
      </c>
      <c r="E135" s="68" t="s">
        <v>2932</v>
      </c>
      <c r="F135" s="68" t="s">
        <v>2934</v>
      </c>
      <c r="G135" s="25">
        <v>2</v>
      </c>
      <c r="H135" s="25">
        <v>2</v>
      </c>
      <c r="I135" s="250">
        <v>1031.5</v>
      </c>
      <c r="J135" s="137">
        <v>617.20000000000005</v>
      </c>
      <c r="K135" s="250">
        <v>617.20000000000005</v>
      </c>
      <c r="L135" s="12">
        <v>33</v>
      </c>
      <c r="M135" s="250">
        <f t="shared" si="31"/>
        <v>1258910</v>
      </c>
      <c r="N135" s="250"/>
      <c r="O135" s="250"/>
      <c r="P135" s="250"/>
      <c r="Q135" s="137">
        <f t="shared" si="32"/>
        <v>1258910</v>
      </c>
      <c r="R135" s="250">
        <v>1258910</v>
      </c>
      <c r="S135" s="255"/>
      <c r="T135" s="250"/>
      <c r="U135" s="250"/>
      <c r="V135" s="250"/>
      <c r="W135" s="250"/>
      <c r="X135" s="250"/>
      <c r="Y135" s="250"/>
      <c r="Z135" s="250"/>
      <c r="AA135" s="250"/>
      <c r="AB135" s="250"/>
      <c r="AC135" s="250"/>
      <c r="AD135" s="250"/>
      <c r="AE135" s="250"/>
      <c r="AF135" s="250"/>
      <c r="AG135" s="337">
        <v>2025</v>
      </c>
      <c r="AH135" s="166" t="s">
        <v>3050</v>
      </c>
      <c r="AI135" s="166"/>
      <c r="AJ135" s="134">
        <f t="shared" si="27"/>
        <v>106</v>
      </c>
      <c r="AK135" s="35" t="s">
        <v>153</v>
      </c>
      <c r="AL135" s="134" t="str">
        <f t="shared" si="28"/>
        <v>106.</v>
      </c>
      <c r="AM135" s="140"/>
      <c r="AN135" s="35"/>
      <c r="AO135" s="193"/>
    </row>
    <row r="136" spans="1:41" ht="22.5" hidden="1" customHeight="1" x14ac:dyDescent="0.25">
      <c r="A136" s="68" t="s">
        <v>3290</v>
      </c>
      <c r="B136" s="25">
        <v>649</v>
      </c>
      <c r="C136" s="154" t="s">
        <v>261</v>
      </c>
      <c r="D136" s="25">
        <v>1938</v>
      </c>
      <c r="E136" s="68" t="s">
        <v>2932</v>
      </c>
      <c r="F136" s="68" t="s">
        <v>2934</v>
      </c>
      <c r="G136" s="25">
        <v>2</v>
      </c>
      <c r="H136" s="25">
        <v>2</v>
      </c>
      <c r="I136" s="250">
        <v>1035.7</v>
      </c>
      <c r="J136" s="137">
        <v>621.29999999999995</v>
      </c>
      <c r="K136" s="250">
        <v>621.29999999999995</v>
      </c>
      <c r="L136" s="12">
        <v>20</v>
      </c>
      <c r="M136" s="250">
        <f t="shared" si="31"/>
        <v>1258910</v>
      </c>
      <c r="N136" s="250"/>
      <c r="O136" s="250"/>
      <c r="P136" s="250"/>
      <c r="Q136" s="137">
        <f t="shared" si="32"/>
        <v>1258910</v>
      </c>
      <c r="R136" s="250">
        <v>1258910</v>
      </c>
      <c r="S136" s="255"/>
      <c r="T136" s="250"/>
      <c r="U136" s="250"/>
      <c r="V136" s="250"/>
      <c r="W136" s="250"/>
      <c r="X136" s="250"/>
      <c r="Y136" s="250"/>
      <c r="Z136" s="250"/>
      <c r="AA136" s="250"/>
      <c r="AB136" s="250"/>
      <c r="AC136" s="250"/>
      <c r="AD136" s="250"/>
      <c r="AE136" s="250"/>
      <c r="AF136" s="250"/>
      <c r="AG136" s="337">
        <v>2025</v>
      </c>
      <c r="AH136" s="166" t="s">
        <v>3050</v>
      </c>
      <c r="AI136" s="166"/>
      <c r="AJ136" s="134">
        <f t="shared" si="27"/>
        <v>107</v>
      </c>
      <c r="AK136" s="35" t="s">
        <v>153</v>
      </c>
      <c r="AL136" s="134" t="str">
        <f t="shared" si="28"/>
        <v>107.</v>
      </c>
      <c r="AM136" s="140"/>
      <c r="AN136" s="35"/>
      <c r="AO136" s="193"/>
    </row>
    <row r="137" spans="1:41" ht="22.5" hidden="1" customHeight="1" x14ac:dyDescent="0.25">
      <c r="A137" s="68" t="s">
        <v>3291</v>
      </c>
      <c r="B137" s="25">
        <v>650</v>
      </c>
      <c r="C137" s="154" t="s">
        <v>262</v>
      </c>
      <c r="D137" s="25">
        <v>1938</v>
      </c>
      <c r="E137" s="68" t="s">
        <v>2932</v>
      </c>
      <c r="F137" s="68" t="s">
        <v>2934</v>
      </c>
      <c r="G137" s="25">
        <v>2</v>
      </c>
      <c r="H137" s="25">
        <v>2</v>
      </c>
      <c r="I137" s="335">
        <v>1032.9000000000001</v>
      </c>
      <c r="J137" s="137">
        <v>617.79999999999995</v>
      </c>
      <c r="K137" s="335">
        <v>617.79999999999995</v>
      </c>
      <c r="L137" s="12">
        <v>22</v>
      </c>
      <c r="M137" s="250">
        <f t="shared" si="31"/>
        <v>1258910</v>
      </c>
      <c r="N137" s="250"/>
      <c r="O137" s="250"/>
      <c r="P137" s="250"/>
      <c r="Q137" s="137">
        <f t="shared" si="32"/>
        <v>1258910</v>
      </c>
      <c r="R137" s="250">
        <v>1258910</v>
      </c>
      <c r="S137" s="255"/>
      <c r="T137" s="250"/>
      <c r="U137" s="250"/>
      <c r="V137" s="250"/>
      <c r="W137" s="250"/>
      <c r="X137" s="250"/>
      <c r="Y137" s="250"/>
      <c r="Z137" s="250"/>
      <c r="AA137" s="250"/>
      <c r="AB137" s="250"/>
      <c r="AC137" s="250"/>
      <c r="AD137" s="250"/>
      <c r="AE137" s="250"/>
      <c r="AF137" s="250"/>
      <c r="AG137" s="337">
        <v>2025</v>
      </c>
      <c r="AH137" s="166" t="s">
        <v>3050</v>
      </c>
      <c r="AI137" s="166"/>
      <c r="AJ137" s="134">
        <f t="shared" si="27"/>
        <v>108</v>
      </c>
      <c r="AK137" s="35" t="s">
        <v>153</v>
      </c>
      <c r="AL137" s="134" t="str">
        <f t="shared" si="28"/>
        <v>108.</v>
      </c>
      <c r="AM137" s="140"/>
      <c r="AN137" s="35"/>
      <c r="AO137" s="193"/>
    </row>
    <row r="138" spans="1:41" ht="22.5" hidden="1" customHeight="1" x14ac:dyDescent="0.25">
      <c r="A138" s="68" t="s">
        <v>3292</v>
      </c>
      <c r="B138" s="25">
        <v>641</v>
      </c>
      <c r="C138" s="36" t="s">
        <v>1692</v>
      </c>
      <c r="D138" s="25">
        <v>1939</v>
      </c>
      <c r="E138" s="68" t="s">
        <v>2932</v>
      </c>
      <c r="F138" s="68" t="s">
        <v>2935</v>
      </c>
      <c r="G138" s="25">
        <v>2</v>
      </c>
      <c r="H138" s="25">
        <v>1</v>
      </c>
      <c r="I138" s="335">
        <v>745.7</v>
      </c>
      <c r="J138" s="335">
        <v>473.2</v>
      </c>
      <c r="K138" s="335">
        <v>290</v>
      </c>
      <c r="L138" s="12">
        <v>15</v>
      </c>
      <c r="M138" s="250">
        <f t="shared" si="31"/>
        <v>138645</v>
      </c>
      <c r="N138" s="250"/>
      <c r="O138" s="250"/>
      <c r="P138" s="250"/>
      <c r="Q138" s="137">
        <f t="shared" si="32"/>
        <v>138645</v>
      </c>
      <c r="R138" s="259">
        <v>138645</v>
      </c>
      <c r="S138" s="260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137"/>
      <c r="AD138" s="137"/>
      <c r="AE138" s="259"/>
      <c r="AF138" s="259"/>
      <c r="AG138" s="337">
        <v>2025</v>
      </c>
      <c r="AH138" s="166" t="s">
        <v>3049</v>
      </c>
      <c r="AI138" s="166"/>
      <c r="AJ138" s="134">
        <f t="shared" si="27"/>
        <v>109</v>
      </c>
      <c r="AK138" s="35" t="s">
        <v>153</v>
      </c>
      <c r="AL138" s="134" t="str">
        <f t="shared" si="28"/>
        <v>109.</v>
      </c>
      <c r="AM138" s="140"/>
      <c r="AN138" s="35"/>
      <c r="AO138" s="193"/>
    </row>
    <row r="139" spans="1:41" ht="22.5" hidden="1" customHeight="1" x14ac:dyDescent="0.25">
      <c r="A139" s="68" t="s">
        <v>3293</v>
      </c>
      <c r="B139" s="25">
        <v>124</v>
      </c>
      <c r="C139" s="154" t="s">
        <v>1108</v>
      </c>
      <c r="D139" s="25">
        <v>1940</v>
      </c>
      <c r="E139" s="68" t="s">
        <v>2932</v>
      </c>
      <c r="F139" s="68" t="s">
        <v>2935</v>
      </c>
      <c r="G139" s="25">
        <v>1</v>
      </c>
      <c r="H139" s="25">
        <v>2</v>
      </c>
      <c r="I139" s="250">
        <v>282.60000000000002</v>
      </c>
      <c r="J139" s="137">
        <v>282.60000000000002</v>
      </c>
      <c r="K139" s="250">
        <v>282.60000000000002</v>
      </c>
      <c r="L139" s="12">
        <v>12</v>
      </c>
      <c r="M139" s="250">
        <f t="shared" si="31"/>
        <v>446420</v>
      </c>
      <c r="N139" s="250"/>
      <c r="O139" s="250"/>
      <c r="P139" s="250"/>
      <c r="Q139" s="137">
        <f t="shared" si="32"/>
        <v>446420</v>
      </c>
      <c r="R139" s="250"/>
      <c r="S139" s="255"/>
      <c r="T139" s="250"/>
      <c r="U139" s="250"/>
      <c r="V139" s="250"/>
      <c r="W139" s="250"/>
      <c r="X139" s="250"/>
      <c r="Y139" s="250">
        <v>130</v>
      </c>
      <c r="Z139" s="250">
        <f>Y139*3434</f>
        <v>446420</v>
      </c>
      <c r="AA139" s="250"/>
      <c r="AB139" s="250"/>
      <c r="AC139" s="250"/>
      <c r="AD139" s="250"/>
      <c r="AE139" s="250"/>
      <c r="AF139" s="250"/>
      <c r="AG139" s="337">
        <v>2025</v>
      </c>
      <c r="AH139" s="166"/>
      <c r="AI139" s="166"/>
      <c r="AJ139" s="134">
        <f t="shared" si="27"/>
        <v>110</v>
      </c>
      <c r="AK139" s="35" t="s">
        <v>153</v>
      </c>
      <c r="AL139" s="134" t="str">
        <f t="shared" si="28"/>
        <v>110.</v>
      </c>
      <c r="AM139" s="140"/>
      <c r="AN139" s="35"/>
      <c r="AO139" s="193"/>
    </row>
    <row r="140" spans="1:41" ht="22.5" hidden="1" customHeight="1" x14ac:dyDescent="0.25">
      <c r="A140" s="68" t="s">
        <v>3294</v>
      </c>
      <c r="B140" s="25">
        <v>293</v>
      </c>
      <c r="C140" s="333" t="s">
        <v>1107</v>
      </c>
      <c r="D140" s="25">
        <v>1940</v>
      </c>
      <c r="E140" s="68" t="s">
        <v>2932</v>
      </c>
      <c r="F140" s="68" t="s">
        <v>2935</v>
      </c>
      <c r="G140" s="25">
        <v>2</v>
      </c>
      <c r="H140" s="25">
        <v>1</v>
      </c>
      <c r="I140" s="250">
        <v>279</v>
      </c>
      <c r="J140" s="137">
        <v>194.1</v>
      </c>
      <c r="K140" s="250">
        <v>194.1</v>
      </c>
      <c r="L140" s="12">
        <v>11</v>
      </c>
      <c r="M140" s="250">
        <f t="shared" si="31"/>
        <v>38583</v>
      </c>
      <c r="N140" s="250"/>
      <c r="O140" s="250"/>
      <c r="P140" s="250"/>
      <c r="Q140" s="137">
        <f t="shared" si="32"/>
        <v>38583</v>
      </c>
      <c r="R140" s="250">
        <v>38583</v>
      </c>
      <c r="S140" s="255"/>
      <c r="T140" s="250"/>
      <c r="U140" s="250"/>
      <c r="V140" s="250"/>
      <c r="W140" s="250"/>
      <c r="X140" s="250"/>
      <c r="Y140" s="250"/>
      <c r="Z140" s="250"/>
      <c r="AA140" s="250"/>
      <c r="AB140" s="250"/>
      <c r="AC140" s="250"/>
      <c r="AD140" s="250"/>
      <c r="AE140" s="250"/>
      <c r="AF140" s="250"/>
      <c r="AG140" s="337">
        <v>2025</v>
      </c>
      <c r="AH140" s="166" t="s">
        <v>3048</v>
      </c>
      <c r="AI140" s="166"/>
      <c r="AJ140" s="134">
        <f t="shared" si="27"/>
        <v>111</v>
      </c>
      <c r="AK140" s="35" t="s">
        <v>153</v>
      </c>
      <c r="AL140" s="134" t="str">
        <f t="shared" si="28"/>
        <v>111.</v>
      </c>
      <c r="AM140" s="140"/>
      <c r="AN140" s="35"/>
      <c r="AO140" s="193"/>
    </row>
    <row r="141" spans="1:41" ht="22.5" hidden="1" customHeight="1" x14ac:dyDescent="0.25">
      <c r="A141" s="68" t="s">
        <v>3295</v>
      </c>
      <c r="B141" s="25">
        <v>469</v>
      </c>
      <c r="C141" s="205" t="s">
        <v>208</v>
      </c>
      <c r="D141" s="25">
        <v>1940</v>
      </c>
      <c r="E141" s="108" t="s">
        <v>2932</v>
      </c>
      <c r="F141" s="68" t="s">
        <v>2934</v>
      </c>
      <c r="G141" s="25">
        <v>4</v>
      </c>
      <c r="H141" s="25">
        <v>2</v>
      </c>
      <c r="I141" s="137">
        <v>2304.6</v>
      </c>
      <c r="J141" s="137">
        <v>1217.5999999999999</v>
      </c>
      <c r="K141" s="137">
        <v>1217.5999999999999</v>
      </c>
      <c r="L141" s="30">
        <v>62</v>
      </c>
      <c r="M141" s="137">
        <f t="shared" si="31"/>
        <v>446745</v>
      </c>
      <c r="N141" s="137"/>
      <c r="O141" s="137"/>
      <c r="P141" s="137"/>
      <c r="Q141" s="137">
        <f t="shared" si="32"/>
        <v>446745</v>
      </c>
      <c r="R141" s="137">
        <v>446745</v>
      </c>
      <c r="S141" s="30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337">
        <v>2025</v>
      </c>
      <c r="AH141" s="218" t="s">
        <v>3049</v>
      </c>
      <c r="AI141" s="218"/>
      <c r="AJ141" s="134">
        <f t="shared" si="27"/>
        <v>112</v>
      </c>
      <c r="AK141" s="35" t="s">
        <v>153</v>
      </c>
      <c r="AL141" s="134" t="str">
        <f t="shared" si="28"/>
        <v>112.</v>
      </c>
      <c r="AM141" s="140"/>
      <c r="AN141" s="35"/>
      <c r="AO141" s="193"/>
    </row>
    <row r="142" spans="1:41" ht="22.5" hidden="1" customHeight="1" x14ac:dyDescent="0.25">
      <c r="A142" s="68" t="s">
        <v>3296</v>
      </c>
      <c r="B142" s="25">
        <v>657</v>
      </c>
      <c r="C142" s="154" t="s">
        <v>279</v>
      </c>
      <c r="D142" s="25">
        <v>1940</v>
      </c>
      <c r="E142" s="68" t="s">
        <v>2932</v>
      </c>
      <c r="F142" s="68" t="s">
        <v>2934</v>
      </c>
      <c r="G142" s="25">
        <v>2</v>
      </c>
      <c r="H142" s="25">
        <v>2</v>
      </c>
      <c r="I142" s="335">
        <v>716.9</v>
      </c>
      <c r="J142" s="137">
        <v>440.8</v>
      </c>
      <c r="K142" s="335">
        <v>440.8</v>
      </c>
      <c r="L142" s="12">
        <v>20</v>
      </c>
      <c r="M142" s="250">
        <f t="shared" si="31"/>
        <v>848749</v>
      </c>
      <c r="N142" s="250"/>
      <c r="O142" s="250"/>
      <c r="P142" s="250"/>
      <c r="Q142" s="137">
        <f t="shared" si="32"/>
        <v>848749</v>
      </c>
      <c r="R142" s="250">
        <v>848749</v>
      </c>
      <c r="S142" s="255"/>
      <c r="T142" s="250"/>
      <c r="U142" s="250"/>
      <c r="V142" s="250"/>
      <c r="W142" s="250"/>
      <c r="X142" s="250"/>
      <c r="Y142" s="250"/>
      <c r="Z142" s="250"/>
      <c r="AA142" s="250"/>
      <c r="AB142" s="250"/>
      <c r="AC142" s="250"/>
      <c r="AD142" s="250"/>
      <c r="AE142" s="250"/>
      <c r="AF142" s="250"/>
      <c r="AG142" s="337">
        <v>2025</v>
      </c>
      <c r="AH142" s="166" t="s">
        <v>3050</v>
      </c>
      <c r="AI142" s="166"/>
      <c r="AJ142" s="134">
        <f t="shared" si="27"/>
        <v>113</v>
      </c>
      <c r="AK142" s="35" t="s">
        <v>153</v>
      </c>
      <c r="AL142" s="134" t="str">
        <f t="shared" si="28"/>
        <v>113.</v>
      </c>
      <c r="AM142" s="140"/>
      <c r="AN142" s="35"/>
      <c r="AO142" s="193"/>
    </row>
    <row r="143" spans="1:41" ht="22.5" hidden="1" customHeight="1" x14ac:dyDescent="0.25">
      <c r="A143" s="68" t="s">
        <v>3297</v>
      </c>
      <c r="B143" s="25">
        <v>268</v>
      </c>
      <c r="C143" s="36" t="s">
        <v>1667</v>
      </c>
      <c r="D143" s="25">
        <v>1946</v>
      </c>
      <c r="E143" s="68" t="s">
        <v>2932</v>
      </c>
      <c r="F143" s="68" t="s">
        <v>2935</v>
      </c>
      <c r="G143" s="25">
        <v>1</v>
      </c>
      <c r="H143" s="25">
        <v>2</v>
      </c>
      <c r="I143" s="250">
        <v>637.79999999999995</v>
      </c>
      <c r="J143" s="250">
        <v>439.1</v>
      </c>
      <c r="K143" s="250">
        <v>439.1</v>
      </c>
      <c r="L143" s="12">
        <v>25</v>
      </c>
      <c r="M143" s="137">
        <f t="shared" si="31"/>
        <v>71450</v>
      </c>
      <c r="N143" s="137"/>
      <c r="O143" s="137"/>
      <c r="P143" s="137"/>
      <c r="Q143" s="137">
        <f t="shared" si="32"/>
        <v>71450</v>
      </c>
      <c r="R143" s="137">
        <v>71450</v>
      </c>
      <c r="S143" s="30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337">
        <v>2025</v>
      </c>
      <c r="AH143" s="166" t="s">
        <v>3048</v>
      </c>
      <c r="AI143" s="166"/>
      <c r="AJ143" s="134">
        <f t="shared" si="27"/>
        <v>114</v>
      </c>
      <c r="AK143" s="35" t="s">
        <v>153</v>
      </c>
      <c r="AL143" s="134" t="str">
        <f t="shared" si="28"/>
        <v>114.</v>
      </c>
      <c r="AM143" s="140"/>
      <c r="AN143" s="35"/>
      <c r="AO143" s="193"/>
    </row>
    <row r="144" spans="1:41" ht="22.5" hidden="1" customHeight="1" x14ac:dyDescent="0.25">
      <c r="A144" s="68" t="s">
        <v>3298</v>
      </c>
      <c r="B144" s="25">
        <v>291</v>
      </c>
      <c r="C144" s="154" t="s">
        <v>1105</v>
      </c>
      <c r="D144" s="25">
        <v>1946</v>
      </c>
      <c r="E144" s="68" t="s">
        <v>2932</v>
      </c>
      <c r="F144" s="68" t="s">
        <v>2937</v>
      </c>
      <c r="G144" s="25">
        <v>2</v>
      </c>
      <c r="H144" s="25">
        <v>1</v>
      </c>
      <c r="I144" s="335">
        <v>411.1</v>
      </c>
      <c r="J144" s="335">
        <v>252.5</v>
      </c>
      <c r="K144" s="335">
        <v>252.5</v>
      </c>
      <c r="L144" s="12">
        <v>4</v>
      </c>
      <c r="M144" s="250">
        <f t="shared" si="31"/>
        <v>178296</v>
      </c>
      <c r="N144" s="250"/>
      <c r="O144" s="250"/>
      <c r="P144" s="250"/>
      <c r="Q144" s="137">
        <f t="shared" si="32"/>
        <v>178296</v>
      </c>
      <c r="R144" s="250">
        <v>178296</v>
      </c>
      <c r="S144" s="255"/>
      <c r="T144" s="250"/>
      <c r="U144" s="250"/>
      <c r="V144" s="250"/>
      <c r="W144" s="250"/>
      <c r="X144" s="250"/>
      <c r="Y144" s="250"/>
      <c r="Z144" s="250"/>
      <c r="AA144" s="250"/>
      <c r="AB144" s="250"/>
      <c r="AC144" s="250"/>
      <c r="AD144" s="250"/>
      <c r="AE144" s="137"/>
      <c r="AF144" s="250"/>
      <c r="AG144" s="337">
        <v>2025</v>
      </c>
      <c r="AH144" s="166" t="s">
        <v>3052</v>
      </c>
      <c r="AI144" s="166"/>
      <c r="AJ144" s="134">
        <f t="shared" si="27"/>
        <v>115</v>
      </c>
      <c r="AK144" s="35" t="s">
        <v>153</v>
      </c>
      <c r="AL144" s="134" t="str">
        <f t="shared" si="28"/>
        <v>115.</v>
      </c>
      <c r="AM144" s="140"/>
      <c r="AN144" s="296"/>
      <c r="AO144" s="193"/>
    </row>
    <row r="145" spans="1:41" ht="22.5" hidden="1" customHeight="1" x14ac:dyDescent="0.25">
      <c r="A145" s="68" t="s">
        <v>3299</v>
      </c>
      <c r="B145" s="25">
        <v>264</v>
      </c>
      <c r="C145" s="36" t="s">
        <v>1666</v>
      </c>
      <c r="D145" s="25">
        <v>1947</v>
      </c>
      <c r="E145" s="68" t="s">
        <v>2932</v>
      </c>
      <c r="F145" s="68" t="s">
        <v>2935</v>
      </c>
      <c r="G145" s="25">
        <v>1</v>
      </c>
      <c r="H145" s="25">
        <v>5</v>
      </c>
      <c r="I145" s="250">
        <v>420.8</v>
      </c>
      <c r="J145" s="250">
        <v>329.9</v>
      </c>
      <c r="K145" s="250">
        <v>329.9</v>
      </c>
      <c r="L145" s="12">
        <v>25</v>
      </c>
      <c r="M145" s="137">
        <f t="shared" si="31"/>
        <v>1022645.2000000001</v>
      </c>
      <c r="N145" s="137"/>
      <c r="O145" s="137"/>
      <c r="P145" s="137"/>
      <c r="Q145" s="137">
        <f t="shared" si="32"/>
        <v>1022645.2000000001</v>
      </c>
      <c r="R145" s="137"/>
      <c r="S145" s="30"/>
      <c r="T145" s="137"/>
      <c r="U145" s="137"/>
      <c r="V145" s="137"/>
      <c r="W145" s="137"/>
      <c r="X145" s="137"/>
      <c r="Y145" s="137">
        <v>297.8</v>
      </c>
      <c r="Z145" s="137">
        <f>Y145*3434</f>
        <v>1022645.2000000001</v>
      </c>
      <c r="AA145" s="137"/>
      <c r="AB145" s="137"/>
      <c r="AC145" s="137"/>
      <c r="AD145" s="137"/>
      <c r="AE145" s="137"/>
      <c r="AF145" s="137"/>
      <c r="AG145" s="337">
        <v>2025</v>
      </c>
      <c r="AH145" s="166"/>
      <c r="AI145" s="166"/>
      <c r="AJ145" s="134">
        <f t="shared" si="27"/>
        <v>116</v>
      </c>
      <c r="AK145" s="35" t="s">
        <v>153</v>
      </c>
      <c r="AL145" s="134" t="str">
        <f t="shared" si="28"/>
        <v>116.</v>
      </c>
      <c r="AM145" s="140"/>
      <c r="AN145" s="35"/>
      <c r="AO145" s="193"/>
    </row>
    <row r="146" spans="1:41" ht="22.5" hidden="1" customHeight="1" x14ac:dyDescent="0.25">
      <c r="A146" s="68" t="s">
        <v>3300</v>
      </c>
      <c r="B146" s="25">
        <v>563</v>
      </c>
      <c r="C146" s="205" t="s">
        <v>213</v>
      </c>
      <c r="D146" s="25">
        <v>1949</v>
      </c>
      <c r="E146" s="108" t="s">
        <v>2932</v>
      </c>
      <c r="F146" s="68" t="s">
        <v>2934</v>
      </c>
      <c r="G146" s="25">
        <v>2</v>
      </c>
      <c r="H146" s="25">
        <v>1</v>
      </c>
      <c r="I146" s="137">
        <v>746.6</v>
      </c>
      <c r="J146" s="137">
        <v>496.8</v>
      </c>
      <c r="K146" s="137">
        <v>496.8</v>
      </c>
      <c r="L146" s="30">
        <v>26</v>
      </c>
      <c r="M146" s="250">
        <f t="shared" si="31"/>
        <v>154050</v>
      </c>
      <c r="N146" s="250"/>
      <c r="O146" s="250"/>
      <c r="P146" s="250"/>
      <c r="Q146" s="137">
        <f t="shared" si="32"/>
        <v>154050</v>
      </c>
      <c r="R146" s="137">
        <v>154050</v>
      </c>
      <c r="S146" s="30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337">
        <v>2025</v>
      </c>
      <c r="AH146" s="166" t="s">
        <v>3049</v>
      </c>
      <c r="AI146" s="166"/>
      <c r="AJ146" s="134">
        <f t="shared" si="27"/>
        <v>117</v>
      </c>
      <c r="AK146" s="35" t="s">
        <v>153</v>
      </c>
      <c r="AL146" s="134" t="str">
        <f t="shared" si="28"/>
        <v>117.</v>
      </c>
      <c r="AM146" s="140"/>
      <c r="AN146" s="35"/>
      <c r="AO146" s="193"/>
    </row>
    <row r="147" spans="1:41" ht="22.5" hidden="1" customHeight="1" x14ac:dyDescent="0.25">
      <c r="A147" s="68" t="s">
        <v>3301</v>
      </c>
      <c r="B147" s="25">
        <v>233</v>
      </c>
      <c r="C147" s="36" t="s">
        <v>1664</v>
      </c>
      <c r="D147" s="25">
        <v>1950</v>
      </c>
      <c r="E147" s="68" t="s">
        <v>2932</v>
      </c>
      <c r="F147" s="68" t="s">
        <v>2935</v>
      </c>
      <c r="G147" s="25">
        <v>2</v>
      </c>
      <c r="H147" s="25">
        <v>2</v>
      </c>
      <c r="I147" s="335">
        <v>374.5</v>
      </c>
      <c r="J147" s="335">
        <v>262.7</v>
      </c>
      <c r="K147" s="335">
        <v>262.7</v>
      </c>
      <c r="L147" s="12">
        <v>14</v>
      </c>
      <c r="M147" s="137">
        <f t="shared" si="31"/>
        <v>321240</v>
      </c>
      <c r="N147" s="137"/>
      <c r="O147" s="137"/>
      <c r="P147" s="137"/>
      <c r="Q147" s="137">
        <f t="shared" si="32"/>
        <v>321240</v>
      </c>
      <c r="R147" s="137"/>
      <c r="S147" s="30"/>
      <c r="T147" s="137"/>
      <c r="U147" s="137"/>
      <c r="V147" s="137"/>
      <c r="W147" s="137"/>
      <c r="X147" s="137"/>
      <c r="Y147" s="137"/>
      <c r="Z147" s="137"/>
      <c r="AA147" s="137">
        <v>120</v>
      </c>
      <c r="AB147" s="137">
        <f>AA147*2677</f>
        <v>321240</v>
      </c>
      <c r="AC147" s="137"/>
      <c r="AD147" s="137"/>
      <c r="AE147" s="137"/>
      <c r="AF147" s="137"/>
      <c r="AG147" s="337">
        <v>2025</v>
      </c>
      <c r="AH147" s="166"/>
      <c r="AI147" s="166"/>
      <c r="AJ147" s="134">
        <f t="shared" si="27"/>
        <v>118</v>
      </c>
      <c r="AK147" s="35" t="s">
        <v>153</v>
      </c>
      <c r="AL147" s="134" t="str">
        <f t="shared" si="28"/>
        <v>118.</v>
      </c>
      <c r="AM147" s="140"/>
      <c r="AN147" s="35"/>
      <c r="AO147" s="193"/>
    </row>
    <row r="148" spans="1:41" ht="22.5" hidden="1" customHeight="1" x14ac:dyDescent="0.25">
      <c r="A148" s="68" t="s">
        <v>3302</v>
      </c>
      <c r="B148" s="25">
        <v>245</v>
      </c>
      <c r="C148" s="131" t="s">
        <v>251</v>
      </c>
      <c r="D148" s="25">
        <v>1950</v>
      </c>
      <c r="E148" s="68" t="s">
        <v>2932</v>
      </c>
      <c r="F148" s="68" t="s">
        <v>2935</v>
      </c>
      <c r="G148" s="25">
        <v>2</v>
      </c>
      <c r="H148" s="25">
        <v>2</v>
      </c>
      <c r="I148" s="335">
        <v>336.6</v>
      </c>
      <c r="J148" s="335">
        <v>233.6</v>
      </c>
      <c r="K148" s="335">
        <v>233.6</v>
      </c>
      <c r="L148" s="12">
        <v>12</v>
      </c>
      <c r="M148" s="250">
        <f t="shared" si="31"/>
        <v>100030</v>
      </c>
      <c r="N148" s="250"/>
      <c r="O148" s="250"/>
      <c r="P148" s="250"/>
      <c r="Q148" s="137">
        <f t="shared" si="32"/>
        <v>100030</v>
      </c>
      <c r="R148" s="250">
        <v>100030</v>
      </c>
      <c r="S148" s="255"/>
      <c r="T148" s="250"/>
      <c r="U148" s="250"/>
      <c r="V148" s="250"/>
      <c r="W148" s="250"/>
      <c r="X148" s="250"/>
      <c r="Y148" s="250"/>
      <c r="Z148" s="250"/>
      <c r="AA148" s="250"/>
      <c r="AB148" s="250"/>
      <c r="AC148" s="250"/>
      <c r="AD148" s="250"/>
      <c r="AE148" s="250"/>
      <c r="AF148" s="250"/>
      <c r="AG148" s="337">
        <v>2025</v>
      </c>
      <c r="AH148" s="166" t="s">
        <v>3048</v>
      </c>
      <c r="AI148" s="166"/>
      <c r="AJ148" s="134">
        <f t="shared" si="27"/>
        <v>119</v>
      </c>
      <c r="AK148" s="35" t="s">
        <v>153</v>
      </c>
      <c r="AL148" s="134" t="str">
        <f t="shared" si="28"/>
        <v>119.</v>
      </c>
      <c r="AM148" s="140"/>
      <c r="AN148" s="296"/>
      <c r="AO148" s="193"/>
    </row>
    <row r="149" spans="1:41" ht="22.5" hidden="1" customHeight="1" x14ac:dyDescent="0.25">
      <c r="A149" s="68" t="s">
        <v>3303</v>
      </c>
      <c r="B149" s="25">
        <v>408</v>
      </c>
      <c r="C149" s="154" t="s">
        <v>255</v>
      </c>
      <c r="D149" s="25">
        <v>1950</v>
      </c>
      <c r="E149" s="68" t="s">
        <v>2932</v>
      </c>
      <c r="F149" s="68" t="s">
        <v>2934</v>
      </c>
      <c r="G149" s="25">
        <v>2</v>
      </c>
      <c r="H149" s="25">
        <v>1</v>
      </c>
      <c r="I149" s="335">
        <v>724.8</v>
      </c>
      <c r="J149" s="137">
        <v>399.8</v>
      </c>
      <c r="K149" s="335">
        <v>399.8</v>
      </c>
      <c r="L149" s="12">
        <v>15</v>
      </c>
      <c r="M149" s="250">
        <f t="shared" si="31"/>
        <v>2572866</v>
      </c>
      <c r="N149" s="250"/>
      <c r="O149" s="250"/>
      <c r="P149" s="250"/>
      <c r="Q149" s="137">
        <f t="shared" si="32"/>
        <v>2572866</v>
      </c>
      <c r="R149" s="250"/>
      <c r="S149" s="255"/>
      <c r="T149" s="250"/>
      <c r="U149" s="250">
        <v>342</v>
      </c>
      <c r="V149" s="250">
        <f>U149*7523</f>
        <v>2572866</v>
      </c>
      <c r="W149" s="250"/>
      <c r="X149" s="250"/>
      <c r="Y149" s="250"/>
      <c r="Z149" s="250"/>
      <c r="AA149" s="250"/>
      <c r="AB149" s="250"/>
      <c r="AC149" s="250"/>
      <c r="AD149" s="250"/>
      <c r="AE149" s="250"/>
      <c r="AF149" s="250"/>
      <c r="AG149" s="337">
        <v>2025</v>
      </c>
      <c r="AH149" s="166"/>
      <c r="AI149" s="166"/>
      <c r="AJ149" s="134">
        <f t="shared" si="27"/>
        <v>120</v>
      </c>
      <c r="AK149" s="35" t="s">
        <v>153</v>
      </c>
      <c r="AL149" s="134" t="str">
        <f t="shared" si="28"/>
        <v>120.</v>
      </c>
      <c r="AM149" s="140"/>
      <c r="AN149" s="35"/>
      <c r="AO149" s="193"/>
    </row>
    <row r="150" spans="1:41" ht="22.5" hidden="1" customHeight="1" x14ac:dyDescent="0.25">
      <c r="A150" s="68" t="s">
        <v>3304</v>
      </c>
      <c r="B150" s="25">
        <v>226</v>
      </c>
      <c r="C150" s="205" t="s">
        <v>1158</v>
      </c>
      <c r="D150" s="25">
        <v>1950</v>
      </c>
      <c r="E150" s="108" t="s">
        <v>2932</v>
      </c>
      <c r="F150" s="108" t="s">
        <v>2935</v>
      </c>
      <c r="G150" s="25">
        <v>2</v>
      </c>
      <c r="H150" s="25">
        <v>1</v>
      </c>
      <c r="I150" s="256">
        <v>374.5</v>
      </c>
      <c r="J150" s="137">
        <v>262.7</v>
      </c>
      <c r="K150" s="256">
        <v>117.3</v>
      </c>
      <c r="L150" s="257">
        <v>17</v>
      </c>
      <c r="M150" s="250">
        <f t="shared" si="31"/>
        <v>487320</v>
      </c>
      <c r="N150" s="250"/>
      <c r="O150" s="250"/>
      <c r="P150" s="250"/>
      <c r="Q150" s="137">
        <f t="shared" si="32"/>
        <v>487320</v>
      </c>
      <c r="R150" s="137">
        <v>487320</v>
      </c>
      <c r="S150" s="30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337">
        <v>2025</v>
      </c>
      <c r="AH150" s="166" t="s">
        <v>3050</v>
      </c>
      <c r="AI150" s="166"/>
      <c r="AJ150" s="134">
        <f t="shared" si="27"/>
        <v>121</v>
      </c>
      <c r="AK150" s="35" t="s">
        <v>153</v>
      </c>
      <c r="AL150" s="134" t="str">
        <f t="shared" si="28"/>
        <v>121.</v>
      </c>
      <c r="AM150" s="140"/>
      <c r="AN150" s="35"/>
      <c r="AO150" s="193"/>
    </row>
    <row r="151" spans="1:41" ht="22.5" hidden="1" customHeight="1" x14ac:dyDescent="0.25">
      <c r="A151" s="68" t="s">
        <v>3305</v>
      </c>
      <c r="B151" s="25">
        <v>677</v>
      </c>
      <c r="C151" s="154" t="s">
        <v>281</v>
      </c>
      <c r="D151" s="25">
        <v>1952</v>
      </c>
      <c r="E151" s="68" t="s">
        <v>2932</v>
      </c>
      <c r="F151" s="68" t="s">
        <v>2934</v>
      </c>
      <c r="G151" s="25">
        <v>2</v>
      </c>
      <c r="H151" s="25">
        <v>3</v>
      </c>
      <c r="I151" s="335">
        <v>3667.2</v>
      </c>
      <c r="J151" s="137">
        <v>1531.6</v>
      </c>
      <c r="K151" s="335">
        <v>1531.6</v>
      </c>
      <c r="L151" s="12">
        <v>53</v>
      </c>
      <c r="M151" s="250">
        <f t="shared" si="31"/>
        <v>717876</v>
      </c>
      <c r="N151" s="250"/>
      <c r="O151" s="250"/>
      <c r="P151" s="250"/>
      <c r="Q151" s="137">
        <f t="shared" si="32"/>
        <v>717876</v>
      </c>
      <c r="R151" s="250">
        <v>717876</v>
      </c>
      <c r="S151" s="255"/>
      <c r="T151" s="250"/>
      <c r="U151" s="250"/>
      <c r="V151" s="250"/>
      <c r="W151" s="250"/>
      <c r="X151" s="250"/>
      <c r="Y151" s="250"/>
      <c r="Z151" s="250"/>
      <c r="AA151" s="250"/>
      <c r="AB151" s="250"/>
      <c r="AC151" s="250"/>
      <c r="AD151" s="250"/>
      <c r="AE151" s="137"/>
      <c r="AF151" s="250"/>
      <c r="AG151" s="337">
        <v>2025</v>
      </c>
      <c r="AH151" s="166" t="s">
        <v>3052</v>
      </c>
      <c r="AI151" s="166"/>
      <c r="AJ151" s="134">
        <f t="shared" si="27"/>
        <v>122</v>
      </c>
      <c r="AK151" s="35" t="s">
        <v>153</v>
      </c>
      <c r="AL151" s="134" t="str">
        <f t="shared" si="28"/>
        <v>122.</v>
      </c>
      <c r="AM151" s="140"/>
      <c r="AN151" s="35"/>
      <c r="AO151" s="193"/>
    </row>
    <row r="152" spans="1:41" ht="22.5" hidden="1" customHeight="1" x14ac:dyDescent="0.25">
      <c r="A152" s="68" t="s">
        <v>3306</v>
      </c>
      <c r="B152" s="25">
        <v>412</v>
      </c>
      <c r="C152" s="36" t="s">
        <v>1675</v>
      </c>
      <c r="D152" s="25">
        <v>1983</v>
      </c>
      <c r="E152" s="68" t="s">
        <v>2932</v>
      </c>
      <c r="F152" s="68" t="s">
        <v>2934</v>
      </c>
      <c r="G152" s="25">
        <v>5</v>
      </c>
      <c r="H152" s="25">
        <v>5</v>
      </c>
      <c r="I152" s="250">
        <v>4821.8999999999996</v>
      </c>
      <c r="J152" s="250">
        <v>3396.9</v>
      </c>
      <c r="K152" s="250">
        <v>3396.9</v>
      </c>
      <c r="L152" s="12">
        <v>155</v>
      </c>
      <c r="M152" s="250">
        <f t="shared" si="31"/>
        <v>4082597</v>
      </c>
      <c r="N152" s="250"/>
      <c r="O152" s="250"/>
      <c r="P152" s="250"/>
      <c r="Q152" s="137">
        <f t="shared" si="32"/>
        <v>4082597</v>
      </c>
      <c r="R152" s="259"/>
      <c r="S152" s="260"/>
      <c r="T152" s="259"/>
      <c r="U152" s="259">
        <v>1151</v>
      </c>
      <c r="V152" s="259">
        <f>U152*3547</f>
        <v>4082597</v>
      </c>
      <c r="W152" s="259"/>
      <c r="X152" s="259"/>
      <c r="Y152" s="259"/>
      <c r="Z152" s="259"/>
      <c r="AA152" s="259"/>
      <c r="AB152" s="259"/>
      <c r="AC152" s="137"/>
      <c r="AD152" s="137"/>
      <c r="AE152" s="259"/>
      <c r="AF152" s="259"/>
      <c r="AG152" s="337">
        <v>2025</v>
      </c>
      <c r="AH152" s="166"/>
      <c r="AI152" s="166"/>
      <c r="AJ152" s="134">
        <f t="shared" si="27"/>
        <v>123</v>
      </c>
      <c r="AK152" s="35" t="s">
        <v>153</v>
      </c>
      <c r="AL152" s="134" t="str">
        <f t="shared" si="28"/>
        <v>123.</v>
      </c>
      <c r="AM152" s="140"/>
      <c r="AN152" s="35"/>
      <c r="AO152" s="193"/>
    </row>
    <row r="153" spans="1:41" ht="22.5" hidden="1" customHeight="1" x14ac:dyDescent="0.25">
      <c r="A153" s="68" t="s">
        <v>3307</v>
      </c>
      <c r="B153" s="25">
        <v>545</v>
      </c>
      <c r="C153" s="205" t="s">
        <v>212</v>
      </c>
      <c r="D153" s="25">
        <v>1953</v>
      </c>
      <c r="E153" s="108" t="s">
        <v>2932</v>
      </c>
      <c r="F153" s="68" t="s">
        <v>2934</v>
      </c>
      <c r="G153" s="25">
        <v>2</v>
      </c>
      <c r="H153" s="25">
        <v>4</v>
      </c>
      <c r="I153" s="137">
        <v>1183.3</v>
      </c>
      <c r="J153" s="137">
        <v>652.29999999999995</v>
      </c>
      <c r="K153" s="137">
        <v>652.29999999999995</v>
      </c>
      <c r="L153" s="30">
        <v>41</v>
      </c>
      <c r="M153" s="250">
        <f t="shared" si="31"/>
        <v>913725</v>
      </c>
      <c r="N153" s="250"/>
      <c r="O153" s="250"/>
      <c r="P153" s="250"/>
      <c r="Q153" s="137">
        <f t="shared" si="32"/>
        <v>913725</v>
      </c>
      <c r="R153" s="137">
        <v>913725</v>
      </c>
      <c r="S153" s="30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337">
        <v>2025</v>
      </c>
      <c r="AH153" s="166" t="s">
        <v>3050</v>
      </c>
      <c r="AI153" s="166"/>
      <c r="AJ153" s="134">
        <f t="shared" si="27"/>
        <v>124</v>
      </c>
      <c r="AK153" s="35" t="s">
        <v>153</v>
      </c>
      <c r="AL153" s="134" t="str">
        <f t="shared" si="28"/>
        <v>124.</v>
      </c>
      <c r="AM153" s="140"/>
      <c r="AN153" s="35"/>
      <c r="AO153" s="193"/>
    </row>
    <row r="154" spans="1:41" ht="22.5" hidden="1" customHeight="1" x14ac:dyDescent="0.25">
      <c r="A154" s="68" t="s">
        <v>3308</v>
      </c>
      <c r="B154" s="25">
        <v>546</v>
      </c>
      <c r="C154" s="36" t="s">
        <v>1689</v>
      </c>
      <c r="D154" s="25">
        <v>1953</v>
      </c>
      <c r="E154" s="108" t="s">
        <v>2932</v>
      </c>
      <c r="F154" s="68" t="s">
        <v>2934</v>
      </c>
      <c r="G154" s="25">
        <v>3</v>
      </c>
      <c r="H154" s="25">
        <v>4</v>
      </c>
      <c r="I154" s="137">
        <v>2730.9</v>
      </c>
      <c r="J154" s="137">
        <v>1884.6</v>
      </c>
      <c r="K154" s="137">
        <v>1604.9</v>
      </c>
      <c r="L154" s="30">
        <v>46</v>
      </c>
      <c r="M154" s="250">
        <f t="shared" si="31"/>
        <v>616200</v>
      </c>
      <c r="N154" s="250"/>
      <c r="O154" s="250"/>
      <c r="P154" s="250"/>
      <c r="Q154" s="137">
        <f t="shared" si="32"/>
        <v>616200</v>
      </c>
      <c r="R154" s="259">
        <v>616200</v>
      </c>
      <c r="S154" s="260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137"/>
      <c r="AD154" s="137"/>
      <c r="AE154" s="259"/>
      <c r="AF154" s="259"/>
      <c r="AG154" s="337">
        <v>2025</v>
      </c>
      <c r="AH154" s="166" t="s">
        <v>3049</v>
      </c>
      <c r="AI154" s="166"/>
      <c r="AJ154" s="134">
        <f t="shared" si="27"/>
        <v>125</v>
      </c>
      <c r="AK154" s="35" t="s">
        <v>153</v>
      </c>
      <c r="AL154" s="134" t="str">
        <f t="shared" si="28"/>
        <v>125.</v>
      </c>
      <c r="AM154" s="140"/>
      <c r="AN154" s="35"/>
      <c r="AO154" s="193"/>
    </row>
    <row r="155" spans="1:41" ht="22.5" hidden="1" customHeight="1" x14ac:dyDescent="0.25">
      <c r="A155" s="68" t="s">
        <v>3309</v>
      </c>
      <c r="B155" s="25">
        <v>628</v>
      </c>
      <c r="C155" s="154" t="s">
        <v>259</v>
      </c>
      <c r="D155" s="25">
        <v>1953</v>
      </c>
      <c r="E155" s="68" t="s">
        <v>2932</v>
      </c>
      <c r="F155" s="68" t="s">
        <v>2934</v>
      </c>
      <c r="G155" s="25">
        <v>2</v>
      </c>
      <c r="H155" s="25">
        <v>2</v>
      </c>
      <c r="I155" s="250">
        <v>1147.0999999999999</v>
      </c>
      <c r="J155" s="137">
        <v>637.29999999999995</v>
      </c>
      <c r="K155" s="250">
        <v>637.29999999999995</v>
      </c>
      <c r="L155" s="12">
        <v>11</v>
      </c>
      <c r="M155" s="250">
        <f t="shared" si="31"/>
        <v>1636960</v>
      </c>
      <c r="N155" s="250"/>
      <c r="O155" s="250"/>
      <c r="P155" s="250"/>
      <c r="Q155" s="137">
        <f t="shared" si="32"/>
        <v>1636960</v>
      </c>
      <c r="R155" s="250"/>
      <c r="S155" s="255"/>
      <c r="T155" s="250"/>
      <c r="U155" s="250"/>
      <c r="V155" s="250"/>
      <c r="W155" s="250"/>
      <c r="X155" s="250"/>
      <c r="Y155" s="250">
        <v>520</v>
      </c>
      <c r="Z155" s="250">
        <f>Y155*3148</f>
        <v>1636960</v>
      </c>
      <c r="AA155" s="250"/>
      <c r="AB155" s="250"/>
      <c r="AC155" s="250"/>
      <c r="AD155" s="250"/>
      <c r="AE155" s="250"/>
      <c r="AF155" s="250"/>
      <c r="AG155" s="337">
        <v>2025</v>
      </c>
      <c r="AH155" s="166"/>
      <c r="AI155" s="166"/>
      <c r="AJ155" s="134">
        <f t="shared" si="27"/>
        <v>126</v>
      </c>
      <c r="AK155" s="35" t="s">
        <v>153</v>
      </c>
      <c r="AL155" s="134" t="str">
        <f t="shared" si="28"/>
        <v>126.</v>
      </c>
      <c r="AM155" s="140"/>
      <c r="AN155" s="35"/>
      <c r="AO155" s="193"/>
    </row>
    <row r="156" spans="1:41" ht="22.5" hidden="1" customHeight="1" x14ac:dyDescent="0.25">
      <c r="A156" s="68" t="s">
        <v>3310</v>
      </c>
      <c r="B156" s="25">
        <v>134</v>
      </c>
      <c r="C156" s="204" t="s">
        <v>225</v>
      </c>
      <c r="D156" s="25">
        <v>1954</v>
      </c>
      <c r="E156" s="68" t="s">
        <v>2932</v>
      </c>
      <c r="F156" s="68" t="s">
        <v>2934</v>
      </c>
      <c r="G156" s="25">
        <v>2</v>
      </c>
      <c r="H156" s="25">
        <v>1</v>
      </c>
      <c r="I156" s="335">
        <v>670</v>
      </c>
      <c r="J156" s="335">
        <v>371</v>
      </c>
      <c r="K156" s="335">
        <v>371</v>
      </c>
      <c r="L156" s="12">
        <v>11</v>
      </c>
      <c r="M156" s="250">
        <f t="shared" si="31"/>
        <v>227994</v>
      </c>
      <c r="N156" s="250"/>
      <c r="O156" s="250"/>
      <c r="P156" s="250"/>
      <c r="Q156" s="137">
        <f t="shared" si="32"/>
        <v>227994</v>
      </c>
      <c r="R156" s="250">
        <v>227994</v>
      </c>
      <c r="S156" s="255"/>
      <c r="T156" s="250"/>
      <c r="U156" s="250"/>
      <c r="V156" s="250"/>
      <c r="W156" s="250"/>
      <c r="X156" s="250"/>
      <c r="Y156" s="250"/>
      <c r="Z156" s="250"/>
      <c r="AA156" s="250"/>
      <c r="AB156" s="250"/>
      <c r="AC156" s="250"/>
      <c r="AD156" s="250"/>
      <c r="AE156" s="250"/>
      <c r="AF156" s="250"/>
      <c r="AG156" s="337">
        <v>2025</v>
      </c>
      <c r="AH156" s="166" t="s">
        <v>3049</v>
      </c>
      <c r="AI156" s="166"/>
      <c r="AJ156" s="134">
        <f t="shared" si="27"/>
        <v>127</v>
      </c>
      <c r="AK156" s="35" t="s">
        <v>153</v>
      </c>
      <c r="AL156" s="134" t="str">
        <f t="shared" si="28"/>
        <v>127.</v>
      </c>
      <c r="AM156" s="140"/>
      <c r="AN156" s="296"/>
      <c r="AO156" s="193"/>
    </row>
    <row r="157" spans="1:41" ht="22.5" hidden="1" customHeight="1" x14ac:dyDescent="0.25">
      <c r="A157" s="68" t="s">
        <v>3311</v>
      </c>
      <c r="B157" s="25">
        <v>159</v>
      </c>
      <c r="C157" s="36" t="s">
        <v>1658</v>
      </c>
      <c r="D157" s="25">
        <v>1954</v>
      </c>
      <c r="E157" s="68" t="s">
        <v>2932</v>
      </c>
      <c r="F157" s="68" t="s">
        <v>2934</v>
      </c>
      <c r="G157" s="25">
        <v>2</v>
      </c>
      <c r="H157" s="25">
        <v>2</v>
      </c>
      <c r="I157" s="335">
        <v>673.3</v>
      </c>
      <c r="J157" s="335">
        <v>612.1</v>
      </c>
      <c r="K157" s="335">
        <v>612.1</v>
      </c>
      <c r="L157" s="12">
        <v>25</v>
      </c>
      <c r="M157" s="250">
        <f t="shared" si="31"/>
        <v>104754</v>
      </c>
      <c r="N157" s="250"/>
      <c r="O157" s="250"/>
      <c r="P157" s="250"/>
      <c r="Q157" s="137">
        <f t="shared" si="32"/>
        <v>104754</v>
      </c>
      <c r="R157" s="259">
        <v>104754</v>
      </c>
      <c r="S157" s="260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137"/>
      <c r="AD157" s="137"/>
      <c r="AE157" s="259"/>
      <c r="AF157" s="259"/>
      <c r="AG157" s="337">
        <v>2025</v>
      </c>
      <c r="AH157" s="166" t="s">
        <v>3049</v>
      </c>
      <c r="AI157" s="166"/>
      <c r="AJ157" s="134">
        <f t="shared" ref="AJ157:AJ220" si="33">MAX(AJ153:AJ156)+1</f>
        <v>128</v>
      </c>
      <c r="AK157" s="35" t="s">
        <v>153</v>
      </c>
      <c r="AL157" s="134" t="str">
        <f t="shared" ref="AL157:AL220" si="34">CONCATENATE(AJ157,AK157)</f>
        <v>128.</v>
      </c>
      <c r="AM157" s="140"/>
      <c r="AN157" s="35"/>
      <c r="AO157" s="193"/>
    </row>
    <row r="158" spans="1:41" ht="22.5" hidden="1" customHeight="1" x14ac:dyDescent="0.25">
      <c r="A158" s="68" t="s">
        <v>3312</v>
      </c>
      <c r="B158" s="25">
        <v>5474</v>
      </c>
      <c r="C158" s="168" t="s">
        <v>248</v>
      </c>
      <c r="D158" s="25">
        <v>1954</v>
      </c>
      <c r="E158" s="68" t="s">
        <v>2932</v>
      </c>
      <c r="F158" s="68" t="s">
        <v>2934</v>
      </c>
      <c r="G158" s="25">
        <v>2</v>
      </c>
      <c r="H158" s="25">
        <v>1</v>
      </c>
      <c r="I158" s="139">
        <v>458.7</v>
      </c>
      <c r="J158" s="139">
        <v>304.10000000000002</v>
      </c>
      <c r="K158" s="139">
        <v>304.10000000000002</v>
      </c>
      <c r="L158" s="25">
        <v>23</v>
      </c>
      <c r="M158" s="250">
        <f t="shared" si="31"/>
        <v>2518400</v>
      </c>
      <c r="N158" s="250"/>
      <c r="O158" s="250"/>
      <c r="P158" s="250"/>
      <c r="Q158" s="137">
        <f t="shared" si="32"/>
        <v>2518400</v>
      </c>
      <c r="R158" s="250"/>
      <c r="S158" s="255"/>
      <c r="T158" s="250"/>
      <c r="U158" s="250"/>
      <c r="V158" s="250"/>
      <c r="W158" s="250"/>
      <c r="X158" s="250"/>
      <c r="Y158" s="250">
        <v>800</v>
      </c>
      <c r="Z158" s="250">
        <f>Y158*3148</f>
        <v>2518400</v>
      </c>
      <c r="AA158" s="250"/>
      <c r="AB158" s="250"/>
      <c r="AC158" s="250"/>
      <c r="AD158" s="250"/>
      <c r="AE158" s="137"/>
      <c r="AF158" s="250"/>
      <c r="AG158" s="337">
        <v>2025</v>
      </c>
      <c r="AH158" s="166"/>
      <c r="AI158" s="166"/>
      <c r="AJ158" s="134">
        <f t="shared" si="33"/>
        <v>129</v>
      </c>
      <c r="AK158" s="35" t="s">
        <v>153</v>
      </c>
      <c r="AL158" s="134" t="str">
        <f t="shared" si="34"/>
        <v>129.</v>
      </c>
      <c r="AM158" s="140"/>
      <c r="AN158" s="35"/>
      <c r="AO158" s="193"/>
    </row>
    <row r="159" spans="1:41" ht="22.5" hidden="1" customHeight="1" x14ac:dyDescent="0.25">
      <c r="A159" s="68" t="s">
        <v>3313</v>
      </c>
      <c r="B159" s="25">
        <v>135</v>
      </c>
      <c r="C159" s="168" t="s">
        <v>1147</v>
      </c>
      <c r="D159" s="25">
        <v>1955</v>
      </c>
      <c r="E159" s="68" t="s">
        <v>2932</v>
      </c>
      <c r="F159" s="68" t="s">
        <v>2934</v>
      </c>
      <c r="G159" s="25">
        <v>2</v>
      </c>
      <c r="H159" s="25">
        <v>1</v>
      </c>
      <c r="I159" s="335">
        <v>675.9</v>
      </c>
      <c r="J159" s="335">
        <v>375.3</v>
      </c>
      <c r="K159" s="335">
        <v>375.3</v>
      </c>
      <c r="L159" s="12">
        <v>10</v>
      </c>
      <c r="M159" s="250">
        <f t="shared" si="31"/>
        <v>1070320</v>
      </c>
      <c r="N159" s="250"/>
      <c r="O159" s="250"/>
      <c r="P159" s="250"/>
      <c r="Q159" s="137">
        <f t="shared" si="32"/>
        <v>1070320</v>
      </c>
      <c r="R159" s="250"/>
      <c r="S159" s="255"/>
      <c r="T159" s="250"/>
      <c r="U159" s="250"/>
      <c r="V159" s="250"/>
      <c r="W159" s="250"/>
      <c r="X159" s="250"/>
      <c r="Y159" s="250">
        <v>340</v>
      </c>
      <c r="Z159" s="250">
        <f>Y159*3148</f>
        <v>1070320</v>
      </c>
      <c r="AA159" s="250"/>
      <c r="AB159" s="250"/>
      <c r="AC159" s="137"/>
      <c r="AD159" s="137"/>
      <c r="AE159" s="250"/>
      <c r="AF159" s="250"/>
      <c r="AG159" s="337">
        <v>2025</v>
      </c>
      <c r="AH159" s="166"/>
      <c r="AI159" s="166"/>
      <c r="AJ159" s="134">
        <f t="shared" si="33"/>
        <v>130</v>
      </c>
      <c r="AK159" s="35" t="s">
        <v>153</v>
      </c>
      <c r="AL159" s="134" t="str">
        <f t="shared" si="34"/>
        <v>130.</v>
      </c>
      <c r="AM159" s="140"/>
      <c r="AN159" s="296"/>
      <c r="AO159" s="193"/>
    </row>
    <row r="160" spans="1:41" ht="22.5" hidden="1" customHeight="1" x14ac:dyDescent="0.25">
      <c r="A160" s="68" t="s">
        <v>3314</v>
      </c>
      <c r="B160" s="25">
        <v>136</v>
      </c>
      <c r="C160" s="36" t="s">
        <v>1815</v>
      </c>
      <c r="D160" s="25">
        <v>1955</v>
      </c>
      <c r="E160" s="108" t="s">
        <v>2932</v>
      </c>
      <c r="F160" s="68" t="s">
        <v>2934</v>
      </c>
      <c r="G160" s="25">
        <v>2</v>
      </c>
      <c r="H160" s="25">
        <v>4</v>
      </c>
      <c r="I160" s="137">
        <v>798.3</v>
      </c>
      <c r="J160" s="137">
        <v>442.2</v>
      </c>
      <c r="K160" s="137">
        <v>442.2</v>
      </c>
      <c r="L160" s="30">
        <v>27</v>
      </c>
      <c r="M160" s="250">
        <f t="shared" si="31"/>
        <v>1133280</v>
      </c>
      <c r="N160" s="250"/>
      <c r="O160" s="250"/>
      <c r="P160" s="250"/>
      <c r="Q160" s="137">
        <f t="shared" si="32"/>
        <v>1133280</v>
      </c>
      <c r="R160" s="259"/>
      <c r="S160" s="260"/>
      <c r="T160" s="259"/>
      <c r="U160" s="259"/>
      <c r="V160" s="259"/>
      <c r="W160" s="259"/>
      <c r="X160" s="259"/>
      <c r="Y160" s="259">
        <v>360</v>
      </c>
      <c r="Z160" s="259">
        <f>Y160*3148</f>
        <v>1133280</v>
      </c>
      <c r="AA160" s="259"/>
      <c r="AB160" s="259"/>
      <c r="AC160" s="137"/>
      <c r="AD160" s="137"/>
      <c r="AE160" s="259"/>
      <c r="AF160" s="259"/>
      <c r="AG160" s="337">
        <v>2025</v>
      </c>
      <c r="AH160" s="166"/>
      <c r="AI160" s="166"/>
      <c r="AJ160" s="134">
        <f t="shared" si="33"/>
        <v>131</v>
      </c>
      <c r="AK160" s="35" t="s">
        <v>153</v>
      </c>
      <c r="AL160" s="134" t="str">
        <f t="shared" si="34"/>
        <v>131.</v>
      </c>
      <c r="AM160" s="140"/>
      <c r="AN160" s="35"/>
      <c r="AO160" s="193"/>
    </row>
    <row r="161" spans="1:41" ht="22.5" hidden="1" customHeight="1" x14ac:dyDescent="0.25">
      <c r="A161" s="68" t="s">
        <v>3315</v>
      </c>
      <c r="B161" s="25">
        <v>406</v>
      </c>
      <c r="C161" s="205" t="s">
        <v>205</v>
      </c>
      <c r="D161" s="25">
        <v>1955</v>
      </c>
      <c r="E161" s="108" t="s">
        <v>2932</v>
      </c>
      <c r="F161" s="68" t="s">
        <v>2934</v>
      </c>
      <c r="G161" s="25">
        <v>2</v>
      </c>
      <c r="H161" s="25">
        <v>2</v>
      </c>
      <c r="I161" s="137">
        <v>289.55</v>
      </c>
      <c r="J161" s="137">
        <v>289.55</v>
      </c>
      <c r="K161" s="137">
        <v>18</v>
      </c>
      <c r="L161" s="30">
        <v>18</v>
      </c>
      <c r="M161" s="250">
        <f t="shared" si="31"/>
        <v>206448</v>
      </c>
      <c r="N161" s="250"/>
      <c r="O161" s="250"/>
      <c r="P161" s="250"/>
      <c r="Q161" s="137">
        <f t="shared" si="32"/>
        <v>206448</v>
      </c>
      <c r="R161" s="137">
        <v>206448</v>
      </c>
      <c r="S161" s="30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337">
        <v>2025</v>
      </c>
      <c r="AH161" s="166" t="s">
        <v>3052</v>
      </c>
      <c r="AI161" s="166"/>
      <c r="AJ161" s="134">
        <f t="shared" si="33"/>
        <v>132</v>
      </c>
      <c r="AK161" s="35" t="s">
        <v>153</v>
      </c>
      <c r="AL161" s="134" t="str">
        <f t="shared" si="34"/>
        <v>132.</v>
      </c>
      <c r="AM161" s="140"/>
      <c r="AN161" s="35"/>
      <c r="AO161" s="193"/>
    </row>
    <row r="162" spans="1:41" ht="22.5" hidden="1" customHeight="1" x14ac:dyDescent="0.25">
      <c r="A162" s="68" t="s">
        <v>3316</v>
      </c>
      <c r="B162" s="25">
        <v>541</v>
      </c>
      <c r="C162" s="205" t="s">
        <v>211</v>
      </c>
      <c r="D162" s="25">
        <v>1955</v>
      </c>
      <c r="E162" s="108" t="s">
        <v>2932</v>
      </c>
      <c r="F162" s="68" t="s">
        <v>2934</v>
      </c>
      <c r="G162" s="25">
        <v>2</v>
      </c>
      <c r="H162" s="25">
        <v>2</v>
      </c>
      <c r="I162" s="137">
        <v>2692.32</v>
      </c>
      <c r="J162" s="137">
        <v>1622.32</v>
      </c>
      <c r="K162" s="137">
        <v>1622.32</v>
      </c>
      <c r="L162" s="30">
        <v>57</v>
      </c>
      <c r="M162" s="250">
        <f t="shared" si="31"/>
        <v>8365576</v>
      </c>
      <c r="N162" s="250"/>
      <c r="O162" s="250"/>
      <c r="P162" s="250"/>
      <c r="Q162" s="137">
        <f t="shared" si="32"/>
        <v>8365576</v>
      </c>
      <c r="R162" s="250"/>
      <c r="S162" s="30"/>
      <c r="T162" s="137"/>
      <c r="U162" s="137">
        <v>1112</v>
      </c>
      <c r="V162" s="137">
        <f>U162*7523</f>
        <v>8365576</v>
      </c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337">
        <v>2025</v>
      </c>
      <c r="AH162" s="166"/>
      <c r="AI162" s="166"/>
      <c r="AJ162" s="134">
        <f t="shared" si="33"/>
        <v>133</v>
      </c>
      <c r="AK162" s="35" t="s">
        <v>153</v>
      </c>
      <c r="AL162" s="134" t="str">
        <f t="shared" si="34"/>
        <v>133.</v>
      </c>
      <c r="AM162" s="140"/>
      <c r="AN162" s="35"/>
      <c r="AO162" s="193"/>
    </row>
    <row r="163" spans="1:41" ht="22.5" hidden="1" customHeight="1" x14ac:dyDescent="0.25">
      <c r="A163" s="68" t="s">
        <v>3317</v>
      </c>
      <c r="B163" s="25">
        <v>542</v>
      </c>
      <c r="C163" s="36" t="s">
        <v>1686</v>
      </c>
      <c r="D163" s="25">
        <v>1955</v>
      </c>
      <c r="E163" s="68" t="s">
        <v>2932</v>
      </c>
      <c r="F163" s="68" t="s">
        <v>2934</v>
      </c>
      <c r="G163" s="25">
        <v>2</v>
      </c>
      <c r="H163" s="25">
        <v>2</v>
      </c>
      <c r="I163" s="335">
        <v>1113.7</v>
      </c>
      <c r="J163" s="335">
        <v>620.79999999999995</v>
      </c>
      <c r="K163" s="335">
        <v>620.79999999999995</v>
      </c>
      <c r="L163" s="12">
        <v>15</v>
      </c>
      <c r="M163" s="250">
        <f t="shared" si="31"/>
        <v>357396</v>
      </c>
      <c r="N163" s="250"/>
      <c r="O163" s="250"/>
      <c r="P163" s="250"/>
      <c r="Q163" s="137">
        <f t="shared" si="32"/>
        <v>357396</v>
      </c>
      <c r="R163" s="259">
        <v>357396</v>
      </c>
      <c r="S163" s="260"/>
      <c r="T163" s="259"/>
      <c r="U163" s="259"/>
      <c r="V163" s="259"/>
      <c r="W163" s="259"/>
      <c r="X163" s="259"/>
      <c r="Y163" s="259"/>
      <c r="Z163" s="259"/>
      <c r="AA163" s="259"/>
      <c r="AB163" s="259"/>
      <c r="AC163" s="137"/>
      <c r="AD163" s="137"/>
      <c r="AE163" s="259"/>
      <c r="AF163" s="259"/>
      <c r="AG163" s="337">
        <v>2025</v>
      </c>
      <c r="AH163" s="166" t="s">
        <v>3049</v>
      </c>
      <c r="AI163" s="166"/>
      <c r="AJ163" s="134">
        <f t="shared" si="33"/>
        <v>134</v>
      </c>
      <c r="AK163" s="35" t="s">
        <v>153</v>
      </c>
      <c r="AL163" s="134" t="str">
        <f t="shared" si="34"/>
        <v>134.</v>
      </c>
      <c r="AM163" s="140"/>
      <c r="AN163" s="35"/>
      <c r="AO163" s="193"/>
    </row>
    <row r="164" spans="1:41" ht="22.5" hidden="1" customHeight="1" x14ac:dyDescent="0.25">
      <c r="A164" s="68" t="s">
        <v>3318</v>
      </c>
      <c r="B164" s="25">
        <v>105</v>
      </c>
      <c r="C164" s="154" t="s">
        <v>42</v>
      </c>
      <c r="D164" s="25">
        <v>1956</v>
      </c>
      <c r="E164" s="68" t="s">
        <v>2932</v>
      </c>
      <c r="F164" s="68" t="s">
        <v>2934</v>
      </c>
      <c r="G164" s="25">
        <v>2</v>
      </c>
      <c r="H164" s="25">
        <v>2</v>
      </c>
      <c r="I164" s="335">
        <v>616</v>
      </c>
      <c r="J164" s="335">
        <v>298</v>
      </c>
      <c r="K164" s="335">
        <v>298</v>
      </c>
      <c r="L164" s="12">
        <v>17</v>
      </c>
      <c r="M164" s="250">
        <f t="shared" si="31"/>
        <v>200265</v>
      </c>
      <c r="N164" s="250"/>
      <c r="O164" s="250"/>
      <c r="P164" s="250"/>
      <c r="Q164" s="137">
        <f t="shared" si="32"/>
        <v>200265</v>
      </c>
      <c r="R164" s="250">
        <v>200265</v>
      </c>
      <c r="S164" s="255"/>
      <c r="T164" s="250"/>
      <c r="U164" s="250"/>
      <c r="V164" s="250"/>
      <c r="W164" s="250"/>
      <c r="X164" s="250"/>
      <c r="Y164" s="250"/>
      <c r="Z164" s="250"/>
      <c r="AA164" s="250"/>
      <c r="AB164" s="250"/>
      <c r="AC164" s="250"/>
      <c r="AD164" s="250"/>
      <c r="AE164" s="250"/>
      <c r="AF164" s="250"/>
      <c r="AG164" s="337">
        <v>2025</v>
      </c>
      <c r="AH164" s="166" t="s">
        <v>3049</v>
      </c>
      <c r="AI164" s="166"/>
      <c r="AJ164" s="134">
        <f t="shared" si="33"/>
        <v>135</v>
      </c>
      <c r="AK164" s="35" t="s">
        <v>153</v>
      </c>
      <c r="AL164" s="134" t="str">
        <f t="shared" si="34"/>
        <v>135.</v>
      </c>
      <c r="AM164" s="140"/>
      <c r="AN164" s="296"/>
      <c r="AO164" s="193"/>
    </row>
    <row r="165" spans="1:41" ht="22.5" hidden="1" customHeight="1" x14ac:dyDescent="0.25">
      <c r="A165" s="68" t="s">
        <v>3319</v>
      </c>
      <c r="B165" s="25">
        <v>447</v>
      </c>
      <c r="C165" s="36" t="s">
        <v>1677</v>
      </c>
      <c r="D165" s="25">
        <v>1956</v>
      </c>
      <c r="E165" s="108" t="s">
        <v>2932</v>
      </c>
      <c r="F165" s="108" t="s">
        <v>2935</v>
      </c>
      <c r="G165" s="25">
        <v>2</v>
      </c>
      <c r="H165" s="25">
        <v>2</v>
      </c>
      <c r="I165" s="137">
        <v>766.3</v>
      </c>
      <c r="J165" s="137">
        <v>464.6</v>
      </c>
      <c r="K165" s="137">
        <v>300.89999999999998</v>
      </c>
      <c r="L165" s="30">
        <v>23</v>
      </c>
      <c r="M165" s="137">
        <f t="shared" si="31"/>
        <v>74308</v>
      </c>
      <c r="N165" s="137"/>
      <c r="O165" s="137"/>
      <c r="P165" s="137"/>
      <c r="Q165" s="137">
        <f t="shared" si="32"/>
        <v>74308</v>
      </c>
      <c r="R165" s="137">
        <v>74308</v>
      </c>
      <c r="S165" s="30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337">
        <v>2025</v>
      </c>
      <c r="AH165" s="166" t="s">
        <v>3048</v>
      </c>
      <c r="AI165" s="166"/>
      <c r="AJ165" s="134">
        <f t="shared" si="33"/>
        <v>136</v>
      </c>
      <c r="AK165" s="35" t="s">
        <v>153</v>
      </c>
      <c r="AL165" s="134" t="str">
        <f t="shared" si="34"/>
        <v>136.</v>
      </c>
      <c r="AM165" s="140"/>
      <c r="AN165" s="35"/>
      <c r="AO165" s="193"/>
    </row>
    <row r="166" spans="1:41" ht="22.5" hidden="1" customHeight="1" x14ac:dyDescent="0.25">
      <c r="A166" s="68" t="s">
        <v>3320</v>
      </c>
      <c r="B166" s="25">
        <v>451</v>
      </c>
      <c r="C166" s="36" t="s">
        <v>1678</v>
      </c>
      <c r="D166" s="25">
        <v>1956</v>
      </c>
      <c r="E166" s="68" t="s">
        <v>2932</v>
      </c>
      <c r="F166" s="68" t="s">
        <v>2934</v>
      </c>
      <c r="G166" s="25">
        <v>1</v>
      </c>
      <c r="H166" s="25">
        <v>2</v>
      </c>
      <c r="I166" s="335">
        <v>141.91</v>
      </c>
      <c r="J166" s="335">
        <v>141.91</v>
      </c>
      <c r="K166" s="335">
        <v>142.37</v>
      </c>
      <c r="L166" s="12">
        <v>9</v>
      </c>
      <c r="M166" s="250">
        <f t="shared" si="31"/>
        <v>472200</v>
      </c>
      <c r="N166" s="250"/>
      <c r="O166" s="250"/>
      <c r="P166" s="250"/>
      <c r="Q166" s="137">
        <f t="shared" si="32"/>
        <v>472200</v>
      </c>
      <c r="R166" s="259"/>
      <c r="S166" s="260"/>
      <c r="T166" s="259"/>
      <c r="U166" s="259"/>
      <c r="V166" s="259"/>
      <c r="W166" s="259"/>
      <c r="X166" s="259"/>
      <c r="Y166" s="259">
        <v>150</v>
      </c>
      <c r="Z166" s="259">
        <f>Y166*3148</f>
        <v>472200</v>
      </c>
      <c r="AA166" s="259"/>
      <c r="AB166" s="259"/>
      <c r="AC166" s="137"/>
      <c r="AD166" s="137"/>
      <c r="AE166" s="259"/>
      <c r="AF166" s="259"/>
      <c r="AG166" s="337">
        <v>2025</v>
      </c>
      <c r="AH166" s="166"/>
      <c r="AI166" s="166"/>
      <c r="AJ166" s="134">
        <f t="shared" si="33"/>
        <v>137</v>
      </c>
      <c r="AK166" s="35" t="s">
        <v>153</v>
      </c>
      <c r="AL166" s="134" t="str">
        <f t="shared" si="34"/>
        <v>137.</v>
      </c>
      <c r="AM166" s="140"/>
      <c r="AN166" s="35"/>
      <c r="AO166" s="193"/>
    </row>
    <row r="167" spans="1:41" ht="22.5" hidden="1" customHeight="1" x14ac:dyDescent="0.25">
      <c r="A167" s="68" t="s">
        <v>3321</v>
      </c>
      <c r="B167" s="25">
        <v>544</v>
      </c>
      <c r="C167" s="36" t="s">
        <v>1688</v>
      </c>
      <c r="D167" s="25">
        <v>1956</v>
      </c>
      <c r="E167" s="68" t="s">
        <v>2932</v>
      </c>
      <c r="F167" s="68" t="s">
        <v>2934</v>
      </c>
      <c r="G167" s="25">
        <v>2</v>
      </c>
      <c r="H167" s="25">
        <v>2</v>
      </c>
      <c r="I167" s="335">
        <v>1095.8</v>
      </c>
      <c r="J167" s="335">
        <v>624.4</v>
      </c>
      <c r="K167" s="335">
        <v>624.4</v>
      </c>
      <c r="L167" s="12">
        <v>27</v>
      </c>
      <c r="M167" s="250">
        <f t="shared" si="31"/>
        <v>357396</v>
      </c>
      <c r="N167" s="250"/>
      <c r="O167" s="250"/>
      <c r="P167" s="250"/>
      <c r="Q167" s="137">
        <f t="shared" si="32"/>
        <v>357396</v>
      </c>
      <c r="R167" s="259">
        <v>357396</v>
      </c>
      <c r="S167" s="260"/>
      <c r="T167" s="259"/>
      <c r="U167" s="259"/>
      <c r="V167" s="259"/>
      <c r="W167" s="259"/>
      <c r="X167" s="259"/>
      <c r="Y167" s="259"/>
      <c r="Z167" s="259"/>
      <c r="AA167" s="259"/>
      <c r="AB167" s="259"/>
      <c r="AC167" s="137"/>
      <c r="AD167" s="137"/>
      <c r="AE167" s="259"/>
      <c r="AF167" s="259"/>
      <c r="AG167" s="337">
        <v>2025</v>
      </c>
      <c r="AH167" s="166" t="s">
        <v>3049</v>
      </c>
      <c r="AI167" s="166"/>
      <c r="AJ167" s="134">
        <f t="shared" si="33"/>
        <v>138</v>
      </c>
      <c r="AK167" s="35" t="s">
        <v>153</v>
      </c>
      <c r="AL167" s="134" t="str">
        <f t="shared" si="34"/>
        <v>138.</v>
      </c>
      <c r="AM167" s="140"/>
      <c r="AN167" s="35"/>
      <c r="AO167" s="193"/>
    </row>
    <row r="168" spans="1:41" ht="22.5" hidden="1" customHeight="1" x14ac:dyDescent="0.25">
      <c r="A168" s="68" t="s">
        <v>3322</v>
      </c>
      <c r="B168" s="25">
        <v>554</v>
      </c>
      <c r="C168" s="36" t="s">
        <v>1690</v>
      </c>
      <c r="D168" s="25">
        <v>1956</v>
      </c>
      <c r="E168" s="68" t="s">
        <v>2932</v>
      </c>
      <c r="F168" s="68" t="s">
        <v>2934</v>
      </c>
      <c r="G168" s="25">
        <v>2</v>
      </c>
      <c r="H168" s="25">
        <v>1</v>
      </c>
      <c r="I168" s="335">
        <v>699.7</v>
      </c>
      <c r="J168" s="335">
        <v>375.1</v>
      </c>
      <c r="K168" s="335">
        <v>375.1</v>
      </c>
      <c r="L168" s="12">
        <v>14</v>
      </c>
      <c r="M168" s="137">
        <f t="shared" si="31"/>
        <v>197184</v>
      </c>
      <c r="N168" s="137"/>
      <c r="O168" s="137"/>
      <c r="P168" s="137"/>
      <c r="Q168" s="137">
        <f t="shared" si="32"/>
        <v>197184</v>
      </c>
      <c r="R168" s="137">
        <v>197184</v>
      </c>
      <c r="S168" s="30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337">
        <v>2025</v>
      </c>
      <c r="AH168" s="166" t="s">
        <v>3049</v>
      </c>
      <c r="AI168" s="166"/>
      <c r="AJ168" s="134">
        <f t="shared" si="33"/>
        <v>139</v>
      </c>
      <c r="AK168" s="35" t="s">
        <v>153</v>
      </c>
      <c r="AL168" s="134" t="str">
        <f t="shared" si="34"/>
        <v>139.</v>
      </c>
      <c r="AM168" s="140"/>
      <c r="AN168" s="35"/>
      <c r="AO168" s="193"/>
    </row>
    <row r="169" spans="1:41" ht="22.5" hidden="1" customHeight="1" x14ac:dyDescent="0.25">
      <c r="A169" s="68" t="s">
        <v>3323</v>
      </c>
      <c r="B169" s="25">
        <v>170</v>
      </c>
      <c r="C169" s="36" t="s">
        <v>1659</v>
      </c>
      <c r="D169" s="25">
        <v>1957</v>
      </c>
      <c r="E169" s="68" t="s">
        <v>2932</v>
      </c>
      <c r="F169" s="68" t="s">
        <v>2935</v>
      </c>
      <c r="G169" s="25">
        <v>2</v>
      </c>
      <c r="H169" s="25">
        <v>2</v>
      </c>
      <c r="I169" s="335">
        <v>531.29999999999995</v>
      </c>
      <c r="J169" s="335">
        <v>504.8</v>
      </c>
      <c r="K169" s="335">
        <v>504.8</v>
      </c>
      <c r="L169" s="12">
        <v>25</v>
      </c>
      <c r="M169" s="250">
        <f t="shared" si="31"/>
        <v>824160</v>
      </c>
      <c r="N169" s="250"/>
      <c r="O169" s="250"/>
      <c r="P169" s="250"/>
      <c r="Q169" s="137">
        <f t="shared" si="32"/>
        <v>824160</v>
      </c>
      <c r="R169" s="259"/>
      <c r="S169" s="260"/>
      <c r="T169" s="259"/>
      <c r="U169" s="259"/>
      <c r="V169" s="259"/>
      <c r="W169" s="259"/>
      <c r="X169" s="259"/>
      <c r="Y169" s="259">
        <v>240</v>
      </c>
      <c r="Z169" s="259">
        <f>Y169*3434</f>
        <v>824160</v>
      </c>
      <c r="AA169" s="259"/>
      <c r="AB169" s="259"/>
      <c r="AC169" s="137"/>
      <c r="AD169" s="137"/>
      <c r="AE169" s="259"/>
      <c r="AF169" s="259"/>
      <c r="AG169" s="337">
        <v>2025</v>
      </c>
      <c r="AH169" s="166"/>
      <c r="AI169" s="166"/>
      <c r="AJ169" s="134">
        <f t="shared" si="33"/>
        <v>140</v>
      </c>
      <c r="AK169" s="35" t="s">
        <v>153</v>
      </c>
      <c r="AL169" s="134" t="str">
        <f t="shared" si="34"/>
        <v>140.</v>
      </c>
      <c r="AM169" s="140"/>
      <c r="AN169" s="35"/>
      <c r="AO169" s="193"/>
    </row>
    <row r="170" spans="1:41" ht="22.5" hidden="1" customHeight="1" x14ac:dyDescent="0.25">
      <c r="A170" s="68" t="s">
        <v>3324</v>
      </c>
      <c r="B170" s="25">
        <v>443</v>
      </c>
      <c r="C170" s="154" t="s">
        <v>233</v>
      </c>
      <c r="D170" s="25">
        <v>1957</v>
      </c>
      <c r="E170" s="68" t="s">
        <v>2932</v>
      </c>
      <c r="F170" s="68" t="s">
        <v>2934</v>
      </c>
      <c r="G170" s="25">
        <v>2</v>
      </c>
      <c r="H170" s="25">
        <v>2</v>
      </c>
      <c r="I170" s="335">
        <v>695.92</v>
      </c>
      <c r="J170" s="137">
        <v>410.34</v>
      </c>
      <c r="K170" s="335">
        <v>410.34</v>
      </c>
      <c r="L170" s="12">
        <v>20</v>
      </c>
      <c r="M170" s="250">
        <f t="shared" si="31"/>
        <v>220524</v>
      </c>
      <c r="N170" s="250"/>
      <c r="O170" s="250"/>
      <c r="P170" s="250"/>
      <c r="Q170" s="137">
        <f t="shared" si="32"/>
        <v>220524</v>
      </c>
      <c r="R170" s="250">
        <v>220524</v>
      </c>
      <c r="S170" s="255"/>
      <c r="T170" s="250"/>
      <c r="U170" s="250"/>
      <c r="V170" s="250"/>
      <c r="W170" s="250"/>
      <c r="X170" s="250"/>
      <c r="Y170" s="250"/>
      <c r="Z170" s="250"/>
      <c r="AA170" s="250"/>
      <c r="AB170" s="250"/>
      <c r="AC170" s="250"/>
      <c r="AD170" s="250"/>
      <c r="AE170" s="250"/>
      <c r="AF170" s="250"/>
      <c r="AG170" s="337">
        <v>2025</v>
      </c>
      <c r="AH170" s="166" t="s">
        <v>3052</v>
      </c>
      <c r="AI170" s="166"/>
      <c r="AJ170" s="134">
        <f t="shared" si="33"/>
        <v>141</v>
      </c>
      <c r="AK170" s="35" t="s">
        <v>153</v>
      </c>
      <c r="AL170" s="134" t="str">
        <f t="shared" si="34"/>
        <v>141.</v>
      </c>
      <c r="AM170" s="140"/>
      <c r="AN170" s="35"/>
      <c r="AO170" s="193"/>
    </row>
    <row r="171" spans="1:41" ht="22.5" hidden="1" customHeight="1" x14ac:dyDescent="0.25">
      <c r="A171" s="68" t="s">
        <v>3325</v>
      </c>
      <c r="B171" s="25">
        <v>568</v>
      </c>
      <c r="C171" s="204" t="s">
        <v>258</v>
      </c>
      <c r="D171" s="25">
        <v>1957</v>
      </c>
      <c r="E171" s="68" t="s">
        <v>2932</v>
      </c>
      <c r="F171" s="68" t="s">
        <v>2937</v>
      </c>
      <c r="G171" s="25">
        <v>2</v>
      </c>
      <c r="H171" s="25">
        <v>3</v>
      </c>
      <c r="I171" s="250">
        <v>206.8</v>
      </c>
      <c r="J171" s="137">
        <v>126.6</v>
      </c>
      <c r="K171" s="250">
        <v>126.6</v>
      </c>
      <c r="L171" s="12">
        <v>10</v>
      </c>
      <c r="M171" s="250">
        <f t="shared" si="31"/>
        <v>42870</v>
      </c>
      <c r="N171" s="250"/>
      <c r="O171" s="250"/>
      <c r="P171" s="250"/>
      <c r="Q171" s="137">
        <f t="shared" si="32"/>
        <v>42870</v>
      </c>
      <c r="R171" s="250">
        <v>42870</v>
      </c>
      <c r="S171" s="255"/>
      <c r="T171" s="250"/>
      <c r="U171" s="250"/>
      <c r="V171" s="250"/>
      <c r="W171" s="250"/>
      <c r="X171" s="250"/>
      <c r="Y171" s="250"/>
      <c r="Z171" s="250"/>
      <c r="AA171" s="250"/>
      <c r="AB171" s="250"/>
      <c r="AC171" s="250"/>
      <c r="AD171" s="250"/>
      <c r="AE171" s="250"/>
      <c r="AF171" s="250"/>
      <c r="AG171" s="337">
        <v>2025</v>
      </c>
      <c r="AH171" s="166" t="s">
        <v>3048</v>
      </c>
      <c r="AI171" s="166"/>
      <c r="AJ171" s="134">
        <f t="shared" si="33"/>
        <v>142</v>
      </c>
      <c r="AK171" s="35" t="s">
        <v>153</v>
      </c>
      <c r="AL171" s="134" t="str">
        <f t="shared" si="34"/>
        <v>142.</v>
      </c>
      <c r="AM171" s="140"/>
      <c r="AN171" s="35"/>
      <c r="AO171" s="193"/>
    </row>
    <row r="172" spans="1:41" ht="22.5" hidden="1" customHeight="1" x14ac:dyDescent="0.25">
      <c r="A172" s="68" t="s">
        <v>3326</v>
      </c>
      <c r="B172" s="25">
        <v>806</v>
      </c>
      <c r="C172" s="36" t="s">
        <v>1704</v>
      </c>
      <c r="D172" s="25">
        <v>1957</v>
      </c>
      <c r="E172" s="68" t="s">
        <v>2932</v>
      </c>
      <c r="F172" s="68" t="s">
        <v>2934</v>
      </c>
      <c r="G172" s="25">
        <v>2</v>
      </c>
      <c r="H172" s="25">
        <v>2</v>
      </c>
      <c r="I172" s="335">
        <v>1042.03</v>
      </c>
      <c r="J172" s="335">
        <v>640.03</v>
      </c>
      <c r="K172" s="335">
        <v>640.03</v>
      </c>
      <c r="L172" s="12">
        <v>28</v>
      </c>
      <c r="M172" s="250">
        <f t="shared" si="31"/>
        <v>881440</v>
      </c>
      <c r="N172" s="250"/>
      <c r="O172" s="250"/>
      <c r="P172" s="250"/>
      <c r="Q172" s="137">
        <f t="shared" si="32"/>
        <v>881440</v>
      </c>
      <c r="R172" s="259"/>
      <c r="S172" s="260"/>
      <c r="T172" s="259"/>
      <c r="U172" s="259"/>
      <c r="V172" s="259"/>
      <c r="W172" s="259"/>
      <c r="X172" s="259"/>
      <c r="Y172" s="259">
        <v>280</v>
      </c>
      <c r="Z172" s="259">
        <f>Y172*3148</f>
        <v>881440</v>
      </c>
      <c r="AA172" s="259"/>
      <c r="AB172" s="259"/>
      <c r="AC172" s="137"/>
      <c r="AD172" s="137"/>
      <c r="AE172" s="259"/>
      <c r="AF172" s="259"/>
      <c r="AG172" s="337">
        <v>2025</v>
      </c>
      <c r="AH172" s="166"/>
      <c r="AI172" s="166"/>
      <c r="AJ172" s="134">
        <f t="shared" si="33"/>
        <v>143</v>
      </c>
      <c r="AK172" s="35" t="s">
        <v>153</v>
      </c>
      <c r="AL172" s="134" t="str">
        <f t="shared" si="34"/>
        <v>143.</v>
      </c>
      <c r="AM172" s="140"/>
      <c r="AN172" s="35"/>
      <c r="AO172" s="193"/>
    </row>
    <row r="173" spans="1:41" ht="22.5" hidden="1" customHeight="1" x14ac:dyDescent="0.25">
      <c r="A173" s="68" t="s">
        <v>3327</v>
      </c>
      <c r="B173" s="25">
        <v>307</v>
      </c>
      <c r="C173" s="36" t="s">
        <v>1668</v>
      </c>
      <c r="D173" s="25">
        <v>1958</v>
      </c>
      <c r="E173" s="108" t="s">
        <v>2932</v>
      </c>
      <c r="F173" s="68" t="s">
        <v>2934</v>
      </c>
      <c r="G173" s="25">
        <v>2</v>
      </c>
      <c r="H173" s="25">
        <v>1</v>
      </c>
      <c r="I173" s="137">
        <v>472.4</v>
      </c>
      <c r="J173" s="137">
        <v>399.8</v>
      </c>
      <c r="K173" s="137">
        <v>399.8</v>
      </c>
      <c r="L173" s="30">
        <v>15</v>
      </c>
      <c r="M173" s="137">
        <f t="shared" si="31"/>
        <v>710675</v>
      </c>
      <c r="N173" s="137"/>
      <c r="O173" s="137"/>
      <c r="P173" s="137"/>
      <c r="Q173" s="137">
        <f t="shared" si="32"/>
        <v>710675</v>
      </c>
      <c r="R173" s="137">
        <v>710675</v>
      </c>
      <c r="S173" s="30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337">
        <v>2025</v>
      </c>
      <c r="AH173" s="166" t="s">
        <v>3050</v>
      </c>
      <c r="AI173" s="166"/>
      <c r="AJ173" s="134">
        <f t="shared" si="33"/>
        <v>144</v>
      </c>
      <c r="AK173" s="35" t="s">
        <v>153</v>
      </c>
      <c r="AL173" s="134" t="str">
        <f t="shared" si="34"/>
        <v>144.</v>
      </c>
      <c r="AM173" s="140"/>
      <c r="AN173" s="35"/>
      <c r="AO173" s="193"/>
    </row>
    <row r="174" spans="1:41" ht="22.5" hidden="1" customHeight="1" x14ac:dyDescent="0.25">
      <c r="A174" s="68" t="s">
        <v>3328</v>
      </c>
      <c r="B174" s="25">
        <v>390</v>
      </c>
      <c r="C174" s="36" t="s">
        <v>1671</v>
      </c>
      <c r="D174" s="25">
        <v>1958</v>
      </c>
      <c r="E174" s="108" t="s">
        <v>2932</v>
      </c>
      <c r="F174" s="68" t="s">
        <v>2934</v>
      </c>
      <c r="G174" s="25">
        <v>2</v>
      </c>
      <c r="H174" s="25">
        <v>2</v>
      </c>
      <c r="I174" s="137">
        <v>490.4</v>
      </c>
      <c r="J174" s="137">
        <v>269.39999999999998</v>
      </c>
      <c r="K174" s="137">
        <v>269.39999999999998</v>
      </c>
      <c r="L174" s="30">
        <v>21</v>
      </c>
      <c r="M174" s="250">
        <f t="shared" si="31"/>
        <v>487320</v>
      </c>
      <c r="N174" s="250"/>
      <c r="O174" s="250"/>
      <c r="P174" s="250"/>
      <c r="Q174" s="137">
        <f t="shared" si="32"/>
        <v>487320</v>
      </c>
      <c r="R174" s="259">
        <v>487320</v>
      </c>
      <c r="S174" s="260"/>
      <c r="T174" s="259"/>
      <c r="U174" s="259"/>
      <c r="V174" s="259"/>
      <c r="W174" s="259"/>
      <c r="X174" s="259"/>
      <c r="Y174" s="259"/>
      <c r="Z174" s="259"/>
      <c r="AA174" s="259"/>
      <c r="AB174" s="259"/>
      <c r="AC174" s="137"/>
      <c r="AD174" s="137"/>
      <c r="AE174" s="259"/>
      <c r="AF174" s="259"/>
      <c r="AG174" s="337">
        <v>2025</v>
      </c>
      <c r="AH174" s="166" t="s">
        <v>3050</v>
      </c>
      <c r="AI174" s="166"/>
      <c r="AJ174" s="134">
        <f t="shared" si="33"/>
        <v>145</v>
      </c>
      <c r="AK174" s="35" t="s">
        <v>153</v>
      </c>
      <c r="AL174" s="134" t="str">
        <f t="shared" si="34"/>
        <v>145.</v>
      </c>
      <c r="AM174" s="140"/>
      <c r="AN174" s="35"/>
      <c r="AO174" s="193"/>
    </row>
    <row r="175" spans="1:41" ht="22.5" hidden="1" customHeight="1" x14ac:dyDescent="0.25">
      <c r="A175" s="68" t="s">
        <v>3329</v>
      </c>
      <c r="B175" s="25">
        <v>404</v>
      </c>
      <c r="C175" s="154" t="s">
        <v>232</v>
      </c>
      <c r="D175" s="25">
        <v>1958</v>
      </c>
      <c r="E175" s="68" t="s">
        <v>2932</v>
      </c>
      <c r="F175" s="68" t="s">
        <v>2934</v>
      </c>
      <c r="G175" s="25">
        <v>3</v>
      </c>
      <c r="H175" s="25">
        <v>2</v>
      </c>
      <c r="I175" s="335">
        <v>1077.8</v>
      </c>
      <c r="J175" s="137">
        <v>954.8</v>
      </c>
      <c r="K175" s="335">
        <v>954.8</v>
      </c>
      <c r="L175" s="12">
        <v>39</v>
      </c>
      <c r="M175" s="250">
        <f t="shared" si="31"/>
        <v>693875</v>
      </c>
      <c r="N175" s="250"/>
      <c r="O175" s="250"/>
      <c r="P175" s="250"/>
      <c r="Q175" s="137">
        <f t="shared" si="32"/>
        <v>693875</v>
      </c>
      <c r="R175" s="250">
        <v>693875</v>
      </c>
      <c r="S175" s="255"/>
      <c r="T175" s="250"/>
      <c r="U175" s="250"/>
      <c r="V175" s="250"/>
      <c r="W175" s="250"/>
      <c r="X175" s="250"/>
      <c r="Y175" s="250"/>
      <c r="Z175" s="250"/>
      <c r="AA175" s="250"/>
      <c r="AB175" s="250"/>
      <c r="AC175" s="250"/>
      <c r="AD175" s="250"/>
      <c r="AE175" s="250"/>
      <c r="AF175" s="250"/>
      <c r="AG175" s="337">
        <v>2025</v>
      </c>
      <c r="AH175" s="166" t="s">
        <v>3053</v>
      </c>
      <c r="AI175" s="166"/>
      <c r="AJ175" s="134">
        <f t="shared" si="33"/>
        <v>146</v>
      </c>
      <c r="AK175" s="35" t="s">
        <v>153</v>
      </c>
      <c r="AL175" s="134" t="str">
        <f t="shared" si="34"/>
        <v>146.</v>
      </c>
      <c r="AM175" s="140"/>
      <c r="AN175" s="296"/>
      <c r="AO175" s="193"/>
    </row>
    <row r="176" spans="1:41" ht="22.5" hidden="1" customHeight="1" x14ac:dyDescent="0.25">
      <c r="A176" s="68" t="s">
        <v>3330</v>
      </c>
      <c r="B176" s="25">
        <v>522</v>
      </c>
      <c r="C176" s="205" t="s">
        <v>210</v>
      </c>
      <c r="D176" s="25">
        <v>1958</v>
      </c>
      <c r="E176" s="108" t="s">
        <v>2932</v>
      </c>
      <c r="F176" s="68" t="s">
        <v>2934</v>
      </c>
      <c r="G176" s="25">
        <v>3</v>
      </c>
      <c r="H176" s="25">
        <v>2</v>
      </c>
      <c r="I176" s="137">
        <v>922.8</v>
      </c>
      <c r="J176" s="137">
        <v>593.5</v>
      </c>
      <c r="K176" s="137">
        <v>593.5</v>
      </c>
      <c r="L176" s="30">
        <v>25</v>
      </c>
      <c r="M176" s="137">
        <f t="shared" si="31"/>
        <v>1299520</v>
      </c>
      <c r="N176" s="137"/>
      <c r="O176" s="137"/>
      <c r="P176" s="137"/>
      <c r="Q176" s="137">
        <f t="shared" si="32"/>
        <v>1299520</v>
      </c>
      <c r="R176" s="137">
        <v>1299520</v>
      </c>
      <c r="S176" s="30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337">
        <v>2025</v>
      </c>
      <c r="AH176" s="218" t="s">
        <v>3050</v>
      </c>
      <c r="AI176" s="218"/>
      <c r="AJ176" s="134">
        <f t="shared" si="33"/>
        <v>147</v>
      </c>
      <c r="AK176" s="35" t="s">
        <v>153</v>
      </c>
      <c r="AL176" s="134" t="str">
        <f t="shared" si="34"/>
        <v>147.</v>
      </c>
      <c r="AM176" s="140"/>
      <c r="AN176" s="35"/>
      <c r="AO176" s="193"/>
    </row>
    <row r="177" spans="1:41" ht="22.5" hidden="1" customHeight="1" x14ac:dyDescent="0.25">
      <c r="A177" s="68" t="s">
        <v>3331</v>
      </c>
      <c r="B177" s="25">
        <v>822</v>
      </c>
      <c r="C177" s="36" t="s">
        <v>1706</v>
      </c>
      <c r="D177" s="25">
        <v>1958</v>
      </c>
      <c r="E177" s="108" t="s">
        <v>2932</v>
      </c>
      <c r="F177" s="68" t="s">
        <v>2934</v>
      </c>
      <c r="G177" s="25">
        <v>2</v>
      </c>
      <c r="H177" s="25">
        <v>1</v>
      </c>
      <c r="I177" s="256">
        <v>487.3</v>
      </c>
      <c r="J177" s="256">
        <v>269.3</v>
      </c>
      <c r="K177" s="256">
        <v>269.3</v>
      </c>
      <c r="L177" s="257">
        <v>10</v>
      </c>
      <c r="M177" s="250">
        <f t="shared" si="31"/>
        <v>495442</v>
      </c>
      <c r="N177" s="250"/>
      <c r="O177" s="250"/>
      <c r="P177" s="250"/>
      <c r="Q177" s="137">
        <f t="shared" si="32"/>
        <v>495442</v>
      </c>
      <c r="R177" s="250">
        <v>495442</v>
      </c>
      <c r="S177" s="255"/>
      <c r="T177" s="250"/>
      <c r="U177" s="250"/>
      <c r="V177" s="250"/>
      <c r="W177" s="250"/>
      <c r="X177" s="250"/>
      <c r="Y177" s="250"/>
      <c r="Z177" s="250"/>
      <c r="AA177" s="250"/>
      <c r="AB177" s="250"/>
      <c r="AC177" s="259"/>
      <c r="AD177" s="259"/>
      <c r="AE177" s="250"/>
      <c r="AF177" s="250"/>
      <c r="AG177" s="337">
        <v>2025</v>
      </c>
      <c r="AH177" s="166" t="s">
        <v>3050</v>
      </c>
      <c r="AI177" s="166"/>
      <c r="AJ177" s="134">
        <f t="shared" si="33"/>
        <v>148</v>
      </c>
      <c r="AK177" s="35" t="s">
        <v>153</v>
      </c>
      <c r="AL177" s="134" t="str">
        <f t="shared" si="34"/>
        <v>148.</v>
      </c>
      <c r="AM177" s="140"/>
      <c r="AN177" s="296"/>
      <c r="AO177" s="193"/>
    </row>
    <row r="178" spans="1:41" ht="22.5" hidden="1" customHeight="1" x14ac:dyDescent="0.25">
      <c r="A178" s="68" t="s">
        <v>3332</v>
      </c>
      <c r="B178" s="25">
        <v>824</v>
      </c>
      <c r="C178" s="36" t="s">
        <v>1707</v>
      </c>
      <c r="D178" s="25">
        <v>1958</v>
      </c>
      <c r="E178" s="108" t="s">
        <v>2932</v>
      </c>
      <c r="F178" s="68" t="s">
        <v>2934</v>
      </c>
      <c r="G178" s="25">
        <v>2</v>
      </c>
      <c r="H178" s="25">
        <v>1</v>
      </c>
      <c r="I178" s="256">
        <v>488.3</v>
      </c>
      <c r="J178" s="256">
        <v>269.3</v>
      </c>
      <c r="K178" s="256">
        <v>269.3</v>
      </c>
      <c r="L178" s="257">
        <v>13</v>
      </c>
      <c r="M178" s="137">
        <f t="shared" si="31"/>
        <v>495442</v>
      </c>
      <c r="N178" s="137"/>
      <c r="O178" s="137"/>
      <c r="P178" s="137"/>
      <c r="Q178" s="137">
        <f t="shared" si="32"/>
        <v>495442</v>
      </c>
      <c r="R178" s="137">
        <v>495442</v>
      </c>
      <c r="S178" s="30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337">
        <v>2025</v>
      </c>
      <c r="AH178" s="166" t="s">
        <v>3050</v>
      </c>
      <c r="AI178" s="166"/>
      <c r="AJ178" s="134">
        <f t="shared" si="33"/>
        <v>149</v>
      </c>
      <c r="AK178" s="35" t="s">
        <v>153</v>
      </c>
      <c r="AL178" s="134" t="str">
        <f t="shared" si="34"/>
        <v>149.</v>
      </c>
      <c r="AM178" s="140"/>
      <c r="AN178" s="35"/>
      <c r="AO178" s="193"/>
    </row>
    <row r="179" spans="1:41" ht="22.5" hidden="1" customHeight="1" x14ac:dyDescent="0.25">
      <c r="A179" s="68" t="s">
        <v>3333</v>
      </c>
      <c r="B179" s="25">
        <v>833</v>
      </c>
      <c r="C179" s="154" t="s">
        <v>243</v>
      </c>
      <c r="D179" s="25">
        <v>1958</v>
      </c>
      <c r="E179" s="68" t="s">
        <v>2932</v>
      </c>
      <c r="F179" s="68" t="s">
        <v>2934</v>
      </c>
      <c r="G179" s="25">
        <v>2</v>
      </c>
      <c r="H179" s="25">
        <v>1</v>
      </c>
      <c r="I179" s="335">
        <v>457.01</v>
      </c>
      <c r="J179" s="335">
        <v>271.11</v>
      </c>
      <c r="K179" s="335">
        <v>236.01</v>
      </c>
      <c r="L179" s="12">
        <v>9</v>
      </c>
      <c r="M179" s="250">
        <f t="shared" si="31"/>
        <v>101673</v>
      </c>
      <c r="N179" s="250"/>
      <c r="O179" s="250"/>
      <c r="P179" s="250"/>
      <c r="Q179" s="137">
        <f t="shared" si="32"/>
        <v>101673</v>
      </c>
      <c r="R179" s="250">
        <v>101673</v>
      </c>
      <c r="S179" s="255"/>
      <c r="T179" s="250"/>
      <c r="U179" s="250"/>
      <c r="V179" s="250"/>
      <c r="W179" s="250"/>
      <c r="X179" s="250"/>
      <c r="Y179" s="250"/>
      <c r="Z179" s="250"/>
      <c r="AA179" s="250"/>
      <c r="AB179" s="250"/>
      <c r="AC179" s="250"/>
      <c r="AD179" s="250"/>
      <c r="AE179" s="250"/>
      <c r="AF179" s="250"/>
      <c r="AG179" s="337">
        <v>2025</v>
      </c>
      <c r="AH179" s="166" t="s">
        <v>3049</v>
      </c>
      <c r="AI179" s="166"/>
      <c r="AJ179" s="134">
        <f t="shared" si="33"/>
        <v>150</v>
      </c>
      <c r="AK179" s="35" t="s">
        <v>153</v>
      </c>
      <c r="AL179" s="134" t="str">
        <f t="shared" si="34"/>
        <v>150.</v>
      </c>
      <c r="AM179" s="140"/>
      <c r="AN179" s="296"/>
      <c r="AO179" s="193"/>
    </row>
    <row r="180" spans="1:41" ht="22.5" hidden="1" customHeight="1" x14ac:dyDescent="0.25">
      <c r="A180" s="68" t="s">
        <v>3334</v>
      </c>
      <c r="B180" s="25">
        <v>838</v>
      </c>
      <c r="C180" s="36" t="s">
        <v>1710</v>
      </c>
      <c r="D180" s="25">
        <v>1958</v>
      </c>
      <c r="E180" s="108" t="s">
        <v>2932</v>
      </c>
      <c r="F180" s="68" t="s">
        <v>2934</v>
      </c>
      <c r="G180" s="25">
        <v>2</v>
      </c>
      <c r="H180" s="25">
        <v>1</v>
      </c>
      <c r="I180" s="256">
        <v>488.5</v>
      </c>
      <c r="J180" s="256">
        <v>270.5</v>
      </c>
      <c r="K180" s="256">
        <v>270.5</v>
      </c>
      <c r="L180" s="257">
        <v>6</v>
      </c>
      <c r="M180" s="250">
        <f t="shared" si="31"/>
        <v>495442</v>
      </c>
      <c r="N180" s="250"/>
      <c r="O180" s="250"/>
      <c r="P180" s="250"/>
      <c r="Q180" s="137">
        <f t="shared" si="32"/>
        <v>495442</v>
      </c>
      <c r="R180" s="259">
        <v>495442</v>
      </c>
      <c r="S180" s="260"/>
      <c r="T180" s="259"/>
      <c r="U180" s="259"/>
      <c r="V180" s="259"/>
      <c r="W180" s="259"/>
      <c r="X180" s="259"/>
      <c r="Y180" s="259"/>
      <c r="Z180" s="259"/>
      <c r="AA180" s="259"/>
      <c r="AB180" s="259"/>
      <c r="AC180" s="137"/>
      <c r="AD180" s="137"/>
      <c r="AE180" s="259"/>
      <c r="AF180" s="259"/>
      <c r="AG180" s="337">
        <v>2025</v>
      </c>
      <c r="AH180" s="166" t="s">
        <v>3050</v>
      </c>
      <c r="AI180" s="166"/>
      <c r="AJ180" s="134">
        <f t="shared" si="33"/>
        <v>151</v>
      </c>
      <c r="AK180" s="35" t="s">
        <v>153</v>
      </c>
      <c r="AL180" s="134" t="str">
        <f t="shared" si="34"/>
        <v>151.</v>
      </c>
      <c r="AM180" s="140"/>
      <c r="AN180" s="35"/>
      <c r="AO180" s="193"/>
    </row>
    <row r="181" spans="1:41" ht="22.5" hidden="1" customHeight="1" x14ac:dyDescent="0.25">
      <c r="A181" s="68" t="s">
        <v>3335</v>
      </c>
      <c r="B181" s="25">
        <v>5471</v>
      </c>
      <c r="C181" s="154" t="s">
        <v>247</v>
      </c>
      <c r="D181" s="25">
        <v>1958</v>
      </c>
      <c r="E181" s="68" t="s">
        <v>2932</v>
      </c>
      <c r="F181" s="68" t="s">
        <v>2934</v>
      </c>
      <c r="G181" s="25">
        <v>2</v>
      </c>
      <c r="H181" s="25">
        <v>1</v>
      </c>
      <c r="I181" s="335">
        <v>266.5</v>
      </c>
      <c r="J181" s="335">
        <v>194</v>
      </c>
      <c r="K181" s="335">
        <v>194</v>
      </c>
      <c r="L181" s="12">
        <v>10</v>
      </c>
      <c r="M181" s="250">
        <f t="shared" si="31"/>
        <v>1321410</v>
      </c>
      <c r="N181" s="250"/>
      <c r="O181" s="250"/>
      <c r="P181" s="250"/>
      <c r="Q181" s="137">
        <f t="shared" si="32"/>
        <v>1321410</v>
      </c>
      <c r="R181" s="250">
        <f>523770+797640</f>
        <v>1321410</v>
      </c>
      <c r="S181" s="255"/>
      <c r="T181" s="250"/>
      <c r="U181" s="250"/>
      <c r="V181" s="250"/>
      <c r="W181" s="250"/>
      <c r="X181" s="250"/>
      <c r="Y181" s="250"/>
      <c r="Z181" s="250"/>
      <c r="AA181" s="250"/>
      <c r="AB181" s="250"/>
      <c r="AC181" s="250"/>
      <c r="AD181" s="250"/>
      <c r="AE181" s="137"/>
      <c r="AF181" s="250"/>
      <c r="AG181" s="337">
        <v>2025</v>
      </c>
      <c r="AH181" s="166" t="s">
        <v>3054</v>
      </c>
      <c r="AI181" s="166"/>
      <c r="AJ181" s="134">
        <f t="shared" si="33"/>
        <v>152</v>
      </c>
      <c r="AK181" s="35" t="s">
        <v>153</v>
      </c>
      <c r="AL181" s="134" t="str">
        <f t="shared" si="34"/>
        <v>152.</v>
      </c>
      <c r="AM181" s="140"/>
      <c r="AN181" s="296"/>
      <c r="AO181" s="193"/>
    </row>
    <row r="182" spans="1:41" ht="22.5" hidden="1" customHeight="1" x14ac:dyDescent="0.25">
      <c r="A182" s="68" t="s">
        <v>3336</v>
      </c>
      <c r="B182" s="25">
        <v>305</v>
      </c>
      <c r="C182" s="130" t="s">
        <v>1104</v>
      </c>
      <c r="D182" s="25">
        <v>1959</v>
      </c>
      <c r="E182" s="108" t="s">
        <v>2932</v>
      </c>
      <c r="F182" s="68" t="s">
        <v>2934</v>
      </c>
      <c r="G182" s="25">
        <v>2</v>
      </c>
      <c r="H182" s="25">
        <v>2</v>
      </c>
      <c r="I182" s="137">
        <v>768.8</v>
      </c>
      <c r="J182" s="137">
        <v>443.9</v>
      </c>
      <c r="K182" s="137">
        <v>443.9</v>
      </c>
      <c r="L182" s="30">
        <v>22</v>
      </c>
      <c r="M182" s="250">
        <f t="shared" si="31"/>
        <v>182988</v>
      </c>
      <c r="N182" s="250"/>
      <c r="O182" s="250"/>
      <c r="P182" s="250"/>
      <c r="Q182" s="137">
        <f t="shared" si="32"/>
        <v>182988</v>
      </c>
      <c r="R182" s="137">
        <v>182988</v>
      </c>
      <c r="S182" s="30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337">
        <v>2025</v>
      </c>
      <c r="AH182" s="166" t="s">
        <v>3052</v>
      </c>
      <c r="AI182" s="166"/>
      <c r="AJ182" s="134">
        <f t="shared" si="33"/>
        <v>153</v>
      </c>
      <c r="AK182" s="35" t="s">
        <v>153</v>
      </c>
      <c r="AL182" s="134" t="str">
        <f t="shared" si="34"/>
        <v>153.</v>
      </c>
      <c r="AM182" s="140"/>
      <c r="AN182" s="35"/>
      <c r="AO182" s="193"/>
    </row>
    <row r="183" spans="1:41" ht="22.5" hidden="1" customHeight="1" x14ac:dyDescent="0.25">
      <c r="A183" s="68" t="s">
        <v>3337</v>
      </c>
      <c r="B183" s="25">
        <v>442</v>
      </c>
      <c r="C183" s="36" t="s">
        <v>1676</v>
      </c>
      <c r="D183" s="25">
        <v>1959</v>
      </c>
      <c r="E183" s="108" t="s">
        <v>2932</v>
      </c>
      <c r="F183" s="68" t="s">
        <v>2934</v>
      </c>
      <c r="G183" s="25">
        <v>2</v>
      </c>
      <c r="H183" s="25">
        <v>2</v>
      </c>
      <c r="I183" s="137">
        <v>1283.5</v>
      </c>
      <c r="J183" s="137">
        <v>740.9</v>
      </c>
      <c r="K183" s="137">
        <v>507.5</v>
      </c>
      <c r="L183" s="30">
        <v>41</v>
      </c>
      <c r="M183" s="137">
        <f t="shared" si="31"/>
        <v>220524</v>
      </c>
      <c r="N183" s="137"/>
      <c r="O183" s="137"/>
      <c r="P183" s="137"/>
      <c r="Q183" s="137">
        <f t="shared" si="32"/>
        <v>220524</v>
      </c>
      <c r="R183" s="137">
        <v>220524</v>
      </c>
      <c r="S183" s="30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337">
        <v>2025</v>
      </c>
      <c r="AH183" s="166" t="s">
        <v>3052</v>
      </c>
      <c r="AI183" s="166"/>
      <c r="AJ183" s="134">
        <f t="shared" si="33"/>
        <v>154</v>
      </c>
      <c r="AK183" s="35" t="s">
        <v>153</v>
      </c>
      <c r="AL183" s="134" t="str">
        <f t="shared" si="34"/>
        <v>154.</v>
      </c>
      <c r="AM183" s="140"/>
      <c r="AN183" s="35"/>
      <c r="AO183" s="193"/>
    </row>
    <row r="184" spans="1:41" ht="22.5" hidden="1" customHeight="1" x14ac:dyDescent="0.25">
      <c r="A184" s="68" t="s">
        <v>3338</v>
      </c>
      <c r="B184" s="25">
        <v>448</v>
      </c>
      <c r="C184" s="154" t="s">
        <v>234</v>
      </c>
      <c r="D184" s="25">
        <v>1959</v>
      </c>
      <c r="E184" s="68" t="s">
        <v>2932</v>
      </c>
      <c r="F184" s="68" t="s">
        <v>2934</v>
      </c>
      <c r="G184" s="25">
        <v>2</v>
      </c>
      <c r="H184" s="25">
        <v>1</v>
      </c>
      <c r="I184" s="335">
        <v>744.3</v>
      </c>
      <c r="J184" s="137">
        <v>427.9</v>
      </c>
      <c r="K184" s="335">
        <v>427.9</v>
      </c>
      <c r="L184" s="12">
        <v>19</v>
      </c>
      <c r="M184" s="250">
        <f t="shared" si="31"/>
        <v>220524</v>
      </c>
      <c r="N184" s="250"/>
      <c r="O184" s="250"/>
      <c r="P184" s="250"/>
      <c r="Q184" s="137">
        <f t="shared" si="32"/>
        <v>220524</v>
      </c>
      <c r="R184" s="250">
        <v>220524</v>
      </c>
      <c r="S184" s="255"/>
      <c r="T184" s="250"/>
      <c r="U184" s="250"/>
      <c r="V184" s="250"/>
      <c r="W184" s="250"/>
      <c r="X184" s="250"/>
      <c r="Y184" s="250"/>
      <c r="Z184" s="250"/>
      <c r="AA184" s="250"/>
      <c r="AB184" s="250"/>
      <c r="AC184" s="250"/>
      <c r="AD184" s="250"/>
      <c r="AE184" s="250"/>
      <c r="AF184" s="250"/>
      <c r="AG184" s="337">
        <v>2025</v>
      </c>
      <c r="AH184" s="166" t="s">
        <v>3052</v>
      </c>
      <c r="AI184" s="166"/>
      <c r="AJ184" s="134">
        <f t="shared" si="33"/>
        <v>155</v>
      </c>
      <c r="AK184" s="35" t="s">
        <v>153</v>
      </c>
      <c r="AL184" s="134" t="str">
        <f t="shared" si="34"/>
        <v>155.</v>
      </c>
      <c r="AM184" s="140"/>
      <c r="AN184" s="35"/>
      <c r="AO184" s="193"/>
    </row>
    <row r="185" spans="1:41" ht="22.5" hidden="1" customHeight="1" x14ac:dyDescent="0.25">
      <c r="A185" s="68" t="s">
        <v>3339</v>
      </c>
      <c r="B185" s="25">
        <v>561</v>
      </c>
      <c r="C185" s="36" t="s">
        <v>1691</v>
      </c>
      <c r="D185" s="25">
        <v>1959</v>
      </c>
      <c r="E185" s="108" t="s">
        <v>2932</v>
      </c>
      <c r="F185" s="68" t="s">
        <v>2934</v>
      </c>
      <c r="G185" s="25">
        <v>5</v>
      </c>
      <c r="H185" s="25">
        <v>5</v>
      </c>
      <c r="I185" s="137">
        <v>6275.55</v>
      </c>
      <c r="J185" s="137">
        <v>3185.9</v>
      </c>
      <c r="K185" s="137">
        <v>3185.9</v>
      </c>
      <c r="L185" s="30">
        <v>152</v>
      </c>
      <c r="M185" s="250">
        <f t="shared" si="31"/>
        <v>19335123.600000001</v>
      </c>
      <c r="N185" s="250"/>
      <c r="O185" s="250"/>
      <c r="P185" s="250"/>
      <c r="Q185" s="137">
        <f t="shared" si="32"/>
        <v>19335123.600000001</v>
      </c>
      <c r="R185" s="259">
        <v>19335123.600000001</v>
      </c>
      <c r="S185" s="260"/>
      <c r="T185" s="259"/>
      <c r="U185" s="259"/>
      <c r="V185" s="259"/>
      <c r="W185" s="259"/>
      <c r="X185" s="259"/>
      <c r="Y185" s="259"/>
      <c r="Z185" s="259"/>
      <c r="AA185" s="259"/>
      <c r="AB185" s="259"/>
      <c r="AC185" s="137"/>
      <c r="AD185" s="137"/>
      <c r="AE185" s="259"/>
      <c r="AF185" s="259"/>
      <c r="AG185" s="337">
        <v>2025</v>
      </c>
      <c r="AH185" s="166" t="s">
        <v>3049</v>
      </c>
      <c r="AI185" s="166"/>
      <c r="AJ185" s="134">
        <f t="shared" si="33"/>
        <v>156</v>
      </c>
      <c r="AK185" s="35" t="s">
        <v>153</v>
      </c>
      <c r="AL185" s="134" t="str">
        <f t="shared" si="34"/>
        <v>156.</v>
      </c>
      <c r="AM185" s="140"/>
      <c r="AN185" s="35"/>
      <c r="AO185" s="193"/>
    </row>
    <row r="186" spans="1:41" ht="22.5" hidden="1" customHeight="1" x14ac:dyDescent="0.25">
      <c r="A186" s="68" t="s">
        <v>3340</v>
      </c>
      <c r="B186" s="25">
        <v>727</v>
      </c>
      <c r="C186" s="36" t="s">
        <v>1699</v>
      </c>
      <c r="D186" s="25">
        <v>1959</v>
      </c>
      <c r="E186" s="108" t="s">
        <v>2932</v>
      </c>
      <c r="F186" s="68" t="s">
        <v>2934</v>
      </c>
      <c r="G186" s="25">
        <v>2</v>
      </c>
      <c r="H186" s="25">
        <v>1</v>
      </c>
      <c r="I186" s="256">
        <v>455.8</v>
      </c>
      <c r="J186" s="256">
        <v>455.8</v>
      </c>
      <c r="K186" s="256">
        <v>401.97</v>
      </c>
      <c r="L186" s="257">
        <v>18</v>
      </c>
      <c r="M186" s="250">
        <f t="shared" si="31"/>
        <v>42870</v>
      </c>
      <c r="N186" s="250"/>
      <c r="O186" s="250"/>
      <c r="P186" s="250"/>
      <c r="Q186" s="137">
        <f t="shared" si="32"/>
        <v>42870</v>
      </c>
      <c r="R186" s="250">
        <v>42870</v>
      </c>
      <c r="S186" s="255"/>
      <c r="T186" s="250"/>
      <c r="U186" s="250"/>
      <c r="V186" s="250"/>
      <c r="W186" s="250"/>
      <c r="X186" s="250"/>
      <c r="Y186" s="250"/>
      <c r="Z186" s="250"/>
      <c r="AA186" s="250"/>
      <c r="AB186" s="250"/>
      <c r="AC186" s="259"/>
      <c r="AD186" s="259"/>
      <c r="AE186" s="250"/>
      <c r="AF186" s="250"/>
      <c r="AG186" s="337">
        <v>2025</v>
      </c>
      <c r="AH186" s="166" t="s">
        <v>3048</v>
      </c>
      <c r="AI186" s="166"/>
      <c r="AJ186" s="134">
        <f t="shared" si="33"/>
        <v>157</v>
      </c>
      <c r="AK186" s="35" t="s">
        <v>153</v>
      </c>
      <c r="AL186" s="134" t="str">
        <f t="shared" si="34"/>
        <v>157.</v>
      </c>
      <c r="AM186" s="140"/>
      <c r="AN186" s="296"/>
      <c r="AO186" s="193"/>
    </row>
    <row r="187" spans="1:41" ht="22.5" hidden="1" customHeight="1" x14ac:dyDescent="0.25">
      <c r="A187" s="68" t="s">
        <v>3341</v>
      </c>
      <c r="B187" s="25">
        <v>821</v>
      </c>
      <c r="C187" s="36" t="s">
        <v>1705</v>
      </c>
      <c r="D187" s="25">
        <v>1959</v>
      </c>
      <c r="E187" s="108" t="s">
        <v>2932</v>
      </c>
      <c r="F187" s="68" t="s">
        <v>2934</v>
      </c>
      <c r="G187" s="25">
        <v>2</v>
      </c>
      <c r="H187" s="25">
        <v>2</v>
      </c>
      <c r="I187" s="256">
        <v>947.3</v>
      </c>
      <c r="J187" s="256">
        <v>559.79999999999995</v>
      </c>
      <c r="K187" s="256">
        <v>521.29999999999995</v>
      </c>
      <c r="L187" s="257">
        <v>33</v>
      </c>
      <c r="M187" s="250">
        <f t="shared" si="31"/>
        <v>203346</v>
      </c>
      <c r="N187" s="250"/>
      <c r="O187" s="250"/>
      <c r="P187" s="250"/>
      <c r="Q187" s="137">
        <f t="shared" si="32"/>
        <v>203346</v>
      </c>
      <c r="R187" s="250">
        <v>203346</v>
      </c>
      <c r="S187" s="255"/>
      <c r="T187" s="250"/>
      <c r="U187" s="250"/>
      <c r="V187" s="250"/>
      <c r="W187" s="250"/>
      <c r="X187" s="250"/>
      <c r="Y187" s="250"/>
      <c r="Z187" s="250"/>
      <c r="AA187" s="250"/>
      <c r="AB187" s="250"/>
      <c r="AC187" s="259"/>
      <c r="AD187" s="259"/>
      <c r="AE187" s="250"/>
      <c r="AF187" s="250"/>
      <c r="AG187" s="337">
        <v>2025</v>
      </c>
      <c r="AH187" s="166" t="s">
        <v>3049</v>
      </c>
      <c r="AI187" s="166"/>
      <c r="AJ187" s="134">
        <f t="shared" si="33"/>
        <v>158</v>
      </c>
      <c r="AK187" s="35" t="s">
        <v>153</v>
      </c>
      <c r="AL187" s="134" t="str">
        <f t="shared" si="34"/>
        <v>158.</v>
      </c>
      <c r="AM187" s="140"/>
      <c r="AN187" s="296"/>
      <c r="AO187" s="193"/>
    </row>
    <row r="188" spans="1:41" ht="22.5" hidden="1" customHeight="1" x14ac:dyDescent="0.25">
      <c r="A188" s="68" t="s">
        <v>3342</v>
      </c>
      <c r="B188" s="25">
        <v>5473</v>
      </c>
      <c r="C188" s="168" t="s">
        <v>272</v>
      </c>
      <c r="D188" s="25">
        <v>1959</v>
      </c>
      <c r="E188" s="68" t="s">
        <v>2932</v>
      </c>
      <c r="F188" s="68" t="s">
        <v>2934</v>
      </c>
      <c r="G188" s="25">
        <v>2</v>
      </c>
      <c r="H188" s="25">
        <v>2</v>
      </c>
      <c r="I188" s="139">
        <v>762.9</v>
      </c>
      <c r="J188" s="137">
        <v>664.88</v>
      </c>
      <c r="K188" s="139">
        <v>664.88</v>
      </c>
      <c r="L188" s="25">
        <v>36</v>
      </c>
      <c r="M188" s="250">
        <f t="shared" si="31"/>
        <v>369720</v>
      </c>
      <c r="N188" s="250"/>
      <c r="O188" s="250"/>
      <c r="P188" s="250"/>
      <c r="Q188" s="137">
        <f t="shared" si="32"/>
        <v>369720</v>
      </c>
      <c r="R188" s="250">
        <v>369720</v>
      </c>
      <c r="S188" s="255"/>
      <c r="T188" s="250"/>
      <c r="U188" s="250"/>
      <c r="V188" s="335"/>
      <c r="W188" s="250"/>
      <c r="X188" s="250"/>
      <c r="Y188" s="250"/>
      <c r="Z188" s="250"/>
      <c r="AA188" s="250"/>
      <c r="AB188" s="250"/>
      <c r="AC188" s="250"/>
      <c r="AD188" s="250"/>
      <c r="AE188" s="250"/>
      <c r="AF188" s="250"/>
      <c r="AG188" s="337">
        <v>2025</v>
      </c>
      <c r="AH188" s="166" t="s">
        <v>3049</v>
      </c>
      <c r="AI188" s="166"/>
      <c r="AJ188" s="134">
        <f t="shared" si="33"/>
        <v>159</v>
      </c>
      <c r="AK188" s="35" t="s">
        <v>153</v>
      </c>
      <c r="AL188" s="134" t="str">
        <f t="shared" si="34"/>
        <v>159.</v>
      </c>
      <c r="AM188" s="140"/>
      <c r="AN188" s="35"/>
      <c r="AO188" s="193"/>
    </row>
    <row r="189" spans="1:41" ht="22.5" hidden="1" customHeight="1" x14ac:dyDescent="0.25">
      <c r="A189" s="68" t="s">
        <v>3343</v>
      </c>
      <c r="B189" s="25">
        <v>137</v>
      </c>
      <c r="C189" s="36" t="s">
        <v>1816</v>
      </c>
      <c r="D189" s="25">
        <v>1960</v>
      </c>
      <c r="E189" s="108" t="s">
        <v>2932</v>
      </c>
      <c r="F189" s="68" t="s">
        <v>2934</v>
      </c>
      <c r="G189" s="25">
        <v>3</v>
      </c>
      <c r="H189" s="25">
        <v>2</v>
      </c>
      <c r="I189" s="137">
        <v>572.79999999999995</v>
      </c>
      <c r="J189" s="137">
        <v>312.2</v>
      </c>
      <c r="K189" s="137">
        <v>312.2</v>
      </c>
      <c r="L189" s="30">
        <v>18</v>
      </c>
      <c r="M189" s="250">
        <f t="shared" si="31"/>
        <v>1133280</v>
      </c>
      <c r="N189" s="250"/>
      <c r="O189" s="250"/>
      <c r="P189" s="250"/>
      <c r="Q189" s="137">
        <f t="shared" si="32"/>
        <v>1133280</v>
      </c>
      <c r="R189" s="259"/>
      <c r="S189" s="260"/>
      <c r="T189" s="259"/>
      <c r="U189" s="259"/>
      <c r="V189" s="259"/>
      <c r="W189" s="259"/>
      <c r="X189" s="259"/>
      <c r="Y189" s="259">
        <v>360</v>
      </c>
      <c r="Z189" s="259">
        <f>Y189*3148</f>
        <v>1133280</v>
      </c>
      <c r="AA189" s="259"/>
      <c r="AB189" s="259"/>
      <c r="AC189" s="137"/>
      <c r="AD189" s="137"/>
      <c r="AE189" s="259"/>
      <c r="AF189" s="259"/>
      <c r="AG189" s="337">
        <v>2025</v>
      </c>
      <c r="AH189" s="166"/>
      <c r="AI189" s="166"/>
      <c r="AJ189" s="134">
        <f t="shared" si="33"/>
        <v>160</v>
      </c>
      <c r="AK189" s="35" t="s">
        <v>153</v>
      </c>
      <c r="AL189" s="134" t="str">
        <f t="shared" si="34"/>
        <v>160.</v>
      </c>
      <c r="AM189" s="140"/>
      <c r="AN189" s="35"/>
      <c r="AO189" s="193"/>
    </row>
    <row r="190" spans="1:41" ht="22.5" hidden="1" customHeight="1" x14ac:dyDescent="0.25">
      <c r="A190" s="68" t="s">
        <v>3344</v>
      </c>
      <c r="B190" s="25">
        <v>182</v>
      </c>
      <c r="C190" s="36" t="s">
        <v>1660</v>
      </c>
      <c r="D190" s="25">
        <v>1960</v>
      </c>
      <c r="E190" s="108" t="s">
        <v>2932</v>
      </c>
      <c r="F190" s="68" t="s">
        <v>2934</v>
      </c>
      <c r="G190" s="25">
        <v>2</v>
      </c>
      <c r="H190" s="25">
        <v>1</v>
      </c>
      <c r="I190" s="256">
        <v>603</v>
      </c>
      <c r="J190" s="256">
        <v>537.20000000000005</v>
      </c>
      <c r="K190" s="256">
        <v>537.20000000000005</v>
      </c>
      <c r="L190" s="257">
        <v>10</v>
      </c>
      <c r="M190" s="250">
        <f t="shared" si="31"/>
        <v>3199531.9</v>
      </c>
      <c r="N190" s="250"/>
      <c r="O190" s="250"/>
      <c r="P190" s="250"/>
      <c r="Q190" s="137">
        <f t="shared" si="32"/>
        <v>3199531.9</v>
      </c>
      <c r="R190" s="250"/>
      <c r="S190" s="255"/>
      <c r="T190" s="250"/>
      <c r="U190" s="250">
        <v>425.3</v>
      </c>
      <c r="V190" s="250">
        <f>U190*7523</f>
        <v>3199531.9</v>
      </c>
      <c r="W190" s="250"/>
      <c r="X190" s="250"/>
      <c r="Y190" s="250"/>
      <c r="Z190" s="250"/>
      <c r="AA190" s="250"/>
      <c r="AB190" s="250"/>
      <c r="AC190" s="259"/>
      <c r="AD190" s="259"/>
      <c r="AE190" s="250"/>
      <c r="AF190" s="250"/>
      <c r="AG190" s="337">
        <v>2025</v>
      </c>
      <c r="AH190" s="166"/>
      <c r="AI190" s="166"/>
      <c r="AJ190" s="134">
        <f t="shared" si="33"/>
        <v>161</v>
      </c>
      <c r="AK190" s="35" t="s">
        <v>153</v>
      </c>
      <c r="AL190" s="134" t="str">
        <f t="shared" si="34"/>
        <v>161.</v>
      </c>
      <c r="AM190" s="140"/>
      <c r="AN190" s="296"/>
      <c r="AO190" s="193"/>
    </row>
    <row r="191" spans="1:41" ht="22.5" hidden="1" customHeight="1" x14ac:dyDescent="0.25">
      <c r="A191" s="68" t="s">
        <v>3345</v>
      </c>
      <c r="B191" s="25">
        <v>195</v>
      </c>
      <c r="C191" s="154" t="s">
        <v>20</v>
      </c>
      <c r="D191" s="25">
        <v>1960</v>
      </c>
      <c r="E191" s="68" t="s">
        <v>2932</v>
      </c>
      <c r="F191" s="68" t="s">
        <v>2934</v>
      </c>
      <c r="G191" s="25">
        <v>4</v>
      </c>
      <c r="H191" s="25">
        <v>3</v>
      </c>
      <c r="I191" s="335">
        <v>1894.4</v>
      </c>
      <c r="J191" s="335">
        <v>1183.4000000000001</v>
      </c>
      <c r="K191" s="335">
        <v>1183.4000000000001</v>
      </c>
      <c r="L191" s="12">
        <v>65</v>
      </c>
      <c r="M191" s="250">
        <f t="shared" si="31"/>
        <v>492960</v>
      </c>
      <c r="N191" s="250"/>
      <c r="O191" s="250"/>
      <c r="P191" s="250"/>
      <c r="Q191" s="137">
        <f t="shared" si="32"/>
        <v>492960</v>
      </c>
      <c r="R191" s="250">
        <v>492960</v>
      </c>
      <c r="S191" s="255"/>
      <c r="T191" s="250"/>
      <c r="U191" s="250"/>
      <c r="V191" s="250"/>
      <c r="W191" s="250"/>
      <c r="X191" s="250"/>
      <c r="Y191" s="250"/>
      <c r="Z191" s="250"/>
      <c r="AA191" s="250"/>
      <c r="AB191" s="250"/>
      <c r="AC191" s="250"/>
      <c r="AD191" s="250"/>
      <c r="AE191" s="250"/>
      <c r="AF191" s="250"/>
      <c r="AG191" s="337">
        <v>2025</v>
      </c>
      <c r="AH191" s="166" t="s">
        <v>3049</v>
      </c>
      <c r="AI191" s="166"/>
      <c r="AJ191" s="134">
        <f t="shared" si="33"/>
        <v>162</v>
      </c>
      <c r="AK191" s="35" t="s">
        <v>153</v>
      </c>
      <c r="AL191" s="134" t="str">
        <f t="shared" si="34"/>
        <v>162.</v>
      </c>
      <c r="AM191" s="140"/>
      <c r="AN191" s="296"/>
      <c r="AO191" s="193"/>
    </row>
    <row r="192" spans="1:41" ht="22.5" hidden="1" customHeight="1" x14ac:dyDescent="0.25">
      <c r="A192" s="68" t="s">
        <v>3346</v>
      </c>
      <c r="B192" s="25">
        <v>393</v>
      </c>
      <c r="C192" s="205" t="s">
        <v>25</v>
      </c>
      <c r="D192" s="25">
        <v>1960</v>
      </c>
      <c r="E192" s="108" t="s">
        <v>2932</v>
      </c>
      <c r="F192" s="68" t="s">
        <v>2934</v>
      </c>
      <c r="G192" s="25">
        <v>5</v>
      </c>
      <c r="H192" s="25">
        <v>3</v>
      </c>
      <c r="I192" s="137">
        <v>3054.1</v>
      </c>
      <c r="J192" s="137">
        <v>2994.1</v>
      </c>
      <c r="K192" s="137">
        <v>2873.6</v>
      </c>
      <c r="L192" s="30">
        <v>179</v>
      </c>
      <c r="M192" s="250">
        <f t="shared" si="31"/>
        <v>214350</v>
      </c>
      <c r="N192" s="250"/>
      <c r="O192" s="250"/>
      <c r="P192" s="250"/>
      <c r="Q192" s="137">
        <f t="shared" si="32"/>
        <v>214350</v>
      </c>
      <c r="R192" s="137">
        <v>214350</v>
      </c>
      <c r="S192" s="30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337">
        <v>2025</v>
      </c>
      <c r="AH192" s="166" t="s">
        <v>3048</v>
      </c>
      <c r="AI192" s="166"/>
      <c r="AJ192" s="134">
        <f t="shared" si="33"/>
        <v>163</v>
      </c>
      <c r="AK192" s="35" t="s">
        <v>153</v>
      </c>
      <c r="AL192" s="134" t="str">
        <f t="shared" si="34"/>
        <v>163.</v>
      </c>
      <c r="AM192" s="140"/>
      <c r="AN192" s="35"/>
      <c r="AO192" s="193"/>
    </row>
    <row r="193" spans="1:41" ht="22.5" hidden="1" customHeight="1" x14ac:dyDescent="0.25">
      <c r="A193" s="68" t="s">
        <v>3347</v>
      </c>
      <c r="B193" s="25">
        <v>450</v>
      </c>
      <c r="C193" s="205" t="s">
        <v>26</v>
      </c>
      <c r="D193" s="25">
        <v>1960</v>
      </c>
      <c r="E193" s="108" t="s">
        <v>2932</v>
      </c>
      <c r="F193" s="68" t="s">
        <v>2934</v>
      </c>
      <c r="G193" s="25">
        <v>2</v>
      </c>
      <c r="H193" s="25">
        <v>1</v>
      </c>
      <c r="I193" s="137">
        <v>301.2</v>
      </c>
      <c r="J193" s="137">
        <v>193.6</v>
      </c>
      <c r="K193" s="137">
        <v>193.6</v>
      </c>
      <c r="L193" s="30">
        <v>20</v>
      </c>
      <c r="M193" s="250">
        <f t="shared" si="31"/>
        <v>472200</v>
      </c>
      <c r="N193" s="250"/>
      <c r="O193" s="250"/>
      <c r="P193" s="250"/>
      <c r="Q193" s="137">
        <f t="shared" si="32"/>
        <v>472200</v>
      </c>
      <c r="R193" s="137"/>
      <c r="S193" s="30"/>
      <c r="T193" s="137"/>
      <c r="U193" s="137"/>
      <c r="V193" s="137"/>
      <c r="W193" s="137"/>
      <c r="X193" s="137"/>
      <c r="Y193" s="137">
        <v>150</v>
      </c>
      <c r="Z193" s="137">
        <f>Y193*3148</f>
        <v>472200</v>
      </c>
      <c r="AA193" s="137"/>
      <c r="AB193" s="137"/>
      <c r="AC193" s="137"/>
      <c r="AD193" s="137"/>
      <c r="AE193" s="137"/>
      <c r="AF193" s="137"/>
      <c r="AG193" s="337">
        <v>2025</v>
      </c>
      <c r="AH193" s="166"/>
      <c r="AI193" s="166"/>
      <c r="AJ193" s="134">
        <f t="shared" si="33"/>
        <v>164</v>
      </c>
      <c r="AK193" s="35" t="s">
        <v>153</v>
      </c>
      <c r="AL193" s="134" t="str">
        <f t="shared" si="34"/>
        <v>164.</v>
      </c>
      <c r="AM193" s="140"/>
      <c r="AN193" s="35"/>
      <c r="AO193" s="193"/>
    </row>
    <row r="194" spans="1:41" ht="22.5" hidden="1" customHeight="1" x14ac:dyDescent="0.25">
      <c r="A194" s="68" t="s">
        <v>3348</v>
      </c>
      <c r="B194" s="25">
        <v>460</v>
      </c>
      <c r="C194" s="36" t="s">
        <v>1679</v>
      </c>
      <c r="D194" s="25">
        <v>1960</v>
      </c>
      <c r="E194" s="68" t="s">
        <v>2932</v>
      </c>
      <c r="F194" s="68" t="s">
        <v>2934</v>
      </c>
      <c r="G194" s="25">
        <v>2</v>
      </c>
      <c r="H194" s="25">
        <v>1</v>
      </c>
      <c r="I194" s="335">
        <v>460.9</v>
      </c>
      <c r="J194" s="335">
        <v>265.39999999999998</v>
      </c>
      <c r="K194" s="335">
        <v>187</v>
      </c>
      <c r="L194" s="12">
        <v>7</v>
      </c>
      <c r="M194" s="250">
        <f t="shared" si="31"/>
        <v>1767905</v>
      </c>
      <c r="N194" s="250"/>
      <c r="O194" s="250"/>
      <c r="P194" s="250"/>
      <c r="Q194" s="137">
        <f t="shared" si="32"/>
        <v>1767905</v>
      </c>
      <c r="R194" s="259"/>
      <c r="S194" s="260"/>
      <c r="T194" s="259"/>
      <c r="U194" s="259">
        <v>235</v>
      </c>
      <c r="V194" s="259">
        <f>U194*7523</f>
        <v>1767905</v>
      </c>
      <c r="W194" s="259"/>
      <c r="X194" s="259"/>
      <c r="Y194" s="259"/>
      <c r="Z194" s="259"/>
      <c r="AA194" s="259"/>
      <c r="AB194" s="259"/>
      <c r="AC194" s="137"/>
      <c r="AD194" s="137"/>
      <c r="AE194" s="259"/>
      <c r="AF194" s="259"/>
      <c r="AG194" s="337">
        <v>2025</v>
      </c>
      <c r="AH194" s="166"/>
      <c r="AI194" s="166"/>
      <c r="AJ194" s="134">
        <f t="shared" si="33"/>
        <v>165</v>
      </c>
      <c r="AK194" s="35" t="s">
        <v>153</v>
      </c>
      <c r="AL194" s="134" t="str">
        <f t="shared" si="34"/>
        <v>165.</v>
      </c>
      <c r="AM194" s="140"/>
      <c r="AN194" s="35"/>
      <c r="AO194" s="193"/>
    </row>
    <row r="195" spans="1:41" ht="22.5" hidden="1" customHeight="1" x14ac:dyDescent="0.25">
      <c r="A195" s="68" t="s">
        <v>3349</v>
      </c>
      <c r="B195" s="25">
        <v>694</v>
      </c>
      <c r="C195" s="205" t="s">
        <v>36</v>
      </c>
      <c r="D195" s="25">
        <v>1960</v>
      </c>
      <c r="E195" s="108" t="s">
        <v>2932</v>
      </c>
      <c r="F195" s="68" t="s">
        <v>2934</v>
      </c>
      <c r="G195" s="25">
        <v>2</v>
      </c>
      <c r="H195" s="25">
        <v>1</v>
      </c>
      <c r="I195" s="137">
        <v>563.67999999999995</v>
      </c>
      <c r="J195" s="137">
        <v>301.39999999999998</v>
      </c>
      <c r="K195" s="137">
        <v>301.39999999999998</v>
      </c>
      <c r="L195" s="30">
        <v>27</v>
      </c>
      <c r="M195" s="137">
        <f t="shared" ref="M195:M243" si="35">R195+T195+V195+X195+Z195+AB195+AE195+AF195</f>
        <v>169455</v>
      </c>
      <c r="N195" s="137"/>
      <c r="O195" s="137"/>
      <c r="P195" s="137"/>
      <c r="Q195" s="137">
        <f t="shared" ref="Q195:Q243" si="36">M195</f>
        <v>169455</v>
      </c>
      <c r="R195" s="137">
        <v>169455</v>
      </c>
      <c r="S195" s="30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337">
        <v>2025</v>
      </c>
      <c r="AH195" s="218" t="s">
        <v>3049</v>
      </c>
      <c r="AI195" s="218"/>
      <c r="AJ195" s="134">
        <f t="shared" si="33"/>
        <v>166</v>
      </c>
      <c r="AK195" s="35" t="s">
        <v>153</v>
      </c>
      <c r="AL195" s="134" t="str">
        <f t="shared" si="34"/>
        <v>166.</v>
      </c>
      <c r="AM195" s="140"/>
      <c r="AN195" s="35"/>
      <c r="AO195" s="193"/>
    </row>
    <row r="196" spans="1:41" ht="22.5" hidden="1" customHeight="1" x14ac:dyDescent="0.25">
      <c r="A196" s="68" t="s">
        <v>3350</v>
      </c>
      <c r="B196" s="25">
        <v>695</v>
      </c>
      <c r="C196" s="205" t="s">
        <v>37</v>
      </c>
      <c r="D196" s="25">
        <v>1960</v>
      </c>
      <c r="E196" s="108" t="s">
        <v>2932</v>
      </c>
      <c r="F196" s="68" t="s">
        <v>2934</v>
      </c>
      <c r="G196" s="25">
        <v>2</v>
      </c>
      <c r="H196" s="25">
        <v>1</v>
      </c>
      <c r="I196" s="256">
        <v>576.16999999999996</v>
      </c>
      <c r="J196" s="256">
        <v>319.23</v>
      </c>
      <c r="K196" s="256">
        <v>319.23</v>
      </c>
      <c r="L196" s="257">
        <v>17</v>
      </c>
      <c r="M196" s="137">
        <f t="shared" si="35"/>
        <v>728790</v>
      </c>
      <c r="N196" s="137"/>
      <c r="O196" s="137"/>
      <c r="P196" s="137"/>
      <c r="Q196" s="137">
        <f t="shared" si="36"/>
        <v>728790</v>
      </c>
      <c r="R196" s="137">
        <v>728790</v>
      </c>
      <c r="S196" s="30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337">
        <v>2025</v>
      </c>
      <c r="AH196" s="218" t="s">
        <v>3048</v>
      </c>
      <c r="AI196" s="218"/>
      <c r="AJ196" s="134">
        <f t="shared" si="33"/>
        <v>167</v>
      </c>
      <c r="AK196" s="35" t="s">
        <v>153</v>
      </c>
      <c r="AL196" s="134" t="str">
        <f t="shared" si="34"/>
        <v>167.</v>
      </c>
      <c r="AM196" s="140"/>
      <c r="AN196" s="35"/>
      <c r="AO196" s="193"/>
    </row>
    <row r="197" spans="1:41" ht="22.5" hidden="1" customHeight="1" x14ac:dyDescent="0.25">
      <c r="A197" s="68" t="s">
        <v>3351</v>
      </c>
      <c r="B197" s="25">
        <v>698</v>
      </c>
      <c r="C197" s="36" t="s">
        <v>1696</v>
      </c>
      <c r="D197" s="25">
        <v>1966</v>
      </c>
      <c r="E197" s="68" t="s">
        <v>2932</v>
      </c>
      <c r="F197" s="68" t="s">
        <v>2934</v>
      </c>
      <c r="G197" s="25">
        <v>2</v>
      </c>
      <c r="H197" s="25">
        <v>2</v>
      </c>
      <c r="I197" s="335">
        <v>1543.97</v>
      </c>
      <c r="J197" s="335">
        <v>611.97</v>
      </c>
      <c r="K197" s="335">
        <v>911.97</v>
      </c>
      <c r="L197" s="12">
        <v>10</v>
      </c>
      <c r="M197" s="137">
        <f t="shared" si="35"/>
        <v>4130127</v>
      </c>
      <c r="N197" s="137"/>
      <c r="O197" s="137"/>
      <c r="P197" s="137"/>
      <c r="Q197" s="137">
        <f t="shared" si="36"/>
        <v>4130127</v>
      </c>
      <c r="R197" s="137"/>
      <c r="S197" s="30"/>
      <c r="T197" s="137"/>
      <c r="U197" s="137">
        <v>549</v>
      </c>
      <c r="V197" s="137">
        <f>U197*7523</f>
        <v>4130127</v>
      </c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337">
        <v>2025</v>
      </c>
      <c r="AH197" s="166"/>
      <c r="AI197" s="166"/>
      <c r="AJ197" s="134">
        <f t="shared" si="33"/>
        <v>168</v>
      </c>
      <c r="AK197" s="35" t="s">
        <v>153</v>
      </c>
      <c r="AL197" s="134" t="str">
        <f t="shared" si="34"/>
        <v>168.</v>
      </c>
      <c r="AM197" s="140"/>
      <c r="AN197" s="35"/>
      <c r="AO197" s="193"/>
    </row>
    <row r="198" spans="1:41" ht="22.5" hidden="1" customHeight="1" x14ac:dyDescent="0.25">
      <c r="A198" s="68" t="s">
        <v>3352</v>
      </c>
      <c r="B198" s="25">
        <v>826</v>
      </c>
      <c r="C198" s="205" t="s">
        <v>1133</v>
      </c>
      <c r="D198" s="25">
        <v>1960</v>
      </c>
      <c r="E198" s="108" t="s">
        <v>2932</v>
      </c>
      <c r="F198" s="68" t="s">
        <v>2934</v>
      </c>
      <c r="G198" s="25">
        <v>4</v>
      </c>
      <c r="H198" s="25">
        <v>2</v>
      </c>
      <c r="I198" s="256">
        <v>1375.2</v>
      </c>
      <c r="J198" s="256">
        <v>1277.5</v>
      </c>
      <c r="K198" s="256">
        <v>1277.5</v>
      </c>
      <c r="L198" s="257">
        <v>58</v>
      </c>
      <c r="M198" s="250">
        <f t="shared" si="35"/>
        <v>328440</v>
      </c>
      <c r="N198" s="250"/>
      <c r="O198" s="250"/>
      <c r="P198" s="250"/>
      <c r="Q198" s="137">
        <f t="shared" si="36"/>
        <v>328440</v>
      </c>
      <c r="R198" s="137">
        <v>328440</v>
      </c>
      <c r="S198" s="30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337">
        <v>2025</v>
      </c>
      <c r="AH198" s="166" t="s">
        <v>3052</v>
      </c>
      <c r="AI198" s="166"/>
      <c r="AJ198" s="134">
        <f t="shared" si="33"/>
        <v>169</v>
      </c>
      <c r="AK198" s="35" t="s">
        <v>153</v>
      </c>
      <c r="AL198" s="134" t="str">
        <f t="shared" si="34"/>
        <v>169.</v>
      </c>
      <c r="AM198" s="140"/>
      <c r="AN198" s="35"/>
      <c r="AO198" s="193"/>
    </row>
    <row r="199" spans="1:41" ht="22.5" hidden="1" customHeight="1" x14ac:dyDescent="0.25">
      <c r="A199" s="68" t="s">
        <v>3353</v>
      </c>
      <c r="B199" s="25">
        <v>5491</v>
      </c>
      <c r="C199" s="154" t="s">
        <v>276</v>
      </c>
      <c r="D199" s="25">
        <v>1960</v>
      </c>
      <c r="E199" s="68" t="s">
        <v>2932</v>
      </c>
      <c r="F199" s="68" t="s">
        <v>2934</v>
      </c>
      <c r="G199" s="25">
        <v>2</v>
      </c>
      <c r="H199" s="25">
        <v>1</v>
      </c>
      <c r="I199" s="335">
        <v>328.1</v>
      </c>
      <c r="J199" s="137">
        <v>299.3</v>
      </c>
      <c r="K199" s="335">
        <v>299.3</v>
      </c>
      <c r="L199" s="12">
        <v>17</v>
      </c>
      <c r="M199" s="250">
        <f t="shared" si="35"/>
        <v>42870</v>
      </c>
      <c r="N199" s="250"/>
      <c r="O199" s="250"/>
      <c r="P199" s="250"/>
      <c r="Q199" s="137">
        <f t="shared" si="36"/>
        <v>42870</v>
      </c>
      <c r="R199" s="250">
        <v>42870</v>
      </c>
      <c r="S199" s="255"/>
      <c r="T199" s="250"/>
      <c r="U199" s="250"/>
      <c r="V199" s="250"/>
      <c r="W199" s="250"/>
      <c r="X199" s="250"/>
      <c r="Y199" s="250"/>
      <c r="Z199" s="250"/>
      <c r="AA199" s="250"/>
      <c r="AB199" s="250"/>
      <c r="AC199" s="250"/>
      <c r="AD199" s="250"/>
      <c r="AE199" s="250"/>
      <c r="AF199" s="250"/>
      <c r="AG199" s="337">
        <v>2025</v>
      </c>
      <c r="AH199" s="166" t="s">
        <v>3048</v>
      </c>
      <c r="AI199" s="166"/>
      <c r="AJ199" s="134">
        <f t="shared" si="33"/>
        <v>170</v>
      </c>
      <c r="AK199" s="35" t="s">
        <v>153</v>
      </c>
      <c r="AL199" s="134" t="str">
        <f t="shared" si="34"/>
        <v>170.</v>
      </c>
      <c r="AM199" s="140"/>
      <c r="AN199" s="35"/>
      <c r="AO199" s="193"/>
    </row>
    <row r="200" spans="1:41" ht="22.5" hidden="1" customHeight="1" x14ac:dyDescent="0.25">
      <c r="A200" s="68" t="s">
        <v>3354</v>
      </c>
      <c r="B200" s="25">
        <v>169</v>
      </c>
      <c r="C200" s="154" t="s">
        <v>18</v>
      </c>
      <c r="D200" s="25">
        <v>1961</v>
      </c>
      <c r="E200" s="68" t="s">
        <v>2932</v>
      </c>
      <c r="F200" s="68" t="s">
        <v>2934</v>
      </c>
      <c r="G200" s="25">
        <v>2</v>
      </c>
      <c r="H200" s="25">
        <v>1</v>
      </c>
      <c r="I200" s="335">
        <v>271.39999999999998</v>
      </c>
      <c r="J200" s="335">
        <v>197.9</v>
      </c>
      <c r="K200" s="335">
        <v>197.9</v>
      </c>
      <c r="L200" s="12">
        <v>17</v>
      </c>
      <c r="M200" s="250">
        <f t="shared" si="35"/>
        <v>28580</v>
      </c>
      <c r="N200" s="250"/>
      <c r="O200" s="250"/>
      <c r="P200" s="250"/>
      <c r="Q200" s="137">
        <f t="shared" si="36"/>
        <v>28580</v>
      </c>
      <c r="R200" s="250">
        <v>28580</v>
      </c>
      <c r="S200" s="255"/>
      <c r="T200" s="250"/>
      <c r="U200" s="250"/>
      <c r="V200" s="250"/>
      <c r="W200" s="250"/>
      <c r="X200" s="250"/>
      <c r="Y200" s="250"/>
      <c r="Z200" s="250"/>
      <c r="AA200" s="250"/>
      <c r="AB200" s="250"/>
      <c r="AC200" s="250"/>
      <c r="AD200" s="250"/>
      <c r="AE200" s="250"/>
      <c r="AF200" s="250"/>
      <c r="AG200" s="337">
        <v>2025</v>
      </c>
      <c r="AH200" s="166" t="s">
        <v>3048</v>
      </c>
      <c r="AI200" s="166"/>
      <c r="AJ200" s="134">
        <f t="shared" si="33"/>
        <v>171</v>
      </c>
      <c r="AK200" s="35" t="s">
        <v>153</v>
      </c>
      <c r="AL200" s="134" t="str">
        <f t="shared" si="34"/>
        <v>171.</v>
      </c>
      <c r="AM200" s="140"/>
      <c r="AN200" s="35"/>
      <c r="AO200" s="193"/>
    </row>
    <row r="201" spans="1:41" ht="22.5" hidden="1" customHeight="1" x14ac:dyDescent="0.25">
      <c r="A201" s="68" t="s">
        <v>3355</v>
      </c>
      <c r="B201" s="25">
        <v>187</v>
      </c>
      <c r="C201" s="205" t="s">
        <v>19</v>
      </c>
      <c r="D201" s="25">
        <v>1961</v>
      </c>
      <c r="E201" s="108" t="s">
        <v>2932</v>
      </c>
      <c r="F201" s="68" t="s">
        <v>2934</v>
      </c>
      <c r="G201" s="25">
        <v>2</v>
      </c>
      <c r="H201" s="25">
        <v>1</v>
      </c>
      <c r="I201" s="256">
        <v>324.5</v>
      </c>
      <c r="J201" s="256">
        <v>294</v>
      </c>
      <c r="K201" s="256">
        <v>294</v>
      </c>
      <c r="L201" s="257">
        <v>18</v>
      </c>
      <c r="M201" s="250">
        <f t="shared" si="35"/>
        <v>169455</v>
      </c>
      <c r="N201" s="250"/>
      <c r="O201" s="250"/>
      <c r="P201" s="250"/>
      <c r="Q201" s="137">
        <f t="shared" si="36"/>
        <v>169455</v>
      </c>
      <c r="R201" s="137">
        <v>169455</v>
      </c>
      <c r="S201" s="30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337">
        <v>2025</v>
      </c>
      <c r="AH201" s="166" t="s">
        <v>3049</v>
      </c>
      <c r="AI201" s="166"/>
      <c r="AJ201" s="134">
        <f t="shared" si="33"/>
        <v>172</v>
      </c>
      <c r="AK201" s="35" t="s">
        <v>153</v>
      </c>
      <c r="AL201" s="134" t="str">
        <f t="shared" si="34"/>
        <v>172.</v>
      </c>
      <c r="AM201" s="140"/>
      <c r="AN201" s="35"/>
      <c r="AO201" s="193"/>
    </row>
    <row r="202" spans="1:41" ht="22.5" hidden="1" customHeight="1" x14ac:dyDescent="0.25">
      <c r="A202" s="68" t="s">
        <v>3356</v>
      </c>
      <c r="B202" s="25">
        <v>571</v>
      </c>
      <c r="C202" s="205" t="s">
        <v>214</v>
      </c>
      <c r="D202" s="25">
        <v>1961</v>
      </c>
      <c r="E202" s="108" t="s">
        <v>2932</v>
      </c>
      <c r="F202" s="68" t="s">
        <v>2934</v>
      </c>
      <c r="G202" s="25">
        <v>2</v>
      </c>
      <c r="H202" s="25">
        <v>1</v>
      </c>
      <c r="I202" s="137">
        <v>487.8</v>
      </c>
      <c r="J202" s="137">
        <v>267.8</v>
      </c>
      <c r="K202" s="137">
        <v>267.8</v>
      </c>
      <c r="L202" s="30">
        <v>14</v>
      </c>
      <c r="M202" s="137">
        <f t="shared" si="35"/>
        <v>980629</v>
      </c>
      <c r="N202" s="137"/>
      <c r="O202" s="137"/>
      <c r="P202" s="137"/>
      <c r="Q202" s="137">
        <f t="shared" si="36"/>
        <v>980629</v>
      </c>
      <c r="R202" s="137">
        <f>101673+164220+714736</f>
        <v>980629</v>
      </c>
      <c r="S202" s="30"/>
      <c r="T202" s="137"/>
      <c r="U202" s="137"/>
      <c r="V202" s="137"/>
      <c r="W202" s="137"/>
      <c r="X202" s="137"/>
      <c r="Y202" s="137"/>
      <c r="Z202" s="137"/>
      <c r="AA202" s="137"/>
      <c r="AB202" s="137"/>
      <c r="AC202" s="137"/>
      <c r="AD202" s="137"/>
      <c r="AE202" s="137"/>
      <c r="AF202" s="137"/>
      <c r="AG202" s="337">
        <v>2025</v>
      </c>
      <c r="AH202" s="166" t="s">
        <v>3057</v>
      </c>
      <c r="AI202" s="166"/>
      <c r="AJ202" s="134">
        <f t="shared" si="33"/>
        <v>173</v>
      </c>
      <c r="AK202" s="35" t="s">
        <v>153</v>
      </c>
      <c r="AL202" s="134" t="str">
        <f t="shared" si="34"/>
        <v>173.</v>
      </c>
      <c r="AM202" s="140"/>
      <c r="AN202" s="35"/>
      <c r="AO202" s="193"/>
    </row>
    <row r="203" spans="1:41" ht="22.5" hidden="1" customHeight="1" x14ac:dyDescent="0.25">
      <c r="A203" s="68" t="s">
        <v>3357</v>
      </c>
      <c r="B203" s="25">
        <v>825</v>
      </c>
      <c r="C203" s="205" t="s">
        <v>1132</v>
      </c>
      <c r="D203" s="25">
        <v>1961</v>
      </c>
      <c r="E203" s="108" t="s">
        <v>2932</v>
      </c>
      <c r="F203" s="68" t="s">
        <v>2934</v>
      </c>
      <c r="G203" s="25">
        <v>4</v>
      </c>
      <c r="H203" s="25">
        <v>2</v>
      </c>
      <c r="I203" s="256">
        <v>1355.78</v>
      </c>
      <c r="J203" s="256">
        <v>1261.8800000000001</v>
      </c>
      <c r="K203" s="256">
        <v>1261.8800000000001</v>
      </c>
      <c r="L203" s="257">
        <v>40</v>
      </c>
      <c r="M203" s="250">
        <f t="shared" si="35"/>
        <v>1575668</v>
      </c>
      <c r="N203" s="250"/>
      <c r="O203" s="250"/>
      <c r="P203" s="250"/>
      <c r="Q203" s="137">
        <f t="shared" si="36"/>
        <v>1575668</v>
      </c>
      <c r="R203" s="250">
        <v>1575668</v>
      </c>
      <c r="S203" s="30"/>
      <c r="T203" s="137"/>
      <c r="U203" s="137"/>
      <c r="V203" s="137"/>
      <c r="W203" s="137"/>
      <c r="X203" s="137"/>
      <c r="Y203" s="137"/>
      <c r="Z203" s="137"/>
      <c r="AA203" s="137"/>
      <c r="AB203" s="137"/>
      <c r="AC203" s="137"/>
      <c r="AD203" s="137"/>
      <c r="AE203" s="137"/>
      <c r="AF203" s="137"/>
      <c r="AG203" s="337">
        <v>2025</v>
      </c>
      <c r="AH203" s="166" t="s">
        <v>3050</v>
      </c>
      <c r="AI203" s="166"/>
      <c r="AJ203" s="134">
        <f t="shared" si="33"/>
        <v>174</v>
      </c>
      <c r="AK203" s="35" t="s">
        <v>153</v>
      </c>
      <c r="AL203" s="134" t="str">
        <f t="shared" si="34"/>
        <v>174.</v>
      </c>
      <c r="AM203" s="140"/>
      <c r="AN203" s="35"/>
      <c r="AO203" s="193"/>
    </row>
    <row r="204" spans="1:41" ht="22.5" hidden="1" customHeight="1" x14ac:dyDescent="0.25">
      <c r="A204" s="68" t="s">
        <v>3358</v>
      </c>
      <c r="B204" s="25">
        <v>827</v>
      </c>
      <c r="C204" s="154" t="s">
        <v>1134</v>
      </c>
      <c r="D204" s="25">
        <v>1961</v>
      </c>
      <c r="E204" s="68" t="s">
        <v>2932</v>
      </c>
      <c r="F204" s="68" t="s">
        <v>2934</v>
      </c>
      <c r="G204" s="25">
        <v>4</v>
      </c>
      <c r="H204" s="25">
        <v>2</v>
      </c>
      <c r="I204" s="335">
        <v>1369.8</v>
      </c>
      <c r="J204" s="335">
        <v>1272.2</v>
      </c>
      <c r="K204" s="335">
        <v>1272.2</v>
      </c>
      <c r="L204" s="12">
        <v>53</v>
      </c>
      <c r="M204" s="250">
        <f t="shared" si="35"/>
        <v>1575668</v>
      </c>
      <c r="N204" s="250"/>
      <c r="O204" s="250"/>
      <c r="P204" s="250"/>
      <c r="Q204" s="137">
        <f t="shared" si="36"/>
        <v>1575668</v>
      </c>
      <c r="R204" s="250">
        <v>1575668</v>
      </c>
      <c r="S204" s="255"/>
      <c r="T204" s="250"/>
      <c r="U204" s="137"/>
      <c r="V204" s="137"/>
      <c r="W204" s="250"/>
      <c r="X204" s="250"/>
      <c r="Y204" s="250"/>
      <c r="Z204" s="250"/>
      <c r="AA204" s="250"/>
      <c r="AB204" s="250"/>
      <c r="AC204" s="250"/>
      <c r="AD204" s="250"/>
      <c r="AE204" s="250"/>
      <c r="AF204" s="250"/>
      <c r="AG204" s="337">
        <v>2025</v>
      </c>
      <c r="AH204" s="166" t="s">
        <v>3050</v>
      </c>
      <c r="AI204" s="166"/>
      <c r="AJ204" s="134">
        <f t="shared" si="33"/>
        <v>175</v>
      </c>
      <c r="AK204" s="35" t="s">
        <v>153</v>
      </c>
      <c r="AL204" s="134" t="str">
        <f t="shared" si="34"/>
        <v>175.</v>
      </c>
      <c r="AM204" s="140"/>
      <c r="AN204" s="35"/>
      <c r="AO204" s="193"/>
    </row>
    <row r="205" spans="1:41" ht="22.5" hidden="1" customHeight="1" x14ac:dyDescent="0.25">
      <c r="A205" s="68" t="s">
        <v>3359</v>
      </c>
      <c r="B205" s="25">
        <v>839</v>
      </c>
      <c r="C205" s="168" t="s">
        <v>266</v>
      </c>
      <c r="D205" s="25">
        <v>1961</v>
      </c>
      <c r="E205" s="68" t="s">
        <v>2932</v>
      </c>
      <c r="F205" s="68" t="s">
        <v>2934</v>
      </c>
      <c r="G205" s="25">
        <v>2</v>
      </c>
      <c r="H205" s="25">
        <v>1</v>
      </c>
      <c r="I205" s="335">
        <v>504.5</v>
      </c>
      <c r="J205" s="137">
        <v>282.5</v>
      </c>
      <c r="K205" s="335">
        <v>282.5</v>
      </c>
      <c r="L205" s="12">
        <v>10</v>
      </c>
      <c r="M205" s="250">
        <f t="shared" si="35"/>
        <v>495442</v>
      </c>
      <c r="N205" s="250"/>
      <c r="O205" s="250"/>
      <c r="P205" s="250"/>
      <c r="Q205" s="137">
        <f t="shared" si="36"/>
        <v>495442</v>
      </c>
      <c r="R205" s="250">
        <v>495442</v>
      </c>
      <c r="S205" s="255"/>
      <c r="T205" s="250"/>
      <c r="U205" s="250"/>
      <c r="V205" s="250"/>
      <c r="W205" s="250"/>
      <c r="X205" s="250"/>
      <c r="Y205" s="250"/>
      <c r="Z205" s="250"/>
      <c r="AA205" s="250"/>
      <c r="AB205" s="250"/>
      <c r="AC205" s="250"/>
      <c r="AD205" s="250"/>
      <c r="AE205" s="250"/>
      <c r="AF205" s="250"/>
      <c r="AG205" s="337">
        <v>2025</v>
      </c>
      <c r="AH205" s="166" t="s">
        <v>3050</v>
      </c>
      <c r="AI205" s="166"/>
      <c r="AJ205" s="134">
        <f t="shared" si="33"/>
        <v>176</v>
      </c>
      <c r="AK205" s="35" t="s">
        <v>153</v>
      </c>
      <c r="AL205" s="134" t="str">
        <f t="shared" si="34"/>
        <v>176.</v>
      </c>
      <c r="AM205" s="140"/>
      <c r="AN205" s="35"/>
      <c r="AO205" s="193"/>
    </row>
    <row r="206" spans="1:41" ht="22.5" hidden="1" customHeight="1" x14ac:dyDescent="0.25">
      <c r="A206" s="68" t="s">
        <v>3360</v>
      </c>
      <c r="B206" s="25">
        <v>5487</v>
      </c>
      <c r="C206" s="154" t="s">
        <v>250</v>
      </c>
      <c r="D206" s="25">
        <v>1964</v>
      </c>
      <c r="E206" s="68" t="s">
        <v>2932</v>
      </c>
      <c r="F206" s="68" t="s">
        <v>2934</v>
      </c>
      <c r="G206" s="25">
        <v>2</v>
      </c>
      <c r="H206" s="25">
        <v>2</v>
      </c>
      <c r="I206" s="335">
        <v>604.09</v>
      </c>
      <c r="J206" s="137">
        <v>380.01</v>
      </c>
      <c r="K206" s="335">
        <v>380.01</v>
      </c>
      <c r="L206" s="12">
        <v>31</v>
      </c>
      <c r="M206" s="250">
        <f t="shared" si="35"/>
        <v>932760</v>
      </c>
      <c r="N206" s="250"/>
      <c r="O206" s="250"/>
      <c r="P206" s="250"/>
      <c r="Q206" s="137">
        <f t="shared" si="36"/>
        <v>932760</v>
      </c>
      <c r="R206" s="250">
        <f>369720+563040</f>
        <v>932760</v>
      </c>
      <c r="S206" s="255"/>
      <c r="T206" s="250"/>
      <c r="U206" s="250"/>
      <c r="V206" s="250"/>
      <c r="W206" s="250"/>
      <c r="X206" s="250"/>
      <c r="Y206" s="250"/>
      <c r="Z206" s="250"/>
      <c r="AA206" s="250"/>
      <c r="AB206" s="250"/>
      <c r="AC206" s="250"/>
      <c r="AD206" s="250"/>
      <c r="AE206" s="250"/>
      <c r="AF206" s="250"/>
      <c r="AG206" s="337">
        <v>2025</v>
      </c>
      <c r="AH206" s="166" t="s">
        <v>3054</v>
      </c>
      <c r="AI206" s="166"/>
      <c r="AJ206" s="134">
        <f t="shared" si="33"/>
        <v>177</v>
      </c>
      <c r="AK206" s="35" t="s">
        <v>153</v>
      </c>
      <c r="AL206" s="134" t="str">
        <f t="shared" si="34"/>
        <v>177.</v>
      </c>
      <c r="AM206" s="140"/>
      <c r="AN206" s="296"/>
      <c r="AO206" s="193"/>
    </row>
    <row r="207" spans="1:41" ht="22.5" hidden="1" customHeight="1" x14ac:dyDescent="0.25">
      <c r="A207" s="68" t="s">
        <v>3361</v>
      </c>
      <c r="B207" s="25">
        <v>196</v>
      </c>
      <c r="C207" s="154" t="s">
        <v>21</v>
      </c>
      <c r="D207" s="25">
        <v>1962</v>
      </c>
      <c r="E207" s="68" t="s">
        <v>2932</v>
      </c>
      <c r="F207" s="68" t="s">
        <v>2934</v>
      </c>
      <c r="G207" s="25">
        <v>4</v>
      </c>
      <c r="H207" s="25">
        <v>2</v>
      </c>
      <c r="I207" s="335">
        <v>1297.02</v>
      </c>
      <c r="J207" s="137">
        <v>849.74</v>
      </c>
      <c r="K207" s="335">
        <v>849.74</v>
      </c>
      <c r="L207" s="12">
        <v>52</v>
      </c>
      <c r="M207" s="250">
        <f t="shared" si="35"/>
        <v>3717788</v>
      </c>
      <c r="N207" s="250"/>
      <c r="O207" s="250"/>
      <c r="P207" s="250"/>
      <c r="Q207" s="137">
        <f t="shared" si="36"/>
        <v>3717788</v>
      </c>
      <c r="R207" s="335"/>
      <c r="S207" s="255"/>
      <c r="T207" s="250"/>
      <c r="U207" s="250"/>
      <c r="V207" s="250"/>
      <c r="W207" s="250"/>
      <c r="X207" s="250"/>
      <c r="Y207" s="250">
        <v>1181</v>
      </c>
      <c r="Z207" s="250">
        <f>Y207*3148</f>
        <v>3717788</v>
      </c>
      <c r="AA207" s="250"/>
      <c r="AB207" s="250"/>
      <c r="AC207" s="250"/>
      <c r="AD207" s="250"/>
      <c r="AE207" s="250"/>
      <c r="AF207" s="250"/>
      <c r="AG207" s="337">
        <v>2025</v>
      </c>
      <c r="AH207" s="166"/>
      <c r="AI207" s="166"/>
      <c r="AJ207" s="134">
        <f t="shared" si="33"/>
        <v>178</v>
      </c>
      <c r="AK207" s="35" t="s">
        <v>153</v>
      </c>
      <c r="AL207" s="134" t="str">
        <f t="shared" si="34"/>
        <v>178.</v>
      </c>
      <c r="AM207" s="140"/>
      <c r="AN207" s="35"/>
      <c r="AO207" s="193"/>
    </row>
    <row r="208" spans="1:41" ht="22.5" hidden="1" customHeight="1" x14ac:dyDescent="0.25">
      <c r="A208" s="68" t="s">
        <v>3362</v>
      </c>
      <c r="B208" s="25">
        <v>197</v>
      </c>
      <c r="C208" s="205" t="s">
        <v>3030</v>
      </c>
      <c r="D208" s="25">
        <v>1962</v>
      </c>
      <c r="E208" s="108" t="s">
        <v>2932</v>
      </c>
      <c r="F208" s="68" t="s">
        <v>2934</v>
      </c>
      <c r="G208" s="25">
        <v>3</v>
      </c>
      <c r="H208" s="25">
        <v>2</v>
      </c>
      <c r="I208" s="137">
        <v>1479.3</v>
      </c>
      <c r="J208" s="137">
        <v>965</v>
      </c>
      <c r="K208" s="137">
        <v>965</v>
      </c>
      <c r="L208" s="30">
        <v>57</v>
      </c>
      <c r="M208" s="250">
        <f t="shared" si="35"/>
        <v>304980</v>
      </c>
      <c r="N208" s="250"/>
      <c r="O208" s="250"/>
      <c r="P208" s="250"/>
      <c r="Q208" s="137">
        <f t="shared" si="36"/>
        <v>304980</v>
      </c>
      <c r="R208" s="250">
        <f>107835+197145</f>
        <v>304980</v>
      </c>
      <c r="S208" s="30"/>
      <c r="T208" s="137"/>
      <c r="U208" s="137"/>
      <c r="V208" s="137"/>
      <c r="W208" s="137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337">
        <v>2025</v>
      </c>
      <c r="AH208" s="166" t="s">
        <v>3054</v>
      </c>
      <c r="AI208" s="166"/>
      <c r="AJ208" s="134">
        <f t="shared" si="33"/>
        <v>179</v>
      </c>
      <c r="AK208" s="35" t="s">
        <v>153</v>
      </c>
      <c r="AL208" s="134" t="str">
        <f t="shared" si="34"/>
        <v>179.</v>
      </c>
      <c r="AM208" s="140"/>
      <c r="AN208" s="35"/>
      <c r="AO208" s="193"/>
    </row>
    <row r="209" spans="1:41" ht="22.5" hidden="1" customHeight="1" x14ac:dyDescent="0.25">
      <c r="A209" s="68" t="s">
        <v>3363</v>
      </c>
      <c r="B209" s="25">
        <v>214</v>
      </c>
      <c r="C209" s="205" t="s">
        <v>23</v>
      </c>
      <c r="D209" s="25">
        <v>1962</v>
      </c>
      <c r="E209" s="108" t="s">
        <v>2932</v>
      </c>
      <c r="F209" s="68" t="s">
        <v>2934</v>
      </c>
      <c r="G209" s="25">
        <v>4</v>
      </c>
      <c r="H209" s="25">
        <v>2</v>
      </c>
      <c r="I209" s="137">
        <v>1374.01</v>
      </c>
      <c r="J209" s="137">
        <v>1278.01</v>
      </c>
      <c r="K209" s="137">
        <v>1278.01</v>
      </c>
      <c r="L209" s="30">
        <v>56</v>
      </c>
      <c r="M209" s="250">
        <f t="shared" si="35"/>
        <v>586500</v>
      </c>
      <c r="N209" s="250"/>
      <c r="O209" s="250"/>
      <c r="P209" s="250"/>
      <c r="Q209" s="137">
        <f t="shared" si="36"/>
        <v>586500</v>
      </c>
      <c r="R209" s="137">
        <v>586500</v>
      </c>
      <c r="S209" s="30"/>
      <c r="T209" s="137"/>
      <c r="U209" s="137"/>
      <c r="V209" s="137"/>
      <c r="W209" s="137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337">
        <v>2025</v>
      </c>
      <c r="AH209" s="166" t="s">
        <v>3052</v>
      </c>
      <c r="AI209" s="166"/>
      <c r="AJ209" s="134">
        <f t="shared" si="33"/>
        <v>180</v>
      </c>
      <c r="AK209" s="35" t="s">
        <v>153</v>
      </c>
      <c r="AL209" s="134" t="str">
        <f t="shared" si="34"/>
        <v>180.</v>
      </c>
      <c r="AM209" s="140"/>
      <c r="AN209" s="35"/>
      <c r="AO209" s="193"/>
    </row>
    <row r="210" spans="1:41" ht="22.5" hidden="1" customHeight="1" x14ac:dyDescent="0.25">
      <c r="A210" s="68" t="s">
        <v>3364</v>
      </c>
      <c r="B210" s="25">
        <v>383</v>
      </c>
      <c r="C210" s="154" t="s">
        <v>230</v>
      </c>
      <c r="D210" s="25">
        <v>1962</v>
      </c>
      <c r="E210" s="68" t="s">
        <v>2932</v>
      </c>
      <c r="F210" s="68" t="s">
        <v>2937</v>
      </c>
      <c r="G210" s="25">
        <v>5</v>
      </c>
      <c r="H210" s="25">
        <v>4</v>
      </c>
      <c r="I210" s="335">
        <v>3977.99</v>
      </c>
      <c r="J210" s="335">
        <v>2535.4899999999998</v>
      </c>
      <c r="K210" s="335">
        <v>2388.59</v>
      </c>
      <c r="L210" s="12">
        <v>100</v>
      </c>
      <c r="M210" s="250">
        <f t="shared" si="35"/>
        <v>769488</v>
      </c>
      <c r="N210" s="250"/>
      <c r="O210" s="250"/>
      <c r="P210" s="250"/>
      <c r="Q210" s="137">
        <f t="shared" si="36"/>
        <v>769488</v>
      </c>
      <c r="R210" s="250">
        <v>769488</v>
      </c>
      <c r="S210" s="255"/>
      <c r="T210" s="250"/>
      <c r="U210" s="250"/>
      <c r="V210" s="250"/>
      <c r="W210" s="250"/>
      <c r="X210" s="250"/>
      <c r="Y210" s="250"/>
      <c r="Z210" s="250"/>
      <c r="AA210" s="250"/>
      <c r="AB210" s="250"/>
      <c r="AC210" s="250"/>
      <c r="AD210" s="250"/>
      <c r="AE210" s="250"/>
      <c r="AF210" s="250"/>
      <c r="AG210" s="337">
        <v>2025</v>
      </c>
      <c r="AH210" s="166" t="s">
        <v>3052</v>
      </c>
      <c r="AI210" s="166"/>
      <c r="AJ210" s="134">
        <f t="shared" si="33"/>
        <v>181</v>
      </c>
      <c r="AK210" s="35" t="s">
        <v>153</v>
      </c>
      <c r="AL210" s="134" t="str">
        <f t="shared" si="34"/>
        <v>181.</v>
      </c>
      <c r="AM210" s="140"/>
      <c r="AN210" s="296"/>
      <c r="AO210" s="193"/>
    </row>
    <row r="211" spans="1:41" ht="22.5" hidden="1" customHeight="1" x14ac:dyDescent="0.25">
      <c r="A211" s="68" t="s">
        <v>3365</v>
      </c>
      <c r="B211" s="25">
        <v>823</v>
      </c>
      <c r="C211" s="154" t="s">
        <v>241</v>
      </c>
      <c r="D211" s="25">
        <v>1962</v>
      </c>
      <c r="E211" s="68" t="s">
        <v>2932</v>
      </c>
      <c r="F211" s="68" t="s">
        <v>2934</v>
      </c>
      <c r="G211" s="25">
        <v>4</v>
      </c>
      <c r="H211" s="25">
        <v>2</v>
      </c>
      <c r="I211" s="335">
        <v>1363.5</v>
      </c>
      <c r="J211" s="335">
        <v>1266.3</v>
      </c>
      <c r="K211" s="335">
        <v>1266.3</v>
      </c>
      <c r="L211" s="12">
        <v>36</v>
      </c>
      <c r="M211" s="250">
        <f t="shared" si="35"/>
        <v>1575668</v>
      </c>
      <c r="N211" s="250"/>
      <c r="O211" s="250"/>
      <c r="P211" s="250"/>
      <c r="Q211" s="137">
        <f t="shared" si="36"/>
        <v>1575668</v>
      </c>
      <c r="R211" s="250">
        <v>1575668</v>
      </c>
      <c r="S211" s="255"/>
      <c r="T211" s="250"/>
      <c r="U211" s="250"/>
      <c r="V211" s="250"/>
      <c r="W211" s="250"/>
      <c r="X211" s="250"/>
      <c r="Y211" s="250"/>
      <c r="Z211" s="250"/>
      <c r="AA211" s="250"/>
      <c r="AB211" s="250"/>
      <c r="AC211" s="250"/>
      <c r="AD211" s="250"/>
      <c r="AE211" s="250"/>
      <c r="AF211" s="250"/>
      <c r="AG211" s="337">
        <v>2025</v>
      </c>
      <c r="AH211" s="166" t="s">
        <v>3050</v>
      </c>
      <c r="AI211" s="166"/>
      <c r="AJ211" s="134">
        <f t="shared" si="33"/>
        <v>182</v>
      </c>
      <c r="AK211" s="35" t="s">
        <v>153</v>
      </c>
      <c r="AL211" s="134" t="str">
        <f t="shared" si="34"/>
        <v>182.</v>
      </c>
      <c r="AM211" s="140"/>
      <c r="AN211" s="296"/>
      <c r="AO211" s="193"/>
    </row>
    <row r="212" spans="1:41" ht="22.5" hidden="1" customHeight="1" x14ac:dyDescent="0.25">
      <c r="A212" s="68" t="s">
        <v>3366</v>
      </c>
      <c r="B212" s="25">
        <v>830</v>
      </c>
      <c r="C212" s="131" t="s">
        <v>242</v>
      </c>
      <c r="D212" s="25">
        <v>1962</v>
      </c>
      <c r="E212" s="68" t="s">
        <v>2932</v>
      </c>
      <c r="F212" s="68" t="s">
        <v>2934</v>
      </c>
      <c r="G212" s="25">
        <v>4</v>
      </c>
      <c r="H212" s="25">
        <v>3</v>
      </c>
      <c r="I212" s="335">
        <v>2118.9</v>
      </c>
      <c r="J212" s="335">
        <v>1974.02</v>
      </c>
      <c r="K212" s="335">
        <v>1974.02</v>
      </c>
      <c r="L212" s="12">
        <v>81</v>
      </c>
      <c r="M212" s="250">
        <f t="shared" si="35"/>
        <v>3151758</v>
      </c>
      <c r="N212" s="250"/>
      <c r="O212" s="250"/>
      <c r="P212" s="250"/>
      <c r="Q212" s="137">
        <f t="shared" si="36"/>
        <v>3151758</v>
      </c>
      <c r="R212" s="250">
        <f>2363502+788256</f>
        <v>3151758</v>
      </c>
      <c r="S212" s="255"/>
      <c r="T212" s="250"/>
      <c r="U212" s="250"/>
      <c r="V212" s="250"/>
      <c r="W212" s="250"/>
      <c r="X212" s="250"/>
      <c r="Y212" s="250"/>
      <c r="Z212" s="250"/>
      <c r="AA212" s="250"/>
      <c r="AB212" s="250"/>
      <c r="AC212" s="250"/>
      <c r="AD212" s="250"/>
      <c r="AE212" s="250"/>
      <c r="AF212" s="250"/>
      <c r="AG212" s="337">
        <v>2025</v>
      </c>
      <c r="AH212" s="166" t="s">
        <v>3058</v>
      </c>
      <c r="AI212" s="166"/>
      <c r="AJ212" s="134">
        <f t="shared" si="33"/>
        <v>183</v>
      </c>
      <c r="AK212" s="35" t="s">
        <v>153</v>
      </c>
      <c r="AL212" s="134" t="str">
        <f t="shared" si="34"/>
        <v>183.</v>
      </c>
      <c r="AM212" s="140"/>
      <c r="AN212" s="296"/>
      <c r="AO212" s="193"/>
    </row>
    <row r="213" spans="1:41" ht="22.5" hidden="1" customHeight="1" x14ac:dyDescent="0.25">
      <c r="A213" s="68" t="s">
        <v>3367</v>
      </c>
      <c r="B213" s="25">
        <v>837</v>
      </c>
      <c r="C213" s="36" t="s">
        <v>1709</v>
      </c>
      <c r="D213" s="25">
        <v>1962</v>
      </c>
      <c r="E213" s="108" t="s">
        <v>2932</v>
      </c>
      <c r="F213" s="68" t="s">
        <v>2934</v>
      </c>
      <c r="G213" s="25">
        <v>4</v>
      </c>
      <c r="H213" s="25">
        <v>2</v>
      </c>
      <c r="I213" s="256">
        <v>1351.1</v>
      </c>
      <c r="J213" s="256">
        <v>1254.3</v>
      </c>
      <c r="K213" s="256">
        <v>1254.3</v>
      </c>
      <c r="L213" s="257">
        <v>33</v>
      </c>
      <c r="M213" s="250">
        <f t="shared" si="35"/>
        <v>1575668</v>
      </c>
      <c r="N213" s="250"/>
      <c r="O213" s="250"/>
      <c r="P213" s="250"/>
      <c r="Q213" s="137">
        <f t="shared" si="36"/>
        <v>1575668</v>
      </c>
      <c r="R213" s="259">
        <v>1575668</v>
      </c>
      <c r="S213" s="260"/>
      <c r="T213" s="259"/>
      <c r="U213" s="259"/>
      <c r="V213" s="259"/>
      <c r="W213" s="259"/>
      <c r="X213" s="259"/>
      <c r="Y213" s="259"/>
      <c r="Z213" s="259"/>
      <c r="AA213" s="259"/>
      <c r="AB213" s="259"/>
      <c r="AC213" s="137"/>
      <c r="AD213" s="137"/>
      <c r="AE213" s="259"/>
      <c r="AF213" s="259"/>
      <c r="AG213" s="337">
        <v>2025</v>
      </c>
      <c r="AH213" s="166" t="s">
        <v>3050</v>
      </c>
      <c r="AI213" s="166"/>
      <c r="AJ213" s="134">
        <f t="shared" si="33"/>
        <v>184</v>
      </c>
      <c r="AK213" s="35" t="s">
        <v>153</v>
      </c>
      <c r="AL213" s="134" t="str">
        <f t="shared" si="34"/>
        <v>184.</v>
      </c>
      <c r="AM213" s="140"/>
      <c r="AN213" s="35"/>
      <c r="AO213" s="193"/>
    </row>
    <row r="214" spans="1:41" ht="22.5" hidden="1" customHeight="1" x14ac:dyDescent="0.25">
      <c r="A214" s="68" t="s">
        <v>3368</v>
      </c>
      <c r="B214" s="25">
        <v>138</v>
      </c>
      <c r="C214" s="154" t="s">
        <v>16</v>
      </c>
      <c r="D214" s="25">
        <v>1963</v>
      </c>
      <c r="E214" s="68" t="s">
        <v>2932</v>
      </c>
      <c r="F214" s="68" t="s">
        <v>2934</v>
      </c>
      <c r="G214" s="25">
        <v>2</v>
      </c>
      <c r="H214" s="25">
        <v>2</v>
      </c>
      <c r="I214" s="335">
        <v>366.2</v>
      </c>
      <c r="J214" s="335">
        <v>313.60000000000002</v>
      </c>
      <c r="K214" s="335">
        <v>313.60000000000002</v>
      </c>
      <c r="L214" s="12">
        <v>15</v>
      </c>
      <c r="M214" s="250">
        <f t="shared" si="35"/>
        <v>85740</v>
      </c>
      <c r="N214" s="250"/>
      <c r="O214" s="250"/>
      <c r="P214" s="250"/>
      <c r="Q214" s="137">
        <f t="shared" si="36"/>
        <v>85740</v>
      </c>
      <c r="R214" s="250">
        <v>85740</v>
      </c>
      <c r="S214" s="255"/>
      <c r="T214" s="250"/>
      <c r="U214" s="250"/>
      <c r="V214" s="250"/>
      <c r="W214" s="250"/>
      <c r="X214" s="250"/>
      <c r="Y214" s="250"/>
      <c r="Z214" s="250"/>
      <c r="AA214" s="250"/>
      <c r="AB214" s="250"/>
      <c r="AC214" s="250"/>
      <c r="AD214" s="250"/>
      <c r="AE214" s="137"/>
      <c r="AF214" s="250"/>
      <c r="AG214" s="337">
        <v>2025</v>
      </c>
      <c r="AH214" s="166" t="s">
        <v>3048</v>
      </c>
      <c r="AI214" s="166"/>
      <c r="AJ214" s="134">
        <f t="shared" si="33"/>
        <v>185</v>
      </c>
      <c r="AK214" s="35" t="s">
        <v>153</v>
      </c>
      <c r="AL214" s="134" t="str">
        <f t="shared" si="34"/>
        <v>185.</v>
      </c>
      <c r="AM214" s="140"/>
      <c r="AN214" s="35"/>
      <c r="AO214" s="193"/>
    </row>
    <row r="215" spans="1:41" ht="22.5" hidden="1" customHeight="1" x14ac:dyDescent="0.25">
      <c r="A215" s="68" t="s">
        <v>3369</v>
      </c>
      <c r="B215" s="25">
        <v>148</v>
      </c>
      <c r="C215" s="154" t="s">
        <v>252</v>
      </c>
      <c r="D215" s="25">
        <v>1963</v>
      </c>
      <c r="E215" s="68" t="s">
        <v>2932</v>
      </c>
      <c r="F215" s="68" t="s">
        <v>2934</v>
      </c>
      <c r="G215" s="25">
        <v>2</v>
      </c>
      <c r="H215" s="25">
        <v>2</v>
      </c>
      <c r="I215" s="335">
        <v>409.8</v>
      </c>
      <c r="J215" s="335">
        <v>361.8</v>
      </c>
      <c r="K215" s="335">
        <v>361.8</v>
      </c>
      <c r="L215" s="12">
        <v>21</v>
      </c>
      <c r="M215" s="250">
        <f t="shared" si="35"/>
        <v>406100</v>
      </c>
      <c r="N215" s="250"/>
      <c r="O215" s="250"/>
      <c r="P215" s="250"/>
      <c r="Q215" s="137">
        <f t="shared" si="36"/>
        <v>406100</v>
      </c>
      <c r="R215" s="250">
        <v>406100</v>
      </c>
      <c r="S215" s="255"/>
      <c r="T215" s="250"/>
      <c r="U215" s="250"/>
      <c r="V215" s="250"/>
      <c r="W215" s="250"/>
      <c r="X215" s="250"/>
      <c r="Y215" s="250"/>
      <c r="Z215" s="250"/>
      <c r="AA215" s="250"/>
      <c r="AB215" s="250"/>
      <c r="AC215" s="250"/>
      <c r="AD215" s="250"/>
      <c r="AE215" s="250"/>
      <c r="AF215" s="250"/>
      <c r="AG215" s="337">
        <v>2025</v>
      </c>
      <c r="AH215" s="166" t="s">
        <v>3050</v>
      </c>
      <c r="AI215" s="166"/>
      <c r="AJ215" s="134">
        <f t="shared" si="33"/>
        <v>186</v>
      </c>
      <c r="AK215" s="35" t="s">
        <v>153</v>
      </c>
      <c r="AL215" s="134" t="str">
        <f t="shared" si="34"/>
        <v>186.</v>
      </c>
      <c r="AM215" s="140"/>
      <c r="AN215" s="296"/>
      <c r="AO215" s="193"/>
    </row>
    <row r="216" spans="1:41" ht="22.5" hidden="1" customHeight="1" x14ac:dyDescent="0.25">
      <c r="A216" s="68" t="s">
        <v>3370</v>
      </c>
      <c r="B216" s="25">
        <v>304</v>
      </c>
      <c r="C216" s="154" t="s">
        <v>280</v>
      </c>
      <c r="D216" s="25">
        <v>1963</v>
      </c>
      <c r="E216" s="68" t="s">
        <v>2932</v>
      </c>
      <c r="F216" s="68" t="s">
        <v>2934</v>
      </c>
      <c r="G216" s="25">
        <v>2</v>
      </c>
      <c r="H216" s="25">
        <v>2</v>
      </c>
      <c r="I216" s="335">
        <v>824.6</v>
      </c>
      <c r="J216" s="137">
        <v>469</v>
      </c>
      <c r="K216" s="335">
        <v>469</v>
      </c>
      <c r="L216" s="12">
        <v>23</v>
      </c>
      <c r="M216" s="250">
        <f t="shared" si="35"/>
        <v>71450</v>
      </c>
      <c r="N216" s="250"/>
      <c r="O216" s="250"/>
      <c r="P216" s="250"/>
      <c r="Q216" s="137">
        <f t="shared" si="36"/>
        <v>71450</v>
      </c>
      <c r="R216" s="250">
        <v>71450</v>
      </c>
      <c r="S216" s="255"/>
      <c r="T216" s="250"/>
      <c r="U216" s="250"/>
      <c r="V216" s="250"/>
      <c r="W216" s="250"/>
      <c r="X216" s="250"/>
      <c r="Y216" s="250"/>
      <c r="Z216" s="250"/>
      <c r="AA216" s="250"/>
      <c r="AB216" s="250"/>
      <c r="AC216" s="250"/>
      <c r="AD216" s="250"/>
      <c r="AE216" s="250"/>
      <c r="AF216" s="250"/>
      <c r="AG216" s="337">
        <v>2025</v>
      </c>
      <c r="AH216" s="166" t="s">
        <v>3048</v>
      </c>
      <c r="AI216" s="166"/>
      <c r="AJ216" s="134">
        <f t="shared" si="33"/>
        <v>187</v>
      </c>
      <c r="AK216" s="35" t="s">
        <v>153</v>
      </c>
      <c r="AL216" s="134" t="str">
        <f t="shared" si="34"/>
        <v>187.</v>
      </c>
      <c r="AM216" s="140"/>
      <c r="AN216" s="35"/>
      <c r="AO216" s="193"/>
    </row>
    <row r="217" spans="1:41" ht="22.5" hidden="1" customHeight="1" x14ac:dyDescent="0.25">
      <c r="A217" s="68" t="s">
        <v>3371</v>
      </c>
      <c r="B217" s="25">
        <v>311</v>
      </c>
      <c r="C217" s="130" t="s">
        <v>24</v>
      </c>
      <c r="D217" s="25">
        <v>1963</v>
      </c>
      <c r="E217" s="108" t="s">
        <v>2932</v>
      </c>
      <c r="F217" s="108" t="s">
        <v>2935</v>
      </c>
      <c r="G217" s="25">
        <v>2</v>
      </c>
      <c r="H217" s="25">
        <v>1</v>
      </c>
      <c r="I217" s="137">
        <v>345.5</v>
      </c>
      <c r="J217" s="137">
        <v>232.3</v>
      </c>
      <c r="K217" s="137">
        <v>232.3</v>
      </c>
      <c r="L217" s="30">
        <v>22</v>
      </c>
      <c r="M217" s="137">
        <f t="shared" si="35"/>
        <v>583780</v>
      </c>
      <c r="N217" s="137"/>
      <c r="O217" s="137"/>
      <c r="P217" s="137"/>
      <c r="Q217" s="137">
        <f t="shared" si="36"/>
        <v>583780</v>
      </c>
      <c r="R217" s="137"/>
      <c r="S217" s="30"/>
      <c r="T217" s="137"/>
      <c r="U217" s="137"/>
      <c r="V217" s="137"/>
      <c r="W217" s="137"/>
      <c r="X217" s="137"/>
      <c r="Y217" s="137">
        <v>170</v>
      </c>
      <c r="Z217" s="137">
        <f>Y217*3434</f>
        <v>583780</v>
      </c>
      <c r="AA217" s="137"/>
      <c r="AB217" s="137"/>
      <c r="AC217" s="137"/>
      <c r="AD217" s="137"/>
      <c r="AE217" s="137"/>
      <c r="AF217" s="137"/>
      <c r="AG217" s="337">
        <v>2025</v>
      </c>
      <c r="AH217" s="166"/>
      <c r="AI217" s="166"/>
      <c r="AJ217" s="134">
        <f t="shared" si="33"/>
        <v>188</v>
      </c>
      <c r="AK217" s="35" t="s">
        <v>153</v>
      </c>
      <c r="AL217" s="134" t="str">
        <f t="shared" si="34"/>
        <v>188.</v>
      </c>
      <c r="AM217" s="140"/>
      <c r="AN217" s="35"/>
      <c r="AO217" s="193"/>
    </row>
    <row r="218" spans="1:41" ht="22.5" hidden="1" customHeight="1" x14ac:dyDescent="0.25">
      <c r="A218" s="68" t="s">
        <v>3372</v>
      </c>
      <c r="B218" s="25">
        <v>312</v>
      </c>
      <c r="C218" s="204" t="s">
        <v>253</v>
      </c>
      <c r="D218" s="25">
        <v>1963</v>
      </c>
      <c r="E218" s="68" t="s">
        <v>2932</v>
      </c>
      <c r="F218" s="68" t="s">
        <v>2934</v>
      </c>
      <c r="G218" s="25">
        <v>2</v>
      </c>
      <c r="H218" s="25">
        <v>2</v>
      </c>
      <c r="I218" s="250">
        <v>995.7</v>
      </c>
      <c r="J218" s="137">
        <v>561.4</v>
      </c>
      <c r="K218" s="250">
        <v>561.4</v>
      </c>
      <c r="L218" s="12">
        <v>24</v>
      </c>
      <c r="M218" s="250">
        <f t="shared" si="35"/>
        <v>191022</v>
      </c>
      <c r="N218" s="250"/>
      <c r="O218" s="250"/>
      <c r="P218" s="250"/>
      <c r="Q218" s="137">
        <f t="shared" si="36"/>
        <v>191022</v>
      </c>
      <c r="R218" s="250">
        <v>191022</v>
      </c>
      <c r="S218" s="255"/>
      <c r="T218" s="250"/>
      <c r="U218" s="250"/>
      <c r="V218" s="250"/>
      <c r="W218" s="250"/>
      <c r="X218" s="250"/>
      <c r="Y218" s="250"/>
      <c r="Z218" s="250"/>
      <c r="AA218" s="250"/>
      <c r="AB218" s="250"/>
      <c r="AC218" s="250"/>
      <c r="AD218" s="250"/>
      <c r="AE218" s="250"/>
      <c r="AF218" s="250"/>
      <c r="AG218" s="337">
        <v>2025</v>
      </c>
      <c r="AH218" s="166" t="s">
        <v>3049</v>
      </c>
      <c r="AI218" s="166"/>
      <c r="AJ218" s="134">
        <f t="shared" si="33"/>
        <v>189</v>
      </c>
      <c r="AK218" s="35" t="s">
        <v>153</v>
      </c>
      <c r="AL218" s="134" t="str">
        <f t="shared" si="34"/>
        <v>189.</v>
      </c>
      <c r="AM218" s="140"/>
      <c r="AN218" s="35"/>
      <c r="AO218" s="193"/>
    </row>
    <row r="219" spans="1:41" ht="22.5" hidden="1" customHeight="1" x14ac:dyDescent="0.25">
      <c r="A219" s="68" t="s">
        <v>3373</v>
      </c>
      <c r="B219" s="25">
        <v>377</v>
      </c>
      <c r="C219" s="154" t="s">
        <v>229</v>
      </c>
      <c r="D219" s="25">
        <v>1963</v>
      </c>
      <c r="E219" s="68" t="s">
        <v>2932</v>
      </c>
      <c r="F219" s="68" t="s">
        <v>2934</v>
      </c>
      <c r="G219" s="25">
        <v>2</v>
      </c>
      <c r="H219" s="25">
        <v>2</v>
      </c>
      <c r="I219" s="335">
        <v>503.7</v>
      </c>
      <c r="J219" s="335">
        <v>383.9</v>
      </c>
      <c r="K219" s="335">
        <v>332.1</v>
      </c>
      <c r="L219" s="12">
        <v>19</v>
      </c>
      <c r="M219" s="250">
        <f t="shared" si="35"/>
        <v>221832</v>
      </c>
      <c r="N219" s="250"/>
      <c r="O219" s="250"/>
      <c r="P219" s="250"/>
      <c r="Q219" s="137">
        <f t="shared" si="36"/>
        <v>221832</v>
      </c>
      <c r="R219" s="250">
        <v>221832</v>
      </c>
      <c r="S219" s="255"/>
      <c r="T219" s="250"/>
      <c r="U219" s="250"/>
      <c r="V219" s="250"/>
      <c r="W219" s="250"/>
      <c r="X219" s="250"/>
      <c r="Y219" s="250"/>
      <c r="Z219" s="250"/>
      <c r="AA219" s="250"/>
      <c r="AB219" s="250"/>
      <c r="AC219" s="250"/>
      <c r="AD219" s="250"/>
      <c r="AE219" s="250"/>
      <c r="AF219" s="250"/>
      <c r="AG219" s="337">
        <v>2025</v>
      </c>
      <c r="AH219" s="166" t="s">
        <v>3049</v>
      </c>
      <c r="AI219" s="166"/>
      <c r="AJ219" s="134">
        <f t="shared" si="33"/>
        <v>190</v>
      </c>
      <c r="AK219" s="35" t="s">
        <v>153</v>
      </c>
      <c r="AL219" s="134" t="str">
        <f t="shared" si="34"/>
        <v>190.</v>
      </c>
      <c r="AM219" s="140"/>
      <c r="AN219" s="296"/>
      <c r="AO219" s="193"/>
    </row>
    <row r="220" spans="1:41" ht="22.5" hidden="1" customHeight="1" x14ac:dyDescent="0.25">
      <c r="A220" s="68" t="s">
        <v>3374</v>
      </c>
      <c r="B220" s="25">
        <v>387</v>
      </c>
      <c r="C220" s="154" t="s">
        <v>254</v>
      </c>
      <c r="D220" s="25">
        <v>1963</v>
      </c>
      <c r="E220" s="68" t="s">
        <v>2932</v>
      </c>
      <c r="F220" s="68" t="s">
        <v>2934</v>
      </c>
      <c r="G220" s="25">
        <v>4</v>
      </c>
      <c r="H220" s="25">
        <v>3</v>
      </c>
      <c r="I220" s="250">
        <v>1596.02</v>
      </c>
      <c r="J220" s="137">
        <v>1487.09</v>
      </c>
      <c r="K220" s="250">
        <v>1443.39</v>
      </c>
      <c r="L220" s="12">
        <v>50</v>
      </c>
      <c r="M220" s="250">
        <f t="shared" si="35"/>
        <v>2184818</v>
      </c>
      <c r="N220" s="250"/>
      <c r="O220" s="250"/>
      <c r="P220" s="250"/>
      <c r="Q220" s="137">
        <f t="shared" si="36"/>
        <v>2184818</v>
      </c>
      <c r="R220" s="250">
        <v>2184818</v>
      </c>
      <c r="S220" s="255"/>
      <c r="T220" s="250"/>
      <c r="U220" s="250"/>
      <c r="V220" s="250"/>
      <c r="W220" s="250"/>
      <c r="X220" s="250"/>
      <c r="Y220" s="250"/>
      <c r="Z220" s="250"/>
      <c r="AA220" s="250"/>
      <c r="AB220" s="250"/>
      <c r="AC220" s="250"/>
      <c r="AD220" s="250"/>
      <c r="AE220" s="250"/>
      <c r="AF220" s="250"/>
      <c r="AG220" s="337">
        <v>2025</v>
      </c>
      <c r="AH220" s="166" t="s">
        <v>3050</v>
      </c>
      <c r="AI220" s="166"/>
      <c r="AJ220" s="134">
        <f t="shared" si="33"/>
        <v>191</v>
      </c>
      <c r="AK220" s="35" t="s">
        <v>153</v>
      </c>
      <c r="AL220" s="134" t="str">
        <f t="shared" si="34"/>
        <v>191.</v>
      </c>
      <c r="AM220" s="140"/>
      <c r="AN220" s="35"/>
      <c r="AO220" s="193"/>
    </row>
    <row r="221" spans="1:41" ht="22.5" hidden="1" customHeight="1" x14ac:dyDescent="0.25">
      <c r="A221" s="68" t="s">
        <v>3375</v>
      </c>
      <c r="B221" s="25">
        <v>462</v>
      </c>
      <c r="C221" s="205" t="s">
        <v>29</v>
      </c>
      <c r="D221" s="25">
        <v>1963</v>
      </c>
      <c r="E221" s="108" t="s">
        <v>2932</v>
      </c>
      <c r="F221" s="68" t="s">
        <v>2934</v>
      </c>
      <c r="G221" s="25">
        <v>2</v>
      </c>
      <c r="H221" s="25">
        <v>1</v>
      </c>
      <c r="I221" s="137">
        <v>455.4</v>
      </c>
      <c r="J221" s="137">
        <v>263.60000000000002</v>
      </c>
      <c r="K221" s="137">
        <v>263.60000000000002</v>
      </c>
      <c r="L221" s="30">
        <v>11</v>
      </c>
      <c r="M221" s="250">
        <f t="shared" si="35"/>
        <v>123240</v>
      </c>
      <c r="N221" s="250"/>
      <c r="O221" s="250"/>
      <c r="P221" s="250"/>
      <c r="Q221" s="137">
        <f t="shared" si="36"/>
        <v>123240</v>
      </c>
      <c r="R221" s="137">
        <v>123240</v>
      </c>
      <c r="S221" s="30"/>
      <c r="T221" s="137"/>
      <c r="U221" s="137"/>
      <c r="V221" s="137"/>
      <c r="W221" s="137"/>
      <c r="X221" s="137"/>
      <c r="Y221" s="137"/>
      <c r="Z221" s="137"/>
      <c r="AA221" s="137"/>
      <c r="AB221" s="137"/>
      <c r="AC221" s="137"/>
      <c r="AD221" s="137"/>
      <c r="AE221" s="137"/>
      <c r="AF221" s="137"/>
      <c r="AG221" s="337">
        <v>2025</v>
      </c>
      <c r="AH221" s="166" t="s">
        <v>3049</v>
      </c>
      <c r="AI221" s="166"/>
      <c r="AJ221" s="134">
        <f t="shared" ref="AJ221:AJ284" si="37">MAX(AJ217:AJ220)+1</f>
        <v>192</v>
      </c>
      <c r="AK221" s="35" t="s">
        <v>153</v>
      </c>
      <c r="AL221" s="134" t="str">
        <f t="shared" ref="AL221:AL284" si="38">CONCATENATE(AJ221,AK221)</f>
        <v>192.</v>
      </c>
      <c r="AM221" s="140"/>
      <c r="AN221" s="35"/>
      <c r="AO221" s="193"/>
    </row>
    <row r="222" spans="1:41" ht="22.5" hidden="1" customHeight="1" x14ac:dyDescent="0.25">
      <c r="A222" s="68" t="s">
        <v>3376</v>
      </c>
      <c r="B222" s="25">
        <v>687</v>
      </c>
      <c r="C222" s="205" t="s">
        <v>35</v>
      </c>
      <c r="D222" s="25">
        <v>1963</v>
      </c>
      <c r="E222" s="108" t="s">
        <v>2932</v>
      </c>
      <c r="F222" s="68" t="s">
        <v>2934</v>
      </c>
      <c r="G222" s="25">
        <v>4</v>
      </c>
      <c r="H222" s="25">
        <v>3</v>
      </c>
      <c r="I222" s="256">
        <v>1582.11</v>
      </c>
      <c r="J222" s="256">
        <v>1303.4100000000001</v>
      </c>
      <c r="K222" s="256">
        <v>1026.9100000000001</v>
      </c>
      <c r="L222" s="257">
        <v>35</v>
      </c>
      <c r="M222" s="250">
        <f t="shared" si="35"/>
        <v>1575668</v>
      </c>
      <c r="N222" s="250"/>
      <c r="O222" s="250"/>
      <c r="P222" s="250"/>
      <c r="Q222" s="137">
        <f t="shared" si="36"/>
        <v>1575668</v>
      </c>
      <c r="R222" s="137">
        <v>1575668</v>
      </c>
      <c r="S222" s="30"/>
      <c r="T222" s="137"/>
      <c r="U222" s="137"/>
      <c r="V222" s="137"/>
      <c r="W222" s="137"/>
      <c r="X222" s="137"/>
      <c r="Y222" s="137"/>
      <c r="Z222" s="137"/>
      <c r="AA222" s="137"/>
      <c r="AB222" s="137"/>
      <c r="AC222" s="137"/>
      <c r="AD222" s="137"/>
      <c r="AE222" s="137"/>
      <c r="AF222" s="137"/>
      <c r="AG222" s="337">
        <v>2025</v>
      </c>
      <c r="AH222" s="166" t="s">
        <v>3050</v>
      </c>
      <c r="AI222" s="166"/>
      <c r="AJ222" s="134">
        <f t="shared" si="37"/>
        <v>193</v>
      </c>
      <c r="AK222" s="35" t="s">
        <v>153</v>
      </c>
      <c r="AL222" s="134" t="str">
        <f t="shared" si="38"/>
        <v>193.</v>
      </c>
      <c r="AM222" s="140"/>
      <c r="AN222" s="35"/>
      <c r="AO222" s="193"/>
    </row>
    <row r="223" spans="1:41" ht="22.5" hidden="1" customHeight="1" x14ac:dyDescent="0.25">
      <c r="A223" s="68" t="s">
        <v>3377</v>
      </c>
      <c r="B223" s="25">
        <v>5456</v>
      </c>
      <c r="C223" s="154" t="s">
        <v>278</v>
      </c>
      <c r="D223" s="25">
        <v>1963</v>
      </c>
      <c r="E223" s="68" t="s">
        <v>2932</v>
      </c>
      <c r="F223" s="68" t="s">
        <v>2934</v>
      </c>
      <c r="G223" s="25">
        <v>2</v>
      </c>
      <c r="H223" s="25">
        <v>1</v>
      </c>
      <c r="I223" s="250">
        <v>426.7</v>
      </c>
      <c r="J223" s="250">
        <v>353.1</v>
      </c>
      <c r="K223" s="250">
        <v>353.1</v>
      </c>
      <c r="L223" s="12">
        <v>21</v>
      </c>
      <c r="M223" s="250">
        <f t="shared" si="35"/>
        <v>1066542.4000000001</v>
      </c>
      <c r="N223" s="250"/>
      <c r="O223" s="250"/>
      <c r="P223" s="250"/>
      <c r="Q223" s="137">
        <f t="shared" si="36"/>
        <v>1066542.4000000001</v>
      </c>
      <c r="R223" s="250"/>
      <c r="S223" s="255"/>
      <c r="T223" s="250"/>
      <c r="U223" s="250"/>
      <c r="V223" s="250"/>
      <c r="W223" s="250"/>
      <c r="X223" s="250"/>
      <c r="Y223" s="250">
        <v>338.8</v>
      </c>
      <c r="Z223" s="250">
        <f>Y223*3148</f>
        <v>1066542.4000000001</v>
      </c>
      <c r="AA223" s="250"/>
      <c r="AB223" s="250"/>
      <c r="AC223" s="250"/>
      <c r="AD223" s="250"/>
      <c r="AE223" s="250"/>
      <c r="AF223" s="250"/>
      <c r="AG223" s="337">
        <v>2025</v>
      </c>
      <c r="AH223" s="166"/>
      <c r="AI223" s="166"/>
      <c r="AJ223" s="134">
        <f t="shared" si="37"/>
        <v>194</v>
      </c>
      <c r="AK223" s="35" t="s">
        <v>153</v>
      </c>
      <c r="AL223" s="134" t="str">
        <f t="shared" si="38"/>
        <v>194.</v>
      </c>
      <c r="AM223" s="140"/>
      <c r="AN223" s="35"/>
      <c r="AO223" s="193"/>
    </row>
    <row r="224" spans="1:41" ht="22.5" hidden="1" customHeight="1" x14ac:dyDescent="0.25">
      <c r="A224" s="68" t="s">
        <v>3378</v>
      </c>
      <c r="B224" s="25">
        <v>59</v>
      </c>
      <c r="C224" s="333" t="s">
        <v>269</v>
      </c>
      <c r="D224" s="25">
        <v>1964</v>
      </c>
      <c r="E224" s="68" t="s">
        <v>2932</v>
      </c>
      <c r="F224" s="68" t="s">
        <v>2934</v>
      </c>
      <c r="G224" s="25">
        <v>2</v>
      </c>
      <c r="H224" s="25">
        <v>2</v>
      </c>
      <c r="I224" s="250">
        <v>496.4</v>
      </c>
      <c r="J224" s="137">
        <v>432.9</v>
      </c>
      <c r="K224" s="250">
        <v>432.9</v>
      </c>
      <c r="L224" s="12">
        <v>27</v>
      </c>
      <c r="M224" s="250">
        <f t="shared" si="35"/>
        <v>191022</v>
      </c>
      <c r="N224" s="250"/>
      <c r="O224" s="250"/>
      <c r="P224" s="250"/>
      <c r="Q224" s="137">
        <f t="shared" si="36"/>
        <v>191022</v>
      </c>
      <c r="R224" s="250">
        <v>191022</v>
      </c>
      <c r="S224" s="255"/>
      <c r="T224" s="250"/>
      <c r="U224" s="250"/>
      <c r="V224" s="250"/>
      <c r="W224" s="250"/>
      <c r="X224" s="250"/>
      <c r="Y224" s="250"/>
      <c r="Z224" s="250"/>
      <c r="AA224" s="250"/>
      <c r="AB224" s="250"/>
      <c r="AC224" s="250"/>
      <c r="AD224" s="250"/>
      <c r="AE224" s="250"/>
      <c r="AF224" s="250"/>
      <c r="AG224" s="337">
        <v>2025</v>
      </c>
      <c r="AH224" s="166" t="s">
        <v>3049</v>
      </c>
      <c r="AI224" s="166"/>
      <c r="AJ224" s="134">
        <f t="shared" si="37"/>
        <v>195</v>
      </c>
      <c r="AK224" s="35" t="s">
        <v>153</v>
      </c>
      <c r="AL224" s="134" t="str">
        <f t="shared" si="38"/>
        <v>195.</v>
      </c>
      <c r="AM224" s="140"/>
      <c r="AN224" s="35"/>
      <c r="AO224" s="193"/>
    </row>
    <row r="225" spans="1:16378" ht="22.5" hidden="1" customHeight="1" x14ac:dyDescent="0.25">
      <c r="A225" s="68" t="s">
        <v>3379</v>
      </c>
      <c r="B225" s="25">
        <v>147</v>
      </c>
      <c r="C225" s="205" t="s">
        <v>17</v>
      </c>
      <c r="D225" s="25">
        <v>1964</v>
      </c>
      <c r="E225" s="108" t="s">
        <v>2932</v>
      </c>
      <c r="F225" s="68" t="s">
        <v>2934</v>
      </c>
      <c r="G225" s="25">
        <v>2</v>
      </c>
      <c r="H225" s="25">
        <v>2</v>
      </c>
      <c r="I225" s="256">
        <v>464.5</v>
      </c>
      <c r="J225" s="256">
        <v>364.95</v>
      </c>
      <c r="K225" s="256">
        <v>364.95</v>
      </c>
      <c r="L225" s="257">
        <v>19</v>
      </c>
      <c r="M225" s="250">
        <f t="shared" si="35"/>
        <v>351900</v>
      </c>
      <c r="N225" s="250"/>
      <c r="O225" s="250"/>
      <c r="P225" s="250"/>
      <c r="Q225" s="137">
        <f t="shared" si="36"/>
        <v>351900</v>
      </c>
      <c r="R225" s="250">
        <v>351900</v>
      </c>
      <c r="S225" s="30"/>
      <c r="T225" s="137"/>
      <c r="U225" s="137"/>
      <c r="V225" s="137"/>
      <c r="W225" s="137"/>
      <c r="X225" s="137"/>
      <c r="Y225" s="137"/>
      <c r="Z225" s="137"/>
      <c r="AA225" s="137"/>
      <c r="AB225" s="137"/>
      <c r="AC225" s="137"/>
      <c r="AD225" s="137"/>
      <c r="AE225" s="137"/>
      <c r="AF225" s="137"/>
      <c r="AG225" s="337">
        <v>2025</v>
      </c>
      <c r="AH225" s="166" t="s">
        <v>3052</v>
      </c>
      <c r="AI225" s="166"/>
      <c r="AJ225" s="134">
        <f t="shared" si="37"/>
        <v>196</v>
      </c>
      <c r="AK225" s="35" t="s">
        <v>153</v>
      </c>
      <c r="AL225" s="134" t="str">
        <f t="shared" si="38"/>
        <v>196.</v>
      </c>
      <c r="AM225" s="140"/>
      <c r="AN225" s="35"/>
      <c r="AO225" s="193"/>
    </row>
    <row r="226" spans="1:16378" ht="22.5" hidden="1" customHeight="1" x14ac:dyDescent="0.25">
      <c r="A226" s="68" t="s">
        <v>3380</v>
      </c>
      <c r="B226" s="25">
        <v>186</v>
      </c>
      <c r="C226" s="36" t="s">
        <v>1661</v>
      </c>
      <c r="D226" s="25">
        <v>1964</v>
      </c>
      <c r="E226" s="108" t="s">
        <v>2932</v>
      </c>
      <c r="F226" s="68" t="s">
        <v>2934</v>
      </c>
      <c r="G226" s="25">
        <v>2</v>
      </c>
      <c r="H226" s="25">
        <v>1</v>
      </c>
      <c r="I226" s="256">
        <v>402.4</v>
      </c>
      <c r="J226" s="256">
        <v>357.6</v>
      </c>
      <c r="K226" s="256">
        <v>357.6</v>
      </c>
      <c r="L226" s="257">
        <v>13</v>
      </c>
      <c r="M226" s="250">
        <f t="shared" si="35"/>
        <v>285800</v>
      </c>
      <c r="N226" s="250"/>
      <c r="O226" s="250"/>
      <c r="P226" s="250"/>
      <c r="Q226" s="137">
        <f t="shared" si="36"/>
        <v>285800</v>
      </c>
      <c r="R226" s="259">
        <v>285800</v>
      </c>
      <c r="S226" s="260"/>
      <c r="T226" s="259"/>
      <c r="U226" s="259"/>
      <c r="V226" s="259"/>
      <c r="W226" s="259"/>
      <c r="X226" s="259"/>
      <c r="Y226" s="259"/>
      <c r="Z226" s="259"/>
      <c r="AA226" s="259"/>
      <c r="AB226" s="259"/>
      <c r="AC226" s="137"/>
      <c r="AD226" s="137"/>
      <c r="AE226" s="259"/>
      <c r="AF226" s="259"/>
      <c r="AG226" s="337">
        <v>2025</v>
      </c>
      <c r="AH226" s="166" t="s">
        <v>3048</v>
      </c>
      <c r="AI226" s="166"/>
      <c r="AJ226" s="134">
        <f t="shared" si="37"/>
        <v>197</v>
      </c>
      <c r="AK226" s="35" t="s">
        <v>153</v>
      </c>
      <c r="AL226" s="134" t="str">
        <f t="shared" si="38"/>
        <v>197.</v>
      </c>
      <c r="AM226" s="140"/>
      <c r="AN226" s="35"/>
      <c r="AO226" s="193"/>
    </row>
    <row r="227" spans="1:16378" ht="22.5" hidden="1" customHeight="1" x14ac:dyDescent="0.25">
      <c r="A227" s="68" t="s">
        <v>3381</v>
      </c>
      <c r="B227" s="25">
        <v>212</v>
      </c>
      <c r="C227" s="205" t="s">
        <v>22</v>
      </c>
      <c r="D227" s="25">
        <v>1964</v>
      </c>
      <c r="E227" s="108" t="s">
        <v>2932</v>
      </c>
      <c r="F227" s="68" t="s">
        <v>2934</v>
      </c>
      <c r="G227" s="25">
        <v>4</v>
      </c>
      <c r="H227" s="25">
        <v>2</v>
      </c>
      <c r="I227" s="137">
        <v>1377.05</v>
      </c>
      <c r="J227" s="137">
        <v>1281.05</v>
      </c>
      <c r="K227" s="137">
        <v>1281.05</v>
      </c>
      <c r="L227" s="30">
        <v>50</v>
      </c>
      <c r="M227" s="250">
        <f t="shared" si="35"/>
        <v>2626212</v>
      </c>
      <c r="N227" s="250"/>
      <c r="O227" s="250"/>
      <c r="P227" s="250"/>
      <c r="Q227" s="137">
        <f t="shared" si="36"/>
        <v>2626212</v>
      </c>
      <c r="R227" s="137">
        <v>2395990</v>
      </c>
      <c r="S227" s="30"/>
      <c r="T227" s="137"/>
      <c r="U227" s="137"/>
      <c r="V227" s="137"/>
      <c r="W227" s="137"/>
      <c r="X227" s="137"/>
      <c r="Y227" s="137"/>
      <c r="Z227" s="137"/>
      <c r="AA227" s="137">
        <v>86</v>
      </c>
      <c r="AB227" s="137">
        <f>AA227*2677</f>
        <v>230222</v>
      </c>
      <c r="AC227" s="137"/>
      <c r="AD227" s="137"/>
      <c r="AE227" s="137"/>
      <c r="AF227" s="137"/>
      <c r="AG227" s="337">
        <v>2025</v>
      </c>
      <c r="AH227" s="166" t="s">
        <v>3050</v>
      </c>
      <c r="AI227" s="166"/>
      <c r="AJ227" s="134">
        <f t="shared" si="37"/>
        <v>198</v>
      </c>
      <c r="AK227" s="35" t="s">
        <v>153</v>
      </c>
      <c r="AL227" s="134" t="str">
        <f t="shared" si="38"/>
        <v>198.</v>
      </c>
      <c r="AM227" s="140"/>
      <c r="AN227" s="35"/>
      <c r="AO227" s="193"/>
    </row>
    <row r="228" spans="1:16378" ht="22.5" hidden="1" customHeight="1" x14ac:dyDescent="0.25">
      <c r="A228" s="68" t="s">
        <v>3382</v>
      </c>
      <c r="B228" s="25">
        <v>660</v>
      </c>
      <c r="C228" s="205" t="s">
        <v>34</v>
      </c>
      <c r="D228" s="25">
        <v>1964</v>
      </c>
      <c r="E228" s="108" t="s">
        <v>2932</v>
      </c>
      <c r="F228" s="68" t="s">
        <v>2934</v>
      </c>
      <c r="G228" s="25">
        <v>2</v>
      </c>
      <c r="H228" s="25">
        <v>2</v>
      </c>
      <c r="I228" s="256">
        <v>461.18</v>
      </c>
      <c r="J228" s="137">
        <v>282.2</v>
      </c>
      <c r="K228" s="256">
        <v>282.2</v>
      </c>
      <c r="L228" s="257">
        <v>24</v>
      </c>
      <c r="M228" s="250">
        <f t="shared" si="35"/>
        <v>629600</v>
      </c>
      <c r="N228" s="250"/>
      <c r="O228" s="250"/>
      <c r="P228" s="250"/>
      <c r="Q228" s="137">
        <f t="shared" si="36"/>
        <v>629600</v>
      </c>
      <c r="R228" s="137"/>
      <c r="S228" s="30"/>
      <c r="T228" s="137"/>
      <c r="U228" s="137"/>
      <c r="V228" s="137"/>
      <c r="W228" s="137"/>
      <c r="X228" s="137"/>
      <c r="Y228" s="137">
        <v>200</v>
      </c>
      <c r="Z228" s="137">
        <f>Y228*3148</f>
        <v>629600</v>
      </c>
      <c r="AA228" s="137"/>
      <c r="AB228" s="137"/>
      <c r="AC228" s="137"/>
      <c r="AD228" s="137"/>
      <c r="AE228" s="137"/>
      <c r="AF228" s="137"/>
      <c r="AG228" s="337">
        <v>2025</v>
      </c>
      <c r="AH228" s="166"/>
      <c r="AI228" s="166"/>
      <c r="AJ228" s="134">
        <f t="shared" si="37"/>
        <v>199</v>
      </c>
      <c r="AK228" s="35" t="s">
        <v>153</v>
      </c>
      <c r="AL228" s="134" t="str">
        <f t="shared" si="38"/>
        <v>199.</v>
      </c>
      <c r="AM228" s="140"/>
      <c r="AN228" s="35"/>
      <c r="AO228" s="193"/>
    </row>
    <row r="229" spans="1:16378" ht="22.5" hidden="1" customHeight="1" x14ac:dyDescent="0.25">
      <c r="A229" s="68" t="s">
        <v>3383</v>
      </c>
      <c r="B229" s="25">
        <v>684</v>
      </c>
      <c r="C229" s="36" t="s">
        <v>1694</v>
      </c>
      <c r="D229" s="25">
        <v>1964</v>
      </c>
      <c r="E229" s="108" t="s">
        <v>2932</v>
      </c>
      <c r="F229" s="68" t="s">
        <v>2934</v>
      </c>
      <c r="G229" s="25">
        <v>4</v>
      </c>
      <c r="H229" s="25">
        <v>2</v>
      </c>
      <c r="I229" s="256">
        <v>1993.35</v>
      </c>
      <c r="J229" s="256">
        <v>1366.86</v>
      </c>
      <c r="K229" s="256">
        <v>985.86</v>
      </c>
      <c r="L229" s="257">
        <v>39</v>
      </c>
      <c r="M229" s="250">
        <f t="shared" si="35"/>
        <v>4491231</v>
      </c>
      <c r="N229" s="250"/>
      <c r="O229" s="250"/>
      <c r="P229" s="250"/>
      <c r="Q229" s="137">
        <f t="shared" si="36"/>
        <v>4491231</v>
      </c>
      <c r="R229" s="259"/>
      <c r="S229" s="260"/>
      <c r="T229" s="259"/>
      <c r="U229" s="259">
        <v>597</v>
      </c>
      <c r="V229" s="259">
        <f>U229*7523</f>
        <v>4491231</v>
      </c>
      <c r="W229" s="259"/>
      <c r="X229" s="259"/>
      <c r="Y229" s="259"/>
      <c r="Z229" s="259"/>
      <c r="AA229" s="259"/>
      <c r="AB229" s="259"/>
      <c r="AC229" s="137"/>
      <c r="AD229" s="137"/>
      <c r="AE229" s="259"/>
      <c r="AF229" s="259"/>
      <c r="AG229" s="337">
        <v>2025</v>
      </c>
      <c r="AH229" s="166"/>
      <c r="AI229" s="166"/>
      <c r="AJ229" s="134">
        <f t="shared" si="37"/>
        <v>200</v>
      </c>
      <c r="AK229" s="35" t="s">
        <v>153</v>
      </c>
      <c r="AL229" s="134" t="str">
        <f t="shared" si="38"/>
        <v>200.</v>
      </c>
      <c r="AM229" s="140"/>
      <c r="AN229" s="35"/>
      <c r="AO229" s="193"/>
    </row>
    <row r="230" spans="1:16378" ht="22.5" hidden="1" customHeight="1" x14ac:dyDescent="0.25">
      <c r="A230" s="68" t="s">
        <v>3384</v>
      </c>
      <c r="B230" s="25">
        <v>704</v>
      </c>
      <c r="C230" s="205" t="s">
        <v>39</v>
      </c>
      <c r="D230" s="25">
        <v>1964</v>
      </c>
      <c r="E230" s="108" t="s">
        <v>2932</v>
      </c>
      <c r="F230" s="108" t="s">
        <v>2935</v>
      </c>
      <c r="G230" s="25">
        <v>1</v>
      </c>
      <c r="H230" s="25">
        <v>2</v>
      </c>
      <c r="I230" s="256">
        <v>187.7</v>
      </c>
      <c r="J230" s="256">
        <v>124.2</v>
      </c>
      <c r="K230" s="256">
        <v>124.2</v>
      </c>
      <c r="L230" s="257">
        <v>16</v>
      </c>
      <c r="M230" s="250">
        <f t="shared" si="35"/>
        <v>618120</v>
      </c>
      <c r="N230" s="250"/>
      <c r="O230" s="250"/>
      <c r="P230" s="250"/>
      <c r="Q230" s="137">
        <f t="shared" si="36"/>
        <v>618120</v>
      </c>
      <c r="R230" s="137"/>
      <c r="S230" s="30"/>
      <c r="T230" s="137"/>
      <c r="U230" s="137"/>
      <c r="V230" s="137"/>
      <c r="W230" s="137"/>
      <c r="X230" s="137"/>
      <c r="Y230" s="137">
        <v>180</v>
      </c>
      <c r="Z230" s="137">
        <f>Y230*3434</f>
        <v>618120</v>
      </c>
      <c r="AA230" s="137"/>
      <c r="AB230" s="137"/>
      <c r="AC230" s="137"/>
      <c r="AD230" s="137"/>
      <c r="AE230" s="137"/>
      <c r="AF230" s="137"/>
      <c r="AG230" s="337">
        <v>2025</v>
      </c>
      <c r="AH230" s="166"/>
      <c r="AI230" s="166"/>
      <c r="AJ230" s="134">
        <f t="shared" si="37"/>
        <v>201</v>
      </c>
      <c r="AK230" s="35" t="s">
        <v>153</v>
      </c>
      <c r="AL230" s="134" t="str">
        <f t="shared" si="38"/>
        <v>201.</v>
      </c>
      <c r="AM230" s="140"/>
      <c r="AN230" s="35"/>
      <c r="AO230" s="193"/>
    </row>
    <row r="231" spans="1:16378" ht="22.5" hidden="1" customHeight="1" x14ac:dyDescent="0.25">
      <c r="A231" s="68" t="s">
        <v>3385</v>
      </c>
      <c r="B231" s="25">
        <v>388</v>
      </c>
      <c r="C231" s="36" t="s">
        <v>1670</v>
      </c>
      <c r="D231" s="25">
        <v>1965</v>
      </c>
      <c r="E231" s="108" t="s">
        <v>2932</v>
      </c>
      <c r="F231" s="68" t="s">
        <v>2934</v>
      </c>
      <c r="G231" s="25">
        <v>4</v>
      </c>
      <c r="H231" s="25">
        <v>4</v>
      </c>
      <c r="I231" s="137">
        <v>1984.36</v>
      </c>
      <c r="J231" s="137">
        <v>1633.56</v>
      </c>
      <c r="K231" s="137">
        <v>1487.16</v>
      </c>
      <c r="L231" s="30">
        <v>56</v>
      </c>
      <c r="M231" s="250">
        <f t="shared" si="35"/>
        <v>2184818</v>
      </c>
      <c r="N231" s="250"/>
      <c r="O231" s="250"/>
      <c r="P231" s="250"/>
      <c r="Q231" s="137">
        <f t="shared" si="36"/>
        <v>2184818</v>
      </c>
      <c r="R231" s="259">
        <v>2184818</v>
      </c>
      <c r="S231" s="260"/>
      <c r="T231" s="259"/>
      <c r="U231" s="259"/>
      <c r="V231" s="259"/>
      <c r="W231" s="259"/>
      <c r="X231" s="259"/>
      <c r="Y231" s="259"/>
      <c r="Z231" s="259"/>
      <c r="AA231" s="259"/>
      <c r="AB231" s="259"/>
      <c r="AC231" s="137"/>
      <c r="AD231" s="137"/>
      <c r="AE231" s="259"/>
      <c r="AF231" s="259"/>
      <c r="AG231" s="337">
        <v>2025</v>
      </c>
      <c r="AH231" s="166" t="s">
        <v>3050</v>
      </c>
      <c r="AI231" s="166"/>
      <c r="AJ231" s="134">
        <f t="shared" si="37"/>
        <v>202</v>
      </c>
      <c r="AK231" s="35" t="s">
        <v>153</v>
      </c>
      <c r="AL231" s="134" t="str">
        <f t="shared" si="38"/>
        <v>202.</v>
      </c>
      <c r="AM231" s="140"/>
      <c r="AN231" s="35"/>
      <c r="AO231" s="193"/>
    </row>
    <row r="232" spans="1:16378" ht="22.5" hidden="1" customHeight="1" x14ac:dyDescent="0.25">
      <c r="A232" s="68" t="s">
        <v>3386</v>
      </c>
      <c r="B232" s="25">
        <v>392</v>
      </c>
      <c r="C232" s="154" t="s">
        <v>231</v>
      </c>
      <c r="D232" s="25">
        <v>1965</v>
      </c>
      <c r="E232" s="68" t="s">
        <v>2932</v>
      </c>
      <c r="F232" s="68" t="s">
        <v>2934</v>
      </c>
      <c r="G232" s="25">
        <v>4</v>
      </c>
      <c r="H232" s="25">
        <v>3</v>
      </c>
      <c r="I232" s="335">
        <v>1635.41</v>
      </c>
      <c r="J232" s="335">
        <v>1487.29</v>
      </c>
      <c r="K232" s="335">
        <v>1446.69</v>
      </c>
      <c r="L232" s="12">
        <v>76</v>
      </c>
      <c r="M232" s="250">
        <f t="shared" si="35"/>
        <v>2184818</v>
      </c>
      <c r="N232" s="250"/>
      <c r="O232" s="250"/>
      <c r="P232" s="250"/>
      <c r="Q232" s="137">
        <f t="shared" si="36"/>
        <v>2184818</v>
      </c>
      <c r="R232" s="250">
        <v>2184818</v>
      </c>
      <c r="S232" s="255"/>
      <c r="T232" s="250"/>
      <c r="U232" s="250"/>
      <c r="V232" s="250"/>
      <c r="W232" s="250"/>
      <c r="X232" s="250"/>
      <c r="Y232" s="250"/>
      <c r="Z232" s="250"/>
      <c r="AA232" s="250"/>
      <c r="AB232" s="250"/>
      <c r="AC232" s="250"/>
      <c r="AD232" s="250"/>
      <c r="AE232" s="250"/>
      <c r="AF232" s="250"/>
      <c r="AG232" s="337">
        <v>2025</v>
      </c>
      <c r="AH232" s="166" t="s">
        <v>3050</v>
      </c>
      <c r="AI232" s="166"/>
      <c r="AJ232" s="134">
        <f t="shared" si="37"/>
        <v>203</v>
      </c>
      <c r="AK232" s="35" t="s">
        <v>153</v>
      </c>
      <c r="AL232" s="134" t="str">
        <f t="shared" si="38"/>
        <v>203.</v>
      </c>
      <c r="AM232" s="140"/>
      <c r="AN232" s="296"/>
      <c r="AO232" s="193"/>
    </row>
    <row r="233" spans="1:16378" ht="22.5" hidden="1" customHeight="1" x14ac:dyDescent="0.25">
      <c r="A233" s="68" t="s">
        <v>3387</v>
      </c>
      <c r="B233" s="68">
        <v>421</v>
      </c>
      <c r="C233" s="205" t="s">
        <v>2649</v>
      </c>
      <c r="D233" s="68">
        <v>1965</v>
      </c>
      <c r="E233" s="108" t="s">
        <v>2932</v>
      </c>
      <c r="F233" s="68" t="s">
        <v>2934</v>
      </c>
      <c r="G233" s="25">
        <v>3</v>
      </c>
      <c r="H233" s="25">
        <v>3</v>
      </c>
      <c r="I233" s="137">
        <v>737.1</v>
      </c>
      <c r="J233" s="137">
        <v>511.9</v>
      </c>
      <c r="K233" s="137">
        <v>440.9</v>
      </c>
      <c r="L233" s="30">
        <v>16</v>
      </c>
      <c r="M233" s="250">
        <f t="shared" si="35"/>
        <v>487320</v>
      </c>
      <c r="N233" s="250"/>
      <c r="O233" s="250"/>
      <c r="P233" s="250"/>
      <c r="Q233" s="137">
        <f t="shared" si="36"/>
        <v>487320</v>
      </c>
      <c r="R233" s="137">
        <v>487320</v>
      </c>
      <c r="S233" s="30"/>
      <c r="T233" s="137"/>
      <c r="U233" s="137"/>
      <c r="V233" s="137"/>
      <c r="W233" s="137"/>
      <c r="X233" s="137"/>
      <c r="Y233" s="137"/>
      <c r="Z233" s="137"/>
      <c r="AA233" s="137"/>
      <c r="AB233" s="137"/>
      <c r="AC233" s="137"/>
      <c r="AD233" s="137"/>
      <c r="AE233" s="137"/>
      <c r="AF233" s="184"/>
      <c r="AG233" s="337">
        <v>2025</v>
      </c>
      <c r="AH233" s="167" t="s">
        <v>3050</v>
      </c>
      <c r="AI233" s="167"/>
      <c r="AJ233" s="134">
        <f t="shared" si="37"/>
        <v>204</v>
      </c>
      <c r="AK233" s="35" t="s">
        <v>153</v>
      </c>
      <c r="AL233" s="134" t="str">
        <f t="shared" si="38"/>
        <v>204.</v>
      </c>
      <c r="AM233" s="140"/>
      <c r="AN233" s="299"/>
      <c r="AO233" s="193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  <c r="FO233" s="14"/>
      <c r="FP233" s="14"/>
      <c r="FQ233" s="14"/>
      <c r="FR233" s="14"/>
      <c r="FS233" s="14"/>
      <c r="FT233" s="14"/>
      <c r="FU233" s="14"/>
      <c r="FV233" s="14"/>
      <c r="FW233" s="14"/>
      <c r="FX233" s="14"/>
      <c r="FY233" s="14"/>
      <c r="FZ233" s="14"/>
      <c r="GA233" s="14"/>
      <c r="GB233" s="14"/>
      <c r="GC233" s="14"/>
      <c r="GD233" s="14"/>
      <c r="GE233" s="14"/>
      <c r="GF233" s="14"/>
      <c r="GG233" s="14"/>
      <c r="GH233" s="14"/>
      <c r="GI233" s="14"/>
      <c r="GJ233" s="14"/>
      <c r="GK233" s="14"/>
      <c r="GL233" s="14"/>
      <c r="GM233" s="14"/>
      <c r="GN233" s="14"/>
      <c r="GO233" s="14"/>
      <c r="GP233" s="14"/>
      <c r="GQ233" s="14"/>
      <c r="GR233" s="14"/>
      <c r="GS233" s="14"/>
      <c r="GT233" s="14"/>
      <c r="GU233" s="14"/>
      <c r="GV233" s="14"/>
      <c r="GW233" s="14"/>
      <c r="GX233" s="14"/>
      <c r="GY233" s="14"/>
      <c r="GZ233" s="14"/>
      <c r="HA233" s="14"/>
      <c r="HB233" s="14"/>
      <c r="HC233" s="14"/>
      <c r="HD233" s="14"/>
      <c r="HE233" s="14"/>
      <c r="HF233" s="14"/>
      <c r="HG233" s="14"/>
      <c r="HH233" s="14"/>
      <c r="HI233" s="14"/>
      <c r="HJ233" s="14"/>
      <c r="HK233" s="14"/>
      <c r="HL233" s="14"/>
      <c r="HM233" s="14"/>
      <c r="HN233" s="14"/>
      <c r="HO233" s="14"/>
      <c r="HP233" s="14"/>
      <c r="HQ233" s="14"/>
      <c r="HR233" s="14"/>
      <c r="HS233" s="14"/>
      <c r="HT233" s="14"/>
      <c r="HU233" s="14"/>
      <c r="HV233" s="14"/>
      <c r="HW233" s="14"/>
      <c r="HX233" s="14"/>
      <c r="HY233" s="14"/>
      <c r="HZ233" s="14"/>
      <c r="IA233" s="14"/>
      <c r="IB233" s="14"/>
      <c r="IC233" s="14"/>
      <c r="ID233" s="14"/>
      <c r="IE233" s="14"/>
      <c r="IF233" s="14"/>
      <c r="IG233" s="14"/>
      <c r="IH233" s="14"/>
      <c r="II233" s="14"/>
      <c r="IJ233" s="14"/>
      <c r="IK233" s="14"/>
      <c r="IL233" s="14"/>
      <c r="IM233" s="14"/>
      <c r="IN233" s="14"/>
      <c r="IO233" s="14"/>
      <c r="IP233" s="14"/>
      <c r="IQ233" s="14"/>
      <c r="IR233" s="14"/>
      <c r="IS233" s="14"/>
      <c r="IT233" s="14"/>
      <c r="IU233" s="14"/>
      <c r="IV233" s="14"/>
      <c r="IW233" s="14"/>
      <c r="IX233" s="14"/>
      <c r="IY233" s="14"/>
      <c r="IZ233" s="14"/>
      <c r="JA233" s="14"/>
      <c r="JB233" s="14"/>
      <c r="JC233" s="14"/>
      <c r="JD233" s="14"/>
      <c r="JE233" s="14"/>
      <c r="JF233" s="14"/>
      <c r="JG233" s="14"/>
      <c r="JH233" s="14"/>
      <c r="JI233" s="14"/>
      <c r="JJ233" s="14"/>
      <c r="JK233" s="14"/>
      <c r="JL233" s="14"/>
      <c r="JM233" s="14"/>
      <c r="JN233" s="14"/>
      <c r="JO233" s="14"/>
      <c r="JP233" s="14"/>
      <c r="JQ233" s="14"/>
      <c r="JR233" s="14"/>
      <c r="JS233" s="14"/>
      <c r="JT233" s="14"/>
      <c r="JU233" s="14"/>
      <c r="JV233" s="14"/>
      <c r="JW233" s="14"/>
      <c r="JX233" s="14"/>
      <c r="JY233" s="14"/>
      <c r="JZ233" s="14"/>
      <c r="KA233" s="14"/>
      <c r="KB233" s="14"/>
      <c r="KC233" s="14"/>
      <c r="KD233" s="14"/>
      <c r="KE233" s="14"/>
      <c r="KF233" s="14"/>
      <c r="KG233" s="14"/>
      <c r="KH233" s="14"/>
      <c r="KI233" s="14"/>
      <c r="KJ233" s="14"/>
      <c r="KK233" s="14"/>
      <c r="KL233" s="14"/>
      <c r="KM233" s="14"/>
      <c r="KN233" s="14"/>
      <c r="KO233" s="14"/>
      <c r="KP233" s="14"/>
      <c r="KQ233" s="14"/>
      <c r="KR233" s="14"/>
      <c r="KS233" s="14"/>
      <c r="KT233" s="14"/>
      <c r="KU233" s="14"/>
      <c r="KV233" s="14"/>
      <c r="KW233" s="14"/>
      <c r="KX233" s="14"/>
      <c r="KY233" s="14"/>
      <c r="KZ233" s="14"/>
      <c r="LA233" s="14"/>
      <c r="LB233" s="14"/>
      <c r="LC233" s="14"/>
      <c r="LD233" s="14"/>
      <c r="LE233" s="14"/>
      <c r="LF233" s="14"/>
      <c r="LG233" s="14"/>
      <c r="LH233" s="14"/>
      <c r="LI233" s="14"/>
      <c r="LJ233" s="14"/>
      <c r="LK233" s="14"/>
      <c r="LL233" s="14"/>
      <c r="LM233" s="14"/>
      <c r="LN233" s="14"/>
      <c r="LO233" s="14"/>
      <c r="LP233" s="14"/>
      <c r="LQ233" s="14"/>
      <c r="LR233" s="14"/>
      <c r="LS233" s="14"/>
      <c r="LT233" s="14"/>
      <c r="LU233" s="14"/>
      <c r="LV233" s="14"/>
      <c r="LW233" s="14"/>
      <c r="LX233" s="14"/>
      <c r="LY233" s="14"/>
      <c r="LZ233" s="14"/>
      <c r="MA233" s="14"/>
      <c r="MB233" s="14"/>
      <c r="MC233" s="14"/>
      <c r="MD233" s="14"/>
      <c r="ME233" s="14"/>
      <c r="MF233" s="14"/>
      <c r="MG233" s="14"/>
      <c r="MH233" s="14"/>
      <c r="MI233" s="14"/>
      <c r="MJ233" s="14"/>
      <c r="MK233" s="14"/>
      <c r="ML233" s="14"/>
      <c r="MM233" s="14"/>
      <c r="MN233" s="14"/>
      <c r="MO233" s="14"/>
      <c r="MP233" s="14"/>
      <c r="MQ233" s="14"/>
      <c r="MR233" s="14"/>
      <c r="MS233" s="14"/>
      <c r="MT233" s="14"/>
      <c r="MU233" s="14"/>
      <c r="MV233" s="14"/>
      <c r="MW233" s="14"/>
      <c r="MX233" s="14"/>
      <c r="MY233" s="14"/>
      <c r="MZ233" s="14"/>
      <c r="NA233" s="14"/>
      <c r="NB233" s="14"/>
      <c r="NC233" s="14"/>
      <c r="ND233" s="14"/>
      <c r="NE233" s="14"/>
      <c r="NF233" s="14"/>
      <c r="NG233" s="14"/>
      <c r="NH233" s="14"/>
      <c r="NI233" s="14"/>
      <c r="NJ233" s="14"/>
      <c r="NK233" s="14"/>
      <c r="NL233" s="14"/>
      <c r="NM233" s="14"/>
      <c r="NN233" s="14"/>
      <c r="NO233" s="14"/>
      <c r="NP233" s="14"/>
      <c r="NQ233" s="14"/>
      <c r="NR233" s="14"/>
      <c r="NS233" s="14"/>
      <c r="NT233" s="14"/>
      <c r="NU233" s="14"/>
      <c r="NV233" s="14"/>
      <c r="NW233" s="14"/>
      <c r="NX233" s="14"/>
      <c r="NY233" s="14"/>
      <c r="NZ233" s="14"/>
      <c r="OA233" s="14"/>
      <c r="OB233" s="14"/>
      <c r="OC233" s="14"/>
      <c r="OD233" s="14"/>
      <c r="OE233" s="14"/>
      <c r="OF233" s="14"/>
      <c r="OG233" s="14"/>
      <c r="OH233" s="14"/>
      <c r="OI233" s="14"/>
      <c r="OJ233" s="14"/>
      <c r="OK233" s="14"/>
      <c r="OL233" s="14"/>
      <c r="OM233" s="14"/>
      <c r="ON233" s="14"/>
      <c r="OO233" s="14"/>
      <c r="OP233" s="14"/>
      <c r="OQ233" s="14"/>
      <c r="OR233" s="14"/>
      <c r="OS233" s="14"/>
      <c r="OT233" s="14"/>
      <c r="OU233" s="14"/>
      <c r="OV233" s="14"/>
      <c r="OW233" s="14"/>
      <c r="OX233" s="14"/>
      <c r="OY233" s="14"/>
      <c r="OZ233" s="14"/>
      <c r="PA233" s="14"/>
      <c r="PB233" s="14"/>
      <c r="PC233" s="14"/>
      <c r="PD233" s="14"/>
      <c r="PE233" s="14"/>
      <c r="PF233" s="14"/>
      <c r="PG233" s="14"/>
      <c r="PH233" s="14"/>
      <c r="PI233" s="14"/>
      <c r="PJ233" s="14"/>
      <c r="PK233" s="14"/>
      <c r="PL233" s="14"/>
      <c r="PM233" s="14"/>
      <c r="PN233" s="14"/>
      <c r="PO233" s="14"/>
      <c r="PP233" s="14"/>
      <c r="PQ233" s="14"/>
      <c r="PR233" s="14"/>
      <c r="PS233" s="14"/>
      <c r="PT233" s="14"/>
      <c r="PU233" s="14"/>
      <c r="PV233" s="14"/>
      <c r="PW233" s="14"/>
      <c r="PX233" s="14"/>
      <c r="PY233" s="14"/>
      <c r="PZ233" s="14"/>
      <c r="QA233" s="14"/>
      <c r="QB233" s="14"/>
      <c r="QC233" s="14"/>
      <c r="QD233" s="14"/>
      <c r="QE233" s="14"/>
      <c r="QF233" s="14"/>
      <c r="QG233" s="14"/>
      <c r="QH233" s="14"/>
      <c r="QI233" s="14"/>
      <c r="QJ233" s="14"/>
      <c r="QK233" s="14"/>
      <c r="QL233" s="14"/>
      <c r="QM233" s="14"/>
      <c r="QN233" s="14"/>
      <c r="QO233" s="14"/>
      <c r="QP233" s="14"/>
      <c r="QQ233" s="14"/>
      <c r="QR233" s="14"/>
      <c r="QS233" s="14"/>
      <c r="QT233" s="14"/>
      <c r="QU233" s="14"/>
      <c r="QV233" s="14"/>
      <c r="QW233" s="14"/>
      <c r="QX233" s="14"/>
      <c r="QY233" s="14"/>
      <c r="QZ233" s="14"/>
      <c r="RA233" s="14"/>
      <c r="RB233" s="14"/>
      <c r="RC233" s="14"/>
      <c r="RD233" s="14"/>
      <c r="RE233" s="14"/>
      <c r="RF233" s="14"/>
      <c r="RG233" s="14"/>
      <c r="RH233" s="14"/>
      <c r="RI233" s="14"/>
      <c r="RJ233" s="14"/>
      <c r="RK233" s="14"/>
      <c r="RL233" s="14"/>
      <c r="RM233" s="14"/>
      <c r="RN233" s="14"/>
      <c r="RO233" s="14"/>
      <c r="RP233" s="14"/>
      <c r="RQ233" s="14"/>
      <c r="RR233" s="14"/>
      <c r="RS233" s="14"/>
      <c r="RT233" s="14"/>
      <c r="RU233" s="14"/>
      <c r="RV233" s="14"/>
      <c r="RW233" s="14"/>
      <c r="RX233" s="14"/>
      <c r="RY233" s="14"/>
      <c r="RZ233" s="14"/>
      <c r="SA233" s="14"/>
      <c r="SB233" s="14"/>
      <c r="SC233" s="14"/>
      <c r="SD233" s="14"/>
      <c r="SE233" s="14"/>
      <c r="SF233" s="14"/>
      <c r="SG233" s="14"/>
      <c r="SH233" s="14"/>
      <c r="SI233" s="14"/>
      <c r="SJ233" s="14"/>
      <c r="SK233" s="14"/>
      <c r="SL233" s="14"/>
      <c r="SM233" s="14"/>
      <c r="SN233" s="14"/>
      <c r="SO233" s="14"/>
      <c r="SP233" s="14"/>
      <c r="SQ233" s="14"/>
      <c r="SR233" s="14"/>
      <c r="SS233" s="14"/>
      <c r="ST233" s="14"/>
      <c r="SU233" s="14"/>
      <c r="SV233" s="14"/>
      <c r="SW233" s="14"/>
      <c r="SX233" s="14"/>
      <c r="SY233" s="14"/>
      <c r="SZ233" s="14"/>
      <c r="TA233" s="14"/>
      <c r="TB233" s="14"/>
      <c r="TC233" s="14"/>
      <c r="TD233" s="14"/>
      <c r="TE233" s="14"/>
      <c r="TF233" s="14"/>
      <c r="TG233" s="14"/>
      <c r="TH233" s="14"/>
      <c r="TI233" s="14"/>
      <c r="TJ233" s="14"/>
      <c r="TK233" s="14"/>
      <c r="TL233" s="14"/>
      <c r="TM233" s="14"/>
      <c r="TN233" s="14"/>
      <c r="TO233" s="14"/>
      <c r="TP233" s="14"/>
      <c r="TQ233" s="14"/>
      <c r="TR233" s="14"/>
      <c r="TS233" s="14"/>
      <c r="TT233" s="14"/>
      <c r="TU233" s="14"/>
      <c r="TV233" s="14"/>
      <c r="TW233" s="14"/>
      <c r="TX233" s="14"/>
      <c r="TY233" s="14"/>
      <c r="TZ233" s="14"/>
      <c r="UA233" s="14"/>
      <c r="UB233" s="14"/>
      <c r="UC233" s="14"/>
      <c r="UD233" s="14"/>
      <c r="UE233" s="14"/>
      <c r="UF233" s="14"/>
      <c r="UG233" s="14"/>
      <c r="UH233" s="14"/>
      <c r="UI233" s="14"/>
      <c r="UJ233" s="14"/>
      <c r="UK233" s="14"/>
      <c r="UL233" s="14"/>
      <c r="UM233" s="14"/>
      <c r="UN233" s="14"/>
      <c r="UO233" s="14"/>
      <c r="UP233" s="14"/>
      <c r="UQ233" s="14"/>
      <c r="UR233" s="14"/>
      <c r="US233" s="14"/>
      <c r="UT233" s="14"/>
      <c r="UU233" s="14"/>
      <c r="UV233" s="14"/>
      <c r="UW233" s="14"/>
      <c r="UX233" s="14"/>
      <c r="UY233" s="14"/>
      <c r="UZ233" s="14"/>
      <c r="VA233" s="14"/>
      <c r="VB233" s="14"/>
      <c r="VC233" s="14"/>
      <c r="VD233" s="14"/>
      <c r="VE233" s="14"/>
      <c r="VF233" s="14"/>
      <c r="VG233" s="14"/>
      <c r="VH233" s="14"/>
      <c r="VI233" s="14"/>
      <c r="VJ233" s="14"/>
      <c r="VK233" s="14"/>
      <c r="VL233" s="14"/>
      <c r="VM233" s="14"/>
      <c r="VN233" s="14"/>
      <c r="VO233" s="14"/>
      <c r="VP233" s="14"/>
      <c r="VQ233" s="14"/>
      <c r="VR233" s="14"/>
      <c r="VS233" s="14"/>
      <c r="VT233" s="14"/>
      <c r="VU233" s="14"/>
      <c r="VV233" s="14"/>
      <c r="VW233" s="14"/>
      <c r="VX233" s="14"/>
      <c r="VY233" s="14"/>
      <c r="VZ233" s="14"/>
      <c r="WA233" s="14"/>
      <c r="WB233" s="14"/>
      <c r="WC233" s="14"/>
      <c r="WD233" s="14"/>
      <c r="WE233" s="14"/>
      <c r="WF233" s="14"/>
      <c r="WG233" s="14"/>
      <c r="WH233" s="14"/>
      <c r="WI233" s="14"/>
      <c r="WJ233" s="14"/>
      <c r="WK233" s="14"/>
      <c r="WL233" s="14"/>
      <c r="WM233" s="14"/>
      <c r="WN233" s="14"/>
      <c r="WO233" s="14"/>
      <c r="WP233" s="14"/>
      <c r="WQ233" s="14"/>
      <c r="WR233" s="14"/>
      <c r="WS233" s="14"/>
      <c r="WT233" s="14"/>
      <c r="WU233" s="14"/>
      <c r="WV233" s="14"/>
      <c r="WW233" s="14"/>
      <c r="WX233" s="14"/>
      <c r="WY233" s="14"/>
      <c r="WZ233" s="14"/>
      <c r="XA233" s="14"/>
      <c r="XB233" s="14"/>
      <c r="XC233" s="14"/>
      <c r="XD233" s="14"/>
      <c r="XE233" s="14"/>
      <c r="XF233" s="14"/>
      <c r="XG233" s="14"/>
      <c r="XH233" s="14"/>
      <c r="XI233" s="14"/>
      <c r="XJ233" s="14"/>
      <c r="XK233" s="14"/>
      <c r="XL233" s="14"/>
      <c r="XM233" s="14"/>
      <c r="XN233" s="14"/>
      <c r="XO233" s="14"/>
      <c r="XP233" s="14"/>
      <c r="XQ233" s="14"/>
      <c r="XR233" s="14"/>
      <c r="XS233" s="14"/>
      <c r="XT233" s="14"/>
      <c r="XU233" s="14"/>
      <c r="XV233" s="14"/>
      <c r="XW233" s="14"/>
      <c r="XX233" s="14"/>
      <c r="XY233" s="14"/>
      <c r="XZ233" s="14"/>
      <c r="YA233" s="14"/>
      <c r="YB233" s="14"/>
      <c r="YC233" s="14"/>
      <c r="YD233" s="14"/>
      <c r="YE233" s="14"/>
      <c r="YF233" s="14"/>
      <c r="YG233" s="14"/>
      <c r="YH233" s="14"/>
      <c r="YI233" s="14"/>
      <c r="YJ233" s="14"/>
      <c r="YK233" s="14"/>
      <c r="YL233" s="14"/>
      <c r="YM233" s="14"/>
      <c r="YN233" s="14"/>
      <c r="YO233" s="14"/>
      <c r="YP233" s="14"/>
      <c r="YQ233" s="14"/>
      <c r="YR233" s="14"/>
      <c r="YS233" s="14"/>
      <c r="YT233" s="14"/>
      <c r="YU233" s="14"/>
      <c r="YV233" s="14"/>
      <c r="YW233" s="14"/>
      <c r="YX233" s="14"/>
      <c r="YY233" s="14"/>
      <c r="YZ233" s="14"/>
      <c r="ZA233" s="14"/>
      <c r="ZB233" s="14"/>
      <c r="ZC233" s="14"/>
      <c r="ZD233" s="14"/>
      <c r="ZE233" s="14"/>
      <c r="ZF233" s="14"/>
      <c r="ZG233" s="14"/>
      <c r="ZH233" s="14"/>
      <c r="ZI233" s="14"/>
      <c r="ZJ233" s="14"/>
      <c r="ZK233" s="14"/>
      <c r="ZL233" s="14"/>
      <c r="ZM233" s="14"/>
      <c r="ZN233" s="14"/>
      <c r="ZO233" s="14"/>
      <c r="ZP233" s="14"/>
      <c r="ZQ233" s="14"/>
      <c r="ZR233" s="14"/>
      <c r="ZS233" s="14"/>
      <c r="ZT233" s="14"/>
      <c r="ZU233" s="14"/>
      <c r="ZV233" s="14"/>
      <c r="ZW233" s="14"/>
      <c r="ZX233" s="14"/>
      <c r="ZY233" s="14"/>
      <c r="ZZ233" s="14"/>
      <c r="AAA233" s="14"/>
      <c r="AAB233" s="14"/>
      <c r="AAC233" s="14"/>
      <c r="AAD233" s="14"/>
      <c r="AAE233" s="14"/>
      <c r="AAF233" s="14"/>
      <c r="AAG233" s="14"/>
      <c r="AAH233" s="14"/>
      <c r="AAI233" s="14"/>
      <c r="AAJ233" s="14"/>
      <c r="AAK233" s="14"/>
      <c r="AAL233" s="14"/>
      <c r="AAM233" s="14"/>
      <c r="AAN233" s="14"/>
      <c r="AAO233" s="14"/>
      <c r="AAP233" s="14"/>
      <c r="AAQ233" s="14"/>
      <c r="AAR233" s="14"/>
      <c r="AAS233" s="14"/>
      <c r="AAT233" s="14"/>
      <c r="AAU233" s="14"/>
      <c r="AAV233" s="14"/>
      <c r="AAW233" s="14"/>
      <c r="AAX233" s="14"/>
      <c r="AAY233" s="14"/>
      <c r="AAZ233" s="14"/>
      <c r="ABA233" s="14"/>
      <c r="ABB233" s="14"/>
      <c r="ABC233" s="14"/>
      <c r="ABD233" s="14"/>
      <c r="ABE233" s="14"/>
      <c r="ABF233" s="14"/>
      <c r="ABG233" s="14"/>
      <c r="ABH233" s="14"/>
      <c r="ABI233" s="14"/>
      <c r="ABJ233" s="14"/>
      <c r="ABK233" s="14"/>
      <c r="ABL233" s="14"/>
      <c r="ABM233" s="14"/>
      <c r="ABN233" s="14"/>
      <c r="ABO233" s="14"/>
      <c r="ABP233" s="14"/>
      <c r="ABQ233" s="14"/>
      <c r="ABR233" s="14"/>
      <c r="ABS233" s="14"/>
      <c r="ABT233" s="14"/>
      <c r="ABU233" s="14"/>
      <c r="ABV233" s="14"/>
      <c r="ABW233" s="14"/>
      <c r="ABX233" s="14"/>
      <c r="ABY233" s="14"/>
      <c r="ABZ233" s="14"/>
      <c r="ACA233" s="14"/>
      <c r="ACB233" s="14"/>
      <c r="ACC233" s="14"/>
      <c r="ACD233" s="14"/>
      <c r="ACE233" s="14"/>
      <c r="ACF233" s="14"/>
      <c r="ACG233" s="14"/>
      <c r="ACH233" s="14"/>
      <c r="ACI233" s="14"/>
      <c r="ACJ233" s="14"/>
      <c r="ACK233" s="14"/>
      <c r="ACL233" s="14"/>
      <c r="ACM233" s="14"/>
      <c r="ACN233" s="14"/>
      <c r="ACO233" s="14"/>
      <c r="ACP233" s="14"/>
      <c r="ACQ233" s="14"/>
      <c r="ACR233" s="14"/>
      <c r="ACS233" s="14"/>
      <c r="ACT233" s="14"/>
      <c r="ACU233" s="14"/>
      <c r="ACV233" s="14"/>
      <c r="ACW233" s="14"/>
      <c r="ACX233" s="14"/>
      <c r="ACY233" s="14"/>
      <c r="ACZ233" s="14"/>
      <c r="ADA233" s="14"/>
      <c r="ADB233" s="14"/>
      <c r="ADC233" s="14"/>
      <c r="ADD233" s="14"/>
      <c r="ADE233" s="14"/>
      <c r="ADF233" s="14"/>
      <c r="ADG233" s="14"/>
      <c r="ADH233" s="14"/>
      <c r="ADI233" s="14"/>
      <c r="ADJ233" s="14"/>
      <c r="ADK233" s="14"/>
      <c r="ADL233" s="14"/>
      <c r="ADM233" s="14"/>
      <c r="ADN233" s="14"/>
      <c r="ADO233" s="14"/>
      <c r="ADP233" s="14"/>
      <c r="ADQ233" s="14"/>
      <c r="ADR233" s="14"/>
      <c r="ADS233" s="14"/>
      <c r="ADT233" s="14"/>
      <c r="ADU233" s="14"/>
      <c r="ADV233" s="14"/>
      <c r="ADW233" s="14"/>
      <c r="ADX233" s="14"/>
      <c r="ADY233" s="14"/>
      <c r="ADZ233" s="14"/>
      <c r="AEA233" s="14"/>
      <c r="AEB233" s="14"/>
      <c r="AEC233" s="14"/>
      <c r="AED233" s="14"/>
      <c r="AEE233" s="14"/>
      <c r="AEF233" s="14"/>
      <c r="AEG233" s="14"/>
      <c r="AEH233" s="14"/>
      <c r="AEI233" s="14"/>
      <c r="AEJ233" s="14"/>
      <c r="AEK233" s="14"/>
      <c r="AEL233" s="14"/>
      <c r="AEM233" s="14"/>
      <c r="AEN233" s="14"/>
      <c r="AEO233" s="14"/>
      <c r="AEP233" s="14"/>
      <c r="AEQ233" s="14"/>
      <c r="AER233" s="14"/>
      <c r="AES233" s="14"/>
      <c r="AET233" s="14"/>
      <c r="AEU233" s="14"/>
      <c r="AEV233" s="14"/>
      <c r="AEW233" s="14"/>
      <c r="AEX233" s="14"/>
      <c r="AEY233" s="14"/>
      <c r="AEZ233" s="14"/>
      <c r="AFA233" s="14"/>
      <c r="AFB233" s="14"/>
      <c r="AFC233" s="14"/>
      <c r="AFD233" s="14"/>
      <c r="AFE233" s="14"/>
      <c r="AFF233" s="14"/>
      <c r="AFG233" s="14"/>
      <c r="AFH233" s="14"/>
      <c r="AFI233" s="14"/>
      <c r="AFJ233" s="14"/>
      <c r="AFK233" s="14"/>
      <c r="AFL233" s="14"/>
      <c r="AFM233" s="14"/>
      <c r="AFN233" s="14"/>
      <c r="AFO233" s="14"/>
      <c r="AFP233" s="14"/>
      <c r="AFQ233" s="14"/>
      <c r="AFR233" s="14"/>
      <c r="AFS233" s="14"/>
      <c r="AFT233" s="14"/>
      <c r="AFU233" s="14"/>
      <c r="AFV233" s="14"/>
      <c r="AFW233" s="14"/>
      <c r="AFX233" s="14"/>
      <c r="AFY233" s="14"/>
      <c r="AFZ233" s="14"/>
      <c r="AGA233" s="14"/>
      <c r="AGB233" s="14"/>
      <c r="AGC233" s="14"/>
      <c r="AGD233" s="14"/>
      <c r="AGE233" s="14"/>
      <c r="AGF233" s="14"/>
      <c r="AGG233" s="14"/>
      <c r="AGH233" s="14"/>
      <c r="AGI233" s="14"/>
      <c r="AGJ233" s="14"/>
      <c r="AGK233" s="14"/>
      <c r="AGL233" s="14"/>
      <c r="AGM233" s="14"/>
      <c r="AGN233" s="14"/>
      <c r="AGO233" s="14"/>
      <c r="AGP233" s="14"/>
      <c r="AGQ233" s="14"/>
      <c r="AGR233" s="14"/>
      <c r="AGS233" s="14"/>
      <c r="AGT233" s="14"/>
      <c r="AGU233" s="14"/>
      <c r="AGV233" s="14"/>
      <c r="AGW233" s="14"/>
      <c r="AGX233" s="14"/>
      <c r="AGY233" s="14"/>
      <c r="AGZ233" s="14"/>
      <c r="AHA233" s="14"/>
      <c r="AHB233" s="14"/>
      <c r="AHC233" s="14"/>
      <c r="AHD233" s="14"/>
      <c r="AHE233" s="14"/>
      <c r="AHF233" s="14"/>
      <c r="AHG233" s="14"/>
      <c r="AHH233" s="14"/>
      <c r="AHI233" s="14"/>
      <c r="AHJ233" s="14"/>
      <c r="AHK233" s="14"/>
      <c r="AHL233" s="14"/>
      <c r="AHM233" s="14"/>
      <c r="AHN233" s="14"/>
      <c r="AHO233" s="14"/>
      <c r="AHP233" s="14"/>
      <c r="AHQ233" s="14"/>
      <c r="AHR233" s="14"/>
      <c r="AHS233" s="14"/>
      <c r="AHT233" s="14"/>
      <c r="AHU233" s="14"/>
      <c r="AHV233" s="14"/>
      <c r="AHW233" s="14"/>
      <c r="AHX233" s="14"/>
      <c r="AHY233" s="14"/>
      <c r="AHZ233" s="14"/>
      <c r="AIA233" s="14"/>
      <c r="AIB233" s="14"/>
      <c r="AIC233" s="14"/>
      <c r="AID233" s="14"/>
      <c r="AIE233" s="14"/>
      <c r="AIF233" s="14"/>
      <c r="AIG233" s="14"/>
      <c r="AIH233" s="14"/>
      <c r="AII233" s="14"/>
      <c r="AIJ233" s="14"/>
      <c r="AIK233" s="14"/>
      <c r="AIL233" s="14"/>
      <c r="AIM233" s="14"/>
      <c r="AIN233" s="14"/>
      <c r="AIO233" s="14"/>
      <c r="AIP233" s="14"/>
      <c r="AIQ233" s="14"/>
      <c r="AIR233" s="14"/>
      <c r="AIS233" s="14"/>
      <c r="AIT233" s="14"/>
      <c r="AIU233" s="14"/>
      <c r="AIV233" s="14"/>
      <c r="AIW233" s="14"/>
      <c r="AIX233" s="14"/>
      <c r="AIY233" s="14"/>
      <c r="AIZ233" s="14"/>
      <c r="AJA233" s="14"/>
      <c r="AJB233" s="14"/>
      <c r="AJC233" s="14"/>
      <c r="AJD233" s="14"/>
      <c r="AJE233" s="14"/>
      <c r="AJF233" s="14"/>
      <c r="AJG233" s="14"/>
      <c r="AJH233" s="14"/>
      <c r="AJI233" s="14"/>
      <c r="AJJ233" s="14"/>
      <c r="AJK233" s="14"/>
      <c r="AJL233" s="14"/>
      <c r="AJM233" s="14"/>
      <c r="AJN233" s="14"/>
      <c r="AJO233" s="14"/>
      <c r="AJP233" s="14"/>
      <c r="AJQ233" s="14"/>
      <c r="AJR233" s="14"/>
      <c r="AJS233" s="14"/>
      <c r="AJT233" s="14"/>
      <c r="AJU233" s="14"/>
      <c r="AJV233" s="14"/>
      <c r="AJW233" s="14"/>
      <c r="AJX233" s="14"/>
      <c r="AJY233" s="14"/>
      <c r="AJZ233" s="14"/>
      <c r="AKA233" s="14"/>
      <c r="AKB233" s="14"/>
      <c r="AKC233" s="14"/>
      <c r="AKD233" s="14"/>
      <c r="AKE233" s="14"/>
      <c r="AKF233" s="14"/>
      <c r="AKG233" s="14"/>
      <c r="AKH233" s="14"/>
      <c r="AKI233" s="14"/>
      <c r="AKJ233" s="14"/>
      <c r="AKK233" s="14"/>
      <c r="AKL233" s="14"/>
      <c r="AKM233" s="14"/>
      <c r="AKN233" s="14"/>
      <c r="AKO233" s="14"/>
      <c r="AKP233" s="14"/>
      <c r="AKQ233" s="14"/>
      <c r="AKR233" s="14"/>
      <c r="AKS233" s="14"/>
      <c r="AKT233" s="14"/>
      <c r="AKU233" s="14"/>
      <c r="AKV233" s="14"/>
      <c r="AKW233" s="14"/>
      <c r="AKX233" s="14"/>
      <c r="AKY233" s="14"/>
      <c r="AKZ233" s="14"/>
      <c r="ALA233" s="14"/>
      <c r="ALB233" s="14"/>
      <c r="ALC233" s="14"/>
      <c r="ALD233" s="14"/>
      <c r="ALE233" s="14"/>
      <c r="ALF233" s="14"/>
      <c r="ALG233" s="14"/>
      <c r="ALH233" s="14"/>
      <c r="ALI233" s="14"/>
      <c r="ALJ233" s="14"/>
      <c r="ALK233" s="14"/>
      <c r="ALL233" s="14"/>
      <c r="ALM233" s="14"/>
      <c r="ALN233" s="14"/>
      <c r="ALO233" s="14"/>
      <c r="ALP233" s="14"/>
      <c r="ALQ233" s="14"/>
      <c r="ALR233" s="14"/>
      <c r="ALS233" s="14"/>
      <c r="ALT233" s="14"/>
      <c r="ALU233" s="14"/>
      <c r="ALV233" s="14"/>
      <c r="ALW233" s="14"/>
      <c r="ALX233" s="14"/>
      <c r="ALY233" s="14"/>
      <c r="ALZ233" s="14"/>
      <c r="AMA233" s="14"/>
      <c r="AMB233" s="14"/>
      <c r="AMC233" s="14"/>
      <c r="AMD233" s="14"/>
      <c r="AME233" s="14"/>
      <c r="AMF233" s="14"/>
      <c r="AMG233" s="14"/>
      <c r="AMH233" s="14"/>
      <c r="AMI233" s="14"/>
      <c r="AMJ233" s="14"/>
      <c r="AMK233" s="14"/>
      <c r="AML233" s="14"/>
      <c r="AMM233" s="14"/>
      <c r="AMN233" s="14"/>
      <c r="AMO233" s="14"/>
      <c r="AMP233" s="14"/>
      <c r="AMQ233" s="14"/>
      <c r="AMR233" s="14"/>
      <c r="AMS233" s="14"/>
      <c r="AMT233" s="14"/>
      <c r="AMU233" s="14"/>
      <c r="AMV233" s="14"/>
      <c r="AMW233" s="14"/>
      <c r="AMX233" s="14"/>
      <c r="AMY233" s="14"/>
      <c r="AMZ233" s="14"/>
      <c r="ANA233" s="14"/>
      <c r="ANB233" s="14"/>
      <c r="ANC233" s="14"/>
      <c r="AND233" s="14"/>
      <c r="ANE233" s="14"/>
      <c r="ANF233" s="14"/>
      <c r="ANG233" s="14"/>
      <c r="ANH233" s="14"/>
      <c r="ANI233" s="14"/>
      <c r="ANJ233" s="14"/>
      <c r="ANK233" s="14"/>
      <c r="ANL233" s="14"/>
      <c r="ANM233" s="14"/>
      <c r="ANN233" s="14"/>
      <c r="ANO233" s="14"/>
      <c r="ANP233" s="14"/>
      <c r="ANQ233" s="14"/>
      <c r="ANR233" s="14"/>
      <c r="ANS233" s="14"/>
      <c r="ANT233" s="14"/>
      <c r="ANU233" s="14"/>
      <c r="ANV233" s="14"/>
      <c r="ANW233" s="14"/>
      <c r="ANX233" s="14"/>
      <c r="ANY233" s="14"/>
      <c r="ANZ233" s="14"/>
      <c r="AOA233" s="14"/>
      <c r="AOB233" s="14"/>
      <c r="AOC233" s="14"/>
      <c r="AOD233" s="14"/>
      <c r="AOE233" s="14"/>
      <c r="AOF233" s="14"/>
      <c r="AOG233" s="14"/>
      <c r="AOH233" s="14"/>
      <c r="AOI233" s="14"/>
      <c r="AOJ233" s="14"/>
      <c r="AOK233" s="14"/>
      <c r="AOL233" s="14"/>
      <c r="AOM233" s="14"/>
      <c r="AON233" s="14"/>
      <c r="AOO233" s="14"/>
      <c r="AOP233" s="14"/>
      <c r="AOQ233" s="14"/>
      <c r="AOR233" s="14"/>
      <c r="AOS233" s="14"/>
      <c r="AOT233" s="14"/>
      <c r="AOU233" s="14"/>
      <c r="AOV233" s="14"/>
      <c r="AOW233" s="14"/>
      <c r="AOX233" s="14"/>
      <c r="AOY233" s="14"/>
      <c r="AOZ233" s="14"/>
      <c r="APA233" s="14"/>
      <c r="APB233" s="14"/>
      <c r="APC233" s="14"/>
      <c r="APD233" s="14"/>
      <c r="APE233" s="14"/>
      <c r="APF233" s="14"/>
      <c r="APG233" s="14"/>
      <c r="APH233" s="14"/>
      <c r="API233" s="14"/>
      <c r="APJ233" s="14"/>
      <c r="APK233" s="14"/>
      <c r="APL233" s="14"/>
      <c r="APM233" s="14"/>
      <c r="APN233" s="14"/>
      <c r="APO233" s="14"/>
      <c r="APP233" s="14"/>
      <c r="APQ233" s="14"/>
      <c r="APR233" s="14"/>
      <c r="APS233" s="14"/>
      <c r="APT233" s="14"/>
      <c r="APU233" s="14"/>
      <c r="APV233" s="14"/>
      <c r="APW233" s="14"/>
      <c r="APX233" s="14"/>
      <c r="APY233" s="14"/>
      <c r="APZ233" s="14"/>
      <c r="AQA233" s="14"/>
      <c r="AQB233" s="14"/>
      <c r="AQC233" s="14"/>
      <c r="AQD233" s="14"/>
      <c r="AQE233" s="14"/>
      <c r="AQF233" s="14"/>
      <c r="AQG233" s="14"/>
      <c r="AQH233" s="14"/>
      <c r="AQI233" s="14"/>
      <c r="AQJ233" s="14"/>
      <c r="AQK233" s="14"/>
      <c r="AQL233" s="14"/>
      <c r="AQM233" s="14"/>
      <c r="AQN233" s="14"/>
      <c r="AQO233" s="14"/>
      <c r="AQP233" s="14"/>
      <c r="AQQ233" s="14"/>
      <c r="AQR233" s="14"/>
      <c r="AQS233" s="14"/>
      <c r="AQT233" s="14"/>
      <c r="AQU233" s="14"/>
      <c r="AQV233" s="14"/>
      <c r="AQW233" s="14"/>
      <c r="AQX233" s="14"/>
      <c r="AQY233" s="14"/>
      <c r="AQZ233" s="14"/>
      <c r="ARA233" s="14"/>
      <c r="ARB233" s="14"/>
      <c r="ARC233" s="14"/>
      <c r="ARD233" s="14"/>
      <c r="ARE233" s="14"/>
      <c r="ARF233" s="14"/>
      <c r="ARG233" s="14"/>
      <c r="ARH233" s="14"/>
      <c r="ARI233" s="14"/>
      <c r="ARJ233" s="14"/>
      <c r="ARK233" s="14"/>
      <c r="ARL233" s="14"/>
      <c r="ARM233" s="14"/>
      <c r="ARN233" s="14"/>
      <c r="ARO233" s="14"/>
      <c r="ARP233" s="14"/>
      <c r="ARQ233" s="14"/>
      <c r="ARR233" s="14"/>
      <c r="ARS233" s="14"/>
      <c r="ART233" s="14"/>
      <c r="ARU233" s="14"/>
      <c r="ARV233" s="14"/>
      <c r="ARW233" s="14"/>
      <c r="ARX233" s="14"/>
      <c r="ARY233" s="14"/>
      <c r="ARZ233" s="14"/>
      <c r="ASA233" s="14"/>
      <c r="ASB233" s="14"/>
      <c r="ASC233" s="14"/>
      <c r="ASD233" s="14"/>
      <c r="ASE233" s="14"/>
      <c r="ASF233" s="14"/>
      <c r="ASG233" s="14"/>
      <c r="ASH233" s="14"/>
      <c r="ASI233" s="14"/>
      <c r="ASJ233" s="14"/>
      <c r="ASK233" s="14"/>
      <c r="ASL233" s="14"/>
      <c r="ASM233" s="14"/>
      <c r="ASN233" s="14"/>
      <c r="ASO233" s="14"/>
      <c r="ASP233" s="14"/>
      <c r="ASQ233" s="14"/>
      <c r="ASR233" s="14"/>
      <c r="ASS233" s="14"/>
      <c r="AST233" s="14"/>
      <c r="ASU233" s="14"/>
      <c r="ASV233" s="14"/>
      <c r="ASW233" s="14"/>
      <c r="ASX233" s="14"/>
      <c r="ASY233" s="14"/>
      <c r="ASZ233" s="14"/>
      <c r="ATA233" s="14"/>
      <c r="ATB233" s="14"/>
      <c r="ATC233" s="14"/>
      <c r="ATD233" s="14"/>
      <c r="ATE233" s="14"/>
      <c r="ATF233" s="14"/>
      <c r="ATG233" s="14"/>
      <c r="ATH233" s="14"/>
      <c r="ATI233" s="14"/>
      <c r="ATJ233" s="14"/>
      <c r="ATK233" s="14"/>
      <c r="ATL233" s="14"/>
      <c r="ATM233" s="14"/>
      <c r="ATN233" s="14"/>
      <c r="ATO233" s="14"/>
      <c r="ATP233" s="14"/>
      <c r="ATQ233" s="14"/>
      <c r="ATR233" s="14"/>
      <c r="ATS233" s="14"/>
      <c r="ATT233" s="14"/>
      <c r="ATU233" s="14"/>
      <c r="ATV233" s="14"/>
      <c r="ATW233" s="14"/>
      <c r="ATX233" s="14"/>
      <c r="ATY233" s="14"/>
      <c r="ATZ233" s="14"/>
      <c r="AUA233" s="14"/>
      <c r="AUB233" s="14"/>
      <c r="AUC233" s="14"/>
      <c r="AUD233" s="14"/>
      <c r="AUE233" s="14"/>
      <c r="AUF233" s="14"/>
      <c r="AUG233" s="14"/>
      <c r="AUH233" s="14"/>
      <c r="AUI233" s="14"/>
      <c r="AUJ233" s="14"/>
      <c r="AUK233" s="14"/>
      <c r="AUL233" s="14"/>
      <c r="AUM233" s="14"/>
      <c r="AUN233" s="14"/>
      <c r="AUO233" s="14"/>
      <c r="AUP233" s="14"/>
      <c r="AUQ233" s="14"/>
      <c r="AUR233" s="14"/>
      <c r="AUS233" s="14"/>
      <c r="AUT233" s="14"/>
      <c r="AUU233" s="14"/>
      <c r="AUV233" s="14"/>
      <c r="AUW233" s="14"/>
      <c r="AUX233" s="14"/>
      <c r="AUY233" s="14"/>
      <c r="AUZ233" s="14"/>
      <c r="AVA233" s="14"/>
      <c r="AVB233" s="14"/>
      <c r="AVC233" s="14"/>
      <c r="AVD233" s="14"/>
      <c r="AVE233" s="14"/>
      <c r="AVF233" s="14"/>
      <c r="AVG233" s="14"/>
      <c r="AVH233" s="14"/>
      <c r="AVI233" s="14"/>
      <c r="AVJ233" s="14"/>
      <c r="AVK233" s="14"/>
      <c r="AVL233" s="14"/>
      <c r="AVM233" s="14"/>
      <c r="AVN233" s="14"/>
      <c r="AVO233" s="14"/>
      <c r="AVP233" s="14"/>
      <c r="AVQ233" s="14"/>
      <c r="AVR233" s="14"/>
      <c r="AVS233" s="14"/>
      <c r="AVT233" s="14"/>
      <c r="AVU233" s="14"/>
      <c r="AVV233" s="14"/>
      <c r="AVW233" s="14"/>
      <c r="AVX233" s="14"/>
      <c r="AVY233" s="14"/>
      <c r="AVZ233" s="14"/>
      <c r="AWA233" s="14"/>
      <c r="AWB233" s="14"/>
      <c r="AWC233" s="14"/>
      <c r="AWD233" s="14"/>
      <c r="AWE233" s="14"/>
      <c r="AWF233" s="14"/>
      <c r="AWG233" s="14"/>
      <c r="AWH233" s="14"/>
      <c r="AWI233" s="14"/>
      <c r="AWJ233" s="14"/>
      <c r="AWK233" s="14"/>
      <c r="AWL233" s="14"/>
      <c r="AWM233" s="14"/>
      <c r="AWN233" s="14"/>
      <c r="AWO233" s="14"/>
      <c r="AWP233" s="14"/>
      <c r="AWQ233" s="14"/>
      <c r="AWR233" s="14"/>
      <c r="AWS233" s="14"/>
      <c r="AWT233" s="14"/>
      <c r="AWU233" s="14"/>
      <c r="AWV233" s="14"/>
      <c r="AWW233" s="14"/>
      <c r="AWX233" s="14"/>
      <c r="AWY233" s="14"/>
      <c r="AWZ233" s="14"/>
      <c r="AXA233" s="14"/>
      <c r="AXB233" s="14"/>
      <c r="AXC233" s="14"/>
      <c r="AXD233" s="14"/>
      <c r="AXE233" s="14"/>
      <c r="AXF233" s="14"/>
      <c r="AXG233" s="14"/>
      <c r="AXH233" s="14"/>
      <c r="AXI233" s="14"/>
      <c r="AXJ233" s="14"/>
      <c r="AXK233" s="14"/>
      <c r="AXL233" s="14"/>
      <c r="AXM233" s="14"/>
      <c r="AXN233" s="14"/>
      <c r="AXO233" s="14"/>
      <c r="AXP233" s="14"/>
      <c r="AXQ233" s="14"/>
      <c r="AXR233" s="14"/>
      <c r="AXS233" s="14"/>
      <c r="AXT233" s="14"/>
      <c r="AXU233" s="14"/>
      <c r="AXV233" s="14"/>
      <c r="AXW233" s="14"/>
      <c r="AXX233" s="14"/>
      <c r="AXY233" s="14"/>
      <c r="AXZ233" s="14"/>
      <c r="AYA233" s="14"/>
      <c r="AYB233" s="14"/>
      <c r="AYC233" s="14"/>
      <c r="AYD233" s="14"/>
      <c r="AYE233" s="14"/>
      <c r="AYF233" s="14"/>
      <c r="AYG233" s="14"/>
      <c r="AYH233" s="14"/>
      <c r="AYI233" s="14"/>
      <c r="AYJ233" s="14"/>
      <c r="AYK233" s="14"/>
      <c r="AYL233" s="14"/>
      <c r="AYM233" s="14"/>
      <c r="AYN233" s="14"/>
      <c r="AYO233" s="14"/>
      <c r="AYP233" s="14"/>
      <c r="AYQ233" s="14"/>
      <c r="AYR233" s="14"/>
      <c r="AYS233" s="14"/>
      <c r="AYT233" s="14"/>
      <c r="AYU233" s="14"/>
      <c r="AYV233" s="14"/>
      <c r="AYW233" s="14"/>
      <c r="AYX233" s="14"/>
      <c r="AYY233" s="14"/>
      <c r="AYZ233" s="14"/>
      <c r="AZA233" s="14"/>
      <c r="AZB233" s="14"/>
      <c r="AZC233" s="14"/>
      <c r="AZD233" s="14"/>
      <c r="AZE233" s="14"/>
      <c r="AZF233" s="14"/>
      <c r="AZG233" s="14"/>
      <c r="AZH233" s="14"/>
      <c r="AZI233" s="14"/>
      <c r="AZJ233" s="14"/>
      <c r="AZK233" s="14"/>
      <c r="AZL233" s="14"/>
      <c r="AZM233" s="14"/>
      <c r="AZN233" s="14"/>
      <c r="AZO233" s="14"/>
      <c r="AZP233" s="14"/>
      <c r="AZQ233" s="14"/>
      <c r="AZR233" s="14"/>
      <c r="AZS233" s="14"/>
      <c r="AZT233" s="14"/>
      <c r="AZU233" s="14"/>
      <c r="AZV233" s="14"/>
      <c r="AZW233" s="14"/>
      <c r="AZX233" s="14"/>
      <c r="AZY233" s="14"/>
      <c r="AZZ233" s="14"/>
      <c r="BAA233" s="14"/>
      <c r="BAB233" s="14"/>
      <c r="BAC233" s="14"/>
      <c r="BAD233" s="14"/>
      <c r="BAE233" s="14"/>
      <c r="BAF233" s="14"/>
      <c r="BAG233" s="14"/>
      <c r="BAH233" s="14"/>
      <c r="BAI233" s="14"/>
      <c r="BAJ233" s="14"/>
      <c r="BAK233" s="14"/>
      <c r="BAL233" s="14"/>
      <c r="BAM233" s="14"/>
      <c r="BAN233" s="14"/>
      <c r="BAO233" s="14"/>
      <c r="BAP233" s="14"/>
      <c r="BAQ233" s="14"/>
      <c r="BAR233" s="14"/>
      <c r="BAS233" s="14"/>
      <c r="BAT233" s="14"/>
      <c r="BAU233" s="14"/>
      <c r="BAV233" s="14"/>
      <c r="BAW233" s="14"/>
      <c r="BAX233" s="14"/>
      <c r="BAY233" s="14"/>
      <c r="BAZ233" s="14"/>
      <c r="BBA233" s="14"/>
      <c r="BBB233" s="14"/>
      <c r="BBC233" s="14"/>
      <c r="BBD233" s="14"/>
      <c r="BBE233" s="14"/>
      <c r="BBF233" s="14"/>
      <c r="BBG233" s="14"/>
      <c r="BBH233" s="14"/>
      <c r="BBI233" s="14"/>
      <c r="BBJ233" s="14"/>
      <c r="BBK233" s="14"/>
      <c r="BBL233" s="14"/>
      <c r="BBM233" s="14"/>
      <c r="BBN233" s="14"/>
      <c r="BBO233" s="14"/>
      <c r="BBP233" s="14"/>
      <c r="BBQ233" s="14"/>
      <c r="BBR233" s="14"/>
      <c r="BBS233" s="14"/>
      <c r="BBT233" s="14"/>
      <c r="BBU233" s="14"/>
      <c r="BBV233" s="14"/>
      <c r="BBW233" s="14"/>
      <c r="BBX233" s="14"/>
      <c r="BBY233" s="14"/>
      <c r="BBZ233" s="14"/>
      <c r="BCA233" s="14"/>
      <c r="BCB233" s="14"/>
      <c r="BCC233" s="14"/>
      <c r="BCD233" s="14"/>
      <c r="BCE233" s="14"/>
      <c r="BCF233" s="14"/>
      <c r="BCG233" s="14"/>
      <c r="BCH233" s="14"/>
      <c r="BCI233" s="14"/>
      <c r="BCJ233" s="14"/>
      <c r="BCK233" s="14"/>
      <c r="BCL233" s="14"/>
      <c r="BCM233" s="14"/>
      <c r="BCN233" s="14"/>
      <c r="BCO233" s="14"/>
      <c r="BCP233" s="14"/>
      <c r="BCQ233" s="14"/>
      <c r="BCR233" s="14"/>
      <c r="BCS233" s="14"/>
      <c r="BCT233" s="14"/>
      <c r="BCU233" s="14"/>
      <c r="BCV233" s="14"/>
      <c r="BCW233" s="14"/>
      <c r="BCX233" s="14"/>
      <c r="BCY233" s="14"/>
      <c r="BCZ233" s="14"/>
      <c r="BDA233" s="14"/>
      <c r="BDB233" s="14"/>
      <c r="BDC233" s="14"/>
      <c r="BDD233" s="14"/>
      <c r="BDE233" s="14"/>
      <c r="BDF233" s="14"/>
      <c r="BDG233" s="14"/>
      <c r="BDH233" s="14"/>
      <c r="BDI233" s="14"/>
      <c r="BDJ233" s="14"/>
      <c r="BDK233" s="14"/>
      <c r="BDL233" s="14"/>
      <c r="BDM233" s="14"/>
      <c r="BDN233" s="14"/>
      <c r="BDO233" s="14"/>
      <c r="BDP233" s="14"/>
      <c r="BDQ233" s="14"/>
      <c r="BDR233" s="14"/>
      <c r="BDS233" s="14"/>
      <c r="BDT233" s="14"/>
      <c r="BDU233" s="14"/>
      <c r="BDV233" s="14"/>
      <c r="BDW233" s="14"/>
      <c r="BDX233" s="14"/>
      <c r="BDY233" s="14"/>
      <c r="BDZ233" s="14"/>
      <c r="BEA233" s="14"/>
      <c r="BEB233" s="14"/>
      <c r="BEC233" s="14"/>
      <c r="BED233" s="14"/>
      <c r="BEE233" s="14"/>
      <c r="BEF233" s="14"/>
      <c r="BEG233" s="14"/>
      <c r="BEH233" s="14"/>
      <c r="BEI233" s="14"/>
      <c r="BEJ233" s="14"/>
      <c r="BEK233" s="14"/>
      <c r="BEL233" s="14"/>
      <c r="BEM233" s="14"/>
      <c r="BEN233" s="14"/>
      <c r="BEO233" s="14"/>
      <c r="BEP233" s="14"/>
      <c r="BEQ233" s="14"/>
      <c r="BER233" s="14"/>
      <c r="BES233" s="14"/>
      <c r="BET233" s="14"/>
      <c r="BEU233" s="14"/>
      <c r="BEV233" s="14"/>
      <c r="BEW233" s="14"/>
      <c r="BEX233" s="14"/>
      <c r="BEY233" s="14"/>
      <c r="BEZ233" s="14"/>
      <c r="BFA233" s="14"/>
      <c r="BFB233" s="14"/>
      <c r="BFC233" s="14"/>
      <c r="BFD233" s="14"/>
      <c r="BFE233" s="14"/>
      <c r="BFF233" s="14"/>
      <c r="BFG233" s="14"/>
      <c r="BFH233" s="14"/>
      <c r="BFI233" s="14"/>
      <c r="BFJ233" s="14"/>
      <c r="BFK233" s="14"/>
      <c r="BFL233" s="14"/>
      <c r="BFM233" s="14"/>
      <c r="BFN233" s="14"/>
      <c r="BFO233" s="14"/>
      <c r="BFP233" s="14"/>
      <c r="BFQ233" s="14"/>
      <c r="BFR233" s="14"/>
      <c r="BFS233" s="14"/>
      <c r="BFT233" s="14"/>
      <c r="BFU233" s="14"/>
      <c r="BFV233" s="14"/>
      <c r="BFW233" s="14"/>
      <c r="BFX233" s="14"/>
      <c r="BFY233" s="14"/>
      <c r="BFZ233" s="14"/>
      <c r="BGA233" s="14"/>
      <c r="BGB233" s="14"/>
      <c r="BGC233" s="14"/>
      <c r="BGD233" s="14"/>
      <c r="BGE233" s="14"/>
      <c r="BGF233" s="14"/>
      <c r="BGG233" s="14"/>
      <c r="BGH233" s="14"/>
      <c r="BGI233" s="14"/>
      <c r="BGJ233" s="14"/>
      <c r="BGK233" s="14"/>
      <c r="BGL233" s="14"/>
      <c r="BGM233" s="14"/>
      <c r="BGN233" s="14"/>
      <c r="BGO233" s="14"/>
      <c r="BGP233" s="14"/>
      <c r="BGQ233" s="14"/>
      <c r="BGR233" s="14"/>
      <c r="BGS233" s="14"/>
      <c r="BGT233" s="14"/>
      <c r="BGU233" s="14"/>
      <c r="BGV233" s="14"/>
      <c r="BGW233" s="14"/>
      <c r="BGX233" s="14"/>
      <c r="BGY233" s="14"/>
      <c r="BGZ233" s="14"/>
      <c r="BHA233" s="14"/>
      <c r="BHB233" s="14"/>
      <c r="BHC233" s="14"/>
      <c r="BHD233" s="14"/>
      <c r="BHE233" s="14"/>
      <c r="BHF233" s="14"/>
      <c r="BHG233" s="14"/>
      <c r="BHH233" s="14"/>
      <c r="BHI233" s="14"/>
      <c r="BHJ233" s="14"/>
      <c r="BHK233" s="14"/>
      <c r="BHL233" s="14"/>
      <c r="BHM233" s="14"/>
      <c r="BHN233" s="14"/>
      <c r="BHO233" s="14"/>
      <c r="BHP233" s="14"/>
      <c r="BHQ233" s="14"/>
      <c r="BHR233" s="14"/>
      <c r="BHS233" s="14"/>
      <c r="BHT233" s="14"/>
      <c r="BHU233" s="14"/>
      <c r="BHV233" s="14"/>
      <c r="BHW233" s="14"/>
      <c r="BHX233" s="14"/>
      <c r="BHY233" s="14"/>
      <c r="BHZ233" s="14"/>
      <c r="BIA233" s="14"/>
      <c r="BIB233" s="14"/>
      <c r="BIC233" s="14"/>
      <c r="BID233" s="14"/>
      <c r="BIE233" s="14"/>
      <c r="BIF233" s="14"/>
      <c r="BIG233" s="14"/>
      <c r="BIH233" s="14"/>
      <c r="BII233" s="14"/>
      <c r="BIJ233" s="14"/>
      <c r="BIK233" s="14"/>
      <c r="BIL233" s="14"/>
      <c r="BIM233" s="14"/>
      <c r="BIN233" s="14"/>
      <c r="BIO233" s="14"/>
      <c r="BIP233" s="14"/>
      <c r="BIQ233" s="14"/>
      <c r="BIR233" s="14"/>
      <c r="BIS233" s="14"/>
      <c r="BIT233" s="14"/>
      <c r="BIU233" s="14"/>
      <c r="BIV233" s="14"/>
      <c r="BIW233" s="14"/>
      <c r="BIX233" s="14"/>
      <c r="BIY233" s="14"/>
      <c r="BIZ233" s="14"/>
      <c r="BJA233" s="14"/>
      <c r="BJB233" s="14"/>
      <c r="BJC233" s="14"/>
      <c r="BJD233" s="14"/>
      <c r="BJE233" s="14"/>
      <c r="BJF233" s="14"/>
      <c r="BJG233" s="14"/>
      <c r="BJH233" s="14"/>
      <c r="BJI233" s="14"/>
      <c r="BJJ233" s="14"/>
      <c r="BJK233" s="14"/>
      <c r="BJL233" s="14"/>
      <c r="BJM233" s="14"/>
      <c r="BJN233" s="14"/>
      <c r="BJO233" s="14"/>
      <c r="BJP233" s="14"/>
      <c r="BJQ233" s="14"/>
      <c r="BJR233" s="14"/>
      <c r="BJS233" s="14"/>
      <c r="BJT233" s="14"/>
      <c r="BJU233" s="14"/>
      <c r="BJV233" s="14"/>
      <c r="BJW233" s="14"/>
      <c r="BJX233" s="14"/>
      <c r="BJY233" s="14"/>
      <c r="BJZ233" s="14"/>
      <c r="BKA233" s="14"/>
      <c r="BKB233" s="14"/>
      <c r="BKC233" s="14"/>
      <c r="BKD233" s="14"/>
      <c r="BKE233" s="14"/>
      <c r="BKF233" s="14"/>
      <c r="BKG233" s="14"/>
      <c r="BKH233" s="14"/>
      <c r="BKI233" s="14"/>
      <c r="BKJ233" s="14"/>
      <c r="BKK233" s="14"/>
      <c r="BKL233" s="14"/>
      <c r="BKM233" s="14"/>
      <c r="BKN233" s="14"/>
      <c r="BKO233" s="14"/>
      <c r="BKP233" s="14"/>
      <c r="BKQ233" s="14"/>
      <c r="BKR233" s="14"/>
      <c r="BKS233" s="14"/>
      <c r="BKT233" s="14"/>
      <c r="BKU233" s="14"/>
      <c r="BKV233" s="14"/>
      <c r="BKW233" s="14"/>
      <c r="BKX233" s="14"/>
      <c r="BKY233" s="14"/>
      <c r="BKZ233" s="14"/>
      <c r="BLA233" s="14"/>
      <c r="BLB233" s="14"/>
      <c r="BLC233" s="14"/>
      <c r="BLD233" s="14"/>
      <c r="BLE233" s="14"/>
      <c r="BLF233" s="14"/>
      <c r="BLG233" s="14"/>
      <c r="BLH233" s="14"/>
      <c r="BLI233" s="14"/>
      <c r="BLJ233" s="14"/>
      <c r="BLK233" s="14"/>
      <c r="BLL233" s="14"/>
      <c r="BLM233" s="14"/>
      <c r="BLN233" s="14"/>
      <c r="BLO233" s="14"/>
      <c r="BLP233" s="14"/>
      <c r="BLQ233" s="14"/>
      <c r="BLR233" s="14"/>
      <c r="BLS233" s="14"/>
      <c r="BLT233" s="14"/>
      <c r="BLU233" s="14"/>
      <c r="BLV233" s="14"/>
      <c r="BLW233" s="14"/>
      <c r="BLX233" s="14"/>
      <c r="BLY233" s="14"/>
      <c r="BLZ233" s="14"/>
      <c r="BMA233" s="14"/>
      <c r="BMB233" s="14"/>
      <c r="BMC233" s="14"/>
      <c r="BMD233" s="14"/>
      <c r="BME233" s="14"/>
      <c r="BMF233" s="14"/>
      <c r="BMG233" s="14"/>
      <c r="BMH233" s="14"/>
      <c r="BMI233" s="14"/>
      <c r="BMJ233" s="14"/>
      <c r="BMK233" s="14"/>
      <c r="BML233" s="14"/>
      <c r="BMM233" s="14"/>
      <c r="BMN233" s="14"/>
      <c r="BMO233" s="14"/>
      <c r="BMP233" s="14"/>
      <c r="BMQ233" s="14"/>
      <c r="BMR233" s="14"/>
      <c r="BMS233" s="14"/>
      <c r="BMT233" s="14"/>
      <c r="BMU233" s="14"/>
      <c r="BMV233" s="14"/>
      <c r="BMW233" s="14"/>
      <c r="BMX233" s="14"/>
      <c r="BMY233" s="14"/>
      <c r="BMZ233" s="14"/>
      <c r="BNA233" s="14"/>
      <c r="BNB233" s="14"/>
      <c r="BNC233" s="14"/>
      <c r="BND233" s="14"/>
      <c r="BNE233" s="14"/>
      <c r="BNF233" s="14"/>
      <c r="BNG233" s="14"/>
      <c r="BNH233" s="14"/>
      <c r="BNI233" s="14"/>
      <c r="BNJ233" s="14"/>
      <c r="BNK233" s="14"/>
      <c r="BNL233" s="14"/>
      <c r="BNM233" s="14"/>
      <c r="BNN233" s="14"/>
      <c r="BNO233" s="14"/>
      <c r="BNP233" s="14"/>
      <c r="BNQ233" s="14"/>
      <c r="BNR233" s="14"/>
      <c r="BNS233" s="14"/>
      <c r="BNT233" s="14"/>
      <c r="BNU233" s="14"/>
      <c r="BNV233" s="14"/>
      <c r="BNW233" s="14"/>
      <c r="BNX233" s="14"/>
      <c r="BNY233" s="14"/>
      <c r="BNZ233" s="14"/>
      <c r="BOA233" s="14"/>
      <c r="BOB233" s="14"/>
      <c r="BOC233" s="14"/>
      <c r="BOD233" s="14"/>
      <c r="BOE233" s="14"/>
      <c r="BOF233" s="14"/>
      <c r="BOG233" s="14"/>
      <c r="BOH233" s="14"/>
      <c r="BOI233" s="14"/>
      <c r="BOJ233" s="14"/>
      <c r="BOK233" s="14"/>
      <c r="BOL233" s="14"/>
      <c r="BOM233" s="14"/>
      <c r="BON233" s="14"/>
      <c r="BOO233" s="14"/>
      <c r="BOP233" s="14"/>
      <c r="BOQ233" s="14"/>
      <c r="BOR233" s="14"/>
      <c r="BOS233" s="14"/>
      <c r="BOT233" s="14"/>
      <c r="BOU233" s="14"/>
      <c r="BOV233" s="14"/>
      <c r="BOW233" s="14"/>
      <c r="BOX233" s="14"/>
      <c r="BOY233" s="14"/>
      <c r="BOZ233" s="14"/>
      <c r="BPA233" s="14"/>
      <c r="BPB233" s="14"/>
      <c r="BPC233" s="14"/>
      <c r="BPD233" s="14"/>
      <c r="BPE233" s="14"/>
      <c r="BPF233" s="14"/>
      <c r="BPG233" s="14"/>
      <c r="BPH233" s="14"/>
      <c r="BPI233" s="14"/>
      <c r="BPJ233" s="14"/>
      <c r="BPK233" s="14"/>
      <c r="BPL233" s="14"/>
      <c r="BPM233" s="14"/>
      <c r="BPN233" s="14"/>
      <c r="BPO233" s="14"/>
      <c r="BPP233" s="14"/>
      <c r="BPQ233" s="14"/>
      <c r="BPR233" s="14"/>
      <c r="BPS233" s="14"/>
      <c r="BPT233" s="14"/>
      <c r="BPU233" s="14"/>
      <c r="BPV233" s="14"/>
      <c r="BPW233" s="14"/>
      <c r="BPX233" s="14"/>
      <c r="BPY233" s="14"/>
      <c r="BPZ233" s="14"/>
      <c r="BQA233" s="14"/>
      <c r="BQB233" s="14"/>
      <c r="BQC233" s="14"/>
      <c r="BQD233" s="14"/>
      <c r="BQE233" s="14"/>
      <c r="BQF233" s="14"/>
      <c r="BQG233" s="14"/>
      <c r="BQH233" s="14"/>
      <c r="BQI233" s="14"/>
      <c r="BQJ233" s="14"/>
      <c r="BQK233" s="14"/>
      <c r="BQL233" s="14"/>
      <c r="BQM233" s="14"/>
      <c r="BQN233" s="14"/>
      <c r="BQO233" s="14"/>
      <c r="BQP233" s="14"/>
      <c r="BQQ233" s="14"/>
      <c r="BQR233" s="14"/>
      <c r="BQS233" s="14"/>
      <c r="BQT233" s="14"/>
      <c r="BQU233" s="14"/>
      <c r="BQV233" s="14"/>
      <c r="BQW233" s="14"/>
      <c r="BQX233" s="14"/>
      <c r="BQY233" s="14"/>
      <c r="BQZ233" s="14"/>
      <c r="BRA233" s="14"/>
      <c r="BRB233" s="14"/>
      <c r="BRC233" s="14"/>
      <c r="BRD233" s="14"/>
      <c r="BRE233" s="14"/>
      <c r="BRF233" s="14"/>
      <c r="BRG233" s="14"/>
      <c r="BRH233" s="14"/>
      <c r="BRI233" s="14"/>
      <c r="BRJ233" s="14"/>
      <c r="BRK233" s="14"/>
      <c r="BRL233" s="14"/>
      <c r="BRM233" s="14"/>
      <c r="BRN233" s="14"/>
      <c r="BRO233" s="14"/>
      <c r="BRP233" s="14"/>
      <c r="BRQ233" s="14"/>
      <c r="BRR233" s="14"/>
      <c r="BRS233" s="14"/>
      <c r="BRT233" s="14"/>
      <c r="BRU233" s="14"/>
      <c r="BRV233" s="14"/>
      <c r="BRW233" s="14"/>
      <c r="BRX233" s="14"/>
      <c r="BRY233" s="14"/>
      <c r="BRZ233" s="14"/>
      <c r="BSA233" s="14"/>
      <c r="BSB233" s="14"/>
      <c r="BSC233" s="14"/>
      <c r="BSD233" s="14"/>
      <c r="BSE233" s="14"/>
      <c r="BSF233" s="14"/>
      <c r="BSG233" s="14"/>
      <c r="BSH233" s="14"/>
      <c r="BSI233" s="14"/>
      <c r="BSJ233" s="14"/>
      <c r="BSK233" s="14"/>
      <c r="BSL233" s="14"/>
      <c r="BSM233" s="14"/>
      <c r="BSN233" s="14"/>
      <c r="BSO233" s="14"/>
      <c r="BSP233" s="14"/>
      <c r="BSQ233" s="14"/>
      <c r="BSR233" s="14"/>
      <c r="BSS233" s="14"/>
      <c r="BST233" s="14"/>
      <c r="BSU233" s="14"/>
      <c r="BSV233" s="14"/>
      <c r="BSW233" s="14"/>
      <c r="BSX233" s="14"/>
      <c r="BSY233" s="14"/>
      <c r="BSZ233" s="14"/>
      <c r="BTA233" s="14"/>
      <c r="BTB233" s="14"/>
      <c r="BTC233" s="14"/>
      <c r="BTD233" s="14"/>
      <c r="BTE233" s="14"/>
      <c r="BTF233" s="14"/>
      <c r="BTG233" s="14"/>
      <c r="BTH233" s="14"/>
      <c r="BTI233" s="14"/>
      <c r="BTJ233" s="14"/>
      <c r="BTK233" s="14"/>
      <c r="BTL233" s="14"/>
      <c r="BTM233" s="14"/>
      <c r="BTN233" s="14"/>
      <c r="BTO233" s="14"/>
      <c r="BTP233" s="14"/>
      <c r="BTQ233" s="14"/>
      <c r="BTR233" s="14"/>
      <c r="BTS233" s="14"/>
      <c r="BTT233" s="14"/>
      <c r="BTU233" s="14"/>
      <c r="BTV233" s="14"/>
      <c r="BTW233" s="14"/>
      <c r="BTX233" s="14"/>
      <c r="BTY233" s="14"/>
      <c r="BTZ233" s="14"/>
      <c r="BUA233" s="14"/>
      <c r="BUB233" s="14"/>
      <c r="BUC233" s="14"/>
      <c r="BUD233" s="14"/>
      <c r="BUE233" s="14"/>
      <c r="BUF233" s="14"/>
      <c r="BUG233" s="14"/>
      <c r="BUH233" s="14"/>
      <c r="BUI233" s="14"/>
      <c r="BUJ233" s="14"/>
      <c r="BUK233" s="14"/>
      <c r="BUL233" s="14"/>
      <c r="BUM233" s="14"/>
      <c r="BUN233" s="14"/>
      <c r="BUO233" s="14"/>
      <c r="BUP233" s="14"/>
      <c r="BUQ233" s="14"/>
      <c r="BUR233" s="14"/>
      <c r="BUS233" s="14"/>
      <c r="BUT233" s="14"/>
      <c r="BUU233" s="14"/>
      <c r="BUV233" s="14"/>
      <c r="BUW233" s="14"/>
      <c r="BUX233" s="14"/>
      <c r="BUY233" s="14"/>
      <c r="BUZ233" s="14"/>
      <c r="BVA233" s="14"/>
      <c r="BVB233" s="14"/>
      <c r="BVC233" s="14"/>
      <c r="BVD233" s="14"/>
      <c r="BVE233" s="14"/>
      <c r="BVF233" s="14"/>
      <c r="BVG233" s="14"/>
      <c r="BVH233" s="14"/>
      <c r="BVI233" s="14"/>
      <c r="BVJ233" s="14"/>
      <c r="BVK233" s="14"/>
      <c r="BVL233" s="14"/>
      <c r="BVM233" s="14"/>
      <c r="BVN233" s="14"/>
      <c r="BVO233" s="14"/>
      <c r="BVP233" s="14"/>
      <c r="BVQ233" s="14"/>
      <c r="BVR233" s="14"/>
      <c r="BVS233" s="14"/>
      <c r="BVT233" s="14"/>
      <c r="BVU233" s="14"/>
      <c r="BVV233" s="14"/>
      <c r="BVW233" s="14"/>
      <c r="BVX233" s="14"/>
      <c r="BVY233" s="14"/>
      <c r="BVZ233" s="14"/>
      <c r="BWA233" s="14"/>
      <c r="BWB233" s="14"/>
      <c r="BWC233" s="14"/>
      <c r="BWD233" s="14"/>
      <c r="BWE233" s="14"/>
      <c r="BWF233" s="14"/>
      <c r="BWG233" s="14"/>
      <c r="BWH233" s="14"/>
      <c r="BWI233" s="14"/>
      <c r="BWJ233" s="14"/>
      <c r="BWK233" s="14"/>
      <c r="BWL233" s="14"/>
      <c r="BWM233" s="14"/>
      <c r="BWN233" s="14"/>
      <c r="BWO233" s="14"/>
      <c r="BWP233" s="14"/>
      <c r="BWQ233" s="14"/>
      <c r="BWR233" s="14"/>
      <c r="BWS233" s="14"/>
      <c r="BWT233" s="14"/>
      <c r="BWU233" s="14"/>
      <c r="BWV233" s="14"/>
      <c r="BWW233" s="14"/>
      <c r="BWX233" s="14"/>
      <c r="BWY233" s="14"/>
      <c r="BWZ233" s="14"/>
      <c r="BXA233" s="14"/>
      <c r="BXB233" s="14"/>
      <c r="BXC233" s="14"/>
      <c r="BXD233" s="14"/>
      <c r="BXE233" s="14"/>
      <c r="BXF233" s="14"/>
      <c r="BXG233" s="14"/>
      <c r="BXH233" s="14"/>
      <c r="BXI233" s="14"/>
      <c r="BXJ233" s="14"/>
      <c r="BXK233" s="14"/>
      <c r="BXL233" s="14"/>
      <c r="BXM233" s="14"/>
      <c r="BXN233" s="14"/>
      <c r="BXO233" s="14"/>
      <c r="BXP233" s="14"/>
      <c r="BXQ233" s="14"/>
      <c r="BXR233" s="14"/>
      <c r="BXS233" s="14"/>
      <c r="BXT233" s="14"/>
      <c r="BXU233" s="14"/>
      <c r="BXV233" s="14"/>
      <c r="BXW233" s="14"/>
      <c r="BXX233" s="14"/>
      <c r="BXY233" s="14"/>
      <c r="BXZ233" s="14"/>
      <c r="BYA233" s="14"/>
      <c r="BYB233" s="14"/>
      <c r="BYC233" s="14"/>
      <c r="BYD233" s="14"/>
      <c r="BYE233" s="14"/>
      <c r="BYF233" s="14"/>
      <c r="BYG233" s="14"/>
      <c r="BYH233" s="14"/>
      <c r="BYI233" s="14"/>
      <c r="BYJ233" s="14"/>
      <c r="BYK233" s="14"/>
      <c r="BYL233" s="14"/>
      <c r="BYM233" s="14"/>
      <c r="BYN233" s="14"/>
      <c r="BYO233" s="14"/>
      <c r="BYP233" s="14"/>
      <c r="BYQ233" s="14"/>
      <c r="BYR233" s="14"/>
      <c r="BYS233" s="14"/>
      <c r="BYT233" s="14"/>
      <c r="BYU233" s="14"/>
      <c r="BYV233" s="14"/>
      <c r="BYW233" s="14"/>
      <c r="BYX233" s="14"/>
      <c r="BYY233" s="14"/>
      <c r="BYZ233" s="14"/>
      <c r="BZA233" s="14"/>
      <c r="BZB233" s="14"/>
      <c r="BZC233" s="14"/>
      <c r="BZD233" s="14"/>
      <c r="BZE233" s="14"/>
      <c r="BZF233" s="14"/>
      <c r="BZG233" s="14"/>
      <c r="BZH233" s="14"/>
      <c r="BZI233" s="14"/>
      <c r="BZJ233" s="14"/>
      <c r="BZK233" s="14"/>
      <c r="BZL233" s="14"/>
      <c r="BZM233" s="14"/>
      <c r="BZN233" s="14"/>
      <c r="BZO233" s="14"/>
      <c r="BZP233" s="14"/>
      <c r="BZQ233" s="14"/>
      <c r="BZR233" s="14"/>
      <c r="BZS233" s="14"/>
      <c r="BZT233" s="14"/>
      <c r="BZU233" s="14"/>
      <c r="BZV233" s="14"/>
      <c r="BZW233" s="14"/>
      <c r="BZX233" s="14"/>
      <c r="BZY233" s="14"/>
      <c r="BZZ233" s="14"/>
      <c r="CAA233" s="14"/>
      <c r="CAB233" s="14"/>
      <c r="CAC233" s="14"/>
      <c r="CAD233" s="14"/>
      <c r="CAE233" s="14"/>
      <c r="CAF233" s="14"/>
      <c r="CAG233" s="14"/>
      <c r="CAH233" s="14"/>
      <c r="CAI233" s="14"/>
      <c r="CAJ233" s="14"/>
      <c r="CAK233" s="14"/>
      <c r="CAL233" s="14"/>
      <c r="CAM233" s="14"/>
      <c r="CAN233" s="14"/>
      <c r="CAO233" s="14"/>
      <c r="CAP233" s="14"/>
      <c r="CAQ233" s="14"/>
      <c r="CAR233" s="14"/>
      <c r="CAS233" s="14"/>
      <c r="CAT233" s="14"/>
      <c r="CAU233" s="14"/>
      <c r="CAV233" s="14"/>
      <c r="CAW233" s="14"/>
      <c r="CAX233" s="14"/>
      <c r="CAY233" s="14"/>
      <c r="CAZ233" s="14"/>
      <c r="CBA233" s="14"/>
      <c r="CBB233" s="14"/>
      <c r="CBC233" s="14"/>
      <c r="CBD233" s="14"/>
      <c r="CBE233" s="14"/>
      <c r="CBF233" s="14"/>
      <c r="CBG233" s="14"/>
      <c r="CBH233" s="14"/>
      <c r="CBI233" s="14"/>
      <c r="CBJ233" s="14"/>
      <c r="CBK233" s="14"/>
      <c r="CBL233" s="14"/>
      <c r="CBM233" s="14"/>
      <c r="CBN233" s="14"/>
      <c r="CBO233" s="14"/>
      <c r="CBP233" s="14"/>
      <c r="CBQ233" s="14"/>
      <c r="CBR233" s="14"/>
      <c r="CBS233" s="14"/>
      <c r="CBT233" s="14"/>
      <c r="CBU233" s="14"/>
      <c r="CBV233" s="14"/>
      <c r="CBW233" s="14"/>
      <c r="CBX233" s="14"/>
      <c r="CBY233" s="14"/>
      <c r="CBZ233" s="14"/>
      <c r="CCA233" s="14"/>
      <c r="CCB233" s="14"/>
      <c r="CCC233" s="14"/>
      <c r="CCD233" s="14"/>
      <c r="CCE233" s="14"/>
      <c r="CCF233" s="14"/>
      <c r="CCG233" s="14"/>
      <c r="CCH233" s="14"/>
      <c r="CCI233" s="14"/>
      <c r="CCJ233" s="14"/>
      <c r="CCK233" s="14"/>
      <c r="CCL233" s="14"/>
      <c r="CCM233" s="14"/>
      <c r="CCN233" s="14"/>
      <c r="CCO233" s="14"/>
      <c r="CCP233" s="14"/>
      <c r="CCQ233" s="14"/>
      <c r="CCR233" s="14"/>
      <c r="CCS233" s="14"/>
      <c r="CCT233" s="14"/>
      <c r="CCU233" s="14"/>
      <c r="CCV233" s="14"/>
      <c r="CCW233" s="14"/>
      <c r="CCX233" s="14"/>
      <c r="CCY233" s="14"/>
      <c r="CCZ233" s="14"/>
      <c r="CDA233" s="14"/>
      <c r="CDB233" s="14"/>
      <c r="CDC233" s="14"/>
      <c r="CDD233" s="14"/>
      <c r="CDE233" s="14"/>
      <c r="CDF233" s="14"/>
      <c r="CDG233" s="14"/>
      <c r="CDH233" s="14"/>
      <c r="CDI233" s="14"/>
      <c r="CDJ233" s="14"/>
      <c r="CDK233" s="14"/>
      <c r="CDL233" s="14"/>
      <c r="CDM233" s="14"/>
      <c r="CDN233" s="14"/>
      <c r="CDO233" s="14"/>
      <c r="CDP233" s="14"/>
      <c r="CDQ233" s="14"/>
      <c r="CDR233" s="14"/>
      <c r="CDS233" s="14"/>
      <c r="CDT233" s="14"/>
      <c r="CDU233" s="14"/>
      <c r="CDV233" s="14"/>
      <c r="CDW233" s="14"/>
      <c r="CDX233" s="14"/>
      <c r="CDY233" s="14"/>
      <c r="CDZ233" s="14"/>
      <c r="CEA233" s="14"/>
      <c r="CEB233" s="14"/>
      <c r="CEC233" s="14"/>
      <c r="CED233" s="14"/>
      <c r="CEE233" s="14"/>
      <c r="CEF233" s="14"/>
      <c r="CEG233" s="14"/>
      <c r="CEH233" s="14"/>
      <c r="CEI233" s="14"/>
      <c r="CEJ233" s="14"/>
      <c r="CEK233" s="14"/>
      <c r="CEL233" s="14"/>
      <c r="CEM233" s="14"/>
      <c r="CEN233" s="14"/>
      <c r="CEO233" s="14"/>
      <c r="CEP233" s="14"/>
      <c r="CEQ233" s="14"/>
      <c r="CER233" s="14"/>
      <c r="CES233" s="14"/>
      <c r="CET233" s="14"/>
      <c r="CEU233" s="14"/>
      <c r="CEV233" s="14"/>
      <c r="CEW233" s="14"/>
      <c r="CEX233" s="14"/>
      <c r="CEY233" s="14"/>
      <c r="CEZ233" s="14"/>
      <c r="CFA233" s="14"/>
      <c r="CFB233" s="14"/>
      <c r="CFC233" s="14"/>
      <c r="CFD233" s="14"/>
      <c r="CFE233" s="14"/>
      <c r="CFF233" s="14"/>
      <c r="CFG233" s="14"/>
      <c r="CFH233" s="14"/>
      <c r="CFI233" s="14"/>
      <c r="CFJ233" s="14"/>
      <c r="CFK233" s="14"/>
      <c r="CFL233" s="14"/>
      <c r="CFM233" s="14"/>
      <c r="CFN233" s="14"/>
      <c r="CFO233" s="14"/>
      <c r="CFP233" s="14"/>
      <c r="CFQ233" s="14"/>
      <c r="CFR233" s="14"/>
      <c r="CFS233" s="14"/>
      <c r="CFT233" s="14"/>
      <c r="CFU233" s="14"/>
      <c r="CFV233" s="14"/>
      <c r="CFW233" s="14"/>
      <c r="CFX233" s="14"/>
      <c r="CFY233" s="14"/>
      <c r="CFZ233" s="14"/>
      <c r="CGA233" s="14"/>
      <c r="CGB233" s="14"/>
      <c r="CGC233" s="14"/>
      <c r="CGD233" s="14"/>
      <c r="CGE233" s="14"/>
      <c r="CGF233" s="14"/>
      <c r="CGG233" s="14"/>
      <c r="CGH233" s="14"/>
      <c r="CGI233" s="14"/>
      <c r="CGJ233" s="14"/>
      <c r="CGK233" s="14"/>
      <c r="CGL233" s="14"/>
      <c r="CGM233" s="14"/>
      <c r="CGN233" s="14"/>
      <c r="CGO233" s="14"/>
      <c r="CGP233" s="14"/>
      <c r="CGQ233" s="14"/>
      <c r="CGR233" s="14"/>
      <c r="CGS233" s="14"/>
      <c r="CGT233" s="14"/>
      <c r="CGU233" s="14"/>
      <c r="CGV233" s="14"/>
      <c r="CGW233" s="14"/>
      <c r="CGX233" s="14"/>
      <c r="CGY233" s="14"/>
      <c r="CGZ233" s="14"/>
      <c r="CHA233" s="14"/>
      <c r="CHB233" s="14"/>
      <c r="CHC233" s="14"/>
      <c r="CHD233" s="14"/>
      <c r="CHE233" s="14"/>
      <c r="CHF233" s="14"/>
      <c r="CHG233" s="14"/>
      <c r="CHH233" s="14"/>
      <c r="CHI233" s="14"/>
      <c r="CHJ233" s="14"/>
      <c r="CHK233" s="14"/>
      <c r="CHL233" s="14"/>
      <c r="CHM233" s="14"/>
      <c r="CHN233" s="14"/>
      <c r="CHO233" s="14"/>
      <c r="CHP233" s="14"/>
      <c r="CHQ233" s="14"/>
      <c r="CHR233" s="14"/>
      <c r="CHS233" s="14"/>
      <c r="CHT233" s="14"/>
      <c r="CHU233" s="14"/>
      <c r="CHV233" s="14"/>
      <c r="CHW233" s="14"/>
      <c r="CHX233" s="14"/>
      <c r="CHY233" s="14"/>
      <c r="CHZ233" s="14"/>
      <c r="CIA233" s="14"/>
      <c r="CIB233" s="14"/>
      <c r="CIC233" s="14"/>
      <c r="CID233" s="14"/>
      <c r="CIE233" s="14"/>
      <c r="CIF233" s="14"/>
      <c r="CIG233" s="14"/>
      <c r="CIH233" s="14"/>
      <c r="CII233" s="14"/>
      <c r="CIJ233" s="14"/>
      <c r="CIK233" s="14"/>
      <c r="CIL233" s="14"/>
      <c r="CIM233" s="14"/>
      <c r="CIN233" s="14"/>
      <c r="CIO233" s="14"/>
      <c r="CIP233" s="14"/>
      <c r="CIQ233" s="14"/>
      <c r="CIR233" s="14"/>
      <c r="CIS233" s="14"/>
      <c r="CIT233" s="14"/>
      <c r="CIU233" s="14"/>
      <c r="CIV233" s="14"/>
      <c r="CIW233" s="14"/>
      <c r="CIX233" s="14"/>
      <c r="CIY233" s="14"/>
      <c r="CIZ233" s="14"/>
      <c r="CJA233" s="14"/>
      <c r="CJB233" s="14"/>
      <c r="CJC233" s="14"/>
      <c r="CJD233" s="14"/>
      <c r="CJE233" s="14"/>
      <c r="CJF233" s="14"/>
      <c r="CJG233" s="14"/>
      <c r="CJH233" s="14"/>
      <c r="CJI233" s="14"/>
      <c r="CJJ233" s="14"/>
      <c r="CJK233" s="14"/>
      <c r="CJL233" s="14"/>
      <c r="CJM233" s="14"/>
      <c r="CJN233" s="14"/>
      <c r="CJO233" s="14"/>
      <c r="CJP233" s="14"/>
      <c r="CJQ233" s="14"/>
      <c r="CJR233" s="14"/>
      <c r="CJS233" s="14"/>
      <c r="CJT233" s="14"/>
      <c r="CJU233" s="14"/>
      <c r="CJV233" s="14"/>
      <c r="CJW233" s="14"/>
      <c r="CJX233" s="14"/>
      <c r="CJY233" s="14"/>
      <c r="CJZ233" s="14"/>
      <c r="CKA233" s="14"/>
      <c r="CKB233" s="14"/>
      <c r="CKC233" s="14"/>
      <c r="CKD233" s="14"/>
      <c r="CKE233" s="14"/>
      <c r="CKF233" s="14"/>
      <c r="CKG233" s="14"/>
      <c r="CKH233" s="14"/>
      <c r="CKI233" s="14"/>
      <c r="CKJ233" s="14"/>
      <c r="CKK233" s="14"/>
      <c r="CKL233" s="14"/>
      <c r="CKM233" s="14"/>
      <c r="CKN233" s="14"/>
      <c r="CKO233" s="14"/>
      <c r="CKP233" s="14"/>
      <c r="CKQ233" s="14"/>
      <c r="CKR233" s="14"/>
      <c r="CKS233" s="14"/>
      <c r="CKT233" s="14"/>
      <c r="CKU233" s="14"/>
      <c r="CKV233" s="14"/>
      <c r="CKW233" s="14"/>
      <c r="CKX233" s="14"/>
      <c r="CKY233" s="14"/>
      <c r="CKZ233" s="14"/>
      <c r="CLA233" s="14"/>
      <c r="CLB233" s="14"/>
      <c r="CLC233" s="14"/>
      <c r="CLD233" s="14"/>
      <c r="CLE233" s="14"/>
      <c r="CLF233" s="14"/>
      <c r="CLG233" s="14"/>
      <c r="CLH233" s="14"/>
      <c r="CLI233" s="14"/>
      <c r="CLJ233" s="14"/>
      <c r="CLK233" s="14"/>
      <c r="CLL233" s="14"/>
      <c r="CLM233" s="14"/>
      <c r="CLN233" s="14"/>
      <c r="CLO233" s="14"/>
      <c r="CLP233" s="14"/>
      <c r="CLQ233" s="14"/>
      <c r="CLR233" s="14"/>
      <c r="CLS233" s="14"/>
      <c r="CLT233" s="14"/>
      <c r="CLU233" s="14"/>
      <c r="CLV233" s="14"/>
      <c r="CLW233" s="14"/>
      <c r="CLX233" s="14"/>
      <c r="CLY233" s="14"/>
      <c r="CLZ233" s="14"/>
      <c r="CMA233" s="14"/>
      <c r="CMB233" s="14"/>
      <c r="CMC233" s="14"/>
      <c r="CMD233" s="14"/>
      <c r="CME233" s="14"/>
      <c r="CMF233" s="14"/>
      <c r="CMG233" s="14"/>
      <c r="CMH233" s="14"/>
      <c r="CMI233" s="14"/>
      <c r="CMJ233" s="14"/>
      <c r="CMK233" s="14"/>
      <c r="CML233" s="14"/>
      <c r="CMM233" s="14"/>
      <c r="CMN233" s="14"/>
      <c r="CMO233" s="14"/>
      <c r="CMP233" s="14"/>
      <c r="CMQ233" s="14"/>
      <c r="CMR233" s="14"/>
      <c r="CMS233" s="14"/>
      <c r="CMT233" s="14"/>
      <c r="CMU233" s="14"/>
      <c r="CMV233" s="14"/>
      <c r="CMW233" s="14"/>
      <c r="CMX233" s="14"/>
      <c r="CMY233" s="14"/>
      <c r="CMZ233" s="14"/>
      <c r="CNA233" s="14"/>
      <c r="CNB233" s="14"/>
      <c r="CNC233" s="14"/>
      <c r="CND233" s="14"/>
      <c r="CNE233" s="14"/>
      <c r="CNF233" s="14"/>
      <c r="CNG233" s="14"/>
      <c r="CNH233" s="14"/>
      <c r="CNI233" s="14"/>
      <c r="CNJ233" s="14"/>
      <c r="CNK233" s="14"/>
      <c r="CNL233" s="14"/>
      <c r="CNM233" s="14"/>
      <c r="CNN233" s="14"/>
      <c r="CNO233" s="14"/>
      <c r="CNP233" s="14"/>
      <c r="CNQ233" s="14"/>
      <c r="CNR233" s="14"/>
      <c r="CNS233" s="14"/>
      <c r="CNT233" s="14"/>
      <c r="CNU233" s="14"/>
      <c r="CNV233" s="14"/>
      <c r="CNW233" s="14"/>
      <c r="CNX233" s="14"/>
      <c r="CNY233" s="14"/>
      <c r="CNZ233" s="14"/>
      <c r="COA233" s="14"/>
      <c r="COB233" s="14"/>
      <c r="COC233" s="14"/>
      <c r="COD233" s="14"/>
      <c r="COE233" s="14"/>
      <c r="COF233" s="14"/>
      <c r="COG233" s="14"/>
      <c r="COH233" s="14"/>
      <c r="COI233" s="14"/>
      <c r="COJ233" s="14"/>
      <c r="COK233" s="14"/>
      <c r="COL233" s="14"/>
      <c r="COM233" s="14"/>
      <c r="CON233" s="14"/>
      <c r="COO233" s="14"/>
      <c r="COP233" s="14"/>
      <c r="COQ233" s="14"/>
      <c r="COR233" s="14"/>
      <c r="COS233" s="14"/>
      <c r="COT233" s="14"/>
      <c r="COU233" s="14"/>
      <c r="COV233" s="14"/>
      <c r="COW233" s="14"/>
      <c r="COX233" s="14"/>
      <c r="COY233" s="14"/>
      <c r="COZ233" s="14"/>
      <c r="CPA233" s="14"/>
      <c r="CPB233" s="14"/>
      <c r="CPC233" s="14"/>
      <c r="CPD233" s="14"/>
      <c r="CPE233" s="14"/>
      <c r="CPF233" s="14"/>
      <c r="CPG233" s="14"/>
      <c r="CPH233" s="14"/>
      <c r="CPI233" s="14"/>
      <c r="CPJ233" s="14"/>
      <c r="CPK233" s="14"/>
      <c r="CPL233" s="14"/>
      <c r="CPM233" s="14"/>
      <c r="CPN233" s="14"/>
      <c r="CPO233" s="14"/>
      <c r="CPP233" s="14"/>
      <c r="CPQ233" s="14"/>
      <c r="CPR233" s="14"/>
      <c r="CPS233" s="14"/>
      <c r="CPT233" s="14"/>
      <c r="CPU233" s="14"/>
      <c r="CPV233" s="14"/>
      <c r="CPW233" s="14"/>
      <c r="CPX233" s="14"/>
      <c r="CPY233" s="14"/>
      <c r="CPZ233" s="14"/>
      <c r="CQA233" s="14"/>
      <c r="CQB233" s="14"/>
      <c r="CQC233" s="14"/>
      <c r="CQD233" s="14"/>
      <c r="CQE233" s="14"/>
      <c r="CQF233" s="14"/>
      <c r="CQG233" s="14"/>
      <c r="CQH233" s="14"/>
      <c r="CQI233" s="14"/>
      <c r="CQJ233" s="14"/>
      <c r="CQK233" s="14"/>
      <c r="CQL233" s="14"/>
      <c r="CQM233" s="14"/>
      <c r="CQN233" s="14"/>
      <c r="CQO233" s="14"/>
      <c r="CQP233" s="14"/>
      <c r="CQQ233" s="14"/>
      <c r="CQR233" s="14"/>
      <c r="CQS233" s="14"/>
      <c r="CQT233" s="14"/>
      <c r="CQU233" s="14"/>
      <c r="CQV233" s="14"/>
      <c r="CQW233" s="14"/>
      <c r="CQX233" s="14"/>
      <c r="CQY233" s="14"/>
      <c r="CQZ233" s="14"/>
      <c r="CRA233" s="14"/>
      <c r="CRB233" s="14"/>
      <c r="CRC233" s="14"/>
      <c r="CRD233" s="14"/>
      <c r="CRE233" s="14"/>
      <c r="CRF233" s="14"/>
      <c r="CRG233" s="14"/>
      <c r="CRH233" s="14"/>
      <c r="CRI233" s="14"/>
      <c r="CRJ233" s="14"/>
      <c r="CRK233" s="14"/>
      <c r="CRL233" s="14"/>
      <c r="CRM233" s="14"/>
      <c r="CRN233" s="14"/>
      <c r="CRO233" s="14"/>
      <c r="CRP233" s="14"/>
      <c r="CRQ233" s="14"/>
      <c r="CRR233" s="14"/>
      <c r="CRS233" s="14"/>
      <c r="CRT233" s="14"/>
      <c r="CRU233" s="14"/>
      <c r="CRV233" s="14"/>
      <c r="CRW233" s="14"/>
      <c r="CRX233" s="14"/>
      <c r="CRY233" s="14"/>
      <c r="CRZ233" s="14"/>
      <c r="CSA233" s="14"/>
      <c r="CSB233" s="14"/>
      <c r="CSC233" s="14"/>
      <c r="CSD233" s="14"/>
      <c r="CSE233" s="14"/>
      <c r="CSF233" s="14"/>
      <c r="CSG233" s="14"/>
      <c r="CSH233" s="14"/>
      <c r="CSI233" s="14"/>
      <c r="CSJ233" s="14"/>
      <c r="CSK233" s="14"/>
      <c r="CSL233" s="14"/>
      <c r="CSM233" s="14"/>
      <c r="CSN233" s="14"/>
      <c r="CSO233" s="14"/>
      <c r="CSP233" s="14"/>
      <c r="CSQ233" s="14"/>
      <c r="CSR233" s="14"/>
      <c r="CSS233" s="14"/>
      <c r="CST233" s="14"/>
      <c r="CSU233" s="14"/>
      <c r="CSV233" s="14"/>
      <c r="CSW233" s="14"/>
      <c r="CSX233" s="14"/>
      <c r="CSY233" s="14"/>
      <c r="CSZ233" s="14"/>
      <c r="CTA233" s="14"/>
      <c r="CTB233" s="14"/>
      <c r="CTC233" s="14"/>
      <c r="CTD233" s="14"/>
      <c r="CTE233" s="14"/>
      <c r="CTF233" s="14"/>
      <c r="CTG233" s="14"/>
      <c r="CTH233" s="14"/>
      <c r="CTI233" s="14"/>
      <c r="CTJ233" s="14"/>
      <c r="CTK233" s="14"/>
      <c r="CTL233" s="14"/>
      <c r="CTM233" s="14"/>
      <c r="CTN233" s="14"/>
      <c r="CTO233" s="14"/>
      <c r="CTP233" s="14"/>
      <c r="CTQ233" s="14"/>
      <c r="CTR233" s="14"/>
      <c r="CTS233" s="14"/>
      <c r="CTT233" s="14"/>
      <c r="CTU233" s="14"/>
      <c r="CTV233" s="14"/>
      <c r="CTW233" s="14"/>
      <c r="CTX233" s="14"/>
      <c r="CTY233" s="14"/>
      <c r="CTZ233" s="14"/>
      <c r="CUA233" s="14"/>
      <c r="CUB233" s="14"/>
      <c r="CUC233" s="14"/>
      <c r="CUD233" s="14"/>
      <c r="CUE233" s="14"/>
      <c r="CUF233" s="14"/>
      <c r="CUG233" s="14"/>
      <c r="CUH233" s="14"/>
      <c r="CUI233" s="14"/>
      <c r="CUJ233" s="14"/>
      <c r="CUK233" s="14"/>
      <c r="CUL233" s="14"/>
      <c r="CUM233" s="14"/>
      <c r="CUN233" s="14"/>
      <c r="CUO233" s="14"/>
      <c r="CUP233" s="14"/>
      <c r="CUQ233" s="14"/>
      <c r="CUR233" s="14"/>
      <c r="CUS233" s="14"/>
      <c r="CUT233" s="14"/>
      <c r="CUU233" s="14"/>
      <c r="CUV233" s="14"/>
      <c r="CUW233" s="14"/>
      <c r="CUX233" s="14"/>
      <c r="CUY233" s="14"/>
      <c r="CUZ233" s="14"/>
      <c r="CVA233" s="14"/>
      <c r="CVB233" s="14"/>
      <c r="CVC233" s="14"/>
      <c r="CVD233" s="14"/>
      <c r="CVE233" s="14"/>
      <c r="CVF233" s="14"/>
      <c r="CVG233" s="14"/>
      <c r="CVH233" s="14"/>
      <c r="CVI233" s="14"/>
      <c r="CVJ233" s="14"/>
      <c r="CVK233" s="14"/>
      <c r="CVL233" s="14"/>
      <c r="CVM233" s="14"/>
      <c r="CVN233" s="14"/>
      <c r="CVO233" s="14"/>
      <c r="CVP233" s="14"/>
      <c r="CVQ233" s="14"/>
      <c r="CVR233" s="14"/>
      <c r="CVS233" s="14"/>
      <c r="CVT233" s="14"/>
      <c r="CVU233" s="14"/>
      <c r="CVV233" s="14"/>
      <c r="CVW233" s="14"/>
      <c r="CVX233" s="14"/>
      <c r="CVY233" s="14"/>
      <c r="CVZ233" s="14"/>
      <c r="CWA233" s="14"/>
      <c r="CWB233" s="14"/>
      <c r="CWC233" s="14"/>
      <c r="CWD233" s="14"/>
      <c r="CWE233" s="14"/>
      <c r="CWF233" s="14"/>
      <c r="CWG233" s="14"/>
      <c r="CWH233" s="14"/>
      <c r="CWI233" s="14"/>
      <c r="CWJ233" s="14"/>
      <c r="CWK233" s="14"/>
      <c r="CWL233" s="14"/>
      <c r="CWM233" s="14"/>
      <c r="CWN233" s="14"/>
      <c r="CWO233" s="14"/>
      <c r="CWP233" s="14"/>
      <c r="CWQ233" s="14"/>
      <c r="CWR233" s="14"/>
      <c r="CWS233" s="14"/>
      <c r="CWT233" s="14"/>
      <c r="CWU233" s="14"/>
      <c r="CWV233" s="14"/>
      <c r="CWW233" s="14"/>
      <c r="CWX233" s="14"/>
      <c r="CWY233" s="14"/>
      <c r="CWZ233" s="14"/>
      <c r="CXA233" s="14"/>
      <c r="CXB233" s="14"/>
      <c r="CXC233" s="14"/>
      <c r="CXD233" s="14"/>
      <c r="CXE233" s="14"/>
      <c r="CXF233" s="14"/>
      <c r="CXG233" s="14"/>
      <c r="CXH233" s="14"/>
      <c r="CXI233" s="14"/>
      <c r="CXJ233" s="14"/>
      <c r="CXK233" s="14"/>
      <c r="CXL233" s="14"/>
      <c r="CXM233" s="14"/>
      <c r="CXN233" s="14"/>
      <c r="CXO233" s="14"/>
      <c r="CXP233" s="14"/>
      <c r="CXQ233" s="14"/>
      <c r="CXR233" s="14"/>
      <c r="CXS233" s="14"/>
      <c r="CXT233" s="14"/>
      <c r="CXU233" s="14"/>
      <c r="CXV233" s="14"/>
      <c r="CXW233" s="14"/>
      <c r="CXX233" s="14"/>
      <c r="CXY233" s="14"/>
      <c r="CXZ233" s="14"/>
      <c r="CYA233" s="14"/>
      <c r="CYB233" s="14"/>
      <c r="CYC233" s="14"/>
      <c r="CYD233" s="14"/>
      <c r="CYE233" s="14"/>
      <c r="CYF233" s="14"/>
      <c r="CYG233" s="14"/>
      <c r="CYH233" s="14"/>
      <c r="CYI233" s="14"/>
      <c r="CYJ233" s="14"/>
      <c r="CYK233" s="14"/>
      <c r="CYL233" s="14"/>
      <c r="CYM233" s="14"/>
      <c r="CYN233" s="14"/>
      <c r="CYO233" s="14"/>
      <c r="CYP233" s="14"/>
      <c r="CYQ233" s="14"/>
      <c r="CYR233" s="14"/>
      <c r="CYS233" s="14"/>
      <c r="CYT233" s="14"/>
      <c r="CYU233" s="14"/>
      <c r="CYV233" s="14"/>
      <c r="CYW233" s="14"/>
      <c r="CYX233" s="14"/>
      <c r="CYY233" s="14"/>
      <c r="CYZ233" s="14"/>
      <c r="CZA233" s="14"/>
      <c r="CZB233" s="14"/>
      <c r="CZC233" s="14"/>
      <c r="CZD233" s="14"/>
      <c r="CZE233" s="14"/>
      <c r="CZF233" s="14"/>
      <c r="CZG233" s="14"/>
      <c r="CZH233" s="14"/>
      <c r="CZI233" s="14"/>
      <c r="CZJ233" s="14"/>
      <c r="CZK233" s="14"/>
      <c r="CZL233" s="14"/>
      <c r="CZM233" s="14"/>
      <c r="CZN233" s="14"/>
      <c r="CZO233" s="14"/>
      <c r="CZP233" s="14"/>
      <c r="CZQ233" s="14"/>
      <c r="CZR233" s="14"/>
      <c r="CZS233" s="14"/>
      <c r="CZT233" s="14"/>
      <c r="CZU233" s="14"/>
      <c r="CZV233" s="14"/>
      <c r="CZW233" s="14"/>
      <c r="CZX233" s="14"/>
      <c r="CZY233" s="14"/>
      <c r="CZZ233" s="14"/>
      <c r="DAA233" s="14"/>
      <c r="DAB233" s="14"/>
      <c r="DAC233" s="14"/>
      <c r="DAD233" s="14"/>
      <c r="DAE233" s="14"/>
      <c r="DAF233" s="14"/>
      <c r="DAG233" s="14"/>
      <c r="DAH233" s="14"/>
      <c r="DAI233" s="14"/>
      <c r="DAJ233" s="14"/>
      <c r="DAK233" s="14"/>
      <c r="DAL233" s="14"/>
      <c r="DAM233" s="14"/>
      <c r="DAN233" s="14"/>
      <c r="DAO233" s="14"/>
      <c r="DAP233" s="14"/>
      <c r="DAQ233" s="14"/>
      <c r="DAR233" s="14"/>
      <c r="DAS233" s="14"/>
      <c r="DAT233" s="14"/>
      <c r="DAU233" s="14"/>
      <c r="DAV233" s="14"/>
      <c r="DAW233" s="14"/>
      <c r="DAX233" s="14"/>
      <c r="DAY233" s="14"/>
      <c r="DAZ233" s="14"/>
      <c r="DBA233" s="14"/>
      <c r="DBB233" s="14"/>
      <c r="DBC233" s="14"/>
      <c r="DBD233" s="14"/>
      <c r="DBE233" s="14"/>
      <c r="DBF233" s="14"/>
      <c r="DBG233" s="14"/>
      <c r="DBH233" s="14"/>
      <c r="DBI233" s="14"/>
      <c r="DBJ233" s="14"/>
      <c r="DBK233" s="14"/>
      <c r="DBL233" s="14"/>
      <c r="DBM233" s="14"/>
      <c r="DBN233" s="14"/>
      <c r="DBO233" s="14"/>
      <c r="DBP233" s="14"/>
      <c r="DBQ233" s="14"/>
      <c r="DBR233" s="14"/>
      <c r="DBS233" s="14"/>
      <c r="DBT233" s="14"/>
      <c r="DBU233" s="14"/>
      <c r="DBV233" s="14"/>
      <c r="DBW233" s="14"/>
      <c r="DBX233" s="14"/>
      <c r="DBY233" s="14"/>
      <c r="DBZ233" s="14"/>
      <c r="DCA233" s="14"/>
      <c r="DCB233" s="14"/>
      <c r="DCC233" s="14"/>
      <c r="DCD233" s="14"/>
      <c r="DCE233" s="14"/>
      <c r="DCF233" s="14"/>
      <c r="DCG233" s="14"/>
      <c r="DCH233" s="14"/>
      <c r="DCI233" s="14"/>
      <c r="DCJ233" s="14"/>
      <c r="DCK233" s="14"/>
      <c r="DCL233" s="14"/>
      <c r="DCM233" s="14"/>
      <c r="DCN233" s="14"/>
      <c r="DCO233" s="14"/>
      <c r="DCP233" s="14"/>
      <c r="DCQ233" s="14"/>
      <c r="DCR233" s="14"/>
      <c r="DCS233" s="14"/>
      <c r="DCT233" s="14"/>
      <c r="DCU233" s="14"/>
      <c r="DCV233" s="14"/>
      <c r="DCW233" s="14"/>
      <c r="DCX233" s="14"/>
      <c r="DCY233" s="14"/>
      <c r="DCZ233" s="14"/>
      <c r="DDA233" s="14"/>
      <c r="DDB233" s="14"/>
      <c r="DDC233" s="14"/>
      <c r="DDD233" s="14"/>
      <c r="DDE233" s="14"/>
      <c r="DDF233" s="14"/>
      <c r="DDG233" s="14"/>
      <c r="DDH233" s="14"/>
      <c r="DDI233" s="14"/>
      <c r="DDJ233" s="14"/>
      <c r="DDK233" s="14"/>
      <c r="DDL233" s="14"/>
      <c r="DDM233" s="14"/>
      <c r="DDN233" s="14"/>
      <c r="DDO233" s="14"/>
      <c r="DDP233" s="14"/>
      <c r="DDQ233" s="14"/>
      <c r="DDR233" s="14"/>
      <c r="DDS233" s="14"/>
      <c r="DDT233" s="14"/>
      <c r="DDU233" s="14"/>
      <c r="DDV233" s="14"/>
      <c r="DDW233" s="14"/>
      <c r="DDX233" s="14"/>
      <c r="DDY233" s="14"/>
      <c r="DDZ233" s="14"/>
      <c r="DEA233" s="14"/>
      <c r="DEB233" s="14"/>
      <c r="DEC233" s="14"/>
      <c r="DED233" s="14"/>
      <c r="DEE233" s="14"/>
      <c r="DEF233" s="14"/>
      <c r="DEG233" s="14"/>
      <c r="DEH233" s="14"/>
      <c r="DEI233" s="14"/>
      <c r="DEJ233" s="14"/>
      <c r="DEK233" s="14"/>
      <c r="DEL233" s="14"/>
      <c r="DEM233" s="14"/>
      <c r="DEN233" s="14"/>
      <c r="DEO233" s="14"/>
      <c r="DEP233" s="14"/>
      <c r="DEQ233" s="14"/>
      <c r="DER233" s="14"/>
      <c r="DES233" s="14"/>
      <c r="DET233" s="14"/>
      <c r="DEU233" s="14"/>
      <c r="DEV233" s="14"/>
      <c r="DEW233" s="14"/>
      <c r="DEX233" s="14"/>
      <c r="DEY233" s="14"/>
      <c r="DEZ233" s="14"/>
      <c r="DFA233" s="14"/>
      <c r="DFB233" s="14"/>
      <c r="DFC233" s="14"/>
      <c r="DFD233" s="14"/>
      <c r="DFE233" s="14"/>
      <c r="DFF233" s="14"/>
      <c r="DFG233" s="14"/>
      <c r="DFH233" s="14"/>
      <c r="DFI233" s="14"/>
      <c r="DFJ233" s="14"/>
      <c r="DFK233" s="14"/>
      <c r="DFL233" s="14"/>
      <c r="DFM233" s="14"/>
      <c r="DFN233" s="14"/>
      <c r="DFO233" s="14"/>
      <c r="DFP233" s="14"/>
      <c r="DFQ233" s="14"/>
      <c r="DFR233" s="14"/>
      <c r="DFS233" s="14"/>
      <c r="DFT233" s="14"/>
      <c r="DFU233" s="14"/>
      <c r="DFV233" s="14"/>
      <c r="DFW233" s="14"/>
      <c r="DFX233" s="14"/>
      <c r="DFY233" s="14"/>
      <c r="DFZ233" s="14"/>
      <c r="DGA233" s="14"/>
      <c r="DGB233" s="14"/>
      <c r="DGC233" s="14"/>
      <c r="DGD233" s="14"/>
      <c r="DGE233" s="14"/>
      <c r="DGF233" s="14"/>
      <c r="DGG233" s="14"/>
      <c r="DGH233" s="14"/>
      <c r="DGI233" s="14"/>
      <c r="DGJ233" s="14"/>
      <c r="DGK233" s="14"/>
      <c r="DGL233" s="14"/>
      <c r="DGM233" s="14"/>
      <c r="DGN233" s="14"/>
      <c r="DGO233" s="14"/>
      <c r="DGP233" s="14"/>
      <c r="DGQ233" s="14"/>
      <c r="DGR233" s="14"/>
      <c r="DGS233" s="14"/>
      <c r="DGT233" s="14"/>
      <c r="DGU233" s="14"/>
      <c r="DGV233" s="14"/>
      <c r="DGW233" s="14"/>
      <c r="DGX233" s="14"/>
      <c r="DGY233" s="14"/>
      <c r="DGZ233" s="14"/>
      <c r="DHA233" s="14"/>
      <c r="DHB233" s="14"/>
      <c r="DHC233" s="14"/>
      <c r="DHD233" s="14"/>
      <c r="DHE233" s="14"/>
      <c r="DHF233" s="14"/>
      <c r="DHG233" s="14"/>
      <c r="DHH233" s="14"/>
      <c r="DHI233" s="14"/>
      <c r="DHJ233" s="14"/>
      <c r="DHK233" s="14"/>
      <c r="DHL233" s="14"/>
      <c r="DHM233" s="14"/>
      <c r="DHN233" s="14"/>
      <c r="DHO233" s="14"/>
      <c r="DHP233" s="14"/>
      <c r="DHQ233" s="14"/>
      <c r="DHR233" s="14"/>
      <c r="DHS233" s="14"/>
      <c r="DHT233" s="14"/>
      <c r="DHU233" s="14"/>
      <c r="DHV233" s="14"/>
      <c r="DHW233" s="14"/>
      <c r="DHX233" s="14"/>
      <c r="DHY233" s="14"/>
      <c r="DHZ233" s="14"/>
      <c r="DIA233" s="14"/>
      <c r="DIB233" s="14"/>
      <c r="DIC233" s="14"/>
      <c r="DID233" s="14"/>
      <c r="DIE233" s="14"/>
      <c r="DIF233" s="14"/>
      <c r="DIG233" s="14"/>
      <c r="DIH233" s="14"/>
      <c r="DII233" s="14"/>
      <c r="DIJ233" s="14"/>
      <c r="DIK233" s="14"/>
      <c r="DIL233" s="14"/>
      <c r="DIM233" s="14"/>
      <c r="DIN233" s="14"/>
      <c r="DIO233" s="14"/>
      <c r="DIP233" s="14"/>
      <c r="DIQ233" s="14"/>
      <c r="DIR233" s="14"/>
      <c r="DIS233" s="14"/>
      <c r="DIT233" s="14"/>
      <c r="DIU233" s="14"/>
      <c r="DIV233" s="14"/>
      <c r="DIW233" s="14"/>
      <c r="DIX233" s="14"/>
      <c r="DIY233" s="14"/>
      <c r="DIZ233" s="14"/>
      <c r="DJA233" s="14"/>
      <c r="DJB233" s="14"/>
      <c r="DJC233" s="14"/>
      <c r="DJD233" s="14"/>
      <c r="DJE233" s="14"/>
      <c r="DJF233" s="14"/>
      <c r="DJG233" s="14"/>
      <c r="DJH233" s="14"/>
      <c r="DJI233" s="14"/>
      <c r="DJJ233" s="14"/>
      <c r="DJK233" s="14"/>
      <c r="DJL233" s="14"/>
      <c r="DJM233" s="14"/>
      <c r="DJN233" s="14"/>
      <c r="DJO233" s="14"/>
      <c r="DJP233" s="14"/>
      <c r="DJQ233" s="14"/>
      <c r="DJR233" s="14"/>
      <c r="DJS233" s="14"/>
      <c r="DJT233" s="14"/>
      <c r="DJU233" s="14"/>
      <c r="DJV233" s="14"/>
      <c r="DJW233" s="14"/>
      <c r="DJX233" s="14"/>
      <c r="DJY233" s="14"/>
      <c r="DJZ233" s="14"/>
      <c r="DKA233" s="14"/>
      <c r="DKB233" s="14"/>
      <c r="DKC233" s="14"/>
      <c r="DKD233" s="14"/>
      <c r="DKE233" s="14"/>
      <c r="DKF233" s="14"/>
      <c r="DKG233" s="14"/>
      <c r="DKH233" s="14"/>
      <c r="DKI233" s="14"/>
      <c r="DKJ233" s="14"/>
      <c r="DKK233" s="14"/>
      <c r="DKL233" s="14"/>
      <c r="DKM233" s="14"/>
      <c r="DKN233" s="14"/>
      <c r="DKO233" s="14"/>
      <c r="DKP233" s="14"/>
      <c r="DKQ233" s="14"/>
      <c r="DKR233" s="14"/>
      <c r="DKS233" s="14"/>
      <c r="DKT233" s="14"/>
      <c r="DKU233" s="14"/>
      <c r="DKV233" s="14"/>
      <c r="DKW233" s="14"/>
      <c r="DKX233" s="14"/>
      <c r="DKY233" s="14"/>
      <c r="DKZ233" s="14"/>
      <c r="DLA233" s="14"/>
      <c r="DLB233" s="14"/>
      <c r="DLC233" s="14"/>
      <c r="DLD233" s="14"/>
      <c r="DLE233" s="14"/>
      <c r="DLF233" s="14"/>
      <c r="DLG233" s="14"/>
      <c r="DLH233" s="14"/>
      <c r="DLI233" s="14"/>
      <c r="DLJ233" s="14"/>
      <c r="DLK233" s="14"/>
      <c r="DLL233" s="14"/>
      <c r="DLM233" s="14"/>
      <c r="DLN233" s="14"/>
      <c r="DLO233" s="14"/>
      <c r="DLP233" s="14"/>
      <c r="DLQ233" s="14"/>
      <c r="DLR233" s="14"/>
      <c r="DLS233" s="14"/>
      <c r="DLT233" s="14"/>
      <c r="DLU233" s="14"/>
      <c r="DLV233" s="14"/>
      <c r="DLW233" s="14"/>
      <c r="DLX233" s="14"/>
      <c r="DLY233" s="14"/>
      <c r="DLZ233" s="14"/>
      <c r="DMA233" s="14"/>
      <c r="DMB233" s="14"/>
      <c r="DMC233" s="14"/>
      <c r="DMD233" s="14"/>
      <c r="DME233" s="14"/>
      <c r="DMF233" s="14"/>
      <c r="DMG233" s="14"/>
      <c r="DMH233" s="14"/>
      <c r="DMI233" s="14"/>
      <c r="DMJ233" s="14"/>
      <c r="DMK233" s="14"/>
      <c r="DML233" s="14"/>
      <c r="DMM233" s="14"/>
      <c r="DMN233" s="14"/>
      <c r="DMO233" s="14"/>
      <c r="DMP233" s="14"/>
      <c r="DMQ233" s="14"/>
      <c r="DMR233" s="14"/>
      <c r="DMS233" s="14"/>
      <c r="DMT233" s="14"/>
      <c r="DMU233" s="14"/>
      <c r="DMV233" s="14"/>
      <c r="DMW233" s="14"/>
      <c r="DMX233" s="14"/>
      <c r="DMY233" s="14"/>
      <c r="DMZ233" s="14"/>
      <c r="DNA233" s="14"/>
      <c r="DNB233" s="14"/>
      <c r="DNC233" s="14"/>
      <c r="DND233" s="14"/>
      <c r="DNE233" s="14"/>
      <c r="DNF233" s="14"/>
      <c r="DNG233" s="14"/>
      <c r="DNH233" s="14"/>
      <c r="DNI233" s="14"/>
      <c r="DNJ233" s="14"/>
      <c r="DNK233" s="14"/>
      <c r="DNL233" s="14"/>
      <c r="DNM233" s="14"/>
      <c r="DNN233" s="14"/>
      <c r="DNO233" s="14"/>
      <c r="DNP233" s="14"/>
      <c r="DNQ233" s="14"/>
      <c r="DNR233" s="14"/>
      <c r="DNS233" s="14"/>
      <c r="DNT233" s="14"/>
      <c r="DNU233" s="14"/>
      <c r="DNV233" s="14"/>
      <c r="DNW233" s="14"/>
      <c r="DNX233" s="14"/>
      <c r="DNY233" s="14"/>
      <c r="DNZ233" s="14"/>
      <c r="DOA233" s="14"/>
      <c r="DOB233" s="14"/>
      <c r="DOC233" s="14"/>
      <c r="DOD233" s="14"/>
      <c r="DOE233" s="14"/>
      <c r="DOF233" s="14"/>
      <c r="DOG233" s="14"/>
      <c r="DOH233" s="14"/>
      <c r="DOI233" s="14"/>
      <c r="DOJ233" s="14"/>
      <c r="DOK233" s="14"/>
      <c r="DOL233" s="14"/>
      <c r="DOM233" s="14"/>
      <c r="DON233" s="14"/>
      <c r="DOO233" s="14"/>
      <c r="DOP233" s="14"/>
      <c r="DOQ233" s="14"/>
      <c r="DOR233" s="14"/>
      <c r="DOS233" s="14"/>
      <c r="DOT233" s="14"/>
      <c r="DOU233" s="14"/>
      <c r="DOV233" s="14"/>
      <c r="DOW233" s="14"/>
      <c r="DOX233" s="14"/>
      <c r="DOY233" s="14"/>
      <c r="DOZ233" s="14"/>
      <c r="DPA233" s="14"/>
      <c r="DPB233" s="14"/>
      <c r="DPC233" s="14"/>
      <c r="DPD233" s="14"/>
      <c r="DPE233" s="14"/>
      <c r="DPF233" s="14"/>
      <c r="DPG233" s="14"/>
      <c r="DPH233" s="14"/>
      <c r="DPI233" s="14"/>
      <c r="DPJ233" s="14"/>
      <c r="DPK233" s="14"/>
      <c r="DPL233" s="14"/>
      <c r="DPM233" s="14"/>
      <c r="DPN233" s="14"/>
      <c r="DPO233" s="14"/>
      <c r="DPP233" s="14"/>
      <c r="DPQ233" s="14"/>
      <c r="DPR233" s="14"/>
      <c r="DPS233" s="14"/>
      <c r="DPT233" s="14"/>
      <c r="DPU233" s="14"/>
      <c r="DPV233" s="14"/>
      <c r="DPW233" s="14"/>
      <c r="DPX233" s="14"/>
      <c r="DPY233" s="14"/>
      <c r="DPZ233" s="14"/>
      <c r="DQA233" s="14"/>
      <c r="DQB233" s="14"/>
      <c r="DQC233" s="14"/>
      <c r="DQD233" s="14"/>
      <c r="DQE233" s="14"/>
      <c r="DQF233" s="14"/>
      <c r="DQG233" s="14"/>
      <c r="DQH233" s="14"/>
      <c r="DQI233" s="14"/>
      <c r="DQJ233" s="14"/>
      <c r="DQK233" s="14"/>
      <c r="DQL233" s="14"/>
      <c r="DQM233" s="14"/>
      <c r="DQN233" s="14"/>
      <c r="DQO233" s="14"/>
      <c r="DQP233" s="14"/>
      <c r="DQQ233" s="14"/>
      <c r="DQR233" s="14"/>
      <c r="DQS233" s="14"/>
      <c r="DQT233" s="14"/>
      <c r="DQU233" s="14"/>
      <c r="DQV233" s="14"/>
      <c r="DQW233" s="14"/>
      <c r="DQX233" s="14"/>
      <c r="DQY233" s="14"/>
      <c r="DQZ233" s="14"/>
      <c r="DRA233" s="14"/>
      <c r="DRB233" s="14"/>
      <c r="DRC233" s="14"/>
      <c r="DRD233" s="14"/>
      <c r="DRE233" s="14"/>
      <c r="DRF233" s="14"/>
      <c r="DRG233" s="14"/>
      <c r="DRH233" s="14"/>
      <c r="DRI233" s="14"/>
      <c r="DRJ233" s="14"/>
      <c r="DRK233" s="14"/>
      <c r="DRL233" s="14"/>
      <c r="DRM233" s="14"/>
      <c r="DRN233" s="14"/>
      <c r="DRO233" s="14"/>
      <c r="DRP233" s="14"/>
      <c r="DRQ233" s="14"/>
      <c r="DRR233" s="14"/>
      <c r="DRS233" s="14"/>
      <c r="DRT233" s="14"/>
      <c r="DRU233" s="14"/>
      <c r="DRV233" s="14"/>
      <c r="DRW233" s="14"/>
      <c r="DRX233" s="14"/>
      <c r="DRY233" s="14"/>
      <c r="DRZ233" s="14"/>
      <c r="DSA233" s="14"/>
      <c r="DSB233" s="14"/>
      <c r="DSC233" s="14"/>
      <c r="DSD233" s="14"/>
      <c r="DSE233" s="14"/>
      <c r="DSF233" s="14"/>
      <c r="DSG233" s="14"/>
      <c r="DSH233" s="14"/>
      <c r="DSI233" s="14"/>
      <c r="DSJ233" s="14"/>
      <c r="DSK233" s="14"/>
      <c r="DSL233" s="14"/>
      <c r="DSM233" s="14"/>
      <c r="DSN233" s="14"/>
      <c r="DSO233" s="14"/>
      <c r="DSP233" s="14"/>
      <c r="DSQ233" s="14"/>
      <c r="DSR233" s="14"/>
      <c r="DSS233" s="14"/>
      <c r="DST233" s="14"/>
      <c r="DSU233" s="14"/>
      <c r="DSV233" s="14"/>
      <c r="DSW233" s="14"/>
      <c r="DSX233" s="14"/>
      <c r="DSY233" s="14"/>
      <c r="DSZ233" s="14"/>
      <c r="DTA233" s="14"/>
      <c r="DTB233" s="14"/>
      <c r="DTC233" s="14"/>
      <c r="DTD233" s="14"/>
      <c r="DTE233" s="14"/>
      <c r="DTF233" s="14"/>
      <c r="DTG233" s="14"/>
      <c r="DTH233" s="14"/>
      <c r="DTI233" s="14"/>
      <c r="DTJ233" s="14"/>
      <c r="DTK233" s="14"/>
      <c r="DTL233" s="14"/>
      <c r="DTM233" s="14"/>
      <c r="DTN233" s="14"/>
      <c r="DTO233" s="14"/>
      <c r="DTP233" s="14"/>
      <c r="DTQ233" s="14"/>
      <c r="DTR233" s="14"/>
      <c r="DTS233" s="14"/>
      <c r="DTT233" s="14"/>
      <c r="DTU233" s="14"/>
      <c r="DTV233" s="14"/>
      <c r="DTW233" s="14"/>
      <c r="DTX233" s="14"/>
      <c r="DTY233" s="14"/>
      <c r="DTZ233" s="14"/>
      <c r="DUA233" s="14"/>
      <c r="DUB233" s="14"/>
      <c r="DUC233" s="14"/>
      <c r="DUD233" s="14"/>
      <c r="DUE233" s="14"/>
      <c r="DUF233" s="14"/>
      <c r="DUG233" s="14"/>
      <c r="DUH233" s="14"/>
      <c r="DUI233" s="14"/>
      <c r="DUJ233" s="14"/>
      <c r="DUK233" s="14"/>
      <c r="DUL233" s="14"/>
      <c r="DUM233" s="14"/>
      <c r="DUN233" s="14"/>
      <c r="DUO233" s="14"/>
      <c r="DUP233" s="14"/>
      <c r="DUQ233" s="14"/>
      <c r="DUR233" s="14"/>
      <c r="DUS233" s="14"/>
      <c r="DUT233" s="14"/>
      <c r="DUU233" s="14"/>
      <c r="DUV233" s="14"/>
      <c r="DUW233" s="14"/>
      <c r="DUX233" s="14"/>
      <c r="DUY233" s="14"/>
      <c r="DUZ233" s="14"/>
      <c r="DVA233" s="14"/>
      <c r="DVB233" s="14"/>
      <c r="DVC233" s="14"/>
      <c r="DVD233" s="14"/>
      <c r="DVE233" s="14"/>
      <c r="DVF233" s="14"/>
      <c r="DVG233" s="14"/>
      <c r="DVH233" s="14"/>
      <c r="DVI233" s="14"/>
      <c r="DVJ233" s="14"/>
      <c r="DVK233" s="14"/>
      <c r="DVL233" s="14"/>
      <c r="DVM233" s="14"/>
      <c r="DVN233" s="14"/>
      <c r="DVO233" s="14"/>
      <c r="DVP233" s="14"/>
      <c r="DVQ233" s="14"/>
      <c r="DVR233" s="14"/>
      <c r="DVS233" s="14"/>
      <c r="DVT233" s="14"/>
      <c r="DVU233" s="14"/>
      <c r="DVV233" s="14"/>
      <c r="DVW233" s="14"/>
      <c r="DVX233" s="14"/>
      <c r="DVY233" s="14"/>
      <c r="DVZ233" s="14"/>
      <c r="DWA233" s="14"/>
      <c r="DWB233" s="14"/>
      <c r="DWC233" s="14"/>
      <c r="DWD233" s="14"/>
      <c r="DWE233" s="14"/>
      <c r="DWF233" s="14"/>
      <c r="DWG233" s="14"/>
      <c r="DWH233" s="14"/>
      <c r="DWI233" s="14"/>
      <c r="DWJ233" s="14"/>
      <c r="DWK233" s="14"/>
      <c r="DWL233" s="14"/>
      <c r="DWM233" s="14"/>
      <c r="DWN233" s="14"/>
      <c r="DWO233" s="14"/>
      <c r="DWP233" s="14"/>
      <c r="DWQ233" s="14"/>
      <c r="DWR233" s="14"/>
      <c r="DWS233" s="14"/>
      <c r="DWT233" s="14"/>
      <c r="DWU233" s="14"/>
      <c r="DWV233" s="14"/>
      <c r="DWW233" s="14"/>
      <c r="DWX233" s="14"/>
      <c r="DWY233" s="14"/>
      <c r="DWZ233" s="14"/>
      <c r="DXA233" s="14"/>
      <c r="DXB233" s="14"/>
      <c r="DXC233" s="14"/>
      <c r="DXD233" s="14"/>
      <c r="DXE233" s="14"/>
      <c r="DXF233" s="14"/>
      <c r="DXG233" s="14"/>
      <c r="DXH233" s="14"/>
      <c r="DXI233" s="14"/>
      <c r="DXJ233" s="14"/>
      <c r="DXK233" s="14"/>
      <c r="DXL233" s="14"/>
      <c r="DXM233" s="14"/>
      <c r="DXN233" s="14"/>
      <c r="DXO233" s="14"/>
      <c r="DXP233" s="14"/>
      <c r="DXQ233" s="14"/>
      <c r="DXR233" s="14"/>
      <c r="DXS233" s="14"/>
      <c r="DXT233" s="14"/>
      <c r="DXU233" s="14"/>
      <c r="DXV233" s="14"/>
      <c r="DXW233" s="14"/>
      <c r="DXX233" s="14"/>
      <c r="DXY233" s="14"/>
      <c r="DXZ233" s="14"/>
      <c r="DYA233" s="14"/>
      <c r="DYB233" s="14"/>
      <c r="DYC233" s="14"/>
      <c r="DYD233" s="14"/>
      <c r="DYE233" s="14"/>
      <c r="DYF233" s="14"/>
      <c r="DYG233" s="14"/>
      <c r="DYH233" s="14"/>
      <c r="DYI233" s="14"/>
      <c r="DYJ233" s="14"/>
      <c r="DYK233" s="14"/>
      <c r="DYL233" s="14"/>
      <c r="DYM233" s="14"/>
      <c r="DYN233" s="14"/>
      <c r="DYO233" s="14"/>
      <c r="DYP233" s="14"/>
      <c r="DYQ233" s="14"/>
      <c r="DYR233" s="14"/>
      <c r="DYS233" s="14"/>
      <c r="DYT233" s="14"/>
      <c r="DYU233" s="14"/>
      <c r="DYV233" s="14"/>
      <c r="DYW233" s="14"/>
      <c r="DYX233" s="14"/>
      <c r="DYY233" s="14"/>
      <c r="DYZ233" s="14"/>
      <c r="DZA233" s="14"/>
      <c r="DZB233" s="14"/>
      <c r="DZC233" s="14"/>
      <c r="DZD233" s="14"/>
      <c r="DZE233" s="14"/>
      <c r="DZF233" s="14"/>
      <c r="DZG233" s="14"/>
      <c r="DZH233" s="14"/>
      <c r="DZI233" s="14"/>
      <c r="DZJ233" s="14"/>
      <c r="DZK233" s="14"/>
      <c r="DZL233" s="14"/>
      <c r="DZM233" s="14"/>
      <c r="DZN233" s="14"/>
      <c r="DZO233" s="14"/>
      <c r="DZP233" s="14"/>
      <c r="DZQ233" s="14"/>
      <c r="DZR233" s="14"/>
      <c r="DZS233" s="14"/>
      <c r="DZT233" s="14"/>
      <c r="DZU233" s="14"/>
      <c r="DZV233" s="14"/>
      <c r="DZW233" s="14"/>
      <c r="DZX233" s="14"/>
      <c r="DZY233" s="14"/>
      <c r="DZZ233" s="14"/>
      <c r="EAA233" s="14"/>
      <c r="EAB233" s="14"/>
      <c r="EAC233" s="14"/>
      <c r="EAD233" s="14"/>
      <c r="EAE233" s="14"/>
      <c r="EAF233" s="14"/>
      <c r="EAG233" s="14"/>
      <c r="EAH233" s="14"/>
      <c r="EAI233" s="14"/>
      <c r="EAJ233" s="14"/>
      <c r="EAK233" s="14"/>
      <c r="EAL233" s="14"/>
      <c r="EAM233" s="14"/>
      <c r="EAN233" s="14"/>
      <c r="EAO233" s="14"/>
      <c r="EAP233" s="14"/>
      <c r="EAQ233" s="14"/>
      <c r="EAR233" s="14"/>
      <c r="EAS233" s="14"/>
      <c r="EAT233" s="14"/>
      <c r="EAU233" s="14"/>
      <c r="EAV233" s="14"/>
      <c r="EAW233" s="14"/>
      <c r="EAX233" s="14"/>
      <c r="EAY233" s="14"/>
      <c r="EAZ233" s="14"/>
      <c r="EBA233" s="14"/>
      <c r="EBB233" s="14"/>
      <c r="EBC233" s="14"/>
      <c r="EBD233" s="14"/>
      <c r="EBE233" s="14"/>
      <c r="EBF233" s="14"/>
      <c r="EBG233" s="14"/>
      <c r="EBH233" s="14"/>
      <c r="EBI233" s="14"/>
      <c r="EBJ233" s="14"/>
      <c r="EBK233" s="14"/>
      <c r="EBL233" s="14"/>
      <c r="EBM233" s="14"/>
      <c r="EBN233" s="14"/>
      <c r="EBO233" s="14"/>
      <c r="EBP233" s="14"/>
      <c r="EBQ233" s="14"/>
      <c r="EBR233" s="14"/>
      <c r="EBS233" s="14"/>
      <c r="EBT233" s="14"/>
      <c r="EBU233" s="14"/>
      <c r="EBV233" s="14"/>
      <c r="EBW233" s="14"/>
      <c r="EBX233" s="14"/>
      <c r="EBY233" s="14"/>
      <c r="EBZ233" s="14"/>
      <c r="ECA233" s="14"/>
      <c r="ECB233" s="14"/>
      <c r="ECC233" s="14"/>
      <c r="ECD233" s="14"/>
      <c r="ECE233" s="14"/>
      <c r="ECF233" s="14"/>
      <c r="ECG233" s="14"/>
      <c r="ECH233" s="14"/>
      <c r="ECI233" s="14"/>
      <c r="ECJ233" s="14"/>
      <c r="ECK233" s="14"/>
      <c r="ECL233" s="14"/>
      <c r="ECM233" s="14"/>
      <c r="ECN233" s="14"/>
      <c r="ECO233" s="14"/>
      <c r="ECP233" s="14"/>
      <c r="ECQ233" s="14"/>
      <c r="ECR233" s="14"/>
      <c r="ECS233" s="14"/>
      <c r="ECT233" s="14"/>
      <c r="ECU233" s="14"/>
      <c r="ECV233" s="14"/>
      <c r="ECW233" s="14"/>
      <c r="ECX233" s="14"/>
      <c r="ECY233" s="14"/>
      <c r="ECZ233" s="14"/>
      <c r="EDA233" s="14"/>
      <c r="EDB233" s="14"/>
      <c r="EDC233" s="14"/>
      <c r="EDD233" s="14"/>
      <c r="EDE233" s="14"/>
      <c r="EDF233" s="14"/>
      <c r="EDG233" s="14"/>
      <c r="EDH233" s="14"/>
      <c r="EDI233" s="14"/>
      <c r="EDJ233" s="14"/>
      <c r="EDK233" s="14"/>
      <c r="EDL233" s="14"/>
      <c r="EDM233" s="14"/>
      <c r="EDN233" s="14"/>
      <c r="EDO233" s="14"/>
      <c r="EDP233" s="14"/>
      <c r="EDQ233" s="14"/>
      <c r="EDR233" s="14"/>
      <c r="EDS233" s="14"/>
      <c r="EDT233" s="14"/>
      <c r="EDU233" s="14"/>
      <c r="EDV233" s="14"/>
      <c r="EDW233" s="14"/>
      <c r="EDX233" s="14"/>
      <c r="EDY233" s="14"/>
      <c r="EDZ233" s="14"/>
      <c r="EEA233" s="14"/>
      <c r="EEB233" s="14"/>
      <c r="EEC233" s="14"/>
      <c r="EED233" s="14"/>
      <c r="EEE233" s="14"/>
      <c r="EEF233" s="14"/>
      <c r="EEG233" s="14"/>
      <c r="EEH233" s="14"/>
      <c r="EEI233" s="14"/>
      <c r="EEJ233" s="14"/>
      <c r="EEK233" s="14"/>
      <c r="EEL233" s="14"/>
      <c r="EEM233" s="14"/>
      <c r="EEN233" s="14"/>
      <c r="EEO233" s="14"/>
      <c r="EEP233" s="14"/>
      <c r="EEQ233" s="14"/>
      <c r="EER233" s="14"/>
      <c r="EES233" s="14"/>
      <c r="EET233" s="14"/>
      <c r="EEU233" s="14"/>
      <c r="EEV233" s="14"/>
      <c r="EEW233" s="14"/>
      <c r="EEX233" s="14"/>
      <c r="EEY233" s="14"/>
      <c r="EEZ233" s="14"/>
      <c r="EFA233" s="14"/>
      <c r="EFB233" s="14"/>
      <c r="EFC233" s="14"/>
      <c r="EFD233" s="14"/>
      <c r="EFE233" s="14"/>
      <c r="EFF233" s="14"/>
      <c r="EFG233" s="14"/>
      <c r="EFH233" s="14"/>
      <c r="EFI233" s="14"/>
      <c r="EFJ233" s="14"/>
      <c r="EFK233" s="14"/>
      <c r="EFL233" s="14"/>
      <c r="EFM233" s="14"/>
      <c r="EFN233" s="14"/>
      <c r="EFO233" s="14"/>
      <c r="EFP233" s="14"/>
      <c r="EFQ233" s="14"/>
      <c r="EFR233" s="14"/>
      <c r="EFS233" s="14"/>
      <c r="EFT233" s="14"/>
      <c r="EFU233" s="14"/>
      <c r="EFV233" s="14"/>
      <c r="EFW233" s="14"/>
      <c r="EFX233" s="14"/>
      <c r="EFY233" s="14"/>
      <c r="EFZ233" s="14"/>
      <c r="EGA233" s="14"/>
      <c r="EGB233" s="14"/>
      <c r="EGC233" s="14"/>
      <c r="EGD233" s="14"/>
      <c r="EGE233" s="14"/>
      <c r="EGF233" s="14"/>
      <c r="EGG233" s="14"/>
      <c r="EGH233" s="14"/>
      <c r="EGI233" s="14"/>
      <c r="EGJ233" s="14"/>
      <c r="EGK233" s="14"/>
      <c r="EGL233" s="14"/>
      <c r="EGM233" s="14"/>
      <c r="EGN233" s="14"/>
      <c r="EGO233" s="14"/>
      <c r="EGP233" s="14"/>
      <c r="EGQ233" s="14"/>
      <c r="EGR233" s="14"/>
      <c r="EGS233" s="14"/>
      <c r="EGT233" s="14"/>
      <c r="EGU233" s="14"/>
      <c r="EGV233" s="14"/>
      <c r="EGW233" s="14"/>
      <c r="EGX233" s="14"/>
      <c r="EGY233" s="14"/>
      <c r="EGZ233" s="14"/>
      <c r="EHA233" s="14"/>
      <c r="EHB233" s="14"/>
      <c r="EHC233" s="14"/>
      <c r="EHD233" s="14"/>
      <c r="EHE233" s="14"/>
      <c r="EHF233" s="14"/>
      <c r="EHG233" s="14"/>
      <c r="EHH233" s="14"/>
      <c r="EHI233" s="14"/>
      <c r="EHJ233" s="14"/>
      <c r="EHK233" s="14"/>
      <c r="EHL233" s="14"/>
      <c r="EHM233" s="14"/>
      <c r="EHN233" s="14"/>
      <c r="EHO233" s="14"/>
      <c r="EHP233" s="14"/>
      <c r="EHQ233" s="14"/>
      <c r="EHR233" s="14"/>
      <c r="EHS233" s="14"/>
      <c r="EHT233" s="14"/>
      <c r="EHU233" s="14"/>
      <c r="EHV233" s="14"/>
      <c r="EHW233" s="14"/>
      <c r="EHX233" s="14"/>
      <c r="EHY233" s="14"/>
      <c r="EHZ233" s="14"/>
      <c r="EIA233" s="14"/>
      <c r="EIB233" s="14"/>
      <c r="EIC233" s="14"/>
      <c r="EID233" s="14"/>
      <c r="EIE233" s="14"/>
      <c r="EIF233" s="14"/>
      <c r="EIG233" s="14"/>
      <c r="EIH233" s="14"/>
      <c r="EII233" s="14"/>
      <c r="EIJ233" s="14"/>
      <c r="EIK233" s="14"/>
      <c r="EIL233" s="14"/>
      <c r="EIM233" s="14"/>
      <c r="EIN233" s="14"/>
      <c r="EIO233" s="14"/>
      <c r="EIP233" s="14"/>
      <c r="EIQ233" s="14"/>
      <c r="EIR233" s="14"/>
      <c r="EIS233" s="14"/>
      <c r="EIT233" s="14"/>
      <c r="EIU233" s="14"/>
      <c r="EIV233" s="14"/>
      <c r="EIW233" s="14"/>
      <c r="EIX233" s="14"/>
      <c r="EIY233" s="14"/>
      <c r="EIZ233" s="14"/>
      <c r="EJA233" s="14"/>
      <c r="EJB233" s="14"/>
      <c r="EJC233" s="14"/>
      <c r="EJD233" s="14"/>
      <c r="EJE233" s="14"/>
      <c r="EJF233" s="14"/>
      <c r="EJG233" s="14"/>
      <c r="EJH233" s="14"/>
      <c r="EJI233" s="14"/>
      <c r="EJJ233" s="14"/>
      <c r="EJK233" s="14"/>
      <c r="EJL233" s="14"/>
      <c r="EJM233" s="14"/>
      <c r="EJN233" s="14"/>
      <c r="EJO233" s="14"/>
      <c r="EJP233" s="14"/>
      <c r="EJQ233" s="14"/>
      <c r="EJR233" s="14"/>
      <c r="EJS233" s="14"/>
      <c r="EJT233" s="14"/>
      <c r="EJU233" s="14"/>
      <c r="EJV233" s="14"/>
      <c r="EJW233" s="14"/>
      <c r="EJX233" s="14"/>
      <c r="EJY233" s="14"/>
      <c r="EJZ233" s="14"/>
      <c r="EKA233" s="14"/>
      <c r="EKB233" s="14"/>
      <c r="EKC233" s="14"/>
      <c r="EKD233" s="14"/>
      <c r="EKE233" s="14"/>
      <c r="EKF233" s="14"/>
      <c r="EKG233" s="14"/>
      <c r="EKH233" s="14"/>
      <c r="EKI233" s="14"/>
      <c r="EKJ233" s="14"/>
      <c r="EKK233" s="14"/>
      <c r="EKL233" s="14"/>
      <c r="EKM233" s="14"/>
      <c r="EKN233" s="14"/>
      <c r="EKO233" s="14"/>
      <c r="EKP233" s="14"/>
      <c r="EKQ233" s="14"/>
      <c r="EKR233" s="14"/>
      <c r="EKS233" s="14"/>
      <c r="EKT233" s="14"/>
      <c r="EKU233" s="14"/>
      <c r="EKV233" s="14"/>
      <c r="EKW233" s="14"/>
      <c r="EKX233" s="14"/>
      <c r="EKY233" s="14"/>
      <c r="EKZ233" s="14"/>
      <c r="ELA233" s="14"/>
      <c r="ELB233" s="14"/>
      <c r="ELC233" s="14"/>
      <c r="ELD233" s="14"/>
      <c r="ELE233" s="14"/>
      <c r="ELF233" s="14"/>
      <c r="ELG233" s="14"/>
      <c r="ELH233" s="14"/>
      <c r="ELI233" s="14"/>
      <c r="ELJ233" s="14"/>
      <c r="ELK233" s="14"/>
      <c r="ELL233" s="14"/>
      <c r="ELM233" s="14"/>
      <c r="ELN233" s="14"/>
      <c r="ELO233" s="14"/>
      <c r="ELP233" s="14"/>
      <c r="ELQ233" s="14"/>
      <c r="ELR233" s="14"/>
      <c r="ELS233" s="14"/>
      <c r="ELT233" s="14"/>
      <c r="ELU233" s="14"/>
      <c r="ELV233" s="14"/>
      <c r="ELW233" s="14"/>
      <c r="ELX233" s="14"/>
      <c r="ELY233" s="14"/>
      <c r="ELZ233" s="14"/>
      <c r="EMA233" s="14"/>
      <c r="EMB233" s="14"/>
      <c r="EMC233" s="14"/>
      <c r="EMD233" s="14"/>
      <c r="EME233" s="14"/>
      <c r="EMF233" s="14"/>
      <c r="EMG233" s="14"/>
      <c r="EMH233" s="14"/>
      <c r="EMI233" s="14"/>
      <c r="EMJ233" s="14"/>
      <c r="EMK233" s="14"/>
      <c r="EML233" s="14"/>
      <c r="EMM233" s="14"/>
      <c r="EMN233" s="14"/>
      <c r="EMO233" s="14"/>
      <c r="EMP233" s="14"/>
      <c r="EMQ233" s="14"/>
      <c r="EMR233" s="14"/>
      <c r="EMS233" s="14"/>
      <c r="EMT233" s="14"/>
      <c r="EMU233" s="14"/>
      <c r="EMV233" s="14"/>
      <c r="EMW233" s="14"/>
      <c r="EMX233" s="14"/>
      <c r="EMY233" s="14"/>
      <c r="EMZ233" s="14"/>
      <c r="ENA233" s="14"/>
      <c r="ENB233" s="14"/>
      <c r="ENC233" s="14"/>
      <c r="END233" s="14"/>
      <c r="ENE233" s="14"/>
      <c r="ENF233" s="14"/>
      <c r="ENG233" s="14"/>
      <c r="ENH233" s="14"/>
      <c r="ENI233" s="14"/>
      <c r="ENJ233" s="14"/>
      <c r="ENK233" s="14"/>
      <c r="ENL233" s="14"/>
      <c r="ENM233" s="14"/>
      <c r="ENN233" s="14"/>
      <c r="ENO233" s="14"/>
      <c r="ENP233" s="14"/>
      <c r="ENQ233" s="14"/>
      <c r="ENR233" s="14"/>
      <c r="ENS233" s="14"/>
      <c r="ENT233" s="14"/>
      <c r="ENU233" s="14"/>
      <c r="ENV233" s="14"/>
      <c r="ENW233" s="14"/>
      <c r="ENX233" s="14"/>
      <c r="ENY233" s="14"/>
      <c r="ENZ233" s="14"/>
      <c r="EOA233" s="14"/>
      <c r="EOB233" s="14"/>
      <c r="EOC233" s="14"/>
      <c r="EOD233" s="14"/>
      <c r="EOE233" s="14"/>
      <c r="EOF233" s="14"/>
      <c r="EOG233" s="14"/>
      <c r="EOH233" s="14"/>
      <c r="EOI233" s="14"/>
      <c r="EOJ233" s="14"/>
      <c r="EOK233" s="14"/>
      <c r="EOL233" s="14"/>
      <c r="EOM233" s="14"/>
      <c r="EON233" s="14"/>
      <c r="EOO233" s="14"/>
      <c r="EOP233" s="14"/>
      <c r="EOQ233" s="14"/>
      <c r="EOR233" s="14"/>
      <c r="EOS233" s="14"/>
      <c r="EOT233" s="14"/>
      <c r="EOU233" s="14"/>
      <c r="EOV233" s="14"/>
      <c r="EOW233" s="14"/>
      <c r="EOX233" s="14"/>
      <c r="EOY233" s="14"/>
      <c r="EOZ233" s="14"/>
      <c r="EPA233" s="14"/>
      <c r="EPB233" s="14"/>
      <c r="EPC233" s="14"/>
      <c r="EPD233" s="14"/>
      <c r="EPE233" s="14"/>
      <c r="EPF233" s="14"/>
      <c r="EPG233" s="14"/>
      <c r="EPH233" s="14"/>
      <c r="EPI233" s="14"/>
      <c r="EPJ233" s="14"/>
      <c r="EPK233" s="14"/>
      <c r="EPL233" s="14"/>
      <c r="EPM233" s="14"/>
      <c r="EPN233" s="14"/>
      <c r="EPO233" s="14"/>
      <c r="EPP233" s="14"/>
      <c r="EPQ233" s="14"/>
      <c r="EPR233" s="14"/>
      <c r="EPS233" s="14"/>
      <c r="EPT233" s="14"/>
      <c r="EPU233" s="14"/>
      <c r="EPV233" s="14"/>
      <c r="EPW233" s="14"/>
      <c r="EPX233" s="14"/>
      <c r="EPY233" s="14"/>
      <c r="EPZ233" s="14"/>
      <c r="EQA233" s="14"/>
      <c r="EQB233" s="14"/>
      <c r="EQC233" s="14"/>
      <c r="EQD233" s="14"/>
      <c r="EQE233" s="14"/>
      <c r="EQF233" s="14"/>
      <c r="EQG233" s="14"/>
      <c r="EQH233" s="14"/>
      <c r="EQI233" s="14"/>
      <c r="EQJ233" s="14"/>
      <c r="EQK233" s="14"/>
      <c r="EQL233" s="14"/>
      <c r="EQM233" s="14"/>
      <c r="EQN233" s="14"/>
      <c r="EQO233" s="14"/>
      <c r="EQP233" s="14"/>
      <c r="EQQ233" s="14"/>
      <c r="EQR233" s="14"/>
      <c r="EQS233" s="14"/>
      <c r="EQT233" s="14"/>
      <c r="EQU233" s="14"/>
      <c r="EQV233" s="14"/>
      <c r="EQW233" s="14"/>
      <c r="EQX233" s="14"/>
      <c r="EQY233" s="14"/>
      <c r="EQZ233" s="14"/>
      <c r="ERA233" s="14"/>
      <c r="ERB233" s="14"/>
      <c r="ERC233" s="14"/>
      <c r="ERD233" s="14"/>
      <c r="ERE233" s="14"/>
      <c r="ERF233" s="14"/>
      <c r="ERG233" s="14"/>
      <c r="ERH233" s="14"/>
      <c r="ERI233" s="14"/>
      <c r="ERJ233" s="14"/>
      <c r="ERK233" s="14"/>
      <c r="ERL233" s="14"/>
      <c r="ERM233" s="14"/>
      <c r="ERN233" s="14"/>
      <c r="ERO233" s="14"/>
      <c r="ERP233" s="14"/>
      <c r="ERQ233" s="14"/>
      <c r="ERR233" s="14"/>
      <c r="ERS233" s="14"/>
      <c r="ERT233" s="14"/>
      <c r="ERU233" s="14"/>
      <c r="ERV233" s="14"/>
      <c r="ERW233" s="14"/>
      <c r="ERX233" s="14"/>
      <c r="ERY233" s="14"/>
      <c r="ERZ233" s="14"/>
      <c r="ESA233" s="14"/>
      <c r="ESB233" s="14"/>
      <c r="ESC233" s="14"/>
      <c r="ESD233" s="14"/>
      <c r="ESE233" s="14"/>
      <c r="ESF233" s="14"/>
      <c r="ESG233" s="14"/>
      <c r="ESH233" s="14"/>
      <c r="ESI233" s="14"/>
      <c r="ESJ233" s="14"/>
      <c r="ESK233" s="14"/>
      <c r="ESL233" s="14"/>
      <c r="ESM233" s="14"/>
      <c r="ESN233" s="14"/>
      <c r="ESO233" s="14"/>
      <c r="ESP233" s="14"/>
      <c r="ESQ233" s="14"/>
      <c r="ESR233" s="14"/>
      <c r="ESS233" s="14"/>
      <c r="EST233" s="14"/>
      <c r="ESU233" s="14"/>
      <c r="ESV233" s="14"/>
      <c r="ESW233" s="14"/>
      <c r="ESX233" s="14"/>
      <c r="ESY233" s="14"/>
      <c r="ESZ233" s="14"/>
      <c r="ETA233" s="14"/>
      <c r="ETB233" s="14"/>
      <c r="ETC233" s="14"/>
      <c r="ETD233" s="14"/>
      <c r="ETE233" s="14"/>
      <c r="ETF233" s="14"/>
      <c r="ETG233" s="14"/>
      <c r="ETH233" s="14"/>
      <c r="ETI233" s="14"/>
      <c r="ETJ233" s="14"/>
      <c r="ETK233" s="14"/>
      <c r="ETL233" s="14"/>
      <c r="ETM233" s="14"/>
      <c r="ETN233" s="14"/>
      <c r="ETO233" s="14"/>
      <c r="ETP233" s="14"/>
      <c r="ETQ233" s="14"/>
      <c r="ETR233" s="14"/>
      <c r="ETS233" s="14"/>
      <c r="ETT233" s="14"/>
      <c r="ETU233" s="14"/>
      <c r="ETV233" s="14"/>
      <c r="ETW233" s="14"/>
      <c r="ETX233" s="14"/>
      <c r="ETY233" s="14"/>
      <c r="ETZ233" s="14"/>
      <c r="EUA233" s="14"/>
      <c r="EUB233" s="14"/>
      <c r="EUC233" s="14"/>
      <c r="EUD233" s="14"/>
      <c r="EUE233" s="14"/>
      <c r="EUF233" s="14"/>
      <c r="EUG233" s="14"/>
      <c r="EUH233" s="14"/>
      <c r="EUI233" s="14"/>
      <c r="EUJ233" s="14"/>
      <c r="EUK233" s="14"/>
      <c r="EUL233" s="14"/>
      <c r="EUM233" s="14"/>
      <c r="EUN233" s="14"/>
      <c r="EUO233" s="14"/>
      <c r="EUP233" s="14"/>
      <c r="EUQ233" s="14"/>
      <c r="EUR233" s="14"/>
      <c r="EUS233" s="14"/>
      <c r="EUT233" s="14"/>
      <c r="EUU233" s="14"/>
      <c r="EUV233" s="14"/>
      <c r="EUW233" s="14"/>
      <c r="EUX233" s="14"/>
      <c r="EUY233" s="14"/>
      <c r="EUZ233" s="14"/>
      <c r="EVA233" s="14"/>
      <c r="EVB233" s="14"/>
      <c r="EVC233" s="14"/>
      <c r="EVD233" s="14"/>
      <c r="EVE233" s="14"/>
      <c r="EVF233" s="14"/>
      <c r="EVG233" s="14"/>
      <c r="EVH233" s="14"/>
      <c r="EVI233" s="14"/>
      <c r="EVJ233" s="14"/>
      <c r="EVK233" s="14"/>
      <c r="EVL233" s="14"/>
      <c r="EVM233" s="14"/>
      <c r="EVN233" s="14"/>
      <c r="EVO233" s="14"/>
      <c r="EVP233" s="14"/>
      <c r="EVQ233" s="14"/>
      <c r="EVR233" s="14"/>
      <c r="EVS233" s="14"/>
      <c r="EVT233" s="14"/>
      <c r="EVU233" s="14"/>
      <c r="EVV233" s="14"/>
      <c r="EVW233" s="14"/>
      <c r="EVX233" s="14"/>
      <c r="EVY233" s="14"/>
      <c r="EVZ233" s="14"/>
      <c r="EWA233" s="14"/>
      <c r="EWB233" s="14"/>
      <c r="EWC233" s="14"/>
      <c r="EWD233" s="14"/>
      <c r="EWE233" s="14"/>
      <c r="EWF233" s="14"/>
      <c r="EWG233" s="14"/>
      <c r="EWH233" s="14"/>
      <c r="EWI233" s="14"/>
      <c r="EWJ233" s="14"/>
      <c r="EWK233" s="14"/>
      <c r="EWL233" s="14"/>
      <c r="EWM233" s="14"/>
      <c r="EWN233" s="14"/>
      <c r="EWO233" s="14"/>
      <c r="EWP233" s="14"/>
      <c r="EWQ233" s="14"/>
      <c r="EWR233" s="14"/>
      <c r="EWS233" s="14"/>
      <c r="EWT233" s="14"/>
      <c r="EWU233" s="14"/>
      <c r="EWV233" s="14"/>
      <c r="EWW233" s="14"/>
      <c r="EWX233" s="14"/>
      <c r="EWY233" s="14"/>
      <c r="EWZ233" s="14"/>
      <c r="EXA233" s="14"/>
      <c r="EXB233" s="14"/>
      <c r="EXC233" s="14"/>
      <c r="EXD233" s="14"/>
      <c r="EXE233" s="14"/>
      <c r="EXF233" s="14"/>
      <c r="EXG233" s="14"/>
      <c r="EXH233" s="14"/>
      <c r="EXI233" s="14"/>
      <c r="EXJ233" s="14"/>
      <c r="EXK233" s="14"/>
      <c r="EXL233" s="14"/>
      <c r="EXM233" s="14"/>
      <c r="EXN233" s="14"/>
      <c r="EXO233" s="14"/>
      <c r="EXP233" s="14"/>
      <c r="EXQ233" s="14"/>
      <c r="EXR233" s="14"/>
      <c r="EXS233" s="14"/>
      <c r="EXT233" s="14"/>
      <c r="EXU233" s="14"/>
      <c r="EXV233" s="14"/>
      <c r="EXW233" s="14"/>
      <c r="EXX233" s="14"/>
      <c r="EXY233" s="14"/>
      <c r="EXZ233" s="14"/>
      <c r="EYA233" s="14"/>
      <c r="EYB233" s="14"/>
      <c r="EYC233" s="14"/>
      <c r="EYD233" s="14"/>
      <c r="EYE233" s="14"/>
      <c r="EYF233" s="14"/>
      <c r="EYG233" s="14"/>
      <c r="EYH233" s="14"/>
      <c r="EYI233" s="14"/>
      <c r="EYJ233" s="14"/>
      <c r="EYK233" s="14"/>
      <c r="EYL233" s="14"/>
      <c r="EYM233" s="14"/>
      <c r="EYN233" s="14"/>
      <c r="EYO233" s="14"/>
      <c r="EYP233" s="14"/>
      <c r="EYQ233" s="14"/>
      <c r="EYR233" s="14"/>
      <c r="EYS233" s="14"/>
      <c r="EYT233" s="14"/>
      <c r="EYU233" s="14"/>
      <c r="EYV233" s="14"/>
      <c r="EYW233" s="14"/>
      <c r="EYX233" s="14"/>
      <c r="EYY233" s="14"/>
      <c r="EYZ233" s="14"/>
      <c r="EZA233" s="14"/>
      <c r="EZB233" s="14"/>
      <c r="EZC233" s="14"/>
      <c r="EZD233" s="14"/>
      <c r="EZE233" s="14"/>
      <c r="EZF233" s="14"/>
      <c r="EZG233" s="14"/>
      <c r="EZH233" s="14"/>
      <c r="EZI233" s="14"/>
      <c r="EZJ233" s="14"/>
      <c r="EZK233" s="14"/>
      <c r="EZL233" s="14"/>
      <c r="EZM233" s="14"/>
      <c r="EZN233" s="14"/>
      <c r="EZO233" s="14"/>
      <c r="EZP233" s="14"/>
      <c r="EZQ233" s="14"/>
      <c r="EZR233" s="14"/>
      <c r="EZS233" s="14"/>
      <c r="EZT233" s="14"/>
      <c r="EZU233" s="14"/>
      <c r="EZV233" s="14"/>
      <c r="EZW233" s="14"/>
      <c r="EZX233" s="14"/>
      <c r="EZY233" s="14"/>
      <c r="EZZ233" s="14"/>
      <c r="FAA233" s="14"/>
      <c r="FAB233" s="14"/>
      <c r="FAC233" s="14"/>
      <c r="FAD233" s="14"/>
      <c r="FAE233" s="14"/>
      <c r="FAF233" s="14"/>
      <c r="FAG233" s="14"/>
      <c r="FAH233" s="14"/>
      <c r="FAI233" s="14"/>
      <c r="FAJ233" s="14"/>
      <c r="FAK233" s="14"/>
      <c r="FAL233" s="14"/>
      <c r="FAM233" s="14"/>
      <c r="FAN233" s="14"/>
      <c r="FAO233" s="14"/>
      <c r="FAP233" s="14"/>
      <c r="FAQ233" s="14"/>
      <c r="FAR233" s="14"/>
      <c r="FAS233" s="14"/>
      <c r="FAT233" s="14"/>
      <c r="FAU233" s="14"/>
      <c r="FAV233" s="14"/>
      <c r="FAW233" s="14"/>
      <c r="FAX233" s="14"/>
      <c r="FAY233" s="14"/>
      <c r="FAZ233" s="14"/>
      <c r="FBA233" s="14"/>
      <c r="FBB233" s="14"/>
      <c r="FBC233" s="14"/>
      <c r="FBD233" s="14"/>
      <c r="FBE233" s="14"/>
      <c r="FBF233" s="14"/>
      <c r="FBG233" s="14"/>
      <c r="FBH233" s="14"/>
      <c r="FBI233" s="14"/>
      <c r="FBJ233" s="14"/>
      <c r="FBK233" s="14"/>
      <c r="FBL233" s="14"/>
      <c r="FBM233" s="14"/>
      <c r="FBN233" s="14"/>
      <c r="FBO233" s="14"/>
      <c r="FBP233" s="14"/>
      <c r="FBQ233" s="14"/>
      <c r="FBR233" s="14"/>
      <c r="FBS233" s="14"/>
      <c r="FBT233" s="14"/>
      <c r="FBU233" s="14"/>
      <c r="FBV233" s="14"/>
      <c r="FBW233" s="14"/>
      <c r="FBX233" s="14"/>
      <c r="FBY233" s="14"/>
      <c r="FBZ233" s="14"/>
      <c r="FCA233" s="14"/>
      <c r="FCB233" s="14"/>
      <c r="FCC233" s="14"/>
      <c r="FCD233" s="14"/>
      <c r="FCE233" s="14"/>
      <c r="FCF233" s="14"/>
      <c r="FCG233" s="14"/>
      <c r="FCH233" s="14"/>
      <c r="FCI233" s="14"/>
      <c r="FCJ233" s="14"/>
      <c r="FCK233" s="14"/>
      <c r="FCL233" s="14"/>
      <c r="FCM233" s="14"/>
      <c r="FCN233" s="14"/>
      <c r="FCO233" s="14"/>
      <c r="FCP233" s="14"/>
      <c r="FCQ233" s="14"/>
      <c r="FCR233" s="14"/>
      <c r="FCS233" s="14"/>
      <c r="FCT233" s="14"/>
      <c r="FCU233" s="14"/>
      <c r="FCV233" s="14"/>
      <c r="FCW233" s="14"/>
      <c r="FCX233" s="14"/>
      <c r="FCY233" s="14"/>
      <c r="FCZ233" s="14"/>
      <c r="FDA233" s="14"/>
      <c r="FDB233" s="14"/>
      <c r="FDC233" s="14"/>
      <c r="FDD233" s="14"/>
      <c r="FDE233" s="14"/>
      <c r="FDF233" s="14"/>
      <c r="FDG233" s="14"/>
      <c r="FDH233" s="14"/>
      <c r="FDI233" s="14"/>
      <c r="FDJ233" s="14"/>
      <c r="FDK233" s="14"/>
      <c r="FDL233" s="14"/>
      <c r="FDM233" s="14"/>
      <c r="FDN233" s="14"/>
      <c r="FDO233" s="14"/>
      <c r="FDP233" s="14"/>
      <c r="FDQ233" s="14"/>
      <c r="FDR233" s="14"/>
      <c r="FDS233" s="14"/>
      <c r="FDT233" s="14"/>
      <c r="FDU233" s="14"/>
      <c r="FDV233" s="14"/>
      <c r="FDW233" s="14"/>
      <c r="FDX233" s="14"/>
      <c r="FDY233" s="14"/>
      <c r="FDZ233" s="14"/>
      <c r="FEA233" s="14"/>
      <c r="FEB233" s="14"/>
      <c r="FEC233" s="14"/>
      <c r="FED233" s="14"/>
      <c r="FEE233" s="14"/>
      <c r="FEF233" s="14"/>
      <c r="FEG233" s="14"/>
      <c r="FEH233" s="14"/>
      <c r="FEI233" s="14"/>
      <c r="FEJ233" s="14"/>
      <c r="FEK233" s="14"/>
      <c r="FEL233" s="14"/>
      <c r="FEM233" s="14"/>
      <c r="FEN233" s="14"/>
      <c r="FEO233" s="14"/>
      <c r="FEP233" s="14"/>
      <c r="FEQ233" s="14"/>
      <c r="FER233" s="14"/>
      <c r="FES233" s="14"/>
      <c r="FET233" s="14"/>
      <c r="FEU233" s="14"/>
      <c r="FEV233" s="14"/>
      <c r="FEW233" s="14"/>
      <c r="FEX233" s="14"/>
      <c r="FEY233" s="14"/>
      <c r="FEZ233" s="14"/>
      <c r="FFA233" s="14"/>
      <c r="FFB233" s="14"/>
      <c r="FFC233" s="14"/>
      <c r="FFD233" s="14"/>
      <c r="FFE233" s="14"/>
      <c r="FFF233" s="14"/>
      <c r="FFG233" s="14"/>
      <c r="FFH233" s="14"/>
      <c r="FFI233" s="14"/>
      <c r="FFJ233" s="14"/>
      <c r="FFK233" s="14"/>
      <c r="FFL233" s="14"/>
      <c r="FFM233" s="14"/>
      <c r="FFN233" s="14"/>
      <c r="FFO233" s="14"/>
      <c r="FFP233" s="14"/>
      <c r="FFQ233" s="14"/>
      <c r="FFR233" s="14"/>
      <c r="FFS233" s="14"/>
      <c r="FFT233" s="14"/>
      <c r="FFU233" s="14"/>
      <c r="FFV233" s="14"/>
      <c r="FFW233" s="14"/>
      <c r="FFX233" s="14"/>
      <c r="FFY233" s="14"/>
      <c r="FFZ233" s="14"/>
      <c r="FGA233" s="14"/>
      <c r="FGB233" s="14"/>
      <c r="FGC233" s="14"/>
      <c r="FGD233" s="14"/>
      <c r="FGE233" s="14"/>
      <c r="FGF233" s="14"/>
      <c r="FGG233" s="14"/>
      <c r="FGH233" s="14"/>
      <c r="FGI233" s="14"/>
      <c r="FGJ233" s="14"/>
      <c r="FGK233" s="14"/>
      <c r="FGL233" s="14"/>
      <c r="FGM233" s="14"/>
      <c r="FGN233" s="14"/>
      <c r="FGO233" s="14"/>
      <c r="FGP233" s="14"/>
      <c r="FGQ233" s="14"/>
      <c r="FGR233" s="14"/>
      <c r="FGS233" s="14"/>
      <c r="FGT233" s="14"/>
      <c r="FGU233" s="14"/>
      <c r="FGV233" s="14"/>
      <c r="FGW233" s="14"/>
      <c r="FGX233" s="14"/>
      <c r="FGY233" s="14"/>
      <c r="FGZ233" s="14"/>
      <c r="FHA233" s="14"/>
      <c r="FHB233" s="14"/>
      <c r="FHC233" s="14"/>
      <c r="FHD233" s="14"/>
      <c r="FHE233" s="14"/>
      <c r="FHF233" s="14"/>
      <c r="FHG233" s="14"/>
      <c r="FHH233" s="14"/>
      <c r="FHI233" s="14"/>
      <c r="FHJ233" s="14"/>
      <c r="FHK233" s="14"/>
      <c r="FHL233" s="14"/>
      <c r="FHM233" s="14"/>
      <c r="FHN233" s="14"/>
      <c r="FHO233" s="14"/>
      <c r="FHP233" s="14"/>
      <c r="FHQ233" s="14"/>
      <c r="FHR233" s="14"/>
      <c r="FHS233" s="14"/>
      <c r="FHT233" s="14"/>
      <c r="FHU233" s="14"/>
      <c r="FHV233" s="14"/>
      <c r="FHW233" s="14"/>
      <c r="FHX233" s="14"/>
      <c r="FHY233" s="14"/>
      <c r="FHZ233" s="14"/>
      <c r="FIA233" s="14"/>
      <c r="FIB233" s="14"/>
      <c r="FIC233" s="14"/>
      <c r="FID233" s="14"/>
      <c r="FIE233" s="14"/>
      <c r="FIF233" s="14"/>
      <c r="FIG233" s="14"/>
      <c r="FIH233" s="14"/>
      <c r="FII233" s="14"/>
      <c r="FIJ233" s="14"/>
      <c r="FIK233" s="14"/>
      <c r="FIL233" s="14"/>
      <c r="FIM233" s="14"/>
      <c r="FIN233" s="14"/>
      <c r="FIO233" s="14"/>
      <c r="FIP233" s="14"/>
      <c r="FIQ233" s="14"/>
      <c r="FIR233" s="14"/>
      <c r="FIS233" s="14"/>
      <c r="FIT233" s="14"/>
      <c r="FIU233" s="14"/>
      <c r="FIV233" s="14"/>
      <c r="FIW233" s="14"/>
      <c r="FIX233" s="14"/>
      <c r="FIY233" s="14"/>
      <c r="FIZ233" s="14"/>
      <c r="FJA233" s="14"/>
      <c r="FJB233" s="14"/>
      <c r="FJC233" s="14"/>
      <c r="FJD233" s="14"/>
      <c r="FJE233" s="14"/>
      <c r="FJF233" s="14"/>
      <c r="FJG233" s="14"/>
      <c r="FJH233" s="14"/>
      <c r="FJI233" s="14"/>
      <c r="FJJ233" s="14"/>
      <c r="FJK233" s="14"/>
      <c r="FJL233" s="14"/>
      <c r="FJM233" s="14"/>
      <c r="FJN233" s="14"/>
      <c r="FJO233" s="14"/>
      <c r="FJP233" s="14"/>
      <c r="FJQ233" s="14"/>
      <c r="FJR233" s="14"/>
      <c r="FJS233" s="14"/>
      <c r="FJT233" s="14"/>
      <c r="FJU233" s="14"/>
      <c r="FJV233" s="14"/>
      <c r="FJW233" s="14"/>
      <c r="FJX233" s="14"/>
      <c r="FJY233" s="14"/>
      <c r="FJZ233" s="14"/>
      <c r="FKA233" s="14"/>
      <c r="FKB233" s="14"/>
      <c r="FKC233" s="14"/>
      <c r="FKD233" s="14"/>
      <c r="FKE233" s="14"/>
      <c r="FKF233" s="14"/>
      <c r="FKG233" s="14"/>
      <c r="FKH233" s="14"/>
      <c r="FKI233" s="14"/>
      <c r="FKJ233" s="14"/>
      <c r="FKK233" s="14"/>
      <c r="FKL233" s="14"/>
      <c r="FKM233" s="14"/>
      <c r="FKN233" s="14"/>
      <c r="FKO233" s="14"/>
      <c r="FKP233" s="14"/>
      <c r="FKQ233" s="14"/>
      <c r="FKR233" s="14"/>
      <c r="FKS233" s="14"/>
      <c r="FKT233" s="14"/>
      <c r="FKU233" s="14"/>
      <c r="FKV233" s="14"/>
      <c r="FKW233" s="14"/>
      <c r="FKX233" s="14"/>
      <c r="FKY233" s="14"/>
      <c r="FKZ233" s="14"/>
      <c r="FLA233" s="14"/>
      <c r="FLB233" s="14"/>
      <c r="FLC233" s="14"/>
      <c r="FLD233" s="14"/>
      <c r="FLE233" s="14"/>
      <c r="FLF233" s="14"/>
      <c r="FLG233" s="14"/>
      <c r="FLH233" s="14"/>
      <c r="FLI233" s="14"/>
      <c r="FLJ233" s="14"/>
      <c r="FLK233" s="14"/>
      <c r="FLL233" s="14"/>
      <c r="FLM233" s="14"/>
      <c r="FLN233" s="14"/>
      <c r="FLO233" s="14"/>
      <c r="FLP233" s="14"/>
      <c r="FLQ233" s="14"/>
      <c r="FLR233" s="14"/>
      <c r="FLS233" s="14"/>
      <c r="FLT233" s="14"/>
      <c r="FLU233" s="14"/>
      <c r="FLV233" s="14"/>
      <c r="FLW233" s="14"/>
      <c r="FLX233" s="14"/>
      <c r="FLY233" s="14"/>
      <c r="FLZ233" s="14"/>
      <c r="FMA233" s="14"/>
      <c r="FMB233" s="14"/>
      <c r="FMC233" s="14"/>
      <c r="FMD233" s="14"/>
      <c r="FME233" s="14"/>
      <c r="FMF233" s="14"/>
      <c r="FMG233" s="14"/>
      <c r="FMH233" s="14"/>
      <c r="FMI233" s="14"/>
      <c r="FMJ233" s="14"/>
      <c r="FMK233" s="14"/>
      <c r="FML233" s="14"/>
      <c r="FMM233" s="14"/>
      <c r="FMN233" s="14"/>
      <c r="FMO233" s="14"/>
      <c r="FMP233" s="14"/>
      <c r="FMQ233" s="14"/>
      <c r="FMR233" s="14"/>
      <c r="FMS233" s="14"/>
      <c r="FMT233" s="14"/>
      <c r="FMU233" s="14"/>
      <c r="FMV233" s="14"/>
      <c r="FMW233" s="14"/>
      <c r="FMX233" s="14"/>
      <c r="FMY233" s="14"/>
      <c r="FMZ233" s="14"/>
      <c r="FNA233" s="14"/>
      <c r="FNB233" s="14"/>
      <c r="FNC233" s="14"/>
      <c r="FND233" s="14"/>
      <c r="FNE233" s="14"/>
      <c r="FNF233" s="14"/>
      <c r="FNG233" s="14"/>
      <c r="FNH233" s="14"/>
      <c r="FNI233" s="14"/>
      <c r="FNJ233" s="14"/>
      <c r="FNK233" s="14"/>
      <c r="FNL233" s="14"/>
      <c r="FNM233" s="14"/>
      <c r="FNN233" s="14"/>
      <c r="FNO233" s="14"/>
      <c r="FNP233" s="14"/>
      <c r="FNQ233" s="14"/>
      <c r="FNR233" s="14"/>
      <c r="FNS233" s="14"/>
      <c r="FNT233" s="14"/>
      <c r="FNU233" s="14"/>
      <c r="FNV233" s="14"/>
      <c r="FNW233" s="14"/>
      <c r="FNX233" s="14"/>
      <c r="FNY233" s="14"/>
      <c r="FNZ233" s="14"/>
      <c r="FOA233" s="14"/>
      <c r="FOB233" s="14"/>
      <c r="FOC233" s="14"/>
      <c r="FOD233" s="14"/>
      <c r="FOE233" s="14"/>
      <c r="FOF233" s="14"/>
      <c r="FOG233" s="14"/>
      <c r="FOH233" s="14"/>
      <c r="FOI233" s="14"/>
      <c r="FOJ233" s="14"/>
      <c r="FOK233" s="14"/>
      <c r="FOL233" s="14"/>
      <c r="FOM233" s="14"/>
      <c r="FON233" s="14"/>
      <c r="FOO233" s="14"/>
      <c r="FOP233" s="14"/>
      <c r="FOQ233" s="14"/>
      <c r="FOR233" s="14"/>
      <c r="FOS233" s="14"/>
      <c r="FOT233" s="14"/>
      <c r="FOU233" s="14"/>
      <c r="FOV233" s="14"/>
      <c r="FOW233" s="14"/>
      <c r="FOX233" s="14"/>
      <c r="FOY233" s="14"/>
      <c r="FOZ233" s="14"/>
      <c r="FPA233" s="14"/>
      <c r="FPB233" s="14"/>
      <c r="FPC233" s="14"/>
      <c r="FPD233" s="14"/>
      <c r="FPE233" s="14"/>
      <c r="FPF233" s="14"/>
      <c r="FPG233" s="14"/>
      <c r="FPH233" s="14"/>
      <c r="FPI233" s="14"/>
      <c r="FPJ233" s="14"/>
      <c r="FPK233" s="14"/>
      <c r="FPL233" s="14"/>
      <c r="FPM233" s="14"/>
      <c r="FPN233" s="14"/>
      <c r="FPO233" s="14"/>
      <c r="FPP233" s="14"/>
      <c r="FPQ233" s="14"/>
      <c r="FPR233" s="14"/>
      <c r="FPS233" s="14"/>
      <c r="FPT233" s="14"/>
      <c r="FPU233" s="14"/>
      <c r="FPV233" s="14"/>
      <c r="FPW233" s="14"/>
      <c r="FPX233" s="14"/>
      <c r="FPY233" s="14"/>
      <c r="FPZ233" s="14"/>
      <c r="FQA233" s="14"/>
      <c r="FQB233" s="14"/>
      <c r="FQC233" s="14"/>
      <c r="FQD233" s="14"/>
      <c r="FQE233" s="14"/>
      <c r="FQF233" s="14"/>
      <c r="FQG233" s="14"/>
      <c r="FQH233" s="14"/>
      <c r="FQI233" s="14"/>
      <c r="FQJ233" s="14"/>
      <c r="FQK233" s="14"/>
      <c r="FQL233" s="14"/>
      <c r="FQM233" s="14"/>
      <c r="FQN233" s="14"/>
      <c r="FQO233" s="14"/>
      <c r="FQP233" s="14"/>
      <c r="FQQ233" s="14"/>
      <c r="FQR233" s="14"/>
      <c r="FQS233" s="14"/>
      <c r="FQT233" s="14"/>
      <c r="FQU233" s="14"/>
      <c r="FQV233" s="14"/>
      <c r="FQW233" s="14"/>
      <c r="FQX233" s="14"/>
      <c r="FQY233" s="14"/>
      <c r="FQZ233" s="14"/>
      <c r="FRA233" s="14"/>
      <c r="FRB233" s="14"/>
      <c r="FRC233" s="14"/>
      <c r="FRD233" s="14"/>
      <c r="FRE233" s="14"/>
      <c r="FRF233" s="14"/>
      <c r="FRG233" s="14"/>
      <c r="FRH233" s="14"/>
      <c r="FRI233" s="14"/>
      <c r="FRJ233" s="14"/>
      <c r="FRK233" s="14"/>
      <c r="FRL233" s="14"/>
      <c r="FRM233" s="14"/>
      <c r="FRN233" s="14"/>
      <c r="FRO233" s="14"/>
      <c r="FRP233" s="14"/>
      <c r="FRQ233" s="14"/>
      <c r="FRR233" s="14"/>
      <c r="FRS233" s="14"/>
      <c r="FRT233" s="14"/>
      <c r="FRU233" s="14"/>
      <c r="FRV233" s="14"/>
      <c r="FRW233" s="14"/>
      <c r="FRX233" s="14"/>
      <c r="FRY233" s="14"/>
      <c r="FRZ233" s="14"/>
      <c r="FSA233" s="14"/>
      <c r="FSB233" s="14"/>
      <c r="FSC233" s="14"/>
      <c r="FSD233" s="14"/>
      <c r="FSE233" s="14"/>
      <c r="FSF233" s="14"/>
      <c r="FSG233" s="14"/>
      <c r="FSH233" s="14"/>
      <c r="FSI233" s="14"/>
      <c r="FSJ233" s="14"/>
      <c r="FSK233" s="14"/>
      <c r="FSL233" s="14"/>
      <c r="FSM233" s="14"/>
      <c r="FSN233" s="14"/>
      <c r="FSO233" s="14"/>
      <c r="FSP233" s="14"/>
      <c r="FSQ233" s="14"/>
      <c r="FSR233" s="14"/>
      <c r="FSS233" s="14"/>
      <c r="FST233" s="14"/>
      <c r="FSU233" s="14"/>
      <c r="FSV233" s="14"/>
      <c r="FSW233" s="14"/>
      <c r="FSX233" s="14"/>
      <c r="FSY233" s="14"/>
      <c r="FSZ233" s="14"/>
      <c r="FTA233" s="14"/>
      <c r="FTB233" s="14"/>
      <c r="FTC233" s="14"/>
      <c r="FTD233" s="14"/>
      <c r="FTE233" s="14"/>
      <c r="FTF233" s="14"/>
      <c r="FTG233" s="14"/>
      <c r="FTH233" s="14"/>
      <c r="FTI233" s="14"/>
      <c r="FTJ233" s="14"/>
      <c r="FTK233" s="14"/>
      <c r="FTL233" s="14"/>
      <c r="FTM233" s="14"/>
      <c r="FTN233" s="14"/>
      <c r="FTO233" s="14"/>
      <c r="FTP233" s="14"/>
      <c r="FTQ233" s="14"/>
      <c r="FTR233" s="14"/>
      <c r="FTS233" s="14"/>
      <c r="FTT233" s="14"/>
      <c r="FTU233" s="14"/>
      <c r="FTV233" s="14"/>
      <c r="FTW233" s="14"/>
      <c r="FTX233" s="14"/>
      <c r="FTY233" s="14"/>
      <c r="FTZ233" s="14"/>
      <c r="FUA233" s="14"/>
      <c r="FUB233" s="14"/>
      <c r="FUC233" s="14"/>
      <c r="FUD233" s="14"/>
      <c r="FUE233" s="14"/>
      <c r="FUF233" s="14"/>
      <c r="FUG233" s="14"/>
      <c r="FUH233" s="14"/>
      <c r="FUI233" s="14"/>
      <c r="FUJ233" s="14"/>
      <c r="FUK233" s="14"/>
      <c r="FUL233" s="14"/>
      <c r="FUM233" s="14"/>
      <c r="FUN233" s="14"/>
      <c r="FUO233" s="14"/>
      <c r="FUP233" s="14"/>
      <c r="FUQ233" s="14"/>
      <c r="FUR233" s="14"/>
      <c r="FUS233" s="14"/>
      <c r="FUT233" s="14"/>
      <c r="FUU233" s="14"/>
      <c r="FUV233" s="14"/>
      <c r="FUW233" s="14"/>
      <c r="FUX233" s="14"/>
      <c r="FUY233" s="14"/>
      <c r="FUZ233" s="14"/>
      <c r="FVA233" s="14"/>
      <c r="FVB233" s="14"/>
      <c r="FVC233" s="14"/>
      <c r="FVD233" s="14"/>
      <c r="FVE233" s="14"/>
      <c r="FVF233" s="14"/>
      <c r="FVG233" s="14"/>
      <c r="FVH233" s="14"/>
      <c r="FVI233" s="14"/>
      <c r="FVJ233" s="14"/>
      <c r="FVK233" s="14"/>
      <c r="FVL233" s="14"/>
      <c r="FVM233" s="14"/>
      <c r="FVN233" s="14"/>
      <c r="FVO233" s="14"/>
      <c r="FVP233" s="14"/>
      <c r="FVQ233" s="14"/>
      <c r="FVR233" s="14"/>
      <c r="FVS233" s="14"/>
      <c r="FVT233" s="14"/>
      <c r="FVU233" s="14"/>
      <c r="FVV233" s="14"/>
      <c r="FVW233" s="14"/>
      <c r="FVX233" s="14"/>
      <c r="FVY233" s="14"/>
      <c r="FVZ233" s="14"/>
      <c r="FWA233" s="14"/>
      <c r="FWB233" s="14"/>
      <c r="FWC233" s="14"/>
      <c r="FWD233" s="14"/>
      <c r="FWE233" s="14"/>
      <c r="FWF233" s="14"/>
      <c r="FWG233" s="14"/>
      <c r="FWH233" s="14"/>
      <c r="FWI233" s="14"/>
      <c r="FWJ233" s="14"/>
      <c r="FWK233" s="14"/>
      <c r="FWL233" s="14"/>
      <c r="FWM233" s="14"/>
      <c r="FWN233" s="14"/>
      <c r="FWO233" s="14"/>
      <c r="FWP233" s="14"/>
      <c r="FWQ233" s="14"/>
      <c r="FWR233" s="14"/>
      <c r="FWS233" s="14"/>
      <c r="FWT233" s="14"/>
      <c r="FWU233" s="14"/>
      <c r="FWV233" s="14"/>
      <c r="FWW233" s="14"/>
      <c r="FWX233" s="14"/>
      <c r="FWY233" s="14"/>
      <c r="FWZ233" s="14"/>
      <c r="FXA233" s="14"/>
      <c r="FXB233" s="14"/>
      <c r="FXC233" s="14"/>
      <c r="FXD233" s="14"/>
      <c r="FXE233" s="14"/>
      <c r="FXF233" s="14"/>
      <c r="FXG233" s="14"/>
      <c r="FXH233" s="14"/>
      <c r="FXI233" s="14"/>
      <c r="FXJ233" s="14"/>
      <c r="FXK233" s="14"/>
      <c r="FXL233" s="14"/>
      <c r="FXM233" s="14"/>
      <c r="FXN233" s="14"/>
      <c r="FXO233" s="14"/>
      <c r="FXP233" s="14"/>
      <c r="FXQ233" s="14"/>
      <c r="FXR233" s="14"/>
      <c r="FXS233" s="14"/>
      <c r="FXT233" s="14"/>
      <c r="FXU233" s="14"/>
      <c r="FXV233" s="14"/>
      <c r="FXW233" s="14"/>
      <c r="FXX233" s="14"/>
      <c r="FXY233" s="14"/>
      <c r="FXZ233" s="14"/>
      <c r="FYA233" s="14"/>
      <c r="FYB233" s="14"/>
      <c r="FYC233" s="14"/>
      <c r="FYD233" s="14"/>
      <c r="FYE233" s="14"/>
      <c r="FYF233" s="14"/>
      <c r="FYG233" s="14"/>
      <c r="FYH233" s="14"/>
      <c r="FYI233" s="14"/>
      <c r="FYJ233" s="14"/>
      <c r="FYK233" s="14"/>
      <c r="FYL233" s="14"/>
      <c r="FYM233" s="14"/>
      <c r="FYN233" s="14"/>
      <c r="FYO233" s="14"/>
      <c r="FYP233" s="14"/>
      <c r="FYQ233" s="14"/>
      <c r="FYR233" s="14"/>
      <c r="FYS233" s="14"/>
      <c r="FYT233" s="14"/>
      <c r="FYU233" s="14"/>
      <c r="FYV233" s="14"/>
      <c r="FYW233" s="14"/>
      <c r="FYX233" s="14"/>
      <c r="FYY233" s="14"/>
      <c r="FYZ233" s="14"/>
      <c r="FZA233" s="14"/>
      <c r="FZB233" s="14"/>
      <c r="FZC233" s="14"/>
      <c r="FZD233" s="14"/>
      <c r="FZE233" s="14"/>
      <c r="FZF233" s="14"/>
      <c r="FZG233" s="14"/>
      <c r="FZH233" s="14"/>
      <c r="FZI233" s="14"/>
      <c r="FZJ233" s="14"/>
      <c r="FZK233" s="14"/>
      <c r="FZL233" s="14"/>
      <c r="FZM233" s="14"/>
      <c r="FZN233" s="14"/>
      <c r="FZO233" s="14"/>
      <c r="FZP233" s="14"/>
      <c r="FZQ233" s="14"/>
      <c r="FZR233" s="14"/>
      <c r="FZS233" s="14"/>
      <c r="FZT233" s="14"/>
      <c r="FZU233" s="14"/>
      <c r="FZV233" s="14"/>
      <c r="FZW233" s="14"/>
      <c r="FZX233" s="14"/>
      <c r="FZY233" s="14"/>
      <c r="FZZ233" s="14"/>
      <c r="GAA233" s="14"/>
      <c r="GAB233" s="14"/>
      <c r="GAC233" s="14"/>
      <c r="GAD233" s="14"/>
      <c r="GAE233" s="14"/>
      <c r="GAF233" s="14"/>
      <c r="GAG233" s="14"/>
      <c r="GAH233" s="14"/>
      <c r="GAI233" s="14"/>
      <c r="GAJ233" s="14"/>
      <c r="GAK233" s="14"/>
      <c r="GAL233" s="14"/>
      <c r="GAM233" s="14"/>
      <c r="GAN233" s="14"/>
      <c r="GAO233" s="14"/>
      <c r="GAP233" s="14"/>
      <c r="GAQ233" s="14"/>
      <c r="GAR233" s="14"/>
      <c r="GAS233" s="14"/>
      <c r="GAT233" s="14"/>
      <c r="GAU233" s="14"/>
      <c r="GAV233" s="14"/>
      <c r="GAW233" s="14"/>
      <c r="GAX233" s="14"/>
      <c r="GAY233" s="14"/>
      <c r="GAZ233" s="14"/>
      <c r="GBA233" s="14"/>
      <c r="GBB233" s="14"/>
      <c r="GBC233" s="14"/>
      <c r="GBD233" s="14"/>
      <c r="GBE233" s="14"/>
      <c r="GBF233" s="14"/>
      <c r="GBG233" s="14"/>
      <c r="GBH233" s="14"/>
      <c r="GBI233" s="14"/>
      <c r="GBJ233" s="14"/>
      <c r="GBK233" s="14"/>
      <c r="GBL233" s="14"/>
      <c r="GBM233" s="14"/>
      <c r="GBN233" s="14"/>
      <c r="GBO233" s="14"/>
      <c r="GBP233" s="14"/>
      <c r="GBQ233" s="14"/>
      <c r="GBR233" s="14"/>
      <c r="GBS233" s="14"/>
      <c r="GBT233" s="14"/>
      <c r="GBU233" s="14"/>
      <c r="GBV233" s="14"/>
      <c r="GBW233" s="14"/>
      <c r="GBX233" s="14"/>
      <c r="GBY233" s="14"/>
      <c r="GBZ233" s="14"/>
      <c r="GCA233" s="14"/>
      <c r="GCB233" s="14"/>
      <c r="GCC233" s="14"/>
      <c r="GCD233" s="14"/>
      <c r="GCE233" s="14"/>
      <c r="GCF233" s="14"/>
      <c r="GCG233" s="14"/>
      <c r="GCH233" s="14"/>
      <c r="GCI233" s="14"/>
      <c r="GCJ233" s="14"/>
      <c r="GCK233" s="14"/>
      <c r="GCL233" s="14"/>
      <c r="GCM233" s="14"/>
      <c r="GCN233" s="14"/>
      <c r="GCO233" s="14"/>
      <c r="GCP233" s="14"/>
      <c r="GCQ233" s="14"/>
      <c r="GCR233" s="14"/>
      <c r="GCS233" s="14"/>
      <c r="GCT233" s="14"/>
      <c r="GCU233" s="14"/>
      <c r="GCV233" s="14"/>
      <c r="GCW233" s="14"/>
      <c r="GCX233" s="14"/>
      <c r="GCY233" s="14"/>
      <c r="GCZ233" s="14"/>
      <c r="GDA233" s="14"/>
      <c r="GDB233" s="14"/>
      <c r="GDC233" s="14"/>
      <c r="GDD233" s="14"/>
      <c r="GDE233" s="14"/>
      <c r="GDF233" s="14"/>
      <c r="GDG233" s="14"/>
      <c r="GDH233" s="14"/>
      <c r="GDI233" s="14"/>
      <c r="GDJ233" s="14"/>
      <c r="GDK233" s="14"/>
      <c r="GDL233" s="14"/>
      <c r="GDM233" s="14"/>
      <c r="GDN233" s="14"/>
      <c r="GDO233" s="14"/>
      <c r="GDP233" s="14"/>
      <c r="GDQ233" s="14"/>
      <c r="GDR233" s="14"/>
      <c r="GDS233" s="14"/>
      <c r="GDT233" s="14"/>
      <c r="GDU233" s="14"/>
      <c r="GDV233" s="14"/>
      <c r="GDW233" s="14"/>
      <c r="GDX233" s="14"/>
      <c r="GDY233" s="14"/>
      <c r="GDZ233" s="14"/>
      <c r="GEA233" s="14"/>
      <c r="GEB233" s="14"/>
      <c r="GEC233" s="14"/>
      <c r="GED233" s="14"/>
      <c r="GEE233" s="14"/>
      <c r="GEF233" s="14"/>
      <c r="GEG233" s="14"/>
      <c r="GEH233" s="14"/>
      <c r="GEI233" s="14"/>
      <c r="GEJ233" s="14"/>
      <c r="GEK233" s="14"/>
      <c r="GEL233" s="14"/>
      <c r="GEM233" s="14"/>
      <c r="GEN233" s="14"/>
      <c r="GEO233" s="14"/>
      <c r="GEP233" s="14"/>
      <c r="GEQ233" s="14"/>
      <c r="GER233" s="14"/>
      <c r="GES233" s="14"/>
      <c r="GET233" s="14"/>
      <c r="GEU233" s="14"/>
      <c r="GEV233" s="14"/>
      <c r="GEW233" s="14"/>
      <c r="GEX233" s="14"/>
      <c r="GEY233" s="14"/>
      <c r="GEZ233" s="14"/>
      <c r="GFA233" s="14"/>
      <c r="GFB233" s="14"/>
      <c r="GFC233" s="14"/>
      <c r="GFD233" s="14"/>
      <c r="GFE233" s="14"/>
      <c r="GFF233" s="14"/>
      <c r="GFG233" s="14"/>
      <c r="GFH233" s="14"/>
      <c r="GFI233" s="14"/>
      <c r="GFJ233" s="14"/>
      <c r="GFK233" s="14"/>
      <c r="GFL233" s="14"/>
      <c r="GFM233" s="14"/>
      <c r="GFN233" s="14"/>
      <c r="GFO233" s="14"/>
      <c r="GFP233" s="14"/>
      <c r="GFQ233" s="14"/>
      <c r="GFR233" s="14"/>
      <c r="GFS233" s="14"/>
      <c r="GFT233" s="14"/>
      <c r="GFU233" s="14"/>
      <c r="GFV233" s="14"/>
      <c r="GFW233" s="14"/>
      <c r="GFX233" s="14"/>
      <c r="GFY233" s="14"/>
      <c r="GFZ233" s="14"/>
      <c r="GGA233" s="14"/>
      <c r="GGB233" s="14"/>
      <c r="GGC233" s="14"/>
      <c r="GGD233" s="14"/>
      <c r="GGE233" s="14"/>
      <c r="GGF233" s="14"/>
      <c r="GGG233" s="14"/>
      <c r="GGH233" s="14"/>
      <c r="GGI233" s="14"/>
      <c r="GGJ233" s="14"/>
      <c r="GGK233" s="14"/>
      <c r="GGL233" s="14"/>
      <c r="GGM233" s="14"/>
      <c r="GGN233" s="14"/>
      <c r="GGO233" s="14"/>
      <c r="GGP233" s="14"/>
      <c r="GGQ233" s="14"/>
      <c r="GGR233" s="14"/>
      <c r="GGS233" s="14"/>
      <c r="GGT233" s="14"/>
      <c r="GGU233" s="14"/>
      <c r="GGV233" s="14"/>
      <c r="GGW233" s="14"/>
      <c r="GGX233" s="14"/>
      <c r="GGY233" s="14"/>
      <c r="GGZ233" s="14"/>
      <c r="GHA233" s="14"/>
      <c r="GHB233" s="14"/>
      <c r="GHC233" s="14"/>
      <c r="GHD233" s="14"/>
      <c r="GHE233" s="14"/>
      <c r="GHF233" s="14"/>
      <c r="GHG233" s="14"/>
      <c r="GHH233" s="14"/>
      <c r="GHI233" s="14"/>
      <c r="GHJ233" s="14"/>
      <c r="GHK233" s="14"/>
      <c r="GHL233" s="14"/>
      <c r="GHM233" s="14"/>
      <c r="GHN233" s="14"/>
      <c r="GHO233" s="14"/>
      <c r="GHP233" s="14"/>
      <c r="GHQ233" s="14"/>
      <c r="GHR233" s="14"/>
      <c r="GHS233" s="14"/>
      <c r="GHT233" s="14"/>
      <c r="GHU233" s="14"/>
      <c r="GHV233" s="14"/>
      <c r="GHW233" s="14"/>
      <c r="GHX233" s="14"/>
      <c r="GHY233" s="14"/>
      <c r="GHZ233" s="14"/>
      <c r="GIA233" s="14"/>
      <c r="GIB233" s="14"/>
      <c r="GIC233" s="14"/>
      <c r="GID233" s="14"/>
      <c r="GIE233" s="14"/>
      <c r="GIF233" s="14"/>
      <c r="GIG233" s="14"/>
      <c r="GIH233" s="14"/>
      <c r="GII233" s="14"/>
      <c r="GIJ233" s="14"/>
      <c r="GIK233" s="14"/>
      <c r="GIL233" s="14"/>
      <c r="GIM233" s="14"/>
      <c r="GIN233" s="14"/>
      <c r="GIO233" s="14"/>
      <c r="GIP233" s="14"/>
      <c r="GIQ233" s="14"/>
      <c r="GIR233" s="14"/>
      <c r="GIS233" s="14"/>
      <c r="GIT233" s="14"/>
      <c r="GIU233" s="14"/>
      <c r="GIV233" s="14"/>
      <c r="GIW233" s="14"/>
      <c r="GIX233" s="14"/>
      <c r="GIY233" s="14"/>
      <c r="GIZ233" s="14"/>
      <c r="GJA233" s="14"/>
      <c r="GJB233" s="14"/>
      <c r="GJC233" s="14"/>
      <c r="GJD233" s="14"/>
      <c r="GJE233" s="14"/>
      <c r="GJF233" s="14"/>
      <c r="GJG233" s="14"/>
      <c r="GJH233" s="14"/>
      <c r="GJI233" s="14"/>
      <c r="GJJ233" s="14"/>
      <c r="GJK233" s="14"/>
      <c r="GJL233" s="14"/>
      <c r="GJM233" s="14"/>
      <c r="GJN233" s="14"/>
      <c r="GJO233" s="14"/>
      <c r="GJP233" s="14"/>
      <c r="GJQ233" s="14"/>
      <c r="GJR233" s="14"/>
      <c r="GJS233" s="14"/>
      <c r="GJT233" s="14"/>
      <c r="GJU233" s="14"/>
      <c r="GJV233" s="14"/>
      <c r="GJW233" s="14"/>
      <c r="GJX233" s="14"/>
      <c r="GJY233" s="14"/>
      <c r="GJZ233" s="14"/>
      <c r="GKA233" s="14"/>
      <c r="GKB233" s="14"/>
      <c r="GKC233" s="14"/>
      <c r="GKD233" s="14"/>
      <c r="GKE233" s="14"/>
      <c r="GKF233" s="14"/>
      <c r="GKG233" s="14"/>
      <c r="GKH233" s="14"/>
      <c r="GKI233" s="14"/>
      <c r="GKJ233" s="14"/>
      <c r="GKK233" s="14"/>
      <c r="GKL233" s="14"/>
      <c r="GKM233" s="14"/>
      <c r="GKN233" s="14"/>
      <c r="GKO233" s="14"/>
      <c r="GKP233" s="14"/>
      <c r="GKQ233" s="14"/>
      <c r="GKR233" s="14"/>
      <c r="GKS233" s="14"/>
      <c r="GKT233" s="14"/>
      <c r="GKU233" s="14"/>
      <c r="GKV233" s="14"/>
      <c r="GKW233" s="14"/>
      <c r="GKX233" s="14"/>
      <c r="GKY233" s="14"/>
      <c r="GKZ233" s="14"/>
      <c r="GLA233" s="14"/>
      <c r="GLB233" s="14"/>
      <c r="GLC233" s="14"/>
      <c r="GLD233" s="14"/>
      <c r="GLE233" s="14"/>
      <c r="GLF233" s="14"/>
      <c r="GLG233" s="14"/>
      <c r="GLH233" s="14"/>
      <c r="GLI233" s="14"/>
      <c r="GLJ233" s="14"/>
      <c r="GLK233" s="14"/>
      <c r="GLL233" s="14"/>
      <c r="GLM233" s="14"/>
      <c r="GLN233" s="14"/>
      <c r="GLO233" s="14"/>
      <c r="GLP233" s="14"/>
      <c r="GLQ233" s="14"/>
      <c r="GLR233" s="14"/>
      <c r="GLS233" s="14"/>
      <c r="GLT233" s="14"/>
      <c r="GLU233" s="14"/>
      <c r="GLV233" s="14"/>
      <c r="GLW233" s="14"/>
      <c r="GLX233" s="14"/>
      <c r="GLY233" s="14"/>
      <c r="GLZ233" s="14"/>
      <c r="GMA233" s="14"/>
      <c r="GMB233" s="14"/>
      <c r="GMC233" s="14"/>
      <c r="GMD233" s="14"/>
      <c r="GME233" s="14"/>
      <c r="GMF233" s="14"/>
      <c r="GMG233" s="14"/>
      <c r="GMH233" s="14"/>
      <c r="GMI233" s="14"/>
      <c r="GMJ233" s="14"/>
      <c r="GMK233" s="14"/>
      <c r="GML233" s="14"/>
      <c r="GMM233" s="14"/>
      <c r="GMN233" s="14"/>
      <c r="GMO233" s="14"/>
      <c r="GMP233" s="14"/>
      <c r="GMQ233" s="14"/>
      <c r="GMR233" s="14"/>
      <c r="GMS233" s="14"/>
      <c r="GMT233" s="14"/>
      <c r="GMU233" s="14"/>
      <c r="GMV233" s="14"/>
      <c r="GMW233" s="14"/>
      <c r="GMX233" s="14"/>
      <c r="GMY233" s="14"/>
      <c r="GMZ233" s="14"/>
      <c r="GNA233" s="14"/>
      <c r="GNB233" s="14"/>
      <c r="GNC233" s="14"/>
      <c r="GND233" s="14"/>
      <c r="GNE233" s="14"/>
      <c r="GNF233" s="14"/>
      <c r="GNG233" s="14"/>
      <c r="GNH233" s="14"/>
      <c r="GNI233" s="14"/>
      <c r="GNJ233" s="14"/>
      <c r="GNK233" s="14"/>
      <c r="GNL233" s="14"/>
      <c r="GNM233" s="14"/>
      <c r="GNN233" s="14"/>
      <c r="GNO233" s="14"/>
      <c r="GNP233" s="14"/>
      <c r="GNQ233" s="14"/>
      <c r="GNR233" s="14"/>
      <c r="GNS233" s="14"/>
      <c r="GNT233" s="14"/>
      <c r="GNU233" s="14"/>
      <c r="GNV233" s="14"/>
      <c r="GNW233" s="14"/>
      <c r="GNX233" s="14"/>
      <c r="GNY233" s="14"/>
      <c r="GNZ233" s="14"/>
      <c r="GOA233" s="14"/>
      <c r="GOB233" s="14"/>
      <c r="GOC233" s="14"/>
      <c r="GOD233" s="14"/>
      <c r="GOE233" s="14"/>
      <c r="GOF233" s="14"/>
      <c r="GOG233" s="14"/>
      <c r="GOH233" s="14"/>
      <c r="GOI233" s="14"/>
      <c r="GOJ233" s="14"/>
      <c r="GOK233" s="14"/>
      <c r="GOL233" s="14"/>
      <c r="GOM233" s="14"/>
      <c r="GON233" s="14"/>
      <c r="GOO233" s="14"/>
      <c r="GOP233" s="14"/>
      <c r="GOQ233" s="14"/>
      <c r="GOR233" s="14"/>
      <c r="GOS233" s="14"/>
      <c r="GOT233" s="14"/>
      <c r="GOU233" s="14"/>
      <c r="GOV233" s="14"/>
      <c r="GOW233" s="14"/>
      <c r="GOX233" s="14"/>
      <c r="GOY233" s="14"/>
      <c r="GOZ233" s="14"/>
      <c r="GPA233" s="14"/>
      <c r="GPB233" s="14"/>
      <c r="GPC233" s="14"/>
      <c r="GPD233" s="14"/>
      <c r="GPE233" s="14"/>
      <c r="GPF233" s="14"/>
      <c r="GPG233" s="14"/>
      <c r="GPH233" s="14"/>
      <c r="GPI233" s="14"/>
      <c r="GPJ233" s="14"/>
      <c r="GPK233" s="14"/>
      <c r="GPL233" s="14"/>
      <c r="GPM233" s="14"/>
      <c r="GPN233" s="14"/>
      <c r="GPO233" s="14"/>
      <c r="GPP233" s="14"/>
      <c r="GPQ233" s="14"/>
      <c r="GPR233" s="14"/>
      <c r="GPS233" s="14"/>
      <c r="GPT233" s="14"/>
      <c r="GPU233" s="14"/>
      <c r="GPV233" s="14"/>
      <c r="GPW233" s="14"/>
      <c r="GPX233" s="14"/>
      <c r="GPY233" s="14"/>
      <c r="GPZ233" s="14"/>
      <c r="GQA233" s="14"/>
      <c r="GQB233" s="14"/>
      <c r="GQC233" s="14"/>
      <c r="GQD233" s="14"/>
      <c r="GQE233" s="14"/>
      <c r="GQF233" s="14"/>
      <c r="GQG233" s="14"/>
      <c r="GQH233" s="14"/>
      <c r="GQI233" s="14"/>
      <c r="GQJ233" s="14"/>
      <c r="GQK233" s="14"/>
      <c r="GQL233" s="14"/>
      <c r="GQM233" s="14"/>
      <c r="GQN233" s="14"/>
      <c r="GQO233" s="14"/>
      <c r="GQP233" s="14"/>
      <c r="GQQ233" s="14"/>
      <c r="GQR233" s="14"/>
      <c r="GQS233" s="14"/>
      <c r="GQT233" s="14"/>
      <c r="GQU233" s="14"/>
      <c r="GQV233" s="14"/>
      <c r="GQW233" s="14"/>
      <c r="GQX233" s="14"/>
      <c r="GQY233" s="14"/>
      <c r="GQZ233" s="14"/>
      <c r="GRA233" s="14"/>
      <c r="GRB233" s="14"/>
      <c r="GRC233" s="14"/>
      <c r="GRD233" s="14"/>
      <c r="GRE233" s="14"/>
      <c r="GRF233" s="14"/>
      <c r="GRG233" s="14"/>
      <c r="GRH233" s="14"/>
      <c r="GRI233" s="14"/>
      <c r="GRJ233" s="14"/>
      <c r="GRK233" s="14"/>
      <c r="GRL233" s="14"/>
      <c r="GRM233" s="14"/>
      <c r="GRN233" s="14"/>
      <c r="GRO233" s="14"/>
      <c r="GRP233" s="14"/>
      <c r="GRQ233" s="14"/>
      <c r="GRR233" s="14"/>
      <c r="GRS233" s="14"/>
      <c r="GRT233" s="14"/>
      <c r="GRU233" s="14"/>
      <c r="GRV233" s="14"/>
      <c r="GRW233" s="14"/>
      <c r="GRX233" s="14"/>
      <c r="GRY233" s="14"/>
      <c r="GRZ233" s="14"/>
      <c r="GSA233" s="14"/>
      <c r="GSB233" s="14"/>
      <c r="GSC233" s="14"/>
      <c r="GSD233" s="14"/>
      <c r="GSE233" s="14"/>
      <c r="GSF233" s="14"/>
      <c r="GSG233" s="14"/>
      <c r="GSH233" s="14"/>
      <c r="GSI233" s="14"/>
      <c r="GSJ233" s="14"/>
      <c r="GSK233" s="14"/>
      <c r="GSL233" s="14"/>
      <c r="GSM233" s="14"/>
      <c r="GSN233" s="14"/>
      <c r="GSO233" s="14"/>
      <c r="GSP233" s="14"/>
      <c r="GSQ233" s="14"/>
      <c r="GSR233" s="14"/>
      <c r="GSS233" s="14"/>
      <c r="GST233" s="14"/>
      <c r="GSU233" s="14"/>
      <c r="GSV233" s="14"/>
      <c r="GSW233" s="14"/>
      <c r="GSX233" s="14"/>
      <c r="GSY233" s="14"/>
      <c r="GSZ233" s="14"/>
      <c r="GTA233" s="14"/>
      <c r="GTB233" s="14"/>
      <c r="GTC233" s="14"/>
      <c r="GTD233" s="14"/>
      <c r="GTE233" s="14"/>
      <c r="GTF233" s="14"/>
      <c r="GTG233" s="14"/>
      <c r="GTH233" s="14"/>
      <c r="GTI233" s="14"/>
      <c r="GTJ233" s="14"/>
      <c r="GTK233" s="14"/>
      <c r="GTL233" s="14"/>
      <c r="GTM233" s="14"/>
      <c r="GTN233" s="14"/>
      <c r="GTO233" s="14"/>
      <c r="GTP233" s="14"/>
      <c r="GTQ233" s="14"/>
      <c r="GTR233" s="14"/>
      <c r="GTS233" s="14"/>
      <c r="GTT233" s="14"/>
      <c r="GTU233" s="14"/>
      <c r="GTV233" s="14"/>
      <c r="GTW233" s="14"/>
      <c r="GTX233" s="14"/>
      <c r="GTY233" s="14"/>
      <c r="GTZ233" s="14"/>
      <c r="GUA233" s="14"/>
      <c r="GUB233" s="14"/>
      <c r="GUC233" s="14"/>
      <c r="GUD233" s="14"/>
      <c r="GUE233" s="14"/>
      <c r="GUF233" s="14"/>
      <c r="GUG233" s="14"/>
      <c r="GUH233" s="14"/>
      <c r="GUI233" s="14"/>
      <c r="GUJ233" s="14"/>
      <c r="GUK233" s="14"/>
      <c r="GUL233" s="14"/>
      <c r="GUM233" s="14"/>
      <c r="GUN233" s="14"/>
      <c r="GUO233" s="14"/>
      <c r="GUP233" s="14"/>
      <c r="GUQ233" s="14"/>
      <c r="GUR233" s="14"/>
      <c r="GUS233" s="14"/>
      <c r="GUT233" s="14"/>
      <c r="GUU233" s="14"/>
      <c r="GUV233" s="14"/>
      <c r="GUW233" s="14"/>
      <c r="GUX233" s="14"/>
      <c r="GUY233" s="14"/>
      <c r="GUZ233" s="14"/>
      <c r="GVA233" s="14"/>
      <c r="GVB233" s="14"/>
      <c r="GVC233" s="14"/>
      <c r="GVD233" s="14"/>
      <c r="GVE233" s="14"/>
      <c r="GVF233" s="14"/>
      <c r="GVG233" s="14"/>
      <c r="GVH233" s="14"/>
      <c r="GVI233" s="14"/>
      <c r="GVJ233" s="14"/>
      <c r="GVK233" s="14"/>
      <c r="GVL233" s="14"/>
      <c r="GVM233" s="14"/>
      <c r="GVN233" s="14"/>
      <c r="GVO233" s="14"/>
      <c r="GVP233" s="14"/>
      <c r="GVQ233" s="14"/>
      <c r="GVR233" s="14"/>
      <c r="GVS233" s="14"/>
      <c r="GVT233" s="14"/>
      <c r="GVU233" s="14"/>
      <c r="GVV233" s="14"/>
      <c r="GVW233" s="14"/>
      <c r="GVX233" s="14"/>
      <c r="GVY233" s="14"/>
      <c r="GVZ233" s="14"/>
      <c r="GWA233" s="14"/>
      <c r="GWB233" s="14"/>
      <c r="GWC233" s="14"/>
      <c r="GWD233" s="14"/>
      <c r="GWE233" s="14"/>
      <c r="GWF233" s="14"/>
      <c r="GWG233" s="14"/>
      <c r="GWH233" s="14"/>
      <c r="GWI233" s="14"/>
      <c r="GWJ233" s="14"/>
      <c r="GWK233" s="14"/>
      <c r="GWL233" s="14"/>
      <c r="GWM233" s="14"/>
      <c r="GWN233" s="14"/>
      <c r="GWO233" s="14"/>
      <c r="GWP233" s="14"/>
      <c r="GWQ233" s="14"/>
      <c r="GWR233" s="14"/>
      <c r="GWS233" s="14"/>
      <c r="GWT233" s="14"/>
      <c r="GWU233" s="14"/>
      <c r="GWV233" s="14"/>
      <c r="GWW233" s="14"/>
      <c r="GWX233" s="14"/>
      <c r="GWY233" s="14"/>
      <c r="GWZ233" s="14"/>
      <c r="GXA233" s="14"/>
      <c r="GXB233" s="14"/>
      <c r="GXC233" s="14"/>
      <c r="GXD233" s="14"/>
      <c r="GXE233" s="14"/>
      <c r="GXF233" s="14"/>
      <c r="GXG233" s="14"/>
      <c r="GXH233" s="14"/>
      <c r="GXI233" s="14"/>
      <c r="GXJ233" s="14"/>
      <c r="GXK233" s="14"/>
      <c r="GXL233" s="14"/>
      <c r="GXM233" s="14"/>
      <c r="GXN233" s="14"/>
      <c r="GXO233" s="14"/>
      <c r="GXP233" s="14"/>
      <c r="GXQ233" s="14"/>
      <c r="GXR233" s="14"/>
      <c r="GXS233" s="14"/>
      <c r="GXT233" s="14"/>
      <c r="GXU233" s="14"/>
      <c r="GXV233" s="14"/>
      <c r="GXW233" s="14"/>
      <c r="GXX233" s="14"/>
      <c r="GXY233" s="14"/>
      <c r="GXZ233" s="14"/>
      <c r="GYA233" s="14"/>
      <c r="GYB233" s="14"/>
      <c r="GYC233" s="14"/>
      <c r="GYD233" s="14"/>
      <c r="GYE233" s="14"/>
      <c r="GYF233" s="14"/>
      <c r="GYG233" s="14"/>
      <c r="GYH233" s="14"/>
      <c r="GYI233" s="14"/>
      <c r="GYJ233" s="14"/>
      <c r="GYK233" s="14"/>
      <c r="GYL233" s="14"/>
      <c r="GYM233" s="14"/>
      <c r="GYN233" s="14"/>
      <c r="GYO233" s="14"/>
      <c r="GYP233" s="14"/>
      <c r="GYQ233" s="14"/>
      <c r="GYR233" s="14"/>
      <c r="GYS233" s="14"/>
      <c r="GYT233" s="14"/>
      <c r="GYU233" s="14"/>
      <c r="GYV233" s="14"/>
      <c r="GYW233" s="14"/>
      <c r="GYX233" s="14"/>
      <c r="GYY233" s="14"/>
      <c r="GYZ233" s="14"/>
      <c r="GZA233" s="14"/>
      <c r="GZB233" s="14"/>
      <c r="GZC233" s="14"/>
      <c r="GZD233" s="14"/>
      <c r="GZE233" s="14"/>
      <c r="GZF233" s="14"/>
      <c r="GZG233" s="14"/>
      <c r="GZH233" s="14"/>
      <c r="GZI233" s="14"/>
      <c r="GZJ233" s="14"/>
      <c r="GZK233" s="14"/>
      <c r="GZL233" s="14"/>
      <c r="GZM233" s="14"/>
      <c r="GZN233" s="14"/>
      <c r="GZO233" s="14"/>
      <c r="GZP233" s="14"/>
      <c r="GZQ233" s="14"/>
      <c r="GZR233" s="14"/>
      <c r="GZS233" s="14"/>
      <c r="GZT233" s="14"/>
      <c r="GZU233" s="14"/>
      <c r="GZV233" s="14"/>
      <c r="GZW233" s="14"/>
      <c r="GZX233" s="14"/>
      <c r="GZY233" s="14"/>
      <c r="GZZ233" s="14"/>
      <c r="HAA233" s="14"/>
      <c r="HAB233" s="14"/>
      <c r="HAC233" s="14"/>
      <c r="HAD233" s="14"/>
      <c r="HAE233" s="14"/>
      <c r="HAF233" s="14"/>
      <c r="HAG233" s="14"/>
      <c r="HAH233" s="14"/>
      <c r="HAI233" s="14"/>
      <c r="HAJ233" s="14"/>
      <c r="HAK233" s="14"/>
      <c r="HAL233" s="14"/>
      <c r="HAM233" s="14"/>
      <c r="HAN233" s="14"/>
      <c r="HAO233" s="14"/>
      <c r="HAP233" s="14"/>
      <c r="HAQ233" s="14"/>
      <c r="HAR233" s="14"/>
      <c r="HAS233" s="14"/>
      <c r="HAT233" s="14"/>
      <c r="HAU233" s="14"/>
      <c r="HAV233" s="14"/>
      <c r="HAW233" s="14"/>
      <c r="HAX233" s="14"/>
      <c r="HAY233" s="14"/>
      <c r="HAZ233" s="14"/>
      <c r="HBA233" s="14"/>
      <c r="HBB233" s="14"/>
      <c r="HBC233" s="14"/>
      <c r="HBD233" s="14"/>
      <c r="HBE233" s="14"/>
      <c r="HBF233" s="14"/>
      <c r="HBG233" s="14"/>
      <c r="HBH233" s="14"/>
      <c r="HBI233" s="14"/>
      <c r="HBJ233" s="14"/>
      <c r="HBK233" s="14"/>
      <c r="HBL233" s="14"/>
      <c r="HBM233" s="14"/>
      <c r="HBN233" s="14"/>
      <c r="HBO233" s="14"/>
      <c r="HBP233" s="14"/>
      <c r="HBQ233" s="14"/>
      <c r="HBR233" s="14"/>
      <c r="HBS233" s="14"/>
      <c r="HBT233" s="14"/>
      <c r="HBU233" s="14"/>
      <c r="HBV233" s="14"/>
      <c r="HBW233" s="14"/>
      <c r="HBX233" s="14"/>
      <c r="HBY233" s="14"/>
      <c r="HBZ233" s="14"/>
      <c r="HCA233" s="14"/>
      <c r="HCB233" s="14"/>
      <c r="HCC233" s="14"/>
      <c r="HCD233" s="14"/>
      <c r="HCE233" s="14"/>
      <c r="HCF233" s="14"/>
      <c r="HCG233" s="14"/>
      <c r="HCH233" s="14"/>
      <c r="HCI233" s="14"/>
      <c r="HCJ233" s="14"/>
      <c r="HCK233" s="14"/>
      <c r="HCL233" s="14"/>
      <c r="HCM233" s="14"/>
      <c r="HCN233" s="14"/>
      <c r="HCO233" s="14"/>
      <c r="HCP233" s="14"/>
      <c r="HCQ233" s="14"/>
      <c r="HCR233" s="14"/>
      <c r="HCS233" s="14"/>
      <c r="HCT233" s="14"/>
      <c r="HCU233" s="14"/>
      <c r="HCV233" s="14"/>
      <c r="HCW233" s="14"/>
      <c r="HCX233" s="14"/>
      <c r="HCY233" s="14"/>
      <c r="HCZ233" s="14"/>
      <c r="HDA233" s="14"/>
      <c r="HDB233" s="14"/>
      <c r="HDC233" s="14"/>
      <c r="HDD233" s="14"/>
      <c r="HDE233" s="14"/>
      <c r="HDF233" s="14"/>
      <c r="HDG233" s="14"/>
      <c r="HDH233" s="14"/>
      <c r="HDI233" s="14"/>
      <c r="HDJ233" s="14"/>
      <c r="HDK233" s="14"/>
      <c r="HDL233" s="14"/>
      <c r="HDM233" s="14"/>
      <c r="HDN233" s="14"/>
      <c r="HDO233" s="14"/>
      <c r="HDP233" s="14"/>
      <c r="HDQ233" s="14"/>
      <c r="HDR233" s="14"/>
      <c r="HDS233" s="14"/>
      <c r="HDT233" s="14"/>
      <c r="HDU233" s="14"/>
      <c r="HDV233" s="14"/>
      <c r="HDW233" s="14"/>
      <c r="HDX233" s="14"/>
      <c r="HDY233" s="14"/>
      <c r="HDZ233" s="14"/>
      <c r="HEA233" s="14"/>
      <c r="HEB233" s="14"/>
      <c r="HEC233" s="14"/>
      <c r="HED233" s="14"/>
      <c r="HEE233" s="14"/>
      <c r="HEF233" s="14"/>
      <c r="HEG233" s="14"/>
      <c r="HEH233" s="14"/>
      <c r="HEI233" s="14"/>
      <c r="HEJ233" s="14"/>
      <c r="HEK233" s="14"/>
      <c r="HEL233" s="14"/>
      <c r="HEM233" s="14"/>
      <c r="HEN233" s="14"/>
      <c r="HEO233" s="14"/>
      <c r="HEP233" s="14"/>
      <c r="HEQ233" s="14"/>
      <c r="HER233" s="14"/>
      <c r="HES233" s="14"/>
      <c r="HET233" s="14"/>
      <c r="HEU233" s="14"/>
      <c r="HEV233" s="14"/>
      <c r="HEW233" s="14"/>
      <c r="HEX233" s="14"/>
      <c r="HEY233" s="14"/>
      <c r="HEZ233" s="14"/>
      <c r="HFA233" s="14"/>
      <c r="HFB233" s="14"/>
      <c r="HFC233" s="14"/>
      <c r="HFD233" s="14"/>
      <c r="HFE233" s="14"/>
      <c r="HFF233" s="14"/>
      <c r="HFG233" s="14"/>
      <c r="HFH233" s="14"/>
      <c r="HFI233" s="14"/>
      <c r="HFJ233" s="14"/>
      <c r="HFK233" s="14"/>
      <c r="HFL233" s="14"/>
      <c r="HFM233" s="14"/>
      <c r="HFN233" s="14"/>
      <c r="HFO233" s="14"/>
      <c r="HFP233" s="14"/>
      <c r="HFQ233" s="14"/>
      <c r="HFR233" s="14"/>
      <c r="HFS233" s="14"/>
      <c r="HFT233" s="14"/>
      <c r="HFU233" s="14"/>
      <c r="HFV233" s="14"/>
      <c r="HFW233" s="14"/>
      <c r="HFX233" s="14"/>
      <c r="HFY233" s="14"/>
      <c r="HFZ233" s="14"/>
      <c r="HGA233" s="14"/>
      <c r="HGB233" s="14"/>
      <c r="HGC233" s="14"/>
      <c r="HGD233" s="14"/>
      <c r="HGE233" s="14"/>
      <c r="HGF233" s="14"/>
      <c r="HGG233" s="14"/>
      <c r="HGH233" s="14"/>
      <c r="HGI233" s="14"/>
      <c r="HGJ233" s="14"/>
      <c r="HGK233" s="14"/>
      <c r="HGL233" s="14"/>
      <c r="HGM233" s="14"/>
      <c r="HGN233" s="14"/>
      <c r="HGO233" s="14"/>
      <c r="HGP233" s="14"/>
      <c r="HGQ233" s="14"/>
      <c r="HGR233" s="14"/>
      <c r="HGS233" s="14"/>
      <c r="HGT233" s="14"/>
      <c r="HGU233" s="14"/>
      <c r="HGV233" s="14"/>
      <c r="HGW233" s="14"/>
      <c r="HGX233" s="14"/>
      <c r="HGY233" s="14"/>
      <c r="HGZ233" s="14"/>
      <c r="HHA233" s="14"/>
      <c r="HHB233" s="14"/>
      <c r="HHC233" s="14"/>
      <c r="HHD233" s="14"/>
      <c r="HHE233" s="14"/>
      <c r="HHF233" s="14"/>
      <c r="HHG233" s="14"/>
      <c r="HHH233" s="14"/>
      <c r="HHI233" s="14"/>
      <c r="HHJ233" s="14"/>
      <c r="HHK233" s="14"/>
      <c r="HHL233" s="14"/>
      <c r="HHM233" s="14"/>
      <c r="HHN233" s="14"/>
      <c r="HHO233" s="14"/>
      <c r="HHP233" s="14"/>
      <c r="HHQ233" s="14"/>
      <c r="HHR233" s="14"/>
      <c r="HHS233" s="14"/>
      <c r="HHT233" s="14"/>
      <c r="HHU233" s="14"/>
      <c r="HHV233" s="14"/>
      <c r="HHW233" s="14"/>
      <c r="HHX233" s="14"/>
      <c r="HHY233" s="14"/>
      <c r="HHZ233" s="14"/>
      <c r="HIA233" s="14"/>
      <c r="HIB233" s="14"/>
      <c r="HIC233" s="14"/>
      <c r="HID233" s="14"/>
      <c r="HIE233" s="14"/>
      <c r="HIF233" s="14"/>
      <c r="HIG233" s="14"/>
      <c r="HIH233" s="14"/>
      <c r="HII233" s="14"/>
      <c r="HIJ233" s="14"/>
      <c r="HIK233" s="14"/>
      <c r="HIL233" s="14"/>
      <c r="HIM233" s="14"/>
      <c r="HIN233" s="14"/>
      <c r="HIO233" s="14"/>
      <c r="HIP233" s="14"/>
      <c r="HIQ233" s="14"/>
      <c r="HIR233" s="14"/>
      <c r="HIS233" s="14"/>
      <c r="HIT233" s="14"/>
      <c r="HIU233" s="14"/>
      <c r="HIV233" s="14"/>
      <c r="HIW233" s="14"/>
      <c r="HIX233" s="14"/>
      <c r="HIY233" s="14"/>
      <c r="HIZ233" s="14"/>
      <c r="HJA233" s="14"/>
      <c r="HJB233" s="14"/>
      <c r="HJC233" s="14"/>
      <c r="HJD233" s="14"/>
      <c r="HJE233" s="14"/>
      <c r="HJF233" s="14"/>
      <c r="HJG233" s="14"/>
      <c r="HJH233" s="14"/>
      <c r="HJI233" s="14"/>
      <c r="HJJ233" s="14"/>
      <c r="HJK233" s="14"/>
      <c r="HJL233" s="14"/>
      <c r="HJM233" s="14"/>
      <c r="HJN233" s="14"/>
      <c r="HJO233" s="14"/>
      <c r="HJP233" s="14"/>
      <c r="HJQ233" s="14"/>
      <c r="HJR233" s="14"/>
      <c r="HJS233" s="14"/>
      <c r="HJT233" s="14"/>
      <c r="HJU233" s="14"/>
      <c r="HJV233" s="14"/>
      <c r="HJW233" s="14"/>
      <c r="HJX233" s="14"/>
      <c r="HJY233" s="14"/>
      <c r="HJZ233" s="14"/>
      <c r="HKA233" s="14"/>
      <c r="HKB233" s="14"/>
      <c r="HKC233" s="14"/>
      <c r="HKD233" s="14"/>
      <c r="HKE233" s="14"/>
      <c r="HKF233" s="14"/>
      <c r="HKG233" s="14"/>
      <c r="HKH233" s="14"/>
      <c r="HKI233" s="14"/>
      <c r="HKJ233" s="14"/>
      <c r="HKK233" s="14"/>
      <c r="HKL233" s="14"/>
      <c r="HKM233" s="14"/>
      <c r="HKN233" s="14"/>
      <c r="HKO233" s="14"/>
      <c r="HKP233" s="14"/>
      <c r="HKQ233" s="14"/>
      <c r="HKR233" s="14"/>
      <c r="HKS233" s="14"/>
      <c r="HKT233" s="14"/>
      <c r="HKU233" s="14"/>
      <c r="HKV233" s="14"/>
      <c r="HKW233" s="14"/>
      <c r="HKX233" s="14"/>
      <c r="HKY233" s="14"/>
      <c r="HKZ233" s="14"/>
      <c r="HLA233" s="14"/>
      <c r="HLB233" s="14"/>
      <c r="HLC233" s="14"/>
      <c r="HLD233" s="14"/>
      <c r="HLE233" s="14"/>
      <c r="HLF233" s="14"/>
      <c r="HLG233" s="14"/>
      <c r="HLH233" s="14"/>
      <c r="HLI233" s="14"/>
      <c r="HLJ233" s="14"/>
      <c r="HLK233" s="14"/>
      <c r="HLL233" s="14"/>
      <c r="HLM233" s="14"/>
      <c r="HLN233" s="14"/>
      <c r="HLO233" s="14"/>
      <c r="HLP233" s="14"/>
      <c r="HLQ233" s="14"/>
      <c r="HLR233" s="14"/>
      <c r="HLS233" s="14"/>
      <c r="HLT233" s="14"/>
      <c r="HLU233" s="14"/>
      <c r="HLV233" s="14"/>
      <c r="HLW233" s="14"/>
      <c r="HLX233" s="14"/>
      <c r="HLY233" s="14"/>
      <c r="HLZ233" s="14"/>
      <c r="HMA233" s="14"/>
      <c r="HMB233" s="14"/>
      <c r="HMC233" s="14"/>
      <c r="HMD233" s="14"/>
      <c r="HME233" s="14"/>
      <c r="HMF233" s="14"/>
      <c r="HMG233" s="14"/>
      <c r="HMH233" s="14"/>
      <c r="HMI233" s="14"/>
      <c r="HMJ233" s="14"/>
      <c r="HMK233" s="14"/>
      <c r="HML233" s="14"/>
      <c r="HMM233" s="14"/>
      <c r="HMN233" s="14"/>
      <c r="HMO233" s="14"/>
      <c r="HMP233" s="14"/>
      <c r="HMQ233" s="14"/>
      <c r="HMR233" s="14"/>
      <c r="HMS233" s="14"/>
      <c r="HMT233" s="14"/>
      <c r="HMU233" s="14"/>
      <c r="HMV233" s="14"/>
      <c r="HMW233" s="14"/>
      <c r="HMX233" s="14"/>
      <c r="HMY233" s="14"/>
      <c r="HMZ233" s="14"/>
      <c r="HNA233" s="14"/>
      <c r="HNB233" s="14"/>
      <c r="HNC233" s="14"/>
      <c r="HND233" s="14"/>
      <c r="HNE233" s="14"/>
      <c r="HNF233" s="14"/>
      <c r="HNG233" s="14"/>
      <c r="HNH233" s="14"/>
      <c r="HNI233" s="14"/>
      <c r="HNJ233" s="14"/>
      <c r="HNK233" s="14"/>
      <c r="HNL233" s="14"/>
      <c r="HNM233" s="14"/>
      <c r="HNN233" s="14"/>
      <c r="HNO233" s="14"/>
      <c r="HNP233" s="14"/>
      <c r="HNQ233" s="14"/>
      <c r="HNR233" s="14"/>
      <c r="HNS233" s="14"/>
      <c r="HNT233" s="14"/>
      <c r="HNU233" s="14"/>
      <c r="HNV233" s="14"/>
      <c r="HNW233" s="14"/>
      <c r="HNX233" s="14"/>
      <c r="HNY233" s="14"/>
      <c r="HNZ233" s="14"/>
      <c r="HOA233" s="14"/>
      <c r="HOB233" s="14"/>
      <c r="HOC233" s="14"/>
      <c r="HOD233" s="14"/>
      <c r="HOE233" s="14"/>
      <c r="HOF233" s="14"/>
      <c r="HOG233" s="14"/>
      <c r="HOH233" s="14"/>
      <c r="HOI233" s="14"/>
      <c r="HOJ233" s="14"/>
      <c r="HOK233" s="14"/>
      <c r="HOL233" s="14"/>
      <c r="HOM233" s="14"/>
      <c r="HON233" s="14"/>
      <c r="HOO233" s="14"/>
      <c r="HOP233" s="14"/>
      <c r="HOQ233" s="14"/>
      <c r="HOR233" s="14"/>
      <c r="HOS233" s="14"/>
      <c r="HOT233" s="14"/>
      <c r="HOU233" s="14"/>
      <c r="HOV233" s="14"/>
      <c r="HOW233" s="14"/>
      <c r="HOX233" s="14"/>
      <c r="HOY233" s="14"/>
      <c r="HOZ233" s="14"/>
      <c r="HPA233" s="14"/>
      <c r="HPB233" s="14"/>
      <c r="HPC233" s="14"/>
      <c r="HPD233" s="14"/>
      <c r="HPE233" s="14"/>
      <c r="HPF233" s="14"/>
      <c r="HPG233" s="14"/>
      <c r="HPH233" s="14"/>
      <c r="HPI233" s="14"/>
      <c r="HPJ233" s="14"/>
      <c r="HPK233" s="14"/>
      <c r="HPL233" s="14"/>
      <c r="HPM233" s="14"/>
      <c r="HPN233" s="14"/>
      <c r="HPO233" s="14"/>
      <c r="HPP233" s="14"/>
      <c r="HPQ233" s="14"/>
      <c r="HPR233" s="14"/>
      <c r="HPS233" s="14"/>
      <c r="HPT233" s="14"/>
      <c r="HPU233" s="14"/>
      <c r="HPV233" s="14"/>
      <c r="HPW233" s="14"/>
      <c r="HPX233" s="14"/>
      <c r="HPY233" s="14"/>
      <c r="HPZ233" s="14"/>
      <c r="HQA233" s="14"/>
      <c r="HQB233" s="14"/>
      <c r="HQC233" s="14"/>
      <c r="HQD233" s="14"/>
      <c r="HQE233" s="14"/>
      <c r="HQF233" s="14"/>
      <c r="HQG233" s="14"/>
      <c r="HQH233" s="14"/>
      <c r="HQI233" s="14"/>
      <c r="HQJ233" s="14"/>
      <c r="HQK233" s="14"/>
      <c r="HQL233" s="14"/>
      <c r="HQM233" s="14"/>
      <c r="HQN233" s="14"/>
      <c r="HQO233" s="14"/>
      <c r="HQP233" s="14"/>
      <c r="HQQ233" s="14"/>
      <c r="HQR233" s="14"/>
      <c r="HQS233" s="14"/>
      <c r="HQT233" s="14"/>
      <c r="HQU233" s="14"/>
      <c r="HQV233" s="14"/>
      <c r="HQW233" s="14"/>
      <c r="HQX233" s="14"/>
      <c r="HQY233" s="14"/>
      <c r="HQZ233" s="14"/>
      <c r="HRA233" s="14"/>
      <c r="HRB233" s="14"/>
      <c r="HRC233" s="14"/>
      <c r="HRD233" s="14"/>
      <c r="HRE233" s="14"/>
      <c r="HRF233" s="14"/>
      <c r="HRG233" s="14"/>
      <c r="HRH233" s="14"/>
      <c r="HRI233" s="14"/>
      <c r="HRJ233" s="14"/>
      <c r="HRK233" s="14"/>
      <c r="HRL233" s="14"/>
      <c r="HRM233" s="14"/>
      <c r="HRN233" s="14"/>
      <c r="HRO233" s="14"/>
      <c r="HRP233" s="14"/>
      <c r="HRQ233" s="14"/>
      <c r="HRR233" s="14"/>
      <c r="HRS233" s="14"/>
      <c r="HRT233" s="14"/>
      <c r="HRU233" s="14"/>
      <c r="HRV233" s="14"/>
      <c r="HRW233" s="14"/>
      <c r="HRX233" s="14"/>
      <c r="HRY233" s="14"/>
      <c r="HRZ233" s="14"/>
      <c r="HSA233" s="14"/>
      <c r="HSB233" s="14"/>
      <c r="HSC233" s="14"/>
      <c r="HSD233" s="14"/>
      <c r="HSE233" s="14"/>
      <c r="HSF233" s="14"/>
      <c r="HSG233" s="14"/>
      <c r="HSH233" s="14"/>
      <c r="HSI233" s="14"/>
      <c r="HSJ233" s="14"/>
      <c r="HSK233" s="14"/>
      <c r="HSL233" s="14"/>
      <c r="HSM233" s="14"/>
      <c r="HSN233" s="14"/>
      <c r="HSO233" s="14"/>
      <c r="HSP233" s="14"/>
      <c r="HSQ233" s="14"/>
      <c r="HSR233" s="14"/>
      <c r="HSS233" s="14"/>
      <c r="HST233" s="14"/>
      <c r="HSU233" s="14"/>
      <c r="HSV233" s="14"/>
      <c r="HSW233" s="14"/>
      <c r="HSX233" s="14"/>
      <c r="HSY233" s="14"/>
      <c r="HSZ233" s="14"/>
      <c r="HTA233" s="14"/>
      <c r="HTB233" s="14"/>
      <c r="HTC233" s="14"/>
      <c r="HTD233" s="14"/>
      <c r="HTE233" s="14"/>
      <c r="HTF233" s="14"/>
      <c r="HTG233" s="14"/>
      <c r="HTH233" s="14"/>
      <c r="HTI233" s="14"/>
      <c r="HTJ233" s="14"/>
      <c r="HTK233" s="14"/>
      <c r="HTL233" s="14"/>
      <c r="HTM233" s="14"/>
      <c r="HTN233" s="14"/>
      <c r="HTO233" s="14"/>
      <c r="HTP233" s="14"/>
      <c r="HTQ233" s="14"/>
      <c r="HTR233" s="14"/>
      <c r="HTS233" s="14"/>
      <c r="HTT233" s="14"/>
      <c r="HTU233" s="14"/>
      <c r="HTV233" s="14"/>
      <c r="HTW233" s="14"/>
      <c r="HTX233" s="14"/>
      <c r="HTY233" s="14"/>
      <c r="HTZ233" s="14"/>
      <c r="HUA233" s="14"/>
      <c r="HUB233" s="14"/>
      <c r="HUC233" s="14"/>
      <c r="HUD233" s="14"/>
      <c r="HUE233" s="14"/>
      <c r="HUF233" s="14"/>
      <c r="HUG233" s="14"/>
      <c r="HUH233" s="14"/>
      <c r="HUI233" s="14"/>
      <c r="HUJ233" s="14"/>
      <c r="HUK233" s="14"/>
      <c r="HUL233" s="14"/>
      <c r="HUM233" s="14"/>
      <c r="HUN233" s="14"/>
      <c r="HUO233" s="14"/>
      <c r="HUP233" s="14"/>
      <c r="HUQ233" s="14"/>
      <c r="HUR233" s="14"/>
      <c r="HUS233" s="14"/>
      <c r="HUT233" s="14"/>
      <c r="HUU233" s="14"/>
      <c r="HUV233" s="14"/>
      <c r="HUW233" s="14"/>
      <c r="HUX233" s="14"/>
      <c r="HUY233" s="14"/>
      <c r="HUZ233" s="14"/>
      <c r="HVA233" s="14"/>
      <c r="HVB233" s="14"/>
      <c r="HVC233" s="14"/>
      <c r="HVD233" s="14"/>
      <c r="HVE233" s="14"/>
      <c r="HVF233" s="14"/>
      <c r="HVG233" s="14"/>
      <c r="HVH233" s="14"/>
      <c r="HVI233" s="14"/>
      <c r="HVJ233" s="14"/>
      <c r="HVK233" s="14"/>
      <c r="HVL233" s="14"/>
      <c r="HVM233" s="14"/>
      <c r="HVN233" s="14"/>
      <c r="HVO233" s="14"/>
      <c r="HVP233" s="14"/>
      <c r="HVQ233" s="14"/>
      <c r="HVR233" s="14"/>
      <c r="HVS233" s="14"/>
      <c r="HVT233" s="14"/>
      <c r="HVU233" s="14"/>
      <c r="HVV233" s="14"/>
      <c r="HVW233" s="14"/>
      <c r="HVX233" s="14"/>
      <c r="HVY233" s="14"/>
      <c r="HVZ233" s="14"/>
      <c r="HWA233" s="14"/>
      <c r="HWB233" s="14"/>
      <c r="HWC233" s="14"/>
      <c r="HWD233" s="14"/>
      <c r="HWE233" s="14"/>
      <c r="HWF233" s="14"/>
      <c r="HWG233" s="14"/>
      <c r="HWH233" s="14"/>
      <c r="HWI233" s="14"/>
      <c r="HWJ233" s="14"/>
      <c r="HWK233" s="14"/>
      <c r="HWL233" s="14"/>
      <c r="HWM233" s="14"/>
      <c r="HWN233" s="14"/>
      <c r="HWO233" s="14"/>
      <c r="HWP233" s="14"/>
      <c r="HWQ233" s="14"/>
      <c r="HWR233" s="14"/>
      <c r="HWS233" s="14"/>
      <c r="HWT233" s="14"/>
      <c r="HWU233" s="14"/>
      <c r="HWV233" s="14"/>
      <c r="HWW233" s="14"/>
      <c r="HWX233" s="14"/>
      <c r="HWY233" s="14"/>
      <c r="HWZ233" s="14"/>
      <c r="HXA233" s="14"/>
      <c r="HXB233" s="14"/>
      <c r="HXC233" s="14"/>
      <c r="HXD233" s="14"/>
      <c r="HXE233" s="14"/>
      <c r="HXF233" s="14"/>
      <c r="HXG233" s="14"/>
      <c r="HXH233" s="14"/>
      <c r="HXI233" s="14"/>
      <c r="HXJ233" s="14"/>
      <c r="HXK233" s="14"/>
      <c r="HXL233" s="14"/>
      <c r="HXM233" s="14"/>
      <c r="HXN233" s="14"/>
      <c r="HXO233" s="14"/>
      <c r="HXP233" s="14"/>
      <c r="HXQ233" s="14"/>
      <c r="HXR233" s="14"/>
      <c r="HXS233" s="14"/>
      <c r="HXT233" s="14"/>
      <c r="HXU233" s="14"/>
      <c r="HXV233" s="14"/>
      <c r="HXW233" s="14"/>
      <c r="HXX233" s="14"/>
      <c r="HXY233" s="14"/>
      <c r="HXZ233" s="14"/>
      <c r="HYA233" s="14"/>
      <c r="HYB233" s="14"/>
      <c r="HYC233" s="14"/>
      <c r="HYD233" s="14"/>
      <c r="HYE233" s="14"/>
      <c r="HYF233" s="14"/>
      <c r="HYG233" s="14"/>
      <c r="HYH233" s="14"/>
      <c r="HYI233" s="14"/>
      <c r="HYJ233" s="14"/>
      <c r="HYK233" s="14"/>
      <c r="HYL233" s="14"/>
      <c r="HYM233" s="14"/>
      <c r="HYN233" s="14"/>
      <c r="HYO233" s="14"/>
      <c r="HYP233" s="14"/>
      <c r="HYQ233" s="14"/>
      <c r="HYR233" s="14"/>
      <c r="HYS233" s="14"/>
      <c r="HYT233" s="14"/>
      <c r="HYU233" s="14"/>
      <c r="HYV233" s="14"/>
      <c r="HYW233" s="14"/>
      <c r="HYX233" s="14"/>
      <c r="HYY233" s="14"/>
      <c r="HYZ233" s="14"/>
      <c r="HZA233" s="14"/>
      <c r="HZB233" s="14"/>
      <c r="HZC233" s="14"/>
      <c r="HZD233" s="14"/>
      <c r="HZE233" s="14"/>
      <c r="HZF233" s="14"/>
      <c r="HZG233" s="14"/>
      <c r="HZH233" s="14"/>
      <c r="HZI233" s="14"/>
      <c r="HZJ233" s="14"/>
      <c r="HZK233" s="14"/>
      <c r="HZL233" s="14"/>
      <c r="HZM233" s="14"/>
      <c r="HZN233" s="14"/>
      <c r="HZO233" s="14"/>
      <c r="HZP233" s="14"/>
      <c r="HZQ233" s="14"/>
      <c r="HZR233" s="14"/>
      <c r="HZS233" s="14"/>
      <c r="HZT233" s="14"/>
      <c r="HZU233" s="14"/>
      <c r="HZV233" s="14"/>
      <c r="HZW233" s="14"/>
      <c r="HZX233" s="14"/>
      <c r="HZY233" s="14"/>
      <c r="HZZ233" s="14"/>
      <c r="IAA233" s="14"/>
      <c r="IAB233" s="14"/>
      <c r="IAC233" s="14"/>
      <c r="IAD233" s="14"/>
      <c r="IAE233" s="14"/>
      <c r="IAF233" s="14"/>
      <c r="IAG233" s="14"/>
      <c r="IAH233" s="14"/>
      <c r="IAI233" s="14"/>
      <c r="IAJ233" s="14"/>
      <c r="IAK233" s="14"/>
      <c r="IAL233" s="14"/>
      <c r="IAM233" s="14"/>
      <c r="IAN233" s="14"/>
      <c r="IAO233" s="14"/>
      <c r="IAP233" s="14"/>
      <c r="IAQ233" s="14"/>
      <c r="IAR233" s="14"/>
      <c r="IAS233" s="14"/>
      <c r="IAT233" s="14"/>
      <c r="IAU233" s="14"/>
      <c r="IAV233" s="14"/>
      <c r="IAW233" s="14"/>
      <c r="IAX233" s="14"/>
      <c r="IAY233" s="14"/>
      <c r="IAZ233" s="14"/>
      <c r="IBA233" s="14"/>
      <c r="IBB233" s="14"/>
      <c r="IBC233" s="14"/>
      <c r="IBD233" s="14"/>
      <c r="IBE233" s="14"/>
      <c r="IBF233" s="14"/>
      <c r="IBG233" s="14"/>
      <c r="IBH233" s="14"/>
      <c r="IBI233" s="14"/>
      <c r="IBJ233" s="14"/>
      <c r="IBK233" s="14"/>
      <c r="IBL233" s="14"/>
      <c r="IBM233" s="14"/>
      <c r="IBN233" s="14"/>
      <c r="IBO233" s="14"/>
      <c r="IBP233" s="14"/>
      <c r="IBQ233" s="14"/>
      <c r="IBR233" s="14"/>
      <c r="IBS233" s="14"/>
      <c r="IBT233" s="14"/>
      <c r="IBU233" s="14"/>
      <c r="IBV233" s="14"/>
      <c r="IBW233" s="14"/>
      <c r="IBX233" s="14"/>
      <c r="IBY233" s="14"/>
      <c r="IBZ233" s="14"/>
      <c r="ICA233" s="14"/>
      <c r="ICB233" s="14"/>
      <c r="ICC233" s="14"/>
      <c r="ICD233" s="14"/>
      <c r="ICE233" s="14"/>
      <c r="ICF233" s="14"/>
      <c r="ICG233" s="14"/>
      <c r="ICH233" s="14"/>
      <c r="ICI233" s="14"/>
      <c r="ICJ233" s="14"/>
      <c r="ICK233" s="14"/>
      <c r="ICL233" s="14"/>
      <c r="ICM233" s="14"/>
      <c r="ICN233" s="14"/>
      <c r="ICO233" s="14"/>
      <c r="ICP233" s="14"/>
      <c r="ICQ233" s="14"/>
      <c r="ICR233" s="14"/>
      <c r="ICS233" s="14"/>
      <c r="ICT233" s="14"/>
      <c r="ICU233" s="14"/>
      <c r="ICV233" s="14"/>
      <c r="ICW233" s="14"/>
      <c r="ICX233" s="14"/>
      <c r="ICY233" s="14"/>
      <c r="ICZ233" s="14"/>
      <c r="IDA233" s="14"/>
      <c r="IDB233" s="14"/>
      <c r="IDC233" s="14"/>
      <c r="IDD233" s="14"/>
      <c r="IDE233" s="14"/>
      <c r="IDF233" s="14"/>
      <c r="IDG233" s="14"/>
      <c r="IDH233" s="14"/>
      <c r="IDI233" s="14"/>
      <c r="IDJ233" s="14"/>
      <c r="IDK233" s="14"/>
      <c r="IDL233" s="14"/>
      <c r="IDM233" s="14"/>
      <c r="IDN233" s="14"/>
      <c r="IDO233" s="14"/>
      <c r="IDP233" s="14"/>
      <c r="IDQ233" s="14"/>
      <c r="IDR233" s="14"/>
      <c r="IDS233" s="14"/>
      <c r="IDT233" s="14"/>
      <c r="IDU233" s="14"/>
      <c r="IDV233" s="14"/>
      <c r="IDW233" s="14"/>
      <c r="IDX233" s="14"/>
      <c r="IDY233" s="14"/>
      <c r="IDZ233" s="14"/>
      <c r="IEA233" s="14"/>
      <c r="IEB233" s="14"/>
      <c r="IEC233" s="14"/>
      <c r="IED233" s="14"/>
      <c r="IEE233" s="14"/>
      <c r="IEF233" s="14"/>
      <c r="IEG233" s="14"/>
      <c r="IEH233" s="14"/>
      <c r="IEI233" s="14"/>
      <c r="IEJ233" s="14"/>
      <c r="IEK233" s="14"/>
      <c r="IEL233" s="14"/>
      <c r="IEM233" s="14"/>
      <c r="IEN233" s="14"/>
      <c r="IEO233" s="14"/>
      <c r="IEP233" s="14"/>
      <c r="IEQ233" s="14"/>
      <c r="IER233" s="14"/>
      <c r="IES233" s="14"/>
      <c r="IET233" s="14"/>
      <c r="IEU233" s="14"/>
      <c r="IEV233" s="14"/>
      <c r="IEW233" s="14"/>
      <c r="IEX233" s="14"/>
      <c r="IEY233" s="14"/>
      <c r="IEZ233" s="14"/>
      <c r="IFA233" s="14"/>
      <c r="IFB233" s="14"/>
      <c r="IFC233" s="14"/>
      <c r="IFD233" s="14"/>
      <c r="IFE233" s="14"/>
      <c r="IFF233" s="14"/>
      <c r="IFG233" s="14"/>
      <c r="IFH233" s="14"/>
      <c r="IFI233" s="14"/>
      <c r="IFJ233" s="14"/>
      <c r="IFK233" s="14"/>
      <c r="IFL233" s="14"/>
      <c r="IFM233" s="14"/>
      <c r="IFN233" s="14"/>
      <c r="IFO233" s="14"/>
      <c r="IFP233" s="14"/>
      <c r="IFQ233" s="14"/>
      <c r="IFR233" s="14"/>
      <c r="IFS233" s="14"/>
      <c r="IFT233" s="14"/>
      <c r="IFU233" s="14"/>
      <c r="IFV233" s="14"/>
      <c r="IFW233" s="14"/>
      <c r="IFX233" s="14"/>
      <c r="IFY233" s="14"/>
      <c r="IFZ233" s="14"/>
      <c r="IGA233" s="14"/>
      <c r="IGB233" s="14"/>
      <c r="IGC233" s="14"/>
      <c r="IGD233" s="14"/>
      <c r="IGE233" s="14"/>
      <c r="IGF233" s="14"/>
      <c r="IGG233" s="14"/>
      <c r="IGH233" s="14"/>
      <c r="IGI233" s="14"/>
      <c r="IGJ233" s="14"/>
      <c r="IGK233" s="14"/>
      <c r="IGL233" s="14"/>
      <c r="IGM233" s="14"/>
      <c r="IGN233" s="14"/>
      <c r="IGO233" s="14"/>
      <c r="IGP233" s="14"/>
      <c r="IGQ233" s="14"/>
      <c r="IGR233" s="14"/>
      <c r="IGS233" s="14"/>
      <c r="IGT233" s="14"/>
      <c r="IGU233" s="14"/>
      <c r="IGV233" s="14"/>
      <c r="IGW233" s="14"/>
      <c r="IGX233" s="14"/>
      <c r="IGY233" s="14"/>
      <c r="IGZ233" s="14"/>
      <c r="IHA233" s="14"/>
      <c r="IHB233" s="14"/>
      <c r="IHC233" s="14"/>
      <c r="IHD233" s="14"/>
      <c r="IHE233" s="14"/>
      <c r="IHF233" s="14"/>
      <c r="IHG233" s="14"/>
      <c r="IHH233" s="14"/>
      <c r="IHI233" s="14"/>
      <c r="IHJ233" s="14"/>
      <c r="IHK233" s="14"/>
      <c r="IHL233" s="14"/>
      <c r="IHM233" s="14"/>
      <c r="IHN233" s="14"/>
      <c r="IHO233" s="14"/>
      <c r="IHP233" s="14"/>
      <c r="IHQ233" s="14"/>
      <c r="IHR233" s="14"/>
      <c r="IHS233" s="14"/>
      <c r="IHT233" s="14"/>
      <c r="IHU233" s="14"/>
      <c r="IHV233" s="14"/>
      <c r="IHW233" s="14"/>
      <c r="IHX233" s="14"/>
      <c r="IHY233" s="14"/>
      <c r="IHZ233" s="14"/>
      <c r="IIA233" s="14"/>
      <c r="IIB233" s="14"/>
      <c r="IIC233" s="14"/>
      <c r="IID233" s="14"/>
      <c r="IIE233" s="14"/>
      <c r="IIF233" s="14"/>
      <c r="IIG233" s="14"/>
      <c r="IIH233" s="14"/>
      <c r="III233" s="14"/>
      <c r="IIJ233" s="14"/>
      <c r="IIK233" s="14"/>
      <c r="IIL233" s="14"/>
      <c r="IIM233" s="14"/>
      <c r="IIN233" s="14"/>
      <c r="IIO233" s="14"/>
      <c r="IIP233" s="14"/>
      <c r="IIQ233" s="14"/>
      <c r="IIR233" s="14"/>
      <c r="IIS233" s="14"/>
      <c r="IIT233" s="14"/>
      <c r="IIU233" s="14"/>
      <c r="IIV233" s="14"/>
      <c r="IIW233" s="14"/>
      <c r="IIX233" s="14"/>
      <c r="IIY233" s="14"/>
      <c r="IIZ233" s="14"/>
      <c r="IJA233" s="14"/>
      <c r="IJB233" s="14"/>
      <c r="IJC233" s="14"/>
      <c r="IJD233" s="14"/>
      <c r="IJE233" s="14"/>
      <c r="IJF233" s="14"/>
      <c r="IJG233" s="14"/>
      <c r="IJH233" s="14"/>
      <c r="IJI233" s="14"/>
      <c r="IJJ233" s="14"/>
      <c r="IJK233" s="14"/>
      <c r="IJL233" s="14"/>
      <c r="IJM233" s="14"/>
      <c r="IJN233" s="14"/>
      <c r="IJO233" s="14"/>
      <c r="IJP233" s="14"/>
      <c r="IJQ233" s="14"/>
      <c r="IJR233" s="14"/>
      <c r="IJS233" s="14"/>
      <c r="IJT233" s="14"/>
      <c r="IJU233" s="14"/>
      <c r="IJV233" s="14"/>
      <c r="IJW233" s="14"/>
      <c r="IJX233" s="14"/>
      <c r="IJY233" s="14"/>
      <c r="IJZ233" s="14"/>
      <c r="IKA233" s="14"/>
      <c r="IKB233" s="14"/>
      <c r="IKC233" s="14"/>
      <c r="IKD233" s="14"/>
      <c r="IKE233" s="14"/>
      <c r="IKF233" s="14"/>
      <c r="IKG233" s="14"/>
      <c r="IKH233" s="14"/>
      <c r="IKI233" s="14"/>
      <c r="IKJ233" s="14"/>
      <c r="IKK233" s="14"/>
      <c r="IKL233" s="14"/>
      <c r="IKM233" s="14"/>
      <c r="IKN233" s="14"/>
      <c r="IKO233" s="14"/>
      <c r="IKP233" s="14"/>
      <c r="IKQ233" s="14"/>
      <c r="IKR233" s="14"/>
      <c r="IKS233" s="14"/>
      <c r="IKT233" s="14"/>
      <c r="IKU233" s="14"/>
      <c r="IKV233" s="14"/>
      <c r="IKW233" s="14"/>
      <c r="IKX233" s="14"/>
      <c r="IKY233" s="14"/>
      <c r="IKZ233" s="14"/>
      <c r="ILA233" s="14"/>
      <c r="ILB233" s="14"/>
      <c r="ILC233" s="14"/>
      <c r="ILD233" s="14"/>
      <c r="ILE233" s="14"/>
      <c r="ILF233" s="14"/>
      <c r="ILG233" s="14"/>
      <c r="ILH233" s="14"/>
      <c r="ILI233" s="14"/>
      <c r="ILJ233" s="14"/>
      <c r="ILK233" s="14"/>
      <c r="ILL233" s="14"/>
      <c r="ILM233" s="14"/>
      <c r="ILN233" s="14"/>
      <c r="ILO233" s="14"/>
      <c r="ILP233" s="14"/>
      <c r="ILQ233" s="14"/>
      <c r="ILR233" s="14"/>
      <c r="ILS233" s="14"/>
      <c r="ILT233" s="14"/>
      <c r="ILU233" s="14"/>
      <c r="ILV233" s="14"/>
      <c r="ILW233" s="14"/>
      <c r="ILX233" s="14"/>
      <c r="ILY233" s="14"/>
      <c r="ILZ233" s="14"/>
      <c r="IMA233" s="14"/>
      <c r="IMB233" s="14"/>
      <c r="IMC233" s="14"/>
      <c r="IMD233" s="14"/>
      <c r="IME233" s="14"/>
      <c r="IMF233" s="14"/>
      <c r="IMG233" s="14"/>
      <c r="IMH233" s="14"/>
      <c r="IMI233" s="14"/>
      <c r="IMJ233" s="14"/>
      <c r="IMK233" s="14"/>
      <c r="IML233" s="14"/>
      <c r="IMM233" s="14"/>
      <c r="IMN233" s="14"/>
      <c r="IMO233" s="14"/>
      <c r="IMP233" s="14"/>
      <c r="IMQ233" s="14"/>
      <c r="IMR233" s="14"/>
      <c r="IMS233" s="14"/>
      <c r="IMT233" s="14"/>
      <c r="IMU233" s="14"/>
      <c r="IMV233" s="14"/>
      <c r="IMW233" s="14"/>
      <c r="IMX233" s="14"/>
      <c r="IMY233" s="14"/>
      <c r="IMZ233" s="14"/>
      <c r="INA233" s="14"/>
      <c r="INB233" s="14"/>
      <c r="INC233" s="14"/>
      <c r="IND233" s="14"/>
      <c r="INE233" s="14"/>
      <c r="INF233" s="14"/>
      <c r="ING233" s="14"/>
      <c r="INH233" s="14"/>
      <c r="INI233" s="14"/>
      <c r="INJ233" s="14"/>
      <c r="INK233" s="14"/>
      <c r="INL233" s="14"/>
      <c r="INM233" s="14"/>
      <c r="INN233" s="14"/>
      <c r="INO233" s="14"/>
      <c r="INP233" s="14"/>
      <c r="INQ233" s="14"/>
      <c r="INR233" s="14"/>
      <c r="INS233" s="14"/>
      <c r="INT233" s="14"/>
      <c r="INU233" s="14"/>
      <c r="INV233" s="14"/>
      <c r="INW233" s="14"/>
      <c r="INX233" s="14"/>
      <c r="INY233" s="14"/>
      <c r="INZ233" s="14"/>
      <c r="IOA233" s="14"/>
      <c r="IOB233" s="14"/>
      <c r="IOC233" s="14"/>
      <c r="IOD233" s="14"/>
      <c r="IOE233" s="14"/>
      <c r="IOF233" s="14"/>
      <c r="IOG233" s="14"/>
      <c r="IOH233" s="14"/>
      <c r="IOI233" s="14"/>
      <c r="IOJ233" s="14"/>
      <c r="IOK233" s="14"/>
      <c r="IOL233" s="14"/>
      <c r="IOM233" s="14"/>
      <c r="ION233" s="14"/>
      <c r="IOO233" s="14"/>
      <c r="IOP233" s="14"/>
      <c r="IOQ233" s="14"/>
      <c r="IOR233" s="14"/>
      <c r="IOS233" s="14"/>
      <c r="IOT233" s="14"/>
      <c r="IOU233" s="14"/>
      <c r="IOV233" s="14"/>
      <c r="IOW233" s="14"/>
      <c r="IOX233" s="14"/>
      <c r="IOY233" s="14"/>
      <c r="IOZ233" s="14"/>
      <c r="IPA233" s="14"/>
      <c r="IPB233" s="14"/>
      <c r="IPC233" s="14"/>
      <c r="IPD233" s="14"/>
      <c r="IPE233" s="14"/>
      <c r="IPF233" s="14"/>
      <c r="IPG233" s="14"/>
      <c r="IPH233" s="14"/>
      <c r="IPI233" s="14"/>
      <c r="IPJ233" s="14"/>
      <c r="IPK233" s="14"/>
      <c r="IPL233" s="14"/>
      <c r="IPM233" s="14"/>
      <c r="IPN233" s="14"/>
      <c r="IPO233" s="14"/>
      <c r="IPP233" s="14"/>
      <c r="IPQ233" s="14"/>
      <c r="IPR233" s="14"/>
      <c r="IPS233" s="14"/>
      <c r="IPT233" s="14"/>
      <c r="IPU233" s="14"/>
      <c r="IPV233" s="14"/>
      <c r="IPW233" s="14"/>
      <c r="IPX233" s="14"/>
      <c r="IPY233" s="14"/>
      <c r="IPZ233" s="14"/>
      <c r="IQA233" s="14"/>
      <c r="IQB233" s="14"/>
      <c r="IQC233" s="14"/>
      <c r="IQD233" s="14"/>
      <c r="IQE233" s="14"/>
      <c r="IQF233" s="14"/>
      <c r="IQG233" s="14"/>
      <c r="IQH233" s="14"/>
      <c r="IQI233" s="14"/>
      <c r="IQJ233" s="14"/>
      <c r="IQK233" s="14"/>
      <c r="IQL233" s="14"/>
      <c r="IQM233" s="14"/>
      <c r="IQN233" s="14"/>
      <c r="IQO233" s="14"/>
      <c r="IQP233" s="14"/>
      <c r="IQQ233" s="14"/>
      <c r="IQR233" s="14"/>
      <c r="IQS233" s="14"/>
      <c r="IQT233" s="14"/>
      <c r="IQU233" s="14"/>
      <c r="IQV233" s="14"/>
      <c r="IQW233" s="14"/>
      <c r="IQX233" s="14"/>
      <c r="IQY233" s="14"/>
      <c r="IQZ233" s="14"/>
      <c r="IRA233" s="14"/>
      <c r="IRB233" s="14"/>
      <c r="IRC233" s="14"/>
      <c r="IRD233" s="14"/>
      <c r="IRE233" s="14"/>
      <c r="IRF233" s="14"/>
      <c r="IRG233" s="14"/>
      <c r="IRH233" s="14"/>
      <c r="IRI233" s="14"/>
      <c r="IRJ233" s="14"/>
      <c r="IRK233" s="14"/>
      <c r="IRL233" s="14"/>
      <c r="IRM233" s="14"/>
      <c r="IRN233" s="14"/>
      <c r="IRO233" s="14"/>
      <c r="IRP233" s="14"/>
      <c r="IRQ233" s="14"/>
      <c r="IRR233" s="14"/>
      <c r="IRS233" s="14"/>
      <c r="IRT233" s="14"/>
      <c r="IRU233" s="14"/>
      <c r="IRV233" s="14"/>
      <c r="IRW233" s="14"/>
      <c r="IRX233" s="14"/>
      <c r="IRY233" s="14"/>
      <c r="IRZ233" s="14"/>
      <c r="ISA233" s="14"/>
      <c r="ISB233" s="14"/>
      <c r="ISC233" s="14"/>
      <c r="ISD233" s="14"/>
      <c r="ISE233" s="14"/>
      <c r="ISF233" s="14"/>
      <c r="ISG233" s="14"/>
      <c r="ISH233" s="14"/>
      <c r="ISI233" s="14"/>
      <c r="ISJ233" s="14"/>
      <c r="ISK233" s="14"/>
      <c r="ISL233" s="14"/>
      <c r="ISM233" s="14"/>
      <c r="ISN233" s="14"/>
      <c r="ISO233" s="14"/>
      <c r="ISP233" s="14"/>
      <c r="ISQ233" s="14"/>
      <c r="ISR233" s="14"/>
      <c r="ISS233" s="14"/>
      <c r="IST233" s="14"/>
      <c r="ISU233" s="14"/>
      <c r="ISV233" s="14"/>
      <c r="ISW233" s="14"/>
      <c r="ISX233" s="14"/>
      <c r="ISY233" s="14"/>
      <c r="ISZ233" s="14"/>
      <c r="ITA233" s="14"/>
      <c r="ITB233" s="14"/>
      <c r="ITC233" s="14"/>
      <c r="ITD233" s="14"/>
      <c r="ITE233" s="14"/>
      <c r="ITF233" s="14"/>
      <c r="ITG233" s="14"/>
      <c r="ITH233" s="14"/>
      <c r="ITI233" s="14"/>
      <c r="ITJ233" s="14"/>
      <c r="ITK233" s="14"/>
      <c r="ITL233" s="14"/>
      <c r="ITM233" s="14"/>
      <c r="ITN233" s="14"/>
      <c r="ITO233" s="14"/>
      <c r="ITP233" s="14"/>
      <c r="ITQ233" s="14"/>
      <c r="ITR233" s="14"/>
      <c r="ITS233" s="14"/>
      <c r="ITT233" s="14"/>
      <c r="ITU233" s="14"/>
      <c r="ITV233" s="14"/>
      <c r="ITW233" s="14"/>
      <c r="ITX233" s="14"/>
      <c r="ITY233" s="14"/>
      <c r="ITZ233" s="14"/>
      <c r="IUA233" s="14"/>
      <c r="IUB233" s="14"/>
      <c r="IUC233" s="14"/>
      <c r="IUD233" s="14"/>
      <c r="IUE233" s="14"/>
      <c r="IUF233" s="14"/>
      <c r="IUG233" s="14"/>
      <c r="IUH233" s="14"/>
      <c r="IUI233" s="14"/>
      <c r="IUJ233" s="14"/>
      <c r="IUK233" s="14"/>
      <c r="IUL233" s="14"/>
      <c r="IUM233" s="14"/>
      <c r="IUN233" s="14"/>
      <c r="IUO233" s="14"/>
      <c r="IUP233" s="14"/>
      <c r="IUQ233" s="14"/>
      <c r="IUR233" s="14"/>
      <c r="IUS233" s="14"/>
      <c r="IUT233" s="14"/>
      <c r="IUU233" s="14"/>
      <c r="IUV233" s="14"/>
      <c r="IUW233" s="14"/>
      <c r="IUX233" s="14"/>
      <c r="IUY233" s="14"/>
      <c r="IUZ233" s="14"/>
      <c r="IVA233" s="14"/>
      <c r="IVB233" s="14"/>
      <c r="IVC233" s="14"/>
      <c r="IVD233" s="14"/>
      <c r="IVE233" s="14"/>
      <c r="IVF233" s="14"/>
      <c r="IVG233" s="14"/>
      <c r="IVH233" s="14"/>
      <c r="IVI233" s="14"/>
      <c r="IVJ233" s="14"/>
      <c r="IVK233" s="14"/>
      <c r="IVL233" s="14"/>
      <c r="IVM233" s="14"/>
      <c r="IVN233" s="14"/>
      <c r="IVO233" s="14"/>
      <c r="IVP233" s="14"/>
      <c r="IVQ233" s="14"/>
      <c r="IVR233" s="14"/>
      <c r="IVS233" s="14"/>
      <c r="IVT233" s="14"/>
      <c r="IVU233" s="14"/>
      <c r="IVV233" s="14"/>
      <c r="IVW233" s="14"/>
      <c r="IVX233" s="14"/>
      <c r="IVY233" s="14"/>
      <c r="IVZ233" s="14"/>
      <c r="IWA233" s="14"/>
      <c r="IWB233" s="14"/>
      <c r="IWC233" s="14"/>
      <c r="IWD233" s="14"/>
      <c r="IWE233" s="14"/>
      <c r="IWF233" s="14"/>
      <c r="IWG233" s="14"/>
      <c r="IWH233" s="14"/>
      <c r="IWI233" s="14"/>
      <c r="IWJ233" s="14"/>
      <c r="IWK233" s="14"/>
      <c r="IWL233" s="14"/>
      <c r="IWM233" s="14"/>
      <c r="IWN233" s="14"/>
      <c r="IWO233" s="14"/>
      <c r="IWP233" s="14"/>
      <c r="IWQ233" s="14"/>
      <c r="IWR233" s="14"/>
      <c r="IWS233" s="14"/>
      <c r="IWT233" s="14"/>
      <c r="IWU233" s="14"/>
      <c r="IWV233" s="14"/>
      <c r="IWW233" s="14"/>
      <c r="IWX233" s="14"/>
      <c r="IWY233" s="14"/>
      <c r="IWZ233" s="14"/>
      <c r="IXA233" s="14"/>
      <c r="IXB233" s="14"/>
      <c r="IXC233" s="14"/>
      <c r="IXD233" s="14"/>
      <c r="IXE233" s="14"/>
      <c r="IXF233" s="14"/>
      <c r="IXG233" s="14"/>
      <c r="IXH233" s="14"/>
      <c r="IXI233" s="14"/>
      <c r="IXJ233" s="14"/>
      <c r="IXK233" s="14"/>
      <c r="IXL233" s="14"/>
      <c r="IXM233" s="14"/>
      <c r="IXN233" s="14"/>
      <c r="IXO233" s="14"/>
      <c r="IXP233" s="14"/>
      <c r="IXQ233" s="14"/>
      <c r="IXR233" s="14"/>
      <c r="IXS233" s="14"/>
      <c r="IXT233" s="14"/>
      <c r="IXU233" s="14"/>
      <c r="IXV233" s="14"/>
      <c r="IXW233" s="14"/>
      <c r="IXX233" s="14"/>
      <c r="IXY233" s="14"/>
      <c r="IXZ233" s="14"/>
      <c r="IYA233" s="14"/>
      <c r="IYB233" s="14"/>
      <c r="IYC233" s="14"/>
      <c r="IYD233" s="14"/>
      <c r="IYE233" s="14"/>
      <c r="IYF233" s="14"/>
      <c r="IYG233" s="14"/>
      <c r="IYH233" s="14"/>
      <c r="IYI233" s="14"/>
      <c r="IYJ233" s="14"/>
      <c r="IYK233" s="14"/>
      <c r="IYL233" s="14"/>
      <c r="IYM233" s="14"/>
      <c r="IYN233" s="14"/>
      <c r="IYO233" s="14"/>
      <c r="IYP233" s="14"/>
      <c r="IYQ233" s="14"/>
      <c r="IYR233" s="14"/>
      <c r="IYS233" s="14"/>
      <c r="IYT233" s="14"/>
      <c r="IYU233" s="14"/>
      <c r="IYV233" s="14"/>
      <c r="IYW233" s="14"/>
      <c r="IYX233" s="14"/>
      <c r="IYY233" s="14"/>
      <c r="IYZ233" s="14"/>
      <c r="IZA233" s="14"/>
      <c r="IZB233" s="14"/>
      <c r="IZC233" s="14"/>
      <c r="IZD233" s="14"/>
      <c r="IZE233" s="14"/>
      <c r="IZF233" s="14"/>
      <c r="IZG233" s="14"/>
      <c r="IZH233" s="14"/>
      <c r="IZI233" s="14"/>
      <c r="IZJ233" s="14"/>
      <c r="IZK233" s="14"/>
      <c r="IZL233" s="14"/>
      <c r="IZM233" s="14"/>
      <c r="IZN233" s="14"/>
      <c r="IZO233" s="14"/>
      <c r="IZP233" s="14"/>
      <c r="IZQ233" s="14"/>
      <c r="IZR233" s="14"/>
      <c r="IZS233" s="14"/>
      <c r="IZT233" s="14"/>
      <c r="IZU233" s="14"/>
      <c r="IZV233" s="14"/>
      <c r="IZW233" s="14"/>
      <c r="IZX233" s="14"/>
      <c r="IZY233" s="14"/>
      <c r="IZZ233" s="14"/>
      <c r="JAA233" s="14"/>
      <c r="JAB233" s="14"/>
      <c r="JAC233" s="14"/>
      <c r="JAD233" s="14"/>
      <c r="JAE233" s="14"/>
      <c r="JAF233" s="14"/>
      <c r="JAG233" s="14"/>
      <c r="JAH233" s="14"/>
      <c r="JAI233" s="14"/>
      <c r="JAJ233" s="14"/>
      <c r="JAK233" s="14"/>
      <c r="JAL233" s="14"/>
      <c r="JAM233" s="14"/>
      <c r="JAN233" s="14"/>
      <c r="JAO233" s="14"/>
      <c r="JAP233" s="14"/>
      <c r="JAQ233" s="14"/>
      <c r="JAR233" s="14"/>
      <c r="JAS233" s="14"/>
      <c r="JAT233" s="14"/>
      <c r="JAU233" s="14"/>
      <c r="JAV233" s="14"/>
      <c r="JAW233" s="14"/>
      <c r="JAX233" s="14"/>
      <c r="JAY233" s="14"/>
      <c r="JAZ233" s="14"/>
      <c r="JBA233" s="14"/>
      <c r="JBB233" s="14"/>
      <c r="JBC233" s="14"/>
      <c r="JBD233" s="14"/>
      <c r="JBE233" s="14"/>
      <c r="JBF233" s="14"/>
      <c r="JBG233" s="14"/>
      <c r="JBH233" s="14"/>
      <c r="JBI233" s="14"/>
      <c r="JBJ233" s="14"/>
      <c r="JBK233" s="14"/>
      <c r="JBL233" s="14"/>
      <c r="JBM233" s="14"/>
      <c r="JBN233" s="14"/>
      <c r="JBO233" s="14"/>
      <c r="JBP233" s="14"/>
      <c r="JBQ233" s="14"/>
      <c r="JBR233" s="14"/>
      <c r="JBS233" s="14"/>
      <c r="JBT233" s="14"/>
      <c r="JBU233" s="14"/>
      <c r="JBV233" s="14"/>
      <c r="JBW233" s="14"/>
      <c r="JBX233" s="14"/>
      <c r="JBY233" s="14"/>
      <c r="JBZ233" s="14"/>
      <c r="JCA233" s="14"/>
      <c r="JCB233" s="14"/>
      <c r="JCC233" s="14"/>
      <c r="JCD233" s="14"/>
      <c r="JCE233" s="14"/>
      <c r="JCF233" s="14"/>
      <c r="JCG233" s="14"/>
      <c r="JCH233" s="14"/>
      <c r="JCI233" s="14"/>
      <c r="JCJ233" s="14"/>
      <c r="JCK233" s="14"/>
      <c r="JCL233" s="14"/>
      <c r="JCM233" s="14"/>
      <c r="JCN233" s="14"/>
      <c r="JCO233" s="14"/>
      <c r="JCP233" s="14"/>
      <c r="JCQ233" s="14"/>
      <c r="JCR233" s="14"/>
      <c r="JCS233" s="14"/>
      <c r="JCT233" s="14"/>
      <c r="JCU233" s="14"/>
      <c r="JCV233" s="14"/>
      <c r="JCW233" s="14"/>
      <c r="JCX233" s="14"/>
      <c r="JCY233" s="14"/>
      <c r="JCZ233" s="14"/>
      <c r="JDA233" s="14"/>
      <c r="JDB233" s="14"/>
      <c r="JDC233" s="14"/>
      <c r="JDD233" s="14"/>
      <c r="JDE233" s="14"/>
      <c r="JDF233" s="14"/>
      <c r="JDG233" s="14"/>
      <c r="JDH233" s="14"/>
      <c r="JDI233" s="14"/>
      <c r="JDJ233" s="14"/>
      <c r="JDK233" s="14"/>
      <c r="JDL233" s="14"/>
      <c r="JDM233" s="14"/>
      <c r="JDN233" s="14"/>
      <c r="JDO233" s="14"/>
      <c r="JDP233" s="14"/>
      <c r="JDQ233" s="14"/>
      <c r="JDR233" s="14"/>
      <c r="JDS233" s="14"/>
      <c r="JDT233" s="14"/>
      <c r="JDU233" s="14"/>
      <c r="JDV233" s="14"/>
      <c r="JDW233" s="14"/>
      <c r="JDX233" s="14"/>
      <c r="JDY233" s="14"/>
      <c r="JDZ233" s="14"/>
      <c r="JEA233" s="14"/>
      <c r="JEB233" s="14"/>
      <c r="JEC233" s="14"/>
      <c r="JED233" s="14"/>
      <c r="JEE233" s="14"/>
      <c r="JEF233" s="14"/>
      <c r="JEG233" s="14"/>
      <c r="JEH233" s="14"/>
      <c r="JEI233" s="14"/>
      <c r="JEJ233" s="14"/>
      <c r="JEK233" s="14"/>
      <c r="JEL233" s="14"/>
      <c r="JEM233" s="14"/>
      <c r="JEN233" s="14"/>
      <c r="JEO233" s="14"/>
      <c r="JEP233" s="14"/>
      <c r="JEQ233" s="14"/>
      <c r="JER233" s="14"/>
      <c r="JES233" s="14"/>
      <c r="JET233" s="14"/>
      <c r="JEU233" s="14"/>
      <c r="JEV233" s="14"/>
      <c r="JEW233" s="14"/>
      <c r="JEX233" s="14"/>
      <c r="JEY233" s="14"/>
      <c r="JEZ233" s="14"/>
      <c r="JFA233" s="14"/>
      <c r="JFB233" s="14"/>
      <c r="JFC233" s="14"/>
      <c r="JFD233" s="14"/>
      <c r="JFE233" s="14"/>
      <c r="JFF233" s="14"/>
      <c r="JFG233" s="14"/>
      <c r="JFH233" s="14"/>
      <c r="JFI233" s="14"/>
      <c r="JFJ233" s="14"/>
      <c r="JFK233" s="14"/>
      <c r="JFL233" s="14"/>
      <c r="JFM233" s="14"/>
      <c r="JFN233" s="14"/>
      <c r="JFO233" s="14"/>
      <c r="JFP233" s="14"/>
      <c r="JFQ233" s="14"/>
      <c r="JFR233" s="14"/>
      <c r="JFS233" s="14"/>
      <c r="JFT233" s="14"/>
      <c r="JFU233" s="14"/>
      <c r="JFV233" s="14"/>
      <c r="JFW233" s="14"/>
      <c r="JFX233" s="14"/>
      <c r="JFY233" s="14"/>
      <c r="JFZ233" s="14"/>
      <c r="JGA233" s="14"/>
      <c r="JGB233" s="14"/>
      <c r="JGC233" s="14"/>
      <c r="JGD233" s="14"/>
      <c r="JGE233" s="14"/>
      <c r="JGF233" s="14"/>
      <c r="JGG233" s="14"/>
      <c r="JGH233" s="14"/>
      <c r="JGI233" s="14"/>
      <c r="JGJ233" s="14"/>
      <c r="JGK233" s="14"/>
      <c r="JGL233" s="14"/>
      <c r="JGM233" s="14"/>
      <c r="JGN233" s="14"/>
      <c r="JGO233" s="14"/>
      <c r="JGP233" s="14"/>
      <c r="JGQ233" s="14"/>
      <c r="JGR233" s="14"/>
      <c r="JGS233" s="14"/>
      <c r="JGT233" s="14"/>
      <c r="JGU233" s="14"/>
      <c r="JGV233" s="14"/>
      <c r="JGW233" s="14"/>
      <c r="JGX233" s="14"/>
      <c r="JGY233" s="14"/>
      <c r="JGZ233" s="14"/>
      <c r="JHA233" s="14"/>
      <c r="JHB233" s="14"/>
      <c r="JHC233" s="14"/>
      <c r="JHD233" s="14"/>
      <c r="JHE233" s="14"/>
      <c r="JHF233" s="14"/>
      <c r="JHG233" s="14"/>
      <c r="JHH233" s="14"/>
      <c r="JHI233" s="14"/>
      <c r="JHJ233" s="14"/>
      <c r="JHK233" s="14"/>
      <c r="JHL233" s="14"/>
      <c r="JHM233" s="14"/>
      <c r="JHN233" s="14"/>
      <c r="JHO233" s="14"/>
      <c r="JHP233" s="14"/>
      <c r="JHQ233" s="14"/>
      <c r="JHR233" s="14"/>
      <c r="JHS233" s="14"/>
      <c r="JHT233" s="14"/>
      <c r="JHU233" s="14"/>
      <c r="JHV233" s="14"/>
      <c r="JHW233" s="14"/>
      <c r="JHX233" s="14"/>
      <c r="JHY233" s="14"/>
      <c r="JHZ233" s="14"/>
      <c r="JIA233" s="14"/>
      <c r="JIB233" s="14"/>
      <c r="JIC233" s="14"/>
      <c r="JID233" s="14"/>
      <c r="JIE233" s="14"/>
      <c r="JIF233" s="14"/>
      <c r="JIG233" s="14"/>
      <c r="JIH233" s="14"/>
      <c r="JII233" s="14"/>
      <c r="JIJ233" s="14"/>
      <c r="JIK233" s="14"/>
      <c r="JIL233" s="14"/>
      <c r="JIM233" s="14"/>
      <c r="JIN233" s="14"/>
      <c r="JIO233" s="14"/>
      <c r="JIP233" s="14"/>
      <c r="JIQ233" s="14"/>
      <c r="JIR233" s="14"/>
      <c r="JIS233" s="14"/>
      <c r="JIT233" s="14"/>
      <c r="JIU233" s="14"/>
      <c r="JIV233" s="14"/>
      <c r="JIW233" s="14"/>
      <c r="JIX233" s="14"/>
      <c r="JIY233" s="14"/>
      <c r="JIZ233" s="14"/>
      <c r="JJA233" s="14"/>
      <c r="JJB233" s="14"/>
      <c r="JJC233" s="14"/>
      <c r="JJD233" s="14"/>
      <c r="JJE233" s="14"/>
      <c r="JJF233" s="14"/>
      <c r="JJG233" s="14"/>
      <c r="JJH233" s="14"/>
      <c r="JJI233" s="14"/>
      <c r="JJJ233" s="14"/>
      <c r="JJK233" s="14"/>
      <c r="JJL233" s="14"/>
      <c r="JJM233" s="14"/>
      <c r="JJN233" s="14"/>
      <c r="JJO233" s="14"/>
      <c r="JJP233" s="14"/>
      <c r="JJQ233" s="14"/>
      <c r="JJR233" s="14"/>
      <c r="JJS233" s="14"/>
      <c r="JJT233" s="14"/>
      <c r="JJU233" s="14"/>
      <c r="JJV233" s="14"/>
      <c r="JJW233" s="14"/>
      <c r="JJX233" s="14"/>
      <c r="JJY233" s="14"/>
      <c r="JJZ233" s="14"/>
      <c r="JKA233" s="14"/>
      <c r="JKB233" s="14"/>
      <c r="JKC233" s="14"/>
      <c r="JKD233" s="14"/>
      <c r="JKE233" s="14"/>
      <c r="JKF233" s="14"/>
      <c r="JKG233" s="14"/>
      <c r="JKH233" s="14"/>
      <c r="JKI233" s="14"/>
      <c r="JKJ233" s="14"/>
      <c r="JKK233" s="14"/>
      <c r="JKL233" s="14"/>
      <c r="JKM233" s="14"/>
      <c r="JKN233" s="14"/>
      <c r="JKO233" s="14"/>
      <c r="JKP233" s="14"/>
      <c r="JKQ233" s="14"/>
      <c r="JKR233" s="14"/>
      <c r="JKS233" s="14"/>
      <c r="JKT233" s="14"/>
      <c r="JKU233" s="14"/>
      <c r="JKV233" s="14"/>
      <c r="JKW233" s="14"/>
      <c r="JKX233" s="14"/>
      <c r="JKY233" s="14"/>
      <c r="JKZ233" s="14"/>
      <c r="JLA233" s="14"/>
      <c r="JLB233" s="14"/>
      <c r="JLC233" s="14"/>
      <c r="JLD233" s="14"/>
      <c r="JLE233" s="14"/>
      <c r="JLF233" s="14"/>
      <c r="JLG233" s="14"/>
      <c r="JLH233" s="14"/>
      <c r="JLI233" s="14"/>
      <c r="JLJ233" s="14"/>
      <c r="JLK233" s="14"/>
      <c r="JLL233" s="14"/>
      <c r="JLM233" s="14"/>
      <c r="JLN233" s="14"/>
      <c r="JLO233" s="14"/>
      <c r="JLP233" s="14"/>
      <c r="JLQ233" s="14"/>
      <c r="JLR233" s="14"/>
      <c r="JLS233" s="14"/>
      <c r="JLT233" s="14"/>
      <c r="JLU233" s="14"/>
      <c r="JLV233" s="14"/>
      <c r="JLW233" s="14"/>
      <c r="JLX233" s="14"/>
      <c r="JLY233" s="14"/>
      <c r="JLZ233" s="14"/>
      <c r="JMA233" s="14"/>
      <c r="JMB233" s="14"/>
      <c r="JMC233" s="14"/>
      <c r="JMD233" s="14"/>
      <c r="JME233" s="14"/>
      <c r="JMF233" s="14"/>
      <c r="JMG233" s="14"/>
      <c r="JMH233" s="14"/>
      <c r="JMI233" s="14"/>
      <c r="JMJ233" s="14"/>
      <c r="JMK233" s="14"/>
      <c r="JML233" s="14"/>
      <c r="JMM233" s="14"/>
      <c r="JMN233" s="14"/>
      <c r="JMO233" s="14"/>
      <c r="JMP233" s="14"/>
      <c r="JMQ233" s="14"/>
      <c r="JMR233" s="14"/>
      <c r="JMS233" s="14"/>
      <c r="JMT233" s="14"/>
      <c r="JMU233" s="14"/>
      <c r="JMV233" s="14"/>
      <c r="JMW233" s="14"/>
      <c r="JMX233" s="14"/>
      <c r="JMY233" s="14"/>
      <c r="JMZ233" s="14"/>
      <c r="JNA233" s="14"/>
      <c r="JNB233" s="14"/>
      <c r="JNC233" s="14"/>
      <c r="JND233" s="14"/>
      <c r="JNE233" s="14"/>
      <c r="JNF233" s="14"/>
      <c r="JNG233" s="14"/>
      <c r="JNH233" s="14"/>
      <c r="JNI233" s="14"/>
      <c r="JNJ233" s="14"/>
      <c r="JNK233" s="14"/>
      <c r="JNL233" s="14"/>
      <c r="JNM233" s="14"/>
      <c r="JNN233" s="14"/>
      <c r="JNO233" s="14"/>
      <c r="JNP233" s="14"/>
      <c r="JNQ233" s="14"/>
      <c r="JNR233" s="14"/>
      <c r="JNS233" s="14"/>
      <c r="JNT233" s="14"/>
      <c r="JNU233" s="14"/>
      <c r="JNV233" s="14"/>
      <c r="JNW233" s="14"/>
      <c r="JNX233" s="14"/>
      <c r="JNY233" s="14"/>
      <c r="JNZ233" s="14"/>
      <c r="JOA233" s="14"/>
      <c r="JOB233" s="14"/>
      <c r="JOC233" s="14"/>
      <c r="JOD233" s="14"/>
      <c r="JOE233" s="14"/>
      <c r="JOF233" s="14"/>
      <c r="JOG233" s="14"/>
      <c r="JOH233" s="14"/>
      <c r="JOI233" s="14"/>
      <c r="JOJ233" s="14"/>
      <c r="JOK233" s="14"/>
      <c r="JOL233" s="14"/>
      <c r="JOM233" s="14"/>
      <c r="JON233" s="14"/>
      <c r="JOO233" s="14"/>
      <c r="JOP233" s="14"/>
      <c r="JOQ233" s="14"/>
      <c r="JOR233" s="14"/>
      <c r="JOS233" s="14"/>
      <c r="JOT233" s="14"/>
      <c r="JOU233" s="14"/>
      <c r="JOV233" s="14"/>
      <c r="JOW233" s="14"/>
      <c r="JOX233" s="14"/>
      <c r="JOY233" s="14"/>
      <c r="JOZ233" s="14"/>
      <c r="JPA233" s="14"/>
      <c r="JPB233" s="14"/>
      <c r="JPC233" s="14"/>
      <c r="JPD233" s="14"/>
      <c r="JPE233" s="14"/>
      <c r="JPF233" s="14"/>
      <c r="JPG233" s="14"/>
      <c r="JPH233" s="14"/>
      <c r="JPI233" s="14"/>
      <c r="JPJ233" s="14"/>
      <c r="JPK233" s="14"/>
      <c r="JPL233" s="14"/>
      <c r="JPM233" s="14"/>
      <c r="JPN233" s="14"/>
      <c r="JPO233" s="14"/>
      <c r="JPP233" s="14"/>
      <c r="JPQ233" s="14"/>
      <c r="JPR233" s="14"/>
      <c r="JPS233" s="14"/>
      <c r="JPT233" s="14"/>
      <c r="JPU233" s="14"/>
      <c r="JPV233" s="14"/>
      <c r="JPW233" s="14"/>
      <c r="JPX233" s="14"/>
      <c r="JPY233" s="14"/>
      <c r="JPZ233" s="14"/>
      <c r="JQA233" s="14"/>
      <c r="JQB233" s="14"/>
      <c r="JQC233" s="14"/>
      <c r="JQD233" s="14"/>
      <c r="JQE233" s="14"/>
      <c r="JQF233" s="14"/>
      <c r="JQG233" s="14"/>
      <c r="JQH233" s="14"/>
      <c r="JQI233" s="14"/>
      <c r="JQJ233" s="14"/>
      <c r="JQK233" s="14"/>
      <c r="JQL233" s="14"/>
      <c r="JQM233" s="14"/>
      <c r="JQN233" s="14"/>
      <c r="JQO233" s="14"/>
      <c r="JQP233" s="14"/>
      <c r="JQQ233" s="14"/>
      <c r="JQR233" s="14"/>
      <c r="JQS233" s="14"/>
      <c r="JQT233" s="14"/>
      <c r="JQU233" s="14"/>
      <c r="JQV233" s="14"/>
      <c r="JQW233" s="14"/>
      <c r="JQX233" s="14"/>
      <c r="JQY233" s="14"/>
      <c r="JQZ233" s="14"/>
      <c r="JRA233" s="14"/>
      <c r="JRB233" s="14"/>
      <c r="JRC233" s="14"/>
      <c r="JRD233" s="14"/>
      <c r="JRE233" s="14"/>
      <c r="JRF233" s="14"/>
      <c r="JRG233" s="14"/>
      <c r="JRH233" s="14"/>
      <c r="JRI233" s="14"/>
      <c r="JRJ233" s="14"/>
      <c r="JRK233" s="14"/>
      <c r="JRL233" s="14"/>
      <c r="JRM233" s="14"/>
      <c r="JRN233" s="14"/>
      <c r="JRO233" s="14"/>
      <c r="JRP233" s="14"/>
      <c r="JRQ233" s="14"/>
      <c r="JRR233" s="14"/>
      <c r="JRS233" s="14"/>
      <c r="JRT233" s="14"/>
      <c r="JRU233" s="14"/>
      <c r="JRV233" s="14"/>
      <c r="JRW233" s="14"/>
      <c r="JRX233" s="14"/>
      <c r="JRY233" s="14"/>
      <c r="JRZ233" s="14"/>
      <c r="JSA233" s="14"/>
      <c r="JSB233" s="14"/>
      <c r="JSC233" s="14"/>
      <c r="JSD233" s="14"/>
      <c r="JSE233" s="14"/>
      <c r="JSF233" s="14"/>
      <c r="JSG233" s="14"/>
      <c r="JSH233" s="14"/>
      <c r="JSI233" s="14"/>
      <c r="JSJ233" s="14"/>
      <c r="JSK233" s="14"/>
      <c r="JSL233" s="14"/>
      <c r="JSM233" s="14"/>
      <c r="JSN233" s="14"/>
      <c r="JSO233" s="14"/>
      <c r="JSP233" s="14"/>
      <c r="JSQ233" s="14"/>
      <c r="JSR233" s="14"/>
      <c r="JSS233" s="14"/>
      <c r="JST233" s="14"/>
      <c r="JSU233" s="14"/>
      <c r="JSV233" s="14"/>
      <c r="JSW233" s="14"/>
      <c r="JSX233" s="14"/>
      <c r="JSY233" s="14"/>
      <c r="JSZ233" s="14"/>
      <c r="JTA233" s="14"/>
      <c r="JTB233" s="14"/>
      <c r="JTC233" s="14"/>
      <c r="JTD233" s="14"/>
      <c r="JTE233" s="14"/>
      <c r="JTF233" s="14"/>
      <c r="JTG233" s="14"/>
      <c r="JTH233" s="14"/>
      <c r="JTI233" s="14"/>
      <c r="JTJ233" s="14"/>
      <c r="JTK233" s="14"/>
      <c r="JTL233" s="14"/>
      <c r="JTM233" s="14"/>
      <c r="JTN233" s="14"/>
      <c r="JTO233" s="14"/>
      <c r="JTP233" s="14"/>
      <c r="JTQ233" s="14"/>
      <c r="JTR233" s="14"/>
      <c r="JTS233" s="14"/>
      <c r="JTT233" s="14"/>
      <c r="JTU233" s="14"/>
      <c r="JTV233" s="14"/>
      <c r="JTW233" s="14"/>
      <c r="JTX233" s="14"/>
      <c r="JTY233" s="14"/>
      <c r="JTZ233" s="14"/>
      <c r="JUA233" s="14"/>
      <c r="JUB233" s="14"/>
      <c r="JUC233" s="14"/>
      <c r="JUD233" s="14"/>
      <c r="JUE233" s="14"/>
      <c r="JUF233" s="14"/>
      <c r="JUG233" s="14"/>
      <c r="JUH233" s="14"/>
      <c r="JUI233" s="14"/>
      <c r="JUJ233" s="14"/>
      <c r="JUK233" s="14"/>
      <c r="JUL233" s="14"/>
      <c r="JUM233" s="14"/>
      <c r="JUN233" s="14"/>
      <c r="JUO233" s="14"/>
      <c r="JUP233" s="14"/>
      <c r="JUQ233" s="14"/>
      <c r="JUR233" s="14"/>
      <c r="JUS233" s="14"/>
      <c r="JUT233" s="14"/>
      <c r="JUU233" s="14"/>
      <c r="JUV233" s="14"/>
      <c r="JUW233" s="14"/>
      <c r="JUX233" s="14"/>
      <c r="JUY233" s="14"/>
      <c r="JUZ233" s="14"/>
      <c r="JVA233" s="14"/>
      <c r="JVB233" s="14"/>
      <c r="JVC233" s="14"/>
      <c r="JVD233" s="14"/>
      <c r="JVE233" s="14"/>
      <c r="JVF233" s="14"/>
      <c r="JVG233" s="14"/>
      <c r="JVH233" s="14"/>
      <c r="JVI233" s="14"/>
      <c r="JVJ233" s="14"/>
      <c r="JVK233" s="14"/>
      <c r="JVL233" s="14"/>
      <c r="JVM233" s="14"/>
      <c r="JVN233" s="14"/>
      <c r="JVO233" s="14"/>
      <c r="JVP233" s="14"/>
      <c r="JVQ233" s="14"/>
      <c r="JVR233" s="14"/>
      <c r="JVS233" s="14"/>
      <c r="JVT233" s="14"/>
      <c r="JVU233" s="14"/>
      <c r="JVV233" s="14"/>
      <c r="JVW233" s="14"/>
      <c r="JVX233" s="14"/>
      <c r="JVY233" s="14"/>
      <c r="JVZ233" s="14"/>
      <c r="JWA233" s="14"/>
      <c r="JWB233" s="14"/>
      <c r="JWC233" s="14"/>
      <c r="JWD233" s="14"/>
      <c r="JWE233" s="14"/>
      <c r="JWF233" s="14"/>
      <c r="JWG233" s="14"/>
      <c r="JWH233" s="14"/>
      <c r="JWI233" s="14"/>
      <c r="JWJ233" s="14"/>
      <c r="JWK233" s="14"/>
      <c r="JWL233" s="14"/>
      <c r="JWM233" s="14"/>
      <c r="JWN233" s="14"/>
      <c r="JWO233" s="14"/>
      <c r="JWP233" s="14"/>
      <c r="JWQ233" s="14"/>
      <c r="JWR233" s="14"/>
      <c r="JWS233" s="14"/>
      <c r="JWT233" s="14"/>
      <c r="JWU233" s="14"/>
      <c r="JWV233" s="14"/>
      <c r="JWW233" s="14"/>
      <c r="JWX233" s="14"/>
      <c r="JWY233" s="14"/>
      <c r="JWZ233" s="14"/>
      <c r="JXA233" s="14"/>
      <c r="JXB233" s="14"/>
      <c r="JXC233" s="14"/>
      <c r="JXD233" s="14"/>
      <c r="JXE233" s="14"/>
      <c r="JXF233" s="14"/>
      <c r="JXG233" s="14"/>
      <c r="JXH233" s="14"/>
      <c r="JXI233" s="14"/>
      <c r="JXJ233" s="14"/>
      <c r="JXK233" s="14"/>
      <c r="JXL233" s="14"/>
      <c r="JXM233" s="14"/>
      <c r="JXN233" s="14"/>
      <c r="JXO233" s="14"/>
      <c r="JXP233" s="14"/>
      <c r="JXQ233" s="14"/>
      <c r="JXR233" s="14"/>
      <c r="JXS233" s="14"/>
      <c r="JXT233" s="14"/>
      <c r="JXU233" s="14"/>
      <c r="JXV233" s="14"/>
      <c r="JXW233" s="14"/>
      <c r="JXX233" s="14"/>
      <c r="JXY233" s="14"/>
      <c r="JXZ233" s="14"/>
      <c r="JYA233" s="14"/>
      <c r="JYB233" s="14"/>
      <c r="JYC233" s="14"/>
      <c r="JYD233" s="14"/>
      <c r="JYE233" s="14"/>
      <c r="JYF233" s="14"/>
      <c r="JYG233" s="14"/>
      <c r="JYH233" s="14"/>
      <c r="JYI233" s="14"/>
      <c r="JYJ233" s="14"/>
      <c r="JYK233" s="14"/>
      <c r="JYL233" s="14"/>
      <c r="JYM233" s="14"/>
      <c r="JYN233" s="14"/>
      <c r="JYO233" s="14"/>
      <c r="JYP233" s="14"/>
      <c r="JYQ233" s="14"/>
      <c r="JYR233" s="14"/>
      <c r="JYS233" s="14"/>
      <c r="JYT233" s="14"/>
      <c r="JYU233" s="14"/>
      <c r="JYV233" s="14"/>
      <c r="JYW233" s="14"/>
      <c r="JYX233" s="14"/>
      <c r="JYY233" s="14"/>
      <c r="JYZ233" s="14"/>
      <c r="JZA233" s="14"/>
      <c r="JZB233" s="14"/>
      <c r="JZC233" s="14"/>
      <c r="JZD233" s="14"/>
      <c r="JZE233" s="14"/>
      <c r="JZF233" s="14"/>
      <c r="JZG233" s="14"/>
      <c r="JZH233" s="14"/>
      <c r="JZI233" s="14"/>
      <c r="JZJ233" s="14"/>
      <c r="JZK233" s="14"/>
      <c r="JZL233" s="14"/>
      <c r="JZM233" s="14"/>
      <c r="JZN233" s="14"/>
      <c r="JZO233" s="14"/>
      <c r="JZP233" s="14"/>
      <c r="JZQ233" s="14"/>
      <c r="JZR233" s="14"/>
      <c r="JZS233" s="14"/>
      <c r="JZT233" s="14"/>
      <c r="JZU233" s="14"/>
      <c r="JZV233" s="14"/>
      <c r="JZW233" s="14"/>
      <c r="JZX233" s="14"/>
      <c r="JZY233" s="14"/>
      <c r="JZZ233" s="14"/>
      <c r="KAA233" s="14"/>
      <c r="KAB233" s="14"/>
      <c r="KAC233" s="14"/>
      <c r="KAD233" s="14"/>
      <c r="KAE233" s="14"/>
      <c r="KAF233" s="14"/>
      <c r="KAG233" s="14"/>
      <c r="KAH233" s="14"/>
      <c r="KAI233" s="14"/>
      <c r="KAJ233" s="14"/>
      <c r="KAK233" s="14"/>
      <c r="KAL233" s="14"/>
      <c r="KAM233" s="14"/>
      <c r="KAN233" s="14"/>
      <c r="KAO233" s="14"/>
      <c r="KAP233" s="14"/>
      <c r="KAQ233" s="14"/>
      <c r="KAR233" s="14"/>
      <c r="KAS233" s="14"/>
      <c r="KAT233" s="14"/>
      <c r="KAU233" s="14"/>
      <c r="KAV233" s="14"/>
      <c r="KAW233" s="14"/>
      <c r="KAX233" s="14"/>
      <c r="KAY233" s="14"/>
      <c r="KAZ233" s="14"/>
      <c r="KBA233" s="14"/>
      <c r="KBB233" s="14"/>
      <c r="KBC233" s="14"/>
      <c r="KBD233" s="14"/>
      <c r="KBE233" s="14"/>
      <c r="KBF233" s="14"/>
      <c r="KBG233" s="14"/>
      <c r="KBH233" s="14"/>
      <c r="KBI233" s="14"/>
      <c r="KBJ233" s="14"/>
      <c r="KBK233" s="14"/>
      <c r="KBL233" s="14"/>
      <c r="KBM233" s="14"/>
      <c r="KBN233" s="14"/>
      <c r="KBO233" s="14"/>
      <c r="KBP233" s="14"/>
      <c r="KBQ233" s="14"/>
      <c r="KBR233" s="14"/>
      <c r="KBS233" s="14"/>
      <c r="KBT233" s="14"/>
      <c r="KBU233" s="14"/>
      <c r="KBV233" s="14"/>
      <c r="KBW233" s="14"/>
      <c r="KBX233" s="14"/>
      <c r="KBY233" s="14"/>
      <c r="KBZ233" s="14"/>
      <c r="KCA233" s="14"/>
      <c r="KCB233" s="14"/>
      <c r="KCC233" s="14"/>
      <c r="KCD233" s="14"/>
      <c r="KCE233" s="14"/>
      <c r="KCF233" s="14"/>
      <c r="KCG233" s="14"/>
      <c r="KCH233" s="14"/>
      <c r="KCI233" s="14"/>
      <c r="KCJ233" s="14"/>
      <c r="KCK233" s="14"/>
      <c r="KCL233" s="14"/>
      <c r="KCM233" s="14"/>
      <c r="KCN233" s="14"/>
      <c r="KCO233" s="14"/>
      <c r="KCP233" s="14"/>
      <c r="KCQ233" s="14"/>
      <c r="KCR233" s="14"/>
      <c r="KCS233" s="14"/>
      <c r="KCT233" s="14"/>
      <c r="KCU233" s="14"/>
      <c r="KCV233" s="14"/>
      <c r="KCW233" s="14"/>
      <c r="KCX233" s="14"/>
      <c r="KCY233" s="14"/>
      <c r="KCZ233" s="14"/>
      <c r="KDA233" s="14"/>
      <c r="KDB233" s="14"/>
      <c r="KDC233" s="14"/>
      <c r="KDD233" s="14"/>
      <c r="KDE233" s="14"/>
      <c r="KDF233" s="14"/>
      <c r="KDG233" s="14"/>
      <c r="KDH233" s="14"/>
      <c r="KDI233" s="14"/>
      <c r="KDJ233" s="14"/>
      <c r="KDK233" s="14"/>
      <c r="KDL233" s="14"/>
      <c r="KDM233" s="14"/>
      <c r="KDN233" s="14"/>
      <c r="KDO233" s="14"/>
      <c r="KDP233" s="14"/>
      <c r="KDQ233" s="14"/>
      <c r="KDR233" s="14"/>
      <c r="KDS233" s="14"/>
      <c r="KDT233" s="14"/>
      <c r="KDU233" s="14"/>
      <c r="KDV233" s="14"/>
      <c r="KDW233" s="14"/>
      <c r="KDX233" s="14"/>
      <c r="KDY233" s="14"/>
      <c r="KDZ233" s="14"/>
      <c r="KEA233" s="14"/>
      <c r="KEB233" s="14"/>
      <c r="KEC233" s="14"/>
      <c r="KED233" s="14"/>
      <c r="KEE233" s="14"/>
      <c r="KEF233" s="14"/>
      <c r="KEG233" s="14"/>
      <c r="KEH233" s="14"/>
      <c r="KEI233" s="14"/>
      <c r="KEJ233" s="14"/>
      <c r="KEK233" s="14"/>
      <c r="KEL233" s="14"/>
      <c r="KEM233" s="14"/>
      <c r="KEN233" s="14"/>
      <c r="KEO233" s="14"/>
      <c r="KEP233" s="14"/>
      <c r="KEQ233" s="14"/>
      <c r="KER233" s="14"/>
      <c r="KES233" s="14"/>
      <c r="KET233" s="14"/>
      <c r="KEU233" s="14"/>
      <c r="KEV233" s="14"/>
      <c r="KEW233" s="14"/>
      <c r="KEX233" s="14"/>
      <c r="KEY233" s="14"/>
      <c r="KEZ233" s="14"/>
      <c r="KFA233" s="14"/>
      <c r="KFB233" s="14"/>
      <c r="KFC233" s="14"/>
      <c r="KFD233" s="14"/>
      <c r="KFE233" s="14"/>
      <c r="KFF233" s="14"/>
      <c r="KFG233" s="14"/>
      <c r="KFH233" s="14"/>
      <c r="KFI233" s="14"/>
      <c r="KFJ233" s="14"/>
      <c r="KFK233" s="14"/>
      <c r="KFL233" s="14"/>
      <c r="KFM233" s="14"/>
      <c r="KFN233" s="14"/>
      <c r="KFO233" s="14"/>
      <c r="KFP233" s="14"/>
      <c r="KFQ233" s="14"/>
      <c r="KFR233" s="14"/>
      <c r="KFS233" s="14"/>
      <c r="KFT233" s="14"/>
      <c r="KFU233" s="14"/>
      <c r="KFV233" s="14"/>
      <c r="KFW233" s="14"/>
      <c r="KFX233" s="14"/>
      <c r="KFY233" s="14"/>
      <c r="KFZ233" s="14"/>
      <c r="KGA233" s="14"/>
      <c r="KGB233" s="14"/>
      <c r="KGC233" s="14"/>
      <c r="KGD233" s="14"/>
      <c r="KGE233" s="14"/>
      <c r="KGF233" s="14"/>
      <c r="KGG233" s="14"/>
      <c r="KGH233" s="14"/>
      <c r="KGI233" s="14"/>
      <c r="KGJ233" s="14"/>
      <c r="KGK233" s="14"/>
      <c r="KGL233" s="14"/>
      <c r="KGM233" s="14"/>
      <c r="KGN233" s="14"/>
      <c r="KGO233" s="14"/>
      <c r="KGP233" s="14"/>
      <c r="KGQ233" s="14"/>
      <c r="KGR233" s="14"/>
      <c r="KGS233" s="14"/>
      <c r="KGT233" s="14"/>
      <c r="KGU233" s="14"/>
      <c r="KGV233" s="14"/>
      <c r="KGW233" s="14"/>
      <c r="KGX233" s="14"/>
      <c r="KGY233" s="14"/>
      <c r="KGZ233" s="14"/>
      <c r="KHA233" s="14"/>
      <c r="KHB233" s="14"/>
      <c r="KHC233" s="14"/>
      <c r="KHD233" s="14"/>
      <c r="KHE233" s="14"/>
      <c r="KHF233" s="14"/>
      <c r="KHG233" s="14"/>
      <c r="KHH233" s="14"/>
      <c r="KHI233" s="14"/>
      <c r="KHJ233" s="14"/>
      <c r="KHK233" s="14"/>
      <c r="KHL233" s="14"/>
      <c r="KHM233" s="14"/>
      <c r="KHN233" s="14"/>
      <c r="KHO233" s="14"/>
      <c r="KHP233" s="14"/>
      <c r="KHQ233" s="14"/>
      <c r="KHR233" s="14"/>
      <c r="KHS233" s="14"/>
      <c r="KHT233" s="14"/>
      <c r="KHU233" s="14"/>
      <c r="KHV233" s="14"/>
      <c r="KHW233" s="14"/>
      <c r="KHX233" s="14"/>
      <c r="KHY233" s="14"/>
      <c r="KHZ233" s="14"/>
      <c r="KIA233" s="14"/>
      <c r="KIB233" s="14"/>
      <c r="KIC233" s="14"/>
      <c r="KID233" s="14"/>
      <c r="KIE233" s="14"/>
      <c r="KIF233" s="14"/>
      <c r="KIG233" s="14"/>
      <c r="KIH233" s="14"/>
      <c r="KII233" s="14"/>
      <c r="KIJ233" s="14"/>
      <c r="KIK233" s="14"/>
      <c r="KIL233" s="14"/>
      <c r="KIM233" s="14"/>
      <c r="KIN233" s="14"/>
      <c r="KIO233" s="14"/>
      <c r="KIP233" s="14"/>
      <c r="KIQ233" s="14"/>
      <c r="KIR233" s="14"/>
      <c r="KIS233" s="14"/>
      <c r="KIT233" s="14"/>
      <c r="KIU233" s="14"/>
      <c r="KIV233" s="14"/>
      <c r="KIW233" s="14"/>
      <c r="KIX233" s="14"/>
      <c r="KIY233" s="14"/>
      <c r="KIZ233" s="14"/>
      <c r="KJA233" s="14"/>
      <c r="KJB233" s="14"/>
      <c r="KJC233" s="14"/>
      <c r="KJD233" s="14"/>
      <c r="KJE233" s="14"/>
      <c r="KJF233" s="14"/>
      <c r="KJG233" s="14"/>
      <c r="KJH233" s="14"/>
      <c r="KJI233" s="14"/>
      <c r="KJJ233" s="14"/>
      <c r="KJK233" s="14"/>
      <c r="KJL233" s="14"/>
      <c r="KJM233" s="14"/>
      <c r="KJN233" s="14"/>
      <c r="KJO233" s="14"/>
      <c r="KJP233" s="14"/>
      <c r="KJQ233" s="14"/>
      <c r="KJR233" s="14"/>
      <c r="KJS233" s="14"/>
      <c r="KJT233" s="14"/>
      <c r="KJU233" s="14"/>
      <c r="KJV233" s="14"/>
      <c r="KJW233" s="14"/>
      <c r="KJX233" s="14"/>
      <c r="KJY233" s="14"/>
      <c r="KJZ233" s="14"/>
      <c r="KKA233" s="14"/>
      <c r="KKB233" s="14"/>
      <c r="KKC233" s="14"/>
      <c r="KKD233" s="14"/>
      <c r="KKE233" s="14"/>
      <c r="KKF233" s="14"/>
      <c r="KKG233" s="14"/>
      <c r="KKH233" s="14"/>
      <c r="KKI233" s="14"/>
      <c r="KKJ233" s="14"/>
      <c r="KKK233" s="14"/>
      <c r="KKL233" s="14"/>
      <c r="KKM233" s="14"/>
      <c r="KKN233" s="14"/>
      <c r="KKO233" s="14"/>
      <c r="KKP233" s="14"/>
      <c r="KKQ233" s="14"/>
      <c r="KKR233" s="14"/>
      <c r="KKS233" s="14"/>
      <c r="KKT233" s="14"/>
      <c r="KKU233" s="14"/>
      <c r="KKV233" s="14"/>
      <c r="KKW233" s="14"/>
      <c r="KKX233" s="14"/>
      <c r="KKY233" s="14"/>
      <c r="KKZ233" s="14"/>
      <c r="KLA233" s="14"/>
      <c r="KLB233" s="14"/>
      <c r="KLC233" s="14"/>
      <c r="KLD233" s="14"/>
      <c r="KLE233" s="14"/>
      <c r="KLF233" s="14"/>
      <c r="KLG233" s="14"/>
      <c r="KLH233" s="14"/>
      <c r="KLI233" s="14"/>
      <c r="KLJ233" s="14"/>
      <c r="KLK233" s="14"/>
      <c r="KLL233" s="14"/>
      <c r="KLM233" s="14"/>
      <c r="KLN233" s="14"/>
      <c r="KLO233" s="14"/>
      <c r="KLP233" s="14"/>
      <c r="KLQ233" s="14"/>
      <c r="KLR233" s="14"/>
      <c r="KLS233" s="14"/>
      <c r="KLT233" s="14"/>
      <c r="KLU233" s="14"/>
      <c r="KLV233" s="14"/>
      <c r="KLW233" s="14"/>
      <c r="KLX233" s="14"/>
      <c r="KLY233" s="14"/>
      <c r="KLZ233" s="14"/>
      <c r="KMA233" s="14"/>
      <c r="KMB233" s="14"/>
      <c r="KMC233" s="14"/>
      <c r="KMD233" s="14"/>
      <c r="KME233" s="14"/>
      <c r="KMF233" s="14"/>
      <c r="KMG233" s="14"/>
      <c r="KMH233" s="14"/>
      <c r="KMI233" s="14"/>
      <c r="KMJ233" s="14"/>
      <c r="KMK233" s="14"/>
      <c r="KML233" s="14"/>
      <c r="KMM233" s="14"/>
      <c r="KMN233" s="14"/>
      <c r="KMO233" s="14"/>
      <c r="KMP233" s="14"/>
      <c r="KMQ233" s="14"/>
      <c r="KMR233" s="14"/>
      <c r="KMS233" s="14"/>
      <c r="KMT233" s="14"/>
      <c r="KMU233" s="14"/>
      <c r="KMV233" s="14"/>
      <c r="KMW233" s="14"/>
      <c r="KMX233" s="14"/>
      <c r="KMY233" s="14"/>
      <c r="KMZ233" s="14"/>
      <c r="KNA233" s="14"/>
      <c r="KNB233" s="14"/>
      <c r="KNC233" s="14"/>
      <c r="KND233" s="14"/>
      <c r="KNE233" s="14"/>
      <c r="KNF233" s="14"/>
      <c r="KNG233" s="14"/>
      <c r="KNH233" s="14"/>
      <c r="KNI233" s="14"/>
      <c r="KNJ233" s="14"/>
      <c r="KNK233" s="14"/>
      <c r="KNL233" s="14"/>
      <c r="KNM233" s="14"/>
      <c r="KNN233" s="14"/>
      <c r="KNO233" s="14"/>
      <c r="KNP233" s="14"/>
      <c r="KNQ233" s="14"/>
      <c r="KNR233" s="14"/>
      <c r="KNS233" s="14"/>
      <c r="KNT233" s="14"/>
      <c r="KNU233" s="14"/>
      <c r="KNV233" s="14"/>
      <c r="KNW233" s="14"/>
      <c r="KNX233" s="14"/>
      <c r="KNY233" s="14"/>
      <c r="KNZ233" s="14"/>
      <c r="KOA233" s="14"/>
      <c r="KOB233" s="14"/>
      <c r="KOC233" s="14"/>
      <c r="KOD233" s="14"/>
      <c r="KOE233" s="14"/>
      <c r="KOF233" s="14"/>
      <c r="KOG233" s="14"/>
      <c r="KOH233" s="14"/>
      <c r="KOI233" s="14"/>
      <c r="KOJ233" s="14"/>
      <c r="KOK233" s="14"/>
      <c r="KOL233" s="14"/>
      <c r="KOM233" s="14"/>
      <c r="KON233" s="14"/>
      <c r="KOO233" s="14"/>
      <c r="KOP233" s="14"/>
      <c r="KOQ233" s="14"/>
      <c r="KOR233" s="14"/>
      <c r="KOS233" s="14"/>
      <c r="KOT233" s="14"/>
      <c r="KOU233" s="14"/>
      <c r="KOV233" s="14"/>
      <c r="KOW233" s="14"/>
      <c r="KOX233" s="14"/>
      <c r="KOY233" s="14"/>
      <c r="KOZ233" s="14"/>
      <c r="KPA233" s="14"/>
      <c r="KPB233" s="14"/>
      <c r="KPC233" s="14"/>
      <c r="KPD233" s="14"/>
      <c r="KPE233" s="14"/>
      <c r="KPF233" s="14"/>
      <c r="KPG233" s="14"/>
      <c r="KPH233" s="14"/>
      <c r="KPI233" s="14"/>
      <c r="KPJ233" s="14"/>
      <c r="KPK233" s="14"/>
      <c r="KPL233" s="14"/>
      <c r="KPM233" s="14"/>
      <c r="KPN233" s="14"/>
      <c r="KPO233" s="14"/>
      <c r="KPP233" s="14"/>
      <c r="KPQ233" s="14"/>
      <c r="KPR233" s="14"/>
      <c r="KPS233" s="14"/>
      <c r="KPT233" s="14"/>
      <c r="KPU233" s="14"/>
      <c r="KPV233" s="14"/>
      <c r="KPW233" s="14"/>
      <c r="KPX233" s="14"/>
      <c r="KPY233" s="14"/>
      <c r="KPZ233" s="14"/>
      <c r="KQA233" s="14"/>
      <c r="KQB233" s="14"/>
      <c r="KQC233" s="14"/>
      <c r="KQD233" s="14"/>
      <c r="KQE233" s="14"/>
      <c r="KQF233" s="14"/>
      <c r="KQG233" s="14"/>
      <c r="KQH233" s="14"/>
      <c r="KQI233" s="14"/>
      <c r="KQJ233" s="14"/>
      <c r="KQK233" s="14"/>
      <c r="KQL233" s="14"/>
      <c r="KQM233" s="14"/>
      <c r="KQN233" s="14"/>
      <c r="KQO233" s="14"/>
      <c r="KQP233" s="14"/>
      <c r="KQQ233" s="14"/>
      <c r="KQR233" s="14"/>
      <c r="KQS233" s="14"/>
      <c r="KQT233" s="14"/>
      <c r="KQU233" s="14"/>
      <c r="KQV233" s="14"/>
      <c r="KQW233" s="14"/>
      <c r="KQX233" s="14"/>
      <c r="KQY233" s="14"/>
      <c r="KQZ233" s="14"/>
      <c r="KRA233" s="14"/>
      <c r="KRB233" s="14"/>
      <c r="KRC233" s="14"/>
      <c r="KRD233" s="14"/>
      <c r="KRE233" s="14"/>
      <c r="KRF233" s="14"/>
      <c r="KRG233" s="14"/>
      <c r="KRH233" s="14"/>
      <c r="KRI233" s="14"/>
      <c r="KRJ233" s="14"/>
      <c r="KRK233" s="14"/>
      <c r="KRL233" s="14"/>
      <c r="KRM233" s="14"/>
      <c r="KRN233" s="14"/>
      <c r="KRO233" s="14"/>
      <c r="KRP233" s="14"/>
      <c r="KRQ233" s="14"/>
      <c r="KRR233" s="14"/>
      <c r="KRS233" s="14"/>
      <c r="KRT233" s="14"/>
      <c r="KRU233" s="14"/>
      <c r="KRV233" s="14"/>
      <c r="KRW233" s="14"/>
      <c r="KRX233" s="14"/>
      <c r="KRY233" s="14"/>
      <c r="KRZ233" s="14"/>
      <c r="KSA233" s="14"/>
      <c r="KSB233" s="14"/>
      <c r="KSC233" s="14"/>
      <c r="KSD233" s="14"/>
      <c r="KSE233" s="14"/>
      <c r="KSF233" s="14"/>
      <c r="KSG233" s="14"/>
      <c r="KSH233" s="14"/>
      <c r="KSI233" s="14"/>
      <c r="KSJ233" s="14"/>
      <c r="KSK233" s="14"/>
      <c r="KSL233" s="14"/>
      <c r="KSM233" s="14"/>
      <c r="KSN233" s="14"/>
      <c r="KSO233" s="14"/>
      <c r="KSP233" s="14"/>
      <c r="KSQ233" s="14"/>
      <c r="KSR233" s="14"/>
      <c r="KSS233" s="14"/>
      <c r="KST233" s="14"/>
      <c r="KSU233" s="14"/>
      <c r="KSV233" s="14"/>
      <c r="KSW233" s="14"/>
      <c r="KSX233" s="14"/>
      <c r="KSY233" s="14"/>
      <c r="KSZ233" s="14"/>
      <c r="KTA233" s="14"/>
      <c r="KTB233" s="14"/>
      <c r="KTC233" s="14"/>
      <c r="KTD233" s="14"/>
      <c r="KTE233" s="14"/>
      <c r="KTF233" s="14"/>
      <c r="KTG233" s="14"/>
      <c r="KTH233" s="14"/>
      <c r="KTI233" s="14"/>
      <c r="KTJ233" s="14"/>
      <c r="KTK233" s="14"/>
      <c r="KTL233" s="14"/>
      <c r="KTM233" s="14"/>
      <c r="KTN233" s="14"/>
      <c r="KTO233" s="14"/>
      <c r="KTP233" s="14"/>
      <c r="KTQ233" s="14"/>
      <c r="KTR233" s="14"/>
      <c r="KTS233" s="14"/>
      <c r="KTT233" s="14"/>
      <c r="KTU233" s="14"/>
      <c r="KTV233" s="14"/>
      <c r="KTW233" s="14"/>
      <c r="KTX233" s="14"/>
      <c r="KTY233" s="14"/>
      <c r="KTZ233" s="14"/>
      <c r="KUA233" s="14"/>
      <c r="KUB233" s="14"/>
      <c r="KUC233" s="14"/>
      <c r="KUD233" s="14"/>
      <c r="KUE233" s="14"/>
      <c r="KUF233" s="14"/>
      <c r="KUG233" s="14"/>
      <c r="KUH233" s="14"/>
      <c r="KUI233" s="14"/>
      <c r="KUJ233" s="14"/>
      <c r="KUK233" s="14"/>
      <c r="KUL233" s="14"/>
      <c r="KUM233" s="14"/>
      <c r="KUN233" s="14"/>
      <c r="KUO233" s="14"/>
      <c r="KUP233" s="14"/>
      <c r="KUQ233" s="14"/>
      <c r="KUR233" s="14"/>
      <c r="KUS233" s="14"/>
      <c r="KUT233" s="14"/>
      <c r="KUU233" s="14"/>
      <c r="KUV233" s="14"/>
      <c r="KUW233" s="14"/>
      <c r="KUX233" s="14"/>
      <c r="KUY233" s="14"/>
      <c r="KUZ233" s="14"/>
      <c r="KVA233" s="14"/>
      <c r="KVB233" s="14"/>
      <c r="KVC233" s="14"/>
      <c r="KVD233" s="14"/>
      <c r="KVE233" s="14"/>
      <c r="KVF233" s="14"/>
      <c r="KVG233" s="14"/>
      <c r="KVH233" s="14"/>
      <c r="KVI233" s="14"/>
      <c r="KVJ233" s="14"/>
      <c r="KVK233" s="14"/>
      <c r="KVL233" s="14"/>
      <c r="KVM233" s="14"/>
      <c r="KVN233" s="14"/>
      <c r="KVO233" s="14"/>
      <c r="KVP233" s="14"/>
      <c r="KVQ233" s="14"/>
      <c r="KVR233" s="14"/>
      <c r="KVS233" s="14"/>
      <c r="KVT233" s="14"/>
      <c r="KVU233" s="14"/>
      <c r="KVV233" s="14"/>
      <c r="KVW233" s="14"/>
      <c r="KVX233" s="14"/>
      <c r="KVY233" s="14"/>
      <c r="KVZ233" s="14"/>
      <c r="KWA233" s="14"/>
      <c r="KWB233" s="14"/>
      <c r="KWC233" s="14"/>
      <c r="KWD233" s="14"/>
      <c r="KWE233" s="14"/>
      <c r="KWF233" s="14"/>
      <c r="KWG233" s="14"/>
      <c r="KWH233" s="14"/>
      <c r="KWI233" s="14"/>
      <c r="KWJ233" s="14"/>
      <c r="KWK233" s="14"/>
      <c r="KWL233" s="14"/>
      <c r="KWM233" s="14"/>
      <c r="KWN233" s="14"/>
      <c r="KWO233" s="14"/>
      <c r="KWP233" s="14"/>
      <c r="KWQ233" s="14"/>
      <c r="KWR233" s="14"/>
      <c r="KWS233" s="14"/>
      <c r="KWT233" s="14"/>
      <c r="KWU233" s="14"/>
      <c r="KWV233" s="14"/>
      <c r="KWW233" s="14"/>
      <c r="KWX233" s="14"/>
      <c r="KWY233" s="14"/>
      <c r="KWZ233" s="14"/>
      <c r="KXA233" s="14"/>
      <c r="KXB233" s="14"/>
      <c r="KXC233" s="14"/>
      <c r="KXD233" s="14"/>
      <c r="KXE233" s="14"/>
      <c r="KXF233" s="14"/>
      <c r="KXG233" s="14"/>
      <c r="KXH233" s="14"/>
      <c r="KXI233" s="14"/>
      <c r="KXJ233" s="14"/>
      <c r="KXK233" s="14"/>
      <c r="KXL233" s="14"/>
      <c r="KXM233" s="14"/>
      <c r="KXN233" s="14"/>
      <c r="KXO233" s="14"/>
      <c r="KXP233" s="14"/>
      <c r="KXQ233" s="14"/>
      <c r="KXR233" s="14"/>
      <c r="KXS233" s="14"/>
      <c r="KXT233" s="14"/>
      <c r="KXU233" s="14"/>
      <c r="KXV233" s="14"/>
      <c r="KXW233" s="14"/>
      <c r="KXX233" s="14"/>
      <c r="KXY233" s="14"/>
      <c r="KXZ233" s="14"/>
      <c r="KYA233" s="14"/>
      <c r="KYB233" s="14"/>
      <c r="KYC233" s="14"/>
      <c r="KYD233" s="14"/>
      <c r="KYE233" s="14"/>
      <c r="KYF233" s="14"/>
      <c r="KYG233" s="14"/>
      <c r="KYH233" s="14"/>
      <c r="KYI233" s="14"/>
      <c r="KYJ233" s="14"/>
      <c r="KYK233" s="14"/>
      <c r="KYL233" s="14"/>
      <c r="KYM233" s="14"/>
      <c r="KYN233" s="14"/>
      <c r="KYO233" s="14"/>
      <c r="KYP233" s="14"/>
      <c r="KYQ233" s="14"/>
      <c r="KYR233" s="14"/>
      <c r="KYS233" s="14"/>
      <c r="KYT233" s="14"/>
      <c r="KYU233" s="14"/>
      <c r="KYV233" s="14"/>
      <c r="KYW233" s="14"/>
      <c r="KYX233" s="14"/>
      <c r="KYY233" s="14"/>
      <c r="KYZ233" s="14"/>
      <c r="KZA233" s="14"/>
      <c r="KZB233" s="14"/>
      <c r="KZC233" s="14"/>
      <c r="KZD233" s="14"/>
      <c r="KZE233" s="14"/>
      <c r="KZF233" s="14"/>
      <c r="KZG233" s="14"/>
      <c r="KZH233" s="14"/>
      <c r="KZI233" s="14"/>
      <c r="KZJ233" s="14"/>
      <c r="KZK233" s="14"/>
      <c r="KZL233" s="14"/>
      <c r="KZM233" s="14"/>
      <c r="KZN233" s="14"/>
      <c r="KZO233" s="14"/>
      <c r="KZP233" s="14"/>
      <c r="KZQ233" s="14"/>
      <c r="KZR233" s="14"/>
      <c r="KZS233" s="14"/>
      <c r="KZT233" s="14"/>
      <c r="KZU233" s="14"/>
      <c r="KZV233" s="14"/>
      <c r="KZW233" s="14"/>
      <c r="KZX233" s="14"/>
      <c r="KZY233" s="14"/>
      <c r="KZZ233" s="14"/>
      <c r="LAA233" s="14"/>
      <c r="LAB233" s="14"/>
      <c r="LAC233" s="14"/>
      <c r="LAD233" s="14"/>
      <c r="LAE233" s="14"/>
      <c r="LAF233" s="14"/>
      <c r="LAG233" s="14"/>
      <c r="LAH233" s="14"/>
      <c r="LAI233" s="14"/>
      <c r="LAJ233" s="14"/>
      <c r="LAK233" s="14"/>
      <c r="LAL233" s="14"/>
      <c r="LAM233" s="14"/>
      <c r="LAN233" s="14"/>
      <c r="LAO233" s="14"/>
      <c r="LAP233" s="14"/>
      <c r="LAQ233" s="14"/>
      <c r="LAR233" s="14"/>
      <c r="LAS233" s="14"/>
      <c r="LAT233" s="14"/>
      <c r="LAU233" s="14"/>
      <c r="LAV233" s="14"/>
      <c r="LAW233" s="14"/>
      <c r="LAX233" s="14"/>
      <c r="LAY233" s="14"/>
      <c r="LAZ233" s="14"/>
      <c r="LBA233" s="14"/>
      <c r="LBB233" s="14"/>
      <c r="LBC233" s="14"/>
      <c r="LBD233" s="14"/>
      <c r="LBE233" s="14"/>
      <c r="LBF233" s="14"/>
      <c r="LBG233" s="14"/>
      <c r="LBH233" s="14"/>
      <c r="LBI233" s="14"/>
      <c r="LBJ233" s="14"/>
      <c r="LBK233" s="14"/>
      <c r="LBL233" s="14"/>
      <c r="LBM233" s="14"/>
      <c r="LBN233" s="14"/>
      <c r="LBO233" s="14"/>
      <c r="LBP233" s="14"/>
      <c r="LBQ233" s="14"/>
      <c r="LBR233" s="14"/>
      <c r="LBS233" s="14"/>
      <c r="LBT233" s="14"/>
      <c r="LBU233" s="14"/>
      <c r="LBV233" s="14"/>
      <c r="LBW233" s="14"/>
      <c r="LBX233" s="14"/>
      <c r="LBY233" s="14"/>
      <c r="LBZ233" s="14"/>
      <c r="LCA233" s="14"/>
      <c r="LCB233" s="14"/>
      <c r="LCC233" s="14"/>
      <c r="LCD233" s="14"/>
      <c r="LCE233" s="14"/>
      <c r="LCF233" s="14"/>
      <c r="LCG233" s="14"/>
      <c r="LCH233" s="14"/>
      <c r="LCI233" s="14"/>
      <c r="LCJ233" s="14"/>
      <c r="LCK233" s="14"/>
      <c r="LCL233" s="14"/>
      <c r="LCM233" s="14"/>
      <c r="LCN233" s="14"/>
      <c r="LCO233" s="14"/>
      <c r="LCP233" s="14"/>
      <c r="LCQ233" s="14"/>
      <c r="LCR233" s="14"/>
      <c r="LCS233" s="14"/>
      <c r="LCT233" s="14"/>
      <c r="LCU233" s="14"/>
      <c r="LCV233" s="14"/>
      <c r="LCW233" s="14"/>
      <c r="LCX233" s="14"/>
      <c r="LCY233" s="14"/>
      <c r="LCZ233" s="14"/>
      <c r="LDA233" s="14"/>
      <c r="LDB233" s="14"/>
      <c r="LDC233" s="14"/>
      <c r="LDD233" s="14"/>
      <c r="LDE233" s="14"/>
      <c r="LDF233" s="14"/>
      <c r="LDG233" s="14"/>
      <c r="LDH233" s="14"/>
      <c r="LDI233" s="14"/>
      <c r="LDJ233" s="14"/>
      <c r="LDK233" s="14"/>
      <c r="LDL233" s="14"/>
      <c r="LDM233" s="14"/>
      <c r="LDN233" s="14"/>
      <c r="LDO233" s="14"/>
      <c r="LDP233" s="14"/>
      <c r="LDQ233" s="14"/>
      <c r="LDR233" s="14"/>
      <c r="LDS233" s="14"/>
      <c r="LDT233" s="14"/>
      <c r="LDU233" s="14"/>
      <c r="LDV233" s="14"/>
      <c r="LDW233" s="14"/>
      <c r="LDX233" s="14"/>
      <c r="LDY233" s="14"/>
      <c r="LDZ233" s="14"/>
      <c r="LEA233" s="14"/>
      <c r="LEB233" s="14"/>
      <c r="LEC233" s="14"/>
      <c r="LED233" s="14"/>
      <c r="LEE233" s="14"/>
      <c r="LEF233" s="14"/>
      <c r="LEG233" s="14"/>
      <c r="LEH233" s="14"/>
      <c r="LEI233" s="14"/>
      <c r="LEJ233" s="14"/>
      <c r="LEK233" s="14"/>
      <c r="LEL233" s="14"/>
      <c r="LEM233" s="14"/>
      <c r="LEN233" s="14"/>
      <c r="LEO233" s="14"/>
      <c r="LEP233" s="14"/>
      <c r="LEQ233" s="14"/>
      <c r="LER233" s="14"/>
      <c r="LES233" s="14"/>
      <c r="LET233" s="14"/>
      <c r="LEU233" s="14"/>
      <c r="LEV233" s="14"/>
      <c r="LEW233" s="14"/>
      <c r="LEX233" s="14"/>
      <c r="LEY233" s="14"/>
      <c r="LEZ233" s="14"/>
      <c r="LFA233" s="14"/>
      <c r="LFB233" s="14"/>
      <c r="LFC233" s="14"/>
      <c r="LFD233" s="14"/>
      <c r="LFE233" s="14"/>
      <c r="LFF233" s="14"/>
      <c r="LFG233" s="14"/>
      <c r="LFH233" s="14"/>
      <c r="LFI233" s="14"/>
      <c r="LFJ233" s="14"/>
      <c r="LFK233" s="14"/>
      <c r="LFL233" s="14"/>
      <c r="LFM233" s="14"/>
      <c r="LFN233" s="14"/>
      <c r="LFO233" s="14"/>
      <c r="LFP233" s="14"/>
      <c r="LFQ233" s="14"/>
      <c r="LFR233" s="14"/>
      <c r="LFS233" s="14"/>
      <c r="LFT233" s="14"/>
      <c r="LFU233" s="14"/>
      <c r="LFV233" s="14"/>
      <c r="LFW233" s="14"/>
      <c r="LFX233" s="14"/>
      <c r="LFY233" s="14"/>
      <c r="LFZ233" s="14"/>
      <c r="LGA233" s="14"/>
      <c r="LGB233" s="14"/>
      <c r="LGC233" s="14"/>
      <c r="LGD233" s="14"/>
      <c r="LGE233" s="14"/>
      <c r="LGF233" s="14"/>
      <c r="LGG233" s="14"/>
      <c r="LGH233" s="14"/>
      <c r="LGI233" s="14"/>
      <c r="LGJ233" s="14"/>
      <c r="LGK233" s="14"/>
      <c r="LGL233" s="14"/>
      <c r="LGM233" s="14"/>
      <c r="LGN233" s="14"/>
      <c r="LGO233" s="14"/>
      <c r="LGP233" s="14"/>
      <c r="LGQ233" s="14"/>
      <c r="LGR233" s="14"/>
      <c r="LGS233" s="14"/>
      <c r="LGT233" s="14"/>
      <c r="LGU233" s="14"/>
      <c r="LGV233" s="14"/>
      <c r="LGW233" s="14"/>
      <c r="LGX233" s="14"/>
      <c r="LGY233" s="14"/>
      <c r="LGZ233" s="14"/>
      <c r="LHA233" s="14"/>
      <c r="LHB233" s="14"/>
      <c r="LHC233" s="14"/>
      <c r="LHD233" s="14"/>
      <c r="LHE233" s="14"/>
      <c r="LHF233" s="14"/>
      <c r="LHG233" s="14"/>
      <c r="LHH233" s="14"/>
      <c r="LHI233" s="14"/>
      <c r="LHJ233" s="14"/>
      <c r="LHK233" s="14"/>
      <c r="LHL233" s="14"/>
      <c r="LHM233" s="14"/>
      <c r="LHN233" s="14"/>
      <c r="LHO233" s="14"/>
      <c r="LHP233" s="14"/>
      <c r="LHQ233" s="14"/>
      <c r="LHR233" s="14"/>
      <c r="LHS233" s="14"/>
      <c r="LHT233" s="14"/>
      <c r="LHU233" s="14"/>
      <c r="LHV233" s="14"/>
      <c r="LHW233" s="14"/>
      <c r="LHX233" s="14"/>
      <c r="LHY233" s="14"/>
      <c r="LHZ233" s="14"/>
      <c r="LIA233" s="14"/>
      <c r="LIB233" s="14"/>
      <c r="LIC233" s="14"/>
      <c r="LID233" s="14"/>
      <c r="LIE233" s="14"/>
      <c r="LIF233" s="14"/>
      <c r="LIG233" s="14"/>
      <c r="LIH233" s="14"/>
      <c r="LII233" s="14"/>
      <c r="LIJ233" s="14"/>
      <c r="LIK233" s="14"/>
      <c r="LIL233" s="14"/>
      <c r="LIM233" s="14"/>
      <c r="LIN233" s="14"/>
      <c r="LIO233" s="14"/>
      <c r="LIP233" s="14"/>
      <c r="LIQ233" s="14"/>
      <c r="LIR233" s="14"/>
      <c r="LIS233" s="14"/>
      <c r="LIT233" s="14"/>
      <c r="LIU233" s="14"/>
      <c r="LIV233" s="14"/>
      <c r="LIW233" s="14"/>
      <c r="LIX233" s="14"/>
      <c r="LIY233" s="14"/>
      <c r="LIZ233" s="14"/>
      <c r="LJA233" s="14"/>
      <c r="LJB233" s="14"/>
      <c r="LJC233" s="14"/>
      <c r="LJD233" s="14"/>
      <c r="LJE233" s="14"/>
      <c r="LJF233" s="14"/>
      <c r="LJG233" s="14"/>
      <c r="LJH233" s="14"/>
      <c r="LJI233" s="14"/>
      <c r="LJJ233" s="14"/>
      <c r="LJK233" s="14"/>
      <c r="LJL233" s="14"/>
      <c r="LJM233" s="14"/>
      <c r="LJN233" s="14"/>
      <c r="LJO233" s="14"/>
      <c r="LJP233" s="14"/>
      <c r="LJQ233" s="14"/>
      <c r="LJR233" s="14"/>
      <c r="LJS233" s="14"/>
      <c r="LJT233" s="14"/>
      <c r="LJU233" s="14"/>
      <c r="LJV233" s="14"/>
      <c r="LJW233" s="14"/>
      <c r="LJX233" s="14"/>
      <c r="LJY233" s="14"/>
      <c r="LJZ233" s="14"/>
      <c r="LKA233" s="14"/>
      <c r="LKB233" s="14"/>
      <c r="LKC233" s="14"/>
      <c r="LKD233" s="14"/>
      <c r="LKE233" s="14"/>
      <c r="LKF233" s="14"/>
      <c r="LKG233" s="14"/>
      <c r="LKH233" s="14"/>
      <c r="LKI233" s="14"/>
      <c r="LKJ233" s="14"/>
      <c r="LKK233" s="14"/>
      <c r="LKL233" s="14"/>
      <c r="LKM233" s="14"/>
      <c r="LKN233" s="14"/>
      <c r="LKO233" s="14"/>
      <c r="LKP233" s="14"/>
      <c r="LKQ233" s="14"/>
      <c r="LKR233" s="14"/>
      <c r="LKS233" s="14"/>
      <c r="LKT233" s="14"/>
      <c r="LKU233" s="14"/>
      <c r="LKV233" s="14"/>
      <c r="LKW233" s="14"/>
      <c r="LKX233" s="14"/>
      <c r="LKY233" s="14"/>
      <c r="LKZ233" s="14"/>
      <c r="LLA233" s="14"/>
      <c r="LLB233" s="14"/>
      <c r="LLC233" s="14"/>
      <c r="LLD233" s="14"/>
      <c r="LLE233" s="14"/>
      <c r="LLF233" s="14"/>
      <c r="LLG233" s="14"/>
      <c r="LLH233" s="14"/>
      <c r="LLI233" s="14"/>
      <c r="LLJ233" s="14"/>
      <c r="LLK233" s="14"/>
      <c r="LLL233" s="14"/>
      <c r="LLM233" s="14"/>
      <c r="LLN233" s="14"/>
      <c r="LLO233" s="14"/>
      <c r="LLP233" s="14"/>
      <c r="LLQ233" s="14"/>
      <c r="LLR233" s="14"/>
      <c r="LLS233" s="14"/>
      <c r="LLT233" s="14"/>
      <c r="LLU233" s="14"/>
      <c r="LLV233" s="14"/>
      <c r="LLW233" s="14"/>
      <c r="LLX233" s="14"/>
      <c r="LLY233" s="14"/>
      <c r="LLZ233" s="14"/>
      <c r="LMA233" s="14"/>
      <c r="LMB233" s="14"/>
      <c r="LMC233" s="14"/>
      <c r="LMD233" s="14"/>
      <c r="LME233" s="14"/>
      <c r="LMF233" s="14"/>
      <c r="LMG233" s="14"/>
      <c r="LMH233" s="14"/>
      <c r="LMI233" s="14"/>
      <c r="LMJ233" s="14"/>
      <c r="LMK233" s="14"/>
      <c r="LML233" s="14"/>
      <c r="LMM233" s="14"/>
      <c r="LMN233" s="14"/>
      <c r="LMO233" s="14"/>
      <c r="LMP233" s="14"/>
      <c r="LMQ233" s="14"/>
      <c r="LMR233" s="14"/>
      <c r="LMS233" s="14"/>
      <c r="LMT233" s="14"/>
      <c r="LMU233" s="14"/>
      <c r="LMV233" s="14"/>
      <c r="LMW233" s="14"/>
      <c r="LMX233" s="14"/>
      <c r="LMY233" s="14"/>
      <c r="LMZ233" s="14"/>
      <c r="LNA233" s="14"/>
      <c r="LNB233" s="14"/>
      <c r="LNC233" s="14"/>
      <c r="LND233" s="14"/>
      <c r="LNE233" s="14"/>
      <c r="LNF233" s="14"/>
      <c r="LNG233" s="14"/>
      <c r="LNH233" s="14"/>
      <c r="LNI233" s="14"/>
      <c r="LNJ233" s="14"/>
      <c r="LNK233" s="14"/>
      <c r="LNL233" s="14"/>
      <c r="LNM233" s="14"/>
      <c r="LNN233" s="14"/>
      <c r="LNO233" s="14"/>
      <c r="LNP233" s="14"/>
      <c r="LNQ233" s="14"/>
      <c r="LNR233" s="14"/>
      <c r="LNS233" s="14"/>
      <c r="LNT233" s="14"/>
      <c r="LNU233" s="14"/>
      <c r="LNV233" s="14"/>
      <c r="LNW233" s="14"/>
      <c r="LNX233" s="14"/>
      <c r="LNY233" s="14"/>
      <c r="LNZ233" s="14"/>
      <c r="LOA233" s="14"/>
      <c r="LOB233" s="14"/>
      <c r="LOC233" s="14"/>
      <c r="LOD233" s="14"/>
      <c r="LOE233" s="14"/>
      <c r="LOF233" s="14"/>
      <c r="LOG233" s="14"/>
      <c r="LOH233" s="14"/>
      <c r="LOI233" s="14"/>
      <c r="LOJ233" s="14"/>
      <c r="LOK233" s="14"/>
      <c r="LOL233" s="14"/>
      <c r="LOM233" s="14"/>
      <c r="LON233" s="14"/>
      <c r="LOO233" s="14"/>
      <c r="LOP233" s="14"/>
      <c r="LOQ233" s="14"/>
      <c r="LOR233" s="14"/>
      <c r="LOS233" s="14"/>
      <c r="LOT233" s="14"/>
      <c r="LOU233" s="14"/>
      <c r="LOV233" s="14"/>
      <c r="LOW233" s="14"/>
      <c r="LOX233" s="14"/>
      <c r="LOY233" s="14"/>
      <c r="LOZ233" s="14"/>
      <c r="LPA233" s="14"/>
      <c r="LPB233" s="14"/>
      <c r="LPC233" s="14"/>
      <c r="LPD233" s="14"/>
      <c r="LPE233" s="14"/>
      <c r="LPF233" s="14"/>
      <c r="LPG233" s="14"/>
      <c r="LPH233" s="14"/>
      <c r="LPI233" s="14"/>
      <c r="LPJ233" s="14"/>
      <c r="LPK233" s="14"/>
      <c r="LPL233" s="14"/>
      <c r="LPM233" s="14"/>
      <c r="LPN233" s="14"/>
      <c r="LPO233" s="14"/>
      <c r="LPP233" s="14"/>
      <c r="LPQ233" s="14"/>
      <c r="LPR233" s="14"/>
      <c r="LPS233" s="14"/>
      <c r="LPT233" s="14"/>
      <c r="LPU233" s="14"/>
      <c r="LPV233" s="14"/>
      <c r="LPW233" s="14"/>
      <c r="LPX233" s="14"/>
      <c r="LPY233" s="14"/>
      <c r="LPZ233" s="14"/>
      <c r="LQA233" s="14"/>
      <c r="LQB233" s="14"/>
      <c r="LQC233" s="14"/>
      <c r="LQD233" s="14"/>
      <c r="LQE233" s="14"/>
      <c r="LQF233" s="14"/>
      <c r="LQG233" s="14"/>
      <c r="LQH233" s="14"/>
      <c r="LQI233" s="14"/>
      <c r="LQJ233" s="14"/>
      <c r="LQK233" s="14"/>
      <c r="LQL233" s="14"/>
      <c r="LQM233" s="14"/>
      <c r="LQN233" s="14"/>
      <c r="LQO233" s="14"/>
      <c r="LQP233" s="14"/>
      <c r="LQQ233" s="14"/>
      <c r="LQR233" s="14"/>
      <c r="LQS233" s="14"/>
      <c r="LQT233" s="14"/>
      <c r="LQU233" s="14"/>
      <c r="LQV233" s="14"/>
      <c r="LQW233" s="14"/>
      <c r="LQX233" s="14"/>
      <c r="LQY233" s="14"/>
      <c r="LQZ233" s="14"/>
      <c r="LRA233" s="14"/>
      <c r="LRB233" s="14"/>
      <c r="LRC233" s="14"/>
      <c r="LRD233" s="14"/>
      <c r="LRE233" s="14"/>
      <c r="LRF233" s="14"/>
      <c r="LRG233" s="14"/>
      <c r="LRH233" s="14"/>
      <c r="LRI233" s="14"/>
      <c r="LRJ233" s="14"/>
      <c r="LRK233" s="14"/>
      <c r="LRL233" s="14"/>
      <c r="LRM233" s="14"/>
      <c r="LRN233" s="14"/>
      <c r="LRO233" s="14"/>
      <c r="LRP233" s="14"/>
      <c r="LRQ233" s="14"/>
      <c r="LRR233" s="14"/>
      <c r="LRS233" s="14"/>
      <c r="LRT233" s="14"/>
      <c r="LRU233" s="14"/>
      <c r="LRV233" s="14"/>
      <c r="LRW233" s="14"/>
      <c r="LRX233" s="14"/>
      <c r="LRY233" s="14"/>
      <c r="LRZ233" s="14"/>
      <c r="LSA233" s="14"/>
      <c r="LSB233" s="14"/>
      <c r="LSC233" s="14"/>
      <c r="LSD233" s="14"/>
      <c r="LSE233" s="14"/>
      <c r="LSF233" s="14"/>
      <c r="LSG233" s="14"/>
      <c r="LSH233" s="14"/>
      <c r="LSI233" s="14"/>
      <c r="LSJ233" s="14"/>
      <c r="LSK233" s="14"/>
      <c r="LSL233" s="14"/>
      <c r="LSM233" s="14"/>
      <c r="LSN233" s="14"/>
      <c r="LSO233" s="14"/>
      <c r="LSP233" s="14"/>
      <c r="LSQ233" s="14"/>
      <c r="LSR233" s="14"/>
      <c r="LSS233" s="14"/>
      <c r="LST233" s="14"/>
      <c r="LSU233" s="14"/>
      <c r="LSV233" s="14"/>
      <c r="LSW233" s="14"/>
      <c r="LSX233" s="14"/>
      <c r="LSY233" s="14"/>
      <c r="LSZ233" s="14"/>
      <c r="LTA233" s="14"/>
      <c r="LTB233" s="14"/>
      <c r="LTC233" s="14"/>
      <c r="LTD233" s="14"/>
      <c r="LTE233" s="14"/>
      <c r="LTF233" s="14"/>
      <c r="LTG233" s="14"/>
      <c r="LTH233" s="14"/>
      <c r="LTI233" s="14"/>
      <c r="LTJ233" s="14"/>
      <c r="LTK233" s="14"/>
      <c r="LTL233" s="14"/>
      <c r="LTM233" s="14"/>
      <c r="LTN233" s="14"/>
      <c r="LTO233" s="14"/>
      <c r="LTP233" s="14"/>
      <c r="LTQ233" s="14"/>
      <c r="LTR233" s="14"/>
      <c r="LTS233" s="14"/>
      <c r="LTT233" s="14"/>
      <c r="LTU233" s="14"/>
      <c r="LTV233" s="14"/>
      <c r="LTW233" s="14"/>
      <c r="LTX233" s="14"/>
      <c r="LTY233" s="14"/>
      <c r="LTZ233" s="14"/>
      <c r="LUA233" s="14"/>
      <c r="LUB233" s="14"/>
      <c r="LUC233" s="14"/>
      <c r="LUD233" s="14"/>
      <c r="LUE233" s="14"/>
      <c r="LUF233" s="14"/>
      <c r="LUG233" s="14"/>
      <c r="LUH233" s="14"/>
      <c r="LUI233" s="14"/>
      <c r="LUJ233" s="14"/>
      <c r="LUK233" s="14"/>
      <c r="LUL233" s="14"/>
      <c r="LUM233" s="14"/>
      <c r="LUN233" s="14"/>
      <c r="LUO233" s="14"/>
      <c r="LUP233" s="14"/>
      <c r="LUQ233" s="14"/>
      <c r="LUR233" s="14"/>
      <c r="LUS233" s="14"/>
      <c r="LUT233" s="14"/>
      <c r="LUU233" s="14"/>
      <c r="LUV233" s="14"/>
      <c r="LUW233" s="14"/>
      <c r="LUX233" s="14"/>
      <c r="LUY233" s="14"/>
      <c r="LUZ233" s="14"/>
      <c r="LVA233" s="14"/>
      <c r="LVB233" s="14"/>
      <c r="LVC233" s="14"/>
      <c r="LVD233" s="14"/>
      <c r="LVE233" s="14"/>
      <c r="LVF233" s="14"/>
      <c r="LVG233" s="14"/>
      <c r="LVH233" s="14"/>
      <c r="LVI233" s="14"/>
      <c r="LVJ233" s="14"/>
      <c r="LVK233" s="14"/>
      <c r="LVL233" s="14"/>
      <c r="LVM233" s="14"/>
      <c r="LVN233" s="14"/>
      <c r="LVO233" s="14"/>
      <c r="LVP233" s="14"/>
      <c r="LVQ233" s="14"/>
      <c r="LVR233" s="14"/>
      <c r="LVS233" s="14"/>
      <c r="LVT233" s="14"/>
      <c r="LVU233" s="14"/>
      <c r="LVV233" s="14"/>
      <c r="LVW233" s="14"/>
      <c r="LVX233" s="14"/>
      <c r="LVY233" s="14"/>
      <c r="LVZ233" s="14"/>
      <c r="LWA233" s="14"/>
      <c r="LWB233" s="14"/>
      <c r="LWC233" s="14"/>
      <c r="LWD233" s="14"/>
      <c r="LWE233" s="14"/>
      <c r="LWF233" s="14"/>
      <c r="LWG233" s="14"/>
      <c r="LWH233" s="14"/>
      <c r="LWI233" s="14"/>
      <c r="LWJ233" s="14"/>
      <c r="LWK233" s="14"/>
      <c r="LWL233" s="14"/>
      <c r="LWM233" s="14"/>
      <c r="LWN233" s="14"/>
      <c r="LWO233" s="14"/>
      <c r="LWP233" s="14"/>
      <c r="LWQ233" s="14"/>
      <c r="LWR233" s="14"/>
      <c r="LWS233" s="14"/>
      <c r="LWT233" s="14"/>
      <c r="LWU233" s="14"/>
      <c r="LWV233" s="14"/>
      <c r="LWW233" s="14"/>
      <c r="LWX233" s="14"/>
      <c r="LWY233" s="14"/>
      <c r="LWZ233" s="14"/>
      <c r="LXA233" s="14"/>
      <c r="LXB233" s="14"/>
      <c r="LXC233" s="14"/>
      <c r="LXD233" s="14"/>
      <c r="LXE233" s="14"/>
      <c r="LXF233" s="14"/>
      <c r="LXG233" s="14"/>
      <c r="LXH233" s="14"/>
      <c r="LXI233" s="14"/>
      <c r="LXJ233" s="14"/>
      <c r="LXK233" s="14"/>
      <c r="LXL233" s="14"/>
      <c r="LXM233" s="14"/>
      <c r="LXN233" s="14"/>
      <c r="LXO233" s="14"/>
      <c r="LXP233" s="14"/>
      <c r="LXQ233" s="14"/>
      <c r="LXR233" s="14"/>
      <c r="LXS233" s="14"/>
      <c r="LXT233" s="14"/>
      <c r="LXU233" s="14"/>
      <c r="LXV233" s="14"/>
      <c r="LXW233" s="14"/>
      <c r="LXX233" s="14"/>
      <c r="LXY233" s="14"/>
      <c r="LXZ233" s="14"/>
      <c r="LYA233" s="14"/>
      <c r="LYB233" s="14"/>
      <c r="LYC233" s="14"/>
      <c r="LYD233" s="14"/>
      <c r="LYE233" s="14"/>
      <c r="LYF233" s="14"/>
      <c r="LYG233" s="14"/>
      <c r="LYH233" s="14"/>
      <c r="LYI233" s="14"/>
      <c r="LYJ233" s="14"/>
      <c r="LYK233" s="14"/>
      <c r="LYL233" s="14"/>
      <c r="LYM233" s="14"/>
      <c r="LYN233" s="14"/>
      <c r="LYO233" s="14"/>
      <c r="LYP233" s="14"/>
      <c r="LYQ233" s="14"/>
      <c r="LYR233" s="14"/>
      <c r="LYS233" s="14"/>
      <c r="LYT233" s="14"/>
      <c r="LYU233" s="14"/>
      <c r="LYV233" s="14"/>
      <c r="LYW233" s="14"/>
      <c r="LYX233" s="14"/>
      <c r="LYY233" s="14"/>
      <c r="LYZ233" s="14"/>
      <c r="LZA233" s="14"/>
      <c r="LZB233" s="14"/>
      <c r="LZC233" s="14"/>
      <c r="LZD233" s="14"/>
      <c r="LZE233" s="14"/>
      <c r="LZF233" s="14"/>
      <c r="LZG233" s="14"/>
      <c r="LZH233" s="14"/>
      <c r="LZI233" s="14"/>
      <c r="LZJ233" s="14"/>
      <c r="LZK233" s="14"/>
      <c r="LZL233" s="14"/>
      <c r="LZM233" s="14"/>
      <c r="LZN233" s="14"/>
      <c r="LZO233" s="14"/>
      <c r="LZP233" s="14"/>
      <c r="LZQ233" s="14"/>
      <c r="LZR233" s="14"/>
      <c r="LZS233" s="14"/>
      <c r="LZT233" s="14"/>
      <c r="LZU233" s="14"/>
      <c r="LZV233" s="14"/>
      <c r="LZW233" s="14"/>
      <c r="LZX233" s="14"/>
      <c r="LZY233" s="14"/>
      <c r="LZZ233" s="14"/>
      <c r="MAA233" s="14"/>
      <c r="MAB233" s="14"/>
      <c r="MAC233" s="14"/>
      <c r="MAD233" s="14"/>
      <c r="MAE233" s="14"/>
      <c r="MAF233" s="14"/>
      <c r="MAG233" s="14"/>
      <c r="MAH233" s="14"/>
      <c r="MAI233" s="14"/>
      <c r="MAJ233" s="14"/>
      <c r="MAK233" s="14"/>
      <c r="MAL233" s="14"/>
      <c r="MAM233" s="14"/>
      <c r="MAN233" s="14"/>
      <c r="MAO233" s="14"/>
      <c r="MAP233" s="14"/>
      <c r="MAQ233" s="14"/>
      <c r="MAR233" s="14"/>
      <c r="MAS233" s="14"/>
      <c r="MAT233" s="14"/>
      <c r="MAU233" s="14"/>
      <c r="MAV233" s="14"/>
      <c r="MAW233" s="14"/>
      <c r="MAX233" s="14"/>
      <c r="MAY233" s="14"/>
      <c r="MAZ233" s="14"/>
      <c r="MBA233" s="14"/>
      <c r="MBB233" s="14"/>
      <c r="MBC233" s="14"/>
      <c r="MBD233" s="14"/>
      <c r="MBE233" s="14"/>
      <c r="MBF233" s="14"/>
      <c r="MBG233" s="14"/>
      <c r="MBH233" s="14"/>
      <c r="MBI233" s="14"/>
      <c r="MBJ233" s="14"/>
      <c r="MBK233" s="14"/>
      <c r="MBL233" s="14"/>
      <c r="MBM233" s="14"/>
      <c r="MBN233" s="14"/>
      <c r="MBO233" s="14"/>
      <c r="MBP233" s="14"/>
      <c r="MBQ233" s="14"/>
      <c r="MBR233" s="14"/>
      <c r="MBS233" s="14"/>
      <c r="MBT233" s="14"/>
      <c r="MBU233" s="14"/>
      <c r="MBV233" s="14"/>
      <c r="MBW233" s="14"/>
      <c r="MBX233" s="14"/>
      <c r="MBY233" s="14"/>
      <c r="MBZ233" s="14"/>
      <c r="MCA233" s="14"/>
      <c r="MCB233" s="14"/>
      <c r="MCC233" s="14"/>
      <c r="MCD233" s="14"/>
      <c r="MCE233" s="14"/>
      <c r="MCF233" s="14"/>
      <c r="MCG233" s="14"/>
      <c r="MCH233" s="14"/>
      <c r="MCI233" s="14"/>
      <c r="MCJ233" s="14"/>
      <c r="MCK233" s="14"/>
      <c r="MCL233" s="14"/>
      <c r="MCM233" s="14"/>
      <c r="MCN233" s="14"/>
      <c r="MCO233" s="14"/>
      <c r="MCP233" s="14"/>
      <c r="MCQ233" s="14"/>
      <c r="MCR233" s="14"/>
      <c r="MCS233" s="14"/>
      <c r="MCT233" s="14"/>
      <c r="MCU233" s="14"/>
      <c r="MCV233" s="14"/>
      <c r="MCW233" s="14"/>
      <c r="MCX233" s="14"/>
      <c r="MCY233" s="14"/>
      <c r="MCZ233" s="14"/>
      <c r="MDA233" s="14"/>
      <c r="MDB233" s="14"/>
      <c r="MDC233" s="14"/>
      <c r="MDD233" s="14"/>
      <c r="MDE233" s="14"/>
      <c r="MDF233" s="14"/>
      <c r="MDG233" s="14"/>
      <c r="MDH233" s="14"/>
      <c r="MDI233" s="14"/>
      <c r="MDJ233" s="14"/>
      <c r="MDK233" s="14"/>
      <c r="MDL233" s="14"/>
      <c r="MDM233" s="14"/>
      <c r="MDN233" s="14"/>
      <c r="MDO233" s="14"/>
      <c r="MDP233" s="14"/>
      <c r="MDQ233" s="14"/>
      <c r="MDR233" s="14"/>
      <c r="MDS233" s="14"/>
      <c r="MDT233" s="14"/>
      <c r="MDU233" s="14"/>
      <c r="MDV233" s="14"/>
      <c r="MDW233" s="14"/>
      <c r="MDX233" s="14"/>
      <c r="MDY233" s="14"/>
      <c r="MDZ233" s="14"/>
      <c r="MEA233" s="14"/>
      <c r="MEB233" s="14"/>
      <c r="MEC233" s="14"/>
      <c r="MED233" s="14"/>
      <c r="MEE233" s="14"/>
      <c r="MEF233" s="14"/>
      <c r="MEG233" s="14"/>
      <c r="MEH233" s="14"/>
      <c r="MEI233" s="14"/>
      <c r="MEJ233" s="14"/>
      <c r="MEK233" s="14"/>
      <c r="MEL233" s="14"/>
      <c r="MEM233" s="14"/>
      <c r="MEN233" s="14"/>
      <c r="MEO233" s="14"/>
      <c r="MEP233" s="14"/>
      <c r="MEQ233" s="14"/>
      <c r="MER233" s="14"/>
      <c r="MES233" s="14"/>
      <c r="MET233" s="14"/>
      <c r="MEU233" s="14"/>
      <c r="MEV233" s="14"/>
      <c r="MEW233" s="14"/>
      <c r="MEX233" s="14"/>
      <c r="MEY233" s="14"/>
      <c r="MEZ233" s="14"/>
      <c r="MFA233" s="14"/>
      <c r="MFB233" s="14"/>
      <c r="MFC233" s="14"/>
      <c r="MFD233" s="14"/>
      <c r="MFE233" s="14"/>
      <c r="MFF233" s="14"/>
      <c r="MFG233" s="14"/>
      <c r="MFH233" s="14"/>
      <c r="MFI233" s="14"/>
      <c r="MFJ233" s="14"/>
      <c r="MFK233" s="14"/>
      <c r="MFL233" s="14"/>
      <c r="MFM233" s="14"/>
      <c r="MFN233" s="14"/>
      <c r="MFO233" s="14"/>
      <c r="MFP233" s="14"/>
      <c r="MFQ233" s="14"/>
      <c r="MFR233" s="14"/>
      <c r="MFS233" s="14"/>
      <c r="MFT233" s="14"/>
      <c r="MFU233" s="14"/>
      <c r="MFV233" s="14"/>
      <c r="MFW233" s="14"/>
      <c r="MFX233" s="14"/>
      <c r="MFY233" s="14"/>
      <c r="MFZ233" s="14"/>
      <c r="MGA233" s="14"/>
      <c r="MGB233" s="14"/>
      <c r="MGC233" s="14"/>
      <c r="MGD233" s="14"/>
      <c r="MGE233" s="14"/>
      <c r="MGF233" s="14"/>
      <c r="MGG233" s="14"/>
      <c r="MGH233" s="14"/>
      <c r="MGI233" s="14"/>
      <c r="MGJ233" s="14"/>
      <c r="MGK233" s="14"/>
      <c r="MGL233" s="14"/>
      <c r="MGM233" s="14"/>
      <c r="MGN233" s="14"/>
      <c r="MGO233" s="14"/>
      <c r="MGP233" s="14"/>
      <c r="MGQ233" s="14"/>
      <c r="MGR233" s="14"/>
      <c r="MGS233" s="14"/>
      <c r="MGT233" s="14"/>
      <c r="MGU233" s="14"/>
      <c r="MGV233" s="14"/>
      <c r="MGW233" s="14"/>
      <c r="MGX233" s="14"/>
      <c r="MGY233" s="14"/>
      <c r="MGZ233" s="14"/>
      <c r="MHA233" s="14"/>
      <c r="MHB233" s="14"/>
      <c r="MHC233" s="14"/>
      <c r="MHD233" s="14"/>
      <c r="MHE233" s="14"/>
      <c r="MHF233" s="14"/>
      <c r="MHG233" s="14"/>
      <c r="MHH233" s="14"/>
      <c r="MHI233" s="14"/>
      <c r="MHJ233" s="14"/>
      <c r="MHK233" s="14"/>
      <c r="MHL233" s="14"/>
      <c r="MHM233" s="14"/>
      <c r="MHN233" s="14"/>
      <c r="MHO233" s="14"/>
      <c r="MHP233" s="14"/>
      <c r="MHQ233" s="14"/>
      <c r="MHR233" s="14"/>
      <c r="MHS233" s="14"/>
      <c r="MHT233" s="14"/>
      <c r="MHU233" s="14"/>
      <c r="MHV233" s="14"/>
      <c r="MHW233" s="14"/>
      <c r="MHX233" s="14"/>
      <c r="MHY233" s="14"/>
      <c r="MHZ233" s="14"/>
      <c r="MIA233" s="14"/>
      <c r="MIB233" s="14"/>
      <c r="MIC233" s="14"/>
      <c r="MID233" s="14"/>
      <c r="MIE233" s="14"/>
      <c r="MIF233" s="14"/>
      <c r="MIG233" s="14"/>
      <c r="MIH233" s="14"/>
      <c r="MII233" s="14"/>
      <c r="MIJ233" s="14"/>
      <c r="MIK233" s="14"/>
      <c r="MIL233" s="14"/>
      <c r="MIM233" s="14"/>
      <c r="MIN233" s="14"/>
      <c r="MIO233" s="14"/>
      <c r="MIP233" s="14"/>
      <c r="MIQ233" s="14"/>
      <c r="MIR233" s="14"/>
      <c r="MIS233" s="14"/>
      <c r="MIT233" s="14"/>
      <c r="MIU233" s="14"/>
      <c r="MIV233" s="14"/>
      <c r="MIW233" s="14"/>
      <c r="MIX233" s="14"/>
      <c r="MIY233" s="14"/>
      <c r="MIZ233" s="14"/>
      <c r="MJA233" s="14"/>
      <c r="MJB233" s="14"/>
      <c r="MJC233" s="14"/>
      <c r="MJD233" s="14"/>
      <c r="MJE233" s="14"/>
      <c r="MJF233" s="14"/>
      <c r="MJG233" s="14"/>
      <c r="MJH233" s="14"/>
      <c r="MJI233" s="14"/>
      <c r="MJJ233" s="14"/>
      <c r="MJK233" s="14"/>
      <c r="MJL233" s="14"/>
      <c r="MJM233" s="14"/>
      <c r="MJN233" s="14"/>
      <c r="MJO233" s="14"/>
      <c r="MJP233" s="14"/>
      <c r="MJQ233" s="14"/>
      <c r="MJR233" s="14"/>
      <c r="MJS233" s="14"/>
      <c r="MJT233" s="14"/>
      <c r="MJU233" s="14"/>
      <c r="MJV233" s="14"/>
      <c r="MJW233" s="14"/>
      <c r="MJX233" s="14"/>
      <c r="MJY233" s="14"/>
      <c r="MJZ233" s="14"/>
      <c r="MKA233" s="14"/>
      <c r="MKB233" s="14"/>
      <c r="MKC233" s="14"/>
      <c r="MKD233" s="14"/>
      <c r="MKE233" s="14"/>
      <c r="MKF233" s="14"/>
      <c r="MKG233" s="14"/>
      <c r="MKH233" s="14"/>
      <c r="MKI233" s="14"/>
      <c r="MKJ233" s="14"/>
      <c r="MKK233" s="14"/>
      <c r="MKL233" s="14"/>
      <c r="MKM233" s="14"/>
      <c r="MKN233" s="14"/>
      <c r="MKO233" s="14"/>
      <c r="MKP233" s="14"/>
      <c r="MKQ233" s="14"/>
      <c r="MKR233" s="14"/>
      <c r="MKS233" s="14"/>
      <c r="MKT233" s="14"/>
      <c r="MKU233" s="14"/>
      <c r="MKV233" s="14"/>
      <c r="MKW233" s="14"/>
      <c r="MKX233" s="14"/>
      <c r="MKY233" s="14"/>
      <c r="MKZ233" s="14"/>
      <c r="MLA233" s="14"/>
      <c r="MLB233" s="14"/>
      <c r="MLC233" s="14"/>
      <c r="MLD233" s="14"/>
      <c r="MLE233" s="14"/>
      <c r="MLF233" s="14"/>
      <c r="MLG233" s="14"/>
      <c r="MLH233" s="14"/>
      <c r="MLI233" s="14"/>
      <c r="MLJ233" s="14"/>
      <c r="MLK233" s="14"/>
      <c r="MLL233" s="14"/>
      <c r="MLM233" s="14"/>
      <c r="MLN233" s="14"/>
      <c r="MLO233" s="14"/>
      <c r="MLP233" s="14"/>
      <c r="MLQ233" s="14"/>
      <c r="MLR233" s="14"/>
      <c r="MLS233" s="14"/>
      <c r="MLT233" s="14"/>
      <c r="MLU233" s="14"/>
      <c r="MLV233" s="14"/>
      <c r="MLW233" s="14"/>
      <c r="MLX233" s="14"/>
      <c r="MLY233" s="14"/>
      <c r="MLZ233" s="14"/>
      <c r="MMA233" s="14"/>
      <c r="MMB233" s="14"/>
      <c r="MMC233" s="14"/>
      <c r="MMD233" s="14"/>
      <c r="MME233" s="14"/>
      <c r="MMF233" s="14"/>
      <c r="MMG233" s="14"/>
      <c r="MMH233" s="14"/>
      <c r="MMI233" s="14"/>
      <c r="MMJ233" s="14"/>
      <c r="MMK233" s="14"/>
      <c r="MML233" s="14"/>
      <c r="MMM233" s="14"/>
      <c r="MMN233" s="14"/>
      <c r="MMO233" s="14"/>
      <c r="MMP233" s="14"/>
      <c r="MMQ233" s="14"/>
      <c r="MMR233" s="14"/>
      <c r="MMS233" s="14"/>
      <c r="MMT233" s="14"/>
      <c r="MMU233" s="14"/>
      <c r="MMV233" s="14"/>
      <c r="MMW233" s="14"/>
      <c r="MMX233" s="14"/>
      <c r="MMY233" s="14"/>
      <c r="MMZ233" s="14"/>
      <c r="MNA233" s="14"/>
      <c r="MNB233" s="14"/>
      <c r="MNC233" s="14"/>
      <c r="MND233" s="14"/>
      <c r="MNE233" s="14"/>
      <c r="MNF233" s="14"/>
      <c r="MNG233" s="14"/>
      <c r="MNH233" s="14"/>
      <c r="MNI233" s="14"/>
      <c r="MNJ233" s="14"/>
      <c r="MNK233" s="14"/>
      <c r="MNL233" s="14"/>
      <c r="MNM233" s="14"/>
      <c r="MNN233" s="14"/>
      <c r="MNO233" s="14"/>
      <c r="MNP233" s="14"/>
      <c r="MNQ233" s="14"/>
      <c r="MNR233" s="14"/>
      <c r="MNS233" s="14"/>
      <c r="MNT233" s="14"/>
      <c r="MNU233" s="14"/>
      <c r="MNV233" s="14"/>
      <c r="MNW233" s="14"/>
      <c r="MNX233" s="14"/>
      <c r="MNY233" s="14"/>
      <c r="MNZ233" s="14"/>
      <c r="MOA233" s="14"/>
      <c r="MOB233" s="14"/>
      <c r="MOC233" s="14"/>
      <c r="MOD233" s="14"/>
      <c r="MOE233" s="14"/>
      <c r="MOF233" s="14"/>
      <c r="MOG233" s="14"/>
      <c r="MOH233" s="14"/>
      <c r="MOI233" s="14"/>
      <c r="MOJ233" s="14"/>
      <c r="MOK233" s="14"/>
      <c r="MOL233" s="14"/>
      <c r="MOM233" s="14"/>
      <c r="MON233" s="14"/>
      <c r="MOO233" s="14"/>
      <c r="MOP233" s="14"/>
      <c r="MOQ233" s="14"/>
      <c r="MOR233" s="14"/>
      <c r="MOS233" s="14"/>
      <c r="MOT233" s="14"/>
      <c r="MOU233" s="14"/>
      <c r="MOV233" s="14"/>
      <c r="MOW233" s="14"/>
      <c r="MOX233" s="14"/>
      <c r="MOY233" s="14"/>
      <c r="MOZ233" s="14"/>
      <c r="MPA233" s="14"/>
      <c r="MPB233" s="14"/>
      <c r="MPC233" s="14"/>
      <c r="MPD233" s="14"/>
      <c r="MPE233" s="14"/>
      <c r="MPF233" s="14"/>
      <c r="MPG233" s="14"/>
      <c r="MPH233" s="14"/>
      <c r="MPI233" s="14"/>
      <c r="MPJ233" s="14"/>
      <c r="MPK233" s="14"/>
      <c r="MPL233" s="14"/>
      <c r="MPM233" s="14"/>
      <c r="MPN233" s="14"/>
      <c r="MPO233" s="14"/>
      <c r="MPP233" s="14"/>
      <c r="MPQ233" s="14"/>
      <c r="MPR233" s="14"/>
      <c r="MPS233" s="14"/>
      <c r="MPT233" s="14"/>
      <c r="MPU233" s="14"/>
      <c r="MPV233" s="14"/>
      <c r="MPW233" s="14"/>
      <c r="MPX233" s="14"/>
      <c r="MPY233" s="14"/>
      <c r="MPZ233" s="14"/>
      <c r="MQA233" s="14"/>
      <c r="MQB233" s="14"/>
      <c r="MQC233" s="14"/>
      <c r="MQD233" s="14"/>
      <c r="MQE233" s="14"/>
      <c r="MQF233" s="14"/>
      <c r="MQG233" s="14"/>
      <c r="MQH233" s="14"/>
      <c r="MQI233" s="14"/>
      <c r="MQJ233" s="14"/>
      <c r="MQK233" s="14"/>
      <c r="MQL233" s="14"/>
      <c r="MQM233" s="14"/>
      <c r="MQN233" s="14"/>
      <c r="MQO233" s="14"/>
      <c r="MQP233" s="14"/>
      <c r="MQQ233" s="14"/>
      <c r="MQR233" s="14"/>
      <c r="MQS233" s="14"/>
      <c r="MQT233" s="14"/>
      <c r="MQU233" s="14"/>
      <c r="MQV233" s="14"/>
      <c r="MQW233" s="14"/>
      <c r="MQX233" s="14"/>
      <c r="MQY233" s="14"/>
      <c r="MQZ233" s="14"/>
      <c r="MRA233" s="14"/>
      <c r="MRB233" s="14"/>
      <c r="MRC233" s="14"/>
      <c r="MRD233" s="14"/>
      <c r="MRE233" s="14"/>
      <c r="MRF233" s="14"/>
      <c r="MRG233" s="14"/>
      <c r="MRH233" s="14"/>
      <c r="MRI233" s="14"/>
      <c r="MRJ233" s="14"/>
      <c r="MRK233" s="14"/>
      <c r="MRL233" s="14"/>
      <c r="MRM233" s="14"/>
      <c r="MRN233" s="14"/>
      <c r="MRO233" s="14"/>
      <c r="MRP233" s="14"/>
      <c r="MRQ233" s="14"/>
      <c r="MRR233" s="14"/>
      <c r="MRS233" s="14"/>
      <c r="MRT233" s="14"/>
      <c r="MRU233" s="14"/>
      <c r="MRV233" s="14"/>
      <c r="MRW233" s="14"/>
      <c r="MRX233" s="14"/>
      <c r="MRY233" s="14"/>
      <c r="MRZ233" s="14"/>
      <c r="MSA233" s="14"/>
      <c r="MSB233" s="14"/>
      <c r="MSC233" s="14"/>
      <c r="MSD233" s="14"/>
      <c r="MSE233" s="14"/>
      <c r="MSF233" s="14"/>
      <c r="MSG233" s="14"/>
      <c r="MSH233" s="14"/>
      <c r="MSI233" s="14"/>
      <c r="MSJ233" s="14"/>
      <c r="MSK233" s="14"/>
      <c r="MSL233" s="14"/>
      <c r="MSM233" s="14"/>
      <c r="MSN233" s="14"/>
      <c r="MSO233" s="14"/>
      <c r="MSP233" s="14"/>
      <c r="MSQ233" s="14"/>
      <c r="MSR233" s="14"/>
      <c r="MSS233" s="14"/>
      <c r="MST233" s="14"/>
      <c r="MSU233" s="14"/>
      <c r="MSV233" s="14"/>
      <c r="MSW233" s="14"/>
      <c r="MSX233" s="14"/>
      <c r="MSY233" s="14"/>
      <c r="MSZ233" s="14"/>
      <c r="MTA233" s="14"/>
      <c r="MTB233" s="14"/>
      <c r="MTC233" s="14"/>
      <c r="MTD233" s="14"/>
      <c r="MTE233" s="14"/>
      <c r="MTF233" s="14"/>
      <c r="MTG233" s="14"/>
      <c r="MTH233" s="14"/>
      <c r="MTI233" s="14"/>
      <c r="MTJ233" s="14"/>
      <c r="MTK233" s="14"/>
      <c r="MTL233" s="14"/>
      <c r="MTM233" s="14"/>
      <c r="MTN233" s="14"/>
      <c r="MTO233" s="14"/>
      <c r="MTP233" s="14"/>
      <c r="MTQ233" s="14"/>
      <c r="MTR233" s="14"/>
      <c r="MTS233" s="14"/>
      <c r="MTT233" s="14"/>
      <c r="MTU233" s="14"/>
      <c r="MTV233" s="14"/>
      <c r="MTW233" s="14"/>
      <c r="MTX233" s="14"/>
      <c r="MTY233" s="14"/>
      <c r="MTZ233" s="14"/>
      <c r="MUA233" s="14"/>
      <c r="MUB233" s="14"/>
      <c r="MUC233" s="14"/>
      <c r="MUD233" s="14"/>
      <c r="MUE233" s="14"/>
      <c r="MUF233" s="14"/>
      <c r="MUG233" s="14"/>
      <c r="MUH233" s="14"/>
      <c r="MUI233" s="14"/>
      <c r="MUJ233" s="14"/>
      <c r="MUK233" s="14"/>
      <c r="MUL233" s="14"/>
      <c r="MUM233" s="14"/>
      <c r="MUN233" s="14"/>
      <c r="MUO233" s="14"/>
      <c r="MUP233" s="14"/>
      <c r="MUQ233" s="14"/>
      <c r="MUR233" s="14"/>
      <c r="MUS233" s="14"/>
      <c r="MUT233" s="14"/>
      <c r="MUU233" s="14"/>
      <c r="MUV233" s="14"/>
      <c r="MUW233" s="14"/>
      <c r="MUX233" s="14"/>
      <c r="MUY233" s="14"/>
      <c r="MUZ233" s="14"/>
      <c r="MVA233" s="14"/>
      <c r="MVB233" s="14"/>
      <c r="MVC233" s="14"/>
      <c r="MVD233" s="14"/>
      <c r="MVE233" s="14"/>
      <c r="MVF233" s="14"/>
      <c r="MVG233" s="14"/>
      <c r="MVH233" s="14"/>
      <c r="MVI233" s="14"/>
      <c r="MVJ233" s="14"/>
      <c r="MVK233" s="14"/>
      <c r="MVL233" s="14"/>
      <c r="MVM233" s="14"/>
      <c r="MVN233" s="14"/>
      <c r="MVO233" s="14"/>
      <c r="MVP233" s="14"/>
      <c r="MVQ233" s="14"/>
      <c r="MVR233" s="14"/>
      <c r="MVS233" s="14"/>
      <c r="MVT233" s="14"/>
      <c r="MVU233" s="14"/>
      <c r="MVV233" s="14"/>
      <c r="MVW233" s="14"/>
      <c r="MVX233" s="14"/>
      <c r="MVY233" s="14"/>
      <c r="MVZ233" s="14"/>
      <c r="MWA233" s="14"/>
      <c r="MWB233" s="14"/>
      <c r="MWC233" s="14"/>
      <c r="MWD233" s="14"/>
      <c r="MWE233" s="14"/>
      <c r="MWF233" s="14"/>
      <c r="MWG233" s="14"/>
      <c r="MWH233" s="14"/>
      <c r="MWI233" s="14"/>
      <c r="MWJ233" s="14"/>
      <c r="MWK233" s="14"/>
      <c r="MWL233" s="14"/>
      <c r="MWM233" s="14"/>
      <c r="MWN233" s="14"/>
      <c r="MWO233" s="14"/>
      <c r="MWP233" s="14"/>
      <c r="MWQ233" s="14"/>
      <c r="MWR233" s="14"/>
      <c r="MWS233" s="14"/>
      <c r="MWT233" s="14"/>
      <c r="MWU233" s="14"/>
      <c r="MWV233" s="14"/>
      <c r="MWW233" s="14"/>
      <c r="MWX233" s="14"/>
      <c r="MWY233" s="14"/>
      <c r="MWZ233" s="14"/>
      <c r="MXA233" s="14"/>
      <c r="MXB233" s="14"/>
      <c r="MXC233" s="14"/>
      <c r="MXD233" s="14"/>
      <c r="MXE233" s="14"/>
      <c r="MXF233" s="14"/>
      <c r="MXG233" s="14"/>
      <c r="MXH233" s="14"/>
      <c r="MXI233" s="14"/>
      <c r="MXJ233" s="14"/>
      <c r="MXK233" s="14"/>
      <c r="MXL233" s="14"/>
      <c r="MXM233" s="14"/>
      <c r="MXN233" s="14"/>
      <c r="MXO233" s="14"/>
      <c r="MXP233" s="14"/>
      <c r="MXQ233" s="14"/>
      <c r="MXR233" s="14"/>
      <c r="MXS233" s="14"/>
      <c r="MXT233" s="14"/>
      <c r="MXU233" s="14"/>
      <c r="MXV233" s="14"/>
      <c r="MXW233" s="14"/>
      <c r="MXX233" s="14"/>
      <c r="MXY233" s="14"/>
      <c r="MXZ233" s="14"/>
      <c r="MYA233" s="14"/>
      <c r="MYB233" s="14"/>
      <c r="MYC233" s="14"/>
      <c r="MYD233" s="14"/>
      <c r="MYE233" s="14"/>
      <c r="MYF233" s="14"/>
      <c r="MYG233" s="14"/>
      <c r="MYH233" s="14"/>
      <c r="MYI233" s="14"/>
      <c r="MYJ233" s="14"/>
      <c r="MYK233" s="14"/>
      <c r="MYL233" s="14"/>
      <c r="MYM233" s="14"/>
      <c r="MYN233" s="14"/>
      <c r="MYO233" s="14"/>
      <c r="MYP233" s="14"/>
      <c r="MYQ233" s="14"/>
      <c r="MYR233" s="14"/>
      <c r="MYS233" s="14"/>
      <c r="MYT233" s="14"/>
      <c r="MYU233" s="14"/>
      <c r="MYV233" s="14"/>
      <c r="MYW233" s="14"/>
      <c r="MYX233" s="14"/>
      <c r="MYY233" s="14"/>
      <c r="MYZ233" s="14"/>
      <c r="MZA233" s="14"/>
      <c r="MZB233" s="14"/>
      <c r="MZC233" s="14"/>
      <c r="MZD233" s="14"/>
      <c r="MZE233" s="14"/>
      <c r="MZF233" s="14"/>
      <c r="MZG233" s="14"/>
      <c r="MZH233" s="14"/>
      <c r="MZI233" s="14"/>
      <c r="MZJ233" s="14"/>
      <c r="MZK233" s="14"/>
      <c r="MZL233" s="14"/>
      <c r="MZM233" s="14"/>
      <c r="MZN233" s="14"/>
      <c r="MZO233" s="14"/>
      <c r="MZP233" s="14"/>
      <c r="MZQ233" s="14"/>
      <c r="MZR233" s="14"/>
      <c r="MZS233" s="14"/>
      <c r="MZT233" s="14"/>
      <c r="MZU233" s="14"/>
      <c r="MZV233" s="14"/>
      <c r="MZW233" s="14"/>
      <c r="MZX233" s="14"/>
      <c r="MZY233" s="14"/>
      <c r="MZZ233" s="14"/>
      <c r="NAA233" s="14"/>
      <c r="NAB233" s="14"/>
      <c r="NAC233" s="14"/>
      <c r="NAD233" s="14"/>
      <c r="NAE233" s="14"/>
      <c r="NAF233" s="14"/>
      <c r="NAG233" s="14"/>
      <c r="NAH233" s="14"/>
      <c r="NAI233" s="14"/>
      <c r="NAJ233" s="14"/>
      <c r="NAK233" s="14"/>
      <c r="NAL233" s="14"/>
      <c r="NAM233" s="14"/>
      <c r="NAN233" s="14"/>
      <c r="NAO233" s="14"/>
      <c r="NAP233" s="14"/>
      <c r="NAQ233" s="14"/>
      <c r="NAR233" s="14"/>
      <c r="NAS233" s="14"/>
      <c r="NAT233" s="14"/>
      <c r="NAU233" s="14"/>
      <c r="NAV233" s="14"/>
      <c r="NAW233" s="14"/>
      <c r="NAX233" s="14"/>
      <c r="NAY233" s="14"/>
      <c r="NAZ233" s="14"/>
      <c r="NBA233" s="14"/>
      <c r="NBB233" s="14"/>
      <c r="NBC233" s="14"/>
      <c r="NBD233" s="14"/>
      <c r="NBE233" s="14"/>
      <c r="NBF233" s="14"/>
      <c r="NBG233" s="14"/>
      <c r="NBH233" s="14"/>
      <c r="NBI233" s="14"/>
      <c r="NBJ233" s="14"/>
      <c r="NBK233" s="14"/>
      <c r="NBL233" s="14"/>
      <c r="NBM233" s="14"/>
      <c r="NBN233" s="14"/>
      <c r="NBO233" s="14"/>
      <c r="NBP233" s="14"/>
      <c r="NBQ233" s="14"/>
      <c r="NBR233" s="14"/>
      <c r="NBS233" s="14"/>
      <c r="NBT233" s="14"/>
      <c r="NBU233" s="14"/>
      <c r="NBV233" s="14"/>
      <c r="NBW233" s="14"/>
      <c r="NBX233" s="14"/>
      <c r="NBY233" s="14"/>
      <c r="NBZ233" s="14"/>
      <c r="NCA233" s="14"/>
      <c r="NCB233" s="14"/>
      <c r="NCC233" s="14"/>
      <c r="NCD233" s="14"/>
      <c r="NCE233" s="14"/>
      <c r="NCF233" s="14"/>
      <c r="NCG233" s="14"/>
      <c r="NCH233" s="14"/>
      <c r="NCI233" s="14"/>
      <c r="NCJ233" s="14"/>
      <c r="NCK233" s="14"/>
      <c r="NCL233" s="14"/>
      <c r="NCM233" s="14"/>
      <c r="NCN233" s="14"/>
      <c r="NCO233" s="14"/>
      <c r="NCP233" s="14"/>
      <c r="NCQ233" s="14"/>
      <c r="NCR233" s="14"/>
      <c r="NCS233" s="14"/>
      <c r="NCT233" s="14"/>
      <c r="NCU233" s="14"/>
      <c r="NCV233" s="14"/>
      <c r="NCW233" s="14"/>
      <c r="NCX233" s="14"/>
      <c r="NCY233" s="14"/>
      <c r="NCZ233" s="14"/>
      <c r="NDA233" s="14"/>
      <c r="NDB233" s="14"/>
      <c r="NDC233" s="14"/>
      <c r="NDD233" s="14"/>
      <c r="NDE233" s="14"/>
      <c r="NDF233" s="14"/>
      <c r="NDG233" s="14"/>
      <c r="NDH233" s="14"/>
      <c r="NDI233" s="14"/>
      <c r="NDJ233" s="14"/>
      <c r="NDK233" s="14"/>
      <c r="NDL233" s="14"/>
      <c r="NDM233" s="14"/>
      <c r="NDN233" s="14"/>
      <c r="NDO233" s="14"/>
      <c r="NDP233" s="14"/>
      <c r="NDQ233" s="14"/>
      <c r="NDR233" s="14"/>
      <c r="NDS233" s="14"/>
      <c r="NDT233" s="14"/>
      <c r="NDU233" s="14"/>
      <c r="NDV233" s="14"/>
      <c r="NDW233" s="14"/>
      <c r="NDX233" s="14"/>
      <c r="NDY233" s="14"/>
      <c r="NDZ233" s="14"/>
      <c r="NEA233" s="14"/>
      <c r="NEB233" s="14"/>
      <c r="NEC233" s="14"/>
      <c r="NED233" s="14"/>
      <c r="NEE233" s="14"/>
      <c r="NEF233" s="14"/>
      <c r="NEG233" s="14"/>
      <c r="NEH233" s="14"/>
      <c r="NEI233" s="14"/>
      <c r="NEJ233" s="14"/>
      <c r="NEK233" s="14"/>
      <c r="NEL233" s="14"/>
      <c r="NEM233" s="14"/>
      <c r="NEN233" s="14"/>
      <c r="NEO233" s="14"/>
      <c r="NEP233" s="14"/>
      <c r="NEQ233" s="14"/>
      <c r="NER233" s="14"/>
      <c r="NES233" s="14"/>
      <c r="NET233" s="14"/>
      <c r="NEU233" s="14"/>
      <c r="NEV233" s="14"/>
      <c r="NEW233" s="14"/>
      <c r="NEX233" s="14"/>
      <c r="NEY233" s="14"/>
      <c r="NEZ233" s="14"/>
      <c r="NFA233" s="14"/>
      <c r="NFB233" s="14"/>
      <c r="NFC233" s="14"/>
      <c r="NFD233" s="14"/>
      <c r="NFE233" s="14"/>
      <c r="NFF233" s="14"/>
      <c r="NFG233" s="14"/>
      <c r="NFH233" s="14"/>
      <c r="NFI233" s="14"/>
      <c r="NFJ233" s="14"/>
      <c r="NFK233" s="14"/>
      <c r="NFL233" s="14"/>
      <c r="NFM233" s="14"/>
      <c r="NFN233" s="14"/>
      <c r="NFO233" s="14"/>
      <c r="NFP233" s="14"/>
      <c r="NFQ233" s="14"/>
      <c r="NFR233" s="14"/>
      <c r="NFS233" s="14"/>
      <c r="NFT233" s="14"/>
      <c r="NFU233" s="14"/>
      <c r="NFV233" s="14"/>
      <c r="NFW233" s="14"/>
      <c r="NFX233" s="14"/>
      <c r="NFY233" s="14"/>
      <c r="NFZ233" s="14"/>
      <c r="NGA233" s="14"/>
      <c r="NGB233" s="14"/>
      <c r="NGC233" s="14"/>
      <c r="NGD233" s="14"/>
      <c r="NGE233" s="14"/>
      <c r="NGF233" s="14"/>
      <c r="NGG233" s="14"/>
      <c r="NGH233" s="14"/>
      <c r="NGI233" s="14"/>
      <c r="NGJ233" s="14"/>
      <c r="NGK233" s="14"/>
      <c r="NGL233" s="14"/>
      <c r="NGM233" s="14"/>
      <c r="NGN233" s="14"/>
      <c r="NGO233" s="14"/>
      <c r="NGP233" s="14"/>
      <c r="NGQ233" s="14"/>
      <c r="NGR233" s="14"/>
      <c r="NGS233" s="14"/>
      <c r="NGT233" s="14"/>
      <c r="NGU233" s="14"/>
      <c r="NGV233" s="14"/>
      <c r="NGW233" s="14"/>
      <c r="NGX233" s="14"/>
      <c r="NGY233" s="14"/>
      <c r="NGZ233" s="14"/>
      <c r="NHA233" s="14"/>
      <c r="NHB233" s="14"/>
      <c r="NHC233" s="14"/>
      <c r="NHD233" s="14"/>
      <c r="NHE233" s="14"/>
      <c r="NHF233" s="14"/>
      <c r="NHG233" s="14"/>
      <c r="NHH233" s="14"/>
      <c r="NHI233" s="14"/>
      <c r="NHJ233" s="14"/>
      <c r="NHK233" s="14"/>
      <c r="NHL233" s="14"/>
      <c r="NHM233" s="14"/>
      <c r="NHN233" s="14"/>
      <c r="NHO233" s="14"/>
      <c r="NHP233" s="14"/>
      <c r="NHQ233" s="14"/>
      <c r="NHR233" s="14"/>
      <c r="NHS233" s="14"/>
      <c r="NHT233" s="14"/>
      <c r="NHU233" s="14"/>
      <c r="NHV233" s="14"/>
      <c r="NHW233" s="14"/>
      <c r="NHX233" s="14"/>
      <c r="NHY233" s="14"/>
      <c r="NHZ233" s="14"/>
      <c r="NIA233" s="14"/>
      <c r="NIB233" s="14"/>
      <c r="NIC233" s="14"/>
      <c r="NID233" s="14"/>
      <c r="NIE233" s="14"/>
      <c r="NIF233" s="14"/>
      <c r="NIG233" s="14"/>
      <c r="NIH233" s="14"/>
      <c r="NII233" s="14"/>
      <c r="NIJ233" s="14"/>
      <c r="NIK233" s="14"/>
      <c r="NIL233" s="14"/>
      <c r="NIM233" s="14"/>
      <c r="NIN233" s="14"/>
      <c r="NIO233" s="14"/>
      <c r="NIP233" s="14"/>
      <c r="NIQ233" s="14"/>
      <c r="NIR233" s="14"/>
      <c r="NIS233" s="14"/>
      <c r="NIT233" s="14"/>
      <c r="NIU233" s="14"/>
      <c r="NIV233" s="14"/>
      <c r="NIW233" s="14"/>
      <c r="NIX233" s="14"/>
      <c r="NIY233" s="14"/>
      <c r="NIZ233" s="14"/>
      <c r="NJA233" s="14"/>
      <c r="NJB233" s="14"/>
      <c r="NJC233" s="14"/>
      <c r="NJD233" s="14"/>
      <c r="NJE233" s="14"/>
      <c r="NJF233" s="14"/>
      <c r="NJG233" s="14"/>
      <c r="NJH233" s="14"/>
      <c r="NJI233" s="14"/>
      <c r="NJJ233" s="14"/>
      <c r="NJK233" s="14"/>
      <c r="NJL233" s="14"/>
      <c r="NJM233" s="14"/>
      <c r="NJN233" s="14"/>
      <c r="NJO233" s="14"/>
      <c r="NJP233" s="14"/>
      <c r="NJQ233" s="14"/>
      <c r="NJR233" s="14"/>
      <c r="NJS233" s="14"/>
      <c r="NJT233" s="14"/>
      <c r="NJU233" s="14"/>
      <c r="NJV233" s="14"/>
      <c r="NJW233" s="14"/>
      <c r="NJX233" s="14"/>
      <c r="NJY233" s="14"/>
      <c r="NJZ233" s="14"/>
      <c r="NKA233" s="14"/>
      <c r="NKB233" s="14"/>
      <c r="NKC233" s="14"/>
      <c r="NKD233" s="14"/>
      <c r="NKE233" s="14"/>
      <c r="NKF233" s="14"/>
      <c r="NKG233" s="14"/>
      <c r="NKH233" s="14"/>
      <c r="NKI233" s="14"/>
      <c r="NKJ233" s="14"/>
      <c r="NKK233" s="14"/>
      <c r="NKL233" s="14"/>
      <c r="NKM233" s="14"/>
      <c r="NKN233" s="14"/>
      <c r="NKO233" s="14"/>
      <c r="NKP233" s="14"/>
      <c r="NKQ233" s="14"/>
      <c r="NKR233" s="14"/>
      <c r="NKS233" s="14"/>
      <c r="NKT233" s="14"/>
      <c r="NKU233" s="14"/>
      <c r="NKV233" s="14"/>
      <c r="NKW233" s="14"/>
      <c r="NKX233" s="14"/>
      <c r="NKY233" s="14"/>
      <c r="NKZ233" s="14"/>
      <c r="NLA233" s="14"/>
      <c r="NLB233" s="14"/>
      <c r="NLC233" s="14"/>
      <c r="NLD233" s="14"/>
      <c r="NLE233" s="14"/>
      <c r="NLF233" s="14"/>
      <c r="NLG233" s="14"/>
      <c r="NLH233" s="14"/>
      <c r="NLI233" s="14"/>
      <c r="NLJ233" s="14"/>
      <c r="NLK233" s="14"/>
      <c r="NLL233" s="14"/>
      <c r="NLM233" s="14"/>
      <c r="NLN233" s="14"/>
      <c r="NLO233" s="14"/>
      <c r="NLP233" s="14"/>
      <c r="NLQ233" s="14"/>
      <c r="NLR233" s="14"/>
      <c r="NLS233" s="14"/>
      <c r="NLT233" s="14"/>
      <c r="NLU233" s="14"/>
      <c r="NLV233" s="14"/>
      <c r="NLW233" s="14"/>
      <c r="NLX233" s="14"/>
      <c r="NLY233" s="14"/>
      <c r="NLZ233" s="14"/>
      <c r="NMA233" s="14"/>
      <c r="NMB233" s="14"/>
      <c r="NMC233" s="14"/>
      <c r="NMD233" s="14"/>
      <c r="NME233" s="14"/>
      <c r="NMF233" s="14"/>
      <c r="NMG233" s="14"/>
      <c r="NMH233" s="14"/>
      <c r="NMI233" s="14"/>
      <c r="NMJ233" s="14"/>
      <c r="NMK233" s="14"/>
      <c r="NML233" s="14"/>
      <c r="NMM233" s="14"/>
      <c r="NMN233" s="14"/>
      <c r="NMO233" s="14"/>
      <c r="NMP233" s="14"/>
      <c r="NMQ233" s="14"/>
      <c r="NMR233" s="14"/>
      <c r="NMS233" s="14"/>
      <c r="NMT233" s="14"/>
      <c r="NMU233" s="14"/>
      <c r="NMV233" s="14"/>
      <c r="NMW233" s="14"/>
      <c r="NMX233" s="14"/>
      <c r="NMY233" s="14"/>
      <c r="NMZ233" s="14"/>
      <c r="NNA233" s="14"/>
      <c r="NNB233" s="14"/>
      <c r="NNC233" s="14"/>
      <c r="NND233" s="14"/>
      <c r="NNE233" s="14"/>
      <c r="NNF233" s="14"/>
      <c r="NNG233" s="14"/>
      <c r="NNH233" s="14"/>
      <c r="NNI233" s="14"/>
      <c r="NNJ233" s="14"/>
      <c r="NNK233" s="14"/>
      <c r="NNL233" s="14"/>
      <c r="NNM233" s="14"/>
      <c r="NNN233" s="14"/>
      <c r="NNO233" s="14"/>
      <c r="NNP233" s="14"/>
      <c r="NNQ233" s="14"/>
      <c r="NNR233" s="14"/>
      <c r="NNS233" s="14"/>
      <c r="NNT233" s="14"/>
      <c r="NNU233" s="14"/>
      <c r="NNV233" s="14"/>
      <c r="NNW233" s="14"/>
      <c r="NNX233" s="14"/>
      <c r="NNY233" s="14"/>
      <c r="NNZ233" s="14"/>
      <c r="NOA233" s="14"/>
      <c r="NOB233" s="14"/>
      <c r="NOC233" s="14"/>
      <c r="NOD233" s="14"/>
      <c r="NOE233" s="14"/>
      <c r="NOF233" s="14"/>
      <c r="NOG233" s="14"/>
      <c r="NOH233" s="14"/>
      <c r="NOI233" s="14"/>
      <c r="NOJ233" s="14"/>
      <c r="NOK233" s="14"/>
      <c r="NOL233" s="14"/>
      <c r="NOM233" s="14"/>
      <c r="NON233" s="14"/>
      <c r="NOO233" s="14"/>
      <c r="NOP233" s="14"/>
      <c r="NOQ233" s="14"/>
      <c r="NOR233" s="14"/>
      <c r="NOS233" s="14"/>
      <c r="NOT233" s="14"/>
      <c r="NOU233" s="14"/>
      <c r="NOV233" s="14"/>
      <c r="NOW233" s="14"/>
      <c r="NOX233" s="14"/>
      <c r="NOY233" s="14"/>
      <c r="NOZ233" s="14"/>
      <c r="NPA233" s="14"/>
      <c r="NPB233" s="14"/>
      <c r="NPC233" s="14"/>
      <c r="NPD233" s="14"/>
      <c r="NPE233" s="14"/>
      <c r="NPF233" s="14"/>
      <c r="NPG233" s="14"/>
      <c r="NPH233" s="14"/>
      <c r="NPI233" s="14"/>
      <c r="NPJ233" s="14"/>
      <c r="NPK233" s="14"/>
      <c r="NPL233" s="14"/>
      <c r="NPM233" s="14"/>
      <c r="NPN233" s="14"/>
      <c r="NPO233" s="14"/>
      <c r="NPP233" s="14"/>
      <c r="NPQ233" s="14"/>
      <c r="NPR233" s="14"/>
      <c r="NPS233" s="14"/>
      <c r="NPT233" s="14"/>
      <c r="NPU233" s="14"/>
      <c r="NPV233" s="14"/>
      <c r="NPW233" s="14"/>
      <c r="NPX233" s="14"/>
      <c r="NPY233" s="14"/>
      <c r="NPZ233" s="14"/>
      <c r="NQA233" s="14"/>
      <c r="NQB233" s="14"/>
      <c r="NQC233" s="14"/>
      <c r="NQD233" s="14"/>
      <c r="NQE233" s="14"/>
      <c r="NQF233" s="14"/>
      <c r="NQG233" s="14"/>
      <c r="NQH233" s="14"/>
      <c r="NQI233" s="14"/>
      <c r="NQJ233" s="14"/>
      <c r="NQK233" s="14"/>
      <c r="NQL233" s="14"/>
      <c r="NQM233" s="14"/>
      <c r="NQN233" s="14"/>
      <c r="NQO233" s="14"/>
      <c r="NQP233" s="14"/>
      <c r="NQQ233" s="14"/>
      <c r="NQR233" s="14"/>
      <c r="NQS233" s="14"/>
      <c r="NQT233" s="14"/>
      <c r="NQU233" s="14"/>
      <c r="NQV233" s="14"/>
      <c r="NQW233" s="14"/>
      <c r="NQX233" s="14"/>
      <c r="NQY233" s="14"/>
      <c r="NQZ233" s="14"/>
      <c r="NRA233" s="14"/>
      <c r="NRB233" s="14"/>
      <c r="NRC233" s="14"/>
      <c r="NRD233" s="14"/>
      <c r="NRE233" s="14"/>
      <c r="NRF233" s="14"/>
      <c r="NRG233" s="14"/>
      <c r="NRH233" s="14"/>
      <c r="NRI233" s="14"/>
      <c r="NRJ233" s="14"/>
      <c r="NRK233" s="14"/>
      <c r="NRL233" s="14"/>
      <c r="NRM233" s="14"/>
      <c r="NRN233" s="14"/>
      <c r="NRO233" s="14"/>
      <c r="NRP233" s="14"/>
      <c r="NRQ233" s="14"/>
      <c r="NRR233" s="14"/>
      <c r="NRS233" s="14"/>
      <c r="NRT233" s="14"/>
      <c r="NRU233" s="14"/>
      <c r="NRV233" s="14"/>
      <c r="NRW233" s="14"/>
      <c r="NRX233" s="14"/>
      <c r="NRY233" s="14"/>
      <c r="NRZ233" s="14"/>
      <c r="NSA233" s="14"/>
      <c r="NSB233" s="14"/>
      <c r="NSC233" s="14"/>
      <c r="NSD233" s="14"/>
      <c r="NSE233" s="14"/>
      <c r="NSF233" s="14"/>
      <c r="NSG233" s="14"/>
      <c r="NSH233" s="14"/>
      <c r="NSI233" s="14"/>
      <c r="NSJ233" s="14"/>
      <c r="NSK233" s="14"/>
      <c r="NSL233" s="14"/>
      <c r="NSM233" s="14"/>
      <c r="NSN233" s="14"/>
      <c r="NSO233" s="14"/>
      <c r="NSP233" s="14"/>
      <c r="NSQ233" s="14"/>
      <c r="NSR233" s="14"/>
      <c r="NSS233" s="14"/>
      <c r="NST233" s="14"/>
      <c r="NSU233" s="14"/>
      <c r="NSV233" s="14"/>
      <c r="NSW233" s="14"/>
      <c r="NSX233" s="14"/>
      <c r="NSY233" s="14"/>
      <c r="NSZ233" s="14"/>
      <c r="NTA233" s="14"/>
      <c r="NTB233" s="14"/>
      <c r="NTC233" s="14"/>
      <c r="NTD233" s="14"/>
      <c r="NTE233" s="14"/>
      <c r="NTF233" s="14"/>
      <c r="NTG233" s="14"/>
      <c r="NTH233" s="14"/>
      <c r="NTI233" s="14"/>
      <c r="NTJ233" s="14"/>
      <c r="NTK233" s="14"/>
      <c r="NTL233" s="14"/>
      <c r="NTM233" s="14"/>
      <c r="NTN233" s="14"/>
      <c r="NTO233" s="14"/>
      <c r="NTP233" s="14"/>
      <c r="NTQ233" s="14"/>
      <c r="NTR233" s="14"/>
      <c r="NTS233" s="14"/>
      <c r="NTT233" s="14"/>
      <c r="NTU233" s="14"/>
      <c r="NTV233" s="14"/>
      <c r="NTW233" s="14"/>
      <c r="NTX233" s="14"/>
      <c r="NTY233" s="14"/>
      <c r="NTZ233" s="14"/>
      <c r="NUA233" s="14"/>
      <c r="NUB233" s="14"/>
      <c r="NUC233" s="14"/>
      <c r="NUD233" s="14"/>
      <c r="NUE233" s="14"/>
      <c r="NUF233" s="14"/>
      <c r="NUG233" s="14"/>
      <c r="NUH233" s="14"/>
      <c r="NUI233" s="14"/>
      <c r="NUJ233" s="14"/>
      <c r="NUK233" s="14"/>
      <c r="NUL233" s="14"/>
      <c r="NUM233" s="14"/>
      <c r="NUN233" s="14"/>
      <c r="NUO233" s="14"/>
      <c r="NUP233" s="14"/>
      <c r="NUQ233" s="14"/>
      <c r="NUR233" s="14"/>
      <c r="NUS233" s="14"/>
      <c r="NUT233" s="14"/>
      <c r="NUU233" s="14"/>
      <c r="NUV233" s="14"/>
      <c r="NUW233" s="14"/>
      <c r="NUX233" s="14"/>
      <c r="NUY233" s="14"/>
      <c r="NUZ233" s="14"/>
      <c r="NVA233" s="14"/>
      <c r="NVB233" s="14"/>
      <c r="NVC233" s="14"/>
      <c r="NVD233" s="14"/>
      <c r="NVE233" s="14"/>
      <c r="NVF233" s="14"/>
      <c r="NVG233" s="14"/>
      <c r="NVH233" s="14"/>
      <c r="NVI233" s="14"/>
      <c r="NVJ233" s="14"/>
      <c r="NVK233" s="14"/>
      <c r="NVL233" s="14"/>
      <c r="NVM233" s="14"/>
      <c r="NVN233" s="14"/>
      <c r="NVO233" s="14"/>
      <c r="NVP233" s="14"/>
      <c r="NVQ233" s="14"/>
      <c r="NVR233" s="14"/>
      <c r="NVS233" s="14"/>
      <c r="NVT233" s="14"/>
      <c r="NVU233" s="14"/>
      <c r="NVV233" s="14"/>
      <c r="NVW233" s="14"/>
      <c r="NVX233" s="14"/>
      <c r="NVY233" s="14"/>
      <c r="NVZ233" s="14"/>
      <c r="NWA233" s="14"/>
      <c r="NWB233" s="14"/>
      <c r="NWC233" s="14"/>
      <c r="NWD233" s="14"/>
      <c r="NWE233" s="14"/>
      <c r="NWF233" s="14"/>
      <c r="NWG233" s="14"/>
      <c r="NWH233" s="14"/>
      <c r="NWI233" s="14"/>
      <c r="NWJ233" s="14"/>
      <c r="NWK233" s="14"/>
      <c r="NWL233" s="14"/>
      <c r="NWM233" s="14"/>
      <c r="NWN233" s="14"/>
      <c r="NWO233" s="14"/>
      <c r="NWP233" s="14"/>
      <c r="NWQ233" s="14"/>
      <c r="NWR233" s="14"/>
      <c r="NWS233" s="14"/>
      <c r="NWT233" s="14"/>
      <c r="NWU233" s="14"/>
      <c r="NWV233" s="14"/>
      <c r="NWW233" s="14"/>
      <c r="NWX233" s="14"/>
      <c r="NWY233" s="14"/>
      <c r="NWZ233" s="14"/>
      <c r="NXA233" s="14"/>
      <c r="NXB233" s="14"/>
      <c r="NXC233" s="14"/>
      <c r="NXD233" s="14"/>
      <c r="NXE233" s="14"/>
      <c r="NXF233" s="14"/>
      <c r="NXG233" s="14"/>
      <c r="NXH233" s="14"/>
      <c r="NXI233" s="14"/>
      <c r="NXJ233" s="14"/>
      <c r="NXK233" s="14"/>
      <c r="NXL233" s="14"/>
      <c r="NXM233" s="14"/>
      <c r="NXN233" s="14"/>
      <c r="NXO233" s="14"/>
      <c r="NXP233" s="14"/>
      <c r="NXQ233" s="14"/>
      <c r="NXR233" s="14"/>
      <c r="NXS233" s="14"/>
      <c r="NXT233" s="14"/>
      <c r="NXU233" s="14"/>
      <c r="NXV233" s="14"/>
      <c r="NXW233" s="14"/>
      <c r="NXX233" s="14"/>
      <c r="NXY233" s="14"/>
      <c r="NXZ233" s="14"/>
      <c r="NYA233" s="14"/>
      <c r="NYB233" s="14"/>
      <c r="NYC233" s="14"/>
      <c r="NYD233" s="14"/>
      <c r="NYE233" s="14"/>
      <c r="NYF233" s="14"/>
      <c r="NYG233" s="14"/>
      <c r="NYH233" s="14"/>
      <c r="NYI233" s="14"/>
      <c r="NYJ233" s="14"/>
      <c r="NYK233" s="14"/>
      <c r="NYL233" s="14"/>
      <c r="NYM233" s="14"/>
      <c r="NYN233" s="14"/>
      <c r="NYO233" s="14"/>
      <c r="NYP233" s="14"/>
      <c r="NYQ233" s="14"/>
      <c r="NYR233" s="14"/>
      <c r="NYS233" s="14"/>
      <c r="NYT233" s="14"/>
      <c r="NYU233" s="14"/>
      <c r="NYV233" s="14"/>
      <c r="NYW233" s="14"/>
      <c r="NYX233" s="14"/>
      <c r="NYY233" s="14"/>
      <c r="NYZ233" s="14"/>
      <c r="NZA233" s="14"/>
      <c r="NZB233" s="14"/>
      <c r="NZC233" s="14"/>
      <c r="NZD233" s="14"/>
      <c r="NZE233" s="14"/>
      <c r="NZF233" s="14"/>
      <c r="NZG233" s="14"/>
      <c r="NZH233" s="14"/>
      <c r="NZI233" s="14"/>
      <c r="NZJ233" s="14"/>
      <c r="NZK233" s="14"/>
      <c r="NZL233" s="14"/>
      <c r="NZM233" s="14"/>
      <c r="NZN233" s="14"/>
      <c r="NZO233" s="14"/>
      <c r="NZP233" s="14"/>
      <c r="NZQ233" s="14"/>
      <c r="NZR233" s="14"/>
      <c r="NZS233" s="14"/>
      <c r="NZT233" s="14"/>
      <c r="NZU233" s="14"/>
      <c r="NZV233" s="14"/>
      <c r="NZW233" s="14"/>
      <c r="NZX233" s="14"/>
      <c r="NZY233" s="14"/>
      <c r="NZZ233" s="14"/>
      <c r="OAA233" s="14"/>
      <c r="OAB233" s="14"/>
      <c r="OAC233" s="14"/>
      <c r="OAD233" s="14"/>
      <c r="OAE233" s="14"/>
      <c r="OAF233" s="14"/>
      <c r="OAG233" s="14"/>
      <c r="OAH233" s="14"/>
      <c r="OAI233" s="14"/>
      <c r="OAJ233" s="14"/>
      <c r="OAK233" s="14"/>
      <c r="OAL233" s="14"/>
      <c r="OAM233" s="14"/>
      <c r="OAN233" s="14"/>
      <c r="OAO233" s="14"/>
      <c r="OAP233" s="14"/>
      <c r="OAQ233" s="14"/>
      <c r="OAR233" s="14"/>
      <c r="OAS233" s="14"/>
      <c r="OAT233" s="14"/>
      <c r="OAU233" s="14"/>
      <c r="OAV233" s="14"/>
      <c r="OAW233" s="14"/>
      <c r="OAX233" s="14"/>
      <c r="OAY233" s="14"/>
      <c r="OAZ233" s="14"/>
      <c r="OBA233" s="14"/>
      <c r="OBB233" s="14"/>
      <c r="OBC233" s="14"/>
      <c r="OBD233" s="14"/>
      <c r="OBE233" s="14"/>
      <c r="OBF233" s="14"/>
      <c r="OBG233" s="14"/>
      <c r="OBH233" s="14"/>
      <c r="OBI233" s="14"/>
      <c r="OBJ233" s="14"/>
      <c r="OBK233" s="14"/>
      <c r="OBL233" s="14"/>
      <c r="OBM233" s="14"/>
      <c r="OBN233" s="14"/>
      <c r="OBO233" s="14"/>
      <c r="OBP233" s="14"/>
      <c r="OBQ233" s="14"/>
      <c r="OBR233" s="14"/>
      <c r="OBS233" s="14"/>
      <c r="OBT233" s="14"/>
      <c r="OBU233" s="14"/>
      <c r="OBV233" s="14"/>
      <c r="OBW233" s="14"/>
      <c r="OBX233" s="14"/>
      <c r="OBY233" s="14"/>
      <c r="OBZ233" s="14"/>
      <c r="OCA233" s="14"/>
      <c r="OCB233" s="14"/>
      <c r="OCC233" s="14"/>
      <c r="OCD233" s="14"/>
      <c r="OCE233" s="14"/>
      <c r="OCF233" s="14"/>
      <c r="OCG233" s="14"/>
      <c r="OCH233" s="14"/>
      <c r="OCI233" s="14"/>
      <c r="OCJ233" s="14"/>
      <c r="OCK233" s="14"/>
      <c r="OCL233" s="14"/>
      <c r="OCM233" s="14"/>
      <c r="OCN233" s="14"/>
      <c r="OCO233" s="14"/>
      <c r="OCP233" s="14"/>
      <c r="OCQ233" s="14"/>
      <c r="OCR233" s="14"/>
      <c r="OCS233" s="14"/>
      <c r="OCT233" s="14"/>
      <c r="OCU233" s="14"/>
      <c r="OCV233" s="14"/>
      <c r="OCW233" s="14"/>
      <c r="OCX233" s="14"/>
      <c r="OCY233" s="14"/>
      <c r="OCZ233" s="14"/>
      <c r="ODA233" s="14"/>
      <c r="ODB233" s="14"/>
      <c r="ODC233" s="14"/>
      <c r="ODD233" s="14"/>
      <c r="ODE233" s="14"/>
      <c r="ODF233" s="14"/>
      <c r="ODG233" s="14"/>
      <c r="ODH233" s="14"/>
      <c r="ODI233" s="14"/>
      <c r="ODJ233" s="14"/>
      <c r="ODK233" s="14"/>
      <c r="ODL233" s="14"/>
      <c r="ODM233" s="14"/>
      <c r="ODN233" s="14"/>
      <c r="ODO233" s="14"/>
      <c r="ODP233" s="14"/>
      <c r="ODQ233" s="14"/>
      <c r="ODR233" s="14"/>
      <c r="ODS233" s="14"/>
      <c r="ODT233" s="14"/>
      <c r="ODU233" s="14"/>
      <c r="ODV233" s="14"/>
      <c r="ODW233" s="14"/>
      <c r="ODX233" s="14"/>
      <c r="ODY233" s="14"/>
      <c r="ODZ233" s="14"/>
      <c r="OEA233" s="14"/>
      <c r="OEB233" s="14"/>
      <c r="OEC233" s="14"/>
      <c r="OED233" s="14"/>
      <c r="OEE233" s="14"/>
      <c r="OEF233" s="14"/>
      <c r="OEG233" s="14"/>
      <c r="OEH233" s="14"/>
      <c r="OEI233" s="14"/>
      <c r="OEJ233" s="14"/>
      <c r="OEK233" s="14"/>
      <c r="OEL233" s="14"/>
      <c r="OEM233" s="14"/>
      <c r="OEN233" s="14"/>
      <c r="OEO233" s="14"/>
      <c r="OEP233" s="14"/>
      <c r="OEQ233" s="14"/>
      <c r="OER233" s="14"/>
      <c r="OES233" s="14"/>
      <c r="OET233" s="14"/>
      <c r="OEU233" s="14"/>
      <c r="OEV233" s="14"/>
      <c r="OEW233" s="14"/>
      <c r="OEX233" s="14"/>
      <c r="OEY233" s="14"/>
      <c r="OEZ233" s="14"/>
      <c r="OFA233" s="14"/>
      <c r="OFB233" s="14"/>
      <c r="OFC233" s="14"/>
      <c r="OFD233" s="14"/>
      <c r="OFE233" s="14"/>
      <c r="OFF233" s="14"/>
      <c r="OFG233" s="14"/>
      <c r="OFH233" s="14"/>
      <c r="OFI233" s="14"/>
      <c r="OFJ233" s="14"/>
      <c r="OFK233" s="14"/>
      <c r="OFL233" s="14"/>
      <c r="OFM233" s="14"/>
      <c r="OFN233" s="14"/>
      <c r="OFO233" s="14"/>
      <c r="OFP233" s="14"/>
      <c r="OFQ233" s="14"/>
      <c r="OFR233" s="14"/>
      <c r="OFS233" s="14"/>
      <c r="OFT233" s="14"/>
      <c r="OFU233" s="14"/>
      <c r="OFV233" s="14"/>
      <c r="OFW233" s="14"/>
      <c r="OFX233" s="14"/>
      <c r="OFY233" s="14"/>
      <c r="OFZ233" s="14"/>
      <c r="OGA233" s="14"/>
      <c r="OGB233" s="14"/>
      <c r="OGC233" s="14"/>
      <c r="OGD233" s="14"/>
      <c r="OGE233" s="14"/>
      <c r="OGF233" s="14"/>
      <c r="OGG233" s="14"/>
      <c r="OGH233" s="14"/>
      <c r="OGI233" s="14"/>
      <c r="OGJ233" s="14"/>
      <c r="OGK233" s="14"/>
      <c r="OGL233" s="14"/>
      <c r="OGM233" s="14"/>
      <c r="OGN233" s="14"/>
      <c r="OGO233" s="14"/>
      <c r="OGP233" s="14"/>
      <c r="OGQ233" s="14"/>
      <c r="OGR233" s="14"/>
      <c r="OGS233" s="14"/>
      <c r="OGT233" s="14"/>
      <c r="OGU233" s="14"/>
      <c r="OGV233" s="14"/>
      <c r="OGW233" s="14"/>
      <c r="OGX233" s="14"/>
      <c r="OGY233" s="14"/>
      <c r="OGZ233" s="14"/>
      <c r="OHA233" s="14"/>
      <c r="OHB233" s="14"/>
      <c r="OHC233" s="14"/>
      <c r="OHD233" s="14"/>
      <c r="OHE233" s="14"/>
      <c r="OHF233" s="14"/>
      <c r="OHG233" s="14"/>
      <c r="OHH233" s="14"/>
      <c r="OHI233" s="14"/>
      <c r="OHJ233" s="14"/>
      <c r="OHK233" s="14"/>
      <c r="OHL233" s="14"/>
      <c r="OHM233" s="14"/>
      <c r="OHN233" s="14"/>
      <c r="OHO233" s="14"/>
      <c r="OHP233" s="14"/>
      <c r="OHQ233" s="14"/>
      <c r="OHR233" s="14"/>
      <c r="OHS233" s="14"/>
      <c r="OHT233" s="14"/>
      <c r="OHU233" s="14"/>
      <c r="OHV233" s="14"/>
      <c r="OHW233" s="14"/>
      <c r="OHX233" s="14"/>
      <c r="OHY233" s="14"/>
      <c r="OHZ233" s="14"/>
      <c r="OIA233" s="14"/>
      <c r="OIB233" s="14"/>
      <c r="OIC233" s="14"/>
      <c r="OID233" s="14"/>
      <c r="OIE233" s="14"/>
      <c r="OIF233" s="14"/>
      <c r="OIG233" s="14"/>
      <c r="OIH233" s="14"/>
      <c r="OII233" s="14"/>
      <c r="OIJ233" s="14"/>
      <c r="OIK233" s="14"/>
      <c r="OIL233" s="14"/>
      <c r="OIM233" s="14"/>
      <c r="OIN233" s="14"/>
      <c r="OIO233" s="14"/>
      <c r="OIP233" s="14"/>
      <c r="OIQ233" s="14"/>
      <c r="OIR233" s="14"/>
      <c r="OIS233" s="14"/>
      <c r="OIT233" s="14"/>
      <c r="OIU233" s="14"/>
      <c r="OIV233" s="14"/>
      <c r="OIW233" s="14"/>
      <c r="OIX233" s="14"/>
      <c r="OIY233" s="14"/>
      <c r="OIZ233" s="14"/>
      <c r="OJA233" s="14"/>
      <c r="OJB233" s="14"/>
      <c r="OJC233" s="14"/>
      <c r="OJD233" s="14"/>
      <c r="OJE233" s="14"/>
      <c r="OJF233" s="14"/>
      <c r="OJG233" s="14"/>
      <c r="OJH233" s="14"/>
      <c r="OJI233" s="14"/>
      <c r="OJJ233" s="14"/>
      <c r="OJK233" s="14"/>
      <c r="OJL233" s="14"/>
      <c r="OJM233" s="14"/>
      <c r="OJN233" s="14"/>
      <c r="OJO233" s="14"/>
      <c r="OJP233" s="14"/>
      <c r="OJQ233" s="14"/>
      <c r="OJR233" s="14"/>
      <c r="OJS233" s="14"/>
      <c r="OJT233" s="14"/>
      <c r="OJU233" s="14"/>
      <c r="OJV233" s="14"/>
      <c r="OJW233" s="14"/>
      <c r="OJX233" s="14"/>
      <c r="OJY233" s="14"/>
      <c r="OJZ233" s="14"/>
      <c r="OKA233" s="14"/>
      <c r="OKB233" s="14"/>
      <c r="OKC233" s="14"/>
      <c r="OKD233" s="14"/>
      <c r="OKE233" s="14"/>
      <c r="OKF233" s="14"/>
      <c r="OKG233" s="14"/>
      <c r="OKH233" s="14"/>
      <c r="OKI233" s="14"/>
      <c r="OKJ233" s="14"/>
      <c r="OKK233" s="14"/>
      <c r="OKL233" s="14"/>
      <c r="OKM233" s="14"/>
      <c r="OKN233" s="14"/>
      <c r="OKO233" s="14"/>
      <c r="OKP233" s="14"/>
      <c r="OKQ233" s="14"/>
      <c r="OKR233" s="14"/>
      <c r="OKS233" s="14"/>
      <c r="OKT233" s="14"/>
      <c r="OKU233" s="14"/>
      <c r="OKV233" s="14"/>
      <c r="OKW233" s="14"/>
      <c r="OKX233" s="14"/>
      <c r="OKY233" s="14"/>
      <c r="OKZ233" s="14"/>
      <c r="OLA233" s="14"/>
      <c r="OLB233" s="14"/>
      <c r="OLC233" s="14"/>
      <c r="OLD233" s="14"/>
      <c r="OLE233" s="14"/>
      <c r="OLF233" s="14"/>
      <c r="OLG233" s="14"/>
      <c r="OLH233" s="14"/>
      <c r="OLI233" s="14"/>
      <c r="OLJ233" s="14"/>
      <c r="OLK233" s="14"/>
      <c r="OLL233" s="14"/>
      <c r="OLM233" s="14"/>
      <c r="OLN233" s="14"/>
      <c r="OLO233" s="14"/>
      <c r="OLP233" s="14"/>
      <c r="OLQ233" s="14"/>
      <c r="OLR233" s="14"/>
      <c r="OLS233" s="14"/>
      <c r="OLT233" s="14"/>
      <c r="OLU233" s="14"/>
      <c r="OLV233" s="14"/>
      <c r="OLW233" s="14"/>
      <c r="OLX233" s="14"/>
      <c r="OLY233" s="14"/>
      <c r="OLZ233" s="14"/>
      <c r="OMA233" s="14"/>
      <c r="OMB233" s="14"/>
      <c r="OMC233" s="14"/>
      <c r="OMD233" s="14"/>
      <c r="OME233" s="14"/>
      <c r="OMF233" s="14"/>
      <c r="OMG233" s="14"/>
      <c r="OMH233" s="14"/>
      <c r="OMI233" s="14"/>
      <c r="OMJ233" s="14"/>
      <c r="OMK233" s="14"/>
      <c r="OML233" s="14"/>
      <c r="OMM233" s="14"/>
      <c r="OMN233" s="14"/>
      <c r="OMO233" s="14"/>
      <c r="OMP233" s="14"/>
      <c r="OMQ233" s="14"/>
      <c r="OMR233" s="14"/>
      <c r="OMS233" s="14"/>
      <c r="OMT233" s="14"/>
      <c r="OMU233" s="14"/>
      <c r="OMV233" s="14"/>
      <c r="OMW233" s="14"/>
      <c r="OMX233" s="14"/>
      <c r="OMY233" s="14"/>
      <c r="OMZ233" s="14"/>
      <c r="ONA233" s="14"/>
      <c r="ONB233" s="14"/>
      <c r="ONC233" s="14"/>
      <c r="OND233" s="14"/>
      <c r="ONE233" s="14"/>
      <c r="ONF233" s="14"/>
      <c r="ONG233" s="14"/>
      <c r="ONH233" s="14"/>
      <c r="ONI233" s="14"/>
      <c r="ONJ233" s="14"/>
      <c r="ONK233" s="14"/>
      <c r="ONL233" s="14"/>
      <c r="ONM233" s="14"/>
      <c r="ONN233" s="14"/>
      <c r="ONO233" s="14"/>
      <c r="ONP233" s="14"/>
      <c r="ONQ233" s="14"/>
      <c r="ONR233" s="14"/>
      <c r="ONS233" s="14"/>
      <c r="ONT233" s="14"/>
      <c r="ONU233" s="14"/>
      <c r="ONV233" s="14"/>
      <c r="ONW233" s="14"/>
      <c r="ONX233" s="14"/>
      <c r="ONY233" s="14"/>
      <c r="ONZ233" s="14"/>
      <c r="OOA233" s="14"/>
      <c r="OOB233" s="14"/>
      <c r="OOC233" s="14"/>
      <c r="OOD233" s="14"/>
      <c r="OOE233" s="14"/>
      <c r="OOF233" s="14"/>
      <c r="OOG233" s="14"/>
      <c r="OOH233" s="14"/>
      <c r="OOI233" s="14"/>
      <c r="OOJ233" s="14"/>
      <c r="OOK233" s="14"/>
      <c r="OOL233" s="14"/>
      <c r="OOM233" s="14"/>
      <c r="OON233" s="14"/>
      <c r="OOO233" s="14"/>
      <c r="OOP233" s="14"/>
      <c r="OOQ233" s="14"/>
      <c r="OOR233" s="14"/>
      <c r="OOS233" s="14"/>
      <c r="OOT233" s="14"/>
      <c r="OOU233" s="14"/>
      <c r="OOV233" s="14"/>
      <c r="OOW233" s="14"/>
      <c r="OOX233" s="14"/>
      <c r="OOY233" s="14"/>
      <c r="OOZ233" s="14"/>
      <c r="OPA233" s="14"/>
      <c r="OPB233" s="14"/>
      <c r="OPC233" s="14"/>
      <c r="OPD233" s="14"/>
      <c r="OPE233" s="14"/>
      <c r="OPF233" s="14"/>
      <c r="OPG233" s="14"/>
      <c r="OPH233" s="14"/>
      <c r="OPI233" s="14"/>
      <c r="OPJ233" s="14"/>
      <c r="OPK233" s="14"/>
      <c r="OPL233" s="14"/>
      <c r="OPM233" s="14"/>
      <c r="OPN233" s="14"/>
      <c r="OPO233" s="14"/>
      <c r="OPP233" s="14"/>
      <c r="OPQ233" s="14"/>
      <c r="OPR233" s="14"/>
      <c r="OPS233" s="14"/>
      <c r="OPT233" s="14"/>
      <c r="OPU233" s="14"/>
      <c r="OPV233" s="14"/>
      <c r="OPW233" s="14"/>
      <c r="OPX233" s="14"/>
      <c r="OPY233" s="14"/>
      <c r="OPZ233" s="14"/>
      <c r="OQA233" s="14"/>
      <c r="OQB233" s="14"/>
      <c r="OQC233" s="14"/>
      <c r="OQD233" s="14"/>
      <c r="OQE233" s="14"/>
      <c r="OQF233" s="14"/>
      <c r="OQG233" s="14"/>
      <c r="OQH233" s="14"/>
      <c r="OQI233" s="14"/>
      <c r="OQJ233" s="14"/>
      <c r="OQK233" s="14"/>
      <c r="OQL233" s="14"/>
      <c r="OQM233" s="14"/>
      <c r="OQN233" s="14"/>
      <c r="OQO233" s="14"/>
      <c r="OQP233" s="14"/>
      <c r="OQQ233" s="14"/>
      <c r="OQR233" s="14"/>
      <c r="OQS233" s="14"/>
      <c r="OQT233" s="14"/>
      <c r="OQU233" s="14"/>
      <c r="OQV233" s="14"/>
      <c r="OQW233" s="14"/>
      <c r="OQX233" s="14"/>
      <c r="OQY233" s="14"/>
      <c r="OQZ233" s="14"/>
      <c r="ORA233" s="14"/>
      <c r="ORB233" s="14"/>
      <c r="ORC233" s="14"/>
      <c r="ORD233" s="14"/>
      <c r="ORE233" s="14"/>
      <c r="ORF233" s="14"/>
      <c r="ORG233" s="14"/>
      <c r="ORH233" s="14"/>
      <c r="ORI233" s="14"/>
      <c r="ORJ233" s="14"/>
      <c r="ORK233" s="14"/>
      <c r="ORL233" s="14"/>
      <c r="ORM233" s="14"/>
      <c r="ORN233" s="14"/>
      <c r="ORO233" s="14"/>
      <c r="ORP233" s="14"/>
      <c r="ORQ233" s="14"/>
      <c r="ORR233" s="14"/>
      <c r="ORS233" s="14"/>
      <c r="ORT233" s="14"/>
      <c r="ORU233" s="14"/>
      <c r="ORV233" s="14"/>
      <c r="ORW233" s="14"/>
      <c r="ORX233" s="14"/>
      <c r="ORY233" s="14"/>
      <c r="ORZ233" s="14"/>
      <c r="OSA233" s="14"/>
      <c r="OSB233" s="14"/>
      <c r="OSC233" s="14"/>
      <c r="OSD233" s="14"/>
      <c r="OSE233" s="14"/>
      <c r="OSF233" s="14"/>
      <c r="OSG233" s="14"/>
      <c r="OSH233" s="14"/>
      <c r="OSI233" s="14"/>
      <c r="OSJ233" s="14"/>
      <c r="OSK233" s="14"/>
      <c r="OSL233" s="14"/>
      <c r="OSM233" s="14"/>
      <c r="OSN233" s="14"/>
      <c r="OSO233" s="14"/>
      <c r="OSP233" s="14"/>
      <c r="OSQ233" s="14"/>
      <c r="OSR233" s="14"/>
      <c r="OSS233" s="14"/>
      <c r="OST233" s="14"/>
      <c r="OSU233" s="14"/>
      <c r="OSV233" s="14"/>
      <c r="OSW233" s="14"/>
      <c r="OSX233" s="14"/>
      <c r="OSY233" s="14"/>
      <c r="OSZ233" s="14"/>
      <c r="OTA233" s="14"/>
      <c r="OTB233" s="14"/>
      <c r="OTC233" s="14"/>
      <c r="OTD233" s="14"/>
      <c r="OTE233" s="14"/>
      <c r="OTF233" s="14"/>
      <c r="OTG233" s="14"/>
      <c r="OTH233" s="14"/>
      <c r="OTI233" s="14"/>
      <c r="OTJ233" s="14"/>
      <c r="OTK233" s="14"/>
      <c r="OTL233" s="14"/>
      <c r="OTM233" s="14"/>
      <c r="OTN233" s="14"/>
      <c r="OTO233" s="14"/>
      <c r="OTP233" s="14"/>
      <c r="OTQ233" s="14"/>
      <c r="OTR233" s="14"/>
      <c r="OTS233" s="14"/>
      <c r="OTT233" s="14"/>
      <c r="OTU233" s="14"/>
      <c r="OTV233" s="14"/>
      <c r="OTW233" s="14"/>
      <c r="OTX233" s="14"/>
      <c r="OTY233" s="14"/>
      <c r="OTZ233" s="14"/>
      <c r="OUA233" s="14"/>
      <c r="OUB233" s="14"/>
      <c r="OUC233" s="14"/>
      <c r="OUD233" s="14"/>
      <c r="OUE233" s="14"/>
      <c r="OUF233" s="14"/>
      <c r="OUG233" s="14"/>
      <c r="OUH233" s="14"/>
      <c r="OUI233" s="14"/>
      <c r="OUJ233" s="14"/>
      <c r="OUK233" s="14"/>
      <c r="OUL233" s="14"/>
      <c r="OUM233" s="14"/>
      <c r="OUN233" s="14"/>
      <c r="OUO233" s="14"/>
      <c r="OUP233" s="14"/>
      <c r="OUQ233" s="14"/>
      <c r="OUR233" s="14"/>
      <c r="OUS233" s="14"/>
      <c r="OUT233" s="14"/>
      <c r="OUU233" s="14"/>
      <c r="OUV233" s="14"/>
      <c r="OUW233" s="14"/>
      <c r="OUX233" s="14"/>
      <c r="OUY233" s="14"/>
      <c r="OUZ233" s="14"/>
      <c r="OVA233" s="14"/>
      <c r="OVB233" s="14"/>
      <c r="OVC233" s="14"/>
      <c r="OVD233" s="14"/>
      <c r="OVE233" s="14"/>
      <c r="OVF233" s="14"/>
      <c r="OVG233" s="14"/>
      <c r="OVH233" s="14"/>
      <c r="OVI233" s="14"/>
      <c r="OVJ233" s="14"/>
      <c r="OVK233" s="14"/>
      <c r="OVL233" s="14"/>
      <c r="OVM233" s="14"/>
      <c r="OVN233" s="14"/>
      <c r="OVO233" s="14"/>
      <c r="OVP233" s="14"/>
      <c r="OVQ233" s="14"/>
      <c r="OVR233" s="14"/>
      <c r="OVS233" s="14"/>
      <c r="OVT233" s="14"/>
      <c r="OVU233" s="14"/>
      <c r="OVV233" s="14"/>
      <c r="OVW233" s="14"/>
      <c r="OVX233" s="14"/>
      <c r="OVY233" s="14"/>
      <c r="OVZ233" s="14"/>
      <c r="OWA233" s="14"/>
      <c r="OWB233" s="14"/>
      <c r="OWC233" s="14"/>
      <c r="OWD233" s="14"/>
      <c r="OWE233" s="14"/>
      <c r="OWF233" s="14"/>
      <c r="OWG233" s="14"/>
      <c r="OWH233" s="14"/>
      <c r="OWI233" s="14"/>
      <c r="OWJ233" s="14"/>
      <c r="OWK233" s="14"/>
      <c r="OWL233" s="14"/>
      <c r="OWM233" s="14"/>
      <c r="OWN233" s="14"/>
      <c r="OWO233" s="14"/>
      <c r="OWP233" s="14"/>
      <c r="OWQ233" s="14"/>
      <c r="OWR233" s="14"/>
      <c r="OWS233" s="14"/>
      <c r="OWT233" s="14"/>
      <c r="OWU233" s="14"/>
      <c r="OWV233" s="14"/>
      <c r="OWW233" s="14"/>
      <c r="OWX233" s="14"/>
      <c r="OWY233" s="14"/>
      <c r="OWZ233" s="14"/>
      <c r="OXA233" s="14"/>
      <c r="OXB233" s="14"/>
      <c r="OXC233" s="14"/>
      <c r="OXD233" s="14"/>
      <c r="OXE233" s="14"/>
      <c r="OXF233" s="14"/>
      <c r="OXG233" s="14"/>
      <c r="OXH233" s="14"/>
      <c r="OXI233" s="14"/>
      <c r="OXJ233" s="14"/>
      <c r="OXK233" s="14"/>
      <c r="OXL233" s="14"/>
      <c r="OXM233" s="14"/>
      <c r="OXN233" s="14"/>
      <c r="OXO233" s="14"/>
      <c r="OXP233" s="14"/>
      <c r="OXQ233" s="14"/>
      <c r="OXR233" s="14"/>
      <c r="OXS233" s="14"/>
      <c r="OXT233" s="14"/>
      <c r="OXU233" s="14"/>
      <c r="OXV233" s="14"/>
      <c r="OXW233" s="14"/>
      <c r="OXX233" s="14"/>
      <c r="OXY233" s="14"/>
      <c r="OXZ233" s="14"/>
      <c r="OYA233" s="14"/>
      <c r="OYB233" s="14"/>
      <c r="OYC233" s="14"/>
      <c r="OYD233" s="14"/>
      <c r="OYE233" s="14"/>
      <c r="OYF233" s="14"/>
      <c r="OYG233" s="14"/>
      <c r="OYH233" s="14"/>
      <c r="OYI233" s="14"/>
      <c r="OYJ233" s="14"/>
      <c r="OYK233" s="14"/>
      <c r="OYL233" s="14"/>
      <c r="OYM233" s="14"/>
      <c r="OYN233" s="14"/>
      <c r="OYO233" s="14"/>
      <c r="OYP233" s="14"/>
      <c r="OYQ233" s="14"/>
      <c r="OYR233" s="14"/>
      <c r="OYS233" s="14"/>
      <c r="OYT233" s="14"/>
      <c r="OYU233" s="14"/>
      <c r="OYV233" s="14"/>
      <c r="OYW233" s="14"/>
      <c r="OYX233" s="14"/>
      <c r="OYY233" s="14"/>
      <c r="OYZ233" s="14"/>
      <c r="OZA233" s="14"/>
      <c r="OZB233" s="14"/>
      <c r="OZC233" s="14"/>
      <c r="OZD233" s="14"/>
      <c r="OZE233" s="14"/>
      <c r="OZF233" s="14"/>
      <c r="OZG233" s="14"/>
      <c r="OZH233" s="14"/>
      <c r="OZI233" s="14"/>
      <c r="OZJ233" s="14"/>
      <c r="OZK233" s="14"/>
      <c r="OZL233" s="14"/>
      <c r="OZM233" s="14"/>
      <c r="OZN233" s="14"/>
      <c r="OZO233" s="14"/>
      <c r="OZP233" s="14"/>
      <c r="OZQ233" s="14"/>
      <c r="OZR233" s="14"/>
      <c r="OZS233" s="14"/>
      <c r="OZT233" s="14"/>
      <c r="OZU233" s="14"/>
      <c r="OZV233" s="14"/>
      <c r="OZW233" s="14"/>
      <c r="OZX233" s="14"/>
      <c r="OZY233" s="14"/>
      <c r="OZZ233" s="14"/>
      <c r="PAA233" s="14"/>
      <c r="PAB233" s="14"/>
      <c r="PAC233" s="14"/>
      <c r="PAD233" s="14"/>
      <c r="PAE233" s="14"/>
      <c r="PAF233" s="14"/>
      <c r="PAG233" s="14"/>
      <c r="PAH233" s="14"/>
      <c r="PAI233" s="14"/>
      <c r="PAJ233" s="14"/>
      <c r="PAK233" s="14"/>
      <c r="PAL233" s="14"/>
      <c r="PAM233" s="14"/>
      <c r="PAN233" s="14"/>
      <c r="PAO233" s="14"/>
      <c r="PAP233" s="14"/>
      <c r="PAQ233" s="14"/>
      <c r="PAR233" s="14"/>
      <c r="PAS233" s="14"/>
      <c r="PAT233" s="14"/>
      <c r="PAU233" s="14"/>
      <c r="PAV233" s="14"/>
      <c r="PAW233" s="14"/>
      <c r="PAX233" s="14"/>
      <c r="PAY233" s="14"/>
      <c r="PAZ233" s="14"/>
      <c r="PBA233" s="14"/>
      <c r="PBB233" s="14"/>
      <c r="PBC233" s="14"/>
      <c r="PBD233" s="14"/>
      <c r="PBE233" s="14"/>
      <c r="PBF233" s="14"/>
      <c r="PBG233" s="14"/>
      <c r="PBH233" s="14"/>
      <c r="PBI233" s="14"/>
      <c r="PBJ233" s="14"/>
      <c r="PBK233" s="14"/>
      <c r="PBL233" s="14"/>
      <c r="PBM233" s="14"/>
      <c r="PBN233" s="14"/>
      <c r="PBO233" s="14"/>
      <c r="PBP233" s="14"/>
      <c r="PBQ233" s="14"/>
      <c r="PBR233" s="14"/>
      <c r="PBS233" s="14"/>
      <c r="PBT233" s="14"/>
      <c r="PBU233" s="14"/>
      <c r="PBV233" s="14"/>
      <c r="PBW233" s="14"/>
      <c r="PBX233" s="14"/>
      <c r="PBY233" s="14"/>
      <c r="PBZ233" s="14"/>
      <c r="PCA233" s="14"/>
      <c r="PCB233" s="14"/>
      <c r="PCC233" s="14"/>
      <c r="PCD233" s="14"/>
      <c r="PCE233" s="14"/>
      <c r="PCF233" s="14"/>
      <c r="PCG233" s="14"/>
      <c r="PCH233" s="14"/>
      <c r="PCI233" s="14"/>
      <c r="PCJ233" s="14"/>
      <c r="PCK233" s="14"/>
      <c r="PCL233" s="14"/>
      <c r="PCM233" s="14"/>
      <c r="PCN233" s="14"/>
      <c r="PCO233" s="14"/>
      <c r="PCP233" s="14"/>
      <c r="PCQ233" s="14"/>
      <c r="PCR233" s="14"/>
      <c r="PCS233" s="14"/>
      <c r="PCT233" s="14"/>
      <c r="PCU233" s="14"/>
      <c r="PCV233" s="14"/>
      <c r="PCW233" s="14"/>
      <c r="PCX233" s="14"/>
      <c r="PCY233" s="14"/>
      <c r="PCZ233" s="14"/>
      <c r="PDA233" s="14"/>
      <c r="PDB233" s="14"/>
      <c r="PDC233" s="14"/>
      <c r="PDD233" s="14"/>
      <c r="PDE233" s="14"/>
      <c r="PDF233" s="14"/>
      <c r="PDG233" s="14"/>
      <c r="PDH233" s="14"/>
      <c r="PDI233" s="14"/>
      <c r="PDJ233" s="14"/>
      <c r="PDK233" s="14"/>
      <c r="PDL233" s="14"/>
      <c r="PDM233" s="14"/>
      <c r="PDN233" s="14"/>
      <c r="PDO233" s="14"/>
      <c r="PDP233" s="14"/>
      <c r="PDQ233" s="14"/>
      <c r="PDR233" s="14"/>
      <c r="PDS233" s="14"/>
      <c r="PDT233" s="14"/>
      <c r="PDU233" s="14"/>
      <c r="PDV233" s="14"/>
      <c r="PDW233" s="14"/>
      <c r="PDX233" s="14"/>
      <c r="PDY233" s="14"/>
      <c r="PDZ233" s="14"/>
      <c r="PEA233" s="14"/>
      <c r="PEB233" s="14"/>
      <c r="PEC233" s="14"/>
      <c r="PED233" s="14"/>
      <c r="PEE233" s="14"/>
      <c r="PEF233" s="14"/>
      <c r="PEG233" s="14"/>
      <c r="PEH233" s="14"/>
      <c r="PEI233" s="14"/>
      <c r="PEJ233" s="14"/>
      <c r="PEK233" s="14"/>
      <c r="PEL233" s="14"/>
      <c r="PEM233" s="14"/>
      <c r="PEN233" s="14"/>
      <c r="PEO233" s="14"/>
      <c r="PEP233" s="14"/>
      <c r="PEQ233" s="14"/>
      <c r="PER233" s="14"/>
      <c r="PES233" s="14"/>
      <c r="PET233" s="14"/>
      <c r="PEU233" s="14"/>
      <c r="PEV233" s="14"/>
      <c r="PEW233" s="14"/>
      <c r="PEX233" s="14"/>
      <c r="PEY233" s="14"/>
      <c r="PEZ233" s="14"/>
      <c r="PFA233" s="14"/>
      <c r="PFB233" s="14"/>
      <c r="PFC233" s="14"/>
      <c r="PFD233" s="14"/>
      <c r="PFE233" s="14"/>
      <c r="PFF233" s="14"/>
      <c r="PFG233" s="14"/>
      <c r="PFH233" s="14"/>
      <c r="PFI233" s="14"/>
      <c r="PFJ233" s="14"/>
      <c r="PFK233" s="14"/>
      <c r="PFL233" s="14"/>
      <c r="PFM233" s="14"/>
      <c r="PFN233" s="14"/>
      <c r="PFO233" s="14"/>
      <c r="PFP233" s="14"/>
      <c r="PFQ233" s="14"/>
      <c r="PFR233" s="14"/>
      <c r="PFS233" s="14"/>
      <c r="PFT233" s="14"/>
      <c r="PFU233" s="14"/>
      <c r="PFV233" s="14"/>
      <c r="PFW233" s="14"/>
      <c r="PFX233" s="14"/>
      <c r="PFY233" s="14"/>
      <c r="PFZ233" s="14"/>
      <c r="PGA233" s="14"/>
      <c r="PGB233" s="14"/>
      <c r="PGC233" s="14"/>
      <c r="PGD233" s="14"/>
      <c r="PGE233" s="14"/>
      <c r="PGF233" s="14"/>
      <c r="PGG233" s="14"/>
      <c r="PGH233" s="14"/>
      <c r="PGI233" s="14"/>
      <c r="PGJ233" s="14"/>
      <c r="PGK233" s="14"/>
      <c r="PGL233" s="14"/>
      <c r="PGM233" s="14"/>
      <c r="PGN233" s="14"/>
      <c r="PGO233" s="14"/>
      <c r="PGP233" s="14"/>
      <c r="PGQ233" s="14"/>
      <c r="PGR233" s="14"/>
      <c r="PGS233" s="14"/>
      <c r="PGT233" s="14"/>
      <c r="PGU233" s="14"/>
      <c r="PGV233" s="14"/>
      <c r="PGW233" s="14"/>
      <c r="PGX233" s="14"/>
      <c r="PGY233" s="14"/>
      <c r="PGZ233" s="14"/>
      <c r="PHA233" s="14"/>
      <c r="PHB233" s="14"/>
      <c r="PHC233" s="14"/>
      <c r="PHD233" s="14"/>
      <c r="PHE233" s="14"/>
      <c r="PHF233" s="14"/>
      <c r="PHG233" s="14"/>
      <c r="PHH233" s="14"/>
      <c r="PHI233" s="14"/>
      <c r="PHJ233" s="14"/>
      <c r="PHK233" s="14"/>
      <c r="PHL233" s="14"/>
      <c r="PHM233" s="14"/>
      <c r="PHN233" s="14"/>
      <c r="PHO233" s="14"/>
      <c r="PHP233" s="14"/>
      <c r="PHQ233" s="14"/>
      <c r="PHR233" s="14"/>
      <c r="PHS233" s="14"/>
      <c r="PHT233" s="14"/>
      <c r="PHU233" s="14"/>
      <c r="PHV233" s="14"/>
      <c r="PHW233" s="14"/>
      <c r="PHX233" s="14"/>
      <c r="PHY233" s="14"/>
      <c r="PHZ233" s="14"/>
      <c r="PIA233" s="14"/>
      <c r="PIB233" s="14"/>
      <c r="PIC233" s="14"/>
      <c r="PID233" s="14"/>
      <c r="PIE233" s="14"/>
      <c r="PIF233" s="14"/>
      <c r="PIG233" s="14"/>
      <c r="PIH233" s="14"/>
      <c r="PII233" s="14"/>
      <c r="PIJ233" s="14"/>
      <c r="PIK233" s="14"/>
      <c r="PIL233" s="14"/>
      <c r="PIM233" s="14"/>
      <c r="PIN233" s="14"/>
      <c r="PIO233" s="14"/>
      <c r="PIP233" s="14"/>
      <c r="PIQ233" s="14"/>
      <c r="PIR233" s="14"/>
      <c r="PIS233" s="14"/>
      <c r="PIT233" s="14"/>
      <c r="PIU233" s="14"/>
      <c r="PIV233" s="14"/>
      <c r="PIW233" s="14"/>
      <c r="PIX233" s="14"/>
      <c r="PIY233" s="14"/>
      <c r="PIZ233" s="14"/>
      <c r="PJA233" s="14"/>
      <c r="PJB233" s="14"/>
      <c r="PJC233" s="14"/>
      <c r="PJD233" s="14"/>
      <c r="PJE233" s="14"/>
      <c r="PJF233" s="14"/>
      <c r="PJG233" s="14"/>
      <c r="PJH233" s="14"/>
      <c r="PJI233" s="14"/>
      <c r="PJJ233" s="14"/>
      <c r="PJK233" s="14"/>
      <c r="PJL233" s="14"/>
      <c r="PJM233" s="14"/>
      <c r="PJN233" s="14"/>
      <c r="PJO233" s="14"/>
      <c r="PJP233" s="14"/>
      <c r="PJQ233" s="14"/>
      <c r="PJR233" s="14"/>
      <c r="PJS233" s="14"/>
      <c r="PJT233" s="14"/>
      <c r="PJU233" s="14"/>
      <c r="PJV233" s="14"/>
      <c r="PJW233" s="14"/>
      <c r="PJX233" s="14"/>
      <c r="PJY233" s="14"/>
      <c r="PJZ233" s="14"/>
      <c r="PKA233" s="14"/>
      <c r="PKB233" s="14"/>
      <c r="PKC233" s="14"/>
      <c r="PKD233" s="14"/>
      <c r="PKE233" s="14"/>
      <c r="PKF233" s="14"/>
      <c r="PKG233" s="14"/>
      <c r="PKH233" s="14"/>
      <c r="PKI233" s="14"/>
      <c r="PKJ233" s="14"/>
      <c r="PKK233" s="14"/>
      <c r="PKL233" s="14"/>
      <c r="PKM233" s="14"/>
      <c r="PKN233" s="14"/>
      <c r="PKO233" s="14"/>
      <c r="PKP233" s="14"/>
      <c r="PKQ233" s="14"/>
      <c r="PKR233" s="14"/>
      <c r="PKS233" s="14"/>
      <c r="PKT233" s="14"/>
      <c r="PKU233" s="14"/>
      <c r="PKV233" s="14"/>
      <c r="PKW233" s="14"/>
      <c r="PKX233" s="14"/>
      <c r="PKY233" s="14"/>
      <c r="PKZ233" s="14"/>
      <c r="PLA233" s="14"/>
      <c r="PLB233" s="14"/>
      <c r="PLC233" s="14"/>
      <c r="PLD233" s="14"/>
      <c r="PLE233" s="14"/>
      <c r="PLF233" s="14"/>
      <c r="PLG233" s="14"/>
      <c r="PLH233" s="14"/>
      <c r="PLI233" s="14"/>
      <c r="PLJ233" s="14"/>
      <c r="PLK233" s="14"/>
      <c r="PLL233" s="14"/>
      <c r="PLM233" s="14"/>
      <c r="PLN233" s="14"/>
      <c r="PLO233" s="14"/>
      <c r="PLP233" s="14"/>
      <c r="PLQ233" s="14"/>
      <c r="PLR233" s="14"/>
      <c r="PLS233" s="14"/>
      <c r="PLT233" s="14"/>
      <c r="PLU233" s="14"/>
      <c r="PLV233" s="14"/>
      <c r="PLW233" s="14"/>
      <c r="PLX233" s="14"/>
      <c r="PLY233" s="14"/>
      <c r="PLZ233" s="14"/>
      <c r="PMA233" s="14"/>
      <c r="PMB233" s="14"/>
      <c r="PMC233" s="14"/>
      <c r="PMD233" s="14"/>
      <c r="PME233" s="14"/>
      <c r="PMF233" s="14"/>
      <c r="PMG233" s="14"/>
      <c r="PMH233" s="14"/>
      <c r="PMI233" s="14"/>
      <c r="PMJ233" s="14"/>
      <c r="PMK233" s="14"/>
      <c r="PML233" s="14"/>
      <c r="PMM233" s="14"/>
      <c r="PMN233" s="14"/>
      <c r="PMO233" s="14"/>
      <c r="PMP233" s="14"/>
      <c r="PMQ233" s="14"/>
      <c r="PMR233" s="14"/>
      <c r="PMS233" s="14"/>
      <c r="PMT233" s="14"/>
      <c r="PMU233" s="14"/>
      <c r="PMV233" s="14"/>
      <c r="PMW233" s="14"/>
      <c r="PMX233" s="14"/>
      <c r="PMY233" s="14"/>
      <c r="PMZ233" s="14"/>
      <c r="PNA233" s="14"/>
      <c r="PNB233" s="14"/>
      <c r="PNC233" s="14"/>
      <c r="PND233" s="14"/>
      <c r="PNE233" s="14"/>
      <c r="PNF233" s="14"/>
      <c r="PNG233" s="14"/>
      <c r="PNH233" s="14"/>
      <c r="PNI233" s="14"/>
      <c r="PNJ233" s="14"/>
      <c r="PNK233" s="14"/>
      <c r="PNL233" s="14"/>
      <c r="PNM233" s="14"/>
      <c r="PNN233" s="14"/>
      <c r="PNO233" s="14"/>
      <c r="PNP233" s="14"/>
      <c r="PNQ233" s="14"/>
      <c r="PNR233" s="14"/>
      <c r="PNS233" s="14"/>
      <c r="PNT233" s="14"/>
      <c r="PNU233" s="14"/>
      <c r="PNV233" s="14"/>
      <c r="PNW233" s="14"/>
      <c r="PNX233" s="14"/>
      <c r="PNY233" s="14"/>
      <c r="PNZ233" s="14"/>
      <c r="POA233" s="14"/>
      <c r="POB233" s="14"/>
      <c r="POC233" s="14"/>
      <c r="POD233" s="14"/>
      <c r="POE233" s="14"/>
      <c r="POF233" s="14"/>
      <c r="POG233" s="14"/>
      <c r="POH233" s="14"/>
      <c r="POI233" s="14"/>
      <c r="POJ233" s="14"/>
      <c r="POK233" s="14"/>
      <c r="POL233" s="14"/>
      <c r="POM233" s="14"/>
      <c r="PON233" s="14"/>
      <c r="POO233" s="14"/>
      <c r="POP233" s="14"/>
      <c r="POQ233" s="14"/>
      <c r="POR233" s="14"/>
      <c r="POS233" s="14"/>
      <c r="POT233" s="14"/>
      <c r="POU233" s="14"/>
      <c r="POV233" s="14"/>
      <c r="POW233" s="14"/>
      <c r="POX233" s="14"/>
      <c r="POY233" s="14"/>
      <c r="POZ233" s="14"/>
      <c r="PPA233" s="14"/>
      <c r="PPB233" s="14"/>
      <c r="PPC233" s="14"/>
      <c r="PPD233" s="14"/>
      <c r="PPE233" s="14"/>
      <c r="PPF233" s="14"/>
      <c r="PPG233" s="14"/>
      <c r="PPH233" s="14"/>
      <c r="PPI233" s="14"/>
      <c r="PPJ233" s="14"/>
      <c r="PPK233" s="14"/>
      <c r="PPL233" s="14"/>
      <c r="PPM233" s="14"/>
      <c r="PPN233" s="14"/>
      <c r="PPO233" s="14"/>
      <c r="PPP233" s="14"/>
      <c r="PPQ233" s="14"/>
      <c r="PPR233" s="14"/>
      <c r="PPS233" s="14"/>
      <c r="PPT233" s="14"/>
      <c r="PPU233" s="14"/>
      <c r="PPV233" s="14"/>
      <c r="PPW233" s="14"/>
      <c r="PPX233" s="14"/>
      <c r="PPY233" s="14"/>
      <c r="PPZ233" s="14"/>
      <c r="PQA233" s="14"/>
      <c r="PQB233" s="14"/>
      <c r="PQC233" s="14"/>
      <c r="PQD233" s="14"/>
      <c r="PQE233" s="14"/>
      <c r="PQF233" s="14"/>
      <c r="PQG233" s="14"/>
      <c r="PQH233" s="14"/>
      <c r="PQI233" s="14"/>
      <c r="PQJ233" s="14"/>
      <c r="PQK233" s="14"/>
      <c r="PQL233" s="14"/>
      <c r="PQM233" s="14"/>
      <c r="PQN233" s="14"/>
      <c r="PQO233" s="14"/>
      <c r="PQP233" s="14"/>
      <c r="PQQ233" s="14"/>
      <c r="PQR233" s="14"/>
      <c r="PQS233" s="14"/>
      <c r="PQT233" s="14"/>
      <c r="PQU233" s="14"/>
      <c r="PQV233" s="14"/>
      <c r="PQW233" s="14"/>
      <c r="PQX233" s="14"/>
      <c r="PQY233" s="14"/>
      <c r="PQZ233" s="14"/>
      <c r="PRA233" s="14"/>
      <c r="PRB233" s="14"/>
      <c r="PRC233" s="14"/>
      <c r="PRD233" s="14"/>
      <c r="PRE233" s="14"/>
      <c r="PRF233" s="14"/>
      <c r="PRG233" s="14"/>
      <c r="PRH233" s="14"/>
      <c r="PRI233" s="14"/>
      <c r="PRJ233" s="14"/>
      <c r="PRK233" s="14"/>
      <c r="PRL233" s="14"/>
      <c r="PRM233" s="14"/>
      <c r="PRN233" s="14"/>
      <c r="PRO233" s="14"/>
      <c r="PRP233" s="14"/>
      <c r="PRQ233" s="14"/>
      <c r="PRR233" s="14"/>
      <c r="PRS233" s="14"/>
      <c r="PRT233" s="14"/>
      <c r="PRU233" s="14"/>
      <c r="PRV233" s="14"/>
      <c r="PRW233" s="14"/>
      <c r="PRX233" s="14"/>
      <c r="PRY233" s="14"/>
      <c r="PRZ233" s="14"/>
      <c r="PSA233" s="14"/>
      <c r="PSB233" s="14"/>
      <c r="PSC233" s="14"/>
      <c r="PSD233" s="14"/>
      <c r="PSE233" s="14"/>
      <c r="PSF233" s="14"/>
      <c r="PSG233" s="14"/>
      <c r="PSH233" s="14"/>
      <c r="PSI233" s="14"/>
      <c r="PSJ233" s="14"/>
      <c r="PSK233" s="14"/>
      <c r="PSL233" s="14"/>
      <c r="PSM233" s="14"/>
      <c r="PSN233" s="14"/>
      <c r="PSO233" s="14"/>
      <c r="PSP233" s="14"/>
      <c r="PSQ233" s="14"/>
      <c r="PSR233" s="14"/>
      <c r="PSS233" s="14"/>
      <c r="PST233" s="14"/>
      <c r="PSU233" s="14"/>
      <c r="PSV233" s="14"/>
      <c r="PSW233" s="14"/>
      <c r="PSX233" s="14"/>
      <c r="PSY233" s="14"/>
      <c r="PSZ233" s="14"/>
      <c r="PTA233" s="14"/>
      <c r="PTB233" s="14"/>
      <c r="PTC233" s="14"/>
      <c r="PTD233" s="14"/>
      <c r="PTE233" s="14"/>
      <c r="PTF233" s="14"/>
      <c r="PTG233" s="14"/>
      <c r="PTH233" s="14"/>
      <c r="PTI233" s="14"/>
      <c r="PTJ233" s="14"/>
      <c r="PTK233" s="14"/>
      <c r="PTL233" s="14"/>
      <c r="PTM233" s="14"/>
      <c r="PTN233" s="14"/>
      <c r="PTO233" s="14"/>
      <c r="PTP233" s="14"/>
      <c r="PTQ233" s="14"/>
      <c r="PTR233" s="14"/>
      <c r="PTS233" s="14"/>
      <c r="PTT233" s="14"/>
      <c r="PTU233" s="14"/>
      <c r="PTV233" s="14"/>
      <c r="PTW233" s="14"/>
      <c r="PTX233" s="14"/>
      <c r="PTY233" s="14"/>
      <c r="PTZ233" s="14"/>
      <c r="PUA233" s="14"/>
      <c r="PUB233" s="14"/>
      <c r="PUC233" s="14"/>
      <c r="PUD233" s="14"/>
      <c r="PUE233" s="14"/>
      <c r="PUF233" s="14"/>
      <c r="PUG233" s="14"/>
      <c r="PUH233" s="14"/>
      <c r="PUI233" s="14"/>
      <c r="PUJ233" s="14"/>
      <c r="PUK233" s="14"/>
      <c r="PUL233" s="14"/>
      <c r="PUM233" s="14"/>
      <c r="PUN233" s="14"/>
      <c r="PUO233" s="14"/>
      <c r="PUP233" s="14"/>
      <c r="PUQ233" s="14"/>
      <c r="PUR233" s="14"/>
      <c r="PUS233" s="14"/>
      <c r="PUT233" s="14"/>
      <c r="PUU233" s="14"/>
      <c r="PUV233" s="14"/>
      <c r="PUW233" s="14"/>
      <c r="PUX233" s="14"/>
      <c r="PUY233" s="14"/>
      <c r="PUZ233" s="14"/>
      <c r="PVA233" s="14"/>
      <c r="PVB233" s="14"/>
      <c r="PVC233" s="14"/>
      <c r="PVD233" s="14"/>
      <c r="PVE233" s="14"/>
      <c r="PVF233" s="14"/>
      <c r="PVG233" s="14"/>
      <c r="PVH233" s="14"/>
      <c r="PVI233" s="14"/>
      <c r="PVJ233" s="14"/>
      <c r="PVK233" s="14"/>
      <c r="PVL233" s="14"/>
      <c r="PVM233" s="14"/>
      <c r="PVN233" s="14"/>
      <c r="PVO233" s="14"/>
      <c r="PVP233" s="14"/>
      <c r="PVQ233" s="14"/>
      <c r="PVR233" s="14"/>
      <c r="PVS233" s="14"/>
      <c r="PVT233" s="14"/>
      <c r="PVU233" s="14"/>
      <c r="PVV233" s="14"/>
      <c r="PVW233" s="14"/>
      <c r="PVX233" s="14"/>
      <c r="PVY233" s="14"/>
      <c r="PVZ233" s="14"/>
      <c r="PWA233" s="14"/>
      <c r="PWB233" s="14"/>
      <c r="PWC233" s="14"/>
      <c r="PWD233" s="14"/>
      <c r="PWE233" s="14"/>
      <c r="PWF233" s="14"/>
      <c r="PWG233" s="14"/>
      <c r="PWH233" s="14"/>
      <c r="PWI233" s="14"/>
      <c r="PWJ233" s="14"/>
      <c r="PWK233" s="14"/>
      <c r="PWL233" s="14"/>
      <c r="PWM233" s="14"/>
      <c r="PWN233" s="14"/>
      <c r="PWO233" s="14"/>
      <c r="PWP233" s="14"/>
      <c r="PWQ233" s="14"/>
      <c r="PWR233" s="14"/>
      <c r="PWS233" s="14"/>
      <c r="PWT233" s="14"/>
      <c r="PWU233" s="14"/>
      <c r="PWV233" s="14"/>
      <c r="PWW233" s="14"/>
      <c r="PWX233" s="14"/>
      <c r="PWY233" s="14"/>
      <c r="PWZ233" s="14"/>
      <c r="PXA233" s="14"/>
      <c r="PXB233" s="14"/>
      <c r="PXC233" s="14"/>
      <c r="PXD233" s="14"/>
      <c r="PXE233" s="14"/>
      <c r="PXF233" s="14"/>
      <c r="PXG233" s="14"/>
      <c r="PXH233" s="14"/>
      <c r="PXI233" s="14"/>
      <c r="PXJ233" s="14"/>
      <c r="PXK233" s="14"/>
      <c r="PXL233" s="14"/>
      <c r="PXM233" s="14"/>
      <c r="PXN233" s="14"/>
      <c r="PXO233" s="14"/>
      <c r="PXP233" s="14"/>
      <c r="PXQ233" s="14"/>
      <c r="PXR233" s="14"/>
      <c r="PXS233" s="14"/>
      <c r="PXT233" s="14"/>
      <c r="PXU233" s="14"/>
      <c r="PXV233" s="14"/>
      <c r="PXW233" s="14"/>
      <c r="PXX233" s="14"/>
      <c r="PXY233" s="14"/>
      <c r="PXZ233" s="14"/>
      <c r="PYA233" s="14"/>
      <c r="PYB233" s="14"/>
      <c r="PYC233" s="14"/>
      <c r="PYD233" s="14"/>
      <c r="PYE233" s="14"/>
      <c r="PYF233" s="14"/>
      <c r="PYG233" s="14"/>
      <c r="PYH233" s="14"/>
      <c r="PYI233" s="14"/>
      <c r="PYJ233" s="14"/>
      <c r="PYK233" s="14"/>
      <c r="PYL233" s="14"/>
      <c r="PYM233" s="14"/>
      <c r="PYN233" s="14"/>
      <c r="PYO233" s="14"/>
      <c r="PYP233" s="14"/>
      <c r="PYQ233" s="14"/>
      <c r="PYR233" s="14"/>
      <c r="PYS233" s="14"/>
      <c r="PYT233" s="14"/>
      <c r="PYU233" s="14"/>
      <c r="PYV233" s="14"/>
      <c r="PYW233" s="14"/>
      <c r="PYX233" s="14"/>
      <c r="PYY233" s="14"/>
      <c r="PYZ233" s="14"/>
      <c r="PZA233" s="14"/>
      <c r="PZB233" s="14"/>
      <c r="PZC233" s="14"/>
      <c r="PZD233" s="14"/>
      <c r="PZE233" s="14"/>
      <c r="PZF233" s="14"/>
      <c r="PZG233" s="14"/>
      <c r="PZH233" s="14"/>
      <c r="PZI233" s="14"/>
      <c r="PZJ233" s="14"/>
      <c r="PZK233" s="14"/>
      <c r="PZL233" s="14"/>
      <c r="PZM233" s="14"/>
      <c r="PZN233" s="14"/>
      <c r="PZO233" s="14"/>
      <c r="PZP233" s="14"/>
      <c r="PZQ233" s="14"/>
      <c r="PZR233" s="14"/>
      <c r="PZS233" s="14"/>
      <c r="PZT233" s="14"/>
      <c r="PZU233" s="14"/>
      <c r="PZV233" s="14"/>
      <c r="PZW233" s="14"/>
      <c r="PZX233" s="14"/>
      <c r="PZY233" s="14"/>
      <c r="PZZ233" s="14"/>
      <c r="QAA233" s="14"/>
      <c r="QAB233" s="14"/>
      <c r="QAC233" s="14"/>
      <c r="QAD233" s="14"/>
      <c r="QAE233" s="14"/>
      <c r="QAF233" s="14"/>
      <c r="QAG233" s="14"/>
      <c r="QAH233" s="14"/>
      <c r="QAI233" s="14"/>
      <c r="QAJ233" s="14"/>
      <c r="QAK233" s="14"/>
      <c r="QAL233" s="14"/>
      <c r="QAM233" s="14"/>
      <c r="QAN233" s="14"/>
      <c r="QAO233" s="14"/>
      <c r="QAP233" s="14"/>
      <c r="QAQ233" s="14"/>
      <c r="QAR233" s="14"/>
      <c r="QAS233" s="14"/>
      <c r="QAT233" s="14"/>
      <c r="QAU233" s="14"/>
      <c r="QAV233" s="14"/>
      <c r="QAW233" s="14"/>
      <c r="QAX233" s="14"/>
      <c r="QAY233" s="14"/>
      <c r="QAZ233" s="14"/>
      <c r="QBA233" s="14"/>
      <c r="QBB233" s="14"/>
      <c r="QBC233" s="14"/>
      <c r="QBD233" s="14"/>
      <c r="QBE233" s="14"/>
      <c r="QBF233" s="14"/>
      <c r="QBG233" s="14"/>
      <c r="QBH233" s="14"/>
      <c r="QBI233" s="14"/>
      <c r="QBJ233" s="14"/>
      <c r="QBK233" s="14"/>
      <c r="QBL233" s="14"/>
      <c r="QBM233" s="14"/>
      <c r="QBN233" s="14"/>
      <c r="QBO233" s="14"/>
      <c r="QBP233" s="14"/>
      <c r="QBQ233" s="14"/>
      <c r="QBR233" s="14"/>
      <c r="QBS233" s="14"/>
      <c r="QBT233" s="14"/>
      <c r="QBU233" s="14"/>
      <c r="QBV233" s="14"/>
      <c r="QBW233" s="14"/>
      <c r="QBX233" s="14"/>
      <c r="QBY233" s="14"/>
      <c r="QBZ233" s="14"/>
      <c r="QCA233" s="14"/>
      <c r="QCB233" s="14"/>
      <c r="QCC233" s="14"/>
      <c r="QCD233" s="14"/>
      <c r="QCE233" s="14"/>
      <c r="QCF233" s="14"/>
      <c r="QCG233" s="14"/>
      <c r="QCH233" s="14"/>
      <c r="QCI233" s="14"/>
      <c r="QCJ233" s="14"/>
      <c r="QCK233" s="14"/>
      <c r="QCL233" s="14"/>
      <c r="QCM233" s="14"/>
      <c r="QCN233" s="14"/>
      <c r="QCO233" s="14"/>
      <c r="QCP233" s="14"/>
      <c r="QCQ233" s="14"/>
      <c r="QCR233" s="14"/>
      <c r="QCS233" s="14"/>
      <c r="QCT233" s="14"/>
      <c r="QCU233" s="14"/>
      <c r="QCV233" s="14"/>
      <c r="QCW233" s="14"/>
      <c r="QCX233" s="14"/>
      <c r="QCY233" s="14"/>
      <c r="QCZ233" s="14"/>
      <c r="QDA233" s="14"/>
      <c r="QDB233" s="14"/>
      <c r="QDC233" s="14"/>
      <c r="QDD233" s="14"/>
      <c r="QDE233" s="14"/>
      <c r="QDF233" s="14"/>
      <c r="QDG233" s="14"/>
      <c r="QDH233" s="14"/>
      <c r="QDI233" s="14"/>
      <c r="QDJ233" s="14"/>
      <c r="QDK233" s="14"/>
      <c r="QDL233" s="14"/>
      <c r="QDM233" s="14"/>
      <c r="QDN233" s="14"/>
      <c r="QDO233" s="14"/>
      <c r="QDP233" s="14"/>
      <c r="QDQ233" s="14"/>
      <c r="QDR233" s="14"/>
      <c r="QDS233" s="14"/>
      <c r="QDT233" s="14"/>
      <c r="QDU233" s="14"/>
      <c r="QDV233" s="14"/>
      <c r="QDW233" s="14"/>
      <c r="QDX233" s="14"/>
      <c r="QDY233" s="14"/>
      <c r="QDZ233" s="14"/>
      <c r="QEA233" s="14"/>
      <c r="QEB233" s="14"/>
      <c r="QEC233" s="14"/>
      <c r="QED233" s="14"/>
      <c r="QEE233" s="14"/>
      <c r="QEF233" s="14"/>
      <c r="QEG233" s="14"/>
      <c r="QEH233" s="14"/>
      <c r="QEI233" s="14"/>
      <c r="QEJ233" s="14"/>
      <c r="QEK233" s="14"/>
      <c r="QEL233" s="14"/>
      <c r="QEM233" s="14"/>
      <c r="QEN233" s="14"/>
      <c r="QEO233" s="14"/>
      <c r="QEP233" s="14"/>
      <c r="QEQ233" s="14"/>
      <c r="QER233" s="14"/>
      <c r="QES233" s="14"/>
      <c r="QET233" s="14"/>
      <c r="QEU233" s="14"/>
      <c r="QEV233" s="14"/>
      <c r="QEW233" s="14"/>
      <c r="QEX233" s="14"/>
      <c r="QEY233" s="14"/>
      <c r="QEZ233" s="14"/>
      <c r="QFA233" s="14"/>
      <c r="QFB233" s="14"/>
      <c r="QFC233" s="14"/>
      <c r="QFD233" s="14"/>
      <c r="QFE233" s="14"/>
      <c r="QFF233" s="14"/>
      <c r="QFG233" s="14"/>
      <c r="QFH233" s="14"/>
      <c r="QFI233" s="14"/>
      <c r="QFJ233" s="14"/>
      <c r="QFK233" s="14"/>
      <c r="QFL233" s="14"/>
      <c r="QFM233" s="14"/>
      <c r="QFN233" s="14"/>
      <c r="QFO233" s="14"/>
      <c r="QFP233" s="14"/>
      <c r="QFQ233" s="14"/>
      <c r="QFR233" s="14"/>
      <c r="QFS233" s="14"/>
      <c r="QFT233" s="14"/>
      <c r="QFU233" s="14"/>
      <c r="QFV233" s="14"/>
      <c r="QFW233" s="14"/>
      <c r="QFX233" s="14"/>
      <c r="QFY233" s="14"/>
      <c r="QFZ233" s="14"/>
      <c r="QGA233" s="14"/>
      <c r="QGB233" s="14"/>
      <c r="QGC233" s="14"/>
      <c r="QGD233" s="14"/>
      <c r="QGE233" s="14"/>
      <c r="QGF233" s="14"/>
      <c r="QGG233" s="14"/>
      <c r="QGH233" s="14"/>
      <c r="QGI233" s="14"/>
      <c r="QGJ233" s="14"/>
      <c r="QGK233" s="14"/>
      <c r="QGL233" s="14"/>
      <c r="QGM233" s="14"/>
      <c r="QGN233" s="14"/>
      <c r="QGO233" s="14"/>
      <c r="QGP233" s="14"/>
      <c r="QGQ233" s="14"/>
      <c r="QGR233" s="14"/>
      <c r="QGS233" s="14"/>
      <c r="QGT233" s="14"/>
      <c r="QGU233" s="14"/>
      <c r="QGV233" s="14"/>
      <c r="QGW233" s="14"/>
      <c r="QGX233" s="14"/>
      <c r="QGY233" s="14"/>
      <c r="QGZ233" s="14"/>
      <c r="QHA233" s="14"/>
      <c r="QHB233" s="14"/>
      <c r="QHC233" s="14"/>
      <c r="QHD233" s="14"/>
      <c r="QHE233" s="14"/>
      <c r="QHF233" s="14"/>
      <c r="QHG233" s="14"/>
      <c r="QHH233" s="14"/>
      <c r="QHI233" s="14"/>
      <c r="QHJ233" s="14"/>
      <c r="QHK233" s="14"/>
      <c r="QHL233" s="14"/>
      <c r="QHM233" s="14"/>
      <c r="QHN233" s="14"/>
      <c r="QHO233" s="14"/>
      <c r="QHP233" s="14"/>
      <c r="QHQ233" s="14"/>
      <c r="QHR233" s="14"/>
      <c r="QHS233" s="14"/>
      <c r="QHT233" s="14"/>
      <c r="QHU233" s="14"/>
      <c r="QHV233" s="14"/>
      <c r="QHW233" s="14"/>
      <c r="QHX233" s="14"/>
      <c r="QHY233" s="14"/>
      <c r="QHZ233" s="14"/>
      <c r="QIA233" s="14"/>
      <c r="QIB233" s="14"/>
      <c r="QIC233" s="14"/>
      <c r="QID233" s="14"/>
      <c r="QIE233" s="14"/>
      <c r="QIF233" s="14"/>
      <c r="QIG233" s="14"/>
      <c r="QIH233" s="14"/>
      <c r="QII233" s="14"/>
      <c r="QIJ233" s="14"/>
      <c r="QIK233" s="14"/>
      <c r="QIL233" s="14"/>
      <c r="QIM233" s="14"/>
      <c r="QIN233" s="14"/>
      <c r="QIO233" s="14"/>
      <c r="QIP233" s="14"/>
      <c r="QIQ233" s="14"/>
      <c r="QIR233" s="14"/>
      <c r="QIS233" s="14"/>
      <c r="QIT233" s="14"/>
      <c r="QIU233" s="14"/>
      <c r="QIV233" s="14"/>
      <c r="QIW233" s="14"/>
      <c r="QIX233" s="14"/>
      <c r="QIY233" s="14"/>
      <c r="QIZ233" s="14"/>
      <c r="QJA233" s="14"/>
      <c r="QJB233" s="14"/>
      <c r="QJC233" s="14"/>
      <c r="QJD233" s="14"/>
      <c r="QJE233" s="14"/>
      <c r="QJF233" s="14"/>
      <c r="QJG233" s="14"/>
      <c r="QJH233" s="14"/>
      <c r="QJI233" s="14"/>
      <c r="QJJ233" s="14"/>
      <c r="QJK233" s="14"/>
      <c r="QJL233" s="14"/>
      <c r="QJM233" s="14"/>
      <c r="QJN233" s="14"/>
      <c r="QJO233" s="14"/>
      <c r="QJP233" s="14"/>
      <c r="QJQ233" s="14"/>
      <c r="QJR233" s="14"/>
      <c r="QJS233" s="14"/>
      <c r="QJT233" s="14"/>
      <c r="QJU233" s="14"/>
      <c r="QJV233" s="14"/>
      <c r="QJW233" s="14"/>
      <c r="QJX233" s="14"/>
      <c r="QJY233" s="14"/>
      <c r="QJZ233" s="14"/>
      <c r="QKA233" s="14"/>
      <c r="QKB233" s="14"/>
      <c r="QKC233" s="14"/>
      <c r="QKD233" s="14"/>
      <c r="QKE233" s="14"/>
      <c r="QKF233" s="14"/>
      <c r="QKG233" s="14"/>
      <c r="QKH233" s="14"/>
      <c r="QKI233" s="14"/>
      <c r="QKJ233" s="14"/>
      <c r="QKK233" s="14"/>
      <c r="QKL233" s="14"/>
      <c r="QKM233" s="14"/>
      <c r="QKN233" s="14"/>
      <c r="QKO233" s="14"/>
      <c r="QKP233" s="14"/>
      <c r="QKQ233" s="14"/>
      <c r="QKR233" s="14"/>
      <c r="QKS233" s="14"/>
      <c r="QKT233" s="14"/>
      <c r="QKU233" s="14"/>
      <c r="QKV233" s="14"/>
      <c r="QKW233" s="14"/>
      <c r="QKX233" s="14"/>
      <c r="QKY233" s="14"/>
      <c r="QKZ233" s="14"/>
      <c r="QLA233" s="14"/>
      <c r="QLB233" s="14"/>
      <c r="QLC233" s="14"/>
      <c r="QLD233" s="14"/>
      <c r="QLE233" s="14"/>
      <c r="QLF233" s="14"/>
      <c r="QLG233" s="14"/>
      <c r="QLH233" s="14"/>
      <c r="QLI233" s="14"/>
      <c r="QLJ233" s="14"/>
      <c r="QLK233" s="14"/>
      <c r="QLL233" s="14"/>
      <c r="QLM233" s="14"/>
      <c r="QLN233" s="14"/>
      <c r="QLO233" s="14"/>
      <c r="QLP233" s="14"/>
      <c r="QLQ233" s="14"/>
      <c r="QLR233" s="14"/>
      <c r="QLS233" s="14"/>
      <c r="QLT233" s="14"/>
      <c r="QLU233" s="14"/>
      <c r="QLV233" s="14"/>
      <c r="QLW233" s="14"/>
      <c r="QLX233" s="14"/>
      <c r="QLY233" s="14"/>
      <c r="QLZ233" s="14"/>
      <c r="QMA233" s="14"/>
      <c r="QMB233" s="14"/>
      <c r="QMC233" s="14"/>
      <c r="QMD233" s="14"/>
      <c r="QME233" s="14"/>
      <c r="QMF233" s="14"/>
      <c r="QMG233" s="14"/>
      <c r="QMH233" s="14"/>
      <c r="QMI233" s="14"/>
      <c r="QMJ233" s="14"/>
      <c r="QMK233" s="14"/>
      <c r="QML233" s="14"/>
      <c r="QMM233" s="14"/>
      <c r="QMN233" s="14"/>
      <c r="QMO233" s="14"/>
      <c r="QMP233" s="14"/>
      <c r="QMQ233" s="14"/>
      <c r="QMR233" s="14"/>
      <c r="QMS233" s="14"/>
      <c r="QMT233" s="14"/>
      <c r="QMU233" s="14"/>
      <c r="QMV233" s="14"/>
      <c r="QMW233" s="14"/>
      <c r="QMX233" s="14"/>
      <c r="QMY233" s="14"/>
      <c r="QMZ233" s="14"/>
      <c r="QNA233" s="14"/>
      <c r="QNB233" s="14"/>
      <c r="QNC233" s="14"/>
      <c r="QND233" s="14"/>
      <c r="QNE233" s="14"/>
      <c r="QNF233" s="14"/>
      <c r="QNG233" s="14"/>
      <c r="QNH233" s="14"/>
      <c r="QNI233" s="14"/>
      <c r="QNJ233" s="14"/>
      <c r="QNK233" s="14"/>
      <c r="QNL233" s="14"/>
      <c r="QNM233" s="14"/>
      <c r="QNN233" s="14"/>
      <c r="QNO233" s="14"/>
      <c r="QNP233" s="14"/>
      <c r="QNQ233" s="14"/>
      <c r="QNR233" s="14"/>
      <c r="QNS233" s="14"/>
      <c r="QNT233" s="14"/>
      <c r="QNU233" s="14"/>
      <c r="QNV233" s="14"/>
      <c r="QNW233" s="14"/>
      <c r="QNX233" s="14"/>
      <c r="QNY233" s="14"/>
      <c r="QNZ233" s="14"/>
      <c r="QOA233" s="14"/>
      <c r="QOB233" s="14"/>
      <c r="QOC233" s="14"/>
      <c r="QOD233" s="14"/>
      <c r="QOE233" s="14"/>
      <c r="QOF233" s="14"/>
      <c r="QOG233" s="14"/>
      <c r="QOH233" s="14"/>
      <c r="QOI233" s="14"/>
      <c r="QOJ233" s="14"/>
      <c r="QOK233" s="14"/>
      <c r="QOL233" s="14"/>
      <c r="QOM233" s="14"/>
      <c r="QON233" s="14"/>
      <c r="QOO233" s="14"/>
      <c r="QOP233" s="14"/>
      <c r="QOQ233" s="14"/>
      <c r="QOR233" s="14"/>
      <c r="QOS233" s="14"/>
      <c r="QOT233" s="14"/>
      <c r="QOU233" s="14"/>
      <c r="QOV233" s="14"/>
      <c r="QOW233" s="14"/>
      <c r="QOX233" s="14"/>
      <c r="QOY233" s="14"/>
      <c r="QOZ233" s="14"/>
      <c r="QPA233" s="14"/>
      <c r="QPB233" s="14"/>
      <c r="QPC233" s="14"/>
      <c r="QPD233" s="14"/>
      <c r="QPE233" s="14"/>
      <c r="QPF233" s="14"/>
      <c r="QPG233" s="14"/>
      <c r="QPH233" s="14"/>
      <c r="QPI233" s="14"/>
      <c r="QPJ233" s="14"/>
      <c r="QPK233" s="14"/>
      <c r="QPL233" s="14"/>
      <c r="QPM233" s="14"/>
      <c r="QPN233" s="14"/>
      <c r="QPO233" s="14"/>
      <c r="QPP233" s="14"/>
      <c r="QPQ233" s="14"/>
      <c r="QPR233" s="14"/>
      <c r="QPS233" s="14"/>
      <c r="QPT233" s="14"/>
      <c r="QPU233" s="14"/>
      <c r="QPV233" s="14"/>
      <c r="QPW233" s="14"/>
      <c r="QPX233" s="14"/>
      <c r="QPY233" s="14"/>
      <c r="QPZ233" s="14"/>
      <c r="QQA233" s="14"/>
      <c r="QQB233" s="14"/>
      <c r="QQC233" s="14"/>
      <c r="QQD233" s="14"/>
      <c r="QQE233" s="14"/>
      <c r="QQF233" s="14"/>
      <c r="QQG233" s="14"/>
      <c r="QQH233" s="14"/>
      <c r="QQI233" s="14"/>
      <c r="QQJ233" s="14"/>
      <c r="QQK233" s="14"/>
      <c r="QQL233" s="14"/>
      <c r="QQM233" s="14"/>
      <c r="QQN233" s="14"/>
      <c r="QQO233" s="14"/>
      <c r="QQP233" s="14"/>
      <c r="QQQ233" s="14"/>
      <c r="QQR233" s="14"/>
      <c r="QQS233" s="14"/>
      <c r="QQT233" s="14"/>
      <c r="QQU233" s="14"/>
      <c r="QQV233" s="14"/>
      <c r="QQW233" s="14"/>
      <c r="QQX233" s="14"/>
      <c r="QQY233" s="14"/>
      <c r="QQZ233" s="14"/>
      <c r="QRA233" s="14"/>
      <c r="QRB233" s="14"/>
      <c r="QRC233" s="14"/>
      <c r="QRD233" s="14"/>
      <c r="QRE233" s="14"/>
      <c r="QRF233" s="14"/>
      <c r="QRG233" s="14"/>
      <c r="QRH233" s="14"/>
      <c r="QRI233" s="14"/>
      <c r="QRJ233" s="14"/>
      <c r="QRK233" s="14"/>
      <c r="QRL233" s="14"/>
      <c r="QRM233" s="14"/>
      <c r="QRN233" s="14"/>
      <c r="QRO233" s="14"/>
      <c r="QRP233" s="14"/>
      <c r="QRQ233" s="14"/>
      <c r="QRR233" s="14"/>
      <c r="QRS233" s="14"/>
      <c r="QRT233" s="14"/>
      <c r="QRU233" s="14"/>
      <c r="QRV233" s="14"/>
      <c r="QRW233" s="14"/>
      <c r="QRX233" s="14"/>
      <c r="QRY233" s="14"/>
      <c r="QRZ233" s="14"/>
      <c r="QSA233" s="14"/>
      <c r="QSB233" s="14"/>
      <c r="QSC233" s="14"/>
      <c r="QSD233" s="14"/>
      <c r="QSE233" s="14"/>
      <c r="QSF233" s="14"/>
      <c r="QSG233" s="14"/>
      <c r="QSH233" s="14"/>
      <c r="QSI233" s="14"/>
      <c r="QSJ233" s="14"/>
      <c r="QSK233" s="14"/>
      <c r="QSL233" s="14"/>
      <c r="QSM233" s="14"/>
      <c r="QSN233" s="14"/>
      <c r="QSO233" s="14"/>
      <c r="QSP233" s="14"/>
      <c r="QSQ233" s="14"/>
      <c r="QSR233" s="14"/>
      <c r="QSS233" s="14"/>
      <c r="QST233" s="14"/>
      <c r="QSU233" s="14"/>
      <c r="QSV233" s="14"/>
      <c r="QSW233" s="14"/>
      <c r="QSX233" s="14"/>
      <c r="QSY233" s="14"/>
      <c r="QSZ233" s="14"/>
      <c r="QTA233" s="14"/>
      <c r="QTB233" s="14"/>
      <c r="QTC233" s="14"/>
      <c r="QTD233" s="14"/>
      <c r="QTE233" s="14"/>
      <c r="QTF233" s="14"/>
      <c r="QTG233" s="14"/>
      <c r="QTH233" s="14"/>
      <c r="QTI233" s="14"/>
      <c r="QTJ233" s="14"/>
      <c r="QTK233" s="14"/>
      <c r="QTL233" s="14"/>
      <c r="QTM233" s="14"/>
      <c r="QTN233" s="14"/>
      <c r="QTO233" s="14"/>
      <c r="QTP233" s="14"/>
      <c r="QTQ233" s="14"/>
      <c r="QTR233" s="14"/>
      <c r="QTS233" s="14"/>
      <c r="QTT233" s="14"/>
      <c r="QTU233" s="14"/>
      <c r="QTV233" s="14"/>
      <c r="QTW233" s="14"/>
      <c r="QTX233" s="14"/>
      <c r="QTY233" s="14"/>
      <c r="QTZ233" s="14"/>
      <c r="QUA233" s="14"/>
      <c r="QUB233" s="14"/>
      <c r="QUC233" s="14"/>
      <c r="QUD233" s="14"/>
      <c r="QUE233" s="14"/>
      <c r="QUF233" s="14"/>
      <c r="QUG233" s="14"/>
      <c r="QUH233" s="14"/>
      <c r="QUI233" s="14"/>
      <c r="QUJ233" s="14"/>
      <c r="QUK233" s="14"/>
      <c r="QUL233" s="14"/>
      <c r="QUM233" s="14"/>
      <c r="QUN233" s="14"/>
      <c r="QUO233" s="14"/>
      <c r="QUP233" s="14"/>
      <c r="QUQ233" s="14"/>
      <c r="QUR233" s="14"/>
      <c r="QUS233" s="14"/>
      <c r="QUT233" s="14"/>
      <c r="QUU233" s="14"/>
      <c r="QUV233" s="14"/>
      <c r="QUW233" s="14"/>
      <c r="QUX233" s="14"/>
      <c r="QUY233" s="14"/>
      <c r="QUZ233" s="14"/>
      <c r="QVA233" s="14"/>
      <c r="QVB233" s="14"/>
      <c r="QVC233" s="14"/>
      <c r="QVD233" s="14"/>
      <c r="QVE233" s="14"/>
      <c r="QVF233" s="14"/>
      <c r="QVG233" s="14"/>
      <c r="QVH233" s="14"/>
      <c r="QVI233" s="14"/>
      <c r="QVJ233" s="14"/>
      <c r="QVK233" s="14"/>
      <c r="QVL233" s="14"/>
      <c r="QVM233" s="14"/>
      <c r="QVN233" s="14"/>
      <c r="QVO233" s="14"/>
      <c r="QVP233" s="14"/>
      <c r="QVQ233" s="14"/>
      <c r="QVR233" s="14"/>
      <c r="QVS233" s="14"/>
      <c r="QVT233" s="14"/>
      <c r="QVU233" s="14"/>
      <c r="QVV233" s="14"/>
      <c r="QVW233" s="14"/>
      <c r="QVX233" s="14"/>
      <c r="QVY233" s="14"/>
      <c r="QVZ233" s="14"/>
      <c r="QWA233" s="14"/>
      <c r="QWB233" s="14"/>
      <c r="QWC233" s="14"/>
      <c r="QWD233" s="14"/>
      <c r="QWE233" s="14"/>
      <c r="QWF233" s="14"/>
      <c r="QWG233" s="14"/>
      <c r="QWH233" s="14"/>
      <c r="QWI233" s="14"/>
      <c r="QWJ233" s="14"/>
      <c r="QWK233" s="14"/>
      <c r="QWL233" s="14"/>
      <c r="QWM233" s="14"/>
      <c r="QWN233" s="14"/>
      <c r="QWO233" s="14"/>
      <c r="QWP233" s="14"/>
      <c r="QWQ233" s="14"/>
      <c r="QWR233" s="14"/>
      <c r="QWS233" s="14"/>
      <c r="QWT233" s="14"/>
      <c r="QWU233" s="14"/>
      <c r="QWV233" s="14"/>
      <c r="QWW233" s="14"/>
      <c r="QWX233" s="14"/>
      <c r="QWY233" s="14"/>
      <c r="QWZ233" s="14"/>
      <c r="QXA233" s="14"/>
      <c r="QXB233" s="14"/>
      <c r="QXC233" s="14"/>
      <c r="QXD233" s="14"/>
      <c r="QXE233" s="14"/>
      <c r="QXF233" s="14"/>
      <c r="QXG233" s="14"/>
      <c r="QXH233" s="14"/>
      <c r="QXI233" s="14"/>
      <c r="QXJ233" s="14"/>
      <c r="QXK233" s="14"/>
      <c r="QXL233" s="14"/>
      <c r="QXM233" s="14"/>
      <c r="QXN233" s="14"/>
      <c r="QXO233" s="14"/>
      <c r="QXP233" s="14"/>
      <c r="QXQ233" s="14"/>
      <c r="QXR233" s="14"/>
      <c r="QXS233" s="14"/>
      <c r="QXT233" s="14"/>
      <c r="QXU233" s="14"/>
      <c r="QXV233" s="14"/>
      <c r="QXW233" s="14"/>
      <c r="QXX233" s="14"/>
      <c r="QXY233" s="14"/>
      <c r="QXZ233" s="14"/>
      <c r="QYA233" s="14"/>
      <c r="QYB233" s="14"/>
      <c r="QYC233" s="14"/>
      <c r="QYD233" s="14"/>
      <c r="QYE233" s="14"/>
      <c r="QYF233" s="14"/>
      <c r="QYG233" s="14"/>
      <c r="QYH233" s="14"/>
      <c r="QYI233" s="14"/>
      <c r="QYJ233" s="14"/>
      <c r="QYK233" s="14"/>
      <c r="QYL233" s="14"/>
      <c r="QYM233" s="14"/>
      <c r="QYN233" s="14"/>
      <c r="QYO233" s="14"/>
      <c r="QYP233" s="14"/>
      <c r="QYQ233" s="14"/>
      <c r="QYR233" s="14"/>
      <c r="QYS233" s="14"/>
      <c r="QYT233" s="14"/>
      <c r="QYU233" s="14"/>
      <c r="QYV233" s="14"/>
      <c r="QYW233" s="14"/>
      <c r="QYX233" s="14"/>
      <c r="QYY233" s="14"/>
      <c r="QYZ233" s="14"/>
      <c r="QZA233" s="14"/>
      <c r="QZB233" s="14"/>
      <c r="QZC233" s="14"/>
      <c r="QZD233" s="14"/>
      <c r="QZE233" s="14"/>
      <c r="QZF233" s="14"/>
      <c r="QZG233" s="14"/>
      <c r="QZH233" s="14"/>
      <c r="QZI233" s="14"/>
      <c r="QZJ233" s="14"/>
      <c r="QZK233" s="14"/>
      <c r="QZL233" s="14"/>
      <c r="QZM233" s="14"/>
      <c r="QZN233" s="14"/>
      <c r="QZO233" s="14"/>
      <c r="QZP233" s="14"/>
      <c r="QZQ233" s="14"/>
      <c r="QZR233" s="14"/>
      <c r="QZS233" s="14"/>
      <c r="QZT233" s="14"/>
      <c r="QZU233" s="14"/>
      <c r="QZV233" s="14"/>
      <c r="QZW233" s="14"/>
      <c r="QZX233" s="14"/>
      <c r="QZY233" s="14"/>
      <c r="QZZ233" s="14"/>
      <c r="RAA233" s="14"/>
      <c r="RAB233" s="14"/>
      <c r="RAC233" s="14"/>
      <c r="RAD233" s="14"/>
      <c r="RAE233" s="14"/>
      <c r="RAF233" s="14"/>
      <c r="RAG233" s="14"/>
      <c r="RAH233" s="14"/>
      <c r="RAI233" s="14"/>
      <c r="RAJ233" s="14"/>
      <c r="RAK233" s="14"/>
      <c r="RAL233" s="14"/>
      <c r="RAM233" s="14"/>
      <c r="RAN233" s="14"/>
      <c r="RAO233" s="14"/>
      <c r="RAP233" s="14"/>
      <c r="RAQ233" s="14"/>
      <c r="RAR233" s="14"/>
      <c r="RAS233" s="14"/>
      <c r="RAT233" s="14"/>
      <c r="RAU233" s="14"/>
      <c r="RAV233" s="14"/>
      <c r="RAW233" s="14"/>
      <c r="RAX233" s="14"/>
      <c r="RAY233" s="14"/>
      <c r="RAZ233" s="14"/>
      <c r="RBA233" s="14"/>
      <c r="RBB233" s="14"/>
      <c r="RBC233" s="14"/>
      <c r="RBD233" s="14"/>
      <c r="RBE233" s="14"/>
      <c r="RBF233" s="14"/>
      <c r="RBG233" s="14"/>
      <c r="RBH233" s="14"/>
      <c r="RBI233" s="14"/>
      <c r="RBJ233" s="14"/>
      <c r="RBK233" s="14"/>
      <c r="RBL233" s="14"/>
      <c r="RBM233" s="14"/>
      <c r="RBN233" s="14"/>
      <c r="RBO233" s="14"/>
      <c r="RBP233" s="14"/>
      <c r="RBQ233" s="14"/>
      <c r="RBR233" s="14"/>
      <c r="RBS233" s="14"/>
      <c r="RBT233" s="14"/>
      <c r="RBU233" s="14"/>
      <c r="RBV233" s="14"/>
      <c r="RBW233" s="14"/>
      <c r="RBX233" s="14"/>
      <c r="RBY233" s="14"/>
      <c r="RBZ233" s="14"/>
      <c r="RCA233" s="14"/>
      <c r="RCB233" s="14"/>
      <c r="RCC233" s="14"/>
      <c r="RCD233" s="14"/>
      <c r="RCE233" s="14"/>
      <c r="RCF233" s="14"/>
      <c r="RCG233" s="14"/>
      <c r="RCH233" s="14"/>
      <c r="RCI233" s="14"/>
      <c r="RCJ233" s="14"/>
      <c r="RCK233" s="14"/>
      <c r="RCL233" s="14"/>
      <c r="RCM233" s="14"/>
      <c r="RCN233" s="14"/>
      <c r="RCO233" s="14"/>
      <c r="RCP233" s="14"/>
      <c r="RCQ233" s="14"/>
      <c r="RCR233" s="14"/>
      <c r="RCS233" s="14"/>
      <c r="RCT233" s="14"/>
      <c r="RCU233" s="14"/>
      <c r="RCV233" s="14"/>
      <c r="RCW233" s="14"/>
      <c r="RCX233" s="14"/>
      <c r="RCY233" s="14"/>
      <c r="RCZ233" s="14"/>
      <c r="RDA233" s="14"/>
      <c r="RDB233" s="14"/>
      <c r="RDC233" s="14"/>
      <c r="RDD233" s="14"/>
      <c r="RDE233" s="14"/>
      <c r="RDF233" s="14"/>
      <c r="RDG233" s="14"/>
      <c r="RDH233" s="14"/>
      <c r="RDI233" s="14"/>
      <c r="RDJ233" s="14"/>
      <c r="RDK233" s="14"/>
      <c r="RDL233" s="14"/>
      <c r="RDM233" s="14"/>
      <c r="RDN233" s="14"/>
      <c r="RDO233" s="14"/>
      <c r="RDP233" s="14"/>
      <c r="RDQ233" s="14"/>
      <c r="RDR233" s="14"/>
      <c r="RDS233" s="14"/>
      <c r="RDT233" s="14"/>
      <c r="RDU233" s="14"/>
      <c r="RDV233" s="14"/>
      <c r="RDW233" s="14"/>
      <c r="RDX233" s="14"/>
      <c r="RDY233" s="14"/>
      <c r="RDZ233" s="14"/>
      <c r="REA233" s="14"/>
      <c r="REB233" s="14"/>
      <c r="REC233" s="14"/>
      <c r="RED233" s="14"/>
      <c r="REE233" s="14"/>
      <c r="REF233" s="14"/>
      <c r="REG233" s="14"/>
      <c r="REH233" s="14"/>
      <c r="REI233" s="14"/>
      <c r="REJ233" s="14"/>
      <c r="REK233" s="14"/>
      <c r="REL233" s="14"/>
      <c r="REM233" s="14"/>
      <c r="REN233" s="14"/>
      <c r="REO233" s="14"/>
      <c r="REP233" s="14"/>
      <c r="REQ233" s="14"/>
      <c r="RER233" s="14"/>
      <c r="RES233" s="14"/>
      <c r="RET233" s="14"/>
      <c r="REU233" s="14"/>
      <c r="REV233" s="14"/>
      <c r="REW233" s="14"/>
      <c r="REX233" s="14"/>
      <c r="REY233" s="14"/>
      <c r="REZ233" s="14"/>
      <c r="RFA233" s="14"/>
      <c r="RFB233" s="14"/>
      <c r="RFC233" s="14"/>
      <c r="RFD233" s="14"/>
      <c r="RFE233" s="14"/>
      <c r="RFF233" s="14"/>
      <c r="RFG233" s="14"/>
      <c r="RFH233" s="14"/>
      <c r="RFI233" s="14"/>
      <c r="RFJ233" s="14"/>
      <c r="RFK233" s="14"/>
      <c r="RFL233" s="14"/>
      <c r="RFM233" s="14"/>
      <c r="RFN233" s="14"/>
      <c r="RFO233" s="14"/>
      <c r="RFP233" s="14"/>
      <c r="RFQ233" s="14"/>
      <c r="RFR233" s="14"/>
      <c r="RFS233" s="14"/>
      <c r="RFT233" s="14"/>
      <c r="RFU233" s="14"/>
      <c r="RFV233" s="14"/>
      <c r="RFW233" s="14"/>
      <c r="RFX233" s="14"/>
      <c r="RFY233" s="14"/>
      <c r="RFZ233" s="14"/>
      <c r="RGA233" s="14"/>
      <c r="RGB233" s="14"/>
      <c r="RGC233" s="14"/>
      <c r="RGD233" s="14"/>
      <c r="RGE233" s="14"/>
      <c r="RGF233" s="14"/>
      <c r="RGG233" s="14"/>
      <c r="RGH233" s="14"/>
      <c r="RGI233" s="14"/>
      <c r="RGJ233" s="14"/>
      <c r="RGK233" s="14"/>
      <c r="RGL233" s="14"/>
      <c r="RGM233" s="14"/>
      <c r="RGN233" s="14"/>
      <c r="RGO233" s="14"/>
      <c r="RGP233" s="14"/>
      <c r="RGQ233" s="14"/>
      <c r="RGR233" s="14"/>
      <c r="RGS233" s="14"/>
      <c r="RGT233" s="14"/>
      <c r="RGU233" s="14"/>
      <c r="RGV233" s="14"/>
      <c r="RGW233" s="14"/>
      <c r="RGX233" s="14"/>
      <c r="RGY233" s="14"/>
      <c r="RGZ233" s="14"/>
      <c r="RHA233" s="14"/>
      <c r="RHB233" s="14"/>
      <c r="RHC233" s="14"/>
      <c r="RHD233" s="14"/>
      <c r="RHE233" s="14"/>
      <c r="RHF233" s="14"/>
      <c r="RHG233" s="14"/>
      <c r="RHH233" s="14"/>
      <c r="RHI233" s="14"/>
      <c r="RHJ233" s="14"/>
      <c r="RHK233" s="14"/>
      <c r="RHL233" s="14"/>
      <c r="RHM233" s="14"/>
      <c r="RHN233" s="14"/>
      <c r="RHO233" s="14"/>
      <c r="RHP233" s="14"/>
      <c r="RHQ233" s="14"/>
      <c r="RHR233" s="14"/>
      <c r="RHS233" s="14"/>
      <c r="RHT233" s="14"/>
      <c r="RHU233" s="14"/>
      <c r="RHV233" s="14"/>
      <c r="RHW233" s="14"/>
      <c r="RHX233" s="14"/>
      <c r="RHY233" s="14"/>
      <c r="RHZ233" s="14"/>
      <c r="RIA233" s="14"/>
      <c r="RIB233" s="14"/>
      <c r="RIC233" s="14"/>
      <c r="RID233" s="14"/>
      <c r="RIE233" s="14"/>
      <c r="RIF233" s="14"/>
      <c r="RIG233" s="14"/>
      <c r="RIH233" s="14"/>
      <c r="RII233" s="14"/>
      <c r="RIJ233" s="14"/>
      <c r="RIK233" s="14"/>
      <c r="RIL233" s="14"/>
      <c r="RIM233" s="14"/>
      <c r="RIN233" s="14"/>
      <c r="RIO233" s="14"/>
      <c r="RIP233" s="14"/>
      <c r="RIQ233" s="14"/>
      <c r="RIR233" s="14"/>
      <c r="RIS233" s="14"/>
      <c r="RIT233" s="14"/>
      <c r="RIU233" s="14"/>
      <c r="RIV233" s="14"/>
      <c r="RIW233" s="14"/>
      <c r="RIX233" s="14"/>
      <c r="RIY233" s="14"/>
      <c r="RIZ233" s="14"/>
      <c r="RJA233" s="14"/>
      <c r="RJB233" s="14"/>
      <c r="RJC233" s="14"/>
      <c r="RJD233" s="14"/>
      <c r="RJE233" s="14"/>
      <c r="RJF233" s="14"/>
      <c r="RJG233" s="14"/>
      <c r="RJH233" s="14"/>
      <c r="RJI233" s="14"/>
      <c r="RJJ233" s="14"/>
      <c r="RJK233" s="14"/>
      <c r="RJL233" s="14"/>
      <c r="RJM233" s="14"/>
      <c r="RJN233" s="14"/>
      <c r="RJO233" s="14"/>
      <c r="RJP233" s="14"/>
      <c r="RJQ233" s="14"/>
      <c r="RJR233" s="14"/>
      <c r="RJS233" s="14"/>
      <c r="RJT233" s="14"/>
      <c r="RJU233" s="14"/>
      <c r="RJV233" s="14"/>
      <c r="RJW233" s="14"/>
      <c r="RJX233" s="14"/>
      <c r="RJY233" s="14"/>
      <c r="RJZ233" s="14"/>
      <c r="RKA233" s="14"/>
      <c r="RKB233" s="14"/>
      <c r="RKC233" s="14"/>
      <c r="RKD233" s="14"/>
      <c r="RKE233" s="14"/>
      <c r="RKF233" s="14"/>
      <c r="RKG233" s="14"/>
      <c r="RKH233" s="14"/>
      <c r="RKI233" s="14"/>
      <c r="RKJ233" s="14"/>
      <c r="RKK233" s="14"/>
      <c r="RKL233" s="14"/>
      <c r="RKM233" s="14"/>
      <c r="RKN233" s="14"/>
      <c r="RKO233" s="14"/>
      <c r="RKP233" s="14"/>
      <c r="RKQ233" s="14"/>
      <c r="RKR233" s="14"/>
      <c r="RKS233" s="14"/>
      <c r="RKT233" s="14"/>
      <c r="RKU233" s="14"/>
      <c r="RKV233" s="14"/>
      <c r="RKW233" s="14"/>
      <c r="RKX233" s="14"/>
      <c r="RKY233" s="14"/>
      <c r="RKZ233" s="14"/>
      <c r="RLA233" s="14"/>
      <c r="RLB233" s="14"/>
      <c r="RLC233" s="14"/>
      <c r="RLD233" s="14"/>
      <c r="RLE233" s="14"/>
      <c r="RLF233" s="14"/>
      <c r="RLG233" s="14"/>
      <c r="RLH233" s="14"/>
      <c r="RLI233" s="14"/>
      <c r="RLJ233" s="14"/>
      <c r="RLK233" s="14"/>
      <c r="RLL233" s="14"/>
      <c r="RLM233" s="14"/>
      <c r="RLN233" s="14"/>
      <c r="RLO233" s="14"/>
      <c r="RLP233" s="14"/>
      <c r="RLQ233" s="14"/>
      <c r="RLR233" s="14"/>
      <c r="RLS233" s="14"/>
      <c r="RLT233" s="14"/>
      <c r="RLU233" s="14"/>
      <c r="RLV233" s="14"/>
      <c r="RLW233" s="14"/>
      <c r="RLX233" s="14"/>
      <c r="RLY233" s="14"/>
      <c r="RLZ233" s="14"/>
      <c r="RMA233" s="14"/>
      <c r="RMB233" s="14"/>
      <c r="RMC233" s="14"/>
      <c r="RMD233" s="14"/>
      <c r="RME233" s="14"/>
      <c r="RMF233" s="14"/>
      <c r="RMG233" s="14"/>
      <c r="RMH233" s="14"/>
      <c r="RMI233" s="14"/>
      <c r="RMJ233" s="14"/>
      <c r="RMK233" s="14"/>
      <c r="RML233" s="14"/>
      <c r="RMM233" s="14"/>
      <c r="RMN233" s="14"/>
      <c r="RMO233" s="14"/>
      <c r="RMP233" s="14"/>
      <c r="RMQ233" s="14"/>
      <c r="RMR233" s="14"/>
      <c r="RMS233" s="14"/>
      <c r="RMT233" s="14"/>
      <c r="RMU233" s="14"/>
      <c r="RMV233" s="14"/>
      <c r="RMW233" s="14"/>
      <c r="RMX233" s="14"/>
      <c r="RMY233" s="14"/>
      <c r="RMZ233" s="14"/>
      <c r="RNA233" s="14"/>
      <c r="RNB233" s="14"/>
      <c r="RNC233" s="14"/>
      <c r="RND233" s="14"/>
      <c r="RNE233" s="14"/>
      <c r="RNF233" s="14"/>
      <c r="RNG233" s="14"/>
      <c r="RNH233" s="14"/>
      <c r="RNI233" s="14"/>
      <c r="RNJ233" s="14"/>
      <c r="RNK233" s="14"/>
      <c r="RNL233" s="14"/>
      <c r="RNM233" s="14"/>
      <c r="RNN233" s="14"/>
      <c r="RNO233" s="14"/>
      <c r="RNP233" s="14"/>
      <c r="RNQ233" s="14"/>
      <c r="RNR233" s="14"/>
      <c r="RNS233" s="14"/>
      <c r="RNT233" s="14"/>
      <c r="RNU233" s="14"/>
      <c r="RNV233" s="14"/>
      <c r="RNW233" s="14"/>
      <c r="RNX233" s="14"/>
      <c r="RNY233" s="14"/>
      <c r="RNZ233" s="14"/>
      <c r="ROA233" s="14"/>
      <c r="ROB233" s="14"/>
      <c r="ROC233" s="14"/>
      <c r="ROD233" s="14"/>
      <c r="ROE233" s="14"/>
      <c r="ROF233" s="14"/>
      <c r="ROG233" s="14"/>
      <c r="ROH233" s="14"/>
      <c r="ROI233" s="14"/>
      <c r="ROJ233" s="14"/>
      <c r="ROK233" s="14"/>
      <c r="ROL233" s="14"/>
      <c r="ROM233" s="14"/>
      <c r="RON233" s="14"/>
      <c r="ROO233" s="14"/>
      <c r="ROP233" s="14"/>
      <c r="ROQ233" s="14"/>
      <c r="ROR233" s="14"/>
      <c r="ROS233" s="14"/>
      <c r="ROT233" s="14"/>
      <c r="ROU233" s="14"/>
      <c r="ROV233" s="14"/>
      <c r="ROW233" s="14"/>
      <c r="ROX233" s="14"/>
      <c r="ROY233" s="14"/>
      <c r="ROZ233" s="14"/>
      <c r="RPA233" s="14"/>
      <c r="RPB233" s="14"/>
      <c r="RPC233" s="14"/>
      <c r="RPD233" s="14"/>
      <c r="RPE233" s="14"/>
      <c r="RPF233" s="14"/>
      <c r="RPG233" s="14"/>
      <c r="RPH233" s="14"/>
      <c r="RPI233" s="14"/>
      <c r="RPJ233" s="14"/>
      <c r="RPK233" s="14"/>
      <c r="RPL233" s="14"/>
      <c r="RPM233" s="14"/>
      <c r="RPN233" s="14"/>
      <c r="RPO233" s="14"/>
      <c r="RPP233" s="14"/>
      <c r="RPQ233" s="14"/>
      <c r="RPR233" s="14"/>
      <c r="RPS233" s="14"/>
      <c r="RPT233" s="14"/>
      <c r="RPU233" s="14"/>
      <c r="RPV233" s="14"/>
      <c r="RPW233" s="14"/>
      <c r="RPX233" s="14"/>
      <c r="RPY233" s="14"/>
      <c r="RPZ233" s="14"/>
      <c r="RQA233" s="14"/>
      <c r="RQB233" s="14"/>
      <c r="RQC233" s="14"/>
      <c r="RQD233" s="14"/>
      <c r="RQE233" s="14"/>
      <c r="RQF233" s="14"/>
      <c r="RQG233" s="14"/>
      <c r="RQH233" s="14"/>
      <c r="RQI233" s="14"/>
      <c r="RQJ233" s="14"/>
      <c r="RQK233" s="14"/>
      <c r="RQL233" s="14"/>
      <c r="RQM233" s="14"/>
      <c r="RQN233" s="14"/>
      <c r="RQO233" s="14"/>
      <c r="RQP233" s="14"/>
      <c r="RQQ233" s="14"/>
      <c r="RQR233" s="14"/>
      <c r="RQS233" s="14"/>
      <c r="RQT233" s="14"/>
      <c r="RQU233" s="14"/>
      <c r="RQV233" s="14"/>
      <c r="RQW233" s="14"/>
      <c r="RQX233" s="14"/>
      <c r="RQY233" s="14"/>
      <c r="RQZ233" s="14"/>
      <c r="RRA233" s="14"/>
      <c r="RRB233" s="14"/>
      <c r="RRC233" s="14"/>
      <c r="RRD233" s="14"/>
      <c r="RRE233" s="14"/>
      <c r="RRF233" s="14"/>
      <c r="RRG233" s="14"/>
      <c r="RRH233" s="14"/>
      <c r="RRI233" s="14"/>
      <c r="RRJ233" s="14"/>
      <c r="RRK233" s="14"/>
      <c r="RRL233" s="14"/>
      <c r="RRM233" s="14"/>
      <c r="RRN233" s="14"/>
      <c r="RRO233" s="14"/>
      <c r="RRP233" s="14"/>
      <c r="RRQ233" s="14"/>
      <c r="RRR233" s="14"/>
      <c r="RRS233" s="14"/>
      <c r="RRT233" s="14"/>
      <c r="RRU233" s="14"/>
      <c r="RRV233" s="14"/>
      <c r="RRW233" s="14"/>
      <c r="RRX233" s="14"/>
      <c r="RRY233" s="14"/>
      <c r="RRZ233" s="14"/>
      <c r="RSA233" s="14"/>
      <c r="RSB233" s="14"/>
      <c r="RSC233" s="14"/>
      <c r="RSD233" s="14"/>
      <c r="RSE233" s="14"/>
      <c r="RSF233" s="14"/>
      <c r="RSG233" s="14"/>
      <c r="RSH233" s="14"/>
      <c r="RSI233" s="14"/>
      <c r="RSJ233" s="14"/>
      <c r="RSK233" s="14"/>
      <c r="RSL233" s="14"/>
      <c r="RSM233" s="14"/>
      <c r="RSN233" s="14"/>
      <c r="RSO233" s="14"/>
      <c r="RSP233" s="14"/>
      <c r="RSQ233" s="14"/>
      <c r="RSR233" s="14"/>
      <c r="RSS233" s="14"/>
      <c r="RST233" s="14"/>
      <c r="RSU233" s="14"/>
      <c r="RSV233" s="14"/>
      <c r="RSW233" s="14"/>
      <c r="RSX233" s="14"/>
      <c r="RSY233" s="14"/>
      <c r="RSZ233" s="14"/>
      <c r="RTA233" s="14"/>
      <c r="RTB233" s="14"/>
      <c r="RTC233" s="14"/>
      <c r="RTD233" s="14"/>
      <c r="RTE233" s="14"/>
      <c r="RTF233" s="14"/>
      <c r="RTG233" s="14"/>
      <c r="RTH233" s="14"/>
      <c r="RTI233" s="14"/>
      <c r="RTJ233" s="14"/>
      <c r="RTK233" s="14"/>
      <c r="RTL233" s="14"/>
      <c r="RTM233" s="14"/>
      <c r="RTN233" s="14"/>
      <c r="RTO233" s="14"/>
      <c r="RTP233" s="14"/>
      <c r="RTQ233" s="14"/>
      <c r="RTR233" s="14"/>
      <c r="RTS233" s="14"/>
      <c r="RTT233" s="14"/>
      <c r="RTU233" s="14"/>
      <c r="RTV233" s="14"/>
      <c r="RTW233" s="14"/>
      <c r="RTX233" s="14"/>
      <c r="RTY233" s="14"/>
      <c r="RTZ233" s="14"/>
      <c r="RUA233" s="14"/>
      <c r="RUB233" s="14"/>
      <c r="RUC233" s="14"/>
      <c r="RUD233" s="14"/>
      <c r="RUE233" s="14"/>
      <c r="RUF233" s="14"/>
      <c r="RUG233" s="14"/>
      <c r="RUH233" s="14"/>
      <c r="RUI233" s="14"/>
      <c r="RUJ233" s="14"/>
      <c r="RUK233" s="14"/>
      <c r="RUL233" s="14"/>
      <c r="RUM233" s="14"/>
      <c r="RUN233" s="14"/>
      <c r="RUO233" s="14"/>
      <c r="RUP233" s="14"/>
      <c r="RUQ233" s="14"/>
      <c r="RUR233" s="14"/>
      <c r="RUS233" s="14"/>
      <c r="RUT233" s="14"/>
      <c r="RUU233" s="14"/>
      <c r="RUV233" s="14"/>
      <c r="RUW233" s="14"/>
      <c r="RUX233" s="14"/>
      <c r="RUY233" s="14"/>
      <c r="RUZ233" s="14"/>
      <c r="RVA233" s="14"/>
      <c r="RVB233" s="14"/>
      <c r="RVC233" s="14"/>
      <c r="RVD233" s="14"/>
      <c r="RVE233" s="14"/>
      <c r="RVF233" s="14"/>
      <c r="RVG233" s="14"/>
      <c r="RVH233" s="14"/>
      <c r="RVI233" s="14"/>
      <c r="RVJ233" s="14"/>
      <c r="RVK233" s="14"/>
      <c r="RVL233" s="14"/>
      <c r="RVM233" s="14"/>
      <c r="RVN233" s="14"/>
      <c r="RVO233" s="14"/>
      <c r="RVP233" s="14"/>
      <c r="RVQ233" s="14"/>
      <c r="RVR233" s="14"/>
      <c r="RVS233" s="14"/>
      <c r="RVT233" s="14"/>
      <c r="RVU233" s="14"/>
      <c r="RVV233" s="14"/>
      <c r="RVW233" s="14"/>
      <c r="RVX233" s="14"/>
      <c r="RVY233" s="14"/>
      <c r="RVZ233" s="14"/>
      <c r="RWA233" s="14"/>
      <c r="RWB233" s="14"/>
      <c r="RWC233" s="14"/>
      <c r="RWD233" s="14"/>
      <c r="RWE233" s="14"/>
      <c r="RWF233" s="14"/>
      <c r="RWG233" s="14"/>
      <c r="RWH233" s="14"/>
      <c r="RWI233" s="14"/>
      <c r="RWJ233" s="14"/>
      <c r="RWK233" s="14"/>
      <c r="RWL233" s="14"/>
      <c r="RWM233" s="14"/>
      <c r="RWN233" s="14"/>
      <c r="RWO233" s="14"/>
      <c r="RWP233" s="14"/>
      <c r="RWQ233" s="14"/>
      <c r="RWR233" s="14"/>
      <c r="RWS233" s="14"/>
      <c r="RWT233" s="14"/>
      <c r="RWU233" s="14"/>
      <c r="RWV233" s="14"/>
      <c r="RWW233" s="14"/>
      <c r="RWX233" s="14"/>
      <c r="RWY233" s="14"/>
      <c r="RWZ233" s="14"/>
      <c r="RXA233" s="14"/>
      <c r="RXB233" s="14"/>
      <c r="RXC233" s="14"/>
      <c r="RXD233" s="14"/>
      <c r="RXE233" s="14"/>
      <c r="RXF233" s="14"/>
      <c r="RXG233" s="14"/>
      <c r="RXH233" s="14"/>
      <c r="RXI233" s="14"/>
      <c r="RXJ233" s="14"/>
      <c r="RXK233" s="14"/>
      <c r="RXL233" s="14"/>
      <c r="RXM233" s="14"/>
      <c r="RXN233" s="14"/>
      <c r="RXO233" s="14"/>
      <c r="RXP233" s="14"/>
      <c r="RXQ233" s="14"/>
      <c r="RXR233" s="14"/>
      <c r="RXS233" s="14"/>
      <c r="RXT233" s="14"/>
      <c r="RXU233" s="14"/>
      <c r="RXV233" s="14"/>
      <c r="RXW233" s="14"/>
      <c r="RXX233" s="14"/>
      <c r="RXY233" s="14"/>
      <c r="RXZ233" s="14"/>
      <c r="RYA233" s="14"/>
      <c r="RYB233" s="14"/>
      <c r="RYC233" s="14"/>
      <c r="RYD233" s="14"/>
      <c r="RYE233" s="14"/>
      <c r="RYF233" s="14"/>
      <c r="RYG233" s="14"/>
      <c r="RYH233" s="14"/>
      <c r="RYI233" s="14"/>
      <c r="RYJ233" s="14"/>
      <c r="RYK233" s="14"/>
      <c r="RYL233" s="14"/>
      <c r="RYM233" s="14"/>
      <c r="RYN233" s="14"/>
      <c r="RYO233" s="14"/>
      <c r="RYP233" s="14"/>
      <c r="RYQ233" s="14"/>
      <c r="RYR233" s="14"/>
      <c r="RYS233" s="14"/>
      <c r="RYT233" s="14"/>
      <c r="RYU233" s="14"/>
      <c r="RYV233" s="14"/>
      <c r="RYW233" s="14"/>
      <c r="RYX233" s="14"/>
      <c r="RYY233" s="14"/>
      <c r="RYZ233" s="14"/>
      <c r="RZA233" s="14"/>
      <c r="RZB233" s="14"/>
      <c r="RZC233" s="14"/>
      <c r="RZD233" s="14"/>
      <c r="RZE233" s="14"/>
      <c r="RZF233" s="14"/>
      <c r="RZG233" s="14"/>
      <c r="RZH233" s="14"/>
      <c r="RZI233" s="14"/>
      <c r="RZJ233" s="14"/>
      <c r="RZK233" s="14"/>
      <c r="RZL233" s="14"/>
      <c r="RZM233" s="14"/>
      <c r="RZN233" s="14"/>
      <c r="RZO233" s="14"/>
      <c r="RZP233" s="14"/>
      <c r="RZQ233" s="14"/>
      <c r="RZR233" s="14"/>
      <c r="RZS233" s="14"/>
      <c r="RZT233" s="14"/>
      <c r="RZU233" s="14"/>
      <c r="RZV233" s="14"/>
      <c r="RZW233" s="14"/>
      <c r="RZX233" s="14"/>
      <c r="RZY233" s="14"/>
      <c r="RZZ233" s="14"/>
      <c r="SAA233" s="14"/>
      <c r="SAB233" s="14"/>
      <c r="SAC233" s="14"/>
      <c r="SAD233" s="14"/>
      <c r="SAE233" s="14"/>
      <c r="SAF233" s="14"/>
      <c r="SAG233" s="14"/>
      <c r="SAH233" s="14"/>
      <c r="SAI233" s="14"/>
      <c r="SAJ233" s="14"/>
      <c r="SAK233" s="14"/>
      <c r="SAL233" s="14"/>
      <c r="SAM233" s="14"/>
      <c r="SAN233" s="14"/>
      <c r="SAO233" s="14"/>
      <c r="SAP233" s="14"/>
      <c r="SAQ233" s="14"/>
      <c r="SAR233" s="14"/>
      <c r="SAS233" s="14"/>
      <c r="SAT233" s="14"/>
      <c r="SAU233" s="14"/>
      <c r="SAV233" s="14"/>
      <c r="SAW233" s="14"/>
      <c r="SAX233" s="14"/>
      <c r="SAY233" s="14"/>
      <c r="SAZ233" s="14"/>
      <c r="SBA233" s="14"/>
      <c r="SBB233" s="14"/>
      <c r="SBC233" s="14"/>
      <c r="SBD233" s="14"/>
      <c r="SBE233" s="14"/>
      <c r="SBF233" s="14"/>
      <c r="SBG233" s="14"/>
      <c r="SBH233" s="14"/>
      <c r="SBI233" s="14"/>
      <c r="SBJ233" s="14"/>
      <c r="SBK233" s="14"/>
      <c r="SBL233" s="14"/>
      <c r="SBM233" s="14"/>
      <c r="SBN233" s="14"/>
      <c r="SBO233" s="14"/>
      <c r="SBP233" s="14"/>
      <c r="SBQ233" s="14"/>
      <c r="SBR233" s="14"/>
      <c r="SBS233" s="14"/>
      <c r="SBT233" s="14"/>
      <c r="SBU233" s="14"/>
      <c r="SBV233" s="14"/>
      <c r="SBW233" s="14"/>
      <c r="SBX233" s="14"/>
      <c r="SBY233" s="14"/>
      <c r="SBZ233" s="14"/>
      <c r="SCA233" s="14"/>
      <c r="SCB233" s="14"/>
      <c r="SCC233" s="14"/>
      <c r="SCD233" s="14"/>
      <c r="SCE233" s="14"/>
      <c r="SCF233" s="14"/>
      <c r="SCG233" s="14"/>
      <c r="SCH233" s="14"/>
      <c r="SCI233" s="14"/>
      <c r="SCJ233" s="14"/>
      <c r="SCK233" s="14"/>
      <c r="SCL233" s="14"/>
      <c r="SCM233" s="14"/>
      <c r="SCN233" s="14"/>
      <c r="SCO233" s="14"/>
      <c r="SCP233" s="14"/>
      <c r="SCQ233" s="14"/>
      <c r="SCR233" s="14"/>
      <c r="SCS233" s="14"/>
      <c r="SCT233" s="14"/>
      <c r="SCU233" s="14"/>
      <c r="SCV233" s="14"/>
      <c r="SCW233" s="14"/>
      <c r="SCX233" s="14"/>
      <c r="SCY233" s="14"/>
      <c r="SCZ233" s="14"/>
      <c r="SDA233" s="14"/>
      <c r="SDB233" s="14"/>
      <c r="SDC233" s="14"/>
      <c r="SDD233" s="14"/>
      <c r="SDE233" s="14"/>
      <c r="SDF233" s="14"/>
      <c r="SDG233" s="14"/>
      <c r="SDH233" s="14"/>
      <c r="SDI233" s="14"/>
      <c r="SDJ233" s="14"/>
      <c r="SDK233" s="14"/>
      <c r="SDL233" s="14"/>
      <c r="SDM233" s="14"/>
      <c r="SDN233" s="14"/>
      <c r="SDO233" s="14"/>
      <c r="SDP233" s="14"/>
      <c r="SDQ233" s="14"/>
      <c r="SDR233" s="14"/>
      <c r="SDS233" s="14"/>
      <c r="SDT233" s="14"/>
      <c r="SDU233" s="14"/>
      <c r="SDV233" s="14"/>
      <c r="SDW233" s="14"/>
      <c r="SDX233" s="14"/>
      <c r="SDY233" s="14"/>
      <c r="SDZ233" s="14"/>
      <c r="SEA233" s="14"/>
      <c r="SEB233" s="14"/>
      <c r="SEC233" s="14"/>
      <c r="SED233" s="14"/>
      <c r="SEE233" s="14"/>
      <c r="SEF233" s="14"/>
      <c r="SEG233" s="14"/>
      <c r="SEH233" s="14"/>
      <c r="SEI233" s="14"/>
      <c r="SEJ233" s="14"/>
      <c r="SEK233" s="14"/>
      <c r="SEL233" s="14"/>
      <c r="SEM233" s="14"/>
      <c r="SEN233" s="14"/>
      <c r="SEO233" s="14"/>
      <c r="SEP233" s="14"/>
      <c r="SEQ233" s="14"/>
      <c r="SER233" s="14"/>
      <c r="SES233" s="14"/>
      <c r="SET233" s="14"/>
      <c r="SEU233" s="14"/>
      <c r="SEV233" s="14"/>
      <c r="SEW233" s="14"/>
      <c r="SEX233" s="14"/>
      <c r="SEY233" s="14"/>
      <c r="SEZ233" s="14"/>
      <c r="SFA233" s="14"/>
      <c r="SFB233" s="14"/>
      <c r="SFC233" s="14"/>
      <c r="SFD233" s="14"/>
      <c r="SFE233" s="14"/>
      <c r="SFF233" s="14"/>
      <c r="SFG233" s="14"/>
      <c r="SFH233" s="14"/>
      <c r="SFI233" s="14"/>
      <c r="SFJ233" s="14"/>
      <c r="SFK233" s="14"/>
      <c r="SFL233" s="14"/>
      <c r="SFM233" s="14"/>
      <c r="SFN233" s="14"/>
      <c r="SFO233" s="14"/>
      <c r="SFP233" s="14"/>
      <c r="SFQ233" s="14"/>
      <c r="SFR233" s="14"/>
      <c r="SFS233" s="14"/>
      <c r="SFT233" s="14"/>
      <c r="SFU233" s="14"/>
      <c r="SFV233" s="14"/>
      <c r="SFW233" s="14"/>
      <c r="SFX233" s="14"/>
      <c r="SFY233" s="14"/>
      <c r="SFZ233" s="14"/>
      <c r="SGA233" s="14"/>
      <c r="SGB233" s="14"/>
      <c r="SGC233" s="14"/>
      <c r="SGD233" s="14"/>
      <c r="SGE233" s="14"/>
      <c r="SGF233" s="14"/>
      <c r="SGG233" s="14"/>
      <c r="SGH233" s="14"/>
      <c r="SGI233" s="14"/>
      <c r="SGJ233" s="14"/>
      <c r="SGK233" s="14"/>
      <c r="SGL233" s="14"/>
      <c r="SGM233" s="14"/>
      <c r="SGN233" s="14"/>
      <c r="SGO233" s="14"/>
      <c r="SGP233" s="14"/>
      <c r="SGQ233" s="14"/>
      <c r="SGR233" s="14"/>
      <c r="SGS233" s="14"/>
      <c r="SGT233" s="14"/>
      <c r="SGU233" s="14"/>
      <c r="SGV233" s="14"/>
      <c r="SGW233" s="14"/>
      <c r="SGX233" s="14"/>
      <c r="SGY233" s="14"/>
      <c r="SGZ233" s="14"/>
      <c r="SHA233" s="14"/>
      <c r="SHB233" s="14"/>
      <c r="SHC233" s="14"/>
      <c r="SHD233" s="14"/>
      <c r="SHE233" s="14"/>
      <c r="SHF233" s="14"/>
      <c r="SHG233" s="14"/>
      <c r="SHH233" s="14"/>
      <c r="SHI233" s="14"/>
      <c r="SHJ233" s="14"/>
      <c r="SHK233" s="14"/>
      <c r="SHL233" s="14"/>
      <c r="SHM233" s="14"/>
      <c r="SHN233" s="14"/>
      <c r="SHO233" s="14"/>
      <c r="SHP233" s="14"/>
      <c r="SHQ233" s="14"/>
      <c r="SHR233" s="14"/>
      <c r="SHS233" s="14"/>
      <c r="SHT233" s="14"/>
      <c r="SHU233" s="14"/>
      <c r="SHV233" s="14"/>
      <c r="SHW233" s="14"/>
      <c r="SHX233" s="14"/>
      <c r="SHY233" s="14"/>
      <c r="SHZ233" s="14"/>
      <c r="SIA233" s="14"/>
      <c r="SIB233" s="14"/>
      <c r="SIC233" s="14"/>
      <c r="SID233" s="14"/>
      <c r="SIE233" s="14"/>
      <c r="SIF233" s="14"/>
      <c r="SIG233" s="14"/>
      <c r="SIH233" s="14"/>
      <c r="SII233" s="14"/>
      <c r="SIJ233" s="14"/>
      <c r="SIK233" s="14"/>
      <c r="SIL233" s="14"/>
      <c r="SIM233" s="14"/>
      <c r="SIN233" s="14"/>
      <c r="SIO233" s="14"/>
      <c r="SIP233" s="14"/>
      <c r="SIQ233" s="14"/>
      <c r="SIR233" s="14"/>
      <c r="SIS233" s="14"/>
      <c r="SIT233" s="14"/>
      <c r="SIU233" s="14"/>
      <c r="SIV233" s="14"/>
      <c r="SIW233" s="14"/>
      <c r="SIX233" s="14"/>
      <c r="SIY233" s="14"/>
      <c r="SIZ233" s="14"/>
      <c r="SJA233" s="14"/>
      <c r="SJB233" s="14"/>
      <c r="SJC233" s="14"/>
      <c r="SJD233" s="14"/>
      <c r="SJE233" s="14"/>
      <c r="SJF233" s="14"/>
      <c r="SJG233" s="14"/>
      <c r="SJH233" s="14"/>
      <c r="SJI233" s="14"/>
      <c r="SJJ233" s="14"/>
      <c r="SJK233" s="14"/>
      <c r="SJL233" s="14"/>
      <c r="SJM233" s="14"/>
      <c r="SJN233" s="14"/>
      <c r="SJO233" s="14"/>
      <c r="SJP233" s="14"/>
      <c r="SJQ233" s="14"/>
      <c r="SJR233" s="14"/>
      <c r="SJS233" s="14"/>
      <c r="SJT233" s="14"/>
      <c r="SJU233" s="14"/>
      <c r="SJV233" s="14"/>
      <c r="SJW233" s="14"/>
      <c r="SJX233" s="14"/>
      <c r="SJY233" s="14"/>
      <c r="SJZ233" s="14"/>
      <c r="SKA233" s="14"/>
      <c r="SKB233" s="14"/>
      <c r="SKC233" s="14"/>
      <c r="SKD233" s="14"/>
      <c r="SKE233" s="14"/>
      <c r="SKF233" s="14"/>
      <c r="SKG233" s="14"/>
      <c r="SKH233" s="14"/>
      <c r="SKI233" s="14"/>
      <c r="SKJ233" s="14"/>
      <c r="SKK233" s="14"/>
      <c r="SKL233" s="14"/>
      <c r="SKM233" s="14"/>
      <c r="SKN233" s="14"/>
      <c r="SKO233" s="14"/>
      <c r="SKP233" s="14"/>
      <c r="SKQ233" s="14"/>
      <c r="SKR233" s="14"/>
      <c r="SKS233" s="14"/>
      <c r="SKT233" s="14"/>
      <c r="SKU233" s="14"/>
      <c r="SKV233" s="14"/>
      <c r="SKW233" s="14"/>
      <c r="SKX233" s="14"/>
      <c r="SKY233" s="14"/>
      <c r="SKZ233" s="14"/>
      <c r="SLA233" s="14"/>
      <c r="SLB233" s="14"/>
      <c r="SLC233" s="14"/>
      <c r="SLD233" s="14"/>
      <c r="SLE233" s="14"/>
      <c r="SLF233" s="14"/>
      <c r="SLG233" s="14"/>
      <c r="SLH233" s="14"/>
      <c r="SLI233" s="14"/>
      <c r="SLJ233" s="14"/>
      <c r="SLK233" s="14"/>
      <c r="SLL233" s="14"/>
      <c r="SLM233" s="14"/>
      <c r="SLN233" s="14"/>
      <c r="SLO233" s="14"/>
      <c r="SLP233" s="14"/>
      <c r="SLQ233" s="14"/>
      <c r="SLR233" s="14"/>
      <c r="SLS233" s="14"/>
      <c r="SLT233" s="14"/>
      <c r="SLU233" s="14"/>
      <c r="SLV233" s="14"/>
      <c r="SLW233" s="14"/>
      <c r="SLX233" s="14"/>
      <c r="SLY233" s="14"/>
      <c r="SLZ233" s="14"/>
      <c r="SMA233" s="14"/>
      <c r="SMB233" s="14"/>
      <c r="SMC233" s="14"/>
      <c r="SMD233" s="14"/>
      <c r="SME233" s="14"/>
      <c r="SMF233" s="14"/>
      <c r="SMG233" s="14"/>
      <c r="SMH233" s="14"/>
      <c r="SMI233" s="14"/>
      <c r="SMJ233" s="14"/>
      <c r="SMK233" s="14"/>
      <c r="SML233" s="14"/>
      <c r="SMM233" s="14"/>
      <c r="SMN233" s="14"/>
      <c r="SMO233" s="14"/>
      <c r="SMP233" s="14"/>
      <c r="SMQ233" s="14"/>
      <c r="SMR233" s="14"/>
      <c r="SMS233" s="14"/>
      <c r="SMT233" s="14"/>
      <c r="SMU233" s="14"/>
      <c r="SMV233" s="14"/>
      <c r="SMW233" s="14"/>
      <c r="SMX233" s="14"/>
      <c r="SMY233" s="14"/>
      <c r="SMZ233" s="14"/>
      <c r="SNA233" s="14"/>
      <c r="SNB233" s="14"/>
      <c r="SNC233" s="14"/>
      <c r="SND233" s="14"/>
      <c r="SNE233" s="14"/>
      <c r="SNF233" s="14"/>
      <c r="SNG233" s="14"/>
      <c r="SNH233" s="14"/>
      <c r="SNI233" s="14"/>
      <c r="SNJ233" s="14"/>
      <c r="SNK233" s="14"/>
      <c r="SNL233" s="14"/>
      <c r="SNM233" s="14"/>
      <c r="SNN233" s="14"/>
      <c r="SNO233" s="14"/>
      <c r="SNP233" s="14"/>
      <c r="SNQ233" s="14"/>
      <c r="SNR233" s="14"/>
      <c r="SNS233" s="14"/>
      <c r="SNT233" s="14"/>
      <c r="SNU233" s="14"/>
      <c r="SNV233" s="14"/>
      <c r="SNW233" s="14"/>
      <c r="SNX233" s="14"/>
      <c r="SNY233" s="14"/>
      <c r="SNZ233" s="14"/>
      <c r="SOA233" s="14"/>
      <c r="SOB233" s="14"/>
      <c r="SOC233" s="14"/>
      <c r="SOD233" s="14"/>
      <c r="SOE233" s="14"/>
      <c r="SOF233" s="14"/>
      <c r="SOG233" s="14"/>
      <c r="SOH233" s="14"/>
      <c r="SOI233" s="14"/>
      <c r="SOJ233" s="14"/>
      <c r="SOK233" s="14"/>
      <c r="SOL233" s="14"/>
      <c r="SOM233" s="14"/>
      <c r="SON233" s="14"/>
      <c r="SOO233" s="14"/>
      <c r="SOP233" s="14"/>
      <c r="SOQ233" s="14"/>
      <c r="SOR233" s="14"/>
      <c r="SOS233" s="14"/>
      <c r="SOT233" s="14"/>
      <c r="SOU233" s="14"/>
      <c r="SOV233" s="14"/>
      <c r="SOW233" s="14"/>
      <c r="SOX233" s="14"/>
      <c r="SOY233" s="14"/>
      <c r="SOZ233" s="14"/>
      <c r="SPA233" s="14"/>
      <c r="SPB233" s="14"/>
      <c r="SPC233" s="14"/>
      <c r="SPD233" s="14"/>
      <c r="SPE233" s="14"/>
      <c r="SPF233" s="14"/>
      <c r="SPG233" s="14"/>
      <c r="SPH233" s="14"/>
      <c r="SPI233" s="14"/>
      <c r="SPJ233" s="14"/>
      <c r="SPK233" s="14"/>
      <c r="SPL233" s="14"/>
      <c r="SPM233" s="14"/>
      <c r="SPN233" s="14"/>
      <c r="SPO233" s="14"/>
      <c r="SPP233" s="14"/>
      <c r="SPQ233" s="14"/>
      <c r="SPR233" s="14"/>
      <c r="SPS233" s="14"/>
      <c r="SPT233" s="14"/>
      <c r="SPU233" s="14"/>
      <c r="SPV233" s="14"/>
      <c r="SPW233" s="14"/>
      <c r="SPX233" s="14"/>
      <c r="SPY233" s="14"/>
      <c r="SPZ233" s="14"/>
      <c r="SQA233" s="14"/>
      <c r="SQB233" s="14"/>
      <c r="SQC233" s="14"/>
      <c r="SQD233" s="14"/>
      <c r="SQE233" s="14"/>
      <c r="SQF233" s="14"/>
      <c r="SQG233" s="14"/>
      <c r="SQH233" s="14"/>
      <c r="SQI233" s="14"/>
      <c r="SQJ233" s="14"/>
      <c r="SQK233" s="14"/>
      <c r="SQL233" s="14"/>
      <c r="SQM233" s="14"/>
      <c r="SQN233" s="14"/>
      <c r="SQO233" s="14"/>
      <c r="SQP233" s="14"/>
      <c r="SQQ233" s="14"/>
      <c r="SQR233" s="14"/>
      <c r="SQS233" s="14"/>
      <c r="SQT233" s="14"/>
      <c r="SQU233" s="14"/>
      <c r="SQV233" s="14"/>
      <c r="SQW233" s="14"/>
      <c r="SQX233" s="14"/>
      <c r="SQY233" s="14"/>
      <c r="SQZ233" s="14"/>
      <c r="SRA233" s="14"/>
      <c r="SRB233" s="14"/>
      <c r="SRC233" s="14"/>
      <c r="SRD233" s="14"/>
      <c r="SRE233" s="14"/>
      <c r="SRF233" s="14"/>
      <c r="SRG233" s="14"/>
      <c r="SRH233" s="14"/>
      <c r="SRI233" s="14"/>
      <c r="SRJ233" s="14"/>
      <c r="SRK233" s="14"/>
      <c r="SRL233" s="14"/>
      <c r="SRM233" s="14"/>
      <c r="SRN233" s="14"/>
      <c r="SRO233" s="14"/>
      <c r="SRP233" s="14"/>
      <c r="SRQ233" s="14"/>
      <c r="SRR233" s="14"/>
      <c r="SRS233" s="14"/>
      <c r="SRT233" s="14"/>
      <c r="SRU233" s="14"/>
      <c r="SRV233" s="14"/>
      <c r="SRW233" s="14"/>
      <c r="SRX233" s="14"/>
      <c r="SRY233" s="14"/>
      <c r="SRZ233" s="14"/>
      <c r="SSA233" s="14"/>
      <c r="SSB233" s="14"/>
      <c r="SSC233" s="14"/>
      <c r="SSD233" s="14"/>
      <c r="SSE233" s="14"/>
      <c r="SSF233" s="14"/>
      <c r="SSG233" s="14"/>
      <c r="SSH233" s="14"/>
      <c r="SSI233" s="14"/>
      <c r="SSJ233" s="14"/>
      <c r="SSK233" s="14"/>
      <c r="SSL233" s="14"/>
      <c r="SSM233" s="14"/>
      <c r="SSN233" s="14"/>
      <c r="SSO233" s="14"/>
      <c r="SSP233" s="14"/>
      <c r="SSQ233" s="14"/>
      <c r="SSR233" s="14"/>
      <c r="SSS233" s="14"/>
      <c r="SST233" s="14"/>
      <c r="SSU233" s="14"/>
      <c r="SSV233" s="14"/>
      <c r="SSW233" s="14"/>
      <c r="SSX233" s="14"/>
      <c r="SSY233" s="14"/>
      <c r="SSZ233" s="14"/>
      <c r="STA233" s="14"/>
      <c r="STB233" s="14"/>
      <c r="STC233" s="14"/>
      <c r="STD233" s="14"/>
      <c r="STE233" s="14"/>
      <c r="STF233" s="14"/>
      <c r="STG233" s="14"/>
      <c r="STH233" s="14"/>
      <c r="STI233" s="14"/>
      <c r="STJ233" s="14"/>
      <c r="STK233" s="14"/>
      <c r="STL233" s="14"/>
      <c r="STM233" s="14"/>
      <c r="STN233" s="14"/>
      <c r="STO233" s="14"/>
      <c r="STP233" s="14"/>
      <c r="STQ233" s="14"/>
      <c r="STR233" s="14"/>
      <c r="STS233" s="14"/>
      <c r="STT233" s="14"/>
      <c r="STU233" s="14"/>
      <c r="STV233" s="14"/>
      <c r="STW233" s="14"/>
      <c r="STX233" s="14"/>
      <c r="STY233" s="14"/>
      <c r="STZ233" s="14"/>
      <c r="SUA233" s="14"/>
      <c r="SUB233" s="14"/>
      <c r="SUC233" s="14"/>
      <c r="SUD233" s="14"/>
      <c r="SUE233" s="14"/>
      <c r="SUF233" s="14"/>
      <c r="SUG233" s="14"/>
      <c r="SUH233" s="14"/>
      <c r="SUI233" s="14"/>
      <c r="SUJ233" s="14"/>
      <c r="SUK233" s="14"/>
      <c r="SUL233" s="14"/>
      <c r="SUM233" s="14"/>
      <c r="SUN233" s="14"/>
      <c r="SUO233" s="14"/>
      <c r="SUP233" s="14"/>
      <c r="SUQ233" s="14"/>
      <c r="SUR233" s="14"/>
      <c r="SUS233" s="14"/>
      <c r="SUT233" s="14"/>
      <c r="SUU233" s="14"/>
      <c r="SUV233" s="14"/>
      <c r="SUW233" s="14"/>
      <c r="SUX233" s="14"/>
      <c r="SUY233" s="14"/>
      <c r="SUZ233" s="14"/>
      <c r="SVA233" s="14"/>
      <c r="SVB233" s="14"/>
      <c r="SVC233" s="14"/>
      <c r="SVD233" s="14"/>
      <c r="SVE233" s="14"/>
      <c r="SVF233" s="14"/>
      <c r="SVG233" s="14"/>
      <c r="SVH233" s="14"/>
      <c r="SVI233" s="14"/>
      <c r="SVJ233" s="14"/>
      <c r="SVK233" s="14"/>
      <c r="SVL233" s="14"/>
      <c r="SVM233" s="14"/>
      <c r="SVN233" s="14"/>
      <c r="SVO233" s="14"/>
      <c r="SVP233" s="14"/>
      <c r="SVQ233" s="14"/>
      <c r="SVR233" s="14"/>
      <c r="SVS233" s="14"/>
      <c r="SVT233" s="14"/>
      <c r="SVU233" s="14"/>
      <c r="SVV233" s="14"/>
      <c r="SVW233" s="14"/>
      <c r="SVX233" s="14"/>
      <c r="SVY233" s="14"/>
      <c r="SVZ233" s="14"/>
      <c r="SWA233" s="14"/>
      <c r="SWB233" s="14"/>
      <c r="SWC233" s="14"/>
      <c r="SWD233" s="14"/>
      <c r="SWE233" s="14"/>
      <c r="SWF233" s="14"/>
      <c r="SWG233" s="14"/>
      <c r="SWH233" s="14"/>
      <c r="SWI233" s="14"/>
      <c r="SWJ233" s="14"/>
      <c r="SWK233" s="14"/>
      <c r="SWL233" s="14"/>
      <c r="SWM233" s="14"/>
      <c r="SWN233" s="14"/>
      <c r="SWO233" s="14"/>
      <c r="SWP233" s="14"/>
      <c r="SWQ233" s="14"/>
      <c r="SWR233" s="14"/>
      <c r="SWS233" s="14"/>
      <c r="SWT233" s="14"/>
      <c r="SWU233" s="14"/>
      <c r="SWV233" s="14"/>
      <c r="SWW233" s="14"/>
      <c r="SWX233" s="14"/>
      <c r="SWY233" s="14"/>
      <c r="SWZ233" s="14"/>
      <c r="SXA233" s="14"/>
      <c r="SXB233" s="14"/>
      <c r="SXC233" s="14"/>
      <c r="SXD233" s="14"/>
      <c r="SXE233" s="14"/>
      <c r="SXF233" s="14"/>
      <c r="SXG233" s="14"/>
      <c r="SXH233" s="14"/>
      <c r="SXI233" s="14"/>
      <c r="SXJ233" s="14"/>
      <c r="SXK233" s="14"/>
      <c r="SXL233" s="14"/>
      <c r="SXM233" s="14"/>
      <c r="SXN233" s="14"/>
      <c r="SXO233" s="14"/>
      <c r="SXP233" s="14"/>
      <c r="SXQ233" s="14"/>
      <c r="SXR233" s="14"/>
      <c r="SXS233" s="14"/>
      <c r="SXT233" s="14"/>
      <c r="SXU233" s="14"/>
      <c r="SXV233" s="14"/>
      <c r="SXW233" s="14"/>
      <c r="SXX233" s="14"/>
      <c r="SXY233" s="14"/>
      <c r="SXZ233" s="14"/>
      <c r="SYA233" s="14"/>
      <c r="SYB233" s="14"/>
      <c r="SYC233" s="14"/>
      <c r="SYD233" s="14"/>
      <c r="SYE233" s="14"/>
      <c r="SYF233" s="14"/>
      <c r="SYG233" s="14"/>
      <c r="SYH233" s="14"/>
      <c r="SYI233" s="14"/>
      <c r="SYJ233" s="14"/>
      <c r="SYK233" s="14"/>
      <c r="SYL233" s="14"/>
      <c r="SYM233" s="14"/>
      <c r="SYN233" s="14"/>
      <c r="SYO233" s="14"/>
      <c r="SYP233" s="14"/>
      <c r="SYQ233" s="14"/>
      <c r="SYR233" s="14"/>
      <c r="SYS233" s="14"/>
      <c r="SYT233" s="14"/>
      <c r="SYU233" s="14"/>
      <c r="SYV233" s="14"/>
      <c r="SYW233" s="14"/>
      <c r="SYX233" s="14"/>
      <c r="SYY233" s="14"/>
      <c r="SYZ233" s="14"/>
      <c r="SZA233" s="14"/>
      <c r="SZB233" s="14"/>
      <c r="SZC233" s="14"/>
      <c r="SZD233" s="14"/>
      <c r="SZE233" s="14"/>
      <c r="SZF233" s="14"/>
      <c r="SZG233" s="14"/>
      <c r="SZH233" s="14"/>
      <c r="SZI233" s="14"/>
      <c r="SZJ233" s="14"/>
      <c r="SZK233" s="14"/>
      <c r="SZL233" s="14"/>
      <c r="SZM233" s="14"/>
      <c r="SZN233" s="14"/>
      <c r="SZO233" s="14"/>
      <c r="SZP233" s="14"/>
      <c r="SZQ233" s="14"/>
      <c r="SZR233" s="14"/>
      <c r="SZS233" s="14"/>
      <c r="SZT233" s="14"/>
      <c r="SZU233" s="14"/>
      <c r="SZV233" s="14"/>
      <c r="SZW233" s="14"/>
      <c r="SZX233" s="14"/>
      <c r="SZY233" s="14"/>
      <c r="SZZ233" s="14"/>
      <c r="TAA233" s="14"/>
      <c r="TAB233" s="14"/>
      <c r="TAC233" s="14"/>
      <c r="TAD233" s="14"/>
      <c r="TAE233" s="14"/>
      <c r="TAF233" s="14"/>
      <c r="TAG233" s="14"/>
      <c r="TAH233" s="14"/>
      <c r="TAI233" s="14"/>
      <c r="TAJ233" s="14"/>
      <c r="TAK233" s="14"/>
      <c r="TAL233" s="14"/>
      <c r="TAM233" s="14"/>
      <c r="TAN233" s="14"/>
      <c r="TAO233" s="14"/>
      <c r="TAP233" s="14"/>
      <c r="TAQ233" s="14"/>
      <c r="TAR233" s="14"/>
      <c r="TAS233" s="14"/>
      <c r="TAT233" s="14"/>
      <c r="TAU233" s="14"/>
      <c r="TAV233" s="14"/>
      <c r="TAW233" s="14"/>
      <c r="TAX233" s="14"/>
      <c r="TAY233" s="14"/>
      <c r="TAZ233" s="14"/>
      <c r="TBA233" s="14"/>
      <c r="TBB233" s="14"/>
      <c r="TBC233" s="14"/>
      <c r="TBD233" s="14"/>
      <c r="TBE233" s="14"/>
      <c r="TBF233" s="14"/>
      <c r="TBG233" s="14"/>
      <c r="TBH233" s="14"/>
      <c r="TBI233" s="14"/>
      <c r="TBJ233" s="14"/>
      <c r="TBK233" s="14"/>
      <c r="TBL233" s="14"/>
      <c r="TBM233" s="14"/>
      <c r="TBN233" s="14"/>
      <c r="TBO233" s="14"/>
      <c r="TBP233" s="14"/>
      <c r="TBQ233" s="14"/>
      <c r="TBR233" s="14"/>
      <c r="TBS233" s="14"/>
      <c r="TBT233" s="14"/>
      <c r="TBU233" s="14"/>
      <c r="TBV233" s="14"/>
      <c r="TBW233" s="14"/>
      <c r="TBX233" s="14"/>
      <c r="TBY233" s="14"/>
      <c r="TBZ233" s="14"/>
      <c r="TCA233" s="14"/>
      <c r="TCB233" s="14"/>
      <c r="TCC233" s="14"/>
      <c r="TCD233" s="14"/>
      <c r="TCE233" s="14"/>
      <c r="TCF233" s="14"/>
      <c r="TCG233" s="14"/>
      <c r="TCH233" s="14"/>
      <c r="TCI233" s="14"/>
      <c r="TCJ233" s="14"/>
      <c r="TCK233" s="14"/>
      <c r="TCL233" s="14"/>
      <c r="TCM233" s="14"/>
      <c r="TCN233" s="14"/>
      <c r="TCO233" s="14"/>
      <c r="TCP233" s="14"/>
      <c r="TCQ233" s="14"/>
      <c r="TCR233" s="14"/>
      <c r="TCS233" s="14"/>
      <c r="TCT233" s="14"/>
      <c r="TCU233" s="14"/>
      <c r="TCV233" s="14"/>
      <c r="TCW233" s="14"/>
      <c r="TCX233" s="14"/>
      <c r="TCY233" s="14"/>
      <c r="TCZ233" s="14"/>
      <c r="TDA233" s="14"/>
      <c r="TDB233" s="14"/>
      <c r="TDC233" s="14"/>
      <c r="TDD233" s="14"/>
      <c r="TDE233" s="14"/>
      <c r="TDF233" s="14"/>
      <c r="TDG233" s="14"/>
      <c r="TDH233" s="14"/>
      <c r="TDI233" s="14"/>
      <c r="TDJ233" s="14"/>
      <c r="TDK233" s="14"/>
      <c r="TDL233" s="14"/>
      <c r="TDM233" s="14"/>
      <c r="TDN233" s="14"/>
      <c r="TDO233" s="14"/>
      <c r="TDP233" s="14"/>
      <c r="TDQ233" s="14"/>
      <c r="TDR233" s="14"/>
      <c r="TDS233" s="14"/>
      <c r="TDT233" s="14"/>
      <c r="TDU233" s="14"/>
      <c r="TDV233" s="14"/>
      <c r="TDW233" s="14"/>
      <c r="TDX233" s="14"/>
      <c r="TDY233" s="14"/>
      <c r="TDZ233" s="14"/>
      <c r="TEA233" s="14"/>
      <c r="TEB233" s="14"/>
      <c r="TEC233" s="14"/>
      <c r="TED233" s="14"/>
      <c r="TEE233" s="14"/>
      <c r="TEF233" s="14"/>
      <c r="TEG233" s="14"/>
      <c r="TEH233" s="14"/>
      <c r="TEI233" s="14"/>
      <c r="TEJ233" s="14"/>
      <c r="TEK233" s="14"/>
      <c r="TEL233" s="14"/>
      <c r="TEM233" s="14"/>
      <c r="TEN233" s="14"/>
      <c r="TEO233" s="14"/>
      <c r="TEP233" s="14"/>
      <c r="TEQ233" s="14"/>
      <c r="TER233" s="14"/>
      <c r="TES233" s="14"/>
      <c r="TET233" s="14"/>
      <c r="TEU233" s="14"/>
      <c r="TEV233" s="14"/>
      <c r="TEW233" s="14"/>
      <c r="TEX233" s="14"/>
      <c r="TEY233" s="14"/>
      <c r="TEZ233" s="14"/>
      <c r="TFA233" s="14"/>
      <c r="TFB233" s="14"/>
      <c r="TFC233" s="14"/>
      <c r="TFD233" s="14"/>
      <c r="TFE233" s="14"/>
      <c r="TFF233" s="14"/>
      <c r="TFG233" s="14"/>
      <c r="TFH233" s="14"/>
      <c r="TFI233" s="14"/>
      <c r="TFJ233" s="14"/>
      <c r="TFK233" s="14"/>
      <c r="TFL233" s="14"/>
      <c r="TFM233" s="14"/>
      <c r="TFN233" s="14"/>
      <c r="TFO233" s="14"/>
      <c r="TFP233" s="14"/>
      <c r="TFQ233" s="14"/>
      <c r="TFR233" s="14"/>
      <c r="TFS233" s="14"/>
      <c r="TFT233" s="14"/>
      <c r="TFU233" s="14"/>
      <c r="TFV233" s="14"/>
      <c r="TFW233" s="14"/>
      <c r="TFX233" s="14"/>
      <c r="TFY233" s="14"/>
      <c r="TFZ233" s="14"/>
      <c r="TGA233" s="14"/>
      <c r="TGB233" s="14"/>
      <c r="TGC233" s="14"/>
      <c r="TGD233" s="14"/>
      <c r="TGE233" s="14"/>
      <c r="TGF233" s="14"/>
      <c r="TGG233" s="14"/>
      <c r="TGH233" s="14"/>
      <c r="TGI233" s="14"/>
      <c r="TGJ233" s="14"/>
      <c r="TGK233" s="14"/>
      <c r="TGL233" s="14"/>
      <c r="TGM233" s="14"/>
      <c r="TGN233" s="14"/>
      <c r="TGO233" s="14"/>
      <c r="TGP233" s="14"/>
      <c r="TGQ233" s="14"/>
      <c r="TGR233" s="14"/>
      <c r="TGS233" s="14"/>
      <c r="TGT233" s="14"/>
      <c r="TGU233" s="14"/>
      <c r="TGV233" s="14"/>
      <c r="TGW233" s="14"/>
      <c r="TGX233" s="14"/>
      <c r="TGY233" s="14"/>
      <c r="TGZ233" s="14"/>
      <c r="THA233" s="14"/>
      <c r="THB233" s="14"/>
      <c r="THC233" s="14"/>
      <c r="THD233" s="14"/>
      <c r="THE233" s="14"/>
      <c r="THF233" s="14"/>
      <c r="THG233" s="14"/>
      <c r="THH233" s="14"/>
      <c r="THI233" s="14"/>
      <c r="THJ233" s="14"/>
      <c r="THK233" s="14"/>
      <c r="THL233" s="14"/>
      <c r="THM233" s="14"/>
      <c r="THN233" s="14"/>
      <c r="THO233" s="14"/>
      <c r="THP233" s="14"/>
      <c r="THQ233" s="14"/>
      <c r="THR233" s="14"/>
      <c r="THS233" s="14"/>
      <c r="THT233" s="14"/>
      <c r="THU233" s="14"/>
      <c r="THV233" s="14"/>
      <c r="THW233" s="14"/>
      <c r="THX233" s="14"/>
      <c r="THY233" s="14"/>
      <c r="THZ233" s="14"/>
      <c r="TIA233" s="14"/>
      <c r="TIB233" s="14"/>
      <c r="TIC233" s="14"/>
      <c r="TID233" s="14"/>
      <c r="TIE233" s="14"/>
      <c r="TIF233" s="14"/>
      <c r="TIG233" s="14"/>
      <c r="TIH233" s="14"/>
      <c r="TII233" s="14"/>
      <c r="TIJ233" s="14"/>
      <c r="TIK233" s="14"/>
      <c r="TIL233" s="14"/>
      <c r="TIM233" s="14"/>
      <c r="TIN233" s="14"/>
      <c r="TIO233" s="14"/>
      <c r="TIP233" s="14"/>
      <c r="TIQ233" s="14"/>
      <c r="TIR233" s="14"/>
      <c r="TIS233" s="14"/>
      <c r="TIT233" s="14"/>
      <c r="TIU233" s="14"/>
      <c r="TIV233" s="14"/>
      <c r="TIW233" s="14"/>
      <c r="TIX233" s="14"/>
      <c r="TIY233" s="14"/>
      <c r="TIZ233" s="14"/>
      <c r="TJA233" s="14"/>
      <c r="TJB233" s="14"/>
      <c r="TJC233" s="14"/>
      <c r="TJD233" s="14"/>
      <c r="TJE233" s="14"/>
      <c r="TJF233" s="14"/>
      <c r="TJG233" s="14"/>
      <c r="TJH233" s="14"/>
      <c r="TJI233" s="14"/>
      <c r="TJJ233" s="14"/>
      <c r="TJK233" s="14"/>
      <c r="TJL233" s="14"/>
      <c r="TJM233" s="14"/>
      <c r="TJN233" s="14"/>
      <c r="TJO233" s="14"/>
      <c r="TJP233" s="14"/>
      <c r="TJQ233" s="14"/>
      <c r="TJR233" s="14"/>
      <c r="TJS233" s="14"/>
      <c r="TJT233" s="14"/>
      <c r="TJU233" s="14"/>
      <c r="TJV233" s="14"/>
      <c r="TJW233" s="14"/>
      <c r="TJX233" s="14"/>
      <c r="TJY233" s="14"/>
      <c r="TJZ233" s="14"/>
      <c r="TKA233" s="14"/>
      <c r="TKB233" s="14"/>
      <c r="TKC233" s="14"/>
      <c r="TKD233" s="14"/>
      <c r="TKE233" s="14"/>
      <c r="TKF233" s="14"/>
      <c r="TKG233" s="14"/>
      <c r="TKH233" s="14"/>
      <c r="TKI233" s="14"/>
      <c r="TKJ233" s="14"/>
      <c r="TKK233" s="14"/>
      <c r="TKL233" s="14"/>
      <c r="TKM233" s="14"/>
      <c r="TKN233" s="14"/>
      <c r="TKO233" s="14"/>
      <c r="TKP233" s="14"/>
      <c r="TKQ233" s="14"/>
      <c r="TKR233" s="14"/>
      <c r="TKS233" s="14"/>
      <c r="TKT233" s="14"/>
      <c r="TKU233" s="14"/>
      <c r="TKV233" s="14"/>
      <c r="TKW233" s="14"/>
      <c r="TKX233" s="14"/>
      <c r="TKY233" s="14"/>
      <c r="TKZ233" s="14"/>
      <c r="TLA233" s="14"/>
      <c r="TLB233" s="14"/>
      <c r="TLC233" s="14"/>
      <c r="TLD233" s="14"/>
      <c r="TLE233" s="14"/>
      <c r="TLF233" s="14"/>
      <c r="TLG233" s="14"/>
      <c r="TLH233" s="14"/>
      <c r="TLI233" s="14"/>
      <c r="TLJ233" s="14"/>
      <c r="TLK233" s="14"/>
      <c r="TLL233" s="14"/>
      <c r="TLM233" s="14"/>
      <c r="TLN233" s="14"/>
      <c r="TLO233" s="14"/>
      <c r="TLP233" s="14"/>
      <c r="TLQ233" s="14"/>
      <c r="TLR233" s="14"/>
      <c r="TLS233" s="14"/>
      <c r="TLT233" s="14"/>
      <c r="TLU233" s="14"/>
      <c r="TLV233" s="14"/>
      <c r="TLW233" s="14"/>
      <c r="TLX233" s="14"/>
      <c r="TLY233" s="14"/>
      <c r="TLZ233" s="14"/>
      <c r="TMA233" s="14"/>
      <c r="TMB233" s="14"/>
      <c r="TMC233" s="14"/>
      <c r="TMD233" s="14"/>
      <c r="TME233" s="14"/>
      <c r="TMF233" s="14"/>
      <c r="TMG233" s="14"/>
      <c r="TMH233" s="14"/>
      <c r="TMI233" s="14"/>
      <c r="TMJ233" s="14"/>
      <c r="TMK233" s="14"/>
      <c r="TML233" s="14"/>
      <c r="TMM233" s="14"/>
      <c r="TMN233" s="14"/>
      <c r="TMO233" s="14"/>
      <c r="TMP233" s="14"/>
      <c r="TMQ233" s="14"/>
      <c r="TMR233" s="14"/>
      <c r="TMS233" s="14"/>
      <c r="TMT233" s="14"/>
      <c r="TMU233" s="14"/>
      <c r="TMV233" s="14"/>
      <c r="TMW233" s="14"/>
      <c r="TMX233" s="14"/>
      <c r="TMY233" s="14"/>
      <c r="TMZ233" s="14"/>
      <c r="TNA233" s="14"/>
      <c r="TNB233" s="14"/>
      <c r="TNC233" s="14"/>
      <c r="TND233" s="14"/>
      <c r="TNE233" s="14"/>
      <c r="TNF233" s="14"/>
      <c r="TNG233" s="14"/>
      <c r="TNH233" s="14"/>
      <c r="TNI233" s="14"/>
      <c r="TNJ233" s="14"/>
      <c r="TNK233" s="14"/>
      <c r="TNL233" s="14"/>
      <c r="TNM233" s="14"/>
      <c r="TNN233" s="14"/>
      <c r="TNO233" s="14"/>
      <c r="TNP233" s="14"/>
      <c r="TNQ233" s="14"/>
      <c r="TNR233" s="14"/>
      <c r="TNS233" s="14"/>
      <c r="TNT233" s="14"/>
      <c r="TNU233" s="14"/>
      <c r="TNV233" s="14"/>
      <c r="TNW233" s="14"/>
      <c r="TNX233" s="14"/>
      <c r="TNY233" s="14"/>
      <c r="TNZ233" s="14"/>
      <c r="TOA233" s="14"/>
      <c r="TOB233" s="14"/>
      <c r="TOC233" s="14"/>
      <c r="TOD233" s="14"/>
      <c r="TOE233" s="14"/>
      <c r="TOF233" s="14"/>
      <c r="TOG233" s="14"/>
      <c r="TOH233" s="14"/>
      <c r="TOI233" s="14"/>
      <c r="TOJ233" s="14"/>
      <c r="TOK233" s="14"/>
      <c r="TOL233" s="14"/>
      <c r="TOM233" s="14"/>
      <c r="TON233" s="14"/>
      <c r="TOO233" s="14"/>
      <c r="TOP233" s="14"/>
      <c r="TOQ233" s="14"/>
      <c r="TOR233" s="14"/>
      <c r="TOS233" s="14"/>
      <c r="TOT233" s="14"/>
      <c r="TOU233" s="14"/>
      <c r="TOV233" s="14"/>
      <c r="TOW233" s="14"/>
      <c r="TOX233" s="14"/>
      <c r="TOY233" s="14"/>
      <c r="TOZ233" s="14"/>
      <c r="TPA233" s="14"/>
      <c r="TPB233" s="14"/>
      <c r="TPC233" s="14"/>
      <c r="TPD233" s="14"/>
      <c r="TPE233" s="14"/>
      <c r="TPF233" s="14"/>
      <c r="TPG233" s="14"/>
      <c r="TPH233" s="14"/>
      <c r="TPI233" s="14"/>
      <c r="TPJ233" s="14"/>
      <c r="TPK233" s="14"/>
      <c r="TPL233" s="14"/>
      <c r="TPM233" s="14"/>
      <c r="TPN233" s="14"/>
      <c r="TPO233" s="14"/>
      <c r="TPP233" s="14"/>
      <c r="TPQ233" s="14"/>
      <c r="TPR233" s="14"/>
      <c r="TPS233" s="14"/>
      <c r="TPT233" s="14"/>
      <c r="TPU233" s="14"/>
      <c r="TPV233" s="14"/>
      <c r="TPW233" s="14"/>
      <c r="TPX233" s="14"/>
      <c r="TPY233" s="14"/>
      <c r="TPZ233" s="14"/>
      <c r="TQA233" s="14"/>
      <c r="TQB233" s="14"/>
      <c r="TQC233" s="14"/>
      <c r="TQD233" s="14"/>
      <c r="TQE233" s="14"/>
      <c r="TQF233" s="14"/>
      <c r="TQG233" s="14"/>
      <c r="TQH233" s="14"/>
      <c r="TQI233" s="14"/>
      <c r="TQJ233" s="14"/>
      <c r="TQK233" s="14"/>
      <c r="TQL233" s="14"/>
      <c r="TQM233" s="14"/>
      <c r="TQN233" s="14"/>
      <c r="TQO233" s="14"/>
      <c r="TQP233" s="14"/>
      <c r="TQQ233" s="14"/>
      <c r="TQR233" s="14"/>
      <c r="TQS233" s="14"/>
      <c r="TQT233" s="14"/>
      <c r="TQU233" s="14"/>
      <c r="TQV233" s="14"/>
      <c r="TQW233" s="14"/>
      <c r="TQX233" s="14"/>
      <c r="TQY233" s="14"/>
      <c r="TQZ233" s="14"/>
      <c r="TRA233" s="14"/>
      <c r="TRB233" s="14"/>
      <c r="TRC233" s="14"/>
      <c r="TRD233" s="14"/>
      <c r="TRE233" s="14"/>
      <c r="TRF233" s="14"/>
      <c r="TRG233" s="14"/>
      <c r="TRH233" s="14"/>
      <c r="TRI233" s="14"/>
      <c r="TRJ233" s="14"/>
      <c r="TRK233" s="14"/>
      <c r="TRL233" s="14"/>
      <c r="TRM233" s="14"/>
      <c r="TRN233" s="14"/>
      <c r="TRO233" s="14"/>
      <c r="TRP233" s="14"/>
      <c r="TRQ233" s="14"/>
      <c r="TRR233" s="14"/>
      <c r="TRS233" s="14"/>
      <c r="TRT233" s="14"/>
      <c r="TRU233" s="14"/>
      <c r="TRV233" s="14"/>
      <c r="TRW233" s="14"/>
      <c r="TRX233" s="14"/>
      <c r="TRY233" s="14"/>
      <c r="TRZ233" s="14"/>
      <c r="TSA233" s="14"/>
      <c r="TSB233" s="14"/>
      <c r="TSC233" s="14"/>
      <c r="TSD233" s="14"/>
      <c r="TSE233" s="14"/>
      <c r="TSF233" s="14"/>
      <c r="TSG233" s="14"/>
      <c r="TSH233" s="14"/>
      <c r="TSI233" s="14"/>
      <c r="TSJ233" s="14"/>
      <c r="TSK233" s="14"/>
      <c r="TSL233" s="14"/>
      <c r="TSM233" s="14"/>
      <c r="TSN233" s="14"/>
      <c r="TSO233" s="14"/>
      <c r="TSP233" s="14"/>
      <c r="TSQ233" s="14"/>
      <c r="TSR233" s="14"/>
      <c r="TSS233" s="14"/>
      <c r="TST233" s="14"/>
      <c r="TSU233" s="14"/>
      <c r="TSV233" s="14"/>
      <c r="TSW233" s="14"/>
      <c r="TSX233" s="14"/>
      <c r="TSY233" s="14"/>
      <c r="TSZ233" s="14"/>
      <c r="TTA233" s="14"/>
      <c r="TTB233" s="14"/>
      <c r="TTC233" s="14"/>
      <c r="TTD233" s="14"/>
      <c r="TTE233" s="14"/>
      <c r="TTF233" s="14"/>
      <c r="TTG233" s="14"/>
      <c r="TTH233" s="14"/>
      <c r="TTI233" s="14"/>
      <c r="TTJ233" s="14"/>
      <c r="TTK233" s="14"/>
      <c r="TTL233" s="14"/>
      <c r="TTM233" s="14"/>
      <c r="TTN233" s="14"/>
      <c r="TTO233" s="14"/>
      <c r="TTP233" s="14"/>
      <c r="TTQ233" s="14"/>
      <c r="TTR233" s="14"/>
      <c r="TTS233" s="14"/>
      <c r="TTT233" s="14"/>
      <c r="TTU233" s="14"/>
      <c r="TTV233" s="14"/>
      <c r="TTW233" s="14"/>
      <c r="TTX233" s="14"/>
      <c r="TTY233" s="14"/>
      <c r="TTZ233" s="14"/>
      <c r="TUA233" s="14"/>
      <c r="TUB233" s="14"/>
      <c r="TUC233" s="14"/>
      <c r="TUD233" s="14"/>
      <c r="TUE233" s="14"/>
      <c r="TUF233" s="14"/>
      <c r="TUG233" s="14"/>
      <c r="TUH233" s="14"/>
      <c r="TUI233" s="14"/>
      <c r="TUJ233" s="14"/>
      <c r="TUK233" s="14"/>
      <c r="TUL233" s="14"/>
      <c r="TUM233" s="14"/>
      <c r="TUN233" s="14"/>
      <c r="TUO233" s="14"/>
      <c r="TUP233" s="14"/>
      <c r="TUQ233" s="14"/>
      <c r="TUR233" s="14"/>
      <c r="TUS233" s="14"/>
      <c r="TUT233" s="14"/>
      <c r="TUU233" s="14"/>
      <c r="TUV233" s="14"/>
      <c r="TUW233" s="14"/>
      <c r="TUX233" s="14"/>
      <c r="TUY233" s="14"/>
      <c r="TUZ233" s="14"/>
      <c r="TVA233" s="14"/>
      <c r="TVB233" s="14"/>
      <c r="TVC233" s="14"/>
      <c r="TVD233" s="14"/>
      <c r="TVE233" s="14"/>
      <c r="TVF233" s="14"/>
      <c r="TVG233" s="14"/>
      <c r="TVH233" s="14"/>
      <c r="TVI233" s="14"/>
      <c r="TVJ233" s="14"/>
      <c r="TVK233" s="14"/>
      <c r="TVL233" s="14"/>
      <c r="TVM233" s="14"/>
      <c r="TVN233" s="14"/>
      <c r="TVO233" s="14"/>
      <c r="TVP233" s="14"/>
      <c r="TVQ233" s="14"/>
      <c r="TVR233" s="14"/>
      <c r="TVS233" s="14"/>
      <c r="TVT233" s="14"/>
      <c r="TVU233" s="14"/>
      <c r="TVV233" s="14"/>
      <c r="TVW233" s="14"/>
      <c r="TVX233" s="14"/>
      <c r="TVY233" s="14"/>
      <c r="TVZ233" s="14"/>
      <c r="TWA233" s="14"/>
      <c r="TWB233" s="14"/>
      <c r="TWC233" s="14"/>
      <c r="TWD233" s="14"/>
      <c r="TWE233" s="14"/>
      <c r="TWF233" s="14"/>
      <c r="TWG233" s="14"/>
      <c r="TWH233" s="14"/>
      <c r="TWI233" s="14"/>
      <c r="TWJ233" s="14"/>
      <c r="TWK233" s="14"/>
      <c r="TWL233" s="14"/>
      <c r="TWM233" s="14"/>
      <c r="TWN233" s="14"/>
      <c r="TWO233" s="14"/>
      <c r="TWP233" s="14"/>
      <c r="TWQ233" s="14"/>
      <c r="TWR233" s="14"/>
      <c r="TWS233" s="14"/>
      <c r="TWT233" s="14"/>
      <c r="TWU233" s="14"/>
      <c r="TWV233" s="14"/>
      <c r="TWW233" s="14"/>
      <c r="TWX233" s="14"/>
      <c r="TWY233" s="14"/>
      <c r="TWZ233" s="14"/>
      <c r="TXA233" s="14"/>
      <c r="TXB233" s="14"/>
      <c r="TXC233" s="14"/>
      <c r="TXD233" s="14"/>
      <c r="TXE233" s="14"/>
      <c r="TXF233" s="14"/>
      <c r="TXG233" s="14"/>
      <c r="TXH233" s="14"/>
      <c r="TXI233" s="14"/>
      <c r="TXJ233" s="14"/>
      <c r="TXK233" s="14"/>
      <c r="TXL233" s="14"/>
      <c r="TXM233" s="14"/>
      <c r="TXN233" s="14"/>
      <c r="TXO233" s="14"/>
      <c r="TXP233" s="14"/>
      <c r="TXQ233" s="14"/>
      <c r="TXR233" s="14"/>
      <c r="TXS233" s="14"/>
      <c r="TXT233" s="14"/>
      <c r="TXU233" s="14"/>
      <c r="TXV233" s="14"/>
      <c r="TXW233" s="14"/>
      <c r="TXX233" s="14"/>
      <c r="TXY233" s="14"/>
      <c r="TXZ233" s="14"/>
      <c r="TYA233" s="14"/>
      <c r="TYB233" s="14"/>
      <c r="TYC233" s="14"/>
      <c r="TYD233" s="14"/>
      <c r="TYE233" s="14"/>
      <c r="TYF233" s="14"/>
      <c r="TYG233" s="14"/>
      <c r="TYH233" s="14"/>
      <c r="TYI233" s="14"/>
      <c r="TYJ233" s="14"/>
      <c r="TYK233" s="14"/>
      <c r="TYL233" s="14"/>
      <c r="TYM233" s="14"/>
      <c r="TYN233" s="14"/>
      <c r="TYO233" s="14"/>
      <c r="TYP233" s="14"/>
      <c r="TYQ233" s="14"/>
      <c r="TYR233" s="14"/>
      <c r="TYS233" s="14"/>
      <c r="TYT233" s="14"/>
      <c r="TYU233" s="14"/>
      <c r="TYV233" s="14"/>
      <c r="TYW233" s="14"/>
      <c r="TYX233" s="14"/>
      <c r="TYY233" s="14"/>
      <c r="TYZ233" s="14"/>
      <c r="TZA233" s="14"/>
      <c r="TZB233" s="14"/>
      <c r="TZC233" s="14"/>
      <c r="TZD233" s="14"/>
      <c r="TZE233" s="14"/>
      <c r="TZF233" s="14"/>
      <c r="TZG233" s="14"/>
      <c r="TZH233" s="14"/>
      <c r="TZI233" s="14"/>
      <c r="TZJ233" s="14"/>
      <c r="TZK233" s="14"/>
      <c r="TZL233" s="14"/>
      <c r="TZM233" s="14"/>
      <c r="TZN233" s="14"/>
      <c r="TZO233" s="14"/>
      <c r="TZP233" s="14"/>
      <c r="TZQ233" s="14"/>
      <c r="TZR233" s="14"/>
      <c r="TZS233" s="14"/>
      <c r="TZT233" s="14"/>
      <c r="TZU233" s="14"/>
      <c r="TZV233" s="14"/>
      <c r="TZW233" s="14"/>
      <c r="TZX233" s="14"/>
      <c r="TZY233" s="14"/>
      <c r="TZZ233" s="14"/>
      <c r="UAA233" s="14"/>
      <c r="UAB233" s="14"/>
      <c r="UAC233" s="14"/>
      <c r="UAD233" s="14"/>
      <c r="UAE233" s="14"/>
      <c r="UAF233" s="14"/>
      <c r="UAG233" s="14"/>
      <c r="UAH233" s="14"/>
      <c r="UAI233" s="14"/>
      <c r="UAJ233" s="14"/>
      <c r="UAK233" s="14"/>
      <c r="UAL233" s="14"/>
      <c r="UAM233" s="14"/>
      <c r="UAN233" s="14"/>
      <c r="UAO233" s="14"/>
      <c r="UAP233" s="14"/>
      <c r="UAQ233" s="14"/>
      <c r="UAR233" s="14"/>
      <c r="UAS233" s="14"/>
      <c r="UAT233" s="14"/>
      <c r="UAU233" s="14"/>
      <c r="UAV233" s="14"/>
      <c r="UAW233" s="14"/>
      <c r="UAX233" s="14"/>
      <c r="UAY233" s="14"/>
      <c r="UAZ233" s="14"/>
      <c r="UBA233" s="14"/>
      <c r="UBB233" s="14"/>
      <c r="UBC233" s="14"/>
      <c r="UBD233" s="14"/>
      <c r="UBE233" s="14"/>
      <c r="UBF233" s="14"/>
      <c r="UBG233" s="14"/>
      <c r="UBH233" s="14"/>
      <c r="UBI233" s="14"/>
      <c r="UBJ233" s="14"/>
      <c r="UBK233" s="14"/>
      <c r="UBL233" s="14"/>
      <c r="UBM233" s="14"/>
      <c r="UBN233" s="14"/>
      <c r="UBO233" s="14"/>
      <c r="UBP233" s="14"/>
      <c r="UBQ233" s="14"/>
      <c r="UBR233" s="14"/>
      <c r="UBS233" s="14"/>
      <c r="UBT233" s="14"/>
      <c r="UBU233" s="14"/>
      <c r="UBV233" s="14"/>
      <c r="UBW233" s="14"/>
      <c r="UBX233" s="14"/>
      <c r="UBY233" s="14"/>
      <c r="UBZ233" s="14"/>
      <c r="UCA233" s="14"/>
      <c r="UCB233" s="14"/>
      <c r="UCC233" s="14"/>
      <c r="UCD233" s="14"/>
      <c r="UCE233" s="14"/>
      <c r="UCF233" s="14"/>
      <c r="UCG233" s="14"/>
      <c r="UCH233" s="14"/>
      <c r="UCI233" s="14"/>
      <c r="UCJ233" s="14"/>
      <c r="UCK233" s="14"/>
      <c r="UCL233" s="14"/>
      <c r="UCM233" s="14"/>
      <c r="UCN233" s="14"/>
      <c r="UCO233" s="14"/>
      <c r="UCP233" s="14"/>
      <c r="UCQ233" s="14"/>
      <c r="UCR233" s="14"/>
      <c r="UCS233" s="14"/>
      <c r="UCT233" s="14"/>
      <c r="UCU233" s="14"/>
      <c r="UCV233" s="14"/>
      <c r="UCW233" s="14"/>
      <c r="UCX233" s="14"/>
      <c r="UCY233" s="14"/>
      <c r="UCZ233" s="14"/>
      <c r="UDA233" s="14"/>
      <c r="UDB233" s="14"/>
      <c r="UDC233" s="14"/>
      <c r="UDD233" s="14"/>
      <c r="UDE233" s="14"/>
      <c r="UDF233" s="14"/>
      <c r="UDG233" s="14"/>
      <c r="UDH233" s="14"/>
      <c r="UDI233" s="14"/>
      <c r="UDJ233" s="14"/>
      <c r="UDK233" s="14"/>
      <c r="UDL233" s="14"/>
      <c r="UDM233" s="14"/>
      <c r="UDN233" s="14"/>
      <c r="UDO233" s="14"/>
      <c r="UDP233" s="14"/>
      <c r="UDQ233" s="14"/>
      <c r="UDR233" s="14"/>
      <c r="UDS233" s="14"/>
      <c r="UDT233" s="14"/>
      <c r="UDU233" s="14"/>
      <c r="UDV233" s="14"/>
      <c r="UDW233" s="14"/>
      <c r="UDX233" s="14"/>
      <c r="UDY233" s="14"/>
      <c r="UDZ233" s="14"/>
      <c r="UEA233" s="14"/>
      <c r="UEB233" s="14"/>
      <c r="UEC233" s="14"/>
      <c r="UED233" s="14"/>
      <c r="UEE233" s="14"/>
      <c r="UEF233" s="14"/>
      <c r="UEG233" s="14"/>
      <c r="UEH233" s="14"/>
      <c r="UEI233" s="14"/>
      <c r="UEJ233" s="14"/>
      <c r="UEK233" s="14"/>
      <c r="UEL233" s="14"/>
      <c r="UEM233" s="14"/>
      <c r="UEN233" s="14"/>
      <c r="UEO233" s="14"/>
      <c r="UEP233" s="14"/>
      <c r="UEQ233" s="14"/>
      <c r="UER233" s="14"/>
      <c r="UES233" s="14"/>
      <c r="UET233" s="14"/>
      <c r="UEU233" s="14"/>
      <c r="UEV233" s="14"/>
      <c r="UEW233" s="14"/>
      <c r="UEX233" s="14"/>
      <c r="UEY233" s="14"/>
      <c r="UEZ233" s="14"/>
      <c r="UFA233" s="14"/>
      <c r="UFB233" s="14"/>
      <c r="UFC233" s="14"/>
      <c r="UFD233" s="14"/>
      <c r="UFE233" s="14"/>
      <c r="UFF233" s="14"/>
      <c r="UFG233" s="14"/>
      <c r="UFH233" s="14"/>
      <c r="UFI233" s="14"/>
      <c r="UFJ233" s="14"/>
      <c r="UFK233" s="14"/>
      <c r="UFL233" s="14"/>
      <c r="UFM233" s="14"/>
      <c r="UFN233" s="14"/>
      <c r="UFO233" s="14"/>
      <c r="UFP233" s="14"/>
      <c r="UFQ233" s="14"/>
      <c r="UFR233" s="14"/>
      <c r="UFS233" s="14"/>
      <c r="UFT233" s="14"/>
      <c r="UFU233" s="14"/>
      <c r="UFV233" s="14"/>
      <c r="UFW233" s="14"/>
      <c r="UFX233" s="14"/>
      <c r="UFY233" s="14"/>
      <c r="UFZ233" s="14"/>
      <c r="UGA233" s="14"/>
      <c r="UGB233" s="14"/>
      <c r="UGC233" s="14"/>
      <c r="UGD233" s="14"/>
      <c r="UGE233" s="14"/>
      <c r="UGF233" s="14"/>
      <c r="UGG233" s="14"/>
      <c r="UGH233" s="14"/>
      <c r="UGI233" s="14"/>
      <c r="UGJ233" s="14"/>
      <c r="UGK233" s="14"/>
      <c r="UGL233" s="14"/>
      <c r="UGM233" s="14"/>
      <c r="UGN233" s="14"/>
      <c r="UGO233" s="14"/>
      <c r="UGP233" s="14"/>
      <c r="UGQ233" s="14"/>
      <c r="UGR233" s="14"/>
      <c r="UGS233" s="14"/>
      <c r="UGT233" s="14"/>
      <c r="UGU233" s="14"/>
      <c r="UGV233" s="14"/>
      <c r="UGW233" s="14"/>
      <c r="UGX233" s="14"/>
      <c r="UGY233" s="14"/>
      <c r="UGZ233" s="14"/>
      <c r="UHA233" s="14"/>
      <c r="UHB233" s="14"/>
      <c r="UHC233" s="14"/>
      <c r="UHD233" s="14"/>
      <c r="UHE233" s="14"/>
      <c r="UHF233" s="14"/>
      <c r="UHG233" s="14"/>
      <c r="UHH233" s="14"/>
      <c r="UHI233" s="14"/>
      <c r="UHJ233" s="14"/>
      <c r="UHK233" s="14"/>
      <c r="UHL233" s="14"/>
      <c r="UHM233" s="14"/>
      <c r="UHN233" s="14"/>
      <c r="UHO233" s="14"/>
      <c r="UHP233" s="14"/>
      <c r="UHQ233" s="14"/>
      <c r="UHR233" s="14"/>
      <c r="UHS233" s="14"/>
      <c r="UHT233" s="14"/>
      <c r="UHU233" s="14"/>
      <c r="UHV233" s="14"/>
      <c r="UHW233" s="14"/>
      <c r="UHX233" s="14"/>
      <c r="UHY233" s="14"/>
      <c r="UHZ233" s="14"/>
      <c r="UIA233" s="14"/>
      <c r="UIB233" s="14"/>
      <c r="UIC233" s="14"/>
      <c r="UID233" s="14"/>
      <c r="UIE233" s="14"/>
      <c r="UIF233" s="14"/>
      <c r="UIG233" s="14"/>
      <c r="UIH233" s="14"/>
      <c r="UII233" s="14"/>
      <c r="UIJ233" s="14"/>
      <c r="UIK233" s="14"/>
      <c r="UIL233" s="14"/>
      <c r="UIM233" s="14"/>
      <c r="UIN233" s="14"/>
      <c r="UIO233" s="14"/>
      <c r="UIP233" s="14"/>
      <c r="UIQ233" s="14"/>
      <c r="UIR233" s="14"/>
      <c r="UIS233" s="14"/>
      <c r="UIT233" s="14"/>
      <c r="UIU233" s="14"/>
      <c r="UIV233" s="14"/>
      <c r="UIW233" s="14"/>
      <c r="UIX233" s="14"/>
      <c r="UIY233" s="14"/>
      <c r="UIZ233" s="14"/>
      <c r="UJA233" s="14"/>
      <c r="UJB233" s="14"/>
      <c r="UJC233" s="14"/>
      <c r="UJD233" s="14"/>
      <c r="UJE233" s="14"/>
      <c r="UJF233" s="14"/>
      <c r="UJG233" s="14"/>
      <c r="UJH233" s="14"/>
      <c r="UJI233" s="14"/>
      <c r="UJJ233" s="14"/>
      <c r="UJK233" s="14"/>
      <c r="UJL233" s="14"/>
      <c r="UJM233" s="14"/>
      <c r="UJN233" s="14"/>
      <c r="UJO233" s="14"/>
      <c r="UJP233" s="14"/>
      <c r="UJQ233" s="14"/>
      <c r="UJR233" s="14"/>
      <c r="UJS233" s="14"/>
      <c r="UJT233" s="14"/>
      <c r="UJU233" s="14"/>
      <c r="UJV233" s="14"/>
      <c r="UJW233" s="14"/>
      <c r="UJX233" s="14"/>
      <c r="UJY233" s="14"/>
      <c r="UJZ233" s="14"/>
      <c r="UKA233" s="14"/>
      <c r="UKB233" s="14"/>
      <c r="UKC233" s="14"/>
      <c r="UKD233" s="14"/>
      <c r="UKE233" s="14"/>
      <c r="UKF233" s="14"/>
      <c r="UKG233" s="14"/>
      <c r="UKH233" s="14"/>
      <c r="UKI233" s="14"/>
      <c r="UKJ233" s="14"/>
      <c r="UKK233" s="14"/>
      <c r="UKL233" s="14"/>
      <c r="UKM233" s="14"/>
      <c r="UKN233" s="14"/>
      <c r="UKO233" s="14"/>
      <c r="UKP233" s="14"/>
      <c r="UKQ233" s="14"/>
      <c r="UKR233" s="14"/>
      <c r="UKS233" s="14"/>
      <c r="UKT233" s="14"/>
      <c r="UKU233" s="14"/>
      <c r="UKV233" s="14"/>
      <c r="UKW233" s="14"/>
      <c r="UKX233" s="14"/>
      <c r="UKY233" s="14"/>
      <c r="UKZ233" s="14"/>
      <c r="ULA233" s="14"/>
      <c r="ULB233" s="14"/>
      <c r="ULC233" s="14"/>
      <c r="ULD233" s="14"/>
      <c r="ULE233" s="14"/>
      <c r="ULF233" s="14"/>
      <c r="ULG233" s="14"/>
      <c r="ULH233" s="14"/>
      <c r="ULI233" s="14"/>
      <c r="ULJ233" s="14"/>
      <c r="ULK233" s="14"/>
      <c r="ULL233" s="14"/>
      <c r="ULM233" s="14"/>
      <c r="ULN233" s="14"/>
      <c r="ULO233" s="14"/>
      <c r="ULP233" s="14"/>
      <c r="ULQ233" s="14"/>
      <c r="ULR233" s="14"/>
      <c r="ULS233" s="14"/>
      <c r="ULT233" s="14"/>
      <c r="ULU233" s="14"/>
      <c r="ULV233" s="14"/>
      <c r="ULW233" s="14"/>
      <c r="ULX233" s="14"/>
      <c r="ULY233" s="14"/>
      <c r="ULZ233" s="14"/>
      <c r="UMA233" s="14"/>
      <c r="UMB233" s="14"/>
      <c r="UMC233" s="14"/>
      <c r="UMD233" s="14"/>
      <c r="UME233" s="14"/>
      <c r="UMF233" s="14"/>
      <c r="UMG233" s="14"/>
      <c r="UMH233" s="14"/>
      <c r="UMI233" s="14"/>
      <c r="UMJ233" s="14"/>
      <c r="UMK233" s="14"/>
      <c r="UML233" s="14"/>
      <c r="UMM233" s="14"/>
      <c r="UMN233" s="14"/>
      <c r="UMO233" s="14"/>
      <c r="UMP233" s="14"/>
      <c r="UMQ233" s="14"/>
      <c r="UMR233" s="14"/>
      <c r="UMS233" s="14"/>
      <c r="UMT233" s="14"/>
      <c r="UMU233" s="14"/>
      <c r="UMV233" s="14"/>
      <c r="UMW233" s="14"/>
      <c r="UMX233" s="14"/>
      <c r="UMY233" s="14"/>
      <c r="UMZ233" s="14"/>
      <c r="UNA233" s="14"/>
      <c r="UNB233" s="14"/>
      <c r="UNC233" s="14"/>
      <c r="UND233" s="14"/>
      <c r="UNE233" s="14"/>
      <c r="UNF233" s="14"/>
      <c r="UNG233" s="14"/>
      <c r="UNH233" s="14"/>
      <c r="UNI233" s="14"/>
      <c r="UNJ233" s="14"/>
      <c r="UNK233" s="14"/>
      <c r="UNL233" s="14"/>
      <c r="UNM233" s="14"/>
      <c r="UNN233" s="14"/>
      <c r="UNO233" s="14"/>
      <c r="UNP233" s="14"/>
      <c r="UNQ233" s="14"/>
      <c r="UNR233" s="14"/>
      <c r="UNS233" s="14"/>
      <c r="UNT233" s="14"/>
      <c r="UNU233" s="14"/>
      <c r="UNV233" s="14"/>
      <c r="UNW233" s="14"/>
      <c r="UNX233" s="14"/>
      <c r="UNY233" s="14"/>
      <c r="UNZ233" s="14"/>
      <c r="UOA233" s="14"/>
      <c r="UOB233" s="14"/>
      <c r="UOC233" s="14"/>
      <c r="UOD233" s="14"/>
      <c r="UOE233" s="14"/>
      <c r="UOF233" s="14"/>
      <c r="UOG233" s="14"/>
      <c r="UOH233" s="14"/>
      <c r="UOI233" s="14"/>
      <c r="UOJ233" s="14"/>
      <c r="UOK233" s="14"/>
      <c r="UOL233" s="14"/>
      <c r="UOM233" s="14"/>
      <c r="UON233" s="14"/>
      <c r="UOO233" s="14"/>
      <c r="UOP233" s="14"/>
      <c r="UOQ233" s="14"/>
      <c r="UOR233" s="14"/>
      <c r="UOS233" s="14"/>
      <c r="UOT233" s="14"/>
      <c r="UOU233" s="14"/>
      <c r="UOV233" s="14"/>
      <c r="UOW233" s="14"/>
      <c r="UOX233" s="14"/>
      <c r="UOY233" s="14"/>
      <c r="UOZ233" s="14"/>
      <c r="UPA233" s="14"/>
      <c r="UPB233" s="14"/>
      <c r="UPC233" s="14"/>
      <c r="UPD233" s="14"/>
      <c r="UPE233" s="14"/>
      <c r="UPF233" s="14"/>
      <c r="UPG233" s="14"/>
      <c r="UPH233" s="14"/>
      <c r="UPI233" s="14"/>
      <c r="UPJ233" s="14"/>
      <c r="UPK233" s="14"/>
      <c r="UPL233" s="14"/>
      <c r="UPM233" s="14"/>
      <c r="UPN233" s="14"/>
      <c r="UPO233" s="14"/>
      <c r="UPP233" s="14"/>
      <c r="UPQ233" s="14"/>
      <c r="UPR233" s="14"/>
      <c r="UPS233" s="14"/>
      <c r="UPT233" s="14"/>
      <c r="UPU233" s="14"/>
      <c r="UPV233" s="14"/>
      <c r="UPW233" s="14"/>
      <c r="UPX233" s="14"/>
      <c r="UPY233" s="14"/>
      <c r="UPZ233" s="14"/>
      <c r="UQA233" s="14"/>
      <c r="UQB233" s="14"/>
      <c r="UQC233" s="14"/>
      <c r="UQD233" s="14"/>
      <c r="UQE233" s="14"/>
      <c r="UQF233" s="14"/>
      <c r="UQG233" s="14"/>
      <c r="UQH233" s="14"/>
      <c r="UQI233" s="14"/>
      <c r="UQJ233" s="14"/>
      <c r="UQK233" s="14"/>
      <c r="UQL233" s="14"/>
      <c r="UQM233" s="14"/>
      <c r="UQN233" s="14"/>
      <c r="UQO233" s="14"/>
      <c r="UQP233" s="14"/>
      <c r="UQQ233" s="14"/>
      <c r="UQR233" s="14"/>
      <c r="UQS233" s="14"/>
      <c r="UQT233" s="14"/>
      <c r="UQU233" s="14"/>
      <c r="UQV233" s="14"/>
      <c r="UQW233" s="14"/>
      <c r="UQX233" s="14"/>
      <c r="UQY233" s="14"/>
      <c r="UQZ233" s="14"/>
      <c r="URA233" s="14"/>
      <c r="URB233" s="14"/>
      <c r="URC233" s="14"/>
      <c r="URD233" s="14"/>
      <c r="URE233" s="14"/>
      <c r="URF233" s="14"/>
      <c r="URG233" s="14"/>
      <c r="URH233" s="14"/>
      <c r="URI233" s="14"/>
      <c r="URJ233" s="14"/>
      <c r="URK233" s="14"/>
      <c r="URL233" s="14"/>
      <c r="URM233" s="14"/>
      <c r="URN233" s="14"/>
      <c r="URO233" s="14"/>
      <c r="URP233" s="14"/>
      <c r="URQ233" s="14"/>
      <c r="URR233" s="14"/>
      <c r="URS233" s="14"/>
      <c r="URT233" s="14"/>
      <c r="URU233" s="14"/>
      <c r="URV233" s="14"/>
      <c r="URW233" s="14"/>
      <c r="URX233" s="14"/>
      <c r="URY233" s="14"/>
      <c r="URZ233" s="14"/>
      <c r="USA233" s="14"/>
      <c r="USB233" s="14"/>
      <c r="USC233" s="14"/>
      <c r="USD233" s="14"/>
      <c r="USE233" s="14"/>
      <c r="USF233" s="14"/>
      <c r="USG233" s="14"/>
      <c r="USH233" s="14"/>
      <c r="USI233" s="14"/>
      <c r="USJ233" s="14"/>
      <c r="USK233" s="14"/>
      <c r="USL233" s="14"/>
      <c r="USM233" s="14"/>
      <c r="USN233" s="14"/>
      <c r="USO233" s="14"/>
      <c r="USP233" s="14"/>
      <c r="USQ233" s="14"/>
      <c r="USR233" s="14"/>
      <c r="USS233" s="14"/>
      <c r="UST233" s="14"/>
      <c r="USU233" s="14"/>
      <c r="USV233" s="14"/>
      <c r="USW233" s="14"/>
      <c r="USX233" s="14"/>
      <c r="USY233" s="14"/>
      <c r="USZ233" s="14"/>
      <c r="UTA233" s="14"/>
      <c r="UTB233" s="14"/>
      <c r="UTC233" s="14"/>
      <c r="UTD233" s="14"/>
      <c r="UTE233" s="14"/>
      <c r="UTF233" s="14"/>
      <c r="UTG233" s="14"/>
      <c r="UTH233" s="14"/>
      <c r="UTI233" s="14"/>
      <c r="UTJ233" s="14"/>
      <c r="UTK233" s="14"/>
      <c r="UTL233" s="14"/>
      <c r="UTM233" s="14"/>
      <c r="UTN233" s="14"/>
      <c r="UTO233" s="14"/>
      <c r="UTP233" s="14"/>
      <c r="UTQ233" s="14"/>
      <c r="UTR233" s="14"/>
      <c r="UTS233" s="14"/>
      <c r="UTT233" s="14"/>
      <c r="UTU233" s="14"/>
      <c r="UTV233" s="14"/>
      <c r="UTW233" s="14"/>
      <c r="UTX233" s="14"/>
      <c r="UTY233" s="14"/>
      <c r="UTZ233" s="14"/>
      <c r="UUA233" s="14"/>
      <c r="UUB233" s="14"/>
      <c r="UUC233" s="14"/>
      <c r="UUD233" s="14"/>
      <c r="UUE233" s="14"/>
      <c r="UUF233" s="14"/>
      <c r="UUG233" s="14"/>
      <c r="UUH233" s="14"/>
      <c r="UUI233" s="14"/>
      <c r="UUJ233" s="14"/>
      <c r="UUK233" s="14"/>
      <c r="UUL233" s="14"/>
      <c r="UUM233" s="14"/>
      <c r="UUN233" s="14"/>
      <c r="UUO233" s="14"/>
      <c r="UUP233" s="14"/>
      <c r="UUQ233" s="14"/>
      <c r="UUR233" s="14"/>
      <c r="UUS233" s="14"/>
      <c r="UUT233" s="14"/>
      <c r="UUU233" s="14"/>
      <c r="UUV233" s="14"/>
      <c r="UUW233" s="14"/>
      <c r="UUX233" s="14"/>
      <c r="UUY233" s="14"/>
      <c r="UUZ233" s="14"/>
      <c r="UVA233" s="14"/>
      <c r="UVB233" s="14"/>
      <c r="UVC233" s="14"/>
      <c r="UVD233" s="14"/>
      <c r="UVE233" s="14"/>
      <c r="UVF233" s="14"/>
      <c r="UVG233" s="14"/>
      <c r="UVH233" s="14"/>
      <c r="UVI233" s="14"/>
      <c r="UVJ233" s="14"/>
      <c r="UVK233" s="14"/>
      <c r="UVL233" s="14"/>
      <c r="UVM233" s="14"/>
      <c r="UVN233" s="14"/>
      <c r="UVO233" s="14"/>
      <c r="UVP233" s="14"/>
      <c r="UVQ233" s="14"/>
      <c r="UVR233" s="14"/>
      <c r="UVS233" s="14"/>
      <c r="UVT233" s="14"/>
      <c r="UVU233" s="14"/>
      <c r="UVV233" s="14"/>
      <c r="UVW233" s="14"/>
      <c r="UVX233" s="14"/>
      <c r="UVY233" s="14"/>
      <c r="UVZ233" s="14"/>
      <c r="UWA233" s="14"/>
      <c r="UWB233" s="14"/>
      <c r="UWC233" s="14"/>
      <c r="UWD233" s="14"/>
      <c r="UWE233" s="14"/>
      <c r="UWF233" s="14"/>
      <c r="UWG233" s="14"/>
      <c r="UWH233" s="14"/>
      <c r="UWI233" s="14"/>
      <c r="UWJ233" s="14"/>
      <c r="UWK233" s="14"/>
      <c r="UWL233" s="14"/>
      <c r="UWM233" s="14"/>
      <c r="UWN233" s="14"/>
      <c r="UWO233" s="14"/>
      <c r="UWP233" s="14"/>
      <c r="UWQ233" s="14"/>
      <c r="UWR233" s="14"/>
      <c r="UWS233" s="14"/>
      <c r="UWT233" s="14"/>
      <c r="UWU233" s="14"/>
      <c r="UWV233" s="14"/>
      <c r="UWW233" s="14"/>
      <c r="UWX233" s="14"/>
      <c r="UWY233" s="14"/>
      <c r="UWZ233" s="14"/>
      <c r="UXA233" s="14"/>
      <c r="UXB233" s="14"/>
      <c r="UXC233" s="14"/>
      <c r="UXD233" s="14"/>
      <c r="UXE233" s="14"/>
      <c r="UXF233" s="14"/>
      <c r="UXG233" s="14"/>
      <c r="UXH233" s="14"/>
      <c r="UXI233" s="14"/>
      <c r="UXJ233" s="14"/>
      <c r="UXK233" s="14"/>
      <c r="UXL233" s="14"/>
      <c r="UXM233" s="14"/>
      <c r="UXN233" s="14"/>
      <c r="UXO233" s="14"/>
      <c r="UXP233" s="14"/>
      <c r="UXQ233" s="14"/>
      <c r="UXR233" s="14"/>
      <c r="UXS233" s="14"/>
      <c r="UXT233" s="14"/>
      <c r="UXU233" s="14"/>
      <c r="UXV233" s="14"/>
      <c r="UXW233" s="14"/>
      <c r="UXX233" s="14"/>
      <c r="UXY233" s="14"/>
      <c r="UXZ233" s="14"/>
      <c r="UYA233" s="14"/>
      <c r="UYB233" s="14"/>
      <c r="UYC233" s="14"/>
      <c r="UYD233" s="14"/>
      <c r="UYE233" s="14"/>
      <c r="UYF233" s="14"/>
      <c r="UYG233" s="14"/>
      <c r="UYH233" s="14"/>
      <c r="UYI233" s="14"/>
      <c r="UYJ233" s="14"/>
      <c r="UYK233" s="14"/>
      <c r="UYL233" s="14"/>
      <c r="UYM233" s="14"/>
      <c r="UYN233" s="14"/>
      <c r="UYO233" s="14"/>
      <c r="UYP233" s="14"/>
      <c r="UYQ233" s="14"/>
      <c r="UYR233" s="14"/>
      <c r="UYS233" s="14"/>
      <c r="UYT233" s="14"/>
      <c r="UYU233" s="14"/>
      <c r="UYV233" s="14"/>
      <c r="UYW233" s="14"/>
      <c r="UYX233" s="14"/>
      <c r="UYY233" s="14"/>
      <c r="UYZ233" s="14"/>
      <c r="UZA233" s="14"/>
      <c r="UZB233" s="14"/>
      <c r="UZC233" s="14"/>
      <c r="UZD233" s="14"/>
      <c r="UZE233" s="14"/>
      <c r="UZF233" s="14"/>
      <c r="UZG233" s="14"/>
      <c r="UZH233" s="14"/>
      <c r="UZI233" s="14"/>
      <c r="UZJ233" s="14"/>
      <c r="UZK233" s="14"/>
      <c r="UZL233" s="14"/>
      <c r="UZM233" s="14"/>
      <c r="UZN233" s="14"/>
      <c r="UZO233" s="14"/>
      <c r="UZP233" s="14"/>
      <c r="UZQ233" s="14"/>
      <c r="UZR233" s="14"/>
      <c r="UZS233" s="14"/>
      <c r="UZT233" s="14"/>
      <c r="UZU233" s="14"/>
      <c r="UZV233" s="14"/>
      <c r="UZW233" s="14"/>
      <c r="UZX233" s="14"/>
      <c r="UZY233" s="14"/>
      <c r="UZZ233" s="14"/>
      <c r="VAA233" s="14"/>
      <c r="VAB233" s="14"/>
      <c r="VAC233" s="14"/>
      <c r="VAD233" s="14"/>
      <c r="VAE233" s="14"/>
      <c r="VAF233" s="14"/>
      <c r="VAG233" s="14"/>
      <c r="VAH233" s="14"/>
      <c r="VAI233" s="14"/>
      <c r="VAJ233" s="14"/>
      <c r="VAK233" s="14"/>
      <c r="VAL233" s="14"/>
      <c r="VAM233" s="14"/>
      <c r="VAN233" s="14"/>
      <c r="VAO233" s="14"/>
      <c r="VAP233" s="14"/>
      <c r="VAQ233" s="14"/>
      <c r="VAR233" s="14"/>
      <c r="VAS233" s="14"/>
      <c r="VAT233" s="14"/>
      <c r="VAU233" s="14"/>
      <c r="VAV233" s="14"/>
      <c r="VAW233" s="14"/>
      <c r="VAX233" s="14"/>
      <c r="VAY233" s="14"/>
      <c r="VAZ233" s="14"/>
      <c r="VBA233" s="14"/>
      <c r="VBB233" s="14"/>
      <c r="VBC233" s="14"/>
      <c r="VBD233" s="14"/>
      <c r="VBE233" s="14"/>
      <c r="VBF233" s="14"/>
      <c r="VBG233" s="14"/>
      <c r="VBH233" s="14"/>
      <c r="VBI233" s="14"/>
      <c r="VBJ233" s="14"/>
      <c r="VBK233" s="14"/>
      <c r="VBL233" s="14"/>
      <c r="VBM233" s="14"/>
      <c r="VBN233" s="14"/>
      <c r="VBO233" s="14"/>
      <c r="VBP233" s="14"/>
      <c r="VBQ233" s="14"/>
      <c r="VBR233" s="14"/>
      <c r="VBS233" s="14"/>
      <c r="VBT233" s="14"/>
      <c r="VBU233" s="14"/>
      <c r="VBV233" s="14"/>
      <c r="VBW233" s="14"/>
      <c r="VBX233" s="14"/>
      <c r="VBY233" s="14"/>
      <c r="VBZ233" s="14"/>
      <c r="VCA233" s="14"/>
      <c r="VCB233" s="14"/>
      <c r="VCC233" s="14"/>
      <c r="VCD233" s="14"/>
      <c r="VCE233" s="14"/>
      <c r="VCF233" s="14"/>
      <c r="VCG233" s="14"/>
      <c r="VCH233" s="14"/>
      <c r="VCI233" s="14"/>
      <c r="VCJ233" s="14"/>
      <c r="VCK233" s="14"/>
      <c r="VCL233" s="14"/>
      <c r="VCM233" s="14"/>
      <c r="VCN233" s="14"/>
      <c r="VCO233" s="14"/>
      <c r="VCP233" s="14"/>
      <c r="VCQ233" s="14"/>
      <c r="VCR233" s="14"/>
      <c r="VCS233" s="14"/>
      <c r="VCT233" s="14"/>
      <c r="VCU233" s="14"/>
      <c r="VCV233" s="14"/>
      <c r="VCW233" s="14"/>
      <c r="VCX233" s="14"/>
      <c r="VCY233" s="14"/>
      <c r="VCZ233" s="14"/>
      <c r="VDA233" s="14"/>
      <c r="VDB233" s="14"/>
      <c r="VDC233" s="14"/>
      <c r="VDD233" s="14"/>
      <c r="VDE233" s="14"/>
      <c r="VDF233" s="14"/>
      <c r="VDG233" s="14"/>
      <c r="VDH233" s="14"/>
      <c r="VDI233" s="14"/>
      <c r="VDJ233" s="14"/>
      <c r="VDK233" s="14"/>
      <c r="VDL233" s="14"/>
      <c r="VDM233" s="14"/>
      <c r="VDN233" s="14"/>
      <c r="VDO233" s="14"/>
      <c r="VDP233" s="14"/>
      <c r="VDQ233" s="14"/>
      <c r="VDR233" s="14"/>
      <c r="VDS233" s="14"/>
      <c r="VDT233" s="14"/>
      <c r="VDU233" s="14"/>
      <c r="VDV233" s="14"/>
      <c r="VDW233" s="14"/>
      <c r="VDX233" s="14"/>
      <c r="VDY233" s="14"/>
      <c r="VDZ233" s="14"/>
      <c r="VEA233" s="14"/>
      <c r="VEB233" s="14"/>
      <c r="VEC233" s="14"/>
      <c r="VED233" s="14"/>
      <c r="VEE233" s="14"/>
      <c r="VEF233" s="14"/>
      <c r="VEG233" s="14"/>
      <c r="VEH233" s="14"/>
      <c r="VEI233" s="14"/>
      <c r="VEJ233" s="14"/>
      <c r="VEK233" s="14"/>
      <c r="VEL233" s="14"/>
      <c r="VEM233" s="14"/>
      <c r="VEN233" s="14"/>
      <c r="VEO233" s="14"/>
      <c r="VEP233" s="14"/>
      <c r="VEQ233" s="14"/>
      <c r="VER233" s="14"/>
      <c r="VES233" s="14"/>
      <c r="VET233" s="14"/>
      <c r="VEU233" s="14"/>
      <c r="VEV233" s="14"/>
      <c r="VEW233" s="14"/>
      <c r="VEX233" s="14"/>
      <c r="VEY233" s="14"/>
      <c r="VEZ233" s="14"/>
      <c r="VFA233" s="14"/>
      <c r="VFB233" s="14"/>
      <c r="VFC233" s="14"/>
      <c r="VFD233" s="14"/>
      <c r="VFE233" s="14"/>
      <c r="VFF233" s="14"/>
      <c r="VFG233" s="14"/>
      <c r="VFH233" s="14"/>
      <c r="VFI233" s="14"/>
      <c r="VFJ233" s="14"/>
      <c r="VFK233" s="14"/>
      <c r="VFL233" s="14"/>
      <c r="VFM233" s="14"/>
      <c r="VFN233" s="14"/>
      <c r="VFO233" s="14"/>
      <c r="VFP233" s="14"/>
      <c r="VFQ233" s="14"/>
      <c r="VFR233" s="14"/>
      <c r="VFS233" s="14"/>
      <c r="VFT233" s="14"/>
      <c r="VFU233" s="14"/>
      <c r="VFV233" s="14"/>
      <c r="VFW233" s="14"/>
      <c r="VFX233" s="14"/>
      <c r="VFY233" s="14"/>
      <c r="VFZ233" s="14"/>
      <c r="VGA233" s="14"/>
      <c r="VGB233" s="14"/>
      <c r="VGC233" s="14"/>
      <c r="VGD233" s="14"/>
      <c r="VGE233" s="14"/>
      <c r="VGF233" s="14"/>
      <c r="VGG233" s="14"/>
      <c r="VGH233" s="14"/>
      <c r="VGI233" s="14"/>
      <c r="VGJ233" s="14"/>
      <c r="VGK233" s="14"/>
      <c r="VGL233" s="14"/>
      <c r="VGM233" s="14"/>
      <c r="VGN233" s="14"/>
      <c r="VGO233" s="14"/>
      <c r="VGP233" s="14"/>
      <c r="VGQ233" s="14"/>
      <c r="VGR233" s="14"/>
      <c r="VGS233" s="14"/>
      <c r="VGT233" s="14"/>
      <c r="VGU233" s="14"/>
      <c r="VGV233" s="14"/>
      <c r="VGW233" s="14"/>
      <c r="VGX233" s="14"/>
      <c r="VGY233" s="14"/>
      <c r="VGZ233" s="14"/>
      <c r="VHA233" s="14"/>
      <c r="VHB233" s="14"/>
      <c r="VHC233" s="14"/>
      <c r="VHD233" s="14"/>
      <c r="VHE233" s="14"/>
      <c r="VHF233" s="14"/>
      <c r="VHG233" s="14"/>
      <c r="VHH233" s="14"/>
      <c r="VHI233" s="14"/>
      <c r="VHJ233" s="14"/>
      <c r="VHK233" s="14"/>
      <c r="VHL233" s="14"/>
      <c r="VHM233" s="14"/>
      <c r="VHN233" s="14"/>
      <c r="VHO233" s="14"/>
      <c r="VHP233" s="14"/>
      <c r="VHQ233" s="14"/>
      <c r="VHR233" s="14"/>
      <c r="VHS233" s="14"/>
      <c r="VHT233" s="14"/>
      <c r="VHU233" s="14"/>
      <c r="VHV233" s="14"/>
      <c r="VHW233" s="14"/>
      <c r="VHX233" s="14"/>
      <c r="VHY233" s="14"/>
      <c r="VHZ233" s="14"/>
      <c r="VIA233" s="14"/>
      <c r="VIB233" s="14"/>
      <c r="VIC233" s="14"/>
      <c r="VID233" s="14"/>
      <c r="VIE233" s="14"/>
      <c r="VIF233" s="14"/>
      <c r="VIG233" s="14"/>
      <c r="VIH233" s="14"/>
      <c r="VII233" s="14"/>
      <c r="VIJ233" s="14"/>
      <c r="VIK233" s="14"/>
      <c r="VIL233" s="14"/>
      <c r="VIM233" s="14"/>
      <c r="VIN233" s="14"/>
      <c r="VIO233" s="14"/>
      <c r="VIP233" s="14"/>
      <c r="VIQ233" s="14"/>
      <c r="VIR233" s="14"/>
      <c r="VIS233" s="14"/>
      <c r="VIT233" s="14"/>
      <c r="VIU233" s="14"/>
      <c r="VIV233" s="14"/>
      <c r="VIW233" s="14"/>
      <c r="VIX233" s="14"/>
      <c r="VIY233" s="14"/>
      <c r="VIZ233" s="14"/>
      <c r="VJA233" s="14"/>
      <c r="VJB233" s="14"/>
      <c r="VJC233" s="14"/>
      <c r="VJD233" s="14"/>
      <c r="VJE233" s="14"/>
      <c r="VJF233" s="14"/>
      <c r="VJG233" s="14"/>
      <c r="VJH233" s="14"/>
      <c r="VJI233" s="14"/>
      <c r="VJJ233" s="14"/>
      <c r="VJK233" s="14"/>
      <c r="VJL233" s="14"/>
      <c r="VJM233" s="14"/>
      <c r="VJN233" s="14"/>
      <c r="VJO233" s="14"/>
      <c r="VJP233" s="14"/>
      <c r="VJQ233" s="14"/>
      <c r="VJR233" s="14"/>
      <c r="VJS233" s="14"/>
      <c r="VJT233" s="14"/>
      <c r="VJU233" s="14"/>
      <c r="VJV233" s="14"/>
      <c r="VJW233" s="14"/>
      <c r="VJX233" s="14"/>
      <c r="VJY233" s="14"/>
      <c r="VJZ233" s="14"/>
      <c r="VKA233" s="14"/>
      <c r="VKB233" s="14"/>
      <c r="VKC233" s="14"/>
      <c r="VKD233" s="14"/>
      <c r="VKE233" s="14"/>
      <c r="VKF233" s="14"/>
      <c r="VKG233" s="14"/>
      <c r="VKH233" s="14"/>
      <c r="VKI233" s="14"/>
      <c r="VKJ233" s="14"/>
      <c r="VKK233" s="14"/>
      <c r="VKL233" s="14"/>
      <c r="VKM233" s="14"/>
      <c r="VKN233" s="14"/>
      <c r="VKO233" s="14"/>
      <c r="VKP233" s="14"/>
      <c r="VKQ233" s="14"/>
      <c r="VKR233" s="14"/>
      <c r="VKS233" s="14"/>
      <c r="VKT233" s="14"/>
      <c r="VKU233" s="14"/>
      <c r="VKV233" s="14"/>
      <c r="VKW233" s="14"/>
      <c r="VKX233" s="14"/>
      <c r="VKY233" s="14"/>
      <c r="VKZ233" s="14"/>
      <c r="VLA233" s="14"/>
      <c r="VLB233" s="14"/>
      <c r="VLC233" s="14"/>
      <c r="VLD233" s="14"/>
      <c r="VLE233" s="14"/>
      <c r="VLF233" s="14"/>
      <c r="VLG233" s="14"/>
      <c r="VLH233" s="14"/>
      <c r="VLI233" s="14"/>
      <c r="VLJ233" s="14"/>
      <c r="VLK233" s="14"/>
      <c r="VLL233" s="14"/>
      <c r="VLM233" s="14"/>
      <c r="VLN233" s="14"/>
      <c r="VLO233" s="14"/>
      <c r="VLP233" s="14"/>
      <c r="VLQ233" s="14"/>
      <c r="VLR233" s="14"/>
      <c r="VLS233" s="14"/>
      <c r="VLT233" s="14"/>
      <c r="VLU233" s="14"/>
      <c r="VLV233" s="14"/>
      <c r="VLW233" s="14"/>
      <c r="VLX233" s="14"/>
      <c r="VLY233" s="14"/>
      <c r="VLZ233" s="14"/>
      <c r="VMA233" s="14"/>
      <c r="VMB233" s="14"/>
      <c r="VMC233" s="14"/>
      <c r="VMD233" s="14"/>
      <c r="VME233" s="14"/>
      <c r="VMF233" s="14"/>
      <c r="VMG233" s="14"/>
      <c r="VMH233" s="14"/>
      <c r="VMI233" s="14"/>
      <c r="VMJ233" s="14"/>
      <c r="VMK233" s="14"/>
      <c r="VML233" s="14"/>
      <c r="VMM233" s="14"/>
      <c r="VMN233" s="14"/>
      <c r="VMO233" s="14"/>
      <c r="VMP233" s="14"/>
      <c r="VMQ233" s="14"/>
      <c r="VMR233" s="14"/>
      <c r="VMS233" s="14"/>
      <c r="VMT233" s="14"/>
      <c r="VMU233" s="14"/>
      <c r="VMV233" s="14"/>
      <c r="VMW233" s="14"/>
      <c r="VMX233" s="14"/>
      <c r="VMY233" s="14"/>
      <c r="VMZ233" s="14"/>
      <c r="VNA233" s="14"/>
      <c r="VNB233" s="14"/>
      <c r="VNC233" s="14"/>
      <c r="VND233" s="14"/>
      <c r="VNE233" s="14"/>
      <c r="VNF233" s="14"/>
      <c r="VNG233" s="14"/>
      <c r="VNH233" s="14"/>
      <c r="VNI233" s="14"/>
      <c r="VNJ233" s="14"/>
      <c r="VNK233" s="14"/>
      <c r="VNL233" s="14"/>
      <c r="VNM233" s="14"/>
      <c r="VNN233" s="14"/>
      <c r="VNO233" s="14"/>
      <c r="VNP233" s="14"/>
      <c r="VNQ233" s="14"/>
      <c r="VNR233" s="14"/>
      <c r="VNS233" s="14"/>
      <c r="VNT233" s="14"/>
      <c r="VNU233" s="14"/>
      <c r="VNV233" s="14"/>
      <c r="VNW233" s="14"/>
      <c r="VNX233" s="14"/>
      <c r="VNY233" s="14"/>
      <c r="VNZ233" s="14"/>
      <c r="VOA233" s="14"/>
      <c r="VOB233" s="14"/>
      <c r="VOC233" s="14"/>
      <c r="VOD233" s="14"/>
      <c r="VOE233" s="14"/>
      <c r="VOF233" s="14"/>
      <c r="VOG233" s="14"/>
      <c r="VOH233" s="14"/>
      <c r="VOI233" s="14"/>
      <c r="VOJ233" s="14"/>
      <c r="VOK233" s="14"/>
      <c r="VOL233" s="14"/>
      <c r="VOM233" s="14"/>
      <c r="VON233" s="14"/>
      <c r="VOO233" s="14"/>
      <c r="VOP233" s="14"/>
      <c r="VOQ233" s="14"/>
      <c r="VOR233" s="14"/>
      <c r="VOS233" s="14"/>
      <c r="VOT233" s="14"/>
      <c r="VOU233" s="14"/>
      <c r="VOV233" s="14"/>
      <c r="VOW233" s="14"/>
      <c r="VOX233" s="14"/>
      <c r="VOY233" s="14"/>
      <c r="VOZ233" s="14"/>
      <c r="VPA233" s="14"/>
      <c r="VPB233" s="14"/>
      <c r="VPC233" s="14"/>
      <c r="VPD233" s="14"/>
      <c r="VPE233" s="14"/>
      <c r="VPF233" s="14"/>
      <c r="VPG233" s="14"/>
      <c r="VPH233" s="14"/>
      <c r="VPI233" s="14"/>
      <c r="VPJ233" s="14"/>
      <c r="VPK233" s="14"/>
      <c r="VPL233" s="14"/>
      <c r="VPM233" s="14"/>
      <c r="VPN233" s="14"/>
      <c r="VPO233" s="14"/>
      <c r="VPP233" s="14"/>
      <c r="VPQ233" s="14"/>
      <c r="VPR233" s="14"/>
      <c r="VPS233" s="14"/>
      <c r="VPT233" s="14"/>
      <c r="VPU233" s="14"/>
      <c r="VPV233" s="14"/>
      <c r="VPW233" s="14"/>
      <c r="VPX233" s="14"/>
      <c r="VPY233" s="14"/>
      <c r="VPZ233" s="14"/>
      <c r="VQA233" s="14"/>
      <c r="VQB233" s="14"/>
      <c r="VQC233" s="14"/>
      <c r="VQD233" s="14"/>
      <c r="VQE233" s="14"/>
      <c r="VQF233" s="14"/>
      <c r="VQG233" s="14"/>
      <c r="VQH233" s="14"/>
      <c r="VQI233" s="14"/>
      <c r="VQJ233" s="14"/>
      <c r="VQK233" s="14"/>
      <c r="VQL233" s="14"/>
      <c r="VQM233" s="14"/>
      <c r="VQN233" s="14"/>
      <c r="VQO233" s="14"/>
      <c r="VQP233" s="14"/>
      <c r="VQQ233" s="14"/>
      <c r="VQR233" s="14"/>
      <c r="VQS233" s="14"/>
      <c r="VQT233" s="14"/>
      <c r="VQU233" s="14"/>
      <c r="VQV233" s="14"/>
      <c r="VQW233" s="14"/>
      <c r="VQX233" s="14"/>
      <c r="VQY233" s="14"/>
      <c r="VQZ233" s="14"/>
      <c r="VRA233" s="14"/>
      <c r="VRB233" s="14"/>
      <c r="VRC233" s="14"/>
      <c r="VRD233" s="14"/>
      <c r="VRE233" s="14"/>
      <c r="VRF233" s="14"/>
      <c r="VRG233" s="14"/>
      <c r="VRH233" s="14"/>
      <c r="VRI233" s="14"/>
      <c r="VRJ233" s="14"/>
      <c r="VRK233" s="14"/>
      <c r="VRL233" s="14"/>
      <c r="VRM233" s="14"/>
      <c r="VRN233" s="14"/>
      <c r="VRO233" s="14"/>
      <c r="VRP233" s="14"/>
      <c r="VRQ233" s="14"/>
      <c r="VRR233" s="14"/>
      <c r="VRS233" s="14"/>
      <c r="VRT233" s="14"/>
      <c r="VRU233" s="14"/>
      <c r="VRV233" s="14"/>
      <c r="VRW233" s="14"/>
      <c r="VRX233" s="14"/>
      <c r="VRY233" s="14"/>
      <c r="VRZ233" s="14"/>
      <c r="VSA233" s="14"/>
      <c r="VSB233" s="14"/>
      <c r="VSC233" s="14"/>
      <c r="VSD233" s="14"/>
      <c r="VSE233" s="14"/>
      <c r="VSF233" s="14"/>
      <c r="VSG233" s="14"/>
      <c r="VSH233" s="14"/>
      <c r="VSI233" s="14"/>
      <c r="VSJ233" s="14"/>
      <c r="VSK233" s="14"/>
      <c r="VSL233" s="14"/>
      <c r="VSM233" s="14"/>
      <c r="VSN233" s="14"/>
      <c r="VSO233" s="14"/>
      <c r="VSP233" s="14"/>
      <c r="VSQ233" s="14"/>
      <c r="VSR233" s="14"/>
      <c r="VSS233" s="14"/>
      <c r="VST233" s="14"/>
      <c r="VSU233" s="14"/>
      <c r="VSV233" s="14"/>
      <c r="VSW233" s="14"/>
      <c r="VSX233" s="14"/>
      <c r="VSY233" s="14"/>
      <c r="VSZ233" s="14"/>
      <c r="VTA233" s="14"/>
      <c r="VTB233" s="14"/>
      <c r="VTC233" s="14"/>
      <c r="VTD233" s="14"/>
      <c r="VTE233" s="14"/>
      <c r="VTF233" s="14"/>
      <c r="VTG233" s="14"/>
      <c r="VTH233" s="14"/>
      <c r="VTI233" s="14"/>
      <c r="VTJ233" s="14"/>
      <c r="VTK233" s="14"/>
      <c r="VTL233" s="14"/>
      <c r="VTM233" s="14"/>
      <c r="VTN233" s="14"/>
      <c r="VTO233" s="14"/>
      <c r="VTP233" s="14"/>
      <c r="VTQ233" s="14"/>
      <c r="VTR233" s="14"/>
      <c r="VTS233" s="14"/>
      <c r="VTT233" s="14"/>
      <c r="VTU233" s="14"/>
      <c r="VTV233" s="14"/>
      <c r="VTW233" s="14"/>
      <c r="VTX233" s="14"/>
      <c r="VTY233" s="14"/>
      <c r="VTZ233" s="14"/>
      <c r="VUA233" s="14"/>
      <c r="VUB233" s="14"/>
      <c r="VUC233" s="14"/>
      <c r="VUD233" s="14"/>
      <c r="VUE233" s="14"/>
      <c r="VUF233" s="14"/>
      <c r="VUG233" s="14"/>
      <c r="VUH233" s="14"/>
      <c r="VUI233" s="14"/>
      <c r="VUJ233" s="14"/>
      <c r="VUK233" s="14"/>
      <c r="VUL233" s="14"/>
      <c r="VUM233" s="14"/>
      <c r="VUN233" s="14"/>
      <c r="VUO233" s="14"/>
      <c r="VUP233" s="14"/>
      <c r="VUQ233" s="14"/>
      <c r="VUR233" s="14"/>
      <c r="VUS233" s="14"/>
      <c r="VUT233" s="14"/>
      <c r="VUU233" s="14"/>
      <c r="VUV233" s="14"/>
      <c r="VUW233" s="14"/>
      <c r="VUX233" s="14"/>
      <c r="VUY233" s="14"/>
      <c r="VUZ233" s="14"/>
      <c r="VVA233" s="14"/>
      <c r="VVB233" s="14"/>
      <c r="VVC233" s="14"/>
      <c r="VVD233" s="14"/>
      <c r="VVE233" s="14"/>
      <c r="VVF233" s="14"/>
      <c r="VVG233" s="14"/>
      <c r="VVH233" s="14"/>
      <c r="VVI233" s="14"/>
      <c r="VVJ233" s="14"/>
      <c r="VVK233" s="14"/>
      <c r="VVL233" s="14"/>
      <c r="VVM233" s="14"/>
      <c r="VVN233" s="14"/>
      <c r="VVO233" s="14"/>
      <c r="VVP233" s="14"/>
      <c r="VVQ233" s="14"/>
      <c r="VVR233" s="14"/>
      <c r="VVS233" s="14"/>
      <c r="VVT233" s="14"/>
      <c r="VVU233" s="14"/>
      <c r="VVV233" s="14"/>
      <c r="VVW233" s="14"/>
      <c r="VVX233" s="14"/>
      <c r="VVY233" s="14"/>
      <c r="VVZ233" s="14"/>
      <c r="VWA233" s="14"/>
      <c r="VWB233" s="14"/>
      <c r="VWC233" s="14"/>
      <c r="VWD233" s="14"/>
      <c r="VWE233" s="14"/>
      <c r="VWF233" s="14"/>
      <c r="VWG233" s="14"/>
      <c r="VWH233" s="14"/>
      <c r="VWI233" s="14"/>
      <c r="VWJ233" s="14"/>
      <c r="VWK233" s="14"/>
      <c r="VWL233" s="14"/>
      <c r="VWM233" s="14"/>
      <c r="VWN233" s="14"/>
      <c r="VWO233" s="14"/>
      <c r="VWP233" s="14"/>
      <c r="VWQ233" s="14"/>
      <c r="VWR233" s="14"/>
      <c r="VWS233" s="14"/>
      <c r="VWT233" s="14"/>
      <c r="VWU233" s="14"/>
      <c r="VWV233" s="14"/>
      <c r="VWW233" s="14"/>
      <c r="VWX233" s="14"/>
      <c r="VWY233" s="14"/>
      <c r="VWZ233" s="14"/>
      <c r="VXA233" s="14"/>
      <c r="VXB233" s="14"/>
      <c r="VXC233" s="14"/>
      <c r="VXD233" s="14"/>
      <c r="VXE233" s="14"/>
      <c r="VXF233" s="14"/>
      <c r="VXG233" s="14"/>
      <c r="VXH233" s="14"/>
      <c r="VXI233" s="14"/>
      <c r="VXJ233" s="14"/>
      <c r="VXK233" s="14"/>
      <c r="VXL233" s="14"/>
      <c r="VXM233" s="14"/>
      <c r="VXN233" s="14"/>
      <c r="VXO233" s="14"/>
      <c r="VXP233" s="14"/>
      <c r="VXQ233" s="14"/>
      <c r="VXR233" s="14"/>
      <c r="VXS233" s="14"/>
      <c r="VXT233" s="14"/>
      <c r="VXU233" s="14"/>
      <c r="VXV233" s="14"/>
      <c r="VXW233" s="14"/>
      <c r="VXX233" s="14"/>
      <c r="VXY233" s="14"/>
      <c r="VXZ233" s="14"/>
      <c r="VYA233" s="14"/>
      <c r="VYB233" s="14"/>
      <c r="VYC233" s="14"/>
      <c r="VYD233" s="14"/>
      <c r="VYE233" s="14"/>
      <c r="VYF233" s="14"/>
      <c r="VYG233" s="14"/>
      <c r="VYH233" s="14"/>
      <c r="VYI233" s="14"/>
      <c r="VYJ233" s="14"/>
      <c r="VYK233" s="14"/>
      <c r="VYL233" s="14"/>
      <c r="VYM233" s="14"/>
      <c r="VYN233" s="14"/>
      <c r="VYO233" s="14"/>
      <c r="VYP233" s="14"/>
      <c r="VYQ233" s="14"/>
      <c r="VYR233" s="14"/>
      <c r="VYS233" s="14"/>
      <c r="VYT233" s="14"/>
      <c r="VYU233" s="14"/>
      <c r="VYV233" s="14"/>
      <c r="VYW233" s="14"/>
      <c r="VYX233" s="14"/>
      <c r="VYY233" s="14"/>
      <c r="VYZ233" s="14"/>
      <c r="VZA233" s="14"/>
      <c r="VZB233" s="14"/>
      <c r="VZC233" s="14"/>
      <c r="VZD233" s="14"/>
      <c r="VZE233" s="14"/>
      <c r="VZF233" s="14"/>
      <c r="VZG233" s="14"/>
      <c r="VZH233" s="14"/>
      <c r="VZI233" s="14"/>
      <c r="VZJ233" s="14"/>
      <c r="VZK233" s="14"/>
      <c r="VZL233" s="14"/>
      <c r="VZM233" s="14"/>
      <c r="VZN233" s="14"/>
      <c r="VZO233" s="14"/>
      <c r="VZP233" s="14"/>
      <c r="VZQ233" s="14"/>
      <c r="VZR233" s="14"/>
      <c r="VZS233" s="14"/>
      <c r="VZT233" s="14"/>
      <c r="VZU233" s="14"/>
      <c r="VZV233" s="14"/>
      <c r="VZW233" s="14"/>
      <c r="VZX233" s="14"/>
      <c r="VZY233" s="14"/>
      <c r="VZZ233" s="14"/>
      <c r="WAA233" s="14"/>
      <c r="WAB233" s="14"/>
      <c r="WAC233" s="14"/>
      <c r="WAD233" s="14"/>
      <c r="WAE233" s="14"/>
      <c r="WAF233" s="14"/>
      <c r="WAG233" s="14"/>
      <c r="WAH233" s="14"/>
      <c r="WAI233" s="14"/>
      <c r="WAJ233" s="14"/>
      <c r="WAK233" s="14"/>
      <c r="WAL233" s="14"/>
      <c r="WAM233" s="14"/>
      <c r="WAN233" s="14"/>
      <c r="WAO233" s="14"/>
      <c r="WAP233" s="14"/>
      <c r="WAQ233" s="14"/>
      <c r="WAR233" s="14"/>
      <c r="WAS233" s="14"/>
      <c r="WAT233" s="14"/>
      <c r="WAU233" s="14"/>
      <c r="WAV233" s="14"/>
      <c r="WAW233" s="14"/>
      <c r="WAX233" s="14"/>
      <c r="WAY233" s="14"/>
      <c r="WAZ233" s="14"/>
      <c r="WBA233" s="14"/>
      <c r="WBB233" s="14"/>
      <c r="WBC233" s="14"/>
      <c r="WBD233" s="14"/>
      <c r="WBE233" s="14"/>
      <c r="WBF233" s="14"/>
      <c r="WBG233" s="14"/>
      <c r="WBH233" s="14"/>
      <c r="WBI233" s="14"/>
      <c r="WBJ233" s="14"/>
      <c r="WBK233" s="14"/>
      <c r="WBL233" s="14"/>
      <c r="WBM233" s="14"/>
      <c r="WBN233" s="14"/>
      <c r="WBO233" s="14"/>
      <c r="WBP233" s="14"/>
      <c r="WBQ233" s="14"/>
      <c r="WBR233" s="14"/>
      <c r="WBS233" s="14"/>
      <c r="WBT233" s="14"/>
      <c r="WBU233" s="14"/>
      <c r="WBV233" s="14"/>
      <c r="WBW233" s="14"/>
      <c r="WBX233" s="14"/>
      <c r="WBY233" s="14"/>
      <c r="WBZ233" s="14"/>
      <c r="WCA233" s="14"/>
      <c r="WCB233" s="14"/>
      <c r="WCC233" s="14"/>
      <c r="WCD233" s="14"/>
      <c r="WCE233" s="14"/>
      <c r="WCF233" s="14"/>
      <c r="WCG233" s="14"/>
      <c r="WCH233" s="14"/>
      <c r="WCI233" s="14"/>
      <c r="WCJ233" s="14"/>
      <c r="WCK233" s="14"/>
      <c r="WCL233" s="14"/>
      <c r="WCM233" s="14"/>
      <c r="WCN233" s="14"/>
      <c r="WCO233" s="14"/>
      <c r="WCP233" s="14"/>
      <c r="WCQ233" s="14"/>
      <c r="WCR233" s="14"/>
      <c r="WCS233" s="14"/>
      <c r="WCT233" s="14"/>
      <c r="WCU233" s="14"/>
      <c r="WCV233" s="14"/>
      <c r="WCW233" s="14"/>
      <c r="WCX233" s="14"/>
      <c r="WCY233" s="14"/>
      <c r="WCZ233" s="14"/>
      <c r="WDA233" s="14"/>
      <c r="WDB233" s="14"/>
      <c r="WDC233" s="14"/>
      <c r="WDD233" s="14"/>
      <c r="WDE233" s="14"/>
      <c r="WDF233" s="14"/>
      <c r="WDG233" s="14"/>
      <c r="WDH233" s="14"/>
      <c r="WDI233" s="14"/>
      <c r="WDJ233" s="14"/>
      <c r="WDK233" s="14"/>
      <c r="WDL233" s="14"/>
      <c r="WDM233" s="14"/>
      <c r="WDN233" s="14"/>
      <c r="WDO233" s="14"/>
      <c r="WDP233" s="14"/>
      <c r="WDQ233" s="14"/>
      <c r="WDR233" s="14"/>
      <c r="WDS233" s="14"/>
      <c r="WDT233" s="14"/>
      <c r="WDU233" s="14"/>
      <c r="WDV233" s="14"/>
      <c r="WDW233" s="14"/>
      <c r="WDX233" s="14"/>
      <c r="WDY233" s="14"/>
      <c r="WDZ233" s="14"/>
      <c r="WEA233" s="14"/>
      <c r="WEB233" s="14"/>
      <c r="WEC233" s="14"/>
      <c r="WED233" s="14"/>
      <c r="WEE233" s="14"/>
      <c r="WEF233" s="14"/>
      <c r="WEG233" s="14"/>
      <c r="WEH233" s="14"/>
      <c r="WEI233" s="14"/>
      <c r="WEJ233" s="14"/>
      <c r="WEK233" s="14"/>
      <c r="WEL233" s="14"/>
      <c r="WEM233" s="14"/>
      <c r="WEN233" s="14"/>
      <c r="WEO233" s="14"/>
      <c r="WEP233" s="14"/>
      <c r="WEQ233" s="14"/>
      <c r="WER233" s="14"/>
      <c r="WES233" s="14"/>
      <c r="WET233" s="14"/>
      <c r="WEU233" s="14"/>
      <c r="WEV233" s="14"/>
      <c r="WEW233" s="14"/>
      <c r="WEX233" s="14"/>
      <c r="WEY233" s="14"/>
      <c r="WEZ233" s="14"/>
      <c r="WFA233" s="14"/>
      <c r="WFB233" s="14"/>
      <c r="WFC233" s="14"/>
      <c r="WFD233" s="14"/>
      <c r="WFE233" s="14"/>
      <c r="WFF233" s="14"/>
      <c r="WFG233" s="14"/>
      <c r="WFH233" s="14"/>
      <c r="WFI233" s="14"/>
      <c r="WFJ233" s="14"/>
      <c r="WFK233" s="14"/>
      <c r="WFL233" s="14"/>
      <c r="WFM233" s="14"/>
      <c r="WFN233" s="14"/>
      <c r="WFO233" s="14"/>
      <c r="WFP233" s="14"/>
      <c r="WFQ233" s="14"/>
      <c r="WFR233" s="14"/>
      <c r="WFS233" s="14"/>
      <c r="WFT233" s="14"/>
      <c r="WFU233" s="14"/>
      <c r="WFV233" s="14"/>
      <c r="WFW233" s="14"/>
      <c r="WFX233" s="14"/>
      <c r="WFY233" s="14"/>
      <c r="WFZ233" s="14"/>
      <c r="WGA233" s="14"/>
      <c r="WGB233" s="14"/>
      <c r="WGC233" s="14"/>
      <c r="WGD233" s="14"/>
      <c r="WGE233" s="14"/>
      <c r="WGF233" s="14"/>
      <c r="WGG233" s="14"/>
      <c r="WGH233" s="14"/>
      <c r="WGI233" s="14"/>
      <c r="WGJ233" s="14"/>
      <c r="WGK233" s="14"/>
      <c r="WGL233" s="14"/>
      <c r="WGM233" s="14"/>
      <c r="WGN233" s="14"/>
      <c r="WGO233" s="14"/>
      <c r="WGP233" s="14"/>
      <c r="WGQ233" s="14"/>
      <c r="WGR233" s="14"/>
      <c r="WGS233" s="14"/>
      <c r="WGT233" s="14"/>
      <c r="WGU233" s="14"/>
      <c r="WGV233" s="14"/>
      <c r="WGW233" s="14"/>
      <c r="WGX233" s="14"/>
      <c r="WGY233" s="14"/>
      <c r="WGZ233" s="14"/>
      <c r="WHA233" s="14"/>
      <c r="WHB233" s="14"/>
      <c r="WHC233" s="14"/>
      <c r="WHD233" s="14"/>
      <c r="WHE233" s="14"/>
      <c r="WHF233" s="14"/>
      <c r="WHG233" s="14"/>
      <c r="WHH233" s="14"/>
      <c r="WHI233" s="14"/>
      <c r="WHJ233" s="14"/>
      <c r="WHK233" s="14"/>
      <c r="WHL233" s="14"/>
      <c r="WHM233" s="14"/>
      <c r="WHN233" s="14"/>
      <c r="WHO233" s="14"/>
      <c r="WHP233" s="14"/>
      <c r="WHQ233" s="14"/>
      <c r="WHR233" s="14"/>
      <c r="WHS233" s="14"/>
      <c r="WHT233" s="14"/>
      <c r="WHU233" s="14"/>
      <c r="WHV233" s="14"/>
      <c r="WHW233" s="14"/>
      <c r="WHX233" s="14"/>
      <c r="WHY233" s="14"/>
      <c r="WHZ233" s="14"/>
      <c r="WIA233" s="14"/>
      <c r="WIB233" s="14"/>
      <c r="WIC233" s="14"/>
      <c r="WID233" s="14"/>
      <c r="WIE233" s="14"/>
      <c r="WIF233" s="14"/>
      <c r="WIG233" s="14"/>
      <c r="WIH233" s="14"/>
      <c r="WII233" s="14"/>
      <c r="WIJ233" s="14"/>
      <c r="WIK233" s="14"/>
      <c r="WIL233" s="14"/>
      <c r="WIM233" s="14"/>
      <c r="WIN233" s="14"/>
      <c r="WIO233" s="14"/>
      <c r="WIP233" s="14"/>
      <c r="WIQ233" s="14"/>
      <c r="WIR233" s="14"/>
      <c r="WIS233" s="14"/>
      <c r="WIT233" s="14"/>
      <c r="WIU233" s="14"/>
      <c r="WIV233" s="14"/>
      <c r="WIW233" s="14"/>
      <c r="WIX233" s="14"/>
      <c r="WIY233" s="14"/>
      <c r="WIZ233" s="14"/>
      <c r="WJA233" s="14"/>
      <c r="WJB233" s="14"/>
      <c r="WJC233" s="14"/>
      <c r="WJD233" s="14"/>
      <c r="WJE233" s="14"/>
      <c r="WJF233" s="14"/>
      <c r="WJG233" s="14"/>
      <c r="WJH233" s="14"/>
      <c r="WJI233" s="14"/>
      <c r="WJJ233" s="14"/>
      <c r="WJK233" s="14"/>
      <c r="WJL233" s="14"/>
      <c r="WJM233" s="14"/>
      <c r="WJN233" s="14"/>
      <c r="WJO233" s="14"/>
      <c r="WJP233" s="14"/>
      <c r="WJQ233" s="14"/>
      <c r="WJR233" s="14"/>
      <c r="WJS233" s="14"/>
      <c r="WJT233" s="14"/>
      <c r="WJU233" s="14"/>
      <c r="WJV233" s="14"/>
      <c r="WJW233" s="14"/>
      <c r="WJX233" s="14"/>
      <c r="WJY233" s="14"/>
      <c r="WJZ233" s="14"/>
      <c r="WKA233" s="14"/>
      <c r="WKB233" s="14"/>
      <c r="WKC233" s="14"/>
      <c r="WKD233" s="14"/>
      <c r="WKE233" s="14"/>
      <c r="WKF233" s="14"/>
      <c r="WKG233" s="14"/>
      <c r="WKH233" s="14"/>
      <c r="WKI233" s="14"/>
      <c r="WKJ233" s="14"/>
      <c r="WKK233" s="14"/>
      <c r="WKL233" s="14"/>
      <c r="WKM233" s="14"/>
      <c r="WKN233" s="14"/>
      <c r="WKO233" s="14"/>
      <c r="WKP233" s="14"/>
      <c r="WKQ233" s="14"/>
      <c r="WKR233" s="14"/>
      <c r="WKS233" s="14"/>
      <c r="WKT233" s="14"/>
      <c r="WKU233" s="14"/>
      <c r="WKV233" s="14"/>
      <c r="WKW233" s="14"/>
      <c r="WKX233" s="14"/>
      <c r="WKY233" s="14"/>
      <c r="WKZ233" s="14"/>
      <c r="WLA233" s="14"/>
      <c r="WLB233" s="14"/>
      <c r="WLC233" s="14"/>
      <c r="WLD233" s="14"/>
      <c r="WLE233" s="14"/>
      <c r="WLF233" s="14"/>
      <c r="WLG233" s="14"/>
      <c r="WLH233" s="14"/>
      <c r="WLI233" s="14"/>
      <c r="WLJ233" s="14"/>
      <c r="WLK233" s="14"/>
      <c r="WLL233" s="14"/>
      <c r="WLM233" s="14"/>
      <c r="WLN233" s="14"/>
      <c r="WLO233" s="14"/>
      <c r="WLP233" s="14"/>
      <c r="WLQ233" s="14"/>
      <c r="WLR233" s="14"/>
      <c r="WLS233" s="14"/>
      <c r="WLT233" s="14"/>
      <c r="WLU233" s="14"/>
      <c r="WLV233" s="14"/>
      <c r="WLW233" s="14"/>
      <c r="WLX233" s="14"/>
      <c r="WLY233" s="14"/>
      <c r="WLZ233" s="14"/>
      <c r="WMA233" s="14"/>
      <c r="WMB233" s="14"/>
      <c r="WMC233" s="14"/>
      <c r="WMD233" s="14"/>
      <c r="WME233" s="14"/>
      <c r="WMF233" s="14"/>
      <c r="WMG233" s="14"/>
      <c r="WMH233" s="14"/>
      <c r="WMI233" s="14"/>
      <c r="WMJ233" s="14"/>
      <c r="WMK233" s="14"/>
      <c r="WML233" s="14"/>
      <c r="WMM233" s="14"/>
      <c r="WMN233" s="14"/>
      <c r="WMO233" s="14"/>
      <c r="WMP233" s="14"/>
      <c r="WMQ233" s="14"/>
      <c r="WMR233" s="14"/>
      <c r="WMS233" s="14"/>
      <c r="WMT233" s="14"/>
      <c r="WMU233" s="14"/>
      <c r="WMV233" s="14"/>
      <c r="WMW233" s="14"/>
      <c r="WMX233" s="14"/>
      <c r="WMY233" s="14"/>
      <c r="WMZ233" s="14"/>
      <c r="WNA233" s="14"/>
      <c r="WNB233" s="14"/>
      <c r="WNC233" s="14"/>
      <c r="WND233" s="14"/>
      <c r="WNE233" s="14"/>
      <c r="WNF233" s="14"/>
      <c r="WNG233" s="14"/>
      <c r="WNH233" s="14"/>
      <c r="WNI233" s="14"/>
      <c r="WNJ233" s="14"/>
      <c r="WNK233" s="14"/>
      <c r="WNL233" s="14"/>
      <c r="WNM233" s="14"/>
      <c r="WNN233" s="14"/>
      <c r="WNO233" s="14"/>
      <c r="WNP233" s="14"/>
      <c r="WNQ233" s="14"/>
      <c r="WNR233" s="14"/>
      <c r="WNS233" s="14"/>
      <c r="WNT233" s="14"/>
      <c r="WNU233" s="14"/>
      <c r="WNV233" s="14"/>
      <c r="WNW233" s="14"/>
      <c r="WNX233" s="14"/>
      <c r="WNY233" s="14"/>
      <c r="WNZ233" s="14"/>
      <c r="WOA233" s="14"/>
      <c r="WOB233" s="14"/>
      <c r="WOC233" s="14"/>
      <c r="WOD233" s="14"/>
      <c r="WOE233" s="14"/>
      <c r="WOF233" s="14"/>
      <c r="WOG233" s="14"/>
      <c r="WOH233" s="14"/>
      <c r="WOI233" s="14"/>
      <c r="WOJ233" s="14"/>
      <c r="WOK233" s="14"/>
      <c r="WOL233" s="14"/>
      <c r="WOM233" s="14"/>
      <c r="WON233" s="14"/>
      <c r="WOO233" s="14"/>
      <c r="WOP233" s="14"/>
      <c r="WOQ233" s="14"/>
      <c r="WOR233" s="14"/>
      <c r="WOS233" s="14"/>
      <c r="WOT233" s="14"/>
      <c r="WOU233" s="14"/>
      <c r="WOV233" s="14"/>
      <c r="WOW233" s="14"/>
      <c r="WOX233" s="14"/>
      <c r="WOY233" s="14"/>
      <c r="WOZ233" s="14"/>
      <c r="WPA233" s="14"/>
      <c r="WPB233" s="14"/>
      <c r="WPC233" s="14"/>
      <c r="WPD233" s="14"/>
      <c r="WPE233" s="14"/>
      <c r="WPF233" s="14"/>
      <c r="WPG233" s="14"/>
      <c r="WPH233" s="14"/>
      <c r="WPI233" s="14"/>
      <c r="WPJ233" s="14"/>
      <c r="WPK233" s="14"/>
      <c r="WPL233" s="14"/>
      <c r="WPM233" s="14"/>
      <c r="WPN233" s="14"/>
      <c r="WPO233" s="14"/>
      <c r="WPP233" s="14"/>
      <c r="WPQ233" s="14"/>
      <c r="WPR233" s="14"/>
      <c r="WPS233" s="14"/>
      <c r="WPT233" s="14"/>
      <c r="WPU233" s="14"/>
      <c r="WPV233" s="14"/>
      <c r="WPW233" s="14"/>
      <c r="WPX233" s="14"/>
      <c r="WPY233" s="14"/>
      <c r="WPZ233" s="14"/>
      <c r="WQA233" s="14"/>
      <c r="WQB233" s="14"/>
      <c r="WQC233" s="14"/>
      <c r="WQD233" s="14"/>
      <c r="WQE233" s="14"/>
      <c r="WQF233" s="14"/>
      <c r="WQG233" s="14"/>
      <c r="WQH233" s="14"/>
      <c r="WQI233" s="14"/>
      <c r="WQJ233" s="14"/>
      <c r="WQK233" s="14"/>
      <c r="WQL233" s="14"/>
      <c r="WQM233" s="14"/>
      <c r="WQN233" s="14"/>
      <c r="WQO233" s="14"/>
      <c r="WQP233" s="14"/>
      <c r="WQQ233" s="14"/>
      <c r="WQR233" s="14"/>
      <c r="WQS233" s="14"/>
      <c r="WQT233" s="14"/>
      <c r="WQU233" s="14"/>
      <c r="WQV233" s="14"/>
      <c r="WQW233" s="14"/>
      <c r="WQX233" s="14"/>
      <c r="WQY233" s="14"/>
      <c r="WQZ233" s="14"/>
      <c r="WRA233" s="14"/>
      <c r="WRB233" s="14"/>
      <c r="WRC233" s="14"/>
      <c r="WRD233" s="14"/>
      <c r="WRE233" s="14"/>
      <c r="WRF233" s="14"/>
      <c r="WRG233" s="14"/>
      <c r="WRH233" s="14"/>
      <c r="WRI233" s="14"/>
      <c r="WRJ233" s="14"/>
      <c r="WRK233" s="14"/>
      <c r="WRL233" s="14"/>
      <c r="WRM233" s="14"/>
      <c r="WRN233" s="14"/>
      <c r="WRO233" s="14"/>
      <c r="WRP233" s="14"/>
      <c r="WRQ233" s="14"/>
      <c r="WRR233" s="14"/>
      <c r="WRS233" s="14"/>
      <c r="WRT233" s="14"/>
      <c r="WRU233" s="14"/>
      <c r="WRV233" s="14"/>
      <c r="WRW233" s="14"/>
      <c r="WRX233" s="14"/>
      <c r="WRY233" s="14"/>
      <c r="WRZ233" s="14"/>
      <c r="WSA233" s="14"/>
      <c r="WSB233" s="14"/>
      <c r="WSC233" s="14"/>
      <c r="WSD233" s="14"/>
      <c r="WSE233" s="14"/>
      <c r="WSF233" s="14"/>
      <c r="WSG233" s="14"/>
      <c r="WSH233" s="14"/>
      <c r="WSI233" s="14"/>
      <c r="WSJ233" s="14"/>
      <c r="WSK233" s="14"/>
      <c r="WSL233" s="14"/>
      <c r="WSM233" s="14"/>
      <c r="WSN233" s="14"/>
      <c r="WSO233" s="14"/>
      <c r="WSP233" s="14"/>
      <c r="WSQ233" s="14"/>
      <c r="WSR233" s="14"/>
      <c r="WSS233" s="14"/>
      <c r="WST233" s="14"/>
      <c r="WSU233" s="14"/>
      <c r="WSV233" s="14"/>
      <c r="WSW233" s="14"/>
      <c r="WSX233" s="14"/>
      <c r="WSY233" s="14"/>
      <c r="WSZ233" s="14"/>
      <c r="WTA233" s="14"/>
      <c r="WTB233" s="14"/>
      <c r="WTC233" s="14"/>
      <c r="WTD233" s="14"/>
      <c r="WTE233" s="14"/>
      <c r="WTF233" s="14"/>
      <c r="WTG233" s="14"/>
      <c r="WTH233" s="14"/>
      <c r="WTI233" s="14"/>
      <c r="WTJ233" s="14"/>
      <c r="WTK233" s="14"/>
      <c r="WTL233" s="14"/>
      <c r="WTM233" s="14"/>
      <c r="WTN233" s="14"/>
      <c r="WTO233" s="14"/>
      <c r="WTP233" s="14"/>
      <c r="WTQ233" s="14"/>
      <c r="WTR233" s="14"/>
      <c r="WTS233" s="14"/>
      <c r="WTT233" s="14"/>
      <c r="WTU233" s="14"/>
      <c r="WTV233" s="14"/>
      <c r="WTW233" s="14"/>
      <c r="WTX233" s="14"/>
      <c r="WTY233" s="14"/>
      <c r="WTZ233" s="14"/>
      <c r="WUA233" s="14"/>
      <c r="WUB233" s="14"/>
      <c r="WUC233" s="14"/>
      <c r="WUD233" s="14"/>
      <c r="WUE233" s="14"/>
      <c r="WUF233" s="14"/>
      <c r="WUG233" s="14"/>
      <c r="WUH233" s="14"/>
      <c r="WUI233" s="14"/>
      <c r="WUJ233" s="14"/>
      <c r="WUK233" s="14"/>
      <c r="WUL233" s="14"/>
      <c r="WUM233" s="14"/>
      <c r="WUN233" s="14"/>
      <c r="WUO233" s="14"/>
      <c r="WUP233" s="14"/>
      <c r="WUQ233" s="14"/>
      <c r="WUR233" s="14"/>
      <c r="WUS233" s="14"/>
      <c r="WUT233" s="14"/>
      <c r="WUU233" s="14"/>
      <c r="WUV233" s="14"/>
      <c r="WUW233" s="14"/>
      <c r="WUX233" s="14"/>
      <c r="WUY233" s="14"/>
      <c r="WUZ233" s="14"/>
      <c r="WVA233" s="14"/>
      <c r="WVB233" s="14"/>
      <c r="WVC233" s="14"/>
      <c r="WVD233" s="14"/>
      <c r="WVE233" s="14"/>
      <c r="WVF233" s="14"/>
      <c r="WVG233" s="14"/>
      <c r="WVH233" s="14"/>
      <c r="WVI233" s="14"/>
      <c r="WVJ233" s="14"/>
      <c r="WVK233" s="14"/>
      <c r="WVL233" s="14"/>
      <c r="WVM233" s="14"/>
      <c r="WVN233" s="14"/>
      <c r="WVO233" s="14"/>
      <c r="WVP233" s="14"/>
      <c r="WVQ233" s="14"/>
      <c r="WVR233" s="14"/>
      <c r="WVS233" s="14"/>
      <c r="WVT233" s="14"/>
      <c r="WVU233" s="14"/>
      <c r="WVV233" s="14"/>
      <c r="WVW233" s="14"/>
      <c r="WVX233" s="14"/>
      <c r="WVY233" s="14"/>
      <c r="WVZ233" s="14"/>
      <c r="WWA233" s="14"/>
      <c r="WWB233" s="14"/>
      <c r="WWC233" s="14"/>
      <c r="WWD233" s="14"/>
      <c r="WWE233" s="14"/>
      <c r="WWF233" s="14"/>
      <c r="WWG233" s="14"/>
      <c r="WWH233" s="14"/>
      <c r="WWI233" s="14"/>
      <c r="WWJ233" s="14"/>
      <c r="WWK233" s="14"/>
      <c r="WWL233" s="14"/>
      <c r="WWM233" s="14"/>
      <c r="WWN233" s="14"/>
      <c r="WWO233" s="14"/>
      <c r="WWP233" s="14"/>
      <c r="WWQ233" s="14"/>
      <c r="WWR233" s="14"/>
      <c r="WWS233" s="14"/>
      <c r="WWT233" s="14"/>
      <c r="WWU233" s="14"/>
      <c r="WWV233" s="14"/>
      <c r="WWW233" s="14"/>
      <c r="WWX233" s="14"/>
      <c r="WWY233" s="14"/>
      <c r="WWZ233" s="14"/>
      <c r="WXA233" s="14"/>
      <c r="WXB233" s="14"/>
      <c r="WXC233" s="14"/>
      <c r="WXD233" s="14"/>
      <c r="WXE233" s="14"/>
      <c r="WXF233" s="14"/>
      <c r="WXG233" s="14"/>
      <c r="WXH233" s="14"/>
      <c r="WXI233" s="14"/>
      <c r="WXJ233" s="14"/>
      <c r="WXK233" s="14"/>
      <c r="WXL233" s="14"/>
      <c r="WXM233" s="14"/>
      <c r="WXN233" s="14"/>
      <c r="WXO233" s="14"/>
      <c r="WXP233" s="14"/>
      <c r="WXQ233" s="14"/>
      <c r="WXR233" s="14"/>
      <c r="WXS233" s="14"/>
      <c r="WXT233" s="14"/>
      <c r="WXU233" s="14"/>
      <c r="WXV233" s="14"/>
      <c r="WXW233" s="14"/>
      <c r="WXX233" s="14"/>
      <c r="WXY233" s="14"/>
      <c r="WXZ233" s="14"/>
      <c r="WYA233" s="14"/>
      <c r="WYB233" s="14"/>
      <c r="WYC233" s="14"/>
      <c r="WYD233" s="14"/>
      <c r="WYE233" s="14"/>
      <c r="WYF233" s="14"/>
      <c r="WYG233" s="14"/>
      <c r="WYH233" s="14"/>
      <c r="WYI233" s="14"/>
      <c r="WYJ233" s="14"/>
      <c r="WYK233" s="14"/>
      <c r="WYL233" s="14"/>
      <c r="WYM233" s="14"/>
      <c r="WYN233" s="14"/>
      <c r="WYO233" s="14"/>
      <c r="WYP233" s="14"/>
      <c r="WYQ233" s="14"/>
      <c r="WYR233" s="14"/>
      <c r="WYS233" s="14"/>
      <c r="WYT233" s="14"/>
      <c r="WYU233" s="14"/>
      <c r="WYV233" s="14"/>
      <c r="WYW233" s="14"/>
      <c r="WYX233" s="14"/>
      <c r="WYY233" s="14"/>
      <c r="WYZ233" s="14"/>
      <c r="WZA233" s="14"/>
      <c r="WZB233" s="14"/>
      <c r="WZC233" s="14"/>
      <c r="WZD233" s="14"/>
      <c r="WZE233" s="14"/>
      <c r="WZF233" s="14"/>
      <c r="WZG233" s="14"/>
      <c r="WZH233" s="14"/>
      <c r="WZI233" s="14"/>
      <c r="WZJ233" s="14"/>
      <c r="WZK233" s="14"/>
      <c r="WZL233" s="14"/>
      <c r="WZM233" s="14"/>
      <c r="WZN233" s="14"/>
      <c r="WZO233" s="14"/>
      <c r="WZP233" s="14"/>
      <c r="WZQ233" s="14"/>
      <c r="WZR233" s="14"/>
      <c r="WZS233" s="14"/>
      <c r="WZT233" s="14"/>
      <c r="WZU233" s="14"/>
      <c r="WZV233" s="14"/>
      <c r="WZW233" s="14"/>
      <c r="WZX233" s="14"/>
      <c r="WZY233" s="14"/>
      <c r="WZZ233" s="14"/>
      <c r="XAA233" s="14"/>
      <c r="XAB233" s="14"/>
      <c r="XAC233" s="14"/>
      <c r="XAD233" s="14"/>
      <c r="XAE233" s="14"/>
      <c r="XAF233" s="14"/>
      <c r="XAG233" s="14"/>
      <c r="XAH233" s="14"/>
      <c r="XAI233" s="14"/>
      <c r="XAJ233" s="14"/>
      <c r="XAK233" s="14"/>
      <c r="XAL233" s="14"/>
      <c r="XAM233" s="14"/>
      <c r="XAN233" s="14"/>
      <c r="XAO233" s="14"/>
      <c r="XAP233" s="14"/>
      <c r="XAQ233" s="14"/>
      <c r="XAR233" s="14"/>
      <c r="XAS233" s="14"/>
      <c r="XAT233" s="14"/>
      <c r="XAU233" s="14"/>
      <c r="XAV233" s="14"/>
      <c r="XAW233" s="14"/>
      <c r="XAX233" s="14"/>
      <c r="XAY233" s="14"/>
      <c r="XAZ233" s="14"/>
      <c r="XBA233" s="14"/>
      <c r="XBB233" s="14"/>
      <c r="XBC233" s="14"/>
      <c r="XBD233" s="14"/>
      <c r="XBE233" s="14"/>
      <c r="XBF233" s="14"/>
      <c r="XBG233" s="14"/>
      <c r="XBH233" s="14"/>
      <c r="XBI233" s="14"/>
      <c r="XBJ233" s="14"/>
      <c r="XBK233" s="14"/>
      <c r="XBL233" s="14"/>
      <c r="XBM233" s="14"/>
      <c r="XBN233" s="14"/>
      <c r="XBO233" s="14"/>
      <c r="XBP233" s="14"/>
      <c r="XBQ233" s="14"/>
      <c r="XBR233" s="14"/>
      <c r="XBS233" s="14"/>
      <c r="XBT233" s="14"/>
      <c r="XBU233" s="14"/>
      <c r="XBV233" s="14"/>
      <c r="XBW233" s="14"/>
      <c r="XBX233" s="14"/>
      <c r="XBY233" s="14"/>
      <c r="XBZ233" s="14"/>
      <c r="XCA233" s="14"/>
      <c r="XCB233" s="14"/>
      <c r="XCC233" s="14"/>
      <c r="XCD233" s="14"/>
      <c r="XCE233" s="14"/>
      <c r="XCF233" s="14"/>
      <c r="XCG233" s="14"/>
      <c r="XCH233" s="14"/>
      <c r="XCI233" s="14"/>
      <c r="XCJ233" s="14"/>
      <c r="XCK233" s="14"/>
      <c r="XCL233" s="14"/>
      <c r="XCM233" s="14"/>
      <c r="XCN233" s="14"/>
      <c r="XCO233" s="14"/>
      <c r="XCP233" s="14"/>
      <c r="XCQ233" s="14"/>
      <c r="XCR233" s="14"/>
      <c r="XCS233" s="14"/>
      <c r="XCT233" s="14"/>
      <c r="XCU233" s="14"/>
      <c r="XCV233" s="14"/>
      <c r="XCW233" s="14"/>
      <c r="XCX233" s="14"/>
      <c r="XCY233" s="14"/>
      <c r="XCZ233" s="14"/>
      <c r="XDA233" s="14"/>
      <c r="XDB233" s="14"/>
      <c r="XDC233" s="14"/>
      <c r="XDD233" s="14"/>
      <c r="XDE233" s="14"/>
      <c r="XDF233" s="14"/>
      <c r="XDG233" s="14"/>
      <c r="XDH233" s="14"/>
      <c r="XDI233" s="14"/>
      <c r="XDJ233" s="14"/>
      <c r="XDK233" s="14"/>
      <c r="XDL233" s="14"/>
      <c r="XDM233" s="14"/>
      <c r="XDN233" s="14"/>
      <c r="XDO233" s="14"/>
      <c r="XDP233" s="14"/>
      <c r="XDQ233" s="14"/>
      <c r="XDR233" s="14"/>
      <c r="XDS233" s="14"/>
      <c r="XDT233" s="14"/>
      <c r="XDU233" s="14"/>
      <c r="XDV233" s="14"/>
      <c r="XDW233" s="14"/>
      <c r="XDX233" s="14"/>
      <c r="XDY233" s="14"/>
      <c r="XDZ233" s="14"/>
      <c r="XEA233" s="14"/>
      <c r="XEB233" s="14"/>
      <c r="XEC233" s="14"/>
      <c r="XED233" s="14"/>
      <c r="XEE233" s="14"/>
      <c r="XEF233" s="14"/>
      <c r="XEG233" s="14"/>
      <c r="XEH233" s="14"/>
      <c r="XEI233" s="14"/>
      <c r="XEJ233" s="14"/>
      <c r="XEK233" s="14"/>
      <c r="XEL233" s="14"/>
      <c r="XEM233" s="14"/>
      <c r="XEN233" s="14"/>
      <c r="XEO233" s="14"/>
      <c r="XEP233" s="14"/>
      <c r="XEQ233" s="14"/>
      <c r="XER233" s="14"/>
      <c r="XES233" s="14"/>
      <c r="XET233" s="14"/>
      <c r="XEU233" s="14"/>
      <c r="XEV233" s="14"/>
      <c r="XEW233" s="14"/>
      <c r="XEX233" s="14"/>
    </row>
    <row r="234" spans="1:16378" ht="22.5" hidden="1" customHeight="1" x14ac:dyDescent="0.25">
      <c r="A234" s="68" t="s">
        <v>3388</v>
      </c>
      <c r="B234" s="25">
        <v>458</v>
      </c>
      <c r="C234" s="205" t="s">
        <v>28</v>
      </c>
      <c r="D234" s="25">
        <v>1965</v>
      </c>
      <c r="E234" s="108" t="s">
        <v>2932</v>
      </c>
      <c r="F234" s="68" t="s">
        <v>2934</v>
      </c>
      <c r="G234" s="25">
        <v>2</v>
      </c>
      <c r="H234" s="25">
        <v>2</v>
      </c>
      <c r="I234" s="137">
        <v>338.1</v>
      </c>
      <c r="J234" s="137">
        <v>229.9</v>
      </c>
      <c r="K234" s="137">
        <v>229.9</v>
      </c>
      <c r="L234" s="30">
        <v>12</v>
      </c>
      <c r="M234" s="250">
        <f t="shared" si="35"/>
        <v>566640</v>
      </c>
      <c r="N234" s="250"/>
      <c r="O234" s="250"/>
      <c r="P234" s="250"/>
      <c r="Q234" s="137">
        <f t="shared" si="36"/>
        <v>566640</v>
      </c>
      <c r="R234" s="137"/>
      <c r="S234" s="30"/>
      <c r="T234" s="137"/>
      <c r="U234" s="137"/>
      <c r="V234" s="137"/>
      <c r="W234" s="137"/>
      <c r="X234" s="137"/>
      <c r="Y234" s="137">
        <v>180</v>
      </c>
      <c r="Z234" s="137">
        <f>Y234*3148</f>
        <v>566640</v>
      </c>
      <c r="AA234" s="137"/>
      <c r="AB234" s="137"/>
      <c r="AC234" s="137"/>
      <c r="AD234" s="137"/>
      <c r="AE234" s="137"/>
      <c r="AF234" s="137"/>
      <c r="AG234" s="337">
        <v>2025</v>
      </c>
      <c r="AH234" s="166"/>
      <c r="AI234" s="166"/>
      <c r="AJ234" s="134">
        <f t="shared" si="37"/>
        <v>205</v>
      </c>
      <c r="AK234" s="35" t="s">
        <v>153</v>
      </c>
      <c r="AL234" s="134" t="str">
        <f t="shared" si="38"/>
        <v>205.</v>
      </c>
      <c r="AM234" s="140"/>
      <c r="AN234" s="35"/>
      <c r="AO234" s="193"/>
    </row>
    <row r="235" spans="1:16378" ht="22.5" hidden="1" customHeight="1" x14ac:dyDescent="0.25">
      <c r="A235" s="68" t="s">
        <v>3389</v>
      </c>
      <c r="B235" s="25">
        <v>556</v>
      </c>
      <c r="C235" s="205" t="s">
        <v>30</v>
      </c>
      <c r="D235" s="25">
        <v>1965</v>
      </c>
      <c r="E235" s="108" t="s">
        <v>2932</v>
      </c>
      <c r="F235" s="68" t="s">
        <v>2934</v>
      </c>
      <c r="G235" s="25">
        <v>5</v>
      </c>
      <c r="H235" s="25">
        <v>3</v>
      </c>
      <c r="I235" s="137">
        <v>3154.43</v>
      </c>
      <c r="J235" s="137">
        <v>2113.9499999999998</v>
      </c>
      <c r="K235" s="137">
        <v>1722.23</v>
      </c>
      <c r="L235" s="30">
        <v>69</v>
      </c>
      <c r="M235" s="137">
        <f t="shared" si="35"/>
        <v>1126080</v>
      </c>
      <c r="N235" s="137"/>
      <c r="O235" s="137"/>
      <c r="P235" s="137"/>
      <c r="Q235" s="137">
        <f t="shared" si="36"/>
        <v>1126080</v>
      </c>
      <c r="R235" s="137">
        <v>1126080</v>
      </c>
      <c r="S235" s="30"/>
      <c r="T235" s="137"/>
      <c r="U235" s="137"/>
      <c r="V235" s="137"/>
      <c r="W235" s="137"/>
      <c r="X235" s="137"/>
      <c r="Y235" s="137"/>
      <c r="Z235" s="137"/>
      <c r="AA235" s="137"/>
      <c r="AB235" s="137"/>
      <c r="AC235" s="137"/>
      <c r="AD235" s="137"/>
      <c r="AE235" s="137"/>
      <c r="AF235" s="137"/>
      <c r="AG235" s="337">
        <v>2025</v>
      </c>
      <c r="AH235" s="218" t="s">
        <v>3052</v>
      </c>
      <c r="AI235" s="218"/>
      <c r="AJ235" s="134">
        <f t="shared" si="37"/>
        <v>206</v>
      </c>
      <c r="AK235" s="35" t="s">
        <v>153</v>
      </c>
      <c r="AL235" s="134" t="str">
        <f t="shared" si="38"/>
        <v>206.</v>
      </c>
      <c r="AM235" s="140"/>
      <c r="AN235" s="35"/>
      <c r="AO235" s="193"/>
    </row>
    <row r="236" spans="1:16378" ht="22.5" hidden="1" customHeight="1" x14ac:dyDescent="0.25">
      <c r="A236" s="68" t="s">
        <v>3390</v>
      </c>
      <c r="B236" s="25">
        <v>642</v>
      </c>
      <c r="C236" s="36" t="s">
        <v>1693</v>
      </c>
      <c r="D236" s="25">
        <v>1965</v>
      </c>
      <c r="E236" s="108" t="s">
        <v>2932</v>
      </c>
      <c r="F236" s="68" t="s">
        <v>2934</v>
      </c>
      <c r="G236" s="25">
        <v>5</v>
      </c>
      <c r="H236" s="25">
        <v>3</v>
      </c>
      <c r="I236" s="137">
        <v>3351.3</v>
      </c>
      <c r="J236" s="137">
        <v>2668.69</v>
      </c>
      <c r="K236" s="137">
        <v>1619.65</v>
      </c>
      <c r="L236" s="30">
        <v>109</v>
      </c>
      <c r="M236" s="250">
        <f t="shared" si="35"/>
        <v>2741831</v>
      </c>
      <c r="N236" s="250"/>
      <c r="O236" s="250"/>
      <c r="P236" s="250"/>
      <c r="Q236" s="137">
        <f t="shared" si="36"/>
        <v>2741831</v>
      </c>
      <c r="R236" s="250"/>
      <c r="S236" s="255"/>
      <c r="T236" s="250"/>
      <c r="U236" s="250">
        <v>773</v>
      </c>
      <c r="V236" s="250">
        <f>U236*3547</f>
        <v>2741831</v>
      </c>
      <c r="W236" s="250"/>
      <c r="X236" s="250"/>
      <c r="Y236" s="250"/>
      <c r="Z236" s="250"/>
      <c r="AA236" s="250"/>
      <c r="AB236" s="250"/>
      <c r="AC236" s="259"/>
      <c r="AD236" s="259"/>
      <c r="AE236" s="250"/>
      <c r="AF236" s="250"/>
      <c r="AG236" s="337">
        <v>2025</v>
      </c>
      <c r="AH236" s="166"/>
      <c r="AI236" s="166"/>
      <c r="AJ236" s="134">
        <f t="shared" si="37"/>
        <v>207</v>
      </c>
      <c r="AK236" s="35" t="s">
        <v>153</v>
      </c>
      <c r="AL236" s="134" t="str">
        <f t="shared" si="38"/>
        <v>207.</v>
      </c>
      <c r="AM236" s="140"/>
      <c r="AN236" s="296"/>
      <c r="AO236" s="193"/>
    </row>
    <row r="237" spans="1:16378" ht="22.5" hidden="1" customHeight="1" x14ac:dyDescent="0.25">
      <c r="A237" s="68" t="s">
        <v>3391</v>
      </c>
      <c r="B237" s="25">
        <v>643</v>
      </c>
      <c r="C237" s="154" t="s">
        <v>235</v>
      </c>
      <c r="D237" s="25">
        <v>1965</v>
      </c>
      <c r="E237" s="68" t="s">
        <v>2932</v>
      </c>
      <c r="F237" s="68" t="s">
        <v>2934</v>
      </c>
      <c r="G237" s="25">
        <v>4</v>
      </c>
      <c r="H237" s="25">
        <v>2</v>
      </c>
      <c r="I237" s="335">
        <v>1786.1</v>
      </c>
      <c r="J237" s="335">
        <v>1350.1</v>
      </c>
      <c r="K237" s="335">
        <v>1350.1</v>
      </c>
      <c r="L237" s="12">
        <v>45</v>
      </c>
      <c r="M237" s="250">
        <f t="shared" si="35"/>
        <v>2741175</v>
      </c>
      <c r="N237" s="250"/>
      <c r="O237" s="250"/>
      <c r="P237" s="250"/>
      <c r="Q237" s="137">
        <f t="shared" si="36"/>
        <v>2741175</v>
      </c>
      <c r="R237" s="250">
        <v>2741175</v>
      </c>
      <c r="S237" s="255"/>
      <c r="T237" s="250"/>
      <c r="U237" s="250"/>
      <c r="V237" s="250"/>
      <c r="W237" s="250"/>
      <c r="X237" s="250"/>
      <c r="Y237" s="250"/>
      <c r="Z237" s="250"/>
      <c r="AA237" s="250"/>
      <c r="AB237" s="250"/>
      <c r="AC237" s="250"/>
      <c r="AD237" s="250"/>
      <c r="AE237" s="250"/>
      <c r="AF237" s="250"/>
      <c r="AG237" s="337">
        <v>2025</v>
      </c>
      <c r="AH237" s="166" t="s">
        <v>3050</v>
      </c>
      <c r="AI237" s="166"/>
      <c r="AJ237" s="134">
        <f t="shared" si="37"/>
        <v>208</v>
      </c>
      <c r="AK237" s="35" t="s">
        <v>153</v>
      </c>
      <c r="AL237" s="134" t="str">
        <f t="shared" si="38"/>
        <v>208.</v>
      </c>
      <c r="AM237" s="140"/>
      <c r="AN237" s="296"/>
      <c r="AO237" s="193"/>
    </row>
    <row r="238" spans="1:16378" ht="22.5" hidden="1" customHeight="1" x14ac:dyDescent="0.25">
      <c r="A238" s="68" t="s">
        <v>3392</v>
      </c>
      <c r="B238" s="25">
        <v>653</v>
      </c>
      <c r="C238" s="154" t="s">
        <v>264</v>
      </c>
      <c r="D238" s="25">
        <v>1965</v>
      </c>
      <c r="E238" s="68" t="s">
        <v>2932</v>
      </c>
      <c r="F238" s="68" t="s">
        <v>2934</v>
      </c>
      <c r="G238" s="25">
        <v>5</v>
      </c>
      <c r="H238" s="25">
        <v>3</v>
      </c>
      <c r="I238" s="250">
        <v>3344.2</v>
      </c>
      <c r="J238" s="250">
        <v>2667.6</v>
      </c>
      <c r="K238" s="250">
        <v>2667.6</v>
      </c>
      <c r="L238" s="12">
        <v>59</v>
      </c>
      <c r="M238" s="250">
        <f t="shared" si="35"/>
        <v>720954</v>
      </c>
      <c r="N238" s="250"/>
      <c r="O238" s="250"/>
      <c r="P238" s="250"/>
      <c r="Q238" s="137">
        <f t="shared" si="36"/>
        <v>720954</v>
      </c>
      <c r="R238" s="250">
        <v>720954</v>
      </c>
      <c r="S238" s="255"/>
      <c r="T238" s="250"/>
      <c r="U238" s="250"/>
      <c r="V238" s="250"/>
      <c r="W238" s="250"/>
      <c r="X238" s="250"/>
      <c r="Y238" s="250"/>
      <c r="Z238" s="250"/>
      <c r="AA238" s="250"/>
      <c r="AB238" s="250"/>
      <c r="AC238" s="250"/>
      <c r="AD238" s="250"/>
      <c r="AE238" s="250"/>
      <c r="AF238" s="250"/>
      <c r="AG238" s="337">
        <v>2025</v>
      </c>
      <c r="AH238" s="166" t="s">
        <v>3049</v>
      </c>
      <c r="AI238" s="166"/>
      <c r="AJ238" s="134">
        <f t="shared" si="37"/>
        <v>209</v>
      </c>
      <c r="AK238" s="35" t="s">
        <v>153</v>
      </c>
      <c r="AL238" s="134" t="str">
        <f t="shared" si="38"/>
        <v>209.</v>
      </c>
      <c r="AM238" s="140"/>
      <c r="AN238" s="35"/>
      <c r="AO238" s="193"/>
    </row>
    <row r="239" spans="1:16378" ht="22.5" hidden="1" customHeight="1" x14ac:dyDescent="0.25">
      <c r="A239" s="68" t="s">
        <v>3393</v>
      </c>
      <c r="B239" s="25">
        <v>5477</v>
      </c>
      <c r="C239" s="168" t="s">
        <v>273</v>
      </c>
      <c r="D239" s="25">
        <v>1965</v>
      </c>
      <c r="E239" s="68" t="s">
        <v>2932</v>
      </c>
      <c r="F239" s="68" t="s">
        <v>2934</v>
      </c>
      <c r="G239" s="25">
        <v>3</v>
      </c>
      <c r="H239" s="25">
        <v>3</v>
      </c>
      <c r="I239" s="139">
        <v>1228</v>
      </c>
      <c r="J239" s="139">
        <v>819.7</v>
      </c>
      <c r="K239" s="139">
        <v>696.8</v>
      </c>
      <c r="L239" s="25">
        <v>42</v>
      </c>
      <c r="M239" s="250">
        <f t="shared" si="35"/>
        <v>1989890</v>
      </c>
      <c r="N239" s="250"/>
      <c r="O239" s="250"/>
      <c r="P239" s="250"/>
      <c r="Q239" s="137">
        <f t="shared" si="36"/>
        <v>1989890</v>
      </c>
      <c r="R239" s="250">
        <v>1989890</v>
      </c>
      <c r="S239" s="255"/>
      <c r="T239" s="250"/>
      <c r="U239" s="250"/>
      <c r="V239" s="250"/>
      <c r="W239" s="250"/>
      <c r="X239" s="250"/>
      <c r="Y239" s="250"/>
      <c r="Z239" s="250"/>
      <c r="AA239" s="250"/>
      <c r="AB239" s="250"/>
      <c r="AC239" s="250"/>
      <c r="AD239" s="250"/>
      <c r="AE239" s="250"/>
      <c r="AF239" s="250"/>
      <c r="AG239" s="337">
        <v>2025</v>
      </c>
      <c r="AH239" s="166" t="s">
        <v>3050</v>
      </c>
      <c r="AI239" s="166"/>
      <c r="AJ239" s="134">
        <f t="shared" si="37"/>
        <v>210</v>
      </c>
      <c r="AK239" s="35" t="s">
        <v>153</v>
      </c>
      <c r="AL239" s="134" t="str">
        <f t="shared" si="38"/>
        <v>210.</v>
      </c>
      <c r="AM239" s="140"/>
      <c r="AN239" s="35"/>
      <c r="AO239" s="193"/>
    </row>
    <row r="240" spans="1:16378" ht="22.5" hidden="1" customHeight="1" x14ac:dyDescent="0.25">
      <c r="A240" s="68" t="s">
        <v>3394</v>
      </c>
      <c r="B240" s="25">
        <v>391</v>
      </c>
      <c r="C240" s="36" t="s">
        <v>1672</v>
      </c>
      <c r="D240" s="25">
        <v>1966</v>
      </c>
      <c r="E240" s="68" t="s">
        <v>2932</v>
      </c>
      <c r="F240" s="68" t="s">
        <v>2934</v>
      </c>
      <c r="G240" s="25">
        <v>4</v>
      </c>
      <c r="H240" s="25">
        <v>2</v>
      </c>
      <c r="I240" s="335">
        <v>1305.25</v>
      </c>
      <c r="J240" s="335">
        <v>1206.8800000000001</v>
      </c>
      <c r="K240" s="335">
        <v>1206.8800000000001</v>
      </c>
      <c r="L240" s="12">
        <v>49</v>
      </c>
      <c r="M240" s="250">
        <f t="shared" si="35"/>
        <v>1557133</v>
      </c>
      <c r="N240" s="250"/>
      <c r="O240" s="250"/>
      <c r="P240" s="250"/>
      <c r="Q240" s="137">
        <f t="shared" si="36"/>
        <v>1557133</v>
      </c>
      <c r="R240" s="250"/>
      <c r="S240" s="255"/>
      <c r="T240" s="250"/>
      <c r="U240" s="250">
        <v>439</v>
      </c>
      <c r="V240" s="250">
        <f t="shared" ref="V240" si="39">U240*3547</f>
        <v>1557133</v>
      </c>
      <c r="W240" s="250"/>
      <c r="X240" s="250"/>
      <c r="Y240" s="250"/>
      <c r="Z240" s="250"/>
      <c r="AA240" s="250"/>
      <c r="AB240" s="250"/>
      <c r="AC240" s="259"/>
      <c r="AD240" s="259"/>
      <c r="AE240" s="250"/>
      <c r="AF240" s="250"/>
      <c r="AG240" s="337">
        <v>2025</v>
      </c>
      <c r="AH240" s="166"/>
      <c r="AI240" s="166"/>
      <c r="AJ240" s="134">
        <f t="shared" si="37"/>
        <v>211</v>
      </c>
      <c r="AK240" s="35" t="s">
        <v>153</v>
      </c>
      <c r="AL240" s="134" t="str">
        <f t="shared" si="38"/>
        <v>211.</v>
      </c>
      <c r="AM240" s="140"/>
      <c r="AN240" s="296"/>
      <c r="AO240" s="193"/>
    </row>
    <row r="241" spans="1:41" ht="22.5" hidden="1" customHeight="1" x14ac:dyDescent="0.25">
      <c r="A241" s="68" t="s">
        <v>3395</v>
      </c>
      <c r="B241" s="25">
        <v>624</v>
      </c>
      <c r="C241" s="205" t="s">
        <v>32</v>
      </c>
      <c r="D241" s="25">
        <v>1966</v>
      </c>
      <c r="E241" s="108" t="s">
        <v>2932</v>
      </c>
      <c r="F241" s="68" t="s">
        <v>2934</v>
      </c>
      <c r="G241" s="25">
        <v>4</v>
      </c>
      <c r="H241" s="25">
        <v>3</v>
      </c>
      <c r="I241" s="137">
        <v>2708.58</v>
      </c>
      <c r="J241" s="137">
        <v>2022.15</v>
      </c>
      <c r="K241" s="137">
        <v>2022.15</v>
      </c>
      <c r="L241" s="30">
        <v>86</v>
      </c>
      <c r="M241" s="250">
        <f t="shared" si="35"/>
        <v>1121388</v>
      </c>
      <c r="N241" s="250"/>
      <c r="O241" s="250"/>
      <c r="P241" s="250"/>
      <c r="Q241" s="137">
        <f t="shared" si="36"/>
        <v>1121388</v>
      </c>
      <c r="R241" s="137">
        <v>1121388</v>
      </c>
      <c r="S241" s="30"/>
      <c r="T241" s="137"/>
      <c r="U241" s="137"/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337">
        <v>2025</v>
      </c>
      <c r="AH241" s="166" t="s">
        <v>3052</v>
      </c>
      <c r="AI241" s="166"/>
      <c r="AJ241" s="134">
        <f t="shared" si="37"/>
        <v>212</v>
      </c>
      <c r="AK241" s="35" t="s">
        <v>153</v>
      </c>
      <c r="AL241" s="134" t="str">
        <f t="shared" si="38"/>
        <v>212.</v>
      </c>
      <c r="AM241" s="140"/>
      <c r="AN241" s="35"/>
      <c r="AO241" s="193"/>
    </row>
    <row r="242" spans="1:41" ht="22.5" hidden="1" customHeight="1" x14ac:dyDescent="0.25">
      <c r="A242" s="68" t="s">
        <v>3396</v>
      </c>
      <c r="B242" s="25">
        <v>655</v>
      </c>
      <c r="C242" s="205" t="s">
        <v>33</v>
      </c>
      <c r="D242" s="25">
        <v>1966</v>
      </c>
      <c r="E242" s="108" t="s">
        <v>2932</v>
      </c>
      <c r="F242" s="68" t="s">
        <v>2934</v>
      </c>
      <c r="G242" s="25">
        <v>5</v>
      </c>
      <c r="H242" s="25">
        <v>3</v>
      </c>
      <c r="I242" s="256">
        <v>3373.1</v>
      </c>
      <c r="J242" s="137">
        <v>2684.6</v>
      </c>
      <c r="K242" s="256">
        <v>2684.6</v>
      </c>
      <c r="L242" s="257">
        <v>112</v>
      </c>
      <c r="M242" s="250">
        <f t="shared" si="35"/>
        <v>2926945</v>
      </c>
      <c r="N242" s="250"/>
      <c r="O242" s="250"/>
      <c r="P242" s="250"/>
      <c r="Q242" s="137">
        <f t="shared" si="36"/>
        <v>2926945</v>
      </c>
      <c r="R242" s="137">
        <f>2741175+185770</f>
        <v>2926945</v>
      </c>
      <c r="S242" s="30"/>
      <c r="T242" s="137"/>
      <c r="U242" s="137"/>
      <c r="V242" s="137"/>
      <c r="W242" s="137"/>
      <c r="X242" s="137"/>
      <c r="Y242" s="137"/>
      <c r="Z242" s="137"/>
      <c r="AA242" s="137"/>
      <c r="AB242" s="137"/>
      <c r="AC242" s="137"/>
      <c r="AD242" s="137"/>
      <c r="AE242" s="137"/>
      <c r="AF242" s="137"/>
      <c r="AG242" s="337">
        <v>2025</v>
      </c>
      <c r="AH242" s="166" t="s">
        <v>3059</v>
      </c>
      <c r="AI242" s="166"/>
      <c r="AJ242" s="134">
        <f t="shared" si="37"/>
        <v>213</v>
      </c>
      <c r="AK242" s="35" t="s">
        <v>153</v>
      </c>
      <c r="AL242" s="134" t="str">
        <f t="shared" si="38"/>
        <v>213.</v>
      </c>
      <c r="AM242" s="140"/>
      <c r="AN242" s="35"/>
      <c r="AO242" s="193"/>
    </row>
    <row r="243" spans="1:41" ht="22.5" hidden="1" customHeight="1" x14ac:dyDescent="0.25">
      <c r="A243" s="68" t="s">
        <v>3397</v>
      </c>
      <c r="B243" s="25">
        <v>656</v>
      </c>
      <c r="C243" s="205" t="s">
        <v>217</v>
      </c>
      <c r="D243" s="25">
        <v>1966</v>
      </c>
      <c r="E243" s="108" t="s">
        <v>2932</v>
      </c>
      <c r="F243" s="68" t="s">
        <v>2934</v>
      </c>
      <c r="G243" s="25">
        <v>5</v>
      </c>
      <c r="H243" s="25">
        <v>4</v>
      </c>
      <c r="I243" s="256">
        <v>3377.3</v>
      </c>
      <c r="J243" s="256">
        <v>2640.6</v>
      </c>
      <c r="K243" s="256">
        <v>2640.6</v>
      </c>
      <c r="L243" s="257">
        <v>106</v>
      </c>
      <c r="M243" s="250">
        <f t="shared" si="35"/>
        <v>720954</v>
      </c>
      <c r="N243" s="250"/>
      <c r="O243" s="250"/>
      <c r="P243" s="250"/>
      <c r="Q243" s="137">
        <f t="shared" si="36"/>
        <v>720954</v>
      </c>
      <c r="R243" s="137">
        <v>720954</v>
      </c>
      <c r="S243" s="30"/>
      <c r="T243" s="137"/>
      <c r="U243" s="137"/>
      <c r="V243" s="137"/>
      <c r="W243" s="137"/>
      <c r="X243" s="137"/>
      <c r="Y243" s="137"/>
      <c r="Z243" s="137"/>
      <c r="AA243" s="137"/>
      <c r="AB243" s="137"/>
      <c r="AC243" s="137"/>
      <c r="AD243" s="137"/>
      <c r="AE243" s="137"/>
      <c r="AF243" s="137"/>
      <c r="AG243" s="337">
        <v>2025</v>
      </c>
      <c r="AH243" s="166" t="s">
        <v>3049</v>
      </c>
      <c r="AI243" s="166"/>
      <c r="AJ243" s="134">
        <f t="shared" si="37"/>
        <v>214</v>
      </c>
      <c r="AK243" s="35" t="s">
        <v>153</v>
      </c>
      <c r="AL243" s="134" t="str">
        <f t="shared" si="38"/>
        <v>214.</v>
      </c>
      <c r="AM243" s="140"/>
      <c r="AN243" s="35"/>
      <c r="AO243" s="193"/>
    </row>
    <row r="244" spans="1:41" ht="22.5" hidden="1" customHeight="1" x14ac:dyDescent="0.25">
      <c r="A244" s="68" t="s">
        <v>3398</v>
      </c>
      <c r="B244" s="25">
        <v>658</v>
      </c>
      <c r="C244" s="130" t="s">
        <v>218</v>
      </c>
      <c r="D244" s="25">
        <v>1966</v>
      </c>
      <c r="E244" s="108" t="s">
        <v>2932</v>
      </c>
      <c r="F244" s="68" t="s">
        <v>2934</v>
      </c>
      <c r="G244" s="25">
        <v>5</v>
      </c>
      <c r="H244" s="25">
        <v>4</v>
      </c>
      <c r="I244" s="137">
        <v>3378.2</v>
      </c>
      <c r="J244" s="137">
        <v>2640.6</v>
      </c>
      <c r="K244" s="137">
        <v>2640.6</v>
      </c>
      <c r="L244" s="30">
        <v>105</v>
      </c>
      <c r="M244" s="138">
        <f t="shared" ref="M244:M258" si="40">R244+T244+V244+X244+Z244+AB244+AE244+AF244</f>
        <v>3462129</v>
      </c>
      <c r="N244" s="138"/>
      <c r="O244" s="138"/>
      <c r="P244" s="138"/>
      <c r="Q244" s="137">
        <f t="shared" ref="Q244:Q258" si="41">M244</f>
        <v>3462129</v>
      </c>
      <c r="R244" s="137">
        <f>720954+2741175</f>
        <v>3462129</v>
      </c>
      <c r="S244" s="30"/>
      <c r="T244" s="137"/>
      <c r="U244" s="137"/>
      <c r="V244" s="137"/>
      <c r="W244" s="137"/>
      <c r="X244" s="137"/>
      <c r="Y244" s="137"/>
      <c r="Z244" s="137"/>
      <c r="AA244" s="137"/>
      <c r="AB244" s="137"/>
      <c r="AC244" s="137"/>
      <c r="AD244" s="137"/>
      <c r="AE244" s="137"/>
      <c r="AF244" s="137"/>
      <c r="AG244" s="337">
        <v>2025</v>
      </c>
      <c r="AH244" s="126" t="s">
        <v>3064</v>
      </c>
      <c r="AI244" s="126"/>
      <c r="AJ244" s="134">
        <f t="shared" si="37"/>
        <v>215</v>
      </c>
      <c r="AK244" s="35" t="s">
        <v>153</v>
      </c>
      <c r="AL244" s="134" t="str">
        <f t="shared" si="38"/>
        <v>215.</v>
      </c>
      <c r="AM244" s="140"/>
      <c r="AN244" s="35"/>
      <c r="AO244" s="193"/>
    </row>
    <row r="245" spans="1:41" ht="22.5" hidden="1" customHeight="1" x14ac:dyDescent="0.25">
      <c r="A245" s="68" t="s">
        <v>3399</v>
      </c>
      <c r="B245" s="25">
        <v>79</v>
      </c>
      <c r="C245" s="154" t="s">
        <v>274</v>
      </c>
      <c r="D245" s="25">
        <v>1983</v>
      </c>
      <c r="E245" s="68" t="s">
        <v>2932</v>
      </c>
      <c r="F245" s="68" t="s">
        <v>2934</v>
      </c>
      <c r="G245" s="25">
        <v>2</v>
      </c>
      <c r="H245" s="25">
        <v>3</v>
      </c>
      <c r="I245" s="335">
        <v>727</v>
      </c>
      <c r="J245" s="335">
        <v>692</v>
      </c>
      <c r="K245" s="335">
        <v>692</v>
      </c>
      <c r="L245" s="12">
        <v>27</v>
      </c>
      <c r="M245" s="250">
        <f t="shared" si="40"/>
        <v>215670</v>
      </c>
      <c r="N245" s="250"/>
      <c r="O245" s="250"/>
      <c r="P245" s="250"/>
      <c r="Q245" s="137">
        <f t="shared" si="41"/>
        <v>215670</v>
      </c>
      <c r="R245" s="250">
        <v>215670</v>
      </c>
      <c r="S245" s="255"/>
      <c r="T245" s="250"/>
      <c r="U245" s="250"/>
      <c r="V245" s="250"/>
      <c r="W245" s="250"/>
      <c r="X245" s="250"/>
      <c r="Y245" s="250"/>
      <c r="Z245" s="250"/>
      <c r="AA245" s="250"/>
      <c r="AB245" s="250"/>
      <c r="AC245" s="250"/>
      <c r="AD245" s="250"/>
      <c r="AE245" s="250"/>
      <c r="AF245" s="250"/>
      <c r="AG245" s="337">
        <v>2025</v>
      </c>
      <c r="AH245" s="166" t="s">
        <v>3049</v>
      </c>
      <c r="AI245" s="166"/>
      <c r="AJ245" s="134">
        <f t="shared" si="37"/>
        <v>216</v>
      </c>
      <c r="AK245" s="35" t="s">
        <v>153</v>
      </c>
      <c r="AL245" s="134" t="str">
        <f t="shared" si="38"/>
        <v>216.</v>
      </c>
      <c r="AM245" s="140"/>
      <c r="AN245" s="35"/>
      <c r="AO245" s="193"/>
    </row>
    <row r="246" spans="1:41" ht="22.5" hidden="1" customHeight="1" x14ac:dyDescent="0.25">
      <c r="A246" s="68" t="s">
        <v>3400</v>
      </c>
      <c r="B246" s="25">
        <v>192</v>
      </c>
      <c r="C246" s="36" t="s">
        <v>1662</v>
      </c>
      <c r="D246" s="25">
        <v>1967</v>
      </c>
      <c r="E246" s="68" t="s">
        <v>2932</v>
      </c>
      <c r="F246" s="68" t="s">
        <v>2934</v>
      </c>
      <c r="G246" s="25">
        <v>2</v>
      </c>
      <c r="H246" s="25">
        <v>2</v>
      </c>
      <c r="I246" s="250">
        <v>505.4</v>
      </c>
      <c r="J246" s="250">
        <v>444.4</v>
      </c>
      <c r="K246" s="250">
        <v>444.4</v>
      </c>
      <c r="L246" s="12">
        <v>18</v>
      </c>
      <c r="M246" s="250">
        <f t="shared" si="40"/>
        <v>200265</v>
      </c>
      <c r="N246" s="250"/>
      <c r="O246" s="250"/>
      <c r="P246" s="250"/>
      <c r="Q246" s="137">
        <f t="shared" si="41"/>
        <v>200265</v>
      </c>
      <c r="R246" s="259">
        <v>200265</v>
      </c>
      <c r="S246" s="260"/>
      <c r="T246" s="259"/>
      <c r="U246" s="259"/>
      <c r="V246" s="259"/>
      <c r="W246" s="259"/>
      <c r="X246" s="259"/>
      <c r="Y246" s="259"/>
      <c r="Z246" s="259"/>
      <c r="AA246" s="259"/>
      <c r="AB246" s="259"/>
      <c r="AC246" s="137"/>
      <c r="AD246" s="137"/>
      <c r="AE246" s="259"/>
      <c r="AF246" s="259"/>
      <c r="AG246" s="337">
        <v>2025</v>
      </c>
      <c r="AH246" s="166" t="s">
        <v>3049</v>
      </c>
      <c r="AI246" s="166"/>
      <c r="AJ246" s="134">
        <f t="shared" si="37"/>
        <v>217</v>
      </c>
      <c r="AK246" s="35" t="s">
        <v>153</v>
      </c>
      <c r="AL246" s="134" t="str">
        <f t="shared" si="38"/>
        <v>217.</v>
      </c>
      <c r="AM246" s="140"/>
      <c r="AN246" s="35"/>
      <c r="AO246" s="193"/>
    </row>
    <row r="247" spans="1:41" ht="22.5" hidden="1" customHeight="1" x14ac:dyDescent="0.25">
      <c r="A247" s="68" t="s">
        <v>3401</v>
      </c>
      <c r="B247" s="25">
        <v>259</v>
      </c>
      <c r="C247" s="154" t="s">
        <v>277</v>
      </c>
      <c r="D247" s="25">
        <v>1967</v>
      </c>
      <c r="E247" s="68" t="s">
        <v>2932</v>
      </c>
      <c r="F247" s="68" t="s">
        <v>2935</v>
      </c>
      <c r="G247" s="25">
        <v>2</v>
      </c>
      <c r="H247" s="25">
        <v>1</v>
      </c>
      <c r="I247" s="335">
        <v>346.2</v>
      </c>
      <c r="J247" s="335">
        <v>220.9</v>
      </c>
      <c r="K247" s="335">
        <v>220.9</v>
      </c>
      <c r="L247" s="12">
        <v>13</v>
      </c>
      <c r="M247" s="250">
        <f t="shared" si="40"/>
        <v>1067974</v>
      </c>
      <c r="N247" s="250"/>
      <c r="O247" s="250"/>
      <c r="P247" s="250"/>
      <c r="Q247" s="137">
        <f t="shared" si="41"/>
        <v>1067974</v>
      </c>
      <c r="R247" s="250"/>
      <c r="S247" s="255"/>
      <c r="T247" s="250"/>
      <c r="U247" s="250"/>
      <c r="V247" s="250"/>
      <c r="W247" s="250"/>
      <c r="X247" s="250"/>
      <c r="Y247" s="250">
        <v>311</v>
      </c>
      <c r="Z247" s="250">
        <f>Y247*3434</f>
        <v>1067974</v>
      </c>
      <c r="AA247" s="250"/>
      <c r="AB247" s="250"/>
      <c r="AC247" s="250"/>
      <c r="AD247" s="250"/>
      <c r="AE247" s="137"/>
      <c r="AF247" s="250"/>
      <c r="AG247" s="337">
        <v>2025</v>
      </c>
      <c r="AH247" s="166"/>
      <c r="AI247" s="166"/>
      <c r="AJ247" s="134">
        <f t="shared" si="37"/>
        <v>218</v>
      </c>
      <c r="AK247" s="35" t="s">
        <v>153</v>
      </c>
      <c r="AL247" s="134" t="str">
        <f t="shared" si="38"/>
        <v>218.</v>
      </c>
      <c r="AM247" s="140"/>
      <c r="AN247" s="35"/>
      <c r="AO247" s="193"/>
    </row>
    <row r="248" spans="1:41" ht="22.5" hidden="1" customHeight="1" x14ac:dyDescent="0.25">
      <c r="A248" s="68" t="s">
        <v>3402</v>
      </c>
      <c r="B248" s="25">
        <v>386</v>
      </c>
      <c r="C248" s="205" t="s">
        <v>204</v>
      </c>
      <c r="D248" s="25">
        <v>1967</v>
      </c>
      <c r="E248" s="108" t="s">
        <v>2932</v>
      </c>
      <c r="F248" s="68" t="s">
        <v>2934</v>
      </c>
      <c r="G248" s="25">
        <v>5</v>
      </c>
      <c r="H248" s="25">
        <v>4</v>
      </c>
      <c r="I248" s="137">
        <v>4470.25</v>
      </c>
      <c r="J248" s="137">
        <v>3284.25</v>
      </c>
      <c r="K248" s="137">
        <v>3284.25</v>
      </c>
      <c r="L248" s="30">
        <v>120</v>
      </c>
      <c r="M248" s="250">
        <f t="shared" si="40"/>
        <v>4272172</v>
      </c>
      <c r="N248" s="250"/>
      <c r="O248" s="250"/>
      <c r="P248" s="250"/>
      <c r="Q248" s="137">
        <f t="shared" si="41"/>
        <v>4272172</v>
      </c>
      <c r="R248" s="137">
        <v>4272172</v>
      </c>
      <c r="S248" s="30"/>
      <c r="T248" s="137"/>
      <c r="U248" s="137"/>
      <c r="V248" s="137"/>
      <c r="W248" s="137"/>
      <c r="X248" s="137"/>
      <c r="Y248" s="137"/>
      <c r="Z248" s="137"/>
      <c r="AA248" s="137"/>
      <c r="AB248" s="137"/>
      <c r="AC248" s="137"/>
      <c r="AD248" s="137"/>
      <c r="AE248" s="137"/>
      <c r="AF248" s="137"/>
      <c r="AG248" s="337">
        <v>2025</v>
      </c>
      <c r="AH248" s="166" t="s">
        <v>3050</v>
      </c>
      <c r="AI248" s="166"/>
      <c r="AJ248" s="134">
        <f t="shared" si="37"/>
        <v>219</v>
      </c>
      <c r="AK248" s="35" t="s">
        <v>153</v>
      </c>
      <c r="AL248" s="134" t="str">
        <f t="shared" si="38"/>
        <v>219.</v>
      </c>
      <c r="AM248" s="140"/>
      <c r="AN248" s="35"/>
      <c r="AO248" s="193"/>
    </row>
    <row r="249" spans="1:41" ht="22.5" hidden="1" customHeight="1" x14ac:dyDescent="0.25">
      <c r="A249" s="68" t="s">
        <v>3403</v>
      </c>
      <c r="B249" s="25">
        <v>464</v>
      </c>
      <c r="C249" s="205" t="s">
        <v>207</v>
      </c>
      <c r="D249" s="25">
        <v>1967</v>
      </c>
      <c r="E249" s="108" t="s">
        <v>2932</v>
      </c>
      <c r="F249" s="68" t="s">
        <v>2934</v>
      </c>
      <c r="G249" s="25">
        <v>2</v>
      </c>
      <c r="H249" s="25">
        <v>3</v>
      </c>
      <c r="I249" s="137">
        <v>1200.0999999999999</v>
      </c>
      <c r="J249" s="137">
        <v>475.1</v>
      </c>
      <c r="K249" s="137">
        <v>475.1</v>
      </c>
      <c r="L249" s="30">
        <v>23</v>
      </c>
      <c r="M249" s="250">
        <f t="shared" si="40"/>
        <v>74308</v>
      </c>
      <c r="N249" s="250"/>
      <c r="O249" s="250"/>
      <c r="P249" s="250"/>
      <c r="Q249" s="137">
        <f t="shared" si="41"/>
        <v>74308</v>
      </c>
      <c r="R249" s="137">
        <v>74308</v>
      </c>
      <c r="S249" s="30"/>
      <c r="T249" s="137"/>
      <c r="U249" s="137"/>
      <c r="V249" s="137"/>
      <c r="W249" s="137"/>
      <c r="X249" s="137"/>
      <c r="Y249" s="137"/>
      <c r="Z249" s="137"/>
      <c r="AA249" s="137"/>
      <c r="AB249" s="137"/>
      <c r="AC249" s="137"/>
      <c r="AD249" s="137"/>
      <c r="AE249" s="137"/>
      <c r="AF249" s="137"/>
      <c r="AG249" s="337">
        <v>2025</v>
      </c>
      <c r="AH249" s="166" t="s">
        <v>3048</v>
      </c>
      <c r="AI249" s="166"/>
      <c r="AJ249" s="134">
        <f t="shared" si="37"/>
        <v>220</v>
      </c>
      <c r="AK249" s="35" t="s">
        <v>153</v>
      </c>
      <c r="AL249" s="134" t="str">
        <f t="shared" si="38"/>
        <v>220.</v>
      </c>
      <c r="AM249" s="140"/>
      <c r="AN249" s="35"/>
      <c r="AO249" s="193"/>
    </row>
    <row r="250" spans="1:41" ht="22.5" hidden="1" customHeight="1" x14ac:dyDescent="0.25">
      <c r="A250" s="68" t="s">
        <v>3404</v>
      </c>
      <c r="B250" s="25">
        <v>560</v>
      </c>
      <c r="C250" s="154" t="s">
        <v>257</v>
      </c>
      <c r="D250" s="25">
        <v>1967</v>
      </c>
      <c r="E250" s="68" t="s">
        <v>2932</v>
      </c>
      <c r="F250" s="68" t="s">
        <v>2934</v>
      </c>
      <c r="G250" s="25">
        <v>5</v>
      </c>
      <c r="H250" s="25">
        <v>8</v>
      </c>
      <c r="I250" s="335">
        <v>6541.89</v>
      </c>
      <c r="J250" s="137">
        <v>3974.36</v>
      </c>
      <c r="K250" s="335">
        <v>3974.36</v>
      </c>
      <c r="L250" s="12">
        <v>191</v>
      </c>
      <c r="M250" s="250">
        <f t="shared" si="40"/>
        <v>6578820</v>
      </c>
      <c r="N250" s="250"/>
      <c r="O250" s="250"/>
      <c r="P250" s="250"/>
      <c r="Q250" s="137">
        <f t="shared" si="41"/>
        <v>6578820</v>
      </c>
      <c r="R250" s="250">
        <v>6578820</v>
      </c>
      <c r="S250" s="255"/>
      <c r="T250" s="250"/>
      <c r="U250" s="250"/>
      <c r="V250" s="250"/>
      <c r="W250" s="250"/>
      <c r="X250" s="250"/>
      <c r="Y250" s="250"/>
      <c r="Z250" s="250"/>
      <c r="AA250" s="250"/>
      <c r="AB250" s="250"/>
      <c r="AC250" s="250"/>
      <c r="AD250" s="250"/>
      <c r="AE250" s="250"/>
      <c r="AF250" s="250"/>
      <c r="AG250" s="337">
        <v>2025</v>
      </c>
      <c r="AH250" s="166" t="s">
        <v>3050</v>
      </c>
      <c r="AI250" s="166"/>
      <c r="AJ250" s="134">
        <f t="shared" si="37"/>
        <v>221</v>
      </c>
      <c r="AK250" s="35" t="s">
        <v>153</v>
      </c>
      <c r="AL250" s="134" t="str">
        <f t="shared" si="38"/>
        <v>221.</v>
      </c>
      <c r="AM250" s="140"/>
      <c r="AN250" s="35"/>
      <c r="AO250" s="193"/>
    </row>
    <row r="251" spans="1:41" ht="22.5" hidden="1" customHeight="1" x14ac:dyDescent="0.25">
      <c r="A251" s="68" t="s">
        <v>3405</v>
      </c>
      <c r="B251" s="25">
        <v>623</v>
      </c>
      <c r="C251" s="205" t="s">
        <v>215</v>
      </c>
      <c r="D251" s="25">
        <v>1967</v>
      </c>
      <c r="E251" s="108" t="s">
        <v>2932</v>
      </c>
      <c r="F251" s="68" t="s">
        <v>2934</v>
      </c>
      <c r="G251" s="25">
        <v>4</v>
      </c>
      <c r="H251" s="25">
        <v>3</v>
      </c>
      <c r="I251" s="137">
        <v>1486.26</v>
      </c>
      <c r="J251" s="137">
        <v>975.59</v>
      </c>
      <c r="K251" s="137">
        <v>975.59</v>
      </c>
      <c r="L251" s="30">
        <v>63</v>
      </c>
      <c r="M251" s="250">
        <f t="shared" si="40"/>
        <v>647010</v>
      </c>
      <c r="N251" s="250"/>
      <c r="O251" s="250"/>
      <c r="P251" s="250"/>
      <c r="Q251" s="137">
        <f t="shared" si="41"/>
        <v>647010</v>
      </c>
      <c r="R251" s="137">
        <v>647010</v>
      </c>
      <c r="S251" s="30"/>
      <c r="T251" s="137"/>
      <c r="U251" s="137"/>
      <c r="V251" s="137"/>
      <c r="W251" s="137"/>
      <c r="X251" s="137"/>
      <c r="Y251" s="137"/>
      <c r="Z251" s="137"/>
      <c r="AA251" s="137"/>
      <c r="AB251" s="137"/>
      <c r="AC251" s="137"/>
      <c r="AD251" s="137"/>
      <c r="AE251" s="137"/>
      <c r="AF251" s="137"/>
      <c r="AG251" s="337">
        <v>2025</v>
      </c>
      <c r="AH251" s="166" t="s">
        <v>3049</v>
      </c>
      <c r="AI251" s="166"/>
      <c r="AJ251" s="134">
        <f t="shared" si="37"/>
        <v>222</v>
      </c>
      <c r="AK251" s="35" t="s">
        <v>153</v>
      </c>
      <c r="AL251" s="134" t="str">
        <f t="shared" si="38"/>
        <v>222.</v>
      </c>
      <c r="AM251" s="140"/>
      <c r="AN251" s="35"/>
      <c r="AO251" s="193"/>
    </row>
    <row r="252" spans="1:41" ht="22.5" hidden="1" customHeight="1" x14ac:dyDescent="0.25">
      <c r="A252" s="68" t="s">
        <v>3406</v>
      </c>
      <c r="B252" s="25">
        <v>648</v>
      </c>
      <c r="C252" s="205" t="s">
        <v>216</v>
      </c>
      <c r="D252" s="25">
        <v>1967</v>
      </c>
      <c r="E252" s="108" t="s">
        <v>2932</v>
      </c>
      <c r="F252" s="68" t="s">
        <v>2934</v>
      </c>
      <c r="G252" s="25">
        <v>5</v>
      </c>
      <c r="H252" s="25">
        <v>3</v>
      </c>
      <c r="I252" s="256">
        <v>3109.58</v>
      </c>
      <c r="J252" s="137">
        <v>2629.95</v>
      </c>
      <c r="K252" s="256">
        <v>2629.95</v>
      </c>
      <c r="L252" s="257">
        <v>93</v>
      </c>
      <c r="M252" s="250">
        <f t="shared" si="40"/>
        <v>720954</v>
      </c>
      <c r="N252" s="250"/>
      <c r="O252" s="250"/>
      <c r="P252" s="250"/>
      <c r="Q252" s="137">
        <f t="shared" si="41"/>
        <v>720954</v>
      </c>
      <c r="R252" s="137">
        <v>720954</v>
      </c>
      <c r="S252" s="30"/>
      <c r="T252" s="137"/>
      <c r="U252" s="137"/>
      <c r="V252" s="137"/>
      <c r="W252" s="137"/>
      <c r="X252" s="137"/>
      <c r="Y252" s="137"/>
      <c r="Z252" s="137"/>
      <c r="AA252" s="137"/>
      <c r="AB252" s="137"/>
      <c r="AC252" s="137"/>
      <c r="AD252" s="137"/>
      <c r="AE252" s="137"/>
      <c r="AF252" s="137"/>
      <c r="AG252" s="337">
        <v>2025</v>
      </c>
      <c r="AH252" s="166" t="s">
        <v>3049</v>
      </c>
      <c r="AI252" s="166"/>
      <c r="AJ252" s="134">
        <f t="shared" si="37"/>
        <v>223</v>
      </c>
      <c r="AK252" s="35" t="s">
        <v>153</v>
      </c>
      <c r="AL252" s="134" t="str">
        <f t="shared" si="38"/>
        <v>223.</v>
      </c>
      <c r="AM252" s="140"/>
      <c r="AN252" s="35"/>
      <c r="AO252" s="193"/>
    </row>
    <row r="253" spans="1:41" ht="22.5" hidden="1" customHeight="1" x14ac:dyDescent="0.25">
      <c r="A253" s="68" t="s">
        <v>3407</v>
      </c>
      <c r="B253" s="25">
        <v>734</v>
      </c>
      <c r="C253" s="205" t="s">
        <v>219</v>
      </c>
      <c r="D253" s="25">
        <v>1967</v>
      </c>
      <c r="E253" s="108" t="s">
        <v>2932</v>
      </c>
      <c r="F253" s="68" t="s">
        <v>2934</v>
      </c>
      <c r="G253" s="25">
        <v>3</v>
      </c>
      <c r="H253" s="25">
        <v>3</v>
      </c>
      <c r="I253" s="256">
        <v>2034.8</v>
      </c>
      <c r="J253" s="137">
        <v>1143.7</v>
      </c>
      <c r="K253" s="256">
        <v>1143.7</v>
      </c>
      <c r="L253" s="257">
        <v>44</v>
      </c>
      <c r="M253" s="250">
        <f t="shared" si="40"/>
        <v>1924914</v>
      </c>
      <c r="N253" s="250"/>
      <c r="O253" s="250"/>
      <c r="P253" s="250"/>
      <c r="Q253" s="137">
        <f t="shared" si="41"/>
        <v>1924914</v>
      </c>
      <c r="R253" s="250">
        <v>1924914</v>
      </c>
      <c r="S253" s="30"/>
      <c r="T253" s="137"/>
      <c r="U253" s="137"/>
      <c r="V253" s="137"/>
      <c r="W253" s="137"/>
      <c r="X253" s="137"/>
      <c r="Y253" s="137"/>
      <c r="Z253" s="137"/>
      <c r="AA253" s="137"/>
      <c r="AB253" s="137"/>
      <c r="AC253" s="137"/>
      <c r="AD253" s="137"/>
      <c r="AE253" s="137"/>
      <c r="AF253" s="137"/>
      <c r="AG253" s="337">
        <v>2025</v>
      </c>
      <c r="AH253" s="166" t="s">
        <v>3050</v>
      </c>
      <c r="AI253" s="166"/>
      <c r="AJ253" s="134">
        <f t="shared" si="37"/>
        <v>224</v>
      </c>
      <c r="AK253" s="35" t="s">
        <v>153</v>
      </c>
      <c r="AL253" s="134" t="str">
        <f t="shared" si="38"/>
        <v>224.</v>
      </c>
      <c r="AM253" s="140"/>
      <c r="AN253" s="35"/>
      <c r="AO253" s="193"/>
    </row>
    <row r="254" spans="1:41" ht="22.5" hidden="1" customHeight="1" x14ac:dyDescent="0.25">
      <c r="A254" s="68" t="s">
        <v>3408</v>
      </c>
      <c r="B254" s="25">
        <v>5470</v>
      </c>
      <c r="C254" s="154" t="s">
        <v>271</v>
      </c>
      <c r="D254" s="25">
        <v>1967</v>
      </c>
      <c r="E254" s="68" t="s">
        <v>2932</v>
      </c>
      <c r="F254" s="68" t="s">
        <v>2934</v>
      </c>
      <c r="G254" s="25">
        <v>2</v>
      </c>
      <c r="H254" s="25">
        <v>2</v>
      </c>
      <c r="I254" s="335">
        <v>786.2</v>
      </c>
      <c r="J254" s="335">
        <v>548.6</v>
      </c>
      <c r="K254" s="335">
        <v>548.6</v>
      </c>
      <c r="L254" s="12">
        <v>32</v>
      </c>
      <c r="M254" s="250">
        <f t="shared" si="40"/>
        <v>1055860</v>
      </c>
      <c r="N254" s="250"/>
      <c r="O254" s="250"/>
      <c r="P254" s="250"/>
      <c r="Q254" s="137">
        <f t="shared" si="41"/>
        <v>1055860</v>
      </c>
      <c r="R254" s="250">
        <v>1055860</v>
      </c>
      <c r="S254" s="255"/>
      <c r="T254" s="250"/>
      <c r="U254" s="250"/>
      <c r="V254" s="250"/>
      <c r="W254" s="250"/>
      <c r="X254" s="250"/>
      <c r="Y254" s="250"/>
      <c r="Z254" s="250"/>
      <c r="AA254" s="250"/>
      <c r="AB254" s="250"/>
      <c r="AC254" s="250"/>
      <c r="AD254" s="250"/>
      <c r="AE254" s="137"/>
      <c r="AF254" s="250"/>
      <c r="AG254" s="337">
        <v>2025</v>
      </c>
      <c r="AH254" s="166" t="s">
        <v>3050</v>
      </c>
      <c r="AI254" s="166"/>
      <c r="AJ254" s="134">
        <f t="shared" si="37"/>
        <v>225</v>
      </c>
      <c r="AK254" s="35" t="s">
        <v>153</v>
      </c>
      <c r="AL254" s="134" t="str">
        <f t="shared" si="38"/>
        <v>225.</v>
      </c>
      <c r="AM254" s="140"/>
      <c r="AN254" s="296"/>
      <c r="AO254" s="193"/>
    </row>
    <row r="255" spans="1:41" ht="22.5" hidden="1" customHeight="1" x14ac:dyDescent="0.25">
      <c r="A255" s="68" t="s">
        <v>3409</v>
      </c>
      <c r="B255" s="25">
        <v>5490</v>
      </c>
      <c r="C255" s="205" t="s">
        <v>221</v>
      </c>
      <c r="D255" s="25">
        <v>1967</v>
      </c>
      <c r="E255" s="108" t="s">
        <v>2932</v>
      </c>
      <c r="F255" s="108" t="s">
        <v>2935</v>
      </c>
      <c r="G255" s="25">
        <v>2</v>
      </c>
      <c r="H255" s="25">
        <v>2</v>
      </c>
      <c r="I255" s="256">
        <v>553.6</v>
      </c>
      <c r="J255" s="256">
        <v>289.5</v>
      </c>
      <c r="K255" s="256">
        <v>289.5</v>
      </c>
      <c r="L255" s="257">
        <v>11</v>
      </c>
      <c r="M255" s="137">
        <f t="shared" si="40"/>
        <v>214160</v>
      </c>
      <c r="N255" s="137"/>
      <c r="O255" s="137"/>
      <c r="P255" s="137"/>
      <c r="Q255" s="137">
        <f t="shared" si="41"/>
        <v>214160</v>
      </c>
      <c r="R255" s="137"/>
      <c r="S255" s="30"/>
      <c r="T255" s="137"/>
      <c r="U255" s="137"/>
      <c r="V255" s="335"/>
      <c r="W255" s="137"/>
      <c r="X255" s="137"/>
      <c r="Y255" s="137"/>
      <c r="Z255" s="137"/>
      <c r="AA255" s="250">
        <v>80</v>
      </c>
      <c r="AB255" s="250">
        <f>AA255*2677</f>
        <v>214160</v>
      </c>
      <c r="AC255" s="137"/>
      <c r="AD255" s="137"/>
      <c r="AE255" s="137"/>
      <c r="AF255" s="137"/>
      <c r="AG255" s="337">
        <v>2025</v>
      </c>
      <c r="AH255" s="166"/>
      <c r="AI255" s="166"/>
      <c r="AJ255" s="134">
        <f t="shared" si="37"/>
        <v>226</v>
      </c>
      <c r="AK255" s="35" t="s">
        <v>153</v>
      </c>
      <c r="AL255" s="134" t="str">
        <f t="shared" si="38"/>
        <v>226.</v>
      </c>
      <c r="AM255" s="140"/>
      <c r="AN255" s="35"/>
      <c r="AO255" s="193"/>
    </row>
    <row r="256" spans="1:41" ht="22.5" hidden="1" customHeight="1" x14ac:dyDescent="0.25">
      <c r="A256" s="68" t="s">
        <v>3410</v>
      </c>
      <c r="B256" s="25">
        <v>84</v>
      </c>
      <c r="C256" s="205" t="s">
        <v>223</v>
      </c>
      <c r="D256" s="25">
        <v>1968</v>
      </c>
      <c r="E256" s="108" t="s">
        <v>2932</v>
      </c>
      <c r="F256" s="68" t="s">
        <v>2934</v>
      </c>
      <c r="G256" s="25">
        <v>2</v>
      </c>
      <c r="H256" s="25">
        <v>1</v>
      </c>
      <c r="I256" s="256">
        <v>351</v>
      </c>
      <c r="J256" s="256">
        <v>293.5</v>
      </c>
      <c r="K256" s="256">
        <v>293.5</v>
      </c>
      <c r="L256" s="257">
        <v>19</v>
      </c>
      <c r="M256" s="250">
        <f t="shared" si="40"/>
        <v>85740</v>
      </c>
      <c r="N256" s="250"/>
      <c r="O256" s="250"/>
      <c r="P256" s="250"/>
      <c r="Q256" s="137">
        <f t="shared" si="41"/>
        <v>85740</v>
      </c>
      <c r="R256" s="137">
        <v>85740</v>
      </c>
      <c r="S256" s="30"/>
      <c r="T256" s="137"/>
      <c r="U256" s="137"/>
      <c r="V256" s="137"/>
      <c r="W256" s="137"/>
      <c r="X256" s="137"/>
      <c r="Y256" s="137"/>
      <c r="Z256" s="137"/>
      <c r="AA256" s="137"/>
      <c r="AB256" s="137"/>
      <c r="AC256" s="137"/>
      <c r="AD256" s="137"/>
      <c r="AE256" s="137"/>
      <c r="AF256" s="137"/>
      <c r="AG256" s="337">
        <v>2025</v>
      </c>
      <c r="AH256" s="166" t="s">
        <v>3048</v>
      </c>
      <c r="AI256" s="166"/>
      <c r="AJ256" s="134">
        <f t="shared" si="37"/>
        <v>227</v>
      </c>
      <c r="AK256" s="35" t="s">
        <v>153</v>
      </c>
      <c r="AL256" s="134" t="str">
        <f t="shared" si="38"/>
        <v>227.</v>
      </c>
      <c r="AM256" s="140"/>
      <c r="AN256" s="35"/>
      <c r="AO256" s="193"/>
    </row>
    <row r="257" spans="1:41" ht="22.5" hidden="1" customHeight="1" x14ac:dyDescent="0.25">
      <c r="A257" s="68" t="s">
        <v>3411</v>
      </c>
      <c r="B257" s="25">
        <v>85</v>
      </c>
      <c r="C257" s="205" t="s">
        <v>224</v>
      </c>
      <c r="D257" s="25">
        <v>1968</v>
      </c>
      <c r="E257" s="108" t="s">
        <v>2932</v>
      </c>
      <c r="F257" s="68" t="s">
        <v>2934</v>
      </c>
      <c r="G257" s="25">
        <v>2</v>
      </c>
      <c r="H257" s="25">
        <v>2</v>
      </c>
      <c r="I257" s="256">
        <v>545</v>
      </c>
      <c r="J257" s="256">
        <v>513</v>
      </c>
      <c r="K257" s="256">
        <v>513</v>
      </c>
      <c r="L257" s="257">
        <v>29</v>
      </c>
      <c r="M257" s="250">
        <f t="shared" si="40"/>
        <v>100030</v>
      </c>
      <c r="N257" s="250"/>
      <c r="O257" s="250"/>
      <c r="P257" s="250"/>
      <c r="Q257" s="137">
        <f t="shared" si="41"/>
        <v>100030</v>
      </c>
      <c r="R257" s="137">
        <v>100030</v>
      </c>
      <c r="S257" s="30"/>
      <c r="T257" s="137"/>
      <c r="U257" s="137"/>
      <c r="V257" s="137"/>
      <c r="W257" s="137"/>
      <c r="X257" s="137"/>
      <c r="Y257" s="137"/>
      <c r="Z257" s="137"/>
      <c r="AA257" s="137"/>
      <c r="AB257" s="137"/>
      <c r="AC257" s="137"/>
      <c r="AD257" s="137"/>
      <c r="AE257" s="137"/>
      <c r="AF257" s="137"/>
      <c r="AG257" s="337">
        <v>2025</v>
      </c>
      <c r="AH257" s="166" t="s">
        <v>3048</v>
      </c>
      <c r="AI257" s="166"/>
      <c r="AJ257" s="134">
        <f t="shared" si="37"/>
        <v>228</v>
      </c>
      <c r="AK257" s="35" t="s">
        <v>153</v>
      </c>
      <c r="AL257" s="134" t="str">
        <f t="shared" si="38"/>
        <v>228.</v>
      </c>
      <c r="AM257" s="140"/>
      <c r="AN257" s="35"/>
      <c r="AO257" s="193"/>
    </row>
    <row r="258" spans="1:41" ht="22.5" hidden="1" customHeight="1" x14ac:dyDescent="0.25">
      <c r="A258" s="68" t="s">
        <v>3412</v>
      </c>
      <c r="B258" s="25">
        <v>119</v>
      </c>
      <c r="C258" s="154" t="s">
        <v>2650</v>
      </c>
      <c r="D258" s="25">
        <v>1968</v>
      </c>
      <c r="E258" s="68" t="s">
        <v>2932</v>
      </c>
      <c r="F258" s="68" t="s">
        <v>2934</v>
      </c>
      <c r="G258" s="25">
        <v>2</v>
      </c>
      <c r="H258" s="25">
        <v>2</v>
      </c>
      <c r="I258" s="335">
        <v>282.39999999999998</v>
      </c>
      <c r="J258" s="335">
        <v>266</v>
      </c>
      <c r="K258" s="335">
        <v>266</v>
      </c>
      <c r="L258" s="12">
        <v>15</v>
      </c>
      <c r="M258" s="250">
        <f t="shared" si="40"/>
        <v>259710</v>
      </c>
      <c r="N258" s="250"/>
      <c r="O258" s="250"/>
      <c r="P258" s="250"/>
      <c r="Q258" s="137">
        <f t="shared" si="41"/>
        <v>259710</v>
      </c>
      <c r="R258" s="250"/>
      <c r="S258" s="255"/>
      <c r="T258" s="250"/>
      <c r="U258" s="250"/>
      <c r="V258" s="250"/>
      <c r="W258" s="250"/>
      <c r="X258" s="250"/>
      <c r="Y258" s="250">
        <v>82.5</v>
      </c>
      <c r="Z258" s="250">
        <f>Y258*3148</f>
        <v>259710</v>
      </c>
      <c r="AA258" s="250"/>
      <c r="AB258" s="250"/>
      <c r="AC258" s="250"/>
      <c r="AD258" s="250"/>
      <c r="AE258" s="137"/>
      <c r="AF258" s="250"/>
      <c r="AG258" s="337">
        <v>2025</v>
      </c>
      <c r="AH258" s="166"/>
      <c r="AI258" s="166"/>
      <c r="AJ258" s="134">
        <f t="shared" si="37"/>
        <v>229</v>
      </c>
      <c r="AK258" s="35" t="s">
        <v>153</v>
      </c>
      <c r="AL258" s="134" t="str">
        <f t="shared" si="38"/>
        <v>229.</v>
      </c>
      <c r="AM258" s="140"/>
      <c r="AN258" s="35"/>
      <c r="AO258" s="193"/>
    </row>
    <row r="259" spans="1:41" ht="22.5" hidden="1" customHeight="1" x14ac:dyDescent="0.25">
      <c r="A259" s="68" t="s">
        <v>3413</v>
      </c>
      <c r="B259" s="25">
        <v>139</v>
      </c>
      <c r="C259" s="130" t="s">
        <v>2651</v>
      </c>
      <c r="D259" s="25">
        <v>1968</v>
      </c>
      <c r="E259" s="108" t="s">
        <v>2932</v>
      </c>
      <c r="F259" s="68" t="s">
        <v>2934</v>
      </c>
      <c r="G259" s="25">
        <v>4</v>
      </c>
      <c r="H259" s="25">
        <v>4</v>
      </c>
      <c r="I259" s="137">
        <v>3857</v>
      </c>
      <c r="J259" s="137">
        <v>2510.1999999999998</v>
      </c>
      <c r="K259" s="137">
        <v>2510.1999999999998</v>
      </c>
      <c r="L259" s="30">
        <v>108</v>
      </c>
      <c r="M259" s="138">
        <f t="shared" ref="M259:M321" si="42">R259+T259+V259+X259+Z259+AB259+AE259+AF259</f>
        <v>171480</v>
      </c>
      <c r="N259" s="138"/>
      <c r="O259" s="138"/>
      <c r="P259" s="138"/>
      <c r="Q259" s="137">
        <f t="shared" ref="Q259:Q321" si="43">M259</f>
        <v>171480</v>
      </c>
      <c r="R259" s="137">
        <v>171480</v>
      </c>
      <c r="S259" s="30"/>
      <c r="T259" s="137"/>
      <c r="U259" s="137"/>
      <c r="V259" s="137"/>
      <c r="W259" s="137"/>
      <c r="X259" s="137"/>
      <c r="Y259" s="137"/>
      <c r="Z259" s="137"/>
      <c r="AA259" s="137"/>
      <c r="AB259" s="137"/>
      <c r="AC259" s="137"/>
      <c r="AD259" s="137"/>
      <c r="AE259" s="137"/>
      <c r="AF259" s="137"/>
      <c r="AG259" s="337">
        <v>2025</v>
      </c>
      <c r="AH259" s="126" t="s">
        <v>3048</v>
      </c>
      <c r="AI259" s="126"/>
      <c r="AJ259" s="134">
        <f t="shared" si="37"/>
        <v>230</v>
      </c>
      <c r="AK259" s="35" t="s">
        <v>153</v>
      </c>
      <c r="AL259" s="134" t="str">
        <f t="shared" si="38"/>
        <v>230.</v>
      </c>
      <c r="AM259" s="140"/>
      <c r="AN259" s="35"/>
      <c r="AO259" s="193"/>
    </row>
    <row r="260" spans="1:41" ht="22.5" hidden="1" customHeight="1" x14ac:dyDescent="0.25">
      <c r="A260" s="68" t="s">
        <v>3414</v>
      </c>
      <c r="B260" s="25">
        <v>318</v>
      </c>
      <c r="C260" s="36" t="s">
        <v>2652</v>
      </c>
      <c r="D260" s="25">
        <v>1968</v>
      </c>
      <c r="E260" s="108" t="s">
        <v>2932</v>
      </c>
      <c r="F260" s="68" t="s">
        <v>2934</v>
      </c>
      <c r="G260" s="25">
        <v>5</v>
      </c>
      <c r="H260" s="25">
        <v>4</v>
      </c>
      <c r="I260" s="137">
        <v>3643.32</v>
      </c>
      <c r="J260" s="137">
        <v>2553.3200000000002</v>
      </c>
      <c r="K260" s="137">
        <v>2553.3200000000002</v>
      </c>
      <c r="L260" s="30">
        <v>104</v>
      </c>
      <c r="M260" s="137">
        <f t="shared" si="42"/>
        <v>616200</v>
      </c>
      <c r="N260" s="137"/>
      <c r="O260" s="137"/>
      <c r="P260" s="137"/>
      <c r="Q260" s="137">
        <f t="shared" si="43"/>
        <v>616200</v>
      </c>
      <c r="R260" s="137">
        <v>616200</v>
      </c>
      <c r="S260" s="30"/>
      <c r="T260" s="137"/>
      <c r="U260" s="137"/>
      <c r="V260" s="137"/>
      <c r="W260" s="137"/>
      <c r="X260" s="137"/>
      <c r="Y260" s="137"/>
      <c r="Z260" s="137"/>
      <c r="AA260" s="137"/>
      <c r="AB260" s="137"/>
      <c r="AC260" s="137"/>
      <c r="AD260" s="137"/>
      <c r="AE260" s="137"/>
      <c r="AF260" s="137"/>
      <c r="AG260" s="337">
        <v>2025</v>
      </c>
      <c r="AH260" s="166" t="s">
        <v>3049</v>
      </c>
      <c r="AI260" s="166"/>
      <c r="AJ260" s="134">
        <f t="shared" si="37"/>
        <v>231</v>
      </c>
      <c r="AK260" s="35" t="s">
        <v>153</v>
      </c>
      <c r="AL260" s="134" t="str">
        <f t="shared" si="38"/>
        <v>231.</v>
      </c>
      <c r="AM260" s="140"/>
      <c r="AN260" s="35"/>
      <c r="AO260" s="193"/>
    </row>
    <row r="261" spans="1:41" ht="22.5" hidden="1" customHeight="1" x14ac:dyDescent="0.25">
      <c r="A261" s="68" t="s">
        <v>3415</v>
      </c>
      <c r="B261" s="25">
        <v>321</v>
      </c>
      <c r="C261" s="36" t="s">
        <v>2653</v>
      </c>
      <c r="D261" s="25">
        <v>1968</v>
      </c>
      <c r="E261" s="108" t="s">
        <v>2932</v>
      </c>
      <c r="F261" s="68" t="s">
        <v>2934</v>
      </c>
      <c r="G261" s="25">
        <v>5</v>
      </c>
      <c r="H261" s="25">
        <v>4</v>
      </c>
      <c r="I261" s="137">
        <v>3848.37</v>
      </c>
      <c r="J261" s="137">
        <v>2802.37</v>
      </c>
      <c r="K261" s="137">
        <v>2802.37</v>
      </c>
      <c r="L261" s="30">
        <v>113</v>
      </c>
      <c r="M261" s="137">
        <f t="shared" si="42"/>
        <v>754845</v>
      </c>
      <c r="N261" s="137"/>
      <c r="O261" s="137"/>
      <c r="P261" s="137"/>
      <c r="Q261" s="137">
        <f t="shared" si="43"/>
        <v>754845</v>
      </c>
      <c r="R261" s="137">
        <v>754845</v>
      </c>
      <c r="S261" s="30"/>
      <c r="T261" s="137"/>
      <c r="U261" s="137"/>
      <c r="V261" s="137"/>
      <c r="W261" s="137"/>
      <c r="X261" s="137"/>
      <c r="Y261" s="137"/>
      <c r="Z261" s="137"/>
      <c r="AA261" s="137"/>
      <c r="AB261" s="137"/>
      <c r="AC261" s="137"/>
      <c r="AD261" s="137"/>
      <c r="AE261" s="137"/>
      <c r="AF261" s="137"/>
      <c r="AG261" s="337">
        <v>2025</v>
      </c>
      <c r="AH261" s="166" t="s">
        <v>3049</v>
      </c>
      <c r="AI261" s="166"/>
      <c r="AJ261" s="134">
        <f t="shared" si="37"/>
        <v>232</v>
      </c>
      <c r="AK261" s="35" t="s">
        <v>153</v>
      </c>
      <c r="AL261" s="134" t="str">
        <f t="shared" si="38"/>
        <v>232.</v>
      </c>
      <c r="AM261" s="140"/>
      <c r="AN261" s="35"/>
      <c r="AO261" s="193"/>
    </row>
    <row r="262" spans="1:41" ht="22.5" hidden="1" customHeight="1" x14ac:dyDescent="0.25">
      <c r="A262" s="68" t="s">
        <v>3416</v>
      </c>
      <c r="B262" s="25">
        <v>397</v>
      </c>
      <c r="C262" s="36" t="s">
        <v>2654</v>
      </c>
      <c r="D262" s="25">
        <v>1968</v>
      </c>
      <c r="E262" s="108" t="s">
        <v>2932</v>
      </c>
      <c r="F262" s="68" t="s">
        <v>2934</v>
      </c>
      <c r="G262" s="25">
        <v>4</v>
      </c>
      <c r="H262" s="25">
        <v>3</v>
      </c>
      <c r="I262" s="137">
        <v>3296.18</v>
      </c>
      <c r="J262" s="137">
        <v>2006.2</v>
      </c>
      <c r="K262" s="137">
        <v>1763.18</v>
      </c>
      <c r="L262" s="30">
        <v>65</v>
      </c>
      <c r="M262" s="137">
        <f t="shared" si="42"/>
        <v>2842700</v>
      </c>
      <c r="N262" s="137"/>
      <c r="O262" s="137"/>
      <c r="P262" s="137"/>
      <c r="Q262" s="137">
        <f t="shared" si="43"/>
        <v>2842700</v>
      </c>
      <c r="R262" s="137">
        <v>2842700</v>
      </c>
      <c r="S262" s="30"/>
      <c r="T262" s="137"/>
      <c r="U262" s="137"/>
      <c r="V262" s="137"/>
      <c r="W262" s="137"/>
      <c r="X262" s="137"/>
      <c r="Y262" s="137"/>
      <c r="Z262" s="137"/>
      <c r="AA262" s="137"/>
      <c r="AB262" s="137"/>
      <c r="AC262" s="137"/>
      <c r="AD262" s="137"/>
      <c r="AE262" s="137"/>
      <c r="AF262" s="137"/>
      <c r="AG262" s="337">
        <v>2025</v>
      </c>
      <c r="AH262" s="166" t="s">
        <v>3050</v>
      </c>
      <c r="AI262" s="166"/>
      <c r="AJ262" s="134">
        <f t="shared" si="37"/>
        <v>233</v>
      </c>
      <c r="AK262" s="35" t="s">
        <v>153</v>
      </c>
      <c r="AL262" s="134" t="str">
        <f t="shared" si="38"/>
        <v>233.</v>
      </c>
      <c r="AM262" s="140"/>
      <c r="AN262" s="35"/>
      <c r="AO262" s="193"/>
    </row>
    <row r="263" spans="1:41" ht="22.5" hidden="1" customHeight="1" x14ac:dyDescent="0.25">
      <c r="A263" s="68" t="s">
        <v>3417</v>
      </c>
      <c r="B263" s="25">
        <v>638</v>
      </c>
      <c r="C263" s="205" t="s">
        <v>2655</v>
      </c>
      <c r="D263" s="25">
        <v>1968</v>
      </c>
      <c r="E263" s="108" t="s">
        <v>2932</v>
      </c>
      <c r="F263" s="68" t="s">
        <v>2934</v>
      </c>
      <c r="G263" s="25">
        <v>2</v>
      </c>
      <c r="H263" s="25">
        <v>2</v>
      </c>
      <c r="I263" s="256">
        <v>1266.5999999999999</v>
      </c>
      <c r="J263" s="256">
        <v>710.1</v>
      </c>
      <c r="K263" s="256">
        <v>710.1</v>
      </c>
      <c r="L263" s="257">
        <v>20</v>
      </c>
      <c r="M263" s="250">
        <f t="shared" si="42"/>
        <v>301938</v>
      </c>
      <c r="N263" s="250"/>
      <c r="O263" s="250"/>
      <c r="P263" s="250"/>
      <c r="Q263" s="137">
        <f t="shared" si="43"/>
        <v>301938</v>
      </c>
      <c r="R263" s="137">
        <v>301938</v>
      </c>
      <c r="S263" s="30"/>
      <c r="T263" s="137"/>
      <c r="U263" s="137"/>
      <c r="V263" s="137"/>
      <c r="W263" s="137"/>
      <c r="X263" s="137"/>
      <c r="Y263" s="137"/>
      <c r="Z263" s="137"/>
      <c r="AA263" s="137"/>
      <c r="AB263" s="137"/>
      <c r="AC263" s="137"/>
      <c r="AD263" s="137"/>
      <c r="AE263" s="137"/>
      <c r="AF263" s="137"/>
      <c r="AG263" s="337">
        <v>2025</v>
      </c>
      <c r="AH263" s="166" t="s">
        <v>3049</v>
      </c>
      <c r="AI263" s="166"/>
      <c r="AJ263" s="134">
        <f t="shared" si="37"/>
        <v>234</v>
      </c>
      <c r="AK263" s="35" t="s">
        <v>153</v>
      </c>
      <c r="AL263" s="134" t="str">
        <f t="shared" si="38"/>
        <v>234.</v>
      </c>
      <c r="AM263" s="140"/>
      <c r="AN263" s="35"/>
      <c r="AO263" s="193"/>
    </row>
    <row r="264" spans="1:41" ht="22.5" hidden="1" customHeight="1" x14ac:dyDescent="0.25">
      <c r="A264" s="68" t="s">
        <v>3418</v>
      </c>
      <c r="B264" s="25">
        <v>686</v>
      </c>
      <c r="C264" s="205" t="s">
        <v>2656</v>
      </c>
      <c r="D264" s="25">
        <v>1968</v>
      </c>
      <c r="E264" s="108" t="s">
        <v>2932</v>
      </c>
      <c r="F264" s="68" t="s">
        <v>2934</v>
      </c>
      <c r="G264" s="25">
        <v>5</v>
      </c>
      <c r="H264" s="25">
        <v>4</v>
      </c>
      <c r="I264" s="256">
        <v>3481.95</v>
      </c>
      <c r="J264" s="256">
        <v>2792.65</v>
      </c>
      <c r="K264" s="256">
        <v>1485.95</v>
      </c>
      <c r="L264" s="257">
        <v>95</v>
      </c>
      <c r="M264" s="250">
        <f t="shared" si="42"/>
        <v>3671144</v>
      </c>
      <c r="N264" s="250"/>
      <c r="O264" s="250"/>
      <c r="P264" s="250"/>
      <c r="Q264" s="137">
        <f t="shared" si="43"/>
        <v>3671144</v>
      </c>
      <c r="R264" s="137">
        <v>3671144</v>
      </c>
      <c r="S264" s="30"/>
      <c r="T264" s="137"/>
      <c r="U264" s="137"/>
      <c r="V264" s="137"/>
      <c r="W264" s="137"/>
      <c r="X264" s="137"/>
      <c r="Y264" s="137"/>
      <c r="Z264" s="137"/>
      <c r="AA264" s="137"/>
      <c r="AB264" s="137"/>
      <c r="AC264" s="137"/>
      <c r="AD264" s="137"/>
      <c r="AE264" s="137"/>
      <c r="AF264" s="137"/>
      <c r="AG264" s="337">
        <v>2025</v>
      </c>
      <c r="AH264" s="166" t="s">
        <v>3050</v>
      </c>
      <c r="AI264" s="166"/>
      <c r="AJ264" s="134">
        <f t="shared" si="37"/>
        <v>235</v>
      </c>
      <c r="AK264" s="35" t="s">
        <v>153</v>
      </c>
      <c r="AL264" s="134" t="str">
        <f t="shared" si="38"/>
        <v>235.</v>
      </c>
      <c r="AM264" s="140"/>
      <c r="AN264" s="35"/>
      <c r="AO264" s="193"/>
    </row>
    <row r="265" spans="1:41" ht="22.5" hidden="1" customHeight="1" x14ac:dyDescent="0.25">
      <c r="A265" s="68" t="s">
        <v>3419</v>
      </c>
      <c r="B265" s="25">
        <v>249</v>
      </c>
      <c r="C265" s="154" t="s">
        <v>2657</v>
      </c>
      <c r="D265" s="25">
        <v>1969</v>
      </c>
      <c r="E265" s="68" t="s">
        <v>2932</v>
      </c>
      <c r="F265" s="68" t="s">
        <v>2934</v>
      </c>
      <c r="G265" s="25">
        <v>2</v>
      </c>
      <c r="H265" s="25">
        <v>2</v>
      </c>
      <c r="I265" s="335">
        <v>421.6</v>
      </c>
      <c r="J265" s="335">
        <v>275.5</v>
      </c>
      <c r="K265" s="335">
        <v>275.5</v>
      </c>
      <c r="L265" s="12">
        <v>16</v>
      </c>
      <c r="M265" s="250">
        <f t="shared" si="42"/>
        <v>943455.6</v>
      </c>
      <c r="N265" s="250"/>
      <c r="O265" s="250"/>
      <c r="P265" s="250"/>
      <c r="Q265" s="137">
        <f t="shared" si="43"/>
        <v>943455.6</v>
      </c>
      <c r="R265" s="250"/>
      <c r="S265" s="255"/>
      <c r="T265" s="250"/>
      <c r="U265" s="250"/>
      <c r="V265" s="250"/>
      <c r="W265" s="250"/>
      <c r="X265" s="250"/>
      <c r="Y265" s="250">
        <v>299.7</v>
      </c>
      <c r="Z265" s="250">
        <f>Y265*3148</f>
        <v>943455.6</v>
      </c>
      <c r="AA265" s="250"/>
      <c r="AB265" s="250"/>
      <c r="AC265" s="250"/>
      <c r="AD265" s="250"/>
      <c r="AE265" s="137"/>
      <c r="AF265" s="250"/>
      <c r="AG265" s="337">
        <v>2025</v>
      </c>
      <c r="AH265" s="166"/>
      <c r="AI265" s="166"/>
      <c r="AJ265" s="134">
        <f t="shared" si="37"/>
        <v>236</v>
      </c>
      <c r="AK265" s="35" t="s">
        <v>153</v>
      </c>
      <c r="AL265" s="134" t="str">
        <f t="shared" si="38"/>
        <v>236.</v>
      </c>
      <c r="AM265" s="140"/>
      <c r="AN265" s="35"/>
      <c r="AO265" s="193"/>
    </row>
    <row r="266" spans="1:41" ht="22.5" hidden="1" customHeight="1" x14ac:dyDescent="0.25">
      <c r="A266" s="68" t="s">
        <v>3420</v>
      </c>
      <c r="B266" s="25">
        <v>278</v>
      </c>
      <c r="C266" s="154" t="s">
        <v>2658</v>
      </c>
      <c r="D266" s="25">
        <v>1969</v>
      </c>
      <c r="E266" s="68" t="s">
        <v>2932</v>
      </c>
      <c r="F266" s="68" t="s">
        <v>2934</v>
      </c>
      <c r="G266" s="25">
        <v>2</v>
      </c>
      <c r="H266" s="25">
        <v>2</v>
      </c>
      <c r="I266" s="335">
        <v>551.1</v>
      </c>
      <c r="J266" s="335">
        <v>494.9</v>
      </c>
      <c r="K266" s="335">
        <v>494.9</v>
      </c>
      <c r="L266" s="12">
        <v>16</v>
      </c>
      <c r="M266" s="250">
        <f t="shared" si="42"/>
        <v>100030</v>
      </c>
      <c r="N266" s="250"/>
      <c r="O266" s="250"/>
      <c r="P266" s="250"/>
      <c r="Q266" s="137">
        <f t="shared" si="43"/>
        <v>100030</v>
      </c>
      <c r="R266" s="250">
        <v>100030</v>
      </c>
      <c r="S266" s="255"/>
      <c r="T266" s="250"/>
      <c r="U266" s="250"/>
      <c r="V266" s="250"/>
      <c r="W266" s="250"/>
      <c r="X266" s="250"/>
      <c r="Y266" s="250"/>
      <c r="Z266" s="250"/>
      <c r="AA266" s="250"/>
      <c r="AB266" s="250"/>
      <c r="AC266" s="250"/>
      <c r="AD266" s="250"/>
      <c r="AE266" s="250"/>
      <c r="AF266" s="250"/>
      <c r="AG266" s="337">
        <v>2025</v>
      </c>
      <c r="AH266" s="166" t="s">
        <v>3048</v>
      </c>
      <c r="AI266" s="166"/>
      <c r="AJ266" s="134">
        <f t="shared" si="37"/>
        <v>237</v>
      </c>
      <c r="AK266" s="35" t="s">
        <v>153</v>
      </c>
      <c r="AL266" s="134" t="str">
        <f t="shared" si="38"/>
        <v>237.</v>
      </c>
      <c r="AM266" s="140"/>
      <c r="AN266" s="296"/>
      <c r="AO266" s="193"/>
    </row>
    <row r="267" spans="1:41" ht="22.5" hidden="1" customHeight="1" x14ac:dyDescent="0.25">
      <c r="A267" s="68" t="s">
        <v>3421</v>
      </c>
      <c r="B267" s="25">
        <v>646</v>
      </c>
      <c r="C267" s="205" t="s">
        <v>2659</v>
      </c>
      <c r="D267" s="25">
        <v>1969</v>
      </c>
      <c r="E267" s="108" t="s">
        <v>2932</v>
      </c>
      <c r="F267" s="68" t="s">
        <v>2934</v>
      </c>
      <c r="G267" s="25">
        <v>5</v>
      </c>
      <c r="H267" s="25">
        <v>4</v>
      </c>
      <c r="I267" s="256">
        <v>4485.2</v>
      </c>
      <c r="J267" s="256">
        <v>3601.3</v>
      </c>
      <c r="K267" s="256">
        <v>3601.3</v>
      </c>
      <c r="L267" s="257">
        <v>140</v>
      </c>
      <c r="M267" s="250">
        <f t="shared" si="42"/>
        <v>185770</v>
      </c>
      <c r="N267" s="250"/>
      <c r="O267" s="250"/>
      <c r="P267" s="250"/>
      <c r="Q267" s="137">
        <f t="shared" si="43"/>
        <v>185770</v>
      </c>
      <c r="R267" s="137">
        <v>185770</v>
      </c>
      <c r="S267" s="30"/>
      <c r="T267" s="137"/>
      <c r="U267" s="137"/>
      <c r="V267" s="137"/>
      <c r="W267" s="137"/>
      <c r="X267" s="137"/>
      <c r="Y267" s="137"/>
      <c r="Z267" s="137"/>
      <c r="AA267" s="137"/>
      <c r="AB267" s="137"/>
      <c r="AC267" s="137"/>
      <c r="AD267" s="137"/>
      <c r="AE267" s="137"/>
      <c r="AF267" s="137"/>
      <c r="AG267" s="337">
        <v>2025</v>
      </c>
      <c r="AH267" s="166" t="s">
        <v>3048</v>
      </c>
      <c r="AI267" s="166"/>
      <c r="AJ267" s="134">
        <f t="shared" si="37"/>
        <v>238</v>
      </c>
      <c r="AK267" s="35" t="s">
        <v>153</v>
      </c>
      <c r="AL267" s="134" t="str">
        <f t="shared" si="38"/>
        <v>238.</v>
      </c>
      <c r="AM267" s="140"/>
      <c r="AN267" s="35"/>
      <c r="AO267" s="193"/>
    </row>
    <row r="268" spans="1:41" ht="22.5" hidden="1" customHeight="1" x14ac:dyDescent="0.25">
      <c r="A268" s="68" t="s">
        <v>3422</v>
      </c>
      <c r="B268" s="25">
        <v>5489</v>
      </c>
      <c r="C268" s="154" t="s">
        <v>2662</v>
      </c>
      <c r="D268" s="25">
        <v>1969</v>
      </c>
      <c r="E268" s="68" t="s">
        <v>2932</v>
      </c>
      <c r="F268" s="68" t="s">
        <v>2934</v>
      </c>
      <c r="G268" s="25">
        <v>2</v>
      </c>
      <c r="H268" s="25">
        <v>2</v>
      </c>
      <c r="I268" s="335">
        <v>552.9</v>
      </c>
      <c r="J268" s="335">
        <v>293.39999999999998</v>
      </c>
      <c r="K268" s="335">
        <v>293.39999999999998</v>
      </c>
      <c r="L268" s="12">
        <v>25</v>
      </c>
      <c r="M268" s="250">
        <f t="shared" si="42"/>
        <v>214160</v>
      </c>
      <c r="N268" s="250"/>
      <c r="O268" s="250"/>
      <c r="P268" s="250"/>
      <c r="Q268" s="137">
        <f t="shared" si="43"/>
        <v>214160</v>
      </c>
      <c r="R268" s="250"/>
      <c r="S268" s="255"/>
      <c r="T268" s="250"/>
      <c r="U268" s="250"/>
      <c r="V268" s="335"/>
      <c r="W268" s="250"/>
      <c r="X268" s="250"/>
      <c r="Y268" s="250"/>
      <c r="Z268" s="250"/>
      <c r="AA268" s="250">
        <v>80</v>
      </c>
      <c r="AB268" s="250">
        <f>AA268*2677</f>
        <v>214160</v>
      </c>
      <c r="AC268" s="250"/>
      <c r="AD268" s="250"/>
      <c r="AE268" s="250"/>
      <c r="AF268" s="250"/>
      <c r="AG268" s="337">
        <v>2025</v>
      </c>
      <c r="AH268" s="166"/>
      <c r="AI268" s="166"/>
      <c r="AJ268" s="134">
        <f t="shared" si="37"/>
        <v>239</v>
      </c>
      <c r="AK268" s="35" t="s">
        <v>153</v>
      </c>
      <c r="AL268" s="134" t="str">
        <f t="shared" si="38"/>
        <v>239.</v>
      </c>
      <c r="AM268" s="140"/>
      <c r="AN268" s="296"/>
      <c r="AO268" s="193"/>
    </row>
    <row r="269" spans="1:41" ht="22.5" hidden="1" customHeight="1" x14ac:dyDescent="0.25">
      <c r="A269" s="68" t="s">
        <v>3423</v>
      </c>
      <c r="B269" s="25">
        <v>240</v>
      </c>
      <c r="C269" s="205" t="s">
        <v>2663</v>
      </c>
      <c r="D269" s="25">
        <v>1970</v>
      </c>
      <c r="E269" s="108" t="s">
        <v>2932</v>
      </c>
      <c r="F269" s="68" t="s">
        <v>2934</v>
      </c>
      <c r="G269" s="25">
        <v>2</v>
      </c>
      <c r="H269" s="25">
        <v>1</v>
      </c>
      <c r="I269" s="256">
        <v>380.4</v>
      </c>
      <c r="J269" s="256">
        <v>374.1</v>
      </c>
      <c r="K269" s="256">
        <v>374.1</v>
      </c>
      <c r="L269" s="257">
        <v>15</v>
      </c>
      <c r="M269" s="250">
        <f t="shared" si="42"/>
        <v>771590</v>
      </c>
      <c r="N269" s="250"/>
      <c r="O269" s="250"/>
      <c r="P269" s="250"/>
      <c r="Q269" s="137">
        <f t="shared" si="43"/>
        <v>771590</v>
      </c>
      <c r="R269" s="137">
        <v>771590</v>
      </c>
      <c r="S269" s="30"/>
      <c r="T269" s="137"/>
      <c r="U269" s="137"/>
      <c r="V269" s="137"/>
      <c r="W269" s="137"/>
      <c r="X269" s="137"/>
      <c r="Y269" s="137"/>
      <c r="Z269" s="137"/>
      <c r="AA269" s="137"/>
      <c r="AB269" s="137"/>
      <c r="AC269" s="137"/>
      <c r="AD269" s="137"/>
      <c r="AE269" s="137"/>
      <c r="AF269" s="137"/>
      <c r="AG269" s="337">
        <v>2025</v>
      </c>
      <c r="AH269" s="166" t="s">
        <v>3050</v>
      </c>
      <c r="AI269" s="166"/>
      <c r="AJ269" s="134">
        <f t="shared" si="37"/>
        <v>240</v>
      </c>
      <c r="AK269" s="35" t="s">
        <v>153</v>
      </c>
      <c r="AL269" s="134" t="str">
        <f t="shared" si="38"/>
        <v>240.</v>
      </c>
      <c r="AM269" s="140"/>
      <c r="AN269" s="35"/>
      <c r="AO269" s="193"/>
    </row>
    <row r="270" spans="1:41" ht="22.5" hidden="1" customHeight="1" x14ac:dyDescent="0.25">
      <c r="A270" s="68" t="s">
        <v>3424</v>
      </c>
      <c r="B270" s="25">
        <v>299</v>
      </c>
      <c r="C270" s="154" t="s">
        <v>2664</v>
      </c>
      <c r="D270" s="25">
        <v>1970</v>
      </c>
      <c r="E270" s="68" t="s">
        <v>2932</v>
      </c>
      <c r="F270" s="68" t="s">
        <v>2934</v>
      </c>
      <c r="G270" s="25">
        <v>5</v>
      </c>
      <c r="H270" s="25">
        <v>4</v>
      </c>
      <c r="I270" s="335">
        <v>3967.39</v>
      </c>
      <c r="J270" s="137">
        <v>3044.1</v>
      </c>
      <c r="K270" s="335">
        <v>3044.1</v>
      </c>
      <c r="L270" s="12">
        <v>123</v>
      </c>
      <c r="M270" s="250">
        <f t="shared" si="42"/>
        <v>235785</v>
      </c>
      <c r="N270" s="250"/>
      <c r="O270" s="250"/>
      <c r="P270" s="250"/>
      <c r="Q270" s="137">
        <f t="shared" si="43"/>
        <v>235785</v>
      </c>
      <c r="R270" s="250">
        <v>235785</v>
      </c>
      <c r="S270" s="255"/>
      <c r="T270" s="250"/>
      <c r="U270" s="250"/>
      <c r="V270" s="250"/>
      <c r="W270" s="250"/>
      <c r="X270" s="250"/>
      <c r="Y270" s="250"/>
      <c r="Z270" s="250"/>
      <c r="AA270" s="250"/>
      <c r="AB270" s="250"/>
      <c r="AC270" s="250"/>
      <c r="AD270" s="250"/>
      <c r="AE270" s="250"/>
      <c r="AF270" s="250"/>
      <c r="AG270" s="337">
        <v>2025</v>
      </c>
      <c r="AH270" s="166" t="s">
        <v>3048</v>
      </c>
      <c r="AI270" s="166"/>
      <c r="AJ270" s="134">
        <f t="shared" si="37"/>
        <v>241</v>
      </c>
      <c r="AK270" s="35" t="s">
        <v>153</v>
      </c>
      <c r="AL270" s="134" t="str">
        <f t="shared" si="38"/>
        <v>241.</v>
      </c>
      <c r="AM270" s="140"/>
      <c r="AN270" s="35"/>
      <c r="AO270" s="193"/>
    </row>
    <row r="271" spans="1:41" ht="22.5" hidden="1" customHeight="1" x14ac:dyDescent="0.25">
      <c r="A271" s="68" t="s">
        <v>3425</v>
      </c>
      <c r="B271" s="25">
        <v>499</v>
      </c>
      <c r="C271" s="205" t="s">
        <v>2665</v>
      </c>
      <c r="D271" s="25">
        <v>1970</v>
      </c>
      <c r="E271" s="108" t="s">
        <v>2932</v>
      </c>
      <c r="F271" s="68" t="s">
        <v>2934</v>
      </c>
      <c r="G271" s="25">
        <v>4</v>
      </c>
      <c r="H271" s="25">
        <v>3</v>
      </c>
      <c r="I271" s="137">
        <v>1228.6099999999999</v>
      </c>
      <c r="J271" s="137">
        <v>1164.72</v>
      </c>
      <c r="K271" s="137">
        <v>835.47</v>
      </c>
      <c r="L271" s="30">
        <v>38</v>
      </c>
      <c r="M271" s="250">
        <f t="shared" si="42"/>
        <v>3572500</v>
      </c>
      <c r="N271" s="250"/>
      <c r="O271" s="250"/>
      <c r="P271" s="250"/>
      <c r="Q271" s="137">
        <f t="shared" si="43"/>
        <v>3572500</v>
      </c>
      <c r="R271" s="250">
        <v>3572500</v>
      </c>
      <c r="S271" s="255"/>
      <c r="T271" s="250"/>
      <c r="U271" s="250"/>
      <c r="V271" s="250"/>
      <c r="W271" s="250"/>
      <c r="X271" s="250"/>
      <c r="Y271" s="250"/>
      <c r="Z271" s="250"/>
      <c r="AA271" s="250"/>
      <c r="AB271" s="250"/>
      <c r="AC271" s="250"/>
      <c r="AD271" s="250"/>
      <c r="AE271" s="250"/>
      <c r="AF271" s="137"/>
      <c r="AG271" s="337">
        <v>2025</v>
      </c>
      <c r="AH271" s="218" t="s">
        <v>3048</v>
      </c>
      <c r="AI271" s="218"/>
      <c r="AJ271" s="134">
        <f t="shared" si="37"/>
        <v>242</v>
      </c>
      <c r="AK271" s="35" t="s">
        <v>153</v>
      </c>
      <c r="AL271" s="134" t="str">
        <f t="shared" si="38"/>
        <v>242.</v>
      </c>
      <c r="AM271" s="140"/>
      <c r="AN271" s="35"/>
      <c r="AO271" s="193"/>
    </row>
    <row r="272" spans="1:41" ht="22.5" hidden="1" customHeight="1" x14ac:dyDescent="0.25">
      <c r="A272" s="68" t="s">
        <v>3426</v>
      </c>
      <c r="B272" s="25">
        <v>519</v>
      </c>
      <c r="C272" s="168" t="s">
        <v>2666</v>
      </c>
      <c r="D272" s="25">
        <v>1970</v>
      </c>
      <c r="E272" s="68" t="s">
        <v>2932</v>
      </c>
      <c r="F272" s="68" t="s">
        <v>2934</v>
      </c>
      <c r="G272" s="25">
        <v>5</v>
      </c>
      <c r="H272" s="25">
        <v>4</v>
      </c>
      <c r="I272" s="139">
        <v>1514.34</v>
      </c>
      <c r="J272" s="137">
        <v>632.70000000000005</v>
      </c>
      <c r="K272" s="139">
        <v>632.70000000000005</v>
      </c>
      <c r="L272" s="25">
        <v>107</v>
      </c>
      <c r="M272" s="250">
        <f t="shared" si="42"/>
        <v>142900</v>
      </c>
      <c r="N272" s="250"/>
      <c r="O272" s="250"/>
      <c r="P272" s="250"/>
      <c r="Q272" s="137">
        <f t="shared" si="43"/>
        <v>142900</v>
      </c>
      <c r="R272" s="250">
        <v>142900</v>
      </c>
      <c r="S272" s="255"/>
      <c r="T272" s="250"/>
      <c r="U272" s="250"/>
      <c r="V272" s="250"/>
      <c r="W272" s="250"/>
      <c r="X272" s="250"/>
      <c r="Y272" s="250"/>
      <c r="Z272" s="250"/>
      <c r="AA272" s="250"/>
      <c r="AB272" s="250"/>
      <c r="AC272" s="250"/>
      <c r="AD272" s="250"/>
      <c r="AE272" s="137"/>
      <c r="AF272" s="250"/>
      <c r="AG272" s="337">
        <v>2025</v>
      </c>
      <c r="AH272" s="166" t="s">
        <v>3048</v>
      </c>
      <c r="AI272" s="166"/>
      <c r="AJ272" s="134">
        <f t="shared" si="37"/>
        <v>243</v>
      </c>
      <c r="AK272" s="35" t="s">
        <v>153</v>
      </c>
      <c r="AL272" s="134" t="str">
        <f t="shared" si="38"/>
        <v>243.</v>
      </c>
      <c r="AM272" s="140"/>
      <c r="AN272" s="35"/>
      <c r="AO272" s="193"/>
    </row>
    <row r="273" spans="1:41" ht="22.5" hidden="1" customHeight="1" x14ac:dyDescent="0.25">
      <c r="A273" s="68" t="s">
        <v>3427</v>
      </c>
      <c r="B273" s="25">
        <v>640</v>
      </c>
      <c r="C273" s="154" t="s">
        <v>2660</v>
      </c>
      <c r="D273" s="25">
        <v>1970</v>
      </c>
      <c r="E273" s="68" t="s">
        <v>2932</v>
      </c>
      <c r="F273" s="68" t="s">
        <v>2934</v>
      </c>
      <c r="G273" s="25">
        <v>5</v>
      </c>
      <c r="H273" s="25">
        <v>2</v>
      </c>
      <c r="I273" s="335">
        <v>2043</v>
      </c>
      <c r="J273" s="137">
        <v>1561</v>
      </c>
      <c r="K273" s="335">
        <v>1561</v>
      </c>
      <c r="L273" s="12">
        <v>68</v>
      </c>
      <c r="M273" s="250">
        <f t="shared" si="42"/>
        <v>600795</v>
      </c>
      <c r="N273" s="250"/>
      <c r="O273" s="250"/>
      <c r="P273" s="250"/>
      <c r="Q273" s="137">
        <f t="shared" si="43"/>
        <v>600795</v>
      </c>
      <c r="R273" s="250">
        <v>600795</v>
      </c>
      <c r="S273" s="255"/>
      <c r="T273" s="250"/>
      <c r="U273" s="250"/>
      <c r="V273" s="250"/>
      <c r="W273" s="250"/>
      <c r="X273" s="250"/>
      <c r="Y273" s="250"/>
      <c r="Z273" s="250"/>
      <c r="AA273" s="250"/>
      <c r="AB273" s="250"/>
      <c r="AC273" s="250"/>
      <c r="AD273" s="250"/>
      <c r="AE273" s="250"/>
      <c r="AF273" s="250"/>
      <c r="AG273" s="337">
        <v>2025</v>
      </c>
      <c r="AH273" s="166" t="s">
        <v>3049</v>
      </c>
      <c r="AI273" s="166"/>
      <c r="AJ273" s="134">
        <f t="shared" si="37"/>
        <v>244</v>
      </c>
      <c r="AK273" s="35" t="s">
        <v>153</v>
      </c>
      <c r="AL273" s="134" t="str">
        <f t="shared" si="38"/>
        <v>244.</v>
      </c>
      <c r="AM273" s="140"/>
      <c r="AN273" s="296"/>
      <c r="AO273" s="193"/>
    </row>
    <row r="274" spans="1:41" ht="22.5" hidden="1" customHeight="1" x14ac:dyDescent="0.25">
      <c r="A274" s="68" t="s">
        <v>3428</v>
      </c>
      <c r="B274" s="25">
        <v>647</v>
      </c>
      <c r="C274" s="154" t="s">
        <v>2667</v>
      </c>
      <c r="D274" s="25">
        <v>1970</v>
      </c>
      <c r="E274" s="68" t="s">
        <v>2932</v>
      </c>
      <c r="F274" s="68" t="s">
        <v>2934</v>
      </c>
      <c r="G274" s="25">
        <v>5</v>
      </c>
      <c r="H274" s="25">
        <v>3</v>
      </c>
      <c r="I274" s="250">
        <v>3416.64</v>
      </c>
      <c r="J274" s="250">
        <v>2684.8</v>
      </c>
      <c r="K274" s="250">
        <v>2684.8</v>
      </c>
      <c r="L274" s="12">
        <v>112</v>
      </c>
      <c r="M274" s="250">
        <f t="shared" si="42"/>
        <v>720954</v>
      </c>
      <c r="N274" s="250"/>
      <c r="O274" s="250"/>
      <c r="P274" s="250"/>
      <c r="Q274" s="137">
        <f t="shared" si="43"/>
        <v>720954</v>
      </c>
      <c r="R274" s="250">
        <v>720954</v>
      </c>
      <c r="S274" s="255"/>
      <c r="T274" s="250"/>
      <c r="U274" s="250"/>
      <c r="V274" s="250"/>
      <c r="W274" s="250"/>
      <c r="X274" s="250"/>
      <c r="Y274" s="250"/>
      <c r="Z274" s="250"/>
      <c r="AA274" s="250"/>
      <c r="AB274" s="250"/>
      <c r="AC274" s="250"/>
      <c r="AD274" s="250"/>
      <c r="AE274" s="250"/>
      <c r="AF274" s="250"/>
      <c r="AG274" s="337">
        <v>2025</v>
      </c>
      <c r="AH274" s="166" t="s">
        <v>3049</v>
      </c>
      <c r="AI274" s="166"/>
      <c r="AJ274" s="134">
        <f t="shared" si="37"/>
        <v>245</v>
      </c>
      <c r="AK274" s="35" t="s">
        <v>153</v>
      </c>
      <c r="AL274" s="134" t="str">
        <f t="shared" si="38"/>
        <v>245.</v>
      </c>
      <c r="AM274" s="140"/>
      <c r="AN274" s="35"/>
      <c r="AO274" s="193"/>
    </row>
    <row r="275" spans="1:41" ht="22.5" hidden="1" customHeight="1" x14ac:dyDescent="0.25">
      <c r="A275" s="68" t="s">
        <v>3429</v>
      </c>
      <c r="B275" s="25">
        <v>651</v>
      </c>
      <c r="C275" s="36" t="s">
        <v>2668</v>
      </c>
      <c r="D275" s="25">
        <v>1970</v>
      </c>
      <c r="E275" s="68" t="s">
        <v>2932</v>
      </c>
      <c r="F275" s="68" t="s">
        <v>2934</v>
      </c>
      <c r="G275" s="25">
        <v>4</v>
      </c>
      <c r="H275" s="25">
        <v>2</v>
      </c>
      <c r="I275" s="335">
        <v>2224.6</v>
      </c>
      <c r="J275" s="335">
        <v>1371.76</v>
      </c>
      <c r="K275" s="335">
        <v>1371.76</v>
      </c>
      <c r="L275" s="12">
        <v>44</v>
      </c>
      <c r="M275" s="137">
        <f t="shared" si="42"/>
        <v>2309097</v>
      </c>
      <c r="N275" s="137"/>
      <c r="O275" s="137"/>
      <c r="P275" s="137"/>
      <c r="Q275" s="137">
        <f t="shared" si="43"/>
        <v>2309097</v>
      </c>
      <c r="R275" s="137"/>
      <c r="S275" s="30"/>
      <c r="T275" s="137"/>
      <c r="U275" s="137">
        <v>651</v>
      </c>
      <c r="V275" s="137">
        <f>U275*3547</f>
        <v>2309097</v>
      </c>
      <c r="W275" s="137"/>
      <c r="X275" s="137"/>
      <c r="Y275" s="137"/>
      <c r="Z275" s="137"/>
      <c r="AA275" s="137"/>
      <c r="AB275" s="137"/>
      <c r="AC275" s="137"/>
      <c r="AD275" s="137"/>
      <c r="AE275" s="137"/>
      <c r="AF275" s="137"/>
      <c r="AG275" s="337">
        <v>2025</v>
      </c>
      <c r="AH275" s="166"/>
      <c r="AI275" s="166"/>
      <c r="AJ275" s="134">
        <f t="shared" si="37"/>
        <v>246</v>
      </c>
      <c r="AK275" s="35" t="s">
        <v>153</v>
      </c>
      <c r="AL275" s="134" t="str">
        <f t="shared" si="38"/>
        <v>246.</v>
      </c>
      <c r="AM275" s="140"/>
      <c r="AN275" s="35"/>
      <c r="AO275" s="193"/>
    </row>
    <row r="276" spans="1:41" ht="22.5" hidden="1" customHeight="1" x14ac:dyDescent="0.25">
      <c r="A276" s="68" t="s">
        <v>3430</v>
      </c>
      <c r="B276" s="25">
        <v>752</v>
      </c>
      <c r="C276" s="154" t="s">
        <v>2669</v>
      </c>
      <c r="D276" s="25">
        <v>1970</v>
      </c>
      <c r="E276" s="68" t="s">
        <v>2932</v>
      </c>
      <c r="F276" s="68" t="s">
        <v>2934</v>
      </c>
      <c r="G276" s="25">
        <v>5</v>
      </c>
      <c r="H276" s="25">
        <v>8</v>
      </c>
      <c r="I276" s="335">
        <v>7828.24</v>
      </c>
      <c r="J276" s="137">
        <v>5884.24</v>
      </c>
      <c r="K276" s="335">
        <v>5770.24</v>
      </c>
      <c r="L276" s="12">
        <v>211</v>
      </c>
      <c r="M276" s="250">
        <f t="shared" si="42"/>
        <v>371540</v>
      </c>
      <c r="N276" s="250"/>
      <c r="O276" s="250"/>
      <c r="P276" s="250"/>
      <c r="Q276" s="137">
        <f t="shared" si="43"/>
        <v>371540</v>
      </c>
      <c r="R276" s="335">
        <v>371540</v>
      </c>
      <c r="S276" s="255"/>
      <c r="T276" s="250"/>
      <c r="U276" s="250"/>
      <c r="V276" s="250"/>
      <c r="W276" s="250"/>
      <c r="X276" s="250"/>
      <c r="Y276" s="250"/>
      <c r="Z276" s="250"/>
      <c r="AA276" s="250"/>
      <c r="AB276" s="250"/>
      <c r="AC276" s="250"/>
      <c r="AD276" s="250"/>
      <c r="AE276" s="250"/>
      <c r="AF276" s="250"/>
      <c r="AG276" s="337">
        <v>2025</v>
      </c>
      <c r="AH276" s="166" t="s">
        <v>3048</v>
      </c>
      <c r="AI276" s="166"/>
      <c r="AJ276" s="134">
        <f t="shared" si="37"/>
        <v>247</v>
      </c>
      <c r="AK276" s="35" t="s">
        <v>153</v>
      </c>
      <c r="AL276" s="134" t="str">
        <f t="shared" si="38"/>
        <v>247.</v>
      </c>
      <c r="AM276" s="140"/>
      <c r="AN276" s="35"/>
      <c r="AO276" s="193"/>
    </row>
    <row r="277" spans="1:41" ht="22.5" hidden="1" customHeight="1" x14ac:dyDescent="0.25">
      <c r="A277" s="68" t="s">
        <v>3431</v>
      </c>
      <c r="B277" s="25">
        <v>754</v>
      </c>
      <c r="C277" s="154" t="s">
        <v>2670</v>
      </c>
      <c r="D277" s="25">
        <v>1970</v>
      </c>
      <c r="E277" s="68" t="s">
        <v>2932</v>
      </c>
      <c r="F277" s="68" t="s">
        <v>2934</v>
      </c>
      <c r="G277" s="25">
        <v>5</v>
      </c>
      <c r="H277" s="25">
        <v>4</v>
      </c>
      <c r="I277" s="335">
        <v>4312</v>
      </c>
      <c r="J277" s="137">
        <v>3300.7</v>
      </c>
      <c r="K277" s="335">
        <v>3168</v>
      </c>
      <c r="L277" s="12">
        <v>114</v>
      </c>
      <c r="M277" s="250">
        <f t="shared" si="42"/>
        <v>4410246</v>
      </c>
      <c r="N277" s="250"/>
      <c r="O277" s="250"/>
      <c r="P277" s="250"/>
      <c r="Q277" s="137">
        <f t="shared" si="43"/>
        <v>4410246</v>
      </c>
      <c r="R277" s="250">
        <v>4410246</v>
      </c>
      <c r="S277" s="255"/>
      <c r="T277" s="250"/>
      <c r="U277" s="250"/>
      <c r="V277" s="250"/>
      <c r="W277" s="250"/>
      <c r="X277" s="250"/>
      <c r="Y277" s="250"/>
      <c r="Z277" s="250"/>
      <c r="AA277" s="250"/>
      <c r="AB277" s="250"/>
      <c r="AC277" s="250"/>
      <c r="AD277" s="250"/>
      <c r="AE277" s="250"/>
      <c r="AF277" s="250"/>
      <c r="AG277" s="337">
        <v>2025</v>
      </c>
      <c r="AH277" s="166" t="s">
        <v>3050</v>
      </c>
      <c r="AI277" s="166"/>
      <c r="AJ277" s="134">
        <f t="shared" si="37"/>
        <v>248</v>
      </c>
      <c r="AK277" s="35" t="s">
        <v>153</v>
      </c>
      <c r="AL277" s="134" t="str">
        <f t="shared" si="38"/>
        <v>248.</v>
      </c>
      <c r="AM277" s="140"/>
      <c r="AN277" s="35"/>
      <c r="AO277" s="193"/>
    </row>
    <row r="278" spans="1:41" ht="22.5" hidden="1" customHeight="1" x14ac:dyDescent="0.25">
      <c r="A278" s="68" t="s">
        <v>3432</v>
      </c>
      <c r="B278" s="25">
        <v>816</v>
      </c>
      <c r="C278" s="168" t="s">
        <v>2671</v>
      </c>
      <c r="D278" s="25">
        <v>1970</v>
      </c>
      <c r="E278" s="68" t="s">
        <v>2932</v>
      </c>
      <c r="F278" s="68" t="s">
        <v>2934</v>
      </c>
      <c r="G278" s="25">
        <v>5</v>
      </c>
      <c r="H278" s="25">
        <v>2</v>
      </c>
      <c r="I278" s="335">
        <v>1903.3</v>
      </c>
      <c r="J278" s="137">
        <v>1135.7</v>
      </c>
      <c r="K278" s="335">
        <v>1135.7</v>
      </c>
      <c r="L278" s="12">
        <v>67</v>
      </c>
      <c r="M278" s="250">
        <f t="shared" si="42"/>
        <v>2067049</v>
      </c>
      <c r="N278" s="250"/>
      <c r="O278" s="250"/>
      <c r="P278" s="250"/>
      <c r="Q278" s="137">
        <f t="shared" si="43"/>
        <v>2067049</v>
      </c>
      <c r="R278" s="250">
        <v>2067049</v>
      </c>
      <c r="S278" s="255"/>
      <c r="T278" s="250"/>
      <c r="U278" s="250"/>
      <c r="V278" s="250"/>
      <c r="W278" s="250"/>
      <c r="X278" s="250"/>
      <c r="Y278" s="250"/>
      <c r="Z278" s="250"/>
      <c r="AA278" s="250"/>
      <c r="AB278" s="250"/>
      <c r="AC278" s="250"/>
      <c r="AD278" s="250"/>
      <c r="AE278" s="250"/>
      <c r="AF278" s="250"/>
      <c r="AG278" s="337">
        <v>2025</v>
      </c>
      <c r="AH278" s="166" t="s">
        <v>3050</v>
      </c>
      <c r="AI278" s="166"/>
      <c r="AJ278" s="134">
        <f t="shared" si="37"/>
        <v>249</v>
      </c>
      <c r="AK278" s="35" t="s">
        <v>153</v>
      </c>
      <c r="AL278" s="134" t="str">
        <f t="shared" si="38"/>
        <v>249.</v>
      </c>
      <c r="AM278" s="140"/>
      <c r="AN278" s="35"/>
      <c r="AO278" s="193"/>
    </row>
    <row r="279" spans="1:41" ht="22.5" hidden="1" customHeight="1" x14ac:dyDescent="0.25">
      <c r="A279" s="68" t="s">
        <v>3433</v>
      </c>
      <c r="B279" s="25">
        <v>829</v>
      </c>
      <c r="C279" s="205" t="s">
        <v>2672</v>
      </c>
      <c r="D279" s="25">
        <v>1970</v>
      </c>
      <c r="E279" s="108" t="s">
        <v>2932</v>
      </c>
      <c r="F279" s="68" t="s">
        <v>2934</v>
      </c>
      <c r="G279" s="25">
        <v>5</v>
      </c>
      <c r="H279" s="25">
        <v>2</v>
      </c>
      <c r="I279" s="256">
        <v>2872.13</v>
      </c>
      <c r="J279" s="256">
        <v>1741.13</v>
      </c>
      <c r="K279" s="256">
        <v>1741.13</v>
      </c>
      <c r="L279" s="257">
        <v>63</v>
      </c>
      <c r="M279" s="250">
        <f t="shared" si="42"/>
        <v>6042768</v>
      </c>
      <c r="N279" s="250"/>
      <c r="O279" s="250"/>
      <c r="P279" s="250"/>
      <c r="Q279" s="137">
        <f t="shared" si="43"/>
        <v>6042768</v>
      </c>
      <c r="R279" s="137">
        <v>6042768</v>
      </c>
      <c r="S279" s="30"/>
      <c r="T279" s="137"/>
      <c r="U279" s="137"/>
      <c r="V279" s="137"/>
      <c r="W279" s="137"/>
      <c r="X279" s="137"/>
      <c r="Y279" s="137"/>
      <c r="Z279" s="137"/>
      <c r="AA279" s="137"/>
      <c r="AB279" s="137"/>
      <c r="AC279" s="137"/>
      <c r="AD279" s="137"/>
      <c r="AE279" s="137"/>
      <c r="AF279" s="137"/>
      <c r="AG279" s="337">
        <v>2025</v>
      </c>
      <c r="AH279" s="166" t="s">
        <v>3050</v>
      </c>
      <c r="AI279" s="166"/>
      <c r="AJ279" s="134">
        <f t="shared" si="37"/>
        <v>250</v>
      </c>
      <c r="AK279" s="35" t="s">
        <v>153</v>
      </c>
      <c r="AL279" s="134" t="str">
        <f t="shared" si="38"/>
        <v>250.</v>
      </c>
      <c r="AM279" s="140"/>
      <c r="AN279" s="35"/>
      <c r="AO279" s="193"/>
    </row>
    <row r="280" spans="1:41" ht="22.5" hidden="1" customHeight="1" x14ac:dyDescent="0.25">
      <c r="A280" s="68" t="s">
        <v>3434</v>
      </c>
      <c r="B280" s="25">
        <v>903</v>
      </c>
      <c r="C280" s="204" t="s">
        <v>2673</v>
      </c>
      <c r="D280" s="25">
        <v>1970</v>
      </c>
      <c r="E280" s="68" t="s">
        <v>2932</v>
      </c>
      <c r="F280" s="68" t="s">
        <v>2934</v>
      </c>
      <c r="G280" s="25">
        <v>2</v>
      </c>
      <c r="H280" s="25">
        <v>3</v>
      </c>
      <c r="I280" s="335">
        <v>985.8</v>
      </c>
      <c r="J280" s="335">
        <v>582.70000000000005</v>
      </c>
      <c r="K280" s="335">
        <v>582.70000000000005</v>
      </c>
      <c r="L280" s="12">
        <v>35</v>
      </c>
      <c r="M280" s="250">
        <f t="shared" si="42"/>
        <v>1669395</v>
      </c>
      <c r="N280" s="250"/>
      <c r="O280" s="250"/>
      <c r="P280" s="250"/>
      <c r="Q280" s="137">
        <f t="shared" si="43"/>
        <v>1669395</v>
      </c>
      <c r="R280" s="250">
        <f>1108653+560742</f>
        <v>1669395</v>
      </c>
      <c r="S280" s="255"/>
      <c r="T280" s="250"/>
      <c r="U280" s="250"/>
      <c r="V280" s="250"/>
      <c r="W280" s="250"/>
      <c r="X280" s="250"/>
      <c r="Y280" s="250"/>
      <c r="Z280" s="250"/>
      <c r="AA280" s="250"/>
      <c r="AB280" s="250"/>
      <c r="AC280" s="250"/>
      <c r="AD280" s="250"/>
      <c r="AE280" s="250"/>
      <c r="AF280" s="250"/>
      <c r="AG280" s="337">
        <v>2025</v>
      </c>
      <c r="AH280" s="166" t="s">
        <v>3060</v>
      </c>
      <c r="AI280" s="166"/>
      <c r="AJ280" s="134">
        <f t="shared" si="37"/>
        <v>251</v>
      </c>
      <c r="AK280" s="35" t="s">
        <v>153</v>
      </c>
      <c r="AL280" s="134" t="str">
        <f t="shared" si="38"/>
        <v>251.</v>
      </c>
      <c r="AM280" s="140"/>
      <c r="AN280" s="296"/>
      <c r="AO280" s="193"/>
    </row>
    <row r="281" spans="1:41" ht="22.5" hidden="1" customHeight="1" x14ac:dyDescent="0.25">
      <c r="A281" s="68" t="s">
        <v>3435</v>
      </c>
      <c r="B281" s="25">
        <v>122</v>
      </c>
      <c r="C281" s="205" t="s">
        <v>2674</v>
      </c>
      <c r="D281" s="25">
        <v>1971</v>
      </c>
      <c r="E281" s="108" t="s">
        <v>2932</v>
      </c>
      <c r="F281" s="68" t="s">
        <v>2934</v>
      </c>
      <c r="G281" s="25">
        <v>2</v>
      </c>
      <c r="H281" s="25">
        <v>1</v>
      </c>
      <c r="I281" s="256">
        <v>338.5</v>
      </c>
      <c r="J281" s="256">
        <v>222.6</v>
      </c>
      <c r="K281" s="256">
        <v>222.6</v>
      </c>
      <c r="L281" s="257">
        <v>12</v>
      </c>
      <c r="M281" s="250">
        <f t="shared" si="42"/>
        <v>621840</v>
      </c>
      <c r="N281" s="250"/>
      <c r="O281" s="250"/>
      <c r="P281" s="250"/>
      <c r="Q281" s="137">
        <f t="shared" si="43"/>
        <v>621840</v>
      </c>
      <c r="R281" s="137">
        <f>246480+375360</f>
        <v>621840</v>
      </c>
      <c r="S281" s="30"/>
      <c r="T281" s="137"/>
      <c r="U281" s="137"/>
      <c r="V281" s="137"/>
      <c r="W281" s="137"/>
      <c r="X281" s="137"/>
      <c r="Y281" s="137"/>
      <c r="Z281" s="137"/>
      <c r="AA281" s="137"/>
      <c r="AB281" s="137"/>
      <c r="AC281" s="137"/>
      <c r="AD281" s="137"/>
      <c r="AE281" s="137"/>
      <c r="AF281" s="137"/>
      <c r="AG281" s="337">
        <v>2025</v>
      </c>
      <c r="AH281" s="166" t="s">
        <v>3054</v>
      </c>
      <c r="AI281" s="166"/>
      <c r="AJ281" s="134">
        <f t="shared" si="37"/>
        <v>252</v>
      </c>
      <c r="AK281" s="35" t="s">
        <v>153</v>
      </c>
      <c r="AL281" s="134" t="str">
        <f t="shared" si="38"/>
        <v>252.</v>
      </c>
      <c r="AM281" s="140"/>
      <c r="AN281" s="35"/>
      <c r="AO281" s="193"/>
    </row>
    <row r="282" spans="1:41" ht="22.5" hidden="1" customHeight="1" x14ac:dyDescent="0.25">
      <c r="A282" s="68" t="s">
        <v>3436</v>
      </c>
      <c r="B282" s="25">
        <v>246</v>
      </c>
      <c r="C282" s="36" t="s">
        <v>2675</v>
      </c>
      <c r="D282" s="25">
        <v>1971</v>
      </c>
      <c r="E282" s="68" t="s">
        <v>2932</v>
      </c>
      <c r="F282" s="68" t="s">
        <v>2934</v>
      </c>
      <c r="G282" s="25">
        <v>2</v>
      </c>
      <c r="H282" s="25">
        <v>1</v>
      </c>
      <c r="I282" s="335">
        <v>395.5</v>
      </c>
      <c r="J282" s="335">
        <v>272.89999999999998</v>
      </c>
      <c r="K282" s="335">
        <v>272.89999999999998</v>
      </c>
      <c r="L282" s="12">
        <v>6</v>
      </c>
      <c r="M282" s="137">
        <f t="shared" si="42"/>
        <v>2490113</v>
      </c>
      <c r="N282" s="137"/>
      <c r="O282" s="137"/>
      <c r="P282" s="137"/>
      <c r="Q282" s="137">
        <f t="shared" si="43"/>
        <v>2490113</v>
      </c>
      <c r="R282" s="137"/>
      <c r="S282" s="30"/>
      <c r="T282" s="137"/>
      <c r="U282" s="137">
        <v>331</v>
      </c>
      <c r="V282" s="137">
        <f>U282*7523</f>
        <v>2490113</v>
      </c>
      <c r="W282" s="137"/>
      <c r="X282" s="137"/>
      <c r="Y282" s="137"/>
      <c r="Z282" s="137"/>
      <c r="AA282" s="137"/>
      <c r="AB282" s="137"/>
      <c r="AC282" s="137"/>
      <c r="AD282" s="137"/>
      <c r="AE282" s="137"/>
      <c r="AF282" s="137"/>
      <c r="AG282" s="337">
        <v>2025</v>
      </c>
      <c r="AH282" s="166"/>
      <c r="AI282" s="166"/>
      <c r="AJ282" s="134">
        <f t="shared" si="37"/>
        <v>253</v>
      </c>
      <c r="AK282" s="35" t="s">
        <v>153</v>
      </c>
      <c r="AL282" s="134" t="str">
        <f t="shared" si="38"/>
        <v>253.</v>
      </c>
      <c r="AM282" s="140"/>
      <c r="AN282" s="35"/>
      <c r="AO282" s="193"/>
    </row>
    <row r="283" spans="1:41" ht="22.5" hidden="1" customHeight="1" x14ac:dyDescent="0.25">
      <c r="A283" s="68" t="s">
        <v>3437</v>
      </c>
      <c r="B283" s="25">
        <v>262</v>
      </c>
      <c r="C283" s="154" t="s">
        <v>2676</v>
      </c>
      <c r="D283" s="25">
        <v>1971</v>
      </c>
      <c r="E283" s="68" t="s">
        <v>2932</v>
      </c>
      <c r="F283" s="68" t="s">
        <v>2935</v>
      </c>
      <c r="G283" s="25">
        <v>2</v>
      </c>
      <c r="H283" s="25">
        <v>1</v>
      </c>
      <c r="I283" s="335">
        <v>315.8</v>
      </c>
      <c r="J283" s="137">
        <v>200.3</v>
      </c>
      <c r="K283" s="335">
        <v>200.3</v>
      </c>
      <c r="L283" s="12">
        <v>10</v>
      </c>
      <c r="M283" s="250">
        <f t="shared" si="42"/>
        <v>142900</v>
      </c>
      <c r="N283" s="250"/>
      <c r="O283" s="250"/>
      <c r="P283" s="250"/>
      <c r="Q283" s="137">
        <f t="shared" si="43"/>
        <v>142900</v>
      </c>
      <c r="R283" s="250">
        <v>142900</v>
      </c>
      <c r="S283" s="255"/>
      <c r="T283" s="250"/>
      <c r="U283" s="250"/>
      <c r="V283" s="250"/>
      <c r="W283" s="250"/>
      <c r="X283" s="250"/>
      <c r="Y283" s="250"/>
      <c r="Z283" s="250"/>
      <c r="AA283" s="250"/>
      <c r="AB283" s="250"/>
      <c r="AC283" s="250"/>
      <c r="AD283" s="250"/>
      <c r="AE283" s="250"/>
      <c r="AF283" s="250"/>
      <c r="AG283" s="337">
        <v>2025</v>
      </c>
      <c r="AH283" s="166" t="s">
        <v>3048</v>
      </c>
      <c r="AI283" s="166"/>
      <c r="AJ283" s="134">
        <f t="shared" si="37"/>
        <v>254</v>
      </c>
      <c r="AK283" s="35" t="s">
        <v>153</v>
      </c>
      <c r="AL283" s="134" t="str">
        <f t="shared" si="38"/>
        <v>254.</v>
      </c>
      <c r="AM283" s="140"/>
      <c r="AN283" s="35"/>
      <c r="AO283" s="193"/>
    </row>
    <row r="284" spans="1:41" ht="22.5" hidden="1" customHeight="1" x14ac:dyDescent="0.25">
      <c r="A284" s="68" t="s">
        <v>3438</v>
      </c>
      <c r="B284" s="25">
        <v>280</v>
      </c>
      <c r="C284" s="36" t="s">
        <v>2677</v>
      </c>
      <c r="D284" s="25">
        <v>1971</v>
      </c>
      <c r="E284" s="68" t="s">
        <v>2932</v>
      </c>
      <c r="F284" s="68" t="s">
        <v>2934</v>
      </c>
      <c r="G284" s="25">
        <v>2</v>
      </c>
      <c r="H284" s="25">
        <v>2</v>
      </c>
      <c r="I284" s="335">
        <v>561.9</v>
      </c>
      <c r="J284" s="335">
        <v>511.1</v>
      </c>
      <c r="K284" s="335">
        <v>511.1</v>
      </c>
      <c r="L284" s="12">
        <v>16</v>
      </c>
      <c r="M284" s="137">
        <f t="shared" si="42"/>
        <v>141345.60000000001</v>
      </c>
      <c r="N284" s="137"/>
      <c r="O284" s="137"/>
      <c r="P284" s="137"/>
      <c r="Q284" s="137">
        <f t="shared" si="43"/>
        <v>141345.60000000001</v>
      </c>
      <c r="R284" s="137"/>
      <c r="S284" s="30"/>
      <c r="T284" s="137"/>
      <c r="U284" s="137"/>
      <c r="V284" s="137"/>
      <c r="W284" s="137"/>
      <c r="X284" s="137"/>
      <c r="Y284" s="137"/>
      <c r="Z284" s="137"/>
      <c r="AA284" s="137">
        <v>52.8</v>
      </c>
      <c r="AB284" s="137">
        <f>AA284*2677</f>
        <v>141345.60000000001</v>
      </c>
      <c r="AC284" s="137"/>
      <c r="AD284" s="137"/>
      <c r="AE284" s="137"/>
      <c r="AF284" s="137"/>
      <c r="AG284" s="337">
        <v>2025</v>
      </c>
      <c r="AH284" s="166"/>
      <c r="AI284" s="166"/>
      <c r="AJ284" s="134">
        <f t="shared" si="37"/>
        <v>255</v>
      </c>
      <c r="AK284" s="35" t="s">
        <v>153</v>
      </c>
      <c r="AL284" s="134" t="str">
        <f t="shared" si="38"/>
        <v>255.</v>
      </c>
      <c r="AM284" s="140"/>
      <c r="AN284" s="35"/>
      <c r="AO284" s="193"/>
    </row>
    <row r="285" spans="1:41" ht="22.5" hidden="1" customHeight="1" x14ac:dyDescent="0.25">
      <c r="A285" s="68" t="s">
        <v>3439</v>
      </c>
      <c r="B285" s="25">
        <v>457</v>
      </c>
      <c r="C285" s="154" t="s">
        <v>2678</v>
      </c>
      <c r="D285" s="25">
        <v>1971</v>
      </c>
      <c r="E285" s="68" t="s">
        <v>2932</v>
      </c>
      <c r="F285" s="68" t="s">
        <v>2934</v>
      </c>
      <c r="G285" s="25">
        <v>2</v>
      </c>
      <c r="H285" s="25">
        <v>1</v>
      </c>
      <c r="I285" s="335">
        <v>589.62</v>
      </c>
      <c r="J285" s="137">
        <v>352.77</v>
      </c>
      <c r="K285" s="335">
        <v>352.77</v>
      </c>
      <c r="L285" s="12">
        <v>19</v>
      </c>
      <c r="M285" s="250">
        <f t="shared" si="42"/>
        <v>35725</v>
      </c>
      <c r="N285" s="250"/>
      <c r="O285" s="250"/>
      <c r="P285" s="250"/>
      <c r="Q285" s="137">
        <f t="shared" si="43"/>
        <v>35725</v>
      </c>
      <c r="R285" s="250">
        <v>35725</v>
      </c>
      <c r="S285" s="255"/>
      <c r="T285" s="250"/>
      <c r="U285" s="250"/>
      <c r="V285" s="250"/>
      <c r="W285" s="250"/>
      <c r="X285" s="250"/>
      <c r="Y285" s="250"/>
      <c r="Z285" s="250"/>
      <c r="AA285" s="250"/>
      <c r="AB285" s="250"/>
      <c r="AC285" s="250"/>
      <c r="AD285" s="250"/>
      <c r="AE285" s="250"/>
      <c r="AF285" s="250"/>
      <c r="AG285" s="337">
        <v>2025</v>
      </c>
      <c r="AH285" s="166" t="s">
        <v>3048</v>
      </c>
      <c r="AI285" s="166"/>
      <c r="AJ285" s="134">
        <f t="shared" ref="AJ285:AJ348" si="44">MAX(AJ281:AJ284)+1</f>
        <v>256</v>
      </c>
      <c r="AK285" s="35" t="s">
        <v>153</v>
      </c>
      <c r="AL285" s="134" t="str">
        <f t="shared" ref="AL285:AL348" si="45">CONCATENATE(AJ285,AK285)</f>
        <v>256.</v>
      </c>
      <c r="AM285" s="140"/>
      <c r="AN285" s="35"/>
      <c r="AO285" s="193"/>
    </row>
    <row r="286" spans="1:41" ht="22.5" hidden="1" customHeight="1" x14ac:dyDescent="0.25">
      <c r="A286" s="68" t="s">
        <v>3440</v>
      </c>
      <c r="B286" s="25">
        <v>595</v>
      </c>
      <c r="C286" s="36" t="s">
        <v>2679</v>
      </c>
      <c r="D286" s="25">
        <v>1971</v>
      </c>
      <c r="E286" s="68" t="s">
        <v>2932</v>
      </c>
      <c r="F286" s="68" t="s">
        <v>2934</v>
      </c>
      <c r="G286" s="25">
        <v>2</v>
      </c>
      <c r="H286" s="25">
        <v>2</v>
      </c>
      <c r="I286" s="335">
        <v>900.1</v>
      </c>
      <c r="J286" s="335">
        <v>386.3</v>
      </c>
      <c r="K286" s="335">
        <v>386.3</v>
      </c>
      <c r="L286" s="12">
        <v>25</v>
      </c>
      <c r="M286" s="250">
        <f t="shared" si="42"/>
        <v>2821125</v>
      </c>
      <c r="N286" s="250"/>
      <c r="O286" s="250"/>
      <c r="P286" s="250"/>
      <c r="Q286" s="137">
        <f t="shared" si="43"/>
        <v>2821125</v>
      </c>
      <c r="R286" s="259"/>
      <c r="S286" s="260"/>
      <c r="T286" s="259"/>
      <c r="U286" s="259">
        <v>375</v>
      </c>
      <c r="V286" s="259">
        <f>U286*7523</f>
        <v>2821125</v>
      </c>
      <c r="W286" s="259"/>
      <c r="X286" s="259"/>
      <c r="Y286" s="259"/>
      <c r="Z286" s="259"/>
      <c r="AA286" s="259"/>
      <c r="AB286" s="259"/>
      <c r="AC286" s="137"/>
      <c r="AD286" s="137"/>
      <c r="AE286" s="259"/>
      <c r="AF286" s="259"/>
      <c r="AG286" s="337">
        <v>2025</v>
      </c>
      <c r="AH286" s="166"/>
      <c r="AI286" s="166"/>
      <c r="AJ286" s="134">
        <f t="shared" si="44"/>
        <v>257</v>
      </c>
      <c r="AK286" s="35" t="s">
        <v>153</v>
      </c>
      <c r="AL286" s="134" t="str">
        <f t="shared" si="45"/>
        <v>257.</v>
      </c>
      <c r="AM286" s="140"/>
      <c r="AN286" s="35"/>
      <c r="AO286" s="193"/>
    </row>
    <row r="287" spans="1:41" ht="22.5" hidden="1" customHeight="1" x14ac:dyDescent="0.25">
      <c r="A287" s="68" t="s">
        <v>3441</v>
      </c>
      <c r="B287" s="25">
        <v>610</v>
      </c>
      <c r="C287" s="205" t="s">
        <v>2680</v>
      </c>
      <c r="D287" s="25">
        <v>1971</v>
      </c>
      <c r="E287" s="108" t="s">
        <v>2932</v>
      </c>
      <c r="F287" s="68" t="s">
        <v>2934</v>
      </c>
      <c r="G287" s="25">
        <v>5</v>
      </c>
      <c r="H287" s="25">
        <v>6</v>
      </c>
      <c r="I287" s="137">
        <v>5763</v>
      </c>
      <c r="J287" s="137">
        <v>3159.02</v>
      </c>
      <c r="K287" s="137">
        <v>2782.12</v>
      </c>
      <c r="L287" s="30">
        <v>173</v>
      </c>
      <c r="M287" s="250">
        <f t="shared" si="42"/>
        <v>292945</v>
      </c>
      <c r="N287" s="250"/>
      <c r="O287" s="250"/>
      <c r="P287" s="250"/>
      <c r="Q287" s="137">
        <f t="shared" si="43"/>
        <v>292945</v>
      </c>
      <c r="R287" s="137">
        <v>292945</v>
      </c>
      <c r="S287" s="30"/>
      <c r="T287" s="137"/>
      <c r="U287" s="137"/>
      <c r="V287" s="137"/>
      <c r="W287" s="137"/>
      <c r="X287" s="137"/>
      <c r="Y287" s="137"/>
      <c r="Z287" s="137"/>
      <c r="AA287" s="137"/>
      <c r="AB287" s="137"/>
      <c r="AC287" s="137"/>
      <c r="AD287" s="137"/>
      <c r="AE287" s="137"/>
      <c r="AF287" s="137"/>
      <c r="AG287" s="337">
        <v>2025</v>
      </c>
      <c r="AH287" s="166" t="s">
        <v>3048</v>
      </c>
      <c r="AI287" s="166"/>
      <c r="AJ287" s="134">
        <f t="shared" si="44"/>
        <v>258</v>
      </c>
      <c r="AK287" s="35" t="s">
        <v>153</v>
      </c>
      <c r="AL287" s="134" t="str">
        <f t="shared" si="45"/>
        <v>258.</v>
      </c>
      <c r="AM287" s="140"/>
      <c r="AN287" s="35"/>
      <c r="AO287" s="193"/>
    </row>
    <row r="288" spans="1:41" ht="22.5" hidden="1" customHeight="1" x14ac:dyDescent="0.25">
      <c r="A288" s="68" t="s">
        <v>3442</v>
      </c>
      <c r="B288" s="25">
        <v>775</v>
      </c>
      <c r="C288" s="168" t="s">
        <v>2681</v>
      </c>
      <c r="D288" s="25">
        <v>1971</v>
      </c>
      <c r="E288" s="68" t="s">
        <v>2932</v>
      </c>
      <c r="F288" s="68" t="s">
        <v>2934</v>
      </c>
      <c r="G288" s="25">
        <v>5</v>
      </c>
      <c r="H288" s="25">
        <v>8</v>
      </c>
      <c r="I288" s="335">
        <v>8094.42</v>
      </c>
      <c r="J288" s="137">
        <v>6009.02</v>
      </c>
      <c r="K288" s="335">
        <v>5803.42</v>
      </c>
      <c r="L288" s="12">
        <v>255</v>
      </c>
      <c r="M288" s="250">
        <f t="shared" si="42"/>
        <v>1540500</v>
      </c>
      <c r="N288" s="250"/>
      <c r="O288" s="250"/>
      <c r="P288" s="250"/>
      <c r="Q288" s="137">
        <f t="shared" si="43"/>
        <v>1540500</v>
      </c>
      <c r="R288" s="250">
        <v>1540500</v>
      </c>
      <c r="S288" s="255"/>
      <c r="T288" s="250"/>
      <c r="U288" s="250"/>
      <c r="V288" s="250"/>
      <c r="W288" s="250"/>
      <c r="X288" s="250"/>
      <c r="Y288" s="250"/>
      <c r="Z288" s="250"/>
      <c r="AA288" s="250"/>
      <c r="AB288" s="250"/>
      <c r="AC288" s="250"/>
      <c r="AD288" s="250"/>
      <c r="AE288" s="250"/>
      <c r="AF288" s="250"/>
      <c r="AG288" s="337">
        <v>2025</v>
      </c>
      <c r="AH288" s="166" t="s">
        <v>3049</v>
      </c>
      <c r="AI288" s="166"/>
      <c r="AJ288" s="134">
        <f t="shared" si="44"/>
        <v>259</v>
      </c>
      <c r="AK288" s="35" t="s">
        <v>153</v>
      </c>
      <c r="AL288" s="134" t="str">
        <f t="shared" si="45"/>
        <v>259.</v>
      </c>
      <c r="AM288" s="140"/>
      <c r="AN288" s="35"/>
      <c r="AO288" s="193"/>
    </row>
    <row r="289" spans="1:41" ht="22.5" hidden="1" customHeight="1" x14ac:dyDescent="0.25">
      <c r="A289" s="68" t="s">
        <v>3443</v>
      </c>
      <c r="B289" s="25">
        <v>776</v>
      </c>
      <c r="C289" s="205" t="s">
        <v>2682</v>
      </c>
      <c r="D289" s="25">
        <v>1971</v>
      </c>
      <c r="E289" s="108" t="s">
        <v>2932</v>
      </c>
      <c r="F289" s="68" t="s">
        <v>2934</v>
      </c>
      <c r="G289" s="25">
        <v>5</v>
      </c>
      <c r="H289" s="25">
        <v>8</v>
      </c>
      <c r="I289" s="256">
        <v>7882.83</v>
      </c>
      <c r="J289" s="256">
        <v>5955.83</v>
      </c>
      <c r="K289" s="256">
        <v>5955.83</v>
      </c>
      <c r="L289" s="257">
        <v>233</v>
      </c>
      <c r="M289" s="250">
        <f t="shared" si="42"/>
        <v>2746120</v>
      </c>
      <c r="N289" s="250"/>
      <c r="O289" s="250"/>
      <c r="P289" s="250"/>
      <c r="Q289" s="137">
        <f t="shared" si="43"/>
        <v>2746120</v>
      </c>
      <c r="R289" s="250">
        <f>2346000+400120</f>
        <v>2746120</v>
      </c>
      <c r="S289" s="30"/>
      <c r="T289" s="137"/>
      <c r="U289" s="137"/>
      <c r="V289" s="137"/>
      <c r="W289" s="137"/>
      <c r="X289" s="137"/>
      <c r="Y289" s="137"/>
      <c r="Z289" s="137"/>
      <c r="AA289" s="137"/>
      <c r="AB289" s="137"/>
      <c r="AC289" s="137"/>
      <c r="AD289" s="137"/>
      <c r="AE289" s="137"/>
      <c r="AF289" s="137"/>
      <c r="AG289" s="337">
        <v>2025</v>
      </c>
      <c r="AH289" s="166" t="s">
        <v>3056</v>
      </c>
      <c r="AI289" s="166"/>
      <c r="AJ289" s="134">
        <f t="shared" si="44"/>
        <v>260</v>
      </c>
      <c r="AK289" s="35" t="s">
        <v>153</v>
      </c>
      <c r="AL289" s="134" t="str">
        <f t="shared" si="45"/>
        <v>260.</v>
      </c>
      <c r="AM289" s="140"/>
      <c r="AN289" s="35"/>
      <c r="AO289" s="193"/>
    </row>
    <row r="290" spans="1:41" ht="22.5" hidden="1" customHeight="1" x14ac:dyDescent="0.25">
      <c r="A290" s="68" t="s">
        <v>3444</v>
      </c>
      <c r="B290" s="25">
        <v>855</v>
      </c>
      <c r="C290" s="205" t="s">
        <v>2683</v>
      </c>
      <c r="D290" s="25">
        <v>1971</v>
      </c>
      <c r="E290" s="108" t="s">
        <v>2932</v>
      </c>
      <c r="F290" s="68" t="s">
        <v>2934</v>
      </c>
      <c r="G290" s="25">
        <v>2</v>
      </c>
      <c r="H290" s="25">
        <v>3</v>
      </c>
      <c r="I290" s="256">
        <v>900.3</v>
      </c>
      <c r="J290" s="256">
        <v>599.79999999999995</v>
      </c>
      <c r="K290" s="256">
        <v>599.79999999999995</v>
      </c>
      <c r="L290" s="257">
        <v>45</v>
      </c>
      <c r="M290" s="250">
        <f t="shared" si="42"/>
        <v>357396</v>
      </c>
      <c r="N290" s="250"/>
      <c r="O290" s="250"/>
      <c r="P290" s="250"/>
      <c r="Q290" s="137">
        <f t="shared" si="43"/>
        <v>357396</v>
      </c>
      <c r="R290" s="137">
        <v>357396</v>
      </c>
      <c r="S290" s="30"/>
      <c r="T290" s="137"/>
      <c r="U290" s="137"/>
      <c r="V290" s="137"/>
      <c r="W290" s="137"/>
      <c r="X290" s="137"/>
      <c r="Y290" s="137"/>
      <c r="Z290" s="137"/>
      <c r="AA290" s="137"/>
      <c r="AB290" s="137"/>
      <c r="AC290" s="137"/>
      <c r="AD290" s="137"/>
      <c r="AE290" s="137"/>
      <c r="AF290" s="137"/>
      <c r="AG290" s="337">
        <v>2025</v>
      </c>
      <c r="AH290" s="166" t="s">
        <v>3049</v>
      </c>
      <c r="AI290" s="166"/>
      <c r="AJ290" s="134">
        <f t="shared" si="44"/>
        <v>261</v>
      </c>
      <c r="AK290" s="35" t="s">
        <v>153</v>
      </c>
      <c r="AL290" s="134" t="str">
        <f t="shared" si="45"/>
        <v>261.</v>
      </c>
      <c r="AM290" s="140"/>
      <c r="AN290" s="35"/>
      <c r="AO290" s="193"/>
    </row>
    <row r="291" spans="1:41" ht="22.5" hidden="1" customHeight="1" x14ac:dyDescent="0.25">
      <c r="A291" s="68" t="s">
        <v>3445</v>
      </c>
      <c r="B291" s="25">
        <v>858</v>
      </c>
      <c r="C291" s="205" t="s">
        <v>2684</v>
      </c>
      <c r="D291" s="25">
        <v>1971</v>
      </c>
      <c r="E291" s="108" t="s">
        <v>2932</v>
      </c>
      <c r="F291" s="68" t="s">
        <v>2934</v>
      </c>
      <c r="G291" s="25">
        <v>2</v>
      </c>
      <c r="H291" s="25">
        <v>2</v>
      </c>
      <c r="I291" s="256">
        <v>723.1</v>
      </c>
      <c r="J291" s="256">
        <v>479.1</v>
      </c>
      <c r="K291" s="256">
        <v>479.1</v>
      </c>
      <c r="L291" s="257">
        <v>34</v>
      </c>
      <c r="M291" s="250">
        <f t="shared" si="42"/>
        <v>286533</v>
      </c>
      <c r="N291" s="250"/>
      <c r="O291" s="250"/>
      <c r="P291" s="250"/>
      <c r="Q291" s="137">
        <f t="shared" si="43"/>
        <v>286533</v>
      </c>
      <c r="R291" s="137">
        <v>286533</v>
      </c>
      <c r="S291" s="30"/>
      <c r="T291" s="137"/>
      <c r="U291" s="137"/>
      <c r="V291" s="137"/>
      <c r="W291" s="137"/>
      <c r="X291" s="137"/>
      <c r="Y291" s="137"/>
      <c r="Z291" s="137"/>
      <c r="AA291" s="137"/>
      <c r="AB291" s="137"/>
      <c r="AC291" s="137"/>
      <c r="AD291" s="137"/>
      <c r="AE291" s="137"/>
      <c r="AF291" s="137"/>
      <c r="AG291" s="337">
        <v>2025</v>
      </c>
      <c r="AH291" s="166" t="s">
        <v>3049</v>
      </c>
      <c r="AI291" s="166"/>
      <c r="AJ291" s="134">
        <f t="shared" si="44"/>
        <v>262</v>
      </c>
      <c r="AK291" s="35" t="s">
        <v>153</v>
      </c>
      <c r="AL291" s="134" t="str">
        <f t="shared" si="45"/>
        <v>262.</v>
      </c>
      <c r="AM291" s="140"/>
      <c r="AN291" s="35"/>
      <c r="AO291" s="193"/>
    </row>
    <row r="292" spans="1:41" ht="22.5" hidden="1" customHeight="1" x14ac:dyDescent="0.25">
      <c r="A292" s="68" t="s">
        <v>3446</v>
      </c>
      <c r="B292" s="25">
        <v>866</v>
      </c>
      <c r="C292" s="333" t="s">
        <v>2685</v>
      </c>
      <c r="D292" s="25">
        <v>1971</v>
      </c>
      <c r="E292" s="108" t="s">
        <v>2932</v>
      </c>
      <c r="F292" s="68" t="s">
        <v>2934</v>
      </c>
      <c r="G292" s="25">
        <v>2</v>
      </c>
      <c r="H292" s="25">
        <v>2</v>
      </c>
      <c r="I292" s="137">
        <v>720.1</v>
      </c>
      <c r="J292" s="137">
        <v>475.9</v>
      </c>
      <c r="K292" s="137">
        <v>475.9</v>
      </c>
      <c r="L292" s="30">
        <v>36</v>
      </c>
      <c r="M292" s="137">
        <f t="shared" si="42"/>
        <v>1108653</v>
      </c>
      <c r="N292" s="137"/>
      <c r="O292" s="137"/>
      <c r="P292" s="137"/>
      <c r="Q292" s="137">
        <f t="shared" si="43"/>
        <v>1108653</v>
      </c>
      <c r="R292" s="250">
        <v>1108653</v>
      </c>
      <c r="S292" s="30"/>
      <c r="T292" s="137"/>
      <c r="U292" s="137"/>
      <c r="V292" s="137"/>
      <c r="W292" s="137"/>
      <c r="X292" s="137"/>
      <c r="Y292" s="137"/>
      <c r="Z292" s="137"/>
      <c r="AA292" s="137"/>
      <c r="AB292" s="137"/>
      <c r="AC292" s="137"/>
      <c r="AD292" s="137"/>
      <c r="AE292" s="250"/>
      <c r="AF292" s="137"/>
      <c r="AG292" s="337">
        <v>2025</v>
      </c>
      <c r="AH292" s="166" t="s">
        <v>3050</v>
      </c>
      <c r="AI292" s="166"/>
      <c r="AJ292" s="134">
        <f t="shared" si="44"/>
        <v>263</v>
      </c>
      <c r="AK292" s="35" t="s">
        <v>153</v>
      </c>
      <c r="AL292" s="134" t="str">
        <f t="shared" si="45"/>
        <v>263.</v>
      </c>
      <c r="AM292" s="140"/>
      <c r="AN292" s="35"/>
      <c r="AO292" s="193"/>
    </row>
    <row r="293" spans="1:41" ht="22.5" hidden="1" customHeight="1" x14ac:dyDescent="0.25">
      <c r="A293" s="68" t="s">
        <v>3447</v>
      </c>
      <c r="B293" s="25">
        <v>876</v>
      </c>
      <c r="C293" s="333" t="s">
        <v>2686</v>
      </c>
      <c r="D293" s="25">
        <v>1971</v>
      </c>
      <c r="E293" s="108" t="s">
        <v>2932</v>
      </c>
      <c r="F293" s="68" t="s">
        <v>2934</v>
      </c>
      <c r="G293" s="25">
        <v>2</v>
      </c>
      <c r="H293" s="25">
        <v>3</v>
      </c>
      <c r="I293" s="137">
        <v>896.2</v>
      </c>
      <c r="J293" s="137">
        <v>572.70000000000005</v>
      </c>
      <c r="K293" s="137">
        <v>572.70000000000005</v>
      </c>
      <c r="L293" s="30">
        <v>33</v>
      </c>
      <c r="M293" s="250">
        <f t="shared" si="42"/>
        <v>1108653</v>
      </c>
      <c r="N293" s="137"/>
      <c r="O293" s="137"/>
      <c r="P293" s="137"/>
      <c r="Q293" s="137">
        <f t="shared" si="43"/>
        <v>1108653</v>
      </c>
      <c r="R293" s="250">
        <v>1108653</v>
      </c>
      <c r="S293" s="30"/>
      <c r="T293" s="137"/>
      <c r="U293" s="137"/>
      <c r="V293" s="137"/>
      <c r="W293" s="137"/>
      <c r="X293" s="137"/>
      <c r="Y293" s="137"/>
      <c r="Z293" s="137"/>
      <c r="AA293" s="137"/>
      <c r="AB293" s="137"/>
      <c r="AC293" s="137"/>
      <c r="AD293" s="137"/>
      <c r="AE293" s="250"/>
      <c r="AF293" s="137"/>
      <c r="AG293" s="337">
        <v>2025</v>
      </c>
      <c r="AH293" s="166" t="s">
        <v>3050</v>
      </c>
      <c r="AI293" s="166"/>
      <c r="AJ293" s="134">
        <f t="shared" si="44"/>
        <v>264</v>
      </c>
      <c r="AK293" s="35" t="s">
        <v>153</v>
      </c>
      <c r="AL293" s="134" t="str">
        <f t="shared" si="45"/>
        <v>264.</v>
      </c>
      <c r="AM293" s="140"/>
      <c r="AN293" s="35"/>
      <c r="AO293" s="193"/>
    </row>
    <row r="294" spans="1:41" ht="22.5" hidden="1" customHeight="1" x14ac:dyDescent="0.25">
      <c r="A294" s="68" t="s">
        <v>3448</v>
      </c>
      <c r="B294" s="25">
        <v>885</v>
      </c>
      <c r="C294" s="333" t="s">
        <v>2687</v>
      </c>
      <c r="D294" s="25">
        <v>1971</v>
      </c>
      <c r="E294" s="108" t="s">
        <v>2932</v>
      </c>
      <c r="F294" s="68" t="s">
        <v>2934</v>
      </c>
      <c r="G294" s="25">
        <v>2</v>
      </c>
      <c r="H294" s="25">
        <v>2</v>
      </c>
      <c r="I294" s="137">
        <v>717.9</v>
      </c>
      <c r="J294" s="137">
        <v>475.6</v>
      </c>
      <c r="K294" s="137">
        <v>475.6</v>
      </c>
      <c r="L294" s="30">
        <v>32</v>
      </c>
      <c r="M294" s="250">
        <f t="shared" si="42"/>
        <v>1108653</v>
      </c>
      <c r="N294" s="137"/>
      <c r="O294" s="137"/>
      <c r="P294" s="250"/>
      <c r="Q294" s="137">
        <f t="shared" si="43"/>
        <v>1108653</v>
      </c>
      <c r="R294" s="250">
        <v>1108653</v>
      </c>
      <c r="S294" s="30"/>
      <c r="T294" s="137"/>
      <c r="U294" s="137"/>
      <c r="V294" s="137"/>
      <c r="W294" s="137"/>
      <c r="X294" s="137"/>
      <c r="Y294" s="137"/>
      <c r="Z294" s="137"/>
      <c r="AA294" s="137"/>
      <c r="AB294" s="137"/>
      <c r="AC294" s="137"/>
      <c r="AD294" s="137"/>
      <c r="AE294" s="250"/>
      <c r="AF294" s="137"/>
      <c r="AG294" s="337">
        <v>2025</v>
      </c>
      <c r="AH294" s="166" t="s">
        <v>3050</v>
      </c>
      <c r="AI294" s="166"/>
      <c r="AJ294" s="134">
        <f t="shared" si="44"/>
        <v>265</v>
      </c>
      <c r="AK294" s="35" t="s">
        <v>153</v>
      </c>
      <c r="AL294" s="134" t="str">
        <f t="shared" si="45"/>
        <v>265.</v>
      </c>
      <c r="AM294" s="140"/>
      <c r="AN294" s="35"/>
      <c r="AO294" s="193"/>
    </row>
    <row r="295" spans="1:41" ht="22.5" hidden="1" customHeight="1" x14ac:dyDescent="0.25">
      <c r="A295" s="68" t="s">
        <v>3449</v>
      </c>
      <c r="B295" s="25">
        <v>898</v>
      </c>
      <c r="C295" s="333" t="s">
        <v>2688</v>
      </c>
      <c r="D295" s="25">
        <v>1971</v>
      </c>
      <c r="E295" s="108" t="s">
        <v>2932</v>
      </c>
      <c r="F295" s="68" t="s">
        <v>2934</v>
      </c>
      <c r="G295" s="25">
        <v>2</v>
      </c>
      <c r="H295" s="25">
        <v>2</v>
      </c>
      <c r="I295" s="137">
        <v>719.4</v>
      </c>
      <c r="J295" s="137">
        <v>471.7</v>
      </c>
      <c r="K295" s="137">
        <v>471.7</v>
      </c>
      <c r="L295" s="30">
        <v>33</v>
      </c>
      <c r="M295" s="250">
        <f t="shared" si="42"/>
        <v>1108653</v>
      </c>
      <c r="N295" s="250"/>
      <c r="O295" s="250"/>
      <c r="P295" s="250"/>
      <c r="Q295" s="137">
        <f t="shared" si="43"/>
        <v>1108653</v>
      </c>
      <c r="R295" s="250">
        <v>1108653</v>
      </c>
      <c r="S295" s="30"/>
      <c r="T295" s="137"/>
      <c r="U295" s="137"/>
      <c r="V295" s="137"/>
      <c r="W295" s="137"/>
      <c r="X295" s="137"/>
      <c r="Y295" s="137"/>
      <c r="Z295" s="137"/>
      <c r="AA295" s="137"/>
      <c r="AB295" s="137"/>
      <c r="AC295" s="137"/>
      <c r="AD295" s="137"/>
      <c r="AE295" s="137"/>
      <c r="AF295" s="137"/>
      <c r="AG295" s="337">
        <v>2025</v>
      </c>
      <c r="AH295" s="166" t="s">
        <v>3050</v>
      </c>
      <c r="AI295" s="166"/>
      <c r="AJ295" s="134">
        <f t="shared" si="44"/>
        <v>266</v>
      </c>
      <c r="AK295" s="35" t="s">
        <v>153</v>
      </c>
      <c r="AL295" s="134" t="str">
        <f t="shared" si="45"/>
        <v>266.</v>
      </c>
      <c r="AM295" s="140"/>
      <c r="AN295" s="35"/>
      <c r="AO295" s="193"/>
    </row>
    <row r="296" spans="1:41" ht="22.5" hidden="1" customHeight="1" x14ac:dyDescent="0.25">
      <c r="A296" s="68" t="s">
        <v>3450</v>
      </c>
      <c r="B296" s="25">
        <v>904</v>
      </c>
      <c r="C296" s="333" t="s">
        <v>2689</v>
      </c>
      <c r="D296" s="25">
        <v>1971</v>
      </c>
      <c r="E296" s="108" t="s">
        <v>2932</v>
      </c>
      <c r="F296" s="68" t="s">
        <v>2934</v>
      </c>
      <c r="G296" s="25">
        <v>2</v>
      </c>
      <c r="H296" s="25">
        <v>2</v>
      </c>
      <c r="I296" s="137">
        <v>731.6</v>
      </c>
      <c r="J296" s="137">
        <v>482.2</v>
      </c>
      <c r="K296" s="137">
        <v>482.2</v>
      </c>
      <c r="L296" s="30">
        <v>32</v>
      </c>
      <c r="M296" s="250">
        <f t="shared" si="42"/>
        <v>419016</v>
      </c>
      <c r="N296" s="250"/>
      <c r="O296" s="250"/>
      <c r="P296" s="262"/>
      <c r="Q296" s="137">
        <f t="shared" si="43"/>
        <v>419016</v>
      </c>
      <c r="R296" s="137">
        <v>419016</v>
      </c>
      <c r="S296" s="30"/>
      <c r="T296" s="137"/>
      <c r="U296" s="137"/>
      <c r="V296" s="137"/>
      <c r="W296" s="137"/>
      <c r="X296" s="137"/>
      <c r="Y296" s="137"/>
      <c r="Z296" s="137"/>
      <c r="AA296" s="137"/>
      <c r="AB296" s="137"/>
      <c r="AC296" s="137"/>
      <c r="AD296" s="137"/>
      <c r="AE296" s="137"/>
      <c r="AF296" s="137"/>
      <c r="AG296" s="337">
        <v>2025</v>
      </c>
      <c r="AH296" s="166" t="s">
        <v>3049</v>
      </c>
      <c r="AI296" s="166"/>
      <c r="AJ296" s="134">
        <f t="shared" si="44"/>
        <v>267</v>
      </c>
      <c r="AK296" s="35" t="s">
        <v>153</v>
      </c>
      <c r="AL296" s="134" t="str">
        <f t="shared" si="45"/>
        <v>267.</v>
      </c>
      <c r="AM296" s="140"/>
      <c r="AN296" s="35"/>
      <c r="AO296" s="193"/>
    </row>
    <row r="297" spans="1:41" ht="21" hidden="1" customHeight="1" x14ac:dyDescent="0.25">
      <c r="A297" s="68" t="s">
        <v>3451</v>
      </c>
      <c r="B297" s="25">
        <v>5479</v>
      </c>
      <c r="C297" s="168" t="s">
        <v>2690</v>
      </c>
      <c r="D297" s="25">
        <v>1971</v>
      </c>
      <c r="E297" s="108" t="s">
        <v>2932</v>
      </c>
      <c r="F297" s="68" t="s">
        <v>2934</v>
      </c>
      <c r="G297" s="25">
        <v>5</v>
      </c>
      <c r="H297" s="25">
        <v>3</v>
      </c>
      <c r="I297" s="137">
        <v>2490.7600000000002</v>
      </c>
      <c r="J297" s="137">
        <v>1634</v>
      </c>
      <c r="K297" s="137">
        <v>1634</v>
      </c>
      <c r="L297" s="30">
        <v>72</v>
      </c>
      <c r="M297" s="250">
        <f t="shared" si="42"/>
        <v>1858978</v>
      </c>
      <c r="N297" s="250"/>
      <c r="O297" s="250"/>
      <c r="P297" s="250"/>
      <c r="Q297" s="137">
        <f t="shared" si="43"/>
        <v>1858978</v>
      </c>
      <c r="R297" s="137">
        <v>1286100</v>
      </c>
      <c r="S297" s="30"/>
      <c r="T297" s="137"/>
      <c r="U297" s="137"/>
      <c r="V297" s="137"/>
      <c r="W297" s="137"/>
      <c r="X297" s="137"/>
      <c r="Y297" s="137"/>
      <c r="Z297" s="137"/>
      <c r="AA297" s="137">
        <v>214</v>
      </c>
      <c r="AB297" s="137">
        <f>AA297*2677</f>
        <v>572878</v>
      </c>
      <c r="AC297" s="137"/>
      <c r="AD297" s="137"/>
      <c r="AE297" s="137"/>
      <c r="AF297" s="135"/>
      <c r="AG297" s="337">
        <v>2025</v>
      </c>
      <c r="AH297" s="166" t="s">
        <v>3048</v>
      </c>
      <c r="AI297" s="166"/>
      <c r="AJ297" s="134">
        <f t="shared" si="44"/>
        <v>268</v>
      </c>
      <c r="AK297" s="35" t="s">
        <v>153</v>
      </c>
      <c r="AL297" s="134" t="str">
        <f t="shared" si="45"/>
        <v>268.</v>
      </c>
      <c r="AM297" s="140"/>
      <c r="AN297" s="35"/>
      <c r="AO297" s="193"/>
    </row>
    <row r="298" spans="1:41" ht="22.5" hidden="1" customHeight="1" x14ac:dyDescent="0.25">
      <c r="A298" s="68" t="s">
        <v>3452</v>
      </c>
      <c r="B298" s="25">
        <v>174</v>
      </c>
      <c r="C298" s="36" t="s">
        <v>2691</v>
      </c>
      <c r="D298" s="25">
        <v>1972</v>
      </c>
      <c r="E298" s="68" t="s">
        <v>2932</v>
      </c>
      <c r="F298" s="68" t="s">
        <v>2934</v>
      </c>
      <c r="G298" s="25">
        <v>2</v>
      </c>
      <c r="H298" s="25">
        <v>2</v>
      </c>
      <c r="I298" s="335">
        <v>509.4</v>
      </c>
      <c r="J298" s="335">
        <v>447.4</v>
      </c>
      <c r="K298" s="335">
        <v>447.4</v>
      </c>
      <c r="L298" s="12">
        <v>26</v>
      </c>
      <c r="M298" s="137">
        <f t="shared" si="42"/>
        <v>3047567.3000000003</v>
      </c>
      <c r="N298" s="137"/>
      <c r="O298" s="137"/>
      <c r="P298" s="137"/>
      <c r="Q298" s="137">
        <f t="shared" si="43"/>
        <v>3047567.3000000003</v>
      </c>
      <c r="R298" s="137"/>
      <c r="S298" s="30"/>
      <c r="T298" s="137"/>
      <c r="U298" s="137">
        <v>405.1</v>
      </c>
      <c r="V298" s="137">
        <f>U298*7523</f>
        <v>3047567.3000000003</v>
      </c>
      <c r="W298" s="137"/>
      <c r="X298" s="137"/>
      <c r="Y298" s="137"/>
      <c r="Z298" s="137"/>
      <c r="AA298" s="137"/>
      <c r="AB298" s="137"/>
      <c r="AC298" s="137"/>
      <c r="AD298" s="137"/>
      <c r="AE298" s="137"/>
      <c r="AF298" s="137"/>
      <c r="AG298" s="337">
        <v>2025</v>
      </c>
      <c r="AH298" s="166"/>
      <c r="AI298" s="166"/>
      <c r="AJ298" s="134">
        <f t="shared" si="44"/>
        <v>269</v>
      </c>
      <c r="AK298" s="35" t="s">
        <v>153</v>
      </c>
      <c r="AL298" s="134" t="str">
        <f t="shared" si="45"/>
        <v>269.</v>
      </c>
      <c r="AM298" s="140"/>
      <c r="AN298" s="35"/>
      <c r="AO298" s="193"/>
    </row>
    <row r="299" spans="1:41" ht="22.5" hidden="1" customHeight="1" x14ac:dyDescent="0.25">
      <c r="A299" s="68" t="s">
        <v>3453</v>
      </c>
      <c r="B299" s="25">
        <v>217</v>
      </c>
      <c r="C299" s="154" t="s">
        <v>2692</v>
      </c>
      <c r="D299" s="25">
        <v>1972</v>
      </c>
      <c r="E299" s="68" t="s">
        <v>2932</v>
      </c>
      <c r="F299" s="68" t="s">
        <v>2934</v>
      </c>
      <c r="G299" s="25">
        <v>2</v>
      </c>
      <c r="H299" s="25">
        <v>2</v>
      </c>
      <c r="I299" s="250">
        <v>575.79999999999995</v>
      </c>
      <c r="J299" s="137">
        <v>525.70000000000005</v>
      </c>
      <c r="K299" s="250">
        <v>525.70000000000005</v>
      </c>
      <c r="L299" s="12">
        <v>19</v>
      </c>
      <c r="M299" s="250">
        <f t="shared" si="42"/>
        <v>142900</v>
      </c>
      <c r="N299" s="250"/>
      <c r="O299" s="250"/>
      <c r="P299" s="250"/>
      <c r="Q299" s="137">
        <f t="shared" si="43"/>
        <v>142900</v>
      </c>
      <c r="R299" s="250">
        <v>142900</v>
      </c>
      <c r="S299" s="255"/>
      <c r="T299" s="250"/>
      <c r="U299" s="250"/>
      <c r="V299" s="250"/>
      <c r="W299" s="250"/>
      <c r="X299" s="250"/>
      <c r="Y299" s="250"/>
      <c r="Z299" s="250"/>
      <c r="AA299" s="250"/>
      <c r="AB299" s="250"/>
      <c r="AC299" s="250"/>
      <c r="AD299" s="250"/>
      <c r="AE299" s="137"/>
      <c r="AF299" s="250"/>
      <c r="AG299" s="337">
        <v>2025</v>
      </c>
      <c r="AH299" s="166" t="s">
        <v>3048</v>
      </c>
      <c r="AI299" s="166"/>
      <c r="AJ299" s="134">
        <f t="shared" si="44"/>
        <v>270</v>
      </c>
      <c r="AK299" s="35" t="s">
        <v>153</v>
      </c>
      <c r="AL299" s="134" t="str">
        <f t="shared" si="45"/>
        <v>270.</v>
      </c>
      <c r="AM299" s="140"/>
      <c r="AN299" s="35"/>
      <c r="AO299" s="193"/>
    </row>
    <row r="300" spans="1:41" ht="22.5" hidden="1" customHeight="1" x14ac:dyDescent="0.25">
      <c r="A300" s="68" t="s">
        <v>3454</v>
      </c>
      <c r="B300" s="25">
        <v>228</v>
      </c>
      <c r="C300" s="154" t="s">
        <v>2693</v>
      </c>
      <c r="D300" s="25">
        <v>1972</v>
      </c>
      <c r="E300" s="68" t="s">
        <v>2932</v>
      </c>
      <c r="F300" s="68" t="s">
        <v>2934</v>
      </c>
      <c r="G300" s="25">
        <v>2</v>
      </c>
      <c r="H300" s="25">
        <v>2</v>
      </c>
      <c r="I300" s="250">
        <v>514.6</v>
      </c>
      <c r="J300" s="250">
        <v>295</v>
      </c>
      <c r="K300" s="250">
        <v>295</v>
      </c>
      <c r="L300" s="12">
        <v>13</v>
      </c>
      <c r="M300" s="250">
        <f t="shared" si="42"/>
        <v>609150</v>
      </c>
      <c r="N300" s="250"/>
      <c r="O300" s="250"/>
      <c r="P300" s="250"/>
      <c r="Q300" s="137">
        <f t="shared" si="43"/>
        <v>609150</v>
      </c>
      <c r="R300" s="250">
        <v>609150</v>
      </c>
      <c r="S300" s="255"/>
      <c r="T300" s="250"/>
      <c r="U300" s="250"/>
      <c r="V300" s="250"/>
      <c r="W300" s="250"/>
      <c r="X300" s="250"/>
      <c r="Y300" s="250"/>
      <c r="Z300" s="250"/>
      <c r="AA300" s="250"/>
      <c r="AB300" s="250"/>
      <c r="AC300" s="250"/>
      <c r="AD300" s="250"/>
      <c r="AE300" s="250"/>
      <c r="AF300" s="250"/>
      <c r="AG300" s="337">
        <v>2025</v>
      </c>
      <c r="AH300" s="166" t="s">
        <v>3050</v>
      </c>
      <c r="AI300" s="166"/>
      <c r="AJ300" s="134">
        <f t="shared" si="44"/>
        <v>271</v>
      </c>
      <c r="AK300" s="35" t="s">
        <v>153</v>
      </c>
      <c r="AL300" s="134" t="str">
        <f t="shared" si="45"/>
        <v>271.</v>
      </c>
      <c r="AM300" s="140"/>
      <c r="AN300" s="35"/>
      <c r="AO300" s="193"/>
    </row>
    <row r="301" spans="1:41" ht="22.5" hidden="1" customHeight="1" x14ac:dyDescent="0.25">
      <c r="A301" s="68" t="s">
        <v>3455</v>
      </c>
      <c r="B301" s="25">
        <v>239</v>
      </c>
      <c r="C301" s="205" t="s">
        <v>2694</v>
      </c>
      <c r="D301" s="25">
        <v>1972</v>
      </c>
      <c r="E301" s="108" t="s">
        <v>2932</v>
      </c>
      <c r="F301" s="68" t="s">
        <v>2934</v>
      </c>
      <c r="G301" s="25">
        <v>2</v>
      </c>
      <c r="H301" s="25">
        <v>1</v>
      </c>
      <c r="I301" s="256">
        <v>389.2</v>
      </c>
      <c r="J301" s="256">
        <v>359.8</v>
      </c>
      <c r="K301" s="256">
        <v>359.8</v>
      </c>
      <c r="L301" s="257">
        <v>21</v>
      </c>
      <c r="M301" s="137">
        <f t="shared" si="42"/>
        <v>215670</v>
      </c>
      <c r="N301" s="137"/>
      <c r="O301" s="137"/>
      <c r="P301" s="137"/>
      <c r="Q301" s="137">
        <f t="shared" si="43"/>
        <v>215670</v>
      </c>
      <c r="R301" s="137">
        <v>215670</v>
      </c>
      <c r="S301" s="30"/>
      <c r="T301" s="137"/>
      <c r="U301" s="137"/>
      <c r="V301" s="137"/>
      <c r="W301" s="137"/>
      <c r="X301" s="137"/>
      <c r="Y301" s="137"/>
      <c r="Z301" s="137"/>
      <c r="AA301" s="137"/>
      <c r="AB301" s="137"/>
      <c r="AC301" s="137"/>
      <c r="AD301" s="137"/>
      <c r="AE301" s="137"/>
      <c r="AF301" s="137"/>
      <c r="AG301" s="337">
        <v>2025</v>
      </c>
      <c r="AH301" s="218" t="s">
        <v>3049</v>
      </c>
      <c r="AI301" s="218"/>
      <c r="AJ301" s="134">
        <f t="shared" si="44"/>
        <v>272</v>
      </c>
      <c r="AK301" s="35" t="s">
        <v>153</v>
      </c>
      <c r="AL301" s="134" t="str">
        <f t="shared" si="45"/>
        <v>272.</v>
      </c>
      <c r="AM301" s="140"/>
      <c r="AN301" s="35"/>
      <c r="AO301" s="193"/>
    </row>
    <row r="302" spans="1:41" ht="22.5" hidden="1" customHeight="1" x14ac:dyDescent="0.25">
      <c r="A302" s="68" t="s">
        <v>3456</v>
      </c>
      <c r="B302" s="25">
        <v>270</v>
      </c>
      <c r="C302" s="154" t="s">
        <v>2695</v>
      </c>
      <c r="D302" s="25">
        <v>1972</v>
      </c>
      <c r="E302" s="68" t="s">
        <v>2932</v>
      </c>
      <c r="F302" s="68" t="s">
        <v>2934</v>
      </c>
      <c r="G302" s="25">
        <v>2</v>
      </c>
      <c r="H302" s="25">
        <v>3</v>
      </c>
      <c r="I302" s="335">
        <v>559.4</v>
      </c>
      <c r="J302" s="335">
        <v>498.8</v>
      </c>
      <c r="K302" s="335">
        <v>498.8</v>
      </c>
      <c r="L302" s="12">
        <v>22</v>
      </c>
      <c r="M302" s="250">
        <f t="shared" si="42"/>
        <v>659590</v>
      </c>
      <c r="N302" s="250"/>
      <c r="O302" s="250"/>
      <c r="P302" s="250"/>
      <c r="Q302" s="137">
        <f t="shared" si="43"/>
        <v>659590</v>
      </c>
      <c r="R302" s="250"/>
      <c r="S302" s="255"/>
      <c r="T302" s="250"/>
      <c r="U302" s="250"/>
      <c r="V302" s="250"/>
      <c r="W302" s="250"/>
      <c r="X302" s="250"/>
      <c r="Y302" s="250">
        <v>150</v>
      </c>
      <c r="Z302" s="250">
        <f>Y302*3148</f>
        <v>472200</v>
      </c>
      <c r="AA302" s="250">
        <v>70</v>
      </c>
      <c r="AB302" s="250">
        <f>AA302*2677</f>
        <v>187390</v>
      </c>
      <c r="AC302" s="250"/>
      <c r="AD302" s="250"/>
      <c r="AE302" s="137"/>
      <c r="AF302" s="250"/>
      <c r="AG302" s="337">
        <v>2025</v>
      </c>
      <c r="AH302" s="166"/>
      <c r="AI302" s="166"/>
      <c r="AJ302" s="134">
        <f t="shared" si="44"/>
        <v>273</v>
      </c>
      <c r="AK302" s="35" t="s">
        <v>153</v>
      </c>
      <c r="AL302" s="134" t="str">
        <f t="shared" si="45"/>
        <v>273.</v>
      </c>
      <c r="AM302" s="140"/>
      <c r="AN302" s="35"/>
      <c r="AO302" s="193"/>
    </row>
    <row r="303" spans="1:41" ht="22.5" hidden="1" customHeight="1" x14ac:dyDescent="0.25">
      <c r="A303" s="68" t="s">
        <v>3457</v>
      </c>
      <c r="B303" s="25">
        <v>297</v>
      </c>
      <c r="C303" s="204" t="s">
        <v>2696</v>
      </c>
      <c r="D303" s="25">
        <v>1955</v>
      </c>
      <c r="E303" s="68" t="s">
        <v>2932</v>
      </c>
      <c r="F303" s="68" t="s">
        <v>2934</v>
      </c>
      <c r="G303" s="25">
        <v>5</v>
      </c>
      <c r="H303" s="25">
        <v>4</v>
      </c>
      <c r="I303" s="250">
        <v>3524.8</v>
      </c>
      <c r="J303" s="250">
        <v>2257.5</v>
      </c>
      <c r="K303" s="250">
        <v>2089.5</v>
      </c>
      <c r="L303" s="12">
        <v>145</v>
      </c>
      <c r="M303" s="250">
        <f t="shared" si="42"/>
        <v>3788913</v>
      </c>
      <c r="N303" s="250"/>
      <c r="O303" s="250"/>
      <c r="P303" s="250"/>
      <c r="Q303" s="137">
        <f t="shared" si="43"/>
        <v>3788913</v>
      </c>
      <c r="R303" s="250">
        <v>3788913</v>
      </c>
      <c r="S303" s="255"/>
      <c r="T303" s="250"/>
      <c r="U303" s="250"/>
      <c r="V303" s="250"/>
      <c r="W303" s="250"/>
      <c r="X303" s="250"/>
      <c r="Y303" s="250"/>
      <c r="Z303" s="250"/>
      <c r="AA303" s="250"/>
      <c r="AB303" s="250"/>
      <c r="AC303" s="250"/>
      <c r="AD303" s="250"/>
      <c r="AE303" s="250"/>
      <c r="AF303" s="250"/>
      <c r="AG303" s="337">
        <v>2025</v>
      </c>
      <c r="AH303" s="166" t="s">
        <v>3050</v>
      </c>
      <c r="AI303" s="166"/>
      <c r="AJ303" s="134">
        <f t="shared" si="44"/>
        <v>274</v>
      </c>
      <c r="AK303" s="35" t="s">
        <v>153</v>
      </c>
      <c r="AL303" s="134" t="str">
        <f t="shared" si="45"/>
        <v>274.</v>
      </c>
      <c r="AM303" s="140"/>
      <c r="AN303" s="35"/>
      <c r="AO303" s="193"/>
    </row>
    <row r="304" spans="1:41" ht="22.5" hidden="1" customHeight="1" x14ac:dyDescent="0.25">
      <c r="A304" s="68" t="s">
        <v>3458</v>
      </c>
      <c r="B304" s="25">
        <v>302</v>
      </c>
      <c r="C304" s="36" t="s">
        <v>2697</v>
      </c>
      <c r="D304" s="25">
        <v>1972</v>
      </c>
      <c r="E304" s="68" t="s">
        <v>2932</v>
      </c>
      <c r="F304" s="68" t="s">
        <v>2934</v>
      </c>
      <c r="G304" s="25">
        <v>5</v>
      </c>
      <c r="H304" s="25">
        <v>4</v>
      </c>
      <c r="I304" s="335">
        <v>3967.39</v>
      </c>
      <c r="J304" s="335">
        <v>3044.1</v>
      </c>
      <c r="K304" s="335">
        <v>2094.6</v>
      </c>
      <c r="L304" s="12">
        <v>123</v>
      </c>
      <c r="M304" s="137">
        <f t="shared" si="42"/>
        <v>15694604</v>
      </c>
      <c r="N304" s="137"/>
      <c r="O304" s="137"/>
      <c r="P304" s="137"/>
      <c r="Q304" s="137">
        <f t="shared" si="43"/>
        <v>15694604</v>
      </c>
      <c r="R304" s="137">
        <v>4816346</v>
      </c>
      <c r="S304" s="30"/>
      <c r="T304" s="137"/>
      <c r="U304" s="137">
        <v>1446</v>
      </c>
      <c r="V304" s="137">
        <f>U304*7523</f>
        <v>10878258</v>
      </c>
      <c r="W304" s="137"/>
      <c r="X304" s="137"/>
      <c r="Y304" s="137"/>
      <c r="Z304" s="137"/>
      <c r="AA304" s="137"/>
      <c r="AB304" s="137"/>
      <c r="AC304" s="137"/>
      <c r="AD304" s="137"/>
      <c r="AE304" s="137"/>
      <c r="AF304" s="137"/>
      <c r="AG304" s="337">
        <v>2025</v>
      </c>
      <c r="AH304" s="166" t="s">
        <v>3050</v>
      </c>
      <c r="AI304" s="166"/>
      <c r="AJ304" s="134">
        <f t="shared" si="44"/>
        <v>275</v>
      </c>
      <c r="AK304" s="35" t="s">
        <v>153</v>
      </c>
      <c r="AL304" s="134" t="str">
        <f t="shared" si="45"/>
        <v>275.</v>
      </c>
      <c r="AM304" s="140"/>
      <c r="AN304" s="35"/>
      <c r="AO304" s="193"/>
    </row>
    <row r="305" spans="1:41" ht="22.5" hidden="1" customHeight="1" x14ac:dyDescent="0.25">
      <c r="A305" s="68" t="s">
        <v>3459</v>
      </c>
      <c r="B305" s="25">
        <v>682</v>
      </c>
      <c r="C305" s="154" t="s">
        <v>2698</v>
      </c>
      <c r="D305" s="25">
        <v>1972</v>
      </c>
      <c r="E305" s="68" t="s">
        <v>2932</v>
      </c>
      <c r="F305" s="68" t="s">
        <v>2934</v>
      </c>
      <c r="G305" s="25">
        <v>5</v>
      </c>
      <c r="H305" s="25">
        <v>2</v>
      </c>
      <c r="I305" s="335">
        <v>1883.65</v>
      </c>
      <c r="J305" s="137">
        <v>1431.55</v>
      </c>
      <c r="K305" s="335">
        <v>1182.75</v>
      </c>
      <c r="L305" s="12">
        <v>67</v>
      </c>
      <c r="M305" s="250">
        <f t="shared" si="42"/>
        <v>1304676</v>
      </c>
      <c r="N305" s="250"/>
      <c r="O305" s="250"/>
      <c r="P305" s="250"/>
      <c r="Q305" s="137">
        <f t="shared" si="43"/>
        <v>1304676</v>
      </c>
      <c r="R305" s="250">
        <f>492960+811716</f>
        <v>1304676</v>
      </c>
      <c r="S305" s="255"/>
      <c r="T305" s="250"/>
      <c r="U305" s="250"/>
      <c r="V305" s="250"/>
      <c r="W305" s="250"/>
      <c r="X305" s="250"/>
      <c r="Y305" s="250"/>
      <c r="Z305" s="250"/>
      <c r="AA305" s="250"/>
      <c r="AB305" s="250"/>
      <c r="AC305" s="250"/>
      <c r="AD305" s="250"/>
      <c r="AE305" s="250"/>
      <c r="AF305" s="250"/>
      <c r="AG305" s="337">
        <v>2025</v>
      </c>
      <c r="AH305" s="166" t="s">
        <v>3054</v>
      </c>
      <c r="AI305" s="166"/>
      <c r="AJ305" s="134">
        <f t="shared" si="44"/>
        <v>276</v>
      </c>
      <c r="AK305" s="35" t="s">
        <v>153</v>
      </c>
      <c r="AL305" s="134" t="str">
        <f t="shared" si="45"/>
        <v>276.</v>
      </c>
      <c r="AM305" s="140"/>
      <c r="AN305" s="35"/>
      <c r="AO305" s="193"/>
    </row>
    <row r="306" spans="1:41" ht="22.5" hidden="1" customHeight="1" x14ac:dyDescent="0.25">
      <c r="A306" s="68" t="s">
        <v>3460</v>
      </c>
      <c r="B306" s="25">
        <v>843</v>
      </c>
      <c r="C306" s="154" t="s">
        <v>2699</v>
      </c>
      <c r="D306" s="25">
        <v>1972</v>
      </c>
      <c r="E306" s="68" t="s">
        <v>2932</v>
      </c>
      <c r="F306" s="68" t="s">
        <v>2934</v>
      </c>
      <c r="G306" s="25">
        <v>2</v>
      </c>
      <c r="H306" s="25">
        <v>2</v>
      </c>
      <c r="I306" s="335">
        <v>719.2</v>
      </c>
      <c r="J306" s="335">
        <v>472.2</v>
      </c>
      <c r="K306" s="335">
        <v>472.2</v>
      </c>
      <c r="L306" s="12">
        <v>31</v>
      </c>
      <c r="M306" s="250">
        <f t="shared" si="42"/>
        <v>1421350</v>
      </c>
      <c r="N306" s="250"/>
      <c r="O306" s="250"/>
      <c r="P306" s="250"/>
      <c r="Q306" s="137">
        <f t="shared" si="43"/>
        <v>1421350</v>
      </c>
      <c r="R306" s="250">
        <v>1421350</v>
      </c>
      <c r="S306" s="255"/>
      <c r="T306" s="250"/>
      <c r="U306" s="250"/>
      <c r="V306" s="250"/>
      <c r="W306" s="250"/>
      <c r="X306" s="250"/>
      <c r="Y306" s="250"/>
      <c r="Z306" s="250"/>
      <c r="AA306" s="250"/>
      <c r="AB306" s="250"/>
      <c r="AC306" s="250"/>
      <c r="AD306" s="250"/>
      <c r="AE306" s="250"/>
      <c r="AF306" s="250"/>
      <c r="AG306" s="337">
        <v>2025</v>
      </c>
      <c r="AH306" s="166" t="s">
        <v>3050</v>
      </c>
      <c r="AI306" s="166"/>
      <c r="AJ306" s="134">
        <f t="shared" si="44"/>
        <v>277</v>
      </c>
      <c r="AK306" s="35" t="s">
        <v>153</v>
      </c>
      <c r="AL306" s="134" t="str">
        <f t="shared" si="45"/>
        <v>277.</v>
      </c>
      <c r="AM306" s="140"/>
      <c r="AN306" s="35"/>
      <c r="AO306" s="193"/>
    </row>
    <row r="307" spans="1:41" ht="22.5" hidden="1" customHeight="1" x14ac:dyDescent="0.25">
      <c r="A307" s="68" t="s">
        <v>3461</v>
      </c>
      <c r="B307" s="25">
        <v>856</v>
      </c>
      <c r="C307" s="205" t="s">
        <v>2700</v>
      </c>
      <c r="D307" s="25">
        <v>1972</v>
      </c>
      <c r="E307" s="108" t="s">
        <v>2932</v>
      </c>
      <c r="F307" s="68" t="s">
        <v>2934</v>
      </c>
      <c r="G307" s="25">
        <v>2</v>
      </c>
      <c r="H307" s="25">
        <v>3</v>
      </c>
      <c r="I307" s="256">
        <v>900.8</v>
      </c>
      <c r="J307" s="256">
        <v>582.79999999999995</v>
      </c>
      <c r="K307" s="256">
        <v>582.79999999999995</v>
      </c>
      <c r="L307" s="257">
        <v>40</v>
      </c>
      <c r="M307" s="250">
        <f t="shared" si="42"/>
        <v>1421350</v>
      </c>
      <c r="N307" s="250"/>
      <c r="O307" s="250"/>
      <c r="P307" s="250"/>
      <c r="Q307" s="137">
        <f t="shared" si="43"/>
        <v>1421350</v>
      </c>
      <c r="R307" s="250">
        <v>1421350</v>
      </c>
      <c r="S307" s="30"/>
      <c r="T307" s="137"/>
      <c r="U307" s="137"/>
      <c r="V307" s="137"/>
      <c r="W307" s="137"/>
      <c r="X307" s="137"/>
      <c r="Y307" s="137"/>
      <c r="Z307" s="137"/>
      <c r="AA307" s="137"/>
      <c r="AB307" s="137"/>
      <c r="AC307" s="137"/>
      <c r="AD307" s="137"/>
      <c r="AE307" s="137"/>
      <c r="AF307" s="137"/>
      <c r="AG307" s="337">
        <v>2025</v>
      </c>
      <c r="AH307" s="166" t="s">
        <v>3050</v>
      </c>
      <c r="AI307" s="166"/>
      <c r="AJ307" s="134">
        <f t="shared" si="44"/>
        <v>278</v>
      </c>
      <c r="AK307" s="35" t="s">
        <v>153</v>
      </c>
      <c r="AL307" s="134" t="str">
        <f t="shared" si="45"/>
        <v>278.</v>
      </c>
      <c r="AM307" s="140"/>
      <c r="AN307" s="35"/>
      <c r="AO307" s="193"/>
    </row>
    <row r="308" spans="1:41" ht="22.5" hidden="1" customHeight="1" x14ac:dyDescent="0.25">
      <c r="A308" s="68" t="s">
        <v>3462</v>
      </c>
      <c r="B308" s="25">
        <v>857</v>
      </c>
      <c r="C308" s="154" t="s">
        <v>2701</v>
      </c>
      <c r="D308" s="25">
        <v>1972</v>
      </c>
      <c r="E308" s="68" t="s">
        <v>2932</v>
      </c>
      <c r="F308" s="68" t="s">
        <v>2934</v>
      </c>
      <c r="G308" s="25">
        <v>2</v>
      </c>
      <c r="H308" s="25">
        <v>3</v>
      </c>
      <c r="I308" s="335">
        <v>892.5</v>
      </c>
      <c r="J308" s="335">
        <v>586.1</v>
      </c>
      <c r="K308" s="335">
        <v>586.1</v>
      </c>
      <c r="L308" s="12">
        <v>45</v>
      </c>
      <c r="M308" s="250">
        <f t="shared" si="42"/>
        <v>1421350</v>
      </c>
      <c r="N308" s="250"/>
      <c r="O308" s="250"/>
      <c r="P308" s="250"/>
      <c r="Q308" s="137">
        <f t="shared" si="43"/>
        <v>1421350</v>
      </c>
      <c r="R308" s="250">
        <v>1421350</v>
      </c>
      <c r="S308" s="255"/>
      <c r="T308" s="250"/>
      <c r="U308" s="250"/>
      <c r="V308" s="250"/>
      <c r="W308" s="250"/>
      <c r="X308" s="250"/>
      <c r="Y308" s="250"/>
      <c r="Z308" s="250"/>
      <c r="AA308" s="250"/>
      <c r="AB308" s="250"/>
      <c r="AC308" s="250"/>
      <c r="AD308" s="250"/>
      <c r="AE308" s="250"/>
      <c r="AF308" s="250"/>
      <c r="AG308" s="337">
        <v>2025</v>
      </c>
      <c r="AH308" s="166" t="s">
        <v>3050</v>
      </c>
      <c r="AI308" s="166"/>
      <c r="AJ308" s="134">
        <f t="shared" si="44"/>
        <v>279</v>
      </c>
      <c r="AK308" s="35" t="s">
        <v>153</v>
      </c>
      <c r="AL308" s="134" t="str">
        <f t="shared" si="45"/>
        <v>279.</v>
      </c>
      <c r="AM308" s="140"/>
      <c r="AN308" s="35"/>
      <c r="AO308" s="193"/>
    </row>
    <row r="309" spans="1:41" ht="22.5" hidden="1" customHeight="1" x14ac:dyDescent="0.25">
      <c r="A309" s="68" t="s">
        <v>3463</v>
      </c>
      <c r="B309" s="25">
        <v>5492</v>
      </c>
      <c r="C309" s="154" t="s">
        <v>2702</v>
      </c>
      <c r="D309" s="25">
        <v>1972</v>
      </c>
      <c r="E309" s="68" t="s">
        <v>2932</v>
      </c>
      <c r="F309" s="68" t="s">
        <v>2934</v>
      </c>
      <c r="G309" s="25">
        <v>2</v>
      </c>
      <c r="H309" s="25">
        <v>1</v>
      </c>
      <c r="I309" s="335">
        <v>339.9</v>
      </c>
      <c r="J309" s="137">
        <v>303.8</v>
      </c>
      <c r="K309" s="335">
        <v>303.8</v>
      </c>
      <c r="L309" s="12">
        <v>23</v>
      </c>
      <c r="M309" s="250">
        <f t="shared" si="42"/>
        <v>42870</v>
      </c>
      <c r="N309" s="250"/>
      <c r="O309" s="250"/>
      <c r="P309" s="250"/>
      <c r="Q309" s="137">
        <f t="shared" si="43"/>
        <v>42870</v>
      </c>
      <c r="R309" s="250">
        <v>42870</v>
      </c>
      <c r="S309" s="255"/>
      <c r="T309" s="250"/>
      <c r="U309" s="250"/>
      <c r="V309" s="146"/>
      <c r="W309" s="250"/>
      <c r="X309" s="250"/>
      <c r="Y309" s="250"/>
      <c r="Z309" s="250"/>
      <c r="AA309" s="250"/>
      <c r="AB309" s="250"/>
      <c r="AC309" s="250"/>
      <c r="AD309" s="250"/>
      <c r="AE309" s="250"/>
      <c r="AF309" s="250"/>
      <c r="AG309" s="337">
        <v>2025</v>
      </c>
      <c r="AH309" s="166" t="s">
        <v>3048</v>
      </c>
      <c r="AI309" s="166"/>
      <c r="AJ309" s="134">
        <f t="shared" si="44"/>
        <v>280</v>
      </c>
      <c r="AK309" s="35" t="s">
        <v>153</v>
      </c>
      <c r="AL309" s="134" t="str">
        <f t="shared" si="45"/>
        <v>280.</v>
      </c>
      <c r="AM309" s="140"/>
      <c r="AN309" s="35"/>
      <c r="AO309" s="193"/>
    </row>
    <row r="310" spans="1:41" ht="22.5" hidden="1" customHeight="1" x14ac:dyDescent="0.25">
      <c r="A310" s="68" t="s">
        <v>3464</v>
      </c>
      <c r="B310" s="25">
        <v>257</v>
      </c>
      <c r="C310" s="36" t="s">
        <v>2703</v>
      </c>
      <c r="D310" s="25">
        <v>1973</v>
      </c>
      <c r="E310" s="68" t="s">
        <v>2932</v>
      </c>
      <c r="F310" s="68" t="s">
        <v>2934</v>
      </c>
      <c r="G310" s="25">
        <v>2</v>
      </c>
      <c r="H310" s="25">
        <v>2</v>
      </c>
      <c r="I310" s="335">
        <v>495.6</v>
      </c>
      <c r="J310" s="335">
        <v>286.3</v>
      </c>
      <c r="K310" s="335">
        <v>286.3</v>
      </c>
      <c r="L310" s="12">
        <v>27</v>
      </c>
      <c r="M310" s="137">
        <f t="shared" si="42"/>
        <v>3329679.8000000003</v>
      </c>
      <c r="N310" s="137"/>
      <c r="O310" s="137"/>
      <c r="P310" s="137"/>
      <c r="Q310" s="137">
        <f t="shared" si="43"/>
        <v>3329679.8000000003</v>
      </c>
      <c r="R310" s="137"/>
      <c r="S310" s="30"/>
      <c r="T310" s="137"/>
      <c r="U310" s="137">
        <v>442.6</v>
      </c>
      <c r="V310" s="137">
        <f>U310*7523</f>
        <v>3329679.8000000003</v>
      </c>
      <c r="W310" s="137"/>
      <c r="X310" s="137"/>
      <c r="Y310" s="137"/>
      <c r="Z310" s="137"/>
      <c r="AA310" s="137"/>
      <c r="AB310" s="137"/>
      <c r="AC310" s="137"/>
      <c r="AD310" s="137"/>
      <c r="AE310" s="137"/>
      <c r="AF310" s="137"/>
      <c r="AG310" s="337">
        <v>2025</v>
      </c>
      <c r="AH310" s="166"/>
      <c r="AI310" s="166"/>
      <c r="AJ310" s="134">
        <f t="shared" si="44"/>
        <v>281</v>
      </c>
      <c r="AK310" s="35" t="s">
        <v>153</v>
      </c>
      <c r="AL310" s="134" t="str">
        <f t="shared" si="45"/>
        <v>281.</v>
      </c>
      <c r="AM310" s="140"/>
      <c r="AN310" s="35"/>
      <c r="AO310" s="193"/>
    </row>
    <row r="311" spans="1:41" ht="22.5" hidden="1" customHeight="1" x14ac:dyDescent="0.25">
      <c r="A311" s="68" t="s">
        <v>3465</v>
      </c>
      <c r="B311" s="25">
        <v>314</v>
      </c>
      <c r="C311" s="36" t="s">
        <v>2704</v>
      </c>
      <c r="D311" s="25">
        <v>1973</v>
      </c>
      <c r="E311" s="68" t="s">
        <v>2932</v>
      </c>
      <c r="F311" s="68" t="s">
        <v>2934</v>
      </c>
      <c r="G311" s="25">
        <v>5</v>
      </c>
      <c r="H311" s="25">
        <v>4</v>
      </c>
      <c r="I311" s="335">
        <v>3790.79</v>
      </c>
      <c r="J311" s="335">
        <v>2800.79</v>
      </c>
      <c r="K311" s="335">
        <v>2800.79</v>
      </c>
      <c r="L311" s="12">
        <v>101</v>
      </c>
      <c r="M311" s="250">
        <f t="shared" si="42"/>
        <v>3192300</v>
      </c>
      <c r="N311" s="250"/>
      <c r="O311" s="250"/>
      <c r="P311" s="250"/>
      <c r="Q311" s="137">
        <f t="shared" si="43"/>
        <v>3192300</v>
      </c>
      <c r="R311" s="250"/>
      <c r="S311" s="255"/>
      <c r="T311" s="250"/>
      <c r="U311" s="250">
        <v>900</v>
      </c>
      <c r="V311" s="250">
        <f>U311*3547</f>
        <v>3192300</v>
      </c>
      <c r="W311" s="250"/>
      <c r="X311" s="250"/>
      <c r="Y311" s="250"/>
      <c r="Z311" s="250"/>
      <c r="AA311" s="250"/>
      <c r="AB311" s="250"/>
      <c r="AC311" s="259"/>
      <c r="AD311" s="259"/>
      <c r="AE311" s="250"/>
      <c r="AF311" s="250"/>
      <c r="AG311" s="337">
        <v>2025</v>
      </c>
      <c r="AH311" s="166"/>
      <c r="AI311" s="166"/>
      <c r="AJ311" s="134">
        <f t="shared" si="44"/>
        <v>282</v>
      </c>
      <c r="AK311" s="35" t="s">
        <v>153</v>
      </c>
      <c r="AL311" s="134" t="str">
        <f t="shared" si="45"/>
        <v>282.</v>
      </c>
      <c r="AM311" s="140"/>
      <c r="AN311" s="296"/>
      <c r="AO311" s="193"/>
    </row>
    <row r="312" spans="1:41" ht="22.5" hidden="1" customHeight="1" x14ac:dyDescent="0.25">
      <c r="A312" s="68" t="s">
        <v>3466</v>
      </c>
      <c r="B312" s="25">
        <v>751</v>
      </c>
      <c r="C312" s="36" t="s">
        <v>2705</v>
      </c>
      <c r="D312" s="25">
        <v>1973</v>
      </c>
      <c r="E312" s="68" t="s">
        <v>2932</v>
      </c>
      <c r="F312" s="68" t="s">
        <v>2934</v>
      </c>
      <c r="G312" s="25">
        <v>5</v>
      </c>
      <c r="H312" s="25">
        <v>4</v>
      </c>
      <c r="I312" s="335">
        <v>4328.3999999999996</v>
      </c>
      <c r="J312" s="335">
        <v>3282.4</v>
      </c>
      <c r="K312" s="335">
        <v>3282.4</v>
      </c>
      <c r="L312" s="12">
        <v>128</v>
      </c>
      <c r="M312" s="137">
        <f t="shared" si="42"/>
        <v>2837600</v>
      </c>
      <c r="N312" s="137"/>
      <c r="O312" s="137"/>
      <c r="P312" s="137"/>
      <c r="Q312" s="137">
        <f t="shared" si="43"/>
        <v>2837600</v>
      </c>
      <c r="R312" s="137"/>
      <c r="S312" s="30"/>
      <c r="T312" s="137"/>
      <c r="U312" s="137">
        <v>800</v>
      </c>
      <c r="V312" s="137">
        <f t="shared" ref="V312:V313" si="46">U312*3547</f>
        <v>2837600</v>
      </c>
      <c r="W312" s="137"/>
      <c r="X312" s="137"/>
      <c r="Y312" s="137"/>
      <c r="Z312" s="137"/>
      <c r="AA312" s="137"/>
      <c r="AB312" s="137"/>
      <c r="AC312" s="137"/>
      <c r="AD312" s="137"/>
      <c r="AE312" s="137"/>
      <c r="AF312" s="137"/>
      <c r="AG312" s="337">
        <v>2025</v>
      </c>
      <c r="AH312" s="166"/>
      <c r="AI312" s="166"/>
      <c r="AJ312" s="134">
        <f t="shared" si="44"/>
        <v>283</v>
      </c>
      <c r="AK312" s="35" t="s">
        <v>153</v>
      </c>
      <c r="AL312" s="134" t="str">
        <f t="shared" si="45"/>
        <v>283.</v>
      </c>
      <c r="AM312" s="140"/>
      <c r="AN312" s="35"/>
      <c r="AO312" s="193"/>
    </row>
    <row r="313" spans="1:41" ht="22.5" hidden="1" customHeight="1" x14ac:dyDescent="0.25">
      <c r="A313" s="68" t="s">
        <v>3467</v>
      </c>
      <c r="B313" s="25">
        <v>756</v>
      </c>
      <c r="C313" s="36" t="s">
        <v>2706</v>
      </c>
      <c r="D313" s="25">
        <v>1973</v>
      </c>
      <c r="E313" s="68" t="s">
        <v>2932</v>
      </c>
      <c r="F313" s="68" t="s">
        <v>2934</v>
      </c>
      <c r="G313" s="25">
        <v>5</v>
      </c>
      <c r="H313" s="25">
        <v>4</v>
      </c>
      <c r="I313" s="335">
        <v>4012.99</v>
      </c>
      <c r="J313" s="335">
        <v>3119.99</v>
      </c>
      <c r="K313" s="335">
        <v>2955.99</v>
      </c>
      <c r="L313" s="12">
        <v>121</v>
      </c>
      <c r="M313" s="137">
        <f t="shared" si="42"/>
        <v>3245505</v>
      </c>
      <c r="N313" s="137"/>
      <c r="O313" s="137"/>
      <c r="P313" s="137"/>
      <c r="Q313" s="137">
        <f t="shared" si="43"/>
        <v>3245505</v>
      </c>
      <c r="R313" s="137"/>
      <c r="S313" s="30"/>
      <c r="T313" s="137"/>
      <c r="U313" s="137">
        <v>915</v>
      </c>
      <c r="V313" s="137">
        <f t="shared" si="46"/>
        <v>3245505</v>
      </c>
      <c r="W313" s="137"/>
      <c r="X313" s="137"/>
      <c r="Y313" s="137"/>
      <c r="Z313" s="137"/>
      <c r="AA313" s="137"/>
      <c r="AB313" s="137"/>
      <c r="AC313" s="137"/>
      <c r="AD313" s="137"/>
      <c r="AE313" s="137"/>
      <c r="AF313" s="137"/>
      <c r="AG313" s="337">
        <v>2025</v>
      </c>
      <c r="AH313" s="166"/>
      <c r="AI313" s="166"/>
      <c r="AJ313" s="134">
        <f t="shared" si="44"/>
        <v>284</v>
      </c>
      <c r="AK313" s="35" t="s">
        <v>153</v>
      </c>
      <c r="AL313" s="134" t="str">
        <f t="shared" si="45"/>
        <v>284.</v>
      </c>
      <c r="AM313" s="140"/>
      <c r="AN313" s="35"/>
      <c r="AO313" s="193"/>
    </row>
    <row r="314" spans="1:41" ht="22.5" hidden="1" customHeight="1" x14ac:dyDescent="0.25">
      <c r="A314" s="68" t="s">
        <v>3468</v>
      </c>
      <c r="B314" s="25">
        <v>859</v>
      </c>
      <c r="C314" s="36" t="s">
        <v>2707</v>
      </c>
      <c r="D314" s="25">
        <v>1973</v>
      </c>
      <c r="E314" s="108" t="s">
        <v>2932</v>
      </c>
      <c r="F314" s="68" t="s">
        <v>2934</v>
      </c>
      <c r="G314" s="25">
        <v>2</v>
      </c>
      <c r="H314" s="25">
        <v>2</v>
      </c>
      <c r="I314" s="256">
        <v>727.7</v>
      </c>
      <c r="J314" s="256">
        <v>727.7</v>
      </c>
      <c r="K314" s="256">
        <v>480.5</v>
      </c>
      <c r="L314" s="257">
        <v>32</v>
      </c>
      <c r="M314" s="250">
        <f t="shared" si="42"/>
        <v>4649214</v>
      </c>
      <c r="N314" s="250"/>
      <c r="O314" s="250"/>
      <c r="P314" s="250"/>
      <c r="Q314" s="137">
        <f t="shared" si="43"/>
        <v>4649214</v>
      </c>
      <c r="R314" s="250"/>
      <c r="S314" s="255"/>
      <c r="T314" s="250"/>
      <c r="U314" s="250">
        <v>618</v>
      </c>
      <c r="V314" s="250">
        <f>U314*7523</f>
        <v>4649214</v>
      </c>
      <c r="W314" s="250"/>
      <c r="X314" s="250"/>
      <c r="Y314" s="250"/>
      <c r="Z314" s="250"/>
      <c r="AA314" s="250"/>
      <c r="AB314" s="250"/>
      <c r="AC314" s="259"/>
      <c r="AD314" s="259"/>
      <c r="AE314" s="250"/>
      <c r="AF314" s="250"/>
      <c r="AG314" s="337">
        <v>2025</v>
      </c>
      <c r="AH314" s="166"/>
      <c r="AI314" s="166"/>
      <c r="AJ314" s="134">
        <f t="shared" si="44"/>
        <v>285</v>
      </c>
      <c r="AK314" s="35" t="s">
        <v>153</v>
      </c>
      <c r="AL314" s="134" t="str">
        <f t="shared" si="45"/>
        <v>285.</v>
      </c>
      <c r="AM314" s="140"/>
      <c r="AN314" s="296"/>
      <c r="AO314" s="193"/>
    </row>
    <row r="315" spans="1:41" ht="22.5" hidden="1" customHeight="1" x14ac:dyDescent="0.25">
      <c r="A315" s="68" t="s">
        <v>3469</v>
      </c>
      <c r="B315" s="25">
        <v>873</v>
      </c>
      <c r="C315" s="333" t="s">
        <v>2708</v>
      </c>
      <c r="D315" s="25">
        <v>1973</v>
      </c>
      <c r="E315" s="108" t="s">
        <v>2932</v>
      </c>
      <c r="F315" s="68" t="s">
        <v>2934</v>
      </c>
      <c r="G315" s="25">
        <v>2</v>
      </c>
      <c r="H315" s="25">
        <v>2</v>
      </c>
      <c r="I315" s="137">
        <v>792.9</v>
      </c>
      <c r="J315" s="137">
        <v>485.3</v>
      </c>
      <c r="K315" s="137">
        <v>485.3</v>
      </c>
      <c r="L315" s="30">
        <v>24</v>
      </c>
      <c r="M315" s="137">
        <f t="shared" si="42"/>
        <v>419016</v>
      </c>
      <c r="N315" s="137"/>
      <c r="O315" s="137"/>
      <c r="P315" s="137"/>
      <c r="Q315" s="137">
        <f t="shared" si="43"/>
        <v>419016</v>
      </c>
      <c r="R315" s="137">
        <v>419016</v>
      </c>
      <c r="S315" s="30"/>
      <c r="T315" s="137"/>
      <c r="U315" s="137"/>
      <c r="V315" s="137"/>
      <c r="W315" s="137"/>
      <c r="X315" s="137"/>
      <c r="Y315" s="137"/>
      <c r="Z315" s="137"/>
      <c r="AA315" s="137"/>
      <c r="AB315" s="137"/>
      <c r="AC315" s="137"/>
      <c r="AD315" s="137"/>
      <c r="AE315" s="137"/>
      <c r="AF315" s="137"/>
      <c r="AG315" s="337">
        <v>2025</v>
      </c>
      <c r="AH315" s="166" t="s">
        <v>3049</v>
      </c>
      <c r="AI315" s="166"/>
      <c r="AJ315" s="134">
        <f t="shared" si="44"/>
        <v>286</v>
      </c>
      <c r="AK315" s="35" t="s">
        <v>153</v>
      </c>
      <c r="AL315" s="134" t="str">
        <f t="shared" si="45"/>
        <v>286.</v>
      </c>
      <c r="AM315" s="140"/>
      <c r="AN315" s="35"/>
      <c r="AO315" s="193"/>
    </row>
    <row r="316" spans="1:41" ht="22.5" hidden="1" customHeight="1" x14ac:dyDescent="0.25">
      <c r="A316" s="68" t="s">
        <v>3470</v>
      </c>
      <c r="B316" s="25">
        <v>891</v>
      </c>
      <c r="C316" s="333" t="s">
        <v>2709</v>
      </c>
      <c r="D316" s="25">
        <v>1973</v>
      </c>
      <c r="E316" s="108" t="s">
        <v>2932</v>
      </c>
      <c r="F316" s="68" t="s">
        <v>2934</v>
      </c>
      <c r="G316" s="25">
        <v>2</v>
      </c>
      <c r="H316" s="25">
        <v>3</v>
      </c>
      <c r="I316" s="137">
        <v>929</v>
      </c>
      <c r="J316" s="137">
        <v>584.79999999999995</v>
      </c>
      <c r="K316" s="137">
        <v>584.79999999999995</v>
      </c>
      <c r="L316" s="30">
        <v>41</v>
      </c>
      <c r="M316" s="137">
        <f t="shared" si="42"/>
        <v>560742</v>
      </c>
      <c r="N316" s="137"/>
      <c r="O316" s="137"/>
      <c r="P316" s="137"/>
      <c r="Q316" s="137">
        <f t="shared" si="43"/>
        <v>560742</v>
      </c>
      <c r="R316" s="137">
        <v>560742</v>
      </c>
      <c r="S316" s="30"/>
      <c r="T316" s="137"/>
      <c r="U316" s="137"/>
      <c r="V316" s="137"/>
      <c r="W316" s="137"/>
      <c r="X316" s="137"/>
      <c r="Y316" s="137"/>
      <c r="Z316" s="137"/>
      <c r="AA316" s="137"/>
      <c r="AB316" s="137"/>
      <c r="AC316" s="137"/>
      <c r="AD316" s="137"/>
      <c r="AE316" s="137"/>
      <c r="AF316" s="137"/>
      <c r="AG316" s="337">
        <v>2025</v>
      </c>
      <c r="AH316" s="166" t="s">
        <v>3049</v>
      </c>
      <c r="AI316" s="166"/>
      <c r="AJ316" s="134">
        <f t="shared" si="44"/>
        <v>287</v>
      </c>
      <c r="AK316" s="35" t="s">
        <v>153</v>
      </c>
      <c r="AL316" s="134" t="str">
        <f t="shared" si="45"/>
        <v>287.</v>
      </c>
      <c r="AM316" s="140"/>
      <c r="AN316" s="35"/>
      <c r="AO316" s="193"/>
    </row>
    <row r="317" spans="1:41" ht="22.5" hidden="1" customHeight="1" x14ac:dyDescent="0.25">
      <c r="A317" s="68" t="s">
        <v>3471</v>
      </c>
      <c r="B317" s="25">
        <v>140</v>
      </c>
      <c r="C317" s="36" t="s">
        <v>3031</v>
      </c>
      <c r="D317" s="25">
        <v>1974</v>
      </c>
      <c r="E317" s="68" t="s">
        <v>2932</v>
      </c>
      <c r="F317" s="68" t="s">
        <v>2934</v>
      </c>
      <c r="G317" s="25">
        <v>5</v>
      </c>
      <c r="H317" s="25">
        <v>6</v>
      </c>
      <c r="I317" s="335">
        <v>4821.08</v>
      </c>
      <c r="J317" s="335">
        <v>4454.1099999999997</v>
      </c>
      <c r="K317" s="335">
        <v>4454.1099999999997</v>
      </c>
      <c r="L317" s="12">
        <v>190</v>
      </c>
      <c r="M317" s="137">
        <f t="shared" si="42"/>
        <v>3132001</v>
      </c>
      <c r="N317" s="137"/>
      <c r="O317" s="137"/>
      <c r="P317" s="137"/>
      <c r="Q317" s="137">
        <f t="shared" si="43"/>
        <v>3132001</v>
      </c>
      <c r="R317" s="137"/>
      <c r="S317" s="30"/>
      <c r="T317" s="137"/>
      <c r="U317" s="137">
        <v>883</v>
      </c>
      <c r="V317" s="137">
        <f t="shared" ref="V317" si="47">U317*3547</f>
        <v>3132001</v>
      </c>
      <c r="W317" s="137"/>
      <c r="X317" s="137"/>
      <c r="Y317" s="137"/>
      <c r="Z317" s="137"/>
      <c r="AA317" s="137"/>
      <c r="AB317" s="137"/>
      <c r="AC317" s="137"/>
      <c r="AD317" s="137"/>
      <c r="AE317" s="137"/>
      <c r="AF317" s="137"/>
      <c r="AG317" s="337">
        <v>2025</v>
      </c>
      <c r="AH317" s="166"/>
      <c r="AI317" s="166"/>
      <c r="AJ317" s="134">
        <f t="shared" si="44"/>
        <v>288</v>
      </c>
      <c r="AK317" s="35" t="s">
        <v>153</v>
      </c>
      <c r="AL317" s="134" t="str">
        <f t="shared" si="45"/>
        <v>288.</v>
      </c>
      <c r="AM317" s="140"/>
      <c r="AN317" s="35"/>
      <c r="AO317" s="193"/>
    </row>
    <row r="318" spans="1:41" ht="22.5" hidden="1" customHeight="1" x14ac:dyDescent="0.25">
      <c r="A318" s="68" t="s">
        <v>3472</v>
      </c>
      <c r="B318" s="25">
        <v>215</v>
      </c>
      <c r="C318" s="36" t="s">
        <v>2710</v>
      </c>
      <c r="D318" s="25">
        <v>1974</v>
      </c>
      <c r="E318" s="68" t="s">
        <v>2932</v>
      </c>
      <c r="F318" s="68" t="s">
        <v>2934</v>
      </c>
      <c r="G318" s="25">
        <v>5</v>
      </c>
      <c r="H318" s="25">
        <v>4</v>
      </c>
      <c r="I318" s="335">
        <v>3613.5</v>
      </c>
      <c r="J318" s="335">
        <v>2573.5</v>
      </c>
      <c r="K318" s="335">
        <v>2573.5</v>
      </c>
      <c r="L318" s="12">
        <v>70</v>
      </c>
      <c r="M318" s="250">
        <f t="shared" si="42"/>
        <v>2837600</v>
      </c>
      <c r="N318" s="250"/>
      <c r="O318" s="250"/>
      <c r="P318" s="250"/>
      <c r="Q318" s="137">
        <f t="shared" si="43"/>
        <v>2837600</v>
      </c>
      <c r="R318" s="250"/>
      <c r="S318" s="255"/>
      <c r="T318" s="250"/>
      <c r="U318" s="250">
        <v>800</v>
      </c>
      <c r="V318" s="250">
        <f>U318*3547</f>
        <v>2837600</v>
      </c>
      <c r="W318" s="250"/>
      <c r="X318" s="250"/>
      <c r="Y318" s="250"/>
      <c r="Z318" s="250"/>
      <c r="AA318" s="250"/>
      <c r="AB318" s="250"/>
      <c r="AC318" s="250"/>
      <c r="AD318" s="250"/>
      <c r="AE318" s="250"/>
      <c r="AF318" s="250"/>
      <c r="AG318" s="337">
        <v>2025</v>
      </c>
      <c r="AH318" s="166"/>
      <c r="AI318" s="166"/>
      <c r="AJ318" s="134">
        <f t="shared" si="44"/>
        <v>289</v>
      </c>
      <c r="AK318" s="35" t="s">
        <v>153</v>
      </c>
      <c r="AL318" s="134" t="str">
        <f t="shared" si="45"/>
        <v>289.</v>
      </c>
      <c r="AM318" s="140"/>
      <c r="AN318" s="296"/>
      <c r="AO318" s="193"/>
    </row>
    <row r="319" spans="1:41" ht="22.5" hidden="1" customHeight="1" x14ac:dyDescent="0.25">
      <c r="A319" s="68" t="s">
        <v>3473</v>
      </c>
      <c r="B319" s="25">
        <v>218</v>
      </c>
      <c r="C319" s="36" t="s">
        <v>2711</v>
      </c>
      <c r="D319" s="25">
        <v>1974</v>
      </c>
      <c r="E319" s="68" t="s">
        <v>2932</v>
      </c>
      <c r="F319" s="68" t="s">
        <v>2934</v>
      </c>
      <c r="G319" s="25">
        <v>2</v>
      </c>
      <c r="H319" s="25">
        <v>2</v>
      </c>
      <c r="I319" s="335">
        <v>970.7</v>
      </c>
      <c r="J319" s="335">
        <v>579.20000000000005</v>
      </c>
      <c r="K319" s="335">
        <v>579.20000000000005</v>
      </c>
      <c r="L319" s="12">
        <v>23</v>
      </c>
      <c r="M319" s="250">
        <f t="shared" si="42"/>
        <v>1709654</v>
      </c>
      <c r="N319" s="250"/>
      <c r="O319" s="250"/>
      <c r="P319" s="250"/>
      <c r="Q319" s="137">
        <f t="shared" si="43"/>
        <v>1709654</v>
      </c>
      <c r="R319" s="259"/>
      <c r="S319" s="260"/>
      <c r="T319" s="259"/>
      <c r="U319" s="259">
        <v>482</v>
      </c>
      <c r="V319" s="259">
        <f>U319*3547</f>
        <v>1709654</v>
      </c>
      <c r="W319" s="259"/>
      <c r="X319" s="259"/>
      <c r="Y319" s="259"/>
      <c r="Z319" s="259"/>
      <c r="AA319" s="259"/>
      <c r="AB319" s="259"/>
      <c r="AC319" s="137"/>
      <c r="AD319" s="137"/>
      <c r="AE319" s="259"/>
      <c r="AF319" s="259"/>
      <c r="AG319" s="337">
        <v>2025</v>
      </c>
      <c r="AH319" s="166"/>
      <c r="AI319" s="166"/>
      <c r="AJ319" s="134">
        <f t="shared" si="44"/>
        <v>290</v>
      </c>
      <c r="AK319" s="35" t="s">
        <v>153</v>
      </c>
      <c r="AL319" s="134" t="str">
        <f t="shared" si="45"/>
        <v>290.</v>
      </c>
      <c r="AM319" s="140"/>
      <c r="AN319" s="35"/>
      <c r="AO319" s="193"/>
    </row>
    <row r="320" spans="1:41" ht="22.5" hidden="1" customHeight="1" x14ac:dyDescent="0.25">
      <c r="A320" s="68" t="s">
        <v>3474</v>
      </c>
      <c r="B320" s="25">
        <v>323</v>
      </c>
      <c r="C320" s="36" t="s">
        <v>2712</v>
      </c>
      <c r="D320" s="25">
        <v>1974</v>
      </c>
      <c r="E320" s="68" t="s">
        <v>2932</v>
      </c>
      <c r="F320" s="68" t="s">
        <v>2934</v>
      </c>
      <c r="G320" s="25">
        <v>2</v>
      </c>
      <c r="H320" s="25">
        <v>1</v>
      </c>
      <c r="I320" s="335">
        <v>614.35</v>
      </c>
      <c r="J320" s="335">
        <v>361.58</v>
      </c>
      <c r="K320" s="335">
        <v>361.58</v>
      </c>
      <c r="L320" s="12">
        <v>17</v>
      </c>
      <c r="M320" s="137">
        <f t="shared" si="42"/>
        <v>2467544</v>
      </c>
      <c r="N320" s="137"/>
      <c r="O320" s="137"/>
      <c r="P320" s="137"/>
      <c r="Q320" s="137">
        <f t="shared" si="43"/>
        <v>2467544</v>
      </c>
      <c r="R320" s="137"/>
      <c r="S320" s="30"/>
      <c r="T320" s="137"/>
      <c r="U320" s="137">
        <v>328</v>
      </c>
      <c r="V320" s="137">
        <f>U320*7523</f>
        <v>2467544</v>
      </c>
      <c r="W320" s="137"/>
      <c r="X320" s="137"/>
      <c r="Y320" s="137"/>
      <c r="Z320" s="137"/>
      <c r="AA320" s="137"/>
      <c r="AB320" s="137"/>
      <c r="AC320" s="137"/>
      <c r="AD320" s="137"/>
      <c r="AE320" s="137"/>
      <c r="AF320" s="137"/>
      <c r="AG320" s="337">
        <v>2025</v>
      </c>
      <c r="AH320" s="166"/>
      <c r="AI320" s="166"/>
      <c r="AJ320" s="134">
        <f t="shared" si="44"/>
        <v>291</v>
      </c>
      <c r="AK320" s="35" t="s">
        <v>153</v>
      </c>
      <c r="AL320" s="134" t="str">
        <f t="shared" si="45"/>
        <v>291.</v>
      </c>
      <c r="AM320" s="140"/>
      <c r="AN320" s="35"/>
      <c r="AO320" s="193"/>
    </row>
    <row r="321" spans="1:41" ht="22.5" hidden="1" customHeight="1" x14ac:dyDescent="0.25">
      <c r="A321" s="68" t="s">
        <v>3475</v>
      </c>
      <c r="B321" s="25">
        <v>566</v>
      </c>
      <c r="C321" s="36" t="s">
        <v>2713</v>
      </c>
      <c r="D321" s="25">
        <v>1974</v>
      </c>
      <c r="E321" s="68" t="s">
        <v>2932</v>
      </c>
      <c r="F321" s="68" t="s">
        <v>2934</v>
      </c>
      <c r="G321" s="25">
        <v>5</v>
      </c>
      <c r="H321" s="25">
        <v>9</v>
      </c>
      <c r="I321" s="335">
        <v>10220.9</v>
      </c>
      <c r="J321" s="335">
        <v>6074.9</v>
      </c>
      <c r="K321" s="335">
        <v>6074.9</v>
      </c>
      <c r="L321" s="12">
        <v>226</v>
      </c>
      <c r="M321" s="250">
        <f t="shared" si="42"/>
        <v>7303982.3999999994</v>
      </c>
      <c r="N321" s="250"/>
      <c r="O321" s="250"/>
      <c r="P321" s="250"/>
      <c r="Q321" s="137">
        <f t="shared" si="43"/>
        <v>7303982.3999999994</v>
      </c>
      <c r="R321" s="250"/>
      <c r="S321" s="255"/>
      <c r="T321" s="250"/>
      <c r="U321" s="250">
        <v>2059.1999999999998</v>
      </c>
      <c r="V321" s="250">
        <f t="shared" ref="V321" si="48">U321*3547</f>
        <v>7303982.3999999994</v>
      </c>
      <c r="W321" s="250"/>
      <c r="X321" s="250"/>
      <c r="Y321" s="250"/>
      <c r="Z321" s="250"/>
      <c r="AA321" s="250"/>
      <c r="AB321" s="250"/>
      <c r="AC321" s="259"/>
      <c r="AD321" s="259"/>
      <c r="AE321" s="250"/>
      <c r="AF321" s="250"/>
      <c r="AG321" s="337">
        <v>2025</v>
      </c>
      <c r="AH321" s="166"/>
      <c r="AI321" s="166"/>
      <c r="AJ321" s="134">
        <f t="shared" si="44"/>
        <v>292</v>
      </c>
      <c r="AK321" s="35" t="s">
        <v>153</v>
      </c>
      <c r="AL321" s="134" t="str">
        <f t="shared" si="45"/>
        <v>292.</v>
      </c>
      <c r="AM321" s="140"/>
      <c r="AN321" s="296"/>
      <c r="AO321" s="193"/>
    </row>
    <row r="322" spans="1:41" ht="22.5" hidden="1" customHeight="1" x14ac:dyDescent="0.25">
      <c r="A322" s="68" t="s">
        <v>3476</v>
      </c>
      <c r="B322" s="25">
        <v>630</v>
      </c>
      <c r="C322" s="36" t="s">
        <v>2714</v>
      </c>
      <c r="D322" s="25">
        <v>1974</v>
      </c>
      <c r="E322" s="68" t="s">
        <v>2932</v>
      </c>
      <c r="F322" s="68" t="s">
        <v>2934</v>
      </c>
      <c r="G322" s="25">
        <v>5</v>
      </c>
      <c r="H322" s="25">
        <v>4</v>
      </c>
      <c r="I322" s="335">
        <v>4415.16</v>
      </c>
      <c r="J322" s="335">
        <v>3214.16</v>
      </c>
      <c r="K322" s="335">
        <v>3214.16</v>
      </c>
      <c r="L322" s="12">
        <v>106</v>
      </c>
      <c r="M322" s="250">
        <f t="shared" ref="M322:M328" si="49">R322+T322+V322+X322+Z322+AB322+AE322+AF322</f>
        <v>3720803</v>
      </c>
      <c r="N322" s="250"/>
      <c r="O322" s="250"/>
      <c r="P322" s="250"/>
      <c r="Q322" s="137">
        <f t="shared" ref="Q322:Q328" si="50">M322</f>
        <v>3720803</v>
      </c>
      <c r="R322" s="259"/>
      <c r="S322" s="260"/>
      <c r="T322" s="259"/>
      <c r="U322" s="259">
        <v>1049</v>
      </c>
      <c r="V322" s="259">
        <f>U322*3547</f>
        <v>3720803</v>
      </c>
      <c r="W322" s="259"/>
      <c r="X322" s="259"/>
      <c r="Y322" s="259"/>
      <c r="Z322" s="259"/>
      <c r="AA322" s="259"/>
      <c r="AB322" s="259"/>
      <c r="AC322" s="137"/>
      <c r="AD322" s="137"/>
      <c r="AE322" s="259"/>
      <c r="AF322" s="259"/>
      <c r="AG322" s="337">
        <v>2025</v>
      </c>
      <c r="AH322" s="166"/>
      <c r="AI322" s="166"/>
      <c r="AJ322" s="134">
        <f t="shared" si="44"/>
        <v>293</v>
      </c>
      <c r="AK322" s="35" t="s">
        <v>153</v>
      </c>
      <c r="AL322" s="134" t="str">
        <f t="shared" si="45"/>
        <v>293.</v>
      </c>
      <c r="AM322" s="140"/>
      <c r="AN322" s="35"/>
      <c r="AO322" s="193"/>
    </row>
    <row r="323" spans="1:41" ht="22.5" hidden="1" customHeight="1" x14ac:dyDescent="0.25">
      <c r="A323" s="68" t="s">
        <v>3477</v>
      </c>
      <c r="B323" s="25">
        <v>869</v>
      </c>
      <c r="C323" s="36" t="s">
        <v>2715</v>
      </c>
      <c r="D323" s="25">
        <v>1974</v>
      </c>
      <c r="E323" s="108" t="s">
        <v>2932</v>
      </c>
      <c r="F323" s="68" t="s">
        <v>2934</v>
      </c>
      <c r="G323" s="25">
        <v>2</v>
      </c>
      <c r="H323" s="25">
        <v>2</v>
      </c>
      <c r="I323" s="137">
        <v>743.5</v>
      </c>
      <c r="J323" s="137">
        <v>743.5</v>
      </c>
      <c r="K323" s="137">
        <v>487.7</v>
      </c>
      <c r="L323" s="30">
        <v>30</v>
      </c>
      <c r="M323" s="137">
        <f t="shared" si="49"/>
        <v>4566461</v>
      </c>
      <c r="N323" s="137"/>
      <c r="O323" s="137"/>
      <c r="P323" s="137"/>
      <c r="Q323" s="137">
        <f t="shared" si="50"/>
        <v>4566461</v>
      </c>
      <c r="R323" s="137"/>
      <c r="S323" s="30"/>
      <c r="T323" s="137"/>
      <c r="U323" s="137">
        <v>607</v>
      </c>
      <c r="V323" s="137">
        <f t="shared" ref="V323:V330" si="51">U323*7523</f>
        <v>4566461</v>
      </c>
      <c r="W323" s="137"/>
      <c r="X323" s="137"/>
      <c r="Y323" s="137"/>
      <c r="Z323" s="137"/>
      <c r="AA323" s="137"/>
      <c r="AB323" s="137"/>
      <c r="AC323" s="137"/>
      <c r="AD323" s="137"/>
      <c r="AE323" s="137"/>
      <c r="AF323" s="137"/>
      <c r="AG323" s="337">
        <v>2025</v>
      </c>
      <c r="AH323" s="166"/>
      <c r="AI323" s="166"/>
      <c r="AJ323" s="134">
        <f t="shared" si="44"/>
        <v>294</v>
      </c>
      <c r="AK323" s="35" t="s">
        <v>153</v>
      </c>
      <c r="AL323" s="134" t="str">
        <f t="shared" si="45"/>
        <v>294.</v>
      </c>
      <c r="AM323" s="140"/>
      <c r="AN323" s="35"/>
      <c r="AO323" s="193"/>
    </row>
    <row r="324" spans="1:41" ht="22.5" hidden="1" customHeight="1" x14ac:dyDescent="0.25">
      <c r="A324" s="68" t="s">
        <v>3478</v>
      </c>
      <c r="B324" s="25">
        <v>871</v>
      </c>
      <c r="C324" s="36" t="s">
        <v>2716</v>
      </c>
      <c r="D324" s="25">
        <v>1974</v>
      </c>
      <c r="E324" s="68" t="s">
        <v>2932</v>
      </c>
      <c r="F324" s="68" t="s">
        <v>2934</v>
      </c>
      <c r="G324" s="25">
        <v>2</v>
      </c>
      <c r="H324" s="25">
        <v>2</v>
      </c>
      <c r="I324" s="335">
        <v>734.2</v>
      </c>
      <c r="J324" s="335">
        <v>734.2</v>
      </c>
      <c r="K324" s="335">
        <v>478.9</v>
      </c>
      <c r="L324" s="12">
        <v>38</v>
      </c>
      <c r="M324" s="250">
        <f t="shared" si="49"/>
        <v>4626645</v>
      </c>
      <c r="N324" s="250"/>
      <c r="O324" s="250"/>
      <c r="P324" s="250"/>
      <c r="Q324" s="137">
        <f t="shared" si="50"/>
        <v>4626645</v>
      </c>
      <c r="R324" s="259"/>
      <c r="S324" s="260"/>
      <c r="T324" s="259"/>
      <c r="U324" s="259">
        <v>615</v>
      </c>
      <c r="V324" s="259">
        <f t="shared" si="51"/>
        <v>4626645</v>
      </c>
      <c r="W324" s="259"/>
      <c r="X324" s="259"/>
      <c r="Y324" s="259"/>
      <c r="Z324" s="259"/>
      <c r="AA324" s="259"/>
      <c r="AB324" s="259"/>
      <c r="AC324" s="137"/>
      <c r="AD324" s="137"/>
      <c r="AE324" s="259"/>
      <c r="AF324" s="259"/>
      <c r="AG324" s="337">
        <v>2025</v>
      </c>
      <c r="AH324" s="166"/>
      <c r="AI324" s="166"/>
      <c r="AJ324" s="134">
        <f t="shared" si="44"/>
        <v>295</v>
      </c>
      <c r="AK324" s="35" t="s">
        <v>153</v>
      </c>
      <c r="AL324" s="134" t="str">
        <f t="shared" si="45"/>
        <v>295.</v>
      </c>
      <c r="AM324" s="140"/>
      <c r="AN324" s="35"/>
      <c r="AO324" s="193"/>
    </row>
    <row r="325" spans="1:41" ht="22.5" hidden="1" customHeight="1" x14ac:dyDescent="0.25">
      <c r="A325" s="68" t="s">
        <v>3479</v>
      </c>
      <c r="B325" s="25">
        <v>874</v>
      </c>
      <c r="C325" s="36" t="s">
        <v>2717</v>
      </c>
      <c r="D325" s="25">
        <v>1974</v>
      </c>
      <c r="E325" s="108" t="s">
        <v>2932</v>
      </c>
      <c r="F325" s="68" t="s">
        <v>2934</v>
      </c>
      <c r="G325" s="25">
        <v>2</v>
      </c>
      <c r="H325" s="25">
        <v>2</v>
      </c>
      <c r="I325" s="137">
        <v>731.3</v>
      </c>
      <c r="J325" s="137">
        <v>710.72</v>
      </c>
      <c r="K325" s="137">
        <v>487.5</v>
      </c>
      <c r="L325" s="30">
        <v>36</v>
      </c>
      <c r="M325" s="250">
        <f t="shared" si="49"/>
        <v>3264982</v>
      </c>
      <c r="N325" s="250"/>
      <c r="O325" s="250"/>
      <c r="P325" s="250"/>
      <c r="Q325" s="137">
        <f t="shared" si="50"/>
        <v>3264982</v>
      </c>
      <c r="R325" s="250"/>
      <c r="S325" s="255"/>
      <c r="T325" s="250"/>
      <c r="U325" s="250">
        <v>434</v>
      </c>
      <c r="V325" s="250">
        <f t="shared" si="51"/>
        <v>3264982</v>
      </c>
      <c r="W325" s="250"/>
      <c r="X325" s="250"/>
      <c r="Y325" s="250"/>
      <c r="Z325" s="250"/>
      <c r="AA325" s="250"/>
      <c r="AB325" s="250"/>
      <c r="AC325" s="259"/>
      <c r="AD325" s="259"/>
      <c r="AE325" s="250"/>
      <c r="AF325" s="250"/>
      <c r="AG325" s="337">
        <v>2025</v>
      </c>
      <c r="AH325" s="166"/>
      <c r="AI325" s="166"/>
      <c r="AJ325" s="134">
        <f t="shared" si="44"/>
        <v>296</v>
      </c>
      <c r="AK325" s="35" t="s">
        <v>153</v>
      </c>
      <c r="AL325" s="134" t="str">
        <f t="shared" si="45"/>
        <v>296.</v>
      </c>
      <c r="AM325" s="140"/>
      <c r="AN325" s="296"/>
      <c r="AO325" s="193"/>
    </row>
    <row r="326" spans="1:41" ht="22.5" hidden="1" customHeight="1" x14ac:dyDescent="0.25">
      <c r="A326" s="68" t="s">
        <v>3480</v>
      </c>
      <c r="B326" s="25">
        <v>875</v>
      </c>
      <c r="C326" s="36" t="s">
        <v>2718</v>
      </c>
      <c r="D326" s="25">
        <v>1974</v>
      </c>
      <c r="E326" s="108" t="s">
        <v>2932</v>
      </c>
      <c r="F326" s="68" t="s">
        <v>2934</v>
      </c>
      <c r="G326" s="25">
        <v>2</v>
      </c>
      <c r="H326" s="25">
        <v>1</v>
      </c>
      <c r="I326" s="137">
        <v>773.7</v>
      </c>
      <c r="J326" s="137">
        <v>773.7</v>
      </c>
      <c r="K326" s="137">
        <v>472.6</v>
      </c>
      <c r="L326" s="30">
        <v>37</v>
      </c>
      <c r="M326" s="250">
        <f t="shared" si="49"/>
        <v>4423524</v>
      </c>
      <c r="N326" s="250"/>
      <c r="O326" s="250"/>
      <c r="P326" s="250"/>
      <c r="Q326" s="137">
        <f t="shared" si="50"/>
        <v>4423524</v>
      </c>
      <c r="R326" s="250"/>
      <c r="S326" s="255"/>
      <c r="T326" s="250"/>
      <c r="U326" s="250">
        <v>588</v>
      </c>
      <c r="V326" s="250">
        <f t="shared" si="51"/>
        <v>4423524</v>
      </c>
      <c r="W326" s="250"/>
      <c r="X326" s="250"/>
      <c r="Y326" s="250"/>
      <c r="Z326" s="250"/>
      <c r="AA326" s="250"/>
      <c r="AB326" s="250"/>
      <c r="AC326" s="259"/>
      <c r="AD326" s="259"/>
      <c r="AE326" s="250"/>
      <c r="AF326" s="250"/>
      <c r="AG326" s="337">
        <v>2025</v>
      </c>
      <c r="AH326" s="166"/>
      <c r="AI326" s="166"/>
      <c r="AJ326" s="134">
        <f t="shared" si="44"/>
        <v>297</v>
      </c>
      <c r="AK326" s="35" t="s">
        <v>153</v>
      </c>
      <c r="AL326" s="134" t="str">
        <f t="shared" si="45"/>
        <v>297.</v>
      </c>
      <c r="AM326" s="140"/>
      <c r="AN326" s="296"/>
      <c r="AO326" s="193"/>
    </row>
    <row r="327" spans="1:41" ht="22.5" hidden="1" customHeight="1" x14ac:dyDescent="0.25">
      <c r="A327" s="68" t="s">
        <v>3481</v>
      </c>
      <c r="B327" s="25">
        <v>71</v>
      </c>
      <c r="C327" s="36" t="s">
        <v>2719</v>
      </c>
      <c r="D327" s="25">
        <v>1975</v>
      </c>
      <c r="E327" s="68" t="s">
        <v>2932</v>
      </c>
      <c r="F327" s="68" t="s">
        <v>2934</v>
      </c>
      <c r="G327" s="25">
        <v>2</v>
      </c>
      <c r="H327" s="25">
        <v>2</v>
      </c>
      <c r="I327" s="335">
        <v>707.8</v>
      </c>
      <c r="J327" s="335">
        <v>467.5</v>
      </c>
      <c r="K327" s="335">
        <v>467.5</v>
      </c>
      <c r="L327" s="12">
        <v>31</v>
      </c>
      <c r="M327" s="250">
        <f t="shared" si="49"/>
        <v>4483708</v>
      </c>
      <c r="N327" s="250"/>
      <c r="O327" s="250"/>
      <c r="P327" s="250"/>
      <c r="Q327" s="137">
        <f t="shared" si="50"/>
        <v>4483708</v>
      </c>
      <c r="R327" s="259"/>
      <c r="S327" s="260"/>
      <c r="T327" s="259"/>
      <c r="U327" s="259">
        <v>596</v>
      </c>
      <c r="V327" s="259">
        <f t="shared" si="51"/>
        <v>4483708</v>
      </c>
      <c r="W327" s="259"/>
      <c r="X327" s="259"/>
      <c r="Y327" s="259"/>
      <c r="Z327" s="259"/>
      <c r="AA327" s="259"/>
      <c r="AB327" s="259"/>
      <c r="AC327" s="137"/>
      <c r="AD327" s="137"/>
      <c r="AE327" s="259"/>
      <c r="AF327" s="259"/>
      <c r="AG327" s="337">
        <v>2025</v>
      </c>
      <c r="AH327" s="166"/>
      <c r="AI327" s="166"/>
      <c r="AJ327" s="134">
        <f t="shared" si="44"/>
        <v>298</v>
      </c>
      <c r="AK327" s="35" t="s">
        <v>153</v>
      </c>
      <c r="AL327" s="134" t="str">
        <f t="shared" si="45"/>
        <v>298.</v>
      </c>
      <c r="AM327" s="140"/>
      <c r="AN327" s="35"/>
      <c r="AO327" s="193"/>
    </row>
    <row r="328" spans="1:41" ht="22.5" hidden="1" customHeight="1" x14ac:dyDescent="0.25">
      <c r="A328" s="68" t="s">
        <v>3482</v>
      </c>
      <c r="B328" s="25">
        <v>96</v>
      </c>
      <c r="C328" s="36" t="s">
        <v>2720</v>
      </c>
      <c r="D328" s="25">
        <v>1975</v>
      </c>
      <c r="E328" s="108" t="s">
        <v>2932</v>
      </c>
      <c r="F328" s="68" t="s">
        <v>2934</v>
      </c>
      <c r="G328" s="25">
        <v>2</v>
      </c>
      <c r="H328" s="25">
        <v>2</v>
      </c>
      <c r="I328" s="256">
        <v>746</v>
      </c>
      <c r="J328" s="256">
        <v>432.9</v>
      </c>
      <c r="K328" s="256">
        <v>432.9</v>
      </c>
      <c r="L328" s="257">
        <v>30</v>
      </c>
      <c r="M328" s="250">
        <f t="shared" si="49"/>
        <v>6734589.6000000006</v>
      </c>
      <c r="N328" s="250"/>
      <c r="O328" s="250"/>
      <c r="P328" s="250"/>
      <c r="Q328" s="137">
        <f t="shared" si="50"/>
        <v>6734589.6000000006</v>
      </c>
      <c r="R328" s="259"/>
      <c r="S328" s="260"/>
      <c r="T328" s="259"/>
      <c r="U328" s="259">
        <v>895.2</v>
      </c>
      <c r="V328" s="259">
        <f t="shared" si="51"/>
        <v>6734589.6000000006</v>
      </c>
      <c r="W328" s="259"/>
      <c r="X328" s="259"/>
      <c r="Y328" s="259"/>
      <c r="Z328" s="259"/>
      <c r="AA328" s="259"/>
      <c r="AB328" s="259"/>
      <c r="AC328" s="137"/>
      <c r="AD328" s="137"/>
      <c r="AE328" s="259"/>
      <c r="AF328" s="259"/>
      <c r="AG328" s="337">
        <v>2025</v>
      </c>
      <c r="AH328" s="166"/>
      <c r="AI328" s="166"/>
      <c r="AJ328" s="134">
        <f t="shared" si="44"/>
        <v>299</v>
      </c>
      <c r="AK328" s="35" t="s">
        <v>153</v>
      </c>
      <c r="AL328" s="134" t="str">
        <f t="shared" si="45"/>
        <v>299.</v>
      </c>
      <c r="AM328" s="140"/>
      <c r="AN328" s="35"/>
      <c r="AO328" s="193"/>
    </row>
    <row r="329" spans="1:41" ht="22.5" hidden="1" customHeight="1" x14ac:dyDescent="0.25">
      <c r="A329" s="68" t="s">
        <v>3483</v>
      </c>
      <c r="B329" s="25">
        <v>261</v>
      </c>
      <c r="C329" s="36" t="s">
        <v>1665</v>
      </c>
      <c r="D329" s="25">
        <v>1967</v>
      </c>
      <c r="E329" s="68" t="s">
        <v>2932</v>
      </c>
      <c r="F329" s="68" t="s">
        <v>2935</v>
      </c>
      <c r="G329" s="25">
        <v>2</v>
      </c>
      <c r="H329" s="25">
        <v>1</v>
      </c>
      <c r="I329" s="250">
        <v>336.2</v>
      </c>
      <c r="J329" s="250">
        <v>215.9</v>
      </c>
      <c r="K329" s="250">
        <v>215.9</v>
      </c>
      <c r="L329" s="12">
        <v>19</v>
      </c>
      <c r="M329" s="250">
        <f>R329+T329+V329+X329+Z329+AB329+AE329+AF329</f>
        <v>1930401.8000000003</v>
      </c>
      <c r="N329" s="250"/>
      <c r="O329" s="250"/>
      <c r="P329" s="250"/>
      <c r="Q329" s="137">
        <f>M329</f>
        <v>1930401.8000000003</v>
      </c>
      <c r="R329" s="259"/>
      <c r="S329" s="260"/>
      <c r="T329" s="259"/>
      <c r="U329" s="259">
        <v>256.60000000000002</v>
      </c>
      <c r="V329" s="259">
        <f t="shared" si="51"/>
        <v>1930401.8000000003</v>
      </c>
      <c r="W329" s="259"/>
      <c r="X329" s="259"/>
      <c r="Y329" s="259"/>
      <c r="Z329" s="259"/>
      <c r="AA329" s="259"/>
      <c r="AB329" s="259"/>
      <c r="AC329" s="137"/>
      <c r="AD329" s="137"/>
      <c r="AE329" s="259"/>
      <c r="AF329" s="259"/>
      <c r="AG329" s="337">
        <v>2025</v>
      </c>
      <c r="AH329" s="166"/>
      <c r="AI329" s="166"/>
      <c r="AJ329" s="134">
        <f t="shared" si="44"/>
        <v>300</v>
      </c>
      <c r="AK329" s="35" t="s">
        <v>153</v>
      </c>
      <c r="AL329" s="134" t="str">
        <f t="shared" si="45"/>
        <v>300.</v>
      </c>
      <c r="AM329" s="140"/>
      <c r="AN329" s="35"/>
      <c r="AO329" s="193"/>
    </row>
    <row r="330" spans="1:41" ht="22.5" hidden="1" customHeight="1" x14ac:dyDescent="0.25">
      <c r="A330" s="68" t="s">
        <v>3484</v>
      </c>
      <c r="B330" s="25">
        <v>132</v>
      </c>
      <c r="C330" s="36" t="s">
        <v>2722</v>
      </c>
      <c r="D330" s="25">
        <v>1975</v>
      </c>
      <c r="E330" s="68" t="s">
        <v>2932</v>
      </c>
      <c r="F330" s="68" t="s">
        <v>2935</v>
      </c>
      <c r="G330" s="25">
        <v>2</v>
      </c>
      <c r="H330" s="25">
        <v>3</v>
      </c>
      <c r="I330" s="335">
        <v>869.5</v>
      </c>
      <c r="J330" s="335">
        <v>541.4</v>
      </c>
      <c r="K330" s="335">
        <v>541.4</v>
      </c>
      <c r="L330" s="12">
        <v>20</v>
      </c>
      <c r="M330" s="250">
        <f t="shared" ref="M330:M393" si="52">R330+T330+V330+X330+Z330+AB330+AE330+AF330</f>
        <v>2933970</v>
      </c>
      <c r="N330" s="250"/>
      <c r="O330" s="250"/>
      <c r="P330" s="250"/>
      <c r="Q330" s="137">
        <f t="shared" ref="Q330:Q393" si="53">M330</f>
        <v>2933970</v>
      </c>
      <c r="R330" s="259"/>
      <c r="S330" s="260"/>
      <c r="T330" s="259"/>
      <c r="U330" s="259">
        <v>390</v>
      </c>
      <c r="V330" s="259">
        <f t="shared" si="51"/>
        <v>2933970</v>
      </c>
      <c r="W330" s="259"/>
      <c r="X330" s="259"/>
      <c r="Y330" s="259"/>
      <c r="Z330" s="259"/>
      <c r="AA330" s="259"/>
      <c r="AB330" s="259"/>
      <c r="AC330" s="137"/>
      <c r="AD330" s="137"/>
      <c r="AE330" s="259"/>
      <c r="AF330" s="259"/>
      <c r="AG330" s="337">
        <v>2025</v>
      </c>
      <c r="AH330" s="166"/>
      <c r="AI330" s="166"/>
      <c r="AJ330" s="134">
        <f t="shared" si="44"/>
        <v>301</v>
      </c>
      <c r="AK330" s="35" t="s">
        <v>153</v>
      </c>
      <c r="AL330" s="134" t="str">
        <f t="shared" si="45"/>
        <v>301.</v>
      </c>
      <c r="AM330" s="140"/>
      <c r="AN330" s="35"/>
      <c r="AO330" s="193"/>
    </row>
    <row r="331" spans="1:41" ht="21" hidden="1" customHeight="1" x14ac:dyDescent="0.25">
      <c r="A331" s="68" t="s">
        <v>3485</v>
      </c>
      <c r="B331" s="25">
        <v>252</v>
      </c>
      <c r="C331" s="36" t="s">
        <v>2723</v>
      </c>
      <c r="D331" s="25">
        <v>1975</v>
      </c>
      <c r="E331" s="68" t="s">
        <v>2932</v>
      </c>
      <c r="F331" s="68" t="s">
        <v>2934</v>
      </c>
      <c r="G331" s="25">
        <v>2</v>
      </c>
      <c r="H331" s="25">
        <v>2</v>
      </c>
      <c r="I331" s="335">
        <v>724.4</v>
      </c>
      <c r="J331" s="335">
        <v>481.8</v>
      </c>
      <c r="K331" s="335">
        <v>481.8</v>
      </c>
      <c r="L331" s="12">
        <v>30</v>
      </c>
      <c r="M331" s="250">
        <f t="shared" si="52"/>
        <v>228640</v>
      </c>
      <c r="N331" s="250"/>
      <c r="O331" s="250"/>
      <c r="P331" s="250"/>
      <c r="Q331" s="137">
        <f t="shared" si="53"/>
        <v>228640</v>
      </c>
      <c r="R331" s="250">
        <v>228640</v>
      </c>
      <c r="S331" s="255"/>
      <c r="T331" s="250"/>
      <c r="U331" s="250"/>
      <c r="V331" s="250"/>
      <c r="W331" s="250"/>
      <c r="X331" s="250"/>
      <c r="Y331" s="250"/>
      <c r="Z331" s="250"/>
      <c r="AA331" s="250"/>
      <c r="AB331" s="250"/>
      <c r="AC331" s="259"/>
      <c r="AD331" s="259"/>
      <c r="AE331" s="250"/>
      <c r="AF331" s="250"/>
      <c r="AG331" s="337">
        <v>2025</v>
      </c>
      <c r="AH331" s="166" t="s">
        <v>3048</v>
      </c>
      <c r="AI331" s="166"/>
      <c r="AJ331" s="134">
        <f t="shared" si="44"/>
        <v>302</v>
      </c>
      <c r="AK331" s="35" t="s">
        <v>153</v>
      </c>
      <c r="AL331" s="134" t="str">
        <f t="shared" si="45"/>
        <v>302.</v>
      </c>
      <c r="AM331" s="140"/>
      <c r="AN331" s="296"/>
      <c r="AO331" s="193"/>
    </row>
    <row r="332" spans="1:41" ht="22.5" hidden="1" customHeight="1" x14ac:dyDescent="0.25">
      <c r="A332" s="68" t="s">
        <v>3486</v>
      </c>
      <c r="B332" s="25">
        <v>333</v>
      </c>
      <c r="C332" s="36" t="s">
        <v>2724</v>
      </c>
      <c r="D332" s="25">
        <v>1975</v>
      </c>
      <c r="E332" s="68" t="s">
        <v>2932</v>
      </c>
      <c r="F332" s="68" t="s">
        <v>2934</v>
      </c>
      <c r="G332" s="25">
        <v>5</v>
      </c>
      <c r="H332" s="25">
        <v>4</v>
      </c>
      <c r="I332" s="335">
        <v>5364.19</v>
      </c>
      <c r="J332" s="335">
        <v>3481.87</v>
      </c>
      <c r="K332" s="335">
        <v>2879.19</v>
      </c>
      <c r="L332" s="12">
        <v>101</v>
      </c>
      <c r="M332" s="250">
        <f t="shared" si="52"/>
        <v>4472280</v>
      </c>
      <c r="N332" s="250"/>
      <c r="O332" s="250"/>
      <c r="P332" s="250"/>
      <c r="Q332" s="137">
        <f t="shared" si="53"/>
        <v>4472280</v>
      </c>
      <c r="R332" s="137">
        <f>1548360+2923920</f>
        <v>4472280</v>
      </c>
      <c r="S332" s="30"/>
      <c r="T332" s="137"/>
      <c r="U332" s="137"/>
      <c r="V332" s="137"/>
      <c r="W332" s="137"/>
      <c r="X332" s="137"/>
      <c r="Y332" s="137"/>
      <c r="Z332" s="137"/>
      <c r="AA332" s="137"/>
      <c r="AB332" s="137"/>
      <c r="AC332" s="137"/>
      <c r="AD332" s="137"/>
      <c r="AE332" s="137"/>
      <c r="AF332" s="137"/>
      <c r="AG332" s="337">
        <v>2025</v>
      </c>
      <c r="AH332" s="166" t="s">
        <v>3061</v>
      </c>
      <c r="AI332" s="166"/>
      <c r="AJ332" s="134">
        <f t="shared" si="44"/>
        <v>303</v>
      </c>
      <c r="AK332" s="35" t="s">
        <v>153</v>
      </c>
      <c r="AL332" s="134" t="str">
        <f t="shared" si="45"/>
        <v>303.</v>
      </c>
      <c r="AM332" s="140"/>
      <c r="AN332" s="35"/>
      <c r="AO332" s="193"/>
    </row>
    <row r="333" spans="1:41" ht="22.5" hidden="1" customHeight="1" x14ac:dyDescent="0.25">
      <c r="A333" s="68" t="s">
        <v>3487</v>
      </c>
      <c r="B333" s="25">
        <v>334</v>
      </c>
      <c r="C333" s="36" t="s">
        <v>2725</v>
      </c>
      <c r="D333" s="25">
        <v>1975</v>
      </c>
      <c r="E333" s="68" t="s">
        <v>2932</v>
      </c>
      <c r="F333" s="68" t="s">
        <v>2934</v>
      </c>
      <c r="G333" s="25">
        <v>5</v>
      </c>
      <c r="H333" s="25">
        <v>8</v>
      </c>
      <c r="I333" s="335">
        <v>6597.26</v>
      </c>
      <c r="J333" s="335">
        <v>4298.88</v>
      </c>
      <c r="K333" s="335">
        <v>4022.58</v>
      </c>
      <c r="L333" s="12">
        <v>194</v>
      </c>
      <c r="M333" s="250">
        <f t="shared" si="52"/>
        <v>6391694</v>
      </c>
      <c r="N333" s="250"/>
      <c r="O333" s="250"/>
      <c r="P333" s="250"/>
      <c r="Q333" s="137">
        <f t="shared" si="53"/>
        <v>6391694</v>
      </c>
      <c r="R333" s="250"/>
      <c r="S333" s="255"/>
      <c r="T333" s="250"/>
      <c r="U333" s="250">
        <v>1802</v>
      </c>
      <c r="V333" s="250">
        <f t="shared" ref="V333" si="54">U333*3547</f>
        <v>6391694</v>
      </c>
      <c r="W333" s="250"/>
      <c r="X333" s="250"/>
      <c r="Y333" s="250"/>
      <c r="Z333" s="250"/>
      <c r="AA333" s="250"/>
      <c r="AB333" s="250"/>
      <c r="AC333" s="259"/>
      <c r="AD333" s="259"/>
      <c r="AE333" s="250"/>
      <c r="AF333" s="250"/>
      <c r="AG333" s="337">
        <v>2025</v>
      </c>
      <c r="AH333" s="166"/>
      <c r="AI333" s="166"/>
      <c r="AJ333" s="134">
        <f t="shared" si="44"/>
        <v>304</v>
      </c>
      <c r="AK333" s="35" t="s">
        <v>153</v>
      </c>
      <c r="AL333" s="134" t="str">
        <f t="shared" si="45"/>
        <v>304.</v>
      </c>
      <c r="AM333" s="140"/>
      <c r="AN333" s="296"/>
      <c r="AO333" s="193"/>
    </row>
    <row r="334" spans="1:41" ht="22.5" hidden="1" customHeight="1" x14ac:dyDescent="0.25">
      <c r="A334" s="68" t="s">
        <v>3488</v>
      </c>
      <c r="B334" s="25">
        <v>375</v>
      </c>
      <c r="C334" s="36" t="s">
        <v>2726</v>
      </c>
      <c r="D334" s="25">
        <v>1975</v>
      </c>
      <c r="E334" s="68" t="s">
        <v>2932</v>
      </c>
      <c r="F334" s="68" t="s">
        <v>2934</v>
      </c>
      <c r="G334" s="25">
        <v>5</v>
      </c>
      <c r="H334" s="25">
        <v>6</v>
      </c>
      <c r="I334" s="335">
        <v>6059</v>
      </c>
      <c r="J334" s="335">
        <v>4549.3999999999996</v>
      </c>
      <c r="K334" s="335">
        <v>4471</v>
      </c>
      <c r="L334" s="12">
        <v>160</v>
      </c>
      <c r="M334" s="250">
        <f t="shared" si="52"/>
        <v>4467100</v>
      </c>
      <c r="N334" s="250"/>
      <c r="O334" s="250"/>
      <c r="P334" s="250"/>
      <c r="Q334" s="137">
        <f t="shared" si="53"/>
        <v>4467100</v>
      </c>
      <c r="R334" s="259">
        <v>4467100</v>
      </c>
      <c r="S334" s="260"/>
      <c r="T334" s="259"/>
      <c r="U334" s="259"/>
      <c r="V334" s="259"/>
      <c r="W334" s="259"/>
      <c r="X334" s="259"/>
      <c r="Y334" s="259"/>
      <c r="Z334" s="259"/>
      <c r="AA334" s="259"/>
      <c r="AB334" s="259"/>
      <c r="AC334" s="137"/>
      <c r="AD334" s="137"/>
      <c r="AE334" s="259"/>
      <c r="AF334" s="259"/>
      <c r="AG334" s="337">
        <v>2025</v>
      </c>
      <c r="AH334" s="166" t="s">
        <v>3050</v>
      </c>
      <c r="AI334" s="166"/>
      <c r="AJ334" s="134">
        <f t="shared" si="44"/>
        <v>305</v>
      </c>
      <c r="AK334" s="35" t="s">
        <v>153</v>
      </c>
      <c r="AL334" s="134" t="str">
        <f t="shared" si="45"/>
        <v>305.</v>
      </c>
      <c r="AM334" s="140"/>
      <c r="AN334" s="35"/>
      <c r="AO334" s="193"/>
    </row>
    <row r="335" spans="1:41" ht="22.5" hidden="1" customHeight="1" x14ac:dyDescent="0.25">
      <c r="A335" s="68" t="s">
        <v>3489</v>
      </c>
      <c r="B335" s="25">
        <v>547</v>
      </c>
      <c r="C335" s="36" t="s">
        <v>2727</v>
      </c>
      <c r="D335" s="25">
        <v>1975</v>
      </c>
      <c r="E335" s="108" t="s">
        <v>2932</v>
      </c>
      <c r="F335" s="68" t="s">
        <v>2934</v>
      </c>
      <c r="G335" s="25">
        <v>5</v>
      </c>
      <c r="H335" s="25">
        <v>6</v>
      </c>
      <c r="I335" s="137">
        <v>3940.19</v>
      </c>
      <c r="J335" s="137">
        <v>3550.19</v>
      </c>
      <c r="K335" s="137">
        <v>3550.19</v>
      </c>
      <c r="L335" s="30">
        <v>136</v>
      </c>
      <c r="M335" s="250">
        <f t="shared" si="52"/>
        <v>2599040</v>
      </c>
      <c r="N335" s="250"/>
      <c r="O335" s="250"/>
      <c r="P335" s="250"/>
      <c r="Q335" s="137">
        <f t="shared" si="53"/>
        <v>2599040</v>
      </c>
      <c r="R335" s="259">
        <v>2599040</v>
      </c>
      <c r="S335" s="260"/>
      <c r="T335" s="259"/>
      <c r="U335" s="259"/>
      <c r="V335" s="259"/>
      <c r="W335" s="259"/>
      <c r="X335" s="259"/>
      <c r="Y335" s="259"/>
      <c r="Z335" s="259"/>
      <c r="AA335" s="259"/>
      <c r="AB335" s="259"/>
      <c r="AC335" s="137"/>
      <c r="AD335" s="137"/>
      <c r="AE335" s="259"/>
      <c r="AF335" s="259"/>
      <c r="AG335" s="337">
        <v>2025</v>
      </c>
      <c r="AH335" s="166" t="s">
        <v>3050</v>
      </c>
      <c r="AI335" s="166"/>
      <c r="AJ335" s="134">
        <f t="shared" si="44"/>
        <v>306</v>
      </c>
      <c r="AK335" s="35" t="s">
        <v>153</v>
      </c>
      <c r="AL335" s="134" t="str">
        <f t="shared" si="45"/>
        <v>306.</v>
      </c>
      <c r="AM335" s="140"/>
      <c r="AN335" s="35"/>
      <c r="AO335" s="193"/>
    </row>
    <row r="336" spans="1:41" ht="22.5" hidden="1" customHeight="1" x14ac:dyDescent="0.25">
      <c r="A336" s="68" t="s">
        <v>3490</v>
      </c>
      <c r="B336" s="25">
        <v>699</v>
      </c>
      <c r="C336" s="36" t="s">
        <v>2728</v>
      </c>
      <c r="D336" s="25">
        <v>1977</v>
      </c>
      <c r="E336" s="68" t="s">
        <v>2932</v>
      </c>
      <c r="F336" s="68" t="s">
        <v>2934</v>
      </c>
      <c r="G336" s="25">
        <v>5</v>
      </c>
      <c r="H336" s="25">
        <v>2</v>
      </c>
      <c r="I336" s="335">
        <v>1808.98</v>
      </c>
      <c r="J336" s="335">
        <v>1204.57</v>
      </c>
      <c r="K336" s="335">
        <v>1204.57</v>
      </c>
      <c r="L336" s="12">
        <v>79</v>
      </c>
      <c r="M336" s="137">
        <f t="shared" si="52"/>
        <v>2568028</v>
      </c>
      <c r="N336" s="137"/>
      <c r="O336" s="137"/>
      <c r="P336" s="137"/>
      <c r="Q336" s="137">
        <f t="shared" si="53"/>
        <v>2568028</v>
      </c>
      <c r="R336" s="137"/>
      <c r="S336" s="30"/>
      <c r="T336" s="137"/>
      <c r="U336" s="137">
        <v>724</v>
      </c>
      <c r="V336" s="137">
        <f>U336*3547</f>
        <v>2568028</v>
      </c>
      <c r="W336" s="137"/>
      <c r="X336" s="137"/>
      <c r="Y336" s="137"/>
      <c r="Z336" s="137"/>
      <c r="AA336" s="137"/>
      <c r="AB336" s="137"/>
      <c r="AC336" s="137"/>
      <c r="AD336" s="137"/>
      <c r="AE336" s="137"/>
      <c r="AF336" s="137"/>
      <c r="AG336" s="337">
        <v>2025</v>
      </c>
      <c r="AH336" s="166"/>
      <c r="AI336" s="166"/>
      <c r="AJ336" s="134">
        <f t="shared" si="44"/>
        <v>307</v>
      </c>
      <c r="AK336" s="35" t="s">
        <v>153</v>
      </c>
      <c r="AL336" s="134" t="str">
        <f t="shared" si="45"/>
        <v>307.</v>
      </c>
      <c r="AM336" s="140"/>
      <c r="AN336" s="35"/>
      <c r="AO336" s="193"/>
    </row>
    <row r="337" spans="1:41" ht="22.5" hidden="1" customHeight="1" x14ac:dyDescent="0.25">
      <c r="A337" s="68" t="s">
        <v>3491</v>
      </c>
      <c r="B337" s="25">
        <v>758</v>
      </c>
      <c r="C337" s="36" t="s">
        <v>2729</v>
      </c>
      <c r="D337" s="25">
        <v>1975</v>
      </c>
      <c r="E337" s="68" t="s">
        <v>2932</v>
      </c>
      <c r="F337" s="68" t="s">
        <v>2934</v>
      </c>
      <c r="G337" s="25">
        <v>5</v>
      </c>
      <c r="H337" s="25">
        <v>14</v>
      </c>
      <c r="I337" s="335">
        <v>14845.8</v>
      </c>
      <c r="J337" s="335">
        <v>11233.67</v>
      </c>
      <c r="K337" s="335">
        <v>11062.07</v>
      </c>
      <c r="L337" s="12">
        <v>459</v>
      </c>
      <c r="M337" s="250">
        <f t="shared" si="52"/>
        <v>12002934</v>
      </c>
      <c r="N337" s="250"/>
      <c r="O337" s="250"/>
      <c r="P337" s="250"/>
      <c r="Q337" s="137">
        <f t="shared" si="53"/>
        <v>12002934</v>
      </c>
      <c r="R337" s="137">
        <v>766038</v>
      </c>
      <c r="S337" s="30"/>
      <c r="T337" s="137"/>
      <c r="U337" s="137">
        <v>3168</v>
      </c>
      <c r="V337" s="137">
        <f>U337*3547</f>
        <v>11236896</v>
      </c>
      <c r="W337" s="137"/>
      <c r="X337" s="137"/>
      <c r="Y337" s="137"/>
      <c r="Z337" s="137"/>
      <c r="AA337" s="137"/>
      <c r="AB337" s="137"/>
      <c r="AC337" s="137"/>
      <c r="AD337" s="137"/>
      <c r="AE337" s="137"/>
      <c r="AF337" s="137"/>
      <c r="AG337" s="337">
        <v>2025</v>
      </c>
      <c r="AH337" s="166" t="s">
        <v>3053</v>
      </c>
      <c r="AI337" s="166"/>
      <c r="AJ337" s="134">
        <f t="shared" si="44"/>
        <v>308</v>
      </c>
      <c r="AK337" s="35" t="s">
        <v>153</v>
      </c>
      <c r="AL337" s="134" t="str">
        <f t="shared" si="45"/>
        <v>308.</v>
      </c>
      <c r="AM337" s="140"/>
      <c r="AN337" s="35"/>
      <c r="AO337" s="193"/>
    </row>
    <row r="338" spans="1:41" ht="22.5" hidden="1" customHeight="1" x14ac:dyDescent="0.25">
      <c r="A338" s="68" t="s">
        <v>3492</v>
      </c>
      <c r="B338" s="25">
        <v>868</v>
      </c>
      <c r="C338" s="36" t="s">
        <v>2730</v>
      </c>
      <c r="D338" s="25">
        <v>1975</v>
      </c>
      <c r="E338" s="68" t="s">
        <v>2932</v>
      </c>
      <c r="F338" s="68" t="s">
        <v>2934</v>
      </c>
      <c r="G338" s="25">
        <v>2</v>
      </c>
      <c r="H338" s="25">
        <v>3</v>
      </c>
      <c r="I338" s="250">
        <v>889.6</v>
      </c>
      <c r="J338" s="250">
        <v>889.6</v>
      </c>
      <c r="K338" s="250">
        <v>573.70000000000005</v>
      </c>
      <c r="L338" s="12">
        <v>32</v>
      </c>
      <c r="M338" s="250">
        <f t="shared" si="52"/>
        <v>6255653</v>
      </c>
      <c r="N338" s="250"/>
      <c r="O338" s="250"/>
      <c r="P338" s="250"/>
      <c r="Q338" s="137">
        <f t="shared" si="53"/>
        <v>6255653</v>
      </c>
      <c r="R338" s="259">
        <v>560742</v>
      </c>
      <c r="S338" s="260"/>
      <c r="T338" s="259"/>
      <c r="U338" s="259">
        <v>757</v>
      </c>
      <c r="V338" s="259">
        <f t="shared" ref="V338:V344" si="55">U338*7523</f>
        <v>5694911</v>
      </c>
      <c r="W338" s="259"/>
      <c r="X338" s="259"/>
      <c r="Y338" s="259"/>
      <c r="Z338" s="259"/>
      <c r="AA338" s="259"/>
      <c r="AB338" s="259"/>
      <c r="AC338" s="137"/>
      <c r="AD338" s="137"/>
      <c r="AE338" s="259"/>
      <c r="AF338" s="259"/>
      <c r="AG338" s="337">
        <v>2025</v>
      </c>
      <c r="AH338" s="166" t="s">
        <v>3049</v>
      </c>
      <c r="AI338" s="166"/>
      <c r="AJ338" s="134">
        <f t="shared" si="44"/>
        <v>309</v>
      </c>
      <c r="AK338" s="35" t="s">
        <v>153</v>
      </c>
      <c r="AL338" s="134" t="str">
        <f t="shared" si="45"/>
        <v>309.</v>
      </c>
      <c r="AM338" s="140"/>
      <c r="AN338" s="35"/>
      <c r="AO338" s="193"/>
    </row>
    <row r="339" spans="1:41" ht="22.5" hidden="1" customHeight="1" x14ac:dyDescent="0.25">
      <c r="A339" s="68" t="s">
        <v>3493</v>
      </c>
      <c r="B339" s="25">
        <v>870</v>
      </c>
      <c r="C339" s="36" t="s">
        <v>2731</v>
      </c>
      <c r="D339" s="25">
        <v>1975</v>
      </c>
      <c r="E339" s="108" t="s">
        <v>2932</v>
      </c>
      <c r="F339" s="68" t="s">
        <v>2934</v>
      </c>
      <c r="G339" s="25">
        <v>2</v>
      </c>
      <c r="H339" s="25">
        <v>2</v>
      </c>
      <c r="I339" s="137">
        <v>734.7</v>
      </c>
      <c r="J339" s="137">
        <v>734.7</v>
      </c>
      <c r="K339" s="137">
        <v>485.6</v>
      </c>
      <c r="L339" s="30">
        <v>27</v>
      </c>
      <c r="M339" s="250">
        <f t="shared" si="52"/>
        <v>5008046</v>
      </c>
      <c r="N339" s="250"/>
      <c r="O339" s="250"/>
      <c r="P339" s="250"/>
      <c r="Q339" s="137">
        <f t="shared" si="53"/>
        <v>5008046</v>
      </c>
      <c r="R339" s="259">
        <v>419016</v>
      </c>
      <c r="S339" s="260"/>
      <c r="T339" s="259"/>
      <c r="U339" s="259">
        <v>610</v>
      </c>
      <c r="V339" s="259">
        <f t="shared" si="55"/>
        <v>4589030</v>
      </c>
      <c r="W339" s="259"/>
      <c r="X339" s="259"/>
      <c r="Y339" s="259"/>
      <c r="Z339" s="259"/>
      <c r="AA339" s="259"/>
      <c r="AB339" s="259"/>
      <c r="AC339" s="137"/>
      <c r="AD339" s="137"/>
      <c r="AE339" s="259"/>
      <c r="AF339" s="259"/>
      <c r="AG339" s="337">
        <v>2025</v>
      </c>
      <c r="AH339" s="166" t="s">
        <v>3049</v>
      </c>
      <c r="AI339" s="166"/>
      <c r="AJ339" s="134">
        <f t="shared" si="44"/>
        <v>310</v>
      </c>
      <c r="AK339" s="35" t="s">
        <v>153</v>
      </c>
      <c r="AL339" s="134" t="str">
        <f t="shared" si="45"/>
        <v>310.</v>
      </c>
      <c r="AM339" s="140"/>
      <c r="AN339" s="35"/>
      <c r="AO339" s="193"/>
    </row>
    <row r="340" spans="1:41" ht="22.5" hidden="1" customHeight="1" x14ac:dyDescent="0.25">
      <c r="A340" s="68" t="s">
        <v>3494</v>
      </c>
      <c r="B340" s="25">
        <v>877</v>
      </c>
      <c r="C340" s="36" t="s">
        <v>2732</v>
      </c>
      <c r="D340" s="25">
        <v>1975</v>
      </c>
      <c r="E340" s="68" t="s">
        <v>2932</v>
      </c>
      <c r="F340" s="68" t="s">
        <v>2934</v>
      </c>
      <c r="G340" s="25">
        <v>2</v>
      </c>
      <c r="H340" s="25">
        <v>2</v>
      </c>
      <c r="I340" s="250">
        <v>784.9</v>
      </c>
      <c r="J340" s="250">
        <v>784.9</v>
      </c>
      <c r="K340" s="250">
        <v>472</v>
      </c>
      <c r="L340" s="12">
        <v>28</v>
      </c>
      <c r="M340" s="250">
        <f t="shared" si="52"/>
        <v>4376114</v>
      </c>
      <c r="N340" s="250"/>
      <c r="O340" s="250"/>
      <c r="P340" s="250"/>
      <c r="Q340" s="137">
        <f t="shared" si="53"/>
        <v>4376114</v>
      </c>
      <c r="R340" s="259">
        <v>419016</v>
      </c>
      <c r="S340" s="260"/>
      <c r="T340" s="259"/>
      <c r="U340" s="259">
        <v>526</v>
      </c>
      <c r="V340" s="259">
        <f t="shared" si="55"/>
        <v>3957098</v>
      </c>
      <c r="W340" s="259"/>
      <c r="X340" s="259"/>
      <c r="Y340" s="259"/>
      <c r="Z340" s="259"/>
      <c r="AA340" s="259"/>
      <c r="AB340" s="259"/>
      <c r="AC340" s="137"/>
      <c r="AD340" s="137"/>
      <c r="AE340" s="259"/>
      <c r="AF340" s="259"/>
      <c r="AG340" s="337">
        <v>2025</v>
      </c>
      <c r="AH340" s="166" t="s">
        <v>3049</v>
      </c>
      <c r="AI340" s="166"/>
      <c r="AJ340" s="134">
        <f t="shared" si="44"/>
        <v>311</v>
      </c>
      <c r="AK340" s="35" t="s">
        <v>153</v>
      </c>
      <c r="AL340" s="134" t="str">
        <f t="shared" si="45"/>
        <v>311.</v>
      </c>
      <c r="AM340" s="140"/>
      <c r="AN340" s="35"/>
      <c r="AO340" s="193"/>
    </row>
    <row r="341" spans="1:41" ht="22.5" hidden="1" customHeight="1" x14ac:dyDescent="0.25">
      <c r="A341" s="68" t="s">
        <v>3495</v>
      </c>
      <c r="B341" s="25">
        <v>878</v>
      </c>
      <c r="C341" s="36" t="s">
        <v>2733</v>
      </c>
      <c r="D341" s="25">
        <v>1975</v>
      </c>
      <c r="E341" s="68" t="s">
        <v>2932</v>
      </c>
      <c r="F341" s="68" t="s">
        <v>2934</v>
      </c>
      <c r="G341" s="25">
        <v>2</v>
      </c>
      <c r="H341" s="25">
        <v>2</v>
      </c>
      <c r="I341" s="250">
        <v>740.69</v>
      </c>
      <c r="J341" s="250">
        <v>740.69</v>
      </c>
      <c r="K341" s="250">
        <v>486.22</v>
      </c>
      <c r="L341" s="12">
        <v>35</v>
      </c>
      <c r="M341" s="250">
        <f t="shared" si="52"/>
        <v>4744741</v>
      </c>
      <c r="N341" s="250"/>
      <c r="O341" s="250"/>
      <c r="P341" s="250"/>
      <c r="Q341" s="137">
        <f t="shared" si="53"/>
        <v>4744741</v>
      </c>
      <c r="R341" s="259">
        <v>419016</v>
      </c>
      <c r="S341" s="260"/>
      <c r="T341" s="259"/>
      <c r="U341" s="259">
        <v>575</v>
      </c>
      <c r="V341" s="259">
        <f t="shared" si="55"/>
        <v>4325725</v>
      </c>
      <c r="W341" s="259"/>
      <c r="X341" s="259"/>
      <c r="Y341" s="259"/>
      <c r="Z341" s="259"/>
      <c r="AA341" s="259"/>
      <c r="AB341" s="259"/>
      <c r="AC341" s="137"/>
      <c r="AD341" s="137"/>
      <c r="AE341" s="259"/>
      <c r="AF341" s="259"/>
      <c r="AG341" s="337">
        <v>2025</v>
      </c>
      <c r="AH341" s="166" t="s">
        <v>3049</v>
      </c>
      <c r="AI341" s="166"/>
      <c r="AJ341" s="134">
        <f t="shared" si="44"/>
        <v>312</v>
      </c>
      <c r="AK341" s="35" t="s">
        <v>153</v>
      </c>
      <c r="AL341" s="134" t="str">
        <f t="shared" si="45"/>
        <v>312.</v>
      </c>
      <c r="AM341" s="140"/>
      <c r="AN341" s="35"/>
      <c r="AO341" s="193"/>
    </row>
    <row r="342" spans="1:41" ht="22.5" hidden="1" customHeight="1" x14ac:dyDescent="0.25">
      <c r="A342" s="68" t="s">
        <v>3496</v>
      </c>
      <c r="B342" s="25">
        <v>879</v>
      </c>
      <c r="C342" s="36" t="s">
        <v>2734</v>
      </c>
      <c r="D342" s="25">
        <v>1975</v>
      </c>
      <c r="E342" s="108" t="s">
        <v>2932</v>
      </c>
      <c r="F342" s="68" t="s">
        <v>2934</v>
      </c>
      <c r="G342" s="25">
        <v>2</v>
      </c>
      <c r="H342" s="25">
        <v>2</v>
      </c>
      <c r="I342" s="137">
        <v>748</v>
      </c>
      <c r="J342" s="137">
        <v>748</v>
      </c>
      <c r="K342" s="137">
        <v>490</v>
      </c>
      <c r="L342" s="30">
        <v>30</v>
      </c>
      <c r="M342" s="250">
        <f t="shared" si="52"/>
        <v>4965180</v>
      </c>
      <c r="N342" s="250"/>
      <c r="O342" s="250"/>
      <c r="P342" s="250"/>
      <c r="Q342" s="137">
        <f t="shared" si="53"/>
        <v>4965180</v>
      </c>
      <c r="R342" s="259"/>
      <c r="S342" s="260"/>
      <c r="T342" s="259"/>
      <c r="U342" s="259">
        <v>660</v>
      </c>
      <c r="V342" s="259">
        <f t="shared" si="55"/>
        <v>4965180</v>
      </c>
      <c r="W342" s="259"/>
      <c r="X342" s="259"/>
      <c r="Y342" s="259"/>
      <c r="Z342" s="259"/>
      <c r="AA342" s="259"/>
      <c r="AB342" s="259"/>
      <c r="AC342" s="137"/>
      <c r="AD342" s="137"/>
      <c r="AE342" s="259"/>
      <c r="AF342" s="259"/>
      <c r="AG342" s="337">
        <v>2025</v>
      </c>
      <c r="AH342" s="166"/>
      <c r="AI342" s="166"/>
      <c r="AJ342" s="134">
        <f t="shared" si="44"/>
        <v>313</v>
      </c>
      <c r="AK342" s="35" t="s">
        <v>153</v>
      </c>
      <c r="AL342" s="134" t="str">
        <f t="shared" si="45"/>
        <v>313.</v>
      </c>
      <c r="AM342" s="140"/>
      <c r="AN342" s="35"/>
      <c r="AO342" s="193"/>
    </row>
    <row r="343" spans="1:41" ht="22.5" hidden="1" customHeight="1" x14ac:dyDescent="0.25">
      <c r="A343" s="68" t="s">
        <v>3497</v>
      </c>
      <c r="B343" s="25">
        <v>880</v>
      </c>
      <c r="C343" s="36" t="s">
        <v>2735</v>
      </c>
      <c r="D343" s="25">
        <v>1975</v>
      </c>
      <c r="E343" s="108" t="s">
        <v>2932</v>
      </c>
      <c r="F343" s="68" t="s">
        <v>2934</v>
      </c>
      <c r="G343" s="25">
        <v>2</v>
      </c>
      <c r="H343" s="25">
        <v>2</v>
      </c>
      <c r="I343" s="137">
        <v>784.4</v>
      </c>
      <c r="J343" s="137">
        <v>784.4</v>
      </c>
      <c r="K343" s="137">
        <v>477.4</v>
      </c>
      <c r="L343" s="30">
        <v>38</v>
      </c>
      <c r="M343" s="250">
        <f t="shared" si="52"/>
        <v>4993000</v>
      </c>
      <c r="N343" s="250"/>
      <c r="O343" s="250"/>
      <c r="P343" s="250"/>
      <c r="Q343" s="137">
        <f t="shared" si="53"/>
        <v>4993000</v>
      </c>
      <c r="R343" s="259">
        <v>419016</v>
      </c>
      <c r="S343" s="260"/>
      <c r="T343" s="259"/>
      <c r="U343" s="259">
        <v>608</v>
      </c>
      <c r="V343" s="259">
        <f t="shared" si="55"/>
        <v>4573984</v>
      </c>
      <c r="W343" s="259"/>
      <c r="X343" s="259"/>
      <c r="Y343" s="259"/>
      <c r="Z343" s="259"/>
      <c r="AA343" s="259"/>
      <c r="AB343" s="259"/>
      <c r="AC343" s="137"/>
      <c r="AD343" s="137"/>
      <c r="AE343" s="259"/>
      <c r="AF343" s="259"/>
      <c r="AG343" s="337">
        <v>2025</v>
      </c>
      <c r="AH343" s="166" t="s">
        <v>3049</v>
      </c>
      <c r="AI343" s="166"/>
      <c r="AJ343" s="134">
        <f t="shared" si="44"/>
        <v>314</v>
      </c>
      <c r="AK343" s="35" t="s">
        <v>153</v>
      </c>
      <c r="AL343" s="134" t="str">
        <f t="shared" si="45"/>
        <v>314.</v>
      </c>
      <c r="AM343" s="140"/>
      <c r="AN343" s="35"/>
      <c r="AO343" s="193"/>
    </row>
    <row r="344" spans="1:41" ht="22.5" hidden="1" customHeight="1" x14ac:dyDescent="0.25">
      <c r="A344" s="68" t="s">
        <v>3498</v>
      </c>
      <c r="B344" s="25">
        <v>881</v>
      </c>
      <c r="C344" s="36" t="s">
        <v>2736</v>
      </c>
      <c r="D344" s="25">
        <v>1975</v>
      </c>
      <c r="E344" s="108" t="s">
        <v>2932</v>
      </c>
      <c r="F344" s="68" t="s">
        <v>2934</v>
      </c>
      <c r="G344" s="25">
        <v>2</v>
      </c>
      <c r="H344" s="25">
        <v>2</v>
      </c>
      <c r="I344" s="137">
        <v>801.8</v>
      </c>
      <c r="J344" s="137">
        <v>801.8</v>
      </c>
      <c r="K344" s="137">
        <v>464.6</v>
      </c>
      <c r="L344" s="30">
        <v>27</v>
      </c>
      <c r="M344" s="137">
        <f t="shared" si="52"/>
        <v>3957098</v>
      </c>
      <c r="N344" s="137"/>
      <c r="O344" s="137"/>
      <c r="P344" s="137"/>
      <c r="Q344" s="137">
        <f t="shared" si="53"/>
        <v>3957098</v>
      </c>
      <c r="R344" s="137"/>
      <c r="S344" s="30"/>
      <c r="T344" s="137"/>
      <c r="U344" s="137">
        <v>526</v>
      </c>
      <c r="V344" s="137">
        <f t="shared" si="55"/>
        <v>3957098</v>
      </c>
      <c r="W344" s="137"/>
      <c r="X344" s="137"/>
      <c r="Y344" s="137"/>
      <c r="Z344" s="137"/>
      <c r="AA344" s="137"/>
      <c r="AB344" s="137"/>
      <c r="AC344" s="137"/>
      <c r="AD344" s="137"/>
      <c r="AE344" s="137"/>
      <c r="AF344" s="137"/>
      <c r="AG344" s="337">
        <v>2025</v>
      </c>
      <c r="AH344" s="166"/>
      <c r="AI344" s="166"/>
      <c r="AJ344" s="134">
        <f t="shared" si="44"/>
        <v>315</v>
      </c>
      <c r="AK344" s="35" t="s">
        <v>153</v>
      </c>
      <c r="AL344" s="134" t="str">
        <f t="shared" si="45"/>
        <v>315.</v>
      </c>
      <c r="AM344" s="140"/>
      <c r="AN344" s="35"/>
      <c r="AO344" s="193"/>
    </row>
    <row r="345" spans="1:41" ht="22.5" hidden="1" customHeight="1" x14ac:dyDescent="0.25">
      <c r="A345" s="68" t="s">
        <v>3499</v>
      </c>
      <c r="B345" s="25">
        <v>115</v>
      </c>
      <c r="C345" s="36" t="s">
        <v>2737</v>
      </c>
      <c r="D345" s="25">
        <v>1976</v>
      </c>
      <c r="E345" s="68" t="s">
        <v>2932</v>
      </c>
      <c r="F345" s="68" t="s">
        <v>2934</v>
      </c>
      <c r="G345" s="25">
        <v>2</v>
      </c>
      <c r="H345" s="25">
        <v>2</v>
      </c>
      <c r="I345" s="335">
        <v>952.9</v>
      </c>
      <c r="J345" s="335">
        <v>467.3</v>
      </c>
      <c r="K345" s="335">
        <v>467.3</v>
      </c>
      <c r="L345" s="12">
        <v>30</v>
      </c>
      <c r="M345" s="250">
        <f t="shared" si="52"/>
        <v>1340130</v>
      </c>
      <c r="N345" s="250"/>
      <c r="O345" s="250"/>
      <c r="P345" s="250"/>
      <c r="Q345" s="137">
        <f t="shared" si="53"/>
        <v>1340130</v>
      </c>
      <c r="R345" s="259">
        <v>1340130</v>
      </c>
      <c r="S345" s="260"/>
      <c r="T345" s="259"/>
      <c r="U345" s="259"/>
      <c r="V345" s="259"/>
      <c r="W345" s="259"/>
      <c r="X345" s="259"/>
      <c r="Y345" s="259"/>
      <c r="Z345" s="259"/>
      <c r="AA345" s="259"/>
      <c r="AB345" s="259"/>
      <c r="AC345" s="137"/>
      <c r="AD345" s="137"/>
      <c r="AE345" s="259"/>
      <c r="AF345" s="259"/>
      <c r="AG345" s="337">
        <v>2025</v>
      </c>
      <c r="AH345" s="166" t="s">
        <v>3050</v>
      </c>
      <c r="AI345" s="166"/>
      <c r="AJ345" s="134">
        <f t="shared" si="44"/>
        <v>316</v>
      </c>
      <c r="AK345" s="35" t="s">
        <v>153</v>
      </c>
      <c r="AL345" s="134" t="str">
        <f t="shared" si="45"/>
        <v>316.</v>
      </c>
      <c r="AM345" s="140"/>
      <c r="AN345" s="35"/>
      <c r="AO345" s="193"/>
    </row>
    <row r="346" spans="1:41" ht="22.5" hidden="1" customHeight="1" x14ac:dyDescent="0.25">
      <c r="A346" s="68" t="s">
        <v>3500</v>
      </c>
      <c r="B346" s="25">
        <v>374</v>
      </c>
      <c r="C346" s="36" t="s">
        <v>2738</v>
      </c>
      <c r="D346" s="25">
        <v>1976</v>
      </c>
      <c r="E346" s="68" t="s">
        <v>2932</v>
      </c>
      <c r="F346" s="68" t="s">
        <v>2934</v>
      </c>
      <c r="G346" s="25">
        <v>5</v>
      </c>
      <c r="H346" s="25">
        <v>6</v>
      </c>
      <c r="I346" s="139">
        <v>4469.8999999999996</v>
      </c>
      <c r="J346" s="139">
        <v>3462.7</v>
      </c>
      <c r="K346" s="139">
        <v>2961.3</v>
      </c>
      <c r="L346" s="25">
        <v>175</v>
      </c>
      <c r="M346" s="250">
        <f t="shared" si="52"/>
        <v>4578112.9000000004</v>
      </c>
      <c r="N346" s="250"/>
      <c r="O346" s="250"/>
      <c r="P346" s="250"/>
      <c r="Q346" s="137">
        <f t="shared" si="53"/>
        <v>4578112.9000000004</v>
      </c>
      <c r="R346" s="259"/>
      <c r="S346" s="260"/>
      <c r="T346" s="259"/>
      <c r="U346" s="259">
        <v>1290.7</v>
      </c>
      <c r="V346" s="259">
        <f>U346*3547</f>
        <v>4578112.9000000004</v>
      </c>
      <c r="W346" s="259"/>
      <c r="X346" s="259"/>
      <c r="Y346" s="259"/>
      <c r="Z346" s="259"/>
      <c r="AA346" s="259"/>
      <c r="AB346" s="259"/>
      <c r="AC346" s="137"/>
      <c r="AD346" s="137"/>
      <c r="AE346" s="259"/>
      <c r="AF346" s="259"/>
      <c r="AG346" s="337">
        <v>2025</v>
      </c>
      <c r="AH346" s="166"/>
      <c r="AI346" s="166"/>
      <c r="AJ346" s="134">
        <f t="shared" si="44"/>
        <v>317</v>
      </c>
      <c r="AK346" s="35" t="s">
        <v>153</v>
      </c>
      <c r="AL346" s="134" t="str">
        <f t="shared" si="45"/>
        <v>317.</v>
      </c>
      <c r="AM346" s="140"/>
      <c r="AN346" s="35"/>
      <c r="AO346" s="193"/>
    </row>
    <row r="347" spans="1:41" ht="22.5" hidden="1" customHeight="1" x14ac:dyDescent="0.25">
      <c r="A347" s="68" t="s">
        <v>3501</v>
      </c>
      <c r="B347" s="25">
        <v>401</v>
      </c>
      <c r="C347" s="36" t="s">
        <v>2739</v>
      </c>
      <c r="D347" s="25">
        <v>1976</v>
      </c>
      <c r="E347" s="68" t="s">
        <v>2932</v>
      </c>
      <c r="F347" s="68" t="s">
        <v>2934</v>
      </c>
      <c r="G347" s="25">
        <v>5</v>
      </c>
      <c r="H347" s="25">
        <v>2</v>
      </c>
      <c r="I347" s="335">
        <v>3487.65</v>
      </c>
      <c r="J347" s="335">
        <v>1827.42</v>
      </c>
      <c r="K347" s="335">
        <v>1827.42</v>
      </c>
      <c r="L347" s="12">
        <v>109</v>
      </c>
      <c r="M347" s="137">
        <f t="shared" si="52"/>
        <v>3542388.9000000004</v>
      </c>
      <c r="N347" s="137"/>
      <c r="O347" s="137"/>
      <c r="P347" s="137"/>
      <c r="Q347" s="137">
        <f t="shared" si="53"/>
        <v>3542388.9000000004</v>
      </c>
      <c r="R347" s="137"/>
      <c r="S347" s="30"/>
      <c r="T347" s="137"/>
      <c r="U347" s="137">
        <v>998.7</v>
      </c>
      <c r="V347" s="137">
        <f>U347*3547</f>
        <v>3542388.9000000004</v>
      </c>
      <c r="W347" s="137"/>
      <c r="X347" s="137"/>
      <c r="Y347" s="137"/>
      <c r="Z347" s="137"/>
      <c r="AA347" s="137"/>
      <c r="AB347" s="137"/>
      <c r="AC347" s="137"/>
      <c r="AD347" s="137"/>
      <c r="AE347" s="137"/>
      <c r="AF347" s="137"/>
      <c r="AG347" s="337">
        <v>2025</v>
      </c>
      <c r="AH347" s="166"/>
      <c r="AI347" s="166"/>
      <c r="AJ347" s="134">
        <f t="shared" si="44"/>
        <v>318</v>
      </c>
      <c r="AK347" s="35" t="s">
        <v>153</v>
      </c>
      <c r="AL347" s="134" t="str">
        <f t="shared" si="45"/>
        <v>318.</v>
      </c>
      <c r="AM347" s="140"/>
      <c r="AN347" s="35"/>
      <c r="AO347" s="193"/>
    </row>
    <row r="348" spans="1:41" ht="22.5" hidden="1" customHeight="1" x14ac:dyDescent="0.25">
      <c r="A348" s="68" t="s">
        <v>3502</v>
      </c>
      <c r="B348" s="25">
        <v>585</v>
      </c>
      <c r="C348" s="36" t="s">
        <v>2740</v>
      </c>
      <c r="D348" s="25">
        <v>1976</v>
      </c>
      <c r="E348" s="68" t="s">
        <v>2932</v>
      </c>
      <c r="F348" s="68" t="s">
        <v>2934</v>
      </c>
      <c r="G348" s="25">
        <v>5</v>
      </c>
      <c r="H348" s="25">
        <v>4</v>
      </c>
      <c r="I348" s="139">
        <v>4347.05</v>
      </c>
      <c r="J348" s="139">
        <v>3276.32</v>
      </c>
      <c r="K348" s="139">
        <v>3172.05</v>
      </c>
      <c r="L348" s="25">
        <v>140</v>
      </c>
      <c r="M348" s="250">
        <f t="shared" si="52"/>
        <v>4837770</v>
      </c>
      <c r="N348" s="250"/>
      <c r="O348" s="250"/>
      <c r="P348" s="250"/>
      <c r="Q348" s="137">
        <f t="shared" si="53"/>
        <v>4837770</v>
      </c>
      <c r="R348" s="137">
        <f>1548360+3289410</f>
        <v>4837770</v>
      </c>
      <c r="S348" s="30"/>
      <c r="T348" s="137"/>
      <c r="U348" s="137"/>
      <c r="V348" s="137"/>
      <c r="W348" s="137"/>
      <c r="X348" s="137"/>
      <c r="Y348" s="137"/>
      <c r="Z348" s="137"/>
      <c r="AA348" s="137"/>
      <c r="AB348" s="137"/>
      <c r="AC348" s="137"/>
      <c r="AD348" s="137"/>
      <c r="AE348" s="137"/>
      <c r="AF348" s="137"/>
      <c r="AG348" s="337">
        <v>2025</v>
      </c>
      <c r="AH348" s="166" t="s">
        <v>3061</v>
      </c>
      <c r="AI348" s="166"/>
      <c r="AJ348" s="134">
        <f t="shared" si="44"/>
        <v>319</v>
      </c>
      <c r="AK348" s="35" t="s">
        <v>153</v>
      </c>
      <c r="AL348" s="134" t="str">
        <f t="shared" si="45"/>
        <v>319.</v>
      </c>
      <c r="AM348" s="140"/>
      <c r="AN348" s="35"/>
      <c r="AO348" s="193"/>
    </row>
    <row r="349" spans="1:41" ht="22.5" hidden="1" customHeight="1" x14ac:dyDescent="0.25">
      <c r="A349" s="68" t="s">
        <v>3503</v>
      </c>
      <c r="B349" s="25">
        <v>591</v>
      </c>
      <c r="C349" s="36" t="s">
        <v>2741</v>
      </c>
      <c r="D349" s="25">
        <v>1976</v>
      </c>
      <c r="E349" s="68" t="s">
        <v>2932</v>
      </c>
      <c r="F349" s="68" t="s">
        <v>2934</v>
      </c>
      <c r="G349" s="25">
        <v>2</v>
      </c>
      <c r="H349" s="25">
        <v>2</v>
      </c>
      <c r="I349" s="335">
        <v>934.1</v>
      </c>
      <c r="J349" s="335">
        <v>519.1</v>
      </c>
      <c r="K349" s="335">
        <v>519.1</v>
      </c>
      <c r="L349" s="12">
        <v>26</v>
      </c>
      <c r="M349" s="250">
        <f t="shared" si="52"/>
        <v>3295074</v>
      </c>
      <c r="N349" s="250"/>
      <c r="O349" s="250"/>
      <c r="P349" s="250"/>
      <c r="Q349" s="137">
        <f t="shared" si="53"/>
        <v>3295074</v>
      </c>
      <c r="R349" s="259"/>
      <c r="S349" s="260"/>
      <c r="T349" s="259"/>
      <c r="U349" s="259">
        <v>438</v>
      </c>
      <c r="V349" s="259">
        <f>U349*7523</f>
        <v>3295074</v>
      </c>
      <c r="W349" s="259"/>
      <c r="X349" s="259"/>
      <c r="Y349" s="259"/>
      <c r="Z349" s="259"/>
      <c r="AA349" s="259"/>
      <c r="AB349" s="259"/>
      <c r="AC349" s="137"/>
      <c r="AD349" s="137"/>
      <c r="AE349" s="259"/>
      <c r="AF349" s="259"/>
      <c r="AG349" s="337">
        <v>2025</v>
      </c>
      <c r="AH349" s="166"/>
      <c r="AI349" s="166"/>
      <c r="AJ349" s="134">
        <f t="shared" ref="AJ349:AJ412" si="56">MAX(AJ345:AJ348)+1</f>
        <v>320</v>
      </c>
      <c r="AK349" s="35" t="s">
        <v>153</v>
      </c>
      <c r="AL349" s="134" t="str">
        <f t="shared" ref="AL349:AL412" si="57">CONCATENATE(AJ349,AK349)</f>
        <v>320.</v>
      </c>
      <c r="AM349" s="140"/>
      <c r="AN349" s="35"/>
      <c r="AO349" s="193"/>
    </row>
    <row r="350" spans="1:41" ht="22.5" hidden="1" customHeight="1" x14ac:dyDescent="0.25">
      <c r="A350" s="68" t="s">
        <v>3504</v>
      </c>
      <c r="B350" s="25">
        <v>631</v>
      </c>
      <c r="C350" s="36" t="s">
        <v>2742</v>
      </c>
      <c r="D350" s="25">
        <v>1976</v>
      </c>
      <c r="E350" s="68" t="s">
        <v>2932</v>
      </c>
      <c r="F350" s="68" t="s">
        <v>2934</v>
      </c>
      <c r="G350" s="25">
        <v>5</v>
      </c>
      <c r="H350" s="25">
        <v>8</v>
      </c>
      <c r="I350" s="335">
        <v>8874.6299999999992</v>
      </c>
      <c r="J350" s="335">
        <v>6693.72</v>
      </c>
      <c r="K350" s="335">
        <v>6464.72</v>
      </c>
      <c r="L350" s="12">
        <v>291</v>
      </c>
      <c r="M350" s="250">
        <f t="shared" si="52"/>
        <v>5685400</v>
      </c>
      <c r="N350" s="250"/>
      <c r="O350" s="250"/>
      <c r="P350" s="250"/>
      <c r="Q350" s="137">
        <f t="shared" si="53"/>
        <v>5685400</v>
      </c>
      <c r="R350" s="259">
        <v>5685400</v>
      </c>
      <c r="S350" s="260"/>
      <c r="T350" s="259"/>
      <c r="U350" s="259"/>
      <c r="V350" s="259"/>
      <c r="W350" s="259"/>
      <c r="X350" s="259"/>
      <c r="Y350" s="259"/>
      <c r="Z350" s="259"/>
      <c r="AA350" s="259"/>
      <c r="AB350" s="259"/>
      <c r="AC350" s="137"/>
      <c r="AD350" s="137"/>
      <c r="AE350" s="259"/>
      <c r="AF350" s="259"/>
      <c r="AG350" s="337">
        <v>2025</v>
      </c>
      <c r="AH350" s="166" t="s">
        <v>3050</v>
      </c>
      <c r="AI350" s="166"/>
      <c r="AJ350" s="134">
        <f t="shared" si="56"/>
        <v>321</v>
      </c>
      <c r="AK350" s="35" t="s">
        <v>153</v>
      </c>
      <c r="AL350" s="134" t="str">
        <f t="shared" si="57"/>
        <v>321.</v>
      </c>
      <c r="AM350" s="140"/>
      <c r="AN350" s="35"/>
      <c r="AO350" s="193"/>
    </row>
    <row r="351" spans="1:41" ht="22.5" hidden="1" customHeight="1" x14ac:dyDescent="0.25">
      <c r="A351" s="68" t="s">
        <v>3505</v>
      </c>
      <c r="B351" s="25">
        <v>703</v>
      </c>
      <c r="C351" s="36" t="s">
        <v>2743</v>
      </c>
      <c r="D351" s="25">
        <v>1976</v>
      </c>
      <c r="E351" s="68" t="s">
        <v>2932</v>
      </c>
      <c r="F351" s="68" t="s">
        <v>2934</v>
      </c>
      <c r="G351" s="25">
        <v>5</v>
      </c>
      <c r="H351" s="25">
        <v>4</v>
      </c>
      <c r="I351" s="335">
        <v>3332</v>
      </c>
      <c r="J351" s="335">
        <v>2226.3000000000002</v>
      </c>
      <c r="K351" s="335">
        <v>2226.3000000000002</v>
      </c>
      <c r="L351" s="12">
        <v>153</v>
      </c>
      <c r="M351" s="250">
        <f t="shared" si="52"/>
        <v>3372132.9000000004</v>
      </c>
      <c r="N351" s="250"/>
      <c r="O351" s="250"/>
      <c r="P351" s="250"/>
      <c r="Q351" s="137">
        <f t="shared" si="53"/>
        <v>3372132.9000000004</v>
      </c>
      <c r="R351" s="250"/>
      <c r="S351" s="255"/>
      <c r="T351" s="250"/>
      <c r="U351" s="250">
        <v>950.7</v>
      </c>
      <c r="V351" s="250">
        <f>U351*3547</f>
        <v>3372132.9000000004</v>
      </c>
      <c r="W351" s="250"/>
      <c r="X351" s="250"/>
      <c r="Y351" s="250"/>
      <c r="Z351" s="250"/>
      <c r="AA351" s="250"/>
      <c r="AB351" s="250"/>
      <c r="AC351" s="259"/>
      <c r="AD351" s="259"/>
      <c r="AE351" s="250"/>
      <c r="AF351" s="250"/>
      <c r="AG351" s="337">
        <v>2025</v>
      </c>
      <c r="AH351" s="166"/>
      <c r="AI351" s="166"/>
      <c r="AJ351" s="134">
        <f t="shared" si="56"/>
        <v>322</v>
      </c>
      <c r="AK351" s="35" t="s">
        <v>153</v>
      </c>
      <c r="AL351" s="134" t="str">
        <f t="shared" si="57"/>
        <v>322.</v>
      </c>
      <c r="AM351" s="140"/>
      <c r="AN351" s="296"/>
      <c r="AO351" s="193"/>
    </row>
    <row r="352" spans="1:41" ht="22.5" hidden="1" customHeight="1" x14ac:dyDescent="0.25">
      <c r="A352" s="68" t="s">
        <v>3506</v>
      </c>
      <c r="B352" s="25">
        <v>760</v>
      </c>
      <c r="C352" s="36" t="s">
        <v>2744</v>
      </c>
      <c r="D352" s="25">
        <v>1976</v>
      </c>
      <c r="E352" s="68" t="s">
        <v>2932</v>
      </c>
      <c r="F352" s="68" t="s">
        <v>2934</v>
      </c>
      <c r="G352" s="25">
        <v>5</v>
      </c>
      <c r="H352" s="25">
        <v>14</v>
      </c>
      <c r="I352" s="335">
        <v>14183.5</v>
      </c>
      <c r="J352" s="335">
        <v>12871.75</v>
      </c>
      <c r="K352" s="335">
        <v>10546.45</v>
      </c>
      <c r="L352" s="12">
        <v>415</v>
      </c>
      <c r="M352" s="137">
        <f t="shared" si="52"/>
        <v>14182278</v>
      </c>
      <c r="N352" s="137"/>
      <c r="O352" s="137"/>
      <c r="P352" s="137"/>
      <c r="Q352" s="137">
        <f t="shared" si="53"/>
        <v>14182278</v>
      </c>
      <c r="R352" s="137">
        <v>2711280</v>
      </c>
      <c r="S352" s="30"/>
      <c r="T352" s="137"/>
      <c r="U352" s="137">
        <v>3234</v>
      </c>
      <c r="V352" s="137">
        <f t="shared" ref="V352" si="58">U352*3547</f>
        <v>11470998</v>
      </c>
      <c r="W352" s="137"/>
      <c r="X352" s="137"/>
      <c r="Y352" s="137"/>
      <c r="Z352" s="137"/>
      <c r="AA352" s="137"/>
      <c r="AB352" s="137"/>
      <c r="AC352" s="137"/>
      <c r="AD352" s="137"/>
      <c r="AE352" s="137"/>
      <c r="AF352" s="137"/>
      <c r="AG352" s="337">
        <v>2025</v>
      </c>
      <c r="AH352" s="166" t="s">
        <v>3049</v>
      </c>
      <c r="AI352" s="166"/>
      <c r="AJ352" s="134">
        <f t="shared" si="56"/>
        <v>323</v>
      </c>
      <c r="AK352" s="35" t="s">
        <v>153</v>
      </c>
      <c r="AL352" s="134" t="str">
        <f t="shared" si="57"/>
        <v>323.</v>
      </c>
      <c r="AM352" s="140"/>
      <c r="AN352" s="35"/>
      <c r="AO352" s="193"/>
    </row>
    <row r="353" spans="1:41" ht="22.5" hidden="1" customHeight="1" x14ac:dyDescent="0.25">
      <c r="A353" s="68" t="s">
        <v>3507</v>
      </c>
      <c r="B353" s="25">
        <v>796</v>
      </c>
      <c r="C353" s="36" t="s">
        <v>2745</v>
      </c>
      <c r="D353" s="25">
        <v>1976</v>
      </c>
      <c r="E353" s="68" t="s">
        <v>2932</v>
      </c>
      <c r="F353" s="68" t="s">
        <v>2934</v>
      </c>
      <c r="G353" s="25">
        <v>5</v>
      </c>
      <c r="H353" s="25">
        <v>6</v>
      </c>
      <c r="I353" s="335">
        <v>5974.24</v>
      </c>
      <c r="J353" s="335">
        <v>4488.28</v>
      </c>
      <c r="K353" s="335">
        <v>4307.24</v>
      </c>
      <c r="L353" s="12">
        <v>163</v>
      </c>
      <c r="M353" s="250">
        <f t="shared" si="52"/>
        <v>4611100</v>
      </c>
      <c r="N353" s="250"/>
      <c r="O353" s="250"/>
      <c r="P353" s="250"/>
      <c r="Q353" s="137">
        <f t="shared" si="53"/>
        <v>4611100</v>
      </c>
      <c r="R353" s="259"/>
      <c r="S353" s="260"/>
      <c r="T353" s="259"/>
      <c r="U353" s="259">
        <v>1300</v>
      </c>
      <c r="V353" s="259">
        <f>U353*3547</f>
        <v>4611100</v>
      </c>
      <c r="W353" s="259"/>
      <c r="X353" s="259"/>
      <c r="Y353" s="259"/>
      <c r="Z353" s="259"/>
      <c r="AA353" s="259"/>
      <c r="AB353" s="259"/>
      <c r="AC353" s="137"/>
      <c r="AD353" s="137"/>
      <c r="AE353" s="259"/>
      <c r="AF353" s="259"/>
      <c r="AG353" s="337">
        <v>2025</v>
      </c>
      <c r="AH353" s="166"/>
      <c r="AI353" s="166"/>
      <c r="AJ353" s="134">
        <f t="shared" si="56"/>
        <v>324</v>
      </c>
      <c r="AK353" s="35" t="s">
        <v>153</v>
      </c>
      <c r="AL353" s="134" t="str">
        <f t="shared" si="57"/>
        <v>324.</v>
      </c>
      <c r="AM353" s="140"/>
      <c r="AN353" s="35"/>
      <c r="AO353" s="193"/>
    </row>
    <row r="354" spans="1:41" ht="22.5" hidden="1" customHeight="1" x14ac:dyDescent="0.25">
      <c r="A354" s="68" t="s">
        <v>3508</v>
      </c>
      <c r="B354" s="25">
        <v>889</v>
      </c>
      <c r="C354" s="36" t="s">
        <v>2746</v>
      </c>
      <c r="D354" s="25">
        <v>1976</v>
      </c>
      <c r="E354" s="108" t="s">
        <v>2932</v>
      </c>
      <c r="F354" s="68" t="s">
        <v>2934</v>
      </c>
      <c r="G354" s="25">
        <v>2</v>
      </c>
      <c r="H354" s="25">
        <v>2</v>
      </c>
      <c r="I354" s="137">
        <v>715.2</v>
      </c>
      <c r="J354" s="137">
        <v>715.79</v>
      </c>
      <c r="K354" s="137">
        <v>471.6</v>
      </c>
      <c r="L354" s="30">
        <v>35</v>
      </c>
      <c r="M354" s="137">
        <f t="shared" si="52"/>
        <v>4912519</v>
      </c>
      <c r="N354" s="137"/>
      <c r="O354" s="137"/>
      <c r="P354" s="137"/>
      <c r="Q354" s="137">
        <f t="shared" si="53"/>
        <v>4912519</v>
      </c>
      <c r="R354" s="137"/>
      <c r="S354" s="30"/>
      <c r="T354" s="137"/>
      <c r="U354" s="137">
        <v>653</v>
      </c>
      <c r="V354" s="137">
        <f t="shared" ref="V354:V356" si="59">U354*7523</f>
        <v>4912519</v>
      </c>
      <c r="W354" s="137"/>
      <c r="X354" s="137"/>
      <c r="Y354" s="137"/>
      <c r="Z354" s="137"/>
      <c r="AA354" s="137"/>
      <c r="AB354" s="137"/>
      <c r="AC354" s="137"/>
      <c r="AD354" s="137"/>
      <c r="AE354" s="137"/>
      <c r="AF354" s="137"/>
      <c r="AG354" s="337">
        <v>2025</v>
      </c>
      <c r="AH354" s="166"/>
      <c r="AI354" s="166"/>
      <c r="AJ354" s="134">
        <f t="shared" si="56"/>
        <v>325</v>
      </c>
      <c r="AK354" s="35" t="s">
        <v>153</v>
      </c>
      <c r="AL354" s="134" t="str">
        <f t="shared" si="57"/>
        <v>325.</v>
      </c>
      <c r="AM354" s="140"/>
      <c r="AN354" s="35"/>
      <c r="AO354" s="193"/>
    </row>
    <row r="355" spans="1:41" ht="22.5" hidden="1" customHeight="1" x14ac:dyDescent="0.25">
      <c r="A355" s="68" t="s">
        <v>3509</v>
      </c>
      <c r="B355" s="25">
        <v>890</v>
      </c>
      <c r="C355" s="36" t="s">
        <v>2747</v>
      </c>
      <c r="D355" s="25">
        <v>1976</v>
      </c>
      <c r="E355" s="108" t="s">
        <v>2932</v>
      </c>
      <c r="F355" s="68" t="s">
        <v>2934</v>
      </c>
      <c r="G355" s="25">
        <v>2</v>
      </c>
      <c r="H355" s="25">
        <v>1</v>
      </c>
      <c r="I355" s="137">
        <v>915.9</v>
      </c>
      <c r="J355" s="137">
        <v>915.88</v>
      </c>
      <c r="K355" s="137">
        <v>572.70000000000005</v>
      </c>
      <c r="L355" s="30">
        <v>45</v>
      </c>
      <c r="M355" s="137">
        <f t="shared" si="52"/>
        <v>4927565</v>
      </c>
      <c r="N355" s="137"/>
      <c r="O355" s="137"/>
      <c r="P355" s="137"/>
      <c r="Q355" s="137">
        <f t="shared" si="53"/>
        <v>4927565</v>
      </c>
      <c r="R355" s="137"/>
      <c r="S355" s="30"/>
      <c r="T355" s="137"/>
      <c r="U355" s="137">
        <v>655</v>
      </c>
      <c r="V355" s="137">
        <f t="shared" si="59"/>
        <v>4927565</v>
      </c>
      <c r="W355" s="137"/>
      <c r="X355" s="137"/>
      <c r="Y355" s="137"/>
      <c r="Z355" s="137"/>
      <c r="AA355" s="137"/>
      <c r="AB355" s="137"/>
      <c r="AC355" s="137"/>
      <c r="AD355" s="137"/>
      <c r="AE355" s="137"/>
      <c r="AF355" s="137"/>
      <c r="AG355" s="337">
        <v>2025</v>
      </c>
      <c r="AH355" s="166"/>
      <c r="AI355" s="166"/>
      <c r="AJ355" s="134">
        <f t="shared" si="56"/>
        <v>326</v>
      </c>
      <c r="AK355" s="35" t="s">
        <v>153</v>
      </c>
      <c r="AL355" s="134" t="str">
        <f t="shared" si="57"/>
        <v>326.</v>
      </c>
      <c r="AM355" s="140"/>
      <c r="AN355" s="35"/>
      <c r="AO355" s="193"/>
    </row>
    <row r="356" spans="1:41" ht="22.5" hidden="1" customHeight="1" x14ac:dyDescent="0.25">
      <c r="A356" s="68" t="s">
        <v>3510</v>
      </c>
      <c r="B356" s="25">
        <v>892</v>
      </c>
      <c r="C356" s="36" t="s">
        <v>2748</v>
      </c>
      <c r="D356" s="25">
        <v>1976</v>
      </c>
      <c r="E356" s="68" t="s">
        <v>2932</v>
      </c>
      <c r="F356" s="68" t="s">
        <v>2934</v>
      </c>
      <c r="G356" s="25">
        <v>2</v>
      </c>
      <c r="H356" s="25">
        <v>2</v>
      </c>
      <c r="I356" s="335">
        <v>719.5</v>
      </c>
      <c r="J356" s="335">
        <v>719.47</v>
      </c>
      <c r="K356" s="335">
        <v>475.3</v>
      </c>
      <c r="L356" s="12">
        <v>34</v>
      </c>
      <c r="M356" s="250">
        <f t="shared" si="52"/>
        <v>4942611</v>
      </c>
      <c r="N356" s="250"/>
      <c r="O356" s="250"/>
      <c r="P356" s="250"/>
      <c r="Q356" s="137">
        <f t="shared" si="53"/>
        <v>4942611</v>
      </c>
      <c r="R356" s="259"/>
      <c r="S356" s="260"/>
      <c r="T356" s="259"/>
      <c r="U356" s="259">
        <v>657</v>
      </c>
      <c r="V356" s="259">
        <f t="shared" si="59"/>
        <v>4942611</v>
      </c>
      <c r="W356" s="259"/>
      <c r="X356" s="259"/>
      <c r="Y356" s="259"/>
      <c r="Z356" s="259"/>
      <c r="AA356" s="259"/>
      <c r="AB356" s="259"/>
      <c r="AC356" s="137"/>
      <c r="AD356" s="137"/>
      <c r="AE356" s="259"/>
      <c r="AF356" s="259"/>
      <c r="AG356" s="337">
        <v>2025</v>
      </c>
      <c r="AH356" s="166"/>
      <c r="AI356" s="166"/>
      <c r="AJ356" s="134">
        <f t="shared" si="56"/>
        <v>327</v>
      </c>
      <c r="AK356" s="35" t="s">
        <v>153</v>
      </c>
      <c r="AL356" s="134" t="str">
        <f t="shared" si="57"/>
        <v>327.</v>
      </c>
      <c r="AM356" s="140"/>
      <c r="AN356" s="35"/>
      <c r="AO356" s="193"/>
    </row>
    <row r="357" spans="1:41" ht="22.5" hidden="1" customHeight="1" x14ac:dyDescent="0.25">
      <c r="A357" s="68" t="s">
        <v>3511</v>
      </c>
      <c r="B357" s="25">
        <v>109</v>
      </c>
      <c r="C357" s="36" t="s">
        <v>2749</v>
      </c>
      <c r="D357" s="25">
        <v>1977</v>
      </c>
      <c r="E357" s="108" t="s">
        <v>2932</v>
      </c>
      <c r="F357" s="68" t="s">
        <v>2934</v>
      </c>
      <c r="G357" s="25">
        <v>2</v>
      </c>
      <c r="H357" s="25">
        <v>2</v>
      </c>
      <c r="I357" s="256">
        <v>761.2</v>
      </c>
      <c r="J357" s="256">
        <v>436.6</v>
      </c>
      <c r="K357" s="256">
        <v>436.6</v>
      </c>
      <c r="L357" s="257">
        <v>17</v>
      </c>
      <c r="M357" s="250">
        <f t="shared" si="52"/>
        <v>278655</v>
      </c>
      <c r="N357" s="250"/>
      <c r="O357" s="250"/>
      <c r="P357" s="250"/>
      <c r="Q357" s="137">
        <f t="shared" si="53"/>
        <v>278655</v>
      </c>
      <c r="R357" s="250">
        <v>278655</v>
      </c>
      <c r="S357" s="255"/>
      <c r="T357" s="250"/>
      <c r="U357" s="250"/>
      <c r="V357" s="250"/>
      <c r="W357" s="250"/>
      <c r="X357" s="250"/>
      <c r="Y357" s="250"/>
      <c r="Z357" s="250"/>
      <c r="AA357" s="250"/>
      <c r="AB357" s="250"/>
      <c r="AC357" s="259"/>
      <c r="AD357" s="259"/>
      <c r="AE357" s="250"/>
      <c r="AF357" s="250"/>
      <c r="AG357" s="337">
        <v>2025</v>
      </c>
      <c r="AH357" s="166" t="s">
        <v>3048</v>
      </c>
      <c r="AI357" s="166"/>
      <c r="AJ357" s="134">
        <f t="shared" si="56"/>
        <v>328</v>
      </c>
      <c r="AK357" s="35" t="s">
        <v>153</v>
      </c>
      <c r="AL357" s="134" t="str">
        <f t="shared" si="57"/>
        <v>328.</v>
      </c>
      <c r="AM357" s="140"/>
      <c r="AN357" s="296"/>
      <c r="AO357" s="193"/>
    </row>
    <row r="358" spans="1:41" ht="22.5" hidden="1" customHeight="1" x14ac:dyDescent="0.25">
      <c r="A358" s="68" t="s">
        <v>3512</v>
      </c>
      <c r="B358" s="25">
        <v>142</v>
      </c>
      <c r="C358" s="36" t="s">
        <v>3103</v>
      </c>
      <c r="D358" s="25">
        <v>1977</v>
      </c>
      <c r="E358" s="68" t="s">
        <v>2932</v>
      </c>
      <c r="F358" s="68" t="s">
        <v>2934</v>
      </c>
      <c r="G358" s="25">
        <v>5</v>
      </c>
      <c r="H358" s="25">
        <v>4</v>
      </c>
      <c r="I358" s="250">
        <v>3836.84</v>
      </c>
      <c r="J358" s="250">
        <v>3386.2</v>
      </c>
      <c r="K358" s="250">
        <v>3386.2</v>
      </c>
      <c r="L358" s="12">
        <v>144</v>
      </c>
      <c r="M358" s="137">
        <f t="shared" si="52"/>
        <v>3497342</v>
      </c>
      <c r="N358" s="137"/>
      <c r="O358" s="137"/>
      <c r="P358" s="137"/>
      <c r="Q358" s="137">
        <f t="shared" si="53"/>
        <v>3497342</v>
      </c>
      <c r="R358" s="137"/>
      <c r="S358" s="30"/>
      <c r="T358" s="137"/>
      <c r="U358" s="137">
        <v>986</v>
      </c>
      <c r="V358" s="137">
        <f t="shared" ref="V358" si="60">U358*3547</f>
        <v>3497342</v>
      </c>
      <c r="W358" s="137"/>
      <c r="X358" s="137"/>
      <c r="Y358" s="137"/>
      <c r="Z358" s="137"/>
      <c r="AA358" s="137"/>
      <c r="AB358" s="137"/>
      <c r="AC358" s="137"/>
      <c r="AD358" s="137"/>
      <c r="AE358" s="137"/>
      <c r="AF358" s="137"/>
      <c r="AG358" s="337">
        <v>2025</v>
      </c>
      <c r="AH358" s="166"/>
      <c r="AI358" s="166"/>
      <c r="AJ358" s="134">
        <f t="shared" si="56"/>
        <v>329</v>
      </c>
      <c r="AK358" s="35" t="s">
        <v>153</v>
      </c>
      <c r="AL358" s="134" t="str">
        <f t="shared" si="57"/>
        <v>329.</v>
      </c>
      <c r="AM358" s="140"/>
      <c r="AN358" s="35"/>
      <c r="AO358" s="193"/>
    </row>
    <row r="359" spans="1:41" ht="22.5" hidden="1" customHeight="1" x14ac:dyDescent="0.25">
      <c r="A359" s="68" t="s">
        <v>3513</v>
      </c>
      <c r="B359" s="25">
        <v>227</v>
      </c>
      <c r="C359" s="36" t="s">
        <v>2750</v>
      </c>
      <c r="D359" s="25">
        <v>1977</v>
      </c>
      <c r="E359" s="68" t="s">
        <v>2932</v>
      </c>
      <c r="F359" s="68" t="s">
        <v>2934</v>
      </c>
      <c r="G359" s="25">
        <v>1</v>
      </c>
      <c r="H359" s="25">
        <v>2</v>
      </c>
      <c r="I359" s="250">
        <v>442.2</v>
      </c>
      <c r="J359" s="250">
        <v>300</v>
      </c>
      <c r="K359" s="250">
        <v>300</v>
      </c>
      <c r="L359" s="12">
        <v>9</v>
      </c>
      <c r="M359" s="137">
        <f t="shared" si="52"/>
        <v>3386102.3000000003</v>
      </c>
      <c r="N359" s="137"/>
      <c r="O359" s="137"/>
      <c r="P359" s="137"/>
      <c r="Q359" s="137">
        <f t="shared" si="53"/>
        <v>3386102.3000000003</v>
      </c>
      <c r="R359" s="137"/>
      <c r="S359" s="30"/>
      <c r="T359" s="137"/>
      <c r="U359" s="137">
        <v>450.1</v>
      </c>
      <c r="V359" s="137">
        <f>U359*7523</f>
        <v>3386102.3000000003</v>
      </c>
      <c r="W359" s="137"/>
      <c r="X359" s="137"/>
      <c r="Y359" s="137"/>
      <c r="Z359" s="137"/>
      <c r="AA359" s="137"/>
      <c r="AB359" s="137"/>
      <c r="AC359" s="137"/>
      <c r="AD359" s="137"/>
      <c r="AE359" s="137"/>
      <c r="AF359" s="137"/>
      <c r="AG359" s="337">
        <v>2025</v>
      </c>
      <c r="AH359" s="166"/>
      <c r="AI359" s="166"/>
      <c r="AJ359" s="134">
        <f t="shared" si="56"/>
        <v>330</v>
      </c>
      <c r="AK359" s="35" t="s">
        <v>153</v>
      </c>
      <c r="AL359" s="134" t="str">
        <f t="shared" si="57"/>
        <v>330.</v>
      </c>
      <c r="AM359" s="140"/>
      <c r="AN359" s="35"/>
      <c r="AO359" s="193"/>
    </row>
    <row r="360" spans="1:41" ht="22.5" hidden="1" customHeight="1" x14ac:dyDescent="0.25">
      <c r="A360" s="68" t="s">
        <v>3514</v>
      </c>
      <c r="B360" s="25">
        <v>329</v>
      </c>
      <c r="C360" s="36" t="s">
        <v>2751</v>
      </c>
      <c r="D360" s="25">
        <v>1977</v>
      </c>
      <c r="E360" s="68" t="s">
        <v>2932</v>
      </c>
      <c r="F360" s="68" t="s">
        <v>2935</v>
      </c>
      <c r="G360" s="25">
        <v>2</v>
      </c>
      <c r="H360" s="25">
        <v>2</v>
      </c>
      <c r="I360" s="139">
        <v>258.7</v>
      </c>
      <c r="J360" s="139">
        <v>168.51</v>
      </c>
      <c r="K360" s="139">
        <v>168.51</v>
      </c>
      <c r="L360" s="25">
        <v>12</v>
      </c>
      <c r="M360" s="137">
        <f t="shared" si="52"/>
        <v>1805520</v>
      </c>
      <c r="N360" s="137"/>
      <c r="O360" s="137"/>
      <c r="P360" s="137"/>
      <c r="Q360" s="137">
        <f t="shared" si="53"/>
        <v>1805520</v>
      </c>
      <c r="R360" s="137"/>
      <c r="S360" s="30"/>
      <c r="T360" s="137"/>
      <c r="U360" s="137">
        <v>240</v>
      </c>
      <c r="V360" s="137">
        <f>U360*7523</f>
        <v>1805520</v>
      </c>
      <c r="W360" s="137"/>
      <c r="X360" s="137"/>
      <c r="Y360" s="137"/>
      <c r="Z360" s="137"/>
      <c r="AA360" s="137"/>
      <c r="AB360" s="137"/>
      <c r="AC360" s="137"/>
      <c r="AD360" s="137"/>
      <c r="AE360" s="137"/>
      <c r="AF360" s="137"/>
      <c r="AG360" s="337">
        <v>2025</v>
      </c>
      <c r="AH360" s="166"/>
      <c r="AI360" s="166"/>
      <c r="AJ360" s="134">
        <f t="shared" si="56"/>
        <v>331</v>
      </c>
      <c r="AK360" s="35" t="s">
        <v>153</v>
      </c>
      <c r="AL360" s="134" t="str">
        <f t="shared" si="57"/>
        <v>331.</v>
      </c>
      <c r="AM360" s="140"/>
      <c r="AN360" s="35"/>
      <c r="AO360" s="193"/>
    </row>
    <row r="361" spans="1:41" ht="22.5" hidden="1" customHeight="1" x14ac:dyDescent="0.25">
      <c r="A361" s="68" t="s">
        <v>3515</v>
      </c>
      <c r="B361" s="25">
        <v>376</v>
      </c>
      <c r="C361" s="36" t="s">
        <v>2752</v>
      </c>
      <c r="D361" s="25">
        <v>1977</v>
      </c>
      <c r="E361" s="68" t="s">
        <v>2932</v>
      </c>
      <c r="F361" s="68" t="s">
        <v>2934</v>
      </c>
      <c r="G361" s="25">
        <v>5</v>
      </c>
      <c r="H361" s="25">
        <v>6</v>
      </c>
      <c r="I361" s="139">
        <v>7392.87</v>
      </c>
      <c r="J361" s="139">
        <v>4723.7</v>
      </c>
      <c r="K361" s="139">
        <v>4723.7</v>
      </c>
      <c r="L361" s="25">
        <v>199</v>
      </c>
      <c r="M361" s="250">
        <f t="shared" si="52"/>
        <v>4518878</v>
      </c>
      <c r="N361" s="250"/>
      <c r="O361" s="250"/>
      <c r="P361" s="250"/>
      <c r="Q361" s="137">
        <f t="shared" si="53"/>
        <v>4518878</v>
      </c>
      <c r="R361" s="259"/>
      <c r="S361" s="260"/>
      <c r="T361" s="259"/>
      <c r="U361" s="259">
        <v>1274</v>
      </c>
      <c r="V361" s="259">
        <f>U361*3547</f>
        <v>4518878</v>
      </c>
      <c r="W361" s="259"/>
      <c r="X361" s="259"/>
      <c r="Y361" s="259"/>
      <c r="Z361" s="259"/>
      <c r="AA361" s="259"/>
      <c r="AB361" s="259"/>
      <c r="AC361" s="137"/>
      <c r="AD361" s="137"/>
      <c r="AE361" s="259"/>
      <c r="AF361" s="259"/>
      <c r="AG361" s="337">
        <v>2025</v>
      </c>
      <c r="AH361" s="166"/>
      <c r="AI361" s="166"/>
      <c r="AJ361" s="134">
        <f t="shared" si="56"/>
        <v>332</v>
      </c>
      <c r="AK361" s="35" t="s">
        <v>153</v>
      </c>
      <c r="AL361" s="134" t="str">
        <f t="shared" si="57"/>
        <v>332.</v>
      </c>
      <c r="AM361" s="140"/>
      <c r="AN361" s="35"/>
      <c r="AO361" s="193"/>
    </row>
    <row r="362" spans="1:41" ht="22.5" hidden="1" customHeight="1" x14ac:dyDescent="0.25">
      <c r="A362" s="68" t="s">
        <v>3516</v>
      </c>
      <c r="B362" s="25">
        <v>841</v>
      </c>
      <c r="C362" s="36" t="s">
        <v>2753</v>
      </c>
      <c r="D362" s="25">
        <v>1977</v>
      </c>
      <c r="E362" s="68" t="s">
        <v>2932</v>
      </c>
      <c r="F362" s="68" t="s">
        <v>2934</v>
      </c>
      <c r="G362" s="25">
        <v>2</v>
      </c>
      <c r="H362" s="25">
        <v>2</v>
      </c>
      <c r="I362" s="335">
        <v>721.5</v>
      </c>
      <c r="J362" s="335">
        <v>721.2</v>
      </c>
      <c r="K362" s="335">
        <v>476.7</v>
      </c>
      <c r="L362" s="12">
        <v>30</v>
      </c>
      <c r="M362" s="250">
        <f t="shared" si="52"/>
        <v>4002236</v>
      </c>
      <c r="N362" s="250"/>
      <c r="O362" s="250"/>
      <c r="P362" s="250"/>
      <c r="Q362" s="137">
        <f t="shared" si="53"/>
        <v>4002236</v>
      </c>
      <c r="R362" s="259"/>
      <c r="S362" s="260"/>
      <c r="T362" s="259"/>
      <c r="U362" s="259">
        <v>532</v>
      </c>
      <c r="V362" s="259">
        <f t="shared" ref="V362:V367" si="61">U362*7523</f>
        <v>4002236</v>
      </c>
      <c r="W362" s="259"/>
      <c r="X362" s="259"/>
      <c r="Y362" s="259"/>
      <c r="Z362" s="259"/>
      <c r="AA362" s="259"/>
      <c r="AB362" s="259"/>
      <c r="AC362" s="137"/>
      <c r="AD362" s="137"/>
      <c r="AE362" s="259"/>
      <c r="AF362" s="259"/>
      <c r="AG362" s="337">
        <v>2025</v>
      </c>
      <c r="AH362" s="166"/>
      <c r="AI362" s="166"/>
      <c r="AJ362" s="134">
        <f t="shared" si="56"/>
        <v>333</v>
      </c>
      <c r="AK362" s="35" t="s">
        <v>153</v>
      </c>
      <c r="AL362" s="134" t="str">
        <f t="shared" si="57"/>
        <v>333.</v>
      </c>
      <c r="AM362" s="140"/>
      <c r="AN362" s="35"/>
      <c r="AO362" s="193"/>
    </row>
    <row r="363" spans="1:41" ht="22.5" hidden="1" customHeight="1" x14ac:dyDescent="0.25">
      <c r="A363" s="68" t="s">
        <v>3517</v>
      </c>
      <c r="B363" s="25">
        <v>882</v>
      </c>
      <c r="C363" s="36" t="s">
        <v>2754</v>
      </c>
      <c r="D363" s="25">
        <v>1977</v>
      </c>
      <c r="E363" s="68" t="s">
        <v>2932</v>
      </c>
      <c r="F363" s="68" t="s">
        <v>2934</v>
      </c>
      <c r="G363" s="25">
        <v>2</v>
      </c>
      <c r="H363" s="25">
        <v>2</v>
      </c>
      <c r="I363" s="335">
        <v>780.8</v>
      </c>
      <c r="J363" s="335">
        <v>780.8</v>
      </c>
      <c r="K363" s="335">
        <v>448.6</v>
      </c>
      <c r="L363" s="12">
        <v>24</v>
      </c>
      <c r="M363" s="137">
        <f t="shared" si="52"/>
        <v>4446093</v>
      </c>
      <c r="N363" s="137"/>
      <c r="O363" s="137"/>
      <c r="P363" s="137"/>
      <c r="Q363" s="137">
        <f t="shared" si="53"/>
        <v>4446093</v>
      </c>
      <c r="R363" s="137"/>
      <c r="S363" s="30"/>
      <c r="T363" s="137"/>
      <c r="U363" s="137">
        <v>591</v>
      </c>
      <c r="V363" s="137">
        <f t="shared" si="61"/>
        <v>4446093</v>
      </c>
      <c r="W363" s="137"/>
      <c r="X363" s="137"/>
      <c r="Y363" s="137"/>
      <c r="Z363" s="137"/>
      <c r="AA363" s="137"/>
      <c r="AB363" s="137"/>
      <c r="AC363" s="137"/>
      <c r="AD363" s="137"/>
      <c r="AE363" s="137"/>
      <c r="AF363" s="137"/>
      <c r="AG363" s="337">
        <v>2025</v>
      </c>
      <c r="AH363" s="166"/>
      <c r="AI363" s="166"/>
      <c r="AJ363" s="134">
        <f t="shared" si="56"/>
        <v>334</v>
      </c>
      <c r="AK363" s="35" t="s">
        <v>153</v>
      </c>
      <c r="AL363" s="134" t="str">
        <f t="shared" si="57"/>
        <v>334.</v>
      </c>
      <c r="AM363" s="140"/>
      <c r="AN363" s="35"/>
      <c r="AO363" s="193"/>
    </row>
    <row r="364" spans="1:41" ht="22.5" hidden="1" customHeight="1" x14ac:dyDescent="0.25">
      <c r="A364" s="68" t="s">
        <v>3518</v>
      </c>
      <c r="B364" s="25">
        <v>883</v>
      </c>
      <c r="C364" s="36" t="s">
        <v>2755</v>
      </c>
      <c r="D364" s="25">
        <v>1977</v>
      </c>
      <c r="E364" s="68" t="s">
        <v>2932</v>
      </c>
      <c r="F364" s="68" t="s">
        <v>2934</v>
      </c>
      <c r="G364" s="25">
        <v>2</v>
      </c>
      <c r="H364" s="25">
        <v>2</v>
      </c>
      <c r="I364" s="335">
        <v>720.7</v>
      </c>
      <c r="J364" s="335">
        <v>720.27</v>
      </c>
      <c r="K364" s="335">
        <v>474.2</v>
      </c>
      <c r="L364" s="12">
        <v>35</v>
      </c>
      <c r="M364" s="137">
        <f t="shared" si="52"/>
        <v>4446093</v>
      </c>
      <c r="N364" s="137"/>
      <c r="O364" s="137"/>
      <c r="P364" s="137"/>
      <c r="Q364" s="137">
        <f t="shared" si="53"/>
        <v>4446093</v>
      </c>
      <c r="R364" s="137"/>
      <c r="S364" s="30"/>
      <c r="T364" s="137"/>
      <c r="U364" s="137">
        <v>591</v>
      </c>
      <c r="V364" s="137">
        <f t="shared" si="61"/>
        <v>4446093</v>
      </c>
      <c r="W364" s="137"/>
      <c r="X364" s="137"/>
      <c r="Y364" s="137"/>
      <c r="Z364" s="137"/>
      <c r="AA364" s="137"/>
      <c r="AB364" s="137"/>
      <c r="AC364" s="137"/>
      <c r="AD364" s="137"/>
      <c r="AE364" s="137"/>
      <c r="AF364" s="137"/>
      <c r="AG364" s="337">
        <v>2025</v>
      </c>
      <c r="AH364" s="166"/>
      <c r="AI364" s="166"/>
      <c r="AJ364" s="134">
        <f t="shared" si="56"/>
        <v>335</v>
      </c>
      <c r="AK364" s="35" t="s">
        <v>153</v>
      </c>
      <c r="AL364" s="134" t="str">
        <f t="shared" si="57"/>
        <v>335.</v>
      </c>
      <c r="AM364" s="140"/>
      <c r="AN364" s="35"/>
      <c r="AO364" s="193"/>
    </row>
    <row r="365" spans="1:41" ht="22.5" hidden="1" customHeight="1" x14ac:dyDescent="0.25">
      <c r="A365" s="68" t="s">
        <v>3519</v>
      </c>
      <c r="B365" s="25">
        <v>884</v>
      </c>
      <c r="C365" s="36" t="s">
        <v>2756</v>
      </c>
      <c r="D365" s="25">
        <v>1977</v>
      </c>
      <c r="E365" s="68" t="s">
        <v>2932</v>
      </c>
      <c r="F365" s="68" t="s">
        <v>2934</v>
      </c>
      <c r="G365" s="25">
        <v>2</v>
      </c>
      <c r="H365" s="25">
        <v>2</v>
      </c>
      <c r="I365" s="335">
        <v>728.8</v>
      </c>
      <c r="J365" s="335">
        <v>728.81</v>
      </c>
      <c r="K365" s="335">
        <v>475.9</v>
      </c>
      <c r="L365" s="12">
        <v>49</v>
      </c>
      <c r="M365" s="137">
        <f t="shared" si="52"/>
        <v>4528846</v>
      </c>
      <c r="N365" s="137"/>
      <c r="O365" s="137"/>
      <c r="P365" s="137"/>
      <c r="Q365" s="137">
        <f t="shared" si="53"/>
        <v>4528846</v>
      </c>
      <c r="R365" s="137"/>
      <c r="S365" s="30"/>
      <c r="T365" s="137"/>
      <c r="U365" s="137">
        <v>602</v>
      </c>
      <c r="V365" s="137">
        <f t="shared" si="61"/>
        <v>4528846</v>
      </c>
      <c r="W365" s="137"/>
      <c r="X365" s="137"/>
      <c r="Y365" s="137"/>
      <c r="Z365" s="137"/>
      <c r="AA365" s="137"/>
      <c r="AB365" s="137"/>
      <c r="AC365" s="137"/>
      <c r="AD365" s="137"/>
      <c r="AE365" s="137"/>
      <c r="AF365" s="137"/>
      <c r="AG365" s="337">
        <v>2025</v>
      </c>
      <c r="AH365" s="166"/>
      <c r="AI365" s="166"/>
      <c r="AJ365" s="134">
        <f t="shared" si="56"/>
        <v>336</v>
      </c>
      <c r="AK365" s="35" t="s">
        <v>153</v>
      </c>
      <c r="AL365" s="134" t="str">
        <f t="shared" si="57"/>
        <v>336.</v>
      </c>
      <c r="AM365" s="140"/>
      <c r="AN365" s="35"/>
      <c r="AO365" s="193"/>
    </row>
    <row r="366" spans="1:41" ht="22.5" hidden="1" customHeight="1" x14ac:dyDescent="0.25">
      <c r="A366" s="68" t="s">
        <v>3520</v>
      </c>
      <c r="B366" s="25">
        <v>886</v>
      </c>
      <c r="C366" s="36" t="s">
        <v>2757</v>
      </c>
      <c r="D366" s="25">
        <v>1977</v>
      </c>
      <c r="E366" s="108" t="s">
        <v>2932</v>
      </c>
      <c r="F366" s="68" t="s">
        <v>2934</v>
      </c>
      <c r="G366" s="25">
        <v>2</v>
      </c>
      <c r="H366" s="25">
        <v>2</v>
      </c>
      <c r="I366" s="137">
        <v>725</v>
      </c>
      <c r="J366" s="137">
        <v>725</v>
      </c>
      <c r="K366" s="137">
        <v>467.2</v>
      </c>
      <c r="L366" s="30">
        <v>29</v>
      </c>
      <c r="M366" s="137">
        <f t="shared" si="52"/>
        <v>4528846</v>
      </c>
      <c r="N366" s="137"/>
      <c r="O366" s="137"/>
      <c r="P366" s="137"/>
      <c r="Q366" s="137">
        <f t="shared" si="53"/>
        <v>4528846</v>
      </c>
      <c r="R366" s="137"/>
      <c r="S366" s="30"/>
      <c r="T366" s="137"/>
      <c r="U366" s="137">
        <v>602</v>
      </c>
      <c r="V366" s="137">
        <f t="shared" si="61"/>
        <v>4528846</v>
      </c>
      <c r="W366" s="137"/>
      <c r="X366" s="137"/>
      <c r="Y366" s="137"/>
      <c r="Z366" s="137"/>
      <c r="AA366" s="137"/>
      <c r="AB366" s="137"/>
      <c r="AC366" s="137"/>
      <c r="AD366" s="137"/>
      <c r="AE366" s="137"/>
      <c r="AF366" s="137"/>
      <c r="AG366" s="337">
        <v>2025</v>
      </c>
      <c r="AH366" s="166"/>
      <c r="AI366" s="166"/>
      <c r="AJ366" s="134">
        <f t="shared" si="56"/>
        <v>337</v>
      </c>
      <c r="AK366" s="35" t="s">
        <v>153</v>
      </c>
      <c r="AL366" s="134" t="str">
        <f t="shared" si="57"/>
        <v>337.</v>
      </c>
      <c r="AM366" s="140"/>
      <c r="AN366" s="35"/>
      <c r="AO366" s="193"/>
    </row>
    <row r="367" spans="1:41" ht="22.5" hidden="1" customHeight="1" x14ac:dyDescent="0.25">
      <c r="A367" s="68" t="s">
        <v>3521</v>
      </c>
      <c r="B367" s="25">
        <v>893</v>
      </c>
      <c r="C367" s="36" t="s">
        <v>2758</v>
      </c>
      <c r="D367" s="25">
        <v>1977</v>
      </c>
      <c r="E367" s="68" t="s">
        <v>2932</v>
      </c>
      <c r="F367" s="68" t="s">
        <v>2934</v>
      </c>
      <c r="G367" s="25">
        <v>2</v>
      </c>
      <c r="H367" s="25">
        <v>3</v>
      </c>
      <c r="I367" s="335">
        <v>719.5</v>
      </c>
      <c r="J367" s="335">
        <v>719.47</v>
      </c>
      <c r="K367" s="335">
        <v>475.3</v>
      </c>
      <c r="L367" s="12">
        <v>38</v>
      </c>
      <c r="M367" s="250">
        <f t="shared" si="52"/>
        <v>6153814</v>
      </c>
      <c r="N367" s="250"/>
      <c r="O367" s="250"/>
      <c r="P367" s="250"/>
      <c r="Q367" s="137">
        <f t="shared" si="53"/>
        <v>6153814</v>
      </c>
      <c r="R367" s="259"/>
      <c r="S367" s="260"/>
      <c r="T367" s="259"/>
      <c r="U367" s="259">
        <v>818</v>
      </c>
      <c r="V367" s="259">
        <f t="shared" si="61"/>
        <v>6153814</v>
      </c>
      <c r="W367" s="259"/>
      <c r="X367" s="259"/>
      <c r="Y367" s="259"/>
      <c r="Z367" s="259"/>
      <c r="AA367" s="259"/>
      <c r="AB367" s="259"/>
      <c r="AC367" s="137"/>
      <c r="AD367" s="137"/>
      <c r="AE367" s="259"/>
      <c r="AF367" s="259"/>
      <c r="AG367" s="337">
        <v>2025</v>
      </c>
      <c r="AH367" s="166"/>
      <c r="AI367" s="166"/>
      <c r="AJ367" s="134">
        <f t="shared" si="56"/>
        <v>338</v>
      </c>
      <c r="AK367" s="35" t="s">
        <v>153</v>
      </c>
      <c r="AL367" s="134" t="str">
        <f t="shared" si="57"/>
        <v>338.</v>
      </c>
      <c r="AM367" s="140"/>
      <c r="AN367" s="35"/>
      <c r="AO367" s="193"/>
    </row>
    <row r="368" spans="1:41" ht="22.5" hidden="1" customHeight="1" x14ac:dyDescent="0.25">
      <c r="A368" s="68" t="s">
        <v>3522</v>
      </c>
      <c r="B368" s="25">
        <v>93</v>
      </c>
      <c r="C368" s="36" t="s">
        <v>2759</v>
      </c>
      <c r="D368" s="25">
        <v>1978</v>
      </c>
      <c r="E368" s="68" t="s">
        <v>2932</v>
      </c>
      <c r="F368" s="68" t="s">
        <v>2934</v>
      </c>
      <c r="G368" s="25">
        <v>2</v>
      </c>
      <c r="H368" s="25">
        <v>2</v>
      </c>
      <c r="I368" s="250">
        <v>841</v>
      </c>
      <c r="J368" s="250">
        <v>502.7</v>
      </c>
      <c r="K368" s="250">
        <v>502.7</v>
      </c>
      <c r="L368" s="12">
        <v>17</v>
      </c>
      <c r="M368" s="250">
        <f t="shared" si="52"/>
        <v>5266100</v>
      </c>
      <c r="N368" s="250"/>
      <c r="O368" s="250"/>
      <c r="P368" s="250"/>
      <c r="Q368" s="137">
        <f t="shared" si="53"/>
        <v>5266100</v>
      </c>
      <c r="R368" s="259"/>
      <c r="S368" s="260"/>
      <c r="T368" s="259"/>
      <c r="U368" s="259">
        <v>700</v>
      </c>
      <c r="V368" s="259">
        <f>U368*7523</f>
        <v>5266100</v>
      </c>
      <c r="W368" s="259"/>
      <c r="X368" s="259"/>
      <c r="Y368" s="259"/>
      <c r="Z368" s="259"/>
      <c r="AA368" s="259"/>
      <c r="AB368" s="259"/>
      <c r="AC368" s="137"/>
      <c r="AD368" s="137"/>
      <c r="AE368" s="259"/>
      <c r="AF368" s="259"/>
      <c r="AG368" s="337">
        <v>2025</v>
      </c>
      <c r="AH368" s="166"/>
      <c r="AI368" s="166"/>
      <c r="AJ368" s="134">
        <f t="shared" si="56"/>
        <v>339</v>
      </c>
      <c r="AK368" s="35" t="s">
        <v>153</v>
      </c>
      <c r="AL368" s="134" t="str">
        <f t="shared" si="57"/>
        <v>339.</v>
      </c>
      <c r="AM368" s="140"/>
      <c r="AN368" s="35"/>
      <c r="AO368" s="193"/>
    </row>
    <row r="369" spans="1:41" ht="22.5" hidden="1" customHeight="1" x14ac:dyDescent="0.25">
      <c r="A369" s="68" t="s">
        <v>3523</v>
      </c>
      <c r="B369" s="25">
        <v>484</v>
      </c>
      <c r="C369" s="36" t="s">
        <v>2760</v>
      </c>
      <c r="D369" s="25">
        <v>1978</v>
      </c>
      <c r="E369" s="68" t="s">
        <v>2932</v>
      </c>
      <c r="F369" s="68" t="s">
        <v>2934</v>
      </c>
      <c r="G369" s="25">
        <v>5</v>
      </c>
      <c r="H369" s="25">
        <v>6</v>
      </c>
      <c r="I369" s="250">
        <v>4922.7</v>
      </c>
      <c r="J369" s="250">
        <v>3002.1</v>
      </c>
      <c r="K369" s="250">
        <v>3002.1</v>
      </c>
      <c r="L369" s="12">
        <v>178</v>
      </c>
      <c r="M369" s="250">
        <f t="shared" si="52"/>
        <v>4737018.5</v>
      </c>
      <c r="N369" s="250"/>
      <c r="O369" s="250"/>
      <c r="P369" s="250"/>
      <c r="Q369" s="137">
        <f t="shared" si="53"/>
        <v>4737018.5</v>
      </c>
      <c r="R369" s="250"/>
      <c r="S369" s="255"/>
      <c r="T369" s="250"/>
      <c r="U369" s="250">
        <v>1335.5</v>
      </c>
      <c r="V369" s="250">
        <f>U369*3547</f>
        <v>4737018.5</v>
      </c>
      <c r="W369" s="250"/>
      <c r="X369" s="250"/>
      <c r="Y369" s="250"/>
      <c r="Z369" s="250"/>
      <c r="AA369" s="250"/>
      <c r="AB369" s="250"/>
      <c r="AC369" s="137"/>
      <c r="AD369" s="137"/>
      <c r="AE369" s="250"/>
      <c r="AF369" s="250"/>
      <c r="AG369" s="337">
        <v>2025</v>
      </c>
      <c r="AH369" s="166"/>
      <c r="AI369" s="166"/>
      <c r="AJ369" s="134">
        <f t="shared" si="56"/>
        <v>340</v>
      </c>
      <c r="AK369" s="35" t="s">
        <v>153</v>
      </c>
      <c r="AL369" s="134" t="str">
        <f t="shared" si="57"/>
        <v>340.</v>
      </c>
      <c r="AM369" s="140"/>
      <c r="AN369" s="296"/>
      <c r="AO369" s="193"/>
    </row>
    <row r="370" spans="1:41" ht="22.5" hidden="1" customHeight="1" x14ac:dyDescent="0.25">
      <c r="A370" s="68" t="s">
        <v>3524</v>
      </c>
      <c r="B370" s="25">
        <v>683</v>
      </c>
      <c r="C370" s="36" t="s">
        <v>2761</v>
      </c>
      <c r="D370" s="25">
        <v>1978</v>
      </c>
      <c r="E370" s="68" t="s">
        <v>2932</v>
      </c>
      <c r="F370" s="68" t="s">
        <v>2934</v>
      </c>
      <c r="G370" s="25">
        <v>5</v>
      </c>
      <c r="H370" s="25">
        <v>1</v>
      </c>
      <c r="I370" s="335">
        <v>2844.4</v>
      </c>
      <c r="J370" s="335">
        <v>1075.8</v>
      </c>
      <c r="K370" s="335">
        <v>1075.8</v>
      </c>
      <c r="L370" s="12">
        <v>60</v>
      </c>
      <c r="M370" s="250">
        <f t="shared" si="52"/>
        <v>2287815</v>
      </c>
      <c r="N370" s="250"/>
      <c r="O370" s="250"/>
      <c r="P370" s="250"/>
      <c r="Q370" s="137">
        <f t="shared" si="53"/>
        <v>2287815</v>
      </c>
      <c r="R370" s="259"/>
      <c r="S370" s="260"/>
      <c r="T370" s="259"/>
      <c r="U370" s="259">
        <v>645</v>
      </c>
      <c r="V370" s="259">
        <f>U370*3547</f>
        <v>2287815</v>
      </c>
      <c r="W370" s="259"/>
      <c r="X370" s="259"/>
      <c r="Y370" s="259"/>
      <c r="Z370" s="259"/>
      <c r="AA370" s="259"/>
      <c r="AB370" s="259"/>
      <c r="AC370" s="137"/>
      <c r="AD370" s="137"/>
      <c r="AE370" s="259"/>
      <c r="AF370" s="259"/>
      <c r="AG370" s="337">
        <v>2025</v>
      </c>
      <c r="AH370" s="166"/>
      <c r="AI370" s="166"/>
      <c r="AJ370" s="134">
        <f t="shared" si="56"/>
        <v>341</v>
      </c>
      <c r="AK370" s="35" t="s">
        <v>153</v>
      </c>
      <c r="AL370" s="134" t="str">
        <f t="shared" si="57"/>
        <v>341.</v>
      </c>
      <c r="AM370" s="140"/>
      <c r="AN370" s="35"/>
      <c r="AO370" s="193"/>
    </row>
    <row r="371" spans="1:41" ht="22.5" hidden="1" customHeight="1" x14ac:dyDescent="0.25">
      <c r="A371" s="68" t="s">
        <v>3525</v>
      </c>
      <c r="B371" s="25">
        <v>849</v>
      </c>
      <c r="C371" s="36" t="s">
        <v>2762</v>
      </c>
      <c r="D371" s="25">
        <v>1978</v>
      </c>
      <c r="E371" s="68" t="s">
        <v>2932</v>
      </c>
      <c r="F371" s="68" t="s">
        <v>2934</v>
      </c>
      <c r="G371" s="25">
        <v>2</v>
      </c>
      <c r="H371" s="25">
        <v>3</v>
      </c>
      <c r="I371" s="250">
        <v>902.2</v>
      </c>
      <c r="J371" s="250">
        <v>902.2</v>
      </c>
      <c r="K371" s="250">
        <v>608.70000000000005</v>
      </c>
      <c r="L371" s="12">
        <v>37</v>
      </c>
      <c r="M371" s="250">
        <f t="shared" si="52"/>
        <v>5612158</v>
      </c>
      <c r="N371" s="250"/>
      <c r="O371" s="250"/>
      <c r="P371" s="250"/>
      <c r="Q371" s="137">
        <f t="shared" si="53"/>
        <v>5612158</v>
      </c>
      <c r="R371" s="259"/>
      <c r="S371" s="260"/>
      <c r="T371" s="259"/>
      <c r="U371" s="259">
        <v>746</v>
      </c>
      <c r="V371" s="259">
        <f t="shared" ref="V371:V372" si="62">U371*7523</f>
        <v>5612158</v>
      </c>
      <c r="W371" s="259"/>
      <c r="X371" s="259"/>
      <c r="Y371" s="259"/>
      <c r="Z371" s="259"/>
      <c r="AA371" s="259"/>
      <c r="AB371" s="259"/>
      <c r="AC371" s="137"/>
      <c r="AD371" s="137"/>
      <c r="AE371" s="259"/>
      <c r="AF371" s="259"/>
      <c r="AG371" s="337">
        <v>2025</v>
      </c>
      <c r="AH371" s="166"/>
      <c r="AI371" s="166"/>
      <c r="AJ371" s="134">
        <f t="shared" si="56"/>
        <v>342</v>
      </c>
      <c r="AK371" s="35" t="s">
        <v>153</v>
      </c>
      <c r="AL371" s="134" t="str">
        <f t="shared" si="57"/>
        <v>342.</v>
      </c>
      <c r="AM371" s="140"/>
      <c r="AN371" s="35"/>
      <c r="AO371" s="193"/>
    </row>
    <row r="372" spans="1:41" ht="22.5" hidden="1" customHeight="1" x14ac:dyDescent="0.25">
      <c r="A372" s="68" t="s">
        <v>3526</v>
      </c>
      <c r="B372" s="25">
        <v>897</v>
      </c>
      <c r="C372" s="36" t="s">
        <v>2763</v>
      </c>
      <c r="D372" s="25">
        <v>1978</v>
      </c>
      <c r="E372" s="68" t="s">
        <v>2932</v>
      </c>
      <c r="F372" s="68" t="s">
        <v>2934</v>
      </c>
      <c r="G372" s="25">
        <v>2</v>
      </c>
      <c r="H372" s="25">
        <v>3</v>
      </c>
      <c r="I372" s="335">
        <v>849.7</v>
      </c>
      <c r="J372" s="335">
        <v>849.7</v>
      </c>
      <c r="K372" s="335">
        <v>499.8</v>
      </c>
      <c r="L372" s="12">
        <v>33</v>
      </c>
      <c r="M372" s="250">
        <f t="shared" si="52"/>
        <v>4611599</v>
      </c>
      <c r="N372" s="250"/>
      <c r="O372" s="250"/>
      <c r="P372" s="250"/>
      <c r="Q372" s="137">
        <f t="shared" si="53"/>
        <v>4611599</v>
      </c>
      <c r="R372" s="259"/>
      <c r="S372" s="260"/>
      <c r="T372" s="259"/>
      <c r="U372" s="259">
        <v>613</v>
      </c>
      <c r="V372" s="259">
        <f t="shared" si="62"/>
        <v>4611599</v>
      </c>
      <c r="W372" s="259"/>
      <c r="X372" s="259"/>
      <c r="Y372" s="259"/>
      <c r="Z372" s="259"/>
      <c r="AA372" s="259"/>
      <c r="AB372" s="259"/>
      <c r="AC372" s="137"/>
      <c r="AD372" s="137"/>
      <c r="AE372" s="259"/>
      <c r="AF372" s="259"/>
      <c r="AG372" s="337">
        <v>2025</v>
      </c>
      <c r="AH372" s="166"/>
      <c r="AI372" s="166"/>
      <c r="AJ372" s="134">
        <f t="shared" si="56"/>
        <v>343</v>
      </c>
      <c r="AK372" s="35" t="s">
        <v>153</v>
      </c>
      <c r="AL372" s="134" t="str">
        <f t="shared" si="57"/>
        <v>343.</v>
      </c>
      <c r="AM372" s="140"/>
      <c r="AN372" s="35"/>
      <c r="AO372" s="193"/>
    </row>
    <row r="373" spans="1:41" ht="22.5" hidden="1" customHeight="1" x14ac:dyDescent="0.25">
      <c r="A373" s="68" t="s">
        <v>3527</v>
      </c>
      <c r="B373" s="25">
        <v>94</v>
      </c>
      <c r="C373" s="154" t="s">
        <v>2764</v>
      </c>
      <c r="D373" s="25">
        <v>1979</v>
      </c>
      <c r="E373" s="68" t="s">
        <v>2932</v>
      </c>
      <c r="F373" s="68" t="s">
        <v>2934</v>
      </c>
      <c r="G373" s="25">
        <v>2</v>
      </c>
      <c r="H373" s="25">
        <v>2</v>
      </c>
      <c r="I373" s="335">
        <v>764</v>
      </c>
      <c r="J373" s="335">
        <v>446</v>
      </c>
      <c r="K373" s="335">
        <v>446</v>
      </c>
      <c r="L373" s="12">
        <v>43</v>
      </c>
      <c r="M373" s="250">
        <f t="shared" si="52"/>
        <v>285800</v>
      </c>
      <c r="N373" s="250"/>
      <c r="O373" s="250"/>
      <c r="P373" s="250"/>
      <c r="Q373" s="137">
        <f t="shared" si="53"/>
        <v>285800</v>
      </c>
      <c r="R373" s="250">
        <v>285800</v>
      </c>
      <c r="S373" s="255"/>
      <c r="T373" s="250"/>
      <c r="U373" s="250"/>
      <c r="V373" s="250"/>
      <c r="W373" s="250"/>
      <c r="X373" s="250"/>
      <c r="Y373" s="250"/>
      <c r="Z373" s="250"/>
      <c r="AA373" s="250"/>
      <c r="AB373" s="250"/>
      <c r="AC373" s="250"/>
      <c r="AD373" s="250"/>
      <c r="AE373" s="250"/>
      <c r="AF373" s="250"/>
      <c r="AG373" s="337">
        <v>2025</v>
      </c>
      <c r="AH373" s="166" t="s">
        <v>3048</v>
      </c>
      <c r="AI373" s="166"/>
      <c r="AJ373" s="134">
        <f t="shared" si="56"/>
        <v>344</v>
      </c>
      <c r="AK373" s="35" t="s">
        <v>153</v>
      </c>
      <c r="AL373" s="134" t="str">
        <f t="shared" si="57"/>
        <v>344.</v>
      </c>
      <c r="AM373" s="140"/>
      <c r="AN373" s="35"/>
      <c r="AO373" s="193"/>
    </row>
    <row r="374" spans="1:41" ht="22.5" hidden="1" customHeight="1" x14ac:dyDescent="0.25">
      <c r="A374" s="68" t="s">
        <v>3528</v>
      </c>
      <c r="B374" s="25">
        <v>348</v>
      </c>
      <c r="C374" s="36" t="s">
        <v>2765</v>
      </c>
      <c r="D374" s="25">
        <v>1979</v>
      </c>
      <c r="E374" s="108" t="s">
        <v>2932</v>
      </c>
      <c r="F374" s="68" t="s">
        <v>2934</v>
      </c>
      <c r="G374" s="25">
        <v>2</v>
      </c>
      <c r="H374" s="25">
        <v>2</v>
      </c>
      <c r="I374" s="137">
        <v>931.8</v>
      </c>
      <c r="J374" s="137">
        <v>558.79999999999995</v>
      </c>
      <c r="K374" s="137">
        <v>558.79999999999995</v>
      </c>
      <c r="L374" s="30">
        <v>23</v>
      </c>
      <c r="M374" s="250">
        <f t="shared" si="52"/>
        <v>1181412</v>
      </c>
      <c r="N374" s="250"/>
      <c r="O374" s="250"/>
      <c r="P374" s="250"/>
      <c r="Q374" s="137">
        <f t="shared" si="53"/>
        <v>1181412</v>
      </c>
      <c r="R374" s="259">
        <f>730980+450432</f>
        <v>1181412</v>
      </c>
      <c r="S374" s="260"/>
      <c r="T374" s="259"/>
      <c r="U374" s="259"/>
      <c r="V374" s="259"/>
      <c r="W374" s="259"/>
      <c r="X374" s="259"/>
      <c r="Y374" s="259"/>
      <c r="Z374" s="259"/>
      <c r="AA374" s="259"/>
      <c r="AB374" s="259"/>
      <c r="AC374" s="137"/>
      <c r="AD374" s="137"/>
      <c r="AE374" s="259"/>
      <c r="AF374" s="259"/>
      <c r="AG374" s="337">
        <v>2025</v>
      </c>
      <c r="AH374" s="166" t="s">
        <v>3058</v>
      </c>
      <c r="AI374" s="166"/>
      <c r="AJ374" s="134">
        <f t="shared" si="56"/>
        <v>345</v>
      </c>
      <c r="AK374" s="35" t="s">
        <v>153</v>
      </c>
      <c r="AL374" s="134" t="str">
        <f t="shared" si="57"/>
        <v>345.</v>
      </c>
      <c r="AM374" s="140"/>
      <c r="AN374" s="35"/>
      <c r="AO374" s="193"/>
    </row>
    <row r="375" spans="1:41" ht="22.5" hidden="1" customHeight="1" x14ac:dyDescent="0.25">
      <c r="A375" s="68" t="s">
        <v>3529</v>
      </c>
      <c r="B375" s="25">
        <v>840</v>
      </c>
      <c r="C375" s="36" t="s">
        <v>2766</v>
      </c>
      <c r="D375" s="25">
        <v>1979</v>
      </c>
      <c r="E375" s="68" t="s">
        <v>2932</v>
      </c>
      <c r="F375" s="68" t="s">
        <v>2934</v>
      </c>
      <c r="G375" s="25">
        <v>2</v>
      </c>
      <c r="H375" s="25">
        <v>3</v>
      </c>
      <c r="I375" s="335">
        <v>907.3</v>
      </c>
      <c r="J375" s="335">
        <v>907.3</v>
      </c>
      <c r="K375" s="335">
        <v>584.9</v>
      </c>
      <c r="L375" s="12">
        <v>46</v>
      </c>
      <c r="M375" s="250">
        <f t="shared" si="52"/>
        <v>5664819</v>
      </c>
      <c r="N375" s="250"/>
      <c r="O375" s="250"/>
      <c r="P375" s="250"/>
      <c r="Q375" s="137">
        <f t="shared" si="53"/>
        <v>5664819</v>
      </c>
      <c r="R375" s="259"/>
      <c r="S375" s="260"/>
      <c r="T375" s="259"/>
      <c r="U375" s="259">
        <v>753</v>
      </c>
      <c r="V375" s="259">
        <f t="shared" ref="V375:V376" si="63">U375*7523</f>
        <v>5664819</v>
      </c>
      <c r="W375" s="259"/>
      <c r="X375" s="259"/>
      <c r="Y375" s="259"/>
      <c r="Z375" s="259"/>
      <c r="AA375" s="259"/>
      <c r="AB375" s="259"/>
      <c r="AC375" s="137"/>
      <c r="AD375" s="137"/>
      <c r="AE375" s="259"/>
      <c r="AF375" s="259"/>
      <c r="AG375" s="337">
        <v>2025</v>
      </c>
      <c r="AH375" s="166"/>
      <c r="AI375" s="166"/>
      <c r="AJ375" s="134">
        <f t="shared" si="56"/>
        <v>346</v>
      </c>
      <c r="AK375" s="35" t="s">
        <v>153</v>
      </c>
      <c r="AL375" s="134" t="str">
        <f t="shared" si="57"/>
        <v>346.</v>
      </c>
      <c r="AM375" s="140"/>
      <c r="AN375" s="35"/>
      <c r="AO375" s="193"/>
    </row>
    <row r="376" spans="1:41" ht="22.5" hidden="1" customHeight="1" x14ac:dyDescent="0.25">
      <c r="A376" s="68" t="s">
        <v>3530</v>
      </c>
      <c r="B376" s="25">
        <v>848</v>
      </c>
      <c r="C376" s="36" t="s">
        <v>2767</v>
      </c>
      <c r="D376" s="25">
        <v>1979</v>
      </c>
      <c r="E376" s="68" t="s">
        <v>2932</v>
      </c>
      <c r="F376" s="68" t="s">
        <v>2934</v>
      </c>
      <c r="G376" s="25">
        <v>2</v>
      </c>
      <c r="H376" s="25">
        <v>3</v>
      </c>
      <c r="I376" s="335">
        <v>813.7</v>
      </c>
      <c r="J376" s="335">
        <v>813.67</v>
      </c>
      <c r="K376" s="335">
        <v>525.98</v>
      </c>
      <c r="L376" s="12">
        <v>46</v>
      </c>
      <c r="M376" s="250">
        <f t="shared" si="52"/>
        <v>5702434</v>
      </c>
      <c r="N376" s="250"/>
      <c r="O376" s="250"/>
      <c r="P376" s="250"/>
      <c r="Q376" s="137">
        <f t="shared" si="53"/>
        <v>5702434</v>
      </c>
      <c r="R376" s="259"/>
      <c r="S376" s="260"/>
      <c r="T376" s="259"/>
      <c r="U376" s="259">
        <v>758</v>
      </c>
      <c r="V376" s="259">
        <f t="shared" si="63"/>
        <v>5702434</v>
      </c>
      <c r="W376" s="259"/>
      <c r="X376" s="259"/>
      <c r="Y376" s="259"/>
      <c r="Z376" s="259"/>
      <c r="AA376" s="259"/>
      <c r="AB376" s="259"/>
      <c r="AC376" s="137"/>
      <c r="AD376" s="137"/>
      <c r="AE376" s="259"/>
      <c r="AF376" s="259"/>
      <c r="AG376" s="337">
        <v>2025</v>
      </c>
      <c r="AH376" s="166"/>
      <c r="AI376" s="166"/>
      <c r="AJ376" s="134">
        <f t="shared" si="56"/>
        <v>347</v>
      </c>
      <c r="AK376" s="35" t="s">
        <v>153</v>
      </c>
      <c r="AL376" s="134" t="str">
        <f t="shared" si="57"/>
        <v>347.</v>
      </c>
      <c r="AM376" s="140"/>
      <c r="AN376" s="35"/>
      <c r="AO376" s="193"/>
    </row>
    <row r="377" spans="1:41" ht="22.5" hidden="1" customHeight="1" x14ac:dyDescent="0.25">
      <c r="A377" s="68" t="s">
        <v>3531</v>
      </c>
      <c r="B377" s="25">
        <v>852</v>
      </c>
      <c r="C377" s="36" t="s">
        <v>2768</v>
      </c>
      <c r="D377" s="25">
        <v>1979</v>
      </c>
      <c r="E377" s="68" t="s">
        <v>2932</v>
      </c>
      <c r="F377" s="68" t="s">
        <v>2934</v>
      </c>
      <c r="G377" s="25">
        <v>2</v>
      </c>
      <c r="H377" s="25">
        <v>3</v>
      </c>
      <c r="I377" s="335">
        <v>855.7</v>
      </c>
      <c r="J377" s="335">
        <v>855.7</v>
      </c>
      <c r="K377" s="335">
        <v>498.1</v>
      </c>
      <c r="L377" s="12">
        <v>30</v>
      </c>
      <c r="M377" s="137">
        <f t="shared" si="52"/>
        <v>5356376</v>
      </c>
      <c r="N377" s="137"/>
      <c r="O377" s="137"/>
      <c r="P377" s="137"/>
      <c r="Q377" s="137">
        <f t="shared" si="53"/>
        <v>5356376</v>
      </c>
      <c r="R377" s="137"/>
      <c r="S377" s="30"/>
      <c r="T377" s="137"/>
      <c r="U377" s="137">
        <v>712</v>
      </c>
      <c r="V377" s="137">
        <f>U377*7523</f>
        <v>5356376</v>
      </c>
      <c r="W377" s="137"/>
      <c r="X377" s="137"/>
      <c r="Y377" s="137"/>
      <c r="Z377" s="137"/>
      <c r="AA377" s="137"/>
      <c r="AB377" s="137"/>
      <c r="AC377" s="137"/>
      <c r="AD377" s="137"/>
      <c r="AE377" s="137"/>
      <c r="AF377" s="137"/>
      <c r="AG377" s="337">
        <v>2025</v>
      </c>
      <c r="AH377" s="166"/>
      <c r="AI377" s="166"/>
      <c r="AJ377" s="134">
        <f t="shared" si="56"/>
        <v>348</v>
      </c>
      <c r="AK377" s="35" t="s">
        <v>153</v>
      </c>
      <c r="AL377" s="134" t="str">
        <f t="shared" si="57"/>
        <v>348.</v>
      </c>
      <c r="AM377" s="140"/>
      <c r="AN377" s="35"/>
      <c r="AO377" s="193"/>
    </row>
    <row r="378" spans="1:41" ht="22.5" hidden="1" customHeight="1" x14ac:dyDescent="0.25">
      <c r="A378" s="68" t="s">
        <v>3532</v>
      </c>
      <c r="B378" s="25">
        <v>5494</v>
      </c>
      <c r="C378" s="205" t="s">
        <v>2769</v>
      </c>
      <c r="D378" s="25">
        <v>1979</v>
      </c>
      <c r="E378" s="108" t="s">
        <v>2932</v>
      </c>
      <c r="F378" s="68" t="s">
        <v>2934</v>
      </c>
      <c r="G378" s="25">
        <v>2</v>
      </c>
      <c r="H378" s="25">
        <v>1</v>
      </c>
      <c r="I378" s="256">
        <v>358.6</v>
      </c>
      <c r="J378" s="256">
        <v>290.2</v>
      </c>
      <c r="K378" s="256">
        <v>290.2</v>
      </c>
      <c r="L378" s="257">
        <v>28</v>
      </c>
      <c r="M378" s="250">
        <f t="shared" si="52"/>
        <v>232899</v>
      </c>
      <c r="N378" s="250"/>
      <c r="O378" s="250"/>
      <c r="P378" s="250"/>
      <c r="Q378" s="137">
        <f t="shared" si="53"/>
        <v>232899</v>
      </c>
      <c r="R378" s="137"/>
      <c r="S378" s="30"/>
      <c r="T378" s="137"/>
      <c r="U378" s="137"/>
      <c r="V378" s="137"/>
      <c r="W378" s="137"/>
      <c r="X378" s="137"/>
      <c r="Y378" s="137"/>
      <c r="Z378" s="137"/>
      <c r="AA378" s="137">
        <v>87</v>
      </c>
      <c r="AB378" s="137">
        <f>AA378*2677</f>
        <v>232899</v>
      </c>
      <c r="AC378" s="137"/>
      <c r="AD378" s="137"/>
      <c r="AE378" s="137"/>
      <c r="AF378" s="137"/>
      <c r="AG378" s="337">
        <v>2025</v>
      </c>
      <c r="AH378" s="166"/>
      <c r="AI378" s="166"/>
      <c r="AJ378" s="134">
        <f t="shared" si="56"/>
        <v>349</v>
      </c>
      <c r="AK378" s="35" t="s">
        <v>153</v>
      </c>
      <c r="AL378" s="134" t="str">
        <f t="shared" si="57"/>
        <v>349.</v>
      </c>
      <c r="AM378" s="140"/>
      <c r="AN378" s="35"/>
      <c r="AO378" s="193"/>
    </row>
    <row r="379" spans="1:41" ht="22.5" hidden="1" customHeight="1" x14ac:dyDescent="0.25">
      <c r="A379" s="68" t="s">
        <v>3533</v>
      </c>
      <c r="B379" s="25">
        <v>191</v>
      </c>
      <c r="C379" s="36" t="s">
        <v>2770</v>
      </c>
      <c r="D379" s="25">
        <v>1980</v>
      </c>
      <c r="E379" s="68" t="s">
        <v>2932</v>
      </c>
      <c r="F379" s="68" t="s">
        <v>2934</v>
      </c>
      <c r="G379" s="25">
        <v>3</v>
      </c>
      <c r="H379" s="25">
        <v>3</v>
      </c>
      <c r="I379" s="250">
        <v>1423</v>
      </c>
      <c r="J379" s="250">
        <v>1292.0999999999999</v>
      </c>
      <c r="K379" s="250">
        <v>1292.0999999999999</v>
      </c>
      <c r="L379" s="12">
        <v>55</v>
      </c>
      <c r="M379" s="137">
        <f t="shared" si="52"/>
        <v>5455679.6000000006</v>
      </c>
      <c r="N379" s="137"/>
      <c r="O379" s="137"/>
      <c r="P379" s="137"/>
      <c r="Q379" s="137">
        <f t="shared" si="53"/>
        <v>5455679.6000000006</v>
      </c>
      <c r="R379" s="137"/>
      <c r="S379" s="30"/>
      <c r="T379" s="137"/>
      <c r="U379" s="137">
        <v>725.2</v>
      </c>
      <c r="V379" s="137">
        <f>U379*7523</f>
        <v>5455679.6000000006</v>
      </c>
      <c r="W379" s="137"/>
      <c r="X379" s="137"/>
      <c r="Y379" s="137"/>
      <c r="Z379" s="137"/>
      <c r="AA379" s="137"/>
      <c r="AB379" s="137"/>
      <c r="AC379" s="137"/>
      <c r="AD379" s="137"/>
      <c r="AE379" s="137"/>
      <c r="AF379" s="137"/>
      <c r="AG379" s="337">
        <v>2025</v>
      </c>
      <c r="AH379" s="166"/>
      <c r="AI379" s="166"/>
      <c r="AJ379" s="134">
        <f t="shared" si="56"/>
        <v>350</v>
      </c>
      <c r="AK379" s="35" t="s">
        <v>153</v>
      </c>
      <c r="AL379" s="134" t="str">
        <f t="shared" si="57"/>
        <v>350.</v>
      </c>
      <c r="AM379" s="140"/>
      <c r="AN379" s="35"/>
      <c r="AO379" s="193"/>
    </row>
    <row r="380" spans="1:41" ht="22.5" hidden="1" customHeight="1" x14ac:dyDescent="0.25">
      <c r="A380" s="68" t="s">
        <v>3534</v>
      </c>
      <c r="B380" s="25">
        <v>303</v>
      </c>
      <c r="C380" s="36" t="s">
        <v>2771</v>
      </c>
      <c r="D380" s="25">
        <v>1980</v>
      </c>
      <c r="E380" s="68" t="s">
        <v>2932</v>
      </c>
      <c r="F380" s="68" t="s">
        <v>2934</v>
      </c>
      <c r="G380" s="25">
        <v>2</v>
      </c>
      <c r="H380" s="25">
        <v>1</v>
      </c>
      <c r="I380" s="335">
        <v>749.7</v>
      </c>
      <c r="J380" s="335">
        <v>274.39999999999998</v>
      </c>
      <c r="K380" s="335">
        <v>274.39999999999998</v>
      </c>
      <c r="L380" s="12">
        <v>25</v>
      </c>
      <c r="M380" s="250">
        <f t="shared" si="52"/>
        <v>184860</v>
      </c>
      <c r="N380" s="250"/>
      <c r="O380" s="250"/>
      <c r="P380" s="250"/>
      <c r="Q380" s="137">
        <f t="shared" si="53"/>
        <v>184860</v>
      </c>
      <c r="R380" s="137">
        <v>184860</v>
      </c>
      <c r="S380" s="30"/>
      <c r="T380" s="137"/>
      <c r="U380" s="137"/>
      <c r="V380" s="137"/>
      <c r="W380" s="137"/>
      <c r="X380" s="137"/>
      <c r="Y380" s="137"/>
      <c r="Z380" s="137"/>
      <c r="AA380" s="137"/>
      <c r="AB380" s="137"/>
      <c r="AC380" s="259"/>
      <c r="AD380" s="259"/>
      <c r="AE380" s="137"/>
      <c r="AF380" s="137"/>
      <c r="AG380" s="337">
        <v>2025</v>
      </c>
      <c r="AH380" s="166" t="s">
        <v>3049</v>
      </c>
      <c r="AI380" s="166"/>
      <c r="AJ380" s="134">
        <f t="shared" si="56"/>
        <v>351</v>
      </c>
      <c r="AK380" s="35" t="s">
        <v>153</v>
      </c>
      <c r="AL380" s="134" t="str">
        <f t="shared" si="57"/>
        <v>351.</v>
      </c>
      <c r="AM380" s="140"/>
      <c r="AN380" s="35"/>
      <c r="AO380" s="193"/>
    </row>
    <row r="381" spans="1:41" ht="22.5" hidden="1" customHeight="1" x14ac:dyDescent="0.25">
      <c r="A381" s="68" t="s">
        <v>3535</v>
      </c>
      <c r="B381" s="25">
        <v>549</v>
      </c>
      <c r="C381" s="36" t="s">
        <v>2772</v>
      </c>
      <c r="D381" s="25">
        <v>1980</v>
      </c>
      <c r="E381" s="68" t="s">
        <v>2932</v>
      </c>
      <c r="F381" s="68" t="s">
        <v>2934</v>
      </c>
      <c r="G381" s="25">
        <v>5</v>
      </c>
      <c r="H381" s="25">
        <v>5</v>
      </c>
      <c r="I381" s="335">
        <v>3468.2</v>
      </c>
      <c r="J381" s="335">
        <v>1452.37</v>
      </c>
      <c r="K381" s="335">
        <v>1452.37</v>
      </c>
      <c r="L381" s="12">
        <v>82</v>
      </c>
      <c r="M381" s="250">
        <f t="shared" si="52"/>
        <v>3766914</v>
      </c>
      <c r="N381" s="250"/>
      <c r="O381" s="250"/>
      <c r="P381" s="250"/>
      <c r="Q381" s="137">
        <f t="shared" si="53"/>
        <v>3766914</v>
      </c>
      <c r="R381" s="250"/>
      <c r="S381" s="255"/>
      <c r="T381" s="250"/>
      <c r="U381" s="250">
        <v>1062</v>
      </c>
      <c r="V381" s="250">
        <f t="shared" ref="V381" si="64">U381*3547</f>
        <v>3766914</v>
      </c>
      <c r="W381" s="250"/>
      <c r="X381" s="250"/>
      <c r="Y381" s="250"/>
      <c r="Z381" s="250"/>
      <c r="AA381" s="250"/>
      <c r="AB381" s="250"/>
      <c r="AC381" s="259"/>
      <c r="AD381" s="259"/>
      <c r="AE381" s="250"/>
      <c r="AF381" s="250"/>
      <c r="AG381" s="337">
        <v>2025</v>
      </c>
      <c r="AH381" s="166"/>
      <c r="AI381" s="166"/>
      <c r="AJ381" s="134">
        <f t="shared" si="56"/>
        <v>352</v>
      </c>
      <c r="AK381" s="35" t="s">
        <v>153</v>
      </c>
      <c r="AL381" s="134" t="str">
        <f t="shared" si="57"/>
        <v>352.</v>
      </c>
      <c r="AM381" s="140"/>
      <c r="AN381" s="296"/>
      <c r="AO381" s="193"/>
    </row>
    <row r="382" spans="1:41" ht="22.5" hidden="1" customHeight="1" x14ac:dyDescent="0.25">
      <c r="A382" s="68" t="s">
        <v>3536</v>
      </c>
      <c r="B382" s="25">
        <v>662</v>
      </c>
      <c r="C382" s="36" t="s">
        <v>2773</v>
      </c>
      <c r="D382" s="25">
        <v>1980</v>
      </c>
      <c r="E382" s="68" t="s">
        <v>2932</v>
      </c>
      <c r="F382" s="68" t="s">
        <v>2934</v>
      </c>
      <c r="G382" s="25">
        <v>5</v>
      </c>
      <c r="H382" s="25">
        <v>4</v>
      </c>
      <c r="I382" s="335">
        <v>2936.75</v>
      </c>
      <c r="J382" s="335">
        <v>2936.75</v>
      </c>
      <c r="K382" s="335">
        <v>2652.75</v>
      </c>
      <c r="L382" s="12">
        <v>119</v>
      </c>
      <c r="M382" s="250">
        <f t="shared" si="52"/>
        <v>3263240</v>
      </c>
      <c r="N382" s="250"/>
      <c r="O382" s="250"/>
      <c r="P382" s="250"/>
      <c r="Q382" s="137">
        <f t="shared" si="53"/>
        <v>3263240</v>
      </c>
      <c r="R382" s="259"/>
      <c r="S382" s="260"/>
      <c r="T382" s="259"/>
      <c r="U382" s="259">
        <v>920</v>
      </c>
      <c r="V382" s="259">
        <f>U382*3547</f>
        <v>3263240</v>
      </c>
      <c r="W382" s="259"/>
      <c r="X382" s="259"/>
      <c r="Y382" s="259"/>
      <c r="Z382" s="259"/>
      <c r="AA382" s="259"/>
      <c r="AB382" s="259"/>
      <c r="AC382" s="137"/>
      <c r="AD382" s="137"/>
      <c r="AE382" s="259"/>
      <c r="AF382" s="259"/>
      <c r="AG382" s="337">
        <v>2025</v>
      </c>
      <c r="AH382" s="166"/>
      <c r="AI382" s="166"/>
      <c r="AJ382" s="134">
        <f t="shared" si="56"/>
        <v>353</v>
      </c>
      <c r="AK382" s="35" t="s">
        <v>153</v>
      </c>
      <c r="AL382" s="134" t="str">
        <f t="shared" si="57"/>
        <v>353.</v>
      </c>
      <c r="AM382" s="140"/>
      <c r="AN382" s="35"/>
      <c r="AO382" s="193"/>
    </row>
    <row r="383" spans="1:41" ht="22.5" hidden="1" customHeight="1" x14ac:dyDescent="0.25">
      <c r="A383" s="68" t="s">
        <v>3537</v>
      </c>
      <c r="B383" s="25">
        <v>676</v>
      </c>
      <c r="C383" s="36" t="s">
        <v>2774</v>
      </c>
      <c r="D383" s="25">
        <v>1980</v>
      </c>
      <c r="E383" s="68" t="s">
        <v>2932</v>
      </c>
      <c r="F383" s="68" t="s">
        <v>2934</v>
      </c>
      <c r="G383" s="25">
        <v>5</v>
      </c>
      <c r="H383" s="25">
        <v>7</v>
      </c>
      <c r="I383" s="335">
        <v>8416.25</v>
      </c>
      <c r="J383" s="335">
        <v>3277.53</v>
      </c>
      <c r="K383" s="335">
        <v>3050.53</v>
      </c>
      <c r="L383" s="12">
        <v>209</v>
      </c>
      <c r="M383" s="250">
        <f t="shared" si="52"/>
        <v>12315151</v>
      </c>
      <c r="N383" s="250"/>
      <c r="O383" s="250"/>
      <c r="P383" s="250"/>
      <c r="Q383" s="137">
        <f t="shared" si="53"/>
        <v>12315151</v>
      </c>
      <c r="R383" s="250"/>
      <c r="S383" s="255"/>
      <c r="T383" s="250"/>
      <c r="U383" s="250">
        <v>1637</v>
      </c>
      <c r="V383" s="250">
        <f>U383*7523</f>
        <v>12315151</v>
      </c>
      <c r="W383" s="250"/>
      <c r="X383" s="250"/>
      <c r="Y383" s="250"/>
      <c r="Z383" s="250"/>
      <c r="AA383" s="250"/>
      <c r="AB383" s="250"/>
      <c r="AC383" s="259"/>
      <c r="AD383" s="259"/>
      <c r="AE383" s="250"/>
      <c r="AF383" s="250"/>
      <c r="AG383" s="337">
        <v>2025</v>
      </c>
      <c r="AH383" s="166"/>
      <c r="AI383" s="166"/>
      <c r="AJ383" s="134">
        <f t="shared" si="56"/>
        <v>354</v>
      </c>
      <c r="AK383" s="35" t="s">
        <v>153</v>
      </c>
      <c r="AL383" s="134" t="str">
        <f t="shared" si="57"/>
        <v>354.</v>
      </c>
      <c r="AM383" s="140"/>
      <c r="AN383" s="296"/>
      <c r="AO383" s="193"/>
    </row>
    <row r="384" spans="1:41" ht="22.5" hidden="1" customHeight="1" x14ac:dyDescent="0.25">
      <c r="A384" s="68" t="s">
        <v>3538</v>
      </c>
      <c r="B384" s="25">
        <v>679</v>
      </c>
      <c r="C384" s="36" t="s">
        <v>2775</v>
      </c>
      <c r="D384" s="25">
        <v>1980</v>
      </c>
      <c r="E384" s="68" t="s">
        <v>2932</v>
      </c>
      <c r="F384" s="68" t="s">
        <v>2934</v>
      </c>
      <c r="G384" s="25">
        <v>5</v>
      </c>
      <c r="H384" s="25">
        <v>9</v>
      </c>
      <c r="I384" s="335">
        <v>8574.6</v>
      </c>
      <c r="J384" s="335">
        <v>4487.6000000000004</v>
      </c>
      <c r="K384" s="335">
        <v>4238.7</v>
      </c>
      <c r="L384" s="12">
        <v>267</v>
      </c>
      <c r="M384" s="137">
        <f t="shared" si="52"/>
        <v>6647078</v>
      </c>
      <c r="N384" s="137"/>
      <c r="O384" s="137"/>
      <c r="P384" s="137"/>
      <c r="Q384" s="137">
        <f t="shared" si="53"/>
        <v>6647078</v>
      </c>
      <c r="R384" s="137"/>
      <c r="S384" s="30"/>
      <c r="T384" s="137"/>
      <c r="U384" s="137">
        <v>1874</v>
      </c>
      <c r="V384" s="137">
        <f>U384*3547</f>
        <v>6647078</v>
      </c>
      <c r="W384" s="137"/>
      <c r="X384" s="137"/>
      <c r="Y384" s="137"/>
      <c r="Z384" s="137"/>
      <c r="AA384" s="137"/>
      <c r="AB384" s="137"/>
      <c r="AC384" s="137"/>
      <c r="AD384" s="137"/>
      <c r="AE384" s="137"/>
      <c r="AF384" s="137"/>
      <c r="AG384" s="337">
        <v>2025</v>
      </c>
      <c r="AH384" s="166"/>
      <c r="AI384" s="166"/>
      <c r="AJ384" s="134">
        <f t="shared" si="56"/>
        <v>355</v>
      </c>
      <c r="AK384" s="35" t="s">
        <v>153</v>
      </c>
      <c r="AL384" s="134" t="str">
        <f t="shared" si="57"/>
        <v>355.</v>
      </c>
      <c r="AM384" s="140"/>
      <c r="AN384" s="35"/>
      <c r="AO384" s="193"/>
    </row>
    <row r="385" spans="1:41" ht="22.5" hidden="1" customHeight="1" x14ac:dyDescent="0.25">
      <c r="A385" s="68" t="s">
        <v>3539</v>
      </c>
      <c r="B385" s="25">
        <v>850</v>
      </c>
      <c r="C385" s="36" t="s">
        <v>2776</v>
      </c>
      <c r="D385" s="25">
        <v>1980</v>
      </c>
      <c r="E385" s="68" t="s">
        <v>2932</v>
      </c>
      <c r="F385" s="68" t="s">
        <v>2934</v>
      </c>
      <c r="G385" s="25">
        <v>2</v>
      </c>
      <c r="H385" s="25">
        <v>3</v>
      </c>
      <c r="I385" s="250">
        <v>869.2</v>
      </c>
      <c r="J385" s="250">
        <v>869.17</v>
      </c>
      <c r="K385" s="250">
        <v>498</v>
      </c>
      <c r="L385" s="12">
        <v>39</v>
      </c>
      <c r="M385" s="137">
        <f t="shared" si="52"/>
        <v>5025364</v>
      </c>
      <c r="N385" s="137"/>
      <c r="O385" s="137"/>
      <c r="P385" s="137"/>
      <c r="Q385" s="137">
        <f t="shared" si="53"/>
        <v>5025364</v>
      </c>
      <c r="R385" s="137"/>
      <c r="S385" s="30"/>
      <c r="T385" s="137"/>
      <c r="U385" s="137">
        <v>668</v>
      </c>
      <c r="V385" s="137">
        <f>U385*7523</f>
        <v>5025364</v>
      </c>
      <c r="W385" s="137"/>
      <c r="X385" s="137"/>
      <c r="Y385" s="137"/>
      <c r="Z385" s="137"/>
      <c r="AA385" s="137"/>
      <c r="AB385" s="137"/>
      <c r="AC385" s="137"/>
      <c r="AD385" s="137"/>
      <c r="AE385" s="137"/>
      <c r="AF385" s="137"/>
      <c r="AG385" s="337">
        <v>2025</v>
      </c>
      <c r="AH385" s="166"/>
      <c r="AI385" s="166"/>
      <c r="AJ385" s="134">
        <f t="shared" si="56"/>
        <v>356</v>
      </c>
      <c r="AK385" s="35" t="s">
        <v>153</v>
      </c>
      <c r="AL385" s="134" t="str">
        <f t="shared" si="57"/>
        <v>356.</v>
      </c>
      <c r="AM385" s="140"/>
      <c r="AN385" s="35"/>
      <c r="AO385" s="193"/>
    </row>
    <row r="386" spans="1:41" ht="22.5" hidden="1" customHeight="1" x14ac:dyDescent="0.25">
      <c r="A386" s="68" t="s">
        <v>3540</v>
      </c>
      <c r="B386" s="25">
        <v>854</v>
      </c>
      <c r="C386" s="36" t="s">
        <v>2777</v>
      </c>
      <c r="D386" s="25">
        <v>1980</v>
      </c>
      <c r="E386" s="68" t="s">
        <v>2932</v>
      </c>
      <c r="F386" s="68" t="s">
        <v>2934</v>
      </c>
      <c r="G386" s="25">
        <v>2</v>
      </c>
      <c r="H386" s="25">
        <v>2</v>
      </c>
      <c r="I386" s="335">
        <v>583.9</v>
      </c>
      <c r="J386" s="335">
        <v>583.9</v>
      </c>
      <c r="K386" s="335">
        <v>333.2</v>
      </c>
      <c r="L386" s="12">
        <v>18</v>
      </c>
      <c r="M386" s="137">
        <f t="shared" si="52"/>
        <v>5439129</v>
      </c>
      <c r="N386" s="137"/>
      <c r="O386" s="137"/>
      <c r="P386" s="137"/>
      <c r="Q386" s="137">
        <f t="shared" si="53"/>
        <v>5439129</v>
      </c>
      <c r="R386" s="137"/>
      <c r="S386" s="30"/>
      <c r="T386" s="137"/>
      <c r="U386" s="137">
        <v>723</v>
      </c>
      <c r="V386" s="137">
        <f>U386*7523</f>
        <v>5439129</v>
      </c>
      <c r="W386" s="137"/>
      <c r="X386" s="137"/>
      <c r="Y386" s="137"/>
      <c r="Z386" s="137"/>
      <c r="AA386" s="137"/>
      <c r="AB386" s="137"/>
      <c r="AC386" s="137"/>
      <c r="AD386" s="137"/>
      <c r="AE386" s="137"/>
      <c r="AF386" s="137"/>
      <c r="AG386" s="337">
        <v>2025</v>
      </c>
      <c r="AH386" s="166"/>
      <c r="AI386" s="166"/>
      <c r="AJ386" s="134">
        <f t="shared" si="56"/>
        <v>357</v>
      </c>
      <c r="AK386" s="35" t="s">
        <v>153</v>
      </c>
      <c r="AL386" s="134" t="str">
        <f t="shared" si="57"/>
        <v>357.</v>
      </c>
      <c r="AM386" s="140"/>
      <c r="AN386" s="35"/>
      <c r="AO386" s="193"/>
    </row>
    <row r="387" spans="1:41" ht="22.5" hidden="1" customHeight="1" x14ac:dyDescent="0.25">
      <c r="A387" s="68" t="s">
        <v>3541</v>
      </c>
      <c r="B387" s="25">
        <v>888</v>
      </c>
      <c r="C387" s="36" t="s">
        <v>2778</v>
      </c>
      <c r="D387" s="25">
        <v>1980</v>
      </c>
      <c r="E387" s="108" t="s">
        <v>2932</v>
      </c>
      <c r="F387" s="68" t="s">
        <v>2934</v>
      </c>
      <c r="G387" s="25">
        <v>2</v>
      </c>
      <c r="H387" s="25">
        <v>2</v>
      </c>
      <c r="I387" s="137">
        <v>847.8</v>
      </c>
      <c r="J387" s="137">
        <v>847.79</v>
      </c>
      <c r="K387" s="137">
        <v>495.9</v>
      </c>
      <c r="L387" s="30">
        <v>39</v>
      </c>
      <c r="M387" s="137">
        <f t="shared" si="52"/>
        <v>5040373</v>
      </c>
      <c r="N387" s="137"/>
      <c r="O387" s="137"/>
      <c r="P387" s="137"/>
      <c r="Q387" s="137">
        <f t="shared" si="53"/>
        <v>5040373</v>
      </c>
      <c r="R387" s="137">
        <v>142900</v>
      </c>
      <c r="S387" s="30"/>
      <c r="T387" s="137"/>
      <c r="U387" s="137">
        <v>651</v>
      </c>
      <c r="V387" s="137">
        <f t="shared" ref="V387" si="65">U387*7523</f>
        <v>4897473</v>
      </c>
      <c r="W387" s="137"/>
      <c r="X387" s="137"/>
      <c r="Y387" s="137"/>
      <c r="Z387" s="137"/>
      <c r="AA387" s="137"/>
      <c r="AB387" s="137"/>
      <c r="AC387" s="137"/>
      <c r="AD387" s="137"/>
      <c r="AE387" s="137"/>
      <c r="AF387" s="137"/>
      <c r="AG387" s="337">
        <v>2025</v>
      </c>
      <c r="AH387" s="166" t="s">
        <v>3048</v>
      </c>
      <c r="AI387" s="166"/>
      <c r="AJ387" s="134">
        <f t="shared" si="56"/>
        <v>358</v>
      </c>
      <c r="AK387" s="35" t="s">
        <v>153</v>
      </c>
      <c r="AL387" s="134" t="str">
        <f t="shared" si="57"/>
        <v>358.</v>
      </c>
      <c r="AM387" s="140"/>
      <c r="AN387" s="35"/>
      <c r="AO387" s="193"/>
    </row>
    <row r="388" spans="1:41" ht="22.5" hidden="1" customHeight="1" x14ac:dyDescent="0.25">
      <c r="A388" s="68" t="s">
        <v>3542</v>
      </c>
      <c r="B388" s="25">
        <v>179</v>
      </c>
      <c r="C388" s="36" t="s">
        <v>2779</v>
      </c>
      <c r="D388" s="25">
        <v>1976</v>
      </c>
      <c r="E388" s="108" t="s">
        <v>2932</v>
      </c>
      <c r="F388" s="68" t="s">
        <v>2934</v>
      </c>
      <c r="G388" s="25">
        <v>2</v>
      </c>
      <c r="H388" s="25">
        <v>1</v>
      </c>
      <c r="I388" s="256">
        <v>146.6</v>
      </c>
      <c r="J388" s="256">
        <v>120.6</v>
      </c>
      <c r="K388" s="256">
        <v>120.6</v>
      </c>
      <c r="L388" s="257">
        <v>14</v>
      </c>
      <c r="M388" s="250">
        <f t="shared" si="52"/>
        <v>5374431.2000000002</v>
      </c>
      <c r="N388" s="250"/>
      <c r="O388" s="250"/>
      <c r="P388" s="250"/>
      <c r="Q388" s="137">
        <f t="shared" si="53"/>
        <v>5374431.2000000002</v>
      </c>
      <c r="R388" s="250"/>
      <c r="S388" s="255"/>
      <c r="T388" s="250"/>
      <c r="U388" s="250">
        <v>714.4</v>
      </c>
      <c r="V388" s="250">
        <f>U388*7523</f>
        <v>5374431.2000000002</v>
      </c>
      <c r="W388" s="250"/>
      <c r="X388" s="250"/>
      <c r="Y388" s="250"/>
      <c r="Z388" s="250"/>
      <c r="AA388" s="250"/>
      <c r="AB388" s="250"/>
      <c r="AC388" s="259"/>
      <c r="AD388" s="259"/>
      <c r="AE388" s="250"/>
      <c r="AF388" s="250"/>
      <c r="AG388" s="337">
        <v>2025</v>
      </c>
      <c r="AH388" s="166"/>
      <c r="AI388" s="166"/>
      <c r="AJ388" s="134">
        <f t="shared" si="56"/>
        <v>359</v>
      </c>
      <c r="AK388" s="35" t="s">
        <v>153</v>
      </c>
      <c r="AL388" s="134" t="str">
        <f t="shared" si="57"/>
        <v>359.</v>
      </c>
      <c r="AM388" s="140"/>
      <c r="AN388" s="296"/>
      <c r="AO388" s="193"/>
    </row>
    <row r="389" spans="1:41" ht="22.5" hidden="1" customHeight="1" x14ac:dyDescent="0.25">
      <c r="A389" s="68" t="s">
        <v>3543</v>
      </c>
      <c r="B389" s="25">
        <v>352</v>
      </c>
      <c r="C389" s="130" t="s">
        <v>2780</v>
      </c>
      <c r="D389" s="25">
        <v>1981</v>
      </c>
      <c r="E389" s="108" t="s">
        <v>2932</v>
      </c>
      <c r="F389" s="68" t="s">
        <v>2934</v>
      </c>
      <c r="G389" s="25">
        <v>2</v>
      </c>
      <c r="H389" s="25">
        <v>2</v>
      </c>
      <c r="I389" s="137">
        <v>613.6</v>
      </c>
      <c r="J389" s="137">
        <v>566.16</v>
      </c>
      <c r="K389" s="137">
        <v>566.16</v>
      </c>
      <c r="L389" s="30">
        <v>15</v>
      </c>
      <c r="M389" s="250">
        <f t="shared" si="52"/>
        <v>172081</v>
      </c>
      <c r="N389" s="250"/>
      <c r="O389" s="250"/>
      <c r="P389" s="250"/>
      <c r="Q389" s="137">
        <f t="shared" si="53"/>
        <v>172081</v>
      </c>
      <c r="R389" s="137">
        <v>172081</v>
      </c>
      <c r="S389" s="30"/>
      <c r="T389" s="137"/>
      <c r="U389" s="137"/>
      <c r="V389" s="137"/>
      <c r="W389" s="137"/>
      <c r="X389" s="137"/>
      <c r="Y389" s="137"/>
      <c r="Z389" s="137"/>
      <c r="AA389" s="137"/>
      <c r="AB389" s="137"/>
      <c r="AC389" s="137"/>
      <c r="AD389" s="137"/>
      <c r="AE389" s="137"/>
      <c r="AF389" s="137"/>
      <c r="AG389" s="337">
        <v>2025</v>
      </c>
      <c r="AH389" s="166" t="s">
        <v>3053</v>
      </c>
      <c r="AI389" s="166"/>
      <c r="AJ389" s="134">
        <f t="shared" si="56"/>
        <v>360</v>
      </c>
      <c r="AK389" s="35" t="s">
        <v>153</v>
      </c>
      <c r="AL389" s="134" t="str">
        <f t="shared" si="57"/>
        <v>360.</v>
      </c>
      <c r="AM389" s="140"/>
      <c r="AN389" s="35"/>
      <c r="AO389" s="193"/>
    </row>
    <row r="390" spans="1:41" ht="22.5" hidden="1" customHeight="1" x14ac:dyDescent="0.25">
      <c r="A390" s="68" t="s">
        <v>3544</v>
      </c>
      <c r="B390" s="25">
        <v>486</v>
      </c>
      <c r="C390" s="36" t="s">
        <v>2781</v>
      </c>
      <c r="D390" s="25">
        <v>1981</v>
      </c>
      <c r="E390" s="108" t="s">
        <v>2932</v>
      </c>
      <c r="F390" s="68" t="s">
        <v>2934</v>
      </c>
      <c r="G390" s="25">
        <v>5</v>
      </c>
      <c r="H390" s="25">
        <v>4</v>
      </c>
      <c r="I390" s="137">
        <v>4553.3500000000004</v>
      </c>
      <c r="J390" s="137">
        <v>3688.66</v>
      </c>
      <c r="K390" s="137">
        <v>3355.35</v>
      </c>
      <c r="L390" s="30">
        <v>68</v>
      </c>
      <c r="M390" s="250">
        <f t="shared" si="52"/>
        <v>3533070</v>
      </c>
      <c r="N390" s="250"/>
      <c r="O390" s="250"/>
      <c r="P390" s="250"/>
      <c r="Q390" s="137">
        <f t="shared" si="53"/>
        <v>3533070</v>
      </c>
      <c r="R390" s="250">
        <v>3533070</v>
      </c>
      <c r="S390" s="255"/>
      <c r="T390" s="250"/>
      <c r="U390" s="250"/>
      <c r="V390" s="250"/>
      <c r="W390" s="250"/>
      <c r="X390" s="250"/>
      <c r="Y390" s="250"/>
      <c r="Z390" s="250"/>
      <c r="AA390" s="250"/>
      <c r="AB390" s="250"/>
      <c r="AC390" s="137"/>
      <c r="AD390" s="137"/>
      <c r="AE390" s="250"/>
      <c r="AF390" s="250"/>
      <c r="AG390" s="337">
        <v>2025</v>
      </c>
      <c r="AH390" s="166" t="s">
        <v>3050</v>
      </c>
      <c r="AI390" s="166"/>
      <c r="AJ390" s="134">
        <f t="shared" si="56"/>
        <v>361</v>
      </c>
      <c r="AK390" s="35" t="s">
        <v>153</v>
      </c>
      <c r="AL390" s="134" t="str">
        <f t="shared" si="57"/>
        <v>361.</v>
      </c>
      <c r="AM390" s="140"/>
      <c r="AN390" s="296"/>
      <c r="AO390" s="193"/>
    </row>
    <row r="391" spans="1:41" ht="22.5" hidden="1" customHeight="1" x14ac:dyDescent="0.25">
      <c r="A391" s="68" t="s">
        <v>3545</v>
      </c>
      <c r="B391" s="25">
        <v>846</v>
      </c>
      <c r="C391" s="36" t="s">
        <v>2782</v>
      </c>
      <c r="D391" s="25">
        <v>1981</v>
      </c>
      <c r="E391" s="68" t="s">
        <v>2932</v>
      </c>
      <c r="F391" s="68" t="s">
        <v>2934</v>
      </c>
      <c r="G391" s="25">
        <v>2</v>
      </c>
      <c r="H391" s="25">
        <v>3</v>
      </c>
      <c r="I391" s="335">
        <v>856.2</v>
      </c>
      <c r="J391" s="335">
        <v>856.2</v>
      </c>
      <c r="K391" s="335">
        <v>491.9</v>
      </c>
      <c r="L391" s="12">
        <v>34</v>
      </c>
      <c r="M391" s="250">
        <f t="shared" si="52"/>
        <v>5717480</v>
      </c>
      <c r="N391" s="250"/>
      <c r="O391" s="250"/>
      <c r="P391" s="250"/>
      <c r="Q391" s="137">
        <f t="shared" si="53"/>
        <v>5717480</v>
      </c>
      <c r="R391" s="259"/>
      <c r="S391" s="260"/>
      <c r="T391" s="259"/>
      <c r="U391" s="259">
        <v>760</v>
      </c>
      <c r="V391" s="259">
        <f t="shared" ref="V391" si="66">U391*7523</f>
        <v>5717480</v>
      </c>
      <c r="W391" s="259"/>
      <c r="X391" s="259"/>
      <c r="Y391" s="259"/>
      <c r="Z391" s="259"/>
      <c r="AA391" s="259"/>
      <c r="AB391" s="259"/>
      <c r="AC391" s="137"/>
      <c r="AD391" s="137"/>
      <c r="AE391" s="259"/>
      <c r="AF391" s="259"/>
      <c r="AG391" s="337">
        <v>2025</v>
      </c>
      <c r="AH391" s="166"/>
      <c r="AI391" s="166"/>
      <c r="AJ391" s="134">
        <f t="shared" si="56"/>
        <v>362</v>
      </c>
      <c r="AK391" s="35" t="s">
        <v>153</v>
      </c>
      <c r="AL391" s="134" t="str">
        <f t="shared" si="57"/>
        <v>362.</v>
      </c>
      <c r="AM391" s="140"/>
      <c r="AN391" s="35"/>
      <c r="AO391" s="193"/>
    </row>
    <row r="392" spans="1:41" ht="22.5" hidden="1" customHeight="1" x14ac:dyDescent="0.25">
      <c r="A392" s="68" t="s">
        <v>3546</v>
      </c>
      <c r="B392" s="25">
        <v>108</v>
      </c>
      <c r="C392" s="36" t="s">
        <v>2783</v>
      </c>
      <c r="D392" s="25">
        <v>1982</v>
      </c>
      <c r="E392" s="68" t="s">
        <v>2932</v>
      </c>
      <c r="F392" s="68" t="s">
        <v>2934</v>
      </c>
      <c r="G392" s="25">
        <v>2</v>
      </c>
      <c r="H392" s="25">
        <v>3</v>
      </c>
      <c r="I392" s="250">
        <v>905.2</v>
      </c>
      <c r="J392" s="250">
        <v>867.6</v>
      </c>
      <c r="K392" s="250">
        <v>867.6</v>
      </c>
      <c r="L392" s="12">
        <v>37</v>
      </c>
      <c r="M392" s="250">
        <f t="shared" si="52"/>
        <v>261885</v>
      </c>
      <c r="N392" s="250"/>
      <c r="O392" s="250"/>
      <c r="P392" s="250"/>
      <c r="Q392" s="137">
        <f t="shared" si="53"/>
        <v>261885</v>
      </c>
      <c r="R392" s="250">
        <v>261885</v>
      </c>
      <c r="S392" s="255"/>
      <c r="T392" s="250"/>
      <c r="U392" s="250"/>
      <c r="V392" s="250"/>
      <c r="W392" s="250"/>
      <c r="X392" s="250"/>
      <c r="Y392" s="250"/>
      <c r="Z392" s="250"/>
      <c r="AA392" s="250"/>
      <c r="AB392" s="250"/>
      <c r="AC392" s="259"/>
      <c r="AD392" s="259"/>
      <c r="AE392" s="250"/>
      <c r="AF392" s="250"/>
      <c r="AG392" s="337">
        <v>2025</v>
      </c>
      <c r="AH392" s="166" t="s">
        <v>3049</v>
      </c>
      <c r="AI392" s="166"/>
      <c r="AJ392" s="134">
        <f t="shared" si="56"/>
        <v>363</v>
      </c>
      <c r="AK392" s="35" t="s">
        <v>153</v>
      </c>
      <c r="AL392" s="134" t="str">
        <f t="shared" si="57"/>
        <v>363.</v>
      </c>
      <c r="AM392" s="140"/>
      <c r="AN392" s="296"/>
      <c r="AO392" s="193"/>
    </row>
    <row r="393" spans="1:41" ht="22.5" hidden="1" customHeight="1" x14ac:dyDescent="0.25">
      <c r="A393" s="68" t="s">
        <v>3547</v>
      </c>
      <c r="B393" s="25">
        <v>110</v>
      </c>
      <c r="C393" s="36" t="s">
        <v>2784</v>
      </c>
      <c r="D393" s="25">
        <v>1982</v>
      </c>
      <c r="E393" s="68" t="s">
        <v>2932</v>
      </c>
      <c r="F393" s="68" t="s">
        <v>2934</v>
      </c>
      <c r="G393" s="25">
        <v>2</v>
      </c>
      <c r="H393" s="25">
        <v>3</v>
      </c>
      <c r="I393" s="335">
        <v>942.3</v>
      </c>
      <c r="J393" s="335">
        <v>557.20000000000005</v>
      </c>
      <c r="K393" s="335">
        <v>557.20000000000005</v>
      </c>
      <c r="L393" s="12">
        <v>18</v>
      </c>
      <c r="M393" s="250">
        <f t="shared" si="52"/>
        <v>560418</v>
      </c>
      <c r="N393" s="250"/>
      <c r="O393" s="250"/>
      <c r="P393" s="250"/>
      <c r="Q393" s="137">
        <f t="shared" si="53"/>
        <v>560418</v>
      </c>
      <c r="R393" s="259">
        <v>560418</v>
      </c>
      <c r="S393" s="260"/>
      <c r="T393" s="259"/>
      <c r="U393" s="259"/>
      <c r="V393" s="259"/>
      <c r="W393" s="259"/>
      <c r="X393" s="259"/>
      <c r="Y393" s="259"/>
      <c r="Z393" s="259"/>
      <c r="AA393" s="259"/>
      <c r="AB393" s="259"/>
      <c r="AC393" s="137"/>
      <c r="AD393" s="137"/>
      <c r="AE393" s="259"/>
      <c r="AF393" s="259"/>
      <c r="AG393" s="337">
        <v>2025</v>
      </c>
      <c r="AH393" s="166" t="s">
        <v>3050</v>
      </c>
      <c r="AI393" s="166"/>
      <c r="AJ393" s="134">
        <f t="shared" si="56"/>
        <v>364</v>
      </c>
      <c r="AK393" s="35" t="s">
        <v>153</v>
      </c>
      <c r="AL393" s="134" t="str">
        <f t="shared" si="57"/>
        <v>364.</v>
      </c>
      <c r="AM393" s="140"/>
      <c r="AN393" s="35"/>
      <c r="AO393" s="193"/>
    </row>
    <row r="394" spans="1:41" ht="22.5" hidden="1" customHeight="1" x14ac:dyDescent="0.25">
      <c r="A394" s="68" t="s">
        <v>3548</v>
      </c>
      <c r="B394" s="25">
        <v>111</v>
      </c>
      <c r="C394" s="36" t="s">
        <v>2785</v>
      </c>
      <c r="D394" s="25">
        <v>1982</v>
      </c>
      <c r="E394" s="68" t="s">
        <v>2932</v>
      </c>
      <c r="F394" s="68" t="s">
        <v>2934</v>
      </c>
      <c r="G394" s="25">
        <v>2</v>
      </c>
      <c r="H394" s="25">
        <v>3</v>
      </c>
      <c r="I394" s="335">
        <v>799.5</v>
      </c>
      <c r="J394" s="335">
        <v>541.29999999999995</v>
      </c>
      <c r="K394" s="335">
        <v>541.29999999999995</v>
      </c>
      <c r="L394" s="12">
        <v>24</v>
      </c>
      <c r="M394" s="250">
        <f t="shared" ref="M394:M445" si="67">R394+T394+V394+X394+Z394+AB394+AE394+AF394</f>
        <v>560418</v>
      </c>
      <c r="N394" s="250"/>
      <c r="O394" s="250"/>
      <c r="P394" s="250"/>
      <c r="Q394" s="137">
        <f t="shared" ref="Q394:Q445" si="68">M394</f>
        <v>560418</v>
      </c>
      <c r="R394" s="259">
        <v>560418</v>
      </c>
      <c r="S394" s="260"/>
      <c r="T394" s="259"/>
      <c r="U394" s="259"/>
      <c r="V394" s="259"/>
      <c r="W394" s="259"/>
      <c r="X394" s="259"/>
      <c r="Y394" s="259"/>
      <c r="Z394" s="259"/>
      <c r="AA394" s="259"/>
      <c r="AB394" s="259"/>
      <c r="AC394" s="137"/>
      <c r="AD394" s="137"/>
      <c r="AE394" s="259"/>
      <c r="AF394" s="259"/>
      <c r="AG394" s="337">
        <v>2025</v>
      </c>
      <c r="AH394" s="166" t="s">
        <v>3050</v>
      </c>
      <c r="AI394" s="166"/>
      <c r="AJ394" s="134">
        <f t="shared" si="56"/>
        <v>365</v>
      </c>
      <c r="AK394" s="35" t="s">
        <v>153</v>
      </c>
      <c r="AL394" s="134" t="str">
        <f t="shared" si="57"/>
        <v>365.</v>
      </c>
      <c r="AM394" s="140"/>
      <c r="AN394" s="35"/>
      <c r="AO394" s="193"/>
    </row>
    <row r="395" spans="1:41" ht="22.5" hidden="1" customHeight="1" x14ac:dyDescent="0.25">
      <c r="A395" s="68" t="s">
        <v>3549</v>
      </c>
      <c r="B395" s="25">
        <v>673</v>
      </c>
      <c r="C395" s="36" t="s">
        <v>2786</v>
      </c>
      <c r="D395" s="25">
        <v>1982</v>
      </c>
      <c r="E395" s="68" t="s">
        <v>2932</v>
      </c>
      <c r="F395" s="68" t="s">
        <v>2934</v>
      </c>
      <c r="G395" s="25">
        <v>3</v>
      </c>
      <c r="H395" s="25">
        <v>3</v>
      </c>
      <c r="I395" s="335">
        <v>1888.87</v>
      </c>
      <c r="J395" s="335">
        <v>1268.9000000000001</v>
      </c>
      <c r="K395" s="335">
        <v>1268.9000000000001</v>
      </c>
      <c r="L395" s="12">
        <v>47</v>
      </c>
      <c r="M395" s="250">
        <f t="shared" si="67"/>
        <v>2638968</v>
      </c>
      <c r="N395" s="250"/>
      <c r="O395" s="250"/>
      <c r="P395" s="250"/>
      <c r="Q395" s="137">
        <f t="shared" si="68"/>
        <v>2638968</v>
      </c>
      <c r="R395" s="250"/>
      <c r="S395" s="255"/>
      <c r="T395" s="250"/>
      <c r="U395" s="250">
        <v>744</v>
      </c>
      <c r="V395" s="250">
        <f>U395*3547</f>
        <v>2638968</v>
      </c>
      <c r="W395" s="250"/>
      <c r="X395" s="250"/>
      <c r="Y395" s="250"/>
      <c r="Z395" s="250"/>
      <c r="AA395" s="250"/>
      <c r="AB395" s="250"/>
      <c r="AC395" s="137"/>
      <c r="AD395" s="137"/>
      <c r="AE395" s="250"/>
      <c r="AF395" s="250"/>
      <c r="AG395" s="337">
        <v>2025</v>
      </c>
      <c r="AH395" s="166"/>
      <c r="AI395" s="166"/>
      <c r="AJ395" s="134">
        <f t="shared" si="56"/>
        <v>366</v>
      </c>
      <c r="AK395" s="35" t="s">
        <v>153</v>
      </c>
      <c r="AL395" s="134" t="str">
        <f t="shared" si="57"/>
        <v>366.</v>
      </c>
      <c r="AM395" s="140"/>
      <c r="AN395" s="296"/>
      <c r="AO395" s="193"/>
    </row>
    <row r="396" spans="1:41" ht="22.5" hidden="1" customHeight="1" x14ac:dyDescent="0.25">
      <c r="A396" s="68" t="s">
        <v>3550</v>
      </c>
      <c r="B396" s="25">
        <v>845</v>
      </c>
      <c r="C396" s="36" t="s">
        <v>2787</v>
      </c>
      <c r="D396" s="25">
        <v>1982</v>
      </c>
      <c r="E396" s="68" t="s">
        <v>2932</v>
      </c>
      <c r="F396" s="68" t="s">
        <v>2934</v>
      </c>
      <c r="G396" s="25">
        <v>2</v>
      </c>
      <c r="H396" s="25">
        <v>3</v>
      </c>
      <c r="I396" s="335">
        <v>846.8</v>
      </c>
      <c r="J396" s="335">
        <v>846.8</v>
      </c>
      <c r="K396" s="335">
        <v>440.1</v>
      </c>
      <c r="L396" s="12">
        <v>37</v>
      </c>
      <c r="M396" s="250">
        <f t="shared" si="67"/>
        <v>5326284</v>
      </c>
      <c r="N396" s="250"/>
      <c r="O396" s="250"/>
      <c r="P396" s="250"/>
      <c r="Q396" s="137">
        <f t="shared" si="68"/>
        <v>5326284</v>
      </c>
      <c r="R396" s="259"/>
      <c r="S396" s="260"/>
      <c r="T396" s="259"/>
      <c r="U396" s="259">
        <v>708</v>
      </c>
      <c r="V396" s="259">
        <f t="shared" ref="V396" si="69">U396*7523</f>
        <v>5326284</v>
      </c>
      <c r="W396" s="259"/>
      <c r="X396" s="259"/>
      <c r="Y396" s="259"/>
      <c r="Z396" s="259"/>
      <c r="AA396" s="259"/>
      <c r="AB396" s="259"/>
      <c r="AC396" s="137"/>
      <c r="AD396" s="137"/>
      <c r="AE396" s="259"/>
      <c r="AF396" s="259"/>
      <c r="AG396" s="337">
        <v>2025</v>
      </c>
      <c r="AH396" s="166"/>
      <c r="AI396" s="166"/>
      <c r="AJ396" s="134">
        <f t="shared" si="56"/>
        <v>367</v>
      </c>
      <c r="AK396" s="35" t="s">
        <v>153</v>
      </c>
      <c r="AL396" s="134" t="str">
        <f t="shared" si="57"/>
        <v>367.</v>
      </c>
      <c r="AM396" s="140"/>
      <c r="AN396" s="35"/>
      <c r="AO396" s="193"/>
    </row>
    <row r="397" spans="1:41" ht="22.5" hidden="1" customHeight="1" x14ac:dyDescent="0.25">
      <c r="A397" s="68" t="s">
        <v>3551</v>
      </c>
      <c r="B397" s="25">
        <v>61</v>
      </c>
      <c r="C397" s="36" t="s">
        <v>2788</v>
      </c>
      <c r="D397" s="25">
        <v>1983</v>
      </c>
      <c r="E397" s="68" t="s">
        <v>2932</v>
      </c>
      <c r="F397" s="68" t="s">
        <v>2934</v>
      </c>
      <c r="G397" s="25">
        <v>2</v>
      </c>
      <c r="H397" s="25">
        <v>2</v>
      </c>
      <c r="I397" s="250">
        <v>410.5</v>
      </c>
      <c r="J397" s="250">
        <v>351.2</v>
      </c>
      <c r="K397" s="250">
        <v>351.2</v>
      </c>
      <c r="L397" s="12">
        <v>53</v>
      </c>
      <c r="M397" s="137">
        <f t="shared" si="67"/>
        <v>1638714</v>
      </c>
      <c r="N397" s="137"/>
      <c r="O397" s="137"/>
      <c r="P397" s="137"/>
      <c r="Q397" s="137">
        <f t="shared" si="68"/>
        <v>1638714</v>
      </c>
      <c r="R397" s="137"/>
      <c r="S397" s="30"/>
      <c r="T397" s="137"/>
      <c r="U397" s="137">
        <v>462</v>
      </c>
      <c r="V397" s="137">
        <f t="shared" ref="V397" si="70">U397*3547</f>
        <v>1638714</v>
      </c>
      <c r="W397" s="137"/>
      <c r="X397" s="137"/>
      <c r="Y397" s="137"/>
      <c r="Z397" s="137"/>
      <c r="AA397" s="137"/>
      <c r="AB397" s="137"/>
      <c r="AC397" s="137"/>
      <c r="AD397" s="137"/>
      <c r="AE397" s="137"/>
      <c r="AF397" s="137"/>
      <c r="AG397" s="337">
        <v>2025</v>
      </c>
      <c r="AH397" s="166"/>
      <c r="AI397" s="166"/>
      <c r="AJ397" s="134">
        <f t="shared" si="56"/>
        <v>368</v>
      </c>
      <c r="AK397" s="35" t="s">
        <v>153</v>
      </c>
      <c r="AL397" s="134" t="str">
        <f t="shared" si="57"/>
        <v>368.</v>
      </c>
      <c r="AM397" s="140"/>
      <c r="AN397" s="35"/>
      <c r="AO397" s="193"/>
    </row>
    <row r="398" spans="1:41" ht="22.5" hidden="1" customHeight="1" x14ac:dyDescent="0.25">
      <c r="A398" s="68" t="s">
        <v>3552</v>
      </c>
      <c r="B398" s="25">
        <v>78</v>
      </c>
      <c r="C398" s="205" t="s">
        <v>2789</v>
      </c>
      <c r="D398" s="25">
        <v>1983</v>
      </c>
      <c r="E398" s="108" t="s">
        <v>2932</v>
      </c>
      <c r="F398" s="68" t="s">
        <v>2934</v>
      </c>
      <c r="G398" s="25">
        <v>2</v>
      </c>
      <c r="H398" s="25">
        <v>3</v>
      </c>
      <c r="I398" s="256">
        <v>727</v>
      </c>
      <c r="J398" s="256">
        <v>692</v>
      </c>
      <c r="K398" s="256">
        <v>692</v>
      </c>
      <c r="L398" s="257">
        <v>27</v>
      </c>
      <c r="M398" s="250">
        <f t="shared" si="67"/>
        <v>261885</v>
      </c>
      <c r="N398" s="250"/>
      <c r="O398" s="250"/>
      <c r="P398" s="250"/>
      <c r="Q398" s="137">
        <f t="shared" si="68"/>
        <v>261885</v>
      </c>
      <c r="R398" s="137">
        <v>261885</v>
      </c>
      <c r="S398" s="30"/>
      <c r="T398" s="137"/>
      <c r="U398" s="137"/>
      <c r="V398" s="137"/>
      <c r="W398" s="137"/>
      <c r="X398" s="137"/>
      <c r="Y398" s="137"/>
      <c r="Z398" s="137"/>
      <c r="AA398" s="137"/>
      <c r="AB398" s="137"/>
      <c r="AC398" s="137"/>
      <c r="AD398" s="137"/>
      <c r="AE398" s="137"/>
      <c r="AF398" s="137"/>
      <c r="AG398" s="337">
        <v>2025</v>
      </c>
      <c r="AH398" s="166" t="s">
        <v>3049</v>
      </c>
      <c r="AI398" s="166"/>
      <c r="AJ398" s="134">
        <f t="shared" si="56"/>
        <v>369</v>
      </c>
      <c r="AK398" s="35" t="s">
        <v>153</v>
      </c>
      <c r="AL398" s="134" t="str">
        <f t="shared" si="57"/>
        <v>369.</v>
      </c>
      <c r="AM398" s="140"/>
      <c r="AN398" s="35"/>
      <c r="AO398" s="193"/>
    </row>
    <row r="399" spans="1:41" ht="22.5" hidden="1" customHeight="1" x14ac:dyDescent="0.25">
      <c r="A399" s="68" t="s">
        <v>3553</v>
      </c>
      <c r="B399" s="25">
        <v>176</v>
      </c>
      <c r="C399" s="36" t="s">
        <v>2790</v>
      </c>
      <c r="D399" s="25">
        <v>1983</v>
      </c>
      <c r="E399" s="68" t="s">
        <v>2932</v>
      </c>
      <c r="F399" s="68" t="s">
        <v>2934</v>
      </c>
      <c r="G399" s="25">
        <v>2</v>
      </c>
      <c r="H399" s="25">
        <v>3</v>
      </c>
      <c r="I399" s="335">
        <v>973.6</v>
      </c>
      <c r="J399" s="335">
        <v>886.8</v>
      </c>
      <c r="K399" s="335">
        <v>886.8</v>
      </c>
      <c r="L399" s="12">
        <v>38</v>
      </c>
      <c r="M399" s="250">
        <f t="shared" si="67"/>
        <v>264966</v>
      </c>
      <c r="N399" s="250"/>
      <c r="O399" s="250"/>
      <c r="P399" s="250"/>
      <c r="Q399" s="137">
        <f t="shared" si="68"/>
        <v>264966</v>
      </c>
      <c r="R399" s="259">
        <v>264966</v>
      </c>
      <c r="S399" s="260"/>
      <c r="T399" s="259"/>
      <c r="U399" s="259"/>
      <c r="V399" s="259"/>
      <c r="W399" s="259"/>
      <c r="X399" s="259"/>
      <c r="Y399" s="259"/>
      <c r="Z399" s="259"/>
      <c r="AA399" s="259"/>
      <c r="AB399" s="259"/>
      <c r="AC399" s="137"/>
      <c r="AD399" s="137"/>
      <c r="AE399" s="259"/>
      <c r="AF399" s="259"/>
      <c r="AG399" s="337">
        <v>2025</v>
      </c>
      <c r="AH399" s="166" t="s">
        <v>3049</v>
      </c>
      <c r="AI399" s="166"/>
      <c r="AJ399" s="134">
        <f t="shared" si="56"/>
        <v>370</v>
      </c>
      <c r="AK399" s="35" t="s">
        <v>153</v>
      </c>
      <c r="AL399" s="134" t="str">
        <f t="shared" si="57"/>
        <v>370.</v>
      </c>
      <c r="AM399" s="140"/>
      <c r="AN399" s="35"/>
      <c r="AO399" s="193"/>
    </row>
    <row r="400" spans="1:41" ht="22.5" hidden="1" customHeight="1" x14ac:dyDescent="0.25">
      <c r="A400" s="68" t="s">
        <v>3554</v>
      </c>
      <c r="B400" s="25">
        <v>360</v>
      </c>
      <c r="C400" s="36" t="s">
        <v>2793</v>
      </c>
      <c r="D400" s="25">
        <v>1983</v>
      </c>
      <c r="E400" s="68" t="s">
        <v>2932</v>
      </c>
      <c r="F400" s="68" t="s">
        <v>2934</v>
      </c>
      <c r="G400" s="25">
        <v>3</v>
      </c>
      <c r="H400" s="25">
        <v>2</v>
      </c>
      <c r="I400" s="139">
        <v>1892</v>
      </c>
      <c r="J400" s="139">
        <v>1278</v>
      </c>
      <c r="K400" s="139">
        <v>1278</v>
      </c>
      <c r="L400" s="25">
        <v>64</v>
      </c>
      <c r="M400" s="250">
        <f t="shared" si="67"/>
        <v>2582620</v>
      </c>
      <c r="N400" s="250"/>
      <c r="O400" s="250"/>
      <c r="P400" s="250"/>
      <c r="Q400" s="137">
        <f t="shared" si="68"/>
        <v>2582620</v>
      </c>
      <c r="R400" s="250"/>
      <c r="S400" s="255"/>
      <c r="T400" s="250"/>
      <c r="U400" s="250">
        <v>630</v>
      </c>
      <c r="V400" s="250">
        <f t="shared" ref="V400:V404" si="71">U400*3547</f>
        <v>2234610</v>
      </c>
      <c r="W400" s="250"/>
      <c r="X400" s="250"/>
      <c r="Y400" s="250"/>
      <c r="Z400" s="250"/>
      <c r="AA400" s="250">
        <v>130</v>
      </c>
      <c r="AB400" s="250">
        <f>AA400*2677</f>
        <v>348010</v>
      </c>
      <c r="AC400" s="137"/>
      <c r="AD400" s="137"/>
      <c r="AE400" s="250"/>
      <c r="AF400" s="250"/>
      <c r="AG400" s="337">
        <v>2025</v>
      </c>
      <c r="AH400" s="166"/>
      <c r="AI400" s="166"/>
      <c r="AJ400" s="134">
        <f t="shared" si="56"/>
        <v>371</v>
      </c>
      <c r="AK400" s="35" t="s">
        <v>153</v>
      </c>
      <c r="AL400" s="134" t="str">
        <f t="shared" si="57"/>
        <v>371.</v>
      </c>
      <c r="AM400" s="140"/>
      <c r="AN400" s="296"/>
      <c r="AO400" s="193"/>
    </row>
    <row r="401" spans="1:41" ht="22.5" hidden="1" customHeight="1" x14ac:dyDescent="0.25">
      <c r="A401" s="68" t="s">
        <v>3555</v>
      </c>
      <c r="B401" s="25">
        <v>430</v>
      </c>
      <c r="C401" s="205" t="s">
        <v>2856</v>
      </c>
      <c r="D401" s="25">
        <v>1983</v>
      </c>
      <c r="E401" s="108" t="s">
        <v>2932</v>
      </c>
      <c r="F401" s="68" t="s">
        <v>2934</v>
      </c>
      <c r="G401" s="25">
        <v>5</v>
      </c>
      <c r="H401" s="25">
        <v>4</v>
      </c>
      <c r="I401" s="256">
        <v>4105.8999999999996</v>
      </c>
      <c r="J401" s="137">
        <v>2907.9</v>
      </c>
      <c r="K401" s="256">
        <v>2709.9</v>
      </c>
      <c r="L401" s="257">
        <v>60</v>
      </c>
      <c r="M401" s="250">
        <f t="shared" si="67"/>
        <v>3302257</v>
      </c>
      <c r="N401" s="250"/>
      <c r="O401" s="250"/>
      <c r="P401" s="250"/>
      <c r="Q401" s="137">
        <f t="shared" si="68"/>
        <v>3302257</v>
      </c>
      <c r="R401" s="137"/>
      <c r="S401" s="30"/>
      <c r="T401" s="137"/>
      <c r="U401" s="137">
        <v>931</v>
      </c>
      <c r="V401" s="137">
        <f t="shared" si="71"/>
        <v>3302257</v>
      </c>
      <c r="W401" s="137"/>
      <c r="X401" s="137"/>
      <c r="Y401" s="137"/>
      <c r="Z401" s="137"/>
      <c r="AA401" s="137"/>
      <c r="AB401" s="137"/>
      <c r="AC401" s="137"/>
      <c r="AD401" s="137"/>
      <c r="AE401" s="137"/>
      <c r="AF401" s="137"/>
      <c r="AG401" s="337">
        <v>2025</v>
      </c>
      <c r="AH401" s="166"/>
      <c r="AI401" s="166"/>
      <c r="AJ401" s="134">
        <f t="shared" si="56"/>
        <v>372</v>
      </c>
      <c r="AK401" s="35" t="s">
        <v>153</v>
      </c>
      <c r="AL401" s="134" t="str">
        <f t="shared" si="57"/>
        <v>372.</v>
      </c>
      <c r="AM401" s="140"/>
      <c r="AN401" s="35"/>
      <c r="AO401" s="193"/>
    </row>
    <row r="402" spans="1:41" ht="22.5" hidden="1" customHeight="1" x14ac:dyDescent="0.25">
      <c r="A402" s="68" t="s">
        <v>3556</v>
      </c>
      <c r="B402" s="25">
        <v>672</v>
      </c>
      <c r="C402" s="36" t="s">
        <v>2794</v>
      </c>
      <c r="D402" s="25">
        <v>1983</v>
      </c>
      <c r="E402" s="68" t="s">
        <v>2932</v>
      </c>
      <c r="F402" s="68" t="s">
        <v>2934</v>
      </c>
      <c r="G402" s="25">
        <v>3</v>
      </c>
      <c r="H402" s="25">
        <v>3</v>
      </c>
      <c r="I402" s="335">
        <v>1855.3</v>
      </c>
      <c r="J402" s="335">
        <v>1257.9000000000001</v>
      </c>
      <c r="K402" s="335">
        <v>726.3</v>
      </c>
      <c r="L402" s="12">
        <v>48</v>
      </c>
      <c r="M402" s="250">
        <f t="shared" si="67"/>
        <v>2223969</v>
      </c>
      <c r="N402" s="250"/>
      <c r="O402" s="250"/>
      <c r="P402" s="250"/>
      <c r="Q402" s="137">
        <f t="shared" si="68"/>
        <v>2223969</v>
      </c>
      <c r="R402" s="250"/>
      <c r="S402" s="255"/>
      <c r="T402" s="250"/>
      <c r="U402" s="250">
        <v>627</v>
      </c>
      <c r="V402" s="250">
        <f t="shared" si="71"/>
        <v>2223969</v>
      </c>
      <c r="W402" s="250"/>
      <c r="X402" s="250"/>
      <c r="Y402" s="250"/>
      <c r="Z402" s="250"/>
      <c r="AA402" s="250"/>
      <c r="AB402" s="250"/>
      <c r="AC402" s="137"/>
      <c r="AD402" s="137"/>
      <c r="AE402" s="250"/>
      <c r="AF402" s="250"/>
      <c r="AG402" s="337">
        <v>2025</v>
      </c>
      <c r="AH402" s="166"/>
      <c r="AI402" s="166"/>
      <c r="AJ402" s="134">
        <f t="shared" si="56"/>
        <v>373</v>
      </c>
      <c r="AK402" s="35" t="s">
        <v>153</v>
      </c>
      <c r="AL402" s="134" t="str">
        <f t="shared" si="57"/>
        <v>373.</v>
      </c>
      <c r="AM402" s="140"/>
      <c r="AN402" s="296"/>
      <c r="AO402" s="193"/>
    </row>
    <row r="403" spans="1:41" ht="22.5" hidden="1" customHeight="1" x14ac:dyDescent="0.25">
      <c r="A403" s="68" t="s">
        <v>3557</v>
      </c>
      <c r="B403" s="25">
        <v>675</v>
      </c>
      <c r="C403" s="36" t="s">
        <v>2795</v>
      </c>
      <c r="D403" s="25">
        <v>1983</v>
      </c>
      <c r="E403" s="68" t="s">
        <v>2932</v>
      </c>
      <c r="F403" s="68" t="s">
        <v>2934</v>
      </c>
      <c r="G403" s="25">
        <v>3</v>
      </c>
      <c r="H403" s="25">
        <v>3</v>
      </c>
      <c r="I403" s="335">
        <v>1870.14</v>
      </c>
      <c r="J403" s="335">
        <v>1286.8</v>
      </c>
      <c r="K403" s="335">
        <v>750.6</v>
      </c>
      <c r="L403" s="12">
        <v>65</v>
      </c>
      <c r="M403" s="250">
        <f t="shared" si="67"/>
        <v>2557387</v>
      </c>
      <c r="N403" s="250"/>
      <c r="O403" s="250"/>
      <c r="P403" s="250"/>
      <c r="Q403" s="137">
        <f t="shared" si="68"/>
        <v>2557387</v>
      </c>
      <c r="R403" s="250"/>
      <c r="S403" s="255"/>
      <c r="T403" s="250"/>
      <c r="U403" s="250">
        <v>721</v>
      </c>
      <c r="V403" s="250">
        <f t="shared" si="71"/>
        <v>2557387</v>
      </c>
      <c r="W403" s="250"/>
      <c r="X403" s="250"/>
      <c r="Y403" s="250"/>
      <c r="Z403" s="250"/>
      <c r="AA403" s="250"/>
      <c r="AB403" s="250"/>
      <c r="AC403" s="259"/>
      <c r="AD403" s="259"/>
      <c r="AE403" s="250"/>
      <c r="AF403" s="250"/>
      <c r="AG403" s="337">
        <v>2025</v>
      </c>
      <c r="AH403" s="166"/>
      <c r="AI403" s="166"/>
      <c r="AJ403" s="134">
        <f t="shared" si="56"/>
        <v>374</v>
      </c>
      <c r="AK403" s="35" t="s">
        <v>153</v>
      </c>
      <c r="AL403" s="134" t="str">
        <f t="shared" si="57"/>
        <v>374.</v>
      </c>
      <c r="AM403" s="140"/>
      <c r="AN403" s="296"/>
      <c r="AO403" s="193"/>
    </row>
    <row r="404" spans="1:41" ht="22.5" hidden="1" customHeight="1" x14ac:dyDescent="0.25">
      <c r="A404" s="68" t="s">
        <v>3558</v>
      </c>
      <c r="B404" s="25">
        <v>729</v>
      </c>
      <c r="C404" s="36" t="s">
        <v>2796</v>
      </c>
      <c r="D404" s="25">
        <v>1983</v>
      </c>
      <c r="E404" s="68" t="s">
        <v>2932</v>
      </c>
      <c r="F404" s="68" t="s">
        <v>2934</v>
      </c>
      <c r="G404" s="25">
        <v>3</v>
      </c>
      <c r="H404" s="25">
        <v>3</v>
      </c>
      <c r="I404" s="335">
        <v>2740.4</v>
      </c>
      <c r="J404" s="335">
        <v>1928.8</v>
      </c>
      <c r="K404" s="335">
        <v>981.6</v>
      </c>
      <c r="L404" s="12">
        <v>78</v>
      </c>
      <c r="M404" s="137">
        <f t="shared" si="67"/>
        <v>3022044</v>
      </c>
      <c r="N404" s="137"/>
      <c r="O404" s="137"/>
      <c r="P404" s="137"/>
      <c r="Q404" s="137">
        <f t="shared" si="68"/>
        <v>3022044</v>
      </c>
      <c r="R404" s="137"/>
      <c r="S404" s="30"/>
      <c r="T404" s="137"/>
      <c r="U404" s="137">
        <v>852</v>
      </c>
      <c r="V404" s="137">
        <f t="shared" si="71"/>
        <v>3022044</v>
      </c>
      <c r="W404" s="137"/>
      <c r="X404" s="137"/>
      <c r="Y404" s="137"/>
      <c r="Z404" s="137"/>
      <c r="AA404" s="137"/>
      <c r="AB404" s="137"/>
      <c r="AC404" s="137"/>
      <c r="AD404" s="137"/>
      <c r="AE404" s="137"/>
      <c r="AF404" s="137"/>
      <c r="AG404" s="337">
        <v>2025</v>
      </c>
      <c r="AH404" s="166"/>
      <c r="AI404" s="166"/>
      <c r="AJ404" s="134">
        <f t="shared" si="56"/>
        <v>375</v>
      </c>
      <c r="AK404" s="35" t="s">
        <v>153</v>
      </c>
      <c r="AL404" s="134" t="str">
        <f t="shared" si="57"/>
        <v>375.</v>
      </c>
      <c r="AM404" s="140"/>
      <c r="AN404" s="35"/>
      <c r="AO404" s="193"/>
    </row>
    <row r="405" spans="1:41" ht="22.5" hidden="1" customHeight="1" x14ac:dyDescent="0.25">
      <c r="A405" s="68" t="s">
        <v>3559</v>
      </c>
      <c r="B405" s="25">
        <v>847</v>
      </c>
      <c r="C405" s="36" t="s">
        <v>2797</v>
      </c>
      <c r="D405" s="25">
        <v>1983</v>
      </c>
      <c r="E405" s="68" t="s">
        <v>2932</v>
      </c>
      <c r="F405" s="68" t="s">
        <v>2934</v>
      </c>
      <c r="G405" s="25">
        <v>2</v>
      </c>
      <c r="H405" s="25">
        <v>3</v>
      </c>
      <c r="I405" s="335">
        <v>859.9</v>
      </c>
      <c r="J405" s="335">
        <v>859.9</v>
      </c>
      <c r="K405" s="335">
        <v>493.6</v>
      </c>
      <c r="L405" s="12">
        <v>39</v>
      </c>
      <c r="M405" s="250">
        <f t="shared" si="67"/>
        <v>5717480</v>
      </c>
      <c r="N405" s="250"/>
      <c r="O405" s="250"/>
      <c r="P405" s="250"/>
      <c r="Q405" s="137">
        <f t="shared" si="68"/>
        <v>5717480</v>
      </c>
      <c r="R405" s="259"/>
      <c r="S405" s="260"/>
      <c r="T405" s="259"/>
      <c r="U405" s="259">
        <v>760</v>
      </c>
      <c r="V405" s="259">
        <f t="shared" ref="V405" si="72">U405*7523</f>
        <v>5717480</v>
      </c>
      <c r="W405" s="259"/>
      <c r="X405" s="259"/>
      <c r="Y405" s="259"/>
      <c r="Z405" s="259"/>
      <c r="AA405" s="259"/>
      <c r="AB405" s="259"/>
      <c r="AC405" s="137"/>
      <c r="AD405" s="137"/>
      <c r="AE405" s="259"/>
      <c r="AF405" s="259"/>
      <c r="AG405" s="337">
        <v>2025</v>
      </c>
      <c r="AH405" s="166"/>
      <c r="AI405" s="166"/>
      <c r="AJ405" s="134">
        <f t="shared" si="56"/>
        <v>376</v>
      </c>
      <c r="AK405" s="35" t="s">
        <v>153</v>
      </c>
      <c r="AL405" s="134" t="str">
        <f t="shared" si="57"/>
        <v>376.</v>
      </c>
      <c r="AM405" s="140"/>
      <c r="AN405" s="35"/>
      <c r="AO405" s="193"/>
    </row>
    <row r="406" spans="1:41" ht="22.5" hidden="1" customHeight="1" x14ac:dyDescent="0.25">
      <c r="A406" s="68" t="s">
        <v>3560</v>
      </c>
      <c r="B406" s="25">
        <v>851</v>
      </c>
      <c r="C406" s="36" t="s">
        <v>2798</v>
      </c>
      <c r="D406" s="25">
        <v>1983</v>
      </c>
      <c r="E406" s="68" t="s">
        <v>2932</v>
      </c>
      <c r="F406" s="68" t="s">
        <v>2934</v>
      </c>
      <c r="G406" s="25">
        <v>2</v>
      </c>
      <c r="H406" s="25">
        <v>3</v>
      </c>
      <c r="I406" s="335">
        <v>867.3</v>
      </c>
      <c r="J406" s="335">
        <v>867.3</v>
      </c>
      <c r="K406" s="335">
        <v>505.2</v>
      </c>
      <c r="L406" s="12">
        <v>49</v>
      </c>
      <c r="M406" s="137">
        <f t="shared" si="67"/>
        <v>5341330</v>
      </c>
      <c r="N406" s="137"/>
      <c r="O406" s="137"/>
      <c r="P406" s="137"/>
      <c r="Q406" s="137">
        <f t="shared" si="68"/>
        <v>5341330</v>
      </c>
      <c r="R406" s="137"/>
      <c r="S406" s="30"/>
      <c r="T406" s="137"/>
      <c r="U406" s="137">
        <v>710</v>
      </c>
      <c r="V406" s="137">
        <f>U406*7523</f>
        <v>5341330</v>
      </c>
      <c r="W406" s="137"/>
      <c r="X406" s="137"/>
      <c r="Y406" s="137"/>
      <c r="Z406" s="137"/>
      <c r="AA406" s="137"/>
      <c r="AB406" s="137"/>
      <c r="AC406" s="137"/>
      <c r="AD406" s="137"/>
      <c r="AE406" s="137"/>
      <c r="AF406" s="137"/>
      <c r="AG406" s="337">
        <v>2025</v>
      </c>
      <c r="AH406" s="166"/>
      <c r="AI406" s="166"/>
      <c r="AJ406" s="134">
        <f t="shared" si="56"/>
        <v>377</v>
      </c>
      <c r="AK406" s="35" t="s">
        <v>153</v>
      </c>
      <c r="AL406" s="134" t="str">
        <f t="shared" si="57"/>
        <v>377.</v>
      </c>
      <c r="AM406" s="140"/>
      <c r="AN406" s="35"/>
      <c r="AO406" s="193"/>
    </row>
    <row r="407" spans="1:41" ht="22.5" hidden="1" customHeight="1" x14ac:dyDescent="0.25">
      <c r="A407" s="68" t="s">
        <v>3561</v>
      </c>
      <c r="B407" s="25">
        <v>64</v>
      </c>
      <c r="C407" s="36" t="s">
        <v>2799</v>
      </c>
      <c r="D407" s="25">
        <v>1984</v>
      </c>
      <c r="E407" s="68" t="s">
        <v>2932</v>
      </c>
      <c r="F407" s="68" t="s">
        <v>2934</v>
      </c>
      <c r="G407" s="25">
        <v>3</v>
      </c>
      <c r="H407" s="25">
        <v>3</v>
      </c>
      <c r="I407" s="250">
        <v>1311</v>
      </c>
      <c r="J407" s="250">
        <v>761.8</v>
      </c>
      <c r="K407" s="250">
        <v>761.8</v>
      </c>
      <c r="L407" s="12">
        <v>68</v>
      </c>
      <c r="M407" s="250">
        <f t="shared" si="67"/>
        <v>2663797</v>
      </c>
      <c r="N407" s="250"/>
      <c r="O407" s="250"/>
      <c r="P407" s="250"/>
      <c r="Q407" s="137">
        <f t="shared" si="68"/>
        <v>2663797</v>
      </c>
      <c r="R407" s="259"/>
      <c r="S407" s="260"/>
      <c r="T407" s="259"/>
      <c r="U407" s="259">
        <v>751</v>
      </c>
      <c r="V407" s="259">
        <f>U407*3547</f>
        <v>2663797</v>
      </c>
      <c r="W407" s="259"/>
      <c r="X407" s="259"/>
      <c r="Y407" s="259"/>
      <c r="Z407" s="259"/>
      <c r="AA407" s="259"/>
      <c r="AB407" s="259"/>
      <c r="AC407" s="259"/>
      <c r="AD407" s="259"/>
      <c r="AE407" s="259"/>
      <c r="AF407" s="259"/>
      <c r="AG407" s="337">
        <v>2025</v>
      </c>
      <c r="AH407" s="166"/>
      <c r="AI407" s="166"/>
      <c r="AJ407" s="134">
        <f t="shared" si="56"/>
        <v>378</v>
      </c>
      <c r="AK407" s="35" t="s">
        <v>153</v>
      </c>
      <c r="AL407" s="134" t="str">
        <f t="shared" si="57"/>
        <v>378.</v>
      </c>
      <c r="AM407" s="140"/>
      <c r="AN407" s="35"/>
      <c r="AO407" s="193"/>
    </row>
    <row r="408" spans="1:41" ht="22.5" hidden="1" customHeight="1" x14ac:dyDescent="0.25">
      <c r="A408" s="68" t="s">
        <v>3562</v>
      </c>
      <c r="B408" s="25">
        <v>81</v>
      </c>
      <c r="C408" s="36" t="s">
        <v>2800</v>
      </c>
      <c r="D408" s="25">
        <v>1984</v>
      </c>
      <c r="E408" s="108" t="s">
        <v>2932</v>
      </c>
      <c r="F408" s="68" t="s">
        <v>2934</v>
      </c>
      <c r="G408" s="25">
        <v>2</v>
      </c>
      <c r="H408" s="25">
        <v>3</v>
      </c>
      <c r="I408" s="256">
        <v>739</v>
      </c>
      <c r="J408" s="256">
        <v>704</v>
      </c>
      <c r="K408" s="256">
        <v>704</v>
      </c>
      <c r="L408" s="257">
        <v>38</v>
      </c>
      <c r="M408" s="137">
        <f t="shared" si="67"/>
        <v>2291362</v>
      </c>
      <c r="N408" s="137"/>
      <c r="O408" s="137"/>
      <c r="P408" s="137"/>
      <c r="Q408" s="137">
        <f t="shared" si="68"/>
        <v>2291362</v>
      </c>
      <c r="R408" s="137"/>
      <c r="S408" s="30"/>
      <c r="T408" s="137"/>
      <c r="U408" s="137">
        <v>646</v>
      </c>
      <c r="V408" s="137">
        <f t="shared" ref="V408" si="73">U408*3547</f>
        <v>2291362</v>
      </c>
      <c r="W408" s="137"/>
      <c r="X408" s="137"/>
      <c r="Y408" s="137"/>
      <c r="Z408" s="137"/>
      <c r="AA408" s="137"/>
      <c r="AB408" s="137"/>
      <c r="AC408" s="137"/>
      <c r="AD408" s="137"/>
      <c r="AE408" s="137"/>
      <c r="AF408" s="137"/>
      <c r="AG408" s="337">
        <v>2025</v>
      </c>
      <c r="AH408" s="166"/>
      <c r="AI408" s="166"/>
      <c r="AJ408" s="134">
        <f t="shared" si="56"/>
        <v>379</v>
      </c>
      <c r="AK408" s="35" t="s">
        <v>153</v>
      </c>
      <c r="AL408" s="134" t="str">
        <f t="shared" si="57"/>
        <v>379.</v>
      </c>
      <c r="AM408" s="140"/>
      <c r="AN408" s="35"/>
      <c r="AO408" s="193"/>
    </row>
    <row r="409" spans="1:41" ht="22.5" hidden="1" customHeight="1" x14ac:dyDescent="0.25">
      <c r="A409" s="68" t="s">
        <v>3563</v>
      </c>
      <c r="B409" s="25">
        <v>219</v>
      </c>
      <c r="C409" s="36" t="s">
        <v>2801</v>
      </c>
      <c r="D409" s="25">
        <v>1984</v>
      </c>
      <c r="E409" s="68" t="s">
        <v>2932</v>
      </c>
      <c r="F409" s="68" t="s">
        <v>2934</v>
      </c>
      <c r="G409" s="25">
        <v>2</v>
      </c>
      <c r="H409" s="25">
        <v>2</v>
      </c>
      <c r="I409" s="250">
        <v>860.9</v>
      </c>
      <c r="J409" s="250">
        <v>475.7</v>
      </c>
      <c r="K409" s="250">
        <v>475.7</v>
      </c>
      <c r="L409" s="12">
        <v>12</v>
      </c>
      <c r="M409" s="250">
        <f t="shared" si="67"/>
        <v>1766406</v>
      </c>
      <c r="N409" s="250"/>
      <c r="O409" s="250"/>
      <c r="P409" s="250"/>
      <c r="Q409" s="137">
        <f t="shared" si="68"/>
        <v>1766406</v>
      </c>
      <c r="R409" s="259"/>
      <c r="S409" s="260"/>
      <c r="T409" s="259"/>
      <c r="U409" s="259">
        <v>498</v>
      </c>
      <c r="V409" s="259">
        <f>U409*3547</f>
        <v>1766406</v>
      </c>
      <c r="W409" s="259"/>
      <c r="X409" s="259"/>
      <c r="Y409" s="259"/>
      <c r="Z409" s="259"/>
      <c r="AA409" s="259"/>
      <c r="AB409" s="259"/>
      <c r="AC409" s="137"/>
      <c r="AD409" s="137"/>
      <c r="AE409" s="259"/>
      <c r="AF409" s="259"/>
      <c r="AG409" s="337">
        <v>2025</v>
      </c>
      <c r="AH409" s="166"/>
      <c r="AI409" s="166"/>
      <c r="AJ409" s="134">
        <f t="shared" si="56"/>
        <v>380</v>
      </c>
      <c r="AK409" s="35" t="s">
        <v>153</v>
      </c>
      <c r="AL409" s="134" t="str">
        <f t="shared" si="57"/>
        <v>380.</v>
      </c>
      <c r="AM409" s="140"/>
      <c r="AN409" s="35"/>
      <c r="AO409" s="193"/>
    </row>
    <row r="410" spans="1:41" ht="22.5" hidden="1" customHeight="1" x14ac:dyDescent="0.25">
      <c r="A410" s="68" t="s">
        <v>3564</v>
      </c>
      <c r="B410" s="25">
        <v>482</v>
      </c>
      <c r="C410" s="36" t="s">
        <v>2802</v>
      </c>
      <c r="D410" s="25">
        <v>1984</v>
      </c>
      <c r="E410" s="68" t="s">
        <v>2932</v>
      </c>
      <c r="F410" s="68" t="s">
        <v>2934</v>
      </c>
      <c r="G410" s="25">
        <v>5</v>
      </c>
      <c r="H410" s="25">
        <v>4</v>
      </c>
      <c r="I410" s="250">
        <v>3897.2</v>
      </c>
      <c r="J410" s="250">
        <v>2738.2</v>
      </c>
      <c r="K410" s="250">
        <v>2738.2</v>
      </c>
      <c r="L410" s="12">
        <v>104</v>
      </c>
      <c r="M410" s="250">
        <f t="shared" si="67"/>
        <v>3146189</v>
      </c>
      <c r="N410" s="250"/>
      <c r="O410" s="250"/>
      <c r="P410" s="250"/>
      <c r="Q410" s="137">
        <f t="shared" si="68"/>
        <v>3146189</v>
      </c>
      <c r="R410" s="250"/>
      <c r="S410" s="255"/>
      <c r="T410" s="250"/>
      <c r="U410" s="250">
        <v>887</v>
      </c>
      <c r="V410" s="250">
        <f t="shared" ref="V410" si="74">U410*3547</f>
        <v>3146189</v>
      </c>
      <c r="W410" s="250"/>
      <c r="X410" s="250"/>
      <c r="Y410" s="250"/>
      <c r="Z410" s="250"/>
      <c r="AA410" s="250"/>
      <c r="AB410" s="250"/>
      <c r="AC410" s="259"/>
      <c r="AD410" s="259"/>
      <c r="AE410" s="250"/>
      <c r="AF410" s="250"/>
      <c r="AG410" s="337">
        <v>2025</v>
      </c>
      <c r="AH410" s="166"/>
      <c r="AI410" s="166"/>
      <c r="AJ410" s="134">
        <f t="shared" si="56"/>
        <v>381</v>
      </c>
      <c r="AK410" s="35" t="s">
        <v>153</v>
      </c>
      <c r="AL410" s="134" t="str">
        <f t="shared" si="57"/>
        <v>381.</v>
      </c>
      <c r="AM410" s="140"/>
      <c r="AN410" s="296"/>
      <c r="AO410" s="193"/>
    </row>
    <row r="411" spans="1:41" ht="22.5" hidden="1" customHeight="1" x14ac:dyDescent="0.25">
      <c r="A411" s="68" t="s">
        <v>3565</v>
      </c>
      <c r="B411" s="25">
        <v>680</v>
      </c>
      <c r="C411" s="36" t="s">
        <v>2803</v>
      </c>
      <c r="D411" s="25">
        <v>1984</v>
      </c>
      <c r="E411" s="68" t="s">
        <v>2932</v>
      </c>
      <c r="F411" s="68" t="s">
        <v>2934</v>
      </c>
      <c r="G411" s="25">
        <v>5</v>
      </c>
      <c r="H411" s="25">
        <v>4</v>
      </c>
      <c r="I411" s="335">
        <v>3477.4</v>
      </c>
      <c r="J411" s="335">
        <v>2286.1999999999998</v>
      </c>
      <c r="K411" s="335">
        <v>1614</v>
      </c>
      <c r="L411" s="12">
        <v>102</v>
      </c>
      <c r="M411" s="137">
        <f t="shared" si="67"/>
        <v>3500889</v>
      </c>
      <c r="N411" s="137"/>
      <c r="O411" s="137"/>
      <c r="P411" s="137"/>
      <c r="Q411" s="137">
        <f t="shared" si="68"/>
        <v>3500889</v>
      </c>
      <c r="R411" s="137"/>
      <c r="S411" s="30"/>
      <c r="T411" s="137"/>
      <c r="U411" s="137">
        <v>987</v>
      </c>
      <c r="V411" s="137">
        <f>U411*3547</f>
        <v>3500889</v>
      </c>
      <c r="W411" s="137"/>
      <c r="X411" s="137"/>
      <c r="Y411" s="137"/>
      <c r="Z411" s="137"/>
      <c r="AA411" s="137"/>
      <c r="AB411" s="137"/>
      <c r="AC411" s="137"/>
      <c r="AD411" s="137"/>
      <c r="AE411" s="137"/>
      <c r="AF411" s="137"/>
      <c r="AG411" s="337">
        <v>2025</v>
      </c>
      <c r="AH411" s="166"/>
      <c r="AI411" s="166"/>
      <c r="AJ411" s="134">
        <f t="shared" si="56"/>
        <v>382</v>
      </c>
      <c r="AK411" s="35" t="s">
        <v>153</v>
      </c>
      <c r="AL411" s="134" t="str">
        <f t="shared" si="57"/>
        <v>382.</v>
      </c>
      <c r="AM411" s="140"/>
      <c r="AN411" s="35"/>
      <c r="AO411" s="193"/>
    </row>
    <row r="412" spans="1:41" ht="22.5" hidden="1" customHeight="1" x14ac:dyDescent="0.25">
      <c r="A412" s="68" t="s">
        <v>3566</v>
      </c>
      <c r="B412" s="25">
        <v>116</v>
      </c>
      <c r="C412" s="36" t="s">
        <v>2804</v>
      </c>
      <c r="D412" s="25">
        <v>1985</v>
      </c>
      <c r="E412" s="68" t="s">
        <v>2932</v>
      </c>
      <c r="F412" s="68" t="s">
        <v>2934</v>
      </c>
      <c r="G412" s="25">
        <v>2</v>
      </c>
      <c r="H412" s="25">
        <v>3</v>
      </c>
      <c r="I412" s="335">
        <v>943.2</v>
      </c>
      <c r="J412" s="335">
        <v>562.29999999999995</v>
      </c>
      <c r="K412" s="335">
        <v>608.1</v>
      </c>
      <c r="L412" s="12">
        <v>27</v>
      </c>
      <c r="M412" s="250">
        <f t="shared" si="67"/>
        <v>1421350</v>
      </c>
      <c r="N412" s="250"/>
      <c r="O412" s="250"/>
      <c r="P412" s="250"/>
      <c r="Q412" s="137">
        <f t="shared" si="68"/>
        <v>1421350</v>
      </c>
      <c r="R412" s="259">
        <v>1421350</v>
      </c>
      <c r="S412" s="260"/>
      <c r="T412" s="259"/>
      <c r="U412" s="259"/>
      <c r="V412" s="259"/>
      <c r="W412" s="259"/>
      <c r="X412" s="259"/>
      <c r="Y412" s="259"/>
      <c r="Z412" s="259"/>
      <c r="AA412" s="259"/>
      <c r="AB412" s="259"/>
      <c r="AC412" s="137"/>
      <c r="AD412" s="137"/>
      <c r="AE412" s="259"/>
      <c r="AF412" s="259"/>
      <c r="AG412" s="337">
        <v>2025</v>
      </c>
      <c r="AH412" s="166" t="s">
        <v>3050</v>
      </c>
      <c r="AI412" s="166"/>
      <c r="AJ412" s="134">
        <f t="shared" si="56"/>
        <v>383</v>
      </c>
      <c r="AK412" s="35" t="s">
        <v>153</v>
      </c>
      <c r="AL412" s="134" t="str">
        <f t="shared" si="57"/>
        <v>383.</v>
      </c>
      <c r="AM412" s="140"/>
      <c r="AN412" s="35"/>
      <c r="AO412" s="193"/>
    </row>
    <row r="413" spans="1:41" ht="22.5" hidden="1" customHeight="1" x14ac:dyDescent="0.25">
      <c r="A413" s="68" t="s">
        <v>3567</v>
      </c>
      <c r="B413" s="25">
        <v>118</v>
      </c>
      <c r="C413" s="36" t="s">
        <v>2805</v>
      </c>
      <c r="D413" s="25">
        <v>1985</v>
      </c>
      <c r="E413" s="68" t="s">
        <v>2932</v>
      </c>
      <c r="F413" s="68" t="s">
        <v>2934</v>
      </c>
      <c r="G413" s="25">
        <v>2</v>
      </c>
      <c r="H413" s="25">
        <v>2</v>
      </c>
      <c r="I413" s="335">
        <v>844.5</v>
      </c>
      <c r="J413" s="335">
        <v>482</v>
      </c>
      <c r="K413" s="335">
        <v>482</v>
      </c>
      <c r="L413" s="12">
        <v>27</v>
      </c>
      <c r="M413" s="250">
        <f t="shared" si="67"/>
        <v>1173000</v>
      </c>
      <c r="N413" s="250"/>
      <c r="O413" s="250"/>
      <c r="P413" s="250"/>
      <c r="Q413" s="137">
        <f t="shared" si="68"/>
        <v>1173000</v>
      </c>
      <c r="R413" s="259">
        <v>1173000</v>
      </c>
      <c r="S413" s="260"/>
      <c r="T413" s="259"/>
      <c r="U413" s="259"/>
      <c r="V413" s="259"/>
      <c r="W413" s="259"/>
      <c r="X413" s="259"/>
      <c r="Y413" s="259"/>
      <c r="Z413" s="259"/>
      <c r="AA413" s="259"/>
      <c r="AB413" s="259"/>
      <c r="AC413" s="137"/>
      <c r="AD413" s="137"/>
      <c r="AE413" s="259"/>
      <c r="AF413" s="259"/>
      <c r="AG413" s="337">
        <v>2025</v>
      </c>
      <c r="AH413" s="166" t="s">
        <v>3052</v>
      </c>
      <c r="AI413" s="166"/>
      <c r="AJ413" s="134">
        <f t="shared" ref="AJ413:AJ476" si="75">MAX(AJ409:AJ412)+1</f>
        <v>384</v>
      </c>
      <c r="AK413" s="35" t="s">
        <v>153</v>
      </c>
      <c r="AL413" s="134" t="str">
        <f t="shared" ref="AL413:AL476" si="76">CONCATENATE(AJ413,AK413)</f>
        <v>384.</v>
      </c>
      <c r="AM413" s="140"/>
      <c r="AN413" s="35"/>
      <c r="AO413" s="193"/>
    </row>
    <row r="414" spans="1:41" ht="22.5" hidden="1" customHeight="1" x14ac:dyDescent="0.25">
      <c r="A414" s="68" t="s">
        <v>3568</v>
      </c>
      <c r="B414" s="25">
        <v>90</v>
      </c>
      <c r="C414" s="36" t="s">
        <v>2807</v>
      </c>
      <c r="D414" s="25">
        <v>1986</v>
      </c>
      <c r="E414" s="68" t="s">
        <v>2932</v>
      </c>
      <c r="F414" s="68" t="s">
        <v>2934</v>
      </c>
      <c r="G414" s="25">
        <v>2</v>
      </c>
      <c r="H414" s="25">
        <v>2</v>
      </c>
      <c r="I414" s="250">
        <v>585</v>
      </c>
      <c r="J414" s="250">
        <v>559.5</v>
      </c>
      <c r="K414" s="250">
        <v>559.5</v>
      </c>
      <c r="L414" s="12">
        <v>26</v>
      </c>
      <c r="M414" s="250">
        <f t="shared" si="67"/>
        <v>1631620</v>
      </c>
      <c r="N414" s="250"/>
      <c r="O414" s="250"/>
      <c r="P414" s="250"/>
      <c r="Q414" s="137">
        <f t="shared" si="68"/>
        <v>1631620</v>
      </c>
      <c r="R414" s="259"/>
      <c r="S414" s="260"/>
      <c r="T414" s="259"/>
      <c r="U414" s="259">
        <v>460</v>
      </c>
      <c r="V414" s="259">
        <f>U414*3547</f>
        <v>1631620</v>
      </c>
      <c r="W414" s="259"/>
      <c r="X414" s="259"/>
      <c r="Y414" s="259"/>
      <c r="Z414" s="259"/>
      <c r="AA414" s="259"/>
      <c r="AB414" s="259"/>
      <c r="AC414" s="137"/>
      <c r="AD414" s="137"/>
      <c r="AE414" s="259"/>
      <c r="AF414" s="259"/>
      <c r="AG414" s="337">
        <v>2025</v>
      </c>
      <c r="AH414" s="166"/>
      <c r="AI414" s="166"/>
      <c r="AJ414" s="134">
        <f t="shared" si="75"/>
        <v>385</v>
      </c>
      <c r="AK414" s="35" t="s">
        <v>153</v>
      </c>
      <c r="AL414" s="134" t="str">
        <f t="shared" si="76"/>
        <v>385.</v>
      </c>
      <c r="AM414" s="140"/>
      <c r="AN414" s="35"/>
      <c r="AO414" s="193"/>
    </row>
    <row r="415" spans="1:41" ht="22.5" hidden="1" customHeight="1" x14ac:dyDescent="0.25">
      <c r="A415" s="68" t="s">
        <v>3569</v>
      </c>
      <c r="B415" s="25">
        <v>615</v>
      </c>
      <c r="C415" s="36" t="s">
        <v>2808</v>
      </c>
      <c r="D415" s="25">
        <v>1986</v>
      </c>
      <c r="E415" s="108" t="s">
        <v>2932</v>
      </c>
      <c r="F415" s="68" t="s">
        <v>2934</v>
      </c>
      <c r="G415" s="25">
        <v>5</v>
      </c>
      <c r="H415" s="25">
        <v>1</v>
      </c>
      <c r="I415" s="137">
        <v>9697.5</v>
      </c>
      <c r="J415" s="137">
        <v>5303</v>
      </c>
      <c r="K415" s="137">
        <v>5303</v>
      </c>
      <c r="L415" s="30">
        <v>1</v>
      </c>
      <c r="M415" s="137">
        <f t="shared" si="67"/>
        <v>9431473</v>
      </c>
      <c r="N415" s="137"/>
      <c r="O415" s="137"/>
      <c r="P415" s="137"/>
      <c r="Q415" s="137">
        <f t="shared" si="68"/>
        <v>9431473</v>
      </c>
      <c r="R415" s="137"/>
      <c r="S415" s="30"/>
      <c r="T415" s="137"/>
      <c r="U415" s="137">
        <v>2659</v>
      </c>
      <c r="V415" s="137">
        <f>U415*3547</f>
        <v>9431473</v>
      </c>
      <c r="W415" s="137"/>
      <c r="X415" s="137"/>
      <c r="Y415" s="137"/>
      <c r="Z415" s="137"/>
      <c r="AA415" s="137"/>
      <c r="AB415" s="137"/>
      <c r="AC415" s="137"/>
      <c r="AD415" s="137"/>
      <c r="AE415" s="137"/>
      <c r="AF415" s="137"/>
      <c r="AG415" s="337">
        <v>2025</v>
      </c>
      <c r="AH415" s="166"/>
      <c r="AI415" s="166"/>
      <c r="AJ415" s="134">
        <f t="shared" si="75"/>
        <v>386</v>
      </c>
      <c r="AK415" s="35" t="s">
        <v>153</v>
      </c>
      <c r="AL415" s="134" t="str">
        <f t="shared" si="76"/>
        <v>386.</v>
      </c>
      <c r="AM415" s="140"/>
      <c r="AN415" s="35"/>
      <c r="AO415" s="193"/>
    </row>
    <row r="416" spans="1:41" ht="22.5" hidden="1" customHeight="1" x14ac:dyDescent="0.25">
      <c r="A416" s="68" t="s">
        <v>3570</v>
      </c>
      <c r="B416" s="25">
        <v>618</v>
      </c>
      <c r="C416" s="36" t="s">
        <v>2809</v>
      </c>
      <c r="D416" s="25">
        <v>1986</v>
      </c>
      <c r="E416" s="68" t="s">
        <v>2932</v>
      </c>
      <c r="F416" s="68" t="s">
        <v>2934</v>
      </c>
      <c r="G416" s="25">
        <v>5</v>
      </c>
      <c r="H416" s="25">
        <v>4</v>
      </c>
      <c r="I416" s="250">
        <v>3384.9</v>
      </c>
      <c r="J416" s="250">
        <v>1984.5</v>
      </c>
      <c r="K416" s="250">
        <v>1984.5</v>
      </c>
      <c r="L416" s="12">
        <v>147</v>
      </c>
      <c r="M416" s="137">
        <f t="shared" si="67"/>
        <v>3649863</v>
      </c>
      <c r="N416" s="137"/>
      <c r="O416" s="137"/>
      <c r="P416" s="137"/>
      <c r="Q416" s="137">
        <f t="shared" si="68"/>
        <v>3649863</v>
      </c>
      <c r="R416" s="137"/>
      <c r="S416" s="30"/>
      <c r="T416" s="137"/>
      <c r="U416" s="137">
        <v>1029</v>
      </c>
      <c r="V416" s="137">
        <f>U416*3547</f>
        <v>3649863</v>
      </c>
      <c r="W416" s="137"/>
      <c r="X416" s="137"/>
      <c r="Y416" s="137"/>
      <c r="Z416" s="137"/>
      <c r="AA416" s="137"/>
      <c r="AB416" s="137"/>
      <c r="AC416" s="137"/>
      <c r="AD416" s="137"/>
      <c r="AE416" s="137"/>
      <c r="AF416" s="137"/>
      <c r="AG416" s="337">
        <v>2025</v>
      </c>
      <c r="AH416" s="166"/>
      <c r="AI416" s="166"/>
      <c r="AJ416" s="134">
        <f t="shared" si="75"/>
        <v>387</v>
      </c>
      <c r="AK416" s="35" t="s">
        <v>153</v>
      </c>
      <c r="AL416" s="134" t="str">
        <f t="shared" si="76"/>
        <v>387.</v>
      </c>
      <c r="AM416" s="140"/>
      <c r="AN416" s="35"/>
      <c r="AO416" s="193"/>
    </row>
    <row r="417" spans="1:41" ht="22.5" hidden="1" customHeight="1" x14ac:dyDescent="0.25">
      <c r="A417" s="68" t="s">
        <v>3571</v>
      </c>
      <c r="B417" s="25">
        <v>626</v>
      </c>
      <c r="C417" s="36" t="s">
        <v>2810</v>
      </c>
      <c r="D417" s="25">
        <v>1986</v>
      </c>
      <c r="E417" s="68" t="s">
        <v>2932</v>
      </c>
      <c r="F417" s="68" t="s">
        <v>2934</v>
      </c>
      <c r="G417" s="25">
        <v>3</v>
      </c>
      <c r="H417" s="25">
        <v>3</v>
      </c>
      <c r="I417" s="335">
        <v>2004</v>
      </c>
      <c r="J417" s="335">
        <v>1266</v>
      </c>
      <c r="K417" s="335">
        <v>1266</v>
      </c>
      <c r="L417" s="12">
        <v>53</v>
      </c>
      <c r="M417" s="137">
        <f t="shared" si="67"/>
        <v>2525464</v>
      </c>
      <c r="N417" s="137"/>
      <c r="O417" s="137"/>
      <c r="P417" s="137"/>
      <c r="Q417" s="137">
        <f t="shared" si="68"/>
        <v>2525464</v>
      </c>
      <c r="R417" s="137"/>
      <c r="S417" s="30"/>
      <c r="T417" s="137"/>
      <c r="U417" s="137">
        <v>712</v>
      </c>
      <c r="V417" s="137">
        <f>U417*3547</f>
        <v>2525464</v>
      </c>
      <c r="W417" s="137"/>
      <c r="X417" s="137"/>
      <c r="Y417" s="137"/>
      <c r="Z417" s="137"/>
      <c r="AA417" s="137"/>
      <c r="AB417" s="137"/>
      <c r="AC417" s="137"/>
      <c r="AD417" s="137"/>
      <c r="AE417" s="137"/>
      <c r="AF417" s="137"/>
      <c r="AG417" s="337">
        <v>2025</v>
      </c>
      <c r="AH417" s="166"/>
      <c r="AI417" s="166"/>
      <c r="AJ417" s="134">
        <f t="shared" si="75"/>
        <v>388</v>
      </c>
      <c r="AK417" s="35" t="s">
        <v>153</v>
      </c>
      <c r="AL417" s="134" t="str">
        <f t="shared" si="76"/>
        <v>388.</v>
      </c>
      <c r="AM417" s="140"/>
      <c r="AN417" s="35"/>
      <c r="AO417" s="193"/>
    </row>
    <row r="418" spans="1:41" ht="22.5" hidden="1" customHeight="1" x14ac:dyDescent="0.25">
      <c r="A418" s="68" t="s">
        <v>3572</v>
      </c>
      <c r="B418" s="25">
        <v>70</v>
      </c>
      <c r="C418" s="36" t="s">
        <v>2811</v>
      </c>
      <c r="D418" s="25">
        <v>1987</v>
      </c>
      <c r="E418" s="108" t="s">
        <v>2932</v>
      </c>
      <c r="F418" s="68" t="s">
        <v>2934</v>
      </c>
      <c r="G418" s="25">
        <v>2</v>
      </c>
      <c r="H418" s="25">
        <v>1</v>
      </c>
      <c r="I418" s="137">
        <v>568.6</v>
      </c>
      <c r="J418" s="137">
        <v>327.39999999999998</v>
      </c>
      <c r="K418" s="137">
        <v>327.39999999999998</v>
      </c>
      <c r="L418" s="30">
        <v>29</v>
      </c>
      <c r="M418" s="250">
        <f t="shared" si="67"/>
        <v>283452</v>
      </c>
      <c r="N418" s="250"/>
      <c r="O418" s="250"/>
      <c r="P418" s="250"/>
      <c r="Q418" s="137">
        <f t="shared" si="68"/>
        <v>283452</v>
      </c>
      <c r="R418" s="259">
        <v>283452</v>
      </c>
      <c r="S418" s="260"/>
      <c r="T418" s="259"/>
      <c r="U418" s="259"/>
      <c r="V418" s="259"/>
      <c r="W418" s="259"/>
      <c r="X418" s="259"/>
      <c r="Y418" s="259"/>
      <c r="Z418" s="259"/>
      <c r="AA418" s="259"/>
      <c r="AB418" s="259"/>
      <c r="AC418" s="137"/>
      <c r="AD418" s="137"/>
      <c r="AE418" s="259"/>
      <c r="AF418" s="259"/>
      <c r="AG418" s="337">
        <v>2025</v>
      </c>
      <c r="AH418" s="166" t="s">
        <v>3049</v>
      </c>
      <c r="AI418" s="166"/>
      <c r="AJ418" s="134">
        <f t="shared" si="75"/>
        <v>389</v>
      </c>
      <c r="AK418" s="35" t="s">
        <v>153</v>
      </c>
      <c r="AL418" s="134" t="str">
        <f t="shared" si="76"/>
        <v>389.</v>
      </c>
      <c r="AM418" s="140"/>
      <c r="AN418" s="35"/>
      <c r="AO418" s="193"/>
    </row>
    <row r="419" spans="1:41" ht="22.5" hidden="1" customHeight="1" x14ac:dyDescent="0.25">
      <c r="A419" s="68" t="s">
        <v>3573</v>
      </c>
      <c r="B419" s="25">
        <v>308</v>
      </c>
      <c r="C419" s="36" t="s">
        <v>2812</v>
      </c>
      <c r="D419" s="25">
        <v>1987</v>
      </c>
      <c r="E419" s="108" t="s">
        <v>2932</v>
      </c>
      <c r="F419" s="68" t="s">
        <v>2934</v>
      </c>
      <c r="G419" s="25">
        <v>5</v>
      </c>
      <c r="H419" s="25">
        <v>4</v>
      </c>
      <c r="I419" s="137">
        <v>3916.2</v>
      </c>
      <c r="J419" s="137">
        <v>2784.2</v>
      </c>
      <c r="K419" s="137">
        <v>2784.2</v>
      </c>
      <c r="L419" s="30">
        <v>109</v>
      </c>
      <c r="M419" s="137">
        <f t="shared" si="67"/>
        <v>2951104</v>
      </c>
      <c r="N419" s="137"/>
      <c r="O419" s="137"/>
      <c r="P419" s="137"/>
      <c r="Q419" s="137">
        <f t="shared" si="68"/>
        <v>2951104</v>
      </c>
      <c r="R419" s="137"/>
      <c r="S419" s="30"/>
      <c r="T419" s="137"/>
      <c r="U419" s="137">
        <v>832</v>
      </c>
      <c r="V419" s="137">
        <f>U419*3547</f>
        <v>2951104</v>
      </c>
      <c r="W419" s="137"/>
      <c r="X419" s="137"/>
      <c r="Y419" s="137"/>
      <c r="Z419" s="137"/>
      <c r="AA419" s="137"/>
      <c r="AB419" s="137"/>
      <c r="AC419" s="137"/>
      <c r="AD419" s="137"/>
      <c r="AE419" s="137"/>
      <c r="AF419" s="137"/>
      <c r="AG419" s="337">
        <v>2025</v>
      </c>
      <c r="AH419" s="166"/>
      <c r="AI419" s="166"/>
      <c r="AJ419" s="134">
        <f t="shared" si="75"/>
        <v>390</v>
      </c>
      <c r="AK419" s="35" t="s">
        <v>153</v>
      </c>
      <c r="AL419" s="134" t="str">
        <f t="shared" si="76"/>
        <v>390.</v>
      </c>
      <c r="AM419" s="140"/>
      <c r="AN419" s="35"/>
      <c r="AO419" s="193"/>
    </row>
    <row r="420" spans="1:41" ht="22.5" hidden="1" customHeight="1" x14ac:dyDescent="0.25">
      <c r="A420" s="68" t="s">
        <v>3574</v>
      </c>
      <c r="B420" s="25">
        <v>356</v>
      </c>
      <c r="C420" s="36" t="s">
        <v>2813</v>
      </c>
      <c r="D420" s="25">
        <v>1987</v>
      </c>
      <c r="E420" s="108" t="s">
        <v>2932</v>
      </c>
      <c r="F420" s="68" t="s">
        <v>2934</v>
      </c>
      <c r="G420" s="25">
        <v>3</v>
      </c>
      <c r="H420" s="25">
        <v>1</v>
      </c>
      <c r="I420" s="137">
        <v>1251.3</v>
      </c>
      <c r="J420" s="137">
        <v>795.3</v>
      </c>
      <c r="K420" s="137">
        <v>795.3</v>
      </c>
      <c r="L420" s="30">
        <v>29</v>
      </c>
      <c r="M420" s="250">
        <f t="shared" si="67"/>
        <v>1096023</v>
      </c>
      <c r="N420" s="250"/>
      <c r="O420" s="250"/>
      <c r="P420" s="250"/>
      <c r="Q420" s="137">
        <f t="shared" si="68"/>
        <v>1096023</v>
      </c>
      <c r="R420" s="259"/>
      <c r="S420" s="260"/>
      <c r="T420" s="259"/>
      <c r="U420" s="259">
        <v>309</v>
      </c>
      <c r="V420" s="259">
        <f t="shared" ref="V420:V421" si="77">U420*3547</f>
        <v>1096023</v>
      </c>
      <c r="W420" s="259"/>
      <c r="X420" s="259"/>
      <c r="Y420" s="259"/>
      <c r="Z420" s="259"/>
      <c r="AA420" s="259"/>
      <c r="AB420" s="259"/>
      <c r="AC420" s="259"/>
      <c r="AD420" s="259"/>
      <c r="AE420" s="259"/>
      <c r="AF420" s="259"/>
      <c r="AG420" s="337">
        <v>2025</v>
      </c>
      <c r="AH420" s="166"/>
      <c r="AI420" s="166"/>
      <c r="AJ420" s="134">
        <f t="shared" si="75"/>
        <v>391</v>
      </c>
      <c r="AK420" s="35" t="s">
        <v>153</v>
      </c>
      <c r="AL420" s="134" t="str">
        <f t="shared" si="76"/>
        <v>391.</v>
      </c>
      <c r="AM420" s="140"/>
      <c r="AN420" s="35"/>
      <c r="AO420" s="193"/>
    </row>
    <row r="421" spans="1:41" ht="22.5" hidden="1" customHeight="1" x14ac:dyDescent="0.25">
      <c r="A421" s="68" t="s">
        <v>3575</v>
      </c>
      <c r="B421" s="25">
        <v>613</v>
      </c>
      <c r="C421" s="36" t="s">
        <v>2814</v>
      </c>
      <c r="D421" s="25">
        <v>1987</v>
      </c>
      <c r="E421" s="108" t="s">
        <v>2932</v>
      </c>
      <c r="F421" s="108" t="s">
        <v>2933</v>
      </c>
      <c r="G421" s="25">
        <v>5</v>
      </c>
      <c r="H421" s="25">
        <v>3</v>
      </c>
      <c r="I421" s="137">
        <v>4088.4</v>
      </c>
      <c r="J421" s="137">
        <v>3220.1</v>
      </c>
      <c r="K421" s="137">
        <v>920.6</v>
      </c>
      <c r="L421" s="30">
        <v>130</v>
      </c>
      <c r="M421" s="250">
        <f t="shared" si="67"/>
        <v>3234864</v>
      </c>
      <c r="N421" s="250"/>
      <c r="O421" s="250"/>
      <c r="P421" s="250"/>
      <c r="Q421" s="137">
        <f t="shared" si="68"/>
        <v>3234864</v>
      </c>
      <c r="R421" s="250"/>
      <c r="S421" s="255"/>
      <c r="T421" s="250"/>
      <c r="U421" s="250">
        <v>912</v>
      </c>
      <c r="V421" s="250">
        <f t="shared" si="77"/>
        <v>3234864</v>
      </c>
      <c r="W421" s="250"/>
      <c r="X421" s="250"/>
      <c r="Y421" s="250"/>
      <c r="Z421" s="250"/>
      <c r="AA421" s="250"/>
      <c r="AB421" s="250"/>
      <c r="AC421" s="259"/>
      <c r="AD421" s="259"/>
      <c r="AE421" s="250"/>
      <c r="AF421" s="250"/>
      <c r="AG421" s="337">
        <v>2025</v>
      </c>
      <c r="AH421" s="166"/>
      <c r="AI421" s="166"/>
      <c r="AJ421" s="134">
        <f t="shared" si="75"/>
        <v>392</v>
      </c>
      <c r="AK421" s="35" t="s">
        <v>153</v>
      </c>
      <c r="AL421" s="134" t="str">
        <f t="shared" si="76"/>
        <v>392.</v>
      </c>
      <c r="AM421" s="140"/>
      <c r="AN421" s="296"/>
      <c r="AO421" s="193"/>
    </row>
    <row r="422" spans="1:41" ht="22.5" hidden="1" customHeight="1" x14ac:dyDescent="0.25">
      <c r="A422" s="68" t="s">
        <v>3576</v>
      </c>
      <c r="B422" s="25">
        <v>895</v>
      </c>
      <c r="C422" s="36" t="s">
        <v>2815</v>
      </c>
      <c r="D422" s="25">
        <v>1987</v>
      </c>
      <c r="E422" s="68" t="s">
        <v>2932</v>
      </c>
      <c r="F422" s="68" t="s">
        <v>2934</v>
      </c>
      <c r="G422" s="25">
        <v>2</v>
      </c>
      <c r="H422" s="25">
        <v>5</v>
      </c>
      <c r="I422" s="335">
        <v>1824.3</v>
      </c>
      <c r="J422" s="335">
        <v>1020</v>
      </c>
      <c r="K422" s="335">
        <v>961.8</v>
      </c>
      <c r="L422" s="12">
        <v>86</v>
      </c>
      <c r="M422" s="250">
        <f t="shared" si="67"/>
        <v>5755095</v>
      </c>
      <c r="N422" s="250"/>
      <c r="O422" s="250"/>
      <c r="P422" s="250"/>
      <c r="Q422" s="137">
        <f t="shared" si="68"/>
        <v>5755095</v>
      </c>
      <c r="R422" s="259"/>
      <c r="S422" s="260"/>
      <c r="T422" s="259"/>
      <c r="U422" s="259">
        <v>765</v>
      </c>
      <c r="V422" s="259">
        <f t="shared" ref="V422" si="78">U422*7523</f>
        <v>5755095</v>
      </c>
      <c r="W422" s="259"/>
      <c r="X422" s="259"/>
      <c r="Y422" s="259"/>
      <c r="Z422" s="259"/>
      <c r="AA422" s="259"/>
      <c r="AB422" s="259"/>
      <c r="AC422" s="137"/>
      <c r="AD422" s="137"/>
      <c r="AE422" s="259"/>
      <c r="AF422" s="259"/>
      <c r="AG422" s="337">
        <v>2025</v>
      </c>
      <c r="AH422" s="166"/>
      <c r="AI422" s="166"/>
      <c r="AJ422" s="134">
        <f t="shared" si="75"/>
        <v>393</v>
      </c>
      <c r="AK422" s="35" t="s">
        <v>153</v>
      </c>
      <c r="AL422" s="134" t="str">
        <f t="shared" si="76"/>
        <v>393.</v>
      </c>
      <c r="AM422" s="140"/>
      <c r="AN422" s="35"/>
      <c r="AO422" s="193"/>
    </row>
    <row r="423" spans="1:41" ht="22.5" hidden="1" customHeight="1" x14ac:dyDescent="0.25">
      <c r="A423" s="68" t="s">
        <v>3577</v>
      </c>
      <c r="B423" s="25">
        <v>453</v>
      </c>
      <c r="C423" s="36" t="s">
        <v>2816</v>
      </c>
      <c r="D423" s="25">
        <v>1988</v>
      </c>
      <c r="E423" s="108" t="s">
        <v>2932</v>
      </c>
      <c r="F423" s="68" t="s">
        <v>2934</v>
      </c>
      <c r="G423" s="25">
        <v>2</v>
      </c>
      <c r="H423" s="25">
        <v>2</v>
      </c>
      <c r="I423" s="137">
        <v>1907.4</v>
      </c>
      <c r="J423" s="137">
        <v>876</v>
      </c>
      <c r="K423" s="137">
        <v>518.6</v>
      </c>
      <c r="L423" s="30">
        <v>44</v>
      </c>
      <c r="M423" s="250">
        <f t="shared" si="67"/>
        <v>5785187</v>
      </c>
      <c r="N423" s="250"/>
      <c r="O423" s="250"/>
      <c r="P423" s="250"/>
      <c r="Q423" s="137">
        <f t="shared" si="68"/>
        <v>5785187</v>
      </c>
      <c r="R423" s="259"/>
      <c r="S423" s="260"/>
      <c r="T423" s="259"/>
      <c r="U423" s="259">
        <v>769</v>
      </c>
      <c r="V423" s="259">
        <f>U423*7523</f>
        <v>5785187</v>
      </c>
      <c r="W423" s="259"/>
      <c r="X423" s="259"/>
      <c r="Y423" s="259"/>
      <c r="Z423" s="259"/>
      <c r="AA423" s="259"/>
      <c r="AB423" s="259"/>
      <c r="AC423" s="137"/>
      <c r="AD423" s="137"/>
      <c r="AE423" s="259"/>
      <c r="AF423" s="259"/>
      <c r="AG423" s="337">
        <v>2025</v>
      </c>
      <c r="AH423" s="166"/>
      <c r="AI423" s="166"/>
      <c r="AJ423" s="134">
        <f t="shared" si="75"/>
        <v>394</v>
      </c>
      <c r="AK423" s="35" t="s">
        <v>153</v>
      </c>
      <c r="AL423" s="134" t="str">
        <f t="shared" si="76"/>
        <v>394.</v>
      </c>
      <c r="AM423" s="140"/>
      <c r="AN423" s="35"/>
      <c r="AO423" s="193"/>
    </row>
    <row r="424" spans="1:41" ht="22.5" hidden="1" customHeight="1" x14ac:dyDescent="0.25">
      <c r="A424" s="68" t="s">
        <v>3578</v>
      </c>
      <c r="B424" s="25">
        <v>616</v>
      </c>
      <c r="C424" s="36" t="s">
        <v>2817</v>
      </c>
      <c r="D424" s="25">
        <v>1988</v>
      </c>
      <c r="E424" s="108" t="s">
        <v>2932</v>
      </c>
      <c r="F424" s="68" t="s">
        <v>2934</v>
      </c>
      <c r="G424" s="25">
        <v>5</v>
      </c>
      <c r="H424" s="25">
        <v>1</v>
      </c>
      <c r="I424" s="137">
        <v>2182.8000000000002</v>
      </c>
      <c r="J424" s="137">
        <v>1274</v>
      </c>
      <c r="K424" s="137">
        <v>1274</v>
      </c>
      <c r="L424" s="30">
        <v>1</v>
      </c>
      <c r="M424" s="250">
        <f t="shared" si="67"/>
        <v>2294909</v>
      </c>
      <c r="N424" s="250"/>
      <c r="O424" s="250"/>
      <c r="P424" s="250"/>
      <c r="Q424" s="137">
        <f t="shared" si="68"/>
        <v>2294909</v>
      </c>
      <c r="R424" s="250"/>
      <c r="S424" s="255"/>
      <c r="T424" s="250"/>
      <c r="U424" s="250">
        <v>647</v>
      </c>
      <c r="V424" s="250">
        <f t="shared" ref="V424" si="79">U424*3547</f>
        <v>2294909</v>
      </c>
      <c r="W424" s="250"/>
      <c r="X424" s="250"/>
      <c r="Y424" s="250"/>
      <c r="Z424" s="250"/>
      <c r="AA424" s="250"/>
      <c r="AB424" s="250"/>
      <c r="AC424" s="259"/>
      <c r="AD424" s="259"/>
      <c r="AE424" s="250"/>
      <c r="AF424" s="250"/>
      <c r="AG424" s="337">
        <v>2025</v>
      </c>
      <c r="AH424" s="166"/>
      <c r="AI424" s="166"/>
      <c r="AJ424" s="134">
        <f t="shared" si="75"/>
        <v>395</v>
      </c>
      <c r="AK424" s="35" t="s">
        <v>153</v>
      </c>
      <c r="AL424" s="134" t="str">
        <f t="shared" si="76"/>
        <v>395.</v>
      </c>
      <c r="AM424" s="140"/>
      <c r="AN424" s="296"/>
      <c r="AO424" s="193"/>
    </row>
    <row r="425" spans="1:41" ht="22.5" hidden="1" customHeight="1" x14ac:dyDescent="0.25">
      <c r="A425" s="68" t="s">
        <v>3579</v>
      </c>
      <c r="B425" s="25">
        <v>617</v>
      </c>
      <c r="C425" s="36" t="s">
        <v>2818</v>
      </c>
      <c r="D425" s="25">
        <v>1988</v>
      </c>
      <c r="E425" s="108" t="s">
        <v>2932</v>
      </c>
      <c r="F425" s="68" t="s">
        <v>2934</v>
      </c>
      <c r="G425" s="25">
        <v>5</v>
      </c>
      <c r="H425" s="25">
        <v>1</v>
      </c>
      <c r="I425" s="137">
        <v>3277.2</v>
      </c>
      <c r="J425" s="137">
        <v>1930</v>
      </c>
      <c r="K425" s="137">
        <v>1930</v>
      </c>
      <c r="L425" s="30">
        <v>1</v>
      </c>
      <c r="M425" s="250">
        <f t="shared" si="67"/>
        <v>209508</v>
      </c>
      <c r="N425" s="250"/>
      <c r="O425" s="250"/>
      <c r="P425" s="250"/>
      <c r="Q425" s="137">
        <f t="shared" si="68"/>
        <v>209508</v>
      </c>
      <c r="R425" s="250">
        <v>209508</v>
      </c>
      <c r="S425" s="255"/>
      <c r="T425" s="250"/>
      <c r="U425" s="250"/>
      <c r="V425" s="250"/>
      <c r="W425" s="250"/>
      <c r="X425" s="250"/>
      <c r="Y425" s="250"/>
      <c r="Z425" s="250"/>
      <c r="AA425" s="250"/>
      <c r="AB425" s="250"/>
      <c r="AC425" s="259"/>
      <c r="AD425" s="259"/>
      <c r="AE425" s="250"/>
      <c r="AF425" s="250"/>
      <c r="AG425" s="337">
        <v>2025</v>
      </c>
      <c r="AH425" s="166" t="s">
        <v>3049</v>
      </c>
      <c r="AI425" s="166"/>
      <c r="AJ425" s="134">
        <f t="shared" si="75"/>
        <v>396</v>
      </c>
      <c r="AK425" s="35" t="s">
        <v>153</v>
      </c>
      <c r="AL425" s="134" t="str">
        <f t="shared" si="76"/>
        <v>396.</v>
      </c>
      <c r="AM425" s="140"/>
      <c r="AN425" s="296"/>
      <c r="AO425" s="193"/>
    </row>
    <row r="426" spans="1:41" ht="22.5" hidden="1" customHeight="1" x14ac:dyDescent="0.25">
      <c r="A426" s="68" t="s">
        <v>3580</v>
      </c>
      <c r="B426" s="25">
        <v>65</v>
      </c>
      <c r="C426" s="36" t="s">
        <v>2819</v>
      </c>
      <c r="D426" s="25">
        <v>1989</v>
      </c>
      <c r="E426" s="108" t="s">
        <v>2932</v>
      </c>
      <c r="F426" s="68" t="s">
        <v>2934</v>
      </c>
      <c r="G426" s="25">
        <v>3</v>
      </c>
      <c r="H426" s="25">
        <v>8</v>
      </c>
      <c r="I426" s="137">
        <v>1290.5999999999999</v>
      </c>
      <c r="J426" s="137">
        <v>688.4</v>
      </c>
      <c r="K426" s="137">
        <v>688.4</v>
      </c>
      <c r="L426" s="30">
        <v>58</v>
      </c>
      <c r="M426" s="250">
        <f t="shared" si="67"/>
        <v>2560934</v>
      </c>
      <c r="N426" s="250"/>
      <c r="O426" s="250"/>
      <c r="P426" s="250"/>
      <c r="Q426" s="137">
        <f t="shared" si="68"/>
        <v>2560934</v>
      </c>
      <c r="R426" s="259"/>
      <c r="S426" s="260"/>
      <c r="T426" s="259"/>
      <c r="U426" s="259">
        <v>722</v>
      </c>
      <c r="V426" s="259">
        <f>U426*3547</f>
        <v>2560934</v>
      </c>
      <c r="W426" s="259"/>
      <c r="X426" s="259"/>
      <c r="Y426" s="259"/>
      <c r="Z426" s="259"/>
      <c r="AA426" s="259"/>
      <c r="AB426" s="259"/>
      <c r="AC426" s="259"/>
      <c r="AD426" s="259"/>
      <c r="AE426" s="259"/>
      <c r="AF426" s="259"/>
      <c r="AG426" s="337">
        <v>2025</v>
      </c>
      <c r="AH426" s="166"/>
      <c r="AI426" s="166"/>
      <c r="AJ426" s="134">
        <f t="shared" si="75"/>
        <v>397</v>
      </c>
      <c r="AK426" s="35" t="s">
        <v>153</v>
      </c>
      <c r="AL426" s="134" t="str">
        <f t="shared" si="76"/>
        <v>397.</v>
      </c>
      <c r="AM426" s="140"/>
      <c r="AN426" s="35"/>
      <c r="AO426" s="193"/>
    </row>
    <row r="427" spans="1:41" ht="22.5" hidden="1" customHeight="1" x14ac:dyDescent="0.25">
      <c r="A427" s="68" t="s">
        <v>3581</v>
      </c>
      <c r="B427" s="25">
        <v>121</v>
      </c>
      <c r="C427" s="36" t="s">
        <v>2820</v>
      </c>
      <c r="D427" s="25">
        <v>1989</v>
      </c>
      <c r="E427" s="108" t="s">
        <v>2932</v>
      </c>
      <c r="F427" s="68" t="s">
        <v>2934</v>
      </c>
      <c r="G427" s="25">
        <v>3</v>
      </c>
      <c r="H427" s="25">
        <v>3</v>
      </c>
      <c r="I427" s="256">
        <v>1578.1</v>
      </c>
      <c r="J427" s="256">
        <v>747.9</v>
      </c>
      <c r="K427" s="256">
        <v>747.9</v>
      </c>
      <c r="L427" s="257">
        <v>48</v>
      </c>
      <c r="M427" s="137">
        <f t="shared" si="67"/>
        <v>2837600</v>
      </c>
      <c r="N427" s="137"/>
      <c r="O427" s="137"/>
      <c r="P427" s="137"/>
      <c r="Q427" s="137">
        <f t="shared" si="68"/>
        <v>2837600</v>
      </c>
      <c r="R427" s="137"/>
      <c r="S427" s="30"/>
      <c r="T427" s="137"/>
      <c r="U427" s="137">
        <v>800</v>
      </c>
      <c r="V427" s="137">
        <f t="shared" ref="V427" si="80">U427*3547</f>
        <v>2837600</v>
      </c>
      <c r="W427" s="137"/>
      <c r="X427" s="137"/>
      <c r="Y427" s="137"/>
      <c r="Z427" s="137"/>
      <c r="AA427" s="137"/>
      <c r="AB427" s="137"/>
      <c r="AC427" s="137"/>
      <c r="AD427" s="137"/>
      <c r="AE427" s="137"/>
      <c r="AF427" s="137"/>
      <c r="AG427" s="337">
        <v>2025</v>
      </c>
      <c r="AH427" s="166"/>
      <c r="AI427" s="166"/>
      <c r="AJ427" s="134">
        <f t="shared" si="75"/>
        <v>398</v>
      </c>
      <c r="AK427" s="35" t="s">
        <v>153</v>
      </c>
      <c r="AL427" s="134" t="str">
        <f t="shared" si="76"/>
        <v>398.</v>
      </c>
      <c r="AM427" s="140"/>
      <c r="AN427" s="35"/>
      <c r="AO427" s="193"/>
    </row>
    <row r="428" spans="1:41" ht="22.5" hidden="1" customHeight="1" x14ac:dyDescent="0.25">
      <c r="A428" s="68" t="s">
        <v>3582</v>
      </c>
      <c r="B428" s="25">
        <v>509</v>
      </c>
      <c r="C428" s="36" t="s">
        <v>2821</v>
      </c>
      <c r="D428" s="25">
        <v>1989</v>
      </c>
      <c r="E428" s="108" t="s">
        <v>2932</v>
      </c>
      <c r="F428" s="68" t="s">
        <v>2934</v>
      </c>
      <c r="G428" s="25">
        <v>2</v>
      </c>
      <c r="H428" s="25">
        <v>2</v>
      </c>
      <c r="I428" s="137">
        <v>978.5</v>
      </c>
      <c r="J428" s="137">
        <v>389.1</v>
      </c>
      <c r="K428" s="137">
        <v>243.2</v>
      </c>
      <c r="L428" s="30">
        <v>20</v>
      </c>
      <c r="M428" s="250">
        <f t="shared" si="67"/>
        <v>2655619</v>
      </c>
      <c r="N428" s="250"/>
      <c r="O428" s="250"/>
      <c r="P428" s="250"/>
      <c r="Q428" s="137">
        <f t="shared" si="68"/>
        <v>2655619</v>
      </c>
      <c r="R428" s="259"/>
      <c r="S428" s="260"/>
      <c r="T428" s="259"/>
      <c r="U428" s="259">
        <v>353</v>
      </c>
      <c r="V428" s="259">
        <f>U428*7523</f>
        <v>2655619</v>
      </c>
      <c r="W428" s="259"/>
      <c r="X428" s="259"/>
      <c r="Y428" s="259"/>
      <c r="Z428" s="259"/>
      <c r="AA428" s="259"/>
      <c r="AB428" s="259"/>
      <c r="AC428" s="137"/>
      <c r="AD428" s="137"/>
      <c r="AE428" s="259"/>
      <c r="AF428" s="259"/>
      <c r="AG428" s="337">
        <v>2025</v>
      </c>
      <c r="AH428" s="166"/>
      <c r="AI428" s="166"/>
      <c r="AJ428" s="134">
        <f t="shared" si="75"/>
        <v>399</v>
      </c>
      <c r="AK428" s="35" t="s">
        <v>153</v>
      </c>
      <c r="AL428" s="134" t="str">
        <f t="shared" si="76"/>
        <v>399.</v>
      </c>
      <c r="AM428" s="140"/>
      <c r="AN428" s="35"/>
      <c r="AO428" s="193"/>
    </row>
    <row r="429" spans="1:41" ht="22.5" hidden="1" customHeight="1" x14ac:dyDescent="0.25">
      <c r="A429" s="68" t="s">
        <v>3583</v>
      </c>
      <c r="B429" s="25">
        <v>621</v>
      </c>
      <c r="C429" s="36" t="s">
        <v>2823</v>
      </c>
      <c r="D429" s="25">
        <v>1989</v>
      </c>
      <c r="E429" s="108" t="s">
        <v>2932</v>
      </c>
      <c r="F429" s="68" t="s">
        <v>2934</v>
      </c>
      <c r="G429" s="25">
        <v>5</v>
      </c>
      <c r="H429" s="25">
        <v>2</v>
      </c>
      <c r="I429" s="137">
        <v>7418.8</v>
      </c>
      <c r="J429" s="137">
        <v>4593.2</v>
      </c>
      <c r="K429" s="137">
        <v>4593.2</v>
      </c>
      <c r="L429" s="30">
        <v>286</v>
      </c>
      <c r="M429" s="250">
        <f t="shared" si="67"/>
        <v>8207758</v>
      </c>
      <c r="N429" s="250"/>
      <c r="O429" s="250"/>
      <c r="P429" s="250"/>
      <c r="Q429" s="137">
        <f t="shared" si="68"/>
        <v>8207758</v>
      </c>
      <c r="R429" s="137"/>
      <c r="S429" s="30"/>
      <c r="T429" s="137"/>
      <c r="U429" s="137">
        <v>2314</v>
      </c>
      <c r="V429" s="137">
        <f>U429*3547</f>
        <v>8207758</v>
      </c>
      <c r="W429" s="137"/>
      <c r="X429" s="137"/>
      <c r="Y429" s="137"/>
      <c r="Z429" s="137"/>
      <c r="AA429" s="137"/>
      <c r="AB429" s="137"/>
      <c r="AC429" s="137"/>
      <c r="AD429" s="137"/>
      <c r="AE429" s="137"/>
      <c r="AF429" s="137"/>
      <c r="AG429" s="337">
        <v>2025</v>
      </c>
      <c r="AH429" s="166"/>
      <c r="AI429" s="166"/>
      <c r="AJ429" s="134">
        <f t="shared" si="75"/>
        <v>400</v>
      </c>
      <c r="AK429" s="35" t="s">
        <v>153</v>
      </c>
      <c r="AL429" s="134" t="str">
        <f t="shared" si="76"/>
        <v>400.</v>
      </c>
      <c r="AM429" s="140"/>
      <c r="AN429" s="35"/>
      <c r="AO429" s="193"/>
    </row>
    <row r="430" spans="1:41" ht="22.5" hidden="1" customHeight="1" x14ac:dyDescent="0.25">
      <c r="A430" s="68" t="s">
        <v>3584</v>
      </c>
      <c r="B430" s="25">
        <v>661</v>
      </c>
      <c r="C430" s="36" t="s">
        <v>2824</v>
      </c>
      <c r="D430" s="25">
        <v>1989</v>
      </c>
      <c r="E430" s="108" t="s">
        <v>2932</v>
      </c>
      <c r="F430" s="68" t="s">
        <v>2934</v>
      </c>
      <c r="G430" s="25">
        <v>5</v>
      </c>
      <c r="H430" s="25">
        <v>5</v>
      </c>
      <c r="I430" s="256">
        <v>5175.1000000000004</v>
      </c>
      <c r="J430" s="256">
        <v>3153.8</v>
      </c>
      <c r="K430" s="256">
        <v>3034.8</v>
      </c>
      <c r="L430" s="257">
        <v>24</v>
      </c>
      <c r="M430" s="250">
        <f t="shared" si="67"/>
        <v>5324047</v>
      </c>
      <c r="N430" s="250"/>
      <c r="O430" s="250"/>
      <c r="P430" s="250"/>
      <c r="Q430" s="137">
        <f t="shared" si="68"/>
        <v>5324047</v>
      </c>
      <c r="R430" s="259"/>
      <c r="S430" s="260"/>
      <c r="T430" s="259"/>
      <c r="U430" s="259">
        <v>1501</v>
      </c>
      <c r="V430" s="259">
        <f>U430*3547</f>
        <v>5324047</v>
      </c>
      <c r="W430" s="259"/>
      <c r="X430" s="259"/>
      <c r="Y430" s="259"/>
      <c r="Z430" s="259"/>
      <c r="AA430" s="259"/>
      <c r="AB430" s="259"/>
      <c r="AC430" s="137"/>
      <c r="AD430" s="137"/>
      <c r="AE430" s="259"/>
      <c r="AF430" s="259"/>
      <c r="AG430" s="337">
        <v>2025</v>
      </c>
      <c r="AH430" s="166"/>
      <c r="AI430" s="166"/>
      <c r="AJ430" s="134">
        <f t="shared" si="75"/>
        <v>401</v>
      </c>
      <c r="AK430" s="35" t="s">
        <v>153</v>
      </c>
      <c r="AL430" s="134" t="str">
        <f t="shared" si="76"/>
        <v>401.</v>
      </c>
      <c r="AM430" s="140"/>
      <c r="AN430" s="35"/>
      <c r="AO430" s="193"/>
    </row>
    <row r="431" spans="1:41" ht="22.5" hidden="1" customHeight="1" x14ac:dyDescent="0.25">
      <c r="A431" s="68" t="s">
        <v>3585</v>
      </c>
      <c r="B431" s="25">
        <v>669</v>
      </c>
      <c r="C431" s="36" t="s">
        <v>2825</v>
      </c>
      <c r="D431" s="25">
        <v>1989</v>
      </c>
      <c r="E431" s="108" t="s">
        <v>2932</v>
      </c>
      <c r="F431" s="68" t="s">
        <v>2934</v>
      </c>
      <c r="G431" s="25">
        <v>3</v>
      </c>
      <c r="H431" s="25">
        <v>1</v>
      </c>
      <c r="I431" s="256">
        <v>1279.7</v>
      </c>
      <c r="J431" s="256">
        <v>910.93</v>
      </c>
      <c r="K431" s="256">
        <v>910.93</v>
      </c>
      <c r="L431" s="257">
        <v>35</v>
      </c>
      <c r="M431" s="250">
        <f t="shared" si="67"/>
        <v>1826705</v>
      </c>
      <c r="N431" s="250"/>
      <c r="O431" s="250"/>
      <c r="P431" s="250"/>
      <c r="Q431" s="137">
        <f t="shared" si="68"/>
        <v>1826705</v>
      </c>
      <c r="R431" s="250"/>
      <c r="S431" s="255"/>
      <c r="T431" s="250"/>
      <c r="U431" s="250">
        <v>515</v>
      </c>
      <c r="V431" s="250">
        <f>U431*3547</f>
        <v>1826705</v>
      </c>
      <c r="W431" s="250"/>
      <c r="X431" s="250"/>
      <c r="Y431" s="250"/>
      <c r="Z431" s="250"/>
      <c r="AA431" s="250"/>
      <c r="AB431" s="250"/>
      <c r="AC431" s="259"/>
      <c r="AD431" s="259"/>
      <c r="AE431" s="250"/>
      <c r="AF431" s="250"/>
      <c r="AG431" s="337">
        <v>2025</v>
      </c>
      <c r="AH431" s="166"/>
      <c r="AI431" s="166"/>
      <c r="AJ431" s="134">
        <f t="shared" si="75"/>
        <v>402</v>
      </c>
      <c r="AK431" s="35" t="s">
        <v>153</v>
      </c>
      <c r="AL431" s="134" t="str">
        <f t="shared" si="76"/>
        <v>402.</v>
      </c>
      <c r="AM431" s="140"/>
      <c r="AN431" s="296"/>
      <c r="AO431" s="193"/>
    </row>
    <row r="432" spans="1:41" ht="22.5" hidden="1" customHeight="1" x14ac:dyDescent="0.25">
      <c r="A432" s="68" t="s">
        <v>3586</v>
      </c>
      <c r="B432" s="25">
        <v>800</v>
      </c>
      <c r="C432" s="36" t="s">
        <v>2826</v>
      </c>
      <c r="D432" s="25">
        <v>1989</v>
      </c>
      <c r="E432" s="68" t="s">
        <v>2932</v>
      </c>
      <c r="F432" s="68" t="s">
        <v>2934</v>
      </c>
      <c r="G432" s="25">
        <v>3</v>
      </c>
      <c r="H432" s="25">
        <v>3</v>
      </c>
      <c r="I432" s="335">
        <v>1606.2</v>
      </c>
      <c r="J432" s="335">
        <v>1606.2</v>
      </c>
      <c r="K432" s="335">
        <v>924.2</v>
      </c>
      <c r="L432" s="12">
        <v>63</v>
      </c>
      <c r="M432" s="137">
        <f t="shared" si="67"/>
        <v>2787942</v>
      </c>
      <c r="N432" s="137"/>
      <c r="O432" s="137"/>
      <c r="P432" s="137"/>
      <c r="Q432" s="137">
        <f t="shared" si="68"/>
        <v>2787942</v>
      </c>
      <c r="R432" s="137"/>
      <c r="S432" s="30"/>
      <c r="T432" s="137"/>
      <c r="U432" s="137">
        <v>786</v>
      </c>
      <c r="V432" s="137">
        <f>U432*3547</f>
        <v>2787942</v>
      </c>
      <c r="W432" s="137"/>
      <c r="X432" s="137"/>
      <c r="Y432" s="137"/>
      <c r="Z432" s="137"/>
      <c r="AA432" s="137"/>
      <c r="AB432" s="137"/>
      <c r="AC432" s="137"/>
      <c r="AD432" s="137"/>
      <c r="AE432" s="137"/>
      <c r="AF432" s="137"/>
      <c r="AG432" s="337">
        <v>2025</v>
      </c>
      <c r="AH432" s="166"/>
      <c r="AI432" s="166"/>
      <c r="AJ432" s="134">
        <f t="shared" si="75"/>
        <v>403</v>
      </c>
      <c r="AK432" s="35" t="s">
        <v>153</v>
      </c>
      <c r="AL432" s="134" t="str">
        <f t="shared" si="76"/>
        <v>403.</v>
      </c>
      <c r="AM432" s="140"/>
      <c r="AN432" s="35"/>
      <c r="AO432" s="193"/>
    </row>
    <row r="433" spans="1:41" ht="22.5" hidden="1" customHeight="1" x14ac:dyDescent="0.25">
      <c r="A433" s="68" t="s">
        <v>3587</v>
      </c>
      <c r="B433" s="25">
        <v>863</v>
      </c>
      <c r="C433" s="36" t="s">
        <v>2827</v>
      </c>
      <c r="D433" s="25">
        <v>1989</v>
      </c>
      <c r="E433" s="108" t="s">
        <v>2932</v>
      </c>
      <c r="F433" s="68" t="s">
        <v>2934</v>
      </c>
      <c r="G433" s="25">
        <v>5</v>
      </c>
      <c r="H433" s="25">
        <v>4</v>
      </c>
      <c r="I433" s="256">
        <v>3309.6</v>
      </c>
      <c r="J433" s="256">
        <v>2786.9</v>
      </c>
      <c r="K433" s="256">
        <v>2786.9</v>
      </c>
      <c r="L433" s="257">
        <v>131</v>
      </c>
      <c r="M433" s="137">
        <f t="shared" si="67"/>
        <v>3919435</v>
      </c>
      <c r="N433" s="137"/>
      <c r="O433" s="137"/>
      <c r="P433" s="137"/>
      <c r="Q433" s="137">
        <f t="shared" si="68"/>
        <v>3919435</v>
      </c>
      <c r="R433" s="137"/>
      <c r="S433" s="30"/>
      <c r="T433" s="137"/>
      <c r="U433" s="137">
        <v>1105</v>
      </c>
      <c r="V433" s="137">
        <f>U433*3547</f>
        <v>3919435</v>
      </c>
      <c r="W433" s="137"/>
      <c r="X433" s="137"/>
      <c r="Y433" s="137"/>
      <c r="Z433" s="137"/>
      <c r="AA433" s="137"/>
      <c r="AB433" s="137"/>
      <c r="AC433" s="137"/>
      <c r="AD433" s="137"/>
      <c r="AE433" s="137"/>
      <c r="AF433" s="137"/>
      <c r="AG433" s="337">
        <v>2025</v>
      </c>
      <c r="AH433" s="166"/>
      <c r="AI433" s="166"/>
      <c r="AJ433" s="134">
        <f t="shared" si="75"/>
        <v>404</v>
      </c>
      <c r="AK433" s="35" t="s">
        <v>153</v>
      </c>
      <c r="AL433" s="134" t="str">
        <f t="shared" si="76"/>
        <v>404.</v>
      </c>
      <c r="AM433" s="140"/>
      <c r="AN433" s="35"/>
      <c r="AO433" s="193"/>
    </row>
    <row r="434" spans="1:41" ht="22.5" hidden="1" customHeight="1" x14ac:dyDescent="0.25">
      <c r="A434" s="68" t="s">
        <v>3588</v>
      </c>
      <c r="B434" s="25">
        <v>770</v>
      </c>
      <c r="C434" s="36" t="s">
        <v>2828</v>
      </c>
      <c r="D434" s="25">
        <v>1991</v>
      </c>
      <c r="E434" s="108" t="s">
        <v>2932</v>
      </c>
      <c r="F434" s="108" t="s">
        <v>2936</v>
      </c>
      <c r="G434" s="25">
        <v>5</v>
      </c>
      <c r="H434" s="25">
        <v>4</v>
      </c>
      <c r="I434" s="256">
        <v>7080.5</v>
      </c>
      <c r="J434" s="256">
        <v>4386.5</v>
      </c>
      <c r="K434" s="256">
        <v>4386.5</v>
      </c>
      <c r="L434" s="257">
        <v>171</v>
      </c>
      <c r="M434" s="137">
        <f t="shared" si="67"/>
        <v>4337981</v>
      </c>
      <c r="N434" s="137"/>
      <c r="O434" s="137"/>
      <c r="P434" s="137"/>
      <c r="Q434" s="137">
        <f t="shared" si="68"/>
        <v>4337981</v>
      </c>
      <c r="R434" s="137"/>
      <c r="S434" s="30"/>
      <c r="T434" s="137"/>
      <c r="U434" s="137">
        <v>1223</v>
      </c>
      <c r="V434" s="137">
        <f t="shared" ref="V434" si="81">U434*3547</f>
        <v>4337981</v>
      </c>
      <c r="W434" s="137"/>
      <c r="X434" s="137"/>
      <c r="Y434" s="137"/>
      <c r="Z434" s="137"/>
      <c r="AA434" s="137"/>
      <c r="AB434" s="137"/>
      <c r="AC434" s="137"/>
      <c r="AD434" s="137"/>
      <c r="AE434" s="137"/>
      <c r="AF434" s="137"/>
      <c r="AG434" s="337">
        <v>2025</v>
      </c>
      <c r="AH434" s="166"/>
      <c r="AI434" s="166"/>
      <c r="AJ434" s="134">
        <f t="shared" si="75"/>
        <v>405</v>
      </c>
      <c r="AK434" s="35" t="s">
        <v>153</v>
      </c>
      <c r="AL434" s="134" t="str">
        <f t="shared" si="76"/>
        <v>405.</v>
      </c>
      <c r="AM434" s="140"/>
      <c r="AN434" s="35"/>
      <c r="AO434" s="193"/>
    </row>
    <row r="435" spans="1:41" ht="22.5" hidden="1" customHeight="1" x14ac:dyDescent="0.25">
      <c r="A435" s="68" t="s">
        <v>3589</v>
      </c>
      <c r="B435" s="25">
        <v>637</v>
      </c>
      <c r="C435" s="36" t="s">
        <v>2829</v>
      </c>
      <c r="D435" s="25">
        <v>1996</v>
      </c>
      <c r="E435" s="108" t="s">
        <v>2932</v>
      </c>
      <c r="F435" s="68" t="s">
        <v>2934</v>
      </c>
      <c r="G435" s="25">
        <v>3</v>
      </c>
      <c r="H435" s="25">
        <v>4</v>
      </c>
      <c r="I435" s="137">
        <v>2228</v>
      </c>
      <c r="J435" s="137">
        <v>2079.1</v>
      </c>
      <c r="K435" s="137">
        <v>2079.1</v>
      </c>
      <c r="L435" s="30">
        <v>102</v>
      </c>
      <c r="M435" s="250">
        <f t="shared" si="67"/>
        <v>769488</v>
      </c>
      <c r="N435" s="250"/>
      <c r="O435" s="250"/>
      <c r="P435" s="250"/>
      <c r="Q435" s="137">
        <f t="shared" si="68"/>
        <v>769488</v>
      </c>
      <c r="R435" s="259">
        <v>769488</v>
      </c>
      <c r="S435" s="260"/>
      <c r="T435" s="259"/>
      <c r="U435" s="259"/>
      <c r="V435" s="259"/>
      <c r="W435" s="259"/>
      <c r="X435" s="259"/>
      <c r="Y435" s="259"/>
      <c r="Z435" s="259"/>
      <c r="AA435" s="259"/>
      <c r="AB435" s="259"/>
      <c r="AC435" s="137"/>
      <c r="AD435" s="137"/>
      <c r="AE435" s="259"/>
      <c r="AF435" s="259"/>
      <c r="AG435" s="337">
        <v>2025</v>
      </c>
      <c r="AH435" s="166" t="s">
        <v>3052</v>
      </c>
      <c r="AI435" s="166"/>
      <c r="AJ435" s="134">
        <f t="shared" si="75"/>
        <v>406</v>
      </c>
      <c r="AK435" s="35" t="s">
        <v>153</v>
      </c>
      <c r="AL435" s="134" t="str">
        <f t="shared" si="76"/>
        <v>406.</v>
      </c>
      <c r="AM435" s="140"/>
      <c r="AN435" s="35"/>
      <c r="AO435" s="193"/>
    </row>
    <row r="436" spans="1:41" ht="22.5" hidden="1" customHeight="1" x14ac:dyDescent="0.25">
      <c r="A436" s="68" t="s">
        <v>3590</v>
      </c>
      <c r="B436" s="25">
        <v>213</v>
      </c>
      <c r="C436" s="36" t="s">
        <v>2830</v>
      </c>
      <c r="D436" s="25">
        <v>1962</v>
      </c>
      <c r="E436" s="68" t="s">
        <v>2932</v>
      </c>
      <c r="F436" s="68" t="s">
        <v>2934</v>
      </c>
      <c r="G436" s="25">
        <v>4</v>
      </c>
      <c r="H436" s="25">
        <v>2</v>
      </c>
      <c r="I436" s="335">
        <v>1373.81</v>
      </c>
      <c r="J436" s="335">
        <v>1275.81</v>
      </c>
      <c r="K436" s="335">
        <v>1275.81</v>
      </c>
      <c r="L436" s="12">
        <v>52</v>
      </c>
      <c r="M436" s="250">
        <f t="shared" si="67"/>
        <v>1578415</v>
      </c>
      <c r="N436" s="250"/>
      <c r="O436" s="250"/>
      <c r="P436" s="250"/>
      <c r="Q436" s="137">
        <f t="shared" si="68"/>
        <v>1578415</v>
      </c>
      <c r="R436" s="336"/>
      <c r="S436" s="337"/>
      <c r="T436" s="336"/>
      <c r="U436" s="336">
        <v>445</v>
      </c>
      <c r="V436" s="336">
        <f>U436*3547</f>
        <v>1578415</v>
      </c>
      <c r="W436" s="336"/>
      <c r="X436" s="336"/>
      <c r="Y436" s="336"/>
      <c r="Z436" s="336"/>
      <c r="AA436" s="336"/>
      <c r="AB436" s="336"/>
      <c r="AC436" s="259"/>
      <c r="AD436" s="259"/>
      <c r="AE436" s="336"/>
      <c r="AF436" s="336"/>
      <c r="AG436" s="337">
        <v>2025</v>
      </c>
      <c r="AH436" s="166"/>
      <c r="AI436" s="166"/>
      <c r="AJ436" s="134">
        <f t="shared" si="75"/>
        <v>407</v>
      </c>
      <c r="AK436" s="35" t="s">
        <v>153</v>
      </c>
      <c r="AL436" s="134" t="str">
        <f t="shared" si="76"/>
        <v>407.</v>
      </c>
      <c r="AM436" s="140"/>
      <c r="AO436" s="193"/>
    </row>
    <row r="437" spans="1:41" ht="22.5" hidden="1" customHeight="1" x14ac:dyDescent="0.25">
      <c r="A437" s="68" t="s">
        <v>3591</v>
      </c>
      <c r="B437" s="25">
        <v>580</v>
      </c>
      <c r="C437" s="36" t="s">
        <v>2831</v>
      </c>
      <c r="D437" s="25">
        <v>1987</v>
      </c>
      <c r="E437" s="108" t="s">
        <v>2932</v>
      </c>
      <c r="F437" s="68" t="s">
        <v>2934</v>
      </c>
      <c r="G437" s="25">
        <v>2</v>
      </c>
      <c r="H437" s="25">
        <v>1</v>
      </c>
      <c r="I437" s="137">
        <v>493.9</v>
      </c>
      <c r="J437" s="137">
        <v>268.10000000000002</v>
      </c>
      <c r="K437" s="137">
        <v>268.10000000000002</v>
      </c>
      <c r="L437" s="30">
        <v>14</v>
      </c>
      <c r="M437" s="137">
        <f t="shared" si="67"/>
        <v>1835612</v>
      </c>
      <c r="N437" s="137"/>
      <c r="O437" s="137"/>
      <c r="P437" s="137"/>
      <c r="Q437" s="137">
        <f t="shared" si="68"/>
        <v>1835612</v>
      </c>
      <c r="R437" s="137"/>
      <c r="S437" s="30"/>
      <c r="T437" s="137"/>
      <c r="U437" s="137">
        <v>244</v>
      </c>
      <c r="V437" s="137">
        <f>U437*7523</f>
        <v>1835612</v>
      </c>
      <c r="W437" s="137"/>
      <c r="X437" s="137"/>
      <c r="Y437" s="137"/>
      <c r="Z437" s="137"/>
      <c r="AA437" s="137"/>
      <c r="AB437" s="137"/>
      <c r="AC437" s="137"/>
      <c r="AD437" s="137"/>
      <c r="AE437" s="137"/>
      <c r="AF437" s="137"/>
      <c r="AG437" s="337">
        <v>2025</v>
      </c>
      <c r="AH437" s="166"/>
      <c r="AI437" s="166"/>
      <c r="AJ437" s="134">
        <f t="shared" si="75"/>
        <v>408</v>
      </c>
      <c r="AK437" s="35" t="s">
        <v>153</v>
      </c>
      <c r="AL437" s="134" t="str">
        <f t="shared" si="76"/>
        <v>408.</v>
      </c>
      <c r="AM437" s="140"/>
      <c r="AN437" s="35"/>
      <c r="AO437" s="193"/>
    </row>
    <row r="438" spans="1:41" ht="22.5" hidden="1" customHeight="1" x14ac:dyDescent="0.25">
      <c r="A438" s="68" t="s">
        <v>3592</v>
      </c>
      <c r="B438" s="25">
        <v>629</v>
      </c>
      <c r="C438" s="205" t="s">
        <v>2832</v>
      </c>
      <c r="D438" s="25">
        <v>1977</v>
      </c>
      <c r="E438" s="108" t="s">
        <v>2932</v>
      </c>
      <c r="F438" s="68" t="s">
        <v>2934</v>
      </c>
      <c r="G438" s="25">
        <v>5</v>
      </c>
      <c r="H438" s="25">
        <v>4</v>
      </c>
      <c r="I438" s="256">
        <v>4445.26</v>
      </c>
      <c r="J438" s="137">
        <v>3246.26</v>
      </c>
      <c r="K438" s="256">
        <v>3246.26</v>
      </c>
      <c r="L438" s="257">
        <v>121</v>
      </c>
      <c r="M438" s="137">
        <f t="shared" si="67"/>
        <v>2842700</v>
      </c>
      <c r="N438" s="137"/>
      <c r="O438" s="137"/>
      <c r="P438" s="137"/>
      <c r="Q438" s="137">
        <f t="shared" si="68"/>
        <v>2842700</v>
      </c>
      <c r="R438" s="137">
        <v>2842700</v>
      </c>
      <c r="S438" s="30"/>
      <c r="T438" s="137"/>
      <c r="U438" s="137"/>
      <c r="V438" s="137"/>
      <c r="W438" s="137"/>
      <c r="X438" s="137"/>
      <c r="Y438" s="137"/>
      <c r="Z438" s="137"/>
      <c r="AA438" s="137"/>
      <c r="AB438" s="137"/>
      <c r="AC438" s="137"/>
      <c r="AD438" s="137"/>
      <c r="AE438" s="137"/>
      <c r="AF438" s="137"/>
      <c r="AG438" s="337">
        <v>2025</v>
      </c>
      <c r="AH438" s="166" t="s">
        <v>3050</v>
      </c>
      <c r="AI438" s="166"/>
      <c r="AJ438" s="134">
        <f t="shared" si="75"/>
        <v>409</v>
      </c>
      <c r="AK438" s="35" t="s">
        <v>153</v>
      </c>
      <c r="AL438" s="134" t="str">
        <f t="shared" si="76"/>
        <v>409.</v>
      </c>
      <c r="AM438" s="140"/>
      <c r="AN438" s="35"/>
      <c r="AO438" s="193"/>
    </row>
    <row r="439" spans="1:41" ht="22.5" hidden="1" customHeight="1" x14ac:dyDescent="0.25">
      <c r="A439" s="68" t="s">
        <v>3593</v>
      </c>
      <c r="B439" s="25">
        <v>746</v>
      </c>
      <c r="C439" s="36" t="s">
        <v>2833</v>
      </c>
      <c r="D439" s="25">
        <v>1959</v>
      </c>
      <c r="E439" s="68" t="s">
        <v>2932</v>
      </c>
      <c r="F439" s="68" t="s">
        <v>2937</v>
      </c>
      <c r="G439" s="25">
        <v>2</v>
      </c>
      <c r="H439" s="25">
        <v>3</v>
      </c>
      <c r="I439" s="335">
        <v>310.3</v>
      </c>
      <c r="J439" s="335">
        <v>310.3</v>
      </c>
      <c r="K439" s="335">
        <v>252.8</v>
      </c>
      <c r="L439" s="12">
        <v>13</v>
      </c>
      <c r="M439" s="137">
        <f t="shared" si="67"/>
        <v>42870</v>
      </c>
      <c r="N439" s="137"/>
      <c r="O439" s="137"/>
      <c r="P439" s="137"/>
      <c r="Q439" s="137">
        <f t="shared" si="68"/>
        <v>42870</v>
      </c>
      <c r="R439" s="137">
        <v>42870</v>
      </c>
      <c r="S439" s="30"/>
      <c r="T439" s="137"/>
      <c r="U439" s="137"/>
      <c r="V439" s="137"/>
      <c r="W439" s="137"/>
      <c r="X439" s="137"/>
      <c r="Y439" s="137"/>
      <c r="Z439" s="137"/>
      <c r="AA439" s="137"/>
      <c r="AB439" s="137"/>
      <c r="AC439" s="137"/>
      <c r="AD439" s="137"/>
      <c r="AE439" s="137"/>
      <c r="AF439" s="137"/>
      <c r="AG439" s="337">
        <v>2025</v>
      </c>
      <c r="AH439" s="166" t="s">
        <v>3048</v>
      </c>
      <c r="AI439" s="166"/>
      <c r="AJ439" s="134">
        <f t="shared" si="75"/>
        <v>410</v>
      </c>
      <c r="AK439" s="35" t="s">
        <v>153</v>
      </c>
      <c r="AL439" s="134" t="str">
        <f t="shared" si="76"/>
        <v>410.</v>
      </c>
      <c r="AM439" s="140"/>
      <c r="AN439" s="35"/>
      <c r="AO439" s="193"/>
    </row>
    <row r="440" spans="1:41" ht="22.5" hidden="1" customHeight="1" x14ac:dyDescent="0.25">
      <c r="A440" s="68" t="s">
        <v>3594</v>
      </c>
      <c r="B440" s="25">
        <v>773</v>
      </c>
      <c r="C440" s="36" t="s">
        <v>2834</v>
      </c>
      <c r="D440" s="25">
        <v>1989</v>
      </c>
      <c r="E440" s="68" t="s">
        <v>2932</v>
      </c>
      <c r="F440" s="68" t="s">
        <v>2934</v>
      </c>
      <c r="G440" s="25">
        <v>5</v>
      </c>
      <c r="H440" s="25">
        <v>10</v>
      </c>
      <c r="I440" s="335">
        <v>8803.5</v>
      </c>
      <c r="J440" s="335">
        <v>6622.5</v>
      </c>
      <c r="K440" s="335">
        <v>6489.5</v>
      </c>
      <c r="L440" s="12">
        <v>251</v>
      </c>
      <c r="M440" s="137">
        <f t="shared" si="67"/>
        <v>6902462</v>
      </c>
      <c r="N440" s="137"/>
      <c r="O440" s="137"/>
      <c r="P440" s="137"/>
      <c r="Q440" s="137">
        <f t="shared" si="68"/>
        <v>6902462</v>
      </c>
      <c r="R440" s="137"/>
      <c r="S440" s="30"/>
      <c r="T440" s="137"/>
      <c r="U440" s="137">
        <v>1946</v>
      </c>
      <c r="V440" s="137">
        <f t="shared" ref="V440" si="82">U440*3547</f>
        <v>6902462</v>
      </c>
      <c r="W440" s="137"/>
      <c r="X440" s="137"/>
      <c r="Y440" s="137"/>
      <c r="Z440" s="137"/>
      <c r="AA440" s="137"/>
      <c r="AB440" s="137"/>
      <c r="AC440" s="137"/>
      <c r="AD440" s="137"/>
      <c r="AE440" s="137"/>
      <c r="AF440" s="137"/>
      <c r="AG440" s="337">
        <v>2025</v>
      </c>
      <c r="AH440" s="166"/>
      <c r="AI440" s="166"/>
      <c r="AJ440" s="134">
        <f t="shared" si="75"/>
        <v>411</v>
      </c>
      <c r="AK440" s="35" t="s">
        <v>153</v>
      </c>
      <c r="AL440" s="134" t="str">
        <f t="shared" si="76"/>
        <v>411.</v>
      </c>
      <c r="AM440" s="140"/>
      <c r="AN440" s="35"/>
      <c r="AO440" s="193"/>
    </row>
    <row r="441" spans="1:41" ht="22.5" hidden="1" customHeight="1" x14ac:dyDescent="0.25">
      <c r="A441" s="68" t="s">
        <v>3595</v>
      </c>
      <c r="B441" s="25">
        <v>463</v>
      </c>
      <c r="C441" s="36" t="s">
        <v>2835</v>
      </c>
      <c r="D441" s="25">
        <v>1969</v>
      </c>
      <c r="E441" s="108" t="s">
        <v>2932</v>
      </c>
      <c r="F441" s="68" t="s">
        <v>2934</v>
      </c>
      <c r="G441" s="25">
        <v>2</v>
      </c>
      <c r="H441" s="25">
        <v>3</v>
      </c>
      <c r="I441" s="137">
        <v>1198.3</v>
      </c>
      <c r="J441" s="137">
        <v>474.5</v>
      </c>
      <c r="K441" s="137">
        <v>298.10000000000002</v>
      </c>
      <c r="L441" s="30">
        <v>21</v>
      </c>
      <c r="M441" s="250">
        <f t="shared" si="67"/>
        <v>3264982</v>
      </c>
      <c r="N441" s="250"/>
      <c r="O441" s="250"/>
      <c r="P441" s="250"/>
      <c r="Q441" s="137">
        <f t="shared" si="68"/>
        <v>3264982</v>
      </c>
      <c r="R441" s="259"/>
      <c r="S441" s="260"/>
      <c r="T441" s="259"/>
      <c r="U441" s="259">
        <v>434</v>
      </c>
      <c r="V441" s="259">
        <f>U441*7523</f>
        <v>3264982</v>
      </c>
      <c r="W441" s="259"/>
      <c r="X441" s="259"/>
      <c r="Y441" s="259"/>
      <c r="Z441" s="259"/>
      <c r="AA441" s="259"/>
      <c r="AB441" s="259"/>
      <c r="AC441" s="137"/>
      <c r="AD441" s="137"/>
      <c r="AE441" s="259"/>
      <c r="AF441" s="259"/>
      <c r="AG441" s="337">
        <v>2025</v>
      </c>
      <c r="AH441" s="166"/>
      <c r="AI441" s="166"/>
      <c r="AJ441" s="134">
        <f t="shared" si="75"/>
        <v>412</v>
      </c>
      <c r="AK441" s="35" t="s">
        <v>153</v>
      </c>
      <c r="AL441" s="134" t="str">
        <f t="shared" si="76"/>
        <v>412.</v>
      </c>
      <c r="AM441" s="140"/>
      <c r="AN441" s="35"/>
      <c r="AO441" s="193"/>
    </row>
    <row r="442" spans="1:41" ht="22.5" hidden="1" customHeight="1" x14ac:dyDescent="0.25">
      <c r="A442" s="68" t="s">
        <v>3596</v>
      </c>
      <c r="B442" s="25">
        <v>470</v>
      </c>
      <c r="C442" s="36" t="s">
        <v>3032</v>
      </c>
      <c r="D442" s="25">
        <v>1954</v>
      </c>
      <c r="E442" s="108" t="s">
        <v>2932</v>
      </c>
      <c r="F442" s="68" t="s">
        <v>2934</v>
      </c>
      <c r="G442" s="25">
        <v>5</v>
      </c>
      <c r="H442" s="25">
        <v>3</v>
      </c>
      <c r="I442" s="137">
        <v>3226.4</v>
      </c>
      <c r="J442" s="137">
        <v>1856.4</v>
      </c>
      <c r="K442" s="137">
        <v>1856.4</v>
      </c>
      <c r="L442" s="30">
        <v>98</v>
      </c>
      <c r="M442" s="250">
        <f t="shared" si="67"/>
        <v>2842700</v>
      </c>
      <c r="N442" s="250"/>
      <c r="O442" s="250"/>
      <c r="P442" s="250"/>
      <c r="Q442" s="137">
        <f t="shared" si="68"/>
        <v>2842700</v>
      </c>
      <c r="R442" s="259">
        <v>2842700</v>
      </c>
      <c r="S442" s="260"/>
      <c r="T442" s="259"/>
      <c r="U442" s="259"/>
      <c r="V442" s="259"/>
      <c r="W442" s="259"/>
      <c r="X442" s="259"/>
      <c r="Y442" s="259"/>
      <c r="Z442" s="259"/>
      <c r="AA442" s="259"/>
      <c r="AB442" s="259"/>
      <c r="AC442" s="137"/>
      <c r="AD442" s="137"/>
      <c r="AE442" s="259"/>
      <c r="AF442" s="259"/>
      <c r="AG442" s="337">
        <v>2025</v>
      </c>
      <c r="AH442" s="166" t="s">
        <v>3050</v>
      </c>
      <c r="AI442" s="166"/>
      <c r="AJ442" s="134">
        <f t="shared" si="75"/>
        <v>413</v>
      </c>
      <c r="AK442" s="35" t="s">
        <v>153</v>
      </c>
      <c r="AL442" s="134" t="str">
        <f t="shared" si="76"/>
        <v>413.</v>
      </c>
      <c r="AM442" s="140"/>
      <c r="AN442" s="35"/>
      <c r="AO442" s="193"/>
    </row>
    <row r="443" spans="1:41" ht="22.5" hidden="1" customHeight="1" x14ac:dyDescent="0.25">
      <c r="A443" s="68" t="s">
        <v>3597</v>
      </c>
      <c r="B443" s="25">
        <v>471</v>
      </c>
      <c r="C443" s="36" t="s">
        <v>3033</v>
      </c>
      <c r="D443" s="25">
        <v>1980</v>
      </c>
      <c r="E443" s="68" t="s">
        <v>2932</v>
      </c>
      <c r="F443" s="68" t="s">
        <v>2934</v>
      </c>
      <c r="G443" s="25">
        <v>5</v>
      </c>
      <c r="H443" s="25">
        <v>1</v>
      </c>
      <c r="I443" s="250">
        <v>3107.61</v>
      </c>
      <c r="J443" s="250">
        <v>2518.11</v>
      </c>
      <c r="K443" s="250">
        <v>1343.3</v>
      </c>
      <c r="L443" s="12">
        <v>133</v>
      </c>
      <c r="M443" s="250">
        <f t="shared" si="67"/>
        <v>2195593</v>
      </c>
      <c r="N443" s="250"/>
      <c r="O443" s="250"/>
      <c r="P443" s="250"/>
      <c r="Q443" s="137">
        <f t="shared" si="68"/>
        <v>2195593</v>
      </c>
      <c r="R443" s="259"/>
      <c r="S443" s="260"/>
      <c r="T443" s="259"/>
      <c r="U443" s="259">
        <v>619</v>
      </c>
      <c r="V443" s="259">
        <f>U443*3547</f>
        <v>2195593</v>
      </c>
      <c r="W443" s="259"/>
      <c r="X443" s="259"/>
      <c r="Y443" s="259"/>
      <c r="Z443" s="259"/>
      <c r="AA443" s="259"/>
      <c r="AB443" s="259"/>
      <c r="AC443" s="137"/>
      <c r="AD443" s="137"/>
      <c r="AE443" s="259"/>
      <c r="AF443" s="259"/>
      <c r="AG443" s="337">
        <v>2025</v>
      </c>
      <c r="AH443" s="166"/>
      <c r="AI443" s="166"/>
      <c r="AJ443" s="134">
        <f t="shared" si="75"/>
        <v>414</v>
      </c>
      <c r="AK443" s="35" t="s">
        <v>153</v>
      </c>
      <c r="AL443" s="134" t="str">
        <f t="shared" si="76"/>
        <v>414.</v>
      </c>
      <c r="AM443" s="140"/>
      <c r="AN443" s="35"/>
      <c r="AO443" s="193"/>
    </row>
    <row r="444" spans="1:41" ht="22.5" hidden="1" customHeight="1" x14ac:dyDescent="0.25">
      <c r="A444" s="68" t="s">
        <v>3598</v>
      </c>
      <c r="B444" s="25">
        <v>528</v>
      </c>
      <c r="C444" s="36" t="s">
        <v>1683</v>
      </c>
      <c r="D444" s="25">
        <v>1959</v>
      </c>
      <c r="E444" s="108" t="s">
        <v>2932</v>
      </c>
      <c r="F444" s="68" t="s">
        <v>2934</v>
      </c>
      <c r="G444" s="25">
        <v>2</v>
      </c>
      <c r="H444" s="25">
        <v>1</v>
      </c>
      <c r="I444" s="137">
        <v>426.1</v>
      </c>
      <c r="J444" s="137">
        <v>284.89999999999998</v>
      </c>
      <c r="K444" s="137">
        <v>284.89999999999998</v>
      </c>
      <c r="L444" s="30">
        <v>11</v>
      </c>
      <c r="M444" s="250">
        <f>R444+T444+V444+X444+Z444+AB444+AE444+AF444</f>
        <v>692982</v>
      </c>
      <c r="N444" s="250"/>
      <c r="O444" s="250"/>
      <c r="P444" s="250"/>
      <c r="Q444" s="137">
        <f>M444</f>
        <v>692982</v>
      </c>
      <c r="R444" s="259"/>
      <c r="S444" s="260"/>
      <c r="T444" s="259"/>
      <c r="U444" s="259"/>
      <c r="V444" s="259"/>
      <c r="W444" s="259">
        <v>313</v>
      </c>
      <c r="X444" s="259">
        <f>W444*2214</f>
        <v>692982</v>
      </c>
      <c r="Y444" s="259"/>
      <c r="Z444" s="259"/>
      <c r="AA444" s="259"/>
      <c r="AB444" s="259"/>
      <c r="AC444" s="137"/>
      <c r="AD444" s="137"/>
      <c r="AE444" s="259"/>
      <c r="AF444" s="259"/>
      <c r="AG444" s="337">
        <v>2025</v>
      </c>
      <c r="AH444" s="166"/>
      <c r="AI444" s="166"/>
      <c r="AJ444" s="134">
        <f t="shared" si="75"/>
        <v>415</v>
      </c>
      <c r="AK444" s="35" t="s">
        <v>153</v>
      </c>
      <c r="AL444" s="134" t="str">
        <f t="shared" si="76"/>
        <v>415.</v>
      </c>
      <c r="AM444" s="140"/>
      <c r="AN444" s="35"/>
      <c r="AO444" s="193"/>
    </row>
    <row r="445" spans="1:41" ht="22.5" hidden="1" customHeight="1" x14ac:dyDescent="0.25">
      <c r="A445" s="68" t="s">
        <v>3599</v>
      </c>
      <c r="B445" s="25">
        <v>5678</v>
      </c>
      <c r="C445" s="154" t="s">
        <v>2836</v>
      </c>
      <c r="D445" s="25">
        <v>1960</v>
      </c>
      <c r="E445" s="68" t="s">
        <v>2932</v>
      </c>
      <c r="F445" s="68" t="s">
        <v>2934</v>
      </c>
      <c r="G445" s="25">
        <v>2</v>
      </c>
      <c r="H445" s="25">
        <v>3</v>
      </c>
      <c r="I445" s="250">
        <v>344.2</v>
      </c>
      <c r="J445" s="137">
        <v>313.39999999999998</v>
      </c>
      <c r="K445" s="250">
        <v>313.39999999999998</v>
      </c>
      <c r="L445" s="12">
        <v>18</v>
      </c>
      <c r="M445" s="250">
        <f t="shared" si="67"/>
        <v>34296</v>
      </c>
      <c r="N445" s="250"/>
      <c r="O445" s="250"/>
      <c r="P445" s="250"/>
      <c r="Q445" s="137">
        <f t="shared" si="68"/>
        <v>34296</v>
      </c>
      <c r="R445" s="250">
        <v>34296</v>
      </c>
      <c r="S445" s="255"/>
      <c r="T445" s="250"/>
      <c r="U445" s="250"/>
      <c r="V445" s="250"/>
      <c r="W445" s="250"/>
      <c r="X445" s="250"/>
      <c r="Y445" s="250"/>
      <c r="Z445" s="250"/>
      <c r="AA445" s="250"/>
      <c r="AB445" s="250"/>
      <c r="AC445" s="250"/>
      <c r="AD445" s="250"/>
      <c r="AE445" s="250"/>
      <c r="AF445" s="250"/>
      <c r="AG445" s="337">
        <v>2025</v>
      </c>
      <c r="AH445" s="166" t="s">
        <v>3048</v>
      </c>
      <c r="AI445" s="166"/>
      <c r="AJ445" s="134">
        <f t="shared" si="75"/>
        <v>416</v>
      </c>
      <c r="AK445" s="35" t="s">
        <v>153</v>
      </c>
      <c r="AL445" s="134" t="str">
        <f t="shared" si="76"/>
        <v>416.</v>
      </c>
      <c r="AM445" s="140"/>
      <c r="AN445" s="35"/>
      <c r="AO445" s="193"/>
    </row>
    <row r="446" spans="1:41" ht="22.5" hidden="1" customHeight="1" x14ac:dyDescent="0.25">
      <c r="A446" s="68" t="s">
        <v>3600</v>
      </c>
      <c r="B446" s="25">
        <v>167</v>
      </c>
      <c r="C446" s="168" t="s">
        <v>2855</v>
      </c>
      <c r="D446" s="25" t="s">
        <v>2942</v>
      </c>
      <c r="E446" s="68" t="s">
        <v>2932</v>
      </c>
      <c r="F446" s="68" t="s">
        <v>2937</v>
      </c>
      <c r="G446" s="25">
        <v>2</v>
      </c>
      <c r="H446" s="25">
        <v>3</v>
      </c>
      <c r="I446" s="139">
        <v>366.1</v>
      </c>
      <c r="J446" s="139">
        <v>226</v>
      </c>
      <c r="K446" s="139">
        <v>226</v>
      </c>
      <c r="L446" s="25">
        <v>21</v>
      </c>
      <c r="M446" s="250">
        <f>R446+T446+V446+X446+Z446+AB446+AE446+AF446</f>
        <v>176720</v>
      </c>
      <c r="N446" s="250"/>
      <c r="O446" s="250"/>
      <c r="P446" s="250"/>
      <c r="Q446" s="137">
        <f>M446</f>
        <v>176720</v>
      </c>
      <c r="R446" s="250">
        <v>42870</v>
      </c>
      <c r="S446" s="255"/>
      <c r="T446" s="250"/>
      <c r="U446" s="250"/>
      <c r="V446" s="250"/>
      <c r="W446" s="250"/>
      <c r="X446" s="250"/>
      <c r="Y446" s="250"/>
      <c r="Z446" s="250"/>
      <c r="AA446" s="250">
        <v>50</v>
      </c>
      <c r="AB446" s="250">
        <f>AA446*2677</f>
        <v>133850</v>
      </c>
      <c r="AC446" s="250"/>
      <c r="AD446" s="250"/>
      <c r="AE446" s="250"/>
      <c r="AF446" s="250"/>
      <c r="AG446" s="337">
        <v>2025</v>
      </c>
      <c r="AH446" s="166" t="s">
        <v>3048</v>
      </c>
      <c r="AI446" s="166"/>
      <c r="AJ446" s="134">
        <f t="shared" si="75"/>
        <v>417</v>
      </c>
      <c r="AK446" s="35" t="s">
        <v>153</v>
      </c>
      <c r="AL446" s="134" t="str">
        <f t="shared" si="76"/>
        <v>417.</v>
      </c>
      <c r="AM446" s="140"/>
      <c r="AN446" s="35"/>
      <c r="AO446" s="193"/>
    </row>
    <row r="447" spans="1:41" ht="22.5" hidden="1" customHeight="1" x14ac:dyDescent="0.25">
      <c r="A447" s="68" t="s">
        <v>3601</v>
      </c>
      <c r="B447" s="25">
        <v>634</v>
      </c>
      <c r="C447" s="205" t="s">
        <v>2837</v>
      </c>
      <c r="D447" s="25">
        <v>1997</v>
      </c>
      <c r="E447" s="108" t="s">
        <v>2932</v>
      </c>
      <c r="F447" s="68" t="s">
        <v>2934</v>
      </c>
      <c r="G447" s="25">
        <v>2</v>
      </c>
      <c r="H447" s="25">
        <v>3</v>
      </c>
      <c r="I447" s="256">
        <v>1411.9</v>
      </c>
      <c r="J447" s="137">
        <v>577.29999999999995</v>
      </c>
      <c r="K447" s="256">
        <v>577.29999999999995</v>
      </c>
      <c r="L447" s="257">
        <v>21</v>
      </c>
      <c r="M447" s="250">
        <f t="shared" ref="M447:M466" si="83">R447+T447+V447+X447+Z447+AB447+AE447+AF447</f>
        <v>311181</v>
      </c>
      <c r="N447" s="250"/>
      <c r="O447" s="250"/>
      <c r="P447" s="250"/>
      <c r="Q447" s="137">
        <f t="shared" ref="Q447:Q466" si="84">M447</f>
        <v>311181</v>
      </c>
      <c r="R447" s="137">
        <v>311181</v>
      </c>
      <c r="S447" s="30"/>
      <c r="T447" s="137"/>
      <c r="U447" s="137"/>
      <c r="V447" s="137"/>
      <c r="W447" s="137"/>
      <c r="X447" s="137"/>
      <c r="Y447" s="137"/>
      <c r="Z447" s="137"/>
      <c r="AA447" s="137"/>
      <c r="AB447" s="137"/>
      <c r="AC447" s="137"/>
      <c r="AD447" s="137"/>
      <c r="AE447" s="137"/>
      <c r="AF447" s="137"/>
      <c r="AG447" s="337">
        <v>2025</v>
      </c>
      <c r="AH447" s="166" t="s">
        <v>3049</v>
      </c>
      <c r="AI447" s="166"/>
      <c r="AJ447" s="134">
        <f t="shared" si="75"/>
        <v>418</v>
      </c>
      <c r="AK447" s="35" t="s">
        <v>153</v>
      </c>
      <c r="AL447" s="134" t="str">
        <f t="shared" si="76"/>
        <v>418.</v>
      </c>
      <c r="AM447" s="140"/>
      <c r="AN447" s="35"/>
      <c r="AO447" s="193"/>
    </row>
    <row r="448" spans="1:41" ht="22.5" hidden="1" customHeight="1" x14ac:dyDescent="0.25">
      <c r="A448" s="68" t="s">
        <v>3602</v>
      </c>
      <c r="B448" s="25">
        <v>862</v>
      </c>
      <c r="C448" s="205" t="s">
        <v>2838</v>
      </c>
      <c r="D448" s="25">
        <v>1997</v>
      </c>
      <c r="E448" s="108" t="s">
        <v>2932</v>
      </c>
      <c r="F448" s="68" t="s">
        <v>2934</v>
      </c>
      <c r="G448" s="25">
        <v>6</v>
      </c>
      <c r="H448" s="25">
        <v>6</v>
      </c>
      <c r="I448" s="256">
        <v>5466</v>
      </c>
      <c r="J448" s="256">
        <v>4939.7</v>
      </c>
      <c r="K448" s="256">
        <v>2994</v>
      </c>
      <c r="L448" s="257">
        <v>47</v>
      </c>
      <c r="M448" s="137">
        <f t="shared" si="83"/>
        <v>5994036</v>
      </c>
      <c r="N448" s="137"/>
      <c r="O448" s="137"/>
      <c r="P448" s="137"/>
      <c r="Q448" s="137">
        <f t="shared" si="84"/>
        <v>5994036</v>
      </c>
      <c r="R448" s="137">
        <v>5994036</v>
      </c>
      <c r="S448" s="30"/>
      <c r="T448" s="137"/>
      <c r="U448" s="137"/>
      <c r="V448" s="137"/>
      <c r="W448" s="137"/>
      <c r="X448" s="137"/>
      <c r="Y448" s="137"/>
      <c r="Z448" s="137"/>
      <c r="AA448" s="137"/>
      <c r="AB448" s="137"/>
      <c r="AC448" s="137"/>
      <c r="AD448" s="137"/>
      <c r="AE448" s="137"/>
      <c r="AF448" s="137"/>
      <c r="AG448" s="337">
        <v>2025</v>
      </c>
      <c r="AH448" s="218" t="s">
        <v>3050</v>
      </c>
      <c r="AI448" s="218"/>
      <c r="AJ448" s="134">
        <f t="shared" si="75"/>
        <v>419</v>
      </c>
      <c r="AK448" s="35" t="s">
        <v>153</v>
      </c>
      <c r="AL448" s="134" t="str">
        <f t="shared" si="76"/>
        <v>419.</v>
      </c>
      <c r="AM448" s="140"/>
      <c r="AN448" s="35"/>
      <c r="AO448" s="193"/>
    </row>
    <row r="449" spans="1:41" ht="21" hidden="1" customHeight="1" x14ac:dyDescent="0.25">
      <c r="A449" s="68" t="s">
        <v>3603</v>
      </c>
      <c r="B449" s="25">
        <v>688</v>
      </c>
      <c r="C449" s="205" t="s">
        <v>2839</v>
      </c>
      <c r="D449" s="25">
        <v>1998</v>
      </c>
      <c r="E449" s="108" t="s">
        <v>2932</v>
      </c>
      <c r="F449" s="68" t="s">
        <v>2934</v>
      </c>
      <c r="G449" s="25">
        <v>5</v>
      </c>
      <c r="H449" s="25">
        <v>5</v>
      </c>
      <c r="I449" s="256">
        <v>3400.3</v>
      </c>
      <c r="J449" s="256">
        <v>1990.9</v>
      </c>
      <c r="K449" s="256">
        <v>1990.9</v>
      </c>
      <c r="L449" s="257">
        <v>114</v>
      </c>
      <c r="M449" s="250">
        <f t="shared" si="83"/>
        <v>3451850</v>
      </c>
      <c r="N449" s="250"/>
      <c r="O449" s="250"/>
      <c r="P449" s="250"/>
      <c r="Q449" s="137">
        <f t="shared" si="84"/>
        <v>3451850</v>
      </c>
      <c r="R449" s="137">
        <v>3451850</v>
      </c>
      <c r="S449" s="30"/>
      <c r="T449" s="137"/>
      <c r="U449" s="137"/>
      <c r="V449" s="137"/>
      <c r="W449" s="137"/>
      <c r="X449" s="137"/>
      <c r="Y449" s="137"/>
      <c r="Z449" s="137"/>
      <c r="AA449" s="137"/>
      <c r="AB449" s="137"/>
      <c r="AC449" s="137"/>
      <c r="AD449" s="137"/>
      <c r="AE449" s="137"/>
      <c r="AF449" s="137"/>
      <c r="AG449" s="337">
        <v>2025</v>
      </c>
      <c r="AH449" s="218" t="s">
        <v>3050</v>
      </c>
      <c r="AI449" s="218"/>
      <c r="AJ449" s="134">
        <f t="shared" si="75"/>
        <v>420</v>
      </c>
      <c r="AK449" s="35" t="s">
        <v>153</v>
      </c>
      <c r="AL449" s="134" t="str">
        <f t="shared" si="76"/>
        <v>420.</v>
      </c>
      <c r="AM449" s="140"/>
      <c r="AN449" s="35"/>
      <c r="AO449" s="193"/>
    </row>
    <row r="450" spans="1:41" ht="21" hidden="1" customHeight="1" x14ac:dyDescent="0.25">
      <c r="A450" s="68" t="s">
        <v>3604</v>
      </c>
      <c r="B450" s="25">
        <v>772</v>
      </c>
      <c r="C450" s="36" t="s">
        <v>2840</v>
      </c>
      <c r="D450" s="25">
        <v>2009</v>
      </c>
      <c r="E450" s="68" t="s">
        <v>2932</v>
      </c>
      <c r="F450" s="68" t="s">
        <v>2934</v>
      </c>
      <c r="G450" s="25">
        <v>5</v>
      </c>
      <c r="H450" s="25">
        <v>3</v>
      </c>
      <c r="I450" s="335">
        <v>3701.3</v>
      </c>
      <c r="J450" s="335">
        <v>3375.5</v>
      </c>
      <c r="K450" s="335">
        <v>3375.5</v>
      </c>
      <c r="L450" s="12">
        <v>80</v>
      </c>
      <c r="M450" s="137">
        <f t="shared" si="83"/>
        <v>3454423.3</v>
      </c>
      <c r="N450" s="137"/>
      <c r="O450" s="137"/>
      <c r="P450" s="137"/>
      <c r="Q450" s="137">
        <f t="shared" si="84"/>
        <v>3454423.3</v>
      </c>
      <c r="R450" s="137"/>
      <c r="S450" s="30"/>
      <c r="T450" s="137"/>
      <c r="U450" s="137">
        <v>973.9</v>
      </c>
      <c r="V450" s="137">
        <f t="shared" ref="V450" si="85">U450*3547</f>
        <v>3454423.3</v>
      </c>
      <c r="W450" s="137"/>
      <c r="X450" s="137"/>
      <c r="Y450" s="137"/>
      <c r="Z450" s="137"/>
      <c r="AA450" s="137"/>
      <c r="AB450" s="137"/>
      <c r="AC450" s="137"/>
      <c r="AD450" s="137"/>
      <c r="AE450" s="137"/>
      <c r="AF450" s="137"/>
      <c r="AG450" s="337">
        <v>2025</v>
      </c>
      <c r="AH450" s="166"/>
      <c r="AI450" s="166"/>
      <c r="AJ450" s="134">
        <f t="shared" si="75"/>
        <v>421</v>
      </c>
      <c r="AK450" s="35" t="s">
        <v>153</v>
      </c>
      <c r="AL450" s="134" t="str">
        <f t="shared" si="76"/>
        <v>421.</v>
      </c>
      <c r="AM450" s="140"/>
      <c r="AN450" s="35"/>
      <c r="AO450" s="193"/>
    </row>
    <row r="451" spans="1:41" ht="22.5" hidden="1" customHeight="1" x14ac:dyDescent="0.25">
      <c r="A451" s="68" t="s">
        <v>3605</v>
      </c>
      <c r="B451" s="25">
        <v>5583</v>
      </c>
      <c r="C451" s="37" t="s">
        <v>2841</v>
      </c>
      <c r="D451" s="25">
        <v>2013</v>
      </c>
      <c r="E451" s="108" t="s">
        <v>2932</v>
      </c>
      <c r="F451" s="68" t="s">
        <v>2934</v>
      </c>
      <c r="G451" s="25">
        <v>3</v>
      </c>
      <c r="H451" s="25">
        <v>2</v>
      </c>
      <c r="I451" s="137">
        <v>1143.4000000000001</v>
      </c>
      <c r="J451" s="137">
        <v>586.6</v>
      </c>
      <c r="K451" s="137">
        <v>586.70000000000005</v>
      </c>
      <c r="L451" s="30">
        <v>60</v>
      </c>
      <c r="M451" s="250">
        <f t="shared" si="83"/>
        <v>198098</v>
      </c>
      <c r="N451" s="250"/>
      <c r="O451" s="250"/>
      <c r="P451" s="250"/>
      <c r="Q451" s="137">
        <f t="shared" si="84"/>
        <v>198098</v>
      </c>
      <c r="R451" s="250"/>
      <c r="S451" s="255"/>
      <c r="T451" s="250"/>
      <c r="U451" s="250"/>
      <c r="V451" s="250"/>
      <c r="W451" s="250"/>
      <c r="X451" s="250"/>
      <c r="Y451" s="250"/>
      <c r="Z451" s="250"/>
      <c r="AA451" s="250">
        <v>74</v>
      </c>
      <c r="AB451" s="250">
        <f>AA451*2677</f>
        <v>198098</v>
      </c>
      <c r="AC451" s="259"/>
      <c r="AD451" s="259"/>
      <c r="AE451" s="250"/>
      <c r="AF451" s="250"/>
      <c r="AG451" s="337">
        <v>2025</v>
      </c>
      <c r="AH451" s="166"/>
      <c r="AI451" s="166"/>
      <c r="AJ451" s="134">
        <f t="shared" si="75"/>
        <v>422</v>
      </c>
      <c r="AK451" s="35" t="s">
        <v>153</v>
      </c>
      <c r="AL451" s="134" t="str">
        <f t="shared" si="76"/>
        <v>422.</v>
      </c>
      <c r="AM451" s="140"/>
      <c r="AN451" s="296"/>
      <c r="AO451" s="193"/>
    </row>
    <row r="452" spans="1:41" ht="22.5" hidden="1" customHeight="1" x14ac:dyDescent="0.25">
      <c r="A452" s="68" t="s">
        <v>3606</v>
      </c>
      <c r="B452" s="25">
        <v>5572</v>
      </c>
      <c r="C452" s="36" t="s">
        <v>2842</v>
      </c>
      <c r="D452" s="25">
        <v>2014</v>
      </c>
      <c r="E452" s="68" t="s">
        <v>2932</v>
      </c>
      <c r="F452" s="68" t="s">
        <v>2934</v>
      </c>
      <c r="G452" s="25">
        <v>3</v>
      </c>
      <c r="H452" s="25">
        <v>2</v>
      </c>
      <c r="I452" s="335">
        <v>2008.6</v>
      </c>
      <c r="J452" s="335">
        <v>1736.3</v>
      </c>
      <c r="K452" s="335">
        <v>1736.3</v>
      </c>
      <c r="L452" s="12">
        <v>67</v>
      </c>
      <c r="M452" s="137">
        <f t="shared" si="83"/>
        <v>2234610</v>
      </c>
      <c r="N452" s="137"/>
      <c r="O452" s="137"/>
      <c r="P452" s="137"/>
      <c r="Q452" s="137">
        <f t="shared" si="84"/>
        <v>2234610</v>
      </c>
      <c r="R452" s="137"/>
      <c r="S452" s="30"/>
      <c r="T452" s="137"/>
      <c r="U452" s="137">
        <v>630</v>
      </c>
      <c r="V452" s="137">
        <f>U452*3547</f>
        <v>2234610</v>
      </c>
      <c r="W452" s="137"/>
      <c r="X452" s="137"/>
      <c r="Y452" s="137"/>
      <c r="Z452" s="137"/>
      <c r="AA452" s="137"/>
      <c r="AB452" s="137"/>
      <c r="AC452" s="137"/>
      <c r="AD452" s="137"/>
      <c r="AE452" s="137"/>
      <c r="AF452" s="137"/>
      <c r="AG452" s="337">
        <v>2025</v>
      </c>
      <c r="AH452" s="166"/>
      <c r="AI452" s="166"/>
      <c r="AJ452" s="134">
        <f t="shared" si="75"/>
        <v>423</v>
      </c>
      <c r="AK452" s="35" t="s">
        <v>153</v>
      </c>
      <c r="AL452" s="134" t="str">
        <f t="shared" si="76"/>
        <v>423.</v>
      </c>
      <c r="AM452" s="140"/>
      <c r="AN452" s="35"/>
      <c r="AO452" s="193"/>
    </row>
    <row r="453" spans="1:41" ht="22.5" hidden="1" customHeight="1" x14ac:dyDescent="0.25">
      <c r="A453" s="68" t="s">
        <v>3607</v>
      </c>
      <c r="B453" s="25">
        <v>5573</v>
      </c>
      <c r="C453" s="36" t="s">
        <v>2843</v>
      </c>
      <c r="D453" s="25">
        <v>2014</v>
      </c>
      <c r="E453" s="68" t="s">
        <v>2932</v>
      </c>
      <c r="F453" s="68" t="s">
        <v>2934</v>
      </c>
      <c r="G453" s="25">
        <v>3</v>
      </c>
      <c r="H453" s="25">
        <v>2</v>
      </c>
      <c r="I453" s="335">
        <v>1968.7</v>
      </c>
      <c r="J453" s="335">
        <v>1711</v>
      </c>
      <c r="K453" s="335">
        <v>1711</v>
      </c>
      <c r="L453" s="12">
        <v>67</v>
      </c>
      <c r="M453" s="137">
        <f t="shared" si="83"/>
        <v>2234610</v>
      </c>
      <c r="N453" s="137"/>
      <c r="O453" s="137"/>
      <c r="P453" s="137"/>
      <c r="Q453" s="137">
        <f t="shared" si="84"/>
        <v>2234610</v>
      </c>
      <c r="R453" s="137"/>
      <c r="S453" s="30"/>
      <c r="T453" s="137"/>
      <c r="U453" s="137">
        <v>630</v>
      </c>
      <c r="V453" s="137">
        <f>U453*3547</f>
        <v>2234610</v>
      </c>
      <c r="W453" s="137"/>
      <c r="X453" s="137"/>
      <c r="Y453" s="137"/>
      <c r="Z453" s="137"/>
      <c r="AA453" s="137"/>
      <c r="AB453" s="137"/>
      <c r="AC453" s="137"/>
      <c r="AD453" s="137"/>
      <c r="AE453" s="137"/>
      <c r="AF453" s="137"/>
      <c r="AG453" s="337">
        <v>2025</v>
      </c>
      <c r="AH453" s="166"/>
      <c r="AI453" s="166"/>
      <c r="AJ453" s="134">
        <f t="shared" si="75"/>
        <v>424</v>
      </c>
      <c r="AK453" s="35" t="s">
        <v>153</v>
      </c>
      <c r="AL453" s="134" t="str">
        <f t="shared" si="76"/>
        <v>424.</v>
      </c>
      <c r="AM453" s="140"/>
      <c r="AN453" s="35"/>
      <c r="AO453" s="193"/>
    </row>
    <row r="454" spans="1:41" ht="22.5" hidden="1" customHeight="1" x14ac:dyDescent="0.25">
      <c r="A454" s="68" t="s">
        <v>3608</v>
      </c>
      <c r="B454" s="25">
        <v>315</v>
      </c>
      <c r="C454" s="154" t="s">
        <v>2844</v>
      </c>
      <c r="D454" s="25">
        <v>1968</v>
      </c>
      <c r="E454" s="108" t="s">
        <v>2932</v>
      </c>
      <c r="F454" s="68" t="s">
        <v>2934</v>
      </c>
      <c r="G454" s="25">
        <v>5</v>
      </c>
      <c r="H454" s="25">
        <v>4</v>
      </c>
      <c r="I454" s="250">
        <v>3595.55</v>
      </c>
      <c r="J454" s="137">
        <v>2615.5500000000002</v>
      </c>
      <c r="K454" s="250">
        <v>2615.5500000000002</v>
      </c>
      <c r="L454" s="12">
        <v>105</v>
      </c>
      <c r="M454" s="250">
        <f t="shared" si="83"/>
        <v>3524740</v>
      </c>
      <c r="N454" s="250"/>
      <c r="O454" s="250"/>
      <c r="P454" s="250"/>
      <c r="Q454" s="137">
        <f t="shared" si="84"/>
        <v>3524740</v>
      </c>
      <c r="R454" s="250">
        <v>616200</v>
      </c>
      <c r="S454" s="255"/>
      <c r="T454" s="250"/>
      <c r="U454" s="250">
        <v>820</v>
      </c>
      <c r="V454" s="250">
        <f>U454*3547</f>
        <v>2908540</v>
      </c>
      <c r="W454" s="250"/>
      <c r="X454" s="250"/>
      <c r="Y454" s="250"/>
      <c r="Z454" s="250"/>
      <c r="AA454" s="250"/>
      <c r="AB454" s="250"/>
      <c r="AC454" s="250"/>
      <c r="AD454" s="250"/>
      <c r="AE454" s="250"/>
      <c r="AF454" s="250"/>
      <c r="AG454" s="337">
        <v>2025</v>
      </c>
      <c r="AH454" s="166" t="s">
        <v>3049</v>
      </c>
      <c r="AI454" s="166"/>
      <c r="AJ454" s="134">
        <f t="shared" si="75"/>
        <v>425</v>
      </c>
      <c r="AK454" s="35" t="s">
        <v>153</v>
      </c>
      <c r="AL454" s="134" t="str">
        <f t="shared" si="76"/>
        <v>425.</v>
      </c>
      <c r="AM454" s="140"/>
      <c r="AN454" s="35"/>
      <c r="AO454" s="193"/>
    </row>
    <row r="455" spans="1:41" ht="22.5" hidden="1" customHeight="1" x14ac:dyDescent="0.25">
      <c r="A455" s="68" t="s">
        <v>3609</v>
      </c>
      <c r="B455" s="25">
        <v>320</v>
      </c>
      <c r="C455" s="204" t="s">
        <v>2845</v>
      </c>
      <c r="D455" s="25">
        <v>1970</v>
      </c>
      <c r="E455" s="68" t="s">
        <v>2932</v>
      </c>
      <c r="F455" s="68" t="s">
        <v>2934</v>
      </c>
      <c r="G455" s="25">
        <v>5</v>
      </c>
      <c r="H455" s="25">
        <v>4</v>
      </c>
      <c r="I455" s="250">
        <v>3897.47</v>
      </c>
      <c r="J455" s="137">
        <v>2807.47</v>
      </c>
      <c r="K455" s="250">
        <v>2807.47</v>
      </c>
      <c r="L455" s="12">
        <v>120</v>
      </c>
      <c r="M455" s="250">
        <f t="shared" si="83"/>
        <v>7659400</v>
      </c>
      <c r="N455" s="250"/>
      <c r="O455" s="250"/>
      <c r="P455" s="250"/>
      <c r="Q455" s="137">
        <f t="shared" si="84"/>
        <v>7659400</v>
      </c>
      <c r="R455" s="250">
        <v>4467100</v>
      </c>
      <c r="S455" s="255"/>
      <c r="T455" s="250"/>
      <c r="U455" s="250">
        <v>900</v>
      </c>
      <c r="V455" s="250">
        <f>U455*3547</f>
        <v>3192300</v>
      </c>
      <c r="W455" s="250"/>
      <c r="X455" s="250"/>
      <c r="Y455" s="250"/>
      <c r="Z455" s="250"/>
      <c r="AA455" s="250"/>
      <c r="AB455" s="250"/>
      <c r="AC455" s="250"/>
      <c r="AD455" s="250"/>
      <c r="AE455" s="250"/>
      <c r="AF455" s="250"/>
      <c r="AG455" s="337">
        <v>2025</v>
      </c>
      <c r="AH455" s="166" t="s">
        <v>3050</v>
      </c>
      <c r="AI455" s="166"/>
      <c r="AJ455" s="134">
        <f t="shared" si="75"/>
        <v>426</v>
      </c>
      <c r="AK455" s="35" t="s">
        <v>153</v>
      </c>
      <c r="AL455" s="134" t="str">
        <f t="shared" si="76"/>
        <v>426.</v>
      </c>
      <c r="AM455" s="140"/>
      <c r="AN455" s="35"/>
      <c r="AO455" s="193"/>
    </row>
    <row r="456" spans="1:41" ht="22.5" hidden="1" customHeight="1" x14ac:dyDescent="0.25">
      <c r="A456" s="68" t="s">
        <v>3610</v>
      </c>
      <c r="B456" s="25">
        <v>774</v>
      </c>
      <c r="C456" s="168" t="s">
        <v>2846</v>
      </c>
      <c r="D456" s="25">
        <v>1972</v>
      </c>
      <c r="E456" s="68" t="s">
        <v>2932</v>
      </c>
      <c r="F456" s="68" t="s">
        <v>2934</v>
      </c>
      <c r="G456" s="25">
        <v>5</v>
      </c>
      <c r="H456" s="25">
        <v>4</v>
      </c>
      <c r="I456" s="335">
        <v>4245.47</v>
      </c>
      <c r="J456" s="137">
        <v>3253.37</v>
      </c>
      <c r="K456" s="335">
        <v>3188.47</v>
      </c>
      <c r="L456" s="12">
        <v>139</v>
      </c>
      <c r="M456" s="250">
        <f t="shared" si="83"/>
        <v>2020980</v>
      </c>
      <c r="N456" s="250"/>
      <c r="O456" s="250"/>
      <c r="P456" s="250"/>
      <c r="Q456" s="137">
        <f t="shared" si="84"/>
        <v>2020980</v>
      </c>
      <c r="R456" s="250">
        <f>801060+1219920</f>
        <v>2020980</v>
      </c>
      <c r="S456" s="255"/>
      <c r="T456" s="250"/>
      <c r="U456" s="250"/>
      <c r="V456" s="250"/>
      <c r="W456" s="250"/>
      <c r="X456" s="250"/>
      <c r="Y456" s="250"/>
      <c r="Z456" s="250"/>
      <c r="AA456" s="250"/>
      <c r="AB456" s="250"/>
      <c r="AC456" s="250"/>
      <c r="AD456" s="250"/>
      <c r="AE456" s="250"/>
      <c r="AF456" s="250"/>
      <c r="AG456" s="337">
        <v>2025</v>
      </c>
      <c r="AH456" s="166" t="s">
        <v>3054</v>
      </c>
      <c r="AI456" s="166"/>
      <c r="AJ456" s="134">
        <f t="shared" si="75"/>
        <v>427</v>
      </c>
      <c r="AK456" s="35" t="s">
        <v>153</v>
      </c>
      <c r="AL456" s="134" t="str">
        <f t="shared" si="76"/>
        <v>427.</v>
      </c>
      <c r="AM456" s="140"/>
      <c r="AN456" s="35"/>
      <c r="AO456" s="193"/>
    </row>
    <row r="457" spans="1:41" ht="22.5" hidden="1" customHeight="1" x14ac:dyDescent="0.25">
      <c r="A457" s="68" t="s">
        <v>3611</v>
      </c>
      <c r="B457" s="25">
        <v>394</v>
      </c>
      <c r="C457" s="36" t="s">
        <v>2847</v>
      </c>
      <c r="D457" s="25">
        <v>1975</v>
      </c>
      <c r="E457" s="68" t="s">
        <v>2932</v>
      </c>
      <c r="F457" s="68" t="s">
        <v>2934</v>
      </c>
      <c r="G457" s="25">
        <v>5</v>
      </c>
      <c r="H457" s="25">
        <v>6</v>
      </c>
      <c r="I457" s="335">
        <v>5185.29</v>
      </c>
      <c r="J457" s="335">
        <v>4585.49</v>
      </c>
      <c r="K457" s="335">
        <v>3543.29</v>
      </c>
      <c r="L457" s="12">
        <v>127</v>
      </c>
      <c r="M457" s="137">
        <f t="shared" si="83"/>
        <v>989001</v>
      </c>
      <c r="N457" s="137"/>
      <c r="O457" s="137"/>
      <c r="P457" s="137"/>
      <c r="Q457" s="137">
        <f t="shared" si="84"/>
        <v>989001</v>
      </c>
      <c r="R457" s="137">
        <v>989001</v>
      </c>
      <c r="S457" s="30"/>
      <c r="T457" s="137"/>
      <c r="U457" s="137"/>
      <c r="V457" s="137"/>
      <c r="W457" s="137"/>
      <c r="X457" s="137"/>
      <c r="Y457" s="137"/>
      <c r="Z457" s="137"/>
      <c r="AA457" s="137"/>
      <c r="AB457" s="137"/>
      <c r="AC457" s="137"/>
      <c r="AD457" s="137"/>
      <c r="AE457" s="137"/>
      <c r="AF457" s="137"/>
      <c r="AG457" s="337">
        <v>2025</v>
      </c>
      <c r="AH457" s="166" t="s">
        <v>3049</v>
      </c>
      <c r="AI457" s="166"/>
      <c r="AJ457" s="134">
        <f t="shared" si="75"/>
        <v>428</v>
      </c>
      <c r="AK457" s="35" t="s">
        <v>153</v>
      </c>
      <c r="AL457" s="134" t="str">
        <f t="shared" si="76"/>
        <v>428.</v>
      </c>
      <c r="AM457" s="140"/>
      <c r="AN457" s="35"/>
      <c r="AO457" s="193"/>
    </row>
    <row r="458" spans="1:41" ht="22.5" hidden="1" customHeight="1" x14ac:dyDescent="0.25">
      <c r="A458" s="68" t="s">
        <v>3612</v>
      </c>
      <c r="B458" s="25">
        <v>399</v>
      </c>
      <c r="C458" s="36" t="s">
        <v>2848</v>
      </c>
      <c r="D458" s="25">
        <v>1976</v>
      </c>
      <c r="E458" s="68" t="s">
        <v>2932</v>
      </c>
      <c r="F458" s="68" t="s">
        <v>2934</v>
      </c>
      <c r="G458" s="25">
        <v>5</v>
      </c>
      <c r="H458" s="25">
        <v>6</v>
      </c>
      <c r="I458" s="250">
        <v>5881.95</v>
      </c>
      <c r="J458" s="250">
        <v>4493.6499999999996</v>
      </c>
      <c r="K458" s="250">
        <v>4317.75</v>
      </c>
      <c r="L458" s="12">
        <v>192</v>
      </c>
      <c r="M458" s="137">
        <f t="shared" si="83"/>
        <v>4476314</v>
      </c>
      <c r="N458" s="137"/>
      <c r="O458" s="137"/>
      <c r="P458" s="137"/>
      <c r="Q458" s="137">
        <f t="shared" si="84"/>
        <v>4476314</v>
      </c>
      <c r="R458" s="137"/>
      <c r="S458" s="30"/>
      <c r="T458" s="137"/>
      <c r="U458" s="137">
        <v>1262</v>
      </c>
      <c r="V458" s="137">
        <f t="shared" ref="V458:V466" si="86">U458*3547</f>
        <v>4476314</v>
      </c>
      <c r="W458" s="137"/>
      <c r="X458" s="137"/>
      <c r="Y458" s="137"/>
      <c r="Z458" s="137"/>
      <c r="AA458" s="137"/>
      <c r="AB458" s="137"/>
      <c r="AC458" s="137"/>
      <c r="AD458" s="137"/>
      <c r="AE458" s="137"/>
      <c r="AF458" s="137"/>
      <c r="AG458" s="337">
        <v>2025</v>
      </c>
      <c r="AH458" s="166"/>
      <c r="AI458" s="166"/>
      <c r="AJ458" s="134">
        <f t="shared" si="75"/>
        <v>429</v>
      </c>
      <c r="AK458" s="35" t="s">
        <v>153</v>
      </c>
      <c r="AL458" s="134" t="str">
        <f t="shared" si="76"/>
        <v>429.</v>
      </c>
      <c r="AM458" s="140"/>
      <c r="AN458" s="35"/>
      <c r="AO458" s="193"/>
    </row>
    <row r="459" spans="1:41" ht="22.5" hidden="1" customHeight="1" x14ac:dyDescent="0.25">
      <c r="A459" s="68" t="s">
        <v>3613</v>
      </c>
      <c r="B459" s="25">
        <v>808</v>
      </c>
      <c r="C459" s="36" t="s">
        <v>2849</v>
      </c>
      <c r="D459" s="25">
        <v>1978</v>
      </c>
      <c r="E459" s="68" t="s">
        <v>2932</v>
      </c>
      <c r="F459" s="68" t="s">
        <v>2934</v>
      </c>
      <c r="G459" s="25">
        <v>5</v>
      </c>
      <c r="H459" s="25">
        <v>8</v>
      </c>
      <c r="I459" s="335">
        <v>7474.91</v>
      </c>
      <c r="J459" s="335">
        <v>6445.78</v>
      </c>
      <c r="K459" s="335">
        <v>4953.91</v>
      </c>
      <c r="L459" s="12">
        <v>189</v>
      </c>
      <c r="M459" s="250">
        <f t="shared" si="83"/>
        <v>6207250</v>
      </c>
      <c r="N459" s="250"/>
      <c r="O459" s="250"/>
      <c r="P459" s="250"/>
      <c r="Q459" s="137">
        <f t="shared" si="84"/>
        <v>6207250</v>
      </c>
      <c r="R459" s="259"/>
      <c r="S459" s="260"/>
      <c r="T459" s="259"/>
      <c r="U459" s="259">
        <v>1750</v>
      </c>
      <c r="V459" s="259">
        <f t="shared" si="86"/>
        <v>6207250</v>
      </c>
      <c r="W459" s="259"/>
      <c r="X459" s="259"/>
      <c r="Y459" s="259"/>
      <c r="Z459" s="259"/>
      <c r="AA459" s="259"/>
      <c r="AB459" s="259"/>
      <c r="AC459" s="137"/>
      <c r="AD459" s="137"/>
      <c r="AE459" s="259"/>
      <c r="AF459" s="259"/>
      <c r="AG459" s="337">
        <v>2025</v>
      </c>
      <c r="AH459" s="166"/>
      <c r="AI459" s="166"/>
      <c r="AJ459" s="134">
        <f t="shared" si="75"/>
        <v>430</v>
      </c>
      <c r="AK459" s="35" t="s">
        <v>153</v>
      </c>
      <c r="AL459" s="134" t="str">
        <f t="shared" si="76"/>
        <v>430.</v>
      </c>
      <c r="AM459" s="140"/>
      <c r="AN459" s="35"/>
      <c r="AO459" s="193"/>
    </row>
    <row r="460" spans="1:41" ht="22.5" hidden="1" customHeight="1" x14ac:dyDescent="0.25">
      <c r="A460" s="68" t="s">
        <v>3614</v>
      </c>
      <c r="B460" s="25">
        <v>766</v>
      </c>
      <c r="C460" s="36" t="s">
        <v>2850</v>
      </c>
      <c r="D460" s="25">
        <v>1987</v>
      </c>
      <c r="E460" s="108" t="s">
        <v>2932</v>
      </c>
      <c r="F460" s="68" t="s">
        <v>2934</v>
      </c>
      <c r="G460" s="25">
        <v>5</v>
      </c>
      <c r="H460" s="25">
        <v>8</v>
      </c>
      <c r="I460" s="256">
        <v>8656.1</v>
      </c>
      <c r="J460" s="256">
        <v>6054.9</v>
      </c>
      <c r="K460" s="256">
        <v>6054.9</v>
      </c>
      <c r="L460" s="257">
        <v>237</v>
      </c>
      <c r="M460" s="250">
        <f t="shared" si="83"/>
        <v>6852804</v>
      </c>
      <c r="N460" s="250"/>
      <c r="O460" s="250"/>
      <c r="P460" s="250"/>
      <c r="Q460" s="137">
        <f t="shared" si="84"/>
        <v>6852804</v>
      </c>
      <c r="R460" s="259"/>
      <c r="S460" s="260"/>
      <c r="T460" s="259"/>
      <c r="U460" s="259">
        <v>1932</v>
      </c>
      <c r="V460" s="259">
        <f t="shared" si="86"/>
        <v>6852804</v>
      </c>
      <c r="W460" s="259"/>
      <c r="X460" s="259"/>
      <c r="Y460" s="259"/>
      <c r="Z460" s="259"/>
      <c r="AA460" s="259"/>
      <c r="AB460" s="259"/>
      <c r="AC460" s="137"/>
      <c r="AD460" s="137"/>
      <c r="AE460" s="259"/>
      <c r="AF460" s="259"/>
      <c r="AG460" s="337">
        <v>2025</v>
      </c>
      <c r="AH460" s="166"/>
      <c r="AI460" s="166"/>
      <c r="AJ460" s="134">
        <f t="shared" si="75"/>
        <v>431</v>
      </c>
      <c r="AK460" s="35" t="s">
        <v>153</v>
      </c>
      <c r="AL460" s="134" t="str">
        <f t="shared" si="76"/>
        <v>431.</v>
      </c>
      <c r="AM460" s="140"/>
      <c r="AN460" s="35"/>
      <c r="AO460" s="193"/>
    </row>
    <row r="461" spans="1:41" ht="22.5" hidden="1" customHeight="1" x14ac:dyDescent="0.25">
      <c r="A461" s="68" t="s">
        <v>3615</v>
      </c>
      <c r="B461" s="25">
        <v>765</v>
      </c>
      <c r="C461" s="36" t="s">
        <v>2851</v>
      </c>
      <c r="D461" s="25">
        <v>1988</v>
      </c>
      <c r="E461" s="108" t="s">
        <v>2932</v>
      </c>
      <c r="F461" s="68" t="s">
        <v>2934</v>
      </c>
      <c r="G461" s="25">
        <v>5</v>
      </c>
      <c r="H461" s="25">
        <v>10</v>
      </c>
      <c r="I461" s="256">
        <v>8479.66</v>
      </c>
      <c r="J461" s="256">
        <v>6065.66</v>
      </c>
      <c r="K461" s="256">
        <v>6065.66</v>
      </c>
      <c r="L461" s="257">
        <v>294</v>
      </c>
      <c r="M461" s="250">
        <f t="shared" si="83"/>
        <v>5852550</v>
      </c>
      <c r="N461" s="250"/>
      <c r="O461" s="250"/>
      <c r="P461" s="250"/>
      <c r="Q461" s="137">
        <f t="shared" si="84"/>
        <v>5852550</v>
      </c>
      <c r="R461" s="259"/>
      <c r="S461" s="260"/>
      <c r="T461" s="259"/>
      <c r="U461" s="259">
        <v>1650</v>
      </c>
      <c r="V461" s="259">
        <f t="shared" si="86"/>
        <v>5852550</v>
      </c>
      <c r="W461" s="259"/>
      <c r="X461" s="259"/>
      <c r="Y461" s="259"/>
      <c r="Z461" s="259"/>
      <c r="AA461" s="259"/>
      <c r="AB461" s="259"/>
      <c r="AC461" s="137"/>
      <c r="AD461" s="137"/>
      <c r="AE461" s="259"/>
      <c r="AF461" s="259"/>
      <c r="AG461" s="337">
        <v>2025</v>
      </c>
      <c r="AH461" s="166"/>
      <c r="AI461" s="166"/>
      <c r="AJ461" s="134">
        <f t="shared" si="75"/>
        <v>432</v>
      </c>
      <c r="AK461" s="35" t="s">
        <v>153</v>
      </c>
      <c r="AL461" s="134" t="str">
        <f t="shared" si="76"/>
        <v>432.</v>
      </c>
      <c r="AM461" s="140"/>
      <c r="AN461" s="35"/>
      <c r="AO461" s="193"/>
    </row>
    <row r="462" spans="1:41" ht="22.5" hidden="1" customHeight="1" x14ac:dyDescent="0.25">
      <c r="A462" s="68" t="s">
        <v>3616</v>
      </c>
      <c r="B462" s="25">
        <v>768</v>
      </c>
      <c r="C462" s="36" t="s">
        <v>2852</v>
      </c>
      <c r="D462" s="25">
        <v>1988</v>
      </c>
      <c r="E462" s="108" t="s">
        <v>2932</v>
      </c>
      <c r="F462" s="68" t="s">
        <v>2934</v>
      </c>
      <c r="G462" s="25">
        <v>5</v>
      </c>
      <c r="H462" s="25">
        <v>6</v>
      </c>
      <c r="I462" s="256">
        <v>5452.3</v>
      </c>
      <c r="J462" s="256">
        <v>4015.3</v>
      </c>
      <c r="K462" s="256">
        <v>4015.3</v>
      </c>
      <c r="L462" s="257">
        <v>169</v>
      </c>
      <c r="M462" s="250">
        <f t="shared" si="83"/>
        <v>4149990</v>
      </c>
      <c r="N462" s="250"/>
      <c r="O462" s="250"/>
      <c r="P462" s="250"/>
      <c r="Q462" s="137">
        <f t="shared" si="84"/>
        <v>4149990</v>
      </c>
      <c r="R462" s="259"/>
      <c r="S462" s="260"/>
      <c r="T462" s="259"/>
      <c r="U462" s="259">
        <v>1170</v>
      </c>
      <c r="V462" s="259">
        <f t="shared" si="86"/>
        <v>4149990</v>
      </c>
      <c r="W462" s="259"/>
      <c r="X462" s="259"/>
      <c r="Y462" s="259"/>
      <c r="Z462" s="259"/>
      <c r="AA462" s="259"/>
      <c r="AB462" s="259"/>
      <c r="AC462" s="137"/>
      <c r="AD462" s="137"/>
      <c r="AE462" s="259"/>
      <c r="AF462" s="259"/>
      <c r="AG462" s="337">
        <v>2025</v>
      </c>
      <c r="AH462" s="166"/>
      <c r="AI462" s="166"/>
      <c r="AJ462" s="134">
        <f t="shared" si="75"/>
        <v>433</v>
      </c>
      <c r="AK462" s="35" t="s">
        <v>153</v>
      </c>
      <c r="AL462" s="134" t="str">
        <f t="shared" si="76"/>
        <v>433.</v>
      </c>
      <c r="AM462" s="140"/>
      <c r="AN462" s="35"/>
      <c r="AO462" s="193"/>
    </row>
    <row r="463" spans="1:41" ht="22.5" hidden="1" customHeight="1" x14ac:dyDescent="0.25">
      <c r="A463" s="68" t="s">
        <v>3617</v>
      </c>
      <c r="B463" s="25">
        <v>5464</v>
      </c>
      <c r="C463" s="36" t="s">
        <v>3034</v>
      </c>
      <c r="D463" s="25">
        <v>1960</v>
      </c>
      <c r="E463" s="68" t="s">
        <v>2932</v>
      </c>
      <c r="F463" s="68" t="s">
        <v>2934</v>
      </c>
      <c r="G463" s="25">
        <v>5</v>
      </c>
      <c r="H463" s="25">
        <v>6</v>
      </c>
      <c r="I463" s="335">
        <v>5406.3</v>
      </c>
      <c r="J463" s="335">
        <v>5025</v>
      </c>
      <c r="K463" s="335">
        <v>5025</v>
      </c>
      <c r="L463" s="12">
        <v>176</v>
      </c>
      <c r="M463" s="250">
        <f t="shared" si="83"/>
        <v>2883711</v>
      </c>
      <c r="N463" s="250"/>
      <c r="O463" s="250"/>
      <c r="P463" s="250"/>
      <c r="Q463" s="137">
        <f t="shared" si="84"/>
        <v>2883711</v>
      </c>
      <c r="R463" s="250"/>
      <c r="S463" s="255"/>
      <c r="T463" s="250"/>
      <c r="U463" s="250">
        <v>813</v>
      </c>
      <c r="V463" s="250">
        <f t="shared" si="86"/>
        <v>2883711</v>
      </c>
      <c r="W463" s="250"/>
      <c r="X463" s="250"/>
      <c r="Y463" s="250"/>
      <c r="Z463" s="250"/>
      <c r="AA463" s="250"/>
      <c r="AB463" s="250"/>
      <c r="AC463" s="259"/>
      <c r="AD463" s="259"/>
      <c r="AE463" s="250"/>
      <c r="AF463" s="250"/>
      <c r="AG463" s="337">
        <v>2025</v>
      </c>
      <c r="AH463" s="166"/>
      <c r="AI463" s="166"/>
      <c r="AJ463" s="134">
        <f t="shared" si="75"/>
        <v>434</v>
      </c>
      <c r="AK463" s="35" t="s">
        <v>153</v>
      </c>
      <c r="AL463" s="134" t="str">
        <f t="shared" si="76"/>
        <v>434.</v>
      </c>
      <c r="AM463" s="140"/>
      <c r="AN463" s="296"/>
      <c r="AO463" s="193"/>
    </row>
    <row r="464" spans="1:41" ht="22.5" hidden="1" customHeight="1" x14ac:dyDescent="0.25">
      <c r="A464" s="68" t="s">
        <v>3618</v>
      </c>
      <c r="B464" s="25">
        <v>5557</v>
      </c>
      <c r="C464" s="36" t="s">
        <v>3104</v>
      </c>
      <c r="D464" s="25">
        <v>2011</v>
      </c>
      <c r="E464" s="108" t="s">
        <v>2932</v>
      </c>
      <c r="F464" s="68" t="s">
        <v>2934</v>
      </c>
      <c r="G464" s="25">
        <v>6</v>
      </c>
      <c r="H464" s="25">
        <v>6</v>
      </c>
      <c r="I464" s="256">
        <v>7113.7</v>
      </c>
      <c r="J464" s="256">
        <v>6051.1</v>
      </c>
      <c r="K464" s="256">
        <v>6051.1</v>
      </c>
      <c r="L464" s="257">
        <v>108</v>
      </c>
      <c r="M464" s="250">
        <f t="shared" si="83"/>
        <v>5036740</v>
      </c>
      <c r="N464" s="250"/>
      <c r="O464" s="250"/>
      <c r="P464" s="250"/>
      <c r="Q464" s="137">
        <f t="shared" si="84"/>
        <v>5036740</v>
      </c>
      <c r="R464" s="259"/>
      <c r="S464" s="260"/>
      <c r="T464" s="259"/>
      <c r="U464" s="259">
        <v>1420</v>
      </c>
      <c r="V464" s="259">
        <f t="shared" si="86"/>
        <v>5036740</v>
      </c>
      <c r="W464" s="259"/>
      <c r="X464" s="259"/>
      <c r="Y464" s="259"/>
      <c r="Z464" s="259"/>
      <c r="AA464" s="259"/>
      <c r="AB464" s="259"/>
      <c r="AC464" s="137"/>
      <c r="AD464" s="137"/>
      <c r="AE464" s="259"/>
      <c r="AF464" s="259"/>
      <c r="AG464" s="337">
        <v>2025</v>
      </c>
      <c r="AH464" s="166"/>
      <c r="AI464" s="166"/>
      <c r="AJ464" s="134">
        <f t="shared" si="75"/>
        <v>435</v>
      </c>
      <c r="AK464" s="35" t="s">
        <v>153</v>
      </c>
      <c r="AL464" s="134" t="str">
        <f t="shared" si="76"/>
        <v>435.</v>
      </c>
      <c r="AM464" s="140"/>
      <c r="AN464" s="35"/>
      <c r="AO464" s="193"/>
    </row>
    <row r="465" spans="1:41" ht="22.5" hidden="1" customHeight="1" x14ac:dyDescent="0.25">
      <c r="A465" s="68" t="s">
        <v>3619</v>
      </c>
      <c r="B465" s="25">
        <v>861</v>
      </c>
      <c r="C465" s="205" t="s">
        <v>2854</v>
      </c>
      <c r="D465" s="25">
        <v>1997</v>
      </c>
      <c r="E465" s="108" t="s">
        <v>2932</v>
      </c>
      <c r="F465" s="68" t="s">
        <v>2934</v>
      </c>
      <c r="G465" s="25">
        <v>5</v>
      </c>
      <c r="H465" s="25">
        <v>8</v>
      </c>
      <c r="I465" s="256">
        <v>5721</v>
      </c>
      <c r="J465" s="137">
        <v>5394.2</v>
      </c>
      <c r="K465" s="256">
        <v>5061.1000000000004</v>
      </c>
      <c r="L465" s="257">
        <v>148</v>
      </c>
      <c r="M465" s="250">
        <f>R465+T465+V465+X465+Z465+AB465+AE465+AF465</f>
        <v>5626960.8000000007</v>
      </c>
      <c r="N465" s="250"/>
      <c r="O465" s="250"/>
      <c r="P465" s="250"/>
      <c r="Q465" s="137">
        <f>M465</f>
        <v>5626960.8000000007</v>
      </c>
      <c r="R465" s="137"/>
      <c r="S465" s="30"/>
      <c r="T465" s="137"/>
      <c r="U465" s="137">
        <v>1586.4</v>
      </c>
      <c r="V465" s="137">
        <f>U465*3547</f>
        <v>5626960.8000000007</v>
      </c>
      <c r="W465" s="137"/>
      <c r="X465" s="137"/>
      <c r="Y465" s="137"/>
      <c r="Z465" s="137"/>
      <c r="AA465" s="137"/>
      <c r="AB465" s="137"/>
      <c r="AC465" s="137"/>
      <c r="AD465" s="137"/>
      <c r="AE465" s="137"/>
      <c r="AF465" s="137"/>
      <c r="AG465" s="337">
        <v>2025</v>
      </c>
      <c r="AH465" s="166"/>
      <c r="AI465" s="166"/>
      <c r="AJ465" s="134">
        <f t="shared" si="75"/>
        <v>436</v>
      </c>
      <c r="AK465" s="35" t="s">
        <v>153</v>
      </c>
      <c r="AL465" s="134" t="str">
        <f t="shared" si="76"/>
        <v>436.</v>
      </c>
      <c r="AM465" s="140"/>
      <c r="AN465" s="35"/>
      <c r="AO465" s="193"/>
    </row>
    <row r="466" spans="1:41" ht="22.5" hidden="1" customHeight="1" x14ac:dyDescent="0.25">
      <c r="A466" s="68" t="s">
        <v>3620</v>
      </c>
      <c r="B466" s="25">
        <v>5571</v>
      </c>
      <c r="C466" s="36" t="s">
        <v>2853</v>
      </c>
      <c r="D466" s="25">
        <v>2014</v>
      </c>
      <c r="E466" s="68" t="s">
        <v>2932</v>
      </c>
      <c r="F466" s="68" t="s">
        <v>2934</v>
      </c>
      <c r="G466" s="25">
        <v>3</v>
      </c>
      <c r="H466" s="25">
        <v>2</v>
      </c>
      <c r="I466" s="335">
        <v>3848.7</v>
      </c>
      <c r="J466" s="335">
        <v>3296.4</v>
      </c>
      <c r="K466" s="335">
        <v>3296.4</v>
      </c>
      <c r="L466" s="12">
        <v>18</v>
      </c>
      <c r="M466" s="250">
        <f t="shared" si="83"/>
        <v>3514012.9000000004</v>
      </c>
      <c r="N466" s="250"/>
      <c r="O466" s="250"/>
      <c r="P466" s="250"/>
      <c r="Q466" s="137">
        <f t="shared" si="84"/>
        <v>3514012.9000000004</v>
      </c>
      <c r="R466" s="259"/>
      <c r="S466" s="260"/>
      <c r="T466" s="259"/>
      <c r="U466" s="259">
        <v>990.7</v>
      </c>
      <c r="V466" s="259">
        <f t="shared" si="86"/>
        <v>3514012.9000000004</v>
      </c>
      <c r="W466" s="259"/>
      <c r="X466" s="259"/>
      <c r="Y466" s="259"/>
      <c r="Z466" s="259"/>
      <c r="AA466" s="259"/>
      <c r="AB466" s="259"/>
      <c r="AC466" s="137"/>
      <c r="AD466" s="137"/>
      <c r="AE466" s="259"/>
      <c r="AF466" s="259"/>
      <c r="AG466" s="337">
        <v>2025</v>
      </c>
      <c r="AH466" s="166"/>
      <c r="AI466" s="166"/>
      <c r="AJ466" s="134">
        <f t="shared" si="75"/>
        <v>437</v>
      </c>
      <c r="AK466" s="35" t="s">
        <v>153</v>
      </c>
      <c r="AL466" s="134" t="str">
        <f t="shared" si="76"/>
        <v>437.</v>
      </c>
      <c r="AM466" s="140"/>
      <c r="AN466" s="35"/>
      <c r="AO466" s="193"/>
    </row>
    <row r="467" spans="1:41" ht="22.5" hidden="1" customHeight="1" x14ac:dyDescent="0.25">
      <c r="A467" s="68" t="s">
        <v>3621</v>
      </c>
      <c r="B467" s="25">
        <v>592</v>
      </c>
      <c r="C467" s="36" t="s">
        <v>3127</v>
      </c>
      <c r="D467" s="25">
        <v>1973</v>
      </c>
      <c r="E467" s="68" t="s">
        <v>2932</v>
      </c>
      <c r="F467" s="68" t="s">
        <v>2934</v>
      </c>
      <c r="G467" s="25">
        <v>2</v>
      </c>
      <c r="H467" s="25">
        <v>2</v>
      </c>
      <c r="I467" s="139">
        <v>1657.7</v>
      </c>
      <c r="J467" s="139">
        <v>781.2</v>
      </c>
      <c r="K467" s="139">
        <v>781.2</v>
      </c>
      <c r="L467" s="25">
        <v>32</v>
      </c>
      <c r="M467" s="138">
        <f>R467+T467+V467+X467+Z467+AB467+AE467+AF467</f>
        <v>4762059</v>
      </c>
      <c r="N467" s="138"/>
      <c r="O467" s="138"/>
      <c r="P467" s="138"/>
      <c r="Q467" s="137">
        <f t="shared" ref="Q467" si="87">M467</f>
        <v>4762059</v>
      </c>
      <c r="R467" s="179"/>
      <c r="S467" s="180"/>
      <c r="T467" s="179"/>
      <c r="U467" s="179">
        <v>633</v>
      </c>
      <c r="V467" s="179">
        <f>U467*7523</f>
        <v>4762059</v>
      </c>
      <c r="W467" s="179"/>
      <c r="X467" s="179"/>
      <c r="Y467" s="179"/>
      <c r="Z467" s="179"/>
      <c r="AA467" s="179"/>
      <c r="AB467" s="179"/>
      <c r="AC467" s="137"/>
      <c r="AD467" s="137"/>
      <c r="AE467" s="179"/>
      <c r="AF467" s="179"/>
      <c r="AG467" s="337">
        <v>2025</v>
      </c>
      <c r="AH467" s="126"/>
      <c r="AI467" s="126"/>
      <c r="AJ467" s="134">
        <f t="shared" si="75"/>
        <v>438</v>
      </c>
      <c r="AK467" s="35" t="s">
        <v>153</v>
      </c>
      <c r="AL467" s="134" t="str">
        <f t="shared" si="76"/>
        <v>438.</v>
      </c>
      <c r="AM467" s="140"/>
      <c r="AN467" s="35"/>
      <c r="AO467" s="193"/>
    </row>
    <row r="468" spans="1:41" ht="22.5" hidden="1" customHeight="1" x14ac:dyDescent="0.25">
      <c r="A468" s="68" t="s">
        <v>3622</v>
      </c>
      <c r="B468" s="120">
        <v>350</v>
      </c>
      <c r="C468" s="131" t="s">
        <v>3128</v>
      </c>
      <c r="D468" s="25">
        <v>1979</v>
      </c>
      <c r="E468" s="68" t="s">
        <v>2932</v>
      </c>
      <c r="F468" s="68" t="s">
        <v>2934</v>
      </c>
      <c r="G468" s="25">
        <v>2</v>
      </c>
      <c r="H468" s="25">
        <v>1</v>
      </c>
      <c r="I468" s="139">
        <v>1039.9000000000001</v>
      </c>
      <c r="J468" s="139">
        <v>368</v>
      </c>
      <c r="K468" s="139">
        <v>368</v>
      </c>
      <c r="L468" s="25">
        <v>17</v>
      </c>
      <c r="M468" s="138">
        <f t="shared" ref="M468" si="88">R468+T468+V468+X468+Z468+AB468+AE468+AF468</f>
        <v>2392314</v>
      </c>
      <c r="N468" s="138"/>
      <c r="O468" s="138"/>
      <c r="P468" s="138"/>
      <c r="Q468" s="137">
        <f t="shared" ref="Q468" si="89">M468</f>
        <v>2392314</v>
      </c>
      <c r="R468" s="179"/>
      <c r="S468" s="180"/>
      <c r="T468" s="179"/>
      <c r="U468" s="179">
        <v>318</v>
      </c>
      <c r="V468" s="179">
        <f>U468*7523</f>
        <v>2392314</v>
      </c>
      <c r="W468" s="179"/>
      <c r="X468" s="179"/>
      <c r="Y468" s="179"/>
      <c r="Z468" s="179"/>
      <c r="AA468" s="179"/>
      <c r="AB468" s="179"/>
      <c r="AC468" s="137"/>
      <c r="AD468" s="137"/>
      <c r="AE468" s="179"/>
      <c r="AF468" s="179"/>
      <c r="AG468" s="337">
        <v>2025</v>
      </c>
      <c r="AH468" s="126"/>
      <c r="AI468" s="126"/>
      <c r="AJ468" s="134">
        <f t="shared" si="75"/>
        <v>439</v>
      </c>
      <c r="AK468" s="35" t="s">
        <v>153</v>
      </c>
      <c r="AL468" s="134" t="str">
        <f t="shared" si="76"/>
        <v>439.</v>
      </c>
      <c r="AM468" s="140"/>
      <c r="AN468" s="35"/>
      <c r="AO468" s="193"/>
    </row>
    <row r="469" spans="1:41" ht="22.5" hidden="1" customHeight="1" x14ac:dyDescent="0.25">
      <c r="A469" s="68" t="s">
        <v>3623</v>
      </c>
      <c r="B469" s="68">
        <v>812</v>
      </c>
      <c r="C469" s="211" t="s">
        <v>3148</v>
      </c>
      <c r="D469" s="181">
        <v>2003</v>
      </c>
      <c r="E469" s="312" t="s">
        <v>2932</v>
      </c>
      <c r="F469" s="68" t="s">
        <v>2937</v>
      </c>
      <c r="G469" s="181">
        <v>5</v>
      </c>
      <c r="H469" s="181">
        <v>6</v>
      </c>
      <c r="I469" s="335">
        <v>10123.549999999999</v>
      </c>
      <c r="J469" s="137">
        <v>7447.3</v>
      </c>
      <c r="K469" s="170">
        <v>7447.3</v>
      </c>
      <c r="L469" s="12">
        <v>211</v>
      </c>
      <c r="M469" s="138">
        <f t="shared" ref="M469" si="90">R469+T469+V469+X469+Z469+AB469+AE469+AF469</f>
        <v>2680006</v>
      </c>
      <c r="N469" s="138"/>
      <c r="O469" s="138"/>
      <c r="P469" s="138"/>
      <c r="Q469" s="137">
        <f t="shared" ref="Q469" si="91">M469</f>
        <v>2680006</v>
      </c>
      <c r="R469" s="138"/>
      <c r="S469" s="145"/>
      <c r="T469" s="138"/>
      <c r="U469" s="138"/>
      <c r="V469" s="138"/>
      <c r="W469" s="138"/>
      <c r="X469" s="138"/>
      <c r="Y469" s="138">
        <v>1886</v>
      </c>
      <c r="Z469" s="138">
        <f>Y469*1421</f>
        <v>2680006</v>
      </c>
      <c r="AA469" s="138"/>
      <c r="AB469" s="138"/>
      <c r="AC469" s="138"/>
      <c r="AD469" s="138"/>
      <c r="AE469" s="137"/>
      <c r="AF469" s="138"/>
      <c r="AG469" s="337">
        <v>2025</v>
      </c>
      <c r="AH469" s="126"/>
      <c r="AI469" s="126"/>
      <c r="AJ469" s="134">
        <f t="shared" si="75"/>
        <v>440</v>
      </c>
      <c r="AK469" s="35" t="s">
        <v>153</v>
      </c>
      <c r="AL469" s="134" t="str">
        <f t="shared" si="76"/>
        <v>440.</v>
      </c>
      <c r="AM469" s="140"/>
      <c r="AN469" s="296"/>
      <c r="AO469" s="193"/>
    </row>
    <row r="470" spans="1:41" ht="22.5" hidden="1" customHeight="1" x14ac:dyDescent="0.25">
      <c r="A470" s="68" t="s">
        <v>3624</v>
      </c>
      <c r="B470" s="120">
        <v>570</v>
      </c>
      <c r="C470" s="131" t="s">
        <v>3135</v>
      </c>
      <c r="D470" s="25">
        <v>1994</v>
      </c>
      <c r="E470" s="108" t="s">
        <v>2932</v>
      </c>
      <c r="F470" s="108" t="s">
        <v>2934</v>
      </c>
      <c r="G470" s="25">
        <v>5</v>
      </c>
      <c r="H470" s="25">
        <v>5</v>
      </c>
      <c r="I470" s="137">
        <v>5808.8</v>
      </c>
      <c r="J470" s="137">
        <v>4250.84</v>
      </c>
      <c r="K470" s="137">
        <v>4250.84</v>
      </c>
      <c r="L470" s="30">
        <v>138</v>
      </c>
      <c r="M470" s="137">
        <f>R470+T470+V470+X470+Z470+AB470+AE470+AF470</f>
        <v>1306420</v>
      </c>
      <c r="N470" s="137"/>
      <c r="O470" s="137"/>
      <c r="P470" s="137"/>
      <c r="Q470" s="137">
        <f>M470</f>
        <v>1306420</v>
      </c>
      <c r="R470" s="137"/>
      <c r="S470" s="30"/>
      <c r="T470" s="137"/>
      <c r="U470" s="137"/>
      <c r="V470" s="137"/>
      <c r="W470" s="137"/>
      <c r="X470" s="137"/>
      <c r="Y470" s="137">
        <v>415</v>
      </c>
      <c r="Z470" s="137">
        <f>Y470*3148</f>
        <v>1306420</v>
      </c>
      <c r="AA470" s="137"/>
      <c r="AB470" s="137"/>
      <c r="AC470" s="137"/>
      <c r="AD470" s="137"/>
      <c r="AE470" s="137"/>
      <c r="AF470" s="137"/>
      <c r="AG470" s="337">
        <v>2025</v>
      </c>
      <c r="AH470" s="126"/>
      <c r="AI470" s="126"/>
      <c r="AJ470" s="134">
        <f t="shared" si="75"/>
        <v>441</v>
      </c>
      <c r="AK470" s="35" t="s">
        <v>153</v>
      </c>
      <c r="AL470" s="134" t="str">
        <f t="shared" si="76"/>
        <v>441.</v>
      </c>
      <c r="AM470" s="140"/>
      <c r="AN470" s="35"/>
      <c r="AO470" s="193"/>
    </row>
    <row r="471" spans="1:41" s="192" customFormat="1" ht="22.5" customHeight="1" x14ac:dyDescent="0.25">
      <c r="A471" s="161"/>
      <c r="B471" s="162"/>
      <c r="C471" s="355" t="s">
        <v>44</v>
      </c>
      <c r="D471" s="162"/>
      <c r="E471" s="234"/>
      <c r="F471" s="161"/>
      <c r="G471" s="162"/>
      <c r="H471" s="162"/>
      <c r="I471" s="191">
        <f>I472+I506+I508</f>
        <v>298852.30999999994</v>
      </c>
      <c r="J471" s="191">
        <f t="shared" ref="J471:AF471" si="92">J472+J506+J508</f>
        <v>255663.81999999989</v>
      </c>
      <c r="K471" s="191">
        <f t="shared" si="92"/>
        <v>252318.4199999999</v>
      </c>
      <c r="L471" s="191">
        <f t="shared" si="92"/>
        <v>10063</v>
      </c>
      <c r="M471" s="191">
        <f t="shared" si="92"/>
        <v>275885071.20999992</v>
      </c>
      <c r="N471" s="191"/>
      <c r="O471" s="191"/>
      <c r="P471" s="191"/>
      <c r="Q471" s="191">
        <f>M471</f>
        <v>275885071.20999992</v>
      </c>
      <c r="R471" s="191">
        <f t="shared" si="92"/>
        <v>150116017.75</v>
      </c>
      <c r="S471" s="194"/>
      <c r="T471" s="191"/>
      <c r="U471" s="191">
        <f t="shared" si="92"/>
        <v>20201.23</v>
      </c>
      <c r="V471" s="191">
        <f t="shared" si="92"/>
        <v>88498882.00999999</v>
      </c>
      <c r="W471" s="191">
        <f t="shared" si="92"/>
        <v>1886.8000000000002</v>
      </c>
      <c r="X471" s="191">
        <f t="shared" si="92"/>
        <v>4177375.2</v>
      </c>
      <c r="Y471" s="191">
        <f t="shared" si="92"/>
        <v>10252.65</v>
      </c>
      <c r="Z471" s="191">
        <f t="shared" si="92"/>
        <v>25816362.200000003</v>
      </c>
      <c r="AA471" s="191">
        <f t="shared" si="92"/>
        <v>1387.2999999999997</v>
      </c>
      <c r="AB471" s="191">
        <f t="shared" si="92"/>
        <v>3713802.1</v>
      </c>
      <c r="AC471" s="191"/>
      <c r="AD471" s="191"/>
      <c r="AE471" s="191"/>
      <c r="AF471" s="191">
        <f t="shared" si="92"/>
        <v>3562631.9499999997</v>
      </c>
      <c r="AG471" s="277"/>
      <c r="AH471" s="196"/>
      <c r="AI471" s="196"/>
      <c r="AJ471" s="309"/>
      <c r="AK471" s="298"/>
      <c r="AL471" s="309"/>
      <c r="AM471" s="228"/>
      <c r="AN471" s="298"/>
      <c r="AO471" s="193"/>
    </row>
    <row r="472" spans="1:41" s="192" customFormat="1" ht="22.5" customHeight="1" x14ac:dyDescent="0.25">
      <c r="A472" s="161"/>
      <c r="B472" s="162"/>
      <c r="C472" s="355" t="s">
        <v>1190</v>
      </c>
      <c r="D472" s="162"/>
      <c r="E472" s="234"/>
      <c r="F472" s="161"/>
      <c r="G472" s="162"/>
      <c r="H472" s="162"/>
      <c r="I472" s="191">
        <f>SUM(I473:I505)</f>
        <v>63344.7</v>
      </c>
      <c r="J472" s="191">
        <f t="shared" ref="J472:AF472" si="93">SUM(J473:J505)</f>
        <v>57803.679999999993</v>
      </c>
      <c r="K472" s="191">
        <f t="shared" si="93"/>
        <v>57698.189999999995</v>
      </c>
      <c r="L472" s="191">
        <f t="shared" si="93"/>
        <v>2230</v>
      </c>
      <c r="M472" s="191">
        <f t="shared" si="93"/>
        <v>34926144.719999999</v>
      </c>
      <c r="N472" s="191"/>
      <c r="O472" s="191"/>
      <c r="P472" s="191"/>
      <c r="Q472" s="191">
        <f>M472</f>
        <v>34926144.719999999</v>
      </c>
      <c r="R472" s="191">
        <f t="shared" si="93"/>
        <v>29659135</v>
      </c>
      <c r="S472" s="194"/>
      <c r="T472" s="191"/>
      <c r="U472" s="191">
        <f t="shared" si="93"/>
        <v>526.20000000000005</v>
      </c>
      <c r="V472" s="191">
        <f t="shared" si="93"/>
        <v>1866431.4000000001</v>
      </c>
      <c r="W472" s="191"/>
      <c r="X472" s="191"/>
      <c r="Y472" s="191"/>
      <c r="Z472" s="191"/>
      <c r="AA472" s="191"/>
      <c r="AB472" s="191"/>
      <c r="AC472" s="191"/>
      <c r="AD472" s="191"/>
      <c r="AE472" s="191"/>
      <c r="AF472" s="191">
        <f t="shared" si="93"/>
        <v>3400578.32</v>
      </c>
      <c r="AG472" s="277"/>
      <c r="AH472" s="196"/>
      <c r="AI472" s="196"/>
      <c r="AJ472" s="309"/>
      <c r="AK472" s="298"/>
      <c r="AL472" s="309"/>
      <c r="AM472" s="228"/>
      <c r="AN472" s="298"/>
      <c r="AO472" s="193"/>
    </row>
    <row r="473" spans="1:41" ht="22.5" hidden="1" customHeight="1" x14ac:dyDescent="0.25">
      <c r="A473" s="68" t="s">
        <v>3625</v>
      </c>
      <c r="B473" s="25">
        <v>938</v>
      </c>
      <c r="C473" s="206" t="s">
        <v>2556</v>
      </c>
      <c r="D473" s="25">
        <v>1975</v>
      </c>
      <c r="E473" s="108" t="s">
        <v>2932</v>
      </c>
      <c r="F473" s="68" t="s">
        <v>2933</v>
      </c>
      <c r="G473" s="25">
        <v>5</v>
      </c>
      <c r="H473" s="25">
        <v>4</v>
      </c>
      <c r="I473" s="335">
        <v>3734.3</v>
      </c>
      <c r="J473" s="137">
        <v>3476.3</v>
      </c>
      <c r="K473" s="335">
        <v>3476.3</v>
      </c>
      <c r="L473" s="12">
        <v>116</v>
      </c>
      <c r="M473" s="137">
        <f t="shared" ref="M473:M487" si="94">R473+T473+V473+X473+Z473+AB473+AE473+AF473</f>
        <v>1194459.48</v>
      </c>
      <c r="N473" s="137"/>
      <c r="O473" s="137"/>
      <c r="P473" s="137"/>
      <c r="Q473" s="137">
        <f t="shared" ref="Q473:Q487" si="95">M473</f>
        <v>1194459.48</v>
      </c>
      <c r="R473" s="146">
        <v>937860</v>
      </c>
      <c r="S473" s="185"/>
      <c r="T473" s="146"/>
      <c r="U473" s="146"/>
      <c r="V473" s="137"/>
      <c r="W473" s="146"/>
      <c r="X473" s="146"/>
      <c r="Y473" s="146"/>
      <c r="Z473" s="146"/>
      <c r="AA473" s="146"/>
      <c r="AB473" s="146"/>
      <c r="AC473" s="146"/>
      <c r="AD473" s="146"/>
      <c r="AE473" s="137"/>
      <c r="AF473" s="146">
        <v>256599.48</v>
      </c>
      <c r="AG473" s="337">
        <v>2025</v>
      </c>
      <c r="AH473" s="166" t="s">
        <v>3051</v>
      </c>
      <c r="AI473" s="166"/>
      <c r="AJ473" s="134">
        <f t="shared" si="75"/>
        <v>442</v>
      </c>
      <c r="AK473" s="35" t="s">
        <v>153</v>
      </c>
      <c r="AL473" s="134" t="str">
        <f t="shared" si="76"/>
        <v>442.</v>
      </c>
      <c r="AM473" s="186"/>
      <c r="AN473" s="296"/>
      <c r="AO473" s="193"/>
    </row>
    <row r="474" spans="1:41" ht="22.5" hidden="1" customHeight="1" x14ac:dyDescent="0.25">
      <c r="A474" s="68" t="s">
        <v>3626</v>
      </c>
      <c r="B474" s="25">
        <v>997</v>
      </c>
      <c r="C474" s="206" t="s">
        <v>2579</v>
      </c>
      <c r="D474" s="25">
        <v>1973</v>
      </c>
      <c r="E474" s="108" t="s">
        <v>2932</v>
      </c>
      <c r="F474" s="68" t="s">
        <v>2934</v>
      </c>
      <c r="G474" s="25">
        <v>5</v>
      </c>
      <c r="H474" s="25">
        <v>4</v>
      </c>
      <c r="I474" s="335">
        <v>3617.6</v>
      </c>
      <c r="J474" s="137">
        <v>3343.2</v>
      </c>
      <c r="K474" s="335">
        <v>3343.2</v>
      </c>
      <c r="L474" s="12">
        <v>123</v>
      </c>
      <c r="M474" s="146">
        <f t="shared" si="94"/>
        <v>1560973.5</v>
      </c>
      <c r="N474" s="146"/>
      <c r="O474" s="146"/>
      <c r="P474" s="146"/>
      <c r="Q474" s="137">
        <f t="shared" si="95"/>
        <v>1560973.5</v>
      </c>
      <c r="R474" s="146">
        <v>1302840</v>
      </c>
      <c r="S474" s="185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37"/>
      <c r="AF474" s="146">
        <v>258133.5</v>
      </c>
      <c r="AG474" s="337">
        <v>2025</v>
      </c>
      <c r="AH474" s="166" t="s">
        <v>3051</v>
      </c>
      <c r="AI474" s="166"/>
      <c r="AJ474" s="134">
        <f t="shared" si="75"/>
        <v>443</v>
      </c>
      <c r="AK474" s="35" t="s">
        <v>153</v>
      </c>
      <c r="AL474" s="134" t="str">
        <f t="shared" si="76"/>
        <v>443.</v>
      </c>
      <c r="AM474" s="186"/>
      <c r="AN474" s="296"/>
      <c r="AO474" s="193"/>
    </row>
    <row r="475" spans="1:41" ht="22.5" hidden="1" customHeight="1" x14ac:dyDescent="0.25">
      <c r="A475" s="68" t="s">
        <v>3627</v>
      </c>
      <c r="B475" s="25">
        <v>1062</v>
      </c>
      <c r="C475" s="333" t="s">
        <v>2610</v>
      </c>
      <c r="D475" s="25">
        <v>1971</v>
      </c>
      <c r="E475" s="108" t="s">
        <v>2932</v>
      </c>
      <c r="F475" s="68" t="s">
        <v>2934</v>
      </c>
      <c r="G475" s="25">
        <v>5</v>
      </c>
      <c r="H475" s="25">
        <v>2</v>
      </c>
      <c r="I475" s="335">
        <v>1932.33</v>
      </c>
      <c r="J475" s="137">
        <v>1779.35</v>
      </c>
      <c r="K475" s="335">
        <v>1779.35</v>
      </c>
      <c r="L475" s="30">
        <v>73</v>
      </c>
      <c r="M475" s="137">
        <f t="shared" si="94"/>
        <v>380110.01</v>
      </c>
      <c r="N475" s="137"/>
      <c r="O475" s="137"/>
      <c r="P475" s="137"/>
      <c r="Q475" s="137">
        <f t="shared" si="95"/>
        <v>380110.01</v>
      </c>
      <c r="R475" s="137">
        <v>244860</v>
      </c>
      <c r="S475" s="30"/>
      <c r="T475" s="137"/>
      <c r="U475" s="137"/>
      <c r="V475" s="137"/>
      <c r="W475" s="137"/>
      <c r="X475" s="137"/>
      <c r="Y475" s="137"/>
      <c r="Z475" s="137"/>
      <c r="AA475" s="137"/>
      <c r="AB475" s="137"/>
      <c r="AC475" s="137"/>
      <c r="AD475" s="137"/>
      <c r="AE475" s="137"/>
      <c r="AF475" s="137">
        <v>135250.01</v>
      </c>
      <c r="AG475" s="337">
        <v>2025</v>
      </c>
      <c r="AH475" s="166" t="s">
        <v>3051</v>
      </c>
      <c r="AI475" s="166"/>
      <c r="AJ475" s="134">
        <f t="shared" si="75"/>
        <v>444</v>
      </c>
      <c r="AK475" s="35" t="s">
        <v>153</v>
      </c>
      <c r="AL475" s="134" t="str">
        <f t="shared" si="76"/>
        <v>444.</v>
      </c>
      <c r="AM475" s="186"/>
      <c r="AN475" s="296"/>
      <c r="AO475" s="193"/>
    </row>
    <row r="476" spans="1:41" ht="22.5" hidden="1" customHeight="1" x14ac:dyDescent="0.25">
      <c r="A476" s="68" t="s">
        <v>3628</v>
      </c>
      <c r="B476" s="25">
        <v>1085</v>
      </c>
      <c r="C476" s="206" t="s">
        <v>2618</v>
      </c>
      <c r="D476" s="25">
        <v>1972</v>
      </c>
      <c r="E476" s="108" t="s">
        <v>2932</v>
      </c>
      <c r="F476" s="68" t="s">
        <v>2933</v>
      </c>
      <c r="G476" s="25">
        <v>5</v>
      </c>
      <c r="H476" s="25">
        <v>6</v>
      </c>
      <c r="I476" s="335">
        <v>5148.46</v>
      </c>
      <c r="J476" s="137">
        <v>4706.66</v>
      </c>
      <c r="K476" s="335">
        <v>4706.66</v>
      </c>
      <c r="L476" s="30">
        <v>191</v>
      </c>
      <c r="M476" s="146">
        <f t="shared" si="94"/>
        <v>2320721.7400000002</v>
      </c>
      <c r="N476" s="146"/>
      <c r="O476" s="146"/>
      <c r="P476" s="146"/>
      <c r="Q476" s="137">
        <f t="shared" si="95"/>
        <v>2320721.7400000002</v>
      </c>
      <c r="R476" s="146">
        <v>1995840</v>
      </c>
      <c r="S476" s="185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  <c r="AE476" s="146"/>
      <c r="AF476" s="146">
        <v>324881.74</v>
      </c>
      <c r="AG476" s="337">
        <v>2025</v>
      </c>
      <c r="AH476" s="166" t="s">
        <v>3051</v>
      </c>
      <c r="AI476" s="166"/>
      <c r="AJ476" s="134">
        <f t="shared" si="75"/>
        <v>445</v>
      </c>
      <c r="AK476" s="35" t="s">
        <v>153</v>
      </c>
      <c r="AL476" s="134" t="str">
        <f t="shared" si="76"/>
        <v>445.</v>
      </c>
      <c r="AM476" s="186"/>
      <c r="AN476" s="296"/>
      <c r="AO476" s="193"/>
    </row>
    <row r="477" spans="1:41" ht="22.5" hidden="1" customHeight="1" x14ac:dyDescent="0.25">
      <c r="A477" s="68" t="s">
        <v>3629</v>
      </c>
      <c r="B477" s="25">
        <v>1098</v>
      </c>
      <c r="C477" s="333" t="s">
        <v>2623</v>
      </c>
      <c r="D477" s="25">
        <v>1970</v>
      </c>
      <c r="E477" s="108" t="s">
        <v>2932</v>
      </c>
      <c r="F477" s="68" t="s">
        <v>2933</v>
      </c>
      <c r="G477" s="25">
        <v>5</v>
      </c>
      <c r="H477" s="25">
        <v>3</v>
      </c>
      <c r="I477" s="335">
        <v>2232.3000000000002</v>
      </c>
      <c r="J477" s="137">
        <v>2047.8</v>
      </c>
      <c r="K477" s="335">
        <v>2047.8</v>
      </c>
      <c r="L477" s="30">
        <v>55</v>
      </c>
      <c r="M477" s="146">
        <f t="shared" si="94"/>
        <v>887925.34</v>
      </c>
      <c r="N477" s="146"/>
      <c r="O477" s="146"/>
      <c r="P477" s="146"/>
      <c r="Q477" s="137">
        <f t="shared" si="95"/>
        <v>887925.34</v>
      </c>
      <c r="R477" s="137">
        <v>771540</v>
      </c>
      <c r="S477" s="30"/>
      <c r="T477" s="137"/>
      <c r="U477" s="137"/>
      <c r="V477" s="137"/>
      <c r="W477" s="137"/>
      <c r="X477" s="137"/>
      <c r="Y477" s="137"/>
      <c r="Z477" s="137"/>
      <c r="AA477" s="137"/>
      <c r="AB477" s="137"/>
      <c r="AC477" s="137"/>
      <c r="AD477" s="137"/>
      <c r="AE477" s="137"/>
      <c r="AF477" s="137">
        <v>116385.34</v>
      </c>
      <c r="AG477" s="337">
        <v>2025</v>
      </c>
      <c r="AH477" s="166" t="s">
        <v>3051</v>
      </c>
      <c r="AI477" s="166"/>
      <c r="AJ477" s="134">
        <f t="shared" ref="AJ477:AJ537" si="96">MAX(AJ473:AJ476)+1</f>
        <v>446</v>
      </c>
      <c r="AK477" s="35" t="s">
        <v>153</v>
      </c>
      <c r="AL477" s="134" t="str">
        <f t="shared" ref="AL477:AL537" si="97">CONCATENATE(AJ477,AK477)</f>
        <v>446.</v>
      </c>
      <c r="AM477" s="186"/>
      <c r="AN477" s="296"/>
      <c r="AO477" s="193"/>
    </row>
    <row r="478" spans="1:41" ht="22.5" hidden="1" customHeight="1" x14ac:dyDescent="0.25">
      <c r="A478" s="68" t="s">
        <v>3630</v>
      </c>
      <c r="B478" s="25">
        <v>1103</v>
      </c>
      <c r="C478" s="333" t="s">
        <v>2626</v>
      </c>
      <c r="D478" s="25">
        <v>1972</v>
      </c>
      <c r="E478" s="108" t="s">
        <v>2932</v>
      </c>
      <c r="F478" s="68" t="s">
        <v>2934</v>
      </c>
      <c r="G478" s="25">
        <v>5</v>
      </c>
      <c r="H478" s="25">
        <v>4</v>
      </c>
      <c r="I478" s="335">
        <v>3072.49</v>
      </c>
      <c r="J478" s="137">
        <v>2769.89</v>
      </c>
      <c r="K478" s="335">
        <v>2730.19</v>
      </c>
      <c r="L478" s="30">
        <v>79</v>
      </c>
      <c r="M478" s="146">
        <f t="shared" si="94"/>
        <v>1493791.27</v>
      </c>
      <c r="N478" s="146"/>
      <c r="O478" s="146"/>
      <c r="P478" s="146"/>
      <c r="Q478" s="137">
        <f t="shared" si="95"/>
        <v>1493791.27</v>
      </c>
      <c r="R478" s="137">
        <v>1284360</v>
      </c>
      <c r="S478" s="30"/>
      <c r="T478" s="137"/>
      <c r="U478" s="137"/>
      <c r="V478" s="137"/>
      <c r="W478" s="137"/>
      <c r="X478" s="137"/>
      <c r="Y478" s="137"/>
      <c r="Z478" s="137"/>
      <c r="AA478" s="137"/>
      <c r="AB478" s="137"/>
      <c r="AC478" s="137"/>
      <c r="AD478" s="137"/>
      <c r="AE478" s="137"/>
      <c r="AF478" s="137">
        <v>209431.27</v>
      </c>
      <c r="AG478" s="337">
        <v>2025</v>
      </c>
      <c r="AH478" s="166" t="s">
        <v>3051</v>
      </c>
      <c r="AI478" s="166"/>
      <c r="AJ478" s="134">
        <f t="shared" si="96"/>
        <v>447</v>
      </c>
      <c r="AK478" s="35" t="s">
        <v>153</v>
      </c>
      <c r="AL478" s="134" t="str">
        <f t="shared" si="97"/>
        <v>447.</v>
      </c>
      <c r="AM478" s="186"/>
      <c r="AN478" s="296"/>
      <c r="AO478" s="193"/>
    </row>
    <row r="479" spans="1:41" ht="22.5" hidden="1" customHeight="1" x14ac:dyDescent="0.25">
      <c r="A479" s="68" t="s">
        <v>3631</v>
      </c>
      <c r="B479" s="25">
        <v>1046</v>
      </c>
      <c r="C479" s="333" t="s">
        <v>2524</v>
      </c>
      <c r="D479" s="25">
        <v>1970</v>
      </c>
      <c r="E479" s="108" t="s">
        <v>2932</v>
      </c>
      <c r="F479" s="68" t="s">
        <v>2934</v>
      </c>
      <c r="G479" s="25">
        <v>2</v>
      </c>
      <c r="H479" s="25">
        <v>2</v>
      </c>
      <c r="I479" s="335">
        <v>556.9</v>
      </c>
      <c r="J479" s="137">
        <v>506.8</v>
      </c>
      <c r="K479" s="137">
        <v>506.8</v>
      </c>
      <c r="L479" s="30">
        <v>18</v>
      </c>
      <c r="M479" s="137">
        <f t="shared" si="94"/>
        <v>453447.16000000003</v>
      </c>
      <c r="N479" s="137"/>
      <c r="O479" s="137"/>
      <c r="P479" s="137"/>
      <c r="Q479" s="137">
        <f t="shared" si="95"/>
        <v>453447.16000000003</v>
      </c>
      <c r="R479" s="137">
        <v>402864</v>
      </c>
      <c r="S479" s="30"/>
      <c r="T479" s="137"/>
      <c r="U479" s="137"/>
      <c r="V479" s="137"/>
      <c r="W479" s="137"/>
      <c r="X479" s="137"/>
      <c r="Y479" s="137"/>
      <c r="Z479" s="137"/>
      <c r="AA479" s="137"/>
      <c r="AB479" s="137"/>
      <c r="AC479" s="137"/>
      <c r="AD479" s="137"/>
      <c r="AE479" s="137"/>
      <c r="AF479" s="137">
        <v>50583.16</v>
      </c>
      <c r="AG479" s="337">
        <v>2025</v>
      </c>
      <c r="AH479" s="166" t="s">
        <v>3051</v>
      </c>
      <c r="AI479" s="166"/>
      <c r="AJ479" s="134">
        <f t="shared" si="96"/>
        <v>448</v>
      </c>
      <c r="AK479" s="35" t="s">
        <v>153</v>
      </c>
      <c r="AL479" s="134" t="str">
        <f t="shared" si="97"/>
        <v>448.</v>
      </c>
      <c r="AM479" s="186"/>
      <c r="AN479" s="296"/>
      <c r="AO479" s="193"/>
    </row>
    <row r="480" spans="1:41" ht="22.5" hidden="1" customHeight="1" x14ac:dyDescent="0.25">
      <c r="A480" s="68" t="s">
        <v>3632</v>
      </c>
      <c r="B480" s="25">
        <v>1100</v>
      </c>
      <c r="C480" s="333" t="s">
        <v>2532</v>
      </c>
      <c r="D480" s="25">
        <v>1966</v>
      </c>
      <c r="E480" s="108" t="s">
        <v>2932</v>
      </c>
      <c r="F480" s="68" t="s">
        <v>2933</v>
      </c>
      <c r="G480" s="25">
        <v>5</v>
      </c>
      <c r="H480" s="25">
        <v>3</v>
      </c>
      <c r="I480" s="335">
        <v>2185.9499999999998</v>
      </c>
      <c r="J480" s="137">
        <v>2000.15</v>
      </c>
      <c r="K480" s="335">
        <v>2000.15</v>
      </c>
      <c r="L480" s="30">
        <v>80</v>
      </c>
      <c r="M480" s="146">
        <f t="shared" si="94"/>
        <v>405555.05</v>
      </c>
      <c r="N480" s="146"/>
      <c r="O480" s="146"/>
      <c r="P480" s="146"/>
      <c r="Q480" s="137">
        <f t="shared" si="95"/>
        <v>405555.05</v>
      </c>
      <c r="R480" s="137">
        <v>244860</v>
      </c>
      <c r="S480" s="30"/>
      <c r="T480" s="137"/>
      <c r="U480" s="137"/>
      <c r="V480" s="137"/>
      <c r="W480" s="137"/>
      <c r="X480" s="137"/>
      <c r="Y480" s="137"/>
      <c r="Z480" s="137"/>
      <c r="AA480" s="137"/>
      <c r="AB480" s="137"/>
      <c r="AC480" s="137"/>
      <c r="AD480" s="137"/>
      <c r="AE480" s="137"/>
      <c r="AF480" s="137">
        <v>160695.04999999999</v>
      </c>
      <c r="AG480" s="337">
        <v>2025</v>
      </c>
      <c r="AH480" s="166" t="s">
        <v>3051</v>
      </c>
      <c r="AI480" s="166"/>
      <c r="AJ480" s="134">
        <f t="shared" si="96"/>
        <v>449</v>
      </c>
      <c r="AK480" s="35" t="s">
        <v>153</v>
      </c>
      <c r="AL480" s="134" t="str">
        <f t="shared" si="97"/>
        <v>449.</v>
      </c>
      <c r="AM480" s="186"/>
      <c r="AN480" s="296"/>
      <c r="AO480" s="193"/>
    </row>
    <row r="481" spans="1:41" ht="22.5" hidden="1" customHeight="1" x14ac:dyDescent="0.25">
      <c r="A481" s="68" t="s">
        <v>3633</v>
      </c>
      <c r="B481" s="25">
        <v>1101</v>
      </c>
      <c r="C481" s="206" t="s">
        <v>2533</v>
      </c>
      <c r="D481" s="25">
        <v>1972</v>
      </c>
      <c r="E481" s="108" t="s">
        <v>2932</v>
      </c>
      <c r="F481" s="68" t="s">
        <v>2934</v>
      </c>
      <c r="G481" s="25">
        <v>5</v>
      </c>
      <c r="H481" s="25">
        <v>4</v>
      </c>
      <c r="I481" s="335">
        <v>3436</v>
      </c>
      <c r="J481" s="137">
        <v>3162.6</v>
      </c>
      <c r="K481" s="335">
        <v>3162.6</v>
      </c>
      <c r="L481" s="30">
        <v>126</v>
      </c>
      <c r="M481" s="146">
        <f t="shared" si="94"/>
        <v>1150505.8500000001</v>
      </c>
      <c r="N481" s="146"/>
      <c r="O481" s="146"/>
      <c r="P481" s="146"/>
      <c r="Q481" s="137">
        <f t="shared" si="95"/>
        <v>1150505.8500000001</v>
      </c>
      <c r="R481" s="146">
        <v>905520</v>
      </c>
      <c r="S481" s="185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  <c r="AE481" s="146"/>
      <c r="AF481" s="146">
        <v>244985.85</v>
      </c>
      <c r="AG481" s="337">
        <v>2025</v>
      </c>
      <c r="AH481" s="166" t="s">
        <v>3051</v>
      </c>
      <c r="AI481" s="166"/>
      <c r="AJ481" s="134">
        <f t="shared" si="96"/>
        <v>450</v>
      </c>
      <c r="AK481" s="35" t="s">
        <v>153</v>
      </c>
      <c r="AL481" s="134" t="str">
        <f t="shared" si="97"/>
        <v>450.</v>
      </c>
      <c r="AM481" s="186"/>
      <c r="AN481" s="296"/>
      <c r="AO481" s="193"/>
    </row>
    <row r="482" spans="1:41" ht="22.5" hidden="1" customHeight="1" x14ac:dyDescent="0.25">
      <c r="A482" s="68" t="s">
        <v>3634</v>
      </c>
      <c r="B482" s="25">
        <v>932</v>
      </c>
      <c r="C482" s="333" t="s">
        <v>2553</v>
      </c>
      <c r="D482" s="25">
        <v>1975</v>
      </c>
      <c r="E482" s="108" t="s">
        <v>2932</v>
      </c>
      <c r="F482" s="68" t="s">
        <v>2934</v>
      </c>
      <c r="G482" s="25">
        <v>5</v>
      </c>
      <c r="H482" s="25">
        <v>2</v>
      </c>
      <c r="I482" s="335">
        <v>1896.3</v>
      </c>
      <c r="J482" s="137">
        <v>1749.8</v>
      </c>
      <c r="K482" s="335">
        <v>1749.8</v>
      </c>
      <c r="L482" s="30">
        <v>62</v>
      </c>
      <c r="M482" s="137">
        <f t="shared" si="94"/>
        <v>1851816</v>
      </c>
      <c r="N482" s="137"/>
      <c r="O482" s="137"/>
      <c r="P482" s="137"/>
      <c r="Q482" s="137">
        <f t="shared" si="95"/>
        <v>1851816</v>
      </c>
      <c r="R482" s="137">
        <v>1851816</v>
      </c>
      <c r="S482" s="30"/>
      <c r="T482" s="137"/>
      <c r="U482" s="137"/>
      <c r="V482" s="137"/>
      <c r="W482" s="137"/>
      <c r="X482" s="137"/>
      <c r="Y482" s="137"/>
      <c r="Z482" s="137"/>
      <c r="AA482" s="137"/>
      <c r="AB482" s="137"/>
      <c r="AC482" s="137"/>
      <c r="AD482" s="137"/>
      <c r="AE482" s="137"/>
      <c r="AF482" s="137"/>
      <c r="AG482" s="337">
        <v>2025</v>
      </c>
      <c r="AH482" s="166" t="s">
        <v>3050</v>
      </c>
      <c r="AI482" s="166"/>
      <c r="AJ482" s="134">
        <f t="shared" si="96"/>
        <v>451</v>
      </c>
      <c r="AK482" s="35" t="s">
        <v>153</v>
      </c>
      <c r="AL482" s="134" t="str">
        <f t="shared" si="97"/>
        <v>451.</v>
      </c>
      <c r="AM482" s="186"/>
      <c r="AN482" s="296"/>
      <c r="AO482" s="193"/>
    </row>
    <row r="483" spans="1:41" ht="22.5" hidden="1" customHeight="1" x14ac:dyDescent="0.25">
      <c r="A483" s="68" t="s">
        <v>3635</v>
      </c>
      <c r="B483" s="25">
        <v>928</v>
      </c>
      <c r="C483" s="333" t="s">
        <v>2563</v>
      </c>
      <c r="D483" s="25">
        <v>1971</v>
      </c>
      <c r="E483" s="108" t="s">
        <v>2932</v>
      </c>
      <c r="F483" s="68" t="s">
        <v>2934</v>
      </c>
      <c r="G483" s="25">
        <v>2</v>
      </c>
      <c r="H483" s="25">
        <v>2</v>
      </c>
      <c r="I483" s="137">
        <v>544</v>
      </c>
      <c r="J483" s="137">
        <v>503</v>
      </c>
      <c r="K483" s="137">
        <v>503</v>
      </c>
      <c r="L483" s="30">
        <v>28</v>
      </c>
      <c r="M483" s="137">
        <f t="shared" si="94"/>
        <v>143976.16999999998</v>
      </c>
      <c r="N483" s="137"/>
      <c r="O483" s="137"/>
      <c r="P483" s="137"/>
      <c r="Q483" s="137">
        <f t="shared" si="95"/>
        <v>143976.16999999998</v>
      </c>
      <c r="R483" s="137">
        <v>92400</v>
      </c>
      <c r="S483" s="30"/>
      <c r="T483" s="137"/>
      <c r="U483" s="137"/>
      <c r="V483" s="137"/>
      <c r="W483" s="137"/>
      <c r="X483" s="137"/>
      <c r="Y483" s="137"/>
      <c r="Z483" s="137"/>
      <c r="AA483" s="137"/>
      <c r="AB483" s="137"/>
      <c r="AC483" s="137"/>
      <c r="AD483" s="137"/>
      <c r="AE483" s="137"/>
      <c r="AF483" s="137">
        <v>51576.17</v>
      </c>
      <c r="AG483" s="337">
        <v>2025</v>
      </c>
      <c r="AH483" s="166" t="s">
        <v>3051</v>
      </c>
      <c r="AI483" s="166"/>
      <c r="AJ483" s="134">
        <f t="shared" si="96"/>
        <v>452</v>
      </c>
      <c r="AK483" s="35" t="s">
        <v>153</v>
      </c>
      <c r="AL483" s="134" t="str">
        <f t="shared" si="97"/>
        <v>452.</v>
      </c>
      <c r="AM483" s="186"/>
      <c r="AN483" s="296"/>
      <c r="AO483" s="193"/>
    </row>
    <row r="484" spans="1:41" ht="22.5" hidden="1" customHeight="1" x14ac:dyDescent="0.25">
      <c r="A484" s="68" t="s">
        <v>3636</v>
      </c>
      <c r="B484" s="25">
        <v>965</v>
      </c>
      <c r="C484" s="206" t="s">
        <v>2567</v>
      </c>
      <c r="D484" s="25">
        <v>1960</v>
      </c>
      <c r="E484" s="108" t="s">
        <v>2932</v>
      </c>
      <c r="F484" s="68" t="s">
        <v>2934</v>
      </c>
      <c r="G484" s="25">
        <v>2</v>
      </c>
      <c r="H484" s="25">
        <v>1</v>
      </c>
      <c r="I484" s="137">
        <v>303.89999999999998</v>
      </c>
      <c r="J484" s="137">
        <v>274.8</v>
      </c>
      <c r="K484" s="137">
        <v>274.8</v>
      </c>
      <c r="L484" s="30">
        <v>6</v>
      </c>
      <c r="M484" s="146">
        <f t="shared" si="94"/>
        <v>240250.78</v>
      </c>
      <c r="N484" s="263"/>
      <c r="O484" s="263"/>
      <c r="P484" s="263"/>
      <c r="Q484" s="137">
        <f t="shared" si="95"/>
        <v>240250.78</v>
      </c>
      <c r="R484" s="147">
        <v>200508</v>
      </c>
      <c r="S484" s="264"/>
      <c r="T484" s="263"/>
      <c r="U484" s="263"/>
      <c r="V484" s="263"/>
      <c r="W484" s="263"/>
      <c r="X484" s="263"/>
      <c r="Y484" s="263"/>
      <c r="Z484" s="263"/>
      <c r="AA484" s="263"/>
      <c r="AB484" s="263"/>
      <c r="AC484" s="263"/>
      <c r="AD484" s="263"/>
      <c r="AE484" s="137"/>
      <c r="AF484" s="263">
        <v>39742.78</v>
      </c>
      <c r="AG484" s="337">
        <v>2025</v>
      </c>
      <c r="AH484" s="166" t="s">
        <v>3051</v>
      </c>
      <c r="AI484" s="166"/>
      <c r="AJ484" s="134">
        <f t="shared" si="96"/>
        <v>453</v>
      </c>
      <c r="AK484" s="35" t="s">
        <v>153</v>
      </c>
      <c r="AL484" s="134" t="str">
        <f t="shared" si="97"/>
        <v>453.</v>
      </c>
      <c r="AM484" s="186"/>
      <c r="AN484" s="296"/>
      <c r="AO484" s="193"/>
    </row>
    <row r="485" spans="1:41" ht="22.5" hidden="1" customHeight="1" x14ac:dyDescent="0.25">
      <c r="A485" s="68" t="s">
        <v>3637</v>
      </c>
      <c r="B485" s="25">
        <v>981</v>
      </c>
      <c r="C485" s="206" t="s">
        <v>2574</v>
      </c>
      <c r="D485" s="25">
        <v>1973</v>
      </c>
      <c r="E485" s="108" t="s">
        <v>2932</v>
      </c>
      <c r="F485" s="68" t="s">
        <v>2934</v>
      </c>
      <c r="G485" s="25">
        <v>2</v>
      </c>
      <c r="H485" s="25">
        <v>2</v>
      </c>
      <c r="I485" s="139">
        <v>791.1</v>
      </c>
      <c r="J485" s="137">
        <v>705</v>
      </c>
      <c r="K485" s="139">
        <v>705</v>
      </c>
      <c r="L485" s="25">
        <v>31</v>
      </c>
      <c r="M485" s="146">
        <f t="shared" si="94"/>
        <v>429206.54</v>
      </c>
      <c r="N485" s="146"/>
      <c r="O485" s="146"/>
      <c r="P485" s="146"/>
      <c r="Q485" s="137">
        <f t="shared" si="95"/>
        <v>429206.54</v>
      </c>
      <c r="R485" s="146">
        <v>369600</v>
      </c>
      <c r="S485" s="185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  <c r="AE485" s="137"/>
      <c r="AF485" s="146">
        <v>59606.54</v>
      </c>
      <c r="AG485" s="337">
        <v>2025</v>
      </c>
      <c r="AH485" s="166" t="s">
        <v>3051</v>
      </c>
      <c r="AI485" s="166"/>
      <c r="AJ485" s="134">
        <f t="shared" si="96"/>
        <v>454</v>
      </c>
      <c r="AK485" s="35" t="s">
        <v>153</v>
      </c>
      <c r="AL485" s="134" t="str">
        <f t="shared" si="97"/>
        <v>454.</v>
      </c>
      <c r="AM485" s="186"/>
      <c r="AN485" s="296"/>
      <c r="AO485" s="193"/>
    </row>
    <row r="486" spans="1:41" ht="22.5" hidden="1" customHeight="1" x14ac:dyDescent="0.25">
      <c r="A486" s="68" t="s">
        <v>3638</v>
      </c>
      <c r="B486" s="25">
        <v>982</v>
      </c>
      <c r="C486" s="206" t="s">
        <v>2576</v>
      </c>
      <c r="D486" s="25">
        <v>1973</v>
      </c>
      <c r="E486" s="108" t="s">
        <v>2932</v>
      </c>
      <c r="F486" s="68" t="s">
        <v>2934</v>
      </c>
      <c r="G486" s="25">
        <v>2</v>
      </c>
      <c r="H486" s="25">
        <v>2</v>
      </c>
      <c r="I486" s="137">
        <v>797.8</v>
      </c>
      <c r="J486" s="137">
        <v>726.3</v>
      </c>
      <c r="K486" s="137">
        <v>726.3</v>
      </c>
      <c r="L486" s="30">
        <v>38</v>
      </c>
      <c r="M486" s="146">
        <f t="shared" si="94"/>
        <v>429206.54</v>
      </c>
      <c r="N486" s="146"/>
      <c r="O486" s="146"/>
      <c r="P486" s="146"/>
      <c r="Q486" s="137">
        <f t="shared" si="95"/>
        <v>429206.54</v>
      </c>
      <c r="R486" s="146">
        <v>369600</v>
      </c>
      <c r="S486" s="185"/>
      <c r="T486" s="146"/>
      <c r="U486" s="146"/>
      <c r="V486" s="146"/>
      <c r="W486" s="146"/>
      <c r="X486" s="146"/>
      <c r="Y486" s="146"/>
      <c r="Z486" s="146"/>
      <c r="AA486" s="146"/>
      <c r="AB486" s="146"/>
      <c r="AC486" s="146"/>
      <c r="AD486" s="146"/>
      <c r="AE486" s="146"/>
      <c r="AF486" s="146">
        <v>59606.54</v>
      </c>
      <c r="AG486" s="337">
        <v>2025</v>
      </c>
      <c r="AH486" s="166" t="s">
        <v>3051</v>
      </c>
      <c r="AI486" s="166"/>
      <c r="AJ486" s="134">
        <f t="shared" si="96"/>
        <v>455</v>
      </c>
      <c r="AK486" s="35" t="s">
        <v>153</v>
      </c>
      <c r="AL486" s="134" t="str">
        <f t="shared" si="97"/>
        <v>455.</v>
      </c>
      <c r="AM486" s="186"/>
      <c r="AN486" s="296"/>
      <c r="AO486" s="193"/>
    </row>
    <row r="487" spans="1:41" ht="23.25" hidden="1" customHeight="1" x14ac:dyDescent="0.25">
      <c r="A487" s="68" t="s">
        <v>3639</v>
      </c>
      <c r="B487" s="25">
        <v>1005</v>
      </c>
      <c r="C487" s="206" t="s">
        <v>2583</v>
      </c>
      <c r="D487" s="25">
        <v>1969</v>
      </c>
      <c r="E487" s="108" t="s">
        <v>2932</v>
      </c>
      <c r="F487" s="68" t="s">
        <v>2933</v>
      </c>
      <c r="G487" s="25">
        <v>5</v>
      </c>
      <c r="H487" s="25">
        <v>3</v>
      </c>
      <c r="I487" s="335">
        <v>2236.7800000000002</v>
      </c>
      <c r="J487" s="137">
        <v>2050.98</v>
      </c>
      <c r="K487" s="335">
        <v>2050.98</v>
      </c>
      <c r="L487" s="12">
        <v>73</v>
      </c>
      <c r="M487" s="146">
        <f t="shared" si="94"/>
        <v>693397.01</v>
      </c>
      <c r="N487" s="146"/>
      <c r="O487" s="146"/>
      <c r="P487" s="146"/>
      <c r="Q487" s="137">
        <f t="shared" si="95"/>
        <v>693397.01</v>
      </c>
      <c r="R487" s="146">
        <v>517440</v>
      </c>
      <c r="S487" s="185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  <c r="AE487" s="137"/>
      <c r="AF487" s="146">
        <v>175957.01</v>
      </c>
      <c r="AG487" s="337">
        <v>2025</v>
      </c>
      <c r="AH487" s="166" t="s">
        <v>3051</v>
      </c>
      <c r="AI487" s="166"/>
      <c r="AJ487" s="134">
        <f t="shared" si="96"/>
        <v>456</v>
      </c>
      <c r="AK487" s="35" t="s">
        <v>153</v>
      </c>
      <c r="AL487" s="134" t="str">
        <f t="shared" si="97"/>
        <v>456.</v>
      </c>
      <c r="AM487" s="186"/>
      <c r="AN487" s="296"/>
      <c r="AO487" s="193"/>
    </row>
    <row r="488" spans="1:41" s="192" customFormat="1" ht="22.5" customHeight="1" x14ac:dyDescent="0.25">
      <c r="A488" s="161" t="s">
        <v>3640</v>
      </c>
      <c r="B488" s="162">
        <v>1015</v>
      </c>
      <c r="C488" s="360" t="s">
        <v>2589</v>
      </c>
      <c r="D488" s="162">
        <v>1974</v>
      </c>
      <c r="E488" s="234" t="s">
        <v>2932</v>
      </c>
      <c r="F488" s="161" t="s">
        <v>2934</v>
      </c>
      <c r="G488" s="162">
        <v>2</v>
      </c>
      <c r="H488" s="162">
        <v>3</v>
      </c>
      <c r="I488" s="165">
        <v>854.8</v>
      </c>
      <c r="J488" s="163">
        <v>491</v>
      </c>
      <c r="K488" s="165">
        <v>491</v>
      </c>
      <c r="L488" s="162">
        <v>31</v>
      </c>
      <c r="M488" s="265">
        <f t="shared" ref="M488:M497" si="98">R488+T488+V488+X488+Z488+AB488+AE488+AF488</f>
        <v>629680.65</v>
      </c>
      <c r="N488" s="265"/>
      <c r="O488" s="265"/>
      <c r="P488" s="265"/>
      <c r="Q488" s="163">
        <f t="shared" ref="Q488:Q497" si="99">M488</f>
        <v>629680.65</v>
      </c>
      <c r="R488" s="265">
        <v>554400</v>
      </c>
      <c r="S488" s="266"/>
      <c r="T488" s="265"/>
      <c r="U488" s="265"/>
      <c r="V488" s="265"/>
      <c r="W488" s="265"/>
      <c r="X488" s="265"/>
      <c r="Y488" s="265"/>
      <c r="Z488" s="265"/>
      <c r="AA488" s="265"/>
      <c r="AB488" s="265"/>
      <c r="AC488" s="265"/>
      <c r="AD488" s="265"/>
      <c r="AE488" s="265"/>
      <c r="AF488" s="265">
        <v>75280.649999999994</v>
      </c>
      <c r="AG488" s="198">
        <v>2025</v>
      </c>
      <c r="AH488" s="196" t="s">
        <v>3051</v>
      </c>
      <c r="AI488" s="196"/>
      <c r="AJ488" s="309">
        <f t="shared" si="96"/>
        <v>457</v>
      </c>
      <c r="AK488" s="298" t="s">
        <v>153</v>
      </c>
      <c r="AL488" s="309" t="str">
        <f t="shared" si="97"/>
        <v>457.</v>
      </c>
      <c r="AM488" s="237"/>
      <c r="AN488" s="306"/>
      <c r="AO488" s="193"/>
    </row>
    <row r="489" spans="1:41" ht="22.5" hidden="1" customHeight="1" x14ac:dyDescent="0.25">
      <c r="A489" s="68" t="s">
        <v>3641</v>
      </c>
      <c r="B489" s="25">
        <v>1017</v>
      </c>
      <c r="C489" s="206" t="s">
        <v>2590</v>
      </c>
      <c r="D489" s="25">
        <v>1973</v>
      </c>
      <c r="E489" s="108" t="s">
        <v>2932</v>
      </c>
      <c r="F489" s="68" t="s">
        <v>2934</v>
      </c>
      <c r="G489" s="25">
        <v>2</v>
      </c>
      <c r="H489" s="25">
        <v>3</v>
      </c>
      <c r="I489" s="335">
        <v>913.09</v>
      </c>
      <c r="J489" s="137">
        <v>859.5</v>
      </c>
      <c r="K489" s="335">
        <v>859.5</v>
      </c>
      <c r="L489" s="12">
        <v>36</v>
      </c>
      <c r="M489" s="146">
        <f t="shared" si="98"/>
        <v>624581.80000000005</v>
      </c>
      <c r="N489" s="146"/>
      <c r="O489" s="146"/>
      <c r="P489" s="146"/>
      <c r="Q489" s="137">
        <f t="shared" si="99"/>
        <v>624581.80000000005</v>
      </c>
      <c r="R489" s="146">
        <v>554400</v>
      </c>
      <c r="S489" s="185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  <c r="AE489" s="146"/>
      <c r="AF489" s="146">
        <v>70181.8</v>
      </c>
      <c r="AG489" s="337">
        <v>2025</v>
      </c>
      <c r="AH489" s="166" t="s">
        <v>3051</v>
      </c>
      <c r="AI489" s="166"/>
      <c r="AJ489" s="134">
        <f t="shared" si="96"/>
        <v>458</v>
      </c>
      <c r="AK489" s="35" t="s">
        <v>153</v>
      </c>
      <c r="AL489" s="134" t="str">
        <f t="shared" si="97"/>
        <v>458.</v>
      </c>
      <c r="AM489" s="186"/>
      <c r="AO489" s="193"/>
    </row>
    <row r="490" spans="1:41" ht="22.5" hidden="1" customHeight="1" x14ac:dyDescent="0.25">
      <c r="A490" s="68" t="s">
        <v>3642</v>
      </c>
      <c r="B490" s="25">
        <v>1031</v>
      </c>
      <c r="C490" s="206" t="s">
        <v>2597</v>
      </c>
      <c r="D490" s="25">
        <v>1971</v>
      </c>
      <c r="E490" s="108" t="s">
        <v>2932</v>
      </c>
      <c r="F490" s="68" t="s">
        <v>2934</v>
      </c>
      <c r="G490" s="25">
        <v>2</v>
      </c>
      <c r="H490" s="25">
        <v>2</v>
      </c>
      <c r="I490" s="335">
        <v>785.5</v>
      </c>
      <c r="J490" s="137">
        <v>726.7</v>
      </c>
      <c r="K490" s="335">
        <v>726.7</v>
      </c>
      <c r="L490" s="12">
        <v>35</v>
      </c>
      <c r="M490" s="146">
        <f t="shared" si="98"/>
        <v>465586.5</v>
      </c>
      <c r="N490" s="146"/>
      <c r="O490" s="146"/>
      <c r="P490" s="146"/>
      <c r="Q490" s="137">
        <f t="shared" si="99"/>
        <v>465586.5</v>
      </c>
      <c r="R490" s="146">
        <v>408408</v>
      </c>
      <c r="S490" s="185"/>
      <c r="T490" s="146"/>
      <c r="U490" s="146"/>
      <c r="V490" s="146"/>
      <c r="W490" s="146"/>
      <c r="X490" s="146"/>
      <c r="Y490" s="146"/>
      <c r="Z490" s="146"/>
      <c r="AA490" s="146"/>
      <c r="AB490" s="146"/>
      <c r="AC490" s="146"/>
      <c r="AD490" s="146"/>
      <c r="AE490" s="137"/>
      <c r="AF490" s="146">
        <v>57178.5</v>
      </c>
      <c r="AG490" s="337">
        <v>2025</v>
      </c>
      <c r="AH490" s="166" t="s">
        <v>3051</v>
      </c>
      <c r="AI490" s="166"/>
      <c r="AJ490" s="134">
        <f t="shared" si="96"/>
        <v>459</v>
      </c>
      <c r="AK490" s="35" t="s">
        <v>153</v>
      </c>
      <c r="AL490" s="134" t="str">
        <f t="shared" si="97"/>
        <v>459.</v>
      </c>
      <c r="AM490" s="186"/>
      <c r="AN490" s="296"/>
      <c r="AO490" s="193"/>
    </row>
    <row r="491" spans="1:41" ht="22.5" hidden="1" customHeight="1" x14ac:dyDescent="0.25">
      <c r="A491" s="68" t="s">
        <v>3643</v>
      </c>
      <c r="B491" s="25">
        <v>1032</v>
      </c>
      <c r="C491" s="333" t="s">
        <v>2598</v>
      </c>
      <c r="D491" s="25">
        <v>1972</v>
      </c>
      <c r="E491" s="108" t="s">
        <v>2932</v>
      </c>
      <c r="F491" s="68" t="s">
        <v>2934</v>
      </c>
      <c r="G491" s="25">
        <v>2</v>
      </c>
      <c r="H491" s="25">
        <v>2</v>
      </c>
      <c r="I491" s="335">
        <v>774.4</v>
      </c>
      <c r="J491" s="137">
        <v>714.2</v>
      </c>
      <c r="K491" s="137">
        <v>714.2</v>
      </c>
      <c r="L491" s="30">
        <v>32</v>
      </c>
      <c r="M491" s="137">
        <f t="shared" si="98"/>
        <v>453552.52</v>
      </c>
      <c r="N491" s="137"/>
      <c r="O491" s="137"/>
      <c r="P491" s="137"/>
      <c r="Q491" s="137">
        <f t="shared" si="99"/>
        <v>453552.52</v>
      </c>
      <c r="R491" s="137">
        <v>398244</v>
      </c>
      <c r="S491" s="30"/>
      <c r="T491" s="137"/>
      <c r="U491" s="137"/>
      <c r="V491" s="137"/>
      <c r="W491" s="137"/>
      <c r="X491" s="137"/>
      <c r="Y491" s="137"/>
      <c r="Z491" s="137"/>
      <c r="AA491" s="137"/>
      <c r="AB491" s="137"/>
      <c r="AC491" s="137"/>
      <c r="AD491" s="137"/>
      <c r="AE491" s="146"/>
      <c r="AF491" s="137">
        <v>55308.52</v>
      </c>
      <c r="AG491" s="337">
        <v>2025</v>
      </c>
      <c r="AH491" s="166" t="s">
        <v>3051</v>
      </c>
      <c r="AI491" s="166"/>
      <c r="AJ491" s="134">
        <f t="shared" si="96"/>
        <v>460</v>
      </c>
      <c r="AK491" s="35" t="s">
        <v>153</v>
      </c>
      <c r="AL491" s="134" t="str">
        <f t="shared" si="97"/>
        <v>460.</v>
      </c>
      <c r="AM491" s="186"/>
      <c r="AN491" s="296"/>
      <c r="AO491" s="193"/>
    </row>
    <row r="492" spans="1:41" ht="22.5" hidden="1" customHeight="1" x14ac:dyDescent="0.25">
      <c r="A492" s="68" t="s">
        <v>3644</v>
      </c>
      <c r="B492" s="25">
        <v>1045</v>
      </c>
      <c r="C492" s="333" t="s">
        <v>2607</v>
      </c>
      <c r="D492" s="25">
        <v>1969</v>
      </c>
      <c r="E492" s="108" t="s">
        <v>2932</v>
      </c>
      <c r="F492" s="68" t="s">
        <v>2934</v>
      </c>
      <c r="G492" s="25">
        <v>2</v>
      </c>
      <c r="H492" s="25">
        <v>2</v>
      </c>
      <c r="I492" s="335">
        <v>576.70000000000005</v>
      </c>
      <c r="J492" s="137">
        <v>517.29999999999995</v>
      </c>
      <c r="K492" s="137">
        <v>517.29999999999995</v>
      </c>
      <c r="L492" s="30">
        <v>18</v>
      </c>
      <c r="M492" s="137">
        <f t="shared" si="98"/>
        <v>453447.16000000003</v>
      </c>
      <c r="N492" s="137"/>
      <c r="O492" s="137"/>
      <c r="P492" s="137"/>
      <c r="Q492" s="137">
        <f t="shared" si="99"/>
        <v>453447.16000000003</v>
      </c>
      <c r="R492" s="137">
        <v>402864</v>
      </c>
      <c r="S492" s="30"/>
      <c r="T492" s="137"/>
      <c r="U492" s="137"/>
      <c r="V492" s="137"/>
      <c r="W492" s="137"/>
      <c r="X492" s="137"/>
      <c r="Y492" s="137"/>
      <c r="Z492" s="137"/>
      <c r="AA492" s="137"/>
      <c r="AB492" s="137"/>
      <c r="AC492" s="137"/>
      <c r="AD492" s="137"/>
      <c r="AE492" s="137"/>
      <c r="AF492" s="137">
        <v>50583.16</v>
      </c>
      <c r="AG492" s="337">
        <v>2025</v>
      </c>
      <c r="AH492" s="166" t="s">
        <v>3051</v>
      </c>
      <c r="AI492" s="166"/>
      <c r="AJ492" s="134">
        <f t="shared" si="96"/>
        <v>461</v>
      </c>
      <c r="AK492" s="35" t="s">
        <v>153</v>
      </c>
      <c r="AL492" s="134" t="str">
        <f t="shared" si="97"/>
        <v>461.</v>
      </c>
      <c r="AM492" s="186"/>
      <c r="AN492" s="296"/>
      <c r="AO492" s="193"/>
    </row>
    <row r="493" spans="1:41" ht="22.5" hidden="1" customHeight="1" x14ac:dyDescent="0.25">
      <c r="A493" s="68" t="s">
        <v>3645</v>
      </c>
      <c r="B493" s="25">
        <v>1069</v>
      </c>
      <c r="C493" s="36" t="s">
        <v>2611</v>
      </c>
      <c r="D493" s="25">
        <v>1975</v>
      </c>
      <c r="E493" s="108" t="s">
        <v>2932</v>
      </c>
      <c r="F493" s="68" t="s">
        <v>2933</v>
      </c>
      <c r="G493" s="25">
        <v>3</v>
      </c>
      <c r="H493" s="25">
        <v>2</v>
      </c>
      <c r="I493" s="139">
        <v>968.08</v>
      </c>
      <c r="J493" s="137">
        <v>839.08</v>
      </c>
      <c r="K493" s="139">
        <v>839.08</v>
      </c>
      <c r="L493" s="30">
        <v>44</v>
      </c>
      <c r="M493" s="137">
        <f t="shared" si="98"/>
        <v>2595059.14</v>
      </c>
      <c r="N493" s="137"/>
      <c r="O493" s="137"/>
      <c r="P493" s="137"/>
      <c r="Q493" s="137">
        <f t="shared" si="99"/>
        <v>2595059.14</v>
      </c>
      <c r="R493" s="137">
        <f>489720+2030500</f>
        <v>2520220</v>
      </c>
      <c r="S493" s="30"/>
      <c r="T493" s="137"/>
      <c r="U493" s="137"/>
      <c r="V493" s="137"/>
      <c r="W493" s="137"/>
      <c r="X493" s="137"/>
      <c r="Y493" s="137"/>
      <c r="Z493" s="137"/>
      <c r="AA493" s="137"/>
      <c r="AB493" s="137"/>
      <c r="AC493" s="137"/>
      <c r="AD493" s="137"/>
      <c r="AE493" s="137"/>
      <c r="AF493" s="137">
        <v>74839.14</v>
      </c>
      <c r="AG493" s="337">
        <v>2025</v>
      </c>
      <c r="AH493" s="126" t="s">
        <v>3089</v>
      </c>
      <c r="AI493" s="126"/>
      <c r="AJ493" s="134">
        <f t="shared" si="96"/>
        <v>462</v>
      </c>
      <c r="AK493" s="35" t="s">
        <v>153</v>
      </c>
      <c r="AL493" s="134" t="str">
        <f t="shared" si="97"/>
        <v>462.</v>
      </c>
      <c r="AM493" s="186"/>
      <c r="AN493" s="296"/>
      <c r="AO493" s="193"/>
    </row>
    <row r="494" spans="1:41" ht="22.5" hidden="1" customHeight="1" x14ac:dyDescent="0.25">
      <c r="A494" s="68" t="s">
        <v>3646</v>
      </c>
      <c r="B494" s="25">
        <v>1081</v>
      </c>
      <c r="C494" s="333" t="s">
        <v>2617</v>
      </c>
      <c r="D494" s="25">
        <v>1972</v>
      </c>
      <c r="E494" s="108" t="s">
        <v>2932</v>
      </c>
      <c r="F494" s="68" t="s">
        <v>2934</v>
      </c>
      <c r="G494" s="25">
        <v>5</v>
      </c>
      <c r="H494" s="25">
        <v>4</v>
      </c>
      <c r="I494" s="335">
        <v>3533.21</v>
      </c>
      <c r="J494" s="137">
        <v>3258.51</v>
      </c>
      <c r="K494" s="335">
        <v>3210.21</v>
      </c>
      <c r="L494" s="30">
        <v>120</v>
      </c>
      <c r="M494" s="137">
        <f t="shared" si="98"/>
        <v>1551730.21</v>
      </c>
      <c r="N494" s="137"/>
      <c r="O494" s="137"/>
      <c r="P494" s="137"/>
      <c r="Q494" s="137">
        <f t="shared" si="99"/>
        <v>1551730.21</v>
      </c>
      <c r="R494" s="137">
        <v>1302840</v>
      </c>
      <c r="S494" s="30"/>
      <c r="T494" s="137"/>
      <c r="U494" s="137"/>
      <c r="V494" s="137"/>
      <c r="W494" s="137"/>
      <c r="X494" s="137"/>
      <c r="Y494" s="137"/>
      <c r="Z494" s="137"/>
      <c r="AA494" s="137"/>
      <c r="AB494" s="137"/>
      <c r="AC494" s="137"/>
      <c r="AD494" s="137"/>
      <c r="AE494" s="137"/>
      <c r="AF494" s="137">
        <v>248890.21</v>
      </c>
      <c r="AG494" s="337">
        <v>2025</v>
      </c>
      <c r="AH494" s="166" t="s">
        <v>3051</v>
      </c>
      <c r="AI494" s="166"/>
      <c r="AJ494" s="134">
        <f t="shared" si="96"/>
        <v>463</v>
      </c>
      <c r="AK494" s="35" t="s">
        <v>153</v>
      </c>
      <c r="AL494" s="134" t="str">
        <f t="shared" si="97"/>
        <v>463.</v>
      </c>
      <c r="AM494" s="186"/>
      <c r="AN494" s="296"/>
      <c r="AO494" s="193"/>
    </row>
    <row r="495" spans="1:41" ht="22.5" hidden="1" customHeight="1" x14ac:dyDescent="0.25">
      <c r="A495" s="68" t="s">
        <v>3647</v>
      </c>
      <c r="B495" s="25">
        <v>1086</v>
      </c>
      <c r="C495" s="333" t="s">
        <v>2619</v>
      </c>
      <c r="D495" s="25">
        <v>1972</v>
      </c>
      <c r="E495" s="108" t="s">
        <v>2932</v>
      </c>
      <c r="F495" s="68" t="s">
        <v>2934</v>
      </c>
      <c r="G495" s="25">
        <v>5</v>
      </c>
      <c r="H495" s="25">
        <v>4</v>
      </c>
      <c r="I495" s="335">
        <v>3583.9</v>
      </c>
      <c r="J495" s="137">
        <v>3077.1</v>
      </c>
      <c r="K495" s="335">
        <v>3077.1</v>
      </c>
      <c r="L495" s="30">
        <v>138</v>
      </c>
      <c r="M495" s="137">
        <f t="shared" si="98"/>
        <v>1182356.24</v>
      </c>
      <c r="N495" s="137"/>
      <c r="O495" s="137"/>
      <c r="P495" s="137"/>
      <c r="Q495" s="137">
        <f t="shared" si="99"/>
        <v>1182356.24</v>
      </c>
      <c r="R495" s="137">
        <v>933240</v>
      </c>
      <c r="S495" s="30"/>
      <c r="T495" s="137"/>
      <c r="U495" s="137"/>
      <c r="V495" s="137"/>
      <c r="W495" s="137"/>
      <c r="X495" s="137"/>
      <c r="Y495" s="137"/>
      <c r="Z495" s="137"/>
      <c r="AA495" s="137"/>
      <c r="AB495" s="137"/>
      <c r="AC495" s="137"/>
      <c r="AD495" s="137"/>
      <c r="AE495" s="137"/>
      <c r="AF495" s="137">
        <v>249116.24</v>
      </c>
      <c r="AG495" s="337">
        <v>2025</v>
      </c>
      <c r="AH495" s="166" t="s">
        <v>3051</v>
      </c>
      <c r="AI495" s="166"/>
      <c r="AJ495" s="134">
        <f t="shared" si="96"/>
        <v>464</v>
      </c>
      <c r="AK495" s="35" t="s">
        <v>153</v>
      </c>
      <c r="AL495" s="134" t="str">
        <f t="shared" si="97"/>
        <v>464.</v>
      </c>
      <c r="AM495" s="186"/>
      <c r="AN495" s="296"/>
      <c r="AO495" s="193"/>
    </row>
    <row r="496" spans="1:41" ht="22.5" hidden="1" customHeight="1" x14ac:dyDescent="0.25">
      <c r="A496" s="68" t="s">
        <v>3648</v>
      </c>
      <c r="B496" s="25">
        <v>1090</v>
      </c>
      <c r="C496" s="206" t="s">
        <v>2621</v>
      </c>
      <c r="D496" s="25">
        <v>1974</v>
      </c>
      <c r="E496" s="108" t="s">
        <v>2932</v>
      </c>
      <c r="F496" s="68" t="s">
        <v>2933</v>
      </c>
      <c r="G496" s="25">
        <v>5</v>
      </c>
      <c r="H496" s="25">
        <v>6</v>
      </c>
      <c r="I496" s="335">
        <v>5186</v>
      </c>
      <c r="J496" s="137">
        <v>4781.59</v>
      </c>
      <c r="K496" s="335">
        <v>4764</v>
      </c>
      <c r="L496" s="30">
        <v>191</v>
      </c>
      <c r="M496" s="146">
        <f t="shared" si="98"/>
        <v>2301423.88</v>
      </c>
      <c r="N496" s="146"/>
      <c r="O496" s="146"/>
      <c r="P496" s="146"/>
      <c r="Q496" s="137">
        <f t="shared" si="99"/>
        <v>2301423.88</v>
      </c>
      <c r="R496" s="146">
        <v>1995840</v>
      </c>
      <c r="S496" s="185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  <c r="AE496" s="146"/>
      <c r="AF496" s="146">
        <v>305583.88</v>
      </c>
      <c r="AG496" s="337">
        <v>2025</v>
      </c>
      <c r="AH496" s="166" t="s">
        <v>3051</v>
      </c>
      <c r="AI496" s="166"/>
      <c r="AJ496" s="134">
        <f t="shared" si="96"/>
        <v>465</v>
      </c>
      <c r="AK496" s="35" t="s">
        <v>153</v>
      </c>
      <c r="AL496" s="134" t="str">
        <f t="shared" si="97"/>
        <v>465.</v>
      </c>
      <c r="AM496" s="186"/>
      <c r="AN496" s="296"/>
      <c r="AO496" s="193"/>
    </row>
    <row r="497" spans="1:41" ht="22.5" hidden="1" customHeight="1" x14ac:dyDescent="0.25">
      <c r="A497" s="68" t="s">
        <v>3649</v>
      </c>
      <c r="B497" s="25">
        <v>1112</v>
      </c>
      <c r="C497" s="206" t="s">
        <v>2629</v>
      </c>
      <c r="D497" s="25">
        <v>1972</v>
      </c>
      <c r="E497" s="108" t="s">
        <v>2932</v>
      </c>
      <c r="F497" s="68" t="s">
        <v>2933</v>
      </c>
      <c r="G497" s="25">
        <v>5</v>
      </c>
      <c r="H497" s="25">
        <v>4</v>
      </c>
      <c r="I497" s="137">
        <v>3691.3</v>
      </c>
      <c r="J497" s="137">
        <v>3381.3</v>
      </c>
      <c r="K497" s="137">
        <v>3381.3</v>
      </c>
      <c r="L497" s="30">
        <v>136</v>
      </c>
      <c r="M497" s="137">
        <f t="shared" si="98"/>
        <v>1422917.78</v>
      </c>
      <c r="N497" s="137"/>
      <c r="O497" s="137"/>
      <c r="P497" s="137"/>
      <c r="Q497" s="137">
        <f t="shared" si="99"/>
        <v>1422917.78</v>
      </c>
      <c r="R497" s="146">
        <v>1352736</v>
      </c>
      <c r="S497" s="185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  <c r="AE497" s="137"/>
      <c r="AF497" s="146">
        <v>70181.78</v>
      </c>
      <c r="AG497" s="337">
        <v>2025</v>
      </c>
      <c r="AH497" s="166" t="s">
        <v>3051</v>
      </c>
      <c r="AI497" s="166"/>
      <c r="AJ497" s="134">
        <f t="shared" si="96"/>
        <v>466</v>
      </c>
      <c r="AK497" s="35" t="s">
        <v>153</v>
      </c>
      <c r="AL497" s="134" t="str">
        <f t="shared" si="97"/>
        <v>466.</v>
      </c>
      <c r="AM497" s="186"/>
      <c r="AN497" s="296"/>
      <c r="AO497" s="193"/>
    </row>
    <row r="498" spans="1:41" ht="22.5" hidden="1" customHeight="1" x14ac:dyDescent="0.25">
      <c r="A498" s="68" t="s">
        <v>3650</v>
      </c>
      <c r="B498" s="25">
        <v>1028</v>
      </c>
      <c r="C498" s="207" t="s">
        <v>2520</v>
      </c>
      <c r="D498" s="25">
        <v>1968</v>
      </c>
      <c r="E498" s="108" t="s">
        <v>2932</v>
      </c>
      <c r="F498" s="68" t="s">
        <v>2934</v>
      </c>
      <c r="G498" s="25">
        <v>5</v>
      </c>
      <c r="H498" s="25">
        <v>2</v>
      </c>
      <c r="I498" s="139">
        <v>1936.8</v>
      </c>
      <c r="J498" s="137">
        <v>1787.7</v>
      </c>
      <c r="K498" s="139">
        <v>1787.8</v>
      </c>
      <c r="L498" s="25">
        <v>64</v>
      </c>
      <c r="M498" s="146">
        <f>R498+T498+V498+X498+Z498+AB498+AE498+AF498</f>
        <v>244860</v>
      </c>
      <c r="N498" s="146"/>
      <c r="O498" s="146"/>
      <c r="P498" s="146"/>
      <c r="Q498" s="137">
        <f>M498</f>
        <v>244860</v>
      </c>
      <c r="R498" s="146">
        <v>244860</v>
      </c>
      <c r="S498" s="185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  <c r="AE498" s="146"/>
      <c r="AF498" s="146"/>
      <c r="AG498" s="187">
        <v>2025</v>
      </c>
      <c r="AH498" s="126" t="s">
        <v>3051</v>
      </c>
      <c r="AI498" s="126"/>
      <c r="AJ498" s="134">
        <f t="shared" si="96"/>
        <v>467</v>
      </c>
      <c r="AK498" s="35" t="s">
        <v>153</v>
      </c>
      <c r="AL498" s="134" t="str">
        <f t="shared" si="97"/>
        <v>467.</v>
      </c>
      <c r="AM498" s="186"/>
      <c r="AN498" s="296"/>
      <c r="AO498" s="193"/>
    </row>
    <row r="499" spans="1:41" ht="22.5" hidden="1" customHeight="1" x14ac:dyDescent="0.25">
      <c r="A499" s="68" t="s">
        <v>3651</v>
      </c>
      <c r="B499" s="25">
        <v>1118</v>
      </c>
      <c r="C499" s="207" t="s">
        <v>2547</v>
      </c>
      <c r="D499" s="25">
        <v>1968</v>
      </c>
      <c r="E499" s="108" t="s">
        <v>2932</v>
      </c>
      <c r="F499" s="68" t="s">
        <v>2934</v>
      </c>
      <c r="G499" s="25">
        <v>4</v>
      </c>
      <c r="H499" s="25">
        <v>3</v>
      </c>
      <c r="I499" s="139">
        <v>2125.87</v>
      </c>
      <c r="J499" s="137">
        <v>1962.85</v>
      </c>
      <c r="K499" s="139">
        <v>1962.85</v>
      </c>
      <c r="L499" s="25">
        <v>81</v>
      </c>
      <c r="M499" s="146">
        <f>R499+T499+V499+X499+Z499+AB499+AE499+AF499</f>
        <v>1038576</v>
      </c>
      <c r="N499" s="146"/>
      <c r="O499" s="146"/>
      <c r="P499" s="146"/>
      <c r="Q499" s="137">
        <f>M499</f>
        <v>1038576</v>
      </c>
      <c r="R499" s="146">
        <v>1038576</v>
      </c>
      <c r="S499" s="185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  <c r="AE499" s="146"/>
      <c r="AF499" s="146"/>
      <c r="AG499" s="337">
        <v>2025</v>
      </c>
      <c r="AH499" s="126" t="s">
        <v>3051</v>
      </c>
      <c r="AI499" s="126"/>
      <c r="AJ499" s="134">
        <f t="shared" si="96"/>
        <v>468</v>
      </c>
      <c r="AK499" s="35" t="s">
        <v>153</v>
      </c>
      <c r="AL499" s="134" t="str">
        <f t="shared" si="97"/>
        <v>468.</v>
      </c>
      <c r="AM499" s="186"/>
      <c r="AO499" s="193"/>
    </row>
    <row r="500" spans="1:41" ht="22.5" hidden="1" customHeight="1" x14ac:dyDescent="0.25">
      <c r="A500" s="68" t="s">
        <v>3652</v>
      </c>
      <c r="B500" s="25">
        <v>5536</v>
      </c>
      <c r="C500" s="207" t="s">
        <v>2541</v>
      </c>
      <c r="D500" s="25">
        <v>1987</v>
      </c>
      <c r="E500" s="108" t="s">
        <v>2932</v>
      </c>
      <c r="F500" s="68" t="s">
        <v>2933</v>
      </c>
      <c r="G500" s="25">
        <v>2</v>
      </c>
      <c r="H500" s="25">
        <v>2</v>
      </c>
      <c r="I500" s="139">
        <v>555.6</v>
      </c>
      <c r="J500" s="137">
        <v>555.6</v>
      </c>
      <c r="K500" s="139">
        <v>555.6</v>
      </c>
      <c r="L500" s="25">
        <v>14</v>
      </c>
      <c r="M500" s="146">
        <f t="shared" ref="M500:M504" si="100">R500+T500+V500+X500+Z500+AB500+AE500+AF500</f>
        <v>1352313</v>
      </c>
      <c r="N500" s="146"/>
      <c r="O500" s="146"/>
      <c r="P500" s="146"/>
      <c r="Q500" s="137">
        <f t="shared" ref="Q500:Q504" si="101">M500</f>
        <v>1352313</v>
      </c>
      <c r="R500" s="146">
        <v>1352313</v>
      </c>
      <c r="S500" s="185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  <c r="AE500" s="146"/>
      <c r="AF500" s="146"/>
      <c r="AG500" s="337">
        <v>2025</v>
      </c>
      <c r="AH500" s="126" t="s">
        <v>3050</v>
      </c>
      <c r="AI500" s="126"/>
      <c r="AJ500" s="134">
        <f>MAX(AJ499:AJ499)+1</f>
        <v>469</v>
      </c>
      <c r="AK500" s="35" t="s">
        <v>153</v>
      </c>
      <c r="AL500" s="134" t="str">
        <f t="shared" si="97"/>
        <v>469.</v>
      </c>
      <c r="AM500" s="186"/>
      <c r="AO500" s="193"/>
    </row>
    <row r="501" spans="1:41" ht="22.5" hidden="1" customHeight="1" x14ac:dyDescent="0.25">
      <c r="A501" s="68" t="s">
        <v>3653</v>
      </c>
      <c r="B501" s="25">
        <v>5535</v>
      </c>
      <c r="C501" s="207" t="s">
        <v>2540</v>
      </c>
      <c r="D501" s="25">
        <v>1987</v>
      </c>
      <c r="E501" s="108" t="s">
        <v>2932</v>
      </c>
      <c r="F501" s="68" t="s">
        <v>2933</v>
      </c>
      <c r="G501" s="25">
        <v>2</v>
      </c>
      <c r="H501" s="25">
        <v>2</v>
      </c>
      <c r="I501" s="139">
        <v>580.20000000000005</v>
      </c>
      <c r="J501" s="137">
        <v>580.20000000000005</v>
      </c>
      <c r="K501" s="139">
        <v>580.20000000000005</v>
      </c>
      <c r="L501" s="25">
        <v>19</v>
      </c>
      <c r="M501" s="146">
        <f t="shared" si="100"/>
        <v>1421350</v>
      </c>
      <c r="N501" s="146"/>
      <c r="O501" s="146"/>
      <c r="P501" s="146"/>
      <c r="Q501" s="137">
        <f t="shared" si="101"/>
        <v>1421350</v>
      </c>
      <c r="R501" s="146">
        <v>1421350</v>
      </c>
      <c r="S501" s="185"/>
      <c r="T501" s="146"/>
      <c r="U501" s="146"/>
      <c r="V501" s="146"/>
      <c r="W501" s="146"/>
      <c r="X501" s="146"/>
      <c r="Y501" s="146"/>
      <c r="Z501" s="146"/>
      <c r="AA501" s="146"/>
      <c r="AB501" s="146"/>
      <c r="AC501" s="146"/>
      <c r="AD501" s="146"/>
      <c r="AE501" s="146"/>
      <c r="AF501" s="146"/>
      <c r="AG501" s="337">
        <v>2025</v>
      </c>
      <c r="AH501" s="126" t="s">
        <v>3050</v>
      </c>
      <c r="AI501" s="126"/>
      <c r="AJ501" s="134">
        <f>MAX(AJ500:AJ500)+1</f>
        <v>470</v>
      </c>
      <c r="AK501" s="35" t="s">
        <v>153</v>
      </c>
      <c r="AL501" s="134" t="str">
        <f t="shared" si="97"/>
        <v>470.</v>
      </c>
      <c r="AM501" s="186"/>
      <c r="AO501" s="193"/>
    </row>
    <row r="502" spans="1:41" ht="22.5" hidden="1" customHeight="1" x14ac:dyDescent="0.25">
      <c r="A502" s="68" t="s">
        <v>3654</v>
      </c>
      <c r="B502" s="25">
        <v>915</v>
      </c>
      <c r="C502" s="207" t="s">
        <v>2544</v>
      </c>
      <c r="D502" s="25">
        <v>1975</v>
      </c>
      <c r="E502" s="108" t="s">
        <v>2932</v>
      </c>
      <c r="F502" s="68" t="s">
        <v>2934</v>
      </c>
      <c r="G502" s="25">
        <v>2</v>
      </c>
      <c r="H502" s="25">
        <v>2</v>
      </c>
      <c r="I502" s="139">
        <v>750.46</v>
      </c>
      <c r="J502" s="137">
        <v>732.5</v>
      </c>
      <c r="K502" s="139">
        <v>732.5</v>
      </c>
      <c r="L502" s="25">
        <v>28</v>
      </c>
      <c r="M502" s="137">
        <f t="shared" si="100"/>
        <v>1705620</v>
      </c>
      <c r="N502" s="137"/>
      <c r="O502" s="137"/>
      <c r="P502" s="137"/>
      <c r="Q502" s="137">
        <f t="shared" si="101"/>
        <v>1705620</v>
      </c>
      <c r="R502" s="146">
        <v>1705620</v>
      </c>
      <c r="S502" s="185"/>
      <c r="T502" s="146"/>
      <c r="U502" s="146"/>
      <c r="V502" s="146"/>
      <c r="W502" s="146"/>
      <c r="X502" s="146"/>
      <c r="Y502" s="146"/>
      <c r="Z502" s="146"/>
      <c r="AA502" s="146"/>
      <c r="AB502" s="146"/>
      <c r="AC502" s="146"/>
      <c r="AD502" s="146"/>
      <c r="AE502" s="146"/>
      <c r="AF502" s="146"/>
      <c r="AG502" s="337">
        <v>2025</v>
      </c>
      <c r="AH502" s="126" t="s">
        <v>3050</v>
      </c>
      <c r="AI502" s="126"/>
      <c r="AJ502" s="134">
        <f>MAX(AJ500:AJ501)+1</f>
        <v>471</v>
      </c>
      <c r="AK502" s="35" t="s">
        <v>153</v>
      </c>
      <c r="AL502" s="134" t="str">
        <f t="shared" si="97"/>
        <v>471.</v>
      </c>
      <c r="AM502" s="186"/>
      <c r="AN502" s="296"/>
      <c r="AO502" s="193"/>
    </row>
    <row r="503" spans="1:41" ht="22.5" hidden="1" customHeight="1" x14ac:dyDescent="0.25">
      <c r="A503" s="68" t="s">
        <v>3655</v>
      </c>
      <c r="B503" s="25">
        <v>930</v>
      </c>
      <c r="C503" s="207" t="s">
        <v>2510</v>
      </c>
      <c r="D503" s="25">
        <v>1973</v>
      </c>
      <c r="E503" s="108" t="s">
        <v>2932</v>
      </c>
      <c r="F503" s="68" t="s">
        <v>2934</v>
      </c>
      <c r="G503" s="25">
        <v>4</v>
      </c>
      <c r="H503" s="25">
        <v>2</v>
      </c>
      <c r="I503" s="139">
        <v>1329.86</v>
      </c>
      <c r="J503" s="137">
        <v>1239.2</v>
      </c>
      <c r="K503" s="139">
        <v>1239.2</v>
      </c>
      <c r="L503" s="25">
        <v>51</v>
      </c>
      <c r="M503" s="146">
        <f t="shared" si="100"/>
        <v>1380740</v>
      </c>
      <c r="N503" s="146"/>
      <c r="O503" s="146"/>
      <c r="P503" s="146"/>
      <c r="Q503" s="137">
        <f t="shared" si="101"/>
        <v>1380740</v>
      </c>
      <c r="R503" s="146">
        <v>1380740</v>
      </c>
      <c r="S503" s="185"/>
      <c r="T503" s="146"/>
      <c r="U503" s="146"/>
      <c r="V503" s="146"/>
      <c r="W503" s="146"/>
      <c r="X503" s="146"/>
      <c r="Y503" s="146"/>
      <c r="Z503" s="146"/>
      <c r="AA503" s="146"/>
      <c r="AB503" s="146"/>
      <c r="AC503" s="146"/>
      <c r="AD503" s="146"/>
      <c r="AE503" s="146"/>
      <c r="AF503" s="146"/>
      <c r="AG503" s="337">
        <v>2025</v>
      </c>
      <c r="AH503" s="126" t="s">
        <v>3050</v>
      </c>
      <c r="AI503" s="126"/>
      <c r="AJ503" s="134">
        <f>MAX(AJ500:AJ502)+1</f>
        <v>472</v>
      </c>
      <c r="AK503" s="35" t="s">
        <v>153</v>
      </c>
      <c r="AL503" s="134" t="str">
        <f t="shared" si="97"/>
        <v>472.</v>
      </c>
      <c r="AM503" s="186"/>
      <c r="AO503" s="193"/>
    </row>
    <row r="504" spans="1:41" ht="22.5" hidden="1" customHeight="1" x14ac:dyDescent="0.25">
      <c r="A504" s="68" t="s">
        <v>3656</v>
      </c>
      <c r="B504" s="25">
        <v>1029</v>
      </c>
      <c r="C504" s="333" t="s">
        <v>2595</v>
      </c>
      <c r="D504" s="25">
        <v>1969</v>
      </c>
      <c r="E504" s="108" t="s">
        <v>2932</v>
      </c>
      <c r="F504" s="68" t="s">
        <v>2934</v>
      </c>
      <c r="G504" s="25">
        <v>5</v>
      </c>
      <c r="H504" s="25">
        <v>2</v>
      </c>
      <c r="I504" s="137">
        <v>1888.32</v>
      </c>
      <c r="J504" s="137">
        <v>1734.32</v>
      </c>
      <c r="K504" s="137">
        <v>1734.32</v>
      </c>
      <c r="L504" s="30">
        <v>63</v>
      </c>
      <c r="M504" s="137">
        <f t="shared" si="100"/>
        <v>600576</v>
      </c>
      <c r="N504" s="137"/>
      <c r="O504" s="137"/>
      <c r="P504" s="137"/>
      <c r="Q504" s="137">
        <f t="shared" si="101"/>
        <v>600576</v>
      </c>
      <c r="R504" s="137">
        <v>600576</v>
      </c>
      <c r="S504" s="30"/>
      <c r="T504" s="137"/>
      <c r="U504" s="137"/>
      <c r="V504" s="137"/>
      <c r="W504" s="137"/>
      <c r="X504" s="137"/>
      <c r="Y504" s="137"/>
      <c r="Z504" s="137"/>
      <c r="AA504" s="137"/>
      <c r="AB504" s="137"/>
      <c r="AC504" s="137"/>
      <c r="AD504" s="137"/>
      <c r="AE504" s="137"/>
      <c r="AF504" s="137"/>
      <c r="AG504" s="187">
        <v>2025</v>
      </c>
      <c r="AH504" s="166" t="s">
        <v>3052</v>
      </c>
      <c r="AI504" s="113"/>
      <c r="AJ504" s="134">
        <f t="shared" si="96"/>
        <v>473</v>
      </c>
      <c r="AK504" s="35" t="s">
        <v>153</v>
      </c>
      <c r="AL504" s="134" t="str">
        <f t="shared" si="97"/>
        <v>473.</v>
      </c>
      <c r="AM504" s="186"/>
      <c r="AN504" s="296"/>
      <c r="AO504" s="193"/>
    </row>
    <row r="505" spans="1:41" ht="22.5" hidden="1" customHeight="1" x14ac:dyDescent="0.25">
      <c r="A505" s="68" t="s">
        <v>3657</v>
      </c>
      <c r="B505" s="25">
        <v>1071</v>
      </c>
      <c r="C505" s="36" t="s">
        <v>2528</v>
      </c>
      <c r="D505" s="25">
        <v>1978</v>
      </c>
      <c r="E505" s="108" t="s">
        <v>2932</v>
      </c>
      <c r="F505" s="68" t="s">
        <v>2933</v>
      </c>
      <c r="G505" s="25">
        <v>2</v>
      </c>
      <c r="H505" s="25">
        <v>2</v>
      </c>
      <c r="I505" s="335">
        <v>824.4</v>
      </c>
      <c r="J505" s="335">
        <v>762.4</v>
      </c>
      <c r="K505" s="335">
        <v>762.4</v>
      </c>
      <c r="L505" s="12">
        <v>30</v>
      </c>
      <c r="M505" s="146">
        <f>R505+T505+V505+X505+Z505+AB505+AE505+AF505</f>
        <v>1866431.4000000001</v>
      </c>
      <c r="N505" s="146"/>
      <c r="O505" s="146"/>
      <c r="P505" s="146"/>
      <c r="Q505" s="137">
        <f>M505</f>
        <v>1866431.4000000001</v>
      </c>
      <c r="R505" s="146"/>
      <c r="S505" s="185"/>
      <c r="T505" s="146"/>
      <c r="U505" s="146">
        <v>526.20000000000005</v>
      </c>
      <c r="V505" s="146">
        <f>U505*3547</f>
        <v>1866431.4000000001</v>
      </c>
      <c r="W505" s="146"/>
      <c r="X505" s="146"/>
      <c r="Y505" s="146"/>
      <c r="Z505" s="146"/>
      <c r="AA505" s="146"/>
      <c r="AB505" s="146"/>
      <c r="AC505" s="146"/>
      <c r="AD505" s="146"/>
      <c r="AE505" s="146"/>
      <c r="AF505" s="146"/>
      <c r="AG505" s="187">
        <v>2025</v>
      </c>
      <c r="AH505" s="166"/>
      <c r="AI505" s="166"/>
      <c r="AJ505" s="134">
        <f t="shared" si="96"/>
        <v>474</v>
      </c>
      <c r="AK505" s="35" t="s">
        <v>153</v>
      </c>
      <c r="AL505" s="134" t="str">
        <f t="shared" si="97"/>
        <v>474.</v>
      </c>
      <c r="AM505" s="186"/>
      <c r="AO505" s="193"/>
    </row>
    <row r="506" spans="1:41" ht="22.5" hidden="1" customHeight="1" x14ac:dyDescent="0.25">
      <c r="A506" s="68"/>
      <c r="B506" s="25"/>
      <c r="C506" s="203" t="s">
        <v>1191</v>
      </c>
      <c r="D506" s="25"/>
      <c r="E506" s="108"/>
      <c r="F506" s="68"/>
      <c r="G506" s="25"/>
      <c r="H506" s="25"/>
      <c r="I506" s="135">
        <f>SUM(I507)</f>
        <v>288.8</v>
      </c>
      <c r="J506" s="135">
        <f t="shared" ref="J506:R506" si="102">SUM(J507)</f>
        <v>268.2</v>
      </c>
      <c r="K506" s="135">
        <f t="shared" si="102"/>
        <v>268.2</v>
      </c>
      <c r="L506" s="103">
        <f t="shared" si="102"/>
        <v>10</v>
      </c>
      <c r="M506" s="135">
        <f t="shared" si="102"/>
        <v>175560</v>
      </c>
      <c r="N506" s="135"/>
      <c r="O506" s="135"/>
      <c r="P506" s="135"/>
      <c r="Q506" s="135">
        <f>M506</f>
        <v>175560</v>
      </c>
      <c r="R506" s="135">
        <f t="shared" si="102"/>
        <v>175560</v>
      </c>
      <c r="S506" s="103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43"/>
      <c r="AH506" s="126"/>
      <c r="AI506" s="126"/>
      <c r="AM506" s="144"/>
      <c r="AN506" s="35"/>
      <c r="AO506" s="193"/>
    </row>
    <row r="507" spans="1:41" ht="22.5" hidden="1" customHeight="1" x14ac:dyDescent="0.25">
      <c r="A507" s="68" t="s">
        <v>3658</v>
      </c>
      <c r="B507" s="25">
        <v>936</v>
      </c>
      <c r="C507" s="207" t="s">
        <v>2555</v>
      </c>
      <c r="D507" s="25">
        <v>1962</v>
      </c>
      <c r="E507" s="108" t="s">
        <v>2932</v>
      </c>
      <c r="F507" s="68" t="s">
        <v>2934</v>
      </c>
      <c r="G507" s="25">
        <v>2</v>
      </c>
      <c r="H507" s="25">
        <v>1</v>
      </c>
      <c r="I507" s="139">
        <v>288.8</v>
      </c>
      <c r="J507" s="137">
        <v>268.2</v>
      </c>
      <c r="K507" s="139">
        <v>268.2</v>
      </c>
      <c r="L507" s="25">
        <v>10</v>
      </c>
      <c r="M507" s="146">
        <f>R507+T507+V507+X507+Z507+AB507+AE507+AF507</f>
        <v>175560</v>
      </c>
      <c r="N507" s="146"/>
      <c r="O507" s="146"/>
      <c r="P507" s="146"/>
      <c r="Q507" s="137">
        <f>M507</f>
        <v>175560</v>
      </c>
      <c r="R507" s="146">
        <v>175560</v>
      </c>
      <c r="S507" s="185"/>
      <c r="T507" s="146"/>
      <c r="U507" s="146"/>
      <c r="V507" s="146"/>
      <c r="W507" s="146"/>
      <c r="X507" s="146"/>
      <c r="Y507" s="146"/>
      <c r="Z507" s="146"/>
      <c r="AA507" s="146"/>
      <c r="AB507" s="146"/>
      <c r="AC507" s="146"/>
      <c r="AD507" s="146"/>
      <c r="AE507" s="137"/>
      <c r="AF507" s="146"/>
      <c r="AG507" s="187">
        <v>2025</v>
      </c>
      <c r="AH507" s="126" t="s">
        <v>3051</v>
      </c>
      <c r="AI507" s="126"/>
      <c r="AJ507" s="134">
        <f t="shared" si="96"/>
        <v>475</v>
      </c>
      <c r="AK507" s="35" t="s">
        <v>153</v>
      </c>
      <c r="AL507" s="134" t="str">
        <f t="shared" si="97"/>
        <v>475.</v>
      </c>
      <c r="AM507" s="186"/>
      <c r="AN507" s="296"/>
      <c r="AO507" s="193"/>
    </row>
    <row r="508" spans="1:41" ht="22.5" hidden="1" customHeight="1" x14ac:dyDescent="0.25">
      <c r="A508" s="68"/>
      <c r="B508" s="25"/>
      <c r="C508" s="203" t="s">
        <v>1192</v>
      </c>
      <c r="D508" s="25"/>
      <c r="E508" s="108"/>
      <c r="F508" s="68"/>
      <c r="G508" s="25"/>
      <c r="H508" s="25"/>
      <c r="I508" s="135">
        <f>SUM(I509:I633)</f>
        <v>235218.80999999991</v>
      </c>
      <c r="J508" s="135">
        <f t="shared" ref="J508:R508" si="103">SUM(J509:J633)</f>
        <v>197591.93999999992</v>
      </c>
      <c r="K508" s="135">
        <f t="shared" si="103"/>
        <v>194352.02999999991</v>
      </c>
      <c r="L508" s="103">
        <f t="shared" si="103"/>
        <v>7823</v>
      </c>
      <c r="M508" s="135">
        <f t="shared" si="103"/>
        <v>240783366.48999995</v>
      </c>
      <c r="N508" s="135"/>
      <c r="O508" s="135"/>
      <c r="P508" s="135"/>
      <c r="Q508" s="135">
        <f>M508</f>
        <v>240783366.48999995</v>
      </c>
      <c r="R508" s="135">
        <f t="shared" si="103"/>
        <v>120281322.74999999</v>
      </c>
      <c r="S508" s="103"/>
      <c r="T508" s="135"/>
      <c r="U508" s="135">
        <f t="shared" ref="U508" si="104">SUM(U509:U633)</f>
        <v>19675.03</v>
      </c>
      <c r="V508" s="135">
        <f t="shared" ref="V508" si="105">SUM(V509:V633)</f>
        <v>86632450.609999985</v>
      </c>
      <c r="W508" s="135">
        <f t="shared" ref="W508" si="106">SUM(W509:W633)</f>
        <v>1886.8000000000002</v>
      </c>
      <c r="X508" s="135">
        <f t="shared" ref="X508" si="107">SUM(X509:X633)</f>
        <v>4177375.2</v>
      </c>
      <c r="Y508" s="135">
        <f t="shared" ref="Y508" si="108">SUM(Y509:Y633)</f>
        <v>10252.65</v>
      </c>
      <c r="Z508" s="135">
        <f t="shared" ref="Z508" si="109">SUM(Z509:Z633)</f>
        <v>25816362.200000003</v>
      </c>
      <c r="AA508" s="135">
        <f t="shared" ref="AA508" si="110">SUM(AA509:AA633)</f>
        <v>1387.2999999999997</v>
      </c>
      <c r="AB508" s="135">
        <f t="shared" ref="AB508" si="111">SUM(AB509:AB633)</f>
        <v>3713802.1</v>
      </c>
      <c r="AC508" s="135"/>
      <c r="AD508" s="135"/>
      <c r="AE508" s="135"/>
      <c r="AF508" s="135">
        <f t="shared" ref="AF508" si="112">SUM(AF509:AF633)</f>
        <v>162053.63</v>
      </c>
      <c r="AG508" s="143"/>
      <c r="AH508" s="126"/>
      <c r="AI508" s="126"/>
      <c r="AM508" s="144"/>
      <c r="AN508" s="35"/>
      <c r="AO508" s="193"/>
    </row>
    <row r="509" spans="1:41" ht="22.5" hidden="1" customHeight="1" x14ac:dyDescent="0.25">
      <c r="A509" s="68" t="s">
        <v>3659</v>
      </c>
      <c r="B509" s="25">
        <v>922</v>
      </c>
      <c r="C509" s="206" t="s">
        <v>2502</v>
      </c>
      <c r="D509" s="25">
        <v>1981</v>
      </c>
      <c r="E509" s="108" t="s">
        <v>2932</v>
      </c>
      <c r="F509" s="68" t="s">
        <v>2933</v>
      </c>
      <c r="G509" s="25">
        <v>2</v>
      </c>
      <c r="H509" s="25">
        <v>3</v>
      </c>
      <c r="I509" s="335">
        <v>959.33</v>
      </c>
      <c r="J509" s="137">
        <v>869.96</v>
      </c>
      <c r="K509" s="137">
        <v>869.96</v>
      </c>
      <c r="L509" s="12">
        <v>47</v>
      </c>
      <c r="M509" s="146">
        <f>R509+T509+V509+X509+Z509+AB509+AE509+AF509</f>
        <v>2121938</v>
      </c>
      <c r="N509" s="146"/>
      <c r="O509" s="146"/>
      <c r="P509" s="146"/>
      <c r="Q509" s="137">
        <f t="shared" ref="Q509:Q571" si="113">M509</f>
        <v>2121938</v>
      </c>
      <c r="R509" s="146">
        <v>369720</v>
      </c>
      <c r="S509" s="185"/>
      <c r="T509" s="146"/>
      <c r="U509" s="146">
        <v>494</v>
      </c>
      <c r="V509" s="146">
        <f>U509*3547</f>
        <v>1752218</v>
      </c>
      <c r="W509" s="146"/>
      <c r="X509" s="146"/>
      <c r="Y509" s="146"/>
      <c r="Z509" s="146"/>
      <c r="AA509" s="146"/>
      <c r="AB509" s="146"/>
      <c r="AC509" s="146"/>
      <c r="AD509" s="146"/>
      <c r="AE509" s="146"/>
      <c r="AF509" s="146"/>
      <c r="AG509" s="187">
        <v>2025</v>
      </c>
      <c r="AH509" s="166" t="s">
        <v>3049</v>
      </c>
      <c r="AI509" s="166"/>
      <c r="AJ509" s="134">
        <f t="shared" si="96"/>
        <v>476</v>
      </c>
      <c r="AK509" s="35" t="s">
        <v>153</v>
      </c>
      <c r="AL509" s="134" t="str">
        <f t="shared" si="97"/>
        <v>476.</v>
      </c>
      <c r="AM509" s="186"/>
      <c r="AN509" s="296"/>
      <c r="AO509" s="193"/>
    </row>
    <row r="510" spans="1:41" ht="22.5" hidden="1" customHeight="1" x14ac:dyDescent="0.25">
      <c r="A510" s="68" t="s">
        <v>3660</v>
      </c>
      <c r="B510" s="25">
        <v>958</v>
      </c>
      <c r="C510" s="36" t="s">
        <v>2504</v>
      </c>
      <c r="D510" s="25">
        <v>1977</v>
      </c>
      <c r="E510" s="108" t="s">
        <v>2932</v>
      </c>
      <c r="F510" s="68" t="s">
        <v>2934</v>
      </c>
      <c r="G510" s="25">
        <v>5</v>
      </c>
      <c r="H510" s="25">
        <v>4</v>
      </c>
      <c r="I510" s="137">
        <v>2888.6</v>
      </c>
      <c r="J510" s="137">
        <v>2612.8000000000002</v>
      </c>
      <c r="K510" s="137">
        <v>2612.8000000000002</v>
      </c>
      <c r="L510" s="30">
        <v>89</v>
      </c>
      <c r="M510" s="146">
        <f t="shared" ref="M510:M572" si="114">R510+T510+V510+X510+Z510+AB510+AE510+AF510</f>
        <v>4096223</v>
      </c>
      <c r="N510" s="146"/>
      <c r="O510" s="146"/>
      <c r="P510" s="146"/>
      <c r="Q510" s="137">
        <f t="shared" si="113"/>
        <v>4096223</v>
      </c>
      <c r="R510" s="146">
        <v>801060</v>
      </c>
      <c r="S510" s="185"/>
      <c r="T510" s="146"/>
      <c r="U510" s="146">
        <v>929</v>
      </c>
      <c r="V510" s="146">
        <f>U510*3547</f>
        <v>3295163</v>
      </c>
      <c r="W510" s="146"/>
      <c r="X510" s="146"/>
      <c r="Y510" s="146"/>
      <c r="Z510" s="146"/>
      <c r="AA510" s="146"/>
      <c r="AB510" s="146"/>
      <c r="AC510" s="135"/>
      <c r="AD510" s="135"/>
      <c r="AE510" s="146"/>
      <c r="AF510" s="146"/>
      <c r="AG510" s="187">
        <v>2025</v>
      </c>
      <c r="AH510" s="166" t="s">
        <v>3049</v>
      </c>
      <c r="AI510" s="166"/>
      <c r="AJ510" s="134">
        <f t="shared" si="96"/>
        <v>477</v>
      </c>
      <c r="AK510" s="35" t="s">
        <v>153</v>
      </c>
      <c r="AL510" s="134" t="str">
        <f t="shared" si="97"/>
        <v>477.</v>
      </c>
      <c r="AM510" s="186"/>
      <c r="AN510" s="296"/>
      <c r="AO510" s="193"/>
    </row>
    <row r="511" spans="1:41" ht="22.5" hidden="1" customHeight="1" x14ac:dyDescent="0.25">
      <c r="A511" s="68" t="s">
        <v>3661</v>
      </c>
      <c r="B511" s="25">
        <v>1034</v>
      </c>
      <c r="C511" s="208" t="s">
        <v>2505</v>
      </c>
      <c r="D511" s="25">
        <v>1974</v>
      </c>
      <c r="E511" s="108" t="s">
        <v>2932</v>
      </c>
      <c r="F511" s="68" t="s">
        <v>2934</v>
      </c>
      <c r="G511" s="25">
        <v>2</v>
      </c>
      <c r="H511" s="25">
        <v>2</v>
      </c>
      <c r="I511" s="335">
        <v>741.3</v>
      </c>
      <c r="J511" s="137">
        <v>733.6</v>
      </c>
      <c r="K511" s="335">
        <v>733.6</v>
      </c>
      <c r="L511" s="12">
        <v>38</v>
      </c>
      <c r="M511" s="146">
        <f t="shared" si="114"/>
        <v>2186671.4000000004</v>
      </c>
      <c r="N511" s="146"/>
      <c r="O511" s="146"/>
      <c r="P511" s="146"/>
      <c r="Q511" s="137">
        <f t="shared" si="113"/>
        <v>2186671.4000000004</v>
      </c>
      <c r="R511" s="146">
        <f>107460.8+1342566.6+736644</f>
        <v>2186671.4000000004</v>
      </c>
      <c r="S511" s="185"/>
      <c r="T511" s="146"/>
      <c r="U511" s="146"/>
      <c r="V511" s="146"/>
      <c r="W511" s="146"/>
      <c r="X511" s="146"/>
      <c r="Y511" s="146"/>
      <c r="Z511" s="146"/>
      <c r="AA511" s="146"/>
      <c r="AB511" s="146"/>
      <c r="AC511" s="146"/>
      <c r="AD511" s="146"/>
      <c r="AE511" s="146"/>
      <c r="AF511" s="146"/>
      <c r="AG511" s="187">
        <v>2025</v>
      </c>
      <c r="AH511" s="166" t="s">
        <v>3062</v>
      </c>
      <c r="AI511" s="166"/>
      <c r="AJ511" s="134">
        <f t="shared" si="96"/>
        <v>478</v>
      </c>
      <c r="AK511" s="35" t="s">
        <v>153</v>
      </c>
      <c r="AL511" s="134" t="str">
        <f t="shared" si="97"/>
        <v>478.</v>
      </c>
      <c r="AM511" s="186"/>
      <c r="AO511" s="193"/>
    </row>
    <row r="512" spans="1:41" ht="22.5" hidden="1" customHeight="1" x14ac:dyDescent="0.25">
      <c r="A512" s="68" t="s">
        <v>3662</v>
      </c>
      <c r="B512" s="25">
        <v>1096</v>
      </c>
      <c r="C512" s="206" t="s">
        <v>2506</v>
      </c>
      <c r="D512" s="25">
        <v>1966</v>
      </c>
      <c r="E512" s="108" t="s">
        <v>2932</v>
      </c>
      <c r="F512" s="68" t="s">
        <v>2933</v>
      </c>
      <c r="G512" s="25">
        <v>5</v>
      </c>
      <c r="H512" s="25">
        <v>3</v>
      </c>
      <c r="I512" s="335">
        <v>2237.39</v>
      </c>
      <c r="J512" s="137">
        <v>2051.14</v>
      </c>
      <c r="K512" s="335">
        <v>2051.14</v>
      </c>
      <c r="L512" s="30">
        <v>90</v>
      </c>
      <c r="M512" s="146">
        <f t="shared" si="114"/>
        <v>1260427</v>
      </c>
      <c r="N512" s="146"/>
      <c r="O512" s="146"/>
      <c r="P512" s="146"/>
      <c r="Q512" s="137">
        <f t="shared" si="113"/>
        <v>1260427</v>
      </c>
      <c r="R512" s="146"/>
      <c r="S512" s="185"/>
      <c r="T512" s="146"/>
      <c r="U512" s="146"/>
      <c r="V512" s="146"/>
      <c r="W512" s="146"/>
      <c r="X512" s="146"/>
      <c r="Y512" s="146">
        <v>887</v>
      </c>
      <c r="Z512" s="146">
        <f>Y512*1421</f>
        <v>1260427</v>
      </c>
      <c r="AA512" s="146"/>
      <c r="AB512" s="146"/>
      <c r="AC512" s="146"/>
      <c r="AD512" s="146"/>
      <c r="AE512" s="146"/>
      <c r="AF512" s="146"/>
      <c r="AG512" s="187">
        <v>2025</v>
      </c>
      <c r="AH512" s="166"/>
      <c r="AI512" s="166"/>
      <c r="AJ512" s="134">
        <f t="shared" si="96"/>
        <v>479</v>
      </c>
      <c r="AK512" s="35" t="s">
        <v>153</v>
      </c>
      <c r="AL512" s="134" t="str">
        <f t="shared" si="97"/>
        <v>479.</v>
      </c>
      <c r="AM512" s="186"/>
      <c r="AN512" s="296"/>
      <c r="AO512" s="193"/>
    </row>
    <row r="513" spans="1:41" ht="22.5" hidden="1" customHeight="1" x14ac:dyDescent="0.25">
      <c r="A513" s="68" t="s">
        <v>3663</v>
      </c>
      <c r="B513" s="25">
        <v>960</v>
      </c>
      <c r="C513" s="36" t="s">
        <v>2507</v>
      </c>
      <c r="D513" s="25">
        <v>1980</v>
      </c>
      <c r="E513" s="108" t="s">
        <v>2932</v>
      </c>
      <c r="F513" s="68" t="s">
        <v>2934</v>
      </c>
      <c r="G513" s="25">
        <v>5</v>
      </c>
      <c r="H513" s="25">
        <v>4</v>
      </c>
      <c r="I513" s="335">
        <v>3748.8</v>
      </c>
      <c r="J513" s="335">
        <v>3479.6</v>
      </c>
      <c r="K513" s="335">
        <v>2647.2</v>
      </c>
      <c r="L513" s="12">
        <v>90</v>
      </c>
      <c r="M513" s="146">
        <f t="shared" si="114"/>
        <v>3296581.8</v>
      </c>
      <c r="N513" s="146"/>
      <c r="O513" s="146"/>
      <c r="P513" s="146"/>
      <c r="Q513" s="137">
        <f t="shared" si="113"/>
        <v>3296581.8</v>
      </c>
      <c r="R513" s="146"/>
      <c r="S513" s="185"/>
      <c r="T513" s="146"/>
      <c r="U513" s="146">
        <v>929.4</v>
      </c>
      <c r="V513" s="146">
        <f>U513*3547</f>
        <v>3296581.8</v>
      </c>
      <c r="W513" s="146"/>
      <c r="X513" s="146"/>
      <c r="Y513" s="146"/>
      <c r="Z513" s="146"/>
      <c r="AA513" s="146"/>
      <c r="AB513" s="146"/>
      <c r="AC513" s="146"/>
      <c r="AD513" s="146"/>
      <c r="AE513" s="146"/>
      <c r="AF513" s="146"/>
      <c r="AG513" s="187">
        <v>2025</v>
      </c>
      <c r="AH513" s="166"/>
      <c r="AI513" s="166"/>
      <c r="AJ513" s="134">
        <f t="shared" si="96"/>
        <v>480</v>
      </c>
      <c r="AK513" s="35" t="s">
        <v>153</v>
      </c>
      <c r="AL513" s="134" t="str">
        <f t="shared" si="97"/>
        <v>480.</v>
      </c>
      <c r="AM513" s="186"/>
      <c r="AN513" s="296"/>
      <c r="AO513" s="193"/>
    </row>
    <row r="514" spans="1:41" ht="22.5" hidden="1" customHeight="1" x14ac:dyDescent="0.25">
      <c r="A514" s="68" t="s">
        <v>3664</v>
      </c>
      <c r="B514" s="25">
        <v>916</v>
      </c>
      <c r="C514" s="36" t="s">
        <v>2508</v>
      </c>
      <c r="D514" s="25">
        <v>1982</v>
      </c>
      <c r="E514" s="108" t="s">
        <v>2932</v>
      </c>
      <c r="F514" s="68" t="s">
        <v>2934</v>
      </c>
      <c r="G514" s="25">
        <v>2</v>
      </c>
      <c r="H514" s="25">
        <v>3</v>
      </c>
      <c r="I514" s="335">
        <v>851.66</v>
      </c>
      <c r="J514" s="335">
        <v>768.25</v>
      </c>
      <c r="K514" s="335">
        <v>768.25</v>
      </c>
      <c r="L514" s="12">
        <v>25</v>
      </c>
      <c r="M514" s="146">
        <f t="shared" si="114"/>
        <v>2411960</v>
      </c>
      <c r="N514" s="146"/>
      <c r="O514" s="146"/>
      <c r="P514" s="146"/>
      <c r="Q514" s="137">
        <f t="shared" si="113"/>
        <v>2411960</v>
      </c>
      <c r="R514" s="146"/>
      <c r="S514" s="185"/>
      <c r="T514" s="146"/>
      <c r="U514" s="146">
        <v>680</v>
      </c>
      <c r="V514" s="146">
        <f>U514*3547</f>
        <v>2411960</v>
      </c>
      <c r="W514" s="146"/>
      <c r="X514" s="146"/>
      <c r="Y514" s="146"/>
      <c r="Z514" s="146"/>
      <c r="AA514" s="146"/>
      <c r="AB514" s="146"/>
      <c r="AC514" s="146"/>
      <c r="AD514" s="146"/>
      <c r="AE514" s="146"/>
      <c r="AF514" s="146"/>
      <c r="AG514" s="187">
        <v>2025</v>
      </c>
      <c r="AH514" s="166"/>
      <c r="AI514" s="166"/>
      <c r="AJ514" s="134">
        <f t="shared" si="96"/>
        <v>481</v>
      </c>
      <c r="AK514" s="35" t="s">
        <v>153</v>
      </c>
      <c r="AL514" s="134" t="str">
        <f t="shared" si="97"/>
        <v>481.</v>
      </c>
      <c r="AM514" s="186"/>
      <c r="AN514" s="296"/>
      <c r="AO514" s="193"/>
    </row>
    <row r="515" spans="1:41" ht="22.5" hidden="1" customHeight="1" x14ac:dyDescent="0.25">
      <c r="A515" s="68" t="s">
        <v>3665</v>
      </c>
      <c r="B515" s="25">
        <v>931</v>
      </c>
      <c r="C515" s="36" t="s">
        <v>2511</v>
      </c>
      <c r="D515" s="25">
        <v>1979</v>
      </c>
      <c r="E515" s="108" t="s">
        <v>2932</v>
      </c>
      <c r="F515" s="68" t="s">
        <v>2934</v>
      </c>
      <c r="G515" s="25">
        <v>3</v>
      </c>
      <c r="H515" s="25">
        <v>3</v>
      </c>
      <c r="I515" s="335">
        <v>1458.56</v>
      </c>
      <c r="J515" s="335">
        <v>1297.5</v>
      </c>
      <c r="K515" s="335">
        <v>1297.5</v>
      </c>
      <c r="L515" s="12">
        <v>58</v>
      </c>
      <c r="M515" s="146">
        <f t="shared" si="114"/>
        <v>5434381.5</v>
      </c>
      <c r="N515" s="146"/>
      <c r="O515" s="146"/>
      <c r="P515" s="146"/>
      <c r="Q515" s="137">
        <f t="shared" si="113"/>
        <v>5434381.5</v>
      </c>
      <c r="R515" s="146">
        <v>345072</v>
      </c>
      <c r="S515" s="185"/>
      <c r="T515" s="146"/>
      <c r="U515" s="146">
        <v>676.5</v>
      </c>
      <c r="V515" s="146">
        <f>U515*7523</f>
        <v>5089309.5</v>
      </c>
      <c r="W515" s="146"/>
      <c r="X515" s="146"/>
      <c r="Y515" s="146"/>
      <c r="Z515" s="146"/>
      <c r="AA515" s="146"/>
      <c r="AB515" s="146"/>
      <c r="AC515" s="146"/>
      <c r="AD515" s="146"/>
      <c r="AE515" s="146"/>
      <c r="AF515" s="146"/>
      <c r="AG515" s="187">
        <v>2025</v>
      </c>
      <c r="AH515" s="166" t="s">
        <v>3049</v>
      </c>
      <c r="AI515" s="166"/>
      <c r="AJ515" s="134">
        <f t="shared" si="96"/>
        <v>482</v>
      </c>
      <c r="AK515" s="35" t="s">
        <v>153</v>
      </c>
      <c r="AL515" s="134" t="str">
        <f t="shared" si="97"/>
        <v>482.</v>
      </c>
      <c r="AM515" s="186"/>
      <c r="AN515" s="296"/>
      <c r="AO515" s="193"/>
    </row>
    <row r="516" spans="1:41" ht="22.5" hidden="1" customHeight="1" x14ac:dyDescent="0.25">
      <c r="A516" s="68" t="s">
        <v>3666</v>
      </c>
      <c r="B516" s="25">
        <v>979</v>
      </c>
      <c r="C516" s="36" t="s">
        <v>2858</v>
      </c>
      <c r="D516" s="25">
        <v>1981</v>
      </c>
      <c r="E516" s="108" t="s">
        <v>2932</v>
      </c>
      <c r="F516" s="68" t="s">
        <v>2934</v>
      </c>
      <c r="G516" s="25">
        <v>2</v>
      </c>
      <c r="H516" s="25">
        <v>2</v>
      </c>
      <c r="I516" s="335">
        <v>617.20000000000005</v>
      </c>
      <c r="J516" s="335">
        <v>562.70000000000005</v>
      </c>
      <c r="K516" s="335">
        <v>562.70000000000005</v>
      </c>
      <c r="L516" s="12">
        <v>26</v>
      </c>
      <c r="M516" s="146">
        <f t="shared" si="114"/>
        <v>4032328</v>
      </c>
      <c r="N516" s="146"/>
      <c r="O516" s="146"/>
      <c r="P516" s="146"/>
      <c r="Q516" s="137">
        <f t="shared" si="113"/>
        <v>4032328</v>
      </c>
      <c r="R516" s="146"/>
      <c r="S516" s="185"/>
      <c r="T516" s="146"/>
      <c r="U516" s="146">
        <v>536</v>
      </c>
      <c r="V516" s="146">
        <f>U516*7523</f>
        <v>4032328</v>
      </c>
      <c r="W516" s="146"/>
      <c r="X516" s="146"/>
      <c r="Y516" s="146"/>
      <c r="Z516" s="146"/>
      <c r="AA516" s="146"/>
      <c r="AB516" s="146"/>
      <c r="AC516" s="135"/>
      <c r="AD516" s="135"/>
      <c r="AE516" s="146"/>
      <c r="AF516" s="146"/>
      <c r="AG516" s="187">
        <v>2025</v>
      </c>
      <c r="AH516" s="166"/>
      <c r="AI516" s="166"/>
      <c r="AJ516" s="134">
        <f t="shared" si="96"/>
        <v>483</v>
      </c>
      <c r="AK516" s="35" t="s">
        <v>153</v>
      </c>
      <c r="AL516" s="134" t="str">
        <f t="shared" si="97"/>
        <v>483.</v>
      </c>
      <c r="AM516" s="186"/>
      <c r="AN516" s="296"/>
      <c r="AO516" s="193"/>
    </row>
    <row r="517" spans="1:41" ht="22.5" hidden="1" customHeight="1" x14ac:dyDescent="0.25">
      <c r="A517" s="68" t="s">
        <v>3667</v>
      </c>
      <c r="B517" s="25">
        <v>954</v>
      </c>
      <c r="C517" s="333" t="s">
        <v>2516</v>
      </c>
      <c r="D517" s="25">
        <v>1986</v>
      </c>
      <c r="E517" s="108" t="s">
        <v>2932</v>
      </c>
      <c r="F517" s="68" t="s">
        <v>2933</v>
      </c>
      <c r="G517" s="25">
        <v>5</v>
      </c>
      <c r="H517" s="25">
        <v>5</v>
      </c>
      <c r="I517" s="137">
        <v>12272.4</v>
      </c>
      <c r="J517" s="137">
        <v>8004</v>
      </c>
      <c r="K517" s="137">
        <v>8004</v>
      </c>
      <c r="L517" s="30">
        <v>186</v>
      </c>
      <c r="M517" s="137">
        <f t="shared" si="114"/>
        <v>13770870</v>
      </c>
      <c r="N517" s="137"/>
      <c r="O517" s="137"/>
      <c r="P517" s="137"/>
      <c r="Q517" s="137">
        <f t="shared" si="113"/>
        <v>13770870</v>
      </c>
      <c r="R517" s="137">
        <f>7882420+5888450</f>
        <v>13770870</v>
      </c>
      <c r="S517" s="30"/>
      <c r="T517" s="137"/>
      <c r="U517" s="137"/>
      <c r="V517" s="137"/>
      <c r="W517" s="137"/>
      <c r="X517" s="137"/>
      <c r="Y517" s="137"/>
      <c r="Z517" s="137"/>
      <c r="AA517" s="137"/>
      <c r="AB517" s="137"/>
      <c r="AC517" s="137"/>
      <c r="AD517" s="137"/>
      <c r="AE517" s="137"/>
      <c r="AF517" s="137"/>
      <c r="AG517" s="187">
        <v>2025</v>
      </c>
      <c r="AH517" s="166" t="s">
        <v>3073</v>
      </c>
      <c r="AI517" s="166"/>
      <c r="AJ517" s="134">
        <f t="shared" si="96"/>
        <v>484</v>
      </c>
      <c r="AK517" s="35" t="s">
        <v>153</v>
      </c>
      <c r="AL517" s="134" t="str">
        <f t="shared" si="97"/>
        <v>484.</v>
      </c>
      <c r="AM517" s="186"/>
      <c r="AN517" s="296"/>
      <c r="AO517" s="193"/>
    </row>
    <row r="518" spans="1:41" ht="22.5" hidden="1" customHeight="1" x14ac:dyDescent="0.25">
      <c r="A518" s="68" t="s">
        <v>3668</v>
      </c>
      <c r="B518" s="25">
        <v>989</v>
      </c>
      <c r="C518" s="36" t="s">
        <v>2860</v>
      </c>
      <c r="D518" s="25">
        <v>1982</v>
      </c>
      <c r="E518" s="108" t="s">
        <v>2932</v>
      </c>
      <c r="F518" s="68" t="s">
        <v>2934</v>
      </c>
      <c r="G518" s="25">
        <v>2</v>
      </c>
      <c r="H518" s="25">
        <v>3</v>
      </c>
      <c r="I518" s="335">
        <v>881.5</v>
      </c>
      <c r="J518" s="335">
        <v>796.25</v>
      </c>
      <c r="K518" s="335">
        <v>796.25</v>
      </c>
      <c r="L518" s="12">
        <v>29</v>
      </c>
      <c r="M518" s="146">
        <f t="shared" si="114"/>
        <v>2238157</v>
      </c>
      <c r="N518" s="146"/>
      <c r="O518" s="146"/>
      <c r="P518" s="146"/>
      <c r="Q518" s="137">
        <f t="shared" si="113"/>
        <v>2238157</v>
      </c>
      <c r="R518" s="146"/>
      <c r="S518" s="185"/>
      <c r="T518" s="146"/>
      <c r="U518" s="146">
        <v>631</v>
      </c>
      <c r="V518" s="146">
        <f>U518*3547</f>
        <v>2238157</v>
      </c>
      <c r="W518" s="146"/>
      <c r="X518" s="146"/>
      <c r="Y518" s="146"/>
      <c r="Z518" s="146"/>
      <c r="AA518" s="146"/>
      <c r="AB518" s="146"/>
      <c r="AC518" s="146"/>
      <c r="AD518" s="146"/>
      <c r="AE518" s="146"/>
      <c r="AF518" s="146"/>
      <c r="AG518" s="187">
        <v>2025</v>
      </c>
      <c r="AH518" s="166"/>
      <c r="AI518" s="166"/>
      <c r="AJ518" s="134">
        <f t="shared" si="96"/>
        <v>485</v>
      </c>
      <c r="AK518" s="35" t="s">
        <v>153</v>
      </c>
      <c r="AL518" s="134" t="str">
        <f t="shared" si="97"/>
        <v>485.</v>
      </c>
      <c r="AM518" s="186"/>
      <c r="AO518" s="193"/>
    </row>
    <row r="519" spans="1:41" ht="22.5" hidden="1" customHeight="1" x14ac:dyDescent="0.25">
      <c r="A519" s="68" t="s">
        <v>3669</v>
      </c>
      <c r="B519" s="25">
        <v>1004</v>
      </c>
      <c r="C519" s="206" t="s">
        <v>2518</v>
      </c>
      <c r="D519" s="25">
        <v>1963</v>
      </c>
      <c r="E519" s="108" t="s">
        <v>2932</v>
      </c>
      <c r="F519" s="68" t="s">
        <v>2934</v>
      </c>
      <c r="G519" s="25">
        <v>5</v>
      </c>
      <c r="H519" s="25">
        <v>3</v>
      </c>
      <c r="I519" s="335">
        <v>2449.4</v>
      </c>
      <c r="J519" s="137">
        <v>2245.8000000000002</v>
      </c>
      <c r="K519" s="335">
        <v>2245.8000000000002</v>
      </c>
      <c r="L519" s="12">
        <v>87</v>
      </c>
      <c r="M519" s="146">
        <f t="shared" si="114"/>
        <v>1579930.8</v>
      </c>
      <c r="N519" s="146"/>
      <c r="O519" s="146"/>
      <c r="P519" s="146"/>
      <c r="Q519" s="137">
        <f t="shared" si="113"/>
        <v>1579930.8</v>
      </c>
      <c r="R519" s="146">
        <v>1082445</v>
      </c>
      <c r="S519" s="185"/>
      <c r="T519" s="146"/>
      <c r="U519" s="146"/>
      <c r="V519" s="146"/>
      <c r="W519" s="146">
        <v>224.7</v>
      </c>
      <c r="X519" s="146">
        <f>W519*2214</f>
        <v>497485.8</v>
      </c>
      <c r="Y519" s="146"/>
      <c r="Z519" s="146"/>
      <c r="AA519" s="146"/>
      <c r="AB519" s="146"/>
      <c r="AC519" s="146"/>
      <c r="AD519" s="146"/>
      <c r="AE519" s="146"/>
      <c r="AF519" s="146"/>
      <c r="AG519" s="187">
        <v>2025</v>
      </c>
      <c r="AH519" s="166" t="s">
        <v>3053</v>
      </c>
      <c r="AI519" s="166"/>
      <c r="AJ519" s="134">
        <f t="shared" si="96"/>
        <v>486</v>
      </c>
      <c r="AK519" s="35" t="s">
        <v>153</v>
      </c>
      <c r="AL519" s="134" t="str">
        <f t="shared" si="97"/>
        <v>486.</v>
      </c>
      <c r="AM519" s="186"/>
      <c r="AN519" s="296"/>
      <c r="AO519" s="193"/>
    </row>
    <row r="520" spans="1:41" ht="22.5" hidden="1" customHeight="1" x14ac:dyDescent="0.25">
      <c r="A520" s="68" t="s">
        <v>3670</v>
      </c>
      <c r="B520" s="25">
        <v>1028</v>
      </c>
      <c r="C520" s="206" t="s">
        <v>2520</v>
      </c>
      <c r="D520" s="25">
        <v>1968</v>
      </c>
      <c r="E520" s="108" t="s">
        <v>2932</v>
      </c>
      <c r="F520" s="68" t="s">
        <v>2934</v>
      </c>
      <c r="G520" s="25">
        <v>5</v>
      </c>
      <c r="H520" s="25">
        <v>2</v>
      </c>
      <c r="I520" s="335">
        <v>1936.8</v>
      </c>
      <c r="J520" s="137">
        <v>1787.7</v>
      </c>
      <c r="K520" s="335">
        <v>1787.8</v>
      </c>
      <c r="L520" s="12">
        <v>64</v>
      </c>
      <c r="M520" s="146">
        <f t="shared" si="114"/>
        <v>896005.79999999993</v>
      </c>
      <c r="N520" s="146"/>
      <c r="O520" s="146"/>
      <c r="P520" s="146"/>
      <c r="Q520" s="137">
        <f t="shared" si="113"/>
        <v>896005.79999999993</v>
      </c>
      <c r="R520" s="146"/>
      <c r="S520" s="185"/>
      <c r="T520" s="146"/>
      <c r="U520" s="146"/>
      <c r="V520" s="146"/>
      <c r="W520" s="146">
        <v>404.7</v>
      </c>
      <c r="X520" s="146">
        <f>W520*2214</f>
        <v>896005.79999999993</v>
      </c>
      <c r="Y520" s="146"/>
      <c r="Z520" s="146"/>
      <c r="AA520" s="146"/>
      <c r="AB520" s="146"/>
      <c r="AC520" s="146"/>
      <c r="AD520" s="146"/>
      <c r="AE520" s="146"/>
      <c r="AF520" s="146"/>
      <c r="AG520" s="187">
        <v>2025</v>
      </c>
      <c r="AH520" s="166"/>
      <c r="AI520" s="166"/>
      <c r="AJ520" s="134">
        <f t="shared" si="96"/>
        <v>487</v>
      </c>
      <c r="AK520" s="35" t="s">
        <v>153</v>
      </c>
      <c r="AL520" s="134" t="str">
        <f t="shared" si="97"/>
        <v>487.</v>
      </c>
      <c r="AM520" s="186"/>
      <c r="AN520" s="296"/>
      <c r="AO520" s="193"/>
    </row>
    <row r="521" spans="1:41" ht="22.5" hidden="1" customHeight="1" x14ac:dyDescent="0.25">
      <c r="A521" s="68" t="s">
        <v>3671</v>
      </c>
      <c r="B521" s="25">
        <v>1042</v>
      </c>
      <c r="C521" s="36" t="s">
        <v>2521</v>
      </c>
      <c r="D521" s="25">
        <v>1981</v>
      </c>
      <c r="E521" s="108" t="s">
        <v>2932</v>
      </c>
      <c r="F521" s="68" t="s">
        <v>2934</v>
      </c>
      <c r="G521" s="25">
        <v>3</v>
      </c>
      <c r="H521" s="25">
        <v>3</v>
      </c>
      <c r="I521" s="335">
        <v>1416.52</v>
      </c>
      <c r="J521" s="335">
        <v>1266.1199999999999</v>
      </c>
      <c r="K521" s="335">
        <v>1266.1199999999999</v>
      </c>
      <c r="L521" s="12">
        <v>60</v>
      </c>
      <c r="M521" s="146">
        <f t="shared" si="114"/>
        <v>2011149</v>
      </c>
      <c r="N521" s="146"/>
      <c r="O521" s="146"/>
      <c r="P521" s="146"/>
      <c r="Q521" s="137">
        <f t="shared" si="113"/>
        <v>2011149</v>
      </c>
      <c r="R521" s="146"/>
      <c r="S521" s="185"/>
      <c r="T521" s="146"/>
      <c r="U521" s="146">
        <v>567</v>
      </c>
      <c r="V521" s="146">
        <f>U521*3547</f>
        <v>2011149</v>
      </c>
      <c r="W521" s="146"/>
      <c r="X521" s="146"/>
      <c r="Y521" s="146"/>
      <c r="Z521" s="146"/>
      <c r="AA521" s="146"/>
      <c r="AB521" s="146"/>
      <c r="AC521" s="146"/>
      <c r="AD521" s="146"/>
      <c r="AE521" s="146"/>
      <c r="AF521" s="146"/>
      <c r="AG521" s="187">
        <v>2025</v>
      </c>
      <c r="AH521" s="166"/>
      <c r="AI521" s="166"/>
      <c r="AJ521" s="134">
        <f t="shared" si="96"/>
        <v>488</v>
      </c>
      <c r="AK521" s="35" t="s">
        <v>153</v>
      </c>
      <c r="AL521" s="134" t="str">
        <f t="shared" si="97"/>
        <v>488.</v>
      </c>
      <c r="AM521" s="186"/>
      <c r="AO521" s="193"/>
    </row>
    <row r="522" spans="1:41" ht="22.5" hidden="1" customHeight="1" x14ac:dyDescent="0.25">
      <c r="A522" s="68" t="s">
        <v>3672</v>
      </c>
      <c r="B522" s="25">
        <v>1047</v>
      </c>
      <c r="C522" s="206" t="s">
        <v>2522</v>
      </c>
      <c r="D522" s="25">
        <v>1974</v>
      </c>
      <c r="E522" s="108" t="s">
        <v>2932</v>
      </c>
      <c r="F522" s="68" t="s">
        <v>2934</v>
      </c>
      <c r="G522" s="25">
        <v>2</v>
      </c>
      <c r="H522" s="25">
        <v>2</v>
      </c>
      <c r="I522" s="137">
        <v>573.5</v>
      </c>
      <c r="J522" s="137">
        <v>518.5</v>
      </c>
      <c r="K522" s="137">
        <v>518.5</v>
      </c>
      <c r="L522" s="30">
        <v>17</v>
      </c>
      <c r="M522" s="146">
        <f t="shared" si="114"/>
        <v>1998364.3</v>
      </c>
      <c r="N522" s="146"/>
      <c r="O522" s="146"/>
      <c r="P522" s="146"/>
      <c r="Q522" s="137">
        <f t="shared" si="113"/>
        <v>1998364.3</v>
      </c>
      <c r="R522" s="146">
        <f>108889.8+1171598.5+717876</f>
        <v>1998364.3</v>
      </c>
      <c r="S522" s="185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  <c r="AE522" s="146"/>
      <c r="AF522" s="146"/>
      <c r="AG522" s="187">
        <v>2025</v>
      </c>
      <c r="AH522" s="166" t="s">
        <v>3062</v>
      </c>
      <c r="AI522" s="166"/>
      <c r="AJ522" s="134">
        <f t="shared" si="96"/>
        <v>489</v>
      </c>
      <c r="AK522" s="35" t="s">
        <v>153</v>
      </c>
      <c r="AL522" s="134" t="str">
        <f t="shared" si="97"/>
        <v>489.</v>
      </c>
      <c r="AM522" s="186"/>
      <c r="AN522" s="296"/>
      <c r="AO522" s="193"/>
    </row>
    <row r="523" spans="1:41" ht="22.5" hidden="1" customHeight="1" x14ac:dyDescent="0.25">
      <c r="A523" s="68" t="s">
        <v>3673</v>
      </c>
      <c r="B523" s="25">
        <v>1044</v>
      </c>
      <c r="C523" s="206" t="s">
        <v>2523</v>
      </c>
      <c r="D523" s="25">
        <v>1979</v>
      </c>
      <c r="E523" s="108" t="s">
        <v>2932</v>
      </c>
      <c r="F523" s="68" t="s">
        <v>2933</v>
      </c>
      <c r="G523" s="25">
        <v>3</v>
      </c>
      <c r="H523" s="25">
        <v>2</v>
      </c>
      <c r="I523" s="335">
        <v>1327.6</v>
      </c>
      <c r="J523" s="137">
        <v>1186.9000000000001</v>
      </c>
      <c r="K523" s="335">
        <v>1186.9000000000001</v>
      </c>
      <c r="L523" s="12">
        <v>40</v>
      </c>
      <c r="M523" s="146">
        <f t="shared" si="114"/>
        <v>1971236.2</v>
      </c>
      <c r="N523" s="146"/>
      <c r="O523" s="146"/>
      <c r="P523" s="146"/>
      <c r="Q523" s="137">
        <f t="shared" si="113"/>
        <v>1971236.2</v>
      </c>
      <c r="R523" s="146">
        <f>1433533+537703.2</f>
        <v>1971236.2</v>
      </c>
      <c r="S523" s="185"/>
      <c r="T523" s="146"/>
      <c r="U523" s="146"/>
      <c r="V523" s="146"/>
      <c r="W523" s="146"/>
      <c r="X523" s="146"/>
      <c r="Y523" s="146"/>
      <c r="Z523" s="146"/>
      <c r="AA523" s="146"/>
      <c r="AB523" s="146"/>
      <c r="AC523" s="146"/>
      <c r="AD523" s="146"/>
      <c r="AE523" s="146"/>
      <c r="AF523" s="146"/>
      <c r="AG523" s="187">
        <v>2025</v>
      </c>
      <c r="AH523" s="166" t="s">
        <v>3058</v>
      </c>
      <c r="AI523" s="166"/>
      <c r="AJ523" s="134">
        <f t="shared" si="96"/>
        <v>490</v>
      </c>
      <c r="AK523" s="35" t="s">
        <v>153</v>
      </c>
      <c r="AL523" s="134" t="str">
        <f t="shared" si="97"/>
        <v>490.</v>
      </c>
      <c r="AM523" s="186"/>
      <c r="AN523" s="296"/>
      <c r="AO523" s="193"/>
    </row>
    <row r="524" spans="1:41" ht="22.5" hidden="1" customHeight="1" x14ac:dyDescent="0.25">
      <c r="A524" s="68" t="s">
        <v>3674</v>
      </c>
      <c r="B524" s="25">
        <v>1061</v>
      </c>
      <c r="C524" s="36" t="s">
        <v>2525</v>
      </c>
      <c r="D524" s="25">
        <v>1981</v>
      </c>
      <c r="E524" s="108" t="s">
        <v>2932</v>
      </c>
      <c r="F524" s="68" t="s">
        <v>2934</v>
      </c>
      <c r="G524" s="25">
        <v>5</v>
      </c>
      <c r="H524" s="25">
        <v>8</v>
      </c>
      <c r="I524" s="335">
        <v>6788.83</v>
      </c>
      <c r="J524" s="335">
        <v>6042.59</v>
      </c>
      <c r="K524" s="335">
        <v>5363.39</v>
      </c>
      <c r="L524" s="12">
        <v>197</v>
      </c>
      <c r="M524" s="146">
        <f t="shared" si="114"/>
        <v>13287592</v>
      </c>
      <c r="N524" s="146"/>
      <c r="O524" s="146"/>
      <c r="P524" s="146"/>
      <c r="Q524" s="137">
        <f t="shared" si="113"/>
        <v>13287592</v>
      </c>
      <c r="R524" s="146">
        <v>13287592</v>
      </c>
      <c r="S524" s="185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  <c r="AE524" s="146"/>
      <c r="AF524" s="146"/>
      <c r="AG524" s="187">
        <v>2025</v>
      </c>
      <c r="AH524" s="166" t="s">
        <v>3050</v>
      </c>
      <c r="AI524" s="166"/>
      <c r="AJ524" s="134">
        <f t="shared" si="96"/>
        <v>491</v>
      </c>
      <c r="AK524" s="35" t="s">
        <v>153</v>
      </c>
      <c r="AL524" s="134" t="str">
        <f t="shared" si="97"/>
        <v>491.</v>
      </c>
      <c r="AM524" s="186"/>
      <c r="AN524" s="296"/>
      <c r="AO524" s="193"/>
    </row>
    <row r="525" spans="1:41" ht="22.5" hidden="1" customHeight="1" x14ac:dyDescent="0.25">
      <c r="A525" s="68" t="s">
        <v>3675</v>
      </c>
      <c r="B525" s="25">
        <v>1066</v>
      </c>
      <c r="C525" s="206" t="s">
        <v>2526</v>
      </c>
      <c r="D525" s="25">
        <v>1975</v>
      </c>
      <c r="E525" s="108" t="s">
        <v>2932</v>
      </c>
      <c r="F525" s="68" t="s">
        <v>2934</v>
      </c>
      <c r="G525" s="25">
        <v>2</v>
      </c>
      <c r="H525" s="25">
        <v>2</v>
      </c>
      <c r="I525" s="335">
        <v>785.8</v>
      </c>
      <c r="J525" s="137">
        <v>728.6</v>
      </c>
      <c r="K525" s="335">
        <v>728.6</v>
      </c>
      <c r="L525" s="12">
        <v>25</v>
      </c>
      <c r="M525" s="146">
        <f t="shared" si="114"/>
        <v>2464537.2000000002</v>
      </c>
      <c r="N525" s="146"/>
      <c r="O525" s="146"/>
      <c r="P525" s="146"/>
      <c r="Q525" s="137">
        <f t="shared" si="113"/>
        <v>2464537.2000000002</v>
      </c>
      <c r="R525" s="146">
        <f>727260+1259722.2+477555</f>
        <v>2464537.2000000002</v>
      </c>
      <c r="S525" s="185"/>
      <c r="T525" s="146"/>
      <c r="U525" s="146"/>
      <c r="V525" s="146"/>
      <c r="W525" s="146"/>
      <c r="X525" s="146"/>
      <c r="Y525" s="146"/>
      <c r="Z525" s="146"/>
      <c r="AA525" s="146"/>
      <c r="AB525" s="146"/>
      <c r="AC525" s="146"/>
      <c r="AD525" s="146"/>
      <c r="AE525" s="146"/>
      <c r="AF525" s="146"/>
      <c r="AG525" s="187">
        <v>2025</v>
      </c>
      <c r="AH525" s="166" t="s">
        <v>3166</v>
      </c>
      <c r="AI525" s="166"/>
      <c r="AJ525" s="134">
        <f t="shared" si="96"/>
        <v>492</v>
      </c>
      <c r="AK525" s="35" t="s">
        <v>153</v>
      </c>
      <c r="AL525" s="134" t="str">
        <f t="shared" si="97"/>
        <v>492.</v>
      </c>
      <c r="AM525" s="186"/>
      <c r="AN525" s="296"/>
      <c r="AO525" s="193"/>
    </row>
    <row r="526" spans="1:41" ht="22.5" hidden="1" customHeight="1" x14ac:dyDescent="0.25">
      <c r="A526" s="68" t="s">
        <v>3676</v>
      </c>
      <c r="B526" s="25">
        <v>1107</v>
      </c>
      <c r="C526" s="206" t="s">
        <v>2534</v>
      </c>
      <c r="D526" s="25">
        <v>1964</v>
      </c>
      <c r="E526" s="108" t="s">
        <v>2932</v>
      </c>
      <c r="F526" s="68" t="s">
        <v>2934</v>
      </c>
      <c r="G526" s="25">
        <v>2</v>
      </c>
      <c r="H526" s="25">
        <v>2</v>
      </c>
      <c r="I526" s="335">
        <v>545.70000000000005</v>
      </c>
      <c r="J526" s="137">
        <v>480.3</v>
      </c>
      <c r="K526" s="335">
        <v>480.3</v>
      </c>
      <c r="L526" s="12">
        <v>16</v>
      </c>
      <c r="M526" s="146">
        <f t="shared" si="114"/>
        <v>149912</v>
      </c>
      <c r="N526" s="146"/>
      <c r="O526" s="146"/>
      <c r="P526" s="146"/>
      <c r="Q526" s="137">
        <f t="shared" si="113"/>
        <v>149912</v>
      </c>
      <c r="R526" s="146"/>
      <c r="S526" s="185"/>
      <c r="T526" s="146"/>
      <c r="U526" s="146"/>
      <c r="V526" s="146"/>
      <c r="W526" s="146"/>
      <c r="X526" s="146"/>
      <c r="Y526" s="146"/>
      <c r="Z526" s="146"/>
      <c r="AA526" s="146">
        <v>56</v>
      </c>
      <c r="AB526" s="146">
        <f>AA526*2677</f>
        <v>149912</v>
      </c>
      <c r="AC526" s="146"/>
      <c r="AD526" s="146"/>
      <c r="AE526" s="137"/>
      <c r="AF526" s="146"/>
      <c r="AG526" s="187">
        <v>2025</v>
      </c>
      <c r="AH526" s="166"/>
      <c r="AI526" s="166"/>
      <c r="AJ526" s="134">
        <f t="shared" si="96"/>
        <v>493</v>
      </c>
      <c r="AK526" s="35" t="s">
        <v>153</v>
      </c>
      <c r="AL526" s="134" t="str">
        <f t="shared" si="97"/>
        <v>493.</v>
      </c>
      <c r="AM526" s="186"/>
      <c r="AN526" s="296"/>
      <c r="AO526" s="193"/>
    </row>
    <row r="527" spans="1:41" ht="22.5" hidden="1" customHeight="1" x14ac:dyDescent="0.25">
      <c r="A527" s="68" t="s">
        <v>3677</v>
      </c>
      <c r="B527" s="25">
        <v>1115</v>
      </c>
      <c r="C527" s="36" t="s">
        <v>2546</v>
      </c>
      <c r="D527" s="25">
        <v>1979</v>
      </c>
      <c r="E527" s="108" t="s">
        <v>2932</v>
      </c>
      <c r="F527" s="68" t="s">
        <v>2933</v>
      </c>
      <c r="G527" s="25">
        <v>5</v>
      </c>
      <c r="H527" s="25">
        <v>4</v>
      </c>
      <c r="I527" s="335">
        <v>3655.25</v>
      </c>
      <c r="J527" s="335">
        <v>3347.68</v>
      </c>
      <c r="K527" s="335">
        <v>3347.68</v>
      </c>
      <c r="L527" s="12">
        <v>159</v>
      </c>
      <c r="M527" s="146">
        <f t="shared" si="114"/>
        <v>2974265.9099999997</v>
      </c>
      <c r="N527" s="146"/>
      <c r="O527" s="146"/>
      <c r="P527" s="146"/>
      <c r="Q527" s="137">
        <f t="shared" si="113"/>
        <v>2974265.9099999997</v>
      </c>
      <c r="R527" s="146"/>
      <c r="S527" s="185"/>
      <c r="T527" s="146"/>
      <c r="U527" s="146">
        <v>838.53</v>
      </c>
      <c r="V527" s="146">
        <f>U527*3547</f>
        <v>2974265.9099999997</v>
      </c>
      <c r="W527" s="146"/>
      <c r="X527" s="146"/>
      <c r="Y527" s="146"/>
      <c r="Z527" s="146"/>
      <c r="AA527" s="146"/>
      <c r="AB527" s="146"/>
      <c r="AC527" s="146"/>
      <c r="AD527" s="146"/>
      <c r="AE527" s="146"/>
      <c r="AF527" s="146"/>
      <c r="AG527" s="187">
        <v>2025</v>
      </c>
      <c r="AH527" s="166"/>
      <c r="AI527" s="166"/>
      <c r="AJ527" s="134">
        <f t="shared" si="96"/>
        <v>494</v>
      </c>
      <c r="AK527" s="35" t="s">
        <v>153</v>
      </c>
      <c r="AL527" s="134" t="str">
        <f t="shared" si="97"/>
        <v>494.</v>
      </c>
      <c r="AM527" s="186"/>
      <c r="AO527" s="193"/>
    </row>
    <row r="528" spans="1:41" ht="22.5" hidden="1" customHeight="1" x14ac:dyDescent="0.25">
      <c r="A528" s="68" t="s">
        <v>3678</v>
      </c>
      <c r="B528" s="25">
        <v>911</v>
      </c>
      <c r="C528" s="206" t="s">
        <v>2550</v>
      </c>
      <c r="D528" s="25">
        <v>1965</v>
      </c>
      <c r="E528" s="108" t="s">
        <v>2932</v>
      </c>
      <c r="F528" s="68" t="s">
        <v>2933</v>
      </c>
      <c r="G528" s="25">
        <v>5</v>
      </c>
      <c r="H528" s="25">
        <v>5</v>
      </c>
      <c r="I528" s="335">
        <v>5067.6000000000004</v>
      </c>
      <c r="J528" s="137">
        <v>3088</v>
      </c>
      <c r="K528" s="335">
        <v>3088</v>
      </c>
      <c r="L528" s="12">
        <v>134</v>
      </c>
      <c r="M528" s="146">
        <f t="shared" si="114"/>
        <v>1463475</v>
      </c>
      <c r="N528" s="146"/>
      <c r="O528" s="146"/>
      <c r="P528" s="146"/>
      <c r="Q528" s="137">
        <f t="shared" si="113"/>
        <v>1463475</v>
      </c>
      <c r="R528" s="146">
        <v>1463475</v>
      </c>
      <c r="S528" s="185"/>
      <c r="T528" s="146"/>
      <c r="U528" s="146"/>
      <c r="V528" s="146"/>
      <c r="W528" s="146"/>
      <c r="X528" s="146"/>
      <c r="Y528" s="146"/>
      <c r="Z528" s="146"/>
      <c r="AA528" s="146"/>
      <c r="AB528" s="146"/>
      <c r="AC528" s="146"/>
      <c r="AD528" s="146"/>
      <c r="AE528" s="137"/>
      <c r="AF528" s="146"/>
      <c r="AG528" s="187">
        <v>2025</v>
      </c>
      <c r="AH528" s="166" t="s">
        <v>3049</v>
      </c>
      <c r="AI528" s="166"/>
      <c r="AJ528" s="134">
        <f t="shared" si="96"/>
        <v>495</v>
      </c>
      <c r="AK528" s="35" t="s">
        <v>153</v>
      </c>
      <c r="AL528" s="134" t="str">
        <f t="shared" si="97"/>
        <v>495.</v>
      </c>
      <c r="AM528" s="186"/>
      <c r="AO528" s="193"/>
    </row>
    <row r="529" spans="1:41" ht="22.5" hidden="1" customHeight="1" x14ac:dyDescent="0.25">
      <c r="A529" s="68" t="s">
        <v>3679</v>
      </c>
      <c r="B529" s="25">
        <v>912</v>
      </c>
      <c r="C529" s="206" t="s">
        <v>2551</v>
      </c>
      <c r="D529" s="25">
        <v>1966</v>
      </c>
      <c r="E529" s="108" t="s">
        <v>2932</v>
      </c>
      <c r="F529" s="68" t="s">
        <v>2933</v>
      </c>
      <c r="G529" s="25">
        <v>5</v>
      </c>
      <c r="H529" s="25">
        <v>5</v>
      </c>
      <c r="I529" s="335">
        <v>4954.5</v>
      </c>
      <c r="J529" s="137">
        <v>3097.3</v>
      </c>
      <c r="K529" s="335">
        <v>3097.3</v>
      </c>
      <c r="L529" s="12">
        <v>136</v>
      </c>
      <c r="M529" s="146">
        <f t="shared" si="114"/>
        <v>1143200</v>
      </c>
      <c r="N529" s="146"/>
      <c r="O529" s="146"/>
      <c r="P529" s="146"/>
      <c r="Q529" s="137">
        <f t="shared" si="113"/>
        <v>1143200</v>
      </c>
      <c r="R529" s="146">
        <v>1143200</v>
      </c>
      <c r="S529" s="185"/>
      <c r="T529" s="146"/>
      <c r="U529" s="146"/>
      <c r="V529" s="146"/>
      <c r="W529" s="146"/>
      <c r="X529" s="146"/>
      <c r="Y529" s="146"/>
      <c r="Z529" s="146"/>
      <c r="AA529" s="146"/>
      <c r="AB529" s="146"/>
      <c r="AC529" s="146"/>
      <c r="AD529" s="146"/>
      <c r="AE529" s="146"/>
      <c r="AF529" s="146"/>
      <c r="AG529" s="187">
        <v>2025</v>
      </c>
      <c r="AH529" s="166" t="s">
        <v>3048</v>
      </c>
      <c r="AI529" s="166"/>
      <c r="AJ529" s="134">
        <f t="shared" si="96"/>
        <v>496</v>
      </c>
      <c r="AK529" s="35" t="s">
        <v>153</v>
      </c>
      <c r="AL529" s="134" t="str">
        <f t="shared" si="97"/>
        <v>496.</v>
      </c>
      <c r="AM529" s="186"/>
      <c r="AN529" s="296"/>
      <c r="AO529" s="193"/>
    </row>
    <row r="530" spans="1:41" ht="22.5" hidden="1" customHeight="1" x14ac:dyDescent="0.25">
      <c r="A530" s="68" t="s">
        <v>3680</v>
      </c>
      <c r="B530" s="25">
        <v>913</v>
      </c>
      <c r="C530" s="206" t="s">
        <v>2552</v>
      </c>
      <c r="D530" s="25">
        <v>1966</v>
      </c>
      <c r="E530" s="108" t="s">
        <v>2932</v>
      </c>
      <c r="F530" s="68" t="s">
        <v>2933</v>
      </c>
      <c r="G530" s="25">
        <v>5</v>
      </c>
      <c r="H530" s="25">
        <v>5</v>
      </c>
      <c r="I530" s="335">
        <v>4959.6000000000004</v>
      </c>
      <c r="J530" s="137">
        <v>3093.2</v>
      </c>
      <c r="K530" s="335">
        <v>3093.2</v>
      </c>
      <c r="L530" s="12">
        <v>134</v>
      </c>
      <c r="M530" s="146">
        <f t="shared" si="114"/>
        <v>1143200</v>
      </c>
      <c r="N530" s="146"/>
      <c r="O530" s="146"/>
      <c r="P530" s="146"/>
      <c r="Q530" s="137">
        <f t="shared" si="113"/>
        <v>1143200</v>
      </c>
      <c r="R530" s="146">
        <v>1143200</v>
      </c>
      <c r="S530" s="185"/>
      <c r="T530" s="146"/>
      <c r="U530" s="146"/>
      <c r="V530" s="146"/>
      <c r="W530" s="146"/>
      <c r="X530" s="146"/>
      <c r="Y530" s="146"/>
      <c r="Z530" s="146"/>
      <c r="AA530" s="146"/>
      <c r="AB530" s="146"/>
      <c r="AC530" s="146"/>
      <c r="AD530" s="146"/>
      <c r="AE530" s="146"/>
      <c r="AF530" s="146"/>
      <c r="AG530" s="187">
        <v>2025</v>
      </c>
      <c r="AH530" s="166" t="s">
        <v>3048</v>
      </c>
      <c r="AI530" s="166"/>
      <c r="AJ530" s="134">
        <f t="shared" si="96"/>
        <v>497</v>
      </c>
      <c r="AK530" s="35" t="s">
        <v>153</v>
      </c>
      <c r="AL530" s="134" t="str">
        <f t="shared" si="97"/>
        <v>497.</v>
      </c>
      <c r="AM530" s="186"/>
      <c r="AN530" s="296"/>
      <c r="AO530" s="193"/>
    </row>
    <row r="531" spans="1:41" ht="22.5" hidden="1" customHeight="1" x14ac:dyDescent="0.25">
      <c r="A531" s="68" t="s">
        <v>3681</v>
      </c>
      <c r="B531" s="25">
        <v>937</v>
      </c>
      <c r="C531" s="333" t="s">
        <v>2554</v>
      </c>
      <c r="D531" s="25">
        <v>1966</v>
      </c>
      <c r="E531" s="108" t="s">
        <v>2932</v>
      </c>
      <c r="F531" s="68" t="s">
        <v>2934</v>
      </c>
      <c r="G531" s="25">
        <v>4</v>
      </c>
      <c r="H531" s="25">
        <v>2</v>
      </c>
      <c r="I531" s="335">
        <v>1358.3</v>
      </c>
      <c r="J531" s="137">
        <v>1262.9000000000001</v>
      </c>
      <c r="K531" s="335">
        <v>1189.8</v>
      </c>
      <c r="L531" s="30">
        <v>43</v>
      </c>
      <c r="M531" s="137">
        <f t="shared" si="114"/>
        <v>2610560</v>
      </c>
      <c r="N531" s="137"/>
      <c r="O531" s="137"/>
      <c r="P531" s="137"/>
      <c r="Q531" s="137">
        <f t="shared" si="113"/>
        <v>2610560</v>
      </c>
      <c r="R531" s="137">
        <f>609960+2000600</f>
        <v>2610560</v>
      </c>
      <c r="S531" s="30"/>
      <c r="T531" s="137"/>
      <c r="U531" s="137"/>
      <c r="V531" s="137"/>
      <c r="W531" s="137"/>
      <c r="X531" s="137"/>
      <c r="Y531" s="137"/>
      <c r="Z531" s="137"/>
      <c r="AA531" s="137"/>
      <c r="AB531" s="137"/>
      <c r="AC531" s="137"/>
      <c r="AD531" s="137"/>
      <c r="AE531" s="137"/>
      <c r="AF531" s="137"/>
      <c r="AG531" s="187">
        <v>2025</v>
      </c>
      <c r="AH531" s="166" t="s">
        <v>3056</v>
      </c>
      <c r="AI531" s="166"/>
      <c r="AJ531" s="134">
        <f t="shared" si="96"/>
        <v>498</v>
      </c>
      <c r="AK531" s="35" t="s">
        <v>153</v>
      </c>
      <c r="AL531" s="134" t="str">
        <f t="shared" si="97"/>
        <v>498.</v>
      </c>
      <c r="AM531" s="186"/>
      <c r="AN531" s="296"/>
      <c r="AO531" s="193"/>
    </row>
    <row r="532" spans="1:41" ht="22.5" hidden="1" customHeight="1" x14ac:dyDescent="0.25">
      <c r="A532" s="68" t="s">
        <v>3682</v>
      </c>
      <c r="B532" s="25">
        <v>936</v>
      </c>
      <c r="C532" s="206" t="s">
        <v>2555</v>
      </c>
      <c r="D532" s="25">
        <v>1962</v>
      </c>
      <c r="E532" s="108" t="s">
        <v>2932</v>
      </c>
      <c r="F532" s="68" t="s">
        <v>2934</v>
      </c>
      <c r="G532" s="25">
        <v>2</v>
      </c>
      <c r="H532" s="25">
        <v>1</v>
      </c>
      <c r="I532" s="335">
        <v>288.8</v>
      </c>
      <c r="J532" s="137">
        <v>268.2</v>
      </c>
      <c r="K532" s="335">
        <v>268.2</v>
      </c>
      <c r="L532" s="12">
        <v>10</v>
      </c>
      <c r="M532" s="146">
        <f t="shared" si="114"/>
        <v>975880</v>
      </c>
      <c r="N532" s="146"/>
      <c r="O532" s="146"/>
      <c r="P532" s="146"/>
      <c r="Q532" s="137">
        <f t="shared" si="113"/>
        <v>975880</v>
      </c>
      <c r="R532" s="146"/>
      <c r="S532" s="185"/>
      <c r="T532" s="146"/>
      <c r="U532" s="146"/>
      <c r="V532" s="146"/>
      <c r="W532" s="146"/>
      <c r="X532" s="146"/>
      <c r="Y532" s="146">
        <v>310</v>
      </c>
      <c r="Z532" s="146">
        <f>Y532*3148</f>
        <v>975880</v>
      </c>
      <c r="AA532" s="146"/>
      <c r="AB532" s="146"/>
      <c r="AC532" s="146"/>
      <c r="AD532" s="146"/>
      <c r="AE532" s="137"/>
      <c r="AF532" s="146"/>
      <c r="AG532" s="187">
        <v>2025</v>
      </c>
      <c r="AH532" s="166"/>
      <c r="AI532" s="166"/>
      <c r="AJ532" s="134">
        <f t="shared" si="96"/>
        <v>499</v>
      </c>
      <c r="AK532" s="35" t="s">
        <v>153</v>
      </c>
      <c r="AL532" s="134" t="str">
        <f t="shared" si="97"/>
        <v>499.</v>
      </c>
      <c r="AM532" s="186"/>
      <c r="AN532" s="296"/>
      <c r="AO532" s="193"/>
    </row>
    <row r="533" spans="1:41" ht="22.5" hidden="1" customHeight="1" x14ac:dyDescent="0.25">
      <c r="A533" s="68" t="s">
        <v>3683</v>
      </c>
      <c r="B533" s="25">
        <v>939</v>
      </c>
      <c r="C533" s="36" t="s">
        <v>2557</v>
      </c>
      <c r="D533" s="25">
        <v>1977</v>
      </c>
      <c r="E533" s="108" t="s">
        <v>2932</v>
      </c>
      <c r="F533" s="68" t="s">
        <v>2933</v>
      </c>
      <c r="G533" s="25">
        <v>5</v>
      </c>
      <c r="H533" s="25">
        <v>4</v>
      </c>
      <c r="I533" s="335">
        <v>3574.9</v>
      </c>
      <c r="J533" s="335">
        <v>3312.86</v>
      </c>
      <c r="K533" s="335">
        <v>3312.86</v>
      </c>
      <c r="L533" s="12">
        <v>109</v>
      </c>
      <c r="M533" s="146">
        <f t="shared" si="114"/>
        <v>2937625.4000000004</v>
      </c>
      <c r="N533" s="146"/>
      <c r="O533" s="146"/>
      <c r="P533" s="146"/>
      <c r="Q533" s="137">
        <f t="shared" si="113"/>
        <v>2937625.4000000004</v>
      </c>
      <c r="R533" s="146"/>
      <c r="S533" s="185"/>
      <c r="T533" s="146"/>
      <c r="U533" s="146">
        <v>828.2</v>
      </c>
      <c r="V533" s="146">
        <f>U533*3547</f>
        <v>2937625.4000000004</v>
      </c>
      <c r="W533" s="146"/>
      <c r="X533" s="146"/>
      <c r="Y533" s="146"/>
      <c r="Z533" s="146"/>
      <c r="AA533" s="146"/>
      <c r="AB533" s="146"/>
      <c r="AC533" s="146"/>
      <c r="AD533" s="146"/>
      <c r="AE533" s="146"/>
      <c r="AF533" s="146"/>
      <c r="AG533" s="187">
        <v>2025</v>
      </c>
      <c r="AH533" s="166"/>
      <c r="AI533" s="166"/>
      <c r="AJ533" s="134">
        <f t="shared" si="96"/>
        <v>500</v>
      </c>
      <c r="AK533" s="35" t="s">
        <v>153</v>
      </c>
      <c r="AL533" s="134" t="str">
        <f t="shared" si="97"/>
        <v>500.</v>
      </c>
      <c r="AM533" s="186"/>
      <c r="AN533" s="296"/>
      <c r="AO533" s="193"/>
    </row>
    <row r="534" spans="1:41" ht="22.5" hidden="1" customHeight="1" x14ac:dyDescent="0.25">
      <c r="A534" s="68" t="s">
        <v>3684</v>
      </c>
      <c r="B534" s="25">
        <v>940</v>
      </c>
      <c r="C534" s="36" t="s">
        <v>2558</v>
      </c>
      <c r="D534" s="25">
        <v>1980</v>
      </c>
      <c r="E534" s="108" t="s">
        <v>2932</v>
      </c>
      <c r="F534" s="68" t="s">
        <v>2933</v>
      </c>
      <c r="G534" s="25">
        <v>5</v>
      </c>
      <c r="H534" s="25">
        <v>6</v>
      </c>
      <c r="I534" s="335">
        <v>5096.8</v>
      </c>
      <c r="J534" s="335">
        <v>4706</v>
      </c>
      <c r="K534" s="335">
        <v>4706</v>
      </c>
      <c r="L534" s="12">
        <v>145</v>
      </c>
      <c r="M534" s="146">
        <f t="shared" si="114"/>
        <v>4196101</v>
      </c>
      <c r="N534" s="146"/>
      <c r="O534" s="146"/>
      <c r="P534" s="146"/>
      <c r="Q534" s="137">
        <f t="shared" si="113"/>
        <v>4196101</v>
      </c>
      <c r="R534" s="146"/>
      <c r="S534" s="185"/>
      <c r="T534" s="146"/>
      <c r="U534" s="146">
        <v>1183</v>
      </c>
      <c r="V534" s="146">
        <f>U534*3547</f>
        <v>4196101</v>
      </c>
      <c r="W534" s="146"/>
      <c r="X534" s="146"/>
      <c r="Y534" s="146"/>
      <c r="Z534" s="146"/>
      <c r="AA534" s="146"/>
      <c r="AB534" s="146"/>
      <c r="AC534" s="146"/>
      <c r="AD534" s="146"/>
      <c r="AE534" s="146"/>
      <c r="AF534" s="146"/>
      <c r="AG534" s="187">
        <v>2025</v>
      </c>
      <c r="AH534" s="166"/>
      <c r="AI534" s="166"/>
      <c r="AJ534" s="134">
        <f t="shared" si="96"/>
        <v>501</v>
      </c>
      <c r="AK534" s="35" t="s">
        <v>153</v>
      </c>
      <c r="AL534" s="134" t="str">
        <f t="shared" si="97"/>
        <v>501.</v>
      </c>
      <c r="AM534" s="186"/>
      <c r="AO534" s="193"/>
    </row>
    <row r="535" spans="1:41" ht="22.5" hidden="1" customHeight="1" x14ac:dyDescent="0.25">
      <c r="A535" s="68" t="s">
        <v>3685</v>
      </c>
      <c r="B535" s="25">
        <v>944</v>
      </c>
      <c r="C535" s="206" t="s">
        <v>2559</v>
      </c>
      <c r="D535" s="25">
        <v>1968</v>
      </c>
      <c r="E535" s="108" t="s">
        <v>2932</v>
      </c>
      <c r="F535" s="68" t="s">
        <v>2934</v>
      </c>
      <c r="G535" s="25">
        <v>2</v>
      </c>
      <c r="H535" s="25">
        <v>2</v>
      </c>
      <c r="I535" s="335">
        <v>563.70000000000005</v>
      </c>
      <c r="J535" s="137">
        <v>521.79999999999995</v>
      </c>
      <c r="K535" s="335">
        <v>521.79999999999995</v>
      </c>
      <c r="L535" s="12">
        <v>27</v>
      </c>
      <c r="M535" s="146">
        <f t="shared" si="114"/>
        <v>1041408</v>
      </c>
      <c r="N535" s="146"/>
      <c r="O535" s="146"/>
      <c r="P535" s="146"/>
      <c r="Q535" s="137">
        <f t="shared" si="113"/>
        <v>1041408</v>
      </c>
      <c r="R535" s="146">
        <v>408204</v>
      </c>
      <c r="S535" s="185"/>
      <c r="T535" s="146"/>
      <c r="U535" s="146"/>
      <c r="V535" s="146"/>
      <c r="W535" s="146">
        <v>286</v>
      </c>
      <c r="X535" s="146">
        <f>W535*2214</f>
        <v>633204</v>
      </c>
      <c r="Y535" s="146"/>
      <c r="Z535" s="146"/>
      <c r="AA535" s="146"/>
      <c r="AB535" s="146"/>
      <c r="AC535" s="146"/>
      <c r="AD535" s="146"/>
      <c r="AE535" s="146"/>
      <c r="AF535" s="146"/>
      <c r="AG535" s="187">
        <v>2025</v>
      </c>
      <c r="AH535" s="166" t="s">
        <v>3052</v>
      </c>
      <c r="AI535" s="166"/>
      <c r="AJ535" s="134">
        <f t="shared" si="96"/>
        <v>502</v>
      </c>
      <c r="AK535" s="35" t="s">
        <v>153</v>
      </c>
      <c r="AL535" s="134" t="str">
        <f t="shared" si="97"/>
        <v>502.</v>
      </c>
      <c r="AM535" s="186"/>
      <c r="AO535" s="193"/>
    </row>
    <row r="536" spans="1:41" ht="22.5" hidden="1" customHeight="1" x14ac:dyDescent="0.25">
      <c r="A536" s="68" t="s">
        <v>3686</v>
      </c>
      <c r="B536" s="25">
        <v>943</v>
      </c>
      <c r="C536" s="206" t="s">
        <v>2560</v>
      </c>
      <c r="D536" s="25">
        <v>1970</v>
      </c>
      <c r="E536" s="108" t="s">
        <v>2932</v>
      </c>
      <c r="F536" s="68" t="s">
        <v>2934</v>
      </c>
      <c r="G536" s="25">
        <v>2</v>
      </c>
      <c r="H536" s="25">
        <v>2</v>
      </c>
      <c r="I536" s="137">
        <v>573.20000000000005</v>
      </c>
      <c r="J536" s="137">
        <v>523.4</v>
      </c>
      <c r="K536" s="137">
        <v>523.4</v>
      </c>
      <c r="L536" s="30">
        <v>18</v>
      </c>
      <c r="M536" s="146">
        <f t="shared" si="114"/>
        <v>139204</v>
      </c>
      <c r="N536" s="146"/>
      <c r="O536" s="146"/>
      <c r="P536" s="146"/>
      <c r="Q536" s="137">
        <f t="shared" si="113"/>
        <v>139204</v>
      </c>
      <c r="R536" s="146"/>
      <c r="S536" s="185"/>
      <c r="T536" s="146"/>
      <c r="U536" s="146"/>
      <c r="V536" s="146"/>
      <c r="W536" s="146"/>
      <c r="X536" s="146"/>
      <c r="Y536" s="146"/>
      <c r="Z536" s="146"/>
      <c r="AA536" s="146">
        <v>52</v>
      </c>
      <c r="AB536" s="146">
        <f>AA536*2677</f>
        <v>139204</v>
      </c>
      <c r="AC536" s="146"/>
      <c r="AD536" s="146"/>
      <c r="AE536" s="137"/>
      <c r="AF536" s="146"/>
      <c r="AG536" s="187">
        <v>2025</v>
      </c>
      <c r="AH536" s="166"/>
      <c r="AI536" s="166"/>
      <c r="AJ536" s="134">
        <f t="shared" si="96"/>
        <v>503</v>
      </c>
      <c r="AK536" s="35" t="s">
        <v>153</v>
      </c>
      <c r="AL536" s="134" t="str">
        <f t="shared" si="97"/>
        <v>503.</v>
      </c>
      <c r="AM536" s="186"/>
      <c r="AN536" s="296"/>
      <c r="AO536" s="193"/>
    </row>
    <row r="537" spans="1:41" ht="22.5" hidden="1" customHeight="1" x14ac:dyDescent="0.25">
      <c r="A537" s="68" t="s">
        <v>3687</v>
      </c>
      <c r="B537" s="25">
        <v>962</v>
      </c>
      <c r="C537" s="36" t="s">
        <v>2564</v>
      </c>
      <c r="D537" s="25">
        <v>1977</v>
      </c>
      <c r="E537" s="108" t="s">
        <v>2932</v>
      </c>
      <c r="F537" s="68" t="s">
        <v>2934</v>
      </c>
      <c r="G537" s="25">
        <v>5</v>
      </c>
      <c r="H537" s="25">
        <v>4</v>
      </c>
      <c r="I537" s="335">
        <v>3666.1</v>
      </c>
      <c r="J537" s="335">
        <v>3385.5</v>
      </c>
      <c r="K537" s="335">
        <v>3385.5</v>
      </c>
      <c r="L537" s="12">
        <v>127</v>
      </c>
      <c r="M537" s="146">
        <f t="shared" si="114"/>
        <v>7826018</v>
      </c>
      <c r="N537" s="146"/>
      <c r="O537" s="146"/>
      <c r="P537" s="146"/>
      <c r="Q537" s="137">
        <f t="shared" si="113"/>
        <v>7826018</v>
      </c>
      <c r="R537" s="146">
        <f>6765626+1060392</f>
        <v>7826018</v>
      </c>
      <c r="S537" s="185"/>
      <c r="T537" s="146"/>
      <c r="U537" s="146"/>
      <c r="V537" s="146"/>
      <c r="W537" s="146"/>
      <c r="X537" s="146"/>
      <c r="Y537" s="146"/>
      <c r="Z537" s="146"/>
      <c r="AA537" s="146"/>
      <c r="AB537" s="146"/>
      <c r="AC537" s="146"/>
      <c r="AD537" s="146"/>
      <c r="AE537" s="146"/>
      <c r="AF537" s="146"/>
      <c r="AG537" s="187">
        <v>2025</v>
      </c>
      <c r="AH537" s="166" t="s">
        <v>3058</v>
      </c>
      <c r="AI537" s="166"/>
      <c r="AJ537" s="134">
        <f t="shared" si="96"/>
        <v>504</v>
      </c>
      <c r="AK537" s="35" t="s">
        <v>153</v>
      </c>
      <c r="AL537" s="134" t="str">
        <f t="shared" si="97"/>
        <v>504.</v>
      </c>
      <c r="AM537" s="186"/>
      <c r="AN537" s="296"/>
      <c r="AO537" s="193"/>
    </row>
    <row r="538" spans="1:41" ht="22.5" hidden="1" customHeight="1" x14ac:dyDescent="0.25">
      <c r="A538" s="68" t="s">
        <v>3688</v>
      </c>
      <c r="B538" s="25">
        <v>963</v>
      </c>
      <c r="C538" s="206" t="s">
        <v>2565</v>
      </c>
      <c r="D538" s="25">
        <v>1959</v>
      </c>
      <c r="E538" s="108" t="s">
        <v>2932</v>
      </c>
      <c r="F538" s="68" t="s">
        <v>2934</v>
      </c>
      <c r="G538" s="25">
        <v>2</v>
      </c>
      <c r="H538" s="25">
        <v>2</v>
      </c>
      <c r="I538" s="137">
        <v>748.6</v>
      </c>
      <c r="J538" s="137">
        <v>670</v>
      </c>
      <c r="K538" s="137">
        <v>670</v>
      </c>
      <c r="L538" s="30">
        <v>16</v>
      </c>
      <c r="M538" s="146">
        <f t="shared" si="114"/>
        <v>221832</v>
      </c>
      <c r="N538" s="263"/>
      <c r="O538" s="263"/>
      <c r="P538" s="263"/>
      <c r="Q538" s="137">
        <f t="shared" si="113"/>
        <v>221832</v>
      </c>
      <c r="R538" s="263">
        <v>221832</v>
      </c>
      <c r="S538" s="264"/>
      <c r="T538" s="263"/>
      <c r="U538" s="263"/>
      <c r="V538" s="263"/>
      <c r="W538" s="263"/>
      <c r="X538" s="263"/>
      <c r="Y538" s="263"/>
      <c r="Z538" s="263"/>
      <c r="AA538" s="137"/>
      <c r="AB538" s="137"/>
      <c r="AC538" s="263"/>
      <c r="AD538" s="263"/>
      <c r="AE538" s="263"/>
      <c r="AF538" s="263"/>
      <c r="AG538" s="187">
        <v>2025</v>
      </c>
      <c r="AH538" s="166" t="s">
        <v>3049</v>
      </c>
      <c r="AI538" s="166"/>
      <c r="AJ538" s="134">
        <f t="shared" ref="AJ538:AJ601" si="115">MAX(AJ534:AJ537)+1</f>
        <v>505</v>
      </c>
      <c r="AK538" s="35" t="s">
        <v>153</v>
      </c>
      <c r="AL538" s="134" t="str">
        <f t="shared" ref="AL538:AL601" si="116">CONCATENATE(AJ538,AK538)</f>
        <v>505.</v>
      </c>
      <c r="AM538" s="186"/>
      <c r="AN538" s="296"/>
      <c r="AO538" s="193"/>
    </row>
    <row r="539" spans="1:41" ht="22.5" hidden="1" customHeight="1" x14ac:dyDescent="0.25">
      <c r="A539" s="68" t="s">
        <v>3689</v>
      </c>
      <c r="B539" s="25">
        <v>964</v>
      </c>
      <c r="C539" s="206" t="s">
        <v>2566</v>
      </c>
      <c r="D539" s="25">
        <v>1961</v>
      </c>
      <c r="E539" s="108" t="s">
        <v>2932</v>
      </c>
      <c r="F539" s="68" t="s">
        <v>2934</v>
      </c>
      <c r="G539" s="25">
        <v>2</v>
      </c>
      <c r="H539" s="25">
        <v>1</v>
      </c>
      <c r="I539" s="335">
        <v>303.89999999999998</v>
      </c>
      <c r="J539" s="137">
        <v>274.8</v>
      </c>
      <c r="K539" s="335">
        <v>274.8</v>
      </c>
      <c r="L539" s="12">
        <v>6</v>
      </c>
      <c r="M539" s="146">
        <f t="shared" si="114"/>
        <v>1149020</v>
      </c>
      <c r="N539" s="146"/>
      <c r="O539" s="146"/>
      <c r="P539" s="146"/>
      <c r="Q539" s="137">
        <f t="shared" si="113"/>
        <v>1149020</v>
      </c>
      <c r="R539" s="263"/>
      <c r="S539" s="185"/>
      <c r="T539" s="146"/>
      <c r="U539" s="146"/>
      <c r="V539" s="146"/>
      <c r="W539" s="146"/>
      <c r="X539" s="146"/>
      <c r="Y539" s="146">
        <v>365</v>
      </c>
      <c r="Z539" s="146">
        <f>Y539*3148</f>
        <v>1149020</v>
      </c>
      <c r="AA539" s="146"/>
      <c r="AB539" s="146"/>
      <c r="AC539" s="146"/>
      <c r="AD539" s="146"/>
      <c r="AE539" s="137"/>
      <c r="AF539" s="146"/>
      <c r="AG539" s="187">
        <v>2025</v>
      </c>
      <c r="AH539" s="166"/>
      <c r="AI539" s="166"/>
      <c r="AJ539" s="134">
        <f t="shared" si="115"/>
        <v>506</v>
      </c>
      <c r="AK539" s="35" t="s">
        <v>153</v>
      </c>
      <c r="AL539" s="134" t="str">
        <f t="shared" si="116"/>
        <v>506.</v>
      </c>
      <c r="AM539" s="186"/>
      <c r="AN539" s="296"/>
      <c r="AO539" s="193"/>
    </row>
    <row r="540" spans="1:41" ht="22.5" hidden="1" customHeight="1" x14ac:dyDescent="0.25">
      <c r="A540" s="68" t="s">
        <v>3690</v>
      </c>
      <c r="B540" s="25">
        <v>966</v>
      </c>
      <c r="C540" s="36" t="s">
        <v>2568</v>
      </c>
      <c r="D540" s="25">
        <v>1976</v>
      </c>
      <c r="E540" s="108" t="s">
        <v>2932</v>
      </c>
      <c r="F540" s="68" t="s">
        <v>2934</v>
      </c>
      <c r="G540" s="25">
        <v>5</v>
      </c>
      <c r="H540" s="25">
        <v>2</v>
      </c>
      <c r="I540" s="335">
        <v>3110.1</v>
      </c>
      <c r="J540" s="335">
        <v>2856.5</v>
      </c>
      <c r="K540" s="335">
        <v>2856.5</v>
      </c>
      <c r="L540" s="12">
        <v>126</v>
      </c>
      <c r="M540" s="146">
        <f t="shared" si="114"/>
        <v>3399880.35</v>
      </c>
      <c r="N540" s="146"/>
      <c r="O540" s="146"/>
      <c r="P540" s="146"/>
      <c r="Q540" s="137">
        <f t="shared" si="113"/>
        <v>3399880.35</v>
      </c>
      <c r="R540" s="146">
        <f>2542592.1+857288.25</f>
        <v>3399880.35</v>
      </c>
      <c r="S540" s="185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  <c r="AF540" s="146"/>
      <c r="AG540" s="187">
        <v>2025</v>
      </c>
      <c r="AH540" s="166" t="s">
        <v>3060</v>
      </c>
      <c r="AI540" s="166"/>
      <c r="AJ540" s="134">
        <f t="shared" si="115"/>
        <v>507</v>
      </c>
      <c r="AK540" s="35" t="s">
        <v>153</v>
      </c>
      <c r="AL540" s="134" t="str">
        <f t="shared" si="116"/>
        <v>507.</v>
      </c>
      <c r="AM540" s="186"/>
      <c r="AN540" s="296"/>
      <c r="AO540" s="193"/>
    </row>
    <row r="541" spans="1:41" ht="22.5" hidden="1" customHeight="1" x14ac:dyDescent="0.25">
      <c r="A541" s="68" t="s">
        <v>3691</v>
      </c>
      <c r="B541" s="25">
        <v>991</v>
      </c>
      <c r="C541" s="206" t="s">
        <v>2578</v>
      </c>
      <c r="D541" s="25">
        <v>1973</v>
      </c>
      <c r="E541" s="108" t="s">
        <v>2932</v>
      </c>
      <c r="F541" s="68" t="s">
        <v>2934</v>
      </c>
      <c r="G541" s="25">
        <v>4</v>
      </c>
      <c r="H541" s="25">
        <v>1</v>
      </c>
      <c r="I541" s="335">
        <v>2421.3000000000002</v>
      </c>
      <c r="J541" s="137">
        <v>1756.6</v>
      </c>
      <c r="K541" s="335">
        <v>1756.6</v>
      </c>
      <c r="L541" s="12">
        <v>133</v>
      </c>
      <c r="M541" s="146">
        <f t="shared" si="114"/>
        <v>1749238.9</v>
      </c>
      <c r="N541" s="146"/>
      <c r="O541" s="146"/>
      <c r="P541" s="146"/>
      <c r="Q541" s="137">
        <f t="shared" si="113"/>
        <v>1749238.9</v>
      </c>
      <c r="R541" s="146">
        <v>1749238.9</v>
      </c>
      <c r="S541" s="185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  <c r="AF541" s="146"/>
      <c r="AG541" s="187">
        <v>2025</v>
      </c>
      <c r="AH541" s="166" t="s">
        <v>3048</v>
      </c>
      <c r="AI541" s="166"/>
      <c r="AJ541" s="134">
        <f t="shared" si="115"/>
        <v>508</v>
      </c>
      <c r="AK541" s="35" t="s">
        <v>153</v>
      </c>
      <c r="AL541" s="134" t="str">
        <f t="shared" si="116"/>
        <v>508.</v>
      </c>
      <c r="AM541" s="186"/>
      <c r="AO541" s="193"/>
    </row>
    <row r="542" spans="1:41" ht="22.5" hidden="1" customHeight="1" x14ac:dyDescent="0.25">
      <c r="A542" s="68" t="s">
        <v>3692</v>
      </c>
      <c r="B542" s="25">
        <v>998</v>
      </c>
      <c r="C542" s="36" t="s">
        <v>2580</v>
      </c>
      <c r="D542" s="25">
        <v>1978</v>
      </c>
      <c r="E542" s="108" t="s">
        <v>2932</v>
      </c>
      <c r="F542" s="68" t="s">
        <v>2934</v>
      </c>
      <c r="G542" s="25">
        <v>5</v>
      </c>
      <c r="H542" s="25">
        <v>2</v>
      </c>
      <c r="I542" s="335">
        <v>1775.8</v>
      </c>
      <c r="J542" s="335">
        <v>1197.9000000000001</v>
      </c>
      <c r="K542" s="335">
        <v>1197.9000000000001</v>
      </c>
      <c r="L542" s="12">
        <v>63</v>
      </c>
      <c r="M542" s="146">
        <f t="shared" si="114"/>
        <v>1737675.2999999998</v>
      </c>
      <c r="N542" s="146"/>
      <c r="O542" s="146"/>
      <c r="P542" s="146"/>
      <c r="Q542" s="137">
        <f t="shared" si="113"/>
        <v>1737675.2999999998</v>
      </c>
      <c r="R542" s="146"/>
      <c r="S542" s="185"/>
      <c r="T542" s="146"/>
      <c r="U542" s="146">
        <v>489.9</v>
      </c>
      <c r="V542" s="146">
        <f>U542*3547</f>
        <v>1737675.2999999998</v>
      </c>
      <c r="W542" s="146"/>
      <c r="X542" s="146"/>
      <c r="Y542" s="146"/>
      <c r="Z542" s="146"/>
      <c r="AA542" s="146"/>
      <c r="AB542" s="146"/>
      <c r="AC542" s="146"/>
      <c r="AD542" s="146"/>
      <c r="AE542" s="146"/>
      <c r="AF542" s="146"/>
      <c r="AG542" s="187">
        <v>2025</v>
      </c>
      <c r="AH542" s="166"/>
      <c r="AI542" s="166"/>
      <c r="AJ542" s="134">
        <f t="shared" si="115"/>
        <v>509</v>
      </c>
      <c r="AK542" s="35" t="s">
        <v>153</v>
      </c>
      <c r="AL542" s="134" t="str">
        <f t="shared" si="116"/>
        <v>509.</v>
      </c>
      <c r="AM542" s="186"/>
      <c r="AN542" s="296"/>
      <c r="AO542" s="193"/>
    </row>
    <row r="543" spans="1:41" ht="23.25" hidden="1" customHeight="1" x14ac:dyDescent="0.25">
      <c r="A543" s="68" t="s">
        <v>3693</v>
      </c>
      <c r="B543" s="25">
        <v>1005</v>
      </c>
      <c r="C543" s="206" t="s">
        <v>2583</v>
      </c>
      <c r="D543" s="25">
        <v>1969</v>
      </c>
      <c r="E543" s="108" t="s">
        <v>2932</v>
      </c>
      <c r="F543" s="68" t="s">
        <v>2933</v>
      </c>
      <c r="G543" s="25">
        <v>5</v>
      </c>
      <c r="H543" s="25">
        <v>3</v>
      </c>
      <c r="I543" s="335">
        <v>2236.7800000000002</v>
      </c>
      <c r="J543" s="137">
        <v>2050.98</v>
      </c>
      <c r="K543" s="335">
        <v>2050.98</v>
      </c>
      <c r="L543" s="12">
        <v>73</v>
      </c>
      <c r="M543" s="146">
        <f t="shared" si="114"/>
        <v>111462</v>
      </c>
      <c r="N543" s="146"/>
      <c r="O543" s="146"/>
      <c r="P543" s="146"/>
      <c r="Q543" s="137">
        <f t="shared" si="113"/>
        <v>111462</v>
      </c>
      <c r="R543" s="146">
        <v>111462</v>
      </c>
      <c r="S543" s="185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37"/>
      <c r="AF543" s="146"/>
      <c r="AG543" s="187">
        <v>2025</v>
      </c>
      <c r="AH543" s="166" t="s">
        <v>3048</v>
      </c>
      <c r="AI543" s="166"/>
      <c r="AJ543" s="134">
        <f t="shared" si="115"/>
        <v>510</v>
      </c>
      <c r="AK543" s="35" t="s">
        <v>153</v>
      </c>
      <c r="AL543" s="134" t="str">
        <f t="shared" si="116"/>
        <v>510.</v>
      </c>
      <c r="AM543" s="186"/>
      <c r="AN543" s="296"/>
      <c r="AO543" s="193"/>
    </row>
    <row r="544" spans="1:41" ht="22.5" hidden="1" customHeight="1" x14ac:dyDescent="0.25">
      <c r="A544" s="68" t="s">
        <v>3694</v>
      </c>
      <c r="B544" s="25">
        <v>1025</v>
      </c>
      <c r="C544" s="206" t="s">
        <v>2594</v>
      </c>
      <c r="D544" s="25">
        <v>1974</v>
      </c>
      <c r="E544" s="108" t="s">
        <v>2932</v>
      </c>
      <c r="F544" s="68" t="s">
        <v>2934</v>
      </c>
      <c r="G544" s="25">
        <v>2</v>
      </c>
      <c r="H544" s="25">
        <v>3</v>
      </c>
      <c r="I544" s="335">
        <v>945.7</v>
      </c>
      <c r="J544" s="137">
        <v>858.7</v>
      </c>
      <c r="K544" s="335">
        <v>858.7</v>
      </c>
      <c r="L544" s="12">
        <v>36</v>
      </c>
      <c r="M544" s="146">
        <f t="shared" si="114"/>
        <v>681647</v>
      </c>
      <c r="N544" s="146"/>
      <c r="O544" s="146"/>
      <c r="P544" s="146"/>
      <c r="Q544" s="137">
        <f t="shared" si="113"/>
        <v>681647</v>
      </c>
      <c r="R544" s="146">
        <f>563040+118607</f>
        <v>681647</v>
      </c>
      <c r="S544" s="185"/>
      <c r="T544" s="146"/>
      <c r="U544" s="137"/>
      <c r="V544" s="250"/>
      <c r="W544" s="146"/>
      <c r="X544" s="146"/>
      <c r="Y544" s="146"/>
      <c r="Z544" s="146"/>
      <c r="AA544" s="146"/>
      <c r="AB544" s="146"/>
      <c r="AC544" s="146"/>
      <c r="AD544" s="146"/>
      <c r="AE544" s="146"/>
      <c r="AF544" s="146"/>
      <c r="AG544" s="187">
        <v>2025</v>
      </c>
      <c r="AH544" s="166" t="s">
        <v>3056</v>
      </c>
      <c r="AI544" s="166"/>
      <c r="AJ544" s="134">
        <f t="shared" si="115"/>
        <v>511</v>
      </c>
      <c r="AK544" s="35" t="s">
        <v>153</v>
      </c>
      <c r="AL544" s="134" t="str">
        <f t="shared" si="116"/>
        <v>511.</v>
      </c>
      <c r="AM544" s="186"/>
      <c r="AO544" s="193"/>
    </row>
    <row r="545" spans="1:41" ht="22.5" hidden="1" customHeight="1" x14ac:dyDescent="0.25">
      <c r="A545" s="68" t="s">
        <v>3695</v>
      </c>
      <c r="B545" s="25">
        <v>1029</v>
      </c>
      <c r="C545" s="333" t="s">
        <v>2595</v>
      </c>
      <c r="D545" s="25">
        <v>1969</v>
      </c>
      <c r="E545" s="108" t="s">
        <v>2932</v>
      </c>
      <c r="F545" s="68" t="s">
        <v>2934</v>
      </c>
      <c r="G545" s="25">
        <v>5</v>
      </c>
      <c r="H545" s="25">
        <v>2</v>
      </c>
      <c r="I545" s="137">
        <v>1888.32</v>
      </c>
      <c r="J545" s="137">
        <v>1734.32</v>
      </c>
      <c r="K545" s="137">
        <v>1734.32</v>
      </c>
      <c r="L545" s="30">
        <v>63</v>
      </c>
      <c r="M545" s="137">
        <f t="shared" si="114"/>
        <v>416005.8</v>
      </c>
      <c r="N545" s="137"/>
      <c r="O545" s="137"/>
      <c r="P545" s="137"/>
      <c r="Q545" s="137">
        <f t="shared" si="113"/>
        <v>416005.8</v>
      </c>
      <c r="R545" s="137"/>
      <c r="S545" s="30"/>
      <c r="T545" s="137"/>
      <c r="U545" s="137"/>
      <c r="V545" s="137"/>
      <c r="W545" s="137"/>
      <c r="X545" s="137"/>
      <c r="Y545" s="137"/>
      <c r="Z545" s="137"/>
      <c r="AA545" s="137">
        <v>155.4</v>
      </c>
      <c r="AB545" s="137">
        <f>AA545*2677</f>
        <v>416005.8</v>
      </c>
      <c r="AC545" s="137"/>
      <c r="AD545" s="137"/>
      <c r="AE545" s="137"/>
      <c r="AF545" s="137"/>
      <c r="AG545" s="187">
        <v>2025</v>
      </c>
      <c r="AH545" s="166"/>
      <c r="AI545" s="166"/>
      <c r="AJ545" s="134">
        <f t="shared" si="115"/>
        <v>512</v>
      </c>
      <c r="AK545" s="35" t="s">
        <v>153</v>
      </c>
      <c r="AL545" s="134" t="str">
        <f t="shared" si="116"/>
        <v>512.</v>
      </c>
      <c r="AM545" s="186"/>
      <c r="AN545" s="296"/>
      <c r="AO545" s="193"/>
    </row>
    <row r="546" spans="1:41" ht="22.5" hidden="1" customHeight="1" x14ac:dyDescent="0.25">
      <c r="A546" s="68" t="s">
        <v>3696</v>
      </c>
      <c r="B546" s="25">
        <v>1030</v>
      </c>
      <c r="C546" s="206" t="s">
        <v>2596</v>
      </c>
      <c r="D546" s="25">
        <v>1985</v>
      </c>
      <c r="E546" s="108" t="s">
        <v>2932</v>
      </c>
      <c r="F546" s="68" t="s">
        <v>2934</v>
      </c>
      <c r="G546" s="25">
        <v>5</v>
      </c>
      <c r="H546" s="25">
        <v>4</v>
      </c>
      <c r="I546" s="335">
        <v>3077.2</v>
      </c>
      <c r="J546" s="137">
        <v>2822.3</v>
      </c>
      <c r="K546" s="335">
        <v>2822.3</v>
      </c>
      <c r="L546" s="12">
        <v>119</v>
      </c>
      <c r="M546" s="146">
        <f t="shared" si="114"/>
        <v>273054</v>
      </c>
      <c r="N546" s="146"/>
      <c r="O546" s="146"/>
      <c r="P546" s="146"/>
      <c r="Q546" s="137">
        <f t="shared" si="113"/>
        <v>273054</v>
      </c>
      <c r="R546" s="146"/>
      <c r="S546" s="185"/>
      <c r="T546" s="146"/>
      <c r="U546" s="146"/>
      <c r="V546" s="146"/>
      <c r="W546" s="146"/>
      <c r="X546" s="146"/>
      <c r="Y546" s="146"/>
      <c r="Z546" s="146"/>
      <c r="AA546" s="146">
        <v>102</v>
      </c>
      <c r="AB546" s="146">
        <f>AA546*2677</f>
        <v>273054</v>
      </c>
      <c r="AC546" s="146"/>
      <c r="AD546" s="146"/>
      <c r="AE546" s="137"/>
      <c r="AF546" s="146"/>
      <c r="AG546" s="187">
        <v>2025</v>
      </c>
      <c r="AH546" s="166"/>
      <c r="AI546" s="166"/>
      <c r="AJ546" s="134">
        <f t="shared" si="115"/>
        <v>513</v>
      </c>
      <c r="AK546" s="35" t="s">
        <v>153</v>
      </c>
      <c r="AL546" s="134" t="str">
        <f t="shared" si="116"/>
        <v>513.</v>
      </c>
      <c r="AM546" s="186"/>
      <c r="AN546" s="296"/>
      <c r="AO546" s="193"/>
    </row>
    <row r="547" spans="1:41" ht="22.5" hidden="1" customHeight="1" x14ac:dyDescent="0.25">
      <c r="A547" s="68" t="s">
        <v>3697</v>
      </c>
      <c r="B547" s="25">
        <v>1038</v>
      </c>
      <c r="C547" s="36" t="s">
        <v>2603</v>
      </c>
      <c r="D547" s="25">
        <v>1980</v>
      </c>
      <c r="E547" s="108" t="s">
        <v>2932</v>
      </c>
      <c r="F547" s="68" t="s">
        <v>2933</v>
      </c>
      <c r="G547" s="25">
        <v>3</v>
      </c>
      <c r="H547" s="25">
        <v>3</v>
      </c>
      <c r="I547" s="335">
        <v>1413</v>
      </c>
      <c r="J547" s="335">
        <v>1282.5999999999999</v>
      </c>
      <c r="K547" s="335">
        <v>1282.5999999999999</v>
      </c>
      <c r="L547" s="12">
        <v>46</v>
      </c>
      <c r="M547" s="146">
        <f t="shared" si="114"/>
        <v>361093.2</v>
      </c>
      <c r="N547" s="146"/>
      <c r="O547" s="146"/>
      <c r="P547" s="146"/>
      <c r="Q547" s="137">
        <f t="shared" si="113"/>
        <v>361093.2</v>
      </c>
      <c r="R547" s="146">
        <v>361093.2</v>
      </c>
      <c r="S547" s="185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  <c r="AF547" s="146"/>
      <c r="AG547" s="187">
        <v>2025</v>
      </c>
      <c r="AH547" s="166" t="s">
        <v>3049</v>
      </c>
      <c r="AI547" s="166"/>
      <c r="AJ547" s="134">
        <f t="shared" si="115"/>
        <v>514</v>
      </c>
      <c r="AK547" s="35" t="s">
        <v>153</v>
      </c>
      <c r="AL547" s="134" t="str">
        <f t="shared" si="116"/>
        <v>514.</v>
      </c>
      <c r="AM547" s="186"/>
      <c r="AN547" s="296"/>
      <c r="AO547" s="193"/>
    </row>
    <row r="548" spans="1:41" ht="22.5" hidden="1" customHeight="1" x14ac:dyDescent="0.25">
      <c r="A548" s="68" t="s">
        <v>3698</v>
      </c>
      <c r="B548" s="25">
        <v>1039</v>
      </c>
      <c r="C548" s="36" t="s">
        <v>2605</v>
      </c>
      <c r="D548" s="25">
        <v>1979</v>
      </c>
      <c r="E548" s="108" t="s">
        <v>2932</v>
      </c>
      <c r="F548" s="68" t="s">
        <v>2934</v>
      </c>
      <c r="G548" s="25">
        <v>2</v>
      </c>
      <c r="H548" s="25">
        <v>1</v>
      </c>
      <c r="I548" s="335">
        <v>578.9</v>
      </c>
      <c r="J548" s="335">
        <v>440.29</v>
      </c>
      <c r="K548" s="335">
        <v>440.29</v>
      </c>
      <c r="L548" s="12">
        <v>33</v>
      </c>
      <c r="M548" s="146">
        <f t="shared" si="114"/>
        <v>295776</v>
      </c>
      <c r="N548" s="146"/>
      <c r="O548" s="146"/>
      <c r="P548" s="146"/>
      <c r="Q548" s="137">
        <f t="shared" si="113"/>
        <v>295776</v>
      </c>
      <c r="R548" s="146">
        <v>295776</v>
      </c>
      <c r="S548" s="185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35"/>
      <c r="AD548" s="135"/>
      <c r="AE548" s="146"/>
      <c r="AF548" s="146"/>
      <c r="AG548" s="187">
        <v>2025</v>
      </c>
      <c r="AH548" s="166" t="s">
        <v>3049</v>
      </c>
      <c r="AI548" s="166"/>
      <c r="AJ548" s="134">
        <f t="shared" si="115"/>
        <v>515</v>
      </c>
      <c r="AK548" s="35" t="s">
        <v>153</v>
      </c>
      <c r="AL548" s="134" t="str">
        <f t="shared" si="116"/>
        <v>515.</v>
      </c>
      <c r="AM548" s="186"/>
      <c r="AN548" s="296"/>
      <c r="AO548" s="193"/>
    </row>
    <row r="549" spans="1:41" ht="22.5" hidden="1" customHeight="1" x14ac:dyDescent="0.25">
      <c r="A549" s="68" t="s">
        <v>3699</v>
      </c>
      <c r="B549" s="25">
        <v>1040</v>
      </c>
      <c r="C549" s="36" t="s">
        <v>2604</v>
      </c>
      <c r="D549" s="25">
        <v>1982</v>
      </c>
      <c r="E549" s="108" t="s">
        <v>2932</v>
      </c>
      <c r="F549" s="68" t="s">
        <v>2934</v>
      </c>
      <c r="G549" s="25">
        <v>5</v>
      </c>
      <c r="H549" s="25">
        <v>2</v>
      </c>
      <c r="I549" s="335">
        <v>3059.09</v>
      </c>
      <c r="J549" s="335">
        <v>2753.69</v>
      </c>
      <c r="K549" s="335">
        <v>2753.69</v>
      </c>
      <c r="L549" s="12">
        <v>123</v>
      </c>
      <c r="M549" s="146">
        <f t="shared" si="114"/>
        <v>2915634</v>
      </c>
      <c r="N549" s="146"/>
      <c r="O549" s="146"/>
      <c r="P549" s="146"/>
      <c r="Q549" s="137">
        <f t="shared" si="113"/>
        <v>2915634</v>
      </c>
      <c r="R549" s="146"/>
      <c r="S549" s="185"/>
      <c r="T549" s="146"/>
      <c r="U549" s="146">
        <v>822</v>
      </c>
      <c r="V549" s="146">
        <f>U549*3547</f>
        <v>2915634</v>
      </c>
      <c r="W549" s="146"/>
      <c r="X549" s="146"/>
      <c r="Y549" s="146"/>
      <c r="Z549" s="146"/>
      <c r="AA549" s="146"/>
      <c r="AB549" s="146"/>
      <c r="AC549" s="146"/>
      <c r="AD549" s="146"/>
      <c r="AE549" s="146"/>
      <c r="AF549" s="146"/>
      <c r="AG549" s="187">
        <v>2025</v>
      </c>
      <c r="AH549" s="166"/>
      <c r="AI549" s="166"/>
      <c r="AJ549" s="134">
        <f t="shared" si="115"/>
        <v>516</v>
      </c>
      <c r="AK549" s="35" t="s">
        <v>153</v>
      </c>
      <c r="AL549" s="134" t="str">
        <f t="shared" si="116"/>
        <v>516.</v>
      </c>
      <c r="AM549" s="186"/>
      <c r="AN549" s="296"/>
      <c r="AO549" s="193"/>
    </row>
    <row r="550" spans="1:41" ht="22.5" hidden="1" customHeight="1" x14ac:dyDescent="0.25">
      <c r="A550" s="68" t="s">
        <v>3700</v>
      </c>
      <c r="B550" s="25">
        <v>1041</v>
      </c>
      <c r="C550" s="206" t="s">
        <v>2606</v>
      </c>
      <c r="D550" s="25">
        <v>1967</v>
      </c>
      <c r="E550" s="108" t="s">
        <v>2932</v>
      </c>
      <c r="F550" s="68" t="s">
        <v>2934</v>
      </c>
      <c r="G550" s="25">
        <v>2</v>
      </c>
      <c r="H550" s="25">
        <v>1</v>
      </c>
      <c r="I550" s="335">
        <v>409.8</v>
      </c>
      <c r="J550" s="137">
        <v>361.4</v>
      </c>
      <c r="K550" s="335">
        <v>361.4</v>
      </c>
      <c r="L550" s="12">
        <v>15</v>
      </c>
      <c r="M550" s="146">
        <f t="shared" si="114"/>
        <v>1020581.6</v>
      </c>
      <c r="N550" s="146"/>
      <c r="O550" s="146"/>
      <c r="P550" s="146"/>
      <c r="Q550" s="137">
        <f t="shared" si="113"/>
        <v>1020581.6</v>
      </c>
      <c r="R550" s="146"/>
      <c r="S550" s="185"/>
      <c r="T550" s="146"/>
      <c r="U550" s="146"/>
      <c r="V550" s="146"/>
      <c r="W550" s="146"/>
      <c r="X550" s="146"/>
      <c r="Y550" s="146">
        <v>324.2</v>
      </c>
      <c r="Z550" s="146">
        <f>Y550*3148</f>
        <v>1020581.6</v>
      </c>
      <c r="AA550" s="146"/>
      <c r="AB550" s="146"/>
      <c r="AC550" s="146"/>
      <c r="AD550" s="146"/>
      <c r="AE550" s="137"/>
      <c r="AF550" s="146"/>
      <c r="AG550" s="187">
        <v>2025</v>
      </c>
      <c r="AH550" s="166"/>
      <c r="AI550" s="166"/>
      <c r="AJ550" s="134">
        <f t="shared" si="115"/>
        <v>517</v>
      </c>
      <c r="AK550" s="35" t="s">
        <v>153</v>
      </c>
      <c r="AL550" s="134" t="str">
        <f t="shared" si="116"/>
        <v>517.</v>
      </c>
      <c r="AM550" s="186"/>
      <c r="AN550" s="296"/>
      <c r="AO550" s="193"/>
    </row>
    <row r="551" spans="1:41" ht="22.5" hidden="1" customHeight="1" x14ac:dyDescent="0.25">
      <c r="A551" s="68" t="s">
        <v>3701</v>
      </c>
      <c r="B551" s="25">
        <v>1052</v>
      </c>
      <c r="C551" s="36" t="s">
        <v>2608</v>
      </c>
      <c r="D551" s="25">
        <v>1977</v>
      </c>
      <c r="E551" s="108" t="s">
        <v>2932</v>
      </c>
      <c r="F551" s="68" t="s">
        <v>2934</v>
      </c>
      <c r="G551" s="25">
        <v>2</v>
      </c>
      <c r="H551" s="25">
        <v>2</v>
      </c>
      <c r="I551" s="139">
        <v>782.5</v>
      </c>
      <c r="J551" s="139">
        <v>723.8</v>
      </c>
      <c r="K551" s="139">
        <v>723.8</v>
      </c>
      <c r="L551" s="25">
        <v>35</v>
      </c>
      <c r="M551" s="146">
        <f t="shared" si="114"/>
        <v>452907</v>
      </c>
      <c r="N551" s="146"/>
      <c r="O551" s="146"/>
      <c r="P551" s="146"/>
      <c r="Q551" s="137">
        <f t="shared" si="113"/>
        <v>452907</v>
      </c>
      <c r="R551" s="146">
        <v>452907</v>
      </c>
      <c r="S551" s="185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35"/>
      <c r="AD551" s="135"/>
      <c r="AE551" s="146"/>
      <c r="AF551" s="146"/>
      <c r="AG551" s="187">
        <v>2025</v>
      </c>
      <c r="AH551" s="166" t="s">
        <v>3049</v>
      </c>
      <c r="AI551" s="166"/>
      <c r="AJ551" s="134">
        <f t="shared" si="115"/>
        <v>518</v>
      </c>
      <c r="AK551" s="35" t="s">
        <v>153</v>
      </c>
      <c r="AL551" s="134" t="str">
        <f t="shared" si="116"/>
        <v>518.</v>
      </c>
      <c r="AM551" s="186"/>
      <c r="AN551" s="296"/>
      <c r="AO551" s="193"/>
    </row>
    <row r="552" spans="1:41" ht="22.5" hidden="1" customHeight="1" x14ac:dyDescent="0.25">
      <c r="A552" s="68" t="s">
        <v>3702</v>
      </c>
      <c r="B552" s="25">
        <v>1056</v>
      </c>
      <c r="C552" s="36" t="s">
        <v>3160</v>
      </c>
      <c r="D552" s="25">
        <v>1981</v>
      </c>
      <c r="E552" s="108" t="s">
        <v>2932</v>
      </c>
      <c r="F552" s="68" t="s">
        <v>2933</v>
      </c>
      <c r="G552" s="25">
        <v>5</v>
      </c>
      <c r="H552" s="25">
        <v>6</v>
      </c>
      <c r="I552" s="335">
        <v>5117.42</v>
      </c>
      <c r="J552" s="335">
        <v>4827.1400000000003</v>
      </c>
      <c r="K552" s="335">
        <v>4827.1400000000003</v>
      </c>
      <c r="L552" s="12">
        <v>192</v>
      </c>
      <c r="M552" s="146">
        <f t="shared" si="114"/>
        <v>1330992</v>
      </c>
      <c r="N552" s="146"/>
      <c r="O552" s="146"/>
      <c r="P552" s="146"/>
      <c r="Q552" s="137">
        <f t="shared" si="113"/>
        <v>1330992</v>
      </c>
      <c r="R552" s="146">
        <v>1330992</v>
      </c>
      <c r="S552" s="185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35"/>
      <c r="AD552" s="135"/>
      <c r="AE552" s="146"/>
      <c r="AF552" s="146"/>
      <c r="AG552" s="187">
        <v>2025</v>
      </c>
      <c r="AH552" s="166" t="s">
        <v>3049</v>
      </c>
      <c r="AI552" s="166"/>
      <c r="AJ552" s="134">
        <f t="shared" si="115"/>
        <v>519</v>
      </c>
      <c r="AK552" s="35" t="s">
        <v>153</v>
      </c>
      <c r="AL552" s="134" t="str">
        <f t="shared" si="116"/>
        <v>519.</v>
      </c>
      <c r="AM552" s="186"/>
      <c r="AN552" s="296"/>
      <c r="AO552" s="193"/>
    </row>
    <row r="553" spans="1:41" ht="22.5" hidden="1" customHeight="1" x14ac:dyDescent="0.25">
      <c r="A553" s="68" t="s">
        <v>3703</v>
      </c>
      <c r="B553" s="25">
        <v>1057</v>
      </c>
      <c r="C553" s="36" t="s">
        <v>3161</v>
      </c>
      <c r="D553" s="25">
        <v>1982</v>
      </c>
      <c r="E553" s="108" t="s">
        <v>2932</v>
      </c>
      <c r="F553" s="68" t="s">
        <v>2933</v>
      </c>
      <c r="G553" s="25">
        <v>5</v>
      </c>
      <c r="H553" s="25">
        <v>6</v>
      </c>
      <c r="I553" s="335">
        <v>5120.33</v>
      </c>
      <c r="J553" s="335">
        <v>4723.21</v>
      </c>
      <c r="K553" s="335">
        <v>4723.21</v>
      </c>
      <c r="L553" s="12">
        <v>201</v>
      </c>
      <c r="M553" s="146">
        <f t="shared" si="114"/>
        <v>1330992</v>
      </c>
      <c r="N553" s="146"/>
      <c r="O553" s="146"/>
      <c r="P553" s="146"/>
      <c r="Q553" s="137">
        <f t="shared" si="113"/>
        <v>1330992</v>
      </c>
      <c r="R553" s="146">
        <v>1330992</v>
      </c>
      <c r="S553" s="185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35"/>
      <c r="AD553" s="135"/>
      <c r="AE553" s="146"/>
      <c r="AF553" s="146"/>
      <c r="AG553" s="187">
        <v>2025</v>
      </c>
      <c r="AH553" s="166" t="s">
        <v>3049</v>
      </c>
      <c r="AI553" s="166"/>
      <c r="AJ553" s="134">
        <f t="shared" si="115"/>
        <v>520</v>
      </c>
      <c r="AK553" s="35" t="s">
        <v>153</v>
      </c>
      <c r="AL553" s="134" t="str">
        <f t="shared" si="116"/>
        <v>520.</v>
      </c>
      <c r="AM553" s="186"/>
      <c r="AN553" s="296"/>
      <c r="AO553" s="193"/>
    </row>
    <row r="554" spans="1:41" ht="22.5" hidden="1" customHeight="1" x14ac:dyDescent="0.25">
      <c r="A554" s="68" t="s">
        <v>3704</v>
      </c>
      <c r="B554" s="25">
        <v>1060</v>
      </c>
      <c r="C554" s="206" t="s">
        <v>2609</v>
      </c>
      <c r="D554" s="25">
        <v>1973</v>
      </c>
      <c r="E554" s="108" t="s">
        <v>2932</v>
      </c>
      <c r="F554" s="68" t="s">
        <v>2934</v>
      </c>
      <c r="G554" s="25">
        <v>3</v>
      </c>
      <c r="H554" s="25">
        <v>2</v>
      </c>
      <c r="I554" s="335">
        <v>1179.5999999999999</v>
      </c>
      <c r="J554" s="137">
        <v>1086.7</v>
      </c>
      <c r="K554" s="335">
        <v>1086.7</v>
      </c>
      <c r="L554" s="12">
        <v>39</v>
      </c>
      <c r="M554" s="146">
        <f t="shared" si="114"/>
        <v>686958</v>
      </c>
      <c r="N554" s="146"/>
      <c r="O554" s="146"/>
      <c r="P554" s="146"/>
      <c r="Q554" s="137">
        <f t="shared" si="113"/>
        <v>686958</v>
      </c>
      <c r="R554" s="146">
        <f>558348+128610</f>
        <v>686958</v>
      </c>
      <c r="S554" s="185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  <c r="AF554" s="146"/>
      <c r="AG554" s="187">
        <v>2025</v>
      </c>
      <c r="AH554" s="166" t="s">
        <v>3056</v>
      </c>
      <c r="AI554" s="166"/>
      <c r="AJ554" s="134">
        <f t="shared" si="115"/>
        <v>521</v>
      </c>
      <c r="AK554" s="35" t="s">
        <v>153</v>
      </c>
      <c r="AL554" s="134" t="str">
        <f t="shared" si="116"/>
        <v>521.</v>
      </c>
      <c r="AM554" s="186"/>
      <c r="AO554" s="193"/>
    </row>
    <row r="555" spans="1:41" ht="22.5" hidden="1" customHeight="1" x14ac:dyDescent="0.25">
      <c r="A555" s="68" t="s">
        <v>3705</v>
      </c>
      <c r="B555" s="25">
        <v>1069</v>
      </c>
      <c r="C555" s="333" t="s">
        <v>2611</v>
      </c>
      <c r="D555" s="25">
        <v>1975</v>
      </c>
      <c r="E555" s="108" t="s">
        <v>2932</v>
      </c>
      <c r="F555" s="68" t="s">
        <v>2933</v>
      </c>
      <c r="G555" s="25">
        <v>3</v>
      </c>
      <c r="H555" s="25">
        <v>2</v>
      </c>
      <c r="I555" s="335">
        <v>968.08</v>
      </c>
      <c r="J555" s="137">
        <v>839.08</v>
      </c>
      <c r="K555" s="335">
        <v>839.08</v>
      </c>
      <c r="L555" s="30">
        <v>44</v>
      </c>
      <c r="M555" s="137">
        <f t="shared" si="114"/>
        <v>591136</v>
      </c>
      <c r="N555" s="137"/>
      <c r="O555" s="137"/>
      <c r="P555" s="137"/>
      <c r="Q555" s="137">
        <f t="shared" si="113"/>
        <v>591136</v>
      </c>
      <c r="R555" s="137"/>
      <c r="S555" s="30"/>
      <c r="T555" s="137"/>
      <c r="U555" s="137"/>
      <c r="V555" s="137"/>
      <c r="W555" s="137"/>
      <c r="X555" s="137"/>
      <c r="Y555" s="137">
        <v>416</v>
      </c>
      <c r="Z555" s="137">
        <f>Y555*1421</f>
        <v>591136</v>
      </c>
      <c r="AA555" s="137"/>
      <c r="AB555" s="137"/>
      <c r="AC555" s="137"/>
      <c r="AD555" s="137"/>
      <c r="AE555" s="137"/>
      <c r="AF555" s="137"/>
      <c r="AG555" s="187">
        <v>2025</v>
      </c>
      <c r="AH555" s="166"/>
      <c r="AI555" s="166"/>
      <c r="AJ555" s="134">
        <f t="shared" si="115"/>
        <v>522</v>
      </c>
      <c r="AK555" s="35" t="s">
        <v>153</v>
      </c>
      <c r="AL555" s="134" t="str">
        <f t="shared" si="116"/>
        <v>522.</v>
      </c>
      <c r="AM555" s="186"/>
      <c r="AN555" s="296"/>
      <c r="AO555" s="193"/>
    </row>
    <row r="556" spans="1:41" ht="22.5" hidden="1" customHeight="1" x14ac:dyDescent="0.25">
      <c r="A556" s="68" t="s">
        <v>3706</v>
      </c>
      <c r="B556" s="25">
        <v>1076</v>
      </c>
      <c r="C556" s="36" t="s">
        <v>2612</v>
      </c>
      <c r="D556" s="25">
        <v>1982</v>
      </c>
      <c r="E556" s="108" t="s">
        <v>2932</v>
      </c>
      <c r="F556" s="68" t="s">
        <v>2934</v>
      </c>
      <c r="G556" s="25">
        <v>5</v>
      </c>
      <c r="H556" s="25">
        <v>6</v>
      </c>
      <c r="I556" s="335">
        <v>4308.1499999999996</v>
      </c>
      <c r="J556" s="335">
        <v>3849.3</v>
      </c>
      <c r="K556" s="335">
        <v>3849.3</v>
      </c>
      <c r="L556" s="12">
        <v>143</v>
      </c>
      <c r="M556" s="146">
        <f t="shared" si="114"/>
        <v>4430203</v>
      </c>
      <c r="N556" s="146"/>
      <c r="O556" s="146"/>
      <c r="P556" s="146"/>
      <c r="Q556" s="137">
        <f t="shared" si="113"/>
        <v>4430203</v>
      </c>
      <c r="R556" s="146"/>
      <c r="S556" s="185"/>
      <c r="T556" s="146"/>
      <c r="U556" s="146">
        <v>1249</v>
      </c>
      <c r="V556" s="146">
        <f>U556*3547</f>
        <v>4430203</v>
      </c>
      <c r="W556" s="146"/>
      <c r="X556" s="146"/>
      <c r="Y556" s="146"/>
      <c r="Z556" s="146"/>
      <c r="AA556" s="146"/>
      <c r="AB556" s="146"/>
      <c r="AC556" s="146"/>
      <c r="AD556" s="146"/>
      <c r="AE556" s="146"/>
      <c r="AF556" s="146"/>
      <c r="AG556" s="187">
        <v>2025</v>
      </c>
      <c r="AH556" s="166"/>
      <c r="AI556" s="166"/>
      <c r="AJ556" s="134">
        <f t="shared" si="115"/>
        <v>523</v>
      </c>
      <c r="AK556" s="35" t="s">
        <v>153</v>
      </c>
      <c r="AL556" s="134" t="str">
        <f t="shared" si="116"/>
        <v>523.</v>
      </c>
      <c r="AM556" s="186"/>
      <c r="AO556" s="193"/>
    </row>
    <row r="557" spans="1:41" ht="22.5" hidden="1" customHeight="1" x14ac:dyDescent="0.25">
      <c r="A557" s="68" t="s">
        <v>3707</v>
      </c>
      <c r="B557" s="25">
        <v>1087</v>
      </c>
      <c r="C557" s="206" t="s">
        <v>2614</v>
      </c>
      <c r="D557" s="25">
        <v>1968</v>
      </c>
      <c r="E557" s="108" t="s">
        <v>2932</v>
      </c>
      <c r="F557" s="68" t="s">
        <v>2934</v>
      </c>
      <c r="G557" s="25">
        <v>2</v>
      </c>
      <c r="H557" s="25">
        <v>3</v>
      </c>
      <c r="I557" s="335">
        <v>971.1</v>
      </c>
      <c r="J557" s="137">
        <v>877.9</v>
      </c>
      <c r="K557" s="335">
        <v>877.9</v>
      </c>
      <c r="L557" s="30">
        <v>37</v>
      </c>
      <c r="M557" s="146">
        <f t="shared" si="114"/>
        <v>1282457.8</v>
      </c>
      <c r="N557" s="146"/>
      <c r="O557" s="146"/>
      <c r="P557" s="146"/>
      <c r="Q557" s="137">
        <f t="shared" si="113"/>
        <v>1282457.8</v>
      </c>
      <c r="R557" s="146">
        <v>1090784.6000000001</v>
      </c>
      <c r="S557" s="185"/>
      <c r="T557" s="146"/>
      <c r="U557" s="146"/>
      <c r="V557" s="146"/>
      <c r="W557" s="146"/>
      <c r="X557" s="146"/>
      <c r="Y557" s="146"/>
      <c r="Z557" s="146"/>
      <c r="AA557" s="146">
        <v>71.599999999999994</v>
      </c>
      <c r="AB557" s="146">
        <f>AA557*2677</f>
        <v>191673.19999999998</v>
      </c>
      <c r="AC557" s="146"/>
      <c r="AD557" s="146"/>
      <c r="AE557" s="137"/>
      <c r="AF557" s="146"/>
      <c r="AG557" s="187">
        <v>2025</v>
      </c>
      <c r="AH557" s="166" t="s">
        <v>3050</v>
      </c>
      <c r="AI557" s="166"/>
      <c r="AJ557" s="134">
        <f t="shared" si="115"/>
        <v>524</v>
      </c>
      <c r="AK557" s="35" t="s">
        <v>153</v>
      </c>
      <c r="AL557" s="134" t="str">
        <f t="shared" si="116"/>
        <v>524.</v>
      </c>
      <c r="AM557" s="186"/>
      <c r="AN557" s="296"/>
      <c r="AO557" s="193"/>
    </row>
    <row r="558" spans="1:41" ht="22.5" hidden="1" customHeight="1" x14ac:dyDescent="0.25">
      <c r="A558" s="68" t="s">
        <v>3708</v>
      </c>
      <c r="B558" s="25">
        <v>1079</v>
      </c>
      <c r="C558" s="206" t="s">
        <v>2616</v>
      </c>
      <c r="D558" s="25">
        <v>1973</v>
      </c>
      <c r="E558" s="108" t="s">
        <v>2932</v>
      </c>
      <c r="F558" s="68" t="s">
        <v>2934</v>
      </c>
      <c r="G558" s="25">
        <v>5</v>
      </c>
      <c r="H558" s="25">
        <v>1</v>
      </c>
      <c r="I558" s="335">
        <v>2316</v>
      </c>
      <c r="J558" s="137">
        <v>2149.64</v>
      </c>
      <c r="K558" s="335">
        <v>1802.44</v>
      </c>
      <c r="L558" s="12">
        <v>80</v>
      </c>
      <c r="M558" s="146">
        <f t="shared" si="114"/>
        <v>8466703</v>
      </c>
      <c r="N558" s="146"/>
      <c r="O558" s="146"/>
      <c r="P558" s="146"/>
      <c r="Q558" s="137">
        <f t="shared" si="113"/>
        <v>8466703</v>
      </c>
      <c r="R558" s="146">
        <f>615899+7179848+670956</f>
        <v>8466703</v>
      </c>
      <c r="S558" s="185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  <c r="AF558" s="146"/>
      <c r="AG558" s="187">
        <v>2025</v>
      </c>
      <c r="AH558" s="221" t="s">
        <v>3062</v>
      </c>
      <c r="AI558" s="221"/>
      <c r="AJ558" s="134">
        <f t="shared" si="115"/>
        <v>525</v>
      </c>
      <c r="AK558" s="35" t="s">
        <v>153</v>
      </c>
      <c r="AL558" s="134" t="str">
        <f t="shared" si="116"/>
        <v>525.</v>
      </c>
      <c r="AM558" s="186"/>
      <c r="AN558" s="296"/>
      <c r="AO558" s="193"/>
    </row>
    <row r="559" spans="1:41" ht="22.5" hidden="1" customHeight="1" x14ac:dyDescent="0.25">
      <c r="A559" s="68" t="s">
        <v>3709</v>
      </c>
      <c r="B559" s="25">
        <v>1090</v>
      </c>
      <c r="C559" s="206" t="s">
        <v>2621</v>
      </c>
      <c r="D559" s="25">
        <v>1974</v>
      </c>
      <c r="E559" s="108" t="s">
        <v>2932</v>
      </c>
      <c r="F559" s="68" t="s">
        <v>2933</v>
      </c>
      <c r="G559" s="25">
        <v>5</v>
      </c>
      <c r="H559" s="25">
        <v>6</v>
      </c>
      <c r="I559" s="335">
        <v>5186</v>
      </c>
      <c r="J559" s="137">
        <v>4781.59</v>
      </c>
      <c r="K559" s="335">
        <v>4764</v>
      </c>
      <c r="L559" s="30">
        <v>191</v>
      </c>
      <c r="M559" s="146">
        <f t="shared" si="114"/>
        <v>2026944</v>
      </c>
      <c r="N559" s="146"/>
      <c r="O559" s="146"/>
      <c r="P559" s="146"/>
      <c r="Q559" s="137">
        <f t="shared" si="113"/>
        <v>2026944</v>
      </c>
      <c r="R559" s="146">
        <v>2026944</v>
      </c>
      <c r="S559" s="185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  <c r="AF559" s="146"/>
      <c r="AG559" s="187">
        <v>2025</v>
      </c>
      <c r="AH559" s="166" t="s">
        <v>3052</v>
      </c>
      <c r="AI559" s="166"/>
      <c r="AJ559" s="134">
        <f t="shared" si="115"/>
        <v>526</v>
      </c>
      <c r="AK559" s="35" t="s">
        <v>153</v>
      </c>
      <c r="AL559" s="134" t="str">
        <f t="shared" si="116"/>
        <v>526.</v>
      </c>
      <c r="AM559" s="186"/>
      <c r="AN559" s="296"/>
      <c r="AO559" s="193"/>
    </row>
    <row r="560" spans="1:41" ht="22.5" hidden="1" customHeight="1" x14ac:dyDescent="0.25">
      <c r="A560" s="68" t="s">
        <v>3710</v>
      </c>
      <c r="B560" s="25">
        <v>1102</v>
      </c>
      <c r="C560" s="333" t="s">
        <v>2625</v>
      </c>
      <c r="D560" s="25">
        <v>1971</v>
      </c>
      <c r="E560" s="108" t="s">
        <v>2932</v>
      </c>
      <c r="F560" s="68" t="s">
        <v>2934</v>
      </c>
      <c r="G560" s="25">
        <v>5</v>
      </c>
      <c r="H560" s="25">
        <v>2</v>
      </c>
      <c r="I560" s="335">
        <v>1908.2</v>
      </c>
      <c r="J560" s="137">
        <v>1755.2</v>
      </c>
      <c r="K560" s="335">
        <v>1687.8</v>
      </c>
      <c r="L560" s="30">
        <v>52</v>
      </c>
      <c r="M560" s="146">
        <f t="shared" si="114"/>
        <v>920581.20000000007</v>
      </c>
      <c r="N560" s="146"/>
      <c r="O560" s="146"/>
      <c r="P560" s="146"/>
      <c r="Q560" s="137">
        <f t="shared" si="113"/>
        <v>920581.20000000007</v>
      </c>
      <c r="R560" s="137"/>
      <c r="S560" s="30"/>
      <c r="T560" s="137"/>
      <c r="U560" s="137"/>
      <c r="V560" s="137"/>
      <c r="W560" s="137">
        <v>415.8</v>
      </c>
      <c r="X560" s="137">
        <f>W560*2214</f>
        <v>920581.20000000007</v>
      </c>
      <c r="Y560" s="137"/>
      <c r="Z560" s="137"/>
      <c r="AA560" s="137"/>
      <c r="AB560" s="137"/>
      <c r="AC560" s="137"/>
      <c r="AD560" s="137"/>
      <c r="AE560" s="137"/>
      <c r="AF560" s="137"/>
      <c r="AG560" s="187">
        <v>2025</v>
      </c>
      <c r="AH560" s="166"/>
      <c r="AI560" s="166"/>
      <c r="AJ560" s="134">
        <f t="shared" si="115"/>
        <v>527</v>
      </c>
      <c r="AK560" s="35" t="s">
        <v>153</v>
      </c>
      <c r="AL560" s="134" t="str">
        <f t="shared" si="116"/>
        <v>527.</v>
      </c>
      <c r="AM560" s="186"/>
      <c r="AN560" s="296"/>
      <c r="AO560" s="193"/>
    </row>
    <row r="561" spans="1:41" ht="22.5" hidden="1" customHeight="1" x14ac:dyDescent="0.25">
      <c r="A561" s="68" t="s">
        <v>3711</v>
      </c>
      <c r="B561" s="25">
        <v>908</v>
      </c>
      <c r="C561" s="206" t="s">
        <v>2632</v>
      </c>
      <c r="D561" s="25">
        <v>1966</v>
      </c>
      <c r="E561" s="108" t="s">
        <v>2932</v>
      </c>
      <c r="F561" s="68" t="s">
        <v>2933</v>
      </c>
      <c r="G561" s="25">
        <v>5</v>
      </c>
      <c r="H561" s="25">
        <v>5</v>
      </c>
      <c r="I561" s="335">
        <v>4959.6000000000004</v>
      </c>
      <c r="J561" s="137">
        <v>3088.7</v>
      </c>
      <c r="K561" s="335">
        <v>3088.7</v>
      </c>
      <c r="L561" s="12">
        <v>157</v>
      </c>
      <c r="M561" s="146">
        <f t="shared" si="114"/>
        <v>2855780</v>
      </c>
      <c r="N561" s="146"/>
      <c r="O561" s="146"/>
      <c r="P561" s="146"/>
      <c r="Q561" s="137">
        <f t="shared" si="113"/>
        <v>2855780</v>
      </c>
      <c r="R561" s="146">
        <f>1143200+1712580</f>
        <v>2855780</v>
      </c>
      <c r="S561" s="185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  <c r="AF561" s="146"/>
      <c r="AG561" s="187">
        <v>2025</v>
      </c>
      <c r="AH561" s="166" t="s">
        <v>3063</v>
      </c>
      <c r="AI561" s="166"/>
      <c r="AJ561" s="134">
        <f t="shared" si="115"/>
        <v>528</v>
      </c>
      <c r="AK561" s="35" t="s">
        <v>153</v>
      </c>
      <c r="AL561" s="134" t="str">
        <f t="shared" si="116"/>
        <v>528.</v>
      </c>
      <c r="AM561" s="186"/>
      <c r="AO561" s="193"/>
    </row>
    <row r="562" spans="1:41" ht="22.5" hidden="1" customHeight="1" x14ac:dyDescent="0.25">
      <c r="A562" s="68" t="s">
        <v>3712</v>
      </c>
      <c r="B562" s="68">
        <v>1091</v>
      </c>
      <c r="C562" s="206" t="s">
        <v>1844</v>
      </c>
      <c r="D562" s="68">
        <v>2003</v>
      </c>
      <c r="E562" s="108" t="s">
        <v>2932</v>
      </c>
      <c r="F562" s="68" t="s">
        <v>2934</v>
      </c>
      <c r="G562" s="68">
        <v>5</v>
      </c>
      <c r="H562" s="68">
        <v>4</v>
      </c>
      <c r="I562" s="335">
        <v>3306.6</v>
      </c>
      <c r="J562" s="137">
        <v>2695.5</v>
      </c>
      <c r="K562" s="335">
        <v>2695.5</v>
      </c>
      <c r="L562" s="12">
        <v>71</v>
      </c>
      <c r="M562" s="146">
        <f t="shared" si="114"/>
        <v>3152968</v>
      </c>
      <c r="N562" s="146"/>
      <c r="O562" s="146"/>
      <c r="P562" s="146"/>
      <c r="Q562" s="137">
        <f t="shared" si="113"/>
        <v>3152968</v>
      </c>
      <c r="R562" s="146">
        <v>3152968</v>
      </c>
      <c r="S562" s="185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  <c r="AF562" s="267"/>
      <c r="AG562" s="337">
        <v>2025</v>
      </c>
      <c r="AH562" s="331" t="s">
        <v>3053</v>
      </c>
      <c r="AI562" s="331"/>
      <c r="AJ562" s="134">
        <f t="shared" si="115"/>
        <v>529</v>
      </c>
      <c r="AK562" s="35" t="s">
        <v>153</v>
      </c>
      <c r="AL562" s="134" t="str">
        <f t="shared" si="116"/>
        <v>529.</v>
      </c>
      <c r="AM562" s="186"/>
      <c r="AN562" s="35"/>
      <c r="AO562" s="193"/>
    </row>
    <row r="563" spans="1:41" ht="22.5" hidden="1" customHeight="1" x14ac:dyDescent="0.25">
      <c r="A563" s="68" t="s">
        <v>3713</v>
      </c>
      <c r="B563" s="25">
        <v>923</v>
      </c>
      <c r="C563" s="206" t="s">
        <v>2503</v>
      </c>
      <c r="D563" s="25">
        <v>1981</v>
      </c>
      <c r="E563" s="108" t="s">
        <v>2932</v>
      </c>
      <c r="F563" s="68" t="s">
        <v>2933</v>
      </c>
      <c r="G563" s="25">
        <v>2</v>
      </c>
      <c r="H563" s="25">
        <v>3</v>
      </c>
      <c r="I563" s="335">
        <v>959.33</v>
      </c>
      <c r="J563" s="137">
        <v>869.96</v>
      </c>
      <c r="K563" s="137">
        <v>869.96</v>
      </c>
      <c r="L563" s="12">
        <v>47</v>
      </c>
      <c r="M563" s="137">
        <f t="shared" si="114"/>
        <v>369720</v>
      </c>
      <c r="N563" s="137"/>
      <c r="O563" s="137"/>
      <c r="P563" s="137"/>
      <c r="Q563" s="137">
        <f t="shared" si="113"/>
        <v>369720</v>
      </c>
      <c r="R563" s="146">
        <v>369720</v>
      </c>
      <c r="S563" s="185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  <c r="AF563" s="146"/>
      <c r="AG563" s="337">
        <v>2025</v>
      </c>
      <c r="AH563" s="166" t="s">
        <v>3049</v>
      </c>
      <c r="AI563" s="166"/>
      <c r="AJ563" s="134">
        <f t="shared" si="115"/>
        <v>530</v>
      </c>
      <c r="AK563" s="35" t="s">
        <v>153</v>
      </c>
      <c r="AL563" s="134" t="str">
        <f t="shared" si="116"/>
        <v>530.</v>
      </c>
      <c r="AM563" s="186"/>
      <c r="AN563" s="296"/>
      <c r="AO563" s="193"/>
    </row>
    <row r="564" spans="1:41" ht="22.5" hidden="1" customHeight="1" x14ac:dyDescent="0.25">
      <c r="A564" s="68" t="s">
        <v>3714</v>
      </c>
      <c r="B564" s="25">
        <v>907</v>
      </c>
      <c r="C564" s="206" t="s">
        <v>2509</v>
      </c>
      <c r="D564" s="25">
        <v>1985</v>
      </c>
      <c r="E564" s="108" t="s">
        <v>2932</v>
      </c>
      <c r="F564" s="68" t="s">
        <v>2933</v>
      </c>
      <c r="G564" s="25">
        <v>3</v>
      </c>
      <c r="H564" s="25">
        <v>3</v>
      </c>
      <c r="I564" s="335">
        <v>1359.4</v>
      </c>
      <c r="J564" s="137">
        <v>1270.4000000000001</v>
      </c>
      <c r="K564" s="335">
        <v>1270.4000000000001</v>
      </c>
      <c r="L564" s="12">
        <v>54</v>
      </c>
      <c r="M564" s="146">
        <f t="shared" si="114"/>
        <v>1340996</v>
      </c>
      <c r="N564" s="146"/>
      <c r="O564" s="146"/>
      <c r="P564" s="146"/>
      <c r="Q564" s="137">
        <f t="shared" si="113"/>
        <v>1340996</v>
      </c>
      <c r="R564" s="146"/>
      <c r="S564" s="185"/>
      <c r="T564" s="146"/>
      <c r="U564" s="146"/>
      <c r="V564" s="146"/>
      <c r="W564" s="146"/>
      <c r="X564" s="146"/>
      <c r="Y564" s="146">
        <v>663</v>
      </c>
      <c r="Z564" s="146">
        <f>Y564*1421</f>
        <v>942123</v>
      </c>
      <c r="AA564" s="146">
        <v>149</v>
      </c>
      <c r="AB564" s="146">
        <f>AA564*2677</f>
        <v>398873</v>
      </c>
      <c r="AC564" s="146"/>
      <c r="AD564" s="146"/>
      <c r="AE564" s="137"/>
      <c r="AF564" s="146"/>
      <c r="AG564" s="187">
        <v>2025</v>
      </c>
      <c r="AH564" s="166"/>
      <c r="AI564" s="166"/>
      <c r="AJ564" s="134">
        <f t="shared" si="115"/>
        <v>531</v>
      </c>
      <c r="AK564" s="35" t="s">
        <v>153</v>
      </c>
      <c r="AL564" s="134" t="str">
        <f t="shared" si="116"/>
        <v>531.</v>
      </c>
      <c r="AM564" s="186"/>
      <c r="AN564" s="296"/>
      <c r="AO564" s="193"/>
    </row>
    <row r="565" spans="1:41" ht="22.5" hidden="1" customHeight="1" x14ac:dyDescent="0.25">
      <c r="A565" s="68" t="s">
        <v>3715</v>
      </c>
      <c r="B565" s="25">
        <v>930</v>
      </c>
      <c r="C565" s="206" t="s">
        <v>2510</v>
      </c>
      <c r="D565" s="25">
        <v>1973</v>
      </c>
      <c r="E565" s="108" t="s">
        <v>2932</v>
      </c>
      <c r="F565" s="68" t="s">
        <v>2934</v>
      </c>
      <c r="G565" s="25">
        <v>4</v>
      </c>
      <c r="H565" s="25">
        <v>2</v>
      </c>
      <c r="I565" s="139">
        <v>1329.86</v>
      </c>
      <c r="J565" s="137">
        <v>1239.2</v>
      </c>
      <c r="K565" s="139">
        <v>1239.2</v>
      </c>
      <c r="L565" s="25">
        <v>51</v>
      </c>
      <c r="M565" s="146">
        <f t="shared" si="114"/>
        <v>691554.5</v>
      </c>
      <c r="N565" s="146"/>
      <c r="O565" s="146"/>
      <c r="P565" s="146"/>
      <c r="Q565" s="137">
        <f t="shared" si="113"/>
        <v>691554.5</v>
      </c>
      <c r="R565" s="146">
        <f>553656+137898.5</f>
        <v>691554.5</v>
      </c>
      <c r="S565" s="185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  <c r="AF565" s="146"/>
      <c r="AG565" s="337">
        <v>2025</v>
      </c>
      <c r="AH565" s="166" t="s">
        <v>3056</v>
      </c>
      <c r="AI565" s="166"/>
      <c r="AJ565" s="134">
        <f t="shared" si="115"/>
        <v>532</v>
      </c>
      <c r="AK565" s="35" t="s">
        <v>153</v>
      </c>
      <c r="AL565" s="134" t="str">
        <f t="shared" si="116"/>
        <v>532.</v>
      </c>
      <c r="AM565" s="186"/>
      <c r="AO565" s="193"/>
    </row>
    <row r="566" spans="1:41" ht="22.5" hidden="1" customHeight="1" x14ac:dyDescent="0.25">
      <c r="A566" s="68" t="s">
        <v>3716</v>
      </c>
      <c r="B566" s="25">
        <v>914</v>
      </c>
      <c r="C566" s="333" t="s">
        <v>2512</v>
      </c>
      <c r="D566" s="25">
        <v>1975</v>
      </c>
      <c r="E566" s="108" t="s">
        <v>2932</v>
      </c>
      <c r="F566" s="68" t="s">
        <v>2934</v>
      </c>
      <c r="G566" s="25">
        <v>2</v>
      </c>
      <c r="H566" s="25">
        <v>1</v>
      </c>
      <c r="I566" s="335">
        <v>380.8</v>
      </c>
      <c r="J566" s="137">
        <v>360.3</v>
      </c>
      <c r="K566" s="335">
        <v>360.3</v>
      </c>
      <c r="L566" s="30">
        <v>24</v>
      </c>
      <c r="M566" s="137">
        <f t="shared" si="114"/>
        <v>710424.5</v>
      </c>
      <c r="N566" s="137"/>
      <c r="O566" s="137"/>
      <c r="P566" s="137"/>
      <c r="Q566" s="137">
        <f t="shared" si="113"/>
        <v>710424.5</v>
      </c>
      <c r="R566" s="137">
        <f>546204.5+164220</f>
        <v>710424.5</v>
      </c>
      <c r="S566" s="30"/>
      <c r="T566" s="137"/>
      <c r="U566" s="137"/>
      <c r="V566" s="137"/>
      <c r="W566" s="137"/>
      <c r="X566" s="137"/>
      <c r="Y566" s="137"/>
      <c r="Z566" s="137"/>
      <c r="AA566" s="137"/>
      <c r="AB566" s="137"/>
      <c r="AC566" s="137"/>
      <c r="AD566" s="137"/>
      <c r="AE566" s="137"/>
      <c r="AF566" s="137"/>
      <c r="AG566" s="337">
        <v>2025</v>
      </c>
      <c r="AH566" s="166" t="s">
        <v>3058</v>
      </c>
      <c r="AI566" s="166"/>
      <c r="AJ566" s="134">
        <f t="shared" si="115"/>
        <v>533</v>
      </c>
      <c r="AK566" s="35" t="s">
        <v>153</v>
      </c>
      <c r="AL566" s="134" t="str">
        <f t="shared" si="116"/>
        <v>533.</v>
      </c>
      <c r="AM566" s="186"/>
      <c r="AN566" s="296"/>
      <c r="AO566" s="193"/>
    </row>
    <row r="567" spans="1:41" ht="22.5" hidden="1" customHeight="1" x14ac:dyDescent="0.25">
      <c r="A567" s="68" t="s">
        <v>3717</v>
      </c>
      <c r="B567" s="25">
        <v>975</v>
      </c>
      <c r="C567" s="206" t="s">
        <v>2514</v>
      </c>
      <c r="D567" s="25">
        <v>1972</v>
      </c>
      <c r="E567" s="108" t="s">
        <v>2932</v>
      </c>
      <c r="F567" s="68" t="s">
        <v>2934</v>
      </c>
      <c r="G567" s="25">
        <v>2</v>
      </c>
      <c r="H567" s="25">
        <v>1</v>
      </c>
      <c r="I567" s="335">
        <v>350.4</v>
      </c>
      <c r="J567" s="137">
        <v>317.39999999999998</v>
      </c>
      <c r="K567" s="335">
        <v>317.39999999999998</v>
      </c>
      <c r="L567" s="12">
        <v>17</v>
      </c>
      <c r="M567" s="137">
        <f t="shared" si="114"/>
        <v>133850</v>
      </c>
      <c r="N567" s="137"/>
      <c r="O567" s="137"/>
      <c r="P567" s="137"/>
      <c r="Q567" s="137">
        <f t="shared" si="113"/>
        <v>133850</v>
      </c>
      <c r="R567" s="146"/>
      <c r="S567" s="185"/>
      <c r="T567" s="146"/>
      <c r="U567" s="146"/>
      <c r="V567" s="146"/>
      <c r="W567" s="146"/>
      <c r="X567" s="146"/>
      <c r="Y567" s="137"/>
      <c r="Z567" s="137"/>
      <c r="AA567" s="146">
        <v>50</v>
      </c>
      <c r="AB567" s="146">
        <f>AA567*2677</f>
        <v>133850</v>
      </c>
      <c r="AC567" s="146"/>
      <c r="AD567" s="146"/>
      <c r="AE567" s="137"/>
      <c r="AF567" s="146"/>
      <c r="AG567" s="337">
        <v>2025</v>
      </c>
      <c r="AH567" s="166"/>
      <c r="AI567" s="166"/>
      <c r="AJ567" s="134">
        <f t="shared" si="115"/>
        <v>534</v>
      </c>
      <c r="AK567" s="35" t="s">
        <v>153</v>
      </c>
      <c r="AL567" s="134" t="str">
        <f t="shared" si="116"/>
        <v>534.</v>
      </c>
      <c r="AM567" s="186"/>
      <c r="AN567" s="296"/>
      <c r="AO567" s="193"/>
    </row>
    <row r="568" spans="1:41" ht="22.5" hidden="1" customHeight="1" x14ac:dyDescent="0.25">
      <c r="A568" s="68" t="s">
        <v>3718</v>
      </c>
      <c r="B568" s="25">
        <v>977</v>
      </c>
      <c r="C568" s="36" t="s">
        <v>2857</v>
      </c>
      <c r="D568" s="25">
        <v>1981</v>
      </c>
      <c r="E568" s="108" t="s">
        <v>2932</v>
      </c>
      <c r="F568" s="68" t="s">
        <v>2934</v>
      </c>
      <c r="G568" s="25">
        <v>2</v>
      </c>
      <c r="H568" s="25">
        <v>2</v>
      </c>
      <c r="I568" s="335">
        <v>750.46</v>
      </c>
      <c r="J568" s="335">
        <v>567.88</v>
      </c>
      <c r="K568" s="335">
        <v>567.88</v>
      </c>
      <c r="L568" s="12">
        <v>19</v>
      </c>
      <c r="M568" s="146">
        <f t="shared" si="114"/>
        <v>4175996</v>
      </c>
      <c r="N568" s="146"/>
      <c r="O568" s="146"/>
      <c r="P568" s="146"/>
      <c r="Q568" s="137">
        <f t="shared" si="113"/>
        <v>4175996</v>
      </c>
      <c r="R568" s="146">
        <v>60915</v>
      </c>
      <c r="S568" s="185"/>
      <c r="T568" s="146"/>
      <c r="U568" s="146">
        <v>547</v>
      </c>
      <c r="V568" s="146">
        <f>U568*7523</f>
        <v>4115081</v>
      </c>
      <c r="W568" s="146"/>
      <c r="X568" s="146"/>
      <c r="Y568" s="146"/>
      <c r="Z568" s="146"/>
      <c r="AA568" s="146"/>
      <c r="AB568" s="146"/>
      <c r="AC568" s="146"/>
      <c r="AD568" s="146"/>
      <c r="AE568" s="146"/>
      <c r="AF568" s="146"/>
      <c r="AG568" s="337">
        <v>2025</v>
      </c>
      <c r="AH568" s="166" t="s">
        <v>3050</v>
      </c>
      <c r="AI568" s="166"/>
      <c r="AJ568" s="134">
        <f t="shared" si="115"/>
        <v>535</v>
      </c>
      <c r="AK568" s="35" t="s">
        <v>153</v>
      </c>
      <c r="AL568" s="134" t="str">
        <f t="shared" si="116"/>
        <v>535.</v>
      </c>
      <c r="AM568" s="186"/>
      <c r="AN568" s="296"/>
      <c r="AO568" s="193"/>
    </row>
    <row r="569" spans="1:41" ht="22.5" hidden="1" customHeight="1" x14ac:dyDescent="0.25">
      <c r="A569" s="68" t="s">
        <v>3719</v>
      </c>
      <c r="B569" s="25">
        <v>1067</v>
      </c>
      <c r="C569" s="206" t="s">
        <v>2527</v>
      </c>
      <c r="D569" s="25">
        <v>1975</v>
      </c>
      <c r="E569" s="108" t="s">
        <v>2932</v>
      </c>
      <c r="F569" s="68" t="s">
        <v>2934</v>
      </c>
      <c r="G569" s="25">
        <v>2</v>
      </c>
      <c r="H569" s="25">
        <v>2</v>
      </c>
      <c r="I569" s="335">
        <v>744.8</v>
      </c>
      <c r="J569" s="137">
        <v>485.3</v>
      </c>
      <c r="K569" s="335">
        <v>485.3</v>
      </c>
      <c r="L569" s="12">
        <v>30</v>
      </c>
      <c r="M569" s="146">
        <f t="shared" si="114"/>
        <v>2031109.6</v>
      </c>
      <c r="N569" s="146"/>
      <c r="O569" s="146"/>
      <c r="P569" s="146"/>
      <c r="Q569" s="137">
        <f t="shared" si="113"/>
        <v>2031109.6</v>
      </c>
      <c r="R569" s="146">
        <f>1289773.6+741336</f>
        <v>2031109.6</v>
      </c>
      <c r="S569" s="185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  <c r="AF569" s="146"/>
      <c r="AG569" s="337">
        <v>2025</v>
      </c>
      <c r="AH569" s="166" t="s">
        <v>3058</v>
      </c>
      <c r="AI569" s="166"/>
      <c r="AJ569" s="134">
        <f t="shared" si="115"/>
        <v>536</v>
      </c>
      <c r="AK569" s="35" t="s">
        <v>153</v>
      </c>
      <c r="AL569" s="134" t="str">
        <f t="shared" si="116"/>
        <v>536.</v>
      </c>
      <c r="AM569" s="186"/>
      <c r="AN569" s="296"/>
      <c r="AO569" s="193"/>
    </row>
    <row r="570" spans="1:41" ht="22.5" hidden="1" customHeight="1" x14ac:dyDescent="0.25">
      <c r="A570" s="68" t="s">
        <v>3720</v>
      </c>
      <c r="B570" s="25">
        <v>1074</v>
      </c>
      <c r="C570" s="206" t="s">
        <v>2529</v>
      </c>
      <c r="D570" s="25">
        <v>1968</v>
      </c>
      <c r="E570" s="108" t="s">
        <v>2932</v>
      </c>
      <c r="F570" s="68" t="s">
        <v>2934</v>
      </c>
      <c r="G570" s="25">
        <v>2</v>
      </c>
      <c r="H570" s="25">
        <v>2</v>
      </c>
      <c r="I570" s="335">
        <v>529.6</v>
      </c>
      <c r="J570" s="137">
        <v>300.39999999999998</v>
      </c>
      <c r="K570" s="335">
        <v>300.39999999999998</v>
      </c>
      <c r="L570" s="12">
        <v>25</v>
      </c>
      <c r="M570" s="146">
        <f t="shared" si="114"/>
        <v>717876</v>
      </c>
      <c r="N570" s="146"/>
      <c r="O570" s="146"/>
      <c r="P570" s="146"/>
      <c r="Q570" s="137">
        <f t="shared" si="113"/>
        <v>717876</v>
      </c>
      <c r="R570" s="146">
        <v>717876</v>
      </c>
      <c r="S570" s="185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  <c r="AF570" s="146"/>
      <c r="AG570" s="337">
        <v>2025</v>
      </c>
      <c r="AH570" s="166" t="s">
        <v>3052</v>
      </c>
      <c r="AI570" s="166"/>
      <c r="AJ570" s="134">
        <f t="shared" si="115"/>
        <v>537</v>
      </c>
      <c r="AK570" s="35" t="s">
        <v>153</v>
      </c>
      <c r="AL570" s="134" t="str">
        <f t="shared" si="116"/>
        <v>537.</v>
      </c>
      <c r="AM570" s="186"/>
      <c r="AN570" s="296"/>
      <c r="AO570" s="193"/>
    </row>
    <row r="571" spans="1:41" ht="22.5" hidden="1" customHeight="1" x14ac:dyDescent="0.25">
      <c r="A571" s="68" t="s">
        <v>3721</v>
      </c>
      <c r="B571" s="25">
        <v>1075</v>
      </c>
      <c r="C571" s="206" t="s">
        <v>2530</v>
      </c>
      <c r="D571" s="25">
        <v>1962</v>
      </c>
      <c r="E571" s="108" t="s">
        <v>2932</v>
      </c>
      <c r="F571" s="68" t="s">
        <v>2934</v>
      </c>
      <c r="G571" s="25">
        <v>2</v>
      </c>
      <c r="H571" s="25">
        <v>1</v>
      </c>
      <c r="I571" s="335">
        <v>333.52</v>
      </c>
      <c r="J571" s="137">
        <v>304.23</v>
      </c>
      <c r="K571" s="335">
        <v>260.91000000000003</v>
      </c>
      <c r="L571" s="12">
        <v>14</v>
      </c>
      <c r="M571" s="146">
        <f t="shared" si="114"/>
        <v>887767.48</v>
      </c>
      <c r="N571" s="146"/>
      <c r="O571" s="146"/>
      <c r="P571" s="146"/>
      <c r="Q571" s="137">
        <f t="shared" si="113"/>
        <v>887767.48</v>
      </c>
      <c r="R571" s="146"/>
      <c r="S571" s="185"/>
      <c r="T571" s="146"/>
      <c r="U571" s="146"/>
      <c r="V571" s="146"/>
      <c r="W571" s="146"/>
      <c r="X571" s="146"/>
      <c r="Y571" s="146">
        <v>282.01</v>
      </c>
      <c r="Z571" s="146">
        <f>Y571*3148</f>
        <v>887767.48</v>
      </c>
      <c r="AA571" s="146"/>
      <c r="AB571" s="146"/>
      <c r="AC571" s="146"/>
      <c r="AD571" s="146"/>
      <c r="AE571" s="137"/>
      <c r="AF571" s="146"/>
      <c r="AG571" s="337">
        <v>2025</v>
      </c>
      <c r="AH571" s="166"/>
      <c r="AI571" s="166"/>
      <c r="AJ571" s="134">
        <f t="shared" si="115"/>
        <v>538</v>
      </c>
      <c r="AK571" s="35" t="s">
        <v>153</v>
      </c>
      <c r="AL571" s="134" t="str">
        <f t="shared" si="116"/>
        <v>538.</v>
      </c>
      <c r="AM571" s="186"/>
      <c r="AN571" s="296"/>
      <c r="AO571" s="193"/>
    </row>
    <row r="572" spans="1:41" ht="22.5" hidden="1" customHeight="1" x14ac:dyDescent="0.25">
      <c r="A572" s="68" t="s">
        <v>3722</v>
      </c>
      <c r="B572" s="25">
        <v>1108</v>
      </c>
      <c r="C572" s="36" t="s">
        <v>2535</v>
      </c>
      <c r="D572" s="25">
        <v>1979</v>
      </c>
      <c r="E572" s="108" t="s">
        <v>2932</v>
      </c>
      <c r="F572" s="68" t="s">
        <v>2933</v>
      </c>
      <c r="G572" s="25">
        <v>5</v>
      </c>
      <c r="H572" s="25">
        <v>6</v>
      </c>
      <c r="I572" s="335">
        <v>5013.1499999999996</v>
      </c>
      <c r="J572" s="335">
        <v>4525.3500000000004</v>
      </c>
      <c r="K572" s="335">
        <v>4525.3500000000004</v>
      </c>
      <c r="L572" s="12">
        <v>180</v>
      </c>
      <c r="M572" s="146">
        <f t="shared" si="114"/>
        <v>1330992</v>
      </c>
      <c r="N572" s="146"/>
      <c r="O572" s="146"/>
      <c r="P572" s="146"/>
      <c r="Q572" s="137">
        <f t="shared" ref="Q572:Q603" si="117">M572</f>
        <v>1330992</v>
      </c>
      <c r="R572" s="146">
        <v>1330992</v>
      </c>
      <c r="S572" s="185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35"/>
      <c r="AD572" s="135"/>
      <c r="AE572" s="146"/>
      <c r="AF572" s="146"/>
      <c r="AG572" s="337">
        <v>2025</v>
      </c>
      <c r="AH572" s="166" t="s">
        <v>3049</v>
      </c>
      <c r="AI572" s="166"/>
      <c r="AJ572" s="134">
        <f t="shared" si="115"/>
        <v>539</v>
      </c>
      <c r="AK572" s="35" t="s">
        <v>153</v>
      </c>
      <c r="AL572" s="134" t="str">
        <f t="shared" si="116"/>
        <v>539.</v>
      </c>
      <c r="AM572" s="186"/>
      <c r="AN572" s="296"/>
      <c r="AO572" s="193"/>
    </row>
    <row r="573" spans="1:41" ht="22.5" hidden="1" customHeight="1" x14ac:dyDescent="0.25">
      <c r="A573" s="68" t="s">
        <v>3723</v>
      </c>
      <c r="B573" s="25">
        <v>5538</v>
      </c>
      <c r="C573" s="206" t="s">
        <v>2536</v>
      </c>
      <c r="D573" s="25">
        <v>1970</v>
      </c>
      <c r="E573" s="108" t="s">
        <v>2932</v>
      </c>
      <c r="F573" s="68" t="s">
        <v>2934</v>
      </c>
      <c r="G573" s="25">
        <v>2</v>
      </c>
      <c r="H573" s="25">
        <v>2</v>
      </c>
      <c r="I573" s="335">
        <v>495.5</v>
      </c>
      <c r="J573" s="137">
        <v>286.2</v>
      </c>
      <c r="K573" s="335">
        <v>286.2</v>
      </c>
      <c r="L573" s="12">
        <v>23</v>
      </c>
      <c r="M573" s="146">
        <f t="shared" ref="M573:M603" si="118">R573+T573+V573+X573+Z573+AB573+AE573+AF573</f>
        <v>142900</v>
      </c>
      <c r="N573" s="146"/>
      <c r="O573" s="146"/>
      <c r="P573" s="146"/>
      <c r="Q573" s="137">
        <f t="shared" si="117"/>
        <v>142900</v>
      </c>
      <c r="R573" s="146">
        <v>142900</v>
      </c>
      <c r="S573" s="185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  <c r="AF573" s="146"/>
      <c r="AG573" s="337">
        <v>2025</v>
      </c>
      <c r="AH573" s="166" t="s">
        <v>3048</v>
      </c>
      <c r="AI573" s="166"/>
      <c r="AJ573" s="134">
        <f t="shared" si="115"/>
        <v>540</v>
      </c>
      <c r="AK573" s="35" t="s">
        <v>153</v>
      </c>
      <c r="AL573" s="134" t="str">
        <f t="shared" si="116"/>
        <v>540.</v>
      </c>
      <c r="AM573" s="186"/>
      <c r="AO573" s="193"/>
    </row>
    <row r="574" spans="1:41" ht="22.5" hidden="1" customHeight="1" x14ac:dyDescent="0.25">
      <c r="A574" s="68" t="s">
        <v>3724</v>
      </c>
      <c r="B574" s="25">
        <v>1122</v>
      </c>
      <c r="C574" s="206" t="s">
        <v>2537</v>
      </c>
      <c r="D574" s="25">
        <v>1971</v>
      </c>
      <c r="E574" s="108" t="s">
        <v>2932</v>
      </c>
      <c r="F574" s="68" t="s">
        <v>2934</v>
      </c>
      <c r="G574" s="25">
        <v>2</v>
      </c>
      <c r="H574" s="25">
        <v>3</v>
      </c>
      <c r="I574" s="335">
        <v>939.07</v>
      </c>
      <c r="J574" s="137">
        <v>854.44</v>
      </c>
      <c r="K574" s="335">
        <v>854.44</v>
      </c>
      <c r="L574" s="12">
        <v>29</v>
      </c>
      <c r="M574" s="137">
        <f t="shared" si="118"/>
        <v>3930258</v>
      </c>
      <c r="N574" s="137"/>
      <c r="O574" s="137"/>
      <c r="P574" s="137"/>
      <c r="Q574" s="137">
        <f t="shared" si="117"/>
        <v>3930258</v>
      </c>
      <c r="R574" s="146">
        <f>640848+3289410</f>
        <v>3930258</v>
      </c>
      <c r="S574" s="185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  <c r="AF574" s="146"/>
      <c r="AG574" s="337">
        <v>2025</v>
      </c>
      <c r="AH574" s="166" t="s">
        <v>3064</v>
      </c>
      <c r="AI574" s="166"/>
      <c r="AJ574" s="134">
        <f t="shared" si="115"/>
        <v>541</v>
      </c>
      <c r="AK574" s="35" t="s">
        <v>153</v>
      </c>
      <c r="AL574" s="134" t="str">
        <f t="shared" si="116"/>
        <v>541.</v>
      </c>
      <c r="AM574" s="186"/>
      <c r="AO574" s="193"/>
    </row>
    <row r="575" spans="1:41" ht="24.75" hidden="1" customHeight="1" x14ac:dyDescent="0.25">
      <c r="A575" s="68" t="s">
        <v>3725</v>
      </c>
      <c r="B575" s="25">
        <v>5533</v>
      </c>
      <c r="C575" s="206" t="s">
        <v>2538</v>
      </c>
      <c r="D575" s="25">
        <v>1977</v>
      </c>
      <c r="E575" s="108" t="s">
        <v>2932</v>
      </c>
      <c r="F575" s="68" t="s">
        <v>2933</v>
      </c>
      <c r="G575" s="25">
        <v>2</v>
      </c>
      <c r="H575" s="25">
        <v>2</v>
      </c>
      <c r="I575" s="335">
        <v>555.6</v>
      </c>
      <c r="J575" s="137">
        <v>502.4</v>
      </c>
      <c r="K575" s="335">
        <v>502.4</v>
      </c>
      <c r="L575" s="12">
        <v>25</v>
      </c>
      <c r="M575" s="146">
        <f t="shared" si="118"/>
        <v>2517435.4000000004</v>
      </c>
      <c r="N575" s="146"/>
      <c r="O575" s="146"/>
      <c r="P575" s="146"/>
      <c r="Q575" s="137">
        <f t="shared" si="117"/>
        <v>2517435.4000000004</v>
      </c>
      <c r="R575" s="146">
        <v>1287337</v>
      </c>
      <c r="S575" s="185"/>
      <c r="T575" s="146"/>
      <c r="U575" s="146"/>
      <c r="V575" s="146"/>
      <c r="W575" s="146">
        <v>555.6</v>
      </c>
      <c r="X575" s="146">
        <f>W575*2214</f>
        <v>1230098.4000000001</v>
      </c>
      <c r="Y575" s="146"/>
      <c r="Z575" s="146"/>
      <c r="AA575" s="146"/>
      <c r="AB575" s="146"/>
      <c r="AC575" s="146"/>
      <c r="AD575" s="146"/>
      <c r="AE575" s="146"/>
      <c r="AF575" s="146"/>
      <c r="AG575" s="337">
        <v>2025</v>
      </c>
      <c r="AH575" s="166" t="s">
        <v>3050</v>
      </c>
      <c r="AI575" s="166"/>
      <c r="AJ575" s="134">
        <f t="shared" si="115"/>
        <v>542</v>
      </c>
      <c r="AK575" s="35" t="s">
        <v>153</v>
      </c>
      <c r="AL575" s="134" t="str">
        <f t="shared" si="116"/>
        <v>542.</v>
      </c>
      <c r="AM575" s="186"/>
      <c r="AO575" s="193"/>
    </row>
    <row r="576" spans="1:41" ht="22.5" hidden="1" customHeight="1" x14ac:dyDescent="0.25">
      <c r="A576" s="68" t="s">
        <v>3726</v>
      </c>
      <c r="B576" s="25">
        <v>5536</v>
      </c>
      <c r="C576" s="206" t="s">
        <v>2541</v>
      </c>
      <c r="D576" s="25">
        <v>1987</v>
      </c>
      <c r="E576" s="108" t="s">
        <v>2932</v>
      </c>
      <c r="F576" s="68" t="s">
        <v>2933</v>
      </c>
      <c r="G576" s="25">
        <v>2</v>
      </c>
      <c r="H576" s="25">
        <v>2</v>
      </c>
      <c r="I576" s="335">
        <v>555.6</v>
      </c>
      <c r="J576" s="137">
        <v>555.6</v>
      </c>
      <c r="K576" s="335">
        <v>555.6</v>
      </c>
      <c r="L576" s="12">
        <v>14</v>
      </c>
      <c r="M576" s="146">
        <f t="shared" si="118"/>
        <v>1580556</v>
      </c>
      <c r="N576" s="146"/>
      <c r="O576" s="146"/>
      <c r="P576" s="146"/>
      <c r="Q576" s="137">
        <f t="shared" si="117"/>
        <v>1580556</v>
      </c>
      <c r="R576" s="146">
        <f>717876+862680</f>
        <v>1580556</v>
      </c>
      <c r="S576" s="185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  <c r="AF576" s="146"/>
      <c r="AG576" s="337">
        <v>2025</v>
      </c>
      <c r="AH576" s="166" t="s">
        <v>3065</v>
      </c>
      <c r="AI576" s="166"/>
      <c r="AJ576" s="134">
        <f t="shared" si="115"/>
        <v>543</v>
      </c>
      <c r="AK576" s="35" t="s">
        <v>153</v>
      </c>
      <c r="AL576" s="134" t="str">
        <f t="shared" si="116"/>
        <v>543.</v>
      </c>
      <c r="AM576" s="186"/>
      <c r="AO576" s="193"/>
    </row>
    <row r="577" spans="1:41" ht="22.5" hidden="1" customHeight="1" x14ac:dyDescent="0.25">
      <c r="A577" s="68" t="s">
        <v>3727</v>
      </c>
      <c r="B577" s="25">
        <v>5539</v>
      </c>
      <c r="C577" s="206" t="s">
        <v>2542</v>
      </c>
      <c r="D577" s="25">
        <v>1981</v>
      </c>
      <c r="E577" s="108" t="s">
        <v>2932</v>
      </c>
      <c r="F577" s="68" t="s">
        <v>2934</v>
      </c>
      <c r="G577" s="25">
        <v>2</v>
      </c>
      <c r="H577" s="25">
        <v>2</v>
      </c>
      <c r="I577" s="139">
        <v>750.46</v>
      </c>
      <c r="J577" s="137">
        <v>747.77</v>
      </c>
      <c r="K577" s="139">
        <v>747.77</v>
      </c>
      <c r="L577" s="25">
        <v>42</v>
      </c>
      <c r="M577" s="146">
        <f t="shared" si="118"/>
        <v>4688709.75</v>
      </c>
      <c r="N577" s="146"/>
      <c r="O577" s="146"/>
      <c r="P577" s="146"/>
      <c r="Q577" s="137">
        <f t="shared" si="117"/>
        <v>4688709.75</v>
      </c>
      <c r="R577" s="146"/>
      <c r="S577" s="185"/>
      <c r="T577" s="146"/>
      <c r="U577" s="146">
        <v>623.25</v>
      </c>
      <c r="V577" s="146">
        <f>U577*7523</f>
        <v>4688709.75</v>
      </c>
      <c r="W577" s="146"/>
      <c r="X577" s="146"/>
      <c r="Y577" s="146"/>
      <c r="Z577" s="146"/>
      <c r="AA577" s="146"/>
      <c r="AB577" s="146"/>
      <c r="AC577" s="146"/>
      <c r="AD577" s="146"/>
      <c r="AE577" s="146"/>
      <c r="AF577" s="146"/>
      <c r="AG577" s="337">
        <v>2025</v>
      </c>
      <c r="AH577" s="166"/>
      <c r="AI577" s="166"/>
      <c r="AJ577" s="134">
        <f t="shared" si="115"/>
        <v>544</v>
      </c>
      <c r="AK577" s="35" t="s">
        <v>153</v>
      </c>
      <c r="AL577" s="134" t="str">
        <f t="shared" si="116"/>
        <v>544.</v>
      </c>
      <c r="AM577" s="186"/>
      <c r="AN577" s="296"/>
      <c r="AO577" s="193"/>
    </row>
    <row r="578" spans="1:41" ht="22.5" hidden="1" customHeight="1" x14ac:dyDescent="0.25">
      <c r="A578" s="68" t="s">
        <v>3728</v>
      </c>
      <c r="B578" s="25">
        <v>5540</v>
      </c>
      <c r="C578" s="206" t="s">
        <v>2543</v>
      </c>
      <c r="D578" s="25">
        <v>1981</v>
      </c>
      <c r="E578" s="108" t="s">
        <v>2932</v>
      </c>
      <c r="F578" s="68" t="s">
        <v>2934</v>
      </c>
      <c r="G578" s="25">
        <v>2</v>
      </c>
      <c r="H578" s="25">
        <v>2</v>
      </c>
      <c r="I578" s="335">
        <v>750.46</v>
      </c>
      <c r="J578" s="137">
        <v>747.32</v>
      </c>
      <c r="K578" s="335">
        <v>747.32</v>
      </c>
      <c r="L578" s="12">
        <v>30</v>
      </c>
      <c r="M578" s="146">
        <f t="shared" si="118"/>
        <v>4688709.75</v>
      </c>
      <c r="N578" s="146"/>
      <c r="O578" s="146"/>
      <c r="P578" s="146"/>
      <c r="Q578" s="137">
        <f t="shared" si="117"/>
        <v>4688709.75</v>
      </c>
      <c r="R578" s="146"/>
      <c r="S578" s="185"/>
      <c r="T578" s="146"/>
      <c r="U578" s="146">
        <v>623.25</v>
      </c>
      <c r="V578" s="146">
        <f>U578*7523</f>
        <v>4688709.75</v>
      </c>
      <c r="W578" s="146"/>
      <c r="X578" s="146"/>
      <c r="Y578" s="146"/>
      <c r="Z578" s="146"/>
      <c r="AA578" s="146"/>
      <c r="AB578" s="146"/>
      <c r="AC578" s="146"/>
      <c r="AD578" s="146"/>
      <c r="AE578" s="137"/>
      <c r="AF578" s="146"/>
      <c r="AG578" s="337">
        <v>2025</v>
      </c>
      <c r="AH578" s="166"/>
      <c r="AI578" s="166"/>
      <c r="AJ578" s="134">
        <f t="shared" si="115"/>
        <v>545</v>
      </c>
      <c r="AK578" s="35" t="s">
        <v>153</v>
      </c>
      <c r="AL578" s="134" t="str">
        <f t="shared" si="116"/>
        <v>545.</v>
      </c>
      <c r="AM578" s="186"/>
      <c r="AO578" s="193"/>
    </row>
    <row r="579" spans="1:41" ht="22.5" hidden="1" customHeight="1" x14ac:dyDescent="0.25">
      <c r="A579" s="68" t="s">
        <v>3729</v>
      </c>
      <c r="B579" s="25">
        <v>915</v>
      </c>
      <c r="C579" s="206" t="s">
        <v>2544</v>
      </c>
      <c r="D579" s="25">
        <v>1975</v>
      </c>
      <c r="E579" s="108" t="s">
        <v>2932</v>
      </c>
      <c r="F579" s="68" t="s">
        <v>2934</v>
      </c>
      <c r="G579" s="25">
        <v>2</v>
      </c>
      <c r="H579" s="25">
        <v>2</v>
      </c>
      <c r="I579" s="139">
        <v>750.46</v>
      </c>
      <c r="J579" s="137">
        <v>732.5</v>
      </c>
      <c r="K579" s="139">
        <v>732.5</v>
      </c>
      <c r="L579" s="25">
        <v>28</v>
      </c>
      <c r="M579" s="137">
        <f t="shared" si="118"/>
        <v>519215</v>
      </c>
      <c r="N579" s="137"/>
      <c r="O579" s="137"/>
      <c r="P579" s="137"/>
      <c r="Q579" s="137">
        <f t="shared" si="117"/>
        <v>519215</v>
      </c>
      <c r="R579" s="146">
        <f>469200+50015</f>
        <v>519215</v>
      </c>
      <c r="S579" s="185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  <c r="AF579" s="146"/>
      <c r="AG579" s="337">
        <v>2025</v>
      </c>
      <c r="AH579" s="166" t="s">
        <v>3056</v>
      </c>
      <c r="AI579" s="166"/>
      <c r="AJ579" s="134">
        <f t="shared" si="115"/>
        <v>546</v>
      </c>
      <c r="AK579" s="35" t="s">
        <v>153</v>
      </c>
      <c r="AL579" s="134" t="str">
        <f t="shared" si="116"/>
        <v>546.</v>
      </c>
      <c r="AM579" s="186"/>
      <c r="AN579" s="296"/>
      <c r="AO579" s="193"/>
    </row>
    <row r="580" spans="1:41" ht="22.5" hidden="1" customHeight="1" x14ac:dyDescent="0.25">
      <c r="A580" s="68" t="s">
        <v>3730</v>
      </c>
      <c r="B580" s="25">
        <v>1114</v>
      </c>
      <c r="C580" s="36" t="s">
        <v>2545</v>
      </c>
      <c r="D580" s="25">
        <v>1976</v>
      </c>
      <c r="E580" s="108" t="s">
        <v>2932</v>
      </c>
      <c r="F580" s="68" t="s">
        <v>2933</v>
      </c>
      <c r="G580" s="25">
        <v>5</v>
      </c>
      <c r="H580" s="25">
        <v>4</v>
      </c>
      <c r="I580" s="335">
        <v>3668.18</v>
      </c>
      <c r="J580" s="335">
        <v>3333</v>
      </c>
      <c r="K580" s="335">
        <v>3333</v>
      </c>
      <c r="L580" s="12">
        <v>156</v>
      </c>
      <c r="M580" s="146">
        <f t="shared" si="118"/>
        <v>924608.10000000009</v>
      </c>
      <c r="N580" s="146"/>
      <c r="O580" s="146"/>
      <c r="P580" s="146"/>
      <c r="Q580" s="137">
        <f t="shared" si="117"/>
        <v>924608.10000000009</v>
      </c>
      <c r="R580" s="146">
        <v>924608.10000000009</v>
      </c>
      <c r="S580" s="185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  <c r="AF580" s="146"/>
      <c r="AG580" s="337">
        <v>2025</v>
      </c>
      <c r="AH580" s="166" t="s">
        <v>3049</v>
      </c>
      <c r="AI580" s="166"/>
      <c r="AJ580" s="134">
        <f t="shared" si="115"/>
        <v>547</v>
      </c>
      <c r="AK580" s="35" t="s">
        <v>153</v>
      </c>
      <c r="AL580" s="134" t="str">
        <f t="shared" si="116"/>
        <v>547.</v>
      </c>
      <c r="AM580" s="186"/>
      <c r="AO580" s="193"/>
    </row>
    <row r="581" spans="1:41" ht="22.5" hidden="1" customHeight="1" x14ac:dyDescent="0.25">
      <c r="A581" s="68" t="s">
        <v>3731</v>
      </c>
      <c r="B581" s="25">
        <v>1118</v>
      </c>
      <c r="C581" s="206" t="s">
        <v>2547</v>
      </c>
      <c r="D581" s="25">
        <v>1968</v>
      </c>
      <c r="E581" s="108" t="s">
        <v>2932</v>
      </c>
      <c r="F581" s="68" t="s">
        <v>2934</v>
      </c>
      <c r="G581" s="25">
        <v>4</v>
      </c>
      <c r="H581" s="25">
        <v>3</v>
      </c>
      <c r="I581" s="139">
        <v>2125.87</v>
      </c>
      <c r="J581" s="137">
        <v>1962.85</v>
      </c>
      <c r="K581" s="139">
        <v>1962.85</v>
      </c>
      <c r="L581" s="25">
        <v>81</v>
      </c>
      <c r="M581" s="146">
        <f t="shared" si="118"/>
        <v>4087111.8</v>
      </c>
      <c r="N581" s="146"/>
      <c r="O581" s="146"/>
      <c r="P581" s="146"/>
      <c r="Q581" s="137">
        <f t="shared" si="117"/>
        <v>4087111.8</v>
      </c>
      <c r="R581" s="146">
        <f>3101791.8+985320</f>
        <v>4087111.8</v>
      </c>
      <c r="S581" s="185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  <c r="AF581" s="146"/>
      <c r="AG581" s="337">
        <v>2025</v>
      </c>
      <c r="AH581" s="166" t="s">
        <v>3058</v>
      </c>
      <c r="AI581" s="166"/>
      <c r="AJ581" s="134">
        <f t="shared" si="115"/>
        <v>548</v>
      </c>
      <c r="AK581" s="35" t="s">
        <v>153</v>
      </c>
      <c r="AL581" s="134" t="str">
        <f t="shared" si="116"/>
        <v>548.</v>
      </c>
      <c r="AM581" s="186"/>
      <c r="AO581" s="193"/>
    </row>
    <row r="582" spans="1:41" ht="22.5" hidden="1" customHeight="1" x14ac:dyDescent="0.25">
      <c r="A582" s="68" t="s">
        <v>3732</v>
      </c>
      <c r="B582" s="25">
        <v>909</v>
      </c>
      <c r="C582" s="206" t="s">
        <v>2548</v>
      </c>
      <c r="D582" s="25">
        <v>1966</v>
      </c>
      <c r="E582" s="108" t="s">
        <v>2932</v>
      </c>
      <c r="F582" s="68" t="s">
        <v>2933</v>
      </c>
      <c r="G582" s="25">
        <v>5</v>
      </c>
      <c r="H582" s="25">
        <v>5</v>
      </c>
      <c r="I582" s="335">
        <v>4944.96</v>
      </c>
      <c r="J582" s="137">
        <v>3100.8</v>
      </c>
      <c r="K582" s="335">
        <v>3100.8</v>
      </c>
      <c r="L582" s="12">
        <v>133</v>
      </c>
      <c r="M582" s="146">
        <f t="shared" si="118"/>
        <v>1928975</v>
      </c>
      <c r="N582" s="146"/>
      <c r="O582" s="146"/>
      <c r="P582" s="146"/>
      <c r="Q582" s="137">
        <f t="shared" si="117"/>
        <v>1928975</v>
      </c>
      <c r="R582" s="146">
        <v>1928975</v>
      </c>
      <c r="S582" s="185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37"/>
      <c r="AF582" s="146"/>
      <c r="AG582" s="337">
        <v>2025</v>
      </c>
      <c r="AH582" s="166" t="s">
        <v>3050</v>
      </c>
      <c r="AI582" s="166"/>
      <c r="AJ582" s="134">
        <f t="shared" si="115"/>
        <v>549</v>
      </c>
      <c r="AK582" s="35" t="s">
        <v>153</v>
      </c>
      <c r="AL582" s="134" t="str">
        <f t="shared" si="116"/>
        <v>549.</v>
      </c>
      <c r="AM582" s="186"/>
      <c r="AO582" s="193"/>
    </row>
    <row r="583" spans="1:41" ht="22.5" hidden="1" customHeight="1" x14ac:dyDescent="0.25">
      <c r="A583" s="68" t="s">
        <v>3733</v>
      </c>
      <c r="B583" s="25">
        <v>926</v>
      </c>
      <c r="C583" s="36" t="s">
        <v>2562</v>
      </c>
      <c r="D583" s="25">
        <v>1970</v>
      </c>
      <c r="E583" s="108" t="s">
        <v>2932</v>
      </c>
      <c r="F583" s="68" t="s">
        <v>2934</v>
      </c>
      <c r="G583" s="25">
        <v>2</v>
      </c>
      <c r="H583" s="25">
        <v>2</v>
      </c>
      <c r="I583" s="137">
        <v>551.5</v>
      </c>
      <c r="J583" s="137">
        <v>489.1</v>
      </c>
      <c r="K583" s="137">
        <v>489.1</v>
      </c>
      <c r="L583" s="30">
        <v>34</v>
      </c>
      <c r="M583" s="146">
        <f t="shared" si="118"/>
        <v>353478</v>
      </c>
      <c r="N583" s="146"/>
      <c r="O583" s="146"/>
      <c r="P583" s="146"/>
      <c r="Q583" s="137">
        <f t="shared" si="117"/>
        <v>353478</v>
      </c>
      <c r="R583" s="146">
        <v>128610</v>
      </c>
      <c r="S583" s="185"/>
      <c r="T583" s="146"/>
      <c r="U583" s="146"/>
      <c r="V583" s="146"/>
      <c r="W583" s="146"/>
      <c r="X583" s="146"/>
      <c r="Y583" s="146"/>
      <c r="Z583" s="146"/>
      <c r="AA583" s="146">
        <v>84</v>
      </c>
      <c r="AB583" s="146">
        <f>AA583*2677</f>
        <v>224868</v>
      </c>
      <c r="AC583" s="146"/>
      <c r="AD583" s="146"/>
      <c r="AE583" s="146"/>
      <c r="AF583" s="146"/>
      <c r="AG583" s="337">
        <v>2025</v>
      </c>
      <c r="AH583" s="166" t="s">
        <v>3048</v>
      </c>
      <c r="AI583" s="166"/>
      <c r="AJ583" s="134">
        <f t="shared" si="115"/>
        <v>550</v>
      </c>
      <c r="AK583" s="35" t="s">
        <v>153</v>
      </c>
      <c r="AL583" s="134" t="str">
        <f t="shared" si="116"/>
        <v>550.</v>
      </c>
      <c r="AM583" s="186"/>
      <c r="AO583" s="193"/>
    </row>
    <row r="584" spans="1:41" ht="22.5" hidden="1" customHeight="1" x14ac:dyDescent="0.25">
      <c r="A584" s="68" t="s">
        <v>3734</v>
      </c>
      <c r="B584" s="25">
        <v>967</v>
      </c>
      <c r="C584" s="333" t="s">
        <v>2569</v>
      </c>
      <c r="D584" s="25">
        <v>1955</v>
      </c>
      <c r="E584" s="108" t="s">
        <v>2932</v>
      </c>
      <c r="F584" s="68" t="s">
        <v>2934</v>
      </c>
      <c r="G584" s="25">
        <v>2</v>
      </c>
      <c r="H584" s="25">
        <v>1</v>
      </c>
      <c r="I584" s="137">
        <v>415.1</v>
      </c>
      <c r="J584" s="137">
        <v>379.6</v>
      </c>
      <c r="K584" s="137">
        <v>379.6</v>
      </c>
      <c r="L584" s="30">
        <v>9</v>
      </c>
      <c r="M584" s="137">
        <f t="shared" si="118"/>
        <v>1411185.44</v>
      </c>
      <c r="N584" s="137"/>
      <c r="O584" s="137"/>
      <c r="P584" s="137"/>
      <c r="Q584" s="137">
        <f t="shared" si="117"/>
        <v>1411185.44</v>
      </c>
      <c r="R584" s="137"/>
      <c r="S584" s="30"/>
      <c r="T584" s="137"/>
      <c r="U584" s="137"/>
      <c r="V584" s="137"/>
      <c r="W584" s="137"/>
      <c r="X584" s="137"/>
      <c r="Y584" s="137">
        <v>448.28</v>
      </c>
      <c r="Z584" s="137">
        <f>Y584*3148</f>
        <v>1411185.44</v>
      </c>
      <c r="AA584" s="137"/>
      <c r="AB584" s="137"/>
      <c r="AC584" s="137"/>
      <c r="AD584" s="137"/>
      <c r="AE584" s="137"/>
      <c r="AF584" s="137"/>
      <c r="AG584" s="337">
        <v>2025</v>
      </c>
      <c r="AH584" s="166"/>
      <c r="AI584" s="166"/>
      <c r="AJ584" s="134">
        <f t="shared" si="115"/>
        <v>551</v>
      </c>
      <c r="AK584" s="35" t="s">
        <v>153</v>
      </c>
      <c r="AL584" s="134" t="str">
        <f t="shared" si="116"/>
        <v>551.</v>
      </c>
      <c r="AM584" s="186"/>
      <c r="AN584" s="296"/>
      <c r="AO584" s="193"/>
    </row>
    <row r="585" spans="1:41" ht="22.5" hidden="1" customHeight="1" x14ac:dyDescent="0.25">
      <c r="A585" s="68" t="s">
        <v>3735</v>
      </c>
      <c r="B585" s="25">
        <v>980</v>
      </c>
      <c r="C585" s="36" t="s">
        <v>2573</v>
      </c>
      <c r="D585" s="25">
        <v>1976</v>
      </c>
      <c r="E585" s="108" t="s">
        <v>2932</v>
      </c>
      <c r="F585" s="68" t="s">
        <v>2934</v>
      </c>
      <c r="G585" s="25">
        <v>2</v>
      </c>
      <c r="H585" s="25">
        <v>2</v>
      </c>
      <c r="I585" s="335">
        <v>530.6</v>
      </c>
      <c r="J585" s="335">
        <v>480.8</v>
      </c>
      <c r="K585" s="335">
        <v>480.8</v>
      </c>
      <c r="L585" s="12">
        <v>36</v>
      </c>
      <c r="M585" s="146">
        <f t="shared" si="118"/>
        <v>2933449.1</v>
      </c>
      <c r="N585" s="146"/>
      <c r="O585" s="146"/>
      <c r="P585" s="146"/>
      <c r="Q585" s="137">
        <f t="shared" si="117"/>
        <v>2933449.1</v>
      </c>
      <c r="R585" s="146">
        <v>332748</v>
      </c>
      <c r="S585" s="185"/>
      <c r="T585" s="146"/>
      <c r="U585" s="146">
        <v>345.7</v>
      </c>
      <c r="V585" s="146">
        <f>U585*7523</f>
        <v>2600701.1</v>
      </c>
      <c r="W585" s="146"/>
      <c r="X585" s="146"/>
      <c r="Y585" s="146"/>
      <c r="Z585" s="146"/>
      <c r="AA585" s="146"/>
      <c r="AB585" s="146"/>
      <c r="AC585" s="146"/>
      <c r="AD585" s="146"/>
      <c r="AE585" s="146"/>
      <c r="AF585" s="146"/>
      <c r="AG585" s="337">
        <v>2025</v>
      </c>
      <c r="AH585" s="166" t="s">
        <v>3049</v>
      </c>
      <c r="AI585" s="166"/>
      <c r="AJ585" s="134">
        <f t="shared" si="115"/>
        <v>552</v>
      </c>
      <c r="AK585" s="35" t="s">
        <v>153</v>
      </c>
      <c r="AL585" s="134" t="str">
        <f t="shared" si="116"/>
        <v>552.</v>
      </c>
      <c r="AM585" s="186"/>
      <c r="AO585" s="193"/>
    </row>
    <row r="586" spans="1:41" ht="22.5" hidden="1" customHeight="1" x14ac:dyDescent="0.25">
      <c r="A586" s="68" t="s">
        <v>3736</v>
      </c>
      <c r="B586" s="25">
        <v>986</v>
      </c>
      <c r="C586" s="36" t="s">
        <v>2575</v>
      </c>
      <c r="D586" s="25">
        <v>1978</v>
      </c>
      <c r="E586" s="108" t="s">
        <v>2932</v>
      </c>
      <c r="F586" s="68" t="s">
        <v>2934</v>
      </c>
      <c r="G586" s="25">
        <v>2</v>
      </c>
      <c r="H586" s="25">
        <v>2</v>
      </c>
      <c r="I586" s="139">
        <v>782.9</v>
      </c>
      <c r="J586" s="139">
        <v>723.9</v>
      </c>
      <c r="K586" s="139">
        <v>723.9</v>
      </c>
      <c r="L586" s="25">
        <v>32</v>
      </c>
      <c r="M586" s="146">
        <f t="shared" si="118"/>
        <v>566904</v>
      </c>
      <c r="N586" s="146"/>
      <c r="O586" s="146"/>
      <c r="P586" s="146"/>
      <c r="Q586" s="137">
        <f t="shared" si="117"/>
        <v>566904</v>
      </c>
      <c r="R586" s="146">
        <v>566904</v>
      </c>
      <c r="S586" s="185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  <c r="AF586" s="146"/>
      <c r="AG586" s="337">
        <v>2025</v>
      </c>
      <c r="AH586" s="166" t="s">
        <v>3049</v>
      </c>
      <c r="AI586" s="166"/>
      <c r="AJ586" s="134">
        <f t="shared" si="115"/>
        <v>553</v>
      </c>
      <c r="AK586" s="35" t="s">
        <v>153</v>
      </c>
      <c r="AL586" s="134" t="str">
        <f t="shared" si="116"/>
        <v>553.</v>
      </c>
      <c r="AM586" s="186"/>
      <c r="AN586" s="296"/>
      <c r="AO586" s="193"/>
    </row>
    <row r="587" spans="1:41" ht="22.5" hidden="1" customHeight="1" x14ac:dyDescent="0.25">
      <c r="A587" s="68" t="s">
        <v>3737</v>
      </c>
      <c r="B587" s="25">
        <v>982</v>
      </c>
      <c r="C587" s="206" t="s">
        <v>2576</v>
      </c>
      <c r="D587" s="25">
        <v>1973</v>
      </c>
      <c r="E587" s="108" t="s">
        <v>2932</v>
      </c>
      <c r="F587" s="68" t="s">
        <v>2934</v>
      </c>
      <c r="G587" s="25">
        <v>2</v>
      </c>
      <c r="H587" s="25">
        <v>2</v>
      </c>
      <c r="I587" s="137">
        <v>797.8</v>
      </c>
      <c r="J587" s="137">
        <v>726.3</v>
      </c>
      <c r="K587" s="137">
        <v>726.3</v>
      </c>
      <c r="L587" s="30">
        <v>38</v>
      </c>
      <c r="M587" s="146">
        <f t="shared" si="118"/>
        <v>171006.76</v>
      </c>
      <c r="N587" s="146"/>
      <c r="O587" s="146"/>
      <c r="P587" s="146"/>
      <c r="Q587" s="137">
        <f t="shared" si="117"/>
        <v>171006.76</v>
      </c>
      <c r="R587" s="146"/>
      <c r="S587" s="185"/>
      <c r="T587" s="146"/>
      <c r="U587" s="146"/>
      <c r="V587" s="146"/>
      <c r="W587" s="146"/>
      <c r="X587" s="146"/>
      <c r="Y587" s="146"/>
      <c r="Z587" s="146"/>
      <c r="AA587" s="146">
        <v>63.88</v>
      </c>
      <c r="AB587" s="146">
        <f>AA587*2677</f>
        <v>171006.76</v>
      </c>
      <c r="AC587" s="146"/>
      <c r="AD587" s="146"/>
      <c r="AE587" s="146"/>
      <c r="AF587" s="146"/>
      <c r="AG587" s="337">
        <v>2025</v>
      </c>
      <c r="AH587" s="166"/>
      <c r="AI587" s="166"/>
      <c r="AJ587" s="134">
        <f t="shared" si="115"/>
        <v>554</v>
      </c>
      <c r="AK587" s="35" t="s">
        <v>153</v>
      </c>
      <c r="AL587" s="134" t="str">
        <f t="shared" si="116"/>
        <v>554.</v>
      </c>
      <c r="AM587" s="186"/>
      <c r="AN587" s="296"/>
      <c r="AO587" s="193"/>
    </row>
    <row r="588" spans="1:41" ht="22.5" hidden="1" customHeight="1" x14ac:dyDescent="0.25">
      <c r="A588" s="68" t="s">
        <v>3738</v>
      </c>
      <c r="B588" s="25">
        <v>984</v>
      </c>
      <c r="C588" s="206" t="s">
        <v>2577</v>
      </c>
      <c r="D588" s="25">
        <v>1974</v>
      </c>
      <c r="E588" s="108" t="s">
        <v>2932</v>
      </c>
      <c r="F588" s="68" t="s">
        <v>2934</v>
      </c>
      <c r="G588" s="25">
        <v>2</v>
      </c>
      <c r="H588" s="25">
        <v>2</v>
      </c>
      <c r="I588" s="335">
        <v>794.65</v>
      </c>
      <c r="J588" s="137">
        <v>721.3</v>
      </c>
      <c r="K588" s="335">
        <v>721.3</v>
      </c>
      <c r="L588" s="12">
        <v>27</v>
      </c>
      <c r="M588" s="146">
        <f t="shared" si="118"/>
        <v>453955</v>
      </c>
      <c r="N588" s="146"/>
      <c r="O588" s="146"/>
      <c r="P588" s="146"/>
      <c r="Q588" s="137">
        <f t="shared" si="117"/>
        <v>453955</v>
      </c>
      <c r="R588" s="146">
        <f>78595+375360</f>
        <v>453955</v>
      </c>
      <c r="S588" s="185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  <c r="AF588" s="146"/>
      <c r="AG588" s="337">
        <v>2025</v>
      </c>
      <c r="AH588" s="166" t="s">
        <v>3063</v>
      </c>
      <c r="AI588" s="166"/>
      <c r="AJ588" s="134">
        <f t="shared" si="115"/>
        <v>555</v>
      </c>
      <c r="AK588" s="35" t="s">
        <v>153</v>
      </c>
      <c r="AL588" s="134" t="str">
        <f t="shared" si="116"/>
        <v>555.</v>
      </c>
      <c r="AM588" s="186"/>
      <c r="AO588" s="193"/>
    </row>
    <row r="589" spans="1:41" ht="22.5" hidden="1" customHeight="1" x14ac:dyDescent="0.25">
      <c r="A589" s="68" t="s">
        <v>3739</v>
      </c>
      <c r="B589" s="25">
        <v>1002</v>
      </c>
      <c r="C589" s="36" t="s">
        <v>2581</v>
      </c>
      <c r="D589" s="25">
        <v>1963</v>
      </c>
      <c r="E589" s="108" t="s">
        <v>2932</v>
      </c>
      <c r="F589" s="68" t="s">
        <v>2934</v>
      </c>
      <c r="G589" s="25">
        <v>2</v>
      </c>
      <c r="H589" s="25">
        <v>2</v>
      </c>
      <c r="I589" s="137">
        <v>509.7</v>
      </c>
      <c r="J589" s="137">
        <v>458.1</v>
      </c>
      <c r="K589" s="137">
        <v>458.1</v>
      </c>
      <c r="L589" s="30">
        <v>26</v>
      </c>
      <c r="M589" s="146">
        <f t="shared" si="118"/>
        <v>1516643.44</v>
      </c>
      <c r="N589" s="146"/>
      <c r="O589" s="146"/>
      <c r="P589" s="146"/>
      <c r="Q589" s="137">
        <f t="shared" si="117"/>
        <v>1516643.44</v>
      </c>
      <c r="R589" s="146"/>
      <c r="S589" s="185"/>
      <c r="T589" s="146"/>
      <c r="U589" s="146"/>
      <c r="V589" s="146"/>
      <c r="W589" s="146"/>
      <c r="X589" s="146"/>
      <c r="Y589" s="146">
        <v>481.78</v>
      </c>
      <c r="Z589" s="146">
        <f>Y589*3148</f>
        <v>1516643.44</v>
      </c>
      <c r="AA589" s="146"/>
      <c r="AB589" s="146"/>
      <c r="AC589" s="146"/>
      <c r="AD589" s="146"/>
      <c r="AE589" s="146"/>
      <c r="AF589" s="146"/>
      <c r="AG589" s="337">
        <v>2025</v>
      </c>
      <c r="AH589" s="166"/>
      <c r="AI589" s="166"/>
      <c r="AJ589" s="134">
        <f t="shared" si="115"/>
        <v>556</v>
      </c>
      <c r="AK589" s="35" t="s">
        <v>153</v>
      </c>
      <c r="AL589" s="134" t="str">
        <f t="shared" si="116"/>
        <v>556.</v>
      </c>
      <c r="AM589" s="186"/>
      <c r="AO589" s="193"/>
    </row>
    <row r="590" spans="1:41" ht="22.5" hidden="1" customHeight="1" x14ac:dyDescent="0.25">
      <c r="A590" s="68" t="s">
        <v>3740</v>
      </c>
      <c r="B590" s="25">
        <v>1003</v>
      </c>
      <c r="C590" s="36" t="s">
        <v>2582</v>
      </c>
      <c r="D590" s="25">
        <v>1963</v>
      </c>
      <c r="E590" s="108" t="s">
        <v>2932</v>
      </c>
      <c r="F590" s="68" t="s">
        <v>2934</v>
      </c>
      <c r="G590" s="25">
        <v>5</v>
      </c>
      <c r="H590" s="25">
        <v>3</v>
      </c>
      <c r="I590" s="137">
        <v>2479.1</v>
      </c>
      <c r="J590" s="137">
        <v>2245.8000000000002</v>
      </c>
      <c r="K590" s="137">
        <v>2245.8000000000002</v>
      </c>
      <c r="L590" s="30">
        <v>87</v>
      </c>
      <c r="M590" s="146">
        <f t="shared" si="118"/>
        <v>2804150</v>
      </c>
      <c r="N590" s="146"/>
      <c r="O590" s="146"/>
      <c r="P590" s="146"/>
      <c r="Q590" s="137">
        <f t="shared" si="117"/>
        <v>2804150</v>
      </c>
      <c r="R590" s="146">
        <v>110916</v>
      </c>
      <c r="S590" s="185"/>
      <c r="T590" s="146"/>
      <c r="U590" s="146">
        <v>358</v>
      </c>
      <c r="V590" s="146">
        <f>U590*7523</f>
        <v>2693234</v>
      </c>
      <c r="W590" s="146"/>
      <c r="X590" s="146"/>
      <c r="Y590" s="146"/>
      <c r="Z590" s="146"/>
      <c r="AA590" s="146"/>
      <c r="AB590" s="146"/>
      <c r="AC590" s="146"/>
      <c r="AD590" s="146"/>
      <c r="AE590" s="146"/>
      <c r="AF590" s="146"/>
      <c r="AG590" s="337">
        <v>2025</v>
      </c>
      <c r="AH590" s="166" t="s">
        <v>3049</v>
      </c>
      <c r="AI590" s="166"/>
      <c r="AJ590" s="134">
        <f t="shared" si="115"/>
        <v>557</v>
      </c>
      <c r="AK590" s="35" t="s">
        <v>153</v>
      </c>
      <c r="AL590" s="134" t="str">
        <f t="shared" si="116"/>
        <v>557.</v>
      </c>
      <c r="AM590" s="186"/>
      <c r="AO590" s="193"/>
    </row>
    <row r="591" spans="1:41" ht="22.5" hidden="1" customHeight="1" x14ac:dyDescent="0.25">
      <c r="A591" s="68" t="s">
        <v>3741</v>
      </c>
      <c r="B591" s="25">
        <v>1006</v>
      </c>
      <c r="C591" s="333" t="s">
        <v>2584</v>
      </c>
      <c r="D591" s="25">
        <v>1962</v>
      </c>
      <c r="E591" s="108" t="s">
        <v>2932</v>
      </c>
      <c r="F591" s="68" t="s">
        <v>2934</v>
      </c>
      <c r="G591" s="25">
        <v>4</v>
      </c>
      <c r="H591" s="25">
        <v>3</v>
      </c>
      <c r="I591" s="137">
        <v>1584</v>
      </c>
      <c r="J591" s="137">
        <v>1560.4</v>
      </c>
      <c r="K591" s="137">
        <v>1560.4</v>
      </c>
      <c r="L591" s="30">
        <v>54</v>
      </c>
      <c r="M591" s="137">
        <f t="shared" si="118"/>
        <v>1916089.2</v>
      </c>
      <c r="N591" s="137"/>
      <c r="O591" s="137"/>
      <c r="P591" s="137"/>
      <c r="Q591" s="137">
        <f t="shared" si="117"/>
        <v>1916089.2</v>
      </c>
      <c r="R591" s="137">
        <f>1005841.2+910248</f>
        <v>1916089.2</v>
      </c>
      <c r="S591" s="30"/>
      <c r="T591" s="137"/>
      <c r="U591" s="137"/>
      <c r="V591" s="137"/>
      <c r="W591" s="137"/>
      <c r="X591" s="137"/>
      <c r="Y591" s="137"/>
      <c r="Z591" s="137"/>
      <c r="AA591" s="137"/>
      <c r="AB591" s="137"/>
      <c r="AC591" s="137"/>
      <c r="AD591" s="137"/>
      <c r="AE591" s="137"/>
      <c r="AF591" s="137"/>
      <c r="AG591" s="337">
        <v>2025</v>
      </c>
      <c r="AH591" s="166" t="s">
        <v>3066</v>
      </c>
      <c r="AI591" s="166"/>
      <c r="AJ591" s="134">
        <f t="shared" si="115"/>
        <v>558</v>
      </c>
      <c r="AK591" s="35" t="s">
        <v>153</v>
      </c>
      <c r="AL591" s="134" t="str">
        <f t="shared" si="116"/>
        <v>558.</v>
      </c>
      <c r="AM591" s="186"/>
      <c r="AN591" s="296"/>
      <c r="AO591" s="193"/>
    </row>
    <row r="592" spans="1:41" ht="22.5" hidden="1" customHeight="1" x14ac:dyDescent="0.25">
      <c r="A592" s="68" t="s">
        <v>3742</v>
      </c>
      <c r="B592" s="25">
        <v>1010</v>
      </c>
      <c r="C592" s="206" t="s">
        <v>2585</v>
      </c>
      <c r="D592" s="25">
        <v>1966</v>
      </c>
      <c r="E592" s="108" t="s">
        <v>2932</v>
      </c>
      <c r="F592" s="68" t="s">
        <v>2934</v>
      </c>
      <c r="G592" s="25">
        <v>2</v>
      </c>
      <c r="H592" s="25">
        <v>1</v>
      </c>
      <c r="I592" s="335">
        <v>318.89999999999998</v>
      </c>
      <c r="J592" s="137">
        <v>211.1</v>
      </c>
      <c r="K592" s="335">
        <v>211.1</v>
      </c>
      <c r="L592" s="12">
        <v>12</v>
      </c>
      <c r="M592" s="146">
        <f t="shared" si="118"/>
        <v>112166.3</v>
      </c>
      <c r="N592" s="146"/>
      <c r="O592" s="146"/>
      <c r="P592" s="146"/>
      <c r="Q592" s="137">
        <f t="shared" si="117"/>
        <v>112166.3</v>
      </c>
      <c r="R592" s="146"/>
      <c r="S592" s="185"/>
      <c r="T592" s="146"/>
      <c r="U592" s="146"/>
      <c r="V592" s="146"/>
      <c r="W592" s="146"/>
      <c r="X592" s="146"/>
      <c r="Y592" s="146"/>
      <c r="Z592" s="146"/>
      <c r="AA592" s="146">
        <v>41.9</v>
      </c>
      <c r="AB592" s="146">
        <f>AA592*2677</f>
        <v>112166.3</v>
      </c>
      <c r="AC592" s="146"/>
      <c r="AD592" s="146"/>
      <c r="AE592" s="146"/>
      <c r="AF592" s="146"/>
      <c r="AG592" s="337">
        <v>2025</v>
      </c>
      <c r="AH592" s="166"/>
      <c r="AI592" s="166"/>
      <c r="AJ592" s="134">
        <f t="shared" si="115"/>
        <v>559</v>
      </c>
      <c r="AK592" s="35" t="s">
        <v>153</v>
      </c>
      <c r="AL592" s="134" t="str">
        <f t="shared" si="116"/>
        <v>559.</v>
      </c>
      <c r="AM592" s="186"/>
      <c r="AN592" s="296"/>
      <c r="AO592" s="193"/>
    </row>
    <row r="593" spans="1:41" ht="22.5" hidden="1" customHeight="1" x14ac:dyDescent="0.25">
      <c r="A593" s="68" t="s">
        <v>3743</v>
      </c>
      <c r="B593" s="25">
        <v>1014</v>
      </c>
      <c r="C593" s="206" t="s">
        <v>2588</v>
      </c>
      <c r="D593" s="25">
        <v>1974</v>
      </c>
      <c r="E593" s="108" t="s">
        <v>2932</v>
      </c>
      <c r="F593" s="68" t="s">
        <v>2934</v>
      </c>
      <c r="G593" s="25">
        <v>2</v>
      </c>
      <c r="H593" s="25">
        <v>3</v>
      </c>
      <c r="I593" s="335">
        <v>944.7</v>
      </c>
      <c r="J593" s="137">
        <v>858.5</v>
      </c>
      <c r="K593" s="335">
        <v>858.5</v>
      </c>
      <c r="L593" s="12">
        <v>21</v>
      </c>
      <c r="M593" s="146">
        <f t="shared" si="118"/>
        <v>118607</v>
      </c>
      <c r="N593" s="146"/>
      <c r="O593" s="146"/>
      <c r="P593" s="146"/>
      <c r="Q593" s="137">
        <f t="shared" si="117"/>
        <v>118607</v>
      </c>
      <c r="R593" s="146">
        <v>118607</v>
      </c>
      <c r="S593" s="185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  <c r="AF593" s="146"/>
      <c r="AG593" s="337">
        <v>2025</v>
      </c>
      <c r="AH593" s="166" t="s">
        <v>3048</v>
      </c>
      <c r="AI593" s="166"/>
      <c r="AJ593" s="134">
        <f t="shared" si="115"/>
        <v>560</v>
      </c>
      <c r="AK593" s="35" t="s">
        <v>153</v>
      </c>
      <c r="AL593" s="134" t="str">
        <f t="shared" si="116"/>
        <v>560.</v>
      </c>
      <c r="AM593" s="186"/>
      <c r="AN593" s="296"/>
      <c r="AO593" s="193"/>
    </row>
    <row r="594" spans="1:41" ht="22.5" hidden="1" customHeight="1" x14ac:dyDescent="0.25">
      <c r="A594" s="68" t="s">
        <v>3744</v>
      </c>
      <c r="B594" s="25">
        <v>1015</v>
      </c>
      <c r="C594" s="206" t="s">
        <v>2589</v>
      </c>
      <c r="D594" s="25">
        <v>1974</v>
      </c>
      <c r="E594" s="108" t="s">
        <v>2932</v>
      </c>
      <c r="F594" s="68" t="s">
        <v>2934</v>
      </c>
      <c r="G594" s="25">
        <v>2</v>
      </c>
      <c r="H594" s="25">
        <v>3</v>
      </c>
      <c r="I594" s="335">
        <v>854.8</v>
      </c>
      <c r="J594" s="137">
        <v>491</v>
      </c>
      <c r="K594" s="335">
        <v>491</v>
      </c>
      <c r="L594" s="12">
        <v>31</v>
      </c>
      <c r="M594" s="146">
        <f t="shared" si="118"/>
        <v>563040</v>
      </c>
      <c r="N594" s="146"/>
      <c r="O594" s="146"/>
      <c r="P594" s="146"/>
      <c r="Q594" s="137">
        <f t="shared" si="117"/>
        <v>563040</v>
      </c>
      <c r="R594" s="146">
        <v>563040</v>
      </c>
      <c r="S594" s="185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  <c r="AE594" s="146"/>
      <c r="AF594" s="146"/>
      <c r="AG594" s="337">
        <v>2025</v>
      </c>
      <c r="AH594" s="166" t="s">
        <v>3052</v>
      </c>
      <c r="AI594" s="166"/>
      <c r="AJ594" s="134">
        <f t="shared" si="115"/>
        <v>561</v>
      </c>
      <c r="AK594" s="35" t="s">
        <v>153</v>
      </c>
      <c r="AL594" s="134" t="str">
        <f t="shared" si="116"/>
        <v>561.</v>
      </c>
      <c r="AM594" s="186"/>
      <c r="AN594" s="296"/>
      <c r="AO594" s="193"/>
    </row>
    <row r="595" spans="1:41" ht="22.5" hidden="1" customHeight="1" x14ac:dyDescent="0.25">
      <c r="A595" s="68" t="s">
        <v>3745</v>
      </c>
      <c r="B595" s="25">
        <v>1017</v>
      </c>
      <c r="C595" s="206" t="s">
        <v>2590</v>
      </c>
      <c r="D595" s="25">
        <v>1973</v>
      </c>
      <c r="E595" s="108" t="s">
        <v>2932</v>
      </c>
      <c r="F595" s="68" t="s">
        <v>2934</v>
      </c>
      <c r="G595" s="25">
        <v>2</v>
      </c>
      <c r="H595" s="25">
        <v>3</v>
      </c>
      <c r="I595" s="335">
        <v>913.09</v>
      </c>
      <c r="J595" s="137">
        <v>859.5</v>
      </c>
      <c r="K595" s="335">
        <v>859.5</v>
      </c>
      <c r="L595" s="12">
        <v>36</v>
      </c>
      <c r="M595" s="146">
        <f t="shared" si="118"/>
        <v>563040</v>
      </c>
      <c r="N595" s="146"/>
      <c r="O595" s="146"/>
      <c r="P595" s="146"/>
      <c r="Q595" s="137">
        <f t="shared" si="117"/>
        <v>563040</v>
      </c>
      <c r="R595" s="146">
        <v>563040</v>
      </c>
      <c r="S595" s="185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  <c r="AE595" s="146"/>
      <c r="AF595" s="146"/>
      <c r="AG595" s="337">
        <v>2025</v>
      </c>
      <c r="AH595" s="166" t="s">
        <v>3052</v>
      </c>
      <c r="AI595" s="166"/>
      <c r="AJ595" s="134">
        <f t="shared" si="115"/>
        <v>562</v>
      </c>
      <c r="AK595" s="35" t="s">
        <v>153</v>
      </c>
      <c r="AL595" s="134" t="str">
        <f t="shared" si="116"/>
        <v>562.</v>
      </c>
      <c r="AM595" s="186"/>
      <c r="AO595" s="193"/>
    </row>
    <row r="596" spans="1:41" ht="22.5" hidden="1" customHeight="1" x14ac:dyDescent="0.25">
      <c r="A596" s="68" t="s">
        <v>3746</v>
      </c>
      <c r="B596" s="25">
        <v>1033</v>
      </c>
      <c r="C596" s="206" t="s">
        <v>2599</v>
      </c>
      <c r="D596" s="25">
        <v>1973</v>
      </c>
      <c r="E596" s="108" t="s">
        <v>2932</v>
      </c>
      <c r="F596" s="68" t="s">
        <v>2934</v>
      </c>
      <c r="G596" s="25">
        <v>2</v>
      </c>
      <c r="H596" s="25">
        <v>2</v>
      </c>
      <c r="I596" s="335">
        <v>794.6</v>
      </c>
      <c r="J596" s="137">
        <v>733.2</v>
      </c>
      <c r="K596" s="335">
        <v>733.2</v>
      </c>
      <c r="L596" s="12">
        <v>34</v>
      </c>
      <c r="M596" s="146">
        <f t="shared" si="118"/>
        <v>841266.8</v>
      </c>
      <c r="N596" s="146"/>
      <c r="O596" s="146"/>
      <c r="P596" s="146"/>
      <c r="Q596" s="137">
        <f t="shared" si="117"/>
        <v>841266.8</v>
      </c>
      <c r="R596" s="146">
        <f>104602.8+736664</f>
        <v>841266.8</v>
      </c>
      <c r="S596" s="185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  <c r="AE596" s="146"/>
      <c r="AF596" s="146"/>
      <c r="AG596" s="337">
        <v>2025</v>
      </c>
      <c r="AH596" s="166" t="s">
        <v>3063</v>
      </c>
      <c r="AI596" s="166"/>
      <c r="AJ596" s="134">
        <f t="shared" si="115"/>
        <v>563</v>
      </c>
      <c r="AK596" s="35" t="s">
        <v>153</v>
      </c>
      <c r="AL596" s="134" t="str">
        <f t="shared" si="116"/>
        <v>563.</v>
      </c>
      <c r="AM596" s="186"/>
      <c r="AN596" s="296"/>
      <c r="AO596" s="193"/>
    </row>
    <row r="597" spans="1:41" ht="22.5" hidden="1" customHeight="1" x14ac:dyDescent="0.25">
      <c r="A597" s="68" t="s">
        <v>3747</v>
      </c>
      <c r="B597" s="25">
        <v>1035</v>
      </c>
      <c r="C597" s="36" t="s">
        <v>2600</v>
      </c>
      <c r="D597" s="25">
        <v>1978</v>
      </c>
      <c r="E597" s="108" t="s">
        <v>2932</v>
      </c>
      <c r="F597" s="68" t="s">
        <v>2933</v>
      </c>
      <c r="G597" s="25">
        <v>3</v>
      </c>
      <c r="H597" s="25">
        <v>3</v>
      </c>
      <c r="I597" s="335">
        <v>1414.8</v>
      </c>
      <c r="J597" s="335">
        <v>1281.4000000000001</v>
      </c>
      <c r="K597" s="335">
        <v>1281.4000000000001</v>
      </c>
      <c r="L597" s="12">
        <v>52</v>
      </c>
      <c r="M597" s="146">
        <f t="shared" si="118"/>
        <v>2018243</v>
      </c>
      <c r="N597" s="146"/>
      <c r="O597" s="146"/>
      <c r="P597" s="146"/>
      <c r="Q597" s="137">
        <f t="shared" si="117"/>
        <v>2018243</v>
      </c>
      <c r="R597" s="146"/>
      <c r="S597" s="185"/>
      <c r="T597" s="146"/>
      <c r="U597" s="146">
        <v>569</v>
      </c>
      <c r="V597" s="146">
        <f>U597*3547</f>
        <v>2018243</v>
      </c>
      <c r="W597" s="146"/>
      <c r="X597" s="146"/>
      <c r="Y597" s="146"/>
      <c r="Z597" s="146"/>
      <c r="AA597" s="146"/>
      <c r="AB597" s="146"/>
      <c r="AC597" s="146"/>
      <c r="AD597" s="146"/>
      <c r="AE597" s="146"/>
      <c r="AF597" s="146"/>
      <c r="AG597" s="337">
        <v>2025</v>
      </c>
      <c r="AH597" s="166"/>
      <c r="AI597" s="166"/>
      <c r="AJ597" s="134">
        <f t="shared" si="115"/>
        <v>564</v>
      </c>
      <c r="AK597" s="35" t="s">
        <v>153</v>
      </c>
      <c r="AL597" s="134" t="str">
        <f t="shared" si="116"/>
        <v>564.</v>
      </c>
      <c r="AM597" s="186"/>
      <c r="AN597" s="296"/>
      <c r="AO597" s="193"/>
    </row>
    <row r="598" spans="1:41" ht="22.5" hidden="1" customHeight="1" x14ac:dyDescent="0.25">
      <c r="A598" s="68" t="s">
        <v>3748</v>
      </c>
      <c r="B598" s="25">
        <v>1036</v>
      </c>
      <c r="C598" s="206" t="s">
        <v>2602</v>
      </c>
      <c r="D598" s="25">
        <v>1975</v>
      </c>
      <c r="E598" s="108" t="s">
        <v>2932</v>
      </c>
      <c r="F598" s="68" t="s">
        <v>2934</v>
      </c>
      <c r="G598" s="25">
        <v>2</v>
      </c>
      <c r="H598" s="25">
        <v>2</v>
      </c>
      <c r="I598" s="335">
        <v>798</v>
      </c>
      <c r="J598" s="137">
        <v>727.6</v>
      </c>
      <c r="K598" s="335">
        <v>727.6</v>
      </c>
      <c r="L598" s="12">
        <v>32</v>
      </c>
      <c r="M598" s="146">
        <f t="shared" si="118"/>
        <v>890610.6</v>
      </c>
      <c r="N598" s="146"/>
      <c r="O598" s="146"/>
      <c r="P598" s="146"/>
      <c r="Q598" s="137">
        <f t="shared" si="117"/>
        <v>890610.6</v>
      </c>
      <c r="R598" s="146">
        <f>792009.6+98601</f>
        <v>890610.6</v>
      </c>
      <c r="S598" s="185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  <c r="AF598" s="146"/>
      <c r="AG598" s="337">
        <v>2025</v>
      </c>
      <c r="AH598" s="166" t="s">
        <v>3056</v>
      </c>
      <c r="AI598" s="166"/>
      <c r="AJ598" s="134">
        <f t="shared" si="115"/>
        <v>565</v>
      </c>
      <c r="AK598" s="35" t="s">
        <v>153</v>
      </c>
      <c r="AL598" s="134" t="str">
        <f t="shared" si="116"/>
        <v>565.</v>
      </c>
      <c r="AM598" s="186"/>
      <c r="AN598" s="296"/>
      <c r="AO598" s="193"/>
    </row>
    <row r="599" spans="1:41" ht="22.5" hidden="1" customHeight="1" x14ac:dyDescent="0.25">
      <c r="A599" s="68" t="s">
        <v>3749</v>
      </c>
      <c r="B599" s="25">
        <v>1055</v>
      </c>
      <c r="C599" s="36" t="s">
        <v>3162</v>
      </c>
      <c r="D599" s="25">
        <v>1979</v>
      </c>
      <c r="E599" s="108" t="s">
        <v>2932</v>
      </c>
      <c r="F599" s="68" t="s">
        <v>2934</v>
      </c>
      <c r="G599" s="25">
        <v>5</v>
      </c>
      <c r="H599" s="25">
        <v>4</v>
      </c>
      <c r="I599" s="335">
        <v>3376.51</v>
      </c>
      <c r="J599" s="335">
        <v>3102.83</v>
      </c>
      <c r="K599" s="335">
        <v>3102.83</v>
      </c>
      <c r="L599" s="12">
        <v>121</v>
      </c>
      <c r="M599" s="146">
        <f>R599+T599+V599+X599+Z599+AB599+AE599+AF599</f>
        <v>1549743</v>
      </c>
      <c r="N599" s="146"/>
      <c r="O599" s="146"/>
      <c r="P599" s="146"/>
      <c r="Q599" s="137">
        <f>M599</f>
        <v>1549743</v>
      </c>
      <c r="R599" s="146">
        <v>1549743</v>
      </c>
      <c r="S599" s="185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35"/>
      <c r="AD599" s="135"/>
      <c r="AE599" s="146"/>
      <c r="AF599" s="146"/>
      <c r="AG599" s="337">
        <v>2025</v>
      </c>
      <c r="AH599" s="166" t="s">
        <v>3049</v>
      </c>
      <c r="AI599" s="166"/>
      <c r="AJ599" s="134">
        <f t="shared" si="115"/>
        <v>566</v>
      </c>
      <c r="AK599" s="35" t="s">
        <v>153</v>
      </c>
      <c r="AL599" s="134" t="str">
        <f t="shared" si="116"/>
        <v>566.</v>
      </c>
      <c r="AM599" s="186"/>
      <c r="AN599" s="296"/>
      <c r="AO599" s="193"/>
    </row>
    <row r="600" spans="1:41" ht="22.5" hidden="1" customHeight="1" x14ac:dyDescent="0.25">
      <c r="A600" s="68" t="s">
        <v>3750</v>
      </c>
      <c r="B600" s="25">
        <v>1078</v>
      </c>
      <c r="C600" s="36" t="s">
        <v>2615</v>
      </c>
      <c r="D600" s="25">
        <v>1961</v>
      </c>
      <c r="E600" s="108" t="s">
        <v>2932</v>
      </c>
      <c r="F600" s="68" t="s">
        <v>2934</v>
      </c>
      <c r="G600" s="25">
        <v>2</v>
      </c>
      <c r="H600" s="25">
        <v>1</v>
      </c>
      <c r="I600" s="335">
        <v>343.6</v>
      </c>
      <c r="J600" s="335">
        <v>310.10000000000002</v>
      </c>
      <c r="K600" s="335">
        <v>310.10000000000002</v>
      </c>
      <c r="L600" s="30">
        <v>14</v>
      </c>
      <c r="M600" s="137">
        <f t="shared" si="118"/>
        <v>130637.59999999999</v>
      </c>
      <c r="N600" s="137"/>
      <c r="O600" s="137"/>
      <c r="P600" s="137"/>
      <c r="Q600" s="137">
        <f t="shared" si="117"/>
        <v>130637.59999999999</v>
      </c>
      <c r="R600" s="146"/>
      <c r="S600" s="185"/>
      <c r="T600" s="146"/>
      <c r="U600" s="146"/>
      <c r="V600" s="146"/>
      <c r="W600" s="146"/>
      <c r="X600" s="146"/>
      <c r="Y600" s="146"/>
      <c r="Z600" s="146"/>
      <c r="AA600" s="146">
        <v>48.8</v>
      </c>
      <c r="AB600" s="146">
        <f>AA600*2677</f>
        <v>130637.59999999999</v>
      </c>
      <c r="AC600" s="146"/>
      <c r="AD600" s="146"/>
      <c r="AE600" s="146"/>
      <c r="AF600" s="146"/>
      <c r="AG600" s="337">
        <v>2025</v>
      </c>
      <c r="AH600" s="166"/>
      <c r="AI600" s="166"/>
      <c r="AJ600" s="134">
        <f t="shared" si="115"/>
        <v>567</v>
      </c>
      <c r="AK600" s="35" t="s">
        <v>153</v>
      </c>
      <c r="AL600" s="134" t="str">
        <f t="shared" si="116"/>
        <v>567.</v>
      </c>
      <c r="AM600" s="186"/>
      <c r="AO600" s="193"/>
    </row>
    <row r="601" spans="1:41" ht="22.5" hidden="1" customHeight="1" x14ac:dyDescent="0.25">
      <c r="A601" s="68" t="s">
        <v>3751</v>
      </c>
      <c r="B601" s="25">
        <v>1089</v>
      </c>
      <c r="C601" s="36" t="s">
        <v>2620</v>
      </c>
      <c r="D601" s="25">
        <v>1976</v>
      </c>
      <c r="E601" s="108" t="s">
        <v>2932</v>
      </c>
      <c r="F601" s="68" t="s">
        <v>2933</v>
      </c>
      <c r="G601" s="25">
        <v>5</v>
      </c>
      <c r="H601" s="25">
        <v>6</v>
      </c>
      <c r="I601" s="335">
        <v>5072.78</v>
      </c>
      <c r="J601" s="335">
        <v>4678.17</v>
      </c>
      <c r="K601" s="335">
        <v>4678.17</v>
      </c>
      <c r="L601" s="12">
        <v>200</v>
      </c>
      <c r="M601" s="146">
        <f t="shared" si="118"/>
        <v>1330992</v>
      </c>
      <c r="N601" s="146"/>
      <c r="O601" s="146"/>
      <c r="P601" s="146"/>
      <c r="Q601" s="137">
        <f t="shared" si="117"/>
        <v>1330992</v>
      </c>
      <c r="R601" s="146">
        <v>1330992</v>
      </c>
      <c r="S601" s="185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  <c r="AF601" s="146"/>
      <c r="AG601" s="337">
        <v>2025</v>
      </c>
      <c r="AH601" s="166" t="s">
        <v>3049</v>
      </c>
      <c r="AI601" s="166"/>
      <c r="AJ601" s="134">
        <f t="shared" si="115"/>
        <v>568</v>
      </c>
      <c r="AK601" s="35" t="s">
        <v>153</v>
      </c>
      <c r="AL601" s="134" t="str">
        <f t="shared" si="116"/>
        <v>568.</v>
      </c>
      <c r="AM601" s="186"/>
      <c r="AO601" s="193"/>
    </row>
    <row r="602" spans="1:41" ht="22.5" hidden="1" customHeight="1" x14ac:dyDescent="0.25">
      <c r="A602" s="68" t="s">
        <v>3752</v>
      </c>
      <c r="B602" s="25">
        <v>1106</v>
      </c>
      <c r="C602" s="206" t="s">
        <v>2628</v>
      </c>
      <c r="D602" s="25">
        <v>1974</v>
      </c>
      <c r="E602" s="108" t="s">
        <v>2932</v>
      </c>
      <c r="F602" s="68" t="s">
        <v>2934</v>
      </c>
      <c r="G602" s="25">
        <v>5</v>
      </c>
      <c r="H602" s="25">
        <v>2</v>
      </c>
      <c r="I602" s="335">
        <v>1990.6</v>
      </c>
      <c r="J602" s="137">
        <v>1799.3</v>
      </c>
      <c r="K602" s="335">
        <v>1785.8</v>
      </c>
      <c r="L602" s="12">
        <v>58</v>
      </c>
      <c r="M602" s="146">
        <f t="shared" si="118"/>
        <v>3182212</v>
      </c>
      <c r="N602" s="146"/>
      <c r="O602" s="146"/>
      <c r="P602" s="146"/>
      <c r="Q602" s="137">
        <f t="shared" si="117"/>
        <v>3182212</v>
      </c>
      <c r="R602" s="146">
        <v>97172</v>
      </c>
      <c r="S602" s="185"/>
      <c r="T602" s="146"/>
      <c r="U602" s="146"/>
      <c r="V602" s="146"/>
      <c r="W602" s="146"/>
      <c r="X602" s="146"/>
      <c r="Y602" s="146">
        <v>980</v>
      </c>
      <c r="Z602" s="146">
        <f>Y602*3148</f>
        <v>3085040</v>
      </c>
      <c r="AA602" s="146"/>
      <c r="AB602" s="146"/>
      <c r="AC602" s="146"/>
      <c r="AD602" s="146"/>
      <c r="AE602" s="146"/>
      <c r="AF602" s="146"/>
      <c r="AG602" s="337">
        <v>2025</v>
      </c>
      <c r="AH602" s="166" t="s">
        <v>3048</v>
      </c>
      <c r="AI602" s="166"/>
      <c r="AJ602" s="134">
        <f t="shared" ref="AJ602:AJ665" si="119">MAX(AJ598:AJ601)+1</f>
        <v>569</v>
      </c>
      <c r="AK602" s="35" t="s">
        <v>153</v>
      </c>
      <c r="AL602" s="134" t="str">
        <f t="shared" ref="AL602:AL665" si="120">CONCATENATE(AJ602,AK602)</f>
        <v>569.</v>
      </c>
      <c r="AM602" s="186"/>
      <c r="AN602" s="296"/>
      <c r="AO602" s="193"/>
    </row>
    <row r="603" spans="1:41" ht="22.5" hidden="1" customHeight="1" x14ac:dyDescent="0.25">
      <c r="A603" s="68" t="s">
        <v>3753</v>
      </c>
      <c r="B603" s="25">
        <v>1113</v>
      </c>
      <c r="C603" s="36" t="s">
        <v>2630</v>
      </c>
      <c r="D603" s="25">
        <v>1975</v>
      </c>
      <c r="E603" s="108" t="s">
        <v>2932</v>
      </c>
      <c r="F603" s="68" t="s">
        <v>2933</v>
      </c>
      <c r="G603" s="25">
        <v>5</v>
      </c>
      <c r="H603" s="25">
        <v>4</v>
      </c>
      <c r="I603" s="335">
        <v>3688.75</v>
      </c>
      <c r="J603" s="335">
        <v>3365.6</v>
      </c>
      <c r="K603" s="335">
        <v>3365.6</v>
      </c>
      <c r="L603" s="12">
        <v>146</v>
      </c>
      <c r="M603" s="146">
        <f t="shared" si="118"/>
        <v>3880674.58</v>
      </c>
      <c r="N603" s="146"/>
      <c r="O603" s="146"/>
      <c r="P603" s="146"/>
      <c r="Q603" s="137">
        <f t="shared" si="117"/>
        <v>3880674.58</v>
      </c>
      <c r="R603" s="146">
        <v>902116.8</v>
      </c>
      <c r="S603" s="185"/>
      <c r="T603" s="146"/>
      <c r="U603" s="146">
        <v>839.74</v>
      </c>
      <c r="V603" s="146">
        <f>U603*3547</f>
        <v>2978557.7800000003</v>
      </c>
      <c r="W603" s="146"/>
      <c r="X603" s="146"/>
      <c r="Y603" s="146"/>
      <c r="Z603" s="146"/>
      <c r="AA603" s="146"/>
      <c r="AB603" s="146"/>
      <c r="AC603" s="146"/>
      <c r="AD603" s="146"/>
      <c r="AE603" s="146"/>
      <c r="AF603" s="146"/>
      <c r="AG603" s="337">
        <v>2025</v>
      </c>
      <c r="AH603" s="166" t="s">
        <v>3049</v>
      </c>
      <c r="AI603" s="166"/>
      <c r="AJ603" s="134">
        <f t="shared" si="119"/>
        <v>570</v>
      </c>
      <c r="AK603" s="35" t="s">
        <v>153</v>
      </c>
      <c r="AL603" s="134" t="str">
        <f t="shared" si="120"/>
        <v>570.</v>
      </c>
      <c r="AM603" s="186"/>
      <c r="AO603" s="193"/>
    </row>
    <row r="604" spans="1:41" ht="22.5" hidden="1" customHeight="1" x14ac:dyDescent="0.25">
      <c r="A604" s="68" t="s">
        <v>3754</v>
      </c>
      <c r="B604" s="25">
        <v>1111</v>
      </c>
      <c r="C604" s="206" t="s">
        <v>2631</v>
      </c>
      <c r="D604" s="25">
        <v>1964</v>
      </c>
      <c r="E604" s="108" t="s">
        <v>2932</v>
      </c>
      <c r="F604" s="68" t="s">
        <v>2934</v>
      </c>
      <c r="G604" s="25">
        <v>2</v>
      </c>
      <c r="H604" s="25">
        <v>2</v>
      </c>
      <c r="I604" s="137">
        <v>652.07000000000005</v>
      </c>
      <c r="J604" s="137">
        <v>601.04999999999995</v>
      </c>
      <c r="K604" s="137">
        <v>601.04999999999995</v>
      </c>
      <c r="L604" s="30">
        <v>31</v>
      </c>
      <c r="M604" s="137">
        <f>R604+T604+V604+X604+Z604+AB604+AE604+AF604</f>
        <v>255921.19999999998</v>
      </c>
      <c r="N604" s="137"/>
      <c r="O604" s="137"/>
      <c r="P604" s="137"/>
      <c r="Q604" s="137">
        <f>M604</f>
        <v>255921.19999999998</v>
      </c>
      <c r="R604" s="146"/>
      <c r="S604" s="185"/>
      <c r="T604" s="146"/>
      <c r="U604" s="146"/>
      <c r="V604" s="146"/>
      <c r="W604" s="146"/>
      <c r="X604" s="146"/>
      <c r="Y604" s="146"/>
      <c r="Z604" s="146"/>
      <c r="AA604" s="146">
        <v>95.6</v>
      </c>
      <c r="AB604" s="146">
        <f>AA604*2677</f>
        <v>255921.19999999998</v>
      </c>
      <c r="AC604" s="146"/>
      <c r="AD604" s="146"/>
      <c r="AE604" s="146"/>
      <c r="AF604" s="146"/>
      <c r="AG604" s="337">
        <v>2025</v>
      </c>
      <c r="AH604" s="166"/>
      <c r="AI604" s="166"/>
      <c r="AJ604" s="134">
        <f t="shared" si="119"/>
        <v>571</v>
      </c>
      <c r="AK604" s="35" t="s">
        <v>153</v>
      </c>
      <c r="AL604" s="134" t="str">
        <f t="shared" si="120"/>
        <v>571.</v>
      </c>
      <c r="AM604" s="186"/>
      <c r="AN604" s="296"/>
      <c r="AO604" s="193"/>
    </row>
    <row r="605" spans="1:41" ht="22.5" hidden="1" customHeight="1" x14ac:dyDescent="0.25">
      <c r="A605" s="68" t="s">
        <v>3755</v>
      </c>
      <c r="B605" s="25">
        <v>972</v>
      </c>
      <c r="C605" s="206" t="s">
        <v>2513</v>
      </c>
      <c r="D605" s="25">
        <v>1985</v>
      </c>
      <c r="E605" s="108" t="s">
        <v>2932</v>
      </c>
      <c r="F605" s="68" t="s">
        <v>2933</v>
      </c>
      <c r="G605" s="25">
        <v>2</v>
      </c>
      <c r="H605" s="25">
        <v>2</v>
      </c>
      <c r="I605" s="335">
        <v>597.4</v>
      </c>
      <c r="J605" s="137">
        <v>557.9</v>
      </c>
      <c r="K605" s="335">
        <v>557.9</v>
      </c>
      <c r="L605" s="12">
        <v>21</v>
      </c>
      <c r="M605" s="146">
        <f t="shared" ref="M605:M633" si="121">R605+T605+V605+X605+Z605+AB605+AE605+AF605</f>
        <v>243607</v>
      </c>
      <c r="N605" s="146"/>
      <c r="O605" s="146"/>
      <c r="P605" s="146"/>
      <c r="Q605" s="137">
        <f t="shared" ref="Q605:Q633" si="122">M605</f>
        <v>243607</v>
      </c>
      <c r="R605" s="146"/>
      <c r="S605" s="185"/>
      <c r="T605" s="146"/>
      <c r="U605" s="146"/>
      <c r="V605" s="146"/>
      <c r="W605" s="146"/>
      <c r="X605" s="146"/>
      <c r="Y605" s="146"/>
      <c r="Z605" s="146"/>
      <c r="AA605" s="146">
        <v>91</v>
      </c>
      <c r="AB605" s="146">
        <f>AA605*2677</f>
        <v>243607</v>
      </c>
      <c r="AC605" s="146"/>
      <c r="AD605" s="146"/>
      <c r="AE605" s="146"/>
      <c r="AF605" s="146"/>
      <c r="AG605" s="337">
        <v>2025</v>
      </c>
      <c r="AH605" s="166"/>
      <c r="AI605" s="166"/>
      <c r="AJ605" s="134">
        <f t="shared" si="119"/>
        <v>572</v>
      </c>
      <c r="AK605" s="35" t="s">
        <v>153</v>
      </c>
      <c r="AL605" s="134" t="str">
        <f t="shared" si="120"/>
        <v>572.</v>
      </c>
      <c r="AM605" s="186"/>
      <c r="AN605" s="296"/>
      <c r="AO605" s="193"/>
    </row>
    <row r="606" spans="1:41" ht="22.5" hidden="1" customHeight="1" x14ac:dyDescent="0.25">
      <c r="A606" s="68" t="s">
        <v>3756</v>
      </c>
      <c r="B606" s="25">
        <v>976</v>
      </c>
      <c r="C606" s="36" t="s">
        <v>2515</v>
      </c>
      <c r="D606" s="25">
        <v>1972</v>
      </c>
      <c r="E606" s="108" t="s">
        <v>2932</v>
      </c>
      <c r="F606" s="68" t="s">
        <v>2934</v>
      </c>
      <c r="G606" s="25">
        <v>2</v>
      </c>
      <c r="H606" s="25">
        <v>1</v>
      </c>
      <c r="I606" s="335">
        <v>352</v>
      </c>
      <c r="J606" s="335">
        <v>317.39999999999998</v>
      </c>
      <c r="K606" s="335">
        <v>317.39999999999998</v>
      </c>
      <c r="L606" s="30">
        <v>13</v>
      </c>
      <c r="M606" s="146">
        <f t="shared" si="121"/>
        <v>1123836</v>
      </c>
      <c r="N606" s="146"/>
      <c r="O606" s="146"/>
      <c r="P606" s="146"/>
      <c r="Q606" s="137">
        <f t="shared" si="122"/>
        <v>1123836</v>
      </c>
      <c r="R606" s="146"/>
      <c r="S606" s="185"/>
      <c r="T606" s="146"/>
      <c r="U606" s="146"/>
      <c r="V606" s="146"/>
      <c r="W606" s="146"/>
      <c r="X606" s="146"/>
      <c r="Y606" s="146">
        <v>357</v>
      </c>
      <c r="Z606" s="146">
        <f>Y606*3148</f>
        <v>1123836</v>
      </c>
      <c r="AA606" s="146"/>
      <c r="AB606" s="146"/>
      <c r="AC606" s="146"/>
      <c r="AD606" s="146"/>
      <c r="AE606" s="146"/>
      <c r="AF606" s="146"/>
      <c r="AG606" s="337">
        <v>2025</v>
      </c>
      <c r="AH606" s="166"/>
      <c r="AI606" s="166"/>
      <c r="AJ606" s="134">
        <f t="shared" si="119"/>
        <v>573</v>
      </c>
      <c r="AK606" s="35" t="s">
        <v>153</v>
      </c>
      <c r="AL606" s="134" t="str">
        <f t="shared" si="120"/>
        <v>573.</v>
      </c>
      <c r="AM606" s="186"/>
      <c r="AO606" s="193"/>
    </row>
    <row r="607" spans="1:41" ht="22.5" hidden="1" customHeight="1" x14ac:dyDescent="0.25">
      <c r="A607" s="68" t="s">
        <v>3757</v>
      </c>
      <c r="B607" s="25">
        <v>970</v>
      </c>
      <c r="C607" s="206" t="s">
        <v>2517</v>
      </c>
      <c r="D607" s="25">
        <v>1973</v>
      </c>
      <c r="E607" s="108" t="s">
        <v>2932</v>
      </c>
      <c r="F607" s="68" t="s">
        <v>2934</v>
      </c>
      <c r="G607" s="25">
        <v>2</v>
      </c>
      <c r="H607" s="25">
        <v>1</v>
      </c>
      <c r="I607" s="335">
        <v>248.4</v>
      </c>
      <c r="J607" s="137">
        <v>172.3</v>
      </c>
      <c r="K607" s="335">
        <v>172.3</v>
      </c>
      <c r="L607" s="12">
        <v>21</v>
      </c>
      <c r="M607" s="137">
        <f t="shared" si="121"/>
        <v>142844.72</v>
      </c>
      <c r="N607" s="146"/>
      <c r="O607" s="146"/>
      <c r="P607" s="146"/>
      <c r="Q607" s="137">
        <f t="shared" si="122"/>
        <v>142844.72</v>
      </c>
      <c r="R607" s="146"/>
      <c r="S607" s="185"/>
      <c r="T607" s="146"/>
      <c r="U607" s="146"/>
      <c r="V607" s="146"/>
      <c r="W607" s="146"/>
      <c r="X607" s="146"/>
      <c r="Y607" s="146"/>
      <c r="Z607" s="146"/>
      <c r="AA607" s="146">
        <v>53.36</v>
      </c>
      <c r="AB607" s="146">
        <f>AA607*2677</f>
        <v>142844.72</v>
      </c>
      <c r="AC607" s="146"/>
      <c r="AD607" s="146"/>
      <c r="AE607" s="137"/>
      <c r="AF607" s="146"/>
      <c r="AG607" s="337">
        <v>2025</v>
      </c>
      <c r="AH607" s="166"/>
      <c r="AI607" s="166"/>
      <c r="AJ607" s="134">
        <f t="shared" si="119"/>
        <v>574</v>
      </c>
      <c r="AK607" s="35" t="s">
        <v>153</v>
      </c>
      <c r="AL607" s="134" t="str">
        <f t="shared" si="120"/>
        <v>574.</v>
      </c>
      <c r="AM607" s="186"/>
      <c r="AN607" s="296"/>
      <c r="AO607" s="193"/>
    </row>
    <row r="608" spans="1:41" ht="22.5" hidden="1" customHeight="1" x14ac:dyDescent="0.25">
      <c r="A608" s="68" t="s">
        <v>3758</v>
      </c>
      <c r="B608" s="25">
        <v>1027</v>
      </c>
      <c r="C608" s="206" t="s">
        <v>2519</v>
      </c>
      <c r="D608" s="25">
        <v>1960</v>
      </c>
      <c r="E608" s="108" t="s">
        <v>2932</v>
      </c>
      <c r="F608" s="68" t="s">
        <v>2934</v>
      </c>
      <c r="G608" s="25">
        <v>2</v>
      </c>
      <c r="H608" s="25">
        <v>1</v>
      </c>
      <c r="I608" s="335">
        <v>347.9</v>
      </c>
      <c r="J608" s="137">
        <v>326.60000000000002</v>
      </c>
      <c r="K608" s="335">
        <v>288</v>
      </c>
      <c r="L608" s="12">
        <v>14</v>
      </c>
      <c r="M608" s="146">
        <f t="shared" si="121"/>
        <v>1183648</v>
      </c>
      <c r="N608" s="146"/>
      <c r="O608" s="146"/>
      <c r="P608" s="146"/>
      <c r="Q608" s="137">
        <f t="shared" si="122"/>
        <v>1183648</v>
      </c>
      <c r="R608" s="146"/>
      <c r="S608" s="185"/>
      <c r="T608" s="146"/>
      <c r="U608" s="146"/>
      <c r="V608" s="146"/>
      <c r="W608" s="146"/>
      <c r="X608" s="146"/>
      <c r="Y608" s="146">
        <v>376</v>
      </c>
      <c r="Z608" s="146">
        <f>Y608*3148</f>
        <v>1183648</v>
      </c>
      <c r="AA608" s="146"/>
      <c r="AB608" s="146"/>
      <c r="AC608" s="146"/>
      <c r="AD608" s="146"/>
      <c r="AE608" s="137"/>
      <c r="AF608" s="146"/>
      <c r="AG608" s="337">
        <v>2025</v>
      </c>
      <c r="AH608" s="166"/>
      <c r="AI608" s="166"/>
      <c r="AJ608" s="134">
        <f t="shared" si="119"/>
        <v>575</v>
      </c>
      <c r="AK608" s="35" t="s">
        <v>153</v>
      </c>
      <c r="AL608" s="134" t="str">
        <f t="shared" si="120"/>
        <v>575.</v>
      </c>
      <c r="AM608" s="186"/>
      <c r="AN608" s="296"/>
      <c r="AO608" s="193"/>
    </row>
    <row r="609" spans="1:41" ht="22.5" hidden="1" customHeight="1" x14ac:dyDescent="0.25">
      <c r="A609" s="68" t="s">
        <v>3759</v>
      </c>
      <c r="B609" s="25">
        <v>1046</v>
      </c>
      <c r="C609" s="333" t="s">
        <v>2524</v>
      </c>
      <c r="D609" s="25">
        <v>1970</v>
      </c>
      <c r="E609" s="108" t="s">
        <v>2932</v>
      </c>
      <c r="F609" s="68" t="s">
        <v>2934</v>
      </c>
      <c r="G609" s="25">
        <v>2</v>
      </c>
      <c r="H609" s="25">
        <v>2</v>
      </c>
      <c r="I609" s="335">
        <v>556.9</v>
      </c>
      <c r="J609" s="137">
        <v>506.8</v>
      </c>
      <c r="K609" s="137">
        <v>506.8</v>
      </c>
      <c r="L609" s="30">
        <v>18</v>
      </c>
      <c r="M609" s="137">
        <f>R609+T609+V609+X609+Z609+AB609+AE609+AF609</f>
        <v>3964621</v>
      </c>
      <c r="N609" s="137"/>
      <c r="O609" s="137"/>
      <c r="P609" s="137"/>
      <c r="Q609" s="137">
        <f>M609</f>
        <v>3964621</v>
      </c>
      <c r="R609" s="137"/>
      <c r="S609" s="30"/>
      <c r="T609" s="137"/>
      <c r="U609" s="137">
        <v>527</v>
      </c>
      <c r="V609" s="137">
        <f>U609*7523</f>
        <v>3964621</v>
      </c>
      <c r="W609" s="137"/>
      <c r="X609" s="137"/>
      <c r="Y609" s="137"/>
      <c r="Z609" s="137"/>
      <c r="AA609" s="137"/>
      <c r="AB609" s="137"/>
      <c r="AC609" s="137"/>
      <c r="AD609" s="137"/>
      <c r="AE609" s="137"/>
      <c r="AF609" s="137"/>
      <c r="AG609" s="337">
        <v>2025</v>
      </c>
      <c r="AH609" s="166"/>
      <c r="AI609" s="166"/>
      <c r="AJ609" s="134">
        <f t="shared" si="119"/>
        <v>576</v>
      </c>
      <c r="AK609" s="35" t="s">
        <v>153</v>
      </c>
      <c r="AL609" s="134" t="str">
        <f t="shared" si="120"/>
        <v>576.</v>
      </c>
      <c r="AM609" s="186"/>
      <c r="AN609" s="296"/>
      <c r="AO609" s="193"/>
    </row>
    <row r="610" spans="1:41" ht="22.5" hidden="1" customHeight="1" x14ac:dyDescent="0.25">
      <c r="A610" s="68" t="s">
        <v>3760</v>
      </c>
      <c r="B610" s="25">
        <v>1095</v>
      </c>
      <c r="C610" s="206" t="s">
        <v>2531</v>
      </c>
      <c r="D610" s="25">
        <v>1976</v>
      </c>
      <c r="E610" s="108" t="s">
        <v>2932</v>
      </c>
      <c r="F610" s="68" t="s">
        <v>2933</v>
      </c>
      <c r="G610" s="25">
        <v>5</v>
      </c>
      <c r="H610" s="25">
        <v>4</v>
      </c>
      <c r="I610" s="335">
        <v>3588.59</v>
      </c>
      <c r="J610" s="137">
        <v>3333.28</v>
      </c>
      <c r="K610" s="335">
        <v>3333.28</v>
      </c>
      <c r="L610" s="12">
        <v>134</v>
      </c>
      <c r="M610" s="146">
        <f t="shared" si="121"/>
        <v>3774008</v>
      </c>
      <c r="N610" s="146"/>
      <c r="O610" s="146"/>
      <c r="P610" s="146"/>
      <c r="Q610" s="137">
        <f t="shared" si="122"/>
        <v>3774008</v>
      </c>
      <c r="R610" s="146"/>
      <c r="S610" s="185"/>
      <c r="T610" s="146"/>
      <c r="U610" s="146">
        <v>1064</v>
      </c>
      <c r="V610" s="146">
        <f>U610*3547</f>
        <v>3774008</v>
      </c>
      <c r="W610" s="146"/>
      <c r="X610" s="146"/>
      <c r="Y610" s="146"/>
      <c r="Z610" s="146"/>
      <c r="AA610" s="146"/>
      <c r="AB610" s="146"/>
      <c r="AC610" s="146"/>
      <c r="AD610" s="146"/>
      <c r="AE610" s="146"/>
      <c r="AF610" s="146"/>
      <c r="AG610" s="337">
        <v>2025</v>
      </c>
      <c r="AH610" s="166"/>
      <c r="AI610" s="166"/>
      <c r="AJ610" s="134">
        <f t="shared" si="119"/>
        <v>577</v>
      </c>
      <c r="AK610" s="35" t="s">
        <v>153</v>
      </c>
      <c r="AL610" s="134" t="str">
        <f t="shared" si="120"/>
        <v>577.</v>
      </c>
      <c r="AM610" s="186"/>
      <c r="AO610" s="193"/>
    </row>
    <row r="611" spans="1:41" ht="22.5" hidden="1" customHeight="1" x14ac:dyDescent="0.25">
      <c r="A611" s="68" t="s">
        <v>3761</v>
      </c>
      <c r="B611" s="25">
        <v>1100</v>
      </c>
      <c r="C611" s="333" t="s">
        <v>2532</v>
      </c>
      <c r="D611" s="25">
        <v>1966</v>
      </c>
      <c r="E611" s="108" t="s">
        <v>2932</v>
      </c>
      <c r="F611" s="68" t="s">
        <v>2933</v>
      </c>
      <c r="G611" s="25">
        <v>5</v>
      </c>
      <c r="H611" s="25">
        <v>3</v>
      </c>
      <c r="I611" s="335">
        <v>2185.9499999999998</v>
      </c>
      <c r="J611" s="137">
        <v>2000.15</v>
      </c>
      <c r="K611" s="335">
        <v>2000.15</v>
      </c>
      <c r="L611" s="30">
        <v>80</v>
      </c>
      <c r="M611" s="146">
        <f>R611+T611+V611+X611+Z611+AB611+AE611+AF611</f>
        <v>2016682.3199999998</v>
      </c>
      <c r="N611" s="146"/>
      <c r="O611" s="146"/>
      <c r="P611" s="146"/>
      <c r="Q611" s="137">
        <f>M611</f>
        <v>2016682.3199999998</v>
      </c>
      <c r="R611" s="137"/>
      <c r="S611" s="30"/>
      <c r="T611" s="137"/>
      <c r="U611" s="137">
        <v>568.55999999999995</v>
      </c>
      <c r="V611" s="137">
        <f>U611*3547</f>
        <v>2016682.3199999998</v>
      </c>
      <c r="W611" s="137"/>
      <c r="X611" s="137"/>
      <c r="Y611" s="137"/>
      <c r="Z611" s="137"/>
      <c r="AA611" s="137"/>
      <c r="AB611" s="137"/>
      <c r="AC611" s="137"/>
      <c r="AD611" s="137"/>
      <c r="AE611" s="137"/>
      <c r="AF611" s="137"/>
      <c r="AG611" s="337">
        <v>2025</v>
      </c>
      <c r="AH611" s="166"/>
      <c r="AI611" s="166"/>
      <c r="AJ611" s="134">
        <f t="shared" si="119"/>
        <v>578</v>
      </c>
      <c r="AK611" s="35" t="s">
        <v>153</v>
      </c>
      <c r="AL611" s="134" t="str">
        <f t="shared" si="120"/>
        <v>578.</v>
      </c>
      <c r="AM611" s="186"/>
      <c r="AN611" s="296"/>
      <c r="AO611" s="193"/>
    </row>
    <row r="612" spans="1:41" ht="22.5" hidden="1" customHeight="1" x14ac:dyDescent="0.25">
      <c r="A612" s="68" t="s">
        <v>3762</v>
      </c>
      <c r="B612" s="25">
        <v>5534</v>
      </c>
      <c r="C612" s="333" t="s">
        <v>2539</v>
      </c>
      <c r="D612" s="25">
        <v>1987</v>
      </c>
      <c r="E612" s="108" t="s">
        <v>2932</v>
      </c>
      <c r="F612" s="68" t="s">
        <v>2933</v>
      </c>
      <c r="G612" s="25">
        <v>2</v>
      </c>
      <c r="H612" s="25">
        <v>2</v>
      </c>
      <c r="I612" s="335">
        <v>564</v>
      </c>
      <c r="J612" s="137">
        <v>564</v>
      </c>
      <c r="K612" s="335">
        <v>564</v>
      </c>
      <c r="L612" s="30">
        <v>11</v>
      </c>
      <c r="M612" s="137">
        <f t="shared" si="121"/>
        <v>1287337</v>
      </c>
      <c r="N612" s="137"/>
      <c r="O612" s="137"/>
      <c r="P612" s="137"/>
      <c r="Q612" s="137">
        <f t="shared" si="122"/>
        <v>1287337</v>
      </c>
      <c r="R612" s="137">
        <v>1287337</v>
      </c>
      <c r="S612" s="30"/>
      <c r="T612" s="137"/>
      <c r="U612" s="137"/>
      <c r="V612" s="137"/>
      <c r="W612" s="137"/>
      <c r="X612" s="137"/>
      <c r="Y612" s="137"/>
      <c r="Z612" s="137"/>
      <c r="AA612" s="137"/>
      <c r="AB612" s="137"/>
      <c r="AC612" s="137"/>
      <c r="AD612" s="137"/>
      <c r="AE612" s="137"/>
      <c r="AF612" s="137"/>
      <c r="AG612" s="337">
        <v>2025</v>
      </c>
      <c r="AH612" s="166" t="s">
        <v>3050</v>
      </c>
      <c r="AI612" s="166"/>
      <c r="AJ612" s="134">
        <f t="shared" si="119"/>
        <v>579</v>
      </c>
      <c r="AK612" s="35" t="s">
        <v>153</v>
      </c>
      <c r="AL612" s="134" t="str">
        <f t="shared" si="120"/>
        <v>579.</v>
      </c>
      <c r="AM612" s="186"/>
      <c r="AN612" s="296"/>
      <c r="AO612" s="193"/>
    </row>
    <row r="613" spans="1:41" ht="22.5" hidden="1" customHeight="1" x14ac:dyDescent="0.25">
      <c r="A613" s="68" t="s">
        <v>3763</v>
      </c>
      <c r="B613" s="25">
        <v>5535</v>
      </c>
      <c r="C613" s="206" t="s">
        <v>2540</v>
      </c>
      <c r="D613" s="25">
        <v>1987</v>
      </c>
      <c r="E613" s="108" t="s">
        <v>2932</v>
      </c>
      <c r="F613" s="68" t="s">
        <v>2933</v>
      </c>
      <c r="G613" s="25">
        <v>2</v>
      </c>
      <c r="H613" s="25">
        <v>2</v>
      </c>
      <c r="I613" s="335">
        <v>580.20000000000005</v>
      </c>
      <c r="J613" s="137">
        <v>580.20000000000005</v>
      </c>
      <c r="K613" s="335">
        <v>580.20000000000005</v>
      </c>
      <c r="L613" s="12">
        <v>19</v>
      </c>
      <c r="M613" s="146">
        <f t="shared" si="121"/>
        <v>1580556</v>
      </c>
      <c r="N613" s="146"/>
      <c r="O613" s="146"/>
      <c r="P613" s="146"/>
      <c r="Q613" s="137">
        <f t="shared" si="122"/>
        <v>1580556</v>
      </c>
      <c r="R613" s="146">
        <f>717876+862680</f>
        <v>1580556</v>
      </c>
      <c r="S613" s="185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  <c r="AF613" s="146"/>
      <c r="AG613" s="337">
        <v>2025</v>
      </c>
      <c r="AH613" s="166" t="s">
        <v>3065</v>
      </c>
      <c r="AI613" s="166"/>
      <c r="AJ613" s="134">
        <f t="shared" si="119"/>
        <v>580</v>
      </c>
      <c r="AK613" s="35" t="s">
        <v>153</v>
      </c>
      <c r="AL613" s="134" t="str">
        <f t="shared" si="120"/>
        <v>580.</v>
      </c>
      <c r="AM613" s="186"/>
      <c r="AO613" s="193"/>
    </row>
    <row r="614" spans="1:41" ht="22.5" hidden="1" customHeight="1" x14ac:dyDescent="0.25">
      <c r="A614" s="68" t="s">
        <v>3764</v>
      </c>
      <c r="B614" s="25">
        <v>910</v>
      </c>
      <c r="C614" s="206" t="s">
        <v>2549</v>
      </c>
      <c r="D614" s="25">
        <v>1967</v>
      </c>
      <c r="E614" s="108" t="s">
        <v>2932</v>
      </c>
      <c r="F614" s="68" t="s">
        <v>2934</v>
      </c>
      <c r="G614" s="25">
        <v>5</v>
      </c>
      <c r="H614" s="25">
        <v>3</v>
      </c>
      <c r="I614" s="335">
        <v>6473</v>
      </c>
      <c r="J614" s="137">
        <v>2387.62</v>
      </c>
      <c r="K614" s="335">
        <v>1834.82</v>
      </c>
      <c r="L614" s="12">
        <v>75</v>
      </c>
      <c r="M614" s="146">
        <f t="shared" si="121"/>
        <v>4286002</v>
      </c>
      <c r="N614" s="146"/>
      <c r="O614" s="146"/>
      <c r="P614" s="146"/>
      <c r="Q614" s="137">
        <f t="shared" si="122"/>
        <v>4286002</v>
      </c>
      <c r="R614" s="146"/>
      <c r="S614" s="185"/>
      <c r="T614" s="146"/>
      <c r="U614" s="146"/>
      <c r="V614" s="146"/>
      <c r="W614" s="146"/>
      <c r="X614" s="146"/>
      <c r="Y614" s="146">
        <v>1361.5</v>
      </c>
      <c r="Z614" s="146">
        <f>Y614*3148</f>
        <v>4286002</v>
      </c>
      <c r="AA614" s="146"/>
      <c r="AB614" s="146"/>
      <c r="AC614" s="146"/>
      <c r="AD614" s="146"/>
      <c r="AE614" s="137"/>
      <c r="AF614" s="146"/>
      <c r="AG614" s="337">
        <v>2025</v>
      </c>
      <c r="AH614" s="166"/>
      <c r="AI614" s="166"/>
      <c r="AJ614" s="134">
        <f t="shared" si="119"/>
        <v>581</v>
      </c>
      <c r="AK614" s="35" t="s">
        <v>153</v>
      </c>
      <c r="AL614" s="134" t="str">
        <f t="shared" si="120"/>
        <v>581.</v>
      </c>
      <c r="AM614" s="186"/>
      <c r="AN614" s="296"/>
      <c r="AO614" s="193"/>
    </row>
    <row r="615" spans="1:41" ht="22.5" hidden="1" customHeight="1" x14ac:dyDescent="0.25">
      <c r="A615" s="68" t="s">
        <v>3765</v>
      </c>
      <c r="B615" s="25">
        <v>956</v>
      </c>
      <c r="C615" s="36" t="s">
        <v>2561</v>
      </c>
      <c r="D615" s="25">
        <v>1963</v>
      </c>
      <c r="E615" s="108" t="s">
        <v>2932</v>
      </c>
      <c r="F615" s="68" t="s">
        <v>2934</v>
      </c>
      <c r="G615" s="25">
        <v>2</v>
      </c>
      <c r="H615" s="25">
        <v>3</v>
      </c>
      <c r="I615" s="137">
        <v>530.5</v>
      </c>
      <c r="J615" s="137">
        <v>289.5</v>
      </c>
      <c r="K615" s="137">
        <v>289.5</v>
      </c>
      <c r="L615" s="30">
        <v>15</v>
      </c>
      <c r="M615" s="146">
        <f t="shared" si="121"/>
        <v>220852.5</v>
      </c>
      <c r="N615" s="146"/>
      <c r="O615" s="146"/>
      <c r="P615" s="146"/>
      <c r="Q615" s="137">
        <f t="shared" si="122"/>
        <v>220852.5</v>
      </c>
      <c r="R615" s="146"/>
      <c r="S615" s="185"/>
      <c r="T615" s="146"/>
      <c r="U615" s="146"/>
      <c r="V615" s="146"/>
      <c r="W615" s="146"/>
      <c r="X615" s="146"/>
      <c r="Y615" s="146"/>
      <c r="Z615" s="146"/>
      <c r="AA615" s="146">
        <v>82.5</v>
      </c>
      <c r="AB615" s="146">
        <f>AA615*2677</f>
        <v>220852.5</v>
      </c>
      <c r="AC615" s="146"/>
      <c r="AD615" s="146"/>
      <c r="AE615" s="146"/>
      <c r="AF615" s="146"/>
      <c r="AG615" s="337">
        <v>2025</v>
      </c>
      <c r="AH615" s="166"/>
      <c r="AI615" s="166"/>
      <c r="AJ615" s="134">
        <f t="shared" si="119"/>
        <v>582</v>
      </c>
      <c r="AK615" s="35" t="s">
        <v>153</v>
      </c>
      <c r="AL615" s="134" t="str">
        <f t="shared" si="120"/>
        <v>582.</v>
      </c>
      <c r="AM615" s="186"/>
      <c r="AO615" s="193"/>
    </row>
    <row r="616" spans="1:41" ht="22.5" hidden="1" customHeight="1" x14ac:dyDescent="0.25">
      <c r="A616" s="68" t="s">
        <v>3766</v>
      </c>
      <c r="B616" s="25">
        <v>968</v>
      </c>
      <c r="C616" s="333" t="s">
        <v>2570</v>
      </c>
      <c r="D616" s="25">
        <v>1971</v>
      </c>
      <c r="E616" s="108" t="s">
        <v>2932</v>
      </c>
      <c r="F616" s="68" t="s">
        <v>2934</v>
      </c>
      <c r="G616" s="25">
        <v>2</v>
      </c>
      <c r="H616" s="25">
        <v>2</v>
      </c>
      <c r="I616" s="137">
        <v>647.59</v>
      </c>
      <c r="J616" s="137">
        <v>530.1</v>
      </c>
      <c r="K616" s="137">
        <v>530.1</v>
      </c>
      <c r="L616" s="30">
        <v>17</v>
      </c>
      <c r="M616" s="137">
        <f t="shared" si="121"/>
        <v>1489885.44</v>
      </c>
      <c r="N616" s="137"/>
      <c r="O616" s="137"/>
      <c r="P616" s="137"/>
      <c r="Q616" s="137">
        <f t="shared" si="122"/>
        <v>1489885.44</v>
      </c>
      <c r="R616" s="137"/>
      <c r="S616" s="30"/>
      <c r="T616" s="137"/>
      <c r="U616" s="137"/>
      <c r="V616" s="137"/>
      <c r="W616" s="137"/>
      <c r="X616" s="137"/>
      <c r="Y616" s="137">
        <v>473.28</v>
      </c>
      <c r="Z616" s="137">
        <f>Y616*3148</f>
        <v>1489885.44</v>
      </c>
      <c r="AA616" s="137"/>
      <c r="AB616" s="137"/>
      <c r="AC616" s="137"/>
      <c r="AD616" s="137"/>
      <c r="AE616" s="137"/>
      <c r="AF616" s="137"/>
      <c r="AG616" s="337">
        <v>2025</v>
      </c>
      <c r="AH616" s="166"/>
      <c r="AI616" s="166"/>
      <c r="AJ616" s="134">
        <f t="shared" si="119"/>
        <v>583</v>
      </c>
      <c r="AK616" s="35" t="s">
        <v>153</v>
      </c>
      <c r="AL616" s="134" t="str">
        <f t="shared" si="120"/>
        <v>583.</v>
      </c>
      <c r="AM616" s="186"/>
      <c r="AN616" s="296"/>
      <c r="AO616" s="193"/>
    </row>
    <row r="617" spans="1:41" ht="22.5" hidden="1" customHeight="1" x14ac:dyDescent="0.25">
      <c r="A617" s="68" t="s">
        <v>3767</v>
      </c>
      <c r="B617" s="25">
        <v>969</v>
      </c>
      <c r="C617" s="206" t="s">
        <v>2571</v>
      </c>
      <c r="D617" s="25">
        <v>1860</v>
      </c>
      <c r="E617" s="108" t="s">
        <v>2932</v>
      </c>
      <c r="F617" s="68" t="s">
        <v>2934</v>
      </c>
      <c r="G617" s="25">
        <v>2</v>
      </c>
      <c r="H617" s="25">
        <v>1</v>
      </c>
      <c r="I617" s="335">
        <v>290.10000000000002</v>
      </c>
      <c r="J617" s="137">
        <v>256.39999999999998</v>
      </c>
      <c r="K617" s="335">
        <v>256.39999999999998</v>
      </c>
      <c r="L617" s="12">
        <v>28</v>
      </c>
      <c r="M617" s="146">
        <f t="shared" si="121"/>
        <v>142844.72</v>
      </c>
      <c r="N617" s="146"/>
      <c r="O617" s="146"/>
      <c r="P617" s="146"/>
      <c r="Q617" s="137">
        <f t="shared" si="122"/>
        <v>142844.72</v>
      </c>
      <c r="R617" s="146"/>
      <c r="S617" s="185"/>
      <c r="T617" s="146"/>
      <c r="U617" s="146"/>
      <c r="V617" s="146"/>
      <c r="W617" s="146"/>
      <c r="X617" s="146"/>
      <c r="Y617" s="146"/>
      <c r="Z617" s="146"/>
      <c r="AA617" s="146">
        <v>53.36</v>
      </c>
      <c r="AB617" s="146">
        <f>AA617*2677</f>
        <v>142844.72</v>
      </c>
      <c r="AC617" s="146"/>
      <c r="AD617" s="146"/>
      <c r="AE617" s="137"/>
      <c r="AF617" s="146"/>
      <c r="AG617" s="337">
        <v>2025</v>
      </c>
      <c r="AH617" s="166"/>
      <c r="AI617" s="166"/>
      <c r="AJ617" s="134">
        <f t="shared" si="119"/>
        <v>584</v>
      </c>
      <c r="AK617" s="35" t="s">
        <v>153</v>
      </c>
      <c r="AL617" s="134" t="str">
        <f t="shared" si="120"/>
        <v>584.</v>
      </c>
      <c r="AM617" s="186"/>
      <c r="AO617" s="193"/>
    </row>
    <row r="618" spans="1:41" ht="22.5" hidden="1" customHeight="1" x14ac:dyDescent="0.25">
      <c r="A618" s="68" t="s">
        <v>3768</v>
      </c>
      <c r="B618" s="25">
        <v>971</v>
      </c>
      <c r="C618" s="36" t="s">
        <v>2572</v>
      </c>
      <c r="D618" s="25">
        <v>1964</v>
      </c>
      <c r="E618" s="108" t="s">
        <v>2932</v>
      </c>
      <c r="F618" s="68" t="s">
        <v>2934</v>
      </c>
      <c r="G618" s="25">
        <v>2</v>
      </c>
      <c r="H618" s="25">
        <v>2</v>
      </c>
      <c r="I618" s="335">
        <v>526.5</v>
      </c>
      <c r="J618" s="335">
        <v>469.9</v>
      </c>
      <c r="K618" s="335">
        <v>469.9</v>
      </c>
      <c r="L618" s="30">
        <v>11</v>
      </c>
      <c r="M618" s="146">
        <f t="shared" si="121"/>
        <v>174005</v>
      </c>
      <c r="N618" s="146"/>
      <c r="O618" s="146"/>
      <c r="P618" s="146"/>
      <c r="Q618" s="137">
        <f t="shared" si="122"/>
        <v>174005</v>
      </c>
      <c r="R618" s="146"/>
      <c r="S618" s="185"/>
      <c r="T618" s="146"/>
      <c r="U618" s="146"/>
      <c r="V618" s="146"/>
      <c r="W618" s="146"/>
      <c r="X618" s="146"/>
      <c r="Y618" s="146"/>
      <c r="Z618" s="146"/>
      <c r="AA618" s="146">
        <v>65</v>
      </c>
      <c r="AB618" s="146">
        <f>AA618*2677</f>
        <v>174005</v>
      </c>
      <c r="AC618" s="146"/>
      <c r="AD618" s="146"/>
      <c r="AE618" s="146"/>
      <c r="AF618" s="146"/>
      <c r="AG618" s="337">
        <v>2025</v>
      </c>
      <c r="AH618" s="166"/>
      <c r="AI618" s="166"/>
      <c r="AJ618" s="134">
        <f t="shared" si="119"/>
        <v>585</v>
      </c>
      <c r="AK618" s="35" t="s">
        <v>153</v>
      </c>
      <c r="AL618" s="134" t="str">
        <f t="shared" si="120"/>
        <v>585.</v>
      </c>
      <c r="AM618" s="186"/>
      <c r="AO618" s="193"/>
    </row>
    <row r="619" spans="1:41" ht="22.5" hidden="1" customHeight="1" x14ac:dyDescent="0.25">
      <c r="A619" s="68" t="s">
        <v>3769</v>
      </c>
      <c r="B619" s="25">
        <v>1011</v>
      </c>
      <c r="C619" s="206" t="s">
        <v>2586</v>
      </c>
      <c r="D619" s="25">
        <v>2006</v>
      </c>
      <c r="E619" s="108" t="s">
        <v>2932</v>
      </c>
      <c r="F619" s="68" t="s">
        <v>2934</v>
      </c>
      <c r="G619" s="25">
        <v>2</v>
      </c>
      <c r="H619" s="25">
        <v>2</v>
      </c>
      <c r="I619" s="137">
        <v>524.20000000000005</v>
      </c>
      <c r="J619" s="137">
        <v>296.7</v>
      </c>
      <c r="K619" s="137">
        <v>259.89999999999998</v>
      </c>
      <c r="L619" s="30">
        <v>5</v>
      </c>
      <c r="M619" s="146">
        <f t="shared" si="121"/>
        <v>1188684.8</v>
      </c>
      <c r="N619" s="137"/>
      <c r="O619" s="137"/>
      <c r="P619" s="137"/>
      <c r="Q619" s="137">
        <f t="shared" si="122"/>
        <v>1188684.8</v>
      </c>
      <c r="R619" s="146"/>
      <c r="S619" s="185"/>
      <c r="T619" s="146"/>
      <c r="U619" s="146"/>
      <c r="V619" s="146"/>
      <c r="W619" s="146"/>
      <c r="X619" s="146"/>
      <c r="Y619" s="146">
        <v>377.6</v>
      </c>
      <c r="Z619" s="146">
        <f>Y619*3148</f>
        <v>1188684.8</v>
      </c>
      <c r="AA619" s="146"/>
      <c r="AB619" s="146"/>
      <c r="AC619" s="146"/>
      <c r="AD619" s="146"/>
      <c r="AE619" s="146"/>
      <c r="AF619" s="146"/>
      <c r="AG619" s="337">
        <v>2025</v>
      </c>
      <c r="AH619" s="166"/>
      <c r="AI619" s="166"/>
      <c r="AJ619" s="134">
        <f t="shared" si="119"/>
        <v>586</v>
      </c>
      <c r="AK619" s="35" t="s">
        <v>153</v>
      </c>
      <c r="AL619" s="134" t="str">
        <f t="shared" si="120"/>
        <v>586.</v>
      </c>
      <c r="AM619" s="186"/>
      <c r="AN619" s="296"/>
      <c r="AO619" s="193"/>
    </row>
    <row r="620" spans="1:41" ht="22.5" hidden="1" customHeight="1" x14ac:dyDescent="0.25">
      <c r="A620" s="68" t="s">
        <v>3770</v>
      </c>
      <c r="B620" s="25">
        <v>1012</v>
      </c>
      <c r="C620" s="36" t="s">
        <v>2587</v>
      </c>
      <c r="D620" s="25">
        <v>1978</v>
      </c>
      <c r="E620" s="108" t="s">
        <v>2932</v>
      </c>
      <c r="F620" s="68" t="s">
        <v>2934</v>
      </c>
      <c r="G620" s="25">
        <v>2</v>
      </c>
      <c r="H620" s="25">
        <v>3</v>
      </c>
      <c r="I620" s="137">
        <v>929.7</v>
      </c>
      <c r="J620" s="137">
        <v>841.6</v>
      </c>
      <c r="K620" s="137">
        <v>841.6</v>
      </c>
      <c r="L620" s="30">
        <v>29</v>
      </c>
      <c r="M620" s="146">
        <f t="shared" si="121"/>
        <v>637767</v>
      </c>
      <c r="N620" s="146"/>
      <c r="O620" s="146"/>
      <c r="P620" s="146"/>
      <c r="Q620" s="137">
        <f t="shared" si="122"/>
        <v>637767</v>
      </c>
      <c r="R620" s="146">
        <v>637767</v>
      </c>
      <c r="S620" s="185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35"/>
      <c r="AD620" s="135"/>
      <c r="AE620" s="146"/>
      <c r="AF620" s="146"/>
      <c r="AG620" s="337">
        <v>2025</v>
      </c>
      <c r="AH620" s="166" t="s">
        <v>3049</v>
      </c>
      <c r="AI620" s="166"/>
      <c r="AJ620" s="134">
        <f t="shared" si="119"/>
        <v>587</v>
      </c>
      <c r="AK620" s="35" t="s">
        <v>153</v>
      </c>
      <c r="AL620" s="134" t="str">
        <f t="shared" si="120"/>
        <v>587.</v>
      </c>
      <c r="AM620" s="186"/>
      <c r="AN620" s="296"/>
      <c r="AO620" s="193"/>
    </row>
    <row r="621" spans="1:41" ht="22.5" hidden="1" customHeight="1" x14ac:dyDescent="0.25">
      <c r="A621" s="68" t="s">
        <v>3771</v>
      </c>
      <c r="B621" s="25">
        <v>1018</v>
      </c>
      <c r="C621" s="36" t="s">
        <v>2591</v>
      </c>
      <c r="D621" s="25">
        <v>1979</v>
      </c>
      <c r="E621" s="108" t="s">
        <v>2932</v>
      </c>
      <c r="F621" s="68" t="s">
        <v>2934</v>
      </c>
      <c r="G621" s="25">
        <v>2</v>
      </c>
      <c r="H621" s="25">
        <v>3</v>
      </c>
      <c r="I621" s="335">
        <v>928.25</v>
      </c>
      <c r="J621" s="335">
        <v>842.05</v>
      </c>
      <c r="K621" s="335">
        <v>842.05</v>
      </c>
      <c r="L621" s="12">
        <v>31</v>
      </c>
      <c r="M621" s="146">
        <f t="shared" si="121"/>
        <v>637767</v>
      </c>
      <c r="N621" s="146"/>
      <c r="O621" s="146"/>
      <c r="P621" s="146"/>
      <c r="Q621" s="137">
        <f t="shared" si="122"/>
        <v>637767</v>
      </c>
      <c r="R621" s="146">
        <v>637767</v>
      </c>
      <c r="S621" s="185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  <c r="AF621" s="146"/>
      <c r="AG621" s="337">
        <v>2025</v>
      </c>
      <c r="AH621" s="166" t="s">
        <v>3049</v>
      </c>
      <c r="AI621" s="166"/>
      <c r="AJ621" s="134">
        <f t="shared" si="119"/>
        <v>588</v>
      </c>
      <c r="AK621" s="35" t="s">
        <v>153</v>
      </c>
      <c r="AL621" s="134" t="str">
        <f t="shared" si="120"/>
        <v>588.</v>
      </c>
      <c r="AM621" s="186"/>
      <c r="AN621" s="296"/>
      <c r="AO621" s="193"/>
    </row>
    <row r="622" spans="1:41" ht="22.5" hidden="1" customHeight="1" x14ac:dyDescent="0.25">
      <c r="A622" s="68" t="s">
        <v>3772</v>
      </c>
      <c r="B622" s="25">
        <v>1019</v>
      </c>
      <c r="C622" s="36" t="s">
        <v>2592</v>
      </c>
      <c r="D622" s="25">
        <v>1981</v>
      </c>
      <c r="E622" s="108" t="s">
        <v>2932</v>
      </c>
      <c r="F622" s="68" t="s">
        <v>2934</v>
      </c>
      <c r="G622" s="25">
        <v>5</v>
      </c>
      <c r="H622" s="25">
        <v>4</v>
      </c>
      <c r="I622" s="335">
        <v>3104.6</v>
      </c>
      <c r="J622" s="335">
        <v>2858.8</v>
      </c>
      <c r="K622" s="335">
        <v>2858.8</v>
      </c>
      <c r="L622" s="12">
        <v>87</v>
      </c>
      <c r="M622" s="146">
        <f t="shared" si="121"/>
        <v>668577</v>
      </c>
      <c r="N622" s="146"/>
      <c r="O622" s="146"/>
      <c r="P622" s="146"/>
      <c r="Q622" s="137">
        <f t="shared" si="122"/>
        <v>668577</v>
      </c>
      <c r="R622" s="146">
        <v>668577</v>
      </c>
      <c r="S622" s="185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35"/>
      <c r="AD622" s="135"/>
      <c r="AE622" s="146"/>
      <c r="AF622" s="146"/>
      <c r="AG622" s="337">
        <v>2025</v>
      </c>
      <c r="AH622" s="166" t="s">
        <v>3049</v>
      </c>
      <c r="AI622" s="166"/>
      <c r="AJ622" s="134">
        <f t="shared" si="119"/>
        <v>589</v>
      </c>
      <c r="AK622" s="35" t="s">
        <v>153</v>
      </c>
      <c r="AL622" s="134" t="str">
        <f t="shared" si="120"/>
        <v>589.</v>
      </c>
      <c r="AM622" s="186"/>
      <c r="AN622" s="296"/>
      <c r="AO622" s="193"/>
    </row>
    <row r="623" spans="1:41" ht="22.5" hidden="1" customHeight="1" x14ac:dyDescent="0.25">
      <c r="A623" s="68" t="s">
        <v>3773</v>
      </c>
      <c r="B623" s="25">
        <v>1023</v>
      </c>
      <c r="C623" s="333" t="s">
        <v>2593</v>
      </c>
      <c r="D623" s="25">
        <v>1952</v>
      </c>
      <c r="E623" s="108" t="s">
        <v>2932</v>
      </c>
      <c r="F623" s="68" t="s">
        <v>2934</v>
      </c>
      <c r="G623" s="25">
        <v>2</v>
      </c>
      <c r="H623" s="25">
        <v>1</v>
      </c>
      <c r="I623" s="137">
        <v>255.17</v>
      </c>
      <c r="J623" s="137">
        <v>168.5</v>
      </c>
      <c r="K623" s="137">
        <v>168.5</v>
      </c>
      <c r="L623" s="30">
        <v>7</v>
      </c>
      <c r="M623" s="137">
        <f t="shared" si="121"/>
        <v>90750.3</v>
      </c>
      <c r="N623" s="137"/>
      <c r="O623" s="137"/>
      <c r="P623" s="137"/>
      <c r="Q623" s="137">
        <f t="shared" si="122"/>
        <v>90750.3</v>
      </c>
      <c r="R623" s="137"/>
      <c r="S623" s="30"/>
      <c r="T623" s="137"/>
      <c r="U623" s="137"/>
      <c r="V623" s="137"/>
      <c r="W623" s="137"/>
      <c r="X623" s="137"/>
      <c r="Y623" s="137"/>
      <c r="Z623" s="137"/>
      <c r="AA623" s="137">
        <v>33.9</v>
      </c>
      <c r="AB623" s="137">
        <f>AA623*2677</f>
        <v>90750.3</v>
      </c>
      <c r="AC623" s="137"/>
      <c r="AD623" s="137"/>
      <c r="AE623" s="137"/>
      <c r="AF623" s="137"/>
      <c r="AG623" s="337">
        <v>2025</v>
      </c>
      <c r="AH623" s="166"/>
      <c r="AI623" s="166"/>
      <c r="AJ623" s="134">
        <f t="shared" si="119"/>
        <v>590</v>
      </c>
      <c r="AK623" s="35" t="s">
        <v>153</v>
      </c>
      <c r="AL623" s="134" t="str">
        <f t="shared" si="120"/>
        <v>590.</v>
      </c>
      <c r="AM623" s="186"/>
      <c r="AN623" s="296"/>
      <c r="AO623" s="193"/>
    </row>
    <row r="624" spans="1:41" ht="22.5" hidden="1" customHeight="1" x14ac:dyDescent="0.25">
      <c r="A624" s="68" t="s">
        <v>3774</v>
      </c>
      <c r="B624" s="25">
        <v>1037</v>
      </c>
      <c r="C624" s="36" t="s">
        <v>2601</v>
      </c>
      <c r="D624" s="25">
        <v>1976</v>
      </c>
      <c r="E624" s="108" t="s">
        <v>2932</v>
      </c>
      <c r="F624" s="68" t="s">
        <v>2934</v>
      </c>
      <c r="G624" s="25">
        <v>2</v>
      </c>
      <c r="H624" s="25">
        <v>2</v>
      </c>
      <c r="I624" s="335">
        <v>782.5</v>
      </c>
      <c r="J624" s="335">
        <v>723.8</v>
      </c>
      <c r="K624" s="335">
        <v>723.8</v>
      </c>
      <c r="L624" s="12">
        <v>35</v>
      </c>
      <c r="M624" s="146">
        <f t="shared" si="121"/>
        <v>535169.69999999995</v>
      </c>
      <c r="N624" s="146"/>
      <c r="O624" s="146"/>
      <c r="P624" s="146"/>
      <c r="Q624" s="137">
        <f t="shared" si="122"/>
        <v>535169.69999999995</v>
      </c>
      <c r="R624" s="146">
        <v>535169.69999999995</v>
      </c>
      <c r="S624" s="185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  <c r="AF624" s="146"/>
      <c r="AG624" s="337">
        <v>2025</v>
      </c>
      <c r="AH624" s="166" t="s">
        <v>3049</v>
      </c>
      <c r="AI624" s="166"/>
      <c r="AJ624" s="134">
        <f t="shared" si="119"/>
        <v>591</v>
      </c>
      <c r="AK624" s="35" t="s">
        <v>153</v>
      </c>
      <c r="AL624" s="134" t="str">
        <f t="shared" si="120"/>
        <v>591.</v>
      </c>
      <c r="AM624" s="186"/>
      <c r="AO624" s="193"/>
    </row>
    <row r="625" spans="1:74" ht="22.5" hidden="1" customHeight="1" x14ac:dyDescent="0.25">
      <c r="A625" s="68" t="s">
        <v>3775</v>
      </c>
      <c r="B625" s="25">
        <v>1058</v>
      </c>
      <c r="C625" s="36" t="s">
        <v>3163</v>
      </c>
      <c r="D625" s="25">
        <v>1982</v>
      </c>
      <c r="E625" s="108" t="s">
        <v>2932</v>
      </c>
      <c r="F625" s="68" t="s">
        <v>2933</v>
      </c>
      <c r="G625" s="25">
        <v>5</v>
      </c>
      <c r="H625" s="25">
        <v>5</v>
      </c>
      <c r="I625" s="335">
        <v>3980.3</v>
      </c>
      <c r="J625" s="335">
        <v>2550.5</v>
      </c>
      <c r="K625" s="335">
        <v>2550.5</v>
      </c>
      <c r="L625" s="12">
        <v>150</v>
      </c>
      <c r="M625" s="146">
        <f t="shared" si="121"/>
        <v>4586271</v>
      </c>
      <c r="N625" s="146"/>
      <c r="O625" s="146"/>
      <c r="P625" s="146"/>
      <c r="Q625" s="137">
        <f t="shared" si="122"/>
        <v>4586271</v>
      </c>
      <c r="R625" s="146"/>
      <c r="S625" s="185"/>
      <c r="T625" s="146"/>
      <c r="U625" s="146">
        <v>1293</v>
      </c>
      <c r="V625" s="146">
        <f>U625*3547</f>
        <v>4586271</v>
      </c>
      <c r="W625" s="146"/>
      <c r="X625" s="146"/>
      <c r="Y625" s="146"/>
      <c r="Z625" s="146"/>
      <c r="AA625" s="146"/>
      <c r="AB625" s="146"/>
      <c r="AC625" s="146"/>
      <c r="AD625" s="146"/>
      <c r="AE625" s="146"/>
      <c r="AF625" s="146"/>
      <c r="AG625" s="337">
        <v>2025</v>
      </c>
      <c r="AH625" s="166"/>
      <c r="AI625" s="166"/>
      <c r="AJ625" s="134">
        <f t="shared" si="119"/>
        <v>592</v>
      </c>
      <c r="AK625" s="35" t="s">
        <v>153</v>
      </c>
      <c r="AL625" s="134" t="str">
        <f t="shared" si="120"/>
        <v>592.</v>
      </c>
      <c r="AM625" s="186"/>
      <c r="AN625" s="296"/>
      <c r="AO625" s="193"/>
    </row>
    <row r="626" spans="1:74" ht="22.5" hidden="1" customHeight="1" x14ac:dyDescent="0.25">
      <c r="A626" s="68" t="s">
        <v>3776</v>
      </c>
      <c r="B626" s="25">
        <v>1077</v>
      </c>
      <c r="C626" s="36" t="s">
        <v>2613</v>
      </c>
      <c r="D626" s="25">
        <v>1978</v>
      </c>
      <c r="E626" s="108" t="s">
        <v>2932</v>
      </c>
      <c r="F626" s="68" t="s">
        <v>2934</v>
      </c>
      <c r="G626" s="25">
        <v>5</v>
      </c>
      <c r="H626" s="25">
        <v>4</v>
      </c>
      <c r="I626" s="335">
        <v>3903.4</v>
      </c>
      <c r="J626" s="335">
        <v>3633.3</v>
      </c>
      <c r="K626" s="335">
        <v>3200.8</v>
      </c>
      <c r="L626" s="12">
        <v>121</v>
      </c>
      <c r="M626" s="146">
        <f t="shared" si="121"/>
        <v>3295163</v>
      </c>
      <c r="N626" s="146"/>
      <c r="O626" s="146"/>
      <c r="P626" s="146"/>
      <c r="Q626" s="137">
        <f t="shared" si="122"/>
        <v>3295163</v>
      </c>
      <c r="R626" s="146"/>
      <c r="S626" s="185"/>
      <c r="T626" s="146"/>
      <c r="U626" s="146">
        <v>929</v>
      </c>
      <c r="V626" s="146">
        <f>U626*3547</f>
        <v>3295163</v>
      </c>
      <c r="W626" s="146"/>
      <c r="X626" s="146"/>
      <c r="Y626" s="146"/>
      <c r="Z626" s="146"/>
      <c r="AA626" s="146"/>
      <c r="AB626" s="146"/>
      <c r="AC626" s="146"/>
      <c r="AD626" s="146"/>
      <c r="AE626" s="146"/>
      <c r="AF626" s="146"/>
      <c r="AG626" s="337">
        <v>2025</v>
      </c>
      <c r="AH626" s="166"/>
      <c r="AI626" s="166"/>
      <c r="AJ626" s="134">
        <f t="shared" si="119"/>
        <v>593</v>
      </c>
      <c r="AK626" s="35" t="s">
        <v>153</v>
      </c>
      <c r="AL626" s="134" t="str">
        <f t="shared" si="120"/>
        <v>593.</v>
      </c>
      <c r="AM626" s="186"/>
      <c r="AO626" s="193"/>
    </row>
    <row r="627" spans="1:74" ht="22.5" hidden="1" customHeight="1" x14ac:dyDescent="0.25">
      <c r="A627" s="68" t="s">
        <v>3777</v>
      </c>
      <c r="B627" s="25">
        <v>1085</v>
      </c>
      <c r="C627" s="206" t="s">
        <v>2618</v>
      </c>
      <c r="D627" s="25">
        <v>1972</v>
      </c>
      <c r="E627" s="108" t="s">
        <v>2932</v>
      </c>
      <c r="F627" s="68" t="s">
        <v>2933</v>
      </c>
      <c r="G627" s="25">
        <v>5</v>
      </c>
      <c r="H627" s="25">
        <v>6</v>
      </c>
      <c r="I627" s="335">
        <v>5148.46</v>
      </c>
      <c r="J627" s="137">
        <v>4706.66</v>
      </c>
      <c r="K627" s="335">
        <v>4706.66</v>
      </c>
      <c r="L627" s="30">
        <v>191</v>
      </c>
      <c r="M627" s="146">
        <f t="shared" si="121"/>
        <v>2520854</v>
      </c>
      <c r="N627" s="146"/>
      <c r="O627" s="146"/>
      <c r="P627" s="146"/>
      <c r="Q627" s="137">
        <f t="shared" si="122"/>
        <v>2520854</v>
      </c>
      <c r="R627" s="146"/>
      <c r="S627" s="185"/>
      <c r="T627" s="146"/>
      <c r="U627" s="146"/>
      <c r="V627" s="146"/>
      <c r="W627" s="146"/>
      <c r="X627" s="146"/>
      <c r="Y627" s="146">
        <v>1774</v>
      </c>
      <c r="Z627" s="146">
        <f>Y627*1421</f>
        <v>2520854</v>
      </c>
      <c r="AA627" s="146"/>
      <c r="AB627" s="146"/>
      <c r="AC627" s="146"/>
      <c r="AD627" s="146"/>
      <c r="AE627" s="146"/>
      <c r="AF627" s="146"/>
      <c r="AG627" s="337">
        <v>2025</v>
      </c>
      <c r="AH627" s="166"/>
      <c r="AI627" s="166"/>
      <c r="AJ627" s="134">
        <f t="shared" si="119"/>
        <v>594</v>
      </c>
      <c r="AK627" s="35" t="s">
        <v>153</v>
      </c>
      <c r="AL627" s="134" t="str">
        <f t="shared" si="120"/>
        <v>594.</v>
      </c>
      <c r="AM627" s="186"/>
      <c r="AN627" s="296"/>
      <c r="AO627" s="193"/>
    </row>
    <row r="628" spans="1:74" ht="22.5" hidden="1" customHeight="1" x14ac:dyDescent="0.25">
      <c r="A628" s="68" t="s">
        <v>3778</v>
      </c>
      <c r="B628" s="25">
        <v>1097</v>
      </c>
      <c r="C628" s="206" t="s">
        <v>2622</v>
      </c>
      <c r="D628" s="25">
        <v>1971</v>
      </c>
      <c r="E628" s="108" t="s">
        <v>2932</v>
      </c>
      <c r="F628" s="68" t="s">
        <v>2934</v>
      </c>
      <c r="G628" s="25">
        <v>2</v>
      </c>
      <c r="H628" s="25">
        <v>1</v>
      </c>
      <c r="I628" s="335">
        <v>246.5</v>
      </c>
      <c r="J628" s="137">
        <v>208.7</v>
      </c>
      <c r="K628" s="335">
        <v>208.7</v>
      </c>
      <c r="L628" s="12">
        <v>19</v>
      </c>
      <c r="M628" s="146">
        <f t="shared" si="121"/>
        <v>101726</v>
      </c>
      <c r="N628" s="146"/>
      <c r="O628" s="146"/>
      <c r="P628" s="146"/>
      <c r="Q628" s="137">
        <f t="shared" si="122"/>
        <v>101726</v>
      </c>
      <c r="R628" s="146"/>
      <c r="S628" s="185"/>
      <c r="T628" s="146"/>
      <c r="U628" s="146"/>
      <c r="V628" s="146"/>
      <c r="W628" s="146"/>
      <c r="X628" s="146"/>
      <c r="Y628" s="146"/>
      <c r="Z628" s="146"/>
      <c r="AA628" s="146">
        <v>38</v>
      </c>
      <c r="AB628" s="146">
        <f>AA628*2677</f>
        <v>101726</v>
      </c>
      <c r="AC628" s="146"/>
      <c r="AD628" s="146"/>
      <c r="AE628" s="146"/>
      <c r="AF628" s="146"/>
      <c r="AG628" s="337">
        <v>2025</v>
      </c>
      <c r="AH628" s="166"/>
      <c r="AI628" s="166"/>
      <c r="AJ628" s="134">
        <f t="shared" si="119"/>
        <v>595</v>
      </c>
      <c r="AK628" s="35" t="s">
        <v>153</v>
      </c>
      <c r="AL628" s="134" t="str">
        <f t="shared" si="120"/>
        <v>595.</v>
      </c>
      <c r="AM628" s="186"/>
      <c r="AO628" s="193"/>
    </row>
    <row r="629" spans="1:74" ht="22.5" hidden="1" customHeight="1" x14ac:dyDescent="0.25">
      <c r="A629" s="68" t="s">
        <v>3779</v>
      </c>
      <c r="B629" s="25">
        <v>1098</v>
      </c>
      <c r="C629" s="333" t="s">
        <v>2623</v>
      </c>
      <c r="D629" s="25">
        <v>1970</v>
      </c>
      <c r="E629" s="108" t="s">
        <v>2932</v>
      </c>
      <c r="F629" s="68" t="s">
        <v>2933</v>
      </c>
      <c r="G629" s="25">
        <v>5</v>
      </c>
      <c r="H629" s="25">
        <v>3</v>
      </c>
      <c r="I629" s="335">
        <v>2232.3000000000002</v>
      </c>
      <c r="J629" s="137">
        <v>2047.8</v>
      </c>
      <c r="K629" s="335">
        <v>2047.8</v>
      </c>
      <c r="L629" s="30">
        <v>55</v>
      </c>
      <c r="M629" s="146">
        <f t="shared" si="121"/>
        <v>1894098</v>
      </c>
      <c r="N629" s="146"/>
      <c r="O629" s="146"/>
      <c r="P629" s="146"/>
      <c r="Q629" s="137">
        <f t="shared" si="122"/>
        <v>1894098</v>
      </c>
      <c r="R629" s="137"/>
      <c r="S629" s="30"/>
      <c r="T629" s="137"/>
      <c r="U629" s="137">
        <v>534</v>
      </c>
      <c r="V629" s="137">
        <f>U629*3547</f>
        <v>1894098</v>
      </c>
      <c r="W629" s="137"/>
      <c r="X629" s="137"/>
      <c r="Y629" s="137"/>
      <c r="Z629" s="137"/>
      <c r="AA629" s="137"/>
      <c r="AB629" s="137"/>
      <c r="AC629" s="137"/>
      <c r="AD629" s="137"/>
      <c r="AE629" s="137"/>
      <c r="AF629" s="137"/>
      <c r="AG629" s="337">
        <v>2025</v>
      </c>
      <c r="AH629" s="166"/>
      <c r="AI629" s="166"/>
      <c r="AJ629" s="134">
        <f t="shared" si="119"/>
        <v>596</v>
      </c>
      <c r="AK629" s="35" t="s">
        <v>153</v>
      </c>
      <c r="AL629" s="134" t="str">
        <f t="shared" si="120"/>
        <v>596.</v>
      </c>
      <c r="AM629" s="186"/>
      <c r="AN629" s="296"/>
      <c r="AO629" s="193"/>
    </row>
    <row r="630" spans="1:74" ht="22.5" hidden="1" customHeight="1" x14ac:dyDescent="0.25">
      <c r="A630" s="68" t="s">
        <v>3780</v>
      </c>
      <c r="B630" s="25">
        <v>1099</v>
      </c>
      <c r="C630" s="206" t="s">
        <v>2624</v>
      </c>
      <c r="D630" s="25">
        <v>1960</v>
      </c>
      <c r="E630" s="108" t="s">
        <v>2932</v>
      </c>
      <c r="F630" s="68" t="s">
        <v>2934</v>
      </c>
      <c r="G630" s="25">
        <v>2</v>
      </c>
      <c r="H630" s="25">
        <v>1</v>
      </c>
      <c r="I630" s="335">
        <v>281</v>
      </c>
      <c r="J630" s="137">
        <v>201</v>
      </c>
      <c r="K630" s="335">
        <v>95.4</v>
      </c>
      <c r="L630" s="30">
        <v>6</v>
      </c>
      <c r="M630" s="146">
        <f t="shared" si="121"/>
        <v>1183648</v>
      </c>
      <c r="N630" s="146"/>
      <c r="O630" s="146"/>
      <c r="P630" s="146"/>
      <c r="Q630" s="137">
        <f t="shared" si="122"/>
        <v>1183648</v>
      </c>
      <c r="R630" s="146"/>
      <c r="S630" s="185"/>
      <c r="T630" s="146"/>
      <c r="U630" s="146"/>
      <c r="V630" s="146"/>
      <c r="W630" s="146"/>
      <c r="X630" s="146"/>
      <c r="Y630" s="146">
        <v>376</v>
      </c>
      <c r="Z630" s="146">
        <f>Y630*3148</f>
        <v>1183648</v>
      </c>
      <c r="AA630" s="146"/>
      <c r="AB630" s="146"/>
      <c r="AC630" s="146"/>
      <c r="AD630" s="146"/>
      <c r="AE630" s="137"/>
      <c r="AF630" s="146"/>
      <c r="AG630" s="337">
        <v>2025</v>
      </c>
      <c r="AH630" s="166"/>
      <c r="AI630" s="166"/>
      <c r="AJ630" s="134">
        <f t="shared" si="119"/>
        <v>597</v>
      </c>
      <c r="AK630" s="35" t="s">
        <v>153</v>
      </c>
      <c r="AL630" s="134" t="str">
        <f t="shared" si="120"/>
        <v>597.</v>
      </c>
      <c r="AM630" s="186"/>
      <c r="AN630" s="296"/>
      <c r="AO630" s="193"/>
    </row>
    <row r="631" spans="1:74" ht="22.5" hidden="1" customHeight="1" x14ac:dyDescent="0.25">
      <c r="A631" s="68" t="s">
        <v>3781</v>
      </c>
      <c r="B631" s="25">
        <v>1105</v>
      </c>
      <c r="C631" s="36" t="s">
        <v>2627</v>
      </c>
      <c r="D631" s="25">
        <v>1976</v>
      </c>
      <c r="E631" s="108" t="s">
        <v>2932</v>
      </c>
      <c r="F631" s="68" t="s">
        <v>2933</v>
      </c>
      <c r="G631" s="25">
        <v>3</v>
      </c>
      <c r="H631" s="25">
        <v>3</v>
      </c>
      <c r="I631" s="335">
        <v>1503.86</v>
      </c>
      <c r="J631" s="335">
        <v>1378.94</v>
      </c>
      <c r="K631" s="335">
        <v>1378.94</v>
      </c>
      <c r="L631" s="12">
        <v>40</v>
      </c>
      <c r="M631" s="146">
        <f t="shared" si="121"/>
        <v>1861483</v>
      </c>
      <c r="N631" s="146"/>
      <c r="O631" s="146"/>
      <c r="P631" s="146"/>
      <c r="Q631" s="137">
        <f t="shared" si="122"/>
        <v>1861483</v>
      </c>
      <c r="R631" s="146">
        <f>606957+1254526</f>
        <v>1861483</v>
      </c>
      <c r="S631" s="185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337">
        <v>2025</v>
      </c>
      <c r="AH631" s="166" t="s">
        <v>3055</v>
      </c>
      <c r="AI631" s="166"/>
      <c r="AJ631" s="134">
        <f t="shared" si="119"/>
        <v>598</v>
      </c>
      <c r="AK631" s="35" t="s">
        <v>153</v>
      </c>
      <c r="AL631" s="134" t="str">
        <f t="shared" si="120"/>
        <v>598.</v>
      </c>
      <c r="AM631" s="186"/>
      <c r="AO631" s="193"/>
    </row>
    <row r="632" spans="1:74" ht="22.5" hidden="1" customHeight="1" x14ac:dyDescent="0.25">
      <c r="A632" s="68" t="s">
        <v>3782</v>
      </c>
      <c r="B632" s="25">
        <v>1031</v>
      </c>
      <c r="C632" s="206" t="s">
        <v>2597</v>
      </c>
      <c r="D632" s="25">
        <v>1971</v>
      </c>
      <c r="E632" s="108" t="s">
        <v>2932</v>
      </c>
      <c r="F632" s="68" t="s">
        <v>2934</v>
      </c>
      <c r="G632" s="25">
        <v>2</v>
      </c>
      <c r="H632" s="25">
        <v>2</v>
      </c>
      <c r="I632" s="335">
        <v>785.5</v>
      </c>
      <c r="J632" s="137">
        <v>726.7</v>
      </c>
      <c r="K632" s="335">
        <v>726.7</v>
      </c>
      <c r="L632" s="12">
        <v>35</v>
      </c>
      <c r="M632" s="146">
        <f t="shared" si="121"/>
        <v>750720</v>
      </c>
      <c r="N632" s="146"/>
      <c r="O632" s="146"/>
      <c r="P632" s="146"/>
      <c r="Q632" s="137">
        <f t="shared" si="122"/>
        <v>750720</v>
      </c>
      <c r="R632" s="146">
        <v>750720</v>
      </c>
      <c r="S632" s="185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37"/>
      <c r="AF632" s="146"/>
      <c r="AG632" s="337">
        <v>2025</v>
      </c>
      <c r="AH632" s="166" t="s">
        <v>3052</v>
      </c>
      <c r="AI632" s="166"/>
      <c r="AJ632" s="134">
        <f t="shared" si="119"/>
        <v>599</v>
      </c>
      <c r="AK632" s="35" t="s">
        <v>153</v>
      </c>
      <c r="AL632" s="134" t="str">
        <f t="shared" si="120"/>
        <v>599.</v>
      </c>
      <c r="AM632" s="186"/>
      <c r="AN632" s="296"/>
      <c r="AO632" s="193"/>
    </row>
    <row r="633" spans="1:74" ht="22.5" hidden="1" customHeight="1" x14ac:dyDescent="0.25">
      <c r="A633" s="68" t="s">
        <v>3783</v>
      </c>
      <c r="B633" s="25">
        <v>932</v>
      </c>
      <c r="C633" s="333" t="s">
        <v>2553</v>
      </c>
      <c r="D633" s="25">
        <v>1975</v>
      </c>
      <c r="E633" s="108" t="s">
        <v>2932</v>
      </c>
      <c r="F633" s="68" t="s">
        <v>2934</v>
      </c>
      <c r="G633" s="25">
        <v>5</v>
      </c>
      <c r="H633" s="25">
        <v>2</v>
      </c>
      <c r="I633" s="335">
        <v>1896.3</v>
      </c>
      <c r="J633" s="137">
        <v>1749.8</v>
      </c>
      <c r="K633" s="335">
        <v>1749.8</v>
      </c>
      <c r="L633" s="30">
        <v>62</v>
      </c>
      <c r="M633" s="137">
        <f t="shared" si="121"/>
        <v>716453.63</v>
      </c>
      <c r="N633" s="137"/>
      <c r="O633" s="137"/>
      <c r="P633" s="137"/>
      <c r="Q633" s="137">
        <f t="shared" si="122"/>
        <v>716453.63</v>
      </c>
      <c r="R633" s="137">
        <v>554400</v>
      </c>
      <c r="S633" s="30"/>
      <c r="T633" s="137"/>
      <c r="U633" s="137"/>
      <c r="V633" s="137"/>
      <c r="W633" s="137"/>
      <c r="X633" s="137"/>
      <c r="Y633" s="137"/>
      <c r="Z633" s="137"/>
      <c r="AA633" s="137"/>
      <c r="AB633" s="137"/>
      <c r="AC633" s="137"/>
      <c r="AD633" s="137"/>
      <c r="AE633" s="137"/>
      <c r="AF633" s="137">
        <v>162053.63</v>
      </c>
      <c r="AG633" s="337">
        <v>2025</v>
      </c>
      <c r="AH633" s="166" t="s">
        <v>3051</v>
      </c>
      <c r="AI633" s="166"/>
      <c r="AJ633" s="134">
        <f t="shared" si="119"/>
        <v>600</v>
      </c>
      <c r="AK633" s="35" t="s">
        <v>153</v>
      </c>
      <c r="AL633" s="134" t="str">
        <f t="shared" si="120"/>
        <v>600.</v>
      </c>
      <c r="AM633" s="186"/>
      <c r="AN633" s="296"/>
      <c r="AO633" s="193"/>
    </row>
    <row r="634" spans="1:74" ht="31.5" hidden="1" customHeight="1" x14ac:dyDescent="0.25">
      <c r="A634" s="68"/>
      <c r="B634" s="25"/>
      <c r="C634" s="160" t="s">
        <v>1833</v>
      </c>
      <c r="D634" s="25"/>
      <c r="E634" s="108"/>
      <c r="F634" s="115"/>
      <c r="G634" s="25"/>
      <c r="H634" s="25"/>
      <c r="I634" s="135">
        <f>I635+I636+I637</f>
        <v>6540.8</v>
      </c>
      <c r="J634" s="135">
        <f>J635+J636+J637</f>
        <v>5802.5999999999995</v>
      </c>
      <c r="K634" s="135">
        <f>K635+K636+K637</f>
        <v>5586.9000000000005</v>
      </c>
      <c r="L634" s="103">
        <f>L635+L636+L637</f>
        <v>256</v>
      </c>
      <c r="M634" s="135">
        <f>M635+M636+M637</f>
        <v>20180811.900000002</v>
      </c>
      <c r="N634" s="135"/>
      <c r="O634" s="135"/>
      <c r="P634" s="135"/>
      <c r="Q634" s="135">
        <f t="shared" ref="Q634" si="123">M634</f>
        <v>20180811.900000002</v>
      </c>
      <c r="R634" s="135">
        <v>3985444.8</v>
      </c>
      <c r="S634" s="103"/>
      <c r="T634" s="135"/>
      <c r="U634" s="135">
        <f>U635+U636+U637</f>
        <v>2135.7000000000003</v>
      </c>
      <c r="V634" s="135">
        <f>V635+V636+V637</f>
        <v>16066871.1</v>
      </c>
      <c r="W634" s="135"/>
      <c r="X634" s="135"/>
      <c r="Y634" s="135"/>
      <c r="Z634" s="135"/>
      <c r="AA634" s="135">
        <f>AA635+AA636+AA637</f>
        <v>48</v>
      </c>
      <c r="AB634" s="135">
        <f>AB635+AB636+AB637</f>
        <v>128496</v>
      </c>
      <c r="AC634" s="135"/>
      <c r="AD634" s="135"/>
      <c r="AE634" s="135"/>
      <c r="AF634" s="135"/>
      <c r="AG634" s="150"/>
      <c r="AH634" s="166"/>
      <c r="AI634" s="166"/>
      <c r="AM634" s="151"/>
      <c r="AN634" s="35"/>
      <c r="AO634" s="193"/>
    </row>
    <row r="635" spans="1:74" ht="22.5" hidden="1" customHeight="1" x14ac:dyDescent="0.25">
      <c r="A635" s="68"/>
      <c r="B635" s="25"/>
      <c r="C635" s="160" t="s">
        <v>1190</v>
      </c>
      <c r="D635" s="25"/>
      <c r="E635" s="68"/>
      <c r="F635" s="68"/>
      <c r="G635" s="25"/>
      <c r="H635" s="25"/>
      <c r="I635" s="135"/>
      <c r="J635" s="135"/>
      <c r="K635" s="135"/>
      <c r="L635" s="103"/>
      <c r="M635" s="135"/>
      <c r="N635" s="135"/>
      <c r="O635" s="135"/>
      <c r="P635" s="135"/>
      <c r="Q635" s="135"/>
      <c r="R635" s="135"/>
      <c r="S635" s="103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268"/>
      <c r="AH635" s="166"/>
      <c r="AI635" s="166"/>
      <c r="AM635" s="227"/>
      <c r="AN635" s="35"/>
      <c r="AO635" s="193"/>
    </row>
    <row r="636" spans="1:74" ht="22.5" hidden="1" customHeight="1" x14ac:dyDescent="0.25">
      <c r="A636" s="68"/>
      <c r="B636" s="25"/>
      <c r="C636" s="160" t="s">
        <v>1191</v>
      </c>
      <c r="D636" s="25"/>
      <c r="E636" s="68"/>
      <c r="F636" s="68"/>
      <c r="G636" s="25"/>
      <c r="H636" s="25"/>
      <c r="I636" s="135"/>
      <c r="J636" s="135"/>
      <c r="K636" s="135"/>
      <c r="L636" s="103"/>
      <c r="M636" s="135"/>
      <c r="N636" s="135"/>
      <c r="O636" s="135"/>
      <c r="P636" s="135"/>
      <c r="Q636" s="135"/>
      <c r="R636" s="135"/>
      <c r="S636" s="103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268"/>
      <c r="AH636" s="166"/>
      <c r="AI636" s="166"/>
      <c r="AM636" s="227"/>
      <c r="AN636" s="35"/>
      <c r="AO636" s="193"/>
    </row>
    <row r="637" spans="1:74" ht="22.5" hidden="1" customHeight="1" x14ac:dyDescent="0.25">
      <c r="A637" s="68"/>
      <c r="B637" s="25"/>
      <c r="C637" s="160" t="s">
        <v>1192</v>
      </c>
      <c r="D637" s="25"/>
      <c r="E637" s="108"/>
      <c r="F637" s="115"/>
      <c r="G637" s="25"/>
      <c r="H637" s="337"/>
      <c r="I637" s="135">
        <f>SUM(I638:I647)</f>
        <v>6540.8</v>
      </c>
      <c r="J637" s="135">
        <f t="shared" ref="J637:AB637" si="124">SUM(J638:J647)</f>
        <v>5802.5999999999995</v>
      </c>
      <c r="K637" s="135">
        <f t="shared" si="124"/>
        <v>5586.9000000000005</v>
      </c>
      <c r="L637" s="103">
        <f t="shared" si="124"/>
        <v>256</v>
      </c>
      <c r="M637" s="135">
        <f t="shared" si="124"/>
        <v>20180811.900000002</v>
      </c>
      <c r="N637" s="135"/>
      <c r="O637" s="135"/>
      <c r="P637" s="135"/>
      <c r="Q637" s="135">
        <f t="shared" si="124"/>
        <v>20180811.900000002</v>
      </c>
      <c r="R637" s="135">
        <f t="shared" si="124"/>
        <v>3985444.8</v>
      </c>
      <c r="S637" s="103"/>
      <c r="T637" s="135"/>
      <c r="U637" s="135">
        <f t="shared" si="124"/>
        <v>2135.7000000000003</v>
      </c>
      <c r="V637" s="135">
        <f t="shared" si="124"/>
        <v>16066871.1</v>
      </c>
      <c r="W637" s="135"/>
      <c r="X637" s="135"/>
      <c r="Y637" s="135"/>
      <c r="Z637" s="135"/>
      <c r="AA637" s="135">
        <f t="shared" si="124"/>
        <v>48</v>
      </c>
      <c r="AB637" s="135">
        <f t="shared" si="124"/>
        <v>128496</v>
      </c>
      <c r="AC637" s="135"/>
      <c r="AD637" s="135"/>
      <c r="AE637" s="135"/>
      <c r="AF637" s="135"/>
      <c r="AG637" s="268"/>
      <c r="AH637" s="166"/>
      <c r="AI637" s="166"/>
      <c r="AM637" s="227"/>
      <c r="AN637" s="35"/>
      <c r="AO637" s="193"/>
    </row>
    <row r="638" spans="1:74" s="26" customFormat="1" ht="22.5" hidden="1" customHeight="1" x14ac:dyDescent="0.25">
      <c r="A638" s="68" t="s">
        <v>3784</v>
      </c>
      <c r="B638" s="25">
        <v>1137</v>
      </c>
      <c r="C638" s="36" t="s">
        <v>1210</v>
      </c>
      <c r="D638" s="25">
        <v>1977</v>
      </c>
      <c r="E638" s="68" t="s">
        <v>2932</v>
      </c>
      <c r="F638" s="68" t="s">
        <v>2934</v>
      </c>
      <c r="G638" s="25">
        <v>2</v>
      </c>
      <c r="H638" s="337">
        <v>2</v>
      </c>
      <c r="I638" s="269">
        <v>776.8</v>
      </c>
      <c r="J638" s="269">
        <v>713</v>
      </c>
      <c r="K638" s="269">
        <v>588.1</v>
      </c>
      <c r="L638" s="187">
        <v>25</v>
      </c>
      <c r="M638" s="146">
        <f>R638+T638+V638+X638+Z638+AB638+AE638+AF638</f>
        <v>5266100</v>
      </c>
      <c r="N638" s="256"/>
      <c r="O638" s="256"/>
      <c r="P638" s="256"/>
      <c r="Q638" s="137">
        <f>M638</f>
        <v>5266100</v>
      </c>
      <c r="R638" s="139"/>
      <c r="S638" s="25"/>
      <c r="T638" s="137"/>
      <c r="U638" s="137">
        <v>700</v>
      </c>
      <c r="V638" s="137">
        <f>U638*7523</f>
        <v>5266100</v>
      </c>
      <c r="W638" s="270"/>
      <c r="X638" s="137"/>
      <c r="Y638" s="135"/>
      <c r="Z638" s="135"/>
      <c r="AA638" s="135"/>
      <c r="AB638" s="135"/>
      <c r="AC638" s="135"/>
      <c r="AD638" s="135"/>
      <c r="AE638" s="271"/>
      <c r="AF638" s="271"/>
      <c r="AG638" s="30">
        <v>2025</v>
      </c>
      <c r="AH638" s="166"/>
      <c r="AI638" s="166"/>
      <c r="AJ638" s="134">
        <f>MAX(AJ629:AJ637)+1</f>
        <v>601</v>
      </c>
      <c r="AK638" s="35" t="s">
        <v>153</v>
      </c>
      <c r="AL638" s="134" t="str">
        <f t="shared" si="120"/>
        <v>601.</v>
      </c>
      <c r="AM638" s="129"/>
      <c r="AN638" s="301"/>
      <c r="AO638" s="193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</row>
    <row r="639" spans="1:74" s="26" customFormat="1" ht="22.5" hidden="1" customHeight="1" x14ac:dyDescent="0.25">
      <c r="A639" s="68" t="s">
        <v>3785</v>
      </c>
      <c r="B639" s="25">
        <v>1153</v>
      </c>
      <c r="C639" s="36" t="s">
        <v>282</v>
      </c>
      <c r="D639" s="25">
        <v>1978</v>
      </c>
      <c r="E639" s="108" t="s">
        <v>2932</v>
      </c>
      <c r="F639" s="68" t="s">
        <v>2934</v>
      </c>
      <c r="G639" s="25">
        <v>2</v>
      </c>
      <c r="H639" s="337">
        <v>1</v>
      </c>
      <c r="I639" s="269">
        <v>1241.2</v>
      </c>
      <c r="J639" s="269">
        <v>990.8</v>
      </c>
      <c r="K639" s="269">
        <v>990.8</v>
      </c>
      <c r="L639" s="187">
        <v>51</v>
      </c>
      <c r="M639" s="146">
        <f t="shared" ref="M639:M640" si="125">R639+T639+V639+X639+Z639+AB639+AE639+AF639</f>
        <v>1037454</v>
      </c>
      <c r="N639" s="135"/>
      <c r="O639" s="135"/>
      <c r="P639" s="135"/>
      <c r="Q639" s="137">
        <f t="shared" ref="Q639:Q640" si="126">M639</f>
        <v>1037454</v>
      </c>
      <c r="R639" s="250">
        <v>1037454</v>
      </c>
      <c r="S639" s="25"/>
      <c r="T639" s="137"/>
      <c r="U639" s="137"/>
      <c r="V639" s="137"/>
      <c r="W639" s="270"/>
      <c r="X639" s="137"/>
      <c r="Y639" s="137"/>
      <c r="Z639" s="137"/>
      <c r="AA639" s="137"/>
      <c r="AB639" s="137"/>
      <c r="AC639" s="135"/>
      <c r="AD639" s="135"/>
      <c r="AE639" s="137"/>
      <c r="AF639" s="137"/>
      <c r="AG639" s="30">
        <v>2025</v>
      </c>
      <c r="AH639" s="166" t="s">
        <v>3048</v>
      </c>
      <c r="AI639" s="166"/>
      <c r="AJ639" s="134">
        <f t="shared" si="119"/>
        <v>602</v>
      </c>
      <c r="AK639" s="35" t="s">
        <v>153</v>
      </c>
      <c r="AL639" s="134" t="str">
        <f t="shared" si="120"/>
        <v>602.</v>
      </c>
      <c r="AM639" s="129"/>
      <c r="AN639" s="301"/>
      <c r="AO639" s="193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</row>
    <row r="640" spans="1:74" s="26" customFormat="1" ht="22.5" hidden="1" customHeight="1" x14ac:dyDescent="0.25">
      <c r="A640" s="68" t="s">
        <v>3786</v>
      </c>
      <c r="B640" s="25">
        <v>1151</v>
      </c>
      <c r="C640" s="36" t="s">
        <v>1214</v>
      </c>
      <c r="D640" s="25">
        <v>1976</v>
      </c>
      <c r="E640" s="108" t="s">
        <v>2932</v>
      </c>
      <c r="F640" s="68" t="s">
        <v>2934</v>
      </c>
      <c r="G640" s="25">
        <v>2</v>
      </c>
      <c r="H640" s="25">
        <v>2</v>
      </c>
      <c r="I640" s="139">
        <v>588.9</v>
      </c>
      <c r="J640" s="139">
        <v>509.7</v>
      </c>
      <c r="K640" s="139">
        <v>509.7</v>
      </c>
      <c r="L640" s="25">
        <v>29</v>
      </c>
      <c r="M640" s="146">
        <f t="shared" si="125"/>
        <v>728361.29999999993</v>
      </c>
      <c r="N640" s="135"/>
      <c r="O640" s="135"/>
      <c r="P640" s="135"/>
      <c r="Q640" s="137">
        <f t="shared" si="126"/>
        <v>728361.29999999993</v>
      </c>
      <c r="R640" s="250">
        <v>728361.29999999993</v>
      </c>
      <c r="S640" s="25"/>
      <c r="T640" s="137"/>
      <c r="U640" s="137"/>
      <c r="V640" s="137"/>
      <c r="W640" s="270"/>
      <c r="X640" s="137"/>
      <c r="Y640" s="137"/>
      <c r="Z640" s="137"/>
      <c r="AA640" s="137"/>
      <c r="AB640" s="137"/>
      <c r="AC640" s="135"/>
      <c r="AD640" s="135"/>
      <c r="AE640" s="137"/>
      <c r="AF640" s="137"/>
      <c r="AG640" s="30">
        <v>2025</v>
      </c>
      <c r="AH640" s="166" t="s">
        <v>3048</v>
      </c>
      <c r="AI640" s="166"/>
      <c r="AJ640" s="134">
        <f t="shared" si="119"/>
        <v>603</v>
      </c>
      <c r="AK640" s="35" t="s">
        <v>153</v>
      </c>
      <c r="AL640" s="134" t="str">
        <f t="shared" si="120"/>
        <v>603.</v>
      </c>
      <c r="AM640" s="129"/>
      <c r="AN640" s="301"/>
      <c r="AO640" s="193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</row>
    <row r="641" spans="1:74" s="26" customFormat="1" ht="22.5" hidden="1" customHeight="1" x14ac:dyDescent="0.25">
      <c r="A641" s="68" t="s">
        <v>3787</v>
      </c>
      <c r="B641" s="25">
        <v>1138</v>
      </c>
      <c r="C641" s="36" t="s">
        <v>1211</v>
      </c>
      <c r="D641" s="25">
        <v>1970</v>
      </c>
      <c r="E641" s="68" t="s">
        <v>2932</v>
      </c>
      <c r="F641" s="68" t="s">
        <v>2934</v>
      </c>
      <c r="G641" s="25">
        <v>2</v>
      </c>
      <c r="H641" s="25">
        <v>2</v>
      </c>
      <c r="I641" s="137">
        <v>557.1</v>
      </c>
      <c r="J641" s="137">
        <v>507.4</v>
      </c>
      <c r="K641" s="137">
        <v>507.4</v>
      </c>
      <c r="L641" s="30">
        <v>17</v>
      </c>
      <c r="M641" s="146">
        <f>R641+T641+V641+X641+Z641+AB641+AE641+AF641</f>
        <v>725074.6</v>
      </c>
      <c r="N641" s="256"/>
      <c r="O641" s="256"/>
      <c r="P641" s="256"/>
      <c r="Q641" s="137">
        <f>M641</f>
        <v>725074.6</v>
      </c>
      <c r="R641" s="139">
        <v>725074.6</v>
      </c>
      <c r="S641" s="25"/>
      <c r="T641" s="137"/>
      <c r="U641" s="137"/>
      <c r="V641" s="137"/>
      <c r="W641" s="339"/>
      <c r="X641" s="135"/>
      <c r="Y641" s="135"/>
      <c r="Z641" s="135"/>
      <c r="AA641" s="135"/>
      <c r="AB641" s="135"/>
      <c r="AC641" s="135"/>
      <c r="AD641" s="135"/>
      <c r="AE641" s="271"/>
      <c r="AF641" s="271"/>
      <c r="AG641" s="30">
        <v>2025</v>
      </c>
      <c r="AH641" s="166" t="s">
        <v>3048</v>
      </c>
      <c r="AI641" s="166"/>
      <c r="AJ641" s="134">
        <f t="shared" si="119"/>
        <v>604</v>
      </c>
      <c r="AK641" s="35" t="s">
        <v>153</v>
      </c>
      <c r="AL641" s="134" t="str">
        <f t="shared" si="120"/>
        <v>604.</v>
      </c>
      <c r="AM641" s="129"/>
      <c r="AN641" s="301"/>
      <c r="AO641" s="193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</row>
    <row r="642" spans="1:74" s="26" customFormat="1" ht="22.5" hidden="1" customHeight="1" x14ac:dyDescent="0.25">
      <c r="A642" s="68" t="s">
        <v>3788</v>
      </c>
      <c r="B642" s="25">
        <v>1132</v>
      </c>
      <c r="C642" s="36" t="s">
        <v>1209</v>
      </c>
      <c r="D642" s="25">
        <v>1976</v>
      </c>
      <c r="E642" s="108" t="s">
        <v>2932</v>
      </c>
      <c r="F642" s="68" t="s">
        <v>2934</v>
      </c>
      <c r="G642" s="25">
        <v>2</v>
      </c>
      <c r="H642" s="25">
        <v>2</v>
      </c>
      <c r="I642" s="137">
        <v>545.5</v>
      </c>
      <c r="J642" s="137">
        <v>498.7</v>
      </c>
      <c r="K642" s="137">
        <v>498.7</v>
      </c>
      <c r="L642" s="30">
        <v>33</v>
      </c>
      <c r="M642" s="146">
        <f t="shared" ref="M642:M643" si="127">R642+T642+V642+X642+Z642+AB642+AE642+AF642</f>
        <v>3751720.1</v>
      </c>
      <c r="N642" s="135"/>
      <c r="O642" s="135"/>
      <c r="P642" s="135"/>
      <c r="Q642" s="137">
        <f t="shared" ref="Q642:Q643" si="128">M642</f>
        <v>3751720.1</v>
      </c>
      <c r="R642" s="250"/>
      <c r="S642" s="25"/>
      <c r="T642" s="137"/>
      <c r="U642" s="137">
        <v>498.7</v>
      </c>
      <c r="V642" s="137">
        <f>U642*7523</f>
        <v>3751720.1</v>
      </c>
      <c r="W642" s="270"/>
      <c r="X642" s="137"/>
      <c r="Y642" s="137"/>
      <c r="Z642" s="137"/>
      <c r="AA642" s="137"/>
      <c r="AB642" s="137"/>
      <c r="AC642" s="135"/>
      <c r="AD642" s="135"/>
      <c r="AE642" s="137"/>
      <c r="AF642" s="137"/>
      <c r="AG642" s="30">
        <v>2025</v>
      </c>
      <c r="AH642" s="166"/>
      <c r="AI642" s="166"/>
      <c r="AJ642" s="134">
        <f t="shared" si="119"/>
        <v>605</v>
      </c>
      <c r="AK642" s="35" t="s">
        <v>153</v>
      </c>
      <c r="AL642" s="134" t="str">
        <f t="shared" si="120"/>
        <v>605.</v>
      </c>
      <c r="AM642" s="129"/>
      <c r="AN642" s="301"/>
      <c r="AO642" s="193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</row>
    <row r="643" spans="1:74" s="26" customFormat="1" ht="22.5" hidden="1" customHeight="1" x14ac:dyDescent="0.25">
      <c r="A643" s="68" t="s">
        <v>3789</v>
      </c>
      <c r="B643" s="25">
        <v>1142</v>
      </c>
      <c r="C643" s="36" t="s">
        <v>1164</v>
      </c>
      <c r="D643" s="25">
        <v>1989</v>
      </c>
      <c r="E643" s="108" t="s">
        <v>2932</v>
      </c>
      <c r="F643" s="68" t="s">
        <v>2934</v>
      </c>
      <c r="G643" s="25">
        <v>2</v>
      </c>
      <c r="H643" s="337">
        <v>1</v>
      </c>
      <c r="I643" s="269">
        <v>690.1</v>
      </c>
      <c r="J643" s="269">
        <v>603.9</v>
      </c>
      <c r="K643" s="269">
        <v>603.9</v>
      </c>
      <c r="L643" s="187">
        <v>16</v>
      </c>
      <c r="M643" s="146">
        <f t="shared" si="127"/>
        <v>491147.3</v>
      </c>
      <c r="N643" s="135"/>
      <c r="O643" s="135"/>
      <c r="P643" s="135"/>
      <c r="Q643" s="137">
        <f t="shared" si="128"/>
        <v>491147.3</v>
      </c>
      <c r="R643" s="250">
        <v>491147.3</v>
      </c>
      <c r="S643" s="25"/>
      <c r="T643" s="137"/>
      <c r="U643" s="137"/>
      <c r="V643" s="137"/>
      <c r="W643" s="270"/>
      <c r="X643" s="137"/>
      <c r="Y643" s="137"/>
      <c r="Z643" s="137"/>
      <c r="AA643" s="137"/>
      <c r="AB643" s="137"/>
      <c r="AC643" s="135"/>
      <c r="AD643" s="135"/>
      <c r="AE643" s="137"/>
      <c r="AF643" s="137"/>
      <c r="AG643" s="30">
        <v>2025</v>
      </c>
      <c r="AH643" s="166" t="s">
        <v>3048</v>
      </c>
      <c r="AI643" s="166"/>
      <c r="AJ643" s="134">
        <f t="shared" si="119"/>
        <v>606</v>
      </c>
      <c r="AK643" s="35" t="s">
        <v>153</v>
      </c>
      <c r="AL643" s="134" t="str">
        <f t="shared" si="120"/>
        <v>606.</v>
      </c>
      <c r="AM643" s="129"/>
      <c r="AN643" s="301"/>
      <c r="AO643" s="193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</row>
    <row r="644" spans="1:74" s="26" customFormat="1" ht="22.5" hidden="1" customHeight="1" x14ac:dyDescent="0.25">
      <c r="A644" s="68" t="s">
        <v>3790</v>
      </c>
      <c r="B644" s="25">
        <v>1144</v>
      </c>
      <c r="C644" s="36" t="s">
        <v>1213</v>
      </c>
      <c r="D644" s="25">
        <v>1985</v>
      </c>
      <c r="E644" s="108" t="s">
        <v>2932</v>
      </c>
      <c r="F644" s="68" t="s">
        <v>2934</v>
      </c>
      <c r="G644" s="25">
        <v>2</v>
      </c>
      <c r="H644" s="25">
        <v>2</v>
      </c>
      <c r="I644" s="137">
        <v>705.6</v>
      </c>
      <c r="J644" s="137">
        <v>629.70000000000005</v>
      </c>
      <c r="K644" s="137">
        <v>629.70000000000005</v>
      </c>
      <c r="L644" s="30">
        <v>21</v>
      </c>
      <c r="M644" s="146">
        <f>R644+T644+V644+X644+Z644+AB644+AE644+AF644</f>
        <v>128496</v>
      </c>
      <c r="N644" s="135"/>
      <c r="O644" s="135"/>
      <c r="P644" s="135"/>
      <c r="Q644" s="137">
        <f>M644</f>
        <v>128496</v>
      </c>
      <c r="R644" s="250"/>
      <c r="S644" s="25"/>
      <c r="T644" s="137"/>
      <c r="U644" s="137"/>
      <c r="V644" s="137"/>
      <c r="W644" s="270"/>
      <c r="X644" s="137"/>
      <c r="Y644" s="137"/>
      <c r="Z644" s="137"/>
      <c r="AA644" s="137">
        <v>48</v>
      </c>
      <c r="AB644" s="137">
        <f>AA644*2677</f>
        <v>128496</v>
      </c>
      <c r="AC644" s="135"/>
      <c r="AD644" s="135"/>
      <c r="AE644" s="137"/>
      <c r="AF644" s="137"/>
      <c r="AG644" s="30">
        <v>2025</v>
      </c>
      <c r="AH644" s="166"/>
      <c r="AI644" s="166"/>
      <c r="AJ644" s="134">
        <f t="shared" si="119"/>
        <v>607</v>
      </c>
      <c r="AK644" s="35" t="s">
        <v>153</v>
      </c>
      <c r="AL644" s="134" t="str">
        <f t="shared" si="120"/>
        <v>607.</v>
      </c>
      <c r="AM644" s="129"/>
      <c r="AN644" s="301"/>
      <c r="AO644" s="193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</row>
    <row r="645" spans="1:74" s="26" customFormat="1" ht="22.5" hidden="1" customHeight="1" x14ac:dyDescent="0.25">
      <c r="A645" s="68" t="s">
        <v>3791</v>
      </c>
      <c r="B645" s="25">
        <v>1134</v>
      </c>
      <c r="C645" s="36" t="s">
        <v>1103</v>
      </c>
      <c r="D645" s="25">
        <v>1994</v>
      </c>
      <c r="E645" s="108" t="s">
        <v>2932</v>
      </c>
      <c r="F645" s="68" t="s">
        <v>2934</v>
      </c>
      <c r="G645" s="25">
        <v>2</v>
      </c>
      <c r="H645" s="337">
        <v>2</v>
      </c>
      <c r="I645" s="269">
        <v>637.4</v>
      </c>
      <c r="J645" s="269">
        <v>586.70000000000005</v>
      </c>
      <c r="K645" s="269">
        <v>543.1</v>
      </c>
      <c r="L645" s="187">
        <v>35</v>
      </c>
      <c r="M645" s="146">
        <f t="shared" ref="M645:M646" si="129">R645+T645+V645+X645+Z645+AB645+AE645+AF645</f>
        <v>4632824.1000000006</v>
      </c>
      <c r="N645" s="135"/>
      <c r="O645" s="135"/>
      <c r="P645" s="135"/>
      <c r="Q645" s="137">
        <f t="shared" ref="Q645:Q646" si="130">M645</f>
        <v>4632824.1000000006</v>
      </c>
      <c r="R645" s="250">
        <v>459816</v>
      </c>
      <c r="S645" s="25"/>
      <c r="T645" s="137"/>
      <c r="U645" s="137">
        <v>554.70000000000005</v>
      </c>
      <c r="V645" s="137">
        <f>U645*7523</f>
        <v>4173008.1000000006</v>
      </c>
      <c r="W645" s="270"/>
      <c r="X645" s="137"/>
      <c r="Y645" s="137"/>
      <c r="Z645" s="137"/>
      <c r="AA645" s="137"/>
      <c r="AB645" s="137"/>
      <c r="AC645" s="135"/>
      <c r="AD645" s="135"/>
      <c r="AE645" s="137"/>
      <c r="AF645" s="137"/>
      <c r="AG645" s="30">
        <v>2025</v>
      </c>
      <c r="AH645" s="166" t="s">
        <v>3052</v>
      </c>
      <c r="AI645" s="166"/>
      <c r="AJ645" s="134">
        <f t="shared" si="119"/>
        <v>608</v>
      </c>
      <c r="AK645" s="35" t="s">
        <v>153</v>
      </c>
      <c r="AL645" s="134" t="str">
        <f t="shared" si="120"/>
        <v>608.</v>
      </c>
      <c r="AM645" s="129"/>
      <c r="AN645" s="301"/>
      <c r="AO645" s="193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</row>
    <row r="646" spans="1:74" s="26" customFormat="1" ht="22.5" hidden="1" customHeight="1" x14ac:dyDescent="0.25">
      <c r="A646" s="68" t="s">
        <v>3792</v>
      </c>
      <c r="B646" s="25">
        <v>1149</v>
      </c>
      <c r="C646" s="36" t="s">
        <v>283</v>
      </c>
      <c r="D646" s="25">
        <v>1984</v>
      </c>
      <c r="E646" s="108" t="s">
        <v>2932</v>
      </c>
      <c r="F646" s="68" t="s">
        <v>2934</v>
      </c>
      <c r="G646" s="25">
        <v>2</v>
      </c>
      <c r="H646" s="25">
        <v>1</v>
      </c>
      <c r="I646" s="269">
        <v>415.9</v>
      </c>
      <c r="J646" s="269">
        <v>380.4</v>
      </c>
      <c r="K646" s="269">
        <v>380.4</v>
      </c>
      <c r="L646" s="187">
        <v>17</v>
      </c>
      <c r="M646" s="146">
        <f t="shared" si="129"/>
        <v>543591.6</v>
      </c>
      <c r="N646" s="135"/>
      <c r="O646" s="135"/>
      <c r="P646" s="135"/>
      <c r="Q646" s="137">
        <f t="shared" si="130"/>
        <v>543591.6</v>
      </c>
      <c r="R646" s="250">
        <v>543591.6</v>
      </c>
      <c r="S646" s="25"/>
      <c r="T646" s="137"/>
      <c r="U646" s="137"/>
      <c r="V646" s="137"/>
      <c r="W646" s="270"/>
      <c r="X646" s="137"/>
      <c r="Y646" s="137"/>
      <c r="Z646" s="137"/>
      <c r="AA646" s="137"/>
      <c r="AB646" s="137"/>
      <c r="AC646" s="135"/>
      <c r="AD646" s="135"/>
      <c r="AE646" s="137"/>
      <c r="AF646" s="137"/>
      <c r="AG646" s="30">
        <v>2025</v>
      </c>
      <c r="AH646" s="166" t="s">
        <v>3048</v>
      </c>
      <c r="AI646" s="166"/>
      <c r="AJ646" s="134">
        <f t="shared" si="119"/>
        <v>609</v>
      </c>
      <c r="AK646" s="35" t="s">
        <v>153</v>
      </c>
      <c r="AL646" s="134" t="str">
        <f t="shared" si="120"/>
        <v>609.</v>
      </c>
      <c r="AM646" s="129"/>
      <c r="AN646" s="301"/>
      <c r="AO646" s="193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</row>
    <row r="647" spans="1:74" s="26" customFormat="1" ht="22.5" hidden="1" customHeight="1" x14ac:dyDescent="0.25">
      <c r="A647" s="68" t="s">
        <v>3793</v>
      </c>
      <c r="B647" s="25">
        <v>5600</v>
      </c>
      <c r="C647" s="37" t="s">
        <v>1212</v>
      </c>
      <c r="D647" s="25">
        <v>1971</v>
      </c>
      <c r="E647" s="108" t="s">
        <v>2932</v>
      </c>
      <c r="F647" s="68" t="s">
        <v>2934</v>
      </c>
      <c r="G647" s="25">
        <v>2</v>
      </c>
      <c r="H647" s="25">
        <v>1</v>
      </c>
      <c r="I647" s="137">
        <v>382.3</v>
      </c>
      <c r="J647" s="137">
        <v>382.3</v>
      </c>
      <c r="K647" s="137">
        <v>335.1</v>
      </c>
      <c r="L647" s="30">
        <v>12</v>
      </c>
      <c r="M647" s="146">
        <f>R647+T647+V647+X647+Z647+AB647+AE647+AF647</f>
        <v>2876042.9</v>
      </c>
      <c r="N647" s="256"/>
      <c r="O647" s="256"/>
      <c r="P647" s="256"/>
      <c r="Q647" s="137">
        <f>M647</f>
        <v>2876042.9</v>
      </c>
      <c r="R647" s="250"/>
      <c r="S647" s="25"/>
      <c r="T647" s="137"/>
      <c r="U647" s="137">
        <v>382.3</v>
      </c>
      <c r="V647" s="137">
        <f>U647*7523</f>
        <v>2876042.9</v>
      </c>
      <c r="W647" s="270"/>
      <c r="X647" s="137"/>
      <c r="Y647" s="135"/>
      <c r="Z647" s="135"/>
      <c r="AA647" s="135"/>
      <c r="AB647" s="135"/>
      <c r="AC647" s="135"/>
      <c r="AD647" s="135"/>
      <c r="AE647" s="271"/>
      <c r="AF647" s="271"/>
      <c r="AG647" s="30">
        <v>2025</v>
      </c>
      <c r="AH647" s="166"/>
      <c r="AI647" s="166"/>
      <c r="AJ647" s="134">
        <f t="shared" si="119"/>
        <v>610</v>
      </c>
      <c r="AK647" s="35" t="s">
        <v>153</v>
      </c>
      <c r="AL647" s="134" t="str">
        <f t="shared" si="120"/>
        <v>610.</v>
      </c>
      <c r="AM647" s="129"/>
      <c r="AN647" s="301"/>
      <c r="AO647" s="193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</row>
    <row r="648" spans="1:74" ht="31.5" hidden="1" customHeight="1" x14ac:dyDescent="0.25">
      <c r="A648" s="68"/>
      <c r="B648" s="25"/>
      <c r="C648" s="160" t="s">
        <v>3184</v>
      </c>
      <c r="D648" s="25"/>
      <c r="E648" s="68"/>
      <c r="F648" s="111"/>
      <c r="G648" s="25"/>
      <c r="H648" s="25"/>
      <c r="I648" s="135">
        <f>I649+I650+I651</f>
        <v>28867.599999999999</v>
      </c>
      <c r="J648" s="135">
        <f>J649+J650+J651</f>
        <v>24482.830000000009</v>
      </c>
      <c r="K648" s="135">
        <f>K649+K650+K651</f>
        <v>24455.830000000009</v>
      </c>
      <c r="L648" s="103">
        <f>L649+L650+L651</f>
        <v>1428</v>
      </c>
      <c r="M648" s="135">
        <f>M649+M650+M651</f>
        <v>58108849.310000002</v>
      </c>
      <c r="N648" s="135"/>
      <c r="O648" s="135"/>
      <c r="P648" s="135"/>
      <c r="Q648" s="135">
        <f t="shared" ref="Q648" si="131">M648</f>
        <v>58108849.310000002</v>
      </c>
      <c r="R648" s="135">
        <v>4954950</v>
      </c>
      <c r="S648" s="103"/>
      <c r="T648" s="135"/>
      <c r="U648" s="135">
        <f>U649+U650+U651</f>
        <v>6837.17</v>
      </c>
      <c r="V648" s="135">
        <f>V649+V650+V651</f>
        <v>49726349.909999996</v>
      </c>
      <c r="W648" s="135">
        <f>W649+W650+W651</f>
        <v>884.8</v>
      </c>
      <c r="X648" s="135">
        <f>X649+X650+X651</f>
        <v>1958947.2</v>
      </c>
      <c r="Y648" s="135"/>
      <c r="Z648" s="135"/>
      <c r="AA648" s="135">
        <f>AA649+AA650+AA651</f>
        <v>548.6</v>
      </c>
      <c r="AB648" s="135">
        <f>AB649+AB650+AB651</f>
        <v>1468602.2</v>
      </c>
      <c r="AC648" s="135"/>
      <c r="AD648" s="135"/>
      <c r="AE648" s="135"/>
      <c r="AF648" s="135"/>
      <c r="AG648" s="30"/>
      <c r="AH648" s="166"/>
      <c r="AI648" s="166"/>
      <c r="AM648" s="144"/>
      <c r="AN648" s="35"/>
      <c r="AO648" s="193"/>
    </row>
    <row r="649" spans="1:74" ht="22.5" hidden="1" customHeight="1" x14ac:dyDescent="0.25">
      <c r="A649" s="68"/>
      <c r="B649" s="25"/>
      <c r="C649" s="160" t="s">
        <v>1190</v>
      </c>
      <c r="D649" s="25"/>
      <c r="E649" s="68"/>
      <c r="F649" s="111"/>
      <c r="G649" s="25"/>
      <c r="H649" s="25"/>
      <c r="I649" s="135"/>
      <c r="J649" s="135"/>
      <c r="K649" s="135"/>
      <c r="L649" s="103"/>
      <c r="M649" s="135"/>
      <c r="N649" s="135"/>
      <c r="O649" s="135"/>
      <c r="P649" s="135"/>
      <c r="Q649" s="135"/>
      <c r="R649" s="135"/>
      <c r="S649" s="103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30"/>
      <c r="AH649" s="166"/>
      <c r="AI649" s="166"/>
      <c r="AM649" s="144"/>
      <c r="AN649" s="35"/>
      <c r="AO649" s="193"/>
    </row>
    <row r="650" spans="1:74" ht="22.5" hidden="1" customHeight="1" x14ac:dyDescent="0.25">
      <c r="A650" s="68"/>
      <c r="B650" s="25"/>
      <c r="C650" s="160" t="s">
        <v>1191</v>
      </c>
      <c r="D650" s="30"/>
      <c r="E650" s="108"/>
      <c r="F650" s="108"/>
      <c r="G650" s="30"/>
      <c r="H650" s="30"/>
      <c r="I650" s="135"/>
      <c r="J650" s="135"/>
      <c r="K650" s="135"/>
      <c r="L650" s="103"/>
      <c r="M650" s="135"/>
      <c r="N650" s="135"/>
      <c r="O650" s="135"/>
      <c r="P650" s="135"/>
      <c r="Q650" s="135"/>
      <c r="R650" s="135"/>
      <c r="S650" s="103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30"/>
      <c r="AH650" s="166"/>
      <c r="AI650" s="166"/>
      <c r="AM650" s="144"/>
      <c r="AN650" s="35"/>
      <c r="AO650" s="193"/>
    </row>
    <row r="651" spans="1:74" ht="22.5" hidden="1" customHeight="1" x14ac:dyDescent="0.25">
      <c r="A651" s="68"/>
      <c r="B651" s="25"/>
      <c r="C651" s="160" t="s">
        <v>1192</v>
      </c>
      <c r="D651" s="25"/>
      <c r="E651" s="68"/>
      <c r="F651" s="111"/>
      <c r="G651" s="25"/>
      <c r="H651" s="25"/>
      <c r="I651" s="135">
        <f>SUM(I652:I707)</f>
        <v>28867.599999999999</v>
      </c>
      <c r="J651" s="135">
        <f t="shared" ref="J651:AB651" si="132">SUM(J652:J707)</f>
        <v>24482.830000000009</v>
      </c>
      <c r="K651" s="135">
        <f t="shared" si="132"/>
        <v>24455.830000000009</v>
      </c>
      <c r="L651" s="103">
        <f t="shared" si="132"/>
        <v>1428</v>
      </c>
      <c r="M651" s="135">
        <f t="shared" si="132"/>
        <v>58108849.310000002</v>
      </c>
      <c r="N651" s="135"/>
      <c r="O651" s="135"/>
      <c r="P651" s="135"/>
      <c r="Q651" s="135">
        <f t="shared" si="132"/>
        <v>58108849.310000002</v>
      </c>
      <c r="R651" s="135">
        <f t="shared" si="132"/>
        <v>4954950</v>
      </c>
      <c r="S651" s="103"/>
      <c r="T651" s="135"/>
      <c r="U651" s="135">
        <f t="shared" si="132"/>
        <v>6837.17</v>
      </c>
      <c r="V651" s="135">
        <f t="shared" si="132"/>
        <v>49726349.909999996</v>
      </c>
      <c r="W651" s="135">
        <f t="shared" si="132"/>
        <v>884.8</v>
      </c>
      <c r="X651" s="135">
        <f t="shared" si="132"/>
        <v>1958947.2</v>
      </c>
      <c r="Y651" s="135"/>
      <c r="Z651" s="135"/>
      <c r="AA651" s="135">
        <f t="shared" si="132"/>
        <v>548.6</v>
      </c>
      <c r="AB651" s="135">
        <f t="shared" si="132"/>
        <v>1468602.2</v>
      </c>
      <c r="AC651" s="135"/>
      <c r="AD651" s="135"/>
      <c r="AE651" s="135"/>
      <c r="AF651" s="135"/>
      <c r="AG651" s="30"/>
      <c r="AH651" s="166"/>
      <c r="AI651" s="166"/>
      <c r="AM651" s="144"/>
      <c r="AN651" s="35"/>
      <c r="AO651" s="193"/>
    </row>
    <row r="652" spans="1:74" ht="22.5" hidden="1" customHeight="1" x14ac:dyDescent="0.25">
      <c r="A652" s="68" t="s">
        <v>3794</v>
      </c>
      <c r="B652" s="25">
        <v>1187</v>
      </c>
      <c r="C652" s="36" t="s">
        <v>1313</v>
      </c>
      <c r="D652" s="25">
        <v>1980</v>
      </c>
      <c r="E652" s="68" t="s">
        <v>2932</v>
      </c>
      <c r="F652" s="68" t="s">
        <v>2934</v>
      </c>
      <c r="G652" s="25">
        <v>2</v>
      </c>
      <c r="H652" s="25">
        <v>2</v>
      </c>
      <c r="I652" s="335">
        <v>686.4</v>
      </c>
      <c r="J652" s="335">
        <v>633.6</v>
      </c>
      <c r="K652" s="335">
        <v>633.6</v>
      </c>
      <c r="L652" s="12">
        <v>35</v>
      </c>
      <c r="M652" s="335">
        <f>R652+T652+V652+X652+Z652+AB652+AE652+AF652</f>
        <v>1525210</v>
      </c>
      <c r="N652" s="335"/>
      <c r="O652" s="335"/>
      <c r="P652" s="335"/>
      <c r="Q652" s="137">
        <f>M652</f>
        <v>1525210</v>
      </c>
      <c r="R652" s="335"/>
      <c r="S652" s="12"/>
      <c r="T652" s="335"/>
      <c r="U652" s="335">
        <v>430</v>
      </c>
      <c r="V652" s="335">
        <f>U652*3547</f>
        <v>1525210</v>
      </c>
      <c r="W652" s="335"/>
      <c r="X652" s="335"/>
      <c r="Y652" s="335"/>
      <c r="Z652" s="335"/>
      <c r="AA652" s="335"/>
      <c r="AB652" s="335"/>
      <c r="AC652" s="335"/>
      <c r="AD652" s="335"/>
      <c r="AE652" s="335"/>
      <c r="AF652" s="335"/>
      <c r="AG652" s="337">
        <v>2025</v>
      </c>
      <c r="AH652" s="166"/>
      <c r="AI652" s="166"/>
      <c r="AJ652" s="134">
        <f>MAX(AJ647:AJ651)+1</f>
        <v>611</v>
      </c>
      <c r="AK652" s="35" t="s">
        <v>153</v>
      </c>
      <c r="AL652" s="134" t="str">
        <f t="shared" si="120"/>
        <v>611.</v>
      </c>
      <c r="AM652" s="140"/>
      <c r="AN652" s="35"/>
      <c r="AO652" s="193"/>
    </row>
    <row r="653" spans="1:74" ht="22.5" hidden="1" customHeight="1" x14ac:dyDescent="0.25">
      <c r="A653" s="68" t="s">
        <v>3795</v>
      </c>
      <c r="B653" s="25">
        <v>1155</v>
      </c>
      <c r="C653" s="36" t="s">
        <v>1305</v>
      </c>
      <c r="D653" s="30">
        <v>1975</v>
      </c>
      <c r="E653" s="108" t="s">
        <v>2932</v>
      </c>
      <c r="F653" s="68" t="s">
        <v>2934</v>
      </c>
      <c r="G653" s="30">
        <v>2</v>
      </c>
      <c r="H653" s="30">
        <v>2</v>
      </c>
      <c r="I653" s="137">
        <v>816.6</v>
      </c>
      <c r="J653" s="137">
        <v>763.8</v>
      </c>
      <c r="K653" s="137">
        <v>763.8</v>
      </c>
      <c r="L653" s="30">
        <v>30</v>
      </c>
      <c r="M653" s="335">
        <f t="shared" ref="M653:M654" si="133">R653+T653+V653+X653+Z653+AB653+AE653+AF653</f>
        <v>5055456</v>
      </c>
      <c r="N653" s="335"/>
      <c r="O653" s="335"/>
      <c r="P653" s="335"/>
      <c r="Q653" s="137">
        <f t="shared" ref="Q653:Q654" si="134">M653</f>
        <v>5055456</v>
      </c>
      <c r="R653" s="335"/>
      <c r="S653" s="12"/>
      <c r="T653" s="335"/>
      <c r="U653" s="335">
        <v>672</v>
      </c>
      <c r="V653" s="335">
        <f>U653*7523</f>
        <v>5055456</v>
      </c>
      <c r="W653" s="335"/>
      <c r="X653" s="335"/>
      <c r="Y653" s="335"/>
      <c r="Z653" s="335"/>
      <c r="AA653" s="335"/>
      <c r="AB653" s="335"/>
      <c r="AC653" s="335"/>
      <c r="AD653" s="335"/>
      <c r="AE653" s="335"/>
      <c r="AF653" s="335"/>
      <c r="AG653" s="337">
        <v>2025</v>
      </c>
      <c r="AH653" s="166"/>
      <c r="AI653" s="166"/>
      <c r="AJ653" s="134">
        <f t="shared" si="119"/>
        <v>612</v>
      </c>
      <c r="AK653" s="35" t="s">
        <v>153</v>
      </c>
      <c r="AL653" s="134" t="str">
        <f t="shared" si="120"/>
        <v>612.</v>
      </c>
      <c r="AM653" s="140"/>
      <c r="AN653" s="35"/>
      <c r="AO653" s="193"/>
    </row>
    <row r="654" spans="1:74" ht="22.5" hidden="1" customHeight="1" x14ac:dyDescent="0.25">
      <c r="A654" s="68" t="s">
        <v>3796</v>
      </c>
      <c r="B654" s="25">
        <v>1162</v>
      </c>
      <c r="C654" s="205" t="s">
        <v>289</v>
      </c>
      <c r="D654" s="30">
        <v>1968</v>
      </c>
      <c r="E654" s="108" t="s">
        <v>2932</v>
      </c>
      <c r="F654" s="68" t="s">
        <v>2934</v>
      </c>
      <c r="G654" s="30">
        <v>2</v>
      </c>
      <c r="H654" s="30">
        <v>2</v>
      </c>
      <c r="I654" s="137">
        <v>392.3</v>
      </c>
      <c r="J654" s="137">
        <v>297.5</v>
      </c>
      <c r="K654" s="137">
        <v>297.5</v>
      </c>
      <c r="L654" s="30">
        <v>26</v>
      </c>
      <c r="M654" s="137">
        <f t="shared" si="133"/>
        <v>406100</v>
      </c>
      <c r="N654" s="137"/>
      <c r="O654" s="137"/>
      <c r="P654" s="137"/>
      <c r="Q654" s="137">
        <f t="shared" si="134"/>
        <v>406100</v>
      </c>
      <c r="R654" s="137">
        <v>406100</v>
      </c>
      <c r="S654" s="30"/>
      <c r="T654" s="137"/>
      <c r="U654" s="335"/>
      <c r="V654" s="335"/>
      <c r="W654" s="137"/>
      <c r="X654" s="137"/>
      <c r="Y654" s="137"/>
      <c r="Z654" s="137"/>
      <c r="AA654" s="137"/>
      <c r="AB654" s="137"/>
      <c r="AC654" s="137"/>
      <c r="AD654" s="137"/>
      <c r="AE654" s="137"/>
      <c r="AF654" s="137"/>
      <c r="AG654" s="337">
        <v>2025</v>
      </c>
      <c r="AH654" s="166" t="s">
        <v>3050</v>
      </c>
      <c r="AI654" s="166"/>
      <c r="AJ654" s="134">
        <f t="shared" si="119"/>
        <v>613</v>
      </c>
      <c r="AK654" s="35" t="s">
        <v>153</v>
      </c>
      <c r="AL654" s="134" t="str">
        <f t="shared" si="120"/>
        <v>613.</v>
      </c>
      <c r="AM654" s="140"/>
      <c r="AN654" s="35"/>
      <c r="AO654" s="193"/>
    </row>
    <row r="655" spans="1:74" ht="22.5" hidden="1" customHeight="1" x14ac:dyDescent="0.25">
      <c r="A655" s="68" t="s">
        <v>3797</v>
      </c>
      <c r="B655" s="25">
        <v>1163</v>
      </c>
      <c r="C655" s="36" t="s">
        <v>1306</v>
      </c>
      <c r="D655" s="25">
        <v>1974</v>
      </c>
      <c r="E655" s="68" t="s">
        <v>2932</v>
      </c>
      <c r="F655" s="68" t="s">
        <v>2934</v>
      </c>
      <c r="G655" s="25">
        <v>2</v>
      </c>
      <c r="H655" s="25">
        <v>2</v>
      </c>
      <c r="I655" s="335">
        <v>460.7</v>
      </c>
      <c r="J655" s="335">
        <v>365.9</v>
      </c>
      <c r="K655" s="335">
        <v>365.9</v>
      </c>
      <c r="L655" s="12">
        <v>27</v>
      </c>
      <c r="M655" s="137">
        <f>R655+T655+V655+X655+Z655+AB655+AE655+AF655</f>
        <v>2256900</v>
      </c>
      <c r="N655" s="137"/>
      <c r="O655" s="137"/>
      <c r="P655" s="137"/>
      <c r="Q655" s="137">
        <f>M655</f>
        <v>2256900</v>
      </c>
      <c r="R655" s="335"/>
      <c r="S655" s="12"/>
      <c r="T655" s="335"/>
      <c r="U655" s="335">
        <v>300</v>
      </c>
      <c r="V655" s="335">
        <f>U655*7523</f>
        <v>2256900</v>
      </c>
      <c r="W655" s="335"/>
      <c r="X655" s="335"/>
      <c r="Y655" s="335"/>
      <c r="Z655" s="335"/>
      <c r="AA655" s="335"/>
      <c r="AB655" s="335"/>
      <c r="AC655" s="335"/>
      <c r="AD655" s="335"/>
      <c r="AE655" s="335"/>
      <c r="AF655" s="335"/>
      <c r="AG655" s="337">
        <v>2025</v>
      </c>
      <c r="AH655" s="166"/>
      <c r="AI655" s="166"/>
      <c r="AJ655" s="134">
        <f t="shared" si="119"/>
        <v>614</v>
      </c>
      <c r="AK655" s="35" t="s">
        <v>153</v>
      </c>
      <c r="AL655" s="134" t="str">
        <f t="shared" si="120"/>
        <v>614.</v>
      </c>
      <c r="AM655" s="140"/>
      <c r="AN655" s="35"/>
      <c r="AO655" s="193"/>
    </row>
    <row r="656" spans="1:74" ht="22.5" hidden="1" customHeight="1" x14ac:dyDescent="0.25">
      <c r="A656" s="68" t="s">
        <v>3798</v>
      </c>
      <c r="B656" s="25">
        <v>1164</v>
      </c>
      <c r="C656" s="36" t="s">
        <v>1307</v>
      </c>
      <c r="D656" s="25">
        <v>1980</v>
      </c>
      <c r="E656" s="68" t="s">
        <v>2932</v>
      </c>
      <c r="F656" s="68" t="s">
        <v>2934</v>
      </c>
      <c r="G656" s="25">
        <v>2</v>
      </c>
      <c r="H656" s="25">
        <v>3</v>
      </c>
      <c r="I656" s="335">
        <v>771.4</v>
      </c>
      <c r="J656" s="335">
        <v>724.6</v>
      </c>
      <c r="K656" s="335">
        <v>724.6</v>
      </c>
      <c r="L656" s="12">
        <v>48</v>
      </c>
      <c r="M656" s="335">
        <f t="shared" ref="M656:M658" si="135">R656+T656+V656+X656+Z656+AB656+AE656+AF656</f>
        <v>3310120</v>
      </c>
      <c r="N656" s="335"/>
      <c r="O656" s="335"/>
      <c r="P656" s="335"/>
      <c r="Q656" s="137">
        <f t="shared" ref="Q656:Q658" si="136">M656</f>
        <v>3310120</v>
      </c>
      <c r="R656" s="335"/>
      <c r="S656" s="12"/>
      <c r="T656" s="335"/>
      <c r="U656" s="335">
        <v>440</v>
      </c>
      <c r="V656" s="335">
        <f>U656*7523</f>
        <v>3310120</v>
      </c>
      <c r="W656" s="335"/>
      <c r="X656" s="335"/>
      <c r="Y656" s="335"/>
      <c r="Z656" s="335"/>
      <c r="AA656" s="335"/>
      <c r="AB656" s="335"/>
      <c r="AC656" s="335"/>
      <c r="AD656" s="335"/>
      <c r="AE656" s="335"/>
      <c r="AF656" s="335"/>
      <c r="AG656" s="337">
        <v>2025</v>
      </c>
      <c r="AH656" s="166"/>
      <c r="AI656" s="166"/>
      <c r="AJ656" s="134">
        <f t="shared" si="119"/>
        <v>615</v>
      </c>
      <c r="AK656" s="35" t="s">
        <v>153</v>
      </c>
      <c r="AL656" s="134" t="str">
        <f t="shared" si="120"/>
        <v>615.</v>
      </c>
      <c r="AM656" s="140"/>
      <c r="AN656" s="35"/>
      <c r="AO656" s="193"/>
    </row>
    <row r="657" spans="1:41" ht="22.5" hidden="1" customHeight="1" x14ac:dyDescent="0.25">
      <c r="A657" s="68" t="s">
        <v>3799</v>
      </c>
      <c r="B657" s="25">
        <v>1165</v>
      </c>
      <c r="C657" s="36" t="s">
        <v>1308</v>
      </c>
      <c r="D657" s="30">
        <v>1977</v>
      </c>
      <c r="E657" s="108" t="s">
        <v>2932</v>
      </c>
      <c r="F657" s="68" t="s">
        <v>2934</v>
      </c>
      <c r="G657" s="30">
        <v>2</v>
      </c>
      <c r="H657" s="30">
        <v>3</v>
      </c>
      <c r="I657" s="137">
        <v>646</v>
      </c>
      <c r="J657" s="137">
        <v>550.9</v>
      </c>
      <c r="K657" s="137">
        <v>550.9</v>
      </c>
      <c r="L657" s="30">
        <v>46</v>
      </c>
      <c r="M657" s="335">
        <f t="shared" si="135"/>
        <v>3084430</v>
      </c>
      <c r="N657" s="335"/>
      <c r="O657" s="335"/>
      <c r="P657" s="335"/>
      <c r="Q657" s="137">
        <f t="shared" si="136"/>
        <v>3084430</v>
      </c>
      <c r="R657" s="335"/>
      <c r="S657" s="12"/>
      <c r="T657" s="335"/>
      <c r="U657" s="335">
        <v>410</v>
      </c>
      <c r="V657" s="335">
        <f>U657*7523</f>
        <v>3084430</v>
      </c>
      <c r="W657" s="335"/>
      <c r="X657" s="335"/>
      <c r="Y657" s="335"/>
      <c r="Z657" s="335"/>
      <c r="AA657" s="335"/>
      <c r="AB657" s="335"/>
      <c r="AC657" s="335"/>
      <c r="AD657" s="335"/>
      <c r="AE657" s="335"/>
      <c r="AF657" s="335"/>
      <c r="AG657" s="337">
        <v>2025</v>
      </c>
      <c r="AH657" s="166"/>
      <c r="AI657" s="166"/>
      <c r="AJ657" s="134">
        <f t="shared" si="119"/>
        <v>616</v>
      </c>
      <c r="AK657" s="35" t="s">
        <v>153</v>
      </c>
      <c r="AL657" s="134" t="str">
        <f t="shared" si="120"/>
        <v>616.</v>
      </c>
      <c r="AM657" s="140"/>
      <c r="AN657" s="35"/>
      <c r="AO657" s="193"/>
    </row>
    <row r="658" spans="1:41" ht="22.5" hidden="1" customHeight="1" x14ac:dyDescent="0.25">
      <c r="A658" s="68" t="s">
        <v>3800</v>
      </c>
      <c r="B658" s="25">
        <v>1174</v>
      </c>
      <c r="C658" s="205" t="s">
        <v>301</v>
      </c>
      <c r="D658" s="25">
        <v>1975</v>
      </c>
      <c r="E658" s="68" t="s">
        <v>2932</v>
      </c>
      <c r="F658" s="68" t="s">
        <v>2934</v>
      </c>
      <c r="G658" s="25">
        <v>2</v>
      </c>
      <c r="H658" s="25">
        <v>2</v>
      </c>
      <c r="I658" s="335">
        <v>860.8</v>
      </c>
      <c r="J658" s="137">
        <v>808</v>
      </c>
      <c r="K658" s="335">
        <v>808</v>
      </c>
      <c r="L658" s="12">
        <v>33</v>
      </c>
      <c r="M658" s="335">
        <f t="shared" si="135"/>
        <v>57160</v>
      </c>
      <c r="N658" s="335"/>
      <c r="O658" s="335"/>
      <c r="P658" s="335"/>
      <c r="Q658" s="137">
        <f t="shared" si="136"/>
        <v>57160</v>
      </c>
      <c r="R658" s="335">
        <v>57160</v>
      </c>
      <c r="S658" s="12"/>
      <c r="T658" s="335"/>
      <c r="U658" s="335"/>
      <c r="V658" s="335"/>
      <c r="W658" s="335"/>
      <c r="X658" s="335"/>
      <c r="Y658" s="335"/>
      <c r="Z658" s="335"/>
      <c r="AA658" s="335"/>
      <c r="AB658" s="335"/>
      <c r="AC658" s="335"/>
      <c r="AD658" s="335"/>
      <c r="AE658" s="335"/>
      <c r="AF658" s="335"/>
      <c r="AG658" s="337">
        <v>2025</v>
      </c>
      <c r="AH658" s="166" t="s">
        <v>3048</v>
      </c>
      <c r="AI658" s="166"/>
      <c r="AJ658" s="134">
        <f t="shared" si="119"/>
        <v>617</v>
      </c>
      <c r="AK658" s="35" t="s">
        <v>153</v>
      </c>
      <c r="AL658" s="134" t="str">
        <f t="shared" si="120"/>
        <v>617.</v>
      </c>
      <c r="AM658" s="140"/>
      <c r="AN658" s="35"/>
      <c r="AO658" s="193"/>
    </row>
    <row r="659" spans="1:41" ht="22.5" hidden="1" customHeight="1" x14ac:dyDescent="0.25">
      <c r="A659" s="68" t="s">
        <v>3801</v>
      </c>
      <c r="B659" s="25">
        <v>1184</v>
      </c>
      <c r="C659" s="205" t="s">
        <v>291</v>
      </c>
      <c r="D659" s="30">
        <v>1969</v>
      </c>
      <c r="E659" s="108" t="s">
        <v>2932</v>
      </c>
      <c r="F659" s="68" t="s">
        <v>2934</v>
      </c>
      <c r="G659" s="30">
        <v>2</v>
      </c>
      <c r="H659" s="30">
        <v>2</v>
      </c>
      <c r="I659" s="137">
        <v>404.4</v>
      </c>
      <c r="J659" s="137">
        <v>309.60000000000002</v>
      </c>
      <c r="K659" s="137">
        <v>282.60000000000002</v>
      </c>
      <c r="L659" s="30">
        <v>27</v>
      </c>
      <c r="M659" s="137">
        <v>1655060</v>
      </c>
      <c r="N659" s="137"/>
      <c r="O659" s="137"/>
      <c r="P659" s="137"/>
      <c r="Q659" s="137">
        <v>1655060</v>
      </c>
      <c r="R659" s="137"/>
      <c r="S659" s="30"/>
      <c r="T659" s="137"/>
      <c r="U659" s="137">
        <v>220</v>
      </c>
      <c r="V659" s="137">
        <v>1655060</v>
      </c>
      <c r="W659" s="137"/>
      <c r="X659" s="137"/>
      <c r="Y659" s="137"/>
      <c r="Z659" s="137"/>
      <c r="AA659" s="137"/>
      <c r="AB659" s="137"/>
      <c r="AC659" s="137"/>
      <c r="AD659" s="137"/>
      <c r="AE659" s="137"/>
      <c r="AF659" s="137"/>
      <c r="AG659" s="337">
        <v>2025</v>
      </c>
      <c r="AH659" s="166"/>
      <c r="AI659" s="166"/>
      <c r="AJ659" s="134">
        <f t="shared" si="119"/>
        <v>618</v>
      </c>
      <c r="AK659" s="35" t="s">
        <v>153</v>
      </c>
      <c r="AL659" s="134" t="str">
        <f t="shared" si="120"/>
        <v>618.</v>
      </c>
      <c r="AM659" s="140"/>
      <c r="AN659" s="35"/>
      <c r="AO659" s="193"/>
    </row>
    <row r="660" spans="1:41" ht="22.5" hidden="1" customHeight="1" x14ac:dyDescent="0.25">
      <c r="A660" s="68" t="s">
        <v>3802</v>
      </c>
      <c r="B660" s="25">
        <v>1185</v>
      </c>
      <c r="C660" s="36" t="s">
        <v>1312</v>
      </c>
      <c r="D660" s="30">
        <v>1976</v>
      </c>
      <c r="E660" s="108" t="s">
        <v>2932</v>
      </c>
      <c r="F660" s="68" t="s">
        <v>2934</v>
      </c>
      <c r="G660" s="30">
        <v>2</v>
      </c>
      <c r="H660" s="30">
        <v>2</v>
      </c>
      <c r="I660" s="137">
        <v>693.6</v>
      </c>
      <c r="J660" s="137">
        <v>640.79999999999995</v>
      </c>
      <c r="K660" s="137">
        <v>640.79999999999995</v>
      </c>
      <c r="L660" s="30">
        <v>35</v>
      </c>
      <c r="M660" s="335">
        <v>3159660</v>
      </c>
      <c r="N660" s="335"/>
      <c r="O660" s="335"/>
      <c r="P660" s="335"/>
      <c r="Q660" s="137">
        <v>3159660</v>
      </c>
      <c r="R660" s="335"/>
      <c r="S660" s="12"/>
      <c r="T660" s="335"/>
      <c r="U660" s="335">
        <v>420</v>
      </c>
      <c r="V660" s="335">
        <v>3159660</v>
      </c>
      <c r="W660" s="335"/>
      <c r="X660" s="335"/>
      <c r="Y660" s="335"/>
      <c r="Z660" s="335"/>
      <c r="AA660" s="335"/>
      <c r="AB660" s="335"/>
      <c r="AC660" s="335"/>
      <c r="AD660" s="335"/>
      <c r="AE660" s="335"/>
      <c r="AF660" s="335"/>
      <c r="AG660" s="337">
        <v>2025</v>
      </c>
      <c r="AH660" s="166"/>
      <c r="AI660" s="166"/>
      <c r="AJ660" s="134">
        <f t="shared" si="119"/>
        <v>619</v>
      </c>
      <c r="AK660" s="35" t="s">
        <v>153</v>
      </c>
      <c r="AL660" s="134" t="str">
        <f t="shared" si="120"/>
        <v>619.</v>
      </c>
      <c r="AM660" s="140"/>
      <c r="AN660" s="35"/>
      <c r="AO660" s="193"/>
    </row>
    <row r="661" spans="1:41" ht="22.5" hidden="1" customHeight="1" x14ac:dyDescent="0.25">
      <c r="A661" s="68" t="s">
        <v>3803</v>
      </c>
      <c r="B661" s="25">
        <v>1197</v>
      </c>
      <c r="C661" s="205" t="s">
        <v>303</v>
      </c>
      <c r="D661" s="25">
        <v>1976</v>
      </c>
      <c r="E661" s="68" t="s">
        <v>2932</v>
      </c>
      <c r="F661" s="68" t="s">
        <v>2934</v>
      </c>
      <c r="G661" s="25">
        <v>2</v>
      </c>
      <c r="H661" s="25">
        <v>1</v>
      </c>
      <c r="I661" s="139">
        <v>280.7</v>
      </c>
      <c r="J661" s="137">
        <v>247.56</v>
      </c>
      <c r="K661" s="139">
        <v>247.56</v>
      </c>
      <c r="L661" s="25">
        <v>17</v>
      </c>
      <c r="M661" s="335">
        <f t="shared" ref="M661" si="137">R661+T661+V661+X661+Z661+AB661+AE661+AF661</f>
        <v>35725</v>
      </c>
      <c r="N661" s="335"/>
      <c r="O661" s="335"/>
      <c r="P661" s="335"/>
      <c r="Q661" s="137">
        <f t="shared" ref="Q661" si="138">M661</f>
        <v>35725</v>
      </c>
      <c r="R661" s="335">
        <v>35725</v>
      </c>
      <c r="S661" s="12"/>
      <c r="T661" s="335"/>
      <c r="U661" s="335"/>
      <c r="V661" s="335"/>
      <c r="W661" s="335"/>
      <c r="X661" s="335"/>
      <c r="Y661" s="335"/>
      <c r="Z661" s="335"/>
      <c r="AA661" s="335"/>
      <c r="AB661" s="335"/>
      <c r="AC661" s="335"/>
      <c r="AD661" s="335"/>
      <c r="AE661" s="335"/>
      <c r="AF661" s="335"/>
      <c r="AG661" s="337">
        <v>2025</v>
      </c>
      <c r="AH661" s="166" t="s">
        <v>3048</v>
      </c>
      <c r="AI661" s="166"/>
      <c r="AJ661" s="134">
        <f t="shared" si="119"/>
        <v>620</v>
      </c>
      <c r="AK661" s="35" t="s">
        <v>153</v>
      </c>
      <c r="AL661" s="134" t="str">
        <f t="shared" si="120"/>
        <v>620.</v>
      </c>
      <c r="AM661" s="140"/>
      <c r="AO661" s="193"/>
    </row>
    <row r="662" spans="1:41" ht="22.5" hidden="1" customHeight="1" x14ac:dyDescent="0.25">
      <c r="A662" s="68" t="s">
        <v>3804</v>
      </c>
      <c r="B662" s="25">
        <v>1202</v>
      </c>
      <c r="C662" s="205" t="s">
        <v>294</v>
      </c>
      <c r="D662" s="30">
        <v>1969</v>
      </c>
      <c r="E662" s="108" t="s">
        <v>2932</v>
      </c>
      <c r="F662" s="68" t="s">
        <v>2934</v>
      </c>
      <c r="G662" s="30">
        <v>2</v>
      </c>
      <c r="H662" s="30">
        <v>2</v>
      </c>
      <c r="I662" s="137">
        <v>456.4</v>
      </c>
      <c r="J662" s="137">
        <v>443.5</v>
      </c>
      <c r="K662" s="137">
        <v>443.5</v>
      </c>
      <c r="L662" s="30">
        <v>23</v>
      </c>
      <c r="M662" s="137">
        <v>2181670</v>
      </c>
      <c r="N662" s="137"/>
      <c r="O662" s="137"/>
      <c r="P662" s="137"/>
      <c r="Q662" s="137">
        <v>2181670</v>
      </c>
      <c r="R662" s="137"/>
      <c r="S662" s="30"/>
      <c r="T662" s="137"/>
      <c r="U662" s="137">
        <v>290</v>
      </c>
      <c r="V662" s="137">
        <v>2181670</v>
      </c>
      <c r="W662" s="137"/>
      <c r="X662" s="137"/>
      <c r="Y662" s="137"/>
      <c r="Z662" s="137"/>
      <c r="AA662" s="137"/>
      <c r="AB662" s="137"/>
      <c r="AC662" s="137"/>
      <c r="AD662" s="137"/>
      <c r="AE662" s="137"/>
      <c r="AF662" s="137"/>
      <c r="AG662" s="337">
        <v>2025</v>
      </c>
      <c r="AH662" s="166"/>
      <c r="AI662" s="166"/>
      <c r="AJ662" s="134">
        <f t="shared" si="119"/>
        <v>621</v>
      </c>
      <c r="AK662" s="35" t="s">
        <v>153</v>
      </c>
      <c r="AL662" s="134" t="str">
        <f t="shared" si="120"/>
        <v>621.</v>
      </c>
      <c r="AM662" s="140"/>
      <c r="AN662" s="35"/>
      <c r="AO662" s="193"/>
    </row>
    <row r="663" spans="1:41" ht="22.5" hidden="1" customHeight="1" x14ac:dyDescent="0.25">
      <c r="A663" s="68" t="s">
        <v>3805</v>
      </c>
      <c r="B663" s="25">
        <v>1207</v>
      </c>
      <c r="C663" s="36" t="s">
        <v>1318</v>
      </c>
      <c r="D663" s="30">
        <v>1964</v>
      </c>
      <c r="E663" s="108" t="s">
        <v>2932</v>
      </c>
      <c r="F663" s="68" t="s">
        <v>2934</v>
      </c>
      <c r="G663" s="30">
        <v>2</v>
      </c>
      <c r="H663" s="30">
        <v>2</v>
      </c>
      <c r="I663" s="137">
        <v>394.3</v>
      </c>
      <c r="J663" s="137">
        <v>361.16</v>
      </c>
      <c r="K663" s="137">
        <v>361.16</v>
      </c>
      <c r="L663" s="30">
        <v>17</v>
      </c>
      <c r="M663" s="335">
        <v>57160</v>
      </c>
      <c r="N663" s="335"/>
      <c r="O663" s="335"/>
      <c r="P663" s="335"/>
      <c r="Q663" s="137">
        <v>57160</v>
      </c>
      <c r="R663" s="335">
        <v>57160</v>
      </c>
      <c r="S663" s="12"/>
      <c r="T663" s="335"/>
      <c r="U663" s="335"/>
      <c r="V663" s="335"/>
      <c r="W663" s="335"/>
      <c r="X663" s="335"/>
      <c r="Y663" s="335"/>
      <c r="Z663" s="335"/>
      <c r="AA663" s="335"/>
      <c r="AB663" s="335"/>
      <c r="AC663" s="335"/>
      <c r="AD663" s="335"/>
      <c r="AE663" s="335"/>
      <c r="AF663" s="335"/>
      <c r="AG663" s="337">
        <v>2025</v>
      </c>
      <c r="AH663" s="166" t="s">
        <v>3048</v>
      </c>
      <c r="AI663" s="166"/>
      <c r="AJ663" s="134">
        <f t="shared" si="119"/>
        <v>622</v>
      </c>
      <c r="AK663" s="35" t="s">
        <v>153</v>
      </c>
      <c r="AL663" s="134" t="str">
        <f t="shared" si="120"/>
        <v>622.</v>
      </c>
      <c r="AM663" s="140"/>
      <c r="AN663" s="35"/>
      <c r="AO663" s="193"/>
    </row>
    <row r="664" spans="1:41" ht="22.5" hidden="1" customHeight="1" x14ac:dyDescent="0.25">
      <c r="A664" s="68" t="s">
        <v>3806</v>
      </c>
      <c r="B664" s="25">
        <v>1217</v>
      </c>
      <c r="C664" s="36" t="s">
        <v>1321</v>
      </c>
      <c r="D664" s="25">
        <v>1981</v>
      </c>
      <c r="E664" s="68" t="s">
        <v>2932</v>
      </c>
      <c r="F664" s="68" t="s">
        <v>2934</v>
      </c>
      <c r="G664" s="25">
        <v>2</v>
      </c>
      <c r="H664" s="25">
        <v>1</v>
      </c>
      <c r="I664" s="139">
        <v>365.3</v>
      </c>
      <c r="J664" s="139">
        <v>332.16</v>
      </c>
      <c r="K664" s="139">
        <v>332.16</v>
      </c>
      <c r="L664" s="25">
        <v>20</v>
      </c>
      <c r="M664" s="335">
        <f t="shared" ref="M664:M667" si="139">R664+T664+V664+X664+Z664+AB664+AE664+AF664</f>
        <v>1730290</v>
      </c>
      <c r="N664" s="335"/>
      <c r="O664" s="335"/>
      <c r="P664" s="335"/>
      <c r="Q664" s="137">
        <f t="shared" ref="Q664:Q667" si="140">M664</f>
        <v>1730290</v>
      </c>
      <c r="R664" s="335"/>
      <c r="S664" s="12"/>
      <c r="T664" s="335"/>
      <c r="U664" s="335">
        <v>230</v>
      </c>
      <c r="V664" s="335">
        <f>U664*7523</f>
        <v>1730290</v>
      </c>
      <c r="W664" s="335"/>
      <c r="X664" s="335"/>
      <c r="Y664" s="335"/>
      <c r="Z664" s="335"/>
      <c r="AA664" s="335"/>
      <c r="AB664" s="335"/>
      <c r="AC664" s="335"/>
      <c r="AD664" s="335"/>
      <c r="AE664" s="335"/>
      <c r="AF664" s="335"/>
      <c r="AG664" s="337">
        <v>2025</v>
      </c>
      <c r="AH664" s="166"/>
      <c r="AI664" s="166"/>
      <c r="AJ664" s="134">
        <f t="shared" si="119"/>
        <v>623</v>
      </c>
      <c r="AK664" s="35" t="s">
        <v>153</v>
      </c>
      <c r="AL664" s="134" t="str">
        <f t="shared" si="120"/>
        <v>623.</v>
      </c>
      <c r="AM664" s="140"/>
      <c r="AN664" s="35"/>
      <c r="AO664" s="193"/>
    </row>
    <row r="665" spans="1:41" ht="22.5" hidden="1" customHeight="1" x14ac:dyDescent="0.25">
      <c r="A665" s="68" t="s">
        <v>3807</v>
      </c>
      <c r="B665" s="25">
        <v>1222</v>
      </c>
      <c r="C665" s="205" t="s">
        <v>1179</v>
      </c>
      <c r="D665" s="25">
        <v>1980</v>
      </c>
      <c r="E665" s="68" t="s">
        <v>2932</v>
      </c>
      <c r="F665" s="68" t="s">
        <v>2934</v>
      </c>
      <c r="G665" s="25">
        <v>2</v>
      </c>
      <c r="H665" s="25">
        <v>2</v>
      </c>
      <c r="I665" s="335">
        <v>495.5</v>
      </c>
      <c r="J665" s="137">
        <v>400.7</v>
      </c>
      <c r="K665" s="335">
        <v>400.7</v>
      </c>
      <c r="L665" s="12">
        <v>26</v>
      </c>
      <c r="M665" s="335">
        <f t="shared" si="139"/>
        <v>2256900</v>
      </c>
      <c r="N665" s="335"/>
      <c r="O665" s="335"/>
      <c r="P665" s="335"/>
      <c r="Q665" s="137">
        <f t="shared" si="140"/>
        <v>2256900</v>
      </c>
      <c r="R665" s="335"/>
      <c r="S665" s="12"/>
      <c r="T665" s="335"/>
      <c r="U665" s="335">
        <v>300</v>
      </c>
      <c r="V665" s="335">
        <f>U665*7523</f>
        <v>2256900</v>
      </c>
      <c r="W665" s="335"/>
      <c r="X665" s="335"/>
      <c r="Y665" s="335"/>
      <c r="Z665" s="335"/>
      <c r="AA665" s="335"/>
      <c r="AB665" s="335"/>
      <c r="AC665" s="335"/>
      <c r="AD665" s="335"/>
      <c r="AE665" s="335"/>
      <c r="AF665" s="335"/>
      <c r="AG665" s="337">
        <v>2025</v>
      </c>
      <c r="AH665" s="166"/>
      <c r="AI665" s="166"/>
      <c r="AJ665" s="134">
        <f t="shared" si="119"/>
        <v>624</v>
      </c>
      <c r="AK665" s="35" t="s">
        <v>153</v>
      </c>
      <c r="AL665" s="134" t="str">
        <f t="shared" si="120"/>
        <v>624.</v>
      </c>
      <c r="AM665" s="140"/>
      <c r="AN665" s="35"/>
      <c r="AO665" s="193"/>
    </row>
    <row r="666" spans="1:41" ht="22.5" hidden="1" customHeight="1" x14ac:dyDescent="0.25">
      <c r="A666" s="68" t="s">
        <v>3808</v>
      </c>
      <c r="B666" s="25">
        <v>1223</v>
      </c>
      <c r="C666" s="205" t="s">
        <v>285</v>
      </c>
      <c r="D666" s="30">
        <v>1967</v>
      </c>
      <c r="E666" s="108" t="s">
        <v>2932</v>
      </c>
      <c r="F666" s="68" t="s">
        <v>2934</v>
      </c>
      <c r="G666" s="30">
        <v>2</v>
      </c>
      <c r="H666" s="30">
        <v>1</v>
      </c>
      <c r="I666" s="137">
        <v>360.4</v>
      </c>
      <c r="J666" s="137">
        <v>321.94</v>
      </c>
      <c r="K666" s="137">
        <v>321.94</v>
      </c>
      <c r="L666" s="30">
        <v>17</v>
      </c>
      <c r="M666" s="137">
        <f t="shared" si="139"/>
        <v>3443352.33</v>
      </c>
      <c r="N666" s="137"/>
      <c r="O666" s="137"/>
      <c r="P666" s="137"/>
      <c r="Q666" s="137">
        <f t="shared" si="140"/>
        <v>3443352.33</v>
      </c>
      <c r="R666" s="137"/>
      <c r="S666" s="30"/>
      <c r="T666" s="137"/>
      <c r="U666" s="137">
        <v>457.71</v>
      </c>
      <c r="V666" s="137">
        <f>U666*7523</f>
        <v>3443352.33</v>
      </c>
      <c r="W666" s="137"/>
      <c r="X666" s="137"/>
      <c r="Y666" s="137"/>
      <c r="Z666" s="137"/>
      <c r="AA666" s="137"/>
      <c r="AB666" s="137"/>
      <c r="AC666" s="137"/>
      <c r="AD666" s="137"/>
      <c r="AE666" s="137"/>
      <c r="AF666" s="137"/>
      <c r="AG666" s="337">
        <v>2025</v>
      </c>
      <c r="AH666" s="166"/>
      <c r="AI666" s="166"/>
      <c r="AJ666" s="134">
        <f t="shared" ref="AJ666:AJ729" si="141">MAX(AJ662:AJ665)+1</f>
        <v>625</v>
      </c>
      <c r="AK666" s="35" t="s">
        <v>153</v>
      </c>
      <c r="AL666" s="134" t="str">
        <f t="shared" ref="AL666:AL729" si="142">CONCATENATE(AJ666,AK666)</f>
        <v>625.</v>
      </c>
      <c r="AM666" s="140"/>
      <c r="AN666" s="35"/>
      <c r="AO666" s="193"/>
    </row>
    <row r="667" spans="1:41" ht="22.5" hidden="1" customHeight="1" x14ac:dyDescent="0.25">
      <c r="A667" s="68" t="s">
        <v>3809</v>
      </c>
      <c r="B667" s="25">
        <v>1224</v>
      </c>
      <c r="C667" s="205" t="s">
        <v>297</v>
      </c>
      <c r="D667" s="25">
        <v>1973</v>
      </c>
      <c r="E667" s="68" t="s">
        <v>2932</v>
      </c>
      <c r="F667" s="68" t="s">
        <v>2934</v>
      </c>
      <c r="G667" s="25">
        <v>2</v>
      </c>
      <c r="H667" s="25">
        <v>1</v>
      </c>
      <c r="I667" s="139">
        <v>353.8</v>
      </c>
      <c r="J667" s="137">
        <v>307.60000000000002</v>
      </c>
      <c r="K667" s="139">
        <v>307.60000000000002</v>
      </c>
      <c r="L667" s="25">
        <v>17</v>
      </c>
      <c r="M667" s="335">
        <f t="shared" si="139"/>
        <v>57160</v>
      </c>
      <c r="N667" s="335"/>
      <c r="O667" s="335"/>
      <c r="P667" s="335"/>
      <c r="Q667" s="137">
        <f t="shared" si="140"/>
        <v>57160</v>
      </c>
      <c r="R667" s="335">
        <v>57160</v>
      </c>
      <c r="S667" s="12"/>
      <c r="T667" s="335"/>
      <c r="U667" s="335"/>
      <c r="V667" s="335"/>
      <c r="W667" s="335"/>
      <c r="X667" s="335"/>
      <c r="Y667" s="335"/>
      <c r="Z667" s="335"/>
      <c r="AA667" s="335"/>
      <c r="AB667" s="335"/>
      <c r="AC667" s="335"/>
      <c r="AD667" s="335"/>
      <c r="AE667" s="335"/>
      <c r="AF667" s="335"/>
      <c r="AG667" s="337">
        <v>2025</v>
      </c>
      <c r="AH667" s="166" t="s">
        <v>3048</v>
      </c>
      <c r="AI667" s="166"/>
      <c r="AJ667" s="134">
        <f t="shared" si="141"/>
        <v>626</v>
      </c>
      <c r="AK667" s="35" t="s">
        <v>153</v>
      </c>
      <c r="AL667" s="134" t="str">
        <f t="shared" si="142"/>
        <v>626.</v>
      </c>
      <c r="AM667" s="140"/>
      <c r="AN667" s="35"/>
      <c r="AO667" s="193"/>
    </row>
    <row r="668" spans="1:41" ht="22.5" hidden="1" customHeight="1" x14ac:dyDescent="0.25">
      <c r="A668" s="68" t="s">
        <v>3810</v>
      </c>
      <c r="B668" s="25">
        <v>1235</v>
      </c>
      <c r="C668" s="205" t="s">
        <v>287</v>
      </c>
      <c r="D668" s="30">
        <v>1968</v>
      </c>
      <c r="E668" s="108" t="s">
        <v>2932</v>
      </c>
      <c r="F668" s="68" t="s">
        <v>2934</v>
      </c>
      <c r="G668" s="30">
        <v>2</v>
      </c>
      <c r="H668" s="30">
        <v>1</v>
      </c>
      <c r="I668" s="137">
        <v>286.60000000000002</v>
      </c>
      <c r="J668" s="137">
        <v>256.2</v>
      </c>
      <c r="K668" s="137">
        <v>256.2</v>
      </c>
      <c r="L668" s="30">
        <v>16</v>
      </c>
      <c r="M668" s="137">
        <v>2151578</v>
      </c>
      <c r="N668" s="137"/>
      <c r="O668" s="137"/>
      <c r="P668" s="137"/>
      <c r="Q668" s="137">
        <v>2151578</v>
      </c>
      <c r="R668" s="137"/>
      <c r="S668" s="30"/>
      <c r="T668" s="137"/>
      <c r="U668" s="137">
        <v>286</v>
      </c>
      <c r="V668" s="137">
        <v>2151578</v>
      </c>
      <c r="W668" s="137"/>
      <c r="X668" s="137"/>
      <c r="Y668" s="137"/>
      <c r="Z668" s="137"/>
      <c r="AA668" s="137"/>
      <c r="AB668" s="137"/>
      <c r="AC668" s="137"/>
      <c r="AD668" s="137"/>
      <c r="AE668" s="137"/>
      <c r="AF668" s="137"/>
      <c r="AG668" s="337">
        <v>2025</v>
      </c>
      <c r="AH668" s="166"/>
      <c r="AI668" s="166"/>
      <c r="AJ668" s="134">
        <f t="shared" si="141"/>
        <v>627</v>
      </c>
      <c r="AK668" s="35" t="s">
        <v>153</v>
      </c>
      <c r="AL668" s="134" t="str">
        <f t="shared" si="142"/>
        <v>627.</v>
      </c>
      <c r="AM668" s="140"/>
      <c r="AN668" s="35"/>
      <c r="AO668" s="193"/>
    </row>
    <row r="669" spans="1:41" ht="22.5" hidden="1" customHeight="1" x14ac:dyDescent="0.25">
      <c r="A669" s="68" t="s">
        <v>3811</v>
      </c>
      <c r="B669" s="25">
        <v>1236</v>
      </c>
      <c r="C669" s="36" t="s">
        <v>1326</v>
      </c>
      <c r="D669" s="25">
        <v>1981</v>
      </c>
      <c r="E669" s="68" t="s">
        <v>2932</v>
      </c>
      <c r="F669" s="68" t="s">
        <v>2934</v>
      </c>
      <c r="G669" s="25">
        <v>2</v>
      </c>
      <c r="H669" s="25">
        <v>2</v>
      </c>
      <c r="I669" s="335">
        <v>603.5</v>
      </c>
      <c r="J669" s="335">
        <v>521.14</v>
      </c>
      <c r="K669" s="335">
        <v>521.14</v>
      </c>
      <c r="L669" s="12">
        <v>28</v>
      </c>
      <c r="M669" s="335">
        <v>5766003.3500000006</v>
      </c>
      <c r="N669" s="335"/>
      <c r="O669" s="335"/>
      <c r="P669" s="335"/>
      <c r="Q669" s="137">
        <v>5766003.3500000006</v>
      </c>
      <c r="R669" s="335"/>
      <c r="S669" s="12"/>
      <c r="T669" s="335"/>
      <c r="U669" s="335">
        <v>766.45</v>
      </c>
      <c r="V669" s="335">
        <v>5766003.3500000006</v>
      </c>
      <c r="W669" s="335"/>
      <c r="X669" s="335"/>
      <c r="Y669" s="335"/>
      <c r="Z669" s="335"/>
      <c r="AA669" s="335"/>
      <c r="AB669" s="335"/>
      <c r="AC669" s="335"/>
      <c r="AD669" s="335"/>
      <c r="AE669" s="335"/>
      <c r="AF669" s="335"/>
      <c r="AG669" s="337">
        <v>2025</v>
      </c>
      <c r="AH669" s="166"/>
      <c r="AI669" s="166"/>
      <c r="AJ669" s="134">
        <f t="shared" si="141"/>
        <v>628</v>
      </c>
      <c r="AK669" s="35" t="s">
        <v>153</v>
      </c>
      <c r="AL669" s="134" t="str">
        <f t="shared" si="142"/>
        <v>628.</v>
      </c>
      <c r="AM669" s="140"/>
      <c r="AN669" s="35"/>
      <c r="AO669" s="193"/>
    </row>
    <row r="670" spans="1:41" ht="22.5" hidden="1" customHeight="1" x14ac:dyDescent="0.25">
      <c r="A670" s="68" t="s">
        <v>3812</v>
      </c>
      <c r="B670" s="25">
        <v>1240</v>
      </c>
      <c r="C670" s="36" t="s">
        <v>1328</v>
      </c>
      <c r="D670" s="30">
        <v>1975</v>
      </c>
      <c r="E670" s="108" t="s">
        <v>2932</v>
      </c>
      <c r="F670" s="68" t="s">
        <v>2934</v>
      </c>
      <c r="G670" s="30">
        <v>2</v>
      </c>
      <c r="H670" s="30">
        <v>1</v>
      </c>
      <c r="I670" s="137">
        <v>369.3</v>
      </c>
      <c r="J670" s="137">
        <v>314.23</v>
      </c>
      <c r="K670" s="137">
        <v>314.23</v>
      </c>
      <c r="L670" s="30">
        <v>18</v>
      </c>
      <c r="M670" s="335">
        <f t="shared" ref="M670" si="143">R670+T670+V670+X670+Z670+AB670+AE670+AF670</f>
        <v>3528362.23</v>
      </c>
      <c r="N670" s="335"/>
      <c r="O670" s="335"/>
      <c r="P670" s="335"/>
      <c r="Q670" s="137">
        <f t="shared" ref="Q670" si="144">M670</f>
        <v>3528362.23</v>
      </c>
      <c r="R670" s="335"/>
      <c r="S670" s="12"/>
      <c r="T670" s="335"/>
      <c r="U670" s="335">
        <v>469.01</v>
      </c>
      <c r="V670" s="335">
        <f>U670*7523</f>
        <v>3528362.23</v>
      </c>
      <c r="W670" s="335"/>
      <c r="X670" s="335"/>
      <c r="Y670" s="335"/>
      <c r="Z670" s="335"/>
      <c r="AA670" s="335"/>
      <c r="AB670" s="335"/>
      <c r="AC670" s="335"/>
      <c r="AD670" s="335"/>
      <c r="AE670" s="335"/>
      <c r="AF670" s="335"/>
      <c r="AG670" s="337">
        <v>2025</v>
      </c>
      <c r="AH670" s="166"/>
      <c r="AI670" s="166"/>
      <c r="AJ670" s="134">
        <f t="shared" si="141"/>
        <v>629</v>
      </c>
      <c r="AK670" s="35" t="s">
        <v>153</v>
      </c>
      <c r="AL670" s="134" t="str">
        <f t="shared" si="142"/>
        <v>629.</v>
      </c>
      <c r="AM670" s="140"/>
      <c r="AN670" s="35"/>
      <c r="AO670" s="193"/>
    </row>
    <row r="671" spans="1:41" ht="22.5" hidden="1" customHeight="1" x14ac:dyDescent="0.25">
      <c r="A671" s="68" t="s">
        <v>3813</v>
      </c>
      <c r="B671" s="25">
        <v>1253</v>
      </c>
      <c r="C671" s="36" t="s">
        <v>1331</v>
      </c>
      <c r="D671" s="30">
        <v>1975</v>
      </c>
      <c r="E671" s="108" t="s">
        <v>2932</v>
      </c>
      <c r="F671" s="68" t="s">
        <v>2934</v>
      </c>
      <c r="G671" s="30">
        <v>2</v>
      </c>
      <c r="H671" s="30">
        <v>1</v>
      </c>
      <c r="I671" s="137">
        <v>371.2</v>
      </c>
      <c r="J671" s="137">
        <v>247.5</v>
      </c>
      <c r="K671" s="137">
        <v>247.5</v>
      </c>
      <c r="L671" s="30">
        <v>14</v>
      </c>
      <c r="M671" s="137">
        <f t="shared" ref="M671:M676" si="145">R671+T671+V671+X671+Z671+AB671+AE671+AF671</f>
        <v>2422406</v>
      </c>
      <c r="N671" s="137"/>
      <c r="O671" s="137"/>
      <c r="P671" s="137"/>
      <c r="Q671" s="137">
        <f t="shared" ref="Q671:Q676" si="146">M671</f>
        <v>2422406</v>
      </c>
      <c r="R671" s="137"/>
      <c r="S671" s="30"/>
      <c r="T671" s="137"/>
      <c r="U671" s="137">
        <v>322</v>
      </c>
      <c r="V671" s="137">
        <f>U671*7523</f>
        <v>2422406</v>
      </c>
      <c r="W671" s="137"/>
      <c r="X671" s="137"/>
      <c r="Y671" s="137"/>
      <c r="Z671" s="137"/>
      <c r="AA671" s="137"/>
      <c r="AB671" s="137"/>
      <c r="AC671" s="137"/>
      <c r="AD671" s="137"/>
      <c r="AE671" s="137"/>
      <c r="AF671" s="137"/>
      <c r="AG671" s="337">
        <v>2025</v>
      </c>
      <c r="AH671" s="166"/>
      <c r="AI671" s="166"/>
      <c r="AJ671" s="134">
        <f t="shared" si="141"/>
        <v>630</v>
      </c>
      <c r="AK671" s="35" t="s">
        <v>153</v>
      </c>
      <c r="AL671" s="134" t="str">
        <f t="shared" si="142"/>
        <v>630.</v>
      </c>
      <c r="AM671" s="140"/>
      <c r="AN671" s="35"/>
      <c r="AO671" s="193"/>
    </row>
    <row r="672" spans="1:41" ht="22.5" hidden="1" customHeight="1" x14ac:dyDescent="0.25">
      <c r="A672" s="68" t="s">
        <v>3814</v>
      </c>
      <c r="B672" s="25">
        <v>5497</v>
      </c>
      <c r="C672" s="205" t="s">
        <v>284</v>
      </c>
      <c r="D672" s="30">
        <v>1982</v>
      </c>
      <c r="E672" s="108" t="s">
        <v>2932</v>
      </c>
      <c r="F672" s="68" t="s">
        <v>2934</v>
      </c>
      <c r="G672" s="30">
        <v>2</v>
      </c>
      <c r="H672" s="30">
        <v>3</v>
      </c>
      <c r="I672" s="137">
        <v>820.8</v>
      </c>
      <c r="J672" s="137">
        <v>469</v>
      </c>
      <c r="K672" s="137">
        <v>469</v>
      </c>
      <c r="L672" s="30">
        <v>36</v>
      </c>
      <c r="M672" s="137">
        <f t="shared" si="145"/>
        <v>331948</v>
      </c>
      <c r="N672" s="137"/>
      <c r="O672" s="137"/>
      <c r="P672" s="137"/>
      <c r="Q672" s="137">
        <f t="shared" si="146"/>
        <v>331948</v>
      </c>
      <c r="R672" s="137"/>
      <c r="S672" s="30"/>
      <c r="T672" s="137"/>
      <c r="U672" s="137"/>
      <c r="V672" s="137"/>
      <c r="W672" s="137"/>
      <c r="X672" s="137"/>
      <c r="Y672" s="137"/>
      <c r="Z672" s="137"/>
      <c r="AA672" s="137">
        <v>124</v>
      </c>
      <c r="AB672" s="137">
        <f>AA672*2677</f>
        <v>331948</v>
      </c>
      <c r="AC672" s="137"/>
      <c r="AD672" s="137"/>
      <c r="AE672" s="137"/>
      <c r="AF672" s="137"/>
      <c r="AG672" s="337">
        <v>2025</v>
      </c>
      <c r="AH672" s="166"/>
      <c r="AI672" s="166"/>
      <c r="AJ672" s="134">
        <f t="shared" si="141"/>
        <v>631</v>
      </c>
      <c r="AK672" s="35" t="s">
        <v>153</v>
      </c>
      <c r="AL672" s="134" t="str">
        <f t="shared" si="142"/>
        <v>631.</v>
      </c>
      <c r="AM672" s="140"/>
      <c r="AN672" s="35"/>
      <c r="AO672" s="193"/>
    </row>
    <row r="673" spans="1:41" ht="22.5" hidden="1" customHeight="1" x14ac:dyDescent="0.25">
      <c r="A673" s="68" t="s">
        <v>3815</v>
      </c>
      <c r="B673" s="25">
        <v>1161</v>
      </c>
      <c r="C673" s="205" t="s">
        <v>288</v>
      </c>
      <c r="D673" s="25">
        <v>1972</v>
      </c>
      <c r="E673" s="68" t="s">
        <v>2932</v>
      </c>
      <c r="F673" s="68" t="s">
        <v>2934</v>
      </c>
      <c r="G673" s="25">
        <v>2</v>
      </c>
      <c r="H673" s="25">
        <v>2</v>
      </c>
      <c r="I673" s="139">
        <v>455.1</v>
      </c>
      <c r="J673" s="137">
        <v>360.3</v>
      </c>
      <c r="K673" s="139">
        <v>360.3</v>
      </c>
      <c r="L673" s="25">
        <v>26</v>
      </c>
      <c r="M673" s="335">
        <f t="shared" si="145"/>
        <v>203346</v>
      </c>
      <c r="N673" s="335"/>
      <c r="O673" s="335"/>
      <c r="P673" s="335"/>
      <c r="Q673" s="137">
        <f t="shared" si="146"/>
        <v>203346</v>
      </c>
      <c r="R673" s="335">
        <v>203346</v>
      </c>
      <c r="S673" s="12"/>
      <c r="T673" s="335"/>
      <c r="U673" s="335"/>
      <c r="V673" s="335"/>
      <c r="W673" s="335"/>
      <c r="X673" s="335"/>
      <c r="Y673" s="335"/>
      <c r="Z673" s="335"/>
      <c r="AA673" s="335"/>
      <c r="AB673" s="335"/>
      <c r="AC673" s="335"/>
      <c r="AD673" s="335"/>
      <c r="AE673" s="335"/>
      <c r="AF673" s="335"/>
      <c r="AG673" s="337">
        <v>2025</v>
      </c>
      <c r="AH673" s="166" t="s">
        <v>3049</v>
      </c>
      <c r="AI673" s="166"/>
      <c r="AJ673" s="134">
        <f t="shared" si="141"/>
        <v>632</v>
      </c>
      <c r="AK673" s="35" t="s">
        <v>153</v>
      </c>
      <c r="AL673" s="134" t="str">
        <f t="shared" si="142"/>
        <v>632.</v>
      </c>
      <c r="AM673" s="140"/>
      <c r="AN673" s="35"/>
      <c r="AO673" s="193"/>
    </row>
    <row r="674" spans="1:41" ht="22.5" hidden="1" customHeight="1" x14ac:dyDescent="0.25">
      <c r="A674" s="68" t="s">
        <v>3816</v>
      </c>
      <c r="B674" s="25">
        <v>1168</v>
      </c>
      <c r="C674" s="205" t="s">
        <v>46</v>
      </c>
      <c r="D674" s="25">
        <v>1964</v>
      </c>
      <c r="E674" s="68" t="s">
        <v>2932</v>
      </c>
      <c r="F674" s="68" t="s">
        <v>2934</v>
      </c>
      <c r="G674" s="25">
        <v>2</v>
      </c>
      <c r="H674" s="25">
        <v>1</v>
      </c>
      <c r="I674" s="335">
        <v>353.3</v>
      </c>
      <c r="J674" s="137">
        <v>320.16000000000003</v>
      </c>
      <c r="K674" s="335">
        <v>320.16000000000003</v>
      </c>
      <c r="L674" s="12">
        <v>19</v>
      </c>
      <c r="M674" s="335">
        <f t="shared" si="145"/>
        <v>160620</v>
      </c>
      <c r="N674" s="335"/>
      <c r="O674" s="335"/>
      <c r="P674" s="335"/>
      <c r="Q674" s="137">
        <f t="shared" si="146"/>
        <v>160620</v>
      </c>
      <c r="R674" s="335"/>
      <c r="S674" s="12"/>
      <c r="T674" s="335"/>
      <c r="U674" s="335"/>
      <c r="V674" s="335"/>
      <c r="W674" s="335"/>
      <c r="X674" s="335"/>
      <c r="Y674" s="335"/>
      <c r="Z674" s="335"/>
      <c r="AA674" s="335">
        <v>60</v>
      </c>
      <c r="AB674" s="335">
        <f>AA674*2677</f>
        <v>160620</v>
      </c>
      <c r="AC674" s="335"/>
      <c r="AD674" s="335"/>
      <c r="AE674" s="137"/>
      <c r="AF674" s="335"/>
      <c r="AG674" s="337">
        <v>2025</v>
      </c>
      <c r="AH674" s="166"/>
      <c r="AI674" s="166"/>
      <c r="AJ674" s="134">
        <f t="shared" si="141"/>
        <v>633</v>
      </c>
      <c r="AK674" s="35" t="s">
        <v>153</v>
      </c>
      <c r="AL674" s="134" t="str">
        <f t="shared" si="142"/>
        <v>633.</v>
      </c>
      <c r="AM674" s="140"/>
      <c r="AN674" s="35"/>
      <c r="AO674" s="193"/>
    </row>
    <row r="675" spans="1:41" ht="22.5" hidden="1" customHeight="1" x14ac:dyDescent="0.25">
      <c r="A675" s="68" t="s">
        <v>3817</v>
      </c>
      <c r="B675" s="25">
        <v>1169</v>
      </c>
      <c r="C675" s="205" t="s">
        <v>300</v>
      </c>
      <c r="D675" s="25">
        <v>1975</v>
      </c>
      <c r="E675" s="68" t="s">
        <v>2932</v>
      </c>
      <c r="F675" s="68" t="s">
        <v>2934</v>
      </c>
      <c r="G675" s="25">
        <v>2</v>
      </c>
      <c r="H675" s="25">
        <v>2</v>
      </c>
      <c r="I675" s="335">
        <v>720</v>
      </c>
      <c r="J675" s="137">
        <v>667.2</v>
      </c>
      <c r="K675" s="335">
        <v>667.2</v>
      </c>
      <c r="L675" s="12">
        <v>34</v>
      </c>
      <c r="M675" s="335">
        <f t="shared" si="145"/>
        <v>274209</v>
      </c>
      <c r="N675" s="335"/>
      <c r="O675" s="335"/>
      <c r="P675" s="335"/>
      <c r="Q675" s="137">
        <f t="shared" si="146"/>
        <v>274209</v>
      </c>
      <c r="R675" s="335">
        <v>274209</v>
      </c>
      <c r="S675" s="12"/>
      <c r="T675" s="335"/>
      <c r="U675" s="335"/>
      <c r="V675" s="335"/>
      <c r="W675" s="335"/>
      <c r="X675" s="335"/>
      <c r="Y675" s="335"/>
      <c r="Z675" s="335"/>
      <c r="AA675" s="335"/>
      <c r="AB675" s="335"/>
      <c r="AC675" s="335"/>
      <c r="AD675" s="335"/>
      <c r="AE675" s="335"/>
      <c r="AF675" s="335"/>
      <c r="AG675" s="337">
        <v>2025</v>
      </c>
      <c r="AH675" s="166" t="s">
        <v>3049</v>
      </c>
      <c r="AI675" s="166"/>
      <c r="AJ675" s="134">
        <f t="shared" si="141"/>
        <v>634</v>
      </c>
      <c r="AK675" s="35" t="s">
        <v>153</v>
      </c>
      <c r="AL675" s="134" t="str">
        <f t="shared" si="142"/>
        <v>634.</v>
      </c>
      <c r="AM675" s="140"/>
      <c r="AN675" s="35"/>
      <c r="AO675" s="193"/>
    </row>
    <row r="676" spans="1:41" ht="22.5" hidden="1" customHeight="1" x14ac:dyDescent="0.25">
      <c r="A676" s="68" t="s">
        <v>3818</v>
      </c>
      <c r="B676" s="25">
        <v>1171</v>
      </c>
      <c r="C676" s="36" t="s">
        <v>1309</v>
      </c>
      <c r="D676" s="25">
        <v>1962</v>
      </c>
      <c r="E676" s="68" t="s">
        <v>2932</v>
      </c>
      <c r="F676" s="111" t="s">
        <v>2935</v>
      </c>
      <c r="G676" s="25">
        <v>2</v>
      </c>
      <c r="H676" s="25">
        <v>2</v>
      </c>
      <c r="I676" s="335">
        <v>219.9</v>
      </c>
      <c r="J676" s="335">
        <v>181.5</v>
      </c>
      <c r="K676" s="335">
        <v>181.5</v>
      </c>
      <c r="L676" s="12">
        <v>20</v>
      </c>
      <c r="M676" s="335">
        <f t="shared" si="145"/>
        <v>160620</v>
      </c>
      <c r="N676" s="335"/>
      <c r="O676" s="335"/>
      <c r="P676" s="335"/>
      <c r="Q676" s="137">
        <f t="shared" si="146"/>
        <v>160620</v>
      </c>
      <c r="R676" s="335"/>
      <c r="S676" s="12"/>
      <c r="T676" s="335"/>
      <c r="U676" s="335"/>
      <c r="V676" s="335"/>
      <c r="W676" s="335"/>
      <c r="X676" s="335"/>
      <c r="Y676" s="335"/>
      <c r="Z676" s="335"/>
      <c r="AA676" s="335">
        <v>60</v>
      </c>
      <c r="AB676" s="335">
        <f>AA676*2677</f>
        <v>160620</v>
      </c>
      <c r="AC676" s="335"/>
      <c r="AD676" s="335"/>
      <c r="AE676" s="335"/>
      <c r="AF676" s="335"/>
      <c r="AG676" s="337">
        <v>2025</v>
      </c>
      <c r="AH676" s="166"/>
      <c r="AI676" s="166"/>
      <c r="AJ676" s="134">
        <f t="shared" si="141"/>
        <v>635</v>
      </c>
      <c r="AK676" s="35" t="s">
        <v>153</v>
      </c>
      <c r="AL676" s="134" t="str">
        <f t="shared" si="142"/>
        <v>635.</v>
      </c>
      <c r="AM676" s="140"/>
      <c r="AN676" s="35"/>
      <c r="AO676" s="193"/>
    </row>
    <row r="677" spans="1:41" ht="22.5" hidden="1" customHeight="1" x14ac:dyDescent="0.25">
      <c r="A677" s="68" t="s">
        <v>3819</v>
      </c>
      <c r="B677" s="25">
        <v>1208</v>
      </c>
      <c r="C677" s="205" t="s">
        <v>295</v>
      </c>
      <c r="D677" s="30">
        <v>1970</v>
      </c>
      <c r="E677" s="108" t="s">
        <v>2932</v>
      </c>
      <c r="F677" s="68" t="s">
        <v>2934</v>
      </c>
      <c r="G677" s="30">
        <v>2</v>
      </c>
      <c r="H677" s="30">
        <v>2</v>
      </c>
      <c r="I677" s="137">
        <v>357.8</v>
      </c>
      <c r="J677" s="137">
        <v>263</v>
      </c>
      <c r="K677" s="137">
        <v>263</v>
      </c>
      <c r="L677" s="30">
        <v>26</v>
      </c>
      <c r="M677" s="137">
        <v>203346</v>
      </c>
      <c r="N677" s="137"/>
      <c r="O677" s="137"/>
      <c r="P677" s="137"/>
      <c r="Q677" s="137">
        <v>203346</v>
      </c>
      <c r="R677" s="137">
        <v>203346</v>
      </c>
      <c r="S677" s="30"/>
      <c r="T677" s="137"/>
      <c r="U677" s="137"/>
      <c r="V677" s="137"/>
      <c r="W677" s="137"/>
      <c r="X677" s="137"/>
      <c r="Y677" s="137"/>
      <c r="Z677" s="137"/>
      <c r="AA677" s="137"/>
      <c r="AB677" s="137"/>
      <c r="AC677" s="137"/>
      <c r="AD677" s="137"/>
      <c r="AE677" s="137"/>
      <c r="AF677" s="137"/>
      <c r="AG677" s="337">
        <v>2025</v>
      </c>
      <c r="AH677" s="166" t="s">
        <v>3049</v>
      </c>
      <c r="AI677" s="166"/>
      <c r="AJ677" s="134">
        <f t="shared" si="141"/>
        <v>636</v>
      </c>
      <c r="AK677" s="35" t="s">
        <v>153</v>
      </c>
      <c r="AL677" s="134" t="str">
        <f t="shared" si="142"/>
        <v>636.</v>
      </c>
      <c r="AM677" s="140"/>
      <c r="AN677" s="35"/>
      <c r="AO677" s="193"/>
    </row>
    <row r="678" spans="1:41" ht="22.5" hidden="1" customHeight="1" x14ac:dyDescent="0.25">
      <c r="A678" s="68" t="s">
        <v>3820</v>
      </c>
      <c r="B678" s="25">
        <v>1201</v>
      </c>
      <c r="C678" s="36" t="s">
        <v>1316</v>
      </c>
      <c r="D678" s="25">
        <v>1964</v>
      </c>
      <c r="E678" s="68" t="s">
        <v>2932</v>
      </c>
      <c r="F678" s="68" t="s">
        <v>2934</v>
      </c>
      <c r="G678" s="25">
        <v>2</v>
      </c>
      <c r="H678" s="25">
        <v>2</v>
      </c>
      <c r="I678" s="335">
        <v>392.7</v>
      </c>
      <c r="J678" s="335">
        <v>359.56</v>
      </c>
      <c r="K678" s="335">
        <v>359.56</v>
      </c>
      <c r="L678" s="12">
        <v>16</v>
      </c>
      <c r="M678" s="335">
        <v>154050</v>
      </c>
      <c r="N678" s="335"/>
      <c r="O678" s="335"/>
      <c r="P678" s="335"/>
      <c r="Q678" s="137">
        <v>154050</v>
      </c>
      <c r="R678" s="335">
        <v>154050</v>
      </c>
      <c r="S678" s="12"/>
      <c r="T678" s="335"/>
      <c r="U678" s="335"/>
      <c r="V678" s="335"/>
      <c r="W678" s="335"/>
      <c r="X678" s="335"/>
      <c r="Y678" s="335"/>
      <c r="Z678" s="335"/>
      <c r="AA678" s="335"/>
      <c r="AB678" s="335"/>
      <c r="AC678" s="335"/>
      <c r="AD678" s="335"/>
      <c r="AE678" s="335"/>
      <c r="AF678" s="335"/>
      <c r="AG678" s="337">
        <v>2025</v>
      </c>
      <c r="AH678" s="166" t="s">
        <v>3049</v>
      </c>
      <c r="AI678" s="166"/>
      <c r="AJ678" s="134">
        <f t="shared" si="141"/>
        <v>637</v>
      </c>
      <c r="AK678" s="35" t="s">
        <v>153</v>
      </c>
      <c r="AL678" s="134" t="str">
        <f t="shared" si="142"/>
        <v>637.</v>
      </c>
      <c r="AM678" s="140"/>
      <c r="AN678" s="35"/>
      <c r="AO678" s="193"/>
    </row>
    <row r="679" spans="1:41" ht="22.5" hidden="1" customHeight="1" x14ac:dyDescent="0.25">
      <c r="A679" s="68" t="s">
        <v>3821</v>
      </c>
      <c r="B679" s="25">
        <v>1205</v>
      </c>
      <c r="C679" s="36" t="s">
        <v>1317</v>
      </c>
      <c r="D679" s="25">
        <v>1965</v>
      </c>
      <c r="E679" s="68" t="s">
        <v>2932</v>
      </c>
      <c r="F679" s="68" t="s">
        <v>2934</v>
      </c>
      <c r="G679" s="25">
        <v>2</v>
      </c>
      <c r="H679" s="25">
        <v>2</v>
      </c>
      <c r="I679" s="139">
        <v>353.3</v>
      </c>
      <c r="J679" s="139">
        <v>320.16000000000003</v>
      </c>
      <c r="K679" s="139">
        <v>320.16000000000003</v>
      </c>
      <c r="L679" s="25">
        <v>20</v>
      </c>
      <c r="M679" s="335">
        <v>154050</v>
      </c>
      <c r="N679" s="335"/>
      <c r="O679" s="335"/>
      <c r="P679" s="335"/>
      <c r="Q679" s="137">
        <v>154050</v>
      </c>
      <c r="R679" s="335">
        <v>154050</v>
      </c>
      <c r="S679" s="12"/>
      <c r="T679" s="335"/>
      <c r="U679" s="335"/>
      <c r="V679" s="335"/>
      <c r="W679" s="335"/>
      <c r="X679" s="335"/>
      <c r="Y679" s="335"/>
      <c r="Z679" s="335"/>
      <c r="AA679" s="335"/>
      <c r="AB679" s="335"/>
      <c r="AC679" s="335"/>
      <c r="AD679" s="335"/>
      <c r="AE679" s="335"/>
      <c r="AF679" s="335"/>
      <c r="AG679" s="337">
        <v>2025</v>
      </c>
      <c r="AH679" s="166" t="s">
        <v>3049</v>
      </c>
      <c r="AI679" s="166"/>
      <c r="AJ679" s="134">
        <f t="shared" si="141"/>
        <v>638</v>
      </c>
      <c r="AK679" s="35" t="s">
        <v>153</v>
      </c>
      <c r="AL679" s="134" t="str">
        <f t="shared" si="142"/>
        <v>638.</v>
      </c>
      <c r="AM679" s="140"/>
      <c r="AN679" s="35"/>
      <c r="AO679" s="193"/>
    </row>
    <row r="680" spans="1:41" ht="22.5" hidden="1" customHeight="1" x14ac:dyDescent="0.25">
      <c r="A680" s="68" t="s">
        <v>3822</v>
      </c>
      <c r="B680" s="25">
        <v>1181</v>
      </c>
      <c r="C680" s="205" t="s">
        <v>290</v>
      </c>
      <c r="D680" s="25">
        <v>1970</v>
      </c>
      <c r="E680" s="68" t="s">
        <v>2932</v>
      </c>
      <c r="F680" s="68" t="s">
        <v>2934</v>
      </c>
      <c r="G680" s="25">
        <v>2</v>
      </c>
      <c r="H680" s="25">
        <v>2</v>
      </c>
      <c r="I680" s="335">
        <v>486.9</v>
      </c>
      <c r="J680" s="137">
        <v>392.1</v>
      </c>
      <c r="K680" s="335">
        <v>392.1</v>
      </c>
      <c r="L680" s="12">
        <v>25</v>
      </c>
      <c r="M680" s="335">
        <v>42870</v>
      </c>
      <c r="N680" s="335"/>
      <c r="O680" s="335"/>
      <c r="P680" s="335"/>
      <c r="Q680" s="137">
        <v>42870</v>
      </c>
      <c r="R680" s="335">
        <v>42870</v>
      </c>
      <c r="S680" s="12"/>
      <c r="T680" s="335"/>
      <c r="U680" s="335"/>
      <c r="V680" s="335"/>
      <c r="W680" s="335"/>
      <c r="X680" s="335"/>
      <c r="Y680" s="335"/>
      <c r="Z680" s="335"/>
      <c r="AA680" s="335"/>
      <c r="AB680" s="335"/>
      <c r="AC680" s="335"/>
      <c r="AD680" s="335"/>
      <c r="AE680" s="335"/>
      <c r="AF680" s="335"/>
      <c r="AG680" s="337">
        <v>2025</v>
      </c>
      <c r="AH680" s="166" t="s">
        <v>3048</v>
      </c>
      <c r="AI680" s="166"/>
      <c r="AJ680" s="134">
        <f t="shared" si="141"/>
        <v>639</v>
      </c>
      <c r="AK680" s="35" t="s">
        <v>153</v>
      </c>
      <c r="AL680" s="134" t="str">
        <f t="shared" si="142"/>
        <v>639.</v>
      </c>
      <c r="AM680" s="140"/>
      <c r="AN680" s="35"/>
      <c r="AO680" s="193"/>
    </row>
    <row r="681" spans="1:41" ht="22.5" hidden="1" customHeight="1" x14ac:dyDescent="0.25">
      <c r="A681" s="68" t="s">
        <v>3823</v>
      </c>
      <c r="B681" s="25">
        <v>1186</v>
      </c>
      <c r="C681" s="205" t="s">
        <v>293</v>
      </c>
      <c r="D681" s="30">
        <v>1972</v>
      </c>
      <c r="E681" s="108" t="s">
        <v>2932</v>
      </c>
      <c r="F681" s="68" t="s">
        <v>2934</v>
      </c>
      <c r="G681" s="30">
        <v>2</v>
      </c>
      <c r="H681" s="30">
        <v>2</v>
      </c>
      <c r="I681" s="137">
        <v>459</v>
      </c>
      <c r="J681" s="137">
        <v>364.2</v>
      </c>
      <c r="K681" s="137">
        <v>364.2</v>
      </c>
      <c r="L681" s="30">
        <v>25</v>
      </c>
      <c r="M681" s="137">
        <v>57160</v>
      </c>
      <c r="N681" s="137"/>
      <c r="O681" s="137"/>
      <c r="P681" s="137"/>
      <c r="Q681" s="137">
        <v>57160</v>
      </c>
      <c r="R681" s="137">
        <v>57160</v>
      </c>
      <c r="S681" s="30"/>
      <c r="T681" s="137"/>
      <c r="U681" s="137"/>
      <c r="V681" s="137"/>
      <c r="W681" s="137"/>
      <c r="X681" s="137"/>
      <c r="Y681" s="137"/>
      <c r="Z681" s="137"/>
      <c r="AA681" s="137"/>
      <c r="AB681" s="137"/>
      <c r="AC681" s="137"/>
      <c r="AD681" s="137"/>
      <c r="AE681" s="137"/>
      <c r="AF681" s="137"/>
      <c r="AG681" s="337">
        <v>2025</v>
      </c>
      <c r="AH681" s="166" t="s">
        <v>3048</v>
      </c>
      <c r="AI681" s="166"/>
      <c r="AJ681" s="134">
        <f t="shared" si="141"/>
        <v>640</v>
      </c>
      <c r="AK681" s="35" t="s">
        <v>153</v>
      </c>
      <c r="AL681" s="134" t="str">
        <f t="shared" si="142"/>
        <v>640.</v>
      </c>
      <c r="AM681" s="140"/>
      <c r="AN681" s="35"/>
      <c r="AO681" s="193"/>
    </row>
    <row r="682" spans="1:41" ht="22.5" hidden="1" customHeight="1" x14ac:dyDescent="0.25">
      <c r="A682" s="68" t="s">
        <v>3824</v>
      </c>
      <c r="B682" s="25">
        <v>1190</v>
      </c>
      <c r="C682" s="36" t="s">
        <v>1314</v>
      </c>
      <c r="D682" s="30">
        <v>1979</v>
      </c>
      <c r="E682" s="108" t="s">
        <v>2932</v>
      </c>
      <c r="F682" s="68" t="s">
        <v>2934</v>
      </c>
      <c r="G682" s="30">
        <v>3</v>
      </c>
      <c r="H682" s="30">
        <v>3</v>
      </c>
      <c r="I682" s="137">
        <v>1113.0999999999999</v>
      </c>
      <c r="J682" s="137">
        <v>1031</v>
      </c>
      <c r="K682" s="137">
        <v>1031</v>
      </c>
      <c r="L682" s="30">
        <v>51</v>
      </c>
      <c r="M682" s="137">
        <f t="shared" ref="M682:M692" si="147">R682+T682+V682+X682+Z682+AB682+AE682+AF682</f>
        <v>378963</v>
      </c>
      <c r="N682" s="137"/>
      <c r="O682" s="137"/>
      <c r="P682" s="137"/>
      <c r="Q682" s="137">
        <f t="shared" ref="Q682:Q692" si="148">M682</f>
        <v>378963</v>
      </c>
      <c r="R682" s="335">
        <v>378963</v>
      </c>
      <c r="S682" s="12"/>
      <c r="T682" s="335"/>
      <c r="U682" s="335"/>
      <c r="V682" s="335"/>
      <c r="W682" s="335"/>
      <c r="X682" s="335"/>
      <c r="Y682" s="335"/>
      <c r="Z682" s="335"/>
      <c r="AA682" s="335"/>
      <c r="AB682" s="335"/>
      <c r="AC682" s="335"/>
      <c r="AD682" s="335"/>
      <c r="AE682" s="335"/>
      <c r="AF682" s="335"/>
      <c r="AG682" s="337">
        <v>2025</v>
      </c>
      <c r="AH682" s="166" t="s">
        <v>3049</v>
      </c>
      <c r="AI682" s="166"/>
      <c r="AJ682" s="134">
        <f t="shared" si="141"/>
        <v>641</v>
      </c>
      <c r="AK682" s="35" t="s">
        <v>153</v>
      </c>
      <c r="AL682" s="134" t="str">
        <f t="shared" si="142"/>
        <v>641.</v>
      </c>
      <c r="AM682" s="140"/>
      <c r="AN682" s="35"/>
      <c r="AO682" s="193"/>
    </row>
    <row r="683" spans="1:41" ht="22.5" hidden="1" customHeight="1" x14ac:dyDescent="0.25">
      <c r="A683" s="68" t="s">
        <v>3825</v>
      </c>
      <c r="B683" s="25">
        <v>1193</v>
      </c>
      <c r="C683" s="205" t="s">
        <v>292</v>
      </c>
      <c r="D683" s="30">
        <v>1969</v>
      </c>
      <c r="E683" s="108" t="s">
        <v>2932</v>
      </c>
      <c r="F683" s="108" t="s">
        <v>2935</v>
      </c>
      <c r="G683" s="30">
        <v>1</v>
      </c>
      <c r="H683" s="30">
        <v>1</v>
      </c>
      <c r="I683" s="137">
        <v>188.9</v>
      </c>
      <c r="J683" s="137">
        <v>148.30000000000001</v>
      </c>
      <c r="K683" s="137">
        <v>148.30000000000001</v>
      </c>
      <c r="L683" s="30">
        <v>11</v>
      </c>
      <c r="M683" s="137">
        <f t="shared" si="147"/>
        <v>902760</v>
      </c>
      <c r="N683" s="137"/>
      <c r="O683" s="137"/>
      <c r="P683" s="137"/>
      <c r="Q683" s="137">
        <f t="shared" si="148"/>
        <v>902760</v>
      </c>
      <c r="R683" s="137"/>
      <c r="S683" s="30"/>
      <c r="T683" s="137"/>
      <c r="U683" s="137">
        <v>120</v>
      </c>
      <c r="V683" s="137">
        <f>U683*7523</f>
        <v>902760</v>
      </c>
      <c r="W683" s="137"/>
      <c r="X683" s="137"/>
      <c r="Y683" s="137"/>
      <c r="Z683" s="137"/>
      <c r="AA683" s="137"/>
      <c r="AB683" s="137"/>
      <c r="AC683" s="137"/>
      <c r="AD683" s="137"/>
      <c r="AE683" s="137"/>
      <c r="AF683" s="137"/>
      <c r="AG683" s="337">
        <v>2025</v>
      </c>
      <c r="AH683" s="166"/>
      <c r="AI683" s="166"/>
      <c r="AJ683" s="134">
        <f t="shared" si="141"/>
        <v>642</v>
      </c>
      <c r="AK683" s="35" t="s">
        <v>153</v>
      </c>
      <c r="AL683" s="134" t="str">
        <f t="shared" si="142"/>
        <v>642.</v>
      </c>
      <c r="AM683" s="140"/>
      <c r="AN683" s="35"/>
      <c r="AO683" s="193"/>
    </row>
    <row r="684" spans="1:41" ht="22.5" hidden="1" customHeight="1" x14ac:dyDescent="0.25">
      <c r="A684" s="68" t="s">
        <v>3826</v>
      </c>
      <c r="B684" s="25">
        <v>1198</v>
      </c>
      <c r="C684" s="36" t="s">
        <v>1315</v>
      </c>
      <c r="D684" s="25">
        <v>1976</v>
      </c>
      <c r="E684" s="68" t="s">
        <v>2932</v>
      </c>
      <c r="F684" s="68" t="s">
        <v>2934</v>
      </c>
      <c r="G684" s="25">
        <v>2</v>
      </c>
      <c r="H684" s="25">
        <v>1</v>
      </c>
      <c r="I684" s="139">
        <v>280.7</v>
      </c>
      <c r="J684" s="139">
        <v>247.56</v>
      </c>
      <c r="K684" s="139">
        <v>247.56</v>
      </c>
      <c r="L684" s="25">
        <v>17</v>
      </c>
      <c r="M684" s="137">
        <f t="shared" si="147"/>
        <v>35725</v>
      </c>
      <c r="N684" s="137"/>
      <c r="O684" s="137"/>
      <c r="P684" s="137"/>
      <c r="Q684" s="137">
        <f t="shared" si="148"/>
        <v>35725</v>
      </c>
      <c r="R684" s="137">
        <v>35725</v>
      </c>
      <c r="S684" s="30"/>
      <c r="T684" s="137"/>
      <c r="U684" s="137"/>
      <c r="V684" s="137"/>
      <c r="W684" s="137"/>
      <c r="X684" s="137"/>
      <c r="Y684" s="137"/>
      <c r="Z684" s="137"/>
      <c r="AA684" s="137"/>
      <c r="AB684" s="137"/>
      <c r="AC684" s="137"/>
      <c r="AD684" s="137"/>
      <c r="AE684" s="137"/>
      <c r="AF684" s="137"/>
      <c r="AG684" s="337">
        <v>2025</v>
      </c>
      <c r="AH684" s="166" t="s">
        <v>3048</v>
      </c>
      <c r="AI684" s="166"/>
      <c r="AJ684" s="134">
        <f t="shared" si="141"/>
        <v>643</v>
      </c>
      <c r="AK684" s="35" t="s">
        <v>153</v>
      </c>
      <c r="AL684" s="134" t="str">
        <f t="shared" si="142"/>
        <v>643.</v>
      </c>
      <c r="AM684" s="140"/>
      <c r="AN684" s="35"/>
      <c r="AO684" s="193"/>
    </row>
    <row r="685" spans="1:41" ht="22.5" hidden="1" customHeight="1" x14ac:dyDescent="0.25">
      <c r="A685" s="68" t="s">
        <v>3827</v>
      </c>
      <c r="B685" s="25">
        <v>1200</v>
      </c>
      <c r="C685" s="205" t="s">
        <v>1135</v>
      </c>
      <c r="D685" s="25">
        <v>1973</v>
      </c>
      <c r="E685" s="68" t="s">
        <v>2932</v>
      </c>
      <c r="F685" s="68" t="s">
        <v>2934</v>
      </c>
      <c r="G685" s="25">
        <v>2</v>
      </c>
      <c r="H685" s="25">
        <v>2</v>
      </c>
      <c r="I685" s="139">
        <v>817.6</v>
      </c>
      <c r="J685" s="137">
        <v>764.8</v>
      </c>
      <c r="K685" s="139">
        <v>764.8</v>
      </c>
      <c r="L685" s="25">
        <v>39</v>
      </c>
      <c r="M685" s="335">
        <f t="shared" si="147"/>
        <v>252642</v>
      </c>
      <c r="N685" s="335"/>
      <c r="O685" s="335"/>
      <c r="P685" s="335"/>
      <c r="Q685" s="137">
        <f t="shared" si="148"/>
        <v>252642</v>
      </c>
      <c r="R685" s="335">
        <v>252642</v>
      </c>
      <c r="S685" s="12"/>
      <c r="T685" s="335"/>
      <c r="U685" s="335"/>
      <c r="V685" s="335"/>
      <c r="W685" s="335"/>
      <c r="X685" s="335"/>
      <c r="Y685" s="335"/>
      <c r="Z685" s="335"/>
      <c r="AA685" s="335"/>
      <c r="AB685" s="335"/>
      <c r="AC685" s="335"/>
      <c r="AD685" s="335"/>
      <c r="AE685" s="335"/>
      <c r="AF685" s="335"/>
      <c r="AG685" s="337">
        <v>2025</v>
      </c>
      <c r="AH685" s="166" t="s">
        <v>3049</v>
      </c>
      <c r="AI685" s="166"/>
      <c r="AJ685" s="134">
        <f t="shared" si="141"/>
        <v>644</v>
      </c>
      <c r="AK685" s="35" t="s">
        <v>153</v>
      </c>
      <c r="AL685" s="134" t="str">
        <f t="shared" si="142"/>
        <v>644.</v>
      </c>
      <c r="AM685" s="140"/>
      <c r="AO685" s="193"/>
    </row>
    <row r="686" spans="1:41" ht="22.5" hidden="1" customHeight="1" x14ac:dyDescent="0.25">
      <c r="A686" s="68" t="s">
        <v>3828</v>
      </c>
      <c r="B686" s="25">
        <v>1175</v>
      </c>
      <c r="C686" s="36" t="s">
        <v>1310</v>
      </c>
      <c r="D686" s="30">
        <v>1977</v>
      </c>
      <c r="E686" s="108" t="s">
        <v>2932</v>
      </c>
      <c r="F686" s="68" t="s">
        <v>2934</v>
      </c>
      <c r="G686" s="30">
        <v>2</v>
      </c>
      <c r="H686" s="30">
        <v>2</v>
      </c>
      <c r="I686" s="137">
        <v>700</v>
      </c>
      <c r="J686" s="137">
        <v>647.20000000000005</v>
      </c>
      <c r="K686" s="137">
        <v>647.20000000000005</v>
      </c>
      <c r="L686" s="30">
        <v>33</v>
      </c>
      <c r="M686" s="137">
        <f t="shared" si="147"/>
        <v>252642</v>
      </c>
      <c r="N686" s="137"/>
      <c r="O686" s="137"/>
      <c r="P686" s="137"/>
      <c r="Q686" s="137">
        <f t="shared" si="148"/>
        <v>252642</v>
      </c>
      <c r="R686" s="335">
        <v>252642</v>
      </c>
      <c r="S686" s="12"/>
      <c r="T686" s="335"/>
      <c r="U686" s="335"/>
      <c r="V686" s="335"/>
      <c r="W686" s="335"/>
      <c r="X686" s="335"/>
      <c r="Y686" s="335"/>
      <c r="Z686" s="335"/>
      <c r="AA686" s="335"/>
      <c r="AB686" s="335"/>
      <c r="AC686" s="335"/>
      <c r="AD686" s="335"/>
      <c r="AE686" s="335"/>
      <c r="AF686" s="335"/>
      <c r="AG686" s="337">
        <v>2025</v>
      </c>
      <c r="AH686" s="166" t="s">
        <v>3049</v>
      </c>
      <c r="AI686" s="166"/>
      <c r="AJ686" s="134">
        <f t="shared" si="141"/>
        <v>645</v>
      </c>
      <c r="AK686" s="35" t="s">
        <v>153</v>
      </c>
      <c r="AL686" s="134" t="str">
        <f t="shared" si="142"/>
        <v>645.</v>
      </c>
      <c r="AM686" s="140"/>
      <c r="AN686" s="35"/>
      <c r="AO686" s="193"/>
    </row>
    <row r="687" spans="1:41" ht="22.5" hidden="1" customHeight="1" x14ac:dyDescent="0.25">
      <c r="A687" s="68" t="s">
        <v>3829</v>
      </c>
      <c r="B687" s="25">
        <v>1204</v>
      </c>
      <c r="C687" s="205" t="s">
        <v>299</v>
      </c>
      <c r="D687" s="25">
        <v>1945</v>
      </c>
      <c r="E687" s="68" t="s">
        <v>2932</v>
      </c>
      <c r="F687" s="111" t="s">
        <v>2935</v>
      </c>
      <c r="G687" s="25">
        <v>2</v>
      </c>
      <c r="H687" s="25">
        <v>1</v>
      </c>
      <c r="I687" s="139">
        <v>204.4</v>
      </c>
      <c r="J687" s="137">
        <v>171.26</v>
      </c>
      <c r="K687" s="139">
        <v>171.26</v>
      </c>
      <c r="L687" s="25">
        <v>17</v>
      </c>
      <c r="M687" s="335">
        <f t="shared" si="147"/>
        <v>160620</v>
      </c>
      <c r="N687" s="335"/>
      <c r="O687" s="335"/>
      <c r="P687" s="335"/>
      <c r="Q687" s="137">
        <f t="shared" si="148"/>
        <v>160620</v>
      </c>
      <c r="R687" s="335"/>
      <c r="S687" s="12"/>
      <c r="T687" s="335"/>
      <c r="U687" s="335"/>
      <c r="V687" s="335"/>
      <c r="W687" s="335"/>
      <c r="X687" s="335"/>
      <c r="Y687" s="335"/>
      <c r="Z687" s="335"/>
      <c r="AA687" s="335">
        <v>60</v>
      </c>
      <c r="AB687" s="335">
        <f>AA687*2677</f>
        <v>160620</v>
      </c>
      <c r="AC687" s="335"/>
      <c r="AD687" s="335"/>
      <c r="AE687" s="137"/>
      <c r="AF687" s="335"/>
      <c r="AG687" s="337">
        <v>2025</v>
      </c>
      <c r="AH687" s="166"/>
      <c r="AI687" s="166"/>
      <c r="AJ687" s="134">
        <f t="shared" si="141"/>
        <v>646</v>
      </c>
      <c r="AK687" s="35" t="s">
        <v>153</v>
      </c>
      <c r="AL687" s="134" t="str">
        <f t="shared" si="142"/>
        <v>646.</v>
      </c>
      <c r="AM687" s="140"/>
      <c r="AN687" s="35"/>
      <c r="AO687" s="193"/>
    </row>
    <row r="688" spans="1:41" ht="22.5" hidden="1" customHeight="1" x14ac:dyDescent="0.25">
      <c r="A688" s="68" t="s">
        <v>3830</v>
      </c>
      <c r="B688" s="25">
        <v>1177</v>
      </c>
      <c r="C688" s="205" t="s">
        <v>302</v>
      </c>
      <c r="D688" s="25">
        <v>1975</v>
      </c>
      <c r="E688" s="68" t="s">
        <v>2932</v>
      </c>
      <c r="F688" s="68" t="s">
        <v>2934</v>
      </c>
      <c r="G688" s="25">
        <v>2</v>
      </c>
      <c r="H688" s="25">
        <v>2</v>
      </c>
      <c r="I688" s="335">
        <v>684.9</v>
      </c>
      <c r="J688" s="137">
        <v>632.1</v>
      </c>
      <c r="K688" s="335">
        <v>632.1</v>
      </c>
      <c r="L688" s="12">
        <v>35</v>
      </c>
      <c r="M688" s="335">
        <f t="shared" si="147"/>
        <v>252642</v>
      </c>
      <c r="N688" s="335"/>
      <c r="O688" s="335"/>
      <c r="P688" s="335"/>
      <c r="Q688" s="137">
        <f t="shared" si="148"/>
        <v>252642</v>
      </c>
      <c r="R688" s="335">
        <v>252642</v>
      </c>
      <c r="S688" s="12"/>
      <c r="T688" s="335"/>
      <c r="U688" s="335"/>
      <c r="V688" s="335"/>
      <c r="W688" s="335"/>
      <c r="X688" s="335"/>
      <c r="Y688" s="335"/>
      <c r="Z688" s="335"/>
      <c r="AA688" s="335"/>
      <c r="AB688" s="335"/>
      <c r="AC688" s="335"/>
      <c r="AD688" s="335"/>
      <c r="AE688" s="335"/>
      <c r="AF688" s="335"/>
      <c r="AG688" s="337">
        <v>2025</v>
      </c>
      <c r="AH688" s="166" t="s">
        <v>3049</v>
      </c>
      <c r="AI688" s="166"/>
      <c r="AJ688" s="134">
        <f t="shared" si="141"/>
        <v>647</v>
      </c>
      <c r="AK688" s="35" t="s">
        <v>153</v>
      </c>
      <c r="AL688" s="134" t="str">
        <f t="shared" si="142"/>
        <v>647.</v>
      </c>
      <c r="AM688" s="140"/>
      <c r="AN688" s="35"/>
      <c r="AO688" s="193"/>
    </row>
    <row r="689" spans="1:43" ht="22.5" hidden="1" customHeight="1" x14ac:dyDescent="0.25">
      <c r="A689" s="68" t="s">
        <v>3831</v>
      </c>
      <c r="B689" s="25">
        <v>1179</v>
      </c>
      <c r="C689" s="36" t="s">
        <v>1311</v>
      </c>
      <c r="D689" s="30">
        <v>1977</v>
      </c>
      <c r="E689" s="108" t="s">
        <v>2932</v>
      </c>
      <c r="F689" s="68" t="s">
        <v>2934</v>
      </c>
      <c r="G689" s="30">
        <v>2</v>
      </c>
      <c r="H689" s="30">
        <v>2</v>
      </c>
      <c r="I689" s="137">
        <v>681.4</v>
      </c>
      <c r="J689" s="137">
        <v>628.6</v>
      </c>
      <c r="K689" s="137">
        <v>628.6</v>
      </c>
      <c r="L689" s="30">
        <v>35</v>
      </c>
      <c r="M689" s="137">
        <f t="shared" si="147"/>
        <v>252642</v>
      </c>
      <c r="N689" s="137"/>
      <c r="O689" s="137"/>
      <c r="P689" s="137"/>
      <c r="Q689" s="137">
        <f t="shared" si="148"/>
        <v>252642</v>
      </c>
      <c r="R689" s="335">
        <v>252642</v>
      </c>
      <c r="S689" s="12"/>
      <c r="T689" s="335"/>
      <c r="U689" s="335"/>
      <c r="V689" s="335"/>
      <c r="W689" s="335"/>
      <c r="X689" s="335"/>
      <c r="Y689" s="335"/>
      <c r="Z689" s="335"/>
      <c r="AA689" s="335"/>
      <c r="AB689" s="335"/>
      <c r="AC689" s="335"/>
      <c r="AD689" s="335"/>
      <c r="AE689" s="335"/>
      <c r="AF689" s="335"/>
      <c r="AG689" s="337">
        <v>2025</v>
      </c>
      <c r="AH689" s="166" t="s">
        <v>3049</v>
      </c>
      <c r="AI689" s="166"/>
      <c r="AJ689" s="134">
        <f t="shared" si="141"/>
        <v>648</v>
      </c>
      <c r="AK689" s="35" t="s">
        <v>153</v>
      </c>
      <c r="AL689" s="134" t="str">
        <f t="shared" si="142"/>
        <v>648.</v>
      </c>
      <c r="AM689" s="140"/>
      <c r="AN689" s="35"/>
      <c r="AO689" s="193"/>
    </row>
    <row r="690" spans="1:43" ht="22.5" hidden="1" customHeight="1" x14ac:dyDescent="0.25">
      <c r="A690" s="68" t="s">
        <v>3832</v>
      </c>
      <c r="B690" s="25">
        <v>1209</v>
      </c>
      <c r="C690" s="36" t="s">
        <v>1319</v>
      </c>
      <c r="D690" s="30">
        <v>1980</v>
      </c>
      <c r="E690" s="108" t="s">
        <v>2932</v>
      </c>
      <c r="F690" s="68" t="s">
        <v>2934</v>
      </c>
      <c r="G690" s="30">
        <v>2</v>
      </c>
      <c r="H690" s="30">
        <v>2</v>
      </c>
      <c r="I690" s="137">
        <v>554</v>
      </c>
      <c r="J690" s="137">
        <v>501.2</v>
      </c>
      <c r="K690" s="137">
        <v>501.2</v>
      </c>
      <c r="L690" s="30">
        <v>33</v>
      </c>
      <c r="M690" s="335">
        <f t="shared" si="147"/>
        <v>2708280</v>
      </c>
      <c r="N690" s="335"/>
      <c r="O690" s="335"/>
      <c r="P690" s="335"/>
      <c r="Q690" s="137">
        <f t="shared" si="148"/>
        <v>2708280</v>
      </c>
      <c r="R690" s="335"/>
      <c r="S690" s="12"/>
      <c r="T690" s="335"/>
      <c r="U690" s="335">
        <v>360</v>
      </c>
      <c r="V690" s="335">
        <f>U690*7523</f>
        <v>2708280</v>
      </c>
      <c r="W690" s="335"/>
      <c r="X690" s="335"/>
      <c r="Y690" s="335"/>
      <c r="Z690" s="335"/>
      <c r="AA690" s="335"/>
      <c r="AB690" s="335"/>
      <c r="AC690" s="335"/>
      <c r="AD690" s="335"/>
      <c r="AE690" s="335"/>
      <c r="AF690" s="335"/>
      <c r="AG690" s="337">
        <v>2025</v>
      </c>
      <c r="AH690" s="166"/>
      <c r="AI690" s="166"/>
      <c r="AJ690" s="134">
        <f t="shared" si="141"/>
        <v>649</v>
      </c>
      <c r="AK690" s="35" t="s">
        <v>153</v>
      </c>
      <c r="AL690" s="134" t="str">
        <f t="shared" si="142"/>
        <v>649.</v>
      </c>
      <c r="AM690" s="140"/>
      <c r="AN690" s="35"/>
      <c r="AO690" s="193"/>
    </row>
    <row r="691" spans="1:43" ht="22.5" hidden="1" customHeight="1" x14ac:dyDescent="0.25">
      <c r="A691" s="68" t="s">
        <v>3833</v>
      </c>
      <c r="B691" s="25">
        <v>1215</v>
      </c>
      <c r="C691" s="36" t="s">
        <v>1320</v>
      </c>
      <c r="D691" s="30">
        <v>1994</v>
      </c>
      <c r="E691" s="108" t="s">
        <v>2932</v>
      </c>
      <c r="F691" s="68" t="s">
        <v>2934</v>
      </c>
      <c r="G691" s="30">
        <v>3</v>
      </c>
      <c r="H691" s="30">
        <v>3</v>
      </c>
      <c r="I691" s="137">
        <v>1535.3</v>
      </c>
      <c r="J691" s="137">
        <v>1454.2</v>
      </c>
      <c r="K691" s="137">
        <v>1454.2</v>
      </c>
      <c r="L691" s="30">
        <v>58</v>
      </c>
      <c r="M691" s="137">
        <f t="shared" si="147"/>
        <v>252642</v>
      </c>
      <c r="N691" s="137"/>
      <c r="O691" s="137"/>
      <c r="P691" s="137"/>
      <c r="Q691" s="137">
        <f t="shared" si="148"/>
        <v>252642</v>
      </c>
      <c r="R691" s="137">
        <v>252642</v>
      </c>
      <c r="S691" s="30"/>
      <c r="T691" s="137"/>
      <c r="U691" s="137"/>
      <c r="V691" s="137"/>
      <c r="W691" s="137"/>
      <c r="X691" s="137"/>
      <c r="Y691" s="137"/>
      <c r="Z691" s="137"/>
      <c r="AA691" s="137"/>
      <c r="AB691" s="137"/>
      <c r="AC691" s="137"/>
      <c r="AD691" s="137"/>
      <c r="AE691" s="137"/>
      <c r="AF691" s="137"/>
      <c r="AG691" s="337">
        <v>2025</v>
      </c>
      <c r="AH691" s="166" t="s">
        <v>3049</v>
      </c>
      <c r="AI691" s="166"/>
      <c r="AJ691" s="134">
        <f t="shared" si="141"/>
        <v>650</v>
      </c>
      <c r="AK691" s="35" t="s">
        <v>153</v>
      </c>
      <c r="AL691" s="134" t="str">
        <f t="shared" si="142"/>
        <v>650.</v>
      </c>
      <c r="AM691" s="140"/>
      <c r="AN691" s="35"/>
      <c r="AO691" s="193"/>
    </row>
    <row r="692" spans="1:43" ht="22.5" hidden="1" customHeight="1" x14ac:dyDescent="0.25">
      <c r="A692" s="68" t="s">
        <v>3834</v>
      </c>
      <c r="B692" s="25">
        <v>1219</v>
      </c>
      <c r="C692" s="205" t="s">
        <v>47</v>
      </c>
      <c r="D692" s="25">
        <v>1967</v>
      </c>
      <c r="E692" s="68" t="s">
        <v>2932</v>
      </c>
      <c r="F692" s="111" t="s">
        <v>2935</v>
      </c>
      <c r="G692" s="25">
        <v>2</v>
      </c>
      <c r="H692" s="25">
        <v>1</v>
      </c>
      <c r="I692" s="139">
        <v>274.2</v>
      </c>
      <c r="J692" s="137">
        <v>231.1</v>
      </c>
      <c r="K692" s="139">
        <v>231.1</v>
      </c>
      <c r="L692" s="25">
        <v>14</v>
      </c>
      <c r="M692" s="335">
        <f t="shared" si="147"/>
        <v>259904</v>
      </c>
      <c r="N692" s="335"/>
      <c r="O692" s="335"/>
      <c r="P692" s="335"/>
      <c r="Q692" s="137">
        <f t="shared" si="148"/>
        <v>259904</v>
      </c>
      <c r="R692" s="335">
        <v>259904</v>
      </c>
      <c r="S692" s="12"/>
      <c r="T692" s="335"/>
      <c r="U692" s="335"/>
      <c r="V692" s="335"/>
      <c r="W692" s="335"/>
      <c r="X692" s="335"/>
      <c r="Y692" s="335"/>
      <c r="Z692" s="335"/>
      <c r="AA692" s="335"/>
      <c r="AB692" s="335"/>
      <c r="AC692" s="335"/>
      <c r="AD692" s="335"/>
      <c r="AE692" s="335"/>
      <c r="AF692" s="335"/>
      <c r="AG692" s="337">
        <v>2025</v>
      </c>
      <c r="AH692" s="166" t="s">
        <v>3050</v>
      </c>
      <c r="AI692" s="166"/>
      <c r="AJ692" s="134">
        <f t="shared" si="141"/>
        <v>651</v>
      </c>
      <c r="AK692" s="35" t="s">
        <v>153</v>
      </c>
      <c r="AL692" s="134" t="str">
        <f t="shared" si="142"/>
        <v>651.</v>
      </c>
      <c r="AM692" s="140"/>
      <c r="AN692" s="35"/>
      <c r="AO692" s="193"/>
    </row>
    <row r="693" spans="1:43" ht="22.5" hidden="1" customHeight="1" x14ac:dyDescent="0.25">
      <c r="A693" s="68" t="s">
        <v>3835</v>
      </c>
      <c r="B693" s="25">
        <v>1227</v>
      </c>
      <c r="C693" s="205" t="s">
        <v>298</v>
      </c>
      <c r="D693" s="25">
        <v>1967</v>
      </c>
      <c r="E693" s="68" t="s">
        <v>2932</v>
      </c>
      <c r="F693" s="68" t="s">
        <v>2934</v>
      </c>
      <c r="G693" s="25">
        <v>2</v>
      </c>
      <c r="H693" s="25">
        <v>1</v>
      </c>
      <c r="I693" s="139">
        <v>288.7</v>
      </c>
      <c r="J693" s="137">
        <v>256.10000000000002</v>
      </c>
      <c r="K693" s="139">
        <v>256.10000000000002</v>
      </c>
      <c r="L693" s="25">
        <v>16</v>
      </c>
      <c r="M693" s="335">
        <v>28580</v>
      </c>
      <c r="N693" s="335"/>
      <c r="O693" s="335"/>
      <c r="P693" s="335"/>
      <c r="Q693" s="137">
        <v>28580</v>
      </c>
      <c r="R693" s="335">
        <v>28580</v>
      </c>
      <c r="S693" s="12"/>
      <c r="T693" s="335"/>
      <c r="U693" s="335"/>
      <c r="V693" s="335"/>
      <c r="W693" s="335"/>
      <c r="X693" s="335"/>
      <c r="Y693" s="335"/>
      <c r="Z693" s="335"/>
      <c r="AA693" s="335"/>
      <c r="AB693" s="335"/>
      <c r="AC693" s="335"/>
      <c r="AD693" s="335"/>
      <c r="AE693" s="335"/>
      <c r="AF693" s="335"/>
      <c r="AG693" s="337">
        <v>2025</v>
      </c>
      <c r="AH693" s="166" t="s">
        <v>3048</v>
      </c>
      <c r="AI693" s="166"/>
      <c r="AJ693" s="134">
        <f t="shared" si="141"/>
        <v>652</v>
      </c>
      <c r="AK693" s="35" t="s">
        <v>153</v>
      </c>
      <c r="AL693" s="134" t="str">
        <f t="shared" si="142"/>
        <v>652.</v>
      </c>
      <c r="AM693" s="140"/>
      <c r="AN693" s="35"/>
      <c r="AO693" s="193"/>
    </row>
    <row r="694" spans="1:43" ht="22.5" hidden="1" customHeight="1" x14ac:dyDescent="0.25">
      <c r="A694" s="68" t="s">
        <v>3836</v>
      </c>
      <c r="B694" s="25">
        <v>1228</v>
      </c>
      <c r="C694" s="36" t="s">
        <v>1322</v>
      </c>
      <c r="D694" s="25">
        <v>1955</v>
      </c>
      <c r="E694" s="68" t="s">
        <v>2932</v>
      </c>
      <c r="F694" s="111" t="s">
        <v>2935</v>
      </c>
      <c r="G694" s="25">
        <v>2</v>
      </c>
      <c r="H694" s="25">
        <v>2</v>
      </c>
      <c r="I694" s="335">
        <v>549.20000000000005</v>
      </c>
      <c r="J694" s="335">
        <v>500</v>
      </c>
      <c r="K694" s="335">
        <v>500</v>
      </c>
      <c r="L694" s="12">
        <v>25</v>
      </c>
      <c r="M694" s="335">
        <v>246480</v>
      </c>
      <c r="N694" s="335"/>
      <c r="O694" s="335"/>
      <c r="P694" s="335"/>
      <c r="Q694" s="137">
        <v>246480</v>
      </c>
      <c r="R694" s="335">
        <v>246480</v>
      </c>
      <c r="S694" s="12"/>
      <c r="T694" s="335"/>
      <c r="U694" s="335"/>
      <c r="V694" s="335"/>
      <c r="W694" s="335"/>
      <c r="X694" s="335"/>
      <c r="Y694" s="335"/>
      <c r="Z694" s="335"/>
      <c r="AA694" s="335"/>
      <c r="AB694" s="335"/>
      <c r="AC694" s="335"/>
      <c r="AD694" s="335"/>
      <c r="AE694" s="335"/>
      <c r="AF694" s="335"/>
      <c r="AG694" s="337">
        <v>2025</v>
      </c>
      <c r="AH694" s="166" t="s">
        <v>3049</v>
      </c>
      <c r="AI694" s="166"/>
      <c r="AJ694" s="134">
        <f t="shared" si="141"/>
        <v>653</v>
      </c>
      <c r="AK694" s="35" t="s">
        <v>153</v>
      </c>
      <c r="AL694" s="134" t="str">
        <f t="shared" si="142"/>
        <v>653.</v>
      </c>
      <c r="AM694" s="140"/>
      <c r="AN694" s="35"/>
      <c r="AO694" s="193"/>
    </row>
    <row r="695" spans="1:43" ht="22.5" hidden="1" customHeight="1" x14ac:dyDescent="0.25">
      <c r="A695" s="68" t="s">
        <v>3837</v>
      </c>
      <c r="B695" s="25">
        <v>1229</v>
      </c>
      <c r="C695" s="36" t="s">
        <v>1323</v>
      </c>
      <c r="D695" s="25">
        <v>1965</v>
      </c>
      <c r="E695" s="68" t="s">
        <v>2932</v>
      </c>
      <c r="F695" s="68" t="s">
        <v>2934</v>
      </c>
      <c r="G695" s="25">
        <v>2</v>
      </c>
      <c r="H695" s="25">
        <v>1</v>
      </c>
      <c r="I695" s="335">
        <v>299</v>
      </c>
      <c r="J695" s="335">
        <v>265.86</v>
      </c>
      <c r="K695" s="335">
        <v>265.86</v>
      </c>
      <c r="L695" s="12">
        <v>17</v>
      </c>
      <c r="M695" s="335">
        <f t="shared" ref="M695:M700" si="149">R695+T695+V695+X695+Z695+AB695+AE695+AF695</f>
        <v>28580</v>
      </c>
      <c r="N695" s="335"/>
      <c r="O695" s="335"/>
      <c r="P695" s="335"/>
      <c r="Q695" s="137">
        <f t="shared" ref="Q695:Q700" si="150">M695</f>
        <v>28580</v>
      </c>
      <c r="R695" s="335">
        <v>28580</v>
      </c>
      <c r="S695" s="12"/>
      <c r="T695" s="335"/>
      <c r="U695" s="335"/>
      <c r="V695" s="335"/>
      <c r="W695" s="335"/>
      <c r="X695" s="335"/>
      <c r="Y695" s="335"/>
      <c r="Z695" s="335"/>
      <c r="AA695" s="335"/>
      <c r="AB695" s="335"/>
      <c r="AC695" s="335"/>
      <c r="AD695" s="335"/>
      <c r="AE695" s="335"/>
      <c r="AF695" s="335"/>
      <c r="AG695" s="337">
        <v>2025</v>
      </c>
      <c r="AH695" s="166" t="s">
        <v>3048</v>
      </c>
      <c r="AI695" s="166"/>
      <c r="AJ695" s="134">
        <f t="shared" si="141"/>
        <v>654</v>
      </c>
      <c r="AK695" s="35" t="s">
        <v>153</v>
      </c>
      <c r="AL695" s="134" t="str">
        <f t="shared" si="142"/>
        <v>654.</v>
      </c>
      <c r="AM695" s="140"/>
      <c r="AN695" s="35"/>
      <c r="AO695" s="193"/>
    </row>
    <row r="696" spans="1:43" s="32" customFormat="1" ht="22.5" hidden="1" customHeight="1" x14ac:dyDescent="0.25">
      <c r="A696" s="68" t="s">
        <v>3838</v>
      </c>
      <c r="B696" s="25">
        <v>1231</v>
      </c>
      <c r="C696" s="205" t="s">
        <v>286</v>
      </c>
      <c r="D696" s="25">
        <v>1970</v>
      </c>
      <c r="E696" s="68" t="s">
        <v>2932</v>
      </c>
      <c r="F696" s="68" t="s">
        <v>2934</v>
      </c>
      <c r="G696" s="25">
        <v>2</v>
      </c>
      <c r="H696" s="25">
        <v>1</v>
      </c>
      <c r="I696" s="139">
        <v>356.2</v>
      </c>
      <c r="J696" s="137">
        <v>307.18</v>
      </c>
      <c r="K696" s="139">
        <v>307.18</v>
      </c>
      <c r="L696" s="25">
        <v>15</v>
      </c>
      <c r="M696" s="272">
        <f t="shared" si="149"/>
        <v>28580</v>
      </c>
      <c r="N696" s="272"/>
      <c r="O696" s="272"/>
      <c r="P696" s="272"/>
      <c r="Q696" s="273">
        <f t="shared" si="150"/>
        <v>28580</v>
      </c>
      <c r="R696" s="335">
        <v>28580</v>
      </c>
      <c r="S696" s="12"/>
      <c r="T696" s="335"/>
      <c r="U696" s="335"/>
      <c r="V696" s="335"/>
      <c r="W696" s="335"/>
      <c r="X696" s="335"/>
      <c r="Y696" s="335"/>
      <c r="Z696" s="335"/>
      <c r="AA696" s="335"/>
      <c r="AB696" s="335"/>
      <c r="AC696" s="335"/>
      <c r="AD696" s="335"/>
      <c r="AE696" s="335"/>
      <c r="AF696" s="335"/>
      <c r="AG696" s="337">
        <v>2025</v>
      </c>
      <c r="AH696" s="166" t="s">
        <v>3048</v>
      </c>
      <c r="AI696" s="166"/>
      <c r="AJ696" s="134">
        <f t="shared" si="141"/>
        <v>655</v>
      </c>
      <c r="AK696" s="35" t="s">
        <v>153</v>
      </c>
      <c r="AL696" s="134" t="str">
        <f t="shared" si="142"/>
        <v>655.</v>
      </c>
      <c r="AM696" s="140"/>
      <c r="AN696" s="302"/>
      <c r="AO696" s="193"/>
      <c r="AQ696" s="15"/>
    </row>
    <row r="697" spans="1:43" ht="22.5" hidden="1" customHeight="1" x14ac:dyDescent="0.25">
      <c r="A697" s="68" t="s">
        <v>3839</v>
      </c>
      <c r="B697" s="25">
        <v>1232</v>
      </c>
      <c r="C697" s="36" t="s">
        <v>1324</v>
      </c>
      <c r="D697" s="30">
        <v>1966</v>
      </c>
      <c r="E697" s="108" t="s">
        <v>2932</v>
      </c>
      <c r="F697" s="68" t="s">
        <v>2934</v>
      </c>
      <c r="G697" s="30">
        <v>2</v>
      </c>
      <c r="H697" s="30">
        <v>1</v>
      </c>
      <c r="I697" s="137">
        <v>344.2</v>
      </c>
      <c r="J697" s="137">
        <v>315.22000000000003</v>
      </c>
      <c r="K697" s="137">
        <v>315.22000000000003</v>
      </c>
      <c r="L697" s="30">
        <v>17</v>
      </c>
      <c r="M697" s="137">
        <f>R697+T697+V697+X697+Z697+AB697+AE697+AF697</f>
        <v>2616492</v>
      </c>
      <c r="N697" s="137"/>
      <c r="O697" s="137"/>
      <c r="P697" s="137"/>
      <c r="Q697" s="137">
        <f t="shared" si="150"/>
        <v>2616492</v>
      </c>
      <c r="R697" s="137">
        <v>28580</v>
      </c>
      <c r="S697" s="30"/>
      <c r="T697" s="137"/>
      <c r="U697" s="335">
        <v>344</v>
      </c>
      <c r="V697" s="335">
        <f>U697*7523</f>
        <v>2587912</v>
      </c>
      <c r="W697" s="137"/>
      <c r="X697" s="137"/>
      <c r="Y697" s="137"/>
      <c r="Z697" s="137"/>
      <c r="AA697" s="137"/>
      <c r="AB697" s="137"/>
      <c r="AC697" s="137"/>
      <c r="AD697" s="137"/>
      <c r="AE697" s="137"/>
      <c r="AF697" s="137"/>
      <c r="AG697" s="337">
        <v>2025</v>
      </c>
      <c r="AH697" s="166" t="s">
        <v>3048</v>
      </c>
      <c r="AI697" s="166"/>
      <c r="AJ697" s="134">
        <f t="shared" si="141"/>
        <v>656</v>
      </c>
      <c r="AK697" s="35" t="s">
        <v>153</v>
      </c>
      <c r="AL697" s="134" t="str">
        <f t="shared" si="142"/>
        <v>656.</v>
      </c>
      <c r="AM697" s="140"/>
      <c r="AN697" s="35"/>
      <c r="AO697" s="193"/>
    </row>
    <row r="698" spans="1:43" ht="22.5" hidden="1" customHeight="1" x14ac:dyDescent="0.25">
      <c r="A698" s="68" t="s">
        <v>3840</v>
      </c>
      <c r="B698" s="25">
        <v>1233</v>
      </c>
      <c r="C698" s="36" t="s">
        <v>1325</v>
      </c>
      <c r="D698" s="30">
        <v>1955</v>
      </c>
      <c r="E698" s="108" t="s">
        <v>2932</v>
      </c>
      <c r="F698" s="108" t="s">
        <v>2935</v>
      </c>
      <c r="G698" s="30">
        <v>2</v>
      </c>
      <c r="H698" s="30">
        <v>2</v>
      </c>
      <c r="I698" s="137">
        <v>509.4</v>
      </c>
      <c r="J698" s="137">
        <v>466.4</v>
      </c>
      <c r="K698" s="137">
        <v>466.4</v>
      </c>
      <c r="L698" s="30">
        <v>17</v>
      </c>
      <c r="M698" s="335">
        <f t="shared" si="149"/>
        <v>246480</v>
      </c>
      <c r="N698" s="335"/>
      <c r="O698" s="335"/>
      <c r="P698" s="335"/>
      <c r="Q698" s="137">
        <f t="shared" si="150"/>
        <v>246480</v>
      </c>
      <c r="R698" s="335">
        <v>246480</v>
      </c>
      <c r="S698" s="12"/>
      <c r="T698" s="335"/>
      <c r="U698" s="335"/>
      <c r="V698" s="335"/>
      <c r="W698" s="335"/>
      <c r="X698" s="335"/>
      <c r="Y698" s="335"/>
      <c r="Z698" s="335"/>
      <c r="AA698" s="335"/>
      <c r="AB698" s="335"/>
      <c r="AC698" s="335"/>
      <c r="AD698" s="335"/>
      <c r="AE698" s="335"/>
      <c r="AF698" s="335"/>
      <c r="AG698" s="337">
        <v>2025</v>
      </c>
      <c r="AH698" s="166" t="s">
        <v>3049</v>
      </c>
      <c r="AI698" s="166"/>
      <c r="AJ698" s="134">
        <f t="shared" si="141"/>
        <v>657</v>
      </c>
      <c r="AK698" s="35" t="s">
        <v>153</v>
      </c>
      <c r="AL698" s="134" t="str">
        <f t="shared" si="142"/>
        <v>657.</v>
      </c>
      <c r="AM698" s="140"/>
      <c r="AN698" s="35"/>
      <c r="AO698" s="193"/>
    </row>
    <row r="699" spans="1:43" ht="22.5" hidden="1" customHeight="1" x14ac:dyDescent="0.25">
      <c r="A699" s="68" t="s">
        <v>3841</v>
      </c>
      <c r="B699" s="25">
        <v>1237</v>
      </c>
      <c r="C699" s="36" t="s">
        <v>1327</v>
      </c>
      <c r="D699" s="25">
        <v>1949</v>
      </c>
      <c r="E699" s="68" t="s">
        <v>2932</v>
      </c>
      <c r="F699" s="111" t="s">
        <v>2935</v>
      </c>
      <c r="G699" s="25">
        <v>2</v>
      </c>
      <c r="H699" s="25">
        <v>2</v>
      </c>
      <c r="I699" s="335">
        <v>563.79999999999995</v>
      </c>
      <c r="J699" s="335">
        <v>536.9</v>
      </c>
      <c r="K699" s="335">
        <v>536.9</v>
      </c>
      <c r="L699" s="12">
        <v>34</v>
      </c>
      <c r="M699" s="137">
        <f t="shared" si="149"/>
        <v>129952</v>
      </c>
      <c r="N699" s="137"/>
      <c r="O699" s="137"/>
      <c r="P699" s="137"/>
      <c r="Q699" s="137">
        <f t="shared" si="150"/>
        <v>129952</v>
      </c>
      <c r="R699" s="137">
        <v>129952</v>
      </c>
      <c r="S699" s="30"/>
      <c r="T699" s="137"/>
      <c r="U699" s="137"/>
      <c r="V699" s="137"/>
      <c r="W699" s="137"/>
      <c r="X699" s="137"/>
      <c r="Y699" s="137"/>
      <c r="Z699" s="137"/>
      <c r="AA699" s="137"/>
      <c r="AB699" s="137"/>
      <c r="AC699" s="137"/>
      <c r="AD699" s="137"/>
      <c r="AE699" s="137"/>
      <c r="AF699" s="137"/>
      <c r="AG699" s="337">
        <v>2025</v>
      </c>
      <c r="AH699" s="166" t="s">
        <v>3050</v>
      </c>
      <c r="AI699" s="166"/>
      <c r="AJ699" s="134">
        <f t="shared" si="141"/>
        <v>658</v>
      </c>
      <c r="AK699" s="35" t="s">
        <v>153</v>
      </c>
      <c r="AL699" s="134" t="str">
        <f t="shared" si="142"/>
        <v>658.</v>
      </c>
      <c r="AM699" s="140"/>
      <c r="AN699" s="35"/>
      <c r="AO699" s="193"/>
    </row>
    <row r="700" spans="1:43" ht="22.5" hidden="1" customHeight="1" x14ac:dyDescent="0.25">
      <c r="A700" s="68" t="s">
        <v>3842</v>
      </c>
      <c r="B700" s="25">
        <v>1243</v>
      </c>
      <c r="C700" s="36" t="s">
        <v>1329</v>
      </c>
      <c r="D700" s="30">
        <v>1978</v>
      </c>
      <c r="E700" s="108" t="s">
        <v>2932</v>
      </c>
      <c r="F700" s="68" t="s">
        <v>2934</v>
      </c>
      <c r="G700" s="30">
        <v>2</v>
      </c>
      <c r="H700" s="30">
        <v>1</v>
      </c>
      <c r="I700" s="137">
        <v>466.1</v>
      </c>
      <c r="J700" s="137">
        <v>418.4</v>
      </c>
      <c r="K700" s="137">
        <v>418.4</v>
      </c>
      <c r="L700" s="30">
        <v>17</v>
      </c>
      <c r="M700" s="137">
        <f t="shared" si="149"/>
        <v>406100</v>
      </c>
      <c r="N700" s="137"/>
      <c r="O700" s="137"/>
      <c r="P700" s="137"/>
      <c r="Q700" s="137">
        <f t="shared" si="150"/>
        <v>406100</v>
      </c>
      <c r="R700" s="137">
        <v>406100</v>
      </c>
      <c r="S700" s="30"/>
      <c r="T700" s="137"/>
      <c r="U700" s="137"/>
      <c r="V700" s="137"/>
      <c r="W700" s="137"/>
      <c r="X700" s="137"/>
      <c r="Y700" s="137"/>
      <c r="Z700" s="137"/>
      <c r="AA700" s="137"/>
      <c r="AB700" s="137"/>
      <c r="AC700" s="137"/>
      <c r="AD700" s="137"/>
      <c r="AE700" s="137"/>
      <c r="AF700" s="137"/>
      <c r="AG700" s="337">
        <v>2025</v>
      </c>
      <c r="AH700" s="166" t="s">
        <v>3050</v>
      </c>
      <c r="AI700" s="166"/>
      <c r="AJ700" s="134">
        <f t="shared" si="141"/>
        <v>659</v>
      </c>
      <c r="AK700" s="35" t="s">
        <v>153</v>
      </c>
      <c r="AL700" s="134" t="str">
        <f t="shared" si="142"/>
        <v>659.</v>
      </c>
      <c r="AM700" s="140"/>
      <c r="AN700" s="35"/>
      <c r="AO700" s="193"/>
    </row>
    <row r="701" spans="1:43" ht="22.5" hidden="1" customHeight="1" x14ac:dyDescent="0.25">
      <c r="A701" s="68" t="s">
        <v>3843</v>
      </c>
      <c r="B701" s="25">
        <v>1244</v>
      </c>
      <c r="C701" s="36" t="s">
        <v>1330</v>
      </c>
      <c r="D701" s="30">
        <v>1977</v>
      </c>
      <c r="E701" s="108" t="s">
        <v>2932</v>
      </c>
      <c r="F701" s="68" t="s">
        <v>2934</v>
      </c>
      <c r="G701" s="30">
        <v>2</v>
      </c>
      <c r="H701" s="30">
        <v>1</v>
      </c>
      <c r="I701" s="137">
        <v>445.6</v>
      </c>
      <c r="J701" s="137">
        <v>391.68</v>
      </c>
      <c r="K701" s="137">
        <v>391.68</v>
      </c>
      <c r="L701" s="30">
        <v>16</v>
      </c>
      <c r="M701" s="137">
        <f>R701+T701+V701+X701+Z701+AB701+AE701+AF701</f>
        <v>57160</v>
      </c>
      <c r="N701" s="137"/>
      <c r="O701" s="137"/>
      <c r="P701" s="137"/>
      <c r="Q701" s="137">
        <f>M701</f>
        <v>57160</v>
      </c>
      <c r="R701" s="335">
        <v>57160</v>
      </c>
      <c r="S701" s="12"/>
      <c r="T701" s="335"/>
      <c r="U701" s="335"/>
      <c r="V701" s="335"/>
      <c r="W701" s="335"/>
      <c r="X701" s="335"/>
      <c r="Y701" s="335"/>
      <c r="Z701" s="335"/>
      <c r="AA701" s="335"/>
      <c r="AB701" s="335"/>
      <c r="AC701" s="335"/>
      <c r="AD701" s="335"/>
      <c r="AE701" s="335"/>
      <c r="AF701" s="335"/>
      <c r="AG701" s="337">
        <v>2025</v>
      </c>
      <c r="AH701" s="166" t="s">
        <v>3048</v>
      </c>
      <c r="AI701" s="166"/>
      <c r="AJ701" s="134">
        <f t="shared" si="141"/>
        <v>660</v>
      </c>
      <c r="AK701" s="35" t="s">
        <v>153</v>
      </c>
      <c r="AL701" s="134" t="str">
        <f t="shared" si="142"/>
        <v>660.</v>
      </c>
      <c r="AM701" s="140"/>
      <c r="AN701" s="35"/>
      <c r="AO701" s="193"/>
    </row>
    <row r="702" spans="1:43" ht="22.5" hidden="1" customHeight="1" x14ac:dyDescent="0.25">
      <c r="A702" s="68" t="s">
        <v>3844</v>
      </c>
      <c r="B702" s="25">
        <v>1247</v>
      </c>
      <c r="C702" s="205" t="s">
        <v>1109</v>
      </c>
      <c r="D702" s="30">
        <v>1959</v>
      </c>
      <c r="E702" s="108" t="s">
        <v>2932</v>
      </c>
      <c r="F702" s="68" t="s">
        <v>2934</v>
      </c>
      <c r="G702" s="30">
        <v>2</v>
      </c>
      <c r="H702" s="30">
        <v>1</v>
      </c>
      <c r="I702" s="137">
        <v>309.8</v>
      </c>
      <c r="J702" s="137">
        <v>182.5</v>
      </c>
      <c r="K702" s="137">
        <v>182.5</v>
      </c>
      <c r="L702" s="30">
        <v>17</v>
      </c>
      <c r="M702" s="137">
        <v>163297</v>
      </c>
      <c r="N702" s="137"/>
      <c r="O702" s="137"/>
      <c r="P702" s="137"/>
      <c r="Q702" s="137">
        <v>163297</v>
      </c>
      <c r="R702" s="137"/>
      <c r="S702" s="30"/>
      <c r="T702" s="137"/>
      <c r="U702" s="137"/>
      <c r="V702" s="137"/>
      <c r="W702" s="137"/>
      <c r="X702" s="137"/>
      <c r="Y702" s="137"/>
      <c r="Z702" s="137"/>
      <c r="AA702" s="137">
        <v>61</v>
      </c>
      <c r="AB702" s="137">
        <v>163297</v>
      </c>
      <c r="AC702" s="137"/>
      <c r="AD702" s="137"/>
      <c r="AE702" s="137"/>
      <c r="AF702" s="137"/>
      <c r="AG702" s="337">
        <v>2025</v>
      </c>
      <c r="AH702" s="166"/>
      <c r="AI702" s="166"/>
      <c r="AJ702" s="134">
        <f t="shared" si="141"/>
        <v>661</v>
      </c>
      <c r="AK702" s="35" t="s">
        <v>153</v>
      </c>
      <c r="AL702" s="134" t="str">
        <f t="shared" si="142"/>
        <v>661.</v>
      </c>
      <c r="AM702" s="140"/>
      <c r="AN702" s="35"/>
      <c r="AO702" s="193"/>
    </row>
    <row r="703" spans="1:43" ht="22.5" hidden="1" customHeight="1" x14ac:dyDescent="0.25">
      <c r="A703" s="68" t="s">
        <v>3845</v>
      </c>
      <c r="B703" s="25">
        <v>1249</v>
      </c>
      <c r="C703" s="205" t="s">
        <v>1110</v>
      </c>
      <c r="D703" s="30">
        <v>1958</v>
      </c>
      <c r="E703" s="108" t="s">
        <v>2932</v>
      </c>
      <c r="F703" s="68" t="s">
        <v>2934</v>
      </c>
      <c r="G703" s="30">
        <v>2</v>
      </c>
      <c r="H703" s="30">
        <v>1</v>
      </c>
      <c r="I703" s="137">
        <v>425.6</v>
      </c>
      <c r="J703" s="137">
        <v>265.2</v>
      </c>
      <c r="K703" s="137">
        <v>265.2</v>
      </c>
      <c r="L703" s="30">
        <v>14</v>
      </c>
      <c r="M703" s="137">
        <v>195421</v>
      </c>
      <c r="N703" s="137"/>
      <c r="O703" s="137"/>
      <c r="P703" s="137"/>
      <c r="Q703" s="137">
        <v>195421</v>
      </c>
      <c r="R703" s="137"/>
      <c r="S703" s="30"/>
      <c r="T703" s="137"/>
      <c r="U703" s="137"/>
      <c r="V703" s="137"/>
      <c r="W703" s="137"/>
      <c r="X703" s="137"/>
      <c r="Y703" s="137"/>
      <c r="Z703" s="137"/>
      <c r="AA703" s="137">
        <v>73</v>
      </c>
      <c r="AB703" s="137">
        <v>195421</v>
      </c>
      <c r="AC703" s="137"/>
      <c r="AD703" s="137"/>
      <c r="AE703" s="137"/>
      <c r="AF703" s="137"/>
      <c r="AG703" s="337">
        <v>2025</v>
      </c>
      <c r="AH703" s="166"/>
      <c r="AI703" s="166"/>
      <c r="AJ703" s="134">
        <f t="shared" si="141"/>
        <v>662</v>
      </c>
      <c r="AK703" s="35" t="s">
        <v>153</v>
      </c>
      <c r="AL703" s="134" t="str">
        <f t="shared" si="142"/>
        <v>662.</v>
      </c>
      <c r="AM703" s="140"/>
      <c r="AN703" s="35"/>
      <c r="AO703" s="193"/>
    </row>
    <row r="704" spans="1:43" ht="22.5" hidden="1" customHeight="1" x14ac:dyDescent="0.25">
      <c r="A704" s="68" t="s">
        <v>3846</v>
      </c>
      <c r="B704" s="25">
        <v>1254</v>
      </c>
      <c r="C704" s="205" t="s">
        <v>296</v>
      </c>
      <c r="D704" s="30">
        <v>1954</v>
      </c>
      <c r="E704" s="108" t="s">
        <v>2932</v>
      </c>
      <c r="F704" s="68" t="s">
        <v>2934</v>
      </c>
      <c r="G704" s="30">
        <v>2</v>
      </c>
      <c r="H704" s="30">
        <v>1</v>
      </c>
      <c r="I704" s="137">
        <v>465.7</v>
      </c>
      <c r="J704" s="137">
        <v>301.89999999999998</v>
      </c>
      <c r="K704" s="137">
        <v>301.89999999999998</v>
      </c>
      <c r="L704" s="30">
        <v>14</v>
      </c>
      <c r="M704" s="137">
        <f t="shared" ref="M704:M707" si="151">R704+T704+V704+X704+Z704+AB704+AE704+AF704</f>
        <v>99049</v>
      </c>
      <c r="N704" s="137"/>
      <c r="O704" s="137"/>
      <c r="P704" s="137"/>
      <c r="Q704" s="137">
        <f t="shared" ref="Q704:Q707" si="152">M704</f>
        <v>99049</v>
      </c>
      <c r="R704" s="137"/>
      <c r="S704" s="30"/>
      <c r="T704" s="137"/>
      <c r="U704" s="137"/>
      <c r="V704" s="137"/>
      <c r="W704" s="137"/>
      <c r="X704" s="137"/>
      <c r="Y704" s="137"/>
      <c r="Z704" s="137"/>
      <c r="AA704" s="137">
        <v>37</v>
      </c>
      <c r="AB704" s="137">
        <f>AA704*2677</f>
        <v>99049</v>
      </c>
      <c r="AC704" s="137"/>
      <c r="AD704" s="137"/>
      <c r="AE704" s="137"/>
      <c r="AF704" s="137"/>
      <c r="AG704" s="337">
        <v>2025</v>
      </c>
      <c r="AH704" s="166"/>
      <c r="AI704" s="166"/>
      <c r="AJ704" s="134">
        <f t="shared" si="141"/>
        <v>663</v>
      </c>
      <c r="AK704" s="35" t="s">
        <v>153</v>
      </c>
      <c r="AL704" s="134" t="str">
        <f t="shared" si="142"/>
        <v>663.</v>
      </c>
      <c r="AM704" s="140"/>
      <c r="AN704" s="35"/>
      <c r="AO704" s="193"/>
    </row>
    <row r="705" spans="1:41" ht="22.5" hidden="1" customHeight="1" x14ac:dyDescent="0.25">
      <c r="A705" s="68" t="s">
        <v>3847</v>
      </c>
      <c r="B705" s="25">
        <v>5683</v>
      </c>
      <c r="C705" s="37" t="s">
        <v>1101</v>
      </c>
      <c r="D705" s="25">
        <v>1954</v>
      </c>
      <c r="E705" s="68" t="s">
        <v>2932</v>
      </c>
      <c r="F705" s="68" t="s">
        <v>2934</v>
      </c>
      <c r="G705" s="25">
        <v>2</v>
      </c>
      <c r="H705" s="25">
        <v>3</v>
      </c>
      <c r="I705" s="335">
        <v>474.8</v>
      </c>
      <c r="J705" s="137">
        <v>303.2</v>
      </c>
      <c r="K705" s="335">
        <v>303.2</v>
      </c>
      <c r="L705" s="12">
        <v>18</v>
      </c>
      <c r="M705" s="137">
        <f t="shared" si="151"/>
        <v>197027.19999999998</v>
      </c>
      <c r="N705" s="137"/>
      <c r="O705" s="137"/>
      <c r="P705" s="137"/>
      <c r="Q705" s="137">
        <f t="shared" si="152"/>
        <v>197027.19999999998</v>
      </c>
      <c r="R705" s="137"/>
      <c r="S705" s="30"/>
      <c r="T705" s="137"/>
      <c r="U705" s="137"/>
      <c r="V705" s="137"/>
      <c r="W705" s="137"/>
      <c r="X705" s="137"/>
      <c r="Y705" s="137"/>
      <c r="Z705" s="137"/>
      <c r="AA705" s="137">
        <v>73.599999999999994</v>
      </c>
      <c r="AB705" s="137">
        <f>AA705*2677</f>
        <v>197027.19999999998</v>
      </c>
      <c r="AC705" s="137"/>
      <c r="AD705" s="137"/>
      <c r="AE705" s="137"/>
      <c r="AF705" s="137"/>
      <c r="AG705" s="337">
        <v>2025</v>
      </c>
      <c r="AH705" s="166"/>
      <c r="AI705" s="166"/>
      <c r="AJ705" s="134">
        <f t="shared" si="141"/>
        <v>664</v>
      </c>
      <c r="AK705" s="35" t="s">
        <v>153</v>
      </c>
      <c r="AL705" s="134" t="str">
        <f t="shared" si="142"/>
        <v>664.</v>
      </c>
      <c r="AM705" s="140"/>
      <c r="AN705" s="35"/>
      <c r="AO705" s="193"/>
    </row>
    <row r="706" spans="1:41" ht="22.5" hidden="1" customHeight="1" x14ac:dyDescent="0.25">
      <c r="A706" s="68" t="s">
        <v>3848</v>
      </c>
      <c r="B706" s="25">
        <v>5682</v>
      </c>
      <c r="C706" s="205" t="s">
        <v>1111</v>
      </c>
      <c r="D706" s="25">
        <v>1966</v>
      </c>
      <c r="E706" s="68" t="s">
        <v>2932</v>
      </c>
      <c r="F706" s="68" t="s">
        <v>2934</v>
      </c>
      <c r="G706" s="25">
        <v>2</v>
      </c>
      <c r="H706" s="25">
        <v>3</v>
      </c>
      <c r="I706" s="335">
        <v>762.2</v>
      </c>
      <c r="J706" s="137">
        <v>449.2</v>
      </c>
      <c r="K706" s="335">
        <v>449.2</v>
      </c>
      <c r="L706" s="12">
        <v>48</v>
      </c>
      <c r="M706" s="335">
        <f t="shared" si="151"/>
        <v>114320</v>
      </c>
      <c r="N706" s="335"/>
      <c r="O706" s="335"/>
      <c r="P706" s="335"/>
      <c r="Q706" s="137">
        <f t="shared" si="152"/>
        <v>114320</v>
      </c>
      <c r="R706" s="335">
        <v>114320</v>
      </c>
      <c r="S706" s="12"/>
      <c r="T706" s="335"/>
      <c r="U706" s="335"/>
      <c r="V706" s="335"/>
      <c r="W706" s="335"/>
      <c r="X706" s="335"/>
      <c r="Y706" s="335"/>
      <c r="Z706" s="335"/>
      <c r="AA706" s="335"/>
      <c r="AB706" s="335"/>
      <c r="AC706" s="335"/>
      <c r="AD706" s="335"/>
      <c r="AE706" s="335"/>
      <c r="AF706" s="335"/>
      <c r="AG706" s="337">
        <v>2025</v>
      </c>
      <c r="AH706" s="166" t="s">
        <v>3048</v>
      </c>
      <c r="AI706" s="166"/>
      <c r="AJ706" s="134">
        <f t="shared" si="141"/>
        <v>665</v>
      </c>
      <c r="AK706" s="35" t="s">
        <v>153</v>
      </c>
      <c r="AL706" s="134" t="str">
        <f t="shared" si="142"/>
        <v>665.</v>
      </c>
      <c r="AM706" s="140"/>
      <c r="AN706" s="35"/>
      <c r="AO706" s="193"/>
    </row>
    <row r="707" spans="1:41" ht="22.5" hidden="1" customHeight="1" x14ac:dyDescent="0.25">
      <c r="A707" s="68" t="s">
        <v>3849</v>
      </c>
      <c r="B707" s="25">
        <v>5499</v>
      </c>
      <c r="C707" s="205" t="s">
        <v>1177</v>
      </c>
      <c r="D707" s="25">
        <v>1991</v>
      </c>
      <c r="E707" s="68" t="s">
        <v>2932</v>
      </c>
      <c r="F707" s="68" t="s">
        <v>2934</v>
      </c>
      <c r="G707" s="25">
        <v>2</v>
      </c>
      <c r="H707" s="25">
        <v>3</v>
      </c>
      <c r="I707" s="335">
        <v>884.8</v>
      </c>
      <c r="J707" s="137">
        <v>520.20000000000005</v>
      </c>
      <c r="K707" s="335">
        <v>520.20000000000005</v>
      </c>
      <c r="L707" s="12">
        <v>33</v>
      </c>
      <c r="M707" s="335">
        <f t="shared" si="151"/>
        <v>1958947.2</v>
      </c>
      <c r="N707" s="335"/>
      <c r="O707" s="335"/>
      <c r="P707" s="335"/>
      <c r="Q707" s="137">
        <f t="shared" si="152"/>
        <v>1958947.2</v>
      </c>
      <c r="R707" s="335"/>
      <c r="S707" s="12"/>
      <c r="T707" s="335"/>
      <c r="U707" s="335"/>
      <c r="V707" s="335"/>
      <c r="W707" s="335">
        <v>884.8</v>
      </c>
      <c r="X707" s="335">
        <f>W707*2214</f>
        <v>1958947.2</v>
      </c>
      <c r="Y707" s="335"/>
      <c r="Z707" s="335"/>
      <c r="AA707" s="335"/>
      <c r="AB707" s="335"/>
      <c r="AC707" s="335"/>
      <c r="AD707" s="335"/>
      <c r="AE707" s="335"/>
      <c r="AF707" s="335"/>
      <c r="AG707" s="337">
        <v>2025</v>
      </c>
      <c r="AH707" s="166"/>
      <c r="AI707" s="166"/>
      <c r="AJ707" s="134">
        <f t="shared" si="141"/>
        <v>666</v>
      </c>
      <c r="AK707" s="35" t="s">
        <v>153</v>
      </c>
      <c r="AL707" s="134" t="str">
        <f t="shared" si="142"/>
        <v>666.</v>
      </c>
      <c r="AM707" s="140"/>
      <c r="AN707" s="35"/>
      <c r="AO707" s="193"/>
    </row>
    <row r="708" spans="1:41" ht="32.25" hidden="1" customHeight="1" x14ac:dyDescent="0.25">
      <c r="A708" s="68"/>
      <c r="B708" s="25"/>
      <c r="C708" s="160" t="s">
        <v>3185</v>
      </c>
      <c r="D708" s="30"/>
      <c r="E708" s="108"/>
      <c r="F708" s="108"/>
      <c r="G708" s="30"/>
      <c r="H708" s="30"/>
      <c r="I708" s="135">
        <f>I709+I710+I712</f>
        <v>47275.780000000021</v>
      </c>
      <c r="J708" s="135">
        <f>J709+J710+J712</f>
        <v>44399.59</v>
      </c>
      <c r="K708" s="135">
        <f>K709+K710+K712</f>
        <v>44183.45</v>
      </c>
      <c r="L708" s="103">
        <f>L709+L710+L712</f>
        <v>1833</v>
      </c>
      <c r="M708" s="135">
        <f>M709+M710+M712</f>
        <v>108458363</v>
      </c>
      <c r="N708" s="135"/>
      <c r="O708" s="135"/>
      <c r="P708" s="135"/>
      <c r="Q708" s="135">
        <f>M708</f>
        <v>108458363</v>
      </c>
      <c r="R708" s="135">
        <f>R709+R710+R712</f>
        <v>14034033</v>
      </c>
      <c r="S708" s="103"/>
      <c r="T708" s="135"/>
      <c r="U708" s="135">
        <f t="shared" ref="U708:AB708" si="153">U709+U710+U712</f>
        <v>11808</v>
      </c>
      <c r="V708" s="135">
        <f t="shared" si="153"/>
        <v>83066384</v>
      </c>
      <c r="W708" s="135">
        <f t="shared" si="153"/>
        <v>400</v>
      </c>
      <c r="X708" s="135">
        <f t="shared" si="153"/>
        <v>885600</v>
      </c>
      <c r="Y708" s="135">
        <f t="shared" si="153"/>
        <v>3148</v>
      </c>
      <c r="Z708" s="135">
        <f t="shared" si="153"/>
        <v>10081504</v>
      </c>
      <c r="AA708" s="135">
        <f t="shared" si="153"/>
        <v>146</v>
      </c>
      <c r="AB708" s="135">
        <f t="shared" si="153"/>
        <v>390842</v>
      </c>
      <c r="AC708" s="135"/>
      <c r="AD708" s="135"/>
      <c r="AE708" s="135"/>
      <c r="AF708" s="135"/>
      <c r="AG708" s="150"/>
      <c r="AH708" s="166"/>
      <c r="AI708" s="166"/>
      <c r="AM708" s="151"/>
      <c r="AN708" s="35"/>
      <c r="AO708" s="193"/>
    </row>
    <row r="709" spans="1:41" ht="22.5" hidden="1" customHeight="1" x14ac:dyDescent="0.25">
      <c r="A709" s="68"/>
      <c r="B709" s="25"/>
      <c r="C709" s="160" t="s">
        <v>1190</v>
      </c>
      <c r="D709" s="30"/>
      <c r="E709" s="108"/>
      <c r="F709" s="108"/>
      <c r="G709" s="30"/>
      <c r="H709" s="30"/>
      <c r="I709" s="135"/>
      <c r="J709" s="135"/>
      <c r="K709" s="135"/>
      <c r="L709" s="103"/>
      <c r="M709" s="135"/>
      <c r="N709" s="135"/>
      <c r="O709" s="135"/>
      <c r="P709" s="135"/>
      <c r="Q709" s="135"/>
      <c r="R709" s="135"/>
      <c r="S709" s="103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50"/>
      <c r="AH709" s="166"/>
      <c r="AI709" s="166"/>
      <c r="AM709" s="151"/>
      <c r="AN709" s="35"/>
      <c r="AO709" s="193"/>
    </row>
    <row r="710" spans="1:41" ht="22.5" hidden="1" customHeight="1" x14ac:dyDescent="0.25">
      <c r="A710" s="68"/>
      <c r="B710" s="25"/>
      <c r="C710" s="160" t="s">
        <v>1191</v>
      </c>
      <c r="D710" s="30"/>
      <c r="E710" s="108"/>
      <c r="F710" s="108"/>
      <c r="G710" s="30"/>
      <c r="H710" s="30"/>
      <c r="I710" s="135">
        <f>SUM(I711)</f>
        <v>2099.6</v>
      </c>
      <c r="J710" s="135">
        <f t="shared" ref="J710:R710" si="154">SUM(J711)</f>
        <v>2022.3</v>
      </c>
      <c r="K710" s="135">
        <f t="shared" si="154"/>
        <v>2022.3</v>
      </c>
      <c r="L710" s="103">
        <f t="shared" si="154"/>
        <v>73</v>
      </c>
      <c r="M710" s="135">
        <f t="shared" si="154"/>
        <v>1165950</v>
      </c>
      <c r="N710" s="135"/>
      <c r="O710" s="135"/>
      <c r="P710" s="135"/>
      <c r="Q710" s="135">
        <f>M710</f>
        <v>1165950</v>
      </c>
      <c r="R710" s="135">
        <f t="shared" si="154"/>
        <v>1165950</v>
      </c>
      <c r="S710" s="103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337"/>
      <c r="AH710" s="166"/>
      <c r="AI710" s="166"/>
      <c r="AM710" s="140"/>
      <c r="AN710" s="35"/>
      <c r="AO710" s="193"/>
    </row>
    <row r="711" spans="1:41" ht="22.5" hidden="1" customHeight="1" x14ac:dyDescent="0.25">
      <c r="A711" s="68" t="s">
        <v>3850</v>
      </c>
      <c r="B711" s="25">
        <v>1270</v>
      </c>
      <c r="C711" s="36" t="s">
        <v>2946</v>
      </c>
      <c r="D711" s="30">
        <v>1976</v>
      </c>
      <c r="E711" s="108" t="s">
        <v>2932</v>
      </c>
      <c r="F711" s="108" t="s">
        <v>2933</v>
      </c>
      <c r="G711" s="30">
        <v>3</v>
      </c>
      <c r="H711" s="30">
        <v>4</v>
      </c>
      <c r="I711" s="137">
        <v>2099.6</v>
      </c>
      <c r="J711" s="137">
        <v>2022.3</v>
      </c>
      <c r="K711" s="137">
        <v>2022.3</v>
      </c>
      <c r="L711" s="30">
        <v>73</v>
      </c>
      <c r="M711" s="137">
        <f>R711+T711+V711+X711+Z711+AB711+AE711+AF711</f>
        <v>1165950</v>
      </c>
      <c r="N711" s="137"/>
      <c r="O711" s="137"/>
      <c r="P711" s="137"/>
      <c r="Q711" s="137">
        <f>M711</f>
        <v>1165950</v>
      </c>
      <c r="R711" s="137">
        <f>462150+703800</f>
        <v>1165950</v>
      </c>
      <c r="S711" s="30"/>
      <c r="T711" s="137"/>
      <c r="U711" s="137"/>
      <c r="V711" s="137"/>
      <c r="W711" s="137"/>
      <c r="X711" s="137"/>
      <c r="Y711" s="137"/>
      <c r="Z711" s="137"/>
      <c r="AA711" s="137"/>
      <c r="AB711" s="137"/>
      <c r="AC711" s="137"/>
      <c r="AD711" s="137"/>
      <c r="AE711" s="137"/>
      <c r="AF711" s="137"/>
      <c r="AG711" s="337">
        <v>2025</v>
      </c>
      <c r="AH711" s="166" t="s">
        <v>3054</v>
      </c>
      <c r="AI711" s="166"/>
      <c r="AJ711" s="134">
        <f t="shared" si="141"/>
        <v>667</v>
      </c>
      <c r="AK711" s="35" t="s">
        <v>153</v>
      </c>
      <c r="AL711" s="134" t="str">
        <f t="shared" si="142"/>
        <v>667.</v>
      </c>
      <c r="AM711" s="140"/>
      <c r="AN711" s="35"/>
      <c r="AO711" s="193"/>
    </row>
    <row r="712" spans="1:41" s="33" customFormat="1" ht="22.5" hidden="1" customHeight="1" x14ac:dyDescent="0.25">
      <c r="A712" s="70"/>
      <c r="B712" s="45"/>
      <c r="C712" s="160" t="s">
        <v>1192</v>
      </c>
      <c r="D712" s="30"/>
      <c r="E712" s="108"/>
      <c r="F712" s="108"/>
      <c r="G712" s="30"/>
      <c r="H712" s="30"/>
      <c r="I712" s="135">
        <f>SUM(I713:I767)</f>
        <v>45176.180000000022</v>
      </c>
      <c r="J712" s="135">
        <f>SUM(J713:J767)</f>
        <v>42377.289999999994</v>
      </c>
      <c r="K712" s="135">
        <f>SUM(K713:K767)</f>
        <v>42161.149999999994</v>
      </c>
      <c r="L712" s="103">
        <f>SUM(L713:L767)</f>
        <v>1760</v>
      </c>
      <c r="M712" s="135">
        <f>SUM(M713:M767)</f>
        <v>107292413</v>
      </c>
      <c r="N712" s="135"/>
      <c r="O712" s="135"/>
      <c r="P712" s="135"/>
      <c r="Q712" s="135">
        <f>M712</f>
        <v>107292413</v>
      </c>
      <c r="R712" s="135">
        <f>SUM(R713:R767)</f>
        <v>12868083</v>
      </c>
      <c r="S712" s="103"/>
      <c r="T712" s="135"/>
      <c r="U712" s="135">
        <f t="shared" ref="U712:AB712" si="155">SUM(U713:U767)</f>
        <v>11808</v>
      </c>
      <c r="V712" s="135">
        <f t="shared" si="155"/>
        <v>83066384</v>
      </c>
      <c r="W712" s="135">
        <f t="shared" si="155"/>
        <v>400</v>
      </c>
      <c r="X712" s="135">
        <f t="shared" si="155"/>
        <v>885600</v>
      </c>
      <c r="Y712" s="135">
        <f t="shared" si="155"/>
        <v>3148</v>
      </c>
      <c r="Z712" s="135">
        <f t="shared" si="155"/>
        <v>10081504</v>
      </c>
      <c r="AA712" s="135">
        <f t="shared" si="155"/>
        <v>146</v>
      </c>
      <c r="AB712" s="135">
        <f t="shared" si="155"/>
        <v>390842</v>
      </c>
      <c r="AC712" s="135"/>
      <c r="AD712" s="135"/>
      <c r="AE712" s="135"/>
      <c r="AF712" s="135"/>
      <c r="AG712" s="258"/>
      <c r="AH712" s="219"/>
      <c r="AI712" s="219"/>
      <c r="AJ712" s="134"/>
      <c r="AK712" s="35"/>
      <c r="AL712" s="134"/>
      <c r="AM712" s="226"/>
      <c r="AN712" s="297"/>
      <c r="AO712" s="193"/>
    </row>
    <row r="713" spans="1:41" ht="22.5" hidden="1" customHeight="1" x14ac:dyDescent="0.25">
      <c r="A713" s="68" t="s">
        <v>3851</v>
      </c>
      <c r="B713" s="25">
        <v>1262</v>
      </c>
      <c r="C713" s="36" t="s">
        <v>2647</v>
      </c>
      <c r="D713" s="30">
        <v>1977</v>
      </c>
      <c r="E713" s="108" t="s">
        <v>2932</v>
      </c>
      <c r="F713" s="68" t="s">
        <v>2934</v>
      </c>
      <c r="G713" s="30">
        <v>2</v>
      </c>
      <c r="H713" s="30">
        <v>2</v>
      </c>
      <c r="I713" s="137">
        <v>883.5</v>
      </c>
      <c r="J713" s="137">
        <v>739.8</v>
      </c>
      <c r="K713" s="137">
        <v>739.8</v>
      </c>
      <c r="L713" s="30">
        <v>34</v>
      </c>
      <c r="M713" s="137">
        <f t="shared" ref="M713:M719" si="156">R713+T713+V713+X713+Z713+AB713+AE713+AF713</f>
        <v>3535810</v>
      </c>
      <c r="N713" s="137"/>
      <c r="O713" s="137"/>
      <c r="P713" s="137"/>
      <c r="Q713" s="137">
        <f t="shared" ref="Q713:Q719" si="157">M713</f>
        <v>3535810</v>
      </c>
      <c r="R713" s="137"/>
      <c r="S713" s="30"/>
      <c r="T713" s="137"/>
      <c r="U713" s="137">
        <v>470</v>
      </c>
      <c r="V713" s="335">
        <f>U713*7523</f>
        <v>3535810</v>
      </c>
      <c r="W713" s="137"/>
      <c r="X713" s="137"/>
      <c r="Y713" s="137"/>
      <c r="Z713" s="137"/>
      <c r="AA713" s="137"/>
      <c r="AB713" s="137"/>
      <c r="AC713" s="137"/>
      <c r="AD713" s="137"/>
      <c r="AE713" s="137"/>
      <c r="AF713" s="137"/>
      <c r="AG713" s="337">
        <v>2025</v>
      </c>
      <c r="AH713" s="166"/>
      <c r="AI713" s="166"/>
      <c r="AJ713" s="134">
        <f t="shared" si="141"/>
        <v>668</v>
      </c>
      <c r="AK713" s="35" t="s">
        <v>153</v>
      </c>
      <c r="AL713" s="134" t="str">
        <f t="shared" si="142"/>
        <v>668.</v>
      </c>
      <c r="AM713" s="140"/>
      <c r="AN713" s="35"/>
      <c r="AO713" s="193"/>
    </row>
    <row r="714" spans="1:41" ht="22.5" hidden="1" customHeight="1" x14ac:dyDescent="0.25">
      <c r="A714" s="68" t="s">
        <v>3852</v>
      </c>
      <c r="B714" s="25">
        <v>1267</v>
      </c>
      <c r="C714" s="36" t="s">
        <v>1333</v>
      </c>
      <c r="D714" s="30">
        <v>1978</v>
      </c>
      <c r="E714" s="108" t="s">
        <v>2932</v>
      </c>
      <c r="F714" s="68" t="s">
        <v>2934</v>
      </c>
      <c r="G714" s="30">
        <v>2</v>
      </c>
      <c r="H714" s="30">
        <v>2</v>
      </c>
      <c r="I714" s="137">
        <v>830</v>
      </c>
      <c r="J714" s="137">
        <v>797.2</v>
      </c>
      <c r="K714" s="137">
        <v>797.2</v>
      </c>
      <c r="L714" s="30">
        <v>33</v>
      </c>
      <c r="M714" s="137">
        <f t="shared" si="156"/>
        <v>3611040</v>
      </c>
      <c r="N714" s="137"/>
      <c r="O714" s="137"/>
      <c r="P714" s="137"/>
      <c r="Q714" s="137">
        <f t="shared" si="157"/>
        <v>3611040</v>
      </c>
      <c r="R714" s="137"/>
      <c r="S714" s="30"/>
      <c r="T714" s="137"/>
      <c r="U714" s="137">
        <v>480</v>
      </c>
      <c r="V714" s="335">
        <f>U714*7523</f>
        <v>3611040</v>
      </c>
      <c r="W714" s="137"/>
      <c r="X714" s="137"/>
      <c r="Y714" s="137"/>
      <c r="Z714" s="137"/>
      <c r="AA714" s="137"/>
      <c r="AB714" s="137"/>
      <c r="AC714" s="137"/>
      <c r="AD714" s="137"/>
      <c r="AE714" s="137"/>
      <c r="AF714" s="137"/>
      <c r="AG714" s="337">
        <v>2025</v>
      </c>
      <c r="AH714" s="166"/>
      <c r="AI714" s="166"/>
      <c r="AJ714" s="134">
        <f t="shared" si="141"/>
        <v>669</v>
      </c>
      <c r="AK714" s="35" t="s">
        <v>153</v>
      </c>
      <c r="AL714" s="134" t="str">
        <f t="shared" si="142"/>
        <v>669.</v>
      </c>
      <c r="AM714" s="140"/>
      <c r="AN714" s="35"/>
      <c r="AO714" s="193"/>
    </row>
    <row r="715" spans="1:41" ht="22.5" hidden="1" customHeight="1" x14ac:dyDescent="0.25">
      <c r="A715" s="68" t="s">
        <v>3853</v>
      </c>
      <c r="B715" s="25">
        <v>1272</v>
      </c>
      <c r="C715" s="36" t="s">
        <v>1334</v>
      </c>
      <c r="D715" s="30">
        <v>1975</v>
      </c>
      <c r="E715" s="108" t="s">
        <v>2932</v>
      </c>
      <c r="F715" s="68" t="s">
        <v>2934</v>
      </c>
      <c r="G715" s="30">
        <v>2</v>
      </c>
      <c r="H715" s="30">
        <v>2</v>
      </c>
      <c r="I715" s="137">
        <v>770</v>
      </c>
      <c r="J715" s="137">
        <v>744.6</v>
      </c>
      <c r="K715" s="137">
        <v>744.6</v>
      </c>
      <c r="L715" s="30">
        <v>28</v>
      </c>
      <c r="M715" s="137">
        <f t="shared" si="156"/>
        <v>6341889</v>
      </c>
      <c r="N715" s="137"/>
      <c r="O715" s="137"/>
      <c r="P715" s="137"/>
      <c r="Q715" s="137">
        <f t="shared" si="157"/>
        <v>6341889</v>
      </c>
      <c r="R715" s="137"/>
      <c r="S715" s="30"/>
      <c r="T715" s="137"/>
      <c r="U715" s="137">
        <v>843</v>
      </c>
      <c r="V715" s="335">
        <f>U715*7523</f>
        <v>6341889</v>
      </c>
      <c r="W715" s="137"/>
      <c r="X715" s="137"/>
      <c r="Y715" s="137"/>
      <c r="Z715" s="137"/>
      <c r="AA715" s="137"/>
      <c r="AB715" s="137"/>
      <c r="AC715" s="137"/>
      <c r="AD715" s="137"/>
      <c r="AE715" s="137"/>
      <c r="AF715" s="137"/>
      <c r="AG715" s="337">
        <v>2025</v>
      </c>
      <c r="AH715" s="166"/>
      <c r="AI715" s="166"/>
      <c r="AJ715" s="134">
        <f t="shared" si="141"/>
        <v>670</v>
      </c>
      <c r="AK715" s="35" t="s">
        <v>153</v>
      </c>
      <c r="AL715" s="134" t="str">
        <f t="shared" si="142"/>
        <v>670.</v>
      </c>
      <c r="AM715" s="140"/>
      <c r="AN715" s="35"/>
      <c r="AO715" s="193"/>
    </row>
    <row r="716" spans="1:41" ht="22.5" hidden="1" customHeight="1" x14ac:dyDescent="0.25">
      <c r="A716" s="68" t="s">
        <v>3854</v>
      </c>
      <c r="B716" s="25">
        <v>1289</v>
      </c>
      <c r="C716" s="36" t="s">
        <v>1338</v>
      </c>
      <c r="D716" s="30">
        <v>1980</v>
      </c>
      <c r="E716" s="108" t="s">
        <v>2932</v>
      </c>
      <c r="F716" s="68" t="s">
        <v>2934</v>
      </c>
      <c r="G716" s="30">
        <v>2</v>
      </c>
      <c r="H716" s="30">
        <v>2</v>
      </c>
      <c r="I716" s="137">
        <v>752.4</v>
      </c>
      <c r="J716" s="137">
        <v>723.7</v>
      </c>
      <c r="K716" s="137">
        <v>723.7</v>
      </c>
      <c r="L716" s="30">
        <v>22</v>
      </c>
      <c r="M716" s="137">
        <f t="shared" si="156"/>
        <v>5281146</v>
      </c>
      <c r="N716" s="137"/>
      <c r="O716" s="137"/>
      <c r="P716" s="137"/>
      <c r="Q716" s="137">
        <f t="shared" si="157"/>
        <v>5281146</v>
      </c>
      <c r="R716" s="137"/>
      <c r="S716" s="30"/>
      <c r="T716" s="137"/>
      <c r="U716" s="137">
        <v>702</v>
      </c>
      <c r="V716" s="335">
        <f>U716*7523</f>
        <v>5281146</v>
      </c>
      <c r="W716" s="137"/>
      <c r="X716" s="137"/>
      <c r="Y716" s="137"/>
      <c r="Z716" s="137"/>
      <c r="AA716" s="137"/>
      <c r="AB716" s="137"/>
      <c r="AC716" s="137"/>
      <c r="AD716" s="137"/>
      <c r="AE716" s="137"/>
      <c r="AF716" s="137"/>
      <c r="AG716" s="337">
        <v>2025</v>
      </c>
      <c r="AH716" s="166"/>
      <c r="AI716" s="166"/>
      <c r="AJ716" s="134">
        <f t="shared" si="141"/>
        <v>671</v>
      </c>
      <c r="AK716" s="35" t="s">
        <v>153</v>
      </c>
      <c r="AL716" s="134" t="str">
        <f t="shared" si="142"/>
        <v>671.</v>
      </c>
      <c r="AM716" s="140"/>
      <c r="AN716" s="35"/>
      <c r="AO716" s="193"/>
    </row>
    <row r="717" spans="1:41" ht="22.5" hidden="1" customHeight="1" x14ac:dyDescent="0.25">
      <c r="A717" s="68" t="s">
        <v>3855</v>
      </c>
      <c r="B717" s="25">
        <v>1292</v>
      </c>
      <c r="C717" s="205" t="s">
        <v>304</v>
      </c>
      <c r="D717" s="30">
        <v>1969</v>
      </c>
      <c r="E717" s="108" t="s">
        <v>2932</v>
      </c>
      <c r="F717" s="68" t="s">
        <v>2934</v>
      </c>
      <c r="G717" s="30">
        <v>2</v>
      </c>
      <c r="H717" s="30">
        <v>2</v>
      </c>
      <c r="I717" s="137">
        <v>530.6</v>
      </c>
      <c r="J717" s="137">
        <v>507.7</v>
      </c>
      <c r="K717" s="137">
        <v>507.7</v>
      </c>
      <c r="L717" s="30">
        <v>37</v>
      </c>
      <c r="M717" s="137">
        <f t="shared" si="156"/>
        <v>114320</v>
      </c>
      <c r="N717" s="137"/>
      <c r="O717" s="137"/>
      <c r="P717" s="137"/>
      <c r="Q717" s="137">
        <f t="shared" si="157"/>
        <v>114320</v>
      </c>
      <c r="R717" s="335">
        <v>114320</v>
      </c>
      <c r="S717" s="12"/>
      <c r="T717" s="335"/>
      <c r="U717" s="335"/>
      <c r="V717" s="335"/>
      <c r="W717" s="335"/>
      <c r="X717" s="335"/>
      <c r="Y717" s="335"/>
      <c r="Z717" s="335"/>
      <c r="AA717" s="335"/>
      <c r="AB717" s="335"/>
      <c r="AC717" s="335"/>
      <c r="AD717" s="335"/>
      <c r="AE717" s="335"/>
      <c r="AF717" s="335"/>
      <c r="AG717" s="337">
        <v>2025</v>
      </c>
      <c r="AH717" s="166" t="s">
        <v>3048</v>
      </c>
      <c r="AI717" s="166"/>
      <c r="AJ717" s="134">
        <f t="shared" si="141"/>
        <v>672</v>
      </c>
      <c r="AK717" s="35" t="s">
        <v>153</v>
      </c>
      <c r="AL717" s="134" t="str">
        <f t="shared" si="142"/>
        <v>672.</v>
      </c>
      <c r="AM717" s="140"/>
      <c r="AN717" s="296"/>
      <c r="AO717" s="193"/>
    </row>
    <row r="718" spans="1:41" ht="22.5" hidden="1" customHeight="1" x14ac:dyDescent="0.25">
      <c r="A718" s="68" t="s">
        <v>3856</v>
      </c>
      <c r="B718" s="25">
        <v>1331</v>
      </c>
      <c r="C718" s="36" t="s">
        <v>1342</v>
      </c>
      <c r="D718" s="30">
        <v>1961</v>
      </c>
      <c r="E718" s="108" t="s">
        <v>2932</v>
      </c>
      <c r="F718" s="68" t="s">
        <v>2934</v>
      </c>
      <c r="G718" s="30">
        <v>2</v>
      </c>
      <c r="H718" s="30">
        <v>1</v>
      </c>
      <c r="I718" s="137">
        <v>311.8</v>
      </c>
      <c r="J718" s="137">
        <v>269.60000000000002</v>
      </c>
      <c r="K718" s="137">
        <v>269.60000000000002</v>
      </c>
      <c r="L718" s="30">
        <v>11</v>
      </c>
      <c r="M718" s="137">
        <f t="shared" si="156"/>
        <v>6484826</v>
      </c>
      <c r="N718" s="137"/>
      <c r="O718" s="137"/>
      <c r="P718" s="137"/>
      <c r="Q718" s="137">
        <f t="shared" si="157"/>
        <v>6484826</v>
      </c>
      <c r="R718" s="137"/>
      <c r="S718" s="30"/>
      <c r="T718" s="137"/>
      <c r="U718" s="137">
        <v>862</v>
      </c>
      <c r="V718" s="137">
        <f>U718*7523</f>
        <v>6484826</v>
      </c>
      <c r="W718" s="137"/>
      <c r="X718" s="137"/>
      <c r="Y718" s="137"/>
      <c r="Z718" s="137"/>
      <c r="AA718" s="137"/>
      <c r="AB718" s="137"/>
      <c r="AC718" s="137"/>
      <c r="AD718" s="137"/>
      <c r="AE718" s="137"/>
      <c r="AF718" s="137"/>
      <c r="AG718" s="337">
        <v>2025</v>
      </c>
      <c r="AH718" s="166"/>
      <c r="AI718" s="166"/>
      <c r="AJ718" s="134">
        <f t="shared" si="141"/>
        <v>673</v>
      </c>
      <c r="AK718" s="35" t="s">
        <v>153</v>
      </c>
      <c r="AL718" s="134" t="str">
        <f t="shared" si="142"/>
        <v>673.</v>
      </c>
      <c r="AM718" s="140"/>
      <c r="AN718" s="35"/>
      <c r="AO718" s="193"/>
    </row>
    <row r="719" spans="1:41" ht="22.5" hidden="1" customHeight="1" x14ac:dyDescent="0.25">
      <c r="A719" s="68" t="s">
        <v>3857</v>
      </c>
      <c r="B719" s="25">
        <v>1264</v>
      </c>
      <c r="C719" s="36" t="s">
        <v>1332</v>
      </c>
      <c r="D719" s="30">
        <v>1977</v>
      </c>
      <c r="E719" s="108" t="s">
        <v>2932</v>
      </c>
      <c r="F719" s="68" t="s">
        <v>2934</v>
      </c>
      <c r="G719" s="30">
        <v>2</v>
      </c>
      <c r="H719" s="30">
        <v>2</v>
      </c>
      <c r="I719" s="137">
        <v>779.84</v>
      </c>
      <c r="J719" s="137">
        <v>749.6</v>
      </c>
      <c r="K719" s="137">
        <v>749.6</v>
      </c>
      <c r="L719" s="30">
        <v>24</v>
      </c>
      <c r="M719" s="137">
        <f t="shared" si="156"/>
        <v>2128200</v>
      </c>
      <c r="N719" s="137"/>
      <c r="O719" s="137"/>
      <c r="P719" s="137"/>
      <c r="Q719" s="137">
        <f t="shared" si="157"/>
        <v>2128200</v>
      </c>
      <c r="R719" s="137"/>
      <c r="S719" s="30"/>
      <c r="T719" s="137"/>
      <c r="U719" s="137">
        <v>600</v>
      </c>
      <c r="V719" s="335">
        <f>U719*3547</f>
        <v>2128200</v>
      </c>
      <c r="W719" s="137"/>
      <c r="X719" s="137"/>
      <c r="Y719" s="137"/>
      <c r="Z719" s="137"/>
      <c r="AA719" s="137"/>
      <c r="AB719" s="137"/>
      <c r="AC719" s="137"/>
      <c r="AD719" s="137"/>
      <c r="AE719" s="137"/>
      <c r="AF719" s="137"/>
      <c r="AG719" s="337">
        <v>2025</v>
      </c>
      <c r="AH719" s="166"/>
      <c r="AI719" s="166"/>
      <c r="AJ719" s="134">
        <f t="shared" si="141"/>
        <v>674</v>
      </c>
      <c r="AK719" s="35" t="s">
        <v>153</v>
      </c>
      <c r="AL719" s="134" t="str">
        <f t="shared" si="142"/>
        <v>674.</v>
      </c>
      <c r="AM719" s="140"/>
      <c r="AN719" s="35"/>
      <c r="AO719" s="193"/>
    </row>
    <row r="720" spans="1:41" ht="22.5" hidden="1" customHeight="1" x14ac:dyDescent="0.25">
      <c r="A720" s="68" t="s">
        <v>3858</v>
      </c>
      <c r="B720" s="25">
        <v>1276</v>
      </c>
      <c r="C720" s="36" t="s">
        <v>1335</v>
      </c>
      <c r="D720" s="30">
        <v>1976</v>
      </c>
      <c r="E720" s="108" t="s">
        <v>2932</v>
      </c>
      <c r="F720" s="68" t="s">
        <v>2934</v>
      </c>
      <c r="G720" s="30">
        <v>2</v>
      </c>
      <c r="H720" s="30">
        <v>2</v>
      </c>
      <c r="I720" s="137">
        <v>770.8</v>
      </c>
      <c r="J720" s="137">
        <v>751.8</v>
      </c>
      <c r="K720" s="137">
        <v>751.8</v>
      </c>
      <c r="L720" s="30">
        <v>25</v>
      </c>
      <c r="M720" s="137">
        <f>R720+T720+V720+X720+Z720+AB720+AE720+AF720</f>
        <v>154050</v>
      </c>
      <c r="N720" s="137"/>
      <c r="O720" s="137"/>
      <c r="P720" s="137"/>
      <c r="Q720" s="137">
        <f>M720</f>
        <v>154050</v>
      </c>
      <c r="R720" s="335">
        <v>154050</v>
      </c>
      <c r="S720" s="12"/>
      <c r="T720" s="335"/>
      <c r="U720" s="335"/>
      <c r="V720" s="335"/>
      <c r="W720" s="335"/>
      <c r="X720" s="335"/>
      <c r="Y720" s="335"/>
      <c r="Z720" s="335"/>
      <c r="AA720" s="335"/>
      <c r="AB720" s="335"/>
      <c r="AC720" s="335"/>
      <c r="AD720" s="335"/>
      <c r="AE720" s="335"/>
      <c r="AF720" s="335"/>
      <c r="AG720" s="337">
        <v>2025</v>
      </c>
      <c r="AH720" s="166" t="s">
        <v>3049</v>
      </c>
      <c r="AI720" s="166"/>
      <c r="AJ720" s="134">
        <f t="shared" si="141"/>
        <v>675</v>
      </c>
      <c r="AK720" s="35" t="s">
        <v>153</v>
      </c>
      <c r="AL720" s="134" t="str">
        <f t="shared" si="142"/>
        <v>675.</v>
      </c>
      <c r="AM720" s="140"/>
      <c r="AN720" s="296"/>
      <c r="AO720" s="193"/>
    </row>
    <row r="721" spans="1:41" ht="22.5" hidden="1" customHeight="1" x14ac:dyDescent="0.25">
      <c r="A721" s="68" t="s">
        <v>3859</v>
      </c>
      <c r="B721" s="25">
        <v>1278</v>
      </c>
      <c r="C721" s="168" t="s">
        <v>307</v>
      </c>
      <c r="D721" s="30">
        <v>1971</v>
      </c>
      <c r="E721" s="108" t="s">
        <v>2932</v>
      </c>
      <c r="F721" s="68" t="s">
        <v>2934</v>
      </c>
      <c r="G721" s="30">
        <v>2</v>
      </c>
      <c r="H721" s="30">
        <v>2</v>
      </c>
      <c r="I721" s="137">
        <v>520.6</v>
      </c>
      <c r="J721" s="137">
        <v>496.8</v>
      </c>
      <c r="K721" s="137">
        <v>496.8</v>
      </c>
      <c r="L721" s="30">
        <v>20</v>
      </c>
      <c r="M721" s="137">
        <f t="shared" ref="M721:M727" si="158">R721+T721+V721+X721+Z721+AB721+AE721+AF721</f>
        <v>57160</v>
      </c>
      <c r="N721" s="137"/>
      <c r="O721" s="137"/>
      <c r="P721" s="137"/>
      <c r="Q721" s="137">
        <f t="shared" ref="Q721:Q727" si="159">M721</f>
        <v>57160</v>
      </c>
      <c r="R721" s="137">
        <v>57160</v>
      </c>
      <c r="S721" s="30"/>
      <c r="T721" s="137"/>
      <c r="U721" s="137"/>
      <c r="V721" s="137"/>
      <c r="W721" s="137"/>
      <c r="X721" s="137"/>
      <c r="Y721" s="137"/>
      <c r="Z721" s="137"/>
      <c r="AA721" s="137"/>
      <c r="AB721" s="137"/>
      <c r="AC721" s="137"/>
      <c r="AD721" s="137"/>
      <c r="AE721" s="137"/>
      <c r="AF721" s="137"/>
      <c r="AG721" s="337">
        <v>2025</v>
      </c>
      <c r="AH721" s="166" t="s">
        <v>3048</v>
      </c>
      <c r="AI721" s="166"/>
      <c r="AJ721" s="134">
        <f t="shared" si="141"/>
        <v>676</v>
      </c>
      <c r="AK721" s="35" t="s">
        <v>153</v>
      </c>
      <c r="AL721" s="134" t="str">
        <f t="shared" si="142"/>
        <v>676.</v>
      </c>
      <c r="AM721" s="140"/>
      <c r="AN721" s="35"/>
      <c r="AO721" s="193"/>
    </row>
    <row r="722" spans="1:41" ht="22.5" hidden="1" customHeight="1" x14ac:dyDescent="0.25">
      <c r="A722" s="68" t="s">
        <v>3860</v>
      </c>
      <c r="B722" s="25">
        <v>1277</v>
      </c>
      <c r="C722" s="36" t="s">
        <v>1336</v>
      </c>
      <c r="D722" s="30">
        <v>1969</v>
      </c>
      <c r="E722" s="108" t="s">
        <v>2932</v>
      </c>
      <c r="F722" s="68" t="s">
        <v>2934</v>
      </c>
      <c r="G722" s="30">
        <v>2</v>
      </c>
      <c r="H722" s="30">
        <v>1</v>
      </c>
      <c r="I722" s="137">
        <v>380.5</v>
      </c>
      <c r="J722" s="137">
        <v>360.1</v>
      </c>
      <c r="K722" s="137">
        <v>360.1</v>
      </c>
      <c r="L722" s="30">
        <v>23</v>
      </c>
      <c r="M722" s="137">
        <f t="shared" si="158"/>
        <v>172536</v>
      </c>
      <c r="N722" s="137"/>
      <c r="O722" s="137"/>
      <c r="P722" s="137"/>
      <c r="Q722" s="137">
        <f t="shared" si="159"/>
        <v>172536</v>
      </c>
      <c r="R722" s="137">
        <v>172536</v>
      </c>
      <c r="S722" s="30"/>
      <c r="T722" s="137"/>
      <c r="U722" s="137"/>
      <c r="V722" s="137"/>
      <c r="W722" s="137"/>
      <c r="X722" s="137"/>
      <c r="Y722" s="137"/>
      <c r="Z722" s="137"/>
      <c r="AA722" s="137"/>
      <c r="AB722" s="137"/>
      <c r="AC722" s="137"/>
      <c r="AD722" s="137"/>
      <c r="AE722" s="137"/>
      <c r="AF722" s="137"/>
      <c r="AG722" s="337">
        <v>2025</v>
      </c>
      <c r="AH722" s="166" t="s">
        <v>3049</v>
      </c>
      <c r="AI722" s="166"/>
      <c r="AJ722" s="134">
        <f t="shared" si="141"/>
        <v>677</v>
      </c>
      <c r="AK722" s="35" t="s">
        <v>153</v>
      </c>
      <c r="AL722" s="134" t="str">
        <f t="shared" si="142"/>
        <v>677.</v>
      </c>
      <c r="AM722" s="140"/>
      <c r="AO722" s="193"/>
    </row>
    <row r="723" spans="1:41" ht="22.5" hidden="1" customHeight="1" x14ac:dyDescent="0.25">
      <c r="A723" s="68" t="s">
        <v>3861</v>
      </c>
      <c r="B723" s="25">
        <v>1321</v>
      </c>
      <c r="C723" s="36" t="s">
        <v>1340</v>
      </c>
      <c r="D723" s="30">
        <v>1977</v>
      </c>
      <c r="E723" s="108" t="s">
        <v>2932</v>
      </c>
      <c r="F723" s="108" t="s">
        <v>2933</v>
      </c>
      <c r="G723" s="30">
        <v>3</v>
      </c>
      <c r="H723" s="30">
        <v>4</v>
      </c>
      <c r="I723" s="137">
        <v>2159.4</v>
      </c>
      <c r="J723" s="137">
        <v>2124.5</v>
      </c>
      <c r="K723" s="137">
        <v>2124.5</v>
      </c>
      <c r="L723" s="30">
        <v>84</v>
      </c>
      <c r="M723" s="137">
        <f t="shared" si="158"/>
        <v>3477100</v>
      </c>
      <c r="N723" s="137"/>
      <c r="O723" s="137"/>
      <c r="P723" s="137"/>
      <c r="Q723" s="137">
        <f t="shared" si="159"/>
        <v>3477100</v>
      </c>
      <c r="R723" s="335">
        <v>462150</v>
      </c>
      <c r="S723" s="12"/>
      <c r="T723" s="335"/>
      <c r="U723" s="335">
        <v>850</v>
      </c>
      <c r="V723" s="335">
        <f>U723*3547</f>
        <v>3014950</v>
      </c>
      <c r="W723" s="335"/>
      <c r="X723" s="335"/>
      <c r="Y723" s="335"/>
      <c r="Z723" s="335"/>
      <c r="AA723" s="335"/>
      <c r="AB723" s="335"/>
      <c r="AC723" s="335"/>
      <c r="AD723" s="335"/>
      <c r="AE723" s="335"/>
      <c r="AF723" s="335"/>
      <c r="AG723" s="337">
        <v>2025</v>
      </c>
      <c r="AH723" s="166" t="s">
        <v>3049</v>
      </c>
      <c r="AI723" s="166"/>
      <c r="AJ723" s="134">
        <f t="shared" si="141"/>
        <v>678</v>
      </c>
      <c r="AK723" s="35" t="s">
        <v>153</v>
      </c>
      <c r="AL723" s="134" t="str">
        <f t="shared" si="142"/>
        <v>678.</v>
      </c>
      <c r="AM723" s="140"/>
      <c r="AN723" s="296"/>
      <c r="AO723" s="193"/>
    </row>
    <row r="724" spans="1:41" ht="22.5" hidden="1" customHeight="1" x14ac:dyDescent="0.25">
      <c r="A724" s="68" t="s">
        <v>3862</v>
      </c>
      <c r="B724" s="25">
        <v>1281</v>
      </c>
      <c r="C724" s="168" t="s">
        <v>309</v>
      </c>
      <c r="D724" s="30">
        <v>1973</v>
      </c>
      <c r="E724" s="108" t="s">
        <v>2932</v>
      </c>
      <c r="F724" s="68" t="s">
        <v>2934</v>
      </c>
      <c r="G724" s="30">
        <v>2</v>
      </c>
      <c r="H724" s="30">
        <v>2</v>
      </c>
      <c r="I724" s="137">
        <v>516.1</v>
      </c>
      <c r="J724" s="137">
        <v>496.72</v>
      </c>
      <c r="K724" s="137">
        <v>496.72</v>
      </c>
      <c r="L724" s="30">
        <v>20</v>
      </c>
      <c r="M724" s="137">
        <f t="shared" si="158"/>
        <v>64305</v>
      </c>
      <c r="N724" s="137"/>
      <c r="O724" s="137"/>
      <c r="P724" s="137"/>
      <c r="Q724" s="137">
        <f t="shared" si="159"/>
        <v>64305</v>
      </c>
      <c r="R724" s="137">
        <v>64305</v>
      </c>
      <c r="S724" s="30"/>
      <c r="T724" s="137"/>
      <c r="U724" s="137"/>
      <c r="V724" s="137"/>
      <c r="W724" s="137"/>
      <c r="X724" s="137"/>
      <c r="Y724" s="137"/>
      <c r="Z724" s="137"/>
      <c r="AA724" s="137"/>
      <c r="AB724" s="137"/>
      <c r="AC724" s="137"/>
      <c r="AD724" s="137"/>
      <c r="AE724" s="137"/>
      <c r="AF724" s="137"/>
      <c r="AG724" s="337">
        <v>2025</v>
      </c>
      <c r="AH724" s="166" t="s">
        <v>3048</v>
      </c>
      <c r="AI724" s="166"/>
      <c r="AJ724" s="134">
        <f t="shared" si="141"/>
        <v>679</v>
      </c>
      <c r="AK724" s="35" t="s">
        <v>153</v>
      </c>
      <c r="AL724" s="134" t="str">
        <f t="shared" si="142"/>
        <v>679.</v>
      </c>
      <c r="AM724" s="140"/>
      <c r="AO724" s="193"/>
    </row>
    <row r="725" spans="1:41" ht="22.5" hidden="1" customHeight="1" x14ac:dyDescent="0.25">
      <c r="A725" s="68" t="s">
        <v>3863</v>
      </c>
      <c r="B725" s="25">
        <v>1307</v>
      </c>
      <c r="C725" s="37" t="s">
        <v>2889</v>
      </c>
      <c r="D725" s="30">
        <v>1963</v>
      </c>
      <c r="E725" s="108" t="s">
        <v>2932</v>
      </c>
      <c r="F725" s="68" t="s">
        <v>2934</v>
      </c>
      <c r="G725" s="30">
        <v>2</v>
      </c>
      <c r="H725" s="30">
        <v>2</v>
      </c>
      <c r="I725" s="137">
        <v>685.7</v>
      </c>
      <c r="J725" s="137">
        <v>637.4</v>
      </c>
      <c r="K725" s="137">
        <v>591.70000000000005</v>
      </c>
      <c r="L725" s="30">
        <v>17</v>
      </c>
      <c r="M725" s="137">
        <f t="shared" si="158"/>
        <v>1177690</v>
      </c>
      <c r="N725" s="137"/>
      <c r="O725" s="137"/>
      <c r="P725" s="137"/>
      <c r="Q725" s="137">
        <f t="shared" si="159"/>
        <v>1177690</v>
      </c>
      <c r="R725" s="137">
        <v>1177690</v>
      </c>
      <c r="S725" s="30"/>
      <c r="T725" s="137"/>
      <c r="U725" s="137"/>
      <c r="V725" s="137"/>
      <c r="W725" s="137"/>
      <c r="X725" s="137"/>
      <c r="Y725" s="137"/>
      <c r="Z725" s="137"/>
      <c r="AA725" s="137"/>
      <c r="AB725" s="137"/>
      <c r="AC725" s="137"/>
      <c r="AD725" s="137"/>
      <c r="AE725" s="137"/>
      <c r="AF725" s="137"/>
      <c r="AG725" s="337">
        <v>2025</v>
      </c>
      <c r="AH725" s="166" t="s">
        <v>3050</v>
      </c>
      <c r="AI725" s="166"/>
      <c r="AJ725" s="134">
        <f t="shared" si="141"/>
        <v>680</v>
      </c>
      <c r="AK725" s="35" t="s">
        <v>153</v>
      </c>
      <c r="AL725" s="134" t="str">
        <f t="shared" si="142"/>
        <v>680.</v>
      </c>
      <c r="AM725" s="140"/>
      <c r="AN725" s="35"/>
      <c r="AO725" s="193"/>
    </row>
    <row r="726" spans="1:41" ht="22.5" hidden="1" customHeight="1" x14ac:dyDescent="0.25">
      <c r="A726" s="68" t="s">
        <v>3864</v>
      </c>
      <c r="B726" s="25">
        <v>1332</v>
      </c>
      <c r="C726" s="168" t="s">
        <v>2890</v>
      </c>
      <c r="D726" s="30">
        <v>1970</v>
      </c>
      <c r="E726" s="108" t="s">
        <v>2932</v>
      </c>
      <c r="F726" s="68" t="s">
        <v>2934</v>
      </c>
      <c r="G726" s="30">
        <v>2</v>
      </c>
      <c r="H726" s="30">
        <v>1</v>
      </c>
      <c r="I726" s="137">
        <v>315.2</v>
      </c>
      <c r="J726" s="137">
        <v>303.3</v>
      </c>
      <c r="K726" s="137">
        <v>303.3</v>
      </c>
      <c r="L726" s="30">
        <v>17</v>
      </c>
      <c r="M726" s="137">
        <f t="shared" si="158"/>
        <v>57160</v>
      </c>
      <c r="N726" s="137"/>
      <c r="O726" s="137"/>
      <c r="P726" s="137"/>
      <c r="Q726" s="137">
        <f t="shared" si="159"/>
        <v>57160</v>
      </c>
      <c r="R726" s="137">
        <v>57160</v>
      </c>
      <c r="S726" s="30"/>
      <c r="T726" s="137"/>
      <c r="U726" s="137"/>
      <c r="V726" s="137"/>
      <c r="W726" s="137"/>
      <c r="X726" s="137"/>
      <c r="Y726" s="137"/>
      <c r="Z726" s="137"/>
      <c r="AA726" s="137"/>
      <c r="AB726" s="137"/>
      <c r="AC726" s="137"/>
      <c r="AD726" s="137"/>
      <c r="AE726" s="137"/>
      <c r="AF726" s="137"/>
      <c r="AG726" s="337">
        <v>2025</v>
      </c>
      <c r="AH726" s="166" t="s">
        <v>3048</v>
      </c>
      <c r="AI726" s="166"/>
      <c r="AJ726" s="134">
        <f t="shared" si="141"/>
        <v>681</v>
      </c>
      <c r="AK726" s="35" t="s">
        <v>153</v>
      </c>
      <c r="AL726" s="134" t="str">
        <f t="shared" si="142"/>
        <v>681.</v>
      </c>
      <c r="AM726" s="140"/>
      <c r="AN726" s="35"/>
      <c r="AO726" s="193"/>
    </row>
    <row r="727" spans="1:41" ht="22.5" hidden="1" customHeight="1" x14ac:dyDescent="0.25">
      <c r="A727" s="68" t="s">
        <v>3865</v>
      </c>
      <c r="B727" s="25">
        <v>1306</v>
      </c>
      <c r="C727" s="168" t="s">
        <v>2891</v>
      </c>
      <c r="D727" s="30">
        <v>1969</v>
      </c>
      <c r="E727" s="108" t="s">
        <v>2932</v>
      </c>
      <c r="F727" s="68" t="s">
        <v>2934</v>
      </c>
      <c r="G727" s="30">
        <v>4</v>
      </c>
      <c r="H727" s="30">
        <v>3</v>
      </c>
      <c r="I727" s="137">
        <v>2155.6</v>
      </c>
      <c r="J727" s="137">
        <v>1995.6</v>
      </c>
      <c r="K727" s="137">
        <v>1995.56</v>
      </c>
      <c r="L727" s="30">
        <v>73</v>
      </c>
      <c r="M727" s="137">
        <f t="shared" si="158"/>
        <v>1054690</v>
      </c>
      <c r="N727" s="137"/>
      <c r="O727" s="137"/>
      <c r="P727" s="137"/>
      <c r="Q727" s="137">
        <f t="shared" si="159"/>
        <v>1054690</v>
      </c>
      <c r="R727" s="137">
        <v>1054690</v>
      </c>
      <c r="S727" s="30"/>
      <c r="T727" s="137"/>
      <c r="U727" s="137"/>
      <c r="V727" s="137"/>
      <c r="W727" s="137"/>
      <c r="X727" s="137"/>
      <c r="Y727" s="137"/>
      <c r="Z727" s="137"/>
      <c r="AA727" s="137"/>
      <c r="AB727" s="137"/>
      <c r="AC727" s="137"/>
      <c r="AD727" s="137"/>
      <c r="AE727" s="137"/>
      <c r="AF727" s="137"/>
      <c r="AG727" s="337">
        <v>2025</v>
      </c>
      <c r="AH727" s="166" t="s">
        <v>3053</v>
      </c>
      <c r="AI727" s="166"/>
      <c r="AJ727" s="134">
        <f t="shared" si="141"/>
        <v>682</v>
      </c>
      <c r="AK727" s="35" t="s">
        <v>153</v>
      </c>
      <c r="AL727" s="134" t="str">
        <f t="shared" si="142"/>
        <v>682.</v>
      </c>
      <c r="AM727" s="140"/>
      <c r="AN727" s="35"/>
      <c r="AO727" s="193"/>
    </row>
    <row r="728" spans="1:41" ht="22.5" hidden="1" customHeight="1" x14ac:dyDescent="0.25">
      <c r="A728" s="68" t="s">
        <v>3866</v>
      </c>
      <c r="B728" s="25">
        <v>1295</v>
      </c>
      <c r="C728" s="168" t="s">
        <v>310</v>
      </c>
      <c r="D728" s="30">
        <v>1973</v>
      </c>
      <c r="E728" s="108" t="s">
        <v>2932</v>
      </c>
      <c r="F728" s="68" t="s">
        <v>2934</v>
      </c>
      <c r="G728" s="30">
        <v>2</v>
      </c>
      <c r="H728" s="30">
        <v>1</v>
      </c>
      <c r="I728" s="137">
        <v>364.2</v>
      </c>
      <c r="J728" s="137">
        <v>334.9</v>
      </c>
      <c r="K728" s="137">
        <v>334.9</v>
      </c>
      <c r="L728" s="30">
        <v>16</v>
      </c>
      <c r="M728" s="137">
        <f>R728+T728+V728+X728+Z728+AB728+AE728+AF728</f>
        <v>50015</v>
      </c>
      <c r="N728" s="137"/>
      <c r="O728" s="137"/>
      <c r="P728" s="137"/>
      <c r="Q728" s="137">
        <f>M728</f>
        <v>50015</v>
      </c>
      <c r="R728" s="137">
        <v>50015</v>
      </c>
      <c r="S728" s="30"/>
      <c r="T728" s="137"/>
      <c r="U728" s="137"/>
      <c r="V728" s="137"/>
      <c r="W728" s="137"/>
      <c r="X728" s="137"/>
      <c r="Y728" s="137"/>
      <c r="Z728" s="137"/>
      <c r="AA728" s="137"/>
      <c r="AB728" s="137"/>
      <c r="AC728" s="137"/>
      <c r="AD728" s="137"/>
      <c r="AE728" s="137"/>
      <c r="AF728" s="137"/>
      <c r="AG728" s="337">
        <v>2025</v>
      </c>
      <c r="AH728" s="166" t="s">
        <v>3048</v>
      </c>
      <c r="AI728" s="166"/>
      <c r="AJ728" s="134">
        <f t="shared" si="141"/>
        <v>683</v>
      </c>
      <c r="AK728" s="35" t="s">
        <v>153</v>
      </c>
      <c r="AL728" s="134" t="str">
        <f t="shared" si="142"/>
        <v>683.</v>
      </c>
      <c r="AM728" s="140"/>
      <c r="AN728" s="35"/>
      <c r="AO728" s="193"/>
    </row>
    <row r="729" spans="1:41" ht="22.5" hidden="1" customHeight="1" x14ac:dyDescent="0.25">
      <c r="A729" s="68" t="s">
        <v>3867</v>
      </c>
      <c r="B729" s="25">
        <v>1261</v>
      </c>
      <c r="C729" s="36" t="s">
        <v>2892</v>
      </c>
      <c r="D729" s="30">
        <v>1974</v>
      </c>
      <c r="E729" s="108" t="s">
        <v>2932</v>
      </c>
      <c r="F729" s="68" t="s">
        <v>2934</v>
      </c>
      <c r="G729" s="30">
        <v>2</v>
      </c>
      <c r="H729" s="30">
        <v>1</v>
      </c>
      <c r="I729" s="137">
        <v>657.3</v>
      </c>
      <c r="J729" s="137">
        <v>378.9</v>
      </c>
      <c r="K729" s="137">
        <v>378.9</v>
      </c>
      <c r="L729" s="30">
        <v>12</v>
      </c>
      <c r="M729" s="137">
        <f>R729+T729+V729+X729+Z729+AB729+AE729+AF729</f>
        <v>3347735</v>
      </c>
      <c r="N729" s="137"/>
      <c r="O729" s="137"/>
      <c r="P729" s="137"/>
      <c r="Q729" s="137">
        <f>M729</f>
        <v>3347735</v>
      </c>
      <c r="R729" s="137"/>
      <c r="S729" s="30"/>
      <c r="T729" s="137"/>
      <c r="U729" s="137">
        <v>445</v>
      </c>
      <c r="V729" s="335">
        <f>U729*7523</f>
        <v>3347735</v>
      </c>
      <c r="W729" s="137"/>
      <c r="X729" s="137"/>
      <c r="Y729" s="137"/>
      <c r="Z729" s="137"/>
      <c r="AA729" s="137"/>
      <c r="AB729" s="137"/>
      <c r="AC729" s="137"/>
      <c r="AD729" s="137"/>
      <c r="AE729" s="137"/>
      <c r="AF729" s="137"/>
      <c r="AG729" s="337">
        <v>2025</v>
      </c>
      <c r="AH729" s="166"/>
      <c r="AI729" s="166"/>
      <c r="AJ729" s="134">
        <f t="shared" si="141"/>
        <v>684</v>
      </c>
      <c r="AK729" s="35" t="s">
        <v>153</v>
      </c>
      <c r="AL729" s="134" t="str">
        <f t="shared" si="142"/>
        <v>684.</v>
      </c>
      <c r="AM729" s="140"/>
      <c r="AN729" s="35"/>
      <c r="AO729" s="193"/>
    </row>
    <row r="730" spans="1:41" ht="22.5" hidden="1" customHeight="1" x14ac:dyDescent="0.25">
      <c r="A730" s="68" t="s">
        <v>3868</v>
      </c>
      <c r="B730" s="25">
        <v>1303</v>
      </c>
      <c r="C730" s="37" t="s">
        <v>305</v>
      </c>
      <c r="D730" s="30">
        <v>1964</v>
      </c>
      <c r="E730" s="108" t="s">
        <v>2932</v>
      </c>
      <c r="F730" s="68" t="s">
        <v>2934</v>
      </c>
      <c r="G730" s="30">
        <v>3</v>
      </c>
      <c r="H730" s="30">
        <v>2</v>
      </c>
      <c r="I730" s="137">
        <v>968.3</v>
      </c>
      <c r="J730" s="137">
        <v>938.9</v>
      </c>
      <c r="K730" s="137">
        <v>938.9</v>
      </c>
      <c r="L730" s="30">
        <v>33</v>
      </c>
      <c r="M730" s="137">
        <f t="shared" ref="M730:M734" si="160">R730+T730+V730+X730+Z730+AB730+AE730+AF730</f>
        <v>1827450</v>
      </c>
      <c r="N730" s="137"/>
      <c r="O730" s="137"/>
      <c r="P730" s="137"/>
      <c r="Q730" s="137">
        <f t="shared" ref="Q730:Q734" si="161">M730</f>
        <v>1827450</v>
      </c>
      <c r="R730" s="137">
        <v>1827450</v>
      </c>
      <c r="S730" s="30"/>
      <c r="T730" s="137"/>
      <c r="U730" s="137"/>
      <c r="V730" s="137"/>
      <c r="W730" s="137"/>
      <c r="X730" s="137"/>
      <c r="Y730" s="137"/>
      <c r="Z730" s="137"/>
      <c r="AA730" s="137"/>
      <c r="AB730" s="137"/>
      <c r="AC730" s="137"/>
      <c r="AD730" s="137"/>
      <c r="AE730" s="137"/>
      <c r="AF730" s="137"/>
      <c r="AG730" s="337">
        <v>2025</v>
      </c>
      <c r="AH730" s="166" t="s">
        <v>3050</v>
      </c>
      <c r="AI730" s="166"/>
      <c r="AJ730" s="134">
        <f t="shared" ref="AJ730:AJ793" si="162">MAX(AJ726:AJ729)+1</f>
        <v>685</v>
      </c>
      <c r="AK730" s="35" t="s">
        <v>153</v>
      </c>
      <c r="AL730" s="134" t="str">
        <f t="shared" ref="AL730:AL793" si="163">CONCATENATE(AJ730,AK730)</f>
        <v>685.</v>
      </c>
      <c r="AM730" s="140"/>
      <c r="AN730" s="35"/>
      <c r="AO730" s="193"/>
    </row>
    <row r="731" spans="1:41" ht="22.5" hidden="1" customHeight="1" x14ac:dyDescent="0.25">
      <c r="A731" s="68" t="s">
        <v>3869</v>
      </c>
      <c r="B731" s="25">
        <v>1271</v>
      </c>
      <c r="C731" s="168" t="s">
        <v>306</v>
      </c>
      <c r="D731" s="30">
        <v>1972</v>
      </c>
      <c r="E731" s="108" t="s">
        <v>2932</v>
      </c>
      <c r="F731" s="108" t="s">
        <v>2935</v>
      </c>
      <c r="G731" s="30">
        <v>2</v>
      </c>
      <c r="H731" s="30">
        <v>1</v>
      </c>
      <c r="I731" s="137">
        <v>412.8</v>
      </c>
      <c r="J731" s="137">
        <v>395.7</v>
      </c>
      <c r="K731" s="137">
        <v>395.7</v>
      </c>
      <c r="L731" s="30">
        <v>23</v>
      </c>
      <c r="M731" s="137">
        <f t="shared" si="160"/>
        <v>71450</v>
      </c>
      <c r="N731" s="137"/>
      <c r="O731" s="137"/>
      <c r="P731" s="137"/>
      <c r="Q731" s="137">
        <f t="shared" si="161"/>
        <v>71450</v>
      </c>
      <c r="R731" s="137">
        <v>71450</v>
      </c>
      <c r="S731" s="30"/>
      <c r="T731" s="137"/>
      <c r="U731" s="137"/>
      <c r="V731" s="137"/>
      <c r="W731" s="137"/>
      <c r="X731" s="137"/>
      <c r="Y731" s="137"/>
      <c r="Z731" s="137"/>
      <c r="AA731" s="137"/>
      <c r="AB731" s="137"/>
      <c r="AC731" s="137"/>
      <c r="AD731" s="137"/>
      <c r="AE731" s="137"/>
      <c r="AF731" s="137"/>
      <c r="AG731" s="337">
        <v>2025</v>
      </c>
      <c r="AH731" s="166" t="s">
        <v>3048</v>
      </c>
      <c r="AI731" s="166"/>
      <c r="AJ731" s="134">
        <f t="shared" si="162"/>
        <v>686</v>
      </c>
      <c r="AK731" s="35" t="s">
        <v>153</v>
      </c>
      <c r="AL731" s="134" t="str">
        <f t="shared" si="163"/>
        <v>686.</v>
      </c>
      <c r="AM731" s="140"/>
      <c r="AN731" s="296"/>
      <c r="AO731" s="193"/>
    </row>
    <row r="732" spans="1:41" ht="22.5" hidden="1" customHeight="1" x14ac:dyDescent="0.25">
      <c r="A732" s="68" t="s">
        <v>3870</v>
      </c>
      <c r="B732" s="25">
        <v>1279</v>
      </c>
      <c r="C732" s="37" t="s">
        <v>308</v>
      </c>
      <c r="D732" s="30">
        <v>1972</v>
      </c>
      <c r="E732" s="108" t="s">
        <v>2932</v>
      </c>
      <c r="F732" s="68" t="s">
        <v>2934</v>
      </c>
      <c r="G732" s="30">
        <v>2</v>
      </c>
      <c r="H732" s="30">
        <v>1</v>
      </c>
      <c r="I732" s="137">
        <v>356.17</v>
      </c>
      <c r="J732" s="137">
        <v>322.60000000000002</v>
      </c>
      <c r="K732" s="137">
        <v>322.60000000000002</v>
      </c>
      <c r="L732" s="30">
        <v>17</v>
      </c>
      <c r="M732" s="137">
        <f t="shared" si="160"/>
        <v>28580</v>
      </c>
      <c r="N732" s="137"/>
      <c r="O732" s="137"/>
      <c r="P732" s="137"/>
      <c r="Q732" s="137">
        <f t="shared" si="161"/>
        <v>28580</v>
      </c>
      <c r="R732" s="137">
        <v>28580</v>
      </c>
      <c r="S732" s="30"/>
      <c r="T732" s="137"/>
      <c r="U732" s="137"/>
      <c r="V732" s="137"/>
      <c r="W732" s="137"/>
      <c r="X732" s="137"/>
      <c r="Y732" s="137"/>
      <c r="Z732" s="137"/>
      <c r="AA732" s="137"/>
      <c r="AB732" s="137"/>
      <c r="AC732" s="137"/>
      <c r="AD732" s="137"/>
      <c r="AE732" s="137"/>
      <c r="AF732" s="137"/>
      <c r="AG732" s="337">
        <v>2025</v>
      </c>
      <c r="AH732" s="166" t="s">
        <v>3048</v>
      </c>
      <c r="AI732" s="166"/>
      <c r="AJ732" s="134">
        <f t="shared" si="162"/>
        <v>687</v>
      </c>
      <c r="AK732" s="35" t="s">
        <v>153</v>
      </c>
      <c r="AL732" s="134" t="str">
        <f t="shared" si="163"/>
        <v>687.</v>
      </c>
      <c r="AM732" s="140"/>
      <c r="AN732" s="35"/>
      <c r="AO732" s="193"/>
    </row>
    <row r="733" spans="1:41" ht="22.5" hidden="1" customHeight="1" x14ac:dyDescent="0.25">
      <c r="A733" s="68" t="s">
        <v>3871</v>
      </c>
      <c r="B733" s="25">
        <v>1288</v>
      </c>
      <c r="C733" s="36" t="s">
        <v>1337</v>
      </c>
      <c r="D733" s="30">
        <v>1975</v>
      </c>
      <c r="E733" s="108" t="s">
        <v>2932</v>
      </c>
      <c r="F733" s="68" t="s">
        <v>2934</v>
      </c>
      <c r="G733" s="30">
        <v>2</v>
      </c>
      <c r="H733" s="30">
        <v>2</v>
      </c>
      <c r="I733" s="137">
        <v>760</v>
      </c>
      <c r="J733" s="137">
        <v>725.4</v>
      </c>
      <c r="K733" s="137">
        <v>725.4</v>
      </c>
      <c r="L733" s="30">
        <v>40</v>
      </c>
      <c r="M733" s="137">
        <f t="shared" si="160"/>
        <v>6710516</v>
      </c>
      <c r="N733" s="137"/>
      <c r="O733" s="137"/>
      <c r="P733" s="137"/>
      <c r="Q733" s="137">
        <f t="shared" si="161"/>
        <v>6710516</v>
      </c>
      <c r="R733" s="137"/>
      <c r="S733" s="30"/>
      <c r="T733" s="137"/>
      <c r="U733" s="137">
        <v>892</v>
      </c>
      <c r="V733" s="335">
        <f>U733*7523</f>
        <v>6710516</v>
      </c>
      <c r="W733" s="137"/>
      <c r="X733" s="137"/>
      <c r="Y733" s="137"/>
      <c r="Z733" s="137"/>
      <c r="AA733" s="137"/>
      <c r="AB733" s="137"/>
      <c r="AC733" s="137"/>
      <c r="AD733" s="137"/>
      <c r="AE733" s="137"/>
      <c r="AF733" s="137"/>
      <c r="AG733" s="337">
        <v>2025</v>
      </c>
      <c r="AH733" s="166"/>
      <c r="AI733" s="166"/>
      <c r="AJ733" s="134">
        <f t="shared" si="162"/>
        <v>688</v>
      </c>
      <c r="AK733" s="35" t="s">
        <v>153</v>
      </c>
      <c r="AL733" s="134" t="str">
        <f t="shared" si="163"/>
        <v>688.</v>
      </c>
      <c r="AM733" s="140"/>
      <c r="AN733" s="35"/>
      <c r="AO733" s="193"/>
    </row>
    <row r="734" spans="1:41" ht="22.5" hidden="1" customHeight="1" x14ac:dyDescent="0.25">
      <c r="A734" s="68" t="s">
        <v>3872</v>
      </c>
      <c r="B734" s="25">
        <v>1293</v>
      </c>
      <c r="C734" s="36" t="s">
        <v>1339</v>
      </c>
      <c r="D734" s="30">
        <v>1976</v>
      </c>
      <c r="E734" s="108" t="s">
        <v>2932</v>
      </c>
      <c r="F734" s="108" t="s">
        <v>2935</v>
      </c>
      <c r="G734" s="30">
        <v>2</v>
      </c>
      <c r="H734" s="30">
        <v>1</v>
      </c>
      <c r="I734" s="137">
        <v>205.6</v>
      </c>
      <c r="J734" s="137">
        <v>193.3</v>
      </c>
      <c r="K734" s="137">
        <v>193.3</v>
      </c>
      <c r="L734" s="30">
        <v>8</v>
      </c>
      <c r="M734" s="137">
        <f t="shared" si="160"/>
        <v>1775428</v>
      </c>
      <c r="N734" s="137"/>
      <c r="O734" s="137"/>
      <c r="P734" s="137"/>
      <c r="Q734" s="137">
        <f t="shared" si="161"/>
        <v>1775428</v>
      </c>
      <c r="R734" s="137"/>
      <c r="S734" s="30"/>
      <c r="T734" s="137"/>
      <c r="U734" s="137">
        <v>236</v>
      </c>
      <c r="V734" s="137">
        <f>U734*7523</f>
        <v>1775428</v>
      </c>
      <c r="W734" s="137"/>
      <c r="X734" s="137"/>
      <c r="Y734" s="137"/>
      <c r="Z734" s="137"/>
      <c r="AA734" s="137"/>
      <c r="AB734" s="137"/>
      <c r="AC734" s="137"/>
      <c r="AD734" s="137"/>
      <c r="AE734" s="137"/>
      <c r="AF734" s="137"/>
      <c r="AG734" s="337">
        <v>2025</v>
      </c>
      <c r="AH734" s="166"/>
      <c r="AI734" s="166"/>
      <c r="AJ734" s="134">
        <f t="shared" si="162"/>
        <v>689</v>
      </c>
      <c r="AK734" s="35" t="s">
        <v>153</v>
      </c>
      <c r="AL734" s="134" t="str">
        <f t="shared" si="163"/>
        <v>689.</v>
      </c>
      <c r="AM734" s="140"/>
      <c r="AN734" s="35"/>
      <c r="AO734" s="193"/>
    </row>
    <row r="735" spans="1:41" ht="22.5" hidden="1" customHeight="1" x14ac:dyDescent="0.25">
      <c r="A735" s="68" t="s">
        <v>3873</v>
      </c>
      <c r="B735" s="25">
        <v>1266</v>
      </c>
      <c r="C735" s="36" t="s">
        <v>2893</v>
      </c>
      <c r="D735" s="30">
        <v>1978</v>
      </c>
      <c r="E735" s="108" t="s">
        <v>2932</v>
      </c>
      <c r="F735" s="68" t="s">
        <v>2934</v>
      </c>
      <c r="G735" s="30">
        <v>2</v>
      </c>
      <c r="H735" s="30">
        <v>2</v>
      </c>
      <c r="I735" s="137">
        <v>790.3</v>
      </c>
      <c r="J735" s="137">
        <v>769.7</v>
      </c>
      <c r="K735" s="137">
        <v>769.7</v>
      </c>
      <c r="L735" s="30">
        <v>41</v>
      </c>
      <c r="M735" s="137">
        <f>R735+T735+V735+X735+Z735+AB735+AE735+AF735</f>
        <v>154050</v>
      </c>
      <c r="N735" s="137"/>
      <c r="O735" s="137"/>
      <c r="P735" s="137"/>
      <c r="Q735" s="137">
        <f>M735</f>
        <v>154050</v>
      </c>
      <c r="R735" s="335">
        <v>154050</v>
      </c>
      <c r="S735" s="12"/>
      <c r="T735" s="335"/>
      <c r="U735" s="335"/>
      <c r="V735" s="335"/>
      <c r="W735" s="335"/>
      <c r="X735" s="335"/>
      <c r="Y735" s="335"/>
      <c r="Z735" s="335"/>
      <c r="AA735" s="335"/>
      <c r="AB735" s="335"/>
      <c r="AC735" s="335"/>
      <c r="AD735" s="335"/>
      <c r="AE735" s="335"/>
      <c r="AF735" s="335"/>
      <c r="AG735" s="337">
        <v>2025</v>
      </c>
      <c r="AH735" s="166" t="s">
        <v>3049</v>
      </c>
      <c r="AI735" s="166"/>
      <c r="AJ735" s="134">
        <f t="shared" si="162"/>
        <v>690</v>
      </c>
      <c r="AK735" s="35" t="s">
        <v>153</v>
      </c>
      <c r="AL735" s="134" t="str">
        <f t="shared" si="163"/>
        <v>690.</v>
      </c>
      <c r="AM735" s="140"/>
      <c r="AN735" s="296"/>
      <c r="AO735" s="193"/>
    </row>
    <row r="736" spans="1:41" ht="22.5" hidden="1" customHeight="1" x14ac:dyDescent="0.25">
      <c r="A736" s="68" t="s">
        <v>3874</v>
      </c>
      <c r="B736" s="25">
        <v>1299</v>
      </c>
      <c r="C736" s="37" t="s">
        <v>2894</v>
      </c>
      <c r="D736" s="30">
        <v>1963</v>
      </c>
      <c r="E736" s="108" t="s">
        <v>2932</v>
      </c>
      <c r="F736" s="68" t="s">
        <v>2934</v>
      </c>
      <c r="G736" s="30">
        <v>2</v>
      </c>
      <c r="H736" s="30">
        <v>1</v>
      </c>
      <c r="I736" s="137">
        <v>335.2</v>
      </c>
      <c r="J736" s="137">
        <v>311.3</v>
      </c>
      <c r="K736" s="137">
        <v>311.3</v>
      </c>
      <c r="L736" s="30">
        <v>10</v>
      </c>
      <c r="M736" s="137">
        <f t="shared" ref="M736:M745" si="164">R736+T736+V736+X736+Z736+AB736+AE736+AF736</f>
        <v>64305</v>
      </c>
      <c r="N736" s="137"/>
      <c r="O736" s="137"/>
      <c r="P736" s="137"/>
      <c r="Q736" s="137">
        <f t="shared" ref="Q736:Q745" si="165">M736</f>
        <v>64305</v>
      </c>
      <c r="R736" s="137">
        <v>64305</v>
      </c>
      <c r="S736" s="30"/>
      <c r="T736" s="137"/>
      <c r="U736" s="137"/>
      <c r="V736" s="137"/>
      <c r="W736" s="137"/>
      <c r="X736" s="137"/>
      <c r="Y736" s="137"/>
      <c r="Z736" s="137"/>
      <c r="AA736" s="137"/>
      <c r="AB736" s="137"/>
      <c r="AC736" s="137"/>
      <c r="AD736" s="137"/>
      <c r="AE736" s="137"/>
      <c r="AF736" s="137"/>
      <c r="AG736" s="337">
        <v>2025</v>
      </c>
      <c r="AH736" s="166" t="s">
        <v>3048</v>
      </c>
      <c r="AI736" s="166"/>
      <c r="AJ736" s="134">
        <f t="shared" si="162"/>
        <v>691</v>
      </c>
      <c r="AK736" s="35" t="s">
        <v>153</v>
      </c>
      <c r="AL736" s="134" t="str">
        <f t="shared" si="163"/>
        <v>691.</v>
      </c>
      <c r="AM736" s="140"/>
      <c r="AN736" s="35"/>
      <c r="AO736" s="193"/>
    </row>
    <row r="737" spans="1:41" ht="22.5" hidden="1" customHeight="1" x14ac:dyDescent="0.25">
      <c r="A737" s="68" t="s">
        <v>3875</v>
      </c>
      <c r="B737" s="25">
        <v>1313</v>
      </c>
      <c r="C737" s="37" t="s">
        <v>2895</v>
      </c>
      <c r="D737" s="30">
        <v>1970</v>
      </c>
      <c r="E737" s="108" t="s">
        <v>2932</v>
      </c>
      <c r="F737" s="68" t="s">
        <v>2934</v>
      </c>
      <c r="G737" s="30">
        <v>2</v>
      </c>
      <c r="H737" s="30">
        <v>2</v>
      </c>
      <c r="I737" s="137">
        <v>511</v>
      </c>
      <c r="J737" s="137">
        <v>496</v>
      </c>
      <c r="K737" s="137">
        <v>496</v>
      </c>
      <c r="L737" s="30">
        <v>38</v>
      </c>
      <c r="M737" s="137">
        <f t="shared" si="164"/>
        <v>85740</v>
      </c>
      <c r="N737" s="137"/>
      <c r="O737" s="137"/>
      <c r="P737" s="137"/>
      <c r="Q737" s="137">
        <f t="shared" si="165"/>
        <v>85740</v>
      </c>
      <c r="R737" s="137">
        <v>85740</v>
      </c>
      <c r="S737" s="30"/>
      <c r="T737" s="137"/>
      <c r="U737" s="137"/>
      <c r="V737" s="137"/>
      <c r="W737" s="137"/>
      <c r="X737" s="137"/>
      <c r="Y737" s="137"/>
      <c r="Z737" s="137"/>
      <c r="AA737" s="137"/>
      <c r="AB737" s="137"/>
      <c r="AC737" s="137"/>
      <c r="AD737" s="137"/>
      <c r="AE737" s="137"/>
      <c r="AF737" s="137"/>
      <c r="AG737" s="337">
        <v>2025</v>
      </c>
      <c r="AH737" s="166" t="s">
        <v>3048</v>
      </c>
      <c r="AI737" s="166"/>
      <c r="AJ737" s="134">
        <f t="shared" si="162"/>
        <v>692</v>
      </c>
      <c r="AK737" s="35" t="s">
        <v>153</v>
      </c>
      <c r="AL737" s="134" t="str">
        <f t="shared" si="163"/>
        <v>692.</v>
      </c>
      <c r="AM737" s="140"/>
      <c r="AN737" s="35"/>
      <c r="AO737" s="193"/>
    </row>
    <row r="738" spans="1:41" ht="22.5" hidden="1" customHeight="1" x14ac:dyDescent="0.25">
      <c r="A738" s="68" t="s">
        <v>3876</v>
      </c>
      <c r="B738" s="25">
        <v>1358</v>
      </c>
      <c r="C738" s="168" t="s">
        <v>2896</v>
      </c>
      <c r="D738" s="30">
        <v>1970</v>
      </c>
      <c r="E738" s="108" t="s">
        <v>2932</v>
      </c>
      <c r="F738" s="108" t="s">
        <v>2935</v>
      </c>
      <c r="G738" s="30">
        <v>2</v>
      </c>
      <c r="H738" s="30">
        <v>1</v>
      </c>
      <c r="I738" s="137">
        <v>258.7</v>
      </c>
      <c r="J738" s="137">
        <v>249.3</v>
      </c>
      <c r="K738" s="137">
        <v>249.3</v>
      </c>
      <c r="L738" s="30">
        <v>8</v>
      </c>
      <c r="M738" s="137">
        <f t="shared" si="164"/>
        <v>57160</v>
      </c>
      <c r="N738" s="137"/>
      <c r="O738" s="137"/>
      <c r="P738" s="137"/>
      <c r="Q738" s="137">
        <f t="shared" si="165"/>
        <v>57160</v>
      </c>
      <c r="R738" s="137">
        <v>57160</v>
      </c>
      <c r="S738" s="30"/>
      <c r="T738" s="137"/>
      <c r="U738" s="137"/>
      <c r="V738" s="137"/>
      <c r="W738" s="137"/>
      <c r="X738" s="137"/>
      <c r="Y738" s="137"/>
      <c r="Z738" s="137"/>
      <c r="AA738" s="137"/>
      <c r="AB738" s="137"/>
      <c r="AC738" s="137"/>
      <c r="AD738" s="137"/>
      <c r="AE738" s="137"/>
      <c r="AF738" s="137"/>
      <c r="AG738" s="337">
        <v>2025</v>
      </c>
      <c r="AH738" s="166" t="s">
        <v>3048</v>
      </c>
      <c r="AI738" s="166"/>
      <c r="AJ738" s="134">
        <f t="shared" si="162"/>
        <v>693</v>
      </c>
      <c r="AK738" s="35" t="s">
        <v>153</v>
      </c>
      <c r="AL738" s="134" t="str">
        <f t="shared" si="163"/>
        <v>693.</v>
      </c>
      <c r="AM738" s="140"/>
      <c r="AN738" s="35"/>
      <c r="AO738" s="193"/>
    </row>
    <row r="739" spans="1:41" ht="22.5" hidden="1" customHeight="1" x14ac:dyDescent="0.25">
      <c r="A739" s="68" t="s">
        <v>3877</v>
      </c>
      <c r="B739" s="25">
        <v>1312</v>
      </c>
      <c r="C739" s="168" t="s">
        <v>2897</v>
      </c>
      <c r="D739" s="30">
        <v>1973</v>
      </c>
      <c r="E739" s="108" t="s">
        <v>2932</v>
      </c>
      <c r="F739" s="108" t="s">
        <v>2935</v>
      </c>
      <c r="G739" s="30">
        <v>1</v>
      </c>
      <c r="H739" s="30">
        <v>2</v>
      </c>
      <c r="I739" s="137">
        <v>267.39999999999998</v>
      </c>
      <c r="J739" s="137">
        <v>226.1</v>
      </c>
      <c r="K739" s="137">
        <v>226.1</v>
      </c>
      <c r="L739" s="30">
        <v>12</v>
      </c>
      <c r="M739" s="137">
        <f t="shared" si="164"/>
        <v>157131</v>
      </c>
      <c r="N739" s="137"/>
      <c r="O739" s="137"/>
      <c r="P739" s="137"/>
      <c r="Q739" s="137">
        <f t="shared" si="165"/>
        <v>157131</v>
      </c>
      <c r="R739" s="137">
        <v>157131</v>
      </c>
      <c r="S739" s="30"/>
      <c r="T739" s="137"/>
      <c r="U739" s="137"/>
      <c r="V739" s="137"/>
      <c r="W739" s="137"/>
      <c r="X739" s="137"/>
      <c r="Y739" s="137"/>
      <c r="Z739" s="137"/>
      <c r="AA739" s="137"/>
      <c r="AB739" s="137"/>
      <c r="AC739" s="137"/>
      <c r="AD739" s="137"/>
      <c r="AE739" s="137"/>
      <c r="AF739" s="137"/>
      <c r="AG739" s="337">
        <v>2025</v>
      </c>
      <c r="AH739" s="166" t="s">
        <v>3049</v>
      </c>
      <c r="AI739" s="166"/>
      <c r="AJ739" s="134">
        <f t="shared" si="162"/>
        <v>694</v>
      </c>
      <c r="AK739" s="35" t="s">
        <v>153</v>
      </c>
      <c r="AL739" s="134" t="str">
        <f t="shared" si="163"/>
        <v>694.</v>
      </c>
      <c r="AM739" s="140"/>
      <c r="AO739" s="193"/>
    </row>
    <row r="740" spans="1:41" ht="22.5" hidden="1" customHeight="1" x14ac:dyDescent="0.25">
      <c r="A740" s="68" t="s">
        <v>3878</v>
      </c>
      <c r="B740" s="25">
        <v>1338</v>
      </c>
      <c r="C740" s="333" t="s">
        <v>2898</v>
      </c>
      <c r="D740" s="30">
        <v>1968</v>
      </c>
      <c r="E740" s="108" t="s">
        <v>2932</v>
      </c>
      <c r="F740" s="68" t="s">
        <v>2934</v>
      </c>
      <c r="G740" s="30">
        <v>2</v>
      </c>
      <c r="H740" s="30">
        <v>2</v>
      </c>
      <c r="I740" s="137">
        <v>538.4</v>
      </c>
      <c r="J740" s="137">
        <v>524.1</v>
      </c>
      <c r="K740" s="137">
        <v>524.1</v>
      </c>
      <c r="L740" s="30">
        <v>23</v>
      </c>
      <c r="M740" s="137">
        <f t="shared" si="164"/>
        <v>128610</v>
      </c>
      <c r="N740" s="137"/>
      <c r="O740" s="137"/>
      <c r="P740" s="137"/>
      <c r="Q740" s="137">
        <f t="shared" si="165"/>
        <v>128610</v>
      </c>
      <c r="R740" s="137">
        <v>128610</v>
      </c>
      <c r="S740" s="30"/>
      <c r="T740" s="137"/>
      <c r="U740" s="137"/>
      <c r="V740" s="137"/>
      <c r="W740" s="137"/>
      <c r="X740" s="137"/>
      <c r="Y740" s="137"/>
      <c r="Z740" s="137"/>
      <c r="AA740" s="137"/>
      <c r="AB740" s="137"/>
      <c r="AC740" s="137"/>
      <c r="AD740" s="137"/>
      <c r="AE740" s="137"/>
      <c r="AF740" s="137"/>
      <c r="AG740" s="337">
        <v>2025</v>
      </c>
      <c r="AH740" s="166" t="s">
        <v>3048</v>
      </c>
      <c r="AI740" s="166"/>
      <c r="AJ740" s="134">
        <f t="shared" si="162"/>
        <v>695</v>
      </c>
      <c r="AK740" s="35" t="s">
        <v>153</v>
      </c>
      <c r="AL740" s="134" t="str">
        <f t="shared" si="163"/>
        <v>695.</v>
      </c>
      <c r="AM740" s="140"/>
      <c r="AN740" s="35"/>
      <c r="AO740" s="193"/>
    </row>
    <row r="741" spans="1:41" ht="22.5" hidden="1" customHeight="1" x14ac:dyDescent="0.25">
      <c r="A741" s="68" t="s">
        <v>3879</v>
      </c>
      <c r="B741" s="25">
        <v>1284</v>
      </c>
      <c r="C741" s="37" t="s">
        <v>3119</v>
      </c>
      <c r="D741" s="30">
        <v>1952</v>
      </c>
      <c r="E741" s="108" t="s">
        <v>2932</v>
      </c>
      <c r="F741" s="108" t="s">
        <v>2933</v>
      </c>
      <c r="G741" s="30">
        <v>5</v>
      </c>
      <c r="H741" s="30">
        <v>3</v>
      </c>
      <c r="I741" s="137">
        <v>2100.8000000000002</v>
      </c>
      <c r="J741" s="137">
        <v>2085.3000000000002</v>
      </c>
      <c r="K741" s="137">
        <v>2085.3000000000002</v>
      </c>
      <c r="L741" s="30">
        <v>69</v>
      </c>
      <c r="M741" s="137">
        <f t="shared" si="164"/>
        <v>2152330</v>
      </c>
      <c r="N741" s="137"/>
      <c r="O741" s="137"/>
      <c r="P741" s="137"/>
      <c r="Q741" s="137">
        <f t="shared" si="165"/>
        <v>2152330</v>
      </c>
      <c r="R741" s="137">
        <v>2152330</v>
      </c>
      <c r="S741" s="30"/>
      <c r="T741" s="137"/>
      <c r="U741" s="137"/>
      <c r="V741" s="137"/>
      <c r="W741" s="137"/>
      <c r="X741" s="137"/>
      <c r="Y741" s="137"/>
      <c r="Z741" s="137"/>
      <c r="AA741" s="137"/>
      <c r="AB741" s="137"/>
      <c r="AC741" s="137"/>
      <c r="AD741" s="137"/>
      <c r="AE741" s="137"/>
      <c r="AF741" s="137"/>
      <c r="AG741" s="337">
        <v>2025</v>
      </c>
      <c r="AH741" s="166" t="s">
        <v>3050</v>
      </c>
      <c r="AI741" s="166"/>
      <c r="AJ741" s="134">
        <f t="shared" si="162"/>
        <v>696</v>
      </c>
      <c r="AK741" s="35" t="s">
        <v>153</v>
      </c>
      <c r="AL741" s="134" t="str">
        <f t="shared" si="163"/>
        <v>696.</v>
      </c>
      <c r="AM741" s="140"/>
      <c r="AN741" s="296"/>
      <c r="AO741" s="193"/>
    </row>
    <row r="742" spans="1:41" ht="22.5" hidden="1" customHeight="1" x14ac:dyDescent="0.25">
      <c r="A742" s="68" t="s">
        <v>3880</v>
      </c>
      <c r="B742" s="25">
        <v>1301</v>
      </c>
      <c r="C742" s="205" t="s">
        <v>2899</v>
      </c>
      <c r="D742" s="30">
        <v>1969</v>
      </c>
      <c r="E742" s="108" t="s">
        <v>2932</v>
      </c>
      <c r="F742" s="68" t="s">
        <v>2934</v>
      </c>
      <c r="G742" s="30">
        <v>4</v>
      </c>
      <c r="H742" s="30">
        <v>4</v>
      </c>
      <c r="I742" s="137">
        <v>1993.5</v>
      </c>
      <c r="J742" s="137">
        <v>1961.8</v>
      </c>
      <c r="K742" s="137">
        <v>1961.8</v>
      </c>
      <c r="L742" s="30">
        <v>78</v>
      </c>
      <c r="M742" s="137">
        <f t="shared" si="164"/>
        <v>462150</v>
      </c>
      <c r="N742" s="137"/>
      <c r="O742" s="137"/>
      <c r="P742" s="137"/>
      <c r="Q742" s="137">
        <f t="shared" si="165"/>
        <v>462150</v>
      </c>
      <c r="R742" s="335">
        <v>462150</v>
      </c>
      <c r="S742" s="12"/>
      <c r="T742" s="335"/>
      <c r="U742" s="335"/>
      <c r="V742" s="335"/>
      <c r="W742" s="335"/>
      <c r="X742" s="335"/>
      <c r="Y742" s="335"/>
      <c r="Z742" s="335"/>
      <c r="AA742" s="335"/>
      <c r="AB742" s="335"/>
      <c r="AC742" s="335"/>
      <c r="AD742" s="335"/>
      <c r="AE742" s="335"/>
      <c r="AF742" s="335"/>
      <c r="AG742" s="337">
        <v>2025</v>
      </c>
      <c r="AH742" s="166" t="s">
        <v>3049</v>
      </c>
      <c r="AI742" s="166"/>
      <c r="AJ742" s="134">
        <f t="shared" si="162"/>
        <v>697</v>
      </c>
      <c r="AK742" s="35" t="s">
        <v>153</v>
      </c>
      <c r="AL742" s="134" t="str">
        <f t="shared" si="163"/>
        <v>697.</v>
      </c>
      <c r="AM742" s="140"/>
      <c r="AN742" s="296"/>
      <c r="AO742" s="193"/>
    </row>
    <row r="743" spans="1:41" ht="22.5" hidden="1" customHeight="1" x14ac:dyDescent="0.25">
      <c r="A743" s="68" t="s">
        <v>3881</v>
      </c>
      <c r="B743" s="25">
        <v>1308</v>
      </c>
      <c r="C743" s="205" t="s">
        <v>2900</v>
      </c>
      <c r="D743" s="30">
        <v>1961</v>
      </c>
      <c r="E743" s="108" t="s">
        <v>2932</v>
      </c>
      <c r="F743" s="68" t="s">
        <v>2934</v>
      </c>
      <c r="G743" s="30">
        <v>2</v>
      </c>
      <c r="H743" s="30">
        <v>2</v>
      </c>
      <c r="I743" s="137">
        <v>660.1</v>
      </c>
      <c r="J743" s="137">
        <v>637.9</v>
      </c>
      <c r="K743" s="137">
        <v>637.9</v>
      </c>
      <c r="L743" s="30">
        <v>32</v>
      </c>
      <c r="M743" s="137">
        <f t="shared" si="164"/>
        <v>1177690</v>
      </c>
      <c r="N743" s="137"/>
      <c r="O743" s="137"/>
      <c r="P743" s="137"/>
      <c r="Q743" s="137">
        <f t="shared" si="165"/>
        <v>1177690</v>
      </c>
      <c r="R743" s="335">
        <v>1177690</v>
      </c>
      <c r="S743" s="12"/>
      <c r="T743" s="335"/>
      <c r="U743" s="335"/>
      <c r="V743" s="335"/>
      <c r="W743" s="335"/>
      <c r="X743" s="335"/>
      <c r="Y743" s="335"/>
      <c r="Z743" s="335"/>
      <c r="AA743" s="335"/>
      <c r="AB743" s="335"/>
      <c r="AC743" s="335"/>
      <c r="AD743" s="335"/>
      <c r="AE743" s="335"/>
      <c r="AF743" s="335"/>
      <c r="AG743" s="337">
        <v>2025</v>
      </c>
      <c r="AH743" s="166" t="s">
        <v>3050</v>
      </c>
      <c r="AI743" s="166"/>
      <c r="AJ743" s="134">
        <f t="shared" si="162"/>
        <v>698</v>
      </c>
      <c r="AK743" s="35" t="s">
        <v>153</v>
      </c>
      <c r="AL743" s="134" t="str">
        <f t="shared" si="163"/>
        <v>698.</v>
      </c>
      <c r="AM743" s="140"/>
      <c r="AN743" s="296"/>
      <c r="AO743" s="193"/>
    </row>
    <row r="744" spans="1:41" ht="22.5" hidden="1" customHeight="1" x14ac:dyDescent="0.25">
      <c r="A744" s="68" t="s">
        <v>3882</v>
      </c>
      <c r="B744" s="25">
        <v>1326</v>
      </c>
      <c r="C744" s="36" t="s">
        <v>2901</v>
      </c>
      <c r="D744" s="30">
        <v>1961</v>
      </c>
      <c r="E744" s="108" t="s">
        <v>2932</v>
      </c>
      <c r="F744" s="68" t="s">
        <v>2934</v>
      </c>
      <c r="G744" s="30">
        <v>2</v>
      </c>
      <c r="H744" s="30">
        <v>2</v>
      </c>
      <c r="I744" s="137">
        <v>678.3</v>
      </c>
      <c r="J744" s="137">
        <v>630.1</v>
      </c>
      <c r="K744" s="137">
        <v>630.1</v>
      </c>
      <c r="L744" s="30">
        <v>18</v>
      </c>
      <c r="M744" s="137">
        <f t="shared" si="164"/>
        <v>1177690</v>
      </c>
      <c r="N744" s="137"/>
      <c r="O744" s="137"/>
      <c r="P744" s="137"/>
      <c r="Q744" s="137">
        <f t="shared" si="165"/>
        <v>1177690</v>
      </c>
      <c r="R744" s="137">
        <v>1177690</v>
      </c>
      <c r="S744" s="30"/>
      <c r="T744" s="137"/>
      <c r="U744" s="137"/>
      <c r="V744" s="335"/>
      <c r="W744" s="137"/>
      <c r="X744" s="137"/>
      <c r="Y744" s="137"/>
      <c r="Z744" s="137"/>
      <c r="AA744" s="137"/>
      <c r="AB744" s="137"/>
      <c r="AC744" s="137"/>
      <c r="AD744" s="137"/>
      <c r="AE744" s="137"/>
      <c r="AF744" s="137"/>
      <c r="AG744" s="337">
        <v>2025</v>
      </c>
      <c r="AH744" s="166" t="s">
        <v>3050</v>
      </c>
      <c r="AI744" s="166"/>
      <c r="AJ744" s="134">
        <f t="shared" si="162"/>
        <v>699</v>
      </c>
      <c r="AK744" s="35" t="s">
        <v>153</v>
      </c>
      <c r="AL744" s="134" t="str">
        <f t="shared" si="163"/>
        <v>699.</v>
      </c>
      <c r="AM744" s="140"/>
      <c r="AN744" s="35"/>
      <c r="AO744" s="193"/>
    </row>
    <row r="745" spans="1:41" ht="22.5" hidden="1" customHeight="1" x14ac:dyDescent="0.25">
      <c r="A745" s="68" t="s">
        <v>3883</v>
      </c>
      <c r="B745" s="25">
        <v>5769</v>
      </c>
      <c r="C745" s="36" t="s">
        <v>2902</v>
      </c>
      <c r="D745" s="30">
        <v>1990</v>
      </c>
      <c r="E745" s="108" t="s">
        <v>2932</v>
      </c>
      <c r="F745" s="68" t="s">
        <v>2934</v>
      </c>
      <c r="G745" s="30">
        <v>2</v>
      </c>
      <c r="H745" s="30">
        <v>1</v>
      </c>
      <c r="I745" s="137">
        <v>369.04</v>
      </c>
      <c r="J745" s="137">
        <v>333.3</v>
      </c>
      <c r="K745" s="137">
        <v>333.3</v>
      </c>
      <c r="L745" s="30">
        <v>12</v>
      </c>
      <c r="M745" s="137">
        <f t="shared" si="164"/>
        <v>2512682</v>
      </c>
      <c r="N745" s="137"/>
      <c r="O745" s="137"/>
      <c r="P745" s="137"/>
      <c r="Q745" s="137">
        <f t="shared" si="165"/>
        <v>2512682</v>
      </c>
      <c r="R745" s="137"/>
      <c r="S745" s="30"/>
      <c r="T745" s="137"/>
      <c r="U745" s="137">
        <v>334</v>
      </c>
      <c r="V745" s="335">
        <f>U745*7523</f>
        <v>2512682</v>
      </c>
      <c r="W745" s="137"/>
      <c r="X745" s="137"/>
      <c r="Y745" s="137"/>
      <c r="Z745" s="137"/>
      <c r="AA745" s="137"/>
      <c r="AB745" s="137"/>
      <c r="AC745" s="137"/>
      <c r="AD745" s="137"/>
      <c r="AE745" s="137"/>
      <c r="AF745" s="137"/>
      <c r="AG745" s="337">
        <v>2025</v>
      </c>
      <c r="AH745" s="166"/>
      <c r="AI745" s="166"/>
      <c r="AJ745" s="134">
        <f t="shared" si="162"/>
        <v>700</v>
      </c>
      <c r="AK745" s="35" t="s">
        <v>153</v>
      </c>
      <c r="AL745" s="134" t="str">
        <f t="shared" si="163"/>
        <v>700.</v>
      </c>
      <c r="AM745" s="140"/>
      <c r="AN745" s="35"/>
      <c r="AO745" s="193"/>
    </row>
    <row r="746" spans="1:41" ht="22.5" hidden="1" customHeight="1" x14ac:dyDescent="0.25">
      <c r="A746" s="68" t="s">
        <v>3884</v>
      </c>
      <c r="B746" s="25">
        <v>1324</v>
      </c>
      <c r="C746" s="36" t="s">
        <v>1341</v>
      </c>
      <c r="D746" s="30">
        <v>1974</v>
      </c>
      <c r="E746" s="108" t="s">
        <v>2932</v>
      </c>
      <c r="F746" s="68" t="s">
        <v>2934</v>
      </c>
      <c r="G746" s="30">
        <v>4</v>
      </c>
      <c r="H746" s="30">
        <v>3</v>
      </c>
      <c r="I746" s="137">
        <v>2500.1999999999998</v>
      </c>
      <c r="J746" s="137">
        <v>2468.1799999999998</v>
      </c>
      <c r="K746" s="137">
        <v>2468.1799999999998</v>
      </c>
      <c r="L746" s="30">
        <v>104</v>
      </c>
      <c r="M746" s="137">
        <f>R746+T746+V746+X746+Z746+AB746+AE746+AF746</f>
        <v>5642250</v>
      </c>
      <c r="N746" s="137"/>
      <c r="O746" s="137"/>
      <c r="P746" s="137"/>
      <c r="Q746" s="137">
        <f>M746</f>
        <v>5642250</v>
      </c>
      <c r="R746" s="335"/>
      <c r="S746" s="12"/>
      <c r="T746" s="335"/>
      <c r="U746" s="335">
        <v>750</v>
      </c>
      <c r="V746" s="335">
        <f t="shared" ref="V746:V751" si="166">U746*7523</f>
        <v>5642250</v>
      </c>
      <c r="W746" s="335"/>
      <c r="X746" s="335"/>
      <c r="Y746" s="335"/>
      <c r="Z746" s="335"/>
      <c r="AA746" s="335"/>
      <c r="AB746" s="335"/>
      <c r="AC746" s="335"/>
      <c r="AD746" s="335"/>
      <c r="AE746" s="335"/>
      <c r="AF746" s="335"/>
      <c r="AG746" s="337">
        <v>2025</v>
      </c>
      <c r="AH746" s="166"/>
      <c r="AI746" s="166"/>
      <c r="AJ746" s="134">
        <f t="shared" si="162"/>
        <v>701</v>
      </c>
      <c r="AK746" s="35" t="s">
        <v>153</v>
      </c>
      <c r="AL746" s="134" t="str">
        <f t="shared" si="163"/>
        <v>701.</v>
      </c>
      <c r="AM746" s="140"/>
      <c r="AN746" s="296"/>
      <c r="AO746" s="193"/>
    </row>
    <row r="747" spans="1:41" ht="22.5" hidden="1" customHeight="1" x14ac:dyDescent="0.25">
      <c r="A747" s="68" t="s">
        <v>3885</v>
      </c>
      <c r="B747" s="25">
        <v>1335</v>
      </c>
      <c r="C747" s="36" t="s">
        <v>1343</v>
      </c>
      <c r="D747" s="30">
        <v>1966</v>
      </c>
      <c r="E747" s="108" t="s">
        <v>2932</v>
      </c>
      <c r="F747" s="68" t="s">
        <v>2934</v>
      </c>
      <c r="G747" s="30">
        <v>2</v>
      </c>
      <c r="H747" s="30">
        <v>1</v>
      </c>
      <c r="I747" s="137">
        <v>350.9</v>
      </c>
      <c r="J747" s="137">
        <v>337.8</v>
      </c>
      <c r="K747" s="137">
        <v>337.8</v>
      </c>
      <c r="L747" s="30">
        <v>17</v>
      </c>
      <c r="M747" s="137">
        <f t="shared" ref="M747:M767" si="167">R747+T747+V747+X747+Z747+AB747+AE747+AF747</f>
        <v>3009200</v>
      </c>
      <c r="N747" s="137"/>
      <c r="O747" s="137"/>
      <c r="P747" s="137"/>
      <c r="Q747" s="137">
        <f t="shared" ref="Q747:Q768" si="168">M747</f>
        <v>3009200</v>
      </c>
      <c r="R747" s="137"/>
      <c r="S747" s="30"/>
      <c r="T747" s="137"/>
      <c r="U747" s="137">
        <v>400</v>
      </c>
      <c r="V747" s="137">
        <f t="shared" si="166"/>
        <v>3009200</v>
      </c>
      <c r="W747" s="137"/>
      <c r="X747" s="137"/>
      <c r="Y747" s="137"/>
      <c r="Z747" s="137"/>
      <c r="AA747" s="137"/>
      <c r="AB747" s="137"/>
      <c r="AC747" s="137"/>
      <c r="AD747" s="137"/>
      <c r="AE747" s="137"/>
      <c r="AF747" s="137"/>
      <c r="AG747" s="337">
        <v>2025</v>
      </c>
      <c r="AH747" s="166"/>
      <c r="AI747" s="166"/>
      <c r="AJ747" s="134">
        <f t="shared" si="162"/>
        <v>702</v>
      </c>
      <c r="AK747" s="35" t="s">
        <v>153</v>
      </c>
      <c r="AL747" s="134" t="str">
        <f t="shared" si="163"/>
        <v>702.</v>
      </c>
      <c r="AM747" s="140"/>
      <c r="AN747" s="35"/>
      <c r="AO747" s="193"/>
    </row>
    <row r="748" spans="1:41" ht="22.5" hidden="1" customHeight="1" x14ac:dyDescent="0.25">
      <c r="A748" s="68" t="s">
        <v>3886</v>
      </c>
      <c r="B748" s="25">
        <v>1336</v>
      </c>
      <c r="C748" s="36" t="s">
        <v>1344</v>
      </c>
      <c r="D748" s="30">
        <v>1977</v>
      </c>
      <c r="E748" s="108" t="s">
        <v>2932</v>
      </c>
      <c r="F748" s="68" t="s">
        <v>2934</v>
      </c>
      <c r="G748" s="30">
        <v>2</v>
      </c>
      <c r="H748" s="30">
        <v>2</v>
      </c>
      <c r="I748" s="137">
        <v>781.5</v>
      </c>
      <c r="J748" s="137">
        <v>765.4</v>
      </c>
      <c r="K748" s="137">
        <v>765.4</v>
      </c>
      <c r="L748" s="30">
        <v>39</v>
      </c>
      <c r="M748" s="137">
        <f t="shared" si="167"/>
        <v>6484826</v>
      </c>
      <c r="N748" s="137"/>
      <c r="O748" s="137"/>
      <c r="P748" s="137"/>
      <c r="Q748" s="137">
        <f t="shared" si="168"/>
        <v>6484826</v>
      </c>
      <c r="R748" s="137"/>
      <c r="S748" s="30"/>
      <c r="T748" s="137"/>
      <c r="U748" s="137">
        <v>862</v>
      </c>
      <c r="V748" s="335">
        <f t="shared" si="166"/>
        <v>6484826</v>
      </c>
      <c r="W748" s="137"/>
      <c r="X748" s="137"/>
      <c r="Y748" s="137"/>
      <c r="Z748" s="137"/>
      <c r="AA748" s="137"/>
      <c r="AB748" s="137"/>
      <c r="AC748" s="137"/>
      <c r="AD748" s="137"/>
      <c r="AE748" s="137"/>
      <c r="AF748" s="137"/>
      <c r="AG748" s="337">
        <v>2025</v>
      </c>
      <c r="AH748" s="166"/>
      <c r="AI748" s="166"/>
      <c r="AJ748" s="134">
        <f t="shared" si="162"/>
        <v>703</v>
      </c>
      <c r="AK748" s="35" t="s">
        <v>153</v>
      </c>
      <c r="AL748" s="134" t="str">
        <f t="shared" si="163"/>
        <v>703.</v>
      </c>
      <c r="AM748" s="140"/>
      <c r="AN748" s="35"/>
      <c r="AO748" s="193"/>
    </row>
    <row r="749" spans="1:41" ht="22.5" hidden="1" customHeight="1" x14ac:dyDescent="0.25">
      <c r="A749" s="68" t="s">
        <v>3887</v>
      </c>
      <c r="B749" s="25">
        <v>1343</v>
      </c>
      <c r="C749" s="36" t="s">
        <v>1345</v>
      </c>
      <c r="D749" s="30">
        <v>1977</v>
      </c>
      <c r="E749" s="108" t="s">
        <v>2932</v>
      </c>
      <c r="F749" s="68" t="s">
        <v>2934</v>
      </c>
      <c r="G749" s="30">
        <v>2</v>
      </c>
      <c r="H749" s="30">
        <v>2</v>
      </c>
      <c r="I749" s="137">
        <v>817.7</v>
      </c>
      <c r="J749" s="137">
        <v>752.5</v>
      </c>
      <c r="K749" s="137">
        <v>752.5</v>
      </c>
      <c r="L749" s="30">
        <v>35</v>
      </c>
      <c r="M749" s="137">
        <f t="shared" si="167"/>
        <v>4634168</v>
      </c>
      <c r="N749" s="137"/>
      <c r="O749" s="137"/>
      <c r="P749" s="137"/>
      <c r="Q749" s="137">
        <f t="shared" si="168"/>
        <v>4634168</v>
      </c>
      <c r="R749" s="137"/>
      <c r="S749" s="30"/>
      <c r="T749" s="137"/>
      <c r="U749" s="137">
        <v>616</v>
      </c>
      <c r="V749" s="137">
        <f t="shared" si="166"/>
        <v>4634168</v>
      </c>
      <c r="W749" s="137"/>
      <c r="X749" s="137"/>
      <c r="Y749" s="137"/>
      <c r="Z749" s="137"/>
      <c r="AA749" s="137"/>
      <c r="AB749" s="137"/>
      <c r="AC749" s="137"/>
      <c r="AD749" s="137"/>
      <c r="AE749" s="137"/>
      <c r="AF749" s="137"/>
      <c r="AG749" s="337">
        <v>2025</v>
      </c>
      <c r="AH749" s="166"/>
      <c r="AI749" s="166"/>
      <c r="AJ749" s="134">
        <f t="shared" si="162"/>
        <v>704</v>
      </c>
      <c r="AK749" s="35" t="s">
        <v>153</v>
      </c>
      <c r="AL749" s="134" t="str">
        <f t="shared" si="163"/>
        <v>704.</v>
      </c>
      <c r="AM749" s="140"/>
      <c r="AN749" s="35"/>
      <c r="AO749" s="193"/>
    </row>
    <row r="750" spans="1:41" ht="22.5" hidden="1" customHeight="1" x14ac:dyDescent="0.25">
      <c r="A750" s="68" t="s">
        <v>3888</v>
      </c>
      <c r="B750" s="25">
        <v>1349</v>
      </c>
      <c r="C750" s="36" t="s">
        <v>1346</v>
      </c>
      <c r="D750" s="30">
        <v>1973</v>
      </c>
      <c r="E750" s="108" t="s">
        <v>2932</v>
      </c>
      <c r="F750" s="68" t="s">
        <v>2934</v>
      </c>
      <c r="G750" s="30">
        <v>4</v>
      </c>
      <c r="H750" s="30">
        <v>4</v>
      </c>
      <c r="I750" s="137">
        <v>2466.5</v>
      </c>
      <c r="J750" s="137">
        <v>2444.4</v>
      </c>
      <c r="K750" s="137">
        <v>2444.4</v>
      </c>
      <c r="L750" s="30">
        <v>96</v>
      </c>
      <c r="M750" s="137">
        <f t="shared" si="167"/>
        <v>9275859</v>
      </c>
      <c r="N750" s="137"/>
      <c r="O750" s="137"/>
      <c r="P750" s="137"/>
      <c r="Q750" s="137">
        <f t="shared" si="168"/>
        <v>9275859</v>
      </c>
      <c r="R750" s="335"/>
      <c r="S750" s="12"/>
      <c r="T750" s="335"/>
      <c r="U750" s="335">
        <v>1233</v>
      </c>
      <c r="V750" s="335">
        <f t="shared" si="166"/>
        <v>9275859</v>
      </c>
      <c r="W750" s="335"/>
      <c r="X750" s="335"/>
      <c r="Y750" s="335"/>
      <c r="Z750" s="335"/>
      <c r="AA750" s="335"/>
      <c r="AB750" s="335"/>
      <c r="AC750" s="335"/>
      <c r="AD750" s="335"/>
      <c r="AE750" s="137"/>
      <c r="AF750" s="335"/>
      <c r="AG750" s="337">
        <v>2025</v>
      </c>
      <c r="AH750" s="166"/>
      <c r="AI750" s="166"/>
      <c r="AJ750" s="134">
        <f t="shared" si="162"/>
        <v>705</v>
      </c>
      <c r="AK750" s="35" t="s">
        <v>153</v>
      </c>
      <c r="AL750" s="134" t="str">
        <f t="shared" si="163"/>
        <v>705.</v>
      </c>
      <c r="AM750" s="140"/>
      <c r="AN750" s="296"/>
      <c r="AO750" s="193"/>
    </row>
    <row r="751" spans="1:41" ht="22.5" hidden="1" customHeight="1" x14ac:dyDescent="0.25">
      <c r="A751" s="68" t="s">
        <v>3889</v>
      </c>
      <c r="B751" s="25">
        <v>1353</v>
      </c>
      <c r="C751" s="36" t="s">
        <v>1347</v>
      </c>
      <c r="D751" s="30">
        <v>1977</v>
      </c>
      <c r="E751" s="108" t="s">
        <v>2932</v>
      </c>
      <c r="F751" s="68" t="s">
        <v>2934</v>
      </c>
      <c r="G751" s="30">
        <v>4</v>
      </c>
      <c r="H751" s="30">
        <v>4</v>
      </c>
      <c r="I751" s="137">
        <v>2590.5</v>
      </c>
      <c r="J751" s="137">
        <v>2533.1</v>
      </c>
      <c r="K751" s="137">
        <v>2533.1</v>
      </c>
      <c r="L751" s="30">
        <v>74</v>
      </c>
      <c r="M751" s="137">
        <f t="shared" si="167"/>
        <v>9275859</v>
      </c>
      <c r="N751" s="137"/>
      <c r="O751" s="137"/>
      <c r="P751" s="137"/>
      <c r="Q751" s="137">
        <f t="shared" si="168"/>
        <v>9275859</v>
      </c>
      <c r="R751" s="137"/>
      <c r="S751" s="30"/>
      <c r="T751" s="137"/>
      <c r="U751" s="137">
        <v>1233</v>
      </c>
      <c r="V751" s="335">
        <f t="shared" si="166"/>
        <v>9275859</v>
      </c>
      <c r="W751" s="137"/>
      <c r="X751" s="137"/>
      <c r="Y751" s="137"/>
      <c r="Z751" s="137"/>
      <c r="AA751" s="137"/>
      <c r="AB751" s="137"/>
      <c r="AC751" s="137"/>
      <c r="AD751" s="137"/>
      <c r="AE751" s="137"/>
      <c r="AF751" s="137"/>
      <c r="AG751" s="337">
        <v>2025</v>
      </c>
      <c r="AH751" s="166"/>
      <c r="AI751" s="166"/>
      <c r="AJ751" s="134">
        <f t="shared" si="162"/>
        <v>706</v>
      </c>
      <c r="AK751" s="35" t="s">
        <v>153</v>
      </c>
      <c r="AL751" s="134" t="str">
        <f t="shared" si="163"/>
        <v>706.</v>
      </c>
      <c r="AM751" s="140"/>
      <c r="AN751" s="35"/>
      <c r="AO751" s="193"/>
    </row>
    <row r="752" spans="1:41" ht="22.5" hidden="1" customHeight="1" x14ac:dyDescent="0.25">
      <c r="A752" s="68" t="s">
        <v>3890</v>
      </c>
      <c r="B752" s="25">
        <v>5576</v>
      </c>
      <c r="C752" s="36" t="s">
        <v>2903</v>
      </c>
      <c r="D752" s="30">
        <v>2014</v>
      </c>
      <c r="E752" s="108" t="s">
        <v>2932</v>
      </c>
      <c r="F752" s="108" t="s">
        <v>2936</v>
      </c>
      <c r="G752" s="30">
        <v>3</v>
      </c>
      <c r="H752" s="30">
        <v>2</v>
      </c>
      <c r="I752" s="137">
        <v>1505.7</v>
      </c>
      <c r="J752" s="137">
        <v>1299.9000000000001</v>
      </c>
      <c r="K752" s="137">
        <v>1219.3</v>
      </c>
      <c r="L752" s="30">
        <v>83</v>
      </c>
      <c r="M752" s="137">
        <f t="shared" si="167"/>
        <v>2342112</v>
      </c>
      <c r="N752" s="137"/>
      <c r="O752" s="137"/>
      <c r="P752" s="137"/>
      <c r="Q752" s="137">
        <f t="shared" si="168"/>
        <v>2342112</v>
      </c>
      <c r="R752" s="335"/>
      <c r="S752" s="12"/>
      <c r="T752" s="335"/>
      <c r="U752" s="335"/>
      <c r="V752" s="335"/>
      <c r="W752" s="335"/>
      <c r="X752" s="335"/>
      <c r="Y752" s="335">
        <v>744</v>
      </c>
      <c r="Z752" s="335">
        <f>Y752*3148</f>
        <v>2342112</v>
      </c>
      <c r="AA752" s="335"/>
      <c r="AB752" s="335"/>
      <c r="AC752" s="335"/>
      <c r="AD752" s="335"/>
      <c r="AE752" s="335"/>
      <c r="AF752" s="335"/>
      <c r="AG752" s="337">
        <v>2025</v>
      </c>
      <c r="AH752" s="166"/>
      <c r="AI752" s="166"/>
      <c r="AJ752" s="134">
        <f t="shared" si="162"/>
        <v>707</v>
      </c>
      <c r="AK752" s="35" t="s">
        <v>153</v>
      </c>
      <c r="AL752" s="134" t="str">
        <f t="shared" si="163"/>
        <v>707.</v>
      </c>
      <c r="AM752" s="140"/>
      <c r="AN752" s="296"/>
      <c r="AO752" s="193"/>
    </row>
    <row r="753" spans="1:47" ht="22.5" hidden="1" customHeight="1" x14ac:dyDescent="0.25">
      <c r="A753" s="68" t="s">
        <v>3891</v>
      </c>
      <c r="B753" s="25">
        <v>1351</v>
      </c>
      <c r="C753" s="205" t="s">
        <v>2904</v>
      </c>
      <c r="D753" s="30">
        <v>1969</v>
      </c>
      <c r="E753" s="108" t="s">
        <v>2932</v>
      </c>
      <c r="F753" s="68" t="s">
        <v>2934</v>
      </c>
      <c r="G753" s="30">
        <v>3</v>
      </c>
      <c r="H753" s="30">
        <v>3</v>
      </c>
      <c r="I753" s="137">
        <v>990</v>
      </c>
      <c r="J753" s="137">
        <v>966.04</v>
      </c>
      <c r="K753" s="137">
        <v>966.04</v>
      </c>
      <c r="L753" s="30">
        <v>40</v>
      </c>
      <c r="M753" s="137">
        <f t="shared" si="167"/>
        <v>480636</v>
      </c>
      <c r="N753" s="137"/>
      <c r="O753" s="137"/>
      <c r="P753" s="137"/>
      <c r="Q753" s="137">
        <f t="shared" si="168"/>
        <v>480636</v>
      </c>
      <c r="R753" s="335">
        <v>480636</v>
      </c>
      <c r="S753" s="12"/>
      <c r="T753" s="335"/>
      <c r="U753" s="335"/>
      <c r="V753" s="335"/>
      <c r="W753" s="335"/>
      <c r="X753" s="335"/>
      <c r="Y753" s="335"/>
      <c r="Z753" s="335"/>
      <c r="AA753" s="335"/>
      <c r="AB753" s="335"/>
      <c r="AC753" s="335"/>
      <c r="AD753" s="335"/>
      <c r="AE753" s="335"/>
      <c r="AF753" s="335"/>
      <c r="AG753" s="337">
        <v>2025</v>
      </c>
      <c r="AH753" s="166" t="s">
        <v>3049</v>
      </c>
      <c r="AI753" s="166"/>
      <c r="AJ753" s="134">
        <f t="shared" si="162"/>
        <v>708</v>
      </c>
      <c r="AK753" s="35" t="s">
        <v>153</v>
      </c>
      <c r="AL753" s="134" t="str">
        <f t="shared" si="163"/>
        <v>708.</v>
      </c>
      <c r="AM753" s="140"/>
      <c r="AN753" s="296"/>
      <c r="AO753" s="193"/>
    </row>
    <row r="754" spans="1:47" ht="22.5" hidden="1" customHeight="1" x14ac:dyDescent="0.25">
      <c r="A754" s="68" t="s">
        <v>3892</v>
      </c>
      <c r="B754" s="25">
        <v>1323</v>
      </c>
      <c r="C754" s="168" t="s">
        <v>2905</v>
      </c>
      <c r="D754" s="30">
        <v>1988</v>
      </c>
      <c r="E754" s="108" t="s">
        <v>2932</v>
      </c>
      <c r="F754" s="108" t="s">
        <v>2935</v>
      </c>
      <c r="G754" s="30">
        <v>1</v>
      </c>
      <c r="H754" s="30">
        <v>2</v>
      </c>
      <c r="I754" s="137">
        <v>141.30000000000001</v>
      </c>
      <c r="J754" s="137">
        <v>89.5</v>
      </c>
      <c r="K754" s="137">
        <v>89.5</v>
      </c>
      <c r="L754" s="30">
        <v>8</v>
      </c>
      <c r="M754" s="137">
        <f t="shared" si="167"/>
        <v>462150</v>
      </c>
      <c r="N754" s="137"/>
      <c r="O754" s="137"/>
      <c r="P754" s="137"/>
      <c r="Q754" s="137">
        <f t="shared" si="168"/>
        <v>462150</v>
      </c>
      <c r="R754" s="137">
        <v>462150</v>
      </c>
      <c r="S754" s="30"/>
      <c r="T754" s="137"/>
      <c r="U754" s="137"/>
      <c r="V754" s="137"/>
      <c r="W754" s="137"/>
      <c r="X754" s="137"/>
      <c r="Y754" s="137"/>
      <c r="Z754" s="137"/>
      <c r="AA754" s="137"/>
      <c r="AB754" s="137"/>
      <c r="AC754" s="137"/>
      <c r="AD754" s="137"/>
      <c r="AE754" s="137"/>
      <c r="AF754" s="137"/>
      <c r="AG754" s="337">
        <v>2025</v>
      </c>
      <c r="AH754" s="166" t="s">
        <v>3049</v>
      </c>
      <c r="AI754" s="166"/>
      <c r="AJ754" s="134">
        <f t="shared" si="162"/>
        <v>709</v>
      </c>
      <c r="AK754" s="35" t="s">
        <v>153</v>
      </c>
      <c r="AL754" s="134" t="str">
        <f t="shared" si="163"/>
        <v>709.</v>
      </c>
      <c r="AM754" s="140"/>
      <c r="AN754" s="35"/>
      <c r="AO754" s="193"/>
    </row>
    <row r="755" spans="1:47" ht="22.5" hidden="1" customHeight="1" x14ac:dyDescent="0.25">
      <c r="A755" s="68" t="s">
        <v>3893</v>
      </c>
      <c r="B755" s="25">
        <v>1355</v>
      </c>
      <c r="C755" s="36" t="s">
        <v>2906</v>
      </c>
      <c r="D755" s="30">
        <v>1954</v>
      </c>
      <c r="E755" s="108" t="s">
        <v>2932</v>
      </c>
      <c r="F755" s="68" t="s">
        <v>2934</v>
      </c>
      <c r="G755" s="30">
        <v>2</v>
      </c>
      <c r="H755" s="30">
        <v>1</v>
      </c>
      <c r="I755" s="137">
        <v>480.4</v>
      </c>
      <c r="J755" s="137">
        <v>463</v>
      </c>
      <c r="K755" s="137">
        <v>463</v>
      </c>
      <c r="L755" s="30">
        <v>21</v>
      </c>
      <c r="M755" s="137">
        <f t="shared" si="167"/>
        <v>1416600</v>
      </c>
      <c r="N755" s="137"/>
      <c r="O755" s="137"/>
      <c r="P755" s="137"/>
      <c r="Q755" s="137">
        <f t="shared" si="168"/>
        <v>1416600</v>
      </c>
      <c r="R755" s="137"/>
      <c r="S755" s="30"/>
      <c r="T755" s="137"/>
      <c r="U755" s="137"/>
      <c r="V755" s="137"/>
      <c r="W755" s="137"/>
      <c r="X755" s="137"/>
      <c r="Y755" s="137">
        <v>450</v>
      </c>
      <c r="Z755" s="137">
        <f>Y755*3148</f>
        <v>1416600</v>
      </c>
      <c r="AA755" s="137"/>
      <c r="AB755" s="137"/>
      <c r="AC755" s="137"/>
      <c r="AD755" s="137"/>
      <c r="AE755" s="137"/>
      <c r="AF755" s="137"/>
      <c r="AG755" s="337">
        <v>2025</v>
      </c>
      <c r="AH755" s="166"/>
      <c r="AI755" s="166"/>
      <c r="AJ755" s="134">
        <f t="shared" si="162"/>
        <v>710</v>
      </c>
      <c r="AK755" s="35" t="s">
        <v>153</v>
      </c>
      <c r="AL755" s="134" t="str">
        <f t="shared" si="163"/>
        <v>710.</v>
      </c>
      <c r="AM755" s="140"/>
      <c r="AN755" s="35"/>
      <c r="AO755" s="193"/>
    </row>
    <row r="756" spans="1:47" ht="22.5" hidden="1" customHeight="1" x14ac:dyDescent="0.25">
      <c r="A756" s="68" t="s">
        <v>3894</v>
      </c>
      <c r="B756" s="25">
        <v>5500</v>
      </c>
      <c r="C756" s="36" t="s">
        <v>2907</v>
      </c>
      <c r="D756" s="30">
        <v>1968</v>
      </c>
      <c r="E756" s="108" t="s">
        <v>2932</v>
      </c>
      <c r="F756" s="108" t="s">
        <v>2935</v>
      </c>
      <c r="G756" s="30">
        <v>2</v>
      </c>
      <c r="H756" s="30">
        <v>1</v>
      </c>
      <c r="I756" s="137">
        <v>348</v>
      </c>
      <c r="J756" s="137">
        <v>326.7</v>
      </c>
      <c r="K756" s="137">
        <v>326.7</v>
      </c>
      <c r="L756" s="30">
        <v>8</v>
      </c>
      <c r="M756" s="137">
        <f t="shared" si="167"/>
        <v>2060400</v>
      </c>
      <c r="N756" s="137"/>
      <c r="O756" s="137"/>
      <c r="P756" s="137"/>
      <c r="Q756" s="137">
        <f t="shared" si="168"/>
        <v>2060400</v>
      </c>
      <c r="R756" s="137"/>
      <c r="S756" s="30"/>
      <c r="T756" s="137"/>
      <c r="U756" s="137"/>
      <c r="V756" s="137"/>
      <c r="W756" s="137"/>
      <c r="X756" s="137"/>
      <c r="Y756" s="137">
        <v>600</v>
      </c>
      <c r="Z756" s="137">
        <f>Y756*3434</f>
        <v>2060400</v>
      </c>
      <c r="AA756" s="137"/>
      <c r="AB756" s="137"/>
      <c r="AC756" s="137"/>
      <c r="AD756" s="137"/>
      <c r="AE756" s="137"/>
      <c r="AF756" s="137"/>
      <c r="AG756" s="337">
        <v>2025</v>
      </c>
      <c r="AH756" s="166"/>
      <c r="AI756" s="166"/>
      <c r="AJ756" s="134">
        <f t="shared" si="162"/>
        <v>711</v>
      </c>
      <c r="AK756" s="35" t="s">
        <v>153</v>
      </c>
      <c r="AL756" s="134" t="str">
        <f t="shared" si="163"/>
        <v>711.</v>
      </c>
      <c r="AM756" s="140"/>
      <c r="AO756" s="193"/>
    </row>
    <row r="757" spans="1:47" ht="22.5" hidden="1" customHeight="1" x14ac:dyDescent="0.25">
      <c r="A757" s="68" t="s">
        <v>3895</v>
      </c>
      <c r="B757" s="25">
        <v>1257</v>
      </c>
      <c r="C757" s="205" t="s">
        <v>2908</v>
      </c>
      <c r="D757" s="30">
        <v>1970</v>
      </c>
      <c r="E757" s="108" t="s">
        <v>2932</v>
      </c>
      <c r="F757" s="108" t="s">
        <v>2935</v>
      </c>
      <c r="G757" s="30">
        <v>2</v>
      </c>
      <c r="H757" s="30">
        <v>1</v>
      </c>
      <c r="I757" s="137">
        <v>349.2</v>
      </c>
      <c r="J757" s="137">
        <v>238.18</v>
      </c>
      <c r="K757" s="137">
        <v>238.18</v>
      </c>
      <c r="L757" s="30">
        <v>8</v>
      </c>
      <c r="M757" s="137">
        <f t="shared" si="167"/>
        <v>21435</v>
      </c>
      <c r="N757" s="135"/>
      <c r="O757" s="135"/>
      <c r="P757" s="135"/>
      <c r="Q757" s="137">
        <f t="shared" si="168"/>
        <v>21435</v>
      </c>
      <c r="R757" s="335">
        <v>21435</v>
      </c>
      <c r="S757" s="252"/>
      <c r="T757" s="251"/>
      <c r="U757" s="335"/>
      <c r="V757" s="335"/>
      <c r="W757" s="251"/>
      <c r="X757" s="335"/>
      <c r="Y757" s="251"/>
      <c r="Z757" s="251"/>
      <c r="AA757" s="251"/>
      <c r="AB757" s="251"/>
      <c r="AC757" s="251"/>
      <c r="AD757" s="251"/>
      <c r="AE757" s="335"/>
      <c r="AF757" s="251"/>
      <c r="AG757" s="337">
        <v>2025</v>
      </c>
      <c r="AH757" s="166" t="s">
        <v>3048</v>
      </c>
      <c r="AI757" s="166"/>
      <c r="AJ757" s="134">
        <f t="shared" si="162"/>
        <v>712</v>
      </c>
      <c r="AK757" s="35" t="s">
        <v>153</v>
      </c>
      <c r="AL757" s="134" t="str">
        <f t="shared" si="163"/>
        <v>712.</v>
      </c>
      <c r="AM757" s="140"/>
      <c r="AN757" s="296"/>
      <c r="AO757" s="193"/>
    </row>
    <row r="758" spans="1:47" ht="22.5" hidden="1" customHeight="1" x14ac:dyDescent="0.25">
      <c r="A758" s="68" t="s">
        <v>3896</v>
      </c>
      <c r="B758" s="25">
        <v>1258</v>
      </c>
      <c r="C758" s="205" t="s">
        <v>2909</v>
      </c>
      <c r="D758" s="30">
        <v>1970</v>
      </c>
      <c r="E758" s="108" t="s">
        <v>2932</v>
      </c>
      <c r="F758" s="108" t="s">
        <v>2937</v>
      </c>
      <c r="G758" s="30">
        <v>2</v>
      </c>
      <c r="H758" s="30">
        <v>1</v>
      </c>
      <c r="I758" s="137">
        <v>357.26</v>
      </c>
      <c r="J758" s="137">
        <v>238.57</v>
      </c>
      <c r="K758" s="137">
        <v>238.57</v>
      </c>
      <c r="L758" s="30">
        <v>9</v>
      </c>
      <c r="M758" s="137">
        <f t="shared" si="167"/>
        <v>21435</v>
      </c>
      <c r="N758" s="135"/>
      <c r="O758" s="135"/>
      <c r="P758" s="135"/>
      <c r="Q758" s="137">
        <f t="shared" si="168"/>
        <v>21435</v>
      </c>
      <c r="R758" s="335">
        <v>21435</v>
      </c>
      <c r="S758" s="252"/>
      <c r="T758" s="251"/>
      <c r="U758" s="335"/>
      <c r="V758" s="335"/>
      <c r="W758" s="251"/>
      <c r="X758" s="335"/>
      <c r="Y758" s="251"/>
      <c r="Z758" s="251"/>
      <c r="AA758" s="251"/>
      <c r="AB758" s="251"/>
      <c r="AC758" s="251"/>
      <c r="AD758" s="251"/>
      <c r="AE758" s="335"/>
      <c r="AF758" s="251"/>
      <c r="AG758" s="337">
        <v>2025</v>
      </c>
      <c r="AH758" s="166" t="s">
        <v>3048</v>
      </c>
      <c r="AI758" s="166"/>
      <c r="AJ758" s="134">
        <f t="shared" si="162"/>
        <v>713</v>
      </c>
      <c r="AK758" s="35" t="s">
        <v>153</v>
      </c>
      <c r="AL758" s="134" t="str">
        <f t="shared" si="163"/>
        <v>713.</v>
      </c>
      <c r="AM758" s="140"/>
      <c r="AN758" s="296"/>
      <c r="AO758" s="193"/>
    </row>
    <row r="759" spans="1:47" ht="22.5" hidden="1" customHeight="1" x14ac:dyDescent="0.25">
      <c r="A759" s="68" t="s">
        <v>3897</v>
      </c>
      <c r="B759" s="25">
        <v>1294</v>
      </c>
      <c r="C759" s="205" t="s">
        <v>2910</v>
      </c>
      <c r="D759" s="30">
        <v>1961</v>
      </c>
      <c r="E759" s="108" t="s">
        <v>2932</v>
      </c>
      <c r="F759" s="68" t="s">
        <v>2934</v>
      </c>
      <c r="G759" s="30">
        <v>2</v>
      </c>
      <c r="H759" s="30">
        <v>2</v>
      </c>
      <c r="I759" s="137">
        <v>531.4</v>
      </c>
      <c r="J759" s="137">
        <v>517.5</v>
      </c>
      <c r="K759" s="137">
        <v>517.5</v>
      </c>
      <c r="L759" s="30">
        <v>30</v>
      </c>
      <c r="M759" s="137">
        <f t="shared" si="167"/>
        <v>1920280</v>
      </c>
      <c r="N759" s="137"/>
      <c r="O759" s="137"/>
      <c r="P759" s="137"/>
      <c r="Q759" s="137">
        <f t="shared" si="168"/>
        <v>1920280</v>
      </c>
      <c r="R759" s="335"/>
      <c r="S759" s="12"/>
      <c r="T759" s="335"/>
      <c r="U759" s="335"/>
      <c r="V759" s="335"/>
      <c r="W759" s="335"/>
      <c r="X759" s="335"/>
      <c r="Y759" s="335">
        <v>610</v>
      </c>
      <c r="Z759" s="335">
        <f>Y759*3148</f>
        <v>1920280</v>
      </c>
      <c r="AA759" s="335"/>
      <c r="AB759" s="335"/>
      <c r="AC759" s="335"/>
      <c r="AD759" s="335"/>
      <c r="AE759" s="137"/>
      <c r="AF759" s="335"/>
      <c r="AG759" s="337">
        <v>2025</v>
      </c>
      <c r="AH759" s="166"/>
      <c r="AI759" s="166"/>
      <c r="AJ759" s="134">
        <f t="shared" si="162"/>
        <v>714</v>
      </c>
      <c r="AK759" s="35" t="s">
        <v>153</v>
      </c>
      <c r="AL759" s="134" t="str">
        <f t="shared" si="163"/>
        <v>714.</v>
      </c>
      <c r="AM759" s="140"/>
      <c r="AN759" s="296"/>
      <c r="AO759" s="193"/>
    </row>
    <row r="760" spans="1:47" ht="22.5" hidden="1" customHeight="1" x14ac:dyDescent="0.25">
      <c r="A760" s="68" t="s">
        <v>3898</v>
      </c>
      <c r="B760" s="25">
        <v>5577</v>
      </c>
      <c r="C760" s="36" t="s">
        <v>3040</v>
      </c>
      <c r="D760" s="30">
        <v>2014</v>
      </c>
      <c r="E760" s="108" t="s">
        <v>2932</v>
      </c>
      <c r="F760" s="68" t="s">
        <v>2934</v>
      </c>
      <c r="G760" s="30">
        <v>3</v>
      </c>
      <c r="H760" s="30">
        <v>3</v>
      </c>
      <c r="I760" s="137">
        <v>1557.9</v>
      </c>
      <c r="J760" s="137">
        <v>1334.5</v>
      </c>
      <c r="K760" s="137">
        <v>1334.5</v>
      </c>
      <c r="L760" s="30">
        <v>48</v>
      </c>
      <c r="M760" s="137">
        <f t="shared" si="167"/>
        <v>2342112</v>
      </c>
      <c r="N760" s="137"/>
      <c r="O760" s="137"/>
      <c r="P760" s="137"/>
      <c r="Q760" s="137">
        <f t="shared" si="168"/>
        <v>2342112</v>
      </c>
      <c r="R760" s="335"/>
      <c r="S760" s="12"/>
      <c r="T760" s="335"/>
      <c r="U760" s="335"/>
      <c r="V760" s="335"/>
      <c r="W760" s="335"/>
      <c r="X760" s="335"/>
      <c r="Y760" s="335">
        <v>744</v>
      </c>
      <c r="Z760" s="335">
        <f>Y760*3148</f>
        <v>2342112</v>
      </c>
      <c r="AA760" s="335"/>
      <c r="AB760" s="335"/>
      <c r="AC760" s="335"/>
      <c r="AD760" s="335"/>
      <c r="AE760" s="137"/>
      <c r="AF760" s="335"/>
      <c r="AG760" s="337">
        <v>2025</v>
      </c>
      <c r="AH760" s="166"/>
      <c r="AI760" s="166"/>
      <c r="AJ760" s="134">
        <f t="shared" si="162"/>
        <v>715</v>
      </c>
      <c r="AK760" s="35" t="s">
        <v>153</v>
      </c>
      <c r="AL760" s="134" t="str">
        <f t="shared" si="163"/>
        <v>715.</v>
      </c>
      <c r="AM760" s="140"/>
      <c r="AN760" s="296"/>
      <c r="AO760" s="193"/>
    </row>
    <row r="761" spans="1:47" ht="22.5" hidden="1" customHeight="1" x14ac:dyDescent="0.25">
      <c r="A761" s="68" t="s">
        <v>3899</v>
      </c>
      <c r="B761" s="25">
        <v>5501</v>
      </c>
      <c r="C761" s="168" t="s">
        <v>2911</v>
      </c>
      <c r="D761" s="30">
        <v>1967</v>
      </c>
      <c r="E761" s="108" t="s">
        <v>2932</v>
      </c>
      <c r="F761" s="68" t="s">
        <v>2934</v>
      </c>
      <c r="G761" s="30">
        <v>2</v>
      </c>
      <c r="H761" s="30">
        <v>1</v>
      </c>
      <c r="I761" s="137">
        <v>363.47</v>
      </c>
      <c r="J761" s="137">
        <v>337.1</v>
      </c>
      <c r="K761" s="137">
        <v>337.1</v>
      </c>
      <c r="L761" s="30">
        <v>15</v>
      </c>
      <c r="M761" s="137">
        <f t="shared" si="167"/>
        <v>50015</v>
      </c>
      <c r="N761" s="137"/>
      <c r="O761" s="137"/>
      <c r="P761" s="137"/>
      <c r="Q761" s="137">
        <f t="shared" si="168"/>
        <v>50015</v>
      </c>
      <c r="R761" s="137">
        <v>50015</v>
      </c>
      <c r="S761" s="30"/>
      <c r="T761" s="137"/>
      <c r="U761" s="137"/>
      <c r="V761" s="335"/>
      <c r="W761" s="137"/>
      <c r="X761" s="137"/>
      <c r="Y761" s="137"/>
      <c r="Z761" s="137"/>
      <c r="AA761" s="137"/>
      <c r="AB761" s="137"/>
      <c r="AC761" s="137"/>
      <c r="AD761" s="137"/>
      <c r="AE761" s="137"/>
      <c r="AF761" s="137"/>
      <c r="AG761" s="337">
        <v>2025</v>
      </c>
      <c r="AH761" s="166" t="s">
        <v>3048</v>
      </c>
      <c r="AI761" s="166"/>
      <c r="AJ761" s="134">
        <f t="shared" si="162"/>
        <v>716</v>
      </c>
      <c r="AK761" s="35" t="s">
        <v>153</v>
      </c>
      <c r="AL761" s="134" t="str">
        <f t="shared" si="163"/>
        <v>716.</v>
      </c>
      <c r="AM761" s="140"/>
      <c r="AN761" s="35"/>
      <c r="AO761" s="193"/>
    </row>
    <row r="762" spans="1:47" ht="22.5" hidden="1" customHeight="1" x14ac:dyDescent="0.25">
      <c r="A762" s="68" t="s">
        <v>3900</v>
      </c>
      <c r="B762" s="25">
        <v>1268</v>
      </c>
      <c r="C762" s="37" t="s">
        <v>2912</v>
      </c>
      <c r="D762" s="30">
        <v>1982</v>
      </c>
      <c r="E762" s="108" t="s">
        <v>2932</v>
      </c>
      <c r="F762" s="68" t="s">
        <v>2934</v>
      </c>
      <c r="G762" s="30">
        <v>2</v>
      </c>
      <c r="H762" s="30">
        <v>2</v>
      </c>
      <c r="I762" s="137">
        <v>588.9</v>
      </c>
      <c r="J762" s="137">
        <v>445.5</v>
      </c>
      <c r="K762" s="137">
        <v>445.9</v>
      </c>
      <c r="L762" s="30">
        <v>22</v>
      </c>
      <c r="M762" s="137">
        <f t="shared" si="167"/>
        <v>885600</v>
      </c>
      <c r="N762" s="137"/>
      <c r="O762" s="137"/>
      <c r="P762" s="137"/>
      <c r="Q762" s="137">
        <f t="shared" si="168"/>
        <v>885600</v>
      </c>
      <c r="R762" s="137"/>
      <c r="S762" s="30"/>
      <c r="T762" s="137"/>
      <c r="U762" s="137"/>
      <c r="V762" s="137"/>
      <c r="W762" s="137">
        <v>400</v>
      </c>
      <c r="X762" s="137">
        <f>W762*2214</f>
        <v>885600</v>
      </c>
      <c r="Y762" s="137"/>
      <c r="Z762" s="137"/>
      <c r="AA762" s="137"/>
      <c r="AB762" s="137"/>
      <c r="AC762" s="137"/>
      <c r="AD762" s="137"/>
      <c r="AE762" s="137"/>
      <c r="AF762" s="137"/>
      <c r="AG762" s="337">
        <v>2025</v>
      </c>
      <c r="AH762" s="166"/>
      <c r="AI762" s="166"/>
      <c r="AJ762" s="134">
        <f t="shared" si="162"/>
        <v>717</v>
      </c>
      <c r="AK762" s="35" t="s">
        <v>153</v>
      </c>
      <c r="AL762" s="134" t="str">
        <f t="shared" si="163"/>
        <v>717.</v>
      </c>
      <c r="AM762" s="140"/>
      <c r="AN762" s="35"/>
      <c r="AO762" s="193"/>
    </row>
    <row r="763" spans="1:47" ht="22.5" hidden="1" customHeight="1" x14ac:dyDescent="0.25">
      <c r="A763" s="68" t="s">
        <v>3901</v>
      </c>
      <c r="B763" s="25">
        <v>1315</v>
      </c>
      <c r="C763" s="36" t="s">
        <v>2913</v>
      </c>
      <c r="D763" s="30">
        <v>1872</v>
      </c>
      <c r="E763" s="108" t="s">
        <v>2932</v>
      </c>
      <c r="F763" s="68" t="s">
        <v>2934</v>
      </c>
      <c r="G763" s="30">
        <v>2</v>
      </c>
      <c r="H763" s="30">
        <v>2</v>
      </c>
      <c r="I763" s="137">
        <v>462.8</v>
      </c>
      <c r="J763" s="137">
        <v>385.2</v>
      </c>
      <c r="K763" s="137">
        <v>295</v>
      </c>
      <c r="L763" s="30">
        <v>24</v>
      </c>
      <c r="M763" s="137">
        <f t="shared" si="167"/>
        <v>123142</v>
      </c>
      <c r="N763" s="137"/>
      <c r="O763" s="137"/>
      <c r="P763" s="137"/>
      <c r="Q763" s="137">
        <f t="shared" si="168"/>
        <v>123142</v>
      </c>
      <c r="R763" s="137"/>
      <c r="S763" s="30"/>
      <c r="T763" s="137"/>
      <c r="U763" s="137"/>
      <c r="V763" s="335"/>
      <c r="W763" s="137"/>
      <c r="X763" s="137"/>
      <c r="Y763" s="137"/>
      <c r="Z763" s="137"/>
      <c r="AA763" s="137">
        <v>46</v>
      </c>
      <c r="AB763" s="137">
        <f>AA763*2677</f>
        <v>123142</v>
      </c>
      <c r="AC763" s="137"/>
      <c r="AD763" s="137"/>
      <c r="AE763" s="137"/>
      <c r="AF763" s="137"/>
      <c r="AG763" s="337">
        <v>2025</v>
      </c>
      <c r="AH763" s="166"/>
      <c r="AI763" s="166"/>
      <c r="AJ763" s="134">
        <f t="shared" si="162"/>
        <v>718</v>
      </c>
      <c r="AK763" s="35" t="s">
        <v>153</v>
      </c>
      <c r="AL763" s="134" t="str">
        <f t="shared" si="163"/>
        <v>718.</v>
      </c>
      <c r="AM763" s="140"/>
      <c r="AN763" s="35"/>
      <c r="AO763" s="193"/>
    </row>
    <row r="764" spans="1:47" ht="22.5" hidden="1" customHeight="1" x14ac:dyDescent="0.25">
      <c r="A764" s="68" t="s">
        <v>3902</v>
      </c>
      <c r="B764" s="25">
        <v>1317</v>
      </c>
      <c r="C764" s="205" t="s">
        <v>2914</v>
      </c>
      <c r="D764" s="30">
        <v>1961</v>
      </c>
      <c r="E764" s="108" t="s">
        <v>2932</v>
      </c>
      <c r="F764" s="68" t="s">
        <v>2934</v>
      </c>
      <c r="G764" s="30">
        <v>2</v>
      </c>
      <c r="H764" s="30">
        <v>1</v>
      </c>
      <c r="I764" s="137">
        <v>290.39999999999998</v>
      </c>
      <c r="J764" s="137">
        <v>277.3</v>
      </c>
      <c r="K764" s="137">
        <v>277.3</v>
      </c>
      <c r="L764" s="30">
        <v>7</v>
      </c>
      <c r="M764" s="137">
        <f t="shared" si="167"/>
        <v>101726</v>
      </c>
      <c r="N764" s="137"/>
      <c r="O764" s="137"/>
      <c r="P764" s="137"/>
      <c r="Q764" s="137">
        <f t="shared" si="168"/>
        <v>101726</v>
      </c>
      <c r="R764" s="137"/>
      <c r="S764" s="30"/>
      <c r="T764" s="137"/>
      <c r="U764" s="137"/>
      <c r="V764" s="335"/>
      <c r="W764" s="137"/>
      <c r="X764" s="137"/>
      <c r="Y764" s="137"/>
      <c r="Z764" s="137"/>
      <c r="AA764" s="137">
        <v>38</v>
      </c>
      <c r="AB764" s="137">
        <f>AA764*2677</f>
        <v>101726</v>
      </c>
      <c r="AC764" s="137"/>
      <c r="AD764" s="137"/>
      <c r="AE764" s="137"/>
      <c r="AF764" s="137"/>
      <c r="AG764" s="337">
        <v>2025</v>
      </c>
      <c r="AH764" s="166"/>
      <c r="AI764" s="166"/>
      <c r="AJ764" s="134">
        <f t="shared" si="162"/>
        <v>719</v>
      </c>
      <c r="AK764" s="35" t="s">
        <v>153</v>
      </c>
      <c r="AL764" s="134" t="str">
        <f t="shared" si="163"/>
        <v>719.</v>
      </c>
      <c r="AM764" s="140"/>
      <c r="AN764" s="35"/>
      <c r="AO764" s="193"/>
    </row>
    <row r="765" spans="1:47" ht="22.5" hidden="1" customHeight="1" x14ac:dyDescent="0.25">
      <c r="A765" s="68" t="s">
        <v>3903</v>
      </c>
      <c r="B765" s="25">
        <v>1318</v>
      </c>
      <c r="C765" s="36" t="s">
        <v>2915</v>
      </c>
      <c r="D765" s="30">
        <v>1895</v>
      </c>
      <c r="E765" s="108" t="s">
        <v>2932</v>
      </c>
      <c r="F765" s="108" t="s">
        <v>2935</v>
      </c>
      <c r="G765" s="30">
        <v>2</v>
      </c>
      <c r="H765" s="30">
        <v>1</v>
      </c>
      <c r="I765" s="137">
        <v>309.10000000000002</v>
      </c>
      <c r="J765" s="137">
        <v>194.6</v>
      </c>
      <c r="K765" s="137">
        <v>194.6</v>
      </c>
      <c r="L765" s="30">
        <v>10</v>
      </c>
      <c r="M765" s="137">
        <f t="shared" si="167"/>
        <v>77633</v>
      </c>
      <c r="N765" s="137"/>
      <c r="O765" s="137"/>
      <c r="P765" s="137"/>
      <c r="Q765" s="137">
        <f t="shared" si="168"/>
        <v>77633</v>
      </c>
      <c r="R765" s="137"/>
      <c r="S765" s="30"/>
      <c r="T765" s="137"/>
      <c r="U765" s="137"/>
      <c r="V765" s="335"/>
      <c r="W765" s="137"/>
      <c r="X765" s="137"/>
      <c r="Y765" s="137"/>
      <c r="Z765" s="137"/>
      <c r="AA765" s="137">
        <v>29</v>
      </c>
      <c r="AB765" s="137">
        <f>AA765*2677</f>
        <v>77633</v>
      </c>
      <c r="AC765" s="137"/>
      <c r="AD765" s="137"/>
      <c r="AE765" s="137"/>
      <c r="AF765" s="137"/>
      <c r="AG765" s="337">
        <v>2025</v>
      </c>
      <c r="AH765" s="166"/>
      <c r="AI765" s="166"/>
      <c r="AJ765" s="134">
        <f t="shared" si="162"/>
        <v>720</v>
      </c>
      <c r="AK765" s="35" t="s">
        <v>153</v>
      </c>
      <c r="AL765" s="134" t="str">
        <f t="shared" si="163"/>
        <v>720.</v>
      </c>
      <c r="AM765" s="140"/>
      <c r="AN765" s="35"/>
      <c r="AO765" s="193"/>
    </row>
    <row r="766" spans="1:47" ht="22.5" hidden="1" customHeight="1" x14ac:dyDescent="0.25">
      <c r="A766" s="68" t="s">
        <v>3904</v>
      </c>
      <c r="B766" s="25">
        <v>1319</v>
      </c>
      <c r="C766" s="205" t="s">
        <v>2916</v>
      </c>
      <c r="D766" s="30">
        <v>1895</v>
      </c>
      <c r="E766" s="108" t="s">
        <v>2932</v>
      </c>
      <c r="F766" s="108" t="s">
        <v>2937</v>
      </c>
      <c r="G766" s="30">
        <v>2</v>
      </c>
      <c r="H766" s="30">
        <v>1</v>
      </c>
      <c r="I766" s="137">
        <v>268.39999999999998</v>
      </c>
      <c r="J766" s="137">
        <v>231.4</v>
      </c>
      <c r="K766" s="137">
        <v>231.4</v>
      </c>
      <c r="L766" s="30">
        <v>15</v>
      </c>
      <c r="M766" s="137">
        <f t="shared" si="167"/>
        <v>88341</v>
      </c>
      <c r="N766" s="137"/>
      <c r="O766" s="137"/>
      <c r="P766" s="137"/>
      <c r="Q766" s="137">
        <f t="shared" si="168"/>
        <v>88341</v>
      </c>
      <c r="R766" s="335"/>
      <c r="S766" s="12"/>
      <c r="T766" s="335"/>
      <c r="U766" s="335"/>
      <c r="V766" s="335"/>
      <c r="W766" s="335"/>
      <c r="X766" s="335"/>
      <c r="Y766" s="335"/>
      <c r="Z766" s="335"/>
      <c r="AA766" s="335">
        <v>33</v>
      </c>
      <c r="AB766" s="335">
        <f>AA766*2677</f>
        <v>88341</v>
      </c>
      <c r="AC766" s="335"/>
      <c r="AD766" s="335"/>
      <c r="AE766" s="137"/>
      <c r="AF766" s="335"/>
      <c r="AG766" s="337">
        <v>2025</v>
      </c>
      <c r="AH766" s="166"/>
      <c r="AI766" s="166"/>
      <c r="AJ766" s="134">
        <f t="shared" si="162"/>
        <v>721</v>
      </c>
      <c r="AK766" s="35" t="s">
        <v>153</v>
      </c>
      <c r="AL766" s="134" t="str">
        <f t="shared" si="163"/>
        <v>721.</v>
      </c>
      <c r="AM766" s="140"/>
      <c r="AN766" s="296"/>
      <c r="AO766" s="193"/>
    </row>
    <row r="767" spans="1:47" s="14" customFormat="1" ht="22.5" hidden="1" customHeight="1" x14ac:dyDescent="0.25">
      <c r="A767" s="68" t="s">
        <v>3905</v>
      </c>
      <c r="B767" s="68">
        <v>1305</v>
      </c>
      <c r="C767" s="168" t="s">
        <v>3182</v>
      </c>
      <c r="D767" s="108">
        <v>1971</v>
      </c>
      <c r="E767" s="108" t="s">
        <v>2932</v>
      </c>
      <c r="F767" s="108" t="s">
        <v>2934</v>
      </c>
      <c r="G767" s="30">
        <v>4</v>
      </c>
      <c r="H767" s="30">
        <v>4</v>
      </c>
      <c r="I767" s="137">
        <v>2535.5</v>
      </c>
      <c r="J767" s="137">
        <v>2517.9</v>
      </c>
      <c r="K767" s="137">
        <v>2517.9</v>
      </c>
      <c r="L767" s="30">
        <v>89</v>
      </c>
      <c r="M767" s="137">
        <f t="shared" si="167"/>
        <v>924000</v>
      </c>
      <c r="N767" s="137"/>
      <c r="O767" s="137"/>
      <c r="P767" s="137"/>
      <c r="Q767" s="137">
        <f t="shared" si="168"/>
        <v>924000</v>
      </c>
      <c r="R767" s="137">
        <f>200*4620</f>
        <v>924000</v>
      </c>
      <c r="S767" s="30"/>
      <c r="T767" s="137"/>
      <c r="U767" s="137"/>
      <c r="V767" s="137"/>
      <c r="W767" s="137"/>
      <c r="X767" s="137"/>
      <c r="Y767" s="137"/>
      <c r="Z767" s="137"/>
      <c r="AA767" s="137"/>
      <c r="AB767" s="137"/>
      <c r="AC767" s="137"/>
      <c r="AD767" s="137"/>
      <c r="AE767" s="137"/>
      <c r="AF767" s="184"/>
      <c r="AG767" s="143" t="s">
        <v>3126</v>
      </c>
      <c r="AH767" s="129" t="s">
        <v>3051</v>
      </c>
      <c r="AI767" s="129"/>
      <c r="AJ767" s="134">
        <f t="shared" si="162"/>
        <v>722</v>
      </c>
      <c r="AK767" s="35" t="s">
        <v>153</v>
      </c>
      <c r="AL767" s="134" t="str">
        <f t="shared" si="163"/>
        <v>722.</v>
      </c>
      <c r="AM767" s="140"/>
      <c r="AN767" s="299"/>
      <c r="AO767" s="193"/>
      <c r="AQ767" s="328"/>
      <c r="AU767" s="21"/>
    </row>
    <row r="768" spans="1:47" ht="22.5" hidden="1" customHeight="1" x14ac:dyDescent="0.25">
      <c r="A768" s="68"/>
      <c r="B768" s="25"/>
      <c r="C768" s="160" t="s">
        <v>48</v>
      </c>
      <c r="D768" s="106"/>
      <c r="E768" s="108"/>
      <c r="F768" s="112"/>
      <c r="G768" s="106"/>
      <c r="H768" s="106"/>
      <c r="I768" s="135">
        <f>I769+I771+I772</f>
        <v>31266.099999999995</v>
      </c>
      <c r="J768" s="135">
        <f t="shared" ref="J768:M768" si="169">J769+J771+J772</f>
        <v>28487.899999999998</v>
      </c>
      <c r="K768" s="135">
        <f t="shared" si="169"/>
        <v>28199.699999999997</v>
      </c>
      <c r="L768" s="103">
        <f t="shared" si="169"/>
        <v>989</v>
      </c>
      <c r="M768" s="135">
        <f t="shared" si="169"/>
        <v>81507488.969999999</v>
      </c>
      <c r="N768" s="135"/>
      <c r="O768" s="135"/>
      <c r="P768" s="135"/>
      <c r="Q768" s="135">
        <f t="shared" si="168"/>
        <v>81507488.969999999</v>
      </c>
      <c r="R768" s="135">
        <v>12455532</v>
      </c>
      <c r="S768" s="103"/>
      <c r="T768" s="135"/>
      <c r="U768" s="135">
        <f t="shared" ref="U768:AF768" si="170">U769+U771+U772</f>
        <v>9163</v>
      </c>
      <c r="V768" s="135">
        <f t="shared" si="170"/>
        <v>68933249</v>
      </c>
      <c r="W768" s="135"/>
      <c r="X768" s="135"/>
      <c r="Y768" s="135"/>
      <c r="Z768" s="135"/>
      <c r="AA768" s="135">
        <f t="shared" si="170"/>
        <v>25</v>
      </c>
      <c r="AB768" s="135">
        <f t="shared" si="170"/>
        <v>66925</v>
      </c>
      <c r="AC768" s="135"/>
      <c r="AD768" s="135"/>
      <c r="AE768" s="135"/>
      <c r="AF768" s="135">
        <f t="shared" si="170"/>
        <v>51782.97</v>
      </c>
      <c r="AG768" s="275"/>
      <c r="AH768" s="166"/>
      <c r="AI768" s="166"/>
      <c r="AM768" s="230"/>
      <c r="AN768" s="35"/>
      <c r="AO768" s="193"/>
    </row>
    <row r="769" spans="1:41" ht="22.5" hidden="1" customHeight="1" x14ac:dyDescent="0.25">
      <c r="A769" s="68"/>
      <c r="B769" s="25"/>
      <c r="C769" s="160" t="s">
        <v>1190</v>
      </c>
      <c r="D769" s="25"/>
      <c r="E769" s="68"/>
      <c r="F769" s="116"/>
      <c r="G769" s="25"/>
      <c r="H769" s="25"/>
      <c r="I769" s="135">
        <f>SUM(I770)</f>
        <v>664.4</v>
      </c>
      <c r="J769" s="135">
        <f t="shared" ref="J769:AF769" si="171">SUM(J770)</f>
        <v>596.1</v>
      </c>
      <c r="K769" s="135">
        <f t="shared" si="171"/>
        <v>596.1</v>
      </c>
      <c r="L769" s="103">
        <f t="shared" si="171"/>
        <v>24</v>
      </c>
      <c r="M769" s="135">
        <f t="shared" si="171"/>
        <v>79502.97</v>
      </c>
      <c r="N769" s="135"/>
      <c r="O769" s="135"/>
      <c r="P769" s="135"/>
      <c r="Q769" s="135">
        <f>M769</f>
        <v>79502.97</v>
      </c>
      <c r="R769" s="135">
        <f t="shared" si="171"/>
        <v>27720</v>
      </c>
      <c r="S769" s="103"/>
      <c r="T769" s="135"/>
      <c r="U769" s="135"/>
      <c r="V769" s="135"/>
      <c r="W769" s="135"/>
      <c r="X769" s="135"/>
      <c r="Y769" s="135"/>
      <c r="Z769" s="135"/>
      <c r="AA769" s="135"/>
      <c r="AB769" s="135"/>
      <c r="AC769" s="135"/>
      <c r="AD769" s="135"/>
      <c r="AE769" s="135"/>
      <c r="AF769" s="135">
        <f t="shared" si="171"/>
        <v>51782.97</v>
      </c>
      <c r="AG769" s="275"/>
      <c r="AH769" s="166"/>
      <c r="AI769" s="166"/>
      <c r="AM769" s="230"/>
      <c r="AN769" s="35"/>
      <c r="AO769" s="193"/>
    </row>
    <row r="770" spans="1:41" ht="22.5" hidden="1" customHeight="1" x14ac:dyDescent="0.25">
      <c r="A770" s="68" t="s">
        <v>3906</v>
      </c>
      <c r="B770" s="25">
        <v>1434</v>
      </c>
      <c r="C770" s="36" t="s">
        <v>1252</v>
      </c>
      <c r="D770" s="25">
        <v>1986</v>
      </c>
      <c r="E770" s="68" t="s">
        <v>2932</v>
      </c>
      <c r="F770" s="68" t="s">
        <v>2936</v>
      </c>
      <c r="G770" s="25">
        <v>2</v>
      </c>
      <c r="H770" s="25">
        <v>2</v>
      </c>
      <c r="I770" s="137">
        <v>664.4</v>
      </c>
      <c r="J770" s="137">
        <v>596.1</v>
      </c>
      <c r="K770" s="137">
        <v>596.1</v>
      </c>
      <c r="L770" s="30">
        <v>24</v>
      </c>
      <c r="M770" s="137">
        <f>R770+T770+V770+X770+Z770+AB770+AE770+AF770</f>
        <v>79502.97</v>
      </c>
      <c r="N770" s="256"/>
      <c r="O770" s="256"/>
      <c r="P770" s="256"/>
      <c r="Q770" s="137">
        <f>M770</f>
        <v>79502.97</v>
      </c>
      <c r="R770" s="137">
        <v>27720</v>
      </c>
      <c r="S770" s="30"/>
      <c r="T770" s="137"/>
      <c r="U770" s="137"/>
      <c r="V770" s="256"/>
      <c r="W770" s="256"/>
      <c r="X770" s="256"/>
      <c r="Y770" s="256"/>
      <c r="Z770" s="256"/>
      <c r="AA770" s="256"/>
      <c r="AB770" s="137"/>
      <c r="AC770" s="137"/>
      <c r="AD770" s="137"/>
      <c r="AE770" s="137"/>
      <c r="AF770" s="256">
        <v>51782.97</v>
      </c>
      <c r="AG770" s="337">
        <v>2025</v>
      </c>
      <c r="AH770" s="166" t="s">
        <v>3051</v>
      </c>
      <c r="AI770" s="171"/>
      <c r="AJ770" s="134">
        <f t="shared" si="162"/>
        <v>723</v>
      </c>
      <c r="AK770" s="35" t="s">
        <v>153</v>
      </c>
      <c r="AL770" s="134" t="str">
        <f t="shared" si="163"/>
        <v>723.</v>
      </c>
      <c r="AM770" s="140"/>
      <c r="AN770" s="35"/>
      <c r="AO770" s="193"/>
    </row>
    <row r="771" spans="1:41" s="33" customFormat="1" ht="22.5" hidden="1" customHeight="1" x14ac:dyDescent="0.25">
      <c r="A771" s="70"/>
      <c r="B771" s="45"/>
      <c r="C771" s="160" t="s">
        <v>1191</v>
      </c>
      <c r="D771" s="106"/>
      <c r="E771" s="108"/>
      <c r="F771" s="112"/>
      <c r="G771" s="106"/>
      <c r="H771" s="106"/>
      <c r="I771" s="135"/>
      <c r="J771" s="135"/>
      <c r="K771" s="135"/>
      <c r="L771" s="103"/>
      <c r="M771" s="135"/>
      <c r="N771" s="135"/>
      <c r="O771" s="135"/>
      <c r="P771" s="135"/>
      <c r="Q771" s="135"/>
      <c r="R771" s="135"/>
      <c r="S771" s="103"/>
      <c r="T771" s="135"/>
      <c r="U771" s="135"/>
      <c r="V771" s="135"/>
      <c r="W771" s="135"/>
      <c r="X771" s="135"/>
      <c r="Y771" s="135"/>
      <c r="Z771" s="135"/>
      <c r="AA771" s="135"/>
      <c r="AB771" s="135"/>
      <c r="AC771" s="135"/>
      <c r="AD771" s="135"/>
      <c r="AE771" s="135"/>
      <c r="AF771" s="135"/>
      <c r="AG771" s="258"/>
      <c r="AH771" s="219"/>
      <c r="AI771" s="219"/>
      <c r="AJ771" s="134"/>
      <c r="AK771" s="35"/>
      <c r="AL771" s="134"/>
      <c r="AM771" s="226"/>
      <c r="AN771" s="297"/>
      <c r="AO771" s="193"/>
    </row>
    <row r="772" spans="1:41" s="33" customFormat="1" ht="22.5" hidden="1" customHeight="1" x14ac:dyDescent="0.25">
      <c r="A772" s="70"/>
      <c r="B772" s="45"/>
      <c r="C772" s="160" t="s">
        <v>1192</v>
      </c>
      <c r="D772" s="106"/>
      <c r="E772" s="108"/>
      <c r="F772" s="112"/>
      <c r="G772" s="106"/>
      <c r="H772" s="106"/>
      <c r="I772" s="135">
        <f>SUM(I773:I817)</f>
        <v>30601.699999999993</v>
      </c>
      <c r="J772" s="135">
        <f t="shared" ref="J772:AB772" si="172">SUM(J773:J817)</f>
        <v>27891.8</v>
      </c>
      <c r="K772" s="135">
        <f t="shared" si="172"/>
        <v>27603.599999999999</v>
      </c>
      <c r="L772" s="103">
        <f t="shared" si="172"/>
        <v>965</v>
      </c>
      <c r="M772" s="135">
        <f t="shared" si="172"/>
        <v>81427986</v>
      </c>
      <c r="N772" s="135"/>
      <c r="O772" s="135"/>
      <c r="P772" s="135"/>
      <c r="Q772" s="135">
        <f>M772</f>
        <v>81427986</v>
      </c>
      <c r="R772" s="135">
        <f t="shared" si="172"/>
        <v>12427812</v>
      </c>
      <c r="S772" s="103"/>
      <c r="T772" s="135"/>
      <c r="U772" s="135">
        <f t="shared" si="172"/>
        <v>9163</v>
      </c>
      <c r="V772" s="135">
        <f t="shared" si="172"/>
        <v>68933249</v>
      </c>
      <c r="W772" s="135"/>
      <c r="X772" s="135"/>
      <c r="Y772" s="135"/>
      <c r="Z772" s="135"/>
      <c r="AA772" s="135">
        <f t="shared" si="172"/>
        <v>25</v>
      </c>
      <c r="AB772" s="135">
        <f t="shared" si="172"/>
        <v>66925</v>
      </c>
      <c r="AC772" s="135"/>
      <c r="AD772" s="135"/>
      <c r="AE772" s="135"/>
      <c r="AF772" s="135"/>
      <c r="AG772" s="258"/>
      <c r="AH772" s="219"/>
      <c r="AI772" s="219"/>
      <c r="AJ772" s="134"/>
      <c r="AK772" s="35"/>
      <c r="AL772" s="134"/>
      <c r="AM772" s="226"/>
      <c r="AN772" s="297"/>
      <c r="AO772" s="193"/>
    </row>
    <row r="773" spans="1:41" ht="22.5" hidden="1" customHeight="1" x14ac:dyDescent="0.25">
      <c r="A773" s="68" t="s">
        <v>3907</v>
      </c>
      <c r="B773" s="25">
        <v>1408</v>
      </c>
      <c r="C773" s="36" t="s">
        <v>1247</v>
      </c>
      <c r="D773" s="105">
        <v>1984</v>
      </c>
      <c r="E773" s="68" t="s">
        <v>2932</v>
      </c>
      <c r="F773" s="68" t="s">
        <v>2934</v>
      </c>
      <c r="G773" s="25">
        <v>2</v>
      </c>
      <c r="H773" s="25">
        <v>2</v>
      </c>
      <c r="I773" s="276">
        <v>774.9</v>
      </c>
      <c r="J773" s="276">
        <v>713.7</v>
      </c>
      <c r="K773" s="276">
        <v>713.7</v>
      </c>
      <c r="L773" s="30">
        <v>23</v>
      </c>
      <c r="M773" s="137">
        <f>R773+T773+V773+X773+Z773+AB773+AE773+AF773</f>
        <v>1210178</v>
      </c>
      <c r="N773" s="137"/>
      <c r="O773" s="137"/>
      <c r="P773" s="137"/>
      <c r="Q773" s="137">
        <f t="shared" ref="Q773:Q818" si="173">M773</f>
        <v>1210178</v>
      </c>
      <c r="R773" s="137">
        <v>1210178</v>
      </c>
      <c r="S773" s="30"/>
      <c r="T773" s="137"/>
      <c r="U773" s="137"/>
      <c r="V773" s="137"/>
      <c r="W773" s="137"/>
      <c r="X773" s="137"/>
      <c r="Y773" s="137"/>
      <c r="Z773" s="137"/>
      <c r="AA773" s="137"/>
      <c r="AB773" s="137"/>
      <c r="AC773" s="137"/>
      <c r="AD773" s="137"/>
      <c r="AE773" s="137"/>
      <c r="AF773" s="137"/>
      <c r="AG773" s="337">
        <v>2025</v>
      </c>
      <c r="AH773" s="166" t="s">
        <v>3050</v>
      </c>
      <c r="AI773" s="166"/>
      <c r="AJ773" s="134">
        <f t="shared" si="162"/>
        <v>724</v>
      </c>
      <c r="AK773" s="35" t="s">
        <v>153</v>
      </c>
      <c r="AL773" s="134" t="str">
        <f t="shared" si="163"/>
        <v>724.</v>
      </c>
      <c r="AM773" s="125"/>
      <c r="AN773" s="35"/>
      <c r="AO773" s="193"/>
    </row>
    <row r="774" spans="1:41" ht="22.5" hidden="1" customHeight="1" x14ac:dyDescent="0.25">
      <c r="A774" s="68" t="s">
        <v>3908</v>
      </c>
      <c r="B774" s="25">
        <v>1478</v>
      </c>
      <c r="C774" s="36" t="s">
        <v>1260</v>
      </c>
      <c r="D774" s="25">
        <v>1983</v>
      </c>
      <c r="E774" s="68" t="s">
        <v>2932</v>
      </c>
      <c r="F774" s="116" t="s">
        <v>2935</v>
      </c>
      <c r="G774" s="25">
        <v>2</v>
      </c>
      <c r="H774" s="25">
        <v>1</v>
      </c>
      <c r="I774" s="137">
        <v>405.7</v>
      </c>
      <c r="J774" s="137">
        <v>380</v>
      </c>
      <c r="K774" s="137">
        <v>380</v>
      </c>
      <c r="L774" s="30">
        <v>14</v>
      </c>
      <c r="M774" s="137">
        <f t="shared" ref="M774:M817" si="174">R774+T774+V774+X774+Z774+AB774+AE774+AF774</f>
        <v>1242666</v>
      </c>
      <c r="N774" s="137"/>
      <c r="O774" s="137"/>
      <c r="P774" s="137"/>
      <c r="Q774" s="137">
        <f t="shared" si="173"/>
        <v>1242666</v>
      </c>
      <c r="R774" s="137">
        <v>1242666</v>
      </c>
      <c r="S774" s="30"/>
      <c r="T774" s="137"/>
      <c r="U774" s="137"/>
      <c r="V774" s="137"/>
      <c r="W774" s="137"/>
      <c r="X774" s="137"/>
      <c r="Y774" s="137"/>
      <c r="Z774" s="137"/>
      <c r="AA774" s="137"/>
      <c r="AB774" s="137"/>
      <c r="AC774" s="137"/>
      <c r="AD774" s="137"/>
      <c r="AE774" s="137"/>
      <c r="AF774" s="137"/>
      <c r="AG774" s="337">
        <v>2025</v>
      </c>
      <c r="AH774" s="166" t="s">
        <v>3050</v>
      </c>
      <c r="AI774" s="166"/>
      <c r="AJ774" s="134">
        <f t="shared" si="162"/>
        <v>725</v>
      </c>
      <c r="AK774" s="35" t="s">
        <v>153</v>
      </c>
      <c r="AL774" s="134" t="str">
        <f t="shared" si="163"/>
        <v>725.</v>
      </c>
      <c r="AM774" s="125"/>
      <c r="AO774" s="193"/>
    </row>
    <row r="775" spans="1:41" ht="22.5" hidden="1" customHeight="1" x14ac:dyDescent="0.25">
      <c r="A775" s="68" t="s">
        <v>3909</v>
      </c>
      <c r="B775" s="25">
        <v>1472</v>
      </c>
      <c r="C775" s="205" t="s">
        <v>1136</v>
      </c>
      <c r="D775" s="106">
        <v>1987</v>
      </c>
      <c r="E775" s="108" t="s">
        <v>2932</v>
      </c>
      <c r="F775" s="68" t="s">
        <v>2934</v>
      </c>
      <c r="G775" s="106">
        <v>3</v>
      </c>
      <c r="H775" s="106">
        <v>3</v>
      </c>
      <c r="I775" s="137">
        <v>1420.2</v>
      </c>
      <c r="J775" s="137">
        <v>1293.2</v>
      </c>
      <c r="K775" s="137">
        <v>1293.2</v>
      </c>
      <c r="L775" s="30">
        <v>41</v>
      </c>
      <c r="M775" s="137">
        <f t="shared" si="174"/>
        <v>5725003</v>
      </c>
      <c r="N775" s="137"/>
      <c r="O775" s="137"/>
      <c r="P775" s="137"/>
      <c r="Q775" s="137">
        <f t="shared" si="173"/>
        <v>5725003</v>
      </c>
      <c r="R775" s="137"/>
      <c r="S775" s="30"/>
      <c r="T775" s="137"/>
      <c r="U775" s="137">
        <v>761</v>
      </c>
      <c r="V775" s="137">
        <f>U775*7523</f>
        <v>5725003</v>
      </c>
      <c r="W775" s="137"/>
      <c r="X775" s="137"/>
      <c r="Y775" s="137"/>
      <c r="Z775" s="137"/>
      <c r="AA775" s="137"/>
      <c r="AB775" s="137"/>
      <c r="AC775" s="137"/>
      <c r="AD775" s="137"/>
      <c r="AE775" s="137"/>
      <c r="AF775" s="137"/>
      <c r="AG775" s="337">
        <v>2025</v>
      </c>
      <c r="AH775" s="166"/>
      <c r="AI775" s="166"/>
      <c r="AJ775" s="134">
        <f t="shared" si="162"/>
        <v>726</v>
      </c>
      <c r="AK775" s="35" t="s">
        <v>153</v>
      </c>
      <c r="AL775" s="134" t="str">
        <f t="shared" si="163"/>
        <v>726.</v>
      </c>
      <c r="AM775" s="125"/>
      <c r="AO775" s="193"/>
    </row>
    <row r="776" spans="1:41" ht="22.5" hidden="1" customHeight="1" x14ac:dyDescent="0.25">
      <c r="A776" s="68" t="s">
        <v>3910</v>
      </c>
      <c r="B776" s="25">
        <v>1479</v>
      </c>
      <c r="C776" s="36" t="s">
        <v>1261</v>
      </c>
      <c r="D776" s="25">
        <v>1990</v>
      </c>
      <c r="E776" s="68" t="s">
        <v>2932</v>
      </c>
      <c r="F776" s="116" t="s">
        <v>2935</v>
      </c>
      <c r="G776" s="25">
        <v>2</v>
      </c>
      <c r="H776" s="25">
        <v>1</v>
      </c>
      <c r="I776" s="137">
        <v>406</v>
      </c>
      <c r="J776" s="137">
        <v>399.8</v>
      </c>
      <c r="K776" s="137">
        <v>399.8</v>
      </c>
      <c r="L776" s="30">
        <v>12</v>
      </c>
      <c r="M776" s="137">
        <f t="shared" si="174"/>
        <v>1340130</v>
      </c>
      <c r="N776" s="137"/>
      <c r="O776" s="137"/>
      <c r="P776" s="137"/>
      <c r="Q776" s="137">
        <f t="shared" si="173"/>
        <v>1340130</v>
      </c>
      <c r="R776" s="137">
        <v>1340130</v>
      </c>
      <c r="S776" s="30"/>
      <c r="T776" s="137"/>
      <c r="U776" s="137"/>
      <c r="V776" s="137"/>
      <c r="W776" s="137"/>
      <c r="X776" s="137"/>
      <c r="Y776" s="137"/>
      <c r="Z776" s="137"/>
      <c r="AA776" s="137"/>
      <c r="AB776" s="137"/>
      <c r="AC776" s="137"/>
      <c r="AD776" s="137"/>
      <c r="AE776" s="137"/>
      <c r="AF776" s="137"/>
      <c r="AG776" s="337">
        <v>2025</v>
      </c>
      <c r="AH776" s="166" t="s">
        <v>3050</v>
      </c>
      <c r="AI776" s="166"/>
      <c r="AJ776" s="134">
        <f t="shared" si="162"/>
        <v>727</v>
      </c>
      <c r="AK776" s="35" t="s">
        <v>153</v>
      </c>
      <c r="AL776" s="134" t="str">
        <f t="shared" si="163"/>
        <v>727.</v>
      </c>
      <c r="AM776" s="125"/>
      <c r="AO776" s="193"/>
    </row>
    <row r="777" spans="1:41" ht="22.5" hidden="1" customHeight="1" x14ac:dyDescent="0.25">
      <c r="A777" s="68" t="s">
        <v>3911</v>
      </c>
      <c r="B777" s="25">
        <v>1407</v>
      </c>
      <c r="C777" s="205" t="s">
        <v>314</v>
      </c>
      <c r="D777" s="106">
        <v>1973</v>
      </c>
      <c r="E777" s="108" t="s">
        <v>2932</v>
      </c>
      <c r="F777" s="68" t="s">
        <v>2934</v>
      </c>
      <c r="G777" s="106">
        <v>2</v>
      </c>
      <c r="H777" s="106">
        <v>2</v>
      </c>
      <c r="I777" s="137">
        <v>774.9</v>
      </c>
      <c r="J777" s="137">
        <v>714</v>
      </c>
      <c r="K777" s="137">
        <v>714</v>
      </c>
      <c r="L777" s="30">
        <v>28</v>
      </c>
      <c r="M777" s="137">
        <f t="shared" si="174"/>
        <v>175617</v>
      </c>
      <c r="N777" s="256"/>
      <c r="O777" s="256"/>
      <c r="P777" s="256"/>
      <c r="Q777" s="137">
        <f t="shared" si="173"/>
        <v>175617</v>
      </c>
      <c r="R777" s="137">
        <v>175617</v>
      </c>
      <c r="S777" s="30"/>
      <c r="T777" s="137"/>
      <c r="U777" s="137"/>
      <c r="V777" s="256"/>
      <c r="W777" s="256"/>
      <c r="X777" s="256"/>
      <c r="Y777" s="256"/>
      <c r="Z777" s="256"/>
      <c r="AA777" s="256"/>
      <c r="AB777" s="137"/>
      <c r="AC777" s="137"/>
      <c r="AD777" s="137"/>
      <c r="AE777" s="137"/>
      <c r="AF777" s="256"/>
      <c r="AG777" s="337">
        <v>2025</v>
      </c>
      <c r="AH777" s="166" t="s">
        <v>3049</v>
      </c>
      <c r="AI777" s="166"/>
      <c r="AJ777" s="134">
        <f t="shared" si="162"/>
        <v>728</v>
      </c>
      <c r="AK777" s="35" t="s">
        <v>153</v>
      </c>
      <c r="AL777" s="134" t="str">
        <f t="shared" si="163"/>
        <v>728.</v>
      </c>
      <c r="AM777" s="125"/>
      <c r="AN777" s="35"/>
      <c r="AO777" s="193"/>
    </row>
    <row r="778" spans="1:41" ht="22.5" hidden="1" customHeight="1" x14ac:dyDescent="0.25">
      <c r="A778" s="68" t="s">
        <v>3912</v>
      </c>
      <c r="B778" s="25">
        <v>1431</v>
      </c>
      <c r="C778" s="205" t="s">
        <v>325</v>
      </c>
      <c r="D778" s="106">
        <v>1989</v>
      </c>
      <c r="E778" s="108" t="s">
        <v>2932</v>
      </c>
      <c r="F778" s="68" t="s">
        <v>2934</v>
      </c>
      <c r="G778" s="106">
        <v>3</v>
      </c>
      <c r="H778" s="106">
        <v>2</v>
      </c>
      <c r="I778" s="137">
        <v>1337</v>
      </c>
      <c r="J778" s="137">
        <v>1262.5999999999999</v>
      </c>
      <c r="K778" s="137">
        <v>1262.5999999999999</v>
      </c>
      <c r="L778" s="30">
        <v>48</v>
      </c>
      <c r="M778" s="137">
        <f t="shared" si="174"/>
        <v>145452</v>
      </c>
      <c r="N778" s="137"/>
      <c r="O778" s="137"/>
      <c r="P778" s="137"/>
      <c r="Q778" s="137">
        <f t="shared" si="173"/>
        <v>145452</v>
      </c>
      <c r="R778" s="137">
        <v>145452</v>
      </c>
      <c r="S778" s="30"/>
      <c r="T778" s="137"/>
      <c r="U778" s="137"/>
      <c r="V778" s="137"/>
      <c r="W778" s="137"/>
      <c r="X778" s="137"/>
      <c r="Y778" s="137"/>
      <c r="Z778" s="137"/>
      <c r="AA778" s="137"/>
      <c r="AB778" s="137"/>
      <c r="AC778" s="137"/>
      <c r="AD778" s="137"/>
      <c r="AE778" s="137"/>
      <c r="AF778" s="137"/>
      <c r="AG778" s="337">
        <v>2025</v>
      </c>
      <c r="AH778" s="166" t="s">
        <v>3052</v>
      </c>
      <c r="AI778" s="166"/>
      <c r="AJ778" s="134">
        <f t="shared" si="162"/>
        <v>729</v>
      </c>
      <c r="AK778" s="35" t="s">
        <v>153</v>
      </c>
      <c r="AL778" s="134" t="str">
        <f t="shared" si="163"/>
        <v>729.</v>
      </c>
      <c r="AM778" s="125"/>
      <c r="AO778" s="193"/>
    </row>
    <row r="779" spans="1:41" ht="22.5" hidden="1" customHeight="1" x14ac:dyDescent="0.25">
      <c r="A779" s="68" t="s">
        <v>3913</v>
      </c>
      <c r="B779" s="25">
        <v>1435</v>
      </c>
      <c r="C779" s="205" t="s">
        <v>49</v>
      </c>
      <c r="D779" s="106">
        <v>1994</v>
      </c>
      <c r="E779" s="108" t="s">
        <v>2932</v>
      </c>
      <c r="F779" s="68" t="s">
        <v>2934</v>
      </c>
      <c r="G779" s="106">
        <v>3</v>
      </c>
      <c r="H779" s="106">
        <v>2</v>
      </c>
      <c r="I779" s="137">
        <v>1387.3</v>
      </c>
      <c r="J779" s="137">
        <v>1289.3</v>
      </c>
      <c r="K779" s="137">
        <v>1289.3</v>
      </c>
      <c r="L779" s="30">
        <v>54</v>
      </c>
      <c r="M779" s="137">
        <f t="shared" si="174"/>
        <v>1665010</v>
      </c>
      <c r="N779" s="137"/>
      <c r="O779" s="137"/>
      <c r="P779" s="137"/>
      <c r="Q779" s="137">
        <f t="shared" si="173"/>
        <v>1665010</v>
      </c>
      <c r="R779" s="137">
        <v>1665010</v>
      </c>
      <c r="S779" s="30"/>
      <c r="T779" s="137"/>
      <c r="U779" s="137"/>
      <c r="V779" s="137"/>
      <c r="W779" s="137"/>
      <c r="X779" s="137"/>
      <c r="Y779" s="137"/>
      <c r="Z779" s="137"/>
      <c r="AA779" s="137"/>
      <c r="AB779" s="137"/>
      <c r="AC779" s="137"/>
      <c r="AD779" s="137"/>
      <c r="AE779" s="137"/>
      <c r="AF779" s="137"/>
      <c r="AG779" s="337">
        <v>2025</v>
      </c>
      <c r="AH779" s="166" t="s">
        <v>3050</v>
      </c>
      <c r="AI779" s="166"/>
      <c r="AJ779" s="134">
        <f t="shared" si="162"/>
        <v>730</v>
      </c>
      <c r="AK779" s="35" t="s">
        <v>153</v>
      </c>
      <c r="AL779" s="134" t="str">
        <f t="shared" si="163"/>
        <v>730.</v>
      </c>
      <c r="AM779" s="125"/>
      <c r="AO779" s="193"/>
    </row>
    <row r="780" spans="1:41" ht="22.5" hidden="1" customHeight="1" x14ac:dyDescent="0.25">
      <c r="A780" s="68" t="s">
        <v>3914</v>
      </c>
      <c r="B780" s="25">
        <v>1410</v>
      </c>
      <c r="C780" s="205" t="s">
        <v>315</v>
      </c>
      <c r="D780" s="106">
        <v>1982</v>
      </c>
      <c r="E780" s="108" t="s">
        <v>2932</v>
      </c>
      <c r="F780" s="68" t="s">
        <v>2934</v>
      </c>
      <c r="G780" s="106">
        <v>2</v>
      </c>
      <c r="H780" s="106">
        <v>2</v>
      </c>
      <c r="I780" s="137">
        <v>782.2</v>
      </c>
      <c r="J780" s="137">
        <v>722.3</v>
      </c>
      <c r="K780" s="137">
        <v>722.3</v>
      </c>
      <c r="L780" s="30">
        <v>23</v>
      </c>
      <c r="M780" s="137">
        <f t="shared" si="174"/>
        <v>1238605</v>
      </c>
      <c r="N780" s="256"/>
      <c r="O780" s="256"/>
      <c r="P780" s="256"/>
      <c r="Q780" s="137">
        <f t="shared" si="173"/>
        <v>1238605</v>
      </c>
      <c r="R780" s="137">
        <v>1238605</v>
      </c>
      <c r="S780" s="30"/>
      <c r="T780" s="137"/>
      <c r="U780" s="137"/>
      <c r="V780" s="256"/>
      <c r="W780" s="256"/>
      <c r="X780" s="256"/>
      <c r="Y780" s="256"/>
      <c r="Z780" s="256"/>
      <c r="AA780" s="256"/>
      <c r="AB780" s="137"/>
      <c r="AC780" s="137"/>
      <c r="AD780" s="137"/>
      <c r="AE780" s="137"/>
      <c r="AF780" s="256"/>
      <c r="AG780" s="337">
        <v>2025</v>
      </c>
      <c r="AH780" s="166" t="s">
        <v>3050</v>
      </c>
      <c r="AI780" s="166"/>
      <c r="AJ780" s="134">
        <f t="shared" si="162"/>
        <v>731</v>
      </c>
      <c r="AK780" s="35" t="s">
        <v>153</v>
      </c>
      <c r="AL780" s="134" t="str">
        <f t="shared" si="163"/>
        <v>731.</v>
      </c>
      <c r="AM780" s="125"/>
      <c r="AN780" s="35"/>
      <c r="AO780" s="193"/>
    </row>
    <row r="781" spans="1:41" ht="22.5" hidden="1" customHeight="1" x14ac:dyDescent="0.25">
      <c r="A781" s="68" t="s">
        <v>3915</v>
      </c>
      <c r="B781" s="25">
        <v>1416</v>
      </c>
      <c r="C781" s="205" t="s">
        <v>316</v>
      </c>
      <c r="D781" s="106">
        <v>1971</v>
      </c>
      <c r="E781" s="108" t="s">
        <v>2932</v>
      </c>
      <c r="F781" s="68" t="s">
        <v>2934</v>
      </c>
      <c r="G781" s="106">
        <v>2</v>
      </c>
      <c r="H781" s="106">
        <v>1</v>
      </c>
      <c r="I781" s="137">
        <v>483.7</v>
      </c>
      <c r="J781" s="137">
        <v>421.2</v>
      </c>
      <c r="K781" s="137">
        <v>421.2</v>
      </c>
      <c r="L781" s="30">
        <v>12</v>
      </c>
      <c r="M781" s="137">
        <f t="shared" si="174"/>
        <v>17148</v>
      </c>
      <c r="N781" s="256"/>
      <c r="O781" s="256"/>
      <c r="P781" s="256"/>
      <c r="Q781" s="137">
        <f t="shared" si="173"/>
        <v>17148</v>
      </c>
      <c r="R781" s="137">
        <v>17148</v>
      </c>
      <c r="S781" s="30"/>
      <c r="T781" s="137"/>
      <c r="U781" s="137"/>
      <c r="V781" s="256"/>
      <c r="W781" s="256"/>
      <c r="X781" s="256"/>
      <c r="Y781" s="256"/>
      <c r="Z781" s="256"/>
      <c r="AA781" s="256"/>
      <c r="AB781" s="137"/>
      <c r="AC781" s="137"/>
      <c r="AD781" s="137"/>
      <c r="AE781" s="137"/>
      <c r="AF781" s="256"/>
      <c r="AG781" s="337">
        <v>2025</v>
      </c>
      <c r="AH781" s="166" t="s">
        <v>3048</v>
      </c>
      <c r="AI781" s="166"/>
      <c r="AJ781" s="134">
        <f t="shared" si="162"/>
        <v>732</v>
      </c>
      <c r="AK781" s="35" t="s">
        <v>153</v>
      </c>
      <c r="AL781" s="134" t="str">
        <f t="shared" si="163"/>
        <v>732.</v>
      </c>
      <c r="AM781" s="125"/>
      <c r="AN781" s="35"/>
      <c r="AO781" s="193"/>
    </row>
    <row r="782" spans="1:41" ht="22.5" hidden="1" customHeight="1" x14ac:dyDescent="0.25">
      <c r="A782" s="68" t="s">
        <v>3916</v>
      </c>
      <c r="B782" s="25">
        <v>1418</v>
      </c>
      <c r="C782" s="36" t="s">
        <v>1250</v>
      </c>
      <c r="D782" s="25">
        <v>1966</v>
      </c>
      <c r="E782" s="68" t="s">
        <v>2932</v>
      </c>
      <c r="F782" s="68" t="s">
        <v>2934</v>
      </c>
      <c r="G782" s="25">
        <v>2</v>
      </c>
      <c r="H782" s="25">
        <v>1</v>
      </c>
      <c r="I782" s="137">
        <v>393.1</v>
      </c>
      <c r="J782" s="137">
        <v>353.8</v>
      </c>
      <c r="K782" s="137">
        <v>268</v>
      </c>
      <c r="L782" s="30">
        <v>13</v>
      </c>
      <c r="M782" s="137">
        <f t="shared" si="174"/>
        <v>3234890</v>
      </c>
      <c r="N782" s="256"/>
      <c r="O782" s="256"/>
      <c r="P782" s="256"/>
      <c r="Q782" s="137">
        <f t="shared" si="173"/>
        <v>3234890</v>
      </c>
      <c r="R782" s="137"/>
      <c r="S782" s="30"/>
      <c r="T782" s="137"/>
      <c r="U782" s="137">
        <v>430</v>
      </c>
      <c r="V782" s="137">
        <v>3234890</v>
      </c>
      <c r="W782" s="137"/>
      <c r="X782" s="137"/>
      <c r="Y782" s="137"/>
      <c r="Z782" s="137"/>
      <c r="AA782" s="137"/>
      <c r="AB782" s="137"/>
      <c r="AC782" s="137"/>
      <c r="AD782" s="137"/>
      <c r="AE782" s="137"/>
      <c r="AF782" s="137"/>
      <c r="AG782" s="337">
        <v>2025</v>
      </c>
      <c r="AH782" s="166"/>
      <c r="AI782" s="166"/>
      <c r="AJ782" s="134">
        <f t="shared" si="162"/>
        <v>733</v>
      </c>
      <c r="AK782" s="35" t="s">
        <v>153</v>
      </c>
      <c r="AL782" s="134" t="str">
        <f t="shared" si="163"/>
        <v>733.</v>
      </c>
      <c r="AM782" s="125"/>
      <c r="AO782" s="193"/>
    </row>
    <row r="783" spans="1:41" ht="22.5" hidden="1" customHeight="1" x14ac:dyDescent="0.25">
      <c r="A783" s="68" t="s">
        <v>3917</v>
      </c>
      <c r="B783" s="25">
        <v>1433</v>
      </c>
      <c r="C783" s="36" t="s">
        <v>317</v>
      </c>
      <c r="D783" s="25">
        <v>1981</v>
      </c>
      <c r="E783" s="68" t="s">
        <v>2932</v>
      </c>
      <c r="F783" s="68" t="s">
        <v>2934</v>
      </c>
      <c r="G783" s="25">
        <v>2</v>
      </c>
      <c r="H783" s="25">
        <v>2</v>
      </c>
      <c r="I783" s="137">
        <v>789.3</v>
      </c>
      <c r="J783" s="137">
        <v>733.7</v>
      </c>
      <c r="K783" s="137">
        <v>733.7</v>
      </c>
      <c r="L783" s="30">
        <v>30</v>
      </c>
      <c r="M783" s="137">
        <f t="shared" si="174"/>
        <v>469200</v>
      </c>
      <c r="N783" s="256"/>
      <c r="O783" s="256"/>
      <c r="P783" s="256"/>
      <c r="Q783" s="137">
        <f t="shared" si="173"/>
        <v>469200</v>
      </c>
      <c r="R783" s="137">
        <v>469200</v>
      </c>
      <c r="S783" s="30"/>
      <c r="T783" s="137"/>
      <c r="U783" s="137"/>
      <c r="V783" s="137"/>
      <c r="W783" s="137"/>
      <c r="X783" s="137"/>
      <c r="Y783" s="137"/>
      <c r="Z783" s="137"/>
      <c r="AA783" s="137"/>
      <c r="AB783" s="137"/>
      <c r="AC783" s="137"/>
      <c r="AD783" s="137"/>
      <c r="AE783" s="137"/>
      <c r="AF783" s="137"/>
      <c r="AG783" s="337">
        <v>2025</v>
      </c>
      <c r="AH783" s="166" t="s">
        <v>3052</v>
      </c>
      <c r="AI783" s="166"/>
      <c r="AJ783" s="134">
        <f t="shared" si="162"/>
        <v>734</v>
      </c>
      <c r="AK783" s="35" t="s">
        <v>153</v>
      </c>
      <c r="AL783" s="134" t="str">
        <f t="shared" si="163"/>
        <v>734.</v>
      </c>
      <c r="AM783" s="125"/>
      <c r="AO783" s="193"/>
    </row>
    <row r="784" spans="1:41" ht="22.5" hidden="1" customHeight="1" x14ac:dyDescent="0.25">
      <c r="A784" s="68" t="s">
        <v>3918</v>
      </c>
      <c r="B784" s="25">
        <v>1488</v>
      </c>
      <c r="C784" s="205" t="s">
        <v>145</v>
      </c>
      <c r="D784" s="25">
        <v>1982</v>
      </c>
      <c r="E784" s="108" t="s">
        <v>2932</v>
      </c>
      <c r="F784" s="68" t="s">
        <v>2934</v>
      </c>
      <c r="G784" s="25">
        <v>2</v>
      </c>
      <c r="H784" s="25">
        <v>3</v>
      </c>
      <c r="I784" s="137">
        <v>1005.7</v>
      </c>
      <c r="J784" s="137">
        <v>947.6</v>
      </c>
      <c r="K784" s="137">
        <v>947.6</v>
      </c>
      <c r="L784" s="30">
        <v>33</v>
      </c>
      <c r="M784" s="137">
        <f t="shared" si="174"/>
        <v>1616278</v>
      </c>
      <c r="N784" s="137"/>
      <c r="O784" s="137"/>
      <c r="P784" s="137"/>
      <c r="Q784" s="137">
        <f t="shared" si="173"/>
        <v>1616278</v>
      </c>
      <c r="R784" s="137">
        <v>1616278</v>
      </c>
      <c r="S784" s="30"/>
      <c r="T784" s="137"/>
      <c r="U784" s="137"/>
      <c r="V784" s="137"/>
      <c r="W784" s="137"/>
      <c r="X784" s="137"/>
      <c r="Y784" s="137"/>
      <c r="Z784" s="137"/>
      <c r="AA784" s="137"/>
      <c r="AB784" s="137"/>
      <c r="AC784" s="137"/>
      <c r="AD784" s="137"/>
      <c r="AE784" s="137"/>
      <c r="AF784" s="137"/>
      <c r="AG784" s="337">
        <v>2025</v>
      </c>
      <c r="AH784" s="166" t="s">
        <v>3050</v>
      </c>
      <c r="AI784" s="166"/>
      <c r="AJ784" s="134">
        <f t="shared" si="162"/>
        <v>735</v>
      </c>
      <c r="AK784" s="35" t="s">
        <v>153</v>
      </c>
      <c r="AL784" s="134" t="str">
        <f t="shared" si="163"/>
        <v>735.</v>
      </c>
      <c r="AM784" s="125"/>
      <c r="AN784" s="35"/>
      <c r="AO784" s="193"/>
    </row>
    <row r="785" spans="1:41" ht="22.5" hidden="1" customHeight="1" x14ac:dyDescent="0.25">
      <c r="A785" s="68" t="s">
        <v>3919</v>
      </c>
      <c r="B785" s="25">
        <v>1471</v>
      </c>
      <c r="C785" s="36" t="s">
        <v>326</v>
      </c>
      <c r="D785" s="105">
        <v>1973</v>
      </c>
      <c r="E785" s="68" t="s">
        <v>2932</v>
      </c>
      <c r="F785" s="68" t="s">
        <v>2934</v>
      </c>
      <c r="G785" s="105">
        <v>2</v>
      </c>
      <c r="H785" s="25">
        <v>3</v>
      </c>
      <c r="I785" s="276">
        <v>924.9</v>
      </c>
      <c r="J785" s="276">
        <v>900.2</v>
      </c>
      <c r="K785" s="276">
        <v>900.2</v>
      </c>
      <c r="L785" s="30">
        <v>23</v>
      </c>
      <c r="M785" s="137">
        <f t="shared" si="174"/>
        <v>300288</v>
      </c>
      <c r="N785" s="137"/>
      <c r="O785" s="137"/>
      <c r="P785" s="137"/>
      <c r="Q785" s="137">
        <f t="shared" si="173"/>
        <v>300288</v>
      </c>
      <c r="R785" s="137">
        <v>300288</v>
      </c>
      <c r="S785" s="30"/>
      <c r="T785" s="137"/>
      <c r="U785" s="137"/>
      <c r="V785" s="137"/>
      <c r="W785" s="137"/>
      <c r="X785" s="137"/>
      <c r="Y785" s="137"/>
      <c r="Z785" s="137"/>
      <c r="AA785" s="137"/>
      <c r="AB785" s="137"/>
      <c r="AC785" s="137"/>
      <c r="AD785" s="137"/>
      <c r="AE785" s="137"/>
      <c r="AF785" s="137"/>
      <c r="AG785" s="337">
        <v>2025</v>
      </c>
      <c r="AH785" s="166" t="s">
        <v>3052</v>
      </c>
      <c r="AI785" s="166"/>
      <c r="AJ785" s="134">
        <f t="shared" si="162"/>
        <v>736</v>
      </c>
      <c r="AK785" s="35" t="s">
        <v>153</v>
      </c>
      <c r="AL785" s="134" t="str">
        <f t="shared" si="163"/>
        <v>736.</v>
      </c>
      <c r="AM785" s="125"/>
      <c r="AO785" s="193"/>
    </row>
    <row r="786" spans="1:41" ht="22.5" hidden="1" customHeight="1" x14ac:dyDescent="0.25">
      <c r="A786" s="68" t="s">
        <v>3920</v>
      </c>
      <c r="B786" s="25">
        <v>1477</v>
      </c>
      <c r="C786" s="36" t="s">
        <v>324</v>
      </c>
      <c r="D786" s="105">
        <v>1982</v>
      </c>
      <c r="E786" s="68" t="s">
        <v>2932</v>
      </c>
      <c r="F786" s="68" t="s">
        <v>2934</v>
      </c>
      <c r="G786" s="25">
        <v>3</v>
      </c>
      <c r="H786" s="25">
        <v>3</v>
      </c>
      <c r="I786" s="137">
        <v>1550.5</v>
      </c>
      <c r="J786" s="137">
        <v>1458</v>
      </c>
      <c r="K786" s="137">
        <v>1458</v>
      </c>
      <c r="L786" s="30">
        <v>53</v>
      </c>
      <c r="M786" s="137">
        <f t="shared" si="174"/>
        <v>6394550</v>
      </c>
      <c r="N786" s="137"/>
      <c r="O786" s="137"/>
      <c r="P786" s="137"/>
      <c r="Q786" s="137">
        <f t="shared" si="173"/>
        <v>6394550</v>
      </c>
      <c r="R786" s="137"/>
      <c r="S786" s="30"/>
      <c r="T786" s="137"/>
      <c r="U786" s="137">
        <v>850</v>
      </c>
      <c r="V786" s="137">
        <v>6394550</v>
      </c>
      <c r="W786" s="137"/>
      <c r="X786" s="137"/>
      <c r="Y786" s="137"/>
      <c r="Z786" s="137"/>
      <c r="AA786" s="137"/>
      <c r="AB786" s="137"/>
      <c r="AC786" s="137"/>
      <c r="AD786" s="137"/>
      <c r="AE786" s="137"/>
      <c r="AF786" s="137"/>
      <c r="AG786" s="337">
        <v>2025</v>
      </c>
      <c r="AH786" s="166"/>
      <c r="AI786" s="166"/>
      <c r="AJ786" s="134">
        <f t="shared" si="162"/>
        <v>737</v>
      </c>
      <c r="AK786" s="35" t="s">
        <v>153</v>
      </c>
      <c r="AL786" s="134" t="str">
        <f t="shared" si="163"/>
        <v>737.</v>
      </c>
      <c r="AM786" s="125"/>
      <c r="AO786" s="193"/>
    </row>
    <row r="787" spans="1:41" ht="22.5" hidden="1" customHeight="1" x14ac:dyDescent="0.25">
      <c r="A787" s="68" t="s">
        <v>3921</v>
      </c>
      <c r="B787" s="25">
        <v>1377</v>
      </c>
      <c r="C787" s="36" t="s">
        <v>1245</v>
      </c>
      <c r="D787" s="25">
        <v>1970</v>
      </c>
      <c r="E787" s="108" t="s">
        <v>2932</v>
      </c>
      <c r="F787" s="68" t="s">
        <v>2934</v>
      </c>
      <c r="G787" s="25">
        <v>2</v>
      </c>
      <c r="H787" s="25">
        <v>2</v>
      </c>
      <c r="I787" s="276">
        <v>500.8</v>
      </c>
      <c r="J787" s="276">
        <v>440.3</v>
      </c>
      <c r="K787" s="276">
        <v>440.3</v>
      </c>
      <c r="L787" s="30">
        <v>24</v>
      </c>
      <c r="M787" s="137">
        <f t="shared" si="174"/>
        <v>66925</v>
      </c>
      <c r="N787" s="256"/>
      <c r="O787" s="256"/>
      <c r="P787" s="256"/>
      <c r="Q787" s="137">
        <f t="shared" si="173"/>
        <v>66925</v>
      </c>
      <c r="R787" s="137"/>
      <c r="S787" s="30"/>
      <c r="T787" s="137"/>
      <c r="U787" s="137"/>
      <c r="V787" s="137"/>
      <c r="W787" s="137"/>
      <c r="X787" s="137"/>
      <c r="Y787" s="137"/>
      <c r="Z787" s="137"/>
      <c r="AA787" s="137">
        <v>25</v>
      </c>
      <c r="AB787" s="137">
        <f>AA787*2677</f>
        <v>66925</v>
      </c>
      <c r="AC787" s="135"/>
      <c r="AD787" s="135"/>
      <c r="AE787" s="135"/>
      <c r="AF787" s="135"/>
      <c r="AG787" s="337">
        <v>2025</v>
      </c>
      <c r="AH787" s="166"/>
      <c r="AI787" s="166"/>
      <c r="AJ787" s="134">
        <f t="shared" si="162"/>
        <v>738</v>
      </c>
      <c r="AK787" s="35" t="s">
        <v>153</v>
      </c>
      <c r="AL787" s="134" t="str">
        <f t="shared" si="163"/>
        <v>738.</v>
      </c>
      <c r="AM787" s="125"/>
      <c r="AN787" s="35"/>
      <c r="AO787" s="193"/>
    </row>
    <row r="788" spans="1:41" ht="22.5" hidden="1" customHeight="1" x14ac:dyDescent="0.25">
      <c r="A788" s="68" t="s">
        <v>3922</v>
      </c>
      <c r="B788" s="25">
        <v>1409</v>
      </c>
      <c r="C788" s="36" t="s">
        <v>1248</v>
      </c>
      <c r="D788" s="105">
        <v>1980</v>
      </c>
      <c r="E788" s="68" t="s">
        <v>2932</v>
      </c>
      <c r="F788" s="68" t="s">
        <v>2934</v>
      </c>
      <c r="G788" s="25">
        <v>2</v>
      </c>
      <c r="H788" s="25">
        <v>2</v>
      </c>
      <c r="I788" s="276">
        <v>775.4</v>
      </c>
      <c r="J788" s="276">
        <v>718.4</v>
      </c>
      <c r="K788" s="276">
        <v>718.4</v>
      </c>
      <c r="L788" s="30">
        <v>24</v>
      </c>
      <c r="M788" s="137">
        <f t="shared" si="174"/>
        <v>131376</v>
      </c>
      <c r="N788" s="256"/>
      <c r="O788" s="256"/>
      <c r="P788" s="256"/>
      <c r="Q788" s="137">
        <f t="shared" si="173"/>
        <v>131376</v>
      </c>
      <c r="R788" s="137">
        <v>131376</v>
      </c>
      <c r="S788" s="30"/>
      <c r="T788" s="137"/>
      <c r="U788" s="137"/>
      <c r="V788" s="256"/>
      <c r="W788" s="256"/>
      <c r="X788" s="256"/>
      <c r="Y788" s="256"/>
      <c r="Z788" s="256"/>
      <c r="AA788" s="256"/>
      <c r="AB788" s="137"/>
      <c r="AC788" s="137"/>
      <c r="AD788" s="137"/>
      <c r="AE788" s="137"/>
      <c r="AF788" s="256"/>
      <c r="AG788" s="337">
        <v>2025</v>
      </c>
      <c r="AH788" s="166" t="s">
        <v>3052</v>
      </c>
      <c r="AI788" s="166"/>
      <c r="AJ788" s="134">
        <f t="shared" si="162"/>
        <v>739</v>
      </c>
      <c r="AK788" s="35" t="s">
        <v>153</v>
      </c>
      <c r="AL788" s="134" t="str">
        <f t="shared" si="163"/>
        <v>739.</v>
      </c>
      <c r="AM788" s="125"/>
      <c r="AN788" s="35"/>
      <c r="AO788" s="193"/>
    </row>
    <row r="789" spans="1:41" ht="22.5" hidden="1" customHeight="1" x14ac:dyDescent="0.25">
      <c r="A789" s="68" t="s">
        <v>3923</v>
      </c>
      <c r="B789" s="25">
        <v>1450</v>
      </c>
      <c r="C789" s="36" t="s">
        <v>1254</v>
      </c>
      <c r="D789" s="25">
        <v>1934</v>
      </c>
      <c r="E789" s="108" t="s">
        <v>2932</v>
      </c>
      <c r="F789" s="68" t="s">
        <v>2935</v>
      </c>
      <c r="G789" s="25">
        <v>1</v>
      </c>
      <c r="H789" s="25">
        <v>2</v>
      </c>
      <c r="I789" s="137">
        <v>232.4</v>
      </c>
      <c r="J789" s="137">
        <v>200.8</v>
      </c>
      <c r="K789" s="137">
        <v>200.8</v>
      </c>
      <c r="L789" s="30">
        <v>9</v>
      </c>
      <c r="M789" s="137">
        <f t="shared" si="174"/>
        <v>57160</v>
      </c>
      <c r="N789" s="137"/>
      <c r="O789" s="137"/>
      <c r="P789" s="137"/>
      <c r="Q789" s="137">
        <f t="shared" si="173"/>
        <v>57160</v>
      </c>
      <c r="R789" s="137">
        <v>57160</v>
      </c>
      <c r="S789" s="30"/>
      <c r="T789" s="137"/>
      <c r="U789" s="137"/>
      <c r="V789" s="137"/>
      <c r="W789" s="137"/>
      <c r="X789" s="137"/>
      <c r="Y789" s="137"/>
      <c r="Z789" s="137"/>
      <c r="AA789" s="137"/>
      <c r="AB789" s="137"/>
      <c r="AC789" s="137"/>
      <c r="AD789" s="137"/>
      <c r="AE789" s="137"/>
      <c r="AF789" s="137"/>
      <c r="AG789" s="337">
        <v>2025</v>
      </c>
      <c r="AH789" s="166" t="s">
        <v>3048</v>
      </c>
      <c r="AI789" s="166"/>
      <c r="AJ789" s="134">
        <f t="shared" si="162"/>
        <v>740</v>
      </c>
      <c r="AK789" s="35" t="s">
        <v>153</v>
      </c>
      <c r="AL789" s="134" t="str">
        <f t="shared" si="163"/>
        <v>740.</v>
      </c>
      <c r="AM789" s="125"/>
      <c r="AN789" s="35"/>
      <c r="AO789" s="193"/>
    </row>
    <row r="790" spans="1:41" ht="22.5" hidden="1" customHeight="1" x14ac:dyDescent="0.25">
      <c r="A790" s="68" t="s">
        <v>3924</v>
      </c>
      <c r="B790" s="25">
        <v>1430</v>
      </c>
      <c r="C790" s="36" t="s">
        <v>3120</v>
      </c>
      <c r="D790" s="105">
        <v>1984</v>
      </c>
      <c r="E790" s="68" t="s">
        <v>2932</v>
      </c>
      <c r="F790" s="68" t="s">
        <v>2934</v>
      </c>
      <c r="G790" s="25">
        <v>3</v>
      </c>
      <c r="H790" s="25">
        <v>3</v>
      </c>
      <c r="I790" s="276">
        <v>1504.1</v>
      </c>
      <c r="J790" s="276">
        <v>1255.4000000000001</v>
      </c>
      <c r="K790" s="276">
        <v>1255.4000000000001</v>
      </c>
      <c r="L790" s="30">
        <v>28</v>
      </c>
      <c r="M790" s="137">
        <f t="shared" si="174"/>
        <v>173604</v>
      </c>
      <c r="N790" s="137"/>
      <c r="O790" s="137"/>
      <c r="P790" s="137"/>
      <c r="Q790" s="137">
        <f t="shared" si="173"/>
        <v>173604</v>
      </c>
      <c r="R790" s="137">
        <v>173604</v>
      </c>
      <c r="S790" s="30"/>
      <c r="T790" s="137"/>
      <c r="U790" s="137"/>
      <c r="V790" s="137"/>
      <c r="W790" s="137"/>
      <c r="X790" s="137"/>
      <c r="Y790" s="137"/>
      <c r="Z790" s="137"/>
      <c r="AA790" s="137"/>
      <c r="AB790" s="137"/>
      <c r="AC790" s="137"/>
      <c r="AD790" s="137"/>
      <c r="AE790" s="137"/>
      <c r="AF790" s="137"/>
      <c r="AG790" s="337">
        <v>2025</v>
      </c>
      <c r="AH790" s="166" t="s">
        <v>3052</v>
      </c>
      <c r="AI790" s="166"/>
      <c r="AJ790" s="134">
        <f t="shared" si="162"/>
        <v>741</v>
      </c>
      <c r="AK790" s="35" t="s">
        <v>153</v>
      </c>
      <c r="AL790" s="134" t="str">
        <f t="shared" si="163"/>
        <v>741.</v>
      </c>
      <c r="AM790" s="125"/>
      <c r="AN790" s="35"/>
      <c r="AO790" s="193"/>
    </row>
    <row r="791" spans="1:41" ht="22.5" hidden="1" customHeight="1" x14ac:dyDescent="0.25">
      <c r="A791" s="68" t="s">
        <v>3925</v>
      </c>
      <c r="B791" s="25">
        <v>1447</v>
      </c>
      <c r="C791" s="36" t="s">
        <v>1253</v>
      </c>
      <c r="D791" s="25">
        <v>1972</v>
      </c>
      <c r="E791" s="108" t="s">
        <v>2932</v>
      </c>
      <c r="F791" s="68" t="s">
        <v>2934</v>
      </c>
      <c r="G791" s="25">
        <v>2</v>
      </c>
      <c r="H791" s="25">
        <v>1</v>
      </c>
      <c r="I791" s="137">
        <v>404</v>
      </c>
      <c r="J791" s="137">
        <v>357.5</v>
      </c>
      <c r="K791" s="137">
        <v>357.5</v>
      </c>
      <c r="L791" s="30">
        <v>22</v>
      </c>
      <c r="M791" s="137">
        <f t="shared" si="174"/>
        <v>2595435</v>
      </c>
      <c r="N791" s="137"/>
      <c r="O791" s="137"/>
      <c r="P791" s="137"/>
      <c r="Q791" s="137">
        <f t="shared" si="173"/>
        <v>2595435</v>
      </c>
      <c r="R791" s="137"/>
      <c r="S791" s="30"/>
      <c r="T791" s="137"/>
      <c r="U791" s="137">
        <v>345</v>
      </c>
      <c r="V791" s="137">
        <f t="shared" ref="V791:V796" si="175">U791*7523</f>
        <v>2595435</v>
      </c>
      <c r="W791" s="137"/>
      <c r="X791" s="137"/>
      <c r="Y791" s="137"/>
      <c r="Z791" s="137"/>
      <c r="AA791" s="137"/>
      <c r="AB791" s="137"/>
      <c r="AC791" s="137"/>
      <c r="AD791" s="137"/>
      <c r="AE791" s="137"/>
      <c r="AF791" s="137"/>
      <c r="AG791" s="337">
        <v>2025</v>
      </c>
      <c r="AH791" s="166"/>
      <c r="AI791" s="166"/>
      <c r="AJ791" s="134">
        <f t="shared" si="162"/>
        <v>742</v>
      </c>
      <c r="AK791" s="35" t="s">
        <v>153</v>
      </c>
      <c r="AL791" s="134" t="str">
        <f t="shared" si="163"/>
        <v>742.</v>
      </c>
      <c r="AM791" s="125"/>
      <c r="AO791" s="193"/>
    </row>
    <row r="792" spans="1:41" ht="22.5" hidden="1" customHeight="1" x14ac:dyDescent="0.25">
      <c r="A792" s="68" t="s">
        <v>3926</v>
      </c>
      <c r="B792" s="25">
        <v>1451</v>
      </c>
      <c r="C792" s="36" t="s">
        <v>1255</v>
      </c>
      <c r="D792" s="25">
        <v>1978</v>
      </c>
      <c r="E792" s="108" t="s">
        <v>2932</v>
      </c>
      <c r="F792" s="68" t="s">
        <v>2936</v>
      </c>
      <c r="G792" s="25">
        <v>2</v>
      </c>
      <c r="H792" s="25">
        <v>2</v>
      </c>
      <c r="I792" s="137">
        <v>816.8</v>
      </c>
      <c r="J792" s="137">
        <v>768.8</v>
      </c>
      <c r="K792" s="137">
        <v>768.8</v>
      </c>
      <c r="L792" s="30">
        <v>33</v>
      </c>
      <c r="M792" s="137">
        <f t="shared" si="174"/>
        <v>5220962</v>
      </c>
      <c r="N792" s="137"/>
      <c r="O792" s="137"/>
      <c r="P792" s="137"/>
      <c r="Q792" s="137">
        <f t="shared" si="173"/>
        <v>5220962</v>
      </c>
      <c r="R792" s="137"/>
      <c r="S792" s="30"/>
      <c r="T792" s="137"/>
      <c r="U792" s="137">
        <v>694</v>
      </c>
      <c r="V792" s="137">
        <f t="shared" si="175"/>
        <v>5220962</v>
      </c>
      <c r="W792" s="137"/>
      <c r="X792" s="137"/>
      <c r="Y792" s="137"/>
      <c r="Z792" s="137"/>
      <c r="AA792" s="137"/>
      <c r="AB792" s="137"/>
      <c r="AC792" s="137"/>
      <c r="AD792" s="137"/>
      <c r="AE792" s="137"/>
      <c r="AF792" s="137"/>
      <c r="AG792" s="337">
        <v>2025</v>
      </c>
      <c r="AH792" s="166"/>
      <c r="AI792" s="166"/>
      <c r="AJ792" s="134">
        <f t="shared" si="162"/>
        <v>743</v>
      </c>
      <c r="AK792" s="35" t="s">
        <v>153</v>
      </c>
      <c r="AL792" s="134" t="str">
        <f t="shared" si="163"/>
        <v>743.</v>
      </c>
      <c r="AM792" s="125"/>
      <c r="AN792" s="35"/>
      <c r="AO792" s="193"/>
    </row>
    <row r="793" spans="1:41" ht="22.5" hidden="1" customHeight="1" x14ac:dyDescent="0.25">
      <c r="A793" s="68" t="s">
        <v>3927</v>
      </c>
      <c r="B793" s="25">
        <v>1453</v>
      </c>
      <c r="C793" s="36" t="s">
        <v>1256</v>
      </c>
      <c r="D793" s="25">
        <v>1937</v>
      </c>
      <c r="E793" s="108" t="s">
        <v>2932</v>
      </c>
      <c r="F793" s="68" t="s">
        <v>2935</v>
      </c>
      <c r="G793" s="25">
        <v>2</v>
      </c>
      <c r="H793" s="25">
        <v>1</v>
      </c>
      <c r="I793" s="276">
        <v>300.10000000000002</v>
      </c>
      <c r="J793" s="276">
        <v>277.10000000000002</v>
      </c>
      <c r="K793" s="276">
        <v>277.10000000000002</v>
      </c>
      <c r="L793" s="30">
        <v>12</v>
      </c>
      <c r="M793" s="137">
        <f t="shared" si="174"/>
        <v>1695684.2</v>
      </c>
      <c r="N793" s="137"/>
      <c r="O793" s="137"/>
      <c r="P793" s="137"/>
      <c r="Q793" s="137">
        <f t="shared" si="173"/>
        <v>1695684.2</v>
      </c>
      <c r="R793" s="137"/>
      <c r="S793" s="30"/>
      <c r="T793" s="137"/>
      <c r="U793" s="137">
        <v>225.4</v>
      </c>
      <c r="V793" s="137">
        <f t="shared" si="175"/>
        <v>1695684.2</v>
      </c>
      <c r="W793" s="137"/>
      <c r="X793" s="137"/>
      <c r="Y793" s="137"/>
      <c r="Z793" s="137"/>
      <c r="AA793" s="137"/>
      <c r="AB793" s="137"/>
      <c r="AC793" s="137"/>
      <c r="AD793" s="137"/>
      <c r="AE793" s="137"/>
      <c r="AF793" s="137"/>
      <c r="AG793" s="337">
        <v>2025</v>
      </c>
      <c r="AH793" s="166"/>
      <c r="AI793" s="166"/>
      <c r="AJ793" s="134">
        <f t="shared" si="162"/>
        <v>744</v>
      </c>
      <c r="AK793" s="35" t="s">
        <v>153</v>
      </c>
      <c r="AL793" s="134" t="str">
        <f t="shared" si="163"/>
        <v>744.</v>
      </c>
      <c r="AM793" s="125"/>
      <c r="AN793" s="35"/>
      <c r="AO793" s="193"/>
    </row>
    <row r="794" spans="1:41" ht="22.5" hidden="1" customHeight="1" x14ac:dyDescent="0.25">
      <c r="A794" s="68" t="s">
        <v>3928</v>
      </c>
      <c r="B794" s="25">
        <v>1501</v>
      </c>
      <c r="C794" s="36" t="s">
        <v>1264</v>
      </c>
      <c r="D794" s="106">
        <v>1978</v>
      </c>
      <c r="E794" s="108" t="s">
        <v>2932</v>
      </c>
      <c r="F794" s="68" t="s">
        <v>2934</v>
      </c>
      <c r="G794" s="106">
        <v>2</v>
      </c>
      <c r="H794" s="106">
        <v>1</v>
      </c>
      <c r="I794" s="137">
        <v>415.3</v>
      </c>
      <c r="J794" s="137">
        <v>384.7</v>
      </c>
      <c r="K794" s="137">
        <v>384.7</v>
      </c>
      <c r="L794" s="30">
        <v>12</v>
      </c>
      <c r="M794" s="137">
        <f t="shared" si="174"/>
        <v>5100594</v>
      </c>
      <c r="N794" s="137"/>
      <c r="O794" s="137"/>
      <c r="P794" s="137"/>
      <c r="Q794" s="137">
        <f t="shared" si="173"/>
        <v>5100594</v>
      </c>
      <c r="R794" s="137"/>
      <c r="S794" s="30"/>
      <c r="T794" s="137"/>
      <c r="U794" s="137">
        <v>678</v>
      </c>
      <c r="V794" s="137">
        <f t="shared" si="175"/>
        <v>5100594</v>
      </c>
      <c r="W794" s="137"/>
      <c r="X794" s="137"/>
      <c r="Y794" s="137"/>
      <c r="Z794" s="137"/>
      <c r="AA794" s="137"/>
      <c r="AB794" s="137"/>
      <c r="AC794" s="137"/>
      <c r="AD794" s="137"/>
      <c r="AE794" s="137"/>
      <c r="AF794" s="137"/>
      <c r="AG794" s="337">
        <v>2025</v>
      </c>
      <c r="AH794" s="166"/>
      <c r="AI794" s="166"/>
      <c r="AJ794" s="134">
        <f t="shared" ref="AJ794:AJ857" si="176">MAX(AJ790:AJ793)+1</f>
        <v>745</v>
      </c>
      <c r="AK794" s="35" t="s">
        <v>153</v>
      </c>
      <c r="AL794" s="134" t="str">
        <f t="shared" ref="AL794:AL857" si="177">CONCATENATE(AJ794,AK794)</f>
        <v>745.</v>
      </c>
      <c r="AM794" s="125"/>
      <c r="AN794" s="35"/>
      <c r="AO794" s="193"/>
    </row>
    <row r="795" spans="1:41" ht="22.5" hidden="1" customHeight="1" x14ac:dyDescent="0.25">
      <c r="A795" s="68" t="s">
        <v>3929</v>
      </c>
      <c r="B795" s="25">
        <v>1393</v>
      </c>
      <c r="C795" s="36" t="s">
        <v>1246</v>
      </c>
      <c r="D795" s="105" t="s">
        <v>2938</v>
      </c>
      <c r="E795" s="68" t="s">
        <v>2932</v>
      </c>
      <c r="F795" s="68" t="s">
        <v>2934</v>
      </c>
      <c r="G795" s="25">
        <v>2</v>
      </c>
      <c r="H795" s="25">
        <v>2</v>
      </c>
      <c r="I795" s="137">
        <v>405.6</v>
      </c>
      <c r="J795" s="137">
        <v>363.8</v>
      </c>
      <c r="K795" s="137">
        <v>363.8</v>
      </c>
      <c r="L795" s="30">
        <v>17</v>
      </c>
      <c r="M795" s="137">
        <f t="shared" si="174"/>
        <v>2678940.3000000003</v>
      </c>
      <c r="N795" s="137"/>
      <c r="O795" s="137"/>
      <c r="P795" s="137"/>
      <c r="Q795" s="137">
        <f t="shared" si="173"/>
        <v>2678940.3000000003</v>
      </c>
      <c r="R795" s="137"/>
      <c r="S795" s="30"/>
      <c r="T795" s="137"/>
      <c r="U795" s="137">
        <v>356.1</v>
      </c>
      <c r="V795" s="137">
        <f t="shared" si="175"/>
        <v>2678940.3000000003</v>
      </c>
      <c r="W795" s="137"/>
      <c r="X795" s="137"/>
      <c r="Y795" s="137"/>
      <c r="Z795" s="137"/>
      <c r="AA795" s="137"/>
      <c r="AB795" s="137"/>
      <c r="AC795" s="137"/>
      <c r="AD795" s="137"/>
      <c r="AE795" s="137"/>
      <c r="AF795" s="137"/>
      <c r="AG795" s="337">
        <v>2025</v>
      </c>
      <c r="AH795" s="166"/>
      <c r="AI795" s="166"/>
      <c r="AJ795" s="134">
        <f t="shared" si="176"/>
        <v>746</v>
      </c>
      <c r="AK795" s="35" t="s">
        <v>153</v>
      </c>
      <c r="AL795" s="134" t="str">
        <f t="shared" si="177"/>
        <v>746.</v>
      </c>
      <c r="AM795" s="125"/>
      <c r="AN795" s="35"/>
      <c r="AO795" s="193"/>
    </row>
    <row r="796" spans="1:41" ht="22.5" hidden="1" customHeight="1" x14ac:dyDescent="0.25">
      <c r="A796" s="68" t="s">
        <v>3930</v>
      </c>
      <c r="B796" s="25">
        <v>1481</v>
      </c>
      <c r="C796" s="36" t="s">
        <v>1262</v>
      </c>
      <c r="D796" s="25">
        <v>1962</v>
      </c>
      <c r="E796" s="108" t="s">
        <v>2932</v>
      </c>
      <c r="F796" s="68" t="s">
        <v>2935</v>
      </c>
      <c r="G796" s="25">
        <v>2</v>
      </c>
      <c r="H796" s="25">
        <v>1</v>
      </c>
      <c r="I796" s="276">
        <v>641.6</v>
      </c>
      <c r="J796" s="276">
        <v>606.6</v>
      </c>
      <c r="K796" s="276">
        <v>606.6</v>
      </c>
      <c r="L796" s="30">
        <v>9</v>
      </c>
      <c r="M796" s="137">
        <f t="shared" si="174"/>
        <v>4062420</v>
      </c>
      <c r="N796" s="137"/>
      <c r="O796" s="137"/>
      <c r="P796" s="137"/>
      <c r="Q796" s="137">
        <f t="shared" si="173"/>
        <v>4062420</v>
      </c>
      <c r="R796" s="137"/>
      <c r="S796" s="30"/>
      <c r="T796" s="137"/>
      <c r="U796" s="137">
        <v>540</v>
      </c>
      <c r="V796" s="137">
        <f t="shared" si="175"/>
        <v>4062420</v>
      </c>
      <c r="W796" s="137"/>
      <c r="X796" s="137"/>
      <c r="Y796" s="137"/>
      <c r="Z796" s="137"/>
      <c r="AA796" s="137"/>
      <c r="AB796" s="137"/>
      <c r="AC796" s="137"/>
      <c r="AD796" s="137"/>
      <c r="AE796" s="137"/>
      <c r="AF796" s="137"/>
      <c r="AG796" s="337">
        <v>2025</v>
      </c>
      <c r="AH796" s="166"/>
      <c r="AI796" s="166"/>
      <c r="AJ796" s="134">
        <f t="shared" si="176"/>
        <v>747</v>
      </c>
      <c r="AK796" s="35" t="s">
        <v>153</v>
      </c>
      <c r="AL796" s="134" t="str">
        <f t="shared" si="177"/>
        <v>747.</v>
      </c>
      <c r="AM796" s="125"/>
      <c r="AO796" s="193"/>
    </row>
    <row r="797" spans="1:41" ht="22.5" hidden="1" customHeight="1" x14ac:dyDescent="0.25">
      <c r="A797" s="68" t="s">
        <v>3931</v>
      </c>
      <c r="B797" s="25">
        <v>1405</v>
      </c>
      <c r="C797" s="205" t="s">
        <v>322</v>
      </c>
      <c r="D797" s="25">
        <v>1978</v>
      </c>
      <c r="E797" s="108" t="s">
        <v>2932</v>
      </c>
      <c r="F797" s="68" t="s">
        <v>2934</v>
      </c>
      <c r="G797" s="25">
        <v>2</v>
      </c>
      <c r="H797" s="25">
        <v>1</v>
      </c>
      <c r="I797" s="137">
        <v>432.6</v>
      </c>
      <c r="J797" s="137">
        <v>392.3</v>
      </c>
      <c r="K797" s="137">
        <v>392.3</v>
      </c>
      <c r="L797" s="30">
        <v>15</v>
      </c>
      <c r="M797" s="137">
        <f t="shared" si="174"/>
        <v>65688</v>
      </c>
      <c r="N797" s="137"/>
      <c r="O797" s="137"/>
      <c r="P797" s="137"/>
      <c r="Q797" s="137">
        <f t="shared" si="173"/>
        <v>65688</v>
      </c>
      <c r="R797" s="137">
        <v>65688</v>
      </c>
      <c r="S797" s="30"/>
      <c r="T797" s="137"/>
      <c r="U797" s="137"/>
      <c r="V797" s="137"/>
      <c r="W797" s="137"/>
      <c r="X797" s="137"/>
      <c r="Y797" s="137"/>
      <c r="Z797" s="137"/>
      <c r="AA797" s="137"/>
      <c r="AB797" s="137"/>
      <c r="AC797" s="137"/>
      <c r="AD797" s="137"/>
      <c r="AE797" s="137"/>
      <c r="AF797" s="137"/>
      <c r="AG797" s="337">
        <v>2025</v>
      </c>
      <c r="AH797" s="166" t="s">
        <v>3052</v>
      </c>
      <c r="AI797" s="166"/>
      <c r="AJ797" s="134">
        <f t="shared" si="176"/>
        <v>748</v>
      </c>
      <c r="AK797" s="35" t="s">
        <v>153</v>
      </c>
      <c r="AL797" s="134" t="str">
        <f t="shared" si="177"/>
        <v>748.</v>
      </c>
      <c r="AM797" s="125"/>
      <c r="AO797" s="193"/>
    </row>
    <row r="798" spans="1:41" ht="22.5" hidden="1" customHeight="1" x14ac:dyDescent="0.25">
      <c r="A798" s="68" t="s">
        <v>3932</v>
      </c>
      <c r="B798" s="25">
        <v>1463</v>
      </c>
      <c r="C798" s="36" t="s">
        <v>1257</v>
      </c>
      <c r="D798" s="106">
        <v>1950</v>
      </c>
      <c r="E798" s="108" t="s">
        <v>2932</v>
      </c>
      <c r="F798" s="112" t="s">
        <v>2936</v>
      </c>
      <c r="G798" s="106">
        <v>2</v>
      </c>
      <c r="H798" s="25">
        <v>1</v>
      </c>
      <c r="I798" s="137">
        <v>475.6</v>
      </c>
      <c r="J798" s="137">
        <v>429.9</v>
      </c>
      <c r="K798" s="137">
        <v>366.3</v>
      </c>
      <c r="L798" s="30">
        <v>2</v>
      </c>
      <c r="M798" s="137">
        <f t="shared" si="174"/>
        <v>3874345</v>
      </c>
      <c r="N798" s="137"/>
      <c r="O798" s="137"/>
      <c r="P798" s="137"/>
      <c r="Q798" s="137">
        <f t="shared" si="173"/>
        <v>3874345</v>
      </c>
      <c r="R798" s="137"/>
      <c r="S798" s="30"/>
      <c r="T798" s="137"/>
      <c r="U798" s="137">
        <v>515</v>
      </c>
      <c r="V798" s="137">
        <f>U798*7523</f>
        <v>3874345</v>
      </c>
      <c r="W798" s="137"/>
      <c r="X798" s="137"/>
      <c r="Y798" s="137"/>
      <c r="Z798" s="137"/>
      <c r="AA798" s="137"/>
      <c r="AB798" s="137"/>
      <c r="AC798" s="137"/>
      <c r="AD798" s="137"/>
      <c r="AE798" s="137"/>
      <c r="AF798" s="137"/>
      <c r="AG798" s="337">
        <v>2025</v>
      </c>
      <c r="AH798" s="166"/>
      <c r="AI798" s="166"/>
      <c r="AJ798" s="134">
        <f t="shared" si="176"/>
        <v>749</v>
      </c>
      <c r="AK798" s="35" t="s">
        <v>153</v>
      </c>
      <c r="AL798" s="134" t="str">
        <f t="shared" si="177"/>
        <v>749.</v>
      </c>
      <c r="AM798" s="125"/>
      <c r="AO798" s="193"/>
    </row>
    <row r="799" spans="1:41" ht="22.5" hidden="1" customHeight="1" x14ac:dyDescent="0.25">
      <c r="A799" s="68" t="s">
        <v>3933</v>
      </c>
      <c r="B799" s="25">
        <v>1464</v>
      </c>
      <c r="C799" s="36" t="s">
        <v>1258</v>
      </c>
      <c r="D799" s="106">
        <v>1948</v>
      </c>
      <c r="E799" s="108" t="s">
        <v>2932</v>
      </c>
      <c r="F799" s="112" t="s">
        <v>2936</v>
      </c>
      <c r="G799" s="106">
        <v>2</v>
      </c>
      <c r="H799" s="25">
        <v>1</v>
      </c>
      <c r="I799" s="137">
        <v>495.8</v>
      </c>
      <c r="J799" s="137">
        <v>455.8</v>
      </c>
      <c r="K799" s="137">
        <v>343.3</v>
      </c>
      <c r="L799" s="30">
        <v>13</v>
      </c>
      <c r="M799" s="137">
        <f t="shared" si="174"/>
        <v>4212880</v>
      </c>
      <c r="N799" s="137"/>
      <c r="O799" s="137"/>
      <c r="P799" s="137"/>
      <c r="Q799" s="137">
        <f t="shared" si="173"/>
        <v>4212880</v>
      </c>
      <c r="R799" s="137"/>
      <c r="S799" s="30"/>
      <c r="T799" s="137"/>
      <c r="U799" s="137">
        <v>560</v>
      </c>
      <c r="V799" s="137">
        <f>U799*7523</f>
        <v>4212880</v>
      </c>
      <c r="W799" s="137"/>
      <c r="X799" s="137"/>
      <c r="Y799" s="137"/>
      <c r="Z799" s="137"/>
      <c r="AA799" s="137"/>
      <c r="AB799" s="137"/>
      <c r="AC799" s="137"/>
      <c r="AD799" s="137"/>
      <c r="AE799" s="137"/>
      <c r="AF799" s="137"/>
      <c r="AG799" s="337">
        <v>2025</v>
      </c>
      <c r="AH799" s="166"/>
      <c r="AI799" s="166"/>
      <c r="AJ799" s="134">
        <f t="shared" si="176"/>
        <v>750</v>
      </c>
      <c r="AK799" s="35" t="s">
        <v>153</v>
      </c>
      <c r="AL799" s="134" t="str">
        <f t="shared" si="177"/>
        <v>750.</v>
      </c>
      <c r="AM799" s="125"/>
      <c r="AO799" s="193"/>
    </row>
    <row r="800" spans="1:41" ht="21.75" hidden="1" customHeight="1" x14ac:dyDescent="0.25">
      <c r="A800" s="68" t="s">
        <v>3934</v>
      </c>
      <c r="B800" s="25">
        <v>1467</v>
      </c>
      <c r="C800" s="36" t="s">
        <v>1259</v>
      </c>
      <c r="D800" s="105">
        <v>1955</v>
      </c>
      <c r="E800" s="68" t="s">
        <v>2932</v>
      </c>
      <c r="F800" s="68" t="s">
        <v>2934</v>
      </c>
      <c r="G800" s="105">
        <v>2</v>
      </c>
      <c r="H800" s="25">
        <v>3</v>
      </c>
      <c r="I800" s="276">
        <v>933.8</v>
      </c>
      <c r="J800" s="276">
        <v>857.7</v>
      </c>
      <c r="K800" s="276">
        <v>857.7</v>
      </c>
      <c r="L800" s="30">
        <v>19</v>
      </c>
      <c r="M800" s="137">
        <f t="shared" si="174"/>
        <v>633516</v>
      </c>
      <c r="N800" s="137"/>
      <c r="O800" s="137"/>
      <c r="P800" s="137"/>
      <c r="Q800" s="137">
        <f t="shared" si="173"/>
        <v>633516</v>
      </c>
      <c r="R800" s="137">
        <v>633516</v>
      </c>
      <c r="S800" s="30"/>
      <c r="T800" s="137"/>
      <c r="U800" s="137"/>
      <c r="V800" s="137"/>
      <c r="W800" s="137"/>
      <c r="X800" s="137"/>
      <c r="Y800" s="137"/>
      <c r="Z800" s="137"/>
      <c r="AA800" s="137"/>
      <c r="AB800" s="137"/>
      <c r="AC800" s="137"/>
      <c r="AD800" s="137"/>
      <c r="AE800" s="137"/>
      <c r="AF800" s="137"/>
      <c r="AG800" s="337">
        <v>2025</v>
      </c>
      <c r="AH800" s="166" t="s">
        <v>3050</v>
      </c>
      <c r="AI800" s="166"/>
      <c r="AJ800" s="134">
        <f t="shared" si="176"/>
        <v>751</v>
      </c>
      <c r="AK800" s="35" t="s">
        <v>153</v>
      </c>
      <c r="AL800" s="134" t="str">
        <f t="shared" si="177"/>
        <v>751.</v>
      </c>
      <c r="AM800" s="125"/>
      <c r="AO800" s="193"/>
    </row>
    <row r="801" spans="1:41" ht="22.5" hidden="1" customHeight="1" x14ac:dyDescent="0.25">
      <c r="A801" s="68" t="s">
        <v>3935</v>
      </c>
      <c r="B801" s="25">
        <v>1468</v>
      </c>
      <c r="C801" s="36" t="s">
        <v>318</v>
      </c>
      <c r="D801" s="105">
        <v>1949</v>
      </c>
      <c r="E801" s="68" t="s">
        <v>2932</v>
      </c>
      <c r="F801" s="68" t="s">
        <v>2934</v>
      </c>
      <c r="G801" s="105">
        <v>2</v>
      </c>
      <c r="H801" s="25">
        <v>2</v>
      </c>
      <c r="I801" s="276">
        <v>929.1</v>
      </c>
      <c r="J801" s="276">
        <v>837.7</v>
      </c>
      <c r="K801" s="276">
        <v>837.7</v>
      </c>
      <c r="L801" s="30">
        <v>22</v>
      </c>
      <c r="M801" s="137">
        <f t="shared" si="174"/>
        <v>132483</v>
      </c>
      <c r="N801" s="256"/>
      <c r="O801" s="256"/>
      <c r="P801" s="256"/>
      <c r="Q801" s="137">
        <f t="shared" si="173"/>
        <v>132483</v>
      </c>
      <c r="R801" s="137">
        <v>132483</v>
      </c>
      <c r="S801" s="30"/>
      <c r="T801" s="137"/>
      <c r="U801" s="137"/>
      <c r="V801" s="256"/>
      <c r="W801" s="256"/>
      <c r="X801" s="256"/>
      <c r="Y801" s="256"/>
      <c r="Z801" s="256"/>
      <c r="AA801" s="256"/>
      <c r="AB801" s="137"/>
      <c r="AC801" s="137"/>
      <c r="AD801" s="137"/>
      <c r="AE801" s="137"/>
      <c r="AF801" s="256"/>
      <c r="AG801" s="337">
        <v>2025</v>
      </c>
      <c r="AH801" s="166" t="s">
        <v>3049</v>
      </c>
      <c r="AI801" s="166"/>
      <c r="AJ801" s="134">
        <f t="shared" si="176"/>
        <v>752</v>
      </c>
      <c r="AK801" s="35" t="s">
        <v>153</v>
      </c>
      <c r="AL801" s="134" t="str">
        <f t="shared" si="177"/>
        <v>752.</v>
      </c>
      <c r="AM801" s="125"/>
      <c r="AN801" s="35"/>
      <c r="AO801" s="193"/>
    </row>
    <row r="802" spans="1:41" ht="22.5" hidden="1" customHeight="1" x14ac:dyDescent="0.25">
      <c r="A802" s="68" t="s">
        <v>3936</v>
      </c>
      <c r="B802" s="25">
        <v>1483</v>
      </c>
      <c r="C802" s="205" t="s">
        <v>327</v>
      </c>
      <c r="D802" s="106">
        <v>1952</v>
      </c>
      <c r="E802" s="108" t="s">
        <v>2932</v>
      </c>
      <c r="F802" s="68" t="s">
        <v>2934</v>
      </c>
      <c r="G802" s="106">
        <v>2</v>
      </c>
      <c r="H802" s="106">
        <v>1</v>
      </c>
      <c r="I802" s="137">
        <v>394</v>
      </c>
      <c r="J802" s="137">
        <v>358.4</v>
      </c>
      <c r="K802" s="137">
        <v>358.4</v>
      </c>
      <c r="L802" s="30">
        <v>16</v>
      </c>
      <c r="M802" s="137">
        <f t="shared" si="174"/>
        <v>79764</v>
      </c>
      <c r="N802" s="137"/>
      <c r="O802" s="137"/>
      <c r="P802" s="137"/>
      <c r="Q802" s="137">
        <f t="shared" si="173"/>
        <v>79764</v>
      </c>
      <c r="R802" s="137">
        <v>79764</v>
      </c>
      <c r="S802" s="30"/>
      <c r="T802" s="137"/>
      <c r="U802" s="137"/>
      <c r="V802" s="137"/>
      <c r="W802" s="137"/>
      <c r="X802" s="137"/>
      <c r="Y802" s="137"/>
      <c r="Z802" s="137"/>
      <c r="AA802" s="137"/>
      <c r="AB802" s="137"/>
      <c r="AC802" s="137"/>
      <c r="AD802" s="137"/>
      <c r="AE802" s="137"/>
      <c r="AF802" s="137"/>
      <c r="AG802" s="337">
        <v>2025</v>
      </c>
      <c r="AH802" s="166" t="s">
        <v>3052</v>
      </c>
      <c r="AI802" s="166"/>
      <c r="AJ802" s="134">
        <f t="shared" si="176"/>
        <v>753</v>
      </c>
      <c r="AK802" s="35" t="s">
        <v>153</v>
      </c>
      <c r="AL802" s="134" t="str">
        <f t="shared" si="177"/>
        <v>753.</v>
      </c>
      <c r="AM802" s="125"/>
      <c r="AO802" s="193"/>
    </row>
    <row r="803" spans="1:41" ht="22.5" hidden="1" customHeight="1" x14ac:dyDescent="0.25">
      <c r="A803" s="68" t="s">
        <v>3937</v>
      </c>
      <c r="B803" s="25">
        <v>1496</v>
      </c>
      <c r="C803" s="36" t="s">
        <v>1263</v>
      </c>
      <c r="D803" s="106">
        <v>1950</v>
      </c>
      <c r="E803" s="108" t="s">
        <v>2932</v>
      </c>
      <c r="F803" s="68" t="s">
        <v>2934</v>
      </c>
      <c r="G803" s="106">
        <v>2</v>
      </c>
      <c r="H803" s="106">
        <v>1</v>
      </c>
      <c r="I803" s="137">
        <v>513.29999999999995</v>
      </c>
      <c r="J803" s="137">
        <v>454.3</v>
      </c>
      <c r="K803" s="137">
        <v>454.3</v>
      </c>
      <c r="L803" s="30">
        <v>4</v>
      </c>
      <c r="M803" s="137">
        <f t="shared" si="174"/>
        <v>3618563</v>
      </c>
      <c r="N803" s="256"/>
      <c r="O803" s="256"/>
      <c r="P803" s="256"/>
      <c r="Q803" s="137">
        <f t="shared" si="173"/>
        <v>3618563</v>
      </c>
      <c r="R803" s="137"/>
      <c r="S803" s="30"/>
      <c r="T803" s="137"/>
      <c r="U803" s="137">
        <v>481</v>
      </c>
      <c r="V803" s="256">
        <f>U803*7523</f>
        <v>3618563</v>
      </c>
      <c r="W803" s="256"/>
      <c r="X803" s="256"/>
      <c r="Y803" s="256"/>
      <c r="Z803" s="256"/>
      <c r="AA803" s="256"/>
      <c r="AB803" s="137"/>
      <c r="AC803" s="137"/>
      <c r="AD803" s="137"/>
      <c r="AE803" s="137"/>
      <c r="AF803" s="256"/>
      <c r="AG803" s="337">
        <v>2025</v>
      </c>
      <c r="AH803" s="166"/>
      <c r="AI803" s="166"/>
      <c r="AJ803" s="134">
        <f t="shared" si="176"/>
        <v>754</v>
      </c>
      <c r="AK803" s="35" t="s">
        <v>153</v>
      </c>
      <c r="AL803" s="134" t="str">
        <f t="shared" si="177"/>
        <v>754.</v>
      </c>
      <c r="AM803" s="125"/>
      <c r="AN803" s="35"/>
      <c r="AO803" s="193"/>
    </row>
    <row r="804" spans="1:41" ht="22.5" hidden="1" customHeight="1" x14ac:dyDescent="0.25">
      <c r="A804" s="68" t="s">
        <v>3938</v>
      </c>
      <c r="B804" s="25">
        <v>1491</v>
      </c>
      <c r="C804" s="205" t="s">
        <v>320</v>
      </c>
      <c r="D804" s="106">
        <v>1960</v>
      </c>
      <c r="E804" s="108" t="s">
        <v>2932</v>
      </c>
      <c r="F804" s="112" t="s">
        <v>2935</v>
      </c>
      <c r="G804" s="106">
        <v>2</v>
      </c>
      <c r="H804" s="106">
        <v>2</v>
      </c>
      <c r="I804" s="137">
        <v>602.9</v>
      </c>
      <c r="J804" s="137">
        <v>545.70000000000005</v>
      </c>
      <c r="K804" s="137">
        <v>545.70000000000005</v>
      </c>
      <c r="L804" s="30">
        <v>18</v>
      </c>
      <c r="M804" s="137">
        <f t="shared" si="174"/>
        <v>12861</v>
      </c>
      <c r="N804" s="256"/>
      <c r="O804" s="256"/>
      <c r="P804" s="256"/>
      <c r="Q804" s="137">
        <f t="shared" si="173"/>
        <v>12861</v>
      </c>
      <c r="R804" s="137">
        <v>12861</v>
      </c>
      <c r="S804" s="30"/>
      <c r="T804" s="137"/>
      <c r="U804" s="137"/>
      <c r="V804" s="256"/>
      <c r="W804" s="256"/>
      <c r="X804" s="256"/>
      <c r="Y804" s="256"/>
      <c r="Z804" s="256"/>
      <c r="AA804" s="256"/>
      <c r="AB804" s="137"/>
      <c r="AC804" s="137"/>
      <c r="AD804" s="137"/>
      <c r="AE804" s="137"/>
      <c r="AF804" s="256"/>
      <c r="AG804" s="337">
        <v>2025</v>
      </c>
      <c r="AH804" s="166" t="s">
        <v>3048</v>
      </c>
      <c r="AI804" s="166"/>
      <c r="AJ804" s="134">
        <f t="shared" si="176"/>
        <v>755</v>
      </c>
      <c r="AK804" s="35" t="s">
        <v>153</v>
      </c>
      <c r="AL804" s="134" t="str">
        <f t="shared" si="177"/>
        <v>755.</v>
      </c>
      <c r="AM804" s="125"/>
      <c r="AN804" s="35"/>
      <c r="AO804" s="193"/>
    </row>
    <row r="805" spans="1:41" ht="22.5" hidden="1" customHeight="1" x14ac:dyDescent="0.25">
      <c r="A805" s="68" t="s">
        <v>3939</v>
      </c>
      <c r="B805" s="25">
        <v>1440</v>
      </c>
      <c r="C805" s="205" t="s">
        <v>323</v>
      </c>
      <c r="D805" s="25">
        <v>1965</v>
      </c>
      <c r="E805" s="108" t="s">
        <v>2932</v>
      </c>
      <c r="F805" s="68" t="s">
        <v>2934</v>
      </c>
      <c r="G805" s="25">
        <v>2</v>
      </c>
      <c r="H805" s="25">
        <v>1</v>
      </c>
      <c r="I805" s="137">
        <v>340</v>
      </c>
      <c r="J805" s="137">
        <v>315.3</v>
      </c>
      <c r="K805" s="137">
        <v>289</v>
      </c>
      <c r="L805" s="30">
        <v>24</v>
      </c>
      <c r="M805" s="137">
        <f t="shared" si="174"/>
        <v>85740</v>
      </c>
      <c r="N805" s="137"/>
      <c r="O805" s="137"/>
      <c r="P805" s="137"/>
      <c r="Q805" s="137">
        <f t="shared" si="173"/>
        <v>85740</v>
      </c>
      <c r="R805" s="137">
        <v>85740</v>
      </c>
      <c r="S805" s="30"/>
      <c r="T805" s="137"/>
      <c r="U805" s="137"/>
      <c r="V805" s="137"/>
      <c r="W805" s="137"/>
      <c r="X805" s="137"/>
      <c r="Y805" s="137"/>
      <c r="Z805" s="137"/>
      <c r="AA805" s="137"/>
      <c r="AB805" s="137"/>
      <c r="AC805" s="137"/>
      <c r="AD805" s="137"/>
      <c r="AE805" s="137"/>
      <c r="AF805" s="137"/>
      <c r="AG805" s="337">
        <v>2025</v>
      </c>
      <c r="AH805" s="166" t="s">
        <v>3048</v>
      </c>
      <c r="AI805" s="166"/>
      <c r="AJ805" s="134">
        <f t="shared" si="176"/>
        <v>756</v>
      </c>
      <c r="AK805" s="35" t="s">
        <v>153</v>
      </c>
      <c r="AL805" s="134" t="str">
        <f t="shared" si="177"/>
        <v>756.</v>
      </c>
      <c r="AM805" s="125"/>
      <c r="AO805" s="193"/>
    </row>
    <row r="806" spans="1:41" ht="22.5" hidden="1" customHeight="1" x14ac:dyDescent="0.25">
      <c r="A806" s="68" t="s">
        <v>3940</v>
      </c>
      <c r="B806" s="25">
        <v>1475</v>
      </c>
      <c r="C806" s="205" t="s">
        <v>319</v>
      </c>
      <c r="D806" s="106">
        <v>1960</v>
      </c>
      <c r="E806" s="108" t="s">
        <v>2932</v>
      </c>
      <c r="F806" s="112" t="s">
        <v>2935</v>
      </c>
      <c r="G806" s="106">
        <v>2</v>
      </c>
      <c r="H806" s="106">
        <v>1</v>
      </c>
      <c r="I806" s="137">
        <v>348.1</v>
      </c>
      <c r="J806" s="137">
        <v>276.10000000000002</v>
      </c>
      <c r="K806" s="137">
        <v>276.10000000000002</v>
      </c>
      <c r="L806" s="30">
        <v>8</v>
      </c>
      <c r="M806" s="137">
        <f t="shared" si="174"/>
        <v>2102678.5</v>
      </c>
      <c r="N806" s="256"/>
      <c r="O806" s="256"/>
      <c r="P806" s="256"/>
      <c r="Q806" s="137">
        <f t="shared" si="173"/>
        <v>2102678.5</v>
      </c>
      <c r="R806" s="137"/>
      <c r="S806" s="30"/>
      <c r="T806" s="137"/>
      <c r="U806" s="137">
        <v>279.5</v>
      </c>
      <c r="V806" s="256">
        <f>U806*7523</f>
        <v>2102678.5</v>
      </c>
      <c r="W806" s="256"/>
      <c r="X806" s="256"/>
      <c r="Y806" s="256"/>
      <c r="Z806" s="256"/>
      <c r="AA806" s="256"/>
      <c r="AB806" s="137"/>
      <c r="AC806" s="137"/>
      <c r="AD806" s="137"/>
      <c r="AE806" s="137"/>
      <c r="AF806" s="256"/>
      <c r="AG806" s="337">
        <v>2025</v>
      </c>
      <c r="AH806" s="166"/>
      <c r="AI806" s="166"/>
      <c r="AJ806" s="134">
        <f t="shared" si="176"/>
        <v>757</v>
      </c>
      <c r="AK806" s="35" t="s">
        <v>153</v>
      </c>
      <c r="AL806" s="134" t="str">
        <f t="shared" si="177"/>
        <v>757.</v>
      </c>
      <c r="AM806" s="125"/>
      <c r="AN806" s="35"/>
      <c r="AO806" s="193"/>
    </row>
    <row r="807" spans="1:41" ht="22.5" hidden="1" customHeight="1" x14ac:dyDescent="0.25">
      <c r="A807" s="68" t="s">
        <v>3941</v>
      </c>
      <c r="B807" s="25">
        <v>1502</v>
      </c>
      <c r="C807" s="36" t="s">
        <v>321</v>
      </c>
      <c r="D807" s="25">
        <v>1976</v>
      </c>
      <c r="E807" s="68" t="s">
        <v>2932</v>
      </c>
      <c r="F807" s="68" t="s">
        <v>2934</v>
      </c>
      <c r="G807" s="25">
        <v>2</v>
      </c>
      <c r="H807" s="25">
        <v>2</v>
      </c>
      <c r="I807" s="137">
        <v>756.5</v>
      </c>
      <c r="J807" s="137">
        <v>711.2</v>
      </c>
      <c r="K807" s="137">
        <v>711.2</v>
      </c>
      <c r="L807" s="30">
        <v>15</v>
      </c>
      <c r="M807" s="137">
        <f t="shared" si="174"/>
        <v>300288</v>
      </c>
      <c r="N807" s="137"/>
      <c r="O807" s="137"/>
      <c r="P807" s="137"/>
      <c r="Q807" s="137">
        <f t="shared" si="173"/>
        <v>300288</v>
      </c>
      <c r="R807" s="137">
        <v>300288</v>
      </c>
      <c r="S807" s="30"/>
      <c r="T807" s="137"/>
      <c r="U807" s="137"/>
      <c r="V807" s="137"/>
      <c r="W807" s="137"/>
      <c r="X807" s="137"/>
      <c r="Y807" s="137"/>
      <c r="Z807" s="137"/>
      <c r="AA807" s="137"/>
      <c r="AB807" s="137"/>
      <c r="AC807" s="137"/>
      <c r="AD807" s="137"/>
      <c r="AE807" s="137"/>
      <c r="AF807" s="137"/>
      <c r="AG807" s="337">
        <v>2025</v>
      </c>
      <c r="AH807" s="166" t="s">
        <v>3052</v>
      </c>
      <c r="AI807" s="166"/>
      <c r="AJ807" s="134">
        <f t="shared" si="176"/>
        <v>758</v>
      </c>
      <c r="AK807" s="35" t="s">
        <v>153</v>
      </c>
      <c r="AL807" s="134" t="str">
        <f t="shared" si="177"/>
        <v>758.</v>
      </c>
      <c r="AM807" s="125"/>
      <c r="AN807" s="35"/>
      <c r="AO807" s="193"/>
    </row>
    <row r="808" spans="1:41" ht="22.5" hidden="1" customHeight="1" x14ac:dyDescent="0.25">
      <c r="A808" s="68" t="s">
        <v>3942</v>
      </c>
      <c r="B808" s="25">
        <v>1361</v>
      </c>
      <c r="C808" s="36" t="s">
        <v>1240</v>
      </c>
      <c r="D808" s="106">
        <v>1968</v>
      </c>
      <c r="E808" s="108" t="s">
        <v>2932</v>
      </c>
      <c r="F808" s="68" t="s">
        <v>2934</v>
      </c>
      <c r="G808" s="106">
        <v>2</v>
      </c>
      <c r="H808" s="106">
        <v>2</v>
      </c>
      <c r="I808" s="137">
        <v>562</v>
      </c>
      <c r="J808" s="137">
        <v>517.20000000000005</v>
      </c>
      <c r="K808" s="137">
        <v>517.20000000000005</v>
      </c>
      <c r="L808" s="30">
        <v>29</v>
      </c>
      <c r="M808" s="137">
        <f t="shared" si="174"/>
        <v>3791592</v>
      </c>
      <c r="N808" s="137"/>
      <c r="O808" s="137"/>
      <c r="P808" s="137"/>
      <c r="Q808" s="137">
        <f t="shared" si="173"/>
        <v>3791592</v>
      </c>
      <c r="R808" s="137"/>
      <c r="S808" s="30"/>
      <c r="T808" s="137"/>
      <c r="U808" s="137">
        <v>504</v>
      </c>
      <c r="V808" s="137">
        <f>U808*7523</f>
        <v>3791592</v>
      </c>
      <c r="W808" s="137"/>
      <c r="X808" s="137"/>
      <c r="Y808" s="137"/>
      <c r="Z808" s="137"/>
      <c r="AA808" s="137"/>
      <c r="AB808" s="137"/>
      <c r="AC808" s="137"/>
      <c r="AD808" s="137"/>
      <c r="AE808" s="137"/>
      <c r="AF808" s="137"/>
      <c r="AG808" s="337">
        <v>2025</v>
      </c>
      <c r="AH808" s="166"/>
      <c r="AI808" s="166"/>
      <c r="AJ808" s="134">
        <f t="shared" si="176"/>
        <v>759</v>
      </c>
      <c r="AK808" s="35" t="s">
        <v>153</v>
      </c>
      <c r="AL808" s="134" t="str">
        <f t="shared" si="177"/>
        <v>759.</v>
      </c>
      <c r="AM808" s="125"/>
      <c r="AO808" s="193"/>
    </row>
    <row r="809" spans="1:41" ht="22.5" hidden="1" customHeight="1" x14ac:dyDescent="0.25">
      <c r="A809" s="68" t="s">
        <v>3943</v>
      </c>
      <c r="B809" s="25">
        <v>1364</v>
      </c>
      <c r="C809" s="36" t="s">
        <v>1241</v>
      </c>
      <c r="D809" s="106">
        <v>1973</v>
      </c>
      <c r="E809" s="108" t="s">
        <v>2932</v>
      </c>
      <c r="F809" s="68" t="s">
        <v>2934</v>
      </c>
      <c r="G809" s="106">
        <v>2</v>
      </c>
      <c r="H809" s="106">
        <v>2</v>
      </c>
      <c r="I809" s="137">
        <v>619.20000000000005</v>
      </c>
      <c r="J809" s="137">
        <v>576.20000000000005</v>
      </c>
      <c r="K809" s="137">
        <v>576.20000000000005</v>
      </c>
      <c r="L809" s="30">
        <v>11</v>
      </c>
      <c r="M809" s="137">
        <f t="shared" si="174"/>
        <v>3964621</v>
      </c>
      <c r="N809" s="137"/>
      <c r="O809" s="137"/>
      <c r="P809" s="137"/>
      <c r="Q809" s="137">
        <f t="shared" si="173"/>
        <v>3964621</v>
      </c>
      <c r="R809" s="137"/>
      <c r="S809" s="30"/>
      <c r="T809" s="137"/>
      <c r="U809" s="137">
        <v>527</v>
      </c>
      <c r="V809" s="137">
        <f>U809*7523</f>
        <v>3964621</v>
      </c>
      <c r="W809" s="137"/>
      <c r="X809" s="137"/>
      <c r="Y809" s="137"/>
      <c r="Z809" s="137"/>
      <c r="AA809" s="137"/>
      <c r="AB809" s="137"/>
      <c r="AC809" s="137"/>
      <c r="AD809" s="137"/>
      <c r="AE809" s="137"/>
      <c r="AF809" s="137"/>
      <c r="AG809" s="337">
        <v>2025</v>
      </c>
      <c r="AH809" s="166"/>
      <c r="AI809" s="166"/>
      <c r="AJ809" s="134">
        <f t="shared" si="176"/>
        <v>760</v>
      </c>
      <c r="AK809" s="35" t="s">
        <v>153</v>
      </c>
      <c r="AL809" s="134" t="str">
        <f t="shared" si="177"/>
        <v>760.</v>
      </c>
      <c r="AM809" s="125"/>
      <c r="AO809" s="193"/>
    </row>
    <row r="810" spans="1:41" ht="22.5" hidden="1" customHeight="1" x14ac:dyDescent="0.25">
      <c r="A810" s="68" t="s">
        <v>3944</v>
      </c>
      <c r="B810" s="25">
        <v>1367</v>
      </c>
      <c r="C810" s="205" t="s">
        <v>311</v>
      </c>
      <c r="D810" s="106">
        <v>1990</v>
      </c>
      <c r="E810" s="108" t="s">
        <v>2932</v>
      </c>
      <c r="F810" s="68" t="s">
        <v>2934</v>
      </c>
      <c r="G810" s="106">
        <v>2</v>
      </c>
      <c r="H810" s="106">
        <v>3</v>
      </c>
      <c r="I810" s="137">
        <v>300.2</v>
      </c>
      <c r="J810" s="137">
        <v>271.8</v>
      </c>
      <c r="K810" s="137">
        <v>271.8</v>
      </c>
      <c r="L810" s="30">
        <v>12</v>
      </c>
      <c r="M810" s="137">
        <f t="shared" si="174"/>
        <v>438588</v>
      </c>
      <c r="N810" s="137"/>
      <c r="O810" s="137"/>
      <c r="P810" s="137"/>
      <c r="Q810" s="137">
        <f t="shared" si="173"/>
        <v>438588</v>
      </c>
      <c r="R810" s="137">
        <v>438588</v>
      </c>
      <c r="S810" s="30"/>
      <c r="T810" s="137"/>
      <c r="U810" s="137"/>
      <c r="V810" s="137"/>
      <c r="W810" s="137"/>
      <c r="X810" s="137"/>
      <c r="Y810" s="137"/>
      <c r="Z810" s="137"/>
      <c r="AA810" s="137"/>
      <c r="AB810" s="137"/>
      <c r="AC810" s="137"/>
      <c r="AD810" s="137"/>
      <c r="AE810" s="137"/>
      <c r="AF810" s="137"/>
      <c r="AG810" s="337">
        <v>2025</v>
      </c>
      <c r="AH810" s="166" t="s">
        <v>3050</v>
      </c>
      <c r="AI810" s="166"/>
      <c r="AJ810" s="134">
        <f t="shared" si="176"/>
        <v>761</v>
      </c>
      <c r="AK810" s="35" t="s">
        <v>153</v>
      </c>
      <c r="AL810" s="134" t="str">
        <f t="shared" si="177"/>
        <v>761.</v>
      </c>
      <c r="AM810" s="125"/>
      <c r="AO810" s="193"/>
    </row>
    <row r="811" spans="1:41" ht="22.5" hidden="1" customHeight="1" x14ac:dyDescent="0.25">
      <c r="A811" s="68" t="s">
        <v>3945</v>
      </c>
      <c r="B811" s="25">
        <v>1374</v>
      </c>
      <c r="C811" s="36" t="s">
        <v>1242</v>
      </c>
      <c r="D811" s="25">
        <v>1976</v>
      </c>
      <c r="E811" s="108" t="s">
        <v>2932</v>
      </c>
      <c r="F811" s="68" t="s">
        <v>2934</v>
      </c>
      <c r="G811" s="25">
        <v>2</v>
      </c>
      <c r="H811" s="25">
        <v>1</v>
      </c>
      <c r="I811" s="276">
        <v>399.8</v>
      </c>
      <c r="J811" s="276">
        <v>352.2</v>
      </c>
      <c r="K811" s="276">
        <v>352.2</v>
      </c>
      <c r="L811" s="30">
        <v>14</v>
      </c>
      <c r="M811" s="137">
        <f t="shared" si="174"/>
        <v>2733858.1999999997</v>
      </c>
      <c r="N811" s="137"/>
      <c r="O811" s="137"/>
      <c r="P811" s="137"/>
      <c r="Q811" s="137">
        <f t="shared" si="173"/>
        <v>2733858.1999999997</v>
      </c>
      <c r="R811" s="137"/>
      <c r="S811" s="30"/>
      <c r="T811" s="137"/>
      <c r="U811" s="137">
        <v>363.4</v>
      </c>
      <c r="V811" s="137">
        <f>U811*7523</f>
        <v>2733858.1999999997</v>
      </c>
      <c r="W811" s="137"/>
      <c r="X811" s="137"/>
      <c r="Y811" s="137"/>
      <c r="Z811" s="137"/>
      <c r="AA811" s="137"/>
      <c r="AB811" s="137"/>
      <c r="AC811" s="137"/>
      <c r="AD811" s="137"/>
      <c r="AE811" s="137"/>
      <c r="AF811" s="137"/>
      <c r="AG811" s="337">
        <v>2025</v>
      </c>
      <c r="AH811" s="166"/>
      <c r="AI811" s="166"/>
      <c r="AJ811" s="134">
        <f t="shared" si="176"/>
        <v>762</v>
      </c>
      <c r="AK811" s="35" t="s">
        <v>153</v>
      </c>
      <c r="AL811" s="134" t="str">
        <f t="shared" si="177"/>
        <v>762.</v>
      </c>
      <c r="AM811" s="125"/>
      <c r="AO811" s="193"/>
    </row>
    <row r="812" spans="1:41" ht="22.5" hidden="1" customHeight="1" x14ac:dyDescent="0.25">
      <c r="A812" s="68" t="s">
        <v>3946</v>
      </c>
      <c r="B812" s="25">
        <v>1375</v>
      </c>
      <c r="C812" s="36" t="s">
        <v>1243</v>
      </c>
      <c r="D812" s="25">
        <v>1972</v>
      </c>
      <c r="E812" s="108" t="s">
        <v>2932</v>
      </c>
      <c r="F812" s="68" t="s">
        <v>2934</v>
      </c>
      <c r="G812" s="25">
        <v>2</v>
      </c>
      <c r="H812" s="25">
        <v>1</v>
      </c>
      <c r="I812" s="276">
        <v>539.79999999999995</v>
      </c>
      <c r="J812" s="276">
        <v>489.8</v>
      </c>
      <c r="K812" s="276">
        <v>489.8</v>
      </c>
      <c r="L812" s="30">
        <v>17</v>
      </c>
      <c r="M812" s="137">
        <f t="shared" si="174"/>
        <v>3310120</v>
      </c>
      <c r="N812" s="137"/>
      <c r="O812" s="137"/>
      <c r="P812" s="137"/>
      <c r="Q812" s="137">
        <f t="shared" si="173"/>
        <v>3310120</v>
      </c>
      <c r="R812" s="137"/>
      <c r="S812" s="30"/>
      <c r="T812" s="137"/>
      <c r="U812" s="137">
        <v>440</v>
      </c>
      <c r="V812" s="137">
        <f>U812*7523</f>
        <v>3310120</v>
      </c>
      <c r="W812" s="137"/>
      <c r="X812" s="137"/>
      <c r="Y812" s="137"/>
      <c r="Z812" s="137"/>
      <c r="AA812" s="137"/>
      <c r="AB812" s="137"/>
      <c r="AC812" s="137"/>
      <c r="AD812" s="137"/>
      <c r="AE812" s="137"/>
      <c r="AF812" s="137"/>
      <c r="AG812" s="337">
        <v>2025</v>
      </c>
      <c r="AH812" s="166"/>
      <c r="AI812" s="166"/>
      <c r="AJ812" s="134">
        <f t="shared" si="176"/>
        <v>763</v>
      </c>
      <c r="AK812" s="35" t="s">
        <v>153</v>
      </c>
      <c r="AL812" s="134" t="str">
        <f t="shared" si="177"/>
        <v>763.</v>
      </c>
      <c r="AM812" s="125"/>
      <c r="AO812" s="193"/>
    </row>
    <row r="813" spans="1:41" ht="22.5" hidden="1" customHeight="1" x14ac:dyDescent="0.25">
      <c r="A813" s="68" t="s">
        <v>3947</v>
      </c>
      <c r="B813" s="25">
        <v>1376</v>
      </c>
      <c r="C813" s="36" t="s">
        <v>1244</v>
      </c>
      <c r="D813" s="25">
        <v>1968</v>
      </c>
      <c r="E813" s="108" t="s">
        <v>2932</v>
      </c>
      <c r="F813" s="68" t="s">
        <v>2934</v>
      </c>
      <c r="G813" s="25">
        <v>2</v>
      </c>
      <c r="H813" s="25">
        <v>1</v>
      </c>
      <c r="I813" s="276">
        <v>374.6</v>
      </c>
      <c r="J813" s="276">
        <v>335.6</v>
      </c>
      <c r="K813" s="276">
        <v>335.6</v>
      </c>
      <c r="L813" s="30">
        <v>10</v>
      </c>
      <c r="M813" s="137">
        <f t="shared" si="174"/>
        <v>2472057.8000000003</v>
      </c>
      <c r="N813" s="137"/>
      <c r="O813" s="137"/>
      <c r="P813" s="137"/>
      <c r="Q813" s="137">
        <f t="shared" si="173"/>
        <v>2472057.8000000003</v>
      </c>
      <c r="R813" s="137"/>
      <c r="S813" s="30"/>
      <c r="T813" s="137"/>
      <c r="U813" s="137">
        <v>328.6</v>
      </c>
      <c r="V813" s="137">
        <f>U813*7523</f>
        <v>2472057.8000000003</v>
      </c>
      <c r="W813" s="137"/>
      <c r="X813" s="137"/>
      <c r="Y813" s="137"/>
      <c r="Z813" s="137"/>
      <c r="AA813" s="137"/>
      <c r="AB813" s="137"/>
      <c r="AC813" s="137"/>
      <c r="AD813" s="137"/>
      <c r="AE813" s="137"/>
      <c r="AF813" s="137"/>
      <c r="AG813" s="337">
        <v>2025</v>
      </c>
      <c r="AH813" s="166"/>
      <c r="AI813" s="166"/>
      <c r="AJ813" s="134">
        <f t="shared" si="176"/>
        <v>764</v>
      </c>
      <c r="AK813" s="35" t="s">
        <v>153</v>
      </c>
      <c r="AL813" s="134" t="str">
        <f t="shared" si="177"/>
        <v>764.</v>
      </c>
      <c r="AM813" s="125"/>
      <c r="AO813" s="193"/>
    </row>
    <row r="814" spans="1:41" ht="22.5" hidden="1" customHeight="1" x14ac:dyDescent="0.25">
      <c r="A814" s="68" t="s">
        <v>3948</v>
      </c>
      <c r="B814" s="25">
        <v>1391</v>
      </c>
      <c r="C814" s="205" t="s">
        <v>313</v>
      </c>
      <c r="D814" s="106">
        <v>1979</v>
      </c>
      <c r="E814" s="108" t="s">
        <v>2932</v>
      </c>
      <c r="F814" s="68" t="s">
        <v>2934</v>
      </c>
      <c r="G814" s="106">
        <v>3</v>
      </c>
      <c r="H814" s="106">
        <v>2</v>
      </c>
      <c r="I814" s="137">
        <v>1295.9000000000001</v>
      </c>
      <c r="J814" s="137">
        <v>1170.4000000000001</v>
      </c>
      <c r="K814" s="137">
        <v>1170.4000000000001</v>
      </c>
      <c r="L814" s="30">
        <v>45</v>
      </c>
      <c r="M814" s="137">
        <f t="shared" si="174"/>
        <v>328440</v>
      </c>
      <c r="N814" s="137"/>
      <c r="O814" s="137"/>
      <c r="P814" s="137"/>
      <c r="Q814" s="137">
        <f t="shared" si="173"/>
        <v>328440</v>
      </c>
      <c r="R814" s="137">
        <v>328440</v>
      </c>
      <c r="S814" s="30"/>
      <c r="T814" s="137"/>
      <c r="U814" s="137"/>
      <c r="V814" s="137"/>
      <c r="W814" s="137"/>
      <c r="X814" s="137"/>
      <c r="Y814" s="137"/>
      <c r="Z814" s="137"/>
      <c r="AA814" s="137"/>
      <c r="AB814" s="137"/>
      <c r="AC814" s="137"/>
      <c r="AD814" s="137"/>
      <c r="AE814" s="137"/>
      <c r="AF814" s="137"/>
      <c r="AG814" s="337">
        <v>2025</v>
      </c>
      <c r="AH814" s="166" t="s">
        <v>3052</v>
      </c>
      <c r="AI814" s="166"/>
      <c r="AJ814" s="134">
        <f t="shared" si="176"/>
        <v>765</v>
      </c>
      <c r="AK814" s="35" t="s">
        <v>153</v>
      </c>
      <c r="AL814" s="134" t="str">
        <f t="shared" si="177"/>
        <v>765.</v>
      </c>
      <c r="AM814" s="125"/>
      <c r="AO814" s="193"/>
    </row>
    <row r="815" spans="1:41" ht="22.5" hidden="1" customHeight="1" x14ac:dyDescent="0.25">
      <c r="A815" s="68" t="s">
        <v>3949</v>
      </c>
      <c r="B815" s="25">
        <v>1413</v>
      </c>
      <c r="C815" s="36" t="s">
        <v>1249</v>
      </c>
      <c r="D815" s="25">
        <v>1975</v>
      </c>
      <c r="E815" s="108" t="s">
        <v>2932</v>
      </c>
      <c r="F815" s="68" t="s">
        <v>2934</v>
      </c>
      <c r="G815" s="25">
        <v>2</v>
      </c>
      <c r="H815" s="25">
        <v>1</v>
      </c>
      <c r="I815" s="137">
        <v>265.39999999999998</v>
      </c>
      <c r="J815" s="137">
        <v>173.3</v>
      </c>
      <c r="K815" s="137">
        <v>173.3</v>
      </c>
      <c r="L815" s="30">
        <v>4</v>
      </c>
      <c r="M815" s="137">
        <f t="shared" si="174"/>
        <v>2144055</v>
      </c>
      <c r="N815" s="256"/>
      <c r="O815" s="256"/>
      <c r="P815" s="256"/>
      <c r="Q815" s="137">
        <f t="shared" si="173"/>
        <v>2144055</v>
      </c>
      <c r="R815" s="137"/>
      <c r="S815" s="30"/>
      <c r="T815" s="137"/>
      <c r="U815" s="137">
        <v>285</v>
      </c>
      <c r="V815" s="137">
        <f>U815*7523</f>
        <v>2144055</v>
      </c>
      <c r="W815" s="137"/>
      <c r="X815" s="137"/>
      <c r="Y815" s="137"/>
      <c r="Z815" s="137"/>
      <c r="AA815" s="137"/>
      <c r="AB815" s="137"/>
      <c r="AC815" s="137"/>
      <c r="AD815" s="137"/>
      <c r="AE815" s="137"/>
      <c r="AF815" s="137"/>
      <c r="AG815" s="337">
        <v>2025</v>
      </c>
      <c r="AH815" s="166"/>
      <c r="AI815" s="166"/>
      <c r="AJ815" s="134">
        <f t="shared" si="176"/>
        <v>766</v>
      </c>
      <c r="AK815" s="35" t="s">
        <v>153</v>
      </c>
      <c r="AL815" s="134" t="str">
        <f t="shared" si="177"/>
        <v>766.</v>
      </c>
      <c r="AM815" s="125"/>
      <c r="AO815" s="193"/>
    </row>
    <row r="816" spans="1:41" ht="22.5" hidden="1" customHeight="1" x14ac:dyDescent="0.25">
      <c r="A816" s="68" t="s">
        <v>3950</v>
      </c>
      <c r="B816" s="25">
        <v>1429</v>
      </c>
      <c r="C816" s="36" t="s">
        <v>1251</v>
      </c>
      <c r="D816" s="106">
        <v>2010</v>
      </c>
      <c r="E816" s="108" t="s">
        <v>2932</v>
      </c>
      <c r="F816" s="68" t="s">
        <v>2934</v>
      </c>
      <c r="G816" s="106">
        <v>2</v>
      </c>
      <c r="H816" s="106">
        <v>1</v>
      </c>
      <c r="I816" s="137">
        <v>282.89999999999998</v>
      </c>
      <c r="J816" s="137">
        <v>229.5</v>
      </c>
      <c r="K816" s="137">
        <v>229.5</v>
      </c>
      <c r="L816" s="30">
        <v>12</v>
      </c>
      <c r="M816" s="137">
        <f t="shared" si="174"/>
        <v>239292</v>
      </c>
      <c r="N816" s="137"/>
      <c r="O816" s="137"/>
      <c r="P816" s="137"/>
      <c r="Q816" s="137">
        <f t="shared" si="173"/>
        <v>239292</v>
      </c>
      <c r="R816" s="137">
        <f>107835+131457</f>
        <v>239292</v>
      </c>
      <c r="S816" s="30"/>
      <c r="T816" s="137"/>
      <c r="U816" s="137"/>
      <c r="V816" s="137"/>
      <c r="W816" s="137"/>
      <c r="X816" s="137"/>
      <c r="Y816" s="137"/>
      <c r="Z816" s="137"/>
      <c r="AA816" s="137"/>
      <c r="AB816" s="137"/>
      <c r="AC816" s="137"/>
      <c r="AD816" s="137"/>
      <c r="AE816" s="137"/>
      <c r="AF816" s="137"/>
      <c r="AG816" s="337">
        <v>2025</v>
      </c>
      <c r="AH816" s="166" t="s">
        <v>3054</v>
      </c>
      <c r="AI816" s="166"/>
      <c r="AJ816" s="134">
        <f t="shared" si="176"/>
        <v>767</v>
      </c>
      <c r="AK816" s="35" t="s">
        <v>153</v>
      </c>
      <c r="AL816" s="134" t="str">
        <f t="shared" si="177"/>
        <v>767.</v>
      </c>
      <c r="AM816" s="125"/>
      <c r="AN816" s="35"/>
      <c r="AO816" s="193"/>
    </row>
    <row r="817" spans="1:16379" ht="22.5" hidden="1" customHeight="1" x14ac:dyDescent="0.25">
      <c r="A817" s="68" t="s">
        <v>3951</v>
      </c>
      <c r="B817" s="25">
        <v>1390</v>
      </c>
      <c r="C817" s="205" t="s">
        <v>312</v>
      </c>
      <c r="D817" s="106">
        <v>1978</v>
      </c>
      <c r="E817" s="108" t="s">
        <v>2932</v>
      </c>
      <c r="F817" s="68" t="s">
        <v>2934</v>
      </c>
      <c r="G817" s="106">
        <v>3</v>
      </c>
      <c r="H817" s="106">
        <v>2</v>
      </c>
      <c r="I817" s="137">
        <v>1308.7</v>
      </c>
      <c r="J817" s="137">
        <v>1178.5999999999999</v>
      </c>
      <c r="K817" s="137">
        <v>1178.5999999999999</v>
      </c>
      <c r="L817" s="30">
        <v>58</v>
      </c>
      <c r="M817" s="137">
        <f t="shared" si="174"/>
        <v>328440</v>
      </c>
      <c r="N817" s="137"/>
      <c r="O817" s="137"/>
      <c r="P817" s="137"/>
      <c r="Q817" s="137">
        <f t="shared" si="173"/>
        <v>328440</v>
      </c>
      <c r="R817" s="137">
        <v>328440</v>
      </c>
      <c r="S817" s="30"/>
      <c r="T817" s="137"/>
      <c r="U817" s="137"/>
      <c r="V817" s="137"/>
      <c r="W817" s="137"/>
      <c r="X817" s="137"/>
      <c r="Y817" s="137"/>
      <c r="Z817" s="137"/>
      <c r="AA817" s="137"/>
      <c r="AB817" s="137"/>
      <c r="AC817" s="137"/>
      <c r="AD817" s="137"/>
      <c r="AE817" s="137"/>
      <c r="AF817" s="137"/>
      <c r="AG817" s="337">
        <v>2025</v>
      </c>
      <c r="AH817" s="166" t="s">
        <v>3052</v>
      </c>
      <c r="AI817" s="166"/>
      <c r="AJ817" s="134">
        <f t="shared" si="176"/>
        <v>768</v>
      </c>
      <c r="AK817" s="35" t="s">
        <v>153</v>
      </c>
      <c r="AL817" s="134" t="str">
        <f t="shared" si="177"/>
        <v>768.</v>
      </c>
      <c r="AM817" s="125"/>
      <c r="AO817" s="193"/>
    </row>
    <row r="818" spans="1:16379" ht="22.5" hidden="1" customHeight="1" x14ac:dyDescent="0.25">
      <c r="A818" s="68"/>
      <c r="B818" s="25"/>
      <c r="C818" s="203" t="s">
        <v>50</v>
      </c>
      <c r="D818" s="25"/>
      <c r="E818" s="68"/>
      <c r="F818" s="68"/>
      <c r="G818" s="25"/>
      <c r="H818" s="25"/>
      <c r="I818" s="135">
        <f>I819+I826+I830</f>
        <v>118575.81000000003</v>
      </c>
      <c r="J818" s="135">
        <f t="shared" ref="J818:AF818" si="178">J819+J826+J830</f>
        <v>107043.81999999996</v>
      </c>
      <c r="K818" s="135">
        <f t="shared" si="178"/>
        <v>104831.61999999995</v>
      </c>
      <c r="L818" s="103">
        <f t="shared" si="178"/>
        <v>4438</v>
      </c>
      <c r="M818" s="135">
        <f>M819+M826+M830</f>
        <v>221589049.01999998</v>
      </c>
      <c r="N818" s="135"/>
      <c r="O818" s="135"/>
      <c r="P818" s="135"/>
      <c r="Q818" s="135">
        <f t="shared" si="173"/>
        <v>221589049.01999998</v>
      </c>
      <c r="R818" s="135">
        <f t="shared" si="178"/>
        <v>94692675.680000037</v>
      </c>
      <c r="S818" s="103"/>
      <c r="T818" s="135"/>
      <c r="U818" s="135">
        <f t="shared" si="178"/>
        <v>19483.5</v>
      </c>
      <c r="V818" s="135">
        <f t="shared" si="178"/>
        <v>122549470.01999998</v>
      </c>
      <c r="W818" s="135"/>
      <c r="X818" s="135"/>
      <c r="Y818" s="135">
        <f t="shared" si="178"/>
        <v>806</v>
      </c>
      <c r="Z818" s="135">
        <f t="shared" si="178"/>
        <v>2538155</v>
      </c>
      <c r="AA818" s="135">
        <f t="shared" si="178"/>
        <v>469.23</v>
      </c>
      <c r="AB818" s="135">
        <f t="shared" si="178"/>
        <v>1256128.71</v>
      </c>
      <c r="AC818" s="135"/>
      <c r="AD818" s="135"/>
      <c r="AE818" s="135"/>
      <c r="AF818" s="135">
        <f t="shared" si="178"/>
        <v>552619.61</v>
      </c>
      <c r="AG818" s="143"/>
      <c r="AH818" s="126"/>
      <c r="AI818" s="126"/>
      <c r="AM818" s="144"/>
      <c r="AN818" s="35"/>
      <c r="AO818" s="193"/>
    </row>
    <row r="819" spans="1:16379" ht="22.5" hidden="1" customHeight="1" x14ac:dyDescent="0.25">
      <c r="A819" s="68"/>
      <c r="B819" s="25"/>
      <c r="C819" s="203" t="s">
        <v>1190</v>
      </c>
      <c r="D819" s="25"/>
      <c r="E819" s="68"/>
      <c r="F819" s="68"/>
      <c r="G819" s="25"/>
      <c r="H819" s="25"/>
      <c r="I819" s="135">
        <f>SUM(I820:I825)</f>
        <v>17350.52</v>
      </c>
      <c r="J819" s="135">
        <f t="shared" ref="J819:AF819" si="179">SUM(J820:J825)</f>
        <v>15957.82</v>
      </c>
      <c r="K819" s="135">
        <f t="shared" si="179"/>
        <v>15084.619999999999</v>
      </c>
      <c r="L819" s="103">
        <f t="shared" si="179"/>
        <v>638</v>
      </c>
      <c r="M819" s="135">
        <f t="shared" si="179"/>
        <v>4196567.0500000007</v>
      </c>
      <c r="N819" s="135"/>
      <c r="O819" s="135"/>
      <c r="P819" s="135"/>
      <c r="Q819" s="135">
        <f>M819</f>
        <v>4196567.0500000007</v>
      </c>
      <c r="R819" s="135">
        <f t="shared" si="179"/>
        <v>2736115.44</v>
      </c>
      <c r="S819" s="103"/>
      <c r="T819" s="135"/>
      <c r="U819" s="135"/>
      <c r="V819" s="135"/>
      <c r="W819" s="135"/>
      <c r="X819" s="135"/>
      <c r="Y819" s="135">
        <f t="shared" si="179"/>
        <v>158</v>
      </c>
      <c r="Z819" s="135">
        <f t="shared" si="179"/>
        <v>498251</v>
      </c>
      <c r="AA819" s="135">
        <f t="shared" si="179"/>
        <v>153</v>
      </c>
      <c r="AB819" s="135">
        <f t="shared" si="179"/>
        <v>409581</v>
      </c>
      <c r="AC819" s="135"/>
      <c r="AD819" s="135"/>
      <c r="AE819" s="135"/>
      <c r="AF819" s="135">
        <f t="shared" si="179"/>
        <v>552619.61</v>
      </c>
      <c r="AG819" s="143"/>
      <c r="AH819" s="126"/>
      <c r="AI819" s="126"/>
      <c r="AM819" s="144"/>
      <c r="AN819" s="35"/>
      <c r="AO819" s="193"/>
    </row>
    <row r="820" spans="1:16379" ht="22.5" hidden="1" customHeight="1" x14ac:dyDescent="0.25">
      <c r="A820" s="68" t="s">
        <v>3952</v>
      </c>
      <c r="B820" s="25">
        <v>1586</v>
      </c>
      <c r="C820" s="36" t="s">
        <v>58</v>
      </c>
      <c r="D820" s="25">
        <v>1967</v>
      </c>
      <c r="E820" s="68" t="s">
        <v>2932</v>
      </c>
      <c r="F820" s="68" t="s">
        <v>2934</v>
      </c>
      <c r="G820" s="25">
        <v>4</v>
      </c>
      <c r="H820" s="25">
        <v>4</v>
      </c>
      <c r="I820" s="139">
        <v>2787.1</v>
      </c>
      <c r="J820" s="137">
        <v>2538.1</v>
      </c>
      <c r="K820" s="139">
        <v>2538.1</v>
      </c>
      <c r="L820" s="148">
        <v>98</v>
      </c>
      <c r="M820" s="147">
        <f t="shared" ref="M820:M823" si="180">R820+T820+V820+X820+Z820+AB820+AE820+AF820</f>
        <v>773168.41</v>
      </c>
      <c r="N820" s="147"/>
      <c r="O820" s="147"/>
      <c r="P820" s="147"/>
      <c r="Q820" s="137">
        <f t="shared" ref="Q820:Q823" si="181">M820</f>
        <v>773168.41</v>
      </c>
      <c r="R820" s="147">
        <v>577500</v>
      </c>
      <c r="S820" s="148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  <c r="AE820" s="137"/>
      <c r="AF820" s="147">
        <v>195668.41</v>
      </c>
      <c r="AG820" s="337">
        <v>2025</v>
      </c>
      <c r="AH820" s="126" t="s">
        <v>3051</v>
      </c>
      <c r="AI820" s="171"/>
      <c r="AJ820" s="134">
        <f t="shared" si="176"/>
        <v>769</v>
      </c>
      <c r="AK820" s="35" t="s">
        <v>153</v>
      </c>
      <c r="AL820" s="134" t="str">
        <f t="shared" si="177"/>
        <v>769.</v>
      </c>
      <c r="AM820" s="140"/>
      <c r="AN820" s="35"/>
      <c r="AO820" s="193"/>
    </row>
    <row r="821" spans="1:16379" ht="22.5" hidden="1" customHeight="1" x14ac:dyDescent="0.25">
      <c r="A821" s="68" t="s">
        <v>3953</v>
      </c>
      <c r="B821" s="25">
        <v>1589</v>
      </c>
      <c r="C821" s="36" t="s">
        <v>59</v>
      </c>
      <c r="D821" s="25">
        <v>1969</v>
      </c>
      <c r="E821" s="68" t="s">
        <v>2932</v>
      </c>
      <c r="F821" s="68" t="s">
        <v>2934</v>
      </c>
      <c r="G821" s="25">
        <v>5</v>
      </c>
      <c r="H821" s="25">
        <v>4</v>
      </c>
      <c r="I821" s="139">
        <v>3530.46</v>
      </c>
      <c r="J821" s="137">
        <v>3291.46</v>
      </c>
      <c r="K821" s="139">
        <v>3291.46</v>
      </c>
      <c r="L821" s="148">
        <v>149</v>
      </c>
      <c r="M821" s="147">
        <f t="shared" si="180"/>
        <v>965103.13</v>
      </c>
      <c r="N821" s="147"/>
      <c r="O821" s="147"/>
      <c r="P821" s="147"/>
      <c r="Q821" s="137">
        <f t="shared" si="181"/>
        <v>965103.13</v>
      </c>
      <c r="R821" s="147">
        <v>720720</v>
      </c>
      <c r="S821" s="148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37"/>
      <c r="AF821" s="147">
        <v>244383.13</v>
      </c>
      <c r="AG821" s="337">
        <v>2025</v>
      </c>
      <c r="AH821" s="126" t="s">
        <v>3051</v>
      </c>
      <c r="AI821" s="171"/>
      <c r="AJ821" s="134">
        <f t="shared" si="176"/>
        <v>770</v>
      </c>
      <c r="AK821" s="35" t="s">
        <v>153</v>
      </c>
      <c r="AL821" s="134" t="str">
        <f t="shared" si="177"/>
        <v>770.</v>
      </c>
      <c r="AM821" s="140"/>
      <c r="AN821" s="35"/>
      <c r="AO821" s="193"/>
    </row>
    <row r="822" spans="1:16379" ht="22.5" hidden="1" customHeight="1" x14ac:dyDescent="0.25">
      <c r="A822" s="68" t="s">
        <v>3954</v>
      </c>
      <c r="B822" s="25">
        <v>1642</v>
      </c>
      <c r="C822" s="36" t="s">
        <v>61</v>
      </c>
      <c r="D822" s="25">
        <v>1963</v>
      </c>
      <c r="E822" s="68" t="s">
        <v>2932</v>
      </c>
      <c r="F822" s="68" t="s">
        <v>2934</v>
      </c>
      <c r="G822" s="25">
        <v>2</v>
      </c>
      <c r="H822" s="25">
        <v>2</v>
      </c>
      <c r="I822" s="139">
        <v>683.8</v>
      </c>
      <c r="J822" s="137">
        <v>632.70000000000005</v>
      </c>
      <c r="K822" s="139">
        <v>632.70000000000005</v>
      </c>
      <c r="L822" s="148">
        <v>29</v>
      </c>
      <c r="M822" s="147">
        <f t="shared" si="180"/>
        <v>342586.31</v>
      </c>
      <c r="N822" s="147"/>
      <c r="O822" s="147"/>
      <c r="P822" s="147"/>
      <c r="Q822" s="137">
        <f t="shared" si="181"/>
        <v>342586.31</v>
      </c>
      <c r="R822" s="139">
        <v>286440</v>
      </c>
      <c r="S822" s="25"/>
      <c r="T822" s="139"/>
      <c r="U822" s="139"/>
      <c r="V822" s="139"/>
      <c r="W822" s="139"/>
      <c r="X822" s="139"/>
      <c r="Y822" s="139"/>
      <c r="Z822" s="139"/>
      <c r="AA822" s="139"/>
      <c r="AB822" s="139"/>
      <c r="AC822" s="139"/>
      <c r="AD822" s="139"/>
      <c r="AE822" s="139"/>
      <c r="AF822" s="139">
        <v>56146.31</v>
      </c>
      <c r="AG822" s="337">
        <v>2025</v>
      </c>
      <c r="AH822" s="126" t="s">
        <v>3051</v>
      </c>
      <c r="AI822" s="171"/>
      <c r="AJ822" s="134">
        <f t="shared" si="176"/>
        <v>771</v>
      </c>
      <c r="AK822" s="35" t="s">
        <v>153</v>
      </c>
      <c r="AL822" s="134" t="str">
        <f t="shared" si="177"/>
        <v>771.</v>
      </c>
      <c r="AM822" s="140"/>
      <c r="AN822" s="35"/>
      <c r="AO822" s="193"/>
    </row>
    <row r="823" spans="1:16379" ht="22.5" hidden="1" customHeight="1" x14ac:dyDescent="0.25">
      <c r="A823" s="68" t="s">
        <v>3955</v>
      </c>
      <c r="B823" s="25">
        <v>1643</v>
      </c>
      <c r="C823" s="36" t="s">
        <v>57</v>
      </c>
      <c r="D823" s="25">
        <v>1954</v>
      </c>
      <c r="E823" s="68" t="s">
        <v>2932</v>
      </c>
      <c r="F823" s="68" t="s">
        <v>2934</v>
      </c>
      <c r="G823" s="25">
        <v>2</v>
      </c>
      <c r="H823" s="25">
        <v>2</v>
      </c>
      <c r="I823" s="139">
        <v>680.6</v>
      </c>
      <c r="J823" s="137">
        <v>629.5</v>
      </c>
      <c r="K823" s="139">
        <v>629.5</v>
      </c>
      <c r="L823" s="148">
        <v>24</v>
      </c>
      <c r="M823" s="147">
        <f t="shared" si="180"/>
        <v>342861.76</v>
      </c>
      <c r="N823" s="147"/>
      <c r="O823" s="147"/>
      <c r="P823" s="147"/>
      <c r="Q823" s="137">
        <f t="shared" si="181"/>
        <v>342861.76</v>
      </c>
      <c r="R823" s="139">
        <v>286440</v>
      </c>
      <c r="S823" s="25"/>
      <c r="T823" s="139"/>
      <c r="U823" s="139"/>
      <c r="V823" s="139"/>
      <c r="W823" s="139"/>
      <c r="X823" s="139"/>
      <c r="Y823" s="139"/>
      <c r="Z823" s="139"/>
      <c r="AA823" s="139"/>
      <c r="AB823" s="139"/>
      <c r="AC823" s="139"/>
      <c r="AD823" s="139"/>
      <c r="AE823" s="139"/>
      <c r="AF823" s="139">
        <v>56421.760000000002</v>
      </c>
      <c r="AG823" s="337">
        <v>2025</v>
      </c>
      <c r="AH823" s="126" t="s">
        <v>3051</v>
      </c>
      <c r="AI823" s="171"/>
      <c r="AJ823" s="134">
        <f t="shared" si="176"/>
        <v>772</v>
      </c>
      <c r="AK823" s="35" t="s">
        <v>153</v>
      </c>
      <c r="AL823" s="134" t="str">
        <f t="shared" si="177"/>
        <v>772.</v>
      </c>
      <c r="AM823" s="140"/>
      <c r="AN823" s="35"/>
      <c r="AO823" s="193"/>
    </row>
    <row r="824" spans="1:16379" ht="22.5" hidden="1" customHeight="1" x14ac:dyDescent="0.25">
      <c r="A824" s="68" t="s">
        <v>3956</v>
      </c>
      <c r="B824" s="120">
        <v>1602</v>
      </c>
      <c r="C824" s="131" t="s">
        <v>3136</v>
      </c>
      <c r="D824" s="25">
        <v>2009</v>
      </c>
      <c r="E824" s="68" t="s">
        <v>2932</v>
      </c>
      <c r="F824" s="68" t="s">
        <v>2934</v>
      </c>
      <c r="G824" s="25">
        <v>3</v>
      </c>
      <c r="H824" s="25">
        <v>2</v>
      </c>
      <c r="I824" s="139">
        <v>1882.5</v>
      </c>
      <c r="J824" s="137">
        <v>1757</v>
      </c>
      <c r="K824" s="139">
        <v>1757</v>
      </c>
      <c r="L824" s="148">
        <v>57</v>
      </c>
      <c r="M824" s="147">
        <f t="shared" ref="M824:M825" si="182">R824+T824+V824+X824+Z824+AB824+AE824+AF824</f>
        <v>409581</v>
      </c>
      <c r="N824" s="147"/>
      <c r="O824" s="147"/>
      <c r="P824" s="147"/>
      <c r="Q824" s="137">
        <f t="shared" ref="Q824" si="183">M824</f>
        <v>409581</v>
      </c>
      <c r="R824" s="139"/>
      <c r="S824" s="25"/>
      <c r="T824" s="139"/>
      <c r="U824" s="139"/>
      <c r="V824" s="139"/>
      <c r="W824" s="139"/>
      <c r="X824" s="139"/>
      <c r="Y824" s="139"/>
      <c r="Z824" s="139"/>
      <c r="AA824" s="139">
        <v>153</v>
      </c>
      <c r="AB824" s="139">
        <f>AA824*2677</f>
        <v>409581</v>
      </c>
      <c r="AC824" s="139"/>
      <c r="AD824" s="139"/>
      <c r="AE824" s="139"/>
      <c r="AF824" s="139"/>
      <c r="AG824" s="337">
        <v>2025</v>
      </c>
      <c r="AH824" s="126"/>
      <c r="AI824" s="126"/>
      <c r="AJ824" s="134">
        <f t="shared" si="176"/>
        <v>773</v>
      </c>
      <c r="AK824" s="35" t="s">
        <v>153</v>
      </c>
      <c r="AL824" s="134" t="str">
        <f t="shared" si="177"/>
        <v>773.</v>
      </c>
      <c r="AM824" s="140"/>
      <c r="AN824" s="35"/>
      <c r="AO824" s="193"/>
    </row>
    <row r="825" spans="1:16379" ht="22.5" hidden="1" customHeight="1" x14ac:dyDescent="0.25">
      <c r="A825" s="68" t="s">
        <v>3957</v>
      </c>
      <c r="B825" s="68">
        <v>1606</v>
      </c>
      <c r="C825" s="204" t="s">
        <v>3194</v>
      </c>
      <c r="D825" s="68">
        <v>1987</v>
      </c>
      <c r="E825" s="329" t="s">
        <v>2932</v>
      </c>
      <c r="F825" s="68" t="s">
        <v>2933</v>
      </c>
      <c r="G825" s="68">
        <v>5</v>
      </c>
      <c r="H825" s="68">
        <v>10</v>
      </c>
      <c r="I825" s="335">
        <v>7786.06</v>
      </c>
      <c r="J825" s="137">
        <v>7109.06</v>
      </c>
      <c r="K825" s="335">
        <v>6235.86</v>
      </c>
      <c r="L825" s="264">
        <v>281</v>
      </c>
      <c r="M825" s="263">
        <f t="shared" si="182"/>
        <v>1363266.44</v>
      </c>
      <c r="N825" s="147"/>
      <c r="O825" s="147"/>
      <c r="P825" s="147"/>
      <c r="Q825" s="137">
        <f>M825</f>
        <v>1363266.44</v>
      </c>
      <c r="R825" s="139">
        <f>124556.44+740459</f>
        <v>865015.44</v>
      </c>
      <c r="S825" s="25"/>
      <c r="T825" s="139"/>
      <c r="U825" s="139"/>
      <c r="V825" s="139"/>
      <c r="W825" s="139"/>
      <c r="X825" s="139"/>
      <c r="Y825" s="139">
        <v>158</v>
      </c>
      <c r="Z825" s="139">
        <v>498251</v>
      </c>
      <c r="AA825" s="139"/>
      <c r="AB825" s="139"/>
      <c r="AC825" s="139"/>
      <c r="AD825" s="139"/>
      <c r="AE825" s="139"/>
      <c r="AF825" s="139"/>
      <c r="AG825" s="337">
        <v>2025</v>
      </c>
      <c r="AH825" s="126" t="s">
        <v>3065</v>
      </c>
      <c r="AI825" s="126"/>
      <c r="AJ825" s="134">
        <f t="shared" si="176"/>
        <v>774</v>
      </c>
      <c r="AK825" s="35" t="s">
        <v>153</v>
      </c>
      <c r="AL825" s="134" t="str">
        <f t="shared" si="177"/>
        <v>774.</v>
      </c>
      <c r="AM825" s="140"/>
      <c r="AN825" s="35"/>
      <c r="AO825" s="193"/>
    </row>
    <row r="826" spans="1:16379" s="33" customFormat="1" ht="22.5" hidden="1" customHeight="1" x14ac:dyDescent="0.25">
      <c r="A826" s="70"/>
      <c r="B826" s="45"/>
      <c r="C826" s="203" t="s">
        <v>1191</v>
      </c>
      <c r="D826" s="25"/>
      <c r="E826" s="68"/>
      <c r="F826" s="68"/>
      <c r="G826" s="25"/>
      <c r="H826" s="25"/>
      <c r="I826" s="135">
        <f>SUM(I827:I829)</f>
        <v>2295</v>
      </c>
      <c r="J826" s="135">
        <f t="shared" ref="J826:V826" si="184">SUM(J827:J829)</f>
        <v>2059.8000000000002</v>
      </c>
      <c r="K826" s="135">
        <f t="shared" si="184"/>
        <v>2059.8000000000002</v>
      </c>
      <c r="L826" s="103">
        <f t="shared" si="184"/>
        <v>111</v>
      </c>
      <c r="M826" s="135">
        <f t="shared" si="184"/>
        <v>11456350.559999999</v>
      </c>
      <c r="N826" s="135"/>
      <c r="O826" s="135"/>
      <c r="P826" s="135"/>
      <c r="Q826" s="135">
        <f>M826</f>
        <v>11456350.559999999</v>
      </c>
      <c r="R826" s="135">
        <f t="shared" si="184"/>
        <v>220599.59999999998</v>
      </c>
      <c r="S826" s="103"/>
      <c r="T826" s="135"/>
      <c r="U826" s="135">
        <f t="shared" si="184"/>
        <v>1493.52</v>
      </c>
      <c r="V826" s="135">
        <f t="shared" si="184"/>
        <v>11235750.960000001</v>
      </c>
      <c r="W826" s="135"/>
      <c r="X826" s="135"/>
      <c r="Y826" s="135"/>
      <c r="Z826" s="135"/>
      <c r="AA826" s="135"/>
      <c r="AB826" s="135"/>
      <c r="AC826" s="135"/>
      <c r="AD826" s="135"/>
      <c r="AE826" s="135"/>
      <c r="AF826" s="135"/>
      <c r="AG826" s="152"/>
      <c r="AH826" s="124"/>
      <c r="AI826" s="124"/>
      <c r="AJ826" s="134"/>
      <c r="AK826" s="35"/>
      <c r="AL826" s="134"/>
      <c r="AM826" s="153"/>
      <c r="AN826" s="297"/>
      <c r="AO826" s="193"/>
    </row>
    <row r="827" spans="1:16379" ht="22.5" hidden="1" customHeight="1" x14ac:dyDescent="0.25">
      <c r="A827" s="68" t="s">
        <v>3958</v>
      </c>
      <c r="B827" s="25">
        <v>1581</v>
      </c>
      <c r="C827" s="36" t="s">
        <v>52</v>
      </c>
      <c r="D827" s="25">
        <v>1962</v>
      </c>
      <c r="E827" s="68" t="s">
        <v>2932</v>
      </c>
      <c r="F827" s="68" t="s">
        <v>2934</v>
      </c>
      <c r="G827" s="25">
        <v>2</v>
      </c>
      <c r="H827" s="25">
        <v>1</v>
      </c>
      <c r="I827" s="139">
        <v>305.7</v>
      </c>
      <c r="J827" s="137">
        <v>281.89999999999998</v>
      </c>
      <c r="K827" s="139">
        <v>281.89999999999998</v>
      </c>
      <c r="L827" s="148">
        <v>18</v>
      </c>
      <c r="M827" s="147">
        <f t="shared" ref="M827:M829" si="185">R827+T827+V827+X827+Z827+AB827+AE827+AF827</f>
        <v>220599.59999999998</v>
      </c>
      <c r="N827" s="147"/>
      <c r="O827" s="147"/>
      <c r="P827" s="147"/>
      <c r="Q827" s="137">
        <f t="shared" ref="Q827:Q829" si="186">M827</f>
        <v>220599.59999999998</v>
      </c>
      <c r="R827" s="139">
        <v>220599.59999999998</v>
      </c>
      <c r="S827" s="25"/>
      <c r="T827" s="139"/>
      <c r="U827" s="139"/>
      <c r="V827" s="139"/>
      <c r="W827" s="139"/>
      <c r="X827" s="139"/>
      <c r="Y827" s="139"/>
      <c r="Z827" s="139"/>
      <c r="AA827" s="139"/>
      <c r="AB827" s="139"/>
      <c r="AC827" s="139"/>
      <c r="AD827" s="139"/>
      <c r="AE827" s="139"/>
      <c r="AF827" s="139"/>
      <c r="AG827" s="337">
        <v>2025</v>
      </c>
      <c r="AH827" s="126" t="s">
        <v>3049</v>
      </c>
      <c r="AI827" s="126"/>
      <c r="AJ827" s="134">
        <f t="shared" si="176"/>
        <v>775</v>
      </c>
      <c r="AK827" s="35" t="s">
        <v>153</v>
      </c>
      <c r="AL827" s="134" t="str">
        <f t="shared" si="177"/>
        <v>775.</v>
      </c>
      <c r="AM827" s="140"/>
      <c r="AN827" s="303"/>
      <c r="AO827" s="193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/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  <c r="DQ827" s="14"/>
      <c r="DR827" s="14"/>
      <c r="DS827" s="14"/>
      <c r="DT827" s="14"/>
      <c r="DU827" s="14"/>
      <c r="DV827" s="14"/>
      <c r="DW827" s="14"/>
      <c r="DX827" s="14"/>
      <c r="DY827" s="14"/>
      <c r="DZ827" s="14"/>
      <c r="EA827" s="14"/>
      <c r="EB827" s="14"/>
      <c r="EC827" s="14"/>
      <c r="ED827" s="14"/>
      <c r="EE827" s="14"/>
      <c r="EF827" s="14"/>
      <c r="EG827" s="14"/>
      <c r="EH827" s="14"/>
      <c r="EI827" s="14"/>
      <c r="EJ827" s="14"/>
      <c r="EK827" s="14"/>
      <c r="EL827" s="14"/>
      <c r="EM827" s="14"/>
      <c r="EN827" s="14"/>
      <c r="EO827" s="14"/>
      <c r="EP827" s="14"/>
      <c r="EQ827" s="14"/>
      <c r="ER827" s="14"/>
      <c r="ES827" s="14"/>
      <c r="ET827" s="14"/>
      <c r="EU827" s="14"/>
      <c r="EV827" s="14"/>
      <c r="EW827" s="14"/>
      <c r="EX827" s="14"/>
      <c r="EY827" s="14"/>
      <c r="EZ827" s="14"/>
      <c r="FA827" s="14"/>
      <c r="FB827" s="14"/>
      <c r="FC827" s="14"/>
      <c r="FD827" s="14"/>
      <c r="FE827" s="14"/>
      <c r="FF827" s="14"/>
      <c r="FG827" s="14"/>
      <c r="FH827" s="14"/>
      <c r="FI827" s="14"/>
      <c r="FJ827" s="14"/>
      <c r="FK827" s="14"/>
      <c r="FL827" s="14"/>
      <c r="FM827" s="14"/>
      <c r="FN827" s="14"/>
      <c r="FO827" s="14"/>
      <c r="FP827" s="14"/>
      <c r="FQ827" s="14"/>
      <c r="FR827" s="14"/>
      <c r="FS827" s="14"/>
      <c r="FT827" s="14"/>
      <c r="FU827" s="14"/>
      <c r="FV827" s="14"/>
      <c r="FW827" s="14"/>
      <c r="FX827" s="14"/>
      <c r="FY827" s="14"/>
      <c r="FZ827" s="14"/>
      <c r="GA827" s="14"/>
      <c r="GB827" s="14"/>
      <c r="GC827" s="14"/>
      <c r="GD827" s="14"/>
      <c r="GE827" s="14"/>
      <c r="GF827" s="14"/>
      <c r="GG827" s="14"/>
      <c r="GH827" s="14"/>
      <c r="GI827" s="14"/>
      <c r="GJ827" s="14"/>
      <c r="GK827" s="14"/>
      <c r="GL827" s="14"/>
      <c r="GM827" s="14"/>
      <c r="GN827" s="14"/>
      <c r="GO827" s="14"/>
      <c r="GP827" s="14"/>
      <c r="GQ827" s="14"/>
      <c r="GR827" s="14"/>
      <c r="GS827" s="14"/>
      <c r="GT827" s="14"/>
      <c r="GU827" s="14"/>
      <c r="GV827" s="14"/>
      <c r="GW827" s="14"/>
      <c r="GX827" s="14"/>
      <c r="GY827" s="14"/>
      <c r="GZ827" s="14"/>
      <c r="HA827" s="14"/>
      <c r="HB827" s="14"/>
      <c r="HC827" s="14"/>
      <c r="HD827" s="14"/>
      <c r="HE827" s="14"/>
      <c r="HF827" s="14"/>
      <c r="HG827" s="14"/>
      <c r="HH827" s="14"/>
      <c r="HI827" s="14"/>
      <c r="HJ827" s="14"/>
      <c r="HK827" s="14"/>
      <c r="HL827" s="14"/>
      <c r="HM827" s="14"/>
      <c r="HN827" s="14"/>
      <c r="HO827" s="14"/>
      <c r="HP827" s="14"/>
      <c r="HQ827" s="14"/>
      <c r="HR827" s="14"/>
      <c r="HS827" s="14"/>
      <c r="HT827" s="14"/>
      <c r="HU827" s="14"/>
      <c r="HV827" s="14"/>
      <c r="HW827" s="14"/>
      <c r="HX827" s="14"/>
      <c r="HY827" s="14"/>
      <c r="HZ827" s="14"/>
      <c r="IA827" s="14"/>
      <c r="IB827" s="14"/>
      <c r="IC827" s="14"/>
      <c r="ID827" s="14"/>
      <c r="IE827" s="14"/>
      <c r="IF827" s="14"/>
      <c r="IG827" s="14"/>
      <c r="IH827" s="14"/>
      <c r="II827" s="14"/>
      <c r="IJ827" s="14"/>
      <c r="IK827" s="14"/>
      <c r="IL827" s="14"/>
      <c r="IM827" s="14"/>
      <c r="IN827" s="14"/>
      <c r="IO827" s="14"/>
      <c r="IP827" s="14"/>
      <c r="IQ827" s="14"/>
      <c r="IR827" s="14"/>
      <c r="IS827" s="14"/>
      <c r="IT827" s="14"/>
      <c r="IU827" s="14"/>
      <c r="IV827" s="14"/>
      <c r="IW827" s="14"/>
      <c r="IX827" s="14"/>
      <c r="IY827" s="14"/>
      <c r="IZ827" s="14"/>
      <c r="JA827" s="14"/>
      <c r="JB827" s="14"/>
      <c r="JC827" s="14"/>
      <c r="JD827" s="14"/>
      <c r="JE827" s="14"/>
      <c r="JF827" s="14"/>
      <c r="JG827" s="14"/>
      <c r="JH827" s="14"/>
      <c r="JI827" s="14"/>
      <c r="JJ827" s="14"/>
      <c r="JK827" s="14"/>
      <c r="JL827" s="14"/>
      <c r="JM827" s="14"/>
      <c r="JN827" s="14"/>
      <c r="JO827" s="14"/>
      <c r="JP827" s="14"/>
      <c r="JQ827" s="14"/>
      <c r="JR827" s="14"/>
      <c r="JS827" s="14"/>
      <c r="JT827" s="14"/>
      <c r="JU827" s="14"/>
      <c r="JV827" s="14"/>
      <c r="JW827" s="14"/>
      <c r="JX827" s="14"/>
      <c r="JY827" s="14"/>
      <c r="JZ827" s="14"/>
      <c r="KA827" s="14"/>
      <c r="KB827" s="14"/>
      <c r="KC827" s="14"/>
      <c r="KD827" s="14"/>
      <c r="KE827" s="14"/>
      <c r="KF827" s="14"/>
      <c r="KG827" s="14"/>
      <c r="KH827" s="14"/>
      <c r="KI827" s="14"/>
      <c r="KJ827" s="14"/>
      <c r="KK827" s="14"/>
      <c r="KL827" s="14"/>
      <c r="KM827" s="14"/>
      <c r="KN827" s="14"/>
      <c r="KO827" s="14"/>
      <c r="KP827" s="14"/>
      <c r="KQ827" s="14"/>
      <c r="KR827" s="14"/>
      <c r="KS827" s="14"/>
      <c r="KT827" s="14"/>
      <c r="KU827" s="14"/>
      <c r="KV827" s="14"/>
      <c r="KW827" s="14"/>
      <c r="KX827" s="14"/>
      <c r="KY827" s="14"/>
      <c r="KZ827" s="14"/>
      <c r="LA827" s="14"/>
      <c r="LB827" s="14"/>
      <c r="LC827" s="14"/>
      <c r="LD827" s="14"/>
      <c r="LE827" s="14"/>
      <c r="LF827" s="14"/>
      <c r="LG827" s="14"/>
      <c r="LH827" s="14"/>
      <c r="LI827" s="14"/>
      <c r="LJ827" s="14"/>
      <c r="LK827" s="14"/>
      <c r="LL827" s="14"/>
      <c r="LM827" s="14"/>
      <c r="LN827" s="14"/>
      <c r="LO827" s="14"/>
      <c r="LP827" s="14"/>
      <c r="LQ827" s="14"/>
      <c r="LR827" s="14"/>
      <c r="LS827" s="14"/>
      <c r="LT827" s="14"/>
      <c r="LU827" s="14"/>
      <c r="LV827" s="14"/>
      <c r="LW827" s="14"/>
      <c r="LX827" s="14"/>
      <c r="LY827" s="14"/>
      <c r="LZ827" s="14"/>
      <c r="MA827" s="14"/>
      <c r="MB827" s="14"/>
      <c r="MC827" s="14"/>
      <c r="MD827" s="14"/>
      <c r="ME827" s="14"/>
      <c r="MF827" s="14"/>
      <c r="MG827" s="14"/>
      <c r="MH827" s="14"/>
      <c r="MI827" s="14"/>
      <c r="MJ827" s="14"/>
      <c r="MK827" s="14"/>
      <c r="ML827" s="14"/>
      <c r="MM827" s="14"/>
      <c r="MN827" s="14"/>
      <c r="MO827" s="14"/>
      <c r="MP827" s="14"/>
      <c r="MQ827" s="14"/>
      <c r="MR827" s="14"/>
      <c r="MS827" s="14"/>
      <c r="MT827" s="14"/>
      <c r="MU827" s="14"/>
      <c r="MV827" s="14"/>
      <c r="MW827" s="14"/>
      <c r="MX827" s="14"/>
      <c r="MY827" s="14"/>
      <c r="MZ827" s="14"/>
      <c r="NA827" s="14"/>
      <c r="NB827" s="14"/>
      <c r="NC827" s="14"/>
      <c r="ND827" s="14"/>
      <c r="NE827" s="14"/>
      <c r="NF827" s="14"/>
      <c r="NG827" s="14"/>
      <c r="NH827" s="14"/>
      <c r="NI827" s="14"/>
      <c r="NJ827" s="14"/>
      <c r="NK827" s="14"/>
      <c r="NL827" s="14"/>
      <c r="NM827" s="14"/>
      <c r="NN827" s="14"/>
      <c r="NO827" s="14"/>
      <c r="NP827" s="14"/>
      <c r="NQ827" s="14"/>
      <c r="NR827" s="14"/>
      <c r="NS827" s="14"/>
      <c r="NT827" s="14"/>
      <c r="NU827" s="14"/>
      <c r="NV827" s="14"/>
      <c r="NW827" s="14"/>
      <c r="NX827" s="14"/>
      <c r="NY827" s="14"/>
      <c r="NZ827" s="14"/>
      <c r="OA827" s="14"/>
      <c r="OB827" s="14"/>
      <c r="OC827" s="14"/>
      <c r="OD827" s="14"/>
      <c r="OE827" s="14"/>
      <c r="OF827" s="14"/>
      <c r="OG827" s="14"/>
      <c r="OH827" s="14"/>
      <c r="OI827" s="14"/>
      <c r="OJ827" s="14"/>
      <c r="OK827" s="14"/>
      <c r="OL827" s="14"/>
      <c r="OM827" s="14"/>
      <c r="ON827" s="14"/>
      <c r="OO827" s="14"/>
      <c r="OP827" s="14"/>
      <c r="OQ827" s="14"/>
      <c r="OR827" s="14"/>
      <c r="OS827" s="14"/>
      <c r="OT827" s="14"/>
      <c r="OU827" s="14"/>
      <c r="OV827" s="14"/>
      <c r="OW827" s="14"/>
      <c r="OX827" s="14"/>
      <c r="OY827" s="14"/>
      <c r="OZ827" s="14"/>
      <c r="PA827" s="14"/>
      <c r="PB827" s="14"/>
      <c r="PC827" s="14"/>
      <c r="PD827" s="14"/>
      <c r="PE827" s="14"/>
      <c r="PF827" s="14"/>
      <c r="PG827" s="14"/>
      <c r="PH827" s="14"/>
      <c r="PI827" s="14"/>
      <c r="PJ827" s="14"/>
      <c r="PK827" s="14"/>
      <c r="PL827" s="14"/>
      <c r="PM827" s="14"/>
      <c r="PN827" s="14"/>
      <c r="PO827" s="14"/>
      <c r="PP827" s="14"/>
      <c r="PQ827" s="14"/>
      <c r="PR827" s="14"/>
      <c r="PS827" s="14"/>
      <c r="PT827" s="14"/>
      <c r="PU827" s="14"/>
      <c r="PV827" s="14"/>
      <c r="PW827" s="14"/>
      <c r="PX827" s="14"/>
      <c r="PY827" s="14"/>
      <c r="PZ827" s="14"/>
      <c r="QA827" s="14"/>
      <c r="QB827" s="14"/>
      <c r="QC827" s="14"/>
      <c r="QD827" s="14"/>
      <c r="QE827" s="14"/>
      <c r="QF827" s="14"/>
      <c r="QG827" s="14"/>
      <c r="QH827" s="14"/>
      <c r="QI827" s="14"/>
      <c r="QJ827" s="14"/>
      <c r="QK827" s="14"/>
      <c r="QL827" s="14"/>
      <c r="QM827" s="14"/>
      <c r="QN827" s="14"/>
      <c r="QO827" s="14"/>
      <c r="QP827" s="14"/>
      <c r="QQ827" s="14"/>
      <c r="QR827" s="14"/>
      <c r="QS827" s="14"/>
      <c r="QT827" s="14"/>
      <c r="QU827" s="14"/>
      <c r="QV827" s="14"/>
      <c r="QW827" s="14"/>
      <c r="QX827" s="14"/>
      <c r="QY827" s="14"/>
      <c r="QZ827" s="14"/>
      <c r="RA827" s="14"/>
      <c r="RB827" s="14"/>
      <c r="RC827" s="14"/>
      <c r="RD827" s="14"/>
      <c r="RE827" s="14"/>
      <c r="RF827" s="14"/>
      <c r="RG827" s="14"/>
      <c r="RH827" s="14"/>
      <c r="RI827" s="14"/>
      <c r="RJ827" s="14"/>
      <c r="RK827" s="14"/>
      <c r="RL827" s="14"/>
      <c r="RM827" s="14"/>
      <c r="RN827" s="14"/>
      <c r="RO827" s="14"/>
      <c r="RP827" s="14"/>
      <c r="RQ827" s="14"/>
      <c r="RR827" s="14"/>
      <c r="RS827" s="14"/>
      <c r="RT827" s="14"/>
      <c r="RU827" s="14"/>
      <c r="RV827" s="14"/>
      <c r="RW827" s="14"/>
      <c r="RX827" s="14"/>
      <c r="RY827" s="14"/>
      <c r="RZ827" s="14"/>
      <c r="SA827" s="14"/>
      <c r="SB827" s="14"/>
      <c r="SC827" s="14"/>
      <c r="SD827" s="14"/>
      <c r="SE827" s="14"/>
      <c r="SF827" s="14"/>
      <c r="SG827" s="14"/>
      <c r="SH827" s="14"/>
      <c r="SI827" s="14"/>
      <c r="SJ827" s="14"/>
      <c r="SK827" s="14"/>
      <c r="SL827" s="14"/>
      <c r="SM827" s="14"/>
      <c r="SN827" s="14"/>
      <c r="SO827" s="14"/>
      <c r="SP827" s="14"/>
      <c r="SQ827" s="14"/>
      <c r="SR827" s="14"/>
      <c r="SS827" s="14"/>
      <c r="ST827" s="14"/>
      <c r="SU827" s="14"/>
      <c r="SV827" s="14"/>
      <c r="SW827" s="14"/>
      <c r="SX827" s="14"/>
      <c r="SY827" s="14"/>
      <c r="SZ827" s="14"/>
      <c r="TA827" s="14"/>
      <c r="TB827" s="14"/>
      <c r="TC827" s="14"/>
      <c r="TD827" s="14"/>
      <c r="TE827" s="14"/>
      <c r="TF827" s="14"/>
      <c r="TG827" s="14"/>
      <c r="TH827" s="14"/>
      <c r="TI827" s="14"/>
      <c r="TJ827" s="14"/>
      <c r="TK827" s="14"/>
      <c r="TL827" s="14"/>
      <c r="TM827" s="14"/>
      <c r="TN827" s="14"/>
      <c r="TO827" s="14"/>
      <c r="TP827" s="14"/>
      <c r="TQ827" s="14"/>
      <c r="TR827" s="14"/>
      <c r="TS827" s="14"/>
      <c r="TT827" s="14"/>
      <c r="TU827" s="14"/>
      <c r="TV827" s="14"/>
      <c r="TW827" s="14"/>
      <c r="TX827" s="14"/>
      <c r="TY827" s="14"/>
      <c r="TZ827" s="14"/>
      <c r="UA827" s="14"/>
      <c r="UB827" s="14"/>
      <c r="UC827" s="14"/>
      <c r="UD827" s="14"/>
      <c r="UE827" s="14"/>
      <c r="UF827" s="14"/>
      <c r="UG827" s="14"/>
      <c r="UH827" s="14"/>
      <c r="UI827" s="14"/>
      <c r="UJ827" s="14"/>
      <c r="UK827" s="14"/>
      <c r="UL827" s="14"/>
      <c r="UM827" s="14"/>
      <c r="UN827" s="14"/>
      <c r="UO827" s="14"/>
      <c r="UP827" s="14"/>
      <c r="UQ827" s="14"/>
      <c r="UR827" s="14"/>
      <c r="US827" s="14"/>
      <c r="UT827" s="14"/>
      <c r="UU827" s="14"/>
      <c r="UV827" s="14"/>
      <c r="UW827" s="14"/>
      <c r="UX827" s="14"/>
      <c r="UY827" s="14"/>
      <c r="UZ827" s="14"/>
      <c r="VA827" s="14"/>
      <c r="VB827" s="14"/>
      <c r="VC827" s="14"/>
      <c r="VD827" s="14"/>
      <c r="VE827" s="14"/>
      <c r="VF827" s="14"/>
      <c r="VG827" s="14"/>
      <c r="VH827" s="14"/>
      <c r="VI827" s="14"/>
      <c r="VJ827" s="14"/>
      <c r="VK827" s="14"/>
      <c r="VL827" s="14"/>
      <c r="VM827" s="14"/>
      <c r="VN827" s="14"/>
      <c r="VO827" s="14"/>
      <c r="VP827" s="14"/>
      <c r="VQ827" s="14"/>
      <c r="VR827" s="14"/>
      <c r="VS827" s="14"/>
      <c r="VT827" s="14"/>
      <c r="VU827" s="14"/>
      <c r="VV827" s="14"/>
      <c r="VW827" s="14"/>
      <c r="VX827" s="14"/>
      <c r="VY827" s="14"/>
      <c r="VZ827" s="14"/>
      <c r="WA827" s="14"/>
      <c r="WB827" s="14"/>
      <c r="WC827" s="14"/>
      <c r="WD827" s="14"/>
      <c r="WE827" s="14"/>
      <c r="WF827" s="14"/>
      <c r="WG827" s="14"/>
      <c r="WH827" s="14"/>
      <c r="WI827" s="14"/>
      <c r="WJ827" s="14"/>
      <c r="WK827" s="14"/>
      <c r="WL827" s="14"/>
      <c r="WM827" s="14"/>
      <c r="WN827" s="14"/>
      <c r="WO827" s="14"/>
      <c r="WP827" s="14"/>
      <c r="WQ827" s="14"/>
      <c r="WR827" s="14"/>
      <c r="WS827" s="14"/>
      <c r="WT827" s="14"/>
      <c r="WU827" s="14"/>
      <c r="WV827" s="14"/>
      <c r="WW827" s="14"/>
      <c r="WX827" s="14"/>
      <c r="WY827" s="14"/>
      <c r="WZ827" s="14"/>
      <c r="XA827" s="14"/>
      <c r="XB827" s="14"/>
      <c r="XC827" s="14"/>
      <c r="XD827" s="14"/>
      <c r="XE827" s="14"/>
      <c r="XF827" s="14"/>
      <c r="XG827" s="14"/>
      <c r="XH827" s="14"/>
      <c r="XI827" s="14"/>
      <c r="XJ827" s="14"/>
      <c r="XK827" s="14"/>
      <c r="XL827" s="14"/>
      <c r="XM827" s="14"/>
      <c r="XN827" s="14"/>
      <c r="XO827" s="14"/>
      <c r="XP827" s="14"/>
      <c r="XQ827" s="14"/>
      <c r="XR827" s="14"/>
      <c r="XS827" s="14"/>
      <c r="XT827" s="14"/>
      <c r="XU827" s="14"/>
      <c r="XV827" s="14"/>
      <c r="XW827" s="14"/>
      <c r="XX827" s="14"/>
      <c r="XY827" s="14"/>
      <c r="XZ827" s="14"/>
      <c r="YA827" s="14"/>
      <c r="YB827" s="14"/>
      <c r="YC827" s="14"/>
      <c r="YD827" s="14"/>
      <c r="YE827" s="14"/>
      <c r="YF827" s="14"/>
      <c r="YG827" s="14"/>
      <c r="YH827" s="14"/>
      <c r="YI827" s="14"/>
      <c r="YJ827" s="14"/>
      <c r="YK827" s="14"/>
      <c r="YL827" s="14"/>
      <c r="YM827" s="14"/>
      <c r="YN827" s="14"/>
      <c r="YO827" s="14"/>
      <c r="YP827" s="14"/>
      <c r="YQ827" s="14"/>
      <c r="YR827" s="14"/>
      <c r="YS827" s="14"/>
      <c r="YT827" s="14"/>
      <c r="YU827" s="14"/>
      <c r="YV827" s="14"/>
      <c r="YW827" s="14"/>
      <c r="YX827" s="14"/>
      <c r="YY827" s="14"/>
      <c r="YZ827" s="14"/>
      <c r="ZA827" s="14"/>
      <c r="ZB827" s="14"/>
      <c r="ZC827" s="14"/>
      <c r="ZD827" s="14"/>
      <c r="ZE827" s="14"/>
      <c r="ZF827" s="14"/>
      <c r="ZG827" s="14"/>
      <c r="ZH827" s="14"/>
      <c r="ZI827" s="14"/>
      <c r="ZJ827" s="14"/>
      <c r="ZK827" s="14"/>
      <c r="ZL827" s="14"/>
      <c r="ZM827" s="14"/>
      <c r="ZN827" s="14"/>
      <c r="ZO827" s="14"/>
      <c r="ZP827" s="14"/>
      <c r="ZQ827" s="14"/>
      <c r="ZR827" s="14"/>
      <c r="ZS827" s="14"/>
      <c r="ZT827" s="14"/>
      <c r="ZU827" s="14"/>
      <c r="ZV827" s="14"/>
      <c r="ZW827" s="14"/>
      <c r="ZX827" s="14"/>
      <c r="ZY827" s="14"/>
      <c r="ZZ827" s="14"/>
      <c r="AAA827" s="14"/>
      <c r="AAB827" s="14"/>
      <c r="AAC827" s="14"/>
      <c r="AAD827" s="14"/>
      <c r="AAE827" s="14"/>
      <c r="AAF827" s="14"/>
      <c r="AAG827" s="14"/>
      <c r="AAH827" s="14"/>
      <c r="AAI827" s="14"/>
      <c r="AAJ827" s="14"/>
      <c r="AAK827" s="14"/>
      <c r="AAL827" s="14"/>
      <c r="AAM827" s="14"/>
      <c r="AAN827" s="14"/>
      <c r="AAO827" s="14"/>
      <c r="AAP827" s="14"/>
      <c r="AAQ827" s="14"/>
      <c r="AAR827" s="14"/>
      <c r="AAS827" s="14"/>
      <c r="AAT827" s="14"/>
      <c r="AAU827" s="14"/>
      <c r="AAV827" s="14"/>
      <c r="AAW827" s="14"/>
      <c r="AAX827" s="14"/>
      <c r="AAY827" s="14"/>
      <c r="AAZ827" s="14"/>
      <c r="ABA827" s="14"/>
      <c r="ABB827" s="14"/>
      <c r="ABC827" s="14"/>
      <c r="ABD827" s="14"/>
      <c r="ABE827" s="14"/>
      <c r="ABF827" s="14"/>
      <c r="ABG827" s="14"/>
      <c r="ABH827" s="14"/>
      <c r="ABI827" s="14"/>
      <c r="ABJ827" s="14"/>
      <c r="ABK827" s="14"/>
      <c r="ABL827" s="14"/>
      <c r="ABM827" s="14"/>
      <c r="ABN827" s="14"/>
      <c r="ABO827" s="14"/>
      <c r="ABP827" s="14"/>
      <c r="ABQ827" s="14"/>
      <c r="ABR827" s="14"/>
      <c r="ABS827" s="14"/>
      <c r="ABT827" s="14"/>
      <c r="ABU827" s="14"/>
      <c r="ABV827" s="14"/>
      <c r="ABW827" s="14"/>
      <c r="ABX827" s="14"/>
      <c r="ABY827" s="14"/>
      <c r="ABZ827" s="14"/>
      <c r="ACA827" s="14"/>
      <c r="ACB827" s="14"/>
      <c r="ACC827" s="14"/>
      <c r="ACD827" s="14"/>
      <c r="ACE827" s="14"/>
      <c r="ACF827" s="14"/>
      <c r="ACG827" s="14"/>
      <c r="ACH827" s="14"/>
      <c r="ACI827" s="14"/>
      <c r="ACJ827" s="14"/>
      <c r="ACK827" s="14"/>
      <c r="ACL827" s="14"/>
      <c r="ACM827" s="14"/>
      <c r="ACN827" s="14"/>
      <c r="ACO827" s="14"/>
      <c r="ACP827" s="14"/>
      <c r="ACQ827" s="14"/>
      <c r="ACR827" s="14"/>
      <c r="ACS827" s="14"/>
      <c r="ACT827" s="14"/>
      <c r="ACU827" s="14"/>
      <c r="ACV827" s="14"/>
      <c r="ACW827" s="14"/>
      <c r="ACX827" s="14"/>
      <c r="ACY827" s="14"/>
      <c r="ACZ827" s="14"/>
      <c r="ADA827" s="14"/>
      <c r="ADB827" s="14"/>
      <c r="ADC827" s="14"/>
      <c r="ADD827" s="14"/>
      <c r="ADE827" s="14"/>
      <c r="ADF827" s="14"/>
      <c r="ADG827" s="14"/>
      <c r="ADH827" s="14"/>
      <c r="ADI827" s="14"/>
      <c r="ADJ827" s="14"/>
      <c r="ADK827" s="14"/>
      <c r="ADL827" s="14"/>
      <c r="ADM827" s="14"/>
      <c r="ADN827" s="14"/>
      <c r="ADO827" s="14"/>
      <c r="ADP827" s="14"/>
      <c r="ADQ827" s="14"/>
      <c r="ADR827" s="14"/>
      <c r="ADS827" s="14"/>
      <c r="ADT827" s="14"/>
      <c r="ADU827" s="14"/>
      <c r="ADV827" s="14"/>
      <c r="ADW827" s="14"/>
      <c r="ADX827" s="14"/>
      <c r="ADY827" s="14"/>
      <c r="ADZ827" s="14"/>
      <c r="AEA827" s="14"/>
      <c r="AEB827" s="14"/>
      <c r="AEC827" s="14"/>
      <c r="AED827" s="14"/>
      <c r="AEE827" s="14"/>
      <c r="AEF827" s="14"/>
      <c r="AEG827" s="14"/>
      <c r="AEH827" s="14"/>
      <c r="AEI827" s="14"/>
      <c r="AEJ827" s="14"/>
      <c r="AEK827" s="14"/>
      <c r="AEL827" s="14"/>
      <c r="AEM827" s="14"/>
      <c r="AEN827" s="14"/>
      <c r="AEO827" s="14"/>
      <c r="AEP827" s="14"/>
      <c r="AEQ827" s="14"/>
      <c r="AER827" s="14"/>
      <c r="AES827" s="14"/>
      <c r="AET827" s="14"/>
      <c r="AEU827" s="14"/>
      <c r="AEV827" s="14"/>
      <c r="AEW827" s="14"/>
      <c r="AEX827" s="14"/>
      <c r="AEY827" s="14"/>
      <c r="AEZ827" s="14"/>
      <c r="AFA827" s="14"/>
      <c r="AFB827" s="14"/>
      <c r="AFC827" s="14"/>
      <c r="AFD827" s="14"/>
      <c r="AFE827" s="14"/>
      <c r="AFF827" s="14"/>
      <c r="AFG827" s="14"/>
      <c r="AFH827" s="14"/>
      <c r="AFI827" s="14"/>
      <c r="AFJ827" s="14"/>
      <c r="AFK827" s="14"/>
      <c r="AFL827" s="14"/>
      <c r="AFM827" s="14"/>
      <c r="AFN827" s="14"/>
      <c r="AFO827" s="14"/>
      <c r="AFP827" s="14"/>
      <c r="AFQ827" s="14"/>
      <c r="AFR827" s="14"/>
      <c r="AFS827" s="14"/>
      <c r="AFT827" s="14"/>
      <c r="AFU827" s="14"/>
      <c r="AFV827" s="14"/>
      <c r="AFW827" s="14"/>
      <c r="AFX827" s="14"/>
      <c r="AFY827" s="14"/>
      <c r="AFZ827" s="14"/>
      <c r="AGA827" s="14"/>
      <c r="AGB827" s="14"/>
      <c r="AGC827" s="14"/>
      <c r="AGD827" s="14"/>
      <c r="AGE827" s="14"/>
      <c r="AGF827" s="14"/>
      <c r="AGG827" s="14"/>
      <c r="AGH827" s="14"/>
      <c r="AGI827" s="14"/>
      <c r="AGJ827" s="14"/>
      <c r="AGK827" s="14"/>
      <c r="AGL827" s="14"/>
      <c r="AGM827" s="14"/>
      <c r="AGN827" s="14"/>
      <c r="AGO827" s="14"/>
      <c r="AGP827" s="14"/>
      <c r="AGQ827" s="14"/>
      <c r="AGR827" s="14"/>
      <c r="AGS827" s="14"/>
      <c r="AGT827" s="14"/>
      <c r="AGU827" s="14"/>
      <c r="AGV827" s="14"/>
      <c r="AGW827" s="14"/>
      <c r="AGX827" s="14"/>
      <c r="AGY827" s="14"/>
      <c r="AGZ827" s="14"/>
      <c r="AHA827" s="14"/>
      <c r="AHB827" s="14"/>
      <c r="AHC827" s="14"/>
      <c r="AHD827" s="14"/>
      <c r="AHE827" s="14"/>
      <c r="AHF827" s="14"/>
      <c r="AHG827" s="14"/>
      <c r="AHH827" s="14"/>
      <c r="AHI827" s="14"/>
      <c r="AHJ827" s="14"/>
      <c r="AHK827" s="14"/>
      <c r="AHL827" s="14"/>
      <c r="AHM827" s="14"/>
      <c r="AHN827" s="14"/>
      <c r="AHO827" s="14"/>
      <c r="AHP827" s="14"/>
      <c r="AHQ827" s="14"/>
      <c r="AHR827" s="14"/>
      <c r="AHS827" s="14"/>
      <c r="AHT827" s="14"/>
      <c r="AHU827" s="14"/>
      <c r="AHV827" s="14"/>
      <c r="AHW827" s="14"/>
      <c r="AHX827" s="14"/>
      <c r="AHY827" s="14"/>
      <c r="AHZ827" s="14"/>
      <c r="AIA827" s="14"/>
      <c r="AIB827" s="14"/>
      <c r="AIC827" s="14"/>
      <c r="AID827" s="14"/>
      <c r="AIE827" s="14"/>
      <c r="AIF827" s="14"/>
      <c r="AIG827" s="14"/>
      <c r="AIH827" s="14"/>
      <c r="AII827" s="14"/>
      <c r="AIJ827" s="14"/>
      <c r="AIK827" s="14"/>
      <c r="AIL827" s="14"/>
      <c r="AIM827" s="14"/>
      <c r="AIN827" s="14"/>
      <c r="AIO827" s="14"/>
      <c r="AIP827" s="14"/>
      <c r="AIQ827" s="14"/>
      <c r="AIR827" s="14"/>
      <c r="AIS827" s="14"/>
      <c r="AIT827" s="14"/>
      <c r="AIU827" s="14"/>
      <c r="AIV827" s="14"/>
      <c r="AIW827" s="14"/>
      <c r="AIX827" s="14"/>
      <c r="AIY827" s="14"/>
      <c r="AIZ827" s="14"/>
      <c r="AJA827" s="14"/>
      <c r="AJB827" s="14"/>
      <c r="AJC827" s="14"/>
      <c r="AJD827" s="14"/>
      <c r="AJE827" s="14"/>
      <c r="AJF827" s="14"/>
      <c r="AJG827" s="14"/>
      <c r="AJH827" s="14"/>
      <c r="AJI827" s="14"/>
      <c r="AJJ827" s="14"/>
      <c r="AJK827" s="14"/>
      <c r="AJL827" s="14"/>
      <c r="AJM827" s="14"/>
      <c r="AJN827" s="14"/>
      <c r="AJO827" s="14"/>
      <c r="AJP827" s="14"/>
      <c r="AJQ827" s="14"/>
      <c r="AJR827" s="14"/>
      <c r="AJS827" s="14"/>
      <c r="AJT827" s="14"/>
      <c r="AJU827" s="14"/>
      <c r="AJV827" s="14"/>
      <c r="AJW827" s="14"/>
      <c r="AJX827" s="14"/>
      <c r="AJY827" s="14"/>
      <c r="AJZ827" s="14"/>
      <c r="AKA827" s="14"/>
      <c r="AKB827" s="14"/>
      <c r="AKC827" s="14"/>
      <c r="AKD827" s="14"/>
      <c r="AKE827" s="14"/>
      <c r="AKF827" s="14"/>
      <c r="AKG827" s="14"/>
      <c r="AKH827" s="14"/>
      <c r="AKI827" s="14"/>
      <c r="AKJ827" s="14"/>
      <c r="AKK827" s="14"/>
      <c r="AKL827" s="14"/>
      <c r="AKM827" s="14"/>
      <c r="AKN827" s="14"/>
      <c r="AKO827" s="14"/>
      <c r="AKP827" s="14"/>
      <c r="AKQ827" s="14"/>
      <c r="AKR827" s="14"/>
      <c r="AKS827" s="14"/>
      <c r="AKT827" s="14"/>
      <c r="AKU827" s="14"/>
      <c r="AKV827" s="14"/>
      <c r="AKW827" s="14"/>
      <c r="AKX827" s="14"/>
      <c r="AKY827" s="14"/>
      <c r="AKZ827" s="14"/>
      <c r="ALA827" s="14"/>
      <c r="ALB827" s="14"/>
      <c r="ALC827" s="14"/>
      <c r="ALD827" s="14"/>
      <c r="ALE827" s="14"/>
      <c r="ALF827" s="14"/>
      <c r="ALG827" s="14"/>
      <c r="ALH827" s="14"/>
      <c r="ALI827" s="14"/>
      <c r="ALJ827" s="14"/>
      <c r="ALK827" s="14"/>
      <c r="ALL827" s="14"/>
      <c r="ALM827" s="14"/>
      <c r="ALN827" s="14"/>
      <c r="ALO827" s="14"/>
      <c r="ALP827" s="14"/>
      <c r="ALQ827" s="14"/>
      <c r="ALR827" s="14"/>
      <c r="ALS827" s="14"/>
      <c r="ALT827" s="14"/>
      <c r="ALU827" s="14"/>
      <c r="ALV827" s="14"/>
      <c r="ALW827" s="14"/>
      <c r="ALX827" s="14"/>
      <c r="ALY827" s="14"/>
      <c r="ALZ827" s="14"/>
      <c r="AMA827" s="14"/>
      <c r="AMB827" s="14"/>
      <c r="AMC827" s="14"/>
      <c r="AMD827" s="14"/>
      <c r="AME827" s="14"/>
      <c r="AMF827" s="14"/>
      <c r="AMG827" s="14"/>
      <c r="AMH827" s="14"/>
      <c r="AMI827" s="14"/>
      <c r="AMJ827" s="14"/>
      <c r="AMK827" s="14"/>
      <c r="AML827" s="14"/>
      <c r="AMM827" s="14"/>
      <c r="AMN827" s="14"/>
      <c r="AMO827" s="14"/>
      <c r="AMP827" s="14"/>
      <c r="AMQ827" s="14"/>
      <c r="AMR827" s="14"/>
      <c r="AMS827" s="14"/>
      <c r="AMT827" s="14"/>
      <c r="AMU827" s="14"/>
      <c r="AMV827" s="14"/>
      <c r="AMW827" s="14"/>
      <c r="AMX827" s="14"/>
      <c r="AMY827" s="14"/>
      <c r="AMZ827" s="14"/>
      <c r="ANA827" s="14"/>
      <c r="ANB827" s="14"/>
      <c r="ANC827" s="14"/>
      <c r="AND827" s="14"/>
      <c r="ANE827" s="14"/>
      <c r="ANF827" s="14"/>
      <c r="ANG827" s="14"/>
      <c r="ANH827" s="14"/>
      <c r="ANI827" s="14"/>
      <c r="ANJ827" s="14"/>
      <c r="ANK827" s="14"/>
      <c r="ANL827" s="14"/>
      <c r="ANM827" s="14"/>
      <c r="ANN827" s="14"/>
      <c r="ANO827" s="14"/>
      <c r="ANP827" s="14"/>
      <c r="ANQ827" s="14"/>
      <c r="ANR827" s="14"/>
      <c r="ANS827" s="14"/>
      <c r="ANT827" s="14"/>
      <c r="ANU827" s="14"/>
      <c r="ANV827" s="14"/>
      <c r="ANW827" s="14"/>
      <c r="ANX827" s="14"/>
      <c r="ANY827" s="14"/>
      <c r="ANZ827" s="14"/>
      <c r="AOA827" s="14"/>
      <c r="AOB827" s="14"/>
      <c r="AOC827" s="14"/>
      <c r="AOD827" s="14"/>
      <c r="AOE827" s="14"/>
      <c r="AOF827" s="14"/>
      <c r="AOG827" s="14"/>
      <c r="AOH827" s="14"/>
      <c r="AOI827" s="14"/>
      <c r="AOJ827" s="14"/>
      <c r="AOK827" s="14"/>
      <c r="AOL827" s="14"/>
      <c r="AOM827" s="14"/>
      <c r="AON827" s="14"/>
      <c r="AOO827" s="14"/>
      <c r="AOP827" s="14"/>
      <c r="AOQ827" s="14"/>
      <c r="AOR827" s="14"/>
      <c r="AOS827" s="14"/>
      <c r="AOT827" s="14"/>
      <c r="AOU827" s="14"/>
      <c r="AOV827" s="14"/>
      <c r="AOW827" s="14"/>
      <c r="AOX827" s="14"/>
      <c r="AOY827" s="14"/>
      <c r="AOZ827" s="14"/>
      <c r="APA827" s="14"/>
      <c r="APB827" s="14"/>
      <c r="APC827" s="14"/>
      <c r="APD827" s="14"/>
      <c r="APE827" s="14"/>
      <c r="APF827" s="14"/>
      <c r="APG827" s="14"/>
      <c r="APH827" s="14"/>
      <c r="API827" s="14"/>
      <c r="APJ827" s="14"/>
      <c r="APK827" s="14"/>
      <c r="APL827" s="14"/>
      <c r="APM827" s="14"/>
      <c r="APN827" s="14"/>
      <c r="APO827" s="14"/>
      <c r="APP827" s="14"/>
      <c r="APQ827" s="14"/>
      <c r="APR827" s="14"/>
      <c r="APS827" s="14"/>
      <c r="APT827" s="14"/>
      <c r="APU827" s="14"/>
      <c r="APV827" s="14"/>
      <c r="APW827" s="14"/>
      <c r="APX827" s="14"/>
      <c r="APY827" s="14"/>
      <c r="APZ827" s="14"/>
      <c r="AQA827" s="14"/>
      <c r="AQB827" s="14"/>
      <c r="AQC827" s="14"/>
      <c r="AQD827" s="14"/>
      <c r="AQE827" s="14"/>
      <c r="AQF827" s="14"/>
      <c r="AQG827" s="14"/>
      <c r="AQH827" s="14"/>
      <c r="AQI827" s="14"/>
      <c r="AQJ827" s="14"/>
      <c r="AQK827" s="14"/>
      <c r="AQL827" s="14"/>
      <c r="AQM827" s="14"/>
      <c r="AQN827" s="14"/>
      <c r="AQO827" s="14"/>
      <c r="AQP827" s="14"/>
      <c r="AQQ827" s="14"/>
      <c r="AQR827" s="14"/>
      <c r="AQS827" s="14"/>
      <c r="AQT827" s="14"/>
      <c r="AQU827" s="14"/>
      <c r="AQV827" s="14"/>
      <c r="AQW827" s="14"/>
      <c r="AQX827" s="14"/>
      <c r="AQY827" s="14"/>
      <c r="AQZ827" s="14"/>
      <c r="ARA827" s="14"/>
      <c r="ARB827" s="14"/>
      <c r="ARC827" s="14"/>
      <c r="ARD827" s="14"/>
      <c r="ARE827" s="14"/>
      <c r="ARF827" s="14"/>
      <c r="ARG827" s="14"/>
      <c r="ARH827" s="14"/>
      <c r="ARI827" s="14"/>
      <c r="ARJ827" s="14"/>
      <c r="ARK827" s="14"/>
      <c r="ARL827" s="14"/>
      <c r="ARM827" s="14"/>
      <c r="ARN827" s="14"/>
      <c r="ARO827" s="14"/>
      <c r="ARP827" s="14"/>
      <c r="ARQ827" s="14"/>
      <c r="ARR827" s="14"/>
      <c r="ARS827" s="14"/>
      <c r="ART827" s="14"/>
      <c r="ARU827" s="14"/>
      <c r="ARV827" s="14"/>
      <c r="ARW827" s="14"/>
      <c r="ARX827" s="14"/>
      <c r="ARY827" s="14"/>
      <c r="ARZ827" s="14"/>
      <c r="ASA827" s="14"/>
      <c r="ASB827" s="14"/>
      <c r="ASC827" s="14"/>
      <c r="ASD827" s="14"/>
      <c r="ASE827" s="14"/>
      <c r="ASF827" s="14"/>
      <c r="ASG827" s="14"/>
      <c r="ASH827" s="14"/>
      <c r="ASI827" s="14"/>
      <c r="ASJ827" s="14"/>
      <c r="ASK827" s="14"/>
      <c r="ASL827" s="14"/>
      <c r="ASM827" s="14"/>
      <c r="ASN827" s="14"/>
      <c r="ASO827" s="14"/>
      <c r="ASP827" s="14"/>
      <c r="ASQ827" s="14"/>
      <c r="ASR827" s="14"/>
      <c r="ASS827" s="14"/>
      <c r="AST827" s="14"/>
      <c r="ASU827" s="14"/>
      <c r="ASV827" s="14"/>
      <c r="ASW827" s="14"/>
      <c r="ASX827" s="14"/>
      <c r="ASY827" s="14"/>
      <c r="ASZ827" s="14"/>
      <c r="ATA827" s="14"/>
      <c r="ATB827" s="14"/>
      <c r="ATC827" s="14"/>
      <c r="ATD827" s="14"/>
      <c r="ATE827" s="14"/>
      <c r="ATF827" s="14"/>
      <c r="ATG827" s="14"/>
      <c r="ATH827" s="14"/>
      <c r="ATI827" s="14"/>
      <c r="ATJ827" s="14"/>
      <c r="ATK827" s="14"/>
      <c r="ATL827" s="14"/>
      <c r="ATM827" s="14"/>
      <c r="ATN827" s="14"/>
      <c r="ATO827" s="14"/>
      <c r="ATP827" s="14"/>
      <c r="ATQ827" s="14"/>
      <c r="ATR827" s="14"/>
      <c r="ATS827" s="14"/>
      <c r="ATT827" s="14"/>
      <c r="ATU827" s="14"/>
      <c r="ATV827" s="14"/>
      <c r="ATW827" s="14"/>
      <c r="ATX827" s="14"/>
      <c r="ATY827" s="14"/>
      <c r="ATZ827" s="14"/>
      <c r="AUA827" s="14"/>
      <c r="AUB827" s="14"/>
      <c r="AUC827" s="14"/>
      <c r="AUD827" s="14"/>
      <c r="AUE827" s="14"/>
      <c r="AUF827" s="14"/>
      <c r="AUG827" s="14"/>
      <c r="AUH827" s="14"/>
      <c r="AUI827" s="14"/>
      <c r="AUJ827" s="14"/>
      <c r="AUK827" s="14"/>
      <c r="AUL827" s="14"/>
      <c r="AUM827" s="14"/>
      <c r="AUN827" s="14"/>
      <c r="AUO827" s="14"/>
      <c r="AUP827" s="14"/>
      <c r="AUQ827" s="14"/>
      <c r="AUR827" s="14"/>
      <c r="AUS827" s="14"/>
      <c r="AUT827" s="14"/>
      <c r="AUU827" s="14"/>
      <c r="AUV827" s="14"/>
      <c r="AUW827" s="14"/>
      <c r="AUX827" s="14"/>
      <c r="AUY827" s="14"/>
      <c r="AUZ827" s="14"/>
      <c r="AVA827" s="14"/>
      <c r="AVB827" s="14"/>
      <c r="AVC827" s="14"/>
      <c r="AVD827" s="14"/>
      <c r="AVE827" s="14"/>
      <c r="AVF827" s="14"/>
      <c r="AVG827" s="14"/>
      <c r="AVH827" s="14"/>
      <c r="AVI827" s="14"/>
      <c r="AVJ827" s="14"/>
      <c r="AVK827" s="14"/>
      <c r="AVL827" s="14"/>
      <c r="AVM827" s="14"/>
      <c r="AVN827" s="14"/>
      <c r="AVO827" s="14"/>
      <c r="AVP827" s="14"/>
      <c r="AVQ827" s="14"/>
      <c r="AVR827" s="14"/>
      <c r="AVS827" s="14"/>
      <c r="AVT827" s="14"/>
      <c r="AVU827" s="14"/>
      <c r="AVV827" s="14"/>
      <c r="AVW827" s="14"/>
      <c r="AVX827" s="14"/>
      <c r="AVY827" s="14"/>
      <c r="AVZ827" s="14"/>
      <c r="AWA827" s="14"/>
      <c r="AWB827" s="14"/>
      <c r="AWC827" s="14"/>
      <c r="AWD827" s="14"/>
      <c r="AWE827" s="14"/>
      <c r="AWF827" s="14"/>
      <c r="AWG827" s="14"/>
      <c r="AWH827" s="14"/>
      <c r="AWI827" s="14"/>
      <c r="AWJ827" s="14"/>
      <c r="AWK827" s="14"/>
      <c r="AWL827" s="14"/>
      <c r="AWM827" s="14"/>
      <c r="AWN827" s="14"/>
      <c r="AWO827" s="14"/>
      <c r="AWP827" s="14"/>
      <c r="AWQ827" s="14"/>
      <c r="AWR827" s="14"/>
      <c r="AWS827" s="14"/>
      <c r="AWT827" s="14"/>
      <c r="AWU827" s="14"/>
      <c r="AWV827" s="14"/>
      <c r="AWW827" s="14"/>
      <c r="AWX827" s="14"/>
      <c r="AWY827" s="14"/>
      <c r="AWZ827" s="14"/>
      <c r="AXA827" s="14"/>
      <c r="AXB827" s="14"/>
      <c r="AXC827" s="14"/>
      <c r="AXD827" s="14"/>
      <c r="AXE827" s="14"/>
      <c r="AXF827" s="14"/>
      <c r="AXG827" s="14"/>
      <c r="AXH827" s="14"/>
      <c r="AXI827" s="14"/>
      <c r="AXJ827" s="14"/>
      <c r="AXK827" s="14"/>
      <c r="AXL827" s="14"/>
      <c r="AXM827" s="14"/>
      <c r="AXN827" s="14"/>
      <c r="AXO827" s="14"/>
      <c r="AXP827" s="14"/>
      <c r="AXQ827" s="14"/>
      <c r="AXR827" s="14"/>
      <c r="AXS827" s="14"/>
      <c r="AXT827" s="14"/>
      <c r="AXU827" s="14"/>
      <c r="AXV827" s="14"/>
      <c r="AXW827" s="14"/>
      <c r="AXX827" s="14"/>
      <c r="AXY827" s="14"/>
      <c r="AXZ827" s="14"/>
      <c r="AYA827" s="14"/>
      <c r="AYB827" s="14"/>
      <c r="AYC827" s="14"/>
      <c r="AYD827" s="14"/>
      <c r="AYE827" s="14"/>
      <c r="AYF827" s="14"/>
      <c r="AYG827" s="14"/>
      <c r="AYH827" s="14"/>
      <c r="AYI827" s="14"/>
      <c r="AYJ827" s="14"/>
      <c r="AYK827" s="14"/>
      <c r="AYL827" s="14"/>
      <c r="AYM827" s="14"/>
      <c r="AYN827" s="14"/>
      <c r="AYO827" s="14"/>
      <c r="AYP827" s="14"/>
      <c r="AYQ827" s="14"/>
      <c r="AYR827" s="14"/>
      <c r="AYS827" s="14"/>
      <c r="AYT827" s="14"/>
      <c r="AYU827" s="14"/>
      <c r="AYV827" s="14"/>
      <c r="AYW827" s="14"/>
      <c r="AYX827" s="14"/>
      <c r="AYY827" s="14"/>
      <c r="AYZ827" s="14"/>
      <c r="AZA827" s="14"/>
      <c r="AZB827" s="14"/>
      <c r="AZC827" s="14"/>
      <c r="AZD827" s="14"/>
      <c r="AZE827" s="14"/>
      <c r="AZF827" s="14"/>
      <c r="AZG827" s="14"/>
      <c r="AZH827" s="14"/>
      <c r="AZI827" s="14"/>
      <c r="AZJ827" s="14"/>
      <c r="AZK827" s="14"/>
      <c r="AZL827" s="14"/>
      <c r="AZM827" s="14"/>
      <c r="AZN827" s="14"/>
      <c r="AZO827" s="14"/>
      <c r="AZP827" s="14"/>
      <c r="AZQ827" s="14"/>
      <c r="AZR827" s="14"/>
      <c r="AZS827" s="14"/>
      <c r="AZT827" s="14"/>
      <c r="AZU827" s="14"/>
      <c r="AZV827" s="14"/>
      <c r="AZW827" s="14"/>
      <c r="AZX827" s="14"/>
      <c r="AZY827" s="14"/>
      <c r="AZZ827" s="14"/>
      <c r="BAA827" s="14"/>
      <c r="BAB827" s="14"/>
      <c r="BAC827" s="14"/>
      <c r="BAD827" s="14"/>
      <c r="BAE827" s="14"/>
      <c r="BAF827" s="14"/>
      <c r="BAG827" s="14"/>
      <c r="BAH827" s="14"/>
      <c r="BAI827" s="14"/>
      <c r="BAJ827" s="14"/>
      <c r="BAK827" s="14"/>
      <c r="BAL827" s="14"/>
      <c r="BAM827" s="14"/>
      <c r="BAN827" s="14"/>
      <c r="BAO827" s="14"/>
      <c r="BAP827" s="14"/>
      <c r="BAQ827" s="14"/>
      <c r="BAR827" s="14"/>
      <c r="BAS827" s="14"/>
      <c r="BAT827" s="14"/>
      <c r="BAU827" s="14"/>
      <c r="BAV827" s="14"/>
      <c r="BAW827" s="14"/>
      <c r="BAX827" s="14"/>
      <c r="BAY827" s="14"/>
      <c r="BAZ827" s="14"/>
      <c r="BBA827" s="14"/>
      <c r="BBB827" s="14"/>
      <c r="BBC827" s="14"/>
      <c r="BBD827" s="14"/>
      <c r="BBE827" s="14"/>
      <c r="BBF827" s="14"/>
      <c r="BBG827" s="14"/>
      <c r="BBH827" s="14"/>
      <c r="BBI827" s="14"/>
      <c r="BBJ827" s="14"/>
      <c r="BBK827" s="14"/>
      <c r="BBL827" s="14"/>
      <c r="BBM827" s="14"/>
      <c r="BBN827" s="14"/>
      <c r="BBO827" s="14"/>
      <c r="BBP827" s="14"/>
      <c r="BBQ827" s="14"/>
      <c r="BBR827" s="14"/>
      <c r="BBS827" s="14"/>
      <c r="BBT827" s="14"/>
      <c r="BBU827" s="14"/>
      <c r="BBV827" s="14"/>
      <c r="BBW827" s="14"/>
      <c r="BBX827" s="14"/>
      <c r="BBY827" s="14"/>
      <c r="BBZ827" s="14"/>
      <c r="BCA827" s="14"/>
      <c r="BCB827" s="14"/>
      <c r="BCC827" s="14"/>
      <c r="BCD827" s="14"/>
      <c r="BCE827" s="14"/>
      <c r="BCF827" s="14"/>
      <c r="BCG827" s="14"/>
      <c r="BCH827" s="14"/>
      <c r="BCI827" s="14"/>
      <c r="BCJ827" s="14"/>
      <c r="BCK827" s="14"/>
      <c r="BCL827" s="14"/>
      <c r="BCM827" s="14"/>
      <c r="BCN827" s="14"/>
      <c r="BCO827" s="14"/>
      <c r="BCP827" s="14"/>
      <c r="BCQ827" s="14"/>
      <c r="BCR827" s="14"/>
      <c r="BCS827" s="14"/>
      <c r="BCT827" s="14"/>
      <c r="BCU827" s="14"/>
      <c r="BCV827" s="14"/>
      <c r="BCW827" s="14"/>
      <c r="BCX827" s="14"/>
      <c r="BCY827" s="14"/>
      <c r="BCZ827" s="14"/>
      <c r="BDA827" s="14"/>
      <c r="BDB827" s="14"/>
      <c r="BDC827" s="14"/>
      <c r="BDD827" s="14"/>
      <c r="BDE827" s="14"/>
      <c r="BDF827" s="14"/>
      <c r="BDG827" s="14"/>
      <c r="BDH827" s="14"/>
      <c r="BDI827" s="14"/>
      <c r="BDJ827" s="14"/>
      <c r="BDK827" s="14"/>
      <c r="BDL827" s="14"/>
      <c r="BDM827" s="14"/>
      <c r="BDN827" s="14"/>
      <c r="BDO827" s="14"/>
      <c r="BDP827" s="14"/>
      <c r="BDQ827" s="14"/>
      <c r="BDR827" s="14"/>
      <c r="BDS827" s="14"/>
      <c r="BDT827" s="14"/>
      <c r="BDU827" s="14"/>
      <c r="BDV827" s="14"/>
      <c r="BDW827" s="14"/>
      <c r="BDX827" s="14"/>
      <c r="BDY827" s="14"/>
      <c r="BDZ827" s="14"/>
      <c r="BEA827" s="14"/>
      <c r="BEB827" s="14"/>
      <c r="BEC827" s="14"/>
      <c r="BED827" s="14"/>
      <c r="BEE827" s="14"/>
      <c r="BEF827" s="14"/>
      <c r="BEG827" s="14"/>
      <c r="BEH827" s="14"/>
      <c r="BEI827" s="14"/>
      <c r="BEJ827" s="14"/>
      <c r="BEK827" s="14"/>
      <c r="BEL827" s="14"/>
      <c r="BEM827" s="14"/>
      <c r="BEN827" s="14"/>
      <c r="BEO827" s="14"/>
      <c r="BEP827" s="14"/>
      <c r="BEQ827" s="14"/>
      <c r="BER827" s="14"/>
      <c r="BES827" s="14"/>
      <c r="BET827" s="14"/>
      <c r="BEU827" s="14"/>
      <c r="BEV827" s="14"/>
      <c r="BEW827" s="14"/>
      <c r="BEX827" s="14"/>
      <c r="BEY827" s="14"/>
      <c r="BEZ827" s="14"/>
      <c r="BFA827" s="14"/>
      <c r="BFB827" s="14"/>
      <c r="BFC827" s="14"/>
      <c r="BFD827" s="14"/>
      <c r="BFE827" s="14"/>
      <c r="BFF827" s="14"/>
      <c r="BFG827" s="14"/>
      <c r="BFH827" s="14"/>
      <c r="BFI827" s="14"/>
      <c r="BFJ827" s="14"/>
      <c r="BFK827" s="14"/>
      <c r="BFL827" s="14"/>
      <c r="BFM827" s="14"/>
      <c r="BFN827" s="14"/>
      <c r="BFO827" s="14"/>
      <c r="BFP827" s="14"/>
      <c r="BFQ827" s="14"/>
      <c r="BFR827" s="14"/>
      <c r="BFS827" s="14"/>
      <c r="BFT827" s="14"/>
      <c r="BFU827" s="14"/>
      <c r="BFV827" s="14"/>
      <c r="BFW827" s="14"/>
      <c r="BFX827" s="14"/>
      <c r="BFY827" s="14"/>
      <c r="BFZ827" s="14"/>
      <c r="BGA827" s="14"/>
      <c r="BGB827" s="14"/>
      <c r="BGC827" s="14"/>
      <c r="BGD827" s="14"/>
      <c r="BGE827" s="14"/>
      <c r="BGF827" s="14"/>
      <c r="BGG827" s="14"/>
      <c r="BGH827" s="14"/>
      <c r="BGI827" s="14"/>
      <c r="BGJ827" s="14"/>
      <c r="BGK827" s="14"/>
      <c r="BGL827" s="14"/>
      <c r="BGM827" s="14"/>
      <c r="BGN827" s="14"/>
      <c r="BGO827" s="14"/>
      <c r="BGP827" s="14"/>
      <c r="BGQ827" s="14"/>
      <c r="BGR827" s="14"/>
      <c r="BGS827" s="14"/>
      <c r="BGT827" s="14"/>
      <c r="BGU827" s="14"/>
      <c r="BGV827" s="14"/>
      <c r="BGW827" s="14"/>
      <c r="BGX827" s="14"/>
      <c r="BGY827" s="14"/>
      <c r="BGZ827" s="14"/>
      <c r="BHA827" s="14"/>
      <c r="BHB827" s="14"/>
      <c r="BHC827" s="14"/>
      <c r="BHD827" s="14"/>
      <c r="BHE827" s="14"/>
      <c r="BHF827" s="14"/>
      <c r="BHG827" s="14"/>
      <c r="BHH827" s="14"/>
      <c r="BHI827" s="14"/>
      <c r="BHJ827" s="14"/>
      <c r="BHK827" s="14"/>
      <c r="BHL827" s="14"/>
      <c r="BHM827" s="14"/>
      <c r="BHN827" s="14"/>
      <c r="BHO827" s="14"/>
      <c r="BHP827" s="14"/>
      <c r="BHQ827" s="14"/>
      <c r="BHR827" s="14"/>
      <c r="BHS827" s="14"/>
      <c r="BHT827" s="14"/>
      <c r="BHU827" s="14"/>
      <c r="BHV827" s="14"/>
      <c r="BHW827" s="14"/>
      <c r="BHX827" s="14"/>
      <c r="BHY827" s="14"/>
      <c r="BHZ827" s="14"/>
      <c r="BIA827" s="14"/>
      <c r="BIB827" s="14"/>
      <c r="BIC827" s="14"/>
      <c r="BID827" s="14"/>
      <c r="BIE827" s="14"/>
      <c r="BIF827" s="14"/>
      <c r="BIG827" s="14"/>
      <c r="BIH827" s="14"/>
      <c r="BII827" s="14"/>
      <c r="BIJ827" s="14"/>
      <c r="BIK827" s="14"/>
      <c r="BIL827" s="14"/>
      <c r="BIM827" s="14"/>
      <c r="BIN827" s="14"/>
      <c r="BIO827" s="14"/>
      <c r="BIP827" s="14"/>
      <c r="BIQ827" s="14"/>
      <c r="BIR827" s="14"/>
      <c r="BIS827" s="14"/>
      <c r="BIT827" s="14"/>
      <c r="BIU827" s="14"/>
      <c r="BIV827" s="14"/>
      <c r="BIW827" s="14"/>
      <c r="BIX827" s="14"/>
      <c r="BIY827" s="14"/>
      <c r="BIZ827" s="14"/>
      <c r="BJA827" s="14"/>
      <c r="BJB827" s="14"/>
      <c r="BJC827" s="14"/>
      <c r="BJD827" s="14"/>
      <c r="BJE827" s="14"/>
      <c r="BJF827" s="14"/>
      <c r="BJG827" s="14"/>
      <c r="BJH827" s="14"/>
      <c r="BJI827" s="14"/>
      <c r="BJJ827" s="14"/>
      <c r="BJK827" s="14"/>
      <c r="BJL827" s="14"/>
      <c r="BJM827" s="14"/>
      <c r="BJN827" s="14"/>
      <c r="BJO827" s="14"/>
      <c r="BJP827" s="14"/>
      <c r="BJQ827" s="14"/>
      <c r="BJR827" s="14"/>
      <c r="BJS827" s="14"/>
      <c r="BJT827" s="14"/>
      <c r="BJU827" s="14"/>
      <c r="BJV827" s="14"/>
      <c r="BJW827" s="14"/>
      <c r="BJX827" s="14"/>
      <c r="BJY827" s="14"/>
      <c r="BJZ827" s="14"/>
      <c r="BKA827" s="14"/>
      <c r="BKB827" s="14"/>
      <c r="BKC827" s="14"/>
      <c r="BKD827" s="14"/>
      <c r="BKE827" s="14"/>
      <c r="BKF827" s="14"/>
      <c r="BKG827" s="14"/>
      <c r="BKH827" s="14"/>
      <c r="BKI827" s="14"/>
      <c r="BKJ827" s="14"/>
      <c r="BKK827" s="14"/>
      <c r="BKL827" s="14"/>
      <c r="BKM827" s="14"/>
      <c r="BKN827" s="14"/>
      <c r="BKO827" s="14"/>
      <c r="BKP827" s="14"/>
      <c r="BKQ827" s="14"/>
      <c r="BKR827" s="14"/>
      <c r="BKS827" s="14"/>
      <c r="BKT827" s="14"/>
      <c r="BKU827" s="14"/>
      <c r="BKV827" s="14"/>
      <c r="BKW827" s="14"/>
      <c r="BKX827" s="14"/>
      <c r="BKY827" s="14"/>
      <c r="BKZ827" s="14"/>
      <c r="BLA827" s="14"/>
      <c r="BLB827" s="14"/>
      <c r="BLC827" s="14"/>
      <c r="BLD827" s="14"/>
      <c r="BLE827" s="14"/>
      <c r="BLF827" s="14"/>
      <c r="BLG827" s="14"/>
      <c r="BLH827" s="14"/>
      <c r="BLI827" s="14"/>
      <c r="BLJ827" s="14"/>
      <c r="BLK827" s="14"/>
      <c r="BLL827" s="14"/>
      <c r="BLM827" s="14"/>
      <c r="BLN827" s="14"/>
      <c r="BLO827" s="14"/>
      <c r="BLP827" s="14"/>
      <c r="BLQ827" s="14"/>
      <c r="BLR827" s="14"/>
      <c r="BLS827" s="14"/>
      <c r="BLT827" s="14"/>
      <c r="BLU827" s="14"/>
      <c r="BLV827" s="14"/>
      <c r="BLW827" s="14"/>
      <c r="BLX827" s="14"/>
      <c r="BLY827" s="14"/>
      <c r="BLZ827" s="14"/>
      <c r="BMA827" s="14"/>
      <c r="BMB827" s="14"/>
      <c r="BMC827" s="14"/>
      <c r="BMD827" s="14"/>
      <c r="BME827" s="14"/>
      <c r="BMF827" s="14"/>
      <c r="BMG827" s="14"/>
      <c r="BMH827" s="14"/>
      <c r="BMI827" s="14"/>
      <c r="BMJ827" s="14"/>
      <c r="BMK827" s="14"/>
      <c r="BML827" s="14"/>
      <c r="BMM827" s="14"/>
      <c r="BMN827" s="14"/>
      <c r="BMO827" s="14"/>
      <c r="BMP827" s="14"/>
      <c r="BMQ827" s="14"/>
      <c r="BMR827" s="14"/>
      <c r="BMS827" s="14"/>
      <c r="BMT827" s="14"/>
      <c r="BMU827" s="14"/>
      <c r="BMV827" s="14"/>
      <c r="BMW827" s="14"/>
      <c r="BMX827" s="14"/>
      <c r="BMY827" s="14"/>
      <c r="BMZ827" s="14"/>
      <c r="BNA827" s="14"/>
      <c r="BNB827" s="14"/>
      <c r="BNC827" s="14"/>
      <c r="BND827" s="14"/>
      <c r="BNE827" s="14"/>
      <c r="BNF827" s="14"/>
      <c r="BNG827" s="14"/>
      <c r="BNH827" s="14"/>
      <c r="BNI827" s="14"/>
      <c r="BNJ827" s="14"/>
      <c r="BNK827" s="14"/>
      <c r="BNL827" s="14"/>
      <c r="BNM827" s="14"/>
      <c r="BNN827" s="14"/>
      <c r="BNO827" s="14"/>
      <c r="BNP827" s="14"/>
      <c r="BNQ827" s="14"/>
      <c r="BNR827" s="14"/>
      <c r="BNS827" s="14"/>
      <c r="BNT827" s="14"/>
      <c r="BNU827" s="14"/>
      <c r="BNV827" s="14"/>
      <c r="BNW827" s="14"/>
      <c r="BNX827" s="14"/>
      <c r="BNY827" s="14"/>
      <c r="BNZ827" s="14"/>
      <c r="BOA827" s="14"/>
      <c r="BOB827" s="14"/>
      <c r="BOC827" s="14"/>
      <c r="BOD827" s="14"/>
      <c r="BOE827" s="14"/>
      <c r="BOF827" s="14"/>
      <c r="BOG827" s="14"/>
      <c r="BOH827" s="14"/>
      <c r="BOI827" s="14"/>
      <c r="BOJ827" s="14"/>
      <c r="BOK827" s="14"/>
      <c r="BOL827" s="14"/>
      <c r="BOM827" s="14"/>
      <c r="BON827" s="14"/>
      <c r="BOO827" s="14"/>
      <c r="BOP827" s="14"/>
      <c r="BOQ827" s="14"/>
      <c r="BOR827" s="14"/>
      <c r="BOS827" s="14"/>
      <c r="BOT827" s="14"/>
      <c r="BOU827" s="14"/>
      <c r="BOV827" s="14"/>
      <c r="BOW827" s="14"/>
      <c r="BOX827" s="14"/>
      <c r="BOY827" s="14"/>
      <c r="BOZ827" s="14"/>
      <c r="BPA827" s="14"/>
      <c r="BPB827" s="14"/>
      <c r="BPC827" s="14"/>
      <c r="BPD827" s="14"/>
      <c r="BPE827" s="14"/>
      <c r="BPF827" s="14"/>
      <c r="BPG827" s="14"/>
      <c r="BPH827" s="14"/>
      <c r="BPI827" s="14"/>
      <c r="BPJ827" s="14"/>
      <c r="BPK827" s="14"/>
      <c r="BPL827" s="14"/>
      <c r="BPM827" s="14"/>
      <c r="BPN827" s="14"/>
      <c r="BPO827" s="14"/>
      <c r="BPP827" s="14"/>
      <c r="BPQ827" s="14"/>
      <c r="BPR827" s="14"/>
      <c r="BPS827" s="14"/>
      <c r="BPT827" s="14"/>
      <c r="BPU827" s="14"/>
      <c r="BPV827" s="14"/>
      <c r="BPW827" s="14"/>
      <c r="BPX827" s="14"/>
      <c r="BPY827" s="14"/>
      <c r="BPZ827" s="14"/>
      <c r="BQA827" s="14"/>
      <c r="BQB827" s="14"/>
      <c r="BQC827" s="14"/>
      <c r="BQD827" s="14"/>
      <c r="BQE827" s="14"/>
      <c r="BQF827" s="14"/>
      <c r="BQG827" s="14"/>
      <c r="BQH827" s="14"/>
      <c r="BQI827" s="14"/>
      <c r="BQJ827" s="14"/>
      <c r="BQK827" s="14"/>
      <c r="BQL827" s="14"/>
      <c r="BQM827" s="14"/>
      <c r="BQN827" s="14"/>
      <c r="BQO827" s="14"/>
      <c r="BQP827" s="14"/>
      <c r="BQQ827" s="14"/>
      <c r="BQR827" s="14"/>
      <c r="BQS827" s="14"/>
      <c r="BQT827" s="14"/>
      <c r="BQU827" s="14"/>
      <c r="BQV827" s="14"/>
      <c r="BQW827" s="14"/>
      <c r="BQX827" s="14"/>
      <c r="BQY827" s="14"/>
      <c r="BQZ827" s="14"/>
      <c r="BRA827" s="14"/>
      <c r="BRB827" s="14"/>
      <c r="BRC827" s="14"/>
      <c r="BRD827" s="14"/>
      <c r="BRE827" s="14"/>
      <c r="BRF827" s="14"/>
      <c r="BRG827" s="14"/>
      <c r="BRH827" s="14"/>
      <c r="BRI827" s="14"/>
      <c r="BRJ827" s="14"/>
      <c r="BRK827" s="14"/>
      <c r="BRL827" s="14"/>
      <c r="BRM827" s="14"/>
      <c r="BRN827" s="14"/>
      <c r="BRO827" s="14"/>
      <c r="BRP827" s="14"/>
      <c r="BRQ827" s="14"/>
      <c r="BRR827" s="14"/>
      <c r="BRS827" s="14"/>
      <c r="BRT827" s="14"/>
      <c r="BRU827" s="14"/>
      <c r="BRV827" s="14"/>
      <c r="BRW827" s="14"/>
      <c r="BRX827" s="14"/>
      <c r="BRY827" s="14"/>
      <c r="BRZ827" s="14"/>
      <c r="BSA827" s="14"/>
      <c r="BSB827" s="14"/>
      <c r="BSC827" s="14"/>
      <c r="BSD827" s="14"/>
      <c r="BSE827" s="14"/>
      <c r="BSF827" s="14"/>
      <c r="BSG827" s="14"/>
      <c r="BSH827" s="14"/>
      <c r="BSI827" s="14"/>
      <c r="BSJ827" s="14"/>
      <c r="BSK827" s="14"/>
      <c r="BSL827" s="14"/>
      <c r="BSM827" s="14"/>
      <c r="BSN827" s="14"/>
      <c r="BSO827" s="14"/>
      <c r="BSP827" s="14"/>
      <c r="BSQ827" s="14"/>
      <c r="BSR827" s="14"/>
      <c r="BSS827" s="14"/>
      <c r="BST827" s="14"/>
      <c r="BSU827" s="14"/>
      <c r="BSV827" s="14"/>
      <c r="BSW827" s="14"/>
      <c r="BSX827" s="14"/>
      <c r="BSY827" s="14"/>
      <c r="BSZ827" s="14"/>
      <c r="BTA827" s="14"/>
      <c r="BTB827" s="14"/>
      <c r="BTC827" s="14"/>
      <c r="BTD827" s="14"/>
      <c r="BTE827" s="14"/>
      <c r="BTF827" s="14"/>
      <c r="BTG827" s="14"/>
      <c r="BTH827" s="14"/>
      <c r="BTI827" s="14"/>
      <c r="BTJ827" s="14"/>
      <c r="BTK827" s="14"/>
      <c r="BTL827" s="14"/>
      <c r="BTM827" s="14"/>
      <c r="BTN827" s="14"/>
      <c r="BTO827" s="14"/>
      <c r="BTP827" s="14"/>
      <c r="BTQ827" s="14"/>
      <c r="BTR827" s="14"/>
      <c r="BTS827" s="14"/>
      <c r="BTT827" s="14"/>
      <c r="BTU827" s="14"/>
      <c r="BTV827" s="14"/>
      <c r="BTW827" s="14"/>
      <c r="BTX827" s="14"/>
      <c r="BTY827" s="14"/>
      <c r="BTZ827" s="14"/>
      <c r="BUA827" s="14"/>
      <c r="BUB827" s="14"/>
      <c r="BUC827" s="14"/>
      <c r="BUD827" s="14"/>
      <c r="BUE827" s="14"/>
      <c r="BUF827" s="14"/>
      <c r="BUG827" s="14"/>
      <c r="BUH827" s="14"/>
      <c r="BUI827" s="14"/>
      <c r="BUJ827" s="14"/>
      <c r="BUK827" s="14"/>
      <c r="BUL827" s="14"/>
      <c r="BUM827" s="14"/>
      <c r="BUN827" s="14"/>
      <c r="BUO827" s="14"/>
      <c r="BUP827" s="14"/>
      <c r="BUQ827" s="14"/>
      <c r="BUR827" s="14"/>
      <c r="BUS827" s="14"/>
      <c r="BUT827" s="14"/>
      <c r="BUU827" s="14"/>
      <c r="BUV827" s="14"/>
      <c r="BUW827" s="14"/>
      <c r="BUX827" s="14"/>
      <c r="BUY827" s="14"/>
      <c r="BUZ827" s="14"/>
      <c r="BVA827" s="14"/>
      <c r="BVB827" s="14"/>
      <c r="BVC827" s="14"/>
      <c r="BVD827" s="14"/>
      <c r="BVE827" s="14"/>
      <c r="BVF827" s="14"/>
      <c r="BVG827" s="14"/>
      <c r="BVH827" s="14"/>
      <c r="BVI827" s="14"/>
      <c r="BVJ827" s="14"/>
      <c r="BVK827" s="14"/>
      <c r="BVL827" s="14"/>
      <c r="BVM827" s="14"/>
      <c r="BVN827" s="14"/>
      <c r="BVO827" s="14"/>
      <c r="BVP827" s="14"/>
      <c r="BVQ827" s="14"/>
      <c r="BVR827" s="14"/>
      <c r="BVS827" s="14"/>
      <c r="BVT827" s="14"/>
      <c r="BVU827" s="14"/>
      <c r="BVV827" s="14"/>
      <c r="BVW827" s="14"/>
      <c r="BVX827" s="14"/>
      <c r="BVY827" s="14"/>
      <c r="BVZ827" s="14"/>
      <c r="BWA827" s="14"/>
      <c r="BWB827" s="14"/>
      <c r="BWC827" s="14"/>
      <c r="BWD827" s="14"/>
      <c r="BWE827" s="14"/>
      <c r="BWF827" s="14"/>
      <c r="BWG827" s="14"/>
      <c r="BWH827" s="14"/>
      <c r="BWI827" s="14"/>
      <c r="BWJ827" s="14"/>
      <c r="BWK827" s="14"/>
      <c r="BWL827" s="14"/>
      <c r="BWM827" s="14"/>
      <c r="BWN827" s="14"/>
      <c r="BWO827" s="14"/>
      <c r="BWP827" s="14"/>
      <c r="BWQ827" s="14"/>
      <c r="BWR827" s="14"/>
      <c r="BWS827" s="14"/>
      <c r="BWT827" s="14"/>
      <c r="BWU827" s="14"/>
      <c r="BWV827" s="14"/>
      <c r="BWW827" s="14"/>
      <c r="BWX827" s="14"/>
      <c r="BWY827" s="14"/>
      <c r="BWZ827" s="14"/>
      <c r="BXA827" s="14"/>
      <c r="BXB827" s="14"/>
      <c r="BXC827" s="14"/>
      <c r="BXD827" s="14"/>
      <c r="BXE827" s="14"/>
      <c r="BXF827" s="14"/>
      <c r="BXG827" s="14"/>
      <c r="BXH827" s="14"/>
      <c r="BXI827" s="14"/>
      <c r="BXJ827" s="14"/>
      <c r="BXK827" s="14"/>
      <c r="BXL827" s="14"/>
      <c r="BXM827" s="14"/>
      <c r="BXN827" s="14"/>
      <c r="BXO827" s="14"/>
      <c r="BXP827" s="14"/>
      <c r="BXQ827" s="14"/>
      <c r="BXR827" s="14"/>
      <c r="BXS827" s="14"/>
      <c r="BXT827" s="14"/>
      <c r="BXU827" s="14"/>
      <c r="BXV827" s="14"/>
      <c r="BXW827" s="14"/>
      <c r="BXX827" s="14"/>
      <c r="BXY827" s="14"/>
      <c r="BXZ827" s="14"/>
      <c r="BYA827" s="14"/>
      <c r="BYB827" s="14"/>
      <c r="BYC827" s="14"/>
      <c r="BYD827" s="14"/>
      <c r="BYE827" s="14"/>
      <c r="BYF827" s="14"/>
      <c r="BYG827" s="14"/>
      <c r="BYH827" s="14"/>
      <c r="BYI827" s="14"/>
      <c r="BYJ827" s="14"/>
      <c r="BYK827" s="14"/>
      <c r="BYL827" s="14"/>
      <c r="BYM827" s="14"/>
      <c r="BYN827" s="14"/>
      <c r="BYO827" s="14"/>
      <c r="BYP827" s="14"/>
      <c r="BYQ827" s="14"/>
      <c r="BYR827" s="14"/>
      <c r="BYS827" s="14"/>
      <c r="BYT827" s="14"/>
      <c r="BYU827" s="14"/>
      <c r="BYV827" s="14"/>
      <c r="BYW827" s="14"/>
      <c r="BYX827" s="14"/>
      <c r="BYY827" s="14"/>
      <c r="BYZ827" s="14"/>
      <c r="BZA827" s="14"/>
      <c r="BZB827" s="14"/>
      <c r="BZC827" s="14"/>
      <c r="BZD827" s="14"/>
      <c r="BZE827" s="14"/>
      <c r="BZF827" s="14"/>
      <c r="BZG827" s="14"/>
      <c r="BZH827" s="14"/>
      <c r="BZI827" s="14"/>
      <c r="BZJ827" s="14"/>
      <c r="BZK827" s="14"/>
      <c r="BZL827" s="14"/>
      <c r="BZM827" s="14"/>
      <c r="BZN827" s="14"/>
      <c r="BZO827" s="14"/>
      <c r="BZP827" s="14"/>
      <c r="BZQ827" s="14"/>
      <c r="BZR827" s="14"/>
      <c r="BZS827" s="14"/>
      <c r="BZT827" s="14"/>
      <c r="BZU827" s="14"/>
      <c r="BZV827" s="14"/>
      <c r="BZW827" s="14"/>
      <c r="BZX827" s="14"/>
      <c r="BZY827" s="14"/>
      <c r="BZZ827" s="14"/>
      <c r="CAA827" s="14"/>
      <c r="CAB827" s="14"/>
      <c r="CAC827" s="14"/>
      <c r="CAD827" s="14"/>
      <c r="CAE827" s="14"/>
      <c r="CAF827" s="14"/>
      <c r="CAG827" s="14"/>
      <c r="CAH827" s="14"/>
      <c r="CAI827" s="14"/>
      <c r="CAJ827" s="14"/>
      <c r="CAK827" s="14"/>
      <c r="CAL827" s="14"/>
      <c r="CAM827" s="14"/>
      <c r="CAN827" s="14"/>
      <c r="CAO827" s="14"/>
      <c r="CAP827" s="14"/>
      <c r="CAQ827" s="14"/>
      <c r="CAR827" s="14"/>
      <c r="CAS827" s="14"/>
      <c r="CAT827" s="14"/>
      <c r="CAU827" s="14"/>
      <c r="CAV827" s="14"/>
      <c r="CAW827" s="14"/>
      <c r="CAX827" s="14"/>
      <c r="CAY827" s="14"/>
      <c r="CAZ827" s="14"/>
      <c r="CBA827" s="14"/>
      <c r="CBB827" s="14"/>
      <c r="CBC827" s="14"/>
      <c r="CBD827" s="14"/>
      <c r="CBE827" s="14"/>
      <c r="CBF827" s="14"/>
      <c r="CBG827" s="14"/>
      <c r="CBH827" s="14"/>
      <c r="CBI827" s="14"/>
      <c r="CBJ827" s="14"/>
      <c r="CBK827" s="14"/>
      <c r="CBL827" s="14"/>
      <c r="CBM827" s="14"/>
      <c r="CBN827" s="14"/>
      <c r="CBO827" s="14"/>
      <c r="CBP827" s="14"/>
      <c r="CBQ827" s="14"/>
      <c r="CBR827" s="14"/>
      <c r="CBS827" s="14"/>
      <c r="CBT827" s="14"/>
      <c r="CBU827" s="14"/>
      <c r="CBV827" s="14"/>
      <c r="CBW827" s="14"/>
      <c r="CBX827" s="14"/>
      <c r="CBY827" s="14"/>
      <c r="CBZ827" s="14"/>
      <c r="CCA827" s="14"/>
      <c r="CCB827" s="14"/>
      <c r="CCC827" s="14"/>
      <c r="CCD827" s="14"/>
      <c r="CCE827" s="14"/>
      <c r="CCF827" s="14"/>
      <c r="CCG827" s="14"/>
      <c r="CCH827" s="14"/>
      <c r="CCI827" s="14"/>
      <c r="CCJ827" s="14"/>
      <c r="CCK827" s="14"/>
      <c r="CCL827" s="14"/>
      <c r="CCM827" s="14"/>
      <c r="CCN827" s="14"/>
      <c r="CCO827" s="14"/>
      <c r="CCP827" s="14"/>
      <c r="CCQ827" s="14"/>
      <c r="CCR827" s="14"/>
      <c r="CCS827" s="14"/>
      <c r="CCT827" s="14"/>
      <c r="CCU827" s="14"/>
      <c r="CCV827" s="14"/>
      <c r="CCW827" s="14"/>
      <c r="CCX827" s="14"/>
      <c r="CCY827" s="14"/>
      <c r="CCZ827" s="14"/>
      <c r="CDA827" s="14"/>
      <c r="CDB827" s="14"/>
      <c r="CDC827" s="14"/>
      <c r="CDD827" s="14"/>
      <c r="CDE827" s="14"/>
      <c r="CDF827" s="14"/>
      <c r="CDG827" s="14"/>
      <c r="CDH827" s="14"/>
      <c r="CDI827" s="14"/>
      <c r="CDJ827" s="14"/>
      <c r="CDK827" s="14"/>
      <c r="CDL827" s="14"/>
      <c r="CDM827" s="14"/>
      <c r="CDN827" s="14"/>
      <c r="CDO827" s="14"/>
      <c r="CDP827" s="14"/>
      <c r="CDQ827" s="14"/>
      <c r="CDR827" s="14"/>
      <c r="CDS827" s="14"/>
      <c r="CDT827" s="14"/>
      <c r="CDU827" s="14"/>
      <c r="CDV827" s="14"/>
      <c r="CDW827" s="14"/>
      <c r="CDX827" s="14"/>
      <c r="CDY827" s="14"/>
      <c r="CDZ827" s="14"/>
      <c r="CEA827" s="14"/>
      <c r="CEB827" s="14"/>
      <c r="CEC827" s="14"/>
      <c r="CED827" s="14"/>
      <c r="CEE827" s="14"/>
      <c r="CEF827" s="14"/>
      <c r="CEG827" s="14"/>
      <c r="CEH827" s="14"/>
      <c r="CEI827" s="14"/>
      <c r="CEJ827" s="14"/>
      <c r="CEK827" s="14"/>
      <c r="CEL827" s="14"/>
      <c r="CEM827" s="14"/>
      <c r="CEN827" s="14"/>
      <c r="CEO827" s="14"/>
      <c r="CEP827" s="14"/>
      <c r="CEQ827" s="14"/>
      <c r="CER827" s="14"/>
      <c r="CES827" s="14"/>
      <c r="CET827" s="14"/>
      <c r="CEU827" s="14"/>
      <c r="CEV827" s="14"/>
      <c r="CEW827" s="14"/>
      <c r="CEX827" s="14"/>
      <c r="CEY827" s="14"/>
      <c r="CEZ827" s="14"/>
      <c r="CFA827" s="14"/>
      <c r="CFB827" s="14"/>
      <c r="CFC827" s="14"/>
      <c r="CFD827" s="14"/>
      <c r="CFE827" s="14"/>
      <c r="CFF827" s="14"/>
      <c r="CFG827" s="14"/>
      <c r="CFH827" s="14"/>
      <c r="CFI827" s="14"/>
      <c r="CFJ827" s="14"/>
      <c r="CFK827" s="14"/>
      <c r="CFL827" s="14"/>
      <c r="CFM827" s="14"/>
      <c r="CFN827" s="14"/>
      <c r="CFO827" s="14"/>
      <c r="CFP827" s="14"/>
      <c r="CFQ827" s="14"/>
      <c r="CFR827" s="14"/>
      <c r="CFS827" s="14"/>
      <c r="CFT827" s="14"/>
      <c r="CFU827" s="14"/>
      <c r="CFV827" s="14"/>
      <c r="CFW827" s="14"/>
      <c r="CFX827" s="14"/>
      <c r="CFY827" s="14"/>
      <c r="CFZ827" s="14"/>
      <c r="CGA827" s="14"/>
      <c r="CGB827" s="14"/>
      <c r="CGC827" s="14"/>
      <c r="CGD827" s="14"/>
      <c r="CGE827" s="14"/>
      <c r="CGF827" s="14"/>
      <c r="CGG827" s="14"/>
      <c r="CGH827" s="14"/>
      <c r="CGI827" s="14"/>
      <c r="CGJ827" s="14"/>
      <c r="CGK827" s="14"/>
      <c r="CGL827" s="14"/>
      <c r="CGM827" s="14"/>
      <c r="CGN827" s="14"/>
      <c r="CGO827" s="14"/>
      <c r="CGP827" s="14"/>
      <c r="CGQ827" s="14"/>
      <c r="CGR827" s="14"/>
      <c r="CGS827" s="14"/>
      <c r="CGT827" s="14"/>
      <c r="CGU827" s="14"/>
      <c r="CGV827" s="14"/>
      <c r="CGW827" s="14"/>
      <c r="CGX827" s="14"/>
      <c r="CGY827" s="14"/>
      <c r="CGZ827" s="14"/>
      <c r="CHA827" s="14"/>
      <c r="CHB827" s="14"/>
      <c r="CHC827" s="14"/>
      <c r="CHD827" s="14"/>
      <c r="CHE827" s="14"/>
      <c r="CHF827" s="14"/>
      <c r="CHG827" s="14"/>
      <c r="CHH827" s="14"/>
      <c r="CHI827" s="14"/>
      <c r="CHJ827" s="14"/>
      <c r="CHK827" s="14"/>
      <c r="CHL827" s="14"/>
      <c r="CHM827" s="14"/>
      <c r="CHN827" s="14"/>
      <c r="CHO827" s="14"/>
      <c r="CHP827" s="14"/>
      <c r="CHQ827" s="14"/>
      <c r="CHR827" s="14"/>
      <c r="CHS827" s="14"/>
      <c r="CHT827" s="14"/>
      <c r="CHU827" s="14"/>
      <c r="CHV827" s="14"/>
      <c r="CHW827" s="14"/>
      <c r="CHX827" s="14"/>
      <c r="CHY827" s="14"/>
      <c r="CHZ827" s="14"/>
      <c r="CIA827" s="14"/>
      <c r="CIB827" s="14"/>
      <c r="CIC827" s="14"/>
      <c r="CID827" s="14"/>
      <c r="CIE827" s="14"/>
      <c r="CIF827" s="14"/>
      <c r="CIG827" s="14"/>
      <c r="CIH827" s="14"/>
      <c r="CII827" s="14"/>
      <c r="CIJ827" s="14"/>
      <c r="CIK827" s="14"/>
      <c r="CIL827" s="14"/>
      <c r="CIM827" s="14"/>
      <c r="CIN827" s="14"/>
      <c r="CIO827" s="14"/>
      <c r="CIP827" s="14"/>
      <c r="CIQ827" s="14"/>
      <c r="CIR827" s="14"/>
      <c r="CIS827" s="14"/>
      <c r="CIT827" s="14"/>
      <c r="CIU827" s="14"/>
      <c r="CIV827" s="14"/>
      <c r="CIW827" s="14"/>
      <c r="CIX827" s="14"/>
      <c r="CIY827" s="14"/>
      <c r="CIZ827" s="14"/>
      <c r="CJA827" s="14"/>
      <c r="CJB827" s="14"/>
      <c r="CJC827" s="14"/>
      <c r="CJD827" s="14"/>
      <c r="CJE827" s="14"/>
      <c r="CJF827" s="14"/>
      <c r="CJG827" s="14"/>
      <c r="CJH827" s="14"/>
      <c r="CJI827" s="14"/>
      <c r="CJJ827" s="14"/>
      <c r="CJK827" s="14"/>
      <c r="CJL827" s="14"/>
      <c r="CJM827" s="14"/>
      <c r="CJN827" s="14"/>
      <c r="CJO827" s="14"/>
      <c r="CJP827" s="14"/>
      <c r="CJQ827" s="14"/>
      <c r="CJR827" s="14"/>
      <c r="CJS827" s="14"/>
      <c r="CJT827" s="14"/>
      <c r="CJU827" s="14"/>
      <c r="CJV827" s="14"/>
      <c r="CJW827" s="14"/>
      <c r="CJX827" s="14"/>
      <c r="CJY827" s="14"/>
      <c r="CJZ827" s="14"/>
      <c r="CKA827" s="14"/>
      <c r="CKB827" s="14"/>
      <c r="CKC827" s="14"/>
      <c r="CKD827" s="14"/>
      <c r="CKE827" s="14"/>
      <c r="CKF827" s="14"/>
      <c r="CKG827" s="14"/>
      <c r="CKH827" s="14"/>
      <c r="CKI827" s="14"/>
      <c r="CKJ827" s="14"/>
      <c r="CKK827" s="14"/>
      <c r="CKL827" s="14"/>
      <c r="CKM827" s="14"/>
      <c r="CKN827" s="14"/>
      <c r="CKO827" s="14"/>
      <c r="CKP827" s="14"/>
      <c r="CKQ827" s="14"/>
      <c r="CKR827" s="14"/>
      <c r="CKS827" s="14"/>
      <c r="CKT827" s="14"/>
      <c r="CKU827" s="14"/>
      <c r="CKV827" s="14"/>
      <c r="CKW827" s="14"/>
      <c r="CKX827" s="14"/>
      <c r="CKY827" s="14"/>
      <c r="CKZ827" s="14"/>
      <c r="CLA827" s="14"/>
      <c r="CLB827" s="14"/>
      <c r="CLC827" s="14"/>
      <c r="CLD827" s="14"/>
      <c r="CLE827" s="14"/>
      <c r="CLF827" s="14"/>
      <c r="CLG827" s="14"/>
      <c r="CLH827" s="14"/>
      <c r="CLI827" s="14"/>
      <c r="CLJ827" s="14"/>
      <c r="CLK827" s="14"/>
      <c r="CLL827" s="14"/>
      <c r="CLM827" s="14"/>
      <c r="CLN827" s="14"/>
      <c r="CLO827" s="14"/>
      <c r="CLP827" s="14"/>
      <c r="CLQ827" s="14"/>
      <c r="CLR827" s="14"/>
      <c r="CLS827" s="14"/>
      <c r="CLT827" s="14"/>
      <c r="CLU827" s="14"/>
      <c r="CLV827" s="14"/>
      <c r="CLW827" s="14"/>
      <c r="CLX827" s="14"/>
      <c r="CLY827" s="14"/>
      <c r="CLZ827" s="14"/>
      <c r="CMA827" s="14"/>
      <c r="CMB827" s="14"/>
      <c r="CMC827" s="14"/>
      <c r="CMD827" s="14"/>
      <c r="CME827" s="14"/>
      <c r="CMF827" s="14"/>
      <c r="CMG827" s="14"/>
      <c r="CMH827" s="14"/>
      <c r="CMI827" s="14"/>
      <c r="CMJ827" s="14"/>
      <c r="CMK827" s="14"/>
      <c r="CML827" s="14"/>
      <c r="CMM827" s="14"/>
      <c r="CMN827" s="14"/>
      <c r="CMO827" s="14"/>
      <c r="CMP827" s="14"/>
      <c r="CMQ827" s="14"/>
      <c r="CMR827" s="14"/>
      <c r="CMS827" s="14"/>
      <c r="CMT827" s="14"/>
      <c r="CMU827" s="14"/>
      <c r="CMV827" s="14"/>
      <c r="CMW827" s="14"/>
      <c r="CMX827" s="14"/>
      <c r="CMY827" s="14"/>
      <c r="CMZ827" s="14"/>
      <c r="CNA827" s="14"/>
      <c r="CNB827" s="14"/>
      <c r="CNC827" s="14"/>
      <c r="CND827" s="14"/>
      <c r="CNE827" s="14"/>
      <c r="CNF827" s="14"/>
      <c r="CNG827" s="14"/>
      <c r="CNH827" s="14"/>
      <c r="CNI827" s="14"/>
      <c r="CNJ827" s="14"/>
      <c r="CNK827" s="14"/>
      <c r="CNL827" s="14"/>
      <c r="CNM827" s="14"/>
      <c r="CNN827" s="14"/>
      <c r="CNO827" s="14"/>
      <c r="CNP827" s="14"/>
      <c r="CNQ827" s="14"/>
      <c r="CNR827" s="14"/>
      <c r="CNS827" s="14"/>
      <c r="CNT827" s="14"/>
      <c r="CNU827" s="14"/>
      <c r="CNV827" s="14"/>
      <c r="CNW827" s="14"/>
      <c r="CNX827" s="14"/>
      <c r="CNY827" s="14"/>
      <c r="CNZ827" s="14"/>
      <c r="COA827" s="14"/>
      <c r="COB827" s="14"/>
      <c r="COC827" s="14"/>
      <c r="COD827" s="14"/>
      <c r="COE827" s="14"/>
      <c r="COF827" s="14"/>
      <c r="COG827" s="14"/>
      <c r="COH827" s="14"/>
      <c r="COI827" s="14"/>
      <c r="COJ827" s="14"/>
      <c r="COK827" s="14"/>
      <c r="COL827" s="14"/>
      <c r="COM827" s="14"/>
      <c r="CON827" s="14"/>
      <c r="COO827" s="14"/>
      <c r="COP827" s="14"/>
      <c r="COQ827" s="14"/>
      <c r="COR827" s="14"/>
      <c r="COS827" s="14"/>
      <c r="COT827" s="14"/>
      <c r="COU827" s="14"/>
      <c r="COV827" s="14"/>
      <c r="COW827" s="14"/>
      <c r="COX827" s="14"/>
      <c r="COY827" s="14"/>
      <c r="COZ827" s="14"/>
      <c r="CPA827" s="14"/>
      <c r="CPB827" s="14"/>
      <c r="CPC827" s="14"/>
      <c r="CPD827" s="14"/>
      <c r="CPE827" s="14"/>
      <c r="CPF827" s="14"/>
      <c r="CPG827" s="14"/>
      <c r="CPH827" s="14"/>
      <c r="CPI827" s="14"/>
      <c r="CPJ827" s="14"/>
      <c r="CPK827" s="14"/>
      <c r="CPL827" s="14"/>
      <c r="CPM827" s="14"/>
      <c r="CPN827" s="14"/>
      <c r="CPO827" s="14"/>
      <c r="CPP827" s="14"/>
      <c r="CPQ827" s="14"/>
      <c r="CPR827" s="14"/>
      <c r="CPS827" s="14"/>
      <c r="CPT827" s="14"/>
      <c r="CPU827" s="14"/>
      <c r="CPV827" s="14"/>
      <c r="CPW827" s="14"/>
      <c r="CPX827" s="14"/>
      <c r="CPY827" s="14"/>
      <c r="CPZ827" s="14"/>
      <c r="CQA827" s="14"/>
      <c r="CQB827" s="14"/>
      <c r="CQC827" s="14"/>
      <c r="CQD827" s="14"/>
      <c r="CQE827" s="14"/>
      <c r="CQF827" s="14"/>
      <c r="CQG827" s="14"/>
      <c r="CQH827" s="14"/>
      <c r="CQI827" s="14"/>
      <c r="CQJ827" s="14"/>
      <c r="CQK827" s="14"/>
      <c r="CQL827" s="14"/>
      <c r="CQM827" s="14"/>
      <c r="CQN827" s="14"/>
      <c r="CQO827" s="14"/>
      <c r="CQP827" s="14"/>
      <c r="CQQ827" s="14"/>
      <c r="CQR827" s="14"/>
      <c r="CQS827" s="14"/>
      <c r="CQT827" s="14"/>
      <c r="CQU827" s="14"/>
      <c r="CQV827" s="14"/>
      <c r="CQW827" s="14"/>
      <c r="CQX827" s="14"/>
      <c r="CQY827" s="14"/>
      <c r="CQZ827" s="14"/>
      <c r="CRA827" s="14"/>
      <c r="CRB827" s="14"/>
      <c r="CRC827" s="14"/>
      <c r="CRD827" s="14"/>
      <c r="CRE827" s="14"/>
      <c r="CRF827" s="14"/>
      <c r="CRG827" s="14"/>
      <c r="CRH827" s="14"/>
      <c r="CRI827" s="14"/>
      <c r="CRJ827" s="14"/>
      <c r="CRK827" s="14"/>
      <c r="CRL827" s="14"/>
      <c r="CRM827" s="14"/>
      <c r="CRN827" s="14"/>
      <c r="CRO827" s="14"/>
      <c r="CRP827" s="14"/>
      <c r="CRQ827" s="14"/>
      <c r="CRR827" s="14"/>
      <c r="CRS827" s="14"/>
      <c r="CRT827" s="14"/>
      <c r="CRU827" s="14"/>
      <c r="CRV827" s="14"/>
      <c r="CRW827" s="14"/>
      <c r="CRX827" s="14"/>
      <c r="CRY827" s="14"/>
      <c r="CRZ827" s="14"/>
      <c r="CSA827" s="14"/>
      <c r="CSB827" s="14"/>
      <c r="CSC827" s="14"/>
      <c r="CSD827" s="14"/>
      <c r="CSE827" s="14"/>
      <c r="CSF827" s="14"/>
      <c r="CSG827" s="14"/>
      <c r="CSH827" s="14"/>
      <c r="CSI827" s="14"/>
      <c r="CSJ827" s="14"/>
      <c r="CSK827" s="14"/>
      <c r="CSL827" s="14"/>
      <c r="CSM827" s="14"/>
      <c r="CSN827" s="14"/>
      <c r="CSO827" s="14"/>
      <c r="CSP827" s="14"/>
      <c r="CSQ827" s="14"/>
      <c r="CSR827" s="14"/>
      <c r="CSS827" s="14"/>
      <c r="CST827" s="14"/>
      <c r="CSU827" s="14"/>
      <c r="CSV827" s="14"/>
      <c r="CSW827" s="14"/>
      <c r="CSX827" s="14"/>
      <c r="CSY827" s="14"/>
      <c r="CSZ827" s="14"/>
      <c r="CTA827" s="14"/>
      <c r="CTB827" s="14"/>
      <c r="CTC827" s="14"/>
      <c r="CTD827" s="14"/>
      <c r="CTE827" s="14"/>
      <c r="CTF827" s="14"/>
      <c r="CTG827" s="14"/>
      <c r="CTH827" s="14"/>
      <c r="CTI827" s="14"/>
      <c r="CTJ827" s="14"/>
      <c r="CTK827" s="14"/>
      <c r="CTL827" s="14"/>
      <c r="CTM827" s="14"/>
      <c r="CTN827" s="14"/>
      <c r="CTO827" s="14"/>
      <c r="CTP827" s="14"/>
      <c r="CTQ827" s="14"/>
      <c r="CTR827" s="14"/>
      <c r="CTS827" s="14"/>
      <c r="CTT827" s="14"/>
      <c r="CTU827" s="14"/>
      <c r="CTV827" s="14"/>
      <c r="CTW827" s="14"/>
      <c r="CTX827" s="14"/>
      <c r="CTY827" s="14"/>
      <c r="CTZ827" s="14"/>
      <c r="CUA827" s="14"/>
      <c r="CUB827" s="14"/>
      <c r="CUC827" s="14"/>
      <c r="CUD827" s="14"/>
      <c r="CUE827" s="14"/>
      <c r="CUF827" s="14"/>
      <c r="CUG827" s="14"/>
      <c r="CUH827" s="14"/>
      <c r="CUI827" s="14"/>
      <c r="CUJ827" s="14"/>
      <c r="CUK827" s="14"/>
      <c r="CUL827" s="14"/>
      <c r="CUM827" s="14"/>
      <c r="CUN827" s="14"/>
      <c r="CUO827" s="14"/>
      <c r="CUP827" s="14"/>
      <c r="CUQ827" s="14"/>
      <c r="CUR827" s="14"/>
      <c r="CUS827" s="14"/>
      <c r="CUT827" s="14"/>
      <c r="CUU827" s="14"/>
      <c r="CUV827" s="14"/>
      <c r="CUW827" s="14"/>
      <c r="CUX827" s="14"/>
      <c r="CUY827" s="14"/>
      <c r="CUZ827" s="14"/>
      <c r="CVA827" s="14"/>
      <c r="CVB827" s="14"/>
      <c r="CVC827" s="14"/>
      <c r="CVD827" s="14"/>
      <c r="CVE827" s="14"/>
      <c r="CVF827" s="14"/>
      <c r="CVG827" s="14"/>
      <c r="CVH827" s="14"/>
      <c r="CVI827" s="14"/>
      <c r="CVJ827" s="14"/>
      <c r="CVK827" s="14"/>
      <c r="CVL827" s="14"/>
      <c r="CVM827" s="14"/>
      <c r="CVN827" s="14"/>
      <c r="CVO827" s="14"/>
      <c r="CVP827" s="14"/>
      <c r="CVQ827" s="14"/>
      <c r="CVR827" s="14"/>
      <c r="CVS827" s="14"/>
      <c r="CVT827" s="14"/>
      <c r="CVU827" s="14"/>
      <c r="CVV827" s="14"/>
      <c r="CVW827" s="14"/>
      <c r="CVX827" s="14"/>
      <c r="CVY827" s="14"/>
      <c r="CVZ827" s="14"/>
      <c r="CWA827" s="14"/>
      <c r="CWB827" s="14"/>
      <c r="CWC827" s="14"/>
      <c r="CWD827" s="14"/>
      <c r="CWE827" s="14"/>
      <c r="CWF827" s="14"/>
      <c r="CWG827" s="14"/>
      <c r="CWH827" s="14"/>
      <c r="CWI827" s="14"/>
      <c r="CWJ827" s="14"/>
      <c r="CWK827" s="14"/>
      <c r="CWL827" s="14"/>
      <c r="CWM827" s="14"/>
      <c r="CWN827" s="14"/>
      <c r="CWO827" s="14"/>
      <c r="CWP827" s="14"/>
      <c r="CWQ827" s="14"/>
      <c r="CWR827" s="14"/>
      <c r="CWS827" s="14"/>
      <c r="CWT827" s="14"/>
      <c r="CWU827" s="14"/>
      <c r="CWV827" s="14"/>
      <c r="CWW827" s="14"/>
      <c r="CWX827" s="14"/>
      <c r="CWY827" s="14"/>
      <c r="CWZ827" s="14"/>
      <c r="CXA827" s="14"/>
      <c r="CXB827" s="14"/>
      <c r="CXC827" s="14"/>
      <c r="CXD827" s="14"/>
      <c r="CXE827" s="14"/>
      <c r="CXF827" s="14"/>
      <c r="CXG827" s="14"/>
      <c r="CXH827" s="14"/>
      <c r="CXI827" s="14"/>
      <c r="CXJ827" s="14"/>
      <c r="CXK827" s="14"/>
      <c r="CXL827" s="14"/>
      <c r="CXM827" s="14"/>
      <c r="CXN827" s="14"/>
      <c r="CXO827" s="14"/>
      <c r="CXP827" s="14"/>
      <c r="CXQ827" s="14"/>
      <c r="CXR827" s="14"/>
      <c r="CXS827" s="14"/>
      <c r="CXT827" s="14"/>
      <c r="CXU827" s="14"/>
      <c r="CXV827" s="14"/>
      <c r="CXW827" s="14"/>
      <c r="CXX827" s="14"/>
      <c r="CXY827" s="14"/>
      <c r="CXZ827" s="14"/>
      <c r="CYA827" s="14"/>
      <c r="CYB827" s="14"/>
      <c r="CYC827" s="14"/>
      <c r="CYD827" s="14"/>
      <c r="CYE827" s="14"/>
      <c r="CYF827" s="14"/>
      <c r="CYG827" s="14"/>
      <c r="CYH827" s="14"/>
      <c r="CYI827" s="14"/>
      <c r="CYJ827" s="14"/>
      <c r="CYK827" s="14"/>
      <c r="CYL827" s="14"/>
      <c r="CYM827" s="14"/>
      <c r="CYN827" s="14"/>
      <c r="CYO827" s="14"/>
      <c r="CYP827" s="14"/>
      <c r="CYQ827" s="14"/>
      <c r="CYR827" s="14"/>
      <c r="CYS827" s="14"/>
      <c r="CYT827" s="14"/>
      <c r="CYU827" s="14"/>
      <c r="CYV827" s="14"/>
      <c r="CYW827" s="14"/>
      <c r="CYX827" s="14"/>
      <c r="CYY827" s="14"/>
      <c r="CYZ827" s="14"/>
      <c r="CZA827" s="14"/>
      <c r="CZB827" s="14"/>
      <c r="CZC827" s="14"/>
      <c r="CZD827" s="14"/>
      <c r="CZE827" s="14"/>
      <c r="CZF827" s="14"/>
      <c r="CZG827" s="14"/>
      <c r="CZH827" s="14"/>
      <c r="CZI827" s="14"/>
      <c r="CZJ827" s="14"/>
      <c r="CZK827" s="14"/>
      <c r="CZL827" s="14"/>
      <c r="CZM827" s="14"/>
      <c r="CZN827" s="14"/>
      <c r="CZO827" s="14"/>
      <c r="CZP827" s="14"/>
      <c r="CZQ827" s="14"/>
      <c r="CZR827" s="14"/>
      <c r="CZS827" s="14"/>
      <c r="CZT827" s="14"/>
      <c r="CZU827" s="14"/>
      <c r="CZV827" s="14"/>
      <c r="CZW827" s="14"/>
      <c r="CZX827" s="14"/>
      <c r="CZY827" s="14"/>
      <c r="CZZ827" s="14"/>
      <c r="DAA827" s="14"/>
      <c r="DAB827" s="14"/>
      <c r="DAC827" s="14"/>
      <c r="DAD827" s="14"/>
      <c r="DAE827" s="14"/>
      <c r="DAF827" s="14"/>
      <c r="DAG827" s="14"/>
      <c r="DAH827" s="14"/>
      <c r="DAI827" s="14"/>
      <c r="DAJ827" s="14"/>
      <c r="DAK827" s="14"/>
      <c r="DAL827" s="14"/>
      <c r="DAM827" s="14"/>
      <c r="DAN827" s="14"/>
      <c r="DAO827" s="14"/>
      <c r="DAP827" s="14"/>
      <c r="DAQ827" s="14"/>
      <c r="DAR827" s="14"/>
      <c r="DAS827" s="14"/>
      <c r="DAT827" s="14"/>
      <c r="DAU827" s="14"/>
      <c r="DAV827" s="14"/>
      <c r="DAW827" s="14"/>
      <c r="DAX827" s="14"/>
      <c r="DAY827" s="14"/>
      <c r="DAZ827" s="14"/>
      <c r="DBA827" s="14"/>
      <c r="DBB827" s="14"/>
      <c r="DBC827" s="14"/>
      <c r="DBD827" s="14"/>
      <c r="DBE827" s="14"/>
      <c r="DBF827" s="14"/>
      <c r="DBG827" s="14"/>
      <c r="DBH827" s="14"/>
      <c r="DBI827" s="14"/>
      <c r="DBJ827" s="14"/>
      <c r="DBK827" s="14"/>
      <c r="DBL827" s="14"/>
      <c r="DBM827" s="14"/>
      <c r="DBN827" s="14"/>
      <c r="DBO827" s="14"/>
      <c r="DBP827" s="14"/>
      <c r="DBQ827" s="14"/>
      <c r="DBR827" s="14"/>
      <c r="DBS827" s="14"/>
      <c r="DBT827" s="14"/>
      <c r="DBU827" s="14"/>
      <c r="DBV827" s="14"/>
      <c r="DBW827" s="14"/>
      <c r="DBX827" s="14"/>
      <c r="DBY827" s="14"/>
      <c r="DBZ827" s="14"/>
      <c r="DCA827" s="14"/>
      <c r="DCB827" s="14"/>
      <c r="DCC827" s="14"/>
      <c r="DCD827" s="14"/>
      <c r="DCE827" s="14"/>
      <c r="DCF827" s="14"/>
      <c r="DCG827" s="14"/>
      <c r="DCH827" s="14"/>
      <c r="DCI827" s="14"/>
      <c r="DCJ827" s="14"/>
      <c r="DCK827" s="14"/>
      <c r="DCL827" s="14"/>
      <c r="DCM827" s="14"/>
      <c r="DCN827" s="14"/>
      <c r="DCO827" s="14"/>
      <c r="DCP827" s="14"/>
      <c r="DCQ827" s="14"/>
      <c r="DCR827" s="14"/>
      <c r="DCS827" s="14"/>
      <c r="DCT827" s="14"/>
      <c r="DCU827" s="14"/>
      <c r="DCV827" s="14"/>
      <c r="DCW827" s="14"/>
      <c r="DCX827" s="14"/>
      <c r="DCY827" s="14"/>
      <c r="DCZ827" s="14"/>
      <c r="DDA827" s="14"/>
      <c r="DDB827" s="14"/>
      <c r="DDC827" s="14"/>
      <c r="DDD827" s="14"/>
      <c r="DDE827" s="14"/>
      <c r="DDF827" s="14"/>
      <c r="DDG827" s="14"/>
      <c r="DDH827" s="14"/>
      <c r="DDI827" s="14"/>
      <c r="DDJ827" s="14"/>
      <c r="DDK827" s="14"/>
      <c r="DDL827" s="14"/>
      <c r="DDM827" s="14"/>
      <c r="DDN827" s="14"/>
      <c r="DDO827" s="14"/>
      <c r="DDP827" s="14"/>
      <c r="DDQ827" s="14"/>
      <c r="DDR827" s="14"/>
      <c r="DDS827" s="14"/>
      <c r="DDT827" s="14"/>
      <c r="DDU827" s="14"/>
      <c r="DDV827" s="14"/>
      <c r="DDW827" s="14"/>
      <c r="DDX827" s="14"/>
      <c r="DDY827" s="14"/>
      <c r="DDZ827" s="14"/>
      <c r="DEA827" s="14"/>
      <c r="DEB827" s="14"/>
      <c r="DEC827" s="14"/>
      <c r="DED827" s="14"/>
      <c r="DEE827" s="14"/>
      <c r="DEF827" s="14"/>
      <c r="DEG827" s="14"/>
      <c r="DEH827" s="14"/>
      <c r="DEI827" s="14"/>
      <c r="DEJ827" s="14"/>
      <c r="DEK827" s="14"/>
      <c r="DEL827" s="14"/>
      <c r="DEM827" s="14"/>
      <c r="DEN827" s="14"/>
      <c r="DEO827" s="14"/>
      <c r="DEP827" s="14"/>
      <c r="DEQ827" s="14"/>
      <c r="DER827" s="14"/>
      <c r="DES827" s="14"/>
      <c r="DET827" s="14"/>
      <c r="DEU827" s="14"/>
      <c r="DEV827" s="14"/>
      <c r="DEW827" s="14"/>
      <c r="DEX827" s="14"/>
      <c r="DEY827" s="14"/>
      <c r="DEZ827" s="14"/>
      <c r="DFA827" s="14"/>
      <c r="DFB827" s="14"/>
      <c r="DFC827" s="14"/>
      <c r="DFD827" s="14"/>
      <c r="DFE827" s="14"/>
      <c r="DFF827" s="14"/>
      <c r="DFG827" s="14"/>
      <c r="DFH827" s="14"/>
      <c r="DFI827" s="14"/>
      <c r="DFJ827" s="14"/>
      <c r="DFK827" s="14"/>
      <c r="DFL827" s="14"/>
      <c r="DFM827" s="14"/>
      <c r="DFN827" s="14"/>
      <c r="DFO827" s="14"/>
      <c r="DFP827" s="14"/>
      <c r="DFQ827" s="14"/>
      <c r="DFR827" s="14"/>
      <c r="DFS827" s="14"/>
      <c r="DFT827" s="14"/>
      <c r="DFU827" s="14"/>
      <c r="DFV827" s="14"/>
      <c r="DFW827" s="14"/>
      <c r="DFX827" s="14"/>
      <c r="DFY827" s="14"/>
      <c r="DFZ827" s="14"/>
      <c r="DGA827" s="14"/>
      <c r="DGB827" s="14"/>
      <c r="DGC827" s="14"/>
      <c r="DGD827" s="14"/>
      <c r="DGE827" s="14"/>
      <c r="DGF827" s="14"/>
      <c r="DGG827" s="14"/>
      <c r="DGH827" s="14"/>
      <c r="DGI827" s="14"/>
      <c r="DGJ827" s="14"/>
      <c r="DGK827" s="14"/>
      <c r="DGL827" s="14"/>
      <c r="DGM827" s="14"/>
      <c r="DGN827" s="14"/>
      <c r="DGO827" s="14"/>
      <c r="DGP827" s="14"/>
      <c r="DGQ827" s="14"/>
      <c r="DGR827" s="14"/>
      <c r="DGS827" s="14"/>
      <c r="DGT827" s="14"/>
      <c r="DGU827" s="14"/>
      <c r="DGV827" s="14"/>
      <c r="DGW827" s="14"/>
      <c r="DGX827" s="14"/>
      <c r="DGY827" s="14"/>
      <c r="DGZ827" s="14"/>
      <c r="DHA827" s="14"/>
      <c r="DHB827" s="14"/>
      <c r="DHC827" s="14"/>
      <c r="DHD827" s="14"/>
      <c r="DHE827" s="14"/>
      <c r="DHF827" s="14"/>
      <c r="DHG827" s="14"/>
      <c r="DHH827" s="14"/>
      <c r="DHI827" s="14"/>
      <c r="DHJ827" s="14"/>
      <c r="DHK827" s="14"/>
      <c r="DHL827" s="14"/>
      <c r="DHM827" s="14"/>
      <c r="DHN827" s="14"/>
      <c r="DHO827" s="14"/>
      <c r="DHP827" s="14"/>
      <c r="DHQ827" s="14"/>
      <c r="DHR827" s="14"/>
      <c r="DHS827" s="14"/>
      <c r="DHT827" s="14"/>
      <c r="DHU827" s="14"/>
      <c r="DHV827" s="14"/>
      <c r="DHW827" s="14"/>
      <c r="DHX827" s="14"/>
      <c r="DHY827" s="14"/>
      <c r="DHZ827" s="14"/>
      <c r="DIA827" s="14"/>
      <c r="DIB827" s="14"/>
      <c r="DIC827" s="14"/>
      <c r="DID827" s="14"/>
      <c r="DIE827" s="14"/>
      <c r="DIF827" s="14"/>
      <c r="DIG827" s="14"/>
      <c r="DIH827" s="14"/>
      <c r="DII827" s="14"/>
      <c r="DIJ827" s="14"/>
      <c r="DIK827" s="14"/>
      <c r="DIL827" s="14"/>
      <c r="DIM827" s="14"/>
      <c r="DIN827" s="14"/>
      <c r="DIO827" s="14"/>
      <c r="DIP827" s="14"/>
      <c r="DIQ827" s="14"/>
      <c r="DIR827" s="14"/>
      <c r="DIS827" s="14"/>
      <c r="DIT827" s="14"/>
      <c r="DIU827" s="14"/>
      <c r="DIV827" s="14"/>
      <c r="DIW827" s="14"/>
      <c r="DIX827" s="14"/>
      <c r="DIY827" s="14"/>
      <c r="DIZ827" s="14"/>
      <c r="DJA827" s="14"/>
      <c r="DJB827" s="14"/>
      <c r="DJC827" s="14"/>
      <c r="DJD827" s="14"/>
      <c r="DJE827" s="14"/>
      <c r="DJF827" s="14"/>
      <c r="DJG827" s="14"/>
      <c r="DJH827" s="14"/>
      <c r="DJI827" s="14"/>
      <c r="DJJ827" s="14"/>
      <c r="DJK827" s="14"/>
      <c r="DJL827" s="14"/>
      <c r="DJM827" s="14"/>
      <c r="DJN827" s="14"/>
      <c r="DJO827" s="14"/>
      <c r="DJP827" s="14"/>
      <c r="DJQ827" s="14"/>
      <c r="DJR827" s="14"/>
      <c r="DJS827" s="14"/>
      <c r="DJT827" s="14"/>
      <c r="DJU827" s="14"/>
      <c r="DJV827" s="14"/>
      <c r="DJW827" s="14"/>
      <c r="DJX827" s="14"/>
      <c r="DJY827" s="14"/>
      <c r="DJZ827" s="14"/>
      <c r="DKA827" s="14"/>
      <c r="DKB827" s="14"/>
      <c r="DKC827" s="14"/>
      <c r="DKD827" s="14"/>
      <c r="DKE827" s="14"/>
      <c r="DKF827" s="14"/>
      <c r="DKG827" s="14"/>
      <c r="DKH827" s="14"/>
      <c r="DKI827" s="14"/>
      <c r="DKJ827" s="14"/>
      <c r="DKK827" s="14"/>
      <c r="DKL827" s="14"/>
      <c r="DKM827" s="14"/>
      <c r="DKN827" s="14"/>
      <c r="DKO827" s="14"/>
      <c r="DKP827" s="14"/>
      <c r="DKQ827" s="14"/>
      <c r="DKR827" s="14"/>
      <c r="DKS827" s="14"/>
      <c r="DKT827" s="14"/>
      <c r="DKU827" s="14"/>
      <c r="DKV827" s="14"/>
      <c r="DKW827" s="14"/>
      <c r="DKX827" s="14"/>
      <c r="DKY827" s="14"/>
      <c r="DKZ827" s="14"/>
      <c r="DLA827" s="14"/>
      <c r="DLB827" s="14"/>
      <c r="DLC827" s="14"/>
      <c r="DLD827" s="14"/>
      <c r="DLE827" s="14"/>
      <c r="DLF827" s="14"/>
      <c r="DLG827" s="14"/>
      <c r="DLH827" s="14"/>
      <c r="DLI827" s="14"/>
      <c r="DLJ827" s="14"/>
      <c r="DLK827" s="14"/>
      <c r="DLL827" s="14"/>
      <c r="DLM827" s="14"/>
      <c r="DLN827" s="14"/>
      <c r="DLO827" s="14"/>
      <c r="DLP827" s="14"/>
      <c r="DLQ827" s="14"/>
      <c r="DLR827" s="14"/>
      <c r="DLS827" s="14"/>
      <c r="DLT827" s="14"/>
      <c r="DLU827" s="14"/>
      <c r="DLV827" s="14"/>
      <c r="DLW827" s="14"/>
      <c r="DLX827" s="14"/>
      <c r="DLY827" s="14"/>
      <c r="DLZ827" s="14"/>
      <c r="DMA827" s="14"/>
      <c r="DMB827" s="14"/>
      <c r="DMC827" s="14"/>
      <c r="DMD827" s="14"/>
      <c r="DME827" s="14"/>
      <c r="DMF827" s="14"/>
      <c r="DMG827" s="14"/>
      <c r="DMH827" s="14"/>
      <c r="DMI827" s="14"/>
      <c r="DMJ827" s="14"/>
      <c r="DMK827" s="14"/>
      <c r="DML827" s="14"/>
      <c r="DMM827" s="14"/>
      <c r="DMN827" s="14"/>
      <c r="DMO827" s="14"/>
      <c r="DMP827" s="14"/>
      <c r="DMQ827" s="14"/>
      <c r="DMR827" s="14"/>
      <c r="DMS827" s="14"/>
      <c r="DMT827" s="14"/>
      <c r="DMU827" s="14"/>
      <c r="DMV827" s="14"/>
      <c r="DMW827" s="14"/>
      <c r="DMX827" s="14"/>
      <c r="DMY827" s="14"/>
      <c r="DMZ827" s="14"/>
      <c r="DNA827" s="14"/>
      <c r="DNB827" s="14"/>
      <c r="DNC827" s="14"/>
      <c r="DND827" s="14"/>
      <c r="DNE827" s="14"/>
      <c r="DNF827" s="14"/>
      <c r="DNG827" s="14"/>
      <c r="DNH827" s="14"/>
      <c r="DNI827" s="14"/>
      <c r="DNJ827" s="14"/>
      <c r="DNK827" s="14"/>
      <c r="DNL827" s="14"/>
      <c r="DNM827" s="14"/>
      <c r="DNN827" s="14"/>
      <c r="DNO827" s="14"/>
      <c r="DNP827" s="14"/>
      <c r="DNQ827" s="14"/>
      <c r="DNR827" s="14"/>
      <c r="DNS827" s="14"/>
      <c r="DNT827" s="14"/>
      <c r="DNU827" s="14"/>
      <c r="DNV827" s="14"/>
      <c r="DNW827" s="14"/>
      <c r="DNX827" s="14"/>
      <c r="DNY827" s="14"/>
      <c r="DNZ827" s="14"/>
      <c r="DOA827" s="14"/>
      <c r="DOB827" s="14"/>
      <c r="DOC827" s="14"/>
      <c r="DOD827" s="14"/>
      <c r="DOE827" s="14"/>
      <c r="DOF827" s="14"/>
      <c r="DOG827" s="14"/>
      <c r="DOH827" s="14"/>
      <c r="DOI827" s="14"/>
      <c r="DOJ827" s="14"/>
      <c r="DOK827" s="14"/>
      <c r="DOL827" s="14"/>
      <c r="DOM827" s="14"/>
      <c r="DON827" s="14"/>
      <c r="DOO827" s="14"/>
      <c r="DOP827" s="14"/>
      <c r="DOQ827" s="14"/>
      <c r="DOR827" s="14"/>
      <c r="DOS827" s="14"/>
      <c r="DOT827" s="14"/>
      <c r="DOU827" s="14"/>
      <c r="DOV827" s="14"/>
      <c r="DOW827" s="14"/>
      <c r="DOX827" s="14"/>
      <c r="DOY827" s="14"/>
      <c r="DOZ827" s="14"/>
      <c r="DPA827" s="14"/>
      <c r="DPB827" s="14"/>
      <c r="DPC827" s="14"/>
      <c r="DPD827" s="14"/>
      <c r="DPE827" s="14"/>
      <c r="DPF827" s="14"/>
      <c r="DPG827" s="14"/>
      <c r="DPH827" s="14"/>
      <c r="DPI827" s="14"/>
      <c r="DPJ827" s="14"/>
      <c r="DPK827" s="14"/>
      <c r="DPL827" s="14"/>
      <c r="DPM827" s="14"/>
      <c r="DPN827" s="14"/>
      <c r="DPO827" s="14"/>
      <c r="DPP827" s="14"/>
      <c r="DPQ827" s="14"/>
      <c r="DPR827" s="14"/>
      <c r="DPS827" s="14"/>
      <c r="DPT827" s="14"/>
      <c r="DPU827" s="14"/>
      <c r="DPV827" s="14"/>
      <c r="DPW827" s="14"/>
      <c r="DPX827" s="14"/>
      <c r="DPY827" s="14"/>
      <c r="DPZ827" s="14"/>
      <c r="DQA827" s="14"/>
      <c r="DQB827" s="14"/>
      <c r="DQC827" s="14"/>
      <c r="DQD827" s="14"/>
      <c r="DQE827" s="14"/>
      <c r="DQF827" s="14"/>
      <c r="DQG827" s="14"/>
      <c r="DQH827" s="14"/>
      <c r="DQI827" s="14"/>
      <c r="DQJ827" s="14"/>
      <c r="DQK827" s="14"/>
      <c r="DQL827" s="14"/>
      <c r="DQM827" s="14"/>
      <c r="DQN827" s="14"/>
      <c r="DQO827" s="14"/>
      <c r="DQP827" s="14"/>
      <c r="DQQ827" s="14"/>
      <c r="DQR827" s="14"/>
      <c r="DQS827" s="14"/>
      <c r="DQT827" s="14"/>
      <c r="DQU827" s="14"/>
      <c r="DQV827" s="14"/>
      <c r="DQW827" s="14"/>
      <c r="DQX827" s="14"/>
      <c r="DQY827" s="14"/>
      <c r="DQZ827" s="14"/>
      <c r="DRA827" s="14"/>
      <c r="DRB827" s="14"/>
      <c r="DRC827" s="14"/>
      <c r="DRD827" s="14"/>
      <c r="DRE827" s="14"/>
      <c r="DRF827" s="14"/>
      <c r="DRG827" s="14"/>
      <c r="DRH827" s="14"/>
      <c r="DRI827" s="14"/>
      <c r="DRJ827" s="14"/>
      <c r="DRK827" s="14"/>
      <c r="DRL827" s="14"/>
      <c r="DRM827" s="14"/>
      <c r="DRN827" s="14"/>
      <c r="DRO827" s="14"/>
      <c r="DRP827" s="14"/>
      <c r="DRQ827" s="14"/>
      <c r="DRR827" s="14"/>
      <c r="DRS827" s="14"/>
      <c r="DRT827" s="14"/>
      <c r="DRU827" s="14"/>
      <c r="DRV827" s="14"/>
      <c r="DRW827" s="14"/>
      <c r="DRX827" s="14"/>
      <c r="DRY827" s="14"/>
      <c r="DRZ827" s="14"/>
      <c r="DSA827" s="14"/>
      <c r="DSB827" s="14"/>
      <c r="DSC827" s="14"/>
      <c r="DSD827" s="14"/>
      <c r="DSE827" s="14"/>
      <c r="DSF827" s="14"/>
      <c r="DSG827" s="14"/>
      <c r="DSH827" s="14"/>
      <c r="DSI827" s="14"/>
      <c r="DSJ827" s="14"/>
      <c r="DSK827" s="14"/>
      <c r="DSL827" s="14"/>
      <c r="DSM827" s="14"/>
      <c r="DSN827" s="14"/>
      <c r="DSO827" s="14"/>
      <c r="DSP827" s="14"/>
      <c r="DSQ827" s="14"/>
      <c r="DSR827" s="14"/>
      <c r="DSS827" s="14"/>
      <c r="DST827" s="14"/>
      <c r="DSU827" s="14"/>
      <c r="DSV827" s="14"/>
      <c r="DSW827" s="14"/>
      <c r="DSX827" s="14"/>
      <c r="DSY827" s="14"/>
      <c r="DSZ827" s="14"/>
      <c r="DTA827" s="14"/>
      <c r="DTB827" s="14"/>
      <c r="DTC827" s="14"/>
      <c r="DTD827" s="14"/>
      <c r="DTE827" s="14"/>
      <c r="DTF827" s="14"/>
      <c r="DTG827" s="14"/>
      <c r="DTH827" s="14"/>
      <c r="DTI827" s="14"/>
      <c r="DTJ827" s="14"/>
      <c r="DTK827" s="14"/>
      <c r="DTL827" s="14"/>
      <c r="DTM827" s="14"/>
      <c r="DTN827" s="14"/>
      <c r="DTO827" s="14"/>
      <c r="DTP827" s="14"/>
      <c r="DTQ827" s="14"/>
      <c r="DTR827" s="14"/>
      <c r="DTS827" s="14"/>
      <c r="DTT827" s="14"/>
      <c r="DTU827" s="14"/>
      <c r="DTV827" s="14"/>
      <c r="DTW827" s="14"/>
      <c r="DTX827" s="14"/>
      <c r="DTY827" s="14"/>
      <c r="DTZ827" s="14"/>
      <c r="DUA827" s="14"/>
      <c r="DUB827" s="14"/>
      <c r="DUC827" s="14"/>
      <c r="DUD827" s="14"/>
      <c r="DUE827" s="14"/>
      <c r="DUF827" s="14"/>
      <c r="DUG827" s="14"/>
      <c r="DUH827" s="14"/>
      <c r="DUI827" s="14"/>
      <c r="DUJ827" s="14"/>
      <c r="DUK827" s="14"/>
      <c r="DUL827" s="14"/>
      <c r="DUM827" s="14"/>
      <c r="DUN827" s="14"/>
      <c r="DUO827" s="14"/>
      <c r="DUP827" s="14"/>
      <c r="DUQ827" s="14"/>
      <c r="DUR827" s="14"/>
      <c r="DUS827" s="14"/>
      <c r="DUT827" s="14"/>
      <c r="DUU827" s="14"/>
      <c r="DUV827" s="14"/>
      <c r="DUW827" s="14"/>
      <c r="DUX827" s="14"/>
      <c r="DUY827" s="14"/>
      <c r="DUZ827" s="14"/>
      <c r="DVA827" s="14"/>
      <c r="DVB827" s="14"/>
      <c r="DVC827" s="14"/>
      <c r="DVD827" s="14"/>
      <c r="DVE827" s="14"/>
      <c r="DVF827" s="14"/>
      <c r="DVG827" s="14"/>
      <c r="DVH827" s="14"/>
      <c r="DVI827" s="14"/>
      <c r="DVJ827" s="14"/>
      <c r="DVK827" s="14"/>
      <c r="DVL827" s="14"/>
      <c r="DVM827" s="14"/>
      <c r="DVN827" s="14"/>
      <c r="DVO827" s="14"/>
      <c r="DVP827" s="14"/>
      <c r="DVQ827" s="14"/>
      <c r="DVR827" s="14"/>
      <c r="DVS827" s="14"/>
      <c r="DVT827" s="14"/>
      <c r="DVU827" s="14"/>
      <c r="DVV827" s="14"/>
      <c r="DVW827" s="14"/>
      <c r="DVX827" s="14"/>
      <c r="DVY827" s="14"/>
      <c r="DVZ827" s="14"/>
      <c r="DWA827" s="14"/>
      <c r="DWB827" s="14"/>
      <c r="DWC827" s="14"/>
      <c r="DWD827" s="14"/>
      <c r="DWE827" s="14"/>
      <c r="DWF827" s="14"/>
      <c r="DWG827" s="14"/>
      <c r="DWH827" s="14"/>
      <c r="DWI827" s="14"/>
      <c r="DWJ827" s="14"/>
      <c r="DWK827" s="14"/>
      <c r="DWL827" s="14"/>
      <c r="DWM827" s="14"/>
      <c r="DWN827" s="14"/>
      <c r="DWO827" s="14"/>
      <c r="DWP827" s="14"/>
      <c r="DWQ827" s="14"/>
      <c r="DWR827" s="14"/>
      <c r="DWS827" s="14"/>
      <c r="DWT827" s="14"/>
      <c r="DWU827" s="14"/>
      <c r="DWV827" s="14"/>
      <c r="DWW827" s="14"/>
      <c r="DWX827" s="14"/>
      <c r="DWY827" s="14"/>
      <c r="DWZ827" s="14"/>
      <c r="DXA827" s="14"/>
      <c r="DXB827" s="14"/>
      <c r="DXC827" s="14"/>
      <c r="DXD827" s="14"/>
      <c r="DXE827" s="14"/>
      <c r="DXF827" s="14"/>
      <c r="DXG827" s="14"/>
      <c r="DXH827" s="14"/>
      <c r="DXI827" s="14"/>
      <c r="DXJ827" s="14"/>
      <c r="DXK827" s="14"/>
      <c r="DXL827" s="14"/>
      <c r="DXM827" s="14"/>
      <c r="DXN827" s="14"/>
      <c r="DXO827" s="14"/>
      <c r="DXP827" s="14"/>
      <c r="DXQ827" s="14"/>
      <c r="DXR827" s="14"/>
      <c r="DXS827" s="14"/>
      <c r="DXT827" s="14"/>
      <c r="DXU827" s="14"/>
      <c r="DXV827" s="14"/>
      <c r="DXW827" s="14"/>
      <c r="DXX827" s="14"/>
      <c r="DXY827" s="14"/>
      <c r="DXZ827" s="14"/>
      <c r="DYA827" s="14"/>
      <c r="DYB827" s="14"/>
      <c r="DYC827" s="14"/>
      <c r="DYD827" s="14"/>
      <c r="DYE827" s="14"/>
      <c r="DYF827" s="14"/>
      <c r="DYG827" s="14"/>
      <c r="DYH827" s="14"/>
      <c r="DYI827" s="14"/>
      <c r="DYJ827" s="14"/>
      <c r="DYK827" s="14"/>
      <c r="DYL827" s="14"/>
      <c r="DYM827" s="14"/>
      <c r="DYN827" s="14"/>
      <c r="DYO827" s="14"/>
      <c r="DYP827" s="14"/>
      <c r="DYQ827" s="14"/>
      <c r="DYR827" s="14"/>
      <c r="DYS827" s="14"/>
      <c r="DYT827" s="14"/>
      <c r="DYU827" s="14"/>
      <c r="DYV827" s="14"/>
      <c r="DYW827" s="14"/>
      <c r="DYX827" s="14"/>
      <c r="DYY827" s="14"/>
      <c r="DYZ827" s="14"/>
      <c r="DZA827" s="14"/>
      <c r="DZB827" s="14"/>
      <c r="DZC827" s="14"/>
      <c r="DZD827" s="14"/>
      <c r="DZE827" s="14"/>
      <c r="DZF827" s="14"/>
      <c r="DZG827" s="14"/>
      <c r="DZH827" s="14"/>
      <c r="DZI827" s="14"/>
      <c r="DZJ827" s="14"/>
      <c r="DZK827" s="14"/>
      <c r="DZL827" s="14"/>
      <c r="DZM827" s="14"/>
      <c r="DZN827" s="14"/>
      <c r="DZO827" s="14"/>
      <c r="DZP827" s="14"/>
      <c r="DZQ827" s="14"/>
      <c r="DZR827" s="14"/>
      <c r="DZS827" s="14"/>
      <c r="DZT827" s="14"/>
      <c r="DZU827" s="14"/>
      <c r="DZV827" s="14"/>
      <c r="DZW827" s="14"/>
      <c r="DZX827" s="14"/>
      <c r="DZY827" s="14"/>
      <c r="DZZ827" s="14"/>
      <c r="EAA827" s="14"/>
      <c r="EAB827" s="14"/>
      <c r="EAC827" s="14"/>
      <c r="EAD827" s="14"/>
      <c r="EAE827" s="14"/>
      <c r="EAF827" s="14"/>
      <c r="EAG827" s="14"/>
      <c r="EAH827" s="14"/>
      <c r="EAI827" s="14"/>
      <c r="EAJ827" s="14"/>
      <c r="EAK827" s="14"/>
      <c r="EAL827" s="14"/>
      <c r="EAM827" s="14"/>
      <c r="EAN827" s="14"/>
      <c r="EAO827" s="14"/>
      <c r="EAP827" s="14"/>
      <c r="EAQ827" s="14"/>
      <c r="EAR827" s="14"/>
      <c r="EAS827" s="14"/>
      <c r="EAT827" s="14"/>
      <c r="EAU827" s="14"/>
      <c r="EAV827" s="14"/>
      <c r="EAW827" s="14"/>
      <c r="EAX827" s="14"/>
      <c r="EAY827" s="14"/>
      <c r="EAZ827" s="14"/>
      <c r="EBA827" s="14"/>
      <c r="EBB827" s="14"/>
      <c r="EBC827" s="14"/>
      <c r="EBD827" s="14"/>
      <c r="EBE827" s="14"/>
      <c r="EBF827" s="14"/>
      <c r="EBG827" s="14"/>
      <c r="EBH827" s="14"/>
      <c r="EBI827" s="14"/>
      <c r="EBJ827" s="14"/>
      <c r="EBK827" s="14"/>
      <c r="EBL827" s="14"/>
      <c r="EBM827" s="14"/>
      <c r="EBN827" s="14"/>
      <c r="EBO827" s="14"/>
      <c r="EBP827" s="14"/>
      <c r="EBQ827" s="14"/>
      <c r="EBR827" s="14"/>
      <c r="EBS827" s="14"/>
      <c r="EBT827" s="14"/>
      <c r="EBU827" s="14"/>
      <c r="EBV827" s="14"/>
      <c r="EBW827" s="14"/>
      <c r="EBX827" s="14"/>
      <c r="EBY827" s="14"/>
      <c r="EBZ827" s="14"/>
      <c r="ECA827" s="14"/>
      <c r="ECB827" s="14"/>
      <c r="ECC827" s="14"/>
      <c r="ECD827" s="14"/>
      <c r="ECE827" s="14"/>
      <c r="ECF827" s="14"/>
      <c r="ECG827" s="14"/>
      <c r="ECH827" s="14"/>
      <c r="ECI827" s="14"/>
      <c r="ECJ827" s="14"/>
      <c r="ECK827" s="14"/>
      <c r="ECL827" s="14"/>
      <c r="ECM827" s="14"/>
      <c r="ECN827" s="14"/>
      <c r="ECO827" s="14"/>
      <c r="ECP827" s="14"/>
      <c r="ECQ827" s="14"/>
      <c r="ECR827" s="14"/>
      <c r="ECS827" s="14"/>
      <c r="ECT827" s="14"/>
      <c r="ECU827" s="14"/>
      <c r="ECV827" s="14"/>
      <c r="ECW827" s="14"/>
      <c r="ECX827" s="14"/>
      <c r="ECY827" s="14"/>
      <c r="ECZ827" s="14"/>
      <c r="EDA827" s="14"/>
      <c r="EDB827" s="14"/>
      <c r="EDC827" s="14"/>
      <c r="EDD827" s="14"/>
      <c r="EDE827" s="14"/>
      <c r="EDF827" s="14"/>
      <c r="EDG827" s="14"/>
      <c r="EDH827" s="14"/>
      <c r="EDI827" s="14"/>
      <c r="EDJ827" s="14"/>
      <c r="EDK827" s="14"/>
      <c r="EDL827" s="14"/>
      <c r="EDM827" s="14"/>
      <c r="EDN827" s="14"/>
      <c r="EDO827" s="14"/>
      <c r="EDP827" s="14"/>
      <c r="EDQ827" s="14"/>
      <c r="EDR827" s="14"/>
      <c r="EDS827" s="14"/>
      <c r="EDT827" s="14"/>
      <c r="EDU827" s="14"/>
      <c r="EDV827" s="14"/>
      <c r="EDW827" s="14"/>
      <c r="EDX827" s="14"/>
      <c r="EDY827" s="14"/>
      <c r="EDZ827" s="14"/>
      <c r="EEA827" s="14"/>
      <c r="EEB827" s="14"/>
      <c r="EEC827" s="14"/>
      <c r="EED827" s="14"/>
      <c r="EEE827" s="14"/>
      <c r="EEF827" s="14"/>
      <c r="EEG827" s="14"/>
      <c r="EEH827" s="14"/>
      <c r="EEI827" s="14"/>
      <c r="EEJ827" s="14"/>
      <c r="EEK827" s="14"/>
      <c r="EEL827" s="14"/>
      <c r="EEM827" s="14"/>
      <c r="EEN827" s="14"/>
      <c r="EEO827" s="14"/>
      <c r="EEP827" s="14"/>
      <c r="EEQ827" s="14"/>
      <c r="EER827" s="14"/>
      <c r="EES827" s="14"/>
      <c r="EET827" s="14"/>
      <c r="EEU827" s="14"/>
      <c r="EEV827" s="14"/>
      <c r="EEW827" s="14"/>
      <c r="EEX827" s="14"/>
      <c r="EEY827" s="14"/>
      <c r="EEZ827" s="14"/>
      <c r="EFA827" s="14"/>
      <c r="EFB827" s="14"/>
      <c r="EFC827" s="14"/>
      <c r="EFD827" s="14"/>
      <c r="EFE827" s="14"/>
      <c r="EFF827" s="14"/>
      <c r="EFG827" s="14"/>
      <c r="EFH827" s="14"/>
      <c r="EFI827" s="14"/>
      <c r="EFJ827" s="14"/>
      <c r="EFK827" s="14"/>
      <c r="EFL827" s="14"/>
      <c r="EFM827" s="14"/>
      <c r="EFN827" s="14"/>
      <c r="EFO827" s="14"/>
      <c r="EFP827" s="14"/>
      <c r="EFQ827" s="14"/>
      <c r="EFR827" s="14"/>
      <c r="EFS827" s="14"/>
      <c r="EFT827" s="14"/>
      <c r="EFU827" s="14"/>
      <c r="EFV827" s="14"/>
      <c r="EFW827" s="14"/>
      <c r="EFX827" s="14"/>
      <c r="EFY827" s="14"/>
      <c r="EFZ827" s="14"/>
      <c r="EGA827" s="14"/>
      <c r="EGB827" s="14"/>
      <c r="EGC827" s="14"/>
      <c r="EGD827" s="14"/>
      <c r="EGE827" s="14"/>
      <c r="EGF827" s="14"/>
      <c r="EGG827" s="14"/>
      <c r="EGH827" s="14"/>
      <c r="EGI827" s="14"/>
      <c r="EGJ827" s="14"/>
      <c r="EGK827" s="14"/>
      <c r="EGL827" s="14"/>
      <c r="EGM827" s="14"/>
      <c r="EGN827" s="14"/>
      <c r="EGO827" s="14"/>
      <c r="EGP827" s="14"/>
      <c r="EGQ827" s="14"/>
      <c r="EGR827" s="14"/>
      <c r="EGS827" s="14"/>
      <c r="EGT827" s="14"/>
      <c r="EGU827" s="14"/>
      <c r="EGV827" s="14"/>
      <c r="EGW827" s="14"/>
      <c r="EGX827" s="14"/>
      <c r="EGY827" s="14"/>
      <c r="EGZ827" s="14"/>
      <c r="EHA827" s="14"/>
      <c r="EHB827" s="14"/>
      <c r="EHC827" s="14"/>
      <c r="EHD827" s="14"/>
      <c r="EHE827" s="14"/>
      <c r="EHF827" s="14"/>
      <c r="EHG827" s="14"/>
      <c r="EHH827" s="14"/>
      <c r="EHI827" s="14"/>
      <c r="EHJ827" s="14"/>
      <c r="EHK827" s="14"/>
      <c r="EHL827" s="14"/>
      <c r="EHM827" s="14"/>
      <c r="EHN827" s="14"/>
      <c r="EHO827" s="14"/>
      <c r="EHP827" s="14"/>
      <c r="EHQ827" s="14"/>
      <c r="EHR827" s="14"/>
      <c r="EHS827" s="14"/>
      <c r="EHT827" s="14"/>
      <c r="EHU827" s="14"/>
      <c r="EHV827" s="14"/>
      <c r="EHW827" s="14"/>
      <c r="EHX827" s="14"/>
      <c r="EHY827" s="14"/>
      <c r="EHZ827" s="14"/>
      <c r="EIA827" s="14"/>
      <c r="EIB827" s="14"/>
      <c r="EIC827" s="14"/>
      <c r="EID827" s="14"/>
      <c r="EIE827" s="14"/>
      <c r="EIF827" s="14"/>
      <c r="EIG827" s="14"/>
      <c r="EIH827" s="14"/>
      <c r="EII827" s="14"/>
      <c r="EIJ827" s="14"/>
      <c r="EIK827" s="14"/>
      <c r="EIL827" s="14"/>
      <c r="EIM827" s="14"/>
      <c r="EIN827" s="14"/>
      <c r="EIO827" s="14"/>
      <c r="EIP827" s="14"/>
      <c r="EIQ827" s="14"/>
      <c r="EIR827" s="14"/>
      <c r="EIS827" s="14"/>
      <c r="EIT827" s="14"/>
      <c r="EIU827" s="14"/>
      <c r="EIV827" s="14"/>
      <c r="EIW827" s="14"/>
      <c r="EIX827" s="14"/>
      <c r="EIY827" s="14"/>
      <c r="EIZ827" s="14"/>
      <c r="EJA827" s="14"/>
      <c r="EJB827" s="14"/>
      <c r="EJC827" s="14"/>
      <c r="EJD827" s="14"/>
      <c r="EJE827" s="14"/>
      <c r="EJF827" s="14"/>
      <c r="EJG827" s="14"/>
      <c r="EJH827" s="14"/>
      <c r="EJI827" s="14"/>
      <c r="EJJ827" s="14"/>
      <c r="EJK827" s="14"/>
      <c r="EJL827" s="14"/>
      <c r="EJM827" s="14"/>
      <c r="EJN827" s="14"/>
      <c r="EJO827" s="14"/>
      <c r="EJP827" s="14"/>
      <c r="EJQ827" s="14"/>
      <c r="EJR827" s="14"/>
      <c r="EJS827" s="14"/>
      <c r="EJT827" s="14"/>
      <c r="EJU827" s="14"/>
      <c r="EJV827" s="14"/>
      <c r="EJW827" s="14"/>
      <c r="EJX827" s="14"/>
      <c r="EJY827" s="14"/>
      <c r="EJZ827" s="14"/>
      <c r="EKA827" s="14"/>
      <c r="EKB827" s="14"/>
      <c r="EKC827" s="14"/>
      <c r="EKD827" s="14"/>
      <c r="EKE827" s="14"/>
      <c r="EKF827" s="14"/>
      <c r="EKG827" s="14"/>
      <c r="EKH827" s="14"/>
      <c r="EKI827" s="14"/>
      <c r="EKJ827" s="14"/>
      <c r="EKK827" s="14"/>
      <c r="EKL827" s="14"/>
      <c r="EKM827" s="14"/>
      <c r="EKN827" s="14"/>
      <c r="EKO827" s="14"/>
      <c r="EKP827" s="14"/>
      <c r="EKQ827" s="14"/>
      <c r="EKR827" s="14"/>
      <c r="EKS827" s="14"/>
      <c r="EKT827" s="14"/>
      <c r="EKU827" s="14"/>
      <c r="EKV827" s="14"/>
      <c r="EKW827" s="14"/>
      <c r="EKX827" s="14"/>
      <c r="EKY827" s="14"/>
      <c r="EKZ827" s="14"/>
      <c r="ELA827" s="14"/>
      <c r="ELB827" s="14"/>
      <c r="ELC827" s="14"/>
      <c r="ELD827" s="14"/>
      <c r="ELE827" s="14"/>
      <c r="ELF827" s="14"/>
      <c r="ELG827" s="14"/>
      <c r="ELH827" s="14"/>
      <c r="ELI827" s="14"/>
      <c r="ELJ827" s="14"/>
      <c r="ELK827" s="14"/>
      <c r="ELL827" s="14"/>
      <c r="ELM827" s="14"/>
      <c r="ELN827" s="14"/>
      <c r="ELO827" s="14"/>
      <c r="ELP827" s="14"/>
      <c r="ELQ827" s="14"/>
      <c r="ELR827" s="14"/>
      <c r="ELS827" s="14"/>
      <c r="ELT827" s="14"/>
      <c r="ELU827" s="14"/>
      <c r="ELV827" s="14"/>
      <c r="ELW827" s="14"/>
      <c r="ELX827" s="14"/>
      <c r="ELY827" s="14"/>
      <c r="ELZ827" s="14"/>
      <c r="EMA827" s="14"/>
      <c r="EMB827" s="14"/>
      <c r="EMC827" s="14"/>
      <c r="EMD827" s="14"/>
      <c r="EME827" s="14"/>
      <c r="EMF827" s="14"/>
      <c r="EMG827" s="14"/>
      <c r="EMH827" s="14"/>
      <c r="EMI827" s="14"/>
      <c r="EMJ827" s="14"/>
      <c r="EMK827" s="14"/>
      <c r="EML827" s="14"/>
      <c r="EMM827" s="14"/>
      <c r="EMN827" s="14"/>
      <c r="EMO827" s="14"/>
      <c r="EMP827" s="14"/>
      <c r="EMQ827" s="14"/>
      <c r="EMR827" s="14"/>
      <c r="EMS827" s="14"/>
      <c r="EMT827" s="14"/>
      <c r="EMU827" s="14"/>
      <c r="EMV827" s="14"/>
      <c r="EMW827" s="14"/>
      <c r="EMX827" s="14"/>
      <c r="EMY827" s="14"/>
      <c r="EMZ827" s="14"/>
      <c r="ENA827" s="14"/>
      <c r="ENB827" s="14"/>
      <c r="ENC827" s="14"/>
      <c r="END827" s="14"/>
      <c r="ENE827" s="14"/>
      <c r="ENF827" s="14"/>
      <c r="ENG827" s="14"/>
      <c r="ENH827" s="14"/>
      <c r="ENI827" s="14"/>
      <c r="ENJ827" s="14"/>
      <c r="ENK827" s="14"/>
      <c r="ENL827" s="14"/>
      <c r="ENM827" s="14"/>
      <c r="ENN827" s="14"/>
      <c r="ENO827" s="14"/>
      <c r="ENP827" s="14"/>
      <c r="ENQ827" s="14"/>
      <c r="ENR827" s="14"/>
      <c r="ENS827" s="14"/>
      <c r="ENT827" s="14"/>
      <c r="ENU827" s="14"/>
      <c r="ENV827" s="14"/>
      <c r="ENW827" s="14"/>
      <c r="ENX827" s="14"/>
      <c r="ENY827" s="14"/>
      <c r="ENZ827" s="14"/>
      <c r="EOA827" s="14"/>
      <c r="EOB827" s="14"/>
      <c r="EOC827" s="14"/>
      <c r="EOD827" s="14"/>
      <c r="EOE827" s="14"/>
      <c r="EOF827" s="14"/>
      <c r="EOG827" s="14"/>
      <c r="EOH827" s="14"/>
      <c r="EOI827" s="14"/>
      <c r="EOJ827" s="14"/>
      <c r="EOK827" s="14"/>
      <c r="EOL827" s="14"/>
      <c r="EOM827" s="14"/>
      <c r="EON827" s="14"/>
      <c r="EOO827" s="14"/>
      <c r="EOP827" s="14"/>
      <c r="EOQ827" s="14"/>
      <c r="EOR827" s="14"/>
      <c r="EOS827" s="14"/>
      <c r="EOT827" s="14"/>
      <c r="EOU827" s="14"/>
      <c r="EOV827" s="14"/>
      <c r="EOW827" s="14"/>
      <c r="EOX827" s="14"/>
      <c r="EOY827" s="14"/>
      <c r="EOZ827" s="14"/>
      <c r="EPA827" s="14"/>
      <c r="EPB827" s="14"/>
      <c r="EPC827" s="14"/>
      <c r="EPD827" s="14"/>
      <c r="EPE827" s="14"/>
      <c r="EPF827" s="14"/>
      <c r="EPG827" s="14"/>
      <c r="EPH827" s="14"/>
      <c r="EPI827" s="14"/>
      <c r="EPJ827" s="14"/>
      <c r="EPK827" s="14"/>
      <c r="EPL827" s="14"/>
      <c r="EPM827" s="14"/>
      <c r="EPN827" s="14"/>
      <c r="EPO827" s="14"/>
      <c r="EPP827" s="14"/>
      <c r="EPQ827" s="14"/>
      <c r="EPR827" s="14"/>
      <c r="EPS827" s="14"/>
      <c r="EPT827" s="14"/>
      <c r="EPU827" s="14"/>
      <c r="EPV827" s="14"/>
      <c r="EPW827" s="14"/>
      <c r="EPX827" s="14"/>
      <c r="EPY827" s="14"/>
      <c r="EPZ827" s="14"/>
      <c r="EQA827" s="14"/>
      <c r="EQB827" s="14"/>
      <c r="EQC827" s="14"/>
      <c r="EQD827" s="14"/>
      <c r="EQE827" s="14"/>
      <c r="EQF827" s="14"/>
      <c r="EQG827" s="14"/>
      <c r="EQH827" s="14"/>
      <c r="EQI827" s="14"/>
      <c r="EQJ827" s="14"/>
      <c r="EQK827" s="14"/>
      <c r="EQL827" s="14"/>
      <c r="EQM827" s="14"/>
      <c r="EQN827" s="14"/>
      <c r="EQO827" s="14"/>
      <c r="EQP827" s="14"/>
      <c r="EQQ827" s="14"/>
      <c r="EQR827" s="14"/>
      <c r="EQS827" s="14"/>
      <c r="EQT827" s="14"/>
      <c r="EQU827" s="14"/>
      <c r="EQV827" s="14"/>
      <c r="EQW827" s="14"/>
      <c r="EQX827" s="14"/>
      <c r="EQY827" s="14"/>
      <c r="EQZ827" s="14"/>
      <c r="ERA827" s="14"/>
      <c r="ERB827" s="14"/>
      <c r="ERC827" s="14"/>
      <c r="ERD827" s="14"/>
      <c r="ERE827" s="14"/>
      <c r="ERF827" s="14"/>
      <c r="ERG827" s="14"/>
      <c r="ERH827" s="14"/>
      <c r="ERI827" s="14"/>
      <c r="ERJ827" s="14"/>
      <c r="ERK827" s="14"/>
      <c r="ERL827" s="14"/>
      <c r="ERM827" s="14"/>
      <c r="ERN827" s="14"/>
      <c r="ERO827" s="14"/>
      <c r="ERP827" s="14"/>
      <c r="ERQ827" s="14"/>
      <c r="ERR827" s="14"/>
      <c r="ERS827" s="14"/>
      <c r="ERT827" s="14"/>
      <c r="ERU827" s="14"/>
      <c r="ERV827" s="14"/>
      <c r="ERW827" s="14"/>
      <c r="ERX827" s="14"/>
      <c r="ERY827" s="14"/>
      <c r="ERZ827" s="14"/>
      <c r="ESA827" s="14"/>
      <c r="ESB827" s="14"/>
      <c r="ESC827" s="14"/>
      <c r="ESD827" s="14"/>
      <c r="ESE827" s="14"/>
      <c r="ESF827" s="14"/>
      <c r="ESG827" s="14"/>
      <c r="ESH827" s="14"/>
      <c r="ESI827" s="14"/>
      <c r="ESJ827" s="14"/>
      <c r="ESK827" s="14"/>
      <c r="ESL827" s="14"/>
      <c r="ESM827" s="14"/>
      <c r="ESN827" s="14"/>
      <c r="ESO827" s="14"/>
      <c r="ESP827" s="14"/>
      <c r="ESQ827" s="14"/>
      <c r="ESR827" s="14"/>
      <c r="ESS827" s="14"/>
      <c r="EST827" s="14"/>
      <c r="ESU827" s="14"/>
      <c r="ESV827" s="14"/>
      <c r="ESW827" s="14"/>
      <c r="ESX827" s="14"/>
      <c r="ESY827" s="14"/>
      <c r="ESZ827" s="14"/>
      <c r="ETA827" s="14"/>
      <c r="ETB827" s="14"/>
      <c r="ETC827" s="14"/>
      <c r="ETD827" s="14"/>
      <c r="ETE827" s="14"/>
      <c r="ETF827" s="14"/>
      <c r="ETG827" s="14"/>
      <c r="ETH827" s="14"/>
      <c r="ETI827" s="14"/>
      <c r="ETJ827" s="14"/>
      <c r="ETK827" s="14"/>
      <c r="ETL827" s="14"/>
      <c r="ETM827" s="14"/>
      <c r="ETN827" s="14"/>
      <c r="ETO827" s="14"/>
      <c r="ETP827" s="14"/>
      <c r="ETQ827" s="14"/>
      <c r="ETR827" s="14"/>
      <c r="ETS827" s="14"/>
      <c r="ETT827" s="14"/>
      <c r="ETU827" s="14"/>
      <c r="ETV827" s="14"/>
      <c r="ETW827" s="14"/>
      <c r="ETX827" s="14"/>
      <c r="ETY827" s="14"/>
      <c r="ETZ827" s="14"/>
      <c r="EUA827" s="14"/>
      <c r="EUB827" s="14"/>
      <c r="EUC827" s="14"/>
      <c r="EUD827" s="14"/>
      <c r="EUE827" s="14"/>
      <c r="EUF827" s="14"/>
      <c r="EUG827" s="14"/>
      <c r="EUH827" s="14"/>
      <c r="EUI827" s="14"/>
      <c r="EUJ827" s="14"/>
      <c r="EUK827" s="14"/>
      <c r="EUL827" s="14"/>
      <c r="EUM827" s="14"/>
      <c r="EUN827" s="14"/>
      <c r="EUO827" s="14"/>
      <c r="EUP827" s="14"/>
      <c r="EUQ827" s="14"/>
      <c r="EUR827" s="14"/>
      <c r="EUS827" s="14"/>
      <c r="EUT827" s="14"/>
      <c r="EUU827" s="14"/>
      <c r="EUV827" s="14"/>
      <c r="EUW827" s="14"/>
      <c r="EUX827" s="14"/>
      <c r="EUY827" s="14"/>
      <c r="EUZ827" s="14"/>
      <c r="EVA827" s="14"/>
      <c r="EVB827" s="14"/>
      <c r="EVC827" s="14"/>
      <c r="EVD827" s="14"/>
      <c r="EVE827" s="14"/>
      <c r="EVF827" s="14"/>
      <c r="EVG827" s="14"/>
      <c r="EVH827" s="14"/>
      <c r="EVI827" s="14"/>
      <c r="EVJ827" s="14"/>
      <c r="EVK827" s="14"/>
      <c r="EVL827" s="14"/>
      <c r="EVM827" s="14"/>
      <c r="EVN827" s="14"/>
      <c r="EVO827" s="14"/>
      <c r="EVP827" s="14"/>
      <c r="EVQ827" s="14"/>
      <c r="EVR827" s="14"/>
      <c r="EVS827" s="14"/>
      <c r="EVT827" s="14"/>
      <c r="EVU827" s="14"/>
      <c r="EVV827" s="14"/>
      <c r="EVW827" s="14"/>
      <c r="EVX827" s="14"/>
      <c r="EVY827" s="14"/>
      <c r="EVZ827" s="14"/>
      <c r="EWA827" s="14"/>
      <c r="EWB827" s="14"/>
      <c r="EWC827" s="14"/>
      <c r="EWD827" s="14"/>
      <c r="EWE827" s="14"/>
      <c r="EWF827" s="14"/>
      <c r="EWG827" s="14"/>
      <c r="EWH827" s="14"/>
      <c r="EWI827" s="14"/>
      <c r="EWJ827" s="14"/>
      <c r="EWK827" s="14"/>
      <c r="EWL827" s="14"/>
      <c r="EWM827" s="14"/>
      <c r="EWN827" s="14"/>
      <c r="EWO827" s="14"/>
      <c r="EWP827" s="14"/>
      <c r="EWQ827" s="14"/>
      <c r="EWR827" s="14"/>
      <c r="EWS827" s="14"/>
      <c r="EWT827" s="14"/>
      <c r="EWU827" s="14"/>
      <c r="EWV827" s="14"/>
      <c r="EWW827" s="14"/>
      <c r="EWX827" s="14"/>
      <c r="EWY827" s="14"/>
      <c r="EWZ827" s="14"/>
      <c r="EXA827" s="14"/>
      <c r="EXB827" s="14"/>
      <c r="EXC827" s="14"/>
      <c r="EXD827" s="14"/>
      <c r="EXE827" s="14"/>
      <c r="EXF827" s="14"/>
      <c r="EXG827" s="14"/>
      <c r="EXH827" s="14"/>
      <c r="EXI827" s="14"/>
      <c r="EXJ827" s="14"/>
      <c r="EXK827" s="14"/>
      <c r="EXL827" s="14"/>
      <c r="EXM827" s="14"/>
      <c r="EXN827" s="14"/>
      <c r="EXO827" s="14"/>
      <c r="EXP827" s="14"/>
      <c r="EXQ827" s="14"/>
      <c r="EXR827" s="14"/>
      <c r="EXS827" s="14"/>
      <c r="EXT827" s="14"/>
      <c r="EXU827" s="14"/>
      <c r="EXV827" s="14"/>
      <c r="EXW827" s="14"/>
      <c r="EXX827" s="14"/>
      <c r="EXY827" s="14"/>
      <c r="EXZ827" s="14"/>
      <c r="EYA827" s="14"/>
      <c r="EYB827" s="14"/>
      <c r="EYC827" s="14"/>
      <c r="EYD827" s="14"/>
      <c r="EYE827" s="14"/>
      <c r="EYF827" s="14"/>
      <c r="EYG827" s="14"/>
      <c r="EYH827" s="14"/>
      <c r="EYI827" s="14"/>
      <c r="EYJ827" s="14"/>
      <c r="EYK827" s="14"/>
      <c r="EYL827" s="14"/>
      <c r="EYM827" s="14"/>
      <c r="EYN827" s="14"/>
      <c r="EYO827" s="14"/>
      <c r="EYP827" s="14"/>
      <c r="EYQ827" s="14"/>
      <c r="EYR827" s="14"/>
      <c r="EYS827" s="14"/>
      <c r="EYT827" s="14"/>
      <c r="EYU827" s="14"/>
      <c r="EYV827" s="14"/>
      <c r="EYW827" s="14"/>
      <c r="EYX827" s="14"/>
      <c r="EYY827" s="14"/>
      <c r="EYZ827" s="14"/>
      <c r="EZA827" s="14"/>
      <c r="EZB827" s="14"/>
      <c r="EZC827" s="14"/>
      <c r="EZD827" s="14"/>
      <c r="EZE827" s="14"/>
      <c r="EZF827" s="14"/>
      <c r="EZG827" s="14"/>
      <c r="EZH827" s="14"/>
      <c r="EZI827" s="14"/>
      <c r="EZJ827" s="14"/>
      <c r="EZK827" s="14"/>
      <c r="EZL827" s="14"/>
      <c r="EZM827" s="14"/>
      <c r="EZN827" s="14"/>
      <c r="EZO827" s="14"/>
      <c r="EZP827" s="14"/>
      <c r="EZQ827" s="14"/>
      <c r="EZR827" s="14"/>
      <c r="EZS827" s="14"/>
      <c r="EZT827" s="14"/>
      <c r="EZU827" s="14"/>
      <c r="EZV827" s="14"/>
      <c r="EZW827" s="14"/>
      <c r="EZX827" s="14"/>
      <c r="EZY827" s="14"/>
      <c r="EZZ827" s="14"/>
      <c r="FAA827" s="14"/>
      <c r="FAB827" s="14"/>
      <c r="FAC827" s="14"/>
      <c r="FAD827" s="14"/>
      <c r="FAE827" s="14"/>
      <c r="FAF827" s="14"/>
      <c r="FAG827" s="14"/>
      <c r="FAH827" s="14"/>
      <c r="FAI827" s="14"/>
      <c r="FAJ827" s="14"/>
      <c r="FAK827" s="14"/>
      <c r="FAL827" s="14"/>
      <c r="FAM827" s="14"/>
      <c r="FAN827" s="14"/>
      <c r="FAO827" s="14"/>
      <c r="FAP827" s="14"/>
      <c r="FAQ827" s="14"/>
      <c r="FAR827" s="14"/>
      <c r="FAS827" s="14"/>
      <c r="FAT827" s="14"/>
      <c r="FAU827" s="14"/>
      <c r="FAV827" s="14"/>
      <c r="FAW827" s="14"/>
      <c r="FAX827" s="14"/>
      <c r="FAY827" s="14"/>
      <c r="FAZ827" s="14"/>
      <c r="FBA827" s="14"/>
      <c r="FBB827" s="14"/>
      <c r="FBC827" s="14"/>
      <c r="FBD827" s="14"/>
      <c r="FBE827" s="14"/>
      <c r="FBF827" s="14"/>
      <c r="FBG827" s="14"/>
      <c r="FBH827" s="14"/>
      <c r="FBI827" s="14"/>
      <c r="FBJ827" s="14"/>
      <c r="FBK827" s="14"/>
      <c r="FBL827" s="14"/>
      <c r="FBM827" s="14"/>
      <c r="FBN827" s="14"/>
      <c r="FBO827" s="14"/>
      <c r="FBP827" s="14"/>
      <c r="FBQ827" s="14"/>
      <c r="FBR827" s="14"/>
      <c r="FBS827" s="14"/>
      <c r="FBT827" s="14"/>
      <c r="FBU827" s="14"/>
      <c r="FBV827" s="14"/>
      <c r="FBW827" s="14"/>
      <c r="FBX827" s="14"/>
      <c r="FBY827" s="14"/>
      <c r="FBZ827" s="14"/>
      <c r="FCA827" s="14"/>
      <c r="FCB827" s="14"/>
      <c r="FCC827" s="14"/>
      <c r="FCD827" s="14"/>
      <c r="FCE827" s="14"/>
      <c r="FCF827" s="14"/>
      <c r="FCG827" s="14"/>
      <c r="FCH827" s="14"/>
      <c r="FCI827" s="14"/>
      <c r="FCJ827" s="14"/>
      <c r="FCK827" s="14"/>
      <c r="FCL827" s="14"/>
      <c r="FCM827" s="14"/>
      <c r="FCN827" s="14"/>
      <c r="FCO827" s="14"/>
      <c r="FCP827" s="14"/>
      <c r="FCQ827" s="14"/>
      <c r="FCR827" s="14"/>
      <c r="FCS827" s="14"/>
      <c r="FCT827" s="14"/>
      <c r="FCU827" s="14"/>
      <c r="FCV827" s="14"/>
      <c r="FCW827" s="14"/>
      <c r="FCX827" s="14"/>
      <c r="FCY827" s="14"/>
      <c r="FCZ827" s="14"/>
      <c r="FDA827" s="14"/>
      <c r="FDB827" s="14"/>
      <c r="FDC827" s="14"/>
      <c r="FDD827" s="14"/>
      <c r="FDE827" s="14"/>
      <c r="FDF827" s="14"/>
      <c r="FDG827" s="14"/>
      <c r="FDH827" s="14"/>
      <c r="FDI827" s="14"/>
      <c r="FDJ827" s="14"/>
      <c r="FDK827" s="14"/>
      <c r="FDL827" s="14"/>
      <c r="FDM827" s="14"/>
      <c r="FDN827" s="14"/>
      <c r="FDO827" s="14"/>
      <c r="FDP827" s="14"/>
      <c r="FDQ827" s="14"/>
      <c r="FDR827" s="14"/>
      <c r="FDS827" s="14"/>
      <c r="FDT827" s="14"/>
      <c r="FDU827" s="14"/>
      <c r="FDV827" s="14"/>
      <c r="FDW827" s="14"/>
      <c r="FDX827" s="14"/>
      <c r="FDY827" s="14"/>
      <c r="FDZ827" s="14"/>
      <c r="FEA827" s="14"/>
      <c r="FEB827" s="14"/>
      <c r="FEC827" s="14"/>
      <c r="FED827" s="14"/>
      <c r="FEE827" s="14"/>
      <c r="FEF827" s="14"/>
      <c r="FEG827" s="14"/>
      <c r="FEH827" s="14"/>
      <c r="FEI827" s="14"/>
      <c r="FEJ827" s="14"/>
      <c r="FEK827" s="14"/>
      <c r="FEL827" s="14"/>
      <c r="FEM827" s="14"/>
      <c r="FEN827" s="14"/>
      <c r="FEO827" s="14"/>
      <c r="FEP827" s="14"/>
      <c r="FEQ827" s="14"/>
      <c r="FER827" s="14"/>
      <c r="FES827" s="14"/>
      <c r="FET827" s="14"/>
      <c r="FEU827" s="14"/>
      <c r="FEV827" s="14"/>
      <c r="FEW827" s="14"/>
      <c r="FEX827" s="14"/>
      <c r="FEY827" s="14"/>
      <c r="FEZ827" s="14"/>
      <c r="FFA827" s="14"/>
      <c r="FFB827" s="14"/>
      <c r="FFC827" s="14"/>
      <c r="FFD827" s="14"/>
      <c r="FFE827" s="14"/>
      <c r="FFF827" s="14"/>
      <c r="FFG827" s="14"/>
      <c r="FFH827" s="14"/>
      <c r="FFI827" s="14"/>
      <c r="FFJ827" s="14"/>
      <c r="FFK827" s="14"/>
      <c r="FFL827" s="14"/>
      <c r="FFM827" s="14"/>
      <c r="FFN827" s="14"/>
      <c r="FFO827" s="14"/>
      <c r="FFP827" s="14"/>
      <c r="FFQ827" s="14"/>
      <c r="FFR827" s="14"/>
      <c r="FFS827" s="14"/>
      <c r="FFT827" s="14"/>
      <c r="FFU827" s="14"/>
      <c r="FFV827" s="14"/>
      <c r="FFW827" s="14"/>
      <c r="FFX827" s="14"/>
      <c r="FFY827" s="14"/>
      <c r="FFZ827" s="14"/>
      <c r="FGA827" s="14"/>
      <c r="FGB827" s="14"/>
      <c r="FGC827" s="14"/>
      <c r="FGD827" s="14"/>
      <c r="FGE827" s="14"/>
      <c r="FGF827" s="14"/>
      <c r="FGG827" s="14"/>
      <c r="FGH827" s="14"/>
      <c r="FGI827" s="14"/>
      <c r="FGJ827" s="14"/>
      <c r="FGK827" s="14"/>
      <c r="FGL827" s="14"/>
      <c r="FGM827" s="14"/>
      <c r="FGN827" s="14"/>
      <c r="FGO827" s="14"/>
      <c r="FGP827" s="14"/>
      <c r="FGQ827" s="14"/>
      <c r="FGR827" s="14"/>
      <c r="FGS827" s="14"/>
      <c r="FGT827" s="14"/>
      <c r="FGU827" s="14"/>
      <c r="FGV827" s="14"/>
      <c r="FGW827" s="14"/>
      <c r="FGX827" s="14"/>
      <c r="FGY827" s="14"/>
      <c r="FGZ827" s="14"/>
      <c r="FHA827" s="14"/>
      <c r="FHB827" s="14"/>
      <c r="FHC827" s="14"/>
      <c r="FHD827" s="14"/>
      <c r="FHE827" s="14"/>
      <c r="FHF827" s="14"/>
      <c r="FHG827" s="14"/>
      <c r="FHH827" s="14"/>
      <c r="FHI827" s="14"/>
      <c r="FHJ827" s="14"/>
      <c r="FHK827" s="14"/>
      <c r="FHL827" s="14"/>
      <c r="FHM827" s="14"/>
      <c r="FHN827" s="14"/>
      <c r="FHO827" s="14"/>
      <c r="FHP827" s="14"/>
      <c r="FHQ827" s="14"/>
      <c r="FHR827" s="14"/>
      <c r="FHS827" s="14"/>
      <c r="FHT827" s="14"/>
      <c r="FHU827" s="14"/>
      <c r="FHV827" s="14"/>
      <c r="FHW827" s="14"/>
      <c r="FHX827" s="14"/>
      <c r="FHY827" s="14"/>
      <c r="FHZ827" s="14"/>
      <c r="FIA827" s="14"/>
      <c r="FIB827" s="14"/>
      <c r="FIC827" s="14"/>
      <c r="FID827" s="14"/>
      <c r="FIE827" s="14"/>
      <c r="FIF827" s="14"/>
      <c r="FIG827" s="14"/>
      <c r="FIH827" s="14"/>
      <c r="FII827" s="14"/>
      <c r="FIJ827" s="14"/>
      <c r="FIK827" s="14"/>
      <c r="FIL827" s="14"/>
      <c r="FIM827" s="14"/>
      <c r="FIN827" s="14"/>
      <c r="FIO827" s="14"/>
      <c r="FIP827" s="14"/>
      <c r="FIQ827" s="14"/>
      <c r="FIR827" s="14"/>
      <c r="FIS827" s="14"/>
      <c r="FIT827" s="14"/>
      <c r="FIU827" s="14"/>
      <c r="FIV827" s="14"/>
      <c r="FIW827" s="14"/>
      <c r="FIX827" s="14"/>
      <c r="FIY827" s="14"/>
      <c r="FIZ827" s="14"/>
      <c r="FJA827" s="14"/>
      <c r="FJB827" s="14"/>
      <c r="FJC827" s="14"/>
      <c r="FJD827" s="14"/>
      <c r="FJE827" s="14"/>
      <c r="FJF827" s="14"/>
      <c r="FJG827" s="14"/>
      <c r="FJH827" s="14"/>
      <c r="FJI827" s="14"/>
      <c r="FJJ827" s="14"/>
      <c r="FJK827" s="14"/>
      <c r="FJL827" s="14"/>
      <c r="FJM827" s="14"/>
      <c r="FJN827" s="14"/>
      <c r="FJO827" s="14"/>
      <c r="FJP827" s="14"/>
      <c r="FJQ827" s="14"/>
      <c r="FJR827" s="14"/>
      <c r="FJS827" s="14"/>
      <c r="FJT827" s="14"/>
      <c r="FJU827" s="14"/>
      <c r="FJV827" s="14"/>
      <c r="FJW827" s="14"/>
      <c r="FJX827" s="14"/>
      <c r="FJY827" s="14"/>
      <c r="FJZ827" s="14"/>
      <c r="FKA827" s="14"/>
      <c r="FKB827" s="14"/>
      <c r="FKC827" s="14"/>
      <c r="FKD827" s="14"/>
      <c r="FKE827" s="14"/>
      <c r="FKF827" s="14"/>
      <c r="FKG827" s="14"/>
      <c r="FKH827" s="14"/>
      <c r="FKI827" s="14"/>
      <c r="FKJ827" s="14"/>
      <c r="FKK827" s="14"/>
      <c r="FKL827" s="14"/>
      <c r="FKM827" s="14"/>
      <c r="FKN827" s="14"/>
      <c r="FKO827" s="14"/>
      <c r="FKP827" s="14"/>
      <c r="FKQ827" s="14"/>
      <c r="FKR827" s="14"/>
      <c r="FKS827" s="14"/>
      <c r="FKT827" s="14"/>
      <c r="FKU827" s="14"/>
      <c r="FKV827" s="14"/>
      <c r="FKW827" s="14"/>
      <c r="FKX827" s="14"/>
      <c r="FKY827" s="14"/>
      <c r="FKZ827" s="14"/>
      <c r="FLA827" s="14"/>
      <c r="FLB827" s="14"/>
      <c r="FLC827" s="14"/>
      <c r="FLD827" s="14"/>
      <c r="FLE827" s="14"/>
      <c r="FLF827" s="14"/>
      <c r="FLG827" s="14"/>
      <c r="FLH827" s="14"/>
      <c r="FLI827" s="14"/>
      <c r="FLJ827" s="14"/>
      <c r="FLK827" s="14"/>
      <c r="FLL827" s="14"/>
      <c r="FLM827" s="14"/>
      <c r="FLN827" s="14"/>
      <c r="FLO827" s="14"/>
      <c r="FLP827" s="14"/>
      <c r="FLQ827" s="14"/>
      <c r="FLR827" s="14"/>
      <c r="FLS827" s="14"/>
      <c r="FLT827" s="14"/>
      <c r="FLU827" s="14"/>
      <c r="FLV827" s="14"/>
      <c r="FLW827" s="14"/>
      <c r="FLX827" s="14"/>
      <c r="FLY827" s="14"/>
      <c r="FLZ827" s="14"/>
      <c r="FMA827" s="14"/>
      <c r="FMB827" s="14"/>
      <c r="FMC827" s="14"/>
      <c r="FMD827" s="14"/>
      <c r="FME827" s="14"/>
      <c r="FMF827" s="14"/>
      <c r="FMG827" s="14"/>
      <c r="FMH827" s="14"/>
      <c r="FMI827" s="14"/>
      <c r="FMJ827" s="14"/>
      <c r="FMK827" s="14"/>
      <c r="FML827" s="14"/>
      <c r="FMM827" s="14"/>
      <c r="FMN827" s="14"/>
      <c r="FMO827" s="14"/>
      <c r="FMP827" s="14"/>
      <c r="FMQ827" s="14"/>
      <c r="FMR827" s="14"/>
      <c r="FMS827" s="14"/>
      <c r="FMT827" s="14"/>
      <c r="FMU827" s="14"/>
      <c r="FMV827" s="14"/>
      <c r="FMW827" s="14"/>
      <c r="FMX827" s="14"/>
      <c r="FMY827" s="14"/>
      <c r="FMZ827" s="14"/>
      <c r="FNA827" s="14"/>
      <c r="FNB827" s="14"/>
      <c r="FNC827" s="14"/>
      <c r="FND827" s="14"/>
      <c r="FNE827" s="14"/>
      <c r="FNF827" s="14"/>
      <c r="FNG827" s="14"/>
      <c r="FNH827" s="14"/>
      <c r="FNI827" s="14"/>
      <c r="FNJ827" s="14"/>
      <c r="FNK827" s="14"/>
      <c r="FNL827" s="14"/>
      <c r="FNM827" s="14"/>
      <c r="FNN827" s="14"/>
      <c r="FNO827" s="14"/>
      <c r="FNP827" s="14"/>
      <c r="FNQ827" s="14"/>
      <c r="FNR827" s="14"/>
      <c r="FNS827" s="14"/>
      <c r="FNT827" s="14"/>
      <c r="FNU827" s="14"/>
      <c r="FNV827" s="14"/>
      <c r="FNW827" s="14"/>
      <c r="FNX827" s="14"/>
      <c r="FNY827" s="14"/>
      <c r="FNZ827" s="14"/>
      <c r="FOA827" s="14"/>
      <c r="FOB827" s="14"/>
      <c r="FOC827" s="14"/>
      <c r="FOD827" s="14"/>
      <c r="FOE827" s="14"/>
      <c r="FOF827" s="14"/>
      <c r="FOG827" s="14"/>
      <c r="FOH827" s="14"/>
      <c r="FOI827" s="14"/>
      <c r="FOJ827" s="14"/>
      <c r="FOK827" s="14"/>
      <c r="FOL827" s="14"/>
      <c r="FOM827" s="14"/>
      <c r="FON827" s="14"/>
      <c r="FOO827" s="14"/>
      <c r="FOP827" s="14"/>
      <c r="FOQ827" s="14"/>
      <c r="FOR827" s="14"/>
      <c r="FOS827" s="14"/>
      <c r="FOT827" s="14"/>
      <c r="FOU827" s="14"/>
      <c r="FOV827" s="14"/>
      <c r="FOW827" s="14"/>
      <c r="FOX827" s="14"/>
      <c r="FOY827" s="14"/>
      <c r="FOZ827" s="14"/>
      <c r="FPA827" s="14"/>
      <c r="FPB827" s="14"/>
      <c r="FPC827" s="14"/>
      <c r="FPD827" s="14"/>
      <c r="FPE827" s="14"/>
      <c r="FPF827" s="14"/>
      <c r="FPG827" s="14"/>
      <c r="FPH827" s="14"/>
      <c r="FPI827" s="14"/>
      <c r="FPJ827" s="14"/>
      <c r="FPK827" s="14"/>
      <c r="FPL827" s="14"/>
      <c r="FPM827" s="14"/>
      <c r="FPN827" s="14"/>
      <c r="FPO827" s="14"/>
      <c r="FPP827" s="14"/>
      <c r="FPQ827" s="14"/>
      <c r="FPR827" s="14"/>
      <c r="FPS827" s="14"/>
      <c r="FPT827" s="14"/>
      <c r="FPU827" s="14"/>
      <c r="FPV827" s="14"/>
      <c r="FPW827" s="14"/>
      <c r="FPX827" s="14"/>
      <c r="FPY827" s="14"/>
      <c r="FPZ827" s="14"/>
      <c r="FQA827" s="14"/>
      <c r="FQB827" s="14"/>
      <c r="FQC827" s="14"/>
      <c r="FQD827" s="14"/>
      <c r="FQE827" s="14"/>
      <c r="FQF827" s="14"/>
      <c r="FQG827" s="14"/>
      <c r="FQH827" s="14"/>
      <c r="FQI827" s="14"/>
      <c r="FQJ827" s="14"/>
      <c r="FQK827" s="14"/>
      <c r="FQL827" s="14"/>
      <c r="FQM827" s="14"/>
      <c r="FQN827" s="14"/>
      <c r="FQO827" s="14"/>
      <c r="FQP827" s="14"/>
      <c r="FQQ827" s="14"/>
      <c r="FQR827" s="14"/>
      <c r="FQS827" s="14"/>
      <c r="FQT827" s="14"/>
      <c r="FQU827" s="14"/>
      <c r="FQV827" s="14"/>
      <c r="FQW827" s="14"/>
      <c r="FQX827" s="14"/>
      <c r="FQY827" s="14"/>
      <c r="FQZ827" s="14"/>
      <c r="FRA827" s="14"/>
      <c r="FRB827" s="14"/>
      <c r="FRC827" s="14"/>
      <c r="FRD827" s="14"/>
      <c r="FRE827" s="14"/>
      <c r="FRF827" s="14"/>
      <c r="FRG827" s="14"/>
      <c r="FRH827" s="14"/>
      <c r="FRI827" s="14"/>
      <c r="FRJ827" s="14"/>
      <c r="FRK827" s="14"/>
      <c r="FRL827" s="14"/>
      <c r="FRM827" s="14"/>
      <c r="FRN827" s="14"/>
      <c r="FRO827" s="14"/>
      <c r="FRP827" s="14"/>
      <c r="FRQ827" s="14"/>
      <c r="FRR827" s="14"/>
      <c r="FRS827" s="14"/>
      <c r="FRT827" s="14"/>
      <c r="FRU827" s="14"/>
      <c r="FRV827" s="14"/>
      <c r="FRW827" s="14"/>
      <c r="FRX827" s="14"/>
      <c r="FRY827" s="14"/>
      <c r="FRZ827" s="14"/>
      <c r="FSA827" s="14"/>
      <c r="FSB827" s="14"/>
      <c r="FSC827" s="14"/>
      <c r="FSD827" s="14"/>
      <c r="FSE827" s="14"/>
      <c r="FSF827" s="14"/>
      <c r="FSG827" s="14"/>
      <c r="FSH827" s="14"/>
      <c r="FSI827" s="14"/>
      <c r="FSJ827" s="14"/>
      <c r="FSK827" s="14"/>
      <c r="FSL827" s="14"/>
      <c r="FSM827" s="14"/>
      <c r="FSN827" s="14"/>
      <c r="FSO827" s="14"/>
      <c r="FSP827" s="14"/>
      <c r="FSQ827" s="14"/>
      <c r="FSR827" s="14"/>
      <c r="FSS827" s="14"/>
      <c r="FST827" s="14"/>
      <c r="FSU827" s="14"/>
      <c r="FSV827" s="14"/>
      <c r="FSW827" s="14"/>
      <c r="FSX827" s="14"/>
      <c r="FSY827" s="14"/>
      <c r="FSZ827" s="14"/>
      <c r="FTA827" s="14"/>
      <c r="FTB827" s="14"/>
      <c r="FTC827" s="14"/>
      <c r="FTD827" s="14"/>
      <c r="FTE827" s="14"/>
      <c r="FTF827" s="14"/>
      <c r="FTG827" s="14"/>
      <c r="FTH827" s="14"/>
      <c r="FTI827" s="14"/>
      <c r="FTJ827" s="14"/>
      <c r="FTK827" s="14"/>
      <c r="FTL827" s="14"/>
      <c r="FTM827" s="14"/>
      <c r="FTN827" s="14"/>
      <c r="FTO827" s="14"/>
      <c r="FTP827" s="14"/>
      <c r="FTQ827" s="14"/>
      <c r="FTR827" s="14"/>
      <c r="FTS827" s="14"/>
      <c r="FTT827" s="14"/>
      <c r="FTU827" s="14"/>
      <c r="FTV827" s="14"/>
      <c r="FTW827" s="14"/>
      <c r="FTX827" s="14"/>
      <c r="FTY827" s="14"/>
      <c r="FTZ827" s="14"/>
      <c r="FUA827" s="14"/>
      <c r="FUB827" s="14"/>
      <c r="FUC827" s="14"/>
      <c r="FUD827" s="14"/>
      <c r="FUE827" s="14"/>
      <c r="FUF827" s="14"/>
      <c r="FUG827" s="14"/>
      <c r="FUH827" s="14"/>
      <c r="FUI827" s="14"/>
      <c r="FUJ827" s="14"/>
      <c r="FUK827" s="14"/>
      <c r="FUL827" s="14"/>
      <c r="FUM827" s="14"/>
      <c r="FUN827" s="14"/>
      <c r="FUO827" s="14"/>
      <c r="FUP827" s="14"/>
      <c r="FUQ827" s="14"/>
      <c r="FUR827" s="14"/>
      <c r="FUS827" s="14"/>
      <c r="FUT827" s="14"/>
      <c r="FUU827" s="14"/>
      <c r="FUV827" s="14"/>
      <c r="FUW827" s="14"/>
      <c r="FUX827" s="14"/>
      <c r="FUY827" s="14"/>
      <c r="FUZ827" s="14"/>
      <c r="FVA827" s="14"/>
      <c r="FVB827" s="14"/>
      <c r="FVC827" s="14"/>
      <c r="FVD827" s="14"/>
      <c r="FVE827" s="14"/>
      <c r="FVF827" s="14"/>
      <c r="FVG827" s="14"/>
      <c r="FVH827" s="14"/>
      <c r="FVI827" s="14"/>
      <c r="FVJ827" s="14"/>
      <c r="FVK827" s="14"/>
      <c r="FVL827" s="14"/>
      <c r="FVM827" s="14"/>
      <c r="FVN827" s="14"/>
      <c r="FVO827" s="14"/>
      <c r="FVP827" s="14"/>
      <c r="FVQ827" s="14"/>
      <c r="FVR827" s="14"/>
      <c r="FVS827" s="14"/>
      <c r="FVT827" s="14"/>
      <c r="FVU827" s="14"/>
      <c r="FVV827" s="14"/>
      <c r="FVW827" s="14"/>
      <c r="FVX827" s="14"/>
      <c r="FVY827" s="14"/>
      <c r="FVZ827" s="14"/>
      <c r="FWA827" s="14"/>
      <c r="FWB827" s="14"/>
      <c r="FWC827" s="14"/>
      <c r="FWD827" s="14"/>
      <c r="FWE827" s="14"/>
      <c r="FWF827" s="14"/>
      <c r="FWG827" s="14"/>
      <c r="FWH827" s="14"/>
      <c r="FWI827" s="14"/>
      <c r="FWJ827" s="14"/>
      <c r="FWK827" s="14"/>
      <c r="FWL827" s="14"/>
      <c r="FWM827" s="14"/>
      <c r="FWN827" s="14"/>
      <c r="FWO827" s="14"/>
      <c r="FWP827" s="14"/>
      <c r="FWQ827" s="14"/>
      <c r="FWR827" s="14"/>
      <c r="FWS827" s="14"/>
      <c r="FWT827" s="14"/>
      <c r="FWU827" s="14"/>
      <c r="FWV827" s="14"/>
      <c r="FWW827" s="14"/>
      <c r="FWX827" s="14"/>
      <c r="FWY827" s="14"/>
      <c r="FWZ827" s="14"/>
      <c r="FXA827" s="14"/>
      <c r="FXB827" s="14"/>
      <c r="FXC827" s="14"/>
      <c r="FXD827" s="14"/>
      <c r="FXE827" s="14"/>
      <c r="FXF827" s="14"/>
      <c r="FXG827" s="14"/>
      <c r="FXH827" s="14"/>
      <c r="FXI827" s="14"/>
      <c r="FXJ827" s="14"/>
      <c r="FXK827" s="14"/>
      <c r="FXL827" s="14"/>
      <c r="FXM827" s="14"/>
      <c r="FXN827" s="14"/>
      <c r="FXO827" s="14"/>
      <c r="FXP827" s="14"/>
      <c r="FXQ827" s="14"/>
      <c r="FXR827" s="14"/>
      <c r="FXS827" s="14"/>
      <c r="FXT827" s="14"/>
      <c r="FXU827" s="14"/>
      <c r="FXV827" s="14"/>
      <c r="FXW827" s="14"/>
      <c r="FXX827" s="14"/>
      <c r="FXY827" s="14"/>
      <c r="FXZ827" s="14"/>
      <c r="FYA827" s="14"/>
      <c r="FYB827" s="14"/>
      <c r="FYC827" s="14"/>
      <c r="FYD827" s="14"/>
      <c r="FYE827" s="14"/>
      <c r="FYF827" s="14"/>
      <c r="FYG827" s="14"/>
      <c r="FYH827" s="14"/>
      <c r="FYI827" s="14"/>
      <c r="FYJ827" s="14"/>
      <c r="FYK827" s="14"/>
      <c r="FYL827" s="14"/>
      <c r="FYM827" s="14"/>
      <c r="FYN827" s="14"/>
      <c r="FYO827" s="14"/>
      <c r="FYP827" s="14"/>
      <c r="FYQ827" s="14"/>
      <c r="FYR827" s="14"/>
      <c r="FYS827" s="14"/>
      <c r="FYT827" s="14"/>
      <c r="FYU827" s="14"/>
      <c r="FYV827" s="14"/>
      <c r="FYW827" s="14"/>
      <c r="FYX827" s="14"/>
      <c r="FYY827" s="14"/>
      <c r="FYZ827" s="14"/>
      <c r="FZA827" s="14"/>
      <c r="FZB827" s="14"/>
      <c r="FZC827" s="14"/>
      <c r="FZD827" s="14"/>
      <c r="FZE827" s="14"/>
      <c r="FZF827" s="14"/>
      <c r="FZG827" s="14"/>
      <c r="FZH827" s="14"/>
      <c r="FZI827" s="14"/>
      <c r="FZJ827" s="14"/>
      <c r="FZK827" s="14"/>
      <c r="FZL827" s="14"/>
      <c r="FZM827" s="14"/>
      <c r="FZN827" s="14"/>
      <c r="FZO827" s="14"/>
      <c r="FZP827" s="14"/>
      <c r="FZQ827" s="14"/>
      <c r="FZR827" s="14"/>
      <c r="FZS827" s="14"/>
      <c r="FZT827" s="14"/>
      <c r="FZU827" s="14"/>
      <c r="FZV827" s="14"/>
      <c r="FZW827" s="14"/>
      <c r="FZX827" s="14"/>
      <c r="FZY827" s="14"/>
      <c r="FZZ827" s="14"/>
      <c r="GAA827" s="14"/>
      <c r="GAB827" s="14"/>
      <c r="GAC827" s="14"/>
      <c r="GAD827" s="14"/>
      <c r="GAE827" s="14"/>
      <c r="GAF827" s="14"/>
      <c r="GAG827" s="14"/>
      <c r="GAH827" s="14"/>
      <c r="GAI827" s="14"/>
      <c r="GAJ827" s="14"/>
      <c r="GAK827" s="14"/>
      <c r="GAL827" s="14"/>
      <c r="GAM827" s="14"/>
      <c r="GAN827" s="14"/>
      <c r="GAO827" s="14"/>
      <c r="GAP827" s="14"/>
      <c r="GAQ827" s="14"/>
      <c r="GAR827" s="14"/>
      <c r="GAS827" s="14"/>
      <c r="GAT827" s="14"/>
      <c r="GAU827" s="14"/>
      <c r="GAV827" s="14"/>
      <c r="GAW827" s="14"/>
      <c r="GAX827" s="14"/>
      <c r="GAY827" s="14"/>
      <c r="GAZ827" s="14"/>
      <c r="GBA827" s="14"/>
      <c r="GBB827" s="14"/>
      <c r="GBC827" s="14"/>
      <c r="GBD827" s="14"/>
      <c r="GBE827" s="14"/>
      <c r="GBF827" s="14"/>
      <c r="GBG827" s="14"/>
      <c r="GBH827" s="14"/>
      <c r="GBI827" s="14"/>
      <c r="GBJ827" s="14"/>
      <c r="GBK827" s="14"/>
      <c r="GBL827" s="14"/>
      <c r="GBM827" s="14"/>
      <c r="GBN827" s="14"/>
      <c r="GBO827" s="14"/>
      <c r="GBP827" s="14"/>
      <c r="GBQ827" s="14"/>
      <c r="GBR827" s="14"/>
      <c r="GBS827" s="14"/>
      <c r="GBT827" s="14"/>
      <c r="GBU827" s="14"/>
      <c r="GBV827" s="14"/>
      <c r="GBW827" s="14"/>
      <c r="GBX827" s="14"/>
      <c r="GBY827" s="14"/>
      <c r="GBZ827" s="14"/>
      <c r="GCA827" s="14"/>
      <c r="GCB827" s="14"/>
      <c r="GCC827" s="14"/>
      <c r="GCD827" s="14"/>
      <c r="GCE827" s="14"/>
      <c r="GCF827" s="14"/>
      <c r="GCG827" s="14"/>
      <c r="GCH827" s="14"/>
      <c r="GCI827" s="14"/>
      <c r="GCJ827" s="14"/>
      <c r="GCK827" s="14"/>
      <c r="GCL827" s="14"/>
      <c r="GCM827" s="14"/>
      <c r="GCN827" s="14"/>
      <c r="GCO827" s="14"/>
      <c r="GCP827" s="14"/>
      <c r="GCQ827" s="14"/>
      <c r="GCR827" s="14"/>
      <c r="GCS827" s="14"/>
      <c r="GCT827" s="14"/>
      <c r="GCU827" s="14"/>
      <c r="GCV827" s="14"/>
      <c r="GCW827" s="14"/>
      <c r="GCX827" s="14"/>
      <c r="GCY827" s="14"/>
      <c r="GCZ827" s="14"/>
      <c r="GDA827" s="14"/>
      <c r="GDB827" s="14"/>
      <c r="GDC827" s="14"/>
      <c r="GDD827" s="14"/>
      <c r="GDE827" s="14"/>
      <c r="GDF827" s="14"/>
      <c r="GDG827" s="14"/>
      <c r="GDH827" s="14"/>
      <c r="GDI827" s="14"/>
      <c r="GDJ827" s="14"/>
      <c r="GDK827" s="14"/>
      <c r="GDL827" s="14"/>
      <c r="GDM827" s="14"/>
      <c r="GDN827" s="14"/>
      <c r="GDO827" s="14"/>
      <c r="GDP827" s="14"/>
      <c r="GDQ827" s="14"/>
      <c r="GDR827" s="14"/>
      <c r="GDS827" s="14"/>
      <c r="GDT827" s="14"/>
      <c r="GDU827" s="14"/>
      <c r="GDV827" s="14"/>
      <c r="GDW827" s="14"/>
      <c r="GDX827" s="14"/>
      <c r="GDY827" s="14"/>
      <c r="GDZ827" s="14"/>
      <c r="GEA827" s="14"/>
      <c r="GEB827" s="14"/>
      <c r="GEC827" s="14"/>
      <c r="GED827" s="14"/>
      <c r="GEE827" s="14"/>
      <c r="GEF827" s="14"/>
      <c r="GEG827" s="14"/>
      <c r="GEH827" s="14"/>
      <c r="GEI827" s="14"/>
      <c r="GEJ827" s="14"/>
      <c r="GEK827" s="14"/>
      <c r="GEL827" s="14"/>
      <c r="GEM827" s="14"/>
      <c r="GEN827" s="14"/>
      <c r="GEO827" s="14"/>
      <c r="GEP827" s="14"/>
      <c r="GEQ827" s="14"/>
      <c r="GER827" s="14"/>
      <c r="GES827" s="14"/>
      <c r="GET827" s="14"/>
      <c r="GEU827" s="14"/>
      <c r="GEV827" s="14"/>
      <c r="GEW827" s="14"/>
      <c r="GEX827" s="14"/>
      <c r="GEY827" s="14"/>
      <c r="GEZ827" s="14"/>
      <c r="GFA827" s="14"/>
      <c r="GFB827" s="14"/>
      <c r="GFC827" s="14"/>
      <c r="GFD827" s="14"/>
      <c r="GFE827" s="14"/>
      <c r="GFF827" s="14"/>
      <c r="GFG827" s="14"/>
      <c r="GFH827" s="14"/>
      <c r="GFI827" s="14"/>
      <c r="GFJ827" s="14"/>
      <c r="GFK827" s="14"/>
      <c r="GFL827" s="14"/>
      <c r="GFM827" s="14"/>
      <c r="GFN827" s="14"/>
      <c r="GFO827" s="14"/>
      <c r="GFP827" s="14"/>
      <c r="GFQ827" s="14"/>
      <c r="GFR827" s="14"/>
      <c r="GFS827" s="14"/>
      <c r="GFT827" s="14"/>
      <c r="GFU827" s="14"/>
      <c r="GFV827" s="14"/>
      <c r="GFW827" s="14"/>
      <c r="GFX827" s="14"/>
      <c r="GFY827" s="14"/>
      <c r="GFZ827" s="14"/>
      <c r="GGA827" s="14"/>
      <c r="GGB827" s="14"/>
      <c r="GGC827" s="14"/>
      <c r="GGD827" s="14"/>
      <c r="GGE827" s="14"/>
      <c r="GGF827" s="14"/>
      <c r="GGG827" s="14"/>
      <c r="GGH827" s="14"/>
      <c r="GGI827" s="14"/>
      <c r="GGJ827" s="14"/>
      <c r="GGK827" s="14"/>
      <c r="GGL827" s="14"/>
      <c r="GGM827" s="14"/>
      <c r="GGN827" s="14"/>
      <c r="GGO827" s="14"/>
      <c r="GGP827" s="14"/>
      <c r="GGQ827" s="14"/>
      <c r="GGR827" s="14"/>
      <c r="GGS827" s="14"/>
      <c r="GGT827" s="14"/>
      <c r="GGU827" s="14"/>
      <c r="GGV827" s="14"/>
      <c r="GGW827" s="14"/>
      <c r="GGX827" s="14"/>
      <c r="GGY827" s="14"/>
      <c r="GGZ827" s="14"/>
      <c r="GHA827" s="14"/>
      <c r="GHB827" s="14"/>
      <c r="GHC827" s="14"/>
      <c r="GHD827" s="14"/>
      <c r="GHE827" s="14"/>
      <c r="GHF827" s="14"/>
      <c r="GHG827" s="14"/>
      <c r="GHH827" s="14"/>
      <c r="GHI827" s="14"/>
      <c r="GHJ827" s="14"/>
      <c r="GHK827" s="14"/>
      <c r="GHL827" s="14"/>
      <c r="GHM827" s="14"/>
      <c r="GHN827" s="14"/>
      <c r="GHO827" s="14"/>
      <c r="GHP827" s="14"/>
      <c r="GHQ827" s="14"/>
      <c r="GHR827" s="14"/>
      <c r="GHS827" s="14"/>
      <c r="GHT827" s="14"/>
      <c r="GHU827" s="14"/>
      <c r="GHV827" s="14"/>
      <c r="GHW827" s="14"/>
      <c r="GHX827" s="14"/>
      <c r="GHY827" s="14"/>
      <c r="GHZ827" s="14"/>
      <c r="GIA827" s="14"/>
      <c r="GIB827" s="14"/>
      <c r="GIC827" s="14"/>
      <c r="GID827" s="14"/>
      <c r="GIE827" s="14"/>
      <c r="GIF827" s="14"/>
      <c r="GIG827" s="14"/>
      <c r="GIH827" s="14"/>
      <c r="GII827" s="14"/>
      <c r="GIJ827" s="14"/>
      <c r="GIK827" s="14"/>
      <c r="GIL827" s="14"/>
      <c r="GIM827" s="14"/>
      <c r="GIN827" s="14"/>
      <c r="GIO827" s="14"/>
      <c r="GIP827" s="14"/>
      <c r="GIQ827" s="14"/>
      <c r="GIR827" s="14"/>
      <c r="GIS827" s="14"/>
      <c r="GIT827" s="14"/>
      <c r="GIU827" s="14"/>
      <c r="GIV827" s="14"/>
      <c r="GIW827" s="14"/>
      <c r="GIX827" s="14"/>
      <c r="GIY827" s="14"/>
      <c r="GIZ827" s="14"/>
      <c r="GJA827" s="14"/>
      <c r="GJB827" s="14"/>
      <c r="GJC827" s="14"/>
      <c r="GJD827" s="14"/>
      <c r="GJE827" s="14"/>
      <c r="GJF827" s="14"/>
      <c r="GJG827" s="14"/>
      <c r="GJH827" s="14"/>
      <c r="GJI827" s="14"/>
      <c r="GJJ827" s="14"/>
      <c r="GJK827" s="14"/>
      <c r="GJL827" s="14"/>
      <c r="GJM827" s="14"/>
      <c r="GJN827" s="14"/>
      <c r="GJO827" s="14"/>
      <c r="GJP827" s="14"/>
      <c r="GJQ827" s="14"/>
      <c r="GJR827" s="14"/>
      <c r="GJS827" s="14"/>
      <c r="GJT827" s="14"/>
      <c r="GJU827" s="14"/>
      <c r="GJV827" s="14"/>
      <c r="GJW827" s="14"/>
      <c r="GJX827" s="14"/>
      <c r="GJY827" s="14"/>
      <c r="GJZ827" s="14"/>
      <c r="GKA827" s="14"/>
      <c r="GKB827" s="14"/>
      <c r="GKC827" s="14"/>
      <c r="GKD827" s="14"/>
      <c r="GKE827" s="14"/>
      <c r="GKF827" s="14"/>
      <c r="GKG827" s="14"/>
      <c r="GKH827" s="14"/>
      <c r="GKI827" s="14"/>
      <c r="GKJ827" s="14"/>
      <c r="GKK827" s="14"/>
      <c r="GKL827" s="14"/>
      <c r="GKM827" s="14"/>
      <c r="GKN827" s="14"/>
      <c r="GKO827" s="14"/>
      <c r="GKP827" s="14"/>
      <c r="GKQ827" s="14"/>
      <c r="GKR827" s="14"/>
      <c r="GKS827" s="14"/>
      <c r="GKT827" s="14"/>
      <c r="GKU827" s="14"/>
      <c r="GKV827" s="14"/>
      <c r="GKW827" s="14"/>
      <c r="GKX827" s="14"/>
      <c r="GKY827" s="14"/>
      <c r="GKZ827" s="14"/>
      <c r="GLA827" s="14"/>
      <c r="GLB827" s="14"/>
      <c r="GLC827" s="14"/>
      <c r="GLD827" s="14"/>
      <c r="GLE827" s="14"/>
      <c r="GLF827" s="14"/>
      <c r="GLG827" s="14"/>
      <c r="GLH827" s="14"/>
      <c r="GLI827" s="14"/>
      <c r="GLJ827" s="14"/>
      <c r="GLK827" s="14"/>
      <c r="GLL827" s="14"/>
      <c r="GLM827" s="14"/>
      <c r="GLN827" s="14"/>
      <c r="GLO827" s="14"/>
      <c r="GLP827" s="14"/>
      <c r="GLQ827" s="14"/>
      <c r="GLR827" s="14"/>
      <c r="GLS827" s="14"/>
      <c r="GLT827" s="14"/>
      <c r="GLU827" s="14"/>
      <c r="GLV827" s="14"/>
      <c r="GLW827" s="14"/>
      <c r="GLX827" s="14"/>
      <c r="GLY827" s="14"/>
      <c r="GLZ827" s="14"/>
      <c r="GMA827" s="14"/>
      <c r="GMB827" s="14"/>
      <c r="GMC827" s="14"/>
      <c r="GMD827" s="14"/>
      <c r="GME827" s="14"/>
      <c r="GMF827" s="14"/>
      <c r="GMG827" s="14"/>
      <c r="GMH827" s="14"/>
      <c r="GMI827" s="14"/>
      <c r="GMJ827" s="14"/>
      <c r="GMK827" s="14"/>
      <c r="GML827" s="14"/>
      <c r="GMM827" s="14"/>
      <c r="GMN827" s="14"/>
      <c r="GMO827" s="14"/>
      <c r="GMP827" s="14"/>
      <c r="GMQ827" s="14"/>
      <c r="GMR827" s="14"/>
      <c r="GMS827" s="14"/>
      <c r="GMT827" s="14"/>
      <c r="GMU827" s="14"/>
      <c r="GMV827" s="14"/>
      <c r="GMW827" s="14"/>
      <c r="GMX827" s="14"/>
      <c r="GMY827" s="14"/>
      <c r="GMZ827" s="14"/>
      <c r="GNA827" s="14"/>
      <c r="GNB827" s="14"/>
      <c r="GNC827" s="14"/>
      <c r="GND827" s="14"/>
      <c r="GNE827" s="14"/>
      <c r="GNF827" s="14"/>
      <c r="GNG827" s="14"/>
      <c r="GNH827" s="14"/>
      <c r="GNI827" s="14"/>
      <c r="GNJ827" s="14"/>
      <c r="GNK827" s="14"/>
      <c r="GNL827" s="14"/>
      <c r="GNM827" s="14"/>
      <c r="GNN827" s="14"/>
      <c r="GNO827" s="14"/>
      <c r="GNP827" s="14"/>
      <c r="GNQ827" s="14"/>
      <c r="GNR827" s="14"/>
      <c r="GNS827" s="14"/>
      <c r="GNT827" s="14"/>
      <c r="GNU827" s="14"/>
      <c r="GNV827" s="14"/>
      <c r="GNW827" s="14"/>
      <c r="GNX827" s="14"/>
      <c r="GNY827" s="14"/>
      <c r="GNZ827" s="14"/>
      <c r="GOA827" s="14"/>
      <c r="GOB827" s="14"/>
      <c r="GOC827" s="14"/>
      <c r="GOD827" s="14"/>
      <c r="GOE827" s="14"/>
      <c r="GOF827" s="14"/>
      <c r="GOG827" s="14"/>
      <c r="GOH827" s="14"/>
      <c r="GOI827" s="14"/>
      <c r="GOJ827" s="14"/>
      <c r="GOK827" s="14"/>
      <c r="GOL827" s="14"/>
      <c r="GOM827" s="14"/>
      <c r="GON827" s="14"/>
      <c r="GOO827" s="14"/>
      <c r="GOP827" s="14"/>
      <c r="GOQ827" s="14"/>
      <c r="GOR827" s="14"/>
      <c r="GOS827" s="14"/>
      <c r="GOT827" s="14"/>
      <c r="GOU827" s="14"/>
      <c r="GOV827" s="14"/>
      <c r="GOW827" s="14"/>
      <c r="GOX827" s="14"/>
      <c r="GOY827" s="14"/>
      <c r="GOZ827" s="14"/>
      <c r="GPA827" s="14"/>
      <c r="GPB827" s="14"/>
      <c r="GPC827" s="14"/>
      <c r="GPD827" s="14"/>
      <c r="GPE827" s="14"/>
      <c r="GPF827" s="14"/>
      <c r="GPG827" s="14"/>
      <c r="GPH827" s="14"/>
      <c r="GPI827" s="14"/>
      <c r="GPJ827" s="14"/>
      <c r="GPK827" s="14"/>
      <c r="GPL827" s="14"/>
      <c r="GPM827" s="14"/>
      <c r="GPN827" s="14"/>
      <c r="GPO827" s="14"/>
      <c r="GPP827" s="14"/>
      <c r="GPQ827" s="14"/>
      <c r="GPR827" s="14"/>
      <c r="GPS827" s="14"/>
      <c r="GPT827" s="14"/>
      <c r="GPU827" s="14"/>
      <c r="GPV827" s="14"/>
      <c r="GPW827" s="14"/>
      <c r="GPX827" s="14"/>
      <c r="GPY827" s="14"/>
      <c r="GPZ827" s="14"/>
      <c r="GQA827" s="14"/>
      <c r="GQB827" s="14"/>
      <c r="GQC827" s="14"/>
      <c r="GQD827" s="14"/>
      <c r="GQE827" s="14"/>
      <c r="GQF827" s="14"/>
      <c r="GQG827" s="14"/>
      <c r="GQH827" s="14"/>
      <c r="GQI827" s="14"/>
      <c r="GQJ827" s="14"/>
      <c r="GQK827" s="14"/>
      <c r="GQL827" s="14"/>
      <c r="GQM827" s="14"/>
      <c r="GQN827" s="14"/>
      <c r="GQO827" s="14"/>
      <c r="GQP827" s="14"/>
      <c r="GQQ827" s="14"/>
      <c r="GQR827" s="14"/>
      <c r="GQS827" s="14"/>
      <c r="GQT827" s="14"/>
      <c r="GQU827" s="14"/>
      <c r="GQV827" s="14"/>
      <c r="GQW827" s="14"/>
      <c r="GQX827" s="14"/>
      <c r="GQY827" s="14"/>
      <c r="GQZ827" s="14"/>
      <c r="GRA827" s="14"/>
      <c r="GRB827" s="14"/>
      <c r="GRC827" s="14"/>
      <c r="GRD827" s="14"/>
      <c r="GRE827" s="14"/>
      <c r="GRF827" s="14"/>
      <c r="GRG827" s="14"/>
      <c r="GRH827" s="14"/>
      <c r="GRI827" s="14"/>
      <c r="GRJ827" s="14"/>
      <c r="GRK827" s="14"/>
      <c r="GRL827" s="14"/>
      <c r="GRM827" s="14"/>
      <c r="GRN827" s="14"/>
      <c r="GRO827" s="14"/>
      <c r="GRP827" s="14"/>
      <c r="GRQ827" s="14"/>
      <c r="GRR827" s="14"/>
      <c r="GRS827" s="14"/>
      <c r="GRT827" s="14"/>
      <c r="GRU827" s="14"/>
      <c r="GRV827" s="14"/>
      <c r="GRW827" s="14"/>
      <c r="GRX827" s="14"/>
      <c r="GRY827" s="14"/>
      <c r="GRZ827" s="14"/>
      <c r="GSA827" s="14"/>
      <c r="GSB827" s="14"/>
      <c r="GSC827" s="14"/>
      <c r="GSD827" s="14"/>
      <c r="GSE827" s="14"/>
      <c r="GSF827" s="14"/>
      <c r="GSG827" s="14"/>
      <c r="GSH827" s="14"/>
      <c r="GSI827" s="14"/>
      <c r="GSJ827" s="14"/>
      <c r="GSK827" s="14"/>
      <c r="GSL827" s="14"/>
      <c r="GSM827" s="14"/>
      <c r="GSN827" s="14"/>
      <c r="GSO827" s="14"/>
      <c r="GSP827" s="14"/>
      <c r="GSQ827" s="14"/>
      <c r="GSR827" s="14"/>
      <c r="GSS827" s="14"/>
      <c r="GST827" s="14"/>
      <c r="GSU827" s="14"/>
      <c r="GSV827" s="14"/>
      <c r="GSW827" s="14"/>
      <c r="GSX827" s="14"/>
      <c r="GSY827" s="14"/>
      <c r="GSZ827" s="14"/>
      <c r="GTA827" s="14"/>
      <c r="GTB827" s="14"/>
      <c r="GTC827" s="14"/>
      <c r="GTD827" s="14"/>
      <c r="GTE827" s="14"/>
      <c r="GTF827" s="14"/>
      <c r="GTG827" s="14"/>
      <c r="GTH827" s="14"/>
      <c r="GTI827" s="14"/>
      <c r="GTJ827" s="14"/>
      <c r="GTK827" s="14"/>
      <c r="GTL827" s="14"/>
      <c r="GTM827" s="14"/>
      <c r="GTN827" s="14"/>
      <c r="GTO827" s="14"/>
      <c r="GTP827" s="14"/>
      <c r="GTQ827" s="14"/>
      <c r="GTR827" s="14"/>
      <c r="GTS827" s="14"/>
      <c r="GTT827" s="14"/>
      <c r="GTU827" s="14"/>
      <c r="GTV827" s="14"/>
      <c r="GTW827" s="14"/>
      <c r="GTX827" s="14"/>
      <c r="GTY827" s="14"/>
      <c r="GTZ827" s="14"/>
      <c r="GUA827" s="14"/>
      <c r="GUB827" s="14"/>
      <c r="GUC827" s="14"/>
      <c r="GUD827" s="14"/>
      <c r="GUE827" s="14"/>
      <c r="GUF827" s="14"/>
      <c r="GUG827" s="14"/>
      <c r="GUH827" s="14"/>
      <c r="GUI827" s="14"/>
      <c r="GUJ827" s="14"/>
      <c r="GUK827" s="14"/>
      <c r="GUL827" s="14"/>
      <c r="GUM827" s="14"/>
      <c r="GUN827" s="14"/>
      <c r="GUO827" s="14"/>
      <c r="GUP827" s="14"/>
      <c r="GUQ827" s="14"/>
      <c r="GUR827" s="14"/>
      <c r="GUS827" s="14"/>
      <c r="GUT827" s="14"/>
      <c r="GUU827" s="14"/>
      <c r="GUV827" s="14"/>
      <c r="GUW827" s="14"/>
      <c r="GUX827" s="14"/>
      <c r="GUY827" s="14"/>
      <c r="GUZ827" s="14"/>
      <c r="GVA827" s="14"/>
      <c r="GVB827" s="14"/>
      <c r="GVC827" s="14"/>
      <c r="GVD827" s="14"/>
      <c r="GVE827" s="14"/>
      <c r="GVF827" s="14"/>
      <c r="GVG827" s="14"/>
      <c r="GVH827" s="14"/>
      <c r="GVI827" s="14"/>
      <c r="GVJ827" s="14"/>
      <c r="GVK827" s="14"/>
      <c r="GVL827" s="14"/>
      <c r="GVM827" s="14"/>
      <c r="GVN827" s="14"/>
      <c r="GVO827" s="14"/>
      <c r="GVP827" s="14"/>
      <c r="GVQ827" s="14"/>
      <c r="GVR827" s="14"/>
      <c r="GVS827" s="14"/>
      <c r="GVT827" s="14"/>
      <c r="GVU827" s="14"/>
      <c r="GVV827" s="14"/>
      <c r="GVW827" s="14"/>
      <c r="GVX827" s="14"/>
      <c r="GVY827" s="14"/>
      <c r="GVZ827" s="14"/>
      <c r="GWA827" s="14"/>
      <c r="GWB827" s="14"/>
      <c r="GWC827" s="14"/>
      <c r="GWD827" s="14"/>
      <c r="GWE827" s="14"/>
      <c r="GWF827" s="14"/>
      <c r="GWG827" s="14"/>
      <c r="GWH827" s="14"/>
      <c r="GWI827" s="14"/>
      <c r="GWJ827" s="14"/>
      <c r="GWK827" s="14"/>
      <c r="GWL827" s="14"/>
      <c r="GWM827" s="14"/>
      <c r="GWN827" s="14"/>
      <c r="GWO827" s="14"/>
      <c r="GWP827" s="14"/>
      <c r="GWQ827" s="14"/>
      <c r="GWR827" s="14"/>
      <c r="GWS827" s="14"/>
      <c r="GWT827" s="14"/>
      <c r="GWU827" s="14"/>
      <c r="GWV827" s="14"/>
      <c r="GWW827" s="14"/>
      <c r="GWX827" s="14"/>
      <c r="GWY827" s="14"/>
      <c r="GWZ827" s="14"/>
      <c r="GXA827" s="14"/>
      <c r="GXB827" s="14"/>
      <c r="GXC827" s="14"/>
      <c r="GXD827" s="14"/>
      <c r="GXE827" s="14"/>
      <c r="GXF827" s="14"/>
      <c r="GXG827" s="14"/>
      <c r="GXH827" s="14"/>
      <c r="GXI827" s="14"/>
      <c r="GXJ827" s="14"/>
      <c r="GXK827" s="14"/>
      <c r="GXL827" s="14"/>
      <c r="GXM827" s="14"/>
      <c r="GXN827" s="14"/>
      <c r="GXO827" s="14"/>
      <c r="GXP827" s="14"/>
      <c r="GXQ827" s="14"/>
      <c r="GXR827" s="14"/>
      <c r="GXS827" s="14"/>
      <c r="GXT827" s="14"/>
      <c r="GXU827" s="14"/>
      <c r="GXV827" s="14"/>
      <c r="GXW827" s="14"/>
      <c r="GXX827" s="14"/>
      <c r="GXY827" s="14"/>
      <c r="GXZ827" s="14"/>
      <c r="GYA827" s="14"/>
      <c r="GYB827" s="14"/>
      <c r="GYC827" s="14"/>
      <c r="GYD827" s="14"/>
      <c r="GYE827" s="14"/>
      <c r="GYF827" s="14"/>
      <c r="GYG827" s="14"/>
      <c r="GYH827" s="14"/>
      <c r="GYI827" s="14"/>
      <c r="GYJ827" s="14"/>
      <c r="GYK827" s="14"/>
      <c r="GYL827" s="14"/>
      <c r="GYM827" s="14"/>
      <c r="GYN827" s="14"/>
      <c r="GYO827" s="14"/>
      <c r="GYP827" s="14"/>
      <c r="GYQ827" s="14"/>
      <c r="GYR827" s="14"/>
      <c r="GYS827" s="14"/>
      <c r="GYT827" s="14"/>
      <c r="GYU827" s="14"/>
      <c r="GYV827" s="14"/>
      <c r="GYW827" s="14"/>
      <c r="GYX827" s="14"/>
      <c r="GYY827" s="14"/>
      <c r="GYZ827" s="14"/>
      <c r="GZA827" s="14"/>
      <c r="GZB827" s="14"/>
      <c r="GZC827" s="14"/>
      <c r="GZD827" s="14"/>
      <c r="GZE827" s="14"/>
      <c r="GZF827" s="14"/>
      <c r="GZG827" s="14"/>
      <c r="GZH827" s="14"/>
      <c r="GZI827" s="14"/>
      <c r="GZJ827" s="14"/>
      <c r="GZK827" s="14"/>
      <c r="GZL827" s="14"/>
      <c r="GZM827" s="14"/>
      <c r="GZN827" s="14"/>
      <c r="GZO827" s="14"/>
      <c r="GZP827" s="14"/>
      <c r="GZQ827" s="14"/>
      <c r="GZR827" s="14"/>
      <c r="GZS827" s="14"/>
      <c r="GZT827" s="14"/>
      <c r="GZU827" s="14"/>
      <c r="GZV827" s="14"/>
      <c r="GZW827" s="14"/>
      <c r="GZX827" s="14"/>
      <c r="GZY827" s="14"/>
      <c r="GZZ827" s="14"/>
      <c r="HAA827" s="14"/>
      <c r="HAB827" s="14"/>
      <c r="HAC827" s="14"/>
      <c r="HAD827" s="14"/>
      <c r="HAE827" s="14"/>
      <c r="HAF827" s="14"/>
      <c r="HAG827" s="14"/>
      <c r="HAH827" s="14"/>
      <c r="HAI827" s="14"/>
      <c r="HAJ827" s="14"/>
      <c r="HAK827" s="14"/>
      <c r="HAL827" s="14"/>
      <c r="HAM827" s="14"/>
      <c r="HAN827" s="14"/>
      <c r="HAO827" s="14"/>
      <c r="HAP827" s="14"/>
      <c r="HAQ827" s="14"/>
      <c r="HAR827" s="14"/>
      <c r="HAS827" s="14"/>
      <c r="HAT827" s="14"/>
      <c r="HAU827" s="14"/>
      <c r="HAV827" s="14"/>
      <c r="HAW827" s="14"/>
      <c r="HAX827" s="14"/>
      <c r="HAY827" s="14"/>
      <c r="HAZ827" s="14"/>
      <c r="HBA827" s="14"/>
      <c r="HBB827" s="14"/>
      <c r="HBC827" s="14"/>
      <c r="HBD827" s="14"/>
      <c r="HBE827" s="14"/>
      <c r="HBF827" s="14"/>
      <c r="HBG827" s="14"/>
      <c r="HBH827" s="14"/>
      <c r="HBI827" s="14"/>
      <c r="HBJ827" s="14"/>
      <c r="HBK827" s="14"/>
      <c r="HBL827" s="14"/>
      <c r="HBM827" s="14"/>
      <c r="HBN827" s="14"/>
      <c r="HBO827" s="14"/>
      <c r="HBP827" s="14"/>
      <c r="HBQ827" s="14"/>
      <c r="HBR827" s="14"/>
      <c r="HBS827" s="14"/>
      <c r="HBT827" s="14"/>
      <c r="HBU827" s="14"/>
      <c r="HBV827" s="14"/>
      <c r="HBW827" s="14"/>
      <c r="HBX827" s="14"/>
      <c r="HBY827" s="14"/>
      <c r="HBZ827" s="14"/>
      <c r="HCA827" s="14"/>
      <c r="HCB827" s="14"/>
      <c r="HCC827" s="14"/>
      <c r="HCD827" s="14"/>
      <c r="HCE827" s="14"/>
      <c r="HCF827" s="14"/>
      <c r="HCG827" s="14"/>
      <c r="HCH827" s="14"/>
      <c r="HCI827" s="14"/>
      <c r="HCJ827" s="14"/>
      <c r="HCK827" s="14"/>
      <c r="HCL827" s="14"/>
      <c r="HCM827" s="14"/>
      <c r="HCN827" s="14"/>
      <c r="HCO827" s="14"/>
      <c r="HCP827" s="14"/>
      <c r="HCQ827" s="14"/>
      <c r="HCR827" s="14"/>
      <c r="HCS827" s="14"/>
      <c r="HCT827" s="14"/>
      <c r="HCU827" s="14"/>
      <c r="HCV827" s="14"/>
      <c r="HCW827" s="14"/>
      <c r="HCX827" s="14"/>
      <c r="HCY827" s="14"/>
      <c r="HCZ827" s="14"/>
      <c r="HDA827" s="14"/>
      <c r="HDB827" s="14"/>
      <c r="HDC827" s="14"/>
      <c r="HDD827" s="14"/>
      <c r="HDE827" s="14"/>
      <c r="HDF827" s="14"/>
      <c r="HDG827" s="14"/>
      <c r="HDH827" s="14"/>
      <c r="HDI827" s="14"/>
      <c r="HDJ827" s="14"/>
      <c r="HDK827" s="14"/>
      <c r="HDL827" s="14"/>
      <c r="HDM827" s="14"/>
      <c r="HDN827" s="14"/>
      <c r="HDO827" s="14"/>
      <c r="HDP827" s="14"/>
      <c r="HDQ827" s="14"/>
      <c r="HDR827" s="14"/>
      <c r="HDS827" s="14"/>
      <c r="HDT827" s="14"/>
      <c r="HDU827" s="14"/>
      <c r="HDV827" s="14"/>
      <c r="HDW827" s="14"/>
      <c r="HDX827" s="14"/>
      <c r="HDY827" s="14"/>
      <c r="HDZ827" s="14"/>
      <c r="HEA827" s="14"/>
      <c r="HEB827" s="14"/>
      <c r="HEC827" s="14"/>
      <c r="HED827" s="14"/>
      <c r="HEE827" s="14"/>
      <c r="HEF827" s="14"/>
      <c r="HEG827" s="14"/>
      <c r="HEH827" s="14"/>
      <c r="HEI827" s="14"/>
      <c r="HEJ827" s="14"/>
      <c r="HEK827" s="14"/>
      <c r="HEL827" s="14"/>
      <c r="HEM827" s="14"/>
      <c r="HEN827" s="14"/>
      <c r="HEO827" s="14"/>
      <c r="HEP827" s="14"/>
      <c r="HEQ827" s="14"/>
      <c r="HER827" s="14"/>
      <c r="HES827" s="14"/>
      <c r="HET827" s="14"/>
      <c r="HEU827" s="14"/>
      <c r="HEV827" s="14"/>
      <c r="HEW827" s="14"/>
      <c r="HEX827" s="14"/>
      <c r="HEY827" s="14"/>
      <c r="HEZ827" s="14"/>
      <c r="HFA827" s="14"/>
      <c r="HFB827" s="14"/>
      <c r="HFC827" s="14"/>
      <c r="HFD827" s="14"/>
      <c r="HFE827" s="14"/>
      <c r="HFF827" s="14"/>
      <c r="HFG827" s="14"/>
      <c r="HFH827" s="14"/>
      <c r="HFI827" s="14"/>
      <c r="HFJ827" s="14"/>
      <c r="HFK827" s="14"/>
      <c r="HFL827" s="14"/>
      <c r="HFM827" s="14"/>
      <c r="HFN827" s="14"/>
      <c r="HFO827" s="14"/>
      <c r="HFP827" s="14"/>
      <c r="HFQ827" s="14"/>
      <c r="HFR827" s="14"/>
      <c r="HFS827" s="14"/>
      <c r="HFT827" s="14"/>
      <c r="HFU827" s="14"/>
      <c r="HFV827" s="14"/>
      <c r="HFW827" s="14"/>
      <c r="HFX827" s="14"/>
      <c r="HFY827" s="14"/>
      <c r="HFZ827" s="14"/>
      <c r="HGA827" s="14"/>
      <c r="HGB827" s="14"/>
      <c r="HGC827" s="14"/>
      <c r="HGD827" s="14"/>
      <c r="HGE827" s="14"/>
      <c r="HGF827" s="14"/>
      <c r="HGG827" s="14"/>
      <c r="HGH827" s="14"/>
      <c r="HGI827" s="14"/>
      <c r="HGJ827" s="14"/>
      <c r="HGK827" s="14"/>
      <c r="HGL827" s="14"/>
      <c r="HGM827" s="14"/>
      <c r="HGN827" s="14"/>
      <c r="HGO827" s="14"/>
      <c r="HGP827" s="14"/>
      <c r="HGQ827" s="14"/>
      <c r="HGR827" s="14"/>
      <c r="HGS827" s="14"/>
      <c r="HGT827" s="14"/>
      <c r="HGU827" s="14"/>
      <c r="HGV827" s="14"/>
      <c r="HGW827" s="14"/>
      <c r="HGX827" s="14"/>
      <c r="HGY827" s="14"/>
      <c r="HGZ827" s="14"/>
      <c r="HHA827" s="14"/>
      <c r="HHB827" s="14"/>
      <c r="HHC827" s="14"/>
      <c r="HHD827" s="14"/>
      <c r="HHE827" s="14"/>
      <c r="HHF827" s="14"/>
      <c r="HHG827" s="14"/>
      <c r="HHH827" s="14"/>
      <c r="HHI827" s="14"/>
      <c r="HHJ827" s="14"/>
      <c r="HHK827" s="14"/>
      <c r="HHL827" s="14"/>
      <c r="HHM827" s="14"/>
      <c r="HHN827" s="14"/>
      <c r="HHO827" s="14"/>
      <c r="HHP827" s="14"/>
      <c r="HHQ827" s="14"/>
      <c r="HHR827" s="14"/>
      <c r="HHS827" s="14"/>
      <c r="HHT827" s="14"/>
      <c r="HHU827" s="14"/>
      <c r="HHV827" s="14"/>
      <c r="HHW827" s="14"/>
      <c r="HHX827" s="14"/>
      <c r="HHY827" s="14"/>
      <c r="HHZ827" s="14"/>
      <c r="HIA827" s="14"/>
      <c r="HIB827" s="14"/>
      <c r="HIC827" s="14"/>
      <c r="HID827" s="14"/>
      <c r="HIE827" s="14"/>
      <c r="HIF827" s="14"/>
      <c r="HIG827" s="14"/>
      <c r="HIH827" s="14"/>
      <c r="HII827" s="14"/>
      <c r="HIJ827" s="14"/>
      <c r="HIK827" s="14"/>
      <c r="HIL827" s="14"/>
      <c r="HIM827" s="14"/>
      <c r="HIN827" s="14"/>
      <c r="HIO827" s="14"/>
      <c r="HIP827" s="14"/>
      <c r="HIQ827" s="14"/>
      <c r="HIR827" s="14"/>
      <c r="HIS827" s="14"/>
      <c r="HIT827" s="14"/>
      <c r="HIU827" s="14"/>
      <c r="HIV827" s="14"/>
      <c r="HIW827" s="14"/>
      <c r="HIX827" s="14"/>
      <c r="HIY827" s="14"/>
      <c r="HIZ827" s="14"/>
      <c r="HJA827" s="14"/>
      <c r="HJB827" s="14"/>
      <c r="HJC827" s="14"/>
      <c r="HJD827" s="14"/>
      <c r="HJE827" s="14"/>
      <c r="HJF827" s="14"/>
      <c r="HJG827" s="14"/>
      <c r="HJH827" s="14"/>
      <c r="HJI827" s="14"/>
      <c r="HJJ827" s="14"/>
      <c r="HJK827" s="14"/>
      <c r="HJL827" s="14"/>
      <c r="HJM827" s="14"/>
      <c r="HJN827" s="14"/>
      <c r="HJO827" s="14"/>
      <c r="HJP827" s="14"/>
      <c r="HJQ827" s="14"/>
      <c r="HJR827" s="14"/>
      <c r="HJS827" s="14"/>
      <c r="HJT827" s="14"/>
      <c r="HJU827" s="14"/>
      <c r="HJV827" s="14"/>
      <c r="HJW827" s="14"/>
      <c r="HJX827" s="14"/>
      <c r="HJY827" s="14"/>
      <c r="HJZ827" s="14"/>
      <c r="HKA827" s="14"/>
      <c r="HKB827" s="14"/>
      <c r="HKC827" s="14"/>
      <c r="HKD827" s="14"/>
      <c r="HKE827" s="14"/>
      <c r="HKF827" s="14"/>
      <c r="HKG827" s="14"/>
      <c r="HKH827" s="14"/>
      <c r="HKI827" s="14"/>
      <c r="HKJ827" s="14"/>
      <c r="HKK827" s="14"/>
      <c r="HKL827" s="14"/>
      <c r="HKM827" s="14"/>
      <c r="HKN827" s="14"/>
      <c r="HKO827" s="14"/>
      <c r="HKP827" s="14"/>
      <c r="HKQ827" s="14"/>
      <c r="HKR827" s="14"/>
      <c r="HKS827" s="14"/>
      <c r="HKT827" s="14"/>
      <c r="HKU827" s="14"/>
      <c r="HKV827" s="14"/>
      <c r="HKW827" s="14"/>
      <c r="HKX827" s="14"/>
      <c r="HKY827" s="14"/>
      <c r="HKZ827" s="14"/>
      <c r="HLA827" s="14"/>
      <c r="HLB827" s="14"/>
      <c r="HLC827" s="14"/>
      <c r="HLD827" s="14"/>
      <c r="HLE827" s="14"/>
      <c r="HLF827" s="14"/>
      <c r="HLG827" s="14"/>
      <c r="HLH827" s="14"/>
      <c r="HLI827" s="14"/>
      <c r="HLJ827" s="14"/>
      <c r="HLK827" s="14"/>
      <c r="HLL827" s="14"/>
      <c r="HLM827" s="14"/>
      <c r="HLN827" s="14"/>
      <c r="HLO827" s="14"/>
      <c r="HLP827" s="14"/>
      <c r="HLQ827" s="14"/>
      <c r="HLR827" s="14"/>
      <c r="HLS827" s="14"/>
      <c r="HLT827" s="14"/>
      <c r="HLU827" s="14"/>
      <c r="HLV827" s="14"/>
      <c r="HLW827" s="14"/>
      <c r="HLX827" s="14"/>
      <c r="HLY827" s="14"/>
      <c r="HLZ827" s="14"/>
      <c r="HMA827" s="14"/>
      <c r="HMB827" s="14"/>
      <c r="HMC827" s="14"/>
      <c r="HMD827" s="14"/>
      <c r="HME827" s="14"/>
      <c r="HMF827" s="14"/>
      <c r="HMG827" s="14"/>
      <c r="HMH827" s="14"/>
      <c r="HMI827" s="14"/>
      <c r="HMJ827" s="14"/>
      <c r="HMK827" s="14"/>
      <c r="HML827" s="14"/>
      <c r="HMM827" s="14"/>
      <c r="HMN827" s="14"/>
      <c r="HMO827" s="14"/>
      <c r="HMP827" s="14"/>
      <c r="HMQ827" s="14"/>
      <c r="HMR827" s="14"/>
      <c r="HMS827" s="14"/>
      <c r="HMT827" s="14"/>
      <c r="HMU827" s="14"/>
      <c r="HMV827" s="14"/>
      <c r="HMW827" s="14"/>
      <c r="HMX827" s="14"/>
      <c r="HMY827" s="14"/>
      <c r="HMZ827" s="14"/>
      <c r="HNA827" s="14"/>
      <c r="HNB827" s="14"/>
      <c r="HNC827" s="14"/>
      <c r="HND827" s="14"/>
      <c r="HNE827" s="14"/>
      <c r="HNF827" s="14"/>
      <c r="HNG827" s="14"/>
      <c r="HNH827" s="14"/>
      <c r="HNI827" s="14"/>
      <c r="HNJ827" s="14"/>
      <c r="HNK827" s="14"/>
      <c r="HNL827" s="14"/>
      <c r="HNM827" s="14"/>
      <c r="HNN827" s="14"/>
      <c r="HNO827" s="14"/>
      <c r="HNP827" s="14"/>
      <c r="HNQ827" s="14"/>
      <c r="HNR827" s="14"/>
      <c r="HNS827" s="14"/>
      <c r="HNT827" s="14"/>
      <c r="HNU827" s="14"/>
      <c r="HNV827" s="14"/>
      <c r="HNW827" s="14"/>
      <c r="HNX827" s="14"/>
      <c r="HNY827" s="14"/>
      <c r="HNZ827" s="14"/>
      <c r="HOA827" s="14"/>
      <c r="HOB827" s="14"/>
      <c r="HOC827" s="14"/>
      <c r="HOD827" s="14"/>
      <c r="HOE827" s="14"/>
      <c r="HOF827" s="14"/>
      <c r="HOG827" s="14"/>
      <c r="HOH827" s="14"/>
      <c r="HOI827" s="14"/>
      <c r="HOJ827" s="14"/>
      <c r="HOK827" s="14"/>
      <c r="HOL827" s="14"/>
      <c r="HOM827" s="14"/>
      <c r="HON827" s="14"/>
      <c r="HOO827" s="14"/>
      <c r="HOP827" s="14"/>
      <c r="HOQ827" s="14"/>
      <c r="HOR827" s="14"/>
      <c r="HOS827" s="14"/>
      <c r="HOT827" s="14"/>
      <c r="HOU827" s="14"/>
      <c r="HOV827" s="14"/>
      <c r="HOW827" s="14"/>
      <c r="HOX827" s="14"/>
      <c r="HOY827" s="14"/>
      <c r="HOZ827" s="14"/>
      <c r="HPA827" s="14"/>
      <c r="HPB827" s="14"/>
      <c r="HPC827" s="14"/>
      <c r="HPD827" s="14"/>
      <c r="HPE827" s="14"/>
      <c r="HPF827" s="14"/>
      <c r="HPG827" s="14"/>
      <c r="HPH827" s="14"/>
      <c r="HPI827" s="14"/>
      <c r="HPJ827" s="14"/>
      <c r="HPK827" s="14"/>
      <c r="HPL827" s="14"/>
      <c r="HPM827" s="14"/>
      <c r="HPN827" s="14"/>
      <c r="HPO827" s="14"/>
      <c r="HPP827" s="14"/>
      <c r="HPQ827" s="14"/>
      <c r="HPR827" s="14"/>
      <c r="HPS827" s="14"/>
      <c r="HPT827" s="14"/>
      <c r="HPU827" s="14"/>
      <c r="HPV827" s="14"/>
      <c r="HPW827" s="14"/>
      <c r="HPX827" s="14"/>
      <c r="HPY827" s="14"/>
      <c r="HPZ827" s="14"/>
      <c r="HQA827" s="14"/>
      <c r="HQB827" s="14"/>
      <c r="HQC827" s="14"/>
      <c r="HQD827" s="14"/>
      <c r="HQE827" s="14"/>
      <c r="HQF827" s="14"/>
      <c r="HQG827" s="14"/>
      <c r="HQH827" s="14"/>
      <c r="HQI827" s="14"/>
      <c r="HQJ827" s="14"/>
      <c r="HQK827" s="14"/>
      <c r="HQL827" s="14"/>
      <c r="HQM827" s="14"/>
      <c r="HQN827" s="14"/>
      <c r="HQO827" s="14"/>
      <c r="HQP827" s="14"/>
      <c r="HQQ827" s="14"/>
      <c r="HQR827" s="14"/>
      <c r="HQS827" s="14"/>
      <c r="HQT827" s="14"/>
      <c r="HQU827" s="14"/>
      <c r="HQV827" s="14"/>
      <c r="HQW827" s="14"/>
      <c r="HQX827" s="14"/>
      <c r="HQY827" s="14"/>
      <c r="HQZ827" s="14"/>
      <c r="HRA827" s="14"/>
      <c r="HRB827" s="14"/>
      <c r="HRC827" s="14"/>
      <c r="HRD827" s="14"/>
      <c r="HRE827" s="14"/>
      <c r="HRF827" s="14"/>
      <c r="HRG827" s="14"/>
      <c r="HRH827" s="14"/>
      <c r="HRI827" s="14"/>
      <c r="HRJ827" s="14"/>
      <c r="HRK827" s="14"/>
      <c r="HRL827" s="14"/>
      <c r="HRM827" s="14"/>
      <c r="HRN827" s="14"/>
      <c r="HRO827" s="14"/>
      <c r="HRP827" s="14"/>
      <c r="HRQ827" s="14"/>
      <c r="HRR827" s="14"/>
      <c r="HRS827" s="14"/>
      <c r="HRT827" s="14"/>
      <c r="HRU827" s="14"/>
      <c r="HRV827" s="14"/>
      <c r="HRW827" s="14"/>
      <c r="HRX827" s="14"/>
      <c r="HRY827" s="14"/>
      <c r="HRZ827" s="14"/>
      <c r="HSA827" s="14"/>
      <c r="HSB827" s="14"/>
      <c r="HSC827" s="14"/>
      <c r="HSD827" s="14"/>
      <c r="HSE827" s="14"/>
      <c r="HSF827" s="14"/>
      <c r="HSG827" s="14"/>
      <c r="HSH827" s="14"/>
      <c r="HSI827" s="14"/>
      <c r="HSJ827" s="14"/>
      <c r="HSK827" s="14"/>
      <c r="HSL827" s="14"/>
      <c r="HSM827" s="14"/>
      <c r="HSN827" s="14"/>
      <c r="HSO827" s="14"/>
      <c r="HSP827" s="14"/>
      <c r="HSQ827" s="14"/>
      <c r="HSR827" s="14"/>
      <c r="HSS827" s="14"/>
      <c r="HST827" s="14"/>
      <c r="HSU827" s="14"/>
      <c r="HSV827" s="14"/>
      <c r="HSW827" s="14"/>
      <c r="HSX827" s="14"/>
      <c r="HSY827" s="14"/>
      <c r="HSZ827" s="14"/>
      <c r="HTA827" s="14"/>
      <c r="HTB827" s="14"/>
      <c r="HTC827" s="14"/>
      <c r="HTD827" s="14"/>
      <c r="HTE827" s="14"/>
      <c r="HTF827" s="14"/>
      <c r="HTG827" s="14"/>
      <c r="HTH827" s="14"/>
      <c r="HTI827" s="14"/>
      <c r="HTJ827" s="14"/>
      <c r="HTK827" s="14"/>
      <c r="HTL827" s="14"/>
      <c r="HTM827" s="14"/>
      <c r="HTN827" s="14"/>
      <c r="HTO827" s="14"/>
      <c r="HTP827" s="14"/>
      <c r="HTQ827" s="14"/>
      <c r="HTR827" s="14"/>
      <c r="HTS827" s="14"/>
      <c r="HTT827" s="14"/>
      <c r="HTU827" s="14"/>
      <c r="HTV827" s="14"/>
      <c r="HTW827" s="14"/>
      <c r="HTX827" s="14"/>
      <c r="HTY827" s="14"/>
      <c r="HTZ827" s="14"/>
      <c r="HUA827" s="14"/>
      <c r="HUB827" s="14"/>
      <c r="HUC827" s="14"/>
      <c r="HUD827" s="14"/>
      <c r="HUE827" s="14"/>
      <c r="HUF827" s="14"/>
      <c r="HUG827" s="14"/>
      <c r="HUH827" s="14"/>
      <c r="HUI827" s="14"/>
      <c r="HUJ827" s="14"/>
      <c r="HUK827" s="14"/>
      <c r="HUL827" s="14"/>
      <c r="HUM827" s="14"/>
      <c r="HUN827" s="14"/>
      <c r="HUO827" s="14"/>
      <c r="HUP827" s="14"/>
      <c r="HUQ827" s="14"/>
      <c r="HUR827" s="14"/>
      <c r="HUS827" s="14"/>
      <c r="HUT827" s="14"/>
      <c r="HUU827" s="14"/>
      <c r="HUV827" s="14"/>
      <c r="HUW827" s="14"/>
      <c r="HUX827" s="14"/>
      <c r="HUY827" s="14"/>
      <c r="HUZ827" s="14"/>
      <c r="HVA827" s="14"/>
      <c r="HVB827" s="14"/>
      <c r="HVC827" s="14"/>
      <c r="HVD827" s="14"/>
      <c r="HVE827" s="14"/>
      <c r="HVF827" s="14"/>
      <c r="HVG827" s="14"/>
      <c r="HVH827" s="14"/>
      <c r="HVI827" s="14"/>
      <c r="HVJ827" s="14"/>
      <c r="HVK827" s="14"/>
      <c r="HVL827" s="14"/>
      <c r="HVM827" s="14"/>
      <c r="HVN827" s="14"/>
      <c r="HVO827" s="14"/>
      <c r="HVP827" s="14"/>
      <c r="HVQ827" s="14"/>
      <c r="HVR827" s="14"/>
      <c r="HVS827" s="14"/>
      <c r="HVT827" s="14"/>
      <c r="HVU827" s="14"/>
      <c r="HVV827" s="14"/>
      <c r="HVW827" s="14"/>
      <c r="HVX827" s="14"/>
      <c r="HVY827" s="14"/>
      <c r="HVZ827" s="14"/>
      <c r="HWA827" s="14"/>
      <c r="HWB827" s="14"/>
      <c r="HWC827" s="14"/>
      <c r="HWD827" s="14"/>
      <c r="HWE827" s="14"/>
      <c r="HWF827" s="14"/>
      <c r="HWG827" s="14"/>
      <c r="HWH827" s="14"/>
      <c r="HWI827" s="14"/>
      <c r="HWJ827" s="14"/>
      <c r="HWK827" s="14"/>
      <c r="HWL827" s="14"/>
      <c r="HWM827" s="14"/>
      <c r="HWN827" s="14"/>
      <c r="HWO827" s="14"/>
      <c r="HWP827" s="14"/>
      <c r="HWQ827" s="14"/>
      <c r="HWR827" s="14"/>
      <c r="HWS827" s="14"/>
      <c r="HWT827" s="14"/>
      <c r="HWU827" s="14"/>
      <c r="HWV827" s="14"/>
      <c r="HWW827" s="14"/>
      <c r="HWX827" s="14"/>
      <c r="HWY827" s="14"/>
      <c r="HWZ827" s="14"/>
      <c r="HXA827" s="14"/>
      <c r="HXB827" s="14"/>
      <c r="HXC827" s="14"/>
      <c r="HXD827" s="14"/>
      <c r="HXE827" s="14"/>
      <c r="HXF827" s="14"/>
      <c r="HXG827" s="14"/>
      <c r="HXH827" s="14"/>
      <c r="HXI827" s="14"/>
      <c r="HXJ827" s="14"/>
      <c r="HXK827" s="14"/>
      <c r="HXL827" s="14"/>
      <c r="HXM827" s="14"/>
      <c r="HXN827" s="14"/>
      <c r="HXO827" s="14"/>
      <c r="HXP827" s="14"/>
      <c r="HXQ827" s="14"/>
      <c r="HXR827" s="14"/>
      <c r="HXS827" s="14"/>
      <c r="HXT827" s="14"/>
      <c r="HXU827" s="14"/>
      <c r="HXV827" s="14"/>
      <c r="HXW827" s="14"/>
      <c r="HXX827" s="14"/>
      <c r="HXY827" s="14"/>
      <c r="HXZ827" s="14"/>
      <c r="HYA827" s="14"/>
      <c r="HYB827" s="14"/>
      <c r="HYC827" s="14"/>
      <c r="HYD827" s="14"/>
      <c r="HYE827" s="14"/>
      <c r="HYF827" s="14"/>
      <c r="HYG827" s="14"/>
      <c r="HYH827" s="14"/>
      <c r="HYI827" s="14"/>
      <c r="HYJ827" s="14"/>
      <c r="HYK827" s="14"/>
      <c r="HYL827" s="14"/>
      <c r="HYM827" s="14"/>
      <c r="HYN827" s="14"/>
      <c r="HYO827" s="14"/>
      <c r="HYP827" s="14"/>
      <c r="HYQ827" s="14"/>
      <c r="HYR827" s="14"/>
      <c r="HYS827" s="14"/>
      <c r="HYT827" s="14"/>
      <c r="HYU827" s="14"/>
      <c r="HYV827" s="14"/>
      <c r="HYW827" s="14"/>
      <c r="HYX827" s="14"/>
      <c r="HYY827" s="14"/>
      <c r="HYZ827" s="14"/>
      <c r="HZA827" s="14"/>
      <c r="HZB827" s="14"/>
      <c r="HZC827" s="14"/>
      <c r="HZD827" s="14"/>
      <c r="HZE827" s="14"/>
      <c r="HZF827" s="14"/>
      <c r="HZG827" s="14"/>
      <c r="HZH827" s="14"/>
      <c r="HZI827" s="14"/>
      <c r="HZJ827" s="14"/>
      <c r="HZK827" s="14"/>
      <c r="HZL827" s="14"/>
      <c r="HZM827" s="14"/>
      <c r="HZN827" s="14"/>
      <c r="HZO827" s="14"/>
      <c r="HZP827" s="14"/>
      <c r="HZQ827" s="14"/>
      <c r="HZR827" s="14"/>
      <c r="HZS827" s="14"/>
      <c r="HZT827" s="14"/>
      <c r="HZU827" s="14"/>
      <c r="HZV827" s="14"/>
      <c r="HZW827" s="14"/>
      <c r="HZX827" s="14"/>
      <c r="HZY827" s="14"/>
      <c r="HZZ827" s="14"/>
      <c r="IAA827" s="14"/>
      <c r="IAB827" s="14"/>
      <c r="IAC827" s="14"/>
      <c r="IAD827" s="14"/>
      <c r="IAE827" s="14"/>
      <c r="IAF827" s="14"/>
      <c r="IAG827" s="14"/>
      <c r="IAH827" s="14"/>
      <c r="IAI827" s="14"/>
      <c r="IAJ827" s="14"/>
      <c r="IAK827" s="14"/>
      <c r="IAL827" s="14"/>
      <c r="IAM827" s="14"/>
      <c r="IAN827" s="14"/>
      <c r="IAO827" s="14"/>
      <c r="IAP827" s="14"/>
      <c r="IAQ827" s="14"/>
      <c r="IAR827" s="14"/>
      <c r="IAS827" s="14"/>
      <c r="IAT827" s="14"/>
      <c r="IAU827" s="14"/>
      <c r="IAV827" s="14"/>
      <c r="IAW827" s="14"/>
      <c r="IAX827" s="14"/>
      <c r="IAY827" s="14"/>
      <c r="IAZ827" s="14"/>
      <c r="IBA827" s="14"/>
      <c r="IBB827" s="14"/>
      <c r="IBC827" s="14"/>
      <c r="IBD827" s="14"/>
      <c r="IBE827" s="14"/>
      <c r="IBF827" s="14"/>
      <c r="IBG827" s="14"/>
      <c r="IBH827" s="14"/>
      <c r="IBI827" s="14"/>
      <c r="IBJ827" s="14"/>
      <c r="IBK827" s="14"/>
      <c r="IBL827" s="14"/>
      <c r="IBM827" s="14"/>
      <c r="IBN827" s="14"/>
      <c r="IBO827" s="14"/>
      <c r="IBP827" s="14"/>
      <c r="IBQ827" s="14"/>
      <c r="IBR827" s="14"/>
      <c r="IBS827" s="14"/>
      <c r="IBT827" s="14"/>
      <c r="IBU827" s="14"/>
      <c r="IBV827" s="14"/>
      <c r="IBW827" s="14"/>
      <c r="IBX827" s="14"/>
      <c r="IBY827" s="14"/>
      <c r="IBZ827" s="14"/>
      <c r="ICA827" s="14"/>
      <c r="ICB827" s="14"/>
      <c r="ICC827" s="14"/>
      <c r="ICD827" s="14"/>
      <c r="ICE827" s="14"/>
      <c r="ICF827" s="14"/>
      <c r="ICG827" s="14"/>
      <c r="ICH827" s="14"/>
      <c r="ICI827" s="14"/>
      <c r="ICJ827" s="14"/>
      <c r="ICK827" s="14"/>
      <c r="ICL827" s="14"/>
      <c r="ICM827" s="14"/>
      <c r="ICN827" s="14"/>
      <c r="ICO827" s="14"/>
      <c r="ICP827" s="14"/>
      <c r="ICQ827" s="14"/>
      <c r="ICR827" s="14"/>
      <c r="ICS827" s="14"/>
      <c r="ICT827" s="14"/>
      <c r="ICU827" s="14"/>
      <c r="ICV827" s="14"/>
      <c r="ICW827" s="14"/>
      <c r="ICX827" s="14"/>
      <c r="ICY827" s="14"/>
      <c r="ICZ827" s="14"/>
      <c r="IDA827" s="14"/>
      <c r="IDB827" s="14"/>
      <c r="IDC827" s="14"/>
      <c r="IDD827" s="14"/>
      <c r="IDE827" s="14"/>
      <c r="IDF827" s="14"/>
      <c r="IDG827" s="14"/>
      <c r="IDH827" s="14"/>
      <c r="IDI827" s="14"/>
      <c r="IDJ827" s="14"/>
      <c r="IDK827" s="14"/>
      <c r="IDL827" s="14"/>
      <c r="IDM827" s="14"/>
      <c r="IDN827" s="14"/>
      <c r="IDO827" s="14"/>
      <c r="IDP827" s="14"/>
      <c r="IDQ827" s="14"/>
      <c r="IDR827" s="14"/>
      <c r="IDS827" s="14"/>
      <c r="IDT827" s="14"/>
      <c r="IDU827" s="14"/>
      <c r="IDV827" s="14"/>
      <c r="IDW827" s="14"/>
      <c r="IDX827" s="14"/>
      <c r="IDY827" s="14"/>
      <c r="IDZ827" s="14"/>
      <c r="IEA827" s="14"/>
      <c r="IEB827" s="14"/>
      <c r="IEC827" s="14"/>
      <c r="IED827" s="14"/>
      <c r="IEE827" s="14"/>
      <c r="IEF827" s="14"/>
      <c r="IEG827" s="14"/>
      <c r="IEH827" s="14"/>
      <c r="IEI827" s="14"/>
      <c r="IEJ827" s="14"/>
      <c r="IEK827" s="14"/>
      <c r="IEL827" s="14"/>
      <c r="IEM827" s="14"/>
      <c r="IEN827" s="14"/>
      <c r="IEO827" s="14"/>
      <c r="IEP827" s="14"/>
      <c r="IEQ827" s="14"/>
      <c r="IER827" s="14"/>
      <c r="IES827" s="14"/>
      <c r="IET827" s="14"/>
      <c r="IEU827" s="14"/>
      <c r="IEV827" s="14"/>
      <c r="IEW827" s="14"/>
      <c r="IEX827" s="14"/>
      <c r="IEY827" s="14"/>
      <c r="IEZ827" s="14"/>
      <c r="IFA827" s="14"/>
      <c r="IFB827" s="14"/>
      <c r="IFC827" s="14"/>
      <c r="IFD827" s="14"/>
      <c r="IFE827" s="14"/>
      <c r="IFF827" s="14"/>
      <c r="IFG827" s="14"/>
      <c r="IFH827" s="14"/>
      <c r="IFI827" s="14"/>
      <c r="IFJ827" s="14"/>
      <c r="IFK827" s="14"/>
      <c r="IFL827" s="14"/>
      <c r="IFM827" s="14"/>
      <c r="IFN827" s="14"/>
      <c r="IFO827" s="14"/>
      <c r="IFP827" s="14"/>
      <c r="IFQ827" s="14"/>
      <c r="IFR827" s="14"/>
      <c r="IFS827" s="14"/>
      <c r="IFT827" s="14"/>
      <c r="IFU827" s="14"/>
      <c r="IFV827" s="14"/>
      <c r="IFW827" s="14"/>
      <c r="IFX827" s="14"/>
      <c r="IFY827" s="14"/>
      <c r="IFZ827" s="14"/>
      <c r="IGA827" s="14"/>
      <c r="IGB827" s="14"/>
      <c r="IGC827" s="14"/>
      <c r="IGD827" s="14"/>
      <c r="IGE827" s="14"/>
      <c r="IGF827" s="14"/>
      <c r="IGG827" s="14"/>
      <c r="IGH827" s="14"/>
      <c r="IGI827" s="14"/>
      <c r="IGJ827" s="14"/>
      <c r="IGK827" s="14"/>
      <c r="IGL827" s="14"/>
      <c r="IGM827" s="14"/>
      <c r="IGN827" s="14"/>
      <c r="IGO827" s="14"/>
      <c r="IGP827" s="14"/>
      <c r="IGQ827" s="14"/>
      <c r="IGR827" s="14"/>
      <c r="IGS827" s="14"/>
      <c r="IGT827" s="14"/>
      <c r="IGU827" s="14"/>
      <c r="IGV827" s="14"/>
      <c r="IGW827" s="14"/>
      <c r="IGX827" s="14"/>
      <c r="IGY827" s="14"/>
      <c r="IGZ827" s="14"/>
      <c r="IHA827" s="14"/>
      <c r="IHB827" s="14"/>
      <c r="IHC827" s="14"/>
      <c r="IHD827" s="14"/>
      <c r="IHE827" s="14"/>
      <c r="IHF827" s="14"/>
      <c r="IHG827" s="14"/>
      <c r="IHH827" s="14"/>
      <c r="IHI827" s="14"/>
      <c r="IHJ827" s="14"/>
      <c r="IHK827" s="14"/>
      <c r="IHL827" s="14"/>
      <c r="IHM827" s="14"/>
      <c r="IHN827" s="14"/>
      <c r="IHO827" s="14"/>
      <c r="IHP827" s="14"/>
      <c r="IHQ827" s="14"/>
      <c r="IHR827" s="14"/>
      <c r="IHS827" s="14"/>
      <c r="IHT827" s="14"/>
      <c r="IHU827" s="14"/>
      <c r="IHV827" s="14"/>
      <c r="IHW827" s="14"/>
      <c r="IHX827" s="14"/>
      <c r="IHY827" s="14"/>
      <c r="IHZ827" s="14"/>
      <c r="IIA827" s="14"/>
      <c r="IIB827" s="14"/>
      <c r="IIC827" s="14"/>
      <c r="IID827" s="14"/>
      <c r="IIE827" s="14"/>
      <c r="IIF827" s="14"/>
      <c r="IIG827" s="14"/>
      <c r="IIH827" s="14"/>
      <c r="III827" s="14"/>
      <c r="IIJ827" s="14"/>
      <c r="IIK827" s="14"/>
      <c r="IIL827" s="14"/>
      <c r="IIM827" s="14"/>
      <c r="IIN827" s="14"/>
      <c r="IIO827" s="14"/>
      <c r="IIP827" s="14"/>
      <c r="IIQ827" s="14"/>
      <c r="IIR827" s="14"/>
      <c r="IIS827" s="14"/>
      <c r="IIT827" s="14"/>
      <c r="IIU827" s="14"/>
      <c r="IIV827" s="14"/>
      <c r="IIW827" s="14"/>
      <c r="IIX827" s="14"/>
      <c r="IIY827" s="14"/>
      <c r="IIZ827" s="14"/>
      <c r="IJA827" s="14"/>
      <c r="IJB827" s="14"/>
      <c r="IJC827" s="14"/>
      <c r="IJD827" s="14"/>
      <c r="IJE827" s="14"/>
      <c r="IJF827" s="14"/>
      <c r="IJG827" s="14"/>
      <c r="IJH827" s="14"/>
      <c r="IJI827" s="14"/>
      <c r="IJJ827" s="14"/>
      <c r="IJK827" s="14"/>
      <c r="IJL827" s="14"/>
      <c r="IJM827" s="14"/>
      <c r="IJN827" s="14"/>
      <c r="IJO827" s="14"/>
      <c r="IJP827" s="14"/>
      <c r="IJQ827" s="14"/>
      <c r="IJR827" s="14"/>
      <c r="IJS827" s="14"/>
      <c r="IJT827" s="14"/>
      <c r="IJU827" s="14"/>
      <c r="IJV827" s="14"/>
      <c r="IJW827" s="14"/>
      <c r="IJX827" s="14"/>
      <c r="IJY827" s="14"/>
      <c r="IJZ827" s="14"/>
      <c r="IKA827" s="14"/>
      <c r="IKB827" s="14"/>
      <c r="IKC827" s="14"/>
      <c r="IKD827" s="14"/>
      <c r="IKE827" s="14"/>
      <c r="IKF827" s="14"/>
      <c r="IKG827" s="14"/>
      <c r="IKH827" s="14"/>
      <c r="IKI827" s="14"/>
      <c r="IKJ827" s="14"/>
      <c r="IKK827" s="14"/>
      <c r="IKL827" s="14"/>
      <c r="IKM827" s="14"/>
      <c r="IKN827" s="14"/>
      <c r="IKO827" s="14"/>
      <c r="IKP827" s="14"/>
      <c r="IKQ827" s="14"/>
      <c r="IKR827" s="14"/>
      <c r="IKS827" s="14"/>
      <c r="IKT827" s="14"/>
      <c r="IKU827" s="14"/>
      <c r="IKV827" s="14"/>
      <c r="IKW827" s="14"/>
      <c r="IKX827" s="14"/>
      <c r="IKY827" s="14"/>
      <c r="IKZ827" s="14"/>
      <c r="ILA827" s="14"/>
      <c r="ILB827" s="14"/>
      <c r="ILC827" s="14"/>
      <c r="ILD827" s="14"/>
      <c r="ILE827" s="14"/>
      <c r="ILF827" s="14"/>
      <c r="ILG827" s="14"/>
      <c r="ILH827" s="14"/>
      <c r="ILI827" s="14"/>
      <c r="ILJ827" s="14"/>
      <c r="ILK827" s="14"/>
      <c r="ILL827" s="14"/>
      <c r="ILM827" s="14"/>
      <c r="ILN827" s="14"/>
      <c r="ILO827" s="14"/>
      <c r="ILP827" s="14"/>
      <c r="ILQ827" s="14"/>
      <c r="ILR827" s="14"/>
      <c r="ILS827" s="14"/>
      <c r="ILT827" s="14"/>
      <c r="ILU827" s="14"/>
      <c r="ILV827" s="14"/>
      <c r="ILW827" s="14"/>
      <c r="ILX827" s="14"/>
      <c r="ILY827" s="14"/>
      <c r="ILZ827" s="14"/>
      <c r="IMA827" s="14"/>
      <c r="IMB827" s="14"/>
      <c r="IMC827" s="14"/>
      <c r="IMD827" s="14"/>
      <c r="IME827" s="14"/>
      <c r="IMF827" s="14"/>
      <c r="IMG827" s="14"/>
      <c r="IMH827" s="14"/>
      <c r="IMI827" s="14"/>
      <c r="IMJ827" s="14"/>
      <c r="IMK827" s="14"/>
      <c r="IML827" s="14"/>
      <c r="IMM827" s="14"/>
      <c r="IMN827" s="14"/>
      <c r="IMO827" s="14"/>
      <c r="IMP827" s="14"/>
      <c r="IMQ827" s="14"/>
      <c r="IMR827" s="14"/>
      <c r="IMS827" s="14"/>
      <c r="IMT827" s="14"/>
      <c r="IMU827" s="14"/>
      <c r="IMV827" s="14"/>
      <c r="IMW827" s="14"/>
      <c r="IMX827" s="14"/>
      <c r="IMY827" s="14"/>
      <c r="IMZ827" s="14"/>
      <c r="INA827" s="14"/>
      <c r="INB827" s="14"/>
      <c r="INC827" s="14"/>
      <c r="IND827" s="14"/>
      <c r="INE827" s="14"/>
      <c r="INF827" s="14"/>
      <c r="ING827" s="14"/>
      <c r="INH827" s="14"/>
      <c r="INI827" s="14"/>
      <c r="INJ827" s="14"/>
      <c r="INK827" s="14"/>
      <c r="INL827" s="14"/>
      <c r="INM827" s="14"/>
      <c r="INN827" s="14"/>
      <c r="INO827" s="14"/>
      <c r="INP827" s="14"/>
      <c r="INQ827" s="14"/>
      <c r="INR827" s="14"/>
      <c r="INS827" s="14"/>
      <c r="INT827" s="14"/>
      <c r="INU827" s="14"/>
      <c r="INV827" s="14"/>
      <c r="INW827" s="14"/>
      <c r="INX827" s="14"/>
      <c r="INY827" s="14"/>
      <c r="INZ827" s="14"/>
      <c r="IOA827" s="14"/>
      <c r="IOB827" s="14"/>
      <c r="IOC827" s="14"/>
      <c r="IOD827" s="14"/>
      <c r="IOE827" s="14"/>
      <c r="IOF827" s="14"/>
      <c r="IOG827" s="14"/>
      <c r="IOH827" s="14"/>
      <c r="IOI827" s="14"/>
      <c r="IOJ827" s="14"/>
      <c r="IOK827" s="14"/>
      <c r="IOL827" s="14"/>
      <c r="IOM827" s="14"/>
      <c r="ION827" s="14"/>
      <c r="IOO827" s="14"/>
      <c r="IOP827" s="14"/>
      <c r="IOQ827" s="14"/>
      <c r="IOR827" s="14"/>
      <c r="IOS827" s="14"/>
      <c r="IOT827" s="14"/>
      <c r="IOU827" s="14"/>
      <c r="IOV827" s="14"/>
      <c r="IOW827" s="14"/>
      <c r="IOX827" s="14"/>
      <c r="IOY827" s="14"/>
      <c r="IOZ827" s="14"/>
      <c r="IPA827" s="14"/>
      <c r="IPB827" s="14"/>
      <c r="IPC827" s="14"/>
      <c r="IPD827" s="14"/>
      <c r="IPE827" s="14"/>
      <c r="IPF827" s="14"/>
      <c r="IPG827" s="14"/>
      <c r="IPH827" s="14"/>
      <c r="IPI827" s="14"/>
      <c r="IPJ827" s="14"/>
      <c r="IPK827" s="14"/>
      <c r="IPL827" s="14"/>
      <c r="IPM827" s="14"/>
      <c r="IPN827" s="14"/>
      <c r="IPO827" s="14"/>
      <c r="IPP827" s="14"/>
      <c r="IPQ827" s="14"/>
      <c r="IPR827" s="14"/>
      <c r="IPS827" s="14"/>
      <c r="IPT827" s="14"/>
      <c r="IPU827" s="14"/>
      <c r="IPV827" s="14"/>
      <c r="IPW827" s="14"/>
      <c r="IPX827" s="14"/>
      <c r="IPY827" s="14"/>
      <c r="IPZ827" s="14"/>
      <c r="IQA827" s="14"/>
      <c r="IQB827" s="14"/>
      <c r="IQC827" s="14"/>
      <c r="IQD827" s="14"/>
      <c r="IQE827" s="14"/>
      <c r="IQF827" s="14"/>
      <c r="IQG827" s="14"/>
      <c r="IQH827" s="14"/>
      <c r="IQI827" s="14"/>
      <c r="IQJ827" s="14"/>
      <c r="IQK827" s="14"/>
      <c r="IQL827" s="14"/>
      <c r="IQM827" s="14"/>
      <c r="IQN827" s="14"/>
      <c r="IQO827" s="14"/>
      <c r="IQP827" s="14"/>
      <c r="IQQ827" s="14"/>
      <c r="IQR827" s="14"/>
      <c r="IQS827" s="14"/>
      <c r="IQT827" s="14"/>
      <c r="IQU827" s="14"/>
      <c r="IQV827" s="14"/>
      <c r="IQW827" s="14"/>
      <c r="IQX827" s="14"/>
      <c r="IQY827" s="14"/>
      <c r="IQZ827" s="14"/>
      <c r="IRA827" s="14"/>
      <c r="IRB827" s="14"/>
      <c r="IRC827" s="14"/>
      <c r="IRD827" s="14"/>
      <c r="IRE827" s="14"/>
      <c r="IRF827" s="14"/>
      <c r="IRG827" s="14"/>
      <c r="IRH827" s="14"/>
      <c r="IRI827" s="14"/>
      <c r="IRJ827" s="14"/>
      <c r="IRK827" s="14"/>
      <c r="IRL827" s="14"/>
      <c r="IRM827" s="14"/>
      <c r="IRN827" s="14"/>
      <c r="IRO827" s="14"/>
      <c r="IRP827" s="14"/>
      <c r="IRQ827" s="14"/>
      <c r="IRR827" s="14"/>
      <c r="IRS827" s="14"/>
      <c r="IRT827" s="14"/>
      <c r="IRU827" s="14"/>
      <c r="IRV827" s="14"/>
      <c r="IRW827" s="14"/>
      <c r="IRX827" s="14"/>
      <c r="IRY827" s="14"/>
      <c r="IRZ827" s="14"/>
      <c r="ISA827" s="14"/>
      <c r="ISB827" s="14"/>
      <c r="ISC827" s="14"/>
      <c r="ISD827" s="14"/>
      <c r="ISE827" s="14"/>
      <c r="ISF827" s="14"/>
      <c r="ISG827" s="14"/>
      <c r="ISH827" s="14"/>
      <c r="ISI827" s="14"/>
      <c r="ISJ827" s="14"/>
      <c r="ISK827" s="14"/>
      <c r="ISL827" s="14"/>
      <c r="ISM827" s="14"/>
      <c r="ISN827" s="14"/>
      <c r="ISO827" s="14"/>
      <c r="ISP827" s="14"/>
      <c r="ISQ827" s="14"/>
      <c r="ISR827" s="14"/>
      <c r="ISS827" s="14"/>
      <c r="IST827" s="14"/>
      <c r="ISU827" s="14"/>
      <c r="ISV827" s="14"/>
      <c r="ISW827" s="14"/>
      <c r="ISX827" s="14"/>
      <c r="ISY827" s="14"/>
      <c r="ISZ827" s="14"/>
      <c r="ITA827" s="14"/>
      <c r="ITB827" s="14"/>
      <c r="ITC827" s="14"/>
      <c r="ITD827" s="14"/>
      <c r="ITE827" s="14"/>
      <c r="ITF827" s="14"/>
      <c r="ITG827" s="14"/>
      <c r="ITH827" s="14"/>
      <c r="ITI827" s="14"/>
      <c r="ITJ827" s="14"/>
      <c r="ITK827" s="14"/>
      <c r="ITL827" s="14"/>
      <c r="ITM827" s="14"/>
      <c r="ITN827" s="14"/>
      <c r="ITO827" s="14"/>
      <c r="ITP827" s="14"/>
      <c r="ITQ827" s="14"/>
      <c r="ITR827" s="14"/>
      <c r="ITS827" s="14"/>
      <c r="ITT827" s="14"/>
      <c r="ITU827" s="14"/>
      <c r="ITV827" s="14"/>
      <c r="ITW827" s="14"/>
      <c r="ITX827" s="14"/>
      <c r="ITY827" s="14"/>
      <c r="ITZ827" s="14"/>
      <c r="IUA827" s="14"/>
      <c r="IUB827" s="14"/>
      <c r="IUC827" s="14"/>
      <c r="IUD827" s="14"/>
      <c r="IUE827" s="14"/>
      <c r="IUF827" s="14"/>
      <c r="IUG827" s="14"/>
      <c r="IUH827" s="14"/>
      <c r="IUI827" s="14"/>
      <c r="IUJ827" s="14"/>
      <c r="IUK827" s="14"/>
      <c r="IUL827" s="14"/>
      <c r="IUM827" s="14"/>
      <c r="IUN827" s="14"/>
      <c r="IUO827" s="14"/>
      <c r="IUP827" s="14"/>
      <c r="IUQ827" s="14"/>
      <c r="IUR827" s="14"/>
      <c r="IUS827" s="14"/>
      <c r="IUT827" s="14"/>
      <c r="IUU827" s="14"/>
      <c r="IUV827" s="14"/>
      <c r="IUW827" s="14"/>
      <c r="IUX827" s="14"/>
      <c r="IUY827" s="14"/>
      <c r="IUZ827" s="14"/>
      <c r="IVA827" s="14"/>
      <c r="IVB827" s="14"/>
      <c r="IVC827" s="14"/>
      <c r="IVD827" s="14"/>
      <c r="IVE827" s="14"/>
      <c r="IVF827" s="14"/>
      <c r="IVG827" s="14"/>
      <c r="IVH827" s="14"/>
      <c r="IVI827" s="14"/>
      <c r="IVJ827" s="14"/>
      <c r="IVK827" s="14"/>
      <c r="IVL827" s="14"/>
      <c r="IVM827" s="14"/>
      <c r="IVN827" s="14"/>
      <c r="IVO827" s="14"/>
      <c r="IVP827" s="14"/>
      <c r="IVQ827" s="14"/>
      <c r="IVR827" s="14"/>
      <c r="IVS827" s="14"/>
      <c r="IVT827" s="14"/>
      <c r="IVU827" s="14"/>
      <c r="IVV827" s="14"/>
      <c r="IVW827" s="14"/>
      <c r="IVX827" s="14"/>
      <c r="IVY827" s="14"/>
      <c r="IVZ827" s="14"/>
      <c r="IWA827" s="14"/>
      <c r="IWB827" s="14"/>
      <c r="IWC827" s="14"/>
      <c r="IWD827" s="14"/>
      <c r="IWE827" s="14"/>
      <c r="IWF827" s="14"/>
      <c r="IWG827" s="14"/>
      <c r="IWH827" s="14"/>
      <c r="IWI827" s="14"/>
      <c r="IWJ827" s="14"/>
      <c r="IWK827" s="14"/>
      <c r="IWL827" s="14"/>
      <c r="IWM827" s="14"/>
      <c r="IWN827" s="14"/>
      <c r="IWO827" s="14"/>
      <c r="IWP827" s="14"/>
      <c r="IWQ827" s="14"/>
      <c r="IWR827" s="14"/>
      <c r="IWS827" s="14"/>
      <c r="IWT827" s="14"/>
      <c r="IWU827" s="14"/>
      <c r="IWV827" s="14"/>
      <c r="IWW827" s="14"/>
      <c r="IWX827" s="14"/>
      <c r="IWY827" s="14"/>
      <c r="IWZ827" s="14"/>
      <c r="IXA827" s="14"/>
      <c r="IXB827" s="14"/>
      <c r="IXC827" s="14"/>
      <c r="IXD827" s="14"/>
      <c r="IXE827" s="14"/>
      <c r="IXF827" s="14"/>
      <c r="IXG827" s="14"/>
      <c r="IXH827" s="14"/>
      <c r="IXI827" s="14"/>
      <c r="IXJ827" s="14"/>
      <c r="IXK827" s="14"/>
      <c r="IXL827" s="14"/>
      <c r="IXM827" s="14"/>
      <c r="IXN827" s="14"/>
      <c r="IXO827" s="14"/>
      <c r="IXP827" s="14"/>
      <c r="IXQ827" s="14"/>
      <c r="IXR827" s="14"/>
      <c r="IXS827" s="14"/>
      <c r="IXT827" s="14"/>
      <c r="IXU827" s="14"/>
      <c r="IXV827" s="14"/>
      <c r="IXW827" s="14"/>
      <c r="IXX827" s="14"/>
      <c r="IXY827" s="14"/>
      <c r="IXZ827" s="14"/>
      <c r="IYA827" s="14"/>
      <c r="IYB827" s="14"/>
      <c r="IYC827" s="14"/>
      <c r="IYD827" s="14"/>
      <c r="IYE827" s="14"/>
      <c r="IYF827" s="14"/>
      <c r="IYG827" s="14"/>
      <c r="IYH827" s="14"/>
      <c r="IYI827" s="14"/>
      <c r="IYJ827" s="14"/>
      <c r="IYK827" s="14"/>
      <c r="IYL827" s="14"/>
      <c r="IYM827" s="14"/>
      <c r="IYN827" s="14"/>
      <c r="IYO827" s="14"/>
      <c r="IYP827" s="14"/>
      <c r="IYQ827" s="14"/>
      <c r="IYR827" s="14"/>
      <c r="IYS827" s="14"/>
      <c r="IYT827" s="14"/>
      <c r="IYU827" s="14"/>
      <c r="IYV827" s="14"/>
      <c r="IYW827" s="14"/>
      <c r="IYX827" s="14"/>
      <c r="IYY827" s="14"/>
      <c r="IYZ827" s="14"/>
      <c r="IZA827" s="14"/>
      <c r="IZB827" s="14"/>
      <c r="IZC827" s="14"/>
      <c r="IZD827" s="14"/>
      <c r="IZE827" s="14"/>
      <c r="IZF827" s="14"/>
      <c r="IZG827" s="14"/>
      <c r="IZH827" s="14"/>
      <c r="IZI827" s="14"/>
      <c r="IZJ827" s="14"/>
      <c r="IZK827" s="14"/>
      <c r="IZL827" s="14"/>
      <c r="IZM827" s="14"/>
      <c r="IZN827" s="14"/>
      <c r="IZO827" s="14"/>
      <c r="IZP827" s="14"/>
      <c r="IZQ827" s="14"/>
      <c r="IZR827" s="14"/>
      <c r="IZS827" s="14"/>
      <c r="IZT827" s="14"/>
      <c r="IZU827" s="14"/>
      <c r="IZV827" s="14"/>
      <c r="IZW827" s="14"/>
      <c r="IZX827" s="14"/>
      <c r="IZY827" s="14"/>
      <c r="IZZ827" s="14"/>
      <c r="JAA827" s="14"/>
      <c r="JAB827" s="14"/>
      <c r="JAC827" s="14"/>
      <c r="JAD827" s="14"/>
      <c r="JAE827" s="14"/>
      <c r="JAF827" s="14"/>
      <c r="JAG827" s="14"/>
      <c r="JAH827" s="14"/>
      <c r="JAI827" s="14"/>
      <c r="JAJ827" s="14"/>
      <c r="JAK827" s="14"/>
      <c r="JAL827" s="14"/>
      <c r="JAM827" s="14"/>
      <c r="JAN827" s="14"/>
      <c r="JAO827" s="14"/>
      <c r="JAP827" s="14"/>
      <c r="JAQ827" s="14"/>
      <c r="JAR827" s="14"/>
      <c r="JAS827" s="14"/>
      <c r="JAT827" s="14"/>
      <c r="JAU827" s="14"/>
      <c r="JAV827" s="14"/>
      <c r="JAW827" s="14"/>
      <c r="JAX827" s="14"/>
      <c r="JAY827" s="14"/>
      <c r="JAZ827" s="14"/>
      <c r="JBA827" s="14"/>
      <c r="JBB827" s="14"/>
      <c r="JBC827" s="14"/>
      <c r="JBD827" s="14"/>
      <c r="JBE827" s="14"/>
      <c r="JBF827" s="14"/>
      <c r="JBG827" s="14"/>
      <c r="JBH827" s="14"/>
      <c r="JBI827" s="14"/>
      <c r="JBJ827" s="14"/>
      <c r="JBK827" s="14"/>
      <c r="JBL827" s="14"/>
      <c r="JBM827" s="14"/>
      <c r="JBN827" s="14"/>
      <c r="JBO827" s="14"/>
      <c r="JBP827" s="14"/>
      <c r="JBQ827" s="14"/>
      <c r="JBR827" s="14"/>
      <c r="JBS827" s="14"/>
      <c r="JBT827" s="14"/>
      <c r="JBU827" s="14"/>
      <c r="JBV827" s="14"/>
      <c r="JBW827" s="14"/>
      <c r="JBX827" s="14"/>
      <c r="JBY827" s="14"/>
      <c r="JBZ827" s="14"/>
      <c r="JCA827" s="14"/>
      <c r="JCB827" s="14"/>
      <c r="JCC827" s="14"/>
      <c r="JCD827" s="14"/>
      <c r="JCE827" s="14"/>
      <c r="JCF827" s="14"/>
      <c r="JCG827" s="14"/>
      <c r="JCH827" s="14"/>
      <c r="JCI827" s="14"/>
      <c r="JCJ827" s="14"/>
      <c r="JCK827" s="14"/>
      <c r="JCL827" s="14"/>
      <c r="JCM827" s="14"/>
      <c r="JCN827" s="14"/>
      <c r="JCO827" s="14"/>
      <c r="JCP827" s="14"/>
      <c r="JCQ827" s="14"/>
      <c r="JCR827" s="14"/>
      <c r="JCS827" s="14"/>
      <c r="JCT827" s="14"/>
      <c r="JCU827" s="14"/>
      <c r="JCV827" s="14"/>
      <c r="JCW827" s="14"/>
      <c r="JCX827" s="14"/>
      <c r="JCY827" s="14"/>
      <c r="JCZ827" s="14"/>
      <c r="JDA827" s="14"/>
      <c r="JDB827" s="14"/>
      <c r="JDC827" s="14"/>
      <c r="JDD827" s="14"/>
      <c r="JDE827" s="14"/>
      <c r="JDF827" s="14"/>
      <c r="JDG827" s="14"/>
      <c r="JDH827" s="14"/>
      <c r="JDI827" s="14"/>
      <c r="JDJ827" s="14"/>
      <c r="JDK827" s="14"/>
      <c r="JDL827" s="14"/>
      <c r="JDM827" s="14"/>
      <c r="JDN827" s="14"/>
      <c r="JDO827" s="14"/>
      <c r="JDP827" s="14"/>
      <c r="JDQ827" s="14"/>
      <c r="JDR827" s="14"/>
      <c r="JDS827" s="14"/>
      <c r="JDT827" s="14"/>
      <c r="JDU827" s="14"/>
      <c r="JDV827" s="14"/>
      <c r="JDW827" s="14"/>
      <c r="JDX827" s="14"/>
      <c r="JDY827" s="14"/>
      <c r="JDZ827" s="14"/>
      <c r="JEA827" s="14"/>
      <c r="JEB827" s="14"/>
      <c r="JEC827" s="14"/>
      <c r="JED827" s="14"/>
      <c r="JEE827" s="14"/>
      <c r="JEF827" s="14"/>
      <c r="JEG827" s="14"/>
      <c r="JEH827" s="14"/>
      <c r="JEI827" s="14"/>
      <c r="JEJ827" s="14"/>
      <c r="JEK827" s="14"/>
      <c r="JEL827" s="14"/>
      <c r="JEM827" s="14"/>
      <c r="JEN827" s="14"/>
      <c r="JEO827" s="14"/>
      <c r="JEP827" s="14"/>
      <c r="JEQ827" s="14"/>
      <c r="JER827" s="14"/>
      <c r="JES827" s="14"/>
      <c r="JET827" s="14"/>
      <c r="JEU827" s="14"/>
      <c r="JEV827" s="14"/>
      <c r="JEW827" s="14"/>
      <c r="JEX827" s="14"/>
      <c r="JEY827" s="14"/>
      <c r="JEZ827" s="14"/>
      <c r="JFA827" s="14"/>
      <c r="JFB827" s="14"/>
      <c r="JFC827" s="14"/>
      <c r="JFD827" s="14"/>
      <c r="JFE827" s="14"/>
      <c r="JFF827" s="14"/>
      <c r="JFG827" s="14"/>
      <c r="JFH827" s="14"/>
      <c r="JFI827" s="14"/>
      <c r="JFJ827" s="14"/>
      <c r="JFK827" s="14"/>
      <c r="JFL827" s="14"/>
      <c r="JFM827" s="14"/>
      <c r="JFN827" s="14"/>
      <c r="JFO827" s="14"/>
      <c r="JFP827" s="14"/>
      <c r="JFQ827" s="14"/>
      <c r="JFR827" s="14"/>
      <c r="JFS827" s="14"/>
      <c r="JFT827" s="14"/>
      <c r="JFU827" s="14"/>
      <c r="JFV827" s="14"/>
      <c r="JFW827" s="14"/>
      <c r="JFX827" s="14"/>
      <c r="JFY827" s="14"/>
      <c r="JFZ827" s="14"/>
      <c r="JGA827" s="14"/>
      <c r="JGB827" s="14"/>
      <c r="JGC827" s="14"/>
      <c r="JGD827" s="14"/>
      <c r="JGE827" s="14"/>
      <c r="JGF827" s="14"/>
      <c r="JGG827" s="14"/>
      <c r="JGH827" s="14"/>
      <c r="JGI827" s="14"/>
      <c r="JGJ827" s="14"/>
      <c r="JGK827" s="14"/>
      <c r="JGL827" s="14"/>
      <c r="JGM827" s="14"/>
      <c r="JGN827" s="14"/>
      <c r="JGO827" s="14"/>
      <c r="JGP827" s="14"/>
      <c r="JGQ827" s="14"/>
      <c r="JGR827" s="14"/>
      <c r="JGS827" s="14"/>
      <c r="JGT827" s="14"/>
      <c r="JGU827" s="14"/>
      <c r="JGV827" s="14"/>
      <c r="JGW827" s="14"/>
      <c r="JGX827" s="14"/>
      <c r="JGY827" s="14"/>
      <c r="JGZ827" s="14"/>
      <c r="JHA827" s="14"/>
      <c r="JHB827" s="14"/>
      <c r="JHC827" s="14"/>
      <c r="JHD827" s="14"/>
      <c r="JHE827" s="14"/>
      <c r="JHF827" s="14"/>
      <c r="JHG827" s="14"/>
      <c r="JHH827" s="14"/>
      <c r="JHI827" s="14"/>
      <c r="JHJ827" s="14"/>
      <c r="JHK827" s="14"/>
      <c r="JHL827" s="14"/>
      <c r="JHM827" s="14"/>
      <c r="JHN827" s="14"/>
      <c r="JHO827" s="14"/>
      <c r="JHP827" s="14"/>
      <c r="JHQ827" s="14"/>
      <c r="JHR827" s="14"/>
      <c r="JHS827" s="14"/>
      <c r="JHT827" s="14"/>
      <c r="JHU827" s="14"/>
      <c r="JHV827" s="14"/>
      <c r="JHW827" s="14"/>
      <c r="JHX827" s="14"/>
      <c r="JHY827" s="14"/>
      <c r="JHZ827" s="14"/>
      <c r="JIA827" s="14"/>
      <c r="JIB827" s="14"/>
      <c r="JIC827" s="14"/>
      <c r="JID827" s="14"/>
      <c r="JIE827" s="14"/>
      <c r="JIF827" s="14"/>
      <c r="JIG827" s="14"/>
      <c r="JIH827" s="14"/>
      <c r="JII827" s="14"/>
      <c r="JIJ827" s="14"/>
      <c r="JIK827" s="14"/>
      <c r="JIL827" s="14"/>
      <c r="JIM827" s="14"/>
      <c r="JIN827" s="14"/>
      <c r="JIO827" s="14"/>
      <c r="JIP827" s="14"/>
      <c r="JIQ827" s="14"/>
      <c r="JIR827" s="14"/>
      <c r="JIS827" s="14"/>
      <c r="JIT827" s="14"/>
      <c r="JIU827" s="14"/>
      <c r="JIV827" s="14"/>
      <c r="JIW827" s="14"/>
      <c r="JIX827" s="14"/>
      <c r="JIY827" s="14"/>
      <c r="JIZ827" s="14"/>
      <c r="JJA827" s="14"/>
      <c r="JJB827" s="14"/>
      <c r="JJC827" s="14"/>
      <c r="JJD827" s="14"/>
      <c r="JJE827" s="14"/>
      <c r="JJF827" s="14"/>
      <c r="JJG827" s="14"/>
      <c r="JJH827" s="14"/>
      <c r="JJI827" s="14"/>
      <c r="JJJ827" s="14"/>
      <c r="JJK827" s="14"/>
      <c r="JJL827" s="14"/>
      <c r="JJM827" s="14"/>
      <c r="JJN827" s="14"/>
      <c r="JJO827" s="14"/>
      <c r="JJP827" s="14"/>
      <c r="JJQ827" s="14"/>
      <c r="JJR827" s="14"/>
      <c r="JJS827" s="14"/>
      <c r="JJT827" s="14"/>
      <c r="JJU827" s="14"/>
      <c r="JJV827" s="14"/>
      <c r="JJW827" s="14"/>
      <c r="JJX827" s="14"/>
      <c r="JJY827" s="14"/>
      <c r="JJZ827" s="14"/>
      <c r="JKA827" s="14"/>
      <c r="JKB827" s="14"/>
      <c r="JKC827" s="14"/>
      <c r="JKD827" s="14"/>
      <c r="JKE827" s="14"/>
      <c r="JKF827" s="14"/>
      <c r="JKG827" s="14"/>
      <c r="JKH827" s="14"/>
      <c r="JKI827" s="14"/>
      <c r="JKJ827" s="14"/>
      <c r="JKK827" s="14"/>
      <c r="JKL827" s="14"/>
      <c r="JKM827" s="14"/>
      <c r="JKN827" s="14"/>
      <c r="JKO827" s="14"/>
      <c r="JKP827" s="14"/>
      <c r="JKQ827" s="14"/>
      <c r="JKR827" s="14"/>
      <c r="JKS827" s="14"/>
      <c r="JKT827" s="14"/>
      <c r="JKU827" s="14"/>
      <c r="JKV827" s="14"/>
      <c r="JKW827" s="14"/>
      <c r="JKX827" s="14"/>
      <c r="JKY827" s="14"/>
      <c r="JKZ827" s="14"/>
      <c r="JLA827" s="14"/>
      <c r="JLB827" s="14"/>
      <c r="JLC827" s="14"/>
      <c r="JLD827" s="14"/>
      <c r="JLE827" s="14"/>
      <c r="JLF827" s="14"/>
      <c r="JLG827" s="14"/>
      <c r="JLH827" s="14"/>
      <c r="JLI827" s="14"/>
      <c r="JLJ827" s="14"/>
      <c r="JLK827" s="14"/>
      <c r="JLL827" s="14"/>
      <c r="JLM827" s="14"/>
      <c r="JLN827" s="14"/>
      <c r="JLO827" s="14"/>
      <c r="JLP827" s="14"/>
      <c r="JLQ827" s="14"/>
      <c r="JLR827" s="14"/>
      <c r="JLS827" s="14"/>
      <c r="JLT827" s="14"/>
      <c r="JLU827" s="14"/>
      <c r="JLV827" s="14"/>
      <c r="JLW827" s="14"/>
      <c r="JLX827" s="14"/>
      <c r="JLY827" s="14"/>
      <c r="JLZ827" s="14"/>
      <c r="JMA827" s="14"/>
      <c r="JMB827" s="14"/>
      <c r="JMC827" s="14"/>
      <c r="JMD827" s="14"/>
      <c r="JME827" s="14"/>
      <c r="JMF827" s="14"/>
      <c r="JMG827" s="14"/>
      <c r="JMH827" s="14"/>
      <c r="JMI827" s="14"/>
      <c r="JMJ827" s="14"/>
      <c r="JMK827" s="14"/>
      <c r="JML827" s="14"/>
      <c r="JMM827" s="14"/>
      <c r="JMN827" s="14"/>
      <c r="JMO827" s="14"/>
      <c r="JMP827" s="14"/>
      <c r="JMQ827" s="14"/>
      <c r="JMR827" s="14"/>
      <c r="JMS827" s="14"/>
      <c r="JMT827" s="14"/>
      <c r="JMU827" s="14"/>
      <c r="JMV827" s="14"/>
      <c r="JMW827" s="14"/>
      <c r="JMX827" s="14"/>
      <c r="JMY827" s="14"/>
      <c r="JMZ827" s="14"/>
      <c r="JNA827" s="14"/>
      <c r="JNB827" s="14"/>
      <c r="JNC827" s="14"/>
      <c r="JND827" s="14"/>
      <c r="JNE827" s="14"/>
      <c r="JNF827" s="14"/>
      <c r="JNG827" s="14"/>
      <c r="JNH827" s="14"/>
      <c r="JNI827" s="14"/>
      <c r="JNJ827" s="14"/>
      <c r="JNK827" s="14"/>
      <c r="JNL827" s="14"/>
      <c r="JNM827" s="14"/>
      <c r="JNN827" s="14"/>
      <c r="JNO827" s="14"/>
      <c r="JNP827" s="14"/>
      <c r="JNQ827" s="14"/>
      <c r="JNR827" s="14"/>
      <c r="JNS827" s="14"/>
      <c r="JNT827" s="14"/>
      <c r="JNU827" s="14"/>
      <c r="JNV827" s="14"/>
      <c r="JNW827" s="14"/>
      <c r="JNX827" s="14"/>
      <c r="JNY827" s="14"/>
      <c r="JNZ827" s="14"/>
      <c r="JOA827" s="14"/>
      <c r="JOB827" s="14"/>
      <c r="JOC827" s="14"/>
      <c r="JOD827" s="14"/>
      <c r="JOE827" s="14"/>
      <c r="JOF827" s="14"/>
      <c r="JOG827" s="14"/>
      <c r="JOH827" s="14"/>
      <c r="JOI827" s="14"/>
      <c r="JOJ827" s="14"/>
      <c r="JOK827" s="14"/>
      <c r="JOL827" s="14"/>
      <c r="JOM827" s="14"/>
      <c r="JON827" s="14"/>
      <c r="JOO827" s="14"/>
      <c r="JOP827" s="14"/>
      <c r="JOQ827" s="14"/>
      <c r="JOR827" s="14"/>
      <c r="JOS827" s="14"/>
      <c r="JOT827" s="14"/>
      <c r="JOU827" s="14"/>
      <c r="JOV827" s="14"/>
      <c r="JOW827" s="14"/>
      <c r="JOX827" s="14"/>
      <c r="JOY827" s="14"/>
      <c r="JOZ827" s="14"/>
      <c r="JPA827" s="14"/>
      <c r="JPB827" s="14"/>
      <c r="JPC827" s="14"/>
      <c r="JPD827" s="14"/>
      <c r="JPE827" s="14"/>
      <c r="JPF827" s="14"/>
      <c r="JPG827" s="14"/>
      <c r="JPH827" s="14"/>
      <c r="JPI827" s="14"/>
      <c r="JPJ827" s="14"/>
      <c r="JPK827" s="14"/>
      <c r="JPL827" s="14"/>
      <c r="JPM827" s="14"/>
      <c r="JPN827" s="14"/>
      <c r="JPO827" s="14"/>
      <c r="JPP827" s="14"/>
      <c r="JPQ827" s="14"/>
      <c r="JPR827" s="14"/>
      <c r="JPS827" s="14"/>
      <c r="JPT827" s="14"/>
      <c r="JPU827" s="14"/>
      <c r="JPV827" s="14"/>
      <c r="JPW827" s="14"/>
      <c r="JPX827" s="14"/>
      <c r="JPY827" s="14"/>
      <c r="JPZ827" s="14"/>
      <c r="JQA827" s="14"/>
      <c r="JQB827" s="14"/>
      <c r="JQC827" s="14"/>
      <c r="JQD827" s="14"/>
      <c r="JQE827" s="14"/>
      <c r="JQF827" s="14"/>
      <c r="JQG827" s="14"/>
      <c r="JQH827" s="14"/>
      <c r="JQI827" s="14"/>
      <c r="JQJ827" s="14"/>
      <c r="JQK827" s="14"/>
      <c r="JQL827" s="14"/>
      <c r="JQM827" s="14"/>
      <c r="JQN827" s="14"/>
      <c r="JQO827" s="14"/>
      <c r="JQP827" s="14"/>
      <c r="JQQ827" s="14"/>
      <c r="JQR827" s="14"/>
      <c r="JQS827" s="14"/>
      <c r="JQT827" s="14"/>
      <c r="JQU827" s="14"/>
      <c r="JQV827" s="14"/>
      <c r="JQW827" s="14"/>
      <c r="JQX827" s="14"/>
      <c r="JQY827" s="14"/>
      <c r="JQZ827" s="14"/>
      <c r="JRA827" s="14"/>
      <c r="JRB827" s="14"/>
      <c r="JRC827" s="14"/>
      <c r="JRD827" s="14"/>
      <c r="JRE827" s="14"/>
      <c r="JRF827" s="14"/>
      <c r="JRG827" s="14"/>
      <c r="JRH827" s="14"/>
      <c r="JRI827" s="14"/>
      <c r="JRJ827" s="14"/>
      <c r="JRK827" s="14"/>
      <c r="JRL827" s="14"/>
      <c r="JRM827" s="14"/>
      <c r="JRN827" s="14"/>
      <c r="JRO827" s="14"/>
      <c r="JRP827" s="14"/>
      <c r="JRQ827" s="14"/>
      <c r="JRR827" s="14"/>
      <c r="JRS827" s="14"/>
      <c r="JRT827" s="14"/>
      <c r="JRU827" s="14"/>
      <c r="JRV827" s="14"/>
      <c r="JRW827" s="14"/>
      <c r="JRX827" s="14"/>
      <c r="JRY827" s="14"/>
      <c r="JRZ827" s="14"/>
      <c r="JSA827" s="14"/>
      <c r="JSB827" s="14"/>
      <c r="JSC827" s="14"/>
      <c r="JSD827" s="14"/>
      <c r="JSE827" s="14"/>
      <c r="JSF827" s="14"/>
      <c r="JSG827" s="14"/>
      <c r="JSH827" s="14"/>
      <c r="JSI827" s="14"/>
      <c r="JSJ827" s="14"/>
      <c r="JSK827" s="14"/>
      <c r="JSL827" s="14"/>
      <c r="JSM827" s="14"/>
      <c r="JSN827" s="14"/>
      <c r="JSO827" s="14"/>
      <c r="JSP827" s="14"/>
      <c r="JSQ827" s="14"/>
      <c r="JSR827" s="14"/>
      <c r="JSS827" s="14"/>
      <c r="JST827" s="14"/>
      <c r="JSU827" s="14"/>
      <c r="JSV827" s="14"/>
      <c r="JSW827" s="14"/>
      <c r="JSX827" s="14"/>
      <c r="JSY827" s="14"/>
      <c r="JSZ827" s="14"/>
      <c r="JTA827" s="14"/>
      <c r="JTB827" s="14"/>
      <c r="JTC827" s="14"/>
      <c r="JTD827" s="14"/>
      <c r="JTE827" s="14"/>
      <c r="JTF827" s="14"/>
      <c r="JTG827" s="14"/>
      <c r="JTH827" s="14"/>
      <c r="JTI827" s="14"/>
      <c r="JTJ827" s="14"/>
      <c r="JTK827" s="14"/>
      <c r="JTL827" s="14"/>
      <c r="JTM827" s="14"/>
      <c r="JTN827" s="14"/>
      <c r="JTO827" s="14"/>
      <c r="JTP827" s="14"/>
      <c r="JTQ827" s="14"/>
      <c r="JTR827" s="14"/>
      <c r="JTS827" s="14"/>
      <c r="JTT827" s="14"/>
      <c r="JTU827" s="14"/>
      <c r="JTV827" s="14"/>
      <c r="JTW827" s="14"/>
      <c r="JTX827" s="14"/>
      <c r="JTY827" s="14"/>
      <c r="JTZ827" s="14"/>
      <c r="JUA827" s="14"/>
      <c r="JUB827" s="14"/>
      <c r="JUC827" s="14"/>
      <c r="JUD827" s="14"/>
      <c r="JUE827" s="14"/>
      <c r="JUF827" s="14"/>
      <c r="JUG827" s="14"/>
      <c r="JUH827" s="14"/>
      <c r="JUI827" s="14"/>
      <c r="JUJ827" s="14"/>
      <c r="JUK827" s="14"/>
      <c r="JUL827" s="14"/>
      <c r="JUM827" s="14"/>
      <c r="JUN827" s="14"/>
      <c r="JUO827" s="14"/>
      <c r="JUP827" s="14"/>
      <c r="JUQ827" s="14"/>
      <c r="JUR827" s="14"/>
      <c r="JUS827" s="14"/>
      <c r="JUT827" s="14"/>
      <c r="JUU827" s="14"/>
      <c r="JUV827" s="14"/>
      <c r="JUW827" s="14"/>
      <c r="JUX827" s="14"/>
      <c r="JUY827" s="14"/>
      <c r="JUZ827" s="14"/>
      <c r="JVA827" s="14"/>
      <c r="JVB827" s="14"/>
      <c r="JVC827" s="14"/>
      <c r="JVD827" s="14"/>
      <c r="JVE827" s="14"/>
      <c r="JVF827" s="14"/>
      <c r="JVG827" s="14"/>
      <c r="JVH827" s="14"/>
      <c r="JVI827" s="14"/>
      <c r="JVJ827" s="14"/>
      <c r="JVK827" s="14"/>
      <c r="JVL827" s="14"/>
      <c r="JVM827" s="14"/>
      <c r="JVN827" s="14"/>
      <c r="JVO827" s="14"/>
      <c r="JVP827" s="14"/>
      <c r="JVQ827" s="14"/>
      <c r="JVR827" s="14"/>
      <c r="JVS827" s="14"/>
      <c r="JVT827" s="14"/>
      <c r="JVU827" s="14"/>
      <c r="JVV827" s="14"/>
      <c r="JVW827" s="14"/>
      <c r="JVX827" s="14"/>
      <c r="JVY827" s="14"/>
      <c r="JVZ827" s="14"/>
      <c r="JWA827" s="14"/>
      <c r="JWB827" s="14"/>
      <c r="JWC827" s="14"/>
      <c r="JWD827" s="14"/>
      <c r="JWE827" s="14"/>
      <c r="JWF827" s="14"/>
      <c r="JWG827" s="14"/>
      <c r="JWH827" s="14"/>
      <c r="JWI827" s="14"/>
      <c r="JWJ827" s="14"/>
      <c r="JWK827" s="14"/>
      <c r="JWL827" s="14"/>
      <c r="JWM827" s="14"/>
      <c r="JWN827" s="14"/>
      <c r="JWO827" s="14"/>
      <c r="JWP827" s="14"/>
      <c r="JWQ827" s="14"/>
      <c r="JWR827" s="14"/>
      <c r="JWS827" s="14"/>
      <c r="JWT827" s="14"/>
      <c r="JWU827" s="14"/>
      <c r="JWV827" s="14"/>
      <c r="JWW827" s="14"/>
      <c r="JWX827" s="14"/>
      <c r="JWY827" s="14"/>
      <c r="JWZ827" s="14"/>
      <c r="JXA827" s="14"/>
      <c r="JXB827" s="14"/>
      <c r="JXC827" s="14"/>
      <c r="JXD827" s="14"/>
      <c r="JXE827" s="14"/>
      <c r="JXF827" s="14"/>
      <c r="JXG827" s="14"/>
      <c r="JXH827" s="14"/>
      <c r="JXI827" s="14"/>
      <c r="JXJ827" s="14"/>
      <c r="JXK827" s="14"/>
      <c r="JXL827" s="14"/>
      <c r="JXM827" s="14"/>
      <c r="JXN827" s="14"/>
      <c r="JXO827" s="14"/>
      <c r="JXP827" s="14"/>
      <c r="JXQ827" s="14"/>
      <c r="JXR827" s="14"/>
      <c r="JXS827" s="14"/>
      <c r="JXT827" s="14"/>
      <c r="JXU827" s="14"/>
      <c r="JXV827" s="14"/>
      <c r="JXW827" s="14"/>
      <c r="JXX827" s="14"/>
      <c r="JXY827" s="14"/>
      <c r="JXZ827" s="14"/>
      <c r="JYA827" s="14"/>
      <c r="JYB827" s="14"/>
      <c r="JYC827" s="14"/>
      <c r="JYD827" s="14"/>
      <c r="JYE827" s="14"/>
      <c r="JYF827" s="14"/>
      <c r="JYG827" s="14"/>
      <c r="JYH827" s="14"/>
      <c r="JYI827" s="14"/>
      <c r="JYJ827" s="14"/>
      <c r="JYK827" s="14"/>
      <c r="JYL827" s="14"/>
      <c r="JYM827" s="14"/>
      <c r="JYN827" s="14"/>
      <c r="JYO827" s="14"/>
      <c r="JYP827" s="14"/>
      <c r="JYQ827" s="14"/>
      <c r="JYR827" s="14"/>
      <c r="JYS827" s="14"/>
      <c r="JYT827" s="14"/>
      <c r="JYU827" s="14"/>
      <c r="JYV827" s="14"/>
      <c r="JYW827" s="14"/>
      <c r="JYX827" s="14"/>
      <c r="JYY827" s="14"/>
      <c r="JYZ827" s="14"/>
      <c r="JZA827" s="14"/>
      <c r="JZB827" s="14"/>
      <c r="JZC827" s="14"/>
      <c r="JZD827" s="14"/>
      <c r="JZE827" s="14"/>
      <c r="JZF827" s="14"/>
      <c r="JZG827" s="14"/>
      <c r="JZH827" s="14"/>
      <c r="JZI827" s="14"/>
      <c r="JZJ827" s="14"/>
      <c r="JZK827" s="14"/>
      <c r="JZL827" s="14"/>
      <c r="JZM827" s="14"/>
      <c r="JZN827" s="14"/>
      <c r="JZO827" s="14"/>
      <c r="JZP827" s="14"/>
      <c r="JZQ827" s="14"/>
      <c r="JZR827" s="14"/>
      <c r="JZS827" s="14"/>
      <c r="JZT827" s="14"/>
      <c r="JZU827" s="14"/>
      <c r="JZV827" s="14"/>
      <c r="JZW827" s="14"/>
      <c r="JZX827" s="14"/>
      <c r="JZY827" s="14"/>
      <c r="JZZ827" s="14"/>
      <c r="KAA827" s="14"/>
      <c r="KAB827" s="14"/>
      <c r="KAC827" s="14"/>
      <c r="KAD827" s="14"/>
      <c r="KAE827" s="14"/>
      <c r="KAF827" s="14"/>
      <c r="KAG827" s="14"/>
      <c r="KAH827" s="14"/>
      <c r="KAI827" s="14"/>
      <c r="KAJ827" s="14"/>
      <c r="KAK827" s="14"/>
      <c r="KAL827" s="14"/>
      <c r="KAM827" s="14"/>
      <c r="KAN827" s="14"/>
      <c r="KAO827" s="14"/>
      <c r="KAP827" s="14"/>
      <c r="KAQ827" s="14"/>
      <c r="KAR827" s="14"/>
      <c r="KAS827" s="14"/>
      <c r="KAT827" s="14"/>
      <c r="KAU827" s="14"/>
      <c r="KAV827" s="14"/>
      <c r="KAW827" s="14"/>
      <c r="KAX827" s="14"/>
      <c r="KAY827" s="14"/>
      <c r="KAZ827" s="14"/>
      <c r="KBA827" s="14"/>
      <c r="KBB827" s="14"/>
      <c r="KBC827" s="14"/>
      <c r="KBD827" s="14"/>
      <c r="KBE827" s="14"/>
      <c r="KBF827" s="14"/>
      <c r="KBG827" s="14"/>
      <c r="KBH827" s="14"/>
      <c r="KBI827" s="14"/>
      <c r="KBJ827" s="14"/>
      <c r="KBK827" s="14"/>
      <c r="KBL827" s="14"/>
      <c r="KBM827" s="14"/>
      <c r="KBN827" s="14"/>
      <c r="KBO827" s="14"/>
      <c r="KBP827" s="14"/>
      <c r="KBQ827" s="14"/>
      <c r="KBR827" s="14"/>
      <c r="KBS827" s="14"/>
      <c r="KBT827" s="14"/>
      <c r="KBU827" s="14"/>
      <c r="KBV827" s="14"/>
      <c r="KBW827" s="14"/>
      <c r="KBX827" s="14"/>
      <c r="KBY827" s="14"/>
      <c r="KBZ827" s="14"/>
      <c r="KCA827" s="14"/>
      <c r="KCB827" s="14"/>
      <c r="KCC827" s="14"/>
      <c r="KCD827" s="14"/>
      <c r="KCE827" s="14"/>
      <c r="KCF827" s="14"/>
      <c r="KCG827" s="14"/>
      <c r="KCH827" s="14"/>
      <c r="KCI827" s="14"/>
      <c r="KCJ827" s="14"/>
      <c r="KCK827" s="14"/>
      <c r="KCL827" s="14"/>
      <c r="KCM827" s="14"/>
      <c r="KCN827" s="14"/>
      <c r="KCO827" s="14"/>
      <c r="KCP827" s="14"/>
      <c r="KCQ827" s="14"/>
      <c r="KCR827" s="14"/>
      <c r="KCS827" s="14"/>
      <c r="KCT827" s="14"/>
      <c r="KCU827" s="14"/>
      <c r="KCV827" s="14"/>
      <c r="KCW827" s="14"/>
      <c r="KCX827" s="14"/>
      <c r="KCY827" s="14"/>
      <c r="KCZ827" s="14"/>
      <c r="KDA827" s="14"/>
      <c r="KDB827" s="14"/>
      <c r="KDC827" s="14"/>
      <c r="KDD827" s="14"/>
      <c r="KDE827" s="14"/>
      <c r="KDF827" s="14"/>
      <c r="KDG827" s="14"/>
      <c r="KDH827" s="14"/>
      <c r="KDI827" s="14"/>
      <c r="KDJ827" s="14"/>
      <c r="KDK827" s="14"/>
      <c r="KDL827" s="14"/>
      <c r="KDM827" s="14"/>
      <c r="KDN827" s="14"/>
      <c r="KDO827" s="14"/>
      <c r="KDP827" s="14"/>
      <c r="KDQ827" s="14"/>
      <c r="KDR827" s="14"/>
      <c r="KDS827" s="14"/>
      <c r="KDT827" s="14"/>
      <c r="KDU827" s="14"/>
      <c r="KDV827" s="14"/>
      <c r="KDW827" s="14"/>
      <c r="KDX827" s="14"/>
      <c r="KDY827" s="14"/>
      <c r="KDZ827" s="14"/>
      <c r="KEA827" s="14"/>
      <c r="KEB827" s="14"/>
      <c r="KEC827" s="14"/>
      <c r="KED827" s="14"/>
      <c r="KEE827" s="14"/>
      <c r="KEF827" s="14"/>
      <c r="KEG827" s="14"/>
      <c r="KEH827" s="14"/>
      <c r="KEI827" s="14"/>
      <c r="KEJ827" s="14"/>
      <c r="KEK827" s="14"/>
      <c r="KEL827" s="14"/>
      <c r="KEM827" s="14"/>
      <c r="KEN827" s="14"/>
      <c r="KEO827" s="14"/>
      <c r="KEP827" s="14"/>
      <c r="KEQ827" s="14"/>
      <c r="KER827" s="14"/>
      <c r="KES827" s="14"/>
      <c r="KET827" s="14"/>
      <c r="KEU827" s="14"/>
      <c r="KEV827" s="14"/>
      <c r="KEW827" s="14"/>
      <c r="KEX827" s="14"/>
      <c r="KEY827" s="14"/>
      <c r="KEZ827" s="14"/>
      <c r="KFA827" s="14"/>
      <c r="KFB827" s="14"/>
      <c r="KFC827" s="14"/>
      <c r="KFD827" s="14"/>
      <c r="KFE827" s="14"/>
      <c r="KFF827" s="14"/>
      <c r="KFG827" s="14"/>
      <c r="KFH827" s="14"/>
      <c r="KFI827" s="14"/>
      <c r="KFJ827" s="14"/>
      <c r="KFK827" s="14"/>
      <c r="KFL827" s="14"/>
      <c r="KFM827" s="14"/>
      <c r="KFN827" s="14"/>
      <c r="KFO827" s="14"/>
      <c r="KFP827" s="14"/>
      <c r="KFQ827" s="14"/>
      <c r="KFR827" s="14"/>
      <c r="KFS827" s="14"/>
      <c r="KFT827" s="14"/>
      <c r="KFU827" s="14"/>
      <c r="KFV827" s="14"/>
      <c r="KFW827" s="14"/>
      <c r="KFX827" s="14"/>
      <c r="KFY827" s="14"/>
      <c r="KFZ827" s="14"/>
      <c r="KGA827" s="14"/>
      <c r="KGB827" s="14"/>
      <c r="KGC827" s="14"/>
      <c r="KGD827" s="14"/>
      <c r="KGE827" s="14"/>
      <c r="KGF827" s="14"/>
      <c r="KGG827" s="14"/>
      <c r="KGH827" s="14"/>
      <c r="KGI827" s="14"/>
      <c r="KGJ827" s="14"/>
      <c r="KGK827" s="14"/>
      <c r="KGL827" s="14"/>
      <c r="KGM827" s="14"/>
      <c r="KGN827" s="14"/>
      <c r="KGO827" s="14"/>
      <c r="KGP827" s="14"/>
      <c r="KGQ827" s="14"/>
      <c r="KGR827" s="14"/>
      <c r="KGS827" s="14"/>
      <c r="KGT827" s="14"/>
      <c r="KGU827" s="14"/>
      <c r="KGV827" s="14"/>
      <c r="KGW827" s="14"/>
      <c r="KGX827" s="14"/>
      <c r="KGY827" s="14"/>
      <c r="KGZ827" s="14"/>
      <c r="KHA827" s="14"/>
      <c r="KHB827" s="14"/>
      <c r="KHC827" s="14"/>
      <c r="KHD827" s="14"/>
      <c r="KHE827" s="14"/>
      <c r="KHF827" s="14"/>
      <c r="KHG827" s="14"/>
      <c r="KHH827" s="14"/>
      <c r="KHI827" s="14"/>
      <c r="KHJ827" s="14"/>
      <c r="KHK827" s="14"/>
      <c r="KHL827" s="14"/>
      <c r="KHM827" s="14"/>
      <c r="KHN827" s="14"/>
      <c r="KHO827" s="14"/>
      <c r="KHP827" s="14"/>
      <c r="KHQ827" s="14"/>
      <c r="KHR827" s="14"/>
      <c r="KHS827" s="14"/>
      <c r="KHT827" s="14"/>
      <c r="KHU827" s="14"/>
      <c r="KHV827" s="14"/>
      <c r="KHW827" s="14"/>
      <c r="KHX827" s="14"/>
      <c r="KHY827" s="14"/>
      <c r="KHZ827" s="14"/>
      <c r="KIA827" s="14"/>
      <c r="KIB827" s="14"/>
      <c r="KIC827" s="14"/>
      <c r="KID827" s="14"/>
      <c r="KIE827" s="14"/>
      <c r="KIF827" s="14"/>
      <c r="KIG827" s="14"/>
      <c r="KIH827" s="14"/>
      <c r="KII827" s="14"/>
      <c r="KIJ827" s="14"/>
      <c r="KIK827" s="14"/>
      <c r="KIL827" s="14"/>
      <c r="KIM827" s="14"/>
      <c r="KIN827" s="14"/>
      <c r="KIO827" s="14"/>
      <c r="KIP827" s="14"/>
      <c r="KIQ827" s="14"/>
      <c r="KIR827" s="14"/>
      <c r="KIS827" s="14"/>
      <c r="KIT827" s="14"/>
      <c r="KIU827" s="14"/>
      <c r="KIV827" s="14"/>
      <c r="KIW827" s="14"/>
      <c r="KIX827" s="14"/>
      <c r="KIY827" s="14"/>
      <c r="KIZ827" s="14"/>
      <c r="KJA827" s="14"/>
      <c r="KJB827" s="14"/>
      <c r="KJC827" s="14"/>
      <c r="KJD827" s="14"/>
      <c r="KJE827" s="14"/>
      <c r="KJF827" s="14"/>
      <c r="KJG827" s="14"/>
      <c r="KJH827" s="14"/>
      <c r="KJI827" s="14"/>
      <c r="KJJ827" s="14"/>
      <c r="KJK827" s="14"/>
      <c r="KJL827" s="14"/>
      <c r="KJM827" s="14"/>
      <c r="KJN827" s="14"/>
      <c r="KJO827" s="14"/>
      <c r="KJP827" s="14"/>
      <c r="KJQ827" s="14"/>
      <c r="KJR827" s="14"/>
      <c r="KJS827" s="14"/>
      <c r="KJT827" s="14"/>
      <c r="KJU827" s="14"/>
      <c r="KJV827" s="14"/>
      <c r="KJW827" s="14"/>
      <c r="KJX827" s="14"/>
      <c r="KJY827" s="14"/>
      <c r="KJZ827" s="14"/>
      <c r="KKA827" s="14"/>
      <c r="KKB827" s="14"/>
      <c r="KKC827" s="14"/>
      <c r="KKD827" s="14"/>
      <c r="KKE827" s="14"/>
      <c r="KKF827" s="14"/>
      <c r="KKG827" s="14"/>
      <c r="KKH827" s="14"/>
      <c r="KKI827" s="14"/>
      <c r="KKJ827" s="14"/>
      <c r="KKK827" s="14"/>
      <c r="KKL827" s="14"/>
      <c r="KKM827" s="14"/>
      <c r="KKN827" s="14"/>
      <c r="KKO827" s="14"/>
      <c r="KKP827" s="14"/>
      <c r="KKQ827" s="14"/>
      <c r="KKR827" s="14"/>
      <c r="KKS827" s="14"/>
      <c r="KKT827" s="14"/>
      <c r="KKU827" s="14"/>
      <c r="KKV827" s="14"/>
      <c r="KKW827" s="14"/>
      <c r="KKX827" s="14"/>
      <c r="KKY827" s="14"/>
      <c r="KKZ827" s="14"/>
      <c r="KLA827" s="14"/>
      <c r="KLB827" s="14"/>
      <c r="KLC827" s="14"/>
      <c r="KLD827" s="14"/>
      <c r="KLE827" s="14"/>
      <c r="KLF827" s="14"/>
      <c r="KLG827" s="14"/>
      <c r="KLH827" s="14"/>
      <c r="KLI827" s="14"/>
      <c r="KLJ827" s="14"/>
      <c r="KLK827" s="14"/>
      <c r="KLL827" s="14"/>
      <c r="KLM827" s="14"/>
      <c r="KLN827" s="14"/>
      <c r="KLO827" s="14"/>
      <c r="KLP827" s="14"/>
      <c r="KLQ827" s="14"/>
      <c r="KLR827" s="14"/>
      <c r="KLS827" s="14"/>
      <c r="KLT827" s="14"/>
      <c r="KLU827" s="14"/>
      <c r="KLV827" s="14"/>
      <c r="KLW827" s="14"/>
      <c r="KLX827" s="14"/>
      <c r="KLY827" s="14"/>
      <c r="KLZ827" s="14"/>
      <c r="KMA827" s="14"/>
      <c r="KMB827" s="14"/>
      <c r="KMC827" s="14"/>
      <c r="KMD827" s="14"/>
      <c r="KME827" s="14"/>
      <c r="KMF827" s="14"/>
      <c r="KMG827" s="14"/>
      <c r="KMH827" s="14"/>
      <c r="KMI827" s="14"/>
      <c r="KMJ827" s="14"/>
      <c r="KMK827" s="14"/>
      <c r="KML827" s="14"/>
      <c r="KMM827" s="14"/>
      <c r="KMN827" s="14"/>
      <c r="KMO827" s="14"/>
      <c r="KMP827" s="14"/>
      <c r="KMQ827" s="14"/>
      <c r="KMR827" s="14"/>
      <c r="KMS827" s="14"/>
      <c r="KMT827" s="14"/>
      <c r="KMU827" s="14"/>
      <c r="KMV827" s="14"/>
      <c r="KMW827" s="14"/>
      <c r="KMX827" s="14"/>
      <c r="KMY827" s="14"/>
      <c r="KMZ827" s="14"/>
      <c r="KNA827" s="14"/>
      <c r="KNB827" s="14"/>
      <c r="KNC827" s="14"/>
      <c r="KND827" s="14"/>
      <c r="KNE827" s="14"/>
      <c r="KNF827" s="14"/>
      <c r="KNG827" s="14"/>
      <c r="KNH827" s="14"/>
      <c r="KNI827" s="14"/>
      <c r="KNJ827" s="14"/>
      <c r="KNK827" s="14"/>
      <c r="KNL827" s="14"/>
      <c r="KNM827" s="14"/>
      <c r="KNN827" s="14"/>
      <c r="KNO827" s="14"/>
      <c r="KNP827" s="14"/>
      <c r="KNQ827" s="14"/>
      <c r="KNR827" s="14"/>
      <c r="KNS827" s="14"/>
      <c r="KNT827" s="14"/>
      <c r="KNU827" s="14"/>
      <c r="KNV827" s="14"/>
      <c r="KNW827" s="14"/>
      <c r="KNX827" s="14"/>
      <c r="KNY827" s="14"/>
      <c r="KNZ827" s="14"/>
      <c r="KOA827" s="14"/>
      <c r="KOB827" s="14"/>
      <c r="KOC827" s="14"/>
      <c r="KOD827" s="14"/>
      <c r="KOE827" s="14"/>
      <c r="KOF827" s="14"/>
      <c r="KOG827" s="14"/>
      <c r="KOH827" s="14"/>
      <c r="KOI827" s="14"/>
      <c r="KOJ827" s="14"/>
      <c r="KOK827" s="14"/>
      <c r="KOL827" s="14"/>
      <c r="KOM827" s="14"/>
      <c r="KON827" s="14"/>
      <c r="KOO827" s="14"/>
      <c r="KOP827" s="14"/>
      <c r="KOQ827" s="14"/>
      <c r="KOR827" s="14"/>
      <c r="KOS827" s="14"/>
      <c r="KOT827" s="14"/>
      <c r="KOU827" s="14"/>
      <c r="KOV827" s="14"/>
      <c r="KOW827" s="14"/>
      <c r="KOX827" s="14"/>
      <c r="KOY827" s="14"/>
      <c r="KOZ827" s="14"/>
      <c r="KPA827" s="14"/>
      <c r="KPB827" s="14"/>
      <c r="KPC827" s="14"/>
      <c r="KPD827" s="14"/>
      <c r="KPE827" s="14"/>
      <c r="KPF827" s="14"/>
      <c r="KPG827" s="14"/>
      <c r="KPH827" s="14"/>
      <c r="KPI827" s="14"/>
      <c r="KPJ827" s="14"/>
      <c r="KPK827" s="14"/>
      <c r="KPL827" s="14"/>
      <c r="KPM827" s="14"/>
      <c r="KPN827" s="14"/>
      <c r="KPO827" s="14"/>
      <c r="KPP827" s="14"/>
      <c r="KPQ827" s="14"/>
      <c r="KPR827" s="14"/>
      <c r="KPS827" s="14"/>
      <c r="KPT827" s="14"/>
      <c r="KPU827" s="14"/>
      <c r="KPV827" s="14"/>
      <c r="KPW827" s="14"/>
      <c r="KPX827" s="14"/>
      <c r="KPY827" s="14"/>
      <c r="KPZ827" s="14"/>
      <c r="KQA827" s="14"/>
      <c r="KQB827" s="14"/>
      <c r="KQC827" s="14"/>
      <c r="KQD827" s="14"/>
      <c r="KQE827" s="14"/>
      <c r="KQF827" s="14"/>
      <c r="KQG827" s="14"/>
      <c r="KQH827" s="14"/>
      <c r="KQI827" s="14"/>
      <c r="KQJ827" s="14"/>
      <c r="KQK827" s="14"/>
      <c r="KQL827" s="14"/>
      <c r="KQM827" s="14"/>
      <c r="KQN827" s="14"/>
      <c r="KQO827" s="14"/>
      <c r="KQP827" s="14"/>
      <c r="KQQ827" s="14"/>
      <c r="KQR827" s="14"/>
      <c r="KQS827" s="14"/>
      <c r="KQT827" s="14"/>
      <c r="KQU827" s="14"/>
      <c r="KQV827" s="14"/>
      <c r="KQW827" s="14"/>
      <c r="KQX827" s="14"/>
      <c r="KQY827" s="14"/>
      <c r="KQZ827" s="14"/>
      <c r="KRA827" s="14"/>
      <c r="KRB827" s="14"/>
      <c r="KRC827" s="14"/>
      <c r="KRD827" s="14"/>
      <c r="KRE827" s="14"/>
      <c r="KRF827" s="14"/>
      <c r="KRG827" s="14"/>
      <c r="KRH827" s="14"/>
      <c r="KRI827" s="14"/>
      <c r="KRJ827" s="14"/>
      <c r="KRK827" s="14"/>
      <c r="KRL827" s="14"/>
      <c r="KRM827" s="14"/>
      <c r="KRN827" s="14"/>
      <c r="KRO827" s="14"/>
      <c r="KRP827" s="14"/>
      <c r="KRQ827" s="14"/>
      <c r="KRR827" s="14"/>
      <c r="KRS827" s="14"/>
      <c r="KRT827" s="14"/>
      <c r="KRU827" s="14"/>
      <c r="KRV827" s="14"/>
      <c r="KRW827" s="14"/>
      <c r="KRX827" s="14"/>
      <c r="KRY827" s="14"/>
      <c r="KRZ827" s="14"/>
      <c r="KSA827" s="14"/>
      <c r="KSB827" s="14"/>
      <c r="KSC827" s="14"/>
      <c r="KSD827" s="14"/>
      <c r="KSE827" s="14"/>
      <c r="KSF827" s="14"/>
      <c r="KSG827" s="14"/>
      <c r="KSH827" s="14"/>
      <c r="KSI827" s="14"/>
      <c r="KSJ827" s="14"/>
      <c r="KSK827" s="14"/>
      <c r="KSL827" s="14"/>
      <c r="KSM827" s="14"/>
      <c r="KSN827" s="14"/>
      <c r="KSO827" s="14"/>
      <c r="KSP827" s="14"/>
      <c r="KSQ827" s="14"/>
      <c r="KSR827" s="14"/>
      <c r="KSS827" s="14"/>
      <c r="KST827" s="14"/>
      <c r="KSU827" s="14"/>
      <c r="KSV827" s="14"/>
      <c r="KSW827" s="14"/>
      <c r="KSX827" s="14"/>
      <c r="KSY827" s="14"/>
      <c r="KSZ827" s="14"/>
      <c r="KTA827" s="14"/>
      <c r="KTB827" s="14"/>
      <c r="KTC827" s="14"/>
      <c r="KTD827" s="14"/>
      <c r="KTE827" s="14"/>
      <c r="KTF827" s="14"/>
      <c r="KTG827" s="14"/>
      <c r="KTH827" s="14"/>
      <c r="KTI827" s="14"/>
      <c r="KTJ827" s="14"/>
      <c r="KTK827" s="14"/>
      <c r="KTL827" s="14"/>
      <c r="KTM827" s="14"/>
      <c r="KTN827" s="14"/>
      <c r="KTO827" s="14"/>
      <c r="KTP827" s="14"/>
      <c r="KTQ827" s="14"/>
      <c r="KTR827" s="14"/>
      <c r="KTS827" s="14"/>
      <c r="KTT827" s="14"/>
      <c r="KTU827" s="14"/>
      <c r="KTV827" s="14"/>
      <c r="KTW827" s="14"/>
      <c r="KTX827" s="14"/>
      <c r="KTY827" s="14"/>
      <c r="KTZ827" s="14"/>
      <c r="KUA827" s="14"/>
      <c r="KUB827" s="14"/>
      <c r="KUC827" s="14"/>
      <c r="KUD827" s="14"/>
      <c r="KUE827" s="14"/>
      <c r="KUF827" s="14"/>
      <c r="KUG827" s="14"/>
      <c r="KUH827" s="14"/>
      <c r="KUI827" s="14"/>
      <c r="KUJ827" s="14"/>
      <c r="KUK827" s="14"/>
      <c r="KUL827" s="14"/>
      <c r="KUM827" s="14"/>
      <c r="KUN827" s="14"/>
      <c r="KUO827" s="14"/>
      <c r="KUP827" s="14"/>
      <c r="KUQ827" s="14"/>
      <c r="KUR827" s="14"/>
      <c r="KUS827" s="14"/>
      <c r="KUT827" s="14"/>
      <c r="KUU827" s="14"/>
      <c r="KUV827" s="14"/>
      <c r="KUW827" s="14"/>
      <c r="KUX827" s="14"/>
      <c r="KUY827" s="14"/>
      <c r="KUZ827" s="14"/>
      <c r="KVA827" s="14"/>
      <c r="KVB827" s="14"/>
      <c r="KVC827" s="14"/>
      <c r="KVD827" s="14"/>
      <c r="KVE827" s="14"/>
      <c r="KVF827" s="14"/>
      <c r="KVG827" s="14"/>
      <c r="KVH827" s="14"/>
      <c r="KVI827" s="14"/>
      <c r="KVJ827" s="14"/>
      <c r="KVK827" s="14"/>
      <c r="KVL827" s="14"/>
      <c r="KVM827" s="14"/>
      <c r="KVN827" s="14"/>
      <c r="KVO827" s="14"/>
      <c r="KVP827" s="14"/>
      <c r="KVQ827" s="14"/>
      <c r="KVR827" s="14"/>
      <c r="KVS827" s="14"/>
      <c r="KVT827" s="14"/>
      <c r="KVU827" s="14"/>
      <c r="KVV827" s="14"/>
      <c r="KVW827" s="14"/>
      <c r="KVX827" s="14"/>
      <c r="KVY827" s="14"/>
      <c r="KVZ827" s="14"/>
      <c r="KWA827" s="14"/>
      <c r="KWB827" s="14"/>
      <c r="KWC827" s="14"/>
      <c r="KWD827" s="14"/>
      <c r="KWE827" s="14"/>
      <c r="KWF827" s="14"/>
      <c r="KWG827" s="14"/>
      <c r="KWH827" s="14"/>
      <c r="KWI827" s="14"/>
      <c r="KWJ827" s="14"/>
      <c r="KWK827" s="14"/>
      <c r="KWL827" s="14"/>
      <c r="KWM827" s="14"/>
      <c r="KWN827" s="14"/>
      <c r="KWO827" s="14"/>
      <c r="KWP827" s="14"/>
      <c r="KWQ827" s="14"/>
      <c r="KWR827" s="14"/>
      <c r="KWS827" s="14"/>
      <c r="KWT827" s="14"/>
      <c r="KWU827" s="14"/>
      <c r="KWV827" s="14"/>
      <c r="KWW827" s="14"/>
      <c r="KWX827" s="14"/>
      <c r="KWY827" s="14"/>
      <c r="KWZ827" s="14"/>
      <c r="KXA827" s="14"/>
      <c r="KXB827" s="14"/>
      <c r="KXC827" s="14"/>
      <c r="KXD827" s="14"/>
      <c r="KXE827" s="14"/>
      <c r="KXF827" s="14"/>
      <c r="KXG827" s="14"/>
      <c r="KXH827" s="14"/>
      <c r="KXI827" s="14"/>
      <c r="KXJ827" s="14"/>
      <c r="KXK827" s="14"/>
      <c r="KXL827" s="14"/>
      <c r="KXM827" s="14"/>
      <c r="KXN827" s="14"/>
      <c r="KXO827" s="14"/>
      <c r="KXP827" s="14"/>
      <c r="KXQ827" s="14"/>
      <c r="KXR827" s="14"/>
      <c r="KXS827" s="14"/>
      <c r="KXT827" s="14"/>
      <c r="KXU827" s="14"/>
      <c r="KXV827" s="14"/>
      <c r="KXW827" s="14"/>
      <c r="KXX827" s="14"/>
      <c r="KXY827" s="14"/>
      <c r="KXZ827" s="14"/>
      <c r="KYA827" s="14"/>
      <c r="KYB827" s="14"/>
      <c r="KYC827" s="14"/>
      <c r="KYD827" s="14"/>
      <c r="KYE827" s="14"/>
      <c r="KYF827" s="14"/>
      <c r="KYG827" s="14"/>
      <c r="KYH827" s="14"/>
      <c r="KYI827" s="14"/>
      <c r="KYJ827" s="14"/>
      <c r="KYK827" s="14"/>
      <c r="KYL827" s="14"/>
      <c r="KYM827" s="14"/>
      <c r="KYN827" s="14"/>
      <c r="KYO827" s="14"/>
      <c r="KYP827" s="14"/>
      <c r="KYQ827" s="14"/>
      <c r="KYR827" s="14"/>
      <c r="KYS827" s="14"/>
      <c r="KYT827" s="14"/>
      <c r="KYU827" s="14"/>
      <c r="KYV827" s="14"/>
      <c r="KYW827" s="14"/>
      <c r="KYX827" s="14"/>
      <c r="KYY827" s="14"/>
      <c r="KYZ827" s="14"/>
      <c r="KZA827" s="14"/>
      <c r="KZB827" s="14"/>
      <c r="KZC827" s="14"/>
      <c r="KZD827" s="14"/>
      <c r="KZE827" s="14"/>
      <c r="KZF827" s="14"/>
      <c r="KZG827" s="14"/>
      <c r="KZH827" s="14"/>
      <c r="KZI827" s="14"/>
      <c r="KZJ827" s="14"/>
      <c r="KZK827" s="14"/>
      <c r="KZL827" s="14"/>
      <c r="KZM827" s="14"/>
      <c r="KZN827" s="14"/>
      <c r="KZO827" s="14"/>
      <c r="KZP827" s="14"/>
      <c r="KZQ827" s="14"/>
      <c r="KZR827" s="14"/>
      <c r="KZS827" s="14"/>
      <c r="KZT827" s="14"/>
      <c r="KZU827" s="14"/>
      <c r="KZV827" s="14"/>
      <c r="KZW827" s="14"/>
      <c r="KZX827" s="14"/>
      <c r="KZY827" s="14"/>
      <c r="KZZ827" s="14"/>
      <c r="LAA827" s="14"/>
      <c r="LAB827" s="14"/>
      <c r="LAC827" s="14"/>
      <c r="LAD827" s="14"/>
      <c r="LAE827" s="14"/>
      <c r="LAF827" s="14"/>
      <c r="LAG827" s="14"/>
      <c r="LAH827" s="14"/>
      <c r="LAI827" s="14"/>
      <c r="LAJ827" s="14"/>
      <c r="LAK827" s="14"/>
      <c r="LAL827" s="14"/>
      <c r="LAM827" s="14"/>
      <c r="LAN827" s="14"/>
      <c r="LAO827" s="14"/>
      <c r="LAP827" s="14"/>
      <c r="LAQ827" s="14"/>
      <c r="LAR827" s="14"/>
      <c r="LAS827" s="14"/>
      <c r="LAT827" s="14"/>
      <c r="LAU827" s="14"/>
      <c r="LAV827" s="14"/>
      <c r="LAW827" s="14"/>
      <c r="LAX827" s="14"/>
      <c r="LAY827" s="14"/>
      <c r="LAZ827" s="14"/>
      <c r="LBA827" s="14"/>
      <c r="LBB827" s="14"/>
      <c r="LBC827" s="14"/>
      <c r="LBD827" s="14"/>
      <c r="LBE827" s="14"/>
      <c r="LBF827" s="14"/>
      <c r="LBG827" s="14"/>
      <c r="LBH827" s="14"/>
      <c r="LBI827" s="14"/>
      <c r="LBJ827" s="14"/>
      <c r="LBK827" s="14"/>
      <c r="LBL827" s="14"/>
      <c r="LBM827" s="14"/>
      <c r="LBN827" s="14"/>
      <c r="LBO827" s="14"/>
      <c r="LBP827" s="14"/>
      <c r="LBQ827" s="14"/>
      <c r="LBR827" s="14"/>
      <c r="LBS827" s="14"/>
      <c r="LBT827" s="14"/>
      <c r="LBU827" s="14"/>
      <c r="LBV827" s="14"/>
      <c r="LBW827" s="14"/>
      <c r="LBX827" s="14"/>
      <c r="LBY827" s="14"/>
      <c r="LBZ827" s="14"/>
      <c r="LCA827" s="14"/>
      <c r="LCB827" s="14"/>
      <c r="LCC827" s="14"/>
      <c r="LCD827" s="14"/>
      <c r="LCE827" s="14"/>
      <c r="LCF827" s="14"/>
      <c r="LCG827" s="14"/>
      <c r="LCH827" s="14"/>
      <c r="LCI827" s="14"/>
      <c r="LCJ827" s="14"/>
      <c r="LCK827" s="14"/>
      <c r="LCL827" s="14"/>
      <c r="LCM827" s="14"/>
      <c r="LCN827" s="14"/>
      <c r="LCO827" s="14"/>
      <c r="LCP827" s="14"/>
      <c r="LCQ827" s="14"/>
      <c r="LCR827" s="14"/>
      <c r="LCS827" s="14"/>
      <c r="LCT827" s="14"/>
      <c r="LCU827" s="14"/>
      <c r="LCV827" s="14"/>
      <c r="LCW827" s="14"/>
      <c r="LCX827" s="14"/>
      <c r="LCY827" s="14"/>
      <c r="LCZ827" s="14"/>
      <c r="LDA827" s="14"/>
      <c r="LDB827" s="14"/>
      <c r="LDC827" s="14"/>
      <c r="LDD827" s="14"/>
      <c r="LDE827" s="14"/>
      <c r="LDF827" s="14"/>
      <c r="LDG827" s="14"/>
      <c r="LDH827" s="14"/>
      <c r="LDI827" s="14"/>
      <c r="LDJ827" s="14"/>
      <c r="LDK827" s="14"/>
      <c r="LDL827" s="14"/>
      <c r="LDM827" s="14"/>
      <c r="LDN827" s="14"/>
      <c r="LDO827" s="14"/>
      <c r="LDP827" s="14"/>
      <c r="LDQ827" s="14"/>
      <c r="LDR827" s="14"/>
      <c r="LDS827" s="14"/>
      <c r="LDT827" s="14"/>
      <c r="LDU827" s="14"/>
      <c r="LDV827" s="14"/>
      <c r="LDW827" s="14"/>
      <c r="LDX827" s="14"/>
      <c r="LDY827" s="14"/>
      <c r="LDZ827" s="14"/>
      <c r="LEA827" s="14"/>
      <c r="LEB827" s="14"/>
      <c r="LEC827" s="14"/>
      <c r="LED827" s="14"/>
      <c r="LEE827" s="14"/>
      <c r="LEF827" s="14"/>
      <c r="LEG827" s="14"/>
      <c r="LEH827" s="14"/>
      <c r="LEI827" s="14"/>
      <c r="LEJ827" s="14"/>
      <c r="LEK827" s="14"/>
      <c r="LEL827" s="14"/>
      <c r="LEM827" s="14"/>
      <c r="LEN827" s="14"/>
      <c r="LEO827" s="14"/>
      <c r="LEP827" s="14"/>
      <c r="LEQ827" s="14"/>
      <c r="LER827" s="14"/>
      <c r="LES827" s="14"/>
      <c r="LET827" s="14"/>
      <c r="LEU827" s="14"/>
      <c r="LEV827" s="14"/>
      <c r="LEW827" s="14"/>
      <c r="LEX827" s="14"/>
      <c r="LEY827" s="14"/>
      <c r="LEZ827" s="14"/>
      <c r="LFA827" s="14"/>
      <c r="LFB827" s="14"/>
      <c r="LFC827" s="14"/>
      <c r="LFD827" s="14"/>
      <c r="LFE827" s="14"/>
      <c r="LFF827" s="14"/>
      <c r="LFG827" s="14"/>
      <c r="LFH827" s="14"/>
      <c r="LFI827" s="14"/>
      <c r="LFJ827" s="14"/>
      <c r="LFK827" s="14"/>
      <c r="LFL827" s="14"/>
      <c r="LFM827" s="14"/>
      <c r="LFN827" s="14"/>
      <c r="LFO827" s="14"/>
      <c r="LFP827" s="14"/>
      <c r="LFQ827" s="14"/>
      <c r="LFR827" s="14"/>
      <c r="LFS827" s="14"/>
      <c r="LFT827" s="14"/>
      <c r="LFU827" s="14"/>
      <c r="LFV827" s="14"/>
      <c r="LFW827" s="14"/>
      <c r="LFX827" s="14"/>
      <c r="LFY827" s="14"/>
      <c r="LFZ827" s="14"/>
      <c r="LGA827" s="14"/>
      <c r="LGB827" s="14"/>
      <c r="LGC827" s="14"/>
      <c r="LGD827" s="14"/>
      <c r="LGE827" s="14"/>
      <c r="LGF827" s="14"/>
      <c r="LGG827" s="14"/>
      <c r="LGH827" s="14"/>
      <c r="LGI827" s="14"/>
      <c r="LGJ827" s="14"/>
      <c r="LGK827" s="14"/>
      <c r="LGL827" s="14"/>
      <c r="LGM827" s="14"/>
      <c r="LGN827" s="14"/>
      <c r="LGO827" s="14"/>
      <c r="LGP827" s="14"/>
      <c r="LGQ827" s="14"/>
      <c r="LGR827" s="14"/>
      <c r="LGS827" s="14"/>
      <c r="LGT827" s="14"/>
      <c r="LGU827" s="14"/>
      <c r="LGV827" s="14"/>
      <c r="LGW827" s="14"/>
      <c r="LGX827" s="14"/>
      <c r="LGY827" s="14"/>
      <c r="LGZ827" s="14"/>
      <c r="LHA827" s="14"/>
      <c r="LHB827" s="14"/>
      <c r="LHC827" s="14"/>
      <c r="LHD827" s="14"/>
      <c r="LHE827" s="14"/>
      <c r="LHF827" s="14"/>
      <c r="LHG827" s="14"/>
      <c r="LHH827" s="14"/>
      <c r="LHI827" s="14"/>
      <c r="LHJ827" s="14"/>
      <c r="LHK827" s="14"/>
      <c r="LHL827" s="14"/>
      <c r="LHM827" s="14"/>
      <c r="LHN827" s="14"/>
      <c r="LHO827" s="14"/>
      <c r="LHP827" s="14"/>
      <c r="LHQ827" s="14"/>
      <c r="LHR827" s="14"/>
      <c r="LHS827" s="14"/>
      <c r="LHT827" s="14"/>
      <c r="LHU827" s="14"/>
      <c r="LHV827" s="14"/>
      <c r="LHW827" s="14"/>
      <c r="LHX827" s="14"/>
      <c r="LHY827" s="14"/>
      <c r="LHZ827" s="14"/>
      <c r="LIA827" s="14"/>
      <c r="LIB827" s="14"/>
      <c r="LIC827" s="14"/>
      <c r="LID827" s="14"/>
      <c r="LIE827" s="14"/>
      <c r="LIF827" s="14"/>
      <c r="LIG827" s="14"/>
      <c r="LIH827" s="14"/>
      <c r="LII827" s="14"/>
      <c r="LIJ827" s="14"/>
      <c r="LIK827" s="14"/>
      <c r="LIL827" s="14"/>
      <c r="LIM827" s="14"/>
      <c r="LIN827" s="14"/>
      <c r="LIO827" s="14"/>
      <c r="LIP827" s="14"/>
      <c r="LIQ827" s="14"/>
      <c r="LIR827" s="14"/>
      <c r="LIS827" s="14"/>
      <c r="LIT827" s="14"/>
      <c r="LIU827" s="14"/>
      <c r="LIV827" s="14"/>
      <c r="LIW827" s="14"/>
      <c r="LIX827" s="14"/>
      <c r="LIY827" s="14"/>
      <c r="LIZ827" s="14"/>
      <c r="LJA827" s="14"/>
      <c r="LJB827" s="14"/>
      <c r="LJC827" s="14"/>
      <c r="LJD827" s="14"/>
      <c r="LJE827" s="14"/>
      <c r="LJF827" s="14"/>
      <c r="LJG827" s="14"/>
      <c r="LJH827" s="14"/>
      <c r="LJI827" s="14"/>
      <c r="LJJ827" s="14"/>
      <c r="LJK827" s="14"/>
      <c r="LJL827" s="14"/>
      <c r="LJM827" s="14"/>
      <c r="LJN827" s="14"/>
      <c r="LJO827" s="14"/>
      <c r="LJP827" s="14"/>
      <c r="LJQ827" s="14"/>
      <c r="LJR827" s="14"/>
      <c r="LJS827" s="14"/>
      <c r="LJT827" s="14"/>
      <c r="LJU827" s="14"/>
      <c r="LJV827" s="14"/>
      <c r="LJW827" s="14"/>
      <c r="LJX827" s="14"/>
      <c r="LJY827" s="14"/>
      <c r="LJZ827" s="14"/>
      <c r="LKA827" s="14"/>
      <c r="LKB827" s="14"/>
      <c r="LKC827" s="14"/>
      <c r="LKD827" s="14"/>
      <c r="LKE827" s="14"/>
      <c r="LKF827" s="14"/>
      <c r="LKG827" s="14"/>
      <c r="LKH827" s="14"/>
      <c r="LKI827" s="14"/>
      <c r="LKJ827" s="14"/>
      <c r="LKK827" s="14"/>
      <c r="LKL827" s="14"/>
      <c r="LKM827" s="14"/>
      <c r="LKN827" s="14"/>
      <c r="LKO827" s="14"/>
      <c r="LKP827" s="14"/>
      <c r="LKQ827" s="14"/>
      <c r="LKR827" s="14"/>
      <c r="LKS827" s="14"/>
      <c r="LKT827" s="14"/>
      <c r="LKU827" s="14"/>
      <c r="LKV827" s="14"/>
      <c r="LKW827" s="14"/>
      <c r="LKX827" s="14"/>
      <c r="LKY827" s="14"/>
      <c r="LKZ827" s="14"/>
      <c r="LLA827" s="14"/>
      <c r="LLB827" s="14"/>
      <c r="LLC827" s="14"/>
      <c r="LLD827" s="14"/>
      <c r="LLE827" s="14"/>
      <c r="LLF827" s="14"/>
      <c r="LLG827" s="14"/>
      <c r="LLH827" s="14"/>
      <c r="LLI827" s="14"/>
      <c r="LLJ827" s="14"/>
      <c r="LLK827" s="14"/>
      <c r="LLL827" s="14"/>
      <c r="LLM827" s="14"/>
      <c r="LLN827" s="14"/>
      <c r="LLO827" s="14"/>
      <c r="LLP827" s="14"/>
      <c r="LLQ827" s="14"/>
      <c r="LLR827" s="14"/>
      <c r="LLS827" s="14"/>
      <c r="LLT827" s="14"/>
      <c r="LLU827" s="14"/>
      <c r="LLV827" s="14"/>
      <c r="LLW827" s="14"/>
      <c r="LLX827" s="14"/>
      <c r="LLY827" s="14"/>
      <c r="LLZ827" s="14"/>
      <c r="LMA827" s="14"/>
      <c r="LMB827" s="14"/>
      <c r="LMC827" s="14"/>
      <c r="LMD827" s="14"/>
      <c r="LME827" s="14"/>
      <c r="LMF827" s="14"/>
      <c r="LMG827" s="14"/>
      <c r="LMH827" s="14"/>
      <c r="LMI827" s="14"/>
      <c r="LMJ827" s="14"/>
      <c r="LMK827" s="14"/>
      <c r="LML827" s="14"/>
      <c r="LMM827" s="14"/>
      <c r="LMN827" s="14"/>
      <c r="LMO827" s="14"/>
      <c r="LMP827" s="14"/>
      <c r="LMQ827" s="14"/>
      <c r="LMR827" s="14"/>
      <c r="LMS827" s="14"/>
      <c r="LMT827" s="14"/>
      <c r="LMU827" s="14"/>
      <c r="LMV827" s="14"/>
      <c r="LMW827" s="14"/>
      <c r="LMX827" s="14"/>
      <c r="LMY827" s="14"/>
      <c r="LMZ827" s="14"/>
      <c r="LNA827" s="14"/>
      <c r="LNB827" s="14"/>
      <c r="LNC827" s="14"/>
      <c r="LND827" s="14"/>
      <c r="LNE827" s="14"/>
      <c r="LNF827" s="14"/>
      <c r="LNG827" s="14"/>
      <c r="LNH827" s="14"/>
      <c r="LNI827" s="14"/>
      <c r="LNJ827" s="14"/>
      <c r="LNK827" s="14"/>
      <c r="LNL827" s="14"/>
      <c r="LNM827" s="14"/>
      <c r="LNN827" s="14"/>
      <c r="LNO827" s="14"/>
      <c r="LNP827" s="14"/>
      <c r="LNQ827" s="14"/>
      <c r="LNR827" s="14"/>
      <c r="LNS827" s="14"/>
      <c r="LNT827" s="14"/>
      <c r="LNU827" s="14"/>
      <c r="LNV827" s="14"/>
      <c r="LNW827" s="14"/>
      <c r="LNX827" s="14"/>
      <c r="LNY827" s="14"/>
      <c r="LNZ827" s="14"/>
      <c r="LOA827" s="14"/>
      <c r="LOB827" s="14"/>
      <c r="LOC827" s="14"/>
      <c r="LOD827" s="14"/>
      <c r="LOE827" s="14"/>
      <c r="LOF827" s="14"/>
      <c r="LOG827" s="14"/>
      <c r="LOH827" s="14"/>
      <c r="LOI827" s="14"/>
      <c r="LOJ827" s="14"/>
      <c r="LOK827" s="14"/>
      <c r="LOL827" s="14"/>
      <c r="LOM827" s="14"/>
      <c r="LON827" s="14"/>
      <c r="LOO827" s="14"/>
      <c r="LOP827" s="14"/>
      <c r="LOQ827" s="14"/>
      <c r="LOR827" s="14"/>
      <c r="LOS827" s="14"/>
      <c r="LOT827" s="14"/>
      <c r="LOU827" s="14"/>
      <c r="LOV827" s="14"/>
      <c r="LOW827" s="14"/>
      <c r="LOX827" s="14"/>
      <c r="LOY827" s="14"/>
      <c r="LOZ827" s="14"/>
      <c r="LPA827" s="14"/>
      <c r="LPB827" s="14"/>
      <c r="LPC827" s="14"/>
      <c r="LPD827" s="14"/>
      <c r="LPE827" s="14"/>
      <c r="LPF827" s="14"/>
      <c r="LPG827" s="14"/>
      <c r="LPH827" s="14"/>
      <c r="LPI827" s="14"/>
      <c r="LPJ827" s="14"/>
      <c r="LPK827" s="14"/>
      <c r="LPL827" s="14"/>
      <c r="LPM827" s="14"/>
      <c r="LPN827" s="14"/>
      <c r="LPO827" s="14"/>
      <c r="LPP827" s="14"/>
      <c r="LPQ827" s="14"/>
      <c r="LPR827" s="14"/>
      <c r="LPS827" s="14"/>
      <c r="LPT827" s="14"/>
      <c r="LPU827" s="14"/>
      <c r="LPV827" s="14"/>
      <c r="LPW827" s="14"/>
      <c r="LPX827" s="14"/>
      <c r="LPY827" s="14"/>
      <c r="LPZ827" s="14"/>
      <c r="LQA827" s="14"/>
      <c r="LQB827" s="14"/>
      <c r="LQC827" s="14"/>
      <c r="LQD827" s="14"/>
      <c r="LQE827" s="14"/>
      <c r="LQF827" s="14"/>
      <c r="LQG827" s="14"/>
      <c r="LQH827" s="14"/>
      <c r="LQI827" s="14"/>
      <c r="LQJ827" s="14"/>
      <c r="LQK827" s="14"/>
      <c r="LQL827" s="14"/>
      <c r="LQM827" s="14"/>
      <c r="LQN827" s="14"/>
      <c r="LQO827" s="14"/>
      <c r="LQP827" s="14"/>
      <c r="LQQ827" s="14"/>
      <c r="LQR827" s="14"/>
      <c r="LQS827" s="14"/>
      <c r="LQT827" s="14"/>
      <c r="LQU827" s="14"/>
      <c r="LQV827" s="14"/>
      <c r="LQW827" s="14"/>
      <c r="LQX827" s="14"/>
      <c r="LQY827" s="14"/>
      <c r="LQZ827" s="14"/>
      <c r="LRA827" s="14"/>
      <c r="LRB827" s="14"/>
      <c r="LRC827" s="14"/>
      <c r="LRD827" s="14"/>
      <c r="LRE827" s="14"/>
      <c r="LRF827" s="14"/>
      <c r="LRG827" s="14"/>
      <c r="LRH827" s="14"/>
      <c r="LRI827" s="14"/>
      <c r="LRJ827" s="14"/>
      <c r="LRK827" s="14"/>
      <c r="LRL827" s="14"/>
      <c r="LRM827" s="14"/>
      <c r="LRN827" s="14"/>
      <c r="LRO827" s="14"/>
      <c r="LRP827" s="14"/>
      <c r="LRQ827" s="14"/>
      <c r="LRR827" s="14"/>
      <c r="LRS827" s="14"/>
      <c r="LRT827" s="14"/>
      <c r="LRU827" s="14"/>
      <c r="LRV827" s="14"/>
      <c r="LRW827" s="14"/>
      <c r="LRX827" s="14"/>
      <c r="LRY827" s="14"/>
      <c r="LRZ827" s="14"/>
      <c r="LSA827" s="14"/>
      <c r="LSB827" s="14"/>
      <c r="LSC827" s="14"/>
      <c r="LSD827" s="14"/>
      <c r="LSE827" s="14"/>
      <c r="LSF827" s="14"/>
      <c r="LSG827" s="14"/>
      <c r="LSH827" s="14"/>
      <c r="LSI827" s="14"/>
      <c r="LSJ827" s="14"/>
      <c r="LSK827" s="14"/>
      <c r="LSL827" s="14"/>
      <c r="LSM827" s="14"/>
      <c r="LSN827" s="14"/>
      <c r="LSO827" s="14"/>
      <c r="LSP827" s="14"/>
      <c r="LSQ827" s="14"/>
      <c r="LSR827" s="14"/>
      <c r="LSS827" s="14"/>
      <c r="LST827" s="14"/>
      <c r="LSU827" s="14"/>
      <c r="LSV827" s="14"/>
      <c r="LSW827" s="14"/>
      <c r="LSX827" s="14"/>
      <c r="LSY827" s="14"/>
      <c r="LSZ827" s="14"/>
      <c r="LTA827" s="14"/>
      <c r="LTB827" s="14"/>
      <c r="LTC827" s="14"/>
      <c r="LTD827" s="14"/>
      <c r="LTE827" s="14"/>
      <c r="LTF827" s="14"/>
      <c r="LTG827" s="14"/>
      <c r="LTH827" s="14"/>
      <c r="LTI827" s="14"/>
      <c r="LTJ827" s="14"/>
      <c r="LTK827" s="14"/>
      <c r="LTL827" s="14"/>
      <c r="LTM827" s="14"/>
      <c r="LTN827" s="14"/>
      <c r="LTO827" s="14"/>
      <c r="LTP827" s="14"/>
      <c r="LTQ827" s="14"/>
      <c r="LTR827" s="14"/>
      <c r="LTS827" s="14"/>
      <c r="LTT827" s="14"/>
      <c r="LTU827" s="14"/>
      <c r="LTV827" s="14"/>
      <c r="LTW827" s="14"/>
      <c r="LTX827" s="14"/>
      <c r="LTY827" s="14"/>
      <c r="LTZ827" s="14"/>
      <c r="LUA827" s="14"/>
      <c r="LUB827" s="14"/>
      <c r="LUC827" s="14"/>
      <c r="LUD827" s="14"/>
      <c r="LUE827" s="14"/>
      <c r="LUF827" s="14"/>
      <c r="LUG827" s="14"/>
      <c r="LUH827" s="14"/>
      <c r="LUI827" s="14"/>
      <c r="LUJ827" s="14"/>
      <c r="LUK827" s="14"/>
      <c r="LUL827" s="14"/>
      <c r="LUM827" s="14"/>
      <c r="LUN827" s="14"/>
      <c r="LUO827" s="14"/>
      <c r="LUP827" s="14"/>
      <c r="LUQ827" s="14"/>
      <c r="LUR827" s="14"/>
      <c r="LUS827" s="14"/>
      <c r="LUT827" s="14"/>
      <c r="LUU827" s="14"/>
      <c r="LUV827" s="14"/>
      <c r="LUW827" s="14"/>
      <c r="LUX827" s="14"/>
      <c r="LUY827" s="14"/>
      <c r="LUZ827" s="14"/>
      <c r="LVA827" s="14"/>
      <c r="LVB827" s="14"/>
      <c r="LVC827" s="14"/>
      <c r="LVD827" s="14"/>
      <c r="LVE827" s="14"/>
      <c r="LVF827" s="14"/>
      <c r="LVG827" s="14"/>
      <c r="LVH827" s="14"/>
      <c r="LVI827" s="14"/>
      <c r="LVJ827" s="14"/>
      <c r="LVK827" s="14"/>
      <c r="LVL827" s="14"/>
      <c r="LVM827" s="14"/>
      <c r="LVN827" s="14"/>
      <c r="LVO827" s="14"/>
      <c r="LVP827" s="14"/>
      <c r="LVQ827" s="14"/>
      <c r="LVR827" s="14"/>
      <c r="LVS827" s="14"/>
      <c r="LVT827" s="14"/>
      <c r="LVU827" s="14"/>
      <c r="LVV827" s="14"/>
      <c r="LVW827" s="14"/>
      <c r="LVX827" s="14"/>
      <c r="LVY827" s="14"/>
      <c r="LVZ827" s="14"/>
      <c r="LWA827" s="14"/>
      <c r="LWB827" s="14"/>
      <c r="LWC827" s="14"/>
      <c r="LWD827" s="14"/>
      <c r="LWE827" s="14"/>
      <c r="LWF827" s="14"/>
      <c r="LWG827" s="14"/>
      <c r="LWH827" s="14"/>
      <c r="LWI827" s="14"/>
      <c r="LWJ827" s="14"/>
      <c r="LWK827" s="14"/>
      <c r="LWL827" s="14"/>
      <c r="LWM827" s="14"/>
      <c r="LWN827" s="14"/>
      <c r="LWO827" s="14"/>
      <c r="LWP827" s="14"/>
      <c r="LWQ827" s="14"/>
      <c r="LWR827" s="14"/>
      <c r="LWS827" s="14"/>
      <c r="LWT827" s="14"/>
      <c r="LWU827" s="14"/>
      <c r="LWV827" s="14"/>
      <c r="LWW827" s="14"/>
      <c r="LWX827" s="14"/>
      <c r="LWY827" s="14"/>
      <c r="LWZ827" s="14"/>
      <c r="LXA827" s="14"/>
      <c r="LXB827" s="14"/>
      <c r="LXC827" s="14"/>
      <c r="LXD827" s="14"/>
      <c r="LXE827" s="14"/>
      <c r="LXF827" s="14"/>
      <c r="LXG827" s="14"/>
      <c r="LXH827" s="14"/>
      <c r="LXI827" s="14"/>
      <c r="LXJ827" s="14"/>
      <c r="LXK827" s="14"/>
      <c r="LXL827" s="14"/>
      <c r="LXM827" s="14"/>
      <c r="LXN827" s="14"/>
      <c r="LXO827" s="14"/>
      <c r="LXP827" s="14"/>
      <c r="LXQ827" s="14"/>
      <c r="LXR827" s="14"/>
      <c r="LXS827" s="14"/>
      <c r="LXT827" s="14"/>
      <c r="LXU827" s="14"/>
      <c r="LXV827" s="14"/>
      <c r="LXW827" s="14"/>
      <c r="LXX827" s="14"/>
      <c r="LXY827" s="14"/>
      <c r="LXZ827" s="14"/>
      <c r="LYA827" s="14"/>
      <c r="LYB827" s="14"/>
      <c r="LYC827" s="14"/>
      <c r="LYD827" s="14"/>
      <c r="LYE827" s="14"/>
      <c r="LYF827" s="14"/>
      <c r="LYG827" s="14"/>
      <c r="LYH827" s="14"/>
      <c r="LYI827" s="14"/>
      <c r="LYJ827" s="14"/>
      <c r="LYK827" s="14"/>
      <c r="LYL827" s="14"/>
      <c r="LYM827" s="14"/>
      <c r="LYN827" s="14"/>
      <c r="LYO827" s="14"/>
      <c r="LYP827" s="14"/>
      <c r="LYQ827" s="14"/>
      <c r="LYR827" s="14"/>
      <c r="LYS827" s="14"/>
      <c r="LYT827" s="14"/>
      <c r="LYU827" s="14"/>
      <c r="LYV827" s="14"/>
      <c r="LYW827" s="14"/>
      <c r="LYX827" s="14"/>
      <c r="LYY827" s="14"/>
      <c r="LYZ827" s="14"/>
      <c r="LZA827" s="14"/>
      <c r="LZB827" s="14"/>
      <c r="LZC827" s="14"/>
      <c r="LZD827" s="14"/>
      <c r="LZE827" s="14"/>
      <c r="LZF827" s="14"/>
      <c r="LZG827" s="14"/>
      <c r="LZH827" s="14"/>
      <c r="LZI827" s="14"/>
      <c r="LZJ827" s="14"/>
      <c r="LZK827" s="14"/>
      <c r="LZL827" s="14"/>
      <c r="LZM827" s="14"/>
      <c r="LZN827" s="14"/>
      <c r="LZO827" s="14"/>
      <c r="LZP827" s="14"/>
      <c r="LZQ827" s="14"/>
      <c r="LZR827" s="14"/>
      <c r="LZS827" s="14"/>
      <c r="LZT827" s="14"/>
      <c r="LZU827" s="14"/>
      <c r="LZV827" s="14"/>
      <c r="LZW827" s="14"/>
      <c r="LZX827" s="14"/>
      <c r="LZY827" s="14"/>
      <c r="LZZ827" s="14"/>
      <c r="MAA827" s="14"/>
      <c r="MAB827" s="14"/>
      <c r="MAC827" s="14"/>
      <c r="MAD827" s="14"/>
      <c r="MAE827" s="14"/>
      <c r="MAF827" s="14"/>
      <c r="MAG827" s="14"/>
      <c r="MAH827" s="14"/>
      <c r="MAI827" s="14"/>
      <c r="MAJ827" s="14"/>
      <c r="MAK827" s="14"/>
      <c r="MAL827" s="14"/>
      <c r="MAM827" s="14"/>
      <c r="MAN827" s="14"/>
      <c r="MAO827" s="14"/>
      <c r="MAP827" s="14"/>
      <c r="MAQ827" s="14"/>
      <c r="MAR827" s="14"/>
      <c r="MAS827" s="14"/>
      <c r="MAT827" s="14"/>
      <c r="MAU827" s="14"/>
      <c r="MAV827" s="14"/>
      <c r="MAW827" s="14"/>
      <c r="MAX827" s="14"/>
      <c r="MAY827" s="14"/>
      <c r="MAZ827" s="14"/>
      <c r="MBA827" s="14"/>
      <c r="MBB827" s="14"/>
      <c r="MBC827" s="14"/>
      <c r="MBD827" s="14"/>
      <c r="MBE827" s="14"/>
      <c r="MBF827" s="14"/>
      <c r="MBG827" s="14"/>
      <c r="MBH827" s="14"/>
      <c r="MBI827" s="14"/>
      <c r="MBJ827" s="14"/>
      <c r="MBK827" s="14"/>
      <c r="MBL827" s="14"/>
      <c r="MBM827" s="14"/>
      <c r="MBN827" s="14"/>
      <c r="MBO827" s="14"/>
      <c r="MBP827" s="14"/>
      <c r="MBQ827" s="14"/>
      <c r="MBR827" s="14"/>
      <c r="MBS827" s="14"/>
      <c r="MBT827" s="14"/>
      <c r="MBU827" s="14"/>
      <c r="MBV827" s="14"/>
      <c r="MBW827" s="14"/>
      <c r="MBX827" s="14"/>
      <c r="MBY827" s="14"/>
      <c r="MBZ827" s="14"/>
      <c r="MCA827" s="14"/>
      <c r="MCB827" s="14"/>
      <c r="MCC827" s="14"/>
      <c r="MCD827" s="14"/>
      <c r="MCE827" s="14"/>
      <c r="MCF827" s="14"/>
      <c r="MCG827" s="14"/>
      <c r="MCH827" s="14"/>
      <c r="MCI827" s="14"/>
      <c r="MCJ827" s="14"/>
      <c r="MCK827" s="14"/>
      <c r="MCL827" s="14"/>
      <c r="MCM827" s="14"/>
      <c r="MCN827" s="14"/>
      <c r="MCO827" s="14"/>
      <c r="MCP827" s="14"/>
      <c r="MCQ827" s="14"/>
      <c r="MCR827" s="14"/>
      <c r="MCS827" s="14"/>
      <c r="MCT827" s="14"/>
      <c r="MCU827" s="14"/>
      <c r="MCV827" s="14"/>
      <c r="MCW827" s="14"/>
      <c r="MCX827" s="14"/>
      <c r="MCY827" s="14"/>
      <c r="MCZ827" s="14"/>
      <c r="MDA827" s="14"/>
      <c r="MDB827" s="14"/>
      <c r="MDC827" s="14"/>
      <c r="MDD827" s="14"/>
      <c r="MDE827" s="14"/>
      <c r="MDF827" s="14"/>
      <c r="MDG827" s="14"/>
      <c r="MDH827" s="14"/>
      <c r="MDI827" s="14"/>
      <c r="MDJ827" s="14"/>
      <c r="MDK827" s="14"/>
      <c r="MDL827" s="14"/>
      <c r="MDM827" s="14"/>
      <c r="MDN827" s="14"/>
      <c r="MDO827" s="14"/>
      <c r="MDP827" s="14"/>
      <c r="MDQ827" s="14"/>
      <c r="MDR827" s="14"/>
      <c r="MDS827" s="14"/>
      <c r="MDT827" s="14"/>
      <c r="MDU827" s="14"/>
      <c r="MDV827" s="14"/>
      <c r="MDW827" s="14"/>
      <c r="MDX827" s="14"/>
      <c r="MDY827" s="14"/>
      <c r="MDZ827" s="14"/>
      <c r="MEA827" s="14"/>
      <c r="MEB827" s="14"/>
      <c r="MEC827" s="14"/>
      <c r="MED827" s="14"/>
      <c r="MEE827" s="14"/>
      <c r="MEF827" s="14"/>
      <c r="MEG827" s="14"/>
      <c r="MEH827" s="14"/>
      <c r="MEI827" s="14"/>
      <c r="MEJ827" s="14"/>
      <c r="MEK827" s="14"/>
      <c r="MEL827" s="14"/>
      <c r="MEM827" s="14"/>
      <c r="MEN827" s="14"/>
      <c r="MEO827" s="14"/>
      <c r="MEP827" s="14"/>
      <c r="MEQ827" s="14"/>
      <c r="MER827" s="14"/>
      <c r="MES827" s="14"/>
      <c r="MET827" s="14"/>
      <c r="MEU827" s="14"/>
      <c r="MEV827" s="14"/>
      <c r="MEW827" s="14"/>
      <c r="MEX827" s="14"/>
      <c r="MEY827" s="14"/>
      <c r="MEZ827" s="14"/>
      <c r="MFA827" s="14"/>
      <c r="MFB827" s="14"/>
      <c r="MFC827" s="14"/>
      <c r="MFD827" s="14"/>
      <c r="MFE827" s="14"/>
      <c r="MFF827" s="14"/>
      <c r="MFG827" s="14"/>
      <c r="MFH827" s="14"/>
      <c r="MFI827" s="14"/>
      <c r="MFJ827" s="14"/>
      <c r="MFK827" s="14"/>
      <c r="MFL827" s="14"/>
      <c r="MFM827" s="14"/>
      <c r="MFN827" s="14"/>
      <c r="MFO827" s="14"/>
      <c r="MFP827" s="14"/>
      <c r="MFQ827" s="14"/>
      <c r="MFR827" s="14"/>
      <c r="MFS827" s="14"/>
      <c r="MFT827" s="14"/>
      <c r="MFU827" s="14"/>
      <c r="MFV827" s="14"/>
      <c r="MFW827" s="14"/>
      <c r="MFX827" s="14"/>
      <c r="MFY827" s="14"/>
      <c r="MFZ827" s="14"/>
      <c r="MGA827" s="14"/>
      <c r="MGB827" s="14"/>
      <c r="MGC827" s="14"/>
      <c r="MGD827" s="14"/>
      <c r="MGE827" s="14"/>
      <c r="MGF827" s="14"/>
      <c r="MGG827" s="14"/>
      <c r="MGH827" s="14"/>
      <c r="MGI827" s="14"/>
      <c r="MGJ827" s="14"/>
      <c r="MGK827" s="14"/>
      <c r="MGL827" s="14"/>
      <c r="MGM827" s="14"/>
      <c r="MGN827" s="14"/>
      <c r="MGO827" s="14"/>
      <c r="MGP827" s="14"/>
      <c r="MGQ827" s="14"/>
      <c r="MGR827" s="14"/>
      <c r="MGS827" s="14"/>
      <c r="MGT827" s="14"/>
      <c r="MGU827" s="14"/>
      <c r="MGV827" s="14"/>
      <c r="MGW827" s="14"/>
      <c r="MGX827" s="14"/>
      <c r="MGY827" s="14"/>
      <c r="MGZ827" s="14"/>
      <c r="MHA827" s="14"/>
      <c r="MHB827" s="14"/>
      <c r="MHC827" s="14"/>
      <c r="MHD827" s="14"/>
      <c r="MHE827" s="14"/>
      <c r="MHF827" s="14"/>
      <c r="MHG827" s="14"/>
      <c r="MHH827" s="14"/>
      <c r="MHI827" s="14"/>
      <c r="MHJ827" s="14"/>
      <c r="MHK827" s="14"/>
      <c r="MHL827" s="14"/>
      <c r="MHM827" s="14"/>
      <c r="MHN827" s="14"/>
      <c r="MHO827" s="14"/>
      <c r="MHP827" s="14"/>
      <c r="MHQ827" s="14"/>
      <c r="MHR827" s="14"/>
      <c r="MHS827" s="14"/>
      <c r="MHT827" s="14"/>
      <c r="MHU827" s="14"/>
      <c r="MHV827" s="14"/>
      <c r="MHW827" s="14"/>
      <c r="MHX827" s="14"/>
      <c r="MHY827" s="14"/>
      <c r="MHZ827" s="14"/>
      <c r="MIA827" s="14"/>
      <c r="MIB827" s="14"/>
      <c r="MIC827" s="14"/>
      <c r="MID827" s="14"/>
      <c r="MIE827" s="14"/>
      <c r="MIF827" s="14"/>
      <c r="MIG827" s="14"/>
      <c r="MIH827" s="14"/>
      <c r="MII827" s="14"/>
      <c r="MIJ827" s="14"/>
      <c r="MIK827" s="14"/>
      <c r="MIL827" s="14"/>
      <c r="MIM827" s="14"/>
      <c r="MIN827" s="14"/>
      <c r="MIO827" s="14"/>
      <c r="MIP827" s="14"/>
      <c r="MIQ827" s="14"/>
      <c r="MIR827" s="14"/>
      <c r="MIS827" s="14"/>
      <c r="MIT827" s="14"/>
      <c r="MIU827" s="14"/>
      <c r="MIV827" s="14"/>
      <c r="MIW827" s="14"/>
      <c r="MIX827" s="14"/>
      <c r="MIY827" s="14"/>
      <c r="MIZ827" s="14"/>
      <c r="MJA827" s="14"/>
      <c r="MJB827" s="14"/>
      <c r="MJC827" s="14"/>
      <c r="MJD827" s="14"/>
      <c r="MJE827" s="14"/>
      <c r="MJF827" s="14"/>
      <c r="MJG827" s="14"/>
      <c r="MJH827" s="14"/>
      <c r="MJI827" s="14"/>
      <c r="MJJ827" s="14"/>
      <c r="MJK827" s="14"/>
      <c r="MJL827" s="14"/>
      <c r="MJM827" s="14"/>
      <c r="MJN827" s="14"/>
      <c r="MJO827" s="14"/>
      <c r="MJP827" s="14"/>
      <c r="MJQ827" s="14"/>
      <c r="MJR827" s="14"/>
      <c r="MJS827" s="14"/>
      <c r="MJT827" s="14"/>
      <c r="MJU827" s="14"/>
      <c r="MJV827" s="14"/>
      <c r="MJW827" s="14"/>
      <c r="MJX827" s="14"/>
      <c r="MJY827" s="14"/>
      <c r="MJZ827" s="14"/>
      <c r="MKA827" s="14"/>
      <c r="MKB827" s="14"/>
      <c r="MKC827" s="14"/>
      <c r="MKD827" s="14"/>
      <c r="MKE827" s="14"/>
      <c r="MKF827" s="14"/>
      <c r="MKG827" s="14"/>
      <c r="MKH827" s="14"/>
      <c r="MKI827" s="14"/>
      <c r="MKJ827" s="14"/>
      <c r="MKK827" s="14"/>
      <c r="MKL827" s="14"/>
      <c r="MKM827" s="14"/>
      <c r="MKN827" s="14"/>
      <c r="MKO827" s="14"/>
      <c r="MKP827" s="14"/>
      <c r="MKQ827" s="14"/>
      <c r="MKR827" s="14"/>
      <c r="MKS827" s="14"/>
      <c r="MKT827" s="14"/>
      <c r="MKU827" s="14"/>
      <c r="MKV827" s="14"/>
      <c r="MKW827" s="14"/>
      <c r="MKX827" s="14"/>
      <c r="MKY827" s="14"/>
      <c r="MKZ827" s="14"/>
      <c r="MLA827" s="14"/>
      <c r="MLB827" s="14"/>
      <c r="MLC827" s="14"/>
      <c r="MLD827" s="14"/>
      <c r="MLE827" s="14"/>
      <c r="MLF827" s="14"/>
      <c r="MLG827" s="14"/>
      <c r="MLH827" s="14"/>
      <c r="MLI827" s="14"/>
      <c r="MLJ827" s="14"/>
      <c r="MLK827" s="14"/>
      <c r="MLL827" s="14"/>
      <c r="MLM827" s="14"/>
      <c r="MLN827" s="14"/>
      <c r="MLO827" s="14"/>
      <c r="MLP827" s="14"/>
      <c r="MLQ827" s="14"/>
      <c r="MLR827" s="14"/>
      <c r="MLS827" s="14"/>
      <c r="MLT827" s="14"/>
      <c r="MLU827" s="14"/>
      <c r="MLV827" s="14"/>
      <c r="MLW827" s="14"/>
      <c r="MLX827" s="14"/>
      <c r="MLY827" s="14"/>
      <c r="MLZ827" s="14"/>
      <c r="MMA827" s="14"/>
      <c r="MMB827" s="14"/>
      <c r="MMC827" s="14"/>
      <c r="MMD827" s="14"/>
      <c r="MME827" s="14"/>
      <c r="MMF827" s="14"/>
      <c r="MMG827" s="14"/>
      <c r="MMH827" s="14"/>
      <c r="MMI827" s="14"/>
      <c r="MMJ827" s="14"/>
      <c r="MMK827" s="14"/>
      <c r="MML827" s="14"/>
      <c r="MMM827" s="14"/>
      <c r="MMN827" s="14"/>
      <c r="MMO827" s="14"/>
      <c r="MMP827" s="14"/>
      <c r="MMQ827" s="14"/>
      <c r="MMR827" s="14"/>
      <c r="MMS827" s="14"/>
      <c r="MMT827" s="14"/>
      <c r="MMU827" s="14"/>
      <c r="MMV827" s="14"/>
      <c r="MMW827" s="14"/>
      <c r="MMX827" s="14"/>
      <c r="MMY827" s="14"/>
      <c r="MMZ827" s="14"/>
      <c r="MNA827" s="14"/>
      <c r="MNB827" s="14"/>
      <c r="MNC827" s="14"/>
      <c r="MND827" s="14"/>
      <c r="MNE827" s="14"/>
      <c r="MNF827" s="14"/>
      <c r="MNG827" s="14"/>
      <c r="MNH827" s="14"/>
      <c r="MNI827" s="14"/>
      <c r="MNJ827" s="14"/>
      <c r="MNK827" s="14"/>
      <c r="MNL827" s="14"/>
      <c r="MNM827" s="14"/>
      <c r="MNN827" s="14"/>
      <c r="MNO827" s="14"/>
      <c r="MNP827" s="14"/>
      <c r="MNQ827" s="14"/>
      <c r="MNR827" s="14"/>
      <c r="MNS827" s="14"/>
      <c r="MNT827" s="14"/>
      <c r="MNU827" s="14"/>
      <c r="MNV827" s="14"/>
      <c r="MNW827" s="14"/>
      <c r="MNX827" s="14"/>
      <c r="MNY827" s="14"/>
      <c r="MNZ827" s="14"/>
      <c r="MOA827" s="14"/>
      <c r="MOB827" s="14"/>
      <c r="MOC827" s="14"/>
      <c r="MOD827" s="14"/>
      <c r="MOE827" s="14"/>
      <c r="MOF827" s="14"/>
      <c r="MOG827" s="14"/>
      <c r="MOH827" s="14"/>
      <c r="MOI827" s="14"/>
      <c r="MOJ827" s="14"/>
      <c r="MOK827" s="14"/>
      <c r="MOL827" s="14"/>
      <c r="MOM827" s="14"/>
      <c r="MON827" s="14"/>
      <c r="MOO827" s="14"/>
      <c r="MOP827" s="14"/>
      <c r="MOQ827" s="14"/>
      <c r="MOR827" s="14"/>
      <c r="MOS827" s="14"/>
      <c r="MOT827" s="14"/>
      <c r="MOU827" s="14"/>
      <c r="MOV827" s="14"/>
      <c r="MOW827" s="14"/>
      <c r="MOX827" s="14"/>
      <c r="MOY827" s="14"/>
      <c r="MOZ827" s="14"/>
      <c r="MPA827" s="14"/>
      <c r="MPB827" s="14"/>
      <c r="MPC827" s="14"/>
      <c r="MPD827" s="14"/>
      <c r="MPE827" s="14"/>
      <c r="MPF827" s="14"/>
      <c r="MPG827" s="14"/>
      <c r="MPH827" s="14"/>
      <c r="MPI827" s="14"/>
      <c r="MPJ827" s="14"/>
      <c r="MPK827" s="14"/>
      <c r="MPL827" s="14"/>
      <c r="MPM827" s="14"/>
      <c r="MPN827" s="14"/>
      <c r="MPO827" s="14"/>
      <c r="MPP827" s="14"/>
      <c r="MPQ827" s="14"/>
      <c r="MPR827" s="14"/>
      <c r="MPS827" s="14"/>
      <c r="MPT827" s="14"/>
      <c r="MPU827" s="14"/>
      <c r="MPV827" s="14"/>
      <c r="MPW827" s="14"/>
      <c r="MPX827" s="14"/>
      <c r="MPY827" s="14"/>
      <c r="MPZ827" s="14"/>
      <c r="MQA827" s="14"/>
      <c r="MQB827" s="14"/>
      <c r="MQC827" s="14"/>
      <c r="MQD827" s="14"/>
      <c r="MQE827" s="14"/>
      <c r="MQF827" s="14"/>
      <c r="MQG827" s="14"/>
      <c r="MQH827" s="14"/>
      <c r="MQI827" s="14"/>
      <c r="MQJ827" s="14"/>
      <c r="MQK827" s="14"/>
      <c r="MQL827" s="14"/>
      <c r="MQM827" s="14"/>
      <c r="MQN827" s="14"/>
      <c r="MQO827" s="14"/>
      <c r="MQP827" s="14"/>
      <c r="MQQ827" s="14"/>
      <c r="MQR827" s="14"/>
      <c r="MQS827" s="14"/>
      <c r="MQT827" s="14"/>
      <c r="MQU827" s="14"/>
      <c r="MQV827" s="14"/>
      <c r="MQW827" s="14"/>
      <c r="MQX827" s="14"/>
      <c r="MQY827" s="14"/>
      <c r="MQZ827" s="14"/>
      <c r="MRA827" s="14"/>
      <c r="MRB827" s="14"/>
      <c r="MRC827" s="14"/>
      <c r="MRD827" s="14"/>
      <c r="MRE827" s="14"/>
      <c r="MRF827" s="14"/>
      <c r="MRG827" s="14"/>
      <c r="MRH827" s="14"/>
      <c r="MRI827" s="14"/>
      <c r="MRJ827" s="14"/>
      <c r="MRK827" s="14"/>
      <c r="MRL827" s="14"/>
      <c r="MRM827" s="14"/>
      <c r="MRN827" s="14"/>
      <c r="MRO827" s="14"/>
      <c r="MRP827" s="14"/>
      <c r="MRQ827" s="14"/>
      <c r="MRR827" s="14"/>
      <c r="MRS827" s="14"/>
      <c r="MRT827" s="14"/>
      <c r="MRU827" s="14"/>
      <c r="MRV827" s="14"/>
      <c r="MRW827" s="14"/>
      <c r="MRX827" s="14"/>
      <c r="MRY827" s="14"/>
      <c r="MRZ827" s="14"/>
      <c r="MSA827" s="14"/>
      <c r="MSB827" s="14"/>
      <c r="MSC827" s="14"/>
      <c r="MSD827" s="14"/>
      <c r="MSE827" s="14"/>
      <c r="MSF827" s="14"/>
      <c r="MSG827" s="14"/>
      <c r="MSH827" s="14"/>
      <c r="MSI827" s="14"/>
      <c r="MSJ827" s="14"/>
      <c r="MSK827" s="14"/>
      <c r="MSL827" s="14"/>
      <c r="MSM827" s="14"/>
      <c r="MSN827" s="14"/>
      <c r="MSO827" s="14"/>
      <c r="MSP827" s="14"/>
      <c r="MSQ827" s="14"/>
      <c r="MSR827" s="14"/>
      <c r="MSS827" s="14"/>
      <c r="MST827" s="14"/>
      <c r="MSU827" s="14"/>
      <c r="MSV827" s="14"/>
      <c r="MSW827" s="14"/>
      <c r="MSX827" s="14"/>
      <c r="MSY827" s="14"/>
      <c r="MSZ827" s="14"/>
      <c r="MTA827" s="14"/>
      <c r="MTB827" s="14"/>
      <c r="MTC827" s="14"/>
      <c r="MTD827" s="14"/>
      <c r="MTE827" s="14"/>
      <c r="MTF827" s="14"/>
      <c r="MTG827" s="14"/>
      <c r="MTH827" s="14"/>
      <c r="MTI827" s="14"/>
      <c r="MTJ827" s="14"/>
      <c r="MTK827" s="14"/>
      <c r="MTL827" s="14"/>
      <c r="MTM827" s="14"/>
      <c r="MTN827" s="14"/>
      <c r="MTO827" s="14"/>
      <c r="MTP827" s="14"/>
      <c r="MTQ827" s="14"/>
      <c r="MTR827" s="14"/>
      <c r="MTS827" s="14"/>
      <c r="MTT827" s="14"/>
      <c r="MTU827" s="14"/>
      <c r="MTV827" s="14"/>
      <c r="MTW827" s="14"/>
      <c r="MTX827" s="14"/>
      <c r="MTY827" s="14"/>
      <c r="MTZ827" s="14"/>
      <c r="MUA827" s="14"/>
      <c r="MUB827" s="14"/>
      <c r="MUC827" s="14"/>
      <c r="MUD827" s="14"/>
      <c r="MUE827" s="14"/>
      <c r="MUF827" s="14"/>
      <c r="MUG827" s="14"/>
      <c r="MUH827" s="14"/>
      <c r="MUI827" s="14"/>
      <c r="MUJ827" s="14"/>
      <c r="MUK827" s="14"/>
      <c r="MUL827" s="14"/>
      <c r="MUM827" s="14"/>
      <c r="MUN827" s="14"/>
      <c r="MUO827" s="14"/>
      <c r="MUP827" s="14"/>
      <c r="MUQ827" s="14"/>
      <c r="MUR827" s="14"/>
      <c r="MUS827" s="14"/>
      <c r="MUT827" s="14"/>
      <c r="MUU827" s="14"/>
      <c r="MUV827" s="14"/>
      <c r="MUW827" s="14"/>
      <c r="MUX827" s="14"/>
      <c r="MUY827" s="14"/>
      <c r="MUZ827" s="14"/>
      <c r="MVA827" s="14"/>
      <c r="MVB827" s="14"/>
      <c r="MVC827" s="14"/>
      <c r="MVD827" s="14"/>
      <c r="MVE827" s="14"/>
      <c r="MVF827" s="14"/>
      <c r="MVG827" s="14"/>
      <c r="MVH827" s="14"/>
      <c r="MVI827" s="14"/>
      <c r="MVJ827" s="14"/>
      <c r="MVK827" s="14"/>
      <c r="MVL827" s="14"/>
      <c r="MVM827" s="14"/>
      <c r="MVN827" s="14"/>
      <c r="MVO827" s="14"/>
      <c r="MVP827" s="14"/>
      <c r="MVQ827" s="14"/>
      <c r="MVR827" s="14"/>
      <c r="MVS827" s="14"/>
      <c r="MVT827" s="14"/>
      <c r="MVU827" s="14"/>
      <c r="MVV827" s="14"/>
      <c r="MVW827" s="14"/>
      <c r="MVX827" s="14"/>
      <c r="MVY827" s="14"/>
      <c r="MVZ827" s="14"/>
      <c r="MWA827" s="14"/>
      <c r="MWB827" s="14"/>
      <c r="MWC827" s="14"/>
      <c r="MWD827" s="14"/>
      <c r="MWE827" s="14"/>
      <c r="MWF827" s="14"/>
      <c r="MWG827" s="14"/>
      <c r="MWH827" s="14"/>
      <c r="MWI827" s="14"/>
      <c r="MWJ827" s="14"/>
      <c r="MWK827" s="14"/>
      <c r="MWL827" s="14"/>
      <c r="MWM827" s="14"/>
      <c r="MWN827" s="14"/>
      <c r="MWO827" s="14"/>
      <c r="MWP827" s="14"/>
      <c r="MWQ827" s="14"/>
      <c r="MWR827" s="14"/>
      <c r="MWS827" s="14"/>
      <c r="MWT827" s="14"/>
      <c r="MWU827" s="14"/>
      <c r="MWV827" s="14"/>
      <c r="MWW827" s="14"/>
      <c r="MWX827" s="14"/>
      <c r="MWY827" s="14"/>
      <c r="MWZ827" s="14"/>
      <c r="MXA827" s="14"/>
      <c r="MXB827" s="14"/>
      <c r="MXC827" s="14"/>
      <c r="MXD827" s="14"/>
      <c r="MXE827" s="14"/>
      <c r="MXF827" s="14"/>
      <c r="MXG827" s="14"/>
      <c r="MXH827" s="14"/>
      <c r="MXI827" s="14"/>
      <c r="MXJ827" s="14"/>
      <c r="MXK827" s="14"/>
      <c r="MXL827" s="14"/>
      <c r="MXM827" s="14"/>
      <c r="MXN827" s="14"/>
      <c r="MXO827" s="14"/>
      <c r="MXP827" s="14"/>
      <c r="MXQ827" s="14"/>
      <c r="MXR827" s="14"/>
      <c r="MXS827" s="14"/>
      <c r="MXT827" s="14"/>
      <c r="MXU827" s="14"/>
      <c r="MXV827" s="14"/>
      <c r="MXW827" s="14"/>
      <c r="MXX827" s="14"/>
      <c r="MXY827" s="14"/>
      <c r="MXZ827" s="14"/>
      <c r="MYA827" s="14"/>
      <c r="MYB827" s="14"/>
      <c r="MYC827" s="14"/>
      <c r="MYD827" s="14"/>
      <c r="MYE827" s="14"/>
      <c r="MYF827" s="14"/>
      <c r="MYG827" s="14"/>
      <c r="MYH827" s="14"/>
      <c r="MYI827" s="14"/>
      <c r="MYJ827" s="14"/>
      <c r="MYK827" s="14"/>
      <c r="MYL827" s="14"/>
      <c r="MYM827" s="14"/>
      <c r="MYN827" s="14"/>
      <c r="MYO827" s="14"/>
      <c r="MYP827" s="14"/>
      <c r="MYQ827" s="14"/>
      <c r="MYR827" s="14"/>
      <c r="MYS827" s="14"/>
      <c r="MYT827" s="14"/>
      <c r="MYU827" s="14"/>
      <c r="MYV827" s="14"/>
      <c r="MYW827" s="14"/>
      <c r="MYX827" s="14"/>
      <c r="MYY827" s="14"/>
      <c r="MYZ827" s="14"/>
      <c r="MZA827" s="14"/>
      <c r="MZB827" s="14"/>
      <c r="MZC827" s="14"/>
      <c r="MZD827" s="14"/>
      <c r="MZE827" s="14"/>
      <c r="MZF827" s="14"/>
      <c r="MZG827" s="14"/>
      <c r="MZH827" s="14"/>
      <c r="MZI827" s="14"/>
      <c r="MZJ827" s="14"/>
      <c r="MZK827" s="14"/>
      <c r="MZL827" s="14"/>
      <c r="MZM827" s="14"/>
      <c r="MZN827" s="14"/>
      <c r="MZO827" s="14"/>
      <c r="MZP827" s="14"/>
      <c r="MZQ827" s="14"/>
      <c r="MZR827" s="14"/>
      <c r="MZS827" s="14"/>
      <c r="MZT827" s="14"/>
      <c r="MZU827" s="14"/>
      <c r="MZV827" s="14"/>
      <c r="MZW827" s="14"/>
      <c r="MZX827" s="14"/>
      <c r="MZY827" s="14"/>
      <c r="MZZ827" s="14"/>
      <c r="NAA827" s="14"/>
      <c r="NAB827" s="14"/>
      <c r="NAC827" s="14"/>
      <c r="NAD827" s="14"/>
      <c r="NAE827" s="14"/>
      <c r="NAF827" s="14"/>
      <c r="NAG827" s="14"/>
      <c r="NAH827" s="14"/>
      <c r="NAI827" s="14"/>
      <c r="NAJ827" s="14"/>
      <c r="NAK827" s="14"/>
      <c r="NAL827" s="14"/>
      <c r="NAM827" s="14"/>
      <c r="NAN827" s="14"/>
      <c r="NAO827" s="14"/>
      <c r="NAP827" s="14"/>
      <c r="NAQ827" s="14"/>
      <c r="NAR827" s="14"/>
      <c r="NAS827" s="14"/>
      <c r="NAT827" s="14"/>
      <c r="NAU827" s="14"/>
      <c r="NAV827" s="14"/>
      <c r="NAW827" s="14"/>
      <c r="NAX827" s="14"/>
      <c r="NAY827" s="14"/>
      <c r="NAZ827" s="14"/>
      <c r="NBA827" s="14"/>
      <c r="NBB827" s="14"/>
      <c r="NBC827" s="14"/>
      <c r="NBD827" s="14"/>
      <c r="NBE827" s="14"/>
      <c r="NBF827" s="14"/>
      <c r="NBG827" s="14"/>
      <c r="NBH827" s="14"/>
      <c r="NBI827" s="14"/>
      <c r="NBJ827" s="14"/>
      <c r="NBK827" s="14"/>
      <c r="NBL827" s="14"/>
      <c r="NBM827" s="14"/>
      <c r="NBN827" s="14"/>
      <c r="NBO827" s="14"/>
      <c r="NBP827" s="14"/>
      <c r="NBQ827" s="14"/>
      <c r="NBR827" s="14"/>
      <c r="NBS827" s="14"/>
      <c r="NBT827" s="14"/>
      <c r="NBU827" s="14"/>
      <c r="NBV827" s="14"/>
      <c r="NBW827" s="14"/>
      <c r="NBX827" s="14"/>
      <c r="NBY827" s="14"/>
      <c r="NBZ827" s="14"/>
      <c r="NCA827" s="14"/>
      <c r="NCB827" s="14"/>
      <c r="NCC827" s="14"/>
      <c r="NCD827" s="14"/>
      <c r="NCE827" s="14"/>
      <c r="NCF827" s="14"/>
      <c r="NCG827" s="14"/>
      <c r="NCH827" s="14"/>
      <c r="NCI827" s="14"/>
      <c r="NCJ827" s="14"/>
      <c r="NCK827" s="14"/>
      <c r="NCL827" s="14"/>
      <c r="NCM827" s="14"/>
      <c r="NCN827" s="14"/>
      <c r="NCO827" s="14"/>
      <c r="NCP827" s="14"/>
      <c r="NCQ827" s="14"/>
      <c r="NCR827" s="14"/>
      <c r="NCS827" s="14"/>
      <c r="NCT827" s="14"/>
      <c r="NCU827" s="14"/>
      <c r="NCV827" s="14"/>
      <c r="NCW827" s="14"/>
      <c r="NCX827" s="14"/>
      <c r="NCY827" s="14"/>
      <c r="NCZ827" s="14"/>
      <c r="NDA827" s="14"/>
      <c r="NDB827" s="14"/>
      <c r="NDC827" s="14"/>
      <c r="NDD827" s="14"/>
      <c r="NDE827" s="14"/>
      <c r="NDF827" s="14"/>
      <c r="NDG827" s="14"/>
      <c r="NDH827" s="14"/>
      <c r="NDI827" s="14"/>
      <c r="NDJ827" s="14"/>
      <c r="NDK827" s="14"/>
      <c r="NDL827" s="14"/>
      <c r="NDM827" s="14"/>
      <c r="NDN827" s="14"/>
      <c r="NDO827" s="14"/>
      <c r="NDP827" s="14"/>
      <c r="NDQ827" s="14"/>
      <c r="NDR827" s="14"/>
      <c r="NDS827" s="14"/>
      <c r="NDT827" s="14"/>
      <c r="NDU827" s="14"/>
      <c r="NDV827" s="14"/>
      <c r="NDW827" s="14"/>
      <c r="NDX827" s="14"/>
      <c r="NDY827" s="14"/>
      <c r="NDZ827" s="14"/>
      <c r="NEA827" s="14"/>
      <c r="NEB827" s="14"/>
      <c r="NEC827" s="14"/>
      <c r="NED827" s="14"/>
      <c r="NEE827" s="14"/>
      <c r="NEF827" s="14"/>
      <c r="NEG827" s="14"/>
      <c r="NEH827" s="14"/>
      <c r="NEI827" s="14"/>
      <c r="NEJ827" s="14"/>
      <c r="NEK827" s="14"/>
      <c r="NEL827" s="14"/>
      <c r="NEM827" s="14"/>
      <c r="NEN827" s="14"/>
      <c r="NEO827" s="14"/>
      <c r="NEP827" s="14"/>
      <c r="NEQ827" s="14"/>
      <c r="NER827" s="14"/>
      <c r="NES827" s="14"/>
      <c r="NET827" s="14"/>
      <c r="NEU827" s="14"/>
      <c r="NEV827" s="14"/>
      <c r="NEW827" s="14"/>
      <c r="NEX827" s="14"/>
      <c r="NEY827" s="14"/>
      <c r="NEZ827" s="14"/>
      <c r="NFA827" s="14"/>
      <c r="NFB827" s="14"/>
      <c r="NFC827" s="14"/>
      <c r="NFD827" s="14"/>
      <c r="NFE827" s="14"/>
      <c r="NFF827" s="14"/>
      <c r="NFG827" s="14"/>
      <c r="NFH827" s="14"/>
      <c r="NFI827" s="14"/>
      <c r="NFJ827" s="14"/>
      <c r="NFK827" s="14"/>
      <c r="NFL827" s="14"/>
      <c r="NFM827" s="14"/>
      <c r="NFN827" s="14"/>
      <c r="NFO827" s="14"/>
      <c r="NFP827" s="14"/>
      <c r="NFQ827" s="14"/>
      <c r="NFR827" s="14"/>
      <c r="NFS827" s="14"/>
      <c r="NFT827" s="14"/>
      <c r="NFU827" s="14"/>
      <c r="NFV827" s="14"/>
      <c r="NFW827" s="14"/>
      <c r="NFX827" s="14"/>
      <c r="NFY827" s="14"/>
      <c r="NFZ827" s="14"/>
      <c r="NGA827" s="14"/>
      <c r="NGB827" s="14"/>
      <c r="NGC827" s="14"/>
      <c r="NGD827" s="14"/>
      <c r="NGE827" s="14"/>
      <c r="NGF827" s="14"/>
      <c r="NGG827" s="14"/>
      <c r="NGH827" s="14"/>
      <c r="NGI827" s="14"/>
      <c r="NGJ827" s="14"/>
      <c r="NGK827" s="14"/>
      <c r="NGL827" s="14"/>
      <c r="NGM827" s="14"/>
      <c r="NGN827" s="14"/>
      <c r="NGO827" s="14"/>
      <c r="NGP827" s="14"/>
      <c r="NGQ827" s="14"/>
      <c r="NGR827" s="14"/>
      <c r="NGS827" s="14"/>
      <c r="NGT827" s="14"/>
      <c r="NGU827" s="14"/>
      <c r="NGV827" s="14"/>
      <c r="NGW827" s="14"/>
      <c r="NGX827" s="14"/>
      <c r="NGY827" s="14"/>
      <c r="NGZ827" s="14"/>
      <c r="NHA827" s="14"/>
      <c r="NHB827" s="14"/>
      <c r="NHC827" s="14"/>
      <c r="NHD827" s="14"/>
      <c r="NHE827" s="14"/>
      <c r="NHF827" s="14"/>
      <c r="NHG827" s="14"/>
      <c r="NHH827" s="14"/>
      <c r="NHI827" s="14"/>
      <c r="NHJ827" s="14"/>
      <c r="NHK827" s="14"/>
      <c r="NHL827" s="14"/>
      <c r="NHM827" s="14"/>
      <c r="NHN827" s="14"/>
      <c r="NHO827" s="14"/>
      <c r="NHP827" s="14"/>
      <c r="NHQ827" s="14"/>
      <c r="NHR827" s="14"/>
      <c r="NHS827" s="14"/>
      <c r="NHT827" s="14"/>
      <c r="NHU827" s="14"/>
      <c r="NHV827" s="14"/>
      <c r="NHW827" s="14"/>
      <c r="NHX827" s="14"/>
      <c r="NHY827" s="14"/>
      <c r="NHZ827" s="14"/>
      <c r="NIA827" s="14"/>
      <c r="NIB827" s="14"/>
      <c r="NIC827" s="14"/>
      <c r="NID827" s="14"/>
      <c r="NIE827" s="14"/>
      <c r="NIF827" s="14"/>
      <c r="NIG827" s="14"/>
      <c r="NIH827" s="14"/>
      <c r="NII827" s="14"/>
      <c r="NIJ827" s="14"/>
      <c r="NIK827" s="14"/>
      <c r="NIL827" s="14"/>
      <c r="NIM827" s="14"/>
      <c r="NIN827" s="14"/>
      <c r="NIO827" s="14"/>
      <c r="NIP827" s="14"/>
      <c r="NIQ827" s="14"/>
      <c r="NIR827" s="14"/>
      <c r="NIS827" s="14"/>
      <c r="NIT827" s="14"/>
      <c r="NIU827" s="14"/>
      <c r="NIV827" s="14"/>
      <c r="NIW827" s="14"/>
      <c r="NIX827" s="14"/>
      <c r="NIY827" s="14"/>
      <c r="NIZ827" s="14"/>
      <c r="NJA827" s="14"/>
      <c r="NJB827" s="14"/>
      <c r="NJC827" s="14"/>
      <c r="NJD827" s="14"/>
      <c r="NJE827" s="14"/>
      <c r="NJF827" s="14"/>
      <c r="NJG827" s="14"/>
      <c r="NJH827" s="14"/>
      <c r="NJI827" s="14"/>
      <c r="NJJ827" s="14"/>
      <c r="NJK827" s="14"/>
      <c r="NJL827" s="14"/>
      <c r="NJM827" s="14"/>
      <c r="NJN827" s="14"/>
      <c r="NJO827" s="14"/>
      <c r="NJP827" s="14"/>
      <c r="NJQ827" s="14"/>
      <c r="NJR827" s="14"/>
      <c r="NJS827" s="14"/>
      <c r="NJT827" s="14"/>
      <c r="NJU827" s="14"/>
      <c r="NJV827" s="14"/>
      <c r="NJW827" s="14"/>
      <c r="NJX827" s="14"/>
      <c r="NJY827" s="14"/>
      <c r="NJZ827" s="14"/>
      <c r="NKA827" s="14"/>
      <c r="NKB827" s="14"/>
      <c r="NKC827" s="14"/>
      <c r="NKD827" s="14"/>
      <c r="NKE827" s="14"/>
      <c r="NKF827" s="14"/>
      <c r="NKG827" s="14"/>
      <c r="NKH827" s="14"/>
      <c r="NKI827" s="14"/>
      <c r="NKJ827" s="14"/>
      <c r="NKK827" s="14"/>
      <c r="NKL827" s="14"/>
      <c r="NKM827" s="14"/>
      <c r="NKN827" s="14"/>
      <c r="NKO827" s="14"/>
      <c r="NKP827" s="14"/>
      <c r="NKQ827" s="14"/>
      <c r="NKR827" s="14"/>
      <c r="NKS827" s="14"/>
      <c r="NKT827" s="14"/>
      <c r="NKU827" s="14"/>
      <c r="NKV827" s="14"/>
      <c r="NKW827" s="14"/>
      <c r="NKX827" s="14"/>
      <c r="NKY827" s="14"/>
      <c r="NKZ827" s="14"/>
      <c r="NLA827" s="14"/>
      <c r="NLB827" s="14"/>
      <c r="NLC827" s="14"/>
      <c r="NLD827" s="14"/>
      <c r="NLE827" s="14"/>
      <c r="NLF827" s="14"/>
      <c r="NLG827" s="14"/>
      <c r="NLH827" s="14"/>
      <c r="NLI827" s="14"/>
      <c r="NLJ827" s="14"/>
      <c r="NLK827" s="14"/>
      <c r="NLL827" s="14"/>
      <c r="NLM827" s="14"/>
      <c r="NLN827" s="14"/>
      <c r="NLO827" s="14"/>
      <c r="NLP827" s="14"/>
      <c r="NLQ827" s="14"/>
      <c r="NLR827" s="14"/>
      <c r="NLS827" s="14"/>
      <c r="NLT827" s="14"/>
      <c r="NLU827" s="14"/>
      <c r="NLV827" s="14"/>
      <c r="NLW827" s="14"/>
      <c r="NLX827" s="14"/>
      <c r="NLY827" s="14"/>
      <c r="NLZ827" s="14"/>
      <c r="NMA827" s="14"/>
      <c r="NMB827" s="14"/>
      <c r="NMC827" s="14"/>
      <c r="NMD827" s="14"/>
      <c r="NME827" s="14"/>
      <c r="NMF827" s="14"/>
      <c r="NMG827" s="14"/>
      <c r="NMH827" s="14"/>
      <c r="NMI827" s="14"/>
      <c r="NMJ827" s="14"/>
      <c r="NMK827" s="14"/>
      <c r="NML827" s="14"/>
      <c r="NMM827" s="14"/>
      <c r="NMN827" s="14"/>
      <c r="NMO827" s="14"/>
      <c r="NMP827" s="14"/>
      <c r="NMQ827" s="14"/>
      <c r="NMR827" s="14"/>
      <c r="NMS827" s="14"/>
      <c r="NMT827" s="14"/>
      <c r="NMU827" s="14"/>
      <c r="NMV827" s="14"/>
      <c r="NMW827" s="14"/>
      <c r="NMX827" s="14"/>
      <c r="NMY827" s="14"/>
      <c r="NMZ827" s="14"/>
      <c r="NNA827" s="14"/>
      <c r="NNB827" s="14"/>
      <c r="NNC827" s="14"/>
      <c r="NND827" s="14"/>
      <c r="NNE827" s="14"/>
      <c r="NNF827" s="14"/>
      <c r="NNG827" s="14"/>
      <c r="NNH827" s="14"/>
      <c r="NNI827" s="14"/>
      <c r="NNJ827" s="14"/>
      <c r="NNK827" s="14"/>
      <c r="NNL827" s="14"/>
      <c r="NNM827" s="14"/>
      <c r="NNN827" s="14"/>
      <c r="NNO827" s="14"/>
      <c r="NNP827" s="14"/>
      <c r="NNQ827" s="14"/>
      <c r="NNR827" s="14"/>
      <c r="NNS827" s="14"/>
      <c r="NNT827" s="14"/>
      <c r="NNU827" s="14"/>
      <c r="NNV827" s="14"/>
      <c r="NNW827" s="14"/>
      <c r="NNX827" s="14"/>
      <c r="NNY827" s="14"/>
      <c r="NNZ827" s="14"/>
      <c r="NOA827" s="14"/>
      <c r="NOB827" s="14"/>
      <c r="NOC827" s="14"/>
      <c r="NOD827" s="14"/>
      <c r="NOE827" s="14"/>
      <c r="NOF827" s="14"/>
      <c r="NOG827" s="14"/>
      <c r="NOH827" s="14"/>
      <c r="NOI827" s="14"/>
      <c r="NOJ827" s="14"/>
      <c r="NOK827" s="14"/>
      <c r="NOL827" s="14"/>
      <c r="NOM827" s="14"/>
      <c r="NON827" s="14"/>
      <c r="NOO827" s="14"/>
      <c r="NOP827" s="14"/>
      <c r="NOQ827" s="14"/>
      <c r="NOR827" s="14"/>
      <c r="NOS827" s="14"/>
      <c r="NOT827" s="14"/>
      <c r="NOU827" s="14"/>
      <c r="NOV827" s="14"/>
      <c r="NOW827" s="14"/>
      <c r="NOX827" s="14"/>
      <c r="NOY827" s="14"/>
      <c r="NOZ827" s="14"/>
      <c r="NPA827" s="14"/>
      <c r="NPB827" s="14"/>
      <c r="NPC827" s="14"/>
      <c r="NPD827" s="14"/>
      <c r="NPE827" s="14"/>
      <c r="NPF827" s="14"/>
      <c r="NPG827" s="14"/>
      <c r="NPH827" s="14"/>
      <c r="NPI827" s="14"/>
      <c r="NPJ827" s="14"/>
      <c r="NPK827" s="14"/>
      <c r="NPL827" s="14"/>
      <c r="NPM827" s="14"/>
      <c r="NPN827" s="14"/>
      <c r="NPO827" s="14"/>
      <c r="NPP827" s="14"/>
      <c r="NPQ827" s="14"/>
      <c r="NPR827" s="14"/>
      <c r="NPS827" s="14"/>
      <c r="NPT827" s="14"/>
      <c r="NPU827" s="14"/>
      <c r="NPV827" s="14"/>
      <c r="NPW827" s="14"/>
      <c r="NPX827" s="14"/>
      <c r="NPY827" s="14"/>
      <c r="NPZ827" s="14"/>
      <c r="NQA827" s="14"/>
      <c r="NQB827" s="14"/>
      <c r="NQC827" s="14"/>
      <c r="NQD827" s="14"/>
      <c r="NQE827" s="14"/>
      <c r="NQF827" s="14"/>
      <c r="NQG827" s="14"/>
      <c r="NQH827" s="14"/>
      <c r="NQI827" s="14"/>
      <c r="NQJ827" s="14"/>
      <c r="NQK827" s="14"/>
      <c r="NQL827" s="14"/>
      <c r="NQM827" s="14"/>
      <c r="NQN827" s="14"/>
      <c r="NQO827" s="14"/>
      <c r="NQP827" s="14"/>
      <c r="NQQ827" s="14"/>
      <c r="NQR827" s="14"/>
      <c r="NQS827" s="14"/>
      <c r="NQT827" s="14"/>
      <c r="NQU827" s="14"/>
      <c r="NQV827" s="14"/>
      <c r="NQW827" s="14"/>
      <c r="NQX827" s="14"/>
      <c r="NQY827" s="14"/>
      <c r="NQZ827" s="14"/>
      <c r="NRA827" s="14"/>
      <c r="NRB827" s="14"/>
      <c r="NRC827" s="14"/>
      <c r="NRD827" s="14"/>
      <c r="NRE827" s="14"/>
      <c r="NRF827" s="14"/>
      <c r="NRG827" s="14"/>
      <c r="NRH827" s="14"/>
      <c r="NRI827" s="14"/>
      <c r="NRJ827" s="14"/>
      <c r="NRK827" s="14"/>
      <c r="NRL827" s="14"/>
      <c r="NRM827" s="14"/>
      <c r="NRN827" s="14"/>
      <c r="NRO827" s="14"/>
      <c r="NRP827" s="14"/>
      <c r="NRQ827" s="14"/>
      <c r="NRR827" s="14"/>
      <c r="NRS827" s="14"/>
      <c r="NRT827" s="14"/>
      <c r="NRU827" s="14"/>
      <c r="NRV827" s="14"/>
      <c r="NRW827" s="14"/>
      <c r="NRX827" s="14"/>
      <c r="NRY827" s="14"/>
      <c r="NRZ827" s="14"/>
      <c r="NSA827" s="14"/>
      <c r="NSB827" s="14"/>
      <c r="NSC827" s="14"/>
      <c r="NSD827" s="14"/>
      <c r="NSE827" s="14"/>
      <c r="NSF827" s="14"/>
      <c r="NSG827" s="14"/>
      <c r="NSH827" s="14"/>
      <c r="NSI827" s="14"/>
      <c r="NSJ827" s="14"/>
      <c r="NSK827" s="14"/>
      <c r="NSL827" s="14"/>
      <c r="NSM827" s="14"/>
      <c r="NSN827" s="14"/>
      <c r="NSO827" s="14"/>
      <c r="NSP827" s="14"/>
      <c r="NSQ827" s="14"/>
      <c r="NSR827" s="14"/>
      <c r="NSS827" s="14"/>
      <c r="NST827" s="14"/>
      <c r="NSU827" s="14"/>
      <c r="NSV827" s="14"/>
      <c r="NSW827" s="14"/>
      <c r="NSX827" s="14"/>
      <c r="NSY827" s="14"/>
      <c r="NSZ827" s="14"/>
      <c r="NTA827" s="14"/>
      <c r="NTB827" s="14"/>
      <c r="NTC827" s="14"/>
      <c r="NTD827" s="14"/>
      <c r="NTE827" s="14"/>
      <c r="NTF827" s="14"/>
      <c r="NTG827" s="14"/>
      <c r="NTH827" s="14"/>
      <c r="NTI827" s="14"/>
      <c r="NTJ827" s="14"/>
      <c r="NTK827" s="14"/>
      <c r="NTL827" s="14"/>
      <c r="NTM827" s="14"/>
      <c r="NTN827" s="14"/>
      <c r="NTO827" s="14"/>
      <c r="NTP827" s="14"/>
      <c r="NTQ827" s="14"/>
      <c r="NTR827" s="14"/>
      <c r="NTS827" s="14"/>
      <c r="NTT827" s="14"/>
      <c r="NTU827" s="14"/>
      <c r="NTV827" s="14"/>
      <c r="NTW827" s="14"/>
      <c r="NTX827" s="14"/>
      <c r="NTY827" s="14"/>
      <c r="NTZ827" s="14"/>
      <c r="NUA827" s="14"/>
      <c r="NUB827" s="14"/>
      <c r="NUC827" s="14"/>
      <c r="NUD827" s="14"/>
      <c r="NUE827" s="14"/>
      <c r="NUF827" s="14"/>
      <c r="NUG827" s="14"/>
      <c r="NUH827" s="14"/>
      <c r="NUI827" s="14"/>
      <c r="NUJ827" s="14"/>
      <c r="NUK827" s="14"/>
      <c r="NUL827" s="14"/>
      <c r="NUM827" s="14"/>
      <c r="NUN827" s="14"/>
      <c r="NUO827" s="14"/>
      <c r="NUP827" s="14"/>
      <c r="NUQ827" s="14"/>
      <c r="NUR827" s="14"/>
      <c r="NUS827" s="14"/>
      <c r="NUT827" s="14"/>
      <c r="NUU827" s="14"/>
      <c r="NUV827" s="14"/>
      <c r="NUW827" s="14"/>
      <c r="NUX827" s="14"/>
      <c r="NUY827" s="14"/>
      <c r="NUZ827" s="14"/>
      <c r="NVA827" s="14"/>
      <c r="NVB827" s="14"/>
      <c r="NVC827" s="14"/>
      <c r="NVD827" s="14"/>
      <c r="NVE827" s="14"/>
      <c r="NVF827" s="14"/>
      <c r="NVG827" s="14"/>
      <c r="NVH827" s="14"/>
      <c r="NVI827" s="14"/>
      <c r="NVJ827" s="14"/>
      <c r="NVK827" s="14"/>
      <c r="NVL827" s="14"/>
      <c r="NVM827" s="14"/>
      <c r="NVN827" s="14"/>
      <c r="NVO827" s="14"/>
      <c r="NVP827" s="14"/>
      <c r="NVQ827" s="14"/>
      <c r="NVR827" s="14"/>
      <c r="NVS827" s="14"/>
      <c r="NVT827" s="14"/>
      <c r="NVU827" s="14"/>
      <c r="NVV827" s="14"/>
      <c r="NVW827" s="14"/>
      <c r="NVX827" s="14"/>
      <c r="NVY827" s="14"/>
      <c r="NVZ827" s="14"/>
      <c r="NWA827" s="14"/>
      <c r="NWB827" s="14"/>
      <c r="NWC827" s="14"/>
      <c r="NWD827" s="14"/>
      <c r="NWE827" s="14"/>
      <c r="NWF827" s="14"/>
      <c r="NWG827" s="14"/>
      <c r="NWH827" s="14"/>
      <c r="NWI827" s="14"/>
      <c r="NWJ827" s="14"/>
      <c r="NWK827" s="14"/>
      <c r="NWL827" s="14"/>
      <c r="NWM827" s="14"/>
      <c r="NWN827" s="14"/>
      <c r="NWO827" s="14"/>
      <c r="NWP827" s="14"/>
      <c r="NWQ827" s="14"/>
      <c r="NWR827" s="14"/>
      <c r="NWS827" s="14"/>
      <c r="NWT827" s="14"/>
      <c r="NWU827" s="14"/>
      <c r="NWV827" s="14"/>
      <c r="NWW827" s="14"/>
      <c r="NWX827" s="14"/>
      <c r="NWY827" s="14"/>
      <c r="NWZ827" s="14"/>
      <c r="NXA827" s="14"/>
      <c r="NXB827" s="14"/>
      <c r="NXC827" s="14"/>
      <c r="NXD827" s="14"/>
      <c r="NXE827" s="14"/>
      <c r="NXF827" s="14"/>
      <c r="NXG827" s="14"/>
      <c r="NXH827" s="14"/>
      <c r="NXI827" s="14"/>
      <c r="NXJ827" s="14"/>
      <c r="NXK827" s="14"/>
      <c r="NXL827" s="14"/>
      <c r="NXM827" s="14"/>
      <c r="NXN827" s="14"/>
      <c r="NXO827" s="14"/>
      <c r="NXP827" s="14"/>
      <c r="NXQ827" s="14"/>
      <c r="NXR827" s="14"/>
      <c r="NXS827" s="14"/>
      <c r="NXT827" s="14"/>
      <c r="NXU827" s="14"/>
      <c r="NXV827" s="14"/>
      <c r="NXW827" s="14"/>
      <c r="NXX827" s="14"/>
      <c r="NXY827" s="14"/>
      <c r="NXZ827" s="14"/>
      <c r="NYA827" s="14"/>
      <c r="NYB827" s="14"/>
      <c r="NYC827" s="14"/>
      <c r="NYD827" s="14"/>
      <c r="NYE827" s="14"/>
      <c r="NYF827" s="14"/>
      <c r="NYG827" s="14"/>
      <c r="NYH827" s="14"/>
      <c r="NYI827" s="14"/>
      <c r="NYJ827" s="14"/>
      <c r="NYK827" s="14"/>
      <c r="NYL827" s="14"/>
      <c r="NYM827" s="14"/>
      <c r="NYN827" s="14"/>
      <c r="NYO827" s="14"/>
      <c r="NYP827" s="14"/>
      <c r="NYQ827" s="14"/>
      <c r="NYR827" s="14"/>
      <c r="NYS827" s="14"/>
      <c r="NYT827" s="14"/>
      <c r="NYU827" s="14"/>
      <c r="NYV827" s="14"/>
      <c r="NYW827" s="14"/>
      <c r="NYX827" s="14"/>
      <c r="NYY827" s="14"/>
      <c r="NYZ827" s="14"/>
      <c r="NZA827" s="14"/>
      <c r="NZB827" s="14"/>
      <c r="NZC827" s="14"/>
      <c r="NZD827" s="14"/>
      <c r="NZE827" s="14"/>
      <c r="NZF827" s="14"/>
      <c r="NZG827" s="14"/>
      <c r="NZH827" s="14"/>
      <c r="NZI827" s="14"/>
      <c r="NZJ827" s="14"/>
      <c r="NZK827" s="14"/>
      <c r="NZL827" s="14"/>
      <c r="NZM827" s="14"/>
      <c r="NZN827" s="14"/>
      <c r="NZO827" s="14"/>
      <c r="NZP827" s="14"/>
      <c r="NZQ827" s="14"/>
      <c r="NZR827" s="14"/>
      <c r="NZS827" s="14"/>
      <c r="NZT827" s="14"/>
      <c r="NZU827" s="14"/>
      <c r="NZV827" s="14"/>
      <c r="NZW827" s="14"/>
      <c r="NZX827" s="14"/>
      <c r="NZY827" s="14"/>
      <c r="NZZ827" s="14"/>
      <c r="OAA827" s="14"/>
      <c r="OAB827" s="14"/>
      <c r="OAC827" s="14"/>
      <c r="OAD827" s="14"/>
      <c r="OAE827" s="14"/>
      <c r="OAF827" s="14"/>
      <c r="OAG827" s="14"/>
      <c r="OAH827" s="14"/>
      <c r="OAI827" s="14"/>
      <c r="OAJ827" s="14"/>
      <c r="OAK827" s="14"/>
      <c r="OAL827" s="14"/>
      <c r="OAM827" s="14"/>
      <c r="OAN827" s="14"/>
      <c r="OAO827" s="14"/>
      <c r="OAP827" s="14"/>
      <c r="OAQ827" s="14"/>
      <c r="OAR827" s="14"/>
      <c r="OAS827" s="14"/>
      <c r="OAT827" s="14"/>
      <c r="OAU827" s="14"/>
      <c r="OAV827" s="14"/>
      <c r="OAW827" s="14"/>
      <c r="OAX827" s="14"/>
      <c r="OAY827" s="14"/>
      <c r="OAZ827" s="14"/>
      <c r="OBA827" s="14"/>
      <c r="OBB827" s="14"/>
      <c r="OBC827" s="14"/>
      <c r="OBD827" s="14"/>
      <c r="OBE827" s="14"/>
      <c r="OBF827" s="14"/>
      <c r="OBG827" s="14"/>
      <c r="OBH827" s="14"/>
      <c r="OBI827" s="14"/>
      <c r="OBJ827" s="14"/>
      <c r="OBK827" s="14"/>
      <c r="OBL827" s="14"/>
      <c r="OBM827" s="14"/>
      <c r="OBN827" s="14"/>
      <c r="OBO827" s="14"/>
      <c r="OBP827" s="14"/>
      <c r="OBQ827" s="14"/>
      <c r="OBR827" s="14"/>
      <c r="OBS827" s="14"/>
      <c r="OBT827" s="14"/>
      <c r="OBU827" s="14"/>
      <c r="OBV827" s="14"/>
      <c r="OBW827" s="14"/>
      <c r="OBX827" s="14"/>
      <c r="OBY827" s="14"/>
      <c r="OBZ827" s="14"/>
      <c r="OCA827" s="14"/>
      <c r="OCB827" s="14"/>
      <c r="OCC827" s="14"/>
      <c r="OCD827" s="14"/>
      <c r="OCE827" s="14"/>
      <c r="OCF827" s="14"/>
      <c r="OCG827" s="14"/>
      <c r="OCH827" s="14"/>
      <c r="OCI827" s="14"/>
      <c r="OCJ827" s="14"/>
      <c r="OCK827" s="14"/>
      <c r="OCL827" s="14"/>
      <c r="OCM827" s="14"/>
      <c r="OCN827" s="14"/>
      <c r="OCO827" s="14"/>
      <c r="OCP827" s="14"/>
      <c r="OCQ827" s="14"/>
      <c r="OCR827" s="14"/>
      <c r="OCS827" s="14"/>
      <c r="OCT827" s="14"/>
      <c r="OCU827" s="14"/>
      <c r="OCV827" s="14"/>
      <c r="OCW827" s="14"/>
      <c r="OCX827" s="14"/>
      <c r="OCY827" s="14"/>
      <c r="OCZ827" s="14"/>
      <c r="ODA827" s="14"/>
      <c r="ODB827" s="14"/>
      <c r="ODC827" s="14"/>
      <c r="ODD827" s="14"/>
      <c r="ODE827" s="14"/>
      <c r="ODF827" s="14"/>
      <c r="ODG827" s="14"/>
      <c r="ODH827" s="14"/>
      <c r="ODI827" s="14"/>
      <c r="ODJ827" s="14"/>
      <c r="ODK827" s="14"/>
      <c r="ODL827" s="14"/>
      <c r="ODM827" s="14"/>
      <c r="ODN827" s="14"/>
      <c r="ODO827" s="14"/>
      <c r="ODP827" s="14"/>
      <c r="ODQ827" s="14"/>
      <c r="ODR827" s="14"/>
      <c r="ODS827" s="14"/>
      <c r="ODT827" s="14"/>
      <c r="ODU827" s="14"/>
      <c r="ODV827" s="14"/>
      <c r="ODW827" s="14"/>
      <c r="ODX827" s="14"/>
      <c r="ODY827" s="14"/>
      <c r="ODZ827" s="14"/>
      <c r="OEA827" s="14"/>
      <c r="OEB827" s="14"/>
      <c r="OEC827" s="14"/>
      <c r="OED827" s="14"/>
      <c r="OEE827" s="14"/>
      <c r="OEF827" s="14"/>
      <c r="OEG827" s="14"/>
      <c r="OEH827" s="14"/>
      <c r="OEI827" s="14"/>
      <c r="OEJ827" s="14"/>
      <c r="OEK827" s="14"/>
      <c r="OEL827" s="14"/>
      <c r="OEM827" s="14"/>
      <c r="OEN827" s="14"/>
      <c r="OEO827" s="14"/>
      <c r="OEP827" s="14"/>
      <c r="OEQ827" s="14"/>
      <c r="OER827" s="14"/>
      <c r="OES827" s="14"/>
      <c r="OET827" s="14"/>
      <c r="OEU827" s="14"/>
      <c r="OEV827" s="14"/>
      <c r="OEW827" s="14"/>
      <c r="OEX827" s="14"/>
      <c r="OEY827" s="14"/>
      <c r="OEZ827" s="14"/>
      <c r="OFA827" s="14"/>
      <c r="OFB827" s="14"/>
      <c r="OFC827" s="14"/>
      <c r="OFD827" s="14"/>
      <c r="OFE827" s="14"/>
      <c r="OFF827" s="14"/>
      <c r="OFG827" s="14"/>
      <c r="OFH827" s="14"/>
      <c r="OFI827" s="14"/>
      <c r="OFJ827" s="14"/>
      <c r="OFK827" s="14"/>
      <c r="OFL827" s="14"/>
      <c r="OFM827" s="14"/>
      <c r="OFN827" s="14"/>
      <c r="OFO827" s="14"/>
      <c r="OFP827" s="14"/>
      <c r="OFQ827" s="14"/>
      <c r="OFR827" s="14"/>
      <c r="OFS827" s="14"/>
      <c r="OFT827" s="14"/>
      <c r="OFU827" s="14"/>
      <c r="OFV827" s="14"/>
      <c r="OFW827" s="14"/>
      <c r="OFX827" s="14"/>
      <c r="OFY827" s="14"/>
      <c r="OFZ827" s="14"/>
      <c r="OGA827" s="14"/>
      <c r="OGB827" s="14"/>
      <c r="OGC827" s="14"/>
      <c r="OGD827" s="14"/>
      <c r="OGE827" s="14"/>
      <c r="OGF827" s="14"/>
      <c r="OGG827" s="14"/>
      <c r="OGH827" s="14"/>
      <c r="OGI827" s="14"/>
      <c r="OGJ827" s="14"/>
      <c r="OGK827" s="14"/>
      <c r="OGL827" s="14"/>
      <c r="OGM827" s="14"/>
      <c r="OGN827" s="14"/>
      <c r="OGO827" s="14"/>
      <c r="OGP827" s="14"/>
      <c r="OGQ827" s="14"/>
      <c r="OGR827" s="14"/>
      <c r="OGS827" s="14"/>
      <c r="OGT827" s="14"/>
      <c r="OGU827" s="14"/>
      <c r="OGV827" s="14"/>
      <c r="OGW827" s="14"/>
      <c r="OGX827" s="14"/>
      <c r="OGY827" s="14"/>
      <c r="OGZ827" s="14"/>
      <c r="OHA827" s="14"/>
      <c r="OHB827" s="14"/>
      <c r="OHC827" s="14"/>
      <c r="OHD827" s="14"/>
      <c r="OHE827" s="14"/>
      <c r="OHF827" s="14"/>
      <c r="OHG827" s="14"/>
      <c r="OHH827" s="14"/>
      <c r="OHI827" s="14"/>
      <c r="OHJ827" s="14"/>
      <c r="OHK827" s="14"/>
      <c r="OHL827" s="14"/>
      <c r="OHM827" s="14"/>
      <c r="OHN827" s="14"/>
      <c r="OHO827" s="14"/>
      <c r="OHP827" s="14"/>
      <c r="OHQ827" s="14"/>
      <c r="OHR827" s="14"/>
      <c r="OHS827" s="14"/>
      <c r="OHT827" s="14"/>
      <c r="OHU827" s="14"/>
      <c r="OHV827" s="14"/>
      <c r="OHW827" s="14"/>
      <c r="OHX827" s="14"/>
      <c r="OHY827" s="14"/>
      <c r="OHZ827" s="14"/>
      <c r="OIA827" s="14"/>
      <c r="OIB827" s="14"/>
      <c r="OIC827" s="14"/>
      <c r="OID827" s="14"/>
      <c r="OIE827" s="14"/>
      <c r="OIF827" s="14"/>
      <c r="OIG827" s="14"/>
      <c r="OIH827" s="14"/>
      <c r="OII827" s="14"/>
      <c r="OIJ827" s="14"/>
      <c r="OIK827" s="14"/>
      <c r="OIL827" s="14"/>
      <c r="OIM827" s="14"/>
      <c r="OIN827" s="14"/>
      <c r="OIO827" s="14"/>
      <c r="OIP827" s="14"/>
      <c r="OIQ827" s="14"/>
      <c r="OIR827" s="14"/>
      <c r="OIS827" s="14"/>
      <c r="OIT827" s="14"/>
      <c r="OIU827" s="14"/>
      <c r="OIV827" s="14"/>
      <c r="OIW827" s="14"/>
      <c r="OIX827" s="14"/>
      <c r="OIY827" s="14"/>
      <c r="OIZ827" s="14"/>
      <c r="OJA827" s="14"/>
      <c r="OJB827" s="14"/>
      <c r="OJC827" s="14"/>
      <c r="OJD827" s="14"/>
      <c r="OJE827" s="14"/>
      <c r="OJF827" s="14"/>
      <c r="OJG827" s="14"/>
      <c r="OJH827" s="14"/>
      <c r="OJI827" s="14"/>
      <c r="OJJ827" s="14"/>
      <c r="OJK827" s="14"/>
      <c r="OJL827" s="14"/>
      <c r="OJM827" s="14"/>
      <c r="OJN827" s="14"/>
      <c r="OJO827" s="14"/>
      <c r="OJP827" s="14"/>
      <c r="OJQ827" s="14"/>
      <c r="OJR827" s="14"/>
      <c r="OJS827" s="14"/>
      <c r="OJT827" s="14"/>
      <c r="OJU827" s="14"/>
      <c r="OJV827" s="14"/>
      <c r="OJW827" s="14"/>
      <c r="OJX827" s="14"/>
      <c r="OJY827" s="14"/>
      <c r="OJZ827" s="14"/>
      <c r="OKA827" s="14"/>
      <c r="OKB827" s="14"/>
      <c r="OKC827" s="14"/>
      <c r="OKD827" s="14"/>
      <c r="OKE827" s="14"/>
      <c r="OKF827" s="14"/>
      <c r="OKG827" s="14"/>
      <c r="OKH827" s="14"/>
      <c r="OKI827" s="14"/>
      <c r="OKJ827" s="14"/>
      <c r="OKK827" s="14"/>
      <c r="OKL827" s="14"/>
      <c r="OKM827" s="14"/>
      <c r="OKN827" s="14"/>
      <c r="OKO827" s="14"/>
      <c r="OKP827" s="14"/>
      <c r="OKQ827" s="14"/>
      <c r="OKR827" s="14"/>
      <c r="OKS827" s="14"/>
      <c r="OKT827" s="14"/>
      <c r="OKU827" s="14"/>
      <c r="OKV827" s="14"/>
      <c r="OKW827" s="14"/>
      <c r="OKX827" s="14"/>
      <c r="OKY827" s="14"/>
      <c r="OKZ827" s="14"/>
      <c r="OLA827" s="14"/>
      <c r="OLB827" s="14"/>
      <c r="OLC827" s="14"/>
      <c r="OLD827" s="14"/>
      <c r="OLE827" s="14"/>
      <c r="OLF827" s="14"/>
      <c r="OLG827" s="14"/>
      <c r="OLH827" s="14"/>
      <c r="OLI827" s="14"/>
      <c r="OLJ827" s="14"/>
      <c r="OLK827" s="14"/>
      <c r="OLL827" s="14"/>
      <c r="OLM827" s="14"/>
      <c r="OLN827" s="14"/>
      <c r="OLO827" s="14"/>
      <c r="OLP827" s="14"/>
      <c r="OLQ827" s="14"/>
      <c r="OLR827" s="14"/>
      <c r="OLS827" s="14"/>
      <c r="OLT827" s="14"/>
      <c r="OLU827" s="14"/>
      <c r="OLV827" s="14"/>
      <c r="OLW827" s="14"/>
      <c r="OLX827" s="14"/>
      <c r="OLY827" s="14"/>
      <c r="OLZ827" s="14"/>
      <c r="OMA827" s="14"/>
      <c r="OMB827" s="14"/>
      <c r="OMC827" s="14"/>
      <c r="OMD827" s="14"/>
      <c r="OME827" s="14"/>
      <c r="OMF827" s="14"/>
      <c r="OMG827" s="14"/>
      <c r="OMH827" s="14"/>
      <c r="OMI827" s="14"/>
      <c r="OMJ827" s="14"/>
      <c r="OMK827" s="14"/>
      <c r="OML827" s="14"/>
      <c r="OMM827" s="14"/>
      <c r="OMN827" s="14"/>
      <c r="OMO827" s="14"/>
      <c r="OMP827" s="14"/>
      <c r="OMQ827" s="14"/>
      <c r="OMR827" s="14"/>
      <c r="OMS827" s="14"/>
      <c r="OMT827" s="14"/>
      <c r="OMU827" s="14"/>
      <c r="OMV827" s="14"/>
      <c r="OMW827" s="14"/>
      <c r="OMX827" s="14"/>
      <c r="OMY827" s="14"/>
      <c r="OMZ827" s="14"/>
      <c r="ONA827" s="14"/>
      <c r="ONB827" s="14"/>
      <c r="ONC827" s="14"/>
      <c r="OND827" s="14"/>
      <c r="ONE827" s="14"/>
      <c r="ONF827" s="14"/>
      <c r="ONG827" s="14"/>
      <c r="ONH827" s="14"/>
      <c r="ONI827" s="14"/>
      <c r="ONJ827" s="14"/>
      <c r="ONK827" s="14"/>
      <c r="ONL827" s="14"/>
      <c r="ONM827" s="14"/>
      <c r="ONN827" s="14"/>
      <c r="ONO827" s="14"/>
      <c r="ONP827" s="14"/>
      <c r="ONQ827" s="14"/>
      <c r="ONR827" s="14"/>
      <c r="ONS827" s="14"/>
      <c r="ONT827" s="14"/>
      <c r="ONU827" s="14"/>
      <c r="ONV827" s="14"/>
      <c r="ONW827" s="14"/>
      <c r="ONX827" s="14"/>
      <c r="ONY827" s="14"/>
      <c r="ONZ827" s="14"/>
      <c r="OOA827" s="14"/>
      <c r="OOB827" s="14"/>
      <c r="OOC827" s="14"/>
      <c r="OOD827" s="14"/>
      <c r="OOE827" s="14"/>
      <c r="OOF827" s="14"/>
      <c r="OOG827" s="14"/>
      <c r="OOH827" s="14"/>
      <c r="OOI827" s="14"/>
      <c r="OOJ827" s="14"/>
      <c r="OOK827" s="14"/>
      <c r="OOL827" s="14"/>
      <c r="OOM827" s="14"/>
      <c r="OON827" s="14"/>
      <c r="OOO827" s="14"/>
      <c r="OOP827" s="14"/>
      <c r="OOQ827" s="14"/>
      <c r="OOR827" s="14"/>
      <c r="OOS827" s="14"/>
      <c r="OOT827" s="14"/>
      <c r="OOU827" s="14"/>
      <c r="OOV827" s="14"/>
      <c r="OOW827" s="14"/>
      <c r="OOX827" s="14"/>
      <c r="OOY827" s="14"/>
      <c r="OOZ827" s="14"/>
      <c r="OPA827" s="14"/>
      <c r="OPB827" s="14"/>
      <c r="OPC827" s="14"/>
      <c r="OPD827" s="14"/>
      <c r="OPE827" s="14"/>
      <c r="OPF827" s="14"/>
      <c r="OPG827" s="14"/>
      <c r="OPH827" s="14"/>
      <c r="OPI827" s="14"/>
      <c r="OPJ827" s="14"/>
      <c r="OPK827" s="14"/>
      <c r="OPL827" s="14"/>
      <c r="OPM827" s="14"/>
      <c r="OPN827" s="14"/>
      <c r="OPO827" s="14"/>
      <c r="OPP827" s="14"/>
      <c r="OPQ827" s="14"/>
      <c r="OPR827" s="14"/>
      <c r="OPS827" s="14"/>
      <c r="OPT827" s="14"/>
      <c r="OPU827" s="14"/>
      <c r="OPV827" s="14"/>
      <c r="OPW827" s="14"/>
      <c r="OPX827" s="14"/>
      <c r="OPY827" s="14"/>
      <c r="OPZ827" s="14"/>
      <c r="OQA827" s="14"/>
      <c r="OQB827" s="14"/>
      <c r="OQC827" s="14"/>
      <c r="OQD827" s="14"/>
      <c r="OQE827" s="14"/>
      <c r="OQF827" s="14"/>
      <c r="OQG827" s="14"/>
      <c r="OQH827" s="14"/>
      <c r="OQI827" s="14"/>
      <c r="OQJ827" s="14"/>
      <c r="OQK827" s="14"/>
      <c r="OQL827" s="14"/>
      <c r="OQM827" s="14"/>
      <c r="OQN827" s="14"/>
      <c r="OQO827" s="14"/>
      <c r="OQP827" s="14"/>
      <c r="OQQ827" s="14"/>
      <c r="OQR827" s="14"/>
      <c r="OQS827" s="14"/>
      <c r="OQT827" s="14"/>
      <c r="OQU827" s="14"/>
      <c r="OQV827" s="14"/>
      <c r="OQW827" s="14"/>
      <c r="OQX827" s="14"/>
      <c r="OQY827" s="14"/>
      <c r="OQZ827" s="14"/>
      <c r="ORA827" s="14"/>
      <c r="ORB827" s="14"/>
      <c r="ORC827" s="14"/>
      <c r="ORD827" s="14"/>
      <c r="ORE827" s="14"/>
      <c r="ORF827" s="14"/>
      <c r="ORG827" s="14"/>
      <c r="ORH827" s="14"/>
      <c r="ORI827" s="14"/>
      <c r="ORJ827" s="14"/>
      <c r="ORK827" s="14"/>
      <c r="ORL827" s="14"/>
      <c r="ORM827" s="14"/>
      <c r="ORN827" s="14"/>
      <c r="ORO827" s="14"/>
      <c r="ORP827" s="14"/>
      <c r="ORQ827" s="14"/>
      <c r="ORR827" s="14"/>
      <c r="ORS827" s="14"/>
      <c r="ORT827" s="14"/>
      <c r="ORU827" s="14"/>
      <c r="ORV827" s="14"/>
      <c r="ORW827" s="14"/>
      <c r="ORX827" s="14"/>
      <c r="ORY827" s="14"/>
      <c r="ORZ827" s="14"/>
      <c r="OSA827" s="14"/>
      <c r="OSB827" s="14"/>
      <c r="OSC827" s="14"/>
      <c r="OSD827" s="14"/>
      <c r="OSE827" s="14"/>
      <c r="OSF827" s="14"/>
      <c r="OSG827" s="14"/>
      <c r="OSH827" s="14"/>
      <c r="OSI827" s="14"/>
      <c r="OSJ827" s="14"/>
      <c r="OSK827" s="14"/>
      <c r="OSL827" s="14"/>
      <c r="OSM827" s="14"/>
      <c r="OSN827" s="14"/>
      <c r="OSO827" s="14"/>
      <c r="OSP827" s="14"/>
      <c r="OSQ827" s="14"/>
      <c r="OSR827" s="14"/>
      <c r="OSS827" s="14"/>
      <c r="OST827" s="14"/>
      <c r="OSU827" s="14"/>
      <c r="OSV827" s="14"/>
      <c r="OSW827" s="14"/>
      <c r="OSX827" s="14"/>
      <c r="OSY827" s="14"/>
      <c r="OSZ827" s="14"/>
      <c r="OTA827" s="14"/>
      <c r="OTB827" s="14"/>
      <c r="OTC827" s="14"/>
      <c r="OTD827" s="14"/>
      <c r="OTE827" s="14"/>
      <c r="OTF827" s="14"/>
      <c r="OTG827" s="14"/>
      <c r="OTH827" s="14"/>
      <c r="OTI827" s="14"/>
      <c r="OTJ827" s="14"/>
      <c r="OTK827" s="14"/>
      <c r="OTL827" s="14"/>
      <c r="OTM827" s="14"/>
      <c r="OTN827" s="14"/>
      <c r="OTO827" s="14"/>
      <c r="OTP827" s="14"/>
      <c r="OTQ827" s="14"/>
      <c r="OTR827" s="14"/>
      <c r="OTS827" s="14"/>
      <c r="OTT827" s="14"/>
      <c r="OTU827" s="14"/>
      <c r="OTV827" s="14"/>
      <c r="OTW827" s="14"/>
      <c r="OTX827" s="14"/>
      <c r="OTY827" s="14"/>
      <c r="OTZ827" s="14"/>
      <c r="OUA827" s="14"/>
      <c r="OUB827" s="14"/>
      <c r="OUC827" s="14"/>
      <c r="OUD827" s="14"/>
      <c r="OUE827" s="14"/>
      <c r="OUF827" s="14"/>
      <c r="OUG827" s="14"/>
      <c r="OUH827" s="14"/>
      <c r="OUI827" s="14"/>
      <c r="OUJ827" s="14"/>
      <c r="OUK827" s="14"/>
      <c r="OUL827" s="14"/>
      <c r="OUM827" s="14"/>
      <c r="OUN827" s="14"/>
      <c r="OUO827" s="14"/>
      <c r="OUP827" s="14"/>
      <c r="OUQ827" s="14"/>
      <c r="OUR827" s="14"/>
      <c r="OUS827" s="14"/>
      <c r="OUT827" s="14"/>
      <c r="OUU827" s="14"/>
      <c r="OUV827" s="14"/>
      <c r="OUW827" s="14"/>
      <c r="OUX827" s="14"/>
      <c r="OUY827" s="14"/>
      <c r="OUZ827" s="14"/>
      <c r="OVA827" s="14"/>
      <c r="OVB827" s="14"/>
      <c r="OVC827" s="14"/>
      <c r="OVD827" s="14"/>
      <c r="OVE827" s="14"/>
      <c r="OVF827" s="14"/>
      <c r="OVG827" s="14"/>
      <c r="OVH827" s="14"/>
      <c r="OVI827" s="14"/>
      <c r="OVJ827" s="14"/>
      <c r="OVK827" s="14"/>
      <c r="OVL827" s="14"/>
      <c r="OVM827" s="14"/>
      <c r="OVN827" s="14"/>
      <c r="OVO827" s="14"/>
      <c r="OVP827" s="14"/>
      <c r="OVQ827" s="14"/>
      <c r="OVR827" s="14"/>
      <c r="OVS827" s="14"/>
      <c r="OVT827" s="14"/>
      <c r="OVU827" s="14"/>
      <c r="OVV827" s="14"/>
      <c r="OVW827" s="14"/>
      <c r="OVX827" s="14"/>
      <c r="OVY827" s="14"/>
      <c r="OVZ827" s="14"/>
      <c r="OWA827" s="14"/>
      <c r="OWB827" s="14"/>
      <c r="OWC827" s="14"/>
      <c r="OWD827" s="14"/>
      <c r="OWE827" s="14"/>
      <c r="OWF827" s="14"/>
      <c r="OWG827" s="14"/>
      <c r="OWH827" s="14"/>
      <c r="OWI827" s="14"/>
      <c r="OWJ827" s="14"/>
      <c r="OWK827" s="14"/>
      <c r="OWL827" s="14"/>
      <c r="OWM827" s="14"/>
      <c r="OWN827" s="14"/>
      <c r="OWO827" s="14"/>
      <c r="OWP827" s="14"/>
      <c r="OWQ827" s="14"/>
      <c r="OWR827" s="14"/>
      <c r="OWS827" s="14"/>
      <c r="OWT827" s="14"/>
      <c r="OWU827" s="14"/>
      <c r="OWV827" s="14"/>
      <c r="OWW827" s="14"/>
      <c r="OWX827" s="14"/>
      <c r="OWY827" s="14"/>
      <c r="OWZ827" s="14"/>
      <c r="OXA827" s="14"/>
      <c r="OXB827" s="14"/>
      <c r="OXC827" s="14"/>
      <c r="OXD827" s="14"/>
      <c r="OXE827" s="14"/>
      <c r="OXF827" s="14"/>
      <c r="OXG827" s="14"/>
      <c r="OXH827" s="14"/>
      <c r="OXI827" s="14"/>
      <c r="OXJ827" s="14"/>
      <c r="OXK827" s="14"/>
      <c r="OXL827" s="14"/>
      <c r="OXM827" s="14"/>
      <c r="OXN827" s="14"/>
      <c r="OXO827" s="14"/>
      <c r="OXP827" s="14"/>
      <c r="OXQ827" s="14"/>
      <c r="OXR827" s="14"/>
      <c r="OXS827" s="14"/>
      <c r="OXT827" s="14"/>
      <c r="OXU827" s="14"/>
      <c r="OXV827" s="14"/>
      <c r="OXW827" s="14"/>
      <c r="OXX827" s="14"/>
      <c r="OXY827" s="14"/>
      <c r="OXZ827" s="14"/>
      <c r="OYA827" s="14"/>
      <c r="OYB827" s="14"/>
      <c r="OYC827" s="14"/>
      <c r="OYD827" s="14"/>
      <c r="OYE827" s="14"/>
      <c r="OYF827" s="14"/>
      <c r="OYG827" s="14"/>
      <c r="OYH827" s="14"/>
      <c r="OYI827" s="14"/>
      <c r="OYJ827" s="14"/>
      <c r="OYK827" s="14"/>
      <c r="OYL827" s="14"/>
      <c r="OYM827" s="14"/>
      <c r="OYN827" s="14"/>
      <c r="OYO827" s="14"/>
      <c r="OYP827" s="14"/>
      <c r="OYQ827" s="14"/>
      <c r="OYR827" s="14"/>
      <c r="OYS827" s="14"/>
      <c r="OYT827" s="14"/>
      <c r="OYU827" s="14"/>
      <c r="OYV827" s="14"/>
      <c r="OYW827" s="14"/>
      <c r="OYX827" s="14"/>
      <c r="OYY827" s="14"/>
      <c r="OYZ827" s="14"/>
      <c r="OZA827" s="14"/>
      <c r="OZB827" s="14"/>
      <c r="OZC827" s="14"/>
      <c r="OZD827" s="14"/>
      <c r="OZE827" s="14"/>
      <c r="OZF827" s="14"/>
      <c r="OZG827" s="14"/>
      <c r="OZH827" s="14"/>
      <c r="OZI827" s="14"/>
      <c r="OZJ827" s="14"/>
      <c r="OZK827" s="14"/>
      <c r="OZL827" s="14"/>
      <c r="OZM827" s="14"/>
      <c r="OZN827" s="14"/>
      <c r="OZO827" s="14"/>
      <c r="OZP827" s="14"/>
      <c r="OZQ827" s="14"/>
      <c r="OZR827" s="14"/>
      <c r="OZS827" s="14"/>
      <c r="OZT827" s="14"/>
      <c r="OZU827" s="14"/>
      <c r="OZV827" s="14"/>
      <c r="OZW827" s="14"/>
      <c r="OZX827" s="14"/>
      <c r="OZY827" s="14"/>
      <c r="OZZ827" s="14"/>
      <c r="PAA827" s="14"/>
      <c r="PAB827" s="14"/>
      <c r="PAC827" s="14"/>
      <c r="PAD827" s="14"/>
      <c r="PAE827" s="14"/>
      <c r="PAF827" s="14"/>
      <c r="PAG827" s="14"/>
      <c r="PAH827" s="14"/>
      <c r="PAI827" s="14"/>
      <c r="PAJ827" s="14"/>
      <c r="PAK827" s="14"/>
      <c r="PAL827" s="14"/>
      <c r="PAM827" s="14"/>
      <c r="PAN827" s="14"/>
      <c r="PAO827" s="14"/>
      <c r="PAP827" s="14"/>
      <c r="PAQ827" s="14"/>
      <c r="PAR827" s="14"/>
      <c r="PAS827" s="14"/>
      <c r="PAT827" s="14"/>
      <c r="PAU827" s="14"/>
      <c r="PAV827" s="14"/>
      <c r="PAW827" s="14"/>
      <c r="PAX827" s="14"/>
      <c r="PAY827" s="14"/>
      <c r="PAZ827" s="14"/>
      <c r="PBA827" s="14"/>
      <c r="PBB827" s="14"/>
      <c r="PBC827" s="14"/>
      <c r="PBD827" s="14"/>
      <c r="PBE827" s="14"/>
      <c r="PBF827" s="14"/>
      <c r="PBG827" s="14"/>
      <c r="PBH827" s="14"/>
      <c r="PBI827" s="14"/>
      <c r="PBJ827" s="14"/>
      <c r="PBK827" s="14"/>
      <c r="PBL827" s="14"/>
      <c r="PBM827" s="14"/>
      <c r="PBN827" s="14"/>
      <c r="PBO827" s="14"/>
      <c r="PBP827" s="14"/>
      <c r="PBQ827" s="14"/>
      <c r="PBR827" s="14"/>
      <c r="PBS827" s="14"/>
      <c r="PBT827" s="14"/>
      <c r="PBU827" s="14"/>
      <c r="PBV827" s="14"/>
      <c r="PBW827" s="14"/>
      <c r="PBX827" s="14"/>
      <c r="PBY827" s="14"/>
      <c r="PBZ827" s="14"/>
      <c r="PCA827" s="14"/>
      <c r="PCB827" s="14"/>
      <c r="PCC827" s="14"/>
      <c r="PCD827" s="14"/>
      <c r="PCE827" s="14"/>
      <c r="PCF827" s="14"/>
      <c r="PCG827" s="14"/>
      <c r="PCH827" s="14"/>
      <c r="PCI827" s="14"/>
      <c r="PCJ827" s="14"/>
      <c r="PCK827" s="14"/>
      <c r="PCL827" s="14"/>
      <c r="PCM827" s="14"/>
      <c r="PCN827" s="14"/>
      <c r="PCO827" s="14"/>
      <c r="PCP827" s="14"/>
      <c r="PCQ827" s="14"/>
      <c r="PCR827" s="14"/>
      <c r="PCS827" s="14"/>
      <c r="PCT827" s="14"/>
      <c r="PCU827" s="14"/>
      <c r="PCV827" s="14"/>
      <c r="PCW827" s="14"/>
      <c r="PCX827" s="14"/>
      <c r="PCY827" s="14"/>
      <c r="PCZ827" s="14"/>
      <c r="PDA827" s="14"/>
      <c r="PDB827" s="14"/>
      <c r="PDC827" s="14"/>
      <c r="PDD827" s="14"/>
      <c r="PDE827" s="14"/>
      <c r="PDF827" s="14"/>
      <c r="PDG827" s="14"/>
      <c r="PDH827" s="14"/>
      <c r="PDI827" s="14"/>
      <c r="PDJ827" s="14"/>
      <c r="PDK827" s="14"/>
      <c r="PDL827" s="14"/>
      <c r="PDM827" s="14"/>
      <c r="PDN827" s="14"/>
      <c r="PDO827" s="14"/>
      <c r="PDP827" s="14"/>
      <c r="PDQ827" s="14"/>
      <c r="PDR827" s="14"/>
      <c r="PDS827" s="14"/>
      <c r="PDT827" s="14"/>
      <c r="PDU827" s="14"/>
      <c r="PDV827" s="14"/>
      <c r="PDW827" s="14"/>
      <c r="PDX827" s="14"/>
      <c r="PDY827" s="14"/>
      <c r="PDZ827" s="14"/>
      <c r="PEA827" s="14"/>
      <c r="PEB827" s="14"/>
      <c r="PEC827" s="14"/>
      <c r="PED827" s="14"/>
      <c r="PEE827" s="14"/>
      <c r="PEF827" s="14"/>
      <c r="PEG827" s="14"/>
      <c r="PEH827" s="14"/>
      <c r="PEI827" s="14"/>
      <c r="PEJ827" s="14"/>
      <c r="PEK827" s="14"/>
      <c r="PEL827" s="14"/>
      <c r="PEM827" s="14"/>
      <c r="PEN827" s="14"/>
      <c r="PEO827" s="14"/>
      <c r="PEP827" s="14"/>
      <c r="PEQ827" s="14"/>
      <c r="PER827" s="14"/>
      <c r="PES827" s="14"/>
      <c r="PET827" s="14"/>
      <c r="PEU827" s="14"/>
      <c r="PEV827" s="14"/>
      <c r="PEW827" s="14"/>
      <c r="PEX827" s="14"/>
      <c r="PEY827" s="14"/>
      <c r="PEZ827" s="14"/>
      <c r="PFA827" s="14"/>
      <c r="PFB827" s="14"/>
      <c r="PFC827" s="14"/>
      <c r="PFD827" s="14"/>
      <c r="PFE827" s="14"/>
      <c r="PFF827" s="14"/>
      <c r="PFG827" s="14"/>
      <c r="PFH827" s="14"/>
      <c r="PFI827" s="14"/>
      <c r="PFJ827" s="14"/>
      <c r="PFK827" s="14"/>
      <c r="PFL827" s="14"/>
      <c r="PFM827" s="14"/>
      <c r="PFN827" s="14"/>
      <c r="PFO827" s="14"/>
      <c r="PFP827" s="14"/>
      <c r="PFQ827" s="14"/>
      <c r="PFR827" s="14"/>
      <c r="PFS827" s="14"/>
      <c r="PFT827" s="14"/>
      <c r="PFU827" s="14"/>
      <c r="PFV827" s="14"/>
      <c r="PFW827" s="14"/>
      <c r="PFX827" s="14"/>
      <c r="PFY827" s="14"/>
      <c r="PFZ827" s="14"/>
      <c r="PGA827" s="14"/>
      <c r="PGB827" s="14"/>
      <c r="PGC827" s="14"/>
      <c r="PGD827" s="14"/>
      <c r="PGE827" s="14"/>
      <c r="PGF827" s="14"/>
      <c r="PGG827" s="14"/>
      <c r="PGH827" s="14"/>
      <c r="PGI827" s="14"/>
      <c r="PGJ827" s="14"/>
      <c r="PGK827" s="14"/>
      <c r="PGL827" s="14"/>
      <c r="PGM827" s="14"/>
      <c r="PGN827" s="14"/>
      <c r="PGO827" s="14"/>
      <c r="PGP827" s="14"/>
      <c r="PGQ827" s="14"/>
      <c r="PGR827" s="14"/>
      <c r="PGS827" s="14"/>
      <c r="PGT827" s="14"/>
      <c r="PGU827" s="14"/>
      <c r="PGV827" s="14"/>
      <c r="PGW827" s="14"/>
      <c r="PGX827" s="14"/>
      <c r="PGY827" s="14"/>
      <c r="PGZ827" s="14"/>
      <c r="PHA827" s="14"/>
      <c r="PHB827" s="14"/>
      <c r="PHC827" s="14"/>
      <c r="PHD827" s="14"/>
      <c r="PHE827" s="14"/>
      <c r="PHF827" s="14"/>
      <c r="PHG827" s="14"/>
      <c r="PHH827" s="14"/>
      <c r="PHI827" s="14"/>
      <c r="PHJ827" s="14"/>
      <c r="PHK827" s="14"/>
      <c r="PHL827" s="14"/>
      <c r="PHM827" s="14"/>
      <c r="PHN827" s="14"/>
      <c r="PHO827" s="14"/>
      <c r="PHP827" s="14"/>
      <c r="PHQ827" s="14"/>
      <c r="PHR827" s="14"/>
      <c r="PHS827" s="14"/>
      <c r="PHT827" s="14"/>
      <c r="PHU827" s="14"/>
      <c r="PHV827" s="14"/>
      <c r="PHW827" s="14"/>
      <c r="PHX827" s="14"/>
      <c r="PHY827" s="14"/>
      <c r="PHZ827" s="14"/>
      <c r="PIA827" s="14"/>
      <c r="PIB827" s="14"/>
      <c r="PIC827" s="14"/>
      <c r="PID827" s="14"/>
      <c r="PIE827" s="14"/>
      <c r="PIF827" s="14"/>
      <c r="PIG827" s="14"/>
      <c r="PIH827" s="14"/>
      <c r="PII827" s="14"/>
      <c r="PIJ827" s="14"/>
      <c r="PIK827" s="14"/>
      <c r="PIL827" s="14"/>
      <c r="PIM827" s="14"/>
      <c r="PIN827" s="14"/>
      <c r="PIO827" s="14"/>
      <c r="PIP827" s="14"/>
      <c r="PIQ827" s="14"/>
      <c r="PIR827" s="14"/>
      <c r="PIS827" s="14"/>
      <c r="PIT827" s="14"/>
      <c r="PIU827" s="14"/>
      <c r="PIV827" s="14"/>
      <c r="PIW827" s="14"/>
      <c r="PIX827" s="14"/>
      <c r="PIY827" s="14"/>
      <c r="PIZ827" s="14"/>
      <c r="PJA827" s="14"/>
      <c r="PJB827" s="14"/>
      <c r="PJC827" s="14"/>
      <c r="PJD827" s="14"/>
      <c r="PJE827" s="14"/>
      <c r="PJF827" s="14"/>
      <c r="PJG827" s="14"/>
      <c r="PJH827" s="14"/>
      <c r="PJI827" s="14"/>
      <c r="PJJ827" s="14"/>
      <c r="PJK827" s="14"/>
      <c r="PJL827" s="14"/>
      <c r="PJM827" s="14"/>
      <c r="PJN827" s="14"/>
      <c r="PJO827" s="14"/>
      <c r="PJP827" s="14"/>
      <c r="PJQ827" s="14"/>
      <c r="PJR827" s="14"/>
      <c r="PJS827" s="14"/>
      <c r="PJT827" s="14"/>
      <c r="PJU827" s="14"/>
      <c r="PJV827" s="14"/>
      <c r="PJW827" s="14"/>
      <c r="PJX827" s="14"/>
      <c r="PJY827" s="14"/>
      <c r="PJZ827" s="14"/>
      <c r="PKA827" s="14"/>
      <c r="PKB827" s="14"/>
      <c r="PKC827" s="14"/>
      <c r="PKD827" s="14"/>
      <c r="PKE827" s="14"/>
      <c r="PKF827" s="14"/>
      <c r="PKG827" s="14"/>
      <c r="PKH827" s="14"/>
      <c r="PKI827" s="14"/>
      <c r="PKJ827" s="14"/>
      <c r="PKK827" s="14"/>
      <c r="PKL827" s="14"/>
      <c r="PKM827" s="14"/>
      <c r="PKN827" s="14"/>
      <c r="PKO827" s="14"/>
      <c r="PKP827" s="14"/>
      <c r="PKQ827" s="14"/>
      <c r="PKR827" s="14"/>
      <c r="PKS827" s="14"/>
      <c r="PKT827" s="14"/>
      <c r="PKU827" s="14"/>
      <c r="PKV827" s="14"/>
      <c r="PKW827" s="14"/>
      <c r="PKX827" s="14"/>
      <c r="PKY827" s="14"/>
      <c r="PKZ827" s="14"/>
      <c r="PLA827" s="14"/>
      <c r="PLB827" s="14"/>
      <c r="PLC827" s="14"/>
      <c r="PLD827" s="14"/>
      <c r="PLE827" s="14"/>
      <c r="PLF827" s="14"/>
      <c r="PLG827" s="14"/>
      <c r="PLH827" s="14"/>
      <c r="PLI827" s="14"/>
      <c r="PLJ827" s="14"/>
      <c r="PLK827" s="14"/>
      <c r="PLL827" s="14"/>
      <c r="PLM827" s="14"/>
      <c r="PLN827" s="14"/>
      <c r="PLO827" s="14"/>
      <c r="PLP827" s="14"/>
      <c r="PLQ827" s="14"/>
      <c r="PLR827" s="14"/>
      <c r="PLS827" s="14"/>
      <c r="PLT827" s="14"/>
      <c r="PLU827" s="14"/>
      <c r="PLV827" s="14"/>
      <c r="PLW827" s="14"/>
      <c r="PLX827" s="14"/>
      <c r="PLY827" s="14"/>
      <c r="PLZ827" s="14"/>
      <c r="PMA827" s="14"/>
      <c r="PMB827" s="14"/>
      <c r="PMC827" s="14"/>
      <c r="PMD827" s="14"/>
      <c r="PME827" s="14"/>
      <c r="PMF827" s="14"/>
      <c r="PMG827" s="14"/>
      <c r="PMH827" s="14"/>
      <c r="PMI827" s="14"/>
      <c r="PMJ827" s="14"/>
      <c r="PMK827" s="14"/>
      <c r="PML827" s="14"/>
      <c r="PMM827" s="14"/>
      <c r="PMN827" s="14"/>
      <c r="PMO827" s="14"/>
      <c r="PMP827" s="14"/>
      <c r="PMQ827" s="14"/>
      <c r="PMR827" s="14"/>
      <c r="PMS827" s="14"/>
      <c r="PMT827" s="14"/>
      <c r="PMU827" s="14"/>
      <c r="PMV827" s="14"/>
      <c r="PMW827" s="14"/>
      <c r="PMX827" s="14"/>
      <c r="PMY827" s="14"/>
      <c r="PMZ827" s="14"/>
      <c r="PNA827" s="14"/>
      <c r="PNB827" s="14"/>
      <c r="PNC827" s="14"/>
      <c r="PND827" s="14"/>
      <c r="PNE827" s="14"/>
      <c r="PNF827" s="14"/>
      <c r="PNG827" s="14"/>
      <c r="PNH827" s="14"/>
      <c r="PNI827" s="14"/>
      <c r="PNJ827" s="14"/>
      <c r="PNK827" s="14"/>
      <c r="PNL827" s="14"/>
      <c r="PNM827" s="14"/>
      <c r="PNN827" s="14"/>
      <c r="PNO827" s="14"/>
      <c r="PNP827" s="14"/>
      <c r="PNQ827" s="14"/>
      <c r="PNR827" s="14"/>
      <c r="PNS827" s="14"/>
      <c r="PNT827" s="14"/>
      <c r="PNU827" s="14"/>
      <c r="PNV827" s="14"/>
      <c r="PNW827" s="14"/>
      <c r="PNX827" s="14"/>
      <c r="PNY827" s="14"/>
      <c r="PNZ827" s="14"/>
      <c r="POA827" s="14"/>
      <c r="POB827" s="14"/>
      <c r="POC827" s="14"/>
      <c r="POD827" s="14"/>
      <c r="POE827" s="14"/>
      <c r="POF827" s="14"/>
      <c r="POG827" s="14"/>
      <c r="POH827" s="14"/>
      <c r="POI827" s="14"/>
      <c r="POJ827" s="14"/>
      <c r="POK827" s="14"/>
      <c r="POL827" s="14"/>
      <c r="POM827" s="14"/>
      <c r="PON827" s="14"/>
      <c r="POO827" s="14"/>
      <c r="POP827" s="14"/>
      <c r="POQ827" s="14"/>
      <c r="POR827" s="14"/>
      <c r="POS827" s="14"/>
      <c r="POT827" s="14"/>
      <c r="POU827" s="14"/>
      <c r="POV827" s="14"/>
      <c r="POW827" s="14"/>
      <c r="POX827" s="14"/>
      <c r="POY827" s="14"/>
      <c r="POZ827" s="14"/>
      <c r="PPA827" s="14"/>
      <c r="PPB827" s="14"/>
      <c r="PPC827" s="14"/>
      <c r="PPD827" s="14"/>
      <c r="PPE827" s="14"/>
      <c r="PPF827" s="14"/>
      <c r="PPG827" s="14"/>
      <c r="PPH827" s="14"/>
      <c r="PPI827" s="14"/>
      <c r="PPJ827" s="14"/>
      <c r="PPK827" s="14"/>
      <c r="PPL827" s="14"/>
      <c r="PPM827" s="14"/>
      <c r="PPN827" s="14"/>
      <c r="PPO827" s="14"/>
      <c r="PPP827" s="14"/>
      <c r="PPQ827" s="14"/>
      <c r="PPR827" s="14"/>
      <c r="PPS827" s="14"/>
      <c r="PPT827" s="14"/>
      <c r="PPU827" s="14"/>
      <c r="PPV827" s="14"/>
      <c r="PPW827" s="14"/>
      <c r="PPX827" s="14"/>
      <c r="PPY827" s="14"/>
      <c r="PPZ827" s="14"/>
      <c r="PQA827" s="14"/>
      <c r="PQB827" s="14"/>
      <c r="PQC827" s="14"/>
      <c r="PQD827" s="14"/>
      <c r="PQE827" s="14"/>
      <c r="PQF827" s="14"/>
      <c r="PQG827" s="14"/>
      <c r="PQH827" s="14"/>
      <c r="PQI827" s="14"/>
      <c r="PQJ827" s="14"/>
      <c r="PQK827" s="14"/>
      <c r="PQL827" s="14"/>
      <c r="PQM827" s="14"/>
      <c r="PQN827" s="14"/>
      <c r="PQO827" s="14"/>
      <c r="PQP827" s="14"/>
      <c r="PQQ827" s="14"/>
      <c r="PQR827" s="14"/>
      <c r="PQS827" s="14"/>
      <c r="PQT827" s="14"/>
      <c r="PQU827" s="14"/>
      <c r="PQV827" s="14"/>
      <c r="PQW827" s="14"/>
      <c r="PQX827" s="14"/>
      <c r="PQY827" s="14"/>
      <c r="PQZ827" s="14"/>
      <c r="PRA827" s="14"/>
      <c r="PRB827" s="14"/>
      <c r="PRC827" s="14"/>
      <c r="PRD827" s="14"/>
      <c r="PRE827" s="14"/>
      <c r="PRF827" s="14"/>
      <c r="PRG827" s="14"/>
      <c r="PRH827" s="14"/>
      <c r="PRI827" s="14"/>
      <c r="PRJ827" s="14"/>
      <c r="PRK827" s="14"/>
      <c r="PRL827" s="14"/>
      <c r="PRM827" s="14"/>
      <c r="PRN827" s="14"/>
      <c r="PRO827" s="14"/>
      <c r="PRP827" s="14"/>
      <c r="PRQ827" s="14"/>
      <c r="PRR827" s="14"/>
      <c r="PRS827" s="14"/>
      <c r="PRT827" s="14"/>
      <c r="PRU827" s="14"/>
      <c r="PRV827" s="14"/>
      <c r="PRW827" s="14"/>
      <c r="PRX827" s="14"/>
      <c r="PRY827" s="14"/>
      <c r="PRZ827" s="14"/>
      <c r="PSA827" s="14"/>
      <c r="PSB827" s="14"/>
      <c r="PSC827" s="14"/>
      <c r="PSD827" s="14"/>
      <c r="PSE827" s="14"/>
      <c r="PSF827" s="14"/>
      <c r="PSG827" s="14"/>
      <c r="PSH827" s="14"/>
      <c r="PSI827" s="14"/>
      <c r="PSJ827" s="14"/>
      <c r="PSK827" s="14"/>
      <c r="PSL827" s="14"/>
      <c r="PSM827" s="14"/>
      <c r="PSN827" s="14"/>
      <c r="PSO827" s="14"/>
      <c r="PSP827" s="14"/>
      <c r="PSQ827" s="14"/>
      <c r="PSR827" s="14"/>
      <c r="PSS827" s="14"/>
      <c r="PST827" s="14"/>
      <c r="PSU827" s="14"/>
      <c r="PSV827" s="14"/>
      <c r="PSW827" s="14"/>
      <c r="PSX827" s="14"/>
      <c r="PSY827" s="14"/>
      <c r="PSZ827" s="14"/>
      <c r="PTA827" s="14"/>
      <c r="PTB827" s="14"/>
      <c r="PTC827" s="14"/>
      <c r="PTD827" s="14"/>
      <c r="PTE827" s="14"/>
      <c r="PTF827" s="14"/>
      <c r="PTG827" s="14"/>
      <c r="PTH827" s="14"/>
      <c r="PTI827" s="14"/>
      <c r="PTJ827" s="14"/>
      <c r="PTK827" s="14"/>
      <c r="PTL827" s="14"/>
      <c r="PTM827" s="14"/>
      <c r="PTN827" s="14"/>
      <c r="PTO827" s="14"/>
      <c r="PTP827" s="14"/>
      <c r="PTQ827" s="14"/>
      <c r="PTR827" s="14"/>
      <c r="PTS827" s="14"/>
      <c r="PTT827" s="14"/>
      <c r="PTU827" s="14"/>
      <c r="PTV827" s="14"/>
      <c r="PTW827" s="14"/>
      <c r="PTX827" s="14"/>
      <c r="PTY827" s="14"/>
      <c r="PTZ827" s="14"/>
      <c r="PUA827" s="14"/>
      <c r="PUB827" s="14"/>
      <c r="PUC827" s="14"/>
      <c r="PUD827" s="14"/>
      <c r="PUE827" s="14"/>
      <c r="PUF827" s="14"/>
      <c r="PUG827" s="14"/>
      <c r="PUH827" s="14"/>
      <c r="PUI827" s="14"/>
      <c r="PUJ827" s="14"/>
      <c r="PUK827" s="14"/>
      <c r="PUL827" s="14"/>
      <c r="PUM827" s="14"/>
      <c r="PUN827" s="14"/>
      <c r="PUO827" s="14"/>
      <c r="PUP827" s="14"/>
      <c r="PUQ827" s="14"/>
      <c r="PUR827" s="14"/>
      <c r="PUS827" s="14"/>
      <c r="PUT827" s="14"/>
      <c r="PUU827" s="14"/>
      <c r="PUV827" s="14"/>
      <c r="PUW827" s="14"/>
      <c r="PUX827" s="14"/>
      <c r="PUY827" s="14"/>
      <c r="PUZ827" s="14"/>
      <c r="PVA827" s="14"/>
      <c r="PVB827" s="14"/>
      <c r="PVC827" s="14"/>
      <c r="PVD827" s="14"/>
      <c r="PVE827" s="14"/>
      <c r="PVF827" s="14"/>
      <c r="PVG827" s="14"/>
      <c r="PVH827" s="14"/>
      <c r="PVI827" s="14"/>
      <c r="PVJ827" s="14"/>
      <c r="PVK827" s="14"/>
      <c r="PVL827" s="14"/>
      <c r="PVM827" s="14"/>
      <c r="PVN827" s="14"/>
      <c r="PVO827" s="14"/>
      <c r="PVP827" s="14"/>
      <c r="PVQ827" s="14"/>
      <c r="PVR827" s="14"/>
      <c r="PVS827" s="14"/>
      <c r="PVT827" s="14"/>
      <c r="PVU827" s="14"/>
      <c r="PVV827" s="14"/>
      <c r="PVW827" s="14"/>
      <c r="PVX827" s="14"/>
      <c r="PVY827" s="14"/>
      <c r="PVZ827" s="14"/>
      <c r="PWA827" s="14"/>
      <c r="PWB827" s="14"/>
      <c r="PWC827" s="14"/>
      <c r="PWD827" s="14"/>
      <c r="PWE827" s="14"/>
      <c r="PWF827" s="14"/>
      <c r="PWG827" s="14"/>
      <c r="PWH827" s="14"/>
      <c r="PWI827" s="14"/>
      <c r="PWJ827" s="14"/>
      <c r="PWK827" s="14"/>
      <c r="PWL827" s="14"/>
      <c r="PWM827" s="14"/>
      <c r="PWN827" s="14"/>
      <c r="PWO827" s="14"/>
      <c r="PWP827" s="14"/>
      <c r="PWQ827" s="14"/>
      <c r="PWR827" s="14"/>
      <c r="PWS827" s="14"/>
      <c r="PWT827" s="14"/>
      <c r="PWU827" s="14"/>
      <c r="PWV827" s="14"/>
      <c r="PWW827" s="14"/>
      <c r="PWX827" s="14"/>
      <c r="PWY827" s="14"/>
      <c r="PWZ827" s="14"/>
      <c r="PXA827" s="14"/>
      <c r="PXB827" s="14"/>
      <c r="PXC827" s="14"/>
      <c r="PXD827" s="14"/>
      <c r="PXE827" s="14"/>
      <c r="PXF827" s="14"/>
      <c r="PXG827" s="14"/>
      <c r="PXH827" s="14"/>
      <c r="PXI827" s="14"/>
      <c r="PXJ827" s="14"/>
      <c r="PXK827" s="14"/>
      <c r="PXL827" s="14"/>
      <c r="PXM827" s="14"/>
      <c r="PXN827" s="14"/>
      <c r="PXO827" s="14"/>
      <c r="PXP827" s="14"/>
      <c r="PXQ827" s="14"/>
      <c r="PXR827" s="14"/>
      <c r="PXS827" s="14"/>
      <c r="PXT827" s="14"/>
      <c r="PXU827" s="14"/>
      <c r="PXV827" s="14"/>
      <c r="PXW827" s="14"/>
      <c r="PXX827" s="14"/>
      <c r="PXY827" s="14"/>
      <c r="PXZ827" s="14"/>
      <c r="PYA827" s="14"/>
      <c r="PYB827" s="14"/>
      <c r="PYC827" s="14"/>
      <c r="PYD827" s="14"/>
      <c r="PYE827" s="14"/>
      <c r="PYF827" s="14"/>
      <c r="PYG827" s="14"/>
      <c r="PYH827" s="14"/>
      <c r="PYI827" s="14"/>
      <c r="PYJ827" s="14"/>
      <c r="PYK827" s="14"/>
      <c r="PYL827" s="14"/>
      <c r="PYM827" s="14"/>
      <c r="PYN827" s="14"/>
      <c r="PYO827" s="14"/>
      <c r="PYP827" s="14"/>
      <c r="PYQ827" s="14"/>
      <c r="PYR827" s="14"/>
      <c r="PYS827" s="14"/>
      <c r="PYT827" s="14"/>
      <c r="PYU827" s="14"/>
      <c r="PYV827" s="14"/>
      <c r="PYW827" s="14"/>
      <c r="PYX827" s="14"/>
      <c r="PYY827" s="14"/>
      <c r="PYZ827" s="14"/>
      <c r="PZA827" s="14"/>
      <c r="PZB827" s="14"/>
      <c r="PZC827" s="14"/>
      <c r="PZD827" s="14"/>
      <c r="PZE827" s="14"/>
      <c r="PZF827" s="14"/>
      <c r="PZG827" s="14"/>
      <c r="PZH827" s="14"/>
      <c r="PZI827" s="14"/>
      <c r="PZJ827" s="14"/>
      <c r="PZK827" s="14"/>
      <c r="PZL827" s="14"/>
      <c r="PZM827" s="14"/>
      <c r="PZN827" s="14"/>
      <c r="PZO827" s="14"/>
      <c r="PZP827" s="14"/>
      <c r="PZQ827" s="14"/>
      <c r="PZR827" s="14"/>
      <c r="PZS827" s="14"/>
      <c r="PZT827" s="14"/>
      <c r="PZU827" s="14"/>
      <c r="PZV827" s="14"/>
      <c r="PZW827" s="14"/>
      <c r="PZX827" s="14"/>
      <c r="PZY827" s="14"/>
      <c r="PZZ827" s="14"/>
      <c r="QAA827" s="14"/>
      <c r="QAB827" s="14"/>
      <c r="QAC827" s="14"/>
      <c r="QAD827" s="14"/>
      <c r="QAE827" s="14"/>
      <c r="QAF827" s="14"/>
      <c r="QAG827" s="14"/>
      <c r="QAH827" s="14"/>
      <c r="QAI827" s="14"/>
      <c r="QAJ827" s="14"/>
      <c r="QAK827" s="14"/>
      <c r="QAL827" s="14"/>
      <c r="QAM827" s="14"/>
      <c r="QAN827" s="14"/>
      <c r="QAO827" s="14"/>
      <c r="QAP827" s="14"/>
      <c r="QAQ827" s="14"/>
      <c r="QAR827" s="14"/>
      <c r="QAS827" s="14"/>
      <c r="QAT827" s="14"/>
      <c r="QAU827" s="14"/>
      <c r="QAV827" s="14"/>
      <c r="QAW827" s="14"/>
      <c r="QAX827" s="14"/>
      <c r="QAY827" s="14"/>
      <c r="QAZ827" s="14"/>
      <c r="QBA827" s="14"/>
      <c r="QBB827" s="14"/>
      <c r="QBC827" s="14"/>
      <c r="QBD827" s="14"/>
      <c r="QBE827" s="14"/>
      <c r="QBF827" s="14"/>
      <c r="QBG827" s="14"/>
      <c r="QBH827" s="14"/>
      <c r="QBI827" s="14"/>
      <c r="QBJ827" s="14"/>
      <c r="QBK827" s="14"/>
      <c r="QBL827" s="14"/>
      <c r="QBM827" s="14"/>
      <c r="QBN827" s="14"/>
      <c r="QBO827" s="14"/>
      <c r="QBP827" s="14"/>
      <c r="QBQ827" s="14"/>
      <c r="QBR827" s="14"/>
      <c r="QBS827" s="14"/>
      <c r="QBT827" s="14"/>
      <c r="QBU827" s="14"/>
      <c r="QBV827" s="14"/>
      <c r="QBW827" s="14"/>
      <c r="QBX827" s="14"/>
      <c r="QBY827" s="14"/>
      <c r="QBZ827" s="14"/>
      <c r="QCA827" s="14"/>
      <c r="QCB827" s="14"/>
      <c r="QCC827" s="14"/>
      <c r="QCD827" s="14"/>
      <c r="QCE827" s="14"/>
      <c r="QCF827" s="14"/>
      <c r="QCG827" s="14"/>
      <c r="QCH827" s="14"/>
      <c r="QCI827" s="14"/>
      <c r="QCJ827" s="14"/>
      <c r="QCK827" s="14"/>
      <c r="QCL827" s="14"/>
      <c r="QCM827" s="14"/>
      <c r="QCN827" s="14"/>
      <c r="QCO827" s="14"/>
      <c r="QCP827" s="14"/>
      <c r="QCQ827" s="14"/>
      <c r="QCR827" s="14"/>
      <c r="QCS827" s="14"/>
      <c r="QCT827" s="14"/>
      <c r="QCU827" s="14"/>
      <c r="QCV827" s="14"/>
      <c r="QCW827" s="14"/>
      <c r="QCX827" s="14"/>
      <c r="QCY827" s="14"/>
      <c r="QCZ827" s="14"/>
      <c r="QDA827" s="14"/>
      <c r="QDB827" s="14"/>
      <c r="QDC827" s="14"/>
      <c r="QDD827" s="14"/>
      <c r="QDE827" s="14"/>
      <c r="QDF827" s="14"/>
      <c r="QDG827" s="14"/>
      <c r="QDH827" s="14"/>
      <c r="QDI827" s="14"/>
      <c r="QDJ827" s="14"/>
      <c r="QDK827" s="14"/>
      <c r="QDL827" s="14"/>
      <c r="QDM827" s="14"/>
      <c r="QDN827" s="14"/>
      <c r="QDO827" s="14"/>
      <c r="QDP827" s="14"/>
      <c r="QDQ827" s="14"/>
      <c r="QDR827" s="14"/>
      <c r="QDS827" s="14"/>
      <c r="QDT827" s="14"/>
      <c r="QDU827" s="14"/>
      <c r="QDV827" s="14"/>
      <c r="QDW827" s="14"/>
      <c r="QDX827" s="14"/>
      <c r="QDY827" s="14"/>
      <c r="QDZ827" s="14"/>
      <c r="QEA827" s="14"/>
      <c r="QEB827" s="14"/>
      <c r="QEC827" s="14"/>
      <c r="QED827" s="14"/>
      <c r="QEE827" s="14"/>
      <c r="QEF827" s="14"/>
      <c r="QEG827" s="14"/>
      <c r="QEH827" s="14"/>
      <c r="QEI827" s="14"/>
      <c r="QEJ827" s="14"/>
      <c r="QEK827" s="14"/>
      <c r="QEL827" s="14"/>
      <c r="QEM827" s="14"/>
      <c r="QEN827" s="14"/>
      <c r="QEO827" s="14"/>
      <c r="QEP827" s="14"/>
      <c r="QEQ827" s="14"/>
      <c r="QER827" s="14"/>
      <c r="QES827" s="14"/>
      <c r="QET827" s="14"/>
      <c r="QEU827" s="14"/>
      <c r="QEV827" s="14"/>
      <c r="QEW827" s="14"/>
      <c r="QEX827" s="14"/>
      <c r="QEY827" s="14"/>
      <c r="QEZ827" s="14"/>
      <c r="QFA827" s="14"/>
      <c r="QFB827" s="14"/>
      <c r="QFC827" s="14"/>
      <c r="QFD827" s="14"/>
      <c r="QFE827" s="14"/>
      <c r="QFF827" s="14"/>
      <c r="QFG827" s="14"/>
      <c r="QFH827" s="14"/>
      <c r="QFI827" s="14"/>
      <c r="QFJ827" s="14"/>
      <c r="QFK827" s="14"/>
      <c r="QFL827" s="14"/>
      <c r="QFM827" s="14"/>
      <c r="QFN827" s="14"/>
      <c r="QFO827" s="14"/>
      <c r="QFP827" s="14"/>
      <c r="QFQ827" s="14"/>
      <c r="QFR827" s="14"/>
      <c r="QFS827" s="14"/>
      <c r="QFT827" s="14"/>
      <c r="QFU827" s="14"/>
      <c r="QFV827" s="14"/>
      <c r="QFW827" s="14"/>
      <c r="QFX827" s="14"/>
      <c r="QFY827" s="14"/>
      <c r="QFZ827" s="14"/>
      <c r="QGA827" s="14"/>
      <c r="QGB827" s="14"/>
      <c r="QGC827" s="14"/>
      <c r="QGD827" s="14"/>
      <c r="QGE827" s="14"/>
      <c r="QGF827" s="14"/>
      <c r="QGG827" s="14"/>
      <c r="QGH827" s="14"/>
      <c r="QGI827" s="14"/>
      <c r="QGJ827" s="14"/>
      <c r="QGK827" s="14"/>
      <c r="QGL827" s="14"/>
      <c r="QGM827" s="14"/>
      <c r="QGN827" s="14"/>
      <c r="QGO827" s="14"/>
      <c r="QGP827" s="14"/>
      <c r="QGQ827" s="14"/>
      <c r="QGR827" s="14"/>
      <c r="QGS827" s="14"/>
      <c r="QGT827" s="14"/>
      <c r="QGU827" s="14"/>
      <c r="QGV827" s="14"/>
      <c r="QGW827" s="14"/>
      <c r="QGX827" s="14"/>
      <c r="QGY827" s="14"/>
      <c r="QGZ827" s="14"/>
      <c r="QHA827" s="14"/>
      <c r="QHB827" s="14"/>
      <c r="QHC827" s="14"/>
      <c r="QHD827" s="14"/>
      <c r="QHE827" s="14"/>
      <c r="QHF827" s="14"/>
      <c r="QHG827" s="14"/>
      <c r="QHH827" s="14"/>
      <c r="QHI827" s="14"/>
      <c r="QHJ827" s="14"/>
      <c r="QHK827" s="14"/>
      <c r="QHL827" s="14"/>
      <c r="QHM827" s="14"/>
      <c r="QHN827" s="14"/>
      <c r="QHO827" s="14"/>
      <c r="QHP827" s="14"/>
      <c r="QHQ827" s="14"/>
      <c r="QHR827" s="14"/>
      <c r="QHS827" s="14"/>
      <c r="QHT827" s="14"/>
      <c r="QHU827" s="14"/>
      <c r="QHV827" s="14"/>
      <c r="QHW827" s="14"/>
      <c r="QHX827" s="14"/>
      <c r="QHY827" s="14"/>
      <c r="QHZ827" s="14"/>
      <c r="QIA827" s="14"/>
      <c r="QIB827" s="14"/>
      <c r="QIC827" s="14"/>
      <c r="QID827" s="14"/>
      <c r="QIE827" s="14"/>
      <c r="QIF827" s="14"/>
      <c r="QIG827" s="14"/>
      <c r="QIH827" s="14"/>
      <c r="QII827" s="14"/>
      <c r="QIJ827" s="14"/>
      <c r="QIK827" s="14"/>
      <c r="QIL827" s="14"/>
      <c r="QIM827" s="14"/>
      <c r="QIN827" s="14"/>
      <c r="QIO827" s="14"/>
      <c r="QIP827" s="14"/>
      <c r="QIQ827" s="14"/>
      <c r="QIR827" s="14"/>
      <c r="QIS827" s="14"/>
      <c r="QIT827" s="14"/>
      <c r="QIU827" s="14"/>
      <c r="QIV827" s="14"/>
      <c r="QIW827" s="14"/>
      <c r="QIX827" s="14"/>
      <c r="QIY827" s="14"/>
      <c r="QIZ827" s="14"/>
      <c r="QJA827" s="14"/>
      <c r="QJB827" s="14"/>
      <c r="QJC827" s="14"/>
      <c r="QJD827" s="14"/>
      <c r="QJE827" s="14"/>
      <c r="QJF827" s="14"/>
      <c r="QJG827" s="14"/>
      <c r="QJH827" s="14"/>
      <c r="QJI827" s="14"/>
      <c r="QJJ827" s="14"/>
      <c r="QJK827" s="14"/>
      <c r="QJL827" s="14"/>
      <c r="QJM827" s="14"/>
      <c r="QJN827" s="14"/>
      <c r="QJO827" s="14"/>
      <c r="QJP827" s="14"/>
      <c r="QJQ827" s="14"/>
      <c r="QJR827" s="14"/>
      <c r="QJS827" s="14"/>
      <c r="QJT827" s="14"/>
      <c r="QJU827" s="14"/>
      <c r="QJV827" s="14"/>
      <c r="QJW827" s="14"/>
      <c r="QJX827" s="14"/>
      <c r="QJY827" s="14"/>
      <c r="QJZ827" s="14"/>
      <c r="QKA827" s="14"/>
      <c r="QKB827" s="14"/>
      <c r="QKC827" s="14"/>
      <c r="QKD827" s="14"/>
      <c r="QKE827" s="14"/>
      <c r="QKF827" s="14"/>
      <c r="QKG827" s="14"/>
      <c r="QKH827" s="14"/>
      <c r="QKI827" s="14"/>
      <c r="QKJ827" s="14"/>
      <c r="QKK827" s="14"/>
      <c r="QKL827" s="14"/>
      <c r="QKM827" s="14"/>
      <c r="QKN827" s="14"/>
      <c r="QKO827" s="14"/>
      <c r="QKP827" s="14"/>
      <c r="QKQ827" s="14"/>
      <c r="QKR827" s="14"/>
      <c r="QKS827" s="14"/>
      <c r="QKT827" s="14"/>
      <c r="QKU827" s="14"/>
      <c r="QKV827" s="14"/>
      <c r="QKW827" s="14"/>
      <c r="QKX827" s="14"/>
      <c r="QKY827" s="14"/>
      <c r="QKZ827" s="14"/>
      <c r="QLA827" s="14"/>
      <c r="QLB827" s="14"/>
      <c r="QLC827" s="14"/>
      <c r="QLD827" s="14"/>
      <c r="QLE827" s="14"/>
      <c r="QLF827" s="14"/>
      <c r="QLG827" s="14"/>
      <c r="QLH827" s="14"/>
      <c r="QLI827" s="14"/>
      <c r="QLJ827" s="14"/>
      <c r="QLK827" s="14"/>
      <c r="QLL827" s="14"/>
      <c r="QLM827" s="14"/>
      <c r="QLN827" s="14"/>
      <c r="QLO827" s="14"/>
      <c r="QLP827" s="14"/>
      <c r="QLQ827" s="14"/>
      <c r="QLR827" s="14"/>
      <c r="QLS827" s="14"/>
      <c r="QLT827" s="14"/>
      <c r="QLU827" s="14"/>
      <c r="QLV827" s="14"/>
      <c r="QLW827" s="14"/>
      <c r="QLX827" s="14"/>
      <c r="QLY827" s="14"/>
      <c r="QLZ827" s="14"/>
      <c r="QMA827" s="14"/>
      <c r="QMB827" s="14"/>
      <c r="QMC827" s="14"/>
      <c r="QMD827" s="14"/>
      <c r="QME827" s="14"/>
      <c r="QMF827" s="14"/>
      <c r="QMG827" s="14"/>
      <c r="QMH827" s="14"/>
      <c r="QMI827" s="14"/>
      <c r="QMJ827" s="14"/>
      <c r="QMK827" s="14"/>
      <c r="QML827" s="14"/>
      <c r="QMM827" s="14"/>
      <c r="QMN827" s="14"/>
      <c r="QMO827" s="14"/>
      <c r="QMP827" s="14"/>
      <c r="QMQ827" s="14"/>
      <c r="QMR827" s="14"/>
      <c r="QMS827" s="14"/>
      <c r="QMT827" s="14"/>
      <c r="QMU827" s="14"/>
      <c r="QMV827" s="14"/>
      <c r="QMW827" s="14"/>
      <c r="QMX827" s="14"/>
      <c r="QMY827" s="14"/>
      <c r="QMZ827" s="14"/>
      <c r="QNA827" s="14"/>
      <c r="QNB827" s="14"/>
      <c r="QNC827" s="14"/>
      <c r="QND827" s="14"/>
      <c r="QNE827" s="14"/>
      <c r="QNF827" s="14"/>
      <c r="QNG827" s="14"/>
      <c r="QNH827" s="14"/>
      <c r="QNI827" s="14"/>
      <c r="QNJ827" s="14"/>
      <c r="QNK827" s="14"/>
      <c r="QNL827" s="14"/>
      <c r="QNM827" s="14"/>
      <c r="QNN827" s="14"/>
      <c r="QNO827" s="14"/>
      <c r="QNP827" s="14"/>
      <c r="QNQ827" s="14"/>
      <c r="QNR827" s="14"/>
      <c r="QNS827" s="14"/>
      <c r="QNT827" s="14"/>
      <c r="QNU827" s="14"/>
      <c r="QNV827" s="14"/>
      <c r="QNW827" s="14"/>
      <c r="QNX827" s="14"/>
      <c r="QNY827" s="14"/>
      <c r="QNZ827" s="14"/>
      <c r="QOA827" s="14"/>
      <c r="QOB827" s="14"/>
      <c r="QOC827" s="14"/>
      <c r="QOD827" s="14"/>
      <c r="QOE827" s="14"/>
      <c r="QOF827" s="14"/>
      <c r="QOG827" s="14"/>
      <c r="QOH827" s="14"/>
      <c r="QOI827" s="14"/>
      <c r="QOJ827" s="14"/>
      <c r="QOK827" s="14"/>
      <c r="QOL827" s="14"/>
      <c r="QOM827" s="14"/>
      <c r="QON827" s="14"/>
      <c r="QOO827" s="14"/>
      <c r="QOP827" s="14"/>
      <c r="QOQ827" s="14"/>
      <c r="QOR827" s="14"/>
      <c r="QOS827" s="14"/>
      <c r="QOT827" s="14"/>
      <c r="QOU827" s="14"/>
      <c r="QOV827" s="14"/>
      <c r="QOW827" s="14"/>
      <c r="QOX827" s="14"/>
      <c r="QOY827" s="14"/>
      <c r="QOZ827" s="14"/>
      <c r="QPA827" s="14"/>
      <c r="QPB827" s="14"/>
      <c r="QPC827" s="14"/>
      <c r="QPD827" s="14"/>
      <c r="QPE827" s="14"/>
      <c r="QPF827" s="14"/>
      <c r="QPG827" s="14"/>
      <c r="QPH827" s="14"/>
      <c r="QPI827" s="14"/>
      <c r="QPJ827" s="14"/>
      <c r="QPK827" s="14"/>
      <c r="QPL827" s="14"/>
      <c r="QPM827" s="14"/>
      <c r="QPN827" s="14"/>
      <c r="QPO827" s="14"/>
      <c r="QPP827" s="14"/>
      <c r="QPQ827" s="14"/>
      <c r="QPR827" s="14"/>
      <c r="QPS827" s="14"/>
      <c r="QPT827" s="14"/>
      <c r="QPU827" s="14"/>
      <c r="QPV827" s="14"/>
      <c r="QPW827" s="14"/>
      <c r="QPX827" s="14"/>
      <c r="QPY827" s="14"/>
      <c r="QPZ827" s="14"/>
      <c r="QQA827" s="14"/>
      <c r="QQB827" s="14"/>
      <c r="QQC827" s="14"/>
      <c r="QQD827" s="14"/>
      <c r="QQE827" s="14"/>
      <c r="QQF827" s="14"/>
      <c r="QQG827" s="14"/>
      <c r="QQH827" s="14"/>
      <c r="QQI827" s="14"/>
      <c r="QQJ827" s="14"/>
      <c r="QQK827" s="14"/>
      <c r="QQL827" s="14"/>
      <c r="QQM827" s="14"/>
      <c r="QQN827" s="14"/>
      <c r="QQO827" s="14"/>
      <c r="QQP827" s="14"/>
      <c r="QQQ827" s="14"/>
      <c r="QQR827" s="14"/>
      <c r="QQS827" s="14"/>
      <c r="QQT827" s="14"/>
      <c r="QQU827" s="14"/>
      <c r="QQV827" s="14"/>
      <c r="QQW827" s="14"/>
      <c r="QQX827" s="14"/>
      <c r="QQY827" s="14"/>
      <c r="QQZ827" s="14"/>
      <c r="QRA827" s="14"/>
      <c r="QRB827" s="14"/>
      <c r="QRC827" s="14"/>
      <c r="QRD827" s="14"/>
      <c r="QRE827" s="14"/>
      <c r="QRF827" s="14"/>
      <c r="QRG827" s="14"/>
      <c r="QRH827" s="14"/>
      <c r="QRI827" s="14"/>
      <c r="QRJ827" s="14"/>
      <c r="QRK827" s="14"/>
      <c r="QRL827" s="14"/>
      <c r="QRM827" s="14"/>
      <c r="QRN827" s="14"/>
      <c r="QRO827" s="14"/>
      <c r="QRP827" s="14"/>
      <c r="QRQ827" s="14"/>
      <c r="QRR827" s="14"/>
      <c r="QRS827" s="14"/>
      <c r="QRT827" s="14"/>
      <c r="QRU827" s="14"/>
      <c r="QRV827" s="14"/>
      <c r="QRW827" s="14"/>
      <c r="QRX827" s="14"/>
      <c r="QRY827" s="14"/>
      <c r="QRZ827" s="14"/>
      <c r="QSA827" s="14"/>
      <c r="QSB827" s="14"/>
      <c r="QSC827" s="14"/>
      <c r="QSD827" s="14"/>
      <c r="QSE827" s="14"/>
      <c r="QSF827" s="14"/>
      <c r="QSG827" s="14"/>
      <c r="QSH827" s="14"/>
      <c r="QSI827" s="14"/>
      <c r="QSJ827" s="14"/>
      <c r="QSK827" s="14"/>
      <c r="QSL827" s="14"/>
      <c r="QSM827" s="14"/>
      <c r="QSN827" s="14"/>
      <c r="QSO827" s="14"/>
      <c r="QSP827" s="14"/>
      <c r="QSQ827" s="14"/>
      <c r="QSR827" s="14"/>
      <c r="QSS827" s="14"/>
      <c r="QST827" s="14"/>
      <c r="QSU827" s="14"/>
      <c r="QSV827" s="14"/>
      <c r="QSW827" s="14"/>
      <c r="QSX827" s="14"/>
      <c r="QSY827" s="14"/>
      <c r="QSZ827" s="14"/>
      <c r="QTA827" s="14"/>
      <c r="QTB827" s="14"/>
      <c r="QTC827" s="14"/>
      <c r="QTD827" s="14"/>
      <c r="QTE827" s="14"/>
      <c r="QTF827" s="14"/>
      <c r="QTG827" s="14"/>
      <c r="QTH827" s="14"/>
      <c r="QTI827" s="14"/>
      <c r="QTJ827" s="14"/>
      <c r="QTK827" s="14"/>
      <c r="QTL827" s="14"/>
      <c r="QTM827" s="14"/>
      <c r="QTN827" s="14"/>
      <c r="QTO827" s="14"/>
      <c r="QTP827" s="14"/>
      <c r="QTQ827" s="14"/>
      <c r="QTR827" s="14"/>
      <c r="QTS827" s="14"/>
      <c r="QTT827" s="14"/>
      <c r="QTU827" s="14"/>
      <c r="QTV827" s="14"/>
      <c r="QTW827" s="14"/>
      <c r="QTX827" s="14"/>
      <c r="QTY827" s="14"/>
      <c r="QTZ827" s="14"/>
      <c r="QUA827" s="14"/>
      <c r="QUB827" s="14"/>
      <c r="QUC827" s="14"/>
      <c r="QUD827" s="14"/>
      <c r="QUE827" s="14"/>
      <c r="QUF827" s="14"/>
      <c r="QUG827" s="14"/>
      <c r="QUH827" s="14"/>
      <c r="QUI827" s="14"/>
      <c r="QUJ827" s="14"/>
      <c r="QUK827" s="14"/>
      <c r="QUL827" s="14"/>
      <c r="QUM827" s="14"/>
      <c r="QUN827" s="14"/>
      <c r="QUO827" s="14"/>
      <c r="QUP827" s="14"/>
      <c r="QUQ827" s="14"/>
      <c r="QUR827" s="14"/>
      <c r="QUS827" s="14"/>
      <c r="QUT827" s="14"/>
      <c r="QUU827" s="14"/>
      <c r="QUV827" s="14"/>
      <c r="QUW827" s="14"/>
      <c r="QUX827" s="14"/>
      <c r="QUY827" s="14"/>
      <c r="QUZ827" s="14"/>
      <c r="QVA827" s="14"/>
      <c r="QVB827" s="14"/>
      <c r="QVC827" s="14"/>
      <c r="QVD827" s="14"/>
      <c r="QVE827" s="14"/>
      <c r="QVF827" s="14"/>
      <c r="QVG827" s="14"/>
      <c r="QVH827" s="14"/>
      <c r="QVI827" s="14"/>
      <c r="QVJ827" s="14"/>
      <c r="QVK827" s="14"/>
      <c r="QVL827" s="14"/>
      <c r="QVM827" s="14"/>
      <c r="QVN827" s="14"/>
      <c r="QVO827" s="14"/>
      <c r="QVP827" s="14"/>
      <c r="QVQ827" s="14"/>
      <c r="QVR827" s="14"/>
      <c r="QVS827" s="14"/>
      <c r="QVT827" s="14"/>
      <c r="QVU827" s="14"/>
      <c r="QVV827" s="14"/>
      <c r="QVW827" s="14"/>
      <c r="QVX827" s="14"/>
      <c r="QVY827" s="14"/>
      <c r="QVZ827" s="14"/>
      <c r="QWA827" s="14"/>
      <c r="QWB827" s="14"/>
      <c r="QWC827" s="14"/>
      <c r="QWD827" s="14"/>
      <c r="QWE827" s="14"/>
      <c r="QWF827" s="14"/>
      <c r="QWG827" s="14"/>
      <c r="QWH827" s="14"/>
      <c r="QWI827" s="14"/>
      <c r="QWJ827" s="14"/>
      <c r="QWK827" s="14"/>
      <c r="QWL827" s="14"/>
      <c r="QWM827" s="14"/>
      <c r="QWN827" s="14"/>
      <c r="QWO827" s="14"/>
      <c r="QWP827" s="14"/>
      <c r="QWQ827" s="14"/>
      <c r="QWR827" s="14"/>
      <c r="QWS827" s="14"/>
      <c r="QWT827" s="14"/>
      <c r="QWU827" s="14"/>
      <c r="QWV827" s="14"/>
      <c r="QWW827" s="14"/>
      <c r="QWX827" s="14"/>
      <c r="QWY827" s="14"/>
      <c r="QWZ827" s="14"/>
      <c r="QXA827" s="14"/>
      <c r="QXB827" s="14"/>
      <c r="QXC827" s="14"/>
      <c r="QXD827" s="14"/>
      <c r="QXE827" s="14"/>
      <c r="QXF827" s="14"/>
      <c r="QXG827" s="14"/>
      <c r="QXH827" s="14"/>
      <c r="QXI827" s="14"/>
      <c r="QXJ827" s="14"/>
      <c r="QXK827" s="14"/>
      <c r="QXL827" s="14"/>
      <c r="QXM827" s="14"/>
      <c r="QXN827" s="14"/>
      <c r="QXO827" s="14"/>
      <c r="QXP827" s="14"/>
      <c r="QXQ827" s="14"/>
      <c r="QXR827" s="14"/>
      <c r="QXS827" s="14"/>
      <c r="QXT827" s="14"/>
      <c r="QXU827" s="14"/>
      <c r="QXV827" s="14"/>
      <c r="QXW827" s="14"/>
      <c r="QXX827" s="14"/>
      <c r="QXY827" s="14"/>
      <c r="QXZ827" s="14"/>
      <c r="QYA827" s="14"/>
      <c r="QYB827" s="14"/>
      <c r="QYC827" s="14"/>
      <c r="QYD827" s="14"/>
      <c r="QYE827" s="14"/>
      <c r="QYF827" s="14"/>
      <c r="QYG827" s="14"/>
      <c r="QYH827" s="14"/>
      <c r="QYI827" s="14"/>
      <c r="QYJ827" s="14"/>
      <c r="QYK827" s="14"/>
      <c r="QYL827" s="14"/>
      <c r="QYM827" s="14"/>
      <c r="QYN827" s="14"/>
      <c r="QYO827" s="14"/>
      <c r="QYP827" s="14"/>
      <c r="QYQ827" s="14"/>
      <c r="QYR827" s="14"/>
      <c r="QYS827" s="14"/>
      <c r="QYT827" s="14"/>
      <c r="QYU827" s="14"/>
      <c r="QYV827" s="14"/>
      <c r="QYW827" s="14"/>
      <c r="QYX827" s="14"/>
      <c r="QYY827" s="14"/>
      <c r="QYZ827" s="14"/>
      <c r="QZA827" s="14"/>
      <c r="QZB827" s="14"/>
      <c r="QZC827" s="14"/>
      <c r="QZD827" s="14"/>
      <c r="QZE827" s="14"/>
      <c r="QZF827" s="14"/>
      <c r="QZG827" s="14"/>
      <c r="QZH827" s="14"/>
      <c r="QZI827" s="14"/>
      <c r="QZJ827" s="14"/>
      <c r="QZK827" s="14"/>
      <c r="QZL827" s="14"/>
      <c r="QZM827" s="14"/>
      <c r="QZN827" s="14"/>
      <c r="QZO827" s="14"/>
      <c r="QZP827" s="14"/>
      <c r="QZQ827" s="14"/>
      <c r="QZR827" s="14"/>
      <c r="QZS827" s="14"/>
      <c r="QZT827" s="14"/>
      <c r="QZU827" s="14"/>
      <c r="QZV827" s="14"/>
      <c r="QZW827" s="14"/>
      <c r="QZX827" s="14"/>
      <c r="QZY827" s="14"/>
      <c r="QZZ827" s="14"/>
      <c r="RAA827" s="14"/>
      <c r="RAB827" s="14"/>
      <c r="RAC827" s="14"/>
      <c r="RAD827" s="14"/>
      <c r="RAE827" s="14"/>
      <c r="RAF827" s="14"/>
      <c r="RAG827" s="14"/>
      <c r="RAH827" s="14"/>
      <c r="RAI827" s="14"/>
      <c r="RAJ827" s="14"/>
      <c r="RAK827" s="14"/>
      <c r="RAL827" s="14"/>
      <c r="RAM827" s="14"/>
      <c r="RAN827" s="14"/>
      <c r="RAO827" s="14"/>
      <c r="RAP827" s="14"/>
      <c r="RAQ827" s="14"/>
      <c r="RAR827" s="14"/>
      <c r="RAS827" s="14"/>
      <c r="RAT827" s="14"/>
      <c r="RAU827" s="14"/>
      <c r="RAV827" s="14"/>
      <c r="RAW827" s="14"/>
      <c r="RAX827" s="14"/>
      <c r="RAY827" s="14"/>
      <c r="RAZ827" s="14"/>
      <c r="RBA827" s="14"/>
      <c r="RBB827" s="14"/>
      <c r="RBC827" s="14"/>
      <c r="RBD827" s="14"/>
      <c r="RBE827" s="14"/>
      <c r="RBF827" s="14"/>
      <c r="RBG827" s="14"/>
      <c r="RBH827" s="14"/>
      <c r="RBI827" s="14"/>
      <c r="RBJ827" s="14"/>
      <c r="RBK827" s="14"/>
      <c r="RBL827" s="14"/>
      <c r="RBM827" s="14"/>
      <c r="RBN827" s="14"/>
      <c r="RBO827" s="14"/>
      <c r="RBP827" s="14"/>
      <c r="RBQ827" s="14"/>
      <c r="RBR827" s="14"/>
      <c r="RBS827" s="14"/>
      <c r="RBT827" s="14"/>
      <c r="RBU827" s="14"/>
      <c r="RBV827" s="14"/>
      <c r="RBW827" s="14"/>
      <c r="RBX827" s="14"/>
      <c r="RBY827" s="14"/>
      <c r="RBZ827" s="14"/>
      <c r="RCA827" s="14"/>
      <c r="RCB827" s="14"/>
      <c r="RCC827" s="14"/>
      <c r="RCD827" s="14"/>
      <c r="RCE827" s="14"/>
      <c r="RCF827" s="14"/>
      <c r="RCG827" s="14"/>
      <c r="RCH827" s="14"/>
      <c r="RCI827" s="14"/>
      <c r="RCJ827" s="14"/>
      <c r="RCK827" s="14"/>
      <c r="RCL827" s="14"/>
      <c r="RCM827" s="14"/>
      <c r="RCN827" s="14"/>
      <c r="RCO827" s="14"/>
      <c r="RCP827" s="14"/>
      <c r="RCQ827" s="14"/>
      <c r="RCR827" s="14"/>
      <c r="RCS827" s="14"/>
      <c r="RCT827" s="14"/>
      <c r="RCU827" s="14"/>
      <c r="RCV827" s="14"/>
      <c r="RCW827" s="14"/>
      <c r="RCX827" s="14"/>
      <c r="RCY827" s="14"/>
      <c r="RCZ827" s="14"/>
      <c r="RDA827" s="14"/>
      <c r="RDB827" s="14"/>
      <c r="RDC827" s="14"/>
      <c r="RDD827" s="14"/>
      <c r="RDE827" s="14"/>
      <c r="RDF827" s="14"/>
      <c r="RDG827" s="14"/>
      <c r="RDH827" s="14"/>
      <c r="RDI827" s="14"/>
      <c r="RDJ827" s="14"/>
      <c r="RDK827" s="14"/>
      <c r="RDL827" s="14"/>
      <c r="RDM827" s="14"/>
      <c r="RDN827" s="14"/>
      <c r="RDO827" s="14"/>
      <c r="RDP827" s="14"/>
      <c r="RDQ827" s="14"/>
      <c r="RDR827" s="14"/>
      <c r="RDS827" s="14"/>
      <c r="RDT827" s="14"/>
      <c r="RDU827" s="14"/>
      <c r="RDV827" s="14"/>
      <c r="RDW827" s="14"/>
      <c r="RDX827" s="14"/>
      <c r="RDY827" s="14"/>
      <c r="RDZ827" s="14"/>
      <c r="REA827" s="14"/>
      <c r="REB827" s="14"/>
      <c r="REC827" s="14"/>
      <c r="RED827" s="14"/>
      <c r="REE827" s="14"/>
      <c r="REF827" s="14"/>
      <c r="REG827" s="14"/>
      <c r="REH827" s="14"/>
      <c r="REI827" s="14"/>
      <c r="REJ827" s="14"/>
      <c r="REK827" s="14"/>
      <c r="REL827" s="14"/>
      <c r="REM827" s="14"/>
      <c r="REN827" s="14"/>
      <c r="REO827" s="14"/>
      <c r="REP827" s="14"/>
      <c r="REQ827" s="14"/>
      <c r="RER827" s="14"/>
      <c r="RES827" s="14"/>
      <c r="RET827" s="14"/>
      <c r="REU827" s="14"/>
      <c r="REV827" s="14"/>
      <c r="REW827" s="14"/>
      <c r="REX827" s="14"/>
      <c r="REY827" s="14"/>
      <c r="REZ827" s="14"/>
      <c r="RFA827" s="14"/>
      <c r="RFB827" s="14"/>
      <c r="RFC827" s="14"/>
      <c r="RFD827" s="14"/>
      <c r="RFE827" s="14"/>
      <c r="RFF827" s="14"/>
      <c r="RFG827" s="14"/>
      <c r="RFH827" s="14"/>
      <c r="RFI827" s="14"/>
      <c r="RFJ827" s="14"/>
      <c r="RFK827" s="14"/>
      <c r="RFL827" s="14"/>
      <c r="RFM827" s="14"/>
      <c r="RFN827" s="14"/>
      <c r="RFO827" s="14"/>
      <c r="RFP827" s="14"/>
      <c r="RFQ827" s="14"/>
      <c r="RFR827" s="14"/>
      <c r="RFS827" s="14"/>
      <c r="RFT827" s="14"/>
      <c r="RFU827" s="14"/>
      <c r="RFV827" s="14"/>
      <c r="RFW827" s="14"/>
      <c r="RFX827" s="14"/>
      <c r="RFY827" s="14"/>
      <c r="RFZ827" s="14"/>
      <c r="RGA827" s="14"/>
      <c r="RGB827" s="14"/>
      <c r="RGC827" s="14"/>
      <c r="RGD827" s="14"/>
      <c r="RGE827" s="14"/>
      <c r="RGF827" s="14"/>
      <c r="RGG827" s="14"/>
      <c r="RGH827" s="14"/>
      <c r="RGI827" s="14"/>
      <c r="RGJ827" s="14"/>
      <c r="RGK827" s="14"/>
      <c r="RGL827" s="14"/>
      <c r="RGM827" s="14"/>
      <c r="RGN827" s="14"/>
      <c r="RGO827" s="14"/>
      <c r="RGP827" s="14"/>
      <c r="RGQ827" s="14"/>
      <c r="RGR827" s="14"/>
      <c r="RGS827" s="14"/>
      <c r="RGT827" s="14"/>
      <c r="RGU827" s="14"/>
      <c r="RGV827" s="14"/>
      <c r="RGW827" s="14"/>
      <c r="RGX827" s="14"/>
      <c r="RGY827" s="14"/>
      <c r="RGZ827" s="14"/>
      <c r="RHA827" s="14"/>
      <c r="RHB827" s="14"/>
      <c r="RHC827" s="14"/>
      <c r="RHD827" s="14"/>
      <c r="RHE827" s="14"/>
      <c r="RHF827" s="14"/>
      <c r="RHG827" s="14"/>
      <c r="RHH827" s="14"/>
      <c r="RHI827" s="14"/>
      <c r="RHJ827" s="14"/>
      <c r="RHK827" s="14"/>
      <c r="RHL827" s="14"/>
      <c r="RHM827" s="14"/>
      <c r="RHN827" s="14"/>
      <c r="RHO827" s="14"/>
      <c r="RHP827" s="14"/>
      <c r="RHQ827" s="14"/>
      <c r="RHR827" s="14"/>
      <c r="RHS827" s="14"/>
      <c r="RHT827" s="14"/>
      <c r="RHU827" s="14"/>
      <c r="RHV827" s="14"/>
      <c r="RHW827" s="14"/>
      <c r="RHX827" s="14"/>
      <c r="RHY827" s="14"/>
      <c r="RHZ827" s="14"/>
      <c r="RIA827" s="14"/>
      <c r="RIB827" s="14"/>
      <c r="RIC827" s="14"/>
      <c r="RID827" s="14"/>
      <c r="RIE827" s="14"/>
      <c r="RIF827" s="14"/>
      <c r="RIG827" s="14"/>
      <c r="RIH827" s="14"/>
      <c r="RII827" s="14"/>
      <c r="RIJ827" s="14"/>
      <c r="RIK827" s="14"/>
      <c r="RIL827" s="14"/>
      <c r="RIM827" s="14"/>
      <c r="RIN827" s="14"/>
      <c r="RIO827" s="14"/>
      <c r="RIP827" s="14"/>
      <c r="RIQ827" s="14"/>
      <c r="RIR827" s="14"/>
      <c r="RIS827" s="14"/>
      <c r="RIT827" s="14"/>
      <c r="RIU827" s="14"/>
      <c r="RIV827" s="14"/>
      <c r="RIW827" s="14"/>
      <c r="RIX827" s="14"/>
      <c r="RIY827" s="14"/>
      <c r="RIZ827" s="14"/>
      <c r="RJA827" s="14"/>
      <c r="RJB827" s="14"/>
      <c r="RJC827" s="14"/>
      <c r="RJD827" s="14"/>
      <c r="RJE827" s="14"/>
      <c r="RJF827" s="14"/>
      <c r="RJG827" s="14"/>
      <c r="RJH827" s="14"/>
      <c r="RJI827" s="14"/>
      <c r="RJJ827" s="14"/>
      <c r="RJK827" s="14"/>
      <c r="RJL827" s="14"/>
      <c r="RJM827" s="14"/>
      <c r="RJN827" s="14"/>
      <c r="RJO827" s="14"/>
      <c r="RJP827" s="14"/>
      <c r="RJQ827" s="14"/>
      <c r="RJR827" s="14"/>
      <c r="RJS827" s="14"/>
      <c r="RJT827" s="14"/>
      <c r="RJU827" s="14"/>
      <c r="RJV827" s="14"/>
      <c r="RJW827" s="14"/>
      <c r="RJX827" s="14"/>
      <c r="RJY827" s="14"/>
      <c r="RJZ827" s="14"/>
      <c r="RKA827" s="14"/>
      <c r="RKB827" s="14"/>
      <c r="RKC827" s="14"/>
      <c r="RKD827" s="14"/>
      <c r="RKE827" s="14"/>
      <c r="RKF827" s="14"/>
      <c r="RKG827" s="14"/>
      <c r="RKH827" s="14"/>
      <c r="RKI827" s="14"/>
      <c r="RKJ827" s="14"/>
      <c r="RKK827" s="14"/>
      <c r="RKL827" s="14"/>
      <c r="RKM827" s="14"/>
      <c r="RKN827" s="14"/>
      <c r="RKO827" s="14"/>
      <c r="RKP827" s="14"/>
      <c r="RKQ827" s="14"/>
      <c r="RKR827" s="14"/>
      <c r="RKS827" s="14"/>
      <c r="RKT827" s="14"/>
      <c r="RKU827" s="14"/>
      <c r="RKV827" s="14"/>
      <c r="RKW827" s="14"/>
      <c r="RKX827" s="14"/>
      <c r="RKY827" s="14"/>
      <c r="RKZ827" s="14"/>
      <c r="RLA827" s="14"/>
      <c r="RLB827" s="14"/>
      <c r="RLC827" s="14"/>
      <c r="RLD827" s="14"/>
      <c r="RLE827" s="14"/>
      <c r="RLF827" s="14"/>
      <c r="RLG827" s="14"/>
      <c r="RLH827" s="14"/>
      <c r="RLI827" s="14"/>
      <c r="RLJ827" s="14"/>
      <c r="RLK827" s="14"/>
      <c r="RLL827" s="14"/>
      <c r="RLM827" s="14"/>
      <c r="RLN827" s="14"/>
      <c r="RLO827" s="14"/>
      <c r="RLP827" s="14"/>
      <c r="RLQ827" s="14"/>
      <c r="RLR827" s="14"/>
      <c r="RLS827" s="14"/>
      <c r="RLT827" s="14"/>
      <c r="RLU827" s="14"/>
      <c r="RLV827" s="14"/>
      <c r="RLW827" s="14"/>
      <c r="RLX827" s="14"/>
      <c r="RLY827" s="14"/>
      <c r="RLZ827" s="14"/>
      <c r="RMA827" s="14"/>
      <c r="RMB827" s="14"/>
      <c r="RMC827" s="14"/>
      <c r="RMD827" s="14"/>
      <c r="RME827" s="14"/>
      <c r="RMF827" s="14"/>
      <c r="RMG827" s="14"/>
      <c r="RMH827" s="14"/>
      <c r="RMI827" s="14"/>
      <c r="RMJ827" s="14"/>
      <c r="RMK827" s="14"/>
      <c r="RML827" s="14"/>
      <c r="RMM827" s="14"/>
      <c r="RMN827" s="14"/>
      <c r="RMO827" s="14"/>
      <c r="RMP827" s="14"/>
      <c r="RMQ827" s="14"/>
      <c r="RMR827" s="14"/>
      <c r="RMS827" s="14"/>
      <c r="RMT827" s="14"/>
      <c r="RMU827" s="14"/>
      <c r="RMV827" s="14"/>
      <c r="RMW827" s="14"/>
      <c r="RMX827" s="14"/>
      <c r="RMY827" s="14"/>
      <c r="RMZ827" s="14"/>
      <c r="RNA827" s="14"/>
      <c r="RNB827" s="14"/>
      <c r="RNC827" s="14"/>
      <c r="RND827" s="14"/>
      <c r="RNE827" s="14"/>
      <c r="RNF827" s="14"/>
      <c r="RNG827" s="14"/>
      <c r="RNH827" s="14"/>
      <c r="RNI827" s="14"/>
      <c r="RNJ827" s="14"/>
      <c r="RNK827" s="14"/>
      <c r="RNL827" s="14"/>
      <c r="RNM827" s="14"/>
      <c r="RNN827" s="14"/>
      <c r="RNO827" s="14"/>
      <c r="RNP827" s="14"/>
      <c r="RNQ827" s="14"/>
      <c r="RNR827" s="14"/>
      <c r="RNS827" s="14"/>
      <c r="RNT827" s="14"/>
      <c r="RNU827" s="14"/>
      <c r="RNV827" s="14"/>
      <c r="RNW827" s="14"/>
      <c r="RNX827" s="14"/>
      <c r="RNY827" s="14"/>
      <c r="RNZ827" s="14"/>
      <c r="ROA827" s="14"/>
      <c r="ROB827" s="14"/>
      <c r="ROC827" s="14"/>
      <c r="ROD827" s="14"/>
      <c r="ROE827" s="14"/>
      <c r="ROF827" s="14"/>
      <c r="ROG827" s="14"/>
      <c r="ROH827" s="14"/>
      <c r="ROI827" s="14"/>
      <c r="ROJ827" s="14"/>
      <c r="ROK827" s="14"/>
      <c r="ROL827" s="14"/>
      <c r="ROM827" s="14"/>
      <c r="RON827" s="14"/>
      <c r="ROO827" s="14"/>
      <c r="ROP827" s="14"/>
      <c r="ROQ827" s="14"/>
      <c r="ROR827" s="14"/>
      <c r="ROS827" s="14"/>
      <c r="ROT827" s="14"/>
      <c r="ROU827" s="14"/>
      <c r="ROV827" s="14"/>
      <c r="ROW827" s="14"/>
      <c r="ROX827" s="14"/>
      <c r="ROY827" s="14"/>
      <c r="ROZ827" s="14"/>
      <c r="RPA827" s="14"/>
      <c r="RPB827" s="14"/>
      <c r="RPC827" s="14"/>
      <c r="RPD827" s="14"/>
      <c r="RPE827" s="14"/>
      <c r="RPF827" s="14"/>
      <c r="RPG827" s="14"/>
      <c r="RPH827" s="14"/>
      <c r="RPI827" s="14"/>
      <c r="RPJ827" s="14"/>
      <c r="RPK827" s="14"/>
      <c r="RPL827" s="14"/>
      <c r="RPM827" s="14"/>
      <c r="RPN827" s="14"/>
      <c r="RPO827" s="14"/>
      <c r="RPP827" s="14"/>
      <c r="RPQ827" s="14"/>
      <c r="RPR827" s="14"/>
      <c r="RPS827" s="14"/>
      <c r="RPT827" s="14"/>
      <c r="RPU827" s="14"/>
      <c r="RPV827" s="14"/>
      <c r="RPW827" s="14"/>
      <c r="RPX827" s="14"/>
      <c r="RPY827" s="14"/>
      <c r="RPZ827" s="14"/>
      <c r="RQA827" s="14"/>
      <c r="RQB827" s="14"/>
      <c r="RQC827" s="14"/>
      <c r="RQD827" s="14"/>
      <c r="RQE827" s="14"/>
      <c r="RQF827" s="14"/>
      <c r="RQG827" s="14"/>
      <c r="RQH827" s="14"/>
      <c r="RQI827" s="14"/>
      <c r="RQJ827" s="14"/>
      <c r="RQK827" s="14"/>
      <c r="RQL827" s="14"/>
      <c r="RQM827" s="14"/>
      <c r="RQN827" s="14"/>
      <c r="RQO827" s="14"/>
      <c r="RQP827" s="14"/>
      <c r="RQQ827" s="14"/>
      <c r="RQR827" s="14"/>
      <c r="RQS827" s="14"/>
      <c r="RQT827" s="14"/>
      <c r="RQU827" s="14"/>
      <c r="RQV827" s="14"/>
      <c r="RQW827" s="14"/>
      <c r="RQX827" s="14"/>
      <c r="RQY827" s="14"/>
      <c r="RQZ827" s="14"/>
      <c r="RRA827" s="14"/>
      <c r="RRB827" s="14"/>
      <c r="RRC827" s="14"/>
      <c r="RRD827" s="14"/>
      <c r="RRE827" s="14"/>
      <c r="RRF827" s="14"/>
      <c r="RRG827" s="14"/>
      <c r="RRH827" s="14"/>
      <c r="RRI827" s="14"/>
      <c r="RRJ827" s="14"/>
      <c r="RRK827" s="14"/>
      <c r="RRL827" s="14"/>
      <c r="RRM827" s="14"/>
      <c r="RRN827" s="14"/>
      <c r="RRO827" s="14"/>
      <c r="RRP827" s="14"/>
      <c r="RRQ827" s="14"/>
      <c r="RRR827" s="14"/>
      <c r="RRS827" s="14"/>
      <c r="RRT827" s="14"/>
      <c r="RRU827" s="14"/>
      <c r="RRV827" s="14"/>
      <c r="RRW827" s="14"/>
      <c r="RRX827" s="14"/>
      <c r="RRY827" s="14"/>
      <c r="RRZ827" s="14"/>
      <c r="RSA827" s="14"/>
      <c r="RSB827" s="14"/>
      <c r="RSC827" s="14"/>
      <c r="RSD827" s="14"/>
      <c r="RSE827" s="14"/>
      <c r="RSF827" s="14"/>
      <c r="RSG827" s="14"/>
      <c r="RSH827" s="14"/>
      <c r="RSI827" s="14"/>
      <c r="RSJ827" s="14"/>
      <c r="RSK827" s="14"/>
      <c r="RSL827" s="14"/>
      <c r="RSM827" s="14"/>
      <c r="RSN827" s="14"/>
      <c r="RSO827" s="14"/>
      <c r="RSP827" s="14"/>
      <c r="RSQ827" s="14"/>
      <c r="RSR827" s="14"/>
      <c r="RSS827" s="14"/>
      <c r="RST827" s="14"/>
      <c r="RSU827" s="14"/>
      <c r="RSV827" s="14"/>
      <c r="RSW827" s="14"/>
      <c r="RSX827" s="14"/>
      <c r="RSY827" s="14"/>
      <c r="RSZ827" s="14"/>
      <c r="RTA827" s="14"/>
      <c r="RTB827" s="14"/>
      <c r="RTC827" s="14"/>
      <c r="RTD827" s="14"/>
      <c r="RTE827" s="14"/>
      <c r="RTF827" s="14"/>
      <c r="RTG827" s="14"/>
      <c r="RTH827" s="14"/>
      <c r="RTI827" s="14"/>
      <c r="RTJ827" s="14"/>
      <c r="RTK827" s="14"/>
      <c r="RTL827" s="14"/>
      <c r="RTM827" s="14"/>
      <c r="RTN827" s="14"/>
      <c r="RTO827" s="14"/>
      <c r="RTP827" s="14"/>
      <c r="RTQ827" s="14"/>
      <c r="RTR827" s="14"/>
      <c r="RTS827" s="14"/>
      <c r="RTT827" s="14"/>
      <c r="RTU827" s="14"/>
      <c r="RTV827" s="14"/>
      <c r="RTW827" s="14"/>
      <c r="RTX827" s="14"/>
      <c r="RTY827" s="14"/>
      <c r="RTZ827" s="14"/>
      <c r="RUA827" s="14"/>
      <c r="RUB827" s="14"/>
      <c r="RUC827" s="14"/>
      <c r="RUD827" s="14"/>
      <c r="RUE827" s="14"/>
      <c r="RUF827" s="14"/>
      <c r="RUG827" s="14"/>
      <c r="RUH827" s="14"/>
      <c r="RUI827" s="14"/>
      <c r="RUJ827" s="14"/>
      <c r="RUK827" s="14"/>
      <c r="RUL827" s="14"/>
      <c r="RUM827" s="14"/>
      <c r="RUN827" s="14"/>
      <c r="RUO827" s="14"/>
      <c r="RUP827" s="14"/>
      <c r="RUQ827" s="14"/>
      <c r="RUR827" s="14"/>
      <c r="RUS827" s="14"/>
      <c r="RUT827" s="14"/>
      <c r="RUU827" s="14"/>
      <c r="RUV827" s="14"/>
      <c r="RUW827" s="14"/>
      <c r="RUX827" s="14"/>
      <c r="RUY827" s="14"/>
      <c r="RUZ827" s="14"/>
      <c r="RVA827" s="14"/>
      <c r="RVB827" s="14"/>
      <c r="RVC827" s="14"/>
      <c r="RVD827" s="14"/>
      <c r="RVE827" s="14"/>
      <c r="RVF827" s="14"/>
      <c r="RVG827" s="14"/>
      <c r="RVH827" s="14"/>
      <c r="RVI827" s="14"/>
      <c r="RVJ827" s="14"/>
      <c r="RVK827" s="14"/>
      <c r="RVL827" s="14"/>
      <c r="RVM827" s="14"/>
      <c r="RVN827" s="14"/>
      <c r="RVO827" s="14"/>
      <c r="RVP827" s="14"/>
      <c r="RVQ827" s="14"/>
      <c r="RVR827" s="14"/>
      <c r="RVS827" s="14"/>
      <c r="RVT827" s="14"/>
      <c r="RVU827" s="14"/>
      <c r="RVV827" s="14"/>
      <c r="RVW827" s="14"/>
      <c r="RVX827" s="14"/>
      <c r="RVY827" s="14"/>
      <c r="RVZ827" s="14"/>
      <c r="RWA827" s="14"/>
      <c r="RWB827" s="14"/>
      <c r="RWC827" s="14"/>
      <c r="RWD827" s="14"/>
      <c r="RWE827" s="14"/>
      <c r="RWF827" s="14"/>
      <c r="RWG827" s="14"/>
      <c r="RWH827" s="14"/>
      <c r="RWI827" s="14"/>
      <c r="RWJ827" s="14"/>
      <c r="RWK827" s="14"/>
      <c r="RWL827" s="14"/>
      <c r="RWM827" s="14"/>
      <c r="RWN827" s="14"/>
      <c r="RWO827" s="14"/>
      <c r="RWP827" s="14"/>
      <c r="RWQ827" s="14"/>
      <c r="RWR827" s="14"/>
      <c r="RWS827" s="14"/>
      <c r="RWT827" s="14"/>
      <c r="RWU827" s="14"/>
      <c r="RWV827" s="14"/>
      <c r="RWW827" s="14"/>
      <c r="RWX827" s="14"/>
      <c r="RWY827" s="14"/>
      <c r="RWZ827" s="14"/>
      <c r="RXA827" s="14"/>
      <c r="RXB827" s="14"/>
      <c r="RXC827" s="14"/>
      <c r="RXD827" s="14"/>
      <c r="RXE827" s="14"/>
      <c r="RXF827" s="14"/>
      <c r="RXG827" s="14"/>
      <c r="RXH827" s="14"/>
      <c r="RXI827" s="14"/>
      <c r="RXJ827" s="14"/>
      <c r="RXK827" s="14"/>
      <c r="RXL827" s="14"/>
      <c r="RXM827" s="14"/>
      <c r="RXN827" s="14"/>
      <c r="RXO827" s="14"/>
      <c r="RXP827" s="14"/>
      <c r="RXQ827" s="14"/>
      <c r="RXR827" s="14"/>
      <c r="RXS827" s="14"/>
      <c r="RXT827" s="14"/>
      <c r="RXU827" s="14"/>
      <c r="RXV827" s="14"/>
      <c r="RXW827" s="14"/>
      <c r="RXX827" s="14"/>
      <c r="RXY827" s="14"/>
      <c r="RXZ827" s="14"/>
      <c r="RYA827" s="14"/>
      <c r="RYB827" s="14"/>
      <c r="RYC827" s="14"/>
      <c r="RYD827" s="14"/>
      <c r="RYE827" s="14"/>
      <c r="RYF827" s="14"/>
      <c r="RYG827" s="14"/>
      <c r="RYH827" s="14"/>
      <c r="RYI827" s="14"/>
      <c r="RYJ827" s="14"/>
      <c r="RYK827" s="14"/>
      <c r="RYL827" s="14"/>
      <c r="RYM827" s="14"/>
      <c r="RYN827" s="14"/>
      <c r="RYO827" s="14"/>
      <c r="RYP827" s="14"/>
      <c r="RYQ827" s="14"/>
      <c r="RYR827" s="14"/>
      <c r="RYS827" s="14"/>
      <c r="RYT827" s="14"/>
      <c r="RYU827" s="14"/>
      <c r="RYV827" s="14"/>
      <c r="RYW827" s="14"/>
      <c r="RYX827" s="14"/>
      <c r="RYY827" s="14"/>
      <c r="RYZ827" s="14"/>
      <c r="RZA827" s="14"/>
      <c r="RZB827" s="14"/>
      <c r="RZC827" s="14"/>
      <c r="RZD827" s="14"/>
      <c r="RZE827" s="14"/>
      <c r="RZF827" s="14"/>
      <c r="RZG827" s="14"/>
      <c r="RZH827" s="14"/>
      <c r="RZI827" s="14"/>
      <c r="RZJ827" s="14"/>
      <c r="RZK827" s="14"/>
      <c r="RZL827" s="14"/>
      <c r="RZM827" s="14"/>
      <c r="RZN827" s="14"/>
      <c r="RZO827" s="14"/>
      <c r="RZP827" s="14"/>
      <c r="RZQ827" s="14"/>
      <c r="RZR827" s="14"/>
      <c r="RZS827" s="14"/>
      <c r="RZT827" s="14"/>
      <c r="RZU827" s="14"/>
      <c r="RZV827" s="14"/>
      <c r="RZW827" s="14"/>
      <c r="RZX827" s="14"/>
      <c r="RZY827" s="14"/>
      <c r="RZZ827" s="14"/>
      <c r="SAA827" s="14"/>
      <c r="SAB827" s="14"/>
      <c r="SAC827" s="14"/>
      <c r="SAD827" s="14"/>
      <c r="SAE827" s="14"/>
      <c r="SAF827" s="14"/>
      <c r="SAG827" s="14"/>
      <c r="SAH827" s="14"/>
      <c r="SAI827" s="14"/>
      <c r="SAJ827" s="14"/>
      <c r="SAK827" s="14"/>
      <c r="SAL827" s="14"/>
      <c r="SAM827" s="14"/>
      <c r="SAN827" s="14"/>
      <c r="SAO827" s="14"/>
      <c r="SAP827" s="14"/>
      <c r="SAQ827" s="14"/>
      <c r="SAR827" s="14"/>
      <c r="SAS827" s="14"/>
      <c r="SAT827" s="14"/>
      <c r="SAU827" s="14"/>
      <c r="SAV827" s="14"/>
      <c r="SAW827" s="14"/>
      <c r="SAX827" s="14"/>
      <c r="SAY827" s="14"/>
      <c r="SAZ827" s="14"/>
      <c r="SBA827" s="14"/>
      <c r="SBB827" s="14"/>
      <c r="SBC827" s="14"/>
      <c r="SBD827" s="14"/>
      <c r="SBE827" s="14"/>
      <c r="SBF827" s="14"/>
      <c r="SBG827" s="14"/>
      <c r="SBH827" s="14"/>
      <c r="SBI827" s="14"/>
      <c r="SBJ827" s="14"/>
      <c r="SBK827" s="14"/>
      <c r="SBL827" s="14"/>
      <c r="SBM827" s="14"/>
      <c r="SBN827" s="14"/>
      <c r="SBO827" s="14"/>
      <c r="SBP827" s="14"/>
      <c r="SBQ827" s="14"/>
      <c r="SBR827" s="14"/>
      <c r="SBS827" s="14"/>
      <c r="SBT827" s="14"/>
      <c r="SBU827" s="14"/>
      <c r="SBV827" s="14"/>
      <c r="SBW827" s="14"/>
      <c r="SBX827" s="14"/>
      <c r="SBY827" s="14"/>
      <c r="SBZ827" s="14"/>
      <c r="SCA827" s="14"/>
      <c r="SCB827" s="14"/>
      <c r="SCC827" s="14"/>
      <c r="SCD827" s="14"/>
      <c r="SCE827" s="14"/>
      <c r="SCF827" s="14"/>
      <c r="SCG827" s="14"/>
      <c r="SCH827" s="14"/>
      <c r="SCI827" s="14"/>
      <c r="SCJ827" s="14"/>
      <c r="SCK827" s="14"/>
      <c r="SCL827" s="14"/>
      <c r="SCM827" s="14"/>
      <c r="SCN827" s="14"/>
      <c r="SCO827" s="14"/>
      <c r="SCP827" s="14"/>
      <c r="SCQ827" s="14"/>
      <c r="SCR827" s="14"/>
      <c r="SCS827" s="14"/>
      <c r="SCT827" s="14"/>
      <c r="SCU827" s="14"/>
      <c r="SCV827" s="14"/>
      <c r="SCW827" s="14"/>
      <c r="SCX827" s="14"/>
      <c r="SCY827" s="14"/>
      <c r="SCZ827" s="14"/>
      <c r="SDA827" s="14"/>
      <c r="SDB827" s="14"/>
      <c r="SDC827" s="14"/>
      <c r="SDD827" s="14"/>
      <c r="SDE827" s="14"/>
      <c r="SDF827" s="14"/>
      <c r="SDG827" s="14"/>
      <c r="SDH827" s="14"/>
      <c r="SDI827" s="14"/>
      <c r="SDJ827" s="14"/>
      <c r="SDK827" s="14"/>
      <c r="SDL827" s="14"/>
      <c r="SDM827" s="14"/>
      <c r="SDN827" s="14"/>
      <c r="SDO827" s="14"/>
      <c r="SDP827" s="14"/>
      <c r="SDQ827" s="14"/>
      <c r="SDR827" s="14"/>
      <c r="SDS827" s="14"/>
      <c r="SDT827" s="14"/>
      <c r="SDU827" s="14"/>
      <c r="SDV827" s="14"/>
      <c r="SDW827" s="14"/>
      <c r="SDX827" s="14"/>
      <c r="SDY827" s="14"/>
      <c r="SDZ827" s="14"/>
      <c r="SEA827" s="14"/>
      <c r="SEB827" s="14"/>
      <c r="SEC827" s="14"/>
      <c r="SED827" s="14"/>
      <c r="SEE827" s="14"/>
      <c r="SEF827" s="14"/>
      <c r="SEG827" s="14"/>
      <c r="SEH827" s="14"/>
      <c r="SEI827" s="14"/>
      <c r="SEJ827" s="14"/>
      <c r="SEK827" s="14"/>
      <c r="SEL827" s="14"/>
      <c r="SEM827" s="14"/>
      <c r="SEN827" s="14"/>
      <c r="SEO827" s="14"/>
      <c r="SEP827" s="14"/>
      <c r="SEQ827" s="14"/>
      <c r="SER827" s="14"/>
      <c r="SES827" s="14"/>
      <c r="SET827" s="14"/>
      <c r="SEU827" s="14"/>
      <c r="SEV827" s="14"/>
      <c r="SEW827" s="14"/>
      <c r="SEX827" s="14"/>
      <c r="SEY827" s="14"/>
      <c r="SEZ827" s="14"/>
      <c r="SFA827" s="14"/>
      <c r="SFB827" s="14"/>
      <c r="SFC827" s="14"/>
      <c r="SFD827" s="14"/>
      <c r="SFE827" s="14"/>
      <c r="SFF827" s="14"/>
      <c r="SFG827" s="14"/>
      <c r="SFH827" s="14"/>
      <c r="SFI827" s="14"/>
      <c r="SFJ827" s="14"/>
      <c r="SFK827" s="14"/>
      <c r="SFL827" s="14"/>
      <c r="SFM827" s="14"/>
      <c r="SFN827" s="14"/>
      <c r="SFO827" s="14"/>
      <c r="SFP827" s="14"/>
      <c r="SFQ827" s="14"/>
      <c r="SFR827" s="14"/>
      <c r="SFS827" s="14"/>
      <c r="SFT827" s="14"/>
      <c r="SFU827" s="14"/>
      <c r="SFV827" s="14"/>
      <c r="SFW827" s="14"/>
      <c r="SFX827" s="14"/>
      <c r="SFY827" s="14"/>
      <c r="SFZ827" s="14"/>
      <c r="SGA827" s="14"/>
      <c r="SGB827" s="14"/>
      <c r="SGC827" s="14"/>
      <c r="SGD827" s="14"/>
      <c r="SGE827" s="14"/>
      <c r="SGF827" s="14"/>
      <c r="SGG827" s="14"/>
      <c r="SGH827" s="14"/>
      <c r="SGI827" s="14"/>
      <c r="SGJ827" s="14"/>
      <c r="SGK827" s="14"/>
      <c r="SGL827" s="14"/>
      <c r="SGM827" s="14"/>
      <c r="SGN827" s="14"/>
      <c r="SGO827" s="14"/>
      <c r="SGP827" s="14"/>
      <c r="SGQ827" s="14"/>
      <c r="SGR827" s="14"/>
      <c r="SGS827" s="14"/>
      <c r="SGT827" s="14"/>
      <c r="SGU827" s="14"/>
      <c r="SGV827" s="14"/>
      <c r="SGW827" s="14"/>
      <c r="SGX827" s="14"/>
      <c r="SGY827" s="14"/>
      <c r="SGZ827" s="14"/>
      <c r="SHA827" s="14"/>
      <c r="SHB827" s="14"/>
      <c r="SHC827" s="14"/>
      <c r="SHD827" s="14"/>
      <c r="SHE827" s="14"/>
      <c r="SHF827" s="14"/>
      <c r="SHG827" s="14"/>
      <c r="SHH827" s="14"/>
      <c r="SHI827" s="14"/>
      <c r="SHJ827" s="14"/>
      <c r="SHK827" s="14"/>
      <c r="SHL827" s="14"/>
      <c r="SHM827" s="14"/>
      <c r="SHN827" s="14"/>
      <c r="SHO827" s="14"/>
      <c r="SHP827" s="14"/>
      <c r="SHQ827" s="14"/>
      <c r="SHR827" s="14"/>
      <c r="SHS827" s="14"/>
      <c r="SHT827" s="14"/>
      <c r="SHU827" s="14"/>
      <c r="SHV827" s="14"/>
      <c r="SHW827" s="14"/>
      <c r="SHX827" s="14"/>
      <c r="SHY827" s="14"/>
      <c r="SHZ827" s="14"/>
      <c r="SIA827" s="14"/>
      <c r="SIB827" s="14"/>
      <c r="SIC827" s="14"/>
      <c r="SID827" s="14"/>
      <c r="SIE827" s="14"/>
      <c r="SIF827" s="14"/>
      <c r="SIG827" s="14"/>
      <c r="SIH827" s="14"/>
      <c r="SII827" s="14"/>
      <c r="SIJ827" s="14"/>
      <c r="SIK827" s="14"/>
      <c r="SIL827" s="14"/>
      <c r="SIM827" s="14"/>
      <c r="SIN827" s="14"/>
      <c r="SIO827" s="14"/>
      <c r="SIP827" s="14"/>
      <c r="SIQ827" s="14"/>
      <c r="SIR827" s="14"/>
      <c r="SIS827" s="14"/>
      <c r="SIT827" s="14"/>
      <c r="SIU827" s="14"/>
      <c r="SIV827" s="14"/>
      <c r="SIW827" s="14"/>
      <c r="SIX827" s="14"/>
      <c r="SIY827" s="14"/>
      <c r="SIZ827" s="14"/>
      <c r="SJA827" s="14"/>
      <c r="SJB827" s="14"/>
      <c r="SJC827" s="14"/>
      <c r="SJD827" s="14"/>
      <c r="SJE827" s="14"/>
      <c r="SJF827" s="14"/>
      <c r="SJG827" s="14"/>
      <c r="SJH827" s="14"/>
      <c r="SJI827" s="14"/>
      <c r="SJJ827" s="14"/>
      <c r="SJK827" s="14"/>
      <c r="SJL827" s="14"/>
      <c r="SJM827" s="14"/>
      <c r="SJN827" s="14"/>
      <c r="SJO827" s="14"/>
      <c r="SJP827" s="14"/>
      <c r="SJQ827" s="14"/>
      <c r="SJR827" s="14"/>
      <c r="SJS827" s="14"/>
      <c r="SJT827" s="14"/>
      <c r="SJU827" s="14"/>
      <c r="SJV827" s="14"/>
      <c r="SJW827" s="14"/>
      <c r="SJX827" s="14"/>
      <c r="SJY827" s="14"/>
      <c r="SJZ827" s="14"/>
      <c r="SKA827" s="14"/>
      <c r="SKB827" s="14"/>
      <c r="SKC827" s="14"/>
      <c r="SKD827" s="14"/>
      <c r="SKE827" s="14"/>
      <c r="SKF827" s="14"/>
      <c r="SKG827" s="14"/>
      <c r="SKH827" s="14"/>
      <c r="SKI827" s="14"/>
      <c r="SKJ827" s="14"/>
      <c r="SKK827" s="14"/>
      <c r="SKL827" s="14"/>
      <c r="SKM827" s="14"/>
      <c r="SKN827" s="14"/>
      <c r="SKO827" s="14"/>
      <c r="SKP827" s="14"/>
      <c r="SKQ827" s="14"/>
      <c r="SKR827" s="14"/>
      <c r="SKS827" s="14"/>
      <c r="SKT827" s="14"/>
      <c r="SKU827" s="14"/>
      <c r="SKV827" s="14"/>
      <c r="SKW827" s="14"/>
      <c r="SKX827" s="14"/>
      <c r="SKY827" s="14"/>
      <c r="SKZ827" s="14"/>
      <c r="SLA827" s="14"/>
      <c r="SLB827" s="14"/>
      <c r="SLC827" s="14"/>
      <c r="SLD827" s="14"/>
      <c r="SLE827" s="14"/>
      <c r="SLF827" s="14"/>
      <c r="SLG827" s="14"/>
      <c r="SLH827" s="14"/>
      <c r="SLI827" s="14"/>
      <c r="SLJ827" s="14"/>
      <c r="SLK827" s="14"/>
      <c r="SLL827" s="14"/>
      <c r="SLM827" s="14"/>
      <c r="SLN827" s="14"/>
      <c r="SLO827" s="14"/>
      <c r="SLP827" s="14"/>
      <c r="SLQ827" s="14"/>
      <c r="SLR827" s="14"/>
      <c r="SLS827" s="14"/>
      <c r="SLT827" s="14"/>
      <c r="SLU827" s="14"/>
      <c r="SLV827" s="14"/>
      <c r="SLW827" s="14"/>
      <c r="SLX827" s="14"/>
      <c r="SLY827" s="14"/>
      <c r="SLZ827" s="14"/>
      <c r="SMA827" s="14"/>
      <c r="SMB827" s="14"/>
      <c r="SMC827" s="14"/>
      <c r="SMD827" s="14"/>
      <c r="SME827" s="14"/>
      <c r="SMF827" s="14"/>
      <c r="SMG827" s="14"/>
      <c r="SMH827" s="14"/>
      <c r="SMI827" s="14"/>
      <c r="SMJ827" s="14"/>
      <c r="SMK827" s="14"/>
      <c r="SML827" s="14"/>
      <c r="SMM827" s="14"/>
      <c r="SMN827" s="14"/>
      <c r="SMO827" s="14"/>
      <c r="SMP827" s="14"/>
      <c r="SMQ827" s="14"/>
      <c r="SMR827" s="14"/>
      <c r="SMS827" s="14"/>
      <c r="SMT827" s="14"/>
      <c r="SMU827" s="14"/>
      <c r="SMV827" s="14"/>
      <c r="SMW827" s="14"/>
      <c r="SMX827" s="14"/>
      <c r="SMY827" s="14"/>
      <c r="SMZ827" s="14"/>
      <c r="SNA827" s="14"/>
      <c r="SNB827" s="14"/>
      <c r="SNC827" s="14"/>
      <c r="SND827" s="14"/>
      <c r="SNE827" s="14"/>
      <c r="SNF827" s="14"/>
      <c r="SNG827" s="14"/>
      <c r="SNH827" s="14"/>
      <c r="SNI827" s="14"/>
      <c r="SNJ827" s="14"/>
      <c r="SNK827" s="14"/>
      <c r="SNL827" s="14"/>
      <c r="SNM827" s="14"/>
      <c r="SNN827" s="14"/>
      <c r="SNO827" s="14"/>
      <c r="SNP827" s="14"/>
      <c r="SNQ827" s="14"/>
      <c r="SNR827" s="14"/>
      <c r="SNS827" s="14"/>
      <c r="SNT827" s="14"/>
      <c r="SNU827" s="14"/>
      <c r="SNV827" s="14"/>
      <c r="SNW827" s="14"/>
      <c r="SNX827" s="14"/>
      <c r="SNY827" s="14"/>
      <c r="SNZ827" s="14"/>
      <c r="SOA827" s="14"/>
      <c r="SOB827" s="14"/>
      <c r="SOC827" s="14"/>
      <c r="SOD827" s="14"/>
      <c r="SOE827" s="14"/>
      <c r="SOF827" s="14"/>
      <c r="SOG827" s="14"/>
      <c r="SOH827" s="14"/>
      <c r="SOI827" s="14"/>
      <c r="SOJ827" s="14"/>
      <c r="SOK827" s="14"/>
      <c r="SOL827" s="14"/>
      <c r="SOM827" s="14"/>
      <c r="SON827" s="14"/>
      <c r="SOO827" s="14"/>
      <c r="SOP827" s="14"/>
      <c r="SOQ827" s="14"/>
      <c r="SOR827" s="14"/>
      <c r="SOS827" s="14"/>
      <c r="SOT827" s="14"/>
      <c r="SOU827" s="14"/>
      <c r="SOV827" s="14"/>
      <c r="SOW827" s="14"/>
      <c r="SOX827" s="14"/>
      <c r="SOY827" s="14"/>
      <c r="SOZ827" s="14"/>
      <c r="SPA827" s="14"/>
      <c r="SPB827" s="14"/>
      <c r="SPC827" s="14"/>
      <c r="SPD827" s="14"/>
      <c r="SPE827" s="14"/>
      <c r="SPF827" s="14"/>
      <c r="SPG827" s="14"/>
      <c r="SPH827" s="14"/>
      <c r="SPI827" s="14"/>
      <c r="SPJ827" s="14"/>
      <c r="SPK827" s="14"/>
      <c r="SPL827" s="14"/>
      <c r="SPM827" s="14"/>
      <c r="SPN827" s="14"/>
      <c r="SPO827" s="14"/>
      <c r="SPP827" s="14"/>
      <c r="SPQ827" s="14"/>
      <c r="SPR827" s="14"/>
      <c r="SPS827" s="14"/>
      <c r="SPT827" s="14"/>
      <c r="SPU827" s="14"/>
      <c r="SPV827" s="14"/>
      <c r="SPW827" s="14"/>
      <c r="SPX827" s="14"/>
      <c r="SPY827" s="14"/>
      <c r="SPZ827" s="14"/>
      <c r="SQA827" s="14"/>
      <c r="SQB827" s="14"/>
      <c r="SQC827" s="14"/>
      <c r="SQD827" s="14"/>
      <c r="SQE827" s="14"/>
      <c r="SQF827" s="14"/>
      <c r="SQG827" s="14"/>
      <c r="SQH827" s="14"/>
      <c r="SQI827" s="14"/>
      <c r="SQJ827" s="14"/>
      <c r="SQK827" s="14"/>
      <c r="SQL827" s="14"/>
      <c r="SQM827" s="14"/>
      <c r="SQN827" s="14"/>
      <c r="SQO827" s="14"/>
      <c r="SQP827" s="14"/>
      <c r="SQQ827" s="14"/>
      <c r="SQR827" s="14"/>
      <c r="SQS827" s="14"/>
      <c r="SQT827" s="14"/>
      <c r="SQU827" s="14"/>
      <c r="SQV827" s="14"/>
      <c r="SQW827" s="14"/>
      <c r="SQX827" s="14"/>
      <c r="SQY827" s="14"/>
      <c r="SQZ827" s="14"/>
      <c r="SRA827" s="14"/>
      <c r="SRB827" s="14"/>
      <c r="SRC827" s="14"/>
      <c r="SRD827" s="14"/>
      <c r="SRE827" s="14"/>
      <c r="SRF827" s="14"/>
      <c r="SRG827" s="14"/>
      <c r="SRH827" s="14"/>
      <c r="SRI827" s="14"/>
      <c r="SRJ827" s="14"/>
      <c r="SRK827" s="14"/>
      <c r="SRL827" s="14"/>
      <c r="SRM827" s="14"/>
      <c r="SRN827" s="14"/>
      <c r="SRO827" s="14"/>
      <c r="SRP827" s="14"/>
      <c r="SRQ827" s="14"/>
      <c r="SRR827" s="14"/>
      <c r="SRS827" s="14"/>
      <c r="SRT827" s="14"/>
      <c r="SRU827" s="14"/>
      <c r="SRV827" s="14"/>
      <c r="SRW827" s="14"/>
      <c r="SRX827" s="14"/>
      <c r="SRY827" s="14"/>
      <c r="SRZ827" s="14"/>
      <c r="SSA827" s="14"/>
      <c r="SSB827" s="14"/>
      <c r="SSC827" s="14"/>
      <c r="SSD827" s="14"/>
      <c r="SSE827" s="14"/>
      <c r="SSF827" s="14"/>
      <c r="SSG827" s="14"/>
      <c r="SSH827" s="14"/>
      <c r="SSI827" s="14"/>
      <c r="SSJ827" s="14"/>
      <c r="SSK827" s="14"/>
      <c r="SSL827" s="14"/>
      <c r="SSM827" s="14"/>
      <c r="SSN827" s="14"/>
      <c r="SSO827" s="14"/>
      <c r="SSP827" s="14"/>
      <c r="SSQ827" s="14"/>
      <c r="SSR827" s="14"/>
      <c r="SSS827" s="14"/>
      <c r="SST827" s="14"/>
      <c r="SSU827" s="14"/>
      <c r="SSV827" s="14"/>
      <c r="SSW827" s="14"/>
      <c r="SSX827" s="14"/>
      <c r="SSY827" s="14"/>
      <c r="SSZ827" s="14"/>
      <c r="STA827" s="14"/>
      <c r="STB827" s="14"/>
      <c r="STC827" s="14"/>
      <c r="STD827" s="14"/>
      <c r="STE827" s="14"/>
      <c r="STF827" s="14"/>
      <c r="STG827" s="14"/>
      <c r="STH827" s="14"/>
      <c r="STI827" s="14"/>
      <c r="STJ827" s="14"/>
      <c r="STK827" s="14"/>
      <c r="STL827" s="14"/>
      <c r="STM827" s="14"/>
      <c r="STN827" s="14"/>
      <c r="STO827" s="14"/>
      <c r="STP827" s="14"/>
      <c r="STQ827" s="14"/>
      <c r="STR827" s="14"/>
      <c r="STS827" s="14"/>
      <c r="STT827" s="14"/>
      <c r="STU827" s="14"/>
      <c r="STV827" s="14"/>
      <c r="STW827" s="14"/>
      <c r="STX827" s="14"/>
      <c r="STY827" s="14"/>
      <c r="STZ827" s="14"/>
      <c r="SUA827" s="14"/>
      <c r="SUB827" s="14"/>
      <c r="SUC827" s="14"/>
      <c r="SUD827" s="14"/>
      <c r="SUE827" s="14"/>
      <c r="SUF827" s="14"/>
      <c r="SUG827" s="14"/>
      <c r="SUH827" s="14"/>
      <c r="SUI827" s="14"/>
      <c r="SUJ827" s="14"/>
      <c r="SUK827" s="14"/>
      <c r="SUL827" s="14"/>
      <c r="SUM827" s="14"/>
      <c r="SUN827" s="14"/>
      <c r="SUO827" s="14"/>
      <c r="SUP827" s="14"/>
      <c r="SUQ827" s="14"/>
      <c r="SUR827" s="14"/>
      <c r="SUS827" s="14"/>
      <c r="SUT827" s="14"/>
      <c r="SUU827" s="14"/>
      <c r="SUV827" s="14"/>
      <c r="SUW827" s="14"/>
      <c r="SUX827" s="14"/>
      <c r="SUY827" s="14"/>
      <c r="SUZ827" s="14"/>
      <c r="SVA827" s="14"/>
      <c r="SVB827" s="14"/>
      <c r="SVC827" s="14"/>
      <c r="SVD827" s="14"/>
      <c r="SVE827" s="14"/>
      <c r="SVF827" s="14"/>
      <c r="SVG827" s="14"/>
      <c r="SVH827" s="14"/>
      <c r="SVI827" s="14"/>
      <c r="SVJ827" s="14"/>
      <c r="SVK827" s="14"/>
      <c r="SVL827" s="14"/>
      <c r="SVM827" s="14"/>
      <c r="SVN827" s="14"/>
      <c r="SVO827" s="14"/>
      <c r="SVP827" s="14"/>
      <c r="SVQ827" s="14"/>
      <c r="SVR827" s="14"/>
      <c r="SVS827" s="14"/>
      <c r="SVT827" s="14"/>
      <c r="SVU827" s="14"/>
      <c r="SVV827" s="14"/>
      <c r="SVW827" s="14"/>
      <c r="SVX827" s="14"/>
      <c r="SVY827" s="14"/>
      <c r="SVZ827" s="14"/>
      <c r="SWA827" s="14"/>
      <c r="SWB827" s="14"/>
      <c r="SWC827" s="14"/>
      <c r="SWD827" s="14"/>
      <c r="SWE827" s="14"/>
      <c r="SWF827" s="14"/>
      <c r="SWG827" s="14"/>
      <c r="SWH827" s="14"/>
      <c r="SWI827" s="14"/>
      <c r="SWJ827" s="14"/>
      <c r="SWK827" s="14"/>
      <c r="SWL827" s="14"/>
      <c r="SWM827" s="14"/>
      <c r="SWN827" s="14"/>
      <c r="SWO827" s="14"/>
      <c r="SWP827" s="14"/>
      <c r="SWQ827" s="14"/>
      <c r="SWR827" s="14"/>
      <c r="SWS827" s="14"/>
      <c r="SWT827" s="14"/>
      <c r="SWU827" s="14"/>
      <c r="SWV827" s="14"/>
      <c r="SWW827" s="14"/>
      <c r="SWX827" s="14"/>
      <c r="SWY827" s="14"/>
      <c r="SWZ827" s="14"/>
      <c r="SXA827" s="14"/>
      <c r="SXB827" s="14"/>
      <c r="SXC827" s="14"/>
      <c r="SXD827" s="14"/>
      <c r="SXE827" s="14"/>
      <c r="SXF827" s="14"/>
      <c r="SXG827" s="14"/>
      <c r="SXH827" s="14"/>
      <c r="SXI827" s="14"/>
      <c r="SXJ827" s="14"/>
      <c r="SXK827" s="14"/>
      <c r="SXL827" s="14"/>
      <c r="SXM827" s="14"/>
      <c r="SXN827" s="14"/>
      <c r="SXO827" s="14"/>
      <c r="SXP827" s="14"/>
      <c r="SXQ827" s="14"/>
      <c r="SXR827" s="14"/>
      <c r="SXS827" s="14"/>
      <c r="SXT827" s="14"/>
      <c r="SXU827" s="14"/>
      <c r="SXV827" s="14"/>
      <c r="SXW827" s="14"/>
      <c r="SXX827" s="14"/>
      <c r="SXY827" s="14"/>
      <c r="SXZ827" s="14"/>
      <c r="SYA827" s="14"/>
      <c r="SYB827" s="14"/>
      <c r="SYC827" s="14"/>
      <c r="SYD827" s="14"/>
      <c r="SYE827" s="14"/>
      <c r="SYF827" s="14"/>
      <c r="SYG827" s="14"/>
      <c r="SYH827" s="14"/>
      <c r="SYI827" s="14"/>
      <c r="SYJ827" s="14"/>
      <c r="SYK827" s="14"/>
      <c r="SYL827" s="14"/>
      <c r="SYM827" s="14"/>
      <c r="SYN827" s="14"/>
      <c r="SYO827" s="14"/>
      <c r="SYP827" s="14"/>
      <c r="SYQ827" s="14"/>
      <c r="SYR827" s="14"/>
      <c r="SYS827" s="14"/>
      <c r="SYT827" s="14"/>
      <c r="SYU827" s="14"/>
      <c r="SYV827" s="14"/>
      <c r="SYW827" s="14"/>
      <c r="SYX827" s="14"/>
      <c r="SYY827" s="14"/>
      <c r="SYZ827" s="14"/>
      <c r="SZA827" s="14"/>
      <c r="SZB827" s="14"/>
      <c r="SZC827" s="14"/>
      <c r="SZD827" s="14"/>
      <c r="SZE827" s="14"/>
      <c r="SZF827" s="14"/>
      <c r="SZG827" s="14"/>
      <c r="SZH827" s="14"/>
      <c r="SZI827" s="14"/>
      <c r="SZJ827" s="14"/>
      <c r="SZK827" s="14"/>
      <c r="SZL827" s="14"/>
      <c r="SZM827" s="14"/>
      <c r="SZN827" s="14"/>
      <c r="SZO827" s="14"/>
      <c r="SZP827" s="14"/>
      <c r="SZQ827" s="14"/>
      <c r="SZR827" s="14"/>
      <c r="SZS827" s="14"/>
      <c r="SZT827" s="14"/>
      <c r="SZU827" s="14"/>
      <c r="SZV827" s="14"/>
      <c r="SZW827" s="14"/>
      <c r="SZX827" s="14"/>
      <c r="SZY827" s="14"/>
      <c r="SZZ827" s="14"/>
      <c r="TAA827" s="14"/>
      <c r="TAB827" s="14"/>
      <c r="TAC827" s="14"/>
      <c r="TAD827" s="14"/>
      <c r="TAE827" s="14"/>
      <c r="TAF827" s="14"/>
      <c r="TAG827" s="14"/>
      <c r="TAH827" s="14"/>
      <c r="TAI827" s="14"/>
      <c r="TAJ827" s="14"/>
      <c r="TAK827" s="14"/>
      <c r="TAL827" s="14"/>
      <c r="TAM827" s="14"/>
      <c r="TAN827" s="14"/>
      <c r="TAO827" s="14"/>
      <c r="TAP827" s="14"/>
      <c r="TAQ827" s="14"/>
      <c r="TAR827" s="14"/>
      <c r="TAS827" s="14"/>
      <c r="TAT827" s="14"/>
      <c r="TAU827" s="14"/>
      <c r="TAV827" s="14"/>
      <c r="TAW827" s="14"/>
      <c r="TAX827" s="14"/>
      <c r="TAY827" s="14"/>
      <c r="TAZ827" s="14"/>
      <c r="TBA827" s="14"/>
      <c r="TBB827" s="14"/>
      <c r="TBC827" s="14"/>
      <c r="TBD827" s="14"/>
      <c r="TBE827" s="14"/>
      <c r="TBF827" s="14"/>
      <c r="TBG827" s="14"/>
      <c r="TBH827" s="14"/>
      <c r="TBI827" s="14"/>
      <c r="TBJ827" s="14"/>
      <c r="TBK827" s="14"/>
      <c r="TBL827" s="14"/>
      <c r="TBM827" s="14"/>
      <c r="TBN827" s="14"/>
      <c r="TBO827" s="14"/>
      <c r="TBP827" s="14"/>
      <c r="TBQ827" s="14"/>
      <c r="TBR827" s="14"/>
      <c r="TBS827" s="14"/>
      <c r="TBT827" s="14"/>
      <c r="TBU827" s="14"/>
      <c r="TBV827" s="14"/>
      <c r="TBW827" s="14"/>
      <c r="TBX827" s="14"/>
      <c r="TBY827" s="14"/>
      <c r="TBZ827" s="14"/>
      <c r="TCA827" s="14"/>
      <c r="TCB827" s="14"/>
      <c r="TCC827" s="14"/>
      <c r="TCD827" s="14"/>
      <c r="TCE827" s="14"/>
      <c r="TCF827" s="14"/>
      <c r="TCG827" s="14"/>
      <c r="TCH827" s="14"/>
      <c r="TCI827" s="14"/>
      <c r="TCJ827" s="14"/>
      <c r="TCK827" s="14"/>
      <c r="TCL827" s="14"/>
      <c r="TCM827" s="14"/>
      <c r="TCN827" s="14"/>
      <c r="TCO827" s="14"/>
      <c r="TCP827" s="14"/>
      <c r="TCQ827" s="14"/>
      <c r="TCR827" s="14"/>
      <c r="TCS827" s="14"/>
      <c r="TCT827" s="14"/>
      <c r="TCU827" s="14"/>
      <c r="TCV827" s="14"/>
      <c r="TCW827" s="14"/>
      <c r="TCX827" s="14"/>
      <c r="TCY827" s="14"/>
      <c r="TCZ827" s="14"/>
      <c r="TDA827" s="14"/>
      <c r="TDB827" s="14"/>
      <c r="TDC827" s="14"/>
      <c r="TDD827" s="14"/>
      <c r="TDE827" s="14"/>
      <c r="TDF827" s="14"/>
      <c r="TDG827" s="14"/>
      <c r="TDH827" s="14"/>
      <c r="TDI827" s="14"/>
      <c r="TDJ827" s="14"/>
      <c r="TDK827" s="14"/>
      <c r="TDL827" s="14"/>
      <c r="TDM827" s="14"/>
      <c r="TDN827" s="14"/>
      <c r="TDO827" s="14"/>
      <c r="TDP827" s="14"/>
      <c r="TDQ827" s="14"/>
      <c r="TDR827" s="14"/>
      <c r="TDS827" s="14"/>
      <c r="TDT827" s="14"/>
      <c r="TDU827" s="14"/>
      <c r="TDV827" s="14"/>
      <c r="TDW827" s="14"/>
      <c r="TDX827" s="14"/>
      <c r="TDY827" s="14"/>
      <c r="TDZ827" s="14"/>
      <c r="TEA827" s="14"/>
      <c r="TEB827" s="14"/>
      <c r="TEC827" s="14"/>
      <c r="TED827" s="14"/>
      <c r="TEE827" s="14"/>
      <c r="TEF827" s="14"/>
      <c r="TEG827" s="14"/>
      <c r="TEH827" s="14"/>
      <c r="TEI827" s="14"/>
      <c r="TEJ827" s="14"/>
      <c r="TEK827" s="14"/>
      <c r="TEL827" s="14"/>
      <c r="TEM827" s="14"/>
      <c r="TEN827" s="14"/>
      <c r="TEO827" s="14"/>
      <c r="TEP827" s="14"/>
      <c r="TEQ827" s="14"/>
      <c r="TER827" s="14"/>
      <c r="TES827" s="14"/>
      <c r="TET827" s="14"/>
      <c r="TEU827" s="14"/>
      <c r="TEV827" s="14"/>
      <c r="TEW827" s="14"/>
      <c r="TEX827" s="14"/>
      <c r="TEY827" s="14"/>
      <c r="TEZ827" s="14"/>
      <c r="TFA827" s="14"/>
      <c r="TFB827" s="14"/>
      <c r="TFC827" s="14"/>
      <c r="TFD827" s="14"/>
      <c r="TFE827" s="14"/>
      <c r="TFF827" s="14"/>
      <c r="TFG827" s="14"/>
      <c r="TFH827" s="14"/>
      <c r="TFI827" s="14"/>
      <c r="TFJ827" s="14"/>
      <c r="TFK827" s="14"/>
      <c r="TFL827" s="14"/>
      <c r="TFM827" s="14"/>
      <c r="TFN827" s="14"/>
      <c r="TFO827" s="14"/>
      <c r="TFP827" s="14"/>
      <c r="TFQ827" s="14"/>
      <c r="TFR827" s="14"/>
      <c r="TFS827" s="14"/>
      <c r="TFT827" s="14"/>
      <c r="TFU827" s="14"/>
      <c r="TFV827" s="14"/>
      <c r="TFW827" s="14"/>
      <c r="TFX827" s="14"/>
      <c r="TFY827" s="14"/>
      <c r="TFZ827" s="14"/>
      <c r="TGA827" s="14"/>
      <c r="TGB827" s="14"/>
      <c r="TGC827" s="14"/>
      <c r="TGD827" s="14"/>
      <c r="TGE827" s="14"/>
      <c r="TGF827" s="14"/>
      <c r="TGG827" s="14"/>
      <c r="TGH827" s="14"/>
      <c r="TGI827" s="14"/>
      <c r="TGJ827" s="14"/>
      <c r="TGK827" s="14"/>
      <c r="TGL827" s="14"/>
      <c r="TGM827" s="14"/>
      <c r="TGN827" s="14"/>
      <c r="TGO827" s="14"/>
      <c r="TGP827" s="14"/>
      <c r="TGQ827" s="14"/>
      <c r="TGR827" s="14"/>
      <c r="TGS827" s="14"/>
      <c r="TGT827" s="14"/>
      <c r="TGU827" s="14"/>
      <c r="TGV827" s="14"/>
      <c r="TGW827" s="14"/>
      <c r="TGX827" s="14"/>
      <c r="TGY827" s="14"/>
      <c r="TGZ827" s="14"/>
      <c r="THA827" s="14"/>
      <c r="THB827" s="14"/>
      <c r="THC827" s="14"/>
      <c r="THD827" s="14"/>
      <c r="THE827" s="14"/>
      <c r="THF827" s="14"/>
      <c r="THG827" s="14"/>
      <c r="THH827" s="14"/>
      <c r="THI827" s="14"/>
      <c r="THJ827" s="14"/>
      <c r="THK827" s="14"/>
      <c r="THL827" s="14"/>
      <c r="THM827" s="14"/>
      <c r="THN827" s="14"/>
      <c r="THO827" s="14"/>
      <c r="THP827" s="14"/>
      <c r="THQ827" s="14"/>
      <c r="THR827" s="14"/>
      <c r="THS827" s="14"/>
      <c r="THT827" s="14"/>
      <c r="THU827" s="14"/>
      <c r="THV827" s="14"/>
      <c r="THW827" s="14"/>
      <c r="THX827" s="14"/>
      <c r="THY827" s="14"/>
      <c r="THZ827" s="14"/>
      <c r="TIA827" s="14"/>
      <c r="TIB827" s="14"/>
      <c r="TIC827" s="14"/>
      <c r="TID827" s="14"/>
      <c r="TIE827" s="14"/>
      <c r="TIF827" s="14"/>
      <c r="TIG827" s="14"/>
      <c r="TIH827" s="14"/>
      <c r="TII827" s="14"/>
      <c r="TIJ827" s="14"/>
      <c r="TIK827" s="14"/>
      <c r="TIL827" s="14"/>
      <c r="TIM827" s="14"/>
      <c r="TIN827" s="14"/>
      <c r="TIO827" s="14"/>
      <c r="TIP827" s="14"/>
      <c r="TIQ827" s="14"/>
      <c r="TIR827" s="14"/>
      <c r="TIS827" s="14"/>
      <c r="TIT827" s="14"/>
      <c r="TIU827" s="14"/>
      <c r="TIV827" s="14"/>
      <c r="TIW827" s="14"/>
      <c r="TIX827" s="14"/>
      <c r="TIY827" s="14"/>
      <c r="TIZ827" s="14"/>
      <c r="TJA827" s="14"/>
      <c r="TJB827" s="14"/>
      <c r="TJC827" s="14"/>
      <c r="TJD827" s="14"/>
      <c r="TJE827" s="14"/>
      <c r="TJF827" s="14"/>
      <c r="TJG827" s="14"/>
      <c r="TJH827" s="14"/>
      <c r="TJI827" s="14"/>
      <c r="TJJ827" s="14"/>
      <c r="TJK827" s="14"/>
      <c r="TJL827" s="14"/>
      <c r="TJM827" s="14"/>
      <c r="TJN827" s="14"/>
      <c r="TJO827" s="14"/>
      <c r="TJP827" s="14"/>
      <c r="TJQ827" s="14"/>
      <c r="TJR827" s="14"/>
      <c r="TJS827" s="14"/>
      <c r="TJT827" s="14"/>
      <c r="TJU827" s="14"/>
      <c r="TJV827" s="14"/>
      <c r="TJW827" s="14"/>
      <c r="TJX827" s="14"/>
      <c r="TJY827" s="14"/>
      <c r="TJZ827" s="14"/>
      <c r="TKA827" s="14"/>
      <c r="TKB827" s="14"/>
      <c r="TKC827" s="14"/>
      <c r="TKD827" s="14"/>
      <c r="TKE827" s="14"/>
      <c r="TKF827" s="14"/>
      <c r="TKG827" s="14"/>
      <c r="TKH827" s="14"/>
      <c r="TKI827" s="14"/>
      <c r="TKJ827" s="14"/>
      <c r="TKK827" s="14"/>
      <c r="TKL827" s="14"/>
      <c r="TKM827" s="14"/>
      <c r="TKN827" s="14"/>
      <c r="TKO827" s="14"/>
      <c r="TKP827" s="14"/>
      <c r="TKQ827" s="14"/>
      <c r="TKR827" s="14"/>
      <c r="TKS827" s="14"/>
      <c r="TKT827" s="14"/>
      <c r="TKU827" s="14"/>
      <c r="TKV827" s="14"/>
      <c r="TKW827" s="14"/>
      <c r="TKX827" s="14"/>
      <c r="TKY827" s="14"/>
      <c r="TKZ827" s="14"/>
      <c r="TLA827" s="14"/>
      <c r="TLB827" s="14"/>
      <c r="TLC827" s="14"/>
      <c r="TLD827" s="14"/>
      <c r="TLE827" s="14"/>
      <c r="TLF827" s="14"/>
      <c r="TLG827" s="14"/>
      <c r="TLH827" s="14"/>
      <c r="TLI827" s="14"/>
      <c r="TLJ827" s="14"/>
      <c r="TLK827" s="14"/>
      <c r="TLL827" s="14"/>
      <c r="TLM827" s="14"/>
      <c r="TLN827" s="14"/>
      <c r="TLO827" s="14"/>
      <c r="TLP827" s="14"/>
      <c r="TLQ827" s="14"/>
      <c r="TLR827" s="14"/>
      <c r="TLS827" s="14"/>
      <c r="TLT827" s="14"/>
      <c r="TLU827" s="14"/>
      <c r="TLV827" s="14"/>
      <c r="TLW827" s="14"/>
      <c r="TLX827" s="14"/>
      <c r="TLY827" s="14"/>
      <c r="TLZ827" s="14"/>
      <c r="TMA827" s="14"/>
      <c r="TMB827" s="14"/>
      <c r="TMC827" s="14"/>
      <c r="TMD827" s="14"/>
      <c r="TME827" s="14"/>
      <c r="TMF827" s="14"/>
      <c r="TMG827" s="14"/>
      <c r="TMH827" s="14"/>
      <c r="TMI827" s="14"/>
      <c r="TMJ827" s="14"/>
      <c r="TMK827" s="14"/>
      <c r="TML827" s="14"/>
      <c r="TMM827" s="14"/>
      <c r="TMN827" s="14"/>
      <c r="TMO827" s="14"/>
      <c r="TMP827" s="14"/>
      <c r="TMQ827" s="14"/>
      <c r="TMR827" s="14"/>
      <c r="TMS827" s="14"/>
      <c r="TMT827" s="14"/>
      <c r="TMU827" s="14"/>
      <c r="TMV827" s="14"/>
      <c r="TMW827" s="14"/>
      <c r="TMX827" s="14"/>
      <c r="TMY827" s="14"/>
      <c r="TMZ827" s="14"/>
      <c r="TNA827" s="14"/>
      <c r="TNB827" s="14"/>
      <c r="TNC827" s="14"/>
      <c r="TND827" s="14"/>
      <c r="TNE827" s="14"/>
      <c r="TNF827" s="14"/>
      <c r="TNG827" s="14"/>
      <c r="TNH827" s="14"/>
      <c r="TNI827" s="14"/>
      <c r="TNJ827" s="14"/>
      <c r="TNK827" s="14"/>
      <c r="TNL827" s="14"/>
      <c r="TNM827" s="14"/>
      <c r="TNN827" s="14"/>
      <c r="TNO827" s="14"/>
      <c r="TNP827" s="14"/>
      <c r="TNQ827" s="14"/>
      <c r="TNR827" s="14"/>
      <c r="TNS827" s="14"/>
      <c r="TNT827" s="14"/>
      <c r="TNU827" s="14"/>
      <c r="TNV827" s="14"/>
      <c r="TNW827" s="14"/>
      <c r="TNX827" s="14"/>
      <c r="TNY827" s="14"/>
      <c r="TNZ827" s="14"/>
      <c r="TOA827" s="14"/>
      <c r="TOB827" s="14"/>
      <c r="TOC827" s="14"/>
      <c r="TOD827" s="14"/>
      <c r="TOE827" s="14"/>
      <c r="TOF827" s="14"/>
      <c r="TOG827" s="14"/>
      <c r="TOH827" s="14"/>
      <c r="TOI827" s="14"/>
      <c r="TOJ827" s="14"/>
      <c r="TOK827" s="14"/>
      <c r="TOL827" s="14"/>
      <c r="TOM827" s="14"/>
      <c r="TON827" s="14"/>
      <c r="TOO827" s="14"/>
      <c r="TOP827" s="14"/>
      <c r="TOQ827" s="14"/>
      <c r="TOR827" s="14"/>
      <c r="TOS827" s="14"/>
      <c r="TOT827" s="14"/>
      <c r="TOU827" s="14"/>
      <c r="TOV827" s="14"/>
      <c r="TOW827" s="14"/>
      <c r="TOX827" s="14"/>
      <c r="TOY827" s="14"/>
      <c r="TOZ827" s="14"/>
      <c r="TPA827" s="14"/>
      <c r="TPB827" s="14"/>
      <c r="TPC827" s="14"/>
      <c r="TPD827" s="14"/>
      <c r="TPE827" s="14"/>
      <c r="TPF827" s="14"/>
      <c r="TPG827" s="14"/>
      <c r="TPH827" s="14"/>
      <c r="TPI827" s="14"/>
      <c r="TPJ827" s="14"/>
      <c r="TPK827" s="14"/>
      <c r="TPL827" s="14"/>
      <c r="TPM827" s="14"/>
      <c r="TPN827" s="14"/>
      <c r="TPO827" s="14"/>
      <c r="TPP827" s="14"/>
      <c r="TPQ827" s="14"/>
      <c r="TPR827" s="14"/>
      <c r="TPS827" s="14"/>
      <c r="TPT827" s="14"/>
      <c r="TPU827" s="14"/>
      <c r="TPV827" s="14"/>
      <c r="TPW827" s="14"/>
      <c r="TPX827" s="14"/>
      <c r="TPY827" s="14"/>
      <c r="TPZ827" s="14"/>
      <c r="TQA827" s="14"/>
      <c r="TQB827" s="14"/>
      <c r="TQC827" s="14"/>
      <c r="TQD827" s="14"/>
      <c r="TQE827" s="14"/>
      <c r="TQF827" s="14"/>
      <c r="TQG827" s="14"/>
      <c r="TQH827" s="14"/>
      <c r="TQI827" s="14"/>
      <c r="TQJ827" s="14"/>
      <c r="TQK827" s="14"/>
      <c r="TQL827" s="14"/>
      <c r="TQM827" s="14"/>
      <c r="TQN827" s="14"/>
      <c r="TQO827" s="14"/>
      <c r="TQP827" s="14"/>
      <c r="TQQ827" s="14"/>
      <c r="TQR827" s="14"/>
      <c r="TQS827" s="14"/>
      <c r="TQT827" s="14"/>
      <c r="TQU827" s="14"/>
      <c r="TQV827" s="14"/>
      <c r="TQW827" s="14"/>
      <c r="TQX827" s="14"/>
      <c r="TQY827" s="14"/>
      <c r="TQZ827" s="14"/>
      <c r="TRA827" s="14"/>
      <c r="TRB827" s="14"/>
      <c r="TRC827" s="14"/>
      <c r="TRD827" s="14"/>
      <c r="TRE827" s="14"/>
      <c r="TRF827" s="14"/>
      <c r="TRG827" s="14"/>
      <c r="TRH827" s="14"/>
      <c r="TRI827" s="14"/>
      <c r="TRJ827" s="14"/>
      <c r="TRK827" s="14"/>
      <c r="TRL827" s="14"/>
      <c r="TRM827" s="14"/>
      <c r="TRN827" s="14"/>
      <c r="TRO827" s="14"/>
      <c r="TRP827" s="14"/>
      <c r="TRQ827" s="14"/>
      <c r="TRR827" s="14"/>
      <c r="TRS827" s="14"/>
      <c r="TRT827" s="14"/>
      <c r="TRU827" s="14"/>
      <c r="TRV827" s="14"/>
      <c r="TRW827" s="14"/>
      <c r="TRX827" s="14"/>
      <c r="TRY827" s="14"/>
      <c r="TRZ827" s="14"/>
      <c r="TSA827" s="14"/>
      <c r="TSB827" s="14"/>
      <c r="TSC827" s="14"/>
      <c r="TSD827" s="14"/>
      <c r="TSE827" s="14"/>
      <c r="TSF827" s="14"/>
      <c r="TSG827" s="14"/>
      <c r="TSH827" s="14"/>
      <c r="TSI827" s="14"/>
      <c r="TSJ827" s="14"/>
      <c r="TSK827" s="14"/>
      <c r="TSL827" s="14"/>
      <c r="TSM827" s="14"/>
      <c r="TSN827" s="14"/>
      <c r="TSO827" s="14"/>
      <c r="TSP827" s="14"/>
      <c r="TSQ827" s="14"/>
      <c r="TSR827" s="14"/>
      <c r="TSS827" s="14"/>
      <c r="TST827" s="14"/>
      <c r="TSU827" s="14"/>
      <c r="TSV827" s="14"/>
      <c r="TSW827" s="14"/>
      <c r="TSX827" s="14"/>
      <c r="TSY827" s="14"/>
      <c r="TSZ827" s="14"/>
      <c r="TTA827" s="14"/>
      <c r="TTB827" s="14"/>
      <c r="TTC827" s="14"/>
      <c r="TTD827" s="14"/>
      <c r="TTE827" s="14"/>
      <c r="TTF827" s="14"/>
      <c r="TTG827" s="14"/>
      <c r="TTH827" s="14"/>
      <c r="TTI827" s="14"/>
      <c r="TTJ827" s="14"/>
      <c r="TTK827" s="14"/>
      <c r="TTL827" s="14"/>
      <c r="TTM827" s="14"/>
      <c r="TTN827" s="14"/>
      <c r="TTO827" s="14"/>
      <c r="TTP827" s="14"/>
      <c r="TTQ827" s="14"/>
      <c r="TTR827" s="14"/>
      <c r="TTS827" s="14"/>
      <c r="TTT827" s="14"/>
      <c r="TTU827" s="14"/>
      <c r="TTV827" s="14"/>
      <c r="TTW827" s="14"/>
      <c r="TTX827" s="14"/>
      <c r="TTY827" s="14"/>
      <c r="TTZ827" s="14"/>
      <c r="TUA827" s="14"/>
      <c r="TUB827" s="14"/>
      <c r="TUC827" s="14"/>
      <c r="TUD827" s="14"/>
      <c r="TUE827" s="14"/>
      <c r="TUF827" s="14"/>
      <c r="TUG827" s="14"/>
      <c r="TUH827" s="14"/>
      <c r="TUI827" s="14"/>
      <c r="TUJ827" s="14"/>
      <c r="TUK827" s="14"/>
      <c r="TUL827" s="14"/>
      <c r="TUM827" s="14"/>
      <c r="TUN827" s="14"/>
      <c r="TUO827" s="14"/>
      <c r="TUP827" s="14"/>
      <c r="TUQ827" s="14"/>
      <c r="TUR827" s="14"/>
      <c r="TUS827" s="14"/>
      <c r="TUT827" s="14"/>
      <c r="TUU827" s="14"/>
      <c r="TUV827" s="14"/>
      <c r="TUW827" s="14"/>
      <c r="TUX827" s="14"/>
      <c r="TUY827" s="14"/>
      <c r="TUZ827" s="14"/>
      <c r="TVA827" s="14"/>
      <c r="TVB827" s="14"/>
      <c r="TVC827" s="14"/>
      <c r="TVD827" s="14"/>
      <c r="TVE827" s="14"/>
      <c r="TVF827" s="14"/>
      <c r="TVG827" s="14"/>
      <c r="TVH827" s="14"/>
      <c r="TVI827" s="14"/>
      <c r="TVJ827" s="14"/>
      <c r="TVK827" s="14"/>
      <c r="TVL827" s="14"/>
      <c r="TVM827" s="14"/>
      <c r="TVN827" s="14"/>
      <c r="TVO827" s="14"/>
      <c r="TVP827" s="14"/>
      <c r="TVQ827" s="14"/>
      <c r="TVR827" s="14"/>
      <c r="TVS827" s="14"/>
      <c r="TVT827" s="14"/>
      <c r="TVU827" s="14"/>
      <c r="TVV827" s="14"/>
      <c r="TVW827" s="14"/>
      <c r="TVX827" s="14"/>
      <c r="TVY827" s="14"/>
      <c r="TVZ827" s="14"/>
      <c r="TWA827" s="14"/>
      <c r="TWB827" s="14"/>
      <c r="TWC827" s="14"/>
      <c r="TWD827" s="14"/>
      <c r="TWE827" s="14"/>
      <c r="TWF827" s="14"/>
      <c r="TWG827" s="14"/>
      <c r="TWH827" s="14"/>
      <c r="TWI827" s="14"/>
      <c r="TWJ827" s="14"/>
      <c r="TWK827" s="14"/>
      <c r="TWL827" s="14"/>
      <c r="TWM827" s="14"/>
      <c r="TWN827" s="14"/>
      <c r="TWO827" s="14"/>
      <c r="TWP827" s="14"/>
      <c r="TWQ827" s="14"/>
      <c r="TWR827" s="14"/>
      <c r="TWS827" s="14"/>
      <c r="TWT827" s="14"/>
      <c r="TWU827" s="14"/>
      <c r="TWV827" s="14"/>
      <c r="TWW827" s="14"/>
      <c r="TWX827" s="14"/>
      <c r="TWY827" s="14"/>
      <c r="TWZ827" s="14"/>
      <c r="TXA827" s="14"/>
      <c r="TXB827" s="14"/>
      <c r="TXC827" s="14"/>
      <c r="TXD827" s="14"/>
      <c r="TXE827" s="14"/>
      <c r="TXF827" s="14"/>
      <c r="TXG827" s="14"/>
      <c r="TXH827" s="14"/>
      <c r="TXI827" s="14"/>
      <c r="TXJ827" s="14"/>
      <c r="TXK827" s="14"/>
      <c r="TXL827" s="14"/>
      <c r="TXM827" s="14"/>
      <c r="TXN827" s="14"/>
      <c r="TXO827" s="14"/>
      <c r="TXP827" s="14"/>
      <c r="TXQ827" s="14"/>
      <c r="TXR827" s="14"/>
      <c r="TXS827" s="14"/>
      <c r="TXT827" s="14"/>
      <c r="TXU827" s="14"/>
      <c r="TXV827" s="14"/>
      <c r="TXW827" s="14"/>
      <c r="TXX827" s="14"/>
      <c r="TXY827" s="14"/>
      <c r="TXZ827" s="14"/>
      <c r="TYA827" s="14"/>
      <c r="TYB827" s="14"/>
      <c r="TYC827" s="14"/>
      <c r="TYD827" s="14"/>
      <c r="TYE827" s="14"/>
      <c r="TYF827" s="14"/>
      <c r="TYG827" s="14"/>
      <c r="TYH827" s="14"/>
      <c r="TYI827" s="14"/>
      <c r="TYJ827" s="14"/>
      <c r="TYK827" s="14"/>
      <c r="TYL827" s="14"/>
      <c r="TYM827" s="14"/>
      <c r="TYN827" s="14"/>
      <c r="TYO827" s="14"/>
      <c r="TYP827" s="14"/>
      <c r="TYQ827" s="14"/>
      <c r="TYR827" s="14"/>
      <c r="TYS827" s="14"/>
      <c r="TYT827" s="14"/>
      <c r="TYU827" s="14"/>
      <c r="TYV827" s="14"/>
      <c r="TYW827" s="14"/>
      <c r="TYX827" s="14"/>
      <c r="TYY827" s="14"/>
      <c r="TYZ827" s="14"/>
      <c r="TZA827" s="14"/>
      <c r="TZB827" s="14"/>
      <c r="TZC827" s="14"/>
      <c r="TZD827" s="14"/>
      <c r="TZE827" s="14"/>
      <c r="TZF827" s="14"/>
      <c r="TZG827" s="14"/>
      <c r="TZH827" s="14"/>
      <c r="TZI827" s="14"/>
      <c r="TZJ827" s="14"/>
      <c r="TZK827" s="14"/>
      <c r="TZL827" s="14"/>
      <c r="TZM827" s="14"/>
      <c r="TZN827" s="14"/>
      <c r="TZO827" s="14"/>
      <c r="TZP827" s="14"/>
      <c r="TZQ827" s="14"/>
      <c r="TZR827" s="14"/>
      <c r="TZS827" s="14"/>
      <c r="TZT827" s="14"/>
      <c r="TZU827" s="14"/>
      <c r="TZV827" s="14"/>
      <c r="TZW827" s="14"/>
      <c r="TZX827" s="14"/>
      <c r="TZY827" s="14"/>
      <c r="TZZ827" s="14"/>
      <c r="UAA827" s="14"/>
      <c r="UAB827" s="14"/>
      <c r="UAC827" s="14"/>
      <c r="UAD827" s="14"/>
      <c r="UAE827" s="14"/>
      <c r="UAF827" s="14"/>
      <c r="UAG827" s="14"/>
      <c r="UAH827" s="14"/>
      <c r="UAI827" s="14"/>
      <c r="UAJ827" s="14"/>
      <c r="UAK827" s="14"/>
      <c r="UAL827" s="14"/>
      <c r="UAM827" s="14"/>
      <c r="UAN827" s="14"/>
      <c r="UAO827" s="14"/>
      <c r="UAP827" s="14"/>
      <c r="UAQ827" s="14"/>
      <c r="UAR827" s="14"/>
      <c r="UAS827" s="14"/>
      <c r="UAT827" s="14"/>
      <c r="UAU827" s="14"/>
      <c r="UAV827" s="14"/>
      <c r="UAW827" s="14"/>
      <c r="UAX827" s="14"/>
      <c r="UAY827" s="14"/>
      <c r="UAZ827" s="14"/>
      <c r="UBA827" s="14"/>
      <c r="UBB827" s="14"/>
      <c r="UBC827" s="14"/>
      <c r="UBD827" s="14"/>
      <c r="UBE827" s="14"/>
      <c r="UBF827" s="14"/>
      <c r="UBG827" s="14"/>
      <c r="UBH827" s="14"/>
      <c r="UBI827" s="14"/>
      <c r="UBJ827" s="14"/>
      <c r="UBK827" s="14"/>
      <c r="UBL827" s="14"/>
      <c r="UBM827" s="14"/>
      <c r="UBN827" s="14"/>
      <c r="UBO827" s="14"/>
      <c r="UBP827" s="14"/>
      <c r="UBQ827" s="14"/>
      <c r="UBR827" s="14"/>
      <c r="UBS827" s="14"/>
      <c r="UBT827" s="14"/>
      <c r="UBU827" s="14"/>
      <c r="UBV827" s="14"/>
      <c r="UBW827" s="14"/>
      <c r="UBX827" s="14"/>
      <c r="UBY827" s="14"/>
      <c r="UBZ827" s="14"/>
      <c r="UCA827" s="14"/>
      <c r="UCB827" s="14"/>
      <c r="UCC827" s="14"/>
      <c r="UCD827" s="14"/>
      <c r="UCE827" s="14"/>
      <c r="UCF827" s="14"/>
      <c r="UCG827" s="14"/>
      <c r="UCH827" s="14"/>
      <c r="UCI827" s="14"/>
      <c r="UCJ827" s="14"/>
      <c r="UCK827" s="14"/>
      <c r="UCL827" s="14"/>
      <c r="UCM827" s="14"/>
      <c r="UCN827" s="14"/>
      <c r="UCO827" s="14"/>
      <c r="UCP827" s="14"/>
      <c r="UCQ827" s="14"/>
      <c r="UCR827" s="14"/>
      <c r="UCS827" s="14"/>
      <c r="UCT827" s="14"/>
      <c r="UCU827" s="14"/>
      <c r="UCV827" s="14"/>
      <c r="UCW827" s="14"/>
      <c r="UCX827" s="14"/>
      <c r="UCY827" s="14"/>
      <c r="UCZ827" s="14"/>
      <c r="UDA827" s="14"/>
      <c r="UDB827" s="14"/>
      <c r="UDC827" s="14"/>
      <c r="UDD827" s="14"/>
      <c r="UDE827" s="14"/>
      <c r="UDF827" s="14"/>
      <c r="UDG827" s="14"/>
      <c r="UDH827" s="14"/>
      <c r="UDI827" s="14"/>
      <c r="UDJ827" s="14"/>
      <c r="UDK827" s="14"/>
      <c r="UDL827" s="14"/>
      <c r="UDM827" s="14"/>
      <c r="UDN827" s="14"/>
      <c r="UDO827" s="14"/>
      <c r="UDP827" s="14"/>
      <c r="UDQ827" s="14"/>
      <c r="UDR827" s="14"/>
      <c r="UDS827" s="14"/>
      <c r="UDT827" s="14"/>
      <c r="UDU827" s="14"/>
      <c r="UDV827" s="14"/>
      <c r="UDW827" s="14"/>
      <c r="UDX827" s="14"/>
      <c r="UDY827" s="14"/>
      <c r="UDZ827" s="14"/>
      <c r="UEA827" s="14"/>
      <c r="UEB827" s="14"/>
      <c r="UEC827" s="14"/>
      <c r="UED827" s="14"/>
      <c r="UEE827" s="14"/>
      <c r="UEF827" s="14"/>
      <c r="UEG827" s="14"/>
      <c r="UEH827" s="14"/>
      <c r="UEI827" s="14"/>
      <c r="UEJ827" s="14"/>
      <c r="UEK827" s="14"/>
      <c r="UEL827" s="14"/>
      <c r="UEM827" s="14"/>
      <c r="UEN827" s="14"/>
      <c r="UEO827" s="14"/>
      <c r="UEP827" s="14"/>
      <c r="UEQ827" s="14"/>
      <c r="UER827" s="14"/>
      <c r="UES827" s="14"/>
      <c r="UET827" s="14"/>
      <c r="UEU827" s="14"/>
      <c r="UEV827" s="14"/>
      <c r="UEW827" s="14"/>
      <c r="UEX827" s="14"/>
      <c r="UEY827" s="14"/>
      <c r="UEZ827" s="14"/>
      <c r="UFA827" s="14"/>
      <c r="UFB827" s="14"/>
      <c r="UFC827" s="14"/>
      <c r="UFD827" s="14"/>
      <c r="UFE827" s="14"/>
      <c r="UFF827" s="14"/>
      <c r="UFG827" s="14"/>
      <c r="UFH827" s="14"/>
      <c r="UFI827" s="14"/>
      <c r="UFJ827" s="14"/>
      <c r="UFK827" s="14"/>
      <c r="UFL827" s="14"/>
      <c r="UFM827" s="14"/>
      <c r="UFN827" s="14"/>
      <c r="UFO827" s="14"/>
      <c r="UFP827" s="14"/>
      <c r="UFQ827" s="14"/>
      <c r="UFR827" s="14"/>
      <c r="UFS827" s="14"/>
      <c r="UFT827" s="14"/>
      <c r="UFU827" s="14"/>
      <c r="UFV827" s="14"/>
      <c r="UFW827" s="14"/>
      <c r="UFX827" s="14"/>
      <c r="UFY827" s="14"/>
      <c r="UFZ827" s="14"/>
      <c r="UGA827" s="14"/>
      <c r="UGB827" s="14"/>
      <c r="UGC827" s="14"/>
      <c r="UGD827" s="14"/>
      <c r="UGE827" s="14"/>
      <c r="UGF827" s="14"/>
      <c r="UGG827" s="14"/>
      <c r="UGH827" s="14"/>
      <c r="UGI827" s="14"/>
      <c r="UGJ827" s="14"/>
      <c r="UGK827" s="14"/>
      <c r="UGL827" s="14"/>
      <c r="UGM827" s="14"/>
      <c r="UGN827" s="14"/>
      <c r="UGO827" s="14"/>
      <c r="UGP827" s="14"/>
      <c r="UGQ827" s="14"/>
      <c r="UGR827" s="14"/>
      <c r="UGS827" s="14"/>
      <c r="UGT827" s="14"/>
      <c r="UGU827" s="14"/>
      <c r="UGV827" s="14"/>
      <c r="UGW827" s="14"/>
      <c r="UGX827" s="14"/>
      <c r="UGY827" s="14"/>
      <c r="UGZ827" s="14"/>
      <c r="UHA827" s="14"/>
      <c r="UHB827" s="14"/>
      <c r="UHC827" s="14"/>
      <c r="UHD827" s="14"/>
      <c r="UHE827" s="14"/>
      <c r="UHF827" s="14"/>
      <c r="UHG827" s="14"/>
      <c r="UHH827" s="14"/>
      <c r="UHI827" s="14"/>
      <c r="UHJ827" s="14"/>
      <c r="UHK827" s="14"/>
      <c r="UHL827" s="14"/>
      <c r="UHM827" s="14"/>
      <c r="UHN827" s="14"/>
      <c r="UHO827" s="14"/>
      <c r="UHP827" s="14"/>
      <c r="UHQ827" s="14"/>
      <c r="UHR827" s="14"/>
      <c r="UHS827" s="14"/>
      <c r="UHT827" s="14"/>
      <c r="UHU827" s="14"/>
      <c r="UHV827" s="14"/>
      <c r="UHW827" s="14"/>
      <c r="UHX827" s="14"/>
      <c r="UHY827" s="14"/>
      <c r="UHZ827" s="14"/>
      <c r="UIA827" s="14"/>
      <c r="UIB827" s="14"/>
      <c r="UIC827" s="14"/>
      <c r="UID827" s="14"/>
      <c r="UIE827" s="14"/>
      <c r="UIF827" s="14"/>
      <c r="UIG827" s="14"/>
      <c r="UIH827" s="14"/>
      <c r="UII827" s="14"/>
      <c r="UIJ827" s="14"/>
      <c r="UIK827" s="14"/>
      <c r="UIL827" s="14"/>
      <c r="UIM827" s="14"/>
      <c r="UIN827" s="14"/>
      <c r="UIO827" s="14"/>
      <c r="UIP827" s="14"/>
      <c r="UIQ827" s="14"/>
      <c r="UIR827" s="14"/>
      <c r="UIS827" s="14"/>
      <c r="UIT827" s="14"/>
      <c r="UIU827" s="14"/>
      <c r="UIV827" s="14"/>
      <c r="UIW827" s="14"/>
      <c r="UIX827" s="14"/>
      <c r="UIY827" s="14"/>
      <c r="UIZ827" s="14"/>
      <c r="UJA827" s="14"/>
      <c r="UJB827" s="14"/>
      <c r="UJC827" s="14"/>
      <c r="UJD827" s="14"/>
      <c r="UJE827" s="14"/>
      <c r="UJF827" s="14"/>
      <c r="UJG827" s="14"/>
      <c r="UJH827" s="14"/>
      <c r="UJI827" s="14"/>
      <c r="UJJ827" s="14"/>
      <c r="UJK827" s="14"/>
      <c r="UJL827" s="14"/>
      <c r="UJM827" s="14"/>
      <c r="UJN827" s="14"/>
      <c r="UJO827" s="14"/>
      <c r="UJP827" s="14"/>
      <c r="UJQ827" s="14"/>
      <c r="UJR827" s="14"/>
      <c r="UJS827" s="14"/>
      <c r="UJT827" s="14"/>
      <c r="UJU827" s="14"/>
      <c r="UJV827" s="14"/>
      <c r="UJW827" s="14"/>
      <c r="UJX827" s="14"/>
      <c r="UJY827" s="14"/>
      <c r="UJZ827" s="14"/>
      <c r="UKA827" s="14"/>
      <c r="UKB827" s="14"/>
      <c r="UKC827" s="14"/>
      <c r="UKD827" s="14"/>
      <c r="UKE827" s="14"/>
      <c r="UKF827" s="14"/>
      <c r="UKG827" s="14"/>
      <c r="UKH827" s="14"/>
      <c r="UKI827" s="14"/>
      <c r="UKJ827" s="14"/>
      <c r="UKK827" s="14"/>
      <c r="UKL827" s="14"/>
      <c r="UKM827" s="14"/>
      <c r="UKN827" s="14"/>
      <c r="UKO827" s="14"/>
      <c r="UKP827" s="14"/>
      <c r="UKQ827" s="14"/>
      <c r="UKR827" s="14"/>
      <c r="UKS827" s="14"/>
      <c r="UKT827" s="14"/>
      <c r="UKU827" s="14"/>
      <c r="UKV827" s="14"/>
      <c r="UKW827" s="14"/>
      <c r="UKX827" s="14"/>
      <c r="UKY827" s="14"/>
      <c r="UKZ827" s="14"/>
      <c r="ULA827" s="14"/>
      <c r="ULB827" s="14"/>
      <c r="ULC827" s="14"/>
      <c r="ULD827" s="14"/>
      <c r="ULE827" s="14"/>
      <c r="ULF827" s="14"/>
      <c r="ULG827" s="14"/>
      <c r="ULH827" s="14"/>
      <c r="ULI827" s="14"/>
      <c r="ULJ827" s="14"/>
      <c r="ULK827" s="14"/>
      <c r="ULL827" s="14"/>
      <c r="ULM827" s="14"/>
      <c r="ULN827" s="14"/>
      <c r="ULO827" s="14"/>
      <c r="ULP827" s="14"/>
      <c r="ULQ827" s="14"/>
      <c r="ULR827" s="14"/>
      <c r="ULS827" s="14"/>
      <c r="ULT827" s="14"/>
      <c r="ULU827" s="14"/>
      <c r="ULV827" s="14"/>
      <c r="ULW827" s="14"/>
      <c r="ULX827" s="14"/>
      <c r="ULY827" s="14"/>
      <c r="ULZ827" s="14"/>
      <c r="UMA827" s="14"/>
      <c r="UMB827" s="14"/>
      <c r="UMC827" s="14"/>
      <c r="UMD827" s="14"/>
      <c r="UME827" s="14"/>
      <c r="UMF827" s="14"/>
      <c r="UMG827" s="14"/>
      <c r="UMH827" s="14"/>
      <c r="UMI827" s="14"/>
      <c r="UMJ827" s="14"/>
      <c r="UMK827" s="14"/>
      <c r="UML827" s="14"/>
      <c r="UMM827" s="14"/>
      <c r="UMN827" s="14"/>
      <c r="UMO827" s="14"/>
      <c r="UMP827" s="14"/>
      <c r="UMQ827" s="14"/>
      <c r="UMR827" s="14"/>
      <c r="UMS827" s="14"/>
      <c r="UMT827" s="14"/>
      <c r="UMU827" s="14"/>
      <c r="UMV827" s="14"/>
      <c r="UMW827" s="14"/>
      <c r="UMX827" s="14"/>
      <c r="UMY827" s="14"/>
      <c r="UMZ827" s="14"/>
      <c r="UNA827" s="14"/>
      <c r="UNB827" s="14"/>
      <c r="UNC827" s="14"/>
      <c r="UND827" s="14"/>
      <c r="UNE827" s="14"/>
      <c r="UNF827" s="14"/>
      <c r="UNG827" s="14"/>
      <c r="UNH827" s="14"/>
      <c r="UNI827" s="14"/>
      <c r="UNJ827" s="14"/>
      <c r="UNK827" s="14"/>
      <c r="UNL827" s="14"/>
      <c r="UNM827" s="14"/>
      <c r="UNN827" s="14"/>
      <c r="UNO827" s="14"/>
      <c r="UNP827" s="14"/>
      <c r="UNQ827" s="14"/>
      <c r="UNR827" s="14"/>
      <c r="UNS827" s="14"/>
      <c r="UNT827" s="14"/>
      <c r="UNU827" s="14"/>
      <c r="UNV827" s="14"/>
      <c r="UNW827" s="14"/>
      <c r="UNX827" s="14"/>
      <c r="UNY827" s="14"/>
      <c r="UNZ827" s="14"/>
      <c r="UOA827" s="14"/>
      <c r="UOB827" s="14"/>
      <c r="UOC827" s="14"/>
      <c r="UOD827" s="14"/>
      <c r="UOE827" s="14"/>
      <c r="UOF827" s="14"/>
      <c r="UOG827" s="14"/>
      <c r="UOH827" s="14"/>
      <c r="UOI827" s="14"/>
      <c r="UOJ827" s="14"/>
      <c r="UOK827" s="14"/>
      <c r="UOL827" s="14"/>
      <c r="UOM827" s="14"/>
      <c r="UON827" s="14"/>
      <c r="UOO827" s="14"/>
      <c r="UOP827" s="14"/>
      <c r="UOQ827" s="14"/>
      <c r="UOR827" s="14"/>
      <c r="UOS827" s="14"/>
      <c r="UOT827" s="14"/>
      <c r="UOU827" s="14"/>
      <c r="UOV827" s="14"/>
      <c r="UOW827" s="14"/>
      <c r="UOX827" s="14"/>
      <c r="UOY827" s="14"/>
      <c r="UOZ827" s="14"/>
      <c r="UPA827" s="14"/>
      <c r="UPB827" s="14"/>
      <c r="UPC827" s="14"/>
      <c r="UPD827" s="14"/>
      <c r="UPE827" s="14"/>
      <c r="UPF827" s="14"/>
      <c r="UPG827" s="14"/>
      <c r="UPH827" s="14"/>
      <c r="UPI827" s="14"/>
      <c r="UPJ827" s="14"/>
      <c r="UPK827" s="14"/>
      <c r="UPL827" s="14"/>
      <c r="UPM827" s="14"/>
      <c r="UPN827" s="14"/>
      <c r="UPO827" s="14"/>
      <c r="UPP827" s="14"/>
      <c r="UPQ827" s="14"/>
      <c r="UPR827" s="14"/>
      <c r="UPS827" s="14"/>
      <c r="UPT827" s="14"/>
      <c r="UPU827" s="14"/>
      <c r="UPV827" s="14"/>
      <c r="UPW827" s="14"/>
      <c r="UPX827" s="14"/>
      <c r="UPY827" s="14"/>
      <c r="UPZ827" s="14"/>
      <c r="UQA827" s="14"/>
      <c r="UQB827" s="14"/>
      <c r="UQC827" s="14"/>
      <c r="UQD827" s="14"/>
      <c r="UQE827" s="14"/>
      <c r="UQF827" s="14"/>
      <c r="UQG827" s="14"/>
      <c r="UQH827" s="14"/>
      <c r="UQI827" s="14"/>
      <c r="UQJ827" s="14"/>
      <c r="UQK827" s="14"/>
      <c r="UQL827" s="14"/>
      <c r="UQM827" s="14"/>
      <c r="UQN827" s="14"/>
      <c r="UQO827" s="14"/>
      <c r="UQP827" s="14"/>
      <c r="UQQ827" s="14"/>
      <c r="UQR827" s="14"/>
      <c r="UQS827" s="14"/>
      <c r="UQT827" s="14"/>
      <c r="UQU827" s="14"/>
      <c r="UQV827" s="14"/>
      <c r="UQW827" s="14"/>
      <c r="UQX827" s="14"/>
      <c r="UQY827" s="14"/>
      <c r="UQZ827" s="14"/>
      <c r="URA827" s="14"/>
      <c r="URB827" s="14"/>
      <c r="URC827" s="14"/>
      <c r="URD827" s="14"/>
      <c r="URE827" s="14"/>
      <c r="URF827" s="14"/>
      <c r="URG827" s="14"/>
      <c r="URH827" s="14"/>
      <c r="URI827" s="14"/>
      <c r="URJ827" s="14"/>
      <c r="URK827" s="14"/>
      <c r="URL827" s="14"/>
      <c r="URM827" s="14"/>
      <c r="URN827" s="14"/>
      <c r="URO827" s="14"/>
      <c r="URP827" s="14"/>
      <c r="URQ827" s="14"/>
      <c r="URR827" s="14"/>
      <c r="URS827" s="14"/>
      <c r="URT827" s="14"/>
      <c r="URU827" s="14"/>
      <c r="URV827" s="14"/>
      <c r="URW827" s="14"/>
      <c r="URX827" s="14"/>
      <c r="URY827" s="14"/>
      <c r="URZ827" s="14"/>
      <c r="USA827" s="14"/>
      <c r="USB827" s="14"/>
      <c r="USC827" s="14"/>
      <c r="USD827" s="14"/>
      <c r="USE827" s="14"/>
      <c r="USF827" s="14"/>
      <c r="USG827" s="14"/>
      <c r="USH827" s="14"/>
      <c r="USI827" s="14"/>
      <c r="USJ827" s="14"/>
      <c r="USK827" s="14"/>
      <c r="USL827" s="14"/>
      <c r="USM827" s="14"/>
      <c r="USN827" s="14"/>
      <c r="USO827" s="14"/>
      <c r="USP827" s="14"/>
      <c r="USQ827" s="14"/>
      <c r="USR827" s="14"/>
      <c r="USS827" s="14"/>
      <c r="UST827" s="14"/>
      <c r="USU827" s="14"/>
      <c r="USV827" s="14"/>
      <c r="USW827" s="14"/>
      <c r="USX827" s="14"/>
      <c r="USY827" s="14"/>
      <c r="USZ827" s="14"/>
      <c r="UTA827" s="14"/>
      <c r="UTB827" s="14"/>
      <c r="UTC827" s="14"/>
      <c r="UTD827" s="14"/>
      <c r="UTE827" s="14"/>
      <c r="UTF827" s="14"/>
      <c r="UTG827" s="14"/>
      <c r="UTH827" s="14"/>
      <c r="UTI827" s="14"/>
      <c r="UTJ827" s="14"/>
      <c r="UTK827" s="14"/>
      <c r="UTL827" s="14"/>
      <c r="UTM827" s="14"/>
      <c r="UTN827" s="14"/>
      <c r="UTO827" s="14"/>
      <c r="UTP827" s="14"/>
      <c r="UTQ827" s="14"/>
      <c r="UTR827" s="14"/>
      <c r="UTS827" s="14"/>
      <c r="UTT827" s="14"/>
      <c r="UTU827" s="14"/>
      <c r="UTV827" s="14"/>
      <c r="UTW827" s="14"/>
      <c r="UTX827" s="14"/>
      <c r="UTY827" s="14"/>
      <c r="UTZ827" s="14"/>
      <c r="UUA827" s="14"/>
      <c r="UUB827" s="14"/>
      <c r="UUC827" s="14"/>
      <c r="UUD827" s="14"/>
      <c r="UUE827" s="14"/>
      <c r="UUF827" s="14"/>
      <c r="UUG827" s="14"/>
      <c r="UUH827" s="14"/>
      <c r="UUI827" s="14"/>
      <c r="UUJ827" s="14"/>
      <c r="UUK827" s="14"/>
      <c r="UUL827" s="14"/>
      <c r="UUM827" s="14"/>
      <c r="UUN827" s="14"/>
      <c r="UUO827" s="14"/>
      <c r="UUP827" s="14"/>
      <c r="UUQ827" s="14"/>
      <c r="UUR827" s="14"/>
      <c r="UUS827" s="14"/>
      <c r="UUT827" s="14"/>
      <c r="UUU827" s="14"/>
      <c r="UUV827" s="14"/>
      <c r="UUW827" s="14"/>
      <c r="UUX827" s="14"/>
      <c r="UUY827" s="14"/>
      <c r="UUZ827" s="14"/>
      <c r="UVA827" s="14"/>
      <c r="UVB827" s="14"/>
      <c r="UVC827" s="14"/>
      <c r="UVD827" s="14"/>
      <c r="UVE827" s="14"/>
      <c r="UVF827" s="14"/>
      <c r="UVG827" s="14"/>
      <c r="UVH827" s="14"/>
      <c r="UVI827" s="14"/>
      <c r="UVJ827" s="14"/>
      <c r="UVK827" s="14"/>
      <c r="UVL827" s="14"/>
      <c r="UVM827" s="14"/>
      <c r="UVN827" s="14"/>
      <c r="UVO827" s="14"/>
      <c r="UVP827" s="14"/>
      <c r="UVQ827" s="14"/>
      <c r="UVR827" s="14"/>
      <c r="UVS827" s="14"/>
      <c r="UVT827" s="14"/>
      <c r="UVU827" s="14"/>
      <c r="UVV827" s="14"/>
      <c r="UVW827" s="14"/>
      <c r="UVX827" s="14"/>
      <c r="UVY827" s="14"/>
      <c r="UVZ827" s="14"/>
      <c r="UWA827" s="14"/>
      <c r="UWB827" s="14"/>
      <c r="UWC827" s="14"/>
      <c r="UWD827" s="14"/>
      <c r="UWE827" s="14"/>
      <c r="UWF827" s="14"/>
      <c r="UWG827" s="14"/>
      <c r="UWH827" s="14"/>
      <c r="UWI827" s="14"/>
      <c r="UWJ827" s="14"/>
      <c r="UWK827" s="14"/>
      <c r="UWL827" s="14"/>
      <c r="UWM827" s="14"/>
      <c r="UWN827" s="14"/>
      <c r="UWO827" s="14"/>
      <c r="UWP827" s="14"/>
      <c r="UWQ827" s="14"/>
      <c r="UWR827" s="14"/>
      <c r="UWS827" s="14"/>
      <c r="UWT827" s="14"/>
      <c r="UWU827" s="14"/>
      <c r="UWV827" s="14"/>
      <c r="UWW827" s="14"/>
      <c r="UWX827" s="14"/>
      <c r="UWY827" s="14"/>
      <c r="UWZ827" s="14"/>
      <c r="UXA827" s="14"/>
      <c r="UXB827" s="14"/>
      <c r="UXC827" s="14"/>
      <c r="UXD827" s="14"/>
      <c r="UXE827" s="14"/>
      <c r="UXF827" s="14"/>
      <c r="UXG827" s="14"/>
      <c r="UXH827" s="14"/>
      <c r="UXI827" s="14"/>
      <c r="UXJ827" s="14"/>
      <c r="UXK827" s="14"/>
      <c r="UXL827" s="14"/>
      <c r="UXM827" s="14"/>
      <c r="UXN827" s="14"/>
      <c r="UXO827" s="14"/>
      <c r="UXP827" s="14"/>
      <c r="UXQ827" s="14"/>
      <c r="UXR827" s="14"/>
      <c r="UXS827" s="14"/>
      <c r="UXT827" s="14"/>
      <c r="UXU827" s="14"/>
      <c r="UXV827" s="14"/>
      <c r="UXW827" s="14"/>
      <c r="UXX827" s="14"/>
      <c r="UXY827" s="14"/>
      <c r="UXZ827" s="14"/>
      <c r="UYA827" s="14"/>
      <c r="UYB827" s="14"/>
      <c r="UYC827" s="14"/>
      <c r="UYD827" s="14"/>
      <c r="UYE827" s="14"/>
      <c r="UYF827" s="14"/>
      <c r="UYG827" s="14"/>
      <c r="UYH827" s="14"/>
      <c r="UYI827" s="14"/>
      <c r="UYJ827" s="14"/>
      <c r="UYK827" s="14"/>
      <c r="UYL827" s="14"/>
      <c r="UYM827" s="14"/>
      <c r="UYN827" s="14"/>
      <c r="UYO827" s="14"/>
      <c r="UYP827" s="14"/>
      <c r="UYQ827" s="14"/>
      <c r="UYR827" s="14"/>
      <c r="UYS827" s="14"/>
      <c r="UYT827" s="14"/>
      <c r="UYU827" s="14"/>
      <c r="UYV827" s="14"/>
      <c r="UYW827" s="14"/>
      <c r="UYX827" s="14"/>
      <c r="UYY827" s="14"/>
      <c r="UYZ827" s="14"/>
      <c r="UZA827" s="14"/>
      <c r="UZB827" s="14"/>
      <c r="UZC827" s="14"/>
      <c r="UZD827" s="14"/>
      <c r="UZE827" s="14"/>
      <c r="UZF827" s="14"/>
      <c r="UZG827" s="14"/>
      <c r="UZH827" s="14"/>
      <c r="UZI827" s="14"/>
      <c r="UZJ827" s="14"/>
      <c r="UZK827" s="14"/>
      <c r="UZL827" s="14"/>
      <c r="UZM827" s="14"/>
      <c r="UZN827" s="14"/>
      <c r="UZO827" s="14"/>
      <c r="UZP827" s="14"/>
      <c r="UZQ827" s="14"/>
      <c r="UZR827" s="14"/>
      <c r="UZS827" s="14"/>
      <c r="UZT827" s="14"/>
      <c r="UZU827" s="14"/>
      <c r="UZV827" s="14"/>
      <c r="UZW827" s="14"/>
      <c r="UZX827" s="14"/>
      <c r="UZY827" s="14"/>
      <c r="UZZ827" s="14"/>
      <c r="VAA827" s="14"/>
      <c r="VAB827" s="14"/>
      <c r="VAC827" s="14"/>
      <c r="VAD827" s="14"/>
      <c r="VAE827" s="14"/>
      <c r="VAF827" s="14"/>
      <c r="VAG827" s="14"/>
      <c r="VAH827" s="14"/>
      <c r="VAI827" s="14"/>
      <c r="VAJ827" s="14"/>
      <c r="VAK827" s="14"/>
      <c r="VAL827" s="14"/>
      <c r="VAM827" s="14"/>
      <c r="VAN827" s="14"/>
      <c r="VAO827" s="14"/>
      <c r="VAP827" s="14"/>
      <c r="VAQ827" s="14"/>
      <c r="VAR827" s="14"/>
      <c r="VAS827" s="14"/>
      <c r="VAT827" s="14"/>
      <c r="VAU827" s="14"/>
      <c r="VAV827" s="14"/>
      <c r="VAW827" s="14"/>
      <c r="VAX827" s="14"/>
      <c r="VAY827" s="14"/>
      <c r="VAZ827" s="14"/>
      <c r="VBA827" s="14"/>
      <c r="VBB827" s="14"/>
      <c r="VBC827" s="14"/>
      <c r="VBD827" s="14"/>
      <c r="VBE827" s="14"/>
      <c r="VBF827" s="14"/>
      <c r="VBG827" s="14"/>
      <c r="VBH827" s="14"/>
      <c r="VBI827" s="14"/>
      <c r="VBJ827" s="14"/>
      <c r="VBK827" s="14"/>
      <c r="VBL827" s="14"/>
      <c r="VBM827" s="14"/>
      <c r="VBN827" s="14"/>
      <c r="VBO827" s="14"/>
      <c r="VBP827" s="14"/>
      <c r="VBQ827" s="14"/>
      <c r="VBR827" s="14"/>
      <c r="VBS827" s="14"/>
      <c r="VBT827" s="14"/>
      <c r="VBU827" s="14"/>
      <c r="VBV827" s="14"/>
      <c r="VBW827" s="14"/>
      <c r="VBX827" s="14"/>
      <c r="VBY827" s="14"/>
      <c r="VBZ827" s="14"/>
      <c r="VCA827" s="14"/>
      <c r="VCB827" s="14"/>
      <c r="VCC827" s="14"/>
      <c r="VCD827" s="14"/>
      <c r="VCE827" s="14"/>
      <c r="VCF827" s="14"/>
      <c r="VCG827" s="14"/>
      <c r="VCH827" s="14"/>
      <c r="VCI827" s="14"/>
      <c r="VCJ827" s="14"/>
      <c r="VCK827" s="14"/>
      <c r="VCL827" s="14"/>
      <c r="VCM827" s="14"/>
      <c r="VCN827" s="14"/>
      <c r="VCO827" s="14"/>
      <c r="VCP827" s="14"/>
      <c r="VCQ827" s="14"/>
      <c r="VCR827" s="14"/>
      <c r="VCS827" s="14"/>
      <c r="VCT827" s="14"/>
      <c r="VCU827" s="14"/>
      <c r="VCV827" s="14"/>
      <c r="VCW827" s="14"/>
      <c r="VCX827" s="14"/>
      <c r="VCY827" s="14"/>
      <c r="VCZ827" s="14"/>
      <c r="VDA827" s="14"/>
      <c r="VDB827" s="14"/>
      <c r="VDC827" s="14"/>
      <c r="VDD827" s="14"/>
      <c r="VDE827" s="14"/>
      <c r="VDF827" s="14"/>
      <c r="VDG827" s="14"/>
      <c r="VDH827" s="14"/>
      <c r="VDI827" s="14"/>
      <c r="VDJ827" s="14"/>
      <c r="VDK827" s="14"/>
      <c r="VDL827" s="14"/>
      <c r="VDM827" s="14"/>
      <c r="VDN827" s="14"/>
      <c r="VDO827" s="14"/>
      <c r="VDP827" s="14"/>
      <c r="VDQ827" s="14"/>
      <c r="VDR827" s="14"/>
      <c r="VDS827" s="14"/>
      <c r="VDT827" s="14"/>
      <c r="VDU827" s="14"/>
      <c r="VDV827" s="14"/>
      <c r="VDW827" s="14"/>
      <c r="VDX827" s="14"/>
      <c r="VDY827" s="14"/>
      <c r="VDZ827" s="14"/>
      <c r="VEA827" s="14"/>
      <c r="VEB827" s="14"/>
      <c r="VEC827" s="14"/>
      <c r="VED827" s="14"/>
      <c r="VEE827" s="14"/>
      <c r="VEF827" s="14"/>
      <c r="VEG827" s="14"/>
      <c r="VEH827" s="14"/>
      <c r="VEI827" s="14"/>
      <c r="VEJ827" s="14"/>
      <c r="VEK827" s="14"/>
      <c r="VEL827" s="14"/>
      <c r="VEM827" s="14"/>
      <c r="VEN827" s="14"/>
      <c r="VEO827" s="14"/>
      <c r="VEP827" s="14"/>
      <c r="VEQ827" s="14"/>
      <c r="VER827" s="14"/>
      <c r="VES827" s="14"/>
      <c r="VET827" s="14"/>
      <c r="VEU827" s="14"/>
      <c r="VEV827" s="14"/>
      <c r="VEW827" s="14"/>
      <c r="VEX827" s="14"/>
      <c r="VEY827" s="14"/>
      <c r="VEZ827" s="14"/>
      <c r="VFA827" s="14"/>
      <c r="VFB827" s="14"/>
      <c r="VFC827" s="14"/>
      <c r="VFD827" s="14"/>
      <c r="VFE827" s="14"/>
      <c r="VFF827" s="14"/>
      <c r="VFG827" s="14"/>
      <c r="VFH827" s="14"/>
      <c r="VFI827" s="14"/>
      <c r="VFJ827" s="14"/>
      <c r="VFK827" s="14"/>
      <c r="VFL827" s="14"/>
      <c r="VFM827" s="14"/>
      <c r="VFN827" s="14"/>
      <c r="VFO827" s="14"/>
      <c r="VFP827" s="14"/>
      <c r="VFQ827" s="14"/>
      <c r="VFR827" s="14"/>
      <c r="VFS827" s="14"/>
      <c r="VFT827" s="14"/>
      <c r="VFU827" s="14"/>
      <c r="VFV827" s="14"/>
      <c r="VFW827" s="14"/>
      <c r="VFX827" s="14"/>
      <c r="VFY827" s="14"/>
      <c r="VFZ827" s="14"/>
      <c r="VGA827" s="14"/>
      <c r="VGB827" s="14"/>
      <c r="VGC827" s="14"/>
      <c r="VGD827" s="14"/>
      <c r="VGE827" s="14"/>
      <c r="VGF827" s="14"/>
      <c r="VGG827" s="14"/>
      <c r="VGH827" s="14"/>
      <c r="VGI827" s="14"/>
      <c r="VGJ827" s="14"/>
      <c r="VGK827" s="14"/>
      <c r="VGL827" s="14"/>
      <c r="VGM827" s="14"/>
      <c r="VGN827" s="14"/>
      <c r="VGO827" s="14"/>
      <c r="VGP827" s="14"/>
      <c r="VGQ827" s="14"/>
      <c r="VGR827" s="14"/>
      <c r="VGS827" s="14"/>
      <c r="VGT827" s="14"/>
      <c r="VGU827" s="14"/>
      <c r="VGV827" s="14"/>
      <c r="VGW827" s="14"/>
      <c r="VGX827" s="14"/>
      <c r="VGY827" s="14"/>
      <c r="VGZ827" s="14"/>
      <c r="VHA827" s="14"/>
      <c r="VHB827" s="14"/>
      <c r="VHC827" s="14"/>
      <c r="VHD827" s="14"/>
      <c r="VHE827" s="14"/>
      <c r="VHF827" s="14"/>
      <c r="VHG827" s="14"/>
      <c r="VHH827" s="14"/>
      <c r="VHI827" s="14"/>
      <c r="VHJ827" s="14"/>
      <c r="VHK827" s="14"/>
      <c r="VHL827" s="14"/>
      <c r="VHM827" s="14"/>
      <c r="VHN827" s="14"/>
      <c r="VHO827" s="14"/>
      <c r="VHP827" s="14"/>
      <c r="VHQ827" s="14"/>
      <c r="VHR827" s="14"/>
      <c r="VHS827" s="14"/>
      <c r="VHT827" s="14"/>
      <c r="VHU827" s="14"/>
      <c r="VHV827" s="14"/>
      <c r="VHW827" s="14"/>
      <c r="VHX827" s="14"/>
      <c r="VHY827" s="14"/>
      <c r="VHZ827" s="14"/>
      <c r="VIA827" s="14"/>
      <c r="VIB827" s="14"/>
      <c r="VIC827" s="14"/>
      <c r="VID827" s="14"/>
      <c r="VIE827" s="14"/>
      <c r="VIF827" s="14"/>
      <c r="VIG827" s="14"/>
      <c r="VIH827" s="14"/>
      <c r="VII827" s="14"/>
      <c r="VIJ827" s="14"/>
      <c r="VIK827" s="14"/>
      <c r="VIL827" s="14"/>
      <c r="VIM827" s="14"/>
      <c r="VIN827" s="14"/>
      <c r="VIO827" s="14"/>
      <c r="VIP827" s="14"/>
      <c r="VIQ827" s="14"/>
      <c r="VIR827" s="14"/>
      <c r="VIS827" s="14"/>
      <c r="VIT827" s="14"/>
      <c r="VIU827" s="14"/>
      <c r="VIV827" s="14"/>
      <c r="VIW827" s="14"/>
      <c r="VIX827" s="14"/>
      <c r="VIY827" s="14"/>
      <c r="VIZ827" s="14"/>
      <c r="VJA827" s="14"/>
      <c r="VJB827" s="14"/>
      <c r="VJC827" s="14"/>
      <c r="VJD827" s="14"/>
      <c r="VJE827" s="14"/>
      <c r="VJF827" s="14"/>
      <c r="VJG827" s="14"/>
      <c r="VJH827" s="14"/>
      <c r="VJI827" s="14"/>
      <c r="VJJ827" s="14"/>
      <c r="VJK827" s="14"/>
      <c r="VJL827" s="14"/>
      <c r="VJM827" s="14"/>
      <c r="VJN827" s="14"/>
      <c r="VJO827" s="14"/>
      <c r="VJP827" s="14"/>
      <c r="VJQ827" s="14"/>
      <c r="VJR827" s="14"/>
      <c r="VJS827" s="14"/>
      <c r="VJT827" s="14"/>
      <c r="VJU827" s="14"/>
      <c r="VJV827" s="14"/>
      <c r="VJW827" s="14"/>
      <c r="VJX827" s="14"/>
      <c r="VJY827" s="14"/>
      <c r="VJZ827" s="14"/>
      <c r="VKA827" s="14"/>
      <c r="VKB827" s="14"/>
      <c r="VKC827" s="14"/>
      <c r="VKD827" s="14"/>
      <c r="VKE827" s="14"/>
      <c r="VKF827" s="14"/>
      <c r="VKG827" s="14"/>
      <c r="VKH827" s="14"/>
      <c r="VKI827" s="14"/>
      <c r="VKJ827" s="14"/>
      <c r="VKK827" s="14"/>
      <c r="VKL827" s="14"/>
      <c r="VKM827" s="14"/>
      <c r="VKN827" s="14"/>
      <c r="VKO827" s="14"/>
      <c r="VKP827" s="14"/>
      <c r="VKQ827" s="14"/>
      <c r="VKR827" s="14"/>
      <c r="VKS827" s="14"/>
      <c r="VKT827" s="14"/>
      <c r="VKU827" s="14"/>
      <c r="VKV827" s="14"/>
      <c r="VKW827" s="14"/>
      <c r="VKX827" s="14"/>
      <c r="VKY827" s="14"/>
      <c r="VKZ827" s="14"/>
      <c r="VLA827" s="14"/>
      <c r="VLB827" s="14"/>
      <c r="VLC827" s="14"/>
      <c r="VLD827" s="14"/>
      <c r="VLE827" s="14"/>
      <c r="VLF827" s="14"/>
      <c r="VLG827" s="14"/>
      <c r="VLH827" s="14"/>
      <c r="VLI827" s="14"/>
      <c r="VLJ827" s="14"/>
      <c r="VLK827" s="14"/>
      <c r="VLL827" s="14"/>
      <c r="VLM827" s="14"/>
      <c r="VLN827" s="14"/>
      <c r="VLO827" s="14"/>
      <c r="VLP827" s="14"/>
      <c r="VLQ827" s="14"/>
      <c r="VLR827" s="14"/>
      <c r="VLS827" s="14"/>
      <c r="VLT827" s="14"/>
      <c r="VLU827" s="14"/>
      <c r="VLV827" s="14"/>
      <c r="VLW827" s="14"/>
      <c r="VLX827" s="14"/>
      <c r="VLY827" s="14"/>
      <c r="VLZ827" s="14"/>
      <c r="VMA827" s="14"/>
      <c r="VMB827" s="14"/>
      <c r="VMC827" s="14"/>
      <c r="VMD827" s="14"/>
      <c r="VME827" s="14"/>
      <c r="VMF827" s="14"/>
      <c r="VMG827" s="14"/>
      <c r="VMH827" s="14"/>
      <c r="VMI827" s="14"/>
      <c r="VMJ827" s="14"/>
      <c r="VMK827" s="14"/>
      <c r="VML827" s="14"/>
      <c r="VMM827" s="14"/>
      <c r="VMN827" s="14"/>
      <c r="VMO827" s="14"/>
      <c r="VMP827" s="14"/>
      <c r="VMQ827" s="14"/>
      <c r="VMR827" s="14"/>
      <c r="VMS827" s="14"/>
      <c r="VMT827" s="14"/>
      <c r="VMU827" s="14"/>
      <c r="VMV827" s="14"/>
      <c r="VMW827" s="14"/>
      <c r="VMX827" s="14"/>
      <c r="VMY827" s="14"/>
      <c r="VMZ827" s="14"/>
      <c r="VNA827" s="14"/>
      <c r="VNB827" s="14"/>
      <c r="VNC827" s="14"/>
      <c r="VND827" s="14"/>
      <c r="VNE827" s="14"/>
      <c r="VNF827" s="14"/>
      <c r="VNG827" s="14"/>
      <c r="VNH827" s="14"/>
      <c r="VNI827" s="14"/>
      <c r="VNJ827" s="14"/>
      <c r="VNK827" s="14"/>
      <c r="VNL827" s="14"/>
      <c r="VNM827" s="14"/>
      <c r="VNN827" s="14"/>
      <c r="VNO827" s="14"/>
      <c r="VNP827" s="14"/>
      <c r="VNQ827" s="14"/>
      <c r="VNR827" s="14"/>
      <c r="VNS827" s="14"/>
      <c r="VNT827" s="14"/>
      <c r="VNU827" s="14"/>
      <c r="VNV827" s="14"/>
      <c r="VNW827" s="14"/>
      <c r="VNX827" s="14"/>
      <c r="VNY827" s="14"/>
      <c r="VNZ827" s="14"/>
      <c r="VOA827" s="14"/>
      <c r="VOB827" s="14"/>
      <c r="VOC827" s="14"/>
      <c r="VOD827" s="14"/>
      <c r="VOE827" s="14"/>
      <c r="VOF827" s="14"/>
      <c r="VOG827" s="14"/>
      <c r="VOH827" s="14"/>
      <c r="VOI827" s="14"/>
      <c r="VOJ827" s="14"/>
      <c r="VOK827" s="14"/>
      <c r="VOL827" s="14"/>
      <c r="VOM827" s="14"/>
      <c r="VON827" s="14"/>
      <c r="VOO827" s="14"/>
      <c r="VOP827" s="14"/>
      <c r="VOQ827" s="14"/>
      <c r="VOR827" s="14"/>
      <c r="VOS827" s="14"/>
      <c r="VOT827" s="14"/>
      <c r="VOU827" s="14"/>
      <c r="VOV827" s="14"/>
      <c r="VOW827" s="14"/>
      <c r="VOX827" s="14"/>
      <c r="VOY827" s="14"/>
      <c r="VOZ827" s="14"/>
      <c r="VPA827" s="14"/>
      <c r="VPB827" s="14"/>
      <c r="VPC827" s="14"/>
      <c r="VPD827" s="14"/>
      <c r="VPE827" s="14"/>
      <c r="VPF827" s="14"/>
      <c r="VPG827" s="14"/>
      <c r="VPH827" s="14"/>
      <c r="VPI827" s="14"/>
      <c r="VPJ827" s="14"/>
      <c r="VPK827" s="14"/>
      <c r="VPL827" s="14"/>
      <c r="VPM827" s="14"/>
      <c r="VPN827" s="14"/>
      <c r="VPO827" s="14"/>
      <c r="VPP827" s="14"/>
      <c r="VPQ827" s="14"/>
      <c r="VPR827" s="14"/>
      <c r="VPS827" s="14"/>
      <c r="VPT827" s="14"/>
      <c r="VPU827" s="14"/>
      <c r="VPV827" s="14"/>
      <c r="VPW827" s="14"/>
      <c r="VPX827" s="14"/>
      <c r="VPY827" s="14"/>
      <c r="VPZ827" s="14"/>
      <c r="VQA827" s="14"/>
      <c r="VQB827" s="14"/>
      <c r="VQC827" s="14"/>
      <c r="VQD827" s="14"/>
      <c r="VQE827" s="14"/>
      <c r="VQF827" s="14"/>
      <c r="VQG827" s="14"/>
      <c r="VQH827" s="14"/>
      <c r="VQI827" s="14"/>
      <c r="VQJ827" s="14"/>
      <c r="VQK827" s="14"/>
      <c r="VQL827" s="14"/>
      <c r="VQM827" s="14"/>
      <c r="VQN827" s="14"/>
      <c r="VQO827" s="14"/>
      <c r="VQP827" s="14"/>
      <c r="VQQ827" s="14"/>
      <c r="VQR827" s="14"/>
      <c r="VQS827" s="14"/>
      <c r="VQT827" s="14"/>
      <c r="VQU827" s="14"/>
      <c r="VQV827" s="14"/>
      <c r="VQW827" s="14"/>
      <c r="VQX827" s="14"/>
      <c r="VQY827" s="14"/>
      <c r="VQZ827" s="14"/>
      <c r="VRA827" s="14"/>
      <c r="VRB827" s="14"/>
      <c r="VRC827" s="14"/>
      <c r="VRD827" s="14"/>
      <c r="VRE827" s="14"/>
      <c r="VRF827" s="14"/>
      <c r="VRG827" s="14"/>
      <c r="VRH827" s="14"/>
      <c r="VRI827" s="14"/>
      <c r="VRJ827" s="14"/>
      <c r="VRK827" s="14"/>
      <c r="VRL827" s="14"/>
      <c r="VRM827" s="14"/>
      <c r="VRN827" s="14"/>
      <c r="VRO827" s="14"/>
      <c r="VRP827" s="14"/>
      <c r="VRQ827" s="14"/>
      <c r="VRR827" s="14"/>
      <c r="VRS827" s="14"/>
      <c r="VRT827" s="14"/>
      <c r="VRU827" s="14"/>
      <c r="VRV827" s="14"/>
      <c r="VRW827" s="14"/>
      <c r="VRX827" s="14"/>
      <c r="VRY827" s="14"/>
      <c r="VRZ827" s="14"/>
      <c r="VSA827" s="14"/>
      <c r="VSB827" s="14"/>
      <c r="VSC827" s="14"/>
      <c r="VSD827" s="14"/>
      <c r="VSE827" s="14"/>
      <c r="VSF827" s="14"/>
      <c r="VSG827" s="14"/>
      <c r="VSH827" s="14"/>
      <c r="VSI827" s="14"/>
      <c r="VSJ827" s="14"/>
      <c r="VSK827" s="14"/>
      <c r="VSL827" s="14"/>
      <c r="VSM827" s="14"/>
      <c r="VSN827" s="14"/>
      <c r="VSO827" s="14"/>
      <c r="VSP827" s="14"/>
      <c r="VSQ827" s="14"/>
      <c r="VSR827" s="14"/>
      <c r="VSS827" s="14"/>
      <c r="VST827" s="14"/>
      <c r="VSU827" s="14"/>
      <c r="VSV827" s="14"/>
      <c r="VSW827" s="14"/>
      <c r="VSX827" s="14"/>
      <c r="VSY827" s="14"/>
      <c r="VSZ827" s="14"/>
      <c r="VTA827" s="14"/>
      <c r="VTB827" s="14"/>
      <c r="VTC827" s="14"/>
      <c r="VTD827" s="14"/>
      <c r="VTE827" s="14"/>
      <c r="VTF827" s="14"/>
      <c r="VTG827" s="14"/>
      <c r="VTH827" s="14"/>
      <c r="VTI827" s="14"/>
      <c r="VTJ827" s="14"/>
      <c r="VTK827" s="14"/>
      <c r="VTL827" s="14"/>
      <c r="VTM827" s="14"/>
      <c r="VTN827" s="14"/>
      <c r="VTO827" s="14"/>
      <c r="VTP827" s="14"/>
      <c r="VTQ827" s="14"/>
      <c r="VTR827" s="14"/>
      <c r="VTS827" s="14"/>
      <c r="VTT827" s="14"/>
      <c r="VTU827" s="14"/>
      <c r="VTV827" s="14"/>
      <c r="VTW827" s="14"/>
      <c r="VTX827" s="14"/>
      <c r="VTY827" s="14"/>
      <c r="VTZ827" s="14"/>
      <c r="VUA827" s="14"/>
      <c r="VUB827" s="14"/>
      <c r="VUC827" s="14"/>
      <c r="VUD827" s="14"/>
      <c r="VUE827" s="14"/>
      <c r="VUF827" s="14"/>
      <c r="VUG827" s="14"/>
      <c r="VUH827" s="14"/>
      <c r="VUI827" s="14"/>
      <c r="VUJ827" s="14"/>
      <c r="VUK827" s="14"/>
      <c r="VUL827" s="14"/>
      <c r="VUM827" s="14"/>
      <c r="VUN827" s="14"/>
      <c r="VUO827" s="14"/>
      <c r="VUP827" s="14"/>
      <c r="VUQ827" s="14"/>
      <c r="VUR827" s="14"/>
      <c r="VUS827" s="14"/>
      <c r="VUT827" s="14"/>
      <c r="VUU827" s="14"/>
      <c r="VUV827" s="14"/>
      <c r="VUW827" s="14"/>
      <c r="VUX827" s="14"/>
      <c r="VUY827" s="14"/>
      <c r="VUZ827" s="14"/>
      <c r="VVA827" s="14"/>
      <c r="VVB827" s="14"/>
      <c r="VVC827" s="14"/>
      <c r="VVD827" s="14"/>
      <c r="VVE827" s="14"/>
      <c r="VVF827" s="14"/>
      <c r="VVG827" s="14"/>
      <c r="VVH827" s="14"/>
      <c r="VVI827" s="14"/>
      <c r="VVJ827" s="14"/>
      <c r="VVK827" s="14"/>
      <c r="VVL827" s="14"/>
      <c r="VVM827" s="14"/>
      <c r="VVN827" s="14"/>
      <c r="VVO827" s="14"/>
      <c r="VVP827" s="14"/>
      <c r="VVQ827" s="14"/>
      <c r="VVR827" s="14"/>
      <c r="VVS827" s="14"/>
      <c r="VVT827" s="14"/>
      <c r="VVU827" s="14"/>
      <c r="VVV827" s="14"/>
      <c r="VVW827" s="14"/>
      <c r="VVX827" s="14"/>
      <c r="VVY827" s="14"/>
      <c r="VVZ827" s="14"/>
      <c r="VWA827" s="14"/>
      <c r="VWB827" s="14"/>
      <c r="VWC827" s="14"/>
      <c r="VWD827" s="14"/>
      <c r="VWE827" s="14"/>
      <c r="VWF827" s="14"/>
      <c r="VWG827" s="14"/>
      <c r="VWH827" s="14"/>
      <c r="VWI827" s="14"/>
      <c r="VWJ827" s="14"/>
      <c r="VWK827" s="14"/>
      <c r="VWL827" s="14"/>
      <c r="VWM827" s="14"/>
      <c r="VWN827" s="14"/>
      <c r="VWO827" s="14"/>
      <c r="VWP827" s="14"/>
      <c r="VWQ827" s="14"/>
      <c r="VWR827" s="14"/>
      <c r="VWS827" s="14"/>
      <c r="VWT827" s="14"/>
      <c r="VWU827" s="14"/>
      <c r="VWV827" s="14"/>
      <c r="VWW827" s="14"/>
      <c r="VWX827" s="14"/>
      <c r="VWY827" s="14"/>
      <c r="VWZ827" s="14"/>
      <c r="VXA827" s="14"/>
      <c r="VXB827" s="14"/>
      <c r="VXC827" s="14"/>
      <c r="VXD827" s="14"/>
      <c r="VXE827" s="14"/>
      <c r="VXF827" s="14"/>
      <c r="VXG827" s="14"/>
      <c r="VXH827" s="14"/>
      <c r="VXI827" s="14"/>
      <c r="VXJ827" s="14"/>
      <c r="VXK827" s="14"/>
      <c r="VXL827" s="14"/>
      <c r="VXM827" s="14"/>
      <c r="VXN827" s="14"/>
      <c r="VXO827" s="14"/>
      <c r="VXP827" s="14"/>
      <c r="VXQ827" s="14"/>
      <c r="VXR827" s="14"/>
      <c r="VXS827" s="14"/>
      <c r="VXT827" s="14"/>
      <c r="VXU827" s="14"/>
      <c r="VXV827" s="14"/>
      <c r="VXW827" s="14"/>
      <c r="VXX827" s="14"/>
      <c r="VXY827" s="14"/>
      <c r="VXZ827" s="14"/>
      <c r="VYA827" s="14"/>
      <c r="VYB827" s="14"/>
      <c r="VYC827" s="14"/>
      <c r="VYD827" s="14"/>
      <c r="VYE827" s="14"/>
      <c r="VYF827" s="14"/>
      <c r="VYG827" s="14"/>
      <c r="VYH827" s="14"/>
      <c r="VYI827" s="14"/>
      <c r="VYJ827" s="14"/>
      <c r="VYK827" s="14"/>
      <c r="VYL827" s="14"/>
      <c r="VYM827" s="14"/>
      <c r="VYN827" s="14"/>
      <c r="VYO827" s="14"/>
      <c r="VYP827" s="14"/>
      <c r="VYQ827" s="14"/>
      <c r="VYR827" s="14"/>
      <c r="VYS827" s="14"/>
      <c r="VYT827" s="14"/>
      <c r="VYU827" s="14"/>
      <c r="VYV827" s="14"/>
      <c r="VYW827" s="14"/>
      <c r="VYX827" s="14"/>
      <c r="VYY827" s="14"/>
      <c r="VYZ827" s="14"/>
      <c r="VZA827" s="14"/>
      <c r="VZB827" s="14"/>
      <c r="VZC827" s="14"/>
      <c r="VZD827" s="14"/>
      <c r="VZE827" s="14"/>
      <c r="VZF827" s="14"/>
      <c r="VZG827" s="14"/>
      <c r="VZH827" s="14"/>
      <c r="VZI827" s="14"/>
      <c r="VZJ827" s="14"/>
      <c r="VZK827" s="14"/>
      <c r="VZL827" s="14"/>
      <c r="VZM827" s="14"/>
      <c r="VZN827" s="14"/>
      <c r="VZO827" s="14"/>
      <c r="VZP827" s="14"/>
      <c r="VZQ827" s="14"/>
      <c r="VZR827" s="14"/>
      <c r="VZS827" s="14"/>
      <c r="VZT827" s="14"/>
      <c r="VZU827" s="14"/>
      <c r="VZV827" s="14"/>
      <c r="VZW827" s="14"/>
      <c r="VZX827" s="14"/>
      <c r="VZY827" s="14"/>
      <c r="VZZ827" s="14"/>
      <c r="WAA827" s="14"/>
      <c r="WAB827" s="14"/>
      <c r="WAC827" s="14"/>
      <c r="WAD827" s="14"/>
      <c r="WAE827" s="14"/>
      <c r="WAF827" s="14"/>
      <c r="WAG827" s="14"/>
      <c r="WAH827" s="14"/>
      <c r="WAI827" s="14"/>
      <c r="WAJ827" s="14"/>
      <c r="WAK827" s="14"/>
      <c r="WAL827" s="14"/>
      <c r="WAM827" s="14"/>
      <c r="WAN827" s="14"/>
      <c r="WAO827" s="14"/>
      <c r="WAP827" s="14"/>
      <c r="WAQ827" s="14"/>
      <c r="WAR827" s="14"/>
      <c r="WAS827" s="14"/>
      <c r="WAT827" s="14"/>
      <c r="WAU827" s="14"/>
      <c r="WAV827" s="14"/>
      <c r="WAW827" s="14"/>
      <c r="WAX827" s="14"/>
      <c r="WAY827" s="14"/>
      <c r="WAZ827" s="14"/>
      <c r="WBA827" s="14"/>
      <c r="WBB827" s="14"/>
      <c r="WBC827" s="14"/>
      <c r="WBD827" s="14"/>
      <c r="WBE827" s="14"/>
      <c r="WBF827" s="14"/>
      <c r="WBG827" s="14"/>
      <c r="WBH827" s="14"/>
      <c r="WBI827" s="14"/>
      <c r="WBJ827" s="14"/>
      <c r="WBK827" s="14"/>
      <c r="WBL827" s="14"/>
      <c r="WBM827" s="14"/>
      <c r="WBN827" s="14"/>
      <c r="WBO827" s="14"/>
      <c r="WBP827" s="14"/>
      <c r="WBQ827" s="14"/>
      <c r="WBR827" s="14"/>
      <c r="WBS827" s="14"/>
      <c r="WBT827" s="14"/>
      <c r="WBU827" s="14"/>
      <c r="WBV827" s="14"/>
      <c r="WBW827" s="14"/>
      <c r="WBX827" s="14"/>
      <c r="WBY827" s="14"/>
      <c r="WBZ827" s="14"/>
      <c r="WCA827" s="14"/>
      <c r="WCB827" s="14"/>
      <c r="WCC827" s="14"/>
      <c r="WCD827" s="14"/>
      <c r="WCE827" s="14"/>
      <c r="WCF827" s="14"/>
      <c r="WCG827" s="14"/>
      <c r="WCH827" s="14"/>
      <c r="WCI827" s="14"/>
      <c r="WCJ827" s="14"/>
      <c r="WCK827" s="14"/>
      <c r="WCL827" s="14"/>
      <c r="WCM827" s="14"/>
      <c r="WCN827" s="14"/>
      <c r="WCO827" s="14"/>
      <c r="WCP827" s="14"/>
      <c r="WCQ827" s="14"/>
      <c r="WCR827" s="14"/>
      <c r="WCS827" s="14"/>
      <c r="WCT827" s="14"/>
      <c r="WCU827" s="14"/>
      <c r="WCV827" s="14"/>
      <c r="WCW827" s="14"/>
      <c r="WCX827" s="14"/>
      <c r="WCY827" s="14"/>
      <c r="WCZ827" s="14"/>
      <c r="WDA827" s="14"/>
      <c r="WDB827" s="14"/>
      <c r="WDC827" s="14"/>
      <c r="WDD827" s="14"/>
      <c r="WDE827" s="14"/>
      <c r="WDF827" s="14"/>
      <c r="WDG827" s="14"/>
      <c r="WDH827" s="14"/>
      <c r="WDI827" s="14"/>
      <c r="WDJ827" s="14"/>
      <c r="WDK827" s="14"/>
      <c r="WDL827" s="14"/>
      <c r="WDM827" s="14"/>
      <c r="WDN827" s="14"/>
      <c r="WDO827" s="14"/>
      <c r="WDP827" s="14"/>
      <c r="WDQ827" s="14"/>
      <c r="WDR827" s="14"/>
      <c r="WDS827" s="14"/>
      <c r="WDT827" s="14"/>
      <c r="WDU827" s="14"/>
      <c r="WDV827" s="14"/>
      <c r="WDW827" s="14"/>
      <c r="WDX827" s="14"/>
      <c r="WDY827" s="14"/>
      <c r="WDZ827" s="14"/>
      <c r="WEA827" s="14"/>
      <c r="WEB827" s="14"/>
      <c r="WEC827" s="14"/>
      <c r="WED827" s="14"/>
      <c r="WEE827" s="14"/>
      <c r="WEF827" s="14"/>
      <c r="WEG827" s="14"/>
      <c r="WEH827" s="14"/>
      <c r="WEI827" s="14"/>
      <c r="WEJ827" s="14"/>
      <c r="WEK827" s="14"/>
      <c r="WEL827" s="14"/>
      <c r="WEM827" s="14"/>
      <c r="WEN827" s="14"/>
      <c r="WEO827" s="14"/>
      <c r="WEP827" s="14"/>
      <c r="WEQ827" s="14"/>
      <c r="WER827" s="14"/>
      <c r="WES827" s="14"/>
      <c r="WET827" s="14"/>
      <c r="WEU827" s="14"/>
      <c r="WEV827" s="14"/>
      <c r="WEW827" s="14"/>
      <c r="WEX827" s="14"/>
      <c r="WEY827" s="14"/>
      <c r="WEZ827" s="14"/>
      <c r="WFA827" s="14"/>
      <c r="WFB827" s="14"/>
      <c r="WFC827" s="14"/>
      <c r="WFD827" s="14"/>
      <c r="WFE827" s="14"/>
      <c r="WFF827" s="14"/>
      <c r="WFG827" s="14"/>
      <c r="WFH827" s="14"/>
      <c r="WFI827" s="14"/>
      <c r="WFJ827" s="14"/>
      <c r="WFK827" s="14"/>
      <c r="WFL827" s="14"/>
      <c r="WFM827" s="14"/>
      <c r="WFN827" s="14"/>
      <c r="WFO827" s="14"/>
      <c r="WFP827" s="14"/>
      <c r="WFQ827" s="14"/>
      <c r="WFR827" s="14"/>
      <c r="WFS827" s="14"/>
      <c r="WFT827" s="14"/>
      <c r="WFU827" s="14"/>
      <c r="WFV827" s="14"/>
      <c r="WFW827" s="14"/>
      <c r="WFX827" s="14"/>
      <c r="WFY827" s="14"/>
      <c r="WFZ827" s="14"/>
      <c r="WGA827" s="14"/>
      <c r="WGB827" s="14"/>
      <c r="WGC827" s="14"/>
      <c r="WGD827" s="14"/>
      <c r="WGE827" s="14"/>
      <c r="WGF827" s="14"/>
      <c r="WGG827" s="14"/>
      <c r="WGH827" s="14"/>
      <c r="WGI827" s="14"/>
      <c r="WGJ827" s="14"/>
      <c r="WGK827" s="14"/>
      <c r="WGL827" s="14"/>
      <c r="WGM827" s="14"/>
      <c r="WGN827" s="14"/>
      <c r="WGO827" s="14"/>
      <c r="WGP827" s="14"/>
      <c r="WGQ827" s="14"/>
      <c r="WGR827" s="14"/>
      <c r="WGS827" s="14"/>
      <c r="WGT827" s="14"/>
      <c r="WGU827" s="14"/>
      <c r="WGV827" s="14"/>
      <c r="WGW827" s="14"/>
      <c r="WGX827" s="14"/>
      <c r="WGY827" s="14"/>
      <c r="WGZ827" s="14"/>
      <c r="WHA827" s="14"/>
      <c r="WHB827" s="14"/>
      <c r="WHC827" s="14"/>
      <c r="WHD827" s="14"/>
      <c r="WHE827" s="14"/>
      <c r="WHF827" s="14"/>
      <c r="WHG827" s="14"/>
      <c r="WHH827" s="14"/>
      <c r="WHI827" s="14"/>
      <c r="WHJ827" s="14"/>
      <c r="WHK827" s="14"/>
      <c r="WHL827" s="14"/>
      <c r="WHM827" s="14"/>
      <c r="WHN827" s="14"/>
      <c r="WHO827" s="14"/>
      <c r="WHP827" s="14"/>
      <c r="WHQ827" s="14"/>
      <c r="WHR827" s="14"/>
      <c r="WHS827" s="14"/>
      <c r="WHT827" s="14"/>
      <c r="WHU827" s="14"/>
      <c r="WHV827" s="14"/>
      <c r="WHW827" s="14"/>
      <c r="WHX827" s="14"/>
      <c r="WHY827" s="14"/>
      <c r="WHZ827" s="14"/>
      <c r="WIA827" s="14"/>
      <c r="WIB827" s="14"/>
      <c r="WIC827" s="14"/>
      <c r="WID827" s="14"/>
      <c r="WIE827" s="14"/>
      <c r="WIF827" s="14"/>
      <c r="WIG827" s="14"/>
      <c r="WIH827" s="14"/>
      <c r="WII827" s="14"/>
      <c r="WIJ827" s="14"/>
      <c r="WIK827" s="14"/>
      <c r="WIL827" s="14"/>
      <c r="WIM827" s="14"/>
      <c r="WIN827" s="14"/>
      <c r="WIO827" s="14"/>
      <c r="WIP827" s="14"/>
      <c r="WIQ827" s="14"/>
      <c r="WIR827" s="14"/>
      <c r="WIS827" s="14"/>
      <c r="WIT827" s="14"/>
      <c r="WIU827" s="14"/>
      <c r="WIV827" s="14"/>
      <c r="WIW827" s="14"/>
      <c r="WIX827" s="14"/>
      <c r="WIY827" s="14"/>
      <c r="WIZ827" s="14"/>
      <c r="WJA827" s="14"/>
      <c r="WJB827" s="14"/>
      <c r="WJC827" s="14"/>
      <c r="WJD827" s="14"/>
      <c r="WJE827" s="14"/>
      <c r="WJF827" s="14"/>
      <c r="WJG827" s="14"/>
      <c r="WJH827" s="14"/>
      <c r="WJI827" s="14"/>
      <c r="WJJ827" s="14"/>
      <c r="WJK827" s="14"/>
      <c r="WJL827" s="14"/>
      <c r="WJM827" s="14"/>
      <c r="WJN827" s="14"/>
      <c r="WJO827" s="14"/>
      <c r="WJP827" s="14"/>
      <c r="WJQ827" s="14"/>
      <c r="WJR827" s="14"/>
      <c r="WJS827" s="14"/>
      <c r="WJT827" s="14"/>
      <c r="WJU827" s="14"/>
      <c r="WJV827" s="14"/>
      <c r="WJW827" s="14"/>
      <c r="WJX827" s="14"/>
      <c r="WJY827" s="14"/>
      <c r="WJZ827" s="14"/>
      <c r="WKA827" s="14"/>
      <c r="WKB827" s="14"/>
      <c r="WKC827" s="14"/>
      <c r="WKD827" s="14"/>
      <c r="WKE827" s="14"/>
      <c r="WKF827" s="14"/>
      <c r="WKG827" s="14"/>
      <c r="WKH827" s="14"/>
      <c r="WKI827" s="14"/>
      <c r="WKJ827" s="14"/>
      <c r="WKK827" s="14"/>
      <c r="WKL827" s="14"/>
      <c r="WKM827" s="14"/>
      <c r="WKN827" s="14"/>
      <c r="WKO827" s="14"/>
      <c r="WKP827" s="14"/>
      <c r="WKQ827" s="14"/>
      <c r="WKR827" s="14"/>
      <c r="WKS827" s="14"/>
      <c r="WKT827" s="14"/>
      <c r="WKU827" s="14"/>
      <c r="WKV827" s="14"/>
      <c r="WKW827" s="14"/>
      <c r="WKX827" s="14"/>
      <c r="WKY827" s="14"/>
      <c r="WKZ827" s="14"/>
      <c r="WLA827" s="14"/>
      <c r="WLB827" s="14"/>
      <c r="WLC827" s="14"/>
      <c r="WLD827" s="14"/>
      <c r="WLE827" s="14"/>
      <c r="WLF827" s="14"/>
      <c r="WLG827" s="14"/>
      <c r="WLH827" s="14"/>
      <c r="WLI827" s="14"/>
      <c r="WLJ827" s="14"/>
      <c r="WLK827" s="14"/>
      <c r="WLL827" s="14"/>
      <c r="WLM827" s="14"/>
      <c r="WLN827" s="14"/>
      <c r="WLO827" s="14"/>
      <c r="WLP827" s="14"/>
      <c r="WLQ827" s="14"/>
      <c r="WLR827" s="14"/>
      <c r="WLS827" s="14"/>
      <c r="WLT827" s="14"/>
      <c r="WLU827" s="14"/>
      <c r="WLV827" s="14"/>
      <c r="WLW827" s="14"/>
      <c r="WLX827" s="14"/>
      <c r="WLY827" s="14"/>
      <c r="WLZ827" s="14"/>
      <c r="WMA827" s="14"/>
      <c r="WMB827" s="14"/>
      <c r="WMC827" s="14"/>
      <c r="WMD827" s="14"/>
      <c r="WME827" s="14"/>
      <c r="WMF827" s="14"/>
      <c r="WMG827" s="14"/>
      <c r="WMH827" s="14"/>
      <c r="WMI827" s="14"/>
      <c r="WMJ827" s="14"/>
      <c r="WMK827" s="14"/>
      <c r="WML827" s="14"/>
      <c r="WMM827" s="14"/>
      <c r="WMN827" s="14"/>
      <c r="WMO827" s="14"/>
      <c r="WMP827" s="14"/>
      <c r="WMQ827" s="14"/>
      <c r="WMR827" s="14"/>
      <c r="WMS827" s="14"/>
      <c r="WMT827" s="14"/>
      <c r="WMU827" s="14"/>
      <c r="WMV827" s="14"/>
      <c r="WMW827" s="14"/>
      <c r="WMX827" s="14"/>
      <c r="WMY827" s="14"/>
      <c r="WMZ827" s="14"/>
      <c r="WNA827" s="14"/>
      <c r="WNB827" s="14"/>
      <c r="WNC827" s="14"/>
      <c r="WND827" s="14"/>
      <c r="WNE827" s="14"/>
      <c r="WNF827" s="14"/>
      <c r="WNG827" s="14"/>
      <c r="WNH827" s="14"/>
      <c r="WNI827" s="14"/>
      <c r="WNJ827" s="14"/>
      <c r="WNK827" s="14"/>
      <c r="WNL827" s="14"/>
      <c r="WNM827" s="14"/>
      <c r="WNN827" s="14"/>
      <c r="WNO827" s="14"/>
      <c r="WNP827" s="14"/>
      <c r="WNQ827" s="14"/>
      <c r="WNR827" s="14"/>
      <c r="WNS827" s="14"/>
      <c r="WNT827" s="14"/>
      <c r="WNU827" s="14"/>
      <c r="WNV827" s="14"/>
      <c r="WNW827" s="14"/>
      <c r="WNX827" s="14"/>
      <c r="WNY827" s="14"/>
      <c r="WNZ827" s="14"/>
      <c r="WOA827" s="14"/>
      <c r="WOB827" s="14"/>
      <c r="WOC827" s="14"/>
      <c r="WOD827" s="14"/>
      <c r="WOE827" s="14"/>
      <c r="WOF827" s="14"/>
      <c r="WOG827" s="14"/>
      <c r="WOH827" s="14"/>
      <c r="WOI827" s="14"/>
      <c r="WOJ827" s="14"/>
      <c r="WOK827" s="14"/>
      <c r="WOL827" s="14"/>
      <c r="WOM827" s="14"/>
      <c r="WON827" s="14"/>
      <c r="WOO827" s="14"/>
      <c r="WOP827" s="14"/>
      <c r="WOQ827" s="14"/>
      <c r="WOR827" s="14"/>
      <c r="WOS827" s="14"/>
      <c r="WOT827" s="14"/>
      <c r="WOU827" s="14"/>
      <c r="WOV827" s="14"/>
      <c r="WOW827" s="14"/>
      <c r="WOX827" s="14"/>
      <c r="WOY827" s="14"/>
      <c r="WOZ827" s="14"/>
      <c r="WPA827" s="14"/>
      <c r="WPB827" s="14"/>
      <c r="WPC827" s="14"/>
      <c r="WPD827" s="14"/>
      <c r="WPE827" s="14"/>
      <c r="WPF827" s="14"/>
      <c r="WPG827" s="14"/>
      <c r="WPH827" s="14"/>
      <c r="WPI827" s="14"/>
      <c r="WPJ827" s="14"/>
      <c r="WPK827" s="14"/>
      <c r="WPL827" s="14"/>
      <c r="WPM827" s="14"/>
      <c r="WPN827" s="14"/>
      <c r="WPO827" s="14"/>
      <c r="WPP827" s="14"/>
      <c r="WPQ827" s="14"/>
      <c r="WPR827" s="14"/>
      <c r="WPS827" s="14"/>
      <c r="WPT827" s="14"/>
      <c r="WPU827" s="14"/>
      <c r="WPV827" s="14"/>
      <c r="WPW827" s="14"/>
      <c r="WPX827" s="14"/>
      <c r="WPY827" s="14"/>
      <c r="WPZ827" s="14"/>
      <c r="WQA827" s="14"/>
      <c r="WQB827" s="14"/>
      <c r="WQC827" s="14"/>
      <c r="WQD827" s="14"/>
      <c r="WQE827" s="14"/>
      <c r="WQF827" s="14"/>
      <c r="WQG827" s="14"/>
      <c r="WQH827" s="14"/>
      <c r="WQI827" s="14"/>
      <c r="WQJ827" s="14"/>
      <c r="WQK827" s="14"/>
      <c r="WQL827" s="14"/>
      <c r="WQM827" s="14"/>
      <c r="WQN827" s="14"/>
      <c r="WQO827" s="14"/>
      <c r="WQP827" s="14"/>
      <c r="WQQ827" s="14"/>
      <c r="WQR827" s="14"/>
      <c r="WQS827" s="14"/>
      <c r="WQT827" s="14"/>
      <c r="WQU827" s="14"/>
      <c r="WQV827" s="14"/>
      <c r="WQW827" s="14"/>
      <c r="WQX827" s="14"/>
      <c r="WQY827" s="14"/>
      <c r="WQZ827" s="14"/>
      <c r="WRA827" s="14"/>
      <c r="WRB827" s="14"/>
      <c r="WRC827" s="14"/>
      <c r="WRD827" s="14"/>
      <c r="WRE827" s="14"/>
      <c r="WRF827" s="14"/>
      <c r="WRG827" s="14"/>
      <c r="WRH827" s="14"/>
      <c r="WRI827" s="14"/>
      <c r="WRJ827" s="14"/>
      <c r="WRK827" s="14"/>
      <c r="WRL827" s="14"/>
      <c r="WRM827" s="14"/>
      <c r="WRN827" s="14"/>
      <c r="WRO827" s="14"/>
      <c r="WRP827" s="14"/>
      <c r="WRQ827" s="14"/>
      <c r="WRR827" s="14"/>
      <c r="WRS827" s="14"/>
      <c r="WRT827" s="14"/>
      <c r="WRU827" s="14"/>
      <c r="WRV827" s="14"/>
      <c r="WRW827" s="14"/>
      <c r="WRX827" s="14"/>
      <c r="WRY827" s="14"/>
      <c r="WRZ827" s="14"/>
      <c r="WSA827" s="14"/>
      <c r="WSB827" s="14"/>
      <c r="WSC827" s="14"/>
      <c r="WSD827" s="14"/>
      <c r="WSE827" s="14"/>
      <c r="WSF827" s="14"/>
      <c r="WSG827" s="14"/>
      <c r="WSH827" s="14"/>
      <c r="WSI827" s="14"/>
      <c r="WSJ827" s="14"/>
      <c r="WSK827" s="14"/>
      <c r="WSL827" s="14"/>
      <c r="WSM827" s="14"/>
      <c r="WSN827" s="14"/>
      <c r="WSO827" s="14"/>
      <c r="WSP827" s="14"/>
      <c r="WSQ827" s="14"/>
      <c r="WSR827" s="14"/>
      <c r="WSS827" s="14"/>
      <c r="WST827" s="14"/>
      <c r="WSU827" s="14"/>
      <c r="WSV827" s="14"/>
      <c r="WSW827" s="14"/>
      <c r="WSX827" s="14"/>
      <c r="WSY827" s="14"/>
      <c r="WSZ827" s="14"/>
      <c r="WTA827" s="14"/>
      <c r="WTB827" s="14"/>
      <c r="WTC827" s="14"/>
      <c r="WTD827" s="14"/>
      <c r="WTE827" s="14"/>
      <c r="WTF827" s="14"/>
      <c r="WTG827" s="14"/>
      <c r="WTH827" s="14"/>
      <c r="WTI827" s="14"/>
      <c r="WTJ827" s="14"/>
      <c r="WTK827" s="14"/>
      <c r="WTL827" s="14"/>
      <c r="WTM827" s="14"/>
      <c r="WTN827" s="14"/>
      <c r="WTO827" s="14"/>
      <c r="WTP827" s="14"/>
      <c r="WTQ827" s="14"/>
      <c r="WTR827" s="14"/>
      <c r="WTS827" s="14"/>
      <c r="WTT827" s="14"/>
      <c r="WTU827" s="14"/>
      <c r="WTV827" s="14"/>
      <c r="WTW827" s="14"/>
      <c r="WTX827" s="14"/>
      <c r="WTY827" s="14"/>
      <c r="WTZ827" s="14"/>
      <c r="WUA827" s="14"/>
      <c r="WUB827" s="14"/>
      <c r="WUC827" s="14"/>
      <c r="WUD827" s="14"/>
      <c r="WUE827" s="14"/>
      <c r="WUF827" s="14"/>
      <c r="WUG827" s="14"/>
      <c r="WUH827" s="14"/>
      <c r="WUI827" s="14"/>
      <c r="WUJ827" s="14"/>
      <c r="WUK827" s="14"/>
      <c r="WUL827" s="14"/>
      <c r="WUM827" s="14"/>
      <c r="WUN827" s="14"/>
      <c r="WUO827" s="14"/>
      <c r="WUP827" s="14"/>
      <c r="WUQ827" s="14"/>
      <c r="WUR827" s="14"/>
      <c r="WUS827" s="14"/>
      <c r="WUT827" s="14"/>
      <c r="WUU827" s="14"/>
      <c r="WUV827" s="14"/>
      <c r="WUW827" s="14"/>
      <c r="WUX827" s="14"/>
      <c r="WUY827" s="14"/>
      <c r="WUZ827" s="14"/>
      <c r="WVA827" s="14"/>
      <c r="WVB827" s="14"/>
      <c r="WVC827" s="14"/>
      <c r="WVD827" s="14"/>
      <c r="WVE827" s="14"/>
      <c r="WVF827" s="14"/>
      <c r="WVG827" s="14"/>
      <c r="WVH827" s="14"/>
      <c r="WVI827" s="14"/>
      <c r="WVJ827" s="14"/>
      <c r="WVK827" s="14"/>
      <c r="WVL827" s="14"/>
      <c r="WVM827" s="14"/>
      <c r="WVN827" s="14"/>
      <c r="WVO827" s="14"/>
      <c r="WVP827" s="14"/>
      <c r="WVQ827" s="14"/>
      <c r="WVR827" s="14"/>
      <c r="WVS827" s="14"/>
      <c r="WVT827" s="14"/>
      <c r="WVU827" s="14"/>
      <c r="WVV827" s="14"/>
      <c r="WVW827" s="14"/>
      <c r="WVX827" s="14"/>
      <c r="WVY827" s="14"/>
      <c r="WVZ827" s="14"/>
      <c r="WWA827" s="14"/>
      <c r="WWB827" s="14"/>
      <c r="WWC827" s="14"/>
      <c r="WWD827" s="14"/>
      <c r="WWE827" s="14"/>
      <c r="WWF827" s="14"/>
      <c r="WWG827" s="14"/>
      <c r="WWH827" s="14"/>
      <c r="WWI827" s="14"/>
      <c r="WWJ827" s="14"/>
      <c r="WWK827" s="14"/>
      <c r="WWL827" s="14"/>
      <c r="WWM827" s="14"/>
      <c r="WWN827" s="14"/>
      <c r="WWO827" s="14"/>
      <c r="WWP827" s="14"/>
      <c r="WWQ827" s="14"/>
      <c r="WWR827" s="14"/>
      <c r="WWS827" s="14"/>
      <c r="WWT827" s="14"/>
      <c r="WWU827" s="14"/>
      <c r="WWV827" s="14"/>
      <c r="WWW827" s="14"/>
      <c r="WWX827" s="14"/>
      <c r="WWY827" s="14"/>
      <c r="WWZ827" s="14"/>
      <c r="WXA827" s="14"/>
      <c r="WXB827" s="14"/>
      <c r="WXC827" s="14"/>
      <c r="WXD827" s="14"/>
      <c r="WXE827" s="14"/>
      <c r="WXF827" s="14"/>
      <c r="WXG827" s="14"/>
      <c r="WXH827" s="14"/>
      <c r="WXI827" s="14"/>
      <c r="WXJ827" s="14"/>
      <c r="WXK827" s="14"/>
      <c r="WXL827" s="14"/>
      <c r="WXM827" s="14"/>
      <c r="WXN827" s="14"/>
      <c r="WXO827" s="14"/>
      <c r="WXP827" s="14"/>
      <c r="WXQ827" s="14"/>
      <c r="WXR827" s="14"/>
      <c r="WXS827" s="14"/>
      <c r="WXT827" s="14"/>
      <c r="WXU827" s="14"/>
      <c r="WXV827" s="14"/>
      <c r="WXW827" s="14"/>
      <c r="WXX827" s="14"/>
      <c r="WXY827" s="14"/>
      <c r="WXZ827" s="14"/>
      <c r="WYA827" s="14"/>
      <c r="WYB827" s="14"/>
      <c r="WYC827" s="14"/>
      <c r="WYD827" s="14"/>
      <c r="WYE827" s="14"/>
      <c r="WYF827" s="14"/>
      <c r="WYG827" s="14"/>
      <c r="WYH827" s="14"/>
      <c r="WYI827" s="14"/>
      <c r="WYJ827" s="14"/>
      <c r="WYK827" s="14"/>
      <c r="WYL827" s="14"/>
      <c r="WYM827" s="14"/>
      <c r="WYN827" s="14"/>
      <c r="WYO827" s="14"/>
      <c r="WYP827" s="14"/>
      <c r="WYQ827" s="14"/>
      <c r="WYR827" s="14"/>
      <c r="WYS827" s="14"/>
      <c r="WYT827" s="14"/>
      <c r="WYU827" s="14"/>
      <c r="WYV827" s="14"/>
      <c r="WYW827" s="14"/>
      <c r="WYX827" s="14"/>
      <c r="WYY827" s="14"/>
      <c r="WYZ827" s="14"/>
      <c r="WZA827" s="14"/>
      <c r="WZB827" s="14"/>
      <c r="WZC827" s="14"/>
      <c r="WZD827" s="14"/>
      <c r="WZE827" s="14"/>
      <c r="WZF827" s="14"/>
      <c r="WZG827" s="14"/>
      <c r="WZH827" s="14"/>
      <c r="WZI827" s="14"/>
      <c r="WZJ827" s="14"/>
      <c r="WZK827" s="14"/>
      <c r="WZL827" s="14"/>
      <c r="WZM827" s="14"/>
      <c r="WZN827" s="14"/>
      <c r="WZO827" s="14"/>
      <c r="WZP827" s="14"/>
      <c r="WZQ827" s="14"/>
      <c r="WZR827" s="14"/>
      <c r="WZS827" s="14"/>
      <c r="WZT827" s="14"/>
      <c r="WZU827" s="14"/>
      <c r="WZV827" s="14"/>
      <c r="WZW827" s="14"/>
      <c r="WZX827" s="14"/>
      <c r="WZY827" s="14"/>
      <c r="WZZ827" s="14"/>
      <c r="XAA827" s="14"/>
      <c r="XAB827" s="14"/>
      <c r="XAC827" s="14"/>
      <c r="XAD827" s="14"/>
      <c r="XAE827" s="14"/>
      <c r="XAF827" s="14"/>
      <c r="XAG827" s="14"/>
      <c r="XAH827" s="14"/>
      <c r="XAI827" s="14"/>
      <c r="XAJ827" s="14"/>
      <c r="XAK827" s="14"/>
      <c r="XAL827" s="14"/>
      <c r="XAM827" s="14"/>
      <c r="XAN827" s="14"/>
      <c r="XAO827" s="14"/>
      <c r="XAP827" s="14"/>
      <c r="XAQ827" s="14"/>
      <c r="XAR827" s="14"/>
      <c r="XAS827" s="14"/>
      <c r="XAT827" s="14"/>
      <c r="XAU827" s="14"/>
      <c r="XAV827" s="14"/>
      <c r="XAW827" s="14"/>
      <c r="XAX827" s="14"/>
      <c r="XAY827" s="14"/>
      <c r="XAZ827" s="14"/>
      <c r="XBA827" s="14"/>
      <c r="XBB827" s="14"/>
      <c r="XBC827" s="14"/>
      <c r="XBD827" s="14"/>
      <c r="XBE827" s="14"/>
      <c r="XBF827" s="14"/>
      <c r="XBG827" s="14"/>
      <c r="XBH827" s="14"/>
      <c r="XBI827" s="14"/>
      <c r="XBJ827" s="14"/>
      <c r="XBK827" s="14"/>
      <c r="XBL827" s="14"/>
      <c r="XBM827" s="14"/>
      <c r="XBN827" s="14"/>
      <c r="XBO827" s="14"/>
      <c r="XBP827" s="14"/>
      <c r="XBQ827" s="14"/>
      <c r="XBR827" s="14"/>
      <c r="XBS827" s="14"/>
      <c r="XBT827" s="14"/>
      <c r="XBU827" s="14"/>
      <c r="XBV827" s="14"/>
      <c r="XBW827" s="14"/>
      <c r="XBX827" s="14"/>
      <c r="XBY827" s="14"/>
      <c r="XBZ827" s="14"/>
      <c r="XCA827" s="14"/>
      <c r="XCB827" s="14"/>
      <c r="XCC827" s="14"/>
      <c r="XCD827" s="14"/>
      <c r="XCE827" s="14"/>
      <c r="XCF827" s="14"/>
      <c r="XCG827" s="14"/>
      <c r="XCH827" s="14"/>
      <c r="XCI827" s="14"/>
      <c r="XCJ827" s="14"/>
      <c r="XCK827" s="14"/>
      <c r="XCL827" s="14"/>
      <c r="XCM827" s="14"/>
      <c r="XCN827" s="14"/>
      <c r="XCO827" s="14"/>
      <c r="XCP827" s="14"/>
      <c r="XCQ827" s="14"/>
      <c r="XCR827" s="14"/>
      <c r="XCS827" s="14"/>
      <c r="XCT827" s="14"/>
      <c r="XCU827" s="14"/>
      <c r="XCV827" s="14"/>
      <c r="XCW827" s="14"/>
      <c r="XCX827" s="14"/>
      <c r="XCY827" s="14"/>
      <c r="XCZ827" s="14"/>
      <c r="XDA827" s="14"/>
      <c r="XDB827" s="14"/>
      <c r="XDC827" s="14"/>
      <c r="XDD827" s="14"/>
      <c r="XDE827" s="14"/>
      <c r="XDF827" s="14"/>
      <c r="XDG827" s="14"/>
      <c r="XDH827" s="14"/>
      <c r="XDI827" s="14"/>
      <c r="XDJ827" s="14"/>
      <c r="XDK827" s="14"/>
      <c r="XDL827" s="14"/>
      <c r="XDM827" s="14"/>
      <c r="XDN827" s="14"/>
      <c r="XDO827" s="14"/>
      <c r="XDP827" s="14"/>
      <c r="XDQ827" s="14"/>
      <c r="XDR827" s="14"/>
      <c r="XDS827" s="14"/>
      <c r="XDT827" s="14"/>
      <c r="XDU827" s="14"/>
      <c r="XDV827" s="14"/>
      <c r="XDW827" s="14"/>
      <c r="XDX827" s="14"/>
      <c r="XDY827" s="14"/>
      <c r="XDZ827" s="14"/>
      <c r="XEA827" s="14"/>
      <c r="XEB827" s="14"/>
      <c r="XEC827" s="14"/>
      <c r="XED827" s="14"/>
      <c r="XEE827" s="14"/>
      <c r="XEF827" s="14"/>
      <c r="XEG827" s="14"/>
      <c r="XEH827" s="14"/>
      <c r="XEI827" s="14"/>
      <c r="XEJ827" s="14"/>
      <c r="XEK827" s="14"/>
      <c r="XEL827" s="14"/>
      <c r="XEM827" s="14"/>
      <c r="XEN827" s="14"/>
      <c r="XEO827" s="14"/>
      <c r="XEP827" s="14"/>
      <c r="XEQ827" s="14"/>
      <c r="XER827" s="14"/>
      <c r="XES827" s="14"/>
      <c r="XET827" s="14"/>
      <c r="XEU827" s="14"/>
      <c r="XEV827" s="14"/>
      <c r="XEW827" s="14"/>
      <c r="XEX827" s="14"/>
      <c r="XEY827" s="14"/>
    </row>
    <row r="828" spans="1:16379" ht="22.5" hidden="1" customHeight="1" x14ac:dyDescent="0.25">
      <c r="A828" s="68" t="s">
        <v>3959</v>
      </c>
      <c r="B828" s="25">
        <v>1677</v>
      </c>
      <c r="C828" s="36" t="s">
        <v>340</v>
      </c>
      <c r="D828" s="25">
        <v>1994</v>
      </c>
      <c r="E828" s="68" t="s">
        <v>2932</v>
      </c>
      <c r="F828" s="68" t="s">
        <v>2933</v>
      </c>
      <c r="G828" s="25">
        <v>2</v>
      </c>
      <c r="H828" s="25">
        <v>3</v>
      </c>
      <c r="I828" s="139">
        <v>1017.5</v>
      </c>
      <c r="J828" s="137">
        <v>898.5</v>
      </c>
      <c r="K828" s="139">
        <v>898.5</v>
      </c>
      <c r="L828" s="148">
        <v>49</v>
      </c>
      <c r="M828" s="147">
        <f t="shared" si="185"/>
        <v>5567922.7599999998</v>
      </c>
      <c r="N828" s="147"/>
      <c r="O828" s="147"/>
      <c r="P828" s="147"/>
      <c r="Q828" s="137">
        <f t="shared" si="186"/>
        <v>5567922.7599999998</v>
      </c>
      <c r="R828" s="139"/>
      <c r="S828" s="25"/>
      <c r="T828" s="139"/>
      <c r="U828" s="139">
        <v>740.12</v>
      </c>
      <c r="V828" s="139">
        <f>U828*7523</f>
        <v>5567922.7599999998</v>
      </c>
      <c r="W828" s="139"/>
      <c r="X828" s="139"/>
      <c r="Y828" s="139"/>
      <c r="Z828" s="139"/>
      <c r="AA828" s="139"/>
      <c r="AB828" s="139"/>
      <c r="AC828" s="139"/>
      <c r="AD828" s="139"/>
      <c r="AE828" s="139"/>
      <c r="AF828" s="139"/>
      <c r="AG828" s="337">
        <v>2025</v>
      </c>
      <c r="AH828" s="126"/>
      <c r="AI828" s="126"/>
      <c r="AJ828" s="134">
        <f t="shared" si="176"/>
        <v>776</v>
      </c>
      <c r="AK828" s="35" t="s">
        <v>153</v>
      </c>
      <c r="AL828" s="134" t="str">
        <f t="shared" si="177"/>
        <v>776.</v>
      </c>
      <c r="AM828" s="140"/>
      <c r="AN828" s="303"/>
      <c r="AO828" s="193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/>
      <c r="DE828" s="14"/>
      <c r="DF828" s="14"/>
      <c r="DG828" s="14"/>
      <c r="DH828" s="14"/>
      <c r="DI828" s="14"/>
      <c r="DJ828" s="14"/>
      <c r="DK828" s="14"/>
      <c r="DL828" s="14"/>
      <c r="DM828" s="14"/>
      <c r="DN828" s="14"/>
      <c r="DO828" s="14"/>
      <c r="DP828" s="14"/>
      <c r="DQ828" s="14"/>
      <c r="DR828" s="14"/>
      <c r="DS828" s="14"/>
      <c r="DT828" s="14"/>
      <c r="DU828" s="14"/>
      <c r="DV828" s="14"/>
      <c r="DW828" s="14"/>
      <c r="DX828" s="14"/>
      <c r="DY828" s="14"/>
      <c r="DZ828" s="14"/>
      <c r="EA828" s="14"/>
      <c r="EB828" s="14"/>
      <c r="EC828" s="14"/>
      <c r="ED828" s="14"/>
      <c r="EE828" s="14"/>
      <c r="EF828" s="14"/>
      <c r="EG828" s="14"/>
      <c r="EH828" s="14"/>
      <c r="EI828" s="14"/>
      <c r="EJ828" s="14"/>
      <c r="EK828" s="14"/>
      <c r="EL828" s="14"/>
      <c r="EM828" s="14"/>
      <c r="EN828" s="14"/>
      <c r="EO828" s="14"/>
      <c r="EP828" s="14"/>
      <c r="EQ828" s="14"/>
      <c r="ER828" s="14"/>
      <c r="ES828" s="14"/>
      <c r="ET828" s="14"/>
      <c r="EU828" s="14"/>
      <c r="EV828" s="14"/>
      <c r="EW828" s="14"/>
      <c r="EX828" s="14"/>
      <c r="EY828" s="14"/>
      <c r="EZ828" s="14"/>
      <c r="FA828" s="14"/>
      <c r="FB828" s="14"/>
      <c r="FC828" s="14"/>
      <c r="FD828" s="14"/>
      <c r="FE828" s="14"/>
      <c r="FF828" s="14"/>
      <c r="FG828" s="14"/>
      <c r="FH828" s="14"/>
      <c r="FI828" s="14"/>
      <c r="FJ828" s="14"/>
      <c r="FK828" s="14"/>
      <c r="FL828" s="14"/>
      <c r="FM828" s="14"/>
      <c r="FN828" s="14"/>
      <c r="FO828" s="14"/>
      <c r="FP828" s="14"/>
      <c r="FQ828" s="14"/>
      <c r="FR828" s="14"/>
      <c r="FS828" s="14"/>
      <c r="FT828" s="14"/>
      <c r="FU828" s="14"/>
      <c r="FV828" s="14"/>
      <c r="FW828" s="14"/>
      <c r="FX828" s="14"/>
      <c r="FY828" s="14"/>
      <c r="FZ828" s="14"/>
      <c r="GA828" s="14"/>
      <c r="GB828" s="14"/>
      <c r="GC828" s="14"/>
      <c r="GD828" s="14"/>
      <c r="GE828" s="14"/>
      <c r="GF828" s="14"/>
      <c r="GG828" s="14"/>
      <c r="GH828" s="14"/>
      <c r="GI828" s="14"/>
      <c r="GJ828" s="14"/>
      <c r="GK828" s="14"/>
      <c r="GL828" s="14"/>
      <c r="GM828" s="14"/>
      <c r="GN828" s="14"/>
      <c r="GO828" s="14"/>
      <c r="GP828" s="14"/>
      <c r="GQ828" s="14"/>
      <c r="GR828" s="14"/>
      <c r="GS828" s="14"/>
      <c r="GT828" s="14"/>
      <c r="GU828" s="14"/>
      <c r="GV828" s="14"/>
      <c r="GW828" s="14"/>
      <c r="GX828" s="14"/>
      <c r="GY828" s="14"/>
      <c r="GZ828" s="14"/>
      <c r="HA828" s="14"/>
      <c r="HB828" s="14"/>
      <c r="HC828" s="14"/>
      <c r="HD828" s="14"/>
      <c r="HE828" s="14"/>
      <c r="HF828" s="14"/>
      <c r="HG828" s="14"/>
      <c r="HH828" s="14"/>
      <c r="HI828" s="14"/>
      <c r="HJ828" s="14"/>
      <c r="HK828" s="14"/>
      <c r="HL828" s="14"/>
      <c r="HM828" s="14"/>
      <c r="HN828" s="14"/>
      <c r="HO828" s="14"/>
      <c r="HP828" s="14"/>
      <c r="HQ828" s="14"/>
      <c r="HR828" s="14"/>
      <c r="HS828" s="14"/>
      <c r="HT828" s="14"/>
      <c r="HU828" s="14"/>
      <c r="HV828" s="14"/>
      <c r="HW828" s="14"/>
      <c r="HX828" s="14"/>
      <c r="HY828" s="14"/>
      <c r="HZ828" s="14"/>
      <c r="IA828" s="14"/>
      <c r="IB828" s="14"/>
      <c r="IC828" s="14"/>
      <c r="ID828" s="14"/>
      <c r="IE828" s="14"/>
      <c r="IF828" s="14"/>
      <c r="IG828" s="14"/>
      <c r="IH828" s="14"/>
      <c r="II828" s="14"/>
      <c r="IJ828" s="14"/>
      <c r="IK828" s="14"/>
      <c r="IL828" s="14"/>
      <c r="IM828" s="14"/>
      <c r="IN828" s="14"/>
      <c r="IO828" s="14"/>
      <c r="IP828" s="14"/>
      <c r="IQ828" s="14"/>
      <c r="IR828" s="14"/>
      <c r="IS828" s="14"/>
      <c r="IT828" s="14"/>
      <c r="IU828" s="14"/>
      <c r="IV828" s="14"/>
      <c r="IW828" s="14"/>
      <c r="IX828" s="14"/>
      <c r="IY828" s="14"/>
      <c r="IZ828" s="14"/>
      <c r="JA828" s="14"/>
      <c r="JB828" s="14"/>
      <c r="JC828" s="14"/>
      <c r="JD828" s="14"/>
      <c r="JE828" s="14"/>
      <c r="JF828" s="14"/>
      <c r="JG828" s="14"/>
      <c r="JH828" s="14"/>
      <c r="JI828" s="14"/>
      <c r="JJ828" s="14"/>
      <c r="JK828" s="14"/>
      <c r="JL828" s="14"/>
      <c r="JM828" s="14"/>
      <c r="JN828" s="14"/>
      <c r="JO828" s="14"/>
      <c r="JP828" s="14"/>
      <c r="JQ828" s="14"/>
      <c r="JR828" s="14"/>
      <c r="JS828" s="14"/>
      <c r="JT828" s="14"/>
      <c r="JU828" s="14"/>
      <c r="JV828" s="14"/>
      <c r="JW828" s="14"/>
      <c r="JX828" s="14"/>
      <c r="JY828" s="14"/>
      <c r="JZ828" s="14"/>
      <c r="KA828" s="14"/>
      <c r="KB828" s="14"/>
      <c r="KC828" s="14"/>
      <c r="KD828" s="14"/>
      <c r="KE828" s="14"/>
      <c r="KF828" s="14"/>
      <c r="KG828" s="14"/>
      <c r="KH828" s="14"/>
      <c r="KI828" s="14"/>
      <c r="KJ828" s="14"/>
      <c r="KK828" s="14"/>
      <c r="KL828" s="14"/>
      <c r="KM828" s="14"/>
      <c r="KN828" s="14"/>
      <c r="KO828" s="14"/>
      <c r="KP828" s="14"/>
      <c r="KQ828" s="14"/>
      <c r="KR828" s="14"/>
      <c r="KS828" s="14"/>
      <c r="KT828" s="14"/>
      <c r="KU828" s="14"/>
      <c r="KV828" s="14"/>
      <c r="KW828" s="14"/>
      <c r="KX828" s="14"/>
      <c r="KY828" s="14"/>
      <c r="KZ828" s="14"/>
      <c r="LA828" s="14"/>
      <c r="LB828" s="14"/>
      <c r="LC828" s="14"/>
      <c r="LD828" s="14"/>
      <c r="LE828" s="14"/>
      <c r="LF828" s="14"/>
      <c r="LG828" s="14"/>
      <c r="LH828" s="14"/>
      <c r="LI828" s="14"/>
      <c r="LJ828" s="14"/>
      <c r="LK828" s="14"/>
      <c r="LL828" s="14"/>
      <c r="LM828" s="14"/>
      <c r="LN828" s="14"/>
      <c r="LO828" s="14"/>
      <c r="LP828" s="14"/>
      <c r="LQ828" s="14"/>
      <c r="LR828" s="14"/>
      <c r="LS828" s="14"/>
      <c r="LT828" s="14"/>
      <c r="LU828" s="14"/>
      <c r="LV828" s="14"/>
      <c r="LW828" s="14"/>
      <c r="LX828" s="14"/>
      <c r="LY828" s="14"/>
      <c r="LZ828" s="14"/>
      <c r="MA828" s="14"/>
      <c r="MB828" s="14"/>
      <c r="MC828" s="14"/>
      <c r="MD828" s="14"/>
      <c r="ME828" s="14"/>
      <c r="MF828" s="14"/>
      <c r="MG828" s="14"/>
      <c r="MH828" s="14"/>
      <c r="MI828" s="14"/>
      <c r="MJ828" s="14"/>
      <c r="MK828" s="14"/>
      <c r="ML828" s="14"/>
      <c r="MM828" s="14"/>
      <c r="MN828" s="14"/>
      <c r="MO828" s="14"/>
      <c r="MP828" s="14"/>
      <c r="MQ828" s="14"/>
      <c r="MR828" s="14"/>
      <c r="MS828" s="14"/>
      <c r="MT828" s="14"/>
      <c r="MU828" s="14"/>
      <c r="MV828" s="14"/>
      <c r="MW828" s="14"/>
      <c r="MX828" s="14"/>
      <c r="MY828" s="14"/>
      <c r="MZ828" s="14"/>
      <c r="NA828" s="14"/>
      <c r="NB828" s="14"/>
      <c r="NC828" s="14"/>
      <c r="ND828" s="14"/>
      <c r="NE828" s="14"/>
      <c r="NF828" s="14"/>
      <c r="NG828" s="14"/>
      <c r="NH828" s="14"/>
      <c r="NI828" s="14"/>
      <c r="NJ828" s="14"/>
      <c r="NK828" s="14"/>
      <c r="NL828" s="14"/>
      <c r="NM828" s="14"/>
      <c r="NN828" s="14"/>
      <c r="NO828" s="14"/>
      <c r="NP828" s="14"/>
      <c r="NQ828" s="14"/>
      <c r="NR828" s="14"/>
      <c r="NS828" s="14"/>
      <c r="NT828" s="14"/>
      <c r="NU828" s="14"/>
      <c r="NV828" s="14"/>
      <c r="NW828" s="14"/>
      <c r="NX828" s="14"/>
      <c r="NY828" s="14"/>
      <c r="NZ828" s="14"/>
      <c r="OA828" s="14"/>
      <c r="OB828" s="14"/>
      <c r="OC828" s="14"/>
      <c r="OD828" s="14"/>
      <c r="OE828" s="14"/>
      <c r="OF828" s="14"/>
      <c r="OG828" s="14"/>
      <c r="OH828" s="14"/>
      <c r="OI828" s="14"/>
      <c r="OJ828" s="14"/>
      <c r="OK828" s="14"/>
      <c r="OL828" s="14"/>
      <c r="OM828" s="14"/>
      <c r="ON828" s="14"/>
      <c r="OO828" s="14"/>
      <c r="OP828" s="14"/>
      <c r="OQ828" s="14"/>
      <c r="OR828" s="14"/>
      <c r="OS828" s="14"/>
      <c r="OT828" s="14"/>
      <c r="OU828" s="14"/>
      <c r="OV828" s="14"/>
      <c r="OW828" s="14"/>
      <c r="OX828" s="14"/>
      <c r="OY828" s="14"/>
      <c r="OZ828" s="14"/>
      <c r="PA828" s="14"/>
      <c r="PB828" s="14"/>
      <c r="PC828" s="14"/>
      <c r="PD828" s="14"/>
      <c r="PE828" s="14"/>
      <c r="PF828" s="14"/>
      <c r="PG828" s="14"/>
      <c r="PH828" s="14"/>
      <c r="PI828" s="14"/>
      <c r="PJ828" s="14"/>
      <c r="PK828" s="14"/>
      <c r="PL828" s="14"/>
      <c r="PM828" s="14"/>
      <c r="PN828" s="14"/>
      <c r="PO828" s="14"/>
      <c r="PP828" s="14"/>
      <c r="PQ828" s="14"/>
      <c r="PR828" s="14"/>
      <c r="PS828" s="14"/>
      <c r="PT828" s="14"/>
      <c r="PU828" s="14"/>
      <c r="PV828" s="14"/>
      <c r="PW828" s="14"/>
      <c r="PX828" s="14"/>
      <c r="PY828" s="14"/>
      <c r="PZ828" s="14"/>
      <c r="QA828" s="14"/>
      <c r="QB828" s="14"/>
      <c r="QC828" s="14"/>
      <c r="QD828" s="14"/>
      <c r="QE828" s="14"/>
      <c r="QF828" s="14"/>
      <c r="QG828" s="14"/>
      <c r="QH828" s="14"/>
      <c r="QI828" s="14"/>
      <c r="QJ828" s="14"/>
      <c r="QK828" s="14"/>
      <c r="QL828" s="14"/>
      <c r="QM828" s="14"/>
      <c r="QN828" s="14"/>
      <c r="QO828" s="14"/>
      <c r="QP828" s="14"/>
      <c r="QQ828" s="14"/>
      <c r="QR828" s="14"/>
      <c r="QS828" s="14"/>
      <c r="QT828" s="14"/>
      <c r="QU828" s="14"/>
      <c r="QV828" s="14"/>
      <c r="QW828" s="14"/>
      <c r="QX828" s="14"/>
      <c r="QY828" s="14"/>
      <c r="QZ828" s="14"/>
      <c r="RA828" s="14"/>
      <c r="RB828" s="14"/>
      <c r="RC828" s="14"/>
      <c r="RD828" s="14"/>
      <c r="RE828" s="14"/>
      <c r="RF828" s="14"/>
      <c r="RG828" s="14"/>
      <c r="RH828" s="14"/>
      <c r="RI828" s="14"/>
      <c r="RJ828" s="14"/>
      <c r="RK828" s="14"/>
      <c r="RL828" s="14"/>
      <c r="RM828" s="14"/>
      <c r="RN828" s="14"/>
      <c r="RO828" s="14"/>
      <c r="RP828" s="14"/>
      <c r="RQ828" s="14"/>
      <c r="RR828" s="14"/>
      <c r="RS828" s="14"/>
      <c r="RT828" s="14"/>
      <c r="RU828" s="14"/>
      <c r="RV828" s="14"/>
      <c r="RW828" s="14"/>
      <c r="RX828" s="14"/>
      <c r="RY828" s="14"/>
      <c r="RZ828" s="14"/>
      <c r="SA828" s="14"/>
      <c r="SB828" s="14"/>
      <c r="SC828" s="14"/>
      <c r="SD828" s="14"/>
      <c r="SE828" s="14"/>
      <c r="SF828" s="14"/>
      <c r="SG828" s="14"/>
      <c r="SH828" s="14"/>
      <c r="SI828" s="14"/>
      <c r="SJ828" s="14"/>
      <c r="SK828" s="14"/>
      <c r="SL828" s="14"/>
      <c r="SM828" s="14"/>
      <c r="SN828" s="14"/>
      <c r="SO828" s="14"/>
      <c r="SP828" s="14"/>
      <c r="SQ828" s="14"/>
      <c r="SR828" s="14"/>
      <c r="SS828" s="14"/>
      <c r="ST828" s="14"/>
      <c r="SU828" s="14"/>
      <c r="SV828" s="14"/>
      <c r="SW828" s="14"/>
      <c r="SX828" s="14"/>
      <c r="SY828" s="14"/>
      <c r="SZ828" s="14"/>
      <c r="TA828" s="14"/>
      <c r="TB828" s="14"/>
      <c r="TC828" s="14"/>
      <c r="TD828" s="14"/>
      <c r="TE828" s="14"/>
      <c r="TF828" s="14"/>
      <c r="TG828" s="14"/>
      <c r="TH828" s="14"/>
      <c r="TI828" s="14"/>
      <c r="TJ828" s="14"/>
      <c r="TK828" s="14"/>
      <c r="TL828" s="14"/>
      <c r="TM828" s="14"/>
      <c r="TN828" s="14"/>
      <c r="TO828" s="14"/>
      <c r="TP828" s="14"/>
      <c r="TQ828" s="14"/>
      <c r="TR828" s="14"/>
      <c r="TS828" s="14"/>
      <c r="TT828" s="14"/>
      <c r="TU828" s="14"/>
      <c r="TV828" s="14"/>
      <c r="TW828" s="14"/>
      <c r="TX828" s="14"/>
      <c r="TY828" s="14"/>
      <c r="TZ828" s="14"/>
      <c r="UA828" s="14"/>
      <c r="UB828" s="14"/>
      <c r="UC828" s="14"/>
      <c r="UD828" s="14"/>
      <c r="UE828" s="14"/>
      <c r="UF828" s="14"/>
      <c r="UG828" s="14"/>
      <c r="UH828" s="14"/>
      <c r="UI828" s="14"/>
      <c r="UJ828" s="14"/>
      <c r="UK828" s="14"/>
      <c r="UL828" s="14"/>
      <c r="UM828" s="14"/>
      <c r="UN828" s="14"/>
      <c r="UO828" s="14"/>
      <c r="UP828" s="14"/>
      <c r="UQ828" s="14"/>
      <c r="UR828" s="14"/>
      <c r="US828" s="14"/>
      <c r="UT828" s="14"/>
      <c r="UU828" s="14"/>
      <c r="UV828" s="14"/>
      <c r="UW828" s="14"/>
      <c r="UX828" s="14"/>
      <c r="UY828" s="14"/>
      <c r="UZ828" s="14"/>
      <c r="VA828" s="14"/>
      <c r="VB828" s="14"/>
      <c r="VC828" s="14"/>
      <c r="VD828" s="14"/>
      <c r="VE828" s="14"/>
      <c r="VF828" s="14"/>
      <c r="VG828" s="14"/>
      <c r="VH828" s="14"/>
      <c r="VI828" s="14"/>
      <c r="VJ828" s="14"/>
      <c r="VK828" s="14"/>
      <c r="VL828" s="14"/>
      <c r="VM828" s="14"/>
      <c r="VN828" s="14"/>
      <c r="VO828" s="14"/>
      <c r="VP828" s="14"/>
      <c r="VQ828" s="14"/>
      <c r="VR828" s="14"/>
      <c r="VS828" s="14"/>
      <c r="VT828" s="14"/>
      <c r="VU828" s="14"/>
      <c r="VV828" s="14"/>
      <c r="VW828" s="14"/>
      <c r="VX828" s="14"/>
      <c r="VY828" s="14"/>
      <c r="VZ828" s="14"/>
      <c r="WA828" s="14"/>
      <c r="WB828" s="14"/>
      <c r="WC828" s="14"/>
      <c r="WD828" s="14"/>
      <c r="WE828" s="14"/>
      <c r="WF828" s="14"/>
      <c r="WG828" s="14"/>
      <c r="WH828" s="14"/>
      <c r="WI828" s="14"/>
      <c r="WJ828" s="14"/>
      <c r="WK828" s="14"/>
      <c r="WL828" s="14"/>
      <c r="WM828" s="14"/>
      <c r="WN828" s="14"/>
      <c r="WO828" s="14"/>
      <c r="WP828" s="14"/>
      <c r="WQ828" s="14"/>
      <c r="WR828" s="14"/>
      <c r="WS828" s="14"/>
      <c r="WT828" s="14"/>
      <c r="WU828" s="14"/>
      <c r="WV828" s="14"/>
      <c r="WW828" s="14"/>
      <c r="WX828" s="14"/>
      <c r="WY828" s="14"/>
      <c r="WZ828" s="14"/>
      <c r="XA828" s="14"/>
      <c r="XB828" s="14"/>
      <c r="XC828" s="14"/>
      <c r="XD828" s="14"/>
      <c r="XE828" s="14"/>
      <c r="XF828" s="14"/>
      <c r="XG828" s="14"/>
      <c r="XH828" s="14"/>
      <c r="XI828" s="14"/>
      <c r="XJ828" s="14"/>
      <c r="XK828" s="14"/>
      <c r="XL828" s="14"/>
      <c r="XM828" s="14"/>
      <c r="XN828" s="14"/>
      <c r="XO828" s="14"/>
      <c r="XP828" s="14"/>
      <c r="XQ828" s="14"/>
      <c r="XR828" s="14"/>
      <c r="XS828" s="14"/>
      <c r="XT828" s="14"/>
      <c r="XU828" s="14"/>
      <c r="XV828" s="14"/>
      <c r="XW828" s="14"/>
      <c r="XX828" s="14"/>
      <c r="XY828" s="14"/>
      <c r="XZ828" s="14"/>
      <c r="YA828" s="14"/>
      <c r="YB828" s="14"/>
      <c r="YC828" s="14"/>
      <c r="YD828" s="14"/>
      <c r="YE828" s="14"/>
      <c r="YF828" s="14"/>
      <c r="YG828" s="14"/>
      <c r="YH828" s="14"/>
      <c r="YI828" s="14"/>
      <c r="YJ828" s="14"/>
      <c r="YK828" s="14"/>
      <c r="YL828" s="14"/>
      <c r="YM828" s="14"/>
      <c r="YN828" s="14"/>
      <c r="YO828" s="14"/>
      <c r="YP828" s="14"/>
      <c r="YQ828" s="14"/>
      <c r="YR828" s="14"/>
      <c r="YS828" s="14"/>
      <c r="YT828" s="14"/>
      <c r="YU828" s="14"/>
      <c r="YV828" s="14"/>
      <c r="YW828" s="14"/>
      <c r="YX828" s="14"/>
      <c r="YY828" s="14"/>
      <c r="YZ828" s="14"/>
      <c r="ZA828" s="14"/>
      <c r="ZB828" s="14"/>
      <c r="ZC828" s="14"/>
      <c r="ZD828" s="14"/>
      <c r="ZE828" s="14"/>
      <c r="ZF828" s="14"/>
      <c r="ZG828" s="14"/>
      <c r="ZH828" s="14"/>
      <c r="ZI828" s="14"/>
      <c r="ZJ828" s="14"/>
      <c r="ZK828" s="14"/>
      <c r="ZL828" s="14"/>
      <c r="ZM828" s="14"/>
      <c r="ZN828" s="14"/>
      <c r="ZO828" s="14"/>
      <c r="ZP828" s="14"/>
      <c r="ZQ828" s="14"/>
      <c r="ZR828" s="14"/>
      <c r="ZS828" s="14"/>
      <c r="ZT828" s="14"/>
      <c r="ZU828" s="14"/>
      <c r="ZV828" s="14"/>
      <c r="ZW828" s="14"/>
      <c r="ZX828" s="14"/>
      <c r="ZY828" s="14"/>
      <c r="ZZ828" s="14"/>
      <c r="AAA828" s="14"/>
      <c r="AAB828" s="14"/>
      <c r="AAC828" s="14"/>
      <c r="AAD828" s="14"/>
      <c r="AAE828" s="14"/>
      <c r="AAF828" s="14"/>
      <c r="AAG828" s="14"/>
      <c r="AAH828" s="14"/>
      <c r="AAI828" s="14"/>
      <c r="AAJ828" s="14"/>
      <c r="AAK828" s="14"/>
      <c r="AAL828" s="14"/>
      <c r="AAM828" s="14"/>
      <c r="AAN828" s="14"/>
      <c r="AAO828" s="14"/>
      <c r="AAP828" s="14"/>
      <c r="AAQ828" s="14"/>
      <c r="AAR828" s="14"/>
      <c r="AAS828" s="14"/>
      <c r="AAT828" s="14"/>
      <c r="AAU828" s="14"/>
      <c r="AAV828" s="14"/>
      <c r="AAW828" s="14"/>
      <c r="AAX828" s="14"/>
      <c r="AAY828" s="14"/>
      <c r="AAZ828" s="14"/>
      <c r="ABA828" s="14"/>
      <c r="ABB828" s="14"/>
      <c r="ABC828" s="14"/>
      <c r="ABD828" s="14"/>
      <c r="ABE828" s="14"/>
      <c r="ABF828" s="14"/>
      <c r="ABG828" s="14"/>
      <c r="ABH828" s="14"/>
      <c r="ABI828" s="14"/>
      <c r="ABJ828" s="14"/>
      <c r="ABK828" s="14"/>
      <c r="ABL828" s="14"/>
      <c r="ABM828" s="14"/>
      <c r="ABN828" s="14"/>
      <c r="ABO828" s="14"/>
      <c r="ABP828" s="14"/>
      <c r="ABQ828" s="14"/>
      <c r="ABR828" s="14"/>
      <c r="ABS828" s="14"/>
      <c r="ABT828" s="14"/>
      <c r="ABU828" s="14"/>
      <c r="ABV828" s="14"/>
      <c r="ABW828" s="14"/>
      <c r="ABX828" s="14"/>
      <c r="ABY828" s="14"/>
      <c r="ABZ828" s="14"/>
      <c r="ACA828" s="14"/>
      <c r="ACB828" s="14"/>
      <c r="ACC828" s="14"/>
      <c r="ACD828" s="14"/>
      <c r="ACE828" s="14"/>
      <c r="ACF828" s="14"/>
      <c r="ACG828" s="14"/>
      <c r="ACH828" s="14"/>
      <c r="ACI828" s="14"/>
      <c r="ACJ828" s="14"/>
      <c r="ACK828" s="14"/>
      <c r="ACL828" s="14"/>
      <c r="ACM828" s="14"/>
      <c r="ACN828" s="14"/>
      <c r="ACO828" s="14"/>
      <c r="ACP828" s="14"/>
      <c r="ACQ828" s="14"/>
      <c r="ACR828" s="14"/>
      <c r="ACS828" s="14"/>
      <c r="ACT828" s="14"/>
      <c r="ACU828" s="14"/>
      <c r="ACV828" s="14"/>
      <c r="ACW828" s="14"/>
      <c r="ACX828" s="14"/>
      <c r="ACY828" s="14"/>
      <c r="ACZ828" s="14"/>
      <c r="ADA828" s="14"/>
      <c r="ADB828" s="14"/>
      <c r="ADC828" s="14"/>
      <c r="ADD828" s="14"/>
      <c r="ADE828" s="14"/>
      <c r="ADF828" s="14"/>
      <c r="ADG828" s="14"/>
      <c r="ADH828" s="14"/>
      <c r="ADI828" s="14"/>
      <c r="ADJ828" s="14"/>
      <c r="ADK828" s="14"/>
      <c r="ADL828" s="14"/>
      <c r="ADM828" s="14"/>
      <c r="ADN828" s="14"/>
      <c r="ADO828" s="14"/>
      <c r="ADP828" s="14"/>
      <c r="ADQ828" s="14"/>
      <c r="ADR828" s="14"/>
      <c r="ADS828" s="14"/>
      <c r="ADT828" s="14"/>
      <c r="ADU828" s="14"/>
      <c r="ADV828" s="14"/>
      <c r="ADW828" s="14"/>
      <c r="ADX828" s="14"/>
      <c r="ADY828" s="14"/>
      <c r="ADZ828" s="14"/>
      <c r="AEA828" s="14"/>
      <c r="AEB828" s="14"/>
      <c r="AEC828" s="14"/>
      <c r="AED828" s="14"/>
      <c r="AEE828" s="14"/>
      <c r="AEF828" s="14"/>
      <c r="AEG828" s="14"/>
      <c r="AEH828" s="14"/>
      <c r="AEI828" s="14"/>
      <c r="AEJ828" s="14"/>
      <c r="AEK828" s="14"/>
      <c r="AEL828" s="14"/>
      <c r="AEM828" s="14"/>
      <c r="AEN828" s="14"/>
      <c r="AEO828" s="14"/>
      <c r="AEP828" s="14"/>
      <c r="AEQ828" s="14"/>
      <c r="AER828" s="14"/>
      <c r="AES828" s="14"/>
      <c r="AET828" s="14"/>
      <c r="AEU828" s="14"/>
      <c r="AEV828" s="14"/>
      <c r="AEW828" s="14"/>
      <c r="AEX828" s="14"/>
      <c r="AEY828" s="14"/>
      <c r="AEZ828" s="14"/>
      <c r="AFA828" s="14"/>
      <c r="AFB828" s="14"/>
      <c r="AFC828" s="14"/>
      <c r="AFD828" s="14"/>
      <c r="AFE828" s="14"/>
      <c r="AFF828" s="14"/>
      <c r="AFG828" s="14"/>
      <c r="AFH828" s="14"/>
      <c r="AFI828" s="14"/>
      <c r="AFJ828" s="14"/>
      <c r="AFK828" s="14"/>
      <c r="AFL828" s="14"/>
      <c r="AFM828" s="14"/>
      <c r="AFN828" s="14"/>
      <c r="AFO828" s="14"/>
      <c r="AFP828" s="14"/>
      <c r="AFQ828" s="14"/>
      <c r="AFR828" s="14"/>
      <c r="AFS828" s="14"/>
      <c r="AFT828" s="14"/>
      <c r="AFU828" s="14"/>
      <c r="AFV828" s="14"/>
      <c r="AFW828" s="14"/>
      <c r="AFX828" s="14"/>
      <c r="AFY828" s="14"/>
      <c r="AFZ828" s="14"/>
      <c r="AGA828" s="14"/>
      <c r="AGB828" s="14"/>
      <c r="AGC828" s="14"/>
      <c r="AGD828" s="14"/>
      <c r="AGE828" s="14"/>
      <c r="AGF828" s="14"/>
      <c r="AGG828" s="14"/>
      <c r="AGH828" s="14"/>
      <c r="AGI828" s="14"/>
      <c r="AGJ828" s="14"/>
      <c r="AGK828" s="14"/>
      <c r="AGL828" s="14"/>
      <c r="AGM828" s="14"/>
      <c r="AGN828" s="14"/>
      <c r="AGO828" s="14"/>
      <c r="AGP828" s="14"/>
      <c r="AGQ828" s="14"/>
      <c r="AGR828" s="14"/>
      <c r="AGS828" s="14"/>
      <c r="AGT828" s="14"/>
      <c r="AGU828" s="14"/>
      <c r="AGV828" s="14"/>
      <c r="AGW828" s="14"/>
      <c r="AGX828" s="14"/>
      <c r="AGY828" s="14"/>
      <c r="AGZ828" s="14"/>
      <c r="AHA828" s="14"/>
      <c r="AHB828" s="14"/>
      <c r="AHC828" s="14"/>
      <c r="AHD828" s="14"/>
      <c r="AHE828" s="14"/>
      <c r="AHF828" s="14"/>
      <c r="AHG828" s="14"/>
      <c r="AHH828" s="14"/>
      <c r="AHI828" s="14"/>
      <c r="AHJ828" s="14"/>
      <c r="AHK828" s="14"/>
      <c r="AHL828" s="14"/>
      <c r="AHM828" s="14"/>
      <c r="AHN828" s="14"/>
      <c r="AHO828" s="14"/>
      <c r="AHP828" s="14"/>
      <c r="AHQ828" s="14"/>
      <c r="AHR828" s="14"/>
      <c r="AHS828" s="14"/>
      <c r="AHT828" s="14"/>
      <c r="AHU828" s="14"/>
      <c r="AHV828" s="14"/>
      <c r="AHW828" s="14"/>
      <c r="AHX828" s="14"/>
      <c r="AHY828" s="14"/>
      <c r="AHZ828" s="14"/>
      <c r="AIA828" s="14"/>
      <c r="AIB828" s="14"/>
      <c r="AIC828" s="14"/>
      <c r="AID828" s="14"/>
      <c r="AIE828" s="14"/>
      <c r="AIF828" s="14"/>
      <c r="AIG828" s="14"/>
      <c r="AIH828" s="14"/>
      <c r="AII828" s="14"/>
      <c r="AIJ828" s="14"/>
      <c r="AIK828" s="14"/>
      <c r="AIL828" s="14"/>
      <c r="AIM828" s="14"/>
      <c r="AIN828" s="14"/>
      <c r="AIO828" s="14"/>
      <c r="AIP828" s="14"/>
      <c r="AIQ828" s="14"/>
      <c r="AIR828" s="14"/>
      <c r="AIS828" s="14"/>
      <c r="AIT828" s="14"/>
      <c r="AIU828" s="14"/>
      <c r="AIV828" s="14"/>
      <c r="AIW828" s="14"/>
      <c r="AIX828" s="14"/>
      <c r="AIY828" s="14"/>
      <c r="AIZ828" s="14"/>
      <c r="AJA828" s="14"/>
      <c r="AJB828" s="14"/>
      <c r="AJC828" s="14"/>
      <c r="AJD828" s="14"/>
      <c r="AJE828" s="14"/>
      <c r="AJF828" s="14"/>
      <c r="AJG828" s="14"/>
      <c r="AJH828" s="14"/>
      <c r="AJI828" s="14"/>
      <c r="AJJ828" s="14"/>
      <c r="AJK828" s="14"/>
      <c r="AJL828" s="14"/>
      <c r="AJM828" s="14"/>
      <c r="AJN828" s="14"/>
      <c r="AJO828" s="14"/>
      <c r="AJP828" s="14"/>
      <c r="AJQ828" s="14"/>
      <c r="AJR828" s="14"/>
      <c r="AJS828" s="14"/>
      <c r="AJT828" s="14"/>
      <c r="AJU828" s="14"/>
      <c r="AJV828" s="14"/>
      <c r="AJW828" s="14"/>
      <c r="AJX828" s="14"/>
      <c r="AJY828" s="14"/>
      <c r="AJZ828" s="14"/>
      <c r="AKA828" s="14"/>
      <c r="AKB828" s="14"/>
      <c r="AKC828" s="14"/>
      <c r="AKD828" s="14"/>
      <c r="AKE828" s="14"/>
      <c r="AKF828" s="14"/>
      <c r="AKG828" s="14"/>
      <c r="AKH828" s="14"/>
      <c r="AKI828" s="14"/>
      <c r="AKJ828" s="14"/>
      <c r="AKK828" s="14"/>
      <c r="AKL828" s="14"/>
      <c r="AKM828" s="14"/>
      <c r="AKN828" s="14"/>
      <c r="AKO828" s="14"/>
      <c r="AKP828" s="14"/>
      <c r="AKQ828" s="14"/>
      <c r="AKR828" s="14"/>
      <c r="AKS828" s="14"/>
      <c r="AKT828" s="14"/>
      <c r="AKU828" s="14"/>
      <c r="AKV828" s="14"/>
      <c r="AKW828" s="14"/>
      <c r="AKX828" s="14"/>
      <c r="AKY828" s="14"/>
      <c r="AKZ828" s="14"/>
      <c r="ALA828" s="14"/>
      <c r="ALB828" s="14"/>
      <c r="ALC828" s="14"/>
      <c r="ALD828" s="14"/>
      <c r="ALE828" s="14"/>
      <c r="ALF828" s="14"/>
      <c r="ALG828" s="14"/>
      <c r="ALH828" s="14"/>
      <c r="ALI828" s="14"/>
      <c r="ALJ828" s="14"/>
      <c r="ALK828" s="14"/>
      <c r="ALL828" s="14"/>
      <c r="ALM828" s="14"/>
      <c r="ALN828" s="14"/>
      <c r="ALO828" s="14"/>
      <c r="ALP828" s="14"/>
      <c r="ALQ828" s="14"/>
      <c r="ALR828" s="14"/>
      <c r="ALS828" s="14"/>
      <c r="ALT828" s="14"/>
      <c r="ALU828" s="14"/>
      <c r="ALV828" s="14"/>
      <c r="ALW828" s="14"/>
      <c r="ALX828" s="14"/>
      <c r="ALY828" s="14"/>
      <c r="ALZ828" s="14"/>
      <c r="AMA828" s="14"/>
      <c r="AMB828" s="14"/>
      <c r="AMC828" s="14"/>
      <c r="AMD828" s="14"/>
      <c r="AME828" s="14"/>
      <c r="AMF828" s="14"/>
      <c r="AMG828" s="14"/>
      <c r="AMH828" s="14"/>
      <c r="AMI828" s="14"/>
      <c r="AMJ828" s="14"/>
      <c r="AMK828" s="14"/>
      <c r="AML828" s="14"/>
      <c r="AMM828" s="14"/>
      <c r="AMN828" s="14"/>
      <c r="AMO828" s="14"/>
      <c r="AMP828" s="14"/>
      <c r="AMQ828" s="14"/>
      <c r="AMR828" s="14"/>
      <c r="AMS828" s="14"/>
      <c r="AMT828" s="14"/>
      <c r="AMU828" s="14"/>
      <c r="AMV828" s="14"/>
      <c r="AMW828" s="14"/>
      <c r="AMX828" s="14"/>
      <c r="AMY828" s="14"/>
      <c r="AMZ828" s="14"/>
      <c r="ANA828" s="14"/>
      <c r="ANB828" s="14"/>
      <c r="ANC828" s="14"/>
      <c r="AND828" s="14"/>
      <c r="ANE828" s="14"/>
      <c r="ANF828" s="14"/>
      <c r="ANG828" s="14"/>
      <c r="ANH828" s="14"/>
      <c r="ANI828" s="14"/>
      <c r="ANJ828" s="14"/>
      <c r="ANK828" s="14"/>
      <c r="ANL828" s="14"/>
      <c r="ANM828" s="14"/>
      <c r="ANN828" s="14"/>
      <c r="ANO828" s="14"/>
      <c r="ANP828" s="14"/>
      <c r="ANQ828" s="14"/>
      <c r="ANR828" s="14"/>
      <c r="ANS828" s="14"/>
      <c r="ANT828" s="14"/>
      <c r="ANU828" s="14"/>
      <c r="ANV828" s="14"/>
      <c r="ANW828" s="14"/>
      <c r="ANX828" s="14"/>
      <c r="ANY828" s="14"/>
      <c r="ANZ828" s="14"/>
      <c r="AOA828" s="14"/>
      <c r="AOB828" s="14"/>
      <c r="AOC828" s="14"/>
      <c r="AOD828" s="14"/>
      <c r="AOE828" s="14"/>
      <c r="AOF828" s="14"/>
      <c r="AOG828" s="14"/>
      <c r="AOH828" s="14"/>
      <c r="AOI828" s="14"/>
      <c r="AOJ828" s="14"/>
      <c r="AOK828" s="14"/>
      <c r="AOL828" s="14"/>
      <c r="AOM828" s="14"/>
      <c r="AON828" s="14"/>
      <c r="AOO828" s="14"/>
      <c r="AOP828" s="14"/>
      <c r="AOQ828" s="14"/>
      <c r="AOR828" s="14"/>
      <c r="AOS828" s="14"/>
      <c r="AOT828" s="14"/>
      <c r="AOU828" s="14"/>
      <c r="AOV828" s="14"/>
      <c r="AOW828" s="14"/>
      <c r="AOX828" s="14"/>
      <c r="AOY828" s="14"/>
      <c r="AOZ828" s="14"/>
      <c r="APA828" s="14"/>
      <c r="APB828" s="14"/>
      <c r="APC828" s="14"/>
      <c r="APD828" s="14"/>
      <c r="APE828" s="14"/>
      <c r="APF828" s="14"/>
      <c r="APG828" s="14"/>
      <c r="APH828" s="14"/>
      <c r="API828" s="14"/>
      <c r="APJ828" s="14"/>
      <c r="APK828" s="14"/>
      <c r="APL828" s="14"/>
      <c r="APM828" s="14"/>
      <c r="APN828" s="14"/>
      <c r="APO828" s="14"/>
      <c r="APP828" s="14"/>
      <c r="APQ828" s="14"/>
      <c r="APR828" s="14"/>
      <c r="APS828" s="14"/>
      <c r="APT828" s="14"/>
      <c r="APU828" s="14"/>
      <c r="APV828" s="14"/>
      <c r="APW828" s="14"/>
      <c r="APX828" s="14"/>
      <c r="APY828" s="14"/>
      <c r="APZ828" s="14"/>
      <c r="AQA828" s="14"/>
      <c r="AQB828" s="14"/>
      <c r="AQC828" s="14"/>
      <c r="AQD828" s="14"/>
      <c r="AQE828" s="14"/>
      <c r="AQF828" s="14"/>
      <c r="AQG828" s="14"/>
      <c r="AQH828" s="14"/>
      <c r="AQI828" s="14"/>
      <c r="AQJ828" s="14"/>
      <c r="AQK828" s="14"/>
      <c r="AQL828" s="14"/>
      <c r="AQM828" s="14"/>
      <c r="AQN828" s="14"/>
      <c r="AQO828" s="14"/>
      <c r="AQP828" s="14"/>
      <c r="AQQ828" s="14"/>
      <c r="AQR828" s="14"/>
      <c r="AQS828" s="14"/>
      <c r="AQT828" s="14"/>
      <c r="AQU828" s="14"/>
      <c r="AQV828" s="14"/>
      <c r="AQW828" s="14"/>
      <c r="AQX828" s="14"/>
      <c r="AQY828" s="14"/>
      <c r="AQZ828" s="14"/>
      <c r="ARA828" s="14"/>
      <c r="ARB828" s="14"/>
      <c r="ARC828" s="14"/>
      <c r="ARD828" s="14"/>
      <c r="ARE828" s="14"/>
      <c r="ARF828" s="14"/>
      <c r="ARG828" s="14"/>
      <c r="ARH828" s="14"/>
      <c r="ARI828" s="14"/>
      <c r="ARJ828" s="14"/>
      <c r="ARK828" s="14"/>
      <c r="ARL828" s="14"/>
      <c r="ARM828" s="14"/>
      <c r="ARN828" s="14"/>
      <c r="ARO828" s="14"/>
      <c r="ARP828" s="14"/>
      <c r="ARQ828" s="14"/>
      <c r="ARR828" s="14"/>
      <c r="ARS828" s="14"/>
      <c r="ART828" s="14"/>
      <c r="ARU828" s="14"/>
      <c r="ARV828" s="14"/>
      <c r="ARW828" s="14"/>
      <c r="ARX828" s="14"/>
      <c r="ARY828" s="14"/>
      <c r="ARZ828" s="14"/>
      <c r="ASA828" s="14"/>
      <c r="ASB828" s="14"/>
      <c r="ASC828" s="14"/>
      <c r="ASD828" s="14"/>
      <c r="ASE828" s="14"/>
      <c r="ASF828" s="14"/>
      <c r="ASG828" s="14"/>
      <c r="ASH828" s="14"/>
      <c r="ASI828" s="14"/>
      <c r="ASJ828" s="14"/>
      <c r="ASK828" s="14"/>
      <c r="ASL828" s="14"/>
      <c r="ASM828" s="14"/>
      <c r="ASN828" s="14"/>
      <c r="ASO828" s="14"/>
      <c r="ASP828" s="14"/>
      <c r="ASQ828" s="14"/>
      <c r="ASR828" s="14"/>
      <c r="ASS828" s="14"/>
      <c r="AST828" s="14"/>
      <c r="ASU828" s="14"/>
      <c r="ASV828" s="14"/>
      <c r="ASW828" s="14"/>
      <c r="ASX828" s="14"/>
      <c r="ASY828" s="14"/>
      <c r="ASZ828" s="14"/>
      <c r="ATA828" s="14"/>
      <c r="ATB828" s="14"/>
      <c r="ATC828" s="14"/>
      <c r="ATD828" s="14"/>
      <c r="ATE828" s="14"/>
      <c r="ATF828" s="14"/>
      <c r="ATG828" s="14"/>
      <c r="ATH828" s="14"/>
      <c r="ATI828" s="14"/>
      <c r="ATJ828" s="14"/>
      <c r="ATK828" s="14"/>
      <c r="ATL828" s="14"/>
      <c r="ATM828" s="14"/>
      <c r="ATN828" s="14"/>
      <c r="ATO828" s="14"/>
      <c r="ATP828" s="14"/>
      <c r="ATQ828" s="14"/>
      <c r="ATR828" s="14"/>
      <c r="ATS828" s="14"/>
      <c r="ATT828" s="14"/>
      <c r="ATU828" s="14"/>
      <c r="ATV828" s="14"/>
      <c r="ATW828" s="14"/>
      <c r="ATX828" s="14"/>
      <c r="ATY828" s="14"/>
      <c r="ATZ828" s="14"/>
      <c r="AUA828" s="14"/>
      <c r="AUB828" s="14"/>
      <c r="AUC828" s="14"/>
      <c r="AUD828" s="14"/>
      <c r="AUE828" s="14"/>
      <c r="AUF828" s="14"/>
      <c r="AUG828" s="14"/>
      <c r="AUH828" s="14"/>
      <c r="AUI828" s="14"/>
      <c r="AUJ828" s="14"/>
      <c r="AUK828" s="14"/>
      <c r="AUL828" s="14"/>
      <c r="AUM828" s="14"/>
      <c r="AUN828" s="14"/>
      <c r="AUO828" s="14"/>
      <c r="AUP828" s="14"/>
      <c r="AUQ828" s="14"/>
      <c r="AUR828" s="14"/>
      <c r="AUS828" s="14"/>
      <c r="AUT828" s="14"/>
      <c r="AUU828" s="14"/>
      <c r="AUV828" s="14"/>
      <c r="AUW828" s="14"/>
      <c r="AUX828" s="14"/>
      <c r="AUY828" s="14"/>
      <c r="AUZ828" s="14"/>
      <c r="AVA828" s="14"/>
      <c r="AVB828" s="14"/>
      <c r="AVC828" s="14"/>
      <c r="AVD828" s="14"/>
      <c r="AVE828" s="14"/>
      <c r="AVF828" s="14"/>
      <c r="AVG828" s="14"/>
      <c r="AVH828" s="14"/>
      <c r="AVI828" s="14"/>
      <c r="AVJ828" s="14"/>
      <c r="AVK828" s="14"/>
      <c r="AVL828" s="14"/>
      <c r="AVM828" s="14"/>
      <c r="AVN828" s="14"/>
      <c r="AVO828" s="14"/>
      <c r="AVP828" s="14"/>
      <c r="AVQ828" s="14"/>
      <c r="AVR828" s="14"/>
      <c r="AVS828" s="14"/>
      <c r="AVT828" s="14"/>
      <c r="AVU828" s="14"/>
      <c r="AVV828" s="14"/>
      <c r="AVW828" s="14"/>
      <c r="AVX828" s="14"/>
      <c r="AVY828" s="14"/>
      <c r="AVZ828" s="14"/>
      <c r="AWA828" s="14"/>
      <c r="AWB828" s="14"/>
      <c r="AWC828" s="14"/>
      <c r="AWD828" s="14"/>
      <c r="AWE828" s="14"/>
      <c r="AWF828" s="14"/>
      <c r="AWG828" s="14"/>
      <c r="AWH828" s="14"/>
      <c r="AWI828" s="14"/>
      <c r="AWJ828" s="14"/>
      <c r="AWK828" s="14"/>
      <c r="AWL828" s="14"/>
      <c r="AWM828" s="14"/>
      <c r="AWN828" s="14"/>
      <c r="AWO828" s="14"/>
      <c r="AWP828" s="14"/>
      <c r="AWQ828" s="14"/>
      <c r="AWR828" s="14"/>
      <c r="AWS828" s="14"/>
      <c r="AWT828" s="14"/>
      <c r="AWU828" s="14"/>
      <c r="AWV828" s="14"/>
      <c r="AWW828" s="14"/>
      <c r="AWX828" s="14"/>
      <c r="AWY828" s="14"/>
      <c r="AWZ828" s="14"/>
      <c r="AXA828" s="14"/>
      <c r="AXB828" s="14"/>
      <c r="AXC828" s="14"/>
      <c r="AXD828" s="14"/>
      <c r="AXE828" s="14"/>
      <c r="AXF828" s="14"/>
      <c r="AXG828" s="14"/>
      <c r="AXH828" s="14"/>
      <c r="AXI828" s="14"/>
      <c r="AXJ828" s="14"/>
      <c r="AXK828" s="14"/>
      <c r="AXL828" s="14"/>
      <c r="AXM828" s="14"/>
      <c r="AXN828" s="14"/>
      <c r="AXO828" s="14"/>
      <c r="AXP828" s="14"/>
      <c r="AXQ828" s="14"/>
      <c r="AXR828" s="14"/>
      <c r="AXS828" s="14"/>
      <c r="AXT828" s="14"/>
      <c r="AXU828" s="14"/>
      <c r="AXV828" s="14"/>
      <c r="AXW828" s="14"/>
      <c r="AXX828" s="14"/>
      <c r="AXY828" s="14"/>
      <c r="AXZ828" s="14"/>
      <c r="AYA828" s="14"/>
      <c r="AYB828" s="14"/>
      <c r="AYC828" s="14"/>
      <c r="AYD828" s="14"/>
      <c r="AYE828" s="14"/>
      <c r="AYF828" s="14"/>
      <c r="AYG828" s="14"/>
      <c r="AYH828" s="14"/>
      <c r="AYI828" s="14"/>
      <c r="AYJ828" s="14"/>
      <c r="AYK828" s="14"/>
      <c r="AYL828" s="14"/>
      <c r="AYM828" s="14"/>
      <c r="AYN828" s="14"/>
      <c r="AYO828" s="14"/>
      <c r="AYP828" s="14"/>
      <c r="AYQ828" s="14"/>
      <c r="AYR828" s="14"/>
      <c r="AYS828" s="14"/>
      <c r="AYT828" s="14"/>
      <c r="AYU828" s="14"/>
      <c r="AYV828" s="14"/>
      <c r="AYW828" s="14"/>
      <c r="AYX828" s="14"/>
      <c r="AYY828" s="14"/>
      <c r="AYZ828" s="14"/>
      <c r="AZA828" s="14"/>
      <c r="AZB828" s="14"/>
      <c r="AZC828" s="14"/>
      <c r="AZD828" s="14"/>
      <c r="AZE828" s="14"/>
      <c r="AZF828" s="14"/>
      <c r="AZG828" s="14"/>
      <c r="AZH828" s="14"/>
      <c r="AZI828" s="14"/>
      <c r="AZJ828" s="14"/>
      <c r="AZK828" s="14"/>
      <c r="AZL828" s="14"/>
      <c r="AZM828" s="14"/>
      <c r="AZN828" s="14"/>
      <c r="AZO828" s="14"/>
      <c r="AZP828" s="14"/>
      <c r="AZQ828" s="14"/>
      <c r="AZR828" s="14"/>
      <c r="AZS828" s="14"/>
      <c r="AZT828" s="14"/>
      <c r="AZU828" s="14"/>
      <c r="AZV828" s="14"/>
      <c r="AZW828" s="14"/>
      <c r="AZX828" s="14"/>
      <c r="AZY828" s="14"/>
      <c r="AZZ828" s="14"/>
      <c r="BAA828" s="14"/>
      <c r="BAB828" s="14"/>
      <c r="BAC828" s="14"/>
      <c r="BAD828" s="14"/>
      <c r="BAE828" s="14"/>
      <c r="BAF828" s="14"/>
      <c r="BAG828" s="14"/>
      <c r="BAH828" s="14"/>
      <c r="BAI828" s="14"/>
      <c r="BAJ828" s="14"/>
      <c r="BAK828" s="14"/>
      <c r="BAL828" s="14"/>
      <c r="BAM828" s="14"/>
      <c r="BAN828" s="14"/>
      <c r="BAO828" s="14"/>
      <c r="BAP828" s="14"/>
      <c r="BAQ828" s="14"/>
      <c r="BAR828" s="14"/>
      <c r="BAS828" s="14"/>
      <c r="BAT828" s="14"/>
      <c r="BAU828" s="14"/>
      <c r="BAV828" s="14"/>
      <c r="BAW828" s="14"/>
      <c r="BAX828" s="14"/>
      <c r="BAY828" s="14"/>
      <c r="BAZ828" s="14"/>
      <c r="BBA828" s="14"/>
      <c r="BBB828" s="14"/>
      <c r="BBC828" s="14"/>
      <c r="BBD828" s="14"/>
      <c r="BBE828" s="14"/>
      <c r="BBF828" s="14"/>
      <c r="BBG828" s="14"/>
      <c r="BBH828" s="14"/>
      <c r="BBI828" s="14"/>
      <c r="BBJ828" s="14"/>
      <c r="BBK828" s="14"/>
      <c r="BBL828" s="14"/>
      <c r="BBM828" s="14"/>
      <c r="BBN828" s="14"/>
      <c r="BBO828" s="14"/>
      <c r="BBP828" s="14"/>
      <c r="BBQ828" s="14"/>
      <c r="BBR828" s="14"/>
      <c r="BBS828" s="14"/>
      <c r="BBT828" s="14"/>
      <c r="BBU828" s="14"/>
      <c r="BBV828" s="14"/>
      <c r="BBW828" s="14"/>
      <c r="BBX828" s="14"/>
      <c r="BBY828" s="14"/>
      <c r="BBZ828" s="14"/>
      <c r="BCA828" s="14"/>
      <c r="BCB828" s="14"/>
      <c r="BCC828" s="14"/>
      <c r="BCD828" s="14"/>
      <c r="BCE828" s="14"/>
      <c r="BCF828" s="14"/>
      <c r="BCG828" s="14"/>
      <c r="BCH828" s="14"/>
      <c r="BCI828" s="14"/>
      <c r="BCJ828" s="14"/>
      <c r="BCK828" s="14"/>
      <c r="BCL828" s="14"/>
      <c r="BCM828" s="14"/>
      <c r="BCN828" s="14"/>
      <c r="BCO828" s="14"/>
      <c r="BCP828" s="14"/>
      <c r="BCQ828" s="14"/>
      <c r="BCR828" s="14"/>
      <c r="BCS828" s="14"/>
      <c r="BCT828" s="14"/>
      <c r="BCU828" s="14"/>
      <c r="BCV828" s="14"/>
      <c r="BCW828" s="14"/>
      <c r="BCX828" s="14"/>
      <c r="BCY828" s="14"/>
      <c r="BCZ828" s="14"/>
      <c r="BDA828" s="14"/>
      <c r="BDB828" s="14"/>
      <c r="BDC828" s="14"/>
      <c r="BDD828" s="14"/>
      <c r="BDE828" s="14"/>
      <c r="BDF828" s="14"/>
      <c r="BDG828" s="14"/>
      <c r="BDH828" s="14"/>
      <c r="BDI828" s="14"/>
      <c r="BDJ828" s="14"/>
      <c r="BDK828" s="14"/>
      <c r="BDL828" s="14"/>
      <c r="BDM828" s="14"/>
      <c r="BDN828" s="14"/>
      <c r="BDO828" s="14"/>
      <c r="BDP828" s="14"/>
      <c r="BDQ828" s="14"/>
      <c r="BDR828" s="14"/>
      <c r="BDS828" s="14"/>
      <c r="BDT828" s="14"/>
      <c r="BDU828" s="14"/>
      <c r="BDV828" s="14"/>
      <c r="BDW828" s="14"/>
      <c r="BDX828" s="14"/>
      <c r="BDY828" s="14"/>
      <c r="BDZ828" s="14"/>
      <c r="BEA828" s="14"/>
      <c r="BEB828" s="14"/>
      <c r="BEC828" s="14"/>
      <c r="BED828" s="14"/>
      <c r="BEE828" s="14"/>
      <c r="BEF828" s="14"/>
      <c r="BEG828" s="14"/>
      <c r="BEH828" s="14"/>
      <c r="BEI828" s="14"/>
      <c r="BEJ828" s="14"/>
      <c r="BEK828" s="14"/>
      <c r="BEL828" s="14"/>
      <c r="BEM828" s="14"/>
      <c r="BEN828" s="14"/>
      <c r="BEO828" s="14"/>
      <c r="BEP828" s="14"/>
      <c r="BEQ828" s="14"/>
      <c r="BER828" s="14"/>
      <c r="BES828" s="14"/>
      <c r="BET828" s="14"/>
      <c r="BEU828" s="14"/>
      <c r="BEV828" s="14"/>
      <c r="BEW828" s="14"/>
      <c r="BEX828" s="14"/>
      <c r="BEY828" s="14"/>
      <c r="BEZ828" s="14"/>
      <c r="BFA828" s="14"/>
      <c r="BFB828" s="14"/>
      <c r="BFC828" s="14"/>
      <c r="BFD828" s="14"/>
      <c r="BFE828" s="14"/>
      <c r="BFF828" s="14"/>
      <c r="BFG828" s="14"/>
      <c r="BFH828" s="14"/>
      <c r="BFI828" s="14"/>
      <c r="BFJ828" s="14"/>
      <c r="BFK828" s="14"/>
      <c r="BFL828" s="14"/>
      <c r="BFM828" s="14"/>
      <c r="BFN828" s="14"/>
      <c r="BFO828" s="14"/>
      <c r="BFP828" s="14"/>
      <c r="BFQ828" s="14"/>
      <c r="BFR828" s="14"/>
      <c r="BFS828" s="14"/>
      <c r="BFT828" s="14"/>
      <c r="BFU828" s="14"/>
      <c r="BFV828" s="14"/>
      <c r="BFW828" s="14"/>
      <c r="BFX828" s="14"/>
      <c r="BFY828" s="14"/>
      <c r="BFZ828" s="14"/>
      <c r="BGA828" s="14"/>
      <c r="BGB828" s="14"/>
      <c r="BGC828" s="14"/>
      <c r="BGD828" s="14"/>
      <c r="BGE828" s="14"/>
      <c r="BGF828" s="14"/>
      <c r="BGG828" s="14"/>
      <c r="BGH828" s="14"/>
      <c r="BGI828" s="14"/>
      <c r="BGJ828" s="14"/>
      <c r="BGK828" s="14"/>
      <c r="BGL828" s="14"/>
      <c r="BGM828" s="14"/>
      <c r="BGN828" s="14"/>
      <c r="BGO828" s="14"/>
      <c r="BGP828" s="14"/>
      <c r="BGQ828" s="14"/>
      <c r="BGR828" s="14"/>
      <c r="BGS828" s="14"/>
      <c r="BGT828" s="14"/>
      <c r="BGU828" s="14"/>
      <c r="BGV828" s="14"/>
      <c r="BGW828" s="14"/>
      <c r="BGX828" s="14"/>
      <c r="BGY828" s="14"/>
      <c r="BGZ828" s="14"/>
      <c r="BHA828" s="14"/>
      <c r="BHB828" s="14"/>
      <c r="BHC828" s="14"/>
      <c r="BHD828" s="14"/>
      <c r="BHE828" s="14"/>
      <c r="BHF828" s="14"/>
      <c r="BHG828" s="14"/>
      <c r="BHH828" s="14"/>
      <c r="BHI828" s="14"/>
      <c r="BHJ828" s="14"/>
      <c r="BHK828" s="14"/>
      <c r="BHL828" s="14"/>
      <c r="BHM828" s="14"/>
      <c r="BHN828" s="14"/>
      <c r="BHO828" s="14"/>
      <c r="BHP828" s="14"/>
      <c r="BHQ828" s="14"/>
      <c r="BHR828" s="14"/>
      <c r="BHS828" s="14"/>
      <c r="BHT828" s="14"/>
      <c r="BHU828" s="14"/>
      <c r="BHV828" s="14"/>
      <c r="BHW828" s="14"/>
      <c r="BHX828" s="14"/>
      <c r="BHY828" s="14"/>
      <c r="BHZ828" s="14"/>
      <c r="BIA828" s="14"/>
      <c r="BIB828" s="14"/>
      <c r="BIC828" s="14"/>
      <c r="BID828" s="14"/>
      <c r="BIE828" s="14"/>
      <c r="BIF828" s="14"/>
      <c r="BIG828" s="14"/>
      <c r="BIH828" s="14"/>
      <c r="BII828" s="14"/>
      <c r="BIJ828" s="14"/>
      <c r="BIK828" s="14"/>
      <c r="BIL828" s="14"/>
      <c r="BIM828" s="14"/>
      <c r="BIN828" s="14"/>
      <c r="BIO828" s="14"/>
      <c r="BIP828" s="14"/>
      <c r="BIQ828" s="14"/>
      <c r="BIR828" s="14"/>
      <c r="BIS828" s="14"/>
      <c r="BIT828" s="14"/>
      <c r="BIU828" s="14"/>
      <c r="BIV828" s="14"/>
      <c r="BIW828" s="14"/>
      <c r="BIX828" s="14"/>
      <c r="BIY828" s="14"/>
      <c r="BIZ828" s="14"/>
      <c r="BJA828" s="14"/>
      <c r="BJB828" s="14"/>
      <c r="BJC828" s="14"/>
      <c r="BJD828" s="14"/>
      <c r="BJE828" s="14"/>
      <c r="BJF828" s="14"/>
      <c r="BJG828" s="14"/>
      <c r="BJH828" s="14"/>
      <c r="BJI828" s="14"/>
      <c r="BJJ828" s="14"/>
      <c r="BJK828" s="14"/>
      <c r="BJL828" s="14"/>
      <c r="BJM828" s="14"/>
      <c r="BJN828" s="14"/>
      <c r="BJO828" s="14"/>
      <c r="BJP828" s="14"/>
      <c r="BJQ828" s="14"/>
      <c r="BJR828" s="14"/>
      <c r="BJS828" s="14"/>
      <c r="BJT828" s="14"/>
      <c r="BJU828" s="14"/>
      <c r="BJV828" s="14"/>
      <c r="BJW828" s="14"/>
      <c r="BJX828" s="14"/>
      <c r="BJY828" s="14"/>
      <c r="BJZ828" s="14"/>
      <c r="BKA828" s="14"/>
      <c r="BKB828" s="14"/>
      <c r="BKC828" s="14"/>
      <c r="BKD828" s="14"/>
      <c r="BKE828" s="14"/>
      <c r="BKF828" s="14"/>
      <c r="BKG828" s="14"/>
      <c r="BKH828" s="14"/>
      <c r="BKI828" s="14"/>
      <c r="BKJ828" s="14"/>
      <c r="BKK828" s="14"/>
      <c r="BKL828" s="14"/>
      <c r="BKM828" s="14"/>
      <c r="BKN828" s="14"/>
      <c r="BKO828" s="14"/>
      <c r="BKP828" s="14"/>
      <c r="BKQ828" s="14"/>
      <c r="BKR828" s="14"/>
      <c r="BKS828" s="14"/>
      <c r="BKT828" s="14"/>
      <c r="BKU828" s="14"/>
      <c r="BKV828" s="14"/>
      <c r="BKW828" s="14"/>
      <c r="BKX828" s="14"/>
      <c r="BKY828" s="14"/>
      <c r="BKZ828" s="14"/>
      <c r="BLA828" s="14"/>
      <c r="BLB828" s="14"/>
      <c r="BLC828" s="14"/>
      <c r="BLD828" s="14"/>
      <c r="BLE828" s="14"/>
      <c r="BLF828" s="14"/>
      <c r="BLG828" s="14"/>
      <c r="BLH828" s="14"/>
      <c r="BLI828" s="14"/>
      <c r="BLJ828" s="14"/>
      <c r="BLK828" s="14"/>
      <c r="BLL828" s="14"/>
      <c r="BLM828" s="14"/>
      <c r="BLN828" s="14"/>
      <c r="BLO828" s="14"/>
      <c r="BLP828" s="14"/>
      <c r="BLQ828" s="14"/>
      <c r="BLR828" s="14"/>
      <c r="BLS828" s="14"/>
      <c r="BLT828" s="14"/>
      <c r="BLU828" s="14"/>
      <c r="BLV828" s="14"/>
      <c r="BLW828" s="14"/>
      <c r="BLX828" s="14"/>
      <c r="BLY828" s="14"/>
      <c r="BLZ828" s="14"/>
      <c r="BMA828" s="14"/>
      <c r="BMB828" s="14"/>
      <c r="BMC828" s="14"/>
      <c r="BMD828" s="14"/>
      <c r="BME828" s="14"/>
      <c r="BMF828" s="14"/>
      <c r="BMG828" s="14"/>
      <c r="BMH828" s="14"/>
      <c r="BMI828" s="14"/>
      <c r="BMJ828" s="14"/>
      <c r="BMK828" s="14"/>
      <c r="BML828" s="14"/>
      <c r="BMM828" s="14"/>
      <c r="BMN828" s="14"/>
      <c r="BMO828" s="14"/>
      <c r="BMP828" s="14"/>
      <c r="BMQ828" s="14"/>
      <c r="BMR828" s="14"/>
      <c r="BMS828" s="14"/>
      <c r="BMT828" s="14"/>
      <c r="BMU828" s="14"/>
      <c r="BMV828" s="14"/>
      <c r="BMW828" s="14"/>
      <c r="BMX828" s="14"/>
      <c r="BMY828" s="14"/>
      <c r="BMZ828" s="14"/>
      <c r="BNA828" s="14"/>
      <c r="BNB828" s="14"/>
      <c r="BNC828" s="14"/>
      <c r="BND828" s="14"/>
      <c r="BNE828" s="14"/>
      <c r="BNF828" s="14"/>
      <c r="BNG828" s="14"/>
      <c r="BNH828" s="14"/>
      <c r="BNI828" s="14"/>
      <c r="BNJ828" s="14"/>
      <c r="BNK828" s="14"/>
      <c r="BNL828" s="14"/>
      <c r="BNM828" s="14"/>
      <c r="BNN828" s="14"/>
      <c r="BNO828" s="14"/>
      <c r="BNP828" s="14"/>
      <c r="BNQ828" s="14"/>
      <c r="BNR828" s="14"/>
      <c r="BNS828" s="14"/>
      <c r="BNT828" s="14"/>
      <c r="BNU828" s="14"/>
      <c r="BNV828" s="14"/>
      <c r="BNW828" s="14"/>
      <c r="BNX828" s="14"/>
      <c r="BNY828" s="14"/>
      <c r="BNZ828" s="14"/>
      <c r="BOA828" s="14"/>
      <c r="BOB828" s="14"/>
      <c r="BOC828" s="14"/>
      <c r="BOD828" s="14"/>
      <c r="BOE828" s="14"/>
      <c r="BOF828" s="14"/>
      <c r="BOG828" s="14"/>
      <c r="BOH828" s="14"/>
      <c r="BOI828" s="14"/>
      <c r="BOJ828" s="14"/>
      <c r="BOK828" s="14"/>
      <c r="BOL828" s="14"/>
      <c r="BOM828" s="14"/>
      <c r="BON828" s="14"/>
      <c r="BOO828" s="14"/>
      <c r="BOP828" s="14"/>
      <c r="BOQ828" s="14"/>
      <c r="BOR828" s="14"/>
      <c r="BOS828" s="14"/>
      <c r="BOT828" s="14"/>
      <c r="BOU828" s="14"/>
      <c r="BOV828" s="14"/>
      <c r="BOW828" s="14"/>
      <c r="BOX828" s="14"/>
      <c r="BOY828" s="14"/>
      <c r="BOZ828" s="14"/>
      <c r="BPA828" s="14"/>
      <c r="BPB828" s="14"/>
      <c r="BPC828" s="14"/>
      <c r="BPD828" s="14"/>
      <c r="BPE828" s="14"/>
      <c r="BPF828" s="14"/>
      <c r="BPG828" s="14"/>
      <c r="BPH828" s="14"/>
      <c r="BPI828" s="14"/>
      <c r="BPJ828" s="14"/>
      <c r="BPK828" s="14"/>
      <c r="BPL828" s="14"/>
      <c r="BPM828" s="14"/>
      <c r="BPN828" s="14"/>
      <c r="BPO828" s="14"/>
      <c r="BPP828" s="14"/>
      <c r="BPQ828" s="14"/>
      <c r="BPR828" s="14"/>
      <c r="BPS828" s="14"/>
      <c r="BPT828" s="14"/>
      <c r="BPU828" s="14"/>
      <c r="BPV828" s="14"/>
      <c r="BPW828" s="14"/>
      <c r="BPX828" s="14"/>
      <c r="BPY828" s="14"/>
      <c r="BPZ828" s="14"/>
      <c r="BQA828" s="14"/>
      <c r="BQB828" s="14"/>
      <c r="BQC828" s="14"/>
      <c r="BQD828" s="14"/>
      <c r="BQE828" s="14"/>
      <c r="BQF828" s="14"/>
      <c r="BQG828" s="14"/>
      <c r="BQH828" s="14"/>
      <c r="BQI828" s="14"/>
      <c r="BQJ828" s="14"/>
      <c r="BQK828" s="14"/>
      <c r="BQL828" s="14"/>
      <c r="BQM828" s="14"/>
      <c r="BQN828" s="14"/>
      <c r="BQO828" s="14"/>
      <c r="BQP828" s="14"/>
      <c r="BQQ828" s="14"/>
      <c r="BQR828" s="14"/>
      <c r="BQS828" s="14"/>
      <c r="BQT828" s="14"/>
      <c r="BQU828" s="14"/>
      <c r="BQV828" s="14"/>
      <c r="BQW828" s="14"/>
      <c r="BQX828" s="14"/>
      <c r="BQY828" s="14"/>
      <c r="BQZ828" s="14"/>
      <c r="BRA828" s="14"/>
      <c r="BRB828" s="14"/>
      <c r="BRC828" s="14"/>
      <c r="BRD828" s="14"/>
      <c r="BRE828" s="14"/>
      <c r="BRF828" s="14"/>
      <c r="BRG828" s="14"/>
      <c r="BRH828" s="14"/>
      <c r="BRI828" s="14"/>
      <c r="BRJ828" s="14"/>
      <c r="BRK828" s="14"/>
      <c r="BRL828" s="14"/>
      <c r="BRM828" s="14"/>
      <c r="BRN828" s="14"/>
      <c r="BRO828" s="14"/>
      <c r="BRP828" s="14"/>
      <c r="BRQ828" s="14"/>
      <c r="BRR828" s="14"/>
      <c r="BRS828" s="14"/>
      <c r="BRT828" s="14"/>
      <c r="BRU828" s="14"/>
      <c r="BRV828" s="14"/>
      <c r="BRW828" s="14"/>
      <c r="BRX828" s="14"/>
      <c r="BRY828" s="14"/>
      <c r="BRZ828" s="14"/>
      <c r="BSA828" s="14"/>
      <c r="BSB828" s="14"/>
      <c r="BSC828" s="14"/>
      <c r="BSD828" s="14"/>
      <c r="BSE828" s="14"/>
      <c r="BSF828" s="14"/>
      <c r="BSG828" s="14"/>
      <c r="BSH828" s="14"/>
      <c r="BSI828" s="14"/>
      <c r="BSJ828" s="14"/>
      <c r="BSK828" s="14"/>
      <c r="BSL828" s="14"/>
      <c r="BSM828" s="14"/>
      <c r="BSN828" s="14"/>
      <c r="BSO828" s="14"/>
      <c r="BSP828" s="14"/>
      <c r="BSQ828" s="14"/>
      <c r="BSR828" s="14"/>
      <c r="BSS828" s="14"/>
      <c r="BST828" s="14"/>
      <c r="BSU828" s="14"/>
      <c r="BSV828" s="14"/>
      <c r="BSW828" s="14"/>
      <c r="BSX828" s="14"/>
      <c r="BSY828" s="14"/>
      <c r="BSZ828" s="14"/>
      <c r="BTA828" s="14"/>
      <c r="BTB828" s="14"/>
      <c r="BTC828" s="14"/>
      <c r="BTD828" s="14"/>
      <c r="BTE828" s="14"/>
      <c r="BTF828" s="14"/>
      <c r="BTG828" s="14"/>
      <c r="BTH828" s="14"/>
      <c r="BTI828" s="14"/>
      <c r="BTJ828" s="14"/>
      <c r="BTK828" s="14"/>
      <c r="BTL828" s="14"/>
      <c r="BTM828" s="14"/>
      <c r="BTN828" s="14"/>
      <c r="BTO828" s="14"/>
      <c r="BTP828" s="14"/>
      <c r="BTQ828" s="14"/>
      <c r="BTR828" s="14"/>
      <c r="BTS828" s="14"/>
      <c r="BTT828" s="14"/>
      <c r="BTU828" s="14"/>
      <c r="BTV828" s="14"/>
      <c r="BTW828" s="14"/>
      <c r="BTX828" s="14"/>
      <c r="BTY828" s="14"/>
      <c r="BTZ828" s="14"/>
      <c r="BUA828" s="14"/>
      <c r="BUB828" s="14"/>
      <c r="BUC828" s="14"/>
      <c r="BUD828" s="14"/>
      <c r="BUE828" s="14"/>
      <c r="BUF828" s="14"/>
      <c r="BUG828" s="14"/>
      <c r="BUH828" s="14"/>
      <c r="BUI828" s="14"/>
      <c r="BUJ828" s="14"/>
      <c r="BUK828" s="14"/>
      <c r="BUL828" s="14"/>
      <c r="BUM828" s="14"/>
      <c r="BUN828" s="14"/>
      <c r="BUO828" s="14"/>
      <c r="BUP828" s="14"/>
      <c r="BUQ828" s="14"/>
      <c r="BUR828" s="14"/>
      <c r="BUS828" s="14"/>
      <c r="BUT828" s="14"/>
      <c r="BUU828" s="14"/>
      <c r="BUV828" s="14"/>
      <c r="BUW828" s="14"/>
      <c r="BUX828" s="14"/>
      <c r="BUY828" s="14"/>
      <c r="BUZ828" s="14"/>
      <c r="BVA828" s="14"/>
      <c r="BVB828" s="14"/>
      <c r="BVC828" s="14"/>
      <c r="BVD828" s="14"/>
      <c r="BVE828" s="14"/>
      <c r="BVF828" s="14"/>
      <c r="BVG828" s="14"/>
      <c r="BVH828" s="14"/>
      <c r="BVI828" s="14"/>
      <c r="BVJ828" s="14"/>
      <c r="BVK828" s="14"/>
      <c r="BVL828" s="14"/>
      <c r="BVM828" s="14"/>
      <c r="BVN828" s="14"/>
      <c r="BVO828" s="14"/>
      <c r="BVP828" s="14"/>
      <c r="BVQ828" s="14"/>
      <c r="BVR828" s="14"/>
      <c r="BVS828" s="14"/>
      <c r="BVT828" s="14"/>
      <c r="BVU828" s="14"/>
      <c r="BVV828" s="14"/>
      <c r="BVW828" s="14"/>
      <c r="BVX828" s="14"/>
      <c r="BVY828" s="14"/>
      <c r="BVZ828" s="14"/>
      <c r="BWA828" s="14"/>
      <c r="BWB828" s="14"/>
      <c r="BWC828" s="14"/>
      <c r="BWD828" s="14"/>
      <c r="BWE828" s="14"/>
      <c r="BWF828" s="14"/>
      <c r="BWG828" s="14"/>
      <c r="BWH828" s="14"/>
      <c r="BWI828" s="14"/>
      <c r="BWJ828" s="14"/>
      <c r="BWK828" s="14"/>
      <c r="BWL828" s="14"/>
      <c r="BWM828" s="14"/>
      <c r="BWN828" s="14"/>
      <c r="BWO828" s="14"/>
      <c r="BWP828" s="14"/>
      <c r="BWQ828" s="14"/>
      <c r="BWR828" s="14"/>
      <c r="BWS828" s="14"/>
      <c r="BWT828" s="14"/>
      <c r="BWU828" s="14"/>
      <c r="BWV828" s="14"/>
      <c r="BWW828" s="14"/>
      <c r="BWX828" s="14"/>
      <c r="BWY828" s="14"/>
      <c r="BWZ828" s="14"/>
      <c r="BXA828" s="14"/>
      <c r="BXB828" s="14"/>
      <c r="BXC828" s="14"/>
      <c r="BXD828" s="14"/>
      <c r="BXE828" s="14"/>
      <c r="BXF828" s="14"/>
      <c r="BXG828" s="14"/>
      <c r="BXH828" s="14"/>
      <c r="BXI828" s="14"/>
      <c r="BXJ828" s="14"/>
      <c r="BXK828" s="14"/>
      <c r="BXL828" s="14"/>
      <c r="BXM828" s="14"/>
      <c r="BXN828" s="14"/>
      <c r="BXO828" s="14"/>
      <c r="BXP828" s="14"/>
      <c r="BXQ828" s="14"/>
      <c r="BXR828" s="14"/>
      <c r="BXS828" s="14"/>
      <c r="BXT828" s="14"/>
      <c r="BXU828" s="14"/>
      <c r="BXV828" s="14"/>
      <c r="BXW828" s="14"/>
      <c r="BXX828" s="14"/>
      <c r="BXY828" s="14"/>
      <c r="BXZ828" s="14"/>
      <c r="BYA828" s="14"/>
      <c r="BYB828" s="14"/>
      <c r="BYC828" s="14"/>
      <c r="BYD828" s="14"/>
      <c r="BYE828" s="14"/>
      <c r="BYF828" s="14"/>
      <c r="BYG828" s="14"/>
      <c r="BYH828" s="14"/>
      <c r="BYI828" s="14"/>
      <c r="BYJ828" s="14"/>
      <c r="BYK828" s="14"/>
      <c r="BYL828" s="14"/>
      <c r="BYM828" s="14"/>
      <c r="BYN828" s="14"/>
      <c r="BYO828" s="14"/>
      <c r="BYP828" s="14"/>
      <c r="BYQ828" s="14"/>
      <c r="BYR828" s="14"/>
      <c r="BYS828" s="14"/>
      <c r="BYT828" s="14"/>
      <c r="BYU828" s="14"/>
      <c r="BYV828" s="14"/>
      <c r="BYW828" s="14"/>
      <c r="BYX828" s="14"/>
      <c r="BYY828" s="14"/>
      <c r="BYZ828" s="14"/>
      <c r="BZA828" s="14"/>
      <c r="BZB828" s="14"/>
      <c r="BZC828" s="14"/>
      <c r="BZD828" s="14"/>
      <c r="BZE828" s="14"/>
      <c r="BZF828" s="14"/>
      <c r="BZG828" s="14"/>
      <c r="BZH828" s="14"/>
      <c r="BZI828" s="14"/>
      <c r="BZJ828" s="14"/>
      <c r="BZK828" s="14"/>
      <c r="BZL828" s="14"/>
      <c r="BZM828" s="14"/>
      <c r="BZN828" s="14"/>
      <c r="BZO828" s="14"/>
      <c r="BZP828" s="14"/>
      <c r="BZQ828" s="14"/>
      <c r="BZR828" s="14"/>
      <c r="BZS828" s="14"/>
      <c r="BZT828" s="14"/>
      <c r="BZU828" s="14"/>
      <c r="BZV828" s="14"/>
      <c r="BZW828" s="14"/>
      <c r="BZX828" s="14"/>
      <c r="BZY828" s="14"/>
      <c r="BZZ828" s="14"/>
      <c r="CAA828" s="14"/>
      <c r="CAB828" s="14"/>
      <c r="CAC828" s="14"/>
      <c r="CAD828" s="14"/>
      <c r="CAE828" s="14"/>
      <c r="CAF828" s="14"/>
      <c r="CAG828" s="14"/>
      <c r="CAH828" s="14"/>
      <c r="CAI828" s="14"/>
      <c r="CAJ828" s="14"/>
      <c r="CAK828" s="14"/>
      <c r="CAL828" s="14"/>
      <c r="CAM828" s="14"/>
      <c r="CAN828" s="14"/>
      <c r="CAO828" s="14"/>
      <c r="CAP828" s="14"/>
      <c r="CAQ828" s="14"/>
      <c r="CAR828" s="14"/>
      <c r="CAS828" s="14"/>
      <c r="CAT828" s="14"/>
      <c r="CAU828" s="14"/>
      <c r="CAV828" s="14"/>
      <c r="CAW828" s="14"/>
      <c r="CAX828" s="14"/>
      <c r="CAY828" s="14"/>
      <c r="CAZ828" s="14"/>
      <c r="CBA828" s="14"/>
      <c r="CBB828" s="14"/>
      <c r="CBC828" s="14"/>
      <c r="CBD828" s="14"/>
      <c r="CBE828" s="14"/>
      <c r="CBF828" s="14"/>
      <c r="CBG828" s="14"/>
      <c r="CBH828" s="14"/>
      <c r="CBI828" s="14"/>
      <c r="CBJ828" s="14"/>
      <c r="CBK828" s="14"/>
      <c r="CBL828" s="14"/>
      <c r="CBM828" s="14"/>
      <c r="CBN828" s="14"/>
      <c r="CBO828" s="14"/>
      <c r="CBP828" s="14"/>
      <c r="CBQ828" s="14"/>
      <c r="CBR828" s="14"/>
      <c r="CBS828" s="14"/>
      <c r="CBT828" s="14"/>
      <c r="CBU828" s="14"/>
      <c r="CBV828" s="14"/>
      <c r="CBW828" s="14"/>
      <c r="CBX828" s="14"/>
      <c r="CBY828" s="14"/>
      <c r="CBZ828" s="14"/>
      <c r="CCA828" s="14"/>
      <c r="CCB828" s="14"/>
      <c r="CCC828" s="14"/>
      <c r="CCD828" s="14"/>
      <c r="CCE828" s="14"/>
      <c r="CCF828" s="14"/>
      <c r="CCG828" s="14"/>
      <c r="CCH828" s="14"/>
      <c r="CCI828" s="14"/>
      <c r="CCJ828" s="14"/>
      <c r="CCK828" s="14"/>
      <c r="CCL828" s="14"/>
      <c r="CCM828" s="14"/>
      <c r="CCN828" s="14"/>
      <c r="CCO828" s="14"/>
      <c r="CCP828" s="14"/>
      <c r="CCQ828" s="14"/>
      <c r="CCR828" s="14"/>
      <c r="CCS828" s="14"/>
      <c r="CCT828" s="14"/>
      <c r="CCU828" s="14"/>
      <c r="CCV828" s="14"/>
      <c r="CCW828" s="14"/>
      <c r="CCX828" s="14"/>
      <c r="CCY828" s="14"/>
      <c r="CCZ828" s="14"/>
      <c r="CDA828" s="14"/>
      <c r="CDB828" s="14"/>
      <c r="CDC828" s="14"/>
      <c r="CDD828" s="14"/>
      <c r="CDE828" s="14"/>
      <c r="CDF828" s="14"/>
      <c r="CDG828" s="14"/>
      <c r="CDH828" s="14"/>
      <c r="CDI828" s="14"/>
      <c r="CDJ828" s="14"/>
      <c r="CDK828" s="14"/>
      <c r="CDL828" s="14"/>
      <c r="CDM828" s="14"/>
      <c r="CDN828" s="14"/>
      <c r="CDO828" s="14"/>
      <c r="CDP828" s="14"/>
      <c r="CDQ828" s="14"/>
      <c r="CDR828" s="14"/>
      <c r="CDS828" s="14"/>
      <c r="CDT828" s="14"/>
      <c r="CDU828" s="14"/>
      <c r="CDV828" s="14"/>
      <c r="CDW828" s="14"/>
      <c r="CDX828" s="14"/>
      <c r="CDY828" s="14"/>
      <c r="CDZ828" s="14"/>
      <c r="CEA828" s="14"/>
      <c r="CEB828" s="14"/>
      <c r="CEC828" s="14"/>
      <c r="CED828" s="14"/>
      <c r="CEE828" s="14"/>
      <c r="CEF828" s="14"/>
      <c r="CEG828" s="14"/>
      <c r="CEH828" s="14"/>
      <c r="CEI828" s="14"/>
      <c r="CEJ828" s="14"/>
      <c r="CEK828" s="14"/>
      <c r="CEL828" s="14"/>
      <c r="CEM828" s="14"/>
      <c r="CEN828" s="14"/>
      <c r="CEO828" s="14"/>
      <c r="CEP828" s="14"/>
      <c r="CEQ828" s="14"/>
      <c r="CER828" s="14"/>
      <c r="CES828" s="14"/>
      <c r="CET828" s="14"/>
      <c r="CEU828" s="14"/>
      <c r="CEV828" s="14"/>
      <c r="CEW828" s="14"/>
      <c r="CEX828" s="14"/>
      <c r="CEY828" s="14"/>
      <c r="CEZ828" s="14"/>
      <c r="CFA828" s="14"/>
      <c r="CFB828" s="14"/>
      <c r="CFC828" s="14"/>
      <c r="CFD828" s="14"/>
      <c r="CFE828" s="14"/>
      <c r="CFF828" s="14"/>
      <c r="CFG828" s="14"/>
      <c r="CFH828" s="14"/>
      <c r="CFI828" s="14"/>
      <c r="CFJ828" s="14"/>
      <c r="CFK828" s="14"/>
      <c r="CFL828" s="14"/>
      <c r="CFM828" s="14"/>
      <c r="CFN828" s="14"/>
      <c r="CFO828" s="14"/>
      <c r="CFP828" s="14"/>
      <c r="CFQ828" s="14"/>
      <c r="CFR828" s="14"/>
      <c r="CFS828" s="14"/>
      <c r="CFT828" s="14"/>
      <c r="CFU828" s="14"/>
      <c r="CFV828" s="14"/>
      <c r="CFW828" s="14"/>
      <c r="CFX828" s="14"/>
      <c r="CFY828" s="14"/>
      <c r="CFZ828" s="14"/>
      <c r="CGA828" s="14"/>
      <c r="CGB828" s="14"/>
      <c r="CGC828" s="14"/>
      <c r="CGD828" s="14"/>
      <c r="CGE828" s="14"/>
      <c r="CGF828" s="14"/>
      <c r="CGG828" s="14"/>
      <c r="CGH828" s="14"/>
      <c r="CGI828" s="14"/>
      <c r="CGJ828" s="14"/>
      <c r="CGK828" s="14"/>
      <c r="CGL828" s="14"/>
      <c r="CGM828" s="14"/>
      <c r="CGN828" s="14"/>
      <c r="CGO828" s="14"/>
      <c r="CGP828" s="14"/>
      <c r="CGQ828" s="14"/>
      <c r="CGR828" s="14"/>
      <c r="CGS828" s="14"/>
      <c r="CGT828" s="14"/>
      <c r="CGU828" s="14"/>
      <c r="CGV828" s="14"/>
      <c r="CGW828" s="14"/>
      <c r="CGX828" s="14"/>
      <c r="CGY828" s="14"/>
      <c r="CGZ828" s="14"/>
      <c r="CHA828" s="14"/>
      <c r="CHB828" s="14"/>
      <c r="CHC828" s="14"/>
      <c r="CHD828" s="14"/>
      <c r="CHE828" s="14"/>
      <c r="CHF828" s="14"/>
      <c r="CHG828" s="14"/>
      <c r="CHH828" s="14"/>
      <c r="CHI828" s="14"/>
      <c r="CHJ828" s="14"/>
      <c r="CHK828" s="14"/>
      <c r="CHL828" s="14"/>
      <c r="CHM828" s="14"/>
      <c r="CHN828" s="14"/>
      <c r="CHO828" s="14"/>
      <c r="CHP828" s="14"/>
      <c r="CHQ828" s="14"/>
      <c r="CHR828" s="14"/>
      <c r="CHS828" s="14"/>
      <c r="CHT828" s="14"/>
      <c r="CHU828" s="14"/>
      <c r="CHV828" s="14"/>
      <c r="CHW828" s="14"/>
      <c r="CHX828" s="14"/>
      <c r="CHY828" s="14"/>
      <c r="CHZ828" s="14"/>
      <c r="CIA828" s="14"/>
      <c r="CIB828" s="14"/>
      <c r="CIC828" s="14"/>
      <c r="CID828" s="14"/>
      <c r="CIE828" s="14"/>
      <c r="CIF828" s="14"/>
      <c r="CIG828" s="14"/>
      <c r="CIH828" s="14"/>
      <c r="CII828" s="14"/>
      <c r="CIJ828" s="14"/>
      <c r="CIK828" s="14"/>
      <c r="CIL828" s="14"/>
      <c r="CIM828" s="14"/>
      <c r="CIN828" s="14"/>
      <c r="CIO828" s="14"/>
      <c r="CIP828" s="14"/>
      <c r="CIQ828" s="14"/>
      <c r="CIR828" s="14"/>
      <c r="CIS828" s="14"/>
      <c r="CIT828" s="14"/>
      <c r="CIU828" s="14"/>
      <c r="CIV828" s="14"/>
      <c r="CIW828" s="14"/>
      <c r="CIX828" s="14"/>
      <c r="CIY828" s="14"/>
      <c r="CIZ828" s="14"/>
      <c r="CJA828" s="14"/>
      <c r="CJB828" s="14"/>
      <c r="CJC828" s="14"/>
      <c r="CJD828" s="14"/>
      <c r="CJE828" s="14"/>
      <c r="CJF828" s="14"/>
      <c r="CJG828" s="14"/>
      <c r="CJH828" s="14"/>
      <c r="CJI828" s="14"/>
      <c r="CJJ828" s="14"/>
      <c r="CJK828" s="14"/>
      <c r="CJL828" s="14"/>
      <c r="CJM828" s="14"/>
      <c r="CJN828" s="14"/>
      <c r="CJO828" s="14"/>
      <c r="CJP828" s="14"/>
      <c r="CJQ828" s="14"/>
      <c r="CJR828" s="14"/>
      <c r="CJS828" s="14"/>
      <c r="CJT828" s="14"/>
      <c r="CJU828" s="14"/>
      <c r="CJV828" s="14"/>
      <c r="CJW828" s="14"/>
      <c r="CJX828" s="14"/>
      <c r="CJY828" s="14"/>
      <c r="CJZ828" s="14"/>
      <c r="CKA828" s="14"/>
      <c r="CKB828" s="14"/>
      <c r="CKC828" s="14"/>
      <c r="CKD828" s="14"/>
      <c r="CKE828" s="14"/>
      <c r="CKF828" s="14"/>
      <c r="CKG828" s="14"/>
      <c r="CKH828" s="14"/>
      <c r="CKI828" s="14"/>
      <c r="CKJ828" s="14"/>
      <c r="CKK828" s="14"/>
      <c r="CKL828" s="14"/>
      <c r="CKM828" s="14"/>
      <c r="CKN828" s="14"/>
      <c r="CKO828" s="14"/>
      <c r="CKP828" s="14"/>
      <c r="CKQ828" s="14"/>
      <c r="CKR828" s="14"/>
      <c r="CKS828" s="14"/>
      <c r="CKT828" s="14"/>
      <c r="CKU828" s="14"/>
      <c r="CKV828" s="14"/>
      <c r="CKW828" s="14"/>
      <c r="CKX828" s="14"/>
      <c r="CKY828" s="14"/>
      <c r="CKZ828" s="14"/>
      <c r="CLA828" s="14"/>
      <c r="CLB828" s="14"/>
      <c r="CLC828" s="14"/>
      <c r="CLD828" s="14"/>
      <c r="CLE828" s="14"/>
      <c r="CLF828" s="14"/>
      <c r="CLG828" s="14"/>
      <c r="CLH828" s="14"/>
      <c r="CLI828" s="14"/>
      <c r="CLJ828" s="14"/>
      <c r="CLK828" s="14"/>
      <c r="CLL828" s="14"/>
      <c r="CLM828" s="14"/>
      <c r="CLN828" s="14"/>
      <c r="CLO828" s="14"/>
      <c r="CLP828" s="14"/>
      <c r="CLQ828" s="14"/>
      <c r="CLR828" s="14"/>
      <c r="CLS828" s="14"/>
      <c r="CLT828" s="14"/>
      <c r="CLU828" s="14"/>
      <c r="CLV828" s="14"/>
      <c r="CLW828" s="14"/>
      <c r="CLX828" s="14"/>
      <c r="CLY828" s="14"/>
      <c r="CLZ828" s="14"/>
      <c r="CMA828" s="14"/>
      <c r="CMB828" s="14"/>
      <c r="CMC828" s="14"/>
      <c r="CMD828" s="14"/>
      <c r="CME828" s="14"/>
      <c r="CMF828" s="14"/>
      <c r="CMG828" s="14"/>
      <c r="CMH828" s="14"/>
      <c r="CMI828" s="14"/>
      <c r="CMJ828" s="14"/>
      <c r="CMK828" s="14"/>
      <c r="CML828" s="14"/>
      <c r="CMM828" s="14"/>
      <c r="CMN828" s="14"/>
      <c r="CMO828" s="14"/>
      <c r="CMP828" s="14"/>
      <c r="CMQ828" s="14"/>
      <c r="CMR828" s="14"/>
      <c r="CMS828" s="14"/>
      <c r="CMT828" s="14"/>
      <c r="CMU828" s="14"/>
      <c r="CMV828" s="14"/>
      <c r="CMW828" s="14"/>
      <c r="CMX828" s="14"/>
      <c r="CMY828" s="14"/>
      <c r="CMZ828" s="14"/>
      <c r="CNA828" s="14"/>
      <c r="CNB828" s="14"/>
      <c r="CNC828" s="14"/>
      <c r="CND828" s="14"/>
      <c r="CNE828" s="14"/>
      <c r="CNF828" s="14"/>
      <c r="CNG828" s="14"/>
      <c r="CNH828" s="14"/>
      <c r="CNI828" s="14"/>
      <c r="CNJ828" s="14"/>
      <c r="CNK828" s="14"/>
      <c r="CNL828" s="14"/>
      <c r="CNM828" s="14"/>
      <c r="CNN828" s="14"/>
      <c r="CNO828" s="14"/>
      <c r="CNP828" s="14"/>
      <c r="CNQ828" s="14"/>
      <c r="CNR828" s="14"/>
      <c r="CNS828" s="14"/>
      <c r="CNT828" s="14"/>
      <c r="CNU828" s="14"/>
      <c r="CNV828" s="14"/>
      <c r="CNW828" s="14"/>
      <c r="CNX828" s="14"/>
      <c r="CNY828" s="14"/>
      <c r="CNZ828" s="14"/>
      <c r="COA828" s="14"/>
      <c r="COB828" s="14"/>
      <c r="COC828" s="14"/>
      <c r="COD828" s="14"/>
      <c r="COE828" s="14"/>
      <c r="COF828" s="14"/>
      <c r="COG828" s="14"/>
      <c r="COH828" s="14"/>
      <c r="COI828" s="14"/>
      <c r="COJ828" s="14"/>
      <c r="COK828" s="14"/>
      <c r="COL828" s="14"/>
      <c r="COM828" s="14"/>
      <c r="CON828" s="14"/>
      <c r="COO828" s="14"/>
      <c r="COP828" s="14"/>
      <c r="COQ828" s="14"/>
      <c r="COR828" s="14"/>
      <c r="COS828" s="14"/>
      <c r="COT828" s="14"/>
      <c r="COU828" s="14"/>
      <c r="COV828" s="14"/>
      <c r="COW828" s="14"/>
      <c r="COX828" s="14"/>
      <c r="COY828" s="14"/>
      <c r="COZ828" s="14"/>
      <c r="CPA828" s="14"/>
      <c r="CPB828" s="14"/>
      <c r="CPC828" s="14"/>
      <c r="CPD828" s="14"/>
      <c r="CPE828" s="14"/>
      <c r="CPF828" s="14"/>
      <c r="CPG828" s="14"/>
      <c r="CPH828" s="14"/>
      <c r="CPI828" s="14"/>
      <c r="CPJ828" s="14"/>
      <c r="CPK828" s="14"/>
      <c r="CPL828" s="14"/>
      <c r="CPM828" s="14"/>
      <c r="CPN828" s="14"/>
      <c r="CPO828" s="14"/>
      <c r="CPP828" s="14"/>
      <c r="CPQ828" s="14"/>
      <c r="CPR828" s="14"/>
      <c r="CPS828" s="14"/>
      <c r="CPT828" s="14"/>
      <c r="CPU828" s="14"/>
      <c r="CPV828" s="14"/>
      <c r="CPW828" s="14"/>
      <c r="CPX828" s="14"/>
      <c r="CPY828" s="14"/>
      <c r="CPZ828" s="14"/>
      <c r="CQA828" s="14"/>
      <c r="CQB828" s="14"/>
      <c r="CQC828" s="14"/>
      <c r="CQD828" s="14"/>
      <c r="CQE828" s="14"/>
      <c r="CQF828" s="14"/>
      <c r="CQG828" s="14"/>
      <c r="CQH828" s="14"/>
      <c r="CQI828" s="14"/>
      <c r="CQJ828" s="14"/>
      <c r="CQK828" s="14"/>
      <c r="CQL828" s="14"/>
      <c r="CQM828" s="14"/>
      <c r="CQN828" s="14"/>
      <c r="CQO828" s="14"/>
      <c r="CQP828" s="14"/>
      <c r="CQQ828" s="14"/>
      <c r="CQR828" s="14"/>
      <c r="CQS828" s="14"/>
      <c r="CQT828" s="14"/>
      <c r="CQU828" s="14"/>
      <c r="CQV828" s="14"/>
      <c r="CQW828" s="14"/>
      <c r="CQX828" s="14"/>
      <c r="CQY828" s="14"/>
      <c r="CQZ828" s="14"/>
      <c r="CRA828" s="14"/>
      <c r="CRB828" s="14"/>
      <c r="CRC828" s="14"/>
      <c r="CRD828" s="14"/>
      <c r="CRE828" s="14"/>
      <c r="CRF828" s="14"/>
      <c r="CRG828" s="14"/>
      <c r="CRH828" s="14"/>
      <c r="CRI828" s="14"/>
      <c r="CRJ828" s="14"/>
      <c r="CRK828" s="14"/>
      <c r="CRL828" s="14"/>
      <c r="CRM828" s="14"/>
      <c r="CRN828" s="14"/>
      <c r="CRO828" s="14"/>
      <c r="CRP828" s="14"/>
      <c r="CRQ828" s="14"/>
      <c r="CRR828" s="14"/>
      <c r="CRS828" s="14"/>
      <c r="CRT828" s="14"/>
      <c r="CRU828" s="14"/>
      <c r="CRV828" s="14"/>
      <c r="CRW828" s="14"/>
      <c r="CRX828" s="14"/>
      <c r="CRY828" s="14"/>
      <c r="CRZ828" s="14"/>
      <c r="CSA828" s="14"/>
      <c r="CSB828" s="14"/>
      <c r="CSC828" s="14"/>
      <c r="CSD828" s="14"/>
      <c r="CSE828" s="14"/>
      <c r="CSF828" s="14"/>
      <c r="CSG828" s="14"/>
      <c r="CSH828" s="14"/>
      <c r="CSI828" s="14"/>
      <c r="CSJ828" s="14"/>
      <c r="CSK828" s="14"/>
      <c r="CSL828" s="14"/>
      <c r="CSM828" s="14"/>
      <c r="CSN828" s="14"/>
      <c r="CSO828" s="14"/>
      <c r="CSP828" s="14"/>
      <c r="CSQ828" s="14"/>
      <c r="CSR828" s="14"/>
      <c r="CSS828" s="14"/>
      <c r="CST828" s="14"/>
      <c r="CSU828" s="14"/>
      <c r="CSV828" s="14"/>
      <c r="CSW828" s="14"/>
      <c r="CSX828" s="14"/>
      <c r="CSY828" s="14"/>
      <c r="CSZ828" s="14"/>
      <c r="CTA828" s="14"/>
      <c r="CTB828" s="14"/>
      <c r="CTC828" s="14"/>
      <c r="CTD828" s="14"/>
      <c r="CTE828" s="14"/>
      <c r="CTF828" s="14"/>
      <c r="CTG828" s="14"/>
      <c r="CTH828" s="14"/>
      <c r="CTI828" s="14"/>
      <c r="CTJ828" s="14"/>
      <c r="CTK828" s="14"/>
      <c r="CTL828" s="14"/>
      <c r="CTM828" s="14"/>
      <c r="CTN828" s="14"/>
      <c r="CTO828" s="14"/>
      <c r="CTP828" s="14"/>
      <c r="CTQ828" s="14"/>
      <c r="CTR828" s="14"/>
      <c r="CTS828" s="14"/>
      <c r="CTT828" s="14"/>
      <c r="CTU828" s="14"/>
      <c r="CTV828" s="14"/>
      <c r="CTW828" s="14"/>
      <c r="CTX828" s="14"/>
      <c r="CTY828" s="14"/>
      <c r="CTZ828" s="14"/>
      <c r="CUA828" s="14"/>
      <c r="CUB828" s="14"/>
      <c r="CUC828" s="14"/>
      <c r="CUD828" s="14"/>
      <c r="CUE828" s="14"/>
      <c r="CUF828" s="14"/>
      <c r="CUG828" s="14"/>
      <c r="CUH828" s="14"/>
      <c r="CUI828" s="14"/>
      <c r="CUJ828" s="14"/>
      <c r="CUK828" s="14"/>
      <c r="CUL828" s="14"/>
      <c r="CUM828" s="14"/>
      <c r="CUN828" s="14"/>
      <c r="CUO828" s="14"/>
      <c r="CUP828" s="14"/>
      <c r="CUQ828" s="14"/>
      <c r="CUR828" s="14"/>
      <c r="CUS828" s="14"/>
      <c r="CUT828" s="14"/>
      <c r="CUU828" s="14"/>
      <c r="CUV828" s="14"/>
      <c r="CUW828" s="14"/>
      <c r="CUX828" s="14"/>
      <c r="CUY828" s="14"/>
      <c r="CUZ828" s="14"/>
      <c r="CVA828" s="14"/>
      <c r="CVB828" s="14"/>
      <c r="CVC828" s="14"/>
      <c r="CVD828" s="14"/>
      <c r="CVE828" s="14"/>
      <c r="CVF828" s="14"/>
      <c r="CVG828" s="14"/>
      <c r="CVH828" s="14"/>
      <c r="CVI828" s="14"/>
      <c r="CVJ828" s="14"/>
      <c r="CVK828" s="14"/>
      <c r="CVL828" s="14"/>
      <c r="CVM828" s="14"/>
      <c r="CVN828" s="14"/>
      <c r="CVO828" s="14"/>
      <c r="CVP828" s="14"/>
      <c r="CVQ828" s="14"/>
      <c r="CVR828" s="14"/>
      <c r="CVS828" s="14"/>
      <c r="CVT828" s="14"/>
      <c r="CVU828" s="14"/>
      <c r="CVV828" s="14"/>
      <c r="CVW828" s="14"/>
      <c r="CVX828" s="14"/>
      <c r="CVY828" s="14"/>
      <c r="CVZ828" s="14"/>
      <c r="CWA828" s="14"/>
      <c r="CWB828" s="14"/>
      <c r="CWC828" s="14"/>
      <c r="CWD828" s="14"/>
      <c r="CWE828" s="14"/>
      <c r="CWF828" s="14"/>
      <c r="CWG828" s="14"/>
      <c r="CWH828" s="14"/>
      <c r="CWI828" s="14"/>
      <c r="CWJ828" s="14"/>
      <c r="CWK828" s="14"/>
      <c r="CWL828" s="14"/>
      <c r="CWM828" s="14"/>
      <c r="CWN828" s="14"/>
      <c r="CWO828" s="14"/>
      <c r="CWP828" s="14"/>
      <c r="CWQ828" s="14"/>
      <c r="CWR828" s="14"/>
      <c r="CWS828" s="14"/>
      <c r="CWT828" s="14"/>
      <c r="CWU828" s="14"/>
      <c r="CWV828" s="14"/>
      <c r="CWW828" s="14"/>
      <c r="CWX828" s="14"/>
      <c r="CWY828" s="14"/>
      <c r="CWZ828" s="14"/>
      <c r="CXA828" s="14"/>
      <c r="CXB828" s="14"/>
      <c r="CXC828" s="14"/>
      <c r="CXD828" s="14"/>
      <c r="CXE828" s="14"/>
      <c r="CXF828" s="14"/>
      <c r="CXG828" s="14"/>
      <c r="CXH828" s="14"/>
      <c r="CXI828" s="14"/>
      <c r="CXJ828" s="14"/>
      <c r="CXK828" s="14"/>
      <c r="CXL828" s="14"/>
      <c r="CXM828" s="14"/>
      <c r="CXN828" s="14"/>
      <c r="CXO828" s="14"/>
      <c r="CXP828" s="14"/>
      <c r="CXQ828" s="14"/>
      <c r="CXR828" s="14"/>
      <c r="CXS828" s="14"/>
      <c r="CXT828" s="14"/>
      <c r="CXU828" s="14"/>
      <c r="CXV828" s="14"/>
      <c r="CXW828" s="14"/>
      <c r="CXX828" s="14"/>
      <c r="CXY828" s="14"/>
      <c r="CXZ828" s="14"/>
      <c r="CYA828" s="14"/>
      <c r="CYB828" s="14"/>
      <c r="CYC828" s="14"/>
      <c r="CYD828" s="14"/>
      <c r="CYE828" s="14"/>
      <c r="CYF828" s="14"/>
      <c r="CYG828" s="14"/>
      <c r="CYH828" s="14"/>
      <c r="CYI828" s="14"/>
      <c r="CYJ828" s="14"/>
      <c r="CYK828" s="14"/>
      <c r="CYL828" s="14"/>
      <c r="CYM828" s="14"/>
      <c r="CYN828" s="14"/>
      <c r="CYO828" s="14"/>
      <c r="CYP828" s="14"/>
      <c r="CYQ828" s="14"/>
      <c r="CYR828" s="14"/>
      <c r="CYS828" s="14"/>
      <c r="CYT828" s="14"/>
      <c r="CYU828" s="14"/>
      <c r="CYV828" s="14"/>
      <c r="CYW828" s="14"/>
      <c r="CYX828" s="14"/>
      <c r="CYY828" s="14"/>
      <c r="CYZ828" s="14"/>
      <c r="CZA828" s="14"/>
      <c r="CZB828" s="14"/>
      <c r="CZC828" s="14"/>
      <c r="CZD828" s="14"/>
      <c r="CZE828" s="14"/>
      <c r="CZF828" s="14"/>
      <c r="CZG828" s="14"/>
      <c r="CZH828" s="14"/>
      <c r="CZI828" s="14"/>
      <c r="CZJ828" s="14"/>
      <c r="CZK828" s="14"/>
      <c r="CZL828" s="14"/>
      <c r="CZM828" s="14"/>
      <c r="CZN828" s="14"/>
      <c r="CZO828" s="14"/>
      <c r="CZP828" s="14"/>
      <c r="CZQ828" s="14"/>
      <c r="CZR828" s="14"/>
      <c r="CZS828" s="14"/>
      <c r="CZT828" s="14"/>
      <c r="CZU828" s="14"/>
      <c r="CZV828" s="14"/>
      <c r="CZW828" s="14"/>
      <c r="CZX828" s="14"/>
      <c r="CZY828" s="14"/>
      <c r="CZZ828" s="14"/>
      <c r="DAA828" s="14"/>
      <c r="DAB828" s="14"/>
      <c r="DAC828" s="14"/>
      <c r="DAD828" s="14"/>
      <c r="DAE828" s="14"/>
      <c r="DAF828" s="14"/>
      <c r="DAG828" s="14"/>
      <c r="DAH828" s="14"/>
      <c r="DAI828" s="14"/>
      <c r="DAJ828" s="14"/>
      <c r="DAK828" s="14"/>
      <c r="DAL828" s="14"/>
      <c r="DAM828" s="14"/>
      <c r="DAN828" s="14"/>
      <c r="DAO828" s="14"/>
      <c r="DAP828" s="14"/>
      <c r="DAQ828" s="14"/>
      <c r="DAR828" s="14"/>
      <c r="DAS828" s="14"/>
      <c r="DAT828" s="14"/>
      <c r="DAU828" s="14"/>
      <c r="DAV828" s="14"/>
      <c r="DAW828" s="14"/>
      <c r="DAX828" s="14"/>
      <c r="DAY828" s="14"/>
      <c r="DAZ828" s="14"/>
      <c r="DBA828" s="14"/>
      <c r="DBB828" s="14"/>
      <c r="DBC828" s="14"/>
      <c r="DBD828" s="14"/>
      <c r="DBE828" s="14"/>
      <c r="DBF828" s="14"/>
      <c r="DBG828" s="14"/>
      <c r="DBH828" s="14"/>
      <c r="DBI828" s="14"/>
      <c r="DBJ828" s="14"/>
      <c r="DBK828" s="14"/>
      <c r="DBL828" s="14"/>
      <c r="DBM828" s="14"/>
      <c r="DBN828" s="14"/>
      <c r="DBO828" s="14"/>
      <c r="DBP828" s="14"/>
      <c r="DBQ828" s="14"/>
      <c r="DBR828" s="14"/>
      <c r="DBS828" s="14"/>
      <c r="DBT828" s="14"/>
      <c r="DBU828" s="14"/>
      <c r="DBV828" s="14"/>
      <c r="DBW828" s="14"/>
      <c r="DBX828" s="14"/>
      <c r="DBY828" s="14"/>
      <c r="DBZ828" s="14"/>
      <c r="DCA828" s="14"/>
      <c r="DCB828" s="14"/>
      <c r="DCC828" s="14"/>
      <c r="DCD828" s="14"/>
      <c r="DCE828" s="14"/>
      <c r="DCF828" s="14"/>
      <c r="DCG828" s="14"/>
      <c r="DCH828" s="14"/>
      <c r="DCI828" s="14"/>
      <c r="DCJ828" s="14"/>
      <c r="DCK828" s="14"/>
      <c r="DCL828" s="14"/>
      <c r="DCM828" s="14"/>
      <c r="DCN828" s="14"/>
      <c r="DCO828" s="14"/>
      <c r="DCP828" s="14"/>
      <c r="DCQ828" s="14"/>
      <c r="DCR828" s="14"/>
      <c r="DCS828" s="14"/>
      <c r="DCT828" s="14"/>
      <c r="DCU828" s="14"/>
      <c r="DCV828" s="14"/>
      <c r="DCW828" s="14"/>
      <c r="DCX828" s="14"/>
      <c r="DCY828" s="14"/>
      <c r="DCZ828" s="14"/>
      <c r="DDA828" s="14"/>
      <c r="DDB828" s="14"/>
      <c r="DDC828" s="14"/>
      <c r="DDD828" s="14"/>
      <c r="DDE828" s="14"/>
      <c r="DDF828" s="14"/>
      <c r="DDG828" s="14"/>
      <c r="DDH828" s="14"/>
      <c r="DDI828" s="14"/>
      <c r="DDJ828" s="14"/>
      <c r="DDK828" s="14"/>
      <c r="DDL828" s="14"/>
      <c r="DDM828" s="14"/>
      <c r="DDN828" s="14"/>
      <c r="DDO828" s="14"/>
      <c r="DDP828" s="14"/>
      <c r="DDQ828" s="14"/>
      <c r="DDR828" s="14"/>
      <c r="DDS828" s="14"/>
      <c r="DDT828" s="14"/>
      <c r="DDU828" s="14"/>
      <c r="DDV828" s="14"/>
      <c r="DDW828" s="14"/>
      <c r="DDX828" s="14"/>
      <c r="DDY828" s="14"/>
      <c r="DDZ828" s="14"/>
      <c r="DEA828" s="14"/>
      <c r="DEB828" s="14"/>
      <c r="DEC828" s="14"/>
      <c r="DED828" s="14"/>
      <c r="DEE828" s="14"/>
      <c r="DEF828" s="14"/>
      <c r="DEG828" s="14"/>
      <c r="DEH828" s="14"/>
      <c r="DEI828" s="14"/>
      <c r="DEJ828" s="14"/>
      <c r="DEK828" s="14"/>
      <c r="DEL828" s="14"/>
      <c r="DEM828" s="14"/>
      <c r="DEN828" s="14"/>
      <c r="DEO828" s="14"/>
      <c r="DEP828" s="14"/>
      <c r="DEQ828" s="14"/>
      <c r="DER828" s="14"/>
      <c r="DES828" s="14"/>
      <c r="DET828" s="14"/>
      <c r="DEU828" s="14"/>
      <c r="DEV828" s="14"/>
      <c r="DEW828" s="14"/>
      <c r="DEX828" s="14"/>
      <c r="DEY828" s="14"/>
      <c r="DEZ828" s="14"/>
      <c r="DFA828" s="14"/>
      <c r="DFB828" s="14"/>
      <c r="DFC828" s="14"/>
      <c r="DFD828" s="14"/>
      <c r="DFE828" s="14"/>
      <c r="DFF828" s="14"/>
      <c r="DFG828" s="14"/>
      <c r="DFH828" s="14"/>
      <c r="DFI828" s="14"/>
      <c r="DFJ828" s="14"/>
      <c r="DFK828" s="14"/>
      <c r="DFL828" s="14"/>
      <c r="DFM828" s="14"/>
      <c r="DFN828" s="14"/>
      <c r="DFO828" s="14"/>
      <c r="DFP828" s="14"/>
      <c r="DFQ828" s="14"/>
      <c r="DFR828" s="14"/>
      <c r="DFS828" s="14"/>
      <c r="DFT828" s="14"/>
      <c r="DFU828" s="14"/>
      <c r="DFV828" s="14"/>
      <c r="DFW828" s="14"/>
      <c r="DFX828" s="14"/>
      <c r="DFY828" s="14"/>
      <c r="DFZ828" s="14"/>
      <c r="DGA828" s="14"/>
      <c r="DGB828" s="14"/>
      <c r="DGC828" s="14"/>
      <c r="DGD828" s="14"/>
      <c r="DGE828" s="14"/>
      <c r="DGF828" s="14"/>
      <c r="DGG828" s="14"/>
      <c r="DGH828" s="14"/>
      <c r="DGI828" s="14"/>
      <c r="DGJ828" s="14"/>
      <c r="DGK828" s="14"/>
      <c r="DGL828" s="14"/>
      <c r="DGM828" s="14"/>
      <c r="DGN828" s="14"/>
      <c r="DGO828" s="14"/>
      <c r="DGP828" s="14"/>
      <c r="DGQ828" s="14"/>
      <c r="DGR828" s="14"/>
      <c r="DGS828" s="14"/>
      <c r="DGT828" s="14"/>
      <c r="DGU828" s="14"/>
      <c r="DGV828" s="14"/>
      <c r="DGW828" s="14"/>
      <c r="DGX828" s="14"/>
      <c r="DGY828" s="14"/>
      <c r="DGZ828" s="14"/>
      <c r="DHA828" s="14"/>
      <c r="DHB828" s="14"/>
      <c r="DHC828" s="14"/>
      <c r="DHD828" s="14"/>
      <c r="DHE828" s="14"/>
      <c r="DHF828" s="14"/>
      <c r="DHG828" s="14"/>
      <c r="DHH828" s="14"/>
      <c r="DHI828" s="14"/>
      <c r="DHJ828" s="14"/>
      <c r="DHK828" s="14"/>
      <c r="DHL828" s="14"/>
      <c r="DHM828" s="14"/>
      <c r="DHN828" s="14"/>
      <c r="DHO828" s="14"/>
      <c r="DHP828" s="14"/>
      <c r="DHQ828" s="14"/>
      <c r="DHR828" s="14"/>
      <c r="DHS828" s="14"/>
      <c r="DHT828" s="14"/>
      <c r="DHU828" s="14"/>
      <c r="DHV828" s="14"/>
      <c r="DHW828" s="14"/>
      <c r="DHX828" s="14"/>
      <c r="DHY828" s="14"/>
      <c r="DHZ828" s="14"/>
      <c r="DIA828" s="14"/>
      <c r="DIB828" s="14"/>
      <c r="DIC828" s="14"/>
      <c r="DID828" s="14"/>
      <c r="DIE828" s="14"/>
      <c r="DIF828" s="14"/>
      <c r="DIG828" s="14"/>
      <c r="DIH828" s="14"/>
      <c r="DII828" s="14"/>
      <c r="DIJ828" s="14"/>
      <c r="DIK828" s="14"/>
      <c r="DIL828" s="14"/>
      <c r="DIM828" s="14"/>
      <c r="DIN828" s="14"/>
      <c r="DIO828" s="14"/>
      <c r="DIP828" s="14"/>
      <c r="DIQ828" s="14"/>
      <c r="DIR828" s="14"/>
      <c r="DIS828" s="14"/>
      <c r="DIT828" s="14"/>
      <c r="DIU828" s="14"/>
      <c r="DIV828" s="14"/>
      <c r="DIW828" s="14"/>
      <c r="DIX828" s="14"/>
      <c r="DIY828" s="14"/>
      <c r="DIZ828" s="14"/>
      <c r="DJA828" s="14"/>
      <c r="DJB828" s="14"/>
      <c r="DJC828" s="14"/>
      <c r="DJD828" s="14"/>
      <c r="DJE828" s="14"/>
      <c r="DJF828" s="14"/>
      <c r="DJG828" s="14"/>
      <c r="DJH828" s="14"/>
      <c r="DJI828" s="14"/>
      <c r="DJJ828" s="14"/>
      <c r="DJK828" s="14"/>
      <c r="DJL828" s="14"/>
      <c r="DJM828" s="14"/>
      <c r="DJN828" s="14"/>
      <c r="DJO828" s="14"/>
      <c r="DJP828" s="14"/>
      <c r="DJQ828" s="14"/>
      <c r="DJR828" s="14"/>
      <c r="DJS828" s="14"/>
      <c r="DJT828" s="14"/>
      <c r="DJU828" s="14"/>
      <c r="DJV828" s="14"/>
      <c r="DJW828" s="14"/>
      <c r="DJX828" s="14"/>
      <c r="DJY828" s="14"/>
      <c r="DJZ828" s="14"/>
      <c r="DKA828" s="14"/>
      <c r="DKB828" s="14"/>
      <c r="DKC828" s="14"/>
      <c r="DKD828" s="14"/>
      <c r="DKE828" s="14"/>
      <c r="DKF828" s="14"/>
      <c r="DKG828" s="14"/>
      <c r="DKH828" s="14"/>
      <c r="DKI828" s="14"/>
      <c r="DKJ828" s="14"/>
      <c r="DKK828" s="14"/>
      <c r="DKL828" s="14"/>
      <c r="DKM828" s="14"/>
      <c r="DKN828" s="14"/>
      <c r="DKO828" s="14"/>
      <c r="DKP828" s="14"/>
      <c r="DKQ828" s="14"/>
      <c r="DKR828" s="14"/>
      <c r="DKS828" s="14"/>
      <c r="DKT828" s="14"/>
      <c r="DKU828" s="14"/>
      <c r="DKV828" s="14"/>
      <c r="DKW828" s="14"/>
      <c r="DKX828" s="14"/>
      <c r="DKY828" s="14"/>
      <c r="DKZ828" s="14"/>
      <c r="DLA828" s="14"/>
      <c r="DLB828" s="14"/>
      <c r="DLC828" s="14"/>
      <c r="DLD828" s="14"/>
      <c r="DLE828" s="14"/>
      <c r="DLF828" s="14"/>
      <c r="DLG828" s="14"/>
      <c r="DLH828" s="14"/>
      <c r="DLI828" s="14"/>
      <c r="DLJ828" s="14"/>
      <c r="DLK828" s="14"/>
      <c r="DLL828" s="14"/>
      <c r="DLM828" s="14"/>
      <c r="DLN828" s="14"/>
      <c r="DLO828" s="14"/>
      <c r="DLP828" s="14"/>
      <c r="DLQ828" s="14"/>
      <c r="DLR828" s="14"/>
      <c r="DLS828" s="14"/>
      <c r="DLT828" s="14"/>
      <c r="DLU828" s="14"/>
      <c r="DLV828" s="14"/>
      <c r="DLW828" s="14"/>
      <c r="DLX828" s="14"/>
      <c r="DLY828" s="14"/>
      <c r="DLZ828" s="14"/>
      <c r="DMA828" s="14"/>
      <c r="DMB828" s="14"/>
      <c r="DMC828" s="14"/>
      <c r="DMD828" s="14"/>
      <c r="DME828" s="14"/>
      <c r="DMF828" s="14"/>
      <c r="DMG828" s="14"/>
      <c r="DMH828" s="14"/>
      <c r="DMI828" s="14"/>
      <c r="DMJ828" s="14"/>
      <c r="DMK828" s="14"/>
      <c r="DML828" s="14"/>
      <c r="DMM828" s="14"/>
      <c r="DMN828" s="14"/>
      <c r="DMO828" s="14"/>
      <c r="DMP828" s="14"/>
      <c r="DMQ828" s="14"/>
      <c r="DMR828" s="14"/>
      <c r="DMS828" s="14"/>
      <c r="DMT828" s="14"/>
      <c r="DMU828" s="14"/>
      <c r="DMV828" s="14"/>
      <c r="DMW828" s="14"/>
      <c r="DMX828" s="14"/>
      <c r="DMY828" s="14"/>
      <c r="DMZ828" s="14"/>
      <c r="DNA828" s="14"/>
      <c r="DNB828" s="14"/>
      <c r="DNC828" s="14"/>
      <c r="DND828" s="14"/>
      <c r="DNE828" s="14"/>
      <c r="DNF828" s="14"/>
      <c r="DNG828" s="14"/>
      <c r="DNH828" s="14"/>
      <c r="DNI828" s="14"/>
      <c r="DNJ828" s="14"/>
      <c r="DNK828" s="14"/>
      <c r="DNL828" s="14"/>
      <c r="DNM828" s="14"/>
      <c r="DNN828" s="14"/>
      <c r="DNO828" s="14"/>
      <c r="DNP828" s="14"/>
      <c r="DNQ828" s="14"/>
      <c r="DNR828" s="14"/>
      <c r="DNS828" s="14"/>
      <c r="DNT828" s="14"/>
      <c r="DNU828" s="14"/>
      <c r="DNV828" s="14"/>
      <c r="DNW828" s="14"/>
      <c r="DNX828" s="14"/>
      <c r="DNY828" s="14"/>
      <c r="DNZ828" s="14"/>
      <c r="DOA828" s="14"/>
      <c r="DOB828" s="14"/>
      <c r="DOC828" s="14"/>
      <c r="DOD828" s="14"/>
      <c r="DOE828" s="14"/>
      <c r="DOF828" s="14"/>
      <c r="DOG828" s="14"/>
      <c r="DOH828" s="14"/>
      <c r="DOI828" s="14"/>
      <c r="DOJ828" s="14"/>
      <c r="DOK828" s="14"/>
      <c r="DOL828" s="14"/>
      <c r="DOM828" s="14"/>
      <c r="DON828" s="14"/>
      <c r="DOO828" s="14"/>
      <c r="DOP828" s="14"/>
      <c r="DOQ828" s="14"/>
      <c r="DOR828" s="14"/>
      <c r="DOS828" s="14"/>
      <c r="DOT828" s="14"/>
      <c r="DOU828" s="14"/>
      <c r="DOV828" s="14"/>
      <c r="DOW828" s="14"/>
      <c r="DOX828" s="14"/>
      <c r="DOY828" s="14"/>
      <c r="DOZ828" s="14"/>
      <c r="DPA828" s="14"/>
      <c r="DPB828" s="14"/>
      <c r="DPC828" s="14"/>
      <c r="DPD828" s="14"/>
      <c r="DPE828" s="14"/>
      <c r="DPF828" s="14"/>
      <c r="DPG828" s="14"/>
      <c r="DPH828" s="14"/>
      <c r="DPI828" s="14"/>
      <c r="DPJ828" s="14"/>
      <c r="DPK828" s="14"/>
      <c r="DPL828" s="14"/>
      <c r="DPM828" s="14"/>
      <c r="DPN828" s="14"/>
      <c r="DPO828" s="14"/>
      <c r="DPP828" s="14"/>
      <c r="DPQ828" s="14"/>
      <c r="DPR828" s="14"/>
      <c r="DPS828" s="14"/>
      <c r="DPT828" s="14"/>
      <c r="DPU828" s="14"/>
      <c r="DPV828" s="14"/>
      <c r="DPW828" s="14"/>
      <c r="DPX828" s="14"/>
      <c r="DPY828" s="14"/>
      <c r="DPZ828" s="14"/>
      <c r="DQA828" s="14"/>
      <c r="DQB828" s="14"/>
      <c r="DQC828" s="14"/>
      <c r="DQD828" s="14"/>
      <c r="DQE828" s="14"/>
      <c r="DQF828" s="14"/>
      <c r="DQG828" s="14"/>
      <c r="DQH828" s="14"/>
      <c r="DQI828" s="14"/>
      <c r="DQJ828" s="14"/>
      <c r="DQK828" s="14"/>
      <c r="DQL828" s="14"/>
      <c r="DQM828" s="14"/>
      <c r="DQN828" s="14"/>
      <c r="DQO828" s="14"/>
      <c r="DQP828" s="14"/>
      <c r="DQQ828" s="14"/>
      <c r="DQR828" s="14"/>
      <c r="DQS828" s="14"/>
      <c r="DQT828" s="14"/>
      <c r="DQU828" s="14"/>
      <c r="DQV828" s="14"/>
      <c r="DQW828" s="14"/>
      <c r="DQX828" s="14"/>
      <c r="DQY828" s="14"/>
      <c r="DQZ828" s="14"/>
      <c r="DRA828" s="14"/>
      <c r="DRB828" s="14"/>
      <c r="DRC828" s="14"/>
      <c r="DRD828" s="14"/>
      <c r="DRE828" s="14"/>
      <c r="DRF828" s="14"/>
      <c r="DRG828" s="14"/>
      <c r="DRH828" s="14"/>
      <c r="DRI828" s="14"/>
      <c r="DRJ828" s="14"/>
      <c r="DRK828" s="14"/>
      <c r="DRL828" s="14"/>
      <c r="DRM828" s="14"/>
      <c r="DRN828" s="14"/>
      <c r="DRO828" s="14"/>
      <c r="DRP828" s="14"/>
      <c r="DRQ828" s="14"/>
      <c r="DRR828" s="14"/>
      <c r="DRS828" s="14"/>
      <c r="DRT828" s="14"/>
      <c r="DRU828" s="14"/>
      <c r="DRV828" s="14"/>
      <c r="DRW828" s="14"/>
      <c r="DRX828" s="14"/>
      <c r="DRY828" s="14"/>
      <c r="DRZ828" s="14"/>
      <c r="DSA828" s="14"/>
      <c r="DSB828" s="14"/>
      <c r="DSC828" s="14"/>
      <c r="DSD828" s="14"/>
      <c r="DSE828" s="14"/>
      <c r="DSF828" s="14"/>
      <c r="DSG828" s="14"/>
      <c r="DSH828" s="14"/>
      <c r="DSI828" s="14"/>
      <c r="DSJ828" s="14"/>
      <c r="DSK828" s="14"/>
      <c r="DSL828" s="14"/>
      <c r="DSM828" s="14"/>
      <c r="DSN828" s="14"/>
      <c r="DSO828" s="14"/>
      <c r="DSP828" s="14"/>
      <c r="DSQ828" s="14"/>
      <c r="DSR828" s="14"/>
      <c r="DSS828" s="14"/>
      <c r="DST828" s="14"/>
      <c r="DSU828" s="14"/>
      <c r="DSV828" s="14"/>
      <c r="DSW828" s="14"/>
      <c r="DSX828" s="14"/>
      <c r="DSY828" s="14"/>
      <c r="DSZ828" s="14"/>
      <c r="DTA828" s="14"/>
      <c r="DTB828" s="14"/>
      <c r="DTC828" s="14"/>
      <c r="DTD828" s="14"/>
      <c r="DTE828" s="14"/>
      <c r="DTF828" s="14"/>
      <c r="DTG828" s="14"/>
      <c r="DTH828" s="14"/>
      <c r="DTI828" s="14"/>
      <c r="DTJ828" s="14"/>
      <c r="DTK828" s="14"/>
      <c r="DTL828" s="14"/>
      <c r="DTM828" s="14"/>
      <c r="DTN828" s="14"/>
      <c r="DTO828" s="14"/>
      <c r="DTP828" s="14"/>
      <c r="DTQ828" s="14"/>
      <c r="DTR828" s="14"/>
      <c r="DTS828" s="14"/>
      <c r="DTT828" s="14"/>
      <c r="DTU828" s="14"/>
      <c r="DTV828" s="14"/>
      <c r="DTW828" s="14"/>
      <c r="DTX828" s="14"/>
      <c r="DTY828" s="14"/>
      <c r="DTZ828" s="14"/>
      <c r="DUA828" s="14"/>
      <c r="DUB828" s="14"/>
      <c r="DUC828" s="14"/>
      <c r="DUD828" s="14"/>
      <c r="DUE828" s="14"/>
      <c r="DUF828" s="14"/>
      <c r="DUG828" s="14"/>
      <c r="DUH828" s="14"/>
      <c r="DUI828" s="14"/>
      <c r="DUJ828" s="14"/>
      <c r="DUK828" s="14"/>
      <c r="DUL828" s="14"/>
      <c r="DUM828" s="14"/>
      <c r="DUN828" s="14"/>
      <c r="DUO828" s="14"/>
      <c r="DUP828" s="14"/>
      <c r="DUQ828" s="14"/>
      <c r="DUR828" s="14"/>
      <c r="DUS828" s="14"/>
      <c r="DUT828" s="14"/>
      <c r="DUU828" s="14"/>
      <c r="DUV828" s="14"/>
      <c r="DUW828" s="14"/>
      <c r="DUX828" s="14"/>
      <c r="DUY828" s="14"/>
      <c r="DUZ828" s="14"/>
      <c r="DVA828" s="14"/>
      <c r="DVB828" s="14"/>
      <c r="DVC828" s="14"/>
      <c r="DVD828" s="14"/>
      <c r="DVE828" s="14"/>
      <c r="DVF828" s="14"/>
      <c r="DVG828" s="14"/>
      <c r="DVH828" s="14"/>
      <c r="DVI828" s="14"/>
      <c r="DVJ828" s="14"/>
      <c r="DVK828" s="14"/>
      <c r="DVL828" s="14"/>
      <c r="DVM828" s="14"/>
      <c r="DVN828" s="14"/>
      <c r="DVO828" s="14"/>
      <c r="DVP828" s="14"/>
      <c r="DVQ828" s="14"/>
      <c r="DVR828" s="14"/>
      <c r="DVS828" s="14"/>
      <c r="DVT828" s="14"/>
      <c r="DVU828" s="14"/>
      <c r="DVV828" s="14"/>
      <c r="DVW828" s="14"/>
      <c r="DVX828" s="14"/>
      <c r="DVY828" s="14"/>
      <c r="DVZ828" s="14"/>
      <c r="DWA828" s="14"/>
      <c r="DWB828" s="14"/>
      <c r="DWC828" s="14"/>
      <c r="DWD828" s="14"/>
      <c r="DWE828" s="14"/>
      <c r="DWF828" s="14"/>
      <c r="DWG828" s="14"/>
      <c r="DWH828" s="14"/>
      <c r="DWI828" s="14"/>
      <c r="DWJ828" s="14"/>
      <c r="DWK828" s="14"/>
      <c r="DWL828" s="14"/>
      <c r="DWM828" s="14"/>
      <c r="DWN828" s="14"/>
      <c r="DWO828" s="14"/>
      <c r="DWP828" s="14"/>
      <c r="DWQ828" s="14"/>
      <c r="DWR828" s="14"/>
      <c r="DWS828" s="14"/>
      <c r="DWT828" s="14"/>
      <c r="DWU828" s="14"/>
      <c r="DWV828" s="14"/>
      <c r="DWW828" s="14"/>
      <c r="DWX828" s="14"/>
      <c r="DWY828" s="14"/>
      <c r="DWZ828" s="14"/>
      <c r="DXA828" s="14"/>
      <c r="DXB828" s="14"/>
      <c r="DXC828" s="14"/>
      <c r="DXD828" s="14"/>
      <c r="DXE828" s="14"/>
      <c r="DXF828" s="14"/>
      <c r="DXG828" s="14"/>
      <c r="DXH828" s="14"/>
      <c r="DXI828" s="14"/>
      <c r="DXJ828" s="14"/>
      <c r="DXK828" s="14"/>
      <c r="DXL828" s="14"/>
      <c r="DXM828" s="14"/>
      <c r="DXN828" s="14"/>
      <c r="DXO828" s="14"/>
      <c r="DXP828" s="14"/>
      <c r="DXQ828" s="14"/>
      <c r="DXR828" s="14"/>
      <c r="DXS828" s="14"/>
      <c r="DXT828" s="14"/>
      <c r="DXU828" s="14"/>
      <c r="DXV828" s="14"/>
      <c r="DXW828" s="14"/>
      <c r="DXX828" s="14"/>
      <c r="DXY828" s="14"/>
      <c r="DXZ828" s="14"/>
      <c r="DYA828" s="14"/>
      <c r="DYB828" s="14"/>
      <c r="DYC828" s="14"/>
      <c r="DYD828" s="14"/>
      <c r="DYE828" s="14"/>
      <c r="DYF828" s="14"/>
      <c r="DYG828" s="14"/>
      <c r="DYH828" s="14"/>
      <c r="DYI828" s="14"/>
      <c r="DYJ828" s="14"/>
      <c r="DYK828" s="14"/>
      <c r="DYL828" s="14"/>
      <c r="DYM828" s="14"/>
      <c r="DYN828" s="14"/>
      <c r="DYO828" s="14"/>
      <c r="DYP828" s="14"/>
      <c r="DYQ828" s="14"/>
      <c r="DYR828" s="14"/>
      <c r="DYS828" s="14"/>
      <c r="DYT828" s="14"/>
      <c r="DYU828" s="14"/>
      <c r="DYV828" s="14"/>
      <c r="DYW828" s="14"/>
      <c r="DYX828" s="14"/>
      <c r="DYY828" s="14"/>
      <c r="DYZ828" s="14"/>
      <c r="DZA828" s="14"/>
      <c r="DZB828" s="14"/>
      <c r="DZC828" s="14"/>
      <c r="DZD828" s="14"/>
      <c r="DZE828" s="14"/>
      <c r="DZF828" s="14"/>
      <c r="DZG828" s="14"/>
      <c r="DZH828" s="14"/>
      <c r="DZI828" s="14"/>
      <c r="DZJ828" s="14"/>
      <c r="DZK828" s="14"/>
      <c r="DZL828" s="14"/>
      <c r="DZM828" s="14"/>
      <c r="DZN828" s="14"/>
      <c r="DZO828" s="14"/>
      <c r="DZP828" s="14"/>
      <c r="DZQ828" s="14"/>
      <c r="DZR828" s="14"/>
      <c r="DZS828" s="14"/>
      <c r="DZT828" s="14"/>
      <c r="DZU828" s="14"/>
      <c r="DZV828" s="14"/>
      <c r="DZW828" s="14"/>
      <c r="DZX828" s="14"/>
      <c r="DZY828" s="14"/>
      <c r="DZZ828" s="14"/>
      <c r="EAA828" s="14"/>
      <c r="EAB828" s="14"/>
      <c r="EAC828" s="14"/>
      <c r="EAD828" s="14"/>
      <c r="EAE828" s="14"/>
      <c r="EAF828" s="14"/>
      <c r="EAG828" s="14"/>
      <c r="EAH828" s="14"/>
      <c r="EAI828" s="14"/>
      <c r="EAJ828" s="14"/>
      <c r="EAK828" s="14"/>
      <c r="EAL828" s="14"/>
      <c r="EAM828" s="14"/>
      <c r="EAN828" s="14"/>
      <c r="EAO828" s="14"/>
      <c r="EAP828" s="14"/>
      <c r="EAQ828" s="14"/>
      <c r="EAR828" s="14"/>
      <c r="EAS828" s="14"/>
      <c r="EAT828" s="14"/>
      <c r="EAU828" s="14"/>
      <c r="EAV828" s="14"/>
      <c r="EAW828" s="14"/>
      <c r="EAX828" s="14"/>
      <c r="EAY828" s="14"/>
      <c r="EAZ828" s="14"/>
      <c r="EBA828" s="14"/>
      <c r="EBB828" s="14"/>
      <c r="EBC828" s="14"/>
      <c r="EBD828" s="14"/>
      <c r="EBE828" s="14"/>
      <c r="EBF828" s="14"/>
      <c r="EBG828" s="14"/>
      <c r="EBH828" s="14"/>
      <c r="EBI828" s="14"/>
      <c r="EBJ828" s="14"/>
      <c r="EBK828" s="14"/>
      <c r="EBL828" s="14"/>
      <c r="EBM828" s="14"/>
      <c r="EBN828" s="14"/>
      <c r="EBO828" s="14"/>
      <c r="EBP828" s="14"/>
      <c r="EBQ828" s="14"/>
      <c r="EBR828" s="14"/>
      <c r="EBS828" s="14"/>
      <c r="EBT828" s="14"/>
      <c r="EBU828" s="14"/>
      <c r="EBV828" s="14"/>
      <c r="EBW828" s="14"/>
      <c r="EBX828" s="14"/>
      <c r="EBY828" s="14"/>
      <c r="EBZ828" s="14"/>
      <c r="ECA828" s="14"/>
      <c r="ECB828" s="14"/>
      <c r="ECC828" s="14"/>
      <c r="ECD828" s="14"/>
      <c r="ECE828" s="14"/>
      <c r="ECF828" s="14"/>
      <c r="ECG828" s="14"/>
      <c r="ECH828" s="14"/>
      <c r="ECI828" s="14"/>
      <c r="ECJ828" s="14"/>
      <c r="ECK828" s="14"/>
      <c r="ECL828" s="14"/>
      <c r="ECM828" s="14"/>
      <c r="ECN828" s="14"/>
      <c r="ECO828" s="14"/>
      <c r="ECP828" s="14"/>
      <c r="ECQ828" s="14"/>
      <c r="ECR828" s="14"/>
      <c r="ECS828" s="14"/>
      <c r="ECT828" s="14"/>
      <c r="ECU828" s="14"/>
      <c r="ECV828" s="14"/>
      <c r="ECW828" s="14"/>
      <c r="ECX828" s="14"/>
      <c r="ECY828" s="14"/>
      <c r="ECZ828" s="14"/>
      <c r="EDA828" s="14"/>
      <c r="EDB828" s="14"/>
      <c r="EDC828" s="14"/>
      <c r="EDD828" s="14"/>
      <c r="EDE828" s="14"/>
      <c r="EDF828" s="14"/>
      <c r="EDG828" s="14"/>
      <c r="EDH828" s="14"/>
      <c r="EDI828" s="14"/>
      <c r="EDJ828" s="14"/>
      <c r="EDK828" s="14"/>
      <c r="EDL828" s="14"/>
      <c r="EDM828" s="14"/>
      <c r="EDN828" s="14"/>
      <c r="EDO828" s="14"/>
      <c r="EDP828" s="14"/>
      <c r="EDQ828" s="14"/>
      <c r="EDR828" s="14"/>
      <c r="EDS828" s="14"/>
      <c r="EDT828" s="14"/>
      <c r="EDU828" s="14"/>
      <c r="EDV828" s="14"/>
      <c r="EDW828" s="14"/>
      <c r="EDX828" s="14"/>
      <c r="EDY828" s="14"/>
      <c r="EDZ828" s="14"/>
      <c r="EEA828" s="14"/>
      <c r="EEB828" s="14"/>
      <c r="EEC828" s="14"/>
      <c r="EED828" s="14"/>
      <c r="EEE828" s="14"/>
      <c r="EEF828" s="14"/>
      <c r="EEG828" s="14"/>
      <c r="EEH828" s="14"/>
      <c r="EEI828" s="14"/>
      <c r="EEJ828" s="14"/>
      <c r="EEK828" s="14"/>
      <c r="EEL828" s="14"/>
      <c r="EEM828" s="14"/>
      <c r="EEN828" s="14"/>
      <c r="EEO828" s="14"/>
      <c r="EEP828" s="14"/>
      <c r="EEQ828" s="14"/>
      <c r="EER828" s="14"/>
      <c r="EES828" s="14"/>
      <c r="EET828" s="14"/>
      <c r="EEU828" s="14"/>
      <c r="EEV828" s="14"/>
      <c r="EEW828" s="14"/>
      <c r="EEX828" s="14"/>
      <c r="EEY828" s="14"/>
      <c r="EEZ828" s="14"/>
      <c r="EFA828" s="14"/>
      <c r="EFB828" s="14"/>
      <c r="EFC828" s="14"/>
      <c r="EFD828" s="14"/>
      <c r="EFE828" s="14"/>
      <c r="EFF828" s="14"/>
      <c r="EFG828" s="14"/>
      <c r="EFH828" s="14"/>
      <c r="EFI828" s="14"/>
      <c r="EFJ828" s="14"/>
      <c r="EFK828" s="14"/>
      <c r="EFL828" s="14"/>
      <c r="EFM828" s="14"/>
      <c r="EFN828" s="14"/>
      <c r="EFO828" s="14"/>
      <c r="EFP828" s="14"/>
      <c r="EFQ828" s="14"/>
      <c r="EFR828" s="14"/>
      <c r="EFS828" s="14"/>
      <c r="EFT828" s="14"/>
      <c r="EFU828" s="14"/>
      <c r="EFV828" s="14"/>
      <c r="EFW828" s="14"/>
      <c r="EFX828" s="14"/>
      <c r="EFY828" s="14"/>
      <c r="EFZ828" s="14"/>
      <c r="EGA828" s="14"/>
      <c r="EGB828" s="14"/>
      <c r="EGC828" s="14"/>
      <c r="EGD828" s="14"/>
      <c r="EGE828" s="14"/>
      <c r="EGF828" s="14"/>
      <c r="EGG828" s="14"/>
      <c r="EGH828" s="14"/>
      <c r="EGI828" s="14"/>
      <c r="EGJ828" s="14"/>
      <c r="EGK828" s="14"/>
      <c r="EGL828" s="14"/>
      <c r="EGM828" s="14"/>
      <c r="EGN828" s="14"/>
      <c r="EGO828" s="14"/>
      <c r="EGP828" s="14"/>
      <c r="EGQ828" s="14"/>
      <c r="EGR828" s="14"/>
      <c r="EGS828" s="14"/>
      <c r="EGT828" s="14"/>
      <c r="EGU828" s="14"/>
      <c r="EGV828" s="14"/>
      <c r="EGW828" s="14"/>
      <c r="EGX828" s="14"/>
      <c r="EGY828" s="14"/>
      <c r="EGZ828" s="14"/>
      <c r="EHA828" s="14"/>
      <c r="EHB828" s="14"/>
      <c r="EHC828" s="14"/>
      <c r="EHD828" s="14"/>
      <c r="EHE828" s="14"/>
      <c r="EHF828" s="14"/>
      <c r="EHG828" s="14"/>
      <c r="EHH828" s="14"/>
      <c r="EHI828" s="14"/>
      <c r="EHJ828" s="14"/>
      <c r="EHK828" s="14"/>
      <c r="EHL828" s="14"/>
      <c r="EHM828" s="14"/>
      <c r="EHN828" s="14"/>
      <c r="EHO828" s="14"/>
      <c r="EHP828" s="14"/>
      <c r="EHQ828" s="14"/>
      <c r="EHR828" s="14"/>
      <c r="EHS828" s="14"/>
      <c r="EHT828" s="14"/>
      <c r="EHU828" s="14"/>
      <c r="EHV828" s="14"/>
      <c r="EHW828" s="14"/>
      <c r="EHX828" s="14"/>
      <c r="EHY828" s="14"/>
      <c r="EHZ828" s="14"/>
      <c r="EIA828" s="14"/>
      <c r="EIB828" s="14"/>
      <c r="EIC828" s="14"/>
      <c r="EID828" s="14"/>
      <c r="EIE828" s="14"/>
      <c r="EIF828" s="14"/>
      <c r="EIG828" s="14"/>
      <c r="EIH828" s="14"/>
      <c r="EII828" s="14"/>
      <c r="EIJ828" s="14"/>
      <c r="EIK828" s="14"/>
      <c r="EIL828" s="14"/>
      <c r="EIM828" s="14"/>
      <c r="EIN828" s="14"/>
      <c r="EIO828" s="14"/>
      <c r="EIP828" s="14"/>
      <c r="EIQ828" s="14"/>
      <c r="EIR828" s="14"/>
      <c r="EIS828" s="14"/>
      <c r="EIT828" s="14"/>
      <c r="EIU828" s="14"/>
      <c r="EIV828" s="14"/>
      <c r="EIW828" s="14"/>
      <c r="EIX828" s="14"/>
      <c r="EIY828" s="14"/>
      <c r="EIZ828" s="14"/>
      <c r="EJA828" s="14"/>
      <c r="EJB828" s="14"/>
      <c r="EJC828" s="14"/>
      <c r="EJD828" s="14"/>
      <c r="EJE828" s="14"/>
      <c r="EJF828" s="14"/>
      <c r="EJG828" s="14"/>
      <c r="EJH828" s="14"/>
      <c r="EJI828" s="14"/>
      <c r="EJJ828" s="14"/>
      <c r="EJK828" s="14"/>
      <c r="EJL828" s="14"/>
      <c r="EJM828" s="14"/>
      <c r="EJN828" s="14"/>
      <c r="EJO828" s="14"/>
      <c r="EJP828" s="14"/>
      <c r="EJQ828" s="14"/>
      <c r="EJR828" s="14"/>
      <c r="EJS828" s="14"/>
      <c r="EJT828" s="14"/>
      <c r="EJU828" s="14"/>
      <c r="EJV828" s="14"/>
      <c r="EJW828" s="14"/>
      <c r="EJX828" s="14"/>
      <c r="EJY828" s="14"/>
      <c r="EJZ828" s="14"/>
      <c r="EKA828" s="14"/>
      <c r="EKB828" s="14"/>
      <c r="EKC828" s="14"/>
      <c r="EKD828" s="14"/>
      <c r="EKE828" s="14"/>
      <c r="EKF828" s="14"/>
      <c r="EKG828" s="14"/>
      <c r="EKH828" s="14"/>
      <c r="EKI828" s="14"/>
      <c r="EKJ828" s="14"/>
      <c r="EKK828" s="14"/>
      <c r="EKL828" s="14"/>
      <c r="EKM828" s="14"/>
      <c r="EKN828" s="14"/>
      <c r="EKO828" s="14"/>
      <c r="EKP828" s="14"/>
      <c r="EKQ828" s="14"/>
      <c r="EKR828" s="14"/>
      <c r="EKS828" s="14"/>
      <c r="EKT828" s="14"/>
      <c r="EKU828" s="14"/>
      <c r="EKV828" s="14"/>
      <c r="EKW828" s="14"/>
      <c r="EKX828" s="14"/>
      <c r="EKY828" s="14"/>
      <c r="EKZ828" s="14"/>
      <c r="ELA828" s="14"/>
      <c r="ELB828" s="14"/>
      <c r="ELC828" s="14"/>
      <c r="ELD828" s="14"/>
      <c r="ELE828" s="14"/>
      <c r="ELF828" s="14"/>
      <c r="ELG828" s="14"/>
      <c r="ELH828" s="14"/>
      <c r="ELI828" s="14"/>
      <c r="ELJ828" s="14"/>
      <c r="ELK828" s="14"/>
      <c r="ELL828" s="14"/>
      <c r="ELM828" s="14"/>
      <c r="ELN828" s="14"/>
      <c r="ELO828" s="14"/>
      <c r="ELP828" s="14"/>
      <c r="ELQ828" s="14"/>
      <c r="ELR828" s="14"/>
      <c r="ELS828" s="14"/>
      <c r="ELT828" s="14"/>
      <c r="ELU828" s="14"/>
      <c r="ELV828" s="14"/>
      <c r="ELW828" s="14"/>
      <c r="ELX828" s="14"/>
      <c r="ELY828" s="14"/>
      <c r="ELZ828" s="14"/>
      <c r="EMA828" s="14"/>
      <c r="EMB828" s="14"/>
      <c r="EMC828" s="14"/>
      <c r="EMD828" s="14"/>
      <c r="EME828" s="14"/>
      <c r="EMF828" s="14"/>
      <c r="EMG828" s="14"/>
      <c r="EMH828" s="14"/>
      <c r="EMI828" s="14"/>
      <c r="EMJ828" s="14"/>
      <c r="EMK828" s="14"/>
      <c r="EML828" s="14"/>
      <c r="EMM828" s="14"/>
      <c r="EMN828" s="14"/>
      <c r="EMO828" s="14"/>
      <c r="EMP828" s="14"/>
      <c r="EMQ828" s="14"/>
      <c r="EMR828" s="14"/>
      <c r="EMS828" s="14"/>
      <c r="EMT828" s="14"/>
      <c r="EMU828" s="14"/>
      <c r="EMV828" s="14"/>
      <c r="EMW828" s="14"/>
      <c r="EMX828" s="14"/>
      <c r="EMY828" s="14"/>
      <c r="EMZ828" s="14"/>
      <c r="ENA828" s="14"/>
      <c r="ENB828" s="14"/>
      <c r="ENC828" s="14"/>
      <c r="END828" s="14"/>
      <c r="ENE828" s="14"/>
      <c r="ENF828" s="14"/>
      <c r="ENG828" s="14"/>
      <c r="ENH828" s="14"/>
      <c r="ENI828" s="14"/>
      <c r="ENJ828" s="14"/>
      <c r="ENK828" s="14"/>
      <c r="ENL828" s="14"/>
      <c r="ENM828" s="14"/>
      <c r="ENN828" s="14"/>
      <c r="ENO828" s="14"/>
      <c r="ENP828" s="14"/>
      <c r="ENQ828" s="14"/>
      <c r="ENR828" s="14"/>
      <c r="ENS828" s="14"/>
      <c r="ENT828" s="14"/>
      <c r="ENU828" s="14"/>
      <c r="ENV828" s="14"/>
      <c r="ENW828" s="14"/>
      <c r="ENX828" s="14"/>
      <c r="ENY828" s="14"/>
      <c r="ENZ828" s="14"/>
      <c r="EOA828" s="14"/>
      <c r="EOB828" s="14"/>
      <c r="EOC828" s="14"/>
      <c r="EOD828" s="14"/>
      <c r="EOE828" s="14"/>
      <c r="EOF828" s="14"/>
      <c r="EOG828" s="14"/>
      <c r="EOH828" s="14"/>
      <c r="EOI828" s="14"/>
      <c r="EOJ828" s="14"/>
      <c r="EOK828" s="14"/>
      <c r="EOL828" s="14"/>
      <c r="EOM828" s="14"/>
      <c r="EON828" s="14"/>
      <c r="EOO828" s="14"/>
      <c r="EOP828" s="14"/>
      <c r="EOQ828" s="14"/>
      <c r="EOR828" s="14"/>
      <c r="EOS828" s="14"/>
      <c r="EOT828" s="14"/>
      <c r="EOU828" s="14"/>
      <c r="EOV828" s="14"/>
      <c r="EOW828" s="14"/>
      <c r="EOX828" s="14"/>
      <c r="EOY828" s="14"/>
      <c r="EOZ828" s="14"/>
      <c r="EPA828" s="14"/>
      <c r="EPB828" s="14"/>
      <c r="EPC828" s="14"/>
      <c r="EPD828" s="14"/>
      <c r="EPE828" s="14"/>
      <c r="EPF828" s="14"/>
      <c r="EPG828" s="14"/>
      <c r="EPH828" s="14"/>
      <c r="EPI828" s="14"/>
      <c r="EPJ828" s="14"/>
      <c r="EPK828" s="14"/>
      <c r="EPL828" s="14"/>
      <c r="EPM828" s="14"/>
      <c r="EPN828" s="14"/>
      <c r="EPO828" s="14"/>
      <c r="EPP828" s="14"/>
      <c r="EPQ828" s="14"/>
      <c r="EPR828" s="14"/>
      <c r="EPS828" s="14"/>
      <c r="EPT828" s="14"/>
      <c r="EPU828" s="14"/>
      <c r="EPV828" s="14"/>
      <c r="EPW828" s="14"/>
      <c r="EPX828" s="14"/>
      <c r="EPY828" s="14"/>
      <c r="EPZ828" s="14"/>
      <c r="EQA828" s="14"/>
      <c r="EQB828" s="14"/>
      <c r="EQC828" s="14"/>
      <c r="EQD828" s="14"/>
      <c r="EQE828" s="14"/>
      <c r="EQF828" s="14"/>
      <c r="EQG828" s="14"/>
      <c r="EQH828" s="14"/>
      <c r="EQI828" s="14"/>
      <c r="EQJ828" s="14"/>
      <c r="EQK828" s="14"/>
      <c r="EQL828" s="14"/>
      <c r="EQM828" s="14"/>
      <c r="EQN828" s="14"/>
      <c r="EQO828" s="14"/>
      <c r="EQP828" s="14"/>
      <c r="EQQ828" s="14"/>
      <c r="EQR828" s="14"/>
      <c r="EQS828" s="14"/>
      <c r="EQT828" s="14"/>
      <c r="EQU828" s="14"/>
      <c r="EQV828" s="14"/>
      <c r="EQW828" s="14"/>
      <c r="EQX828" s="14"/>
      <c r="EQY828" s="14"/>
      <c r="EQZ828" s="14"/>
      <c r="ERA828" s="14"/>
      <c r="ERB828" s="14"/>
      <c r="ERC828" s="14"/>
      <c r="ERD828" s="14"/>
      <c r="ERE828" s="14"/>
      <c r="ERF828" s="14"/>
      <c r="ERG828" s="14"/>
      <c r="ERH828" s="14"/>
      <c r="ERI828" s="14"/>
      <c r="ERJ828" s="14"/>
      <c r="ERK828" s="14"/>
      <c r="ERL828" s="14"/>
      <c r="ERM828" s="14"/>
      <c r="ERN828" s="14"/>
      <c r="ERO828" s="14"/>
      <c r="ERP828" s="14"/>
      <c r="ERQ828" s="14"/>
      <c r="ERR828" s="14"/>
      <c r="ERS828" s="14"/>
      <c r="ERT828" s="14"/>
      <c r="ERU828" s="14"/>
      <c r="ERV828" s="14"/>
      <c r="ERW828" s="14"/>
      <c r="ERX828" s="14"/>
      <c r="ERY828" s="14"/>
      <c r="ERZ828" s="14"/>
      <c r="ESA828" s="14"/>
      <c r="ESB828" s="14"/>
      <c r="ESC828" s="14"/>
      <c r="ESD828" s="14"/>
      <c r="ESE828" s="14"/>
      <c r="ESF828" s="14"/>
      <c r="ESG828" s="14"/>
      <c r="ESH828" s="14"/>
      <c r="ESI828" s="14"/>
      <c r="ESJ828" s="14"/>
      <c r="ESK828" s="14"/>
      <c r="ESL828" s="14"/>
      <c r="ESM828" s="14"/>
      <c r="ESN828" s="14"/>
      <c r="ESO828" s="14"/>
      <c r="ESP828" s="14"/>
      <c r="ESQ828" s="14"/>
      <c r="ESR828" s="14"/>
      <c r="ESS828" s="14"/>
      <c r="EST828" s="14"/>
      <c r="ESU828" s="14"/>
      <c r="ESV828" s="14"/>
      <c r="ESW828" s="14"/>
      <c r="ESX828" s="14"/>
      <c r="ESY828" s="14"/>
      <c r="ESZ828" s="14"/>
      <c r="ETA828" s="14"/>
      <c r="ETB828" s="14"/>
      <c r="ETC828" s="14"/>
      <c r="ETD828" s="14"/>
      <c r="ETE828" s="14"/>
      <c r="ETF828" s="14"/>
      <c r="ETG828" s="14"/>
      <c r="ETH828" s="14"/>
      <c r="ETI828" s="14"/>
      <c r="ETJ828" s="14"/>
      <c r="ETK828" s="14"/>
      <c r="ETL828" s="14"/>
      <c r="ETM828" s="14"/>
      <c r="ETN828" s="14"/>
      <c r="ETO828" s="14"/>
      <c r="ETP828" s="14"/>
      <c r="ETQ828" s="14"/>
      <c r="ETR828" s="14"/>
      <c r="ETS828" s="14"/>
      <c r="ETT828" s="14"/>
      <c r="ETU828" s="14"/>
      <c r="ETV828" s="14"/>
      <c r="ETW828" s="14"/>
      <c r="ETX828" s="14"/>
      <c r="ETY828" s="14"/>
      <c r="ETZ828" s="14"/>
      <c r="EUA828" s="14"/>
      <c r="EUB828" s="14"/>
      <c r="EUC828" s="14"/>
      <c r="EUD828" s="14"/>
      <c r="EUE828" s="14"/>
      <c r="EUF828" s="14"/>
      <c r="EUG828" s="14"/>
      <c r="EUH828" s="14"/>
      <c r="EUI828" s="14"/>
      <c r="EUJ828" s="14"/>
      <c r="EUK828" s="14"/>
      <c r="EUL828" s="14"/>
      <c r="EUM828" s="14"/>
      <c r="EUN828" s="14"/>
      <c r="EUO828" s="14"/>
      <c r="EUP828" s="14"/>
      <c r="EUQ828" s="14"/>
      <c r="EUR828" s="14"/>
      <c r="EUS828" s="14"/>
      <c r="EUT828" s="14"/>
      <c r="EUU828" s="14"/>
      <c r="EUV828" s="14"/>
      <c r="EUW828" s="14"/>
      <c r="EUX828" s="14"/>
      <c r="EUY828" s="14"/>
      <c r="EUZ828" s="14"/>
      <c r="EVA828" s="14"/>
      <c r="EVB828" s="14"/>
      <c r="EVC828" s="14"/>
      <c r="EVD828" s="14"/>
      <c r="EVE828" s="14"/>
      <c r="EVF828" s="14"/>
      <c r="EVG828" s="14"/>
      <c r="EVH828" s="14"/>
      <c r="EVI828" s="14"/>
      <c r="EVJ828" s="14"/>
      <c r="EVK828" s="14"/>
      <c r="EVL828" s="14"/>
      <c r="EVM828" s="14"/>
      <c r="EVN828" s="14"/>
      <c r="EVO828" s="14"/>
      <c r="EVP828" s="14"/>
      <c r="EVQ828" s="14"/>
      <c r="EVR828" s="14"/>
      <c r="EVS828" s="14"/>
      <c r="EVT828" s="14"/>
      <c r="EVU828" s="14"/>
      <c r="EVV828" s="14"/>
      <c r="EVW828" s="14"/>
      <c r="EVX828" s="14"/>
      <c r="EVY828" s="14"/>
      <c r="EVZ828" s="14"/>
      <c r="EWA828" s="14"/>
      <c r="EWB828" s="14"/>
      <c r="EWC828" s="14"/>
      <c r="EWD828" s="14"/>
      <c r="EWE828" s="14"/>
      <c r="EWF828" s="14"/>
      <c r="EWG828" s="14"/>
      <c r="EWH828" s="14"/>
      <c r="EWI828" s="14"/>
      <c r="EWJ828" s="14"/>
      <c r="EWK828" s="14"/>
      <c r="EWL828" s="14"/>
      <c r="EWM828" s="14"/>
      <c r="EWN828" s="14"/>
      <c r="EWO828" s="14"/>
      <c r="EWP828" s="14"/>
      <c r="EWQ828" s="14"/>
      <c r="EWR828" s="14"/>
      <c r="EWS828" s="14"/>
      <c r="EWT828" s="14"/>
      <c r="EWU828" s="14"/>
      <c r="EWV828" s="14"/>
      <c r="EWW828" s="14"/>
      <c r="EWX828" s="14"/>
      <c r="EWY828" s="14"/>
      <c r="EWZ828" s="14"/>
      <c r="EXA828" s="14"/>
      <c r="EXB828" s="14"/>
      <c r="EXC828" s="14"/>
      <c r="EXD828" s="14"/>
      <c r="EXE828" s="14"/>
      <c r="EXF828" s="14"/>
      <c r="EXG828" s="14"/>
      <c r="EXH828" s="14"/>
      <c r="EXI828" s="14"/>
      <c r="EXJ828" s="14"/>
      <c r="EXK828" s="14"/>
      <c r="EXL828" s="14"/>
      <c r="EXM828" s="14"/>
      <c r="EXN828" s="14"/>
      <c r="EXO828" s="14"/>
      <c r="EXP828" s="14"/>
      <c r="EXQ828" s="14"/>
      <c r="EXR828" s="14"/>
      <c r="EXS828" s="14"/>
      <c r="EXT828" s="14"/>
      <c r="EXU828" s="14"/>
      <c r="EXV828" s="14"/>
      <c r="EXW828" s="14"/>
      <c r="EXX828" s="14"/>
      <c r="EXY828" s="14"/>
      <c r="EXZ828" s="14"/>
      <c r="EYA828" s="14"/>
      <c r="EYB828" s="14"/>
      <c r="EYC828" s="14"/>
      <c r="EYD828" s="14"/>
      <c r="EYE828" s="14"/>
      <c r="EYF828" s="14"/>
      <c r="EYG828" s="14"/>
      <c r="EYH828" s="14"/>
      <c r="EYI828" s="14"/>
      <c r="EYJ828" s="14"/>
      <c r="EYK828" s="14"/>
      <c r="EYL828" s="14"/>
      <c r="EYM828" s="14"/>
      <c r="EYN828" s="14"/>
      <c r="EYO828" s="14"/>
      <c r="EYP828" s="14"/>
      <c r="EYQ828" s="14"/>
      <c r="EYR828" s="14"/>
      <c r="EYS828" s="14"/>
      <c r="EYT828" s="14"/>
      <c r="EYU828" s="14"/>
      <c r="EYV828" s="14"/>
      <c r="EYW828" s="14"/>
      <c r="EYX828" s="14"/>
      <c r="EYY828" s="14"/>
      <c r="EYZ828" s="14"/>
      <c r="EZA828" s="14"/>
      <c r="EZB828" s="14"/>
      <c r="EZC828" s="14"/>
      <c r="EZD828" s="14"/>
      <c r="EZE828" s="14"/>
      <c r="EZF828" s="14"/>
      <c r="EZG828" s="14"/>
      <c r="EZH828" s="14"/>
      <c r="EZI828" s="14"/>
      <c r="EZJ828" s="14"/>
      <c r="EZK828" s="14"/>
      <c r="EZL828" s="14"/>
      <c r="EZM828" s="14"/>
      <c r="EZN828" s="14"/>
      <c r="EZO828" s="14"/>
      <c r="EZP828" s="14"/>
      <c r="EZQ828" s="14"/>
      <c r="EZR828" s="14"/>
      <c r="EZS828" s="14"/>
      <c r="EZT828" s="14"/>
      <c r="EZU828" s="14"/>
      <c r="EZV828" s="14"/>
      <c r="EZW828" s="14"/>
      <c r="EZX828" s="14"/>
      <c r="EZY828" s="14"/>
      <c r="EZZ828" s="14"/>
      <c r="FAA828" s="14"/>
      <c r="FAB828" s="14"/>
      <c r="FAC828" s="14"/>
      <c r="FAD828" s="14"/>
      <c r="FAE828" s="14"/>
      <c r="FAF828" s="14"/>
      <c r="FAG828" s="14"/>
      <c r="FAH828" s="14"/>
      <c r="FAI828" s="14"/>
      <c r="FAJ828" s="14"/>
      <c r="FAK828" s="14"/>
      <c r="FAL828" s="14"/>
      <c r="FAM828" s="14"/>
      <c r="FAN828" s="14"/>
      <c r="FAO828" s="14"/>
      <c r="FAP828" s="14"/>
      <c r="FAQ828" s="14"/>
      <c r="FAR828" s="14"/>
      <c r="FAS828" s="14"/>
      <c r="FAT828" s="14"/>
      <c r="FAU828" s="14"/>
      <c r="FAV828" s="14"/>
      <c r="FAW828" s="14"/>
      <c r="FAX828" s="14"/>
      <c r="FAY828" s="14"/>
      <c r="FAZ828" s="14"/>
      <c r="FBA828" s="14"/>
      <c r="FBB828" s="14"/>
      <c r="FBC828" s="14"/>
      <c r="FBD828" s="14"/>
      <c r="FBE828" s="14"/>
      <c r="FBF828" s="14"/>
      <c r="FBG828" s="14"/>
      <c r="FBH828" s="14"/>
      <c r="FBI828" s="14"/>
      <c r="FBJ828" s="14"/>
      <c r="FBK828" s="14"/>
      <c r="FBL828" s="14"/>
      <c r="FBM828" s="14"/>
      <c r="FBN828" s="14"/>
      <c r="FBO828" s="14"/>
      <c r="FBP828" s="14"/>
      <c r="FBQ828" s="14"/>
      <c r="FBR828" s="14"/>
      <c r="FBS828" s="14"/>
      <c r="FBT828" s="14"/>
      <c r="FBU828" s="14"/>
      <c r="FBV828" s="14"/>
      <c r="FBW828" s="14"/>
      <c r="FBX828" s="14"/>
      <c r="FBY828" s="14"/>
      <c r="FBZ828" s="14"/>
      <c r="FCA828" s="14"/>
      <c r="FCB828" s="14"/>
      <c r="FCC828" s="14"/>
      <c r="FCD828" s="14"/>
      <c r="FCE828" s="14"/>
      <c r="FCF828" s="14"/>
      <c r="FCG828" s="14"/>
      <c r="FCH828" s="14"/>
      <c r="FCI828" s="14"/>
      <c r="FCJ828" s="14"/>
      <c r="FCK828" s="14"/>
      <c r="FCL828" s="14"/>
      <c r="FCM828" s="14"/>
      <c r="FCN828" s="14"/>
      <c r="FCO828" s="14"/>
      <c r="FCP828" s="14"/>
      <c r="FCQ828" s="14"/>
      <c r="FCR828" s="14"/>
      <c r="FCS828" s="14"/>
      <c r="FCT828" s="14"/>
      <c r="FCU828" s="14"/>
      <c r="FCV828" s="14"/>
      <c r="FCW828" s="14"/>
      <c r="FCX828" s="14"/>
      <c r="FCY828" s="14"/>
      <c r="FCZ828" s="14"/>
      <c r="FDA828" s="14"/>
      <c r="FDB828" s="14"/>
      <c r="FDC828" s="14"/>
      <c r="FDD828" s="14"/>
      <c r="FDE828" s="14"/>
      <c r="FDF828" s="14"/>
      <c r="FDG828" s="14"/>
      <c r="FDH828" s="14"/>
      <c r="FDI828" s="14"/>
      <c r="FDJ828" s="14"/>
      <c r="FDK828" s="14"/>
      <c r="FDL828" s="14"/>
      <c r="FDM828" s="14"/>
      <c r="FDN828" s="14"/>
      <c r="FDO828" s="14"/>
      <c r="FDP828" s="14"/>
      <c r="FDQ828" s="14"/>
      <c r="FDR828" s="14"/>
      <c r="FDS828" s="14"/>
      <c r="FDT828" s="14"/>
      <c r="FDU828" s="14"/>
      <c r="FDV828" s="14"/>
      <c r="FDW828" s="14"/>
      <c r="FDX828" s="14"/>
      <c r="FDY828" s="14"/>
      <c r="FDZ828" s="14"/>
      <c r="FEA828" s="14"/>
      <c r="FEB828" s="14"/>
      <c r="FEC828" s="14"/>
      <c r="FED828" s="14"/>
      <c r="FEE828" s="14"/>
      <c r="FEF828" s="14"/>
      <c r="FEG828" s="14"/>
      <c r="FEH828" s="14"/>
      <c r="FEI828" s="14"/>
      <c r="FEJ828" s="14"/>
      <c r="FEK828" s="14"/>
      <c r="FEL828" s="14"/>
      <c r="FEM828" s="14"/>
      <c r="FEN828" s="14"/>
      <c r="FEO828" s="14"/>
      <c r="FEP828" s="14"/>
      <c r="FEQ828" s="14"/>
      <c r="FER828" s="14"/>
      <c r="FES828" s="14"/>
      <c r="FET828" s="14"/>
      <c r="FEU828" s="14"/>
      <c r="FEV828" s="14"/>
      <c r="FEW828" s="14"/>
      <c r="FEX828" s="14"/>
      <c r="FEY828" s="14"/>
      <c r="FEZ828" s="14"/>
      <c r="FFA828" s="14"/>
      <c r="FFB828" s="14"/>
      <c r="FFC828" s="14"/>
      <c r="FFD828" s="14"/>
      <c r="FFE828" s="14"/>
      <c r="FFF828" s="14"/>
      <c r="FFG828" s="14"/>
      <c r="FFH828" s="14"/>
      <c r="FFI828" s="14"/>
      <c r="FFJ828" s="14"/>
      <c r="FFK828" s="14"/>
      <c r="FFL828" s="14"/>
      <c r="FFM828" s="14"/>
      <c r="FFN828" s="14"/>
      <c r="FFO828" s="14"/>
      <c r="FFP828" s="14"/>
      <c r="FFQ828" s="14"/>
      <c r="FFR828" s="14"/>
      <c r="FFS828" s="14"/>
      <c r="FFT828" s="14"/>
      <c r="FFU828" s="14"/>
      <c r="FFV828" s="14"/>
      <c r="FFW828" s="14"/>
      <c r="FFX828" s="14"/>
      <c r="FFY828" s="14"/>
      <c r="FFZ828" s="14"/>
      <c r="FGA828" s="14"/>
      <c r="FGB828" s="14"/>
      <c r="FGC828" s="14"/>
      <c r="FGD828" s="14"/>
      <c r="FGE828" s="14"/>
      <c r="FGF828" s="14"/>
      <c r="FGG828" s="14"/>
      <c r="FGH828" s="14"/>
      <c r="FGI828" s="14"/>
      <c r="FGJ828" s="14"/>
      <c r="FGK828" s="14"/>
      <c r="FGL828" s="14"/>
      <c r="FGM828" s="14"/>
      <c r="FGN828" s="14"/>
      <c r="FGO828" s="14"/>
      <c r="FGP828" s="14"/>
      <c r="FGQ828" s="14"/>
      <c r="FGR828" s="14"/>
      <c r="FGS828" s="14"/>
      <c r="FGT828" s="14"/>
      <c r="FGU828" s="14"/>
      <c r="FGV828" s="14"/>
      <c r="FGW828" s="14"/>
      <c r="FGX828" s="14"/>
      <c r="FGY828" s="14"/>
      <c r="FGZ828" s="14"/>
      <c r="FHA828" s="14"/>
      <c r="FHB828" s="14"/>
      <c r="FHC828" s="14"/>
      <c r="FHD828" s="14"/>
      <c r="FHE828" s="14"/>
      <c r="FHF828" s="14"/>
      <c r="FHG828" s="14"/>
      <c r="FHH828" s="14"/>
      <c r="FHI828" s="14"/>
      <c r="FHJ828" s="14"/>
      <c r="FHK828" s="14"/>
      <c r="FHL828" s="14"/>
      <c r="FHM828" s="14"/>
      <c r="FHN828" s="14"/>
      <c r="FHO828" s="14"/>
      <c r="FHP828" s="14"/>
      <c r="FHQ828" s="14"/>
      <c r="FHR828" s="14"/>
      <c r="FHS828" s="14"/>
      <c r="FHT828" s="14"/>
      <c r="FHU828" s="14"/>
      <c r="FHV828" s="14"/>
      <c r="FHW828" s="14"/>
      <c r="FHX828" s="14"/>
      <c r="FHY828" s="14"/>
      <c r="FHZ828" s="14"/>
      <c r="FIA828" s="14"/>
      <c r="FIB828" s="14"/>
      <c r="FIC828" s="14"/>
      <c r="FID828" s="14"/>
      <c r="FIE828" s="14"/>
      <c r="FIF828" s="14"/>
      <c r="FIG828" s="14"/>
      <c r="FIH828" s="14"/>
      <c r="FII828" s="14"/>
      <c r="FIJ828" s="14"/>
      <c r="FIK828" s="14"/>
      <c r="FIL828" s="14"/>
      <c r="FIM828" s="14"/>
      <c r="FIN828" s="14"/>
      <c r="FIO828" s="14"/>
      <c r="FIP828" s="14"/>
      <c r="FIQ828" s="14"/>
      <c r="FIR828" s="14"/>
      <c r="FIS828" s="14"/>
      <c r="FIT828" s="14"/>
      <c r="FIU828" s="14"/>
      <c r="FIV828" s="14"/>
      <c r="FIW828" s="14"/>
      <c r="FIX828" s="14"/>
      <c r="FIY828" s="14"/>
      <c r="FIZ828" s="14"/>
      <c r="FJA828" s="14"/>
      <c r="FJB828" s="14"/>
      <c r="FJC828" s="14"/>
      <c r="FJD828" s="14"/>
      <c r="FJE828" s="14"/>
      <c r="FJF828" s="14"/>
      <c r="FJG828" s="14"/>
      <c r="FJH828" s="14"/>
      <c r="FJI828" s="14"/>
      <c r="FJJ828" s="14"/>
      <c r="FJK828" s="14"/>
      <c r="FJL828" s="14"/>
      <c r="FJM828" s="14"/>
      <c r="FJN828" s="14"/>
      <c r="FJO828" s="14"/>
      <c r="FJP828" s="14"/>
      <c r="FJQ828" s="14"/>
      <c r="FJR828" s="14"/>
      <c r="FJS828" s="14"/>
      <c r="FJT828" s="14"/>
      <c r="FJU828" s="14"/>
      <c r="FJV828" s="14"/>
      <c r="FJW828" s="14"/>
      <c r="FJX828" s="14"/>
      <c r="FJY828" s="14"/>
      <c r="FJZ828" s="14"/>
      <c r="FKA828" s="14"/>
      <c r="FKB828" s="14"/>
      <c r="FKC828" s="14"/>
      <c r="FKD828" s="14"/>
      <c r="FKE828" s="14"/>
      <c r="FKF828" s="14"/>
      <c r="FKG828" s="14"/>
      <c r="FKH828" s="14"/>
      <c r="FKI828" s="14"/>
      <c r="FKJ828" s="14"/>
      <c r="FKK828" s="14"/>
      <c r="FKL828" s="14"/>
      <c r="FKM828" s="14"/>
      <c r="FKN828" s="14"/>
      <c r="FKO828" s="14"/>
      <c r="FKP828" s="14"/>
      <c r="FKQ828" s="14"/>
      <c r="FKR828" s="14"/>
      <c r="FKS828" s="14"/>
      <c r="FKT828" s="14"/>
      <c r="FKU828" s="14"/>
      <c r="FKV828" s="14"/>
      <c r="FKW828" s="14"/>
      <c r="FKX828" s="14"/>
      <c r="FKY828" s="14"/>
      <c r="FKZ828" s="14"/>
      <c r="FLA828" s="14"/>
      <c r="FLB828" s="14"/>
      <c r="FLC828" s="14"/>
      <c r="FLD828" s="14"/>
      <c r="FLE828" s="14"/>
      <c r="FLF828" s="14"/>
      <c r="FLG828" s="14"/>
      <c r="FLH828" s="14"/>
      <c r="FLI828" s="14"/>
      <c r="FLJ828" s="14"/>
      <c r="FLK828" s="14"/>
      <c r="FLL828" s="14"/>
      <c r="FLM828" s="14"/>
      <c r="FLN828" s="14"/>
      <c r="FLO828" s="14"/>
      <c r="FLP828" s="14"/>
      <c r="FLQ828" s="14"/>
      <c r="FLR828" s="14"/>
      <c r="FLS828" s="14"/>
      <c r="FLT828" s="14"/>
      <c r="FLU828" s="14"/>
      <c r="FLV828" s="14"/>
      <c r="FLW828" s="14"/>
      <c r="FLX828" s="14"/>
      <c r="FLY828" s="14"/>
      <c r="FLZ828" s="14"/>
      <c r="FMA828" s="14"/>
      <c r="FMB828" s="14"/>
      <c r="FMC828" s="14"/>
      <c r="FMD828" s="14"/>
      <c r="FME828" s="14"/>
      <c r="FMF828" s="14"/>
      <c r="FMG828" s="14"/>
      <c r="FMH828" s="14"/>
      <c r="FMI828" s="14"/>
      <c r="FMJ828" s="14"/>
      <c r="FMK828" s="14"/>
      <c r="FML828" s="14"/>
      <c r="FMM828" s="14"/>
      <c r="FMN828" s="14"/>
      <c r="FMO828" s="14"/>
      <c r="FMP828" s="14"/>
      <c r="FMQ828" s="14"/>
      <c r="FMR828" s="14"/>
      <c r="FMS828" s="14"/>
      <c r="FMT828" s="14"/>
      <c r="FMU828" s="14"/>
      <c r="FMV828" s="14"/>
      <c r="FMW828" s="14"/>
      <c r="FMX828" s="14"/>
      <c r="FMY828" s="14"/>
      <c r="FMZ828" s="14"/>
      <c r="FNA828" s="14"/>
      <c r="FNB828" s="14"/>
      <c r="FNC828" s="14"/>
      <c r="FND828" s="14"/>
      <c r="FNE828" s="14"/>
      <c r="FNF828" s="14"/>
      <c r="FNG828" s="14"/>
      <c r="FNH828" s="14"/>
      <c r="FNI828" s="14"/>
      <c r="FNJ828" s="14"/>
      <c r="FNK828" s="14"/>
      <c r="FNL828" s="14"/>
      <c r="FNM828" s="14"/>
      <c r="FNN828" s="14"/>
      <c r="FNO828" s="14"/>
      <c r="FNP828" s="14"/>
      <c r="FNQ828" s="14"/>
      <c r="FNR828" s="14"/>
      <c r="FNS828" s="14"/>
      <c r="FNT828" s="14"/>
      <c r="FNU828" s="14"/>
      <c r="FNV828" s="14"/>
      <c r="FNW828" s="14"/>
      <c r="FNX828" s="14"/>
      <c r="FNY828" s="14"/>
      <c r="FNZ828" s="14"/>
      <c r="FOA828" s="14"/>
      <c r="FOB828" s="14"/>
      <c r="FOC828" s="14"/>
      <c r="FOD828" s="14"/>
      <c r="FOE828" s="14"/>
      <c r="FOF828" s="14"/>
      <c r="FOG828" s="14"/>
      <c r="FOH828" s="14"/>
      <c r="FOI828" s="14"/>
      <c r="FOJ828" s="14"/>
      <c r="FOK828" s="14"/>
      <c r="FOL828" s="14"/>
      <c r="FOM828" s="14"/>
      <c r="FON828" s="14"/>
      <c r="FOO828" s="14"/>
      <c r="FOP828" s="14"/>
      <c r="FOQ828" s="14"/>
      <c r="FOR828" s="14"/>
      <c r="FOS828" s="14"/>
      <c r="FOT828" s="14"/>
      <c r="FOU828" s="14"/>
      <c r="FOV828" s="14"/>
      <c r="FOW828" s="14"/>
      <c r="FOX828" s="14"/>
      <c r="FOY828" s="14"/>
      <c r="FOZ828" s="14"/>
      <c r="FPA828" s="14"/>
      <c r="FPB828" s="14"/>
      <c r="FPC828" s="14"/>
      <c r="FPD828" s="14"/>
      <c r="FPE828" s="14"/>
      <c r="FPF828" s="14"/>
      <c r="FPG828" s="14"/>
      <c r="FPH828" s="14"/>
      <c r="FPI828" s="14"/>
      <c r="FPJ828" s="14"/>
      <c r="FPK828" s="14"/>
      <c r="FPL828" s="14"/>
      <c r="FPM828" s="14"/>
      <c r="FPN828" s="14"/>
      <c r="FPO828" s="14"/>
      <c r="FPP828" s="14"/>
      <c r="FPQ828" s="14"/>
      <c r="FPR828" s="14"/>
      <c r="FPS828" s="14"/>
      <c r="FPT828" s="14"/>
      <c r="FPU828" s="14"/>
      <c r="FPV828" s="14"/>
      <c r="FPW828" s="14"/>
      <c r="FPX828" s="14"/>
      <c r="FPY828" s="14"/>
      <c r="FPZ828" s="14"/>
      <c r="FQA828" s="14"/>
      <c r="FQB828" s="14"/>
      <c r="FQC828" s="14"/>
      <c r="FQD828" s="14"/>
      <c r="FQE828" s="14"/>
      <c r="FQF828" s="14"/>
      <c r="FQG828" s="14"/>
      <c r="FQH828" s="14"/>
      <c r="FQI828" s="14"/>
      <c r="FQJ828" s="14"/>
      <c r="FQK828" s="14"/>
      <c r="FQL828" s="14"/>
      <c r="FQM828" s="14"/>
      <c r="FQN828" s="14"/>
      <c r="FQO828" s="14"/>
      <c r="FQP828" s="14"/>
      <c r="FQQ828" s="14"/>
      <c r="FQR828" s="14"/>
      <c r="FQS828" s="14"/>
      <c r="FQT828" s="14"/>
      <c r="FQU828" s="14"/>
      <c r="FQV828" s="14"/>
      <c r="FQW828" s="14"/>
      <c r="FQX828" s="14"/>
      <c r="FQY828" s="14"/>
      <c r="FQZ828" s="14"/>
      <c r="FRA828" s="14"/>
      <c r="FRB828" s="14"/>
      <c r="FRC828" s="14"/>
      <c r="FRD828" s="14"/>
      <c r="FRE828" s="14"/>
      <c r="FRF828" s="14"/>
      <c r="FRG828" s="14"/>
      <c r="FRH828" s="14"/>
      <c r="FRI828" s="14"/>
      <c r="FRJ828" s="14"/>
      <c r="FRK828" s="14"/>
      <c r="FRL828" s="14"/>
      <c r="FRM828" s="14"/>
      <c r="FRN828" s="14"/>
      <c r="FRO828" s="14"/>
      <c r="FRP828" s="14"/>
      <c r="FRQ828" s="14"/>
      <c r="FRR828" s="14"/>
      <c r="FRS828" s="14"/>
      <c r="FRT828" s="14"/>
      <c r="FRU828" s="14"/>
      <c r="FRV828" s="14"/>
      <c r="FRW828" s="14"/>
      <c r="FRX828" s="14"/>
      <c r="FRY828" s="14"/>
      <c r="FRZ828" s="14"/>
      <c r="FSA828" s="14"/>
      <c r="FSB828" s="14"/>
      <c r="FSC828" s="14"/>
      <c r="FSD828" s="14"/>
      <c r="FSE828" s="14"/>
      <c r="FSF828" s="14"/>
      <c r="FSG828" s="14"/>
      <c r="FSH828" s="14"/>
      <c r="FSI828" s="14"/>
      <c r="FSJ828" s="14"/>
      <c r="FSK828" s="14"/>
      <c r="FSL828" s="14"/>
      <c r="FSM828" s="14"/>
      <c r="FSN828" s="14"/>
      <c r="FSO828" s="14"/>
      <c r="FSP828" s="14"/>
      <c r="FSQ828" s="14"/>
      <c r="FSR828" s="14"/>
      <c r="FSS828" s="14"/>
      <c r="FST828" s="14"/>
      <c r="FSU828" s="14"/>
      <c r="FSV828" s="14"/>
      <c r="FSW828" s="14"/>
      <c r="FSX828" s="14"/>
      <c r="FSY828" s="14"/>
      <c r="FSZ828" s="14"/>
      <c r="FTA828" s="14"/>
      <c r="FTB828" s="14"/>
      <c r="FTC828" s="14"/>
      <c r="FTD828" s="14"/>
      <c r="FTE828" s="14"/>
      <c r="FTF828" s="14"/>
      <c r="FTG828" s="14"/>
      <c r="FTH828" s="14"/>
      <c r="FTI828" s="14"/>
      <c r="FTJ828" s="14"/>
      <c r="FTK828" s="14"/>
      <c r="FTL828" s="14"/>
      <c r="FTM828" s="14"/>
      <c r="FTN828" s="14"/>
      <c r="FTO828" s="14"/>
      <c r="FTP828" s="14"/>
      <c r="FTQ828" s="14"/>
      <c r="FTR828" s="14"/>
      <c r="FTS828" s="14"/>
      <c r="FTT828" s="14"/>
      <c r="FTU828" s="14"/>
      <c r="FTV828" s="14"/>
      <c r="FTW828" s="14"/>
      <c r="FTX828" s="14"/>
      <c r="FTY828" s="14"/>
      <c r="FTZ828" s="14"/>
      <c r="FUA828" s="14"/>
      <c r="FUB828" s="14"/>
      <c r="FUC828" s="14"/>
      <c r="FUD828" s="14"/>
      <c r="FUE828" s="14"/>
      <c r="FUF828" s="14"/>
      <c r="FUG828" s="14"/>
      <c r="FUH828" s="14"/>
      <c r="FUI828" s="14"/>
      <c r="FUJ828" s="14"/>
      <c r="FUK828" s="14"/>
      <c r="FUL828" s="14"/>
      <c r="FUM828" s="14"/>
      <c r="FUN828" s="14"/>
      <c r="FUO828" s="14"/>
      <c r="FUP828" s="14"/>
      <c r="FUQ828" s="14"/>
      <c r="FUR828" s="14"/>
      <c r="FUS828" s="14"/>
      <c r="FUT828" s="14"/>
      <c r="FUU828" s="14"/>
      <c r="FUV828" s="14"/>
      <c r="FUW828" s="14"/>
      <c r="FUX828" s="14"/>
      <c r="FUY828" s="14"/>
      <c r="FUZ828" s="14"/>
      <c r="FVA828" s="14"/>
      <c r="FVB828" s="14"/>
      <c r="FVC828" s="14"/>
      <c r="FVD828" s="14"/>
      <c r="FVE828" s="14"/>
      <c r="FVF828" s="14"/>
      <c r="FVG828" s="14"/>
      <c r="FVH828" s="14"/>
      <c r="FVI828" s="14"/>
      <c r="FVJ828" s="14"/>
      <c r="FVK828" s="14"/>
      <c r="FVL828" s="14"/>
      <c r="FVM828" s="14"/>
      <c r="FVN828" s="14"/>
      <c r="FVO828" s="14"/>
      <c r="FVP828" s="14"/>
      <c r="FVQ828" s="14"/>
      <c r="FVR828" s="14"/>
      <c r="FVS828" s="14"/>
      <c r="FVT828" s="14"/>
      <c r="FVU828" s="14"/>
      <c r="FVV828" s="14"/>
      <c r="FVW828" s="14"/>
      <c r="FVX828" s="14"/>
      <c r="FVY828" s="14"/>
      <c r="FVZ828" s="14"/>
      <c r="FWA828" s="14"/>
      <c r="FWB828" s="14"/>
      <c r="FWC828" s="14"/>
      <c r="FWD828" s="14"/>
      <c r="FWE828" s="14"/>
      <c r="FWF828" s="14"/>
      <c r="FWG828" s="14"/>
      <c r="FWH828" s="14"/>
      <c r="FWI828" s="14"/>
      <c r="FWJ828" s="14"/>
      <c r="FWK828" s="14"/>
      <c r="FWL828" s="14"/>
      <c r="FWM828" s="14"/>
      <c r="FWN828" s="14"/>
      <c r="FWO828" s="14"/>
      <c r="FWP828" s="14"/>
      <c r="FWQ828" s="14"/>
      <c r="FWR828" s="14"/>
      <c r="FWS828" s="14"/>
      <c r="FWT828" s="14"/>
      <c r="FWU828" s="14"/>
      <c r="FWV828" s="14"/>
      <c r="FWW828" s="14"/>
      <c r="FWX828" s="14"/>
      <c r="FWY828" s="14"/>
      <c r="FWZ828" s="14"/>
      <c r="FXA828" s="14"/>
      <c r="FXB828" s="14"/>
      <c r="FXC828" s="14"/>
      <c r="FXD828" s="14"/>
      <c r="FXE828" s="14"/>
      <c r="FXF828" s="14"/>
      <c r="FXG828" s="14"/>
      <c r="FXH828" s="14"/>
      <c r="FXI828" s="14"/>
      <c r="FXJ828" s="14"/>
      <c r="FXK828" s="14"/>
      <c r="FXL828" s="14"/>
      <c r="FXM828" s="14"/>
      <c r="FXN828" s="14"/>
      <c r="FXO828" s="14"/>
      <c r="FXP828" s="14"/>
      <c r="FXQ828" s="14"/>
      <c r="FXR828" s="14"/>
      <c r="FXS828" s="14"/>
      <c r="FXT828" s="14"/>
      <c r="FXU828" s="14"/>
      <c r="FXV828" s="14"/>
      <c r="FXW828" s="14"/>
      <c r="FXX828" s="14"/>
      <c r="FXY828" s="14"/>
      <c r="FXZ828" s="14"/>
      <c r="FYA828" s="14"/>
      <c r="FYB828" s="14"/>
      <c r="FYC828" s="14"/>
      <c r="FYD828" s="14"/>
      <c r="FYE828" s="14"/>
      <c r="FYF828" s="14"/>
      <c r="FYG828" s="14"/>
      <c r="FYH828" s="14"/>
      <c r="FYI828" s="14"/>
      <c r="FYJ828" s="14"/>
      <c r="FYK828" s="14"/>
      <c r="FYL828" s="14"/>
      <c r="FYM828" s="14"/>
      <c r="FYN828" s="14"/>
      <c r="FYO828" s="14"/>
      <c r="FYP828" s="14"/>
      <c r="FYQ828" s="14"/>
      <c r="FYR828" s="14"/>
      <c r="FYS828" s="14"/>
      <c r="FYT828" s="14"/>
      <c r="FYU828" s="14"/>
      <c r="FYV828" s="14"/>
      <c r="FYW828" s="14"/>
      <c r="FYX828" s="14"/>
      <c r="FYY828" s="14"/>
      <c r="FYZ828" s="14"/>
      <c r="FZA828" s="14"/>
      <c r="FZB828" s="14"/>
      <c r="FZC828" s="14"/>
      <c r="FZD828" s="14"/>
      <c r="FZE828" s="14"/>
      <c r="FZF828" s="14"/>
      <c r="FZG828" s="14"/>
      <c r="FZH828" s="14"/>
      <c r="FZI828" s="14"/>
      <c r="FZJ828" s="14"/>
      <c r="FZK828" s="14"/>
      <c r="FZL828" s="14"/>
      <c r="FZM828" s="14"/>
      <c r="FZN828" s="14"/>
      <c r="FZO828" s="14"/>
      <c r="FZP828" s="14"/>
      <c r="FZQ828" s="14"/>
      <c r="FZR828" s="14"/>
      <c r="FZS828" s="14"/>
      <c r="FZT828" s="14"/>
      <c r="FZU828" s="14"/>
      <c r="FZV828" s="14"/>
      <c r="FZW828" s="14"/>
      <c r="FZX828" s="14"/>
      <c r="FZY828" s="14"/>
      <c r="FZZ828" s="14"/>
      <c r="GAA828" s="14"/>
      <c r="GAB828" s="14"/>
      <c r="GAC828" s="14"/>
      <c r="GAD828" s="14"/>
      <c r="GAE828" s="14"/>
      <c r="GAF828" s="14"/>
      <c r="GAG828" s="14"/>
      <c r="GAH828" s="14"/>
      <c r="GAI828" s="14"/>
      <c r="GAJ828" s="14"/>
      <c r="GAK828" s="14"/>
      <c r="GAL828" s="14"/>
      <c r="GAM828" s="14"/>
      <c r="GAN828" s="14"/>
      <c r="GAO828" s="14"/>
      <c r="GAP828" s="14"/>
      <c r="GAQ828" s="14"/>
      <c r="GAR828" s="14"/>
      <c r="GAS828" s="14"/>
      <c r="GAT828" s="14"/>
      <c r="GAU828" s="14"/>
      <c r="GAV828" s="14"/>
      <c r="GAW828" s="14"/>
      <c r="GAX828" s="14"/>
      <c r="GAY828" s="14"/>
      <c r="GAZ828" s="14"/>
      <c r="GBA828" s="14"/>
      <c r="GBB828" s="14"/>
      <c r="GBC828" s="14"/>
      <c r="GBD828" s="14"/>
      <c r="GBE828" s="14"/>
      <c r="GBF828" s="14"/>
      <c r="GBG828" s="14"/>
      <c r="GBH828" s="14"/>
      <c r="GBI828" s="14"/>
      <c r="GBJ828" s="14"/>
      <c r="GBK828" s="14"/>
      <c r="GBL828" s="14"/>
      <c r="GBM828" s="14"/>
      <c r="GBN828" s="14"/>
      <c r="GBO828" s="14"/>
      <c r="GBP828" s="14"/>
      <c r="GBQ828" s="14"/>
      <c r="GBR828" s="14"/>
      <c r="GBS828" s="14"/>
      <c r="GBT828" s="14"/>
      <c r="GBU828" s="14"/>
      <c r="GBV828" s="14"/>
      <c r="GBW828" s="14"/>
      <c r="GBX828" s="14"/>
      <c r="GBY828" s="14"/>
      <c r="GBZ828" s="14"/>
      <c r="GCA828" s="14"/>
      <c r="GCB828" s="14"/>
      <c r="GCC828" s="14"/>
      <c r="GCD828" s="14"/>
      <c r="GCE828" s="14"/>
      <c r="GCF828" s="14"/>
      <c r="GCG828" s="14"/>
      <c r="GCH828" s="14"/>
      <c r="GCI828" s="14"/>
      <c r="GCJ828" s="14"/>
      <c r="GCK828" s="14"/>
      <c r="GCL828" s="14"/>
      <c r="GCM828" s="14"/>
      <c r="GCN828" s="14"/>
      <c r="GCO828" s="14"/>
      <c r="GCP828" s="14"/>
      <c r="GCQ828" s="14"/>
      <c r="GCR828" s="14"/>
      <c r="GCS828" s="14"/>
      <c r="GCT828" s="14"/>
      <c r="GCU828" s="14"/>
      <c r="GCV828" s="14"/>
      <c r="GCW828" s="14"/>
      <c r="GCX828" s="14"/>
      <c r="GCY828" s="14"/>
      <c r="GCZ828" s="14"/>
      <c r="GDA828" s="14"/>
      <c r="GDB828" s="14"/>
      <c r="GDC828" s="14"/>
      <c r="GDD828" s="14"/>
      <c r="GDE828" s="14"/>
      <c r="GDF828" s="14"/>
      <c r="GDG828" s="14"/>
      <c r="GDH828" s="14"/>
      <c r="GDI828" s="14"/>
      <c r="GDJ828" s="14"/>
      <c r="GDK828" s="14"/>
      <c r="GDL828" s="14"/>
      <c r="GDM828" s="14"/>
      <c r="GDN828" s="14"/>
      <c r="GDO828" s="14"/>
      <c r="GDP828" s="14"/>
      <c r="GDQ828" s="14"/>
      <c r="GDR828" s="14"/>
      <c r="GDS828" s="14"/>
      <c r="GDT828" s="14"/>
      <c r="GDU828" s="14"/>
      <c r="GDV828" s="14"/>
      <c r="GDW828" s="14"/>
      <c r="GDX828" s="14"/>
      <c r="GDY828" s="14"/>
      <c r="GDZ828" s="14"/>
      <c r="GEA828" s="14"/>
      <c r="GEB828" s="14"/>
      <c r="GEC828" s="14"/>
      <c r="GED828" s="14"/>
      <c r="GEE828" s="14"/>
      <c r="GEF828" s="14"/>
      <c r="GEG828" s="14"/>
      <c r="GEH828" s="14"/>
      <c r="GEI828" s="14"/>
      <c r="GEJ828" s="14"/>
      <c r="GEK828" s="14"/>
      <c r="GEL828" s="14"/>
      <c r="GEM828" s="14"/>
      <c r="GEN828" s="14"/>
      <c r="GEO828" s="14"/>
      <c r="GEP828" s="14"/>
      <c r="GEQ828" s="14"/>
      <c r="GER828" s="14"/>
      <c r="GES828" s="14"/>
      <c r="GET828" s="14"/>
      <c r="GEU828" s="14"/>
      <c r="GEV828" s="14"/>
      <c r="GEW828" s="14"/>
      <c r="GEX828" s="14"/>
      <c r="GEY828" s="14"/>
      <c r="GEZ828" s="14"/>
      <c r="GFA828" s="14"/>
      <c r="GFB828" s="14"/>
      <c r="GFC828" s="14"/>
      <c r="GFD828" s="14"/>
      <c r="GFE828" s="14"/>
      <c r="GFF828" s="14"/>
      <c r="GFG828" s="14"/>
      <c r="GFH828" s="14"/>
      <c r="GFI828" s="14"/>
      <c r="GFJ828" s="14"/>
      <c r="GFK828" s="14"/>
      <c r="GFL828" s="14"/>
      <c r="GFM828" s="14"/>
      <c r="GFN828" s="14"/>
      <c r="GFO828" s="14"/>
      <c r="GFP828" s="14"/>
      <c r="GFQ828" s="14"/>
      <c r="GFR828" s="14"/>
      <c r="GFS828" s="14"/>
      <c r="GFT828" s="14"/>
      <c r="GFU828" s="14"/>
      <c r="GFV828" s="14"/>
      <c r="GFW828" s="14"/>
      <c r="GFX828" s="14"/>
      <c r="GFY828" s="14"/>
      <c r="GFZ828" s="14"/>
      <c r="GGA828" s="14"/>
      <c r="GGB828" s="14"/>
      <c r="GGC828" s="14"/>
      <c r="GGD828" s="14"/>
      <c r="GGE828" s="14"/>
      <c r="GGF828" s="14"/>
      <c r="GGG828" s="14"/>
      <c r="GGH828" s="14"/>
      <c r="GGI828" s="14"/>
      <c r="GGJ828" s="14"/>
      <c r="GGK828" s="14"/>
      <c r="GGL828" s="14"/>
      <c r="GGM828" s="14"/>
      <c r="GGN828" s="14"/>
      <c r="GGO828" s="14"/>
      <c r="GGP828" s="14"/>
      <c r="GGQ828" s="14"/>
      <c r="GGR828" s="14"/>
      <c r="GGS828" s="14"/>
      <c r="GGT828" s="14"/>
      <c r="GGU828" s="14"/>
      <c r="GGV828" s="14"/>
      <c r="GGW828" s="14"/>
      <c r="GGX828" s="14"/>
      <c r="GGY828" s="14"/>
      <c r="GGZ828" s="14"/>
      <c r="GHA828" s="14"/>
      <c r="GHB828" s="14"/>
      <c r="GHC828" s="14"/>
      <c r="GHD828" s="14"/>
      <c r="GHE828" s="14"/>
      <c r="GHF828" s="14"/>
      <c r="GHG828" s="14"/>
      <c r="GHH828" s="14"/>
      <c r="GHI828" s="14"/>
      <c r="GHJ828" s="14"/>
      <c r="GHK828" s="14"/>
      <c r="GHL828" s="14"/>
      <c r="GHM828" s="14"/>
      <c r="GHN828" s="14"/>
      <c r="GHO828" s="14"/>
      <c r="GHP828" s="14"/>
      <c r="GHQ828" s="14"/>
      <c r="GHR828" s="14"/>
      <c r="GHS828" s="14"/>
      <c r="GHT828" s="14"/>
      <c r="GHU828" s="14"/>
      <c r="GHV828" s="14"/>
      <c r="GHW828" s="14"/>
      <c r="GHX828" s="14"/>
      <c r="GHY828" s="14"/>
      <c r="GHZ828" s="14"/>
      <c r="GIA828" s="14"/>
      <c r="GIB828" s="14"/>
      <c r="GIC828" s="14"/>
      <c r="GID828" s="14"/>
      <c r="GIE828" s="14"/>
      <c r="GIF828" s="14"/>
      <c r="GIG828" s="14"/>
      <c r="GIH828" s="14"/>
      <c r="GII828" s="14"/>
      <c r="GIJ828" s="14"/>
      <c r="GIK828" s="14"/>
      <c r="GIL828" s="14"/>
      <c r="GIM828" s="14"/>
      <c r="GIN828" s="14"/>
      <c r="GIO828" s="14"/>
      <c r="GIP828" s="14"/>
      <c r="GIQ828" s="14"/>
      <c r="GIR828" s="14"/>
      <c r="GIS828" s="14"/>
      <c r="GIT828" s="14"/>
      <c r="GIU828" s="14"/>
      <c r="GIV828" s="14"/>
      <c r="GIW828" s="14"/>
      <c r="GIX828" s="14"/>
      <c r="GIY828" s="14"/>
      <c r="GIZ828" s="14"/>
      <c r="GJA828" s="14"/>
      <c r="GJB828" s="14"/>
      <c r="GJC828" s="14"/>
      <c r="GJD828" s="14"/>
      <c r="GJE828" s="14"/>
      <c r="GJF828" s="14"/>
      <c r="GJG828" s="14"/>
      <c r="GJH828" s="14"/>
      <c r="GJI828" s="14"/>
      <c r="GJJ828" s="14"/>
      <c r="GJK828" s="14"/>
      <c r="GJL828" s="14"/>
      <c r="GJM828" s="14"/>
      <c r="GJN828" s="14"/>
      <c r="GJO828" s="14"/>
      <c r="GJP828" s="14"/>
      <c r="GJQ828" s="14"/>
      <c r="GJR828" s="14"/>
      <c r="GJS828" s="14"/>
      <c r="GJT828" s="14"/>
      <c r="GJU828" s="14"/>
      <c r="GJV828" s="14"/>
      <c r="GJW828" s="14"/>
      <c r="GJX828" s="14"/>
      <c r="GJY828" s="14"/>
      <c r="GJZ828" s="14"/>
      <c r="GKA828" s="14"/>
      <c r="GKB828" s="14"/>
      <c r="GKC828" s="14"/>
      <c r="GKD828" s="14"/>
      <c r="GKE828" s="14"/>
      <c r="GKF828" s="14"/>
      <c r="GKG828" s="14"/>
      <c r="GKH828" s="14"/>
      <c r="GKI828" s="14"/>
      <c r="GKJ828" s="14"/>
      <c r="GKK828" s="14"/>
      <c r="GKL828" s="14"/>
      <c r="GKM828" s="14"/>
      <c r="GKN828" s="14"/>
      <c r="GKO828" s="14"/>
      <c r="GKP828" s="14"/>
      <c r="GKQ828" s="14"/>
      <c r="GKR828" s="14"/>
      <c r="GKS828" s="14"/>
      <c r="GKT828" s="14"/>
      <c r="GKU828" s="14"/>
      <c r="GKV828" s="14"/>
      <c r="GKW828" s="14"/>
      <c r="GKX828" s="14"/>
      <c r="GKY828" s="14"/>
      <c r="GKZ828" s="14"/>
      <c r="GLA828" s="14"/>
      <c r="GLB828" s="14"/>
      <c r="GLC828" s="14"/>
      <c r="GLD828" s="14"/>
      <c r="GLE828" s="14"/>
      <c r="GLF828" s="14"/>
      <c r="GLG828" s="14"/>
      <c r="GLH828" s="14"/>
      <c r="GLI828" s="14"/>
      <c r="GLJ828" s="14"/>
      <c r="GLK828" s="14"/>
      <c r="GLL828" s="14"/>
      <c r="GLM828" s="14"/>
      <c r="GLN828" s="14"/>
      <c r="GLO828" s="14"/>
      <c r="GLP828" s="14"/>
      <c r="GLQ828" s="14"/>
      <c r="GLR828" s="14"/>
      <c r="GLS828" s="14"/>
      <c r="GLT828" s="14"/>
      <c r="GLU828" s="14"/>
      <c r="GLV828" s="14"/>
      <c r="GLW828" s="14"/>
      <c r="GLX828" s="14"/>
      <c r="GLY828" s="14"/>
      <c r="GLZ828" s="14"/>
      <c r="GMA828" s="14"/>
      <c r="GMB828" s="14"/>
      <c r="GMC828" s="14"/>
      <c r="GMD828" s="14"/>
      <c r="GME828" s="14"/>
      <c r="GMF828" s="14"/>
      <c r="GMG828" s="14"/>
      <c r="GMH828" s="14"/>
      <c r="GMI828" s="14"/>
      <c r="GMJ828" s="14"/>
      <c r="GMK828" s="14"/>
      <c r="GML828" s="14"/>
      <c r="GMM828" s="14"/>
      <c r="GMN828" s="14"/>
      <c r="GMO828" s="14"/>
      <c r="GMP828" s="14"/>
      <c r="GMQ828" s="14"/>
      <c r="GMR828" s="14"/>
      <c r="GMS828" s="14"/>
      <c r="GMT828" s="14"/>
      <c r="GMU828" s="14"/>
      <c r="GMV828" s="14"/>
      <c r="GMW828" s="14"/>
      <c r="GMX828" s="14"/>
      <c r="GMY828" s="14"/>
      <c r="GMZ828" s="14"/>
      <c r="GNA828" s="14"/>
      <c r="GNB828" s="14"/>
      <c r="GNC828" s="14"/>
      <c r="GND828" s="14"/>
      <c r="GNE828" s="14"/>
      <c r="GNF828" s="14"/>
      <c r="GNG828" s="14"/>
      <c r="GNH828" s="14"/>
      <c r="GNI828" s="14"/>
      <c r="GNJ828" s="14"/>
      <c r="GNK828" s="14"/>
      <c r="GNL828" s="14"/>
      <c r="GNM828" s="14"/>
      <c r="GNN828" s="14"/>
      <c r="GNO828" s="14"/>
      <c r="GNP828" s="14"/>
      <c r="GNQ828" s="14"/>
      <c r="GNR828" s="14"/>
      <c r="GNS828" s="14"/>
      <c r="GNT828" s="14"/>
      <c r="GNU828" s="14"/>
      <c r="GNV828" s="14"/>
      <c r="GNW828" s="14"/>
      <c r="GNX828" s="14"/>
      <c r="GNY828" s="14"/>
      <c r="GNZ828" s="14"/>
      <c r="GOA828" s="14"/>
      <c r="GOB828" s="14"/>
      <c r="GOC828" s="14"/>
      <c r="GOD828" s="14"/>
      <c r="GOE828" s="14"/>
      <c r="GOF828" s="14"/>
      <c r="GOG828" s="14"/>
      <c r="GOH828" s="14"/>
      <c r="GOI828" s="14"/>
      <c r="GOJ828" s="14"/>
      <c r="GOK828" s="14"/>
      <c r="GOL828" s="14"/>
      <c r="GOM828" s="14"/>
      <c r="GON828" s="14"/>
      <c r="GOO828" s="14"/>
      <c r="GOP828" s="14"/>
      <c r="GOQ828" s="14"/>
      <c r="GOR828" s="14"/>
      <c r="GOS828" s="14"/>
      <c r="GOT828" s="14"/>
      <c r="GOU828" s="14"/>
      <c r="GOV828" s="14"/>
      <c r="GOW828" s="14"/>
      <c r="GOX828" s="14"/>
      <c r="GOY828" s="14"/>
      <c r="GOZ828" s="14"/>
      <c r="GPA828" s="14"/>
      <c r="GPB828" s="14"/>
      <c r="GPC828" s="14"/>
      <c r="GPD828" s="14"/>
      <c r="GPE828" s="14"/>
      <c r="GPF828" s="14"/>
      <c r="GPG828" s="14"/>
      <c r="GPH828" s="14"/>
      <c r="GPI828" s="14"/>
      <c r="GPJ828" s="14"/>
      <c r="GPK828" s="14"/>
      <c r="GPL828" s="14"/>
      <c r="GPM828" s="14"/>
      <c r="GPN828" s="14"/>
      <c r="GPO828" s="14"/>
      <c r="GPP828" s="14"/>
      <c r="GPQ828" s="14"/>
      <c r="GPR828" s="14"/>
      <c r="GPS828" s="14"/>
      <c r="GPT828" s="14"/>
      <c r="GPU828" s="14"/>
      <c r="GPV828" s="14"/>
      <c r="GPW828" s="14"/>
      <c r="GPX828" s="14"/>
      <c r="GPY828" s="14"/>
      <c r="GPZ828" s="14"/>
      <c r="GQA828" s="14"/>
      <c r="GQB828" s="14"/>
      <c r="GQC828" s="14"/>
      <c r="GQD828" s="14"/>
      <c r="GQE828" s="14"/>
      <c r="GQF828" s="14"/>
      <c r="GQG828" s="14"/>
      <c r="GQH828" s="14"/>
      <c r="GQI828" s="14"/>
      <c r="GQJ828" s="14"/>
      <c r="GQK828" s="14"/>
      <c r="GQL828" s="14"/>
      <c r="GQM828" s="14"/>
      <c r="GQN828" s="14"/>
      <c r="GQO828" s="14"/>
      <c r="GQP828" s="14"/>
      <c r="GQQ828" s="14"/>
      <c r="GQR828" s="14"/>
      <c r="GQS828" s="14"/>
      <c r="GQT828" s="14"/>
      <c r="GQU828" s="14"/>
      <c r="GQV828" s="14"/>
      <c r="GQW828" s="14"/>
      <c r="GQX828" s="14"/>
      <c r="GQY828" s="14"/>
      <c r="GQZ828" s="14"/>
      <c r="GRA828" s="14"/>
      <c r="GRB828" s="14"/>
      <c r="GRC828" s="14"/>
      <c r="GRD828" s="14"/>
      <c r="GRE828" s="14"/>
      <c r="GRF828" s="14"/>
      <c r="GRG828" s="14"/>
      <c r="GRH828" s="14"/>
      <c r="GRI828" s="14"/>
      <c r="GRJ828" s="14"/>
      <c r="GRK828" s="14"/>
      <c r="GRL828" s="14"/>
      <c r="GRM828" s="14"/>
      <c r="GRN828" s="14"/>
      <c r="GRO828" s="14"/>
      <c r="GRP828" s="14"/>
      <c r="GRQ828" s="14"/>
      <c r="GRR828" s="14"/>
      <c r="GRS828" s="14"/>
      <c r="GRT828" s="14"/>
      <c r="GRU828" s="14"/>
      <c r="GRV828" s="14"/>
      <c r="GRW828" s="14"/>
      <c r="GRX828" s="14"/>
      <c r="GRY828" s="14"/>
      <c r="GRZ828" s="14"/>
      <c r="GSA828" s="14"/>
      <c r="GSB828" s="14"/>
      <c r="GSC828" s="14"/>
      <c r="GSD828" s="14"/>
      <c r="GSE828" s="14"/>
      <c r="GSF828" s="14"/>
      <c r="GSG828" s="14"/>
      <c r="GSH828" s="14"/>
      <c r="GSI828" s="14"/>
      <c r="GSJ828" s="14"/>
      <c r="GSK828" s="14"/>
      <c r="GSL828" s="14"/>
      <c r="GSM828" s="14"/>
      <c r="GSN828" s="14"/>
      <c r="GSO828" s="14"/>
      <c r="GSP828" s="14"/>
      <c r="GSQ828" s="14"/>
      <c r="GSR828" s="14"/>
      <c r="GSS828" s="14"/>
      <c r="GST828" s="14"/>
      <c r="GSU828" s="14"/>
      <c r="GSV828" s="14"/>
      <c r="GSW828" s="14"/>
      <c r="GSX828" s="14"/>
      <c r="GSY828" s="14"/>
      <c r="GSZ828" s="14"/>
      <c r="GTA828" s="14"/>
      <c r="GTB828" s="14"/>
      <c r="GTC828" s="14"/>
      <c r="GTD828" s="14"/>
      <c r="GTE828" s="14"/>
      <c r="GTF828" s="14"/>
      <c r="GTG828" s="14"/>
      <c r="GTH828" s="14"/>
      <c r="GTI828" s="14"/>
      <c r="GTJ828" s="14"/>
      <c r="GTK828" s="14"/>
      <c r="GTL828" s="14"/>
      <c r="GTM828" s="14"/>
      <c r="GTN828" s="14"/>
      <c r="GTO828" s="14"/>
      <c r="GTP828" s="14"/>
      <c r="GTQ828" s="14"/>
      <c r="GTR828" s="14"/>
      <c r="GTS828" s="14"/>
      <c r="GTT828" s="14"/>
      <c r="GTU828" s="14"/>
      <c r="GTV828" s="14"/>
      <c r="GTW828" s="14"/>
      <c r="GTX828" s="14"/>
      <c r="GTY828" s="14"/>
      <c r="GTZ828" s="14"/>
      <c r="GUA828" s="14"/>
      <c r="GUB828" s="14"/>
      <c r="GUC828" s="14"/>
      <c r="GUD828" s="14"/>
      <c r="GUE828" s="14"/>
      <c r="GUF828" s="14"/>
      <c r="GUG828" s="14"/>
      <c r="GUH828" s="14"/>
      <c r="GUI828" s="14"/>
      <c r="GUJ828" s="14"/>
      <c r="GUK828" s="14"/>
      <c r="GUL828" s="14"/>
      <c r="GUM828" s="14"/>
      <c r="GUN828" s="14"/>
      <c r="GUO828" s="14"/>
      <c r="GUP828" s="14"/>
      <c r="GUQ828" s="14"/>
      <c r="GUR828" s="14"/>
      <c r="GUS828" s="14"/>
      <c r="GUT828" s="14"/>
      <c r="GUU828" s="14"/>
      <c r="GUV828" s="14"/>
      <c r="GUW828" s="14"/>
      <c r="GUX828" s="14"/>
      <c r="GUY828" s="14"/>
      <c r="GUZ828" s="14"/>
      <c r="GVA828" s="14"/>
      <c r="GVB828" s="14"/>
      <c r="GVC828" s="14"/>
      <c r="GVD828" s="14"/>
      <c r="GVE828" s="14"/>
      <c r="GVF828" s="14"/>
      <c r="GVG828" s="14"/>
      <c r="GVH828" s="14"/>
      <c r="GVI828" s="14"/>
      <c r="GVJ828" s="14"/>
      <c r="GVK828" s="14"/>
      <c r="GVL828" s="14"/>
      <c r="GVM828" s="14"/>
      <c r="GVN828" s="14"/>
      <c r="GVO828" s="14"/>
      <c r="GVP828" s="14"/>
      <c r="GVQ828" s="14"/>
      <c r="GVR828" s="14"/>
      <c r="GVS828" s="14"/>
      <c r="GVT828" s="14"/>
      <c r="GVU828" s="14"/>
      <c r="GVV828" s="14"/>
      <c r="GVW828" s="14"/>
      <c r="GVX828" s="14"/>
      <c r="GVY828" s="14"/>
      <c r="GVZ828" s="14"/>
      <c r="GWA828" s="14"/>
      <c r="GWB828" s="14"/>
      <c r="GWC828" s="14"/>
      <c r="GWD828" s="14"/>
      <c r="GWE828" s="14"/>
      <c r="GWF828" s="14"/>
      <c r="GWG828" s="14"/>
      <c r="GWH828" s="14"/>
      <c r="GWI828" s="14"/>
      <c r="GWJ828" s="14"/>
      <c r="GWK828" s="14"/>
      <c r="GWL828" s="14"/>
      <c r="GWM828" s="14"/>
      <c r="GWN828" s="14"/>
      <c r="GWO828" s="14"/>
      <c r="GWP828" s="14"/>
      <c r="GWQ828" s="14"/>
      <c r="GWR828" s="14"/>
      <c r="GWS828" s="14"/>
      <c r="GWT828" s="14"/>
      <c r="GWU828" s="14"/>
      <c r="GWV828" s="14"/>
      <c r="GWW828" s="14"/>
      <c r="GWX828" s="14"/>
      <c r="GWY828" s="14"/>
      <c r="GWZ828" s="14"/>
      <c r="GXA828" s="14"/>
      <c r="GXB828" s="14"/>
      <c r="GXC828" s="14"/>
      <c r="GXD828" s="14"/>
      <c r="GXE828" s="14"/>
      <c r="GXF828" s="14"/>
      <c r="GXG828" s="14"/>
      <c r="GXH828" s="14"/>
      <c r="GXI828" s="14"/>
      <c r="GXJ828" s="14"/>
      <c r="GXK828" s="14"/>
      <c r="GXL828" s="14"/>
      <c r="GXM828" s="14"/>
      <c r="GXN828" s="14"/>
      <c r="GXO828" s="14"/>
      <c r="GXP828" s="14"/>
      <c r="GXQ828" s="14"/>
      <c r="GXR828" s="14"/>
      <c r="GXS828" s="14"/>
      <c r="GXT828" s="14"/>
      <c r="GXU828" s="14"/>
      <c r="GXV828" s="14"/>
      <c r="GXW828" s="14"/>
      <c r="GXX828" s="14"/>
      <c r="GXY828" s="14"/>
      <c r="GXZ828" s="14"/>
      <c r="GYA828" s="14"/>
      <c r="GYB828" s="14"/>
      <c r="GYC828" s="14"/>
      <c r="GYD828" s="14"/>
      <c r="GYE828" s="14"/>
      <c r="GYF828" s="14"/>
      <c r="GYG828" s="14"/>
      <c r="GYH828" s="14"/>
      <c r="GYI828" s="14"/>
      <c r="GYJ828" s="14"/>
      <c r="GYK828" s="14"/>
      <c r="GYL828" s="14"/>
      <c r="GYM828" s="14"/>
      <c r="GYN828" s="14"/>
      <c r="GYO828" s="14"/>
      <c r="GYP828" s="14"/>
      <c r="GYQ828" s="14"/>
      <c r="GYR828" s="14"/>
      <c r="GYS828" s="14"/>
      <c r="GYT828" s="14"/>
      <c r="GYU828" s="14"/>
      <c r="GYV828" s="14"/>
      <c r="GYW828" s="14"/>
      <c r="GYX828" s="14"/>
      <c r="GYY828" s="14"/>
      <c r="GYZ828" s="14"/>
      <c r="GZA828" s="14"/>
      <c r="GZB828" s="14"/>
      <c r="GZC828" s="14"/>
      <c r="GZD828" s="14"/>
      <c r="GZE828" s="14"/>
      <c r="GZF828" s="14"/>
      <c r="GZG828" s="14"/>
      <c r="GZH828" s="14"/>
      <c r="GZI828" s="14"/>
      <c r="GZJ828" s="14"/>
      <c r="GZK828" s="14"/>
      <c r="GZL828" s="14"/>
      <c r="GZM828" s="14"/>
      <c r="GZN828" s="14"/>
      <c r="GZO828" s="14"/>
      <c r="GZP828" s="14"/>
      <c r="GZQ828" s="14"/>
      <c r="GZR828" s="14"/>
      <c r="GZS828" s="14"/>
      <c r="GZT828" s="14"/>
      <c r="GZU828" s="14"/>
      <c r="GZV828" s="14"/>
      <c r="GZW828" s="14"/>
      <c r="GZX828" s="14"/>
      <c r="GZY828" s="14"/>
      <c r="GZZ828" s="14"/>
      <c r="HAA828" s="14"/>
      <c r="HAB828" s="14"/>
      <c r="HAC828" s="14"/>
      <c r="HAD828" s="14"/>
      <c r="HAE828" s="14"/>
      <c r="HAF828" s="14"/>
      <c r="HAG828" s="14"/>
      <c r="HAH828" s="14"/>
      <c r="HAI828" s="14"/>
      <c r="HAJ828" s="14"/>
      <c r="HAK828" s="14"/>
      <c r="HAL828" s="14"/>
      <c r="HAM828" s="14"/>
      <c r="HAN828" s="14"/>
      <c r="HAO828" s="14"/>
      <c r="HAP828" s="14"/>
      <c r="HAQ828" s="14"/>
      <c r="HAR828" s="14"/>
      <c r="HAS828" s="14"/>
      <c r="HAT828" s="14"/>
      <c r="HAU828" s="14"/>
      <c r="HAV828" s="14"/>
      <c r="HAW828" s="14"/>
      <c r="HAX828" s="14"/>
      <c r="HAY828" s="14"/>
      <c r="HAZ828" s="14"/>
      <c r="HBA828" s="14"/>
      <c r="HBB828" s="14"/>
      <c r="HBC828" s="14"/>
      <c r="HBD828" s="14"/>
      <c r="HBE828" s="14"/>
      <c r="HBF828" s="14"/>
      <c r="HBG828" s="14"/>
      <c r="HBH828" s="14"/>
      <c r="HBI828" s="14"/>
      <c r="HBJ828" s="14"/>
      <c r="HBK828" s="14"/>
      <c r="HBL828" s="14"/>
      <c r="HBM828" s="14"/>
      <c r="HBN828" s="14"/>
      <c r="HBO828" s="14"/>
      <c r="HBP828" s="14"/>
      <c r="HBQ828" s="14"/>
      <c r="HBR828" s="14"/>
      <c r="HBS828" s="14"/>
      <c r="HBT828" s="14"/>
      <c r="HBU828" s="14"/>
      <c r="HBV828" s="14"/>
      <c r="HBW828" s="14"/>
      <c r="HBX828" s="14"/>
      <c r="HBY828" s="14"/>
      <c r="HBZ828" s="14"/>
      <c r="HCA828" s="14"/>
      <c r="HCB828" s="14"/>
      <c r="HCC828" s="14"/>
      <c r="HCD828" s="14"/>
      <c r="HCE828" s="14"/>
      <c r="HCF828" s="14"/>
      <c r="HCG828" s="14"/>
      <c r="HCH828" s="14"/>
      <c r="HCI828" s="14"/>
      <c r="HCJ828" s="14"/>
      <c r="HCK828" s="14"/>
      <c r="HCL828" s="14"/>
      <c r="HCM828" s="14"/>
      <c r="HCN828" s="14"/>
      <c r="HCO828" s="14"/>
      <c r="HCP828" s="14"/>
      <c r="HCQ828" s="14"/>
      <c r="HCR828" s="14"/>
      <c r="HCS828" s="14"/>
      <c r="HCT828" s="14"/>
      <c r="HCU828" s="14"/>
      <c r="HCV828" s="14"/>
      <c r="HCW828" s="14"/>
      <c r="HCX828" s="14"/>
      <c r="HCY828" s="14"/>
      <c r="HCZ828" s="14"/>
      <c r="HDA828" s="14"/>
      <c r="HDB828" s="14"/>
      <c r="HDC828" s="14"/>
      <c r="HDD828" s="14"/>
      <c r="HDE828" s="14"/>
      <c r="HDF828" s="14"/>
      <c r="HDG828" s="14"/>
      <c r="HDH828" s="14"/>
      <c r="HDI828" s="14"/>
      <c r="HDJ828" s="14"/>
      <c r="HDK828" s="14"/>
      <c r="HDL828" s="14"/>
      <c r="HDM828" s="14"/>
      <c r="HDN828" s="14"/>
      <c r="HDO828" s="14"/>
      <c r="HDP828" s="14"/>
      <c r="HDQ828" s="14"/>
      <c r="HDR828" s="14"/>
      <c r="HDS828" s="14"/>
      <c r="HDT828" s="14"/>
      <c r="HDU828" s="14"/>
      <c r="HDV828" s="14"/>
      <c r="HDW828" s="14"/>
      <c r="HDX828" s="14"/>
      <c r="HDY828" s="14"/>
      <c r="HDZ828" s="14"/>
      <c r="HEA828" s="14"/>
      <c r="HEB828" s="14"/>
      <c r="HEC828" s="14"/>
      <c r="HED828" s="14"/>
      <c r="HEE828" s="14"/>
      <c r="HEF828" s="14"/>
      <c r="HEG828" s="14"/>
      <c r="HEH828" s="14"/>
      <c r="HEI828" s="14"/>
      <c r="HEJ828" s="14"/>
      <c r="HEK828" s="14"/>
      <c r="HEL828" s="14"/>
      <c r="HEM828" s="14"/>
      <c r="HEN828" s="14"/>
      <c r="HEO828" s="14"/>
      <c r="HEP828" s="14"/>
      <c r="HEQ828" s="14"/>
      <c r="HER828" s="14"/>
      <c r="HES828" s="14"/>
      <c r="HET828" s="14"/>
      <c r="HEU828" s="14"/>
      <c r="HEV828" s="14"/>
      <c r="HEW828" s="14"/>
      <c r="HEX828" s="14"/>
      <c r="HEY828" s="14"/>
      <c r="HEZ828" s="14"/>
      <c r="HFA828" s="14"/>
      <c r="HFB828" s="14"/>
      <c r="HFC828" s="14"/>
      <c r="HFD828" s="14"/>
      <c r="HFE828" s="14"/>
      <c r="HFF828" s="14"/>
      <c r="HFG828" s="14"/>
      <c r="HFH828" s="14"/>
      <c r="HFI828" s="14"/>
      <c r="HFJ828" s="14"/>
      <c r="HFK828" s="14"/>
      <c r="HFL828" s="14"/>
      <c r="HFM828" s="14"/>
      <c r="HFN828" s="14"/>
      <c r="HFO828" s="14"/>
      <c r="HFP828" s="14"/>
      <c r="HFQ828" s="14"/>
      <c r="HFR828" s="14"/>
      <c r="HFS828" s="14"/>
      <c r="HFT828" s="14"/>
      <c r="HFU828" s="14"/>
      <c r="HFV828" s="14"/>
      <c r="HFW828" s="14"/>
      <c r="HFX828" s="14"/>
      <c r="HFY828" s="14"/>
      <c r="HFZ828" s="14"/>
      <c r="HGA828" s="14"/>
      <c r="HGB828" s="14"/>
      <c r="HGC828" s="14"/>
      <c r="HGD828" s="14"/>
      <c r="HGE828" s="14"/>
      <c r="HGF828" s="14"/>
      <c r="HGG828" s="14"/>
      <c r="HGH828" s="14"/>
      <c r="HGI828" s="14"/>
      <c r="HGJ828" s="14"/>
      <c r="HGK828" s="14"/>
      <c r="HGL828" s="14"/>
      <c r="HGM828" s="14"/>
      <c r="HGN828" s="14"/>
      <c r="HGO828" s="14"/>
      <c r="HGP828" s="14"/>
      <c r="HGQ828" s="14"/>
      <c r="HGR828" s="14"/>
      <c r="HGS828" s="14"/>
      <c r="HGT828" s="14"/>
      <c r="HGU828" s="14"/>
      <c r="HGV828" s="14"/>
      <c r="HGW828" s="14"/>
      <c r="HGX828" s="14"/>
      <c r="HGY828" s="14"/>
      <c r="HGZ828" s="14"/>
      <c r="HHA828" s="14"/>
      <c r="HHB828" s="14"/>
      <c r="HHC828" s="14"/>
      <c r="HHD828" s="14"/>
      <c r="HHE828" s="14"/>
      <c r="HHF828" s="14"/>
      <c r="HHG828" s="14"/>
      <c r="HHH828" s="14"/>
      <c r="HHI828" s="14"/>
      <c r="HHJ828" s="14"/>
      <c r="HHK828" s="14"/>
      <c r="HHL828" s="14"/>
      <c r="HHM828" s="14"/>
      <c r="HHN828" s="14"/>
      <c r="HHO828" s="14"/>
      <c r="HHP828" s="14"/>
      <c r="HHQ828" s="14"/>
      <c r="HHR828" s="14"/>
      <c r="HHS828" s="14"/>
      <c r="HHT828" s="14"/>
      <c r="HHU828" s="14"/>
      <c r="HHV828" s="14"/>
      <c r="HHW828" s="14"/>
      <c r="HHX828" s="14"/>
      <c r="HHY828" s="14"/>
      <c r="HHZ828" s="14"/>
      <c r="HIA828" s="14"/>
      <c r="HIB828" s="14"/>
      <c r="HIC828" s="14"/>
      <c r="HID828" s="14"/>
      <c r="HIE828" s="14"/>
      <c r="HIF828" s="14"/>
      <c r="HIG828" s="14"/>
      <c r="HIH828" s="14"/>
      <c r="HII828" s="14"/>
      <c r="HIJ828" s="14"/>
      <c r="HIK828" s="14"/>
      <c r="HIL828" s="14"/>
      <c r="HIM828" s="14"/>
      <c r="HIN828" s="14"/>
      <c r="HIO828" s="14"/>
      <c r="HIP828" s="14"/>
      <c r="HIQ828" s="14"/>
      <c r="HIR828" s="14"/>
      <c r="HIS828" s="14"/>
      <c r="HIT828" s="14"/>
      <c r="HIU828" s="14"/>
      <c r="HIV828" s="14"/>
      <c r="HIW828" s="14"/>
      <c r="HIX828" s="14"/>
      <c r="HIY828" s="14"/>
      <c r="HIZ828" s="14"/>
      <c r="HJA828" s="14"/>
      <c r="HJB828" s="14"/>
      <c r="HJC828" s="14"/>
      <c r="HJD828" s="14"/>
      <c r="HJE828" s="14"/>
      <c r="HJF828" s="14"/>
      <c r="HJG828" s="14"/>
      <c r="HJH828" s="14"/>
      <c r="HJI828" s="14"/>
      <c r="HJJ828" s="14"/>
      <c r="HJK828" s="14"/>
      <c r="HJL828" s="14"/>
      <c r="HJM828" s="14"/>
      <c r="HJN828" s="14"/>
      <c r="HJO828" s="14"/>
      <c r="HJP828" s="14"/>
      <c r="HJQ828" s="14"/>
      <c r="HJR828" s="14"/>
      <c r="HJS828" s="14"/>
      <c r="HJT828" s="14"/>
      <c r="HJU828" s="14"/>
      <c r="HJV828" s="14"/>
      <c r="HJW828" s="14"/>
      <c r="HJX828" s="14"/>
      <c r="HJY828" s="14"/>
      <c r="HJZ828" s="14"/>
      <c r="HKA828" s="14"/>
      <c r="HKB828" s="14"/>
      <c r="HKC828" s="14"/>
      <c r="HKD828" s="14"/>
      <c r="HKE828" s="14"/>
      <c r="HKF828" s="14"/>
      <c r="HKG828" s="14"/>
      <c r="HKH828" s="14"/>
      <c r="HKI828" s="14"/>
      <c r="HKJ828" s="14"/>
      <c r="HKK828" s="14"/>
      <c r="HKL828" s="14"/>
      <c r="HKM828" s="14"/>
      <c r="HKN828" s="14"/>
      <c r="HKO828" s="14"/>
      <c r="HKP828" s="14"/>
      <c r="HKQ828" s="14"/>
      <c r="HKR828" s="14"/>
      <c r="HKS828" s="14"/>
      <c r="HKT828" s="14"/>
      <c r="HKU828" s="14"/>
      <c r="HKV828" s="14"/>
      <c r="HKW828" s="14"/>
      <c r="HKX828" s="14"/>
      <c r="HKY828" s="14"/>
      <c r="HKZ828" s="14"/>
      <c r="HLA828" s="14"/>
      <c r="HLB828" s="14"/>
      <c r="HLC828" s="14"/>
      <c r="HLD828" s="14"/>
      <c r="HLE828" s="14"/>
      <c r="HLF828" s="14"/>
      <c r="HLG828" s="14"/>
      <c r="HLH828" s="14"/>
      <c r="HLI828" s="14"/>
      <c r="HLJ828" s="14"/>
      <c r="HLK828" s="14"/>
      <c r="HLL828" s="14"/>
      <c r="HLM828" s="14"/>
      <c r="HLN828" s="14"/>
      <c r="HLO828" s="14"/>
      <c r="HLP828" s="14"/>
      <c r="HLQ828" s="14"/>
      <c r="HLR828" s="14"/>
      <c r="HLS828" s="14"/>
      <c r="HLT828" s="14"/>
      <c r="HLU828" s="14"/>
      <c r="HLV828" s="14"/>
      <c r="HLW828" s="14"/>
      <c r="HLX828" s="14"/>
      <c r="HLY828" s="14"/>
      <c r="HLZ828" s="14"/>
      <c r="HMA828" s="14"/>
      <c r="HMB828" s="14"/>
      <c r="HMC828" s="14"/>
      <c r="HMD828" s="14"/>
      <c r="HME828" s="14"/>
      <c r="HMF828" s="14"/>
      <c r="HMG828" s="14"/>
      <c r="HMH828" s="14"/>
      <c r="HMI828" s="14"/>
      <c r="HMJ828" s="14"/>
      <c r="HMK828" s="14"/>
      <c r="HML828" s="14"/>
      <c r="HMM828" s="14"/>
      <c r="HMN828" s="14"/>
      <c r="HMO828" s="14"/>
      <c r="HMP828" s="14"/>
      <c r="HMQ828" s="14"/>
      <c r="HMR828" s="14"/>
      <c r="HMS828" s="14"/>
      <c r="HMT828" s="14"/>
      <c r="HMU828" s="14"/>
      <c r="HMV828" s="14"/>
      <c r="HMW828" s="14"/>
      <c r="HMX828" s="14"/>
      <c r="HMY828" s="14"/>
      <c r="HMZ828" s="14"/>
      <c r="HNA828" s="14"/>
      <c r="HNB828" s="14"/>
      <c r="HNC828" s="14"/>
      <c r="HND828" s="14"/>
      <c r="HNE828" s="14"/>
      <c r="HNF828" s="14"/>
      <c r="HNG828" s="14"/>
      <c r="HNH828" s="14"/>
      <c r="HNI828" s="14"/>
      <c r="HNJ828" s="14"/>
      <c r="HNK828" s="14"/>
      <c r="HNL828" s="14"/>
      <c r="HNM828" s="14"/>
      <c r="HNN828" s="14"/>
      <c r="HNO828" s="14"/>
      <c r="HNP828" s="14"/>
      <c r="HNQ828" s="14"/>
      <c r="HNR828" s="14"/>
      <c r="HNS828" s="14"/>
      <c r="HNT828" s="14"/>
      <c r="HNU828" s="14"/>
      <c r="HNV828" s="14"/>
      <c r="HNW828" s="14"/>
      <c r="HNX828" s="14"/>
      <c r="HNY828" s="14"/>
      <c r="HNZ828" s="14"/>
      <c r="HOA828" s="14"/>
      <c r="HOB828" s="14"/>
      <c r="HOC828" s="14"/>
      <c r="HOD828" s="14"/>
      <c r="HOE828" s="14"/>
      <c r="HOF828" s="14"/>
      <c r="HOG828" s="14"/>
      <c r="HOH828" s="14"/>
      <c r="HOI828" s="14"/>
      <c r="HOJ828" s="14"/>
      <c r="HOK828" s="14"/>
      <c r="HOL828" s="14"/>
      <c r="HOM828" s="14"/>
      <c r="HON828" s="14"/>
      <c r="HOO828" s="14"/>
      <c r="HOP828" s="14"/>
      <c r="HOQ828" s="14"/>
      <c r="HOR828" s="14"/>
      <c r="HOS828" s="14"/>
      <c r="HOT828" s="14"/>
      <c r="HOU828" s="14"/>
      <c r="HOV828" s="14"/>
      <c r="HOW828" s="14"/>
      <c r="HOX828" s="14"/>
      <c r="HOY828" s="14"/>
      <c r="HOZ828" s="14"/>
      <c r="HPA828" s="14"/>
      <c r="HPB828" s="14"/>
      <c r="HPC828" s="14"/>
      <c r="HPD828" s="14"/>
      <c r="HPE828" s="14"/>
      <c r="HPF828" s="14"/>
      <c r="HPG828" s="14"/>
      <c r="HPH828" s="14"/>
      <c r="HPI828" s="14"/>
      <c r="HPJ828" s="14"/>
      <c r="HPK828" s="14"/>
      <c r="HPL828" s="14"/>
      <c r="HPM828" s="14"/>
      <c r="HPN828" s="14"/>
      <c r="HPO828" s="14"/>
      <c r="HPP828" s="14"/>
      <c r="HPQ828" s="14"/>
      <c r="HPR828" s="14"/>
      <c r="HPS828" s="14"/>
      <c r="HPT828" s="14"/>
      <c r="HPU828" s="14"/>
      <c r="HPV828" s="14"/>
      <c r="HPW828" s="14"/>
      <c r="HPX828" s="14"/>
      <c r="HPY828" s="14"/>
      <c r="HPZ828" s="14"/>
      <c r="HQA828" s="14"/>
      <c r="HQB828" s="14"/>
      <c r="HQC828" s="14"/>
      <c r="HQD828" s="14"/>
      <c r="HQE828" s="14"/>
      <c r="HQF828" s="14"/>
      <c r="HQG828" s="14"/>
      <c r="HQH828" s="14"/>
      <c r="HQI828" s="14"/>
      <c r="HQJ828" s="14"/>
      <c r="HQK828" s="14"/>
      <c r="HQL828" s="14"/>
      <c r="HQM828" s="14"/>
      <c r="HQN828" s="14"/>
      <c r="HQO828" s="14"/>
      <c r="HQP828" s="14"/>
      <c r="HQQ828" s="14"/>
      <c r="HQR828" s="14"/>
      <c r="HQS828" s="14"/>
      <c r="HQT828" s="14"/>
      <c r="HQU828" s="14"/>
      <c r="HQV828" s="14"/>
      <c r="HQW828" s="14"/>
      <c r="HQX828" s="14"/>
      <c r="HQY828" s="14"/>
      <c r="HQZ828" s="14"/>
      <c r="HRA828" s="14"/>
      <c r="HRB828" s="14"/>
      <c r="HRC828" s="14"/>
      <c r="HRD828" s="14"/>
      <c r="HRE828" s="14"/>
      <c r="HRF828" s="14"/>
      <c r="HRG828" s="14"/>
      <c r="HRH828" s="14"/>
      <c r="HRI828" s="14"/>
      <c r="HRJ828" s="14"/>
      <c r="HRK828" s="14"/>
      <c r="HRL828" s="14"/>
      <c r="HRM828" s="14"/>
      <c r="HRN828" s="14"/>
      <c r="HRO828" s="14"/>
      <c r="HRP828" s="14"/>
      <c r="HRQ828" s="14"/>
      <c r="HRR828" s="14"/>
      <c r="HRS828" s="14"/>
      <c r="HRT828" s="14"/>
      <c r="HRU828" s="14"/>
      <c r="HRV828" s="14"/>
      <c r="HRW828" s="14"/>
      <c r="HRX828" s="14"/>
      <c r="HRY828" s="14"/>
      <c r="HRZ828" s="14"/>
      <c r="HSA828" s="14"/>
      <c r="HSB828" s="14"/>
      <c r="HSC828" s="14"/>
      <c r="HSD828" s="14"/>
      <c r="HSE828" s="14"/>
      <c r="HSF828" s="14"/>
      <c r="HSG828" s="14"/>
      <c r="HSH828" s="14"/>
      <c r="HSI828" s="14"/>
      <c r="HSJ828" s="14"/>
      <c r="HSK828" s="14"/>
      <c r="HSL828" s="14"/>
      <c r="HSM828" s="14"/>
      <c r="HSN828" s="14"/>
      <c r="HSO828" s="14"/>
      <c r="HSP828" s="14"/>
      <c r="HSQ828" s="14"/>
      <c r="HSR828" s="14"/>
      <c r="HSS828" s="14"/>
      <c r="HST828" s="14"/>
      <c r="HSU828" s="14"/>
      <c r="HSV828" s="14"/>
      <c r="HSW828" s="14"/>
      <c r="HSX828" s="14"/>
      <c r="HSY828" s="14"/>
      <c r="HSZ828" s="14"/>
      <c r="HTA828" s="14"/>
      <c r="HTB828" s="14"/>
      <c r="HTC828" s="14"/>
      <c r="HTD828" s="14"/>
      <c r="HTE828" s="14"/>
      <c r="HTF828" s="14"/>
      <c r="HTG828" s="14"/>
      <c r="HTH828" s="14"/>
      <c r="HTI828" s="14"/>
      <c r="HTJ828" s="14"/>
      <c r="HTK828" s="14"/>
      <c r="HTL828" s="14"/>
      <c r="HTM828" s="14"/>
      <c r="HTN828" s="14"/>
      <c r="HTO828" s="14"/>
      <c r="HTP828" s="14"/>
      <c r="HTQ828" s="14"/>
      <c r="HTR828" s="14"/>
      <c r="HTS828" s="14"/>
      <c r="HTT828" s="14"/>
      <c r="HTU828" s="14"/>
      <c r="HTV828" s="14"/>
      <c r="HTW828" s="14"/>
      <c r="HTX828" s="14"/>
      <c r="HTY828" s="14"/>
      <c r="HTZ828" s="14"/>
      <c r="HUA828" s="14"/>
      <c r="HUB828" s="14"/>
      <c r="HUC828" s="14"/>
      <c r="HUD828" s="14"/>
      <c r="HUE828" s="14"/>
      <c r="HUF828" s="14"/>
      <c r="HUG828" s="14"/>
      <c r="HUH828" s="14"/>
      <c r="HUI828" s="14"/>
      <c r="HUJ828" s="14"/>
      <c r="HUK828" s="14"/>
      <c r="HUL828" s="14"/>
      <c r="HUM828" s="14"/>
      <c r="HUN828" s="14"/>
      <c r="HUO828" s="14"/>
      <c r="HUP828" s="14"/>
      <c r="HUQ828" s="14"/>
      <c r="HUR828" s="14"/>
      <c r="HUS828" s="14"/>
      <c r="HUT828" s="14"/>
      <c r="HUU828" s="14"/>
      <c r="HUV828" s="14"/>
      <c r="HUW828" s="14"/>
      <c r="HUX828" s="14"/>
      <c r="HUY828" s="14"/>
      <c r="HUZ828" s="14"/>
      <c r="HVA828" s="14"/>
      <c r="HVB828" s="14"/>
      <c r="HVC828" s="14"/>
      <c r="HVD828" s="14"/>
      <c r="HVE828" s="14"/>
      <c r="HVF828" s="14"/>
      <c r="HVG828" s="14"/>
      <c r="HVH828" s="14"/>
      <c r="HVI828" s="14"/>
      <c r="HVJ828" s="14"/>
      <c r="HVK828" s="14"/>
      <c r="HVL828" s="14"/>
      <c r="HVM828" s="14"/>
      <c r="HVN828" s="14"/>
      <c r="HVO828" s="14"/>
      <c r="HVP828" s="14"/>
      <c r="HVQ828" s="14"/>
      <c r="HVR828" s="14"/>
      <c r="HVS828" s="14"/>
      <c r="HVT828" s="14"/>
      <c r="HVU828" s="14"/>
      <c r="HVV828" s="14"/>
      <c r="HVW828" s="14"/>
      <c r="HVX828" s="14"/>
      <c r="HVY828" s="14"/>
      <c r="HVZ828" s="14"/>
      <c r="HWA828" s="14"/>
      <c r="HWB828" s="14"/>
      <c r="HWC828" s="14"/>
      <c r="HWD828" s="14"/>
      <c r="HWE828" s="14"/>
      <c r="HWF828" s="14"/>
      <c r="HWG828" s="14"/>
      <c r="HWH828" s="14"/>
      <c r="HWI828" s="14"/>
      <c r="HWJ828" s="14"/>
      <c r="HWK828" s="14"/>
      <c r="HWL828" s="14"/>
      <c r="HWM828" s="14"/>
      <c r="HWN828" s="14"/>
      <c r="HWO828" s="14"/>
      <c r="HWP828" s="14"/>
      <c r="HWQ828" s="14"/>
      <c r="HWR828" s="14"/>
      <c r="HWS828" s="14"/>
      <c r="HWT828" s="14"/>
      <c r="HWU828" s="14"/>
      <c r="HWV828" s="14"/>
      <c r="HWW828" s="14"/>
      <c r="HWX828" s="14"/>
      <c r="HWY828" s="14"/>
      <c r="HWZ828" s="14"/>
      <c r="HXA828" s="14"/>
      <c r="HXB828" s="14"/>
      <c r="HXC828" s="14"/>
      <c r="HXD828" s="14"/>
      <c r="HXE828" s="14"/>
      <c r="HXF828" s="14"/>
      <c r="HXG828" s="14"/>
      <c r="HXH828" s="14"/>
      <c r="HXI828" s="14"/>
      <c r="HXJ828" s="14"/>
      <c r="HXK828" s="14"/>
      <c r="HXL828" s="14"/>
      <c r="HXM828" s="14"/>
      <c r="HXN828" s="14"/>
      <c r="HXO828" s="14"/>
      <c r="HXP828" s="14"/>
      <c r="HXQ828" s="14"/>
      <c r="HXR828" s="14"/>
      <c r="HXS828" s="14"/>
      <c r="HXT828" s="14"/>
      <c r="HXU828" s="14"/>
      <c r="HXV828" s="14"/>
      <c r="HXW828" s="14"/>
      <c r="HXX828" s="14"/>
      <c r="HXY828" s="14"/>
      <c r="HXZ828" s="14"/>
      <c r="HYA828" s="14"/>
      <c r="HYB828" s="14"/>
      <c r="HYC828" s="14"/>
      <c r="HYD828" s="14"/>
      <c r="HYE828" s="14"/>
      <c r="HYF828" s="14"/>
      <c r="HYG828" s="14"/>
      <c r="HYH828" s="14"/>
      <c r="HYI828" s="14"/>
      <c r="HYJ828" s="14"/>
      <c r="HYK828" s="14"/>
      <c r="HYL828" s="14"/>
      <c r="HYM828" s="14"/>
      <c r="HYN828" s="14"/>
      <c r="HYO828" s="14"/>
      <c r="HYP828" s="14"/>
      <c r="HYQ828" s="14"/>
      <c r="HYR828" s="14"/>
      <c r="HYS828" s="14"/>
      <c r="HYT828" s="14"/>
      <c r="HYU828" s="14"/>
      <c r="HYV828" s="14"/>
      <c r="HYW828" s="14"/>
      <c r="HYX828" s="14"/>
      <c r="HYY828" s="14"/>
      <c r="HYZ828" s="14"/>
      <c r="HZA828" s="14"/>
      <c r="HZB828" s="14"/>
      <c r="HZC828" s="14"/>
      <c r="HZD828" s="14"/>
      <c r="HZE828" s="14"/>
      <c r="HZF828" s="14"/>
      <c r="HZG828" s="14"/>
      <c r="HZH828" s="14"/>
      <c r="HZI828" s="14"/>
      <c r="HZJ828" s="14"/>
      <c r="HZK828" s="14"/>
      <c r="HZL828" s="14"/>
      <c r="HZM828" s="14"/>
      <c r="HZN828" s="14"/>
      <c r="HZO828" s="14"/>
      <c r="HZP828" s="14"/>
      <c r="HZQ828" s="14"/>
      <c r="HZR828" s="14"/>
      <c r="HZS828" s="14"/>
      <c r="HZT828" s="14"/>
      <c r="HZU828" s="14"/>
      <c r="HZV828" s="14"/>
      <c r="HZW828" s="14"/>
      <c r="HZX828" s="14"/>
      <c r="HZY828" s="14"/>
      <c r="HZZ828" s="14"/>
      <c r="IAA828" s="14"/>
      <c r="IAB828" s="14"/>
      <c r="IAC828" s="14"/>
      <c r="IAD828" s="14"/>
      <c r="IAE828" s="14"/>
      <c r="IAF828" s="14"/>
      <c r="IAG828" s="14"/>
      <c r="IAH828" s="14"/>
      <c r="IAI828" s="14"/>
      <c r="IAJ828" s="14"/>
      <c r="IAK828" s="14"/>
      <c r="IAL828" s="14"/>
      <c r="IAM828" s="14"/>
      <c r="IAN828" s="14"/>
      <c r="IAO828" s="14"/>
      <c r="IAP828" s="14"/>
      <c r="IAQ828" s="14"/>
      <c r="IAR828" s="14"/>
      <c r="IAS828" s="14"/>
      <c r="IAT828" s="14"/>
      <c r="IAU828" s="14"/>
      <c r="IAV828" s="14"/>
      <c r="IAW828" s="14"/>
      <c r="IAX828" s="14"/>
      <c r="IAY828" s="14"/>
      <c r="IAZ828" s="14"/>
      <c r="IBA828" s="14"/>
      <c r="IBB828" s="14"/>
      <c r="IBC828" s="14"/>
      <c r="IBD828" s="14"/>
      <c r="IBE828" s="14"/>
      <c r="IBF828" s="14"/>
      <c r="IBG828" s="14"/>
      <c r="IBH828" s="14"/>
      <c r="IBI828" s="14"/>
      <c r="IBJ828" s="14"/>
      <c r="IBK828" s="14"/>
      <c r="IBL828" s="14"/>
      <c r="IBM828" s="14"/>
      <c r="IBN828" s="14"/>
      <c r="IBO828" s="14"/>
      <c r="IBP828" s="14"/>
      <c r="IBQ828" s="14"/>
      <c r="IBR828" s="14"/>
      <c r="IBS828" s="14"/>
      <c r="IBT828" s="14"/>
      <c r="IBU828" s="14"/>
      <c r="IBV828" s="14"/>
      <c r="IBW828" s="14"/>
      <c r="IBX828" s="14"/>
      <c r="IBY828" s="14"/>
      <c r="IBZ828" s="14"/>
      <c r="ICA828" s="14"/>
      <c r="ICB828" s="14"/>
      <c r="ICC828" s="14"/>
      <c r="ICD828" s="14"/>
      <c r="ICE828" s="14"/>
      <c r="ICF828" s="14"/>
      <c r="ICG828" s="14"/>
      <c r="ICH828" s="14"/>
      <c r="ICI828" s="14"/>
      <c r="ICJ828" s="14"/>
      <c r="ICK828" s="14"/>
      <c r="ICL828" s="14"/>
      <c r="ICM828" s="14"/>
      <c r="ICN828" s="14"/>
      <c r="ICO828" s="14"/>
      <c r="ICP828" s="14"/>
      <c r="ICQ828" s="14"/>
      <c r="ICR828" s="14"/>
      <c r="ICS828" s="14"/>
      <c r="ICT828" s="14"/>
      <c r="ICU828" s="14"/>
      <c r="ICV828" s="14"/>
      <c r="ICW828" s="14"/>
      <c r="ICX828" s="14"/>
      <c r="ICY828" s="14"/>
      <c r="ICZ828" s="14"/>
      <c r="IDA828" s="14"/>
      <c r="IDB828" s="14"/>
      <c r="IDC828" s="14"/>
      <c r="IDD828" s="14"/>
      <c r="IDE828" s="14"/>
      <c r="IDF828" s="14"/>
      <c r="IDG828" s="14"/>
      <c r="IDH828" s="14"/>
      <c r="IDI828" s="14"/>
      <c r="IDJ828" s="14"/>
      <c r="IDK828" s="14"/>
      <c r="IDL828" s="14"/>
      <c r="IDM828" s="14"/>
      <c r="IDN828" s="14"/>
      <c r="IDO828" s="14"/>
      <c r="IDP828" s="14"/>
      <c r="IDQ828" s="14"/>
      <c r="IDR828" s="14"/>
      <c r="IDS828" s="14"/>
      <c r="IDT828" s="14"/>
      <c r="IDU828" s="14"/>
      <c r="IDV828" s="14"/>
      <c r="IDW828" s="14"/>
      <c r="IDX828" s="14"/>
      <c r="IDY828" s="14"/>
      <c r="IDZ828" s="14"/>
      <c r="IEA828" s="14"/>
      <c r="IEB828" s="14"/>
      <c r="IEC828" s="14"/>
      <c r="IED828" s="14"/>
      <c r="IEE828" s="14"/>
      <c r="IEF828" s="14"/>
      <c r="IEG828" s="14"/>
      <c r="IEH828" s="14"/>
      <c r="IEI828" s="14"/>
      <c r="IEJ828" s="14"/>
      <c r="IEK828" s="14"/>
      <c r="IEL828" s="14"/>
      <c r="IEM828" s="14"/>
      <c r="IEN828" s="14"/>
      <c r="IEO828" s="14"/>
      <c r="IEP828" s="14"/>
      <c r="IEQ828" s="14"/>
      <c r="IER828" s="14"/>
      <c r="IES828" s="14"/>
      <c r="IET828" s="14"/>
      <c r="IEU828" s="14"/>
      <c r="IEV828" s="14"/>
      <c r="IEW828" s="14"/>
      <c r="IEX828" s="14"/>
      <c r="IEY828" s="14"/>
      <c r="IEZ828" s="14"/>
      <c r="IFA828" s="14"/>
      <c r="IFB828" s="14"/>
      <c r="IFC828" s="14"/>
      <c r="IFD828" s="14"/>
      <c r="IFE828" s="14"/>
      <c r="IFF828" s="14"/>
      <c r="IFG828" s="14"/>
      <c r="IFH828" s="14"/>
      <c r="IFI828" s="14"/>
      <c r="IFJ828" s="14"/>
      <c r="IFK828" s="14"/>
      <c r="IFL828" s="14"/>
      <c r="IFM828" s="14"/>
      <c r="IFN828" s="14"/>
      <c r="IFO828" s="14"/>
      <c r="IFP828" s="14"/>
      <c r="IFQ828" s="14"/>
      <c r="IFR828" s="14"/>
      <c r="IFS828" s="14"/>
      <c r="IFT828" s="14"/>
      <c r="IFU828" s="14"/>
      <c r="IFV828" s="14"/>
      <c r="IFW828" s="14"/>
      <c r="IFX828" s="14"/>
      <c r="IFY828" s="14"/>
      <c r="IFZ828" s="14"/>
      <c r="IGA828" s="14"/>
      <c r="IGB828" s="14"/>
      <c r="IGC828" s="14"/>
      <c r="IGD828" s="14"/>
      <c r="IGE828" s="14"/>
      <c r="IGF828" s="14"/>
      <c r="IGG828" s="14"/>
      <c r="IGH828" s="14"/>
      <c r="IGI828" s="14"/>
      <c r="IGJ828" s="14"/>
      <c r="IGK828" s="14"/>
      <c r="IGL828" s="14"/>
      <c r="IGM828" s="14"/>
      <c r="IGN828" s="14"/>
      <c r="IGO828" s="14"/>
      <c r="IGP828" s="14"/>
      <c r="IGQ828" s="14"/>
      <c r="IGR828" s="14"/>
      <c r="IGS828" s="14"/>
      <c r="IGT828" s="14"/>
      <c r="IGU828" s="14"/>
      <c r="IGV828" s="14"/>
      <c r="IGW828" s="14"/>
      <c r="IGX828" s="14"/>
      <c r="IGY828" s="14"/>
      <c r="IGZ828" s="14"/>
      <c r="IHA828" s="14"/>
      <c r="IHB828" s="14"/>
      <c r="IHC828" s="14"/>
      <c r="IHD828" s="14"/>
      <c r="IHE828" s="14"/>
      <c r="IHF828" s="14"/>
      <c r="IHG828" s="14"/>
      <c r="IHH828" s="14"/>
      <c r="IHI828" s="14"/>
      <c r="IHJ828" s="14"/>
      <c r="IHK828" s="14"/>
      <c r="IHL828" s="14"/>
      <c r="IHM828" s="14"/>
      <c r="IHN828" s="14"/>
      <c r="IHO828" s="14"/>
      <c r="IHP828" s="14"/>
      <c r="IHQ828" s="14"/>
      <c r="IHR828" s="14"/>
      <c r="IHS828" s="14"/>
      <c r="IHT828" s="14"/>
      <c r="IHU828" s="14"/>
      <c r="IHV828" s="14"/>
      <c r="IHW828" s="14"/>
      <c r="IHX828" s="14"/>
      <c r="IHY828" s="14"/>
      <c r="IHZ828" s="14"/>
      <c r="IIA828" s="14"/>
      <c r="IIB828" s="14"/>
      <c r="IIC828" s="14"/>
      <c r="IID828" s="14"/>
      <c r="IIE828" s="14"/>
      <c r="IIF828" s="14"/>
      <c r="IIG828" s="14"/>
      <c r="IIH828" s="14"/>
      <c r="III828" s="14"/>
      <c r="IIJ828" s="14"/>
      <c r="IIK828" s="14"/>
      <c r="IIL828" s="14"/>
      <c r="IIM828" s="14"/>
      <c r="IIN828" s="14"/>
      <c r="IIO828" s="14"/>
      <c r="IIP828" s="14"/>
      <c r="IIQ828" s="14"/>
      <c r="IIR828" s="14"/>
      <c r="IIS828" s="14"/>
      <c r="IIT828" s="14"/>
      <c r="IIU828" s="14"/>
      <c r="IIV828" s="14"/>
      <c r="IIW828" s="14"/>
      <c r="IIX828" s="14"/>
      <c r="IIY828" s="14"/>
      <c r="IIZ828" s="14"/>
      <c r="IJA828" s="14"/>
      <c r="IJB828" s="14"/>
      <c r="IJC828" s="14"/>
      <c r="IJD828" s="14"/>
      <c r="IJE828" s="14"/>
      <c r="IJF828" s="14"/>
      <c r="IJG828" s="14"/>
      <c r="IJH828" s="14"/>
      <c r="IJI828" s="14"/>
      <c r="IJJ828" s="14"/>
      <c r="IJK828" s="14"/>
      <c r="IJL828" s="14"/>
      <c r="IJM828" s="14"/>
      <c r="IJN828" s="14"/>
      <c r="IJO828" s="14"/>
      <c r="IJP828" s="14"/>
      <c r="IJQ828" s="14"/>
      <c r="IJR828" s="14"/>
      <c r="IJS828" s="14"/>
      <c r="IJT828" s="14"/>
      <c r="IJU828" s="14"/>
      <c r="IJV828" s="14"/>
      <c r="IJW828" s="14"/>
      <c r="IJX828" s="14"/>
      <c r="IJY828" s="14"/>
      <c r="IJZ828" s="14"/>
      <c r="IKA828" s="14"/>
      <c r="IKB828" s="14"/>
      <c r="IKC828" s="14"/>
      <c r="IKD828" s="14"/>
      <c r="IKE828" s="14"/>
      <c r="IKF828" s="14"/>
      <c r="IKG828" s="14"/>
      <c r="IKH828" s="14"/>
      <c r="IKI828" s="14"/>
      <c r="IKJ828" s="14"/>
      <c r="IKK828" s="14"/>
      <c r="IKL828" s="14"/>
      <c r="IKM828" s="14"/>
      <c r="IKN828" s="14"/>
      <c r="IKO828" s="14"/>
      <c r="IKP828" s="14"/>
      <c r="IKQ828" s="14"/>
      <c r="IKR828" s="14"/>
      <c r="IKS828" s="14"/>
      <c r="IKT828" s="14"/>
      <c r="IKU828" s="14"/>
      <c r="IKV828" s="14"/>
      <c r="IKW828" s="14"/>
      <c r="IKX828" s="14"/>
      <c r="IKY828" s="14"/>
      <c r="IKZ828" s="14"/>
      <c r="ILA828" s="14"/>
      <c r="ILB828" s="14"/>
      <c r="ILC828" s="14"/>
      <c r="ILD828" s="14"/>
      <c r="ILE828" s="14"/>
      <c r="ILF828" s="14"/>
      <c r="ILG828" s="14"/>
      <c r="ILH828" s="14"/>
      <c r="ILI828" s="14"/>
      <c r="ILJ828" s="14"/>
      <c r="ILK828" s="14"/>
      <c r="ILL828" s="14"/>
      <c r="ILM828" s="14"/>
      <c r="ILN828" s="14"/>
      <c r="ILO828" s="14"/>
      <c r="ILP828" s="14"/>
      <c r="ILQ828" s="14"/>
      <c r="ILR828" s="14"/>
      <c r="ILS828" s="14"/>
      <c r="ILT828" s="14"/>
      <c r="ILU828" s="14"/>
      <c r="ILV828" s="14"/>
      <c r="ILW828" s="14"/>
      <c r="ILX828" s="14"/>
      <c r="ILY828" s="14"/>
      <c r="ILZ828" s="14"/>
      <c r="IMA828" s="14"/>
      <c r="IMB828" s="14"/>
      <c r="IMC828" s="14"/>
      <c r="IMD828" s="14"/>
      <c r="IME828" s="14"/>
      <c r="IMF828" s="14"/>
      <c r="IMG828" s="14"/>
      <c r="IMH828" s="14"/>
      <c r="IMI828" s="14"/>
      <c r="IMJ828" s="14"/>
      <c r="IMK828" s="14"/>
      <c r="IML828" s="14"/>
      <c r="IMM828" s="14"/>
      <c r="IMN828" s="14"/>
      <c r="IMO828" s="14"/>
      <c r="IMP828" s="14"/>
      <c r="IMQ828" s="14"/>
      <c r="IMR828" s="14"/>
      <c r="IMS828" s="14"/>
      <c r="IMT828" s="14"/>
      <c r="IMU828" s="14"/>
      <c r="IMV828" s="14"/>
      <c r="IMW828" s="14"/>
      <c r="IMX828" s="14"/>
      <c r="IMY828" s="14"/>
      <c r="IMZ828" s="14"/>
      <c r="INA828" s="14"/>
      <c r="INB828" s="14"/>
      <c r="INC828" s="14"/>
      <c r="IND828" s="14"/>
      <c r="INE828" s="14"/>
      <c r="INF828" s="14"/>
      <c r="ING828" s="14"/>
      <c r="INH828" s="14"/>
      <c r="INI828" s="14"/>
      <c r="INJ828" s="14"/>
      <c r="INK828" s="14"/>
      <c r="INL828" s="14"/>
      <c r="INM828" s="14"/>
      <c r="INN828" s="14"/>
      <c r="INO828" s="14"/>
      <c r="INP828" s="14"/>
      <c r="INQ828" s="14"/>
      <c r="INR828" s="14"/>
      <c r="INS828" s="14"/>
      <c r="INT828" s="14"/>
      <c r="INU828" s="14"/>
      <c r="INV828" s="14"/>
      <c r="INW828" s="14"/>
      <c r="INX828" s="14"/>
      <c r="INY828" s="14"/>
      <c r="INZ828" s="14"/>
      <c r="IOA828" s="14"/>
      <c r="IOB828" s="14"/>
      <c r="IOC828" s="14"/>
      <c r="IOD828" s="14"/>
      <c r="IOE828" s="14"/>
      <c r="IOF828" s="14"/>
      <c r="IOG828" s="14"/>
      <c r="IOH828" s="14"/>
      <c r="IOI828" s="14"/>
      <c r="IOJ828" s="14"/>
      <c r="IOK828" s="14"/>
      <c r="IOL828" s="14"/>
      <c r="IOM828" s="14"/>
      <c r="ION828" s="14"/>
      <c r="IOO828" s="14"/>
      <c r="IOP828" s="14"/>
      <c r="IOQ828" s="14"/>
      <c r="IOR828" s="14"/>
      <c r="IOS828" s="14"/>
      <c r="IOT828" s="14"/>
      <c r="IOU828" s="14"/>
      <c r="IOV828" s="14"/>
      <c r="IOW828" s="14"/>
      <c r="IOX828" s="14"/>
      <c r="IOY828" s="14"/>
      <c r="IOZ828" s="14"/>
      <c r="IPA828" s="14"/>
      <c r="IPB828" s="14"/>
      <c r="IPC828" s="14"/>
      <c r="IPD828" s="14"/>
      <c r="IPE828" s="14"/>
      <c r="IPF828" s="14"/>
      <c r="IPG828" s="14"/>
      <c r="IPH828" s="14"/>
      <c r="IPI828" s="14"/>
      <c r="IPJ828" s="14"/>
      <c r="IPK828" s="14"/>
      <c r="IPL828" s="14"/>
      <c r="IPM828" s="14"/>
      <c r="IPN828" s="14"/>
      <c r="IPO828" s="14"/>
      <c r="IPP828" s="14"/>
      <c r="IPQ828" s="14"/>
      <c r="IPR828" s="14"/>
      <c r="IPS828" s="14"/>
      <c r="IPT828" s="14"/>
      <c r="IPU828" s="14"/>
      <c r="IPV828" s="14"/>
      <c r="IPW828" s="14"/>
      <c r="IPX828" s="14"/>
      <c r="IPY828" s="14"/>
      <c r="IPZ828" s="14"/>
      <c r="IQA828" s="14"/>
      <c r="IQB828" s="14"/>
      <c r="IQC828" s="14"/>
      <c r="IQD828" s="14"/>
      <c r="IQE828" s="14"/>
      <c r="IQF828" s="14"/>
      <c r="IQG828" s="14"/>
      <c r="IQH828" s="14"/>
      <c r="IQI828" s="14"/>
      <c r="IQJ828" s="14"/>
      <c r="IQK828" s="14"/>
      <c r="IQL828" s="14"/>
      <c r="IQM828" s="14"/>
      <c r="IQN828" s="14"/>
      <c r="IQO828" s="14"/>
      <c r="IQP828" s="14"/>
      <c r="IQQ828" s="14"/>
      <c r="IQR828" s="14"/>
      <c r="IQS828" s="14"/>
      <c r="IQT828" s="14"/>
      <c r="IQU828" s="14"/>
      <c r="IQV828" s="14"/>
      <c r="IQW828" s="14"/>
      <c r="IQX828" s="14"/>
      <c r="IQY828" s="14"/>
      <c r="IQZ828" s="14"/>
      <c r="IRA828" s="14"/>
      <c r="IRB828" s="14"/>
      <c r="IRC828" s="14"/>
      <c r="IRD828" s="14"/>
      <c r="IRE828" s="14"/>
      <c r="IRF828" s="14"/>
      <c r="IRG828" s="14"/>
      <c r="IRH828" s="14"/>
      <c r="IRI828" s="14"/>
      <c r="IRJ828" s="14"/>
      <c r="IRK828" s="14"/>
      <c r="IRL828" s="14"/>
      <c r="IRM828" s="14"/>
      <c r="IRN828" s="14"/>
      <c r="IRO828" s="14"/>
      <c r="IRP828" s="14"/>
      <c r="IRQ828" s="14"/>
      <c r="IRR828" s="14"/>
      <c r="IRS828" s="14"/>
      <c r="IRT828" s="14"/>
      <c r="IRU828" s="14"/>
      <c r="IRV828" s="14"/>
      <c r="IRW828" s="14"/>
      <c r="IRX828" s="14"/>
      <c r="IRY828" s="14"/>
      <c r="IRZ828" s="14"/>
      <c r="ISA828" s="14"/>
      <c r="ISB828" s="14"/>
      <c r="ISC828" s="14"/>
      <c r="ISD828" s="14"/>
      <c r="ISE828" s="14"/>
      <c r="ISF828" s="14"/>
      <c r="ISG828" s="14"/>
      <c r="ISH828" s="14"/>
      <c r="ISI828" s="14"/>
      <c r="ISJ828" s="14"/>
      <c r="ISK828" s="14"/>
      <c r="ISL828" s="14"/>
      <c r="ISM828" s="14"/>
      <c r="ISN828" s="14"/>
      <c r="ISO828" s="14"/>
      <c r="ISP828" s="14"/>
      <c r="ISQ828" s="14"/>
      <c r="ISR828" s="14"/>
      <c r="ISS828" s="14"/>
      <c r="IST828" s="14"/>
      <c r="ISU828" s="14"/>
      <c r="ISV828" s="14"/>
      <c r="ISW828" s="14"/>
      <c r="ISX828" s="14"/>
      <c r="ISY828" s="14"/>
      <c r="ISZ828" s="14"/>
      <c r="ITA828" s="14"/>
      <c r="ITB828" s="14"/>
      <c r="ITC828" s="14"/>
      <c r="ITD828" s="14"/>
      <c r="ITE828" s="14"/>
      <c r="ITF828" s="14"/>
      <c r="ITG828" s="14"/>
      <c r="ITH828" s="14"/>
      <c r="ITI828" s="14"/>
      <c r="ITJ828" s="14"/>
      <c r="ITK828" s="14"/>
      <c r="ITL828" s="14"/>
      <c r="ITM828" s="14"/>
      <c r="ITN828" s="14"/>
      <c r="ITO828" s="14"/>
      <c r="ITP828" s="14"/>
      <c r="ITQ828" s="14"/>
      <c r="ITR828" s="14"/>
      <c r="ITS828" s="14"/>
      <c r="ITT828" s="14"/>
      <c r="ITU828" s="14"/>
      <c r="ITV828" s="14"/>
      <c r="ITW828" s="14"/>
      <c r="ITX828" s="14"/>
      <c r="ITY828" s="14"/>
      <c r="ITZ828" s="14"/>
      <c r="IUA828" s="14"/>
      <c r="IUB828" s="14"/>
      <c r="IUC828" s="14"/>
      <c r="IUD828" s="14"/>
      <c r="IUE828" s="14"/>
      <c r="IUF828" s="14"/>
      <c r="IUG828" s="14"/>
      <c r="IUH828" s="14"/>
      <c r="IUI828" s="14"/>
      <c r="IUJ828" s="14"/>
      <c r="IUK828" s="14"/>
      <c r="IUL828" s="14"/>
      <c r="IUM828" s="14"/>
      <c r="IUN828" s="14"/>
      <c r="IUO828" s="14"/>
      <c r="IUP828" s="14"/>
      <c r="IUQ828" s="14"/>
      <c r="IUR828" s="14"/>
      <c r="IUS828" s="14"/>
      <c r="IUT828" s="14"/>
      <c r="IUU828" s="14"/>
      <c r="IUV828" s="14"/>
      <c r="IUW828" s="14"/>
      <c r="IUX828" s="14"/>
      <c r="IUY828" s="14"/>
      <c r="IUZ828" s="14"/>
      <c r="IVA828" s="14"/>
      <c r="IVB828" s="14"/>
      <c r="IVC828" s="14"/>
      <c r="IVD828" s="14"/>
      <c r="IVE828" s="14"/>
      <c r="IVF828" s="14"/>
      <c r="IVG828" s="14"/>
      <c r="IVH828" s="14"/>
      <c r="IVI828" s="14"/>
      <c r="IVJ828" s="14"/>
      <c r="IVK828" s="14"/>
      <c r="IVL828" s="14"/>
      <c r="IVM828" s="14"/>
      <c r="IVN828" s="14"/>
      <c r="IVO828" s="14"/>
      <c r="IVP828" s="14"/>
      <c r="IVQ828" s="14"/>
      <c r="IVR828" s="14"/>
      <c r="IVS828" s="14"/>
      <c r="IVT828" s="14"/>
      <c r="IVU828" s="14"/>
      <c r="IVV828" s="14"/>
      <c r="IVW828" s="14"/>
      <c r="IVX828" s="14"/>
      <c r="IVY828" s="14"/>
      <c r="IVZ828" s="14"/>
      <c r="IWA828" s="14"/>
      <c r="IWB828" s="14"/>
      <c r="IWC828" s="14"/>
      <c r="IWD828" s="14"/>
      <c r="IWE828" s="14"/>
      <c r="IWF828" s="14"/>
      <c r="IWG828" s="14"/>
      <c r="IWH828" s="14"/>
      <c r="IWI828" s="14"/>
      <c r="IWJ828" s="14"/>
      <c r="IWK828" s="14"/>
      <c r="IWL828" s="14"/>
      <c r="IWM828" s="14"/>
      <c r="IWN828" s="14"/>
      <c r="IWO828" s="14"/>
      <c r="IWP828" s="14"/>
      <c r="IWQ828" s="14"/>
      <c r="IWR828" s="14"/>
      <c r="IWS828" s="14"/>
      <c r="IWT828" s="14"/>
      <c r="IWU828" s="14"/>
      <c r="IWV828" s="14"/>
      <c r="IWW828" s="14"/>
      <c r="IWX828" s="14"/>
      <c r="IWY828" s="14"/>
      <c r="IWZ828" s="14"/>
      <c r="IXA828" s="14"/>
      <c r="IXB828" s="14"/>
      <c r="IXC828" s="14"/>
      <c r="IXD828" s="14"/>
      <c r="IXE828" s="14"/>
      <c r="IXF828" s="14"/>
      <c r="IXG828" s="14"/>
      <c r="IXH828" s="14"/>
      <c r="IXI828" s="14"/>
      <c r="IXJ828" s="14"/>
      <c r="IXK828" s="14"/>
      <c r="IXL828" s="14"/>
      <c r="IXM828" s="14"/>
      <c r="IXN828" s="14"/>
      <c r="IXO828" s="14"/>
      <c r="IXP828" s="14"/>
      <c r="IXQ828" s="14"/>
      <c r="IXR828" s="14"/>
      <c r="IXS828" s="14"/>
      <c r="IXT828" s="14"/>
      <c r="IXU828" s="14"/>
      <c r="IXV828" s="14"/>
      <c r="IXW828" s="14"/>
      <c r="IXX828" s="14"/>
      <c r="IXY828" s="14"/>
      <c r="IXZ828" s="14"/>
      <c r="IYA828" s="14"/>
      <c r="IYB828" s="14"/>
      <c r="IYC828" s="14"/>
      <c r="IYD828" s="14"/>
      <c r="IYE828" s="14"/>
      <c r="IYF828" s="14"/>
      <c r="IYG828" s="14"/>
      <c r="IYH828" s="14"/>
      <c r="IYI828" s="14"/>
      <c r="IYJ828" s="14"/>
      <c r="IYK828" s="14"/>
      <c r="IYL828" s="14"/>
      <c r="IYM828" s="14"/>
      <c r="IYN828" s="14"/>
      <c r="IYO828" s="14"/>
      <c r="IYP828" s="14"/>
      <c r="IYQ828" s="14"/>
      <c r="IYR828" s="14"/>
      <c r="IYS828" s="14"/>
      <c r="IYT828" s="14"/>
      <c r="IYU828" s="14"/>
      <c r="IYV828" s="14"/>
      <c r="IYW828" s="14"/>
      <c r="IYX828" s="14"/>
      <c r="IYY828" s="14"/>
      <c r="IYZ828" s="14"/>
      <c r="IZA828" s="14"/>
      <c r="IZB828" s="14"/>
      <c r="IZC828" s="14"/>
      <c r="IZD828" s="14"/>
      <c r="IZE828" s="14"/>
      <c r="IZF828" s="14"/>
      <c r="IZG828" s="14"/>
      <c r="IZH828" s="14"/>
      <c r="IZI828" s="14"/>
      <c r="IZJ828" s="14"/>
      <c r="IZK828" s="14"/>
      <c r="IZL828" s="14"/>
      <c r="IZM828" s="14"/>
      <c r="IZN828" s="14"/>
      <c r="IZO828" s="14"/>
      <c r="IZP828" s="14"/>
      <c r="IZQ828" s="14"/>
      <c r="IZR828" s="14"/>
      <c r="IZS828" s="14"/>
      <c r="IZT828" s="14"/>
      <c r="IZU828" s="14"/>
      <c r="IZV828" s="14"/>
      <c r="IZW828" s="14"/>
      <c r="IZX828" s="14"/>
      <c r="IZY828" s="14"/>
      <c r="IZZ828" s="14"/>
      <c r="JAA828" s="14"/>
      <c r="JAB828" s="14"/>
      <c r="JAC828" s="14"/>
      <c r="JAD828" s="14"/>
      <c r="JAE828" s="14"/>
      <c r="JAF828" s="14"/>
      <c r="JAG828" s="14"/>
      <c r="JAH828" s="14"/>
      <c r="JAI828" s="14"/>
      <c r="JAJ828" s="14"/>
      <c r="JAK828" s="14"/>
      <c r="JAL828" s="14"/>
      <c r="JAM828" s="14"/>
      <c r="JAN828" s="14"/>
      <c r="JAO828" s="14"/>
      <c r="JAP828" s="14"/>
      <c r="JAQ828" s="14"/>
      <c r="JAR828" s="14"/>
      <c r="JAS828" s="14"/>
      <c r="JAT828" s="14"/>
      <c r="JAU828" s="14"/>
      <c r="JAV828" s="14"/>
      <c r="JAW828" s="14"/>
      <c r="JAX828" s="14"/>
      <c r="JAY828" s="14"/>
      <c r="JAZ828" s="14"/>
      <c r="JBA828" s="14"/>
      <c r="JBB828" s="14"/>
      <c r="JBC828" s="14"/>
      <c r="JBD828" s="14"/>
      <c r="JBE828" s="14"/>
      <c r="JBF828" s="14"/>
      <c r="JBG828" s="14"/>
      <c r="JBH828" s="14"/>
      <c r="JBI828" s="14"/>
      <c r="JBJ828" s="14"/>
      <c r="JBK828" s="14"/>
      <c r="JBL828" s="14"/>
      <c r="JBM828" s="14"/>
      <c r="JBN828" s="14"/>
      <c r="JBO828" s="14"/>
      <c r="JBP828" s="14"/>
      <c r="JBQ828" s="14"/>
      <c r="JBR828" s="14"/>
      <c r="JBS828" s="14"/>
      <c r="JBT828" s="14"/>
      <c r="JBU828" s="14"/>
      <c r="JBV828" s="14"/>
      <c r="JBW828" s="14"/>
      <c r="JBX828" s="14"/>
      <c r="JBY828" s="14"/>
      <c r="JBZ828" s="14"/>
      <c r="JCA828" s="14"/>
      <c r="JCB828" s="14"/>
      <c r="JCC828" s="14"/>
      <c r="JCD828" s="14"/>
      <c r="JCE828" s="14"/>
      <c r="JCF828" s="14"/>
      <c r="JCG828" s="14"/>
      <c r="JCH828" s="14"/>
      <c r="JCI828" s="14"/>
      <c r="JCJ828" s="14"/>
      <c r="JCK828" s="14"/>
      <c r="JCL828" s="14"/>
      <c r="JCM828" s="14"/>
      <c r="JCN828" s="14"/>
      <c r="JCO828" s="14"/>
      <c r="JCP828" s="14"/>
      <c r="JCQ828" s="14"/>
      <c r="JCR828" s="14"/>
      <c r="JCS828" s="14"/>
      <c r="JCT828" s="14"/>
      <c r="JCU828" s="14"/>
      <c r="JCV828" s="14"/>
      <c r="JCW828" s="14"/>
      <c r="JCX828" s="14"/>
      <c r="JCY828" s="14"/>
      <c r="JCZ828" s="14"/>
      <c r="JDA828" s="14"/>
      <c r="JDB828" s="14"/>
      <c r="JDC828" s="14"/>
      <c r="JDD828" s="14"/>
      <c r="JDE828" s="14"/>
      <c r="JDF828" s="14"/>
      <c r="JDG828" s="14"/>
      <c r="JDH828" s="14"/>
      <c r="JDI828" s="14"/>
      <c r="JDJ828" s="14"/>
      <c r="JDK828" s="14"/>
      <c r="JDL828" s="14"/>
      <c r="JDM828" s="14"/>
      <c r="JDN828" s="14"/>
      <c r="JDO828" s="14"/>
      <c r="JDP828" s="14"/>
      <c r="JDQ828" s="14"/>
      <c r="JDR828" s="14"/>
      <c r="JDS828" s="14"/>
      <c r="JDT828" s="14"/>
      <c r="JDU828" s="14"/>
      <c r="JDV828" s="14"/>
      <c r="JDW828" s="14"/>
      <c r="JDX828" s="14"/>
      <c r="JDY828" s="14"/>
      <c r="JDZ828" s="14"/>
      <c r="JEA828" s="14"/>
      <c r="JEB828" s="14"/>
      <c r="JEC828" s="14"/>
      <c r="JED828" s="14"/>
      <c r="JEE828" s="14"/>
      <c r="JEF828" s="14"/>
      <c r="JEG828" s="14"/>
      <c r="JEH828" s="14"/>
      <c r="JEI828" s="14"/>
      <c r="JEJ828" s="14"/>
      <c r="JEK828" s="14"/>
      <c r="JEL828" s="14"/>
      <c r="JEM828" s="14"/>
      <c r="JEN828" s="14"/>
      <c r="JEO828" s="14"/>
      <c r="JEP828" s="14"/>
      <c r="JEQ828" s="14"/>
      <c r="JER828" s="14"/>
      <c r="JES828" s="14"/>
      <c r="JET828" s="14"/>
      <c r="JEU828" s="14"/>
      <c r="JEV828" s="14"/>
      <c r="JEW828" s="14"/>
      <c r="JEX828" s="14"/>
      <c r="JEY828" s="14"/>
      <c r="JEZ828" s="14"/>
      <c r="JFA828" s="14"/>
      <c r="JFB828" s="14"/>
      <c r="JFC828" s="14"/>
      <c r="JFD828" s="14"/>
      <c r="JFE828" s="14"/>
      <c r="JFF828" s="14"/>
      <c r="JFG828" s="14"/>
      <c r="JFH828" s="14"/>
      <c r="JFI828" s="14"/>
      <c r="JFJ828" s="14"/>
      <c r="JFK828" s="14"/>
      <c r="JFL828" s="14"/>
      <c r="JFM828" s="14"/>
      <c r="JFN828" s="14"/>
      <c r="JFO828" s="14"/>
      <c r="JFP828" s="14"/>
      <c r="JFQ828" s="14"/>
      <c r="JFR828" s="14"/>
      <c r="JFS828" s="14"/>
      <c r="JFT828" s="14"/>
      <c r="JFU828" s="14"/>
      <c r="JFV828" s="14"/>
      <c r="JFW828" s="14"/>
      <c r="JFX828" s="14"/>
      <c r="JFY828" s="14"/>
      <c r="JFZ828" s="14"/>
      <c r="JGA828" s="14"/>
      <c r="JGB828" s="14"/>
      <c r="JGC828" s="14"/>
      <c r="JGD828" s="14"/>
      <c r="JGE828" s="14"/>
      <c r="JGF828" s="14"/>
      <c r="JGG828" s="14"/>
      <c r="JGH828" s="14"/>
      <c r="JGI828" s="14"/>
      <c r="JGJ828" s="14"/>
      <c r="JGK828" s="14"/>
      <c r="JGL828" s="14"/>
      <c r="JGM828" s="14"/>
      <c r="JGN828" s="14"/>
      <c r="JGO828" s="14"/>
      <c r="JGP828" s="14"/>
      <c r="JGQ828" s="14"/>
      <c r="JGR828" s="14"/>
      <c r="JGS828" s="14"/>
      <c r="JGT828" s="14"/>
      <c r="JGU828" s="14"/>
      <c r="JGV828" s="14"/>
      <c r="JGW828" s="14"/>
      <c r="JGX828" s="14"/>
      <c r="JGY828" s="14"/>
      <c r="JGZ828" s="14"/>
      <c r="JHA828" s="14"/>
      <c r="JHB828" s="14"/>
      <c r="JHC828" s="14"/>
      <c r="JHD828" s="14"/>
      <c r="JHE828" s="14"/>
      <c r="JHF828" s="14"/>
      <c r="JHG828" s="14"/>
      <c r="JHH828" s="14"/>
      <c r="JHI828" s="14"/>
      <c r="JHJ828" s="14"/>
      <c r="JHK828" s="14"/>
      <c r="JHL828" s="14"/>
      <c r="JHM828" s="14"/>
      <c r="JHN828" s="14"/>
      <c r="JHO828" s="14"/>
      <c r="JHP828" s="14"/>
      <c r="JHQ828" s="14"/>
      <c r="JHR828" s="14"/>
      <c r="JHS828" s="14"/>
      <c r="JHT828" s="14"/>
      <c r="JHU828" s="14"/>
      <c r="JHV828" s="14"/>
      <c r="JHW828" s="14"/>
      <c r="JHX828" s="14"/>
      <c r="JHY828" s="14"/>
      <c r="JHZ828" s="14"/>
      <c r="JIA828" s="14"/>
      <c r="JIB828" s="14"/>
      <c r="JIC828" s="14"/>
      <c r="JID828" s="14"/>
      <c r="JIE828" s="14"/>
      <c r="JIF828" s="14"/>
      <c r="JIG828" s="14"/>
      <c r="JIH828" s="14"/>
      <c r="JII828" s="14"/>
      <c r="JIJ828" s="14"/>
      <c r="JIK828" s="14"/>
      <c r="JIL828" s="14"/>
      <c r="JIM828" s="14"/>
      <c r="JIN828" s="14"/>
      <c r="JIO828" s="14"/>
      <c r="JIP828" s="14"/>
      <c r="JIQ828" s="14"/>
      <c r="JIR828" s="14"/>
      <c r="JIS828" s="14"/>
      <c r="JIT828" s="14"/>
      <c r="JIU828" s="14"/>
      <c r="JIV828" s="14"/>
      <c r="JIW828" s="14"/>
      <c r="JIX828" s="14"/>
      <c r="JIY828" s="14"/>
      <c r="JIZ828" s="14"/>
      <c r="JJA828" s="14"/>
      <c r="JJB828" s="14"/>
      <c r="JJC828" s="14"/>
      <c r="JJD828" s="14"/>
      <c r="JJE828" s="14"/>
      <c r="JJF828" s="14"/>
      <c r="JJG828" s="14"/>
      <c r="JJH828" s="14"/>
      <c r="JJI828" s="14"/>
      <c r="JJJ828" s="14"/>
      <c r="JJK828" s="14"/>
      <c r="JJL828" s="14"/>
      <c r="JJM828" s="14"/>
      <c r="JJN828" s="14"/>
      <c r="JJO828" s="14"/>
      <c r="JJP828" s="14"/>
      <c r="JJQ828" s="14"/>
      <c r="JJR828" s="14"/>
      <c r="JJS828" s="14"/>
      <c r="JJT828" s="14"/>
      <c r="JJU828" s="14"/>
      <c r="JJV828" s="14"/>
      <c r="JJW828" s="14"/>
      <c r="JJX828" s="14"/>
      <c r="JJY828" s="14"/>
      <c r="JJZ828" s="14"/>
      <c r="JKA828" s="14"/>
      <c r="JKB828" s="14"/>
      <c r="JKC828" s="14"/>
      <c r="JKD828" s="14"/>
      <c r="JKE828" s="14"/>
      <c r="JKF828" s="14"/>
      <c r="JKG828" s="14"/>
      <c r="JKH828" s="14"/>
      <c r="JKI828" s="14"/>
      <c r="JKJ828" s="14"/>
      <c r="JKK828" s="14"/>
      <c r="JKL828" s="14"/>
      <c r="JKM828" s="14"/>
      <c r="JKN828" s="14"/>
      <c r="JKO828" s="14"/>
      <c r="JKP828" s="14"/>
      <c r="JKQ828" s="14"/>
      <c r="JKR828" s="14"/>
      <c r="JKS828" s="14"/>
      <c r="JKT828" s="14"/>
      <c r="JKU828" s="14"/>
      <c r="JKV828" s="14"/>
      <c r="JKW828" s="14"/>
      <c r="JKX828" s="14"/>
      <c r="JKY828" s="14"/>
      <c r="JKZ828" s="14"/>
      <c r="JLA828" s="14"/>
      <c r="JLB828" s="14"/>
      <c r="JLC828" s="14"/>
      <c r="JLD828" s="14"/>
      <c r="JLE828" s="14"/>
      <c r="JLF828" s="14"/>
      <c r="JLG828" s="14"/>
      <c r="JLH828" s="14"/>
      <c r="JLI828" s="14"/>
      <c r="JLJ828" s="14"/>
      <c r="JLK828" s="14"/>
      <c r="JLL828" s="14"/>
      <c r="JLM828" s="14"/>
      <c r="JLN828" s="14"/>
      <c r="JLO828" s="14"/>
      <c r="JLP828" s="14"/>
      <c r="JLQ828" s="14"/>
      <c r="JLR828" s="14"/>
      <c r="JLS828" s="14"/>
      <c r="JLT828" s="14"/>
      <c r="JLU828" s="14"/>
      <c r="JLV828" s="14"/>
      <c r="JLW828" s="14"/>
      <c r="JLX828" s="14"/>
      <c r="JLY828" s="14"/>
      <c r="JLZ828" s="14"/>
      <c r="JMA828" s="14"/>
      <c r="JMB828" s="14"/>
      <c r="JMC828" s="14"/>
      <c r="JMD828" s="14"/>
      <c r="JME828" s="14"/>
      <c r="JMF828" s="14"/>
      <c r="JMG828" s="14"/>
      <c r="JMH828" s="14"/>
      <c r="JMI828" s="14"/>
      <c r="JMJ828" s="14"/>
      <c r="JMK828" s="14"/>
      <c r="JML828" s="14"/>
      <c r="JMM828" s="14"/>
      <c r="JMN828" s="14"/>
      <c r="JMO828" s="14"/>
      <c r="JMP828" s="14"/>
      <c r="JMQ828" s="14"/>
      <c r="JMR828" s="14"/>
      <c r="JMS828" s="14"/>
      <c r="JMT828" s="14"/>
      <c r="JMU828" s="14"/>
      <c r="JMV828" s="14"/>
      <c r="JMW828" s="14"/>
      <c r="JMX828" s="14"/>
      <c r="JMY828" s="14"/>
      <c r="JMZ828" s="14"/>
      <c r="JNA828" s="14"/>
      <c r="JNB828" s="14"/>
      <c r="JNC828" s="14"/>
      <c r="JND828" s="14"/>
      <c r="JNE828" s="14"/>
      <c r="JNF828" s="14"/>
      <c r="JNG828" s="14"/>
      <c r="JNH828" s="14"/>
      <c r="JNI828" s="14"/>
      <c r="JNJ828" s="14"/>
      <c r="JNK828" s="14"/>
      <c r="JNL828" s="14"/>
      <c r="JNM828" s="14"/>
      <c r="JNN828" s="14"/>
      <c r="JNO828" s="14"/>
      <c r="JNP828" s="14"/>
      <c r="JNQ828" s="14"/>
      <c r="JNR828" s="14"/>
      <c r="JNS828" s="14"/>
      <c r="JNT828" s="14"/>
      <c r="JNU828" s="14"/>
      <c r="JNV828" s="14"/>
      <c r="JNW828" s="14"/>
      <c r="JNX828" s="14"/>
      <c r="JNY828" s="14"/>
      <c r="JNZ828" s="14"/>
      <c r="JOA828" s="14"/>
      <c r="JOB828" s="14"/>
      <c r="JOC828" s="14"/>
      <c r="JOD828" s="14"/>
      <c r="JOE828" s="14"/>
      <c r="JOF828" s="14"/>
      <c r="JOG828" s="14"/>
      <c r="JOH828" s="14"/>
      <c r="JOI828" s="14"/>
      <c r="JOJ828" s="14"/>
      <c r="JOK828" s="14"/>
      <c r="JOL828" s="14"/>
      <c r="JOM828" s="14"/>
      <c r="JON828" s="14"/>
      <c r="JOO828" s="14"/>
      <c r="JOP828" s="14"/>
      <c r="JOQ828" s="14"/>
      <c r="JOR828" s="14"/>
      <c r="JOS828" s="14"/>
      <c r="JOT828" s="14"/>
      <c r="JOU828" s="14"/>
      <c r="JOV828" s="14"/>
      <c r="JOW828" s="14"/>
      <c r="JOX828" s="14"/>
      <c r="JOY828" s="14"/>
      <c r="JOZ828" s="14"/>
      <c r="JPA828" s="14"/>
      <c r="JPB828" s="14"/>
      <c r="JPC828" s="14"/>
      <c r="JPD828" s="14"/>
      <c r="JPE828" s="14"/>
      <c r="JPF828" s="14"/>
      <c r="JPG828" s="14"/>
      <c r="JPH828" s="14"/>
      <c r="JPI828" s="14"/>
      <c r="JPJ828" s="14"/>
      <c r="JPK828" s="14"/>
      <c r="JPL828" s="14"/>
      <c r="JPM828" s="14"/>
      <c r="JPN828" s="14"/>
      <c r="JPO828" s="14"/>
      <c r="JPP828" s="14"/>
      <c r="JPQ828" s="14"/>
      <c r="JPR828" s="14"/>
      <c r="JPS828" s="14"/>
      <c r="JPT828" s="14"/>
      <c r="JPU828" s="14"/>
      <c r="JPV828" s="14"/>
      <c r="JPW828" s="14"/>
      <c r="JPX828" s="14"/>
      <c r="JPY828" s="14"/>
      <c r="JPZ828" s="14"/>
      <c r="JQA828" s="14"/>
      <c r="JQB828" s="14"/>
      <c r="JQC828" s="14"/>
      <c r="JQD828" s="14"/>
      <c r="JQE828" s="14"/>
      <c r="JQF828" s="14"/>
      <c r="JQG828" s="14"/>
      <c r="JQH828" s="14"/>
      <c r="JQI828" s="14"/>
      <c r="JQJ828" s="14"/>
      <c r="JQK828" s="14"/>
      <c r="JQL828" s="14"/>
      <c r="JQM828" s="14"/>
      <c r="JQN828" s="14"/>
      <c r="JQO828" s="14"/>
      <c r="JQP828" s="14"/>
      <c r="JQQ828" s="14"/>
      <c r="JQR828" s="14"/>
      <c r="JQS828" s="14"/>
      <c r="JQT828" s="14"/>
      <c r="JQU828" s="14"/>
      <c r="JQV828" s="14"/>
      <c r="JQW828" s="14"/>
      <c r="JQX828" s="14"/>
      <c r="JQY828" s="14"/>
      <c r="JQZ828" s="14"/>
      <c r="JRA828" s="14"/>
      <c r="JRB828" s="14"/>
      <c r="JRC828" s="14"/>
      <c r="JRD828" s="14"/>
      <c r="JRE828" s="14"/>
      <c r="JRF828" s="14"/>
      <c r="JRG828" s="14"/>
      <c r="JRH828" s="14"/>
      <c r="JRI828" s="14"/>
      <c r="JRJ828" s="14"/>
      <c r="JRK828" s="14"/>
      <c r="JRL828" s="14"/>
      <c r="JRM828" s="14"/>
      <c r="JRN828" s="14"/>
      <c r="JRO828" s="14"/>
      <c r="JRP828" s="14"/>
      <c r="JRQ828" s="14"/>
      <c r="JRR828" s="14"/>
      <c r="JRS828" s="14"/>
      <c r="JRT828" s="14"/>
      <c r="JRU828" s="14"/>
      <c r="JRV828" s="14"/>
      <c r="JRW828" s="14"/>
      <c r="JRX828" s="14"/>
      <c r="JRY828" s="14"/>
      <c r="JRZ828" s="14"/>
      <c r="JSA828" s="14"/>
      <c r="JSB828" s="14"/>
      <c r="JSC828" s="14"/>
      <c r="JSD828" s="14"/>
      <c r="JSE828" s="14"/>
      <c r="JSF828" s="14"/>
      <c r="JSG828" s="14"/>
      <c r="JSH828" s="14"/>
      <c r="JSI828" s="14"/>
      <c r="JSJ828" s="14"/>
      <c r="JSK828" s="14"/>
      <c r="JSL828" s="14"/>
      <c r="JSM828" s="14"/>
      <c r="JSN828" s="14"/>
      <c r="JSO828" s="14"/>
      <c r="JSP828" s="14"/>
      <c r="JSQ828" s="14"/>
      <c r="JSR828" s="14"/>
      <c r="JSS828" s="14"/>
      <c r="JST828" s="14"/>
      <c r="JSU828" s="14"/>
      <c r="JSV828" s="14"/>
      <c r="JSW828" s="14"/>
      <c r="JSX828" s="14"/>
      <c r="JSY828" s="14"/>
      <c r="JSZ828" s="14"/>
      <c r="JTA828" s="14"/>
      <c r="JTB828" s="14"/>
      <c r="JTC828" s="14"/>
      <c r="JTD828" s="14"/>
      <c r="JTE828" s="14"/>
      <c r="JTF828" s="14"/>
      <c r="JTG828" s="14"/>
      <c r="JTH828" s="14"/>
      <c r="JTI828" s="14"/>
      <c r="JTJ828" s="14"/>
      <c r="JTK828" s="14"/>
      <c r="JTL828" s="14"/>
      <c r="JTM828" s="14"/>
      <c r="JTN828" s="14"/>
      <c r="JTO828" s="14"/>
      <c r="JTP828" s="14"/>
      <c r="JTQ828" s="14"/>
      <c r="JTR828" s="14"/>
      <c r="JTS828" s="14"/>
      <c r="JTT828" s="14"/>
      <c r="JTU828" s="14"/>
      <c r="JTV828" s="14"/>
      <c r="JTW828" s="14"/>
      <c r="JTX828" s="14"/>
      <c r="JTY828" s="14"/>
      <c r="JTZ828" s="14"/>
      <c r="JUA828" s="14"/>
      <c r="JUB828" s="14"/>
      <c r="JUC828" s="14"/>
      <c r="JUD828" s="14"/>
      <c r="JUE828" s="14"/>
      <c r="JUF828" s="14"/>
      <c r="JUG828" s="14"/>
      <c r="JUH828" s="14"/>
      <c r="JUI828" s="14"/>
      <c r="JUJ828" s="14"/>
      <c r="JUK828" s="14"/>
      <c r="JUL828" s="14"/>
      <c r="JUM828" s="14"/>
      <c r="JUN828" s="14"/>
      <c r="JUO828" s="14"/>
      <c r="JUP828" s="14"/>
      <c r="JUQ828" s="14"/>
      <c r="JUR828" s="14"/>
      <c r="JUS828" s="14"/>
      <c r="JUT828" s="14"/>
      <c r="JUU828" s="14"/>
      <c r="JUV828" s="14"/>
      <c r="JUW828" s="14"/>
      <c r="JUX828" s="14"/>
      <c r="JUY828" s="14"/>
      <c r="JUZ828" s="14"/>
      <c r="JVA828" s="14"/>
      <c r="JVB828" s="14"/>
      <c r="JVC828" s="14"/>
      <c r="JVD828" s="14"/>
      <c r="JVE828" s="14"/>
      <c r="JVF828" s="14"/>
      <c r="JVG828" s="14"/>
      <c r="JVH828" s="14"/>
      <c r="JVI828" s="14"/>
      <c r="JVJ828" s="14"/>
      <c r="JVK828" s="14"/>
      <c r="JVL828" s="14"/>
      <c r="JVM828" s="14"/>
      <c r="JVN828" s="14"/>
      <c r="JVO828" s="14"/>
      <c r="JVP828" s="14"/>
      <c r="JVQ828" s="14"/>
      <c r="JVR828" s="14"/>
      <c r="JVS828" s="14"/>
      <c r="JVT828" s="14"/>
      <c r="JVU828" s="14"/>
      <c r="JVV828" s="14"/>
      <c r="JVW828" s="14"/>
      <c r="JVX828" s="14"/>
      <c r="JVY828" s="14"/>
      <c r="JVZ828" s="14"/>
      <c r="JWA828" s="14"/>
      <c r="JWB828" s="14"/>
      <c r="JWC828" s="14"/>
      <c r="JWD828" s="14"/>
      <c r="JWE828" s="14"/>
      <c r="JWF828" s="14"/>
      <c r="JWG828" s="14"/>
      <c r="JWH828" s="14"/>
      <c r="JWI828" s="14"/>
      <c r="JWJ828" s="14"/>
      <c r="JWK828" s="14"/>
      <c r="JWL828" s="14"/>
      <c r="JWM828" s="14"/>
      <c r="JWN828" s="14"/>
      <c r="JWO828" s="14"/>
      <c r="JWP828" s="14"/>
      <c r="JWQ828" s="14"/>
      <c r="JWR828" s="14"/>
      <c r="JWS828" s="14"/>
      <c r="JWT828" s="14"/>
      <c r="JWU828" s="14"/>
      <c r="JWV828" s="14"/>
      <c r="JWW828" s="14"/>
      <c r="JWX828" s="14"/>
      <c r="JWY828" s="14"/>
      <c r="JWZ828" s="14"/>
      <c r="JXA828" s="14"/>
      <c r="JXB828" s="14"/>
      <c r="JXC828" s="14"/>
      <c r="JXD828" s="14"/>
      <c r="JXE828" s="14"/>
      <c r="JXF828" s="14"/>
      <c r="JXG828" s="14"/>
      <c r="JXH828" s="14"/>
      <c r="JXI828" s="14"/>
      <c r="JXJ828" s="14"/>
      <c r="JXK828" s="14"/>
      <c r="JXL828" s="14"/>
      <c r="JXM828" s="14"/>
      <c r="JXN828" s="14"/>
      <c r="JXO828" s="14"/>
      <c r="JXP828" s="14"/>
      <c r="JXQ828" s="14"/>
      <c r="JXR828" s="14"/>
      <c r="JXS828" s="14"/>
      <c r="JXT828" s="14"/>
      <c r="JXU828" s="14"/>
      <c r="JXV828" s="14"/>
      <c r="JXW828" s="14"/>
      <c r="JXX828" s="14"/>
      <c r="JXY828" s="14"/>
      <c r="JXZ828" s="14"/>
      <c r="JYA828" s="14"/>
      <c r="JYB828" s="14"/>
      <c r="JYC828" s="14"/>
      <c r="JYD828" s="14"/>
      <c r="JYE828" s="14"/>
      <c r="JYF828" s="14"/>
      <c r="JYG828" s="14"/>
      <c r="JYH828" s="14"/>
      <c r="JYI828" s="14"/>
      <c r="JYJ828" s="14"/>
      <c r="JYK828" s="14"/>
      <c r="JYL828" s="14"/>
      <c r="JYM828" s="14"/>
      <c r="JYN828" s="14"/>
      <c r="JYO828" s="14"/>
      <c r="JYP828" s="14"/>
      <c r="JYQ828" s="14"/>
      <c r="JYR828" s="14"/>
      <c r="JYS828" s="14"/>
      <c r="JYT828" s="14"/>
      <c r="JYU828" s="14"/>
      <c r="JYV828" s="14"/>
      <c r="JYW828" s="14"/>
      <c r="JYX828" s="14"/>
      <c r="JYY828" s="14"/>
      <c r="JYZ828" s="14"/>
      <c r="JZA828" s="14"/>
      <c r="JZB828" s="14"/>
      <c r="JZC828" s="14"/>
      <c r="JZD828" s="14"/>
      <c r="JZE828" s="14"/>
      <c r="JZF828" s="14"/>
      <c r="JZG828" s="14"/>
      <c r="JZH828" s="14"/>
      <c r="JZI828" s="14"/>
      <c r="JZJ828" s="14"/>
      <c r="JZK828" s="14"/>
      <c r="JZL828" s="14"/>
      <c r="JZM828" s="14"/>
      <c r="JZN828" s="14"/>
      <c r="JZO828" s="14"/>
      <c r="JZP828" s="14"/>
      <c r="JZQ828" s="14"/>
      <c r="JZR828" s="14"/>
      <c r="JZS828" s="14"/>
      <c r="JZT828" s="14"/>
      <c r="JZU828" s="14"/>
      <c r="JZV828" s="14"/>
      <c r="JZW828" s="14"/>
      <c r="JZX828" s="14"/>
      <c r="JZY828" s="14"/>
      <c r="JZZ828" s="14"/>
      <c r="KAA828" s="14"/>
      <c r="KAB828" s="14"/>
      <c r="KAC828" s="14"/>
      <c r="KAD828" s="14"/>
      <c r="KAE828" s="14"/>
      <c r="KAF828" s="14"/>
      <c r="KAG828" s="14"/>
      <c r="KAH828" s="14"/>
      <c r="KAI828" s="14"/>
      <c r="KAJ828" s="14"/>
      <c r="KAK828" s="14"/>
      <c r="KAL828" s="14"/>
      <c r="KAM828" s="14"/>
      <c r="KAN828" s="14"/>
      <c r="KAO828" s="14"/>
      <c r="KAP828" s="14"/>
      <c r="KAQ828" s="14"/>
      <c r="KAR828" s="14"/>
      <c r="KAS828" s="14"/>
      <c r="KAT828" s="14"/>
      <c r="KAU828" s="14"/>
      <c r="KAV828" s="14"/>
      <c r="KAW828" s="14"/>
      <c r="KAX828" s="14"/>
      <c r="KAY828" s="14"/>
      <c r="KAZ828" s="14"/>
      <c r="KBA828" s="14"/>
      <c r="KBB828" s="14"/>
      <c r="KBC828" s="14"/>
      <c r="KBD828" s="14"/>
      <c r="KBE828" s="14"/>
      <c r="KBF828" s="14"/>
      <c r="KBG828" s="14"/>
      <c r="KBH828" s="14"/>
      <c r="KBI828" s="14"/>
      <c r="KBJ828" s="14"/>
      <c r="KBK828" s="14"/>
      <c r="KBL828" s="14"/>
      <c r="KBM828" s="14"/>
      <c r="KBN828" s="14"/>
      <c r="KBO828" s="14"/>
      <c r="KBP828" s="14"/>
      <c r="KBQ828" s="14"/>
      <c r="KBR828" s="14"/>
      <c r="KBS828" s="14"/>
      <c r="KBT828" s="14"/>
      <c r="KBU828" s="14"/>
      <c r="KBV828" s="14"/>
      <c r="KBW828" s="14"/>
      <c r="KBX828" s="14"/>
      <c r="KBY828" s="14"/>
      <c r="KBZ828" s="14"/>
      <c r="KCA828" s="14"/>
      <c r="KCB828" s="14"/>
      <c r="KCC828" s="14"/>
      <c r="KCD828" s="14"/>
      <c r="KCE828" s="14"/>
      <c r="KCF828" s="14"/>
      <c r="KCG828" s="14"/>
      <c r="KCH828" s="14"/>
      <c r="KCI828" s="14"/>
      <c r="KCJ828" s="14"/>
      <c r="KCK828" s="14"/>
      <c r="KCL828" s="14"/>
      <c r="KCM828" s="14"/>
      <c r="KCN828" s="14"/>
      <c r="KCO828" s="14"/>
      <c r="KCP828" s="14"/>
      <c r="KCQ828" s="14"/>
      <c r="KCR828" s="14"/>
      <c r="KCS828" s="14"/>
      <c r="KCT828" s="14"/>
      <c r="KCU828" s="14"/>
      <c r="KCV828" s="14"/>
      <c r="KCW828" s="14"/>
      <c r="KCX828" s="14"/>
      <c r="KCY828" s="14"/>
      <c r="KCZ828" s="14"/>
      <c r="KDA828" s="14"/>
      <c r="KDB828" s="14"/>
      <c r="KDC828" s="14"/>
      <c r="KDD828" s="14"/>
      <c r="KDE828" s="14"/>
      <c r="KDF828" s="14"/>
      <c r="KDG828" s="14"/>
      <c r="KDH828" s="14"/>
      <c r="KDI828" s="14"/>
      <c r="KDJ828" s="14"/>
      <c r="KDK828" s="14"/>
      <c r="KDL828" s="14"/>
      <c r="KDM828" s="14"/>
      <c r="KDN828" s="14"/>
      <c r="KDO828" s="14"/>
      <c r="KDP828" s="14"/>
      <c r="KDQ828" s="14"/>
      <c r="KDR828" s="14"/>
      <c r="KDS828" s="14"/>
      <c r="KDT828" s="14"/>
      <c r="KDU828" s="14"/>
      <c r="KDV828" s="14"/>
      <c r="KDW828" s="14"/>
      <c r="KDX828" s="14"/>
      <c r="KDY828" s="14"/>
      <c r="KDZ828" s="14"/>
      <c r="KEA828" s="14"/>
      <c r="KEB828" s="14"/>
      <c r="KEC828" s="14"/>
      <c r="KED828" s="14"/>
      <c r="KEE828" s="14"/>
      <c r="KEF828" s="14"/>
      <c r="KEG828" s="14"/>
      <c r="KEH828" s="14"/>
      <c r="KEI828" s="14"/>
      <c r="KEJ828" s="14"/>
      <c r="KEK828" s="14"/>
      <c r="KEL828" s="14"/>
      <c r="KEM828" s="14"/>
      <c r="KEN828" s="14"/>
      <c r="KEO828" s="14"/>
      <c r="KEP828" s="14"/>
      <c r="KEQ828" s="14"/>
      <c r="KER828" s="14"/>
      <c r="KES828" s="14"/>
      <c r="KET828" s="14"/>
      <c r="KEU828" s="14"/>
      <c r="KEV828" s="14"/>
      <c r="KEW828" s="14"/>
      <c r="KEX828" s="14"/>
      <c r="KEY828" s="14"/>
      <c r="KEZ828" s="14"/>
      <c r="KFA828" s="14"/>
      <c r="KFB828" s="14"/>
      <c r="KFC828" s="14"/>
      <c r="KFD828" s="14"/>
      <c r="KFE828" s="14"/>
      <c r="KFF828" s="14"/>
      <c r="KFG828" s="14"/>
      <c r="KFH828" s="14"/>
      <c r="KFI828" s="14"/>
      <c r="KFJ828" s="14"/>
      <c r="KFK828" s="14"/>
      <c r="KFL828" s="14"/>
      <c r="KFM828" s="14"/>
      <c r="KFN828" s="14"/>
      <c r="KFO828" s="14"/>
      <c r="KFP828" s="14"/>
      <c r="KFQ828" s="14"/>
      <c r="KFR828" s="14"/>
      <c r="KFS828" s="14"/>
      <c r="KFT828" s="14"/>
      <c r="KFU828" s="14"/>
      <c r="KFV828" s="14"/>
      <c r="KFW828" s="14"/>
      <c r="KFX828" s="14"/>
      <c r="KFY828" s="14"/>
      <c r="KFZ828" s="14"/>
      <c r="KGA828" s="14"/>
      <c r="KGB828" s="14"/>
      <c r="KGC828" s="14"/>
      <c r="KGD828" s="14"/>
      <c r="KGE828" s="14"/>
      <c r="KGF828" s="14"/>
      <c r="KGG828" s="14"/>
      <c r="KGH828" s="14"/>
      <c r="KGI828" s="14"/>
      <c r="KGJ828" s="14"/>
      <c r="KGK828" s="14"/>
      <c r="KGL828" s="14"/>
      <c r="KGM828" s="14"/>
      <c r="KGN828" s="14"/>
      <c r="KGO828" s="14"/>
      <c r="KGP828" s="14"/>
      <c r="KGQ828" s="14"/>
      <c r="KGR828" s="14"/>
      <c r="KGS828" s="14"/>
      <c r="KGT828" s="14"/>
      <c r="KGU828" s="14"/>
      <c r="KGV828" s="14"/>
      <c r="KGW828" s="14"/>
      <c r="KGX828" s="14"/>
      <c r="KGY828" s="14"/>
      <c r="KGZ828" s="14"/>
      <c r="KHA828" s="14"/>
      <c r="KHB828" s="14"/>
      <c r="KHC828" s="14"/>
      <c r="KHD828" s="14"/>
      <c r="KHE828" s="14"/>
      <c r="KHF828" s="14"/>
      <c r="KHG828" s="14"/>
      <c r="KHH828" s="14"/>
      <c r="KHI828" s="14"/>
      <c r="KHJ828" s="14"/>
      <c r="KHK828" s="14"/>
      <c r="KHL828" s="14"/>
      <c r="KHM828" s="14"/>
      <c r="KHN828" s="14"/>
      <c r="KHO828" s="14"/>
      <c r="KHP828" s="14"/>
      <c r="KHQ828" s="14"/>
      <c r="KHR828" s="14"/>
      <c r="KHS828" s="14"/>
      <c r="KHT828" s="14"/>
      <c r="KHU828" s="14"/>
      <c r="KHV828" s="14"/>
      <c r="KHW828" s="14"/>
      <c r="KHX828" s="14"/>
      <c r="KHY828" s="14"/>
      <c r="KHZ828" s="14"/>
      <c r="KIA828" s="14"/>
      <c r="KIB828" s="14"/>
      <c r="KIC828" s="14"/>
      <c r="KID828" s="14"/>
      <c r="KIE828" s="14"/>
      <c r="KIF828" s="14"/>
      <c r="KIG828" s="14"/>
      <c r="KIH828" s="14"/>
      <c r="KII828" s="14"/>
      <c r="KIJ828" s="14"/>
      <c r="KIK828" s="14"/>
      <c r="KIL828" s="14"/>
      <c r="KIM828" s="14"/>
      <c r="KIN828" s="14"/>
      <c r="KIO828" s="14"/>
      <c r="KIP828" s="14"/>
      <c r="KIQ828" s="14"/>
      <c r="KIR828" s="14"/>
      <c r="KIS828" s="14"/>
      <c r="KIT828" s="14"/>
      <c r="KIU828" s="14"/>
      <c r="KIV828" s="14"/>
      <c r="KIW828" s="14"/>
      <c r="KIX828" s="14"/>
      <c r="KIY828" s="14"/>
      <c r="KIZ828" s="14"/>
      <c r="KJA828" s="14"/>
      <c r="KJB828" s="14"/>
      <c r="KJC828" s="14"/>
      <c r="KJD828" s="14"/>
      <c r="KJE828" s="14"/>
      <c r="KJF828" s="14"/>
      <c r="KJG828" s="14"/>
      <c r="KJH828" s="14"/>
      <c r="KJI828" s="14"/>
      <c r="KJJ828" s="14"/>
      <c r="KJK828" s="14"/>
      <c r="KJL828" s="14"/>
      <c r="KJM828" s="14"/>
      <c r="KJN828" s="14"/>
      <c r="KJO828" s="14"/>
      <c r="KJP828" s="14"/>
      <c r="KJQ828" s="14"/>
      <c r="KJR828" s="14"/>
      <c r="KJS828" s="14"/>
      <c r="KJT828" s="14"/>
      <c r="KJU828" s="14"/>
      <c r="KJV828" s="14"/>
      <c r="KJW828" s="14"/>
      <c r="KJX828" s="14"/>
      <c r="KJY828" s="14"/>
      <c r="KJZ828" s="14"/>
      <c r="KKA828" s="14"/>
      <c r="KKB828" s="14"/>
      <c r="KKC828" s="14"/>
      <c r="KKD828" s="14"/>
      <c r="KKE828" s="14"/>
      <c r="KKF828" s="14"/>
      <c r="KKG828" s="14"/>
      <c r="KKH828" s="14"/>
      <c r="KKI828" s="14"/>
      <c r="KKJ828" s="14"/>
      <c r="KKK828" s="14"/>
      <c r="KKL828" s="14"/>
      <c r="KKM828" s="14"/>
      <c r="KKN828" s="14"/>
      <c r="KKO828" s="14"/>
      <c r="KKP828" s="14"/>
      <c r="KKQ828" s="14"/>
      <c r="KKR828" s="14"/>
      <c r="KKS828" s="14"/>
      <c r="KKT828" s="14"/>
      <c r="KKU828" s="14"/>
      <c r="KKV828" s="14"/>
      <c r="KKW828" s="14"/>
      <c r="KKX828" s="14"/>
      <c r="KKY828" s="14"/>
      <c r="KKZ828" s="14"/>
      <c r="KLA828" s="14"/>
      <c r="KLB828" s="14"/>
      <c r="KLC828" s="14"/>
      <c r="KLD828" s="14"/>
      <c r="KLE828" s="14"/>
      <c r="KLF828" s="14"/>
      <c r="KLG828" s="14"/>
      <c r="KLH828" s="14"/>
      <c r="KLI828" s="14"/>
      <c r="KLJ828" s="14"/>
      <c r="KLK828" s="14"/>
      <c r="KLL828" s="14"/>
      <c r="KLM828" s="14"/>
      <c r="KLN828" s="14"/>
      <c r="KLO828" s="14"/>
      <c r="KLP828" s="14"/>
      <c r="KLQ828" s="14"/>
      <c r="KLR828" s="14"/>
      <c r="KLS828" s="14"/>
      <c r="KLT828" s="14"/>
      <c r="KLU828" s="14"/>
      <c r="KLV828" s="14"/>
      <c r="KLW828" s="14"/>
      <c r="KLX828" s="14"/>
      <c r="KLY828" s="14"/>
      <c r="KLZ828" s="14"/>
      <c r="KMA828" s="14"/>
      <c r="KMB828" s="14"/>
      <c r="KMC828" s="14"/>
      <c r="KMD828" s="14"/>
      <c r="KME828" s="14"/>
      <c r="KMF828" s="14"/>
      <c r="KMG828" s="14"/>
      <c r="KMH828" s="14"/>
      <c r="KMI828" s="14"/>
      <c r="KMJ828" s="14"/>
      <c r="KMK828" s="14"/>
      <c r="KML828" s="14"/>
      <c r="KMM828" s="14"/>
      <c r="KMN828" s="14"/>
      <c r="KMO828" s="14"/>
      <c r="KMP828" s="14"/>
      <c r="KMQ828" s="14"/>
      <c r="KMR828" s="14"/>
      <c r="KMS828" s="14"/>
      <c r="KMT828" s="14"/>
      <c r="KMU828" s="14"/>
      <c r="KMV828" s="14"/>
      <c r="KMW828" s="14"/>
      <c r="KMX828" s="14"/>
      <c r="KMY828" s="14"/>
      <c r="KMZ828" s="14"/>
      <c r="KNA828" s="14"/>
      <c r="KNB828" s="14"/>
      <c r="KNC828" s="14"/>
      <c r="KND828" s="14"/>
      <c r="KNE828" s="14"/>
      <c r="KNF828" s="14"/>
      <c r="KNG828" s="14"/>
      <c r="KNH828" s="14"/>
      <c r="KNI828" s="14"/>
      <c r="KNJ828" s="14"/>
      <c r="KNK828" s="14"/>
      <c r="KNL828" s="14"/>
      <c r="KNM828" s="14"/>
      <c r="KNN828" s="14"/>
      <c r="KNO828" s="14"/>
      <c r="KNP828" s="14"/>
      <c r="KNQ828" s="14"/>
      <c r="KNR828" s="14"/>
      <c r="KNS828" s="14"/>
      <c r="KNT828" s="14"/>
      <c r="KNU828" s="14"/>
      <c r="KNV828" s="14"/>
      <c r="KNW828" s="14"/>
      <c r="KNX828" s="14"/>
      <c r="KNY828" s="14"/>
      <c r="KNZ828" s="14"/>
      <c r="KOA828" s="14"/>
      <c r="KOB828" s="14"/>
      <c r="KOC828" s="14"/>
      <c r="KOD828" s="14"/>
      <c r="KOE828" s="14"/>
      <c r="KOF828" s="14"/>
      <c r="KOG828" s="14"/>
      <c r="KOH828" s="14"/>
      <c r="KOI828" s="14"/>
      <c r="KOJ828" s="14"/>
      <c r="KOK828" s="14"/>
      <c r="KOL828" s="14"/>
      <c r="KOM828" s="14"/>
      <c r="KON828" s="14"/>
      <c r="KOO828" s="14"/>
      <c r="KOP828" s="14"/>
      <c r="KOQ828" s="14"/>
      <c r="KOR828" s="14"/>
      <c r="KOS828" s="14"/>
      <c r="KOT828" s="14"/>
      <c r="KOU828" s="14"/>
      <c r="KOV828" s="14"/>
      <c r="KOW828" s="14"/>
      <c r="KOX828" s="14"/>
      <c r="KOY828" s="14"/>
      <c r="KOZ828" s="14"/>
      <c r="KPA828" s="14"/>
      <c r="KPB828" s="14"/>
      <c r="KPC828" s="14"/>
      <c r="KPD828" s="14"/>
      <c r="KPE828" s="14"/>
      <c r="KPF828" s="14"/>
      <c r="KPG828" s="14"/>
      <c r="KPH828" s="14"/>
      <c r="KPI828" s="14"/>
      <c r="KPJ828" s="14"/>
      <c r="KPK828" s="14"/>
      <c r="KPL828" s="14"/>
      <c r="KPM828" s="14"/>
      <c r="KPN828" s="14"/>
      <c r="KPO828" s="14"/>
      <c r="KPP828" s="14"/>
      <c r="KPQ828" s="14"/>
      <c r="KPR828" s="14"/>
      <c r="KPS828" s="14"/>
      <c r="KPT828" s="14"/>
      <c r="KPU828" s="14"/>
      <c r="KPV828" s="14"/>
      <c r="KPW828" s="14"/>
      <c r="KPX828" s="14"/>
      <c r="KPY828" s="14"/>
      <c r="KPZ828" s="14"/>
      <c r="KQA828" s="14"/>
      <c r="KQB828" s="14"/>
      <c r="KQC828" s="14"/>
      <c r="KQD828" s="14"/>
      <c r="KQE828" s="14"/>
      <c r="KQF828" s="14"/>
      <c r="KQG828" s="14"/>
      <c r="KQH828" s="14"/>
      <c r="KQI828" s="14"/>
      <c r="KQJ828" s="14"/>
      <c r="KQK828" s="14"/>
      <c r="KQL828" s="14"/>
      <c r="KQM828" s="14"/>
      <c r="KQN828" s="14"/>
      <c r="KQO828" s="14"/>
      <c r="KQP828" s="14"/>
      <c r="KQQ828" s="14"/>
      <c r="KQR828" s="14"/>
      <c r="KQS828" s="14"/>
      <c r="KQT828" s="14"/>
      <c r="KQU828" s="14"/>
      <c r="KQV828" s="14"/>
      <c r="KQW828" s="14"/>
      <c r="KQX828" s="14"/>
      <c r="KQY828" s="14"/>
      <c r="KQZ828" s="14"/>
      <c r="KRA828" s="14"/>
      <c r="KRB828" s="14"/>
      <c r="KRC828" s="14"/>
      <c r="KRD828" s="14"/>
      <c r="KRE828" s="14"/>
      <c r="KRF828" s="14"/>
      <c r="KRG828" s="14"/>
      <c r="KRH828" s="14"/>
      <c r="KRI828" s="14"/>
      <c r="KRJ828" s="14"/>
      <c r="KRK828" s="14"/>
      <c r="KRL828" s="14"/>
      <c r="KRM828" s="14"/>
      <c r="KRN828" s="14"/>
      <c r="KRO828" s="14"/>
      <c r="KRP828" s="14"/>
      <c r="KRQ828" s="14"/>
      <c r="KRR828" s="14"/>
      <c r="KRS828" s="14"/>
      <c r="KRT828" s="14"/>
      <c r="KRU828" s="14"/>
      <c r="KRV828" s="14"/>
      <c r="KRW828" s="14"/>
      <c r="KRX828" s="14"/>
      <c r="KRY828" s="14"/>
      <c r="KRZ828" s="14"/>
      <c r="KSA828" s="14"/>
      <c r="KSB828" s="14"/>
      <c r="KSC828" s="14"/>
      <c r="KSD828" s="14"/>
      <c r="KSE828" s="14"/>
      <c r="KSF828" s="14"/>
      <c r="KSG828" s="14"/>
      <c r="KSH828" s="14"/>
      <c r="KSI828" s="14"/>
      <c r="KSJ828" s="14"/>
      <c r="KSK828" s="14"/>
      <c r="KSL828" s="14"/>
      <c r="KSM828" s="14"/>
      <c r="KSN828" s="14"/>
      <c r="KSO828" s="14"/>
      <c r="KSP828" s="14"/>
      <c r="KSQ828" s="14"/>
      <c r="KSR828" s="14"/>
      <c r="KSS828" s="14"/>
      <c r="KST828" s="14"/>
      <c r="KSU828" s="14"/>
      <c r="KSV828" s="14"/>
      <c r="KSW828" s="14"/>
      <c r="KSX828" s="14"/>
      <c r="KSY828" s="14"/>
      <c r="KSZ828" s="14"/>
      <c r="KTA828" s="14"/>
      <c r="KTB828" s="14"/>
      <c r="KTC828" s="14"/>
      <c r="KTD828" s="14"/>
      <c r="KTE828" s="14"/>
      <c r="KTF828" s="14"/>
      <c r="KTG828" s="14"/>
      <c r="KTH828" s="14"/>
      <c r="KTI828" s="14"/>
      <c r="KTJ828" s="14"/>
      <c r="KTK828" s="14"/>
      <c r="KTL828" s="14"/>
      <c r="KTM828" s="14"/>
      <c r="KTN828" s="14"/>
      <c r="KTO828" s="14"/>
      <c r="KTP828" s="14"/>
      <c r="KTQ828" s="14"/>
      <c r="KTR828" s="14"/>
      <c r="KTS828" s="14"/>
      <c r="KTT828" s="14"/>
      <c r="KTU828" s="14"/>
      <c r="KTV828" s="14"/>
      <c r="KTW828" s="14"/>
      <c r="KTX828" s="14"/>
      <c r="KTY828" s="14"/>
      <c r="KTZ828" s="14"/>
      <c r="KUA828" s="14"/>
      <c r="KUB828" s="14"/>
      <c r="KUC828" s="14"/>
      <c r="KUD828" s="14"/>
      <c r="KUE828" s="14"/>
      <c r="KUF828" s="14"/>
      <c r="KUG828" s="14"/>
      <c r="KUH828" s="14"/>
      <c r="KUI828" s="14"/>
      <c r="KUJ828" s="14"/>
      <c r="KUK828" s="14"/>
      <c r="KUL828" s="14"/>
      <c r="KUM828" s="14"/>
      <c r="KUN828" s="14"/>
      <c r="KUO828" s="14"/>
      <c r="KUP828" s="14"/>
      <c r="KUQ828" s="14"/>
      <c r="KUR828" s="14"/>
      <c r="KUS828" s="14"/>
      <c r="KUT828" s="14"/>
      <c r="KUU828" s="14"/>
      <c r="KUV828" s="14"/>
      <c r="KUW828" s="14"/>
      <c r="KUX828" s="14"/>
      <c r="KUY828" s="14"/>
      <c r="KUZ828" s="14"/>
      <c r="KVA828" s="14"/>
      <c r="KVB828" s="14"/>
      <c r="KVC828" s="14"/>
      <c r="KVD828" s="14"/>
      <c r="KVE828" s="14"/>
      <c r="KVF828" s="14"/>
      <c r="KVG828" s="14"/>
      <c r="KVH828" s="14"/>
      <c r="KVI828" s="14"/>
      <c r="KVJ828" s="14"/>
      <c r="KVK828" s="14"/>
      <c r="KVL828" s="14"/>
      <c r="KVM828" s="14"/>
      <c r="KVN828" s="14"/>
      <c r="KVO828" s="14"/>
      <c r="KVP828" s="14"/>
      <c r="KVQ828" s="14"/>
      <c r="KVR828" s="14"/>
      <c r="KVS828" s="14"/>
      <c r="KVT828" s="14"/>
      <c r="KVU828" s="14"/>
      <c r="KVV828" s="14"/>
      <c r="KVW828" s="14"/>
      <c r="KVX828" s="14"/>
      <c r="KVY828" s="14"/>
      <c r="KVZ828" s="14"/>
      <c r="KWA828" s="14"/>
      <c r="KWB828" s="14"/>
      <c r="KWC828" s="14"/>
      <c r="KWD828" s="14"/>
      <c r="KWE828" s="14"/>
      <c r="KWF828" s="14"/>
      <c r="KWG828" s="14"/>
      <c r="KWH828" s="14"/>
      <c r="KWI828" s="14"/>
      <c r="KWJ828" s="14"/>
      <c r="KWK828" s="14"/>
      <c r="KWL828" s="14"/>
      <c r="KWM828" s="14"/>
      <c r="KWN828" s="14"/>
      <c r="KWO828" s="14"/>
      <c r="KWP828" s="14"/>
      <c r="KWQ828" s="14"/>
      <c r="KWR828" s="14"/>
      <c r="KWS828" s="14"/>
      <c r="KWT828" s="14"/>
      <c r="KWU828" s="14"/>
      <c r="KWV828" s="14"/>
      <c r="KWW828" s="14"/>
      <c r="KWX828" s="14"/>
      <c r="KWY828" s="14"/>
      <c r="KWZ828" s="14"/>
      <c r="KXA828" s="14"/>
      <c r="KXB828" s="14"/>
      <c r="KXC828" s="14"/>
      <c r="KXD828" s="14"/>
      <c r="KXE828" s="14"/>
      <c r="KXF828" s="14"/>
      <c r="KXG828" s="14"/>
      <c r="KXH828" s="14"/>
      <c r="KXI828" s="14"/>
      <c r="KXJ828" s="14"/>
      <c r="KXK828" s="14"/>
      <c r="KXL828" s="14"/>
      <c r="KXM828" s="14"/>
      <c r="KXN828" s="14"/>
      <c r="KXO828" s="14"/>
      <c r="KXP828" s="14"/>
      <c r="KXQ828" s="14"/>
      <c r="KXR828" s="14"/>
      <c r="KXS828" s="14"/>
      <c r="KXT828" s="14"/>
      <c r="KXU828" s="14"/>
      <c r="KXV828" s="14"/>
      <c r="KXW828" s="14"/>
      <c r="KXX828" s="14"/>
      <c r="KXY828" s="14"/>
      <c r="KXZ828" s="14"/>
      <c r="KYA828" s="14"/>
      <c r="KYB828" s="14"/>
      <c r="KYC828" s="14"/>
      <c r="KYD828" s="14"/>
      <c r="KYE828" s="14"/>
      <c r="KYF828" s="14"/>
      <c r="KYG828" s="14"/>
      <c r="KYH828" s="14"/>
      <c r="KYI828" s="14"/>
      <c r="KYJ828" s="14"/>
      <c r="KYK828" s="14"/>
      <c r="KYL828" s="14"/>
      <c r="KYM828" s="14"/>
      <c r="KYN828" s="14"/>
      <c r="KYO828" s="14"/>
      <c r="KYP828" s="14"/>
      <c r="KYQ828" s="14"/>
      <c r="KYR828" s="14"/>
      <c r="KYS828" s="14"/>
      <c r="KYT828" s="14"/>
      <c r="KYU828" s="14"/>
      <c r="KYV828" s="14"/>
      <c r="KYW828" s="14"/>
      <c r="KYX828" s="14"/>
      <c r="KYY828" s="14"/>
      <c r="KYZ828" s="14"/>
      <c r="KZA828" s="14"/>
      <c r="KZB828" s="14"/>
      <c r="KZC828" s="14"/>
      <c r="KZD828" s="14"/>
      <c r="KZE828" s="14"/>
      <c r="KZF828" s="14"/>
      <c r="KZG828" s="14"/>
      <c r="KZH828" s="14"/>
      <c r="KZI828" s="14"/>
      <c r="KZJ828" s="14"/>
      <c r="KZK828" s="14"/>
      <c r="KZL828" s="14"/>
      <c r="KZM828" s="14"/>
      <c r="KZN828" s="14"/>
      <c r="KZO828" s="14"/>
      <c r="KZP828" s="14"/>
      <c r="KZQ828" s="14"/>
      <c r="KZR828" s="14"/>
      <c r="KZS828" s="14"/>
      <c r="KZT828" s="14"/>
      <c r="KZU828" s="14"/>
      <c r="KZV828" s="14"/>
      <c r="KZW828" s="14"/>
      <c r="KZX828" s="14"/>
      <c r="KZY828" s="14"/>
      <c r="KZZ828" s="14"/>
      <c r="LAA828" s="14"/>
      <c r="LAB828" s="14"/>
      <c r="LAC828" s="14"/>
      <c r="LAD828" s="14"/>
      <c r="LAE828" s="14"/>
      <c r="LAF828" s="14"/>
      <c r="LAG828" s="14"/>
      <c r="LAH828" s="14"/>
      <c r="LAI828" s="14"/>
      <c r="LAJ828" s="14"/>
      <c r="LAK828" s="14"/>
      <c r="LAL828" s="14"/>
      <c r="LAM828" s="14"/>
      <c r="LAN828" s="14"/>
      <c r="LAO828" s="14"/>
      <c r="LAP828" s="14"/>
      <c r="LAQ828" s="14"/>
      <c r="LAR828" s="14"/>
      <c r="LAS828" s="14"/>
      <c r="LAT828" s="14"/>
      <c r="LAU828" s="14"/>
      <c r="LAV828" s="14"/>
      <c r="LAW828" s="14"/>
      <c r="LAX828" s="14"/>
      <c r="LAY828" s="14"/>
      <c r="LAZ828" s="14"/>
      <c r="LBA828" s="14"/>
      <c r="LBB828" s="14"/>
      <c r="LBC828" s="14"/>
      <c r="LBD828" s="14"/>
      <c r="LBE828" s="14"/>
      <c r="LBF828" s="14"/>
      <c r="LBG828" s="14"/>
      <c r="LBH828" s="14"/>
      <c r="LBI828" s="14"/>
      <c r="LBJ828" s="14"/>
      <c r="LBK828" s="14"/>
      <c r="LBL828" s="14"/>
      <c r="LBM828" s="14"/>
      <c r="LBN828" s="14"/>
      <c r="LBO828" s="14"/>
      <c r="LBP828" s="14"/>
      <c r="LBQ828" s="14"/>
      <c r="LBR828" s="14"/>
      <c r="LBS828" s="14"/>
      <c r="LBT828" s="14"/>
      <c r="LBU828" s="14"/>
      <c r="LBV828" s="14"/>
      <c r="LBW828" s="14"/>
      <c r="LBX828" s="14"/>
      <c r="LBY828" s="14"/>
      <c r="LBZ828" s="14"/>
      <c r="LCA828" s="14"/>
      <c r="LCB828" s="14"/>
      <c r="LCC828" s="14"/>
      <c r="LCD828" s="14"/>
      <c r="LCE828" s="14"/>
      <c r="LCF828" s="14"/>
      <c r="LCG828" s="14"/>
      <c r="LCH828" s="14"/>
      <c r="LCI828" s="14"/>
      <c r="LCJ828" s="14"/>
      <c r="LCK828" s="14"/>
      <c r="LCL828" s="14"/>
      <c r="LCM828" s="14"/>
      <c r="LCN828" s="14"/>
      <c r="LCO828" s="14"/>
      <c r="LCP828" s="14"/>
      <c r="LCQ828" s="14"/>
      <c r="LCR828" s="14"/>
      <c r="LCS828" s="14"/>
      <c r="LCT828" s="14"/>
      <c r="LCU828" s="14"/>
      <c r="LCV828" s="14"/>
      <c r="LCW828" s="14"/>
      <c r="LCX828" s="14"/>
      <c r="LCY828" s="14"/>
      <c r="LCZ828" s="14"/>
      <c r="LDA828" s="14"/>
      <c r="LDB828" s="14"/>
      <c r="LDC828" s="14"/>
      <c r="LDD828" s="14"/>
      <c r="LDE828" s="14"/>
      <c r="LDF828" s="14"/>
      <c r="LDG828" s="14"/>
      <c r="LDH828" s="14"/>
      <c r="LDI828" s="14"/>
      <c r="LDJ828" s="14"/>
      <c r="LDK828" s="14"/>
      <c r="LDL828" s="14"/>
      <c r="LDM828" s="14"/>
      <c r="LDN828" s="14"/>
      <c r="LDO828" s="14"/>
      <c r="LDP828" s="14"/>
      <c r="LDQ828" s="14"/>
      <c r="LDR828" s="14"/>
      <c r="LDS828" s="14"/>
      <c r="LDT828" s="14"/>
      <c r="LDU828" s="14"/>
      <c r="LDV828" s="14"/>
      <c r="LDW828" s="14"/>
      <c r="LDX828" s="14"/>
      <c r="LDY828" s="14"/>
      <c r="LDZ828" s="14"/>
      <c r="LEA828" s="14"/>
      <c r="LEB828" s="14"/>
      <c r="LEC828" s="14"/>
      <c r="LED828" s="14"/>
      <c r="LEE828" s="14"/>
      <c r="LEF828" s="14"/>
      <c r="LEG828" s="14"/>
      <c r="LEH828" s="14"/>
      <c r="LEI828" s="14"/>
      <c r="LEJ828" s="14"/>
      <c r="LEK828" s="14"/>
      <c r="LEL828" s="14"/>
      <c r="LEM828" s="14"/>
      <c r="LEN828" s="14"/>
      <c r="LEO828" s="14"/>
      <c r="LEP828" s="14"/>
      <c r="LEQ828" s="14"/>
      <c r="LER828" s="14"/>
      <c r="LES828" s="14"/>
      <c r="LET828" s="14"/>
      <c r="LEU828" s="14"/>
      <c r="LEV828" s="14"/>
      <c r="LEW828" s="14"/>
      <c r="LEX828" s="14"/>
      <c r="LEY828" s="14"/>
      <c r="LEZ828" s="14"/>
      <c r="LFA828" s="14"/>
      <c r="LFB828" s="14"/>
      <c r="LFC828" s="14"/>
      <c r="LFD828" s="14"/>
      <c r="LFE828" s="14"/>
      <c r="LFF828" s="14"/>
      <c r="LFG828" s="14"/>
      <c r="LFH828" s="14"/>
      <c r="LFI828" s="14"/>
      <c r="LFJ828" s="14"/>
      <c r="LFK828" s="14"/>
      <c r="LFL828" s="14"/>
      <c r="LFM828" s="14"/>
      <c r="LFN828" s="14"/>
      <c r="LFO828" s="14"/>
      <c r="LFP828" s="14"/>
      <c r="LFQ828" s="14"/>
      <c r="LFR828" s="14"/>
      <c r="LFS828" s="14"/>
      <c r="LFT828" s="14"/>
      <c r="LFU828" s="14"/>
      <c r="LFV828" s="14"/>
      <c r="LFW828" s="14"/>
      <c r="LFX828" s="14"/>
      <c r="LFY828" s="14"/>
      <c r="LFZ828" s="14"/>
      <c r="LGA828" s="14"/>
      <c r="LGB828" s="14"/>
      <c r="LGC828" s="14"/>
      <c r="LGD828" s="14"/>
      <c r="LGE828" s="14"/>
      <c r="LGF828" s="14"/>
      <c r="LGG828" s="14"/>
      <c r="LGH828" s="14"/>
      <c r="LGI828" s="14"/>
      <c r="LGJ828" s="14"/>
      <c r="LGK828" s="14"/>
      <c r="LGL828" s="14"/>
      <c r="LGM828" s="14"/>
      <c r="LGN828" s="14"/>
      <c r="LGO828" s="14"/>
      <c r="LGP828" s="14"/>
      <c r="LGQ828" s="14"/>
      <c r="LGR828" s="14"/>
      <c r="LGS828" s="14"/>
      <c r="LGT828" s="14"/>
      <c r="LGU828" s="14"/>
      <c r="LGV828" s="14"/>
      <c r="LGW828" s="14"/>
      <c r="LGX828" s="14"/>
      <c r="LGY828" s="14"/>
      <c r="LGZ828" s="14"/>
      <c r="LHA828" s="14"/>
      <c r="LHB828" s="14"/>
      <c r="LHC828" s="14"/>
      <c r="LHD828" s="14"/>
      <c r="LHE828" s="14"/>
      <c r="LHF828" s="14"/>
      <c r="LHG828" s="14"/>
      <c r="LHH828" s="14"/>
      <c r="LHI828" s="14"/>
      <c r="LHJ828" s="14"/>
      <c r="LHK828" s="14"/>
      <c r="LHL828" s="14"/>
      <c r="LHM828" s="14"/>
      <c r="LHN828" s="14"/>
      <c r="LHO828" s="14"/>
      <c r="LHP828" s="14"/>
      <c r="LHQ828" s="14"/>
      <c r="LHR828" s="14"/>
      <c r="LHS828" s="14"/>
      <c r="LHT828" s="14"/>
      <c r="LHU828" s="14"/>
      <c r="LHV828" s="14"/>
      <c r="LHW828" s="14"/>
      <c r="LHX828" s="14"/>
      <c r="LHY828" s="14"/>
      <c r="LHZ828" s="14"/>
      <c r="LIA828" s="14"/>
      <c r="LIB828" s="14"/>
      <c r="LIC828" s="14"/>
      <c r="LID828" s="14"/>
      <c r="LIE828" s="14"/>
      <c r="LIF828" s="14"/>
      <c r="LIG828" s="14"/>
      <c r="LIH828" s="14"/>
      <c r="LII828" s="14"/>
      <c r="LIJ828" s="14"/>
      <c r="LIK828" s="14"/>
      <c r="LIL828" s="14"/>
      <c r="LIM828" s="14"/>
      <c r="LIN828" s="14"/>
      <c r="LIO828" s="14"/>
      <c r="LIP828" s="14"/>
      <c r="LIQ828" s="14"/>
      <c r="LIR828" s="14"/>
      <c r="LIS828" s="14"/>
      <c r="LIT828" s="14"/>
      <c r="LIU828" s="14"/>
      <c r="LIV828" s="14"/>
      <c r="LIW828" s="14"/>
      <c r="LIX828" s="14"/>
      <c r="LIY828" s="14"/>
      <c r="LIZ828" s="14"/>
      <c r="LJA828" s="14"/>
      <c r="LJB828" s="14"/>
      <c r="LJC828" s="14"/>
      <c r="LJD828" s="14"/>
      <c r="LJE828" s="14"/>
      <c r="LJF828" s="14"/>
      <c r="LJG828" s="14"/>
      <c r="LJH828" s="14"/>
      <c r="LJI828" s="14"/>
      <c r="LJJ828" s="14"/>
      <c r="LJK828" s="14"/>
      <c r="LJL828" s="14"/>
      <c r="LJM828" s="14"/>
      <c r="LJN828" s="14"/>
      <c r="LJO828" s="14"/>
      <c r="LJP828" s="14"/>
      <c r="LJQ828" s="14"/>
      <c r="LJR828" s="14"/>
      <c r="LJS828" s="14"/>
      <c r="LJT828" s="14"/>
      <c r="LJU828" s="14"/>
      <c r="LJV828" s="14"/>
      <c r="LJW828" s="14"/>
      <c r="LJX828" s="14"/>
      <c r="LJY828" s="14"/>
      <c r="LJZ828" s="14"/>
      <c r="LKA828" s="14"/>
      <c r="LKB828" s="14"/>
      <c r="LKC828" s="14"/>
      <c r="LKD828" s="14"/>
      <c r="LKE828" s="14"/>
      <c r="LKF828" s="14"/>
      <c r="LKG828" s="14"/>
      <c r="LKH828" s="14"/>
      <c r="LKI828" s="14"/>
      <c r="LKJ828" s="14"/>
      <c r="LKK828" s="14"/>
      <c r="LKL828" s="14"/>
      <c r="LKM828" s="14"/>
      <c r="LKN828" s="14"/>
      <c r="LKO828" s="14"/>
      <c r="LKP828" s="14"/>
      <c r="LKQ828" s="14"/>
      <c r="LKR828" s="14"/>
      <c r="LKS828" s="14"/>
      <c r="LKT828" s="14"/>
      <c r="LKU828" s="14"/>
      <c r="LKV828" s="14"/>
      <c r="LKW828" s="14"/>
      <c r="LKX828" s="14"/>
      <c r="LKY828" s="14"/>
      <c r="LKZ828" s="14"/>
      <c r="LLA828" s="14"/>
      <c r="LLB828" s="14"/>
      <c r="LLC828" s="14"/>
      <c r="LLD828" s="14"/>
      <c r="LLE828" s="14"/>
      <c r="LLF828" s="14"/>
      <c r="LLG828" s="14"/>
      <c r="LLH828" s="14"/>
      <c r="LLI828" s="14"/>
      <c r="LLJ828" s="14"/>
      <c r="LLK828" s="14"/>
      <c r="LLL828" s="14"/>
      <c r="LLM828" s="14"/>
      <c r="LLN828" s="14"/>
      <c r="LLO828" s="14"/>
      <c r="LLP828" s="14"/>
      <c r="LLQ828" s="14"/>
      <c r="LLR828" s="14"/>
      <c r="LLS828" s="14"/>
      <c r="LLT828" s="14"/>
      <c r="LLU828" s="14"/>
      <c r="LLV828" s="14"/>
      <c r="LLW828" s="14"/>
      <c r="LLX828" s="14"/>
      <c r="LLY828" s="14"/>
      <c r="LLZ828" s="14"/>
      <c r="LMA828" s="14"/>
      <c r="LMB828" s="14"/>
      <c r="LMC828" s="14"/>
      <c r="LMD828" s="14"/>
      <c r="LME828" s="14"/>
      <c r="LMF828" s="14"/>
      <c r="LMG828" s="14"/>
      <c r="LMH828" s="14"/>
      <c r="LMI828" s="14"/>
      <c r="LMJ828" s="14"/>
      <c r="LMK828" s="14"/>
      <c r="LML828" s="14"/>
      <c r="LMM828" s="14"/>
      <c r="LMN828" s="14"/>
      <c r="LMO828" s="14"/>
      <c r="LMP828" s="14"/>
      <c r="LMQ828" s="14"/>
      <c r="LMR828" s="14"/>
      <c r="LMS828" s="14"/>
      <c r="LMT828" s="14"/>
      <c r="LMU828" s="14"/>
      <c r="LMV828" s="14"/>
      <c r="LMW828" s="14"/>
      <c r="LMX828" s="14"/>
      <c r="LMY828" s="14"/>
      <c r="LMZ828" s="14"/>
      <c r="LNA828" s="14"/>
      <c r="LNB828" s="14"/>
      <c r="LNC828" s="14"/>
      <c r="LND828" s="14"/>
      <c r="LNE828" s="14"/>
      <c r="LNF828" s="14"/>
      <c r="LNG828" s="14"/>
      <c r="LNH828" s="14"/>
      <c r="LNI828" s="14"/>
      <c r="LNJ828" s="14"/>
      <c r="LNK828" s="14"/>
      <c r="LNL828" s="14"/>
      <c r="LNM828" s="14"/>
      <c r="LNN828" s="14"/>
      <c r="LNO828" s="14"/>
      <c r="LNP828" s="14"/>
      <c r="LNQ828" s="14"/>
      <c r="LNR828" s="14"/>
      <c r="LNS828" s="14"/>
      <c r="LNT828" s="14"/>
      <c r="LNU828" s="14"/>
      <c r="LNV828" s="14"/>
      <c r="LNW828" s="14"/>
      <c r="LNX828" s="14"/>
      <c r="LNY828" s="14"/>
      <c r="LNZ828" s="14"/>
      <c r="LOA828" s="14"/>
      <c r="LOB828" s="14"/>
      <c r="LOC828" s="14"/>
      <c r="LOD828" s="14"/>
      <c r="LOE828" s="14"/>
      <c r="LOF828" s="14"/>
      <c r="LOG828" s="14"/>
      <c r="LOH828" s="14"/>
      <c r="LOI828" s="14"/>
      <c r="LOJ828" s="14"/>
      <c r="LOK828" s="14"/>
      <c r="LOL828" s="14"/>
      <c r="LOM828" s="14"/>
      <c r="LON828" s="14"/>
      <c r="LOO828" s="14"/>
      <c r="LOP828" s="14"/>
      <c r="LOQ828" s="14"/>
      <c r="LOR828" s="14"/>
      <c r="LOS828" s="14"/>
      <c r="LOT828" s="14"/>
      <c r="LOU828" s="14"/>
      <c r="LOV828" s="14"/>
      <c r="LOW828" s="14"/>
      <c r="LOX828" s="14"/>
      <c r="LOY828" s="14"/>
      <c r="LOZ828" s="14"/>
      <c r="LPA828" s="14"/>
      <c r="LPB828" s="14"/>
      <c r="LPC828" s="14"/>
      <c r="LPD828" s="14"/>
      <c r="LPE828" s="14"/>
      <c r="LPF828" s="14"/>
      <c r="LPG828" s="14"/>
      <c r="LPH828" s="14"/>
      <c r="LPI828" s="14"/>
      <c r="LPJ828" s="14"/>
      <c r="LPK828" s="14"/>
      <c r="LPL828" s="14"/>
      <c r="LPM828" s="14"/>
      <c r="LPN828" s="14"/>
      <c r="LPO828" s="14"/>
      <c r="LPP828" s="14"/>
      <c r="LPQ828" s="14"/>
      <c r="LPR828" s="14"/>
      <c r="LPS828" s="14"/>
      <c r="LPT828" s="14"/>
      <c r="LPU828" s="14"/>
      <c r="LPV828" s="14"/>
      <c r="LPW828" s="14"/>
      <c r="LPX828" s="14"/>
      <c r="LPY828" s="14"/>
      <c r="LPZ828" s="14"/>
      <c r="LQA828" s="14"/>
      <c r="LQB828" s="14"/>
      <c r="LQC828" s="14"/>
      <c r="LQD828" s="14"/>
      <c r="LQE828" s="14"/>
      <c r="LQF828" s="14"/>
      <c r="LQG828" s="14"/>
      <c r="LQH828" s="14"/>
      <c r="LQI828" s="14"/>
      <c r="LQJ828" s="14"/>
      <c r="LQK828" s="14"/>
      <c r="LQL828" s="14"/>
      <c r="LQM828" s="14"/>
      <c r="LQN828" s="14"/>
      <c r="LQO828" s="14"/>
      <c r="LQP828" s="14"/>
      <c r="LQQ828" s="14"/>
      <c r="LQR828" s="14"/>
      <c r="LQS828" s="14"/>
      <c r="LQT828" s="14"/>
      <c r="LQU828" s="14"/>
      <c r="LQV828" s="14"/>
      <c r="LQW828" s="14"/>
      <c r="LQX828" s="14"/>
      <c r="LQY828" s="14"/>
      <c r="LQZ828" s="14"/>
      <c r="LRA828" s="14"/>
      <c r="LRB828" s="14"/>
      <c r="LRC828" s="14"/>
      <c r="LRD828" s="14"/>
      <c r="LRE828" s="14"/>
      <c r="LRF828" s="14"/>
      <c r="LRG828" s="14"/>
      <c r="LRH828" s="14"/>
      <c r="LRI828" s="14"/>
      <c r="LRJ828" s="14"/>
      <c r="LRK828" s="14"/>
      <c r="LRL828" s="14"/>
      <c r="LRM828" s="14"/>
      <c r="LRN828" s="14"/>
      <c r="LRO828" s="14"/>
      <c r="LRP828" s="14"/>
      <c r="LRQ828" s="14"/>
      <c r="LRR828" s="14"/>
      <c r="LRS828" s="14"/>
      <c r="LRT828" s="14"/>
      <c r="LRU828" s="14"/>
      <c r="LRV828" s="14"/>
      <c r="LRW828" s="14"/>
      <c r="LRX828" s="14"/>
      <c r="LRY828" s="14"/>
      <c r="LRZ828" s="14"/>
      <c r="LSA828" s="14"/>
      <c r="LSB828" s="14"/>
      <c r="LSC828" s="14"/>
      <c r="LSD828" s="14"/>
      <c r="LSE828" s="14"/>
      <c r="LSF828" s="14"/>
      <c r="LSG828" s="14"/>
      <c r="LSH828" s="14"/>
      <c r="LSI828" s="14"/>
      <c r="LSJ828" s="14"/>
      <c r="LSK828" s="14"/>
      <c r="LSL828" s="14"/>
      <c r="LSM828" s="14"/>
      <c r="LSN828" s="14"/>
      <c r="LSO828" s="14"/>
      <c r="LSP828" s="14"/>
      <c r="LSQ828" s="14"/>
      <c r="LSR828" s="14"/>
      <c r="LSS828" s="14"/>
      <c r="LST828" s="14"/>
      <c r="LSU828" s="14"/>
      <c r="LSV828" s="14"/>
      <c r="LSW828" s="14"/>
      <c r="LSX828" s="14"/>
      <c r="LSY828" s="14"/>
      <c r="LSZ828" s="14"/>
      <c r="LTA828" s="14"/>
      <c r="LTB828" s="14"/>
      <c r="LTC828" s="14"/>
      <c r="LTD828" s="14"/>
      <c r="LTE828" s="14"/>
      <c r="LTF828" s="14"/>
      <c r="LTG828" s="14"/>
      <c r="LTH828" s="14"/>
      <c r="LTI828" s="14"/>
      <c r="LTJ828" s="14"/>
      <c r="LTK828" s="14"/>
      <c r="LTL828" s="14"/>
      <c r="LTM828" s="14"/>
      <c r="LTN828" s="14"/>
      <c r="LTO828" s="14"/>
      <c r="LTP828" s="14"/>
      <c r="LTQ828" s="14"/>
      <c r="LTR828" s="14"/>
      <c r="LTS828" s="14"/>
      <c r="LTT828" s="14"/>
      <c r="LTU828" s="14"/>
      <c r="LTV828" s="14"/>
      <c r="LTW828" s="14"/>
      <c r="LTX828" s="14"/>
      <c r="LTY828" s="14"/>
      <c r="LTZ828" s="14"/>
      <c r="LUA828" s="14"/>
      <c r="LUB828" s="14"/>
      <c r="LUC828" s="14"/>
      <c r="LUD828" s="14"/>
      <c r="LUE828" s="14"/>
      <c r="LUF828" s="14"/>
      <c r="LUG828" s="14"/>
      <c r="LUH828" s="14"/>
      <c r="LUI828" s="14"/>
      <c r="LUJ828" s="14"/>
      <c r="LUK828" s="14"/>
      <c r="LUL828" s="14"/>
      <c r="LUM828" s="14"/>
      <c r="LUN828" s="14"/>
      <c r="LUO828" s="14"/>
      <c r="LUP828" s="14"/>
      <c r="LUQ828" s="14"/>
      <c r="LUR828" s="14"/>
      <c r="LUS828" s="14"/>
      <c r="LUT828" s="14"/>
      <c r="LUU828" s="14"/>
      <c r="LUV828" s="14"/>
      <c r="LUW828" s="14"/>
      <c r="LUX828" s="14"/>
      <c r="LUY828" s="14"/>
      <c r="LUZ828" s="14"/>
      <c r="LVA828" s="14"/>
      <c r="LVB828" s="14"/>
      <c r="LVC828" s="14"/>
      <c r="LVD828" s="14"/>
      <c r="LVE828" s="14"/>
      <c r="LVF828" s="14"/>
      <c r="LVG828" s="14"/>
      <c r="LVH828" s="14"/>
      <c r="LVI828" s="14"/>
      <c r="LVJ828" s="14"/>
      <c r="LVK828" s="14"/>
      <c r="LVL828" s="14"/>
      <c r="LVM828" s="14"/>
      <c r="LVN828" s="14"/>
      <c r="LVO828" s="14"/>
      <c r="LVP828" s="14"/>
      <c r="LVQ828" s="14"/>
      <c r="LVR828" s="14"/>
      <c r="LVS828" s="14"/>
      <c r="LVT828" s="14"/>
      <c r="LVU828" s="14"/>
      <c r="LVV828" s="14"/>
      <c r="LVW828" s="14"/>
      <c r="LVX828" s="14"/>
      <c r="LVY828" s="14"/>
      <c r="LVZ828" s="14"/>
      <c r="LWA828" s="14"/>
      <c r="LWB828" s="14"/>
      <c r="LWC828" s="14"/>
      <c r="LWD828" s="14"/>
      <c r="LWE828" s="14"/>
      <c r="LWF828" s="14"/>
      <c r="LWG828" s="14"/>
      <c r="LWH828" s="14"/>
      <c r="LWI828" s="14"/>
      <c r="LWJ828" s="14"/>
      <c r="LWK828" s="14"/>
      <c r="LWL828" s="14"/>
      <c r="LWM828" s="14"/>
      <c r="LWN828" s="14"/>
      <c r="LWO828" s="14"/>
      <c r="LWP828" s="14"/>
      <c r="LWQ828" s="14"/>
      <c r="LWR828" s="14"/>
      <c r="LWS828" s="14"/>
      <c r="LWT828" s="14"/>
      <c r="LWU828" s="14"/>
      <c r="LWV828" s="14"/>
      <c r="LWW828" s="14"/>
      <c r="LWX828" s="14"/>
      <c r="LWY828" s="14"/>
      <c r="LWZ828" s="14"/>
      <c r="LXA828" s="14"/>
      <c r="LXB828" s="14"/>
      <c r="LXC828" s="14"/>
      <c r="LXD828" s="14"/>
      <c r="LXE828" s="14"/>
      <c r="LXF828" s="14"/>
      <c r="LXG828" s="14"/>
      <c r="LXH828" s="14"/>
      <c r="LXI828" s="14"/>
      <c r="LXJ828" s="14"/>
      <c r="LXK828" s="14"/>
      <c r="LXL828" s="14"/>
      <c r="LXM828" s="14"/>
      <c r="LXN828" s="14"/>
      <c r="LXO828" s="14"/>
      <c r="LXP828" s="14"/>
      <c r="LXQ828" s="14"/>
      <c r="LXR828" s="14"/>
      <c r="LXS828" s="14"/>
      <c r="LXT828" s="14"/>
      <c r="LXU828" s="14"/>
      <c r="LXV828" s="14"/>
      <c r="LXW828" s="14"/>
      <c r="LXX828" s="14"/>
      <c r="LXY828" s="14"/>
      <c r="LXZ828" s="14"/>
      <c r="LYA828" s="14"/>
      <c r="LYB828" s="14"/>
      <c r="LYC828" s="14"/>
      <c r="LYD828" s="14"/>
      <c r="LYE828" s="14"/>
      <c r="LYF828" s="14"/>
      <c r="LYG828" s="14"/>
      <c r="LYH828" s="14"/>
      <c r="LYI828" s="14"/>
      <c r="LYJ828" s="14"/>
      <c r="LYK828" s="14"/>
      <c r="LYL828" s="14"/>
      <c r="LYM828" s="14"/>
      <c r="LYN828" s="14"/>
      <c r="LYO828" s="14"/>
      <c r="LYP828" s="14"/>
      <c r="LYQ828" s="14"/>
      <c r="LYR828" s="14"/>
      <c r="LYS828" s="14"/>
      <c r="LYT828" s="14"/>
      <c r="LYU828" s="14"/>
      <c r="LYV828" s="14"/>
      <c r="LYW828" s="14"/>
      <c r="LYX828" s="14"/>
      <c r="LYY828" s="14"/>
      <c r="LYZ828" s="14"/>
      <c r="LZA828" s="14"/>
      <c r="LZB828" s="14"/>
      <c r="LZC828" s="14"/>
      <c r="LZD828" s="14"/>
      <c r="LZE828" s="14"/>
      <c r="LZF828" s="14"/>
      <c r="LZG828" s="14"/>
      <c r="LZH828" s="14"/>
      <c r="LZI828" s="14"/>
      <c r="LZJ828" s="14"/>
      <c r="LZK828" s="14"/>
      <c r="LZL828" s="14"/>
      <c r="LZM828" s="14"/>
      <c r="LZN828" s="14"/>
      <c r="LZO828" s="14"/>
      <c r="LZP828" s="14"/>
      <c r="LZQ828" s="14"/>
      <c r="LZR828" s="14"/>
      <c r="LZS828" s="14"/>
      <c r="LZT828" s="14"/>
      <c r="LZU828" s="14"/>
      <c r="LZV828" s="14"/>
      <c r="LZW828" s="14"/>
      <c r="LZX828" s="14"/>
      <c r="LZY828" s="14"/>
      <c r="LZZ828" s="14"/>
      <c r="MAA828" s="14"/>
      <c r="MAB828" s="14"/>
      <c r="MAC828" s="14"/>
      <c r="MAD828" s="14"/>
      <c r="MAE828" s="14"/>
      <c r="MAF828" s="14"/>
      <c r="MAG828" s="14"/>
      <c r="MAH828" s="14"/>
      <c r="MAI828" s="14"/>
      <c r="MAJ828" s="14"/>
      <c r="MAK828" s="14"/>
      <c r="MAL828" s="14"/>
      <c r="MAM828" s="14"/>
      <c r="MAN828" s="14"/>
      <c r="MAO828" s="14"/>
      <c r="MAP828" s="14"/>
      <c r="MAQ828" s="14"/>
      <c r="MAR828" s="14"/>
      <c r="MAS828" s="14"/>
      <c r="MAT828" s="14"/>
      <c r="MAU828" s="14"/>
      <c r="MAV828" s="14"/>
      <c r="MAW828" s="14"/>
      <c r="MAX828" s="14"/>
      <c r="MAY828" s="14"/>
      <c r="MAZ828" s="14"/>
      <c r="MBA828" s="14"/>
      <c r="MBB828" s="14"/>
      <c r="MBC828" s="14"/>
      <c r="MBD828" s="14"/>
      <c r="MBE828" s="14"/>
      <c r="MBF828" s="14"/>
      <c r="MBG828" s="14"/>
      <c r="MBH828" s="14"/>
      <c r="MBI828" s="14"/>
      <c r="MBJ828" s="14"/>
      <c r="MBK828" s="14"/>
      <c r="MBL828" s="14"/>
      <c r="MBM828" s="14"/>
      <c r="MBN828" s="14"/>
      <c r="MBO828" s="14"/>
      <c r="MBP828" s="14"/>
      <c r="MBQ828" s="14"/>
      <c r="MBR828" s="14"/>
      <c r="MBS828" s="14"/>
      <c r="MBT828" s="14"/>
      <c r="MBU828" s="14"/>
      <c r="MBV828" s="14"/>
      <c r="MBW828" s="14"/>
      <c r="MBX828" s="14"/>
      <c r="MBY828" s="14"/>
      <c r="MBZ828" s="14"/>
      <c r="MCA828" s="14"/>
      <c r="MCB828" s="14"/>
      <c r="MCC828" s="14"/>
      <c r="MCD828" s="14"/>
      <c r="MCE828" s="14"/>
      <c r="MCF828" s="14"/>
      <c r="MCG828" s="14"/>
      <c r="MCH828" s="14"/>
      <c r="MCI828" s="14"/>
      <c r="MCJ828" s="14"/>
      <c r="MCK828" s="14"/>
      <c r="MCL828" s="14"/>
      <c r="MCM828" s="14"/>
      <c r="MCN828" s="14"/>
      <c r="MCO828" s="14"/>
      <c r="MCP828" s="14"/>
      <c r="MCQ828" s="14"/>
      <c r="MCR828" s="14"/>
      <c r="MCS828" s="14"/>
      <c r="MCT828" s="14"/>
      <c r="MCU828" s="14"/>
      <c r="MCV828" s="14"/>
      <c r="MCW828" s="14"/>
      <c r="MCX828" s="14"/>
      <c r="MCY828" s="14"/>
      <c r="MCZ828" s="14"/>
      <c r="MDA828" s="14"/>
      <c r="MDB828" s="14"/>
      <c r="MDC828" s="14"/>
      <c r="MDD828" s="14"/>
      <c r="MDE828" s="14"/>
      <c r="MDF828" s="14"/>
      <c r="MDG828" s="14"/>
      <c r="MDH828" s="14"/>
      <c r="MDI828" s="14"/>
      <c r="MDJ828" s="14"/>
      <c r="MDK828" s="14"/>
      <c r="MDL828" s="14"/>
      <c r="MDM828" s="14"/>
      <c r="MDN828" s="14"/>
      <c r="MDO828" s="14"/>
      <c r="MDP828" s="14"/>
      <c r="MDQ828" s="14"/>
      <c r="MDR828" s="14"/>
      <c r="MDS828" s="14"/>
      <c r="MDT828" s="14"/>
      <c r="MDU828" s="14"/>
      <c r="MDV828" s="14"/>
      <c r="MDW828" s="14"/>
      <c r="MDX828" s="14"/>
      <c r="MDY828" s="14"/>
      <c r="MDZ828" s="14"/>
      <c r="MEA828" s="14"/>
      <c r="MEB828" s="14"/>
      <c r="MEC828" s="14"/>
      <c r="MED828" s="14"/>
      <c r="MEE828" s="14"/>
      <c r="MEF828" s="14"/>
      <c r="MEG828" s="14"/>
      <c r="MEH828" s="14"/>
      <c r="MEI828" s="14"/>
      <c r="MEJ828" s="14"/>
      <c r="MEK828" s="14"/>
      <c r="MEL828" s="14"/>
      <c r="MEM828" s="14"/>
      <c r="MEN828" s="14"/>
      <c r="MEO828" s="14"/>
      <c r="MEP828" s="14"/>
      <c r="MEQ828" s="14"/>
      <c r="MER828" s="14"/>
      <c r="MES828" s="14"/>
      <c r="MET828" s="14"/>
      <c r="MEU828" s="14"/>
      <c r="MEV828" s="14"/>
      <c r="MEW828" s="14"/>
      <c r="MEX828" s="14"/>
      <c r="MEY828" s="14"/>
      <c r="MEZ828" s="14"/>
      <c r="MFA828" s="14"/>
      <c r="MFB828" s="14"/>
      <c r="MFC828" s="14"/>
      <c r="MFD828" s="14"/>
      <c r="MFE828" s="14"/>
      <c r="MFF828" s="14"/>
      <c r="MFG828" s="14"/>
      <c r="MFH828" s="14"/>
      <c r="MFI828" s="14"/>
      <c r="MFJ828" s="14"/>
      <c r="MFK828" s="14"/>
      <c r="MFL828" s="14"/>
      <c r="MFM828" s="14"/>
      <c r="MFN828" s="14"/>
      <c r="MFO828" s="14"/>
      <c r="MFP828" s="14"/>
      <c r="MFQ828" s="14"/>
      <c r="MFR828" s="14"/>
      <c r="MFS828" s="14"/>
      <c r="MFT828" s="14"/>
      <c r="MFU828" s="14"/>
      <c r="MFV828" s="14"/>
      <c r="MFW828" s="14"/>
      <c r="MFX828" s="14"/>
      <c r="MFY828" s="14"/>
      <c r="MFZ828" s="14"/>
      <c r="MGA828" s="14"/>
      <c r="MGB828" s="14"/>
      <c r="MGC828" s="14"/>
      <c r="MGD828" s="14"/>
      <c r="MGE828" s="14"/>
      <c r="MGF828" s="14"/>
      <c r="MGG828" s="14"/>
      <c r="MGH828" s="14"/>
      <c r="MGI828" s="14"/>
      <c r="MGJ828" s="14"/>
      <c r="MGK828" s="14"/>
      <c r="MGL828" s="14"/>
      <c r="MGM828" s="14"/>
      <c r="MGN828" s="14"/>
      <c r="MGO828" s="14"/>
      <c r="MGP828" s="14"/>
      <c r="MGQ828" s="14"/>
      <c r="MGR828" s="14"/>
      <c r="MGS828" s="14"/>
      <c r="MGT828" s="14"/>
      <c r="MGU828" s="14"/>
      <c r="MGV828" s="14"/>
      <c r="MGW828" s="14"/>
      <c r="MGX828" s="14"/>
      <c r="MGY828" s="14"/>
      <c r="MGZ828" s="14"/>
      <c r="MHA828" s="14"/>
      <c r="MHB828" s="14"/>
      <c r="MHC828" s="14"/>
      <c r="MHD828" s="14"/>
      <c r="MHE828" s="14"/>
      <c r="MHF828" s="14"/>
      <c r="MHG828" s="14"/>
      <c r="MHH828" s="14"/>
      <c r="MHI828" s="14"/>
      <c r="MHJ828" s="14"/>
      <c r="MHK828" s="14"/>
      <c r="MHL828" s="14"/>
      <c r="MHM828" s="14"/>
      <c r="MHN828" s="14"/>
      <c r="MHO828" s="14"/>
      <c r="MHP828" s="14"/>
      <c r="MHQ828" s="14"/>
      <c r="MHR828" s="14"/>
      <c r="MHS828" s="14"/>
      <c r="MHT828" s="14"/>
      <c r="MHU828" s="14"/>
      <c r="MHV828" s="14"/>
      <c r="MHW828" s="14"/>
      <c r="MHX828" s="14"/>
      <c r="MHY828" s="14"/>
      <c r="MHZ828" s="14"/>
      <c r="MIA828" s="14"/>
      <c r="MIB828" s="14"/>
      <c r="MIC828" s="14"/>
      <c r="MID828" s="14"/>
      <c r="MIE828" s="14"/>
      <c r="MIF828" s="14"/>
      <c r="MIG828" s="14"/>
      <c r="MIH828" s="14"/>
      <c r="MII828" s="14"/>
      <c r="MIJ828" s="14"/>
      <c r="MIK828" s="14"/>
      <c r="MIL828" s="14"/>
      <c r="MIM828" s="14"/>
      <c r="MIN828" s="14"/>
      <c r="MIO828" s="14"/>
      <c r="MIP828" s="14"/>
      <c r="MIQ828" s="14"/>
      <c r="MIR828" s="14"/>
      <c r="MIS828" s="14"/>
      <c r="MIT828" s="14"/>
      <c r="MIU828" s="14"/>
      <c r="MIV828" s="14"/>
      <c r="MIW828" s="14"/>
      <c r="MIX828" s="14"/>
      <c r="MIY828" s="14"/>
      <c r="MIZ828" s="14"/>
      <c r="MJA828" s="14"/>
      <c r="MJB828" s="14"/>
      <c r="MJC828" s="14"/>
      <c r="MJD828" s="14"/>
      <c r="MJE828" s="14"/>
      <c r="MJF828" s="14"/>
      <c r="MJG828" s="14"/>
      <c r="MJH828" s="14"/>
      <c r="MJI828" s="14"/>
      <c r="MJJ828" s="14"/>
      <c r="MJK828" s="14"/>
      <c r="MJL828" s="14"/>
      <c r="MJM828" s="14"/>
      <c r="MJN828" s="14"/>
      <c r="MJO828" s="14"/>
      <c r="MJP828" s="14"/>
      <c r="MJQ828" s="14"/>
      <c r="MJR828" s="14"/>
      <c r="MJS828" s="14"/>
      <c r="MJT828" s="14"/>
      <c r="MJU828" s="14"/>
      <c r="MJV828" s="14"/>
      <c r="MJW828" s="14"/>
      <c r="MJX828" s="14"/>
      <c r="MJY828" s="14"/>
      <c r="MJZ828" s="14"/>
      <c r="MKA828" s="14"/>
      <c r="MKB828" s="14"/>
      <c r="MKC828" s="14"/>
      <c r="MKD828" s="14"/>
      <c r="MKE828" s="14"/>
      <c r="MKF828" s="14"/>
      <c r="MKG828" s="14"/>
      <c r="MKH828" s="14"/>
      <c r="MKI828" s="14"/>
      <c r="MKJ828" s="14"/>
      <c r="MKK828" s="14"/>
      <c r="MKL828" s="14"/>
      <c r="MKM828" s="14"/>
      <c r="MKN828" s="14"/>
      <c r="MKO828" s="14"/>
      <c r="MKP828" s="14"/>
      <c r="MKQ828" s="14"/>
      <c r="MKR828" s="14"/>
      <c r="MKS828" s="14"/>
      <c r="MKT828" s="14"/>
      <c r="MKU828" s="14"/>
      <c r="MKV828" s="14"/>
      <c r="MKW828" s="14"/>
      <c r="MKX828" s="14"/>
      <c r="MKY828" s="14"/>
      <c r="MKZ828" s="14"/>
      <c r="MLA828" s="14"/>
      <c r="MLB828" s="14"/>
      <c r="MLC828" s="14"/>
      <c r="MLD828" s="14"/>
      <c r="MLE828" s="14"/>
      <c r="MLF828" s="14"/>
      <c r="MLG828" s="14"/>
      <c r="MLH828" s="14"/>
      <c r="MLI828" s="14"/>
      <c r="MLJ828" s="14"/>
      <c r="MLK828" s="14"/>
      <c r="MLL828" s="14"/>
      <c r="MLM828" s="14"/>
      <c r="MLN828" s="14"/>
      <c r="MLO828" s="14"/>
      <c r="MLP828" s="14"/>
      <c r="MLQ828" s="14"/>
      <c r="MLR828" s="14"/>
      <c r="MLS828" s="14"/>
      <c r="MLT828" s="14"/>
      <c r="MLU828" s="14"/>
      <c r="MLV828" s="14"/>
      <c r="MLW828" s="14"/>
      <c r="MLX828" s="14"/>
      <c r="MLY828" s="14"/>
      <c r="MLZ828" s="14"/>
      <c r="MMA828" s="14"/>
      <c r="MMB828" s="14"/>
      <c r="MMC828" s="14"/>
      <c r="MMD828" s="14"/>
      <c r="MME828" s="14"/>
      <c r="MMF828" s="14"/>
      <c r="MMG828" s="14"/>
      <c r="MMH828" s="14"/>
      <c r="MMI828" s="14"/>
      <c r="MMJ828" s="14"/>
      <c r="MMK828" s="14"/>
      <c r="MML828" s="14"/>
      <c r="MMM828" s="14"/>
      <c r="MMN828" s="14"/>
      <c r="MMO828" s="14"/>
      <c r="MMP828" s="14"/>
      <c r="MMQ828" s="14"/>
      <c r="MMR828" s="14"/>
      <c r="MMS828" s="14"/>
      <c r="MMT828" s="14"/>
      <c r="MMU828" s="14"/>
      <c r="MMV828" s="14"/>
      <c r="MMW828" s="14"/>
      <c r="MMX828" s="14"/>
      <c r="MMY828" s="14"/>
      <c r="MMZ828" s="14"/>
      <c r="MNA828" s="14"/>
      <c r="MNB828" s="14"/>
      <c r="MNC828" s="14"/>
      <c r="MND828" s="14"/>
      <c r="MNE828" s="14"/>
      <c r="MNF828" s="14"/>
      <c r="MNG828" s="14"/>
      <c r="MNH828" s="14"/>
      <c r="MNI828" s="14"/>
      <c r="MNJ828" s="14"/>
      <c r="MNK828" s="14"/>
      <c r="MNL828" s="14"/>
      <c r="MNM828" s="14"/>
      <c r="MNN828" s="14"/>
      <c r="MNO828" s="14"/>
      <c r="MNP828" s="14"/>
      <c r="MNQ828" s="14"/>
      <c r="MNR828" s="14"/>
      <c r="MNS828" s="14"/>
      <c r="MNT828" s="14"/>
      <c r="MNU828" s="14"/>
      <c r="MNV828" s="14"/>
      <c r="MNW828" s="14"/>
      <c r="MNX828" s="14"/>
      <c r="MNY828" s="14"/>
      <c r="MNZ828" s="14"/>
      <c r="MOA828" s="14"/>
      <c r="MOB828" s="14"/>
      <c r="MOC828" s="14"/>
      <c r="MOD828" s="14"/>
      <c r="MOE828" s="14"/>
      <c r="MOF828" s="14"/>
      <c r="MOG828" s="14"/>
      <c r="MOH828" s="14"/>
      <c r="MOI828" s="14"/>
      <c r="MOJ828" s="14"/>
      <c r="MOK828" s="14"/>
      <c r="MOL828" s="14"/>
      <c r="MOM828" s="14"/>
      <c r="MON828" s="14"/>
      <c r="MOO828" s="14"/>
      <c r="MOP828" s="14"/>
      <c r="MOQ828" s="14"/>
      <c r="MOR828" s="14"/>
      <c r="MOS828" s="14"/>
      <c r="MOT828" s="14"/>
      <c r="MOU828" s="14"/>
      <c r="MOV828" s="14"/>
      <c r="MOW828" s="14"/>
      <c r="MOX828" s="14"/>
      <c r="MOY828" s="14"/>
      <c r="MOZ828" s="14"/>
      <c r="MPA828" s="14"/>
      <c r="MPB828" s="14"/>
      <c r="MPC828" s="14"/>
      <c r="MPD828" s="14"/>
      <c r="MPE828" s="14"/>
      <c r="MPF828" s="14"/>
      <c r="MPG828" s="14"/>
      <c r="MPH828" s="14"/>
      <c r="MPI828" s="14"/>
      <c r="MPJ828" s="14"/>
      <c r="MPK828" s="14"/>
      <c r="MPL828" s="14"/>
      <c r="MPM828" s="14"/>
      <c r="MPN828" s="14"/>
      <c r="MPO828" s="14"/>
      <c r="MPP828" s="14"/>
      <c r="MPQ828" s="14"/>
      <c r="MPR828" s="14"/>
      <c r="MPS828" s="14"/>
      <c r="MPT828" s="14"/>
      <c r="MPU828" s="14"/>
      <c r="MPV828" s="14"/>
      <c r="MPW828" s="14"/>
      <c r="MPX828" s="14"/>
      <c r="MPY828" s="14"/>
      <c r="MPZ828" s="14"/>
      <c r="MQA828" s="14"/>
      <c r="MQB828" s="14"/>
      <c r="MQC828" s="14"/>
      <c r="MQD828" s="14"/>
      <c r="MQE828" s="14"/>
      <c r="MQF828" s="14"/>
      <c r="MQG828" s="14"/>
      <c r="MQH828" s="14"/>
      <c r="MQI828" s="14"/>
      <c r="MQJ828" s="14"/>
      <c r="MQK828" s="14"/>
      <c r="MQL828" s="14"/>
      <c r="MQM828" s="14"/>
      <c r="MQN828" s="14"/>
      <c r="MQO828" s="14"/>
      <c r="MQP828" s="14"/>
      <c r="MQQ828" s="14"/>
      <c r="MQR828" s="14"/>
      <c r="MQS828" s="14"/>
      <c r="MQT828" s="14"/>
      <c r="MQU828" s="14"/>
      <c r="MQV828" s="14"/>
      <c r="MQW828" s="14"/>
      <c r="MQX828" s="14"/>
      <c r="MQY828" s="14"/>
      <c r="MQZ828" s="14"/>
      <c r="MRA828" s="14"/>
      <c r="MRB828" s="14"/>
      <c r="MRC828" s="14"/>
      <c r="MRD828" s="14"/>
      <c r="MRE828" s="14"/>
      <c r="MRF828" s="14"/>
      <c r="MRG828" s="14"/>
      <c r="MRH828" s="14"/>
      <c r="MRI828" s="14"/>
      <c r="MRJ828" s="14"/>
      <c r="MRK828" s="14"/>
      <c r="MRL828" s="14"/>
      <c r="MRM828" s="14"/>
      <c r="MRN828" s="14"/>
      <c r="MRO828" s="14"/>
      <c r="MRP828" s="14"/>
      <c r="MRQ828" s="14"/>
      <c r="MRR828" s="14"/>
      <c r="MRS828" s="14"/>
      <c r="MRT828" s="14"/>
      <c r="MRU828" s="14"/>
      <c r="MRV828" s="14"/>
      <c r="MRW828" s="14"/>
      <c r="MRX828" s="14"/>
      <c r="MRY828" s="14"/>
      <c r="MRZ828" s="14"/>
      <c r="MSA828" s="14"/>
      <c r="MSB828" s="14"/>
      <c r="MSC828" s="14"/>
      <c r="MSD828" s="14"/>
      <c r="MSE828" s="14"/>
      <c r="MSF828" s="14"/>
      <c r="MSG828" s="14"/>
      <c r="MSH828" s="14"/>
      <c r="MSI828" s="14"/>
      <c r="MSJ828" s="14"/>
      <c r="MSK828" s="14"/>
      <c r="MSL828" s="14"/>
      <c r="MSM828" s="14"/>
      <c r="MSN828" s="14"/>
      <c r="MSO828" s="14"/>
      <c r="MSP828" s="14"/>
      <c r="MSQ828" s="14"/>
      <c r="MSR828" s="14"/>
      <c r="MSS828" s="14"/>
      <c r="MST828" s="14"/>
      <c r="MSU828" s="14"/>
      <c r="MSV828" s="14"/>
      <c r="MSW828" s="14"/>
      <c r="MSX828" s="14"/>
      <c r="MSY828" s="14"/>
      <c r="MSZ828" s="14"/>
      <c r="MTA828" s="14"/>
      <c r="MTB828" s="14"/>
      <c r="MTC828" s="14"/>
      <c r="MTD828" s="14"/>
      <c r="MTE828" s="14"/>
      <c r="MTF828" s="14"/>
      <c r="MTG828" s="14"/>
      <c r="MTH828" s="14"/>
      <c r="MTI828" s="14"/>
      <c r="MTJ828" s="14"/>
      <c r="MTK828" s="14"/>
      <c r="MTL828" s="14"/>
      <c r="MTM828" s="14"/>
      <c r="MTN828" s="14"/>
      <c r="MTO828" s="14"/>
      <c r="MTP828" s="14"/>
      <c r="MTQ828" s="14"/>
      <c r="MTR828" s="14"/>
      <c r="MTS828" s="14"/>
      <c r="MTT828" s="14"/>
      <c r="MTU828" s="14"/>
      <c r="MTV828" s="14"/>
      <c r="MTW828" s="14"/>
      <c r="MTX828" s="14"/>
      <c r="MTY828" s="14"/>
      <c r="MTZ828" s="14"/>
      <c r="MUA828" s="14"/>
      <c r="MUB828" s="14"/>
      <c r="MUC828" s="14"/>
      <c r="MUD828" s="14"/>
      <c r="MUE828" s="14"/>
      <c r="MUF828" s="14"/>
      <c r="MUG828" s="14"/>
      <c r="MUH828" s="14"/>
      <c r="MUI828" s="14"/>
      <c r="MUJ828" s="14"/>
      <c r="MUK828" s="14"/>
      <c r="MUL828" s="14"/>
      <c r="MUM828" s="14"/>
      <c r="MUN828" s="14"/>
      <c r="MUO828" s="14"/>
      <c r="MUP828" s="14"/>
      <c r="MUQ828" s="14"/>
      <c r="MUR828" s="14"/>
      <c r="MUS828" s="14"/>
      <c r="MUT828" s="14"/>
      <c r="MUU828" s="14"/>
      <c r="MUV828" s="14"/>
      <c r="MUW828" s="14"/>
      <c r="MUX828" s="14"/>
      <c r="MUY828" s="14"/>
      <c r="MUZ828" s="14"/>
      <c r="MVA828" s="14"/>
      <c r="MVB828" s="14"/>
      <c r="MVC828" s="14"/>
      <c r="MVD828" s="14"/>
      <c r="MVE828" s="14"/>
      <c r="MVF828" s="14"/>
      <c r="MVG828" s="14"/>
      <c r="MVH828" s="14"/>
      <c r="MVI828" s="14"/>
      <c r="MVJ828" s="14"/>
      <c r="MVK828" s="14"/>
      <c r="MVL828" s="14"/>
      <c r="MVM828" s="14"/>
      <c r="MVN828" s="14"/>
      <c r="MVO828" s="14"/>
      <c r="MVP828" s="14"/>
      <c r="MVQ828" s="14"/>
      <c r="MVR828" s="14"/>
      <c r="MVS828" s="14"/>
      <c r="MVT828" s="14"/>
      <c r="MVU828" s="14"/>
      <c r="MVV828" s="14"/>
      <c r="MVW828" s="14"/>
      <c r="MVX828" s="14"/>
      <c r="MVY828" s="14"/>
      <c r="MVZ828" s="14"/>
      <c r="MWA828" s="14"/>
      <c r="MWB828" s="14"/>
      <c r="MWC828" s="14"/>
      <c r="MWD828" s="14"/>
      <c r="MWE828" s="14"/>
      <c r="MWF828" s="14"/>
      <c r="MWG828" s="14"/>
      <c r="MWH828" s="14"/>
      <c r="MWI828" s="14"/>
      <c r="MWJ828" s="14"/>
      <c r="MWK828" s="14"/>
      <c r="MWL828" s="14"/>
      <c r="MWM828" s="14"/>
      <c r="MWN828" s="14"/>
      <c r="MWO828" s="14"/>
      <c r="MWP828" s="14"/>
      <c r="MWQ828" s="14"/>
      <c r="MWR828" s="14"/>
      <c r="MWS828" s="14"/>
      <c r="MWT828" s="14"/>
      <c r="MWU828" s="14"/>
      <c r="MWV828" s="14"/>
      <c r="MWW828" s="14"/>
      <c r="MWX828" s="14"/>
      <c r="MWY828" s="14"/>
      <c r="MWZ828" s="14"/>
      <c r="MXA828" s="14"/>
      <c r="MXB828" s="14"/>
      <c r="MXC828" s="14"/>
      <c r="MXD828" s="14"/>
      <c r="MXE828" s="14"/>
      <c r="MXF828" s="14"/>
      <c r="MXG828" s="14"/>
      <c r="MXH828" s="14"/>
      <c r="MXI828" s="14"/>
      <c r="MXJ828" s="14"/>
      <c r="MXK828" s="14"/>
      <c r="MXL828" s="14"/>
      <c r="MXM828" s="14"/>
      <c r="MXN828" s="14"/>
      <c r="MXO828" s="14"/>
      <c r="MXP828" s="14"/>
      <c r="MXQ828" s="14"/>
      <c r="MXR828" s="14"/>
      <c r="MXS828" s="14"/>
      <c r="MXT828" s="14"/>
      <c r="MXU828" s="14"/>
      <c r="MXV828" s="14"/>
      <c r="MXW828" s="14"/>
      <c r="MXX828" s="14"/>
      <c r="MXY828" s="14"/>
      <c r="MXZ828" s="14"/>
      <c r="MYA828" s="14"/>
      <c r="MYB828" s="14"/>
      <c r="MYC828" s="14"/>
      <c r="MYD828" s="14"/>
      <c r="MYE828" s="14"/>
      <c r="MYF828" s="14"/>
      <c r="MYG828" s="14"/>
      <c r="MYH828" s="14"/>
      <c r="MYI828" s="14"/>
      <c r="MYJ828" s="14"/>
      <c r="MYK828" s="14"/>
      <c r="MYL828" s="14"/>
      <c r="MYM828" s="14"/>
      <c r="MYN828" s="14"/>
      <c r="MYO828" s="14"/>
      <c r="MYP828" s="14"/>
      <c r="MYQ828" s="14"/>
      <c r="MYR828" s="14"/>
      <c r="MYS828" s="14"/>
      <c r="MYT828" s="14"/>
      <c r="MYU828" s="14"/>
      <c r="MYV828" s="14"/>
      <c r="MYW828" s="14"/>
      <c r="MYX828" s="14"/>
      <c r="MYY828" s="14"/>
      <c r="MYZ828" s="14"/>
      <c r="MZA828" s="14"/>
      <c r="MZB828" s="14"/>
      <c r="MZC828" s="14"/>
      <c r="MZD828" s="14"/>
      <c r="MZE828" s="14"/>
      <c r="MZF828" s="14"/>
      <c r="MZG828" s="14"/>
      <c r="MZH828" s="14"/>
      <c r="MZI828" s="14"/>
      <c r="MZJ828" s="14"/>
      <c r="MZK828" s="14"/>
      <c r="MZL828" s="14"/>
      <c r="MZM828" s="14"/>
      <c r="MZN828" s="14"/>
      <c r="MZO828" s="14"/>
      <c r="MZP828" s="14"/>
      <c r="MZQ828" s="14"/>
      <c r="MZR828" s="14"/>
      <c r="MZS828" s="14"/>
      <c r="MZT828" s="14"/>
      <c r="MZU828" s="14"/>
      <c r="MZV828" s="14"/>
      <c r="MZW828" s="14"/>
      <c r="MZX828" s="14"/>
      <c r="MZY828" s="14"/>
      <c r="MZZ828" s="14"/>
      <c r="NAA828" s="14"/>
      <c r="NAB828" s="14"/>
      <c r="NAC828" s="14"/>
      <c r="NAD828" s="14"/>
      <c r="NAE828" s="14"/>
      <c r="NAF828" s="14"/>
      <c r="NAG828" s="14"/>
      <c r="NAH828" s="14"/>
      <c r="NAI828" s="14"/>
      <c r="NAJ828" s="14"/>
      <c r="NAK828" s="14"/>
      <c r="NAL828" s="14"/>
      <c r="NAM828" s="14"/>
      <c r="NAN828" s="14"/>
      <c r="NAO828" s="14"/>
      <c r="NAP828" s="14"/>
      <c r="NAQ828" s="14"/>
      <c r="NAR828" s="14"/>
      <c r="NAS828" s="14"/>
      <c r="NAT828" s="14"/>
      <c r="NAU828" s="14"/>
      <c r="NAV828" s="14"/>
      <c r="NAW828" s="14"/>
      <c r="NAX828" s="14"/>
      <c r="NAY828" s="14"/>
      <c r="NAZ828" s="14"/>
      <c r="NBA828" s="14"/>
      <c r="NBB828" s="14"/>
      <c r="NBC828" s="14"/>
      <c r="NBD828" s="14"/>
      <c r="NBE828" s="14"/>
      <c r="NBF828" s="14"/>
      <c r="NBG828" s="14"/>
      <c r="NBH828" s="14"/>
      <c r="NBI828" s="14"/>
      <c r="NBJ828" s="14"/>
      <c r="NBK828" s="14"/>
      <c r="NBL828" s="14"/>
      <c r="NBM828" s="14"/>
      <c r="NBN828" s="14"/>
      <c r="NBO828" s="14"/>
      <c r="NBP828" s="14"/>
      <c r="NBQ828" s="14"/>
      <c r="NBR828" s="14"/>
      <c r="NBS828" s="14"/>
      <c r="NBT828" s="14"/>
      <c r="NBU828" s="14"/>
      <c r="NBV828" s="14"/>
      <c r="NBW828" s="14"/>
      <c r="NBX828" s="14"/>
      <c r="NBY828" s="14"/>
      <c r="NBZ828" s="14"/>
      <c r="NCA828" s="14"/>
      <c r="NCB828" s="14"/>
      <c r="NCC828" s="14"/>
      <c r="NCD828" s="14"/>
      <c r="NCE828" s="14"/>
      <c r="NCF828" s="14"/>
      <c r="NCG828" s="14"/>
      <c r="NCH828" s="14"/>
      <c r="NCI828" s="14"/>
      <c r="NCJ828" s="14"/>
      <c r="NCK828" s="14"/>
      <c r="NCL828" s="14"/>
      <c r="NCM828" s="14"/>
      <c r="NCN828" s="14"/>
      <c r="NCO828" s="14"/>
      <c r="NCP828" s="14"/>
      <c r="NCQ828" s="14"/>
      <c r="NCR828" s="14"/>
      <c r="NCS828" s="14"/>
      <c r="NCT828" s="14"/>
      <c r="NCU828" s="14"/>
      <c r="NCV828" s="14"/>
      <c r="NCW828" s="14"/>
      <c r="NCX828" s="14"/>
      <c r="NCY828" s="14"/>
      <c r="NCZ828" s="14"/>
      <c r="NDA828" s="14"/>
      <c r="NDB828" s="14"/>
      <c r="NDC828" s="14"/>
      <c r="NDD828" s="14"/>
      <c r="NDE828" s="14"/>
      <c r="NDF828" s="14"/>
      <c r="NDG828" s="14"/>
      <c r="NDH828" s="14"/>
      <c r="NDI828" s="14"/>
      <c r="NDJ828" s="14"/>
      <c r="NDK828" s="14"/>
      <c r="NDL828" s="14"/>
      <c r="NDM828" s="14"/>
      <c r="NDN828" s="14"/>
      <c r="NDO828" s="14"/>
      <c r="NDP828" s="14"/>
      <c r="NDQ828" s="14"/>
      <c r="NDR828" s="14"/>
      <c r="NDS828" s="14"/>
      <c r="NDT828" s="14"/>
      <c r="NDU828" s="14"/>
      <c r="NDV828" s="14"/>
      <c r="NDW828" s="14"/>
      <c r="NDX828" s="14"/>
      <c r="NDY828" s="14"/>
      <c r="NDZ828" s="14"/>
      <c r="NEA828" s="14"/>
      <c r="NEB828" s="14"/>
      <c r="NEC828" s="14"/>
      <c r="NED828" s="14"/>
      <c r="NEE828" s="14"/>
      <c r="NEF828" s="14"/>
      <c r="NEG828" s="14"/>
      <c r="NEH828" s="14"/>
      <c r="NEI828" s="14"/>
      <c r="NEJ828" s="14"/>
      <c r="NEK828" s="14"/>
      <c r="NEL828" s="14"/>
      <c r="NEM828" s="14"/>
      <c r="NEN828" s="14"/>
      <c r="NEO828" s="14"/>
      <c r="NEP828" s="14"/>
      <c r="NEQ828" s="14"/>
      <c r="NER828" s="14"/>
      <c r="NES828" s="14"/>
      <c r="NET828" s="14"/>
      <c r="NEU828" s="14"/>
      <c r="NEV828" s="14"/>
      <c r="NEW828" s="14"/>
      <c r="NEX828" s="14"/>
      <c r="NEY828" s="14"/>
      <c r="NEZ828" s="14"/>
      <c r="NFA828" s="14"/>
      <c r="NFB828" s="14"/>
      <c r="NFC828" s="14"/>
      <c r="NFD828" s="14"/>
      <c r="NFE828" s="14"/>
      <c r="NFF828" s="14"/>
      <c r="NFG828" s="14"/>
      <c r="NFH828" s="14"/>
      <c r="NFI828" s="14"/>
      <c r="NFJ828" s="14"/>
      <c r="NFK828" s="14"/>
      <c r="NFL828" s="14"/>
      <c r="NFM828" s="14"/>
      <c r="NFN828" s="14"/>
      <c r="NFO828" s="14"/>
      <c r="NFP828" s="14"/>
      <c r="NFQ828" s="14"/>
      <c r="NFR828" s="14"/>
      <c r="NFS828" s="14"/>
      <c r="NFT828" s="14"/>
      <c r="NFU828" s="14"/>
      <c r="NFV828" s="14"/>
      <c r="NFW828" s="14"/>
      <c r="NFX828" s="14"/>
      <c r="NFY828" s="14"/>
      <c r="NFZ828" s="14"/>
      <c r="NGA828" s="14"/>
      <c r="NGB828" s="14"/>
      <c r="NGC828" s="14"/>
      <c r="NGD828" s="14"/>
      <c r="NGE828" s="14"/>
      <c r="NGF828" s="14"/>
      <c r="NGG828" s="14"/>
      <c r="NGH828" s="14"/>
      <c r="NGI828" s="14"/>
      <c r="NGJ828" s="14"/>
      <c r="NGK828" s="14"/>
      <c r="NGL828" s="14"/>
      <c r="NGM828" s="14"/>
      <c r="NGN828" s="14"/>
      <c r="NGO828" s="14"/>
      <c r="NGP828" s="14"/>
      <c r="NGQ828" s="14"/>
      <c r="NGR828" s="14"/>
      <c r="NGS828" s="14"/>
      <c r="NGT828" s="14"/>
      <c r="NGU828" s="14"/>
      <c r="NGV828" s="14"/>
      <c r="NGW828" s="14"/>
      <c r="NGX828" s="14"/>
      <c r="NGY828" s="14"/>
      <c r="NGZ828" s="14"/>
      <c r="NHA828" s="14"/>
      <c r="NHB828" s="14"/>
      <c r="NHC828" s="14"/>
      <c r="NHD828" s="14"/>
      <c r="NHE828" s="14"/>
      <c r="NHF828" s="14"/>
      <c r="NHG828" s="14"/>
      <c r="NHH828" s="14"/>
      <c r="NHI828" s="14"/>
      <c r="NHJ828" s="14"/>
      <c r="NHK828" s="14"/>
      <c r="NHL828" s="14"/>
      <c r="NHM828" s="14"/>
      <c r="NHN828" s="14"/>
      <c r="NHO828" s="14"/>
      <c r="NHP828" s="14"/>
      <c r="NHQ828" s="14"/>
      <c r="NHR828" s="14"/>
      <c r="NHS828" s="14"/>
      <c r="NHT828" s="14"/>
      <c r="NHU828" s="14"/>
      <c r="NHV828" s="14"/>
      <c r="NHW828" s="14"/>
      <c r="NHX828" s="14"/>
      <c r="NHY828" s="14"/>
      <c r="NHZ828" s="14"/>
      <c r="NIA828" s="14"/>
      <c r="NIB828" s="14"/>
      <c r="NIC828" s="14"/>
      <c r="NID828" s="14"/>
      <c r="NIE828" s="14"/>
      <c r="NIF828" s="14"/>
      <c r="NIG828" s="14"/>
      <c r="NIH828" s="14"/>
      <c r="NII828" s="14"/>
      <c r="NIJ828" s="14"/>
      <c r="NIK828" s="14"/>
      <c r="NIL828" s="14"/>
      <c r="NIM828" s="14"/>
      <c r="NIN828" s="14"/>
      <c r="NIO828" s="14"/>
      <c r="NIP828" s="14"/>
      <c r="NIQ828" s="14"/>
      <c r="NIR828" s="14"/>
      <c r="NIS828" s="14"/>
      <c r="NIT828" s="14"/>
      <c r="NIU828" s="14"/>
      <c r="NIV828" s="14"/>
      <c r="NIW828" s="14"/>
      <c r="NIX828" s="14"/>
      <c r="NIY828" s="14"/>
      <c r="NIZ828" s="14"/>
      <c r="NJA828" s="14"/>
      <c r="NJB828" s="14"/>
      <c r="NJC828" s="14"/>
      <c r="NJD828" s="14"/>
      <c r="NJE828" s="14"/>
      <c r="NJF828" s="14"/>
      <c r="NJG828" s="14"/>
      <c r="NJH828" s="14"/>
      <c r="NJI828" s="14"/>
      <c r="NJJ828" s="14"/>
      <c r="NJK828" s="14"/>
      <c r="NJL828" s="14"/>
      <c r="NJM828" s="14"/>
      <c r="NJN828" s="14"/>
      <c r="NJO828" s="14"/>
      <c r="NJP828" s="14"/>
      <c r="NJQ828" s="14"/>
      <c r="NJR828" s="14"/>
      <c r="NJS828" s="14"/>
      <c r="NJT828" s="14"/>
      <c r="NJU828" s="14"/>
      <c r="NJV828" s="14"/>
      <c r="NJW828" s="14"/>
      <c r="NJX828" s="14"/>
      <c r="NJY828" s="14"/>
      <c r="NJZ828" s="14"/>
      <c r="NKA828" s="14"/>
      <c r="NKB828" s="14"/>
      <c r="NKC828" s="14"/>
      <c r="NKD828" s="14"/>
      <c r="NKE828" s="14"/>
      <c r="NKF828" s="14"/>
      <c r="NKG828" s="14"/>
      <c r="NKH828" s="14"/>
      <c r="NKI828" s="14"/>
      <c r="NKJ828" s="14"/>
      <c r="NKK828" s="14"/>
      <c r="NKL828" s="14"/>
      <c r="NKM828" s="14"/>
      <c r="NKN828" s="14"/>
      <c r="NKO828" s="14"/>
      <c r="NKP828" s="14"/>
      <c r="NKQ828" s="14"/>
      <c r="NKR828" s="14"/>
      <c r="NKS828" s="14"/>
      <c r="NKT828" s="14"/>
      <c r="NKU828" s="14"/>
      <c r="NKV828" s="14"/>
      <c r="NKW828" s="14"/>
      <c r="NKX828" s="14"/>
      <c r="NKY828" s="14"/>
      <c r="NKZ828" s="14"/>
      <c r="NLA828" s="14"/>
      <c r="NLB828" s="14"/>
      <c r="NLC828" s="14"/>
      <c r="NLD828" s="14"/>
      <c r="NLE828" s="14"/>
      <c r="NLF828" s="14"/>
      <c r="NLG828" s="14"/>
      <c r="NLH828" s="14"/>
      <c r="NLI828" s="14"/>
      <c r="NLJ828" s="14"/>
      <c r="NLK828" s="14"/>
      <c r="NLL828" s="14"/>
      <c r="NLM828" s="14"/>
      <c r="NLN828" s="14"/>
      <c r="NLO828" s="14"/>
      <c r="NLP828" s="14"/>
      <c r="NLQ828" s="14"/>
      <c r="NLR828" s="14"/>
      <c r="NLS828" s="14"/>
      <c r="NLT828" s="14"/>
      <c r="NLU828" s="14"/>
      <c r="NLV828" s="14"/>
      <c r="NLW828" s="14"/>
      <c r="NLX828" s="14"/>
      <c r="NLY828" s="14"/>
      <c r="NLZ828" s="14"/>
      <c r="NMA828" s="14"/>
      <c r="NMB828" s="14"/>
      <c r="NMC828" s="14"/>
      <c r="NMD828" s="14"/>
      <c r="NME828" s="14"/>
      <c r="NMF828" s="14"/>
      <c r="NMG828" s="14"/>
      <c r="NMH828" s="14"/>
      <c r="NMI828" s="14"/>
      <c r="NMJ828" s="14"/>
      <c r="NMK828" s="14"/>
      <c r="NML828" s="14"/>
      <c r="NMM828" s="14"/>
      <c r="NMN828" s="14"/>
      <c r="NMO828" s="14"/>
      <c r="NMP828" s="14"/>
      <c r="NMQ828" s="14"/>
      <c r="NMR828" s="14"/>
      <c r="NMS828" s="14"/>
      <c r="NMT828" s="14"/>
      <c r="NMU828" s="14"/>
      <c r="NMV828" s="14"/>
      <c r="NMW828" s="14"/>
      <c r="NMX828" s="14"/>
      <c r="NMY828" s="14"/>
      <c r="NMZ828" s="14"/>
      <c r="NNA828" s="14"/>
      <c r="NNB828" s="14"/>
      <c r="NNC828" s="14"/>
      <c r="NND828" s="14"/>
      <c r="NNE828" s="14"/>
      <c r="NNF828" s="14"/>
      <c r="NNG828" s="14"/>
      <c r="NNH828" s="14"/>
      <c r="NNI828" s="14"/>
      <c r="NNJ828" s="14"/>
      <c r="NNK828" s="14"/>
      <c r="NNL828" s="14"/>
      <c r="NNM828" s="14"/>
      <c r="NNN828" s="14"/>
      <c r="NNO828" s="14"/>
      <c r="NNP828" s="14"/>
      <c r="NNQ828" s="14"/>
      <c r="NNR828" s="14"/>
      <c r="NNS828" s="14"/>
      <c r="NNT828" s="14"/>
      <c r="NNU828" s="14"/>
      <c r="NNV828" s="14"/>
      <c r="NNW828" s="14"/>
      <c r="NNX828" s="14"/>
      <c r="NNY828" s="14"/>
      <c r="NNZ828" s="14"/>
      <c r="NOA828" s="14"/>
      <c r="NOB828" s="14"/>
      <c r="NOC828" s="14"/>
      <c r="NOD828" s="14"/>
      <c r="NOE828" s="14"/>
      <c r="NOF828" s="14"/>
      <c r="NOG828" s="14"/>
      <c r="NOH828" s="14"/>
      <c r="NOI828" s="14"/>
      <c r="NOJ828" s="14"/>
      <c r="NOK828" s="14"/>
      <c r="NOL828" s="14"/>
      <c r="NOM828" s="14"/>
      <c r="NON828" s="14"/>
      <c r="NOO828" s="14"/>
      <c r="NOP828" s="14"/>
      <c r="NOQ828" s="14"/>
      <c r="NOR828" s="14"/>
      <c r="NOS828" s="14"/>
      <c r="NOT828" s="14"/>
      <c r="NOU828" s="14"/>
      <c r="NOV828" s="14"/>
      <c r="NOW828" s="14"/>
      <c r="NOX828" s="14"/>
      <c r="NOY828" s="14"/>
      <c r="NOZ828" s="14"/>
      <c r="NPA828" s="14"/>
      <c r="NPB828" s="14"/>
      <c r="NPC828" s="14"/>
      <c r="NPD828" s="14"/>
      <c r="NPE828" s="14"/>
      <c r="NPF828" s="14"/>
      <c r="NPG828" s="14"/>
      <c r="NPH828" s="14"/>
      <c r="NPI828" s="14"/>
      <c r="NPJ828" s="14"/>
      <c r="NPK828" s="14"/>
      <c r="NPL828" s="14"/>
      <c r="NPM828" s="14"/>
      <c r="NPN828" s="14"/>
      <c r="NPO828" s="14"/>
      <c r="NPP828" s="14"/>
      <c r="NPQ828" s="14"/>
      <c r="NPR828" s="14"/>
      <c r="NPS828" s="14"/>
      <c r="NPT828" s="14"/>
      <c r="NPU828" s="14"/>
      <c r="NPV828" s="14"/>
      <c r="NPW828" s="14"/>
      <c r="NPX828" s="14"/>
      <c r="NPY828" s="14"/>
      <c r="NPZ828" s="14"/>
      <c r="NQA828" s="14"/>
      <c r="NQB828" s="14"/>
      <c r="NQC828" s="14"/>
      <c r="NQD828" s="14"/>
      <c r="NQE828" s="14"/>
      <c r="NQF828" s="14"/>
      <c r="NQG828" s="14"/>
      <c r="NQH828" s="14"/>
      <c r="NQI828" s="14"/>
      <c r="NQJ828" s="14"/>
      <c r="NQK828" s="14"/>
      <c r="NQL828" s="14"/>
      <c r="NQM828" s="14"/>
      <c r="NQN828" s="14"/>
      <c r="NQO828" s="14"/>
      <c r="NQP828" s="14"/>
      <c r="NQQ828" s="14"/>
      <c r="NQR828" s="14"/>
      <c r="NQS828" s="14"/>
      <c r="NQT828" s="14"/>
      <c r="NQU828" s="14"/>
      <c r="NQV828" s="14"/>
      <c r="NQW828" s="14"/>
      <c r="NQX828" s="14"/>
      <c r="NQY828" s="14"/>
      <c r="NQZ828" s="14"/>
      <c r="NRA828" s="14"/>
      <c r="NRB828" s="14"/>
      <c r="NRC828" s="14"/>
      <c r="NRD828" s="14"/>
      <c r="NRE828" s="14"/>
      <c r="NRF828" s="14"/>
      <c r="NRG828" s="14"/>
      <c r="NRH828" s="14"/>
      <c r="NRI828" s="14"/>
      <c r="NRJ828" s="14"/>
      <c r="NRK828" s="14"/>
      <c r="NRL828" s="14"/>
      <c r="NRM828" s="14"/>
      <c r="NRN828" s="14"/>
      <c r="NRO828" s="14"/>
      <c r="NRP828" s="14"/>
      <c r="NRQ828" s="14"/>
      <c r="NRR828" s="14"/>
      <c r="NRS828" s="14"/>
      <c r="NRT828" s="14"/>
      <c r="NRU828" s="14"/>
      <c r="NRV828" s="14"/>
      <c r="NRW828" s="14"/>
      <c r="NRX828" s="14"/>
      <c r="NRY828" s="14"/>
      <c r="NRZ828" s="14"/>
      <c r="NSA828" s="14"/>
      <c r="NSB828" s="14"/>
      <c r="NSC828" s="14"/>
      <c r="NSD828" s="14"/>
      <c r="NSE828" s="14"/>
      <c r="NSF828" s="14"/>
      <c r="NSG828" s="14"/>
      <c r="NSH828" s="14"/>
      <c r="NSI828" s="14"/>
      <c r="NSJ828" s="14"/>
      <c r="NSK828" s="14"/>
      <c r="NSL828" s="14"/>
      <c r="NSM828" s="14"/>
      <c r="NSN828" s="14"/>
      <c r="NSO828" s="14"/>
      <c r="NSP828" s="14"/>
      <c r="NSQ828" s="14"/>
      <c r="NSR828" s="14"/>
      <c r="NSS828" s="14"/>
      <c r="NST828" s="14"/>
      <c r="NSU828" s="14"/>
      <c r="NSV828" s="14"/>
      <c r="NSW828" s="14"/>
      <c r="NSX828" s="14"/>
      <c r="NSY828" s="14"/>
      <c r="NSZ828" s="14"/>
      <c r="NTA828" s="14"/>
      <c r="NTB828" s="14"/>
      <c r="NTC828" s="14"/>
      <c r="NTD828" s="14"/>
      <c r="NTE828" s="14"/>
      <c r="NTF828" s="14"/>
      <c r="NTG828" s="14"/>
      <c r="NTH828" s="14"/>
      <c r="NTI828" s="14"/>
      <c r="NTJ828" s="14"/>
      <c r="NTK828" s="14"/>
      <c r="NTL828" s="14"/>
      <c r="NTM828" s="14"/>
      <c r="NTN828" s="14"/>
      <c r="NTO828" s="14"/>
      <c r="NTP828" s="14"/>
      <c r="NTQ828" s="14"/>
      <c r="NTR828" s="14"/>
      <c r="NTS828" s="14"/>
      <c r="NTT828" s="14"/>
      <c r="NTU828" s="14"/>
      <c r="NTV828" s="14"/>
      <c r="NTW828" s="14"/>
      <c r="NTX828" s="14"/>
      <c r="NTY828" s="14"/>
      <c r="NTZ828" s="14"/>
      <c r="NUA828" s="14"/>
      <c r="NUB828" s="14"/>
      <c r="NUC828" s="14"/>
      <c r="NUD828" s="14"/>
      <c r="NUE828" s="14"/>
      <c r="NUF828" s="14"/>
      <c r="NUG828" s="14"/>
      <c r="NUH828" s="14"/>
      <c r="NUI828" s="14"/>
      <c r="NUJ828" s="14"/>
      <c r="NUK828" s="14"/>
      <c r="NUL828" s="14"/>
      <c r="NUM828" s="14"/>
      <c r="NUN828" s="14"/>
      <c r="NUO828" s="14"/>
      <c r="NUP828" s="14"/>
      <c r="NUQ828" s="14"/>
      <c r="NUR828" s="14"/>
      <c r="NUS828" s="14"/>
      <c r="NUT828" s="14"/>
      <c r="NUU828" s="14"/>
      <c r="NUV828" s="14"/>
      <c r="NUW828" s="14"/>
      <c r="NUX828" s="14"/>
      <c r="NUY828" s="14"/>
      <c r="NUZ828" s="14"/>
      <c r="NVA828" s="14"/>
      <c r="NVB828" s="14"/>
      <c r="NVC828" s="14"/>
      <c r="NVD828" s="14"/>
      <c r="NVE828" s="14"/>
      <c r="NVF828" s="14"/>
      <c r="NVG828" s="14"/>
      <c r="NVH828" s="14"/>
      <c r="NVI828" s="14"/>
      <c r="NVJ828" s="14"/>
      <c r="NVK828" s="14"/>
      <c r="NVL828" s="14"/>
      <c r="NVM828" s="14"/>
      <c r="NVN828" s="14"/>
      <c r="NVO828" s="14"/>
      <c r="NVP828" s="14"/>
      <c r="NVQ828" s="14"/>
      <c r="NVR828" s="14"/>
      <c r="NVS828" s="14"/>
      <c r="NVT828" s="14"/>
      <c r="NVU828" s="14"/>
      <c r="NVV828" s="14"/>
      <c r="NVW828" s="14"/>
      <c r="NVX828" s="14"/>
      <c r="NVY828" s="14"/>
      <c r="NVZ828" s="14"/>
      <c r="NWA828" s="14"/>
      <c r="NWB828" s="14"/>
      <c r="NWC828" s="14"/>
      <c r="NWD828" s="14"/>
      <c r="NWE828" s="14"/>
      <c r="NWF828" s="14"/>
      <c r="NWG828" s="14"/>
      <c r="NWH828" s="14"/>
      <c r="NWI828" s="14"/>
      <c r="NWJ828" s="14"/>
      <c r="NWK828" s="14"/>
      <c r="NWL828" s="14"/>
      <c r="NWM828" s="14"/>
      <c r="NWN828" s="14"/>
      <c r="NWO828" s="14"/>
      <c r="NWP828" s="14"/>
      <c r="NWQ828" s="14"/>
      <c r="NWR828" s="14"/>
      <c r="NWS828" s="14"/>
      <c r="NWT828" s="14"/>
      <c r="NWU828" s="14"/>
      <c r="NWV828" s="14"/>
      <c r="NWW828" s="14"/>
      <c r="NWX828" s="14"/>
      <c r="NWY828" s="14"/>
      <c r="NWZ828" s="14"/>
      <c r="NXA828" s="14"/>
      <c r="NXB828" s="14"/>
      <c r="NXC828" s="14"/>
      <c r="NXD828" s="14"/>
      <c r="NXE828" s="14"/>
      <c r="NXF828" s="14"/>
      <c r="NXG828" s="14"/>
      <c r="NXH828" s="14"/>
      <c r="NXI828" s="14"/>
      <c r="NXJ828" s="14"/>
      <c r="NXK828" s="14"/>
      <c r="NXL828" s="14"/>
      <c r="NXM828" s="14"/>
      <c r="NXN828" s="14"/>
      <c r="NXO828" s="14"/>
      <c r="NXP828" s="14"/>
      <c r="NXQ828" s="14"/>
      <c r="NXR828" s="14"/>
      <c r="NXS828" s="14"/>
      <c r="NXT828" s="14"/>
      <c r="NXU828" s="14"/>
      <c r="NXV828" s="14"/>
      <c r="NXW828" s="14"/>
      <c r="NXX828" s="14"/>
      <c r="NXY828" s="14"/>
      <c r="NXZ828" s="14"/>
      <c r="NYA828" s="14"/>
      <c r="NYB828" s="14"/>
      <c r="NYC828" s="14"/>
      <c r="NYD828" s="14"/>
      <c r="NYE828" s="14"/>
      <c r="NYF828" s="14"/>
      <c r="NYG828" s="14"/>
      <c r="NYH828" s="14"/>
      <c r="NYI828" s="14"/>
      <c r="NYJ828" s="14"/>
      <c r="NYK828" s="14"/>
      <c r="NYL828" s="14"/>
      <c r="NYM828" s="14"/>
      <c r="NYN828" s="14"/>
      <c r="NYO828" s="14"/>
      <c r="NYP828" s="14"/>
      <c r="NYQ828" s="14"/>
      <c r="NYR828" s="14"/>
      <c r="NYS828" s="14"/>
      <c r="NYT828" s="14"/>
      <c r="NYU828" s="14"/>
      <c r="NYV828" s="14"/>
      <c r="NYW828" s="14"/>
      <c r="NYX828" s="14"/>
      <c r="NYY828" s="14"/>
      <c r="NYZ828" s="14"/>
      <c r="NZA828" s="14"/>
      <c r="NZB828" s="14"/>
      <c r="NZC828" s="14"/>
      <c r="NZD828" s="14"/>
      <c r="NZE828" s="14"/>
      <c r="NZF828" s="14"/>
      <c r="NZG828" s="14"/>
      <c r="NZH828" s="14"/>
      <c r="NZI828" s="14"/>
      <c r="NZJ828" s="14"/>
      <c r="NZK828" s="14"/>
      <c r="NZL828" s="14"/>
      <c r="NZM828" s="14"/>
      <c r="NZN828" s="14"/>
      <c r="NZO828" s="14"/>
      <c r="NZP828" s="14"/>
      <c r="NZQ828" s="14"/>
      <c r="NZR828" s="14"/>
      <c r="NZS828" s="14"/>
      <c r="NZT828" s="14"/>
      <c r="NZU828" s="14"/>
      <c r="NZV828" s="14"/>
      <c r="NZW828" s="14"/>
      <c r="NZX828" s="14"/>
      <c r="NZY828" s="14"/>
      <c r="NZZ828" s="14"/>
      <c r="OAA828" s="14"/>
      <c r="OAB828" s="14"/>
      <c r="OAC828" s="14"/>
      <c r="OAD828" s="14"/>
      <c r="OAE828" s="14"/>
      <c r="OAF828" s="14"/>
      <c r="OAG828" s="14"/>
      <c r="OAH828" s="14"/>
      <c r="OAI828" s="14"/>
      <c r="OAJ828" s="14"/>
      <c r="OAK828" s="14"/>
      <c r="OAL828" s="14"/>
      <c r="OAM828" s="14"/>
      <c r="OAN828" s="14"/>
      <c r="OAO828" s="14"/>
      <c r="OAP828" s="14"/>
      <c r="OAQ828" s="14"/>
      <c r="OAR828" s="14"/>
      <c r="OAS828" s="14"/>
      <c r="OAT828" s="14"/>
      <c r="OAU828" s="14"/>
      <c r="OAV828" s="14"/>
      <c r="OAW828" s="14"/>
      <c r="OAX828" s="14"/>
      <c r="OAY828" s="14"/>
      <c r="OAZ828" s="14"/>
      <c r="OBA828" s="14"/>
      <c r="OBB828" s="14"/>
      <c r="OBC828" s="14"/>
      <c r="OBD828" s="14"/>
      <c r="OBE828" s="14"/>
      <c r="OBF828" s="14"/>
      <c r="OBG828" s="14"/>
      <c r="OBH828" s="14"/>
      <c r="OBI828" s="14"/>
      <c r="OBJ828" s="14"/>
      <c r="OBK828" s="14"/>
      <c r="OBL828" s="14"/>
      <c r="OBM828" s="14"/>
      <c r="OBN828" s="14"/>
      <c r="OBO828" s="14"/>
      <c r="OBP828" s="14"/>
      <c r="OBQ828" s="14"/>
      <c r="OBR828" s="14"/>
      <c r="OBS828" s="14"/>
      <c r="OBT828" s="14"/>
      <c r="OBU828" s="14"/>
      <c r="OBV828" s="14"/>
      <c r="OBW828" s="14"/>
      <c r="OBX828" s="14"/>
      <c r="OBY828" s="14"/>
      <c r="OBZ828" s="14"/>
      <c r="OCA828" s="14"/>
      <c r="OCB828" s="14"/>
      <c r="OCC828" s="14"/>
      <c r="OCD828" s="14"/>
      <c r="OCE828" s="14"/>
      <c r="OCF828" s="14"/>
      <c r="OCG828" s="14"/>
      <c r="OCH828" s="14"/>
      <c r="OCI828" s="14"/>
      <c r="OCJ828" s="14"/>
      <c r="OCK828" s="14"/>
      <c r="OCL828" s="14"/>
      <c r="OCM828" s="14"/>
      <c r="OCN828" s="14"/>
      <c r="OCO828" s="14"/>
      <c r="OCP828" s="14"/>
      <c r="OCQ828" s="14"/>
      <c r="OCR828" s="14"/>
      <c r="OCS828" s="14"/>
      <c r="OCT828" s="14"/>
      <c r="OCU828" s="14"/>
      <c r="OCV828" s="14"/>
      <c r="OCW828" s="14"/>
      <c r="OCX828" s="14"/>
      <c r="OCY828" s="14"/>
      <c r="OCZ828" s="14"/>
      <c r="ODA828" s="14"/>
      <c r="ODB828" s="14"/>
      <c r="ODC828" s="14"/>
      <c r="ODD828" s="14"/>
      <c r="ODE828" s="14"/>
      <c r="ODF828" s="14"/>
      <c r="ODG828" s="14"/>
      <c r="ODH828" s="14"/>
      <c r="ODI828" s="14"/>
      <c r="ODJ828" s="14"/>
      <c r="ODK828" s="14"/>
      <c r="ODL828" s="14"/>
      <c r="ODM828" s="14"/>
      <c r="ODN828" s="14"/>
      <c r="ODO828" s="14"/>
      <c r="ODP828" s="14"/>
      <c r="ODQ828" s="14"/>
      <c r="ODR828" s="14"/>
      <c r="ODS828" s="14"/>
      <c r="ODT828" s="14"/>
      <c r="ODU828" s="14"/>
      <c r="ODV828" s="14"/>
      <c r="ODW828" s="14"/>
      <c r="ODX828" s="14"/>
      <c r="ODY828" s="14"/>
      <c r="ODZ828" s="14"/>
      <c r="OEA828" s="14"/>
      <c r="OEB828" s="14"/>
      <c r="OEC828" s="14"/>
      <c r="OED828" s="14"/>
      <c r="OEE828" s="14"/>
      <c r="OEF828" s="14"/>
      <c r="OEG828" s="14"/>
      <c r="OEH828" s="14"/>
      <c r="OEI828" s="14"/>
      <c r="OEJ828" s="14"/>
      <c r="OEK828" s="14"/>
      <c r="OEL828" s="14"/>
      <c r="OEM828" s="14"/>
      <c r="OEN828" s="14"/>
      <c r="OEO828" s="14"/>
      <c r="OEP828" s="14"/>
      <c r="OEQ828" s="14"/>
      <c r="OER828" s="14"/>
      <c r="OES828" s="14"/>
      <c r="OET828" s="14"/>
      <c r="OEU828" s="14"/>
      <c r="OEV828" s="14"/>
      <c r="OEW828" s="14"/>
      <c r="OEX828" s="14"/>
      <c r="OEY828" s="14"/>
      <c r="OEZ828" s="14"/>
      <c r="OFA828" s="14"/>
      <c r="OFB828" s="14"/>
      <c r="OFC828" s="14"/>
      <c r="OFD828" s="14"/>
      <c r="OFE828" s="14"/>
      <c r="OFF828" s="14"/>
      <c r="OFG828" s="14"/>
      <c r="OFH828" s="14"/>
      <c r="OFI828" s="14"/>
      <c r="OFJ828" s="14"/>
      <c r="OFK828" s="14"/>
      <c r="OFL828" s="14"/>
      <c r="OFM828" s="14"/>
      <c r="OFN828" s="14"/>
      <c r="OFO828" s="14"/>
      <c r="OFP828" s="14"/>
      <c r="OFQ828" s="14"/>
      <c r="OFR828" s="14"/>
      <c r="OFS828" s="14"/>
      <c r="OFT828" s="14"/>
      <c r="OFU828" s="14"/>
      <c r="OFV828" s="14"/>
      <c r="OFW828" s="14"/>
      <c r="OFX828" s="14"/>
      <c r="OFY828" s="14"/>
      <c r="OFZ828" s="14"/>
      <c r="OGA828" s="14"/>
      <c r="OGB828" s="14"/>
      <c r="OGC828" s="14"/>
      <c r="OGD828" s="14"/>
      <c r="OGE828" s="14"/>
      <c r="OGF828" s="14"/>
      <c r="OGG828" s="14"/>
      <c r="OGH828" s="14"/>
      <c r="OGI828" s="14"/>
      <c r="OGJ828" s="14"/>
      <c r="OGK828" s="14"/>
      <c r="OGL828" s="14"/>
      <c r="OGM828" s="14"/>
      <c r="OGN828" s="14"/>
      <c r="OGO828" s="14"/>
      <c r="OGP828" s="14"/>
      <c r="OGQ828" s="14"/>
      <c r="OGR828" s="14"/>
      <c r="OGS828" s="14"/>
      <c r="OGT828" s="14"/>
      <c r="OGU828" s="14"/>
      <c r="OGV828" s="14"/>
      <c r="OGW828" s="14"/>
      <c r="OGX828" s="14"/>
      <c r="OGY828" s="14"/>
      <c r="OGZ828" s="14"/>
      <c r="OHA828" s="14"/>
      <c r="OHB828" s="14"/>
      <c r="OHC828" s="14"/>
      <c r="OHD828" s="14"/>
      <c r="OHE828" s="14"/>
      <c r="OHF828" s="14"/>
      <c r="OHG828" s="14"/>
      <c r="OHH828" s="14"/>
      <c r="OHI828" s="14"/>
      <c r="OHJ828" s="14"/>
      <c r="OHK828" s="14"/>
      <c r="OHL828" s="14"/>
      <c r="OHM828" s="14"/>
      <c r="OHN828" s="14"/>
      <c r="OHO828" s="14"/>
      <c r="OHP828" s="14"/>
      <c r="OHQ828" s="14"/>
      <c r="OHR828" s="14"/>
      <c r="OHS828" s="14"/>
      <c r="OHT828" s="14"/>
      <c r="OHU828" s="14"/>
      <c r="OHV828" s="14"/>
      <c r="OHW828" s="14"/>
      <c r="OHX828" s="14"/>
      <c r="OHY828" s="14"/>
      <c r="OHZ828" s="14"/>
      <c r="OIA828" s="14"/>
      <c r="OIB828" s="14"/>
      <c r="OIC828" s="14"/>
      <c r="OID828" s="14"/>
      <c r="OIE828" s="14"/>
      <c r="OIF828" s="14"/>
      <c r="OIG828" s="14"/>
      <c r="OIH828" s="14"/>
      <c r="OII828" s="14"/>
      <c r="OIJ828" s="14"/>
      <c r="OIK828" s="14"/>
      <c r="OIL828" s="14"/>
      <c r="OIM828" s="14"/>
      <c r="OIN828" s="14"/>
      <c r="OIO828" s="14"/>
      <c r="OIP828" s="14"/>
      <c r="OIQ828" s="14"/>
      <c r="OIR828" s="14"/>
      <c r="OIS828" s="14"/>
      <c r="OIT828" s="14"/>
      <c r="OIU828" s="14"/>
      <c r="OIV828" s="14"/>
      <c r="OIW828" s="14"/>
      <c r="OIX828" s="14"/>
      <c r="OIY828" s="14"/>
      <c r="OIZ828" s="14"/>
      <c r="OJA828" s="14"/>
      <c r="OJB828" s="14"/>
      <c r="OJC828" s="14"/>
      <c r="OJD828" s="14"/>
      <c r="OJE828" s="14"/>
      <c r="OJF828" s="14"/>
      <c r="OJG828" s="14"/>
      <c r="OJH828" s="14"/>
      <c r="OJI828" s="14"/>
      <c r="OJJ828" s="14"/>
      <c r="OJK828" s="14"/>
      <c r="OJL828" s="14"/>
      <c r="OJM828" s="14"/>
      <c r="OJN828" s="14"/>
      <c r="OJO828" s="14"/>
      <c r="OJP828" s="14"/>
      <c r="OJQ828" s="14"/>
      <c r="OJR828" s="14"/>
      <c r="OJS828" s="14"/>
      <c r="OJT828" s="14"/>
      <c r="OJU828" s="14"/>
      <c r="OJV828" s="14"/>
      <c r="OJW828" s="14"/>
      <c r="OJX828" s="14"/>
      <c r="OJY828" s="14"/>
      <c r="OJZ828" s="14"/>
      <c r="OKA828" s="14"/>
      <c r="OKB828" s="14"/>
      <c r="OKC828" s="14"/>
      <c r="OKD828" s="14"/>
      <c r="OKE828" s="14"/>
      <c r="OKF828" s="14"/>
      <c r="OKG828" s="14"/>
      <c r="OKH828" s="14"/>
      <c r="OKI828" s="14"/>
      <c r="OKJ828" s="14"/>
      <c r="OKK828" s="14"/>
      <c r="OKL828" s="14"/>
      <c r="OKM828" s="14"/>
      <c r="OKN828" s="14"/>
      <c r="OKO828" s="14"/>
      <c r="OKP828" s="14"/>
      <c r="OKQ828" s="14"/>
      <c r="OKR828" s="14"/>
      <c r="OKS828" s="14"/>
      <c r="OKT828" s="14"/>
      <c r="OKU828" s="14"/>
      <c r="OKV828" s="14"/>
      <c r="OKW828" s="14"/>
      <c r="OKX828" s="14"/>
      <c r="OKY828" s="14"/>
      <c r="OKZ828" s="14"/>
      <c r="OLA828" s="14"/>
      <c r="OLB828" s="14"/>
      <c r="OLC828" s="14"/>
      <c r="OLD828" s="14"/>
      <c r="OLE828" s="14"/>
      <c r="OLF828" s="14"/>
      <c r="OLG828" s="14"/>
      <c r="OLH828" s="14"/>
      <c r="OLI828" s="14"/>
      <c r="OLJ828" s="14"/>
      <c r="OLK828" s="14"/>
      <c r="OLL828" s="14"/>
      <c r="OLM828" s="14"/>
      <c r="OLN828" s="14"/>
      <c r="OLO828" s="14"/>
      <c r="OLP828" s="14"/>
      <c r="OLQ828" s="14"/>
      <c r="OLR828" s="14"/>
      <c r="OLS828" s="14"/>
      <c r="OLT828" s="14"/>
      <c r="OLU828" s="14"/>
      <c r="OLV828" s="14"/>
      <c r="OLW828" s="14"/>
      <c r="OLX828" s="14"/>
      <c r="OLY828" s="14"/>
      <c r="OLZ828" s="14"/>
      <c r="OMA828" s="14"/>
      <c r="OMB828" s="14"/>
      <c r="OMC828" s="14"/>
      <c r="OMD828" s="14"/>
      <c r="OME828" s="14"/>
      <c r="OMF828" s="14"/>
      <c r="OMG828" s="14"/>
      <c r="OMH828" s="14"/>
      <c r="OMI828" s="14"/>
      <c r="OMJ828" s="14"/>
      <c r="OMK828" s="14"/>
      <c r="OML828" s="14"/>
      <c r="OMM828" s="14"/>
      <c r="OMN828" s="14"/>
      <c r="OMO828" s="14"/>
      <c r="OMP828" s="14"/>
      <c r="OMQ828" s="14"/>
      <c r="OMR828" s="14"/>
      <c r="OMS828" s="14"/>
      <c r="OMT828" s="14"/>
      <c r="OMU828" s="14"/>
      <c r="OMV828" s="14"/>
      <c r="OMW828" s="14"/>
      <c r="OMX828" s="14"/>
      <c r="OMY828" s="14"/>
      <c r="OMZ828" s="14"/>
      <c r="ONA828" s="14"/>
      <c r="ONB828" s="14"/>
      <c r="ONC828" s="14"/>
      <c r="OND828" s="14"/>
      <c r="ONE828" s="14"/>
      <c r="ONF828" s="14"/>
      <c r="ONG828" s="14"/>
      <c r="ONH828" s="14"/>
      <c r="ONI828" s="14"/>
      <c r="ONJ828" s="14"/>
      <c r="ONK828" s="14"/>
      <c r="ONL828" s="14"/>
      <c r="ONM828" s="14"/>
      <c r="ONN828" s="14"/>
      <c r="ONO828" s="14"/>
      <c r="ONP828" s="14"/>
      <c r="ONQ828" s="14"/>
      <c r="ONR828" s="14"/>
      <c r="ONS828" s="14"/>
      <c r="ONT828" s="14"/>
      <c r="ONU828" s="14"/>
      <c r="ONV828" s="14"/>
      <c r="ONW828" s="14"/>
      <c r="ONX828" s="14"/>
      <c r="ONY828" s="14"/>
      <c r="ONZ828" s="14"/>
      <c r="OOA828" s="14"/>
      <c r="OOB828" s="14"/>
      <c r="OOC828" s="14"/>
      <c r="OOD828" s="14"/>
      <c r="OOE828" s="14"/>
      <c r="OOF828" s="14"/>
      <c r="OOG828" s="14"/>
      <c r="OOH828" s="14"/>
      <c r="OOI828" s="14"/>
      <c r="OOJ828" s="14"/>
      <c r="OOK828" s="14"/>
      <c r="OOL828" s="14"/>
      <c r="OOM828" s="14"/>
      <c r="OON828" s="14"/>
      <c r="OOO828" s="14"/>
      <c r="OOP828" s="14"/>
      <c r="OOQ828" s="14"/>
      <c r="OOR828" s="14"/>
      <c r="OOS828" s="14"/>
      <c r="OOT828" s="14"/>
      <c r="OOU828" s="14"/>
      <c r="OOV828" s="14"/>
      <c r="OOW828" s="14"/>
      <c r="OOX828" s="14"/>
      <c r="OOY828" s="14"/>
      <c r="OOZ828" s="14"/>
      <c r="OPA828" s="14"/>
      <c r="OPB828" s="14"/>
      <c r="OPC828" s="14"/>
      <c r="OPD828" s="14"/>
      <c r="OPE828" s="14"/>
      <c r="OPF828" s="14"/>
      <c r="OPG828" s="14"/>
      <c r="OPH828" s="14"/>
      <c r="OPI828" s="14"/>
      <c r="OPJ828" s="14"/>
      <c r="OPK828" s="14"/>
      <c r="OPL828" s="14"/>
      <c r="OPM828" s="14"/>
      <c r="OPN828" s="14"/>
      <c r="OPO828" s="14"/>
      <c r="OPP828" s="14"/>
      <c r="OPQ828" s="14"/>
      <c r="OPR828" s="14"/>
      <c r="OPS828" s="14"/>
      <c r="OPT828" s="14"/>
      <c r="OPU828" s="14"/>
      <c r="OPV828" s="14"/>
      <c r="OPW828" s="14"/>
      <c r="OPX828" s="14"/>
      <c r="OPY828" s="14"/>
      <c r="OPZ828" s="14"/>
      <c r="OQA828" s="14"/>
      <c r="OQB828" s="14"/>
      <c r="OQC828" s="14"/>
      <c r="OQD828" s="14"/>
      <c r="OQE828" s="14"/>
      <c r="OQF828" s="14"/>
      <c r="OQG828" s="14"/>
      <c r="OQH828" s="14"/>
      <c r="OQI828" s="14"/>
      <c r="OQJ828" s="14"/>
      <c r="OQK828" s="14"/>
      <c r="OQL828" s="14"/>
      <c r="OQM828" s="14"/>
      <c r="OQN828" s="14"/>
      <c r="OQO828" s="14"/>
      <c r="OQP828" s="14"/>
      <c r="OQQ828" s="14"/>
      <c r="OQR828" s="14"/>
      <c r="OQS828" s="14"/>
      <c r="OQT828" s="14"/>
      <c r="OQU828" s="14"/>
      <c r="OQV828" s="14"/>
      <c r="OQW828" s="14"/>
      <c r="OQX828" s="14"/>
      <c r="OQY828" s="14"/>
      <c r="OQZ828" s="14"/>
      <c r="ORA828" s="14"/>
      <c r="ORB828" s="14"/>
      <c r="ORC828" s="14"/>
      <c r="ORD828" s="14"/>
      <c r="ORE828" s="14"/>
      <c r="ORF828" s="14"/>
      <c r="ORG828" s="14"/>
      <c r="ORH828" s="14"/>
      <c r="ORI828" s="14"/>
      <c r="ORJ828" s="14"/>
      <c r="ORK828" s="14"/>
      <c r="ORL828" s="14"/>
      <c r="ORM828" s="14"/>
      <c r="ORN828" s="14"/>
      <c r="ORO828" s="14"/>
      <c r="ORP828" s="14"/>
      <c r="ORQ828" s="14"/>
      <c r="ORR828" s="14"/>
      <c r="ORS828" s="14"/>
      <c r="ORT828" s="14"/>
      <c r="ORU828" s="14"/>
      <c r="ORV828" s="14"/>
      <c r="ORW828" s="14"/>
      <c r="ORX828" s="14"/>
      <c r="ORY828" s="14"/>
      <c r="ORZ828" s="14"/>
      <c r="OSA828" s="14"/>
      <c r="OSB828" s="14"/>
      <c r="OSC828" s="14"/>
      <c r="OSD828" s="14"/>
      <c r="OSE828" s="14"/>
      <c r="OSF828" s="14"/>
      <c r="OSG828" s="14"/>
      <c r="OSH828" s="14"/>
      <c r="OSI828" s="14"/>
      <c r="OSJ828" s="14"/>
      <c r="OSK828" s="14"/>
      <c r="OSL828" s="14"/>
      <c r="OSM828" s="14"/>
      <c r="OSN828" s="14"/>
      <c r="OSO828" s="14"/>
      <c r="OSP828" s="14"/>
      <c r="OSQ828" s="14"/>
      <c r="OSR828" s="14"/>
      <c r="OSS828" s="14"/>
      <c r="OST828" s="14"/>
      <c r="OSU828" s="14"/>
      <c r="OSV828" s="14"/>
      <c r="OSW828" s="14"/>
      <c r="OSX828" s="14"/>
      <c r="OSY828" s="14"/>
      <c r="OSZ828" s="14"/>
      <c r="OTA828" s="14"/>
      <c r="OTB828" s="14"/>
      <c r="OTC828" s="14"/>
      <c r="OTD828" s="14"/>
      <c r="OTE828" s="14"/>
      <c r="OTF828" s="14"/>
      <c r="OTG828" s="14"/>
      <c r="OTH828" s="14"/>
      <c r="OTI828" s="14"/>
      <c r="OTJ828" s="14"/>
      <c r="OTK828" s="14"/>
      <c r="OTL828" s="14"/>
      <c r="OTM828" s="14"/>
      <c r="OTN828" s="14"/>
      <c r="OTO828" s="14"/>
      <c r="OTP828" s="14"/>
      <c r="OTQ828" s="14"/>
      <c r="OTR828" s="14"/>
      <c r="OTS828" s="14"/>
      <c r="OTT828" s="14"/>
      <c r="OTU828" s="14"/>
      <c r="OTV828" s="14"/>
      <c r="OTW828" s="14"/>
      <c r="OTX828" s="14"/>
      <c r="OTY828" s="14"/>
      <c r="OTZ828" s="14"/>
      <c r="OUA828" s="14"/>
      <c r="OUB828" s="14"/>
      <c r="OUC828" s="14"/>
      <c r="OUD828" s="14"/>
      <c r="OUE828" s="14"/>
      <c r="OUF828" s="14"/>
      <c r="OUG828" s="14"/>
      <c r="OUH828" s="14"/>
      <c r="OUI828" s="14"/>
      <c r="OUJ828" s="14"/>
      <c r="OUK828" s="14"/>
      <c r="OUL828" s="14"/>
      <c r="OUM828" s="14"/>
      <c r="OUN828" s="14"/>
      <c r="OUO828" s="14"/>
      <c r="OUP828" s="14"/>
      <c r="OUQ828" s="14"/>
      <c r="OUR828" s="14"/>
      <c r="OUS828" s="14"/>
      <c r="OUT828" s="14"/>
      <c r="OUU828" s="14"/>
      <c r="OUV828" s="14"/>
      <c r="OUW828" s="14"/>
      <c r="OUX828" s="14"/>
      <c r="OUY828" s="14"/>
      <c r="OUZ828" s="14"/>
      <c r="OVA828" s="14"/>
      <c r="OVB828" s="14"/>
      <c r="OVC828" s="14"/>
      <c r="OVD828" s="14"/>
      <c r="OVE828" s="14"/>
      <c r="OVF828" s="14"/>
      <c r="OVG828" s="14"/>
      <c r="OVH828" s="14"/>
      <c r="OVI828" s="14"/>
      <c r="OVJ828" s="14"/>
      <c r="OVK828" s="14"/>
      <c r="OVL828" s="14"/>
      <c r="OVM828" s="14"/>
      <c r="OVN828" s="14"/>
      <c r="OVO828" s="14"/>
      <c r="OVP828" s="14"/>
      <c r="OVQ828" s="14"/>
      <c r="OVR828" s="14"/>
      <c r="OVS828" s="14"/>
      <c r="OVT828" s="14"/>
      <c r="OVU828" s="14"/>
      <c r="OVV828" s="14"/>
      <c r="OVW828" s="14"/>
      <c r="OVX828" s="14"/>
      <c r="OVY828" s="14"/>
      <c r="OVZ828" s="14"/>
      <c r="OWA828" s="14"/>
      <c r="OWB828" s="14"/>
      <c r="OWC828" s="14"/>
      <c r="OWD828" s="14"/>
      <c r="OWE828" s="14"/>
      <c r="OWF828" s="14"/>
      <c r="OWG828" s="14"/>
      <c r="OWH828" s="14"/>
      <c r="OWI828" s="14"/>
      <c r="OWJ828" s="14"/>
      <c r="OWK828" s="14"/>
      <c r="OWL828" s="14"/>
      <c r="OWM828" s="14"/>
      <c r="OWN828" s="14"/>
      <c r="OWO828" s="14"/>
      <c r="OWP828" s="14"/>
      <c r="OWQ828" s="14"/>
      <c r="OWR828" s="14"/>
      <c r="OWS828" s="14"/>
      <c r="OWT828" s="14"/>
      <c r="OWU828" s="14"/>
      <c r="OWV828" s="14"/>
      <c r="OWW828" s="14"/>
      <c r="OWX828" s="14"/>
      <c r="OWY828" s="14"/>
      <c r="OWZ828" s="14"/>
      <c r="OXA828" s="14"/>
      <c r="OXB828" s="14"/>
      <c r="OXC828" s="14"/>
      <c r="OXD828" s="14"/>
      <c r="OXE828" s="14"/>
      <c r="OXF828" s="14"/>
      <c r="OXG828" s="14"/>
      <c r="OXH828" s="14"/>
      <c r="OXI828" s="14"/>
      <c r="OXJ828" s="14"/>
      <c r="OXK828" s="14"/>
      <c r="OXL828" s="14"/>
      <c r="OXM828" s="14"/>
      <c r="OXN828" s="14"/>
      <c r="OXO828" s="14"/>
      <c r="OXP828" s="14"/>
      <c r="OXQ828" s="14"/>
      <c r="OXR828" s="14"/>
      <c r="OXS828" s="14"/>
      <c r="OXT828" s="14"/>
      <c r="OXU828" s="14"/>
      <c r="OXV828" s="14"/>
      <c r="OXW828" s="14"/>
      <c r="OXX828" s="14"/>
      <c r="OXY828" s="14"/>
      <c r="OXZ828" s="14"/>
      <c r="OYA828" s="14"/>
      <c r="OYB828" s="14"/>
      <c r="OYC828" s="14"/>
      <c r="OYD828" s="14"/>
      <c r="OYE828" s="14"/>
      <c r="OYF828" s="14"/>
      <c r="OYG828" s="14"/>
      <c r="OYH828" s="14"/>
      <c r="OYI828" s="14"/>
      <c r="OYJ828" s="14"/>
      <c r="OYK828" s="14"/>
      <c r="OYL828" s="14"/>
      <c r="OYM828" s="14"/>
      <c r="OYN828" s="14"/>
      <c r="OYO828" s="14"/>
      <c r="OYP828" s="14"/>
      <c r="OYQ828" s="14"/>
      <c r="OYR828" s="14"/>
      <c r="OYS828" s="14"/>
      <c r="OYT828" s="14"/>
      <c r="OYU828" s="14"/>
      <c r="OYV828" s="14"/>
      <c r="OYW828" s="14"/>
      <c r="OYX828" s="14"/>
      <c r="OYY828" s="14"/>
      <c r="OYZ828" s="14"/>
      <c r="OZA828" s="14"/>
      <c r="OZB828" s="14"/>
      <c r="OZC828" s="14"/>
      <c r="OZD828" s="14"/>
      <c r="OZE828" s="14"/>
      <c r="OZF828" s="14"/>
      <c r="OZG828" s="14"/>
      <c r="OZH828" s="14"/>
      <c r="OZI828" s="14"/>
      <c r="OZJ828" s="14"/>
      <c r="OZK828" s="14"/>
      <c r="OZL828" s="14"/>
      <c r="OZM828" s="14"/>
      <c r="OZN828" s="14"/>
      <c r="OZO828" s="14"/>
      <c r="OZP828" s="14"/>
      <c r="OZQ828" s="14"/>
      <c r="OZR828" s="14"/>
      <c r="OZS828" s="14"/>
      <c r="OZT828" s="14"/>
      <c r="OZU828" s="14"/>
      <c r="OZV828" s="14"/>
      <c r="OZW828" s="14"/>
      <c r="OZX828" s="14"/>
      <c r="OZY828" s="14"/>
      <c r="OZZ828" s="14"/>
      <c r="PAA828" s="14"/>
      <c r="PAB828" s="14"/>
      <c r="PAC828" s="14"/>
      <c r="PAD828" s="14"/>
      <c r="PAE828" s="14"/>
      <c r="PAF828" s="14"/>
      <c r="PAG828" s="14"/>
      <c r="PAH828" s="14"/>
      <c r="PAI828" s="14"/>
      <c r="PAJ828" s="14"/>
      <c r="PAK828" s="14"/>
      <c r="PAL828" s="14"/>
      <c r="PAM828" s="14"/>
      <c r="PAN828" s="14"/>
      <c r="PAO828" s="14"/>
      <c r="PAP828" s="14"/>
      <c r="PAQ828" s="14"/>
      <c r="PAR828" s="14"/>
      <c r="PAS828" s="14"/>
      <c r="PAT828" s="14"/>
      <c r="PAU828" s="14"/>
      <c r="PAV828" s="14"/>
      <c r="PAW828" s="14"/>
      <c r="PAX828" s="14"/>
      <c r="PAY828" s="14"/>
      <c r="PAZ828" s="14"/>
      <c r="PBA828" s="14"/>
      <c r="PBB828" s="14"/>
      <c r="PBC828" s="14"/>
      <c r="PBD828" s="14"/>
      <c r="PBE828" s="14"/>
      <c r="PBF828" s="14"/>
      <c r="PBG828" s="14"/>
      <c r="PBH828" s="14"/>
      <c r="PBI828" s="14"/>
      <c r="PBJ828" s="14"/>
      <c r="PBK828" s="14"/>
      <c r="PBL828" s="14"/>
      <c r="PBM828" s="14"/>
      <c r="PBN828" s="14"/>
      <c r="PBO828" s="14"/>
      <c r="PBP828" s="14"/>
      <c r="PBQ828" s="14"/>
      <c r="PBR828" s="14"/>
      <c r="PBS828" s="14"/>
      <c r="PBT828" s="14"/>
      <c r="PBU828" s="14"/>
      <c r="PBV828" s="14"/>
      <c r="PBW828" s="14"/>
      <c r="PBX828" s="14"/>
      <c r="PBY828" s="14"/>
      <c r="PBZ828" s="14"/>
      <c r="PCA828" s="14"/>
      <c r="PCB828" s="14"/>
      <c r="PCC828" s="14"/>
      <c r="PCD828" s="14"/>
      <c r="PCE828" s="14"/>
      <c r="PCF828" s="14"/>
      <c r="PCG828" s="14"/>
      <c r="PCH828" s="14"/>
      <c r="PCI828" s="14"/>
      <c r="PCJ828" s="14"/>
      <c r="PCK828" s="14"/>
      <c r="PCL828" s="14"/>
      <c r="PCM828" s="14"/>
      <c r="PCN828" s="14"/>
      <c r="PCO828" s="14"/>
      <c r="PCP828" s="14"/>
      <c r="PCQ828" s="14"/>
      <c r="PCR828" s="14"/>
      <c r="PCS828" s="14"/>
      <c r="PCT828" s="14"/>
      <c r="PCU828" s="14"/>
      <c r="PCV828" s="14"/>
      <c r="PCW828" s="14"/>
      <c r="PCX828" s="14"/>
      <c r="PCY828" s="14"/>
      <c r="PCZ828" s="14"/>
      <c r="PDA828" s="14"/>
      <c r="PDB828" s="14"/>
      <c r="PDC828" s="14"/>
      <c r="PDD828" s="14"/>
      <c r="PDE828" s="14"/>
      <c r="PDF828" s="14"/>
      <c r="PDG828" s="14"/>
      <c r="PDH828" s="14"/>
      <c r="PDI828" s="14"/>
      <c r="PDJ828" s="14"/>
      <c r="PDK828" s="14"/>
      <c r="PDL828" s="14"/>
      <c r="PDM828" s="14"/>
      <c r="PDN828" s="14"/>
      <c r="PDO828" s="14"/>
      <c r="PDP828" s="14"/>
      <c r="PDQ828" s="14"/>
      <c r="PDR828" s="14"/>
      <c r="PDS828" s="14"/>
      <c r="PDT828" s="14"/>
      <c r="PDU828" s="14"/>
      <c r="PDV828" s="14"/>
      <c r="PDW828" s="14"/>
      <c r="PDX828" s="14"/>
      <c r="PDY828" s="14"/>
      <c r="PDZ828" s="14"/>
      <c r="PEA828" s="14"/>
      <c r="PEB828" s="14"/>
      <c r="PEC828" s="14"/>
      <c r="PED828" s="14"/>
      <c r="PEE828" s="14"/>
      <c r="PEF828" s="14"/>
      <c r="PEG828" s="14"/>
      <c r="PEH828" s="14"/>
      <c r="PEI828" s="14"/>
      <c r="PEJ828" s="14"/>
      <c r="PEK828" s="14"/>
      <c r="PEL828" s="14"/>
      <c r="PEM828" s="14"/>
      <c r="PEN828" s="14"/>
      <c r="PEO828" s="14"/>
      <c r="PEP828" s="14"/>
      <c r="PEQ828" s="14"/>
      <c r="PER828" s="14"/>
      <c r="PES828" s="14"/>
      <c r="PET828" s="14"/>
      <c r="PEU828" s="14"/>
      <c r="PEV828" s="14"/>
      <c r="PEW828" s="14"/>
      <c r="PEX828" s="14"/>
      <c r="PEY828" s="14"/>
      <c r="PEZ828" s="14"/>
      <c r="PFA828" s="14"/>
      <c r="PFB828" s="14"/>
      <c r="PFC828" s="14"/>
      <c r="PFD828" s="14"/>
      <c r="PFE828" s="14"/>
      <c r="PFF828" s="14"/>
      <c r="PFG828" s="14"/>
      <c r="PFH828" s="14"/>
      <c r="PFI828" s="14"/>
      <c r="PFJ828" s="14"/>
      <c r="PFK828" s="14"/>
      <c r="PFL828" s="14"/>
      <c r="PFM828" s="14"/>
      <c r="PFN828" s="14"/>
      <c r="PFO828" s="14"/>
      <c r="PFP828" s="14"/>
      <c r="PFQ828" s="14"/>
      <c r="PFR828" s="14"/>
      <c r="PFS828" s="14"/>
      <c r="PFT828" s="14"/>
      <c r="PFU828" s="14"/>
      <c r="PFV828" s="14"/>
      <c r="PFW828" s="14"/>
      <c r="PFX828" s="14"/>
      <c r="PFY828" s="14"/>
      <c r="PFZ828" s="14"/>
      <c r="PGA828" s="14"/>
      <c r="PGB828" s="14"/>
      <c r="PGC828" s="14"/>
      <c r="PGD828" s="14"/>
      <c r="PGE828" s="14"/>
      <c r="PGF828" s="14"/>
      <c r="PGG828" s="14"/>
      <c r="PGH828" s="14"/>
      <c r="PGI828" s="14"/>
      <c r="PGJ828" s="14"/>
      <c r="PGK828" s="14"/>
      <c r="PGL828" s="14"/>
      <c r="PGM828" s="14"/>
      <c r="PGN828" s="14"/>
      <c r="PGO828" s="14"/>
      <c r="PGP828" s="14"/>
      <c r="PGQ828" s="14"/>
      <c r="PGR828" s="14"/>
      <c r="PGS828" s="14"/>
      <c r="PGT828" s="14"/>
      <c r="PGU828" s="14"/>
      <c r="PGV828" s="14"/>
      <c r="PGW828" s="14"/>
      <c r="PGX828" s="14"/>
      <c r="PGY828" s="14"/>
      <c r="PGZ828" s="14"/>
      <c r="PHA828" s="14"/>
      <c r="PHB828" s="14"/>
      <c r="PHC828" s="14"/>
      <c r="PHD828" s="14"/>
      <c r="PHE828" s="14"/>
      <c r="PHF828" s="14"/>
      <c r="PHG828" s="14"/>
      <c r="PHH828" s="14"/>
      <c r="PHI828" s="14"/>
      <c r="PHJ828" s="14"/>
      <c r="PHK828" s="14"/>
      <c r="PHL828" s="14"/>
      <c r="PHM828" s="14"/>
      <c r="PHN828" s="14"/>
      <c r="PHO828" s="14"/>
      <c r="PHP828" s="14"/>
      <c r="PHQ828" s="14"/>
      <c r="PHR828" s="14"/>
      <c r="PHS828" s="14"/>
      <c r="PHT828" s="14"/>
      <c r="PHU828" s="14"/>
      <c r="PHV828" s="14"/>
      <c r="PHW828" s="14"/>
      <c r="PHX828" s="14"/>
      <c r="PHY828" s="14"/>
      <c r="PHZ828" s="14"/>
      <c r="PIA828" s="14"/>
      <c r="PIB828" s="14"/>
      <c r="PIC828" s="14"/>
      <c r="PID828" s="14"/>
      <c r="PIE828" s="14"/>
      <c r="PIF828" s="14"/>
      <c r="PIG828" s="14"/>
      <c r="PIH828" s="14"/>
      <c r="PII828" s="14"/>
      <c r="PIJ828" s="14"/>
      <c r="PIK828" s="14"/>
      <c r="PIL828" s="14"/>
      <c r="PIM828" s="14"/>
      <c r="PIN828" s="14"/>
      <c r="PIO828" s="14"/>
      <c r="PIP828" s="14"/>
      <c r="PIQ828" s="14"/>
      <c r="PIR828" s="14"/>
      <c r="PIS828" s="14"/>
      <c r="PIT828" s="14"/>
      <c r="PIU828" s="14"/>
      <c r="PIV828" s="14"/>
      <c r="PIW828" s="14"/>
      <c r="PIX828" s="14"/>
      <c r="PIY828" s="14"/>
      <c r="PIZ828" s="14"/>
      <c r="PJA828" s="14"/>
      <c r="PJB828" s="14"/>
      <c r="PJC828" s="14"/>
      <c r="PJD828" s="14"/>
      <c r="PJE828" s="14"/>
      <c r="PJF828" s="14"/>
      <c r="PJG828" s="14"/>
      <c r="PJH828" s="14"/>
      <c r="PJI828" s="14"/>
      <c r="PJJ828" s="14"/>
      <c r="PJK828" s="14"/>
      <c r="PJL828" s="14"/>
      <c r="PJM828" s="14"/>
      <c r="PJN828" s="14"/>
      <c r="PJO828" s="14"/>
      <c r="PJP828" s="14"/>
      <c r="PJQ828" s="14"/>
      <c r="PJR828" s="14"/>
      <c r="PJS828" s="14"/>
      <c r="PJT828" s="14"/>
      <c r="PJU828" s="14"/>
      <c r="PJV828" s="14"/>
      <c r="PJW828" s="14"/>
      <c r="PJX828" s="14"/>
      <c r="PJY828" s="14"/>
      <c r="PJZ828" s="14"/>
      <c r="PKA828" s="14"/>
      <c r="PKB828" s="14"/>
      <c r="PKC828" s="14"/>
      <c r="PKD828" s="14"/>
      <c r="PKE828" s="14"/>
      <c r="PKF828" s="14"/>
      <c r="PKG828" s="14"/>
      <c r="PKH828" s="14"/>
      <c r="PKI828" s="14"/>
      <c r="PKJ828" s="14"/>
      <c r="PKK828" s="14"/>
      <c r="PKL828" s="14"/>
      <c r="PKM828" s="14"/>
      <c r="PKN828" s="14"/>
      <c r="PKO828" s="14"/>
      <c r="PKP828" s="14"/>
      <c r="PKQ828" s="14"/>
      <c r="PKR828" s="14"/>
      <c r="PKS828" s="14"/>
      <c r="PKT828" s="14"/>
      <c r="PKU828" s="14"/>
      <c r="PKV828" s="14"/>
      <c r="PKW828" s="14"/>
      <c r="PKX828" s="14"/>
      <c r="PKY828" s="14"/>
      <c r="PKZ828" s="14"/>
      <c r="PLA828" s="14"/>
      <c r="PLB828" s="14"/>
      <c r="PLC828" s="14"/>
      <c r="PLD828" s="14"/>
      <c r="PLE828" s="14"/>
      <c r="PLF828" s="14"/>
      <c r="PLG828" s="14"/>
      <c r="PLH828" s="14"/>
      <c r="PLI828" s="14"/>
      <c r="PLJ828" s="14"/>
      <c r="PLK828" s="14"/>
      <c r="PLL828" s="14"/>
      <c r="PLM828" s="14"/>
      <c r="PLN828" s="14"/>
      <c r="PLO828" s="14"/>
      <c r="PLP828" s="14"/>
      <c r="PLQ828" s="14"/>
      <c r="PLR828" s="14"/>
      <c r="PLS828" s="14"/>
      <c r="PLT828" s="14"/>
      <c r="PLU828" s="14"/>
      <c r="PLV828" s="14"/>
      <c r="PLW828" s="14"/>
      <c r="PLX828" s="14"/>
      <c r="PLY828" s="14"/>
      <c r="PLZ828" s="14"/>
      <c r="PMA828" s="14"/>
      <c r="PMB828" s="14"/>
      <c r="PMC828" s="14"/>
      <c r="PMD828" s="14"/>
      <c r="PME828" s="14"/>
      <c r="PMF828" s="14"/>
      <c r="PMG828" s="14"/>
      <c r="PMH828" s="14"/>
      <c r="PMI828" s="14"/>
      <c r="PMJ828" s="14"/>
      <c r="PMK828" s="14"/>
      <c r="PML828" s="14"/>
      <c r="PMM828" s="14"/>
      <c r="PMN828" s="14"/>
      <c r="PMO828" s="14"/>
      <c r="PMP828" s="14"/>
      <c r="PMQ828" s="14"/>
      <c r="PMR828" s="14"/>
      <c r="PMS828" s="14"/>
      <c r="PMT828" s="14"/>
      <c r="PMU828" s="14"/>
      <c r="PMV828" s="14"/>
      <c r="PMW828" s="14"/>
      <c r="PMX828" s="14"/>
      <c r="PMY828" s="14"/>
      <c r="PMZ828" s="14"/>
      <c r="PNA828" s="14"/>
      <c r="PNB828" s="14"/>
      <c r="PNC828" s="14"/>
      <c r="PND828" s="14"/>
      <c r="PNE828" s="14"/>
      <c r="PNF828" s="14"/>
      <c r="PNG828" s="14"/>
      <c r="PNH828" s="14"/>
      <c r="PNI828" s="14"/>
      <c r="PNJ828" s="14"/>
      <c r="PNK828" s="14"/>
      <c r="PNL828" s="14"/>
      <c r="PNM828" s="14"/>
      <c r="PNN828" s="14"/>
      <c r="PNO828" s="14"/>
      <c r="PNP828" s="14"/>
      <c r="PNQ828" s="14"/>
      <c r="PNR828" s="14"/>
      <c r="PNS828" s="14"/>
      <c r="PNT828" s="14"/>
      <c r="PNU828" s="14"/>
      <c r="PNV828" s="14"/>
      <c r="PNW828" s="14"/>
      <c r="PNX828" s="14"/>
      <c r="PNY828" s="14"/>
      <c r="PNZ828" s="14"/>
      <c r="POA828" s="14"/>
      <c r="POB828" s="14"/>
      <c r="POC828" s="14"/>
      <c r="POD828" s="14"/>
      <c r="POE828" s="14"/>
      <c r="POF828" s="14"/>
      <c r="POG828" s="14"/>
      <c r="POH828" s="14"/>
      <c r="POI828" s="14"/>
      <c r="POJ828" s="14"/>
      <c r="POK828" s="14"/>
      <c r="POL828" s="14"/>
      <c r="POM828" s="14"/>
      <c r="PON828" s="14"/>
      <c r="POO828" s="14"/>
      <c r="POP828" s="14"/>
      <c r="POQ828" s="14"/>
      <c r="POR828" s="14"/>
      <c r="POS828" s="14"/>
      <c r="POT828" s="14"/>
      <c r="POU828" s="14"/>
      <c r="POV828" s="14"/>
      <c r="POW828" s="14"/>
      <c r="POX828" s="14"/>
      <c r="POY828" s="14"/>
      <c r="POZ828" s="14"/>
      <c r="PPA828" s="14"/>
      <c r="PPB828" s="14"/>
      <c r="PPC828" s="14"/>
      <c r="PPD828" s="14"/>
      <c r="PPE828" s="14"/>
      <c r="PPF828" s="14"/>
      <c r="PPG828" s="14"/>
      <c r="PPH828" s="14"/>
      <c r="PPI828" s="14"/>
      <c r="PPJ828" s="14"/>
      <c r="PPK828" s="14"/>
      <c r="PPL828" s="14"/>
      <c r="PPM828" s="14"/>
      <c r="PPN828" s="14"/>
      <c r="PPO828" s="14"/>
      <c r="PPP828" s="14"/>
      <c r="PPQ828" s="14"/>
      <c r="PPR828" s="14"/>
      <c r="PPS828" s="14"/>
      <c r="PPT828" s="14"/>
      <c r="PPU828" s="14"/>
      <c r="PPV828" s="14"/>
      <c r="PPW828" s="14"/>
      <c r="PPX828" s="14"/>
      <c r="PPY828" s="14"/>
      <c r="PPZ828" s="14"/>
      <c r="PQA828" s="14"/>
      <c r="PQB828" s="14"/>
      <c r="PQC828" s="14"/>
      <c r="PQD828" s="14"/>
      <c r="PQE828" s="14"/>
      <c r="PQF828" s="14"/>
      <c r="PQG828" s="14"/>
      <c r="PQH828" s="14"/>
      <c r="PQI828" s="14"/>
      <c r="PQJ828" s="14"/>
      <c r="PQK828" s="14"/>
      <c r="PQL828" s="14"/>
      <c r="PQM828" s="14"/>
      <c r="PQN828" s="14"/>
      <c r="PQO828" s="14"/>
      <c r="PQP828" s="14"/>
      <c r="PQQ828" s="14"/>
      <c r="PQR828" s="14"/>
      <c r="PQS828" s="14"/>
      <c r="PQT828" s="14"/>
      <c r="PQU828" s="14"/>
      <c r="PQV828" s="14"/>
      <c r="PQW828" s="14"/>
      <c r="PQX828" s="14"/>
      <c r="PQY828" s="14"/>
      <c r="PQZ828" s="14"/>
      <c r="PRA828" s="14"/>
      <c r="PRB828" s="14"/>
      <c r="PRC828" s="14"/>
      <c r="PRD828" s="14"/>
      <c r="PRE828" s="14"/>
      <c r="PRF828" s="14"/>
      <c r="PRG828" s="14"/>
      <c r="PRH828" s="14"/>
      <c r="PRI828" s="14"/>
      <c r="PRJ828" s="14"/>
      <c r="PRK828" s="14"/>
      <c r="PRL828" s="14"/>
      <c r="PRM828" s="14"/>
      <c r="PRN828" s="14"/>
      <c r="PRO828" s="14"/>
      <c r="PRP828" s="14"/>
      <c r="PRQ828" s="14"/>
      <c r="PRR828" s="14"/>
      <c r="PRS828" s="14"/>
      <c r="PRT828" s="14"/>
      <c r="PRU828" s="14"/>
      <c r="PRV828" s="14"/>
      <c r="PRW828" s="14"/>
      <c r="PRX828" s="14"/>
      <c r="PRY828" s="14"/>
      <c r="PRZ828" s="14"/>
      <c r="PSA828" s="14"/>
      <c r="PSB828" s="14"/>
      <c r="PSC828" s="14"/>
      <c r="PSD828" s="14"/>
      <c r="PSE828" s="14"/>
      <c r="PSF828" s="14"/>
      <c r="PSG828" s="14"/>
      <c r="PSH828" s="14"/>
      <c r="PSI828" s="14"/>
      <c r="PSJ828" s="14"/>
      <c r="PSK828" s="14"/>
      <c r="PSL828" s="14"/>
      <c r="PSM828" s="14"/>
      <c r="PSN828" s="14"/>
      <c r="PSO828" s="14"/>
      <c r="PSP828" s="14"/>
      <c r="PSQ828" s="14"/>
      <c r="PSR828" s="14"/>
      <c r="PSS828" s="14"/>
      <c r="PST828" s="14"/>
      <c r="PSU828" s="14"/>
      <c r="PSV828" s="14"/>
      <c r="PSW828" s="14"/>
      <c r="PSX828" s="14"/>
      <c r="PSY828" s="14"/>
      <c r="PSZ828" s="14"/>
      <c r="PTA828" s="14"/>
      <c r="PTB828" s="14"/>
      <c r="PTC828" s="14"/>
      <c r="PTD828" s="14"/>
      <c r="PTE828" s="14"/>
      <c r="PTF828" s="14"/>
      <c r="PTG828" s="14"/>
      <c r="PTH828" s="14"/>
      <c r="PTI828" s="14"/>
      <c r="PTJ828" s="14"/>
      <c r="PTK828" s="14"/>
      <c r="PTL828" s="14"/>
      <c r="PTM828" s="14"/>
      <c r="PTN828" s="14"/>
      <c r="PTO828" s="14"/>
      <c r="PTP828" s="14"/>
      <c r="PTQ828" s="14"/>
      <c r="PTR828" s="14"/>
      <c r="PTS828" s="14"/>
      <c r="PTT828" s="14"/>
      <c r="PTU828" s="14"/>
      <c r="PTV828" s="14"/>
      <c r="PTW828" s="14"/>
      <c r="PTX828" s="14"/>
      <c r="PTY828" s="14"/>
      <c r="PTZ828" s="14"/>
      <c r="PUA828" s="14"/>
      <c r="PUB828" s="14"/>
      <c r="PUC828" s="14"/>
      <c r="PUD828" s="14"/>
      <c r="PUE828" s="14"/>
      <c r="PUF828" s="14"/>
      <c r="PUG828" s="14"/>
      <c r="PUH828" s="14"/>
      <c r="PUI828" s="14"/>
      <c r="PUJ828" s="14"/>
      <c r="PUK828" s="14"/>
      <c r="PUL828" s="14"/>
      <c r="PUM828" s="14"/>
      <c r="PUN828" s="14"/>
      <c r="PUO828" s="14"/>
      <c r="PUP828" s="14"/>
      <c r="PUQ828" s="14"/>
      <c r="PUR828" s="14"/>
      <c r="PUS828" s="14"/>
      <c r="PUT828" s="14"/>
      <c r="PUU828" s="14"/>
      <c r="PUV828" s="14"/>
      <c r="PUW828" s="14"/>
      <c r="PUX828" s="14"/>
      <c r="PUY828" s="14"/>
      <c r="PUZ828" s="14"/>
      <c r="PVA828" s="14"/>
      <c r="PVB828" s="14"/>
      <c r="PVC828" s="14"/>
      <c r="PVD828" s="14"/>
      <c r="PVE828" s="14"/>
      <c r="PVF828" s="14"/>
      <c r="PVG828" s="14"/>
      <c r="PVH828" s="14"/>
      <c r="PVI828" s="14"/>
      <c r="PVJ828" s="14"/>
      <c r="PVK828" s="14"/>
      <c r="PVL828" s="14"/>
      <c r="PVM828" s="14"/>
      <c r="PVN828" s="14"/>
      <c r="PVO828" s="14"/>
      <c r="PVP828" s="14"/>
      <c r="PVQ828" s="14"/>
      <c r="PVR828" s="14"/>
      <c r="PVS828" s="14"/>
      <c r="PVT828" s="14"/>
      <c r="PVU828" s="14"/>
      <c r="PVV828" s="14"/>
      <c r="PVW828" s="14"/>
      <c r="PVX828" s="14"/>
      <c r="PVY828" s="14"/>
      <c r="PVZ828" s="14"/>
      <c r="PWA828" s="14"/>
      <c r="PWB828" s="14"/>
      <c r="PWC828" s="14"/>
      <c r="PWD828" s="14"/>
      <c r="PWE828" s="14"/>
      <c r="PWF828" s="14"/>
      <c r="PWG828" s="14"/>
      <c r="PWH828" s="14"/>
      <c r="PWI828" s="14"/>
      <c r="PWJ828" s="14"/>
      <c r="PWK828" s="14"/>
      <c r="PWL828" s="14"/>
      <c r="PWM828" s="14"/>
      <c r="PWN828" s="14"/>
      <c r="PWO828" s="14"/>
      <c r="PWP828" s="14"/>
      <c r="PWQ828" s="14"/>
      <c r="PWR828" s="14"/>
      <c r="PWS828" s="14"/>
      <c r="PWT828" s="14"/>
      <c r="PWU828" s="14"/>
      <c r="PWV828" s="14"/>
      <c r="PWW828" s="14"/>
      <c r="PWX828" s="14"/>
      <c r="PWY828" s="14"/>
      <c r="PWZ828" s="14"/>
      <c r="PXA828" s="14"/>
      <c r="PXB828" s="14"/>
      <c r="PXC828" s="14"/>
      <c r="PXD828" s="14"/>
      <c r="PXE828" s="14"/>
      <c r="PXF828" s="14"/>
      <c r="PXG828" s="14"/>
      <c r="PXH828" s="14"/>
      <c r="PXI828" s="14"/>
      <c r="PXJ828" s="14"/>
      <c r="PXK828" s="14"/>
      <c r="PXL828" s="14"/>
      <c r="PXM828" s="14"/>
      <c r="PXN828" s="14"/>
      <c r="PXO828" s="14"/>
      <c r="PXP828" s="14"/>
      <c r="PXQ828" s="14"/>
      <c r="PXR828" s="14"/>
      <c r="PXS828" s="14"/>
      <c r="PXT828" s="14"/>
      <c r="PXU828" s="14"/>
      <c r="PXV828" s="14"/>
      <c r="PXW828" s="14"/>
      <c r="PXX828" s="14"/>
      <c r="PXY828" s="14"/>
      <c r="PXZ828" s="14"/>
      <c r="PYA828" s="14"/>
      <c r="PYB828" s="14"/>
      <c r="PYC828" s="14"/>
      <c r="PYD828" s="14"/>
      <c r="PYE828" s="14"/>
      <c r="PYF828" s="14"/>
      <c r="PYG828" s="14"/>
      <c r="PYH828" s="14"/>
      <c r="PYI828" s="14"/>
      <c r="PYJ828" s="14"/>
      <c r="PYK828" s="14"/>
      <c r="PYL828" s="14"/>
      <c r="PYM828" s="14"/>
      <c r="PYN828" s="14"/>
      <c r="PYO828" s="14"/>
      <c r="PYP828" s="14"/>
      <c r="PYQ828" s="14"/>
      <c r="PYR828" s="14"/>
      <c r="PYS828" s="14"/>
      <c r="PYT828" s="14"/>
      <c r="PYU828" s="14"/>
      <c r="PYV828" s="14"/>
      <c r="PYW828" s="14"/>
      <c r="PYX828" s="14"/>
      <c r="PYY828" s="14"/>
      <c r="PYZ828" s="14"/>
      <c r="PZA828" s="14"/>
      <c r="PZB828" s="14"/>
      <c r="PZC828" s="14"/>
      <c r="PZD828" s="14"/>
      <c r="PZE828" s="14"/>
      <c r="PZF828" s="14"/>
      <c r="PZG828" s="14"/>
      <c r="PZH828" s="14"/>
      <c r="PZI828" s="14"/>
      <c r="PZJ828" s="14"/>
      <c r="PZK828" s="14"/>
      <c r="PZL828" s="14"/>
      <c r="PZM828" s="14"/>
      <c r="PZN828" s="14"/>
      <c r="PZO828" s="14"/>
      <c r="PZP828" s="14"/>
      <c r="PZQ828" s="14"/>
      <c r="PZR828" s="14"/>
      <c r="PZS828" s="14"/>
      <c r="PZT828" s="14"/>
      <c r="PZU828" s="14"/>
      <c r="PZV828" s="14"/>
      <c r="PZW828" s="14"/>
      <c r="PZX828" s="14"/>
      <c r="PZY828" s="14"/>
      <c r="PZZ828" s="14"/>
      <c r="QAA828" s="14"/>
      <c r="QAB828" s="14"/>
      <c r="QAC828" s="14"/>
      <c r="QAD828" s="14"/>
      <c r="QAE828" s="14"/>
      <c r="QAF828" s="14"/>
      <c r="QAG828" s="14"/>
      <c r="QAH828" s="14"/>
      <c r="QAI828" s="14"/>
      <c r="QAJ828" s="14"/>
      <c r="QAK828" s="14"/>
      <c r="QAL828" s="14"/>
      <c r="QAM828" s="14"/>
      <c r="QAN828" s="14"/>
      <c r="QAO828" s="14"/>
      <c r="QAP828" s="14"/>
      <c r="QAQ828" s="14"/>
      <c r="QAR828" s="14"/>
      <c r="QAS828" s="14"/>
      <c r="QAT828" s="14"/>
      <c r="QAU828" s="14"/>
      <c r="QAV828" s="14"/>
      <c r="QAW828" s="14"/>
      <c r="QAX828" s="14"/>
      <c r="QAY828" s="14"/>
      <c r="QAZ828" s="14"/>
      <c r="QBA828" s="14"/>
      <c r="QBB828" s="14"/>
      <c r="QBC828" s="14"/>
      <c r="QBD828" s="14"/>
      <c r="QBE828" s="14"/>
      <c r="QBF828" s="14"/>
      <c r="QBG828" s="14"/>
      <c r="QBH828" s="14"/>
      <c r="QBI828" s="14"/>
      <c r="QBJ828" s="14"/>
      <c r="QBK828" s="14"/>
      <c r="QBL828" s="14"/>
      <c r="QBM828" s="14"/>
      <c r="QBN828" s="14"/>
      <c r="QBO828" s="14"/>
      <c r="QBP828" s="14"/>
      <c r="QBQ828" s="14"/>
      <c r="QBR828" s="14"/>
      <c r="QBS828" s="14"/>
      <c r="QBT828" s="14"/>
      <c r="QBU828" s="14"/>
      <c r="QBV828" s="14"/>
      <c r="QBW828" s="14"/>
      <c r="QBX828" s="14"/>
      <c r="QBY828" s="14"/>
      <c r="QBZ828" s="14"/>
      <c r="QCA828" s="14"/>
      <c r="QCB828" s="14"/>
      <c r="QCC828" s="14"/>
      <c r="QCD828" s="14"/>
      <c r="QCE828" s="14"/>
      <c r="QCF828" s="14"/>
      <c r="QCG828" s="14"/>
      <c r="QCH828" s="14"/>
      <c r="QCI828" s="14"/>
      <c r="QCJ828" s="14"/>
      <c r="QCK828" s="14"/>
      <c r="QCL828" s="14"/>
      <c r="QCM828" s="14"/>
      <c r="QCN828" s="14"/>
      <c r="QCO828" s="14"/>
      <c r="QCP828" s="14"/>
      <c r="QCQ828" s="14"/>
      <c r="QCR828" s="14"/>
      <c r="QCS828" s="14"/>
      <c r="QCT828" s="14"/>
      <c r="QCU828" s="14"/>
      <c r="QCV828" s="14"/>
      <c r="QCW828" s="14"/>
      <c r="QCX828" s="14"/>
      <c r="QCY828" s="14"/>
      <c r="QCZ828" s="14"/>
      <c r="QDA828" s="14"/>
      <c r="QDB828" s="14"/>
      <c r="QDC828" s="14"/>
      <c r="QDD828" s="14"/>
      <c r="QDE828" s="14"/>
      <c r="QDF828" s="14"/>
      <c r="QDG828" s="14"/>
      <c r="QDH828" s="14"/>
      <c r="QDI828" s="14"/>
      <c r="QDJ828" s="14"/>
      <c r="QDK828" s="14"/>
      <c r="QDL828" s="14"/>
      <c r="QDM828" s="14"/>
      <c r="QDN828" s="14"/>
      <c r="QDO828" s="14"/>
      <c r="QDP828" s="14"/>
      <c r="QDQ828" s="14"/>
      <c r="QDR828" s="14"/>
      <c r="QDS828" s="14"/>
      <c r="QDT828" s="14"/>
      <c r="QDU828" s="14"/>
      <c r="QDV828" s="14"/>
      <c r="QDW828" s="14"/>
      <c r="QDX828" s="14"/>
      <c r="QDY828" s="14"/>
      <c r="QDZ828" s="14"/>
      <c r="QEA828" s="14"/>
      <c r="QEB828" s="14"/>
      <c r="QEC828" s="14"/>
      <c r="QED828" s="14"/>
      <c r="QEE828" s="14"/>
      <c r="QEF828" s="14"/>
      <c r="QEG828" s="14"/>
      <c r="QEH828" s="14"/>
      <c r="QEI828" s="14"/>
      <c r="QEJ828" s="14"/>
      <c r="QEK828" s="14"/>
      <c r="QEL828" s="14"/>
      <c r="QEM828" s="14"/>
      <c r="QEN828" s="14"/>
      <c r="QEO828" s="14"/>
      <c r="QEP828" s="14"/>
      <c r="QEQ828" s="14"/>
      <c r="QER828" s="14"/>
      <c r="QES828" s="14"/>
      <c r="QET828" s="14"/>
      <c r="QEU828" s="14"/>
      <c r="QEV828" s="14"/>
      <c r="QEW828" s="14"/>
      <c r="QEX828" s="14"/>
      <c r="QEY828" s="14"/>
      <c r="QEZ828" s="14"/>
      <c r="QFA828" s="14"/>
      <c r="QFB828" s="14"/>
      <c r="QFC828" s="14"/>
      <c r="QFD828" s="14"/>
      <c r="QFE828" s="14"/>
      <c r="QFF828" s="14"/>
      <c r="QFG828" s="14"/>
      <c r="QFH828" s="14"/>
      <c r="QFI828" s="14"/>
      <c r="QFJ828" s="14"/>
      <c r="QFK828" s="14"/>
      <c r="QFL828" s="14"/>
      <c r="QFM828" s="14"/>
      <c r="QFN828" s="14"/>
      <c r="QFO828" s="14"/>
      <c r="QFP828" s="14"/>
      <c r="QFQ828" s="14"/>
      <c r="QFR828" s="14"/>
      <c r="QFS828" s="14"/>
      <c r="QFT828" s="14"/>
      <c r="QFU828" s="14"/>
      <c r="QFV828" s="14"/>
      <c r="QFW828" s="14"/>
      <c r="QFX828" s="14"/>
      <c r="QFY828" s="14"/>
      <c r="QFZ828" s="14"/>
      <c r="QGA828" s="14"/>
      <c r="QGB828" s="14"/>
      <c r="QGC828" s="14"/>
      <c r="QGD828" s="14"/>
      <c r="QGE828" s="14"/>
      <c r="QGF828" s="14"/>
      <c r="QGG828" s="14"/>
      <c r="QGH828" s="14"/>
      <c r="QGI828" s="14"/>
      <c r="QGJ828" s="14"/>
      <c r="QGK828" s="14"/>
      <c r="QGL828" s="14"/>
      <c r="QGM828" s="14"/>
      <c r="QGN828" s="14"/>
      <c r="QGO828" s="14"/>
      <c r="QGP828" s="14"/>
      <c r="QGQ828" s="14"/>
      <c r="QGR828" s="14"/>
      <c r="QGS828" s="14"/>
      <c r="QGT828" s="14"/>
      <c r="QGU828" s="14"/>
      <c r="QGV828" s="14"/>
      <c r="QGW828" s="14"/>
      <c r="QGX828" s="14"/>
      <c r="QGY828" s="14"/>
      <c r="QGZ828" s="14"/>
      <c r="QHA828" s="14"/>
      <c r="QHB828" s="14"/>
      <c r="QHC828" s="14"/>
      <c r="QHD828" s="14"/>
      <c r="QHE828" s="14"/>
      <c r="QHF828" s="14"/>
      <c r="QHG828" s="14"/>
      <c r="QHH828" s="14"/>
      <c r="QHI828" s="14"/>
      <c r="QHJ828" s="14"/>
      <c r="QHK828" s="14"/>
      <c r="QHL828" s="14"/>
      <c r="QHM828" s="14"/>
      <c r="QHN828" s="14"/>
      <c r="QHO828" s="14"/>
      <c r="QHP828" s="14"/>
      <c r="QHQ828" s="14"/>
      <c r="QHR828" s="14"/>
      <c r="QHS828" s="14"/>
      <c r="QHT828" s="14"/>
      <c r="QHU828" s="14"/>
      <c r="QHV828" s="14"/>
      <c r="QHW828" s="14"/>
      <c r="QHX828" s="14"/>
      <c r="QHY828" s="14"/>
      <c r="QHZ828" s="14"/>
      <c r="QIA828" s="14"/>
      <c r="QIB828" s="14"/>
      <c r="QIC828" s="14"/>
      <c r="QID828" s="14"/>
      <c r="QIE828" s="14"/>
      <c r="QIF828" s="14"/>
      <c r="QIG828" s="14"/>
      <c r="QIH828" s="14"/>
      <c r="QII828" s="14"/>
      <c r="QIJ828" s="14"/>
      <c r="QIK828" s="14"/>
      <c r="QIL828" s="14"/>
      <c r="QIM828" s="14"/>
      <c r="QIN828" s="14"/>
      <c r="QIO828" s="14"/>
      <c r="QIP828" s="14"/>
      <c r="QIQ828" s="14"/>
      <c r="QIR828" s="14"/>
      <c r="QIS828" s="14"/>
      <c r="QIT828" s="14"/>
      <c r="QIU828" s="14"/>
      <c r="QIV828" s="14"/>
      <c r="QIW828" s="14"/>
      <c r="QIX828" s="14"/>
      <c r="QIY828" s="14"/>
      <c r="QIZ828" s="14"/>
      <c r="QJA828" s="14"/>
      <c r="QJB828" s="14"/>
      <c r="QJC828" s="14"/>
      <c r="QJD828" s="14"/>
      <c r="QJE828" s="14"/>
      <c r="QJF828" s="14"/>
      <c r="QJG828" s="14"/>
      <c r="QJH828" s="14"/>
      <c r="QJI828" s="14"/>
      <c r="QJJ828" s="14"/>
      <c r="QJK828" s="14"/>
      <c r="QJL828" s="14"/>
      <c r="QJM828" s="14"/>
      <c r="QJN828" s="14"/>
      <c r="QJO828" s="14"/>
      <c r="QJP828" s="14"/>
      <c r="QJQ828" s="14"/>
      <c r="QJR828" s="14"/>
      <c r="QJS828" s="14"/>
      <c r="QJT828" s="14"/>
      <c r="QJU828" s="14"/>
      <c r="QJV828" s="14"/>
      <c r="QJW828" s="14"/>
      <c r="QJX828" s="14"/>
      <c r="QJY828" s="14"/>
      <c r="QJZ828" s="14"/>
      <c r="QKA828" s="14"/>
      <c r="QKB828" s="14"/>
      <c r="QKC828" s="14"/>
      <c r="QKD828" s="14"/>
      <c r="QKE828" s="14"/>
      <c r="QKF828" s="14"/>
      <c r="QKG828" s="14"/>
      <c r="QKH828" s="14"/>
      <c r="QKI828" s="14"/>
      <c r="QKJ828" s="14"/>
      <c r="QKK828" s="14"/>
      <c r="QKL828" s="14"/>
      <c r="QKM828" s="14"/>
      <c r="QKN828" s="14"/>
      <c r="QKO828" s="14"/>
      <c r="QKP828" s="14"/>
      <c r="QKQ828" s="14"/>
      <c r="QKR828" s="14"/>
      <c r="QKS828" s="14"/>
      <c r="QKT828" s="14"/>
      <c r="QKU828" s="14"/>
      <c r="QKV828" s="14"/>
      <c r="QKW828" s="14"/>
      <c r="QKX828" s="14"/>
      <c r="QKY828" s="14"/>
      <c r="QKZ828" s="14"/>
      <c r="QLA828" s="14"/>
      <c r="QLB828" s="14"/>
      <c r="QLC828" s="14"/>
      <c r="QLD828" s="14"/>
      <c r="QLE828" s="14"/>
      <c r="QLF828" s="14"/>
      <c r="QLG828" s="14"/>
      <c r="QLH828" s="14"/>
      <c r="QLI828" s="14"/>
      <c r="QLJ828" s="14"/>
      <c r="QLK828" s="14"/>
      <c r="QLL828" s="14"/>
      <c r="QLM828" s="14"/>
      <c r="QLN828" s="14"/>
      <c r="QLO828" s="14"/>
      <c r="QLP828" s="14"/>
      <c r="QLQ828" s="14"/>
      <c r="QLR828" s="14"/>
      <c r="QLS828" s="14"/>
      <c r="QLT828" s="14"/>
      <c r="QLU828" s="14"/>
      <c r="QLV828" s="14"/>
      <c r="QLW828" s="14"/>
      <c r="QLX828" s="14"/>
      <c r="QLY828" s="14"/>
      <c r="QLZ828" s="14"/>
      <c r="QMA828" s="14"/>
      <c r="QMB828" s="14"/>
      <c r="QMC828" s="14"/>
      <c r="QMD828" s="14"/>
      <c r="QME828" s="14"/>
      <c r="QMF828" s="14"/>
      <c r="QMG828" s="14"/>
      <c r="QMH828" s="14"/>
      <c r="QMI828" s="14"/>
      <c r="QMJ828" s="14"/>
      <c r="QMK828" s="14"/>
      <c r="QML828" s="14"/>
      <c r="QMM828" s="14"/>
      <c r="QMN828" s="14"/>
      <c r="QMO828" s="14"/>
      <c r="QMP828" s="14"/>
      <c r="QMQ828" s="14"/>
      <c r="QMR828" s="14"/>
      <c r="QMS828" s="14"/>
      <c r="QMT828" s="14"/>
      <c r="QMU828" s="14"/>
      <c r="QMV828" s="14"/>
      <c r="QMW828" s="14"/>
      <c r="QMX828" s="14"/>
      <c r="QMY828" s="14"/>
      <c r="QMZ828" s="14"/>
      <c r="QNA828" s="14"/>
      <c r="QNB828" s="14"/>
      <c r="QNC828" s="14"/>
      <c r="QND828" s="14"/>
      <c r="QNE828" s="14"/>
      <c r="QNF828" s="14"/>
      <c r="QNG828" s="14"/>
      <c r="QNH828" s="14"/>
      <c r="QNI828" s="14"/>
      <c r="QNJ828" s="14"/>
      <c r="QNK828" s="14"/>
      <c r="QNL828" s="14"/>
      <c r="QNM828" s="14"/>
      <c r="QNN828" s="14"/>
      <c r="QNO828" s="14"/>
      <c r="QNP828" s="14"/>
      <c r="QNQ828" s="14"/>
      <c r="QNR828" s="14"/>
      <c r="QNS828" s="14"/>
      <c r="QNT828" s="14"/>
      <c r="QNU828" s="14"/>
      <c r="QNV828" s="14"/>
      <c r="QNW828" s="14"/>
      <c r="QNX828" s="14"/>
      <c r="QNY828" s="14"/>
      <c r="QNZ828" s="14"/>
      <c r="QOA828" s="14"/>
      <c r="QOB828" s="14"/>
      <c r="QOC828" s="14"/>
      <c r="QOD828" s="14"/>
      <c r="QOE828" s="14"/>
      <c r="QOF828" s="14"/>
      <c r="QOG828" s="14"/>
      <c r="QOH828" s="14"/>
      <c r="QOI828" s="14"/>
      <c r="QOJ828" s="14"/>
      <c r="QOK828" s="14"/>
      <c r="QOL828" s="14"/>
      <c r="QOM828" s="14"/>
      <c r="QON828" s="14"/>
      <c r="QOO828" s="14"/>
      <c r="QOP828" s="14"/>
      <c r="QOQ828" s="14"/>
      <c r="QOR828" s="14"/>
      <c r="QOS828" s="14"/>
      <c r="QOT828" s="14"/>
      <c r="QOU828" s="14"/>
      <c r="QOV828" s="14"/>
      <c r="QOW828" s="14"/>
      <c r="QOX828" s="14"/>
      <c r="QOY828" s="14"/>
      <c r="QOZ828" s="14"/>
      <c r="QPA828" s="14"/>
      <c r="QPB828" s="14"/>
      <c r="QPC828" s="14"/>
      <c r="QPD828" s="14"/>
      <c r="QPE828" s="14"/>
      <c r="QPF828" s="14"/>
      <c r="QPG828" s="14"/>
      <c r="QPH828" s="14"/>
      <c r="QPI828" s="14"/>
      <c r="QPJ828" s="14"/>
      <c r="QPK828" s="14"/>
      <c r="QPL828" s="14"/>
      <c r="QPM828" s="14"/>
      <c r="QPN828" s="14"/>
      <c r="QPO828" s="14"/>
      <c r="QPP828" s="14"/>
      <c r="QPQ828" s="14"/>
      <c r="QPR828" s="14"/>
      <c r="QPS828" s="14"/>
      <c r="QPT828" s="14"/>
      <c r="QPU828" s="14"/>
      <c r="QPV828" s="14"/>
      <c r="QPW828" s="14"/>
      <c r="QPX828" s="14"/>
      <c r="QPY828" s="14"/>
      <c r="QPZ828" s="14"/>
      <c r="QQA828" s="14"/>
      <c r="QQB828" s="14"/>
      <c r="QQC828" s="14"/>
      <c r="QQD828" s="14"/>
      <c r="QQE828" s="14"/>
      <c r="QQF828" s="14"/>
      <c r="QQG828" s="14"/>
      <c r="QQH828" s="14"/>
      <c r="QQI828" s="14"/>
      <c r="QQJ828" s="14"/>
      <c r="QQK828" s="14"/>
      <c r="QQL828" s="14"/>
      <c r="QQM828" s="14"/>
      <c r="QQN828" s="14"/>
      <c r="QQO828" s="14"/>
      <c r="QQP828" s="14"/>
      <c r="QQQ828" s="14"/>
      <c r="QQR828" s="14"/>
      <c r="QQS828" s="14"/>
      <c r="QQT828" s="14"/>
      <c r="QQU828" s="14"/>
      <c r="QQV828" s="14"/>
      <c r="QQW828" s="14"/>
      <c r="QQX828" s="14"/>
      <c r="QQY828" s="14"/>
      <c r="QQZ828" s="14"/>
      <c r="QRA828" s="14"/>
      <c r="QRB828" s="14"/>
      <c r="QRC828" s="14"/>
      <c r="QRD828" s="14"/>
      <c r="QRE828" s="14"/>
      <c r="QRF828" s="14"/>
      <c r="QRG828" s="14"/>
      <c r="QRH828" s="14"/>
      <c r="QRI828" s="14"/>
      <c r="QRJ828" s="14"/>
      <c r="QRK828" s="14"/>
      <c r="QRL828" s="14"/>
      <c r="QRM828" s="14"/>
      <c r="QRN828" s="14"/>
      <c r="QRO828" s="14"/>
      <c r="QRP828" s="14"/>
      <c r="QRQ828" s="14"/>
      <c r="QRR828" s="14"/>
      <c r="QRS828" s="14"/>
      <c r="QRT828" s="14"/>
      <c r="QRU828" s="14"/>
      <c r="QRV828" s="14"/>
      <c r="QRW828" s="14"/>
      <c r="QRX828" s="14"/>
      <c r="QRY828" s="14"/>
      <c r="QRZ828" s="14"/>
      <c r="QSA828" s="14"/>
      <c r="QSB828" s="14"/>
      <c r="QSC828" s="14"/>
      <c r="QSD828" s="14"/>
      <c r="QSE828" s="14"/>
      <c r="QSF828" s="14"/>
      <c r="QSG828" s="14"/>
      <c r="QSH828" s="14"/>
      <c r="QSI828" s="14"/>
      <c r="QSJ828" s="14"/>
      <c r="QSK828" s="14"/>
      <c r="QSL828" s="14"/>
      <c r="QSM828" s="14"/>
      <c r="QSN828" s="14"/>
      <c r="QSO828" s="14"/>
      <c r="QSP828" s="14"/>
      <c r="QSQ828" s="14"/>
      <c r="QSR828" s="14"/>
      <c r="QSS828" s="14"/>
      <c r="QST828" s="14"/>
      <c r="QSU828" s="14"/>
      <c r="QSV828" s="14"/>
      <c r="QSW828" s="14"/>
      <c r="QSX828" s="14"/>
      <c r="QSY828" s="14"/>
      <c r="QSZ828" s="14"/>
      <c r="QTA828" s="14"/>
      <c r="QTB828" s="14"/>
      <c r="QTC828" s="14"/>
      <c r="QTD828" s="14"/>
      <c r="QTE828" s="14"/>
      <c r="QTF828" s="14"/>
      <c r="QTG828" s="14"/>
      <c r="QTH828" s="14"/>
      <c r="QTI828" s="14"/>
      <c r="QTJ828" s="14"/>
      <c r="QTK828" s="14"/>
      <c r="QTL828" s="14"/>
      <c r="QTM828" s="14"/>
      <c r="QTN828" s="14"/>
      <c r="QTO828" s="14"/>
      <c r="QTP828" s="14"/>
      <c r="QTQ828" s="14"/>
      <c r="QTR828" s="14"/>
      <c r="QTS828" s="14"/>
      <c r="QTT828" s="14"/>
      <c r="QTU828" s="14"/>
      <c r="QTV828" s="14"/>
      <c r="QTW828" s="14"/>
      <c r="QTX828" s="14"/>
      <c r="QTY828" s="14"/>
      <c r="QTZ828" s="14"/>
      <c r="QUA828" s="14"/>
      <c r="QUB828" s="14"/>
      <c r="QUC828" s="14"/>
      <c r="QUD828" s="14"/>
      <c r="QUE828" s="14"/>
      <c r="QUF828" s="14"/>
      <c r="QUG828" s="14"/>
      <c r="QUH828" s="14"/>
      <c r="QUI828" s="14"/>
      <c r="QUJ828" s="14"/>
      <c r="QUK828" s="14"/>
      <c r="QUL828" s="14"/>
      <c r="QUM828" s="14"/>
      <c r="QUN828" s="14"/>
      <c r="QUO828" s="14"/>
      <c r="QUP828" s="14"/>
      <c r="QUQ828" s="14"/>
      <c r="QUR828" s="14"/>
      <c r="QUS828" s="14"/>
      <c r="QUT828" s="14"/>
      <c r="QUU828" s="14"/>
      <c r="QUV828" s="14"/>
      <c r="QUW828" s="14"/>
      <c r="QUX828" s="14"/>
      <c r="QUY828" s="14"/>
      <c r="QUZ828" s="14"/>
      <c r="QVA828" s="14"/>
      <c r="QVB828" s="14"/>
      <c r="QVC828" s="14"/>
      <c r="QVD828" s="14"/>
      <c r="QVE828" s="14"/>
      <c r="QVF828" s="14"/>
      <c r="QVG828" s="14"/>
      <c r="QVH828" s="14"/>
      <c r="QVI828" s="14"/>
      <c r="QVJ828" s="14"/>
      <c r="QVK828" s="14"/>
      <c r="QVL828" s="14"/>
      <c r="QVM828" s="14"/>
      <c r="QVN828" s="14"/>
      <c r="QVO828" s="14"/>
      <c r="QVP828" s="14"/>
      <c r="QVQ828" s="14"/>
      <c r="QVR828" s="14"/>
      <c r="QVS828" s="14"/>
      <c r="QVT828" s="14"/>
      <c r="QVU828" s="14"/>
      <c r="QVV828" s="14"/>
      <c r="QVW828" s="14"/>
      <c r="QVX828" s="14"/>
      <c r="QVY828" s="14"/>
      <c r="QVZ828" s="14"/>
      <c r="QWA828" s="14"/>
      <c r="QWB828" s="14"/>
      <c r="QWC828" s="14"/>
      <c r="QWD828" s="14"/>
      <c r="QWE828" s="14"/>
      <c r="QWF828" s="14"/>
      <c r="QWG828" s="14"/>
      <c r="QWH828" s="14"/>
      <c r="QWI828" s="14"/>
      <c r="QWJ828" s="14"/>
      <c r="QWK828" s="14"/>
      <c r="QWL828" s="14"/>
      <c r="QWM828" s="14"/>
      <c r="QWN828" s="14"/>
      <c r="QWO828" s="14"/>
      <c r="QWP828" s="14"/>
      <c r="QWQ828" s="14"/>
      <c r="QWR828" s="14"/>
      <c r="QWS828" s="14"/>
      <c r="QWT828" s="14"/>
      <c r="QWU828" s="14"/>
      <c r="QWV828" s="14"/>
      <c r="QWW828" s="14"/>
      <c r="QWX828" s="14"/>
      <c r="QWY828" s="14"/>
      <c r="QWZ828" s="14"/>
      <c r="QXA828" s="14"/>
      <c r="QXB828" s="14"/>
      <c r="QXC828" s="14"/>
      <c r="QXD828" s="14"/>
      <c r="QXE828" s="14"/>
      <c r="QXF828" s="14"/>
      <c r="QXG828" s="14"/>
      <c r="QXH828" s="14"/>
      <c r="QXI828" s="14"/>
      <c r="QXJ828" s="14"/>
      <c r="QXK828" s="14"/>
      <c r="QXL828" s="14"/>
      <c r="QXM828" s="14"/>
      <c r="QXN828" s="14"/>
      <c r="QXO828" s="14"/>
      <c r="QXP828" s="14"/>
      <c r="QXQ828" s="14"/>
      <c r="QXR828" s="14"/>
      <c r="QXS828" s="14"/>
      <c r="QXT828" s="14"/>
      <c r="QXU828" s="14"/>
      <c r="QXV828" s="14"/>
      <c r="QXW828" s="14"/>
      <c r="QXX828" s="14"/>
      <c r="QXY828" s="14"/>
      <c r="QXZ828" s="14"/>
      <c r="QYA828" s="14"/>
      <c r="QYB828" s="14"/>
      <c r="QYC828" s="14"/>
      <c r="QYD828" s="14"/>
      <c r="QYE828" s="14"/>
      <c r="QYF828" s="14"/>
      <c r="QYG828" s="14"/>
      <c r="QYH828" s="14"/>
      <c r="QYI828" s="14"/>
      <c r="QYJ828" s="14"/>
      <c r="QYK828" s="14"/>
      <c r="QYL828" s="14"/>
      <c r="QYM828" s="14"/>
      <c r="QYN828" s="14"/>
      <c r="QYO828" s="14"/>
      <c r="QYP828" s="14"/>
      <c r="QYQ828" s="14"/>
      <c r="QYR828" s="14"/>
      <c r="QYS828" s="14"/>
      <c r="QYT828" s="14"/>
      <c r="QYU828" s="14"/>
      <c r="QYV828" s="14"/>
      <c r="QYW828" s="14"/>
      <c r="QYX828" s="14"/>
      <c r="QYY828" s="14"/>
      <c r="QYZ828" s="14"/>
      <c r="QZA828" s="14"/>
      <c r="QZB828" s="14"/>
      <c r="QZC828" s="14"/>
      <c r="QZD828" s="14"/>
      <c r="QZE828" s="14"/>
      <c r="QZF828" s="14"/>
      <c r="QZG828" s="14"/>
      <c r="QZH828" s="14"/>
      <c r="QZI828" s="14"/>
      <c r="QZJ828" s="14"/>
      <c r="QZK828" s="14"/>
      <c r="QZL828" s="14"/>
      <c r="QZM828" s="14"/>
      <c r="QZN828" s="14"/>
      <c r="QZO828" s="14"/>
      <c r="QZP828" s="14"/>
      <c r="QZQ828" s="14"/>
      <c r="QZR828" s="14"/>
      <c r="QZS828" s="14"/>
      <c r="QZT828" s="14"/>
      <c r="QZU828" s="14"/>
      <c r="QZV828" s="14"/>
      <c r="QZW828" s="14"/>
      <c r="QZX828" s="14"/>
      <c r="QZY828" s="14"/>
      <c r="QZZ828" s="14"/>
      <c r="RAA828" s="14"/>
      <c r="RAB828" s="14"/>
      <c r="RAC828" s="14"/>
      <c r="RAD828" s="14"/>
      <c r="RAE828" s="14"/>
      <c r="RAF828" s="14"/>
      <c r="RAG828" s="14"/>
      <c r="RAH828" s="14"/>
      <c r="RAI828" s="14"/>
      <c r="RAJ828" s="14"/>
      <c r="RAK828" s="14"/>
      <c r="RAL828" s="14"/>
      <c r="RAM828" s="14"/>
      <c r="RAN828" s="14"/>
      <c r="RAO828" s="14"/>
      <c r="RAP828" s="14"/>
      <c r="RAQ828" s="14"/>
      <c r="RAR828" s="14"/>
      <c r="RAS828" s="14"/>
      <c r="RAT828" s="14"/>
      <c r="RAU828" s="14"/>
      <c r="RAV828" s="14"/>
      <c r="RAW828" s="14"/>
      <c r="RAX828" s="14"/>
      <c r="RAY828" s="14"/>
      <c r="RAZ828" s="14"/>
      <c r="RBA828" s="14"/>
      <c r="RBB828" s="14"/>
      <c r="RBC828" s="14"/>
      <c r="RBD828" s="14"/>
      <c r="RBE828" s="14"/>
      <c r="RBF828" s="14"/>
      <c r="RBG828" s="14"/>
      <c r="RBH828" s="14"/>
      <c r="RBI828" s="14"/>
      <c r="RBJ828" s="14"/>
      <c r="RBK828" s="14"/>
      <c r="RBL828" s="14"/>
      <c r="RBM828" s="14"/>
      <c r="RBN828" s="14"/>
      <c r="RBO828" s="14"/>
      <c r="RBP828" s="14"/>
      <c r="RBQ828" s="14"/>
      <c r="RBR828" s="14"/>
      <c r="RBS828" s="14"/>
      <c r="RBT828" s="14"/>
      <c r="RBU828" s="14"/>
      <c r="RBV828" s="14"/>
      <c r="RBW828" s="14"/>
      <c r="RBX828" s="14"/>
      <c r="RBY828" s="14"/>
      <c r="RBZ828" s="14"/>
      <c r="RCA828" s="14"/>
      <c r="RCB828" s="14"/>
      <c r="RCC828" s="14"/>
      <c r="RCD828" s="14"/>
      <c r="RCE828" s="14"/>
      <c r="RCF828" s="14"/>
      <c r="RCG828" s="14"/>
      <c r="RCH828" s="14"/>
      <c r="RCI828" s="14"/>
      <c r="RCJ828" s="14"/>
      <c r="RCK828" s="14"/>
      <c r="RCL828" s="14"/>
      <c r="RCM828" s="14"/>
      <c r="RCN828" s="14"/>
      <c r="RCO828" s="14"/>
      <c r="RCP828" s="14"/>
      <c r="RCQ828" s="14"/>
      <c r="RCR828" s="14"/>
      <c r="RCS828" s="14"/>
      <c r="RCT828" s="14"/>
      <c r="RCU828" s="14"/>
      <c r="RCV828" s="14"/>
      <c r="RCW828" s="14"/>
      <c r="RCX828" s="14"/>
      <c r="RCY828" s="14"/>
      <c r="RCZ828" s="14"/>
      <c r="RDA828" s="14"/>
      <c r="RDB828" s="14"/>
      <c r="RDC828" s="14"/>
      <c r="RDD828" s="14"/>
      <c r="RDE828" s="14"/>
      <c r="RDF828" s="14"/>
      <c r="RDG828" s="14"/>
      <c r="RDH828" s="14"/>
      <c r="RDI828" s="14"/>
      <c r="RDJ828" s="14"/>
      <c r="RDK828" s="14"/>
      <c r="RDL828" s="14"/>
      <c r="RDM828" s="14"/>
      <c r="RDN828" s="14"/>
      <c r="RDO828" s="14"/>
      <c r="RDP828" s="14"/>
      <c r="RDQ828" s="14"/>
      <c r="RDR828" s="14"/>
      <c r="RDS828" s="14"/>
      <c r="RDT828" s="14"/>
      <c r="RDU828" s="14"/>
      <c r="RDV828" s="14"/>
      <c r="RDW828" s="14"/>
      <c r="RDX828" s="14"/>
      <c r="RDY828" s="14"/>
      <c r="RDZ828" s="14"/>
      <c r="REA828" s="14"/>
      <c r="REB828" s="14"/>
      <c r="REC828" s="14"/>
      <c r="RED828" s="14"/>
      <c r="REE828" s="14"/>
      <c r="REF828" s="14"/>
      <c r="REG828" s="14"/>
      <c r="REH828" s="14"/>
      <c r="REI828" s="14"/>
      <c r="REJ828" s="14"/>
      <c r="REK828" s="14"/>
      <c r="REL828" s="14"/>
      <c r="REM828" s="14"/>
      <c r="REN828" s="14"/>
      <c r="REO828" s="14"/>
      <c r="REP828" s="14"/>
      <c r="REQ828" s="14"/>
      <c r="RER828" s="14"/>
      <c r="RES828" s="14"/>
      <c r="RET828" s="14"/>
      <c r="REU828" s="14"/>
      <c r="REV828" s="14"/>
      <c r="REW828" s="14"/>
      <c r="REX828" s="14"/>
      <c r="REY828" s="14"/>
      <c r="REZ828" s="14"/>
      <c r="RFA828" s="14"/>
      <c r="RFB828" s="14"/>
      <c r="RFC828" s="14"/>
      <c r="RFD828" s="14"/>
      <c r="RFE828" s="14"/>
      <c r="RFF828" s="14"/>
      <c r="RFG828" s="14"/>
      <c r="RFH828" s="14"/>
      <c r="RFI828" s="14"/>
      <c r="RFJ828" s="14"/>
      <c r="RFK828" s="14"/>
      <c r="RFL828" s="14"/>
      <c r="RFM828" s="14"/>
      <c r="RFN828" s="14"/>
      <c r="RFO828" s="14"/>
      <c r="RFP828" s="14"/>
      <c r="RFQ828" s="14"/>
      <c r="RFR828" s="14"/>
      <c r="RFS828" s="14"/>
      <c r="RFT828" s="14"/>
      <c r="RFU828" s="14"/>
      <c r="RFV828" s="14"/>
      <c r="RFW828" s="14"/>
      <c r="RFX828" s="14"/>
      <c r="RFY828" s="14"/>
      <c r="RFZ828" s="14"/>
      <c r="RGA828" s="14"/>
      <c r="RGB828" s="14"/>
      <c r="RGC828" s="14"/>
      <c r="RGD828" s="14"/>
      <c r="RGE828" s="14"/>
      <c r="RGF828" s="14"/>
      <c r="RGG828" s="14"/>
      <c r="RGH828" s="14"/>
      <c r="RGI828" s="14"/>
      <c r="RGJ828" s="14"/>
      <c r="RGK828" s="14"/>
      <c r="RGL828" s="14"/>
      <c r="RGM828" s="14"/>
      <c r="RGN828" s="14"/>
      <c r="RGO828" s="14"/>
      <c r="RGP828" s="14"/>
      <c r="RGQ828" s="14"/>
      <c r="RGR828" s="14"/>
      <c r="RGS828" s="14"/>
      <c r="RGT828" s="14"/>
      <c r="RGU828" s="14"/>
      <c r="RGV828" s="14"/>
      <c r="RGW828" s="14"/>
      <c r="RGX828" s="14"/>
      <c r="RGY828" s="14"/>
      <c r="RGZ828" s="14"/>
      <c r="RHA828" s="14"/>
      <c r="RHB828" s="14"/>
      <c r="RHC828" s="14"/>
      <c r="RHD828" s="14"/>
      <c r="RHE828" s="14"/>
      <c r="RHF828" s="14"/>
      <c r="RHG828" s="14"/>
      <c r="RHH828" s="14"/>
      <c r="RHI828" s="14"/>
      <c r="RHJ828" s="14"/>
      <c r="RHK828" s="14"/>
      <c r="RHL828" s="14"/>
      <c r="RHM828" s="14"/>
      <c r="RHN828" s="14"/>
      <c r="RHO828" s="14"/>
      <c r="RHP828" s="14"/>
      <c r="RHQ828" s="14"/>
      <c r="RHR828" s="14"/>
      <c r="RHS828" s="14"/>
      <c r="RHT828" s="14"/>
      <c r="RHU828" s="14"/>
      <c r="RHV828" s="14"/>
      <c r="RHW828" s="14"/>
      <c r="RHX828" s="14"/>
      <c r="RHY828" s="14"/>
      <c r="RHZ828" s="14"/>
      <c r="RIA828" s="14"/>
      <c r="RIB828" s="14"/>
      <c r="RIC828" s="14"/>
      <c r="RID828" s="14"/>
      <c r="RIE828" s="14"/>
      <c r="RIF828" s="14"/>
      <c r="RIG828" s="14"/>
      <c r="RIH828" s="14"/>
      <c r="RII828" s="14"/>
      <c r="RIJ828" s="14"/>
      <c r="RIK828" s="14"/>
      <c r="RIL828" s="14"/>
      <c r="RIM828" s="14"/>
      <c r="RIN828" s="14"/>
      <c r="RIO828" s="14"/>
      <c r="RIP828" s="14"/>
      <c r="RIQ828" s="14"/>
      <c r="RIR828" s="14"/>
      <c r="RIS828" s="14"/>
      <c r="RIT828" s="14"/>
      <c r="RIU828" s="14"/>
      <c r="RIV828" s="14"/>
      <c r="RIW828" s="14"/>
      <c r="RIX828" s="14"/>
      <c r="RIY828" s="14"/>
      <c r="RIZ828" s="14"/>
      <c r="RJA828" s="14"/>
      <c r="RJB828" s="14"/>
      <c r="RJC828" s="14"/>
      <c r="RJD828" s="14"/>
      <c r="RJE828" s="14"/>
      <c r="RJF828" s="14"/>
      <c r="RJG828" s="14"/>
      <c r="RJH828" s="14"/>
      <c r="RJI828" s="14"/>
      <c r="RJJ828" s="14"/>
      <c r="RJK828" s="14"/>
      <c r="RJL828" s="14"/>
      <c r="RJM828" s="14"/>
      <c r="RJN828" s="14"/>
      <c r="RJO828" s="14"/>
      <c r="RJP828" s="14"/>
      <c r="RJQ828" s="14"/>
      <c r="RJR828" s="14"/>
      <c r="RJS828" s="14"/>
      <c r="RJT828" s="14"/>
      <c r="RJU828" s="14"/>
      <c r="RJV828" s="14"/>
      <c r="RJW828" s="14"/>
      <c r="RJX828" s="14"/>
      <c r="RJY828" s="14"/>
      <c r="RJZ828" s="14"/>
      <c r="RKA828" s="14"/>
      <c r="RKB828" s="14"/>
      <c r="RKC828" s="14"/>
      <c r="RKD828" s="14"/>
      <c r="RKE828" s="14"/>
      <c r="RKF828" s="14"/>
      <c r="RKG828" s="14"/>
      <c r="RKH828" s="14"/>
      <c r="RKI828" s="14"/>
      <c r="RKJ828" s="14"/>
      <c r="RKK828" s="14"/>
      <c r="RKL828" s="14"/>
      <c r="RKM828" s="14"/>
      <c r="RKN828" s="14"/>
      <c r="RKO828" s="14"/>
      <c r="RKP828" s="14"/>
      <c r="RKQ828" s="14"/>
      <c r="RKR828" s="14"/>
      <c r="RKS828" s="14"/>
      <c r="RKT828" s="14"/>
      <c r="RKU828" s="14"/>
      <c r="RKV828" s="14"/>
      <c r="RKW828" s="14"/>
      <c r="RKX828" s="14"/>
      <c r="RKY828" s="14"/>
      <c r="RKZ828" s="14"/>
      <c r="RLA828" s="14"/>
      <c r="RLB828" s="14"/>
      <c r="RLC828" s="14"/>
      <c r="RLD828" s="14"/>
      <c r="RLE828" s="14"/>
      <c r="RLF828" s="14"/>
      <c r="RLG828" s="14"/>
      <c r="RLH828" s="14"/>
      <c r="RLI828" s="14"/>
      <c r="RLJ828" s="14"/>
      <c r="RLK828" s="14"/>
      <c r="RLL828" s="14"/>
      <c r="RLM828" s="14"/>
      <c r="RLN828" s="14"/>
      <c r="RLO828" s="14"/>
      <c r="RLP828" s="14"/>
      <c r="RLQ828" s="14"/>
      <c r="RLR828" s="14"/>
      <c r="RLS828" s="14"/>
      <c r="RLT828" s="14"/>
      <c r="RLU828" s="14"/>
      <c r="RLV828" s="14"/>
      <c r="RLW828" s="14"/>
      <c r="RLX828" s="14"/>
      <c r="RLY828" s="14"/>
      <c r="RLZ828" s="14"/>
      <c r="RMA828" s="14"/>
      <c r="RMB828" s="14"/>
      <c r="RMC828" s="14"/>
      <c r="RMD828" s="14"/>
      <c r="RME828" s="14"/>
      <c r="RMF828" s="14"/>
      <c r="RMG828" s="14"/>
      <c r="RMH828" s="14"/>
      <c r="RMI828" s="14"/>
      <c r="RMJ828" s="14"/>
      <c r="RMK828" s="14"/>
      <c r="RML828" s="14"/>
      <c r="RMM828" s="14"/>
      <c r="RMN828" s="14"/>
      <c r="RMO828" s="14"/>
      <c r="RMP828" s="14"/>
      <c r="RMQ828" s="14"/>
      <c r="RMR828" s="14"/>
      <c r="RMS828" s="14"/>
      <c r="RMT828" s="14"/>
      <c r="RMU828" s="14"/>
      <c r="RMV828" s="14"/>
      <c r="RMW828" s="14"/>
      <c r="RMX828" s="14"/>
      <c r="RMY828" s="14"/>
      <c r="RMZ828" s="14"/>
      <c r="RNA828" s="14"/>
      <c r="RNB828" s="14"/>
      <c r="RNC828" s="14"/>
      <c r="RND828" s="14"/>
      <c r="RNE828" s="14"/>
      <c r="RNF828" s="14"/>
      <c r="RNG828" s="14"/>
      <c r="RNH828" s="14"/>
      <c r="RNI828" s="14"/>
      <c r="RNJ828" s="14"/>
      <c r="RNK828" s="14"/>
      <c r="RNL828" s="14"/>
      <c r="RNM828" s="14"/>
      <c r="RNN828" s="14"/>
      <c r="RNO828" s="14"/>
      <c r="RNP828" s="14"/>
      <c r="RNQ828" s="14"/>
      <c r="RNR828" s="14"/>
      <c r="RNS828" s="14"/>
      <c r="RNT828" s="14"/>
      <c r="RNU828" s="14"/>
      <c r="RNV828" s="14"/>
      <c r="RNW828" s="14"/>
      <c r="RNX828" s="14"/>
      <c r="RNY828" s="14"/>
      <c r="RNZ828" s="14"/>
      <c r="ROA828" s="14"/>
      <c r="ROB828" s="14"/>
      <c r="ROC828" s="14"/>
      <c r="ROD828" s="14"/>
      <c r="ROE828" s="14"/>
      <c r="ROF828" s="14"/>
      <c r="ROG828" s="14"/>
      <c r="ROH828" s="14"/>
      <c r="ROI828" s="14"/>
      <c r="ROJ828" s="14"/>
      <c r="ROK828" s="14"/>
      <c r="ROL828" s="14"/>
      <c r="ROM828" s="14"/>
      <c r="RON828" s="14"/>
      <c r="ROO828" s="14"/>
      <c r="ROP828" s="14"/>
      <c r="ROQ828" s="14"/>
      <c r="ROR828" s="14"/>
      <c r="ROS828" s="14"/>
      <c r="ROT828" s="14"/>
      <c r="ROU828" s="14"/>
      <c r="ROV828" s="14"/>
      <c r="ROW828" s="14"/>
      <c r="ROX828" s="14"/>
      <c r="ROY828" s="14"/>
      <c r="ROZ828" s="14"/>
      <c r="RPA828" s="14"/>
      <c r="RPB828" s="14"/>
      <c r="RPC828" s="14"/>
      <c r="RPD828" s="14"/>
      <c r="RPE828" s="14"/>
      <c r="RPF828" s="14"/>
      <c r="RPG828" s="14"/>
      <c r="RPH828" s="14"/>
      <c r="RPI828" s="14"/>
      <c r="RPJ828" s="14"/>
      <c r="RPK828" s="14"/>
      <c r="RPL828" s="14"/>
      <c r="RPM828" s="14"/>
      <c r="RPN828" s="14"/>
      <c r="RPO828" s="14"/>
      <c r="RPP828" s="14"/>
      <c r="RPQ828" s="14"/>
      <c r="RPR828" s="14"/>
      <c r="RPS828" s="14"/>
      <c r="RPT828" s="14"/>
      <c r="RPU828" s="14"/>
      <c r="RPV828" s="14"/>
      <c r="RPW828" s="14"/>
      <c r="RPX828" s="14"/>
      <c r="RPY828" s="14"/>
      <c r="RPZ828" s="14"/>
      <c r="RQA828" s="14"/>
      <c r="RQB828" s="14"/>
      <c r="RQC828" s="14"/>
      <c r="RQD828" s="14"/>
      <c r="RQE828" s="14"/>
      <c r="RQF828" s="14"/>
      <c r="RQG828" s="14"/>
      <c r="RQH828" s="14"/>
      <c r="RQI828" s="14"/>
      <c r="RQJ828" s="14"/>
      <c r="RQK828" s="14"/>
      <c r="RQL828" s="14"/>
      <c r="RQM828" s="14"/>
      <c r="RQN828" s="14"/>
      <c r="RQO828" s="14"/>
      <c r="RQP828" s="14"/>
      <c r="RQQ828" s="14"/>
      <c r="RQR828" s="14"/>
      <c r="RQS828" s="14"/>
      <c r="RQT828" s="14"/>
      <c r="RQU828" s="14"/>
      <c r="RQV828" s="14"/>
      <c r="RQW828" s="14"/>
      <c r="RQX828" s="14"/>
      <c r="RQY828" s="14"/>
      <c r="RQZ828" s="14"/>
      <c r="RRA828" s="14"/>
      <c r="RRB828" s="14"/>
      <c r="RRC828" s="14"/>
      <c r="RRD828" s="14"/>
      <c r="RRE828" s="14"/>
      <c r="RRF828" s="14"/>
      <c r="RRG828" s="14"/>
      <c r="RRH828" s="14"/>
      <c r="RRI828" s="14"/>
      <c r="RRJ828" s="14"/>
      <c r="RRK828" s="14"/>
      <c r="RRL828" s="14"/>
      <c r="RRM828" s="14"/>
      <c r="RRN828" s="14"/>
      <c r="RRO828" s="14"/>
      <c r="RRP828" s="14"/>
      <c r="RRQ828" s="14"/>
      <c r="RRR828" s="14"/>
      <c r="RRS828" s="14"/>
      <c r="RRT828" s="14"/>
      <c r="RRU828" s="14"/>
      <c r="RRV828" s="14"/>
      <c r="RRW828" s="14"/>
      <c r="RRX828" s="14"/>
      <c r="RRY828" s="14"/>
      <c r="RRZ828" s="14"/>
      <c r="RSA828" s="14"/>
      <c r="RSB828" s="14"/>
      <c r="RSC828" s="14"/>
      <c r="RSD828" s="14"/>
      <c r="RSE828" s="14"/>
      <c r="RSF828" s="14"/>
      <c r="RSG828" s="14"/>
      <c r="RSH828" s="14"/>
      <c r="RSI828" s="14"/>
      <c r="RSJ828" s="14"/>
      <c r="RSK828" s="14"/>
      <c r="RSL828" s="14"/>
      <c r="RSM828" s="14"/>
      <c r="RSN828" s="14"/>
      <c r="RSO828" s="14"/>
      <c r="RSP828" s="14"/>
      <c r="RSQ828" s="14"/>
      <c r="RSR828" s="14"/>
      <c r="RSS828" s="14"/>
      <c r="RST828" s="14"/>
      <c r="RSU828" s="14"/>
      <c r="RSV828" s="14"/>
      <c r="RSW828" s="14"/>
      <c r="RSX828" s="14"/>
      <c r="RSY828" s="14"/>
      <c r="RSZ828" s="14"/>
      <c r="RTA828" s="14"/>
      <c r="RTB828" s="14"/>
      <c r="RTC828" s="14"/>
      <c r="RTD828" s="14"/>
      <c r="RTE828" s="14"/>
      <c r="RTF828" s="14"/>
      <c r="RTG828" s="14"/>
      <c r="RTH828" s="14"/>
      <c r="RTI828" s="14"/>
      <c r="RTJ828" s="14"/>
      <c r="RTK828" s="14"/>
      <c r="RTL828" s="14"/>
      <c r="RTM828" s="14"/>
      <c r="RTN828" s="14"/>
      <c r="RTO828" s="14"/>
      <c r="RTP828" s="14"/>
      <c r="RTQ828" s="14"/>
      <c r="RTR828" s="14"/>
      <c r="RTS828" s="14"/>
      <c r="RTT828" s="14"/>
      <c r="RTU828" s="14"/>
      <c r="RTV828" s="14"/>
      <c r="RTW828" s="14"/>
      <c r="RTX828" s="14"/>
      <c r="RTY828" s="14"/>
      <c r="RTZ828" s="14"/>
      <c r="RUA828" s="14"/>
      <c r="RUB828" s="14"/>
      <c r="RUC828" s="14"/>
      <c r="RUD828" s="14"/>
      <c r="RUE828" s="14"/>
      <c r="RUF828" s="14"/>
      <c r="RUG828" s="14"/>
      <c r="RUH828" s="14"/>
      <c r="RUI828" s="14"/>
      <c r="RUJ828" s="14"/>
      <c r="RUK828" s="14"/>
      <c r="RUL828" s="14"/>
      <c r="RUM828" s="14"/>
      <c r="RUN828" s="14"/>
      <c r="RUO828" s="14"/>
      <c r="RUP828" s="14"/>
      <c r="RUQ828" s="14"/>
      <c r="RUR828" s="14"/>
      <c r="RUS828" s="14"/>
      <c r="RUT828" s="14"/>
      <c r="RUU828" s="14"/>
      <c r="RUV828" s="14"/>
      <c r="RUW828" s="14"/>
      <c r="RUX828" s="14"/>
      <c r="RUY828" s="14"/>
      <c r="RUZ828" s="14"/>
      <c r="RVA828" s="14"/>
      <c r="RVB828" s="14"/>
      <c r="RVC828" s="14"/>
      <c r="RVD828" s="14"/>
      <c r="RVE828" s="14"/>
      <c r="RVF828" s="14"/>
      <c r="RVG828" s="14"/>
      <c r="RVH828" s="14"/>
      <c r="RVI828" s="14"/>
      <c r="RVJ828" s="14"/>
      <c r="RVK828" s="14"/>
      <c r="RVL828" s="14"/>
      <c r="RVM828" s="14"/>
      <c r="RVN828" s="14"/>
      <c r="RVO828" s="14"/>
      <c r="RVP828" s="14"/>
      <c r="RVQ828" s="14"/>
      <c r="RVR828" s="14"/>
      <c r="RVS828" s="14"/>
      <c r="RVT828" s="14"/>
      <c r="RVU828" s="14"/>
      <c r="RVV828" s="14"/>
      <c r="RVW828" s="14"/>
      <c r="RVX828" s="14"/>
      <c r="RVY828" s="14"/>
      <c r="RVZ828" s="14"/>
      <c r="RWA828" s="14"/>
      <c r="RWB828" s="14"/>
      <c r="RWC828" s="14"/>
      <c r="RWD828" s="14"/>
      <c r="RWE828" s="14"/>
      <c r="RWF828" s="14"/>
      <c r="RWG828" s="14"/>
      <c r="RWH828" s="14"/>
      <c r="RWI828" s="14"/>
      <c r="RWJ828" s="14"/>
      <c r="RWK828" s="14"/>
      <c r="RWL828" s="14"/>
      <c r="RWM828" s="14"/>
      <c r="RWN828" s="14"/>
      <c r="RWO828" s="14"/>
      <c r="RWP828" s="14"/>
      <c r="RWQ828" s="14"/>
      <c r="RWR828" s="14"/>
      <c r="RWS828" s="14"/>
      <c r="RWT828" s="14"/>
      <c r="RWU828" s="14"/>
      <c r="RWV828" s="14"/>
      <c r="RWW828" s="14"/>
      <c r="RWX828" s="14"/>
      <c r="RWY828" s="14"/>
      <c r="RWZ828" s="14"/>
      <c r="RXA828" s="14"/>
      <c r="RXB828" s="14"/>
      <c r="RXC828" s="14"/>
      <c r="RXD828" s="14"/>
      <c r="RXE828" s="14"/>
      <c r="RXF828" s="14"/>
      <c r="RXG828" s="14"/>
      <c r="RXH828" s="14"/>
      <c r="RXI828" s="14"/>
      <c r="RXJ828" s="14"/>
      <c r="RXK828" s="14"/>
      <c r="RXL828" s="14"/>
      <c r="RXM828" s="14"/>
      <c r="RXN828" s="14"/>
      <c r="RXO828" s="14"/>
      <c r="RXP828" s="14"/>
      <c r="RXQ828" s="14"/>
      <c r="RXR828" s="14"/>
      <c r="RXS828" s="14"/>
      <c r="RXT828" s="14"/>
      <c r="RXU828" s="14"/>
      <c r="RXV828" s="14"/>
      <c r="RXW828" s="14"/>
      <c r="RXX828" s="14"/>
      <c r="RXY828" s="14"/>
      <c r="RXZ828" s="14"/>
      <c r="RYA828" s="14"/>
      <c r="RYB828" s="14"/>
      <c r="RYC828" s="14"/>
      <c r="RYD828" s="14"/>
      <c r="RYE828" s="14"/>
      <c r="RYF828" s="14"/>
      <c r="RYG828" s="14"/>
      <c r="RYH828" s="14"/>
      <c r="RYI828" s="14"/>
      <c r="RYJ828" s="14"/>
      <c r="RYK828" s="14"/>
      <c r="RYL828" s="14"/>
      <c r="RYM828" s="14"/>
      <c r="RYN828" s="14"/>
      <c r="RYO828" s="14"/>
      <c r="RYP828" s="14"/>
      <c r="RYQ828" s="14"/>
      <c r="RYR828" s="14"/>
      <c r="RYS828" s="14"/>
      <c r="RYT828" s="14"/>
      <c r="RYU828" s="14"/>
      <c r="RYV828" s="14"/>
      <c r="RYW828" s="14"/>
      <c r="RYX828" s="14"/>
      <c r="RYY828" s="14"/>
      <c r="RYZ828" s="14"/>
      <c r="RZA828" s="14"/>
      <c r="RZB828" s="14"/>
      <c r="RZC828" s="14"/>
      <c r="RZD828" s="14"/>
      <c r="RZE828" s="14"/>
      <c r="RZF828" s="14"/>
      <c r="RZG828" s="14"/>
      <c r="RZH828" s="14"/>
      <c r="RZI828" s="14"/>
      <c r="RZJ828" s="14"/>
      <c r="RZK828" s="14"/>
      <c r="RZL828" s="14"/>
      <c r="RZM828" s="14"/>
      <c r="RZN828" s="14"/>
      <c r="RZO828" s="14"/>
      <c r="RZP828" s="14"/>
      <c r="RZQ828" s="14"/>
      <c r="RZR828" s="14"/>
      <c r="RZS828" s="14"/>
      <c r="RZT828" s="14"/>
      <c r="RZU828" s="14"/>
      <c r="RZV828" s="14"/>
      <c r="RZW828" s="14"/>
      <c r="RZX828" s="14"/>
      <c r="RZY828" s="14"/>
      <c r="RZZ828" s="14"/>
      <c r="SAA828" s="14"/>
      <c r="SAB828" s="14"/>
      <c r="SAC828" s="14"/>
      <c r="SAD828" s="14"/>
      <c r="SAE828" s="14"/>
      <c r="SAF828" s="14"/>
      <c r="SAG828" s="14"/>
      <c r="SAH828" s="14"/>
      <c r="SAI828" s="14"/>
      <c r="SAJ828" s="14"/>
      <c r="SAK828" s="14"/>
      <c r="SAL828" s="14"/>
      <c r="SAM828" s="14"/>
      <c r="SAN828" s="14"/>
      <c r="SAO828" s="14"/>
      <c r="SAP828" s="14"/>
      <c r="SAQ828" s="14"/>
      <c r="SAR828" s="14"/>
      <c r="SAS828" s="14"/>
      <c r="SAT828" s="14"/>
      <c r="SAU828" s="14"/>
      <c r="SAV828" s="14"/>
      <c r="SAW828" s="14"/>
      <c r="SAX828" s="14"/>
      <c r="SAY828" s="14"/>
      <c r="SAZ828" s="14"/>
      <c r="SBA828" s="14"/>
      <c r="SBB828" s="14"/>
      <c r="SBC828" s="14"/>
      <c r="SBD828" s="14"/>
      <c r="SBE828" s="14"/>
      <c r="SBF828" s="14"/>
      <c r="SBG828" s="14"/>
      <c r="SBH828" s="14"/>
      <c r="SBI828" s="14"/>
      <c r="SBJ828" s="14"/>
      <c r="SBK828" s="14"/>
      <c r="SBL828" s="14"/>
      <c r="SBM828" s="14"/>
      <c r="SBN828" s="14"/>
      <c r="SBO828" s="14"/>
      <c r="SBP828" s="14"/>
      <c r="SBQ828" s="14"/>
      <c r="SBR828" s="14"/>
      <c r="SBS828" s="14"/>
      <c r="SBT828" s="14"/>
      <c r="SBU828" s="14"/>
      <c r="SBV828" s="14"/>
      <c r="SBW828" s="14"/>
      <c r="SBX828" s="14"/>
      <c r="SBY828" s="14"/>
      <c r="SBZ828" s="14"/>
      <c r="SCA828" s="14"/>
      <c r="SCB828" s="14"/>
      <c r="SCC828" s="14"/>
      <c r="SCD828" s="14"/>
      <c r="SCE828" s="14"/>
      <c r="SCF828" s="14"/>
      <c r="SCG828" s="14"/>
      <c r="SCH828" s="14"/>
      <c r="SCI828" s="14"/>
      <c r="SCJ828" s="14"/>
      <c r="SCK828" s="14"/>
      <c r="SCL828" s="14"/>
      <c r="SCM828" s="14"/>
      <c r="SCN828" s="14"/>
      <c r="SCO828" s="14"/>
      <c r="SCP828" s="14"/>
      <c r="SCQ828" s="14"/>
      <c r="SCR828" s="14"/>
      <c r="SCS828" s="14"/>
      <c r="SCT828" s="14"/>
      <c r="SCU828" s="14"/>
      <c r="SCV828" s="14"/>
      <c r="SCW828" s="14"/>
      <c r="SCX828" s="14"/>
      <c r="SCY828" s="14"/>
      <c r="SCZ828" s="14"/>
      <c r="SDA828" s="14"/>
      <c r="SDB828" s="14"/>
      <c r="SDC828" s="14"/>
      <c r="SDD828" s="14"/>
      <c r="SDE828" s="14"/>
      <c r="SDF828" s="14"/>
      <c r="SDG828" s="14"/>
      <c r="SDH828" s="14"/>
      <c r="SDI828" s="14"/>
      <c r="SDJ828" s="14"/>
      <c r="SDK828" s="14"/>
      <c r="SDL828" s="14"/>
      <c r="SDM828" s="14"/>
      <c r="SDN828" s="14"/>
      <c r="SDO828" s="14"/>
      <c r="SDP828" s="14"/>
      <c r="SDQ828" s="14"/>
      <c r="SDR828" s="14"/>
      <c r="SDS828" s="14"/>
      <c r="SDT828" s="14"/>
      <c r="SDU828" s="14"/>
      <c r="SDV828" s="14"/>
      <c r="SDW828" s="14"/>
      <c r="SDX828" s="14"/>
      <c r="SDY828" s="14"/>
      <c r="SDZ828" s="14"/>
      <c r="SEA828" s="14"/>
      <c r="SEB828" s="14"/>
      <c r="SEC828" s="14"/>
      <c r="SED828" s="14"/>
      <c r="SEE828" s="14"/>
      <c r="SEF828" s="14"/>
      <c r="SEG828" s="14"/>
      <c r="SEH828" s="14"/>
      <c r="SEI828" s="14"/>
      <c r="SEJ828" s="14"/>
      <c r="SEK828" s="14"/>
      <c r="SEL828" s="14"/>
      <c r="SEM828" s="14"/>
      <c r="SEN828" s="14"/>
      <c r="SEO828" s="14"/>
      <c r="SEP828" s="14"/>
      <c r="SEQ828" s="14"/>
      <c r="SER828" s="14"/>
      <c r="SES828" s="14"/>
      <c r="SET828" s="14"/>
      <c r="SEU828" s="14"/>
      <c r="SEV828" s="14"/>
      <c r="SEW828" s="14"/>
      <c r="SEX828" s="14"/>
      <c r="SEY828" s="14"/>
      <c r="SEZ828" s="14"/>
      <c r="SFA828" s="14"/>
      <c r="SFB828" s="14"/>
      <c r="SFC828" s="14"/>
      <c r="SFD828" s="14"/>
      <c r="SFE828" s="14"/>
      <c r="SFF828" s="14"/>
      <c r="SFG828" s="14"/>
      <c r="SFH828" s="14"/>
      <c r="SFI828" s="14"/>
      <c r="SFJ828" s="14"/>
      <c r="SFK828" s="14"/>
      <c r="SFL828" s="14"/>
      <c r="SFM828" s="14"/>
      <c r="SFN828" s="14"/>
      <c r="SFO828" s="14"/>
      <c r="SFP828" s="14"/>
      <c r="SFQ828" s="14"/>
      <c r="SFR828" s="14"/>
      <c r="SFS828" s="14"/>
      <c r="SFT828" s="14"/>
      <c r="SFU828" s="14"/>
      <c r="SFV828" s="14"/>
      <c r="SFW828" s="14"/>
      <c r="SFX828" s="14"/>
      <c r="SFY828" s="14"/>
      <c r="SFZ828" s="14"/>
      <c r="SGA828" s="14"/>
      <c r="SGB828" s="14"/>
      <c r="SGC828" s="14"/>
      <c r="SGD828" s="14"/>
      <c r="SGE828" s="14"/>
      <c r="SGF828" s="14"/>
      <c r="SGG828" s="14"/>
      <c r="SGH828" s="14"/>
      <c r="SGI828" s="14"/>
      <c r="SGJ828" s="14"/>
      <c r="SGK828" s="14"/>
      <c r="SGL828" s="14"/>
      <c r="SGM828" s="14"/>
      <c r="SGN828" s="14"/>
      <c r="SGO828" s="14"/>
      <c r="SGP828" s="14"/>
      <c r="SGQ828" s="14"/>
      <c r="SGR828" s="14"/>
      <c r="SGS828" s="14"/>
      <c r="SGT828" s="14"/>
      <c r="SGU828" s="14"/>
      <c r="SGV828" s="14"/>
      <c r="SGW828" s="14"/>
      <c r="SGX828" s="14"/>
      <c r="SGY828" s="14"/>
      <c r="SGZ828" s="14"/>
      <c r="SHA828" s="14"/>
      <c r="SHB828" s="14"/>
      <c r="SHC828" s="14"/>
      <c r="SHD828" s="14"/>
      <c r="SHE828" s="14"/>
      <c r="SHF828" s="14"/>
      <c r="SHG828" s="14"/>
      <c r="SHH828" s="14"/>
      <c r="SHI828" s="14"/>
      <c r="SHJ828" s="14"/>
      <c r="SHK828" s="14"/>
      <c r="SHL828" s="14"/>
      <c r="SHM828" s="14"/>
      <c r="SHN828" s="14"/>
      <c r="SHO828" s="14"/>
      <c r="SHP828" s="14"/>
      <c r="SHQ828" s="14"/>
      <c r="SHR828" s="14"/>
      <c r="SHS828" s="14"/>
      <c r="SHT828" s="14"/>
      <c r="SHU828" s="14"/>
      <c r="SHV828" s="14"/>
      <c r="SHW828" s="14"/>
      <c r="SHX828" s="14"/>
      <c r="SHY828" s="14"/>
      <c r="SHZ828" s="14"/>
      <c r="SIA828" s="14"/>
      <c r="SIB828" s="14"/>
      <c r="SIC828" s="14"/>
      <c r="SID828" s="14"/>
      <c r="SIE828" s="14"/>
      <c r="SIF828" s="14"/>
      <c r="SIG828" s="14"/>
      <c r="SIH828" s="14"/>
      <c r="SII828" s="14"/>
      <c r="SIJ828" s="14"/>
      <c r="SIK828" s="14"/>
      <c r="SIL828" s="14"/>
      <c r="SIM828" s="14"/>
      <c r="SIN828" s="14"/>
      <c r="SIO828" s="14"/>
      <c r="SIP828" s="14"/>
      <c r="SIQ828" s="14"/>
      <c r="SIR828" s="14"/>
      <c r="SIS828" s="14"/>
      <c r="SIT828" s="14"/>
      <c r="SIU828" s="14"/>
      <c r="SIV828" s="14"/>
      <c r="SIW828" s="14"/>
      <c r="SIX828" s="14"/>
      <c r="SIY828" s="14"/>
      <c r="SIZ828" s="14"/>
      <c r="SJA828" s="14"/>
      <c r="SJB828" s="14"/>
      <c r="SJC828" s="14"/>
      <c r="SJD828" s="14"/>
      <c r="SJE828" s="14"/>
      <c r="SJF828" s="14"/>
      <c r="SJG828" s="14"/>
      <c r="SJH828" s="14"/>
      <c r="SJI828" s="14"/>
      <c r="SJJ828" s="14"/>
      <c r="SJK828" s="14"/>
      <c r="SJL828" s="14"/>
      <c r="SJM828" s="14"/>
      <c r="SJN828" s="14"/>
      <c r="SJO828" s="14"/>
      <c r="SJP828" s="14"/>
      <c r="SJQ828" s="14"/>
      <c r="SJR828" s="14"/>
      <c r="SJS828" s="14"/>
      <c r="SJT828" s="14"/>
      <c r="SJU828" s="14"/>
      <c r="SJV828" s="14"/>
      <c r="SJW828" s="14"/>
      <c r="SJX828" s="14"/>
      <c r="SJY828" s="14"/>
      <c r="SJZ828" s="14"/>
      <c r="SKA828" s="14"/>
      <c r="SKB828" s="14"/>
      <c r="SKC828" s="14"/>
      <c r="SKD828" s="14"/>
      <c r="SKE828" s="14"/>
      <c r="SKF828" s="14"/>
      <c r="SKG828" s="14"/>
      <c r="SKH828" s="14"/>
      <c r="SKI828" s="14"/>
      <c r="SKJ828" s="14"/>
      <c r="SKK828" s="14"/>
      <c r="SKL828" s="14"/>
      <c r="SKM828" s="14"/>
      <c r="SKN828" s="14"/>
      <c r="SKO828" s="14"/>
      <c r="SKP828" s="14"/>
      <c r="SKQ828" s="14"/>
      <c r="SKR828" s="14"/>
      <c r="SKS828" s="14"/>
      <c r="SKT828" s="14"/>
      <c r="SKU828" s="14"/>
      <c r="SKV828" s="14"/>
      <c r="SKW828" s="14"/>
      <c r="SKX828" s="14"/>
      <c r="SKY828" s="14"/>
      <c r="SKZ828" s="14"/>
      <c r="SLA828" s="14"/>
      <c r="SLB828" s="14"/>
      <c r="SLC828" s="14"/>
      <c r="SLD828" s="14"/>
      <c r="SLE828" s="14"/>
      <c r="SLF828" s="14"/>
      <c r="SLG828" s="14"/>
      <c r="SLH828" s="14"/>
      <c r="SLI828" s="14"/>
      <c r="SLJ828" s="14"/>
      <c r="SLK828" s="14"/>
      <c r="SLL828" s="14"/>
      <c r="SLM828" s="14"/>
      <c r="SLN828" s="14"/>
      <c r="SLO828" s="14"/>
      <c r="SLP828" s="14"/>
      <c r="SLQ828" s="14"/>
      <c r="SLR828" s="14"/>
      <c r="SLS828" s="14"/>
      <c r="SLT828" s="14"/>
      <c r="SLU828" s="14"/>
      <c r="SLV828" s="14"/>
      <c r="SLW828" s="14"/>
      <c r="SLX828" s="14"/>
      <c r="SLY828" s="14"/>
      <c r="SLZ828" s="14"/>
      <c r="SMA828" s="14"/>
      <c r="SMB828" s="14"/>
      <c r="SMC828" s="14"/>
      <c r="SMD828" s="14"/>
      <c r="SME828" s="14"/>
      <c r="SMF828" s="14"/>
      <c r="SMG828" s="14"/>
      <c r="SMH828" s="14"/>
      <c r="SMI828" s="14"/>
      <c r="SMJ828" s="14"/>
      <c r="SMK828" s="14"/>
      <c r="SML828" s="14"/>
      <c r="SMM828" s="14"/>
      <c r="SMN828" s="14"/>
      <c r="SMO828" s="14"/>
      <c r="SMP828" s="14"/>
      <c r="SMQ828" s="14"/>
      <c r="SMR828" s="14"/>
      <c r="SMS828" s="14"/>
      <c r="SMT828" s="14"/>
      <c r="SMU828" s="14"/>
      <c r="SMV828" s="14"/>
      <c r="SMW828" s="14"/>
      <c r="SMX828" s="14"/>
      <c r="SMY828" s="14"/>
      <c r="SMZ828" s="14"/>
      <c r="SNA828" s="14"/>
      <c r="SNB828" s="14"/>
      <c r="SNC828" s="14"/>
      <c r="SND828" s="14"/>
      <c r="SNE828" s="14"/>
      <c r="SNF828" s="14"/>
      <c r="SNG828" s="14"/>
      <c r="SNH828" s="14"/>
      <c r="SNI828" s="14"/>
      <c r="SNJ828" s="14"/>
      <c r="SNK828" s="14"/>
      <c r="SNL828" s="14"/>
      <c r="SNM828" s="14"/>
      <c r="SNN828" s="14"/>
      <c r="SNO828" s="14"/>
      <c r="SNP828" s="14"/>
      <c r="SNQ828" s="14"/>
      <c r="SNR828" s="14"/>
      <c r="SNS828" s="14"/>
      <c r="SNT828" s="14"/>
      <c r="SNU828" s="14"/>
      <c r="SNV828" s="14"/>
      <c r="SNW828" s="14"/>
      <c r="SNX828" s="14"/>
      <c r="SNY828" s="14"/>
      <c r="SNZ828" s="14"/>
      <c r="SOA828" s="14"/>
      <c r="SOB828" s="14"/>
      <c r="SOC828" s="14"/>
      <c r="SOD828" s="14"/>
      <c r="SOE828" s="14"/>
      <c r="SOF828" s="14"/>
      <c r="SOG828" s="14"/>
      <c r="SOH828" s="14"/>
      <c r="SOI828" s="14"/>
      <c r="SOJ828" s="14"/>
      <c r="SOK828" s="14"/>
      <c r="SOL828" s="14"/>
      <c r="SOM828" s="14"/>
      <c r="SON828" s="14"/>
      <c r="SOO828" s="14"/>
      <c r="SOP828" s="14"/>
      <c r="SOQ828" s="14"/>
      <c r="SOR828" s="14"/>
      <c r="SOS828" s="14"/>
      <c r="SOT828" s="14"/>
      <c r="SOU828" s="14"/>
      <c r="SOV828" s="14"/>
      <c r="SOW828" s="14"/>
      <c r="SOX828" s="14"/>
      <c r="SOY828" s="14"/>
      <c r="SOZ828" s="14"/>
      <c r="SPA828" s="14"/>
      <c r="SPB828" s="14"/>
      <c r="SPC828" s="14"/>
      <c r="SPD828" s="14"/>
      <c r="SPE828" s="14"/>
      <c r="SPF828" s="14"/>
      <c r="SPG828" s="14"/>
      <c r="SPH828" s="14"/>
      <c r="SPI828" s="14"/>
      <c r="SPJ828" s="14"/>
      <c r="SPK828" s="14"/>
      <c r="SPL828" s="14"/>
      <c r="SPM828" s="14"/>
      <c r="SPN828" s="14"/>
      <c r="SPO828" s="14"/>
      <c r="SPP828" s="14"/>
      <c r="SPQ828" s="14"/>
      <c r="SPR828" s="14"/>
      <c r="SPS828" s="14"/>
      <c r="SPT828" s="14"/>
      <c r="SPU828" s="14"/>
      <c r="SPV828" s="14"/>
      <c r="SPW828" s="14"/>
      <c r="SPX828" s="14"/>
      <c r="SPY828" s="14"/>
      <c r="SPZ828" s="14"/>
      <c r="SQA828" s="14"/>
      <c r="SQB828" s="14"/>
      <c r="SQC828" s="14"/>
      <c r="SQD828" s="14"/>
      <c r="SQE828" s="14"/>
      <c r="SQF828" s="14"/>
      <c r="SQG828" s="14"/>
      <c r="SQH828" s="14"/>
      <c r="SQI828" s="14"/>
      <c r="SQJ828" s="14"/>
      <c r="SQK828" s="14"/>
      <c r="SQL828" s="14"/>
      <c r="SQM828" s="14"/>
      <c r="SQN828" s="14"/>
      <c r="SQO828" s="14"/>
      <c r="SQP828" s="14"/>
      <c r="SQQ828" s="14"/>
      <c r="SQR828" s="14"/>
      <c r="SQS828" s="14"/>
      <c r="SQT828" s="14"/>
      <c r="SQU828" s="14"/>
      <c r="SQV828" s="14"/>
      <c r="SQW828" s="14"/>
      <c r="SQX828" s="14"/>
      <c r="SQY828" s="14"/>
      <c r="SQZ828" s="14"/>
      <c r="SRA828" s="14"/>
      <c r="SRB828" s="14"/>
      <c r="SRC828" s="14"/>
      <c r="SRD828" s="14"/>
      <c r="SRE828" s="14"/>
      <c r="SRF828" s="14"/>
      <c r="SRG828" s="14"/>
      <c r="SRH828" s="14"/>
      <c r="SRI828" s="14"/>
      <c r="SRJ828" s="14"/>
      <c r="SRK828" s="14"/>
      <c r="SRL828" s="14"/>
      <c r="SRM828" s="14"/>
      <c r="SRN828" s="14"/>
      <c r="SRO828" s="14"/>
      <c r="SRP828" s="14"/>
      <c r="SRQ828" s="14"/>
      <c r="SRR828" s="14"/>
      <c r="SRS828" s="14"/>
      <c r="SRT828" s="14"/>
      <c r="SRU828" s="14"/>
      <c r="SRV828" s="14"/>
      <c r="SRW828" s="14"/>
      <c r="SRX828" s="14"/>
      <c r="SRY828" s="14"/>
      <c r="SRZ828" s="14"/>
      <c r="SSA828" s="14"/>
      <c r="SSB828" s="14"/>
      <c r="SSC828" s="14"/>
      <c r="SSD828" s="14"/>
      <c r="SSE828" s="14"/>
      <c r="SSF828" s="14"/>
      <c r="SSG828" s="14"/>
      <c r="SSH828" s="14"/>
      <c r="SSI828" s="14"/>
      <c r="SSJ828" s="14"/>
      <c r="SSK828" s="14"/>
      <c r="SSL828" s="14"/>
      <c r="SSM828" s="14"/>
      <c r="SSN828" s="14"/>
      <c r="SSO828" s="14"/>
      <c r="SSP828" s="14"/>
      <c r="SSQ828" s="14"/>
      <c r="SSR828" s="14"/>
      <c r="SSS828" s="14"/>
      <c r="SST828" s="14"/>
      <c r="SSU828" s="14"/>
      <c r="SSV828" s="14"/>
      <c r="SSW828" s="14"/>
      <c r="SSX828" s="14"/>
      <c r="SSY828" s="14"/>
      <c r="SSZ828" s="14"/>
      <c r="STA828" s="14"/>
      <c r="STB828" s="14"/>
      <c r="STC828" s="14"/>
      <c r="STD828" s="14"/>
      <c r="STE828" s="14"/>
      <c r="STF828" s="14"/>
      <c r="STG828" s="14"/>
      <c r="STH828" s="14"/>
      <c r="STI828" s="14"/>
      <c r="STJ828" s="14"/>
      <c r="STK828" s="14"/>
      <c r="STL828" s="14"/>
      <c r="STM828" s="14"/>
      <c r="STN828" s="14"/>
      <c r="STO828" s="14"/>
      <c r="STP828" s="14"/>
      <c r="STQ828" s="14"/>
      <c r="STR828" s="14"/>
      <c r="STS828" s="14"/>
      <c r="STT828" s="14"/>
      <c r="STU828" s="14"/>
      <c r="STV828" s="14"/>
      <c r="STW828" s="14"/>
      <c r="STX828" s="14"/>
      <c r="STY828" s="14"/>
      <c r="STZ828" s="14"/>
      <c r="SUA828" s="14"/>
      <c r="SUB828" s="14"/>
      <c r="SUC828" s="14"/>
      <c r="SUD828" s="14"/>
      <c r="SUE828" s="14"/>
      <c r="SUF828" s="14"/>
      <c r="SUG828" s="14"/>
      <c r="SUH828" s="14"/>
      <c r="SUI828" s="14"/>
      <c r="SUJ828" s="14"/>
      <c r="SUK828" s="14"/>
      <c r="SUL828" s="14"/>
      <c r="SUM828" s="14"/>
      <c r="SUN828" s="14"/>
      <c r="SUO828" s="14"/>
      <c r="SUP828" s="14"/>
      <c r="SUQ828" s="14"/>
      <c r="SUR828" s="14"/>
      <c r="SUS828" s="14"/>
      <c r="SUT828" s="14"/>
      <c r="SUU828" s="14"/>
      <c r="SUV828" s="14"/>
      <c r="SUW828" s="14"/>
      <c r="SUX828" s="14"/>
      <c r="SUY828" s="14"/>
      <c r="SUZ828" s="14"/>
      <c r="SVA828" s="14"/>
      <c r="SVB828" s="14"/>
      <c r="SVC828" s="14"/>
      <c r="SVD828" s="14"/>
      <c r="SVE828" s="14"/>
      <c r="SVF828" s="14"/>
      <c r="SVG828" s="14"/>
      <c r="SVH828" s="14"/>
      <c r="SVI828" s="14"/>
      <c r="SVJ828" s="14"/>
      <c r="SVK828" s="14"/>
      <c r="SVL828" s="14"/>
      <c r="SVM828" s="14"/>
      <c r="SVN828" s="14"/>
      <c r="SVO828" s="14"/>
      <c r="SVP828" s="14"/>
      <c r="SVQ828" s="14"/>
      <c r="SVR828" s="14"/>
      <c r="SVS828" s="14"/>
      <c r="SVT828" s="14"/>
      <c r="SVU828" s="14"/>
      <c r="SVV828" s="14"/>
      <c r="SVW828" s="14"/>
      <c r="SVX828" s="14"/>
      <c r="SVY828" s="14"/>
      <c r="SVZ828" s="14"/>
      <c r="SWA828" s="14"/>
      <c r="SWB828" s="14"/>
      <c r="SWC828" s="14"/>
      <c r="SWD828" s="14"/>
      <c r="SWE828" s="14"/>
      <c r="SWF828" s="14"/>
      <c r="SWG828" s="14"/>
      <c r="SWH828" s="14"/>
      <c r="SWI828" s="14"/>
      <c r="SWJ828" s="14"/>
      <c r="SWK828" s="14"/>
      <c r="SWL828" s="14"/>
      <c r="SWM828" s="14"/>
      <c r="SWN828" s="14"/>
      <c r="SWO828" s="14"/>
      <c r="SWP828" s="14"/>
      <c r="SWQ828" s="14"/>
      <c r="SWR828" s="14"/>
      <c r="SWS828" s="14"/>
      <c r="SWT828" s="14"/>
      <c r="SWU828" s="14"/>
      <c r="SWV828" s="14"/>
      <c r="SWW828" s="14"/>
      <c r="SWX828" s="14"/>
      <c r="SWY828" s="14"/>
      <c r="SWZ828" s="14"/>
      <c r="SXA828" s="14"/>
      <c r="SXB828" s="14"/>
      <c r="SXC828" s="14"/>
      <c r="SXD828" s="14"/>
      <c r="SXE828" s="14"/>
      <c r="SXF828" s="14"/>
      <c r="SXG828" s="14"/>
      <c r="SXH828" s="14"/>
      <c r="SXI828" s="14"/>
      <c r="SXJ828" s="14"/>
      <c r="SXK828" s="14"/>
      <c r="SXL828" s="14"/>
      <c r="SXM828" s="14"/>
      <c r="SXN828" s="14"/>
      <c r="SXO828" s="14"/>
      <c r="SXP828" s="14"/>
      <c r="SXQ828" s="14"/>
      <c r="SXR828" s="14"/>
      <c r="SXS828" s="14"/>
      <c r="SXT828" s="14"/>
      <c r="SXU828" s="14"/>
      <c r="SXV828" s="14"/>
      <c r="SXW828" s="14"/>
      <c r="SXX828" s="14"/>
      <c r="SXY828" s="14"/>
      <c r="SXZ828" s="14"/>
      <c r="SYA828" s="14"/>
      <c r="SYB828" s="14"/>
      <c r="SYC828" s="14"/>
      <c r="SYD828" s="14"/>
      <c r="SYE828" s="14"/>
      <c r="SYF828" s="14"/>
      <c r="SYG828" s="14"/>
      <c r="SYH828" s="14"/>
      <c r="SYI828" s="14"/>
      <c r="SYJ828" s="14"/>
      <c r="SYK828" s="14"/>
      <c r="SYL828" s="14"/>
      <c r="SYM828" s="14"/>
      <c r="SYN828" s="14"/>
      <c r="SYO828" s="14"/>
      <c r="SYP828" s="14"/>
      <c r="SYQ828" s="14"/>
      <c r="SYR828" s="14"/>
      <c r="SYS828" s="14"/>
      <c r="SYT828" s="14"/>
      <c r="SYU828" s="14"/>
      <c r="SYV828" s="14"/>
      <c r="SYW828" s="14"/>
      <c r="SYX828" s="14"/>
      <c r="SYY828" s="14"/>
      <c r="SYZ828" s="14"/>
      <c r="SZA828" s="14"/>
      <c r="SZB828" s="14"/>
      <c r="SZC828" s="14"/>
      <c r="SZD828" s="14"/>
      <c r="SZE828" s="14"/>
      <c r="SZF828" s="14"/>
      <c r="SZG828" s="14"/>
      <c r="SZH828" s="14"/>
      <c r="SZI828" s="14"/>
      <c r="SZJ828" s="14"/>
      <c r="SZK828" s="14"/>
      <c r="SZL828" s="14"/>
      <c r="SZM828" s="14"/>
      <c r="SZN828" s="14"/>
      <c r="SZO828" s="14"/>
      <c r="SZP828" s="14"/>
      <c r="SZQ828" s="14"/>
      <c r="SZR828" s="14"/>
      <c r="SZS828" s="14"/>
      <c r="SZT828" s="14"/>
      <c r="SZU828" s="14"/>
      <c r="SZV828" s="14"/>
      <c r="SZW828" s="14"/>
      <c r="SZX828" s="14"/>
      <c r="SZY828" s="14"/>
      <c r="SZZ828" s="14"/>
      <c r="TAA828" s="14"/>
      <c r="TAB828" s="14"/>
      <c r="TAC828" s="14"/>
      <c r="TAD828" s="14"/>
      <c r="TAE828" s="14"/>
      <c r="TAF828" s="14"/>
      <c r="TAG828" s="14"/>
      <c r="TAH828" s="14"/>
      <c r="TAI828" s="14"/>
      <c r="TAJ828" s="14"/>
      <c r="TAK828" s="14"/>
      <c r="TAL828" s="14"/>
      <c r="TAM828" s="14"/>
      <c r="TAN828" s="14"/>
      <c r="TAO828" s="14"/>
      <c r="TAP828" s="14"/>
      <c r="TAQ828" s="14"/>
      <c r="TAR828" s="14"/>
      <c r="TAS828" s="14"/>
      <c r="TAT828" s="14"/>
      <c r="TAU828" s="14"/>
      <c r="TAV828" s="14"/>
      <c r="TAW828" s="14"/>
      <c r="TAX828" s="14"/>
      <c r="TAY828" s="14"/>
      <c r="TAZ828" s="14"/>
      <c r="TBA828" s="14"/>
      <c r="TBB828" s="14"/>
      <c r="TBC828" s="14"/>
      <c r="TBD828" s="14"/>
      <c r="TBE828" s="14"/>
      <c r="TBF828" s="14"/>
      <c r="TBG828" s="14"/>
      <c r="TBH828" s="14"/>
      <c r="TBI828" s="14"/>
      <c r="TBJ828" s="14"/>
      <c r="TBK828" s="14"/>
      <c r="TBL828" s="14"/>
      <c r="TBM828" s="14"/>
      <c r="TBN828" s="14"/>
      <c r="TBO828" s="14"/>
      <c r="TBP828" s="14"/>
      <c r="TBQ828" s="14"/>
      <c r="TBR828" s="14"/>
      <c r="TBS828" s="14"/>
      <c r="TBT828" s="14"/>
      <c r="TBU828" s="14"/>
      <c r="TBV828" s="14"/>
      <c r="TBW828" s="14"/>
      <c r="TBX828" s="14"/>
      <c r="TBY828" s="14"/>
      <c r="TBZ828" s="14"/>
      <c r="TCA828" s="14"/>
      <c r="TCB828" s="14"/>
      <c r="TCC828" s="14"/>
      <c r="TCD828" s="14"/>
      <c r="TCE828" s="14"/>
      <c r="TCF828" s="14"/>
      <c r="TCG828" s="14"/>
      <c r="TCH828" s="14"/>
      <c r="TCI828" s="14"/>
      <c r="TCJ828" s="14"/>
      <c r="TCK828" s="14"/>
      <c r="TCL828" s="14"/>
      <c r="TCM828" s="14"/>
      <c r="TCN828" s="14"/>
      <c r="TCO828" s="14"/>
      <c r="TCP828" s="14"/>
      <c r="TCQ828" s="14"/>
      <c r="TCR828" s="14"/>
      <c r="TCS828" s="14"/>
      <c r="TCT828" s="14"/>
      <c r="TCU828" s="14"/>
      <c r="TCV828" s="14"/>
      <c r="TCW828" s="14"/>
      <c r="TCX828" s="14"/>
      <c r="TCY828" s="14"/>
      <c r="TCZ828" s="14"/>
      <c r="TDA828" s="14"/>
      <c r="TDB828" s="14"/>
      <c r="TDC828" s="14"/>
      <c r="TDD828" s="14"/>
      <c r="TDE828" s="14"/>
      <c r="TDF828" s="14"/>
      <c r="TDG828" s="14"/>
      <c r="TDH828" s="14"/>
      <c r="TDI828" s="14"/>
      <c r="TDJ828" s="14"/>
      <c r="TDK828" s="14"/>
      <c r="TDL828" s="14"/>
      <c r="TDM828" s="14"/>
      <c r="TDN828" s="14"/>
      <c r="TDO828" s="14"/>
      <c r="TDP828" s="14"/>
      <c r="TDQ828" s="14"/>
      <c r="TDR828" s="14"/>
      <c r="TDS828" s="14"/>
      <c r="TDT828" s="14"/>
      <c r="TDU828" s="14"/>
      <c r="TDV828" s="14"/>
      <c r="TDW828" s="14"/>
      <c r="TDX828" s="14"/>
      <c r="TDY828" s="14"/>
      <c r="TDZ828" s="14"/>
      <c r="TEA828" s="14"/>
      <c r="TEB828" s="14"/>
      <c r="TEC828" s="14"/>
      <c r="TED828" s="14"/>
      <c r="TEE828" s="14"/>
      <c r="TEF828" s="14"/>
      <c r="TEG828" s="14"/>
      <c r="TEH828" s="14"/>
      <c r="TEI828" s="14"/>
      <c r="TEJ828" s="14"/>
      <c r="TEK828" s="14"/>
      <c r="TEL828" s="14"/>
      <c r="TEM828" s="14"/>
      <c r="TEN828" s="14"/>
      <c r="TEO828" s="14"/>
      <c r="TEP828" s="14"/>
      <c r="TEQ828" s="14"/>
      <c r="TER828" s="14"/>
      <c r="TES828" s="14"/>
      <c r="TET828" s="14"/>
      <c r="TEU828" s="14"/>
      <c r="TEV828" s="14"/>
      <c r="TEW828" s="14"/>
      <c r="TEX828" s="14"/>
      <c r="TEY828" s="14"/>
      <c r="TEZ828" s="14"/>
      <c r="TFA828" s="14"/>
      <c r="TFB828" s="14"/>
      <c r="TFC828" s="14"/>
      <c r="TFD828" s="14"/>
      <c r="TFE828" s="14"/>
      <c r="TFF828" s="14"/>
      <c r="TFG828" s="14"/>
      <c r="TFH828" s="14"/>
      <c r="TFI828" s="14"/>
      <c r="TFJ828" s="14"/>
      <c r="TFK828" s="14"/>
      <c r="TFL828" s="14"/>
      <c r="TFM828" s="14"/>
      <c r="TFN828" s="14"/>
      <c r="TFO828" s="14"/>
      <c r="TFP828" s="14"/>
      <c r="TFQ828" s="14"/>
      <c r="TFR828" s="14"/>
      <c r="TFS828" s="14"/>
      <c r="TFT828" s="14"/>
      <c r="TFU828" s="14"/>
      <c r="TFV828" s="14"/>
      <c r="TFW828" s="14"/>
      <c r="TFX828" s="14"/>
      <c r="TFY828" s="14"/>
      <c r="TFZ828" s="14"/>
      <c r="TGA828" s="14"/>
      <c r="TGB828" s="14"/>
      <c r="TGC828" s="14"/>
      <c r="TGD828" s="14"/>
      <c r="TGE828" s="14"/>
      <c r="TGF828" s="14"/>
      <c r="TGG828" s="14"/>
      <c r="TGH828" s="14"/>
      <c r="TGI828" s="14"/>
      <c r="TGJ828" s="14"/>
      <c r="TGK828" s="14"/>
      <c r="TGL828" s="14"/>
      <c r="TGM828" s="14"/>
      <c r="TGN828" s="14"/>
      <c r="TGO828" s="14"/>
      <c r="TGP828" s="14"/>
      <c r="TGQ828" s="14"/>
      <c r="TGR828" s="14"/>
      <c r="TGS828" s="14"/>
      <c r="TGT828" s="14"/>
      <c r="TGU828" s="14"/>
      <c r="TGV828" s="14"/>
      <c r="TGW828" s="14"/>
      <c r="TGX828" s="14"/>
      <c r="TGY828" s="14"/>
      <c r="TGZ828" s="14"/>
      <c r="THA828" s="14"/>
      <c r="THB828" s="14"/>
      <c r="THC828" s="14"/>
      <c r="THD828" s="14"/>
      <c r="THE828" s="14"/>
      <c r="THF828" s="14"/>
      <c r="THG828" s="14"/>
      <c r="THH828" s="14"/>
      <c r="THI828" s="14"/>
      <c r="THJ828" s="14"/>
      <c r="THK828" s="14"/>
      <c r="THL828" s="14"/>
      <c r="THM828" s="14"/>
      <c r="THN828" s="14"/>
      <c r="THO828" s="14"/>
      <c r="THP828" s="14"/>
      <c r="THQ828" s="14"/>
      <c r="THR828" s="14"/>
      <c r="THS828" s="14"/>
      <c r="THT828" s="14"/>
      <c r="THU828" s="14"/>
      <c r="THV828" s="14"/>
      <c r="THW828" s="14"/>
      <c r="THX828" s="14"/>
      <c r="THY828" s="14"/>
      <c r="THZ828" s="14"/>
      <c r="TIA828" s="14"/>
      <c r="TIB828" s="14"/>
      <c r="TIC828" s="14"/>
      <c r="TID828" s="14"/>
      <c r="TIE828" s="14"/>
      <c r="TIF828" s="14"/>
      <c r="TIG828" s="14"/>
      <c r="TIH828" s="14"/>
      <c r="TII828" s="14"/>
      <c r="TIJ828" s="14"/>
      <c r="TIK828" s="14"/>
      <c r="TIL828" s="14"/>
      <c r="TIM828" s="14"/>
      <c r="TIN828" s="14"/>
      <c r="TIO828" s="14"/>
      <c r="TIP828" s="14"/>
      <c r="TIQ828" s="14"/>
      <c r="TIR828" s="14"/>
      <c r="TIS828" s="14"/>
      <c r="TIT828" s="14"/>
      <c r="TIU828" s="14"/>
      <c r="TIV828" s="14"/>
      <c r="TIW828" s="14"/>
      <c r="TIX828" s="14"/>
      <c r="TIY828" s="14"/>
      <c r="TIZ828" s="14"/>
      <c r="TJA828" s="14"/>
      <c r="TJB828" s="14"/>
      <c r="TJC828" s="14"/>
      <c r="TJD828" s="14"/>
      <c r="TJE828" s="14"/>
      <c r="TJF828" s="14"/>
      <c r="TJG828" s="14"/>
      <c r="TJH828" s="14"/>
      <c r="TJI828" s="14"/>
      <c r="TJJ828" s="14"/>
      <c r="TJK828" s="14"/>
      <c r="TJL828" s="14"/>
      <c r="TJM828" s="14"/>
      <c r="TJN828" s="14"/>
      <c r="TJO828" s="14"/>
      <c r="TJP828" s="14"/>
      <c r="TJQ828" s="14"/>
      <c r="TJR828" s="14"/>
      <c r="TJS828" s="14"/>
      <c r="TJT828" s="14"/>
      <c r="TJU828" s="14"/>
      <c r="TJV828" s="14"/>
      <c r="TJW828" s="14"/>
      <c r="TJX828" s="14"/>
      <c r="TJY828" s="14"/>
      <c r="TJZ828" s="14"/>
      <c r="TKA828" s="14"/>
      <c r="TKB828" s="14"/>
      <c r="TKC828" s="14"/>
      <c r="TKD828" s="14"/>
      <c r="TKE828" s="14"/>
      <c r="TKF828" s="14"/>
      <c r="TKG828" s="14"/>
      <c r="TKH828" s="14"/>
      <c r="TKI828" s="14"/>
      <c r="TKJ828" s="14"/>
      <c r="TKK828" s="14"/>
      <c r="TKL828" s="14"/>
      <c r="TKM828" s="14"/>
      <c r="TKN828" s="14"/>
      <c r="TKO828" s="14"/>
      <c r="TKP828" s="14"/>
      <c r="TKQ828" s="14"/>
      <c r="TKR828" s="14"/>
      <c r="TKS828" s="14"/>
      <c r="TKT828" s="14"/>
      <c r="TKU828" s="14"/>
      <c r="TKV828" s="14"/>
      <c r="TKW828" s="14"/>
      <c r="TKX828" s="14"/>
      <c r="TKY828" s="14"/>
      <c r="TKZ828" s="14"/>
      <c r="TLA828" s="14"/>
      <c r="TLB828" s="14"/>
      <c r="TLC828" s="14"/>
      <c r="TLD828" s="14"/>
      <c r="TLE828" s="14"/>
      <c r="TLF828" s="14"/>
      <c r="TLG828" s="14"/>
      <c r="TLH828" s="14"/>
      <c r="TLI828" s="14"/>
      <c r="TLJ828" s="14"/>
      <c r="TLK828" s="14"/>
      <c r="TLL828" s="14"/>
      <c r="TLM828" s="14"/>
      <c r="TLN828" s="14"/>
      <c r="TLO828" s="14"/>
      <c r="TLP828" s="14"/>
      <c r="TLQ828" s="14"/>
      <c r="TLR828" s="14"/>
      <c r="TLS828" s="14"/>
      <c r="TLT828" s="14"/>
      <c r="TLU828" s="14"/>
      <c r="TLV828" s="14"/>
      <c r="TLW828" s="14"/>
      <c r="TLX828" s="14"/>
      <c r="TLY828" s="14"/>
      <c r="TLZ828" s="14"/>
      <c r="TMA828" s="14"/>
      <c r="TMB828" s="14"/>
      <c r="TMC828" s="14"/>
      <c r="TMD828" s="14"/>
      <c r="TME828" s="14"/>
      <c r="TMF828" s="14"/>
      <c r="TMG828" s="14"/>
      <c r="TMH828" s="14"/>
      <c r="TMI828" s="14"/>
      <c r="TMJ828" s="14"/>
      <c r="TMK828" s="14"/>
      <c r="TML828" s="14"/>
      <c r="TMM828" s="14"/>
      <c r="TMN828" s="14"/>
      <c r="TMO828" s="14"/>
      <c r="TMP828" s="14"/>
      <c r="TMQ828" s="14"/>
      <c r="TMR828" s="14"/>
      <c r="TMS828" s="14"/>
      <c r="TMT828" s="14"/>
      <c r="TMU828" s="14"/>
      <c r="TMV828" s="14"/>
      <c r="TMW828" s="14"/>
      <c r="TMX828" s="14"/>
      <c r="TMY828" s="14"/>
      <c r="TMZ828" s="14"/>
      <c r="TNA828" s="14"/>
      <c r="TNB828" s="14"/>
      <c r="TNC828" s="14"/>
      <c r="TND828" s="14"/>
      <c r="TNE828" s="14"/>
      <c r="TNF828" s="14"/>
      <c r="TNG828" s="14"/>
      <c r="TNH828" s="14"/>
      <c r="TNI828" s="14"/>
      <c r="TNJ828" s="14"/>
      <c r="TNK828" s="14"/>
      <c r="TNL828" s="14"/>
      <c r="TNM828" s="14"/>
      <c r="TNN828" s="14"/>
      <c r="TNO828" s="14"/>
      <c r="TNP828" s="14"/>
      <c r="TNQ828" s="14"/>
      <c r="TNR828" s="14"/>
      <c r="TNS828" s="14"/>
      <c r="TNT828" s="14"/>
      <c r="TNU828" s="14"/>
      <c r="TNV828" s="14"/>
      <c r="TNW828" s="14"/>
      <c r="TNX828" s="14"/>
      <c r="TNY828" s="14"/>
      <c r="TNZ828" s="14"/>
      <c r="TOA828" s="14"/>
      <c r="TOB828" s="14"/>
      <c r="TOC828" s="14"/>
      <c r="TOD828" s="14"/>
      <c r="TOE828" s="14"/>
      <c r="TOF828" s="14"/>
      <c r="TOG828" s="14"/>
      <c r="TOH828" s="14"/>
      <c r="TOI828" s="14"/>
      <c r="TOJ828" s="14"/>
      <c r="TOK828" s="14"/>
      <c r="TOL828" s="14"/>
      <c r="TOM828" s="14"/>
      <c r="TON828" s="14"/>
      <c r="TOO828" s="14"/>
      <c r="TOP828" s="14"/>
      <c r="TOQ828" s="14"/>
      <c r="TOR828" s="14"/>
      <c r="TOS828" s="14"/>
      <c r="TOT828" s="14"/>
      <c r="TOU828" s="14"/>
      <c r="TOV828" s="14"/>
      <c r="TOW828" s="14"/>
      <c r="TOX828" s="14"/>
      <c r="TOY828" s="14"/>
      <c r="TOZ828" s="14"/>
      <c r="TPA828" s="14"/>
      <c r="TPB828" s="14"/>
      <c r="TPC828" s="14"/>
      <c r="TPD828" s="14"/>
      <c r="TPE828" s="14"/>
      <c r="TPF828" s="14"/>
      <c r="TPG828" s="14"/>
      <c r="TPH828" s="14"/>
      <c r="TPI828" s="14"/>
      <c r="TPJ828" s="14"/>
      <c r="TPK828" s="14"/>
      <c r="TPL828" s="14"/>
      <c r="TPM828" s="14"/>
      <c r="TPN828" s="14"/>
      <c r="TPO828" s="14"/>
      <c r="TPP828" s="14"/>
      <c r="TPQ828" s="14"/>
      <c r="TPR828" s="14"/>
      <c r="TPS828" s="14"/>
      <c r="TPT828" s="14"/>
      <c r="TPU828" s="14"/>
      <c r="TPV828" s="14"/>
      <c r="TPW828" s="14"/>
      <c r="TPX828" s="14"/>
      <c r="TPY828" s="14"/>
      <c r="TPZ828" s="14"/>
      <c r="TQA828" s="14"/>
      <c r="TQB828" s="14"/>
      <c r="TQC828" s="14"/>
      <c r="TQD828" s="14"/>
      <c r="TQE828" s="14"/>
      <c r="TQF828" s="14"/>
      <c r="TQG828" s="14"/>
      <c r="TQH828" s="14"/>
      <c r="TQI828" s="14"/>
      <c r="TQJ828" s="14"/>
      <c r="TQK828" s="14"/>
      <c r="TQL828" s="14"/>
      <c r="TQM828" s="14"/>
      <c r="TQN828" s="14"/>
      <c r="TQO828" s="14"/>
      <c r="TQP828" s="14"/>
      <c r="TQQ828" s="14"/>
      <c r="TQR828" s="14"/>
      <c r="TQS828" s="14"/>
      <c r="TQT828" s="14"/>
      <c r="TQU828" s="14"/>
      <c r="TQV828" s="14"/>
      <c r="TQW828" s="14"/>
      <c r="TQX828" s="14"/>
      <c r="TQY828" s="14"/>
      <c r="TQZ828" s="14"/>
      <c r="TRA828" s="14"/>
      <c r="TRB828" s="14"/>
      <c r="TRC828" s="14"/>
      <c r="TRD828" s="14"/>
      <c r="TRE828" s="14"/>
      <c r="TRF828" s="14"/>
      <c r="TRG828" s="14"/>
      <c r="TRH828" s="14"/>
      <c r="TRI828" s="14"/>
      <c r="TRJ828" s="14"/>
      <c r="TRK828" s="14"/>
      <c r="TRL828" s="14"/>
      <c r="TRM828" s="14"/>
      <c r="TRN828" s="14"/>
      <c r="TRO828" s="14"/>
      <c r="TRP828" s="14"/>
      <c r="TRQ828" s="14"/>
      <c r="TRR828" s="14"/>
      <c r="TRS828" s="14"/>
      <c r="TRT828" s="14"/>
      <c r="TRU828" s="14"/>
      <c r="TRV828" s="14"/>
      <c r="TRW828" s="14"/>
      <c r="TRX828" s="14"/>
      <c r="TRY828" s="14"/>
      <c r="TRZ828" s="14"/>
      <c r="TSA828" s="14"/>
      <c r="TSB828" s="14"/>
      <c r="TSC828" s="14"/>
      <c r="TSD828" s="14"/>
      <c r="TSE828" s="14"/>
      <c r="TSF828" s="14"/>
      <c r="TSG828" s="14"/>
      <c r="TSH828" s="14"/>
      <c r="TSI828" s="14"/>
      <c r="TSJ828" s="14"/>
      <c r="TSK828" s="14"/>
      <c r="TSL828" s="14"/>
      <c r="TSM828" s="14"/>
      <c r="TSN828" s="14"/>
      <c r="TSO828" s="14"/>
      <c r="TSP828" s="14"/>
      <c r="TSQ828" s="14"/>
      <c r="TSR828" s="14"/>
      <c r="TSS828" s="14"/>
      <c r="TST828" s="14"/>
      <c r="TSU828" s="14"/>
      <c r="TSV828" s="14"/>
      <c r="TSW828" s="14"/>
      <c r="TSX828" s="14"/>
      <c r="TSY828" s="14"/>
      <c r="TSZ828" s="14"/>
      <c r="TTA828" s="14"/>
      <c r="TTB828" s="14"/>
      <c r="TTC828" s="14"/>
      <c r="TTD828" s="14"/>
      <c r="TTE828" s="14"/>
      <c r="TTF828" s="14"/>
      <c r="TTG828" s="14"/>
      <c r="TTH828" s="14"/>
      <c r="TTI828" s="14"/>
      <c r="TTJ828" s="14"/>
      <c r="TTK828" s="14"/>
      <c r="TTL828" s="14"/>
      <c r="TTM828" s="14"/>
      <c r="TTN828" s="14"/>
      <c r="TTO828" s="14"/>
      <c r="TTP828" s="14"/>
      <c r="TTQ828" s="14"/>
      <c r="TTR828" s="14"/>
      <c r="TTS828" s="14"/>
      <c r="TTT828" s="14"/>
      <c r="TTU828" s="14"/>
      <c r="TTV828" s="14"/>
      <c r="TTW828" s="14"/>
      <c r="TTX828" s="14"/>
      <c r="TTY828" s="14"/>
      <c r="TTZ828" s="14"/>
      <c r="TUA828" s="14"/>
      <c r="TUB828" s="14"/>
      <c r="TUC828" s="14"/>
      <c r="TUD828" s="14"/>
      <c r="TUE828" s="14"/>
      <c r="TUF828" s="14"/>
      <c r="TUG828" s="14"/>
      <c r="TUH828" s="14"/>
      <c r="TUI828" s="14"/>
      <c r="TUJ828" s="14"/>
      <c r="TUK828" s="14"/>
      <c r="TUL828" s="14"/>
      <c r="TUM828" s="14"/>
      <c r="TUN828" s="14"/>
      <c r="TUO828" s="14"/>
      <c r="TUP828" s="14"/>
      <c r="TUQ828" s="14"/>
      <c r="TUR828" s="14"/>
      <c r="TUS828" s="14"/>
      <c r="TUT828" s="14"/>
      <c r="TUU828" s="14"/>
      <c r="TUV828" s="14"/>
      <c r="TUW828" s="14"/>
      <c r="TUX828" s="14"/>
      <c r="TUY828" s="14"/>
      <c r="TUZ828" s="14"/>
      <c r="TVA828" s="14"/>
      <c r="TVB828" s="14"/>
      <c r="TVC828" s="14"/>
      <c r="TVD828" s="14"/>
      <c r="TVE828" s="14"/>
      <c r="TVF828" s="14"/>
      <c r="TVG828" s="14"/>
      <c r="TVH828" s="14"/>
      <c r="TVI828" s="14"/>
      <c r="TVJ828" s="14"/>
      <c r="TVK828" s="14"/>
      <c r="TVL828" s="14"/>
      <c r="TVM828" s="14"/>
      <c r="TVN828" s="14"/>
      <c r="TVO828" s="14"/>
      <c r="TVP828" s="14"/>
      <c r="TVQ828" s="14"/>
      <c r="TVR828" s="14"/>
      <c r="TVS828" s="14"/>
      <c r="TVT828" s="14"/>
      <c r="TVU828" s="14"/>
      <c r="TVV828" s="14"/>
      <c r="TVW828" s="14"/>
      <c r="TVX828" s="14"/>
      <c r="TVY828" s="14"/>
      <c r="TVZ828" s="14"/>
      <c r="TWA828" s="14"/>
      <c r="TWB828" s="14"/>
      <c r="TWC828" s="14"/>
      <c r="TWD828" s="14"/>
      <c r="TWE828" s="14"/>
      <c r="TWF828" s="14"/>
      <c r="TWG828" s="14"/>
      <c r="TWH828" s="14"/>
      <c r="TWI828" s="14"/>
      <c r="TWJ828" s="14"/>
      <c r="TWK828" s="14"/>
      <c r="TWL828" s="14"/>
      <c r="TWM828" s="14"/>
      <c r="TWN828" s="14"/>
      <c r="TWO828" s="14"/>
      <c r="TWP828" s="14"/>
      <c r="TWQ828" s="14"/>
      <c r="TWR828" s="14"/>
      <c r="TWS828" s="14"/>
      <c r="TWT828" s="14"/>
      <c r="TWU828" s="14"/>
      <c r="TWV828" s="14"/>
      <c r="TWW828" s="14"/>
      <c r="TWX828" s="14"/>
      <c r="TWY828" s="14"/>
      <c r="TWZ828" s="14"/>
      <c r="TXA828" s="14"/>
      <c r="TXB828" s="14"/>
      <c r="TXC828" s="14"/>
      <c r="TXD828" s="14"/>
      <c r="TXE828" s="14"/>
      <c r="TXF828" s="14"/>
      <c r="TXG828" s="14"/>
      <c r="TXH828" s="14"/>
      <c r="TXI828" s="14"/>
      <c r="TXJ828" s="14"/>
      <c r="TXK828" s="14"/>
      <c r="TXL828" s="14"/>
      <c r="TXM828" s="14"/>
      <c r="TXN828" s="14"/>
      <c r="TXO828" s="14"/>
      <c r="TXP828" s="14"/>
      <c r="TXQ828" s="14"/>
      <c r="TXR828" s="14"/>
      <c r="TXS828" s="14"/>
      <c r="TXT828" s="14"/>
      <c r="TXU828" s="14"/>
      <c r="TXV828" s="14"/>
      <c r="TXW828" s="14"/>
      <c r="TXX828" s="14"/>
      <c r="TXY828" s="14"/>
      <c r="TXZ828" s="14"/>
      <c r="TYA828" s="14"/>
      <c r="TYB828" s="14"/>
      <c r="TYC828" s="14"/>
      <c r="TYD828" s="14"/>
      <c r="TYE828" s="14"/>
      <c r="TYF828" s="14"/>
      <c r="TYG828" s="14"/>
      <c r="TYH828" s="14"/>
      <c r="TYI828" s="14"/>
      <c r="TYJ828" s="14"/>
      <c r="TYK828" s="14"/>
      <c r="TYL828" s="14"/>
      <c r="TYM828" s="14"/>
      <c r="TYN828" s="14"/>
      <c r="TYO828" s="14"/>
      <c r="TYP828" s="14"/>
      <c r="TYQ828" s="14"/>
      <c r="TYR828" s="14"/>
      <c r="TYS828" s="14"/>
      <c r="TYT828" s="14"/>
      <c r="TYU828" s="14"/>
      <c r="TYV828" s="14"/>
      <c r="TYW828" s="14"/>
      <c r="TYX828" s="14"/>
      <c r="TYY828" s="14"/>
      <c r="TYZ828" s="14"/>
      <c r="TZA828" s="14"/>
      <c r="TZB828" s="14"/>
      <c r="TZC828" s="14"/>
      <c r="TZD828" s="14"/>
      <c r="TZE828" s="14"/>
      <c r="TZF828" s="14"/>
      <c r="TZG828" s="14"/>
      <c r="TZH828" s="14"/>
      <c r="TZI828" s="14"/>
      <c r="TZJ828" s="14"/>
      <c r="TZK828" s="14"/>
      <c r="TZL828" s="14"/>
      <c r="TZM828" s="14"/>
      <c r="TZN828" s="14"/>
      <c r="TZO828" s="14"/>
      <c r="TZP828" s="14"/>
      <c r="TZQ828" s="14"/>
      <c r="TZR828" s="14"/>
      <c r="TZS828" s="14"/>
      <c r="TZT828" s="14"/>
      <c r="TZU828" s="14"/>
      <c r="TZV828" s="14"/>
      <c r="TZW828" s="14"/>
      <c r="TZX828" s="14"/>
      <c r="TZY828" s="14"/>
      <c r="TZZ828" s="14"/>
      <c r="UAA828" s="14"/>
      <c r="UAB828" s="14"/>
      <c r="UAC828" s="14"/>
      <c r="UAD828" s="14"/>
      <c r="UAE828" s="14"/>
      <c r="UAF828" s="14"/>
      <c r="UAG828" s="14"/>
      <c r="UAH828" s="14"/>
      <c r="UAI828" s="14"/>
      <c r="UAJ828" s="14"/>
      <c r="UAK828" s="14"/>
      <c r="UAL828" s="14"/>
      <c r="UAM828" s="14"/>
      <c r="UAN828" s="14"/>
      <c r="UAO828" s="14"/>
      <c r="UAP828" s="14"/>
      <c r="UAQ828" s="14"/>
      <c r="UAR828" s="14"/>
      <c r="UAS828" s="14"/>
      <c r="UAT828" s="14"/>
      <c r="UAU828" s="14"/>
      <c r="UAV828" s="14"/>
      <c r="UAW828" s="14"/>
      <c r="UAX828" s="14"/>
      <c r="UAY828" s="14"/>
      <c r="UAZ828" s="14"/>
      <c r="UBA828" s="14"/>
      <c r="UBB828" s="14"/>
      <c r="UBC828" s="14"/>
      <c r="UBD828" s="14"/>
      <c r="UBE828" s="14"/>
      <c r="UBF828" s="14"/>
      <c r="UBG828" s="14"/>
      <c r="UBH828" s="14"/>
      <c r="UBI828" s="14"/>
      <c r="UBJ828" s="14"/>
      <c r="UBK828" s="14"/>
      <c r="UBL828" s="14"/>
      <c r="UBM828" s="14"/>
      <c r="UBN828" s="14"/>
      <c r="UBO828" s="14"/>
      <c r="UBP828" s="14"/>
      <c r="UBQ828" s="14"/>
      <c r="UBR828" s="14"/>
      <c r="UBS828" s="14"/>
      <c r="UBT828" s="14"/>
      <c r="UBU828" s="14"/>
      <c r="UBV828" s="14"/>
      <c r="UBW828" s="14"/>
      <c r="UBX828" s="14"/>
      <c r="UBY828" s="14"/>
      <c r="UBZ828" s="14"/>
      <c r="UCA828" s="14"/>
      <c r="UCB828" s="14"/>
      <c r="UCC828" s="14"/>
      <c r="UCD828" s="14"/>
      <c r="UCE828" s="14"/>
      <c r="UCF828" s="14"/>
      <c r="UCG828" s="14"/>
      <c r="UCH828" s="14"/>
      <c r="UCI828" s="14"/>
      <c r="UCJ828" s="14"/>
      <c r="UCK828" s="14"/>
      <c r="UCL828" s="14"/>
      <c r="UCM828" s="14"/>
      <c r="UCN828" s="14"/>
      <c r="UCO828" s="14"/>
      <c r="UCP828" s="14"/>
      <c r="UCQ828" s="14"/>
      <c r="UCR828" s="14"/>
      <c r="UCS828" s="14"/>
      <c r="UCT828" s="14"/>
      <c r="UCU828" s="14"/>
      <c r="UCV828" s="14"/>
      <c r="UCW828" s="14"/>
      <c r="UCX828" s="14"/>
      <c r="UCY828" s="14"/>
      <c r="UCZ828" s="14"/>
      <c r="UDA828" s="14"/>
      <c r="UDB828" s="14"/>
      <c r="UDC828" s="14"/>
      <c r="UDD828" s="14"/>
      <c r="UDE828" s="14"/>
      <c r="UDF828" s="14"/>
      <c r="UDG828" s="14"/>
      <c r="UDH828" s="14"/>
      <c r="UDI828" s="14"/>
      <c r="UDJ828" s="14"/>
      <c r="UDK828" s="14"/>
      <c r="UDL828" s="14"/>
      <c r="UDM828" s="14"/>
      <c r="UDN828" s="14"/>
      <c r="UDO828" s="14"/>
      <c r="UDP828" s="14"/>
      <c r="UDQ828" s="14"/>
      <c r="UDR828" s="14"/>
      <c r="UDS828" s="14"/>
      <c r="UDT828" s="14"/>
      <c r="UDU828" s="14"/>
      <c r="UDV828" s="14"/>
      <c r="UDW828" s="14"/>
      <c r="UDX828" s="14"/>
      <c r="UDY828" s="14"/>
      <c r="UDZ828" s="14"/>
      <c r="UEA828" s="14"/>
      <c r="UEB828" s="14"/>
      <c r="UEC828" s="14"/>
      <c r="UED828" s="14"/>
      <c r="UEE828" s="14"/>
      <c r="UEF828" s="14"/>
      <c r="UEG828" s="14"/>
      <c r="UEH828" s="14"/>
      <c r="UEI828" s="14"/>
      <c r="UEJ828" s="14"/>
      <c r="UEK828" s="14"/>
      <c r="UEL828" s="14"/>
      <c r="UEM828" s="14"/>
      <c r="UEN828" s="14"/>
      <c r="UEO828" s="14"/>
      <c r="UEP828" s="14"/>
      <c r="UEQ828" s="14"/>
      <c r="UER828" s="14"/>
      <c r="UES828" s="14"/>
      <c r="UET828" s="14"/>
      <c r="UEU828" s="14"/>
      <c r="UEV828" s="14"/>
      <c r="UEW828" s="14"/>
      <c r="UEX828" s="14"/>
      <c r="UEY828" s="14"/>
      <c r="UEZ828" s="14"/>
      <c r="UFA828" s="14"/>
      <c r="UFB828" s="14"/>
      <c r="UFC828" s="14"/>
      <c r="UFD828" s="14"/>
      <c r="UFE828" s="14"/>
      <c r="UFF828" s="14"/>
      <c r="UFG828" s="14"/>
      <c r="UFH828" s="14"/>
      <c r="UFI828" s="14"/>
      <c r="UFJ828" s="14"/>
      <c r="UFK828" s="14"/>
      <c r="UFL828" s="14"/>
      <c r="UFM828" s="14"/>
      <c r="UFN828" s="14"/>
      <c r="UFO828" s="14"/>
      <c r="UFP828" s="14"/>
      <c r="UFQ828" s="14"/>
      <c r="UFR828" s="14"/>
      <c r="UFS828" s="14"/>
      <c r="UFT828" s="14"/>
      <c r="UFU828" s="14"/>
      <c r="UFV828" s="14"/>
      <c r="UFW828" s="14"/>
      <c r="UFX828" s="14"/>
      <c r="UFY828" s="14"/>
      <c r="UFZ828" s="14"/>
      <c r="UGA828" s="14"/>
      <c r="UGB828" s="14"/>
      <c r="UGC828" s="14"/>
      <c r="UGD828" s="14"/>
      <c r="UGE828" s="14"/>
      <c r="UGF828" s="14"/>
      <c r="UGG828" s="14"/>
      <c r="UGH828" s="14"/>
      <c r="UGI828" s="14"/>
      <c r="UGJ828" s="14"/>
      <c r="UGK828" s="14"/>
      <c r="UGL828" s="14"/>
      <c r="UGM828" s="14"/>
      <c r="UGN828" s="14"/>
      <c r="UGO828" s="14"/>
      <c r="UGP828" s="14"/>
      <c r="UGQ828" s="14"/>
      <c r="UGR828" s="14"/>
      <c r="UGS828" s="14"/>
      <c r="UGT828" s="14"/>
      <c r="UGU828" s="14"/>
      <c r="UGV828" s="14"/>
      <c r="UGW828" s="14"/>
      <c r="UGX828" s="14"/>
      <c r="UGY828" s="14"/>
      <c r="UGZ828" s="14"/>
      <c r="UHA828" s="14"/>
      <c r="UHB828" s="14"/>
      <c r="UHC828" s="14"/>
      <c r="UHD828" s="14"/>
      <c r="UHE828" s="14"/>
      <c r="UHF828" s="14"/>
      <c r="UHG828" s="14"/>
      <c r="UHH828" s="14"/>
      <c r="UHI828" s="14"/>
      <c r="UHJ828" s="14"/>
      <c r="UHK828" s="14"/>
      <c r="UHL828" s="14"/>
      <c r="UHM828" s="14"/>
      <c r="UHN828" s="14"/>
      <c r="UHO828" s="14"/>
      <c r="UHP828" s="14"/>
      <c r="UHQ828" s="14"/>
      <c r="UHR828" s="14"/>
      <c r="UHS828" s="14"/>
      <c r="UHT828" s="14"/>
      <c r="UHU828" s="14"/>
      <c r="UHV828" s="14"/>
      <c r="UHW828" s="14"/>
      <c r="UHX828" s="14"/>
      <c r="UHY828" s="14"/>
      <c r="UHZ828" s="14"/>
      <c r="UIA828" s="14"/>
      <c r="UIB828" s="14"/>
      <c r="UIC828" s="14"/>
      <c r="UID828" s="14"/>
      <c r="UIE828" s="14"/>
      <c r="UIF828" s="14"/>
      <c r="UIG828" s="14"/>
      <c r="UIH828" s="14"/>
      <c r="UII828" s="14"/>
      <c r="UIJ828" s="14"/>
      <c r="UIK828" s="14"/>
      <c r="UIL828" s="14"/>
      <c r="UIM828" s="14"/>
      <c r="UIN828" s="14"/>
      <c r="UIO828" s="14"/>
      <c r="UIP828" s="14"/>
      <c r="UIQ828" s="14"/>
      <c r="UIR828" s="14"/>
      <c r="UIS828" s="14"/>
      <c r="UIT828" s="14"/>
      <c r="UIU828" s="14"/>
      <c r="UIV828" s="14"/>
      <c r="UIW828" s="14"/>
      <c r="UIX828" s="14"/>
      <c r="UIY828" s="14"/>
      <c r="UIZ828" s="14"/>
      <c r="UJA828" s="14"/>
      <c r="UJB828" s="14"/>
      <c r="UJC828" s="14"/>
      <c r="UJD828" s="14"/>
      <c r="UJE828" s="14"/>
      <c r="UJF828" s="14"/>
      <c r="UJG828" s="14"/>
      <c r="UJH828" s="14"/>
      <c r="UJI828" s="14"/>
      <c r="UJJ828" s="14"/>
      <c r="UJK828" s="14"/>
      <c r="UJL828" s="14"/>
      <c r="UJM828" s="14"/>
      <c r="UJN828" s="14"/>
      <c r="UJO828" s="14"/>
      <c r="UJP828" s="14"/>
      <c r="UJQ828" s="14"/>
      <c r="UJR828" s="14"/>
      <c r="UJS828" s="14"/>
      <c r="UJT828" s="14"/>
      <c r="UJU828" s="14"/>
      <c r="UJV828" s="14"/>
      <c r="UJW828" s="14"/>
      <c r="UJX828" s="14"/>
      <c r="UJY828" s="14"/>
      <c r="UJZ828" s="14"/>
      <c r="UKA828" s="14"/>
      <c r="UKB828" s="14"/>
      <c r="UKC828" s="14"/>
      <c r="UKD828" s="14"/>
      <c r="UKE828" s="14"/>
      <c r="UKF828" s="14"/>
      <c r="UKG828" s="14"/>
      <c r="UKH828" s="14"/>
      <c r="UKI828" s="14"/>
      <c r="UKJ828" s="14"/>
      <c r="UKK828" s="14"/>
      <c r="UKL828" s="14"/>
      <c r="UKM828" s="14"/>
      <c r="UKN828" s="14"/>
      <c r="UKO828" s="14"/>
      <c r="UKP828" s="14"/>
      <c r="UKQ828" s="14"/>
      <c r="UKR828" s="14"/>
      <c r="UKS828" s="14"/>
      <c r="UKT828" s="14"/>
      <c r="UKU828" s="14"/>
      <c r="UKV828" s="14"/>
      <c r="UKW828" s="14"/>
      <c r="UKX828" s="14"/>
      <c r="UKY828" s="14"/>
      <c r="UKZ828" s="14"/>
      <c r="ULA828" s="14"/>
      <c r="ULB828" s="14"/>
      <c r="ULC828" s="14"/>
      <c r="ULD828" s="14"/>
      <c r="ULE828" s="14"/>
      <c r="ULF828" s="14"/>
      <c r="ULG828" s="14"/>
      <c r="ULH828" s="14"/>
      <c r="ULI828" s="14"/>
      <c r="ULJ828" s="14"/>
      <c r="ULK828" s="14"/>
      <c r="ULL828" s="14"/>
      <c r="ULM828" s="14"/>
      <c r="ULN828" s="14"/>
      <c r="ULO828" s="14"/>
      <c r="ULP828" s="14"/>
      <c r="ULQ828" s="14"/>
      <c r="ULR828" s="14"/>
      <c r="ULS828" s="14"/>
      <c r="ULT828" s="14"/>
      <c r="ULU828" s="14"/>
      <c r="ULV828" s="14"/>
      <c r="ULW828" s="14"/>
      <c r="ULX828" s="14"/>
      <c r="ULY828" s="14"/>
      <c r="ULZ828" s="14"/>
      <c r="UMA828" s="14"/>
      <c r="UMB828" s="14"/>
      <c r="UMC828" s="14"/>
      <c r="UMD828" s="14"/>
      <c r="UME828" s="14"/>
      <c r="UMF828" s="14"/>
      <c r="UMG828" s="14"/>
      <c r="UMH828" s="14"/>
      <c r="UMI828" s="14"/>
      <c r="UMJ828" s="14"/>
      <c r="UMK828" s="14"/>
      <c r="UML828" s="14"/>
      <c r="UMM828" s="14"/>
      <c r="UMN828" s="14"/>
      <c r="UMO828" s="14"/>
      <c r="UMP828" s="14"/>
      <c r="UMQ828" s="14"/>
      <c r="UMR828" s="14"/>
      <c r="UMS828" s="14"/>
      <c r="UMT828" s="14"/>
      <c r="UMU828" s="14"/>
      <c r="UMV828" s="14"/>
      <c r="UMW828" s="14"/>
      <c r="UMX828" s="14"/>
      <c r="UMY828" s="14"/>
      <c r="UMZ828" s="14"/>
      <c r="UNA828" s="14"/>
      <c r="UNB828" s="14"/>
      <c r="UNC828" s="14"/>
      <c r="UND828" s="14"/>
      <c r="UNE828" s="14"/>
      <c r="UNF828" s="14"/>
      <c r="UNG828" s="14"/>
      <c r="UNH828" s="14"/>
      <c r="UNI828" s="14"/>
      <c r="UNJ828" s="14"/>
      <c r="UNK828" s="14"/>
      <c r="UNL828" s="14"/>
      <c r="UNM828" s="14"/>
      <c r="UNN828" s="14"/>
      <c r="UNO828" s="14"/>
      <c r="UNP828" s="14"/>
      <c r="UNQ828" s="14"/>
      <c r="UNR828" s="14"/>
      <c r="UNS828" s="14"/>
      <c r="UNT828" s="14"/>
      <c r="UNU828" s="14"/>
      <c r="UNV828" s="14"/>
      <c r="UNW828" s="14"/>
      <c r="UNX828" s="14"/>
      <c r="UNY828" s="14"/>
      <c r="UNZ828" s="14"/>
      <c r="UOA828" s="14"/>
      <c r="UOB828" s="14"/>
      <c r="UOC828" s="14"/>
      <c r="UOD828" s="14"/>
      <c r="UOE828" s="14"/>
      <c r="UOF828" s="14"/>
      <c r="UOG828" s="14"/>
      <c r="UOH828" s="14"/>
      <c r="UOI828" s="14"/>
      <c r="UOJ828" s="14"/>
      <c r="UOK828" s="14"/>
      <c r="UOL828" s="14"/>
      <c r="UOM828" s="14"/>
      <c r="UON828" s="14"/>
      <c r="UOO828" s="14"/>
      <c r="UOP828" s="14"/>
      <c r="UOQ828" s="14"/>
      <c r="UOR828" s="14"/>
      <c r="UOS828" s="14"/>
      <c r="UOT828" s="14"/>
      <c r="UOU828" s="14"/>
      <c r="UOV828" s="14"/>
      <c r="UOW828" s="14"/>
      <c r="UOX828" s="14"/>
      <c r="UOY828" s="14"/>
      <c r="UOZ828" s="14"/>
      <c r="UPA828" s="14"/>
      <c r="UPB828" s="14"/>
      <c r="UPC828" s="14"/>
      <c r="UPD828" s="14"/>
      <c r="UPE828" s="14"/>
      <c r="UPF828" s="14"/>
      <c r="UPG828" s="14"/>
      <c r="UPH828" s="14"/>
      <c r="UPI828" s="14"/>
      <c r="UPJ828" s="14"/>
      <c r="UPK828" s="14"/>
      <c r="UPL828" s="14"/>
      <c r="UPM828" s="14"/>
      <c r="UPN828" s="14"/>
      <c r="UPO828" s="14"/>
      <c r="UPP828" s="14"/>
      <c r="UPQ828" s="14"/>
      <c r="UPR828" s="14"/>
      <c r="UPS828" s="14"/>
      <c r="UPT828" s="14"/>
      <c r="UPU828" s="14"/>
      <c r="UPV828" s="14"/>
      <c r="UPW828" s="14"/>
      <c r="UPX828" s="14"/>
      <c r="UPY828" s="14"/>
      <c r="UPZ828" s="14"/>
      <c r="UQA828" s="14"/>
      <c r="UQB828" s="14"/>
      <c r="UQC828" s="14"/>
      <c r="UQD828" s="14"/>
      <c r="UQE828" s="14"/>
      <c r="UQF828" s="14"/>
      <c r="UQG828" s="14"/>
      <c r="UQH828" s="14"/>
      <c r="UQI828" s="14"/>
      <c r="UQJ828" s="14"/>
      <c r="UQK828" s="14"/>
      <c r="UQL828" s="14"/>
      <c r="UQM828" s="14"/>
      <c r="UQN828" s="14"/>
      <c r="UQO828" s="14"/>
      <c r="UQP828" s="14"/>
      <c r="UQQ828" s="14"/>
      <c r="UQR828" s="14"/>
      <c r="UQS828" s="14"/>
      <c r="UQT828" s="14"/>
      <c r="UQU828" s="14"/>
      <c r="UQV828" s="14"/>
      <c r="UQW828" s="14"/>
      <c r="UQX828" s="14"/>
      <c r="UQY828" s="14"/>
      <c r="UQZ828" s="14"/>
      <c r="URA828" s="14"/>
      <c r="URB828" s="14"/>
      <c r="URC828" s="14"/>
      <c r="URD828" s="14"/>
      <c r="URE828" s="14"/>
      <c r="URF828" s="14"/>
      <c r="URG828" s="14"/>
      <c r="URH828" s="14"/>
      <c r="URI828" s="14"/>
      <c r="URJ828" s="14"/>
      <c r="URK828" s="14"/>
      <c r="URL828" s="14"/>
      <c r="URM828" s="14"/>
      <c r="URN828" s="14"/>
      <c r="URO828" s="14"/>
      <c r="URP828" s="14"/>
      <c r="URQ828" s="14"/>
      <c r="URR828" s="14"/>
      <c r="URS828" s="14"/>
      <c r="URT828" s="14"/>
      <c r="URU828" s="14"/>
      <c r="URV828" s="14"/>
      <c r="URW828" s="14"/>
      <c r="URX828" s="14"/>
      <c r="URY828" s="14"/>
      <c r="URZ828" s="14"/>
      <c r="USA828" s="14"/>
      <c r="USB828" s="14"/>
      <c r="USC828" s="14"/>
      <c r="USD828" s="14"/>
      <c r="USE828" s="14"/>
      <c r="USF828" s="14"/>
      <c r="USG828" s="14"/>
      <c r="USH828" s="14"/>
      <c r="USI828" s="14"/>
      <c r="USJ828" s="14"/>
      <c r="USK828" s="14"/>
      <c r="USL828" s="14"/>
      <c r="USM828" s="14"/>
      <c r="USN828" s="14"/>
      <c r="USO828" s="14"/>
      <c r="USP828" s="14"/>
      <c r="USQ828" s="14"/>
      <c r="USR828" s="14"/>
      <c r="USS828" s="14"/>
      <c r="UST828" s="14"/>
      <c r="USU828" s="14"/>
      <c r="USV828" s="14"/>
      <c r="USW828" s="14"/>
      <c r="USX828" s="14"/>
      <c r="USY828" s="14"/>
      <c r="USZ828" s="14"/>
      <c r="UTA828" s="14"/>
      <c r="UTB828" s="14"/>
      <c r="UTC828" s="14"/>
      <c r="UTD828" s="14"/>
      <c r="UTE828" s="14"/>
      <c r="UTF828" s="14"/>
      <c r="UTG828" s="14"/>
      <c r="UTH828" s="14"/>
      <c r="UTI828" s="14"/>
      <c r="UTJ828" s="14"/>
      <c r="UTK828" s="14"/>
      <c r="UTL828" s="14"/>
      <c r="UTM828" s="14"/>
      <c r="UTN828" s="14"/>
      <c r="UTO828" s="14"/>
      <c r="UTP828" s="14"/>
      <c r="UTQ828" s="14"/>
      <c r="UTR828" s="14"/>
      <c r="UTS828" s="14"/>
      <c r="UTT828" s="14"/>
      <c r="UTU828" s="14"/>
      <c r="UTV828" s="14"/>
      <c r="UTW828" s="14"/>
      <c r="UTX828" s="14"/>
      <c r="UTY828" s="14"/>
      <c r="UTZ828" s="14"/>
      <c r="UUA828" s="14"/>
      <c r="UUB828" s="14"/>
      <c r="UUC828" s="14"/>
      <c r="UUD828" s="14"/>
      <c r="UUE828" s="14"/>
      <c r="UUF828" s="14"/>
      <c r="UUG828" s="14"/>
      <c r="UUH828" s="14"/>
      <c r="UUI828" s="14"/>
      <c r="UUJ828" s="14"/>
      <c r="UUK828" s="14"/>
      <c r="UUL828" s="14"/>
      <c r="UUM828" s="14"/>
      <c r="UUN828" s="14"/>
      <c r="UUO828" s="14"/>
      <c r="UUP828" s="14"/>
      <c r="UUQ828" s="14"/>
      <c r="UUR828" s="14"/>
      <c r="UUS828" s="14"/>
      <c r="UUT828" s="14"/>
      <c r="UUU828" s="14"/>
      <c r="UUV828" s="14"/>
      <c r="UUW828" s="14"/>
      <c r="UUX828" s="14"/>
      <c r="UUY828" s="14"/>
      <c r="UUZ828" s="14"/>
      <c r="UVA828" s="14"/>
      <c r="UVB828" s="14"/>
      <c r="UVC828" s="14"/>
      <c r="UVD828" s="14"/>
      <c r="UVE828" s="14"/>
      <c r="UVF828" s="14"/>
      <c r="UVG828" s="14"/>
      <c r="UVH828" s="14"/>
      <c r="UVI828" s="14"/>
      <c r="UVJ828" s="14"/>
      <c r="UVK828" s="14"/>
      <c r="UVL828" s="14"/>
      <c r="UVM828" s="14"/>
      <c r="UVN828" s="14"/>
      <c r="UVO828" s="14"/>
      <c r="UVP828" s="14"/>
      <c r="UVQ828" s="14"/>
      <c r="UVR828" s="14"/>
      <c r="UVS828" s="14"/>
      <c r="UVT828" s="14"/>
      <c r="UVU828" s="14"/>
      <c r="UVV828" s="14"/>
      <c r="UVW828" s="14"/>
      <c r="UVX828" s="14"/>
      <c r="UVY828" s="14"/>
      <c r="UVZ828" s="14"/>
      <c r="UWA828" s="14"/>
      <c r="UWB828" s="14"/>
      <c r="UWC828" s="14"/>
      <c r="UWD828" s="14"/>
      <c r="UWE828" s="14"/>
      <c r="UWF828" s="14"/>
      <c r="UWG828" s="14"/>
      <c r="UWH828" s="14"/>
      <c r="UWI828" s="14"/>
      <c r="UWJ828" s="14"/>
      <c r="UWK828" s="14"/>
      <c r="UWL828" s="14"/>
      <c r="UWM828" s="14"/>
      <c r="UWN828" s="14"/>
      <c r="UWO828" s="14"/>
      <c r="UWP828" s="14"/>
      <c r="UWQ828" s="14"/>
      <c r="UWR828" s="14"/>
      <c r="UWS828" s="14"/>
      <c r="UWT828" s="14"/>
      <c r="UWU828" s="14"/>
      <c r="UWV828" s="14"/>
      <c r="UWW828" s="14"/>
      <c r="UWX828" s="14"/>
      <c r="UWY828" s="14"/>
      <c r="UWZ828" s="14"/>
      <c r="UXA828" s="14"/>
      <c r="UXB828" s="14"/>
      <c r="UXC828" s="14"/>
      <c r="UXD828" s="14"/>
      <c r="UXE828" s="14"/>
      <c r="UXF828" s="14"/>
      <c r="UXG828" s="14"/>
      <c r="UXH828" s="14"/>
      <c r="UXI828" s="14"/>
      <c r="UXJ828" s="14"/>
      <c r="UXK828" s="14"/>
      <c r="UXL828" s="14"/>
      <c r="UXM828" s="14"/>
      <c r="UXN828" s="14"/>
      <c r="UXO828" s="14"/>
      <c r="UXP828" s="14"/>
      <c r="UXQ828" s="14"/>
      <c r="UXR828" s="14"/>
      <c r="UXS828" s="14"/>
      <c r="UXT828" s="14"/>
      <c r="UXU828" s="14"/>
      <c r="UXV828" s="14"/>
      <c r="UXW828" s="14"/>
      <c r="UXX828" s="14"/>
      <c r="UXY828" s="14"/>
      <c r="UXZ828" s="14"/>
      <c r="UYA828" s="14"/>
      <c r="UYB828" s="14"/>
      <c r="UYC828" s="14"/>
      <c r="UYD828" s="14"/>
      <c r="UYE828" s="14"/>
      <c r="UYF828" s="14"/>
      <c r="UYG828" s="14"/>
      <c r="UYH828" s="14"/>
      <c r="UYI828" s="14"/>
      <c r="UYJ828" s="14"/>
      <c r="UYK828" s="14"/>
      <c r="UYL828" s="14"/>
      <c r="UYM828" s="14"/>
      <c r="UYN828" s="14"/>
      <c r="UYO828" s="14"/>
      <c r="UYP828" s="14"/>
      <c r="UYQ828" s="14"/>
      <c r="UYR828" s="14"/>
      <c r="UYS828" s="14"/>
      <c r="UYT828" s="14"/>
      <c r="UYU828" s="14"/>
      <c r="UYV828" s="14"/>
      <c r="UYW828" s="14"/>
      <c r="UYX828" s="14"/>
      <c r="UYY828" s="14"/>
      <c r="UYZ828" s="14"/>
      <c r="UZA828" s="14"/>
      <c r="UZB828" s="14"/>
      <c r="UZC828" s="14"/>
      <c r="UZD828" s="14"/>
      <c r="UZE828" s="14"/>
      <c r="UZF828" s="14"/>
      <c r="UZG828" s="14"/>
      <c r="UZH828" s="14"/>
      <c r="UZI828" s="14"/>
      <c r="UZJ828" s="14"/>
      <c r="UZK828" s="14"/>
      <c r="UZL828" s="14"/>
      <c r="UZM828" s="14"/>
      <c r="UZN828" s="14"/>
      <c r="UZO828" s="14"/>
      <c r="UZP828" s="14"/>
      <c r="UZQ828" s="14"/>
      <c r="UZR828" s="14"/>
      <c r="UZS828" s="14"/>
      <c r="UZT828" s="14"/>
      <c r="UZU828" s="14"/>
      <c r="UZV828" s="14"/>
      <c r="UZW828" s="14"/>
      <c r="UZX828" s="14"/>
      <c r="UZY828" s="14"/>
      <c r="UZZ828" s="14"/>
      <c r="VAA828" s="14"/>
      <c r="VAB828" s="14"/>
      <c r="VAC828" s="14"/>
      <c r="VAD828" s="14"/>
      <c r="VAE828" s="14"/>
      <c r="VAF828" s="14"/>
      <c r="VAG828" s="14"/>
      <c r="VAH828" s="14"/>
      <c r="VAI828" s="14"/>
      <c r="VAJ828" s="14"/>
      <c r="VAK828" s="14"/>
      <c r="VAL828" s="14"/>
      <c r="VAM828" s="14"/>
      <c r="VAN828" s="14"/>
      <c r="VAO828" s="14"/>
      <c r="VAP828" s="14"/>
      <c r="VAQ828" s="14"/>
      <c r="VAR828" s="14"/>
      <c r="VAS828" s="14"/>
      <c r="VAT828" s="14"/>
      <c r="VAU828" s="14"/>
      <c r="VAV828" s="14"/>
      <c r="VAW828" s="14"/>
      <c r="VAX828" s="14"/>
      <c r="VAY828" s="14"/>
      <c r="VAZ828" s="14"/>
      <c r="VBA828" s="14"/>
      <c r="VBB828" s="14"/>
      <c r="VBC828" s="14"/>
      <c r="VBD828" s="14"/>
      <c r="VBE828" s="14"/>
      <c r="VBF828" s="14"/>
      <c r="VBG828" s="14"/>
      <c r="VBH828" s="14"/>
      <c r="VBI828" s="14"/>
      <c r="VBJ828" s="14"/>
      <c r="VBK828" s="14"/>
      <c r="VBL828" s="14"/>
      <c r="VBM828" s="14"/>
      <c r="VBN828" s="14"/>
      <c r="VBO828" s="14"/>
      <c r="VBP828" s="14"/>
      <c r="VBQ828" s="14"/>
      <c r="VBR828" s="14"/>
      <c r="VBS828" s="14"/>
      <c r="VBT828" s="14"/>
      <c r="VBU828" s="14"/>
      <c r="VBV828" s="14"/>
      <c r="VBW828" s="14"/>
      <c r="VBX828" s="14"/>
      <c r="VBY828" s="14"/>
      <c r="VBZ828" s="14"/>
      <c r="VCA828" s="14"/>
      <c r="VCB828" s="14"/>
      <c r="VCC828" s="14"/>
      <c r="VCD828" s="14"/>
      <c r="VCE828" s="14"/>
      <c r="VCF828" s="14"/>
      <c r="VCG828" s="14"/>
      <c r="VCH828" s="14"/>
      <c r="VCI828" s="14"/>
      <c r="VCJ828" s="14"/>
      <c r="VCK828" s="14"/>
      <c r="VCL828" s="14"/>
      <c r="VCM828" s="14"/>
      <c r="VCN828" s="14"/>
      <c r="VCO828" s="14"/>
      <c r="VCP828" s="14"/>
      <c r="VCQ828" s="14"/>
      <c r="VCR828" s="14"/>
      <c r="VCS828" s="14"/>
      <c r="VCT828" s="14"/>
      <c r="VCU828" s="14"/>
      <c r="VCV828" s="14"/>
      <c r="VCW828" s="14"/>
      <c r="VCX828" s="14"/>
      <c r="VCY828" s="14"/>
      <c r="VCZ828" s="14"/>
      <c r="VDA828" s="14"/>
      <c r="VDB828" s="14"/>
      <c r="VDC828" s="14"/>
      <c r="VDD828" s="14"/>
      <c r="VDE828" s="14"/>
      <c r="VDF828" s="14"/>
      <c r="VDG828" s="14"/>
      <c r="VDH828" s="14"/>
      <c r="VDI828" s="14"/>
      <c r="VDJ828" s="14"/>
      <c r="VDK828" s="14"/>
      <c r="VDL828" s="14"/>
      <c r="VDM828" s="14"/>
      <c r="VDN828" s="14"/>
      <c r="VDO828" s="14"/>
      <c r="VDP828" s="14"/>
      <c r="VDQ828" s="14"/>
      <c r="VDR828" s="14"/>
      <c r="VDS828" s="14"/>
      <c r="VDT828" s="14"/>
      <c r="VDU828" s="14"/>
      <c r="VDV828" s="14"/>
      <c r="VDW828" s="14"/>
      <c r="VDX828" s="14"/>
      <c r="VDY828" s="14"/>
      <c r="VDZ828" s="14"/>
      <c r="VEA828" s="14"/>
      <c r="VEB828" s="14"/>
      <c r="VEC828" s="14"/>
      <c r="VED828" s="14"/>
      <c r="VEE828" s="14"/>
      <c r="VEF828" s="14"/>
      <c r="VEG828" s="14"/>
      <c r="VEH828" s="14"/>
      <c r="VEI828" s="14"/>
      <c r="VEJ828" s="14"/>
      <c r="VEK828" s="14"/>
      <c r="VEL828" s="14"/>
      <c r="VEM828" s="14"/>
      <c r="VEN828" s="14"/>
      <c r="VEO828" s="14"/>
      <c r="VEP828" s="14"/>
      <c r="VEQ828" s="14"/>
      <c r="VER828" s="14"/>
      <c r="VES828" s="14"/>
      <c r="VET828" s="14"/>
      <c r="VEU828" s="14"/>
      <c r="VEV828" s="14"/>
      <c r="VEW828" s="14"/>
      <c r="VEX828" s="14"/>
      <c r="VEY828" s="14"/>
      <c r="VEZ828" s="14"/>
      <c r="VFA828" s="14"/>
      <c r="VFB828" s="14"/>
      <c r="VFC828" s="14"/>
      <c r="VFD828" s="14"/>
      <c r="VFE828" s="14"/>
      <c r="VFF828" s="14"/>
      <c r="VFG828" s="14"/>
      <c r="VFH828" s="14"/>
      <c r="VFI828" s="14"/>
      <c r="VFJ828" s="14"/>
      <c r="VFK828" s="14"/>
      <c r="VFL828" s="14"/>
      <c r="VFM828" s="14"/>
      <c r="VFN828" s="14"/>
      <c r="VFO828" s="14"/>
      <c r="VFP828" s="14"/>
      <c r="VFQ828" s="14"/>
      <c r="VFR828" s="14"/>
      <c r="VFS828" s="14"/>
      <c r="VFT828" s="14"/>
      <c r="VFU828" s="14"/>
      <c r="VFV828" s="14"/>
      <c r="VFW828" s="14"/>
      <c r="VFX828" s="14"/>
      <c r="VFY828" s="14"/>
      <c r="VFZ828" s="14"/>
      <c r="VGA828" s="14"/>
      <c r="VGB828" s="14"/>
      <c r="VGC828" s="14"/>
      <c r="VGD828" s="14"/>
      <c r="VGE828" s="14"/>
      <c r="VGF828" s="14"/>
      <c r="VGG828" s="14"/>
      <c r="VGH828" s="14"/>
      <c r="VGI828" s="14"/>
      <c r="VGJ828" s="14"/>
      <c r="VGK828" s="14"/>
      <c r="VGL828" s="14"/>
      <c r="VGM828" s="14"/>
      <c r="VGN828" s="14"/>
      <c r="VGO828" s="14"/>
      <c r="VGP828" s="14"/>
      <c r="VGQ828" s="14"/>
      <c r="VGR828" s="14"/>
      <c r="VGS828" s="14"/>
      <c r="VGT828" s="14"/>
      <c r="VGU828" s="14"/>
      <c r="VGV828" s="14"/>
      <c r="VGW828" s="14"/>
      <c r="VGX828" s="14"/>
      <c r="VGY828" s="14"/>
      <c r="VGZ828" s="14"/>
      <c r="VHA828" s="14"/>
      <c r="VHB828" s="14"/>
      <c r="VHC828" s="14"/>
      <c r="VHD828" s="14"/>
      <c r="VHE828" s="14"/>
      <c r="VHF828" s="14"/>
      <c r="VHG828" s="14"/>
      <c r="VHH828" s="14"/>
      <c r="VHI828" s="14"/>
      <c r="VHJ828" s="14"/>
      <c r="VHK828" s="14"/>
      <c r="VHL828" s="14"/>
      <c r="VHM828" s="14"/>
      <c r="VHN828" s="14"/>
      <c r="VHO828" s="14"/>
      <c r="VHP828" s="14"/>
      <c r="VHQ828" s="14"/>
      <c r="VHR828" s="14"/>
      <c r="VHS828" s="14"/>
      <c r="VHT828" s="14"/>
      <c r="VHU828" s="14"/>
      <c r="VHV828" s="14"/>
      <c r="VHW828" s="14"/>
      <c r="VHX828" s="14"/>
      <c r="VHY828" s="14"/>
      <c r="VHZ828" s="14"/>
      <c r="VIA828" s="14"/>
      <c r="VIB828" s="14"/>
      <c r="VIC828" s="14"/>
      <c r="VID828" s="14"/>
      <c r="VIE828" s="14"/>
      <c r="VIF828" s="14"/>
      <c r="VIG828" s="14"/>
      <c r="VIH828" s="14"/>
      <c r="VII828" s="14"/>
      <c r="VIJ828" s="14"/>
      <c r="VIK828" s="14"/>
      <c r="VIL828" s="14"/>
      <c r="VIM828" s="14"/>
      <c r="VIN828" s="14"/>
      <c r="VIO828" s="14"/>
      <c r="VIP828" s="14"/>
      <c r="VIQ828" s="14"/>
      <c r="VIR828" s="14"/>
      <c r="VIS828" s="14"/>
      <c r="VIT828" s="14"/>
      <c r="VIU828" s="14"/>
      <c r="VIV828" s="14"/>
      <c r="VIW828" s="14"/>
      <c r="VIX828" s="14"/>
      <c r="VIY828" s="14"/>
      <c r="VIZ828" s="14"/>
      <c r="VJA828" s="14"/>
      <c r="VJB828" s="14"/>
      <c r="VJC828" s="14"/>
      <c r="VJD828" s="14"/>
      <c r="VJE828" s="14"/>
      <c r="VJF828" s="14"/>
      <c r="VJG828" s="14"/>
      <c r="VJH828" s="14"/>
      <c r="VJI828" s="14"/>
      <c r="VJJ828" s="14"/>
      <c r="VJK828" s="14"/>
      <c r="VJL828" s="14"/>
      <c r="VJM828" s="14"/>
      <c r="VJN828" s="14"/>
      <c r="VJO828" s="14"/>
      <c r="VJP828" s="14"/>
      <c r="VJQ828" s="14"/>
      <c r="VJR828" s="14"/>
      <c r="VJS828" s="14"/>
      <c r="VJT828" s="14"/>
      <c r="VJU828" s="14"/>
      <c r="VJV828" s="14"/>
      <c r="VJW828" s="14"/>
      <c r="VJX828" s="14"/>
      <c r="VJY828" s="14"/>
      <c r="VJZ828" s="14"/>
      <c r="VKA828" s="14"/>
      <c r="VKB828" s="14"/>
      <c r="VKC828" s="14"/>
      <c r="VKD828" s="14"/>
      <c r="VKE828" s="14"/>
      <c r="VKF828" s="14"/>
      <c r="VKG828" s="14"/>
      <c r="VKH828" s="14"/>
      <c r="VKI828" s="14"/>
      <c r="VKJ828" s="14"/>
      <c r="VKK828" s="14"/>
      <c r="VKL828" s="14"/>
      <c r="VKM828" s="14"/>
      <c r="VKN828" s="14"/>
      <c r="VKO828" s="14"/>
      <c r="VKP828" s="14"/>
      <c r="VKQ828" s="14"/>
      <c r="VKR828" s="14"/>
      <c r="VKS828" s="14"/>
      <c r="VKT828" s="14"/>
      <c r="VKU828" s="14"/>
      <c r="VKV828" s="14"/>
      <c r="VKW828" s="14"/>
      <c r="VKX828" s="14"/>
      <c r="VKY828" s="14"/>
      <c r="VKZ828" s="14"/>
      <c r="VLA828" s="14"/>
      <c r="VLB828" s="14"/>
      <c r="VLC828" s="14"/>
      <c r="VLD828" s="14"/>
      <c r="VLE828" s="14"/>
      <c r="VLF828" s="14"/>
      <c r="VLG828" s="14"/>
      <c r="VLH828" s="14"/>
      <c r="VLI828" s="14"/>
      <c r="VLJ828" s="14"/>
      <c r="VLK828" s="14"/>
      <c r="VLL828" s="14"/>
      <c r="VLM828" s="14"/>
      <c r="VLN828" s="14"/>
      <c r="VLO828" s="14"/>
      <c r="VLP828" s="14"/>
      <c r="VLQ828" s="14"/>
      <c r="VLR828" s="14"/>
      <c r="VLS828" s="14"/>
      <c r="VLT828" s="14"/>
      <c r="VLU828" s="14"/>
      <c r="VLV828" s="14"/>
      <c r="VLW828" s="14"/>
      <c r="VLX828" s="14"/>
      <c r="VLY828" s="14"/>
      <c r="VLZ828" s="14"/>
      <c r="VMA828" s="14"/>
      <c r="VMB828" s="14"/>
      <c r="VMC828" s="14"/>
      <c r="VMD828" s="14"/>
      <c r="VME828" s="14"/>
      <c r="VMF828" s="14"/>
      <c r="VMG828" s="14"/>
      <c r="VMH828" s="14"/>
      <c r="VMI828" s="14"/>
      <c r="VMJ828" s="14"/>
      <c r="VMK828" s="14"/>
      <c r="VML828" s="14"/>
      <c r="VMM828" s="14"/>
      <c r="VMN828" s="14"/>
      <c r="VMO828" s="14"/>
      <c r="VMP828" s="14"/>
      <c r="VMQ828" s="14"/>
      <c r="VMR828" s="14"/>
      <c r="VMS828" s="14"/>
      <c r="VMT828" s="14"/>
      <c r="VMU828" s="14"/>
      <c r="VMV828" s="14"/>
      <c r="VMW828" s="14"/>
      <c r="VMX828" s="14"/>
      <c r="VMY828" s="14"/>
      <c r="VMZ828" s="14"/>
      <c r="VNA828" s="14"/>
      <c r="VNB828" s="14"/>
      <c r="VNC828" s="14"/>
      <c r="VND828" s="14"/>
      <c r="VNE828" s="14"/>
      <c r="VNF828" s="14"/>
      <c r="VNG828" s="14"/>
      <c r="VNH828" s="14"/>
      <c r="VNI828" s="14"/>
      <c r="VNJ828" s="14"/>
      <c r="VNK828" s="14"/>
      <c r="VNL828" s="14"/>
      <c r="VNM828" s="14"/>
      <c r="VNN828" s="14"/>
      <c r="VNO828" s="14"/>
      <c r="VNP828" s="14"/>
      <c r="VNQ828" s="14"/>
      <c r="VNR828" s="14"/>
      <c r="VNS828" s="14"/>
      <c r="VNT828" s="14"/>
      <c r="VNU828" s="14"/>
      <c r="VNV828" s="14"/>
      <c r="VNW828" s="14"/>
      <c r="VNX828" s="14"/>
      <c r="VNY828" s="14"/>
      <c r="VNZ828" s="14"/>
      <c r="VOA828" s="14"/>
      <c r="VOB828" s="14"/>
      <c r="VOC828" s="14"/>
      <c r="VOD828" s="14"/>
      <c r="VOE828" s="14"/>
      <c r="VOF828" s="14"/>
      <c r="VOG828" s="14"/>
      <c r="VOH828" s="14"/>
      <c r="VOI828" s="14"/>
      <c r="VOJ828" s="14"/>
      <c r="VOK828" s="14"/>
      <c r="VOL828" s="14"/>
      <c r="VOM828" s="14"/>
      <c r="VON828" s="14"/>
      <c r="VOO828" s="14"/>
      <c r="VOP828" s="14"/>
      <c r="VOQ828" s="14"/>
      <c r="VOR828" s="14"/>
      <c r="VOS828" s="14"/>
      <c r="VOT828" s="14"/>
      <c r="VOU828" s="14"/>
      <c r="VOV828" s="14"/>
      <c r="VOW828" s="14"/>
      <c r="VOX828" s="14"/>
      <c r="VOY828" s="14"/>
      <c r="VOZ828" s="14"/>
      <c r="VPA828" s="14"/>
      <c r="VPB828" s="14"/>
      <c r="VPC828" s="14"/>
      <c r="VPD828" s="14"/>
      <c r="VPE828" s="14"/>
      <c r="VPF828" s="14"/>
      <c r="VPG828" s="14"/>
      <c r="VPH828" s="14"/>
      <c r="VPI828" s="14"/>
      <c r="VPJ828" s="14"/>
      <c r="VPK828" s="14"/>
      <c r="VPL828" s="14"/>
      <c r="VPM828" s="14"/>
      <c r="VPN828" s="14"/>
      <c r="VPO828" s="14"/>
      <c r="VPP828" s="14"/>
      <c r="VPQ828" s="14"/>
      <c r="VPR828" s="14"/>
      <c r="VPS828" s="14"/>
      <c r="VPT828" s="14"/>
      <c r="VPU828" s="14"/>
      <c r="VPV828" s="14"/>
      <c r="VPW828" s="14"/>
      <c r="VPX828" s="14"/>
      <c r="VPY828" s="14"/>
      <c r="VPZ828" s="14"/>
      <c r="VQA828" s="14"/>
      <c r="VQB828" s="14"/>
      <c r="VQC828" s="14"/>
      <c r="VQD828" s="14"/>
      <c r="VQE828" s="14"/>
      <c r="VQF828" s="14"/>
      <c r="VQG828" s="14"/>
      <c r="VQH828" s="14"/>
      <c r="VQI828" s="14"/>
      <c r="VQJ828" s="14"/>
      <c r="VQK828" s="14"/>
      <c r="VQL828" s="14"/>
      <c r="VQM828" s="14"/>
      <c r="VQN828" s="14"/>
      <c r="VQO828" s="14"/>
      <c r="VQP828" s="14"/>
      <c r="VQQ828" s="14"/>
      <c r="VQR828" s="14"/>
      <c r="VQS828" s="14"/>
      <c r="VQT828" s="14"/>
      <c r="VQU828" s="14"/>
      <c r="VQV828" s="14"/>
      <c r="VQW828" s="14"/>
      <c r="VQX828" s="14"/>
      <c r="VQY828" s="14"/>
      <c r="VQZ828" s="14"/>
      <c r="VRA828" s="14"/>
      <c r="VRB828" s="14"/>
      <c r="VRC828" s="14"/>
      <c r="VRD828" s="14"/>
      <c r="VRE828" s="14"/>
      <c r="VRF828" s="14"/>
      <c r="VRG828" s="14"/>
      <c r="VRH828" s="14"/>
      <c r="VRI828" s="14"/>
      <c r="VRJ828" s="14"/>
      <c r="VRK828" s="14"/>
      <c r="VRL828" s="14"/>
      <c r="VRM828" s="14"/>
      <c r="VRN828" s="14"/>
      <c r="VRO828" s="14"/>
      <c r="VRP828" s="14"/>
      <c r="VRQ828" s="14"/>
      <c r="VRR828" s="14"/>
      <c r="VRS828" s="14"/>
      <c r="VRT828" s="14"/>
      <c r="VRU828" s="14"/>
      <c r="VRV828" s="14"/>
      <c r="VRW828" s="14"/>
      <c r="VRX828" s="14"/>
      <c r="VRY828" s="14"/>
      <c r="VRZ828" s="14"/>
      <c r="VSA828" s="14"/>
      <c r="VSB828" s="14"/>
      <c r="VSC828" s="14"/>
      <c r="VSD828" s="14"/>
      <c r="VSE828" s="14"/>
      <c r="VSF828" s="14"/>
      <c r="VSG828" s="14"/>
      <c r="VSH828" s="14"/>
      <c r="VSI828" s="14"/>
      <c r="VSJ828" s="14"/>
      <c r="VSK828" s="14"/>
      <c r="VSL828" s="14"/>
      <c r="VSM828" s="14"/>
      <c r="VSN828" s="14"/>
      <c r="VSO828" s="14"/>
      <c r="VSP828" s="14"/>
      <c r="VSQ828" s="14"/>
      <c r="VSR828" s="14"/>
      <c r="VSS828" s="14"/>
      <c r="VST828" s="14"/>
      <c r="VSU828" s="14"/>
      <c r="VSV828" s="14"/>
      <c r="VSW828" s="14"/>
      <c r="VSX828" s="14"/>
      <c r="VSY828" s="14"/>
      <c r="VSZ828" s="14"/>
      <c r="VTA828" s="14"/>
      <c r="VTB828" s="14"/>
      <c r="VTC828" s="14"/>
      <c r="VTD828" s="14"/>
      <c r="VTE828" s="14"/>
      <c r="VTF828" s="14"/>
      <c r="VTG828" s="14"/>
      <c r="VTH828" s="14"/>
      <c r="VTI828" s="14"/>
      <c r="VTJ828" s="14"/>
      <c r="VTK828" s="14"/>
      <c r="VTL828" s="14"/>
      <c r="VTM828" s="14"/>
      <c r="VTN828" s="14"/>
      <c r="VTO828" s="14"/>
      <c r="VTP828" s="14"/>
      <c r="VTQ828" s="14"/>
      <c r="VTR828" s="14"/>
      <c r="VTS828" s="14"/>
      <c r="VTT828" s="14"/>
      <c r="VTU828" s="14"/>
      <c r="VTV828" s="14"/>
      <c r="VTW828" s="14"/>
      <c r="VTX828" s="14"/>
      <c r="VTY828" s="14"/>
      <c r="VTZ828" s="14"/>
      <c r="VUA828" s="14"/>
      <c r="VUB828" s="14"/>
      <c r="VUC828" s="14"/>
      <c r="VUD828" s="14"/>
      <c r="VUE828" s="14"/>
      <c r="VUF828" s="14"/>
      <c r="VUG828" s="14"/>
      <c r="VUH828" s="14"/>
      <c r="VUI828" s="14"/>
      <c r="VUJ828" s="14"/>
      <c r="VUK828" s="14"/>
      <c r="VUL828" s="14"/>
      <c r="VUM828" s="14"/>
      <c r="VUN828" s="14"/>
      <c r="VUO828" s="14"/>
      <c r="VUP828" s="14"/>
      <c r="VUQ828" s="14"/>
      <c r="VUR828" s="14"/>
      <c r="VUS828" s="14"/>
      <c r="VUT828" s="14"/>
      <c r="VUU828" s="14"/>
      <c r="VUV828" s="14"/>
      <c r="VUW828" s="14"/>
      <c r="VUX828" s="14"/>
      <c r="VUY828" s="14"/>
      <c r="VUZ828" s="14"/>
      <c r="VVA828" s="14"/>
      <c r="VVB828" s="14"/>
      <c r="VVC828" s="14"/>
      <c r="VVD828" s="14"/>
      <c r="VVE828" s="14"/>
      <c r="VVF828" s="14"/>
      <c r="VVG828" s="14"/>
      <c r="VVH828" s="14"/>
      <c r="VVI828" s="14"/>
      <c r="VVJ828" s="14"/>
      <c r="VVK828" s="14"/>
      <c r="VVL828" s="14"/>
      <c r="VVM828" s="14"/>
      <c r="VVN828" s="14"/>
      <c r="VVO828" s="14"/>
      <c r="VVP828" s="14"/>
      <c r="VVQ828" s="14"/>
      <c r="VVR828" s="14"/>
      <c r="VVS828" s="14"/>
      <c r="VVT828" s="14"/>
      <c r="VVU828" s="14"/>
      <c r="VVV828" s="14"/>
      <c r="VVW828" s="14"/>
      <c r="VVX828" s="14"/>
      <c r="VVY828" s="14"/>
      <c r="VVZ828" s="14"/>
      <c r="VWA828" s="14"/>
      <c r="VWB828" s="14"/>
      <c r="VWC828" s="14"/>
      <c r="VWD828" s="14"/>
      <c r="VWE828" s="14"/>
      <c r="VWF828" s="14"/>
      <c r="VWG828" s="14"/>
      <c r="VWH828" s="14"/>
      <c r="VWI828" s="14"/>
      <c r="VWJ828" s="14"/>
      <c r="VWK828" s="14"/>
      <c r="VWL828" s="14"/>
      <c r="VWM828" s="14"/>
      <c r="VWN828" s="14"/>
      <c r="VWO828" s="14"/>
      <c r="VWP828" s="14"/>
      <c r="VWQ828" s="14"/>
      <c r="VWR828" s="14"/>
      <c r="VWS828" s="14"/>
      <c r="VWT828" s="14"/>
      <c r="VWU828" s="14"/>
      <c r="VWV828" s="14"/>
      <c r="VWW828" s="14"/>
      <c r="VWX828" s="14"/>
      <c r="VWY828" s="14"/>
      <c r="VWZ828" s="14"/>
      <c r="VXA828" s="14"/>
      <c r="VXB828" s="14"/>
      <c r="VXC828" s="14"/>
      <c r="VXD828" s="14"/>
      <c r="VXE828" s="14"/>
      <c r="VXF828" s="14"/>
      <c r="VXG828" s="14"/>
      <c r="VXH828" s="14"/>
      <c r="VXI828" s="14"/>
      <c r="VXJ828" s="14"/>
      <c r="VXK828" s="14"/>
      <c r="VXL828" s="14"/>
      <c r="VXM828" s="14"/>
      <c r="VXN828" s="14"/>
      <c r="VXO828" s="14"/>
      <c r="VXP828" s="14"/>
      <c r="VXQ828" s="14"/>
      <c r="VXR828" s="14"/>
      <c r="VXS828" s="14"/>
      <c r="VXT828" s="14"/>
      <c r="VXU828" s="14"/>
      <c r="VXV828" s="14"/>
      <c r="VXW828" s="14"/>
      <c r="VXX828" s="14"/>
      <c r="VXY828" s="14"/>
      <c r="VXZ828" s="14"/>
      <c r="VYA828" s="14"/>
      <c r="VYB828" s="14"/>
      <c r="VYC828" s="14"/>
      <c r="VYD828" s="14"/>
      <c r="VYE828" s="14"/>
      <c r="VYF828" s="14"/>
      <c r="VYG828" s="14"/>
      <c r="VYH828" s="14"/>
      <c r="VYI828" s="14"/>
      <c r="VYJ828" s="14"/>
      <c r="VYK828" s="14"/>
      <c r="VYL828" s="14"/>
      <c r="VYM828" s="14"/>
      <c r="VYN828" s="14"/>
      <c r="VYO828" s="14"/>
      <c r="VYP828" s="14"/>
      <c r="VYQ828" s="14"/>
      <c r="VYR828" s="14"/>
      <c r="VYS828" s="14"/>
      <c r="VYT828" s="14"/>
      <c r="VYU828" s="14"/>
      <c r="VYV828" s="14"/>
      <c r="VYW828" s="14"/>
      <c r="VYX828" s="14"/>
      <c r="VYY828" s="14"/>
      <c r="VYZ828" s="14"/>
      <c r="VZA828" s="14"/>
      <c r="VZB828" s="14"/>
      <c r="VZC828" s="14"/>
      <c r="VZD828" s="14"/>
      <c r="VZE828" s="14"/>
      <c r="VZF828" s="14"/>
      <c r="VZG828" s="14"/>
      <c r="VZH828" s="14"/>
      <c r="VZI828" s="14"/>
      <c r="VZJ828" s="14"/>
      <c r="VZK828" s="14"/>
      <c r="VZL828" s="14"/>
      <c r="VZM828" s="14"/>
      <c r="VZN828" s="14"/>
      <c r="VZO828" s="14"/>
      <c r="VZP828" s="14"/>
      <c r="VZQ828" s="14"/>
      <c r="VZR828" s="14"/>
      <c r="VZS828" s="14"/>
      <c r="VZT828" s="14"/>
      <c r="VZU828" s="14"/>
      <c r="VZV828" s="14"/>
      <c r="VZW828" s="14"/>
      <c r="VZX828" s="14"/>
      <c r="VZY828" s="14"/>
      <c r="VZZ828" s="14"/>
      <c r="WAA828" s="14"/>
      <c r="WAB828" s="14"/>
      <c r="WAC828" s="14"/>
      <c r="WAD828" s="14"/>
      <c r="WAE828" s="14"/>
      <c r="WAF828" s="14"/>
      <c r="WAG828" s="14"/>
      <c r="WAH828" s="14"/>
      <c r="WAI828" s="14"/>
      <c r="WAJ828" s="14"/>
      <c r="WAK828" s="14"/>
      <c r="WAL828" s="14"/>
      <c r="WAM828" s="14"/>
      <c r="WAN828" s="14"/>
      <c r="WAO828" s="14"/>
      <c r="WAP828" s="14"/>
      <c r="WAQ828" s="14"/>
      <c r="WAR828" s="14"/>
      <c r="WAS828" s="14"/>
      <c r="WAT828" s="14"/>
      <c r="WAU828" s="14"/>
      <c r="WAV828" s="14"/>
      <c r="WAW828" s="14"/>
      <c r="WAX828" s="14"/>
      <c r="WAY828" s="14"/>
      <c r="WAZ828" s="14"/>
      <c r="WBA828" s="14"/>
      <c r="WBB828" s="14"/>
      <c r="WBC828" s="14"/>
      <c r="WBD828" s="14"/>
      <c r="WBE828" s="14"/>
      <c r="WBF828" s="14"/>
      <c r="WBG828" s="14"/>
      <c r="WBH828" s="14"/>
      <c r="WBI828" s="14"/>
      <c r="WBJ828" s="14"/>
      <c r="WBK828" s="14"/>
      <c r="WBL828" s="14"/>
      <c r="WBM828" s="14"/>
      <c r="WBN828" s="14"/>
      <c r="WBO828" s="14"/>
      <c r="WBP828" s="14"/>
      <c r="WBQ828" s="14"/>
      <c r="WBR828" s="14"/>
      <c r="WBS828" s="14"/>
      <c r="WBT828" s="14"/>
      <c r="WBU828" s="14"/>
      <c r="WBV828" s="14"/>
      <c r="WBW828" s="14"/>
      <c r="WBX828" s="14"/>
      <c r="WBY828" s="14"/>
      <c r="WBZ828" s="14"/>
      <c r="WCA828" s="14"/>
      <c r="WCB828" s="14"/>
      <c r="WCC828" s="14"/>
      <c r="WCD828" s="14"/>
      <c r="WCE828" s="14"/>
      <c r="WCF828" s="14"/>
      <c r="WCG828" s="14"/>
      <c r="WCH828" s="14"/>
      <c r="WCI828" s="14"/>
      <c r="WCJ828" s="14"/>
      <c r="WCK828" s="14"/>
      <c r="WCL828" s="14"/>
      <c r="WCM828" s="14"/>
      <c r="WCN828" s="14"/>
      <c r="WCO828" s="14"/>
      <c r="WCP828" s="14"/>
      <c r="WCQ828" s="14"/>
      <c r="WCR828" s="14"/>
      <c r="WCS828" s="14"/>
      <c r="WCT828" s="14"/>
      <c r="WCU828" s="14"/>
      <c r="WCV828" s="14"/>
      <c r="WCW828" s="14"/>
      <c r="WCX828" s="14"/>
      <c r="WCY828" s="14"/>
      <c r="WCZ828" s="14"/>
      <c r="WDA828" s="14"/>
      <c r="WDB828" s="14"/>
      <c r="WDC828" s="14"/>
      <c r="WDD828" s="14"/>
      <c r="WDE828" s="14"/>
      <c r="WDF828" s="14"/>
      <c r="WDG828" s="14"/>
      <c r="WDH828" s="14"/>
      <c r="WDI828" s="14"/>
      <c r="WDJ828" s="14"/>
      <c r="WDK828" s="14"/>
      <c r="WDL828" s="14"/>
      <c r="WDM828" s="14"/>
      <c r="WDN828" s="14"/>
      <c r="WDO828" s="14"/>
      <c r="WDP828" s="14"/>
      <c r="WDQ828" s="14"/>
      <c r="WDR828" s="14"/>
      <c r="WDS828" s="14"/>
      <c r="WDT828" s="14"/>
      <c r="WDU828" s="14"/>
      <c r="WDV828" s="14"/>
      <c r="WDW828" s="14"/>
      <c r="WDX828" s="14"/>
      <c r="WDY828" s="14"/>
      <c r="WDZ828" s="14"/>
      <c r="WEA828" s="14"/>
      <c r="WEB828" s="14"/>
      <c r="WEC828" s="14"/>
      <c r="WED828" s="14"/>
      <c r="WEE828" s="14"/>
      <c r="WEF828" s="14"/>
      <c r="WEG828" s="14"/>
      <c r="WEH828" s="14"/>
      <c r="WEI828" s="14"/>
      <c r="WEJ828" s="14"/>
      <c r="WEK828" s="14"/>
      <c r="WEL828" s="14"/>
      <c r="WEM828" s="14"/>
      <c r="WEN828" s="14"/>
      <c r="WEO828" s="14"/>
      <c r="WEP828" s="14"/>
      <c r="WEQ828" s="14"/>
      <c r="WER828" s="14"/>
      <c r="WES828" s="14"/>
      <c r="WET828" s="14"/>
      <c r="WEU828" s="14"/>
      <c r="WEV828" s="14"/>
      <c r="WEW828" s="14"/>
      <c r="WEX828" s="14"/>
      <c r="WEY828" s="14"/>
      <c r="WEZ828" s="14"/>
      <c r="WFA828" s="14"/>
      <c r="WFB828" s="14"/>
      <c r="WFC828" s="14"/>
      <c r="WFD828" s="14"/>
      <c r="WFE828" s="14"/>
      <c r="WFF828" s="14"/>
      <c r="WFG828" s="14"/>
      <c r="WFH828" s="14"/>
      <c r="WFI828" s="14"/>
      <c r="WFJ828" s="14"/>
      <c r="WFK828" s="14"/>
      <c r="WFL828" s="14"/>
      <c r="WFM828" s="14"/>
      <c r="WFN828" s="14"/>
      <c r="WFO828" s="14"/>
      <c r="WFP828" s="14"/>
      <c r="WFQ828" s="14"/>
      <c r="WFR828" s="14"/>
      <c r="WFS828" s="14"/>
      <c r="WFT828" s="14"/>
      <c r="WFU828" s="14"/>
      <c r="WFV828" s="14"/>
      <c r="WFW828" s="14"/>
      <c r="WFX828" s="14"/>
      <c r="WFY828" s="14"/>
      <c r="WFZ828" s="14"/>
      <c r="WGA828" s="14"/>
      <c r="WGB828" s="14"/>
      <c r="WGC828" s="14"/>
      <c r="WGD828" s="14"/>
      <c r="WGE828" s="14"/>
      <c r="WGF828" s="14"/>
      <c r="WGG828" s="14"/>
      <c r="WGH828" s="14"/>
      <c r="WGI828" s="14"/>
      <c r="WGJ828" s="14"/>
      <c r="WGK828" s="14"/>
      <c r="WGL828" s="14"/>
      <c r="WGM828" s="14"/>
      <c r="WGN828" s="14"/>
      <c r="WGO828" s="14"/>
      <c r="WGP828" s="14"/>
      <c r="WGQ828" s="14"/>
      <c r="WGR828" s="14"/>
      <c r="WGS828" s="14"/>
      <c r="WGT828" s="14"/>
      <c r="WGU828" s="14"/>
      <c r="WGV828" s="14"/>
      <c r="WGW828" s="14"/>
      <c r="WGX828" s="14"/>
      <c r="WGY828" s="14"/>
      <c r="WGZ828" s="14"/>
      <c r="WHA828" s="14"/>
      <c r="WHB828" s="14"/>
      <c r="WHC828" s="14"/>
      <c r="WHD828" s="14"/>
      <c r="WHE828" s="14"/>
      <c r="WHF828" s="14"/>
      <c r="WHG828" s="14"/>
      <c r="WHH828" s="14"/>
      <c r="WHI828" s="14"/>
      <c r="WHJ828" s="14"/>
      <c r="WHK828" s="14"/>
      <c r="WHL828" s="14"/>
      <c r="WHM828" s="14"/>
      <c r="WHN828" s="14"/>
      <c r="WHO828" s="14"/>
      <c r="WHP828" s="14"/>
      <c r="WHQ828" s="14"/>
      <c r="WHR828" s="14"/>
      <c r="WHS828" s="14"/>
      <c r="WHT828" s="14"/>
      <c r="WHU828" s="14"/>
      <c r="WHV828" s="14"/>
      <c r="WHW828" s="14"/>
      <c r="WHX828" s="14"/>
      <c r="WHY828" s="14"/>
      <c r="WHZ828" s="14"/>
      <c r="WIA828" s="14"/>
      <c r="WIB828" s="14"/>
      <c r="WIC828" s="14"/>
      <c r="WID828" s="14"/>
      <c r="WIE828" s="14"/>
      <c r="WIF828" s="14"/>
      <c r="WIG828" s="14"/>
      <c r="WIH828" s="14"/>
      <c r="WII828" s="14"/>
      <c r="WIJ828" s="14"/>
      <c r="WIK828" s="14"/>
      <c r="WIL828" s="14"/>
      <c r="WIM828" s="14"/>
      <c r="WIN828" s="14"/>
      <c r="WIO828" s="14"/>
      <c r="WIP828" s="14"/>
      <c r="WIQ828" s="14"/>
      <c r="WIR828" s="14"/>
      <c r="WIS828" s="14"/>
      <c r="WIT828" s="14"/>
      <c r="WIU828" s="14"/>
      <c r="WIV828" s="14"/>
      <c r="WIW828" s="14"/>
      <c r="WIX828" s="14"/>
      <c r="WIY828" s="14"/>
      <c r="WIZ828" s="14"/>
      <c r="WJA828" s="14"/>
      <c r="WJB828" s="14"/>
      <c r="WJC828" s="14"/>
      <c r="WJD828" s="14"/>
      <c r="WJE828" s="14"/>
      <c r="WJF828" s="14"/>
      <c r="WJG828" s="14"/>
      <c r="WJH828" s="14"/>
      <c r="WJI828" s="14"/>
      <c r="WJJ828" s="14"/>
      <c r="WJK828" s="14"/>
      <c r="WJL828" s="14"/>
      <c r="WJM828" s="14"/>
      <c r="WJN828" s="14"/>
      <c r="WJO828" s="14"/>
      <c r="WJP828" s="14"/>
      <c r="WJQ828" s="14"/>
      <c r="WJR828" s="14"/>
      <c r="WJS828" s="14"/>
      <c r="WJT828" s="14"/>
      <c r="WJU828" s="14"/>
      <c r="WJV828" s="14"/>
      <c r="WJW828" s="14"/>
      <c r="WJX828" s="14"/>
      <c r="WJY828" s="14"/>
      <c r="WJZ828" s="14"/>
      <c r="WKA828" s="14"/>
      <c r="WKB828" s="14"/>
      <c r="WKC828" s="14"/>
      <c r="WKD828" s="14"/>
      <c r="WKE828" s="14"/>
      <c r="WKF828" s="14"/>
      <c r="WKG828" s="14"/>
      <c r="WKH828" s="14"/>
      <c r="WKI828" s="14"/>
      <c r="WKJ828" s="14"/>
      <c r="WKK828" s="14"/>
      <c r="WKL828" s="14"/>
      <c r="WKM828" s="14"/>
      <c r="WKN828" s="14"/>
      <c r="WKO828" s="14"/>
      <c r="WKP828" s="14"/>
      <c r="WKQ828" s="14"/>
      <c r="WKR828" s="14"/>
      <c r="WKS828" s="14"/>
      <c r="WKT828" s="14"/>
      <c r="WKU828" s="14"/>
      <c r="WKV828" s="14"/>
      <c r="WKW828" s="14"/>
      <c r="WKX828" s="14"/>
      <c r="WKY828" s="14"/>
      <c r="WKZ828" s="14"/>
      <c r="WLA828" s="14"/>
      <c r="WLB828" s="14"/>
      <c r="WLC828" s="14"/>
      <c r="WLD828" s="14"/>
      <c r="WLE828" s="14"/>
      <c r="WLF828" s="14"/>
      <c r="WLG828" s="14"/>
      <c r="WLH828" s="14"/>
      <c r="WLI828" s="14"/>
      <c r="WLJ828" s="14"/>
      <c r="WLK828" s="14"/>
      <c r="WLL828" s="14"/>
      <c r="WLM828" s="14"/>
      <c r="WLN828" s="14"/>
      <c r="WLO828" s="14"/>
      <c r="WLP828" s="14"/>
      <c r="WLQ828" s="14"/>
      <c r="WLR828" s="14"/>
      <c r="WLS828" s="14"/>
      <c r="WLT828" s="14"/>
      <c r="WLU828" s="14"/>
      <c r="WLV828" s="14"/>
      <c r="WLW828" s="14"/>
      <c r="WLX828" s="14"/>
      <c r="WLY828" s="14"/>
      <c r="WLZ828" s="14"/>
      <c r="WMA828" s="14"/>
      <c r="WMB828" s="14"/>
      <c r="WMC828" s="14"/>
      <c r="WMD828" s="14"/>
      <c r="WME828" s="14"/>
      <c r="WMF828" s="14"/>
      <c r="WMG828" s="14"/>
      <c r="WMH828" s="14"/>
      <c r="WMI828" s="14"/>
      <c r="WMJ828" s="14"/>
      <c r="WMK828" s="14"/>
      <c r="WML828" s="14"/>
      <c r="WMM828" s="14"/>
      <c r="WMN828" s="14"/>
      <c r="WMO828" s="14"/>
      <c r="WMP828" s="14"/>
      <c r="WMQ828" s="14"/>
      <c r="WMR828" s="14"/>
      <c r="WMS828" s="14"/>
      <c r="WMT828" s="14"/>
      <c r="WMU828" s="14"/>
      <c r="WMV828" s="14"/>
      <c r="WMW828" s="14"/>
      <c r="WMX828" s="14"/>
      <c r="WMY828" s="14"/>
      <c r="WMZ828" s="14"/>
      <c r="WNA828" s="14"/>
      <c r="WNB828" s="14"/>
      <c r="WNC828" s="14"/>
      <c r="WND828" s="14"/>
      <c r="WNE828" s="14"/>
      <c r="WNF828" s="14"/>
      <c r="WNG828" s="14"/>
      <c r="WNH828" s="14"/>
      <c r="WNI828" s="14"/>
      <c r="WNJ828" s="14"/>
      <c r="WNK828" s="14"/>
      <c r="WNL828" s="14"/>
      <c r="WNM828" s="14"/>
      <c r="WNN828" s="14"/>
      <c r="WNO828" s="14"/>
      <c r="WNP828" s="14"/>
      <c r="WNQ828" s="14"/>
      <c r="WNR828" s="14"/>
      <c r="WNS828" s="14"/>
      <c r="WNT828" s="14"/>
      <c r="WNU828" s="14"/>
      <c r="WNV828" s="14"/>
      <c r="WNW828" s="14"/>
      <c r="WNX828" s="14"/>
      <c r="WNY828" s="14"/>
      <c r="WNZ828" s="14"/>
      <c r="WOA828" s="14"/>
      <c r="WOB828" s="14"/>
      <c r="WOC828" s="14"/>
      <c r="WOD828" s="14"/>
      <c r="WOE828" s="14"/>
      <c r="WOF828" s="14"/>
      <c r="WOG828" s="14"/>
      <c r="WOH828" s="14"/>
      <c r="WOI828" s="14"/>
      <c r="WOJ828" s="14"/>
      <c r="WOK828" s="14"/>
      <c r="WOL828" s="14"/>
      <c r="WOM828" s="14"/>
      <c r="WON828" s="14"/>
      <c r="WOO828" s="14"/>
      <c r="WOP828" s="14"/>
      <c r="WOQ828" s="14"/>
      <c r="WOR828" s="14"/>
      <c r="WOS828" s="14"/>
      <c r="WOT828" s="14"/>
      <c r="WOU828" s="14"/>
      <c r="WOV828" s="14"/>
      <c r="WOW828" s="14"/>
      <c r="WOX828" s="14"/>
      <c r="WOY828" s="14"/>
      <c r="WOZ828" s="14"/>
      <c r="WPA828" s="14"/>
      <c r="WPB828" s="14"/>
      <c r="WPC828" s="14"/>
      <c r="WPD828" s="14"/>
      <c r="WPE828" s="14"/>
      <c r="WPF828" s="14"/>
      <c r="WPG828" s="14"/>
      <c r="WPH828" s="14"/>
      <c r="WPI828" s="14"/>
      <c r="WPJ828" s="14"/>
      <c r="WPK828" s="14"/>
      <c r="WPL828" s="14"/>
      <c r="WPM828" s="14"/>
      <c r="WPN828" s="14"/>
      <c r="WPO828" s="14"/>
      <c r="WPP828" s="14"/>
      <c r="WPQ828" s="14"/>
      <c r="WPR828" s="14"/>
      <c r="WPS828" s="14"/>
      <c r="WPT828" s="14"/>
      <c r="WPU828" s="14"/>
      <c r="WPV828" s="14"/>
      <c r="WPW828" s="14"/>
      <c r="WPX828" s="14"/>
      <c r="WPY828" s="14"/>
      <c r="WPZ828" s="14"/>
      <c r="WQA828" s="14"/>
      <c r="WQB828" s="14"/>
      <c r="WQC828" s="14"/>
      <c r="WQD828" s="14"/>
      <c r="WQE828" s="14"/>
      <c r="WQF828" s="14"/>
      <c r="WQG828" s="14"/>
      <c r="WQH828" s="14"/>
      <c r="WQI828" s="14"/>
      <c r="WQJ828" s="14"/>
      <c r="WQK828" s="14"/>
      <c r="WQL828" s="14"/>
      <c r="WQM828" s="14"/>
      <c r="WQN828" s="14"/>
      <c r="WQO828" s="14"/>
      <c r="WQP828" s="14"/>
      <c r="WQQ828" s="14"/>
      <c r="WQR828" s="14"/>
      <c r="WQS828" s="14"/>
      <c r="WQT828" s="14"/>
      <c r="WQU828" s="14"/>
      <c r="WQV828" s="14"/>
      <c r="WQW828" s="14"/>
      <c r="WQX828" s="14"/>
      <c r="WQY828" s="14"/>
      <c r="WQZ828" s="14"/>
      <c r="WRA828" s="14"/>
      <c r="WRB828" s="14"/>
      <c r="WRC828" s="14"/>
      <c r="WRD828" s="14"/>
      <c r="WRE828" s="14"/>
      <c r="WRF828" s="14"/>
      <c r="WRG828" s="14"/>
      <c r="WRH828" s="14"/>
      <c r="WRI828" s="14"/>
      <c r="WRJ828" s="14"/>
      <c r="WRK828" s="14"/>
      <c r="WRL828" s="14"/>
      <c r="WRM828" s="14"/>
      <c r="WRN828" s="14"/>
      <c r="WRO828" s="14"/>
      <c r="WRP828" s="14"/>
      <c r="WRQ828" s="14"/>
      <c r="WRR828" s="14"/>
      <c r="WRS828" s="14"/>
      <c r="WRT828" s="14"/>
      <c r="WRU828" s="14"/>
      <c r="WRV828" s="14"/>
      <c r="WRW828" s="14"/>
      <c r="WRX828" s="14"/>
      <c r="WRY828" s="14"/>
      <c r="WRZ828" s="14"/>
      <c r="WSA828" s="14"/>
      <c r="WSB828" s="14"/>
      <c r="WSC828" s="14"/>
      <c r="WSD828" s="14"/>
      <c r="WSE828" s="14"/>
      <c r="WSF828" s="14"/>
      <c r="WSG828" s="14"/>
      <c r="WSH828" s="14"/>
      <c r="WSI828" s="14"/>
      <c r="WSJ828" s="14"/>
      <c r="WSK828" s="14"/>
      <c r="WSL828" s="14"/>
      <c r="WSM828" s="14"/>
      <c r="WSN828" s="14"/>
      <c r="WSO828" s="14"/>
      <c r="WSP828" s="14"/>
      <c r="WSQ828" s="14"/>
      <c r="WSR828" s="14"/>
      <c r="WSS828" s="14"/>
      <c r="WST828" s="14"/>
      <c r="WSU828" s="14"/>
      <c r="WSV828" s="14"/>
      <c r="WSW828" s="14"/>
      <c r="WSX828" s="14"/>
      <c r="WSY828" s="14"/>
      <c r="WSZ828" s="14"/>
      <c r="WTA828" s="14"/>
      <c r="WTB828" s="14"/>
      <c r="WTC828" s="14"/>
      <c r="WTD828" s="14"/>
      <c r="WTE828" s="14"/>
      <c r="WTF828" s="14"/>
      <c r="WTG828" s="14"/>
      <c r="WTH828" s="14"/>
      <c r="WTI828" s="14"/>
      <c r="WTJ828" s="14"/>
      <c r="WTK828" s="14"/>
      <c r="WTL828" s="14"/>
      <c r="WTM828" s="14"/>
      <c r="WTN828" s="14"/>
      <c r="WTO828" s="14"/>
      <c r="WTP828" s="14"/>
      <c r="WTQ828" s="14"/>
      <c r="WTR828" s="14"/>
      <c r="WTS828" s="14"/>
      <c r="WTT828" s="14"/>
      <c r="WTU828" s="14"/>
      <c r="WTV828" s="14"/>
      <c r="WTW828" s="14"/>
      <c r="WTX828" s="14"/>
      <c r="WTY828" s="14"/>
      <c r="WTZ828" s="14"/>
      <c r="WUA828" s="14"/>
      <c r="WUB828" s="14"/>
      <c r="WUC828" s="14"/>
      <c r="WUD828" s="14"/>
      <c r="WUE828" s="14"/>
      <c r="WUF828" s="14"/>
      <c r="WUG828" s="14"/>
      <c r="WUH828" s="14"/>
      <c r="WUI828" s="14"/>
      <c r="WUJ828" s="14"/>
      <c r="WUK828" s="14"/>
      <c r="WUL828" s="14"/>
      <c r="WUM828" s="14"/>
      <c r="WUN828" s="14"/>
      <c r="WUO828" s="14"/>
      <c r="WUP828" s="14"/>
      <c r="WUQ828" s="14"/>
      <c r="WUR828" s="14"/>
      <c r="WUS828" s="14"/>
      <c r="WUT828" s="14"/>
      <c r="WUU828" s="14"/>
      <c r="WUV828" s="14"/>
      <c r="WUW828" s="14"/>
      <c r="WUX828" s="14"/>
      <c r="WUY828" s="14"/>
      <c r="WUZ828" s="14"/>
      <c r="WVA828" s="14"/>
      <c r="WVB828" s="14"/>
      <c r="WVC828" s="14"/>
      <c r="WVD828" s="14"/>
      <c r="WVE828" s="14"/>
      <c r="WVF828" s="14"/>
      <c r="WVG828" s="14"/>
      <c r="WVH828" s="14"/>
      <c r="WVI828" s="14"/>
      <c r="WVJ828" s="14"/>
      <c r="WVK828" s="14"/>
      <c r="WVL828" s="14"/>
      <c r="WVM828" s="14"/>
      <c r="WVN828" s="14"/>
      <c r="WVO828" s="14"/>
      <c r="WVP828" s="14"/>
      <c r="WVQ828" s="14"/>
      <c r="WVR828" s="14"/>
      <c r="WVS828" s="14"/>
      <c r="WVT828" s="14"/>
      <c r="WVU828" s="14"/>
      <c r="WVV828" s="14"/>
      <c r="WVW828" s="14"/>
      <c r="WVX828" s="14"/>
      <c r="WVY828" s="14"/>
      <c r="WVZ828" s="14"/>
      <c r="WWA828" s="14"/>
      <c r="WWB828" s="14"/>
      <c r="WWC828" s="14"/>
      <c r="WWD828" s="14"/>
      <c r="WWE828" s="14"/>
      <c r="WWF828" s="14"/>
      <c r="WWG828" s="14"/>
      <c r="WWH828" s="14"/>
      <c r="WWI828" s="14"/>
      <c r="WWJ828" s="14"/>
      <c r="WWK828" s="14"/>
      <c r="WWL828" s="14"/>
      <c r="WWM828" s="14"/>
      <c r="WWN828" s="14"/>
      <c r="WWO828" s="14"/>
      <c r="WWP828" s="14"/>
      <c r="WWQ828" s="14"/>
      <c r="WWR828" s="14"/>
      <c r="WWS828" s="14"/>
      <c r="WWT828" s="14"/>
      <c r="WWU828" s="14"/>
      <c r="WWV828" s="14"/>
      <c r="WWW828" s="14"/>
      <c r="WWX828" s="14"/>
      <c r="WWY828" s="14"/>
      <c r="WWZ828" s="14"/>
      <c r="WXA828" s="14"/>
      <c r="WXB828" s="14"/>
      <c r="WXC828" s="14"/>
      <c r="WXD828" s="14"/>
      <c r="WXE828" s="14"/>
      <c r="WXF828" s="14"/>
      <c r="WXG828" s="14"/>
      <c r="WXH828" s="14"/>
      <c r="WXI828" s="14"/>
      <c r="WXJ828" s="14"/>
      <c r="WXK828" s="14"/>
      <c r="WXL828" s="14"/>
      <c r="WXM828" s="14"/>
      <c r="WXN828" s="14"/>
      <c r="WXO828" s="14"/>
      <c r="WXP828" s="14"/>
      <c r="WXQ828" s="14"/>
      <c r="WXR828" s="14"/>
      <c r="WXS828" s="14"/>
      <c r="WXT828" s="14"/>
      <c r="WXU828" s="14"/>
      <c r="WXV828" s="14"/>
      <c r="WXW828" s="14"/>
      <c r="WXX828" s="14"/>
      <c r="WXY828" s="14"/>
      <c r="WXZ828" s="14"/>
      <c r="WYA828" s="14"/>
      <c r="WYB828" s="14"/>
      <c r="WYC828" s="14"/>
      <c r="WYD828" s="14"/>
      <c r="WYE828" s="14"/>
      <c r="WYF828" s="14"/>
      <c r="WYG828" s="14"/>
      <c r="WYH828" s="14"/>
      <c r="WYI828" s="14"/>
      <c r="WYJ828" s="14"/>
      <c r="WYK828" s="14"/>
      <c r="WYL828" s="14"/>
      <c r="WYM828" s="14"/>
      <c r="WYN828" s="14"/>
      <c r="WYO828" s="14"/>
      <c r="WYP828" s="14"/>
      <c r="WYQ828" s="14"/>
      <c r="WYR828" s="14"/>
      <c r="WYS828" s="14"/>
      <c r="WYT828" s="14"/>
      <c r="WYU828" s="14"/>
      <c r="WYV828" s="14"/>
      <c r="WYW828" s="14"/>
      <c r="WYX828" s="14"/>
      <c r="WYY828" s="14"/>
      <c r="WYZ828" s="14"/>
      <c r="WZA828" s="14"/>
      <c r="WZB828" s="14"/>
      <c r="WZC828" s="14"/>
      <c r="WZD828" s="14"/>
      <c r="WZE828" s="14"/>
      <c r="WZF828" s="14"/>
      <c r="WZG828" s="14"/>
      <c r="WZH828" s="14"/>
      <c r="WZI828" s="14"/>
      <c r="WZJ828" s="14"/>
      <c r="WZK828" s="14"/>
      <c r="WZL828" s="14"/>
      <c r="WZM828" s="14"/>
      <c r="WZN828" s="14"/>
      <c r="WZO828" s="14"/>
      <c r="WZP828" s="14"/>
      <c r="WZQ828" s="14"/>
      <c r="WZR828" s="14"/>
      <c r="WZS828" s="14"/>
      <c r="WZT828" s="14"/>
      <c r="WZU828" s="14"/>
      <c r="WZV828" s="14"/>
      <c r="WZW828" s="14"/>
      <c r="WZX828" s="14"/>
      <c r="WZY828" s="14"/>
      <c r="WZZ828" s="14"/>
      <c r="XAA828" s="14"/>
      <c r="XAB828" s="14"/>
      <c r="XAC828" s="14"/>
      <c r="XAD828" s="14"/>
      <c r="XAE828" s="14"/>
      <c r="XAF828" s="14"/>
      <c r="XAG828" s="14"/>
      <c r="XAH828" s="14"/>
      <c r="XAI828" s="14"/>
      <c r="XAJ828" s="14"/>
      <c r="XAK828" s="14"/>
      <c r="XAL828" s="14"/>
      <c r="XAM828" s="14"/>
      <c r="XAN828" s="14"/>
      <c r="XAO828" s="14"/>
      <c r="XAP828" s="14"/>
      <c r="XAQ828" s="14"/>
      <c r="XAR828" s="14"/>
      <c r="XAS828" s="14"/>
      <c r="XAT828" s="14"/>
      <c r="XAU828" s="14"/>
      <c r="XAV828" s="14"/>
      <c r="XAW828" s="14"/>
      <c r="XAX828" s="14"/>
      <c r="XAY828" s="14"/>
      <c r="XAZ828" s="14"/>
      <c r="XBA828" s="14"/>
      <c r="XBB828" s="14"/>
      <c r="XBC828" s="14"/>
      <c r="XBD828" s="14"/>
      <c r="XBE828" s="14"/>
      <c r="XBF828" s="14"/>
      <c r="XBG828" s="14"/>
      <c r="XBH828" s="14"/>
      <c r="XBI828" s="14"/>
      <c r="XBJ828" s="14"/>
      <c r="XBK828" s="14"/>
      <c r="XBL828" s="14"/>
      <c r="XBM828" s="14"/>
      <c r="XBN828" s="14"/>
      <c r="XBO828" s="14"/>
      <c r="XBP828" s="14"/>
      <c r="XBQ828" s="14"/>
      <c r="XBR828" s="14"/>
      <c r="XBS828" s="14"/>
      <c r="XBT828" s="14"/>
      <c r="XBU828" s="14"/>
      <c r="XBV828" s="14"/>
      <c r="XBW828" s="14"/>
      <c r="XBX828" s="14"/>
      <c r="XBY828" s="14"/>
      <c r="XBZ828" s="14"/>
      <c r="XCA828" s="14"/>
      <c r="XCB828" s="14"/>
      <c r="XCC828" s="14"/>
      <c r="XCD828" s="14"/>
      <c r="XCE828" s="14"/>
      <c r="XCF828" s="14"/>
      <c r="XCG828" s="14"/>
      <c r="XCH828" s="14"/>
      <c r="XCI828" s="14"/>
      <c r="XCJ828" s="14"/>
      <c r="XCK828" s="14"/>
      <c r="XCL828" s="14"/>
      <c r="XCM828" s="14"/>
      <c r="XCN828" s="14"/>
      <c r="XCO828" s="14"/>
      <c r="XCP828" s="14"/>
      <c r="XCQ828" s="14"/>
      <c r="XCR828" s="14"/>
      <c r="XCS828" s="14"/>
      <c r="XCT828" s="14"/>
      <c r="XCU828" s="14"/>
      <c r="XCV828" s="14"/>
      <c r="XCW828" s="14"/>
      <c r="XCX828" s="14"/>
      <c r="XCY828" s="14"/>
      <c r="XCZ828" s="14"/>
      <c r="XDA828" s="14"/>
      <c r="XDB828" s="14"/>
      <c r="XDC828" s="14"/>
      <c r="XDD828" s="14"/>
      <c r="XDE828" s="14"/>
      <c r="XDF828" s="14"/>
      <c r="XDG828" s="14"/>
      <c r="XDH828" s="14"/>
      <c r="XDI828" s="14"/>
      <c r="XDJ828" s="14"/>
      <c r="XDK828" s="14"/>
      <c r="XDL828" s="14"/>
      <c r="XDM828" s="14"/>
      <c r="XDN828" s="14"/>
      <c r="XDO828" s="14"/>
      <c r="XDP828" s="14"/>
      <c r="XDQ828" s="14"/>
      <c r="XDR828" s="14"/>
      <c r="XDS828" s="14"/>
      <c r="XDT828" s="14"/>
      <c r="XDU828" s="14"/>
      <c r="XDV828" s="14"/>
      <c r="XDW828" s="14"/>
      <c r="XDX828" s="14"/>
      <c r="XDY828" s="14"/>
      <c r="XDZ828" s="14"/>
      <c r="XEA828" s="14"/>
      <c r="XEB828" s="14"/>
      <c r="XEC828" s="14"/>
      <c r="XED828" s="14"/>
      <c r="XEE828" s="14"/>
      <c r="XEF828" s="14"/>
      <c r="XEG828" s="14"/>
      <c r="XEH828" s="14"/>
      <c r="XEI828" s="14"/>
      <c r="XEJ828" s="14"/>
      <c r="XEK828" s="14"/>
      <c r="XEL828" s="14"/>
      <c r="XEM828" s="14"/>
      <c r="XEN828" s="14"/>
      <c r="XEO828" s="14"/>
      <c r="XEP828" s="14"/>
      <c r="XEQ828" s="14"/>
      <c r="XER828" s="14"/>
      <c r="XES828" s="14"/>
      <c r="XET828" s="14"/>
      <c r="XEU828" s="14"/>
      <c r="XEV828" s="14"/>
      <c r="XEW828" s="14"/>
      <c r="XEX828" s="14"/>
      <c r="XEY828" s="14"/>
    </row>
    <row r="829" spans="1:16379" ht="22.5" hidden="1" customHeight="1" x14ac:dyDescent="0.25">
      <c r="A829" s="68" t="s">
        <v>3960</v>
      </c>
      <c r="B829" s="25">
        <v>1678</v>
      </c>
      <c r="C829" s="36" t="s">
        <v>341</v>
      </c>
      <c r="D829" s="25">
        <v>1996</v>
      </c>
      <c r="E829" s="68" t="s">
        <v>2932</v>
      </c>
      <c r="F829" s="68" t="s">
        <v>2933</v>
      </c>
      <c r="G829" s="25">
        <v>2</v>
      </c>
      <c r="H829" s="25">
        <v>3</v>
      </c>
      <c r="I829" s="139">
        <v>971.8</v>
      </c>
      <c r="J829" s="137">
        <v>879.4</v>
      </c>
      <c r="K829" s="139">
        <v>879.4</v>
      </c>
      <c r="L829" s="148">
        <v>44</v>
      </c>
      <c r="M829" s="147">
        <f t="shared" si="185"/>
        <v>5667828.2000000002</v>
      </c>
      <c r="N829" s="147"/>
      <c r="O829" s="147"/>
      <c r="P829" s="147"/>
      <c r="Q829" s="137">
        <f t="shared" si="186"/>
        <v>5667828.2000000002</v>
      </c>
      <c r="R829" s="139"/>
      <c r="S829" s="25"/>
      <c r="T829" s="139"/>
      <c r="U829" s="139">
        <v>753.4</v>
      </c>
      <c r="V829" s="139">
        <f>U829*7523</f>
        <v>5667828.2000000002</v>
      </c>
      <c r="W829" s="139"/>
      <c r="X829" s="139"/>
      <c r="Y829" s="139"/>
      <c r="Z829" s="139"/>
      <c r="AA829" s="139"/>
      <c r="AB829" s="139"/>
      <c r="AC829" s="139"/>
      <c r="AD829" s="139"/>
      <c r="AE829" s="139"/>
      <c r="AF829" s="139"/>
      <c r="AG829" s="337">
        <v>2025</v>
      </c>
      <c r="AH829" s="126"/>
      <c r="AI829" s="126"/>
      <c r="AJ829" s="134">
        <f t="shared" si="176"/>
        <v>777</v>
      </c>
      <c r="AK829" s="35" t="s">
        <v>153</v>
      </c>
      <c r="AL829" s="134" t="str">
        <f t="shared" si="177"/>
        <v>777.</v>
      </c>
      <c r="AM829" s="140"/>
      <c r="AN829" s="303"/>
      <c r="AO829" s="193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/>
      <c r="DN829" s="14"/>
      <c r="DO829" s="14"/>
      <c r="DP829" s="14"/>
      <c r="DQ829" s="14"/>
      <c r="DR829" s="14"/>
      <c r="DS829" s="14"/>
      <c r="DT829" s="14"/>
      <c r="DU829" s="14"/>
      <c r="DV829" s="14"/>
      <c r="DW829" s="14"/>
      <c r="DX829" s="14"/>
      <c r="DY829" s="14"/>
      <c r="DZ829" s="14"/>
      <c r="EA829" s="14"/>
      <c r="EB829" s="14"/>
      <c r="EC829" s="14"/>
      <c r="ED829" s="14"/>
      <c r="EE829" s="14"/>
      <c r="EF829" s="14"/>
      <c r="EG829" s="14"/>
      <c r="EH829" s="14"/>
      <c r="EI829" s="14"/>
      <c r="EJ829" s="14"/>
      <c r="EK829" s="14"/>
      <c r="EL829" s="14"/>
      <c r="EM829" s="14"/>
      <c r="EN829" s="14"/>
      <c r="EO829" s="14"/>
      <c r="EP829" s="14"/>
      <c r="EQ829" s="14"/>
      <c r="ER829" s="14"/>
      <c r="ES829" s="14"/>
      <c r="ET829" s="14"/>
      <c r="EU829" s="14"/>
      <c r="EV829" s="14"/>
      <c r="EW829" s="14"/>
      <c r="EX829" s="14"/>
      <c r="EY829" s="14"/>
      <c r="EZ829" s="14"/>
      <c r="FA829" s="14"/>
      <c r="FB829" s="14"/>
      <c r="FC829" s="14"/>
      <c r="FD829" s="14"/>
      <c r="FE829" s="14"/>
      <c r="FF829" s="14"/>
      <c r="FG829" s="14"/>
      <c r="FH829" s="14"/>
      <c r="FI829" s="14"/>
      <c r="FJ829" s="14"/>
      <c r="FK829" s="14"/>
      <c r="FL829" s="14"/>
      <c r="FM829" s="14"/>
      <c r="FN829" s="14"/>
      <c r="FO829" s="14"/>
      <c r="FP829" s="14"/>
      <c r="FQ829" s="14"/>
      <c r="FR829" s="14"/>
      <c r="FS829" s="14"/>
      <c r="FT829" s="14"/>
      <c r="FU829" s="14"/>
      <c r="FV829" s="14"/>
      <c r="FW829" s="14"/>
      <c r="FX829" s="14"/>
      <c r="FY829" s="14"/>
      <c r="FZ829" s="14"/>
      <c r="GA829" s="14"/>
      <c r="GB829" s="14"/>
      <c r="GC829" s="14"/>
      <c r="GD829" s="14"/>
      <c r="GE829" s="14"/>
      <c r="GF829" s="14"/>
      <c r="GG829" s="14"/>
      <c r="GH829" s="14"/>
      <c r="GI829" s="14"/>
      <c r="GJ829" s="14"/>
      <c r="GK829" s="14"/>
      <c r="GL829" s="14"/>
      <c r="GM829" s="14"/>
      <c r="GN829" s="14"/>
      <c r="GO829" s="14"/>
      <c r="GP829" s="14"/>
      <c r="GQ829" s="14"/>
      <c r="GR829" s="14"/>
      <c r="GS829" s="14"/>
      <c r="GT829" s="14"/>
      <c r="GU829" s="14"/>
      <c r="GV829" s="14"/>
      <c r="GW829" s="14"/>
      <c r="GX829" s="14"/>
      <c r="GY829" s="14"/>
      <c r="GZ829" s="14"/>
      <c r="HA829" s="14"/>
      <c r="HB829" s="14"/>
      <c r="HC829" s="14"/>
      <c r="HD829" s="14"/>
      <c r="HE829" s="14"/>
      <c r="HF829" s="14"/>
      <c r="HG829" s="14"/>
      <c r="HH829" s="14"/>
      <c r="HI829" s="14"/>
      <c r="HJ829" s="14"/>
      <c r="HK829" s="14"/>
      <c r="HL829" s="14"/>
      <c r="HM829" s="14"/>
      <c r="HN829" s="14"/>
      <c r="HO829" s="14"/>
      <c r="HP829" s="14"/>
      <c r="HQ829" s="14"/>
      <c r="HR829" s="14"/>
      <c r="HS829" s="14"/>
      <c r="HT829" s="14"/>
      <c r="HU829" s="14"/>
      <c r="HV829" s="14"/>
      <c r="HW829" s="14"/>
      <c r="HX829" s="14"/>
      <c r="HY829" s="14"/>
      <c r="HZ829" s="14"/>
      <c r="IA829" s="14"/>
      <c r="IB829" s="14"/>
      <c r="IC829" s="14"/>
      <c r="ID829" s="14"/>
      <c r="IE829" s="14"/>
      <c r="IF829" s="14"/>
      <c r="IG829" s="14"/>
      <c r="IH829" s="14"/>
      <c r="II829" s="14"/>
      <c r="IJ829" s="14"/>
      <c r="IK829" s="14"/>
      <c r="IL829" s="14"/>
      <c r="IM829" s="14"/>
      <c r="IN829" s="14"/>
      <c r="IO829" s="14"/>
      <c r="IP829" s="14"/>
      <c r="IQ829" s="14"/>
      <c r="IR829" s="14"/>
      <c r="IS829" s="14"/>
      <c r="IT829" s="14"/>
      <c r="IU829" s="14"/>
      <c r="IV829" s="14"/>
      <c r="IW829" s="14"/>
      <c r="IX829" s="14"/>
      <c r="IY829" s="14"/>
      <c r="IZ829" s="14"/>
      <c r="JA829" s="14"/>
      <c r="JB829" s="14"/>
      <c r="JC829" s="14"/>
      <c r="JD829" s="14"/>
      <c r="JE829" s="14"/>
      <c r="JF829" s="14"/>
      <c r="JG829" s="14"/>
      <c r="JH829" s="14"/>
      <c r="JI829" s="14"/>
      <c r="JJ829" s="14"/>
      <c r="JK829" s="14"/>
      <c r="JL829" s="14"/>
      <c r="JM829" s="14"/>
      <c r="JN829" s="14"/>
      <c r="JO829" s="14"/>
      <c r="JP829" s="14"/>
      <c r="JQ829" s="14"/>
      <c r="JR829" s="14"/>
      <c r="JS829" s="14"/>
      <c r="JT829" s="14"/>
      <c r="JU829" s="14"/>
      <c r="JV829" s="14"/>
      <c r="JW829" s="14"/>
      <c r="JX829" s="14"/>
      <c r="JY829" s="14"/>
      <c r="JZ829" s="14"/>
      <c r="KA829" s="14"/>
      <c r="KB829" s="14"/>
      <c r="KC829" s="14"/>
      <c r="KD829" s="14"/>
      <c r="KE829" s="14"/>
      <c r="KF829" s="14"/>
      <c r="KG829" s="14"/>
      <c r="KH829" s="14"/>
      <c r="KI829" s="14"/>
      <c r="KJ829" s="14"/>
      <c r="KK829" s="14"/>
      <c r="KL829" s="14"/>
      <c r="KM829" s="14"/>
      <c r="KN829" s="14"/>
      <c r="KO829" s="14"/>
      <c r="KP829" s="14"/>
      <c r="KQ829" s="14"/>
      <c r="KR829" s="14"/>
      <c r="KS829" s="14"/>
      <c r="KT829" s="14"/>
      <c r="KU829" s="14"/>
      <c r="KV829" s="14"/>
      <c r="KW829" s="14"/>
      <c r="KX829" s="14"/>
      <c r="KY829" s="14"/>
      <c r="KZ829" s="14"/>
      <c r="LA829" s="14"/>
      <c r="LB829" s="14"/>
      <c r="LC829" s="14"/>
      <c r="LD829" s="14"/>
      <c r="LE829" s="14"/>
      <c r="LF829" s="14"/>
      <c r="LG829" s="14"/>
      <c r="LH829" s="14"/>
      <c r="LI829" s="14"/>
      <c r="LJ829" s="14"/>
      <c r="LK829" s="14"/>
      <c r="LL829" s="14"/>
      <c r="LM829" s="14"/>
      <c r="LN829" s="14"/>
      <c r="LO829" s="14"/>
      <c r="LP829" s="14"/>
      <c r="LQ829" s="14"/>
      <c r="LR829" s="14"/>
      <c r="LS829" s="14"/>
      <c r="LT829" s="14"/>
      <c r="LU829" s="14"/>
      <c r="LV829" s="14"/>
      <c r="LW829" s="14"/>
      <c r="LX829" s="14"/>
      <c r="LY829" s="14"/>
      <c r="LZ829" s="14"/>
      <c r="MA829" s="14"/>
      <c r="MB829" s="14"/>
      <c r="MC829" s="14"/>
      <c r="MD829" s="14"/>
      <c r="ME829" s="14"/>
      <c r="MF829" s="14"/>
      <c r="MG829" s="14"/>
      <c r="MH829" s="14"/>
      <c r="MI829" s="14"/>
      <c r="MJ829" s="14"/>
      <c r="MK829" s="14"/>
      <c r="ML829" s="14"/>
      <c r="MM829" s="14"/>
      <c r="MN829" s="14"/>
      <c r="MO829" s="14"/>
      <c r="MP829" s="14"/>
      <c r="MQ829" s="14"/>
      <c r="MR829" s="14"/>
      <c r="MS829" s="14"/>
      <c r="MT829" s="14"/>
      <c r="MU829" s="14"/>
      <c r="MV829" s="14"/>
      <c r="MW829" s="14"/>
      <c r="MX829" s="14"/>
      <c r="MY829" s="14"/>
      <c r="MZ829" s="14"/>
      <c r="NA829" s="14"/>
      <c r="NB829" s="14"/>
      <c r="NC829" s="14"/>
      <c r="ND829" s="14"/>
      <c r="NE829" s="14"/>
      <c r="NF829" s="14"/>
      <c r="NG829" s="14"/>
      <c r="NH829" s="14"/>
      <c r="NI829" s="14"/>
      <c r="NJ829" s="14"/>
      <c r="NK829" s="14"/>
      <c r="NL829" s="14"/>
      <c r="NM829" s="14"/>
      <c r="NN829" s="14"/>
      <c r="NO829" s="14"/>
      <c r="NP829" s="14"/>
      <c r="NQ829" s="14"/>
      <c r="NR829" s="14"/>
      <c r="NS829" s="14"/>
      <c r="NT829" s="14"/>
      <c r="NU829" s="14"/>
      <c r="NV829" s="14"/>
      <c r="NW829" s="14"/>
      <c r="NX829" s="14"/>
      <c r="NY829" s="14"/>
      <c r="NZ829" s="14"/>
      <c r="OA829" s="14"/>
      <c r="OB829" s="14"/>
      <c r="OC829" s="14"/>
      <c r="OD829" s="14"/>
      <c r="OE829" s="14"/>
      <c r="OF829" s="14"/>
      <c r="OG829" s="14"/>
      <c r="OH829" s="14"/>
      <c r="OI829" s="14"/>
      <c r="OJ829" s="14"/>
      <c r="OK829" s="14"/>
      <c r="OL829" s="14"/>
      <c r="OM829" s="14"/>
      <c r="ON829" s="14"/>
      <c r="OO829" s="14"/>
      <c r="OP829" s="14"/>
      <c r="OQ829" s="14"/>
      <c r="OR829" s="14"/>
      <c r="OS829" s="14"/>
      <c r="OT829" s="14"/>
      <c r="OU829" s="14"/>
      <c r="OV829" s="14"/>
      <c r="OW829" s="14"/>
      <c r="OX829" s="14"/>
      <c r="OY829" s="14"/>
      <c r="OZ829" s="14"/>
      <c r="PA829" s="14"/>
      <c r="PB829" s="14"/>
      <c r="PC829" s="14"/>
      <c r="PD829" s="14"/>
      <c r="PE829" s="14"/>
      <c r="PF829" s="14"/>
      <c r="PG829" s="14"/>
      <c r="PH829" s="14"/>
      <c r="PI829" s="14"/>
      <c r="PJ829" s="14"/>
      <c r="PK829" s="14"/>
      <c r="PL829" s="14"/>
      <c r="PM829" s="14"/>
      <c r="PN829" s="14"/>
      <c r="PO829" s="14"/>
      <c r="PP829" s="14"/>
      <c r="PQ829" s="14"/>
      <c r="PR829" s="14"/>
      <c r="PS829" s="14"/>
      <c r="PT829" s="14"/>
      <c r="PU829" s="14"/>
      <c r="PV829" s="14"/>
      <c r="PW829" s="14"/>
      <c r="PX829" s="14"/>
      <c r="PY829" s="14"/>
      <c r="PZ829" s="14"/>
      <c r="QA829" s="14"/>
      <c r="QB829" s="14"/>
      <c r="QC829" s="14"/>
      <c r="QD829" s="14"/>
      <c r="QE829" s="14"/>
      <c r="QF829" s="14"/>
      <c r="QG829" s="14"/>
      <c r="QH829" s="14"/>
      <c r="QI829" s="14"/>
      <c r="QJ829" s="14"/>
      <c r="QK829" s="14"/>
      <c r="QL829" s="14"/>
      <c r="QM829" s="14"/>
      <c r="QN829" s="14"/>
      <c r="QO829" s="14"/>
      <c r="QP829" s="14"/>
      <c r="QQ829" s="14"/>
      <c r="QR829" s="14"/>
      <c r="QS829" s="14"/>
      <c r="QT829" s="14"/>
      <c r="QU829" s="14"/>
      <c r="QV829" s="14"/>
      <c r="QW829" s="14"/>
      <c r="QX829" s="14"/>
      <c r="QY829" s="14"/>
      <c r="QZ829" s="14"/>
      <c r="RA829" s="14"/>
      <c r="RB829" s="14"/>
      <c r="RC829" s="14"/>
      <c r="RD829" s="14"/>
      <c r="RE829" s="14"/>
      <c r="RF829" s="14"/>
      <c r="RG829" s="14"/>
      <c r="RH829" s="14"/>
      <c r="RI829" s="14"/>
      <c r="RJ829" s="14"/>
      <c r="RK829" s="14"/>
      <c r="RL829" s="14"/>
      <c r="RM829" s="14"/>
      <c r="RN829" s="14"/>
      <c r="RO829" s="14"/>
      <c r="RP829" s="14"/>
      <c r="RQ829" s="14"/>
      <c r="RR829" s="14"/>
      <c r="RS829" s="14"/>
      <c r="RT829" s="14"/>
      <c r="RU829" s="14"/>
      <c r="RV829" s="14"/>
      <c r="RW829" s="14"/>
      <c r="RX829" s="14"/>
      <c r="RY829" s="14"/>
      <c r="RZ829" s="14"/>
      <c r="SA829" s="14"/>
      <c r="SB829" s="14"/>
      <c r="SC829" s="14"/>
      <c r="SD829" s="14"/>
      <c r="SE829" s="14"/>
      <c r="SF829" s="14"/>
      <c r="SG829" s="14"/>
      <c r="SH829" s="14"/>
      <c r="SI829" s="14"/>
      <c r="SJ829" s="14"/>
      <c r="SK829" s="14"/>
      <c r="SL829" s="14"/>
      <c r="SM829" s="14"/>
      <c r="SN829" s="14"/>
      <c r="SO829" s="14"/>
      <c r="SP829" s="14"/>
      <c r="SQ829" s="14"/>
      <c r="SR829" s="14"/>
      <c r="SS829" s="14"/>
      <c r="ST829" s="14"/>
      <c r="SU829" s="14"/>
      <c r="SV829" s="14"/>
      <c r="SW829" s="14"/>
      <c r="SX829" s="14"/>
      <c r="SY829" s="14"/>
      <c r="SZ829" s="14"/>
      <c r="TA829" s="14"/>
      <c r="TB829" s="14"/>
      <c r="TC829" s="14"/>
      <c r="TD829" s="14"/>
      <c r="TE829" s="14"/>
      <c r="TF829" s="14"/>
      <c r="TG829" s="14"/>
      <c r="TH829" s="14"/>
      <c r="TI829" s="14"/>
      <c r="TJ829" s="14"/>
      <c r="TK829" s="14"/>
      <c r="TL829" s="14"/>
      <c r="TM829" s="14"/>
      <c r="TN829" s="14"/>
      <c r="TO829" s="14"/>
      <c r="TP829" s="14"/>
      <c r="TQ829" s="14"/>
      <c r="TR829" s="14"/>
      <c r="TS829" s="14"/>
      <c r="TT829" s="14"/>
      <c r="TU829" s="14"/>
      <c r="TV829" s="14"/>
      <c r="TW829" s="14"/>
      <c r="TX829" s="14"/>
      <c r="TY829" s="14"/>
      <c r="TZ829" s="14"/>
      <c r="UA829" s="14"/>
      <c r="UB829" s="14"/>
      <c r="UC829" s="14"/>
      <c r="UD829" s="14"/>
      <c r="UE829" s="14"/>
      <c r="UF829" s="14"/>
      <c r="UG829" s="14"/>
      <c r="UH829" s="14"/>
      <c r="UI829" s="14"/>
      <c r="UJ829" s="14"/>
      <c r="UK829" s="14"/>
      <c r="UL829" s="14"/>
      <c r="UM829" s="14"/>
      <c r="UN829" s="14"/>
      <c r="UO829" s="14"/>
      <c r="UP829" s="14"/>
      <c r="UQ829" s="14"/>
      <c r="UR829" s="14"/>
      <c r="US829" s="14"/>
      <c r="UT829" s="14"/>
      <c r="UU829" s="14"/>
      <c r="UV829" s="14"/>
      <c r="UW829" s="14"/>
      <c r="UX829" s="14"/>
      <c r="UY829" s="14"/>
      <c r="UZ829" s="14"/>
      <c r="VA829" s="14"/>
      <c r="VB829" s="14"/>
      <c r="VC829" s="14"/>
      <c r="VD829" s="14"/>
      <c r="VE829" s="14"/>
      <c r="VF829" s="14"/>
      <c r="VG829" s="14"/>
      <c r="VH829" s="14"/>
      <c r="VI829" s="14"/>
      <c r="VJ829" s="14"/>
      <c r="VK829" s="14"/>
      <c r="VL829" s="14"/>
      <c r="VM829" s="14"/>
      <c r="VN829" s="14"/>
      <c r="VO829" s="14"/>
      <c r="VP829" s="14"/>
      <c r="VQ829" s="14"/>
      <c r="VR829" s="14"/>
      <c r="VS829" s="14"/>
      <c r="VT829" s="14"/>
      <c r="VU829" s="14"/>
      <c r="VV829" s="14"/>
      <c r="VW829" s="14"/>
      <c r="VX829" s="14"/>
      <c r="VY829" s="14"/>
      <c r="VZ829" s="14"/>
      <c r="WA829" s="14"/>
      <c r="WB829" s="14"/>
      <c r="WC829" s="14"/>
      <c r="WD829" s="14"/>
      <c r="WE829" s="14"/>
      <c r="WF829" s="14"/>
      <c r="WG829" s="14"/>
      <c r="WH829" s="14"/>
      <c r="WI829" s="14"/>
      <c r="WJ829" s="14"/>
      <c r="WK829" s="14"/>
      <c r="WL829" s="14"/>
      <c r="WM829" s="14"/>
      <c r="WN829" s="14"/>
      <c r="WO829" s="14"/>
      <c r="WP829" s="14"/>
      <c r="WQ829" s="14"/>
      <c r="WR829" s="14"/>
      <c r="WS829" s="14"/>
      <c r="WT829" s="14"/>
      <c r="WU829" s="14"/>
      <c r="WV829" s="14"/>
      <c r="WW829" s="14"/>
      <c r="WX829" s="14"/>
      <c r="WY829" s="14"/>
      <c r="WZ829" s="14"/>
      <c r="XA829" s="14"/>
      <c r="XB829" s="14"/>
      <c r="XC829" s="14"/>
      <c r="XD829" s="14"/>
      <c r="XE829" s="14"/>
      <c r="XF829" s="14"/>
      <c r="XG829" s="14"/>
      <c r="XH829" s="14"/>
      <c r="XI829" s="14"/>
      <c r="XJ829" s="14"/>
      <c r="XK829" s="14"/>
      <c r="XL829" s="14"/>
      <c r="XM829" s="14"/>
      <c r="XN829" s="14"/>
      <c r="XO829" s="14"/>
      <c r="XP829" s="14"/>
      <c r="XQ829" s="14"/>
      <c r="XR829" s="14"/>
      <c r="XS829" s="14"/>
      <c r="XT829" s="14"/>
      <c r="XU829" s="14"/>
      <c r="XV829" s="14"/>
      <c r="XW829" s="14"/>
      <c r="XX829" s="14"/>
      <c r="XY829" s="14"/>
      <c r="XZ829" s="14"/>
      <c r="YA829" s="14"/>
      <c r="YB829" s="14"/>
      <c r="YC829" s="14"/>
      <c r="YD829" s="14"/>
      <c r="YE829" s="14"/>
      <c r="YF829" s="14"/>
      <c r="YG829" s="14"/>
      <c r="YH829" s="14"/>
      <c r="YI829" s="14"/>
      <c r="YJ829" s="14"/>
      <c r="YK829" s="14"/>
      <c r="YL829" s="14"/>
      <c r="YM829" s="14"/>
      <c r="YN829" s="14"/>
      <c r="YO829" s="14"/>
      <c r="YP829" s="14"/>
      <c r="YQ829" s="14"/>
      <c r="YR829" s="14"/>
      <c r="YS829" s="14"/>
      <c r="YT829" s="14"/>
      <c r="YU829" s="14"/>
      <c r="YV829" s="14"/>
      <c r="YW829" s="14"/>
      <c r="YX829" s="14"/>
      <c r="YY829" s="14"/>
      <c r="YZ829" s="14"/>
      <c r="ZA829" s="14"/>
      <c r="ZB829" s="14"/>
      <c r="ZC829" s="14"/>
      <c r="ZD829" s="14"/>
      <c r="ZE829" s="14"/>
      <c r="ZF829" s="14"/>
      <c r="ZG829" s="14"/>
      <c r="ZH829" s="14"/>
      <c r="ZI829" s="14"/>
      <c r="ZJ829" s="14"/>
      <c r="ZK829" s="14"/>
      <c r="ZL829" s="14"/>
      <c r="ZM829" s="14"/>
      <c r="ZN829" s="14"/>
      <c r="ZO829" s="14"/>
      <c r="ZP829" s="14"/>
      <c r="ZQ829" s="14"/>
      <c r="ZR829" s="14"/>
      <c r="ZS829" s="14"/>
      <c r="ZT829" s="14"/>
      <c r="ZU829" s="14"/>
      <c r="ZV829" s="14"/>
      <c r="ZW829" s="14"/>
      <c r="ZX829" s="14"/>
      <c r="ZY829" s="14"/>
      <c r="ZZ829" s="14"/>
      <c r="AAA829" s="14"/>
      <c r="AAB829" s="14"/>
      <c r="AAC829" s="14"/>
      <c r="AAD829" s="14"/>
      <c r="AAE829" s="14"/>
      <c r="AAF829" s="14"/>
      <c r="AAG829" s="14"/>
      <c r="AAH829" s="14"/>
      <c r="AAI829" s="14"/>
      <c r="AAJ829" s="14"/>
      <c r="AAK829" s="14"/>
      <c r="AAL829" s="14"/>
      <c r="AAM829" s="14"/>
      <c r="AAN829" s="14"/>
      <c r="AAO829" s="14"/>
      <c r="AAP829" s="14"/>
      <c r="AAQ829" s="14"/>
      <c r="AAR829" s="14"/>
      <c r="AAS829" s="14"/>
      <c r="AAT829" s="14"/>
      <c r="AAU829" s="14"/>
      <c r="AAV829" s="14"/>
      <c r="AAW829" s="14"/>
      <c r="AAX829" s="14"/>
      <c r="AAY829" s="14"/>
      <c r="AAZ829" s="14"/>
      <c r="ABA829" s="14"/>
      <c r="ABB829" s="14"/>
      <c r="ABC829" s="14"/>
      <c r="ABD829" s="14"/>
      <c r="ABE829" s="14"/>
      <c r="ABF829" s="14"/>
      <c r="ABG829" s="14"/>
      <c r="ABH829" s="14"/>
      <c r="ABI829" s="14"/>
      <c r="ABJ829" s="14"/>
      <c r="ABK829" s="14"/>
      <c r="ABL829" s="14"/>
      <c r="ABM829" s="14"/>
      <c r="ABN829" s="14"/>
      <c r="ABO829" s="14"/>
      <c r="ABP829" s="14"/>
      <c r="ABQ829" s="14"/>
      <c r="ABR829" s="14"/>
      <c r="ABS829" s="14"/>
      <c r="ABT829" s="14"/>
      <c r="ABU829" s="14"/>
      <c r="ABV829" s="14"/>
      <c r="ABW829" s="14"/>
      <c r="ABX829" s="14"/>
      <c r="ABY829" s="14"/>
      <c r="ABZ829" s="14"/>
      <c r="ACA829" s="14"/>
      <c r="ACB829" s="14"/>
      <c r="ACC829" s="14"/>
      <c r="ACD829" s="14"/>
      <c r="ACE829" s="14"/>
      <c r="ACF829" s="14"/>
      <c r="ACG829" s="14"/>
      <c r="ACH829" s="14"/>
      <c r="ACI829" s="14"/>
      <c r="ACJ829" s="14"/>
      <c r="ACK829" s="14"/>
      <c r="ACL829" s="14"/>
      <c r="ACM829" s="14"/>
      <c r="ACN829" s="14"/>
      <c r="ACO829" s="14"/>
      <c r="ACP829" s="14"/>
      <c r="ACQ829" s="14"/>
      <c r="ACR829" s="14"/>
      <c r="ACS829" s="14"/>
      <c r="ACT829" s="14"/>
      <c r="ACU829" s="14"/>
      <c r="ACV829" s="14"/>
      <c r="ACW829" s="14"/>
      <c r="ACX829" s="14"/>
      <c r="ACY829" s="14"/>
      <c r="ACZ829" s="14"/>
      <c r="ADA829" s="14"/>
      <c r="ADB829" s="14"/>
      <c r="ADC829" s="14"/>
      <c r="ADD829" s="14"/>
      <c r="ADE829" s="14"/>
      <c r="ADF829" s="14"/>
      <c r="ADG829" s="14"/>
      <c r="ADH829" s="14"/>
      <c r="ADI829" s="14"/>
      <c r="ADJ829" s="14"/>
      <c r="ADK829" s="14"/>
      <c r="ADL829" s="14"/>
      <c r="ADM829" s="14"/>
      <c r="ADN829" s="14"/>
      <c r="ADO829" s="14"/>
      <c r="ADP829" s="14"/>
      <c r="ADQ829" s="14"/>
      <c r="ADR829" s="14"/>
      <c r="ADS829" s="14"/>
      <c r="ADT829" s="14"/>
      <c r="ADU829" s="14"/>
      <c r="ADV829" s="14"/>
      <c r="ADW829" s="14"/>
      <c r="ADX829" s="14"/>
      <c r="ADY829" s="14"/>
      <c r="ADZ829" s="14"/>
      <c r="AEA829" s="14"/>
      <c r="AEB829" s="14"/>
      <c r="AEC829" s="14"/>
      <c r="AED829" s="14"/>
      <c r="AEE829" s="14"/>
      <c r="AEF829" s="14"/>
      <c r="AEG829" s="14"/>
      <c r="AEH829" s="14"/>
      <c r="AEI829" s="14"/>
      <c r="AEJ829" s="14"/>
      <c r="AEK829" s="14"/>
      <c r="AEL829" s="14"/>
      <c r="AEM829" s="14"/>
      <c r="AEN829" s="14"/>
      <c r="AEO829" s="14"/>
      <c r="AEP829" s="14"/>
      <c r="AEQ829" s="14"/>
      <c r="AER829" s="14"/>
      <c r="AES829" s="14"/>
      <c r="AET829" s="14"/>
      <c r="AEU829" s="14"/>
      <c r="AEV829" s="14"/>
      <c r="AEW829" s="14"/>
      <c r="AEX829" s="14"/>
      <c r="AEY829" s="14"/>
      <c r="AEZ829" s="14"/>
      <c r="AFA829" s="14"/>
      <c r="AFB829" s="14"/>
      <c r="AFC829" s="14"/>
      <c r="AFD829" s="14"/>
      <c r="AFE829" s="14"/>
      <c r="AFF829" s="14"/>
      <c r="AFG829" s="14"/>
      <c r="AFH829" s="14"/>
      <c r="AFI829" s="14"/>
      <c r="AFJ829" s="14"/>
      <c r="AFK829" s="14"/>
      <c r="AFL829" s="14"/>
      <c r="AFM829" s="14"/>
      <c r="AFN829" s="14"/>
      <c r="AFO829" s="14"/>
      <c r="AFP829" s="14"/>
      <c r="AFQ829" s="14"/>
      <c r="AFR829" s="14"/>
      <c r="AFS829" s="14"/>
      <c r="AFT829" s="14"/>
      <c r="AFU829" s="14"/>
      <c r="AFV829" s="14"/>
      <c r="AFW829" s="14"/>
      <c r="AFX829" s="14"/>
      <c r="AFY829" s="14"/>
      <c r="AFZ829" s="14"/>
      <c r="AGA829" s="14"/>
      <c r="AGB829" s="14"/>
      <c r="AGC829" s="14"/>
      <c r="AGD829" s="14"/>
      <c r="AGE829" s="14"/>
      <c r="AGF829" s="14"/>
      <c r="AGG829" s="14"/>
      <c r="AGH829" s="14"/>
      <c r="AGI829" s="14"/>
      <c r="AGJ829" s="14"/>
      <c r="AGK829" s="14"/>
      <c r="AGL829" s="14"/>
      <c r="AGM829" s="14"/>
      <c r="AGN829" s="14"/>
      <c r="AGO829" s="14"/>
      <c r="AGP829" s="14"/>
      <c r="AGQ829" s="14"/>
      <c r="AGR829" s="14"/>
      <c r="AGS829" s="14"/>
      <c r="AGT829" s="14"/>
      <c r="AGU829" s="14"/>
      <c r="AGV829" s="14"/>
      <c r="AGW829" s="14"/>
      <c r="AGX829" s="14"/>
      <c r="AGY829" s="14"/>
      <c r="AGZ829" s="14"/>
      <c r="AHA829" s="14"/>
      <c r="AHB829" s="14"/>
      <c r="AHC829" s="14"/>
      <c r="AHD829" s="14"/>
      <c r="AHE829" s="14"/>
      <c r="AHF829" s="14"/>
      <c r="AHG829" s="14"/>
      <c r="AHH829" s="14"/>
      <c r="AHI829" s="14"/>
      <c r="AHJ829" s="14"/>
      <c r="AHK829" s="14"/>
      <c r="AHL829" s="14"/>
      <c r="AHM829" s="14"/>
      <c r="AHN829" s="14"/>
      <c r="AHO829" s="14"/>
      <c r="AHP829" s="14"/>
      <c r="AHQ829" s="14"/>
      <c r="AHR829" s="14"/>
      <c r="AHS829" s="14"/>
      <c r="AHT829" s="14"/>
      <c r="AHU829" s="14"/>
      <c r="AHV829" s="14"/>
      <c r="AHW829" s="14"/>
      <c r="AHX829" s="14"/>
      <c r="AHY829" s="14"/>
      <c r="AHZ829" s="14"/>
      <c r="AIA829" s="14"/>
      <c r="AIB829" s="14"/>
      <c r="AIC829" s="14"/>
      <c r="AID829" s="14"/>
      <c r="AIE829" s="14"/>
      <c r="AIF829" s="14"/>
      <c r="AIG829" s="14"/>
      <c r="AIH829" s="14"/>
      <c r="AII829" s="14"/>
      <c r="AIJ829" s="14"/>
      <c r="AIK829" s="14"/>
      <c r="AIL829" s="14"/>
      <c r="AIM829" s="14"/>
      <c r="AIN829" s="14"/>
      <c r="AIO829" s="14"/>
      <c r="AIP829" s="14"/>
      <c r="AIQ829" s="14"/>
      <c r="AIR829" s="14"/>
      <c r="AIS829" s="14"/>
      <c r="AIT829" s="14"/>
      <c r="AIU829" s="14"/>
      <c r="AIV829" s="14"/>
      <c r="AIW829" s="14"/>
      <c r="AIX829" s="14"/>
      <c r="AIY829" s="14"/>
      <c r="AIZ829" s="14"/>
      <c r="AJA829" s="14"/>
      <c r="AJB829" s="14"/>
      <c r="AJC829" s="14"/>
      <c r="AJD829" s="14"/>
      <c r="AJE829" s="14"/>
      <c r="AJF829" s="14"/>
      <c r="AJG829" s="14"/>
      <c r="AJH829" s="14"/>
      <c r="AJI829" s="14"/>
      <c r="AJJ829" s="14"/>
      <c r="AJK829" s="14"/>
      <c r="AJL829" s="14"/>
      <c r="AJM829" s="14"/>
      <c r="AJN829" s="14"/>
      <c r="AJO829" s="14"/>
      <c r="AJP829" s="14"/>
      <c r="AJQ829" s="14"/>
      <c r="AJR829" s="14"/>
      <c r="AJS829" s="14"/>
      <c r="AJT829" s="14"/>
      <c r="AJU829" s="14"/>
      <c r="AJV829" s="14"/>
      <c r="AJW829" s="14"/>
      <c r="AJX829" s="14"/>
      <c r="AJY829" s="14"/>
      <c r="AJZ829" s="14"/>
      <c r="AKA829" s="14"/>
      <c r="AKB829" s="14"/>
      <c r="AKC829" s="14"/>
      <c r="AKD829" s="14"/>
      <c r="AKE829" s="14"/>
      <c r="AKF829" s="14"/>
      <c r="AKG829" s="14"/>
      <c r="AKH829" s="14"/>
      <c r="AKI829" s="14"/>
      <c r="AKJ829" s="14"/>
      <c r="AKK829" s="14"/>
      <c r="AKL829" s="14"/>
      <c r="AKM829" s="14"/>
      <c r="AKN829" s="14"/>
      <c r="AKO829" s="14"/>
      <c r="AKP829" s="14"/>
      <c r="AKQ829" s="14"/>
      <c r="AKR829" s="14"/>
      <c r="AKS829" s="14"/>
      <c r="AKT829" s="14"/>
      <c r="AKU829" s="14"/>
      <c r="AKV829" s="14"/>
      <c r="AKW829" s="14"/>
      <c r="AKX829" s="14"/>
      <c r="AKY829" s="14"/>
      <c r="AKZ829" s="14"/>
      <c r="ALA829" s="14"/>
      <c r="ALB829" s="14"/>
      <c r="ALC829" s="14"/>
      <c r="ALD829" s="14"/>
      <c r="ALE829" s="14"/>
      <c r="ALF829" s="14"/>
      <c r="ALG829" s="14"/>
      <c r="ALH829" s="14"/>
      <c r="ALI829" s="14"/>
      <c r="ALJ829" s="14"/>
      <c r="ALK829" s="14"/>
      <c r="ALL829" s="14"/>
      <c r="ALM829" s="14"/>
      <c r="ALN829" s="14"/>
      <c r="ALO829" s="14"/>
      <c r="ALP829" s="14"/>
      <c r="ALQ829" s="14"/>
      <c r="ALR829" s="14"/>
      <c r="ALS829" s="14"/>
      <c r="ALT829" s="14"/>
      <c r="ALU829" s="14"/>
      <c r="ALV829" s="14"/>
      <c r="ALW829" s="14"/>
      <c r="ALX829" s="14"/>
      <c r="ALY829" s="14"/>
      <c r="ALZ829" s="14"/>
      <c r="AMA829" s="14"/>
      <c r="AMB829" s="14"/>
      <c r="AMC829" s="14"/>
      <c r="AMD829" s="14"/>
      <c r="AME829" s="14"/>
      <c r="AMF829" s="14"/>
      <c r="AMG829" s="14"/>
      <c r="AMH829" s="14"/>
      <c r="AMI829" s="14"/>
      <c r="AMJ829" s="14"/>
      <c r="AMK829" s="14"/>
      <c r="AML829" s="14"/>
      <c r="AMM829" s="14"/>
      <c r="AMN829" s="14"/>
      <c r="AMO829" s="14"/>
      <c r="AMP829" s="14"/>
      <c r="AMQ829" s="14"/>
      <c r="AMR829" s="14"/>
      <c r="AMS829" s="14"/>
      <c r="AMT829" s="14"/>
      <c r="AMU829" s="14"/>
      <c r="AMV829" s="14"/>
      <c r="AMW829" s="14"/>
      <c r="AMX829" s="14"/>
      <c r="AMY829" s="14"/>
      <c r="AMZ829" s="14"/>
      <c r="ANA829" s="14"/>
      <c r="ANB829" s="14"/>
      <c r="ANC829" s="14"/>
      <c r="AND829" s="14"/>
      <c r="ANE829" s="14"/>
      <c r="ANF829" s="14"/>
      <c r="ANG829" s="14"/>
      <c r="ANH829" s="14"/>
      <c r="ANI829" s="14"/>
      <c r="ANJ829" s="14"/>
      <c r="ANK829" s="14"/>
      <c r="ANL829" s="14"/>
      <c r="ANM829" s="14"/>
      <c r="ANN829" s="14"/>
      <c r="ANO829" s="14"/>
      <c r="ANP829" s="14"/>
      <c r="ANQ829" s="14"/>
      <c r="ANR829" s="14"/>
      <c r="ANS829" s="14"/>
      <c r="ANT829" s="14"/>
      <c r="ANU829" s="14"/>
      <c r="ANV829" s="14"/>
      <c r="ANW829" s="14"/>
      <c r="ANX829" s="14"/>
      <c r="ANY829" s="14"/>
      <c r="ANZ829" s="14"/>
      <c r="AOA829" s="14"/>
      <c r="AOB829" s="14"/>
      <c r="AOC829" s="14"/>
      <c r="AOD829" s="14"/>
      <c r="AOE829" s="14"/>
      <c r="AOF829" s="14"/>
      <c r="AOG829" s="14"/>
      <c r="AOH829" s="14"/>
      <c r="AOI829" s="14"/>
      <c r="AOJ829" s="14"/>
      <c r="AOK829" s="14"/>
      <c r="AOL829" s="14"/>
      <c r="AOM829" s="14"/>
      <c r="AON829" s="14"/>
      <c r="AOO829" s="14"/>
      <c r="AOP829" s="14"/>
      <c r="AOQ829" s="14"/>
      <c r="AOR829" s="14"/>
      <c r="AOS829" s="14"/>
      <c r="AOT829" s="14"/>
      <c r="AOU829" s="14"/>
      <c r="AOV829" s="14"/>
      <c r="AOW829" s="14"/>
      <c r="AOX829" s="14"/>
      <c r="AOY829" s="14"/>
      <c r="AOZ829" s="14"/>
      <c r="APA829" s="14"/>
      <c r="APB829" s="14"/>
      <c r="APC829" s="14"/>
      <c r="APD829" s="14"/>
      <c r="APE829" s="14"/>
      <c r="APF829" s="14"/>
      <c r="APG829" s="14"/>
      <c r="APH829" s="14"/>
      <c r="API829" s="14"/>
      <c r="APJ829" s="14"/>
      <c r="APK829" s="14"/>
      <c r="APL829" s="14"/>
      <c r="APM829" s="14"/>
      <c r="APN829" s="14"/>
      <c r="APO829" s="14"/>
      <c r="APP829" s="14"/>
      <c r="APQ829" s="14"/>
      <c r="APR829" s="14"/>
      <c r="APS829" s="14"/>
      <c r="APT829" s="14"/>
      <c r="APU829" s="14"/>
      <c r="APV829" s="14"/>
      <c r="APW829" s="14"/>
      <c r="APX829" s="14"/>
      <c r="APY829" s="14"/>
      <c r="APZ829" s="14"/>
      <c r="AQA829" s="14"/>
      <c r="AQB829" s="14"/>
      <c r="AQC829" s="14"/>
      <c r="AQD829" s="14"/>
      <c r="AQE829" s="14"/>
      <c r="AQF829" s="14"/>
      <c r="AQG829" s="14"/>
      <c r="AQH829" s="14"/>
      <c r="AQI829" s="14"/>
      <c r="AQJ829" s="14"/>
      <c r="AQK829" s="14"/>
      <c r="AQL829" s="14"/>
      <c r="AQM829" s="14"/>
      <c r="AQN829" s="14"/>
      <c r="AQO829" s="14"/>
      <c r="AQP829" s="14"/>
      <c r="AQQ829" s="14"/>
      <c r="AQR829" s="14"/>
      <c r="AQS829" s="14"/>
      <c r="AQT829" s="14"/>
      <c r="AQU829" s="14"/>
      <c r="AQV829" s="14"/>
      <c r="AQW829" s="14"/>
      <c r="AQX829" s="14"/>
      <c r="AQY829" s="14"/>
      <c r="AQZ829" s="14"/>
      <c r="ARA829" s="14"/>
      <c r="ARB829" s="14"/>
      <c r="ARC829" s="14"/>
      <c r="ARD829" s="14"/>
      <c r="ARE829" s="14"/>
      <c r="ARF829" s="14"/>
      <c r="ARG829" s="14"/>
      <c r="ARH829" s="14"/>
      <c r="ARI829" s="14"/>
      <c r="ARJ829" s="14"/>
      <c r="ARK829" s="14"/>
      <c r="ARL829" s="14"/>
      <c r="ARM829" s="14"/>
      <c r="ARN829" s="14"/>
      <c r="ARO829" s="14"/>
      <c r="ARP829" s="14"/>
      <c r="ARQ829" s="14"/>
      <c r="ARR829" s="14"/>
      <c r="ARS829" s="14"/>
      <c r="ART829" s="14"/>
      <c r="ARU829" s="14"/>
      <c r="ARV829" s="14"/>
      <c r="ARW829" s="14"/>
      <c r="ARX829" s="14"/>
      <c r="ARY829" s="14"/>
      <c r="ARZ829" s="14"/>
      <c r="ASA829" s="14"/>
      <c r="ASB829" s="14"/>
      <c r="ASC829" s="14"/>
      <c r="ASD829" s="14"/>
      <c r="ASE829" s="14"/>
      <c r="ASF829" s="14"/>
      <c r="ASG829" s="14"/>
      <c r="ASH829" s="14"/>
      <c r="ASI829" s="14"/>
      <c r="ASJ829" s="14"/>
      <c r="ASK829" s="14"/>
      <c r="ASL829" s="14"/>
      <c r="ASM829" s="14"/>
      <c r="ASN829" s="14"/>
      <c r="ASO829" s="14"/>
      <c r="ASP829" s="14"/>
      <c r="ASQ829" s="14"/>
      <c r="ASR829" s="14"/>
      <c r="ASS829" s="14"/>
      <c r="AST829" s="14"/>
      <c r="ASU829" s="14"/>
      <c r="ASV829" s="14"/>
      <c r="ASW829" s="14"/>
      <c r="ASX829" s="14"/>
      <c r="ASY829" s="14"/>
      <c r="ASZ829" s="14"/>
      <c r="ATA829" s="14"/>
      <c r="ATB829" s="14"/>
      <c r="ATC829" s="14"/>
      <c r="ATD829" s="14"/>
      <c r="ATE829" s="14"/>
      <c r="ATF829" s="14"/>
      <c r="ATG829" s="14"/>
      <c r="ATH829" s="14"/>
      <c r="ATI829" s="14"/>
      <c r="ATJ829" s="14"/>
      <c r="ATK829" s="14"/>
      <c r="ATL829" s="14"/>
      <c r="ATM829" s="14"/>
      <c r="ATN829" s="14"/>
      <c r="ATO829" s="14"/>
      <c r="ATP829" s="14"/>
      <c r="ATQ829" s="14"/>
      <c r="ATR829" s="14"/>
      <c r="ATS829" s="14"/>
      <c r="ATT829" s="14"/>
      <c r="ATU829" s="14"/>
      <c r="ATV829" s="14"/>
      <c r="ATW829" s="14"/>
      <c r="ATX829" s="14"/>
      <c r="ATY829" s="14"/>
      <c r="ATZ829" s="14"/>
      <c r="AUA829" s="14"/>
      <c r="AUB829" s="14"/>
      <c r="AUC829" s="14"/>
      <c r="AUD829" s="14"/>
      <c r="AUE829" s="14"/>
      <c r="AUF829" s="14"/>
      <c r="AUG829" s="14"/>
      <c r="AUH829" s="14"/>
      <c r="AUI829" s="14"/>
      <c r="AUJ829" s="14"/>
      <c r="AUK829" s="14"/>
      <c r="AUL829" s="14"/>
      <c r="AUM829" s="14"/>
      <c r="AUN829" s="14"/>
      <c r="AUO829" s="14"/>
      <c r="AUP829" s="14"/>
      <c r="AUQ829" s="14"/>
      <c r="AUR829" s="14"/>
      <c r="AUS829" s="14"/>
      <c r="AUT829" s="14"/>
      <c r="AUU829" s="14"/>
      <c r="AUV829" s="14"/>
      <c r="AUW829" s="14"/>
      <c r="AUX829" s="14"/>
      <c r="AUY829" s="14"/>
      <c r="AUZ829" s="14"/>
      <c r="AVA829" s="14"/>
      <c r="AVB829" s="14"/>
      <c r="AVC829" s="14"/>
      <c r="AVD829" s="14"/>
      <c r="AVE829" s="14"/>
      <c r="AVF829" s="14"/>
      <c r="AVG829" s="14"/>
      <c r="AVH829" s="14"/>
      <c r="AVI829" s="14"/>
      <c r="AVJ829" s="14"/>
      <c r="AVK829" s="14"/>
      <c r="AVL829" s="14"/>
      <c r="AVM829" s="14"/>
      <c r="AVN829" s="14"/>
      <c r="AVO829" s="14"/>
      <c r="AVP829" s="14"/>
      <c r="AVQ829" s="14"/>
      <c r="AVR829" s="14"/>
      <c r="AVS829" s="14"/>
      <c r="AVT829" s="14"/>
      <c r="AVU829" s="14"/>
      <c r="AVV829" s="14"/>
      <c r="AVW829" s="14"/>
      <c r="AVX829" s="14"/>
      <c r="AVY829" s="14"/>
      <c r="AVZ829" s="14"/>
      <c r="AWA829" s="14"/>
      <c r="AWB829" s="14"/>
      <c r="AWC829" s="14"/>
      <c r="AWD829" s="14"/>
      <c r="AWE829" s="14"/>
      <c r="AWF829" s="14"/>
      <c r="AWG829" s="14"/>
      <c r="AWH829" s="14"/>
      <c r="AWI829" s="14"/>
      <c r="AWJ829" s="14"/>
      <c r="AWK829" s="14"/>
      <c r="AWL829" s="14"/>
      <c r="AWM829" s="14"/>
      <c r="AWN829" s="14"/>
      <c r="AWO829" s="14"/>
      <c r="AWP829" s="14"/>
      <c r="AWQ829" s="14"/>
      <c r="AWR829" s="14"/>
      <c r="AWS829" s="14"/>
      <c r="AWT829" s="14"/>
      <c r="AWU829" s="14"/>
      <c r="AWV829" s="14"/>
      <c r="AWW829" s="14"/>
      <c r="AWX829" s="14"/>
      <c r="AWY829" s="14"/>
      <c r="AWZ829" s="14"/>
      <c r="AXA829" s="14"/>
      <c r="AXB829" s="14"/>
      <c r="AXC829" s="14"/>
      <c r="AXD829" s="14"/>
      <c r="AXE829" s="14"/>
      <c r="AXF829" s="14"/>
      <c r="AXG829" s="14"/>
      <c r="AXH829" s="14"/>
      <c r="AXI829" s="14"/>
      <c r="AXJ829" s="14"/>
      <c r="AXK829" s="14"/>
      <c r="AXL829" s="14"/>
      <c r="AXM829" s="14"/>
      <c r="AXN829" s="14"/>
      <c r="AXO829" s="14"/>
      <c r="AXP829" s="14"/>
      <c r="AXQ829" s="14"/>
      <c r="AXR829" s="14"/>
      <c r="AXS829" s="14"/>
      <c r="AXT829" s="14"/>
      <c r="AXU829" s="14"/>
      <c r="AXV829" s="14"/>
      <c r="AXW829" s="14"/>
      <c r="AXX829" s="14"/>
      <c r="AXY829" s="14"/>
      <c r="AXZ829" s="14"/>
      <c r="AYA829" s="14"/>
      <c r="AYB829" s="14"/>
      <c r="AYC829" s="14"/>
      <c r="AYD829" s="14"/>
      <c r="AYE829" s="14"/>
      <c r="AYF829" s="14"/>
      <c r="AYG829" s="14"/>
      <c r="AYH829" s="14"/>
      <c r="AYI829" s="14"/>
      <c r="AYJ829" s="14"/>
      <c r="AYK829" s="14"/>
      <c r="AYL829" s="14"/>
      <c r="AYM829" s="14"/>
      <c r="AYN829" s="14"/>
      <c r="AYO829" s="14"/>
      <c r="AYP829" s="14"/>
      <c r="AYQ829" s="14"/>
      <c r="AYR829" s="14"/>
      <c r="AYS829" s="14"/>
      <c r="AYT829" s="14"/>
      <c r="AYU829" s="14"/>
      <c r="AYV829" s="14"/>
      <c r="AYW829" s="14"/>
      <c r="AYX829" s="14"/>
      <c r="AYY829" s="14"/>
      <c r="AYZ829" s="14"/>
      <c r="AZA829" s="14"/>
      <c r="AZB829" s="14"/>
      <c r="AZC829" s="14"/>
      <c r="AZD829" s="14"/>
      <c r="AZE829" s="14"/>
      <c r="AZF829" s="14"/>
      <c r="AZG829" s="14"/>
      <c r="AZH829" s="14"/>
      <c r="AZI829" s="14"/>
      <c r="AZJ829" s="14"/>
      <c r="AZK829" s="14"/>
      <c r="AZL829" s="14"/>
      <c r="AZM829" s="14"/>
      <c r="AZN829" s="14"/>
      <c r="AZO829" s="14"/>
      <c r="AZP829" s="14"/>
      <c r="AZQ829" s="14"/>
      <c r="AZR829" s="14"/>
      <c r="AZS829" s="14"/>
      <c r="AZT829" s="14"/>
      <c r="AZU829" s="14"/>
      <c r="AZV829" s="14"/>
      <c r="AZW829" s="14"/>
      <c r="AZX829" s="14"/>
      <c r="AZY829" s="14"/>
      <c r="AZZ829" s="14"/>
      <c r="BAA829" s="14"/>
      <c r="BAB829" s="14"/>
      <c r="BAC829" s="14"/>
      <c r="BAD829" s="14"/>
      <c r="BAE829" s="14"/>
      <c r="BAF829" s="14"/>
      <c r="BAG829" s="14"/>
      <c r="BAH829" s="14"/>
      <c r="BAI829" s="14"/>
      <c r="BAJ829" s="14"/>
      <c r="BAK829" s="14"/>
      <c r="BAL829" s="14"/>
      <c r="BAM829" s="14"/>
      <c r="BAN829" s="14"/>
      <c r="BAO829" s="14"/>
      <c r="BAP829" s="14"/>
      <c r="BAQ829" s="14"/>
      <c r="BAR829" s="14"/>
      <c r="BAS829" s="14"/>
      <c r="BAT829" s="14"/>
      <c r="BAU829" s="14"/>
      <c r="BAV829" s="14"/>
      <c r="BAW829" s="14"/>
      <c r="BAX829" s="14"/>
      <c r="BAY829" s="14"/>
      <c r="BAZ829" s="14"/>
      <c r="BBA829" s="14"/>
      <c r="BBB829" s="14"/>
      <c r="BBC829" s="14"/>
      <c r="BBD829" s="14"/>
      <c r="BBE829" s="14"/>
      <c r="BBF829" s="14"/>
      <c r="BBG829" s="14"/>
      <c r="BBH829" s="14"/>
      <c r="BBI829" s="14"/>
      <c r="BBJ829" s="14"/>
      <c r="BBK829" s="14"/>
      <c r="BBL829" s="14"/>
      <c r="BBM829" s="14"/>
      <c r="BBN829" s="14"/>
      <c r="BBO829" s="14"/>
      <c r="BBP829" s="14"/>
      <c r="BBQ829" s="14"/>
      <c r="BBR829" s="14"/>
      <c r="BBS829" s="14"/>
      <c r="BBT829" s="14"/>
      <c r="BBU829" s="14"/>
      <c r="BBV829" s="14"/>
      <c r="BBW829" s="14"/>
      <c r="BBX829" s="14"/>
      <c r="BBY829" s="14"/>
      <c r="BBZ829" s="14"/>
      <c r="BCA829" s="14"/>
      <c r="BCB829" s="14"/>
      <c r="BCC829" s="14"/>
      <c r="BCD829" s="14"/>
      <c r="BCE829" s="14"/>
      <c r="BCF829" s="14"/>
      <c r="BCG829" s="14"/>
      <c r="BCH829" s="14"/>
      <c r="BCI829" s="14"/>
      <c r="BCJ829" s="14"/>
      <c r="BCK829" s="14"/>
      <c r="BCL829" s="14"/>
      <c r="BCM829" s="14"/>
      <c r="BCN829" s="14"/>
      <c r="BCO829" s="14"/>
      <c r="BCP829" s="14"/>
      <c r="BCQ829" s="14"/>
      <c r="BCR829" s="14"/>
      <c r="BCS829" s="14"/>
      <c r="BCT829" s="14"/>
      <c r="BCU829" s="14"/>
      <c r="BCV829" s="14"/>
      <c r="BCW829" s="14"/>
      <c r="BCX829" s="14"/>
      <c r="BCY829" s="14"/>
      <c r="BCZ829" s="14"/>
      <c r="BDA829" s="14"/>
      <c r="BDB829" s="14"/>
      <c r="BDC829" s="14"/>
      <c r="BDD829" s="14"/>
      <c r="BDE829" s="14"/>
      <c r="BDF829" s="14"/>
      <c r="BDG829" s="14"/>
      <c r="BDH829" s="14"/>
      <c r="BDI829" s="14"/>
      <c r="BDJ829" s="14"/>
      <c r="BDK829" s="14"/>
      <c r="BDL829" s="14"/>
      <c r="BDM829" s="14"/>
      <c r="BDN829" s="14"/>
      <c r="BDO829" s="14"/>
      <c r="BDP829" s="14"/>
      <c r="BDQ829" s="14"/>
      <c r="BDR829" s="14"/>
      <c r="BDS829" s="14"/>
      <c r="BDT829" s="14"/>
      <c r="BDU829" s="14"/>
      <c r="BDV829" s="14"/>
      <c r="BDW829" s="14"/>
      <c r="BDX829" s="14"/>
      <c r="BDY829" s="14"/>
      <c r="BDZ829" s="14"/>
      <c r="BEA829" s="14"/>
      <c r="BEB829" s="14"/>
      <c r="BEC829" s="14"/>
      <c r="BED829" s="14"/>
      <c r="BEE829" s="14"/>
      <c r="BEF829" s="14"/>
      <c r="BEG829" s="14"/>
      <c r="BEH829" s="14"/>
      <c r="BEI829" s="14"/>
      <c r="BEJ829" s="14"/>
      <c r="BEK829" s="14"/>
      <c r="BEL829" s="14"/>
      <c r="BEM829" s="14"/>
      <c r="BEN829" s="14"/>
      <c r="BEO829" s="14"/>
      <c r="BEP829" s="14"/>
      <c r="BEQ829" s="14"/>
      <c r="BER829" s="14"/>
      <c r="BES829" s="14"/>
      <c r="BET829" s="14"/>
      <c r="BEU829" s="14"/>
      <c r="BEV829" s="14"/>
      <c r="BEW829" s="14"/>
      <c r="BEX829" s="14"/>
      <c r="BEY829" s="14"/>
      <c r="BEZ829" s="14"/>
      <c r="BFA829" s="14"/>
      <c r="BFB829" s="14"/>
      <c r="BFC829" s="14"/>
      <c r="BFD829" s="14"/>
      <c r="BFE829" s="14"/>
      <c r="BFF829" s="14"/>
      <c r="BFG829" s="14"/>
      <c r="BFH829" s="14"/>
      <c r="BFI829" s="14"/>
      <c r="BFJ829" s="14"/>
      <c r="BFK829" s="14"/>
      <c r="BFL829" s="14"/>
      <c r="BFM829" s="14"/>
      <c r="BFN829" s="14"/>
      <c r="BFO829" s="14"/>
      <c r="BFP829" s="14"/>
      <c r="BFQ829" s="14"/>
      <c r="BFR829" s="14"/>
      <c r="BFS829" s="14"/>
      <c r="BFT829" s="14"/>
      <c r="BFU829" s="14"/>
      <c r="BFV829" s="14"/>
      <c r="BFW829" s="14"/>
      <c r="BFX829" s="14"/>
      <c r="BFY829" s="14"/>
      <c r="BFZ829" s="14"/>
      <c r="BGA829" s="14"/>
      <c r="BGB829" s="14"/>
      <c r="BGC829" s="14"/>
      <c r="BGD829" s="14"/>
      <c r="BGE829" s="14"/>
      <c r="BGF829" s="14"/>
      <c r="BGG829" s="14"/>
      <c r="BGH829" s="14"/>
      <c r="BGI829" s="14"/>
      <c r="BGJ829" s="14"/>
      <c r="BGK829" s="14"/>
      <c r="BGL829" s="14"/>
      <c r="BGM829" s="14"/>
      <c r="BGN829" s="14"/>
      <c r="BGO829" s="14"/>
      <c r="BGP829" s="14"/>
      <c r="BGQ829" s="14"/>
      <c r="BGR829" s="14"/>
      <c r="BGS829" s="14"/>
      <c r="BGT829" s="14"/>
      <c r="BGU829" s="14"/>
      <c r="BGV829" s="14"/>
      <c r="BGW829" s="14"/>
      <c r="BGX829" s="14"/>
      <c r="BGY829" s="14"/>
      <c r="BGZ829" s="14"/>
      <c r="BHA829" s="14"/>
      <c r="BHB829" s="14"/>
      <c r="BHC829" s="14"/>
      <c r="BHD829" s="14"/>
      <c r="BHE829" s="14"/>
      <c r="BHF829" s="14"/>
      <c r="BHG829" s="14"/>
      <c r="BHH829" s="14"/>
      <c r="BHI829" s="14"/>
      <c r="BHJ829" s="14"/>
      <c r="BHK829" s="14"/>
      <c r="BHL829" s="14"/>
      <c r="BHM829" s="14"/>
      <c r="BHN829" s="14"/>
      <c r="BHO829" s="14"/>
      <c r="BHP829" s="14"/>
      <c r="BHQ829" s="14"/>
      <c r="BHR829" s="14"/>
      <c r="BHS829" s="14"/>
      <c r="BHT829" s="14"/>
      <c r="BHU829" s="14"/>
      <c r="BHV829" s="14"/>
      <c r="BHW829" s="14"/>
      <c r="BHX829" s="14"/>
      <c r="BHY829" s="14"/>
      <c r="BHZ829" s="14"/>
      <c r="BIA829" s="14"/>
      <c r="BIB829" s="14"/>
      <c r="BIC829" s="14"/>
      <c r="BID829" s="14"/>
      <c r="BIE829" s="14"/>
      <c r="BIF829" s="14"/>
      <c r="BIG829" s="14"/>
      <c r="BIH829" s="14"/>
      <c r="BII829" s="14"/>
      <c r="BIJ829" s="14"/>
      <c r="BIK829" s="14"/>
      <c r="BIL829" s="14"/>
      <c r="BIM829" s="14"/>
      <c r="BIN829" s="14"/>
      <c r="BIO829" s="14"/>
      <c r="BIP829" s="14"/>
      <c r="BIQ829" s="14"/>
      <c r="BIR829" s="14"/>
      <c r="BIS829" s="14"/>
      <c r="BIT829" s="14"/>
      <c r="BIU829" s="14"/>
      <c r="BIV829" s="14"/>
      <c r="BIW829" s="14"/>
      <c r="BIX829" s="14"/>
      <c r="BIY829" s="14"/>
      <c r="BIZ829" s="14"/>
      <c r="BJA829" s="14"/>
      <c r="BJB829" s="14"/>
      <c r="BJC829" s="14"/>
      <c r="BJD829" s="14"/>
      <c r="BJE829" s="14"/>
      <c r="BJF829" s="14"/>
      <c r="BJG829" s="14"/>
      <c r="BJH829" s="14"/>
      <c r="BJI829" s="14"/>
      <c r="BJJ829" s="14"/>
      <c r="BJK829" s="14"/>
      <c r="BJL829" s="14"/>
      <c r="BJM829" s="14"/>
      <c r="BJN829" s="14"/>
      <c r="BJO829" s="14"/>
      <c r="BJP829" s="14"/>
      <c r="BJQ829" s="14"/>
      <c r="BJR829" s="14"/>
      <c r="BJS829" s="14"/>
      <c r="BJT829" s="14"/>
      <c r="BJU829" s="14"/>
      <c r="BJV829" s="14"/>
      <c r="BJW829" s="14"/>
      <c r="BJX829" s="14"/>
      <c r="BJY829" s="14"/>
      <c r="BJZ829" s="14"/>
      <c r="BKA829" s="14"/>
      <c r="BKB829" s="14"/>
      <c r="BKC829" s="14"/>
      <c r="BKD829" s="14"/>
      <c r="BKE829" s="14"/>
      <c r="BKF829" s="14"/>
      <c r="BKG829" s="14"/>
      <c r="BKH829" s="14"/>
      <c r="BKI829" s="14"/>
      <c r="BKJ829" s="14"/>
      <c r="BKK829" s="14"/>
      <c r="BKL829" s="14"/>
      <c r="BKM829" s="14"/>
      <c r="BKN829" s="14"/>
      <c r="BKO829" s="14"/>
      <c r="BKP829" s="14"/>
      <c r="BKQ829" s="14"/>
      <c r="BKR829" s="14"/>
      <c r="BKS829" s="14"/>
      <c r="BKT829" s="14"/>
      <c r="BKU829" s="14"/>
      <c r="BKV829" s="14"/>
      <c r="BKW829" s="14"/>
      <c r="BKX829" s="14"/>
      <c r="BKY829" s="14"/>
      <c r="BKZ829" s="14"/>
      <c r="BLA829" s="14"/>
      <c r="BLB829" s="14"/>
      <c r="BLC829" s="14"/>
      <c r="BLD829" s="14"/>
      <c r="BLE829" s="14"/>
      <c r="BLF829" s="14"/>
      <c r="BLG829" s="14"/>
      <c r="BLH829" s="14"/>
      <c r="BLI829" s="14"/>
      <c r="BLJ829" s="14"/>
      <c r="BLK829" s="14"/>
      <c r="BLL829" s="14"/>
      <c r="BLM829" s="14"/>
      <c r="BLN829" s="14"/>
      <c r="BLO829" s="14"/>
      <c r="BLP829" s="14"/>
      <c r="BLQ829" s="14"/>
      <c r="BLR829" s="14"/>
      <c r="BLS829" s="14"/>
      <c r="BLT829" s="14"/>
      <c r="BLU829" s="14"/>
      <c r="BLV829" s="14"/>
      <c r="BLW829" s="14"/>
      <c r="BLX829" s="14"/>
      <c r="BLY829" s="14"/>
      <c r="BLZ829" s="14"/>
      <c r="BMA829" s="14"/>
      <c r="BMB829" s="14"/>
      <c r="BMC829" s="14"/>
      <c r="BMD829" s="14"/>
      <c r="BME829" s="14"/>
      <c r="BMF829" s="14"/>
      <c r="BMG829" s="14"/>
      <c r="BMH829" s="14"/>
      <c r="BMI829" s="14"/>
      <c r="BMJ829" s="14"/>
      <c r="BMK829" s="14"/>
      <c r="BML829" s="14"/>
      <c r="BMM829" s="14"/>
      <c r="BMN829" s="14"/>
      <c r="BMO829" s="14"/>
      <c r="BMP829" s="14"/>
      <c r="BMQ829" s="14"/>
      <c r="BMR829" s="14"/>
      <c r="BMS829" s="14"/>
      <c r="BMT829" s="14"/>
      <c r="BMU829" s="14"/>
      <c r="BMV829" s="14"/>
      <c r="BMW829" s="14"/>
      <c r="BMX829" s="14"/>
      <c r="BMY829" s="14"/>
      <c r="BMZ829" s="14"/>
      <c r="BNA829" s="14"/>
      <c r="BNB829" s="14"/>
      <c r="BNC829" s="14"/>
      <c r="BND829" s="14"/>
      <c r="BNE829" s="14"/>
      <c r="BNF829" s="14"/>
      <c r="BNG829" s="14"/>
      <c r="BNH829" s="14"/>
      <c r="BNI829" s="14"/>
      <c r="BNJ829" s="14"/>
      <c r="BNK829" s="14"/>
      <c r="BNL829" s="14"/>
      <c r="BNM829" s="14"/>
      <c r="BNN829" s="14"/>
      <c r="BNO829" s="14"/>
      <c r="BNP829" s="14"/>
      <c r="BNQ829" s="14"/>
      <c r="BNR829" s="14"/>
      <c r="BNS829" s="14"/>
      <c r="BNT829" s="14"/>
      <c r="BNU829" s="14"/>
      <c r="BNV829" s="14"/>
      <c r="BNW829" s="14"/>
      <c r="BNX829" s="14"/>
      <c r="BNY829" s="14"/>
      <c r="BNZ829" s="14"/>
      <c r="BOA829" s="14"/>
      <c r="BOB829" s="14"/>
      <c r="BOC829" s="14"/>
      <c r="BOD829" s="14"/>
      <c r="BOE829" s="14"/>
      <c r="BOF829" s="14"/>
      <c r="BOG829" s="14"/>
      <c r="BOH829" s="14"/>
      <c r="BOI829" s="14"/>
      <c r="BOJ829" s="14"/>
      <c r="BOK829" s="14"/>
      <c r="BOL829" s="14"/>
      <c r="BOM829" s="14"/>
      <c r="BON829" s="14"/>
      <c r="BOO829" s="14"/>
      <c r="BOP829" s="14"/>
      <c r="BOQ829" s="14"/>
      <c r="BOR829" s="14"/>
      <c r="BOS829" s="14"/>
      <c r="BOT829" s="14"/>
      <c r="BOU829" s="14"/>
      <c r="BOV829" s="14"/>
      <c r="BOW829" s="14"/>
      <c r="BOX829" s="14"/>
      <c r="BOY829" s="14"/>
      <c r="BOZ829" s="14"/>
      <c r="BPA829" s="14"/>
      <c r="BPB829" s="14"/>
      <c r="BPC829" s="14"/>
      <c r="BPD829" s="14"/>
      <c r="BPE829" s="14"/>
      <c r="BPF829" s="14"/>
      <c r="BPG829" s="14"/>
      <c r="BPH829" s="14"/>
      <c r="BPI829" s="14"/>
      <c r="BPJ829" s="14"/>
      <c r="BPK829" s="14"/>
      <c r="BPL829" s="14"/>
      <c r="BPM829" s="14"/>
      <c r="BPN829" s="14"/>
      <c r="BPO829" s="14"/>
      <c r="BPP829" s="14"/>
      <c r="BPQ829" s="14"/>
      <c r="BPR829" s="14"/>
      <c r="BPS829" s="14"/>
      <c r="BPT829" s="14"/>
      <c r="BPU829" s="14"/>
      <c r="BPV829" s="14"/>
      <c r="BPW829" s="14"/>
      <c r="BPX829" s="14"/>
      <c r="BPY829" s="14"/>
      <c r="BPZ829" s="14"/>
      <c r="BQA829" s="14"/>
      <c r="BQB829" s="14"/>
      <c r="BQC829" s="14"/>
      <c r="BQD829" s="14"/>
      <c r="BQE829" s="14"/>
      <c r="BQF829" s="14"/>
      <c r="BQG829" s="14"/>
      <c r="BQH829" s="14"/>
      <c r="BQI829" s="14"/>
      <c r="BQJ829" s="14"/>
      <c r="BQK829" s="14"/>
      <c r="BQL829" s="14"/>
      <c r="BQM829" s="14"/>
      <c r="BQN829" s="14"/>
      <c r="BQO829" s="14"/>
      <c r="BQP829" s="14"/>
      <c r="BQQ829" s="14"/>
      <c r="BQR829" s="14"/>
      <c r="BQS829" s="14"/>
      <c r="BQT829" s="14"/>
      <c r="BQU829" s="14"/>
      <c r="BQV829" s="14"/>
      <c r="BQW829" s="14"/>
      <c r="BQX829" s="14"/>
      <c r="BQY829" s="14"/>
      <c r="BQZ829" s="14"/>
      <c r="BRA829" s="14"/>
      <c r="BRB829" s="14"/>
      <c r="BRC829" s="14"/>
      <c r="BRD829" s="14"/>
      <c r="BRE829" s="14"/>
      <c r="BRF829" s="14"/>
      <c r="BRG829" s="14"/>
      <c r="BRH829" s="14"/>
      <c r="BRI829" s="14"/>
      <c r="BRJ829" s="14"/>
      <c r="BRK829" s="14"/>
      <c r="BRL829" s="14"/>
      <c r="BRM829" s="14"/>
      <c r="BRN829" s="14"/>
      <c r="BRO829" s="14"/>
      <c r="BRP829" s="14"/>
      <c r="BRQ829" s="14"/>
      <c r="BRR829" s="14"/>
      <c r="BRS829" s="14"/>
      <c r="BRT829" s="14"/>
      <c r="BRU829" s="14"/>
      <c r="BRV829" s="14"/>
      <c r="BRW829" s="14"/>
      <c r="BRX829" s="14"/>
      <c r="BRY829" s="14"/>
      <c r="BRZ829" s="14"/>
      <c r="BSA829" s="14"/>
      <c r="BSB829" s="14"/>
      <c r="BSC829" s="14"/>
      <c r="BSD829" s="14"/>
      <c r="BSE829" s="14"/>
      <c r="BSF829" s="14"/>
      <c r="BSG829" s="14"/>
      <c r="BSH829" s="14"/>
      <c r="BSI829" s="14"/>
      <c r="BSJ829" s="14"/>
      <c r="BSK829" s="14"/>
      <c r="BSL829" s="14"/>
      <c r="BSM829" s="14"/>
      <c r="BSN829" s="14"/>
      <c r="BSO829" s="14"/>
      <c r="BSP829" s="14"/>
      <c r="BSQ829" s="14"/>
      <c r="BSR829" s="14"/>
      <c r="BSS829" s="14"/>
      <c r="BST829" s="14"/>
      <c r="BSU829" s="14"/>
      <c r="BSV829" s="14"/>
      <c r="BSW829" s="14"/>
      <c r="BSX829" s="14"/>
      <c r="BSY829" s="14"/>
      <c r="BSZ829" s="14"/>
      <c r="BTA829" s="14"/>
      <c r="BTB829" s="14"/>
      <c r="BTC829" s="14"/>
      <c r="BTD829" s="14"/>
      <c r="BTE829" s="14"/>
      <c r="BTF829" s="14"/>
      <c r="BTG829" s="14"/>
      <c r="BTH829" s="14"/>
      <c r="BTI829" s="14"/>
      <c r="BTJ829" s="14"/>
      <c r="BTK829" s="14"/>
      <c r="BTL829" s="14"/>
      <c r="BTM829" s="14"/>
      <c r="BTN829" s="14"/>
      <c r="BTO829" s="14"/>
      <c r="BTP829" s="14"/>
      <c r="BTQ829" s="14"/>
      <c r="BTR829" s="14"/>
      <c r="BTS829" s="14"/>
      <c r="BTT829" s="14"/>
      <c r="BTU829" s="14"/>
      <c r="BTV829" s="14"/>
      <c r="BTW829" s="14"/>
      <c r="BTX829" s="14"/>
      <c r="BTY829" s="14"/>
      <c r="BTZ829" s="14"/>
      <c r="BUA829" s="14"/>
      <c r="BUB829" s="14"/>
      <c r="BUC829" s="14"/>
      <c r="BUD829" s="14"/>
      <c r="BUE829" s="14"/>
      <c r="BUF829" s="14"/>
      <c r="BUG829" s="14"/>
      <c r="BUH829" s="14"/>
      <c r="BUI829" s="14"/>
      <c r="BUJ829" s="14"/>
      <c r="BUK829" s="14"/>
      <c r="BUL829" s="14"/>
      <c r="BUM829" s="14"/>
      <c r="BUN829" s="14"/>
      <c r="BUO829" s="14"/>
      <c r="BUP829" s="14"/>
      <c r="BUQ829" s="14"/>
      <c r="BUR829" s="14"/>
      <c r="BUS829" s="14"/>
      <c r="BUT829" s="14"/>
      <c r="BUU829" s="14"/>
      <c r="BUV829" s="14"/>
      <c r="BUW829" s="14"/>
      <c r="BUX829" s="14"/>
      <c r="BUY829" s="14"/>
      <c r="BUZ829" s="14"/>
      <c r="BVA829" s="14"/>
      <c r="BVB829" s="14"/>
      <c r="BVC829" s="14"/>
      <c r="BVD829" s="14"/>
      <c r="BVE829" s="14"/>
      <c r="BVF829" s="14"/>
      <c r="BVG829" s="14"/>
      <c r="BVH829" s="14"/>
      <c r="BVI829" s="14"/>
      <c r="BVJ829" s="14"/>
      <c r="BVK829" s="14"/>
      <c r="BVL829" s="14"/>
      <c r="BVM829" s="14"/>
      <c r="BVN829" s="14"/>
      <c r="BVO829" s="14"/>
      <c r="BVP829" s="14"/>
      <c r="BVQ829" s="14"/>
      <c r="BVR829" s="14"/>
      <c r="BVS829" s="14"/>
      <c r="BVT829" s="14"/>
      <c r="BVU829" s="14"/>
      <c r="BVV829" s="14"/>
      <c r="BVW829" s="14"/>
      <c r="BVX829" s="14"/>
      <c r="BVY829" s="14"/>
      <c r="BVZ829" s="14"/>
      <c r="BWA829" s="14"/>
      <c r="BWB829" s="14"/>
      <c r="BWC829" s="14"/>
      <c r="BWD829" s="14"/>
      <c r="BWE829" s="14"/>
      <c r="BWF829" s="14"/>
      <c r="BWG829" s="14"/>
      <c r="BWH829" s="14"/>
      <c r="BWI829" s="14"/>
      <c r="BWJ829" s="14"/>
      <c r="BWK829" s="14"/>
      <c r="BWL829" s="14"/>
      <c r="BWM829" s="14"/>
      <c r="BWN829" s="14"/>
      <c r="BWO829" s="14"/>
      <c r="BWP829" s="14"/>
      <c r="BWQ829" s="14"/>
      <c r="BWR829" s="14"/>
      <c r="BWS829" s="14"/>
      <c r="BWT829" s="14"/>
      <c r="BWU829" s="14"/>
      <c r="BWV829" s="14"/>
      <c r="BWW829" s="14"/>
      <c r="BWX829" s="14"/>
      <c r="BWY829" s="14"/>
      <c r="BWZ829" s="14"/>
      <c r="BXA829" s="14"/>
      <c r="BXB829" s="14"/>
      <c r="BXC829" s="14"/>
      <c r="BXD829" s="14"/>
      <c r="BXE829" s="14"/>
      <c r="BXF829" s="14"/>
      <c r="BXG829" s="14"/>
      <c r="BXH829" s="14"/>
      <c r="BXI829" s="14"/>
      <c r="BXJ829" s="14"/>
      <c r="BXK829" s="14"/>
      <c r="BXL829" s="14"/>
      <c r="BXM829" s="14"/>
      <c r="BXN829" s="14"/>
      <c r="BXO829" s="14"/>
      <c r="BXP829" s="14"/>
      <c r="BXQ829" s="14"/>
      <c r="BXR829" s="14"/>
      <c r="BXS829" s="14"/>
      <c r="BXT829" s="14"/>
      <c r="BXU829" s="14"/>
      <c r="BXV829" s="14"/>
      <c r="BXW829" s="14"/>
      <c r="BXX829" s="14"/>
      <c r="BXY829" s="14"/>
      <c r="BXZ829" s="14"/>
      <c r="BYA829" s="14"/>
      <c r="BYB829" s="14"/>
      <c r="BYC829" s="14"/>
      <c r="BYD829" s="14"/>
      <c r="BYE829" s="14"/>
      <c r="BYF829" s="14"/>
      <c r="BYG829" s="14"/>
      <c r="BYH829" s="14"/>
      <c r="BYI829" s="14"/>
      <c r="BYJ829" s="14"/>
      <c r="BYK829" s="14"/>
      <c r="BYL829" s="14"/>
      <c r="BYM829" s="14"/>
      <c r="BYN829" s="14"/>
      <c r="BYO829" s="14"/>
      <c r="BYP829" s="14"/>
      <c r="BYQ829" s="14"/>
      <c r="BYR829" s="14"/>
      <c r="BYS829" s="14"/>
      <c r="BYT829" s="14"/>
      <c r="BYU829" s="14"/>
      <c r="BYV829" s="14"/>
      <c r="BYW829" s="14"/>
      <c r="BYX829" s="14"/>
      <c r="BYY829" s="14"/>
      <c r="BYZ829" s="14"/>
      <c r="BZA829" s="14"/>
      <c r="BZB829" s="14"/>
      <c r="BZC829" s="14"/>
      <c r="BZD829" s="14"/>
      <c r="BZE829" s="14"/>
      <c r="BZF829" s="14"/>
      <c r="BZG829" s="14"/>
      <c r="BZH829" s="14"/>
      <c r="BZI829" s="14"/>
      <c r="BZJ829" s="14"/>
      <c r="BZK829" s="14"/>
      <c r="BZL829" s="14"/>
      <c r="BZM829" s="14"/>
      <c r="BZN829" s="14"/>
      <c r="BZO829" s="14"/>
      <c r="BZP829" s="14"/>
      <c r="BZQ829" s="14"/>
      <c r="BZR829" s="14"/>
      <c r="BZS829" s="14"/>
      <c r="BZT829" s="14"/>
      <c r="BZU829" s="14"/>
      <c r="BZV829" s="14"/>
      <c r="BZW829" s="14"/>
      <c r="BZX829" s="14"/>
      <c r="BZY829" s="14"/>
      <c r="BZZ829" s="14"/>
      <c r="CAA829" s="14"/>
      <c r="CAB829" s="14"/>
      <c r="CAC829" s="14"/>
      <c r="CAD829" s="14"/>
      <c r="CAE829" s="14"/>
      <c r="CAF829" s="14"/>
      <c r="CAG829" s="14"/>
      <c r="CAH829" s="14"/>
      <c r="CAI829" s="14"/>
      <c r="CAJ829" s="14"/>
      <c r="CAK829" s="14"/>
      <c r="CAL829" s="14"/>
      <c r="CAM829" s="14"/>
      <c r="CAN829" s="14"/>
      <c r="CAO829" s="14"/>
      <c r="CAP829" s="14"/>
      <c r="CAQ829" s="14"/>
      <c r="CAR829" s="14"/>
      <c r="CAS829" s="14"/>
      <c r="CAT829" s="14"/>
      <c r="CAU829" s="14"/>
      <c r="CAV829" s="14"/>
      <c r="CAW829" s="14"/>
      <c r="CAX829" s="14"/>
      <c r="CAY829" s="14"/>
      <c r="CAZ829" s="14"/>
      <c r="CBA829" s="14"/>
      <c r="CBB829" s="14"/>
      <c r="CBC829" s="14"/>
      <c r="CBD829" s="14"/>
      <c r="CBE829" s="14"/>
      <c r="CBF829" s="14"/>
      <c r="CBG829" s="14"/>
      <c r="CBH829" s="14"/>
      <c r="CBI829" s="14"/>
      <c r="CBJ829" s="14"/>
      <c r="CBK829" s="14"/>
      <c r="CBL829" s="14"/>
      <c r="CBM829" s="14"/>
      <c r="CBN829" s="14"/>
      <c r="CBO829" s="14"/>
      <c r="CBP829" s="14"/>
      <c r="CBQ829" s="14"/>
      <c r="CBR829" s="14"/>
      <c r="CBS829" s="14"/>
      <c r="CBT829" s="14"/>
      <c r="CBU829" s="14"/>
      <c r="CBV829" s="14"/>
      <c r="CBW829" s="14"/>
      <c r="CBX829" s="14"/>
      <c r="CBY829" s="14"/>
      <c r="CBZ829" s="14"/>
      <c r="CCA829" s="14"/>
      <c r="CCB829" s="14"/>
      <c r="CCC829" s="14"/>
      <c r="CCD829" s="14"/>
      <c r="CCE829" s="14"/>
      <c r="CCF829" s="14"/>
      <c r="CCG829" s="14"/>
      <c r="CCH829" s="14"/>
      <c r="CCI829" s="14"/>
      <c r="CCJ829" s="14"/>
      <c r="CCK829" s="14"/>
      <c r="CCL829" s="14"/>
      <c r="CCM829" s="14"/>
      <c r="CCN829" s="14"/>
      <c r="CCO829" s="14"/>
      <c r="CCP829" s="14"/>
      <c r="CCQ829" s="14"/>
      <c r="CCR829" s="14"/>
      <c r="CCS829" s="14"/>
      <c r="CCT829" s="14"/>
      <c r="CCU829" s="14"/>
      <c r="CCV829" s="14"/>
      <c r="CCW829" s="14"/>
      <c r="CCX829" s="14"/>
      <c r="CCY829" s="14"/>
      <c r="CCZ829" s="14"/>
      <c r="CDA829" s="14"/>
      <c r="CDB829" s="14"/>
      <c r="CDC829" s="14"/>
      <c r="CDD829" s="14"/>
      <c r="CDE829" s="14"/>
      <c r="CDF829" s="14"/>
      <c r="CDG829" s="14"/>
      <c r="CDH829" s="14"/>
      <c r="CDI829" s="14"/>
      <c r="CDJ829" s="14"/>
      <c r="CDK829" s="14"/>
      <c r="CDL829" s="14"/>
      <c r="CDM829" s="14"/>
      <c r="CDN829" s="14"/>
      <c r="CDO829" s="14"/>
      <c r="CDP829" s="14"/>
      <c r="CDQ829" s="14"/>
      <c r="CDR829" s="14"/>
      <c r="CDS829" s="14"/>
      <c r="CDT829" s="14"/>
      <c r="CDU829" s="14"/>
      <c r="CDV829" s="14"/>
      <c r="CDW829" s="14"/>
      <c r="CDX829" s="14"/>
      <c r="CDY829" s="14"/>
      <c r="CDZ829" s="14"/>
      <c r="CEA829" s="14"/>
      <c r="CEB829" s="14"/>
      <c r="CEC829" s="14"/>
      <c r="CED829" s="14"/>
      <c r="CEE829" s="14"/>
      <c r="CEF829" s="14"/>
      <c r="CEG829" s="14"/>
      <c r="CEH829" s="14"/>
      <c r="CEI829" s="14"/>
      <c r="CEJ829" s="14"/>
      <c r="CEK829" s="14"/>
      <c r="CEL829" s="14"/>
      <c r="CEM829" s="14"/>
      <c r="CEN829" s="14"/>
      <c r="CEO829" s="14"/>
      <c r="CEP829" s="14"/>
      <c r="CEQ829" s="14"/>
      <c r="CER829" s="14"/>
      <c r="CES829" s="14"/>
      <c r="CET829" s="14"/>
      <c r="CEU829" s="14"/>
      <c r="CEV829" s="14"/>
      <c r="CEW829" s="14"/>
      <c r="CEX829" s="14"/>
      <c r="CEY829" s="14"/>
      <c r="CEZ829" s="14"/>
      <c r="CFA829" s="14"/>
      <c r="CFB829" s="14"/>
      <c r="CFC829" s="14"/>
      <c r="CFD829" s="14"/>
      <c r="CFE829" s="14"/>
      <c r="CFF829" s="14"/>
      <c r="CFG829" s="14"/>
      <c r="CFH829" s="14"/>
      <c r="CFI829" s="14"/>
      <c r="CFJ829" s="14"/>
      <c r="CFK829" s="14"/>
      <c r="CFL829" s="14"/>
      <c r="CFM829" s="14"/>
      <c r="CFN829" s="14"/>
      <c r="CFO829" s="14"/>
      <c r="CFP829" s="14"/>
      <c r="CFQ829" s="14"/>
      <c r="CFR829" s="14"/>
      <c r="CFS829" s="14"/>
      <c r="CFT829" s="14"/>
      <c r="CFU829" s="14"/>
      <c r="CFV829" s="14"/>
      <c r="CFW829" s="14"/>
      <c r="CFX829" s="14"/>
      <c r="CFY829" s="14"/>
      <c r="CFZ829" s="14"/>
      <c r="CGA829" s="14"/>
      <c r="CGB829" s="14"/>
      <c r="CGC829" s="14"/>
      <c r="CGD829" s="14"/>
      <c r="CGE829" s="14"/>
      <c r="CGF829" s="14"/>
      <c r="CGG829" s="14"/>
      <c r="CGH829" s="14"/>
      <c r="CGI829" s="14"/>
      <c r="CGJ829" s="14"/>
      <c r="CGK829" s="14"/>
      <c r="CGL829" s="14"/>
      <c r="CGM829" s="14"/>
      <c r="CGN829" s="14"/>
      <c r="CGO829" s="14"/>
      <c r="CGP829" s="14"/>
      <c r="CGQ829" s="14"/>
      <c r="CGR829" s="14"/>
      <c r="CGS829" s="14"/>
      <c r="CGT829" s="14"/>
      <c r="CGU829" s="14"/>
      <c r="CGV829" s="14"/>
      <c r="CGW829" s="14"/>
      <c r="CGX829" s="14"/>
      <c r="CGY829" s="14"/>
      <c r="CGZ829" s="14"/>
      <c r="CHA829" s="14"/>
      <c r="CHB829" s="14"/>
      <c r="CHC829" s="14"/>
      <c r="CHD829" s="14"/>
      <c r="CHE829" s="14"/>
      <c r="CHF829" s="14"/>
      <c r="CHG829" s="14"/>
      <c r="CHH829" s="14"/>
      <c r="CHI829" s="14"/>
      <c r="CHJ829" s="14"/>
      <c r="CHK829" s="14"/>
      <c r="CHL829" s="14"/>
      <c r="CHM829" s="14"/>
      <c r="CHN829" s="14"/>
      <c r="CHO829" s="14"/>
      <c r="CHP829" s="14"/>
      <c r="CHQ829" s="14"/>
      <c r="CHR829" s="14"/>
      <c r="CHS829" s="14"/>
      <c r="CHT829" s="14"/>
      <c r="CHU829" s="14"/>
      <c r="CHV829" s="14"/>
      <c r="CHW829" s="14"/>
      <c r="CHX829" s="14"/>
      <c r="CHY829" s="14"/>
      <c r="CHZ829" s="14"/>
      <c r="CIA829" s="14"/>
      <c r="CIB829" s="14"/>
      <c r="CIC829" s="14"/>
      <c r="CID829" s="14"/>
      <c r="CIE829" s="14"/>
      <c r="CIF829" s="14"/>
      <c r="CIG829" s="14"/>
      <c r="CIH829" s="14"/>
      <c r="CII829" s="14"/>
      <c r="CIJ829" s="14"/>
      <c r="CIK829" s="14"/>
      <c r="CIL829" s="14"/>
      <c r="CIM829" s="14"/>
      <c r="CIN829" s="14"/>
      <c r="CIO829" s="14"/>
      <c r="CIP829" s="14"/>
      <c r="CIQ829" s="14"/>
      <c r="CIR829" s="14"/>
      <c r="CIS829" s="14"/>
      <c r="CIT829" s="14"/>
      <c r="CIU829" s="14"/>
      <c r="CIV829" s="14"/>
      <c r="CIW829" s="14"/>
      <c r="CIX829" s="14"/>
      <c r="CIY829" s="14"/>
      <c r="CIZ829" s="14"/>
      <c r="CJA829" s="14"/>
      <c r="CJB829" s="14"/>
      <c r="CJC829" s="14"/>
      <c r="CJD829" s="14"/>
      <c r="CJE829" s="14"/>
      <c r="CJF829" s="14"/>
      <c r="CJG829" s="14"/>
      <c r="CJH829" s="14"/>
      <c r="CJI829" s="14"/>
      <c r="CJJ829" s="14"/>
      <c r="CJK829" s="14"/>
      <c r="CJL829" s="14"/>
      <c r="CJM829" s="14"/>
      <c r="CJN829" s="14"/>
      <c r="CJO829" s="14"/>
      <c r="CJP829" s="14"/>
      <c r="CJQ829" s="14"/>
      <c r="CJR829" s="14"/>
      <c r="CJS829" s="14"/>
      <c r="CJT829" s="14"/>
      <c r="CJU829" s="14"/>
      <c r="CJV829" s="14"/>
      <c r="CJW829" s="14"/>
      <c r="CJX829" s="14"/>
      <c r="CJY829" s="14"/>
      <c r="CJZ829" s="14"/>
      <c r="CKA829" s="14"/>
      <c r="CKB829" s="14"/>
      <c r="CKC829" s="14"/>
      <c r="CKD829" s="14"/>
      <c r="CKE829" s="14"/>
      <c r="CKF829" s="14"/>
      <c r="CKG829" s="14"/>
      <c r="CKH829" s="14"/>
      <c r="CKI829" s="14"/>
      <c r="CKJ829" s="14"/>
      <c r="CKK829" s="14"/>
      <c r="CKL829" s="14"/>
      <c r="CKM829" s="14"/>
      <c r="CKN829" s="14"/>
      <c r="CKO829" s="14"/>
      <c r="CKP829" s="14"/>
      <c r="CKQ829" s="14"/>
      <c r="CKR829" s="14"/>
      <c r="CKS829" s="14"/>
      <c r="CKT829" s="14"/>
      <c r="CKU829" s="14"/>
      <c r="CKV829" s="14"/>
      <c r="CKW829" s="14"/>
      <c r="CKX829" s="14"/>
      <c r="CKY829" s="14"/>
      <c r="CKZ829" s="14"/>
      <c r="CLA829" s="14"/>
      <c r="CLB829" s="14"/>
      <c r="CLC829" s="14"/>
      <c r="CLD829" s="14"/>
      <c r="CLE829" s="14"/>
      <c r="CLF829" s="14"/>
      <c r="CLG829" s="14"/>
      <c r="CLH829" s="14"/>
      <c r="CLI829" s="14"/>
      <c r="CLJ829" s="14"/>
      <c r="CLK829" s="14"/>
      <c r="CLL829" s="14"/>
      <c r="CLM829" s="14"/>
      <c r="CLN829" s="14"/>
      <c r="CLO829" s="14"/>
      <c r="CLP829" s="14"/>
      <c r="CLQ829" s="14"/>
      <c r="CLR829" s="14"/>
      <c r="CLS829" s="14"/>
      <c r="CLT829" s="14"/>
      <c r="CLU829" s="14"/>
      <c r="CLV829" s="14"/>
      <c r="CLW829" s="14"/>
      <c r="CLX829" s="14"/>
      <c r="CLY829" s="14"/>
      <c r="CLZ829" s="14"/>
      <c r="CMA829" s="14"/>
      <c r="CMB829" s="14"/>
      <c r="CMC829" s="14"/>
      <c r="CMD829" s="14"/>
      <c r="CME829" s="14"/>
      <c r="CMF829" s="14"/>
      <c r="CMG829" s="14"/>
      <c r="CMH829" s="14"/>
      <c r="CMI829" s="14"/>
      <c r="CMJ829" s="14"/>
      <c r="CMK829" s="14"/>
      <c r="CML829" s="14"/>
      <c r="CMM829" s="14"/>
      <c r="CMN829" s="14"/>
      <c r="CMO829" s="14"/>
      <c r="CMP829" s="14"/>
      <c r="CMQ829" s="14"/>
      <c r="CMR829" s="14"/>
      <c r="CMS829" s="14"/>
      <c r="CMT829" s="14"/>
      <c r="CMU829" s="14"/>
      <c r="CMV829" s="14"/>
      <c r="CMW829" s="14"/>
      <c r="CMX829" s="14"/>
      <c r="CMY829" s="14"/>
      <c r="CMZ829" s="14"/>
      <c r="CNA829" s="14"/>
      <c r="CNB829" s="14"/>
      <c r="CNC829" s="14"/>
      <c r="CND829" s="14"/>
      <c r="CNE829" s="14"/>
      <c r="CNF829" s="14"/>
      <c r="CNG829" s="14"/>
      <c r="CNH829" s="14"/>
      <c r="CNI829" s="14"/>
      <c r="CNJ829" s="14"/>
      <c r="CNK829" s="14"/>
      <c r="CNL829" s="14"/>
      <c r="CNM829" s="14"/>
      <c r="CNN829" s="14"/>
      <c r="CNO829" s="14"/>
      <c r="CNP829" s="14"/>
      <c r="CNQ829" s="14"/>
      <c r="CNR829" s="14"/>
      <c r="CNS829" s="14"/>
      <c r="CNT829" s="14"/>
      <c r="CNU829" s="14"/>
      <c r="CNV829" s="14"/>
      <c r="CNW829" s="14"/>
      <c r="CNX829" s="14"/>
      <c r="CNY829" s="14"/>
      <c r="CNZ829" s="14"/>
      <c r="COA829" s="14"/>
      <c r="COB829" s="14"/>
      <c r="COC829" s="14"/>
      <c r="COD829" s="14"/>
      <c r="COE829" s="14"/>
      <c r="COF829" s="14"/>
      <c r="COG829" s="14"/>
      <c r="COH829" s="14"/>
      <c r="COI829" s="14"/>
      <c r="COJ829" s="14"/>
      <c r="COK829" s="14"/>
      <c r="COL829" s="14"/>
      <c r="COM829" s="14"/>
      <c r="CON829" s="14"/>
      <c r="COO829" s="14"/>
      <c r="COP829" s="14"/>
      <c r="COQ829" s="14"/>
      <c r="COR829" s="14"/>
      <c r="COS829" s="14"/>
      <c r="COT829" s="14"/>
      <c r="COU829" s="14"/>
      <c r="COV829" s="14"/>
      <c r="COW829" s="14"/>
      <c r="COX829" s="14"/>
      <c r="COY829" s="14"/>
      <c r="COZ829" s="14"/>
      <c r="CPA829" s="14"/>
      <c r="CPB829" s="14"/>
      <c r="CPC829" s="14"/>
      <c r="CPD829" s="14"/>
      <c r="CPE829" s="14"/>
      <c r="CPF829" s="14"/>
      <c r="CPG829" s="14"/>
      <c r="CPH829" s="14"/>
      <c r="CPI829" s="14"/>
      <c r="CPJ829" s="14"/>
      <c r="CPK829" s="14"/>
      <c r="CPL829" s="14"/>
      <c r="CPM829" s="14"/>
      <c r="CPN829" s="14"/>
      <c r="CPO829" s="14"/>
      <c r="CPP829" s="14"/>
      <c r="CPQ829" s="14"/>
      <c r="CPR829" s="14"/>
      <c r="CPS829" s="14"/>
      <c r="CPT829" s="14"/>
      <c r="CPU829" s="14"/>
      <c r="CPV829" s="14"/>
      <c r="CPW829" s="14"/>
      <c r="CPX829" s="14"/>
      <c r="CPY829" s="14"/>
      <c r="CPZ829" s="14"/>
      <c r="CQA829" s="14"/>
      <c r="CQB829" s="14"/>
      <c r="CQC829" s="14"/>
      <c r="CQD829" s="14"/>
      <c r="CQE829" s="14"/>
      <c r="CQF829" s="14"/>
      <c r="CQG829" s="14"/>
      <c r="CQH829" s="14"/>
      <c r="CQI829" s="14"/>
      <c r="CQJ829" s="14"/>
      <c r="CQK829" s="14"/>
      <c r="CQL829" s="14"/>
      <c r="CQM829" s="14"/>
      <c r="CQN829" s="14"/>
      <c r="CQO829" s="14"/>
      <c r="CQP829" s="14"/>
      <c r="CQQ829" s="14"/>
      <c r="CQR829" s="14"/>
      <c r="CQS829" s="14"/>
      <c r="CQT829" s="14"/>
      <c r="CQU829" s="14"/>
      <c r="CQV829" s="14"/>
      <c r="CQW829" s="14"/>
      <c r="CQX829" s="14"/>
      <c r="CQY829" s="14"/>
      <c r="CQZ829" s="14"/>
      <c r="CRA829" s="14"/>
      <c r="CRB829" s="14"/>
      <c r="CRC829" s="14"/>
      <c r="CRD829" s="14"/>
      <c r="CRE829" s="14"/>
      <c r="CRF829" s="14"/>
      <c r="CRG829" s="14"/>
      <c r="CRH829" s="14"/>
      <c r="CRI829" s="14"/>
      <c r="CRJ829" s="14"/>
      <c r="CRK829" s="14"/>
      <c r="CRL829" s="14"/>
      <c r="CRM829" s="14"/>
      <c r="CRN829" s="14"/>
      <c r="CRO829" s="14"/>
      <c r="CRP829" s="14"/>
      <c r="CRQ829" s="14"/>
      <c r="CRR829" s="14"/>
      <c r="CRS829" s="14"/>
      <c r="CRT829" s="14"/>
      <c r="CRU829" s="14"/>
      <c r="CRV829" s="14"/>
      <c r="CRW829" s="14"/>
      <c r="CRX829" s="14"/>
      <c r="CRY829" s="14"/>
      <c r="CRZ829" s="14"/>
      <c r="CSA829" s="14"/>
      <c r="CSB829" s="14"/>
      <c r="CSC829" s="14"/>
      <c r="CSD829" s="14"/>
      <c r="CSE829" s="14"/>
      <c r="CSF829" s="14"/>
      <c r="CSG829" s="14"/>
      <c r="CSH829" s="14"/>
      <c r="CSI829" s="14"/>
      <c r="CSJ829" s="14"/>
      <c r="CSK829" s="14"/>
      <c r="CSL829" s="14"/>
      <c r="CSM829" s="14"/>
      <c r="CSN829" s="14"/>
      <c r="CSO829" s="14"/>
      <c r="CSP829" s="14"/>
      <c r="CSQ829" s="14"/>
      <c r="CSR829" s="14"/>
      <c r="CSS829" s="14"/>
      <c r="CST829" s="14"/>
      <c r="CSU829" s="14"/>
      <c r="CSV829" s="14"/>
      <c r="CSW829" s="14"/>
      <c r="CSX829" s="14"/>
      <c r="CSY829" s="14"/>
      <c r="CSZ829" s="14"/>
      <c r="CTA829" s="14"/>
      <c r="CTB829" s="14"/>
      <c r="CTC829" s="14"/>
      <c r="CTD829" s="14"/>
      <c r="CTE829" s="14"/>
      <c r="CTF829" s="14"/>
      <c r="CTG829" s="14"/>
      <c r="CTH829" s="14"/>
      <c r="CTI829" s="14"/>
      <c r="CTJ829" s="14"/>
      <c r="CTK829" s="14"/>
      <c r="CTL829" s="14"/>
      <c r="CTM829" s="14"/>
      <c r="CTN829" s="14"/>
      <c r="CTO829" s="14"/>
      <c r="CTP829" s="14"/>
      <c r="CTQ829" s="14"/>
      <c r="CTR829" s="14"/>
      <c r="CTS829" s="14"/>
      <c r="CTT829" s="14"/>
      <c r="CTU829" s="14"/>
      <c r="CTV829" s="14"/>
      <c r="CTW829" s="14"/>
      <c r="CTX829" s="14"/>
      <c r="CTY829" s="14"/>
      <c r="CTZ829" s="14"/>
      <c r="CUA829" s="14"/>
      <c r="CUB829" s="14"/>
      <c r="CUC829" s="14"/>
      <c r="CUD829" s="14"/>
      <c r="CUE829" s="14"/>
      <c r="CUF829" s="14"/>
      <c r="CUG829" s="14"/>
      <c r="CUH829" s="14"/>
      <c r="CUI829" s="14"/>
      <c r="CUJ829" s="14"/>
      <c r="CUK829" s="14"/>
      <c r="CUL829" s="14"/>
      <c r="CUM829" s="14"/>
      <c r="CUN829" s="14"/>
      <c r="CUO829" s="14"/>
      <c r="CUP829" s="14"/>
      <c r="CUQ829" s="14"/>
      <c r="CUR829" s="14"/>
      <c r="CUS829" s="14"/>
      <c r="CUT829" s="14"/>
      <c r="CUU829" s="14"/>
      <c r="CUV829" s="14"/>
      <c r="CUW829" s="14"/>
      <c r="CUX829" s="14"/>
      <c r="CUY829" s="14"/>
      <c r="CUZ829" s="14"/>
      <c r="CVA829" s="14"/>
      <c r="CVB829" s="14"/>
      <c r="CVC829" s="14"/>
      <c r="CVD829" s="14"/>
      <c r="CVE829" s="14"/>
      <c r="CVF829" s="14"/>
      <c r="CVG829" s="14"/>
      <c r="CVH829" s="14"/>
      <c r="CVI829" s="14"/>
      <c r="CVJ829" s="14"/>
      <c r="CVK829" s="14"/>
      <c r="CVL829" s="14"/>
      <c r="CVM829" s="14"/>
      <c r="CVN829" s="14"/>
      <c r="CVO829" s="14"/>
      <c r="CVP829" s="14"/>
      <c r="CVQ829" s="14"/>
      <c r="CVR829" s="14"/>
      <c r="CVS829" s="14"/>
      <c r="CVT829" s="14"/>
      <c r="CVU829" s="14"/>
      <c r="CVV829" s="14"/>
      <c r="CVW829" s="14"/>
      <c r="CVX829" s="14"/>
      <c r="CVY829" s="14"/>
      <c r="CVZ829" s="14"/>
      <c r="CWA829" s="14"/>
      <c r="CWB829" s="14"/>
      <c r="CWC829" s="14"/>
      <c r="CWD829" s="14"/>
      <c r="CWE829" s="14"/>
      <c r="CWF829" s="14"/>
      <c r="CWG829" s="14"/>
      <c r="CWH829" s="14"/>
      <c r="CWI829" s="14"/>
      <c r="CWJ829" s="14"/>
      <c r="CWK829" s="14"/>
      <c r="CWL829" s="14"/>
      <c r="CWM829" s="14"/>
      <c r="CWN829" s="14"/>
      <c r="CWO829" s="14"/>
      <c r="CWP829" s="14"/>
      <c r="CWQ829" s="14"/>
      <c r="CWR829" s="14"/>
      <c r="CWS829" s="14"/>
      <c r="CWT829" s="14"/>
      <c r="CWU829" s="14"/>
      <c r="CWV829" s="14"/>
      <c r="CWW829" s="14"/>
      <c r="CWX829" s="14"/>
      <c r="CWY829" s="14"/>
      <c r="CWZ829" s="14"/>
      <c r="CXA829" s="14"/>
      <c r="CXB829" s="14"/>
      <c r="CXC829" s="14"/>
      <c r="CXD829" s="14"/>
      <c r="CXE829" s="14"/>
      <c r="CXF829" s="14"/>
      <c r="CXG829" s="14"/>
      <c r="CXH829" s="14"/>
      <c r="CXI829" s="14"/>
      <c r="CXJ829" s="14"/>
      <c r="CXK829" s="14"/>
      <c r="CXL829" s="14"/>
      <c r="CXM829" s="14"/>
      <c r="CXN829" s="14"/>
      <c r="CXO829" s="14"/>
      <c r="CXP829" s="14"/>
      <c r="CXQ829" s="14"/>
      <c r="CXR829" s="14"/>
      <c r="CXS829" s="14"/>
      <c r="CXT829" s="14"/>
      <c r="CXU829" s="14"/>
      <c r="CXV829" s="14"/>
      <c r="CXW829" s="14"/>
      <c r="CXX829" s="14"/>
      <c r="CXY829" s="14"/>
      <c r="CXZ829" s="14"/>
      <c r="CYA829" s="14"/>
      <c r="CYB829" s="14"/>
      <c r="CYC829" s="14"/>
      <c r="CYD829" s="14"/>
      <c r="CYE829" s="14"/>
      <c r="CYF829" s="14"/>
      <c r="CYG829" s="14"/>
      <c r="CYH829" s="14"/>
      <c r="CYI829" s="14"/>
      <c r="CYJ829" s="14"/>
      <c r="CYK829" s="14"/>
      <c r="CYL829" s="14"/>
      <c r="CYM829" s="14"/>
      <c r="CYN829" s="14"/>
      <c r="CYO829" s="14"/>
      <c r="CYP829" s="14"/>
      <c r="CYQ829" s="14"/>
      <c r="CYR829" s="14"/>
      <c r="CYS829" s="14"/>
      <c r="CYT829" s="14"/>
      <c r="CYU829" s="14"/>
      <c r="CYV829" s="14"/>
      <c r="CYW829" s="14"/>
      <c r="CYX829" s="14"/>
      <c r="CYY829" s="14"/>
      <c r="CYZ829" s="14"/>
      <c r="CZA829" s="14"/>
      <c r="CZB829" s="14"/>
      <c r="CZC829" s="14"/>
      <c r="CZD829" s="14"/>
      <c r="CZE829" s="14"/>
      <c r="CZF829" s="14"/>
      <c r="CZG829" s="14"/>
      <c r="CZH829" s="14"/>
      <c r="CZI829" s="14"/>
      <c r="CZJ829" s="14"/>
      <c r="CZK829" s="14"/>
      <c r="CZL829" s="14"/>
      <c r="CZM829" s="14"/>
      <c r="CZN829" s="14"/>
      <c r="CZO829" s="14"/>
      <c r="CZP829" s="14"/>
      <c r="CZQ829" s="14"/>
      <c r="CZR829" s="14"/>
      <c r="CZS829" s="14"/>
      <c r="CZT829" s="14"/>
      <c r="CZU829" s="14"/>
      <c r="CZV829" s="14"/>
      <c r="CZW829" s="14"/>
      <c r="CZX829" s="14"/>
      <c r="CZY829" s="14"/>
      <c r="CZZ829" s="14"/>
      <c r="DAA829" s="14"/>
      <c r="DAB829" s="14"/>
      <c r="DAC829" s="14"/>
      <c r="DAD829" s="14"/>
      <c r="DAE829" s="14"/>
      <c r="DAF829" s="14"/>
      <c r="DAG829" s="14"/>
      <c r="DAH829" s="14"/>
      <c r="DAI829" s="14"/>
      <c r="DAJ829" s="14"/>
      <c r="DAK829" s="14"/>
      <c r="DAL829" s="14"/>
      <c r="DAM829" s="14"/>
      <c r="DAN829" s="14"/>
      <c r="DAO829" s="14"/>
      <c r="DAP829" s="14"/>
      <c r="DAQ829" s="14"/>
      <c r="DAR829" s="14"/>
      <c r="DAS829" s="14"/>
      <c r="DAT829" s="14"/>
      <c r="DAU829" s="14"/>
      <c r="DAV829" s="14"/>
      <c r="DAW829" s="14"/>
      <c r="DAX829" s="14"/>
      <c r="DAY829" s="14"/>
      <c r="DAZ829" s="14"/>
      <c r="DBA829" s="14"/>
      <c r="DBB829" s="14"/>
      <c r="DBC829" s="14"/>
      <c r="DBD829" s="14"/>
      <c r="DBE829" s="14"/>
      <c r="DBF829" s="14"/>
      <c r="DBG829" s="14"/>
      <c r="DBH829" s="14"/>
      <c r="DBI829" s="14"/>
      <c r="DBJ829" s="14"/>
      <c r="DBK829" s="14"/>
      <c r="DBL829" s="14"/>
      <c r="DBM829" s="14"/>
      <c r="DBN829" s="14"/>
      <c r="DBO829" s="14"/>
      <c r="DBP829" s="14"/>
      <c r="DBQ829" s="14"/>
      <c r="DBR829" s="14"/>
      <c r="DBS829" s="14"/>
      <c r="DBT829" s="14"/>
      <c r="DBU829" s="14"/>
      <c r="DBV829" s="14"/>
      <c r="DBW829" s="14"/>
      <c r="DBX829" s="14"/>
      <c r="DBY829" s="14"/>
      <c r="DBZ829" s="14"/>
      <c r="DCA829" s="14"/>
      <c r="DCB829" s="14"/>
      <c r="DCC829" s="14"/>
      <c r="DCD829" s="14"/>
      <c r="DCE829" s="14"/>
      <c r="DCF829" s="14"/>
      <c r="DCG829" s="14"/>
      <c r="DCH829" s="14"/>
      <c r="DCI829" s="14"/>
      <c r="DCJ829" s="14"/>
      <c r="DCK829" s="14"/>
      <c r="DCL829" s="14"/>
      <c r="DCM829" s="14"/>
      <c r="DCN829" s="14"/>
      <c r="DCO829" s="14"/>
      <c r="DCP829" s="14"/>
      <c r="DCQ829" s="14"/>
      <c r="DCR829" s="14"/>
      <c r="DCS829" s="14"/>
      <c r="DCT829" s="14"/>
      <c r="DCU829" s="14"/>
      <c r="DCV829" s="14"/>
      <c r="DCW829" s="14"/>
      <c r="DCX829" s="14"/>
      <c r="DCY829" s="14"/>
      <c r="DCZ829" s="14"/>
      <c r="DDA829" s="14"/>
      <c r="DDB829" s="14"/>
      <c r="DDC829" s="14"/>
      <c r="DDD829" s="14"/>
      <c r="DDE829" s="14"/>
      <c r="DDF829" s="14"/>
      <c r="DDG829" s="14"/>
      <c r="DDH829" s="14"/>
      <c r="DDI829" s="14"/>
      <c r="DDJ829" s="14"/>
      <c r="DDK829" s="14"/>
      <c r="DDL829" s="14"/>
      <c r="DDM829" s="14"/>
      <c r="DDN829" s="14"/>
      <c r="DDO829" s="14"/>
      <c r="DDP829" s="14"/>
      <c r="DDQ829" s="14"/>
      <c r="DDR829" s="14"/>
      <c r="DDS829" s="14"/>
      <c r="DDT829" s="14"/>
      <c r="DDU829" s="14"/>
      <c r="DDV829" s="14"/>
      <c r="DDW829" s="14"/>
      <c r="DDX829" s="14"/>
      <c r="DDY829" s="14"/>
      <c r="DDZ829" s="14"/>
      <c r="DEA829" s="14"/>
      <c r="DEB829" s="14"/>
      <c r="DEC829" s="14"/>
      <c r="DED829" s="14"/>
      <c r="DEE829" s="14"/>
      <c r="DEF829" s="14"/>
      <c r="DEG829" s="14"/>
      <c r="DEH829" s="14"/>
      <c r="DEI829" s="14"/>
      <c r="DEJ829" s="14"/>
      <c r="DEK829" s="14"/>
      <c r="DEL829" s="14"/>
      <c r="DEM829" s="14"/>
      <c r="DEN829" s="14"/>
      <c r="DEO829" s="14"/>
      <c r="DEP829" s="14"/>
      <c r="DEQ829" s="14"/>
      <c r="DER829" s="14"/>
      <c r="DES829" s="14"/>
      <c r="DET829" s="14"/>
      <c r="DEU829" s="14"/>
      <c r="DEV829" s="14"/>
      <c r="DEW829" s="14"/>
      <c r="DEX829" s="14"/>
      <c r="DEY829" s="14"/>
      <c r="DEZ829" s="14"/>
      <c r="DFA829" s="14"/>
      <c r="DFB829" s="14"/>
      <c r="DFC829" s="14"/>
      <c r="DFD829" s="14"/>
      <c r="DFE829" s="14"/>
      <c r="DFF829" s="14"/>
      <c r="DFG829" s="14"/>
      <c r="DFH829" s="14"/>
      <c r="DFI829" s="14"/>
      <c r="DFJ829" s="14"/>
      <c r="DFK829" s="14"/>
      <c r="DFL829" s="14"/>
      <c r="DFM829" s="14"/>
      <c r="DFN829" s="14"/>
      <c r="DFO829" s="14"/>
      <c r="DFP829" s="14"/>
      <c r="DFQ829" s="14"/>
      <c r="DFR829" s="14"/>
      <c r="DFS829" s="14"/>
      <c r="DFT829" s="14"/>
      <c r="DFU829" s="14"/>
      <c r="DFV829" s="14"/>
      <c r="DFW829" s="14"/>
      <c r="DFX829" s="14"/>
      <c r="DFY829" s="14"/>
      <c r="DFZ829" s="14"/>
      <c r="DGA829" s="14"/>
      <c r="DGB829" s="14"/>
      <c r="DGC829" s="14"/>
      <c r="DGD829" s="14"/>
      <c r="DGE829" s="14"/>
      <c r="DGF829" s="14"/>
      <c r="DGG829" s="14"/>
      <c r="DGH829" s="14"/>
      <c r="DGI829" s="14"/>
      <c r="DGJ829" s="14"/>
      <c r="DGK829" s="14"/>
      <c r="DGL829" s="14"/>
      <c r="DGM829" s="14"/>
      <c r="DGN829" s="14"/>
      <c r="DGO829" s="14"/>
      <c r="DGP829" s="14"/>
      <c r="DGQ829" s="14"/>
      <c r="DGR829" s="14"/>
      <c r="DGS829" s="14"/>
      <c r="DGT829" s="14"/>
      <c r="DGU829" s="14"/>
      <c r="DGV829" s="14"/>
      <c r="DGW829" s="14"/>
      <c r="DGX829" s="14"/>
      <c r="DGY829" s="14"/>
      <c r="DGZ829" s="14"/>
      <c r="DHA829" s="14"/>
      <c r="DHB829" s="14"/>
      <c r="DHC829" s="14"/>
      <c r="DHD829" s="14"/>
      <c r="DHE829" s="14"/>
      <c r="DHF829" s="14"/>
      <c r="DHG829" s="14"/>
      <c r="DHH829" s="14"/>
      <c r="DHI829" s="14"/>
      <c r="DHJ829" s="14"/>
      <c r="DHK829" s="14"/>
      <c r="DHL829" s="14"/>
      <c r="DHM829" s="14"/>
      <c r="DHN829" s="14"/>
      <c r="DHO829" s="14"/>
      <c r="DHP829" s="14"/>
      <c r="DHQ829" s="14"/>
      <c r="DHR829" s="14"/>
      <c r="DHS829" s="14"/>
      <c r="DHT829" s="14"/>
      <c r="DHU829" s="14"/>
      <c r="DHV829" s="14"/>
      <c r="DHW829" s="14"/>
      <c r="DHX829" s="14"/>
      <c r="DHY829" s="14"/>
      <c r="DHZ829" s="14"/>
      <c r="DIA829" s="14"/>
      <c r="DIB829" s="14"/>
      <c r="DIC829" s="14"/>
      <c r="DID829" s="14"/>
      <c r="DIE829" s="14"/>
      <c r="DIF829" s="14"/>
      <c r="DIG829" s="14"/>
      <c r="DIH829" s="14"/>
      <c r="DII829" s="14"/>
      <c r="DIJ829" s="14"/>
      <c r="DIK829" s="14"/>
      <c r="DIL829" s="14"/>
      <c r="DIM829" s="14"/>
      <c r="DIN829" s="14"/>
      <c r="DIO829" s="14"/>
      <c r="DIP829" s="14"/>
      <c r="DIQ829" s="14"/>
      <c r="DIR829" s="14"/>
      <c r="DIS829" s="14"/>
      <c r="DIT829" s="14"/>
      <c r="DIU829" s="14"/>
      <c r="DIV829" s="14"/>
      <c r="DIW829" s="14"/>
      <c r="DIX829" s="14"/>
      <c r="DIY829" s="14"/>
      <c r="DIZ829" s="14"/>
      <c r="DJA829" s="14"/>
      <c r="DJB829" s="14"/>
      <c r="DJC829" s="14"/>
      <c r="DJD829" s="14"/>
      <c r="DJE829" s="14"/>
      <c r="DJF829" s="14"/>
      <c r="DJG829" s="14"/>
      <c r="DJH829" s="14"/>
      <c r="DJI829" s="14"/>
      <c r="DJJ829" s="14"/>
      <c r="DJK829" s="14"/>
      <c r="DJL829" s="14"/>
      <c r="DJM829" s="14"/>
      <c r="DJN829" s="14"/>
      <c r="DJO829" s="14"/>
      <c r="DJP829" s="14"/>
      <c r="DJQ829" s="14"/>
      <c r="DJR829" s="14"/>
      <c r="DJS829" s="14"/>
      <c r="DJT829" s="14"/>
      <c r="DJU829" s="14"/>
      <c r="DJV829" s="14"/>
      <c r="DJW829" s="14"/>
      <c r="DJX829" s="14"/>
      <c r="DJY829" s="14"/>
      <c r="DJZ829" s="14"/>
      <c r="DKA829" s="14"/>
      <c r="DKB829" s="14"/>
      <c r="DKC829" s="14"/>
      <c r="DKD829" s="14"/>
      <c r="DKE829" s="14"/>
      <c r="DKF829" s="14"/>
      <c r="DKG829" s="14"/>
      <c r="DKH829" s="14"/>
      <c r="DKI829" s="14"/>
      <c r="DKJ829" s="14"/>
      <c r="DKK829" s="14"/>
      <c r="DKL829" s="14"/>
      <c r="DKM829" s="14"/>
      <c r="DKN829" s="14"/>
      <c r="DKO829" s="14"/>
      <c r="DKP829" s="14"/>
      <c r="DKQ829" s="14"/>
      <c r="DKR829" s="14"/>
      <c r="DKS829" s="14"/>
      <c r="DKT829" s="14"/>
      <c r="DKU829" s="14"/>
      <c r="DKV829" s="14"/>
      <c r="DKW829" s="14"/>
      <c r="DKX829" s="14"/>
      <c r="DKY829" s="14"/>
      <c r="DKZ829" s="14"/>
      <c r="DLA829" s="14"/>
      <c r="DLB829" s="14"/>
      <c r="DLC829" s="14"/>
      <c r="DLD829" s="14"/>
      <c r="DLE829" s="14"/>
      <c r="DLF829" s="14"/>
      <c r="DLG829" s="14"/>
      <c r="DLH829" s="14"/>
      <c r="DLI829" s="14"/>
      <c r="DLJ829" s="14"/>
      <c r="DLK829" s="14"/>
      <c r="DLL829" s="14"/>
      <c r="DLM829" s="14"/>
      <c r="DLN829" s="14"/>
      <c r="DLO829" s="14"/>
      <c r="DLP829" s="14"/>
      <c r="DLQ829" s="14"/>
      <c r="DLR829" s="14"/>
      <c r="DLS829" s="14"/>
      <c r="DLT829" s="14"/>
      <c r="DLU829" s="14"/>
      <c r="DLV829" s="14"/>
      <c r="DLW829" s="14"/>
      <c r="DLX829" s="14"/>
      <c r="DLY829" s="14"/>
      <c r="DLZ829" s="14"/>
      <c r="DMA829" s="14"/>
      <c r="DMB829" s="14"/>
      <c r="DMC829" s="14"/>
      <c r="DMD829" s="14"/>
      <c r="DME829" s="14"/>
      <c r="DMF829" s="14"/>
      <c r="DMG829" s="14"/>
      <c r="DMH829" s="14"/>
      <c r="DMI829" s="14"/>
      <c r="DMJ829" s="14"/>
      <c r="DMK829" s="14"/>
      <c r="DML829" s="14"/>
      <c r="DMM829" s="14"/>
      <c r="DMN829" s="14"/>
      <c r="DMO829" s="14"/>
      <c r="DMP829" s="14"/>
      <c r="DMQ829" s="14"/>
      <c r="DMR829" s="14"/>
      <c r="DMS829" s="14"/>
      <c r="DMT829" s="14"/>
      <c r="DMU829" s="14"/>
      <c r="DMV829" s="14"/>
      <c r="DMW829" s="14"/>
      <c r="DMX829" s="14"/>
      <c r="DMY829" s="14"/>
      <c r="DMZ829" s="14"/>
      <c r="DNA829" s="14"/>
      <c r="DNB829" s="14"/>
      <c r="DNC829" s="14"/>
      <c r="DND829" s="14"/>
      <c r="DNE829" s="14"/>
      <c r="DNF829" s="14"/>
      <c r="DNG829" s="14"/>
      <c r="DNH829" s="14"/>
      <c r="DNI829" s="14"/>
      <c r="DNJ829" s="14"/>
      <c r="DNK829" s="14"/>
      <c r="DNL829" s="14"/>
      <c r="DNM829" s="14"/>
      <c r="DNN829" s="14"/>
      <c r="DNO829" s="14"/>
      <c r="DNP829" s="14"/>
      <c r="DNQ829" s="14"/>
      <c r="DNR829" s="14"/>
      <c r="DNS829" s="14"/>
      <c r="DNT829" s="14"/>
      <c r="DNU829" s="14"/>
      <c r="DNV829" s="14"/>
      <c r="DNW829" s="14"/>
      <c r="DNX829" s="14"/>
      <c r="DNY829" s="14"/>
      <c r="DNZ829" s="14"/>
      <c r="DOA829" s="14"/>
      <c r="DOB829" s="14"/>
      <c r="DOC829" s="14"/>
      <c r="DOD829" s="14"/>
      <c r="DOE829" s="14"/>
      <c r="DOF829" s="14"/>
      <c r="DOG829" s="14"/>
      <c r="DOH829" s="14"/>
      <c r="DOI829" s="14"/>
      <c r="DOJ829" s="14"/>
      <c r="DOK829" s="14"/>
      <c r="DOL829" s="14"/>
      <c r="DOM829" s="14"/>
      <c r="DON829" s="14"/>
      <c r="DOO829" s="14"/>
      <c r="DOP829" s="14"/>
      <c r="DOQ829" s="14"/>
      <c r="DOR829" s="14"/>
      <c r="DOS829" s="14"/>
      <c r="DOT829" s="14"/>
      <c r="DOU829" s="14"/>
      <c r="DOV829" s="14"/>
      <c r="DOW829" s="14"/>
      <c r="DOX829" s="14"/>
      <c r="DOY829" s="14"/>
      <c r="DOZ829" s="14"/>
      <c r="DPA829" s="14"/>
      <c r="DPB829" s="14"/>
      <c r="DPC829" s="14"/>
      <c r="DPD829" s="14"/>
      <c r="DPE829" s="14"/>
      <c r="DPF829" s="14"/>
      <c r="DPG829" s="14"/>
      <c r="DPH829" s="14"/>
      <c r="DPI829" s="14"/>
      <c r="DPJ829" s="14"/>
      <c r="DPK829" s="14"/>
      <c r="DPL829" s="14"/>
      <c r="DPM829" s="14"/>
      <c r="DPN829" s="14"/>
      <c r="DPO829" s="14"/>
      <c r="DPP829" s="14"/>
      <c r="DPQ829" s="14"/>
      <c r="DPR829" s="14"/>
      <c r="DPS829" s="14"/>
      <c r="DPT829" s="14"/>
      <c r="DPU829" s="14"/>
      <c r="DPV829" s="14"/>
      <c r="DPW829" s="14"/>
      <c r="DPX829" s="14"/>
      <c r="DPY829" s="14"/>
      <c r="DPZ829" s="14"/>
      <c r="DQA829" s="14"/>
      <c r="DQB829" s="14"/>
      <c r="DQC829" s="14"/>
      <c r="DQD829" s="14"/>
      <c r="DQE829" s="14"/>
      <c r="DQF829" s="14"/>
      <c r="DQG829" s="14"/>
      <c r="DQH829" s="14"/>
      <c r="DQI829" s="14"/>
      <c r="DQJ829" s="14"/>
      <c r="DQK829" s="14"/>
      <c r="DQL829" s="14"/>
      <c r="DQM829" s="14"/>
      <c r="DQN829" s="14"/>
      <c r="DQO829" s="14"/>
      <c r="DQP829" s="14"/>
      <c r="DQQ829" s="14"/>
      <c r="DQR829" s="14"/>
      <c r="DQS829" s="14"/>
      <c r="DQT829" s="14"/>
      <c r="DQU829" s="14"/>
      <c r="DQV829" s="14"/>
      <c r="DQW829" s="14"/>
      <c r="DQX829" s="14"/>
      <c r="DQY829" s="14"/>
      <c r="DQZ829" s="14"/>
      <c r="DRA829" s="14"/>
      <c r="DRB829" s="14"/>
      <c r="DRC829" s="14"/>
      <c r="DRD829" s="14"/>
      <c r="DRE829" s="14"/>
      <c r="DRF829" s="14"/>
      <c r="DRG829" s="14"/>
      <c r="DRH829" s="14"/>
      <c r="DRI829" s="14"/>
      <c r="DRJ829" s="14"/>
      <c r="DRK829" s="14"/>
      <c r="DRL829" s="14"/>
      <c r="DRM829" s="14"/>
      <c r="DRN829" s="14"/>
      <c r="DRO829" s="14"/>
      <c r="DRP829" s="14"/>
      <c r="DRQ829" s="14"/>
      <c r="DRR829" s="14"/>
      <c r="DRS829" s="14"/>
      <c r="DRT829" s="14"/>
      <c r="DRU829" s="14"/>
      <c r="DRV829" s="14"/>
      <c r="DRW829" s="14"/>
      <c r="DRX829" s="14"/>
      <c r="DRY829" s="14"/>
      <c r="DRZ829" s="14"/>
      <c r="DSA829" s="14"/>
      <c r="DSB829" s="14"/>
      <c r="DSC829" s="14"/>
      <c r="DSD829" s="14"/>
      <c r="DSE829" s="14"/>
      <c r="DSF829" s="14"/>
      <c r="DSG829" s="14"/>
      <c r="DSH829" s="14"/>
      <c r="DSI829" s="14"/>
      <c r="DSJ829" s="14"/>
      <c r="DSK829" s="14"/>
      <c r="DSL829" s="14"/>
      <c r="DSM829" s="14"/>
      <c r="DSN829" s="14"/>
      <c r="DSO829" s="14"/>
      <c r="DSP829" s="14"/>
      <c r="DSQ829" s="14"/>
      <c r="DSR829" s="14"/>
      <c r="DSS829" s="14"/>
      <c r="DST829" s="14"/>
      <c r="DSU829" s="14"/>
      <c r="DSV829" s="14"/>
      <c r="DSW829" s="14"/>
      <c r="DSX829" s="14"/>
      <c r="DSY829" s="14"/>
      <c r="DSZ829" s="14"/>
      <c r="DTA829" s="14"/>
      <c r="DTB829" s="14"/>
      <c r="DTC829" s="14"/>
      <c r="DTD829" s="14"/>
      <c r="DTE829" s="14"/>
      <c r="DTF829" s="14"/>
      <c r="DTG829" s="14"/>
      <c r="DTH829" s="14"/>
      <c r="DTI829" s="14"/>
      <c r="DTJ829" s="14"/>
      <c r="DTK829" s="14"/>
      <c r="DTL829" s="14"/>
      <c r="DTM829" s="14"/>
      <c r="DTN829" s="14"/>
      <c r="DTO829" s="14"/>
      <c r="DTP829" s="14"/>
      <c r="DTQ829" s="14"/>
      <c r="DTR829" s="14"/>
      <c r="DTS829" s="14"/>
      <c r="DTT829" s="14"/>
      <c r="DTU829" s="14"/>
      <c r="DTV829" s="14"/>
      <c r="DTW829" s="14"/>
      <c r="DTX829" s="14"/>
      <c r="DTY829" s="14"/>
      <c r="DTZ829" s="14"/>
      <c r="DUA829" s="14"/>
      <c r="DUB829" s="14"/>
      <c r="DUC829" s="14"/>
      <c r="DUD829" s="14"/>
      <c r="DUE829" s="14"/>
      <c r="DUF829" s="14"/>
      <c r="DUG829" s="14"/>
      <c r="DUH829" s="14"/>
      <c r="DUI829" s="14"/>
      <c r="DUJ829" s="14"/>
      <c r="DUK829" s="14"/>
      <c r="DUL829" s="14"/>
      <c r="DUM829" s="14"/>
      <c r="DUN829" s="14"/>
      <c r="DUO829" s="14"/>
      <c r="DUP829" s="14"/>
      <c r="DUQ829" s="14"/>
      <c r="DUR829" s="14"/>
      <c r="DUS829" s="14"/>
      <c r="DUT829" s="14"/>
      <c r="DUU829" s="14"/>
      <c r="DUV829" s="14"/>
      <c r="DUW829" s="14"/>
      <c r="DUX829" s="14"/>
      <c r="DUY829" s="14"/>
      <c r="DUZ829" s="14"/>
      <c r="DVA829" s="14"/>
      <c r="DVB829" s="14"/>
      <c r="DVC829" s="14"/>
      <c r="DVD829" s="14"/>
      <c r="DVE829" s="14"/>
      <c r="DVF829" s="14"/>
      <c r="DVG829" s="14"/>
      <c r="DVH829" s="14"/>
      <c r="DVI829" s="14"/>
      <c r="DVJ829" s="14"/>
      <c r="DVK829" s="14"/>
      <c r="DVL829" s="14"/>
      <c r="DVM829" s="14"/>
      <c r="DVN829" s="14"/>
      <c r="DVO829" s="14"/>
      <c r="DVP829" s="14"/>
      <c r="DVQ829" s="14"/>
      <c r="DVR829" s="14"/>
      <c r="DVS829" s="14"/>
      <c r="DVT829" s="14"/>
      <c r="DVU829" s="14"/>
      <c r="DVV829" s="14"/>
      <c r="DVW829" s="14"/>
      <c r="DVX829" s="14"/>
      <c r="DVY829" s="14"/>
      <c r="DVZ829" s="14"/>
      <c r="DWA829" s="14"/>
      <c r="DWB829" s="14"/>
      <c r="DWC829" s="14"/>
      <c r="DWD829" s="14"/>
      <c r="DWE829" s="14"/>
      <c r="DWF829" s="14"/>
      <c r="DWG829" s="14"/>
      <c r="DWH829" s="14"/>
      <c r="DWI829" s="14"/>
      <c r="DWJ829" s="14"/>
      <c r="DWK829" s="14"/>
      <c r="DWL829" s="14"/>
      <c r="DWM829" s="14"/>
      <c r="DWN829" s="14"/>
      <c r="DWO829" s="14"/>
      <c r="DWP829" s="14"/>
      <c r="DWQ829" s="14"/>
      <c r="DWR829" s="14"/>
      <c r="DWS829" s="14"/>
      <c r="DWT829" s="14"/>
      <c r="DWU829" s="14"/>
      <c r="DWV829" s="14"/>
      <c r="DWW829" s="14"/>
      <c r="DWX829" s="14"/>
      <c r="DWY829" s="14"/>
      <c r="DWZ829" s="14"/>
      <c r="DXA829" s="14"/>
      <c r="DXB829" s="14"/>
      <c r="DXC829" s="14"/>
      <c r="DXD829" s="14"/>
      <c r="DXE829" s="14"/>
      <c r="DXF829" s="14"/>
      <c r="DXG829" s="14"/>
      <c r="DXH829" s="14"/>
      <c r="DXI829" s="14"/>
      <c r="DXJ829" s="14"/>
      <c r="DXK829" s="14"/>
      <c r="DXL829" s="14"/>
      <c r="DXM829" s="14"/>
      <c r="DXN829" s="14"/>
      <c r="DXO829" s="14"/>
      <c r="DXP829" s="14"/>
      <c r="DXQ829" s="14"/>
      <c r="DXR829" s="14"/>
      <c r="DXS829" s="14"/>
      <c r="DXT829" s="14"/>
      <c r="DXU829" s="14"/>
      <c r="DXV829" s="14"/>
      <c r="DXW829" s="14"/>
      <c r="DXX829" s="14"/>
      <c r="DXY829" s="14"/>
      <c r="DXZ829" s="14"/>
      <c r="DYA829" s="14"/>
      <c r="DYB829" s="14"/>
      <c r="DYC829" s="14"/>
      <c r="DYD829" s="14"/>
      <c r="DYE829" s="14"/>
      <c r="DYF829" s="14"/>
      <c r="DYG829" s="14"/>
      <c r="DYH829" s="14"/>
      <c r="DYI829" s="14"/>
      <c r="DYJ829" s="14"/>
      <c r="DYK829" s="14"/>
      <c r="DYL829" s="14"/>
      <c r="DYM829" s="14"/>
      <c r="DYN829" s="14"/>
      <c r="DYO829" s="14"/>
      <c r="DYP829" s="14"/>
      <c r="DYQ829" s="14"/>
      <c r="DYR829" s="14"/>
      <c r="DYS829" s="14"/>
      <c r="DYT829" s="14"/>
      <c r="DYU829" s="14"/>
      <c r="DYV829" s="14"/>
      <c r="DYW829" s="14"/>
      <c r="DYX829" s="14"/>
      <c r="DYY829" s="14"/>
      <c r="DYZ829" s="14"/>
      <c r="DZA829" s="14"/>
      <c r="DZB829" s="14"/>
      <c r="DZC829" s="14"/>
      <c r="DZD829" s="14"/>
      <c r="DZE829" s="14"/>
      <c r="DZF829" s="14"/>
      <c r="DZG829" s="14"/>
      <c r="DZH829" s="14"/>
      <c r="DZI829" s="14"/>
      <c r="DZJ829" s="14"/>
      <c r="DZK829" s="14"/>
      <c r="DZL829" s="14"/>
      <c r="DZM829" s="14"/>
      <c r="DZN829" s="14"/>
      <c r="DZO829" s="14"/>
      <c r="DZP829" s="14"/>
      <c r="DZQ829" s="14"/>
      <c r="DZR829" s="14"/>
      <c r="DZS829" s="14"/>
      <c r="DZT829" s="14"/>
      <c r="DZU829" s="14"/>
      <c r="DZV829" s="14"/>
      <c r="DZW829" s="14"/>
      <c r="DZX829" s="14"/>
      <c r="DZY829" s="14"/>
      <c r="DZZ829" s="14"/>
      <c r="EAA829" s="14"/>
      <c r="EAB829" s="14"/>
      <c r="EAC829" s="14"/>
      <c r="EAD829" s="14"/>
      <c r="EAE829" s="14"/>
      <c r="EAF829" s="14"/>
      <c r="EAG829" s="14"/>
      <c r="EAH829" s="14"/>
      <c r="EAI829" s="14"/>
      <c r="EAJ829" s="14"/>
      <c r="EAK829" s="14"/>
      <c r="EAL829" s="14"/>
      <c r="EAM829" s="14"/>
      <c r="EAN829" s="14"/>
      <c r="EAO829" s="14"/>
      <c r="EAP829" s="14"/>
      <c r="EAQ829" s="14"/>
      <c r="EAR829" s="14"/>
      <c r="EAS829" s="14"/>
      <c r="EAT829" s="14"/>
      <c r="EAU829" s="14"/>
      <c r="EAV829" s="14"/>
      <c r="EAW829" s="14"/>
      <c r="EAX829" s="14"/>
      <c r="EAY829" s="14"/>
      <c r="EAZ829" s="14"/>
      <c r="EBA829" s="14"/>
      <c r="EBB829" s="14"/>
      <c r="EBC829" s="14"/>
      <c r="EBD829" s="14"/>
      <c r="EBE829" s="14"/>
      <c r="EBF829" s="14"/>
      <c r="EBG829" s="14"/>
      <c r="EBH829" s="14"/>
      <c r="EBI829" s="14"/>
      <c r="EBJ829" s="14"/>
      <c r="EBK829" s="14"/>
      <c r="EBL829" s="14"/>
      <c r="EBM829" s="14"/>
      <c r="EBN829" s="14"/>
      <c r="EBO829" s="14"/>
      <c r="EBP829" s="14"/>
      <c r="EBQ829" s="14"/>
      <c r="EBR829" s="14"/>
      <c r="EBS829" s="14"/>
      <c r="EBT829" s="14"/>
      <c r="EBU829" s="14"/>
      <c r="EBV829" s="14"/>
      <c r="EBW829" s="14"/>
      <c r="EBX829" s="14"/>
      <c r="EBY829" s="14"/>
      <c r="EBZ829" s="14"/>
      <c r="ECA829" s="14"/>
      <c r="ECB829" s="14"/>
      <c r="ECC829" s="14"/>
      <c r="ECD829" s="14"/>
      <c r="ECE829" s="14"/>
      <c r="ECF829" s="14"/>
      <c r="ECG829" s="14"/>
      <c r="ECH829" s="14"/>
      <c r="ECI829" s="14"/>
      <c r="ECJ829" s="14"/>
      <c r="ECK829" s="14"/>
      <c r="ECL829" s="14"/>
      <c r="ECM829" s="14"/>
      <c r="ECN829" s="14"/>
      <c r="ECO829" s="14"/>
      <c r="ECP829" s="14"/>
      <c r="ECQ829" s="14"/>
      <c r="ECR829" s="14"/>
      <c r="ECS829" s="14"/>
      <c r="ECT829" s="14"/>
      <c r="ECU829" s="14"/>
      <c r="ECV829" s="14"/>
      <c r="ECW829" s="14"/>
      <c r="ECX829" s="14"/>
      <c r="ECY829" s="14"/>
      <c r="ECZ829" s="14"/>
      <c r="EDA829" s="14"/>
      <c r="EDB829" s="14"/>
      <c r="EDC829" s="14"/>
      <c r="EDD829" s="14"/>
      <c r="EDE829" s="14"/>
      <c r="EDF829" s="14"/>
      <c r="EDG829" s="14"/>
      <c r="EDH829" s="14"/>
      <c r="EDI829" s="14"/>
      <c r="EDJ829" s="14"/>
      <c r="EDK829" s="14"/>
      <c r="EDL829" s="14"/>
      <c r="EDM829" s="14"/>
      <c r="EDN829" s="14"/>
      <c r="EDO829" s="14"/>
      <c r="EDP829" s="14"/>
      <c r="EDQ829" s="14"/>
      <c r="EDR829" s="14"/>
      <c r="EDS829" s="14"/>
      <c r="EDT829" s="14"/>
      <c r="EDU829" s="14"/>
      <c r="EDV829" s="14"/>
      <c r="EDW829" s="14"/>
      <c r="EDX829" s="14"/>
      <c r="EDY829" s="14"/>
      <c r="EDZ829" s="14"/>
      <c r="EEA829" s="14"/>
      <c r="EEB829" s="14"/>
      <c r="EEC829" s="14"/>
      <c r="EED829" s="14"/>
      <c r="EEE829" s="14"/>
      <c r="EEF829" s="14"/>
      <c r="EEG829" s="14"/>
      <c r="EEH829" s="14"/>
      <c r="EEI829" s="14"/>
      <c r="EEJ829" s="14"/>
      <c r="EEK829" s="14"/>
      <c r="EEL829" s="14"/>
      <c r="EEM829" s="14"/>
      <c r="EEN829" s="14"/>
      <c r="EEO829" s="14"/>
      <c r="EEP829" s="14"/>
      <c r="EEQ829" s="14"/>
      <c r="EER829" s="14"/>
      <c r="EES829" s="14"/>
      <c r="EET829" s="14"/>
      <c r="EEU829" s="14"/>
      <c r="EEV829" s="14"/>
      <c r="EEW829" s="14"/>
      <c r="EEX829" s="14"/>
      <c r="EEY829" s="14"/>
      <c r="EEZ829" s="14"/>
      <c r="EFA829" s="14"/>
      <c r="EFB829" s="14"/>
      <c r="EFC829" s="14"/>
      <c r="EFD829" s="14"/>
      <c r="EFE829" s="14"/>
      <c r="EFF829" s="14"/>
      <c r="EFG829" s="14"/>
      <c r="EFH829" s="14"/>
      <c r="EFI829" s="14"/>
      <c r="EFJ829" s="14"/>
      <c r="EFK829" s="14"/>
      <c r="EFL829" s="14"/>
      <c r="EFM829" s="14"/>
      <c r="EFN829" s="14"/>
      <c r="EFO829" s="14"/>
      <c r="EFP829" s="14"/>
      <c r="EFQ829" s="14"/>
      <c r="EFR829" s="14"/>
      <c r="EFS829" s="14"/>
      <c r="EFT829" s="14"/>
      <c r="EFU829" s="14"/>
      <c r="EFV829" s="14"/>
      <c r="EFW829" s="14"/>
      <c r="EFX829" s="14"/>
      <c r="EFY829" s="14"/>
      <c r="EFZ829" s="14"/>
      <c r="EGA829" s="14"/>
      <c r="EGB829" s="14"/>
      <c r="EGC829" s="14"/>
      <c r="EGD829" s="14"/>
      <c r="EGE829" s="14"/>
      <c r="EGF829" s="14"/>
      <c r="EGG829" s="14"/>
      <c r="EGH829" s="14"/>
      <c r="EGI829" s="14"/>
      <c r="EGJ829" s="14"/>
      <c r="EGK829" s="14"/>
      <c r="EGL829" s="14"/>
      <c r="EGM829" s="14"/>
      <c r="EGN829" s="14"/>
      <c r="EGO829" s="14"/>
      <c r="EGP829" s="14"/>
      <c r="EGQ829" s="14"/>
      <c r="EGR829" s="14"/>
      <c r="EGS829" s="14"/>
      <c r="EGT829" s="14"/>
      <c r="EGU829" s="14"/>
      <c r="EGV829" s="14"/>
      <c r="EGW829" s="14"/>
      <c r="EGX829" s="14"/>
      <c r="EGY829" s="14"/>
      <c r="EGZ829" s="14"/>
      <c r="EHA829" s="14"/>
      <c r="EHB829" s="14"/>
      <c r="EHC829" s="14"/>
      <c r="EHD829" s="14"/>
      <c r="EHE829" s="14"/>
      <c r="EHF829" s="14"/>
      <c r="EHG829" s="14"/>
      <c r="EHH829" s="14"/>
      <c r="EHI829" s="14"/>
      <c r="EHJ829" s="14"/>
      <c r="EHK829" s="14"/>
      <c r="EHL829" s="14"/>
      <c r="EHM829" s="14"/>
      <c r="EHN829" s="14"/>
      <c r="EHO829" s="14"/>
      <c r="EHP829" s="14"/>
      <c r="EHQ829" s="14"/>
      <c r="EHR829" s="14"/>
      <c r="EHS829" s="14"/>
      <c r="EHT829" s="14"/>
      <c r="EHU829" s="14"/>
      <c r="EHV829" s="14"/>
      <c r="EHW829" s="14"/>
      <c r="EHX829" s="14"/>
      <c r="EHY829" s="14"/>
      <c r="EHZ829" s="14"/>
      <c r="EIA829" s="14"/>
      <c r="EIB829" s="14"/>
      <c r="EIC829" s="14"/>
      <c r="EID829" s="14"/>
      <c r="EIE829" s="14"/>
      <c r="EIF829" s="14"/>
      <c r="EIG829" s="14"/>
      <c r="EIH829" s="14"/>
      <c r="EII829" s="14"/>
      <c r="EIJ829" s="14"/>
      <c r="EIK829" s="14"/>
      <c r="EIL829" s="14"/>
      <c r="EIM829" s="14"/>
      <c r="EIN829" s="14"/>
      <c r="EIO829" s="14"/>
      <c r="EIP829" s="14"/>
      <c r="EIQ829" s="14"/>
      <c r="EIR829" s="14"/>
      <c r="EIS829" s="14"/>
      <c r="EIT829" s="14"/>
      <c r="EIU829" s="14"/>
      <c r="EIV829" s="14"/>
      <c r="EIW829" s="14"/>
      <c r="EIX829" s="14"/>
      <c r="EIY829" s="14"/>
      <c r="EIZ829" s="14"/>
      <c r="EJA829" s="14"/>
      <c r="EJB829" s="14"/>
      <c r="EJC829" s="14"/>
      <c r="EJD829" s="14"/>
      <c r="EJE829" s="14"/>
      <c r="EJF829" s="14"/>
      <c r="EJG829" s="14"/>
      <c r="EJH829" s="14"/>
      <c r="EJI829" s="14"/>
      <c r="EJJ829" s="14"/>
      <c r="EJK829" s="14"/>
      <c r="EJL829" s="14"/>
      <c r="EJM829" s="14"/>
      <c r="EJN829" s="14"/>
      <c r="EJO829" s="14"/>
      <c r="EJP829" s="14"/>
      <c r="EJQ829" s="14"/>
      <c r="EJR829" s="14"/>
      <c r="EJS829" s="14"/>
      <c r="EJT829" s="14"/>
      <c r="EJU829" s="14"/>
      <c r="EJV829" s="14"/>
      <c r="EJW829" s="14"/>
      <c r="EJX829" s="14"/>
      <c r="EJY829" s="14"/>
      <c r="EJZ829" s="14"/>
      <c r="EKA829" s="14"/>
      <c r="EKB829" s="14"/>
      <c r="EKC829" s="14"/>
      <c r="EKD829" s="14"/>
      <c r="EKE829" s="14"/>
      <c r="EKF829" s="14"/>
      <c r="EKG829" s="14"/>
      <c r="EKH829" s="14"/>
      <c r="EKI829" s="14"/>
      <c r="EKJ829" s="14"/>
      <c r="EKK829" s="14"/>
      <c r="EKL829" s="14"/>
      <c r="EKM829" s="14"/>
      <c r="EKN829" s="14"/>
      <c r="EKO829" s="14"/>
      <c r="EKP829" s="14"/>
      <c r="EKQ829" s="14"/>
      <c r="EKR829" s="14"/>
      <c r="EKS829" s="14"/>
      <c r="EKT829" s="14"/>
      <c r="EKU829" s="14"/>
      <c r="EKV829" s="14"/>
      <c r="EKW829" s="14"/>
      <c r="EKX829" s="14"/>
      <c r="EKY829" s="14"/>
      <c r="EKZ829" s="14"/>
      <c r="ELA829" s="14"/>
      <c r="ELB829" s="14"/>
      <c r="ELC829" s="14"/>
      <c r="ELD829" s="14"/>
      <c r="ELE829" s="14"/>
      <c r="ELF829" s="14"/>
      <c r="ELG829" s="14"/>
      <c r="ELH829" s="14"/>
      <c r="ELI829" s="14"/>
      <c r="ELJ829" s="14"/>
      <c r="ELK829" s="14"/>
      <c r="ELL829" s="14"/>
      <c r="ELM829" s="14"/>
      <c r="ELN829" s="14"/>
      <c r="ELO829" s="14"/>
      <c r="ELP829" s="14"/>
      <c r="ELQ829" s="14"/>
      <c r="ELR829" s="14"/>
      <c r="ELS829" s="14"/>
      <c r="ELT829" s="14"/>
      <c r="ELU829" s="14"/>
      <c r="ELV829" s="14"/>
      <c r="ELW829" s="14"/>
      <c r="ELX829" s="14"/>
      <c r="ELY829" s="14"/>
      <c r="ELZ829" s="14"/>
      <c r="EMA829" s="14"/>
      <c r="EMB829" s="14"/>
      <c r="EMC829" s="14"/>
      <c r="EMD829" s="14"/>
      <c r="EME829" s="14"/>
      <c r="EMF829" s="14"/>
      <c r="EMG829" s="14"/>
      <c r="EMH829" s="14"/>
      <c r="EMI829" s="14"/>
      <c r="EMJ829" s="14"/>
      <c r="EMK829" s="14"/>
      <c r="EML829" s="14"/>
      <c r="EMM829" s="14"/>
      <c r="EMN829" s="14"/>
      <c r="EMO829" s="14"/>
      <c r="EMP829" s="14"/>
      <c r="EMQ829" s="14"/>
      <c r="EMR829" s="14"/>
      <c r="EMS829" s="14"/>
      <c r="EMT829" s="14"/>
      <c r="EMU829" s="14"/>
      <c r="EMV829" s="14"/>
      <c r="EMW829" s="14"/>
      <c r="EMX829" s="14"/>
      <c r="EMY829" s="14"/>
      <c r="EMZ829" s="14"/>
      <c r="ENA829" s="14"/>
      <c r="ENB829" s="14"/>
      <c r="ENC829" s="14"/>
      <c r="END829" s="14"/>
      <c r="ENE829" s="14"/>
      <c r="ENF829" s="14"/>
      <c r="ENG829" s="14"/>
      <c r="ENH829" s="14"/>
      <c r="ENI829" s="14"/>
      <c r="ENJ829" s="14"/>
      <c r="ENK829" s="14"/>
      <c r="ENL829" s="14"/>
      <c r="ENM829" s="14"/>
      <c r="ENN829" s="14"/>
      <c r="ENO829" s="14"/>
      <c r="ENP829" s="14"/>
      <c r="ENQ829" s="14"/>
      <c r="ENR829" s="14"/>
      <c r="ENS829" s="14"/>
      <c r="ENT829" s="14"/>
      <c r="ENU829" s="14"/>
      <c r="ENV829" s="14"/>
      <c r="ENW829" s="14"/>
      <c r="ENX829" s="14"/>
      <c r="ENY829" s="14"/>
      <c r="ENZ829" s="14"/>
      <c r="EOA829" s="14"/>
      <c r="EOB829" s="14"/>
      <c r="EOC829" s="14"/>
      <c r="EOD829" s="14"/>
      <c r="EOE829" s="14"/>
      <c r="EOF829" s="14"/>
      <c r="EOG829" s="14"/>
      <c r="EOH829" s="14"/>
      <c r="EOI829" s="14"/>
      <c r="EOJ829" s="14"/>
      <c r="EOK829" s="14"/>
      <c r="EOL829" s="14"/>
      <c r="EOM829" s="14"/>
      <c r="EON829" s="14"/>
      <c r="EOO829" s="14"/>
      <c r="EOP829" s="14"/>
      <c r="EOQ829" s="14"/>
      <c r="EOR829" s="14"/>
      <c r="EOS829" s="14"/>
      <c r="EOT829" s="14"/>
      <c r="EOU829" s="14"/>
      <c r="EOV829" s="14"/>
      <c r="EOW829" s="14"/>
      <c r="EOX829" s="14"/>
      <c r="EOY829" s="14"/>
      <c r="EOZ829" s="14"/>
      <c r="EPA829" s="14"/>
      <c r="EPB829" s="14"/>
      <c r="EPC829" s="14"/>
      <c r="EPD829" s="14"/>
      <c r="EPE829" s="14"/>
      <c r="EPF829" s="14"/>
      <c r="EPG829" s="14"/>
      <c r="EPH829" s="14"/>
      <c r="EPI829" s="14"/>
      <c r="EPJ829" s="14"/>
      <c r="EPK829" s="14"/>
      <c r="EPL829" s="14"/>
      <c r="EPM829" s="14"/>
      <c r="EPN829" s="14"/>
      <c r="EPO829" s="14"/>
      <c r="EPP829" s="14"/>
      <c r="EPQ829" s="14"/>
      <c r="EPR829" s="14"/>
      <c r="EPS829" s="14"/>
      <c r="EPT829" s="14"/>
      <c r="EPU829" s="14"/>
      <c r="EPV829" s="14"/>
      <c r="EPW829" s="14"/>
      <c r="EPX829" s="14"/>
      <c r="EPY829" s="14"/>
      <c r="EPZ829" s="14"/>
      <c r="EQA829" s="14"/>
      <c r="EQB829" s="14"/>
      <c r="EQC829" s="14"/>
      <c r="EQD829" s="14"/>
      <c r="EQE829" s="14"/>
      <c r="EQF829" s="14"/>
      <c r="EQG829" s="14"/>
      <c r="EQH829" s="14"/>
      <c r="EQI829" s="14"/>
      <c r="EQJ829" s="14"/>
      <c r="EQK829" s="14"/>
      <c r="EQL829" s="14"/>
      <c r="EQM829" s="14"/>
      <c r="EQN829" s="14"/>
      <c r="EQO829" s="14"/>
      <c r="EQP829" s="14"/>
      <c r="EQQ829" s="14"/>
      <c r="EQR829" s="14"/>
      <c r="EQS829" s="14"/>
      <c r="EQT829" s="14"/>
      <c r="EQU829" s="14"/>
      <c r="EQV829" s="14"/>
      <c r="EQW829" s="14"/>
      <c r="EQX829" s="14"/>
      <c r="EQY829" s="14"/>
      <c r="EQZ829" s="14"/>
      <c r="ERA829" s="14"/>
      <c r="ERB829" s="14"/>
      <c r="ERC829" s="14"/>
      <c r="ERD829" s="14"/>
      <c r="ERE829" s="14"/>
      <c r="ERF829" s="14"/>
      <c r="ERG829" s="14"/>
      <c r="ERH829" s="14"/>
      <c r="ERI829" s="14"/>
      <c r="ERJ829" s="14"/>
      <c r="ERK829" s="14"/>
      <c r="ERL829" s="14"/>
      <c r="ERM829" s="14"/>
      <c r="ERN829" s="14"/>
      <c r="ERO829" s="14"/>
      <c r="ERP829" s="14"/>
      <c r="ERQ829" s="14"/>
      <c r="ERR829" s="14"/>
      <c r="ERS829" s="14"/>
      <c r="ERT829" s="14"/>
      <c r="ERU829" s="14"/>
      <c r="ERV829" s="14"/>
      <c r="ERW829" s="14"/>
      <c r="ERX829" s="14"/>
      <c r="ERY829" s="14"/>
      <c r="ERZ829" s="14"/>
      <c r="ESA829" s="14"/>
      <c r="ESB829" s="14"/>
      <c r="ESC829" s="14"/>
      <c r="ESD829" s="14"/>
      <c r="ESE829" s="14"/>
      <c r="ESF829" s="14"/>
      <c r="ESG829" s="14"/>
      <c r="ESH829" s="14"/>
      <c r="ESI829" s="14"/>
      <c r="ESJ829" s="14"/>
      <c r="ESK829" s="14"/>
      <c r="ESL829" s="14"/>
      <c r="ESM829" s="14"/>
      <c r="ESN829" s="14"/>
      <c r="ESO829" s="14"/>
      <c r="ESP829" s="14"/>
      <c r="ESQ829" s="14"/>
      <c r="ESR829" s="14"/>
      <c r="ESS829" s="14"/>
      <c r="EST829" s="14"/>
      <c r="ESU829" s="14"/>
      <c r="ESV829" s="14"/>
      <c r="ESW829" s="14"/>
      <c r="ESX829" s="14"/>
      <c r="ESY829" s="14"/>
      <c r="ESZ829" s="14"/>
      <c r="ETA829" s="14"/>
      <c r="ETB829" s="14"/>
      <c r="ETC829" s="14"/>
      <c r="ETD829" s="14"/>
      <c r="ETE829" s="14"/>
      <c r="ETF829" s="14"/>
      <c r="ETG829" s="14"/>
      <c r="ETH829" s="14"/>
      <c r="ETI829" s="14"/>
      <c r="ETJ829" s="14"/>
      <c r="ETK829" s="14"/>
      <c r="ETL829" s="14"/>
      <c r="ETM829" s="14"/>
      <c r="ETN829" s="14"/>
      <c r="ETO829" s="14"/>
      <c r="ETP829" s="14"/>
      <c r="ETQ829" s="14"/>
      <c r="ETR829" s="14"/>
      <c r="ETS829" s="14"/>
      <c r="ETT829" s="14"/>
      <c r="ETU829" s="14"/>
      <c r="ETV829" s="14"/>
      <c r="ETW829" s="14"/>
      <c r="ETX829" s="14"/>
      <c r="ETY829" s="14"/>
      <c r="ETZ829" s="14"/>
      <c r="EUA829" s="14"/>
      <c r="EUB829" s="14"/>
      <c r="EUC829" s="14"/>
      <c r="EUD829" s="14"/>
      <c r="EUE829" s="14"/>
      <c r="EUF829" s="14"/>
      <c r="EUG829" s="14"/>
      <c r="EUH829" s="14"/>
      <c r="EUI829" s="14"/>
      <c r="EUJ829" s="14"/>
      <c r="EUK829" s="14"/>
      <c r="EUL829" s="14"/>
      <c r="EUM829" s="14"/>
      <c r="EUN829" s="14"/>
      <c r="EUO829" s="14"/>
      <c r="EUP829" s="14"/>
      <c r="EUQ829" s="14"/>
      <c r="EUR829" s="14"/>
      <c r="EUS829" s="14"/>
      <c r="EUT829" s="14"/>
      <c r="EUU829" s="14"/>
      <c r="EUV829" s="14"/>
      <c r="EUW829" s="14"/>
      <c r="EUX829" s="14"/>
      <c r="EUY829" s="14"/>
      <c r="EUZ829" s="14"/>
      <c r="EVA829" s="14"/>
      <c r="EVB829" s="14"/>
      <c r="EVC829" s="14"/>
      <c r="EVD829" s="14"/>
      <c r="EVE829" s="14"/>
      <c r="EVF829" s="14"/>
      <c r="EVG829" s="14"/>
      <c r="EVH829" s="14"/>
      <c r="EVI829" s="14"/>
      <c r="EVJ829" s="14"/>
      <c r="EVK829" s="14"/>
      <c r="EVL829" s="14"/>
      <c r="EVM829" s="14"/>
      <c r="EVN829" s="14"/>
      <c r="EVO829" s="14"/>
      <c r="EVP829" s="14"/>
      <c r="EVQ829" s="14"/>
      <c r="EVR829" s="14"/>
      <c r="EVS829" s="14"/>
      <c r="EVT829" s="14"/>
      <c r="EVU829" s="14"/>
      <c r="EVV829" s="14"/>
      <c r="EVW829" s="14"/>
      <c r="EVX829" s="14"/>
      <c r="EVY829" s="14"/>
      <c r="EVZ829" s="14"/>
      <c r="EWA829" s="14"/>
      <c r="EWB829" s="14"/>
      <c r="EWC829" s="14"/>
      <c r="EWD829" s="14"/>
      <c r="EWE829" s="14"/>
      <c r="EWF829" s="14"/>
      <c r="EWG829" s="14"/>
      <c r="EWH829" s="14"/>
      <c r="EWI829" s="14"/>
      <c r="EWJ829" s="14"/>
      <c r="EWK829" s="14"/>
      <c r="EWL829" s="14"/>
      <c r="EWM829" s="14"/>
      <c r="EWN829" s="14"/>
      <c r="EWO829" s="14"/>
      <c r="EWP829" s="14"/>
      <c r="EWQ829" s="14"/>
      <c r="EWR829" s="14"/>
      <c r="EWS829" s="14"/>
      <c r="EWT829" s="14"/>
      <c r="EWU829" s="14"/>
      <c r="EWV829" s="14"/>
      <c r="EWW829" s="14"/>
      <c r="EWX829" s="14"/>
      <c r="EWY829" s="14"/>
      <c r="EWZ829" s="14"/>
      <c r="EXA829" s="14"/>
      <c r="EXB829" s="14"/>
      <c r="EXC829" s="14"/>
      <c r="EXD829" s="14"/>
      <c r="EXE829" s="14"/>
      <c r="EXF829" s="14"/>
      <c r="EXG829" s="14"/>
      <c r="EXH829" s="14"/>
      <c r="EXI829" s="14"/>
      <c r="EXJ829" s="14"/>
      <c r="EXK829" s="14"/>
      <c r="EXL829" s="14"/>
      <c r="EXM829" s="14"/>
      <c r="EXN829" s="14"/>
      <c r="EXO829" s="14"/>
      <c r="EXP829" s="14"/>
      <c r="EXQ829" s="14"/>
      <c r="EXR829" s="14"/>
      <c r="EXS829" s="14"/>
      <c r="EXT829" s="14"/>
      <c r="EXU829" s="14"/>
      <c r="EXV829" s="14"/>
      <c r="EXW829" s="14"/>
      <c r="EXX829" s="14"/>
      <c r="EXY829" s="14"/>
      <c r="EXZ829" s="14"/>
      <c r="EYA829" s="14"/>
      <c r="EYB829" s="14"/>
      <c r="EYC829" s="14"/>
      <c r="EYD829" s="14"/>
      <c r="EYE829" s="14"/>
      <c r="EYF829" s="14"/>
      <c r="EYG829" s="14"/>
      <c r="EYH829" s="14"/>
      <c r="EYI829" s="14"/>
      <c r="EYJ829" s="14"/>
      <c r="EYK829" s="14"/>
      <c r="EYL829" s="14"/>
      <c r="EYM829" s="14"/>
      <c r="EYN829" s="14"/>
      <c r="EYO829" s="14"/>
      <c r="EYP829" s="14"/>
      <c r="EYQ829" s="14"/>
      <c r="EYR829" s="14"/>
      <c r="EYS829" s="14"/>
      <c r="EYT829" s="14"/>
      <c r="EYU829" s="14"/>
      <c r="EYV829" s="14"/>
      <c r="EYW829" s="14"/>
      <c r="EYX829" s="14"/>
      <c r="EYY829" s="14"/>
      <c r="EYZ829" s="14"/>
      <c r="EZA829" s="14"/>
      <c r="EZB829" s="14"/>
      <c r="EZC829" s="14"/>
      <c r="EZD829" s="14"/>
      <c r="EZE829" s="14"/>
      <c r="EZF829" s="14"/>
      <c r="EZG829" s="14"/>
      <c r="EZH829" s="14"/>
      <c r="EZI829" s="14"/>
      <c r="EZJ829" s="14"/>
      <c r="EZK829" s="14"/>
      <c r="EZL829" s="14"/>
      <c r="EZM829" s="14"/>
      <c r="EZN829" s="14"/>
      <c r="EZO829" s="14"/>
      <c r="EZP829" s="14"/>
      <c r="EZQ829" s="14"/>
      <c r="EZR829" s="14"/>
      <c r="EZS829" s="14"/>
      <c r="EZT829" s="14"/>
      <c r="EZU829" s="14"/>
      <c r="EZV829" s="14"/>
      <c r="EZW829" s="14"/>
      <c r="EZX829" s="14"/>
      <c r="EZY829" s="14"/>
      <c r="EZZ829" s="14"/>
      <c r="FAA829" s="14"/>
      <c r="FAB829" s="14"/>
      <c r="FAC829" s="14"/>
      <c r="FAD829" s="14"/>
      <c r="FAE829" s="14"/>
      <c r="FAF829" s="14"/>
      <c r="FAG829" s="14"/>
      <c r="FAH829" s="14"/>
      <c r="FAI829" s="14"/>
      <c r="FAJ829" s="14"/>
      <c r="FAK829" s="14"/>
      <c r="FAL829" s="14"/>
      <c r="FAM829" s="14"/>
      <c r="FAN829" s="14"/>
      <c r="FAO829" s="14"/>
      <c r="FAP829" s="14"/>
      <c r="FAQ829" s="14"/>
      <c r="FAR829" s="14"/>
      <c r="FAS829" s="14"/>
      <c r="FAT829" s="14"/>
      <c r="FAU829" s="14"/>
      <c r="FAV829" s="14"/>
      <c r="FAW829" s="14"/>
      <c r="FAX829" s="14"/>
      <c r="FAY829" s="14"/>
      <c r="FAZ829" s="14"/>
      <c r="FBA829" s="14"/>
      <c r="FBB829" s="14"/>
      <c r="FBC829" s="14"/>
      <c r="FBD829" s="14"/>
      <c r="FBE829" s="14"/>
      <c r="FBF829" s="14"/>
      <c r="FBG829" s="14"/>
      <c r="FBH829" s="14"/>
      <c r="FBI829" s="14"/>
      <c r="FBJ829" s="14"/>
      <c r="FBK829" s="14"/>
      <c r="FBL829" s="14"/>
      <c r="FBM829" s="14"/>
      <c r="FBN829" s="14"/>
      <c r="FBO829" s="14"/>
      <c r="FBP829" s="14"/>
      <c r="FBQ829" s="14"/>
      <c r="FBR829" s="14"/>
      <c r="FBS829" s="14"/>
      <c r="FBT829" s="14"/>
      <c r="FBU829" s="14"/>
      <c r="FBV829" s="14"/>
      <c r="FBW829" s="14"/>
      <c r="FBX829" s="14"/>
      <c r="FBY829" s="14"/>
      <c r="FBZ829" s="14"/>
      <c r="FCA829" s="14"/>
      <c r="FCB829" s="14"/>
      <c r="FCC829" s="14"/>
      <c r="FCD829" s="14"/>
      <c r="FCE829" s="14"/>
      <c r="FCF829" s="14"/>
      <c r="FCG829" s="14"/>
      <c r="FCH829" s="14"/>
      <c r="FCI829" s="14"/>
      <c r="FCJ829" s="14"/>
      <c r="FCK829" s="14"/>
      <c r="FCL829" s="14"/>
      <c r="FCM829" s="14"/>
      <c r="FCN829" s="14"/>
      <c r="FCO829" s="14"/>
      <c r="FCP829" s="14"/>
      <c r="FCQ829" s="14"/>
      <c r="FCR829" s="14"/>
      <c r="FCS829" s="14"/>
      <c r="FCT829" s="14"/>
      <c r="FCU829" s="14"/>
      <c r="FCV829" s="14"/>
      <c r="FCW829" s="14"/>
      <c r="FCX829" s="14"/>
      <c r="FCY829" s="14"/>
      <c r="FCZ829" s="14"/>
      <c r="FDA829" s="14"/>
      <c r="FDB829" s="14"/>
      <c r="FDC829" s="14"/>
      <c r="FDD829" s="14"/>
      <c r="FDE829" s="14"/>
      <c r="FDF829" s="14"/>
      <c r="FDG829" s="14"/>
      <c r="FDH829" s="14"/>
      <c r="FDI829" s="14"/>
      <c r="FDJ829" s="14"/>
      <c r="FDK829" s="14"/>
      <c r="FDL829" s="14"/>
      <c r="FDM829" s="14"/>
      <c r="FDN829" s="14"/>
      <c r="FDO829" s="14"/>
      <c r="FDP829" s="14"/>
      <c r="FDQ829" s="14"/>
      <c r="FDR829" s="14"/>
      <c r="FDS829" s="14"/>
      <c r="FDT829" s="14"/>
      <c r="FDU829" s="14"/>
      <c r="FDV829" s="14"/>
      <c r="FDW829" s="14"/>
      <c r="FDX829" s="14"/>
      <c r="FDY829" s="14"/>
      <c r="FDZ829" s="14"/>
      <c r="FEA829" s="14"/>
      <c r="FEB829" s="14"/>
      <c r="FEC829" s="14"/>
      <c r="FED829" s="14"/>
      <c r="FEE829" s="14"/>
      <c r="FEF829" s="14"/>
      <c r="FEG829" s="14"/>
      <c r="FEH829" s="14"/>
      <c r="FEI829" s="14"/>
      <c r="FEJ829" s="14"/>
      <c r="FEK829" s="14"/>
      <c r="FEL829" s="14"/>
      <c r="FEM829" s="14"/>
      <c r="FEN829" s="14"/>
      <c r="FEO829" s="14"/>
      <c r="FEP829" s="14"/>
      <c r="FEQ829" s="14"/>
      <c r="FER829" s="14"/>
      <c r="FES829" s="14"/>
      <c r="FET829" s="14"/>
      <c r="FEU829" s="14"/>
      <c r="FEV829" s="14"/>
      <c r="FEW829" s="14"/>
      <c r="FEX829" s="14"/>
      <c r="FEY829" s="14"/>
      <c r="FEZ829" s="14"/>
      <c r="FFA829" s="14"/>
      <c r="FFB829" s="14"/>
      <c r="FFC829" s="14"/>
      <c r="FFD829" s="14"/>
      <c r="FFE829" s="14"/>
      <c r="FFF829" s="14"/>
      <c r="FFG829" s="14"/>
      <c r="FFH829" s="14"/>
      <c r="FFI829" s="14"/>
      <c r="FFJ829" s="14"/>
      <c r="FFK829" s="14"/>
      <c r="FFL829" s="14"/>
      <c r="FFM829" s="14"/>
      <c r="FFN829" s="14"/>
      <c r="FFO829" s="14"/>
      <c r="FFP829" s="14"/>
      <c r="FFQ829" s="14"/>
      <c r="FFR829" s="14"/>
      <c r="FFS829" s="14"/>
      <c r="FFT829" s="14"/>
      <c r="FFU829" s="14"/>
      <c r="FFV829" s="14"/>
      <c r="FFW829" s="14"/>
      <c r="FFX829" s="14"/>
      <c r="FFY829" s="14"/>
      <c r="FFZ829" s="14"/>
      <c r="FGA829" s="14"/>
      <c r="FGB829" s="14"/>
      <c r="FGC829" s="14"/>
      <c r="FGD829" s="14"/>
      <c r="FGE829" s="14"/>
      <c r="FGF829" s="14"/>
      <c r="FGG829" s="14"/>
      <c r="FGH829" s="14"/>
      <c r="FGI829" s="14"/>
      <c r="FGJ829" s="14"/>
      <c r="FGK829" s="14"/>
      <c r="FGL829" s="14"/>
      <c r="FGM829" s="14"/>
      <c r="FGN829" s="14"/>
      <c r="FGO829" s="14"/>
      <c r="FGP829" s="14"/>
      <c r="FGQ829" s="14"/>
      <c r="FGR829" s="14"/>
      <c r="FGS829" s="14"/>
      <c r="FGT829" s="14"/>
      <c r="FGU829" s="14"/>
      <c r="FGV829" s="14"/>
      <c r="FGW829" s="14"/>
      <c r="FGX829" s="14"/>
      <c r="FGY829" s="14"/>
      <c r="FGZ829" s="14"/>
      <c r="FHA829" s="14"/>
      <c r="FHB829" s="14"/>
      <c r="FHC829" s="14"/>
      <c r="FHD829" s="14"/>
      <c r="FHE829" s="14"/>
      <c r="FHF829" s="14"/>
      <c r="FHG829" s="14"/>
      <c r="FHH829" s="14"/>
      <c r="FHI829" s="14"/>
      <c r="FHJ829" s="14"/>
      <c r="FHK829" s="14"/>
      <c r="FHL829" s="14"/>
      <c r="FHM829" s="14"/>
      <c r="FHN829" s="14"/>
      <c r="FHO829" s="14"/>
      <c r="FHP829" s="14"/>
      <c r="FHQ829" s="14"/>
      <c r="FHR829" s="14"/>
      <c r="FHS829" s="14"/>
      <c r="FHT829" s="14"/>
      <c r="FHU829" s="14"/>
      <c r="FHV829" s="14"/>
      <c r="FHW829" s="14"/>
      <c r="FHX829" s="14"/>
      <c r="FHY829" s="14"/>
      <c r="FHZ829" s="14"/>
      <c r="FIA829" s="14"/>
      <c r="FIB829" s="14"/>
      <c r="FIC829" s="14"/>
      <c r="FID829" s="14"/>
      <c r="FIE829" s="14"/>
      <c r="FIF829" s="14"/>
      <c r="FIG829" s="14"/>
      <c r="FIH829" s="14"/>
      <c r="FII829" s="14"/>
      <c r="FIJ829" s="14"/>
      <c r="FIK829" s="14"/>
      <c r="FIL829" s="14"/>
      <c r="FIM829" s="14"/>
      <c r="FIN829" s="14"/>
      <c r="FIO829" s="14"/>
      <c r="FIP829" s="14"/>
      <c r="FIQ829" s="14"/>
      <c r="FIR829" s="14"/>
      <c r="FIS829" s="14"/>
      <c r="FIT829" s="14"/>
      <c r="FIU829" s="14"/>
      <c r="FIV829" s="14"/>
      <c r="FIW829" s="14"/>
      <c r="FIX829" s="14"/>
      <c r="FIY829" s="14"/>
      <c r="FIZ829" s="14"/>
      <c r="FJA829" s="14"/>
      <c r="FJB829" s="14"/>
      <c r="FJC829" s="14"/>
      <c r="FJD829" s="14"/>
      <c r="FJE829" s="14"/>
      <c r="FJF829" s="14"/>
      <c r="FJG829" s="14"/>
      <c r="FJH829" s="14"/>
      <c r="FJI829" s="14"/>
      <c r="FJJ829" s="14"/>
      <c r="FJK829" s="14"/>
      <c r="FJL829" s="14"/>
      <c r="FJM829" s="14"/>
      <c r="FJN829" s="14"/>
      <c r="FJO829" s="14"/>
      <c r="FJP829" s="14"/>
      <c r="FJQ829" s="14"/>
      <c r="FJR829" s="14"/>
      <c r="FJS829" s="14"/>
      <c r="FJT829" s="14"/>
      <c r="FJU829" s="14"/>
      <c r="FJV829" s="14"/>
      <c r="FJW829" s="14"/>
      <c r="FJX829" s="14"/>
      <c r="FJY829" s="14"/>
      <c r="FJZ829" s="14"/>
      <c r="FKA829" s="14"/>
      <c r="FKB829" s="14"/>
      <c r="FKC829" s="14"/>
      <c r="FKD829" s="14"/>
      <c r="FKE829" s="14"/>
      <c r="FKF829" s="14"/>
      <c r="FKG829" s="14"/>
      <c r="FKH829" s="14"/>
      <c r="FKI829" s="14"/>
      <c r="FKJ829" s="14"/>
      <c r="FKK829" s="14"/>
      <c r="FKL829" s="14"/>
      <c r="FKM829" s="14"/>
      <c r="FKN829" s="14"/>
      <c r="FKO829" s="14"/>
      <c r="FKP829" s="14"/>
      <c r="FKQ829" s="14"/>
      <c r="FKR829" s="14"/>
      <c r="FKS829" s="14"/>
      <c r="FKT829" s="14"/>
      <c r="FKU829" s="14"/>
      <c r="FKV829" s="14"/>
      <c r="FKW829" s="14"/>
      <c r="FKX829" s="14"/>
      <c r="FKY829" s="14"/>
      <c r="FKZ829" s="14"/>
      <c r="FLA829" s="14"/>
      <c r="FLB829" s="14"/>
      <c r="FLC829" s="14"/>
      <c r="FLD829" s="14"/>
      <c r="FLE829" s="14"/>
      <c r="FLF829" s="14"/>
      <c r="FLG829" s="14"/>
      <c r="FLH829" s="14"/>
      <c r="FLI829" s="14"/>
      <c r="FLJ829" s="14"/>
      <c r="FLK829" s="14"/>
      <c r="FLL829" s="14"/>
      <c r="FLM829" s="14"/>
      <c r="FLN829" s="14"/>
      <c r="FLO829" s="14"/>
      <c r="FLP829" s="14"/>
      <c r="FLQ829" s="14"/>
      <c r="FLR829" s="14"/>
      <c r="FLS829" s="14"/>
      <c r="FLT829" s="14"/>
      <c r="FLU829" s="14"/>
      <c r="FLV829" s="14"/>
      <c r="FLW829" s="14"/>
      <c r="FLX829" s="14"/>
      <c r="FLY829" s="14"/>
      <c r="FLZ829" s="14"/>
      <c r="FMA829" s="14"/>
      <c r="FMB829" s="14"/>
      <c r="FMC829" s="14"/>
      <c r="FMD829" s="14"/>
      <c r="FME829" s="14"/>
      <c r="FMF829" s="14"/>
      <c r="FMG829" s="14"/>
      <c r="FMH829" s="14"/>
      <c r="FMI829" s="14"/>
      <c r="FMJ829" s="14"/>
      <c r="FMK829" s="14"/>
      <c r="FML829" s="14"/>
      <c r="FMM829" s="14"/>
      <c r="FMN829" s="14"/>
      <c r="FMO829" s="14"/>
      <c r="FMP829" s="14"/>
      <c r="FMQ829" s="14"/>
      <c r="FMR829" s="14"/>
      <c r="FMS829" s="14"/>
      <c r="FMT829" s="14"/>
      <c r="FMU829" s="14"/>
      <c r="FMV829" s="14"/>
      <c r="FMW829" s="14"/>
      <c r="FMX829" s="14"/>
      <c r="FMY829" s="14"/>
      <c r="FMZ829" s="14"/>
      <c r="FNA829" s="14"/>
      <c r="FNB829" s="14"/>
      <c r="FNC829" s="14"/>
      <c r="FND829" s="14"/>
      <c r="FNE829" s="14"/>
      <c r="FNF829" s="14"/>
      <c r="FNG829" s="14"/>
      <c r="FNH829" s="14"/>
      <c r="FNI829" s="14"/>
      <c r="FNJ829" s="14"/>
      <c r="FNK829" s="14"/>
      <c r="FNL829" s="14"/>
      <c r="FNM829" s="14"/>
      <c r="FNN829" s="14"/>
      <c r="FNO829" s="14"/>
      <c r="FNP829" s="14"/>
      <c r="FNQ829" s="14"/>
      <c r="FNR829" s="14"/>
      <c r="FNS829" s="14"/>
      <c r="FNT829" s="14"/>
      <c r="FNU829" s="14"/>
      <c r="FNV829" s="14"/>
      <c r="FNW829" s="14"/>
      <c r="FNX829" s="14"/>
      <c r="FNY829" s="14"/>
      <c r="FNZ829" s="14"/>
      <c r="FOA829" s="14"/>
      <c r="FOB829" s="14"/>
      <c r="FOC829" s="14"/>
      <c r="FOD829" s="14"/>
      <c r="FOE829" s="14"/>
      <c r="FOF829" s="14"/>
      <c r="FOG829" s="14"/>
      <c r="FOH829" s="14"/>
      <c r="FOI829" s="14"/>
      <c r="FOJ829" s="14"/>
      <c r="FOK829" s="14"/>
      <c r="FOL829" s="14"/>
      <c r="FOM829" s="14"/>
      <c r="FON829" s="14"/>
      <c r="FOO829" s="14"/>
      <c r="FOP829" s="14"/>
      <c r="FOQ829" s="14"/>
      <c r="FOR829" s="14"/>
      <c r="FOS829" s="14"/>
      <c r="FOT829" s="14"/>
      <c r="FOU829" s="14"/>
      <c r="FOV829" s="14"/>
      <c r="FOW829" s="14"/>
      <c r="FOX829" s="14"/>
      <c r="FOY829" s="14"/>
      <c r="FOZ829" s="14"/>
      <c r="FPA829" s="14"/>
      <c r="FPB829" s="14"/>
      <c r="FPC829" s="14"/>
      <c r="FPD829" s="14"/>
      <c r="FPE829" s="14"/>
      <c r="FPF829" s="14"/>
      <c r="FPG829" s="14"/>
      <c r="FPH829" s="14"/>
      <c r="FPI829" s="14"/>
      <c r="FPJ829" s="14"/>
      <c r="FPK829" s="14"/>
      <c r="FPL829" s="14"/>
      <c r="FPM829" s="14"/>
      <c r="FPN829" s="14"/>
      <c r="FPO829" s="14"/>
      <c r="FPP829" s="14"/>
      <c r="FPQ829" s="14"/>
      <c r="FPR829" s="14"/>
      <c r="FPS829" s="14"/>
      <c r="FPT829" s="14"/>
      <c r="FPU829" s="14"/>
      <c r="FPV829" s="14"/>
      <c r="FPW829" s="14"/>
      <c r="FPX829" s="14"/>
      <c r="FPY829" s="14"/>
      <c r="FPZ829" s="14"/>
      <c r="FQA829" s="14"/>
      <c r="FQB829" s="14"/>
      <c r="FQC829" s="14"/>
      <c r="FQD829" s="14"/>
      <c r="FQE829" s="14"/>
      <c r="FQF829" s="14"/>
      <c r="FQG829" s="14"/>
      <c r="FQH829" s="14"/>
      <c r="FQI829" s="14"/>
      <c r="FQJ829" s="14"/>
      <c r="FQK829" s="14"/>
      <c r="FQL829" s="14"/>
      <c r="FQM829" s="14"/>
      <c r="FQN829" s="14"/>
      <c r="FQO829" s="14"/>
      <c r="FQP829" s="14"/>
      <c r="FQQ829" s="14"/>
      <c r="FQR829" s="14"/>
      <c r="FQS829" s="14"/>
      <c r="FQT829" s="14"/>
      <c r="FQU829" s="14"/>
      <c r="FQV829" s="14"/>
      <c r="FQW829" s="14"/>
      <c r="FQX829" s="14"/>
      <c r="FQY829" s="14"/>
      <c r="FQZ829" s="14"/>
      <c r="FRA829" s="14"/>
      <c r="FRB829" s="14"/>
      <c r="FRC829" s="14"/>
      <c r="FRD829" s="14"/>
      <c r="FRE829" s="14"/>
      <c r="FRF829" s="14"/>
      <c r="FRG829" s="14"/>
      <c r="FRH829" s="14"/>
      <c r="FRI829" s="14"/>
      <c r="FRJ829" s="14"/>
      <c r="FRK829" s="14"/>
      <c r="FRL829" s="14"/>
      <c r="FRM829" s="14"/>
      <c r="FRN829" s="14"/>
      <c r="FRO829" s="14"/>
      <c r="FRP829" s="14"/>
      <c r="FRQ829" s="14"/>
      <c r="FRR829" s="14"/>
      <c r="FRS829" s="14"/>
      <c r="FRT829" s="14"/>
      <c r="FRU829" s="14"/>
      <c r="FRV829" s="14"/>
      <c r="FRW829" s="14"/>
      <c r="FRX829" s="14"/>
      <c r="FRY829" s="14"/>
      <c r="FRZ829" s="14"/>
      <c r="FSA829" s="14"/>
      <c r="FSB829" s="14"/>
      <c r="FSC829" s="14"/>
      <c r="FSD829" s="14"/>
      <c r="FSE829" s="14"/>
      <c r="FSF829" s="14"/>
      <c r="FSG829" s="14"/>
      <c r="FSH829" s="14"/>
      <c r="FSI829" s="14"/>
      <c r="FSJ829" s="14"/>
      <c r="FSK829" s="14"/>
      <c r="FSL829" s="14"/>
      <c r="FSM829" s="14"/>
      <c r="FSN829" s="14"/>
      <c r="FSO829" s="14"/>
      <c r="FSP829" s="14"/>
      <c r="FSQ829" s="14"/>
      <c r="FSR829" s="14"/>
      <c r="FSS829" s="14"/>
      <c r="FST829" s="14"/>
      <c r="FSU829" s="14"/>
      <c r="FSV829" s="14"/>
      <c r="FSW829" s="14"/>
      <c r="FSX829" s="14"/>
      <c r="FSY829" s="14"/>
      <c r="FSZ829" s="14"/>
      <c r="FTA829" s="14"/>
      <c r="FTB829" s="14"/>
      <c r="FTC829" s="14"/>
      <c r="FTD829" s="14"/>
      <c r="FTE829" s="14"/>
      <c r="FTF829" s="14"/>
      <c r="FTG829" s="14"/>
      <c r="FTH829" s="14"/>
      <c r="FTI829" s="14"/>
      <c r="FTJ829" s="14"/>
      <c r="FTK829" s="14"/>
      <c r="FTL829" s="14"/>
      <c r="FTM829" s="14"/>
      <c r="FTN829" s="14"/>
      <c r="FTO829" s="14"/>
      <c r="FTP829" s="14"/>
      <c r="FTQ829" s="14"/>
      <c r="FTR829" s="14"/>
      <c r="FTS829" s="14"/>
      <c r="FTT829" s="14"/>
      <c r="FTU829" s="14"/>
      <c r="FTV829" s="14"/>
      <c r="FTW829" s="14"/>
      <c r="FTX829" s="14"/>
      <c r="FTY829" s="14"/>
      <c r="FTZ829" s="14"/>
      <c r="FUA829" s="14"/>
      <c r="FUB829" s="14"/>
      <c r="FUC829" s="14"/>
      <c r="FUD829" s="14"/>
      <c r="FUE829" s="14"/>
      <c r="FUF829" s="14"/>
      <c r="FUG829" s="14"/>
      <c r="FUH829" s="14"/>
      <c r="FUI829" s="14"/>
      <c r="FUJ829" s="14"/>
      <c r="FUK829" s="14"/>
      <c r="FUL829" s="14"/>
      <c r="FUM829" s="14"/>
      <c r="FUN829" s="14"/>
      <c r="FUO829" s="14"/>
      <c r="FUP829" s="14"/>
      <c r="FUQ829" s="14"/>
      <c r="FUR829" s="14"/>
      <c r="FUS829" s="14"/>
      <c r="FUT829" s="14"/>
      <c r="FUU829" s="14"/>
      <c r="FUV829" s="14"/>
      <c r="FUW829" s="14"/>
      <c r="FUX829" s="14"/>
      <c r="FUY829" s="14"/>
      <c r="FUZ829" s="14"/>
      <c r="FVA829" s="14"/>
      <c r="FVB829" s="14"/>
      <c r="FVC829" s="14"/>
      <c r="FVD829" s="14"/>
      <c r="FVE829" s="14"/>
      <c r="FVF829" s="14"/>
      <c r="FVG829" s="14"/>
      <c r="FVH829" s="14"/>
      <c r="FVI829" s="14"/>
      <c r="FVJ829" s="14"/>
      <c r="FVK829" s="14"/>
      <c r="FVL829" s="14"/>
      <c r="FVM829" s="14"/>
      <c r="FVN829" s="14"/>
      <c r="FVO829" s="14"/>
      <c r="FVP829" s="14"/>
      <c r="FVQ829" s="14"/>
      <c r="FVR829" s="14"/>
      <c r="FVS829" s="14"/>
      <c r="FVT829" s="14"/>
      <c r="FVU829" s="14"/>
      <c r="FVV829" s="14"/>
      <c r="FVW829" s="14"/>
      <c r="FVX829" s="14"/>
      <c r="FVY829" s="14"/>
      <c r="FVZ829" s="14"/>
      <c r="FWA829" s="14"/>
      <c r="FWB829" s="14"/>
      <c r="FWC829" s="14"/>
      <c r="FWD829" s="14"/>
      <c r="FWE829" s="14"/>
      <c r="FWF829" s="14"/>
      <c r="FWG829" s="14"/>
      <c r="FWH829" s="14"/>
      <c r="FWI829" s="14"/>
      <c r="FWJ829" s="14"/>
      <c r="FWK829" s="14"/>
      <c r="FWL829" s="14"/>
      <c r="FWM829" s="14"/>
      <c r="FWN829" s="14"/>
      <c r="FWO829" s="14"/>
      <c r="FWP829" s="14"/>
      <c r="FWQ829" s="14"/>
      <c r="FWR829" s="14"/>
      <c r="FWS829" s="14"/>
      <c r="FWT829" s="14"/>
      <c r="FWU829" s="14"/>
      <c r="FWV829" s="14"/>
      <c r="FWW829" s="14"/>
      <c r="FWX829" s="14"/>
      <c r="FWY829" s="14"/>
      <c r="FWZ829" s="14"/>
      <c r="FXA829" s="14"/>
      <c r="FXB829" s="14"/>
      <c r="FXC829" s="14"/>
      <c r="FXD829" s="14"/>
      <c r="FXE829" s="14"/>
      <c r="FXF829" s="14"/>
      <c r="FXG829" s="14"/>
      <c r="FXH829" s="14"/>
      <c r="FXI829" s="14"/>
      <c r="FXJ829" s="14"/>
      <c r="FXK829" s="14"/>
      <c r="FXL829" s="14"/>
      <c r="FXM829" s="14"/>
      <c r="FXN829" s="14"/>
      <c r="FXO829" s="14"/>
      <c r="FXP829" s="14"/>
      <c r="FXQ829" s="14"/>
      <c r="FXR829" s="14"/>
      <c r="FXS829" s="14"/>
      <c r="FXT829" s="14"/>
      <c r="FXU829" s="14"/>
      <c r="FXV829" s="14"/>
      <c r="FXW829" s="14"/>
      <c r="FXX829" s="14"/>
      <c r="FXY829" s="14"/>
      <c r="FXZ829" s="14"/>
      <c r="FYA829" s="14"/>
      <c r="FYB829" s="14"/>
      <c r="FYC829" s="14"/>
      <c r="FYD829" s="14"/>
      <c r="FYE829" s="14"/>
      <c r="FYF829" s="14"/>
      <c r="FYG829" s="14"/>
      <c r="FYH829" s="14"/>
      <c r="FYI829" s="14"/>
      <c r="FYJ829" s="14"/>
      <c r="FYK829" s="14"/>
      <c r="FYL829" s="14"/>
      <c r="FYM829" s="14"/>
      <c r="FYN829" s="14"/>
      <c r="FYO829" s="14"/>
      <c r="FYP829" s="14"/>
      <c r="FYQ829" s="14"/>
      <c r="FYR829" s="14"/>
      <c r="FYS829" s="14"/>
      <c r="FYT829" s="14"/>
      <c r="FYU829" s="14"/>
      <c r="FYV829" s="14"/>
      <c r="FYW829" s="14"/>
      <c r="FYX829" s="14"/>
      <c r="FYY829" s="14"/>
      <c r="FYZ829" s="14"/>
      <c r="FZA829" s="14"/>
      <c r="FZB829" s="14"/>
      <c r="FZC829" s="14"/>
      <c r="FZD829" s="14"/>
      <c r="FZE829" s="14"/>
      <c r="FZF829" s="14"/>
      <c r="FZG829" s="14"/>
      <c r="FZH829" s="14"/>
      <c r="FZI829" s="14"/>
      <c r="FZJ829" s="14"/>
      <c r="FZK829" s="14"/>
      <c r="FZL829" s="14"/>
      <c r="FZM829" s="14"/>
      <c r="FZN829" s="14"/>
      <c r="FZO829" s="14"/>
      <c r="FZP829" s="14"/>
      <c r="FZQ829" s="14"/>
      <c r="FZR829" s="14"/>
      <c r="FZS829" s="14"/>
      <c r="FZT829" s="14"/>
      <c r="FZU829" s="14"/>
      <c r="FZV829" s="14"/>
      <c r="FZW829" s="14"/>
      <c r="FZX829" s="14"/>
      <c r="FZY829" s="14"/>
      <c r="FZZ829" s="14"/>
      <c r="GAA829" s="14"/>
      <c r="GAB829" s="14"/>
      <c r="GAC829" s="14"/>
      <c r="GAD829" s="14"/>
      <c r="GAE829" s="14"/>
      <c r="GAF829" s="14"/>
      <c r="GAG829" s="14"/>
      <c r="GAH829" s="14"/>
      <c r="GAI829" s="14"/>
      <c r="GAJ829" s="14"/>
      <c r="GAK829" s="14"/>
      <c r="GAL829" s="14"/>
      <c r="GAM829" s="14"/>
      <c r="GAN829" s="14"/>
      <c r="GAO829" s="14"/>
      <c r="GAP829" s="14"/>
      <c r="GAQ829" s="14"/>
      <c r="GAR829" s="14"/>
      <c r="GAS829" s="14"/>
      <c r="GAT829" s="14"/>
      <c r="GAU829" s="14"/>
      <c r="GAV829" s="14"/>
      <c r="GAW829" s="14"/>
      <c r="GAX829" s="14"/>
      <c r="GAY829" s="14"/>
      <c r="GAZ829" s="14"/>
      <c r="GBA829" s="14"/>
      <c r="GBB829" s="14"/>
      <c r="GBC829" s="14"/>
      <c r="GBD829" s="14"/>
      <c r="GBE829" s="14"/>
      <c r="GBF829" s="14"/>
      <c r="GBG829" s="14"/>
      <c r="GBH829" s="14"/>
      <c r="GBI829" s="14"/>
      <c r="GBJ829" s="14"/>
      <c r="GBK829" s="14"/>
      <c r="GBL829" s="14"/>
      <c r="GBM829" s="14"/>
      <c r="GBN829" s="14"/>
      <c r="GBO829" s="14"/>
      <c r="GBP829" s="14"/>
      <c r="GBQ829" s="14"/>
      <c r="GBR829" s="14"/>
      <c r="GBS829" s="14"/>
      <c r="GBT829" s="14"/>
      <c r="GBU829" s="14"/>
      <c r="GBV829" s="14"/>
      <c r="GBW829" s="14"/>
      <c r="GBX829" s="14"/>
      <c r="GBY829" s="14"/>
      <c r="GBZ829" s="14"/>
      <c r="GCA829" s="14"/>
      <c r="GCB829" s="14"/>
      <c r="GCC829" s="14"/>
      <c r="GCD829" s="14"/>
      <c r="GCE829" s="14"/>
      <c r="GCF829" s="14"/>
      <c r="GCG829" s="14"/>
      <c r="GCH829" s="14"/>
      <c r="GCI829" s="14"/>
      <c r="GCJ829" s="14"/>
      <c r="GCK829" s="14"/>
      <c r="GCL829" s="14"/>
      <c r="GCM829" s="14"/>
      <c r="GCN829" s="14"/>
      <c r="GCO829" s="14"/>
      <c r="GCP829" s="14"/>
      <c r="GCQ829" s="14"/>
      <c r="GCR829" s="14"/>
      <c r="GCS829" s="14"/>
      <c r="GCT829" s="14"/>
      <c r="GCU829" s="14"/>
      <c r="GCV829" s="14"/>
      <c r="GCW829" s="14"/>
      <c r="GCX829" s="14"/>
      <c r="GCY829" s="14"/>
      <c r="GCZ829" s="14"/>
      <c r="GDA829" s="14"/>
      <c r="GDB829" s="14"/>
      <c r="GDC829" s="14"/>
      <c r="GDD829" s="14"/>
      <c r="GDE829" s="14"/>
      <c r="GDF829" s="14"/>
      <c r="GDG829" s="14"/>
      <c r="GDH829" s="14"/>
      <c r="GDI829" s="14"/>
      <c r="GDJ829" s="14"/>
      <c r="GDK829" s="14"/>
      <c r="GDL829" s="14"/>
      <c r="GDM829" s="14"/>
      <c r="GDN829" s="14"/>
      <c r="GDO829" s="14"/>
      <c r="GDP829" s="14"/>
      <c r="GDQ829" s="14"/>
      <c r="GDR829" s="14"/>
      <c r="GDS829" s="14"/>
      <c r="GDT829" s="14"/>
      <c r="GDU829" s="14"/>
      <c r="GDV829" s="14"/>
      <c r="GDW829" s="14"/>
      <c r="GDX829" s="14"/>
      <c r="GDY829" s="14"/>
      <c r="GDZ829" s="14"/>
      <c r="GEA829" s="14"/>
      <c r="GEB829" s="14"/>
      <c r="GEC829" s="14"/>
      <c r="GED829" s="14"/>
      <c r="GEE829" s="14"/>
      <c r="GEF829" s="14"/>
      <c r="GEG829" s="14"/>
      <c r="GEH829" s="14"/>
      <c r="GEI829" s="14"/>
      <c r="GEJ829" s="14"/>
      <c r="GEK829" s="14"/>
      <c r="GEL829" s="14"/>
      <c r="GEM829" s="14"/>
      <c r="GEN829" s="14"/>
      <c r="GEO829" s="14"/>
      <c r="GEP829" s="14"/>
      <c r="GEQ829" s="14"/>
      <c r="GER829" s="14"/>
      <c r="GES829" s="14"/>
      <c r="GET829" s="14"/>
      <c r="GEU829" s="14"/>
      <c r="GEV829" s="14"/>
      <c r="GEW829" s="14"/>
      <c r="GEX829" s="14"/>
      <c r="GEY829" s="14"/>
      <c r="GEZ829" s="14"/>
      <c r="GFA829" s="14"/>
      <c r="GFB829" s="14"/>
      <c r="GFC829" s="14"/>
      <c r="GFD829" s="14"/>
      <c r="GFE829" s="14"/>
      <c r="GFF829" s="14"/>
      <c r="GFG829" s="14"/>
      <c r="GFH829" s="14"/>
      <c r="GFI829" s="14"/>
      <c r="GFJ829" s="14"/>
      <c r="GFK829" s="14"/>
      <c r="GFL829" s="14"/>
      <c r="GFM829" s="14"/>
      <c r="GFN829" s="14"/>
      <c r="GFO829" s="14"/>
      <c r="GFP829" s="14"/>
      <c r="GFQ829" s="14"/>
      <c r="GFR829" s="14"/>
      <c r="GFS829" s="14"/>
      <c r="GFT829" s="14"/>
      <c r="GFU829" s="14"/>
      <c r="GFV829" s="14"/>
      <c r="GFW829" s="14"/>
      <c r="GFX829" s="14"/>
      <c r="GFY829" s="14"/>
      <c r="GFZ829" s="14"/>
      <c r="GGA829" s="14"/>
      <c r="GGB829" s="14"/>
      <c r="GGC829" s="14"/>
      <c r="GGD829" s="14"/>
      <c r="GGE829" s="14"/>
      <c r="GGF829" s="14"/>
      <c r="GGG829" s="14"/>
      <c r="GGH829" s="14"/>
      <c r="GGI829" s="14"/>
      <c r="GGJ829" s="14"/>
      <c r="GGK829" s="14"/>
      <c r="GGL829" s="14"/>
      <c r="GGM829" s="14"/>
      <c r="GGN829" s="14"/>
      <c r="GGO829" s="14"/>
      <c r="GGP829" s="14"/>
      <c r="GGQ829" s="14"/>
      <c r="GGR829" s="14"/>
      <c r="GGS829" s="14"/>
      <c r="GGT829" s="14"/>
      <c r="GGU829" s="14"/>
      <c r="GGV829" s="14"/>
      <c r="GGW829" s="14"/>
      <c r="GGX829" s="14"/>
      <c r="GGY829" s="14"/>
      <c r="GGZ829" s="14"/>
      <c r="GHA829" s="14"/>
      <c r="GHB829" s="14"/>
      <c r="GHC829" s="14"/>
      <c r="GHD829" s="14"/>
      <c r="GHE829" s="14"/>
      <c r="GHF829" s="14"/>
      <c r="GHG829" s="14"/>
      <c r="GHH829" s="14"/>
      <c r="GHI829" s="14"/>
      <c r="GHJ829" s="14"/>
      <c r="GHK829" s="14"/>
      <c r="GHL829" s="14"/>
      <c r="GHM829" s="14"/>
      <c r="GHN829" s="14"/>
      <c r="GHO829" s="14"/>
      <c r="GHP829" s="14"/>
      <c r="GHQ829" s="14"/>
      <c r="GHR829" s="14"/>
      <c r="GHS829" s="14"/>
      <c r="GHT829" s="14"/>
      <c r="GHU829" s="14"/>
      <c r="GHV829" s="14"/>
      <c r="GHW829" s="14"/>
      <c r="GHX829" s="14"/>
      <c r="GHY829" s="14"/>
      <c r="GHZ829" s="14"/>
      <c r="GIA829" s="14"/>
      <c r="GIB829" s="14"/>
      <c r="GIC829" s="14"/>
      <c r="GID829" s="14"/>
      <c r="GIE829" s="14"/>
      <c r="GIF829" s="14"/>
      <c r="GIG829" s="14"/>
      <c r="GIH829" s="14"/>
      <c r="GII829" s="14"/>
      <c r="GIJ829" s="14"/>
      <c r="GIK829" s="14"/>
      <c r="GIL829" s="14"/>
      <c r="GIM829" s="14"/>
      <c r="GIN829" s="14"/>
      <c r="GIO829" s="14"/>
      <c r="GIP829" s="14"/>
      <c r="GIQ829" s="14"/>
      <c r="GIR829" s="14"/>
      <c r="GIS829" s="14"/>
      <c r="GIT829" s="14"/>
      <c r="GIU829" s="14"/>
      <c r="GIV829" s="14"/>
      <c r="GIW829" s="14"/>
      <c r="GIX829" s="14"/>
      <c r="GIY829" s="14"/>
      <c r="GIZ829" s="14"/>
      <c r="GJA829" s="14"/>
      <c r="GJB829" s="14"/>
      <c r="GJC829" s="14"/>
      <c r="GJD829" s="14"/>
      <c r="GJE829" s="14"/>
      <c r="GJF829" s="14"/>
      <c r="GJG829" s="14"/>
      <c r="GJH829" s="14"/>
      <c r="GJI829" s="14"/>
      <c r="GJJ829" s="14"/>
      <c r="GJK829" s="14"/>
      <c r="GJL829" s="14"/>
      <c r="GJM829" s="14"/>
      <c r="GJN829" s="14"/>
      <c r="GJO829" s="14"/>
      <c r="GJP829" s="14"/>
      <c r="GJQ829" s="14"/>
      <c r="GJR829" s="14"/>
      <c r="GJS829" s="14"/>
      <c r="GJT829" s="14"/>
      <c r="GJU829" s="14"/>
      <c r="GJV829" s="14"/>
      <c r="GJW829" s="14"/>
      <c r="GJX829" s="14"/>
      <c r="GJY829" s="14"/>
      <c r="GJZ829" s="14"/>
      <c r="GKA829" s="14"/>
      <c r="GKB829" s="14"/>
      <c r="GKC829" s="14"/>
      <c r="GKD829" s="14"/>
      <c r="GKE829" s="14"/>
      <c r="GKF829" s="14"/>
      <c r="GKG829" s="14"/>
      <c r="GKH829" s="14"/>
      <c r="GKI829" s="14"/>
      <c r="GKJ829" s="14"/>
      <c r="GKK829" s="14"/>
      <c r="GKL829" s="14"/>
      <c r="GKM829" s="14"/>
      <c r="GKN829" s="14"/>
      <c r="GKO829" s="14"/>
      <c r="GKP829" s="14"/>
      <c r="GKQ829" s="14"/>
      <c r="GKR829" s="14"/>
      <c r="GKS829" s="14"/>
      <c r="GKT829" s="14"/>
      <c r="GKU829" s="14"/>
      <c r="GKV829" s="14"/>
      <c r="GKW829" s="14"/>
      <c r="GKX829" s="14"/>
      <c r="GKY829" s="14"/>
      <c r="GKZ829" s="14"/>
      <c r="GLA829" s="14"/>
      <c r="GLB829" s="14"/>
      <c r="GLC829" s="14"/>
      <c r="GLD829" s="14"/>
      <c r="GLE829" s="14"/>
      <c r="GLF829" s="14"/>
      <c r="GLG829" s="14"/>
      <c r="GLH829" s="14"/>
      <c r="GLI829" s="14"/>
      <c r="GLJ829" s="14"/>
      <c r="GLK829" s="14"/>
      <c r="GLL829" s="14"/>
      <c r="GLM829" s="14"/>
      <c r="GLN829" s="14"/>
      <c r="GLO829" s="14"/>
      <c r="GLP829" s="14"/>
      <c r="GLQ829" s="14"/>
      <c r="GLR829" s="14"/>
      <c r="GLS829" s="14"/>
      <c r="GLT829" s="14"/>
      <c r="GLU829" s="14"/>
      <c r="GLV829" s="14"/>
      <c r="GLW829" s="14"/>
      <c r="GLX829" s="14"/>
      <c r="GLY829" s="14"/>
      <c r="GLZ829" s="14"/>
      <c r="GMA829" s="14"/>
      <c r="GMB829" s="14"/>
      <c r="GMC829" s="14"/>
      <c r="GMD829" s="14"/>
      <c r="GME829" s="14"/>
      <c r="GMF829" s="14"/>
      <c r="GMG829" s="14"/>
      <c r="GMH829" s="14"/>
      <c r="GMI829" s="14"/>
      <c r="GMJ829" s="14"/>
      <c r="GMK829" s="14"/>
      <c r="GML829" s="14"/>
      <c r="GMM829" s="14"/>
      <c r="GMN829" s="14"/>
      <c r="GMO829" s="14"/>
      <c r="GMP829" s="14"/>
      <c r="GMQ829" s="14"/>
      <c r="GMR829" s="14"/>
      <c r="GMS829" s="14"/>
      <c r="GMT829" s="14"/>
      <c r="GMU829" s="14"/>
      <c r="GMV829" s="14"/>
      <c r="GMW829" s="14"/>
      <c r="GMX829" s="14"/>
      <c r="GMY829" s="14"/>
      <c r="GMZ829" s="14"/>
      <c r="GNA829" s="14"/>
      <c r="GNB829" s="14"/>
      <c r="GNC829" s="14"/>
      <c r="GND829" s="14"/>
      <c r="GNE829" s="14"/>
      <c r="GNF829" s="14"/>
      <c r="GNG829" s="14"/>
      <c r="GNH829" s="14"/>
      <c r="GNI829" s="14"/>
      <c r="GNJ829" s="14"/>
      <c r="GNK829" s="14"/>
      <c r="GNL829" s="14"/>
      <c r="GNM829" s="14"/>
      <c r="GNN829" s="14"/>
      <c r="GNO829" s="14"/>
      <c r="GNP829" s="14"/>
      <c r="GNQ829" s="14"/>
      <c r="GNR829" s="14"/>
      <c r="GNS829" s="14"/>
      <c r="GNT829" s="14"/>
      <c r="GNU829" s="14"/>
      <c r="GNV829" s="14"/>
      <c r="GNW829" s="14"/>
      <c r="GNX829" s="14"/>
      <c r="GNY829" s="14"/>
      <c r="GNZ829" s="14"/>
      <c r="GOA829" s="14"/>
      <c r="GOB829" s="14"/>
      <c r="GOC829" s="14"/>
      <c r="GOD829" s="14"/>
      <c r="GOE829" s="14"/>
      <c r="GOF829" s="14"/>
      <c r="GOG829" s="14"/>
      <c r="GOH829" s="14"/>
      <c r="GOI829" s="14"/>
      <c r="GOJ829" s="14"/>
      <c r="GOK829" s="14"/>
      <c r="GOL829" s="14"/>
      <c r="GOM829" s="14"/>
      <c r="GON829" s="14"/>
      <c r="GOO829" s="14"/>
      <c r="GOP829" s="14"/>
      <c r="GOQ829" s="14"/>
      <c r="GOR829" s="14"/>
      <c r="GOS829" s="14"/>
      <c r="GOT829" s="14"/>
      <c r="GOU829" s="14"/>
      <c r="GOV829" s="14"/>
      <c r="GOW829" s="14"/>
      <c r="GOX829" s="14"/>
      <c r="GOY829" s="14"/>
      <c r="GOZ829" s="14"/>
      <c r="GPA829" s="14"/>
      <c r="GPB829" s="14"/>
      <c r="GPC829" s="14"/>
      <c r="GPD829" s="14"/>
      <c r="GPE829" s="14"/>
      <c r="GPF829" s="14"/>
      <c r="GPG829" s="14"/>
      <c r="GPH829" s="14"/>
      <c r="GPI829" s="14"/>
      <c r="GPJ829" s="14"/>
      <c r="GPK829" s="14"/>
      <c r="GPL829" s="14"/>
      <c r="GPM829" s="14"/>
      <c r="GPN829" s="14"/>
      <c r="GPO829" s="14"/>
      <c r="GPP829" s="14"/>
      <c r="GPQ829" s="14"/>
      <c r="GPR829" s="14"/>
      <c r="GPS829" s="14"/>
      <c r="GPT829" s="14"/>
      <c r="GPU829" s="14"/>
      <c r="GPV829" s="14"/>
      <c r="GPW829" s="14"/>
      <c r="GPX829" s="14"/>
      <c r="GPY829" s="14"/>
      <c r="GPZ829" s="14"/>
      <c r="GQA829" s="14"/>
      <c r="GQB829" s="14"/>
      <c r="GQC829" s="14"/>
      <c r="GQD829" s="14"/>
      <c r="GQE829" s="14"/>
      <c r="GQF829" s="14"/>
      <c r="GQG829" s="14"/>
      <c r="GQH829" s="14"/>
      <c r="GQI829" s="14"/>
      <c r="GQJ829" s="14"/>
      <c r="GQK829" s="14"/>
      <c r="GQL829" s="14"/>
      <c r="GQM829" s="14"/>
      <c r="GQN829" s="14"/>
      <c r="GQO829" s="14"/>
      <c r="GQP829" s="14"/>
      <c r="GQQ829" s="14"/>
      <c r="GQR829" s="14"/>
      <c r="GQS829" s="14"/>
      <c r="GQT829" s="14"/>
      <c r="GQU829" s="14"/>
      <c r="GQV829" s="14"/>
      <c r="GQW829" s="14"/>
      <c r="GQX829" s="14"/>
      <c r="GQY829" s="14"/>
      <c r="GQZ829" s="14"/>
      <c r="GRA829" s="14"/>
      <c r="GRB829" s="14"/>
      <c r="GRC829" s="14"/>
      <c r="GRD829" s="14"/>
      <c r="GRE829" s="14"/>
      <c r="GRF829" s="14"/>
      <c r="GRG829" s="14"/>
      <c r="GRH829" s="14"/>
      <c r="GRI829" s="14"/>
      <c r="GRJ829" s="14"/>
      <c r="GRK829" s="14"/>
      <c r="GRL829" s="14"/>
      <c r="GRM829" s="14"/>
      <c r="GRN829" s="14"/>
      <c r="GRO829" s="14"/>
      <c r="GRP829" s="14"/>
      <c r="GRQ829" s="14"/>
      <c r="GRR829" s="14"/>
      <c r="GRS829" s="14"/>
      <c r="GRT829" s="14"/>
      <c r="GRU829" s="14"/>
      <c r="GRV829" s="14"/>
      <c r="GRW829" s="14"/>
      <c r="GRX829" s="14"/>
      <c r="GRY829" s="14"/>
      <c r="GRZ829" s="14"/>
      <c r="GSA829" s="14"/>
      <c r="GSB829" s="14"/>
      <c r="GSC829" s="14"/>
      <c r="GSD829" s="14"/>
      <c r="GSE829" s="14"/>
      <c r="GSF829" s="14"/>
      <c r="GSG829" s="14"/>
      <c r="GSH829" s="14"/>
      <c r="GSI829" s="14"/>
      <c r="GSJ829" s="14"/>
      <c r="GSK829" s="14"/>
      <c r="GSL829" s="14"/>
      <c r="GSM829" s="14"/>
      <c r="GSN829" s="14"/>
      <c r="GSO829" s="14"/>
      <c r="GSP829" s="14"/>
      <c r="GSQ829" s="14"/>
      <c r="GSR829" s="14"/>
      <c r="GSS829" s="14"/>
      <c r="GST829" s="14"/>
      <c r="GSU829" s="14"/>
      <c r="GSV829" s="14"/>
      <c r="GSW829" s="14"/>
      <c r="GSX829" s="14"/>
      <c r="GSY829" s="14"/>
      <c r="GSZ829" s="14"/>
      <c r="GTA829" s="14"/>
      <c r="GTB829" s="14"/>
      <c r="GTC829" s="14"/>
      <c r="GTD829" s="14"/>
      <c r="GTE829" s="14"/>
      <c r="GTF829" s="14"/>
      <c r="GTG829" s="14"/>
      <c r="GTH829" s="14"/>
      <c r="GTI829" s="14"/>
      <c r="GTJ829" s="14"/>
      <c r="GTK829" s="14"/>
      <c r="GTL829" s="14"/>
      <c r="GTM829" s="14"/>
      <c r="GTN829" s="14"/>
      <c r="GTO829" s="14"/>
      <c r="GTP829" s="14"/>
      <c r="GTQ829" s="14"/>
      <c r="GTR829" s="14"/>
      <c r="GTS829" s="14"/>
      <c r="GTT829" s="14"/>
      <c r="GTU829" s="14"/>
      <c r="GTV829" s="14"/>
      <c r="GTW829" s="14"/>
      <c r="GTX829" s="14"/>
      <c r="GTY829" s="14"/>
      <c r="GTZ829" s="14"/>
      <c r="GUA829" s="14"/>
      <c r="GUB829" s="14"/>
      <c r="GUC829" s="14"/>
      <c r="GUD829" s="14"/>
      <c r="GUE829" s="14"/>
      <c r="GUF829" s="14"/>
      <c r="GUG829" s="14"/>
      <c r="GUH829" s="14"/>
      <c r="GUI829" s="14"/>
      <c r="GUJ829" s="14"/>
      <c r="GUK829" s="14"/>
      <c r="GUL829" s="14"/>
      <c r="GUM829" s="14"/>
      <c r="GUN829" s="14"/>
      <c r="GUO829" s="14"/>
      <c r="GUP829" s="14"/>
      <c r="GUQ829" s="14"/>
      <c r="GUR829" s="14"/>
      <c r="GUS829" s="14"/>
      <c r="GUT829" s="14"/>
      <c r="GUU829" s="14"/>
      <c r="GUV829" s="14"/>
      <c r="GUW829" s="14"/>
      <c r="GUX829" s="14"/>
      <c r="GUY829" s="14"/>
      <c r="GUZ829" s="14"/>
      <c r="GVA829" s="14"/>
      <c r="GVB829" s="14"/>
      <c r="GVC829" s="14"/>
      <c r="GVD829" s="14"/>
      <c r="GVE829" s="14"/>
      <c r="GVF829" s="14"/>
      <c r="GVG829" s="14"/>
      <c r="GVH829" s="14"/>
      <c r="GVI829" s="14"/>
      <c r="GVJ829" s="14"/>
      <c r="GVK829" s="14"/>
      <c r="GVL829" s="14"/>
      <c r="GVM829" s="14"/>
      <c r="GVN829" s="14"/>
      <c r="GVO829" s="14"/>
      <c r="GVP829" s="14"/>
      <c r="GVQ829" s="14"/>
      <c r="GVR829" s="14"/>
      <c r="GVS829" s="14"/>
      <c r="GVT829" s="14"/>
      <c r="GVU829" s="14"/>
      <c r="GVV829" s="14"/>
      <c r="GVW829" s="14"/>
      <c r="GVX829" s="14"/>
      <c r="GVY829" s="14"/>
      <c r="GVZ829" s="14"/>
      <c r="GWA829" s="14"/>
      <c r="GWB829" s="14"/>
      <c r="GWC829" s="14"/>
      <c r="GWD829" s="14"/>
      <c r="GWE829" s="14"/>
      <c r="GWF829" s="14"/>
      <c r="GWG829" s="14"/>
      <c r="GWH829" s="14"/>
      <c r="GWI829" s="14"/>
      <c r="GWJ829" s="14"/>
      <c r="GWK829" s="14"/>
      <c r="GWL829" s="14"/>
      <c r="GWM829" s="14"/>
      <c r="GWN829" s="14"/>
      <c r="GWO829" s="14"/>
      <c r="GWP829" s="14"/>
      <c r="GWQ829" s="14"/>
      <c r="GWR829" s="14"/>
      <c r="GWS829" s="14"/>
      <c r="GWT829" s="14"/>
      <c r="GWU829" s="14"/>
      <c r="GWV829" s="14"/>
      <c r="GWW829" s="14"/>
      <c r="GWX829" s="14"/>
      <c r="GWY829" s="14"/>
      <c r="GWZ829" s="14"/>
      <c r="GXA829" s="14"/>
      <c r="GXB829" s="14"/>
      <c r="GXC829" s="14"/>
      <c r="GXD829" s="14"/>
      <c r="GXE829" s="14"/>
      <c r="GXF829" s="14"/>
      <c r="GXG829" s="14"/>
      <c r="GXH829" s="14"/>
      <c r="GXI829" s="14"/>
      <c r="GXJ829" s="14"/>
      <c r="GXK829" s="14"/>
      <c r="GXL829" s="14"/>
      <c r="GXM829" s="14"/>
      <c r="GXN829" s="14"/>
      <c r="GXO829" s="14"/>
      <c r="GXP829" s="14"/>
      <c r="GXQ829" s="14"/>
      <c r="GXR829" s="14"/>
      <c r="GXS829" s="14"/>
      <c r="GXT829" s="14"/>
      <c r="GXU829" s="14"/>
      <c r="GXV829" s="14"/>
      <c r="GXW829" s="14"/>
      <c r="GXX829" s="14"/>
      <c r="GXY829" s="14"/>
      <c r="GXZ829" s="14"/>
      <c r="GYA829" s="14"/>
      <c r="GYB829" s="14"/>
      <c r="GYC829" s="14"/>
      <c r="GYD829" s="14"/>
      <c r="GYE829" s="14"/>
      <c r="GYF829" s="14"/>
      <c r="GYG829" s="14"/>
      <c r="GYH829" s="14"/>
      <c r="GYI829" s="14"/>
      <c r="GYJ829" s="14"/>
      <c r="GYK829" s="14"/>
      <c r="GYL829" s="14"/>
      <c r="GYM829" s="14"/>
      <c r="GYN829" s="14"/>
      <c r="GYO829" s="14"/>
      <c r="GYP829" s="14"/>
      <c r="GYQ829" s="14"/>
      <c r="GYR829" s="14"/>
      <c r="GYS829" s="14"/>
      <c r="GYT829" s="14"/>
      <c r="GYU829" s="14"/>
      <c r="GYV829" s="14"/>
      <c r="GYW829" s="14"/>
      <c r="GYX829" s="14"/>
      <c r="GYY829" s="14"/>
      <c r="GYZ829" s="14"/>
      <c r="GZA829" s="14"/>
      <c r="GZB829" s="14"/>
      <c r="GZC829" s="14"/>
      <c r="GZD829" s="14"/>
      <c r="GZE829" s="14"/>
      <c r="GZF829" s="14"/>
      <c r="GZG829" s="14"/>
      <c r="GZH829" s="14"/>
      <c r="GZI829" s="14"/>
      <c r="GZJ829" s="14"/>
      <c r="GZK829" s="14"/>
      <c r="GZL829" s="14"/>
      <c r="GZM829" s="14"/>
      <c r="GZN829" s="14"/>
      <c r="GZO829" s="14"/>
      <c r="GZP829" s="14"/>
      <c r="GZQ829" s="14"/>
      <c r="GZR829" s="14"/>
      <c r="GZS829" s="14"/>
      <c r="GZT829" s="14"/>
      <c r="GZU829" s="14"/>
      <c r="GZV829" s="14"/>
      <c r="GZW829" s="14"/>
      <c r="GZX829" s="14"/>
      <c r="GZY829" s="14"/>
      <c r="GZZ829" s="14"/>
      <c r="HAA829" s="14"/>
      <c r="HAB829" s="14"/>
      <c r="HAC829" s="14"/>
      <c r="HAD829" s="14"/>
      <c r="HAE829" s="14"/>
      <c r="HAF829" s="14"/>
      <c r="HAG829" s="14"/>
      <c r="HAH829" s="14"/>
      <c r="HAI829" s="14"/>
      <c r="HAJ829" s="14"/>
      <c r="HAK829" s="14"/>
      <c r="HAL829" s="14"/>
      <c r="HAM829" s="14"/>
      <c r="HAN829" s="14"/>
      <c r="HAO829" s="14"/>
      <c r="HAP829" s="14"/>
      <c r="HAQ829" s="14"/>
      <c r="HAR829" s="14"/>
      <c r="HAS829" s="14"/>
      <c r="HAT829" s="14"/>
      <c r="HAU829" s="14"/>
      <c r="HAV829" s="14"/>
      <c r="HAW829" s="14"/>
      <c r="HAX829" s="14"/>
      <c r="HAY829" s="14"/>
      <c r="HAZ829" s="14"/>
      <c r="HBA829" s="14"/>
      <c r="HBB829" s="14"/>
      <c r="HBC829" s="14"/>
      <c r="HBD829" s="14"/>
      <c r="HBE829" s="14"/>
      <c r="HBF829" s="14"/>
      <c r="HBG829" s="14"/>
      <c r="HBH829" s="14"/>
      <c r="HBI829" s="14"/>
      <c r="HBJ829" s="14"/>
      <c r="HBK829" s="14"/>
      <c r="HBL829" s="14"/>
      <c r="HBM829" s="14"/>
      <c r="HBN829" s="14"/>
      <c r="HBO829" s="14"/>
      <c r="HBP829" s="14"/>
      <c r="HBQ829" s="14"/>
      <c r="HBR829" s="14"/>
      <c r="HBS829" s="14"/>
      <c r="HBT829" s="14"/>
      <c r="HBU829" s="14"/>
      <c r="HBV829" s="14"/>
      <c r="HBW829" s="14"/>
      <c r="HBX829" s="14"/>
      <c r="HBY829" s="14"/>
      <c r="HBZ829" s="14"/>
      <c r="HCA829" s="14"/>
      <c r="HCB829" s="14"/>
      <c r="HCC829" s="14"/>
      <c r="HCD829" s="14"/>
      <c r="HCE829" s="14"/>
      <c r="HCF829" s="14"/>
      <c r="HCG829" s="14"/>
      <c r="HCH829" s="14"/>
      <c r="HCI829" s="14"/>
      <c r="HCJ829" s="14"/>
      <c r="HCK829" s="14"/>
      <c r="HCL829" s="14"/>
      <c r="HCM829" s="14"/>
      <c r="HCN829" s="14"/>
      <c r="HCO829" s="14"/>
      <c r="HCP829" s="14"/>
      <c r="HCQ829" s="14"/>
      <c r="HCR829" s="14"/>
      <c r="HCS829" s="14"/>
      <c r="HCT829" s="14"/>
      <c r="HCU829" s="14"/>
      <c r="HCV829" s="14"/>
      <c r="HCW829" s="14"/>
      <c r="HCX829" s="14"/>
      <c r="HCY829" s="14"/>
      <c r="HCZ829" s="14"/>
      <c r="HDA829" s="14"/>
      <c r="HDB829" s="14"/>
      <c r="HDC829" s="14"/>
      <c r="HDD829" s="14"/>
      <c r="HDE829" s="14"/>
      <c r="HDF829" s="14"/>
      <c r="HDG829" s="14"/>
      <c r="HDH829" s="14"/>
      <c r="HDI829" s="14"/>
      <c r="HDJ829" s="14"/>
      <c r="HDK829" s="14"/>
      <c r="HDL829" s="14"/>
      <c r="HDM829" s="14"/>
      <c r="HDN829" s="14"/>
      <c r="HDO829" s="14"/>
      <c r="HDP829" s="14"/>
      <c r="HDQ829" s="14"/>
      <c r="HDR829" s="14"/>
      <c r="HDS829" s="14"/>
      <c r="HDT829" s="14"/>
      <c r="HDU829" s="14"/>
      <c r="HDV829" s="14"/>
      <c r="HDW829" s="14"/>
      <c r="HDX829" s="14"/>
      <c r="HDY829" s="14"/>
      <c r="HDZ829" s="14"/>
      <c r="HEA829" s="14"/>
      <c r="HEB829" s="14"/>
      <c r="HEC829" s="14"/>
      <c r="HED829" s="14"/>
      <c r="HEE829" s="14"/>
      <c r="HEF829" s="14"/>
      <c r="HEG829" s="14"/>
      <c r="HEH829" s="14"/>
      <c r="HEI829" s="14"/>
      <c r="HEJ829" s="14"/>
      <c r="HEK829" s="14"/>
      <c r="HEL829" s="14"/>
      <c r="HEM829" s="14"/>
      <c r="HEN829" s="14"/>
      <c r="HEO829" s="14"/>
      <c r="HEP829" s="14"/>
      <c r="HEQ829" s="14"/>
      <c r="HER829" s="14"/>
      <c r="HES829" s="14"/>
      <c r="HET829" s="14"/>
      <c r="HEU829" s="14"/>
      <c r="HEV829" s="14"/>
      <c r="HEW829" s="14"/>
      <c r="HEX829" s="14"/>
      <c r="HEY829" s="14"/>
      <c r="HEZ829" s="14"/>
      <c r="HFA829" s="14"/>
      <c r="HFB829" s="14"/>
      <c r="HFC829" s="14"/>
      <c r="HFD829" s="14"/>
      <c r="HFE829" s="14"/>
      <c r="HFF829" s="14"/>
      <c r="HFG829" s="14"/>
      <c r="HFH829" s="14"/>
      <c r="HFI829" s="14"/>
      <c r="HFJ829" s="14"/>
      <c r="HFK829" s="14"/>
      <c r="HFL829" s="14"/>
      <c r="HFM829" s="14"/>
      <c r="HFN829" s="14"/>
      <c r="HFO829" s="14"/>
      <c r="HFP829" s="14"/>
      <c r="HFQ829" s="14"/>
      <c r="HFR829" s="14"/>
      <c r="HFS829" s="14"/>
      <c r="HFT829" s="14"/>
      <c r="HFU829" s="14"/>
      <c r="HFV829" s="14"/>
      <c r="HFW829" s="14"/>
      <c r="HFX829" s="14"/>
      <c r="HFY829" s="14"/>
      <c r="HFZ829" s="14"/>
      <c r="HGA829" s="14"/>
      <c r="HGB829" s="14"/>
      <c r="HGC829" s="14"/>
      <c r="HGD829" s="14"/>
      <c r="HGE829" s="14"/>
      <c r="HGF829" s="14"/>
      <c r="HGG829" s="14"/>
      <c r="HGH829" s="14"/>
      <c r="HGI829" s="14"/>
      <c r="HGJ829" s="14"/>
      <c r="HGK829" s="14"/>
      <c r="HGL829" s="14"/>
      <c r="HGM829" s="14"/>
      <c r="HGN829" s="14"/>
      <c r="HGO829" s="14"/>
      <c r="HGP829" s="14"/>
      <c r="HGQ829" s="14"/>
      <c r="HGR829" s="14"/>
      <c r="HGS829" s="14"/>
      <c r="HGT829" s="14"/>
      <c r="HGU829" s="14"/>
      <c r="HGV829" s="14"/>
      <c r="HGW829" s="14"/>
      <c r="HGX829" s="14"/>
      <c r="HGY829" s="14"/>
      <c r="HGZ829" s="14"/>
      <c r="HHA829" s="14"/>
      <c r="HHB829" s="14"/>
      <c r="HHC829" s="14"/>
      <c r="HHD829" s="14"/>
      <c r="HHE829" s="14"/>
      <c r="HHF829" s="14"/>
      <c r="HHG829" s="14"/>
      <c r="HHH829" s="14"/>
      <c r="HHI829" s="14"/>
      <c r="HHJ829" s="14"/>
      <c r="HHK829" s="14"/>
      <c r="HHL829" s="14"/>
      <c r="HHM829" s="14"/>
      <c r="HHN829" s="14"/>
      <c r="HHO829" s="14"/>
      <c r="HHP829" s="14"/>
      <c r="HHQ829" s="14"/>
      <c r="HHR829" s="14"/>
      <c r="HHS829" s="14"/>
      <c r="HHT829" s="14"/>
      <c r="HHU829" s="14"/>
      <c r="HHV829" s="14"/>
      <c r="HHW829" s="14"/>
      <c r="HHX829" s="14"/>
      <c r="HHY829" s="14"/>
      <c r="HHZ829" s="14"/>
      <c r="HIA829" s="14"/>
      <c r="HIB829" s="14"/>
      <c r="HIC829" s="14"/>
      <c r="HID829" s="14"/>
      <c r="HIE829" s="14"/>
      <c r="HIF829" s="14"/>
      <c r="HIG829" s="14"/>
      <c r="HIH829" s="14"/>
      <c r="HII829" s="14"/>
      <c r="HIJ829" s="14"/>
      <c r="HIK829" s="14"/>
      <c r="HIL829" s="14"/>
      <c r="HIM829" s="14"/>
      <c r="HIN829" s="14"/>
      <c r="HIO829" s="14"/>
      <c r="HIP829" s="14"/>
      <c r="HIQ829" s="14"/>
      <c r="HIR829" s="14"/>
      <c r="HIS829" s="14"/>
      <c r="HIT829" s="14"/>
      <c r="HIU829" s="14"/>
      <c r="HIV829" s="14"/>
      <c r="HIW829" s="14"/>
      <c r="HIX829" s="14"/>
      <c r="HIY829" s="14"/>
      <c r="HIZ829" s="14"/>
      <c r="HJA829" s="14"/>
      <c r="HJB829" s="14"/>
      <c r="HJC829" s="14"/>
      <c r="HJD829" s="14"/>
      <c r="HJE829" s="14"/>
      <c r="HJF829" s="14"/>
      <c r="HJG829" s="14"/>
      <c r="HJH829" s="14"/>
      <c r="HJI829" s="14"/>
      <c r="HJJ829" s="14"/>
      <c r="HJK829" s="14"/>
      <c r="HJL829" s="14"/>
      <c r="HJM829" s="14"/>
      <c r="HJN829" s="14"/>
      <c r="HJO829" s="14"/>
      <c r="HJP829" s="14"/>
      <c r="HJQ829" s="14"/>
      <c r="HJR829" s="14"/>
      <c r="HJS829" s="14"/>
      <c r="HJT829" s="14"/>
      <c r="HJU829" s="14"/>
      <c r="HJV829" s="14"/>
      <c r="HJW829" s="14"/>
      <c r="HJX829" s="14"/>
      <c r="HJY829" s="14"/>
      <c r="HJZ829" s="14"/>
      <c r="HKA829" s="14"/>
      <c r="HKB829" s="14"/>
      <c r="HKC829" s="14"/>
      <c r="HKD829" s="14"/>
      <c r="HKE829" s="14"/>
      <c r="HKF829" s="14"/>
      <c r="HKG829" s="14"/>
      <c r="HKH829" s="14"/>
      <c r="HKI829" s="14"/>
      <c r="HKJ829" s="14"/>
      <c r="HKK829" s="14"/>
      <c r="HKL829" s="14"/>
      <c r="HKM829" s="14"/>
      <c r="HKN829" s="14"/>
      <c r="HKO829" s="14"/>
      <c r="HKP829" s="14"/>
      <c r="HKQ829" s="14"/>
      <c r="HKR829" s="14"/>
      <c r="HKS829" s="14"/>
      <c r="HKT829" s="14"/>
      <c r="HKU829" s="14"/>
      <c r="HKV829" s="14"/>
      <c r="HKW829" s="14"/>
      <c r="HKX829" s="14"/>
      <c r="HKY829" s="14"/>
      <c r="HKZ829" s="14"/>
      <c r="HLA829" s="14"/>
      <c r="HLB829" s="14"/>
      <c r="HLC829" s="14"/>
      <c r="HLD829" s="14"/>
      <c r="HLE829" s="14"/>
      <c r="HLF829" s="14"/>
      <c r="HLG829" s="14"/>
      <c r="HLH829" s="14"/>
      <c r="HLI829" s="14"/>
      <c r="HLJ829" s="14"/>
      <c r="HLK829" s="14"/>
      <c r="HLL829" s="14"/>
      <c r="HLM829" s="14"/>
      <c r="HLN829" s="14"/>
      <c r="HLO829" s="14"/>
      <c r="HLP829" s="14"/>
      <c r="HLQ829" s="14"/>
      <c r="HLR829" s="14"/>
      <c r="HLS829" s="14"/>
      <c r="HLT829" s="14"/>
      <c r="HLU829" s="14"/>
      <c r="HLV829" s="14"/>
      <c r="HLW829" s="14"/>
      <c r="HLX829" s="14"/>
      <c r="HLY829" s="14"/>
      <c r="HLZ829" s="14"/>
      <c r="HMA829" s="14"/>
      <c r="HMB829" s="14"/>
      <c r="HMC829" s="14"/>
      <c r="HMD829" s="14"/>
      <c r="HME829" s="14"/>
      <c r="HMF829" s="14"/>
      <c r="HMG829" s="14"/>
      <c r="HMH829" s="14"/>
      <c r="HMI829" s="14"/>
      <c r="HMJ829" s="14"/>
      <c r="HMK829" s="14"/>
      <c r="HML829" s="14"/>
      <c r="HMM829" s="14"/>
      <c r="HMN829" s="14"/>
      <c r="HMO829" s="14"/>
      <c r="HMP829" s="14"/>
      <c r="HMQ829" s="14"/>
      <c r="HMR829" s="14"/>
      <c r="HMS829" s="14"/>
      <c r="HMT829" s="14"/>
      <c r="HMU829" s="14"/>
      <c r="HMV829" s="14"/>
      <c r="HMW829" s="14"/>
      <c r="HMX829" s="14"/>
      <c r="HMY829" s="14"/>
      <c r="HMZ829" s="14"/>
      <c r="HNA829" s="14"/>
      <c r="HNB829" s="14"/>
      <c r="HNC829" s="14"/>
      <c r="HND829" s="14"/>
      <c r="HNE829" s="14"/>
      <c r="HNF829" s="14"/>
      <c r="HNG829" s="14"/>
      <c r="HNH829" s="14"/>
      <c r="HNI829" s="14"/>
      <c r="HNJ829" s="14"/>
      <c r="HNK829" s="14"/>
      <c r="HNL829" s="14"/>
      <c r="HNM829" s="14"/>
      <c r="HNN829" s="14"/>
      <c r="HNO829" s="14"/>
      <c r="HNP829" s="14"/>
      <c r="HNQ829" s="14"/>
      <c r="HNR829" s="14"/>
      <c r="HNS829" s="14"/>
      <c r="HNT829" s="14"/>
      <c r="HNU829" s="14"/>
      <c r="HNV829" s="14"/>
      <c r="HNW829" s="14"/>
      <c r="HNX829" s="14"/>
      <c r="HNY829" s="14"/>
      <c r="HNZ829" s="14"/>
      <c r="HOA829" s="14"/>
      <c r="HOB829" s="14"/>
      <c r="HOC829" s="14"/>
      <c r="HOD829" s="14"/>
      <c r="HOE829" s="14"/>
      <c r="HOF829" s="14"/>
      <c r="HOG829" s="14"/>
      <c r="HOH829" s="14"/>
      <c r="HOI829" s="14"/>
      <c r="HOJ829" s="14"/>
      <c r="HOK829" s="14"/>
      <c r="HOL829" s="14"/>
      <c r="HOM829" s="14"/>
      <c r="HON829" s="14"/>
      <c r="HOO829" s="14"/>
      <c r="HOP829" s="14"/>
      <c r="HOQ829" s="14"/>
      <c r="HOR829" s="14"/>
      <c r="HOS829" s="14"/>
      <c r="HOT829" s="14"/>
      <c r="HOU829" s="14"/>
      <c r="HOV829" s="14"/>
      <c r="HOW829" s="14"/>
      <c r="HOX829" s="14"/>
      <c r="HOY829" s="14"/>
      <c r="HOZ829" s="14"/>
      <c r="HPA829" s="14"/>
      <c r="HPB829" s="14"/>
      <c r="HPC829" s="14"/>
      <c r="HPD829" s="14"/>
      <c r="HPE829" s="14"/>
      <c r="HPF829" s="14"/>
      <c r="HPG829" s="14"/>
      <c r="HPH829" s="14"/>
      <c r="HPI829" s="14"/>
      <c r="HPJ829" s="14"/>
      <c r="HPK829" s="14"/>
      <c r="HPL829" s="14"/>
      <c r="HPM829" s="14"/>
      <c r="HPN829" s="14"/>
      <c r="HPO829" s="14"/>
      <c r="HPP829" s="14"/>
      <c r="HPQ829" s="14"/>
      <c r="HPR829" s="14"/>
      <c r="HPS829" s="14"/>
      <c r="HPT829" s="14"/>
      <c r="HPU829" s="14"/>
      <c r="HPV829" s="14"/>
      <c r="HPW829" s="14"/>
      <c r="HPX829" s="14"/>
      <c r="HPY829" s="14"/>
      <c r="HPZ829" s="14"/>
      <c r="HQA829" s="14"/>
      <c r="HQB829" s="14"/>
      <c r="HQC829" s="14"/>
      <c r="HQD829" s="14"/>
      <c r="HQE829" s="14"/>
      <c r="HQF829" s="14"/>
      <c r="HQG829" s="14"/>
      <c r="HQH829" s="14"/>
      <c r="HQI829" s="14"/>
      <c r="HQJ829" s="14"/>
      <c r="HQK829" s="14"/>
      <c r="HQL829" s="14"/>
      <c r="HQM829" s="14"/>
      <c r="HQN829" s="14"/>
      <c r="HQO829" s="14"/>
      <c r="HQP829" s="14"/>
      <c r="HQQ829" s="14"/>
      <c r="HQR829" s="14"/>
      <c r="HQS829" s="14"/>
      <c r="HQT829" s="14"/>
      <c r="HQU829" s="14"/>
      <c r="HQV829" s="14"/>
      <c r="HQW829" s="14"/>
      <c r="HQX829" s="14"/>
      <c r="HQY829" s="14"/>
      <c r="HQZ829" s="14"/>
      <c r="HRA829" s="14"/>
      <c r="HRB829" s="14"/>
      <c r="HRC829" s="14"/>
      <c r="HRD829" s="14"/>
      <c r="HRE829" s="14"/>
      <c r="HRF829" s="14"/>
      <c r="HRG829" s="14"/>
      <c r="HRH829" s="14"/>
      <c r="HRI829" s="14"/>
      <c r="HRJ829" s="14"/>
      <c r="HRK829" s="14"/>
      <c r="HRL829" s="14"/>
      <c r="HRM829" s="14"/>
      <c r="HRN829" s="14"/>
      <c r="HRO829" s="14"/>
      <c r="HRP829" s="14"/>
      <c r="HRQ829" s="14"/>
      <c r="HRR829" s="14"/>
      <c r="HRS829" s="14"/>
      <c r="HRT829" s="14"/>
      <c r="HRU829" s="14"/>
      <c r="HRV829" s="14"/>
      <c r="HRW829" s="14"/>
      <c r="HRX829" s="14"/>
      <c r="HRY829" s="14"/>
      <c r="HRZ829" s="14"/>
      <c r="HSA829" s="14"/>
      <c r="HSB829" s="14"/>
      <c r="HSC829" s="14"/>
      <c r="HSD829" s="14"/>
      <c r="HSE829" s="14"/>
      <c r="HSF829" s="14"/>
      <c r="HSG829" s="14"/>
      <c r="HSH829" s="14"/>
      <c r="HSI829" s="14"/>
      <c r="HSJ829" s="14"/>
      <c r="HSK829" s="14"/>
      <c r="HSL829" s="14"/>
      <c r="HSM829" s="14"/>
      <c r="HSN829" s="14"/>
      <c r="HSO829" s="14"/>
      <c r="HSP829" s="14"/>
      <c r="HSQ829" s="14"/>
      <c r="HSR829" s="14"/>
      <c r="HSS829" s="14"/>
      <c r="HST829" s="14"/>
      <c r="HSU829" s="14"/>
      <c r="HSV829" s="14"/>
      <c r="HSW829" s="14"/>
      <c r="HSX829" s="14"/>
      <c r="HSY829" s="14"/>
      <c r="HSZ829" s="14"/>
      <c r="HTA829" s="14"/>
      <c r="HTB829" s="14"/>
      <c r="HTC829" s="14"/>
      <c r="HTD829" s="14"/>
      <c r="HTE829" s="14"/>
      <c r="HTF829" s="14"/>
      <c r="HTG829" s="14"/>
      <c r="HTH829" s="14"/>
      <c r="HTI829" s="14"/>
      <c r="HTJ829" s="14"/>
      <c r="HTK829" s="14"/>
      <c r="HTL829" s="14"/>
      <c r="HTM829" s="14"/>
      <c r="HTN829" s="14"/>
      <c r="HTO829" s="14"/>
      <c r="HTP829" s="14"/>
      <c r="HTQ829" s="14"/>
      <c r="HTR829" s="14"/>
      <c r="HTS829" s="14"/>
      <c r="HTT829" s="14"/>
      <c r="HTU829" s="14"/>
      <c r="HTV829" s="14"/>
      <c r="HTW829" s="14"/>
      <c r="HTX829" s="14"/>
      <c r="HTY829" s="14"/>
      <c r="HTZ829" s="14"/>
      <c r="HUA829" s="14"/>
      <c r="HUB829" s="14"/>
      <c r="HUC829" s="14"/>
      <c r="HUD829" s="14"/>
      <c r="HUE829" s="14"/>
      <c r="HUF829" s="14"/>
      <c r="HUG829" s="14"/>
      <c r="HUH829" s="14"/>
      <c r="HUI829" s="14"/>
      <c r="HUJ829" s="14"/>
      <c r="HUK829" s="14"/>
      <c r="HUL829" s="14"/>
      <c r="HUM829" s="14"/>
      <c r="HUN829" s="14"/>
      <c r="HUO829" s="14"/>
      <c r="HUP829" s="14"/>
      <c r="HUQ829" s="14"/>
      <c r="HUR829" s="14"/>
      <c r="HUS829" s="14"/>
      <c r="HUT829" s="14"/>
      <c r="HUU829" s="14"/>
      <c r="HUV829" s="14"/>
      <c r="HUW829" s="14"/>
      <c r="HUX829" s="14"/>
      <c r="HUY829" s="14"/>
      <c r="HUZ829" s="14"/>
      <c r="HVA829" s="14"/>
      <c r="HVB829" s="14"/>
      <c r="HVC829" s="14"/>
      <c r="HVD829" s="14"/>
      <c r="HVE829" s="14"/>
      <c r="HVF829" s="14"/>
      <c r="HVG829" s="14"/>
      <c r="HVH829" s="14"/>
      <c r="HVI829" s="14"/>
      <c r="HVJ829" s="14"/>
      <c r="HVK829" s="14"/>
      <c r="HVL829" s="14"/>
      <c r="HVM829" s="14"/>
      <c r="HVN829" s="14"/>
      <c r="HVO829" s="14"/>
      <c r="HVP829" s="14"/>
      <c r="HVQ829" s="14"/>
      <c r="HVR829" s="14"/>
      <c r="HVS829" s="14"/>
      <c r="HVT829" s="14"/>
      <c r="HVU829" s="14"/>
      <c r="HVV829" s="14"/>
      <c r="HVW829" s="14"/>
      <c r="HVX829" s="14"/>
      <c r="HVY829" s="14"/>
      <c r="HVZ829" s="14"/>
      <c r="HWA829" s="14"/>
      <c r="HWB829" s="14"/>
      <c r="HWC829" s="14"/>
      <c r="HWD829" s="14"/>
      <c r="HWE829" s="14"/>
      <c r="HWF829" s="14"/>
      <c r="HWG829" s="14"/>
      <c r="HWH829" s="14"/>
      <c r="HWI829" s="14"/>
      <c r="HWJ829" s="14"/>
      <c r="HWK829" s="14"/>
      <c r="HWL829" s="14"/>
      <c r="HWM829" s="14"/>
      <c r="HWN829" s="14"/>
      <c r="HWO829" s="14"/>
      <c r="HWP829" s="14"/>
      <c r="HWQ829" s="14"/>
      <c r="HWR829" s="14"/>
      <c r="HWS829" s="14"/>
      <c r="HWT829" s="14"/>
      <c r="HWU829" s="14"/>
      <c r="HWV829" s="14"/>
      <c r="HWW829" s="14"/>
      <c r="HWX829" s="14"/>
      <c r="HWY829" s="14"/>
      <c r="HWZ829" s="14"/>
      <c r="HXA829" s="14"/>
      <c r="HXB829" s="14"/>
      <c r="HXC829" s="14"/>
      <c r="HXD829" s="14"/>
      <c r="HXE829" s="14"/>
      <c r="HXF829" s="14"/>
      <c r="HXG829" s="14"/>
      <c r="HXH829" s="14"/>
      <c r="HXI829" s="14"/>
      <c r="HXJ829" s="14"/>
      <c r="HXK829" s="14"/>
      <c r="HXL829" s="14"/>
      <c r="HXM829" s="14"/>
      <c r="HXN829" s="14"/>
      <c r="HXO829" s="14"/>
      <c r="HXP829" s="14"/>
      <c r="HXQ829" s="14"/>
      <c r="HXR829" s="14"/>
      <c r="HXS829" s="14"/>
      <c r="HXT829" s="14"/>
      <c r="HXU829" s="14"/>
      <c r="HXV829" s="14"/>
      <c r="HXW829" s="14"/>
      <c r="HXX829" s="14"/>
      <c r="HXY829" s="14"/>
      <c r="HXZ829" s="14"/>
      <c r="HYA829" s="14"/>
      <c r="HYB829" s="14"/>
      <c r="HYC829" s="14"/>
      <c r="HYD829" s="14"/>
      <c r="HYE829" s="14"/>
      <c r="HYF829" s="14"/>
      <c r="HYG829" s="14"/>
      <c r="HYH829" s="14"/>
      <c r="HYI829" s="14"/>
      <c r="HYJ829" s="14"/>
      <c r="HYK829" s="14"/>
      <c r="HYL829" s="14"/>
      <c r="HYM829" s="14"/>
      <c r="HYN829" s="14"/>
      <c r="HYO829" s="14"/>
      <c r="HYP829" s="14"/>
      <c r="HYQ829" s="14"/>
      <c r="HYR829" s="14"/>
      <c r="HYS829" s="14"/>
      <c r="HYT829" s="14"/>
      <c r="HYU829" s="14"/>
      <c r="HYV829" s="14"/>
      <c r="HYW829" s="14"/>
      <c r="HYX829" s="14"/>
      <c r="HYY829" s="14"/>
      <c r="HYZ829" s="14"/>
      <c r="HZA829" s="14"/>
      <c r="HZB829" s="14"/>
      <c r="HZC829" s="14"/>
      <c r="HZD829" s="14"/>
      <c r="HZE829" s="14"/>
      <c r="HZF829" s="14"/>
      <c r="HZG829" s="14"/>
      <c r="HZH829" s="14"/>
      <c r="HZI829" s="14"/>
      <c r="HZJ829" s="14"/>
      <c r="HZK829" s="14"/>
      <c r="HZL829" s="14"/>
      <c r="HZM829" s="14"/>
      <c r="HZN829" s="14"/>
      <c r="HZO829" s="14"/>
      <c r="HZP829" s="14"/>
      <c r="HZQ829" s="14"/>
      <c r="HZR829" s="14"/>
      <c r="HZS829" s="14"/>
      <c r="HZT829" s="14"/>
      <c r="HZU829" s="14"/>
      <c r="HZV829" s="14"/>
      <c r="HZW829" s="14"/>
      <c r="HZX829" s="14"/>
      <c r="HZY829" s="14"/>
      <c r="HZZ829" s="14"/>
      <c r="IAA829" s="14"/>
      <c r="IAB829" s="14"/>
      <c r="IAC829" s="14"/>
      <c r="IAD829" s="14"/>
      <c r="IAE829" s="14"/>
      <c r="IAF829" s="14"/>
      <c r="IAG829" s="14"/>
      <c r="IAH829" s="14"/>
      <c r="IAI829" s="14"/>
      <c r="IAJ829" s="14"/>
      <c r="IAK829" s="14"/>
      <c r="IAL829" s="14"/>
      <c r="IAM829" s="14"/>
      <c r="IAN829" s="14"/>
      <c r="IAO829" s="14"/>
      <c r="IAP829" s="14"/>
      <c r="IAQ829" s="14"/>
      <c r="IAR829" s="14"/>
      <c r="IAS829" s="14"/>
      <c r="IAT829" s="14"/>
      <c r="IAU829" s="14"/>
      <c r="IAV829" s="14"/>
      <c r="IAW829" s="14"/>
      <c r="IAX829" s="14"/>
      <c r="IAY829" s="14"/>
      <c r="IAZ829" s="14"/>
      <c r="IBA829" s="14"/>
      <c r="IBB829" s="14"/>
      <c r="IBC829" s="14"/>
      <c r="IBD829" s="14"/>
      <c r="IBE829" s="14"/>
      <c r="IBF829" s="14"/>
      <c r="IBG829" s="14"/>
      <c r="IBH829" s="14"/>
      <c r="IBI829" s="14"/>
      <c r="IBJ829" s="14"/>
      <c r="IBK829" s="14"/>
      <c r="IBL829" s="14"/>
      <c r="IBM829" s="14"/>
      <c r="IBN829" s="14"/>
      <c r="IBO829" s="14"/>
      <c r="IBP829" s="14"/>
      <c r="IBQ829" s="14"/>
      <c r="IBR829" s="14"/>
      <c r="IBS829" s="14"/>
      <c r="IBT829" s="14"/>
      <c r="IBU829" s="14"/>
      <c r="IBV829" s="14"/>
      <c r="IBW829" s="14"/>
      <c r="IBX829" s="14"/>
      <c r="IBY829" s="14"/>
      <c r="IBZ829" s="14"/>
      <c r="ICA829" s="14"/>
      <c r="ICB829" s="14"/>
      <c r="ICC829" s="14"/>
      <c r="ICD829" s="14"/>
      <c r="ICE829" s="14"/>
      <c r="ICF829" s="14"/>
      <c r="ICG829" s="14"/>
      <c r="ICH829" s="14"/>
      <c r="ICI829" s="14"/>
      <c r="ICJ829" s="14"/>
      <c r="ICK829" s="14"/>
      <c r="ICL829" s="14"/>
      <c r="ICM829" s="14"/>
      <c r="ICN829" s="14"/>
      <c r="ICO829" s="14"/>
      <c r="ICP829" s="14"/>
      <c r="ICQ829" s="14"/>
      <c r="ICR829" s="14"/>
      <c r="ICS829" s="14"/>
      <c r="ICT829" s="14"/>
      <c r="ICU829" s="14"/>
      <c r="ICV829" s="14"/>
      <c r="ICW829" s="14"/>
      <c r="ICX829" s="14"/>
      <c r="ICY829" s="14"/>
      <c r="ICZ829" s="14"/>
      <c r="IDA829" s="14"/>
      <c r="IDB829" s="14"/>
      <c r="IDC829" s="14"/>
      <c r="IDD829" s="14"/>
      <c r="IDE829" s="14"/>
      <c r="IDF829" s="14"/>
      <c r="IDG829" s="14"/>
      <c r="IDH829" s="14"/>
      <c r="IDI829" s="14"/>
      <c r="IDJ829" s="14"/>
      <c r="IDK829" s="14"/>
      <c r="IDL829" s="14"/>
      <c r="IDM829" s="14"/>
      <c r="IDN829" s="14"/>
      <c r="IDO829" s="14"/>
      <c r="IDP829" s="14"/>
      <c r="IDQ829" s="14"/>
      <c r="IDR829" s="14"/>
      <c r="IDS829" s="14"/>
      <c r="IDT829" s="14"/>
      <c r="IDU829" s="14"/>
      <c r="IDV829" s="14"/>
      <c r="IDW829" s="14"/>
      <c r="IDX829" s="14"/>
      <c r="IDY829" s="14"/>
      <c r="IDZ829" s="14"/>
      <c r="IEA829" s="14"/>
      <c r="IEB829" s="14"/>
      <c r="IEC829" s="14"/>
      <c r="IED829" s="14"/>
      <c r="IEE829" s="14"/>
      <c r="IEF829" s="14"/>
      <c r="IEG829" s="14"/>
      <c r="IEH829" s="14"/>
      <c r="IEI829" s="14"/>
      <c r="IEJ829" s="14"/>
      <c r="IEK829" s="14"/>
      <c r="IEL829" s="14"/>
      <c r="IEM829" s="14"/>
      <c r="IEN829" s="14"/>
      <c r="IEO829" s="14"/>
      <c r="IEP829" s="14"/>
      <c r="IEQ829" s="14"/>
      <c r="IER829" s="14"/>
      <c r="IES829" s="14"/>
      <c r="IET829" s="14"/>
      <c r="IEU829" s="14"/>
      <c r="IEV829" s="14"/>
      <c r="IEW829" s="14"/>
      <c r="IEX829" s="14"/>
      <c r="IEY829" s="14"/>
      <c r="IEZ829" s="14"/>
      <c r="IFA829" s="14"/>
      <c r="IFB829" s="14"/>
      <c r="IFC829" s="14"/>
      <c r="IFD829" s="14"/>
      <c r="IFE829" s="14"/>
      <c r="IFF829" s="14"/>
      <c r="IFG829" s="14"/>
      <c r="IFH829" s="14"/>
      <c r="IFI829" s="14"/>
      <c r="IFJ829" s="14"/>
      <c r="IFK829" s="14"/>
      <c r="IFL829" s="14"/>
      <c r="IFM829" s="14"/>
      <c r="IFN829" s="14"/>
      <c r="IFO829" s="14"/>
      <c r="IFP829" s="14"/>
      <c r="IFQ829" s="14"/>
      <c r="IFR829" s="14"/>
      <c r="IFS829" s="14"/>
      <c r="IFT829" s="14"/>
      <c r="IFU829" s="14"/>
      <c r="IFV829" s="14"/>
      <c r="IFW829" s="14"/>
      <c r="IFX829" s="14"/>
      <c r="IFY829" s="14"/>
      <c r="IFZ829" s="14"/>
      <c r="IGA829" s="14"/>
      <c r="IGB829" s="14"/>
      <c r="IGC829" s="14"/>
      <c r="IGD829" s="14"/>
      <c r="IGE829" s="14"/>
      <c r="IGF829" s="14"/>
      <c r="IGG829" s="14"/>
      <c r="IGH829" s="14"/>
      <c r="IGI829" s="14"/>
      <c r="IGJ829" s="14"/>
      <c r="IGK829" s="14"/>
      <c r="IGL829" s="14"/>
      <c r="IGM829" s="14"/>
      <c r="IGN829" s="14"/>
      <c r="IGO829" s="14"/>
      <c r="IGP829" s="14"/>
      <c r="IGQ829" s="14"/>
      <c r="IGR829" s="14"/>
      <c r="IGS829" s="14"/>
      <c r="IGT829" s="14"/>
      <c r="IGU829" s="14"/>
      <c r="IGV829" s="14"/>
      <c r="IGW829" s="14"/>
      <c r="IGX829" s="14"/>
      <c r="IGY829" s="14"/>
      <c r="IGZ829" s="14"/>
      <c r="IHA829" s="14"/>
      <c r="IHB829" s="14"/>
      <c r="IHC829" s="14"/>
      <c r="IHD829" s="14"/>
      <c r="IHE829" s="14"/>
      <c r="IHF829" s="14"/>
      <c r="IHG829" s="14"/>
      <c r="IHH829" s="14"/>
      <c r="IHI829" s="14"/>
      <c r="IHJ829" s="14"/>
      <c r="IHK829" s="14"/>
      <c r="IHL829" s="14"/>
      <c r="IHM829" s="14"/>
      <c r="IHN829" s="14"/>
      <c r="IHO829" s="14"/>
      <c r="IHP829" s="14"/>
      <c r="IHQ829" s="14"/>
      <c r="IHR829" s="14"/>
      <c r="IHS829" s="14"/>
      <c r="IHT829" s="14"/>
      <c r="IHU829" s="14"/>
      <c r="IHV829" s="14"/>
      <c r="IHW829" s="14"/>
      <c r="IHX829" s="14"/>
      <c r="IHY829" s="14"/>
      <c r="IHZ829" s="14"/>
      <c r="IIA829" s="14"/>
      <c r="IIB829" s="14"/>
      <c r="IIC829" s="14"/>
      <c r="IID829" s="14"/>
      <c r="IIE829" s="14"/>
      <c r="IIF829" s="14"/>
      <c r="IIG829" s="14"/>
      <c r="IIH829" s="14"/>
      <c r="III829" s="14"/>
      <c r="IIJ829" s="14"/>
      <c r="IIK829" s="14"/>
      <c r="IIL829" s="14"/>
      <c r="IIM829" s="14"/>
      <c r="IIN829" s="14"/>
      <c r="IIO829" s="14"/>
      <c r="IIP829" s="14"/>
      <c r="IIQ829" s="14"/>
      <c r="IIR829" s="14"/>
      <c r="IIS829" s="14"/>
      <c r="IIT829" s="14"/>
      <c r="IIU829" s="14"/>
      <c r="IIV829" s="14"/>
      <c r="IIW829" s="14"/>
      <c r="IIX829" s="14"/>
      <c r="IIY829" s="14"/>
      <c r="IIZ829" s="14"/>
      <c r="IJA829" s="14"/>
      <c r="IJB829" s="14"/>
      <c r="IJC829" s="14"/>
      <c r="IJD829" s="14"/>
      <c r="IJE829" s="14"/>
      <c r="IJF829" s="14"/>
      <c r="IJG829" s="14"/>
      <c r="IJH829" s="14"/>
      <c r="IJI829" s="14"/>
      <c r="IJJ829" s="14"/>
      <c r="IJK829" s="14"/>
      <c r="IJL829" s="14"/>
      <c r="IJM829" s="14"/>
      <c r="IJN829" s="14"/>
      <c r="IJO829" s="14"/>
      <c r="IJP829" s="14"/>
      <c r="IJQ829" s="14"/>
      <c r="IJR829" s="14"/>
      <c r="IJS829" s="14"/>
      <c r="IJT829" s="14"/>
      <c r="IJU829" s="14"/>
      <c r="IJV829" s="14"/>
      <c r="IJW829" s="14"/>
      <c r="IJX829" s="14"/>
      <c r="IJY829" s="14"/>
      <c r="IJZ829" s="14"/>
      <c r="IKA829" s="14"/>
      <c r="IKB829" s="14"/>
      <c r="IKC829" s="14"/>
      <c r="IKD829" s="14"/>
      <c r="IKE829" s="14"/>
      <c r="IKF829" s="14"/>
      <c r="IKG829" s="14"/>
      <c r="IKH829" s="14"/>
      <c r="IKI829" s="14"/>
      <c r="IKJ829" s="14"/>
      <c r="IKK829" s="14"/>
      <c r="IKL829" s="14"/>
      <c r="IKM829" s="14"/>
      <c r="IKN829" s="14"/>
      <c r="IKO829" s="14"/>
      <c r="IKP829" s="14"/>
      <c r="IKQ829" s="14"/>
      <c r="IKR829" s="14"/>
      <c r="IKS829" s="14"/>
      <c r="IKT829" s="14"/>
      <c r="IKU829" s="14"/>
      <c r="IKV829" s="14"/>
      <c r="IKW829" s="14"/>
      <c r="IKX829" s="14"/>
      <c r="IKY829" s="14"/>
      <c r="IKZ829" s="14"/>
      <c r="ILA829" s="14"/>
      <c r="ILB829" s="14"/>
      <c r="ILC829" s="14"/>
      <c r="ILD829" s="14"/>
      <c r="ILE829" s="14"/>
      <c r="ILF829" s="14"/>
      <c r="ILG829" s="14"/>
      <c r="ILH829" s="14"/>
      <c r="ILI829" s="14"/>
      <c r="ILJ829" s="14"/>
      <c r="ILK829" s="14"/>
      <c r="ILL829" s="14"/>
      <c r="ILM829" s="14"/>
      <c r="ILN829" s="14"/>
      <c r="ILO829" s="14"/>
      <c r="ILP829" s="14"/>
      <c r="ILQ829" s="14"/>
      <c r="ILR829" s="14"/>
      <c r="ILS829" s="14"/>
      <c r="ILT829" s="14"/>
      <c r="ILU829" s="14"/>
      <c r="ILV829" s="14"/>
      <c r="ILW829" s="14"/>
      <c r="ILX829" s="14"/>
      <c r="ILY829" s="14"/>
      <c r="ILZ829" s="14"/>
      <c r="IMA829" s="14"/>
      <c r="IMB829" s="14"/>
      <c r="IMC829" s="14"/>
      <c r="IMD829" s="14"/>
      <c r="IME829" s="14"/>
      <c r="IMF829" s="14"/>
      <c r="IMG829" s="14"/>
      <c r="IMH829" s="14"/>
      <c r="IMI829" s="14"/>
      <c r="IMJ829" s="14"/>
      <c r="IMK829" s="14"/>
      <c r="IML829" s="14"/>
      <c r="IMM829" s="14"/>
      <c r="IMN829" s="14"/>
      <c r="IMO829" s="14"/>
      <c r="IMP829" s="14"/>
      <c r="IMQ829" s="14"/>
      <c r="IMR829" s="14"/>
      <c r="IMS829" s="14"/>
      <c r="IMT829" s="14"/>
      <c r="IMU829" s="14"/>
      <c r="IMV829" s="14"/>
      <c r="IMW829" s="14"/>
      <c r="IMX829" s="14"/>
      <c r="IMY829" s="14"/>
      <c r="IMZ829" s="14"/>
      <c r="INA829" s="14"/>
      <c r="INB829" s="14"/>
      <c r="INC829" s="14"/>
      <c r="IND829" s="14"/>
      <c r="INE829" s="14"/>
      <c r="INF829" s="14"/>
      <c r="ING829" s="14"/>
      <c r="INH829" s="14"/>
      <c r="INI829" s="14"/>
      <c r="INJ829" s="14"/>
      <c r="INK829" s="14"/>
      <c r="INL829" s="14"/>
      <c r="INM829" s="14"/>
      <c r="INN829" s="14"/>
      <c r="INO829" s="14"/>
      <c r="INP829" s="14"/>
      <c r="INQ829" s="14"/>
      <c r="INR829" s="14"/>
      <c r="INS829" s="14"/>
      <c r="INT829" s="14"/>
      <c r="INU829" s="14"/>
      <c r="INV829" s="14"/>
      <c r="INW829" s="14"/>
      <c r="INX829" s="14"/>
      <c r="INY829" s="14"/>
      <c r="INZ829" s="14"/>
      <c r="IOA829" s="14"/>
      <c r="IOB829" s="14"/>
      <c r="IOC829" s="14"/>
      <c r="IOD829" s="14"/>
      <c r="IOE829" s="14"/>
      <c r="IOF829" s="14"/>
      <c r="IOG829" s="14"/>
      <c r="IOH829" s="14"/>
      <c r="IOI829" s="14"/>
      <c r="IOJ829" s="14"/>
      <c r="IOK829" s="14"/>
      <c r="IOL829" s="14"/>
      <c r="IOM829" s="14"/>
      <c r="ION829" s="14"/>
      <c r="IOO829" s="14"/>
      <c r="IOP829" s="14"/>
      <c r="IOQ829" s="14"/>
      <c r="IOR829" s="14"/>
      <c r="IOS829" s="14"/>
      <c r="IOT829" s="14"/>
      <c r="IOU829" s="14"/>
      <c r="IOV829" s="14"/>
      <c r="IOW829" s="14"/>
      <c r="IOX829" s="14"/>
      <c r="IOY829" s="14"/>
      <c r="IOZ829" s="14"/>
      <c r="IPA829" s="14"/>
      <c r="IPB829" s="14"/>
      <c r="IPC829" s="14"/>
      <c r="IPD829" s="14"/>
      <c r="IPE829" s="14"/>
      <c r="IPF829" s="14"/>
      <c r="IPG829" s="14"/>
      <c r="IPH829" s="14"/>
      <c r="IPI829" s="14"/>
      <c r="IPJ829" s="14"/>
      <c r="IPK829" s="14"/>
      <c r="IPL829" s="14"/>
      <c r="IPM829" s="14"/>
      <c r="IPN829" s="14"/>
      <c r="IPO829" s="14"/>
      <c r="IPP829" s="14"/>
      <c r="IPQ829" s="14"/>
      <c r="IPR829" s="14"/>
      <c r="IPS829" s="14"/>
      <c r="IPT829" s="14"/>
      <c r="IPU829" s="14"/>
      <c r="IPV829" s="14"/>
      <c r="IPW829" s="14"/>
      <c r="IPX829" s="14"/>
      <c r="IPY829" s="14"/>
      <c r="IPZ829" s="14"/>
      <c r="IQA829" s="14"/>
      <c r="IQB829" s="14"/>
      <c r="IQC829" s="14"/>
      <c r="IQD829" s="14"/>
      <c r="IQE829" s="14"/>
      <c r="IQF829" s="14"/>
      <c r="IQG829" s="14"/>
      <c r="IQH829" s="14"/>
      <c r="IQI829" s="14"/>
      <c r="IQJ829" s="14"/>
      <c r="IQK829" s="14"/>
      <c r="IQL829" s="14"/>
      <c r="IQM829" s="14"/>
      <c r="IQN829" s="14"/>
      <c r="IQO829" s="14"/>
      <c r="IQP829" s="14"/>
      <c r="IQQ829" s="14"/>
      <c r="IQR829" s="14"/>
      <c r="IQS829" s="14"/>
      <c r="IQT829" s="14"/>
      <c r="IQU829" s="14"/>
      <c r="IQV829" s="14"/>
      <c r="IQW829" s="14"/>
      <c r="IQX829" s="14"/>
      <c r="IQY829" s="14"/>
      <c r="IQZ829" s="14"/>
      <c r="IRA829" s="14"/>
      <c r="IRB829" s="14"/>
      <c r="IRC829" s="14"/>
      <c r="IRD829" s="14"/>
      <c r="IRE829" s="14"/>
      <c r="IRF829" s="14"/>
      <c r="IRG829" s="14"/>
      <c r="IRH829" s="14"/>
      <c r="IRI829" s="14"/>
      <c r="IRJ829" s="14"/>
      <c r="IRK829" s="14"/>
      <c r="IRL829" s="14"/>
      <c r="IRM829" s="14"/>
      <c r="IRN829" s="14"/>
      <c r="IRO829" s="14"/>
      <c r="IRP829" s="14"/>
      <c r="IRQ829" s="14"/>
      <c r="IRR829" s="14"/>
      <c r="IRS829" s="14"/>
      <c r="IRT829" s="14"/>
      <c r="IRU829" s="14"/>
      <c r="IRV829" s="14"/>
      <c r="IRW829" s="14"/>
      <c r="IRX829" s="14"/>
      <c r="IRY829" s="14"/>
      <c r="IRZ829" s="14"/>
      <c r="ISA829" s="14"/>
      <c r="ISB829" s="14"/>
      <c r="ISC829" s="14"/>
      <c r="ISD829" s="14"/>
      <c r="ISE829" s="14"/>
      <c r="ISF829" s="14"/>
      <c r="ISG829" s="14"/>
      <c r="ISH829" s="14"/>
      <c r="ISI829" s="14"/>
      <c r="ISJ829" s="14"/>
      <c r="ISK829" s="14"/>
      <c r="ISL829" s="14"/>
      <c r="ISM829" s="14"/>
      <c r="ISN829" s="14"/>
      <c r="ISO829" s="14"/>
      <c r="ISP829" s="14"/>
      <c r="ISQ829" s="14"/>
      <c r="ISR829" s="14"/>
      <c r="ISS829" s="14"/>
      <c r="IST829" s="14"/>
      <c r="ISU829" s="14"/>
      <c r="ISV829" s="14"/>
      <c r="ISW829" s="14"/>
      <c r="ISX829" s="14"/>
      <c r="ISY829" s="14"/>
      <c r="ISZ829" s="14"/>
      <c r="ITA829" s="14"/>
      <c r="ITB829" s="14"/>
      <c r="ITC829" s="14"/>
      <c r="ITD829" s="14"/>
      <c r="ITE829" s="14"/>
      <c r="ITF829" s="14"/>
      <c r="ITG829" s="14"/>
      <c r="ITH829" s="14"/>
      <c r="ITI829" s="14"/>
      <c r="ITJ829" s="14"/>
      <c r="ITK829" s="14"/>
      <c r="ITL829" s="14"/>
      <c r="ITM829" s="14"/>
      <c r="ITN829" s="14"/>
      <c r="ITO829" s="14"/>
      <c r="ITP829" s="14"/>
      <c r="ITQ829" s="14"/>
      <c r="ITR829" s="14"/>
      <c r="ITS829" s="14"/>
      <c r="ITT829" s="14"/>
      <c r="ITU829" s="14"/>
      <c r="ITV829" s="14"/>
      <c r="ITW829" s="14"/>
      <c r="ITX829" s="14"/>
      <c r="ITY829" s="14"/>
      <c r="ITZ829" s="14"/>
      <c r="IUA829" s="14"/>
      <c r="IUB829" s="14"/>
      <c r="IUC829" s="14"/>
      <c r="IUD829" s="14"/>
      <c r="IUE829" s="14"/>
      <c r="IUF829" s="14"/>
      <c r="IUG829" s="14"/>
      <c r="IUH829" s="14"/>
      <c r="IUI829" s="14"/>
      <c r="IUJ829" s="14"/>
      <c r="IUK829" s="14"/>
      <c r="IUL829" s="14"/>
      <c r="IUM829" s="14"/>
      <c r="IUN829" s="14"/>
      <c r="IUO829" s="14"/>
      <c r="IUP829" s="14"/>
      <c r="IUQ829" s="14"/>
      <c r="IUR829" s="14"/>
      <c r="IUS829" s="14"/>
      <c r="IUT829" s="14"/>
      <c r="IUU829" s="14"/>
      <c r="IUV829" s="14"/>
      <c r="IUW829" s="14"/>
      <c r="IUX829" s="14"/>
      <c r="IUY829" s="14"/>
      <c r="IUZ829" s="14"/>
      <c r="IVA829" s="14"/>
      <c r="IVB829" s="14"/>
      <c r="IVC829" s="14"/>
      <c r="IVD829" s="14"/>
      <c r="IVE829" s="14"/>
      <c r="IVF829" s="14"/>
      <c r="IVG829" s="14"/>
      <c r="IVH829" s="14"/>
      <c r="IVI829" s="14"/>
      <c r="IVJ829" s="14"/>
      <c r="IVK829" s="14"/>
      <c r="IVL829" s="14"/>
      <c r="IVM829" s="14"/>
      <c r="IVN829" s="14"/>
      <c r="IVO829" s="14"/>
      <c r="IVP829" s="14"/>
      <c r="IVQ829" s="14"/>
      <c r="IVR829" s="14"/>
      <c r="IVS829" s="14"/>
      <c r="IVT829" s="14"/>
      <c r="IVU829" s="14"/>
      <c r="IVV829" s="14"/>
      <c r="IVW829" s="14"/>
      <c r="IVX829" s="14"/>
      <c r="IVY829" s="14"/>
      <c r="IVZ829" s="14"/>
      <c r="IWA829" s="14"/>
      <c r="IWB829" s="14"/>
      <c r="IWC829" s="14"/>
      <c r="IWD829" s="14"/>
      <c r="IWE829" s="14"/>
      <c r="IWF829" s="14"/>
      <c r="IWG829" s="14"/>
      <c r="IWH829" s="14"/>
      <c r="IWI829" s="14"/>
      <c r="IWJ829" s="14"/>
      <c r="IWK829" s="14"/>
      <c r="IWL829" s="14"/>
      <c r="IWM829" s="14"/>
      <c r="IWN829" s="14"/>
      <c r="IWO829" s="14"/>
      <c r="IWP829" s="14"/>
      <c r="IWQ829" s="14"/>
      <c r="IWR829" s="14"/>
      <c r="IWS829" s="14"/>
      <c r="IWT829" s="14"/>
      <c r="IWU829" s="14"/>
      <c r="IWV829" s="14"/>
      <c r="IWW829" s="14"/>
      <c r="IWX829" s="14"/>
      <c r="IWY829" s="14"/>
      <c r="IWZ829" s="14"/>
      <c r="IXA829" s="14"/>
      <c r="IXB829" s="14"/>
      <c r="IXC829" s="14"/>
      <c r="IXD829" s="14"/>
      <c r="IXE829" s="14"/>
      <c r="IXF829" s="14"/>
      <c r="IXG829" s="14"/>
      <c r="IXH829" s="14"/>
      <c r="IXI829" s="14"/>
      <c r="IXJ829" s="14"/>
      <c r="IXK829" s="14"/>
      <c r="IXL829" s="14"/>
      <c r="IXM829" s="14"/>
      <c r="IXN829" s="14"/>
      <c r="IXO829" s="14"/>
      <c r="IXP829" s="14"/>
      <c r="IXQ829" s="14"/>
      <c r="IXR829" s="14"/>
      <c r="IXS829" s="14"/>
      <c r="IXT829" s="14"/>
      <c r="IXU829" s="14"/>
      <c r="IXV829" s="14"/>
      <c r="IXW829" s="14"/>
      <c r="IXX829" s="14"/>
      <c r="IXY829" s="14"/>
      <c r="IXZ829" s="14"/>
      <c r="IYA829" s="14"/>
      <c r="IYB829" s="14"/>
      <c r="IYC829" s="14"/>
      <c r="IYD829" s="14"/>
      <c r="IYE829" s="14"/>
      <c r="IYF829" s="14"/>
      <c r="IYG829" s="14"/>
      <c r="IYH829" s="14"/>
      <c r="IYI829" s="14"/>
      <c r="IYJ829" s="14"/>
      <c r="IYK829" s="14"/>
      <c r="IYL829" s="14"/>
      <c r="IYM829" s="14"/>
      <c r="IYN829" s="14"/>
      <c r="IYO829" s="14"/>
      <c r="IYP829" s="14"/>
      <c r="IYQ829" s="14"/>
      <c r="IYR829" s="14"/>
      <c r="IYS829" s="14"/>
      <c r="IYT829" s="14"/>
      <c r="IYU829" s="14"/>
      <c r="IYV829" s="14"/>
      <c r="IYW829" s="14"/>
      <c r="IYX829" s="14"/>
      <c r="IYY829" s="14"/>
      <c r="IYZ829" s="14"/>
      <c r="IZA829" s="14"/>
      <c r="IZB829" s="14"/>
      <c r="IZC829" s="14"/>
      <c r="IZD829" s="14"/>
      <c r="IZE829" s="14"/>
      <c r="IZF829" s="14"/>
      <c r="IZG829" s="14"/>
      <c r="IZH829" s="14"/>
      <c r="IZI829" s="14"/>
      <c r="IZJ829" s="14"/>
      <c r="IZK829" s="14"/>
      <c r="IZL829" s="14"/>
      <c r="IZM829" s="14"/>
      <c r="IZN829" s="14"/>
      <c r="IZO829" s="14"/>
      <c r="IZP829" s="14"/>
      <c r="IZQ829" s="14"/>
      <c r="IZR829" s="14"/>
      <c r="IZS829" s="14"/>
      <c r="IZT829" s="14"/>
      <c r="IZU829" s="14"/>
      <c r="IZV829" s="14"/>
      <c r="IZW829" s="14"/>
      <c r="IZX829" s="14"/>
      <c r="IZY829" s="14"/>
      <c r="IZZ829" s="14"/>
      <c r="JAA829" s="14"/>
      <c r="JAB829" s="14"/>
      <c r="JAC829" s="14"/>
      <c r="JAD829" s="14"/>
      <c r="JAE829" s="14"/>
      <c r="JAF829" s="14"/>
      <c r="JAG829" s="14"/>
      <c r="JAH829" s="14"/>
      <c r="JAI829" s="14"/>
      <c r="JAJ829" s="14"/>
      <c r="JAK829" s="14"/>
      <c r="JAL829" s="14"/>
      <c r="JAM829" s="14"/>
      <c r="JAN829" s="14"/>
      <c r="JAO829" s="14"/>
      <c r="JAP829" s="14"/>
      <c r="JAQ829" s="14"/>
      <c r="JAR829" s="14"/>
      <c r="JAS829" s="14"/>
      <c r="JAT829" s="14"/>
      <c r="JAU829" s="14"/>
      <c r="JAV829" s="14"/>
      <c r="JAW829" s="14"/>
      <c r="JAX829" s="14"/>
      <c r="JAY829" s="14"/>
      <c r="JAZ829" s="14"/>
      <c r="JBA829" s="14"/>
      <c r="JBB829" s="14"/>
      <c r="JBC829" s="14"/>
      <c r="JBD829" s="14"/>
      <c r="JBE829" s="14"/>
      <c r="JBF829" s="14"/>
      <c r="JBG829" s="14"/>
      <c r="JBH829" s="14"/>
      <c r="JBI829" s="14"/>
      <c r="JBJ829" s="14"/>
      <c r="JBK829" s="14"/>
      <c r="JBL829" s="14"/>
      <c r="JBM829" s="14"/>
      <c r="JBN829" s="14"/>
      <c r="JBO829" s="14"/>
      <c r="JBP829" s="14"/>
      <c r="JBQ829" s="14"/>
      <c r="JBR829" s="14"/>
      <c r="JBS829" s="14"/>
      <c r="JBT829" s="14"/>
      <c r="JBU829" s="14"/>
      <c r="JBV829" s="14"/>
      <c r="JBW829" s="14"/>
      <c r="JBX829" s="14"/>
      <c r="JBY829" s="14"/>
      <c r="JBZ829" s="14"/>
      <c r="JCA829" s="14"/>
      <c r="JCB829" s="14"/>
      <c r="JCC829" s="14"/>
      <c r="JCD829" s="14"/>
      <c r="JCE829" s="14"/>
      <c r="JCF829" s="14"/>
      <c r="JCG829" s="14"/>
      <c r="JCH829" s="14"/>
      <c r="JCI829" s="14"/>
      <c r="JCJ829" s="14"/>
      <c r="JCK829" s="14"/>
      <c r="JCL829" s="14"/>
      <c r="JCM829" s="14"/>
      <c r="JCN829" s="14"/>
      <c r="JCO829" s="14"/>
      <c r="JCP829" s="14"/>
      <c r="JCQ829" s="14"/>
      <c r="JCR829" s="14"/>
      <c r="JCS829" s="14"/>
      <c r="JCT829" s="14"/>
      <c r="JCU829" s="14"/>
      <c r="JCV829" s="14"/>
      <c r="JCW829" s="14"/>
      <c r="JCX829" s="14"/>
      <c r="JCY829" s="14"/>
      <c r="JCZ829" s="14"/>
      <c r="JDA829" s="14"/>
      <c r="JDB829" s="14"/>
      <c r="JDC829" s="14"/>
      <c r="JDD829" s="14"/>
      <c r="JDE829" s="14"/>
      <c r="JDF829" s="14"/>
      <c r="JDG829" s="14"/>
      <c r="JDH829" s="14"/>
      <c r="JDI829" s="14"/>
      <c r="JDJ829" s="14"/>
      <c r="JDK829" s="14"/>
      <c r="JDL829" s="14"/>
      <c r="JDM829" s="14"/>
      <c r="JDN829" s="14"/>
      <c r="JDO829" s="14"/>
      <c r="JDP829" s="14"/>
      <c r="JDQ829" s="14"/>
      <c r="JDR829" s="14"/>
      <c r="JDS829" s="14"/>
      <c r="JDT829" s="14"/>
      <c r="JDU829" s="14"/>
      <c r="JDV829" s="14"/>
      <c r="JDW829" s="14"/>
      <c r="JDX829" s="14"/>
      <c r="JDY829" s="14"/>
      <c r="JDZ829" s="14"/>
      <c r="JEA829" s="14"/>
      <c r="JEB829" s="14"/>
      <c r="JEC829" s="14"/>
      <c r="JED829" s="14"/>
      <c r="JEE829" s="14"/>
      <c r="JEF829" s="14"/>
      <c r="JEG829" s="14"/>
      <c r="JEH829" s="14"/>
      <c r="JEI829" s="14"/>
      <c r="JEJ829" s="14"/>
      <c r="JEK829" s="14"/>
      <c r="JEL829" s="14"/>
      <c r="JEM829" s="14"/>
      <c r="JEN829" s="14"/>
      <c r="JEO829" s="14"/>
      <c r="JEP829" s="14"/>
      <c r="JEQ829" s="14"/>
      <c r="JER829" s="14"/>
      <c r="JES829" s="14"/>
      <c r="JET829" s="14"/>
      <c r="JEU829" s="14"/>
      <c r="JEV829" s="14"/>
      <c r="JEW829" s="14"/>
      <c r="JEX829" s="14"/>
      <c r="JEY829" s="14"/>
      <c r="JEZ829" s="14"/>
      <c r="JFA829" s="14"/>
      <c r="JFB829" s="14"/>
      <c r="JFC829" s="14"/>
      <c r="JFD829" s="14"/>
      <c r="JFE829" s="14"/>
      <c r="JFF829" s="14"/>
      <c r="JFG829" s="14"/>
      <c r="JFH829" s="14"/>
      <c r="JFI829" s="14"/>
      <c r="JFJ829" s="14"/>
      <c r="JFK829" s="14"/>
      <c r="JFL829" s="14"/>
      <c r="JFM829" s="14"/>
      <c r="JFN829" s="14"/>
      <c r="JFO829" s="14"/>
      <c r="JFP829" s="14"/>
      <c r="JFQ829" s="14"/>
      <c r="JFR829" s="14"/>
      <c r="JFS829" s="14"/>
      <c r="JFT829" s="14"/>
      <c r="JFU829" s="14"/>
      <c r="JFV829" s="14"/>
      <c r="JFW829" s="14"/>
      <c r="JFX829" s="14"/>
      <c r="JFY829" s="14"/>
      <c r="JFZ829" s="14"/>
      <c r="JGA829" s="14"/>
      <c r="JGB829" s="14"/>
      <c r="JGC829" s="14"/>
      <c r="JGD829" s="14"/>
      <c r="JGE829" s="14"/>
      <c r="JGF829" s="14"/>
      <c r="JGG829" s="14"/>
      <c r="JGH829" s="14"/>
      <c r="JGI829" s="14"/>
      <c r="JGJ829" s="14"/>
      <c r="JGK829" s="14"/>
      <c r="JGL829" s="14"/>
      <c r="JGM829" s="14"/>
      <c r="JGN829" s="14"/>
      <c r="JGO829" s="14"/>
      <c r="JGP829" s="14"/>
      <c r="JGQ829" s="14"/>
      <c r="JGR829" s="14"/>
      <c r="JGS829" s="14"/>
      <c r="JGT829" s="14"/>
      <c r="JGU829" s="14"/>
      <c r="JGV829" s="14"/>
      <c r="JGW829" s="14"/>
      <c r="JGX829" s="14"/>
      <c r="JGY829" s="14"/>
      <c r="JGZ829" s="14"/>
      <c r="JHA829" s="14"/>
      <c r="JHB829" s="14"/>
      <c r="JHC829" s="14"/>
      <c r="JHD829" s="14"/>
      <c r="JHE829" s="14"/>
      <c r="JHF829" s="14"/>
      <c r="JHG829" s="14"/>
      <c r="JHH829" s="14"/>
      <c r="JHI829" s="14"/>
      <c r="JHJ829" s="14"/>
      <c r="JHK829" s="14"/>
      <c r="JHL829" s="14"/>
      <c r="JHM829" s="14"/>
      <c r="JHN829" s="14"/>
      <c r="JHO829" s="14"/>
      <c r="JHP829" s="14"/>
      <c r="JHQ829" s="14"/>
      <c r="JHR829" s="14"/>
      <c r="JHS829" s="14"/>
      <c r="JHT829" s="14"/>
      <c r="JHU829" s="14"/>
      <c r="JHV829" s="14"/>
      <c r="JHW829" s="14"/>
      <c r="JHX829" s="14"/>
      <c r="JHY829" s="14"/>
      <c r="JHZ829" s="14"/>
      <c r="JIA829" s="14"/>
      <c r="JIB829" s="14"/>
      <c r="JIC829" s="14"/>
      <c r="JID829" s="14"/>
      <c r="JIE829" s="14"/>
      <c r="JIF829" s="14"/>
      <c r="JIG829" s="14"/>
      <c r="JIH829" s="14"/>
      <c r="JII829" s="14"/>
      <c r="JIJ829" s="14"/>
      <c r="JIK829" s="14"/>
      <c r="JIL829" s="14"/>
      <c r="JIM829" s="14"/>
      <c r="JIN829" s="14"/>
      <c r="JIO829" s="14"/>
      <c r="JIP829" s="14"/>
      <c r="JIQ829" s="14"/>
      <c r="JIR829" s="14"/>
      <c r="JIS829" s="14"/>
      <c r="JIT829" s="14"/>
      <c r="JIU829" s="14"/>
      <c r="JIV829" s="14"/>
      <c r="JIW829" s="14"/>
      <c r="JIX829" s="14"/>
      <c r="JIY829" s="14"/>
      <c r="JIZ829" s="14"/>
      <c r="JJA829" s="14"/>
      <c r="JJB829" s="14"/>
      <c r="JJC829" s="14"/>
      <c r="JJD829" s="14"/>
      <c r="JJE829" s="14"/>
      <c r="JJF829" s="14"/>
      <c r="JJG829" s="14"/>
      <c r="JJH829" s="14"/>
      <c r="JJI829" s="14"/>
      <c r="JJJ829" s="14"/>
      <c r="JJK829" s="14"/>
      <c r="JJL829" s="14"/>
      <c r="JJM829" s="14"/>
      <c r="JJN829" s="14"/>
      <c r="JJO829" s="14"/>
      <c r="JJP829" s="14"/>
      <c r="JJQ829" s="14"/>
      <c r="JJR829" s="14"/>
      <c r="JJS829" s="14"/>
      <c r="JJT829" s="14"/>
      <c r="JJU829" s="14"/>
      <c r="JJV829" s="14"/>
      <c r="JJW829" s="14"/>
      <c r="JJX829" s="14"/>
      <c r="JJY829" s="14"/>
      <c r="JJZ829" s="14"/>
      <c r="JKA829" s="14"/>
      <c r="JKB829" s="14"/>
      <c r="JKC829" s="14"/>
      <c r="JKD829" s="14"/>
      <c r="JKE829" s="14"/>
      <c r="JKF829" s="14"/>
      <c r="JKG829" s="14"/>
      <c r="JKH829" s="14"/>
      <c r="JKI829" s="14"/>
      <c r="JKJ829" s="14"/>
      <c r="JKK829" s="14"/>
      <c r="JKL829" s="14"/>
      <c r="JKM829" s="14"/>
      <c r="JKN829" s="14"/>
      <c r="JKO829" s="14"/>
      <c r="JKP829" s="14"/>
      <c r="JKQ829" s="14"/>
      <c r="JKR829" s="14"/>
      <c r="JKS829" s="14"/>
      <c r="JKT829" s="14"/>
      <c r="JKU829" s="14"/>
      <c r="JKV829" s="14"/>
      <c r="JKW829" s="14"/>
      <c r="JKX829" s="14"/>
      <c r="JKY829" s="14"/>
      <c r="JKZ829" s="14"/>
      <c r="JLA829" s="14"/>
      <c r="JLB829" s="14"/>
      <c r="JLC829" s="14"/>
      <c r="JLD829" s="14"/>
      <c r="JLE829" s="14"/>
      <c r="JLF829" s="14"/>
      <c r="JLG829" s="14"/>
      <c r="JLH829" s="14"/>
      <c r="JLI829" s="14"/>
      <c r="JLJ829" s="14"/>
      <c r="JLK829" s="14"/>
      <c r="JLL829" s="14"/>
      <c r="JLM829" s="14"/>
      <c r="JLN829" s="14"/>
      <c r="JLO829" s="14"/>
      <c r="JLP829" s="14"/>
      <c r="JLQ829" s="14"/>
      <c r="JLR829" s="14"/>
      <c r="JLS829" s="14"/>
      <c r="JLT829" s="14"/>
      <c r="JLU829" s="14"/>
      <c r="JLV829" s="14"/>
      <c r="JLW829" s="14"/>
      <c r="JLX829" s="14"/>
      <c r="JLY829" s="14"/>
      <c r="JLZ829" s="14"/>
      <c r="JMA829" s="14"/>
      <c r="JMB829" s="14"/>
      <c r="JMC829" s="14"/>
      <c r="JMD829" s="14"/>
      <c r="JME829" s="14"/>
      <c r="JMF829" s="14"/>
      <c r="JMG829" s="14"/>
      <c r="JMH829" s="14"/>
      <c r="JMI829" s="14"/>
      <c r="JMJ829" s="14"/>
      <c r="JMK829" s="14"/>
      <c r="JML829" s="14"/>
      <c r="JMM829" s="14"/>
      <c r="JMN829" s="14"/>
      <c r="JMO829" s="14"/>
      <c r="JMP829" s="14"/>
      <c r="JMQ829" s="14"/>
      <c r="JMR829" s="14"/>
      <c r="JMS829" s="14"/>
      <c r="JMT829" s="14"/>
      <c r="JMU829" s="14"/>
      <c r="JMV829" s="14"/>
      <c r="JMW829" s="14"/>
      <c r="JMX829" s="14"/>
      <c r="JMY829" s="14"/>
      <c r="JMZ829" s="14"/>
      <c r="JNA829" s="14"/>
      <c r="JNB829" s="14"/>
      <c r="JNC829" s="14"/>
      <c r="JND829" s="14"/>
      <c r="JNE829" s="14"/>
      <c r="JNF829" s="14"/>
      <c r="JNG829" s="14"/>
      <c r="JNH829" s="14"/>
      <c r="JNI829" s="14"/>
      <c r="JNJ829" s="14"/>
      <c r="JNK829" s="14"/>
      <c r="JNL829" s="14"/>
      <c r="JNM829" s="14"/>
      <c r="JNN829" s="14"/>
      <c r="JNO829" s="14"/>
      <c r="JNP829" s="14"/>
      <c r="JNQ829" s="14"/>
      <c r="JNR829" s="14"/>
      <c r="JNS829" s="14"/>
      <c r="JNT829" s="14"/>
      <c r="JNU829" s="14"/>
      <c r="JNV829" s="14"/>
      <c r="JNW829" s="14"/>
      <c r="JNX829" s="14"/>
      <c r="JNY829" s="14"/>
      <c r="JNZ829" s="14"/>
      <c r="JOA829" s="14"/>
      <c r="JOB829" s="14"/>
      <c r="JOC829" s="14"/>
      <c r="JOD829" s="14"/>
      <c r="JOE829" s="14"/>
      <c r="JOF829" s="14"/>
      <c r="JOG829" s="14"/>
      <c r="JOH829" s="14"/>
      <c r="JOI829" s="14"/>
      <c r="JOJ829" s="14"/>
      <c r="JOK829" s="14"/>
      <c r="JOL829" s="14"/>
      <c r="JOM829" s="14"/>
      <c r="JON829" s="14"/>
      <c r="JOO829" s="14"/>
      <c r="JOP829" s="14"/>
      <c r="JOQ829" s="14"/>
      <c r="JOR829" s="14"/>
      <c r="JOS829" s="14"/>
      <c r="JOT829" s="14"/>
      <c r="JOU829" s="14"/>
      <c r="JOV829" s="14"/>
      <c r="JOW829" s="14"/>
      <c r="JOX829" s="14"/>
      <c r="JOY829" s="14"/>
      <c r="JOZ829" s="14"/>
      <c r="JPA829" s="14"/>
      <c r="JPB829" s="14"/>
      <c r="JPC829" s="14"/>
      <c r="JPD829" s="14"/>
      <c r="JPE829" s="14"/>
      <c r="JPF829" s="14"/>
      <c r="JPG829" s="14"/>
      <c r="JPH829" s="14"/>
      <c r="JPI829" s="14"/>
      <c r="JPJ829" s="14"/>
      <c r="JPK829" s="14"/>
      <c r="JPL829" s="14"/>
      <c r="JPM829" s="14"/>
      <c r="JPN829" s="14"/>
      <c r="JPO829" s="14"/>
      <c r="JPP829" s="14"/>
      <c r="JPQ829" s="14"/>
      <c r="JPR829" s="14"/>
      <c r="JPS829" s="14"/>
      <c r="JPT829" s="14"/>
      <c r="JPU829" s="14"/>
      <c r="JPV829" s="14"/>
      <c r="JPW829" s="14"/>
      <c r="JPX829" s="14"/>
      <c r="JPY829" s="14"/>
      <c r="JPZ829" s="14"/>
      <c r="JQA829" s="14"/>
      <c r="JQB829" s="14"/>
      <c r="JQC829" s="14"/>
      <c r="JQD829" s="14"/>
      <c r="JQE829" s="14"/>
      <c r="JQF829" s="14"/>
      <c r="JQG829" s="14"/>
      <c r="JQH829" s="14"/>
      <c r="JQI829" s="14"/>
      <c r="JQJ829" s="14"/>
      <c r="JQK829" s="14"/>
      <c r="JQL829" s="14"/>
      <c r="JQM829" s="14"/>
      <c r="JQN829" s="14"/>
      <c r="JQO829" s="14"/>
      <c r="JQP829" s="14"/>
      <c r="JQQ829" s="14"/>
      <c r="JQR829" s="14"/>
      <c r="JQS829" s="14"/>
      <c r="JQT829" s="14"/>
      <c r="JQU829" s="14"/>
      <c r="JQV829" s="14"/>
      <c r="JQW829" s="14"/>
      <c r="JQX829" s="14"/>
      <c r="JQY829" s="14"/>
      <c r="JQZ829" s="14"/>
      <c r="JRA829" s="14"/>
      <c r="JRB829" s="14"/>
      <c r="JRC829" s="14"/>
      <c r="JRD829" s="14"/>
      <c r="JRE829" s="14"/>
      <c r="JRF829" s="14"/>
      <c r="JRG829" s="14"/>
      <c r="JRH829" s="14"/>
      <c r="JRI829" s="14"/>
      <c r="JRJ829" s="14"/>
      <c r="JRK829" s="14"/>
      <c r="JRL829" s="14"/>
      <c r="JRM829" s="14"/>
      <c r="JRN829" s="14"/>
      <c r="JRO829" s="14"/>
      <c r="JRP829" s="14"/>
      <c r="JRQ829" s="14"/>
      <c r="JRR829" s="14"/>
      <c r="JRS829" s="14"/>
      <c r="JRT829" s="14"/>
      <c r="JRU829" s="14"/>
      <c r="JRV829" s="14"/>
      <c r="JRW829" s="14"/>
      <c r="JRX829" s="14"/>
      <c r="JRY829" s="14"/>
      <c r="JRZ829" s="14"/>
      <c r="JSA829" s="14"/>
      <c r="JSB829" s="14"/>
      <c r="JSC829" s="14"/>
      <c r="JSD829" s="14"/>
      <c r="JSE829" s="14"/>
      <c r="JSF829" s="14"/>
      <c r="JSG829" s="14"/>
      <c r="JSH829" s="14"/>
      <c r="JSI829" s="14"/>
      <c r="JSJ829" s="14"/>
      <c r="JSK829" s="14"/>
      <c r="JSL829" s="14"/>
      <c r="JSM829" s="14"/>
      <c r="JSN829" s="14"/>
      <c r="JSO829" s="14"/>
      <c r="JSP829" s="14"/>
      <c r="JSQ829" s="14"/>
      <c r="JSR829" s="14"/>
      <c r="JSS829" s="14"/>
      <c r="JST829" s="14"/>
      <c r="JSU829" s="14"/>
      <c r="JSV829" s="14"/>
      <c r="JSW829" s="14"/>
      <c r="JSX829" s="14"/>
      <c r="JSY829" s="14"/>
      <c r="JSZ829" s="14"/>
      <c r="JTA829" s="14"/>
      <c r="JTB829" s="14"/>
      <c r="JTC829" s="14"/>
      <c r="JTD829" s="14"/>
      <c r="JTE829" s="14"/>
      <c r="JTF829" s="14"/>
      <c r="JTG829" s="14"/>
      <c r="JTH829" s="14"/>
      <c r="JTI829" s="14"/>
      <c r="JTJ829" s="14"/>
      <c r="JTK829" s="14"/>
      <c r="JTL829" s="14"/>
      <c r="JTM829" s="14"/>
      <c r="JTN829" s="14"/>
      <c r="JTO829" s="14"/>
      <c r="JTP829" s="14"/>
      <c r="JTQ829" s="14"/>
      <c r="JTR829" s="14"/>
      <c r="JTS829" s="14"/>
      <c r="JTT829" s="14"/>
      <c r="JTU829" s="14"/>
      <c r="JTV829" s="14"/>
      <c r="JTW829" s="14"/>
      <c r="JTX829" s="14"/>
      <c r="JTY829" s="14"/>
      <c r="JTZ829" s="14"/>
      <c r="JUA829" s="14"/>
      <c r="JUB829" s="14"/>
      <c r="JUC829" s="14"/>
      <c r="JUD829" s="14"/>
      <c r="JUE829" s="14"/>
      <c r="JUF829" s="14"/>
      <c r="JUG829" s="14"/>
      <c r="JUH829" s="14"/>
      <c r="JUI829" s="14"/>
      <c r="JUJ829" s="14"/>
      <c r="JUK829" s="14"/>
      <c r="JUL829" s="14"/>
      <c r="JUM829" s="14"/>
      <c r="JUN829" s="14"/>
      <c r="JUO829" s="14"/>
      <c r="JUP829" s="14"/>
      <c r="JUQ829" s="14"/>
      <c r="JUR829" s="14"/>
      <c r="JUS829" s="14"/>
      <c r="JUT829" s="14"/>
      <c r="JUU829" s="14"/>
      <c r="JUV829" s="14"/>
      <c r="JUW829" s="14"/>
      <c r="JUX829" s="14"/>
      <c r="JUY829" s="14"/>
      <c r="JUZ829" s="14"/>
      <c r="JVA829" s="14"/>
      <c r="JVB829" s="14"/>
      <c r="JVC829" s="14"/>
      <c r="JVD829" s="14"/>
      <c r="JVE829" s="14"/>
      <c r="JVF829" s="14"/>
      <c r="JVG829" s="14"/>
      <c r="JVH829" s="14"/>
      <c r="JVI829" s="14"/>
      <c r="JVJ829" s="14"/>
      <c r="JVK829" s="14"/>
      <c r="JVL829" s="14"/>
      <c r="JVM829" s="14"/>
      <c r="JVN829" s="14"/>
      <c r="JVO829" s="14"/>
      <c r="JVP829" s="14"/>
      <c r="JVQ829" s="14"/>
      <c r="JVR829" s="14"/>
      <c r="JVS829" s="14"/>
      <c r="JVT829" s="14"/>
      <c r="JVU829" s="14"/>
      <c r="JVV829" s="14"/>
      <c r="JVW829" s="14"/>
      <c r="JVX829" s="14"/>
      <c r="JVY829" s="14"/>
      <c r="JVZ829" s="14"/>
      <c r="JWA829" s="14"/>
      <c r="JWB829" s="14"/>
      <c r="JWC829" s="14"/>
      <c r="JWD829" s="14"/>
      <c r="JWE829" s="14"/>
      <c r="JWF829" s="14"/>
      <c r="JWG829" s="14"/>
      <c r="JWH829" s="14"/>
      <c r="JWI829" s="14"/>
      <c r="JWJ829" s="14"/>
      <c r="JWK829" s="14"/>
      <c r="JWL829" s="14"/>
      <c r="JWM829" s="14"/>
      <c r="JWN829" s="14"/>
      <c r="JWO829" s="14"/>
      <c r="JWP829" s="14"/>
      <c r="JWQ829" s="14"/>
      <c r="JWR829" s="14"/>
      <c r="JWS829" s="14"/>
      <c r="JWT829" s="14"/>
      <c r="JWU829" s="14"/>
      <c r="JWV829" s="14"/>
      <c r="JWW829" s="14"/>
      <c r="JWX829" s="14"/>
      <c r="JWY829" s="14"/>
      <c r="JWZ829" s="14"/>
      <c r="JXA829" s="14"/>
      <c r="JXB829" s="14"/>
      <c r="JXC829" s="14"/>
      <c r="JXD829" s="14"/>
      <c r="JXE829" s="14"/>
      <c r="JXF829" s="14"/>
      <c r="JXG829" s="14"/>
      <c r="JXH829" s="14"/>
      <c r="JXI829" s="14"/>
      <c r="JXJ829" s="14"/>
      <c r="JXK829" s="14"/>
      <c r="JXL829" s="14"/>
      <c r="JXM829" s="14"/>
      <c r="JXN829" s="14"/>
      <c r="JXO829" s="14"/>
      <c r="JXP829" s="14"/>
      <c r="JXQ829" s="14"/>
      <c r="JXR829" s="14"/>
      <c r="JXS829" s="14"/>
      <c r="JXT829" s="14"/>
      <c r="JXU829" s="14"/>
      <c r="JXV829" s="14"/>
      <c r="JXW829" s="14"/>
      <c r="JXX829" s="14"/>
      <c r="JXY829" s="14"/>
      <c r="JXZ829" s="14"/>
      <c r="JYA829" s="14"/>
      <c r="JYB829" s="14"/>
      <c r="JYC829" s="14"/>
      <c r="JYD829" s="14"/>
      <c r="JYE829" s="14"/>
      <c r="JYF829" s="14"/>
      <c r="JYG829" s="14"/>
      <c r="JYH829" s="14"/>
      <c r="JYI829" s="14"/>
      <c r="JYJ829" s="14"/>
      <c r="JYK829" s="14"/>
      <c r="JYL829" s="14"/>
      <c r="JYM829" s="14"/>
      <c r="JYN829" s="14"/>
      <c r="JYO829" s="14"/>
      <c r="JYP829" s="14"/>
      <c r="JYQ829" s="14"/>
      <c r="JYR829" s="14"/>
      <c r="JYS829" s="14"/>
      <c r="JYT829" s="14"/>
      <c r="JYU829" s="14"/>
      <c r="JYV829" s="14"/>
      <c r="JYW829" s="14"/>
      <c r="JYX829" s="14"/>
      <c r="JYY829" s="14"/>
      <c r="JYZ829" s="14"/>
      <c r="JZA829" s="14"/>
      <c r="JZB829" s="14"/>
      <c r="JZC829" s="14"/>
      <c r="JZD829" s="14"/>
      <c r="JZE829" s="14"/>
      <c r="JZF829" s="14"/>
      <c r="JZG829" s="14"/>
      <c r="JZH829" s="14"/>
      <c r="JZI829" s="14"/>
      <c r="JZJ829" s="14"/>
      <c r="JZK829" s="14"/>
      <c r="JZL829" s="14"/>
      <c r="JZM829" s="14"/>
      <c r="JZN829" s="14"/>
      <c r="JZO829" s="14"/>
      <c r="JZP829" s="14"/>
      <c r="JZQ829" s="14"/>
      <c r="JZR829" s="14"/>
      <c r="JZS829" s="14"/>
      <c r="JZT829" s="14"/>
      <c r="JZU829" s="14"/>
      <c r="JZV829" s="14"/>
      <c r="JZW829" s="14"/>
      <c r="JZX829" s="14"/>
      <c r="JZY829" s="14"/>
      <c r="JZZ829" s="14"/>
      <c r="KAA829" s="14"/>
      <c r="KAB829" s="14"/>
      <c r="KAC829" s="14"/>
      <c r="KAD829" s="14"/>
      <c r="KAE829" s="14"/>
      <c r="KAF829" s="14"/>
      <c r="KAG829" s="14"/>
      <c r="KAH829" s="14"/>
      <c r="KAI829" s="14"/>
      <c r="KAJ829" s="14"/>
      <c r="KAK829" s="14"/>
      <c r="KAL829" s="14"/>
      <c r="KAM829" s="14"/>
      <c r="KAN829" s="14"/>
      <c r="KAO829" s="14"/>
      <c r="KAP829" s="14"/>
      <c r="KAQ829" s="14"/>
      <c r="KAR829" s="14"/>
      <c r="KAS829" s="14"/>
      <c r="KAT829" s="14"/>
      <c r="KAU829" s="14"/>
      <c r="KAV829" s="14"/>
      <c r="KAW829" s="14"/>
      <c r="KAX829" s="14"/>
      <c r="KAY829" s="14"/>
      <c r="KAZ829" s="14"/>
      <c r="KBA829" s="14"/>
      <c r="KBB829" s="14"/>
      <c r="KBC829" s="14"/>
      <c r="KBD829" s="14"/>
      <c r="KBE829" s="14"/>
      <c r="KBF829" s="14"/>
      <c r="KBG829" s="14"/>
      <c r="KBH829" s="14"/>
      <c r="KBI829" s="14"/>
      <c r="KBJ829" s="14"/>
      <c r="KBK829" s="14"/>
      <c r="KBL829" s="14"/>
      <c r="KBM829" s="14"/>
      <c r="KBN829" s="14"/>
      <c r="KBO829" s="14"/>
      <c r="KBP829" s="14"/>
      <c r="KBQ829" s="14"/>
      <c r="KBR829" s="14"/>
      <c r="KBS829" s="14"/>
      <c r="KBT829" s="14"/>
      <c r="KBU829" s="14"/>
      <c r="KBV829" s="14"/>
      <c r="KBW829" s="14"/>
      <c r="KBX829" s="14"/>
      <c r="KBY829" s="14"/>
      <c r="KBZ829" s="14"/>
      <c r="KCA829" s="14"/>
      <c r="KCB829" s="14"/>
      <c r="KCC829" s="14"/>
      <c r="KCD829" s="14"/>
      <c r="KCE829" s="14"/>
      <c r="KCF829" s="14"/>
      <c r="KCG829" s="14"/>
      <c r="KCH829" s="14"/>
      <c r="KCI829" s="14"/>
      <c r="KCJ829" s="14"/>
      <c r="KCK829" s="14"/>
      <c r="KCL829" s="14"/>
      <c r="KCM829" s="14"/>
      <c r="KCN829" s="14"/>
      <c r="KCO829" s="14"/>
      <c r="KCP829" s="14"/>
      <c r="KCQ829" s="14"/>
      <c r="KCR829" s="14"/>
      <c r="KCS829" s="14"/>
      <c r="KCT829" s="14"/>
      <c r="KCU829" s="14"/>
      <c r="KCV829" s="14"/>
      <c r="KCW829" s="14"/>
      <c r="KCX829" s="14"/>
      <c r="KCY829" s="14"/>
      <c r="KCZ829" s="14"/>
      <c r="KDA829" s="14"/>
      <c r="KDB829" s="14"/>
      <c r="KDC829" s="14"/>
      <c r="KDD829" s="14"/>
      <c r="KDE829" s="14"/>
      <c r="KDF829" s="14"/>
      <c r="KDG829" s="14"/>
      <c r="KDH829" s="14"/>
      <c r="KDI829" s="14"/>
      <c r="KDJ829" s="14"/>
      <c r="KDK829" s="14"/>
      <c r="KDL829" s="14"/>
      <c r="KDM829" s="14"/>
      <c r="KDN829" s="14"/>
      <c r="KDO829" s="14"/>
      <c r="KDP829" s="14"/>
      <c r="KDQ829" s="14"/>
      <c r="KDR829" s="14"/>
      <c r="KDS829" s="14"/>
      <c r="KDT829" s="14"/>
      <c r="KDU829" s="14"/>
      <c r="KDV829" s="14"/>
      <c r="KDW829" s="14"/>
      <c r="KDX829" s="14"/>
      <c r="KDY829" s="14"/>
      <c r="KDZ829" s="14"/>
      <c r="KEA829" s="14"/>
      <c r="KEB829" s="14"/>
      <c r="KEC829" s="14"/>
      <c r="KED829" s="14"/>
      <c r="KEE829" s="14"/>
      <c r="KEF829" s="14"/>
      <c r="KEG829" s="14"/>
      <c r="KEH829" s="14"/>
      <c r="KEI829" s="14"/>
      <c r="KEJ829" s="14"/>
      <c r="KEK829" s="14"/>
      <c r="KEL829" s="14"/>
      <c r="KEM829" s="14"/>
      <c r="KEN829" s="14"/>
      <c r="KEO829" s="14"/>
      <c r="KEP829" s="14"/>
      <c r="KEQ829" s="14"/>
      <c r="KER829" s="14"/>
      <c r="KES829" s="14"/>
      <c r="KET829" s="14"/>
      <c r="KEU829" s="14"/>
      <c r="KEV829" s="14"/>
      <c r="KEW829" s="14"/>
      <c r="KEX829" s="14"/>
      <c r="KEY829" s="14"/>
      <c r="KEZ829" s="14"/>
      <c r="KFA829" s="14"/>
      <c r="KFB829" s="14"/>
      <c r="KFC829" s="14"/>
      <c r="KFD829" s="14"/>
      <c r="KFE829" s="14"/>
      <c r="KFF829" s="14"/>
      <c r="KFG829" s="14"/>
      <c r="KFH829" s="14"/>
      <c r="KFI829" s="14"/>
      <c r="KFJ829" s="14"/>
      <c r="KFK829" s="14"/>
      <c r="KFL829" s="14"/>
      <c r="KFM829" s="14"/>
      <c r="KFN829" s="14"/>
      <c r="KFO829" s="14"/>
      <c r="KFP829" s="14"/>
      <c r="KFQ829" s="14"/>
      <c r="KFR829" s="14"/>
      <c r="KFS829" s="14"/>
      <c r="KFT829" s="14"/>
      <c r="KFU829" s="14"/>
      <c r="KFV829" s="14"/>
      <c r="KFW829" s="14"/>
      <c r="KFX829" s="14"/>
      <c r="KFY829" s="14"/>
      <c r="KFZ829" s="14"/>
      <c r="KGA829" s="14"/>
      <c r="KGB829" s="14"/>
      <c r="KGC829" s="14"/>
      <c r="KGD829" s="14"/>
      <c r="KGE829" s="14"/>
      <c r="KGF829" s="14"/>
      <c r="KGG829" s="14"/>
      <c r="KGH829" s="14"/>
      <c r="KGI829" s="14"/>
      <c r="KGJ829" s="14"/>
      <c r="KGK829" s="14"/>
      <c r="KGL829" s="14"/>
      <c r="KGM829" s="14"/>
      <c r="KGN829" s="14"/>
      <c r="KGO829" s="14"/>
      <c r="KGP829" s="14"/>
      <c r="KGQ829" s="14"/>
      <c r="KGR829" s="14"/>
      <c r="KGS829" s="14"/>
      <c r="KGT829" s="14"/>
      <c r="KGU829" s="14"/>
      <c r="KGV829" s="14"/>
      <c r="KGW829" s="14"/>
      <c r="KGX829" s="14"/>
      <c r="KGY829" s="14"/>
      <c r="KGZ829" s="14"/>
      <c r="KHA829" s="14"/>
      <c r="KHB829" s="14"/>
      <c r="KHC829" s="14"/>
      <c r="KHD829" s="14"/>
      <c r="KHE829" s="14"/>
      <c r="KHF829" s="14"/>
      <c r="KHG829" s="14"/>
      <c r="KHH829" s="14"/>
      <c r="KHI829" s="14"/>
      <c r="KHJ829" s="14"/>
      <c r="KHK829" s="14"/>
      <c r="KHL829" s="14"/>
      <c r="KHM829" s="14"/>
      <c r="KHN829" s="14"/>
      <c r="KHO829" s="14"/>
      <c r="KHP829" s="14"/>
      <c r="KHQ829" s="14"/>
      <c r="KHR829" s="14"/>
      <c r="KHS829" s="14"/>
      <c r="KHT829" s="14"/>
      <c r="KHU829" s="14"/>
      <c r="KHV829" s="14"/>
      <c r="KHW829" s="14"/>
      <c r="KHX829" s="14"/>
      <c r="KHY829" s="14"/>
      <c r="KHZ829" s="14"/>
      <c r="KIA829" s="14"/>
      <c r="KIB829" s="14"/>
      <c r="KIC829" s="14"/>
      <c r="KID829" s="14"/>
      <c r="KIE829" s="14"/>
      <c r="KIF829" s="14"/>
      <c r="KIG829" s="14"/>
      <c r="KIH829" s="14"/>
      <c r="KII829" s="14"/>
      <c r="KIJ829" s="14"/>
      <c r="KIK829" s="14"/>
      <c r="KIL829" s="14"/>
      <c r="KIM829" s="14"/>
      <c r="KIN829" s="14"/>
      <c r="KIO829" s="14"/>
      <c r="KIP829" s="14"/>
      <c r="KIQ829" s="14"/>
      <c r="KIR829" s="14"/>
      <c r="KIS829" s="14"/>
      <c r="KIT829" s="14"/>
      <c r="KIU829" s="14"/>
      <c r="KIV829" s="14"/>
      <c r="KIW829" s="14"/>
      <c r="KIX829" s="14"/>
      <c r="KIY829" s="14"/>
      <c r="KIZ829" s="14"/>
      <c r="KJA829" s="14"/>
      <c r="KJB829" s="14"/>
      <c r="KJC829" s="14"/>
      <c r="KJD829" s="14"/>
      <c r="KJE829" s="14"/>
      <c r="KJF829" s="14"/>
      <c r="KJG829" s="14"/>
      <c r="KJH829" s="14"/>
      <c r="KJI829" s="14"/>
      <c r="KJJ829" s="14"/>
      <c r="KJK829" s="14"/>
      <c r="KJL829" s="14"/>
      <c r="KJM829" s="14"/>
      <c r="KJN829" s="14"/>
      <c r="KJO829" s="14"/>
      <c r="KJP829" s="14"/>
      <c r="KJQ829" s="14"/>
      <c r="KJR829" s="14"/>
      <c r="KJS829" s="14"/>
      <c r="KJT829" s="14"/>
      <c r="KJU829" s="14"/>
      <c r="KJV829" s="14"/>
      <c r="KJW829" s="14"/>
      <c r="KJX829" s="14"/>
      <c r="KJY829" s="14"/>
      <c r="KJZ829" s="14"/>
      <c r="KKA829" s="14"/>
      <c r="KKB829" s="14"/>
      <c r="KKC829" s="14"/>
      <c r="KKD829" s="14"/>
      <c r="KKE829" s="14"/>
      <c r="KKF829" s="14"/>
      <c r="KKG829" s="14"/>
      <c r="KKH829" s="14"/>
      <c r="KKI829" s="14"/>
      <c r="KKJ829" s="14"/>
      <c r="KKK829" s="14"/>
      <c r="KKL829" s="14"/>
      <c r="KKM829" s="14"/>
      <c r="KKN829" s="14"/>
      <c r="KKO829" s="14"/>
      <c r="KKP829" s="14"/>
      <c r="KKQ829" s="14"/>
      <c r="KKR829" s="14"/>
      <c r="KKS829" s="14"/>
      <c r="KKT829" s="14"/>
      <c r="KKU829" s="14"/>
      <c r="KKV829" s="14"/>
      <c r="KKW829" s="14"/>
      <c r="KKX829" s="14"/>
      <c r="KKY829" s="14"/>
      <c r="KKZ829" s="14"/>
      <c r="KLA829" s="14"/>
      <c r="KLB829" s="14"/>
      <c r="KLC829" s="14"/>
      <c r="KLD829" s="14"/>
      <c r="KLE829" s="14"/>
      <c r="KLF829" s="14"/>
      <c r="KLG829" s="14"/>
      <c r="KLH829" s="14"/>
      <c r="KLI829" s="14"/>
      <c r="KLJ829" s="14"/>
      <c r="KLK829" s="14"/>
      <c r="KLL829" s="14"/>
      <c r="KLM829" s="14"/>
      <c r="KLN829" s="14"/>
      <c r="KLO829" s="14"/>
      <c r="KLP829" s="14"/>
      <c r="KLQ829" s="14"/>
      <c r="KLR829" s="14"/>
      <c r="KLS829" s="14"/>
      <c r="KLT829" s="14"/>
      <c r="KLU829" s="14"/>
      <c r="KLV829" s="14"/>
      <c r="KLW829" s="14"/>
      <c r="KLX829" s="14"/>
      <c r="KLY829" s="14"/>
      <c r="KLZ829" s="14"/>
      <c r="KMA829" s="14"/>
      <c r="KMB829" s="14"/>
      <c r="KMC829" s="14"/>
      <c r="KMD829" s="14"/>
      <c r="KME829" s="14"/>
      <c r="KMF829" s="14"/>
      <c r="KMG829" s="14"/>
      <c r="KMH829" s="14"/>
      <c r="KMI829" s="14"/>
      <c r="KMJ829" s="14"/>
      <c r="KMK829" s="14"/>
      <c r="KML829" s="14"/>
      <c r="KMM829" s="14"/>
      <c r="KMN829" s="14"/>
      <c r="KMO829" s="14"/>
      <c r="KMP829" s="14"/>
      <c r="KMQ829" s="14"/>
      <c r="KMR829" s="14"/>
      <c r="KMS829" s="14"/>
      <c r="KMT829" s="14"/>
      <c r="KMU829" s="14"/>
      <c r="KMV829" s="14"/>
      <c r="KMW829" s="14"/>
      <c r="KMX829" s="14"/>
      <c r="KMY829" s="14"/>
      <c r="KMZ829" s="14"/>
      <c r="KNA829" s="14"/>
      <c r="KNB829" s="14"/>
      <c r="KNC829" s="14"/>
      <c r="KND829" s="14"/>
      <c r="KNE829" s="14"/>
      <c r="KNF829" s="14"/>
      <c r="KNG829" s="14"/>
      <c r="KNH829" s="14"/>
      <c r="KNI829" s="14"/>
      <c r="KNJ829" s="14"/>
      <c r="KNK829" s="14"/>
      <c r="KNL829" s="14"/>
      <c r="KNM829" s="14"/>
      <c r="KNN829" s="14"/>
      <c r="KNO829" s="14"/>
      <c r="KNP829" s="14"/>
      <c r="KNQ829" s="14"/>
      <c r="KNR829" s="14"/>
      <c r="KNS829" s="14"/>
      <c r="KNT829" s="14"/>
      <c r="KNU829" s="14"/>
      <c r="KNV829" s="14"/>
      <c r="KNW829" s="14"/>
      <c r="KNX829" s="14"/>
      <c r="KNY829" s="14"/>
      <c r="KNZ829" s="14"/>
      <c r="KOA829" s="14"/>
      <c r="KOB829" s="14"/>
      <c r="KOC829" s="14"/>
      <c r="KOD829" s="14"/>
      <c r="KOE829" s="14"/>
      <c r="KOF829" s="14"/>
      <c r="KOG829" s="14"/>
      <c r="KOH829" s="14"/>
      <c r="KOI829" s="14"/>
      <c r="KOJ829" s="14"/>
      <c r="KOK829" s="14"/>
      <c r="KOL829" s="14"/>
      <c r="KOM829" s="14"/>
      <c r="KON829" s="14"/>
      <c r="KOO829" s="14"/>
      <c r="KOP829" s="14"/>
      <c r="KOQ829" s="14"/>
      <c r="KOR829" s="14"/>
      <c r="KOS829" s="14"/>
      <c r="KOT829" s="14"/>
      <c r="KOU829" s="14"/>
      <c r="KOV829" s="14"/>
      <c r="KOW829" s="14"/>
      <c r="KOX829" s="14"/>
      <c r="KOY829" s="14"/>
      <c r="KOZ829" s="14"/>
      <c r="KPA829" s="14"/>
      <c r="KPB829" s="14"/>
      <c r="KPC829" s="14"/>
      <c r="KPD829" s="14"/>
      <c r="KPE829" s="14"/>
      <c r="KPF829" s="14"/>
      <c r="KPG829" s="14"/>
      <c r="KPH829" s="14"/>
      <c r="KPI829" s="14"/>
      <c r="KPJ829" s="14"/>
      <c r="KPK829" s="14"/>
      <c r="KPL829" s="14"/>
      <c r="KPM829" s="14"/>
      <c r="KPN829" s="14"/>
      <c r="KPO829" s="14"/>
      <c r="KPP829" s="14"/>
      <c r="KPQ829" s="14"/>
      <c r="KPR829" s="14"/>
      <c r="KPS829" s="14"/>
      <c r="KPT829" s="14"/>
      <c r="KPU829" s="14"/>
      <c r="KPV829" s="14"/>
      <c r="KPW829" s="14"/>
      <c r="KPX829" s="14"/>
      <c r="KPY829" s="14"/>
      <c r="KPZ829" s="14"/>
      <c r="KQA829" s="14"/>
      <c r="KQB829" s="14"/>
      <c r="KQC829" s="14"/>
      <c r="KQD829" s="14"/>
      <c r="KQE829" s="14"/>
      <c r="KQF829" s="14"/>
      <c r="KQG829" s="14"/>
      <c r="KQH829" s="14"/>
      <c r="KQI829" s="14"/>
      <c r="KQJ829" s="14"/>
      <c r="KQK829" s="14"/>
      <c r="KQL829" s="14"/>
      <c r="KQM829" s="14"/>
      <c r="KQN829" s="14"/>
      <c r="KQO829" s="14"/>
      <c r="KQP829" s="14"/>
      <c r="KQQ829" s="14"/>
      <c r="KQR829" s="14"/>
      <c r="KQS829" s="14"/>
      <c r="KQT829" s="14"/>
      <c r="KQU829" s="14"/>
      <c r="KQV829" s="14"/>
      <c r="KQW829" s="14"/>
      <c r="KQX829" s="14"/>
      <c r="KQY829" s="14"/>
      <c r="KQZ829" s="14"/>
      <c r="KRA829" s="14"/>
      <c r="KRB829" s="14"/>
      <c r="KRC829" s="14"/>
      <c r="KRD829" s="14"/>
      <c r="KRE829" s="14"/>
      <c r="KRF829" s="14"/>
      <c r="KRG829" s="14"/>
      <c r="KRH829" s="14"/>
      <c r="KRI829" s="14"/>
      <c r="KRJ829" s="14"/>
      <c r="KRK829" s="14"/>
      <c r="KRL829" s="14"/>
      <c r="KRM829" s="14"/>
      <c r="KRN829" s="14"/>
      <c r="KRO829" s="14"/>
      <c r="KRP829" s="14"/>
      <c r="KRQ829" s="14"/>
      <c r="KRR829" s="14"/>
      <c r="KRS829" s="14"/>
      <c r="KRT829" s="14"/>
      <c r="KRU829" s="14"/>
      <c r="KRV829" s="14"/>
      <c r="KRW829" s="14"/>
      <c r="KRX829" s="14"/>
      <c r="KRY829" s="14"/>
      <c r="KRZ829" s="14"/>
      <c r="KSA829" s="14"/>
      <c r="KSB829" s="14"/>
      <c r="KSC829" s="14"/>
      <c r="KSD829" s="14"/>
      <c r="KSE829" s="14"/>
      <c r="KSF829" s="14"/>
      <c r="KSG829" s="14"/>
      <c r="KSH829" s="14"/>
      <c r="KSI829" s="14"/>
      <c r="KSJ829" s="14"/>
      <c r="KSK829" s="14"/>
      <c r="KSL829" s="14"/>
      <c r="KSM829" s="14"/>
      <c r="KSN829" s="14"/>
      <c r="KSO829" s="14"/>
      <c r="KSP829" s="14"/>
      <c r="KSQ829" s="14"/>
      <c r="KSR829" s="14"/>
      <c r="KSS829" s="14"/>
      <c r="KST829" s="14"/>
      <c r="KSU829" s="14"/>
      <c r="KSV829" s="14"/>
      <c r="KSW829" s="14"/>
      <c r="KSX829" s="14"/>
      <c r="KSY829" s="14"/>
      <c r="KSZ829" s="14"/>
      <c r="KTA829" s="14"/>
      <c r="KTB829" s="14"/>
      <c r="KTC829" s="14"/>
      <c r="KTD829" s="14"/>
      <c r="KTE829" s="14"/>
      <c r="KTF829" s="14"/>
      <c r="KTG829" s="14"/>
      <c r="KTH829" s="14"/>
      <c r="KTI829" s="14"/>
      <c r="KTJ829" s="14"/>
      <c r="KTK829" s="14"/>
      <c r="KTL829" s="14"/>
      <c r="KTM829" s="14"/>
      <c r="KTN829" s="14"/>
      <c r="KTO829" s="14"/>
      <c r="KTP829" s="14"/>
      <c r="KTQ829" s="14"/>
      <c r="KTR829" s="14"/>
      <c r="KTS829" s="14"/>
      <c r="KTT829" s="14"/>
      <c r="KTU829" s="14"/>
      <c r="KTV829" s="14"/>
      <c r="KTW829" s="14"/>
      <c r="KTX829" s="14"/>
      <c r="KTY829" s="14"/>
      <c r="KTZ829" s="14"/>
      <c r="KUA829" s="14"/>
      <c r="KUB829" s="14"/>
      <c r="KUC829" s="14"/>
      <c r="KUD829" s="14"/>
      <c r="KUE829" s="14"/>
      <c r="KUF829" s="14"/>
      <c r="KUG829" s="14"/>
      <c r="KUH829" s="14"/>
      <c r="KUI829" s="14"/>
      <c r="KUJ829" s="14"/>
      <c r="KUK829" s="14"/>
      <c r="KUL829" s="14"/>
      <c r="KUM829" s="14"/>
      <c r="KUN829" s="14"/>
      <c r="KUO829" s="14"/>
      <c r="KUP829" s="14"/>
      <c r="KUQ829" s="14"/>
      <c r="KUR829" s="14"/>
      <c r="KUS829" s="14"/>
      <c r="KUT829" s="14"/>
      <c r="KUU829" s="14"/>
      <c r="KUV829" s="14"/>
      <c r="KUW829" s="14"/>
      <c r="KUX829" s="14"/>
      <c r="KUY829" s="14"/>
      <c r="KUZ829" s="14"/>
      <c r="KVA829" s="14"/>
      <c r="KVB829" s="14"/>
      <c r="KVC829" s="14"/>
      <c r="KVD829" s="14"/>
      <c r="KVE829" s="14"/>
      <c r="KVF829" s="14"/>
      <c r="KVG829" s="14"/>
      <c r="KVH829" s="14"/>
      <c r="KVI829" s="14"/>
      <c r="KVJ829" s="14"/>
      <c r="KVK829" s="14"/>
      <c r="KVL829" s="14"/>
      <c r="KVM829" s="14"/>
      <c r="KVN829" s="14"/>
      <c r="KVO829" s="14"/>
      <c r="KVP829" s="14"/>
      <c r="KVQ829" s="14"/>
      <c r="KVR829" s="14"/>
      <c r="KVS829" s="14"/>
      <c r="KVT829" s="14"/>
      <c r="KVU829" s="14"/>
      <c r="KVV829" s="14"/>
      <c r="KVW829" s="14"/>
      <c r="KVX829" s="14"/>
      <c r="KVY829" s="14"/>
      <c r="KVZ829" s="14"/>
      <c r="KWA829" s="14"/>
      <c r="KWB829" s="14"/>
      <c r="KWC829" s="14"/>
      <c r="KWD829" s="14"/>
      <c r="KWE829" s="14"/>
      <c r="KWF829" s="14"/>
      <c r="KWG829" s="14"/>
      <c r="KWH829" s="14"/>
      <c r="KWI829" s="14"/>
      <c r="KWJ829" s="14"/>
      <c r="KWK829" s="14"/>
      <c r="KWL829" s="14"/>
      <c r="KWM829" s="14"/>
      <c r="KWN829" s="14"/>
      <c r="KWO829" s="14"/>
      <c r="KWP829" s="14"/>
      <c r="KWQ829" s="14"/>
      <c r="KWR829" s="14"/>
      <c r="KWS829" s="14"/>
      <c r="KWT829" s="14"/>
      <c r="KWU829" s="14"/>
      <c r="KWV829" s="14"/>
      <c r="KWW829" s="14"/>
      <c r="KWX829" s="14"/>
      <c r="KWY829" s="14"/>
      <c r="KWZ829" s="14"/>
      <c r="KXA829" s="14"/>
      <c r="KXB829" s="14"/>
      <c r="KXC829" s="14"/>
      <c r="KXD829" s="14"/>
      <c r="KXE829" s="14"/>
      <c r="KXF829" s="14"/>
      <c r="KXG829" s="14"/>
      <c r="KXH829" s="14"/>
      <c r="KXI829" s="14"/>
      <c r="KXJ829" s="14"/>
      <c r="KXK829" s="14"/>
      <c r="KXL829" s="14"/>
      <c r="KXM829" s="14"/>
      <c r="KXN829" s="14"/>
      <c r="KXO829" s="14"/>
      <c r="KXP829" s="14"/>
      <c r="KXQ829" s="14"/>
      <c r="KXR829" s="14"/>
      <c r="KXS829" s="14"/>
      <c r="KXT829" s="14"/>
      <c r="KXU829" s="14"/>
      <c r="KXV829" s="14"/>
      <c r="KXW829" s="14"/>
      <c r="KXX829" s="14"/>
      <c r="KXY829" s="14"/>
      <c r="KXZ829" s="14"/>
      <c r="KYA829" s="14"/>
      <c r="KYB829" s="14"/>
      <c r="KYC829" s="14"/>
      <c r="KYD829" s="14"/>
      <c r="KYE829" s="14"/>
      <c r="KYF829" s="14"/>
      <c r="KYG829" s="14"/>
      <c r="KYH829" s="14"/>
      <c r="KYI829" s="14"/>
      <c r="KYJ829" s="14"/>
      <c r="KYK829" s="14"/>
      <c r="KYL829" s="14"/>
      <c r="KYM829" s="14"/>
      <c r="KYN829" s="14"/>
      <c r="KYO829" s="14"/>
      <c r="KYP829" s="14"/>
      <c r="KYQ829" s="14"/>
      <c r="KYR829" s="14"/>
      <c r="KYS829" s="14"/>
      <c r="KYT829" s="14"/>
      <c r="KYU829" s="14"/>
      <c r="KYV829" s="14"/>
      <c r="KYW829" s="14"/>
      <c r="KYX829" s="14"/>
      <c r="KYY829" s="14"/>
      <c r="KYZ829" s="14"/>
      <c r="KZA829" s="14"/>
      <c r="KZB829" s="14"/>
      <c r="KZC829" s="14"/>
      <c r="KZD829" s="14"/>
      <c r="KZE829" s="14"/>
      <c r="KZF829" s="14"/>
      <c r="KZG829" s="14"/>
      <c r="KZH829" s="14"/>
      <c r="KZI829" s="14"/>
      <c r="KZJ829" s="14"/>
      <c r="KZK829" s="14"/>
      <c r="KZL829" s="14"/>
      <c r="KZM829" s="14"/>
      <c r="KZN829" s="14"/>
      <c r="KZO829" s="14"/>
      <c r="KZP829" s="14"/>
      <c r="KZQ829" s="14"/>
      <c r="KZR829" s="14"/>
      <c r="KZS829" s="14"/>
      <c r="KZT829" s="14"/>
      <c r="KZU829" s="14"/>
      <c r="KZV829" s="14"/>
      <c r="KZW829" s="14"/>
      <c r="KZX829" s="14"/>
      <c r="KZY829" s="14"/>
      <c r="KZZ829" s="14"/>
      <c r="LAA829" s="14"/>
      <c r="LAB829" s="14"/>
      <c r="LAC829" s="14"/>
      <c r="LAD829" s="14"/>
      <c r="LAE829" s="14"/>
      <c r="LAF829" s="14"/>
      <c r="LAG829" s="14"/>
      <c r="LAH829" s="14"/>
      <c r="LAI829" s="14"/>
      <c r="LAJ829" s="14"/>
      <c r="LAK829" s="14"/>
      <c r="LAL829" s="14"/>
      <c r="LAM829" s="14"/>
      <c r="LAN829" s="14"/>
      <c r="LAO829" s="14"/>
      <c r="LAP829" s="14"/>
      <c r="LAQ829" s="14"/>
      <c r="LAR829" s="14"/>
      <c r="LAS829" s="14"/>
      <c r="LAT829" s="14"/>
      <c r="LAU829" s="14"/>
      <c r="LAV829" s="14"/>
      <c r="LAW829" s="14"/>
      <c r="LAX829" s="14"/>
      <c r="LAY829" s="14"/>
      <c r="LAZ829" s="14"/>
      <c r="LBA829" s="14"/>
      <c r="LBB829" s="14"/>
      <c r="LBC829" s="14"/>
      <c r="LBD829" s="14"/>
      <c r="LBE829" s="14"/>
      <c r="LBF829" s="14"/>
      <c r="LBG829" s="14"/>
      <c r="LBH829" s="14"/>
      <c r="LBI829" s="14"/>
      <c r="LBJ829" s="14"/>
      <c r="LBK829" s="14"/>
      <c r="LBL829" s="14"/>
      <c r="LBM829" s="14"/>
      <c r="LBN829" s="14"/>
      <c r="LBO829" s="14"/>
      <c r="LBP829" s="14"/>
      <c r="LBQ829" s="14"/>
      <c r="LBR829" s="14"/>
      <c r="LBS829" s="14"/>
      <c r="LBT829" s="14"/>
      <c r="LBU829" s="14"/>
      <c r="LBV829" s="14"/>
      <c r="LBW829" s="14"/>
      <c r="LBX829" s="14"/>
      <c r="LBY829" s="14"/>
      <c r="LBZ829" s="14"/>
      <c r="LCA829" s="14"/>
      <c r="LCB829" s="14"/>
      <c r="LCC829" s="14"/>
      <c r="LCD829" s="14"/>
      <c r="LCE829" s="14"/>
      <c r="LCF829" s="14"/>
      <c r="LCG829" s="14"/>
      <c r="LCH829" s="14"/>
      <c r="LCI829" s="14"/>
      <c r="LCJ829" s="14"/>
      <c r="LCK829" s="14"/>
      <c r="LCL829" s="14"/>
      <c r="LCM829" s="14"/>
      <c r="LCN829" s="14"/>
      <c r="LCO829" s="14"/>
      <c r="LCP829" s="14"/>
      <c r="LCQ829" s="14"/>
      <c r="LCR829" s="14"/>
      <c r="LCS829" s="14"/>
      <c r="LCT829" s="14"/>
      <c r="LCU829" s="14"/>
      <c r="LCV829" s="14"/>
      <c r="LCW829" s="14"/>
      <c r="LCX829" s="14"/>
      <c r="LCY829" s="14"/>
      <c r="LCZ829" s="14"/>
      <c r="LDA829" s="14"/>
      <c r="LDB829" s="14"/>
      <c r="LDC829" s="14"/>
      <c r="LDD829" s="14"/>
      <c r="LDE829" s="14"/>
      <c r="LDF829" s="14"/>
      <c r="LDG829" s="14"/>
      <c r="LDH829" s="14"/>
      <c r="LDI829" s="14"/>
      <c r="LDJ829" s="14"/>
      <c r="LDK829" s="14"/>
      <c r="LDL829" s="14"/>
      <c r="LDM829" s="14"/>
      <c r="LDN829" s="14"/>
      <c r="LDO829" s="14"/>
      <c r="LDP829" s="14"/>
      <c r="LDQ829" s="14"/>
      <c r="LDR829" s="14"/>
      <c r="LDS829" s="14"/>
      <c r="LDT829" s="14"/>
      <c r="LDU829" s="14"/>
      <c r="LDV829" s="14"/>
      <c r="LDW829" s="14"/>
      <c r="LDX829" s="14"/>
      <c r="LDY829" s="14"/>
      <c r="LDZ829" s="14"/>
      <c r="LEA829" s="14"/>
      <c r="LEB829" s="14"/>
      <c r="LEC829" s="14"/>
      <c r="LED829" s="14"/>
      <c r="LEE829" s="14"/>
      <c r="LEF829" s="14"/>
      <c r="LEG829" s="14"/>
      <c r="LEH829" s="14"/>
      <c r="LEI829" s="14"/>
      <c r="LEJ829" s="14"/>
      <c r="LEK829" s="14"/>
      <c r="LEL829" s="14"/>
      <c r="LEM829" s="14"/>
      <c r="LEN829" s="14"/>
      <c r="LEO829" s="14"/>
      <c r="LEP829" s="14"/>
      <c r="LEQ829" s="14"/>
      <c r="LER829" s="14"/>
      <c r="LES829" s="14"/>
      <c r="LET829" s="14"/>
      <c r="LEU829" s="14"/>
      <c r="LEV829" s="14"/>
      <c r="LEW829" s="14"/>
      <c r="LEX829" s="14"/>
      <c r="LEY829" s="14"/>
      <c r="LEZ829" s="14"/>
      <c r="LFA829" s="14"/>
      <c r="LFB829" s="14"/>
      <c r="LFC829" s="14"/>
      <c r="LFD829" s="14"/>
      <c r="LFE829" s="14"/>
      <c r="LFF829" s="14"/>
      <c r="LFG829" s="14"/>
      <c r="LFH829" s="14"/>
      <c r="LFI829" s="14"/>
      <c r="LFJ829" s="14"/>
      <c r="LFK829" s="14"/>
      <c r="LFL829" s="14"/>
      <c r="LFM829" s="14"/>
      <c r="LFN829" s="14"/>
      <c r="LFO829" s="14"/>
      <c r="LFP829" s="14"/>
      <c r="LFQ829" s="14"/>
      <c r="LFR829" s="14"/>
      <c r="LFS829" s="14"/>
      <c r="LFT829" s="14"/>
      <c r="LFU829" s="14"/>
      <c r="LFV829" s="14"/>
      <c r="LFW829" s="14"/>
      <c r="LFX829" s="14"/>
      <c r="LFY829" s="14"/>
      <c r="LFZ829" s="14"/>
      <c r="LGA829" s="14"/>
      <c r="LGB829" s="14"/>
      <c r="LGC829" s="14"/>
      <c r="LGD829" s="14"/>
      <c r="LGE829" s="14"/>
      <c r="LGF829" s="14"/>
      <c r="LGG829" s="14"/>
      <c r="LGH829" s="14"/>
      <c r="LGI829" s="14"/>
      <c r="LGJ829" s="14"/>
      <c r="LGK829" s="14"/>
      <c r="LGL829" s="14"/>
      <c r="LGM829" s="14"/>
      <c r="LGN829" s="14"/>
      <c r="LGO829" s="14"/>
      <c r="LGP829" s="14"/>
      <c r="LGQ829" s="14"/>
      <c r="LGR829" s="14"/>
      <c r="LGS829" s="14"/>
      <c r="LGT829" s="14"/>
      <c r="LGU829" s="14"/>
      <c r="LGV829" s="14"/>
      <c r="LGW829" s="14"/>
      <c r="LGX829" s="14"/>
      <c r="LGY829" s="14"/>
      <c r="LGZ829" s="14"/>
      <c r="LHA829" s="14"/>
      <c r="LHB829" s="14"/>
      <c r="LHC829" s="14"/>
      <c r="LHD829" s="14"/>
      <c r="LHE829" s="14"/>
      <c r="LHF829" s="14"/>
      <c r="LHG829" s="14"/>
      <c r="LHH829" s="14"/>
      <c r="LHI829" s="14"/>
      <c r="LHJ829" s="14"/>
      <c r="LHK829" s="14"/>
      <c r="LHL829" s="14"/>
      <c r="LHM829" s="14"/>
      <c r="LHN829" s="14"/>
      <c r="LHO829" s="14"/>
      <c r="LHP829" s="14"/>
      <c r="LHQ829" s="14"/>
      <c r="LHR829" s="14"/>
      <c r="LHS829" s="14"/>
      <c r="LHT829" s="14"/>
      <c r="LHU829" s="14"/>
      <c r="LHV829" s="14"/>
      <c r="LHW829" s="14"/>
      <c r="LHX829" s="14"/>
      <c r="LHY829" s="14"/>
      <c r="LHZ829" s="14"/>
      <c r="LIA829" s="14"/>
      <c r="LIB829" s="14"/>
      <c r="LIC829" s="14"/>
      <c r="LID829" s="14"/>
      <c r="LIE829" s="14"/>
      <c r="LIF829" s="14"/>
      <c r="LIG829" s="14"/>
      <c r="LIH829" s="14"/>
      <c r="LII829" s="14"/>
      <c r="LIJ829" s="14"/>
      <c r="LIK829" s="14"/>
      <c r="LIL829" s="14"/>
      <c r="LIM829" s="14"/>
      <c r="LIN829" s="14"/>
      <c r="LIO829" s="14"/>
      <c r="LIP829" s="14"/>
      <c r="LIQ829" s="14"/>
      <c r="LIR829" s="14"/>
      <c r="LIS829" s="14"/>
      <c r="LIT829" s="14"/>
      <c r="LIU829" s="14"/>
      <c r="LIV829" s="14"/>
      <c r="LIW829" s="14"/>
      <c r="LIX829" s="14"/>
      <c r="LIY829" s="14"/>
      <c r="LIZ829" s="14"/>
      <c r="LJA829" s="14"/>
      <c r="LJB829" s="14"/>
      <c r="LJC829" s="14"/>
      <c r="LJD829" s="14"/>
      <c r="LJE829" s="14"/>
      <c r="LJF829" s="14"/>
      <c r="LJG829" s="14"/>
      <c r="LJH829" s="14"/>
      <c r="LJI829" s="14"/>
      <c r="LJJ829" s="14"/>
      <c r="LJK829" s="14"/>
      <c r="LJL829" s="14"/>
      <c r="LJM829" s="14"/>
      <c r="LJN829" s="14"/>
      <c r="LJO829" s="14"/>
      <c r="LJP829" s="14"/>
      <c r="LJQ829" s="14"/>
      <c r="LJR829" s="14"/>
      <c r="LJS829" s="14"/>
      <c r="LJT829" s="14"/>
      <c r="LJU829" s="14"/>
      <c r="LJV829" s="14"/>
      <c r="LJW829" s="14"/>
      <c r="LJX829" s="14"/>
      <c r="LJY829" s="14"/>
      <c r="LJZ829" s="14"/>
      <c r="LKA829" s="14"/>
      <c r="LKB829" s="14"/>
      <c r="LKC829" s="14"/>
      <c r="LKD829" s="14"/>
      <c r="LKE829" s="14"/>
      <c r="LKF829" s="14"/>
      <c r="LKG829" s="14"/>
      <c r="LKH829" s="14"/>
      <c r="LKI829" s="14"/>
      <c r="LKJ829" s="14"/>
      <c r="LKK829" s="14"/>
      <c r="LKL829" s="14"/>
      <c r="LKM829" s="14"/>
      <c r="LKN829" s="14"/>
      <c r="LKO829" s="14"/>
      <c r="LKP829" s="14"/>
      <c r="LKQ829" s="14"/>
      <c r="LKR829" s="14"/>
      <c r="LKS829" s="14"/>
      <c r="LKT829" s="14"/>
      <c r="LKU829" s="14"/>
      <c r="LKV829" s="14"/>
      <c r="LKW829" s="14"/>
      <c r="LKX829" s="14"/>
      <c r="LKY829" s="14"/>
      <c r="LKZ829" s="14"/>
      <c r="LLA829" s="14"/>
      <c r="LLB829" s="14"/>
      <c r="LLC829" s="14"/>
      <c r="LLD829" s="14"/>
      <c r="LLE829" s="14"/>
      <c r="LLF829" s="14"/>
      <c r="LLG829" s="14"/>
      <c r="LLH829" s="14"/>
      <c r="LLI829" s="14"/>
      <c r="LLJ829" s="14"/>
      <c r="LLK829" s="14"/>
      <c r="LLL829" s="14"/>
      <c r="LLM829" s="14"/>
      <c r="LLN829" s="14"/>
      <c r="LLO829" s="14"/>
      <c r="LLP829" s="14"/>
      <c r="LLQ829" s="14"/>
      <c r="LLR829" s="14"/>
      <c r="LLS829" s="14"/>
      <c r="LLT829" s="14"/>
      <c r="LLU829" s="14"/>
      <c r="LLV829" s="14"/>
      <c r="LLW829" s="14"/>
      <c r="LLX829" s="14"/>
      <c r="LLY829" s="14"/>
      <c r="LLZ829" s="14"/>
      <c r="LMA829" s="14"/>
      <c r="LMB829" s="14"/>
      <c r="LMC829" s="14"/>
      <c r="LMD829" s="14"/>
      <c r="LME829" s="14"/>
      <c r="LMF829" s="14"/>
      <c r="LMG829" s="14"/>
      <c r="LMH829" s="14"/>
      <c r="LMI829" s="14"/>
      <c r="LMJ829" s="14"/>
      <c r="LMK829" s="14"/>
      <c r="LML829" s="14"/>
      <c r="LMM829" s="14"/>
      <c r="LMN829" s="14"/>
      <c r="LMO829" s="14"/>
      <c r="LMP829" s="14"/>
      <c r="LMQ829" s="14"/>
      <c r="LMR829" s="14"/>
      <c r="LMS829" s="14"/>
      <c r="LMT829" s="14"/>
      <c r="LMU829" s="14"/>
      <c r="LMV829" s="14"/>
      <c r="LMW829" s="14"/>
      <c r="LMX829" s="14"/>
      <c r="LMY829" s="14"/>
      <c r="LMZ829" s="14"/>
      <c r="LNA829" s="14"/>
      <c r="LNB829" s="14"/>
      <c r="LNC829" s="14"/>
      <c r="LND829" s="14"/>
      <c r="LNE829" s="14"/>
      <c r="LNF829" s="14"/>
      <c r="LNG829" s="14"/>
      <c r="LNH829" s="14"/>
      <c r="LNI829" s="14"/>
      <c r="LNJ829" s="14"/>
      <c r="LNK829" s="14"/>
      <c r="LNL829" s="14"/>
      <c r="LNM829" s="14"/>
      <c r="LNN829" s="14"/>
      <c r="LNO829" s="14"/>
      <c r="LNP829" s="14"/>
      <c r="LNQ829" s="14"/>
      <c r="LNR829" s="14"/>
      <c r="LNS829" s="14"/>
      <c r="LNT829" s="14"/>
      <c r="LNU829" s="14"/>
      <c r="LNV829" s="14"/>
      <c r="LNW829" s="14"/>
      <c r="LNX829" s="14"/>
      <c r="LNY829" s="14"/>
      <c r="LNZ829" s="14"/>
      <c r="LOA829" s="14"/>
      <c r="LOB829" s="14"/>
      <c r="LOC829" s="14"/>
      <c r="LOD829" s="14"/>
      <c r="LOE829" s="14"/>
      <c r="LOF829" s="14"/>
      <c r="LOG829" s="14"/>
      <c r="LOH829" s="14"/>
      <c r="LOI829" s="14"/>
      <c r="LOJ829" s="14"/>
      <c r="LOK829" s="14"/>
      <c r="LOL829" s="14"/>
      <c r="LOM829" s="14"/>
      <c r="LON829" s="14"/>
      <c r="LOO829" s="14"/>
      <c r="LOP829" s="14"/>
      <c r="LOQ829" s="14"/>
      <c r="LOR829" s="14"/>
      <c r="LOS829" s="14"/>
      <c r="LOT829" s="14"/>
      <c r="LOU829" s="14"/>
      <c r="LOV829" s="14"/>
      <c r="LOW829" s="14"/>
      <c r="LOX829" s="14"/>
      <c r="LOY829" s="14"/>
      <c r="LOZ829" s="14"/>
      <c r="LPA829" s="14"/>
      <c r="LPB829" s="14"/>
      <c r="LPC829" s="14"/>
      <c r="LPD829" s="14"/>
      <c r="LPE829" s="14"/>
      <c r="LPF829" s="14"/>
      <c r="LPG829" s="14"/>
      <c r="LPH829" s="14"/>
      <c r="LPI829" s="14"/>
      <c r="LPJ829" s="14"/>
      <c r="LPK829" s="14"/>
      <c r="LPL829" s="14"/>
      <c r="LPM829" s="14"/>
      <c r="LPN829" s="14"/>
      <c r="LPO829" s="14"/>
      <c r="LPP829" s="14"/>
      <c r="LPQ829" s="14"/>
      <c r="LPR829" s="14"/>
      <c r="LPS829" s="14"/>
      <c r="LPT829" s="14"/>
      <c r="LPU829" s="14"/>
      <c r="LPV829" s="14"/>
      <c r="LPW829" s="14"/>
      <c r="LPX829" s="14"/>
      <c r="LPY829" s="14"/>
      <c r="LPZ829" s="14"/>
      <c r="LQA829" s="14"/>
      <c r="LQB829" s="14"/>
      <c r="LQC829" s="14"/>
      <c r="LQD829" s="14"/>
      <c r="LQE829" s="14"/>
      <c r="LQF829" s="14"/>
      <c r="LQG829" s="14"/>
      <c r="LQH829" s="14"/>
      <c r="LQI829" s="14"/>
      <c r="LQJ829" s="14"/>
      <c r="LQK829" s="14"/>
      <c r="LQL829" s="14"/>
      <c r="LQM829" s="14"/>
      <c r="LQN829" s="14"/>
      <c r="LQO829" s="14"/>
      <c r="LQP829" s="14"/>
      <c r="LQQ829" s="14"/>
      <c r="LQR829" s="14"/>
      <c r="LQS829" s="14"/>
      <c r="LQT829" s="14"/>
      <c r="LQU829" s="14"/>
      <c r="LQV829" s="14"/>
      <c r="LQW829" s="14"/>
      <c r="LQX829" s="14"/>
      <c r="LQY829" s="14"/>
      <c r="LQZ829" s="14"/>
      <c r="LRA829" s="14"/>
      <c r="LRB829" s="14"/>
      <c r="LRC829" s="14"/>
      <c r="LRD829" s="14"/>
      <c r="LRE829" s="14"/>
      <c r="LRF829" s="14"/>
      <c r="LRG829" s="14"/>
      <c r="LRH829" s="14"/>
      <c r="LRI829" s="14"/>
      <c r="LRJ829" s="14"/>
      <c r="LRK829" s="14"/>
      <c r="LRL829" s="14"/>
      <c r="LRM829" s="14"/>
      <c r="LRN829" s="14"/>
      <c r="LRO829" s="14"/>
      <c r="LRP829" s="14"/>
      <c r="LRQ829" s="14"/>
      <c r="LRR829" s="14"/>
      <c r="LRS829" s="14"/>
      <c r="LRT829" s="14"/>
      <c r="LRU829" s="14"/>
      <c r="LRV829" s="14"/>
      <c r="LRW829" s="14"/>
      <c r="LRX829" s="14"/>
      <c r="LRY829" s="14"/>
      <c r="LRZ829" s="14"/>
      <c r="LSA829" s="14"/>
      <c r="LSB829" s="14"/>
      <c r="LSC829" s="14"/>
      <c r="LSD829" s="14"/>
      <c r="LSE829" s="14"/>
      <c r="LSF829" s="14"/>
      <c r="LSG829" s="14"/>
      <c r="LSH829" s="14"/>
      <c r="LSI829" s="14"/>
      <c r="LSJ829" s="14"/>
      <c r="LSK829" s="14"/>
      <c r="LSL829" s="14"/>
      <c r="LSM829" s="14"/>
      <c r="LSN829" s="14"/>
      <c r="LSO829" s="14"/>
      <c r="LSP829" s="14"/>
      <c r="LSQ829" s="14"/>
      <c r="LSR829" s="14"/>
      <c r="LSS829" s="14"/>
      <c r="LST829" s="14"/>
      <c r="LSU829" s="14"/>
      <c r="LSV829" s="14"/>
      <c r="LSW829" s="14"/>
      <c r="LSX829" s="14"/>
      <c r="LSY829" s="14"/>
      <c r="LSZ829" s="14"/>
      <c r="LTA829" s="14"/>
      <c r="LTB829" s="14"/>
      <c r="LTC829" s="14"/>
      <c r="LTD829" s="14"/>
      <c r="LTE829" s="14"/>
      <c r="LTF829" s="14"/>
      <c r="LTG829" s="14"/>
      <c r="LTH829" s="14"/>
      <c r="LTI829" s="14"/>
      <c r="LTJ829" s="14"/>
      <c r="LTK829" s="14"/>
      <c r="LTL829" s="14"/>
      <c r="LTM829" s="14"/>
      <c r="LTN829" s="14"/>
      <c r="LTO829" s="14"/>
      <c r="LTP829" s="14"/>
      <c r="LTQ829" s="14"/>
      <c r="LTR829" s="14"/>
      <c r="LTS829" s="14"/>
      <c r="LTT829" s="14"/>
      <c r="LTU829" s="14"/>
      <c r="LTV829" s="14"/>
      <c r="LTW829" s="14"/>
      <c r="LTX829" s="14"/>
      <c r="LTY829" s="14"/>
      <c r="LTZ829" s="14"/>
      <c r="LUA829" s="14"/>
      <c r="LUB829" s="14"/>
      <c r="LUC829" s="14"/>
      <c r="LUD829" s="14"/>
      <c r="LUE829" s="14"/>
      <c r="LUF829" s="14"/>
      <c r="LUG829" s="14"/>
      <c r="LUH829" s="14"/>
      <c r="LUI829" s="14"/>
      <c r="LUJ829" s="14"/>
      <c r="LUK829" s="14"/>
      <c r="LUL829" s="14"/>
      <c r="LUM829" s="14"/>
      <c r="LUN829" s="14"/>
      <c r="LUO829" s="14"/>
      <c r="LUP829" s="14"/>
      <c r="LUQ829" s="14"/>
      <c r="LUR829" s="14"/>
      <c r="LUS829" s="14"/>
      <c r="LUT829" s="14"/>
      <c r="LUU829" s="14"/>
      <c r="LUV829" s="14"/>
      <c r="LUW829" s="14"/>
      <c r="LUX829" s="14"/>
      <c r="LUY829" s="14"/>
      <c r="LUZ829" s="14"/>
      <c r="LVA829" s="14"/>
      <c r="LVB829" s="14"/>
      <c r="LVC829" s="14"/>
      <c r="LVD829" s="14"/>
      <c r="LVE829" s="14"/>
      <c r="LVF829" s="14"/>
      <c r="LVG829" s="14"/>
      <c r="LVH829" s="14"/>
      <c r="LVI829" s="14"/>
      <c r="LVJ829" s="14"/>
      <c r="LVK829" s="14"/>
      <c r="LVL829" s="14"/>
      <c r="LVM829" s="14"/>
      <c r="LVN829" s="14"/>
      <c r="LVO829" s="14"/>
      <c r="LVP829" s="14"/>
      <c r="LVQ829" s="14"/>
      <c r="LVR829" s="14"/>
      <c r="LVS829" s="14"/>
      <c r="LVT829" s="14"/>
      <c r="LVU829" s="14"/>
      <c r="LVV829" s="14"/>
      <c r="LVW829" s="14"/>
      <c r="LVX829" s="14"/>
      <c r="LVY829" s="14"/>
      <c r="LVZ829" s="14"/>
      <c r="LWA829" s="14"/>
      <c r="LWB829" s="14"/>
      <c r="LWC829" s="14"/>
      <c r="LWD829" s="14"/>
      <c r="LWE829" s="14"/>
      <c r="LWF829" s="14"/>
      <c r="LWG829" s="14"/>
      <c r="LWH829" s="14"/>
      <c r="LWI829" s="14"/>
      <c r="LWJ829" s="14"/>
      <c r="LWK829" s="14"/>
      <c r="LWL829" s="14"/>
      <c r="LWM829" s="14"/>
      <c r="LWN829" s="14"/>
      <c r="LWO829" s="14"/>
      <c r="LWP829" s="14"/>
      <c r="LWQ829" s="14"/>
      <c r="LWR829" s="14"/>
      <c r="LWS829" s="14"/>
      <c r="LWT829" s="14"/>
      <c r="LWU829" s="14"/>
      <c r="LWV829" s="14"/>
      <c r="LWW829" s="14"/>
      <c r="LWX829" s="14"/>
      <c r="LWY829" s="14"/>
      <c r="LWZ829" s="14"/>
      <c r="LXA829" s="14"/>
      <c r="LXB829" s="14"/>
      <c r="LXC829" s="14"/>
      <c r="LXD829" s="14"/>
      <c r="LXE829" s="14"/>
      <c r="LXF829" s="14"/>
      <c r="LXG829" s="14"/>
      <c r="LXH829" s="14"/>
      <c r="LXI829" s="14"/>
      <c r="LXJ829" s="14"/>
      <c r="LXK829" s="14"/>
      <c r="LXL829" s="14"/>
      <c r="LXM829" s="14"/>
      <c r="LXN829" s="14"/>
      <c r="LXO829" s="14"/>
      <c r="LXP829" s="14"/>
      <c r="LXQ829" s="14"/>
      <c r="LXR829" s="14"/>
      <c r="LXS829" s="14"/>
      <c r="LXT829" s="14"/>
      <c r="LXU829" s="14"/>
      <c r="LXV829" s="14"/>
      <c r="LXW829" s="14"/>
      <c r="LXX829" s="14"/>
      <c r="LXY829" s="14"/>
      <c r="LXZ829" s="14"/>
      <c r="LYA829" s="14"/>
      <c r="LYB829" s="14"/>
      <c r="LYC829" s="14"/>
      <c r="LYD829" s="14"/>
      <c r="LYE829" s="14"/>
      <c r="LYF829" s="14"/>
      <c r="LYG829" s="14"/>
      <c r="LYH829" s="14"/>
      <c r="LYI829" s="14"/>
      <c r="LYJ829" s="14"/>
      <c r="LYK829" s="14"/>
      <c r="LYL829" s="14"/>
      <c r="LYM829" s="14"/>
      <c r="LYN829" s="14"/>
      <c r="LYO829" s="14"/>
      <c r="LYP829" s="14"/>
      <c r="LYQ829" s="14"/>
      <c r="LYR829" s="14"/>
      <c r="LYS829" s="14"/>
      <c r="LYT829" s="14"/>
      <c r="LYU829" s="14"/>
      <c r="LYV829" s="14"/>
      <c r="LYW829" s="14"/>
      <c r="LYX829" s="14"/>
      <c r="LYY829" s="14"/>
      <c r="LYZ829" s="14"/>
      <c r="LZA829" s="14"/>
      <c r="LZB829" s="14"/>
      <c r="LZC829" s="14"/>
      <c r="LZD829" s="14"/>
      <c r="LZE829" s="14"/>
      <c r="LZF829" s="14"/>
      <c r="LZG829" s="14"/>
      <c r="LZH829" s="14"/>
      <c r="LZI829" s="14"/>
      <c r="LZJ829" s="14"/>
      <c r="LZK829" s="14"/>
      <c r="LZL829" s="14"/>
      <c r="LZM829" s="14"/>
      <c r="LZN829" s="14"/>
      <c r="LZO829" s="14"/>
      <c r="LZP829" s="14"/>
      <c r="LZQ829" s="14"/>
      <c r="LZR829" s="14"/>
      <c r="LZS829" s="14"/>
      <c r="LZT829" s="14"/>
      <c r="LZU829" s="14"/>
      <c r="LZV829" s="14"/>
      <c r="LZW829" s="14"/>
      <c r="LZX829" s="14"/>
      <c r="LZY829" s="14"/>
      <c r="LZZ829" s="14"/>
      <c r="MAA829" s="14"/>
      <c r="MAB829" s="14"/>
      <c r="MAC829" s="14"/>
      <c r="MAD829" s="14"/>
      <c r="MAE829" s="14"/>
      <c r="MAF829" s="14"/>
      <c r="MAG829" s="14"/>
      <c r="MAH829" s="14"/>
      <c r="MAI829" s="14"/>
      <c r="MAJ829" s="14"/>
      <c r="MAK829" s="14"/>
      <c r="MAL829" s="14"/>
      <c r="MAM829" s="14"/>
      <c r="MAN829" s="14"/>
      <c r="MAO829" s="14"/>
      <c r="MAP829" s="14"/>
      <c r="MAQ829" s="14"/>
      <c r="MAR829" s="14"/>
      <c r="MAS829" s="14"/>
      <c r="MAT829" s="14"/>
      <c r="MAU829" s="14"/>
      <c r="MAV829" s="14"/>
      <c r="MAW829" s="14"/>
      <c r="MAX829" s="14"/>
      <c r="MAY829" s="14"/>
      <c r="MAZ829" s="14"/>
      <c r="MBA829" s="14"/>
      <c r="MBB829" s="14"/>
      <c r="MBC829" s="14"/>
      <c r="MBD829" s="14"/>
      <c r="MBE829" s="14"/>
      <c r="MBF829" s="14"/>
      <c r="MBG829" s="14"/>
      <c r="MBH829" s="14"/>
      <c r="MBI829" s="14"/>
      <c r="MBJ829" s="14"/>
      <c r="MBK829" s="14"/>
      <c r="MBL829" s="14"/>
      <c r="MBM829" s="14"/>
      <c r="MBN829" s="14"/>
      <c r="MBO829" s="14"/>
      <c r="MBP829" s="14"/>
      <c r="MBQ829" s="14"/>
      <c r="MBR829" s="14"/>
      <c r="MBS829" s="14"/>
      <c r="MBT829" s="14"/>
      <c r="MBU829" s="14"/>
      <c r="MBV829" s="14"/>
      <c r="MBW829" s="14"/>
      <c r="MBX829" s="14"/>
      <c r="MBY829" s="14"/>
      <c r="MBZ829" s="14"/>
      <c r="MCA829" s="14"/>
      <c r="MCB829" s="14"/>
      <c r="MCC829" s="14"/>
      <c r="MCD829" s="14"/>
      <c r="MCE829" s="14"/>
      <c r="MCF829" s="14"/>
      <c r="MCG829" s="14"/>
      <c r="MCH829" s="14"/>
      <c r="MCI829" s="14"/>
      <c r="MCJ829" s="14"/>
      <c r="MCK829" s="14"/>
      <c r="MCL829" s="14"/>
      <c r="MCM829" s="14"/>
      <c r="MCN829" s="14"/>
      <c r="MCO829" s="14"/>
      <c r="MCP829" s="14"/>
      <c r="MCQ829" s="14"/>
      <c r="MCR829" s="14"/>
      <c r="MCS829" s="14"/>
      <c r="MCT829" s="14"/>
      <c r="MCU829" s="14"/>
      <c r="MCV829" s="14"/>
      <c r="MCW829" s="14"/>
      <c r="MCX829" s="14"/>
      <c r="MCY829" s="14"/>
      <c r="MCZ829" s="14"/>
      <c r="MDA829" s="14"/>
      <c r="MDB829" s="14"/>
      <c r="MDC829" s="14"/>
      <c r="MDD829" s="14"/>
      <c r="MDE829" s="14"/>
      <c r="MDF829" s="14"/>
      <c r="MDG829" s="14"/>
      <c r="MDH829" s="14"/>
      <c r="MDI829" s="14"/>
      <c r="MDJ829" s="14"/>
      <c r="MDK829" s="14"/>
      <c r="MDL829" s="14"/>
      <c r="MDM829" s="14"/>
      <c r="MDN829" s="14"/>
      <c r="MDO829" s="14"/>
      <c r="MDP829" s="14"/>
      <c r="MDQ829" s="14"/>
      <c r="MDR829" s="14"/>
      <c r="MDS829" s="14"/>
      <c r="MDT829" s="14"/>
      <c r="MDU829" s="14"/>
      <c r="MDV829" s="14"/>
      <c r="MDW829" s="14"/>
      <c r="MDX829" s="14"/>
      <c r="MDY829" s="14"/>
      <c r="MDZ829" s="14"/>
      <c r="MEA829" s="14"/>
      <c r="MEB829" s="14"/>
      <c r="MEC829" s="14"/>
      <c r="MED829" s="14"/>
      <c r="MEE829" s="14"/>
      <c r="MEF829" s="14"/>
      <c r="MEG829" s="14"/>
      <c r="MEH829" s="14"/>
      <c r="MEI829" s="14"/>
      <c r="MEJ829" s="14"/>
      <c r="MEK829" s="14"/>
      <c r="MEL829" s="14"/>
      <c r="MEM829" s="14"/>
      <c r="MEN829" s="14"/>
      <c r="MEO829" s="14"/>
      <c r="MEP829" s="14"/>
      <c r="MEQ829" s="14"/>
      <c r="MER829" s="14"/>
      <c r="MES829" s="14"/>
      <c r="MET829" s="14"/>
      <c r="MEU829" s="14"/>
      <c r="MEV829" s="14"/>
      <c r="MEW829" s="14"/>
      <c r="MEX829" s="14"/>
      <c r="MEY829" s="14"/>
      <c r="MEZ829" s="14"/>
      <c r="MFA829" s="14"/>
      <c r="MFB829" s="14"/>
      <c r="MFC829" s="14"/>
      <c r="MFD829" s="14"/>
      <c r="MFE829" s="14"/>
      <c r="MFF829" s="14"/>
      <c r="MFG829" s="14"/>
      <c r="MFH829" s="14"/>
      <c r="MFI829" s="14"/>
      <c r="MFJ829" s="14"/>
      <c r="MFK829" s="14"/>
      <c r="MFL829" s="14"/>
      <c r="MFM829" s="14"/>
      <c r="MFN829" s="14"/>
      <c r="MFO829" s="14"/>
      <c r="MFP829" s="14"/>
      <c r="MFQ829" s="14"/>
      <c r="MFR829" s="14"/>
      <c r="MFS829" s="14"/>
      <c r="MFT829" s="14"/>
      <c r="MFU829" s="14"/>
      <c r="MFV829" s="14"/>
      <c r="MFW829" s="14"/>
      <c r="MFX829" s="14"/>
      <c r="MFY829" s="14"/>
      <c r="MFZ829" s="14"/>
      <c r="MGA829" s="14"/>
      <c r="MGB829" s="14"/>
      <c r="MGC829" s="14"/>
      <c r="MGD829" s="14"/>
      <c r="MGE829" s="14"/>
      <c r="MGF829" s="14"/>
      <c r="MGG829" s="14"/>
      <c r="MGH829" s="14"/>
      <c r="MGI829" s="14"/>
      <c r="MGJ829" s="14"/>
      <c r="MGK829" s="14"/>
      <c r="MGL829" s="14"/>
      <c r="MGM829" s="14"/>
      <c r="MGN829" s="14"/>
      <c r="MGO829" s="14"/>
      <c r="MGP829" s="14"/>
      <c r="MGQ829" s="14"/>
      <c r="MGR829" s="14"/>
      <c r="MGS829" s="14"/>
      <c r="MGT829" s="14"/>
      <c r="MGU829" s="14"/>
      <c r="MGV829" s="14"/>
      <c r="MGW829" s="14"/>
      <c r="MGX829" s="14"/>
      <c r="MGY829" s="14"/>
      <c r="MGZ829" s="14"/>
      <c r="MHA829" s="14"/>
      <c r="MHB829" s="14"/>
      <c r="MHC829" s="14"/>
      <c r="MHD829" s="14"/>
      <c r="MHE829" s="14"/>
      <c r="MHF829" s="14"/>
      <c r="MHG829" s="14"/>
      <c r="MHH829" s="14"/>
      <c r="MHI829" s="14"/>
      <c r="MHJ829" s="14"/>
      <c r="MHK829" s="14"/>
      <c r="MHL829" s="14"/>
      <c r="MHM829" s="14"/>
      <c r="MHN829" s="14"/>
      <c r="MHO829" s="14"/>
      <c r="MHP829" s="14"/>
      <c r="MHQ829" s="14"/>
      <c r="MHR829" s="14"/>
      <c r="MHS829" s="14"/>
      <c r="MHT829" s="14"/>
      <c r="MHU829" s="14"/>
      <c r="MHV829" s="14"/>
      <c r="MHW829" s="14"/>
      <c r="MHX829" s="14"/>
      <c r="MHY829" s="14"/>
      <c r="MHZ829" s="14"/>
      <c r="MIA829" s="14"/>
      <c r="MIB829" s="14"/>
      <c r="MIC829" s="14"/>
      <c r="MID829" s="14"/>
      <c r="MIE829" s="14"/>
      <c r="MIF829" s="14"/>
      <c r="MIG829" s="14"/>
      <c r="MIH829" s="14"/>
      <c r="MII829" s="14"/>
      <c r="MIJ829" s="14"/>
      <c r="MIK829" s="14"/>
      <c r="MIL829" s="14"/>
      <c r="MIM829" s="14"/>
      <c r="MIN829" s="14"/>
      <c r="MIO829" s="14"/>
      <c r="MIP829" s="14"/>
      <c r="MIQ829" s="14"/>
      <c r="MIR829" s="14"/>
      <c r="MIS829" s="14"/>
      <c r="MIT829" s="14"/>
      <c r="MIU829" s="14"/>
      <c r="MIV829" s="14"/>
      <c r="MIW829" s="14"/>
      <c r="MIX829" s="14"/>
      <c r="MIY829" s="14"/>
      <c r="MIZ829" s="14"/>
      <c r="MJA829" s="14"/>
      <c r="MJB829" s="14"/>
      <c r="MJC829" s="14"/>
      <c r="MJD829" s="14"/>
      <c r="MJE829" s="14"/>
      <c r="MJF829" s="14"/>
      <c r="MJG829" s="14"/>
      <c r="MJH829" s="14"/>
      <c r="MJI829" s="14"/>
      <c r="MJJ829" s="14"/>
      <c r="MJK829" s="14"/>
      <c r="MJL829" s="14"/>
      <c r="MJM829" s="14"/>
      <c r="MJN829" s="14"/>
      <c r="MJO829" s="14"/>
      <c r="MJP829" s="14"/>
      <c r="MJQ829" s="14"/>
      <c r="MJR829" s="14"/>
      <c r="MJS829" s="14"/>
      <c r="MJT829" s="14"/>
      <c r="MJU829" s="14"/>
      <c r="MJV829" s="14"/>
      <c r="MJW829" s="14"/>
      <c r="MJX829" s="14"/>
      <c r="MJY829" s="14"/>
      <c r="MJZ829" s="14"/>
      <c r="MKA829" s="14"/>
      <c r="MKB829" s="14"/>
      <c r="MKC829" s="14"/>
      <c r="MKD829" s="14"/>
      <c r="MKE829" s="14"/>
      <c r="MKF829" s="14"/>
      <c r="MKG829" s="14"/>
      <c r="MKH829" s="14"/>
      <c r="MKI829" s="14"/>
      <c r="MKJ829" s="14"/>
      <c r="MKK829" s="14"/>
      <c r="MKL829" s="14"/>
      <c r="MKM829" s="14"/>
      <c r="MKN829" s="14"/>
      <c r="MKO829" s="14"/>
      <c r="MKP829" s="14"/>
      <c r="MKQ829" s="14"/>
      <c r="MKR829" s="14"/>
      <c r="MKS829" s="14"/>
      <c r="MKT829" s="14"/>
      <c r="MKU829" s="14"/>
      <c r="MKV829" s="14"/>
      <c r="MKW829" s="14"/>
      <c r="MKX829" s="14"/>
      <c r="MKY829" s="14"/>
      <c r="MKZ829" s="14"/>
      <c r="MLA829" s="14"/>
      <c r="MLB829" s="14"/>
      <c r="MLC829" s="14"/>
      <c r="MLD829" s="14"/>
      <c r="MLE829" s="14"/>
      <c r="MLF829" s="14"/>
      <c r="MLG829" s="14"/>
      <c r="MLH829" s="14"/>
      <c r="MLI829" s="14"/>
      <c r="MLJ829" s="14"/>
      <c r="MLK829" s="14"/>
      <c r="MLL829" s="14"/>
      <c r="MLM829" s="14"/>
      <c r="MLN829" s="14"/>
      <c r="MLO829" s="14"/>
      <c r="MLP829" s="14"/>
      <c r="MLQ829" s="14"/>
      <c r="MLR829" s="14"/>
      <c r="MLS829" s="14"/>
      <c r="MLT829" s="14"/>
      <c r="MLU829" s="14"/>
      <c r="MLV829" s="14"/>
      <c r="MLW829" s="14"/>
      <c r="MLX829" s="14"/>
      <c r="MLY829" s="14"/>
      <c r="MLZ829" s="14"/>
      <c r="MMA829" s="14"/>
      <c r="MMB829" s="14"/>
      <c r="MMC829" s="14"/>
      <c r="MMD829" s="14"/>
      <c r="MME829" s="14"/>
      <c r="MMF829" s="14"/>
      <c r="MMG829" s="14"/>
      <c r="MMH829" s="14"/>
      <c r="MMI829" s="14"/>
      <c r="MMJ829" s="14"/>
      <c r="MMK829" s="14"/>
      <c r="MML829" s="14"/>
      <c r="MMM829" s="14"/>
      <c r="MMN829" s="14"/>
      <c r="MMO829" s="14"/>
      <c r="MMP829" s="14"/>
      <c r="MMQ829" s="14"/>
      <c r="MMR829" s="14"/>
      <c r="MMS829" s="14"/>
      <c r="MMT829" s="14"/>
      <c r="MMU829" s="14"/>
      <c r="MMV829" s="14"/>
      <c r="MMW829" s="14"/>
      <c r="MMX829" s="14"/>
      <c r="MMY829" s="14"/>
      <c r="MMZ829" s="14"/>
      <c r="MNA829" s="14"/>
      <c r="MNB829" s="14"/>
      <c r="MNC829" s="14"/>
      <c r="MND829" s="14"/>
      <c r="MNE829" s="14"/>
      <c r="MNF829" s="14"/>
      <c r="MNG829" s="14"/>
      <c r="MNH829" s="14"/>
      <c r="MNI829" s="14"/>
      <c r="MNJ829" s="14"/>
      <c r="MNK829" s="14"/>
      <c r="MNL829" s="14"/>
      <c r="MNM829" s="14"/>
      <c r="MNN829" s="14"/>
      <c r="MNO829" s="14"/>
      <c r="MNP829" s="14"/>
      <c r="MNQ829" s="14"/>
      <c r="MNR829" s="14"/>
      <c r="MNS829" s="14"/>
      <c r="MNT829" s="14"/>
      <c r="MNU829" s="14"/>
      <c r="MNV829" s="14"/>
      <c r="MNW829" s="14"/>
      <c r="MNX829" s="14"/>
      <c r="MNY829" s="14"/>
      <c r="MNZ829" s="14"/>
      <c r="MOA829" s="14"/>
      <c r="MOB829" s="14"/>
      <c r="MOC829" s="14"/>
      <c r="MOD829" s="14"/>
      <c r="MOE829" s="14"/>
      <c r="MOF829" s="14"/>
      <c r="MOG829" s="14"/>
      <c r="MOH829" s="14"/>
      <c r="MOI829" s="14"/>
      <c r="MOJ829" s="14"/>
      <c r="MOK829" s="14"/>
      <c r="MOL829" s="14"/>
      <c r="MOM829" s="14"/>
      <c r="MON829" s="14"/>
      <c r="MOO829" s="14"/>
      <c r="MOP829" s="14"/>
      <c r="MOQ829" s="14"/>
      <c r="MOR829" s="14"/>
      <c r="MOS829" s="14"/>
      <c r="MOT829" s="14"/>
      <c r="MOU829" s="14"/>
      <c r="MOV829" s="14"/>
      <c r="MOW829" s="14"/>
      <c r="MOX829" s="14"/>
      <c r="MOY829" s="14"/>
      <c r="MOZ829" s="14"/>
      <c r="MPA829" s="14"/>
      <c r="MPB829" s="14"/>
      <c r="MPC829" s="14"/>
      <c r="MPD829" s="14"/>
      <c r="MPE829" s="14"/>
      <c r="MPF829" s="14"/>
      <c r="MPG829" s="14"/>
      <c r="MPH829" s="14"/>
      <c r="MPI829" s="14"/>
      <c r="MPJ829" s="14"/>
      <c r="MPK829" s="14"/>
      <c r="MPL829" s="14"/>
      <c r="MPM829" s="14"/>
      <c r="MPN829" s="14"/>
      <c r="MPO829" s="14"/>
      <c r="MPP829" s="14"/>
      <c r="MPQ829" s="14"/>
      <c r="MPR829" s="14"/>
      <c r="MPS829" s="14"/>
      <c r="MPT829" s="14"/>
      <c r="MPU829" s="14"/>
      <c r="MPV829" s="14"/>
      <c r="MPW829" s="14"/>
      <c r="MPX829" s="14"/>
      <c r="MPY829" s="14"/>
      <c r="MPZ829" s="14"/>
      <c r="MQA829" s="14"/>
      <c r="MQB829" s="14"/>
      <c r="MQC829" s="14"/>
      <c r="MQD829" s="14"/>
      <c r="MQE829" s="14"/>
      <c r="MQF829" s="14"/>
      <c r="MQG829" s="14"/>
      <c r="MQH829" s="14"/>
      <c r="MQI829" s="14"/>
      <c r="MQJ829" s="14"/>
      <c r="MQK829" s="14"/>
      <c r="MQL829" s="14"/>
      <c r="MQM829" s="14"/>
      <c r="MQN829" s="14"/>
      <c r="MQO829" s="14"/>
      <c r="MQP829" s="14"/>
      <c r="MQQ829" s="14"/>
      <c r="MQR829" s="14"/>
      <c r="MQS829" s="14"/>
      <c r="MQT829" s="14"/>
      <c r="MQU829" s="14"/>
      <c r="MQV829" s="14"/>
      <c r="MQW829" s="14"/>
      <c r="MQX829" s="14"/>
      <c r="MQY829" s="14"/>
      <c r="MQZ829" s="14"/>
      <c r="MRA829" s="14"/>
      <c r="MRB829" s="14"/>
      <c r="MRC829" s="14"/>
      <c r="MRD829" s="14"/>
      <c r="MRE829" s="14"/>
      <c r="MRF829" s="14"/>
      <c r="MRG829" s="14"/>
      <c r="MRH829" s="14"/>
      <c r="MRI829" s="14"/>
      <c r="MRJ829" s="14"/>
      <c r="MRK829" s="14"/>
      <c r="MRL829" s="14"/>
      <c r="MRM829" s="14"/>
      <c r="MRN829" s="14"/>
      <c r="MRO829" s="14"/>
      <c r="MRP829" s="14"/>
      <c r="MRQ829" s="14"/>
      <c r="MRR829" s="14"/>
      <c r="MRS829" s="14"/>
      <c r="MRT829" s="14"/>
      <c r="MRU829" s="14"/>
      <c r="MRV829" s="14"/>
      <c r="MRW829" s="14"/>
      <c r="MRX829" s="14"/>
      <c r="MRY829" s="14"/>
      <c r="MRZ829" s="14"/>
      <c r="MSA829" s="14"/>
      <c r="MSB829" s="14"/>
      <c r="MSC829" s="14"/>
      <c r="MSD829" s="14"/>
      <c r="MSE829" s="14"/>
      <c r="MSF829" s="14"/>
      <c r="MSG829" s="14"/>
      <c r="MSH829" s="14"/>
      <c r="MSI829" s="14"/>
      <c r="MSJ829" s="14"/>
      <c r="MSK829" s="14"/>
      <c r="MSL829" s="14"/>
      <c r="MSM829" s="14"/>
      <c r="MSN829" s="14"/>
      <c r="MSO829" s="14"/>
      <c r="MSP829" s="14"/>
      <c r="MSQ829" s="14"/>
      <c r="MSR829" s="14"/>
      <c r="MSS829" s="14"/>
      <c r="MST829" s="14"/>
      <c r="MSU829" s="14"/>
      <c r="MSV829" s="14"/>
      <c r="MSW829" s="14"/>
      <c r="MSX829" s="14"/>
      <c r="MSY829" s="14"/>
      <c r="MSZ829" s="14"/>
      <c r="MTA829" s="14"/>
      <c r="MTB829" s="14"/>
      <c r="MTC829" s="14"/>
      <c r="MTD829" s="14"/>
      <c r="MTE829" s="14"/>
      <c r="MTF829" s="14"/>
      <c r="MTG829" s="14"/>
      <c r="MTH829" s="14"/>
      <c r="MTI829" s="14"/>
      <c r="MTJ829" s="14"/>
      <c r="MTK829" s="14"/>
      <c r="MTL829" s="14"/>
      <c r="MTM829" s="14"/>
      <c r="MTN829" s="14"/>
      <c r="MTO829" s="14"/>
      <c r="MTP829" s="14"/>
      <c r="MTQ829" s="14"/>
      <c r="MTR829" s="14"/>
      <c r="MTS829" s="14"/>
      <c r="MTT829" s="14"/>
      <c r="MTU829" s="14"/>
      <c r="MTV829" s="14"/>
      <c r="MTW829" s="14"/>
      <c r="MTX829" s="14"/>
      <c r="MTY829" s="14"/>
      <c r="MTZ829" s="14"/>
      <c r="MUA829" s="14"/>
      <c r="MUB829" s="14"/>
      <c r="MUC829" s="14"/>
      <c r="MUD829" s="14"/>
      <c r="MUE829" s="14"/>
      <c r="MUF829" s="14"/>
      <c r="MUG829" s="14"/>
      <c r="MUH829" s="14"/>
      <c r="MUI829" s="14"/>
      <c r="MUJ829" s="14"/>
      <c r="MUK829" s="14"/>
      <c r="MUL829" s="14"/>
      <c r="MUM829" s="14"/>
      <c r="MUN829" s="14"/>
      <c r="MUO829" s="14"/>
      <c r="MUP829" s="14"/>
      <c r="MUQ829" s="14"/>
      <c r="MUR829" s="14"/>
      <c r="MUS829" s="14"/>
      <c r="MUT829" s="14"/>
      <c r="MUU829" s="14"/>
      <c r="MUV829" s="14"/>
      <c r="MUW829" s="14"/>
      <c r="MUX829" s="14"/>
      <c r="MUY829" s="14"/>
      <c r="MUZ829" s="14"/>
      <c r="MVA829" s="14"/>
      <c r="MVB829" s="14"/>
      <c r="MVC829" s="14"/>
      <c r="MVD829" s="14"/>
      <c r="MVE829" s="14"/>
      <c r="MVF829" s="14"/>
      <c r="MVG829" s="14"/>
      <c r="MVH829" s="14"/>
      <c r="MVI829" s="14"/>
      <c r="MVJ829" s="14"/>
      <c r="MVK829" s="14"/>
      <c r="MVL829" s="14"/>
      <c r="MVM829" s="14"/>
      <c r="MVN829" s="14"/>
      <c r="MVO829" s="14"/>
      <c r="MVP829" s="14"/>
      <c r="MVQ829" s="14"/>
      <c r="MVR829" s="14"/>
      <c r="MVS829" s="14"/>
      <c r="MVT829" s="14"/>
      <c r="MVU829" s="14"/>
      <c r="MVV829" s="14"/>
      <c r="MVW829" s="14"/>
      <c r="MVX829" s="14"/>
      <c r="MVY829" s="14"/>
      <c r="MVZ829" s="14"/>
      <c r="MWA829" s="14"/>
      <c r="MWB829" s="14"/>
      <c r="MWC829" s="14"/>
      <c r="MWD829" s="14"/>
      <c r="MWE829" s="14"/>
      <c r="MWF829" s="14"/>
      <c r="MWG829" s="14"/>
      <c r="MWH829" s="14"/>
      <c r="MWI829" s="14"/>
      <c r="MWJ829" s="14"/>
      <c r="MWK829" s="14"/>
      <c r="MWL829" s="14"/>
      <c r="MWM829" s="14"/>
      <c r="MWN829" s="14"/>
      <c r="MWO829" s="14"/>
      <c r="MWP829" s="14"/>
      <c r="MWQ829" s="14"/>
      <c r="MWR829" s="14"/>
      <c r="MWS829" s="14"/>
      <c r="MWT829" s="14"/>
      <c r="MWU829" s="14"/>
      <c r="MWV829" s="14"/>
      <c r="MWW829" s="14"/>
      <c r="MWX829" s="14"/>
      <c r="MWY829" s="14"/>
      <c r="MWZ829" s="14"/>
      <c r="MXA829" s="14"/>
      <c r="MXB829" s="14"/>
      <c r="MXC829" s="14"/>
      <c r="MXD829" s="14"/>
      <c r="MXE829" s="14"/>
      <c r="MXF829" s="14"/>
      <c r="MXG829" s="14"/>
      <c r="MXH829" s="14"/>
      <c r="MXI829" s="14"/>
      <c r="MXJ829" s="14"/>
      <c r="MXK829" s="14"/>
      <c r="MXL829" s="14"/>
      <c r="MXM829" s="14"/>
      <c r="MXN829" s="14"/>
      <c r="MXO829" s="14"/>
      <c r="MXP829" s="14"/>
      <c r="MXQ829" s="14"/>
      <c r="MXR829" s="14"/>
      <c r="MXS829" s="14"/>
      <c r="MXT829" s="14"/>
      <c r="MXU829" s="14"/>
      <c r="MXV829" s="14"/>
      <c r="MXW829" s="14"/>
      <c r="MXX829" s="14"/>
      <c r="MXY829" s="14"/>
      <c r="MXZ829" s="14"/>
      <c r="MYA829" s="14"/>
      <c r="MYB829" s="14"/>
      <c r="MYC829" s="14"/>
      <c r="MYD829" s="14"/>
      <c r="MYE829" s="14"/>
      <c r="MYF829" s="14"/>
      <c r="MYG829" s="14"/>
      <c r="MYH829" s="14"/>
      <c r="MYI829" s="14"/>
      <c r="MYJ829" s="14"/>
      <c r="MYK829" s="14"/>
      <c r="MYL829" s="14"/>
      <c r="MYM829" s="14"/>
      <c r="MYN829" s="14"/>
      <c r="MYO829" s="14"/>
      <c r="MYP829" s="14"/>
      <c r="MYQ829" s="14"/>
      <c r="MYR829" s="14"/>
      <c r="MYS829" s="14"/>
      <c r="MYT829" s="14"/>
      <c r="MYU829" s="14"/>
      <c r="MYV829" s="14"/>
      <c r="MYW829" s="14"/>
      <c r="MYX829" s="14"/>
      <c r="MYY829" s="14"/>
      <c r="MYZ829" s="14"/>
      <c r="MZA829" s="14"/>
      <c r="MZB829" s="14"/>
      <c r="MZC829" s="14"/>
      <c r="MZD829" s="14"/>
      <c r="MZE829" s="14"/>
      <c r="MZF829" s="14"/>
      <c r="MZG829" s="14"/>
      <c r="MZH829" s="14"/>
      <c r="MZI829" s="14"/>
      <c r="MZJ829" s="14"/>
      <c r="MZK829" s="14"/>
      <c r="MZL829" s="14"/>
      <c r="MZM829" s="14"/>
      <c r="MZN829" s="14"/>
      <c r="MZO829" s="14"/>
      <c r="MZP829" s="14"/>
      <c r="MZQ829" s="14"/>
      <c r="MZR829" s="14"/>
      <c r="MZS829" s="14"/>
      <c r="MZT829" s="14"/>
      <c r="MZU829" s="14"/>
      <c r="MZV829" s="14"/>
      <c r="MZW829" s="14"/>
      <c r="MZX829" s="14"/>
      <c r="MZY829" s="14"/>
      <c r="MZZ829" s="14"/>
      <c r="NAA829" s="14"/>
      <c r="NAB829" s="14"/>
      <c r="NAC829" s="14"/>
      <c r="NAD829" s="14"/>
      <c r="NAE829" s="14"/>
      <c r="NAF829" s="14"/>
      <c r="NAG829" s="14"/>
      <c r="NAH829" s="14"/>
      <c r="NAI829" s="14"/>
      <c r="NAJ829" s="14"/>
      <c r="NAK829" s="14"/>
      <c r="NAL829" s="14"/>
      <c r="NAM829" s="14"/>
      <c r="NAN829" s="14"/>
      <c r="NAO829" s="14"/>
      <c r="NAP829" s="14"/>
      <c r="NAQ829" s="14"/>
      <c r="NAR829" s="14"/>
      <c r="NAS829" s="14"/>
      <c r="NAT829" s="14"/>
      <c r="NAU829" s="14"/>
      <c r="NAV829" s="14"/>
      <c r="NAW829" s="14"/>
      <c r="NAX829" s="14"/>
      <c r="NAY829" s="14"/>
      <c r="NAZ829" s="14"/>
      <c r="NBA829" s="14"/>
      <c r="NBB829" s="14"/>
      <c r="NBC829" s="14"/>
      <c r="NBD829" s="14"/>
      <c r="NBE829" s="14"/>
      <c r="NBF829" s="14"/>
      <c r="NBG829" s="14"/>
      <c r="NBH829" s="14"/>
      <c r="NBI829" s="14"/>
      <c r="NBJ829" s="14"/>
      <c r="NBK829" s="14"/>
      <c r="NBL829" s="14"/>
      <c r="NBM829" s="14"/>
      <c r="NBN829" s="14"/>
      <c r="NBO829" s="14"/>
      <c r="NBP829" s="14"/>
      <c r="NBQ829" s="14"/>
      <c r="NBR829" s="14"/>
      <c r="NBS829" s="14"/>
      <c r="NBT829" s="14"/>
      <c r="NBU829" s="14"/>
      <c r="NBV829" s="14"/>
      <c r="NBW829" s="14"/>
      <c r="NBX829" s="14"/>
      <c r="NBY829" s="14"/>
      <c r="NBZ829" s="14"/>
      <c r="NCA829" s="14"/>
      <c r="NCB829" s="14"/>
      <c r="NCC829" s="14"/>
      <c r="NCD829" s="14"/>
      <c r="NCE829" s="14"/>
      <c r="NCF829" s="14"/>
      <c r="NCG829" s="14"/>
      <c r="NCH829" s="14"/>
      <c r="NCI829" s="14"/>
      <c r="NCJ829" s="14"/>
      <c r="NCK829" s="14"/>
      <c r="NCL829" s="14"/>
      <c r="NCM829" s="14"/>
      <c r="NCN829" s="14"/>
      <c r="NCO829" s="14"/>
      <c r="NCP829" s="14"/>
      <c r="NCQ829" s="14"/>
      <c r="NCR829" s="14"/>
      <c r="NCS829" s="14"/>
      <c r="NCT829" s="14"/>
      <c r="NCU829" s="14"/>
      <c r="NCV829" s="14"/>
      <c r="NCW829" s="14"/>
      <c r="NCX829" s="14"/>
      <c r="NCY829" s="14"/>
      <c r="NCZ829" s="14"/>
      <c r="NDA829" s="14"/>
      <c r="NDB829" s="14"/>
      <c r="NDC829" s="14"/>
      <c r="NDD829" s="14"/>
      <c r="NDE829" s="14"/>
      <c r="NDF829" s="14"/>
      <c r="NDG829" s="14"/>
      <c r="NDH829" s="14"/>
      <c r="NDI829" s="14"/>
      <c r="NDJ829" s="14"/>
      <c r="NDK829" s="14"/>
      <c r="NDL829" s="14"/>
      <c r="NDM829" s="14"/>
      <c r="NDN829" s="14"/>
      <c r="NDO829" s="14"/>
      <c r="NDP829" s="14"/>
      <c r="NDQ829" s="14"/>
      <c r="NDR829" s="14"/>
      <c r="NDS829" s="14"/>
      <c r="NDT829" s="14"/>
      <c r="NDU829" s="14"/>
      <c r="NDV829" s="14"/>
      <c r="NDW829" s="14"/>
      <c r="NDX829" s="14"/>
      <c r="NDY829" s="14"/>
      <c r="NDZ829" s="14"/>
      <c r="NEA829" s="14"/>
      <c r="NEB829" s="14"/>
      <c r="NEC829" s="14"/>
      <c r="NED829" s="14"/>
      <c r="NEE829" s="14"/>
      <c r="NEF829" s="14"/>
      <c r="NEG829" s="14"/>
      <c r="NEH829" s="14"/>
      <c r="NEI829" s="14"/>
      <c r="NEJ829" s="14"/>
      <c r="NEK829" s="14"/>
      <c r="NEL829" s="14"/>
      <c r="NEM829" s="14"/>
      <c r="NEN829" s="14"/>
      <c r="NEO829" s="14"/>
      <c r="NEP829" s="14"/>
      <c r="NEQ829" s="14"/>
      <c r="NER829" s="14"/>
      <c r="NES829" s="14"/>
      <c r="NET829" s="14"/>
      <c r="NEU829" s="14"/>
      <c r="NEV829" s="14"/>
      <c r="NEW829" s="14"/>
      <c r="NEX829" s="14"/>
      <c r="NEY829" s="14"/>
      <c r="NEZ829" s="14"/>
      <c r="NFA829" s="14"/>
      <c r="NFB829" s="14"/>
      <c r="NFC829" s="14"/>
      <c r="NFD829" s="14"/>
      <c r="NFE829" s="14"/>
      <c r="NFF829" s="14"/>
      <c r="NFG829" s="14"/>
      <c r="NFH829" s="14"/>
      <c r="NFI829" s="14"/>
      <c r="NFJ829" s="14"/>
      <c r="NFK829" s="14"/>
      <c r="NFL829" s="14"/>
      <c r="NFM829" s="14"/>
      <c r="NFN829" s="14"/>
      <c r="NFO829" s="14"/>
      <c r="NFP829" s="14"/>
      <c r="NFQ829" s="14"/>
      <c r="NFR829" s="14"/>
      <c r="NFS829" s="14"/>
      <c r="NFT829" s="14"/>
      <c r="NFU829" s="14"/>
      <c r="NFV829" s="14"/>
      <c r="NFW829" s="14"/>
      <c r="NFX829" s="14"/>
      <c r="NFY829" s="14"/>
      <c r="NFZ829" s="14"/>
      <c r="NGA829" s="14"/>
      <c r="NGB829" s="14"/>
      <c r="NGC829" s="14"/>
      <c r="NGD829" s="14"/>
      <c r="NGE829" s="14"/>
      <c r="NGF829" s="14"/>
      <c r="NGG829" s="14"/>
      <c r="NGH829" s="14"/>
      <c r="NGI829" s="14"/>
      <c r="NGJ829" s="14"/>
      <c r="NGK829" s="14"/>
      <c r="NGL829" s="14"/>
      <c r="NGM829" s="14"/>
      <c r="NGN829" s="14"/>
      <c r="NGO829" s="14"/>
      <c r="NGP829" s="14"/>
      <c r="NGQ829" s="14"/>
      <c r="NGR829" s="14"/>
      <c r="NGS829" s="14"/>
      <c r="NGT829" s="14"/>
      <c r="NGU829" s="14"/>
      <c r="NGV829" s="14"/>
      <c r="NGW829" s="14"/>
      <c r="NGX829" s="14"/>
      <c r="NGY829" s="14"/>
      <c r="NGZ829" s="14"/>
      <c r="NHA829" s="14"/>
      <c r="NHB829" s="14"/>
      <c r="NHC829" s="14"/>
      <c r="NHD829" s="14"/>
      <c r="NHE829" s="14"/>
      <c r="NHF829" s="14"/>
      <c r="NHG829" s="14"/>
      <c r="NHH829" s="14"/>
      <c r="NHI829" s="14"/>
      <c r="NHJ829" s="14"/>
      <c r="NHK829" s="14"/>
      <c r="NHL829" s="14"/>
      <c r="NHM829" s="14"/>
      <c r="NHN829" s="14"/>
      <c r="NHO829" s="14"/>
      <c r="NHP829" s="14"/>
      <c r="NHQ829" s="14"/>
      <c r="NHR829" s="14"/>
      <c r="NHS829" s="14"/>
      <c r="NHT829" s="14"/>
      <c r="NHU829" s="14"/>
      <c r="NHV829" s="14"/>
      <c r="NHW829" s="14"/>
      <c r="NHX829" s="14"/>
      <c r="NHY829" s="14"/>
      <c r="NHZ829" s="14"/>
      <c r="NIA829" s="14"/>
      <c r="NIB829" s="14"/>
      <c r="NIC829" s="14"/>
      <c r="NID829" s="14"/>
      <c r="NIE829" s="14"/>
      <c r="NIF829" s="14"/>
      <c r="NIG829" s="14"/>
      <c r="NIH829" s="14"/>
      <c r="NII829" s="14"/>
      <c r="NIJ829" s="14"/>
      <c r="NIK829" s="14"/>
      <c r="NIL829" s="14"/>
      <c r="NIM829" s="14"/>
      <c r="NIN829" s="14"/>
      <c r="NIO829" s="14"/>
      <c r="NIP829" s="14"/>
      <c r="NIQ829" s="14"/>
      <c r="NIR829" s="14"/>
      <c r="NIS829" s="14"/>
      <c r="NIT829" s="14"/>
      <c r="NIU829" s="14"/>
      <c r="NIV829" s="14"/>
      <c r="NIW829" s="14"/>
      <c r="NIX829" s="14"/>
      <c r="NIY829" s="14"/>
      <c r="NIZ829" s="14"/>
      <c r="NJA829" s="14"/>
      <c r="NJB829" s="14"/>
      <c r="NJC829" s="14"/>
      <c r="NJD829" s="14"/>
      <c r="NJE829" s="14"/>
      <c r="NJF829" s="14"/>
      <c r="NJG829" s="14"/>
      <c r="NJH829" s="14"/>
      <c r="NJI829" s="14"/>
      <c r="NJJ829" s="14"/>
      <c r="NJK829" s="14"/>
      <c r="NJL829" s="14"/>
      <c r="NJM829" s="14"/>
      <c r="NJN829" s="14"/>
      <c r="NJO829" s="14"/>
      <c r="NJP829" s="14"/>
      <c r="NJQ829" s="14"/>
      <c r="NJR829" s="14"/>
      <c r="NJS829" s="14"/>
      <c r="NJT829" s="14"/>
      <c r="NJU829" s="14"/>
      <c r="NJV829" s="14"/>
      <c r="NJW829" s="14"/>
      <c r="NJX829" s="14"/>
      <c r="NJY829" s="14"/>
      <c r="NJZ829" s="14"/>
      <c r="NKA829" s="14"/>
      <c r="NKB829" s="14"/>
      <c r="NKC829" s="14"/>
      <c r="NKD829" s="14"/>
      <c r="NKE829" s="14"/>
      <c r="NKF829" s="14"/>
      <c r="NKG829" s="14"/>
      <c r="NKH829" s="14"/>
      <c r="NKI829" s="14"/>
      <c r="NKJ829" s="14"/>
      <c r="NKK829" s="14"/>
      <c r="NKL829" s="14"/>
      <c r="NKM829" s="14"/>
      <c r="NKN829" s="14"/>
      <c r="NKO829" s="14"/>
      <c r="NKP829" s="14"/>
      <c r="NKQ829" s="14"/>
      <c r="NKR829" s="14"/>
      <c r="NKS829" s="14"/>
      <c r="NKT829" s="14"/>
      <c r="NKU829" s="14"/>
      <c r="NKV829" s="14"/>
      <c r="NKW829" s="14"/>
      <c r="NKX829" s="14"/>
      <c r="NKY829" s="14"/>
      <c r="NKZ829" s="14"/>
      <c r="NLA829" s="14"/>
      <c r="NLB829" s="14"/>
      <c r="NLC829" s="14"/>
      <c r="NLD829" s="14"/>
      <c r="NLE829" s="14"/>
      <c r="NLF829" s="14"/>
      <c r="NLG829" s="14"/>
      <c r="NLH829" s="14"/>
      <c r="NLI829" s="14"/>
      <c r="NLJ829" s="14"/>
      <c r="NLK829" s="14"/>
      <c r="NLL829" s="14"/>
      <c r="NLM829" s="14"/>
      <c r="NLN829" s="14"/>
      <c r="NLO829" s="14"/>
      <c r="NLP829" s="14"/>
      <c r="NLQ829" s="14"/>
      <c r="NLR829" s="14"/>
      <c r="NLS829" s="14"/>
      <c r="NLT829" s="14"/>
      <c r="NLU829" s="14"/>
      <c r="NLV829" s="14"/>
      <c r="NLW829" s="14"/>
      <c r="NLX829" s="14"/>
      <c r="NLY829" s="14"/>
      <c r="NLZ829" s="14"/>
      <c r="NMA829" s="14"/>
      <c r="NMB829" s="14"/>
      <c r="NMC829" s="14"/>
      <c r="NMD829" s="14"/>
      <c r="NME829" s="14"/>
      <c r="NMF829" s="14"/>
      <c r="NMG829" s="14"/>
      <c r="NMH829" s="14"/>
      <c r="NMI829" s="14"/>
      <c r="NMJ829" s="14"/>
      <c r="NMK829" s="14"/>
      <c r="NML829" s="14"/>
      <c r="NMM829" s="14"/>
      <c r="NMN829" s="14"/>
      <c r="NMO829" s="14"/>
      <c r="NMP829" s="14"/>
      <c r="NMQ829" s="14"/>
      <c r="NMR829" s="14"/>
      <c r="NMS829" s="14"/>
      <c r="NMT829" s="14"/>
      <c r="NMU829" s="14"/>
      <c r="NMV829" s="14"/>
      <c r="NMW829" s="14"/>
      <c r="NMX829" s="14"/>
      <c r="NMY829" s="14"/>
      <c r="NMZ829" s="14"/>
      <c r="NNA829" s="14"/>
      <c r="NNB829" s="14"/>
      <c r="NNC829" s="14"/>
      <c r="NND829" s="14"/>
      <c r="NNE829" s="14"/>
      <c r="NNF829" s="14"/>
      <c r="NNG829" s="14"/>
      <c r="NNH829" s="14"/>
      <c r="NNI829" s="14"/>
      <c r="NNJ829" s="14"/>
      <c r="NNK829" s="14"/>
      <c r="NNL829" s="14"/>
      <c r="NNM829" s="14"/>
      <c r="NNN829" s="14"/>
      <c r="NNO829" s="14"/>
      <c r="NNP829" s="14"/>
      <c r="NNQ829" s="14"/>
      <c r="NNR829" s="14"/>
      <c r="NNS829" s="14"/>
      <c r="NNT829" s="14"/>
      <c r="NNU829" s="14"/>
      <c r="NNV829" s="14"/>
      <c r="NNW829" s="14"/>
      <c r="NNX829" s="14"/>
      <c r="NNY829" s="14"/>
      <c r="NNZ829" s="14"/>
      <c r="NOA829" s="14"/>
      <c r="NOB829" s="14"/>
      <c r="NOC829" s="14"/>
      <c r="NOD829" s="14"/>
      <c r="NOE829" s="14"/>
      <c r="NOF829" s="14"/>
      <c r="NOG829" s="14"/>
      <c r="NOH829" s="14"/>
      <c r="NOI829" s="14"/>
      <c r="NOJ829" s="14"/>
      <c r="NOK829" s="14"/>
      <c r="NOL829" s="14"/>
      <c r="NOM829" s="14"/>
      <c r="NON829" s="14"/>
      <c r="NOO829" s="14"/>
      <c r="NOP829" s="14"/>
      <c r="NOQ829" s="14"/>
      <c r="NOR829" s="14"/>
      <c r="NOS829" s="14"/>
      <c r="NOT829" s="14"/>
      <c r="NOU829" s="14"/>
      <c r="NOV829" s="14"/>
      <c r="NOW829" s="14"/>
      <c r="NOX829" s="14"/>
      <c r="NOY829" s="14"/>
      <c r="NOZ829" s="14"/>
      <c r="NPA829" s="14"/>
      <c r="NPB829" s="14"/>
      <c r="NPC829" s="14"/>
      <c r="NPD829" s="14"/>
      <c r="NPE829" s="14"/>
      <c r="NPF829" s="14"/>
      <c r="NPG829" s="14"/>
      <c r="NPH829" s="14"/>
      <c r="NPI829" s="14"/>
      <c r="NPJ829" s="14"/>
      <c r="NPK829" s="14"/>
      <c r="NPL829" s="14"/>
      <c r="NPM829" s="14"/>
      <c r="NPN829" s="14"/>
      <c r="NPO829" s="14"/>
      <c r="NPP829" s="14"/>
      <c r="NPQ829" s="14"/>
      <c r="NPR829" s="14"/>
      <c r="NPS829" s="14"/>
      <c r="NPT829" s="14"/>
      <c r="NPU829" s="14"/>
      <c r="NPV829" s="14"/>
      <c r="NPW829" s="14"/>
      <c r="NPX829" s="14"/>
      <c r="NPY829" s="14"/>
      <c r="NPZ829" s="14"/>
      <c r="NQA829" s="14"/>
      <c r="NQB829" s="14"/>
      <c r="NQC829" s="14"/>
      <c r="NQD829" s="14"/>
      <c r="NQE829" s="14"/>
      <c r="NQF829" s="14"/>
      <c r="NQG829" s="14"/>
      <c r="NQH829" s="14"/>
      <c r="NQI829" s="14"/>
      <c r="NQJ829" s="14"/>
      <c r="NQK829" s="14"/>
      <c r="NQL829" s="14"/>
      <c r="NQM829" s="14"/>
      <c r="NQN829" s="14"/>
      <c r="NQO829" s="14"/>
      <c r="NQP829" s="14"/>
      <c r="NQQ829" s="14"/>
      <c r="NQR829" s="14"/>
      <c r="NQS829" s="14"/>
      <c r="NQT829" s="14"/>
      <c r="NQU829" s="14"/>
      <c r="NQV829" s="14"/>
      <c r="NQW829" s="14"/>
      <c r="NQX829" s="14"/>
      <c r="NQY829" s="14"/>
      <c r="NQZ829" s="14"/>
      <c r="NRA829" s="14"/>
      <c r="NRB829" s="14"/>
      <c r="NRC829" s="14"/>
      <c r="NRD829" s="14"/>
      <c r="NRE829" s="14"/>
      <c r="NRF829" s="14"/>
      <c r="NRG829" s="14"/>
      <c r="NRH829" s="14"/>
      <c r="NRI829" s="14"/>
      <c r="NRJ829" s="14"/>
      <c r="NRK829" s="14"/>
      <c r="NRL829" s="14"/>
      <c r="NRM829" s="14"/>
      <c r="NRN829" s="14"/>
      <c r="NRO829" s="14"/>
      <c r="NRP829" s="14"/>
      <c r="NRQ829" s="14"/>
      <c r="NRR829" s="14"/>
      <c r="NRS829" s="14"/>
      <c r="NRT829" s="14"/>
      <c r="NRU829" s="14"/>
      <c r="NRV829" s="14"/>
      <c r="NRW829" s="14"/>
      <c r="NRX829" s="14"/>
      <c r="NRY829" s="14"/>
      <c r="NRZ829" s="14"/>
      <c r="NSA829" s="14"/>
      <c r="NSB829" s="14"/>
      <c r="NSC829" s="14"/>
      <c r="NSD829" s="14"/>
      <c r="NSE829" s="14"/>
      <c r="NSF829" s="14"/>
      <c r="NSG829" s="14"/>
      <c r="NSH829" s="14"/>
      <c r="NSI829" s="14"/>
      <c r="NSJ829" s="14"/>
      <c r="NSK829" s="14"/>
      <c r="NSL829" s="14"/>
      <c r="NSM829" s="14"/>
      <c r="NSN829" s="14"/>
      <c r="NSO829" s="14"/>
      <c r="NSP829" s="14"/>
      <c r="NSQ829" s="14"/>
      <c r="NSR829" s="14"/>
      <c r="NSS829" s="14"/>
      <c r="NST829" s="14"/>
      <c r="NSU829" s="14"/>
      <c r="NSV829" s="14"/>
      <c r="NSW829" s="14"/>
      <c r="NSX829" s="14"/>
      <c r="NSY829" s="14"/>
      <c r="NSZ829" s="14"/>
      <c r="NTA829" s="14"/>
      <c r="NTB829" s="14"/>
      <c r="NTC829" s="14"/>
      <c r="NTD829" s="14"/>
      <c r="NTE829" s="14"/>
      <c r="NTF829" s="14"/>
      <c r="NTG829" s="14"/>
      <c r="NTH829" s="14"/>
      <c r="NTI829" s="14"/>
      <c r="NTJ829" s="14"/>
      <c r="NTK829" s="14"/>
      <c r="NTL829" s="14"/>
      <c r="NTM829" s="14"/>
      <c r="NTN829" s="14"/>
      <c r="NTO829" s="14"/>
      <c r="NTP829" s="14"/>
      <c r="NTQ829" s="14"/>
      <c r="NTR829" s="14"/>
      <c r="NTS829" s="14"/>
      <c r="NTT829" s="14"/>
      <c r="NTU829" s="14"/>
      <c r="NTV829" s="14"/>
      <c r="NTW829" s="14"/>
      <c r="NTX829" s="14"/>
      <c r="NTY829" s="14"/>
      <c r="NTZ829" s="14"/>
      <c r="NUA829" s="14"/>
      <c r="NUB829" s="14"/>
      <c r="NUC829" s="14"/>
      <c r="NUD829" s="14"/>
      <c r="NUE829" s="14"/>
      <c r="NUF829" s="14"/>
      <c r="NUG829" s="14"/>
      <c r="NUH829" s="14"/>
      <c r="NUI829" s="14"/>
      <c r="NUJ829" s="14"/>
      <c r="NUK829" s="14"/>
      <c r="NUL829" s="14"/>
      <c r="NUM829" s="14"/>
      <c r="NUN829" s="14"/>
      <c r="NUO829" s="14"/>
      <c r="NUP829" s="14"/>
      <c r="NUQ829" s="14"/>
      <c r="NUR829" s="14"/>
      <c r="NUS829" s="14"/>
      <c r="NUT829" s="14"/>
      <c r="NUU829" s="14"/>
      <c r="NUV829" s="14"/>
      <c r="NUW829" s="14"/>
      <c r="NUX829" s="14"/>
      <c r="NUY829" s="14"/>
      <c r="NUZ829" s="14"/>
      <c r="NVA829" s="14"/>
      <c r="NVB829" s="14"/>
      <c r="NVC829" s="14"/>
      <c r="NVD829" s="14"/>
      <c r="NVE829" s="14"/>
      <c r="NVF829" s="14"/>
      <c r="NVG829" s="14"/>
      <c r="NVH829" s="14"/>
      <c r="NVI829" s="14"/>
      <c r="NVJ829" s="14"/>
      <c r="NVK829" s="14"/>
      <c r="NVL829" s="14"/>
      <c r="NVM829" s="14"/>
      <c r="NVN829" s="14"/>
      <c r="NVO829" s="14"/>
      <c r="NVP829" s="14"/>
      <c r="NVQ829" s="14"/>
      <c r="NVR829" s="14"/>
      <c r="NVS829" s="14"/>
      <c r="NVT829" s="14"/>
      <c r="NVU829" s="14"/>
      <c r="NVV829" s="14"/>
      <c r="NVW829" s="14"/>
      <c r="NVX829" s="14"/>
      <c r="NVY829" s="14"/>
      <c r="NVZ829" s="14"/>
      <c r="NWA829" s="14"/>
      <c r="NWB829" s="14"/>
      <c r="NWC829" s="14"/>
      <c r="NWD829" s="14"/>
      <c r="NWE829" s="14"/>
      <c r="NWF829" s="14"/>
      <c r="NWG829" s="14"/>
      <c r="NWH829" s="14"/>
      <c r="NWI829" s="14"/>
      <c r="NWJ829" s="14"/>
      <c r="NWK829" s="14"/>
      <c r="NWL829" s="14"/>
      <c r="NWM829" s="14"/>
      <c r="NWN829" s="14"/>
      <c r="NWO829" s="14"/>
      <c r="NWP829" s="14"/>
      <c r="NWQ829" s="14"/>
      <c r="NWR829" s="14"/>
      <c r="NWS829" s="14"/>
      <c r="NWT829" s="14"/>
      <c r="NWU829" s="14"/>
      <c r="NWV829" s="14"/>
      <c r="NWW829" s="14"/>
      <c r="NWX829" s="14"/>
      <c r="NWY829" s="14"/>
      <c r="NWZ829" s="14"/>
      <c r="NXA829" s="14"/>
      <c r="NXB829" s="14"/>
      <c r="NXC829" s="14"/>
      <c r="NXD829" s="14"/>
      <c r="NXE829" s="14"/>
      <c r="NXF829" s="14"/>
      <c r="NXG829" s="14"/>
      <c r="NXH829" s="14"/>
      <c r="NXI829" s="14"/>
      <c r="NXJ829" s="14"/>
      <c r="NXK829" s="14"/>
      <c r="NXL829" s="14"/>
      <c r="NXM829" s="14"/>
      <c r="NXN829" s="14"/>
      <c r="NXO829" s="14"/>
      <c r="NXP829" s="14"/>
      <c r="NXQ829" s="14"/>
      <c r="NXR829" s="14"/>
      <c r="NXS829" s="14"/>
      <c r="NXT829" s="14"/>
      <c r="NXU829" s="14"/>
      <c r="NXV829" s="14"/>
      <c r="NXW829" s="14"/>
      <c r="NXX829" s="14"/>
      <c r="NXY829" s="14"/>
      <c r="NXZ829" s="14"/>
      <c r="NYA829" s="14"/>
      <c r="NYB829" s="14"/>
      <c r="NYC829" s="14"/>
      <c r="NYD829" s="14"/>
      <c r="NYE829" s="14"/>
      <c r="NYF829" s="14"/>
      <c r="NYG829" s="14"/>
      <c r="NYH829" s="14"/>
      <c r="NYI829" s="14"/>
      <c r="NYJ829" s="14"/>
      <c r="NYK829" s="14"/>
      <c r="NYL829" s="14"/>
      <c r="NYM829" s="14"/>
      <c r="NYN829" s="14"/>
      <c r="NYO829" s="14"/>
      <c r="NYP829" s="14"/>
      <c r="NYQ829" s="14"/>
      <c r="NYR829" s="14"/>
      <c r="NYS829" s="14"/>
      <c r="NYT829" s="14"/>
      <c r="NYU829" s="14"/>
      <c r="NYV829" s="14"/>
      <c r="NYW829" s="14"/>
      <c r="NYX829" s="14"/>
      <c r="NYY829" s="14"/>
      <c r="NYZ829" s="14"/>
      <c r="NZA829" s="14"/>
      <c r="NZB829" s="14"/>
      <c r="NZC829" s="14"/>
      <c r="NZD829" s="14"/>
      <c r="NZE829" s="14"/>
      <c r="NZF829" s="14"/>
      <c r="NZG829" s="14"/>
      <c r="NZH829" s="14"/>
      <c r="NZI829" s="14"/>
      <c r="NZJ829" s="14"/>
      <c r="NZK829" s="14"/>
      <c r="NZL829" s="14"/>
      <c r="NZM829" s="14"/>
      <c r="NZN829" s="14"/>
      <c r="NZO829" s="14"/>
      <c r="NZP829" s="14"/>
      <c r="NZQ829" s="14"/>
      <c r="NZR829" s="14"/>
      <c r="NZS829" s="14"/>
      <c r="NZT829" s="14"/>
      <c r="NZU829" s="14"/>
      <c r="NZV829" s="14"/>
      <c r="NZW829" s="14"/>
      <c r="NZX829" s="14"/>
      <c r="NZY829" s="14"/>
      <c r="NZZ829" s="14"/>
      <c r="OAA829" s="14"/>
      <c r="OAB829" s="14"/>
      <c r="OAC829" s="14"/>
      <c r="OAD829" s="14"/>
      <c r="OAE829" s="14"/>
      <c r="OAF829" s="14"/>
      <c r="OAG829" s="14"/>
      <c r="OAH829" s="14"/>
      <c r="OAI829" s="14"/>
      <c r="OAJ829" s="14"/>
      <c r="OAK829" s="14"/>
      <c r="OAL829" s="14"/>
      <c r="OAM829" s="14"/>
      <c r="OAN829" s="14"/>
      <c r="OAO829" s="14"/>
      <c r="OAP829" s="14"/>
      <c r="OAQ829" s="14"/>
      <c r="OAR829" s="14"/>
      <c r="OAS829" s="14"/>
      <c r="OAT829" s="14"/>
      <c r="OAU829" s="14"/>
      <c r="OAV829" s="14"/>
      <c r="OAW829" s="14"/>
      <c r="OAX829" s="14"/>
      <c r="OAY829" s="14"/>
      <c r="OAZ829" s="14"/>
      <c r="OBA829" s="14"/>
      <c r="OBB829" s="14"/>
      <c r="OBC829" s="14"/>
      <c r="OBD829" s="14"/>
      <c r="OBE829" s="14"/>
      <c r="OBF829" s="14"/>
      <c r="OBG829" s="14"/>
      <c r="OBH829" s="14"/>
      <c r="OBI829" s="14"/>
      <c r="OBJ829" s="14"/>
      <c r="OBK829" s="14"/>
      <c r="OBL829" s="14"/>
      <c r="OBM829" s="14"/>
      <c r="OBN829" s="14"/>
      <c r="OBO829" s="14"/>
      <c r="OBP829" s="14"/>
      <c r="OBQ829" s="14"/>
      <c r="OBR829" s="14"/>
      <c r="OBS829" s="14"/>
      <c r="OBT829" s="14"/>
      <c r="OBU829" s="14"/>
      <c r="OBV829" s="14"/>
      <c r="OBW829" s="14"/>
      <c r="OBX829" s="14"/>
      <c r="OBY829" s="14"/>
      <c r="OBZ829" s="14"/>
      <c r="OCA829" s="14"/>
      <c r="OCB829" s="14"/>
      <c r="OCC829" s="14"/>
      <c r="OCD829" s="14"/>
      <c r="OCE829" s="14"/>
      <c r="OCF829" s="14"/>
      <c r="OCG829" s="14"/>
      <c r="OCH829" s="14"/>
      <c r="OCI829" s="14"/>
      <c r="OCJ829" s="14"/>
      <c r="OCK829" s="14"/>
      <c r="OCL829" s="14"/>
      <c r="OCM829" s="14"/>
      <c r="OCN829" s="14"/>
      <c r="OCO829" s="14"/>
      <c r="OCP829" s="14"/>
      <c r="OCQ829" s="14"/>
      <c r="OCR829" s="14"/>
      <c r="OCS829" s="14"/>
      <c r="OCT829" s="14"/>
      <c r="OCU829" s="14"/>
      <c r="OCV829" s="14"/>
      <c r="OCW829" s="14"/>
      <c r="OCX829" s="14"/>
      <c r="OCY829" s="14"/>
      <c r="OCZ829" s="14"/>
      <c r="ODA829" s="14"/>
      <c r="ODB829" s="14"/>
      <c r="ODC829" s="14"/>
      <c r="ODD829" s="14"/>
      <c r="ODE829" s="14"/>
      <c r="ODF829" s="14"/>
      <c r="ODG829" s="14"/>
      <c r="ODH829" s="14"/>
      <c r="ODI829" s="14"/>
      <c r="ODJ829" s="14"/>
      <c r="ODK829" s="14"/>
      <c r="ODL829" s="14"/>
      <c r="ODM829" s="14"/>
      <c r="ODN829" s="14"/>
      <c r="ODO829" s="14"/>
      <c r="ODP829" s="14"/>
      <c r="ODQ829" s="14"/>
      <c r="ODR829" s="14"/>
      <c r="ODS829" s="14"/>
      <c r="ODT829" s="14"/>
      <c r="ODU829" s="14"/>
      <c r="ODV829" s="14"/>
      <c r="ODW829" s="14"/>
      <c r="ODX829" s="14"/>
      <c r="ODY829" s="14"/>
      <c r="ODZ829" s="14"/>
      <c r="OEA829" s="14"/>
      <c r="OEB829" s="14"/>
      <c r="OEC829" s="14"/>
      <c r="OED829" s="14"/>
      <c r="OEE829" s="14"/>
      <c r="OEF829" s="14"/>
      <c r="OEG829" s="14"/>
      <c r="OEH829" s="14"/>
      <c r="OEI829" s="14"/>
      <c r="OEJ829" s="14"/>
      <c r="OEK829" s="14"/>
      <c r="OEL829" s="14"/>
      <c r="OEM829" s="14"/>
      <c r="OEN829" s="14"/>
      <c r="OEO829" s="14"/>
      <c r="OEP829" s="14"/>
      <c r="OEQ829" s="14"/>
      <c r="OER829" s="14"/>
      <c r="OES829" s="14"/>
      <c r="OET829" s="14"/>
      <c r="OEU829" s="14"/>
      <c r="OEV829" s="14"/>
      <c r="OEW829" s="14"/>
      <c r="OEX829" s="14"/>
      <c r="OEY829" s="14"/>
      <c r="OEZ829" s="14"/>
      <c r="OFA829" s="14"/>
      <c r="OFB829" s="14"/>
      <c r="OFC829" s="14"/>
      <c r="OFD829" s="14"/>
      <c r="OFE829" s="14"/>
      <c r="OFF829" s="14"/>
      <c r="OFG829" s="14"/>
      <c r="OFH829" s="14"/>
      <c r="OFI829" s="14"/>
      <c r="OFJ829" s="14"/>
      <c r="OFK829" s="14"/>
      <c r="OFL829" s="14"/>
      <c r="OFM829" s="14"/>
      <c r="OFN829" s="14"/>
      <c r="OFO829" s="14"/>
      <c r="OFP829" s="14"/>
      <c r="OFQ829" s="14"/>
      <c r="OFR829" s="14"/>
      <c r="OFS829" s="14"/>
      <c r="OFT829" s="14"/>
      <c r="OFU829" s="14"/>
      <c r="OFV829" s="14"/>
      <c r="OFW829" s="14"/>
      <c r="OFX829" s="14"/>
      <c r="OFY829" s="14"/>
      <c r="OFZ829" s="14"/>
      <c r="OGA829" s="14"/>
      <c r="OGB829" s="14"/>
      <c r="OGC829" s="14"/>
      <c r="OGD829" s="14"/>
      <c r="OGE829" s="14"/>
      <c r="OGF829" s="14"/>
      <c r="OGG829" s="14"/>
      <c r="OGH829" s="14"/>
      <c r="OGI829" s="14"/>
      <c r="OGJ829" s="14"/>
      <c r="OGK829" s="14"/>
      <c r="OGL829" s="14"/>
      <c r="OGM829" s="14"/>
      <c r="OGN829" s="14"/>
      <c r="OGO829" s="14"/>
      <c r="OGP829" s="14"/>
      <c r="OGQ829" s="14"/>
      <c r="OGR829" s="14"/>
      <c r="OGS829" s="14"/>
      <c r="OGT829" s="14"/>
      <c r="OGU829" s="14"/>
      <c r="OGV829" s="14"/>
      <c r="OGW829" s="14"/>
      <c r="OGX829" s="14"/>
      <c r="OGY829" s="14"/>
      <c r="OGZ829" s="14"/>
      <c r="OHA829" s="14"/>
      <c r="OHB829" s="14"/>
      <c r="OHC829" s="14"/>
      <c r="OHD829" s="14"/>
      <c r="OHE829" s="14"/>
      <c r="OHF829" s="14"/>
      <c r="OHG829" s="14"/>
      <c r="OHH829" s="14"/>
      <c r="OHI829" s="14"/>
      <c r="OHJ829" s="14"/>
      <c r="OHK829" s="14"/>
      <c r="OHL829" s="14"/>
      <c r="OHM829" s="14"/>
      <c r="OHN829" s="14"/>
      <c r="OHO829" s="14"/>
      <c r="OHP829" s="14"/>
      <c r="OHQ829" s="14"/>
      <c r="OHR829" s="14"/>
      <c r="OHS829" s="14"/>
      <c r="OHT829" s="14"/>
      <c r="OHU829" s="14"/>
      <c r="OHV829" s="14"/>
      <c r="OHW829" s="14"/>
      <c r="OHX829" s="14"/>
      <c r="OHY829" s="14"/>
      <c r="OHZ829" s="14"/>
      <c r="OIA829" s="14"/>
      <c r="OIB829" s="14"/>
      <c r="OIC829" s="14"/>
      <c r="OID829" s="14"/>
      <c r="OIE829" s="14"/>
      <c r="OIF829" s="14"/>
      <c r="OIG829" s="14"/>
      <c r="OIH829" s="14"/>
      <c r="OII829" s="14"/>
      <c r="OIJ829" s="14"/>
      <c r="OIK829" s="14"/>
      <c r="OIL829" s="14"/>
      <c r="OIM829" s="14"/>
      <c r="OIN829" s="14"/>
      <c r="OIO829" s="14"/>
      <c r="OIP829" s="14"/>
      <c r="OIQ829" s="14"/>
      <c r="OIR829" s="14"/>
      <c r="OIS829" s="14"/>
      <c r="OIT829" s="14"/>
      <c r="OIU829" s="14"/>
      <c r="OIV829" s="14"/>
      <c r="OIW829" s="14"/>
      <c r="OIX829" s="14"/>
      <c r="OIY829" s="14"/>
      <c r="OIZ829" s="14"/>
      <c r="OJA829" s="14"/>
      <c r="OJB829" s="14"/>
      <c r="OJC829" s="14"/>
      <c r="OJD829" s="14"/>
      <c r="OJE829" s="14"/>
      <c r="OJF829" s="14"/>
      <c r="OJG829" s="14"/>
      <c r="OJH829" s="14"/>
      <c r="OJI829" s="14"/>
      <c r="OJJ829" s="14"/>
      <c r="OJK829" s="14"/>
      <c r="OJL829" s="14"/>
      <c r="OJM829" s="14"/>
      <c r="OJN829" s="14"/>
      <c r="OJO829" s="14"/>
      <c r="OJP829" s="14"/>
      <c r="OJQ829" s="14"/>
      <c r="OJR829" s="14"/>
      <c r="OJS829" s="14"/>
      <c r="OJT829" s="14"/>
      <c r="OJU829" s="14"/>
      <c r="OJV829" s="14"/>
      <c r="OJW829" s="14"/>
      <c r="OJX829" s="14"/>
      <c r="OJY829" s="14"/>
      <c r="OJZ829" s="14"/>
      <c r="OKA829" s="14"/>
      <c r="OKB829" s="14"/>
      <c r="OKC829" s="14"/>
      <c r="OKD829" s="14"/>
      <c r="OKE829" s="14"/>
      <c r="OKF829" s="14"/>
      <c r="OKG829" s="14"/>
      <c r="OKH829" s="14"/>
      <c r="OKI829" s="14"/>
      <c r="OKJ829" s="14"/>
      <c r="OKK829" s="14"/>
      <c r="OKL829" s="14"/>
      <c r="OKM829" s="14"/>
      <c r="OKN829" s="14"/>
      <c r="OKO829" s="14"/>
      <c r="OKP829" s="14"/>
      <c r="OKQ829" s="14"/>
      <c r="OKR829" s="14"/>
      <c r="OKS829" s="14"/>
      <c r="OKT829" s="14"/>
      <c r="OKU829" s="14"/>
      <c r="OKV829" s="14"/>
      <c r="OKW829" s="14"/>
      <c r="OKX829" s="14"/>
      <c r="OKY829" s="14"/>
      <c r="OKZ829" s="14"/>
      <c r="OLA829" s="14"/>
      <c r="OLB829" s="14"/>
      <c r="OLC829" s="14"/>
      <c r="OLD829" s="14"/>
      <c r="OLE829" s="14"/>
      <c r="OLF829" s="14"/>
      <c r="OLG829" s="14"/>
      <c r="OLH829" s="14"/>
      <c r="OLI829" s="14"/>
      <c r="OLJ829" s="14"/>
      <c r="OLK829" s="14"/>
      <c r="OLL829" s="14"/>
      <c r="OLM829" s="14"/>
      <c r="OLN829" s="14"/>
      <c r="OLO829" s="14"/>
      <c r="OLP829" s="14"/>
      <c r="OLQ829" s="14"/>
      <c r="OLR829" s="14"/>
      <c r="OLS829" s="14"/>
      <c r="OLT829" s="14"/>
      <c r="OLU829" s="14"/>
      <c r="OLV829" s="14"/>
      <c r="OLW829" s="14"/>
      <c r="OLX829" s="14"/>
      <c r="OLY829" s="14"/>
      <c r="OLZ829" s="14"/>
      <c r="OMA829" s="14"/>
      <c r="OMB829" s="14"/>
      <c r="OMC829" s="14"/>
      <c r="OMD829" s="14"/>
      <c r="OME829" s="14"/>
      <c r="OMF829" s="14"/>
      <c r="OMG829" s="14"/>
      <c r="OMH829" s="14"/>
      <c r="OMI829" s="14"/>
      <c r="OMJ829" s="14"/>
      <c r="OMK829" s="14"/>
      <c r="OML829" s="14"/>
      <c r="OMM829" s="14"/>
      <c r="OMN829" s="14"/>
      <c r="OMO829" s="14"/>
      <c r="OMP829" s="14"/>
      <c r="OMQ829" s="14"/>
      <c r="OMR829" s="14"/>
      <c r="OMS829" s="14"/>
      <c r="OMT829" s="14"/>
      <c r="OMU829" s="14"/>
      <c r="OMV829" s="14"/>
      <c r="OMW829" s="14"/>
      <c r="OMX829" s="14"/>
      <c r="OMY829" s="14"/>
      <c r="OMZ829" s="14"/>
      <c r="ONA829" s="14"/>
      <c r="ONB829" s="14"/>
      <c r="ONC829" s="14"/>
      <c r="OND829" s="14"/>
      <c r="ONE829" s="14"/>
      <c r="ONF829" s="14"/>
      <c r="ONG829" s="14"/>
      <c r="ONH829" s="14"/>
      <c r="ONI829" s="14"/>
      <c r="ONJ829" s="14"/>
      <c r="ONK829" s="14"/>
      <c r="ONL829" s="14"/>
      <c r="ONM829" s="14"/>
      <c r="ONN829" s="14"/>
      <c r="ONO829" s="14"/>
      <c r="ONP829" s="14"/>
      <c r="ONQ829" s="14"/>
      <c r="ONR829" s="14"/>
      <c r="ONS829" s="14"/>
      <c r="ONT829" s="14"/>
      <c r="ONU829" s="14"/>
      <c r="ONV829" s="14"/>
      <c r="ONW829" s="14"/>
      <c r="ONX829" s="14"/>
      <c r="ONY829" s="14"/>
      <c r="ONZ829" s="14"/>
      <c r="OOA829" s="14"/>
      <c r="OOB829" s="14"/>
      <c r="OOC829" s="14"/>
      <c r="OOD829" s="14"/>
      <c r="OOE829" s="14"/>
      <c r="OOF829" s="14"/>
      <c r="OOG829" s="14"/>
      <c r="OOH829" s="14"/>
      <c r="OOI829" s="14"/>
      <c r="OOJ829" s="14"/>
      <c r="OOK829" s="14"/>
      <c r="OOL829" s="14"/>
      <c r="OOM829" s="14"/>
      <c r="OON829" s="14"/>
      <c r="OOO829" s="14"/>
      <c r="OOP829" s="14"/>
      <c r="OOQ829" s="14"/>
      <c r="OOR829" s="14"/>
      <c r="OOS829" s="14"/>
      <c r="OOT829" s="14"/>
      <c r="OOU829" s="14"/>
      <c r="OOV829" s="14"/>
      <c r="OOW829" s="14"/>
      <c r="OOX829" s="14"/>
      <c r="OOY829" s="14"/>
      <c r="OOZ829" s="14"/>
      <c r="OPA829" s="14"/>
      <c r="OPB829" s="14"/>
      <c r="OPC829" s="14"/>
      <c r="OPD829" s="14"/>
      <c r="OPE829" s="14"/>
      <c r="OPF829" s="14"/>
      <c r="OPG829" s="14"/>
      <c r="OPH829" s="14"/>
      <c r="OPI829" s="14"/>
      <c r="OPJ829" s="14"/>
      <c r="OPK829" s="14"/>
      <c r="OPL829" s="14"/>
      <c r="OPM829" s="14"/>
      <c r="OPN829" s="14"/>
      <c r="OPO829" s="14"/>
      <c r="OPP829" s="14"/>
      <c r="OPQ829" s="14"/>
      <c r="OPR829" s="14"/>
      <c r="OPS829" s="14"/>
      <c r="OPT829" s="14"/>
      <c r="OPU829" s="14"/>
      <c r="OPV829" s="14"/>
      <c r="OPW829" s="14"/>
      <c r="OPX829" s="14"/>
      <c r="OPY829" s="14"/>
      <c r="OPZ829" s="14"/>
      <c r="OQA829" s="14"/>
      <c r="OQB829" s="14"/>
      <c r="OQC829" s="14"/>
      <c r="OQD829" s="14"/>
      <c r="OQE829" s="14"/>
      <c r="OQF829" s="14"/>
      <c r="OQG829" s="14"/>
      <c r="OQH829" s="14"/>
      <c r="OQI829" s="14"/>
      <c r="OQJ829" s="14"/>
      <c r="OQK829" s="14"/>
      <c r="OQL829" s="14"/>
      <c r="OQM829" s="14"/>
      <c r="OQN829" s="14"/>
      <c r="OQO829" s="14"/>
      <c r="OQP829" s="14"/>
      <c r="OQQ829" s="14"/>
      <c r="OQR829" s="14"/>
      <c r="OQS829" s="14"/>
      <c r="OQT829" s="14"/>
      <c r="OQU829" s="14"/>
      <c r="OQV829" s="14"/>
      <c r="OQW829" s="14"/>
      <c r="OQX829" s="14"/>
      <c r="OQY829" s="14"/>
      <c r="OQZ829" s="14"/>
      <c r="ORA829" s="14"/>
      <c r="ORB829" s="14"/>
      <c r="ORC829" s="14"/>
      <c r="ORD829" s="14"/>
      <c r="ORE829" s="14"/>
      <c r="ORF829" s="14"/>
      <c r="ORG829" s="14"/>
      <c r="ORH829" s="14"/>
      <c r="ORI829" s="14"/>
      <c r="ORJ829" s="14"/>
      <c r="ORK829" s="14"/>
      <c r="ORL829" s="14"/>
      <c r="ORM829" s="14"/>
      <c r="ORN829" s="14"/>
      <c r="ORO829" s="14"/>
      <c r="ORP829" s="14"/>
      <c r="ORQ829" s="14"/>
      <c r="ORR829" s="14"/>
      <c r="ORS829" s="14"/>
      <c r="ORT829" s="14"/>
      <c r="ORU829" s="14"/>
      <c r="ORV829" s="14"/>
      <c r="ORW829" s="14"/>
      <c r="ORX829" s="14"/>
      <c r="ORY829" s="14"/>
      <c r="ORZ829" s="14"/>
      <c r="OSA829" s="14"/>
      <c r="OSB829" s="14"/>
      <c r="OSC829" s="14"/>
      <c r="OSD829" s="14"/>
      <c r="OSE829" s="14"/>
      <c r="OSF829" s="14"/>
      <c r="OSG829" s="14"/>
      <c r="OSH829" s="14"/>
      <c r="OSI829" s="14"/>
      <c r="OSJ829" s="14"/>
      <c r="OSK829" s="14"/>
      <c r="OSL829" s="14"/>
      <c r="OSM829" s="14"/>
      <c r="OSN829" s="14"/>
      <c r="OSO829" s="14"/>
      <c r="OSP829" s="14"/>
      <c r="OSQ829" s="14"/>
      <c r="OSR829" s="14"/>
      <c r="OSS829" s="14"/>
      <c r="OST829" s="14"/>
      <c r="OSU829" s="14"/>
      <c r="OSV829" s="14"/>
      <c r="OSW829" s="14"/>
      <c r="OSX829" s="14"/>
      <c r="OSY829" s="14"/>
      <c r="OSZ829" s="14"/>
      <c r="OTA829" s="14"/>
      <c r="OTB829" s="14"/>
      <c r="OTC829" s="14"/>
      <c r="OTD829" s="14"/>
      <c r="OTE829" s="14"/>
      <c r="OTF829" s="14"/>
      <c r="OTG829" s="14"/>
      <c r="OTH829" s="14"/>
      <c r="OTI829" s="14"/>
      <c r="OTJ829" s="14"/>
      <c r="OTK829" s="14"/>
      <c r="OTL829" s="14"/>
      <c r="OTM829" s="14"/>
      <c r="OTN829" s="14"/>
      <c r="OTO829" s="14"/>
      <c r="OTP829" s="14"/>
      <c r="OTQ829" s="14"/>
      <c r="OTR829" s="14"/>
      <c r="OTS829" s="14"/>
      <c r="OTT829" s="14"/>
      <c r="OTU829" s="14"/>
      <c r="OTV829" s="14"/>
      <c r="OTW829" s="14"/>
      <c r="OTX829" s="14"/>
      <c r="OTY829" s="14"/>
      <c r="OTZ829" s="14"/>
      <c r="OUA829" s="14"/>
      <c r="OUB829" s="14"/>
      <c r="OUC829" s="14"/>
      <c r="OUD829" s="14"/>
      <c r="OUE829" s="14"/>
      <c r="OUF829" s="14"/>
      <c r="OUG829" s="14"/>
      <c r="OUH829" s="14"/>
      <c r="OUI829" s="14"/>
      <c r="OUJ829" s="14"/>
      <c r="OUK829" s="14"/>
      <c r="OUL829" s="14"/>
      <c r="OUM829" s="14"/>
      <c r="OUN829" s="14"/>
      <c r="OUO829" s="14"/>
      <c r="OUP829" s="14"/>
      <c r="OUQ829" s="14"/>
      <c r="OUR829" s="14"/>
      <c r="OUS829" s="14"/>
      <c r="OUT829" s="14"/>
      <c r="OUU829" s="14"/>
      <c r="OUV829" s="14"/>
      <c r="OUW829" s="14"/>
      <c r="OUX829" s="14"/>
      <c r="OUY829" s="14"/>
      <c r="OUZ829" s="14"/>
      <c r="OVA829" s="14"/>
      <c r="OVB829" s="14"/>
      <c r="OVC829" s="14"/>
      <c r="OVD829" s="14"/>
      <c r="OVE829" s="14"/>
      <c r="OVF829" s="14"/>
      <c r="OVG829" s="14"/>
      <c r="OVH829" s="14"/>
      <c r="OVI829" s="14"/>
      <c r="OVJ829" s="14"/>
      <c r="OVK829" s="14"/>
      <c r="OVL829" s="14"/>
      <c r="OVM829" s="14"/>
      <c r="OVN829" s="14"/>
      <c r="OVO829" s="14"/>
      <c r="OVP829" s="14"/>
      <c r="OVQ829" s="14"/>
      <c r="OVR829" s="14"/>
      <c r="OVS829" s="14"/>
      <c r="OVT829" s="14"/>
      <c r="OVU829" s="14"/>
      <c r="OVV829" s="14"/>
      <c r="OVW829" s="14"/>
      <c r="OVX829" s="14"/>
      <c r="OVY829" s="14"/>
      <c r="OVZ829" s="14"/>
      <c r="OWA829" s="14"/>
      <c r="OWB829" s="14"/>
      <c r="OWC829" s="14"/>
      <c r="OWD829" s="14"/>
      <c r="OWE829" s="14"/>
      <c r="OWF829" s="14"/>
      <c r="OWG829" s="14"/>
      <c r="OWH829" s="14"/>
      <c r="OWI829" s="14"/>
      <c r="OWJ829" s="14"/>
      <c r="OWK829" s="14"/>
      <c r="OWL829" s="14"/>
      <c r="OWM829" s="14"/>
      <c r="OWN829" s="14"/>
      <c r="OWO829" s="14"/>
      <c r="OWP829" s="14"/>
      <c r="OWQ829" s="14"/>
      <c r="OWR829" s="14"/>
      <c r="OWS829" s="14"/>
      <c r="OWT829" s="14"/>
      <c r="OWU829" s="14"/>
      <c r="OWV829" s="14"/>
      <c r="OWW829" s="14"/>
      <c r="OWX829" s="14"/>
      <c r="OWY829" s="14"/>
      <c r="OWZ829" s="14"/>
      <c r="OXA829" s="14"/>
      <c r="OXB829" s="14"/>
      <c r="OXC829" s="14"/>
      <c r="OXD829" s="14"/>
      <c r="OXE829" s="14"/>
      <c r="OXF829" s="14"/>
      <c r="OXG829" s="14"/>
      <c r="OXH829" s="14"/>
      <c r="OXI829" s="14"/>
      <c r="OXJ829" s="14"/>
      <c r="OXK829" s="14"/>
      <c r="OXL829" s="14"/>
      <c r="OXM829" s="14"/>
      <c r="OXN829" s="14"/>
      <c r="OXO829" s="14"/>
      <c r="OXP829" s="14"/>
      <c r="OXQ829" s="14"/>
      <c r="OXR829" s="14"/>
      <c r="OXS829" s="14"/>
      <c r="OXT829" s="14"/>
      <c r="OXU829" s="14"/>
      <c r="OXV829" s="14"/>
      <c r="OXW829" s="14"/>
      <c r="OXX829" s="14"/>
      <c r="OXY829" s="14"/>
      <c r="OXZ829" s="14"/>
      <c r="OYA829" s="14"/>
      <c r="OYB829" s="14"/>
      <c r="OYC829" s="14"/>
      <c r="OYD829" s="14"/>
      <c r="OYE829" s="14"/>
      <c r="OYF829" s="14"/>
      <c r="OYG829" s="14"/>
      <c r="OYH829" s="14"/>
      <c r="OYI829" s="14"/>
      <c r="OYJ829" s="14"/>
      <c r="OYK829" s="14"/>
      <c r="OYL829" s="14"/>
      <c r="OYM829" s="14"/>
      <c r="OYN829" s="14"/>
      <c r="OYO829" s="14"/>
      <c r="OYP829" s="14"/>
      <c r="OYQ829" s="14"/>
      <c r="OYR829" s="14"/>
      <c r="OYS829" s="14"/>
      <c r="OYT829" s="14"/>
      <c r="OYU829" s="14"/>
      <c r="OYV829" s="14"/>
      <c r="OYW829" s="14"/>
      <c r="OYX829" s="14"/>
      <c r="OYY829" s="14"/>
      <c r="OYZ829" s="14"/>
      <c r="OZA829" s="14"/>
      <c r="OZB829" s="14"/>
      <c r="OZC829" s="14"/>
      <c r="OZD829" s="14"/>
      <c r="OZE829" s="14"/>
      <c r="OZF829" s="14"/>
      <c r="OZG829" s="14"/>
      <c r="OZH829" s="14"/>
      <c r="OZI829" s="14"/>
      <c r="OZJ829" s="14"/>
      <c r="OZK829" s="14"/>
      <c r="OZL829" s="14"/>
      <c r="OZM829" s="14"/>
      <c r="OZN829" s="14"/>
      <c r="OZO829" s="14"/>
      <c r="OZP829" s="14"/>
      <c r="OZQ829" s="14"/>
      <c r="OZR829" s="14"/>
      <c r="OZS829" s="14"/>
      <c r="OZT829" s="14"/>
      <c r="OZU829" s="14"/>
      <c r="OZV829" s="14"/>
      <c r="OZW829" s="14"/>
      <c r="OZX829" s="14"/>
      <c r="OZY829" s="14"/>
      <c r="OZZ829" s="14"/>
      <c r="PAA829" s="14"/>
      <c r="PAB829" s="14"/>
      <c r="PAC829" s="14"/>
      <c r="PAD829" s="14"/>
      <c r="PAE829" s="14"/>
      <c r="PAF829" s="14"/>
      <c r="PAG829" s="14"/>
      <c r="PAH829" s="14"/>
      <c r="PAI829" s="14"/>
      <c r="PAJ829" s="14"/>
      <c r="PAK829" s="14"/>
      <c r="PAL829" s="14"/>
      <c r="PAM829" s="14"/>
      <c r="PAN829" s="14"/>
      <c r="PAO829" s="14"/>
      <c r="PAP829" s="14"/>
      <c r="PAQ829" s="14"/>
      <c r="PAR829" s="14"/>
      <c r="PAS829" s="14"/>
      <c r="PAT829" s="14"/>
      <c r="PAU829" s="14"/>
      <c r="PAV829" s="14"/>
      <c r="PAW829" s="14"/>
      <c r="PAX829" s="14"/>
      <c r="PAY829" s="14"/>
      <c r="PAZ829" s="14"/>
      <c r="PBA829" s="14"/>
      <c r="PBB829" s="14"/>
      <c r="PBC829" s="14"/>
      <c r="PBD829" s="14"/>
      <c r="PBE829" s="14"/>
      <c r="PBF829" s="14"/>
      <c r="PBG829" s="14"/>
      <c r="PBH829" s="14"/>
      <c r="PBI829" s="14"/>
      <c r="PBJ829" s="14"/>
      <c r="PBK829" s="14"/>
      <c r="PBL829" s="14"/>
      <c r="PBM829" s="14"/>
      <c r="PBN829" s="14"/>
      <c r="PBO829" s="14"/>
      <c r="PBP829" s="14"/>
      <c r="PBQ829" s="14"/>
      <c r="PBR829" s="14"/>
      <c r="PBS829" s="14"/>
      <c r="PBT829" s="14"/>
      <c r="PBU829" s="14"/>
      <c r="PBV829" s="14"/>
      <c r="PBW829" s="14"/>
      <c r="PBX829" s="14"/>
      <c r="PBY829" s="14"/>
      <c r="PBZ829" s="14"/>
      <c r="PCA829" s="14"/>
      <c r="PCB829" s="14"/>
      <c r="PCC829" s="14"/>
      <c r="PCD829" s="14"/>
      <c r="PCE829" s="14"/>
      <c r="PCF829" s="14"/>
      <c r="PCG829" s="14"/>
      <c r="PCH829" s="14"/>
      <c r="PCI829" s="14"/>
      <c r="PCJ829" s="14"/>
      <c r="PCK829" s="14"/>
      <c r="PCL829" s="14"/>
      <c r="PCM829" s="14"/>
      <c r="PCN829" s="14"/>
      <c r="PCO829" s="14"/>
      <c r="PCP829" s="14"/>
      <c r="PCQ829" s="14"/>
      <c r="PCR829" s="14"/>
      <c r="PCS829" s="14"/>
      <c r="PCT829" s="14"/>
      <c r="PCU829" s="14"/>
      <c r="PCV829" s="14"/>
      <c r="PCW829" s="14"/>
      <c r="PCX829" s="14"/>
      <c r="PCY829" s="14"/>
      <c r="PCZ829" s="14"/>
      <c r="PDA829" s="14"/>
      <c r="PDB829" s="14"/>
      <c r="PDC829" s="14"/>
      <c r="PDD829" s="14"/>
      <c r="PDE829" s="14"/>
      <c r="PDF829" s="14"/>
      <c r="PDG829" s="14"/>
      <c r="PDH829" s="14"/>
      <c r="PDI829" s="14"/>
      <c r="PDJ829" s="14"/>
      <c r="PDK829" s="14"/>
      <c r="PDL829" s="14"/>
      <c r="PDM829" s="14"/>
      <c r="PDN829" s="14"/>
      <c r="PDO829" s="14"/>
      <c r="PDP829" s="14"/>
      <c r="PDQ829" s="14"/>
      <c r="PDR829" s="14"/>
      <c r="PDS829" s="14"/>
      <c r="PDT829" s="14"/>
      <c r="PDU829" s="14"/>
      <c r="PDV829" s="14"/>
      <c r="PDW829" s="14"/>
      <c r="PDX829" s="14"/>
      <c r="PDY829" s="14"/>
      <c r="PDZ829" s="14"/>
      <c r="PEA829" s="14"/>
      <c r="PEB829" s="14"/>
      <c r="PEC829" s="14"/>
      <c r="PED829" s="14"/>
      <c r="PEE829" s="14"/>
      <c r="PEF829" s="14"/>
      <c r="PEG829" s="14"/>
      <c r="PEH829" s="14"/>
      <c r="PEI829" s="14"/>
      <c r="PEJ829" s="14"/>
      <c r="PEK829" s="14"/>
      <c r="PEL829" s="14"/>
      <c r="PEM829" s="14"/>
      <c r="PEN829" s="14"/>
      <c r="PEO829" s="14"/>
      <c r="PEP829" s="14"/>
      <c r="PEQ829" s="14"/>
      <c r="PER829" s="14"/>
      <c r="PES829" s="14"/>
      <c r="PET829" s="14"/>
      <c r="PEU829" s="14"/>
      <c r="PEV829" s="14"/>
      <c r="PEW829" s="14"/>
      <c r="PEX829" s="14"/>
      <c r="PEY829" s="14"/>
      <c r="PEZ829" s="14"/>
      <c r="PFA829" s="14"/>
      <c r="PFB829" s="14"/>
      <c r="PFC829" s="14"/>
      <c r="PFD829" s="14"/>
      <c r="PFE829" s="14"/>
      <c r="PFF829" s="14"/>
      <c r="PFG829" s="14"/>
      <c r="PFH829" s="14"/>
      <c r="PFI829" s="14"/>
      <c r="PFJ829" s="14"/>
      <c r="PFK829" s="14"/>
      <c r="PFL829" s="14"/>
      <c r="PFM829" s="14"/>
      <c r="PFN829" s="14"/>
      <c r="PFO829" s="14"/>
      <c r="PFP829" s="14"/>
      <c r="PFQ829" s="14"/>
      <c r="PFR829" s="14"/>
      <c r="PFS829" s="14"/>
      <c r="PFT829" s="14"/>
      <c r="PFU829" s="14"/>
      <c r="PFV829" s="14"/>
      <c r="PFW829" s="14"/>
      <c r="PFX829" s="14"/>
      <c r="PFY829" s="14"/>
      <c r="PFZ829" s="14"/>
      <c r="PGA829" s="14"/>
      <c r="PGB829" s="14"/>
      <c r="PGC829" s="14"/>
      <c r="PGD829" s="14"/>
      <c r="PGE829" s="14"/>
      <c r="PGF829" s="14"/>
      <c r="PGG829" s="14"/>
      <c r="PGH829" s="14"/>
      <c r="PGI829" s="14"/>
      <c r="PGJ829" s="14"/>
      <c r="PGK829" s="14"/>
      <c r="PGL829" s="14"/>
      <c r="PGM829" s="14"/>
      <c r="PGN829" s="14"/>
      <c r="PGO829" s="14"/>
      <c r="PGP829" s="14"/>
      <c r="PGQ829" s="14"/>
      <c r="PGR829" s="14"/>
      <c r="PGS829" s="14"/>
      <c r="PGT829" s="14"/>
      <c r="PGU829" s="14"/>
      <c r="PGV829" s="14"/>
      <c r="PGW829" s="14"/>
      <c r="PGX829" s="14"/>
      <c r="PGY829" s="14"/>
      <c r="PGZ829" s="14"/>
      <c r="PHA829" s="14"/>
      <c r="PHB829" s="14"/>
      <c r="PHC829" s="14"/>
      <c r="PHD829" s="14"/>
      <c r="PHE829" s="14"/>
      <c r="PHF829" s="14"/>
      <c r="PHG829" s="14"/>
      <c r="PHH829" s="14"/>
      <c r="PHI829" s="14"/>
      <c r="PHJ829" s="14"/>
      <c r="PHK829" s="14"/>
      <c r="PHL829" s="14"/>
      <c r="PHM829" s="14"/>
      <c r="PHN829" s="14"/>
      <c r="PHO829" s="14"/>
      <c r="PHP829" s="14"/>
      <c r="PHQ829" s="14"/>
      <c r="PHR829" s="14"/>
      <c r="PHS829" s="14"/>
      <c r="PHT829" s="14"/>
      <c r="PHU829" s="14"/>
      <c r="PHV829" s="14"/>
      <c r="PHW829" s="14"/>
      <c r="PHX829" s="14"/>
      <c r="PHY829" s="14"/>
      <c r="PHZ829" s="14"/>
      <c r="PIA829" s="14"/>
      <c r="PIB829" s="14"/>
      <c r="PIC829" s="14"/>
      <c r="PID829" s="14"/>
      <c r="PIE829" s="14"/>
      <c r="PIF829" s="14"/>
      <c r="PIG829" s="14"/>
      <c r="PIH829" s="14"/>
      <c r="PII829" s="14"/>
      <c r="PIJ829" s="14"/>
      <c r="PIK829" s="14"/>
      <c r="PIL829" s="14"/>
      <c r="PIM829" s="14"/>
      <c r="PIN829" s="14"/>
      <c r="PIO829" s="14"/>
      <c r="PIP829" s="14"/>
      <c r="PIQ829" s="14"/>
      <c r="PIR829" s="14"/>
      <c r="PIS829" s="14"/>
      <c r="PIT829" s="14"/>
      <c r="PIU829" s="14"/>
      <c r="PIV829" s="14"/>
      <c r="PIW829" s="14"/>
      <c r="PIX829" s="14"/>
      <c r="PIY829" s="14"/>
      <c r="PIZ829" s="14"/>
      <c r="PJA829" s="14"/>
      <c r="PJB829" s="14"/>
      <c r="PJC829" s="14"/>
      <c r="PJD829" s="14"/>
      <c r="PJE829" s="14"/>
      <c r="PJF829" s="14"/>
      <c r="PJG829" s="14"/>
      <c r="PJH829" s="14"/>
      <c r="PJI829" s="14"/>
      <c r="PJJ829" s="14"/>
      <c r="PJK829" s="14"/>
      <c r="PJL829" s="14"/>
      <c r="PJM829" s="14"/>
      <c r="PJN829" s="14"/>
      <c r="PJO829" s="14"/>
      <c r="PJP829" s="14"/>
      <c r="PJQ829" s="14"/>
      <c r="PJR829" s="14"/>
      <c r="PJS829" s="14"/>
      <c r="PJT829" s="14"/>
      <c r="PJU829" s="14"/>
      <c r="PJV829" s="14"/>
      <c r="PJW829" s="14"/>
      <c r="PJX829" s="14"/>
      <c r="PJY829" s="14"/>
      <c r="PJZ829" s="14"/>
      <c r="PKA829" s="14"/>
      <c r="PKB829" s="14"/>
      <c r="PKC829" s="14"/>
      <c r="PKD829" s="14"/>
      <c r="PKE829" s="14"/>
      <c r="PKF829" s="14"/>
      <c r="PKG829" s="14"/>
      <c r="PKH829" s="14"/>
      <c r="PKI829" s="14"/>
      <c r="PKJ829" s="14"/>
      <c r="PKK829" s="14"/>
      <c r="PKL829" s="14"/>
      <c r="PKM829" s="14"/>
      <c r="PKN829" s="14"/>
      <c r="PKO829" s="14"/>
      <c r="PKP829" s="14"/>
      <c r="PKQ829" s="14"/>
      <c r="PKR829" s="14"/>
      <c r="PKS829" s="14"/>
      <c r="PKT829" s="14"/>
      <c r="PKU829" s="14"/>
      <c r="PKV829" s="14"/>
      <c r="PKW829" s="14"/>
      <c r="PKX829" s="14"/>
      <c r="PKY829" s="14"/>
      <c r="PKZ829" s="14"/>
      <c r="PLA829" s="14"/>
      <c r="PLB829" s="14"/>
      <c r="PLC829" s="14"/>
      <c r="PLD829" s="14"/>
      <c r="PLE829" s="14"/>
      <c r="PLF829" s="14"/>
      <c r="PLG829" s="14"/>
      <c r="PLH829" s="14"/>
      <c r="PLI829" s="14"/>
      <c r="PLJ829" s="14"/>
      <c r="PLK829" s="14"/>
      <c r="PLL829" s="14"/>
      <c r="PLM829" s="14"/>
      <c r="PLN829" s="14"/>
      <c r="PLO829" s="14"/>
      <c r="PLP829" s="14"/>
      <c r="PLQ829" s="14"/>
      <c r="PLR829" s="14"/>
      <c r="PLS829" s="14"/>
      <c r="PLT829" s="14"/>
      <c r="PLU829" s="14"/>
      <c r="PLV829" s="14"/>
      <c r="PLW829" s="14"/>
      <c r="PLX829" s="14"/>
      <c r="PLY829" s="14"/>
      <c r="PLZ829" s="14"/>
      <c r="PMA829" s="14"/>
      <c r="PMB829" s="14"/>
      <c r="PMC829" s="14"/>
      <c r="PMD829" s="14"/>
      <c r="PME829" s="14"/>
      <c r="PMF829" s="14"/>
      <c r="PMG829" s="14"/>
      <c r="PMH829" s="14"/>
      <c r="PMI829" s="14"/>
      <c r="PMJ829" s="14"/>
      <c r="PMK829" s="14"/>
      <c r="PML829" s="14"/>
      <c r="PMM829" s="14"/>
      <c r="PMN829" s="14"/>
      <c r="PMO829" s="14"/>
      <c r="PMP829" s="14"/>
      <c r="PMQ829" s="14"/>
      <c r="PMR829" s="14"/>
      <c r="PMS829" s="14"/>
      <c r="PMT829" s="14"/>
      <c r="PMU829" s="14"/>
      <c r="PMV829" s="14"/>
      <c r="PMW829" s="14"/>
      <c r="PMX829" s="14"/>
      <c r="PMY829" s="14"/>
      <c r="PMZ829" s="14"/>
      <c r="PNA829" s="14"/>
      <c r="PNB829" s="14"/>
      <c r="PNC829" s="14"/>
      <c r="PND829" s="14"/>
      <c r="PNE829" s="14"/>
      <c r="PNF829" s="14"/>
      <c r="PNG829" s="14"/>
      <c r="PNH829" s="14"/>
      <c r="PNI829" s="14"/>
      <c r="PNJ829" s="14"/>
      <c r="PNK829" s="14"/>
      <c r="PNL829" s="14"/>
      <c r="PNM829" s="14"/>
      <c r="PNN829" s="14"/>
      <c r="PNO829" s="14"/>
      <c r="PNP829" s="14"/>
      <c r="PNQ829" s="14"/>
      <c r="PNR829" s="14"/>
      <c r="PNS829" s="14"/>
      <c r="PNT829" s="14"/>
      <c r="PNU829" s="14"/>
      <c r="PNV829" s="14"/>
      <c r="PNW829" s="14"/>
      <c r="PNX829" s="14"/>
      <c r="PNY829" s="14"/>
      <c r="PNZ829" s="14"/>
      <c r="POA829" s="14"/>
      <c r="POB829" s="14"/>
      <c r="POC829" s="14"/>
      <c r="POD829" s="14"/>
      <c r="POE829" s="14"/>
      <c r="POF829" s="14"/>
      <c r="POG829" s="14"/>
      <c r="POH829" s="14"/>
      <c r="POI829" s="14"/>
      <c r="POJ829" s="14"/>
      <c r="POK829" s="14"/>
      <c r="POL829" s="14"/>
      <c r="POM829" s="14"/>
      <c r="PON829" s="14"/>
      <c r="POO829" s="14"/>
      <c r="POP829" s="14"/>
      <c r="POQ829" s="14"/>
      <c r="POR829" s="14"/>
      <c r="POS829" s="14"/>
      <c r="POT829" s="14"/>
      <c r="POU829" s="14"/>
      <c r="POV829" s="14"/>
      <c r="POW829" s="14"/>
      <c r="POX829" s="14"/>
      <c r="POY829" s="14"/>
      <c r="POZ829" s="14"/>
      <c r="PPA829" s="14"/>
      <c r="PPB829" s="14"/>
      <c r="PPC829" s="14"/>
      <c r="PPD829" s="14"/>
      <c r="PPE829" s="14"/>
      <c r="PPF829" s="14"/>
      <c r="PPG829" s="14"/>
      <c r="PPH829" s="14"/>
      <c r="PPI829" s="14"/>
      <c r="PPJ829" s="14"/>
      <c r="PPK829" s="14"/>
      <c r="PPL829" s="14"/>
      <c r="PPM829" s="14"/>
      <c r="PPN829" s="14"/>
      <c r="PPO829" s="14"/>
      <c r="PPP829" s="14"/>
      <c r="PPQ829" s="14"/>
      <c r="PPR829" s="14"/>
      <c r="PPS829" s="14"/>
      <c r="PPT829" s="14"/>
      <c r="PPU829" s="14"/>
      <c r="PPV829" s="14"/>
      <c r="PPW829" s="14"/>
      <c r="PPX829" s="14"/>
      <c r="PPY829" s="14"/>
      <c r="PPZ829" s="14"/>
      <c r="PQA829" s="14"/>
      <c r="PQB829" s="14"/>
      <c r="PQC829" s="14"/>
      <c r="PQD829" s="14"/>
      <c r="PQE829" s="14"/>
      <c r="PQF829" s="14"/>
      <c r="PQG829" s="14"/>
      <c r="PQH829" s="14"/>
      <c r="PQI829" s="14"/>
      <c r="PQJ829" s="14"/>
      <c r="PQK829" s="14"/>
      <c r="PQL829" s="14"/>
      <c r="PQM829" s="14"/>
      <c r="PQN829" s="14"/>
      <c r="PQO829" s="14"/>
      <c r="PQP829" s="14"/>
      <c r="PQQ829" s="14"/>
      <c r="PQR829" s="14"/>
      <c r="PQS829" s="14"/>
      <c r="PQT829" s="14"/>
      <c r="PQU829" s="14"/>
      <c r="PQV829" s="14"/>
      <c r="PQW829" s="14"/>
      <c r="PQX829" s="14"/>
      <c r="PQY829" s="14"/>
      <c r="PQZ829" s="14"/>
      <c r="PRA829" s="14"/>
      <c r="PRB829" s="14"/>
      <c r="PRC829" s="14"/>
      <c r="PRD829" s="14"/>
      <c r="PRE829" s="14"/>
      <c r="PRF829" s="14"/>
      <c r="PRG829" s="14"/>
      <c r="PRH829" s="14"/>
      <c r="PRI829" s="14"/>
      <c r="PRJ829" s="14"/>
      <c r="PRK829" s="14"/>
      <c r="PRL829" s="14"/>
      <c r="PRM829" s="14"/>
      <c r="PRN829" s="14"/>
      <c r="PRO829" s="14"/>
      <c r="PRP829" s="14"/>
      <c r="PRQ829" s="14"/>
      <c r="PRR829" s="14"/>
      <c r="PRS829" s="14"/>
      <c r="PRT829" s="14"/>
      <c r="PRU829" s="14"/>
      <c r="PRV829" s="14"/>
      <c r="PRW829" s="14"/>
      <c r="PRX829" s="14"/>
      <c r="PRY829" s="14"/>
      <c r="PRZ829" s="14"/>
      <c r="PSA829" s="14"/>
      <c r="PSB829" s="14"/>
      <c r="PSC829" s="14"/>
      <c r="PSD829" s="14"/>
      <c r="PSE829" s="14"/>
      <c r="PSF829" s="14"/>
      <c r="PSG829" s="14"/>
      <c r="PSH829" s="14"/>
      <c r="PSI829" s="14"/>
      <c r="PSJ829" s="14"/>
      <c r="PSK829" s="14"/>
      <c r="PSL829" s="14"/>
      <c r="PSM829" s="14"/>
      <c r="PSN829" s="14"/>
      <c r="PSO829" s="14"/>
      <c r="PSP829" s="14"/>
      <c r="PSQ829" s="14"/>
      <c r="PSR829" s="14"/>
      <c r="PSS829" s="14"/>
      <c r="PST829" s="14"/>
      <c r="PSU829" s="14"/>
      <c r="PSV829" s="14"/>
      <c r="PSW829" s="14"/>
      <c r="PSX829" s="14"/>
      <c r="PSY829" s="14"/>
      <c r="PSZ829" s="14"/>
      <c r="PTA829" s="14"/>
      <c r="PTB829" s="14"/>
      <c r="PTC829" s="14"/>
      <c r="PTD829" s="14"/>
      <c r="PTE829" s="14"/>
      <c r="PTF829" s="14"/>
      <c r="PTG829" s="14"/>
      <c r="PTH829" s="14"/>
      <c r="PTI829" s="14"/>
      <c r="PTJ829" s="14"/>
      <c r="PTK829" s="14"/>
      <c r="PTL829" s="14"/>
      <c r="PTM829" s="14"/>
      <c r="PTN829" s="14"/>
      <c r="PTO829" s="14"/>
      <c r="PTP829" s="14"/>
      <c r="PTQ829" s="14"/>
      <c r="PTR829" s="14"/>
      <c r="PTS829" s="14"/>
      <c r="PTT829" s="14"/>
      <c r="PTU829" s="14"/>
      <c r="PTV829" s="14"/>
      <c r="PTW829" s="14"/>
      <c r="PTX829" s="14"/>
      <c r="PTY829" s="14"/>
      <c r="PTZ829" s="14"/>
      <c r="PUA829" s="14"/>
      <c r="PUB829" s="14"/>
      <c r="PUC829" s="14"/>
      <c r="PUD829" s="14"/>
      <c r="PUE829" s="14"/>
      <c r="PUF829" s="14"/>
      <c r="PUG829" s="14"/>
      <c r="PUH829" s="14"/>
      <c r="PUI829" s="14"/>
      <c r="PUJ829" s="14"/>
      <c r="PUK829" s="14"/>
      <c r="PUL829" s="14"/>
      <c r="PUM829" s="14"/>
      <c r="PUN829" s="14"/>
      <c r="PUO829" s="14"/>
      <c r="PUP829" s="14"/>
      <c r="PUQ829" s="14"/>
      <c r="PUR829" s="14"/>
      <c r="PUS829" s="14"/>
      <c r="PUT829" s="14"/>
      <c r="PUU829" s="14"/>
      <c r="PUV829" s="14"/>
      <c r="PUW829" s="14"/>
      <c r="PUX829" s="14"/>
      <c r="PUY829" s="14"/>
      <c r="PUZ829" s="14"/>
      <c r="PVA829" s="14"/>
      <c r="PVB829" s="14"/>
      <c r="PVC829" s="14"/>
      <c r="PVD829" s="14"/>
      <c r="PVE829" s="14"/>
      <c r="PVF829" s="14"/>
      <c r="PVG829" s="14"/>
      <c r="PVH829" s="14"/>
      <c r="PVI829" s="14"/>
      <c r="PVJ829" s="14"/>
      <c r="PVK829" s="14"/>
      <c r="PVL829" s="14"/>
      <c r="PVM829" s="14"/>
      <c r="PVN829" s="14"/>
      <c r="PVO829" s="14"/>
      <c r="PVP829" s="14"/>
      <c r="PVQ829" s="14"/>
      <c r="PVR829" s="14"/>
      <c r="PVS829" s="14"/>
      <c r="PVT829" s="14"/>
      <c r="PVU829" s="14"/>
      <c r="PVV829" s="14"/>
      <c r="PVW829" s="14"/>
      <c r="PVX829" s="14"/>
      <c r="PVY829" s="14"/>
      <c r="PVZ829" s="14"/>
      <c r="PWA829" s="14"/>
      <c r="PWB829" s="14"/>
      <c r="PWC829" s="14"/>
      <c r="PWD829" s="14"/>
      <c r="PWE829" s="14"/>
      <c r="PWF829" s="14"/>
      <c r="PWG829" s="14"/>
      <c r="PWH829" s="14"/>
      <c r="PWI829" s="14"/>
      <c r="PWJ829" s="14"/>
      <c r="PWK829" s="14"/>
      <c r="PWL829" s="14"/>
      <c r="PWM829" s="14"/>
      <c r="PWN829" s="14"/>
      <c r="PWO829" s="14"/>
      <c r="PWP829" s="14"/>
      <c r="PWQ829" s="14"/>
      <c r="PWR829" s="14"/>
      <c r="PWS829" s="14"/>
      <c r="PWT829" s="14"/>
      <c r="PWU829" s="14"/>
      <c r="PWV829" s="14"/>
      <c r="PWW829" s="14"/>
      <c r="PWX829" s="14"/>
      <c r="PWY829" s="14"/>
      <c r="PWZ829" s="14"/>
      <c r="PXA829" s="14"/>
      <c r="PXB829" s="14"/>
      <c r="PXC829" s="14"/>
      <c r="PXD829" s="14"/>
      <c r="PXE829" s="14"/>
      <c r="PXF829" s="14"/>
      <c r="PXG829" s="14"/>
      <c r="PXH829" s="14"/>
      <c r="PXI829" s="14"/>
      <c r="PXJ829" s="14"/>
      <c r="PXK829" s="14"/>
      <c r="PXL829" s="14"/>
      <c r="PXM829" s="14"/>
      <c r="PXN829" s="14"/>
      <c r="PXO829" s="14"/>
      <c r="PXP829" s="14"/>
      <c r="PXQ829" s="14"/>
      <c r="PXR829" s="14"/>
      <c r="PXS829" s="14"/>
      <c r="PXT829" s="14"/>
      <c r="PXU829" s="14"/>
      <c r="PXV829" s="14"/>
      <c r="PXW829" s="14"/>
      <c r="PXX829" s="14"/>
      <c r="PXY829" s="14"/>
      <c r="PXZ829" s="14"/>
      <c r="PYA829" s="14"/>
      <c r="PYB829" s="14"/>
      <c r="PYC829" s="14"/>
      <c r="PYD829" s="14"/>
      <c r="PYE829" s="14"/>
      <c r="PYF829" s="14"/>
      <c r="PYG829" s="14"/>
      <c r="PYH829" s="14"/>
      <c r="PYI829" s="14"/>
      <c r="PYJ829" s="14"/>
      <c r="PYK829" s="14"/>
      <c r="PYL829" s="14"/>
      <c r="PYM829" s="14"/>
      <c r="PYN829" s="14"/>
      <c r="PYO829" s="14"/>
      <c r="PYP829" s="14"/>
      <c r="PYQ829" s="14"/>
      <c r="PYR829" s="14"/>
      <c r="PYS829" s="14"/>
      <c r="PYT829" s="14"/>
      <c r="PYU829" s="14"/>
      <c r="PYV829" s="14"/>
      <c r="PYW829" s="14"/>
      <c r="PYX829" s="14"/>
      <c r="PYY829" s="14"/>
      <c r="PYZ829" s="14"/>
      <c r="PZA829" s="14"/>
      <c r="PZB829" s="14"/>
      <c r="PZC829" s="14"/>
      <c r="PZD829" s="14"/>
      <c r="PZE829" s="14"/>
      <c r="PZF829" s="14"/>
      <c r="PZG829" s="14"/>
      <c r="PZH829" s="14"/>
      <c r="PZI829" s="14"/>
      <c r="PZJ829" s="14"/>
      <c r="PZK829" s="14"/>
      <c r="PZL829" s="14"/>
      <c r="PZM829" s="14"/>
      <c r="PZN829" s="14"/>
      <c r="PZO829" s="14"/>
      <c r="PZP829" s="14"/>
      <c r="PZQ829" s="14"/>
      <c r="PZR829" s="14"/>
      <c r="PZS829" s="14"/>
      <c r="PZT829" s="14"/>
      <c r="PZU829" s="14"/>
      <c r="PZV829" s="14"/>
      <c r="PZW829" s="14"/>
      <c r="PZX829" s="14"/>
      <c r="PZY829" s="14"/>
      <c r="PZZ829" s="14"/>
      <c r="QAA829" s="14"/>
      <c r="QAB829" s="14"/>
      <c r="QAC829" s="14"/>
      <c r="QAD829" s="14"/>
      <c r="QAE829" s="14"/>
      <c r="QAF829" s="14"/>
      <c r="QAG829" s="14"/>
      <c r="QAH829" s="14"/>
      <c r="QAI829" s="14"/>
      <c r="QAJ829" s="14"/>
      <c r="QAK829" s="14"/>
      <c r="QAL829" s="14"/>
      <c r="QAM829" s="14"/>
      <c r="QAN829" s="14"/>
      <c r="QAO829" s="14"/>
      <c r="QAP829" s="14"/>
      <c r="QAQ829" s="14"/>
      <c r="QAR829" s="14"/>
      <c r="QAS829" s="14"/>
      <c r="QAT829" s="14"/>
      <c r="QAU829" s="14"/>
      <c r="QAV829" s="14"/>
      <c r="QAW829" s="14"/>
      <c r="QAX829" s="14"/>
      <c r="QAY829" s="14"/>
      <c r="QAZ829" s="14"/>
      <c r="QBA829" s="14"/>
      <c r="QBB829" s="14"/>
      <c r="QBC829" s="14"/>
      <c r="QBD829" s="14"/>
      <c r="QBE829" s="14"/>
      <c r="QBF829" s="14"/>
      <c r="QBG829" s="14"/>
      <c r="QBH829" s="14"/>
      <c r="QBI829" s="14"/>
      <c r="QBJ829" s="14"/>
      <c r="QBK829" s="14"/>
      <c r="QBL829" s="14"/>
      <c r="QBM829" s="14"/>
      <c r="QBN829" s="14"/>
      <c r="QBO829" s="14"/>
      <c r="QBP829" s="14"/>
      <c r="QBQ829" s="14"/>
      <c r="QBR829" s="14"/>
      <c r="QBS829" s="14"/>
      <c r="QBT829" s="14"/>
      <c r="QBU829" s="14"/>
      <c r="QBV829" s="14"/>
      <c r="QBW829" s="14"/>
      <c r="QBX829" s="14"/>
      <c r="QBY829" s="14"/>
      <c r="QBZ829" s="14"/>
      <c r="QCA829" s="14"/>
      <c r="QCB829" s="14"/>
      <c r="QCC829" s="14"/>
      <c r="QCD829" s="14"/>
      <c r="QCE829" s="14"/>
      <c r="QCF829" s="14"/>
      <c r="QCG829" s="14"/>
      <c r="QCH829" s="14"/>
      <c r="QCI829" s="14"/>
      <c r="QCJ829" s="14"/>
      <c r="QCK829" s="14"/>
      <c r="QCL829" s="14"/>
      <c r="QCM829" s="14"/>
      <c r="QCN829" s="14"/>
      <c r="QCO829" s="14"/>
      <c r="QCP829" s="14"/>
      <c r="QCQ829" s="14"/>
      <c r="QCR829" s="14"/>
      <c r="QCS829" s="14"/>
      <c r="QCT829" s="14"/>
      <c r="QCU829" s="14"/>
      <c r="QCV829" s="14"/>
      <c r="QCW829" s="14"/>
      <c r="QCX829" s="14"/>
      <c r="QCY829" s="14"/>
      <c r="QCZ829" s="14"/>
      <c r="QDA829" s="14"/>
      <c r="QDB829" s="14"/>
      <c r="QDC829" s="14"/>
      <c r="QDD829" s="14"/>
      <c r="QDE829" s="14"/>
      <c r="QDF829" s="14"/>
      <c r="QDG829" s="14"/>
      <c r="QDH829" s="14"/>
      <c r="QDI829" s="14"/>
      <c r="QDJ829" s="14"/>
      <c r="QDK829" s="14"/>
      <c r="QDL829" s="14"/>
      <c r="QDM829" s="14"/>
      <c r="QDN829" s="14"/>
      <c r="QDO829" s="14"/>
      <c r="QDP829" s="14"/>
      <c r="QDQ829" s="14"/>
      <c r="QDR829" s="14"/>
      <c r="QDS829" s="14"/>
      <c r="QDT829" s="14"/>
      <c r="QDU829" s="14"/>
      <c r="QDV829" s="14"/>
      <c r="QDW829" s="14"/>
      <c r="QDX829" s="14"/>
      <c r="QDY829" s="14"/>
      <c r="QDZ829" s="14"/>
      <c r="QEA829" s="14"/>
      <c r="QEB829" s="14"/>
      <c r="QEC829" s="14"/>
      <c r="QED829" s="14"/>
      <c r="QEE829" s="14"/>
      <c r="QEF829" s="14"/>
      <c r="QEG829" s="14"/>
      <c r="QEH829" s="14"/>
      <c r="QEI829" s="14"/>
      <c r="QEJ829" s="14"/>
      <c r="QEK829" s="14"/>
      <c r="QEL829" s="14"/>
      <c r="QEM829" s="14"/>
      <c r="QEN829" s="14"/>
      <c r="QEO829" s="14"/>
      <c r="QEP829" s="14"/>
      <c r="QEQ829" s="14"/>
      <c r="QER829" s="14"/>
      <c r="QES829" s="14"/>
      <c r="QET829" s="14"/>
      <c r="QEU829" s="14"/>
      <c r="QEV829" s="14"/>
      <c r="QEW829" s="14"/>
      <c r="QEX829" s="14"/>
      <c r="QEY829" s="14"/>
      <c r="QEZ829" s="14"/>
      <c r="QFA829" s="14"/>
      <c r="QFB829" s="14"/>
      <c r="QFC829" s="14"/>
      <c r="QFD829" s="14"/>
      <c r="QFE829" s="14"/>
      <c r="QFF829" s="14"/>
      <c r="QFG829" s="14"/>
      <c r="QFH829" s="14"/>
      <c r="QFI829" s="14"/>
      <c r="QFJ829" s="14"/>
      <c r="QFK829" s="14"/>
      <c r="QFL829" s="14"/>
      <c r="QFM829" s="14"/>
      <c r="QFN829" s="14"/>
      <c r="QFO829" s="14"/>
      <c r="QFP829" s="14"/>
      <c r="QFQ829" s="14"/>
      <c r="QFR829" s="14"/>
      <c r="QFS829" s="14"/>
      <c r="QFT829" s="14"/>
      <c r="QFU829" s="14"/>
      <c r="QFV829" s="14"/>
      <c r="QFW829" s="14"/>
      <c r="QFX829" s="14"/>
      <c r="QFY829" s="14"/>
      <c r="QFZ829" s="14"/>
      <c r="QGA829" s="14"/>
      <c r="QGB829" s="14"/>
      <c r="QGC829" s="14"/>
      <c r="QGD829" s="14"/>
      <c r="QGE829" s="14"/>
      <c r="QGF829" s="14"/>
      <c r="QGG829" s="14"/>
      <c r="QGH829" s="14"/>
      <c r="QGI829" s="14"/>
      <c r="QGJ829" s="14"/>
      <c r="QGK829" s="14"/>
      <c r="QGL829" s="14"/>
      <c r="QGM829" s="14"/>
      <c r="QGN829" s="14"/>
      <c r="QGO829" s="14"/>
      <c r="QGP829" s="14"/>
      <c r="QGQ829" s="14"/>
      <c r="QGR829" s="14"/>
      <c r="QGS829" s="14"/>
      <c r="QGT829" s="14"/>
      <c r="QGU829" s="14"/>
      <c r="QGV829" s="14"/>
      <c r="QGW829" s="14"/>
      <c r="QGX829" s="14"/>
      <c r="QGY829" s="14"/>
      <c r="QGZ829" s="14"/>
      <c r="QHA829" s="14"/>
      <c r="QHB829" s="14"/>
      <c r="QHC829" s="14"/>
      <c r="QHD829" s="14"/>
      <c r="QHE829" s="14"/>
      <c r="QHF829" s="14"/>
      <c r="QHG829" s="14"/>
      <c r="QHH829" s="14"/>
      <c r="QHI829" s="14"/>
      <c r="QHJ829" s="14"/>
      <c r="QHK829" s="14"/>
      <c r="QHL829" s="14"/>
      <c r="QHM829" s="14"/>
      <c r="QHN829" s="14"/>
      <c r="QHO829" s="14"/>
      <c r="QHP829" s="14"/>
      <c r="QHQ829" s="14"/>
      <c r="QHR829" s="14"/>
      <c r="QHS829" s="14"/>
      <c r="QHT829" s="14"/>
      <c r="QHU829" s="14"/>
      <c r="QHV829" s="14"/>
      <c r="QHW829" s="14"/>
      <c r="QHX829" s="14"/>
      <c r="QHY829" s="14"/>
      <c r="QHZ829" s="14"/>
      <c r="QIA829" s="14"/>
      <c r="QIB829" s="14"/>
      <c r="QIC829" s="14"/>
      <c r="QID829" s="14"/>
      <c r="QIE829" s="14"/>
      <c r="QIF829" s="14"/>
      <c r="QIG829" s="14"/>
      <c r="QIH829" s="14"/>
      <c r="QII829" s="14"/>
      <c r="QIJ829" s="14"/>
      <c r="QIK829" s="14"/>
      <c r="QIL829" s="14"/>
      <c r="QIM829" s="14"/>
      <c r="QIN829" s="14"/>
      <c r="QIO829" s="14"/>
      <c r="QIP829" s="14"/>
      <c r="QIQ829" s="14"/>
      <c r="QIR829" s="14"/>
      <c r="QIS829" s="14"/>
      <c r="QIT829" s="14"/>
      <c r="QIU829" s="14"/>
      <c r="QIV829" s="14"/>
      <c r="QIW829" s="14"/>
      <c r="QIX829" s="14"/>
      <c r="QIY829" s="14"/>
      <c r="QIZ829" s="14"/>
      <c r="QJA829" s="14"/>
      <c r="QJB829" s="14"/>
      <c r="QJC829" s="14"/>
      <c r="QJD829" s="14"/>
      <c r="QJE829" s="14"/>
      <c r="QJF829" s="14"/>
      <c r="QJG829" s="14"/>
      <c r="QJH829" s="14"/>
      <c r="QJI829" s="14"/>
      <c r="QJJ829" s="14"/>
      <c r="QJK829" s="14"/>
      <c r="QJL829" s="14"/>
      <c r="QJM829" s="14"/>
      <c r="QJN829" s="14"/>
      <c r="QJO829" s="14"/>
      <c r="QJP829" s="14"/>
      <c r="QJQ829" s="14"/>
      <c r="QJR829" s="14"/>
      <c r="QJS829" s="14"/>
      <c r="QJT829" s="14"/>
      <c r="QJU829" s="14"/>
      <c r="QJV829" s="14"/>
      <c r="QJW829" s="14"/>
      <c r="QJX829" s="14"/>
      <c r="QJY829" s="14"/>
      <c r="QJZ829" s="14"/>
      <c r="QKA829" s="14"/>
      <c r="QKB829" s="14"/>
      <c r="QKC829" s="14"/>
      <c r="QKD829" s="14"/>
      <c r="QKE829" s="14"/>
      <c r="QKF829" s="14"/>
      <c r="QKG829" s="14"/>
      <c r="QKH829" s="14"/>
      <c r="QKI829" s="14"/>
      <c r="QKJ829" s="14"/>
      <c r="QKK829" s="14"/>
      <c r="QKL829" s="14"/>
      <c r="QKM829" s="14"/>
      <c r="QKN829" s="14"/>
      <c r="QKO829" s="14"/>
      <c r="QKP829" s="14"/>
      <c r="QKQ829" s="14"/>
      <c r="QKR829" s="14"/>
      <c r="QKS829" s="14"/>
      <c r="QKT829" s="14"/>
      <c r="QKU829" s="14"/>
      <c r="QKV829" s="14"/>
      <c r="QKW829" s="14"/>
      <c r="QKX829" s="14"/>
      <c r="QKY829" s="14"/>
      <c r="QKZ829" s="14"/>
      <c r="QLA829" s="14"/>
      <c r="QLB829" s="14"/>
      <c r="QLC829" s="14"/>
      <c r="QLD829" s="14"/>
      <c r="QLE829" s="14"/>
      <c r="QLF829" s="14"/>
      <c r="QLG829" s="14"/>
      <c r="QLH829" s="14"/>
      <c r="QLI829" s="14"/>
      <c r="QLJ829" s="14"/>
      <c r="QLK829" s="14"/>
      <c r="QLL829" s="14"/>
      <c r="QLM829" s="14"/>
      <c r="QLN829" s="14"/>
      <c r="QLO829" s="14"/>
      <c r="QLP829" s="14"/>
      <c r="QLQ829" s="14"/>
      <c r="QLR829" s="14"/>
      <c r="QLS829" s="14"/>
      <c r="QLT829" s="14"/>
      <c r="QLU829" s="14"/>
      <c r="QLV829" s="14"/>
      <c r="QLW829" s="14"/>
      <c r="QLX829" s="14"/>
      <c r="QLY829" s="14"/>
      <c r="QLZ829" s="14"/>
      <c r="QMA829" s="14"/>
      <c r="QMB829" s="14"/>
      <c r="QMC829" s="14"/>
      <c r="QMD829" s="14"/>
      <c r="QME829" s="14"/>
      <c r="QMF829" s="14"/>
      <c r="QMG829" s="14"/>
      <c r="QMH829" s="14"/>
      <c r="QMI829" s="14"/>
      <c r="QMJ829" s="14"/>
      <c r="QMK829" s="14"/>
      <c r="QML829" s="14"/>
      <c r="QMM829" s="14"/>
      <c r="QMN829" s="14"/>
      <c r="QMO829" s="14"/>
      <c r="QMP829" s="14"/>
      <c r="QMQ829" s="14"/>
      <c r="QMR829" s="14"/>
      <c r="QMS829" s="14"/>
      <c r="QMT829" s="14"/>
      <c r="QMU829" s="14"/>
      <c r="QMV829" s="14"/>
      <c r="QMW829" s="14"/>
      <c r="QMX829" s="14"/>
      <c r="QMY829" s="14"/>
      <c r="QMZ829" s="14"/>
      <c r="QNA829" s="14"/>
      <c r="QNB829" s="14"/>
      <c r="QNC829" s="14"/>
      <c r="QND829" s="14"/>
      <c r="QNE829" s="14"/>
      <c r="QNF829" s="14"/>
      <c r="QNG829" s="14"/>
      <c r="QNH829" s="14"/>
      <c r="QNI829" s="14"/>
      <c r="QNJ829" s="14"/>
      <c r="QNK829" s="14"/>
      <c r="QNL829" s="14"/>
      <c r="QNM829" s="14"/>
      <c r="QNN829" s="14"/>
      <c r="QNO829" s="14"/>
      <c r="QNP829" s="14"/>
      <c r="QNQ829" s="14"/>
      <c r="QNR829" s="14"/>
      <c r="QNS829" s="14"/>
      <c r="QNT829" s="14"/>
      <c r="QNU829" s="14"/>
      <c r="QNV829" s="14"/>
      <c r="QNW829" s="14"/>
      <c r="QNX829" s="14"/>
      <c r="QNY829" s="14"/>
      <c r="QNZ829" s="14"/>
      <c r="QOA829" s="14"/>
      <c r="QOB829" s="14"/>
      <c r="QOC829" s="14"/>
      <c r="QOD829" s="14"/>
      <c r="QOE829" s="14"/>
      <c r="QOF829" s="14"/>
      <c r="QOG829" s="14"/>
      <c r="QOH829" s="14"/>
      <c r="QOI829" s="14"/>
      <c r="QOJ829" s="14"/>
      <c r="QOK829" s="14"/>
      <c r="QOL829" s="14"/>
      <c r="QOM829" s="14"/>
      <c r="QON829" s="14"/>
      <c r="QOO829" s="14"/>
      <c r="QOP829" s="14"/>
      <c r="QOQ829" s="14"/>
      <c r="QOR829" s="14"/>
      <c r="QOS829" s="14"/>
      <c r="QOT829" s="14"/>
      <c r="QOU829" s="14"/>
      <c r="QOV829" s="14"/>
      <c r="QOW829" s="14"/>
      <c r="QOX829" s="14"/>
      <c r="QOY829" s="14"/>
      <c r="QOZ829" s="14"/>
      <c r="QPA829" s="14"/>
      <c r="QPB829" s="14"/>
      <c r="QPC829" s="14"/>
      <c r="QPD829" s="14"/>
      <c r="QPE829" s="14"/>
      <c r="QPF829" s="14"/>
      <c r="QPG829" s="14"/>
      <c r="QPH829" s="14"/>
      <c r="QPI829" s="14"/>
      <c r="QPJ829" s="14"/>
      <c r="QPK829" s="14"/>
      <c r="QPL829" s="14"/>
      <c r="QPM829" s="14"/>
      <c r="QPN829" s="14"/>
      <c r="QPO829" s="14"/>
      <c r="QPP829" s="14"/>
      <c r="QPQ829" s="14"/>
      <c r="QPR829" s="14"/>
      <c r="QPS829" s="14"/>
      <c r="QPT829" s="14"/>
      <c r="QPU829" s="14"/>
      <c r="QPV829" s="14"/>
      <c r="QPW829" s="14"/>
      <c r="QPX829" s="14"/>
      <c r="QPY829" s="14"/>
      <c r="QPZ829" s="14"/>
      <c r="QQA829" s="14"/>
      <c r="QQB829" s="14"/>
      <c r="QQC829" s="14"/>
      <c r="QQD829" s="14"/>
      <c r="QQE829" s="14"/>
      <c r="QQF829" s="14"/>
      <c r="QQG829" s="14"/>
      <c r="QQH829" s="14"/>
      <c r="QQI829" s="14"/>
      <c r="QQJ829" s="14"/>
      <c r="QQK829" s="14"/>
      <c r="QQL829" s="14"/>
      <c r="QQM829" s="14"/>
      <c r="QQN829" s="14"/>
      <c r="QQO829" s="14"/>
      <c r="QQP829" s="14"/>
      <c r="QQQ829" s="14"/>
      <c r="QQR829" s="14"/>
      <c r="QQS829" s="14"/>
      <c r="QQT829" s="14"/>
      <c r="QQU829" s="14"/>
      <c r="QQV829" s="14"/>
      <c r="QQW829" s="14"/>
      <c r="QQX829" s="14"/>
      <c r="QQY829" s="14"/>
      <c r="QQZ829" s="14"/>
      <c r="QRA829" s="14"/>
      <c r="QRB829" s="14"/>
      <c r="QRC829" s="14"/>
      <c r="QRD829" s="14"/>
      <c r="QRE829" s="14"/>
      <c r="QRF829" s="14"/>
      <c r="QRG829" s="14"/>
      <c r="QRH829" s="14"/>
      <c r="QRI829" s="14"/>
      <c r="QRJ829" s="14"/>
      <c r="QRK829" s="14"/>
      <c r="QRL829" s="14"/>
      <c r="QRM829" s="14"/>
      <c r="QRN829" s="14"/>
      <c r="QRO829" s="14"/>
      <c r="QRP829" s="14"/>
      <c r="QRQ829" s="14"/>
      <c r="QRR829" s="14"/>
      <c r="QRS829" s="14"/>
      <c r="QRT829" s="14"/>
      <c r="QRU829" s="14"/>
      <c r="QRV829" s="14"/>
      <c r="QRW829" s="14"/>
      <c r="QRX829" s="14"/>
      <c r="QRY829" s="14"/>
      <c r="QRZ829" s="14"/>
      <c r="QSA829" s="14"/>
      <c r="QSB829" s="14"/>
      <c r="QSC829" s="14"/>
      <c r="QSD829" s="14"/>
      <c r="QSE829" s="14"/>
      <c r="QSF829" s="14"/>
      <c r="QSG829" s="14"/>
      <c r="QSH829" s="14"/>
      <c r="QSI829" s="14"/>
      <c r="QSJ829" s="14"/>
      <c r="QSK829" s="14"/>
      <c r="QSL829" s="14"/>
      <c r="QSM829" s="14"/>
      <c r="QSN829" s="14"/>
      <c r="QSO829" s="14"/>
      <c r="QSP829" s="14"/>
      <c r="QSQ829" s="14"/>
      <c r="QSR829" s="14"/>
      <c r="QSS829" s="14"/>
      <c r="QST829" s="14"/>
      <c r="QSU829" s="14"/>
      <c r="QSV829" s="14"/>
      <c r="QSW829" s="14"/>
      <c r="QSX829" s="14"/>
      <c r="QSY829" s="14"/>
      <c r="QSZ829" s="14"/>
      <c r="QTA829" s="14"/>
      <c r="QTB829" s="14"/>
      <c r="QTC829" s="14"/>
      <c r="QTD829" s="14"/>
      <c r="QTE829" s="14"/>
      <c r="QTF829" s="14"/>
      <c r="QTG829" s="14"/>
      <c r="QTH829" s="14"/>
      <c r="QTI829" s="14"/>
      <c r="QTJ829" s="14"/>
      <c r="QTK829" s="14"/>
      <c r="QTL829" s="14"/>
      <c r="QTM829" s="14"/>
      <c r="QTN829" s="14"/>
      <c r="QTO829" s="14"/>
      <c r="QTP829" s="14"/>
      <c r="QTQ829" s="14"/>
      <c r="QTR829" s="14"/>
      <c r="QTS829" s="14"/>
      <c r="QTT829" s="14"/>
      <c r="QTU829" s="14"/>
      <c r="QTV829" s="14"/>
      <c r="QTW829" s="14"/>
      <c r="QTX829" s="14"/>
      <c r="QTY829" s="14"/>
      <c r="QTZ829" s="14"/>
      <c r="QUA829" s="14"/>
      <c r="QUB829" s="14"/>
      <c r="QUC829" s="14"/>
      <c r="QUD829" s="14"/>
      <c r="QUE829" s="14"/>
      <c r="QUF829" s="14"/>
      <c r="QUG829" s="14"/>
      <c r="QUH829" s="14"/>
      <c r="QUI829" s="14"/>
      <c r="QUJ829" s="14"/>
      <c r="QUK829" s="14"/>
      <c r="QUL829" s="14"/>
      <c r="QUM829" s="14"/>
      <c r="QUN829" s="14"/>
      <c r="QUO829" s="14"/>
      <c r="QUP829" s="14"/>
      <c r="QUQ829" s="14"/>
      <c r="QUR829" s="14"/>
      <c r="QUS829" s="14"/>
      <c r="QUT829" s="14"/>
      <c r="QUU829" s="14"/>
      <c r="QUV829" s="14"/>
      <c r="QUW829" s="14"/>
      <c r="QUX829" s="14"/>
      <c r="QUY829" s="14"/>
      <c r="QUZ829" s="14"/>
      <c r="QVA829" s="14"/>
      <c r="QVB829" s="14"/>
      <c r="QVC829" s="14"/>
      <c r="QVD829" s="14"/>
      <c r="QVE829" s="14"/>
      <c r="QVF829" s="14"/>
      <c r="QVG829" s="14"/>
      <c r="QVH829" s="14"/>
      <c r="QVI829" s="14"/>
      <c r="QVJ829" s="14"/>
      <c r="QVK829" s="14"/>
      <c r="QVL829" s="14"/>
      <c r="QVM829" s="14"/>
      <c r="QVN829" s="14"/>
      <c r="QVO829" s="14"/>
      <c r="QVP829" s="14"/>
      <c r="QVQ829" s="14"/>
      <c r="QVR829" s="14"/>
      <c r="QVS829" s="14"/>
      <c r="QVT829" s="14"/>
      <c r="QVU829" s="14"/>
      <c r="QVV829" s="14"/>
      <c r="QVW829" s="14"/>
      <c r="QVX829" s="14"/>
      <c r="QVY829" s="14"/>
      <c r="QVZ829" s="14"/>
      <c r="QWA829" s="14"/>
      <c r="QWB829" s="14"/>
      <c r="QWC829" s="14"/>
      <c r="QWD829" s="14"/>
      <c r="QWE829" s="14"/>
      <c r="QWF829" s="14"/>
      <c r="QWG829" s="14"/>
      <c r="QWH829" s="14"/>
      <c r="QWI829" s="14"/>
      <c r="QWJ829" s="14"/>
      <c r="QWK829" s="14"/>
      <c r="QWL829" s="14"/>
      <c r="QWM829" s="14"/>
      <c r="QWN829" s="14"/>
      <c r="QWO829" s="14"/>
      <c r="QWP829" s="14"/>
      <c r="QWQ829" s="14"/>
      <c r="QWR829" s="14"/>
      <c r="QWS829" s="14"/>
      <c r="QWT829" s="14"/>
      <c r="QWU829" s="14"/>
      <c r="QWV829" s="14"/>
      <c r="QWW829" s="14"/>
      <c r="QWX829" s="14"/>
      <c r="QWY829" s="14"/>
      <c r="QWZ829" s="14"/>
      <c r="QXA829" s="14"/>
      <c r="QXB829" s="14"/>
      <c r="QXC829" s="14"/>
      <c r="QXD829" s="14"/>
      <c r="QXE829" s="14"/>
      <c r="QXF829" s="14"/>
      <c r="QXG829" s="14"/>
      <c r="QXH829" s="14"/>
      <c r="QXI829" s="14"/>
      <c r="QXJ829" s="14"/>
      <c r="QXK829" s="14"/>
      <c r="QXL829" s="14"/>
      <c r="QXM829" s="14"/>
      <c r="QXN829" s="14"/>
      <c r="QXO829" s="14"/>
      <c r="QXP829" s="14"/>
      <c r="QXQ829" s="14"/>
      <c r="QXR829" s="14"/>
      <c r="QXS829" s="14"/>
      <c r="QXT829" s="14"/>
      <c r="QXU829" s="14"/>
      <c r="QXV829" s="14"/>
      <c r="QXW829" s="14"/>
      <c r="QXX829" s="14"/>
      <c r="QXY829" s="14"/>
      <c r="QXZ829" s="14"/>
      <c r="QYA829" s="14"/>
      <c r="QYB829" s="14"/>
      <c r="QYC829" s="14"/>
      <c r="QYD829" s="14"/>
      <c r="QYE829" s="14"/>
      <c r="QYF829" s="14"/>
      <c r="QYG829" s="14"/>
      <c r="QYH829" s="14"/>
      <c r="QYI829" s="14"/>
      <c r="QYJ829" s="14"/>
      <c r="QYK829" s="14"/>
      <c r="QYL829" s="14"/>
      <c r="QYM829" s="14"/>
      <c r="QYN829" s="14"/>
      <c r="QYO829" s="14"/>
      <c r="QYP829" s="14"/>
      <c r="QYQ829" s="14"/>
      <c r="QYR829" s="14"/>
      <c r="QYS829" s="14"/>
      <c r="QYT829" s="14"/>
      <c r="QYU829" s="14"/>
      <c r="QYV829" s="14"/>
      <c r="QYW829" s="14"/>
      <c r="QYX829" s="14"/>
      <c r="QYY829" s="14"/>
      <c r="QYZ829" s="14"/>
      <c r="QZA829" s="14"/>
      <c r="QZB829" s="14"/>
      <c r="QZC829" s="14"/>
      <c r="QZD829" s="14"/>
      <c r="QZE829" s="14"/>
      <c r="QZF829" s="14"/>
      <c r="QZG829" s="14"/>
      <c r="QZH829" s="14"/>
      <c r="QZI829" s="14"/>
      <c r="QZJ829" s="14"/>
      <c r="QZK829" s="14"/>
      <c r="QZL829" s="14"/>
      <c r="QZM829" s="14"/>
      <c r="QZN829" s="14"/>
      <c r="QZO829" s="14"/>
      <c r="QZP829" s="14"/>
      <c r="QZQ829" s="14"/>
      <c r="QZR829" s="14"/>
      <c r="QZS829" s="14"/>
      <c r="QZT829" s="14"/>
      <c r="QZU829" s="14"/>
      <c r="QZV829" s="14"/>
      <c r="QZW829" s="14"/>
      <c r="QZX829" s="14"/>
      <c r="QZY829" s="14"/>
      <c r="QZZ829" s="14"/>
      <c r="RAA829" s="14"/>
      <c r="RAB829" s="14"/>
      <c r="RAC829" s="14"/>
      <c r="RAD829" s="14"/>
      <c r="RAE829" s="14"/>
      <c r="RAF829" s="14"/>
      <c r="RAG829" s="14"/>
      <c r="RAH829" s="14"/>
      <c r="RAI829" s="14"/>
      <c r="RAJ829" s="14"/>
      <c r="RAK829" s="14"/>
      <c r="RAL829" s="14"/>
      <c r="RAM829" s="14"/>
      <c r="RAN829" s="14"/>
      <c r="RAO829" s="14"/>
      <c r="RAP829" s="14"/>
      <c r="RAQ829" s="14"/>
      <c r="RAR829" s="14"/>
      <c r="RAS829" s="14"/>
      <c r="RAT829" s="14"/>
      <c r="RAU829" s="14"/>
      <c r="RAV829" s="14"/>
      <c r="RAW829" s="14"/>
      <c r="RAX829" s="14"/>
      <c r="RAY829" s="14"/>
      <c r="RAZ829" s="14"/>
      <c r="RBA829" s="14"/>
      <c r="RBB829" s="14"/>
      <c r="RBC829" s="14"/>
      <c r="RBD829" s="14"/>
      <c r="RBE829" s="14"/>
      <c r="RBF829" s="14"/>
      <c r="RBG829" s="14"/>
      <c r="RBH829" s="14"/>
      <c r="RBI829" s="14"/>
      <c r="RBJ829" s="14"/>
      <c r="RBK829" s="14"/>
      <c r="RBL829" s="14"/>
      <c r="RBM829" s="14"/>
      <c r="RBN829" s="14"/>
      <c r="RBO829" s="14"/>
      <c r="RBP829" s="14"/>
      <c r="RBQ829" s="14"/>
      <c r="RBR829" s="14"/>
      <c r="RBS829" s="14"/>
      <c r="RBT829" s="14"/>
      <c r="RBU829" s="14"/>
      <c r="RBV829" s="14"/>
      <c r="RBW829" s="14"/>
      <c r="RBX829" s="14"/>
      <c r="RBY829" s="14"/>
      <c r="RBZ829" s="14"/>
      <c r="RCA829" s="14"/>
      <c r="RCB829" s="14"/>
      <c r="RCC829" s="14"/>
      <c r="RCD829" s="14"/>
      <c r="RCE829" s="14"/>
      <c r="RCF829" s="14"/>
      <c r="RCG829" s="14"/>
      <c r="RCH829" s="14"/>
      <c r="RCI829" s="14"/>
      <c r="RCJ829" s="14"/>
      <c r="RCK829" s="14"/>
      <c r="RCL829" s="14"/>
      <c r="RCM829" s="14"/>
      <c r="RCN829" s="14"/>
      <c r="RCO829" s="14"/>
      <c r="RCP829" s="14"/>
      <c r="RCQ829" s="14"/>
      <c r="RCR829" s="14"/>
      <c r="RCS829" s="14"/>
      <c r="RCT829" s="14"/>
      <c r="RCU829" s="14"/>
      <c r="RCV829" s="14"/>
      <c r="RCW829" s="14"/>
      <c r="RCX829" s="14"/>
      <c r="RCY829" s="14"/>
      <c r="RCZ829" s="14"/>
      <c r="RDA829" s="14"/>
      <c r="RDB829" s="14"/>
      <c r="RDC829" s="14"/>
      <c r="RDD829" s="14"/>
      <c r="RDE829" s="14"/>
      <c r="RDF829" s="14"/>
      <c r="RDG829" s="14"/>
      <c r="RDH829" s="14"/>
      <c r="RDI829" s="14"/>
      <c r="RDJ829" s="14"/>
      <c r="RDK829" s="14"/>
      <c r="RDL829" s="14"/>
      <c r="RDM829" s="14"/>
      <c r="RDN829" s="14"/>
      <c r="RDO829" s="14"/>
      <c r="RDP829" s="14"/>
      <c r="RDQ829" s="14"/>
      <c r="RDR829" s="14"/>
      <c r="RDS829" s="14"/>
      <c r="RDT829" s="14"/>
      <c r="RDU829" s="14"/>
      <c r="RDV829" s="14"/>
      <c r="RDW829" s="14"/>
      <c r="RDX829" s="14"/>
      <c r="RDY829" s="14"/>
      <c r="RDZ829" s="14"/>
      <c r="REA829" s="14"/>
      <c r="REB829" s="14"/>
      <c r="REC829" s="14"/>
      <c r="RED829" s="14"/>
      <c r="REE829" s="14"/>
      <c r="REF829" s="14"/>
      <c r="REG829" s="14"/>
      <c r="REH829" s="14"/>
      <c r="REI829" s="14"/>
      <c r="REJ829" s="14"/>
      <c r="REK829" s="14"/>
      <c r="REL829" s="14"/>
      <c r="REM829" s="14"/>
      <c r="REN829" s="14"/>
      <c r="REO829" s="14"/>
      <c r="REP829" s="14"/>
      <c r="REQ829" s="14"/>
      <c r="RER829" s="14"/>
      <c r="RES829" s="14"/>
      <c r="RET829" s="14"/>
      <c r="REU829" s="14"/>
      <c r="REV829" s="14"/>
      <c r="REW829" s="14"/>
      <c r="REX829" s="14"/>
      <c r="REY829" s="14"/>
      <c r="REZ829" s="14"/>
      <c r="RFA829" s="14"/>
      <c r="RFB829" s="14"/>
      <c r="RFC829" s="14"/>
      <c r="RFD829" s="14"/>
      <c r="RFE829" s="14"/>
      <c r="RFF829" s="14"/>
      <c r="RFG829" s="14"/>
      <c r="RFH829" s="14"/>
      <c r="RFI829" s="14"/>
      <c r="RFJ829" s="14"/>
      <c r="RFK829" s="14"/>
      <c r="RFL829" s="14"/>
      <c r="RFM829" s="14"/>
      <c r="RFN829" s="14"/>
      <c r="RFO829" s="14"/>
      <c r="RFP829" s="14"/>
      <c r="RFQ829" s="14"/>
      <c r="RFR829" s="14"/>
      <c r="RFS829" s="14"/>
      <c r="RFT829" s="14"/>
      <c r="RFU829" s="14"/>
      <c r="RFV829" s="14"/>
      <c r="RFW829" s="14"/>
      <c r="RFX829" s="14"/>
      <c r="RFY829" s="14"/>
      <c r="RFZ829" s="14"/>
      <c r="RGA829" s="14"/>
      <c r="RGB829" s="14"/>
      <c r="RGC829" s="14"/>
      <c r="RGD829" s="14"/>
      <c r="RGE829" s="14"/>
      <c r="RGF829" s="14"/>
      <c r="RGG829" s="14"/>
      <c r="RGH829" s="14"/>
      <c r="RGI829" s="14"/>
      <c r="RGJ829" s="14"/>
      <c r="RGK829" s="14"/>
      <c r="RGL829" s="14"/>
      <c r="RGM829" s="14"/>
      <c r="RGN829" s="14"/>
      <c r="RGO829" s="14"/>
      <c r="RGP829" s="14"/>
      <c r="RGQ829" s="14"/>
      <c r="RGR829" s="14"/>
      <c r="RGS829" s="14"/>
      <c r="RGT829" s="14"/>
      <c r="RGU829" s="14"/>
      <c r="RGV829" s="14"/>
      <c r="RGW829" s="14"/>
      <c r="RGX829" s="14"/>
      <c r="RGY829" s="14"/>
      <c r="RGZ829" s="14"/>
      <c r="RHA829" s="14"/>
      <c r="RHB829" s="14"/>
      <c r="RHC829" s="14"/>
      <c r="RHD829" s="14"/>
      <c r="RHE829" s="14"/>
      <c r="RHF829" s="14"/>
      <c r="RHG829" s="14"/>
      <c r="RHH829" s="14"/>
      <c r="RHI829" s="14"/>
      <c r="RHJ829" s="14"/>
      <c r="RHK829" s="14"/>
      <c r="RHL829" s="14"/>
      <c r="RHM829" s="14"/>
      <c r="RHN829" s="14"/>
      <c r="RHO829" s="14"/>
      <c r="RHP829" s="14"/>
      <c r="RHQ829" s="14"/>
      <c r="RHR829" s="14"/>
      <c r="RHS829" s="14"/>
      <c r="RHT829" s="14"/>
      <c r="RHU829" s="14"/>
      <c r="RHV829" s="14"/>
      <c r="RHW829" s="14"/>
      <c r="RHX829" s="14"/>
      <c r="RHY829" s="14"/>
      <c r="RHZ829" s="14"/>
      <c r="RIA829" s="14"/>
      <c r="RIB829" s="14"/>
      <c r="RIC829" s="14"/>
      <c r="RID829" s="14"/>
      <c r="RIE829" s="14"/>
      <c r="RIF829" s="14"/>
      <c r="RIG829" s="14"/>
      <c r="RIH829" s="14"/>
      <c r="RII829" s="14"/>
      <c r="RIJ829" s="14"/>
      <c r="RIK829" s="14"/>
      <c r="RIL829" s="14"/>
      <c r="RIM829" s="14"/>
      <c r="RIN829" s="14"/>
      <c r="RIO829" s="14"/>
      <c r="RIP829" s="14"/>
      <c r="RIQ829" s="14"/>
      <c r="RIR829" s="14"/>
      <c r="RIS829" s="14"/>
      <c r="RIT829" s="14"/>
      <c r="RIU829" s="14"/>
      <c r="RIV829" s="14"/>
      <c r="RIW829" s="14"/>
      <c r="RIX829" s="14"/>
      <c r="RIY829" s="14"/>
      <c r="RIZ829" s="14"/>
      <c r="RJA829" s="14"/>
      <c r="RJB829" s="14"/>
      <c r="RJC829" s="14"/>
      <c r="RJD829" s="14"/>
      <c r="RJE829" s="14"/>
      <c r="RJF829" s="14"/>
      <c r="RJG829" s="14"/>
      <c r="RJH829" s="14"/>
      <c r="RJI829" s="14"/>
      <c r="RJJ829" s="14"/>
      <c r="RJK829" s="14"/>
      <c r="RJL829" s="14"/>
      <c r="RJM829" s="14"/>
      <c r="RJN829" s="14"/>
      <c r="RJO829" s="14"/>
      <c r="RJP829" s="14"/>
      <c r="RJQ829" s="14"/>
      <c r="RJR829" s="14"/>
      <c r="RJS829" s="14"/>
      <c r="RJT829" s="14"/>
      <c r="RJU829" s="14"/>
      <c r="RJV829" s="14"/>
      <c r="RJW829" s="14"/>
      <c r="RJX829" s="14"/>
      <c r="RJY829" s="14"/>
      <c r="RJZ829" s="14"/>
      <c r="RKA829" s="14"/>
      <c r="RKB829" s="14"/>
      <c r="RKC829" s="14"/>
      <c r="RKD829" s="14"/>
      <c r="RKE829" s="14"/>
      <c r="RKF829" s="14"/>
      <c r="RKG829" s="14"/>
      <c r="RKH829" s="14"/>
      <c r="RKI829" s="14"/>
      <c r="RKJ829" s="14"/>
      <c r="RKK829" s="14"/>
      <c r="RKL829" s="14"/>
      <c r="RKM829" s="14"/>
      <c r="RKN829" s="14"/>
      <c r="RKO829" s="14"/>
      <c r="RKP829" s="14"/>
      <c r="RKQ829" s="14"/>
      <c r="RKR829" s="14"/>
      <c r="RKS829" s="14"/>
      <c r="RKT829" s="14"/>
      <c r="RKU829" s="14"/>
      <c r="RKV829" s="14"/>
      <c r="RKW829" s="14"/>
      <c r="RKX829" s="14"/>
      <c r="RKY829" s="14"/>
      <c r="RKZ829" s="14"/>
      <c r="RLA829" s="14"/>
      <c r="RLB829" s="14"/>
      <c r="RLC829" s="14"/>
      <c r="RLD829" s="14"/>
      <c r="RLE829" s="14"/>
      <c r="RLF829" s="14"/>
      <c r="RLG829" s="14"/>
      <c r="RLH829" s="14"/>
      <c r="RLI829" s="14"/>
      <c r="RLJ829" s="14"/>
      <c r="RLK829" s="14"/>
      <c r="RLL829" s="14"/>
      <c r="RLM829" s="14"/>
      <c r="RLN829" s="14"/>
      <c r="RLO829" s="14"/>
      <c r="RLP829" s="14"/>
      <c r="RLQ829" s="14"/>
      <c r="RLR829" s="14"/>
      <c r="RLS829" s="14"/>
      <c r="RLT829" s="14"/>
      <c r="RLU829" s="14"/>
      <c r="RLV829" s="14"/>
      <c r="RLW829" s="14"/>
      <c r="RLX829" s="14"/>
      <c r="RLY829" s="14"/>
      <c r="RLZ829" s="14"/>
      <c r="RMA829" s="14"/>
      <c r="RMB829" s="14"/>
      <c r="RMC829" s="14"/>
      <c r="RMD829" s="14"/>
      <c r="RME829" s="14"/>
      <c r="RMF829" s="14"/>
      <c r="RMG829" s="14"/>
      <c r="RMH829" s="14"/>
      <c r="RMI829" s="14"/>
      <c r="RMJ829" s="14"/>
      <c r="RMK829" s="14"/>
      <c r="RML829" s="14"/>
      <c r="RMM829" s="14"/>
      <c r="RMN829" s="14"/>
      <c r="RMO829" s="14"/>
      <c r="RMP829" s="14"/>
      <c r="RMQ829" s="14"/>
      <c r="RMR829" s="14"/>
      <c r="RMS829" s="14"/>
      <c r="RMT829" s="14"/>
      <c r="RMU829" s="14"/>
      <c r="RMV829" s="14"/>
      <c r="RMW829" s="14"/>
      <c r="RMX829" s="14"/>
      <c r="RMY829" s="14"/>
      <c r="RMZ829" s="14"/>
      <c r="RNA829" s="14"/>
      <c r="RNB829" s="14"/>
      <c r="RNC829" s="14"/>
      <c r="RND829" s="14"/>
      <c r="RNE829" s="14"/>
      <c r="RNF829" s="14"/>
      <c r="RNG829" s="14"/>
      <c r="RNH829" s="14"/>
      <c r="RNI829" s="14"/>
      <c r="RNJ829" s="14"/>
      <c r="RNK829" s="14"/>
      <c r="RNL829" s="14"/>
      <c r="RNM829" s="14"/>
      <c r="RNN829" s="14"/>
      <c r="RNO829" s="14"/>
      <c r="RNP829" s="14"/>
      <c r="RNQ829" s="14"/>
      <c r="RNR829" s="14"/>
      <c r="RNS829" s="14"/>
      <c r="RNT829" s="14"/>
      <c r="RNU829" s="14"/>
      <c r="RNV829" s="14"/>
      <c r="RNW829" s="14"/>
      <c r="RNX829" s="14"/>
      <c r="RNY829" s="14"/>
      <c r="RNZ829" s="14"/>
      <c r="ROA829" s="14"/>
      <c r="ROB829" s="14"/>
      <c r="ROC829" s="14"/>
      <c r="ROD829" s="14"/>
      <c r="ROE829" s="14"/>
      <c r="ROF829" s="14"/>
      <c r="ROG829" s="14"/>
      <c r="ROH829" s="14"/>
      <c r="ROI829" s="14"/>
      <c r="ROJ829" s="14"/>
      <c r="ROK829" s="14"/>
      <c r="ROL829" s="14"/>
      <c r="ROM829" s="14"/>
      <c r="RON829" s="14"/>
      <c r="ROO829" s="14"/>
      <c r="ROP829" s="14"/>
      <c r="ROQ829" s="14"/>
      <c r="ROR829" s="14"/>
      <c r="ROS829" s="14"/>
      <c r="ROT829" s="14"/>
      <c r="ROU829" s="14"/>
      <c r="ROV829" s="14"/>
      <c r="ROW829" s="14"/>
      <c r="ROX829" s="14"/>
      <c r="ROY829" s="14"/>
      <c r="ROZ829" s="14"/>
      <c r="RPA829" s="14"/>
      <c r="RPB829" s="14"/>
      <c r="RPC829" s="14"/>
      <c r="RPD829" s="14"/>
      <c r="RPE829" s="14"/>
      <c r="RPF829" s="14"/>
      <c r="RPG829" s="14"/>
      <c r="RPH829" s="14"/>
      <c r="RPI829" s="14"/>
      <c r="RPJ829" s="14"/>
      <c r="RPK829" s="14"/>
      <c r="RPL829" s="14"/>
      <c r="RPM829" s="14"/>
      <c r="RPN829" s="14"/>
      <c r="RPO829" s="14"/>
      <c r="RPP829" s="14"/>
      <c r="RPQ829" s="14"/>
      <c r="RPR829" s="14"/>
      <c r="RPS829" s="14"/>
      <c r="RPT829" s="14"/>
      <c r="RPU829" s="14"/>
      <c r="RPV829" s="14"/>
      <c r="RPW829" s="14"/>
      <c r="RPX829" s="14"/>
      <c r="RPY829" s="14"/>
      <c r="RPZ829" s="14"/>
      <c r="RQA829" s="14"/>
      <c r="RQB829" s="14"/>
      <c r="RQC829" s="14"/>
      <c r="RQD829" s="14"/>
      <c r="RQE829" s="14"/>
      <c r="RQF829" s="14"/>
      <c r="RQG829" s="14"/>
      <c r="RQH829" s="14"/>
      <c r="RQI829" s="14"/>
      <c r="RQJ829" s="14"/>
      <c r="RQK829" s="14"/>
      <c r="RQL829" s="14"/>
      <c r="RQM829" s="14"/>
      <c r="RQN829" s="14"/>
      <c r="RQO829" s="14"/>
      <c r="RQP829" s="14"/>
      <c r="RQQ829" s="14"/>
      <c r="RQR829" s="14"/>
      <c r="RQS829" s="14"/>
      <c r="RQT829" s="14"/>
      <c r="RQU829" s="14"/>
      <c r="RQV829" s="14"/>
      <c r="RQW829" s="14"/>
      <c r="RQX829" s="14"/>
      <c r="RQY829" s="14"/>
      <c r="RQZ829" s="14"/>
      <c r="RRA829" s="14"/>
      <c r="RRB829" s="14"/>
      <c r="RRC829" s="14"/>
      <c r="RRD829" s="14"/>
      <c r="RRE829" s="14"/>
      <c r="RRF829" s="14"/>
      <c r="RRG829" s="14"/>
      <c r="RRH829" s="14"/>
      <c r="RRI829" s="14"/>
      <c r="RRJ829" s="14"/>
      <c r="RRK829" s="14"/>
      <c r="RRL829" s="14"/>
      <c r="RRM829" s="14"/>
      <c r="RRN829" s="14"/>
      <c r="RRO829" s="14"/>
      <c r="RRP829" s="14"/>
      <c r="RRQ829" s="14"/>
      <c r="RRR829" s="14"/>
      <c r="RRS829" s="14"/>
      <c r="RRT829" s="14"/>
      <c r="RRU829" s="14"/>
      <c r="RRV829" s="14"/>
      <c r="RRW829" s="14"/>
      <c r="RRX829" s="14"/>
      <c r="RRY829" s="14"/>
      <c r="RRZ829" s="14"/>
      <c r="RSA829" s="14"/>
      <c r="RSB829" s="14"/>
      <c r="RSC829" s="14"/>
      <c r="RSD829" s="14"/>
      <c r="RSE829" s="14"/>
      <c r="RSF829" s="14"/>
      <c r="RSG829" s="14"/>
      <c r="RSH829" s="14"/>
      <c r="RSI829" s="14"/>
      <c r="RSJ829" s="14"/>
      <c r="RSK829" s="14"/>
      <c r="RSL829" s="14"/>
      <c r="RSM829" s="14"/>
      <c r="RSN829" s="14"/>
      <c r="RSO829" s="14"/>
      <c r="RSP829" s="14"/>
      <c r="RSQ829" s="14"/>
      <c r="RSR829" s="14"/>
      <c r="RSS829" s="14"/>
      <c r="RST829" s="14"/>
      <c r="RSU829" s="14"/>
      <c r="RSV829" s="14"/>
      <c r="RSW829" s="14"/>
      <c r="RSX829" s="14"/>
      <c r="RSY829" s="14"/>
      <c r="RSZ829" s="14"/>
      <c r="RTA829" s="14"/>
      <c r="RTB829" s="14"/>
      <c r="RTC829" s="14"/>
      <c r="RTD829" s="14"/>
      <c r="RTE829" s="14"/>
      <c r="RTF829" s="14"/>
      <c r="RTG829" s="14"/>
      <c r="RTH829" s="14"/>
      <c r="RTI829" s="14"/>
      <c r="RTJ829" s="14"/>
      <c r="RTK829" s="14"/>
      <c r="RTL829" s="14"/>
      <c r="RTM829" s="14"/>
      <c r="RTN829" s="14"/>
      <c r="RTO829" s="14"/>
      <c r="RTP829" s="14"/>
      <c r="RTQ829" s="14"/>
      <c r="RTR829" s="14"/>
      <c r="RTS829" s="14"/>
      <c r="RTT829" s="14"/>
      <c r="RTU829" s="14"/>
      <c r="RTV829" s="14"/>
      <c r="RTW829" s="14"/>
      <c r="RTX829" s="14"/>
      <c r="RTY829" s="14"/>
      <c r="RTZ829" s="14"/>
      <c r="RUA829" s="14"/>
      <c r="RUB829" s="14"/>
      <c r="RUC829" s="14"/>
      <c r="RUD829" s="14"/>
      <c r="RUE829" s="14"/>
      <c r="RUF829" s="14"/>
      <c r="RUG829" s="14"/>
      <c r="RUH829" s="14"/>
      <c r="RUI829" s="14"/>
      <c r="RUJ829" s="14"/>
      <c r="RUK829" s="14"/>
      <c r="RUL829" s="14"/>
      <c r="RUM829" s="14"/>
      <c r="RUN829" s="14"/>
      <c r="RUO829" s="14"/>
      <c r="RUP829" s="14"/>
      <c r="RUQ829" s="14"/>
      <c r="RUR829" s="14"/>
      <c r="RUS829" s="14"/>
      <c r="RUT829" s="14"/>
      <c r="RUU829" s="14"/>
      <c r="RUV829" s="14"/>
      <c r="RUW829" s="14"/>
      <c r="RUX829" s="14"/>
      <c r="RUY829" s="14"/>
      <c r="RUZ829" s="14"/>
      <c r="RVA829" s="14"/>
      <c r="RVB829" s="14"/>
      <c r="RVC829" s="14"/>
      <c r="RVD829" s="14"/>
      <c r="RVE829" s="14"/>
      <c r="RVF829" s="14"/>
      <c r="RVG829" s="14"/>
      <c r="RVH829" s="14"/>
      <c r="RVI829" s="14"/>
      <c r="RVJ829" s="14"/>
      <c r="RVK829" s="14"/>
      <c r="RVL829" s="14"/>
      <c r="RVM829" s="14"/>
      <c r="RVN829" s="14"/>
      <c r="RVO829" s="14"/>
      <c r="RVP829" s="14"/>
      <c r="RVQ829" s="14"/>
      <c r="RVR829" s="14"/>
      <c r="RVS829" s="14"/>
      <c r="RVT829" s="14"/>
      <c r="RVU829" s="14"/>
      <c r="RVV829" s="14"/>
      <c r="RVW829" s="14"/>
      <c r="RVX829" s="14"/>
      <c r="RVY829" s="14"/>
      <c r="RVZ829" s="14"/>
      <c r="RWA829" s="14"/>
      <c r="RWB829" s="14"/>
      <c r="RWC829" s="14"/>
      <c r="RWD829" s="14"/>
      <c r="RWE829" s="14"/>
      <c r="RWF829" s="14"/>
      <c r="RWG829" s="14"/>
      <c r="RWH829" s="14"/>
      <c r="RWI829" s="14"/>
      <c r="RWJ829" s="14"/>
      <c r="RWK829" s="14"/>
      <c r="RWL829" s="14"/>
      <c r="RWM829" s="14"/>
      <c r="RWN829" s="14"/>
      <c r="RWO829" s="14"/>
      <c r="RWP829" s="14"/>
      <c r="RWQ829" s="14"/>
      <c r="RWR829" s="14"/>
      <c r="RWS829" s="14"/>
      <c r="RWT829" s="14"/>
      <c r="RWU829" s="14"/>
      <c r="RWV829" s="14"/>
      <c r="RWW829" s="14"/>
      <c r="RWX829" s="14"/>
      <c r="RWY829" s="14"/>
      <c r="RWZ829" s="14"/>
      <c r="RXA829" s="14"/>
      <c r="RXB829" s="14"/>
      <c r="RXC829" s="14"/>
      <c r="RXD829" s="14"/>
      <c r="RXE829" s="14"/>
      <c r="RXF829" s="14"/>
      <c r="RXG829" s="14"/>
      <c r="RXH829" s="14"/>
      <c r="RXI829" s="14"/>
      <c r="RXJ829" s="14"/>
      <c r="RXK829" s="14"/>
      <c r="RXL829" s="14"/>
      <c r="RXM829" s="14"/>
      <c r="RXN829" s="14"/>
      <c r="RXO829" s="14"/>
      <c r="RXP829" s="14"/>
      <c r="RXQ829" s="14"/>
      <c r="RXR829" s="14"/>
      <c r="RXS829" s="14"/>
      <c r="RXT829" s="14"/>
      <c r="RXU829" s="14"/>
      <c r="RXV829" s="14"/>
      <c r="RXW829" s="14"/>
      <c r="RXX829" s="14"/>
      <c r="RXY829" s="14"/>
      <c r="RXZ829" s="14"/>
      <c r="RYA829" s="14"/>
      <c r="RYB829" s="14"/>
      <c r="RYC829" s="14"/>
      <c r="RYD829" s="14"/>
      <c r="RYE829" s="14"/>
      <c r="RYF829" s="14"/>
      <c r="RYG829" s="14"/>
      <c r="RYH829" s="14"/>
      <c r="RYI829" s="14"/>
      <c r="RYJ829" s="14"/>
      <c r="RYK829" s="14"/>
      <c r="RYL829" s="14"/>
      <c r="RYM829" s="14"/>
      <c r="RYN829" s="14"/>
      <c r="RYO829" s="14"/>
      <c r="RYP829" s="14"/>
      <c r="RYQ829" s="14"/>
      <c r="RYR829" s="14"/>
      <c r="RYS829" s="14"/>
      <c r="RYT829" s="14"/>
      <c r="RYU829" s="14"/>
      <c r="RYV829" s="14"/>
      <c r="RYW829" s="14"/>
      <c r="RYX829" s="14"/>
      <c r="RYY829" s="14"/>
      <c r="RYZ829" s="14"/>
      <c r="RZA829" s="14"/>
      <c r="RZB829" s="14"/>
      <c r="RZC829" s="14"/>
      <c r="RZD829" s="14"/>
      <c r="RZE829" s="14"/>
      <c r="RZF829" s="14"/>
      <c r="RZG829" s="14"/>
      <c r="RZH829" s="14"/>
      <c r="RZI829" s="14"/>
      <c r="RZJ829" s="14"/>
      <c r="RZK829" s="14"/>
      <c r="RZL829" s="14"/>
      <c r="RZM829" s="14"/>
      <c r="RZN829" s="14"/>
      <c r="RZO829" s="14"/>
      <c r="RZP829" s="14"/>
      <c r="RZQ829" s="14"/>
      <c r="RZR829" s="14"/>
      <c r="RZS829" s="14"/>
      <c r="RZT829" s="14"/>
      <c r="RZU829" s="14"/>
      <c r="RZV829" s="14"/>
      <c r="RZW829" s="14"/>
      <c r="RZX829" s="14"/>
      <c r="RZY829" s="14"/>
      <c r="RZZ829" s="14"/>
      <c r="SAA829" s="14"/>
      <c r="SAB829" s="14"/>
      <c r="SAC829" s="14"/>
      <c r="SAD829" s="14"/>
      <c r="SAE829" s="14"/>
      <c r="SAF829" s="14"/>
      <c r="SAG829" s="14"/>
      <c r="SAH829" s="14"/>
      <c r="SAI829" s="14"/>
      <c r="SAJ829" s="14"/>
      <c r="SAK829" s="14"/>
      <c r="SAL829" s="14"/>
      <c r="SAM829" s="14"/>
      <c r="SAN829" s="14"/>
      <c r="SAO829" s="14"/>
      <c r="SAP829" s="14"/>
      <c r="SAQ829" s="14"/>
      <c r="SAR829" s="14"/>
      <c r="SAS829" s="14"/>
      <c r="SAT829" s="14"/>
      <c r="SAU829" s="14"/>
      <c r="SAV829" s="14"/>
      <c r="SAW829" s="14"/>
      <c r="SAX829" s="14"/>
      <c r="SAY829" s="14"/>
      <c r="SAZ829" s="14"/>
      <c r="SBA829" s="14"/>
      <c r="SBB829" s="14"/>
      <c r="SBC829" s="14"/>
      <c r="SBD829" s="14"/>
      <c r="SBE829" s="14"/>
      <c r="SBF829" s="14"/>
      <c r="SBG829" s="14"/>
      <c r="SBH829" s="14"/>
      <c r="SBI829" s="14"/>
      <c r="SBJ829" s="14"/>
      <c r="SBK829" s="14"/>
      <c r="SBL829" s="14"/>
      <c r="SBM829" s="14"/>
      <c r="SBN829" s="14"/>
      <c r="SBO829" s="14"/>
      <c r="SBP829" s="14"/>
      <c r="SBQ829" s="14"/>
      <c r="SBR829" s="14"/>
      <c r="SBS829" s="14"/>
      <c r="SBT829" s="14"/>
      <c r="SBU829" s="14"/>
      <c r="SBV829" s="14"/>
      <c r="SBW829" s="14"/>
      <c r="SBX829" s="14"/>
      <c r="SBY829" s="14"/>
      <c r="SBZ829" s="14"/>
      <c r="SCA829" s="14"/>
      <c r="SCB829" s="14"/>
      <c r="SCC829" s="14"/>
      <c r="SCD829" s="14"/>
      <c r="SCE829" s="14"/>
      <c r="SCF829" s="14"/>
      <c r="SCG829" s="14"/>
      <c r="SCH829" s="14"/>
      <c r="SCI829" s="14"/>
      <c r="SCJ829" s="14"/>
      <c r="SCK829" s="14"/>
      <c r="SCL829" s="14"/>
      <c r="SCM829" s="14"/>
      <c r="SCN829" s="14"/>
      <c r="SCO829" s="14"/>
      <c r="SCP829" s="14"/>
      <c r="SCQ829" s="14"/>
      <c r="SCR829" s="14"/>
      <c r="SCS829" s="14"/>
      <c r="SCT829" s="14"/>
      <c r="SCU829" s="14"/>
      <c r="SCV829" s="14"/>
      <c r="SCW829" s="14"/>
      <c r="SCX829" s="14"/>
      <c r="SCY829" s="14"/>
      <c r="SCZ829" s="14"/>
      <c r="SDA829" s="14"/>
      <c r="SDB829" s="14"/>
      <c r="SDC829" s="14"/>
      <c r="SDD829" s="14"/>
      <c r="SDE829" s="14"/>
      <c r="SDF829" s="14"/>
      <c r="SDG829" s="14"/>
      <c r="SDH829" s="14"/>
      <c r="SDI829" s="14"/>
      <c r="SDJ829" s="14"/>
      <c r="SDK829" s="14"/>
      <c r="SDL829" s="14"/>
      <c r="SDM829" s="14"/>
      <c r="SDN829" s="14"/>
      <c r="SDO829" s="14"/>
      <c r="SDP829" s="14"/>
      <c r="SDQ829" s="14"/>
      <c r="SDR829" s="14"/>
      <c r="SDS829" s="14"/>
      <c r="SDT829" s="14"/>
      <c r="SDU829" s="14"/>
      <c r="SDV829" s="14"/>
      <c r="SDW829" s="14"/>
      <c r="SDX829" s="14"/>
      <c r="SDY829" s="14"/>
      <c r="SDZ829" s="14"/>
      <c r="SEA829" s="14"/>
      <c r="SEB829" s="14"/>
      <c r="SEC829" s="14"/>
      <c r="SED829" s="14"/>
      <c r="SEE829" s="14"/>
      <c r="SEF829" s="14"/>
      <c r="SEG829" s="14"/>
      <c r="SEH829" s="14"/>
      <c r="SEI829" s="14"/>
      <c r="SEJ829" s="14"/>
      <c r="SEK829" s="14"/>
      <c r="SEL829" s="14"/>
      <c r="SEM829" s="14"/>
      <c r="SEN829" s="14"/>
      <c r="SEO829" s="14"/>
      <c r="SEP829" s="14"/>
      <c r="SEQ829" s="14"/>
      <c r="SER829" s="14"/>
      <c r="SES829" s="14"/>
      <c r="SET829" s="14"/>
      <c r="SEU829" s="14"/>
      <c r="SEV829" s="14"/>
      <c r="SEW829" s="14"/>
      <c r="SEX829" s="14"/>
      <c r="SEY829" s="14"/>
      <c r="SEZ829" s="14"/>
      <c r="SFA829" s="14"/>
      <c r="SFB829" s="14"/>
      <c r="SFC829" s="14"/>
      <c r="SFD829" s="14"/>
      <c r="SFE829" s="14"/>
      <c r="SFF829" s="14"/>
      <c r="SFG829" s="14"/>
      <c r="SFH829" s="14"/>
      <c r="SFI829" s="14"/>
      <c r="SFJ829" s="14"/>
      <c r="SFK829" s="14"/>
      <c r="SFL829" s="14"/>
      <c r="SFM829" s="14"/>
      <c r="SFN829" s="14"/>
      <c r="SFO829" s="14"/>
      <c r="SFP829" s="14"/>
      <c r="SFQ829" s="14"/>
      <c r="SFR829" s="14"/>
      <c r="SFS829" s="14"/>
      <c r="SFT829" s="14"/>
      <c r="SFU829" s="14"/>
      <c r="SFV829" s="14"/>
      <c r="SFW829" s="14"/>
      <c r="SFX829" s="14"/>
      <c r="SFY829" s="14"/>
      <c r="SFZ829" s="14"/>
      <c r="SGA829" s="14"/>
      <c r="SGB829" s="14"/>
      <c r="SGC829" s="14"/>
      <c r="SGD829" s="14"/>
      <c r="SGE829" s="14"/>
      <c r="SGF829" s="14"/>
      <c r="SGG829" s="14"/>
      <c r="SGH829" s="14"/>
      <c r="SGI829" s="14"/>
      <c r="SGJ829" s="14"/>
      <c r="SGK829" s="14"/>
      <c r="SGL829" s="14"/>
      <c r="SGM829" s="14"/>
      <c r="SGN829" s="14"/>
      <c r="SGO829" s="14"/>
      <c r="SGP829" s="14"/>
      <c r="SGQ829" s="14"/>
      <c r="SGR829" s="14"/>
      <c r="SGS829" s="14"/>
      <c r="SGT829" s="14"/>
      <c r="SGU829" s="14"/>
      <c r="SGV829" s="14"/>
      <c r="SGW829" s="14"/>
      <c r="SGX829" s="14"/>
      <c r="SGY829" s="14"/>
      <c r="SGZ829" s="14"/>
      <c r="SHA829" s="14"/>
      <c r="SHB829" s="14"/>
      <c r="SHC829" s="14"/>
      <c r="SHD829" s="14"/>
      <c r="SHE829" s="14"/>
      <c r="SHF829" s="14"/>
      <c r="SHG829" s="14"/>
      <c r="SHH829" s="14"/>
      <c r="SHI829" s="14"/>
      <c r="SHJ829" s="14"/>
      <c r="SHK829" s="14"/>
      <c r="SHL829" s="14"/>
      <c r="SHM829" s="14"/>
      <c r="SHN829" s="14"/>
      <c r="SHO829" s="14"/>
      <c r="SHP829" s="14"/>
      <c r="SHQ829" s="14"/>
      <c r="SHR829" s="14"/>
      <c r="SHS829" s="14"/>
      <c r="SHT829" s="14"/>
      <c r="SHU829" s="14"/>
      <c r="SHV829" s="14"/>
      <c r="SHW829" s="14"/>
      <c r="SHX829" s="14"/>
      <c r="SHY829" s="14"/>
      <c r="SHZ829" s="14"/>
      <c r="SIA829" s="14"/>
      <c r="SIB829" s="14"/>
      <c r="SIC829" s="14"/>
      <c r="SID829" s="14"/>
      <c r="SIE829" s="14"/>
      <c r="SIF829" s="14"/>
      <c r="SIG829" s="14"/>
      <c r="SIH829" s="14"/>
      <c r="SII829" s="14"/>
      <c r="SIJ829" s="14"/>
      <c r="SIK829" s="14"/>
      <c r="SIL829" s="14"/>
      <c r="SIM829" s="14"/>
      <c r="SIN829" s="14"/>
      <c r="SIO829" s="14"/>
      <c r="SIP829" s="14"/>
      <c r="SIQ829" s="14"/>
      <c r="SIR829" s="14"/>
      <c r="SIS829" s="14"/>
      <c r="SIT829" s="14"/>
      <c r="SIU829" s="14"/>
      <c r="SIV829" s="14"/>
      <c r="SIW829" s="14"/>
      <c r="SIX829" s="14"/>
      <c r="SIY829" s="14"/>
      <c r="SIZ829" s="14"/>
      <c r="SJA829" s="14"/>
      <c r="SJB829" s="14"/>
      <c r="SJC829" s="14"/>
      <c r="SJD829" s="14"/>
      <c r="SJE829" s="14"/>
      <c r="SJF829" s="14"/>
      <c r="SJG829" s="14"/>
      <c r="SJH829" s="14"/>
      <c r="SJI829" s="14"/>
      <c r="SJJ829" s="14"/>
      <c r="SJK829" s="14"/>
      <c r="SJL829" s="14"/>
      <c r="SJM829" s="14"/>
      <c r="SJN829" s="14"/>
      <c r="SJO829" s="14"/>
      <c r="SJP829" s="14"/>
      <c r="SJQ829" s="14"/>
      <c r="SJR829" s="14"/>
      <c r="SJS829" s="14"/>
      <c r="SJT829" s="14"/>
      <c r="SJU829" s="14"/>
      <c r="SJV829" s="14"/>
      <c r="SJW829" s="14"/>
      <c r="SJX829" s="14"/>
      <c r="SJY829" s="14"/>
      <c r="SJZ829" s="14"/>
      <c r="SKA829" s="14"/>
      <c r="SKB829" s="14"/>
      <c r="SKC829" s="14"/>
      <c r="SKD829" s="14"/>
      <c r="SKE829" s="14"/>
      <c r="SKF829" s="14"/>
      <c r="SKG829" s="14"/>
      <c r="SKH829" s="14"/>
      <c r="SKI829" s="14"/>
      <c r="SKJ829" s="14"/>
      <c r="SKK829" s="14"/>
      <c r="SKL829" s="14"/>
      <c r="SKM829" s="14"/>
      <c r="SKN829" s="14"/>
      <c r="SKO829" s="14"/>
      <c r="SKP829" s="14"/>
      <c r="SKQ829" s="14"/>
      <c r="SKR829" s="14"/>
      <c r="SKS829" s="14"/>
      <c r="SKT829" s="14"/>
      <c r="SKU829" s="14"/>
      <c r="SKV829" s="14"/>
      <c r="SKW829" s="14"/>
      <c r="SKX829" s="14"/>
      <c r="SKY829" s="14"/>
      <c r="SKZ829" s="14"/>
      <c r="SLA829" s="14"/>
      <c r="SLB829" s="14"/>
      <c r="SLC829" s="14"/>
      <c r="SLD829" s="14"/>
      <c r="SLE829" s="14"/>
      <c r="SLF829" s="14"/>
      <c r="SLG829" s="14"/>
      <c r="SLH829" s="14"/>
      <c r="SLI829" s="14"/>
      <c r="SLJ829" s="14"/>
      <c r="SLK829" s="14"/>
      <c r="SLL829" s="14"/>
      <c r="SLM829" s="14"/>
      <c r="SLN829" s="14"/>
      <c r="SLO829" s="14"/>
      <c r="SLP829" s="14"/>
      <c r="SLQ829" s="14"/>
      <c r="SLR829" s="14"/>
      <c r="SLS829" s="14"/>
      <c r="SLT829" s="14"/>
      <c r="SLU829" s="14"/>
      <c r="SLV829" s="14"/>
      <c r="SLW829" s="14"/>
      <c r="SLX829" s="14"/>
      <c r="SLY829" s="14"/>
      <c r="SLZ829" s="14"/>
      <c r="SMA829" s="14"/>
      <c r="SMB829" s="14"/>
      <c r="SMC829" s="14"/>
      <c r="SMD829" s="14"/>
      <c r="SME829" s="14"/>
      <c r="SMF829" s="14"/>
      <c r="SMG829" s="14"/>
      <c r="SMH829" s="14"/>
      <c r="SMI829" s="14"/>
      <c r="SMJ829" s="14"/>
      <c r="SMK829" s="14"/>
      <c r="SML829" s="14"/>
      <c r="SMM829" s="14"/>
      <c r="SMN829" s="14"/>
      <c r="SMO829" s="14"/>
      <c r="SMP829" s="14"/>
      <c r="SMQ829" s="14"/>
      <c r="SMR829" s="14"/>
      <c r="SMS829" s="14"/>
      <c r="SMT829" s="14"/>
      <c r="SMU829" s="14"/>
      <c r="SMV829" s="14"/>
      <c r="SMW829" s="14"/>
      <c r="SMX829" s="14"/>
      <c r="SMY829" s="14"/>
      <c r="SMZ829" s="14"/>
      <c r="SNA829" s="14"/>
      <c r="SNB829" s="14"/>
      <c r="SNC829" s="14"/>
      <c r="SND829" s="14"/>
      <c r="SNE829" s="14"/>
      <c r="SNF829" s="14"/>
      <c r="SNG829" s="14"/>
      <c r="SNH829" s="14"/>
      <c r="SNI829" s="14"/>
      <c r="SNJ829" s="14"/>
      <c r="SNK829" s="14"/>
      <c r="SNL829" s="14"/>
      <c r="SNM829" s="14"/>
      <c r="SNN829" s="14"/>
      <c r="SNO829" s="14"/>
      <c r="SNP829" s="14"/>
      <c r="SNQ829" s="14"/>
      <c r="SNR829" s="14"/>
      <c r="SNS829" s="14"/>
      <c r="SNT829" s="14"/>
      <c r="SNU829" s="14"/>
      <c r="SNV829" s="14"/>
      <c r="SNW829" s="14"/>
      <c r="SNX829" s="14"/>
      <c r="SNY829" s="14"/>
      <c r="SNZ829" s="14"/>
      <c r="SOA829" s="14"/>
      <c r="SOB829" s="14"/>
      <c r="SOC829" s="14"/>
      <c r="SOD829" s="14"/>
      <c r="SOE829" s="14"/>
      <c r="SOF829" s="14"/>
      <c r="SOG829" s="14"/>
      <c r="SOH829" s="14"/>
      <c r="SOI829" s="14"/>
      <c r="SOJ829" s="14"/>
      <c r="SOK829" s="14"/>
      <c r="SOL829" s="14"/>
      <c r="SOM829" s="14"/>
      <c r="SON829" s="14"/>
      <c r="SOO829" s="14"/>
      <c r="SOP829" s="14"/>
      <c r="SOQ829" s="14"/>
      <c r="SOR829" s="14"/>
      <c r="SOS829" s="14"/>
      <c r="SOT829" s="14"/>
      <c r="SOU829" s="14"/>
      <c r="SOV829" s="14"/>
      <c r="SOW829" s="14"/>
      <c r="SOX829" s="14"/>
      <c r="SOY829" s="14"/>
      <c r="SOZ829" s="14"/>
      <c r="SPA829" s="14"/>
      <c r="SPB829" s="14"/>
      <c r="SPC829" s="14"/>
      <c r="SPD829" s="14"/>
      <c r="SPE829" s="14"/>
      <c r="SPF829" s="14"/>
      <c r="SPG829" s="14"/>
      <c r="SPH829" s="14"/>
      <c r="SPI829" s="14"/>
      <c r="SPJ829" s="14"/>
      <c r="SPK829" s="14"/>
      <c r="SPL829" s="14"/>
      <c r="SPM829" s="14"/>
      <c r="SPN829" s="14"/>
      <c r="SPO829" s="14"/>
      <c r="SPP829" s="14"/>
      <c r="SPQ829" s="14"/>
      <c r="SPR829" s="14"/>
      <c r="SPS829" s="14"/>
      <c r="SPT829" s="14"/>
      <c r="SPU829" s="14"/>
      <c r="SPV829" s="14"/>
      <c r="SPW829" s="14"/>
      <c r="SPX829" s="14"/>
      <c r="SPY829" s="14"/>
      <c r="SPZ829" s="14"/>
      <c r="SQA829" s="14"/>
      <c r="SQB829" s="14"/>
      <c r="SQC829" s="14"/>
      <c r="SQD829" s="14"/>
      <c r="SQE829" s="14"/>
      <c r="SQF829" s="14"/>
      <c r="SQG829" s="14"/>
      <c r="SQH829" s="14"/>
      <c r="SQI829" s="14"/>
      <c r="SQJ829" s="14"/>
      <c r="SQK829" s="14"/>
      <c r="SQL829" s="14"/>
      <c r="SQM829" s="14"/>
      <c r="SQN829" s="14"/>
      <c r="SQO829" s="14"/>
      <c r="SQP829" s="14"/>
      <c r="SQQ829" s="14"/>
      <c r="SQR829" s="14"/>
      <c r="SQS829" s="14"/>
      <c r="SQT829" s="14"/>
      <c r="SQU829" s="14"/>
      <c r="SQV829" s="14"/>
      <c r="SQW829" s="14"/>
      <c r="SQX829" s="14"/>
      <c r="SQY829" s="14"/>
      <c r="SQZ829" s="14"/>
      <c r="SRA829" s="14"/>
      <c r="SRB829" s="14"/>
      <c r="SRC829" s="14"/>
      <c r="SRD829" s="14"/>
      <c r="SRE829" s="14"/>
      <c r="SRF829" s="14"/>
      <c r="SRG829" s="14"/>
      <c r="SRH829" s="14"/>
      <c r="SRI829" s="14"/>
      <c r="SRJ829" s="14"/>
      <c r="SRK829" s="14"/>
      <c r="SRL829" s="14"/>
      <c r="SRM829" s="14"/>
      <c r="SRN829" s="14"/>
      <c r="SRO829" s="14"/>
      <c r="SRP829" s="14"/>
      <c r="SRQ829" s="14"/>
      <c r="SRR829" s="14"/>
      <c r="SRS829" s="14"/>
      <c r="SRT829" s="14"/>
      <c r="SRU829" s="14"/>
      <c r="SRV829" s="14"/>
      <c r="SRW829" s="14"/>
      <c r="SRX829" s="14"/>
      <c r="SRY829" s="14"/>
      <c r="SRZ829" s="14"/>
      <c r="SSA829" s="14"/>
      <c r="SSB829" s="14"/>
      <c r="SSC829" s="14"/>
      <c r="SSD829" s="14"/>
      <c r="SSE829" s="14"/>
      <c r="SSF829" s="14"/>
      <c r="SSG829" s="14"/>
      <c r="SSH829" s="14"/>
      <c r="SSI829" s="14"/>
      <c r="SSJ829" s="14"/>
      <c r="SSK829" s="14"/>
      <c r="SSL829" s="14"/>
      <c r="SSM829" s="14"/>
      <c r="SSN829" s="14"/>
      <c r="SSO829" s="14"/>
      <c r="SSP829" s="14"/>
      <c r="SSQ829" s="14"/>
      <c r="SSR829" s="14"/>
      <c r="SSS829" s="14"/>
      <c r="SST829" s="14"/>
      <c r="SSU829" s="14"/>
      <c r="SSV829" s="14"/>
      <c r="SSW829" s="14"/>
      <c r="SSX829" s="14"/>
      <c r="SSY829" s="14"/>
      <c r="SSZ829" s="14"/>
      <c r="STA829" s="14"/>
      <c r="STB829" s="14"/>
      <c r="STC829" s="14"/>
      <c r="STD829" s="14"/>
      <c r="STE829" s="14"/>
      <c r="STF829" s="14"/>
      <c r="STG829" s="14"/>
      <c r="STH829" s="14"/>
      <c r="STI829" s="14"/>
      <c r="STJ829" s="14"/>
      <c r="STK829" s="14"/>
      <c r="STL829" s="14"/>
      <c r="STM829" s="14"/>
      <c r="STN829" s="14"/>
      <c r="STO829" s="14"/>
      <c r="STP829" s="14"/>
      <c r="STQ829" s="14"/>
      <c r="STR829" s="14"/>
      <c r="STS829" s="14"/>
      <c r="STT829" s="14"/>
      <c r="STU829" s="14"/>
      <c r="STV829" s="14"/>
      <c r="STW829" s="14"/>
      <c r="STX829" s="14"/>
      <c r="STY829" s="14"/>
      <c r="STZ829" s="14"/>
      <c r="SUA829" s="14"/>
      <c r="SUB829" s="14"/>
      <c r="SUC829" s="14"/>
      <c r="SUD829" s="14"/>
      <c r="SUE829" s="14"/>
      <c r="SUF829" s="14"/>
      <c r="SUG829" s="14"/>
      <c r="SUH829" s="14"/>
      <c r="SUI829" s="14"/>
      <c r="SUJ829" s="14"/>
      <c r="SUK829" s="14"/>
      <c r="SUL829" s="14"/>
      <c r="SUM829" s="14"/>
      <c r="SUN829" s="14"/>
      <c r="SUO829" s="14"/>
      <c r="SUP829" s="14"/>
      <c r="SUQ829" s="14"/>
      <c r="SUR829" s="14"/>
      <c r="SUS829" s="14"/>
      <c r="SUT829" s="14"/>
      <c r="SUU829" s="14"/>
      <c r="SUV829" s="14"/>
      <c r="SUW829" s="14"/>
      <c r="SUX829" s="14"/>
      <c r="SUY829" s="14"/>
      <c r="SUZ829" s="14"/>
      <c r="SVA829" s="14"/>
      <c r="SVB829" s="14"/>
      <c r="SVC829" s="14"/>
      <c r="SVD829" s="14"/>
      <c r="SVE829" s="14"/>
      <c r="SVF829" s="14"/>
      <c r="SVG829" s="14"/>
      <c r="SVH829" s="14"/>
      <c r="SVI829" s="14"/>
      <c r="SVJ829" s="14"/>
      <c r="SVK829" s="14"/>
      <c r="SVL829" s="14"/>
      <c r="SVM829" s="14"/>
      <c r="SVN829" s="14"/>
      <c r="SVO829" s="14"/>
      <c r="SVP829" s="14"/>
      <c r="SVQ829" s="14"/>
      <c r="SVR829" s="14"/>
      <c r="SVS829" s="14"/>
      <c r="SVT829" s="14"/>
      <c r="SVU829" s="14"/>
      <c r="SVV829" s="14"/>
      <c r="SVW829" s="14"/>
      <c r="SVX829" s="14"/>
      <c r="SVY829" s="14"/>
      <c r="SVZ829" s="14"/>
      <c r="SWA829" s="14"/>
      <c r="SWB829" s="14"/>
      <c r="SWC829" s="14"/>
      <c r="SWD829" s="14"/>
      <c r="SWE829" s="14"/>
      <c r="SWF829" s="14"/>
      <c r="SWG829" s="14"/>
      <c r="SWH829" s="14"/>
      <c r="SWI829" s="14"/>
      <c r="SWJ829" s="14"/>
      <c r="SWK829" s="14"/>
      <c r="SWL829" s="14"/>
      <c r="SWM829" s="14"/>
      <c r="SWN829" s="14"/>
      <c r="SWO829" s="14"/>
      <c r="SWP829" s="14"/>
      <c r="SWQ829" s="14"/>
      <c r="SWR829" s="14"/>
      <c r="SWS829" s="14"/>
      <c r="SWT829" s="14"/>
      <c r="SWU829" s="14"/>
      <c r="SWV829" s="14"/>
      <c r="SWW829" s="14"/>
      <c r="SWX829" s="14"/>
      <c r="SWY829" s="14"/>
      <c r="SWZ829" s="14"/>
      <c r="SXA829" s="14"/>
      <c r="SXB829" s="14"/>
      <c r="SXC829" s="14"/>
      <c r="SXD829" s="14"/>
      <c r="SXE829" s="14"/>
      <c r="SXF829" s="14"/>
      <c r="SXG829" s="14"/>
      <c r="SXH829" s="14"/>
      <c r="SXI829" s="14"/>
      <c r="SXJ829" s="14"/>
      <c r="SXK829" s="14"/>
      <c r="SXL829" s="14"/>
      <c r="SXM829" s="14"/>
      <c r="SXN829" s="14"/>
      <c r="SXO829" s="14"/>
      <c r="SXP829" s="14"/>
      <c r="SXQ829" s="14"/>
      <c r="SXR829" s="14"/>
      <c r="SXS829" s="14"/>
      <c r="SXT829" s="14"/>
      <c r="SXU829" s="14"/>
      <c r="SXV829" s="14"/>
      <c r="SXW829" s="14"/>
      <c r="SXX829" s="14"/>
      <c r="SXY829" s="14"/>
      <c r="SXZ829" s="14"/>
      <c r="SYA829" s="14"/>
      <c r="SYB829" s="14"/>
      <c r="SYC829" s="14"/>
      <c r="SYD829" s="14"/>
      <c r="SYE829" s="14"/>
      <c r="SYF829" s="14"/>
      <c r="SYG829" s="14"/>
      <c r="SYH829" s="14"/>
      <c r="SYI829" s="14"/>
      <c r="SYJ829" s="14"/>
      <c r="SYK829" s="14"/>
      <c r="SYL829" s="14"/>
      <c r="SYM829" s="14"/>
      <c r="SYN829" s="14"/>
      <c r="SYO829" s="14"/>
      <c r="SYP829" s="14"/>
      <c r="SYQ829" s="14"/>
      <c r="SYR829" s="14"/>
      <c r="SYS829" s="14"/>
      <c r="SYT829" s="14"/>
      <c r="SYU829" s="14"/>
      <c r="SYV829" s="14"/>
      <c r="SYW829" s="14"/>
      <c r="SYX829" s="14"/>
      <c r="SYY829" s="14"/>
      <c r="SYZ829" s="14"/>
      <c r="SZA829" s="14"/>
      <c r="SZB829" s="14"/>
      <c r="SZC829" s="14"/>
      <c r="SZD829" s="14"/>
      <c r="SZE829" s="14"/>
      <c r="SZF829" s="14"/>
      <c r="SZG829" s="14"/>
      <c r="SZH829" s="14"/>
      <c r="SZI829" s="14"/>
      <c r="SZJ829" s="14"/>
      <c r="SZK829" s="14"/>
      <c r="SZL829" s="14"/>
      <c r="SZM829" s="14"/>
      <c r="SZN829" s="14"/>
      <c r="SZO829" s="14"/>
      <c r="SZP829" s="14"/>
      <c r="SZQ829" s="14"/>
      <c r="SZR829" s="14"/>
      <c r="SZS829" s="14"/>
      <c r="SZT829" s="14"/>
      <c r="SZU829" s="14"/>
      <c r="SZV829" s="14"/>
      <c r="SZW829" s="14"/>
      <c r="SZX829" s="14"/>
      <c r="SZY829" s="14"/>
      <c r="SZZ829" s="14"/>
      <c r="TAA829" s="14"/>
      <c r="TAB829" s="14"/>
      <c r="TAC829" s="14"/>
      <c r="TAD829" s="14"/>
      <c r="TAE829" s="14"/>
      <c r="TAF829" s="14"/>
      <c r="TAG829" s="14"/>
      <c r="TAH829" s="14"/>
      <c r="TAI829" s="14"/>
      <c r="TAJ829" s="14"/>
      <c r="TAK829" s="14"/>
      <c r="TAL829" s="14"/>
      <c r="TAM829" s="14"/>
      <c r="TAN829" s="14"/>
      <c r="TAO829" s="14"/>
      <c r="TAP829" s="14"/>
      <c r="TAQ829" s="14"/>
      <c r="TAR829" s="14"/>
      <c r="TAS829" s="14"/>
      <c r="TAT829" s="14"/>
      <c r="TAU829" s="14"/>
      <c r="TAV829" s="14"/>
      <c r="TAW829" s="14"/>
      <c r="TAX829" s="14"/>
      <c r="TAY829" s="14"/>
      <c r="TAZ829" s="14"/>
      <c r="TBA829" s="14"/>
      <c r="TBB829" s="14"/>
      <c r="TBC829" s="14"/>
      <c r="TBD829" s="14"/>
      <c r="TBE829" s="14"/>
      <c r="TBF829" s="14"/>
      <c r="TBG829" s="14"/>
      <c r="TBH829" s="14"/>
      <c r="TBI829" s="14"/>
      <c r="TBJ829" s="14"/>
      <c r="TBK829" s="14"/>
      <c r="TBL829" s="14"/>
      <c r="TBM829" s="14"/>
      <c r="TBN829" s="14"/>
      <c r="TBO829" s="14"/>
      <c r="TBP829" s="14"/>
      <c r="TBQ829" s="14"/>
      <c r="TBR829" s="14"/>
      <c r="TBS829" s="14"/>
      <c r="TBT829" s="14"/>
      <c r="TBU829" s="14"/>
      <c r="TBV829" s="14"/>
      <c r="TBW829" s="14"/>
      <c r="TBX829" s="14"/>
      <c r="TBY829" s="14"/>
      <c r="TBZ829" s="14"/>
      <c r="TCA829" s="14"/>
      <c r="TCB829" s="14"/>
      <c r="TCC829" s="14"/>
      <c r="TCD829" s="14"/>
      <c r="TCE829" s="14"/>
      <c r="TCF829" s="14"/>
      <c r="TCG829" s="14"/>
      <c r="TCH829" s="14"/>
      <c r="TCI829" s="14"/>
      <c r="TCJ829" s="14"/>
      <c r="TCK829" s="14"/>
      <c r="TCL829" s="14"/>
      <c r="TCM829" s="14"/>
      <c r="TCN829" s="14"/>
      <c r="TCO829" s="14"/>
      <c r="TCP829" s="14"/>
      <c r="TCQ829" s="14"/>
      <c r="TCR829" s="14"/>
      <c r="TCS829" s="14"/>
      <c r="TCT829" s="14"/>
      <c r="TCU829" s="14"/>
      <c r="TCV829" s="14"/>
      <c r="TCW829" s="14"/>
      <c r="TCX829" s="14"/>
      <c r="TCY829" s="14"/>
      <c r="TCZ829" s="14"/>
      <c r="TDA829" s="14"/>
      <c r="TDB829" s="14"/>
      <c r="TDC829" s="14"/>
      <c r="TDD829" s="14"/>
      <c r="TDE829" s="14"/>
      <c r="TDF829" s="14"/>
      <c r="TDG829" s="14"/>
      <c r="TDH829" s="14"/>
      <c r="TDI829" s="14"/>
      <c r="TDJ829" s="14"/>
      <c r="TDK829" s="14"/>
      <c r="TDL829" s="14"/>
      <c r="TDM829" s="14"/>
      <c r="TDN829" s="14"/>
      <c r="TDO829" s="14"/>
      <c r="TDP829" s="14"/>
      <c r="TDQ829" s="14"/>
      <c r="TDR829" s="14"/>
      <c r="TDS829" s="14"/>
      <c r="TDT829" s="14"/>
      <c r="TDU829" s="14"/>
      <c r="TDV829" s="14"/>
      <c r="TDW829" s="14"/>
      <c r="TDX829" s="14"/>
      <c r="TDY829" s="14"/>
      <c r="TDZ829" s="14"/>
      <c r="TEA829" s="14"/>
      <c r="TEB829" s="14"/>
      <c r="TEC829" s="14"/>
      <c r="TED829" s="14"/>
      <c r="TEE829" s="14"/>
      <c r="TEF829" s="14"/>
      <c r="TEG829" s="14"/>
      <c r="TEH829" s="14"/>
      <c r="TEI829" s="14"/>
      <c r="TEJ829" s="14"/>
      <c r="TEK829" s="14"/>
      <c r="TEL829" s="14"/>
      <c r="TEM829" s="14"/>
      <c r="TEN829" s="14"/>
      <c r="TEO829" s="14"/>
      <c r="TEP829" s="14"/>
      <c r="TEQ829" s="14"/>
      <c r="TER829" s="14"/>
      <c r="TES829" s="14"/>
      <c r="TET829" s="14"/>
      <c r="TEU829" s="14"/>
      <c r="TEV829" s="14"/>
      <c r="TEW829" s="14"/>
      <c r="TEX829" s="14"/>
      <c r="TEY829" s="14"/>
      <c r="TEZ829" s="14"/>
      <c r="TFA829" s="14"/>
      <c r="TFB829" s="14"/>
      <c r="TFC829" s="14"/>
      <c r="TFD829" s="14"/>
      <c r="TFE829" s="14"/>
      <c r="TFF829" s="14"/>
      <c r="TFG829" s="14"/>
      <c r="TFH829" s="14"/>
      <c r="TFI829" s="14"/>
      <c r="TFJ829" s="14"/>
      <c r="TFK829" s="14"/>
      <c r="TFL829" s="14"/>
      <c r="TFM829" s="14"/>
      <c r="TFN829" s="14"/>
      <c r="TFO829" s="14"/>
      <c r="TFP829" s="14"/>
      <c r="TFQ829" s="14"/>
      <c r="TFR829" s="14"/>
      <c r="TFS829" s="14"/>
      <c r="TFT829" s="14"/>
      <c r="TFU829" s="14"/>
      <c r="TFV829" s="14"/>
      <c r="TFW829" s="14"/>
      <c r="TFX829" s="14"/>
      <c r="TFY829" s="14"/>
      <c r="TFZ829" s="14"/>
      <c r="TGA829" s="14"/>
      <c r="TGB829" s="14"/>
      <c r="TGC829" s="14"/>
      <c r="TGD829" s="14"/>
      <c r="TGE829" s="14"/>
      <c r="TGF829" s="14"/>
      <c r="TGG829" s="14"/>
      <c r="TGH829" s="14"/>
      <c r="TGI829" s="14"/>
      <c r="TGJ829" s="14"/>
      <c r="TGK829" s="14"/>
      <c r="TGL829" s="14"/>
      <c r="TGM829" s="14"/>
      <c r="TGN829" s="14"/>
      <c r="TGO829" s="14"/>
      <c r="TGP829" s="14"/>
      <c r="TGQ829" s="14"/>
      <c r="TGR829" s="14"/>
      <c r="TGS829" s="14"/>
      <c r="TGT829" s="14"/>
      <c r="TGU829" s="14"/>
      <c r="TGV829" s="14"/>
      <c r="TGW829" s="14"/>
      <c r="TGX829" s="14"/>
      <c r="TGY829" s="14"/>
      <c r="TGZ829" s="14"/>
      <c r="THA829" s="14"/>
      <c r="THB829" s="14"/>
      <c r="THC829" s="14"/>
      <c r="THD829" s="14"/>
      <c r="THE829" s="14"/>
      <c r="THF829" s="14"/>
      <c r="THG829" s="14"/>
      <c r="THH829" s="14"/>
      <c r="THI829" s="14"/>
      <c r="THJ829" s="14"/>
      <c r="THK829" s="14"/>
      <c r="THL829" s="14"/>
      <c r="THM829" s="14"/>
      <c r="THN829" s="14"/>
      <c r="THO829" s="14"/>
      <c r="THP829" s="14"/>
      <c r="THQ829" s="14"/>
      <c r="THR829" s="14"/>
      <c r="THS829" s="14"/>
      <c r="THT829" s="14"/>
      <c r="THU829" s="14"/>
      <c r="THV829" s="14"/>
      <c r="THW829" s="14"/>
      <c r="THX829" s="14"/>
      <c r="THY829" s="14"/>
      <c r="THZ829" s="14"/>
      <c r="TIA829" s="14"/>
      <c r="TIB829" s="14"/>
      <c r="TIC829" s="14"/>
      <c r="TID829" s="14"/>
      <c r="TIE829" s="14"/>
      <c r="TIF829" s="14"/>
      <c r="TIG829" s="14"/>
      <c r="TIH829" s="14"/>
      <c r="TII829" s="14"/>
      <c r="TIJ829" s="14"/>
      <c r="TIK829" s="14"/>
      <c r="TIL829" s="14"/>
      <c r="TIM829" s="14"/>
      <c r="TIN829" s="14"/>
      <c r="TIO829" s="14"/>
      <c r="TIP829" s="14"/>
      <c r="TIQ829" s="14"/>
      <c r="TIR829" s="14"/>
      <c r="TIS829" s="14"/>
      <c r="TIT829" s="14"/>
      <c r="TIU829" s="14"/>
      <c r="TIV829" s="14"/>
      <c r="TIW829" s="14"/>
      <c r="TIX829" s="14"/>
      <c r="TIY829" s="14"/>
      <c r="TIZ829" s="14"/>
      <c r="TJA829" s="14"/>
      <c r="TJB829" s="14"/>
      <c r="TJC829" s="14"/>
      <c r="TJD829" s="14"/>
      <c r="TJE829" s="14"/>
      <c r="TJF829" s="14"/>
      <c r="TJG829" s="14"/>
      <c r="TJH829" s="14"/>
      <c r="TJI829" s="14"/>
      <c r="TJJ829" s="14"/>
      <c r="TJK829" s="14"/>
      <c r="TJL829" s="14"/>
      <c r="TJM829" s="14"/>
      <c r="TJN829" s="14"/>
      <c r="TJO829" s="14"/>
      <c r="TJP829" s="14"/>
      <c r="TJQ829" s="14"/>
      <c r="TJR829" s="14"/>
      <c r="TJS829" s="14"/>
      <c r="TJT829" s="14"/>
      <c r="TJU829" s="14"/>
      <c r="TJV829" s="14"/>
      <c r="TJW829" s="14"/>
      <c r="TJX829" s="14"/>
      <c r="TJY829" s="14"/>
      <c r="TJZ829" s="14"/>
      <c r="TKA829" s="14"/>
      <c r="TKB829" s="14"/>
      <c r="TKC829" s="14"/>
      <c r="TKD829" s="14"/>
      <c r="TKE829" s="14"/>
      <c r="TKF829" s="14"/>
      <c r="TKG829" s="14"/>
      <c r="TKH829" s="14"/>
      <c r="TKI829" s="14"/>
      <c r="TKJ829" s="14"/>
      <c r="TKK829" s="14"/>
      <c r="TKL829" s="14"/>
      <c r="TKM829" s="14"/>
      <c r="TKN829" s="14"/>
      <c r="TKO829" s="14"/>
      <c r="TKP829" s="14"/>
      <c r="TKQ829" s="14"/>
      <c r="TKR829" s="14"/>
      <c r="TKS829" s="14"/>
      <c r="TKT829" s="14"/>
      <c r="TKU829" s="14"/>
      <c r="TKV829" s="14"/>
      <c r="TKW829" s="14"/>
      <c r="TKX829" s="14"/>
      <c r="TKY829" s="14"/>
      <c r="TKZ829" s="14"/>
      <c r="TLA829" s="14"/>
      <c r="TLB829" s="14"/>
      <c r="TLC829" s="14"/>
      <c r="TLD829" s="14"/>
      <c r="TLE829" s="14"/>
      <c r="TLF829" s="14"/>
      <c r="TLG829" s="14"/>
      <c r="TLH829" s="14"/>
      <c r="TLI829" s="14"/>
      <c r="TLJ829" s="14"/>
      <c r="TLK829" s="14"/>
      <c r="TLL829" s="14"/>
      <c r="TLM829" s="14"/>
      <c r="TLN829" s="14"/>
      <c r="TLO829" s="14"/>
      <c r="TLP829" s="14"/>
      <c r="TLQ829" s="14"/>
      <c r="TLR829" s="14"/>
      <c r="TLS829" s="14"/>
      <c r="TLT829" s="14"/>
      <c r="TLU829" s="14"/>
      <c r="TLV829" s="14"/>
      <c r="TLW829" s="14"/>
      <c r="TLX829" s="14"/>
      <c r="TLY829" s="14"/>
      <c r="TLZ829" s="14"/>
      <c r="TMA829" s="14"/>
      <c r="TMB829" s="14"/>
      <c r="TMC829" s="14"/>
      <c r="TMD829" s="14"/>
      <c r="TME829" s="14"/>
      <c r="TMF829" s="14"/>
      <c r="TMG829" s="14"/>
      <c r="TMH829" s="14"/>
      <c r="TMI829" s="14"/>
      <c r="TMJ829" s="14"/>
      <c r="TMK829" s="14"/>
      <c r="TML829" s="14"/>
      <c r="TMM829" s="14"/>
      <c r="TMN829" s="14"/>
      <c r="TMO829" s="14"/>
      <c r="TMP829" s="14"/>
      <c r="TMQ829" s="14"/>
      <c r="TMR829" s="14"/>
      <c r="TMS829" s="14"/>
      <c r="TMT829" s="14"/>
      <c r="TMU829" s="14"/>
      <c r="TMV829" s="14"/>
      <c r="TMW829" s="14"/>
      <c r="TMX829" s="14"/>
      <c r="TMY829" s="14"/>
      <c r="TMZ829" s="14"/>
      <c r="TNA829" s="14"/>
      <c r="TNB829" s="14"/>
      <c r="TNC829" s="14"/>
      <c r="TND829" s="14"/>
      <c r="TNE829" s="14"/>
      <c r="TNF829" s="14"/>
      <c r="TNG829" s="14"/>
      <c r="TNH829" s="14"/>
      <c r="TNI829" s="14"/>
      <c r="TNJ829" s="14"/>
      <c r="TNK829" s="14"/>
      <c r="TNL829" s="14"/>
      <c r="TNM829" s="14"/>
      <c r="TNN829" s="14"/>
      <c r="TNO829" s="14"/>
      <c r="TNP829" s="14"/>
      <c r="TNQ829" s="14"/>
      <c r="TNR829" s="14"/>
      <c r="TNS829" s="14"/>
      <c r="TNT829" s="14"/>
      <c r="TNU829" s="14"/>
      <c r="TNV829" s="14"/>
      <c r="TNW829" s="14"/>
      <c r="TNX829" s="14"/>
      <c r="TNY829" s="14"/>
      <c r="TNZ829" s="14"/>
      <c r="TOA829" s="14"/>
      <c r="TOB829" s="14"/>
      <c r="TOC829" s="14"/>
      <c r="TOD829" s="14"/>
      <c r="TOE829" s="14"/>
      <c r="TOF829" s="14"/>
      <c r="TOG829" s="14"/>
      <c r="TOH829" s="14"/>
      <c r="TOI829" s="14"/>
      <c r="TOJ829" s="14"/>
      <c r="TOK829" s="14"/>
      <c r="TOL829" s="14"/>
      <c r="TOM829" s="14"/>
      <c r="TON829" s="14"/>
      <c r="TOO829" s="14"/>
      <c r="TOP829" s="14"/>
      <c r="TOQ829" s="14"/>
      <c r="TOR829" s="14"/>
      <c r="TOS829" s="14"/>
      <c r="TOT829" s="14"/>
      <c r="TOU829" s="14"/>
      <c r="TOV829" s="14"/>
      <c r="TOW829" s="14"/>
      <c r="TOX829" s="14"/>
      <c r="TOY829" s="14"/>
      <c r="TOZ829" s="14"/>
      <c r="TPA829" s="14"/>
      <c r="TPB829" s="14"/>
      <c r="TPC829" s="14"/>
      <c r="TPD829" s="14"/>
      <c r="TPE829" s="14"/>
      <c r="TPF829" s="14"/>
      <c r="TPG829" s="14"/>
      <c r="TPH829" s="14"/>
      <c r="TPI829" s="14"/>
      <c r="TPJ829" s="14"/>
      <c r="TPK829" s="14"/>
      <c r="TPL829" s="14"/>
      <c r="TPM829" s="14"/>
      <c r="TPN829" s="14"/>
      <c r="TPO829" s="14"/>
      <c r="TPP829" s="14"/>
      <c r="TPQ829" s="14"/>
      <c r="TPR829" s="14"/>
      <c r="TPS829" s="14"/>
      <c r="TPT829" s="14"/>
      <c r="TPU829" s="14"/>
      <c r="TPV829" s="14"/>
      <c r="TPW829" s="14"/>
      <c r="TPX829" s="14"/>
      <c r="TPY829" s="14"/>
      <c r="TPZ829" s="14"/>
      <c r="TQA829" s="14"/>
      <c r="TQB829" s="14"/>
      <c r="TQC829" s="14"/>
      <c r="TQD829" s="14"/>
      <c r="TQE829" s="14"/>
      <c r="TQF829" s="14"/>
      <c r="TQG829" s="14"/>
      <c r="TQH829" s="14"/>
      <c r="TQI829" s="14"/>
      <c r="TQJ829" s="14"/>
      <c r="TQK829" s="14"/>
      <c r="TQL829" s="14"/>
      <c r="TQM829" s="14"/>
      <c r="TQN829" s="14"/>
      <c r="TQO829" s="14"/>
      <c r="TQP829" s="14"/>
      <c r="TQQ829" s="14"/>
      <c r="TQR829" s="14"/>
      <c r="TQS829" s="14"/>
      <c r="TQT829" s="14"/>
      <c r="TQU829" s="14"/>
      <c r="TQV829" s="14"/>
      <c r="TQW829" s="14"/>
      <c r="TQX829" s="14"/>
      <c r="TQY829" s="14"/>
      <c r="TQZ829" s="14"/>
      <c r="TRA829" s="14"/>
      <c r="TRB829" s="14"/>
      <c r="TRC829" s="14"/>
      <c r="TRD829" s="14"/>
      <c r="TRE829" s="14"/>
      <c r="TRF829" s="14"/>
      <c r="TRG829" s="14"/>
      <c r="TRH829" s="14"/>
      <c r="TRI829" s="14"/>
      <c r="TRJ829" s="14"/>
      <c r="TRK829" s="14"/>
      <c r="TRL829" s="14"/>
      <c r="TRM829" s="14"/>
      <c r="TRN829" s="14"/>
      <c r="TRO829" s="14"/>
      <c r="TRP829" s="14"/>
      <c r="TRQ829" s="14"/>
      <c r="TRR829" s="14"/>
      <c r="TRS829" s="14"/>
      <c r="TRT829" s="14"/>
      <c r="TRU829" s="14"/>
      <c r="TRV829" s="14"/>
      <c r="TRW829" s="14"/>
      <c r="TRX829" s="14"/>
      <c r="TRY829" s="14"/>
      <c r="TRZ829" s="14"/>
      <c r="TSA829" s="14"/>
      <c r="TSB829" s="14"/>
      <c r="TSC829" s="14"/>
      <c r="TSD829" s="14"/>
      <c r="TSE829" s="14"/>
      <c r="TSF829" s="14"/>
      <c r="TSG829" s="14"/>
      <c r="TSH829" s="14"/>
      <c r="TSI829" s="14"/>
      <c r="TSJ829" s="14"/>
      <c r="TSK829" s="14"/>
      <c r="TSL829" s="14"/>
      <c r="TSM829" s="14"/>
      <c r="TSN829" s="14"/>
      <c r="TSO829" s="14"/>
      <c r="TSP829" s="14"/>
      <c r="TSQ829" s="14"/>
      <c r="TSR829" s="14"/>
      <c r="TSS829" s="14"/>
      <c r="TST829" s="14"/>
      <c r="TSU829" s="14"/>
      <c r="TSV829" s="14"/>
      <c r="TSW829" s="14"/>
      <c r="TSX829" s="14"/>
      <c r="TSY829" s="14"/>
      <c r="TSZ829" s="14"/>
      <c r="TTA829" s="14"/>
      <c r="TTB829" s="14"/>
      <c r="TTC829" s="14"/>
      <c r="TTD829" s="14"/>
      <c r="TTE829" s="14"/>
      <c r="TTF829" s="14"/>
      <c r="TTG829" s="14"/>
      <c r="TTH829" s="14"/>
      <c r="TTI829" s="14"/>
      <c r="TTJ829" s="14"/>
      <c r="TTK829" s="14"/>
      <c r="TTL829" s="14"/>
      <c r="TTM829" s="14"/>
      <c r="TTN829" s="14"/>
      <c r="TTO829" s="14"/>
      <c r="TTP829" s="14"/>
      <c r="TTQ829" s="14"/>
      <c r="TTR829" s="14"/>
      <c r="TTS829" s="14"/>
      <c r="TTT829" s="14"/>
      <c r="TTU829" s="14"/>
      <c r="TTV829" s="14"/>
      <c r="TTW829" s="14"/>
      <c r="TTX829" s="14"/>
      <c r="TTY829" s="14"/>
      <c r="TTZ829" s="14"/>
      <c r="TUA829" s="14"/>
      <c r="TUB829" s="14"/>
      <c r="TUC829" s="14"/>
      <c r="TUD829" s="14"/>
      <c r="TUE829" s="14"/>
      <c r="TUF829" s="14"/>
      <c r="TUG829" s="14"/>
      <c r="TUH829" s="14"/>
      <c r="TUI829" s="14"/>
      <c r="TUJ829" s="14"/>
      <c r="TUK829" s="14"/>
      <c r="TUL829" s="14"/>
      <c r="TUM829" s="14"/>
      <c r="TUN829" s="14"/>
      <c r="TUO829" s="14"/>
      <c r="TUP829" s="14"/>
      <c r="TUQ829" s="14"/>
      <c r="TUR829" s="14"/>
      <c r="TUS829" s="14"/>
      <c r="TUT829" s="14"/>
      <c r="TUU829" s="14"/>
      <c r="TUV829" s="14"/>
      <c r="TUW829" s="14"/>
      <c r="TUX829" s="14"/>
      <c r="TUY829" s="14"/>
      <c r="TUZ829" s="14"/>
      <c r="TVA829" s="14"/>
      <c r="TVB829" s="14"/>
      <c r="TVC829" s="14"/>
      <c r="TVD829" s="14"/>
      <c r="TVE829" s="14"/>
      <c r="TVF829" s="14"/>
      <c r="TVG829" s="14"/>
      <c r="TVH829" s="14"/>
      <c r="TVI829" s="14"/>
      <c r="TVJ829" s="14"/>
      <c r="TVK829" s="14"/>
      <c r="TVL829" s="14"/>
      <c r="TVM829" s="14"/>
      <c r="TVN829" s="14"/>
      <c r="TVO829" s="14"/>
      <c r="TVP829" s="14"/>
      <c r="TVQ829" s="14"/>
      <c r="TVR829" s="14"/>
      <c r="TVS829" s="14"/>
      <c r="TVT829" s="14"/>
      <c r="TVU829" s="14"/>
      <c r="TVV829" s="14"/>
      <c r="TVW829" s="14"/>
      <c r="TVX829" s="14"/>
      <c r="TVY829" s="14"/>
      <c r="TVZ829" s="14"/>
      <c r="TWA829" s="14"/>
      <c r="TWB829" s="14"/>
      <c r="TWC829" s="14"/>
      <c r="TWD829" s="14"/>
      <c r="TWE829" s="14"/>
      <c r="TWF829" s="14"/>
      <c r="TWG829" s="14"/>
      <c r="TWH829" s="14"/>
      <c r="TWI829" s="14"/>
      <c r="TWJ829" s="14"/>
      <c r="TWK829" s="14"/>
      <c r="TWL829" s="14"/>
      <c r="TWM829" s="14"/>
      <c r="TWN829" s="14"/>
      <c r="TWO829" s="14"/>
      <c r="TWP829" s="14"/>
      <c r="TWQ829" s="14"/>
      <c r="TWR829" s="14"/>
      <c r="TWS829" s="14"/>
      <c r="TWT829" s="14"/>
      <c r="TWU829" s="14"/>
      <c r="TWV829" s="14"/>
      <c r="TWW829" s="14"/>
      <c r="TWX829" s="14"/>
      <c r="TWY829" s="14"/>
      <c r="TWZ829" s="14"/>
      <c r="TXA829" s="14"/>
      <c r="TXB829" s="14"/>
      <c r="TXC829" s="14"/>
      <c r="TXD829" s="14"/>
      <c r="TXE829" s="14"/>
      <c r="TXF829" s="14"/>
      <c r="TXG829" s="14"/>
      <c r="TXH829" s="14"/>
      <c r="TXI829" s="14"/>
      <c r="TXJ829" s="14"/>
      <c r="TXK829" s="14"/>
      <c r="TXL829" s="14"/>
      <c r="TXM829" s="14"/>
      <c r="TXN829" s="14"/>
      <c r="TXO829" s="14"/>
      <c r="TXP829" s="14"/>
      <c r="TXQ829" s="14"/>
      <c r="TXR829" s="14"/>
      <c r="TXS829" s="14"/>
      <c r="TXT829" s="14"/>
      <c r="TXU829" s="14"/>
      <c r="TXV829" s="14"/>
      <c r="TXW829" s="14"/>
      <c r="TXX829" s="14"/>
      <c r="TXY829" s="14"/>
      <c r="TXZ829" s="14"/>
      <c r="TYA829" s="14"/>
      <c r="TYB829" s="14"/>
      <c r="TYC829" s="14"/>
      <c r="TYD829" s="14"/>
      <c r="TYE829" s="14"/>
      <c r="TYF829" s="14"/>
      <c r="TYG829" s="14"/>
      <c r="TYH829" s="14"/>
      <c r="TYI829" s="14"/>
      <c r="TYJ829" s="14"/>
      <c r="TYK829" s="14"/>
      <c r="TYL829" s="14"/>
      <c r="TYM829" s="14"/>
      <c r="TYN829" s="14"/>
      <c r="TYO829" s="14"/>
      <c r="TYP829" s="14"/>
      <c r="TYQ829" s="14"/>
      <c r="TYR829" s="14"/>
      <c r="TYS829" s="14"/>
      <c r="TYT829" s="14"/>
      <c r="TYU829" s="14"/>
      <c r="TYV829" s="14"/>
      <c r="TYW829" s="14"/>
      <c r="TYX829" s="14"/>
      <c r="TYY829" s="14"/>
      <c r="TYZ829" s="14"/>
      <c r="TZA829" s="14"/>
      <c r="TZB829" s="14"/>
      <c r="TZC829" s="14"/>
      <c r="TZD829" s="14"/>
      <c r="TZE829" s="14"/>
      <c r="TZF829" s="14"/>
      <c r="TZG829" s="14"/>
      <c r="TZH829" s="14"/>
      <c r="TZI829" s="14"/>
      <c r="TZJ829" s="14"/>
      <c r="TZK829" s="14"/>
      <c r="TZL829" s="14"/>
      <c r="TZM829" s="14"/>
      <c r="TZN829" s="14"/>
      <c r="TZO829" s="14"/>
      <c r="TZP829" s="14"/>
      <c r="TZQ829" s="14"/>
      <c r="TZR829" s="14"/>
      <c r="TZS829" s="14"/>
      <c r="TZT829" s="14"/>
      <c r="TZU829" s="14"/>
      <c r="TZV829" s="14"/>
      <c r="TZW829" s="14"/>
      <c r="TZX829" s="14"/>
      <c r="TZY829" s="14"/>
      <c r="TZZ829" s="14"/>
      <c r="UAA829" s="14"/>
      <c r="UAB829" s="14"/>
      <c r="UAC829" s="14"/>
      <c r="UAD829" s="14"/>
      <c r="UAE829" s="14"/>
      <c r="UAF829" s="14"/>
      <c r="UAG829" s="14"/>
      <c r="UAH829" s="14"/>
      <c r="UAI829" s="14"/>
      <c r="UAJ829" s="14"/>
      <c r="UAK829" s="14"/>
      <c r="UAL829" s="14"/>
      <c r="UAM829" s="14"/>
      <c r="UAN829" s="14"/>
      <c r="UAO829" s="14"/>
      <c r="UAP829" s="14"/>
      <c r="UAQ829" s="14"/>
      <c r="UAR829" s="14"/>
      <c r="UAS829" s="14"/>
      <c r="UAT829" s="14"/>
      <c r="UAU829" s="14"/>
      <c r="UAV829" s="14"/>
      <c r="UAW829" s="14"/>
      <c r="UAX829" s="14"/>
      <c r="UAY829" s="14"/>
      <c r="UAZ829" s="14"/>
      <c r="UBA829" s="14"/>
      <c r="UBB829" s="14"/>
      <c r="UBC829" s="14"/>
      <c r="UBD829" s="14"/>
      <c r="UBE829" s="14"/>
      <c r="UBF829" s="14"/>
      <c r="UBG829" s="14"/>
      <c r="UBH829" s="14"/>
      <c r="UBI829" s="14"/>
      <c r="UBJ829" s="14"/>
      <c r="UBK829" s="14"/>
      <c r="UBL829" s="14"/>
      <c r="UBM829" s="14"/>
      <c r="UBN829" s="14"/>
      <c r="UBO829" s="14"/>
      <c r="UBP829" s="14"/>
      <c r="UBQ829" s="14"/>
      <c r="UBR829" s="14"/>
      <c r="UBS829" s="14"/>
      <c r="UBT829" s="14"/>
      <c r="UBU829" s="14"/>
      <c r="UBV829" s="14"/>
      <c r="UBW829" s="14"/>
      <c r="UBX829" s="14"/>
      <c r="UBY829" s="14"/>
      <c r="UBZ829" s="14"/>
      <c r="UCA829" s="14"/>
      <c r="UCB829" s="14"/>
      <c r="UCC829" s="14"/>
      <c r="UCD829" s="14"/>
      <c r="UCE829" s="14"/>
      <c r="UCF829" s="14"/>
      <c r="UCG829" s="14"/>
      <c r="UCH829" s="14"/>
      <c r="UCI829" s="14"/>
      <c r="UCJ829" s="14"/>
      <c r="UCK829" s="14"/>
      <c r="UCL829" s="14"/>
      <c r="UCM829" s="14"/>
      <c r="UCN829" s="14"/>
      <c r="UCO829" s="14"/>
      <c r="UCP829" s="14"/>
      <c r="UCQ829" s="14"/>
      <c r="UCR829" s="14"/>
      <c r="UCS829" s="14"/>
      <c r="UCT829" s="14"/>
      <c r="UCU829" s="14"/>
      <c r="UCV829" s="14"/>
      <c r="UCW829" s="14"/>
      <c r="UCX829" s="14"/>
      <c r="UCY829" s="14"/>
      <c r="UCZ829" s="14"/>
      <c r="UDA829" s="14"/>
      <c r="UDB829" s="14"/>
      <c r="UDC829" s="14"/>
      <c r="UDD829" s="14"/>
      <c r="UDE829" s="14"/>
      <c r="UDF829" s="14"/>
      <c r="UDG829" s="14"/>
      <c r="UDH829" s="14"/>
      <c r="UDI829" s="14"/>
      <c r="UDJ829" s="14"/>
      <c r="UDK829" s="14"/>
      <c r="UDL829" s="14"/>
      <c r="UDM829" s="14"/>
      <c r="UDN829" s="14"/>
      <c r="UDO829" s="14"/>
      <c r="UDP829" s="14"/>
      <c r="UDQ829" s="14"/>
      <c r="UDR829" s="14"/>
      <c r="UDS829" s="14"/>
      <c r="UDT829" s="14"/>
      <c r="UDU829" s="14"/>
      <c r="UDV829" s="14"/>
      <c r="UDW829" s="14"/>
      <c r="UDX829" s="14"/>
      <c r="UDY829" s="14"/>
      <c r="UDZ829" s="14"/>
      <c r="UEA829" s="14"/>
      <c r="UEB829" s="14"/>
      <c r="UEC829" s="14"/>
      <c r="UED829" s="14"/>
      <c r="UEE829" s="14"/>
      <c r="UEF829" s="14"/>
      <c r="UEG829" s="14"/>
      <c r="UEH829" s="14"/>
      <c r="UEI829" s="14"/>
      <c r="UEJ829" s="14"/>
      <c r="UEK829" s="14"/>
      <c r="UEL829" s="14"/>
      <c r="UEM829" s="14"/>
      <c r="UEN829" s="14"/>
      <c r="UEO829" s="14"/>
      <c r="UEP829" s="14"/>
      <c r="UEQ829" s="14"/>
      <c r="UER829" s="14"/>
      <c r="UES829" s="14"/>
      <c r="UET829" s="14"/>
      <c r="UEU829" s="14"/>
      <c r="UEV829" s="14"/>
      <c r="UEW829" s="14"/>
      <c r="UEX829" s="14"/>
      <c r="UEY829" s="14"/>
      <c r="UEZ829" s="14"/>
      <c r="UFA829" s="14"/>
      <c r="UFB829" s="14"/>
      <c r="UFC829" s="14"/>
      <c r="UFD829" s="14"/>
      <c r="UFE829" s="14"/>
      <c r="UFF829" s="14"/>
      <c r="UFG829" s="14"/>
      <c r="UFH829" s="14"/>
      <c r="UFI829" s="14"/>
      <c r="UFJ829" s="14"/>
      <c r="UFK829" s="14"/>
      <c r="UFL829" s="14"/>
      <c r="UFM829" s="14"/>
      <c r="UFN829" s="14"/>
      <c r="UFO829" s="14"/>
      <c r="UFP829" s="14"/>
      <c r="UFQ829" s="14"/>
      <c r="UFR829" s="14"/>
      <c r="UFS829" s="14"/>
      <c r="UFT829" s="14"/>
      <c r="UFU829" s="14"/>
      <c r="UFV829" s="14"/>
      <c r="UFW829" s="14"/>
      <c r="UFX829" s="14"/>
      <c r="UFY829" s="14"/>
      <c r="UFZ829" s="14"/>
      <c r="UGA829" s="14"/>
      <c r="UGB829" s="14"/>
      <c r="UGC829" s="14"/>
      <c r="UGD829" s="14"/>
      <c r="UGE829" s="14"/>
      <c r="UGF829" s="14"/>
      <c r="UGG829" s="14"/>
      <c r="UGH829" s="14"/>
      <c r="UGI829" s="14"/>
      <c r="UGJ829" s="14"/>
      <c r="UGK829" s="14"/>
      <c r="UGL829" s="14"/>
      <c r="UGM829" s="14"/>
      <c r="UGN829" s="14"/>
      <c r="UGO829" s="14"/>
      <c r="UGP829" s="14"/>
      <c r="UGQ829" s="14"/>
      <c r="UGR829" s="14"/>
      <c r="UGS829" s="14"/>
      <c r="UGT829" s="14"/>
      <c r="UGU829" s="14"/>
      <c r="UGV829" s="14"/>
      <c r="UGW829" s="14"/>
      <c r="UGX829" s="14"/>
      <c r="UGY829" s="14"/>
      <c r="UGZ829" s="14"/>
      <c r="UHA829" s="14"/>
      <c r="UHB829" s="14"/>
      <c r="UHC829" s="14"/>
      <c r="UHD829" s="14"/>
      <c r="UHE829" s="14"/>
      <c r="UHF829" s="14"/>
      <c r="UHG829" s="14"/>
      <c r="UHH829" s="14"/>
      <c r="UHI829" s="14"/>
      <c r="UHJ829" s="14"/>
      <c r="UHK829" s="14"/>
      <c r="UHL829" s="14"/>
      <c r="UHM829" s="14"/>
      <c r="UHN829" s="14"/>
      <c r="UHO829" s="14"/>
      <c r="UHP829" s="14"/>
      <c r="UHQ829" s="14"/>
      <c r="UHR829" s="14"/>
      <c r="UHS829" s="14"/>
      <c r="UHT829" s="14"/>
      <c r="UHU829" s="14"/>
      <c r="UHV829" s="14"/>
      <c r="UHW829" s="14"/>
      <c r="UHX829" s="14"/>
      <c r="UHY829" s="14"/>
      <c r="UHZ829" s="14"/>
      <c r="UIA829" s="14"/>
      <c r="UIB829" s="14"/>
      <c r="UIC829" s="14"/>
      <c r="UID829" s="14"/>
      <c r="UIE829" s="14"/>
      <c r="UIF829" s="14"/>
      <c r="UIG829" s="14"/>
      <c r="UIH829" s="14"/>
      <c r="UII829" s="14"/>
      <c r="UIJ829" s="14"/>
      <c r="UIK829" s="14"/>
      <c r="UIL829" s="14"/>
      <c r="UIM829" s="14"/>
      <c r="UIN829" s="14"/>
      <c r="UIO829" s="14"/>
      <c r="UIP829" s="14"/>
      <c r="UIQ829" s="14"/>
      <c r="UIR829" s="14"/>
      <c r="UIS829" s="14"/>
      <c r="UIT829" s="14"/>
      <c r="UIU829" s="14"/>
      <c r="UIV829" s="14"/>
      <c r="UIW829" s="14"/>
      <c r="UIX829" s="14"/>
      <c r="UIY829" s="14"/>
      <c r="UIZ829" s="14"/>
      <c r="UJA829" s="14"/>
      <c r="UJB829" s="14"/>
      <c r="UJC829" s="14"/>
      <c r="UJD829" s="14"/>
      <c r="UJE829" s="14"/>
      <c r="UJF829" s="14"/>
      <c r="UJG829" s="14"/>
      <c r="UJH829" s="14"/>
      <c r="UJI829" s="14"/>
      <c r="UJJ829" s="14"/>
      <c r="UJK829" s="14"/>
      <c r="UJL829" s="14"/>
      <c r="UJM829" s="14"/>
      <c r="UJN829" s="14"/>
      <c r="UJO829" s="14"/>
      <c r="UJP829" s="14"/>
      <c r="UJQ829" s="14"/>
      <c r="UJR829" s="14"/>
      <c r="UJS829" s="14"/>
      <c r="UJT829" s="14"/>
      <c r="UJU829" s="14"/>
      <c r="UJV829" s="14"/>
      <c r="UJW829" s="14"/>
      <c r="UJX829" s="14"/>
      <c r="UJY829" s="14"/>
      <c r="UJZ829" s="14"/>
      <c r="UKA829" s="14"/>
      <c r="UKB829" s="14"/>
      <c r="UKC829" s="14"/>
      <c r="UKD829" s="14"/>
      <c r="UKE829" s="14"/>
      <c r="UKF829" s="14"/>
      <c r="UKG829" s="14"/>
      <c r="UKH829" s="14"/>
      <c r="UKI829" s="14"/>
      <c r="UKJ829" s="14"/>
      <c r="UKK829" s="14"/>
      <c r="UKL829" s="14"/>
      <c r="UKM829" s="14"/>
      <c r="UKN829" s="14"/>
      <c r="UKO829" s="14"/>
      <c r="UKP829" s="14"/>
      <c r="UKQ829" s="14"/>
      <c r="UKR829" s="14"/>
      <c r="UKS829" s="14"/>
      <c r="UKT829" s="14"/>
      <c r="UKU829" s="14"/>
      <c r="UKV829" s="14"/>
      <c r="UKW829" s="14"/>
      <c r="UKX829" s="14"/>
      <c r="UKY829" s="14"/>
      <c r="UKZ829" s="14"/>
      <c r="ULA829" s="14"/>
      <c r="ULB829" s="14"/>
      <c r="ULC829" s="14"/>
      <c r="ULD829" s="14"/>
      <c r="ULE829" s="14"/>
      <c r="ULF829" s="14"/>
      <c r="ULG829" s="14"/>
      <c r="ULH829" s="14"/>
      <c r="ULI829" s="14"/>
      <c r="ULJ829" s="14"/>
      <c r="ULK829" s="14"/>
      <c r="ULL829" s="14"/>
      <c r="ULM829" s="14"/>
      <c r="ULN829" s="14"/>
      <c r="ULO829" s="14"/>
      <c r="ULP829" s="14"/>
      <c r="ULQ829" s="14"/>
      <c r="ULR829" s="14"/>
      <c r="ULS829" s="14"/>
      <c r="ULT829" s="14"/>
      <c r="ULU829" s="14"/>
      <c r="ULV829" s="14"/>
      <c r="ULW829" s="14"/>
      <c r="ULX829" s="14"/>
      <c r="ULY829" s="14"/>
      <c r="ULZ829" s="14"/>
      <c r="UMA829" s="14"/>
      <c r="UMB829" s="14"/>
      <c r="UMC829" s="14"/>
      <c r="UMD829" s="14"/>
      <c r="UME829" s="14"/>
      <c r="UMF829" s="14"/>
      <c r="UMG829" s="14"/>
      <c r="UMH829" s="14"/>
      <c r="UMI829" s="14"/>
      <c r="UMJ829" s="14"/>
      <c r="UMK829" s="14"/>
      <c r="UML829" s="14"/>
      <c r="UMM829" s="14"/>
      <c r="UMN829" s="14"/>
      <c r="UMO829" s="14"/>
      <c r="UMP829" s="14"/>
      <c r="UMQ829" s="14"/>
      <c r="UMR829" s="14"/>
      <c r="UMS829" s="14"/>
      <c r="UMT829" s="14"/>
      <c r="UMU829" s="14"/>
      <c r="UMV829" s="14"/>
      <c r="UMW829" s="14"/>
      <c r="UMX829" s="14"/>
      <c r="UMY829" s="14"/>
      <c r="UMZ829" s="14"/>
      <c r="UNA829" s="14"/>
      <c r="UNB829" s="14"/>
      <c r="UNC829" s="14"/>
      <c r="UND829" s="14"/>
      <c r="UNE829" s="14"/>
      <c r="UNF829" s="14"/>
      <c r="UNG829" s="14"/>
      <c r="UNH829" s="14"/>
      <c r="UNI829" s="14"/>
      <c r="UNJ829" s="14"/>
      <c r="UNK829" s="14"/>
      <c r="UNL829" s="14"/>
      <c r="UNM829" s="14"/>
      <c r="UNN829" s="14"/>
      <c r="UNO829" s="14"/>
      <c r="UNP829" s="14"/>
      <c r="UNQ829" s="14"/>
      <c r="UNR829" s="14"/>
      <c r="UNS829" s="14"/>
      <c r="UNT829" s="14"/>
      <c r="UNU829" s="14"/>
      <c r="UNV829" s="14"/>
      <c r="UNW829" s="14"/>
      <c r="UNX829" s="14"/>
      <c r="UNY829" s="14"/>
      <c r="UNZ829" s="14"/>
      <c r="UOA829" s="14"/>
      <c r="UOB829" s="14"/>
      <c r="UOC829" s="14"/>
      <c r="UOD829" s="14"/>
      <c r="UOE829" s="14"/>
      <c r="UOF829" s="14"/>
      <c r="UOG829" s="14"/>
      <c r="UOH829" s="14"/>
      <c r="UOI829" s="14"/>
      <c r="UOJ829" s="14"/>
      <c r="UOK829" s="14"/>
      <c r="UOL829" s="14"/>
      <c r="UOM829" s="14"/>
      <c r="UON829" s="14"/>
      <c r="UOO829" s="14"/>
      <c r="UOP829" s="14"/>
      <c r="UOQ829" s="14"/>
      <c r="UOR829" s="14"/>
      <c r="UOS829" s="14"/>
      <c r="UOT829" s="14"/>
      <c r="UOU829" s="14"/>
      <c r="UOV829" s="14"/>
      <c r="UOW829" s="14"/>
      <c r="UOX829" s="14"/>
      <c r="UOY829" s="14"/>
      <c r="UOZ829" s="14"/>
      <c r="UPA829" s="14"/>
      <c r="UPB829" s="14"/>
      <c r="UPC829" s="14"/>
      <c r="UPD829" s="14"/>
      <c r="UPE829" s="14"/>
      <c r="UPF829" s="14"/>
      <c r="UPG829" s="14"/>
      <c r="UPH829" s="14"/>
      <c r="UPI829" s="14"/>
      <c r="UPJ829" s="14"/>
      <c r="UPK829" s="14"/>
      <c r="UPL829" s="14"/>
      <c r="UPM829" s="14"/>
      <c r="UPN829" s="14"/>
      <c r="UPO829" s="14"/>
      <c r="UPP829" s="14"/>
      <c r="UPQ829" s="14"/>
      <c r="UPR829" s="14"/>
      <c r="UPS829" s="14"/>
      <c r="UPT829" s="14"/>
      <c r="UPU829" s="14"/>
      <c r="UPV829" s="14"/>
      <c r="UPW829" s="14"/>
      <c r="UPX829" s="14"/>
      <c r="UPY829" s="14"/>
      <c r="UPZ829" s="14"/>
      <c r="UQA829" s="14"/>
      <c r="UQB829" s="14"/>
      <c r="UQC829" s="14"/>
      <c r="UQD829" s="14"/>
      <c r="UQE829" s="14"/>
      <c r="UQF829" s="14"/>
      <c r="UQG829" s="14"/>
      <c r="UQH829" s="14"/>
      <c r="UQI829" s="14"/>
      <c r="UQJ829" s="14"/>
      <c r="UQK829" s="14"/>
      <c r="UQL829" s="14"/>
      <c r="UQM829" s="14"/>
      <c r="UQN829" s="14"/>
      <c r="UQO829" s="14"/>
      <c r="UQP829" s="14"/>
      <c r="UQQ829" s="14"/>
      <c r="UQR829" s="14"/>
      <c r="UQS829" s="14"/>
      <c r="UQT829" s="14"/>
      <c r="UQU829" s="14"/>
      <c r="UQV829" s="14"/>
      <c r="UQW829" s="14"/>
      <c r="UQX829" s="14"/>
      <c r="UQY829" s="14"/>
      <c r="UQZ829" s="14"/>
      <c r="URA829" s="14"/>
      <c r="URB829" s="14"/>
      <c r="URC829" s="14"/>
      <c r="URD829" s="14"/>
      <c r="URE829" s="14"/>
      <c r="URF829" s="14"/>
      <c r="URG829" s="14"/>
      <c r="URH829" s="14"/>
      <c r="URI829" s="14"/>
      <c r="URJ829" s="14"/>
      <c r="URK829" s="14"/>
      <c r="URL829" s="14"/>
      <c r="URM829" s="14"/>
      <c r="URN829" s="14"/>
      <c r="URO829" s="14"/>
      <c r="URP829" s="14"/>
      <c r="URQ829" s="14"/>
      <c r="URR829" s="14"/>
      <c r="URS829" s="14"/>
      <c r="URT829" s="14"/>
      <c r="URU829" s="14"/>
      <c r="URV829" s="14"/>
      <c r="URW829" s="14"/>
      <c r="URX829" s="14"/>
      <c r="URY829" s="14"/>
      <c r="URZ829" s="14"/>
      <c r="USA829" s="14"/>
      <c r="USB829" s="14"/>
      <c r="USC829" s="14"/>
      <c r="USD829" s="14"/>
      <c r="USE829" s="14"/>
      <c r="USF829" s="14"/>
      <c r="USG829" s="14"/>
      <c r="USH829" s="14"/>
      <c r="USI829" s="14"/>
      <c r="USJ829" s="14"/>
      <c r="USK829" s="14"/>
      <c r="USL829" s="14"/>
      <c r="USM829" s="14"/>
      <c r="USN829" s="14"/>
      <c r="USO829" s="14"/>
      <c r="USP829" s="14"/>
      <c r="USQ829" s="14"/>
      <c r="USR829" s="14"/>
      <c r="USS829" s="14"/>
      <c r="UST829" s="14"/>
      <c r="USU829" s="14"/>
      <c r="USV829" s="14"/>
      <c r="USW829" s="14"/>
      <c r="USX829" s="14"/>
      <c r="USY829" s="14"/>
      <c r="USZ829" s="14"/>
      <c r="UTA829" s="14"/>
      <c r="UTB829" s="14"/>
      <c r="UTC829" s="14"/>
      <c r="UTD829" s="14"/>
      <c r="UTE829" s="14"/>
      <c r="UTF829" s="14"/>
      <c r="UTG829" s="14"/>
      <c r="UTH829" s="14"/>
      <c r="UTI829" s="14"/>
      <c r="UTJ829" s="14"/>
      <c r="UTK829" s="14"/>
      <c r="UTL829" s="14"/>
      <c r="UTM829" s="14"/>
      <c r="UTN829" s="14"/>
      <c r="UTO829" s="14"/>
      <c r="UTP829" s="14"/>
      <c r="UTQ829" s="14"/>
      <c r="UTR829" s="14"/>
      <c r="UTS829" s="14"/>
      <c r="UTT829" s="14"/>
      <c r="UTU829" s="14"/>
      <c r="UTV829" s="14"/>
      <c r="UTW829" s="14"/>
      <c r="UTX829" s="14"/>
      <c r="UTY829" s="14"/>
      <c r="UTZ829" s="14"/>
      <c r="UUA829" s="14"/>
      <c r="UUB829" s="14"/>
      <c r="UUC829" s="14"/>
      <c r="UUD829" s="14"/>
      <c r="UUE829" s="14"/>
      <c r="UUF829" s="14"/>
      <c r="UUG829" s="14"/>
      <c r="UUH829" s="14"/>
      <c r="UUI829" s="14"/>
      <c r="UUJ829" s="14"/>
      <c r="UUK829" s="14"/>
      <c r="UUL829" s="14"/>
      <c r="UUM829" s="14"/>
      <c r="UUN829" s="14"/>
      <c r="UUO829" s="14"/>
      <c r="UUP829" s="14"/>
      <c r="UUQ829" s="14"/>
      <c r="UUR829" s="14"/>
      <c r="UUS829" s="14"/>
      <c r="UUT829" s="14"/>
      <c r="UUU829" s="14"/>
      <c r="UUV829" s="14"/>
      <c r="UUW829" s="14"/>
      <c r="UUX829" s="14"/>
      <c r="UUY829" s="14"/>
      <c r="UUZ829" s="14"/>
      <c r="UVA829" s="14"/>
      <c r="UVB829" s="14"/>
      <c r="UVC829" s="14"/>
      <c r="UVD829" s="14"/>
      <c r="UVE829" s="14"/>
      <c r="UVF829" s="14"/>
      <c r="UVG829" s="14"/>
      <c r="UVH829" s="14"/>
      <c r="UVI829" s="14"/>
      <c r="UVJ829" s="14"/>
      <c r="UVK829" s="14"/>
      <c r="UVL829" s="14"/>
      <c r="UVM829" s="14"/>
      <c r="UVN829" s="14"/>
      <c r="UVO829" s="14"/>
      <c r="UVP829" s="14"/>
      <c r="UVQ829" s="14"/>
      <c r="UVR829" s="14"/>
      <c r="UVS829" s="14"/>
      <c r="UVT829" s="14"/>
      <c r="UVU829" s="14"/>
      <c r="UVV829" s="14"/>
      <c r="UVW829" s="14"/>
      <c r="UVX829" s="14"/>
      <c r="UVY829" s="14"/>
      <c r="UVZ829" s="14"/>
      <c r="UWA829" s="14"/>
      <c r="UWB829" s="14"/>
      <c r="UWC829" s="14"/>
      <c r="UWD829" s="14"/>
      <c r="UWE829" s="14"/>
      <c r="UWF829" s="14"/>
      <c r="UWG829" s="14"/>
      <c r="UWH829" s="14"/>
      <c r="UWI829" s="14"/>
      <c r="UWJ829" s="14"/>
      <c r="UWK829" s="14"/>
      <c r="UWL829" s="14"/>
      <c r="UWM829" s="14"/>
      <c r="UWN829" s="14"/>
      <c r="UWO829" s="14"/>
      <c r="UWP829" s="14"/>
      <c r="UWQ829" s="14"/>
      <c r="UWR829" s="14"/>
      <c r="UWS829" s="14"/>
      <c r="UWT829" s="14"/>
      <c r="UWU829" s="14"/>
      <c r="UWV829" s="14"/>
      <c r="UWW829" s="14"/>
      <c r="UWX829" s="14"/>
      <c r="UWY829" s="14"/>
      <c r="UWZ829" s="14"/>
      <c r="UXA829" s="14"/>
      <c r="UXB829" s="14"/>
      <c r="UXC829" s="14"/>
      <c r="UXD829" s="14"/>
      <c r="UXE829" s="14"/>
      <c r="UXF829" s="14"/>
      <c r="UXG829" s="14"/>
      <c r="UXH829" s="14"/>
      <c r="UXI829" s="14"/>
      <c r="UXJ829" s="14"/>
      <c r="UXK829" s="14"/>
      <c r="UXL829" s="14"/>
      <c r="UXM829" s="14"/>
      <c r="UXN829" s="14"/>
      <c r="UXO829" s="14"/>
      <c r="UXP829" s="14"/>
      <c r="UXQ829" s="14"/>
      <c r="UXR829" s="14"/>
      <c r="UXS829" s="14"/>
      <c r="UXT829" s="14"/>
      <c r="UXU829" s="14"/>
      <c r="UXV829" s="14"/>
      <c r="UXW829" s="14"/>
      <c r="UXX829" s="14"/>
      <c r="UXY829" s="14"/>
      <c r="UXZ829" s="14"/>
      <c r="UYA829" s="14"/>
      <c r="UYB829" s="14"/>
      <c r="UYC829" s="14"/>
      <c r="UYD829" s="14"/>
      <c r="UYE829" s="14"/>
      <c r="UYF829" s="14"/>
      <c r="UYG829" s="14"/>
      <c r="UYH829" s="14"/>
      <c r="UYI829" s="14"/>
      <c r="UYJ829" s="14"/>
      <c r="UYK829" s="14"/>
      <c r="UYL829" s="14"/>
      <c r="UYM829" s="14"/>
      <c r="UYN829" s="14"/>
      <c r="UYO829" s="14"/>
      <c r="UYP829" s="14"/>
      <c r="UYQ829" s="14"/>
      <c r="UYR829" s="14"/>
      <c r="UYS829" s="14"/>
      <c r="UYT829" s="14"/>
      <c r="UYU829" s="14"/>
      <c r="UYV829" s="14"/>
      <c r="UYW829" s="14"/>
      <c r="UYX829" s="14"/>
      <c r="UYY829" s="14"/>
      <c r="UYZ829" s="14"/>
      <c r="UZA829" s="14"/>
      <c r="UZB829" s="14"/>
      <c r="UZC829" s="14"/>
      <c r="UZD829" s="14"/>
      <c r="UZE829" s="14"/>
      <c r="UZF829" s="14"/>
      <c r="UZG829" s="14"/>
      <c r="UZH829" s="14"/>
      <c r="UZI829" s="14"/>
      <c r="UZJ829" s="14"/>
      <c r="UZK829" s="14"/>
      <c r="UZL829" s="14"/>
      <c r="UZM829" s="14"/>
      <c r="UZN829" s="14"/>
      <c r="UZO829" s="14"/>
      <c r="UZP829" s="14"/>
      <c r="UZQ829" s="14"/>
      <c r="UZR829" s="14"/>
      <c r="UZS829" s="14"/>
      <c r="UZT829" s="14"/>
      <c r="UZU829" s="14"/>
      <c r="UZV829" s="14"/>
      <c r="UZW829" s="14"/>
      <c r="UZX829" s="14"/>
      <c r="UZY829" s="14"/>
      <c r="UZZ829" s="14"/>
      <c r="VAA829" s="14"/>
      <c r="VAB829" s="14"/>
      <c r="VAC829" s="14"/>
      <c r="VAD829" s="14"/>
      <c r="VAE829" s="14"/>
      <c r="VAF829" s="14"/>
      <c r="VAG829" s="14"/>
      <c r="VAH829" s="14"/>
      <c r="VAI829" s="14"/>
      <c r="VAJ829" s="14"/>
      <c r="VAK829" s="14"/>
      <c r="VAL829" s="14"/>
      <c r="VAM829" s="14"/>
      <c r="VAN829" s="14"/>
      <c r="VAO829" s="14"/>
      <c r="VAP829" s="14"/>
      <c r="VAQ829" s="14"/>
      <c r="VAR829" s="14"/>
      <c r="VAS829" s="14"/>
      <c r="VAT829" s="14"/>
      <c r="VAU829" s="14"/>
      <c r="VAV829" s="14"/>
      <c r="VAW829" s="14"/>
      <c r="VAX829" s="14"/>
      <c r="VAY829" s="14"/>
      <c r="VAZ829" s="14"/>
      <c r="VBA829" s="14"/>
      <c r="VBB829" s="14"/>
      <c r="VBC829" s="14"/>
      <c r="VBD829" s="14"/>
      <c r="VBE829" s="14"/>
      <c r="VBF829" s="14"/>
      <c r="VBG829" s="14"/>
      <c r="VBH829" s="14"/>
      <c r="VBI829" s="14"/>
      <c r="VBJ829" s="14"/>
      <c r="VBK829" s="14"/>
      <c r="VBL829" s="14"/>
      <c r="VBM829" s="14"/>
      <c r="VBN829" s="14"/>
      <c r="VBO829" s="14"/>
      <c r="VBP829" s="14"/>
      <c r="VBQ829" s="14"/>
      <c r="VBR829" s="14"/>
      <c r="VBS829" s="14"/>
      <c r="VBT829" s="14"/>
      <c r="VBU829" s="14"/>
      <c r="VBV829" s="14"/>
      <c r="VBW829" s="14"/>
      <c r="VBX829" s="14"/>
      <c r="VBY829" s="14"/>
      <c r="VBZ829" s="14"/>
      <c r="VCA829" s="14"/>
      <c r="VCB829" s="14"/>
      <c r="VCC829" s="14"/>
      <c r="VCD829" s="14"/>
      <c r="VCE829" s="14"/>
      <c r="VCF829" s="14"/>
      <c r="VCG829" s="14"/>
      <c r="VCH829" s="14"/>
      <c r="VCI829" s="14"/>
      <c r="VCJ829" s="14"/>
      <c r="VCK829" s="14"/>
      <c r="VCL829" s="14"/>
      <c r="VCM829" s="14"/>
      <c r="VCN829" s="14"/>
      <c r="VCO829" s="14"/>
      <c r="VCP829" s="14"/>
      <c r="VCQ829" s="14"/>
      <c r="VCR829" s="14"/>
      <c r="VCS829" s="14"/>
      <c r="VCT829" s="14"/>
      <c r="VCU829" s="14"/>
      <c r="VCV829" s="14"/>
      <c r="VCW829" s="14"/>
      <c r="VCX829" s="14"/>
      <c r="VCY829" s="14"/>
      <c r="VCZ829" s="14"/>
      <c r="VDA829" s="14"/>
      <c r="VDB829" s="14"/>
      <c r="VDC829" s="14"/>
      <c r="VDD829" s="14"/>
      <c r="VDE829" s="14"/>
      <c r="VDF829" s="14"/>
      <c r="VDG829" s="14"/>
      <c r="VDH829" s="14"/>
      <c r="VDI829" s="14"/>
      <c r="VDJ829" s="14"/>
      <c r="VDK829" s="14"/>
      <c r="VDL829" s="14"/>
      <c r="VDM829" s="14"/>
      <c r="VDN829" s="14"/>
      <c r="VDO829" s="14"/>
      <c r="VDP829" s="14"/>
      <c r="VDQ829" s="14"/>
      <c r="VDR829" s="14"/>
      <c r="VDS829" s="14"/>
      <c r="VDT829" s="14"/>
      <c r="VDU829" s="14"/>
      <c r="VDV829" s="14"/>
      <c r="VDW829" s="14"/>
      <c r="VDX829" s="14"/>
      <c r="VDY829" s="14"/>
      <c r="VDZ829" s="14"/>
      <c r="VEA829" s="14"/>
      <c r="VEB829" s="14"/>
      <c r="VEC829" s="14"/>
      <c r="VED829" s="14"/>
      <c r="VEE829" s="14"/>
      <c r="VEF829" s="14"/>
      <c r="VEG829" s="14"/>
      <c r="VEH829" s="14"/>
      <c r="VEI829" s="14"/>
      <c r="VEJ829" s="14"/>
      <c r="VEK829" s="14"/>
      <c r="VEL829" s="14"/>
      <c r="VEM829" s="14"/>
      <c r="VEN829" s="14"/>
      <c r="VEO829" s="14"/>
      <c r="VEP829" s="14"/>
      <c r="VEQ829" s="14"/>
      <c r="VER829" s="14"/>
      <c r="VES829" s="14"/>
      <c r="VET829" s="14"/>
      <c r="VEU829" s="14"/>
      <c r="VEV829" s="14"/>
      <c r="VEW829" s="14"/>
      <c r="VEX829" s="14"/>
      <c r="VEY829" s="14"/>
      <c r="VEZ829" s="14"/>
      <c r="VFA829" s="14"/>
      <c r="VFB829" s="14"/>
      <c r="VFC829" s="14"/>
      <c r="VFD829" s="14"/>
      <c r="VFE829" s="14"/>
      <c r="VFF829" s="14"/>
      <c r="VFG829" s="14"/>
      <c r="VFH829" s="14"/>
      <c r="VFI829" s="14"/>
      <c r="VFJ829" s="14"/>
      <c r="VFK829" s="14"/>
      <c r="VFL829" s="14"/>
      <c r="VFM829" s="14"/>
      <c r="VFN829" s="14"/>
      <c r="VFO829" s="14"/>
      <c r="VFP829" s="14"/>
      <c r="VFQ829" s="14"/>
      <c r="VFR829" s="14"/>
      <c r="VFS829" s="14"/>
      <c r="VFT829" s="14"/>
      <c r="VFU829" s="14"/>
      <c r="VFV829" s="14"/>
      <c r="VFW829" s="14"/>
      <c r="VFX829" s="14"/>
      <c r="VFY829" s="14"/>
      <c r="VFZ829" s="14"/>
      <c r="VGA829" s="14"/>
      <c r="VGB829" s="14"/>
      <c r="VGC829" s="14"/>
      <c r="VGD829" s="14"/>
      <c r="VGE829" s="14"/>
      <c r="VGF829" s="14"/>
      <c r="VGG829" s="14"/>
      <c r="VGH829" s="14"/>
      <c r="VGI829" s="14"/>
      <c r="VGJ829" s="14"/>
      <c r="VGK829" s="14"/>
      <c r="VGL829" s="14"/>
      <c r="VGM829" s="14"/>
      <c r="VGN829" s="14"/>
      <c r="VGO829" s="14"/>
      <c r="VGP829" s="14"/>
      <c r="VGQ829" s="14"/>
      <c r="VGR829" s="14"/>
      <c r="VGS829" s="14"/>
      <c r="VGT829" s="14"/>
      <c r="VGU829" s="14"/>
      <c r="VGV829" s="14"/>
      <c r="VGW829" s="14"/>
      <c r="VGX829" s="14"/>
      <c r="VGY829" s="14"/>
      <c r="VGZ829" s="14"/>
      <c r="VHA829" s="14"/>
      <c r="VHB829" s="14"/>
      <c r="VHC829" s="14"/>
      <c r="VHD829" s="14"/>
      <c r="VHE829" s="14"/>
      <c r="VHF829" s="14"/>
      <c r="VHG829" s="14"/>
      <c r="VHH829" s="14"/>
      <c r="VHI829" s="14"/>
      <c r="VHJ829" s="14"/>
      <c r="VHK829" s="14"/>
      <c r="VHL829" s="14"/>
      <c r="VHM829" s="14"/>
      <c r="VHN829" s="14"/>
      <c r="VHO829" s="14"/>
      <c r="VHP829" s="14"/>
      <c r="VHQ829" s="14"/>
      <c r="VHR829" s="14"/>
      <c r="VHS829" s="14"/>
      <c r="VHT829" s="14"/>
      <c r="VHU829" s="14"/>
      <c r="VHV829" s="14"/>
      <c r="VHW829" s="14"/>
      <c r="VHX829" s="14"/>
      <c r="VHY829" s="14"/>
      <c r="VHZ829" s="14"/>
      <c r="VIA829" s="14"/>
      <c r="VIB829" s="14"/>
      <c r="VIC829" s="14"/>
      <c r="VID829" s="14"/>
      <c r="VIE829" s="14"/>
      <c r="VIF829" s="14"/>
      <c r="VIG829" s="14"/>
      <c r="VIH829" s="14"/>
      <c r="VII829" s="14"/>
      <c r="VIJ829" s="14"/>
      <c r="VIK829" s="14"/>
      <c r="VIL829" s="14"/>
      <c r="VIM829" s="14"/>
      <c r="VIN829" s="14"/>
      <c r="VIO829" s="14"/>
      <c r="VIP829" s="14"/>
      <c r="VIQ829" s="14"/>
      <c r="VIR829" s="14"/>
      <c r="VIS829" s="14"/>
      <c r="VIT829" s="14"/>
      <c r="VIU829" s="14"/>
      <c r="VIV829" s="14"/>
      <c r="VIW829" s="14"/>
      <c r="VIX829" s="14"/>
      <c r="VIY829" s="14"/>
      <c r="VIZ829" s="14"/>
      <c r="VJA829" s="14"/>
      <c r="VJB829" s="14"/>
      <c r="VJC829" s="14"/>
      <c r="VJD829" s="14"/>
      <c r="VJE829" s="14"/>
      <c r="VJF829" s="14"/>
      <c r="VJG829" s="14"/>
      <c r="VJH829" s="14"/>
      <c r="VJI829" s="14"/>
      <c r="VJJ829" s="14"/>
      <c r="VJK829" s="14"/>
      <c r="VJL829" s="14"/>
      <c r="VJM829" s="14"/>
      <c r="VJN829" s="14"/>
      <c r="VJO829" s="14"/>
      <c r="VJP829" s="14"/>
      <c r="VJQ829" s="14"/>
      <c r="VJR829" s="14"/>
      <c r="VJS829" s="14"/>
      <c r="VJT829" s="14"/>
      <c r="VJU829" s="14"/>
      <c r="VJV829" s="14"/>
      <c r="VJW829" s="14"/>
      <c r="VJX829" s="14"/>
      <c r="VJY829" s="14"/>
      <c r="VJZ829" s="14"/>
      <c r="VKA829" s="14"/>
      <c r="VKB829" s="14"/>
      <c r="VKC829" s="14"/>
      <c r="VKD829" s="14"/>
      <c r="VKE829" s="14"/>
      <c r="VKF829" s="14"/>
      <c r="VKG829" s="14"/>
      <c r="VKH829" s="14"/>
      <c r="VKI829" s="14"/>
      <c r="VKJ829" s="14"/>
      <c r="VKK829" s="14"/>
      <c r="VKL829" s="14"/>
      <c r="VKM829" s="14"/>
      <c r="VKN829" s="14"/>
      <c r="VKO829" s="14"/>
      <c r="VKP829" s="14"/>
      <c r="VKQ829" s="14"/>
      <c r="VKR829" s="14"/>
      <c r="VKS829" s="14"/>
      <c r="VKT829" s="14"/>
      <c r="VKU829" s="14"/>
      <c r="VKV829" s="14"/>
      <c r="VKW829" s="14"/>
      <c r="VKX829" s="14"/>
      <c r="VKY829" s="14"/>
      <c r="VKZ829" s="14"/>
      <c r="VLA829" s="14"/>
      <c r="VLB829" s="14"/>
      <c r="VLC829" s="14"/>
      <c r="VLD829" s="14"/>
      <c r="VLE829" s="14"/>
      <c r="VLF829" s="14"/>
      <c r="VLG829" s="14"/>
      <c r="VLH829" s="14"/>
      <c r="VLI829" s="14"/>
      <c r="VLJ829" s="14"/>
      <c r="VLK829" s="14"/>
      <c r="VLL829" s="14"/>
      <c r="VLM829" s="14"/>
      <c r="VLN829" s="14"/>
      <c r="VLO829" s="14"/>
      <c r="VLP829" s="14"/>
      <c r="VLQ829" s="14"/>
      <c r="VLR829" s="14"/>
      <c r="VLS829" s="14"/>
      <c r="VLT829" s="14"/>
      <c r="VLU829" s="14"/>
      <c r="VLV829" s="14"/>
      <c r="VLW829" s="14"/>
      <c r="VLX829" s="14"/>
      <c r="VLY829" s="14"/>
      <c r="VLZ829" s="14"/>
      <c r="VMA829" s="14"/>
      <c r="VMB829" s="14"/>
      <c r="VMC829" s="14"/>
      <c r="VMD829" s="14"/>
      <c r="VME829" s="14"/>
      <c r="VMF829" s="14"/>
      <c r="VMG829" s="14"/>
      <c r="VMH829" s="14"/>
      <c r="VMI829" s="14"/>
      <c r="VMJ829" s="14"/>
      <c r="VMK829" s="14"/>
      <c r="VML829" s="14"/>
      <c r="VMM829" s="14"/>
      <c r="VMN829" s="14"/>
      <c r="VMO829" s="14"/>
      <c r="VMP829" s="14"/>
      <c r="VMQ829" s="14"/>
      <c r="VMR829" s="14"/>
      <c r="VMS829" s="14"/>
      <c r="VMT829" s="14"/>
      <c r="VMU829" s="14"/>
      <c r="VMV829" s="14"/>
      <c r="VMW829" s="14"/>
      <c r="VMX829" s="14"/>
      <c r="VMY829" s="14"/>
      <c r="VMZ829" s="14"/>
      <c r="VNA829" s="14"/>
      <c r="VNB829" s="14"/>
      <c r="VNC829" s="14"/>
      <c r="VND829" s="14"/>
      <c r="VNE829" s="14"/>
      <c r="VNF829" s="14"/>
      <c r="VNG829" s="14"/>
      <c r="VNH829" s="14"/>
      <c r="VNI829" s="14"/>
      <c r="VNJ829" s="14"/>
      <c r="VNK829" s="14"/>
      <c r="VNL829" s="14"/>
      <c r="VNM829" s="14"/>
      <c r="VNN829" s="14"/>
      <c r="VNO829" s="14"/>
      <c r="VNP829" s="14"/>
      <c r="VNQ829" s="14"/>
      <c r="VNR829" s="14"/>
      <c r="VNS829" s="14"/>
      <c r="VNT829" s="14"/>
      <c r="VNU829" s="14"/>
      <c r="VNV829" s="14"/>
      <c r="VNW829" s="14"/>
      <c r="VNX829" s="14"/>
      <c r="VNY829" s="14"/>
      <c r="VNZ829" s="14"/>
      <c r="VOA829" s="14"/>
      <c r="VOB829" s="14"/>
      <c r="VOC829" s="14"/>
      <c r="VOD829" s="14"/>
      <c r="VOE829" s="14"/>
      <c r="VOF829" s="14"/>
      <c r="VOG829" s="14"/>
      <c r="VOH829" s="14"/>
      <c r="VOI829" s="14"/>
      <c r="VOJ829" s="14"/>
      <c r="VOK829" s="14"/>
      <c r="VOL829" s="14"/>
      <c r="VOM829" s="14"/>
      <c r="VON829" s="14"/>
      <c r="VOO829" s="14"/>
      <c r="VOP829" s="14"/>
      <c r="VOQ829" s="14"/>
      <c r="VOR829" s="14"/>
      <c r="VOS829" s="14"/>
      <c r="VOT829" s="14"/>
      <c r="VOU829" s="14"/>
      <c r="VOV829" s="14"/>
      <c r="VOW829" s="14"/>
      <c r="VOX829" s="14"/>
      <c r="VOY829" s="14"/>
      <c r="VOZ829" s="14"/>
      <c r="VPA829" s="14"/>
      <c r="VPB829" s="14"/>
      <c r="VPC829" s="14"/>
      <c r="VPD829" s="14"/>
      <c r="VPE829" s="14"/>
      <c r="VPF829" s="14"/>
      <c r="VPG829" s="14"/>
      <c r="VPH829" s="14"/>
      <c r="VPI829" s="14"/>
      <c r="VPJ829" s="14"/>
      <c r="VPK829" s="14"/>
      <c r="VPL829" s="14"/>
      <c r="VPM829" s="14"/>
      <c r="VPN829" s="14"/>
      <c r="VPO829" s="14"/>
      <c r="VPP829" s="14"/>
      <c r="VPQ829" s="14"/>
      <c r="VPR829" s="14"/>
      <c r="VPS829" s="14"/>
      <c r="VPT829" s="14"/>
      <c r="VPU829" s="14"/>
      <c r="VPV829" s="14"/>
      <c r="VPW829" s="14"/>
      <c r="VPX829" s="14"/>
      <c r="VPY829" s="14"/>
      <c r="VPZ829" s="14"/>
      <c r="VQA829" s="14"/>
      <c r="VQB829" s="14"/>
      <c r="VQC829" s="14"/>
      <c r="VQD829" s="14"/>
      <c r="VQE829" s="14"/>
      <c r="VQF829" s="14"/>
      <c r="VQG829" s="14"/>
      <c r="VQH829" s="14"/>
      <c r="VQI829" s="14"/>
      <c r="VQJ829" s="14"/>
      <c r="VQK829" s="14"/>
      <c r="VQL829" s="14"/>
      <c r="VQM829" s="14"/>
      <c r="VQN829" s="14"/>
      <c r="VQO829" s="14"/>
      <c r="VQP829" s="14"/>
      <c r="VQQ829" s="14"/>
      <c r="VQR829" s="14"/>
      <c r="VQS829" s="14"/>
      <c r="VQT829" s="14"/>
      <c r="VQU829" s="14"/>
      <c r="VQV829" s="14"/>
      <c r="VQW829" s="14"/>
      <c r="VQX829" s="14"/>
      <c r="VQY829" s="14"/>
      <c r="VQZ829" s="14"/>
      <c r="VRA829" s="14"/>
      <c r="VRB829" s="14"/>
      <c r="VRC829" s="14"/>
      <c r="VRD829" s="14"/>
      <c r="VRE829" s="14"/>
      <c r="VRF829" s="14"/>
      <c r="VRG829" s="14"/>
      <c r="VRH829" s="14"/>
      <c r="VRI829" s="14"/>
      <c r="VRJ829" s="14"/>
      <c r="VRK829" s="14"/>
      <c r="VRL829" s="14"/>
      <c r="VRM829" s="14"/>
      <c r="VRN829" s="14"/>
      <c r="VRO829" s="14"/>
      <c r="VRP829" s="14"/>
      <c r="VRQ829" s="14"/>
      <c r="VRR829" s="14"/>
      <c r="VRS829" s="14"/>
      <c r="VRT829" s="14"/>
      <c r="VRU829" s="14"/>
      <c r="VRV829" s="14"/>
      <c r="VRW829" s="14"/>
      <c r="VRX829" s="14"/>
      <c r="VRY829" s="14"/>
      <c r="VRZ829" s="14"/>
      <c r="VSA829" s="14"/>
      <c r="VSB829" s="14"/>
      <c r="VSC829" s="14"/>
      <c r="VSD829" s="14"/>
      <c r="VSE829" s="14"/>
      <c r="VSF829" s="14"/>
      <c r="VSG829" s="14"/>
      <c r="VSH829" s="14"/>
      <c r="VSI829" s="14"/>
      <c r="VSJ829" s="14"/>
      <c r="VSK829" s="14"/>
      <c r="VSL829" s="14"/>
      <c r="VSM829" s="14"/>
      <c r="VSN829" s="14"/>
      <c r="VSO829" s="14"/>
      <c r="VSP829" s="14"/>
      <c r="VSQ829" s="14"/>
      <c r="VSR829" s="14"/>
      <c r="VSS829" s="14"/>
      <c r="VST829" s="14"/>
      <c r="VSU829" s="14"/>
      <c r="VSV829" s="14"/>
      <c r="VSW829" s="14"/>
      <c r="VSX829" s="14"/>
      <c r="VSY829" s="14"/>
      <c r="VSZ829" s="14"/>
      <c r="VTA829" s="14"/>
      <c r="VTB829" s="14"/>
      <c r="VTC829" s="14"/>
      <c r="VTD829" s="14"/>
      <c r="VTE829" s="14"/>
      <c r="VTF829" s="14"/>
      <c r="VTG829" s="14"/>
      <c r="VTH829" s="14"/>
      <c r="VTI829" s="14"/>
      <c r="VTJ829" s="14"/>
      <c r="VTK829" s="14"/>
      <c r="VTL829" s="14"/>
      <c r="VTM829" s="14"/>
      <c r="VTN829" s="14"/>
      <c r="VTO829" s="14"/>
      <c r="VTP829" s="14"/>
      <c r="VTQ829" s="14"/>
      <c r="VTR829" s="14"/>
      <c r="VTS829" s="14"/>
      <c r="VTT829" s="14"/>
      <c r="VTU829" s="14"/>
      <c r="VTV829" s="14"/>
      <c r="VTW829" s="14"/>
      <c r="VTX829" s="14"/>
      <c r="VTY829" s="14"/>
      <c r="VTZ829" s="14"/>
      <c r="VUA829" s="14"/>
      <c r="VUB829" s="14"/>
      <c r="VUC829" s="14"/>
      <c r="VUD829" s="14"/>
      <c r="VUE829" s="14"/>
      <c r="VUF829" s="14"/>
      <c r="VUG829" s="14"/>
      <c r="VUH829" s="14"/>
      <c r="VUI829" s="14"/>
      <c r="VUJ829" s="14"/>
      <c r="VUK829" s="14"/>
      <c r="VUL829" s="14"/>
      <c r="VUM829" s="14"/>
      <c r="VUN829" s="14"/>
      <c r="VUO829" s="14"/>
      <c r="VUP829" s="14"/>
      <c r="VUQ829" s="14"/>
      <c r="VUR829" s="14"/>
      <c r="VUS829" s="14"/>
      <c r="VUT829" s="14"/>
      <c r="VUU829" s="14"/>
      <c r="VUV829" s="14"/>
      <c r="VUW829" s="14"/>
      <c r="VUX829" s="14"/>
      <c r="VUY829" s="14"/>
      <c r="VUZ829" s="14"/>
      <c r="VVA829" s="14"/>
      <c r="VVB829" s="14"/>
      <c r="VVC829" s="14"/>
      <c r="VVD829" s="14"/>
      <c r="VVE829" s="14"/>
      <c r="VVF829" s="14"/>
      <c r="VVG829" s="14"/>
      <c r="VVH829" s="14"/>
      <c r="VVI829" s="14"/>
      <c r="VVJ829" s="14"/>
      <c r="VVK829" s="14"/>
      <c r="VVL829" s="14"/>
      <c r="VVM829" s="14"/>
      <c r="VVN829" s="14"/>
      <c r="VVO829" s="14"/>
      <c r="VVP829" s="14"/>
      <c r="VVQ829" s="14"/>
      <c r="VVR829" s="14"/>
      <c r="VVS829" s="14"/>
      <c r="VVT829" s="14"/>
      <c r="VVU829" s="14"/>
      <c r="VVV829" s="14"/>
      <c r="VVW829" s="14"/>
      <c r="VVX829" s="14"/>
      <c r="VVY829" s="14"/>
      <c r="VVZ829" s="14"/>
      <c r="VWA829" s="14"/>
      <c r="VWB829" s="14"/>
      <c r="VWC829" s="14"/>
      <c r="VWD829" s="14"/>
      <c r="VWE829" s="14"/>
      <c r="VWF829" s="14"/>
      <c r="VWG829" s="14"/>
      <c r="VWH829" s="14"/>
      <c r="VWI829" s="14"/>
      <c r="VWJ829" s="14"/>
      <c r="VWK829" s="14"/>
      <c r="VWL829" s="14"/>
      <c r="VWM829" s="14"/>
      <c r="VWN829" s="14"/>
      <c r="VWO829" s="14"/>
      <c r="VWP829" s="14"/>
      <c r="VWQ829" s="14"/>
      <c r="VWR829" s="14"/>
      <c r="VWS829" s="14"/>
      <c r="VWT829" s="14"/>
      <c r="VWU829" s="14"/>
      <c r="VWV829" s="14"/>
      <c r="VWW829" s="14"/>
      <c r="VWX829" s="14"/>
      <c r="VWY829" s="14"/>
      <c r="VWZ829" s="14"/>
      <c r="VXA829" s="14"/>
      <c r="VXB829" s="14"/>
      <c r="VXC829" s="14"/>
      <c r="VXD829" s="14"/>
      <c r="VXE829" s="14"/>
      <c r="VXF829" s="14"/>
      <c r="VXG829" s="14"/>
      <c r="VXH829" s="14"/>
      <c r="VXI829" s="14"/>
      <c r="VXJ829" s="14"/>
      <c r="VXK829" s="14"/>
      <c r="VXL829" s="14"/>
      <c r="VXM829" s="14"/>
      <c r="VXN829" s="14"/>
      <c r="VXO829" s="14"/>
      <c r="VXP829" s="14"/>
      <c r="VXQ829" s="14"/>
      <c r="VXR829" s="14"/>
      <c r="VXS829" s="14"/>
      <c r="VXT829" s="14"/>
      <c r="VXU829" s="14"/>
      <c r="VXV829" s="14"/>
      <c r="VXW829" s="14"/>
      <c r="VXX829" s="14"/>
      <c r="VXY829" s="14"/>
      <c r="VXZ829" s="14"/>
      <c r="VYA829" s="14"/>
      <c r="VYB829" s="14"/>
      <c r="VYC829" s="14"/>
      <c r="VYD829" s="14"/>
      <c r="VYE829" s="14"/>
      <c r="VYF829" s="14"/>
      <c r="VYG829" s="14"/>
      <c r="VYH829" s="14"/>
      <c r="VYI829" s="14"/>
      <c r="VYJ829" s="14"/>
      <c r="VYK829" s="14"/>
      <c r="VYL829" s="14"/>
      <c r="VYM829" s="14"/>
      <c r="VYN829" s="14"/>
      <c r="VYO829" s="14"/>
      <c r="VYP829" s="14"/>
      <c r="VYQ829" s="14"/>
      <c r="VYR829" s="14"/>
      <c r="VYS829" s="14"/>
      <c r="VYT829" s="14"/>
      <c r="VYU829" s="14"/>
      <c r="VYV829" s="14"/>
      <c r="VYW829" s="14"/>
      <c r="VYX829" s="14"/>
      <c r="VYY829" s="14"/>
      <c r="VYZ829" s="14"/>
      <c r="VZA829" s="14"/>
      <c r="VZB829" s="14"/>
      <c r="VZC829" s="14"/>
      <c r="VZD829" s="14"/>
      <c r="VZE829" s="14"/>
      <c r="VZF829" s="14"/>
      <c r="VZG829" s="14"/>
      <c r="VZH829" s="14"/>
      <c r="VZI829" s="14"/>
      <c r="VZJ829" s="14"/>
      <c r="VZK829" s="14"/>
      <c r="VZL829" s="14"/>
      <c r="VZM829" s="14"/>
      <c r="VZN829" s="14"/>
      <c r="VZO829" s="14"/>
      <c r="VZP829" s="14"/>
      <c r="VZQ829" s="14"/>
      <c r="VZR829" s="14"/>
      <c r="VZS829" s="14"/>
      <c r="VZT829" s="14"/>
      <c r="VZU829" s="14"/>
      <c r="VZV829" s="14"/>
      <c r="VZW829" s="14"/>
      <c r="VZX829" s="14"/>
      <c r="VZY829" s="14"/>
      <c r="VZZ829" s="14"/>
      <c r="WAA829" s="14"/>
      <c r="WAB829" s="14"/>
      <c r="WAC829" s="14"/>
      <c r="WAD829" s="14"/>
      <c r="WAE829" s="14"/>
      <c r="WAF829" s="14"/>
      <c r="WAG829" s="14"/>
      <c r="WAH829" s="14"/>
      <c r="WAI829" s="14"/>
      <c r="WAJ829" s="14"/>
      <c r="WAK829" s="14"/>
      <c r="WAL829" s="14"/>
      <c r="WAM829" s="14"/>
      <c r="WAN829" s="14"/>
      <c r="WAO829" s="14"/>
      <c r="WAP829" s="14"/>
      <c r="WAQ829" s="14"/>
      <c r="WAR829" s="14"/>
      <c r="WAS829" s="14"/>
      <c r="WAT829" s="14"/>
      <c r="WAU829" s="14"/>
      <c r="WAV829" s="14"/>
      <c r="WAW829" s="14"/>
      <c r="WAX829" s="14"/>
      <c r="WAY829" s="14"/>
      <c r="WAZ829" s="14"/>
      <c r="WBA829" s="14"/>
      <c r="WBB829" s="14"/>
      <c r="WBC829" s="14"/>
      <c r="WBD829" s="14"/>
      <c r="WBE829" s="14"/>
      <c r="WBF829" s="14"/>
      <c r="WBG829" s="14"/>
      <c r="WBH829" s="14"/>
      <c r="WBI829" s="14"/>
      <c r="WBJ829" s="14"/>
      <c r="WBK829" s="14"/>
      <c r="WBL829" s="14"/>
      <c r="WBM829" s="14"/>
      <c r="WBN829" s="14"/>
      <c r="WBO829" s="14"/>
      <c r="WBP829" s="14"/>
      <c r="WBQ829" s="14"/>
      <c r="WBR829" s="14"/>
      <c r="WBS829" s="14"/>
      <c r="WBT829" s="14"/>
      <c r="WBU829" s="14"/>
      <c r="WBV829" s="14"/>
      <c r="WBW829" s="14"/>
      <c r="WBX829" s="14"/>
      <c r="WBY829" s="14"/>
      <c r="WBZ829" s="14"/>
      <c r="WCA829" s="14"/>
      <c r="WCB829" s="14"/>
      <c r="WCC829" s="14"/>
      <c r="WCD829" s="14"/>
      <c r="WCE829" s="14"/>
      <c r="WCF829" s="14"/>
      <c r="WCG829" s="14"/>
      <c r="WCH829" s="14"/>
      <c r="WCI829" s="14"/>
      <c r="WCJ829" s="14"/>
      <c r="WCK829" s="14"/>
      <c r="WCL829" s="14"/>
      <c r="WCM829" s="14"/>
      <c r="WCN829" s="14"/>
      <c r="WCO829" s="14"/>
      <c r="WCP829" s="14"/>
      <c r="WCQ829" s="14"/>
      <c r="WCR829" s="14"/>
      <c r="WCS829" s="14"/>
      <c r="WCT829" s="14"/>
      <c r="WCU829" s="14"/>
      <c r="WCV829" s="14"/>
      <c r="WCW829" s="14"/>
      <c r="WCX829" s="14"/>
      <c r="WCY829" s="14"/>
      <c r="WCZ829" s="14"/>
      <c r="WDA829" s="14"/>
      <c r="WDB829" s="14"/>
      <c r="WDC829" s="14"/>
      <c r="WDD829" s="14"/>
      <c r="WDE829" s="14"/>
      <c r="WDF829" s="14"/>
      <c r="WDG829" s="14"/>
      <c r="WDH829" s="14"/>
      <c r="WDI829" s="14"/>
      <c r="WDJ829" s="14"/>
      <c r="WDK829" s="14"/>
      <c r="WDL829" s="14"/>
      <c r="WDM829" s="14"/>
      <c r="WDN829" s="14"/>
      <c r="WDO829" s="14"/>
      <c r="WDP829" s="14"/>
      <c r="WDQ829" s="14"/>
      <c r="WDR829" s="14"/>
      <c r="WDS829" s="14"/>
      <c r="WDT829" s="14"/>
      <c r="WDU829" s="14"/>
      <c r="WDV829" s="14"/>
      <c r="WDW829" s="14"/>
      <c r="WDX829" s="14"/>
      <c r="WDY829" s="14"/>
      <c r="WDZ829" s="14"/>
      <c r="WEA829" s="14"/>
      <c r="WEB829" s="14"/>
      <c r="WEC829" s="14"/>
      <c r="WED829" s="14"/>
      <c r="WEE829" s="14"/>
      <c r="WEF829" s="14"/>
      <c r="WEG829" s="14"/>
      <c r="WEH829" s="14"/>
      <c r="WEI829" s="14"/>
      <c r="WEJ829" s="14"/>
      <c r="WEK829" s="14"/>
      <c r="WEL829" s="14"/>
      <c r="WEM829" s="14"/>
      <c r="WEN829" s="14"/>
      <c r="WEO829" s="14"/>
      <c r="WEP829" s="14"/>
      <c r="WEQ829" s="14"/>
      <c r="WER829" s="14"/>
      <c r="WES829" s="14"/>
      <c r="WET829" s="14"/>
      <c r="WEU829" s="14"/>
      <c r="WEV829" s="14"/>
      <c r="WEW829" s="14"/>
      <c r="WEX829" s="14"/>
      <c r="WEY829" s="14"/>
      <c r="WEZ829" s="14"/>
      <c r="WFA829" s="14"/>
      <c r="WFB829" s="14"/>
      <c r="WFC829" s="14"/>
      <c r="WFD829" s="14"/>
      <c r="WFE829" s="14"/>
      <c r="WFF829" s="14"/>
      <c r="WFG829" s="14"/>
      <c r="WFH829" s="14"/>
      <c r="WFI829" s="14"/>
      <c r="WFJ829" s="14"/>
      <c r="WFK829" s="14"/>
      <c r="WFL829" s="14"/>
      <c r="WFM829" s="14"/>
      <c r="WFN829" s="14"/>
      <c r="WFO829" s="14"/>
      <c r="WFP829" s="14"/>
      <c r="WFQ829" s="14"/>
      <c r="WFR829" s="14"/>
      <c r="WFS829" s="14"/>
      <c r="WFT829" s="14"/>
      <c r="WFU829" s="14"/>
      <c r="WFV829" s="14"/>
      <c r="WFW829" s="14"/>
      <c r="WFX829" s="14"/>
      <c r="WFY829" s="14"/>
      <c r="WFZ829" s="14"/>
      <c r="WGA829" s="14"/>
      <c r="WGB829" s="14"/>
      <c r="WGC829" s="14"/>
      <c r="WGD829" s="14"/>
      <c r="WGE829" s="14"/>
      <c r="WGF829" s="14"/>
      <c r="WGG829" s="14"/>
      <c r="WGH829" s="14"/>
      <c r="WGI829" s="14"/>
      <c r="WGJ829" s="14"/>
      <c r="WGK829" s="14"/>
      <c r="WGL829" s="14"/>
      <c r="WGM829" s="14"/>
      <c r="WGN829" s="14"/>
      <c r="WGO829" s="14"/>
      <c r="WGP829" s="14"/>
      <c r="WGQ829" s="14"/>
      <c r="WGR829" s="14"/>
      <c r="WGS829" s="14"/>
      <c r="WGT829" s="14"/>
      <c r="WGU829" s="14"/>
      <c r="WGV829" s="14"/>
      <c r="WGW829" s="14"/>
      <c r="WGX829" s="14"/>
      <c r="WGY829" s="14"/>
      <c r="WGZ829" s="14"/>
      <c r="WHA829" s="14"/>
      <c r="WHB829" s="14"/>
      <c r="WHC829" s="14"/>
      <c r="WHD829" s="14"/>
      <c r="WHE829" s="14"/>
      <c r="WHF829" s="14"/>
      <c r="WHG829" s="14"/>
      <c r="WHH829" s="14"/>
      <c r="WHI829" s="14"/>
      <c r="WHJ829" s="14"/>
      <c r="WHK829" s="14"/>
      <c r="WHL829" s="14"/>
      <c r="WHM829" s="14"/>
      <c r="WHN829" s="14"/>
      <c r="WHO829" s="14"/>
      <c r="WHP829" s="14"/>
      <c r="WHQ829" s="14"/>
      <c r="WHR829" s="14"/>
      <c r="WHS829" s="14"/>
      <c r="WHT829" s="14"/>
      <c r="WHU829" s="14"/>
      <c r="WHV829" s="14"/>
      <c r="WHW829" s="14"/>
      <c r="WHX829" s="14"/>
      <c r="WHY829" s="14"/>
      <c r="WHZ829" s="14"/>
      <c r="WIA829" s="14"/>
      <c r="WIB829" s="14"/>
      <c r="WIC829" s="14"/>
      <c r="WID829" s="14"/>
      <c r="WIE829" s="14"/>
      <c r="WIF829" s="14"/>
      <c r="WIG829" s="14"/>
      <c r="WIH829" s="14"/>
      <c r="WII829" s="14"/>
      <c r="WIJ829" s="14"/>
      <c r="WIK829" s="14"/>
      <c r="WIL829" s="14"/>
      <c r="WIM829" s="14"/>
      <c r="WIN829" s="14"/>
      <c r="WIO829" s="14"/>
      <c r="WIP829" s="14"/>
      <c r="WIQ829" s="14"/>
      <c r="WIR829" s="14"/>
      <c r="WIS829" s="14"/>
      <c r="WIT829" s="14"/>
      <c r="WIU829" s="14"/>
      <c r="WIV829" s="14"/>
      <c r="WIW829" s="14"/>
      <c r="WIX829" s="14"/>
      <c r="WIY829" s="14"/>
      <c r="WIZ829" s="14"/>
      <c r="WJA829" s="14"/>
      <c r="WJB829" s="14"/>
      <c r="WJC829" s="14"/>
      <c r="WJD829" s="14"/>
      <c r="WJE829" s="14"/>
      <c r="WJF829" s="14"/>
      <c r="WJG829" s="14"/>
      <c r="WJH829" s="14"/>
      <c r="WJI829" s="14"/>
      <c r="WJJ829" s="14"/>
      <c r="WJK829" s="14"/>
      <c r="WJL829" s="14"/>
      <c r="WJM829" s="14"/>
      <c r="WJN829" s="14"/>
      <c r="WJO829" s="14"/>
      <c r="WJP829" s="14"/>
      <c r="WJQ829" s="14"/>
      <c r="WJR829" s="14"/>
      <c r="WJS829" s="14"/>
      <c r="WJT829" s="14"/>
      <c r="WJU829" s="14"/>
      <c r="WJV829" s="14"/>
      <c r="WJW829" s="14"/>
      <c r="WJX829" s="14"/>
      <c r="WJY829" s="14"/>
      <c r="WJZ829" s="14"/>
      <c r="WKA829" s="14"/>
      <c r="WKB829" s="14"/>
      <c r="WKC829" s="14"/>
      <c r="WKD829" s="14"/>
      <c r="WKE829" s="14"/>
      <c r="WKF829" s="14"/>
      <c r="WKG829" s="14"/>
      <c r="WKH829" s="14"/>
      <c r="WKI829" s="14"/>
      <c r="WKJ829" s="14"/>
      <c r="WKK829" s="14"/>
      <c r="WKL829" s="14"/>
      <c r="WKM829" s="14"/>
      <c r="WKN829" s="14"/>
      <c r="WKO829" s="14"/>
      <c r="WKP829" s="14"/>
      <c r="WKQ829" s="14"/>
      <c r="WKR829" s="14"/>
      <c r="WKS829" s="14"/>
      <c r="WKT829" s="14"/>
      <c r="WKU829" s="14"/>
      <c r="WKV829" s="14"/>
      <c r="WKW829" s="14"/>
      <c r="WKX829" s="14"/>
      <c r="WKY829" s="14"/>
      <c r="WKZ829" s="14"/>
      <c r="WLA829" s="14"/>
      <c r="WLB829" s="14"/>
      <c r="WLC829" s="14"/>
      <c r="WLD829" s="14"/>
      <c r="WLE829" s="14"/>
      <c r="WLF829" s="14"/>
      <c r="WLG829" s="14"/>
      <c r="WLH829" s="14"/>
      <c r="WLI829" s="14"/>
      <c r="WLJ829" s="14"/>
      <c r="WLK829" s="14"/>
      <c r="WLL829" s="14"/>
      <c r="WLM829" s="14"/>
      <c r="WLN829" s="14"/>
      <c r="WLO829" s="14"/>
      <c r="WLP829" s="14"/>
      <c r="WLQ829" s="14"/>
      <c r="WLR829" s="14"/>
      <c r="WLS829" s="14"/>
      <c r="WLT829" s="14"/>
      <c r="WLU829" s="14"/>
      <c r="WLV829" s="14"/>
      <c r="WLW829" s="14"/>
      <c r="WLX829" s="14"/>
      <c r="WLY829" s="14"/>
      <c r="WLZ829" s="14"/>
      <c r="WMA829" s="14"/>
      <c r="WMB829" s="14"/>
      <c r="WMC829" s="14"/>
      <c r="WMD829" s="14"/>
      <c r="WME829" s="14"/>
      <c r="WMF829" s="14"/>
      <c r="WMG829" s="14"/>
      <c r="WMH829" s="14"/>
      <c r="WMI829" s="14"/>
      <c r="WMJ829" s="14"/>
      <c r="WMK829" s="14"/>
      <c r="WML829" s="14"/>
      <c r="WMM829" s="14"/>
      <c r="WMN829" s="14"/>
      <c r="WMO829" s="14"/>
      <c r="WMP829" s="14"/>
      <c r="WMQ829" s="14"/>
      <c r="WMR829" s="14"/>
      <c r="WMS829" s="14"/>
      <c r="WMT829" s="14"/>
      <c r="WMU829" s="14"/>
      <c r="WMV829" s="14"/>
      <c r="WMW829" s="14"/>
      <c r="WMX829" s="14"/>
      <c r="WMY829" s="14"/>
      <c r="WMZ829" s="14"/>
      <c r="WNA829" s="14"/>
      <c r="WNB829" s="14"/>
      <c r="WNC829" s="14"/>
      <c r="WND829" s="14"/>
      <c r="WNE829" s="14"/>
      <c r="WNF829" s="14"/>
      <c r="WNG829" s="14"/>
      <c r="WNH829" s="14"/>
      <c r="WNI829" s="14"/>
      <c r="WNJ829" s="14"/>
      <c r="WNK829" s="14"/>
      <c r="WNL829" s="14"/>
      <c r="WNM829" s="14"/>
      <c r="WNN829" s="14"/>
      <c r="WNO829" s="14"/>
      <c r="WNP829" s="14"/>
      <c r="WNQ829" s="14"/>
      <c r="WNR829" s="14"/>
      <c r="WNS829" s="14"/>
      <c r="WNT829" s="14"/>
      <c r="WNU829" s="14"/>
      <c r="WNV829" s="14"/>
      <c r="WNW829" s="14"/>
      <c r="WNX829" s="14"/>
      <c r="WNY829" s="14"/>
      <c r="WNZ829" s="14"/>
      <c r="WOA829" s="14"/>
      <c r="WOB829" s="14"/>
      <c r="WOC829" s="14"/>
      <c r="WOD829" s="14"/>
      <c r="WOE829" s="14"/>
      <c r="WOF829" s="14"/>
      <c r="WOG829" s="14"/>
      <c r="WOH829" s="14"/>
      <c r="WOI829" s="14"/>
      <c r="WOJ829" s="14"/>
      <c r="WOK829" s="14"/>
      <c r="WOL829" s="14"/>
      <c r="WOM829" s="14"/>
      <c r="WON829" s="14"/>
      <c r="WOO829" s="14"/>
      <c r="WOP829" s="14"/>
      <c r="WOQ829" s="14"/>
      <c r="WOR829" s="14"/>
      <c r="WOS829" s="14"/>
      <c r="WOT829" s="14"/>
      <c r="WOU829" s="14"/>
      <c r="WOV829" s="14"/>
      <c r="WOW829" s="14"/>
      <c r="WOX829" s="14"/>
      <c r="WOY829" s="14"/>
      <c r="WOZ829" s="14"/>
      <c r="WPA829" s="14"/>
      <c r="WPB829" s="14"/>
      <c r="WPC829" s="14"/>
      <c r="WPD829" s="14"/>
      <c r="WPE829" s="14"/>
      <c r="WPF829" s="14"/>
      <c r="WPG829" s="14"/>
      <c r="WPH829" s="14"/>
      <c r="WPI829" s="14"/>
      <c r="WPJ829" s="14"/>
      <c r="WPK829" s="14"/>
      <c r="WPL829" s="14"/>
      <c r="WPM829" s="14"/>
      <c r="WPN829" s="14"/>
      <c r="WPO829" s="14"/>
      <c r="WPP829" s="14"/>
      <c r="WPQ829" s="14"/>
      <c r="WPR829" s="14"/>
      <c r="WPS829" s="14"/>
      <c r="WPT829" s="14"/>
      <c r="WPU829" s="14"/>
      <c r="WPV829" s="14"/>
      <c r="WPW829" s="14"/>
      <c r="WPX829" s="14"/>
      <c r="WPY829" s="14"/>
      <c r="WPZ829" s="14"/>
      <c r="WQA829" s="14"/>
      <c r="WQB829" s="14"/>
      <c r="WQC829" s="14"/>
      <c r="WQD829" s="14"/>
      <c r="WQE829" s="14"/>
      <c r="WQF829" s="14"/>
      <c r="WQG829" s="14"/>
      <c r="WQH829" s="14"/>
      <c r="WQI829" s="14"/>
      <c r="WQJ829" s="14"/>
      <c r="WQK829" s="14"/>
      <c r="WQL829" s="14"/>
      <c r="WQM829" s="14"/>
      <c r="WQN829" s="14"/>
      <c r="WQO829" s="14"/>
      <c r="WQP829" s="14"/>
      <c r="WQQ829" s="14"/>
      <c r="WQR829" s="14"/>
      <c r="WQS829" s="14"/>
      <c r="WQT829" s="14"/>
      <c r="WQU829" s="14"/>
      <c r="WQV829" s="14"/>
      <c r="WQW829" s="14"/>
      <c r="WQX829" s="14"/>
      <c r="WQY829" s="14"/>
      <c r="WQZ829" s="14"/>
      <c r="WRA829" s="14"/>
      <c r="WRB829" s="14"/>
      <c r="WRC829" s="14"/>
      <c r="WRD829" s="14"/>
      <c r="WRE829" s="14"/>
      <c r="WRF829" s="14"/>
      <c r="WRG829" s="14"/>
      <c r="WRH829" s="14"/>
      <c r="WRI829" s="14"/>
      <c r="WRJ829" s="14"/>
      <c r="WRK829" s="14"/>
      <c r="WRL829" s="14"/>
      <c r="WRM829" s="14"/>
      <c r="WRN829" s="14"/>
      <c r="WRO829" s="14"/>
      <c r="WRP829" s="14"/>
      <c r="WRQ829" s="14"/>
      <c r="WRR829" s="14"/>
      <c r="WRS829" s="14"/>
      <c r="WRT829" s="14"/>
      <c r="WRU829" s="14"/>
      <c r="WRV829" s="14"/>
      <c r="WRW829" s="14"/>
      <c r="WRX829" s="14"/>
      <c r="WRY829" s="14"/>
      <c r="WRZ829" s="14"/>
      <c r="WSA829" s="14"/>
      <c r="WSB829" s="14"/>
      <c r="WSC829" s="14"/>
      <c r="WSD829" s="14"/>
      <c r="WSE829" s="14"/>
      <c r="WSF829" s="14"/>
      <c r="WSG829" s="14"/>
      <c r="WSH829" s="14"/>
      <c r="WSI829" s="14"/>
      <c r="WSJ829" s="14"/>
      <c r="WSK829" s="14"/>
      <c r="WSL829" s="14"/>
      <c r="WSM829" s="14"/>
      <c r="WSN829" s="14"/>
      <c r="WSO829" s="14"/>
      <c r="WSP829" s="14"/>
      <c r="WSQ829" s="14"/>
      <c r="WSR829" s="14"/>
      <c r="WSS829" s="14"/>
      <c r="WST829" s="14"/>
      <c r="WSU829" s="14"/>
      <c r="WSV829" s="14"/>
      <c r="WSW829" s="14"/>
      <c r="WSX829" s="14"/>
      <c r="WSY829" s="14"/>
      <c r="WSZ829" s="14"/>
      <c r="WTA829" s="14"/>
      <c r="WTB829" s="14"/>
      <c r="WTC829" s="14"/>
      <c r="WTD829" s="14"/>
      <c r="WTE829" s="14"/>
      <c r="WTF829" s="14"/>
      <c r="WTG829" s="14"/>
      <c r="WTH829" s="14"/>
      <c r="WTI829" s="14"/>
      <c r="WTJ829" s="14"/>
      <c r="WTK829" s="14"/>
      <c r="WTL829" s="14"/>
      <c r="WTM829" s="14"/>
      <c r="WTN829" s="14"/>
      <c r="WTO829" s="14"/>
      <c r="WTP829" s="14"/>
      <c r="WTQ829" s="14"/>
      <c r="WTR829" s="14"/>
      <c r="WTS829" s="14"/>
      <c r="WTT829" s="14"/>
      <c r="WTU829" s="14"/>
      <c r="WTV829" s="14"/>
      <c r="WTW829" s="14"/>
      <c r="WTX829" s="14"/>
      <c r="WTY829" s="14"/>
      <c r="WTZ829" s="14"/>
      <c r="WUA829" s="14"/>
      <c r="WUB829" s="14"/>
      <c r="WUC829" s="14"/>
      <c r="WUD829" s="14"/>
      <c r="WUE829" s="14"/>
      <c r="WUF829" s="14"/>
      <c r="WUG829" s="14"/>
      <c r="WUH829" s="14"/>
      <c r="WUI829" s="14"/>
      <c r="WUJ829" s="14"/>
      <c r="WUK829" s="14"/>
      <c r="WUL829" s="14"/>
      <c r="WUM829" s="14"/>
      <c r="WUN829" s="14"/>
      <c r="WUO829" s="14"/>
      <c r="WUP829" s="14"/>
      <c r="WUQ829" s="14"/>
      <c r="WUR829" s="14"/>
      <c r="WUS829" s="14"/>
      <c r="WUT829" s="14"/>
      <c r="WUU829" s="14"/>
      <c r="WUV829" s="14"/>
      <c r="WUW829" s="14"/>
      <c r="WUX829" s="14"/>
      <c r="WUY829" s="14"/>
      <c r="WUZ829" s="14"/>
      <c r="WVA829" s="14"/>
      <c r="WVB829" s="14"/>
      <c r="WVC829" s="14"/>
      <c r="WVD829" s="14"/>
      <c r="WVE829" s="14"/>
      <c r="WVF829" s="14"/>
      <c r="WVG829" s="14"/>
      <c r="WVH829" s="14"/>
      <c r="WVI829" s="14"/>
      <c r="WVJ829" s="14"/>
      <c r="WVK829" s="14"/>
      <c r="WVL829" s="14"/>
      <c r="WVM829" s="14"/>
      <c r="WVN829" s="14"/>
      <c r="WVO829" s="14"/>
      <c r="WVP829" s="14"/>
      <c r="WVQ829" s="14"/>
      <c r="WVR829" s="14"/>
      <c r="WVS829" s="14"/>
      <c r="WVT829" s="14"/>
      <c r="WVU829" s="14"/>
      <c r="WVV829" s="14"/>
      <c r="WVW829" s="14"/>
      <c r="WVX829" s="14"/>
      <c r="WVY829" s="14"/>
      <c r="WVZ829" s="14"/>
      <c r="WWA829" s="14"/>
      <c r="WWB829" s="14"/>
      <c r="WWC829" s="14"/>
      <c r="WWD829" s="14"/>
      <c r="WWE829" s="14"/>
      <c r="WWF829" s="14"/>
      <c r="WWG829" s="14"/>
      <c r="WWH829" s="14"/>
      <c r="WWI829" s="14"/>
      <c r="WWJ829" s="14"/>
      <c r="WWK829" s="14"/>
      <c r="WWL829" s="14"/>
      <c r="WWM829" s="14"/>
      <c r="WWN829" s="14"/>
      <c r="WWO829" s="14"/>
      <c r="WWP829" s="14"/>
      <c r="WWQ829" s="14"/>
      <c r="WWR829" s="14"/>
      <c r="WWS829" s="14"/>
      <c r="WWT829" s="14"/>
      <c r="WWU829" s="14"/>
      <c r="WWV829" s="14"/>
      <c r="WWW829" s="14"/>
      <c r="WWX829" s="14"/>
      <c r="WWY829" s="14"/>
      <c r="WWZ829" s="14"/>
      <c r="WXA829" s="14"/>
      <c r="WXB829" s="14"/>
      <c r="WXC829" s="14"/>
      <c r="WXD829" s="14"/>
      <c r="WXE829" s="14"/>
      <c r="WXF829" s="14"/>
      <c r="WXG829" s="14"/>
      <c r="WXH829" s="14"/>
      <c r="WXI829" s="14"/>
      <c r="WXJ829" s="14"/>
      <c r="WXK829" s="14"/>
      <c r="WXL829" s="14"/>
      <c r="WXM829" s="14"/>
      <c r="WXN829" s="14"/>
      <c r="WXO829" s="14"/>
      <c r="WXP829" s="14"/>
      <c r="WXQ829" s="14"/>
      <c r="WXR829" s="14"/>
      <c r="WXS829" s="14"/>
      <c r="WXT829" s="14"/>
      <c r="WXU829" s="14"/>
      <c r="WXV829" s="14"/>
      <c r="WXW829" s="14"/>
      <c r="WXX829" s="14"/>
      <c r="WXY829" s="14"/>
      <c r="WXZ829" s="14"/>
      <c r="WYA829" s="14"/>
      <c r="WYB829" s="14"/>
      <c r="WYC829" s="14"/>
      <c r="WYD829" s="14"/>
      <c r="WYE829" s="14"/>
      <c r="WYF829" s="14"/>
      <c r="WYG829" s="14"/>
      <c r="WYH829" s="14"/>
      <c r="WYI829" s="14"/>
      <c r="WYJ829" s="14"/>
      <c r="WYK829" s="14"/>
      <c r="WYL829" s="14"/>
      <c r="WYM829" s="14"/>
      <c r="WYN829" s="14"/>
      <c r="WYO829" s="14"/>
      <c r="WYP829" s="14"/>
      <c r="WYQ829" s="14"/>
      <c r="WYR829" s="14"/>
      <c r="WYS829" s="14"/>
      <c r="WYT829" s="14"/>
      <c r="WYU829" s="14"/>
      <c r="WYV829" s="14"/>
      <c r="WYW829" s="14"/>
      <c r="WYX829" s="14"/>
      <c r="WYY829" s="14"/>
      <c r="WYZ829" s="14"/>
      <c r="WZA829" s="14"/>
      <c r="WZB829" s="14"/>
      <c r="WZC829" s="14"/>
      <c r="WZD829" s="14"/>
      <c r="WZE829" s="14"/>
      <c r="WZF829" s="14"/>
      <c r="WZG829" s="14"/>
      <c r="WZH829" s="14"/>
      <c r="WZI829" s="14"/>
      <c r="WZJ829" s="14"/>
      <c r="WZK829" s="14"/>
      <c r="WZL829" s="14"/>
      <c r="WZM829" s="14"/>
      <c r="WZN829" s="14"/>
      <c r="WZO829" s="14"/>
      <c r="WZP829" s="14"/>
      <c r="WZQ829" s="14"/>
      <c r="WZR829" s="14"/>
      <c r="WZS829" s="14"/>
      <c r="WZT829" s="14"/>
      <c r="WZU829" s="14"/>
      <c r="WZV829" s="14"/>
      <c r="WZW829" s="14"/>
      <c r="WZX829" s="14"/>
      <c r="WZY829" s="14"/>
      <c r="WZZ829" s="14"/>
      <c r="XAA829" s="14"/>
      <c r="XAB829" s="14"/>
      <c r="XAC829" s="14"/>
      <c r="XAD829" s="14"/>
      <c r="XAE829" s="14"/>
      <c r="XAF829" s="14"/>
      <c r="XAG829" s="14"/>
      <c r="XAH829" s="14"/>
      <c r="XAI829" s="14"/>
      <c r="XAJ829" s="14"/>
      <c r="XAK829" s="14"/>
      <c r="XAL829" s="14"/>
      <c r="XAM829" s="14"/>
      <c r="XAN829" s="14"/>
      <c r="XAO829" s="14"/>
      <c r="XAP829" s="14"/>
      <c r="XAQ829" s="14"/>
      <c r="XAR829" s="14"/>
      <c r="XAS829" s="14"/>
      <c r="XAT829" s="14"/>
      <c r="XAU829" s="14"/>
      <c r="XAV829" s="14"/>
      <c r="XAW829" s="14"/>
      <c r="XAX829" s="14"/>
      <c r="XAY829" s="14"/>
      <c r="XAZ829" s="14"/>
      <c r="XBA829" s="14"/>
      <c r="XBB829" s="14"/>
      <c r="XBC829" s="14"/>
      <c r="XBD829" s="14"/>
      <c r="XBE829" s="14"/>
      <c r="XBF829" s="14"/>
      <c r="XBG829" s="14"/>
      <c r="XBH829" s="14"/>
      <c r="XBI829" s="14"/>
      <c r="XBJ829" s="14"/>
      <c r="XBK829" s="14"/>
      <c r="XBL829" s="14"/>
      <c r="XBM829" s="14"/>
      <c r="XBN829" s="14"/>
      <c r="XBO829" s="14"/>
      <c r="XBP829" s="14"/>
      <c r="XBQ829" s="14"/>
      <c r="XBR829" s="14"/>
      <c r="XBS829" s="14"/>
      <c r="XBT829" s="14"/>
      <c r="XBU829" s="14"/>
      <c r="XBV829" s="14"/>
      <c r="XBW829" s="14"/>
      <c r="XBX829" s="14"/>
      <c r="XBY829" s="14"/>
      <c r="XBZ829" s="14"/>
      <c r="XCA829" s="14"/>
      <c r="XCB829" s="14"/>
      <c r="XCC829" s="14"/>
      <c r="XCD829" s="14"/>
      <c r="XCE829" s="14"/>
      <c r="XCF829" s="14"/>
      <c r="XCG829" s="14"/>
      <c r="XCH829" s="14"/>
      <c r="XCI829" s="14"/>
      <c r="XCJ829" s="14"/>
      <c r="XCK829" s="14"/>
      <c r="XCL829" s="14"/>
      <c r="XCM829" s="14"/>
      <c r="XCN829" s="14"/>
      <c r="XCO829" s="14"/>
      <c r="XCP829" s="14"/>
      <c r="XCQ829" s="14"/>
      <c r="XCR829" s="14"/>
      <c r="XCS829" s="14"/>
      <c r="XCT829" s="14"/>
      <c r="XCU829" s="14"/>
      <c r="XCV829" s="14"/>
      <c r="XCW829" s="14"/>
      <c r="XCX829" s="14"/>
      <c r="XCY829" s="14"/>
      <c r="XCZ829" s="14"/>
      <c r="XDA829" s="14"/>
      <c r="XDB829" s="14"/>
      <c r="XDC829" s="14"/>
      <c r="XDD829" s="14"/>
      <c r="XDE829" s="14"/>
      <c r="XDF829" s="14"/>
      <c r="XDG829" s="14"/>
      <c r="XDH829" s="14"/>
      <c r="XDI829" s="14"/>
      <c r="XDJ829" s="14"/>
      <c r="XDK829" s="14"/>
      <c r="XDL829" s="14"/>
      <c r="XDM829" s="14"/>
      <c r="XDN829" s="14"/>
      <c r="XDO829" s="14"/>
      <c r="XDP829" s="14"/>
      <c r="XDQ829" s="14"/>
      <c r="XDR829" s="14"/>
      <c r="XDS829" s="14"/>
      <c r="XDT829" s="14"/>
      <c r="XDU829" s="14"/>
      <c r="XDV829" s="14"/>
      <c r="XDW829" s="14"/>
      <c r="XDX829" s="14"/>
      <c r="XDY829" s="14"/>
      <c r="XDZ829" s="14"/>
      <c r="XEA829" s="14"/>
      <c r="XEB829" s="14"/>
      <c r="XEC829" s="14"/>
      <c r="XED829" s="14"/>
      <c r="XEE829" s="14"/>
      <c r="XEF829" s="14"/>
      <c r="XEG829" s="14"/>
      <c r="XEH829" s="14"/>
      <c r="XEI829" s="14"/>
      <c r="XEJ829" s="14"/>
      <c r="XEK829" s="14"/>
      <c r="XEL829" s="14"/>
      <c r="XEM829" s="14"/>
      <c r="XEN829" s="14"/>
      <c r="XEO829" s="14"/>
      <c r="XEP829" s="14"/>
      <c r="XEQ829" s="14"/>
      <c r="XER829" s="14"/>
      <c r="XES829" s="14"/>
      <c r="XET829" s="14"/>
      <c r="XEU829" s="14"/>
      <c r="XEV829" s="14"/>
      <c r="XEW829" s="14"/>
      <c r="XEX829" s="14"/>
      <c r="XEY829" s="14"/>
    </row>
    <row r="830" spans="1:16379" ht="22.5" hidden="1" customHeight="1" x14ac:dyDescent="0.25">
      <c r="A830" s="68"/>
      <c r="B830" s="25"/>
      <c r="C830" s="203" t="s">
        <v>1192</v>
      </c>
      <c r="D830" s="25"/>
      <c r="E830" s="68"/>
      <c r="F830" s="68"/>
      <c r="G830" s="25"/>
      <c r="H830" s="25"/>
      <c r="I830" s="135">
        <f>SUM(I831:I939)</f>
        <v>98930.290000000023</v>
      </c>
      <c r="J830" s="135">
        <f t="shared" ref="J830:AB830" si="187">SUM(J831:J939)</f>
        <v>89026.199999999968</v>
      </c>
      <c r="K830" s="135">
        <f t="shared" si="187"/>
        <v>87687.199999999953</v>
      </c>
      <c r="L830" s="103">
        <f t="shared" si="187"/>
        <v>3689</v>
      </c>
      <c r="M830" s="135">
        <f t="shared" si="187"/>
        <v>205936131.41</v>
      </c>
      <c r="N830" s="135"/>
      <c r="O830" s="135"/>
      <c r="P830" s="135"/>
      <c r="Q830" s="135">
        <f>M830</f>
        <v>205936131.41</v>
      </c>
      <c r="R830" s="135">
        <f t="shared" si="187"/>
        <v>91735960.64000003</v>
      </c>
      <c r="S830" s="103"/>
      <c r="T830" s="135"/>
      <c r="U830" s="135">
        <f t="shared" si="187"/>
        <v>17989.98</v>
      </c>
      <c r="V830" s="135">
        <f t="shared" si="187"/>
        <v>111313719.05999999</v>
      </c>
      <c r="W830" s="135"/>
      <c r="X830" s="135"/>
      <c r="Y830" s="135">
        <f t="shared" si="187"/>
        <v>648</v>
      </c>
      <c r="Z830" s="135">
        <f t="shared" si="187"/>
        <v>2039904</v>
      </c>
      <c r="AA830" s="135">
        <f t="shared" si="187"/>
        <v>316.23</v>
      </c>
      <c r="AB830" s="135">
        <f t="shared" si="187"/>
        <v>846547.71000000008</v>
      </c>
      <c r="AC830" s="135"/>
      <c r="AD830" s="135"/>
      <c r="AE830" s="135"/>
      <c r="AF830" s="135"/>
      <c r="AG830" s="143"/>
      <c r="AH830" s="126"/>
      <c r="AI830" s="126"/>
      <c r="AM830" s="144"/>
      <c r="AN830" s="35"/>
      <c r="AO830" s="193"/>
    </row>
    <row r="831" spans="1:16379" ht="22.5" hidden="1" customHeight="1" x14ac:dyDescent="0.25">
      <c r="A831" s="68" t="s">
        <v>3961</v>
      </c>
      <c r="B831" s="25">
        <v>1505</v>
      </c>
      <c r="C831" s="36" t="s">
        <v>1396</v>
      </c>
      <c r="D831" s="25">
        <v>1955</v>
      </c>
      <c r="E831" s="68" t="s">
        <v>2932</v>
      </c>
      <c r="F831" s="68" t="s">
        <v>2934</v>
      </c>
      <c r="G831" s="25">
        <v>2</v>
      </c>
      <c r="H831" s="25">
        <v>1</v>
      </c>
      <c r="I831" s="139">
        <v>462.2</v>
      </c>
      <c r="J831" s="139">
        <v>416.8</v>
      </c>
      <c r="K831" s="139">
        <v>416.8</v>
      </c>
      <c r="L831" s="148">
        <v>24</v>
      </c>
      <c r="M831" s="147">
        <f t="shared" ref="M831:M843" si="188">R831+T831+V831+X831+Z831+AB831+AE831+AF831</f>
        <v>2872281.4</v>
      </c>
      <c r="N831" s="147"/>
      <c r="O831" s="147"/>
      <c r="P831" s="147"/>
      <c r="Q831" s="137">
        <f t="shared" ref="Q831:Q843" si="189">M831</f>
        <v>2872281.4</v>
      </c>
      <c r="R831" s="139"/>
      <c r="S831" s="25"/>
      <c r="T831" s="139"/>
      <c r="U831" s="139">
        <v>381.8</v>
      </c>
      <c r="V831" s="139">
        <f>U831*7523</f>
        <v>2872281.4</v>
      </c>
      <c r="W831" s="139"/>
      <c r="X831" s="137"/>
      <c r="Y831" s="139"/>
      <c r="Z831" s="139"/>
      <c r="AA831" s="139"/>
      <c r="AB831" s="139"/>
      <c r="AC831" s="139"/>
      <c r="AD831" s="139"/>
      <c r="AE831" s="139"/>
      <c r="AF831" s="139"/>
      <c r="AG831" s="337">
        <v>2025</v>
      </c>
      <c r="AH831" s="126"/>
      <c r="AI831" s="126"/>
      <c r="AJ831" s="134">
        <f t="shared" si="176"/>
        <v>778</v>
      </c>
      <c r="AK831" s="35" t="s">
        <v>153</v>
      </c>
      <c r="AL831" s="134" t="str">
        <f t="shared" si="177"/>
        <v>778.</v>
      </c>
      <c r="AM831" s="140"/>
      <c r="AN831" s="35"/>
      <c r="AO831" s="193"/>
    </row>
    <row r="832" spans="1:16379" ht="22.5" hidden="1" customHeight="1" x14ac:dyDescent="0.25">
      <c r="A832" s="68" t="s">
        <v>3962</v>
      </c>
      <c r="B832" s="25">
        <v>1516</v>
      </c>
      <c r="C832" s="36" t="s">
        <v>1398</v>
      </c>
      <c r="D832" s="25">
        <v>1966</v>
      </c>
      <c r="E832" s="68" t="s">
        <v>2932</v>
      </c>
      <c r="F832" s="68" t="s">
        <v>2934</v>
      </c>
      <c r="G832" s="25">
        <v>2</v>
      </c>
      <c r="H832" s="25">
        <v>1</v>
      </c>
      <c r="I832" s="139">
        <v>351.4</v>
      </c>
      <c r="J832" s="139">
        <v>305.60000000000002</v>
      </c>
      <c r="K832" s="139">
        <v>305.60000000000002</v>
      </c>
      <c r="L832" s="148">
        <v>18</v>
      </c>
      <c r="M832" s="147">
        <f t="shared" si="188"/>
        <v>2330249.25</v>
      </c>
      <c r="N832" s="147"/>
      <c r="O832" s="147"/>
      <c r="P832" s="147"/>
      <c r="Q832" s="137">
        <f t="shared" si="189"/>
        <v>2330249.25</v>
      </c>
      <c r="R832" s="139"/>
      <c r="S832" s="25"/>
      <c r="T832" s="139"/>
      <c r="U832" s="139">
        <v>309.75</v>
      </c>
      <c r="V832" s="139">
        <f>U832*7523</f>
        <v>2330249.25</v>
      </c>
      <c r="W832" s="139"/>
      <c r="X832" s="137"/>
      <c r="Y832" s="139"/>
      <c r="Z832" s="139"/>
      <c r="AA832" s="139"/>
      <c r="AB832" s="139"/>
      <c r="AC832" s="139"/>
      <c r="AD832" s="139"/>
      <c r="AE832" s="139"/>
      <c r="AF832" s="139"/>
      <c r="AG832" s="337">
        <v>2025</v>
      </c>
      <c r="AH832" s="126"/>
      <c r="AI832" s="126"/>
      <c r="AJ832" s="134">
        <f t="shared" si="176"/>
        <v>779</v>
      </c>
      <c r="AK832" s="35" t="s">
        <v>153</v>
      </c>
      <c r="AL832" s="134" t="str">
        <f t="shared" si="177"/>
        <v>779.</v>
      </c>
      <c r="AM832" s="140"/>
      <c r="AN832" s="35"/>
      <c r="AO832" s="193"/>
    </row>
    <row r="833" spans="1:16379" ht="22.5" hidden="1" customHeight="1" x14ac:dyDescent="0.25">
      <c r="A833" s="68" t="s">
        <v>3963</v>
      </c>
      <c r="B833" s="25">
        <v>1522</v>
      </c>
      <c r="C833" s="36" t="s">
        <v>1399</v>
      </c>
      <c r="D833" s="25">
        <v>1966</v>
      </c>
      <c r="E833" s="68" t="s">
        <v>2932</v>
      </c>
      <c r="F833" s="68" t="s">
        <v>2934</v>
      </c>
      <c r="G833" s="25">
        <v>2</v>
      </c>
      <c r="H833" s="25">
        <v>2</v>
      </c>
      <c r="I833" s="139">
        <v>559.6</v>
      </c>
      <c r="J833" s="139">
        <v>510.4</v>
      </c>
      <c r="K833" s="139">
        <v>510.4</v>
      </c>
      <c r="L833" s="148">
        <v>21</v>
      </c>
      <c r="M833" s="147">
        <f t="shared" si="188"/>
        <v>206088.09</v>
      </c>
      <c r="N833" s="147"/>
      <c r="O833" s="147"/>
      <c r="P833" s="147"/>
      <c r="Q833" s="137">
        <f t="shared" si="189"/>
        <v>206088.09</v>
      </c>
      <c r="R833" s="147">
        <v>206088.09</v>
      </c>
      <c r="S833" s="148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39"/>
      <c r="AD833" s="139"/>
      <c r="AE833" s="137"/>
      <c r="AF833" s="147"/>
      <c r="AG833" s="337">
        <v>2025</v>
      </c>
      <c r="AH833" s="126" t="s">
        <v>3049</v>
      </c>
      <c r="AI833" s="126"/>
      <c r="AJ833" s="134">
        <f t="shared" si="176"/>
        <v>780</v>
      </c>
      <c r="AK833" s="35" t="s">
        <v>153</v>
      </c>
      <c r="AL833" s="134" t="str">
        <f t="shared" si="177"/>
        <v>780.</v>
      </c>
      <c r="AM833" s="140"/>
      <c r="AN833" s="35"/>
      <c r="AO833" s="193"/>
    </row>
    <row r="834" spans="1:16379" ht="22.5" hidden="1" customHeight="1" x14ac:dyDescent="0.25">
      <c r="A834" s="68" t="s">
        <v>3964</v>
      </c>
      <c r="B834" s="25">
        <v>1587</v>
      </c>
      <c r="C834" s="154" t="s">
        <v>355</v>
      </c>
      <c r="D834" s="25">
        <v>1968</v>
      </c>
      <c r="E834" s="68" t="s">
        <v>2932</v>
      </c>
      <c r="F834" s="68" t="s">
        <v>2934</v>
      </c>
      <c r="G834" s="25">
        <v>2</v>
      </c>
      <c r="H834" s="25">
        <v>3</v>
      </c>
      <c r="I834" s="139">
        <v>1041.9000000000001</v>
      </c>
      <c r="J834" s="137">
        <v>960.2</v>
      </c>
      <c r="K834" s="139">
        <v>960.2</v>
      </c>
      <c r="L834" s="148">
        <v>44</v>
      </c>
      <c r="M834" s="147">
        <f t="shared" si="188"/>
        <v>4253570.9400000004</v>
      </c>
      <c r="N834" s="147"/>
      <c r="O834" s="147"/>
      <c r="P834" s="147"/>
      <c r="Q834" s="137">
        <f t="shared" si="189"/>
        <v>4253570.9400000004</v>
      </c>
      <c r="R834" s="147">
        <f>488893.08+922465.18+2842212.68</f>
        <v>4253570.9400000004</v>
      </c>
      <c r="S834" s="148"/>
      <c r="T834" s="147"/>
      <c r="U834" s="147"/>
      <c r="V834" s="147"/>
      <c r="W834" s="147"/>
      <c r="X834" s="147"/>
      <c r="Y834" s="147"/>
      <c r="Z834" s="147"/>
      <c r="AA834" s="147"/>
      <c r="AB834" s="147"/>
      <c r="AC834" s="147"/>
      <c r="AD834" s="147"/>
      <c r="AE834" s="147"/>
      <c r="AF834" s="147"/>
      <c r="AG834" s="337">
        <v>2025</v>
      </c>
      <c r="AH834" s="126" t="s">
        <v>3067</v>
      </c>
      <c r="AI834" s="126"/>
      <c r="AJ834" s="134">
        <f t="shared" si="176"/>
        <v>781</v>
      </c>
      <c r="AK834" s="35" t="s">
        <v>153</v>
      </c>
      <c r="AL834" s="134" t="str">
        <f t="shared" si="177"/>
        <v>781.</v>
      </c>
      <c r="AM834" s="140"/>
      <c r="AN834" s="35"/>
      <c r="AO834" s="193"/>
    </row>
    <row r="835" spans="1:16379" ht="22.5" hidden="1" customHeight="1" x14ac:dyDescent="0.25">
      <c r="A835" s="68" t="s">
        <v>3965</v>
      </c>
      <c r="B835" s="25">
        <v>1588</v>
      </c>
      <c r="C835" s="36" t="s">
        <v>1148</v>
      </c>
      <c r="D835" s="25">
        <v>1971</v>
      </c>
      <c r="E835" s="68" t="s">
        <v>2932</v>
      </c>
      <c r="F835" s="68" t="s">
        <v>2934</v>
      </c>
      <c r="G835" s="25">
        <v>5</v>
      </c>
      <c r="H835" s="25">
        <v>4</v>
      </c>
      <c r="I835" s="139">
        <v>3719.6</v>
      </c>
      <c r="J835" s="137">
        <v>3389.1</v>
      </c>
      <c r="K835" s="139">
        <v>2507.4</v>
      </c>
      <c r="L835" s="148">
        <v>113</v>
      </c>
      <c r="M835" s="147">
        <f t="shared" si="188"/>
        <v>890131.71000000008</v>
      </c>
      <c r="N835" s="147"/>
      <c r="O835" s="147"/>
      <c r="P835" s="147"/>
      <c r="Q835" s="137">
        <f t="shared" si="189"/>
        <v>890131.71000000008</v>
      </c>
      <c r="R835" s="139">
        <v>890131.71000000008</v>
      </c>
      <c r="S835" s="25"/>
      <c r="T835" s="139"/>
      <c r="U835" s="139"/>
      <c r="V835" s="139"/>
      <c r="W835" s="139"/>
      <c r="X835" s="137"/>
      <c r="Y835" s="139"/>
      <c r="Z835" s="139"/>
      <c r="AA835" s="139"/>
      <c r="AB835" s="139"/>
      <c r="AC835" s="139"/>
      <c r="AD835" s="139"/>
      <c r="AE835" s="139"/>
      <c r="AF835" s="139"/>
      <c r="AG835" s="337">
        <v>2025</v>
      </c>
      <c r="AH835" s="126" t="s">
        <v>3049</v>
      </c>
      <c r="AI835" s="126"/>
      <c r="AJ835" s="134">
        <f t="shared" si="176"/>
        <v>782</v>
      </c>
      <c r="AK835" s="35" t="s">
        <v>153</v>
      </c>
      <c r="AL835" s="134" t="str">
        <f t="shared" si="177"/>
        <v>782.</v>
      </c>
      <c r="AM835" s="140"/>
      <c r="AN835" s="35"/>
      <c r="AO835" s="193"/>
    </row>
    <row r="836" spans="1:16379" ht="22.5" hidden="1" customHeight="1" x14ac:dyDescent="0.25">
      <c r="A836" s="68" t="s">
        <v>3966</v>
      </c>
      <c r="B836" s="25">
        <v>1590</v>
      </c>
      <c r="C836" s="36" t="s">
        <v>1411</v>
      </c>
      <c r="D836" s="25">
        <v>1967</v>
      </c>
      <c r="E836" s="68" t="s">
        <v>2932</v>
      </c>
      <c r="F836" s="68" t="s">
        <v>2934</v>
      </c>
      <c r="G836" s="25">
        <v>5</v>
      </c>
      <c r="H836" s="25">
        <v>4</v>
      </c>
      <c r="I836" s="139">
        <v>3469.3</v>
      </c>
      <c r="J836" s="139">
        <v>3146.3</v>
      </c>
      <c r="K836" s="139">
        <v>3146.3</v>
      </c>
      <c r="L836" s="25">
        <v>129</v>
      </c>
      <c r="M836" s="147">
        <f t="shared" si="188"/>
        <v>1091766</v>
      </c>
      <c r="N836" s="147"/>
      <c r="O836" s="147"/>
      <c r="P836" s="147"/>
      <c r="Q836" s="137">
        <f t="shared" si="189"/>
        <v>1091766</v>
      </c>
      <c r="R836" s="139">
        <f>868842+222924</f>
        <v>1091766</v>
      </c>
      <c r="S836" s="25"/>
      <c r="T836" s="139"/>
      <c r="U836" s="139"/>
      <c r="V836" s="139"/>
      <c r="W836" s="139"/>
      <c r="X836" s="139"/>
      <c r="Y836" s="139"/>
      <c r="Z836" s="139"/>
      <c r="AA836" s="139"/>
      <c r="AB836" s="139"/>
      <c r="AC836" s="139"/>
      <c r="AD836" s="139"/>
      <c r="AE836" s="139"/>
      <c r="AF836" s="139"/>
      <c r="AG836" s="337">
        <v>2025</v>
      </c>
      <c r="AH836" s="126" t="s">
        <v>3068</v>
      </c>
      <c r="AI836" s="126"/>
      <c r="AJ836" s="134">
        <f t="shared" si="176"/>
        <v>783</v>
      </c>
      <c r="AK836" s="35" t="s">
        <v>153</v>
      </c>
      <c r="AL836" s="134" t="str">
        <f t="shared" si="177"/>
        <v>783.</v>
      </c>
      <c r="AM836" s="140"/>
      <c r="AN836" s="35"/>
      <c r="AO836" s="193"/>
    </row>
    <row r="837" spans="1:16379" ht="22.5" hidden="1" customHeight="1" x14ac:dyDescent="0.25">
      <c r="A837" s="68" t="s">
        <v>3967</v>
      </c>
      <c r="B837" s="25">
        <v>1591</v>
      </c>
      <c r="C837" s="36" t="s">
        <v>1412</v>
      </c>
      <c r="D837" s="25">
        <v>1971</v>
      </c>
      <c r="E837" s="68" t="s">
        <v>2932</v>
      </c>
      <c r="F837" s="68" t="s">
        <v>2933</v>
      </c>
      <c r="G837" s="25">
        <v>5</v>
      </c>
      <c r="H837" s="25">
        <v>4</v>
      </c>
      <c r="I837" s="139">
        <v>3049.5</v>
      </c>
      <c r="J837" s="139">
        <v>2722.5</v>
      </c>
      <c r="K837" s="139">
        <v>2722.5</v>
      </c>
      <c r="L837" s="148">
        <v>102</v>
      </c>
      <c r="M837" s="147">
        <f>R837+T837+V837+X837+Z837+AB837+AE837+AF837</f>
        <v>6602194.5999999996</v>
      </c>
      <c r="N837" s="147"/>
      <c r="O837" s="147"/>
      <c r="P837" s="147"/>
      <c r="Q837" s="137">
        <f>M837</f>
        <v>6602194.5999999996</v>
      </c>
      <c r="R837" s="139">
        <f>5419810.6+1182384</f>
        <v>6602194.5999999996</v>
      </c>
      <c r="S837" s="25"/>
      <c r="T837" s="139"/>
      <c r="U837" s="139"/>
      <c r="V837" s="139"/>
      <c r="W837" s="139"/>
      <c r="X837" s="139"/>
      <c r="Y837" s="139"/>
      <c r="Z837" s="139"/>
      <c r="AA837" s="139"/>
      <c r="AB837" s="139"/>
      <c r="AC837" s="139"/>
      <c r="AD837" s="139"/>
      <c r="AE837" s="139"/>
      <c r="AF837" s="139"/>
      <c r="AG837" s="337">
        <v>2025</v>
      </c>
      <c r="AH837" s="126" t="s">
        <v>3058</v>
      </c>
      <c r="AI837" s="126"/>
      <c r="AJ837" s="134">
        <f t="shared" si="176"/>
        <v>784</v>
      </c>
      <c r="AK837" s="35" t="s">
        <v>153</v>
      </c>
      <c r="AL837" s="134" t="str">
        <f t="shared" si="177"/>
        <v>784.</v>
      </c>
      <c r="AM837" s="140"/>
      <c r="AN837" s="35"/>
      <c r="AO837" s="193"/>
    </row>
    <row r="838" spans="1:16379" ht="22.5" hidden="1" customHeight="1" x14ac:dyDescent="0.25">
      <c r="A838" s="68" t="s">
        <v>3968</v>
      </c>
      <c r="B838" s="25">
        <v>1607</v>
      </c>
      <c r="C838" s="36" t="s">
        <v>1420</v>
      </c>
      <c r="D838" s="25">
        <v>1978</v>
      </c>
      <c r="E838" s="68" t="s">
        <v>2932</v>
      </c>
      <c r="F838" s="68" t="s">
        <v>2934</v>
      </c>
      <c r="G838" s="25">
        <v>2</v>
      </c>
      <c r="H838" s="25">
        <v>2</v>
      </c>
      <c r="I838" s="139">
        <v>819.5</v>
      </c>
      <c r="J838" s="139">
        <v>737.7</v>
      </c>
      <c r="K838" s="139">
        <v>737.7</v>
      </c>
      <c r="L838" s="148">
        <v>29</v>
      </c>
      <c r="M838" s="147">
        <f>R838+T838+V838+X838+Z838+AB838+AE838+AF838</f>
        <v>4908710.55</v>
      </c>
      <c r="N838" s="147"/>
      <c r="O838" s="147"/>
      <c r="P838" s="147"/>
      <c r="Q838" s="137">
        <f>M838</f>
        <v>4908710.55</v>
      </c>
      <c r="R838" s="147">
        <v>282065.55</v>
      </c>
      <c r="S838" s="148"/>
      <c r="T838" s="147"/>
      <c r="U838" s="147">
        <v>615</v>
      </c>
      <c r="V838" s="147">
        <f>U838*7523</f>
        <v>4626645</v>
      </c>
      <c r="W838" s="147"/>
      <c r="X838" s="147"/>
      <c r="Y838" s="147"/>
      <c r="Z838" s="147"/>
      <c r="AA838" s="147"/>
      <c r="AB838" s="147"/>
      <c r="AC838" s="139"/>
      <c r="AD838" s="139"/>
      <c r="AE838" s="147"/>
      <c r="AF838" s="147"/>
      <c r="AG838" s="337">
        <v>2025</v>
      </c>
      <c r="AH838" s="126" t="s">
        <v>3049</v>
      </c>
      <c r="AI838" s="126"/>
      <c r="AJ838" s="134">
        <f t="shared" si="176"/>
        <v>785</v>
      </c>
      <c r="AK838" s="35" t="s">
        <v>153</v>
      </c>
      <c r="AL838" s="134" t="str">
        <f t="shared" si="177"/>
        <v>785.</v>
      </c>
      <c r="AM838" s="140"/>
      <c r="AN838" s="35"/>
      <c r="AO838" s="193"/>
    </row>
    <row r="839" spans="1:16379" ht="22.5" hidden="1" customHeight="1" x14ac:dyDescent="0.25">
      <c r="A839" s="68" t="s">
        <v>3969</v>
      </c>
      <c r="B839" s="25">
        <v>1608</v>
      </c>
      <c r="C839" s="36" t="s">
        <v>1421</v>
      </c>
      <c r="D839" s="25">
        <v>1979</v>
      </c>
      <c r="E839" s="68" t="s">
        <v>2932</v>
      </c>
      <c r="F839" s="68" t="s">
        <v>2936</v>
      </c>
      <c r="G839" s="25">
        <v>5</v>
      </c>
      <c r="H839" s="25">
        <v>6</v>
      </c>
      <c r="I839" s="139">
        <v>4951.7</v>
      </c>
      <c r="J839" s="139">
        <v>4516.7</v>
      </c>
      <c r="K839" s="139">
        <v>4420.2</v>
      </c>
      <c r="L839" s="148">
        <v>186</v>
      </c>
      <c r="M839" s="147">
        <f>R839+T839+V839+X839+Z839+AB839+AE839+AF839</f>
        <v>4258102.5600000005</v>
      </c>
      <c r="N839" s="147"/>
      <c r="O839" s="147"/>
      <c r="P839" s="147"/>
      <c r="Q839" s="137">
        <f>M839</f>
        <v>4258102.5600000005</v>
      </c>
      <c r="R839" s="139"/>
      <c r="S839" s="25"/>
      <c r="T839" s="139"/>
      <c r="U839" s="139">
        <v>1200.48</v>
      </c>
      <c r="V839" s="139">
        <f>U839*3547</f>
        <v>4258102.5600000005</v>
      </c>
      <c r="W839" s="139"/>
      <c r="X839" s="139"/>
      <c r="Y839" s="139"/>
      <c r="Z839" s="139"/>
      <c r="AA839" s="139"/>
      <c r="AB839" s="139"/>
      <c r="AC839" s="139"/>
      <c r="AD839" s="139"/>
      <c r="AE839" s="139"/>
      <c r="AF839" s="139"/>
      <c r="AG839" s="337">
        <v>2025</v>
      </c>
      <c r="AH839" s="126"/>
      <c r="AI839" s="126"/>
      <c r="AJ839" s="134">
        <f t="shared" si="176"/>
        <v>786</v>
      </c>
      <c r="AK839" s="35" t="s">
        <v>153</v>
      </c>
      <c r="AL839" s="134" t="str">
        <f t="shared" si="177"/>
        <v>786.</v>
      </c>
      <c r="AM839" s="140"/>
      <c r="AN839" s="35"/>
      <c r="AO839" s="193"/>
    </row>
    <row r="840" spans="1:16379" ht="22.5" hidden="1" customHeight="1" x14ac:dyDescent="0.25">
      <c r="A840" s="68" t="s">
        <v>3970</v>
      </c>
      <c r="B840" s="25">
        <v>1610</v>
      </c>
      <c r="C840" s="36" t="s">
        <v>1423</v>
      </c>
      <c r="D840" s="25">
        <v>1983</v>
      </c>
      <c r="E840" s="68" t="s">
        <v>2932</v>
      </c>
      <c r="F840" s="68" t="s">
        <v>2934</v>
      </c>
      <c r="G840" s="25">
        <v>2</v>
      </c>
      <c r="H840" s="25">
        <v>2</v>
      </c>
      <c r="I840" s="139">
        <v>854.2</v>
      </c>
      <c r="J840" s="139">
        <v>742.2</v>
      </c>
      <c r="K840" s="139">
        <v>742.2</v>
      </c>
      <c r="L840" s="148">
        <v>34</v>
      </c>
      <c r="M840" s="147">
        <f t="shared" si="188"/>
        <v>4958691.08</v>
      </c>
      <c r="N840" s="147"/>
      <c r="O840" s="147"/>
      <c r="P840" s="147"/>
      <c r="Q840" s="137">
        <f t="shared" si="189"/>
        <v>4958691.08</v>
      </c>
      <c r="R840" s="147">
        <v>279385.08</v>
      </c>
      <c r="S840" s="148"/>
      <c r="T840" s="147"/>
      <c r="U840" s="147">
        <v>622</v>
      </c>
      <c r="V840" s="147">
        <f>U840*7523</f>
        <v>4679306</v>
      </c>
      <c r="W840" s="147"/>
      <c r="X840" s="147"/>
      <c r="Y840" s="147"/>
      <c r="Z840" s="147"/>
      <c r="AA840" s="147"/>
      <c r="AB840" s="147"/>
      <c r="AC840" s="139"/>
      <c r="AD840" s="139"/>
      <c r="AE840" s="147"/>
      <c r="AF840" s="147"/>
      <c r="AG840" s="337">
        <v>2025</v>
      </c>
      <c r="AH840" s="126" t="s">
        <v>3049</v>
      </c>
      <c r="AI840" s="126"/>
      <c r="AJ840" s="134">
        <f t="shared" si="176"/>
        <v>787</v>
      </c>
      <c r="AK840" s="35" t="s">
        <v>153</v>
      </c>
      <c r="AL840" s="134" t="str">
        <f t="shared" si="177"/>
        <v>787.</v>
      </c>
      <c r="AM840" s="140"/>
      <c r="AN840" s="35"/>
      <c r="AO840" s="193"/>
    </row>
    <row r="841" spans="1:16379" ht="22.5" hidden="1" customHeight="1" x14ac:dyDescent="0.25">
      <c r="A841" s="68" t="s">
        <v>3971</v>
      </c>
      <c r="B841" s="25">
        <v>1657</v>
      </c>
      <c r="C841" s="36" t="s">
        <v>1428</v>
      </c>
      <c r="D841" s="25">
        <v>1972</v>
      </c>
      <c r="E841" s="68" t="s">
        <v>2932</v>
      </c>
      <c r="F841" s="68" t="s">
        <v>2934</v>
      </c>
      <c r="G841" s="25">
        <v>2</v>
      </c>
      <c r="H841" s="25">
        <v>2</v>
      </c>
      <c r="I841" s="139">
        <v>762</v>
      </c>
      <c r="J841" s="139">
        <v>713.1</v>
      </c>
      <c r="K841" s="139">
        <v>713.1</v>
      </c>
      <c r="L841" s="148">
        <v>22</v>
      </c>
      <c r="M841" s="147">
        <f t="shared" si="188"/>
        <v>3641132</v>
      </c>
      <c r="N841" s="147"/>
      <c r="O841" s="147"/>
      <c r="P841" s="147"/>
      <c r="Q841" s="137">
        <f t="shared" si="189"/>
        <v>3641132</v>
      </c>
      <c r="R841" s="139"/>
      <c r="S841" s="25"/>
      <c r="T841" s="139"/>
      <c r="U841" s="139">
        <v>484</v>
      </c>
      <c r="V841" s="139">
        <f>U841*7523</f>
        <v>3641132</v>
      </c>
      <c r="W841" s="139"/>
      <c r="X841" s="139"/>
      <c r="Y841" s="139"/>
      <c r="Z841" s="139"/>
      <c r="AA841" s="139"/>
      <c r="AB841" s="139"/>
      <c r="AC841" s="139"/>
      <c r="AD841" s="139"/>
      <c r="AE841" s="139"/>
      <c r="AF841" s="139"/>
      <c r="AG841" s="337">
        <v>2025</v>
      </c>
      <c r="AH841" s="126"/>
      <c r="AI841" s="126"/>
      <c r="AJ841" s="134">
        <f t="shared" si="176"/>
        <v>788</v>
      </c>
      <c r="AK841" s="35" t="s">
        <v>153</v>
      </c>
      <c r="AL841" s="134" t="str">
        <f t="shared" si="177"/>
        <v>788.</v>
      </c>
      <c r="AM841" s="140"/>
      <c r="AN841" s="35"/>
      <c r="AO841" s="193"/>
    </row>
    <row r="842" spans="1:16379" ht="22.5" hidden="1" customHeight="1" x14ac:dyDescent="0.25">
      <c r="A842" s="68" t="s">
        <v>3972</v>
      </c>
      <c r="B842" s="25">
        <v>1681</v>
      </c>
      <c r="C842" s="36" t="s">
        <v>1432</v>
      </c>
      <c r="D842" s="25">
        <v>1958</v>
      </c>
      <c r="E842" s="68" t="s">
        <v>2932</v>
      </c>
      <c r="F842" s="68" t="s">
        <v>2934</v>
      </c>
      <c r="G842" s="25">
        <v>2</v>
      </c>
      <c r="H842" s="25">
        <v>3</v>
      </c>
      <c r="I842" s="139">
        <v>1152.1199999999999</v>
      </c>
      <c r="J842" s="139">
        <v>1057.92</v>
      </c>
      <c r="K842" s="139">
        <v>1057.92</v>
      </c>
      <c r="L842" s="148">
        <v>34</v>
      </c>
      <c r="M842" s="147">
        <f t="shared" si="188"/>
        <v>9158497.9199999999</v>
      </c>
      <c r="N842" s="147"/>
      <c r="O842" s="147"/>
      <c r="P842" s="147"/>
      <c r="Q842" s="137">
        <f t="shared" si="189"/>
        <v>9158497.9199999999</v>
      </c>
      <c r="R842" s="139">
        <f>410758.92+2080856.4</f>
        <v>2491615.3199999998</v>
      </c>
      <c r="S842" s="25"/>
      <c r="T842" s="139"/>
      <c r="U842" s="139">
        <v>886.2</v>
      </c>
      <c r="V842" s="139">
        <f>U842*7523</f>
        <v>6666882.6000000006</v>
      </c>
      <c r="W842" s="139"/>
      <c r="X842" s="139"/>
      <c r="Y842" s="139"/>
      <c r="Z842" s="139"/>
      <c r="AA842" s="139"/>
      <c r="AB842" s="139"/>
      <c r="AC842" s="139"/>
      <c r="AD842" s="139"/>
      <c r="AE842" s="139"/>
      <c r="AF842" s="139"/>
      <c r="AG842" s="337">
        <v>2025</v>
      </c>
      <c r="AH842" s="126" t="s">
        <v>3064</v>
      </c>
      <c r="AI842" s="126"/>
      <c r="AJ842" s="134">
        <f t="shared" si="176"/>
        <v>789</v>
      </c>
      <c r="AK842" s="35" t="s">
        <v>153</v>
      </c>
      <c r="AL842" s="134" t="str">
        <f t="shared" si="177"/>
        <v>789.</v>
      </c>
      <c r="AM842" s="140"/>
      <c r="AN842" s="35"/>
      <c r="AO842" s="193"/>
    </row>
    <row r="843" spans="1:16379" ht="22.5" hidden="1" customHeight="1" x14ac:dyDescent="0.25">
      <c r="A843" s="68" t="s">
        <v>3973</v>
      </c>
      <c r="B843" s="25">
        <v>1682</v>
      </c>
      <c r="C843" s="36" t="s">
        <v>1433</v>
      </c>
      <c r="D843" s="25">
        <v>1967</v>
      </c>
      <c r="E843" s="68" t="s">
        <v>2932</v>
      </c>
      <c r="F843" s="68" t="s">
        <v>2934</v>
      </c>
      <c r="G843" s="25">
        <v>2</v>
      </c>
      <c r="H843" s="25">
        <v>2</v>
      </c>
      <c r="I843" s="139">
        <v>599.6</v>
      </c>
      <c r="J843" s="139">
        <v>522.20000000000005</v>
      </c>
      <c r="K843" s="139">
        <v>522.20000000000005</v>
      </c>
      <c r="L843" s="148">
        <v>21</v>
      </c>
      <c r="M843" s="147">
        <f t="shared" si="188"/>
        <v>3549351.4</v>
      </c>
      <c r="N843" s="147"/>
      <c r="O843" s="147"/>
      <c r="P843" s="147"/>
      <c r="Q843" s="137">
        <f t="shared" si="189"/>
        <v>3549351.4</v>
      </c>
      <c r="R843" s="147"/>
      <c r="S843" s="148"/>
      <c r="T843" s="147"/>
      <c r="U843" s="147">
        <v>471.8</v>
      </c>
      <c r="V843" s="147">
        <f>U843*7523</f>
        <v>3549351.4</v>
      </c>
      <c r="W843" s="147"/>
      <c r="X843" s="147"/>
      <c r="Y843" s="147"/>
      <c r="Z843" s="147"/>
      <c r="AA843" s="147"/>
      <c r="AB843" s="147"/>
      <c r="AC843" s="139"/>
      <c r="AD843" s="139"/>
      <c r="AE843" s="137"/>
      <c r="AF843" s="147"/>
      <c r="AG843" s="337">
        <v>2025</v>
      </c>
      <c r="AH843" s="126"/>
      <c r="AI843" s="126"/>
      <c r="AJ843" s="134">
        <f t="shared" si="176"/>
        <v>790</v>
      </c>
      <c r="AK843" s="35" t="s">
        <v>153</v>
      </c>
      <c r="AL843" s="134" t="str">
        <f t="shared" si="177"/>
        <v>790.</v>
      </c>
      <c r="AM843" s="140"/>
      <c r="AN843" s="35"/>
      <c r="AO843" s="193"/>
    </row>
    <row r="844" spans="1:16379" ht="22.5" hidden="1" customHeight="1" x14ac:dyDescent="0.25">
      <c r="A844" s="68" t="s">
        <v>3974</v>
      </c>
      <c r="B844" s="25">
        <v>1599</v>
      </c>
      <c r="C844" s="36" t="s">
        <v>55</v>
      </c>
      <c r="D844" s="25">
        <v>1973</v>
      </c>
      <c r="E844" s="68" t="s">
        <v>2932</v>
      </c>
      <c r="F844" s="68" t="s">
        <v>2934</v>
      </c>
      <c r="G844" s="25">
        <v>2</v>
      </c>
      <c r="H844" s="25">
        <v>2</v>
      </c>
      <c r="I844" s="139">
        <v>583.20000000000005</v>
      </c>
      <c r="J844" s="137">
        <v>491</v>
      </c>
      <c r="K844" s="139">
        <v>491</v>
      </c>
      <c r="L844" s="148">
        <v>15</v>
      </c>
      <c r="M844" s="147">
        <f t="shared" ref="M844:M851" si="190">R844+T844+V844+X844+Z844+AB844+AE844+AF844</f>
        <v>313323</v>
      </c>
      <c r="N844" s="147"/>
      <c r="O844" s="147"/>
      <c r="P844" s="147"/>
      <c r="Q844" s="137">
        <f t="shared" ref="Q844:Q851" si="191">M844</f>
        <v>313323</v>
      </c>
      <c r="R844" s="139">
        <v>128610</v>
      </c>
      <c r="S844" s="25"/>
      <c r="T844" s="139"/>
      <c r="U844" s="139"/>
      <c r="V844" s="139"/>
      <c r="W844" s="139"/>
      <c r="X844" s="139"/>
      <c r="Y844" s="139"/>
      <c r="Z844" s="139"/>
      <c r="AA844" s="139">
        <v>69</v>
      </c>
      <c r="AB844" s="139">
        <f>AA844*2677</f>
        <v>184713</v>
      </c>
      <c r="AC844" s="139"/>
      <c r="AD844" s="139"/>
      <c r="AE844" s="139"/>
      <c r="AF844" s="139"/>
      <c r="AG844" s="337">
        <v>2025</v>
      </c>
      <c r="AH844" s="126" t="s">
        <v>3048</v>
      </c>
      <c r="AI844" s="126"/>
      <c r="AJ844" s="134">
        <f t="shared" si="176"/>
        <v>791</v>
      </c>
      <c r="AK844" s="35" t="s">
        <v>153</v>
      </c>
      <c r="AL844" s="134" t="str">
        <f t="shared" si="177"/>
        <v>791.</v>
      </c>
      <c r="AM844" s="140"/>
      <c r="AN844" s="303"/>
      <c r="AO844" s="193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/>
      <c r="DG844" s="14"/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4"/>
      <c r="EF844" s="14"/>
      <c r="EG844" s="14"/>
      <c r="EH844" s="14"/>
      <c r="EI844" s="14"/>
      <c r="EJ844" s="14"/>
      <c r="EK844" s="14"/>
      <c r="EL844" s="14"/>
      <c r="EM844" s="14"/>
      <c r="EN844" s="14"/>
      <c r="EO844" s="14"/>
      <c r="EP844" s="14"/>
      <c r="EQ844" s="14"/>
      <c r="ER844" s="14"/>
      <c r="ES844" s="14"/>
      <c r="ET844" s="14"/>
      <c r="EU844" s="14"/>
      <c r="EV844" s="14"/>
      <c r="EW844" s="14"/>
      <c r="EX844" s="14"/>
      <c r="EY844" s="14"/>
      <c r="EZ844" s="14"/>
      <c r="FA844" s="14"/>
      <c r="FB844" s="14"/>
      <c r="FC844" s="14"/>
      <c r="FD844" s="14"/>
      <c r="FE844" s="14"/>
      <c r="FF844" s="14"/>
      <c r="FG844" s="14"/>
      <c r="FH844" s="14"/>
      <c r="FI844" s="14"/>
      <c r="FJ844" s="14"/>
      <c r="FK844" s="14"/>
      <c r="FL844" s="14"/>
      <c r="FM844" s="14"/>
      <c r="FN844" s="14"/>
      <c r="FO844" s="14"/>
      <c r="FP844" s="14"/>
      <c r="FQ844" s="14"/>
      <c r="FR844" s="14"/>
      <c r="FS844" s="14"/>
      <c r="FT844" s="14"/>
      <c r="FU844" s="14"/>
      <c r="FV844" s="14"/>
      <c r="FW844" s="14"/>
      <c r="FX844" s="14"/>
      <c r="FY844" s="14"/>
      <c r="FZ844" s="14"/>
      <c r="GA844" s="14"/>
      <c r="GB844" s="14"/>
      <c r="GC844" s="14"/>
      <c r="GD844" s="14"/>
      <c r="GE844" s="14"/>
      <c r="GF844" s="14"/>
      <c r="GG844" s="14"/>
      <c r="GH844" s="14"/>
      <c r="GI844" s="14"/>
      <c r="GJ844" s="14"/>
      <c r="GK844" s="14"/>
      <c r="GL844" s="14"/>
      <c r="GM844" s="14"/>
      <c r="GN844" s="14"/>
      <c r="GO844" s="14"/>
      <c r="GP844" s="14"/>
      <c r="GQ844" s="14"/>
      <c r="GR844" s="14"/>
      <c r="GS844" s="14"/>
      <c r="GT844" s="14"/>
      <c r="GU844" s="14"/>
      <c r="GV844" s="14"/>
      <c r="GW844" s="14"/>
      <c r="GX844" s="14"/>
      <c r="GY844" s="14"/>
      <c r="GZ844" s="14"/>
      <c r="HA844" s="14"/>
      <c r="HB844" s="14"/>
      <c r="HC844" s="14"/>
      <c r="HD844" s="14"/>
      <c r="HE844" s="14"/>
      <c r="HF844" s="14"/>
      <c r="HG844" s="14"/>
      <c r="HH844" s="14"/>
      <c r="HI844" s="14"/>
      <c r="HJ844" s="14"/>
      <c r="HK844" s="14"/>
      <c r="HL844" s="14"/>
      <c r="HM844" s="14"/>
      <c r="HN844" s="14"/>
      <c r="HO844" s="14"/>
      <c r="HP844" s="14"/>
      <c r="HQ844" s="14"/>
      <c r="HR844" s="14"/>
      <c r="HS844" s="14"/>
      <c r="HT844" s="14"/>
      <c r="HU844" s="14"/>
      <c r="HV844" s="14"/>
      <c r="HW844" s="14"/>
      <c r="HX844" s="14"/>
      <c r="HY844" s="14"/>
      <c r="HZ844" s="14"/>
      <c r="IA844" s="14"/>
      <c r="IB844" s="14"/>
      <c r="IC844" s="14"/>
      <c r="ID844" s="14"/>
      <c r="IE844" s="14"/>
      <c r="IF844" s="14"/>
      <c r="IG844" s="14"/>
      <c r="IH844" s="14"/>
      <c r="II844" s="14"/>
      <c r="IJ844" s="14"/>
      <c r="IK844" s="14"/>
      <c r="IL844" s="14"/>
      <c r="IM844" s="14"/>
      <c r="IN844" s="14"/>
      <c r="IO844" s="14"/>
      <c r="IP844" s="14"/>
      <c r="IQ844" s="14"/>
      <c r="IR844" s="14"/>
      <c r="IS844" s="14"/>
      <c r="IT844" s="14"/>
      <c r="IU844" s="14"/>
      <c r="IV844" s="14"/>
      <c r="IW844" s="14"/>
      <c r="IX844" s="14"/>
      <c r="IY844" s="14"/>
      <c r="IZ844" s="14"/>
      <c r="JA844" s="14"/>
      <c r="JB844" s="14"/>
      <c r="JC844" s="14"/>
      <c r="JD844" s="14"/>
      <c r="JE844" s="14"/>
      <c r="JF844" s="14"/>
      <c r="JG844" s="14"/>
      <c r="JH844" s="14"/>
      <c r="JI844" s="14"/>
      <c r="JJ844" s="14"/>
      <c r="JK844" s="14"/>
      <c r="JL844" s="14"/>
      <c r="JM844" s="14"/>
      <c r="JN844" s="14"/>
      <c r="JO844" s="14"/>
      <c r="JP844" s="14"/>
      <c r="JQ844" s="14"/>
      <c r="JR844" s="14"/>
      <c r="JS844" s="14"/>
      <c r="JT844" s="14"/>
      <c r="JU844" s="14"/>
      <c r="JV844" s="14"/>
      <c r="JW844" s="14"/>
      <c r="JX844" s="14"/>
      <c r="JY844" s="14"/>
      <c r="JZ844" s="14"/>
      <c r="KA844" s="14"/>
      <c r="KB844" s="14"/>
      <c r="KC844" s="14"/>
      <c r="KD844" s="14"/>
      <c r="KE844" s="14"/>
      <c r="KF844" s="14"/>
      <c r="KG844" s="14"/>
      <c r="KH844" s="14"/>
      <c r="KI844" s="14"/>
      <c r="KJ844" s="14"/>
      <c r="KK844" s="14"/>
      <c r="KL844" s="14"/>
      <c r="KM844" s="14"/>
      <c r="KN844" s="14"/>
      <c r="KO844" s="14"/>
      <c r="KP844" s="14"/>
      <c r="KQ844" s="14"/>
      <c r="KR844" s="14"/>
      <c r="KS844" s="14"/>
      <c r="KT844" s="14"/>
      <c r="KU844" s="14"/>
      <c r="KV844" s="14"/>
      <c r="KW844" s="14"/>
      <c r="KX844" s="14"/>
      <c r="KY844" s="14"/>
      <c r="KZ844" s="14"/>
      <c r="LA844" s="14"/>
      <c r="LB844" s="14"/>
      <c r="LC844" s="14"/>
      <c r="LD844" s="14"/>
      <c r="LE844" s="14"/>
      <c r="LF844" s="14"/>
      <c r="LG844" s="14"/>
      <c r="LH844" s="14"/>
      <c r="LI844" s="14"/>
      <c r="LJ844" s="14"/>
      <c r="LK844" s="14"/>
      <c r="LL844" s="14"/>
      <c r="LM844" s="14"/>
      <c r="LN844" s="14"/>
      <c r="LO844" s="14"/>
      <c r="LP844" s="14"/>
      <c r="LQ844" s="14"/>
      <c r="LR844" s="14"/>
      <c r="LS844" s="14"/>
      <c r="LT844" s="14"/>
      <c r="LU844" s="14"/>
      <c r="LV844" s="14"/>
      <c r="LW844" s="14"/>
      <c r="LX844" s="14"/>
      <c r="LY844" s="14"/>
      <c r="LZ844" s="14"/>
      <c r="MA844" s="14"/>
      <c r="MB844" s="14"/>
      <c r="MC844" s="14"/>
      <c r="MD844" s="14"/>
      <c r="ME844" s="14"/>
      <c r="MF844" s="14"/>
      <c r="MG844" s="14"/>
      <c r="MH844" s="14"/>
      <c r="MI844" s="14"/>
      <c r="MJ844" s="14"/>
      <c r="MK844" s="14"/>
      <c r="ML844" s="14"/>
      <c r="MM844" s="14"/>
      <c r="MN844" s="14"/>
      <c r="MO844" s="14"/>
      <c r="MP844" s="14"/>
      <c r="MQ844" s="14"/>
      <c r="MR844" s="14"/>
      <c r="MS844" s="14"/>
      <c r="MT844" s="14"/>
      <c r="MU844" s="14"/>
      <c r="MV844" s="14"/>
      <c r="MW844" s="14"/>
      <c r="MX844" s="14"/>
      <c r="MY844" s="14"/>
      <c r="MZ844" s="14"/>
      <c r="NA844" s="14"/>
      <c r="NB844" s="14"/>
      <c r="NC844" s="14"/>
      <c r="ND844" s="14"/>
      <c r="NE844" s="14"/>
      <c r="NF844" s="14"/>
      <c r="NG844" s="14"/>
      <c r="NH844" s="14"/>
      <c r="NI844" s="14"/>
      <c r="NJ844" s="14"/>
      <c r="NK844" s="14"/>
      <c r="NL844" s="14"/>
      <c r="NM844" s="14"/>
      <c r="NN844" s="14"/>
      <c r="NO844" s="14"/>
      <c r="NP844" s="14"/>
      <c r="NQ844" s="14"/>
      <c r="NR844" s="14"/>
      <c r="NS844" s="14"/>
      <c r="NT844" s="14"/>
      <c r="NU844" s="14"/>
      <c r="NV844" s="14"/>
      <c r="NW844" s="14"/>
      <c r="NX844" s="14"/>
      <c r="NY844" s="14"/>
      <c r="NZ844" s="14"/>
      <c r="OA844" s="14"/>
      <c r="OB844" s="14"/>
      <c r="OC844" s="14"/>
      <c r="OD844" s="14"/>
      <c r="OE844" s="14"/>
      <c r="OF844" s="14"/>
      <c r="OG844" s="14"/>
      <c r="OH844" s="14"/>
      <c r="OI844" s="14"/>
      <c r="OJ844" s="14"/>
      <c r="OK844" s="14"/>
      <c r="OL844" s="14"/>
      <c r="OM844" s="14"/>
      <c r="ON844" s="14"/>
      <c r="OO844" s="14"/>
      <c r="OP844" s="14"/>
      <c r="OQ844" s="14"/>
      <c r="OR844" s="14"/>
      <c r="OS844" s="14"/>
      <c r="OT844" s="14"/>
      <c r="OU844" s="14"/>
      <c r="OV844" s="14"/>
      <c r="OW844" s="14"/>
      <c r="OX844" s="14"/>
      <c r="OY844" s="14"/>
      <c r="OZ844" s="14"/>
      <c r="PA844" s="14"/>
      <c r="PB844" s="14"/>
      <c r="PC844" s="14"/>
      <c r="PD844" s="14"/>
      <c r="PE844" s="14"/>
      <c r="PF844" s="14"/>
      <c r="PG844" s="14"/>
      <c r="PH844" s="14"/>
      <c r="PI844" s="14"/>
      <c r="PJ844" s="14"/>
      <c r="PK844" s="14"/>
      <c r="PL844" s="14"/>
      <c r="PM844" s="14"/>
      <c r="PN844" s="14"/>
      <c r="PO844" s="14"/>
      <c r="PP844" s="14"/>
      <c r="PQ844" s="14"/>
      <c r="PR844" s="14"/>
      <c r="PS844" s="14"/>
      <c r="PT844" s="14"/>
      <c r="PU844" s="14"/>
      <c r="PV844" s="14"/>
      <c r="PW844" s="14"/>
      <c r="PX844" s="14"/>
      <c r="PY844" s="14"/>
      <c r="PZ844" s="14"/>
      <c r="QA844" s="14"/>
      <c r="QB844" s="14"/>
      <c r="QC844" s="14"/>
      <c r="QD844" s="14"/>
      <c r="QE844" s="14"/>
      <c r="QF844" s="14"/>
      <c r="QG844" s="14"/>
      <c r="QH844" s="14"/>
      <c r="QI844" s="14"/>
      <c r="QJ844" s="14"/>
      <c r="QK844" s="14"/>
      <c r="QL844" s="14"/>
      <c r="QM844" s="14"/>
      <c r="QN844" s="14"/>
      <c r="QO844" s="14"/>
      <c r="QP844" s="14"/>
      <c r="QQ844" s="14"/>
      <c r="QR844" s="14"/>
      <c r="QS844" s="14"/>
      <c r="QT844" s="14"/>
      <c r="QU844" s="14"/>
      <c r="QV844" s="14"/>
      <c r="QW844" s="14"/>
      <c r="QX844" s="14"/>
      <c r="QY844" s="14"/>
      <c r="QZ844" s="14"/>
      <c r="RA844" s="14"/>
      <c r="RB844" s="14"/>
      <c r="RC844" s="14"/>
      <c r="RD844" s="14"/>
      <c r="RE844" s="14"/>
      <c r="RF844" s="14"/>
      <c r="RG844" s="14"/>
      <c r="RH844" s="14"/>
      <c r="RI844" s="14"/>
      <c r="RJ844" s="14"/>
      <c r="RK844" s="14"/>
      <c r="RL844" s="14"/>
      <c r="RM844" s="14"/>
      <c r="RN844" s="14"/>
      <c r="RO844" s="14"/>
      <c r="RP844" s="14"/>
      <c r="RQ844" s="14"/>
      <c r="RR844" s="14"/>
      <c r="RS844" s="14"/>
      <c r="RT844" s="14"/>
      <c r="RU844" s="14"/>
      <c r="RV844" s="14"/>
      <c r="RW844" s="14"/>
      <c r="RX844" s="14"/>
      <c r="RY844" s="14"/>
      <c r="RZ844" s="14"/>
      <c r="SA844" s="14"/>
      <c r="SB844" s="14"/>
      <c r="SC844" s="14"/>
      <c r="SD844" s="14"/>
      <c r="SE844" s="14"/>
      <c r="SF844" s="14"/>
      <c r="SG844" s="14"/>
      <c r="SH844" s="14"/>
      <c r="SI844" s="14"/>
      <c r="SJ844" s="14"/>
      <c r="SK844" s="14"/>
      <c r="SL844" s="14"/>
      <c r="SM844" s="14"/>
      <c r="SN844" s="14"/>
      <c r="SO844" s="14"/>
      <c r="SP844" s="14"/>
      <c r="SQ844" s="14"/>
      <c r="SR844" s="14"/>
      <c r="SS844" s="14"/>
      <c r="ST844" s="14"/>
      <c r="SU844" s="14"/>
      <c r="SV844" s="14"/>
      <c r="SW844" s="14"/>
      <c r="SX844" s="14"/>
      <c r="SY844" s="14"/>
      <c r="SZ844" s="14"/>
      <c r="TA844" s="14"/>
      <c r="TB844" s="14"/>
      <c r="TC844" s="14"/>
      <c r="TD844" s="14"/>
      <c r="TE844" s="14"/>
      <c r="TF844" s="14"/>
      <c r="TG844" s="14"/>
      <c r="TH844" s="14"/>
      <c r="TI844" s="14"/>
      <c r="TJ844" s="14"/>
      <c r="TK844" s="14"/>
      <c r="TL844" s="14"/>
      <c r="TM844" s="14"/>
      <c r="TN844" s="14"/>
      <c r="TO844" s="14"/>
      <c r="TP844" s="14"/>
      <c r="TQ844" s="14"/>
      <c r="TR844" s="14"/>
      <c r="TS844" s="14"/>
      <c r="TT844" s="14"/>
      <c r="TU844" s="14"/>
      <c r="TV844" s="14"/>
      <c r="TW844" s="14"/>
      <c r="TX844" s="14"/>
      <c r="TY844" s="14"/>
      <c r="TZ844" s="14"/>
      <c r="UA844" s="14"/>
      <c r="UB844" s="14"/>
      <c r="UC844" s="14"/>
      <c r="UD844" s="14"/>
      <c r="UE844" s="14"/>
      <c r="UF844" s="14"/>
      <c r="UG844" s="14"/>
      <c r="UH844" s="14"/>
      <c r="UI844" s="14"/>
      <c r="UJ844" s="14"/>
      <c r="UK844" s="14"/>
      <c r="UL844" s="14"/>
      <c r="UM844" s="14"/>
      <c r="UN844" s="14"/>
      <c r="UO844" s="14"/>
      <c r="UP844" s="14"/>
      <c r="UQ844" s="14"/>
      <c r="UR844" s="14"/>
      <c r="US844" s="14"/>
      <c r="UT844" s="14"/>
      <c r="UU844" s="14"/>
      <c r="UV844" s="14"/>
      <c r="UW844" s="14"/>
      <c r="UX844" s="14"/>
      <c r="UY844" s="14"/>
      <c r="UZ844" s="14"/>
      <c r="VA844" s="14"/>
      <c r="VB844" s="14"/>
      <c r="VC844" s="14"/>
      <c r="VD844" s="14"/>
      <c r="VE844" s="14"/>
      <c r="VF844" s="14"/>
      <c r="VG844" s="14"/>
      <c r="VH844" s="14"/>
      <c r="VI844" s="14"/>
      <c r="VJ844" s="14"/>
      <c r="VK844" s="14"/>
      <c r="VL844" s="14"/>
      <c r="VM844" s="14"/>
      <c r="VN844" s="14"/>
      <c r="VO844" s="14"/>
      <c r="VP844" s="14"/>
      <c r="VQ844" s="14"/>
      <c r="VR844" s="14"/>
      <c r="VS844" s="14"/>
      <c r="VT844" s="14"/>
      <c r="VU844" s="14"/>
      <c r="VV844" s="14"/>
      <c r="VW844" s="14"/>
      <c r="VX844" s="14"/>
      <c r="VY844" s="14"/>
      <c r="VZ844" s="14"/>
      <c r="WA844" s="14"/>
      <c r="WB844" s="14"/>
      <c r="WC844" s="14"/>
      <c r="WD844" s="14"/>
      <c r="WE844" s="14"/>
      <c r="WF844" s="14"/>
      <c r="WG844" s="14"/>
      <c r="WH844" s="14"/>
      <c r="WI844" s="14"/>
      <c r="WJ844" s="14"/>
      <c r="WK844" s="14"/>
      <c r="WL844" s="14"/>
      <c r="WM844" s="14"/>
      <c r="WN844" s="14"/>
      <c r="WO844" s="14"/>
      <c r="WP844" s="14"/>
      <c r="WQ844" s="14"/>
      <c r="WR844" s="14"/>
      <c r="WS844" s="14"/>
      <c r="WT844" s="14"/>
      <c r="WU844" s="14"/>
      <c r="WV844" s="14"/>
      <c r="WW844" s="14"/>
      <c r="WX844" s="14"/>
      <c r="WY844" s="14"/>
      <c r="WZ844" s="14"/>
      <c r="XA844" s="14"/>
      <c r="XB844" s="14"/>
      <c r="XC844" s="14"/>
      <c r="XD844" s="14"/>
      <c r="XE844" s="14"/>
      <c r="XF844" s="14"/>
      <c r="XG844" s="14"/>
      <c r="XH844" s="14"/>
      <c r="XI844" s="14"/>
      <c r="XJ844" s="14"/>
      <c r="XK844" s="14"/>
      <c r="XL844" s="14"/>
      <c r="XM844" s="14"/>
      <c r="XN844" s="14"/>
      <c r="XO844" s="14"/>
      <c r="XP844" s="14"/>
      <c r="XQ844" s="14"/>
      <c r="XR844" s="14"/>
      <c r="XS844" s="14"/>
      <c r="XT844" s="14"/>
      <c r="XU844" s="14"/>
      <c r="XV844" s="14"/>
      <c r="XW844" s="14"/>
      <c r="XX844" s="14"/>
      <c r="XY844" s="14"/>
      <c r="XZ844" s="14"/>
      <c r="YA844" s="14"/>
      <c r="YB844" s="14"/>
      <c r="YC844" s="14"/>
      <c r="YD844" s="14"/>
      <c r="YE844" s="14"/>
      <c r="YF844" s="14"/>
      <c r="YG844" s="14"/>
      <c r="YH844" s="14"/>
      <c r="YI844" s="14"/>
      <c r="YJ844" s="14"/>
      <c r="YK844" s="14"/>
      <c r="YL844" s="14"/>
      <c r="YM844" s="14"/>
      <c r="YN844" s="14"/>
      <c r="YO844" s="14"/>
      <c r="YP844" s="14"/>
      <c r="YQ844" s="14"/>
      <c r="YR844" s="14"/>
      <c r="YS844" s="14"/>
      <c r="YT844" s="14"/>
      <c r="YU844" s="14"/>
      <c r="YV844" s="14"/>
      <c r="YW844" s="14"/>
      <c r="YX844" s="14"/>
      <c r="YY844" s="14"/>
      <c r="YZ844" s="14"/>
      <c r="ZA844" s="14"/>
      <c r="ZB844" s="14"/>
      <c r="ZC844" s="14"/>
      <c r="ZD844" s="14"/>
      <c r="ZE844" s="14"/>
      <c r="ZF844" s="14"/>
      <c r="ZG844" s="14"/>
      <c r="ZH844" s="14"/>
      <c r="ZI844" s="14"/>
      <c r="ZJ844" s="14"/>
      <c r="ZK844" s="14"/>
      <c r="ZL844" s="14"/>
      <c r="ZM844" s="14"/>
      <c r="ZN844" s="14"/>
      <c r="ZO844" s="14"/>
      <c r="ZP844" s="14"/>
      <c r="ZQ844" s="14"/>
      <c r="ZR844" s="14"/>
      <c r="ZS844" s="14"/>
      <c r="ZT844" s="14"/>
      <c r="ZU844" s="14"/>
      <c r="ZV844" s="14"/>
      <c r="ZW844" s="14"/>
      <c r="ZX844" s="14"/>
      <c r="ZY844" s="14"/>
      <c r="ZZ844" s="14"/>
      <c r="AAA844" s="14"/>
      <c r="AAB844" s="14"/>
      <c r="AAC844" s="14"/>
      <c r="AAD844" s="14"/>
      <c r="AAE844" s="14"/>
      <c r="AAF844" s="14"/>
      <c r="AAG844" s="14"/>
      <c r="AAH844" s="14"/>
      <c r="AAI844" s="14"/>
      <c r="AAJ844" s="14"/>
      <c r="AAK844" s="14"/>
      <c r="AAL844" s="14"/>
      <c r="AAM844" s="14"/>
      <c r="AAN844" s="14"/>
      <c r="AAO844" s="14"/>
      <c r="AAP844" s="14"/>
      <c r="AAQ844" s="14"/>
      <c r="AAR844" s="14"/>
      <c r="AAS844" s="14"/>
      <c r="AAT844" s="14"/>
      <c r="AAU844" s="14"/>
      <c r="AAV844" s="14"/>
      <c r="AAW844" s="14"/>
      <c r="AAX844" s="14"/>
      <c r="AAY844" s="14"/>
      <c r="AAZ844" s="14"/>
      <c r="ABA844" s="14"/>
      <c r="ABB844" s="14"/>
      <c r="ABC844" s="14"/>
      <c r="ABD844" s="14"/>
      <c r="ABE844" s="14"/>
      <c r="ABF844" s="14"/>
      <c r="ABG844" s="14"/>
      <c r="ABH844" s="14"/>
      <c r="ABI844" s="14"/>
      <c r="ABJ844" s="14"/>
      <c r="ABK844" s="14"/>
      <c r="ABL844" s="14"/>
      <c r="ABM844" s="14"/>
      <c r="ABN844" s="14"/>
      <c r="ABO844" s="14"/>
      <c r="ABP844" s="14"/>
      <c r="ABQ844" s="14"/>
      <c r="ABR844" s="14"/>
      <c r="ABS844" s="14"/>
      <c r="ABT844" s="14"/>
      <c r="ABU844" s="14"/>
      <c r="ABV844" s="14"/>
      <c r="ABW844" s="14"/>
      <c r="ABX844" s="14"/>
      <c r="ABY844" s="14"/>
      <c r="ABZ844" s="14"/>
      <c r="ACA844" s="14"/>
      <c r="ACB844" s="14"/>
      <c r="ACC844" s="14"/>
      <c r="ACD844" s="14"/>
      <c r="ACE844" s="14"/>
      <c r="ACF844" s="14"/>
      <c r="ACG844" s="14"/>
      <c r="ACH844" s="14"/>
      <c r="ACI844" s="14"/>
      <c r="ACJ844" s="14"/>
      <c r="ACK844" s="14"/>
      <c r="ACL844" s="14"/>
      <c r="ACM844" s="14"/>
      <c r="ACN844" s="14"/>
      <c r="ACO844" s="14"/>
      <c r="ACP844" s="14"/>
      <c r="ACQ844" s="14"/>
      <c r="ACR844" s="14"/>
      <c r="ACS844" s="14"/>
      <c r="ACT844" s="14"/>
      <c r="ACU844" s="14"/>
      <c r="ACV844" s="14"/>
      <c r="ACW844" s="14"/>
      <c r="ACX844" s="14"/>
      <c r="ACY844" s="14"/>
      <c r="ACZ844" s="14"/>
      <c r="ADA844" s="14"/>
      <c r="ADB844" s="14"/>
      <c r="ADC844" s="14"/>
      <c r="ADD844" s="14"/>
      <c r="ADE844" s="14"/>
      <c r="ADF844" s="14"/>
      <c r="ADG844" s="14"/>
      <c r="ADH844" s="14"/>
      <c r="ADI844" s="14"/>
      <c r="ADJ844" s="14"/>
      <c r="ADK844" s="14"/>
      <c r="ADL844" s="14"/>
      <c r="ADM844" s="14"/>
      <c r="ADN844" s="14"/>
      <c r="ADO844" s="14"/>
      <c r="ADP844" s="14"/>
      <c r="ADQ844" s="14"/>
      <c r="ADR844" s="14"/>
      <c r="ADS844" s="14"/>
      <c r="ADT844" s="14"/>
      <c r="ADU844" s="14"/>
      <c r="ADV844" s="14"/>
      <c r="ADW844" s="14"/>
      <c r="ADX844" s="14"/>
      <c r="ADY844" s="14"/>
      <c r="ADZ844" s="14"/>
      <c r="AEA844" s="14"/>
      <c r="AEB844" s="14"/>
      <c r="AEC844" s="14"/>
      <c r="AED844" s="14"/>
      <c r="AEE844" s="14"/>
      <c r="AEF844" s="14"/>
      <c r="AEG844" s="14"/>
      <c r="AEH844" s="14"/>
      <c r="AEI844" s="14"/>
      <c r="AEJ844" s="14"/>
      <c r="AEK844" s="14"/>
      <c r="AEL844" s="14"/>
      <c r="AEM844" s="14"/>
      <c r="AEN844" s="14"/>
      <c r="AEO844" s="14"/>
      <c r="AEP844" s="14"/>
      <c r="AEQ844" s="14"/>
      <c r="AER844" s="14"/>
      <c r="AES844" s="14"/>
      <c r="AET844" s="14"/>
      <c r="AEU844" s="14"/>
      <c r="AEV844" s="14"/>
      <c r="AEW844" s="14"/>
      <c r="AEX844" s="14"/>
      <c r="AEY844" s="14"/>
      <c r="AEZ844" s="14"/>
      <c r="AFA844" s="14"/>
      <c r="AFB844" s="14"/>
      <c r="AFC844" s="14"/>
      <c r="AFD844" s="14"/>
      <c r="AFE844" s="14"/>
      <c r="AFF844" s="14"/>
      <c r="AFG844" s="14"/>
      <c r="AFH844" s="14"/>
      <c r="AFI844" s="14"/>
      <c r="AFJ844" s="14"/>
      <c r="AFK844" s="14"/>
      <c r="AFL844" s="14"/>
      <c r="AFM844" s="14"/>
      <c r="AFN844" s="14"/>
      <c r="AFO844" s="14"/>
      <c r="AFP844" s="14"/>
      <c r="AFQ844" s="14"/>
      <c r="AFR844" s="14"/>
      <c r="AFS844" s="14"/>
      <c r="AFT844" s="14"/>
      <c r="AFU844" s="14"/>
      <c r="AFV844" s="14"/>
      <c r="AFW844" s="14"/>
      <c r="AFX844" s="14"/>
      <c r="AFY844" s="14"/>
      <c r="AFZ844" s="14"/>
      <c r="AGA844" s="14"/>
      <c r="AGB844" s="14"/>
      <c r="AGC844" s="14"/>
      <c r="AGD844" s="14"/>
      <c r="AGE844" s="14"/>
      <c r="AGF844" s="14"/>
      <c r="AGG844" s="14"/>
      <c r="AGH844" s="14"/>
      <c r="AGI844" s="14"/>
      <c r="AGJ844" s="14"/>
      <c r="AGK844" s="14"/>
      <c r="AGL844" s="14"/>
      <c r="AGM844" s="14"/>
      <c r="AGN844" s="14"/>
      <c r="AGO844" s="14"/>
      <c r="AGP844" s="14"/>
      <c r="AGQ844" s="14"/>
      <c r="AGR844" s="14"/>
      <c r="AGS844" s="14"/>
      <c r="AGT844" s="14"/>
      <c r="AGU844" s="14"/>
      <c r="AGV844" s="14"/>
      <c r="AGW844" s="14"/>
      <c r="AGX844" s="14"/>
      <c r="AGY844" s="14"/>
      <c r="AGZ844" s="14"/>
      <c r="AHA844" s="14"/>
      <c r="AHB844" s="14"/>
      <c r="AHC844" s="14"/>
      <c r="AHD844" s="14"/>
      <c r="AHE844" s="14"/>
      <c r="AHF844" s="14"/>
      <c r="AHG844" s="14"/>
      <c r="AHH844" s="14"/>
      <c r="AHI844" s="14"/>
      <c r="AHJ844" s="14"/>
      <c r="AHK844" s="14"/>
      <c r="AHL844" s="14"/>
      <c r="AHM844" s="14"/>
      <c r="AHN844" s="14"/>
      <c r="AHO844" s="14"/>
      <c r="AHP844" s="14"/>
      <c r="AHQ844" s="14"/>
      <c r="AHR844" s="14"/>
      <c r="AHS844" s="14"/>
      <c r="AHT844" s="14"/>
      <c r="AHU844" s="14"/>
      <c r="AHV844" s="14"/>
      <c r="AHW844" s="14"/>
      <c r="AHX844" s="14"/>
      <c r="AHY844" s="14"/>
      <c r="AHZ844" s="14"/>
      <c r="AIA844" s="14"/>
      <c r="AIB844" s="14"/>
      <c r="AIC844" s="14"/>
      <c r="AID844" s="14"/>
      <c r="AIE844" s="14"/>
      <c r="AIF844" s="14"/>
      <c r="AIG844" s="14"/>
      <c r="AIH844" s="14"/>
      <c r="AII844" s="14"/>
      <c r="AIJ844" s="14"/>
      <c r="AIK844" s="14"/>
      <c r="AIL844" s="14"/>
      <c r="AIM844" s="14"/>
      <c r="AIN844" s="14"/>
      <c r="AIO844" s="14"/>
      <c r="AIP844" s="14"/>
      <c r="AIQ844" s="14"/>
      <c r="AIR844" s="14"/>
      <c r="AIS844" s="14"/>
      <c r="AIT844" s="14"/>
      <c r="AIU844" s="14"/>
      <c r="AIV844" s="14"/>
      <c r="AIW844" s="14"/>
      <c r="AIX844" s="14"/>
      <c r="AIY844" s="14"/>
      <c r="AIZ844" s="14"/>
      <c r="AJA844" s="14"/>
      <c r="AJB844" s="14"/>
      <c r="AJC844" s="14"/>
      <c r="AJD844" s="14"/>
      <c r="AJE844" s="14"/>
      <c r="AJF844" s="14"/>
      <c r="AJG844" s="14"/>
      <c r="AJH844" s="14"/>
      <c r="AJI844" s="14"/>
      <c r="AJJ844" s="14"/>
      <c r="AJK844" s="14"/>
      <c r="AJL844" s="14"/>
      <c r="AJM844" s="14"/>
      <c r="AJN844" s="14"/>
      <c r="AJO844" s="14"/>
      <c r="AJP844" s="14"/>
      <c r="AJQ844" s="14"/>
      <c r="AJR844" s="14"/>
      <c r="AJS844" s="14"/>
      <c r="AJT844" s="14"/>
      <c r="AJU844" s="14"/>
      <c r="AJV844" s="14"/>
      <c r="AJW844" s="14"/>
      <c r="AJX844" s="14"/>
      <c r="AJY844" s="14"/>
      <c r="AJZ844" s="14"/>
      <c r="AKA844" s="14"/>
      <c r="AKB844" s="14"/>
      <c r="AKC844" s="14"/>
      <c r="AKD844" s="14"/>
      <c r="AKE844" s="14"/>
      <c r="AKF844" s="14"/>
      <c r="AKG844" s="14"/>
      <c r="AKH844" s="14"/>
      <c r="AKI844" s="14"/>
      <c r="AKJ844" s="14"/>
      <c r="AKK844" s="14"/>
      <c r="AKL844" s="14"/>
      <c r="AKM844" s="14"/>
      <c r="AKN844" s="14"/>
      <c r="AKO844" s="14"/>
      <c r="AKP844" s="14"/>
      <c r="AKQ844" s="14"/>
      <c r="AKR844" s="14"/>
      <c r="AKS844" s="14"/>
      <c r="AKT844" s="14"/>
      <c r="AKU844" s="14"/>
      <c r="AKV844" s="14"/>
      <c r="AKW844" s="14"/>
      <c r="AKX844" s="14"/>
      <c r="AKY844" s="14"/>
      <c r="AKZ844" s="14"/>
      <c r="ALA844" s="14"/>
      <c r="ALB844" s="14"/>
      <c r="ALC844" s="14"/>
      <c r="ALD844" s="14"/>
      <c r="ALE844" s="14"/>
      <c r="ALF844" s="14"/>
      <c r="ALG844" s="14"/>
      <c r="ALH844" s="14"/>
      <c r="ALI844" s="14"/>
      <c r="ALJ844" s="14"/>
      <c r="ALK844" s="14"/>
      <c r="ALL844" s="14"/>
      <c r="ALM844" s="14"/>
      <c r="ALN844" s="14"/>
      <c r="ALO844" s="14"/>
      <c r="ALP844" s="14"/>
      <c r="ALQ844" s="14"/>
      <c r="ALR844" s="14"/>
      <c r="ALS844" s="14"/>
      <c r="ALT844" s="14"/>
      <c r="ALU844" s="14"/>
      <c r="ALV844" s="14"/>
      <c r="ALW844" s="14"/>
      <c r="ALX844" s="14"/>
      <c r="ALY844" s="14"/>
      <c r="ALZ844" s="14"/>
      <c r="AMA844" s="14"/>
      <c r="AMB844" s="14"/>
      <c r="AMC844" s="14"/>
      <c r="AMD844" s="14"/>
      <c r="AME844" s="14"/>
      <c r="AMF844" s="14"/>
      <c r="AMG844" s="14"/>
      <c r="AMH844" s="14"/>
      <c r="AMI844" s="14"/>
      <c r="AMJ844" s="14"/>
      <c r="AMK844" s="14"/>
      <c r="AML844" s="14"/>
      <c r="AMM844" s="14"/>
      <c r="AMN844" s="14"/>
      <c r="AMO844" s="14"/>
      <c r="AMP844" s="14"/>
      <c r="AMQ844" s="14"/>
      <c r="AMR844" s="14"/>
      <c r="AMS844" s="14"/>
      <c r="AMT844" s="14"/>
      <c r="AMU844" s="14"/>
      <c r="AMV844" s="14"/>
      <c r="AMW844" s="14"/>
      <c r="AMX844" s="14"/>
      <c r="AMY844" s="14"/>
      <c r="AMZ844" s="14"/>
      <c r="ANA844" s="14"/>
      <c r="ANB844" s="14"/>
      <c r="ANC844" s="14"/>
      <c r="AND844" s="14"/>
      <c r="ANE844" s="14"/>
      <c r="ANF844" s="14"/>
      <c r="ANG844" s="14"/>
      <c r="ANH844" s="14"/>
      <c r="ANI844" s="14"/>
      <c r="ANJ844" s="14"/>
      <c r="ANK844" s="14"/>
      <c r="ANL844" s="14"/>
      <c r="ANM844" s="14"/>
      <c r="ANN844" s="14"/>
      <c r="ANO844" s="14"/>
      <c r="ANP844" s="14"/>
      <c r="ANQ844" s="14"/>
      <c r="ANR844" s="14"/>
      <c r="ANS844" s="14"/>
      <c r="ANT844" s="14"/>
      <c r="ANU844" s="14"/>
      <c r="ANV844" s="14"/>
      <c r="ANW844" s="14"/>
      <c r="ANX844" s="14"/>
      <c r="ANY844" s="14"/>
      <c r="ANZ844" s="14"/>
      <c r="AOA844" s="14"/>
      <c r="AOB844" s="14"/>
      <c r="AOC844" s="14"/>
      <c r="AOD844" s="14"/>
      <c r="AOE844" s="14"/>
      <c r="AOF844" s="14"/>
      <c r="AOG844" s="14"/>
      <c r="AOH844" s="14"/>
      <c r="AOI844" s="14"/>
      <c r="AOJ844" s="14"/>
      <c r="AOK844" s="14"/>
      <c r="AOL844" s="14"/>
      <c r="AOM844" s="14"/>
      <c r="AON844" s="14"/>
      <c r="AOO844" s="14"/>
      <c r="AOP844" s="14"/>
      <c r="AOQ844" s="14"/>
      <c r="AOR844" s="14"/>
      <c r="AOS844" s="14"/>
      <c r="AOT844" s="14"/>
      <c r="AOU844" s="14"/>
      <c r="AOV844" s="14"/>
      <c r="AOW844" s="14"/>
      <c r="AOX844" s="14"/>
      <c r="AOY844" s="14"/>
      <c r="AOZ844" s="14"/>
      <c r="APA844" s="14"/>
      <c r="APB844" s="14"/>
      <c r="APC844" s="14"/>
      <c r="APD844" s="14"/>
      <c r="APE844" s="14"/>
      <c r="APF844" s="14"/>
      <c r="APG844" s="14"/>
      <c r="APH844" s="14"/>
      <c r="API844" s="14"/>
      <c r="APJ844" s="14"/>
      <c r="APK844" s="14"/>
      <c r="APL844" s="14"/>
      <c r="APM844" s="14"/>
      <c r="APN844" s="14"/>
      <c r="APO844" s="14"/>
      <c r="APP844" s="14"/>
      <c r="APQ844" s="14"/>
      <c r="APR844" s="14"/>
      <c r="APS844" s="14"/>
      <c r="APT844" s="14"/>
      <c r="APU844" s="14"/>
      <c r="APV844" s="14"/>
      <c r="APW844" s="14"/>
      <c r="APX844" s="14"/>
      <c r="APY844" s="14"/>
      <c r="APZ844" s="14"/>
      <c r="AQA844" s="14"/>
      <c r="AQB844" s="14"/>
      <c r="AQC844" s="14"/>
      <c r="AQD844" s="14"/>
      <c r="AQE844" s="14"/>
      <c r="AQF844" s="14"/>
      <c r="AQG844" s="14"/>
      <c r="AQH844" s="14"/>
      <c r="AQI844" s="14"/>
      <c r="AQJ844" s="14"/>
      <c r="AQK844" s="14"/>
      <c r="AQL844" s="14"/>
      <c r="AQM844" s="14"/>
      <c r="AQN844" s="14"/>
      <c r="AQO844" s="14"/>
      <c r="AQP844" s="14"/>
      <c r="AQQ844" s="14"/>
      <c r="AQR844" s="14"/>
      <c r="AQS844" s="14"/>
      <c r="AQT844" s="14"/>
      <c r="AQU844" s="14"/>
      <c r="AQV844" s="14"/>
      <c r="AQW844" s="14"/>
      <c r="AQX844" s="14"/>
      <c r="AQY844" s="14"/>
      <c r="AQZ844" s="14"/>
      <c r="ARA844" s="14"/>
      <c r="ARB844" s="14"/>
      <c r="ARC844" s="14"/>
      <c r="ARD844" s="14"/>
      <c r="ARE844" s="14"/>
      <c r="ARF844" s="14"/>
      <c r="ARG844" s="14"/>
      <c r="ARH844" s="14"/>
      <c r="ARI844" s="14"/>
      <c r="ARJ844" s="14"/>
      <c r="ARK844" s="14"/>
      <c r="ARL844" s="14"/>
      <c r="ARM844" s="14"/>
      <c r="ARN844" s="14"/>
      <c r="ARO844" s="14"/>
      <c r="ARP844" s="14"/>
      <c r="ARQ844" s="14"/>
      <c r="ARR844" s="14"/>
      <c r="ARS844" s="14"/>
      <c r="ART844" s="14"/>
      <c r="ARU844" s="14"/>
      <c r="ARV844" s="14"/>
      <c r="ARW844" s="14"/>
      <c r="ARX844" s="14"/>
      <c r="ARY844" s="14"/>
      <c r="ARZ844" s="14"/>
      <c r="ASA844" s="14"/>
      <c r="ASB844" s="14"/>
      <c r="ASC844" s="14"/>
      <c r="ASD844" s="14"/>
      <c r="ASE844" s="14"/>
      <c r="ASF844" s="14"/>
      <c r="ASG844" s="14"/>
      <c r="ASH844" s="14"/>
      <c r="ASI844" s="14"/>
      <c r="ASJ844" s="14"/>
      <c r="ASK844" s="14"/>
      <c r="ASL844" s="14"/>
      <c r="ASM844" s="14"/>
      <c r="ASN844" s="14"/>
      <c r="ASO844" s="14"/>
      <c r="ASP844" s="14"/>
      <c r="ASQ844" s="14"/>
      <c r="ASR844" s="14"/>
      <c r="ASS844" s="14"/>
      <c r="AST844" s="14"/>
      <c r="ASU844" s="14"/>
      <c r="ASV844" s="14"/>
      <c r="ASW844" s="14"/>
      <c r="ASX844" s="14"/>
      <c r="ASY844" s="14"/>
      <c r="ASZ844" s="14"/>
      <c r="ATA844" s="14"/>
      <c r="ATB844" s="14"/>
      <c r="ATC844" s="14"/>
      <c r="ATD844" s="14"/>
      <c r="ATE844" s="14"/>
      <c r="ATF844" s="14"/>
      <c r="ATG844" s="14"/>
      <c r="ATH844" s="14"/>
      <c r="ATI844" s="14"/>
      <c r="ATJ844" s="14"/>
      <c r="ATK844" s="14"/>
      <c r="ATL844" s="14"/>
      <c r="ATM844" s="14"/>
      <c r="ATN844" s="14"/>
      <c r="ATO844" s="14"/>
      <c r="ATP844" s="14"/>
      <c r="ATQ844" s="14"/>
      <c r="ATR844" s="14"/>
      <c r="ATS844" s="14"/>
      <c r="ATT844" s="14"/>
      <c r="ATU844" s="14"/>
      <c r="ATV844" s="14"/>
      <c r="ATW844" s="14"/>
      <c r="ATX844" s="14"/>
      <c r="ATY844" s="14"/>
      <c r="ATZ844" s="14"/>
      <c r="AUA844" s="14"/>
      <c r="AUB844" s="14"/>
      <c r="AUC844" s="14"/>
      <c r="AUD844" s="14"/>
      <c r="AUE844" s="14"/>
      <c r="AUF844" s="14"/>
      <c r="AUG844" s="14"/>
      <c r="AUH844" s="14"/>
      <c r="AUI844" s="14"/>
      <c r="AUJ844" s="14"/>
      <c r="AUK844" s="14"/>
      <c r="AUL844" s="14"/>
      <c r="AUM844" s="14"/>
      <c r="AUN844" s="14"/>
      <c r="AUO844" s="14"/>
      <c r="AUP844" s="14"/>
      <c r="AUQ844" s="14"/>
      <c r="AUR844" s="14"/>
      <c r="AUS844" s="14"/>
      <c r="AUT844" s="14"/>
      <c r="AUU844" s="14"/>
      <c r="AUV844" s="14"/>
      <c r="AUW844" s="14"/>
      <c r="AUX844" s="14"/>
      <c r="AUY844" s="14"/>
      <c r="AUZ844" s="14"/>
      <c r="AVA844" s="14"/>
      <c r="AVB844" s="14"/>
      <c r="AVC844" s="14"/>
      <c r="AVD844" s="14"/>
      <c r="AVE844" s="14"/>
      <c r="AVF844" s="14"/>
      <c r="AVG844" s="14"/>
      <c r="AVH844" s="14"/>
      <c r="AVI844" s="14"/>
      <c r="AVJ844" s="14"/>
      <c r="AVK844" s="14"/>
      <c r="AVL844" s="14"/>
      <c r="AVM844" s="14"/>
      <c r="AVN844" s="14"/>
      <c r="AVO844" s="14"/>
      <c r="AVP844" s="14"/>
      <c r="AVQ844" s="14"/>
      <c r="AVR844" s="14"/>
      <c r="AVS844" s="14"/>
      <c r="AVT844" s="14"/>
      <c r="AVU844" s="14"/>
      <c r="AVV844" s="14"/>
      <c r="AVW844" s="14"/>
      <c r="AVX844" s="14"/>
      <c r="AVY844" s="14"/>
      <c r="AVZ844" s="14"/>
      <c r="AWA844" s="14"/>
      <c r="AWB844" s="14"/>
      <c r="AWC844" s="14"/>
      <c r="AWD844" s="14"/>
      <c r="AWE844" s="14"/>
      <c r="AWF844" s="14"/>
      <c r="AWG844" s="14"/>
      <c r="AWH844" s="14"/>
      <c r="AWI844" s="14"/>
      <c r="AWJ844" s="14"/>
      <c r="AWK844" s="14"/>
      <c r="AWL844" s="14"/>
      <c r="AWM844" s="14"/>
      <c r="AWN844" s="14"/>
      <c r="AWO844" s="14"/>
      <c r="AWP844" s="14"/>
      <c r="AWQ844" s="14"/>
      <c r="AWR844" s="14"/>
      <c r="AWS844" s="14"/>
      <c r="AWT844" s="14"/>
      <c r="AWU844" s="14"/>
      <c r="AWV844" s="14"/>
      <c r="AWW844" s="14"/>
      <c r="AWX844" s="14"/>
      <c r="AWY844" s="14"/>
      <c r="AWZ844" s="14"/>
      <c r="AXA844" s="14"/>
      <c r="AXB844" s="14"/>
      <c r="AXC844" s="14"/>
      <c r="AXD844" s="14"/>
      <c r="AXE844" s="14"/>
      <c r="AXF844" s="14"/>
      <c r="AXG844" s="14"/>
      <c r="AXH844" s="14"/>
      <c r="AXI844" s="14"/>
      <c r="AXJ844" s="14"/>
      <c r="AXK844" s="14"/>
      <c r="AXL844" s="14"/>
      <c r="AXM844" s="14"/>
      <c r="AXN844" s="14"/>
      <c r="AXO844" s="14"/>
      <c r="AXP844" s="14"/>
      <c r="AXQ844" s="14"/>
      <c r="AXR844" s="14"/>
      <c r="AXS844" s="14"/>
      <c r="AXT844" s="14"/>
      <c r="AXU844" s="14"/>
      <c r="AXV844" s="14"/>
      <c r="AXW844" s="14"/>
      <c r="AXX844" s="14"/>
      <c r="AXY844" s="14"/>
      <c r="AXZ844" s="14"/>
      <c r="AYA844" s="14"/>
      <c r="AYB844" s="14"/>
      <c r="AYC844" s="14"/>
      <c r="AYD844" s="14"/>
      <c r="AYE844" s="14"/>
      <c r="AYF844" s="14"/>
      <c r="AYG844" s="14"/>
      <c r="AYH844" s="14"/>
      <c r="AYI844" s="14"/>
      <c r="AYJ844" s="14"/>
      <c r="AYK844" s="14"/>
      <c r="AYL844" s="14"/>
      <c r="AYM844" s="14"/>
      <c r="AYN844" s="14"/>
      <c r="AYO844" s="14"/>
      <c r="AYP844" s="14"/>
      <c r="AYQ844" s="14"/>
      <c r="AYR844" s="14"/>
      <c r="AYS844" s="14"/>
      <c r="AYT844" s="14"/>
      <c r="AYU844" s="14"/>
      <c r="AYV844" s="14"/>
      <c r="AYW844" s="14"/>
      <c r="AYX844" s="14"/>
      <c r="AYY844" s="14"/>
      <c r="AYZ844" s="14"/>
      <c r="AZA844" s="14"/>
      <c r="AZB844" s="14"/>
      <c r="AZC844" s="14"/>
      <c r="AZD844" s="14"/>
      <c r="AZE844" s="14"/>
      <c r="AZF844" s="14"/>
      <c r="AZG844" s="14"/>
      <c r="AZH844" s="14"/>
      <c r="AZI844" s="14"/>
      <c r="AZJ844" s="14"/>
      <c r="AZK844" s="14"/>
      <c r="AZL844" s="14"/>
      <c r="AZM844" s="14"/>
      <c r="AZN844" s="14"/>
      <c r="AZO844" s="14"/>
      <c r="AZP844" s="14"/>
      <c r="AZQ844" s="14"/>
      <c r="AZR844" s="14"/>
      <c r="AZS844" s="14"/>
      <c r="AZT844" s="14"/>
      <c r="AZU844" s="14"/>
      <c r="AZV844" s="14"/>
      <c r="AZW844" s="14"/>
      <c r="AZX844" s="14"/>
      <c r="AZY844" s="14"/>
      <c r="AZZ844" s="14"/>
      <c r="BAA844" s="14"/>
      <c r="BAB844" s="14"/>
      <c r="BAC844" s="14"/>
      <c r="BAD844" s="14"/>
      <c r="BAE844" s="14"/>
      <c r="BAF844" s="14"/>
      <c r="BAG844" s="14"/>
      <c r="BAH844" s="14"/>
      <c r="BAI844" s="14"/>
      <c r="BAJ844" s="14"/>
      <c r="BAK844" s="14"/>
      <c r="BAL844" s="14"/>
      <c r="BAM844" s="14"/>
      <c r="BAN844" s="14"/>
      <c r="BAO844" s="14"/>
      <c r="BAP844" s="14"/>
      <c r="BAQ844" s="14"/>
      <c r="BAR844" s="14"/>
      <c r="BAS844" s="14"/>
      <c r="BAT844" s="14"/>
      <c r="BAU844" s="14"/>
      <c r="BAV844" s="14"/>
      <c r="BAW844" s="14"/>
      <c r="BAX844" s="14"/>
      <c r="BAY844" s="14"/>
      <c r="BAZ844" s="14"/>
      <c r="BBA844" s="14"/>
      <c r="BBB844" s="14"/>
      <c r="BBC844" s="14"/>
      <c r="BBD844" s="14"/>
      <c r="BBE844" s="14"/>
      <c r="BBF844" s="14"/>
      <c r="BBG844" s="14"/>
      <c r="BBH844" s="14"/>
      <c r="BBI844" s="14"/>
      <c r="BBJ844" s="14"/>
      <c r="BBK844" s="14"/>
      <c r="BBL844" s="14"/>
      <c r="BBM844" s="14"/>
      <c r="BBN844" s="14"/>
      <c r="BBO844" s="14"/>
      <c r="BBP844" s="14"/>
      <c r="BBQ844" s="14"/>
      <c r="BBR844" s="14"/>
      <c r="BBS844" s="14"/>
      <c r="BBT844" s="14"/>
      <c r="BBU844" s="14"/>
      <c r="BBV844" s="14"/>
      <c r="BBW844" s="14"/>
      <c r="BBX844" s="14"/>
      <c r="BBY844" s="14"/>
      <c r="BBZ844" s="14"/>
      <c r="BCA844" s="14"/>
      <c r="BCB844" s="14"/>
      <c r="BCC844" s="14"/>
      <c r="BCD844" s="14"/>
      <c r="BCE844" s="14"/>
      <c r="BCF844" s="14"/>
      <c r="BCG844" s="14"/>
      <c r="BCH844" s="14"/>
      <c r="BCI844" s="14"/>
      <c r="BCJ844" s="14"/>
      <c r="BCK844" s="14"/>
      <c r="BCL844" s="14"/>
      <c r="BCM844" s="14"/>
      <c r="BCN844" s="14"/>
      <c r="BCO844" s="14"/>
      <c r="BCP844" s="14"/>
      <c r="BCQ844" s="14"/>
      <c r="BCR844" s="14"/>
      <c r="BCS844" s="14"/>
      <c r="BCT844" s="14"/>
      <c r="BCU844" s="14"/>
      <c r="BCV844" s="14"/>
      <c r="BCW844" s="14"/>
      <c r="BCX844" s="14"/>
      <c r="BCY844" s="14"/>
      <c r="BCZ844" s="14"/>
      <c r="BDA844" s="14"/>
      <c r="BDB844" s="14"/>
      <c r="BDC844" s="14"/>
      <c r="BDD844" s="14"/>
      <c r="BDE844" s="14"/>
      <c r="BDF844" s="14"/>
      <c r="BDG844" s="14"/>
      <c r="BDH844" s="14"/>
      <c r="BDI844" s="14"/>
      <c r="BDJ844" s="14"/>
      <c r="BDK844" s="14"/>
      <c r="BDL844" s="14"/>
      <c r="BDM844" s="14"/>
      <c r="BDN844" s="14"/>
      <c r="BDO844" s="14"/>
      <c r="BDP844" s="14"/>
      <c r="BDQ844" s="14"/>
      <c r="BDR844" s="14"/>
      <c r="BDS844" s="14"/>
      <c r="BDT844" s="14"/>
      <c r="BDU844" s="14"/>
      <c r="BDV844" s="14"/>
      <c r="BDW844" s="14"/>
      <c r="BDX844" s="14"/>
      <c r="BDY844" s="14"/>
      <c r="BDZ844" s="14"/>
      <c r="BEA844" s="14"/>
      <c r="BEB844" s="14"/>
      <c r="BEC844" s="14"/>
      <c r="BED844" s="14"/>
      <c r="BEE844" s="14"/>
      <c r="BEF844" s="14"/>
      <c r="BEG844" s="14"/>
      <c r="BEH844" s="14"/>
      <c r="BEI844" s="14"/>
      <c r="BEJ844" s="14"/>
      <c r="BEK844" s="14"/>
      <c r="BEL844" s="14"/>
      <c r="BEM844" s="14"/>
      <c r="BEN844" s="14"/>
      <c r="BEO844" s="14"/>
      <c r="BEP844" s="14"/>
      <c r="BEQ844" s="14"/>
      <c r="BER844" s="14"/>
      <c r="BES844" s="14"/>
      <c r="BET844" s="14"/>
      <c r="BEU844" s="14"/>
      <c r="BEV844" s="14"/>
      <c r="BEW844" s="14"/>
      <c r="BEX844" s="14"/>
      <c r="BEY844" s="14"/>
      <c r="BEZ844" s="14"/>
      <c r="BFA844" s="14"/>
      <c r="BFB844" s="14"/>
      <c r="BFC844" s="14"/>
      <c r="BFD844" s="14"/>
      <c r="BFE844" s="14"/>
      <c r="BFF844" s="14"/>
      <c r="BFG844" s="14"/>
      <c r="BFH844" s="14"/>
      <c r="BFI844" s="14"/>
      <c r="BFJ844" s="14"/>
      <c r="BFK844" s="14"/>
      <c r="BFL844" s="14"/>
      <c r="BFM844" s="14"/>
      <c r="BFN844" s="14"/>
      <c r="BFO844" s="14"/>
      <c r="BFP844" s="14"/>
      <c r="BFQ844" s="14"/>
      <c r="BFR844" s="14"/>
      <c r="BFS844" s="14"/>
      <c r="BFT844" s="14"/>
      <c r="BFU844" s="14"/>
      <c r="BFV844" s="14"/>
      <c r="BFW844" s="14"/>
      <c r="BFX844" s="14"/>
      <c r="BFY844" s="14"/>
      <c r="BFZ844" s="14"/>
      <c r="BGA844" s="14"/>
      <c r="BGB844" s="14"/>
      <c r="BGC844" s="14"/>
      <c r="BGD844" s="14"/>
      <c r="BGE844" s="14"/>
      <c r="BGF844" s="14"/>
      <c r="BGG844" s="14"/>
      <c r="BGH844" s="14"/>
      <c r="BGI844" s="14"/>
      <c r="BGJ844" s="14"/>
      <c r="BGK844" s="14"/>
      <c r="BGL844" s="14"/>
      <c r="BGM844" s="14"/>
      <c r="BGN844" s="14"/>
      <c r="BGO844" s="14"/>
      <c r="BGP844" s="14"/>
      <c r="BGQ844" s="14"/>
      <c r="BGR844" s="14"/>
      <c r="BGS844" s="14"/>
      <c r="BGT844" s="14"/>
      <c r="BGU844" s="14"/>
      <c r="BGV844" s="14"/>
      <c r="BGW844" s="14"/>
      <c r="BGX844" s="14"/>
      <c r="BGY844" s="14"/>
      <c r="BGZ844" s="14"/>
      <c r="BHA844" s="14"/>
      <c r="BHB844" s="14"/>
      <c r="BHC844" s="14"/>
      <c r="BHD844" s="14"/>
      <c r="BHE844" s="14"/>
      <c r="BHF844" s="14"/>
      <c r="BHG844" s="14"/>
      <c r="BHH844" s="14"/>
      <c r="BHI844" s="14"/>
      <c r="BHJ844" s="14"/>
      <c r="BHK844" s="14"/>
      <c r="BHL844" s="14"/>
      <c r="BHM844" s="14"/>
      <c r="BHN844" s="14"/>
      <c r="BHO844" s="14"/>
      <c r="BHP844" s="14"/>
      <c r="BHQ844" s="14"/>
      <c r="BHR844" s="14"/>
      <c r="BHS844" s="14"/>
      <c r="BHT844" s="14"/>
      <c r="BHU844" s="14"/>
      <c r="BHV844" s="14"/>
      <c r="BHW844" s="14"/>
      <c r="BHX844" s="14"/>
      <c r="BHY844" s="14"/>
      <c r="BHZ844" s="14"/>
      <c r="BIA844" s="14"/>
      <c r="BIB844" s="14"/>
      <c r="BIC844" s="14"/>
      <c r="BID844" s="14"/>
      <c r="BIE844" s="14"/>
      <c r="BIF844" s="14"/>
      <c r="BIG844" s="14"/>
      <c r="BIH844" s="14"/>
      <c r="BII844" s="14"/>
      <c r="BIJ844" s="14"/>
      <c r="BIK844" s="14"/>
      <c r="BIL844" s="14"/>
      <c r="BIM844" s="14"/>
      <c r="BIN844" s="14"/>
      <c r="BIO844" s="14"/>
      <c r="BIP844" s="14"/>
      <c r="BIQ844" s="14"/>
      <c r="BIR844" s="14"/>
      <c r="BIS844" s="14"/>
      <c r="BIT844" s="14"/>
      <c r="BIU844" s="14"/>
      <c r="BIV844" s="14"/>
      <c r="BIW844" s="14"/>
      <c r="BIX844" s="14"/>
      <c r="BIY844" s="14"/>
      <c r="BIZ844" s="14"/>
      <c r="BJA844" s="14"/>
      <c r="BJB844" s="14"/>
      <c r="BJC844" s="14"/>
      <c r="BJD844" s="14"/>
      <c r="BJE844" s="14"/>
      <c r="BJF844" s="14"/>
      <c r="BJG844" s="14"/>
      <c r="BJH844" s="14"/>
      <c r="BJI844" s="14"/>
      <c r="BJJ844" s="14"/>
      <c r="BJK844" s="14"/>
      <c r="BJL844" s="14"/>
      <c r="BJM844" s="14"/>
      <c r="BJN844" s="14"/>
      <c r="BJO844" s="14"/>
      <c r="BJP844" s="14"/>
      <c r="BJQ844" s="14"/>
      <c r="BJR844" s="14"/>
      <c r="BJS844" s="14"/>
      <c r="BJT844" s="14"/>
      <c r="BJU844" s="14"/>
      <c r="BJV844" s="14"/>
      <c r="BJW844" s="14"/>
      <c r="BJX844" s="14"/>
      <c r="BJY844" s="14"/>
      <c r="BJZ844" s="14"/>
      <c r="BKA844" s="14"/>
      <c r="BKB844" s="14"/>
      <c r="BKC844" s="14"/>
      <c r="BKD844" s="14"/>
      <c r="BKE844" s="14"/>
      <c r="BKF844" s="14"/>
      <c r="BKG844" s="14"/>
      <c r="BKH844" s="14"/>
      <c r="BKI844" s="14"/>
      <c r="BKJ844" s="14"/>
      <c r="BKK844" s="14"/>
      <c r="BKL844" s="14"/>
      <c r="BKM844" s="14"/>
      <c r="BKN844" s="14"/>
      <c r="BKO844" s="14"/>
      <c r="BKP844" s="14"/>
      <c r="BKQ844" s="14"/>
      <c r="BKR844" s="14"/>
      <c r="BKS844" s="14"/>
      <c r="BKT844" s="14"/>
      <c r="BKU844" s="14"/>
      <c r="BKV844" s="14"/>
      <c r="BKW844" s="14"/>
      <c r="BKX844" s="14"/>
      <c r="BKY844" s="14"/>
      <c r="BKZ844" s="14"/>
      <c r="BLA844" s="14"/>
      <c r="BLB844" s="14"/>
      <c r="BLC844" s="14"/>
      <c r="BLD844" s="14"/>
      <c r="BLE844" s="14"/>
      <c r="BLF844" s="14"/>
      <c r="BLG844" s="14"/>
      <c r="BLH844" s="14"/>
      <c r="BLI844" s="14"/>
      <c r="BLJ844" s="14"/>
      <c r="BLK844" s="14"/>
      <c r="BLL844" s="14"/>
      <c r="BLM844" s="14"/>
      <c r="BLN844" s="14"/>
      <c r="BLO844" s="14"/>
      <c r="BLP844" s="14"/>
      <c r="BLQ844" s="14"/>
      <c r="BLR844" s="14"/>
      <c r="BLS844" s="14"/>
      <c r="BLT844" s="14"/>
      <c r="BLU844" s="14"/>
      <c r="BLV844" s="14"/>
      <c r="BLW844" s="14"/>
      <c r="BLX844" s="14"/>
      <c r="BLY844" s="14"/>
      <c r="BLZ844" s="14"/>
      <c r="BMA844" s="14"/>
      <c r="BMB844" s="14"/>
      <c r="BMC844" s="14"/>
      <c r="BMD844" s="14"/>
      <c r="BME844" s="14"/>
      <c r="BMF844" s="14"/>
      <c r="BMG844" s="14"/>
      <c r="BMH844" s="14"/>
      <c r="BMI844" s="14"/>
      <c r="BMJ844" s="14"/>
      <c r="BMK844" s="14"/>
      <c r="BML844" s="14"/>
      <c r="BMM844" s="14"/>
      <c r="BMN844" s="14"/>
      <c r="BMO844" s="14"/>
      <c r="BMP844" s="14"/>
      <c r="BMQ844" s="14"/>
      <c r="BMR844" s="14"/>
      <c r="BMS844" s="14"/>
      <c r="BMT844" s="14"/>
      <c r="BMU844" s="14"/>
      <c r="BMV844" s="14"/>
      <c r="BMW844" s="14"/>
      <c r="BMX844" s="14"/>
      <c r="BMY844" s="14"/>
      <c r="BMZ844" s="14"/>
      <c r="BNA844" s="14"/>
      <c r="BNB844" s="14"/>
      <c r="BNC844" s="14"/>
      <c r="BND844" s="14"/>
      <c r="BNE844" s="14"/>
      <c r="BNF844" s="14"/>
      <c r="BNG844" s="14"/>
      <c r="BNH844" s="14"/>
      <c r="BNI844" s="14"/>
      <c r="BNJ844" s="14"/>
      <c r="BNK844" s="14"/>
      <c r="BNL844" s="14"/>
      <c r="BNM844" s="14"/>
      <c r="BNN844" s="14"/>
      <c r="BNO844" s="14"/>
      <c r="BNP844" s="14"/>
      <c r="BNQ844" s="14"/>
      <c r="BNR844" s="14"/>
      <c r="BNS844" s="14"/>
      <c r="BNT844" s="14"/>
      <c r="BNU844" s="14"/>
      <c r="BNV844" s="14"/>
      <c r="BNW844" s="14"/>
      <c r="BNX844" s="14"/>
      <c r="BNY844" s="14"/>
      <c r="BNZ844" s="14"/>
      <c r="BOA844" s="14"/>
      <c r="BOB844" s="14"/>
      <c r="BOC844" s="14"/>
      <c r="BOD844" s="14"/>
      <c r="BOE844" s="14"/>
      <c r="BOF844" s="14"/>
      <c r="BOG844" s="14"/>
      <c r="BOH844" s="14"/>
      <c r="BOI844" s="14"/>
      <c r="BOJ844" s="14"/>
      <c r="BOK844" s="14"/>
      <c r="BOL844" s="14"/>
      <c r="BOM844" s="14"/>
      <c r="BON844" s="14"/>
      <c r="BOO844" s="14"/>
      <c r="BOP844" s="14"/>
      <c r="BOQ844" s="14"/>
      <c r="BOR844" s="14"/>
      <c r="BOS844" s="14"/>
      <c r="BOT844" s="14"/>
      <c r="BOU844" s="14"/>
      <c r="BOV844" s="14"/>
      <c r="BOW844" s="14"/>
      <c r="BOX844" s="14"/>
      <c r="BOY844" s="14"/>
      <c r="BOZ844" s="14"/>
      <c r="BPA844" s="14"/>
      <c r="BPB844" s="14"/>
      <c r="BPC844" s="14"/>
      <c r="BPD844" s="14"/>
      <c r="BPE844" s="14"/>
      <c r="BPF844" s="14"/>
      <c r="BPG844" s="14"/>
      <c r="BPH844" s="14"/>
      <c r="BPI844" s="14"/>
      <c r="BPJ844" s="14"/>
      <c r="BPK844" s="14"/>
      <c r="BPL844" s="14"/>
      <c r="BPM844" s="14"/>
      <c r="BPN844" s="14"/>
      <c r="BPO844" s="14"/>
      <c r="BPP844" s="14"/>
      <c r="BPQ844" s="14"/>
      <c r="BPR844" s="14"/>
      <c r="BPS844" s="14"/>
      <c r="BPT844" s="14"/>
      <c r="BPU844" s="14"/>
      <c r="BPV844" s="14"/>
      <c r="BPW844" s="14"/>
      <c r="BPX844" s="14"/>
      <c r="BPY844" s="14"/>
      <c r="BPZ844" s="14"/>
      <c r="BQA844" s="14"/>
      <c r="BQB844" s="14"/>
      <c r="BQC844" s="14"/>
      <c r="BQD844" s="14"/>
      <c r="BQE844" s="14"/>
      <c r="BQF844" s="14"/>
      <c r="BQG844" s="14"/>
      <c r="BQH844" s="14"/>
      <c r="BQI844" s="14"/>
      <c r="BQJ844" s="14"/>
      <c r="BQK844" s="14"/>
      <c r="BQL844" s="14"/>
      <c r="BQM844" s="14"/>
      <c r="BQN844" s="14"/>
      <c r="BQO844" s="14"/>
      <c r="BQP844" s="14"/>
      <c r="BQQ844" s="14"/>
      <c r="BQR844" s="14"/>
      <c r="BQS844" s="14"/>
      <c r="BQT844" s="14"/>
      <c r="BQU844" s="14"/>
      <c r="BQV844" s="14"/>
      <c r="BQW844" s="14"/>
      <c r="BQX844" s="14"/>
      <c r="BQY844" s="14"/>
      <c r="BQZ844" s="14"/>
      <c r="BRA844" s="14"/>
      <c r="BRB844" s="14"/>
      <c r="BRC844" s="14"/>
      <c r="BRD844" s="14"/>
      <c r="BRE844" s="14"/>
      <c r="BRF844" s="14"/>
      <c r="BRG844" s="14"/>
      <c r="BRH844" s="14"/>
      <c r="BRI844" s="14"/>
      <c r="BRJ844" s="14"/>
      <c r="BRK844" s="14"/>
      <c r="BRL844" s="14"/>
      <c r="BRM844" s="14"/>
      <c r="BRN844" s="14"/>
      <c r="BRO844" s="14"/>
      <c r="BRP844" s="14"/>
      <c r="BRQ844" s="14"/>
      <c r="BRR844" s="14"/>
      <c r="BRS844" s="14"/>
      <c r="BRT844" s="14"/>
      <c r="BRU844" s="14"/>
      <c r="BRV844" s="14"/>
      <c r="BRW844" s="14"/>
      <c r="BRX844" s="14"/>
      <c r="BRY844" s="14"/>
      <c r="BRZ844" s="14"/>
      <c r="BSA844" s="14"/>
      <c r="BSB844" s="14"/>
      <c r="BSC844" s="14"/>
      <c r="BSD844" s="14"/>
      <c r="BSE844" s="14"/>
      <c r="BSF844" s="14"/>
      <c r="BSG844" s="14"/>
      <c r="BSH844" s="14"/>
      <c r="BSI844" s="14"/>
      <c r="BSJ844" s="14"/>
      <c r="BSK844" s="14"/>
      <c r="BSL844" s="14"/>
      <c r="BSM844" s="14"/>
      <c r="BSN844" s="14"/>
      <c r="BSO844" s="14"/>
      <c r="BSP844" s="14"/>
      <c r="BSQ844" s="14"/>
      <c r="BSR844" s="14"/>
      <c r="BSS844" s="14"/>
      <c r="BST844" s="14"/>
      <c r="BSU844" s="14"/>
      <c r="BSV844" s="14"/>
      <c r="BSW844" s="14"/>
      <c r="BSX844" s="14"/>
      <c r="BSY844" s="14"/>
      <c r="BSZ844" s="14"/>
      <c r="BTA844" s="14"/>
      <c r="BTB844" s="14"/>
      <c r="BTC844" s="14"/>
      <c r="BTD844" s="14"/>
      <c r="BTE844" s="14"/>
      <c r="BTF844" s="14"/>
      <c r="BTG844" s="14"/>
      <c r="BTH844" s="14"/>
      <c r="BTI844" s="14"/>
      <c r="BTJ844" s="14"/>
      <c r="BTK844" s="14"/>
      <c r="BTL844" s="14"/>
      <c r="BTM844" s="14"/>
      <c r="BTN844" s="14"/>
      <c r="BTO844" s="14"/>
      <c r="BTP844" s="14"/>
      <c r="BTQ844" s="14"/>
      <c r="BTR844" s="14"/>
      <c r="BTS844" s="14"/>
      <c r="BTT844" s="14"/>
      <c r="BTU844" s="14"/>
      <c r="BTV844" s="14"/>
      <c r="BTW844" s="14"/>
      <c r="BTX844" s="14"/>
      <c r="BTY844" s="14"/>
      <c r="BTZ844" s="14"/>
      <c r="BUA844" s="14"/>
      <c r="BUB844" s="14"/>
      <c r="BUC844" s="14"/>
      <c r="BUD844" s="14"/>
      <c r="BUE844" s="14"/>
      <c r="BUF844" s="14"/>
      <c r="BUG844" s="14"/>
      <c r="BUH844" s="14"/>
      <c r="BUI844" s="14"/>
      <c r="BUJ844" s="14"/>
      <c r="BUK844" s="14"/>
      <c r="BUL844" s="14"/>
      <c r="BUM844" s="14"/>
      <c r="BUN844" s="14"/>
      <c r="BUO844" s="14"/>
      <c r="BUP844" s="14"/>
      <c r="BUQ844" s="14"/>
      <c r="BUR844" s="14"/>
      <c r="BUS844" s="14"/>
      <c r="BUT844" s="14"/>
      <c r="BUU844" s="14"/>
      <c r="BUV844" s="14"/>
      <c r="BUW844" s="14"/>
      <c r="BUX844" s="14"/>
      <c r="BUY844" s="14"/>
      <c r="BUZ844" s="14"/>
      <c r="BVA844" s="14"/>
      <c r="BVB844" s="14"/>
      <c r="BVC844" s="14"/>
      <c r="BVD844" s="14"/>
      <c r="BVE844" s="14"/>
      <c r="BVF844" s="14"/>
      <c r="BVG844" s="14"/>
      <c r="BVH844" s="14"/>
      <c r="BVI844" s="14"/>
      <c r="BVJ844" s="14"/>
      <c r="BVK844" s="14"/>
      <c r="BVL844" s="14"/>
      <c r="BVM844" s="14"/>
      <c r="BVN844" s="14"/>
      <c r="BVO844" s="14"/>
      <c r="BVP844" s="14"/>
      <c r="BVQ844" s="14"/>
      <c r="BVR844" s="14"/>
      <c r="BVS844" s="14"/>
      <c r="BVT844" s="14"/>
      <c r="BVU844" s="14"/>
      <c r="BVV844" s="14"/>
      <c r="BVW844" s="14"/>
      <c r="BVX844" s="14"/>
      <c r="BVY844" s="14"/>
      <c r="BVZ844" s="14"/>
      <c r="BWA844" s="14"/>
      <c r="BWB844" s="14"/>
      <c r="BWC844" s="14"/>
      <c r="BWD844" s="14"/>
      <c r="BWE844" s="14"/>
      <c r="BWF844" s="14"/>
      <c r="BWG844" s="14"/>
      <c r="BWH844" s="14"/>
      <c r="BWI844" s="14"/>
      <c r="BWJ844" s="14"/>
      <c r="BWK844" s="14"/>
      <c r="BWL844" s="14"/>
      <c r="BWM844" s="14"/>
      <c r="BWN844" s="14"/>
      <c r="BWO844" s="14"/>
      <c r="BWP844" s="14"/>
      <c r="BWQ844" s="14"/>
      <c r="BWR844" s="14"/>
      <c r="BWS844" s="14"/>
      <c r="BWT844" s="14"/>
      <c r="BWU844" s="14"/>
      <c r="BWV844" s="14"/>
      <c r="BWW844" s="14"/>
      <c r="BWX844" s="14"/>
      <c r="BWY844" s="14"/>
      <c r="BWZ844" s="14"/>
      <c r="BXA844" s="14"/>
      <c r="BXB844" s="14"/>
      <c r="BXC844" s="14"/>
      <c r="BXD844" s="14"/>
      <c r="BXE844" s="14"/>
      <c r="BXF844" s="14"/>
      <c r="BXG844" s="14"/>
      <c r="BXH844" s="14"/>
      <c r="BXI844" s="14"/>
      <c r="BXJ844" s="14"/>
      <c r="BXK844" s="14"/>
      <c r="BXL844" s="14"/>
      <c r="BXM844" s="14"/>
      <c r="BXN844" s="14"/>
      <c r="BXO844" s="14"/>
      <c r="BXP844" s="14"/>
      <c r="BXQ844" s="14"/>
      <c r="BXR844" s="14"/>
      <c r="BXS844" s="14"/>
      <c r="BXT844" s="14"/>
      <c r="BXU844" s="14"/>
      <c r="BXV844" s="14"/>
      <c r="BXW844" s="14"/>
      <c r="BXX844" s="14"/>
      <c r="BXY844" s="14"/>
      <c r="BXZ844" s="14"/>
      <c r="BYA844" s="14"/>
      <c r="BYB844" s="14"/>
      <c r="BYC844" s="14"/>
      <c r="BYD844" s="14"/>
      <c r="BYE844" s="14"/>
      <c r="BYF844" s="14"/>
      <c r="BYG844" s="14"/>
      <c r="BYH844" s="14"/>
      <c r="BYI844" s="14"/>
      <c r="BYJ844" s="14"/>
      <c r="BYK844" s="14"/>
      <c r="BYL844" s="14"/>
      <c r="BYM844" s="14"/>
      <c r="BYN844" s="14"/>
      <c r="BYO844" s="14"/>
      <c r="BYP844" s="14"/>
      <c r="BYQ844" s="14"/>
      <c r="BYR844" s="14"/>
      <c r="BYS844" s="14"/>
      <c r="BYT844" s="14"/>
      <c r="BYU844" s="14"/>
      <c r="BYV844" s="14"/>
      <c r="BYW844" s="14"/>
      <c r="BYX844" s="14"/>
      <c r="BYY844" s="14"/>
      <c r="BYZ844" s="14"/>
      <c r="BZA844" s="14"/>
      <c r="BZB844" s="14"/>
      <c r="BZC844" s="14"/>
      <c r="BZD844" s="14"/>
      <c r="BZE844" s="14"/>
      <c r="BZF844" s="14"/>
      <c r="BZG844" s="14"/>
      <c r="BZH844" s="14"/>
      <c r="BZI844" s="14"/>
      <c r="BZJ844" s="14"/>
      <c r="BZK844" s="14"/>
      <c r="BZL844" s="14"/>
      <c r="BZM844" s="14"/>
      <c r="BZN844" s="14"/>
      <c r="BZO844" s="14"/>
      <c r="BZP844" s="14"/>
      <c r="BZQ844" s="14"/>
      <c r="BZR844" s="14"/>
      <c r="BZS844" s="14"/>
      <c r="BZT844" s="14"/>
      <c r="BZU844" s="14"/>
      <c r="BZV844" s="14"/>
      <c r="BZW844" s="14"/>
      <c r="BZX844" s="14"/>
      <c r="BZY844" s="14"/>
      <c r="BZZ844" s="14"/>
      <c r="CAA844" s="14"/>
      <c r="CAB844" s="14"/>
      <c r="CAC844" s="14"/>
      <c r="CAD844" s="14"/>
      <c r="CAE844" s="14"/>
      <c r="CAF844" s="14"/>
      <c r="CAG844" s="14"/>
      <c r="CAH844" s="14"/>
      <c r="CAI844" s="14"/>
      <c r="CAJ844" s="14"/>
      <c r="CAK844" s="14"/>
      <c r="CAL844" s="14"/>
      <c r="CAM844" s="14"/>
      <c r="CAN844" s="14"/>
      <c r="CAO844" s="14"/>
      <c r="CAP844" s="14"/>
      <c r="CAQ844" s="14"/>
      <c r="CAR844" s="14"/>
      <c r="CAS844" s="14"/>
      <c r="CAT844" s="14"/>
      <c r="CAU844" s="14"/>
      <c r="CAV844" s="14"/>
      <c r="CAW844" s="14"/>
      <c r="CAX844" s="14"/>
      <c r="CAY844" s="14"/>
      <c r="CAZ844" s="14"/>
      <c r="CBA844" s="14"/>
      <c r="CBB844" s="14"/>
      <c r="CBC844" s="14"/>
      <c r="CBD844" s="14"/>
      <c r="CBE844" s="14"/>
      <c r="CBF844" s="14"/>
      <c r="CBG844" s="14"/>
      <c r="CBH844" s="14"/>
      <c r="CBI844" s="14"/>
      <c r="CBJ844" s="14"/>
      <c r="CBK844" s="14"/>
      <c r="CBL844" s="14"/>
      <c r="CBM844" s="14"/>
      <c r="CBN844" s="14"/>
      <c r="CBO844" s="14"/>
      <c r="CBP844" s="14"/>
      <c r="CBQ844" s="14"/>
      <c r="CBR844" s="14"/>
      <c r="CBS844" s="14"/>
      <c r="CBT844" s="14"/>
      <c r="CBU844" s="14"/>
      <c r="CBV844" s="14"/>
      <c r="CBW844" s="14"/>
      <c r="CBX844" s="14"/>
      <c r="CBY844" s="14"/>
      <c r="CBZ844" s="14"/>
      <c r="CCA844" s="14"/>
      <c r="CCB844" s="14"/>
      <c r="CCC844" s="14"/>
      <c r="CCD844" s="14"/>
      <c r="CCE844" s="14"/>
      <c r="CCF844" s="14"/>
      <c r="CCG844" s="14"/>
      <c r="CCH844" s="14"/>
      <c r="CCI844" s="14"/>
      <c r="CCJ844" s="14"/>
      <c r="CCK844" s="14"/>
      <c r="CCL844" s="14"/>
      <c r="CCM844" s="14"/>
      <c r="CCN844" s="14"/>
      <c r="CCO844" s="14"/>
      <c r="CCP844" s="14"/>
      <c r="CCQ844" s="14"/>
      <c r="CCR844" s="14"/>
      <c r="CCS844" s="14"/>
      <c r="CCT844" s="14"/>
      <c r="CCU844" s="14"/>
      <c r="CCV844" s="14"/>
      <c r="CCW844" s="14"/>
      <c r="CCX844" s="14"/>
      <c r="CCY844" s="14"/>
      <c r="CCZ844" s="14"/>
      <c r="CDA844" s="14"/>
      <c r="CDB844" s="14"/>
      <c r="CDC844" s="14"/>
      <c r="CDD844" s="14"/>
      <c r="CDE844" s="14"/>
      <c r="CDF844" s="14"/>
      <c r="CDG844" s="14"/>
      <c r="CDH844" s="14"/>
      <c r="CDI844" s="14"/>
      <c r="CDJ844" s="14"/>
      <c r="CDK844" s="14"/>
      <c r="CDL844" s="14"/>
      <c r="CDM844" s="14"/>
      <c r="CDN844" s="14"/>
      <c r="CDO844" s="14"/>
      <c r="CDP844" s="14"/>
      <c r="CDQ844" s="14"/>
      <c r="CDR844" s="14"/>
      <c r="CDS844" s="14"/>
      <c r="CDT844" s="14"/>
      <c r="CDU844" s="14"/>
      <c r="CDV844" s="14"/>
      <c r="CDW844" s="14"/>
      <c r="CDX844" s="14"/>
      <c r="CDY844" s="14"/>
      <c r="CDZ844" s="14"/>
      <c r="CEA844" s="14"/>
      <c r="CEB844" s="14"/>
      <c r="CEC844" s="14"/>
      <c r="CED844" s="14"/>
      <c r="CEE844" s="14"/>
      <c r="CEF844" s="14"/>
      <c r="CEG844" s="14"/>
      <c r="CEH844" s="14"/>
      <c r="CEI844" s="14"/>
      <c r="CEJ844" s="14"/>
      <c r="CEK844" s="14"/>
      <c r="CEL844" s="14"/>
      <c r="CEM844" s="14"/>
      <c r="CEN844" s="14"/>
      <c r="CEO844" s="14"/>
      <c r="CEP844" s="14"/>
      <c r="CEQ844" s="14"/>
      <c r="CER844" s="14"/>
      <c r="CES844" s="14"/>
      <c r="CET844" s="14"/>
      <c r="CEU844" s="14"/>
      <c r="CEV844" s="14"/>
      <c r="CEW844" s="14"/>
      <c r="CEX844" s="14"/>
      <c r="CEY844" s="14"/>
      <c r="CEZ844" s="14"/>
      <c r="CFA844" s="14"/>
      <c r="CFB844" s="14"/>
      <c r="CFC844" s="14"/>
      <c r="CFD844" s="14"/>
      <c r="CFE844" s="14"/>
      <c r="CFF844" s="14"/>
      <c r="CFG844" s="14"/>
      <c r="CFH844" s="14"/>
      <c r="CFI844" s="14"/>
      <c r="CFJ844" s="14"/>
      <c r="CFK844" s="14"/>
      <c r="CFL844" s="14"/>
      <c r="CFM844" s="14"/>
      <c r="CFN844" s="14"/>
      <c r="CFO844" s="14"/>
      <c r="CFP844" s="14"/>
      <c r="CFQ844" s="14"/>
      <c r="CFR844" s="14"/>
      <c r="CFS844" s="14"/>
      <c r="CFT844" s="14"/>
      <c r="CFU844" s="14"/>
      <c r="CFV844" s="14"/>
      <c r="CFW844" s="14"/>
      <c r="CFX844" s="14"/>
      <c r="CFY844" s="14"/>
      <c r="CFZ844" s="14"/>
      <c r="CGA844" s="14"/>
      <c r="CGB844" s="14"/>
      <c r="CGC844" s="14"/>
      <c r="CGD844" s="14"/>
      <c r="CGE844" s="14"/>
      <c r="CGF844" s="14"/>
      <c r="CGG844" s="14"/>
      <c r="CGH844" s="14"/>
      <c r="CGI844" s="14"/>
      <c r="CGJ844" s="14"/>
      <c r="CGK844" s="14"/>
      <c r="CGL844" s="14"/>
      <c r="CGM844" s="14"/>
      <c r="CGN844" s="14"/>
      <c r="CGO844" s="14"/>
      <c r="CGP844" s="14"/>
      <c r="CGQ844" s="14"/>
      <c r="CGR844" s="14"/>
      <c r="CGS844" s="14"/>
      <c r="CGT844" s="14"/>
      <c r="CGU844" s="14"/>
      <c r="CGV844" s="14"/>
      <c r="CGW844" s="14"/>
      <c r="CGX844" s="14"/>
      <c r="CGY844" s="14"/>
      <c r="CGZ844" s="14"/>
      <c r="CHA844" s="14"/>
      <c r="CHB844" s="14"/>
      <c r="CHC844" s="14"/>
      <c r="CHD844" s="14"/>
      <c r="CHE844" s="14"/>
      <c r="CHF844" s="14"/>
      <c r="CHG844" s="14"/>
      <c r="CHH844" s="14"/>
      <c r="CHI844" s="14"/>
      <c r="CHJ844" s="14"/>
      <c r="CHK844" s="14"/>
      <c r="CHL844" s="14"/>
      <c r="CHM844" s="14"/>
      <c r="CHN844" s="14"/>
      <c r="CHO844" s="14"/>
      <c r="CHP844" s="14"/>
      <c r="CHQ844" s="14"/>
      <c r="CHR844" s="14"/>
      <c r="CHS844" s="14"/>
      <c r="CHT844" s="14"/>
      <c r="CHU844" s="14"/>
      <c r="CHV844" s="14"/>
      <c r="CHW844" s="14"/>
      <c r="CHX844" s="14"/>
      <c r="CHY844" s="14"/>
      <c r="CHZ844" s="14"/>
      <c r="CIA844" s="14"/>
      <c r="CIB844" s="14"/>
      <c r="CIC844" s="14"/>
      <c r="CID844" s="14"/>
      <c r="CIE844" s="14"/>
      <c r="CIF844" s="14"/>
      <c r="CIG844" s="14"/>
      <c r="CIH844" s="14"/>
      <c r="CII844" s="14"/>
      <c r="CIJ844" s="14"/>
      <c r="CIK844" s="14"/>
      <c r="CIL844" s="14"/>
      <c r="CIM844" s="14"/>
      <c r="CIN844" s="14"/>
      <c r="CIO844" s="14"/>
      <c r="CIP844" s="14"/>
      <c r="CIQ844" s="14"/>
      <c r="CIR844" s="14"/>
      <c r="CIS844" s="14"/>
      <c r="CIT844" s="14"/>
      <c r="CIU844" s="14"/>
      <c r="CIV844" s="14"/>
      <c r="CIW844" s="14"/>
      <c r="CIX844" s="14"/>
      <c r="CIY844" s="14"/>
      <c r="CIZ844" s="14"/>
      <c r="CJA844" s="14"/>
      <c r="CJB844" s="14"/>
      <c r="CJC844" s="14"/>
      <c r="CJD844" s="14"/>
      <c r="CJE844" s="14"/>
      <c r="CJF844" s="14"/>
      <c r="CJG844" s="14"/>
      <c r="CJH844" s="14"/>
      <c r="CJI844" s="14"/>
      <c r="CJJ844" s="14"/>
      <c r="CJK844" s="14"/>
      <c r="CJL844" s="14"/>
      <c r="CJM844" s="14"/>
      <c r="CJN844" s="14"/>
      <c r="CJO844" s="14"/>
      <c r="CJP844" s="14"/>
      <c r="CJQ844" s="14"/>
      <c r="CJR844" s="14"/>
      <c r="CJS844" s="14"/>
      <c r="CJT844" s="14"/>
      <c r="CJU844" s="14"/>
      <c r="CJV844" s="14"/>
      <c r="CJW844" s="14"/>
      <c r="CJX844" s="14"/>
      <c r="CJY844" s="14"/>
      <c r="CJZ844" s="14"/>
      <c r="CKA844" s="14"/>
      <c r="CKB844" s="14"/>
      <c r="CKC844" s="14"/>
      <c r="CKD844" s="14"/>
      <c r="CKE844" s="14"/>
      <c r="CKF844" s="14"/>
      <c r="CKG844" s="14"/>
      <c r="CKH844" s="14"/>
      <c r="CKI844" s="14"/>
      <c r="CKJ844" s="14"/>
      <c r="CKK844" s="14"/>
      <c r="CKL844" s="14"/>
      <c r="CKM844" s="14"/>
      <c r="CKN844" s="14"/>
      <c r="CKO844" s="14"/>
      <c r="CKP844" s="14"/>
      <c r="CKQ844" s="14"/>
      <c r="CKR844" s="14"/>
      <c r="CKS844" s="14"/>
      <c r="CKT844" s="14"/>
      <c r="CKU844" s="14"/>
      <c r="CKV844" s="14"/>
      <c r="CKW844" s="14"/>
      <c r="CKX844" s="14"/>
      <c r="CKY844" s="14"/>
      <c r="CKZ844" s="14"/>
      <c r="CLA844" s="14"/>
      <c r="CLB844" s="14"/>
      <c r="CLC844" s="14"/>
      <c r="CLD844" s="14"/>
      <c r="CLE844" s="14"/>
      <c r="CLF844" s="14"/>
      <c r="CLG844" s="14"/>
      <c r="CLH844" s="14"/>
      <c r="CLI844" s="14"/>
      <c r="CLJ844" s="14"/>
      <c r="CLK844" s="14"/>
      <c r="CLL844" s="14"/>
      <c r="CLM844" s="14"/>
      <c r="CLN844" s="14"/>
      <c r="CLO844" s="14"/>
      <c r="CLP844" s="14"/>
      <c r="CLQ844" s="14"/>
      <c r="CLR844" s="14"/>
      <c r="CLS844" s="14"/>
      <c r="CLT844" s="14"/>
      <c r="CLU844" s="14"/>
      <c r="CLV844" s="14"/>
      <c r="CLW844" s="14"/>
      <c r="CLX844" s="14"/>
      <c r="CLY844" s="14"/>
      <c r="CLZ844" s="14"/>
      <c r="CMA844" s="14"/>
      <c r="CMB844" s="14"/>
      <c r="CMC844" s="14"/>
      <c r="CMD844" s="14"/>
      <c r="CME844" s="14"/>
      <c r="CMF844" s="14"/>
      <c r="CMG844" s="14"/>
      <c r="CMH844" s="14"/>
      <c r="CMI844" s="14"/>
      <c r="CMJ844" s="14"/>
      <c r="CMK844" s="14"/>
      <c r="CML844" s="14"/>
      <c r="CMM844" s="14"/>
      <c r="CMN844" s="14"/>
      <c r="CMO844" s="14"/>
      <c r="CMP844" s="14"/>
      <c r="CMQ844" s="14"/>
      <c r="CMR844" s="14"/>
      <c r="CMS844" s="14"/>
      <c r="CMT844" s="14"/>
      <c r="CMU844" s="14"/>
      <c r="CMV844" s="14"/>
      <c r="CMW844" s="14"/>
      <c r="CMX844" s="14"/>
      <c r="CMY844" s="14"/>
      <c r="CMZ844" s="14"/>
      <c r="CNA844" s="14"/>
      <c r="CNB844" s="14"/>
      <c r="CNC844" s="14"/>
      <c r="CND844" s="14"/>
      <c r="CNE844" s="14"/>
      <c r="CNF844" s="14"/>
      <c r="CNG844" s="14"/>
      <c r="CNH844" s="14"/>
      <c r="CNI844" s="14"/>
      <c r="CNJ844" s="14"/>
      <c r="CNK844" s="14"/>
      <c r="CNL844" s="14"/>
      <c r="CNM844" s="14"/>
      <c r="CNN844" s="14"/>
      <c r="CNO844" s="14"/>
      <c r="CNP844" s="14"/>
      <c r="CNQ844" s="14"/>
      <c r="CNR844" s="14"/>
      <c r="CNS844" s="14"/>
      <c r="CNT844" s="14"/>
      <c r="CNU844" s="14"/>
      <c r="CNV844" s="14"/>
      <c r="CNW844" s="14"/>
      <c r="CNX844" s="14"/>
      <c r="CNY844" s="14"/>
      <c r="CNZ844" s="14"/>
      <c r="COA844" s="14"/>
      <c r="COB844" s="14"/>
      <c r="COC844" s="14"/>
      <c r="COD844" s="14"/>
      <c r="COE844" s="14"/>
      <c r="COF844" s="14"/>
      <c r="COG844" s="14"/>
      <c r="COH844" s="14"/>
      <c r="COI844" s="14"/>
      <c r="COJ844" s="14"/>
      <c r="COK844" s="14"/>
      <c r="COL844" s="14"/>
      <c r="COM844" s="14"/>
      <c r="CON844" s="14"/>
      <c r="COO844" s="14"/>
      <c r="COP844" s="14"/>
      <c r="COQ844" s="14"/>
      <c r="COR844" s="14"/>
      <c r="COS844" s="14"/>
      <c r="COT844" s="14"/>
      <c r="COU844" s="14"/>
      <c r="COV844" s="14"/>
      <c r="COW844" s="14"/>
      <c r="COX844" s="14"/>
      <c r="COY844" s="14"/>
      <c r="COZ844" s="14"/>
      <c r="CPA844" s="14"/>
      <c r="CPB844" s="14"/>
      <c r="CPC844" s="14"/>
      <c r="CPD844" s="14"/>
      <c r="CPE844" s="14"/>
      <c r="CPF844" s="14"/>
      <c r="CPG844" s="14"/>
      <c r="CPH844" s="14"/>
      <c r="CPI844" s="14"/>
      <c r="CPJ844" s="14"/>
      <c r="CPK844" s="14"/>
      <c r="CPL844" s="14"/>
      <c r="CPM844" s="14"/>
      <c r="CPN844" s="14"/>
      <c r="CPO844" s="14"/>
      <c r="CPP844" s="14"/>
      <c r="CPQ844" s="14"/>
      <c r="CPR844" s="14"/>
      <c r="CPS844" s="14"/>
      <c r="CPT844" s="14"/>
      <c r="CPU844" s="14"/>
      <c r="CPV844" s="14"/>
      <c r="CPW844" s="14"/>
      <c r="CPX844" s="14"/>
      <c r="CPY844" s="14"/>
      <c r="CPZ844" s="14"/>
      <c r="CQA844" s="14"/>
      <c r="CQB844" s="14"/>
      <c r="CQC844" s="14"/>
      <c r="CQD844" s="14"/>
      <c r="CQE844" s="14"/>
      <c r="CQF844" s="14"/>
      <c r="CQG844" s="14"/>
      <c r="CQH844" s="14"/>
      <c r="CQI844" s="14"/>
      <c r="CQJ844" s="14"/>
      <c r="CQK844" s="14"/>
      <c r="CQL844" s="14"/>
      <c r="CQM844" s="14"/>
      <c r="CQN844" s="14"/>
      <c r="CQO844" s="14"/>
      <c r="CQP844" s="14"/>
      <c r="CQQ844" s="14"/>
      <c r="CQR844" s="14"/>
      <c r="CQS844" s="14"/>
      <c r="CQT844" s="14"/>
      <c r="CQU844" s="14"/>
      <c r="CQV844" s="14"/>
      <c r="CQW844" s="14"/>
      <c r="CQX844" s="14"/>
      <c r="CQY844" s="14"/>
      <c r="CQZ844" s="14"/>
      <c r="CRA844" s="14"/>
      <c r="CRB844" s="14"/>
      <c r="CRC844" s="14"/>
      <c r="CRD844" s="14"/>
      <c r="CRE844" s="14"/>
      <c r="CRF844" s="14"/>
      <c r="CRG844" s="14"/>
      <c r="CRH844" s="14"/>
      <c r="CRI844" s="14"/>
      <c r="CRJ844" s="14"/>
      <c r="CRK844" s="14"/>
      <c r="CRL844" s="14"/>
      <c r="CRM844" s="14"/>
      <c r="CRN844" s="14"/>
      <c r="CRO844" s="14"/>
      <c r="CRP844" s="14"/>
      <c r="CRQ844" s="14"/>
      <c r="CRR844" s="14"/>
      <c r="CRS844" s="14"/>
      <c r="CRT844" s="14"/>
      <c r="CRU844" s="14"/>
      <c r="CRV844" s="14"/>
      <c r="CRW844" s="14"/>
      <c r="CRX844" s="14"/>
      <c r="CRY844" s="14"/>
      <c r="CRZ844" s="14"/>
      <c r="CSA844" s="14"/>
      <c r="CSB844" s="14"/>
      <c r="CSC844" s="14"/>
      <c r="CSD844" s="14"/>
      <c r="CSE844" s="14"/>
      <c r="CSF844" s="14"/>
      <c r="CSG844" s="14"/>
      <c r="CSH844" s="14"/>
      <c r="CSI844" s="14"/>
      <c r="CSJ844" s="14"/>
      <c r="CSK844" s="14"/>
      <c r="CSL844" s="14"/>
      <c r="CSM844" s="14"/>
      <c r="CSN844" s="14"/>
      <c r="CSO844" s="14"/>
      <c r="CSP844" s="14"/>
      <c r="CSQ844" s="14"/>
      <c r="CSR844" s="14"/>
      <c r="CSS844" s="14"/>
      <c r="CST844" s="14"/>
      <c r="CSU844" s="14"/>
      <c r="CSV844" s="14"/>
      <c r="CSW844" s="14"/>
      <c r="CSX844" s="14"/>
      <c r="CSY844" s="14"/>
      <c r="CSZ844" s="14"/>
      <c r="CTA844" s="14"/>
      <c r="CTB844" s="14"/>
      <c r="CTC844" s="14"/>
      <c r="CTD844" s="14"/>
      <c r="CTE844" s="14"/>
      <c r="CTF844" s="14"/>
      <c r="CTG844" s="14"/>
      <c r="CTH844" s="14"/>
      <c r="CTI844" s="14"/>
      <c r="CTJ844" s="14"/>
      <c r="CTK844" s="14"/>
      <c r="CTL844" s="14"/>
      <c r="CTM844" s="14"/>
      <c r="CTN844" s="14"/>
      <c r="CTO844" s="14"/>
      <c r="CTP844" s="14"/>
      <c r="CTQ844" s="14"/>
      <c r="CTR844" s="14"/>
      <c r="CTS844" s="14"/>
      <c r="CTT844" s="14"/>
      <c r="CTU844" s="14"/>
      <c r="CTV844" s="14"/>
      <c r="CTW844" s="14"/>
      <c r="CTX844" s="14"/>
      <c r="CTY844" s="14"/>
      <c r="CTZ844" s="14"/>
      <c r="CUA844" s="14"/>
      <c r="CUB844" s="14"/>
      <c r="CUC844" s="14"/>
      <c r="CUD844" s="14"/>
      <c r="CUE844" s="14"/>
      <c r="CUF844" s="14"/>
      <c r="CUG844" s="14"/>
      <c r="CUH844" s="14"/>
      <c r="CUI844" s="14"/>
      <c r="CUJ844" s="14"/>
      <c r="CUK844" s="14"/>
      <c r="CUL844" s="14"/>
      <c r="CUM844" s="14"/>
      <c r="CUN844" s="14"/>
      <c r="CUO844" s="14"/>
      <c r="CUP844" s="14"/>
      <c r="CUQ844" s="14"/>
      <c r="CUR844" s="14"/>
      <c r="CUS844" s="14"/>
      <c r="CUT844" s="14"/>
      <c r="CUU844" s="14"/>
      <c r="CUV844" s="14"/>
      <c r="CUW844" s="14"/>
      <c r="CUX844" s="14"/>
      <c r="CUY844" s="14"/>
      <c r="CUZ844" s="14"/>
      <c r="CVA844" s="14"/>
      <c r="CVB844" s="14"/>
      <c r="CVC844" s="14"/>
      <c r="CVD844" s="14"/>
      <c r="CVE844" s="14"/>
      <c r="CVF844" s="14"/>
      <c r="CVG844" s="14"/>
      <c r="CVH844" s="14"/>
      <c r="CVI844" s="14"/>
      <c r="CVJ844" s="14"/>
      <c r="CVK844" s="14"/>
      <c r="CVL844" s="14"/>
      <c r="CVM844" s="14"/>
      <c r="CVN844" s="14"/>
      <c r="CVO844" s="14"/>
      <c r="CVP844" s="14"/>
      <c r="CVQ844" s="14"/>
      <c r="CVR844" s="14"/>
      <c r="CVS844" s="14"/>
      <c r="CVT844" s="14"/>
      <c r="CVU844" s="14"/>
      <c r="CVV844" s="14"/>
      <c r="CVW844" s="14"/>
      <c r="CVX844" s="14"/>
      <c r="CVY844" s="14"/>
      <c r="CVZ844" s="14"/>
      <c r="CWA844" s="14"/>
      <c r="CWB844" s="14"/>
      <c r="CWC844" s="14"/>
      <c r="CWD844" s="14"/>
      <c r="CWE844" s="14"/>
      <c r="CWF844" s="14"/>
      <c r="CWG844" s="14"/>
      <c r="CWH844" s="14"/>
      <c r="CWI844" s="14"/>
      <c r="CWJ844" s="14"/>
      <c r="CWK844" s="14"/>
      <c r="CWL844" s="14"/>
      <c r="CWM844" s="14"/>
      <c r="CWN844" s="14"/>
      <c r="CWO844" s="14"/>
      <c r="CWP844" s="14"/>
      <c r="CWQ844" s="14"/>
      <c r="CWR844" s="14"/>
      <c r="CWS844" s="14"/>
      <c r="CWT844" s="14"/>
      <c r="CWU844" s="14"/>
      <c r="CWV844" s="14"/>
      <c r="CWW844" s="14"/>
      <c r="CWX844" s="14"/>
      <c r="CWY844" s="14"/>
      <c r="CWZ844" s="14"/>
      <c r="CXA844" s="14"/>
      <c r="CXB844" s="14"/>
      <c r="CXC844" s="14"/>
      <c r="CXD844" s="14"/>
      <c r="CXE844" s="14"/>
      <c r="CXF844" s="14"/>
      <c r="CXG844" s="14"/>
      <c r="CXH844" s="14"/>
      <c r="CXI844" s="14"/>
      <c r="CXJ844" s="14"/>
      <c r="CXK844" s="14"/>
      <c r="CXL844" s="14"/>
      <c r="CXM844" s="14"/>
      <c r="CXN844" s="14"/>
      <c r="CXO844" s="14"/>
      <c r="CXP844" s="14"/>
      <c r="CXQ844" s="14"/>
      <c r="CXR844" s="14"/>
      <c r="CXS844" s="14"/>
      <c r="CXT844" s="14"/>
      <c r="CXU844" s="14"/>
      <c r="CXV844" s="14"/>
      <c r="CXW844" s="14"/>
      <c r="CXX844" s="14"/>
      <c r="CXY844" s="14"/>
      <c r="CXZ844" s="14"/>
      <c r="CYA844" s="14"/>
      <c r="CYB844" s="14"/>
      <c r="CYC844" s="14"/>
      <c r="CYD844" s="14"/>
      <c r="CYE844" s="14"/>
      <c r="CYF844" s="14"/>
      <c r="CYG844" s="14"/>
      <c r="CYH844" s="14"/>
      <c r="CYI844" s="14"/>
      <c r="CYJ844" s="14"/>
      <c r="CYK844" s="14"/>
      <c r="CYL844" s="14"/>
      <c r="CYM844" s="14"/>
      <c r="CYN844" s="14"/>
      <c r="CYO844" s="14"/>
      <c r="CYP844" s="14"/>
      <c r="CYQ844" s="14"/>
      <c r="CYR844" s="14"/>
      <c r="CYS844" s="14"/>
      <c r="CYT844" s="14"/>
      <c r="CYU844" s="14"/>
      <c r="CYV844" s="14"/>
      <c r="CYW844" s="14"/>
      <c r="CYX844" s="14"/>
      <c r="CYY844" s="14"/>
      <c r="CYZ844" s="14"/>
      <c r="CZA844" s="14"/>
      <c r="CZB844" s="14"/>
      <c r="CZC844" s="14"/>
      <c r="CZD844" s="14"/>
      <c r="CZE844" s="14"/>
      <c r="CZF844" s="14"/>
      <c r="CZG844" s="14"/>
      <c r="CZH844" s="14"/>
      <c r="CZI844" s="14"/>
      <c r="CZJ844" s="14"/>
      <c r="CZK844" s="14"/>
      <c r="CZL844" s="14"/>
      <c r="CZM844" s="14"/>
      <c r="CZN844" s="14"/>
      <c r="CZO844" s="14"/>
      <c r="CZP844" s="14"/>
      <c r="CZQ844" s="14"/>
      <c r="CZR844" s="14"/>
      <c r="CZS844" s="14"/>
      <c r="CZT844" s="14"/>
      <c r="CZU844" s="14"/>
      <c r="CZV844" s="14"/>
      <c r="CZW844" s="14"/>
      <c r="CZX844" s="14"/>
      <c r="CZY844" s="14"/>
      <c r="CZZ844" s="14"/>
      <c r="DAA844" s="14"/>
      <c r="DAB844" s="14"/>
      <c r="DAC844" s="14"/>
      <c r="DAD844" s="14"/>
      <c r="DAE844" s="14"/>
      <c r="DAF844" s="14"/>
      <c r="DAG844" s="14"/>
      <c r="DAH844" s="14"/>
      <c r="DAI844" s="14"/>
      <c r="DAJ844" s="14"/>
      <c r="DAK844" s="14"/>
      <c r="DAL844" s="14"/>
      <c r="DAM844" s="14"/>
      <c r="DAN844" s="14"/>
      <c r="DAO844" s="14"/>
      <c r="DAP844" s="14"/>
      <c r="DAQ844" s="14"/>
      <c r="DAR844" s="14"/>
      <c r="DAS844" s="14"/>
      <c r="DAT844" s="14"/>
      <c r="DAU844" s="14"/>
      <c r="DAV844" s="14"/>
      <c r="DAW844" s="14"/>
      <c r="DAX844" s="14"/>
      <c r="DAY844" s="14"/>
      <c r="DAZ844" s="14"/>
      <c r="DBA844" s="14"/>
      <c r="DBB844" s="14"/>
      <c r="DBC844" s="14"/>
      <c r="DBD844" s="14"/>
      <c r="DBE844" s="14"/>
      <c r="DBF844" s="14"/>
      <c r="DBG844" s="14"/>
      <c r="DBH844" s="14"/>
      <c r="DBI844" s="14"/>
      <c r="DBJ844" s="14"/>
      <c r="DBK844" s="14"/>
      <c r="DBL844" s="14"/>
      <c r="DBM844" s="14"/>
      <c r="DBN844" s="14"/>
      <c r="DBO844" s="14"/>
      <c r="DBP844" s="14"/>
      <c r="DBQ844" s="14"/>
      <c r="DBR844" s="14"/>
      <c r="DBS844" s="14"/>
      <c r="DBT844" s="14"/>
      <c r="DBU844" s="14"/>
      <c r="DBV844" s="14"/>
      <c r="DBW844" s="14"/>
      <c r="DBX844" s="14"/>
      <c r="DBY844" s="14"/>
      <c r="DBZ844" s="14"/>
      <c r="DCA844" s="14"/>
      <c r="DCB844" s="14"/>
      <c r="DCC844" s="14"/>
      <c r="DCD844" s="14"/>
      <c r="DCE844" s="14"/>
      <c r="DCF844" s="14"/>
      <c r="DCG844" s="14"/>
      <c r="DCH844" s="14"/>
      <c r="DCI844" s="14"/>
      <c r="DCJ844" s="14"/>
      <c r="DCK844" s="14"/>
      <c r="DCL844" s="14"/>
      <c r="DCM844" s="14"/>
      <c r="DCN844" s="14"/>
      <c r="DCO844" s="14"/>
      <c r="DCP844" s="14"/>
      <c r="DCQ844" s="14"/>
      <c r="DCR844" s="14"/>
      <c r="DCS844" s="14"/>
      <c r="DCT844" s="14"/>
      <c r="DCU844" s="14"/>
      <c r="DCV844" s="14"/>
      <c r="DCW844" s="14"/>
      <c r="DCX844" s="14"/>
      <c r="DCY844" s="14"/>
      <c r="DCZ844" s="14"/>
      <c r="DDA844" s="14"/>
      <c r="DDB844" s="14"/>
      <c r="DDC844" s="14"/>
      <c r="DDD844" s="14"/>
      <c r="DDE844" s="14"/>
      <c r="DDF844" s="14"/>
      <c r="DDG844" s="14"/>
      <c r="DDH844" s="14"/>
      <c r="DDI844" s="14"/>
      <c r="DDJ844" s="14"/>
      <c r="DDK844" s="14"/>
      <c r="DDL844" s="14"/>
      <c r="DDM844" s="14"/>
      <c r="DDN844" s="14"/>
      <c r="DDO844" s="14"/>
      <c r="DDP844" s="14"/>
      <c r="DDQ844" s="14"/>
      <c r="DDR844" s="14"/>
      <c r="DDS844" s="14"/>
      <c r="DDT844" s="14"/>
      <c r="DDU844" s="14"/>
      <c r="DDV844" s="14"/>
      <c r="DDW844" s="14"/>
      <c r="DDX844" s="14"/>
      <c r="DDY844" s="14"/>
      <c r="DDZ844" s="14"/>
      <c r="DEA844" s="14"/>
      <c r="DEB844" s="14"/>
      <c r="DEC844" s="14"/>
      <c r="DED844" s="14"/>
      <c r="DEE844" s="14"/>
      <c r="DEF844" s="14"/>
      <c r="DEG844" s="14"/>
      <c r="DEH844" s="14"/>
      <c r="DEI844" s="14"/>
      <c r="DEJ844" s="14"/>
      <c r="DEK844" s="14"/>
      <c r="DEL844" s="14"/>
      <c r="DEM844" s="14"/>
      <c r="DEN844" s="14"/>
      <c r="DEO844" s="14"/>
      <c r="DEP844" s="14"/>
      <c r="DEQ844" s="14"/>
      <c r="DER844" s="14"/>
      <c r="DES844" s="14"/>
      <c r="DET844" s="14"/>
      <c r="DEU844" s="14"/>
      <c r="DEV844" s="14"/>
      <c r="DEW844" s="14"/>
      <c r="DEX844" s="14"/>
      <c r="DEY844" s="14"/>
      <c r="DEZ844" s="14"/>
      <c r="DFA844" s="14"/>
      <c r="DFB844" s="14"/>
      <c r="DFC844" s="14"/>
      <c r="DFD844" s="14"/>
      <c r="DFE844" s="14"/>
      <c r="DFF844" s="14"/>
      <c r="DFG844" s="14"/>
      <c r="DFH844" s="14"/>
      <c r="DFI844" s="14"/>
      <c r="DFJ844" s="14"/>
      <c r="DFK844" s="14"/>
      <c r="DFL844" s="14"/>
      <c r="DFM844" s="14"/>
      <c r="DFN844" s="14"/>
      <c r="DFO844" s="14"/>
      <c r="DFP844" s="14"/>
      <c r="DFQ844" s="14"/>
      <c r="DFR844" s="14"/>
      <c r="DFS844" s="14"/>
      <c r="DFT844" s="14"/>
      <c r="DFU844" s="14"/>
      <c r="DFV844" s="14"/>
      <c r="DFW844" s="14"/>
      <c r="DFX844" s="14"/>
      <c r="DFY844" s="14"/>
      <c r="DFZ844" s="14"/>
      <c r="DGA844" s="14"/>
      <c r="DGB844" s="14"/>
      <c r="DGC844" s="14"/>
      <c r="DGD844" s="14"/>
      <c r="DGE844" s="14"/>
      <c r="DGF844" s="14"/>
      <c r="DGG844" s="14"/>
      <c r="DGH844" s="14"/>
      <c r="DGI844" s="14"/>
      <c r="DGJ844" s="14"/>
      <c r="DGK844" s="14"/>
      <c r="DGL844" s="14"/>
      <c r="DGM844" s="14"/>
      <c r="DGN844" s="14"/>
      <c r="DGO844" s="14"/>
      <c r="DGP844" s="14"/>
      <c r="DGQ844" s="14"/>
      <c r="DGR844" s="14"/>
      <c r="DGS844" s="14"/>
      <c r="DGT844" s="14"/>
      <c r="DGU844" s="14"/>
      <c r="DGV844" s="14"/>
      <c r="DGW844" s="14"/>
      <c r="DGX844" s="14"/>
      <c r="DGY844" s="14"/>
      <c r="DGZ844" s="14"/>
      <c r="DHA844" s="14"/>
      <c r="DHB844" s="14"/>
      <c r="DHC844" s="14"/>
      <c r="DHD844" s="14"/>
      <c r="DHE844" s="14"/>
      <c r="DHF844" s="14"/>
      <c r="DHG844" s="14"/>
      <c r="DHH844" s="14"/>
      <c r="DHI844" s="14"/>
      <c r="DHJ844" s="14"/>
      <c r="DHK844" s="14"/>
      <c r="DHL844" s="14"/>
      <c r="DHM844" s="14"/>
      <c r="DHN844" s="14"/>
      <c r="DHO844" s="14"/>
      <c r="DHP844" s="14"/>
      <c r="DHQ844" s="14"/>
      <c r="DHR844" s="14"/>
      <c r="DHS844" s="14"/>
      <c r="DHT844" s="14"/>
      <c r="DHU844" s="14"/>
      <c r="DHV844" s="14"/>
      <c r="DHW844" s="14"/>
      <c r="DHX844" s="14"/>
      <c r="DHY844" s="14"/>
      <c r="DHZ844" s="14"/>
      <c r="DIA844" s="14"/>
      <c r="DIB844" s="14"/>
      <c r="DIC844" s="14"/>
      <c r="DID844" s="14"/>
      <c r="DIE844" s="14"/>
      <c r="DIF844" s="14"/>
      <c r="DIG844" s="14"/>
      <c r="DIH844" s="14"/>
      <c r="DII844" s="14"/>
      <c r="DIJ844" s="14"/>
      <c r="DIK844" s="14"/>
      <c r="DIL844" s="14"/>
      <c r="DIM844" s="14"/>
      <c r="DIN844" s="14"/>
      <c r="DIO844" s="14"/>
      <c r="DIP844" s="14"/>
      <c r="DIQ844" s="14"/>
      <c r="DIR844" s="14"/>
      <c r="DIS844" s="14"/>
      <c r="DIT844" s="14"/>
      <c r="DIU844" s="14"/>
      <c r="DIV844" s="14"/>
      <c r="DIW844" s="14"/>
      <c r="DIX844" s="14"/>
      <c r="DIY844" s="14"/>
      <c r="DIZ844" s="14"/>
      <c r="DJA844" s="14"/>
      <c r="DJB844" s="14"/>
      <c r="DJC844" s="14"/>
      <c r="DJD844" s="14"/>
      <c r="DJE844" s="14"/>
      <c r="DJF844" s="14"/>
      <c r="DJG844" s="14"/>
      <c r="DJH844" s="14"/>
      <c r="DJI844" s="14"/>
      <c r="DJJ844" s="14"/>
      <c r="DJK844" s="14"/>
      <c r="DJL844" s="14"/>
      <c r="DJM844" s="14"/>
      <c r="DJN844" s="14"/>
      <c r="DJO844" s="14"/>
      <c r="DJP844" s="14"/>
      <c r="DJQ844" s="14"/>
      <c r="DJR844" s="14"/>
      <c r="DJS844" s="14"/>
      <c r="DJT844" s="14"/>
      <c r="DJU844" s="14"/>
      <c r="DJV844" s="14"/>
      <c r="DJW844" s="14"/>
      <c r="DJX844" s="14"/>
      <c r="DJY844" s="14"/>
      <c r="DJZ844" s="14"/>
      <c r="DKA844" s="14"/>
      <c r="DKB844" s="14"/>
      <c r="DKC844" s="14"/>
      <c r="DKD844" s="14"/>
      <c r="DKE844" s="14"/>
      <c r="DKF844" s="14"/>
      <c r="DKG844" s="14"/>
      <c r="DKH844" s="14"/>
      <c r="DKI844" s="14"/>
      <c r="DKJ844" s="14"/>
      <c r="DKK844" s="14"/>
      <c r="DKL844" s="14"/>
      <c r="DKM844" s="14"/>
      <c r="DKN844" s="14"/>
      <c r="DKO844" s="14"/>
      <c r="DKP844" s="14"/>
      <c r="DKQ844" s="14"/>
      <c r="DKR844" s="14"/>
      <c r="DKS844" s="14"/>
      <c r="DKT844" s="14"/>
      <c r="DKU844" s="14"/>
      <c r="DKV844" s="14"/>
      <c r="DKW844" s="14"/>
      <c r="DKX844" s="14"/>
      <c r="DKY844" s="14"/>
      <c r="DKZ844" s="14"/>
      <c r="DLA844" s="14"/>
      <c r="DLB844" s="14"/>
      <c r="DLC844" s="14"/>
      <c r="DLD844" s="14"/>
      <c r="DLE844" s="14"/>
      <c r="DLF844" s="14"/>
      <c r="DLG844" s="14"/>
      <c r="DLH844" s="14"/>
      <c r="DLI844" s="14"/>
      <c r="DLJ844" s="14"/>
      <c r="DLK844" s="14"/>
      <c r="DLL844" s="14"/>
      <c r="DLM844" s="14"/>
      <c r="DLN844" s="14"/>
      <c r="DLO844" s="14"/>
      <c r="DLP844" s="14"/>
      <c r="DLQ844" s="14"/>
      <c r="DLR844" s="14"/>
      <c r="DLS844" s="14"/>
      <c r="DLT844" s="14"/>
      <c r="DLU844" s="14"/>
      <c r="DLV844" s="14"/>
      <c r="DLW844" s="14"/>
      <c r="DLX844" s="14"/>
      <c r="DLY844" s="14"/>
      <c r="DLZ844" s="14"/>
      <c r="DMA844" s="14"/>
      <c r="DMB844" s="14"/>
      <c r="DMC844" s="14"/>
      <c r="DMD844" s="14"/>
      <c r="DME844" s="14"/>
      <c r="DMF844" s="14"/>
      <c r="DMG844" s="14"/>
      <c r="DMH844" s="14"/>
      <c r="DMI844" s="14"/>
      <c r="DMJ844" s="14"/>
      <c r="DMK844" s="14"/>
      <c r="DML844" s="14"/>
      <c r="DMM844" s="14"/>
      <c r="DMN844" s="14"/>
      <c r="DMO844" s="14"/>
      <c r="DMP844" s="14"/>
      <c r="DMQ844" s="14"/>
      <c r="DMR844" s="14"/>
      <c r="DMS844" s="14"/>
      <c r="DMT844" s="14"/>
      <c r="DMU844" s="14"/>
      <c r="DMV844" s="14"/>
      <c r="DMW844" s="14"/>
      <c r="DMX844" s="14"/>
      <c r="DMY844" s="14"/>
      <c r="DMZ844" s="14"/>
      <c r="DNA844" s="14"/>
      <c r="DNB844" s="14"/>
      <c r="DNC844" s="14"/>
      <c r="DND844" s="14"/>
      <c r="DNE844" s="14"/>
      <c r="DNF844" s="14"/>
      <c r="DNG844" s="14"/>
      <c r="DNH844" s="14"/>
      <c r="DNI844" s="14"/>
      <c r="DNJ844" s="14"/>
      <c r="DNK844" s="14"/>
      <c r="DNL844" s="14"/>
      <c r="DNM844" s="14"/>
      <c r="DNN844" s="14"/>
      <c r="DNO844" s="14"/>
      <c r="DNP844" s="14"/>
      <c r="DNQ844" s="14"/>
      <c r="DNR844" s="14"/>
      <c r="DNS844" s="14"/>
      <c r="DNT844" s="14"/>
      <c r="DNU844" s="14"/>
      <c r="DNV844" s="14"/>
      <c r="DNW844" s="14"/>
      <c r="DNX844" s="14"/>
      <c r="DNY844" s="14"/>
      <c r="DNZ844" s="14"/>
      <c r="DOA844" s="14"/>
      <c r="DOB844" s="14"/>
      <c r="DOC844" s="14"/>
      <c r="DOD844" s="14"/>
      <c r="DOE844" s="14"/>
      <c r="DOF844" s="14"/>
      <c r="DOG844" s="14"/>
      <c r="DOH844" s="14"/>
      <c r="DOI844" s="14"/>
      <c r="DOJ844" s="14"/>
      <c r="DOK844" s="14"/>
      <c r="DOL844" s="14"/>
      <c r="DOM844" s="14"/>
      <c r="DON844" s="14"/>
      <c r="DOO844" s="14"/>
      <c r="DOP844" s="14"/>
      <c r="DOQ844" s="14"/>
      <c r="DOR844" s="14"/>
      <c r="DOS844" s="14"/>
      <c r="DOT844" s="14"/>
      <c r="DOU844" s="14"/>
      <c r="DOV844" s="14"/>
      <c r="DOW844" s="14"/>
      <c r="DOX844" s="14"/>
      <c r="DOY844" s="14"/>
      <c r="DOZ844" s="14"/>
      <c r="DPA844" s="14"/>
      <c r="DPB844" s="14"/>
      <c r="DPC844" s="14"/>
      <c r="DPD844" s="14"/>
      <c r="DPE844" s="14"/>
      <c r="DPF844" s="14"/>
      <c r="DPG844" s="14"/>
      <c r="DPH844" s="14"/>
      <c r="DPI844" s="14"/>
      <c r="DPJ844" s="14"/>
      <c r="DPK844" s="14"/>
      <c r="DPL844" s="14"/>
      <c r="DPM844" s="14"/>
      <c r="DPN844" s="14"/>
      <c r="DPO844" s="14"/>
      <c r="DPP844" s="14"/>
      <c r="DPQ844" s="14"/>
      <c r="DPR844" s="14"/>
      <c r="DPS844" s="14"/>
      <c r="DPT844" s="14"/>
      <c r="DPU844" s="14"/>
      <c r="DPV844" s="14"/>
      <c r="DPW844" s="14"/>
      <c r="DPX844" s="14"/>
      <c r="DPY844" s="14"/>
      <c r="DPZ844" s="14"/>
      <c r="DQA844" s="14"/>
      <c r="DQB844" s="14"/>
      <c r="DQC844" s="14"/>
      <c r="DQD844" s="14"/>
      <c r="DQE844" s="14"/>
      <c r="DQF844" s="14"/>
      <c r="DQG844" s="14"/>
      <c r="DQH844" s="14"/>
      <c r="DQI844" s="14"/>
      <c r="DQJ844" s="14"/>
      <c r="DQK844" s="14"/>
      <c r="DQL844" s="14"/>
      <c r="DQM844" s="14"/>
      <c r="DQN844" s="14"/>
      <c r="DQO844" s="14"/>
      <c r="DQP844" s="14"/>
      <c r="DQQ844" s="14"/>
      <c r="DQR844" s="14"/>
      <c r="DQS844" s="14"/>
      <c r="DQT844" s="14"/>
      <c r="DQU844" s="14"/>
      <c r="DQV844" s="14"/>
      <c r="DQW844" s="14"/>
      <c r="DQX844" s="14"/>
      <c r="DQY844" s="14"/>
      <c r="DQZ844" s="14"/>
      <c r="DRA844" s="14"/>
      <c r="DRB844" s="14"/>
      <c r="DRC844" s="14"/>
      <c r="DRD844" s="14"/>
      <c r="DRE844" s="14"/>
      <c r="DRF844" s="14"/>
      <c r="DRG844" s="14"/>
      <c r="DRH844" s="14"/>
      <c r="DRI844" s="14"/>
      <c r="DRJ844" s="14"/>
      <c r="DRK844" s="14"/>
      <c r="DRL844" s="14"/>
      <c r="DRM844" s="14"/>
      <c r="DRN844" s="14"/>
      <c r="DRO844" s="14"/>
      <c r="DRP844" s="14"/>
      <c r="DRQ844" s="14"/>
      <c r="DRR844" s="14"/>
      <c r="DRS844" s="14"/>
      <c r="DRT844" s="14"/>
      <c r="DRU844" s="14"/>
      <c r="DRV844" s="14"/>
      <c r="DRW844" s="14"/>
      <c r="DRX844" s="14"/>
      <c r="DRY844" s="14"/>
      <c r="DRZ844" s="14"/>
      <c r="DSA844" s="14"/>
      <c r="DSB844" s="14"/>
      <c r="DSC844" s="14"/>
      <c r="DSD844" s="14"/>
      <c r="DSE844" s="14"/>
      <c r="DSF844" s="14"/>
      <c r="DSG844" s="14"/>
      <c r="DSH844" s="14"/>
      <c r="DSI844" s="14"/>
      <c r="DSJ844" s="14"/>
      <c r="DSK844" s="14"/>
      <c r="DSL844" s="14"/>
      <c r="DSM844" s="14"/>
      <c r="DSN844" s="14"/>
      <c r="DSO844" s="14"/>
      <c r="DSP844" s="14"/>
      <c r="DSQ844" s="14"/>
      <c r="DSR844" s="14"/>
      <c r="DSS844" s="14"/>
      <c r="DST844" s="14"/>
      <c r="DSU844" s="14"/>
      <c r="DSV844" s="14"/>
      <c r="DSW844" s="14"/>
      <c r="DSX844" s="14"/>
      <c r="DSY844" s="14"/>
      <c r="DSZ844" s="14"/>
      <c r="DTA844" s="14"/>
      <c r="DTB844" s="14"/>
      <c r="DTC844" s="14"/>
      <c r="DTD844" s="14"/>
      <c r="DTE844" s="14"/>
      <c r="DTF844" s="14"/>
      <c r="DTG844" s="14"/>
      <c r="DTH844" s="14"/>
      <c r="DTI844" s="14"/>
      <c r="DTJ844" s="14"/>
      <c r="DTK844" s="14"/>
      <c r="DTL844" s="14"/>
      <c r="DTM844" s="14"/>
      <c r="DTN844" s="14"/>
      <c r="DTO844" s="14"/>
      <c r="DTP844" s="14"/>
      <c r="DTQ844" s="14"/>
      <c r="DTR844" s="14"/>
      <c r="DTS844" s="14"/>
      <c r="DTT844" s="14"/>
      <c r="DTU844" s="14"/>
      <c r="DTV844" s="14"/>
      <c r="DTW844" s="14"/>
      <c r="DTX844" s="14"/>
      <c r="DTY844" s="14"/>
      <c r="DTZ844" s="14"/>
      <c r="DUA844" s="14"/>
      <c r="DUB844" s="14"/>
      <c r="DUC844" s="14"/>
      <c r="DUD844" s="14"/>
      <c r="DUE844" s="14"/>
      <c r="DUF844" s="14"/>
      <c r="DUG844" s="14"/>
      <c r="DUH844" s="14"/>
      <c r="DUI844" s="14"/>
      <c r="DUJ844" s="14"/>
      <c r="DUK844" s="14"/>
      <c r="DUL844" s="14"/>
      <c r="DUM844" s="14"/>
      <c r="DUN844" s="14"/>
      <c r="DUO844" s="14"/>
      <c r="DUP844" s="14"/>
      <c r="DUQ844" s="14"/>
      <c r="DUR844" s="14"/>
      <c r="DUS844" s="14"/>
      <c r="DUT844" s="14"/>
      <c r="DUU844" s="14"/>
      <c r="DUV844" s="14"/>
      <c r="DUW844" s="14"/>
      <c r="DUX844" s="14"/>
      <c r="DUY844" s="14"/>
      <c r="DUZ844" s="14"/>
      <c r="DVA844" s="14"/>
      <c r="DVB844" s="14"/>
      <c r="DVC844" s="14"/>
      <c r="DVD844" s="14"/>
      <c r="DVE844" s="14"/>
      <c r="DVF844" s="14"/>
      <c r="DVG844" s="14"/>
      <c r="DVH844" s="14"/>
      <c r="DVI844" s="14"/>
      <c r="DVJ844" s="14"/>
      <c r="DVK844" s="14"/>
      <c r="DVL844" s="14"/>
      <c r="DVM844" s="14"/>
      <c r="DVN844" s="14"/>
      <c r="DVO844" s="14"/>
      <c r="DVP844" s="14"/>
      <c r="DVQ844" s="14"/>
      <c r="DVR844" s="14"/>
      <c r="DVS844" s="14"/>
      <c r="DVT844" s="14"/>
      <c r="DVU844" s="14"/>
      <c r="DVV844" s="14"/>
      <c r="DVW844" s="14"/>
      <c r="DVX844" s="14"/>
      <c r="DVY844" s="14"/>
      <c r="DVZ844" s="14"/>
      <c r="DWA844" s="14"/>
      <c r="DWB844" s="14"/>
      <c r="DWC844" s="14"/>
      <c r="DWD844" s="14"/>
      <c r="DWE844" s="14"/>
      <c r="DWF844" s="14"/>
      <c r="DWG844" s="14"/>
      <c r="DWH844" s="14"/>
      <c r="DWI844" s="14"/>
      <c r="DWJ844" s="14"/>
      <c r="DWK844" s="14"/>
      <c r="DWL844" s="14"/>
      <c r="DWM844" s="14"/>
      <c r="DWN844" s="14"/>
      <c r="DWO844" s="14"/>
      <c r="DWP844" s="14"/>
      <c r="DWQ844" s="14"/>
      <c r="DWR844" s="14"/>
      <c r="DWS844" s="14"/>
      <c r="DWT844" s="14"/>
      <c r="DWU844" s="14"/>
      <c r="DWV844" s="14"/>
      <c r="DWW844" s="14"/>
      <c r="DWX844" s="14"/>
      <c r="DWY844" s="14"/>
      <c r="DWZ844" s="14"/>
      <c r="DXA844" s="14"/>
      <c r="DXB844" s="14"/>
      <c r="DXC844" s="14"/>
      <c r="DXD844" s="14"/>
      <c r="DXE844" s="14"/>
      <c r="DXF844" s="14"/>
      <c r="DXG844" s="14"/>
      <c r="DXH844" s="14"/>
      <c r="DXI844" s="14"/>
      <c r="DXJ844" s="14"/>
      <c r="DXK844" s="14"/>
      <c r="DXL844" s="14"/>
      <c r="DXM844" s="14"/>
      <c r="DXN844" s="14"/>
      <c r="DXO844" s="14"/>
      <c r="DXP844" s="14"/>
      <c r="DXQ844" s="14"/>
      <c r="DXR844" s="14"/>
      <c r="DXS844" s="14"/>
      <c r="DXT844" s="14"/>
      <c r="DXU844" s="14"/>
      <c r="DXV844" s="14"/>
      <c r="DXW844" s="14"/>
      <c r="DXX844" s="14"/>
      <c r="DXY844" s="14"/>
      <c r="DXZ844" s="14"/>
      <c r="DYA844" s="14"/>
      <c r="DYB844" s="14"/>
      <c r="DYC844" s="14"/>
      <c r="DYD844" s="14"/>
      <c r="DYE844" s="14"/>
      <c r="DYF844" s="14"/>
      <c r="DYG844" s="14"/>
      <c r="DYH844" s="14"/>
      <c r="DYI844" s="14"/>
      <c r="DYJ844" s="14"/>
      <c r="DYK844" s="14"/>
      <c r="DYL844" s="14"/>
      <c r="DYM844" s="14"/>
      <c r="DYN844" s="14"/>
      <c r="DYO844" s="14"/>
      <c r="DYP844" s="14"/>
      <c r="DYQ844" s="14"/>
      <c r="DYR844" s="14"/>
      <c r="DYS844" s="14"/>
      <c r="DYT844" s="14"/>
      <c r="DYU844" s="14"/>
      <c r="DYV844" s="14"/>
      <c r="DYW844" s="14"/>
      <c r="DYX844" s="14"/>
      <c r="DYY844" s="14"/>
      <c r="DYZ844" s="14"/>
      <c r="DZA844" s="14"/>
      <c r="DZB844" s="14"/>
      <c r="DZC844" s="14"/>
      <c r="DZD844" s="14"/>
      <c r="DZE844" s="14"/>
      <c r="DZF844" s="14"/>
      <c r="DZG844" s="14"/>
      <c r="DZH844" s="14"/>
      <c r="DZI844" s="14"/>
      <c r="DZJ844" s="14"/>
      <c r="DZK844" s="14"/>
      <c r="DZL844" s="14"/>
      <c r="DZM844" s="14"/>
      <c r="DZN844" s="14"/>
      <c r="DZO844" s="14"/>
      <c r="DZP844" s="14"/>
      <c r="DZQ844" s="14"/>
      <c r="DZR844" s="14"/>
      <c r="DZS844" s="14"/>
      <c r="DZT844" s="14"/>
      <c r="DZU844" s="14"/>
      <c r="DZV844" s="14"/>
      <c r="DZW844" s="14"/>
      <c r="DZX844" s="14"/>
      <c r="DZY844" s="14"/>
      <c r="DZZ844" s="14"/>
      <c r="EAA844" s="14"/>
      <c r="EAB844" s="14"/>
      <c r="EAC844" s="14"/>
      <c r="EAD844" s="14"/>
      <c r="EAE844" s="14"/>
      <c r="EAF844" s="14"/>
      <c r="EAG844" s="14"/>
      <c r="EAH844" s="14"/>
      <c r="EAI844" s="14"/>
      <c r="EAJ844" s="14"/>
      <c r="EAK844" s="14"/>
      <c r="EAL844" s="14"/>
      <c r="EAM844" s="14"/>
      <c r="EAN844" s="14"/>
      <c r="EAO844" s="14"/>
      <c r="EAP844" s="14"/>
      <c r="EAQ844" s="14"/>
      <c r="EAR844" s="14"/>
      <c r="EAS844" s="14"/>
      <c r="EAT844" s="14"/>
      <c r="EAU844" s="14"/>
      <c r="EAV844" s="14"/>
      <c r="EAW844" s="14"/>
      <c r="EAX844" s="14"/>
      <c r="EAY844" s="14"/>
      <c r="EAZ844" s="14"/>
      <c r="EBA844" s="14"/>
      <c r="EBB844" s="14"/>
      <c r="EBC844" s="14"/>
      <c r="EBD844" s="14"/>
      <c r="EBE844" s="14"/>
      <c r="EBF844" s="14"/>
      <c r="EBG844" s="14"/>
      <c r="EBH844" s="14"/>
      <c r="EBI844" s="14"/>
      <c r="EBJ844" s="14"/>
      <c r="EBK844" s="14"/>
      <c r="EBL844" s="14"/>
      <c r="EBM844" s="14"/>
      <c r="EBN844" s="14"/>
      <c r="EBO844" s="14"/>
      <c r="EBP844" s="14"/>
      <c r="EBQ844" s="14"/>
      <c r="EBR844" s="14"/>
      <c r="EBS844" s="14"/>
      <c r="EBT844" s="14"/>
      <c r="EBU844" s="14"/>
      <c r="EBV844" s="14"/>
      <c r="EBW844" s="14"/>
      <c r="EBX844" s="14"/>
      <c r="EBY844" s="14"/>
      <c r="EBZ844" s="14"/>
      <c r="ECA844" s="14"/>
      <c r="ECB844" s="14"/>
      <c r="ECC844" s="14"/>
      <c r="ECD844" s="14"/>
      <c r="ECE844" s="14"/>
      <c r="ECF844" s="14"/>
      <c r="ECG844" s="14"/>
      <c r="ECH844" s="14"/>
      <c r="ECI844" s="14"/>
      <c r="ECJ844" s="14"/>
      <c r="ECK844" s="14"/>
      <c r="ECL844" s="14"/>
      <c r="ECM844" s="14"/>
      <c r="ECN844" s="14"/>
      <c r="ECO844" s="14"/>
      <c r="ECP844" s="14"/>
      <c r="ECQ844" s="14"/>
      <c r="ECR844" s="14"/>
      <c r="ECS844" s="14"/>
      <c r="ECT844" s="14"/>
      <c r="ECU844" s="14"/>
      <c r="ECV844" s="14"/>
      <c r="ECW844" s="14"/>
      <c r="ECX844" s="14"/>
      <c r="ECY844" s="14"/>
      <c r="ECZ844" s="14"/>
      <c r="EDA844" s="14"/>
      <c r="EDB844" s="14"/>
      <c r="EDC844" s="14"/>
      <c r="EDD844" s="14"/>
      <c r="EDE844" s="14"/>
      <c r="EDF844" s="14"/>
      <c r="EDG844" s="14"/>
      <c r="EDH844" s="14"/>
      <c r="EDI844" s="14"/>
      <c r="EDJ844" s="14"/>
      <c r="EDK844" s="14"/>
      <c r="EDL844" s="14"/>
      <c r="EDM844" s="14"/>
      <c r="EDN844" s="14"/>
      <c r="EDO844" s="14"/>
      <c r="EDP844" s="14"/>
      <c r="EDQ844" s="14"/>
      <c r="EDR844" s="14"/>
      <c r="EDS844" s="14"/>
      <c r="EDT844" s="14"/>
      <c r="EDU844" s="14"/>
      <c r="EDV844" s="14"/>
      <c r="EDW844" s="14"/>
      <c r="EDX844" s="14"/>
      <c r="EDY844" s="14"/>
      <c r="EDZ844" s="14"/>
      <c r="EEA844" s="14"/>
      <c r="EEB844" s="14"/>
      <c r="EEC844" s="14"/>
      <c r="EED844" s="14"/>
      <c r="EEE844" s="14"/>
      <c r="EEF844" s="14"/>
      <c r="EEG844" s="14"/>
      <c r="EEH844" s="14"/>
      <c r="EEI844" s="14"/>
      <c r="EEJ844" s="14"/>
      <c r="EEK844" s="14"/>
      <c r="EEL844" s="14"/>
      <c r="EEM844" s="14"/>
      <c r="EEN844" s="14"/>
      <c r="EEO844" s="14"/>
      <c r="EEP844" s="14"/>
      <c r="EEQ844" s="14"/>
      <c r="EER844" s="14"/>
      <c r="EES844" s="14"/>
      <c r="EET844" s="14"/>
      <c r="EEU844" s="14"/>
      <c r="EEV844" s="14"/>
      <c r="EEW844" s="14"/>
      <c r="EEX844" s="14"/>
      <c r="EEY844" s="14"/>
      <c r="EEZ844" s="14"/>
      <c r="EFA844" s="14"/>
      <c r="EFB844" s="14"/>
      <c r="EFC844" s="14"/>
      <c r="EFD844" s="14"/>
      <c r="EFE844" s="14"/>
      <c r="EFF844" s="14"/>
      <c r="EFG844" s="14"/>
      <c r="EFH844" s="14"/>
      <c r="EFI844" s="14"/>
      <c r="EFJ844" s="14"/>
      <c r="EFK844" s="14"/>
      <c r="EFL844" s="14"/>
      <c r="EFM844" s="14"/>
      <c r="EFN844" s="14"/>
      <c r="EFO844" s="14"/>
      <c r="EFP844" s="14"/>
      <c r="EFQ844" s="14"/>
      <c r="EFR844" s="14"/>
      <c r="EFS844" s="14"/>
      <c r="EFT844" s="14"/>
      <c r="EFU844" s="14"/>
      <c r="EFV844" s="14"/>
      <c r="EFW844" s="14"/>
      <c r="EFX844" s="14"/>
      <c r="EFY844" s="14"/>
      <c r="EFZ844" s="14"/>
      <c r="EGA844" s="14"/>
      <c r="EGB844" s="14"/>
      <c r="EGC844" s="14"/>
      <c r="EGD844" s="14"/>
      <c r="EGE844" s="14"/>
      <c r="EGF844" s="14"/>
      <c r="EGG844" s="14"/>
      <c r="EGH844" s="14"/>
      <c r="EGI844" s="14"/>
      <c r="EGJ844" s="14"/>
      <c r="EGK844" s="14"/>
      <c r="EGL844" s="14"/>
      <c r="EGM844" s="14"/>
      <c r="EGN844" s="14"/>
      <c r="EGO844" s="14"/>
      <c r="EGP844" s="14"/>
      <c r="EGQ844" s="14"/>
      <c r="EGR844" s="14"/>
      <c r="EGS844" s="14"/>
      <c r="EGT844" s="14"/>
      <c r="EGU844" s="14"/>
      <c r="EGV844" s="14"/>
      <c r="EGW844" s="14"/>
      <c r="EGX844" s="14"/>
      <c r="EGY844" s="14"/>
      <c r="EGZ844" s="14"/>
      <c r="EHA844" s="14"/>
      <c r="EHB844" s="14"/>
      <c r="EHC844" s="14"/>
      <c r="EHD844" s="14"/>
      <c r="EHE844" s="14"/>
      <c r="EHF844" s="14"/>
      <c r="EHG844" s="14"/>
      <c r="EHH844" s="14"/>
      <c r="EHI844" s="14"/>
      <c r="EHJ844" s="14"/>
      <c r="EHK844" s="14"/>
      <c r="EHL844" s="14"/>
      <c r="EHM844" s="14"/>
      <c r="EHN844" s="14"/>
      <c r="EHO844" s="14"/>
      <c r="EHP844" s="14"/>
      <c r="EHQ844" s="14"/>
      <c r="EHR844" s="14"/>
      <c r="EHS844" s="14"/>
      <c r="EHT844" s="14"/>
      <c r="EHU844" s="14"/>
      <c r="EHV844" s="14"/>
      <c r="EHW844" s="14"/>
      <c r="EHX844" s="14"/>
      <c r="EHY844" s="14"/>
      <c r="EHZ844" s="14"/>
      <c r="EIA844" s="14"/>
      <c r="EIB844" s="14"/>
      <c r="EIC844" s="14"/>
      <c r="EID844" s="14"/>
      <c r="EIE844" s="14"/>
      <c r="EIF844" s="14"/>
      <c r="EIG844" s="14"/>
      <c r="EIH844" s="14"/>
      <c r="EII844" s="14"/>
      <c r="EIJ844" s="14"/>
      <c r="EIK844" s="14"/>
      <c r="EIL844" s="14"/>
      <c r="EIM844" s="14"/>
      <c r="EIN844" s="14"/>
      <c r="EIO844" s="14"/>
      <c r="EIP844" s="14"/>
      <c r="EIQ844" s="14"/>
      <c r="EIR844" s="14"/>
      <c r="EIS844" s="14"/>
      <c r="EIT844" s="14"/>
      <c r="EIU844" s="14"/>
      <c r="EIV844" s="14"/>
      <c r="EIW844" s="14"/>
      <c r="EIX844" s="14"/>
      <c r="EIY844" s="14"/>
      <c r="EIZ844" s="14"/>
      <c r="EJA844" s="14"/>
      <c r="EJB844" s="14"/>
      <c r="EJC844" s="14"/>
      <c r="EJD844" s="14"/>
      <c r="EJE844" s="14"/>
      <c r="EJF844" s="14"/>
      <c r="EJG844" s="14"/>
      <c r="EJH844" s="14"/>
      <c r="EJI844" s="14"/>
      <c r="EJJ844" s="14"/>
      <c r="EJK844" s="14"/>
      <c r="EJL844" s="14"/>
      <c r="EJM844" s="14"/>
      <c r="EJN844" s="14"/>
      <c r="EJO844" s="14"/>
      <c r="EJP844" s="14"/>
      <c r="EJQ844" s="14"/>
      <c r="EJR844" s="14"/>
      <c r="EJS844" s="14"/>
      <c r="EJT844" s="14"/>
      <c r="EJU844" s="14"/>
      <c r="EJV844" s="14"/>
      <c r="EJW844" s="14"/>
      <c r="EJX844" s="14"/>
      <c r="EJY844" s="14"/>
      <c r="EJZ844" s="14"/>
      <c r="EKA844" s="14"/>
      <c r="EKB844" s="14"/>
      <c r="EKC844" s="14"/>
      <c r="EKD844" s="14"/>
      <c r="EKE844" s="14"/>
      <c r="EKF844" s="14"/>
      <c r="EKG844" s="14"/>
      <c r="EKH844" s="14"/>
      <c r="EKI844" s="14"/>
      <c r="EKJ844" s="14"/>
      <c r="EKK844" s="14"/>
      <c r="EKL844" s="14"/>
      <c r="EKM844" s="14"/>
      <c r="EKN844" s="14"/>
      <c r="EKO844" s="14"/>
      <c r="EKP844" s="14"/>
      <c r="EKQ844" s="14"/>
      <c r="EKR844" s="14"/>
      <c r="EKS844" s="14"/>
      <c r="EKT844" s="14"/>
      <c r="EKU844" s="14"/>
      <c r="EKV844" s="14"/>
      <c r="EKW844" s="14"/>
      <c r="EKX844" s="14"/>
      <c r="EKY844" s="14"/>
      <c r="EKZ844" s="14"/>
      <c r="ELA844" s="14"/>
      <c r="ELB844" s="14"/>
      <c r="ELC844" s="14"/>
      <c r="ELD844" s="14"/>
      <c r="ELE844" s="14"/>
      <c r="ELF844" s="14"/>
      <c r="ELG844" s="14"/>
      <c r="ELH844" s="14"/>
      <c r="ELI844" s="14"/>
      <c r="ELJ844" s="14"/>
      <c r="ELK844" s="14"/>
      <c r="ELL844" s="14"/>
      <c r="ELM844" s="14"/>
      <c r="ELN844" s="14"/>
      <c r="ELO844" s="14"/>
      <c r="ELP844" s="14"/>
      <c r="ELQ844" s="14"/>
      <c r="ELR844" s="14"/>
      <c r="ELS844" s="14"/>
      <c r="ELT844" s="14"/>
      <c r="ELU844" s="14"/>
      <c r="ELV844" s="14"/>
      <c r="ELW844" s="14"/>
      <c r="ELX844" s="14"/>
      <c r="ELY844" s="14"/>
      <c r="ELZ844" s="14"/>
      <c r="EMA844" s="14"/>
      <c r="EMB844" s="14"/>
      <c r="EMC844" s="14"/>
      <c r="EMD844" s="14"/>
      <c r="EME844" s="14"/>
      <c r="EMF844" s="14"/>
      <c r="EMG844" s="14"/>
      <c r="EMH844" s="14"/>
      <c r="EMI844" s="14"/>
      <c r="EMJ844" s="14"/>
      <c r="EMK844" s="14"/>
      <c r="EML844" s="14"/>
      <c r="EMM844" s="14"/>
      <c r="EMN844" s="14"/>
      <c r="EMO844" s="14"/>
      <c r="EMP844" s="14"/>
      <c r="EMQ844" s="14"/>
      <c r="EMR844" s="14"/>
      <c r="EMS844" s="14"/>
      <c r="EMT844" s="14"/>
      <c r="EMU844" s="14"/>
      <c r="EMV844" s="14"/>
      <c r="EMW844" s="14"/>
      <c r="EMX844" s="14"/>
      <c r="EMY844" s="14"/>
      <c r="EMZ844" s="14"/>
      <c r="ENA844" s="14"/>
      <c r="ENB844" s="14"/>
      <c r="ENC844" s="14"/>
      <c r="END844" s="14"/>
      <c r="ENE844" s="14"/>
      <c r="ENF844" s="14"/>
      <c r="ENG844" s="14"/>
      <c r="ENH844" s="14"/>
      <c r="ENI844" s="14"/>
      <c r="ENJ844" s="14"/>
      <c r="ENK844" s="14"/>
      <c r="ENL844" s="14"/>
      <c r="ENM844" s="14"/>
      <c r="ENN844" s="14"/>
      <c r="ENO844" s="14"/>
      <c r="ENP844" s="14"/>
      <c r="ENQ844" s="14"/>
      <c r="ENR844" s="14"/>
      <c r="ENS844" s="14"/>
      <c r="ENT844" s="14"/>
      <c r="ENU844" s="14"/>
      <c r="ENV844" s="14"/>
      <c r="ENW844" s="14"/>
      <c r="ENX844" s="14"/>
      <c r="ENY844" s="14"/>
      <c r="ENZ844" s="14"/>
      <c r="EOA844" s="14"/>
      <c r="EOB844" s="14"/>
      <c r="EOC844" s="14"/>
      <c r="EOD844" s="14"/>
      <c r="EOE844" s="14"/>
      <c r="EOF844" s="14"/>
      <c r="EOG844" s="14"/>
      <c r="EOH844" s="14"/>
      <c r="EOI844" s="14"/>
      <c r="EOJ844" s="14"/>
      <c r="EOK844" s="14"/>
      <c r="EOL844" s="14"/>
      <c r="EOM844" s="14"/>
      <c r="EON844" s="14"/>
      <c r="EOO844" s="14"/>
      <c r="EOP844" s="14"/>
      <c r="EOQ844" s="14"/>
      <c r="EOR844" s="14"/>
      <c r="EOS844" s="14"/>
      <c r="EOT844" s="14"/>
      <c r="EOU844" s="14"/>
      <c r="EOV844" s="14"/>
      <c r="EOW844" s="14"/>
      <c r="EOX844" s="14"/>
      <c r="EOY844" s="14"/>
      <c r="EOZ844" s="14"/>
      <c r="EPA844" s="14"/>
      <c r="EPB844" s="14"/>
      <c r="EPC844" s="14"/>
      <c r="EPD844" s="14"/>
      <c r="EPE844" s="14"/>
      <c r="EPF844" s="14"/>
      <c r="EPG844" s="14"/>
      <c r="EPH844" s="14"/>
      <c r="EPI844" s="14"/>
      <c r="EPJ844" s="14"/>
      <c r="EPK844" s="14"/>
      <c r="EPL844" s="14"/>
      <c r="EPM844" s="14"/>
      <c r="EPN844" s="14"/>
      <c r="EPO844" s="14"/>
      <c r="EPP844" s="14"/>
      <c r="EPQ844" s="14"/>
      <c r="EPR844" s="14"/>
      <c r="EPS844" s="14"/>
      <c r="EPT844" s="14"/>
      <c r="EPU844" s="14"/>
      <c r="EPV844" s="14"/>
      <c r="EPW844" s="14"/>
      <c r="EPX844" s="14"/>
      <c r="EPY844" s="14"/>
      <c r="EPZ844" s="14"/>
      <c r="EQA844" s="14"/>
      <c r="EQB844" s="14"/>
      <c r="EQC844" s="14"/>
      <c r="EQD844" s="14"/>
      <c r="EQE844" s="14"/>
      <c r="EQF844" s="14"/>
      <c r="EQG844" s="14"/>
      <c r="EQH844" s="14"/>
      <c r="EQI844" s="14"/>
      <c r="EQJ844" s="14"/>
      <c r="EQK844" s="14"/>
      <c r="EQL844" s="14"/>
      <c r="EQM844" s="14"/>
      <c r="EQN844" s="14"/>
      <c r="EQO844" s="14"/>
      <c r="EQP844" s="14"/>
      <c r="EQQ844" s="14"/>
      <c r="EQR844" s="14"/>
      <c r="EQS844" s="14"/>
      <c r="EQT844" s="14"/>
      <c r="EQU844" s="14"/>
      <c r="EQV844" s="14"/>
      <c r="EQW844" s="14"/>
      <c r="EQX844" s="14"/>
      <c r="EQY844" s="14"/>
      <c r="EQZ844" s="14"/>
      <c r="ERA844" s="14"/>
      <c r="ERB844" s="14"/>
      <c r="ERC844" s="14"/>
      <c r="ERD844" s="14"/>
      <c r="ERE844" s="14"/>
      <c r="ERF844" s="14"/>
      <c r="ERG844" s="14"/>
      <c r="ERH844" s="14"/>
      <c r="ERI844" s="14"/>
      <c r="ERJ844" s="14"/>
      <c r="ERK844" s="14"/>
      <c r="ERL844" s="14"/>
      <c r="ERM844" s="14"/>
      <c r="ERN844" s="14"/>
      <c r="ERO844" s="14"/>
      <c r="ERP844" s="14"/>
      <c r="ERQ844" s="14"/>
      <c r="ERR844" s="14"/>
      <c r="ERS844" s="14"/>
      <c r="ERT844" s="14"/>
      <c r="ERU844" s="14"/>
      <c r="ERV844" s="14"/>
      <c r="ERW844" s="14"/>
      <c r="ERX844" s="14"/>
      <c r="ERY844" s="14"/>
      <c r="ERZ844" s="14"/>
      <c r="ESA844" s="14"/>
      <c r="ESB844" s="14"/>
      <c r="ESC844" s="14"/>
      <c r="ESD844" s="14"/>
      <c r="ESE844" s="14"/>
      <c r="ESF844" s="14"/>
      <c r="ESG844" s="14"/>
      <c r="ESH844" s="14"/>
      <c r="ESI844" s="14"/>
      <c r="ESJ844" s="14"/>
      <c r="ESK844" s="14"/>
      <c r="ESL844" s="14"/>
      <c r="ESM844" s="14"/>
      <c r="ESN844" s="14"/>
      <c r="ESO844" s="14"/>
      <c r="ESP844" s="14"/>
      <c r="ESQ844" s="14"/>
      <c r="ESR844" s="14"/>
      <c r="ESS844" s="14"/>
      <c r="EST844" s="14"/>
      <c r="ESU844" s="14"/>
      <c r="ESV844" s="14"/>
      <c r="ESW844" s="14"/>
      <c r="ESX844" s="14"/>
      <c r="ESY844" s="14"/>
      <c r="ESZ844" s="14"/>
      <c r="ETA844" s="14"/>
      <c r="ETB844" s="14"/>
      <c r="ETC844" s="14"/>
      <c r="ETD844" s="14"/>
      <c r="ETE844" s="14"/>
      <c r="ETF844" s="14"/>
      <c r="ETG844" s="14"/>
      <c r="ETH844" s="14"/>
      <c r="ETI844" s="14"/>
      <c r="ETJ844" s="14"/>
      <c r="ETK844" s="14"/>
      <c r="ETL844" s="14"/>
      <c r="ETM844" s="14"/>
      <c r="ETN844" s="14"/>
      <c r="ETO844" s="14"/>
      <c r="ETP844" s="14"/>
      <c r="ETQ844" s="14"/>
      <c r="ETR844" s="14"/>
      <c r="ETS844" s="14"/>
      <c r="ETT844" s="14"/>
      <c r="ETU844" s="14"/>
      <c r="ETV844" s="14"/>
      <c r="ETW844" s="14"/>
      <c r="ETX844" s="14"/>
      <c r="ETY844" s="14"/>
      <c r="ETZ844" s="14"/>
      <c r="EUA844" s="14"/>
      <c r="EUB844" s="14"/>
      <c r="EUC844" s="14"/>
      <c r="EUD844" s="14"/>
      <c r="EUE844" s="14"/>
      <c r="EUF844" s="14"/>
      <c r="EUG844" s="14"/>
      <c r="EUH844" s="14"/>
      <c r="EUI844" s="14"/>
      <c r="EUJ844" s="14"/>
      <c r="EUK844" s="14"/>
      <c r="EUL844" s="14"/>
      <c r="EUM844" s="14"/>
      <c r="EUN844" s="14"/>
      <c r="EUO844" s="14"/>
      <c r="EUP844" s="14"/>
      <c r="EUQ844" s="14"/>
      <c r="EUR844" s="14"/>
      <c r="EUS844" s="14"/>
      <c r="EUT844" s="14"/>
      <c r="EUU844" s="14"/>
      <c r="EUV844" s="14"/>
      <c r="EUW844" s="14"/>
      <c r="EUX844" s="14"/>
      <c r="EUY844" s="14"/>
      <c r="EUZ844" s="14"/>
      <c r="EVA844" s="14"/>
      <c r="EVB844" s="14"/>
      <c r="EVC844" s="14"/>
      <c r="EVD844" s="14"/>
      <c r="EVE844" s="14"/>
      <c r="EVF844" s="14"/>
      <c r="EVG844" s="14"/>
      <c r="EVH844" s="14"/>
      <c r="EVI844" s="14"/>
      <c r="EVJ844" s="14"/>
      <c r="EVK844" s="14"/>
      <c r="EVL844" s="14"/>
      <c r="EVM844" s="14"/>
      <c r="EVN844" s="14"/>
      <c r="EVO844" s="14"/>
      <c r="EVP844" s="14"/>
      <c r="EVQ844" s="14"/>
      <c r="EVR844" s="14"/>
      <c r="EVS844" s="14"/>
      <c r="EVT844" s="14"/>
      <c r="EVU844" s="14"/>
      <c r="EVV844" s="14"/>
      <c r="EVW844" s="14"/>
      <c r="EVX844" s="14"/>
      <c r="EVY844" s="14"/>
      <c r="EVZ844" s="14"/>
      <c r="EWA844" s="14"/>
      <c r="EWB844" s="14"/>
      <c r="EWC844" s="14"/>
      <c r="EWD844" s="14"/>
      <c r="EWE844" s="14"/>
      <c r="EWF844" s="14"/>
      <c r="EWG844" s="14"/>
      <c r="EWH844" s="14"/>
      <c r="EWI844" s="14"/>
      <c r="EWJ844" s="14"/>
      <c r="EWK844" s="14"/>
      <c r="EWL844" s="14"/>
      <c r="EWM844" s="14"/>
      <c r="EWN844" s="14"/>
      <c r="EWO844" s="14"/>
      <c r="EWP844" s="14"/>
      <c r="EWQ844" s="14"/>
      <c r="EWR844" s="14"/>
      <c r="EWS844" s="14"/>
      <c r="EWT844" s="14"/>
      <c r="EWU844" s="14"/>
      <c r="EWV844" s="14"/>
      <c r="EWW844" s="14"/>
      <c r="EWX844" s="14"/>
      <c r="EWY844" s="14"/>
      <c r="EWZ844" s="14"/>
      <c r="EXA844" s="14"/>
      <c r="EXB844" s="14"/>
      <c r="EXC844" s="14"/>
      <c r="EXD844" s="14"/>
      <c r="EXE844" s="14"/>
      <c r="EXF844" s="14"/>
      <c r="EXG844" s="14"/>
      <c r="EXH844" s="14"/>
      <c r="EXI844" s="14"/>
      <c r="EXJ844" s="14"/>
      <c r="EXK844" s="14"/>
      <c r="EXL844" s="14"/>
      <c r="EXM844" s="14"/>
      <c r="EXN844" s="14"/>
      <c r="EXO844" s="14"/>
      <c r="EXP844" s="14"/>
      <c r="EXQ844" s="14"/>
      <c r="EXR844" s="14"/>
      <c r="EXS844" s="14"/>
      <c r="EXT844" s="14"/>
      <c r="EXU844" s="14"/>
      <c r="EXV844" s="14"/>
      <c r="EXW844" s="14"/>
      <c r="EXX844" s="14"/>
      <c r="EXY844" s="14"/>
      <c r="EXZ844" s="14"/>
      <c r="EYA844" s="14"/>
      <c r="EYB844" s="14"/>
      <c r="EYC844" s="14"/>
      <c r="EYD844" s="14"/>
      <c r="EYE844" s="14"/>
      <c r="EYF844" s="14"/>
      <c r="EYG844" s="14"/>
      <c r="EYH844" s="14"/>
      <c r="EYI844" s="14"/>
      <c r="EYJ844" s="14"/>
      <c r="EYK844" s="14"/>
      <c r="EYL844" s="14"/>
      <c r="EYM844" s="14"/>
      <c r="EYN844" s="14"/>
      <c r="EYO844" s="14"/>
      <c r="EYP844" s="14"/>
      <c r="EYQ844" s="14"/>
      <c r="EYR844" s="14"/>
      <c r="EYS844" s="14"/>
      <c r="EYT844" s="14"/>
      <c r="EYU844" s="14"/>
      <c r="EYV844" s="14"/>
      <c r="EYW844" s="14"/>
      <c r="EYX844" s="14"/>
      <c r="EYY844" s="14"/>
      <c r="EYZ844" s="14"/>
      <c r="EZA844" s="14"/>
      <c r="EZB844" s="14"/>
      <c r="EZC844" s="14"/>
      <c r="EZD844" s="14"/>
      <c r="EZE844" s="14"/>
      <c r="EZF844" s="14"/>
      <c r="EZG844" s="14"/>
      <c r="EZH844" s="14"/>
      <c r="EZI844" s="14"/>
      <c r="EZJ844" s="14"/>
      <c r="EZK844" s="14"/>
      <c r="EZL844" s="14"/>
      <c r="EZM844" s="14"/>
      <c r="EZN844" s="14"/>
      <c r="EZO844" s="14"/>
      <c r="EZP844" s="14"/>
      <c r="EZQ844" s="14"/>
      <c r="EZR844" s="14"/>
      <c r="EZS844" s="14"/>
      <c r="EZT844" s="14"/>
      <c r="EZU844" s="14"/>
      <c r="EZV844" s="14"/>
      <c r="EZW844" s="14"/>
      <c r="EZX844" s="14"/>
      <c r="EZY844" s="14"/>
      <c r="EZZ844" s="14"/>
      <c r="FAA844" s="14"/>
      <c r="FAB844" s="14"/>
      <c r="FAC844" s="14"/>
      <c r="FAD844" s="14"/>
      <c r="FAE844" s="14"/>
      <c r="FAF844" s="14"/>
      <c r="FAG844" s="14"/>
      <c r="FAH844" s="14"/>
      <c r="FAI844" s="14"/>
      <c r="FAJ844" s="14"/>
      <c r="FAK844" s="14"/>
      <c r="FAL844" s="14"/>
      <c r="FAM844" s="14"/>
      <c r="FAN844" s="14"/>
      <c r="FAO844" s="14"/>
      <c r="FAP844" s="14"/>
      <c r="FAQ844" s="14"/>
      <c r="FAR844" s="14"/>
      <c r="FAS844" s="14"/>
      <c r="FAT844" s="14"/>
      <c r="FAU844" s="14"/>
      <c r="FAV844" s="14"/>
      <c r="FAW844" s="14"/>
      <c r="FAX844" s="14"/>
      <c r="FAY844" s="14"/>
      <c r="FAZ844" s="14"/>
      <c r="FBA844" s="14"/>
      <c r="FBB844" s="14"/>
      <c r="FBC844" s="14"/>
      <c r="FBD844" s="14"/>
      <c r="FBE844" s="14"/>
      <c r="FBF844" s="14"/>
      <c r="FBG844" s="14"/>
      <c r="FBH844" s="14"/>
      <c r="FBI844" s="14"/>
      <c r="FBJ844" s="14"/>
      <c r="FBK844" s="14"/>
      <c r="FBL844" s="14"/>
      <c r="FBM844" s="14"/>
      <c r="FBN844" s="14"/>
      <c r="FBO844" s="14"/>
      <c r="FBP844" s="14"/>
      <c r="FBQ844" s="14"/>
      <c r="FBR844" s="14"/>
      <c r="FBS844" s="14"/>
      <c r="FBT844" s="14"/>
      <c r="FBU844" s="14"/>
      <c r="FBV844" s="14"/>
      <c r="FBW844" s="14"/>
      <c r="FBX844" s="14"/>
      <c r="FBY844" s="14"/>
      <c r="FBZ844" s="14"/>
      <c r="FCA844" s="14"/>
      <c r="FCB844" s="14"/>
      <c r="FCC844" s="14"/>
      <c r="FCD844" s="14"/>
      <c r="FCE844" s="14"/>
      <c r="FCF844" s="14"/>
      <c r="FCG844" s="14"/>
      <c r="FCH844" s="14"/>
      <c r="FCI844" s="14"/>
      <c r="FCJ844" s="14"/>
      <c r="FCK844" s="14"/>
      <c r="FCL844" s="14"/>
      <c r="FCM844" s="14"/>
      <c r="FCN844" s="14"/>
      <c r="FCO844" s="14"/>
      <c r="FCP844" s="14"/>
      <c r="FCQ844" s="14"/>
      <c r="FCR844" s="14"/>
      <c r="FCS844" s="14"/>
      <c r="FCT844" s="14"/>
      <c r="FCU844" s="14"/>
      <c r="FCV844" s="14"/>
      <c r="FCW844" s="14"/>
      <c r="FCX844" s="14"/>
      <c r="FCY844" s="14"/>
      <c r="FCZ844" s="14"/>
      <c r="FDA844" s="14"/>
      <c r="FDB844" s="14"/>
      <c r="FDC844" s="14"/>
      <c r="FDD844" s="14"/>
      <c r="FDE844" s="14"/>
      <c r="FDF844" s="14"/>
      <c r="FDG844" s="14"/>
      <c r="FDH844" s="14"/>
      <c r="FDI844" s="14"/>
      <c r="FDJ844" s="14"/>
      <c r="FDK844" s="14"/>
      <c r="FDL844" s="14"/>
      <c r="FDM844" s="14"/>
      <c r="FDN844" s="14"/>
      <c r="FDO844" s="14"/>
      <c r="FDP844" s="14"/>
      <c r="FDQ844" s="14"/>
      <c r="FDR844" s="14"/>
      <c r="FDS844" s="14"/>
      <c r="FDT844" s="14"/>
      <c r="FDU844" s="14"/>
      <c r="FDV844" s="14"/>
      <c r="FDW844" s="14"/>
      <c r="FDX844" s="14"/>
      <c r="FDY844" s="14"/>
      <c r="FDZ844" s="14"/>
      <c r="FEA844" s="14"/>
      <c r="FEB844" s="14"/>
      <c r="FEC844" s="14"/>
      <c r="FED844" s="14"/>
      <c r="FEE844" s="14"/>
      <c r="FEF844" s="14"/>
      <c r="FEG844" s="14"/>
      <c r="FEH844" s="14"/>
      <c r="FEI844" s="14"/>
      <c r="FEJ844" s="14"/>
      <c r="FEK844" s="14"/>
      <c r="FEL844" s="14"/>
      <c r="FEM844" s="14"/>
      <c r="FEN844" s="14"/>
      <c r="FEO844" s="14"/>
      <c r="FEP844" s="14"/>
      <c r="FEQ844" s="14"/>
      <c r="FER844" s="14"/>
      <c r="FES844" s="14"/>
      <c r="FET844" s="14"/>
      <c r="FEU844" s="14"/>
      <c r="FEV844" s="14"/>
      <c r="FEW844" s="14"/>
      <c r="FEX844" s="14"/>
      <c r="FEY844" s="14"/>
      <c r="FEZ844" s="14"/>
      <c r="FFA844" s="14"/>
      <c r="FFB844" s="14"/>
      <c r="FFC844" s="14"/>
      <c r="FFD844" s="14"/>
      <c r="FFE844" s="14"/>
      <c r="FFF844" s="14"/>
      <c r="FFG844" s="14"/>
      <c r="FFH844" s="14"/>
      <c r="FFI844" s="14"/>
      <c r="FFJ844" s="14"/>
      <c r="FFK844" s="14"/>
      <c r="FFL844" s="14"/>
      <c r="FFM844" s="14"/>
      <c r="FFN844" s="14"/>
      <c r="FFO844" s="14"/>
      <c r="FFP844" s="14"/>
      <c r="FFQ844" s="14"/>
      <c r="FFR844" s="14"/>
      <c r="FFS844" s="14"/>
      <c r="FFT844" s="14"/>
      <c r="FFU844" s="14"/>
      <c r="FFV844" s="14"/>
      <c r="FFW844" s="14"/>
      <c r="FFX844" s="14"/>
      <c r="FFY844" s="14"/>
      <c r="FFZ844" s="14"/>
      <c r="FGA844" s="14"/>
      <c r="FGB844" s="14"/>
      <c r="FGC844" s="14"/>
      <c r="FGD844" s="14"/>
      <c r="FGE844" s="14"/>
      <c r="FGF844" s="14"/>
      <c r="FGG844" s="14"/>
      <c r="FGH844" s="14"/>
      <c r="FGI844" s="14"/>
      <c r="FGJ844" s="14"/>
      <c r="FGK844" s="14"/>
      <c r="FGL844" s="14"/>
      <c r="FGM844" s="14"/>
      <c r="FGN844" s="14"/>
      <c r="FGO844" s="14"/>
      <c r="FGP844" s="14"/>
      <c r="FGQ844" s="14"/>
      <c r="FGR844" s="14"/>
      <c r="FGS844" s="14"/>
      <c r="FGT844" s="14"/>
      <c r="FGU844" s="14"/>
      <c r="FGV844" s="14"/>
      <c r="FGW844" s="14"/>
      <c r="FGX844" s="14"/>
      <c r="FGY844" s="14"/>
      <c r="FGZ844" s="14"/>
      <c r="FHA844" s="14"/>
      <c r="FHB844" s="14"/>
      <c r="FHC844" s="14"/>
      <c r="FHD844" s="14"/>
      <c r="FHE844" s="14"/>
      <c r="FHF844" s="14"/>
      <c r="FHG844" s="14"/>
      <c r="FHH844" s="14"/>
      <c r="FHI844" s="14"/>
      <c r="FHJ844" s="14"/>
      <c r="FHK844" s="14"/>
      <c r="FHL844" s="14"/>
      <c r="FHM844" s="14"/>
      <c r="FHN844" s="14"/>
      <c r="FHO844" s="14"/>
      <c r="FHP844" s="14"/>
      <c r="FHQ844" s="14"/>
      <c r="FHR844" s="14"/>
      <c r="FHS844" s="14"/>
      <c r="FHT844" s="14"/>
      <c r="FHU844" s="14"/>
      <c r="FHV844" s="14"/>
      <c r="FHW844" s="14"/>
      <c r="FHX844" s="14"/>
      <c r="FHY844" s="14"/>
      <c r="FHZ844" s="14"/>
      <c r="FIA844" s="14"/>
      <c r="FIB844" s="14"/>
      <c r="FIC844" s="14"/>
      <c r="FID844" s="14"/>
      <c r="FIE844" s="14"/>
      <c r="FIF844" s="14"/>
      <c r="FIG844" s="14"/>
      <c r="FIH844" s="14"/>
      <c r="FII844" s="14"/>
      <c r="FIJ844" s="14"/>
      <c r="FIK844" s="14"/>
      <c r="FIL844" s="14"/>
      <c r="FIM844" s="14"/>
      <c r="FIN844" s="14"/>
      <c r="FIO844" s="14"/>
      <c r="FIP844" s="14"/>
      <c r="FIQ844" s="14"/>
      <c r="FIR844" s="14"/>
      <c r="FIS844" s="14"/>
      <c r="FIT844" s="14"/>
      <c r="FIU844" s="14"/>
      <c r="FIV844" s="14"/>
      <c r="FIW844" s="14"/>
      <c r="FIX844" s="14"/>
      <c r="FIY844" s="14"/>
      <c r="FIZ844" s="14"/>
      <c r="FJA844" s="14"/>
      <c r="FJB844" s="14"/>
      <c r="FJC844" s="14"/>
      <c r="FJD844" s="14"/>
      <c r="FJE844" s="14"/>
      <c r="FJF844" s="14"/>
      <c r="FJG844" s="14"/>
      <c r="FJH844" s="14"/>
      <c r="FJI844" s="14"/>
      <c r="FJJ844" s="14"/>
      <c r="FJK844" s="14"/>
      <c r="FJL844" s="14"/>
      <c r="FJM844" s="14"/>
      <c r="FJN844" s="14"/>
      <c r="FJO844" s="14"/>
      <c r="FJP844" s="14"/>
      <c r="FJQ844" s="14"/>
      <c r="FJR844" s="14"/>
      <c r="FJS844" s="14"/>
      <c r="FJT844" s="14"/>
      <c r="FJU844" s="14"/>
      <c r="FJV844" s="14"/>
      <c r="FJW844" s="14"/>
      <c r="FJX844" s="14"/>
      <c r="FJY844" s="14"/>
      <c r="FJZ844" s="14"/>
      <c r="FKA844" s="14"/>
      <c r="FKB844" s="14"/>
      <c r="FKC844" s="14"/>
      <c r="FKD844" s="14"/>
      <c r="FKE844" s="14"/>
      <c r="FKF844" s="14"/>
      <c r="FKG844" s="14"/>
      <c r="FKH844" s="14"/>
      <c r="FKI844" s="14"/>
      <c r="FKJ844" s="14"/>
      <c r="FKK844" s="14"/>
      <c r="FKL844" s="14"/>
      <c r="FKM844" s="14"/>
      <c r="FKN844" s="14"/>
      <c r="FKO844" s="14"/>
      <c r="FKP844" s="14"/>
      <c r="FKQ844" s="14"/>
      <c r="FKR844" s="14"/>
      <c r="FKS844" s="14"/>
      <c r="FKT844" s="14"/>
      <c r="FKU844" s="14"/>
      <c r="FKV844" s="14"/>
      <c r="FKW844" s="14"/>
      <c r="FKX844" s="14"/>
      <c r="FKY844" s="14"/>
      <c r="FKZ844" s="14"/>
      <c r="FLA844" s="14"/>
      <c r="FLB844" s="14"/>
      <c r="FLC844" s="14"/>
      <c r="FLD844" s="14"/>
      <c r="FLE844" s="14"/>
      <c r="FLF844" s="14"/>
      <c r="FLG844" s="14"/>
      <c r="FLH844" s="14"/>
      <c r="FLI844" s="14"/>
      <c r="FLJ844" s="14"/>
      <c r="FLK844" s="14"/>
      <c r="FLL844" s="14"/>
      <c r="FLM844" s="14"/>
      <c r="FLN844" s="14"/>
      <c r="FLO844" s="14"/>
      <c r="FLP844" s="14"/>
      <c r="FLQ844" s="14"/>
      <c r="FLR844" s="14"/>
      <c r="FLS844" s="14"/>
      <c r="FLT844" s="14"/>
      <c r="FLU844" s="14"/>
      <c r="FLV844" s="14"/>
      <c r="FLW844" s="14"/>
      <c r="FLX844" s="14"/>
      <c r="FLY844" s="14"/>
      <c r="FLZ844" s="14"/>
      <c r="FMA844" s="14"/>
      <c r="FMB844" s="14"/>
      <c r="FMC844" s="14"/>
      <c r="FMD844" s="14"/>
      <c r="FME844" s="14"/>
      <c r="FMF844" s="14"/>
      <c r="FMG844" s="14"/>
      <c r="FMH844" s="14"/>
      <c r="FMI844" s="14"/>
      <c r="FMJ844" s="14"/>
      <c r="FMK844" s="14"/>
      <c r="FML844" s="14"/>
      <c r="FMM844" s="14"/>
      <c r="FMN844" s="14"/>
      <c r="FMO844" s="14"/>
      <c r="FMP844" s="14"/>
      <c r="FMQ844" s="14"/>
      <c r="FMR844" s="14"/>
      <c r="FMS844" s="14"/>
      <c r="FMT844" s="14"/>
      <c r="FMU844" s="14"/>
      <c r="FMV844" s="14"/>
      <c r="FMW844" s="14"/>
      <c r="FMX844" s="14"/>
      <c r="FMY844" s="14"/>
      <c r="FMZ844" s="14"/>
      <c r="FNA844" s="14"/>
      <c r="FNB844" s="14"/>
      <c r="FNC844" s="14"/>
      <c r="FND844" s="14"/>
      <c r="FNE844" s="14"/>
      <c r="FNF844" s="14"/>
      <c r="FNG844" s="14"/>
      <c r="FNH844" s="14"/>
      <c r="FNI844" s="14"/>
      <c r="FNJ844" s="14"/>
      <c r="FNK844" s="14"/>
      <c r="FNL844" s="14"/>
      <c r="FNM844" s="14"/>
      <c r="FNN844" s="14"/>
      <c r="FNO844" s="14"/>
      <c r="FNP844" s="14"/>
      <c r="FNQ844" s="14"/>
      <c r="FNR844" s="14"/>
      <c r="FNS844" s="14"/>
      <c r="FNT844" s="14"/>
      <c r="FNU844" s="14"/>
      <c r="FNV844" s="14"/>
      <c r="FNW844" s="14"/>
      <c r="FNX844" s="14"/>
      <c r="FNY844" s="14"/>
      <c r="FNZ844" s="14"/>
      <c r="FOA844" s="14"/>
      <c r="FOB844" s="14"/>
      <c r="FOC844" s="14"/>
      <c r="FOD844" s="14"/>
      <c r="FOE844" s="14"/>
      <c r="FOF844" s="14"/>
      <c r="FOG844" s="14"/>
      <c r="FOH844" s="14"/>
      <c r="FOI844" s="14"/>
      <c r="FOJ844" s="14"/>
      <c r="FOK844" s="14"/>
      <c r="FOL844" s="14"/>
      <c r="FOM844" s="14"/>
      <c r="FON844" s="14"/>
      <c r="FOO844" s="14"/>
      <c r="FOP844" s="14"/>
      <c r="FOQ844" s="14"/>
      <c r="FOR844" s="14"/>
      <c r="FOS844" s="14"/>
      <c r="FOT844" s="14"/>
      <c r="FOU844" s="14"/>
      <c r="FOV844" s="14"/>
      <c r="FOW844" s="14"/>
      <c r="FOX844" s="14"/>
      <c r="FOY844" s="14"/>
      <c r="FOZ844" s="14"/>
      <c r="FPA844" s="14"/>
      <c r="FPB844" s="14"/>
      <c r="FPC844" s="14"/>
      <c r="FPD844" s="14"/>
      <c r="FPE844" s="14"/>
      <c r="FPF844" s="14"/>
      <c r="FPG844" s="14"/>
      <c r="FPH844" s="14"/>
      <c r="FPI844" s="14"/>
      <c r="FPJ844" s="14"/>
      <c r="FPK844" s="14"/>
      <c r="FPL844" s="14"/>
      <c r="FPM844" s="14"/>
      <c r="FPN844" s="14"/>
      <c r="FPO844" s="14"/>
      <c r="FPP844" s="14"/>
      <c r="FPQ844" s="14"/>
      <c r="FPR844" s="14"/>
      <c r="FPS844" s="14"/>
      <c r="FPT844" s="14"/>
      <c r="FPU844" s="14"/>
      <c r="FPV844" s="14"/>
      <c r="FPW844" s="14"/>
      <c r="FPX844" s="14"/>
      <c r="FPY844" s="14"/>
      <c r="FPZ844" s="14"/>
      <c r="FQA844" s="14"/>
      <c r="FQB844" s="14"/>
      <c r="FQC844" s="14"/>
      <c r="FQD844" s="14"/>
      <c r="FQE844" s="14"/>
      <c r="FQF844" s="14"/>
      <c r="FQG844" s="14"/>
      <c r="FQH844" s="14"/>
      <c r="FQI844" s="14"/>
      <c r="FQJ844" s="14"/>
      <c r="FQK844" s="14"/>
      <c r="FQL844" s="14"/>
      <c r="FQM844" s="14"/>
      <c r="FQN844" s="14"/>
      <c r="FQO844" s="14"/>
      <c r="FQP844" s="14"/>
      <c r="FQQ844" s="14"/>
      <c r="FQR844" s="14"/>
      <c r="FQS844" s="14"/>
      <c r="FQT844" s="14"/>
      <c r="FQU844" s="14"/>
      <c r="FQV844" s="14"/>
      <c r="FQW844" s="14"/>
      <c r="FQX844" s="14"/>
      <c r="FQY844" s="14"/>
      <c r="FQZ844" s="14"/>
      <c r="FRA844" s="14"/>
      <c r="FRB844" s="14"/>
      <c r="FRC844" s="14"/>
      <c r="FRD844" s="14"/>
      <c r="FRE844" s="14"/>
      <c r="FRF844" s="14"/>
      <c r="FRG844" s="14"/>
      <c r="FRH844" s="14"/>
      <c r="FRI844" s="14"/>
      <c r="FRJ844" s="14"/>
      <c r="FRK844" s="14"/>
      <c r="FRL844" s="14"/>
      <c r="FRM844" s="14"/>
      <c r="FRN844" s="14"/>
      <c r="FRO844" s="14"/>
      <c r="FRP844" s="14"/>
      <c r="FRQ844" s="14"/>
      <c r="FRR844" s="14"/>
      <c r="FRS844" s="14"/>
      <c r="FRT844" s="14"/>
      <c r="FRU844" s="14"/>
      <c r="FRV844" s="14"/>
      <c r="FRW844" s="14"/>
      <c r="FRX844" s="14"/>
      <c r="FRY844" s="14"/>
      <c r="FRZ844" s="14"/>
      <c r="FSA844" s="14"/>
      <c r="FSB844" s="14"/>
      <c r="FSC844" s="14"/>
      <c r="FSD844" s="14"/>
      <c r="FSE844" s="14"/>
      <c r="FSF844" s="14"/>
      <c r="FSG844" s="14"/>
      <c r="FSH844" s="14"/>
      <c r="FSI844" s="14"/>
      <c r="FSJ844" s="14"/>
      <c r="FSK844" s="14"/>
      <c r="FSL844" s="14"/>
      <c r="FSM844" s="14"/>
      <c r="FSN844" s="14"/>
      <c r="FSO844" s="14"/>
      <c r="FSP844" s="14"/>
      <c r="FSQ844" s="14"/>
      <c r="FSR844" s="14"/>
      <c r="FSS844" s="14"/>
      <c r="FST844" s="14"/>
      <c r="FSU844" s="14"/>
      <c r="FSV844" s="14"/>
      <c r="FSW844" s="14"/>
      <c r="FSX844" s="14"/>
      <c r="FSY844" s="14"/>
      <c r="FSZ844" s="14"/>
      <c r="FTA844" s="14"/>
      <c r="FTB844" s="14"/>
      <c r="FTC844" s="14"/>
      <c r="FTD844" s="14"/>
      <c r="FTE844" s="14"/>
      <c r="FTF844" s="14"/>
      <c r="FTG844" s="14"/>
      <c r="FTH844" s="14"/>
      <c r="FTI844" s="14"/>
      <c r="FTJ844" s="14"/>
      <c r="FTK844" s="14"/>
      <c r="FTL844" s="14"/>
      <c r="FTM844" s="14"/>
      <c r="FTN844" s="14"/>
      <c r="FTO844" s="14"/>
      <c r="FTP844" s="14"/>
      <c r="FTQ844" s="14"/>
      <c r="FTR844" s="14"/>
      <c r="FTS844" s="14"/>
      <c r="FTT844" s="14"/>
      <c r="FTU844" s="14"/>
      <c r="FTV844" s="14"/>
      <c r="FTW844" s="14"/>
      <c r="FTX844" s="14"/>
      <c r="FTY844" s="14"/>
      <c r="FTZ844" s="14"/>
      <c r="FUA844" s="14"/>
      <c r="FUB844" s="14"/>
      <c r="FUC844" s="14"/>
      <c r="FUD844" s="14"/>
      <c r="FUE844" s="14"/>
      <c r="FUF844" s="14"/>
      <c r="FUG844" s="14"/>
      <c r="FUH844" s="14"/>
      <c r="FUI844" s="14"/>
      <c r="FUJ844" s="14"/>
      <c r="FUK844" s="14"/>
      <c r="FUL844" s="14"/>
      <c r="FUM844" s="14"/>
      <c r="FUN844" s="14"/>
      <c r="FUO844" s="14"/>
      <c r="FUP844" s="14"/>
      <c r="FUQ844" s="14"/>
      <c r="FUR844" s="14"/>
      <c r="FUS844" s="14"/>
      <c r="FUT844" s="14"/>
      <c r="FUU844" s="14"/>
      <c r="FUV844" s="14"/>
      <c r="FUW844" s="14"/>
      <c r="FUX844" s="14"/>
      <c r="FUY844" s="14"/>
      <c r="FUZ844" s="14"/>
      <c r="FVA844" s="14"/>
      <c r="FVB844" s="14"/>
      <c r="FVC844" s="14"/>
      <c r="FVD844" s="14"/>
      <c r="FVE844" s="14"/>
      <c r="FVF844" s="14"/>
      <c r="FVG844" s="14"/>
      <c r="FVH844" s="14"/>
      <c r="FVI844" s="14"/>
      <c r="FVJ844" s="14"/>
      <c r="FVK844" s="14"/>
      <c r="FVL844" s="14"/>
      <c r="FVM844" s="14"/>
      <c r="FVN844" s="14"/>
      <c r="FVO844" s="14"/>
      <c r="FVP844" s="14"/>
      <c r="FVQ844" s="14"/>
      <c r="FVR844" s="14"/>
      <c r="FVS844" s="14"/>
      <c r="FVT844" s="14"/>
      <c r="FVU844" s="14"/>
      <c r="FVV844" s="14"/>
      <c r="FVW844" s="14"/>
      <c r="FVX844" s="14"/>
      <c r="FVY844" s="14"/>
      <c r="FVZ844" s="14"/>
      <c r="FWA844" s="14"/>
      <c r="FWB844" s="14"/>
      <c r="FWC844" s="14"/>
      <c r="FWD844" s="14"/>
      <c r="FWE844" s="14"/>
      <c r="FWF844" s="14"/>
      <c r="FWG844" s="14"/>
      <c r="FWH844" s="14"/>
      <c r="FWI844" s="14"/>
      <c r="FWJ844" s="14"/>
      <c r="FWK844" s="14"/>
      <c r="FWL844" s="14"/>
      <c r="FWM844" s="14"/>
      <c r="FWN844" s="14"/>
      <c r="FWO844" s="14"/>
      <c r="FWP844" s="14"/>
      <c r="FWQ844" s="14"/>
      <c r="FWR844" s="14"/>
      <c r="FWS844" s="14"/>
      <c r="FWT844" s="14"/>
      <c r="FWU844" s="14"/>
      <c r="FWV844" s="14"/>
      <c r="FWW844" s="14"/>
      <c r="FWX844" s="14"/>
      <c r="FWY844" s="14"/>
      <c r="FWZ844" s="14"/>
      <c r="FXA844" s="14"/>
      <c r="FXB844" s="14"/>
      <c r="FXC844" s="14"/>
      <c r="FXD844" s="14"/>
      <c r="FXE844" s="14"/>
      <c r="FXF844" s="14"/>
      <c r="FXG844" s="14"/>
      <c r="FXH844" s="14"/>
      <c r="FXI844" s="14"/>
      <c r="FXJ844" s="14"/>
      <c r="FXK844" s="14"/>
      <c r="FXL844" s="14"/>
      <c r="FXM844" s="14"/>
      <c r="FXN844" s="14"/>
      <c r="FXO844" s="14"/>
      <c r="FXP844" s="14"/>
      <c r="FXQ844" s="14"/>
      <c r="FXR844" s="14"/>
      <c r="FXS844" s="14"/>
      <c r="FXT844" s="14"/>
      <c r="FXU844" s="14"/>
      <c r="FXV844" s="14"/>
      <c r="FXW844" s="14"/>
      <c r="FXX844" s="14"/>
      <c r="FXY844" s="14"/>
      <c r="FXZ844" s="14"/>
      <c r="FYA844" s="14"/>
      <c r="FYB844" s="14"/>
      <c r="FYC844" s="14"/>
      <c r="FYD844" s="14"/>
      <c r="FYE844" s="14"/>
      <c r="FYF844" s="14"/>
      <c r="FYG844" s="14"/>
      <c r="FYH844" s="14"/>
      <c r="FYI844" s="14"/>
      <c r="FYJ844" s="14"/>
      <c r="FYK844" s="14"/>
      <c r="FYL844" s="14"/>
      <c r="FYM844" s="14"/>
      <c r="FYN844" s="14"/>
      <c r="FYO844" s="14"/>
      <c r="FYP844" s="14"/>
      <c r="FYQ844" s="14"/>
      <c r="FYR844" s="14"/>
      <c r="FYS844" s="14"/>
      <c r="FYT844" s="14"/>
      <c r="FYU844" s="14"/>
      <c r="FYV844" s="14"/>
      <c r="FYW844" s="14"/>
      <c r="FYX844" s="14"/>
      <c r="FYY844" s="14"/>
      <c r="FYZ844" s="14"/>
      <c r="FZA844" s="14"/>
      <c r="FZB844" s="14"/>
      <c r="FZC844" s="14"/>
      <c r="FZD844" s="14"/>
      <c r="FZE844" s="14"/>
      <c r="FZF844" s="14"/>
      <c r="FZG844" s="14"/>
      <c r="FZH844" s="14"/>
      <c r="FZI844" s="14"/>
      <c r="FZJ844" s="14"/>
      <c r="FZK844" s="14"/>
      <c r="FZL844" s="14"/>
      <c r="FZM844" s="14"/>
      <c r="FZN844" s="14"/>
      <c r="FZO844" s="14"/>
      <c r="FZP844" s="14"/>
      <c r="FZQ844" s="14"/>
      <c r="FZR844" s="14"/>
      <c r="FZS844" s="14"/>
      <c r="FZT844" s="14"/>
      <c r="FZU844" s="14"/>
      <c r="FZV844" s="14"/>
      <c r="FZW844" s="14"/>
      <c r="FZX844" s="14"/>
      <c r="FZY844" s="14"/>
      <c r="FZZ844" s="14"/>
      <c r="GAA844" s="14"/>
      <c r="GAB844" s="14"/>
      <c r="GAC844" s="14"/>
      <c r="GAD844" s="14"/>
      <c r="GAE844" s="14"/>
      <c r="GAF844" s="14"/>
      <c r="GAG844" s="14"/>
      <c r="GAH844" s="14"/>
      <c r="GAI844" s="14"/>
      <c r="GAJ844" s="14"/>
      <c r="GAK844" s="14"/>
      <c r="GAL844" s="14"/>
      <c r="GAM844" s="14"/>
      <c r="GAN844" s="14"/>
      <c r="GAO844" s="14"/>
      <c r="GAP844" s="14"/>
      <c r="GAQ844" s="14"/>
      <c r="GAR844" s="14"/>
      <c r="GAS844" s="14"/>
      <c r="GAT844" s="14"/>
      <c r="GAU844" s="14"/>
      <c r="GAV844" s="14"/>
      <c r="GAW844" s="14"/>
      <c r="GAX844" s="14"/>
      <c r="GAY844" s="14"/>
      <c r="GAZ844" s="14"/>
      <c r="GBA844" s="14"/>
      <c r="GBB844" s="14"/>
      <c r="GBC844" s="14"/>
      <c r="GBD844" s="14"/>
      <c r="GBE844" s="14"/>
      <c r="GBF844" s="14"/>
      <c r="GBG844" s="14"/>
      <c r="GBH844" s="14"/>
      <c r="GBI844" s="14"/>
      <c r="GBJ844" s="14"/>
      <c r="GBK844" s="14"/>
      <c r="GBL844" s="14"/>
      <c r="GBM844" s="14"/>
      <c r="GBN844" s="14"/>
      <c r="GBO844" s="14"/>
      <c r="GBP844" s="14"/>
      <c r="GBQ844" s="14"/>
      <c r="GBR844" s="14"/>
      <c r="GBS844" s="14"/>
      <c r="GBT844" s="14"/>
      <c r="GBU844" s="14"/>
      <c r="GBV844" s="14"/>
      <c r="GBW844" s="14"/>
      <c r="GBX844" s="14"/>
      <c r="GBY844" s="14"/>
      <c r="GBZ844" s="14"/>
      <c r="GCA844" s="14"/>
      <c r="GCB844" s="14"/>
      <c r="GCC844" s="14"/>
      <c r="GCD844" s="14"/>
      <c r="GCE844" s="14"/>
      <c r="GCF844" s="14"/>
      <c r="GCG844" s="14"/>
      <c r="GCH844" s="14"/>
      <c r="GCI844" s="14"/>
      <c r="GCJ844" s="14"/>
      <c r="GCK844" s="14"/>
      <c r="GCL844" s="14"/>
      <c r="GCM844" s="14"/>
      <c r="GCN844" s="14"/>
      <c r="GCO844" s="14"/>
      <c r="GCP844" s="14"/>
      <c r="GCQ844" s="14"/>
      <c r="GCR844" s="14"/>
      <c r="GCS844" s="14"/>
      <c r="GCT844" s="14"/>
      <c r="GCU844" s="14"/>
      <c r="GCV844" s="14"/>
      <c r="GCW844" s="14"/>
      <c r="GCX844" s="14"/>
      <c r="GCY844" s="14"/>
      <c r="GCZ844" s="14"/>
      <c r="GDA844" s="14"/>
      <c r="GDB844" s="14"/>
      <c r="GDC844" s="14"/>
      <c r="GDD844" s="14"/>
      <c r="GDE844" s="14"/>
      <c r="GDF844" s="14"/>
      <c r="GDG844" s="14"/>
      <c r="GDH844" s="14"/>
      <c r="GDI844" s="14"/>
      <c r="GDJ844" s="14"/>
      <c r="GDK844" s="14"/>
      <c r="GDL844" s="14"/>
      <c r="GDM844" s="14"/>
      <c r="GDN844" s="14"/>
      <c r="GDO844" s="14"/>
      <c r="GDP844" s="14"/>
      <c r="GDQ844" s="14"/>
      <c r="GDR844" s="14"/>
      <c r="GDS844" s="14"/>
      <c r="GDT844" s="14"/>
      <c r="GDU844" s="14"/>
      <c r="GDV844" s="14"/>
      <c r="GDW844" s="14"/>
      <c r="GDX844" s="14"/>
      <c r="GDY844" s="14"/>
      <c r="GDZ844" s="14"/>
      <c r="GEA844" s="14"/>
      <c r="GEB844" s="14"/>
      <c r="GEC844" s="14"/>
      <c r="GED844" s="14"/>
      <c r="GEE844" s="14"/>
      <c r="GEF844" s="14"/>
      <c r="GEG844" s="14"/>
      <c r="GEH844" s="14"/>
      <c r="GEI844" s="14"/>
      <c r="GEJ844" s="14"/>
      <c r="GEK844" s="14"/>
      <c r="GEL844" s="14"/>
      <c r="GEM844" s="14"/>
      <c r="GEN844" s="14"/>
      <c r="GEO844" s="14"/>
      <c r="GEP844" s="14"/>
      <c r="GEQ844" s="14"/>
      <c r="GER844" s="14"/>
      <c r="GES844" s="14"/>
      <c r="GET844" s="14"/>
      <c r="GEU844" s="14"/>
      <c r="GEV844" s="14"/>
      <c r="GEW844" s="14"/>
      <c r="GEX844" s="14"/>
      <c r="GEY844" s="14"/>
      <c r="GEZ844" s="14"/>
      <c r="GFA844" s="14"/>
      <c r="GFB844" s="14"/>
      <c r="GFC844" s="14"/>
      <c r="GFD844" s="14"/>
      <c r="GFE844" s="14"/>
      <c r="GFF844" s="14"/>
      <c r="GFG844" s="14"/>
      <c r="GFH844" s="14"/>
      <c r="GFI844" s="14"/>
      <c r="GFJ844" s="14"/>
      <c r="GFK844" s="14"/>
      <c r="GFL844" s="14"/>
      <c r="GFM844" s="14"/>
      <c r="GFN844" s="14"/>
      <c r="GFO844" s="14"/>
      <c r="GFP844" s="14"/>
      <c r="GFQ844" s="14"/>
      <c r="GFR844" s="14"/>
      <c r="GFS844" s="14"/>
      <c r="GFT844" s="14"/>
      <c r="GFU844" s="14"/>
      <c r="GFV844" s="14"/>
      <c r="GFW844" s="14"/>
      <c r="GFX844" s="14"/>
      <c r="GFY844" s="14"/>
      <c r="GFZ844" s="14"/>
      <c r="GGA844" s="14"/>
      <c r="GGB844" s="14"/>
      <c r="GGC844" s="14"/>
      <c r="GGD844" s="14"/>
      <c r="GGE844" s="14"/>
      <c r="GGF844" s="14"/>
      <c r="GGG844" s="14"/>
      <c r="GGH844" s="14"/>
      <c r="GGI844" s="14"/>
      <c r="GGJ844" s="14"/>
      <c r="GGK844" s="14"/>
      <c r="GGL844" s="14"/>
      <c r="GGM844" s="14"/>
      <c r="GGN844" s="14"/>
      <c r="GGO844" s="14"/>
      <c r="GGP844" s="14"/>
      <c r="GGQ844" s="14"/>
      <c r="GGR844" s="14"/>
      <c r="GGS844" s="14"/>
      <c r="GGT844" s="14"/>
      <c r="GGU844" s="14"/>
      <c r="GGV844" s="14"/>
      <c r="GGW844" s="14"/>
      <c r="GGX844" s="14"/>
      <c r="GGY844" s="14"/>
      <c r="GGZ844" s="14"/>
      <c r="GHA844" s="14"/>
      <c r="GHB844" s="14"/>
      <c r="GHC844" s="14"/>
      <c r="GHD844" s="14"/>
      <c r="GHE844" s="14"/>
      <c r="GHF844" s="14"/>
      <c r="GHG844" s="14"/>
      <c r="GHH844" s="14"/>
      <c r="GHI844" s="14"/>
      <c r="GHJ844" s="14"/>
      <c r="GHK844" s="14"/>
      <c r="GHL844" s="14"/>
      <c r="GHM844" s="14"/>
      <c r="GHN844" s="14"/>
      <c r="GHO844" s="14"/>
      <c r="GHP844" s="14"/>
      <c r="GHQ844" s="14"/>
      <c r="GHR844" s="14"/>
      <c r="GHS844" s="14"/>
      <c r="GHT844" s="14"/>
      <c r="GHU844" s="14"/>
      <c r="GHV844" s="14"/>
      <c r="GHW844" s="14"/>
      <c r="GHX844" s="14"/>
      <c r="GHY844" s="14"/>
      <c r="GHZ844" s="14"/>
      <c r="GIA844" s="14"/>
      <c r="GIB844" s="14"/>
      <c r="GIC844" s="14"/>
      <c r="GID844" s="14"/>
      <c r="GIE844" s="14"/>
      <c r="GIF844" s="14"/>
      <c r="GIG844" s="14"/>
      <c r="GIH844" s="14"/>
      <c r="GII844" s="14"/>
      <c r="GIJ844" s="14"/>
      <c r="GIK844" s="14"/>
      <c r="GIL844" s="14"/>
      <c r="GIM844" s="14"/>
      <c r="GIN844" s="14"/>
      <c r="GIO844" s="14"/>
      <c r="GIP844" s="14"/>
      <c r="GIQ844" s="14"/>
      <c r="GIR844" s="14"/>
      <c r="GIS844" s="14"/>
      <c r="GIT844" s="14"/>
      <c r="GIU844" s="14"/>
      <c r="GIV844" s="14"/>
      <c r="GIW844" s="14"/>
      <c r="GIX844" s="14"/>
      <c r="GIY844" s="14"/>
      <c r="GIZ844" s="14"/>
      <c r="GJA844" s="14"/>
      <c r="GJB844" s="14"/>
      <c r="GJC844" s="14"/>
      <c r="GJD844" s="14"/>
      <c r="GJE844" s="14"/>
      <c r="GJF844" s="14"/>
      <c r="GJG844" s="14"/>
      <c r="GJH844" s="14"/>
      <c r="GJI844" s="14"/>
      <c r="GJJ844" s="14"/>
      <c r="GJK844" s="14"/>
      <c r="GJL844" s="14"/>
      <c r="GJM844" s="14"/>
      <c r="GJN844" s="14"/>
      <c r="GJO844" s="14"/>
      <c r="GJP844" s="14"/>
      <c r="GJQ844" s="14"/>
      <c r="GJR844" s="14"/>
      <c r="GJS844" s="14"/>
      <c r="GJT844" s="14"/>
      <c r="GJU844" s="14"/>
      <c r="GJV844" s="14"/>
      <c r="GJW844" s="14"/>
      <c r="GJX844" s="14"/>
      <c r="GJY844" s="14"/>
      <c r="GJZ844" s="14"/>
      <c r="GKA844" s="14"/>
      <c r="GKB844" s="14"/>
      <c r="GKC844" s="14"/>
      <c r="GKD844" s="14"/>
      <c r="GKE844" s="14"/>
      <c r="GKF844" s="14"/>
      <c r="GKG844" s="14"/>
      <c r="GKH844" s="14"/>
      <c r="GKI844" s="14"/>
      <c r="GKJ844" s="14"/>
      <c r="GKK844" s="14"/>
      <c r="GKL844" s="14"/>
      <c r="GKM844" s="14"/>
      <c r="GKN844" s="14"/>
      <c r="GKO844" s="14"/>
      <c r="GKP844" s="14"/>
      <c r="GKQ844" s="14"/>
      <c r="GKR844" s="14"/>
      <c r="GKS844" s="14"/>
      <c r="GKT844" s="14"/>
      <c r="GKU844" s="14"/>
      <c r="GKV844" s="14"/>
      <c r="GKW844" s="14"/>
      <c r="GKX844" s="14"/>
      <c r="GKY844" s="14"/>
      <c r="GKZ844" s="14"/>
      <c r="GLA844" s="14"/>
      <c r="GLB844" s="14"/>
      <c r="GLC844" s="14"/>
      <c r="GLD844" s="14"/>
      <c r="GLE844" s="14"/>
      <c r="GLF844" s="14"/>
      <c r="GLG844" s="14"/>
      <c r="GLH844" s="14"/>
      <c r="GLI844" s="14"/>
      <c r="GLJ844" s="14"/>
      <c r="GLK844" s="14"/>
      <c r="GLL844" s="14"/>
      <c r="GLM844" s="14"/>
      <c r="GLN844" s="14"/>
      <c r="GLO844" s="14"/>
      <c r="GLP844" s="14"/>
      <c r="GLQ844" s="14"/>
      <c r="GLR844" s="14"/>
      <c r="GLS844" s="14"/>
      <c r="GLT844" s="14"/>
      <c r="GLU844" s="14"/>
      <c r="GLV844" s="14"/>
      <c r="GLW844" s="14"/>
      <c r="GLX844" s="14"/>
      <c r="GLY844" s="14"/>
      <c r="GLZ844" s="14"/>
      <c r="GMA844" s="14"/>
      <c r="GMB844" s="14"/>
      <c r="GMC844" s="14"/>
      <c r="GMD844" s="14"/>
      <c r="GME844" s="14"/>
      <c r="GMF844" s="14"/>
      <c r="GMG844" s="14"/>
      <c r="GMH844" s="14"/>
      <c r="GMI844" s="14"/>
      <c r="GMJ844" s="14"/>
      <c r="GMK844" s="14"/>
      <c r="GML844" s="14"/>
      <c r="GMM844" s="14"/>
      <c r="GMN844" s="14"/>
      <c r="GMO844" s="14"/>
      <c r="GMP844" s="14"/>
      <c r="GMQ844" s="14"/>
      <c r="GMR844" s="14"/>
      <c r="GMS844" s="14"/>
      <c r="GMT844" s="14"/>
      <c r="GMU844" s="14"/>
      <c r="GMV844" s="14"/>
      <c r="GMW844" s="14"/>
      <c r="GMX844" s="14"/>
      <c r="GMY844" s="14"/>
      <c r="GMZ844" s="14"/>
      <c r="GNA844" s="14"/>
      <c r="GNB844" s="14"/>
      <c r="GNC844" s="14"/>
      <c r="GND844" s="14"/>
      <c r="GNE844" s="14"/>
      <c r="GNF844" s="14"/>
      <c r="GNG844" s="14"/>
      <c r="GNH844" s="14"/>
      <c r="GNI844" s="14"/>
      <c r="GNJ844" s="14"/>
      <c r="GNK844" s="14"/>
      <c r="GNL844" s="14"/>
      <c r="GNM844" s="14"/>
      <c r="GNN844" s="14"/>
      <c r="GNO844" s="14"/>
      <c r="GNP844" s="14"/>
      <c r="GNQ844" s="14"/>
      <c r="GNR844" s="14"/>
      <c r="GNS844" s="14"/>
      <c r="GNT844" s="14"/>
      <c r="GNU844" s="14"/>
      <c r="GNV844" s="14"/>
      <c r="GNW844" s="14"/>
      <c r="GNX844" s="14"/>
      <c r="GNY844" s="14"/>
      <c r="GNZ844" s="14"/>
      <c r="GOA844" s="14"/>
      <c r="GOB844" s="14"/>
      <c r="GOC844" s="14"/>
      <c r="GOD844" s="14"/>
      <c r="GOE844" s="14"/>
      <c r="GOF844" s="14"/>
      <c r="GOG844" s="14"/>
      <c r="GOH844" s="14"/>
      <c r="GOI844" s="14"/>
      <c r="GOJ844" s="14"/>
      <c r="GOK844" s="14"/>
      <c r="GOL844" s="14"/>
      <c r="GOM844" s="14"/>
      <c r="GON844" s="14"/>
      <c r="GOO844" s="14"/>
      <c r="GOP844" s="14"/>
      <c r="GOQ844" s="14"/>
      <c r="GOR844" s="14"/>
      <c r="GOS844" s="14"/>
      <c r="GOT844" s="14"/>
      <c r="GOU844" s="14"/>
      <c r="GOV844" s="14"/>
      <c r="GOW844" s="14"/>
      <c r="GOX844" s="14"/>
      <c r="GOY844" s="14"/>
      <c r="GOZ844" s="14"/>
      <c r="GPA844" s="14"/>
      <c r="GPB844" s="14"/>
      <c r="GPC844" s="14"/>
      <c r="GPD844" s="14"/>
      <c r="GPE844" s="14"/>
      <c r="GPF844" s="14"/>
      <c r="GPG844" s="14"/>
      <c r="GPH844" s="14"/>
      <c r="GPI844" s="14"/>
      <c r="GPJ844" s="14"/>
      <c r="GPK844" s="14"/>
      <c r="GPL844" s="14"/>
      <c r="GPM844" s="14"/>
      <c r="GPN844" s="14"/>
      <c r="GPO844" s="14"/>
      <c r="GPP844" s="14"/>
      <c r="GPQ844" s="14"/>
      <c r="GPR844" s="14"/>
      <c r="GPS844" s="14"/>
      <c r="GPT844" s="14"/>
      <c r="GPU844" s="14"/>
      <c r="GPV844" s="14"/>
      <c r="GPW844" s="14"/>
      <c r="GPX844" s="14"/>
      <c r="GPY844" s="14"/>
      <c r="GPZ844" s="14"/>
      <c r="GQA844" s="14"/>
      <c r="GQB844" s="14"/>
      <c r="GQC844" s="14"/>
      <c r="GQD844" s="14"/>
      <c r="GQE844" s="14"/>
      <c r="GQF844" s="14"/>
      <c r="GQG844" s="14"/>
      <c r="GQH844" s="14"/>
      <c r="GQI844" s="14"/>
      <c r="GQJ844" s="14"/>
      <c r="GQK844" s="14"/>
      <c r="GQL844" s="14"/>
      <c r="GQM844" s="14"/>
      <c r="GQN844" s="14"/>
      <c r="GQO844" s="14"/>
      <c r="GQP844" s="14"/>
      <c r="GQQ844" s="14"/>
      <c r="GQR844" s="14"/>
      <c r="GQS844" s="14"/>
      <c r="GQT844" s="14"/>
      <c r="GQU844" s="14"/>
      <c r="GQV844" s="14"/>
      <c r="GQW844" s="14"/>
      <c r="GQX844" s="14"/>
      <c r="GQY844" s="14"/>
      <c r="GQZ844" s="14"/>
      <c r="GRA844" s="14"/>
      <c r="GRB844" s="14"/>
      <c r="GRC844" s="14"/>
      <c r="GRD844" s="14"/>
      <c r="GRE844" s="14"/>
      <c r="GRF844" s="14"/>
      <c r="GRG844" s="14"/>
      <c r="GRH844" s="14"/>
      <c r="GRI844" s="14"/>
      <c r="GRJ844" s="14"/>
      <c r="GRK844" s="14"/>
      <c r="GRL844" s="14"/>
      <c r="GRM844" s="14"/>
      <c r="GRN844" s="14"/>
      <c r="GRO844" s="14"/>
      <c r="GRP844" s="14"/>
      <c r="GRQ844" s="14"/>
      <c r="GRR844" s="14"/>
      <c r="GRS844" s="14"/>
      <c r="GRT844" s="14"/>
      <c r="GRU844" s="14"/>
      <c r="GRV844" s="14"/>
      <c r="GRW844" s="14"/>
      <c r="GRX844" s="14"/>
      <c r="GRY844" s="14"/>
      <c r="GRZ844" s="14"/>
      <c r="GSA844" s="14"/>
      <c r="GSB844" s="14"/>
      <c r="GSC844" s="14"/>
      <c r="GSD844" s="14"/>
      <c r="GSE844" s="14"/>
      <c r="GSF844" s="14"/>
      <c r="GSG844" s="14"/>
      <c r="GSH844" s="14"/>
      <c r="GSI844" s="14"/>
      <c r="GSJ844" s="14"/>
      <c r="GSK844" s="14"/>
      <c r="GSL844" s="14"/>
      <c r="GSM844" s="14"/>
      <c r="GSN844" s="14"/>
      <c r="GSO844" s="14"/>
      <c r="GSP844" s="14"/>
      <c r="GSQ844" s="14"/>
      <c r="GSR844" s="14"/>
      <c r="GSS844" s="14"/>
      <c r="GST844" s="14"/>
      <c r="GSU844" s="14"/>
      <c r="GSV844" s="14"/>
      <c r="GSW844" s="14"/>
      <c r="GSX844" s="14"/>
      <c r="GSY844" s="14"/>
      <c r="GSZ844" s="14"/>
      <c r="GTA844" s="14"/>
      <c r="GTB844" s="14"/>
      <c r="GTC844" s="14"/>
      <c r="GTD844" s="14"/>
      <c r="GTE844" s="14"/>
      <c r="GTF844" s="14"/>
      <c r="GTG844" s="14"/>
      <c r="GTH844" s="14"/>
      <c r="GTI844" s="14"/>
      <c r="GTJ844" s="14"/>
      <c r="GTK844" s="14"/>
      <c r="GTL844" s="14"/>
      <c r="GTM844" s="14"/>
      <c r="GTN844" s="14"/>
      <c r="GTO844" s="14"/>
      <c r="GTP844" s="14"/>
      <c r="GTQ844" s="14"/>
      <c r="GTR844" s="14"/>
      <c r="GTS844" s="14"/>
      <c r="GTT844" s="14"/>
      <c r="GTU844" s="14"/>
      <c r="GTV844" s="14"/>
      <c r="GTW844" s="14"/>
      <c r="GTX844" s="14"/>
      <c r="GTY844" s="14"/>
      <c r="GTZ844" s="14"/>
      <c r="GUA844" s="14"/>
      <c r="GUB844" s="14"/>
      <c r="GUC844" s="14"/>
      <c r="GUD844" s="14"/>
      <c r="GUE844" s="14"/>
      <c r="GUF844" s="14"/>
      <c r="GUG844" s="14"/>
      <c r="GUH844" s="14"/>
      <c r="GUI844" s="14"/>
      <c r="GUJ844" s="14"/>
      <c r="GUK844" s="14"/>
      <c r="GUL844" s="14"/>
      <c r="GUM844" s="14"/>
      <c r="GUN844" s="14"/>
      <c r="GUO844" s="14"/>
      <c r="GUP844" s="14"/>
      <c r="GUQ844" s="14"/>
      <c r="GUR844" s="14"/>
      <c r="GUS844" s="14"/>
      <c r="GUT844" s="14"/>
      <c r="GUU844" s="14"/>
      <c r="GUV844" s="14"/>
      <c r="GUW844" s="14"/>
      <c r="GUX844" s="14"/>
      <c r="GUY844" s="14"/>
      <c r="GUZ844" s="14"/>
      <c r="GVA844" s="14"/>
      <c r="GVB844" s="14"/>
      <c r="GVC844" s="14"/>
      <c r="GVD844" s="14"/>
      <c r="GVE844" s="14"/>
      <c r="GVF844" s="14"/>
      <c r="GVG844" s="14"/>
      <c r="GVH844" s="14"/>
      <c r="GVI844" s="14"/>
      <c r="GVJ844" s="14"/>
      <c r="GVK844" s="14"/>
      <c r="GVL844" s="14"/>
      <c r="GVM844" s="14"/>
      <c r="GVN844" s="14"/>
      <c r="GVO844" s="14"/>
      <c r="GVP844" s="14"/>
      <c r="GVQ844" s="14"/>
      <c r="GVR844" s="14"/>
      <c r="GVS844" s="14"/>
      <c r="GVT844" s="14"/>
      <c r="GVU844" s="14"/>
      <c r="GVV844" s="14"/>
      <c r="GVW844" s="14"/>
      <c r="GVX844" s="14"/>
      <c r="GVY844" s="14"/>
      <c r="GVZ844" s="14"/>
      <c r="GWA844" s="14"/>
      <c r="GWB844" s="14"/>
      <c r="GWC844" s="14"/>
      <c r="GWD844" s="14"/>
      <c r="GWE844" s="14"/>
      <c r="GWF844" s="14"/>
      <c r="GWG844" s="14"/>
      <c r="GWH844" s="14"/>
      <c r="GWI844" s="14"/>
      <c r="GWJ844" s="14"/>
      <c r="GWK844" s="14"/>
      <c r="GWL844" s="14"/>
      <c r="GWM844" s="14"/>
      <c r="GWN844" s="14"/>
      <c r="GWO844" s="14"/>
      <c r="GWP844" s="14"/>
      <c r="GWQ844" s="14"/>
      <c r="GWR844" s="14"/>
      <c r="GWS844" s="14"/>
      <c r="GWT844" s="14"/>
      <c r="GWU844" s="14"/>
      <c r="GWV844" s="14"/>
      <c r="GWW844" s="14"/>
      <c r="GWX844" s="14"/>
      <c r="GWY844" s="14"/>
      <c r="GWZ844" s="14"/>
      <c r="GXA844" s="14"/>
      <c r="GXB844" s="14"/>
      <c r="GXC844" s="14"/>
      <c r="GXD844" s="14"/>
      <c r="GXE844" s="14"/>
      <c r="GXF844" s="14"/>
      <c r="GXG844" s="14"/>
      <c r="GXH844" s="14"/>
      <c r="GXI844" s="14"/>
      <c r="GXJ844" s="14"/>
      <c r="GXK844" s="14"/>
      <c r="GXL844" s="14"/>
      <c r="GXM844" s="14"/>
      <c r="GXN844" s="14"/>
      <c r="GXO844" s="14"/>
      <c r="GXP844" s="14"/>
      <c r="GXQ844" s="14"/>
      <c r="GXR844" s="14"/>
      <c r="GXS844" s="14"/>
      <c r="GXT844" s="14"/>
      <c r="GXU844" s="14"/>
      <c r="GXV844" s="14"/>
      <c r="GXW844" s="14"/>
      <c r="GXX844" s="14"/>
      <c r="GXY844" s="14"/>
      <c r="GXZ844" s="14"/>
      <c r="GYA844" s="14"/>
      <c r="GYB844" s="14"/>
      <c r="GYC844" s="14"/>
      <c r="GYD844" s="14"/>
      <c r="GYE844" s="14"/>
      <c r="GYF844" s="14"/>
      <c r="GYG844" s="14"/>
      <c r="GYH844" s="14"/>
      <c r="GYI844" s="14"/>
      <c r="GYJ844" s="14"/>
      <c r="GYK844" s="14"/>
      <c r="GYL844" s="14"/>
      <c r="GYM844" s="14"/>
      <c r="GYN844" s="14"/>
      <c r="GYO844" s="14"/>
      <c r="GYP844" s="14"/>
      <c r="GYQ844" s="14"/>
      <c r="GYR844" s="14"/>
      <c r="GYS844" s="14"/>
      <c r="GYT844" s="14"/>
      <c r="GYU844" s="14"/>
      <c r="GYV844" s="14"/>
      <c r="GYW844" s="14"/>
      <c r="GYX844" s="14"/>
      <c r="GYY844" s="14"/>
      <c r="GYZ844" s="14"/>
      <c r="GZA844" s="14"/>
      <c r="GZB844" s="14"/>
      <c r="GZC844" s="14"/>
      <c r="GZD844" s="14"/>
      <c r="GZE844" s="14"/>
      <c r="GZF844" s="14"/>
      <c r="GZG844" s="14"/>
      <c r="GZH844" s="14"/>
      <c r="GZI844" s="14"/>
      <c r="GZJ844" s="14"/>
      <c r="GZK844" s="14"/>
      <c r="GZL844" s="14"/>
      <c r="GZM844" s="14"/>
      <c r="GZN844" s="14"/>
      <c r="GZO844" s="14"/>
      <c r="GZP844" s="14"/>
      <c r="GZQ844" s="14"/>
      <c r="GZR844" s="14"/>
      <c r="GZS844" s="14"/>
      <c r="GZT844" s="14"/>
      <c r="GZU844" s="14"/>
      <c r="GZV844" s="14"/>
      <c r="GZW844" s="14"/>
      <c r="GZX844" s="14"/>
      <c r="GZY844" s="14"/>
      <c r="GZZ844" s="14"/>
      <c r="HAA844" s="14"/>
      <c r="HAB844" s="14"/>
      <c r="HAC844" s="14"/>
      <c r="HAD844" s="14"/>
      <c r="HAE844" s="14"/>
      <c r="HAF844" s="14"/>
      <c r="HAG844" s="14"/>
      <c r="HAH844" s="14"/>
      <c r="HAI844" s="14"/>
      <c r="HAJ844" s="14"/>
      <c r="HAK844" s="14"/>
      <c r="HAL844" s="14"/>
      <c r="HAM844" s="14"/>
      <c r="HAN844" s="14"/>
      <c r="HAO844" s="14"/>
      <c r="HAP844" s="14"/>
      <c r="HAQ844" s="14"/>
      <c r="HAR844" s="14"/>
      <c r="HAS844" s="14"/>
      <c r="HAT844" s="14"/>
      <c r="HAU844" s="14"/>
      <c r="HAV844" s="14"/>
      <c r="HAW844" s="14"/>
      <c r="HAX844" s="14"/>
      <c r="HAY844" s="14"/>
      <c r="HAZ844" s="14"/>
      <c r="HBA844" s="14"/>
      <c r="HBB844" s="14"/>
      <c r="HBC844" s="14"/>
      <c r="HBD844" s="14"/>
      <c r="HBE844" s="14"/>
      <c r="HBF844" s="14"/>
      <c r="HBG844" s="14"/>
      <c r="HBH844" s="14"/>
      <c r="HBI844" s="14"/>
      <c r="HBJ844" s="14"/>
      <c r="HBK844" s="14"/>
      <c r="HBL844" s="14"/>
      <c r="HBM844" s="14"/>
      <c r="HBN844" s="14"/>
      <c r="HBO844" s="14"/>
      <c r="HBP844" s="14"/>
      <c r="HBQ844" s="14"/>
      <c r="HBR844" s="14"/>
      <c r="HBS844" s="14"/>
      <c r="HBT844" s="14"/>
      <c r="HBU844" s="14"/>
      <c r="HBV844" s="14"/>
      <c r="HBW844" s="14"/>
      <c r="HBX844" s="14"/>
      <c r="HBY844" s="14"/>
      <c r="HBZ844" s="14"/>
      <c r="HCA844" s="14"/>
      <c r="HCB844" s="14"/>
      <c r="HCC844" s="14"/>
      <c r="HCD844" s="14"/>
      <c r="HCE844" s="14"/>
      <c r="HCF844" s="14"/>
      <c r="HCG844" s="14"/>
      <c r="HCH844" s="14"/>
      <c r="HCI844" s="14"/>
      <c r="HCJ844" s="14"/>
      <c r="HCK844" s="14"/>
      <c r="HCL844" s="14"/>
      <c r="HCM844" s="14"/>
      <c r="HCN844" s="14"/>
      <c r="HCO844" s="14"/>
      <c r="HCP844" s="14"/>
      <c r="HCQ844" s="14"/>
      <c r="HCR844" s="14"/>
      <c r="HCS844" s="14"/>
      <c r="HCT844" s="14"/>
      <c r="HCU844" s="14"/>
      <c r="HCV844" s="14"/>
      <c r="HCW844" s="14"/>
      <c r="HCX844" s="14"/>
      <c r="HCY844" s="14"/>
      <c r="HCZ844" s="14"/>
      <c r="HDA844" s="14"/>
      <c r="HDB844" s="14"/>
      <c r="HDC844" s="14"/>
      <c r="HDD844" s="14"/>
      <c r="HDE844" s="14"/>
      <c r="HDF844" s="14"/>
      <c r="HDG844" s="14"/>
      <c r="HDH844" s="14"/>
      <c r="HDI844" s="14"/>
      <c r="HDJ844" s="14"/>
      <c r="HDK844" s="14"/>
      <c r="HDL844" s="14"/>
      <c r="HDM844" s="14"/>
      <c r="HDN844" s="14"/>
      <c r="HDO844" s="14"/>
      <c r="HDP844" s="14"/>
      <c r="HDQ844" s="14"/>
      <c r="HDR844" s="14"/>
      <c r="HDS844" s="14"/>
      <c r="HDT844" s="14"/>
      <c r="HDU844" s="14"/>
      <c r="HDV844" s="14"/>
      <c r="HDW844" s="14"/>
      <c r="HDX844" s="14"/>
      <c r="HDY844" s="14"/>
      <c r="HDZ844" s="14"/>
      <c r="HEA844" s="14"/>
      <c r="HEB844" s="14"/>
      <c r="HEC844" s="14"/>
      <c r="HED844" s="14"/>
      <c r="HEE844" s="14"/>
      <c r="HEF844" s="14"/>
      <c r="HEG844" s="14"/>
      <c r="HEH844" s="14"/>
      <c r="HEI844" s="14"/>
      <c r="HEJ844" s="14"/>
      <c r="HEK844" s="14"/>
      <c r="HEL844" s="14"/>
      <c r="HEM844" s="14"/>
      <c r="HEN844" s="14"/>
      <c r="HEO844" s="14"/>
      <c r="HEP844" s="14"/>
      <c r="HEQ844" s="14"/>
      <c r="HER844" s="14"/>
      <c r="HES844" s="14"/>
      <c r="HET844" s="14"/>
      <c r="HEU844" s="14"/>
      <c r="HEV844" s="14"/>
      <c r="HEW844" s="14"/>
      <c r="HEX844" s="14"/>
      <c r="HEY844" s="14"/>
      <c r="HEZ844" s="14"/>
      <c r="HFA844" s="14"/>
      <c r="HFB844" s="14"/>
      <c r="HFC844" s="14"/>
      <c r="HFD844" s="14"/>
      <c r="HFE844" s="14"/>
      <c r="HFF844" s="14"/>
      <c r="HFG844" s="14"/>
      <c r="HFH844" s="14"/>
      <c r="HFI844" s="14"/>
      <c r="HFJ844" s="14"/>
      <c r="HFK844" s="14"/>
      <c r="HFL844" s="14"/>
      <c r="HFM844" s="14"/>
      <c r="HFN844" s="14"/>
      <c r="HFO844" s="14"/>
      <c r="HFP844" s="14"/>
      <c r="HFQ844" s="14"/>
      <c r="HFR844" s="14"/>
      <c r="HFS844" s="14"/>
      <c r="HFT844" s="14"/>
      <c r="HFU844" s="14"/>
      <c r="HFV844" s="14"/>
      <c r="HFW844" s="14"/>
      <c r="HFX844" s="14"/>
      <c r="HFY844" s="14"/>
      <c r="HFZ844" s="14"/>
      <c r="HGA844" s="14"/>
      <c r="HGB844" s="14"/>
      <c r="HGC844" s="14"/>
      <c r="HGD844" s="14"/>
      <c r="HGE844" s="14"/>
      <c r="HGF844" s="14"/>
      <c r="HGG844" s="14"/>
      <c r="HGH844" s="14"/>
      <c r="HGI844" s="14"/>
      <c r="HGJ844" s="14"/>
      <c r="HGK844" s="14"/>
      <c r="HGL844" s="14"/>
      <c r="HGM844" s="14"/>
      <c r="HGN844" s="14"/>
      <c r="HGO844" s="14"/>
      <c r="HGP844" s="14"/>
      <c r="HGQ844" s="14"/>
      <c r="HGR844" s="14"/>
      <c r="HGS844" s="14"/>
      <c r="HGT844" s="14"/>
      <c r="HGU844" s="14"/>
      <c r="HGV844" s="14"/>
      <c r="HGW844" s="14"/>
      <c r="HGX844" s="14"/>
      <c r="HGY844" s="14"/>
      <c r="HGZ844" s="14"/>
      <c r="HHA844" s="14"/>
      <c r="HHB844" s="14"/>
      <c r="HHC844" s="14"/>
      <c r="HHD844" s="14"/>
      <c r="HHE844" s="14"/>
      <c r="HHF844" s="14"/>
      <c r="HHG844" s="14"/>
      <c r="HHH844" s="14"/>
      <c r="HHI844" s="14"/>
      <c r="HHJ844" s="14"/>
      <c r="HHK844" s="14"/>
      <c r="HHL844" s="14"/>
      <c r="HHM844" s="14"/>
      <c r="HHN844" s="14"/>
      <c r="HHO844" s="14"/>
      <c r="HHP844" s="14"/>
      <c r="HHQ844" s="14"/>
      <c r="HHR844" s="14"/>
      <c r="HHS844" s="14"/>
      <c r="HHT844" s="14"/>
      <c r="HHU844" s="14"/>
      <c r="HHV844" s="14"/>
      <c r="HHW844" s="14"/>
      <c r="HHX844" s="14"/>
      <c r="HHY844" s="14"/>
      <c r="HHZ844" s="14"/>
      <c r="HIA844" s="14"/>
      <c r="HIB844" s="14"/>
      <c r="HIC844" s="14"/>
      <c r="HID844" s="14"/>
      <c r="HIE844" s="14"/>
      <c r="HIF844" s="14"/>
      <c r="HIG844" s="14"/>
      <c r="HIH844" s="14"/>
      <c r="HII844" s="14"/>
      <c r="HIJ844" s="14"/>
      <c r="HIK844" s="14"/>
      <c r="HIL844" s="14"/>
      <c r="HIM844" s="14"/>
      <c r="HIN844" s="14"/>
      <c r="HIO844" s="14"/>
      <c r="HIP844" s="14"/>
      <c r="HIQ844" s="14"/>
      <c r="HIR844" s="14"/>
      <c r="HIS844" s="14"/>
      <c r="HIT844" s="14"/>
      <c r="HIU844" s="14"/>
      <c r="HIV844" s="14"/>
      <c r="HIW844" s="14"/>
      <c r="HIX844" s="14"/>
      <c r="HIY844" s="14"/>
      <c r="HIZ844" s="14"/>
      <c r="HJA844" s="14"/>
      <c r="HJB844" s="14"/>
      <c r="HJC844" s="14"/>
      <c r="HJD844" s="14"/>
      <c r="HJE844" s="14"/>
      <c r="HJF844" s="14"/>
      <c r="HJG844" s="14"/>
      <c r="HJH844" s="14"/>
      <c r="HJI844" s="14"/>
      <c r="HJJ844" s="14"/>
      <c r="HJK844" s="14"/>
      <c r="HJL844" s="14"/>
      <c r="HJM844" s="14"/>
      <c r="HJN844" s="14"/>
      <c r="HJO844" s="14"/>
      <c r="HJP844" s="14"/>
      <c r="HJQ844" s="14"/>
      <c r="HJR844" s="14"/>
      <c r="HJS844" s="14"/>
      <c r="HJT844" s="14"/>
      <c r="HJU844" s="14"/>
      <c r="HJV844" s="14"/>
      <c r="HJW844" s="14"/>
      <c r="HJX844" s="14"/>
      <c r="HJY844" s="14"/>
      <c r="HJZ844" s="14"/>
      <c r="HKA844" s="14"/>
      <c r="HKB844" s="14"/>
      <c r="HKC844" s="14"/>
      <c r="HKD844" s="14"/>
      <c r="HKE844" s="14"/>
      <c r="HKF844" s="14"/>
      <c r="HKG844" s="14"/>
      <c r="HKH844" s="14"/>
      <c r="HKI844" s="14"/>
      <c r="HKJ844" s="14"/>
      <c r="HKK844" s="14"/>
      <c r="HKL844" s="14"/>
      <c r="HKM844" s="14"/>
      <c r="HKN844" s="14"/>
      <c r="HKO844" s="14"/>
      <c r="HKP844" s="14"/>
      <c r="HKQ844" s="14"/>
      <c r="HKR844" s="14"/>
      <c r="HKS844" s="14"/>
      <c r="HKT844" s="14"/>
      <c r="HKU844" s="14"/>
      <c r="HKV844" s="14"/>
      <c r="HKW844" s="14"/>
      <c r="HKX844" s="14"/>
      <c r="HKY844" s="14"/>
      <c r="HKZ844" s="14"/>
      <c r="HLA844" s="14"/>
      <c r="HLB844" s="14"/>
      <c r="HLC844" s="14"/>
      <c r="HLD844" s="14"/>
      <c r="HLE844" s="14"/>
      <c r="HLF844" s="14"/>
      <c r="HLG844" s="14"/>
      <c r="HLH844" s="14"/>
      <c r="HLI844" s="14"/>
      <c r="HLJ844" s="14"/>
      <c r="HLK844" s="14"/>
      <c r="HLL844" s="14"/>
      <c r="HLM844" s="14"/>
      <c r="HLN844" s="14"/>
      <c r="HLO844" s="14"/>
      <c r="HLP844" s="14"/>
      <c r="HLQ844" s="14"/>
      <c r="HLR844" s="14"/>
      <c r="HLS844" s="14"/>
      <c r="HLT844" s="14"/>
      <c r="HLU844" s="14"/>
      <c r="HLV844" s="14"/>
      <c r="HLW844" s="14"/>
      <c r="HLX844" s="14"/>
      <c r="HLY844" s="14"/>
      <c r="HLZ844" s="14"/>
      <c r="HMA844" s="14"/>
      <c r="HMB844" s="14"/>
      <c r="HMC844" s="14"/>
      <c r="HMD844" s="14"/>
      <c r="HME844" s="14"/>
      <c r="HMF844" s="14"/>
      <c r="HMG844" s="14"/>
      <c r="HMH844" s="14"/>
      <c r="HMI844" s="14"/>
      <c r="HMJ844" s="14"/>
      <c r="HMK844" s="14"/>
      <c r="HML844" s="14"/>
      <c r="HMM844" s="14"/>
      <c r="HMN844" s="14"/>
      <c r="HMO844" s="14"/>
      <c r="HMP844" s="14"/>
      <c r="HMQ844" s="14"/>
      <c r="HMR844" s="14"/>
      <c r="HMS844" s="14"/>
      <c r="HMT844" s="14"/>
      <c r="HMU844" s="14"/>
      <c r="HMV844" s="14"/>
      <c r="HMW844" s="14"/>
      <c r="HMX844" s="14"/>
      <c r="HMY844" s="14"/>
      <c r="HMZ844" s="14"/>
      <c r="HNA844" s="14"/>
      <c r="HNB844" s="14"/>
      <c r="HNC844" s="14"/>
      <c r="HND844" s="14"/>
      <c r="HNE844" s="14"/>
      <c r="HNF844" s="14"/>
      <c r="HNG844" s="14"/>
      <c r="HNH844" s="14"/>
      <c r="HNI844" s="14"/>
      <c r="HNJ844" s="14"/>
      <c r="HNK844" s="14"/>
      <c r="HNL844" s="14"/>
      <c r="HNM844" s="14"/>
      <c r="HNN844" s="14"/>
      <c r="HNO844" s="14"/>
      <c r="HNP844" s="14"/>
      <c r="HNQ844" s="14"/>
      <c r="HNR844" s="14"/>
      <c r="HNS844" s="14"/>
      <c r="HNT844" s="14"/>
      <c r="HNU844" s="14"/>
      <c r="HNV844" s="14"/>
      <c r="HNW844" s="14"/>
      <c r="HNX844" s="14"/>
      <c r="HNY844" s="14"/>
      <c r="HNZ844" s="14"/>
      <c r="HOA844" s="14"/>
      <c r="HOB844" s="14"/>
      <c r="HOC844" s="14"/>
      <c r="HOD844" s="14"/>
      <c r="HOE844" s="14"/>
      <c r="HOF844" s="14"/>
      <c r="HOG844" s="14"/>
      <c r="HOH844" s="14"/>
      <c r="HOI844" s="14"/>
      <c r="HOJ844" s="14"/>
      <c r="HOK844" s="14"/>
      <c r="HOL844" s="14"/>
      <c r="HOM844" s="14"/>
      <c r="HON844" s="14"/>
      <c r="HOO844" s="14"/>
      <c r="HOP844" s="14"/>
      <c r="HOQ844" s="14"/>
      <c r="HOR844" s="14"/>
      <c r="HOS844" s="14"/>
      <c r="HOT844" s="14"/>
      <c r="HOU844" s="14"/>
      <c r="HOV844" s="14"/>
      <c r="HOW844" s="14"/>
      <c r="HOX844" s="14"/>
      <c r="HOY844" s="14"/>
      <c r="HOZ844" s="14"/>
      <c r="HPA844" s="14"/>
      <c r="HPB844" s="14"/>
      <c r="HPC844" s="14"/>
      <c r="HPD844" s="14"/>
      <c r="HPE844" s="14"/>
      <c r="HPF844" s="14"/>
      <c r="HPG844" s="14"/>
      <c r="HPH844" s="14"/>
      <c r="HPI844" s="14"/>
      <c r="HPJ844" s="14"/>
      <c r="HPK844" s="14"/>
      <c r="HPL844" s="14"/>
      <c r="HPM844" s="14"/>
      <c r="HPN844" s="14"/>
      <c r="HPO844" s="14"/>
      <c r="HPP844" s="14"/>
      <c r="HPQ844" s="14"/>
      <c r="HPR844" s="14"/>
      <c r="HPS844" s="14"/>
      <c r="HPT844" s="14"/>
      <c r="HPU844" s="14"/>
      <c r="HPV844" s="14"/>
      <c r="HPW844" s="14"/>
      <c r="HPX844" s="14"/>
      <c r="HPY844" s="14"/>
      <c r="HPZ844" s="14"/>
      <c r="HQA844" s="14"/>
      <c r="HQB844" s="14"/>
      <c r="HQC844" s="14"/>
      <c r="HQD844" s="14"/>
      <c r="HQE844" s="14"/>
      <c r="HQF844" s="14"/>
      <c r="HQG844" s="14"/>
      <c r="HQH844" s="14"/>
      <c r="HQI844" s="14"/>
      <c r="HQJ844" s="14"/>
      <c r="HQK844" s="14"/>
      <c r="HQL844" s="14"/>
      <c r="HQM844" s="14"/>
      <c r="HQN844" s="14"/>
      <c r="HQO844" s="14"/>
      <c r="HQP844" s="14"/>
      <c r="HQQ844" s="14"/>
      <c r="HQR844" s="14"/>
      <c r="HQS844" s="14"/>
      <c r="HQT844" s="14"/>
      <c r="HQU844" s="14"/>
      <c r="HQV844" s="14"/>
      <c r="HQW844" s="14"/>
      <c r="HQX844" s="14"/>
      <c r="HQY844" s="14"/>
      <c r="HQZ844" s="14"/>
      <c r="HRA844" s="14"/>
      <c r="HRB844" s="14"/>
      <c r="HRC844" s="14"/>
      <c r="HRD844" s="14"/>
      <c r="HRE844" s="14"/>
      <c r="HRF844" s="14"/>
      <c r="HRG844" s="14"/>
      <c r="HRH844" s="14"/>
      <c r="HRI844" s="14"/>
      <c r="HRJ844" s="14"/>
      <c r="HRK844" s="14"/>
      <c r="HRL844" s="14"/>
      <c r="HRM844" s="14"/>
      <c r="HRN844" s="14"/>
      <c r="HRO844" s="14"/>
      <c r="HRP844" s="14"/>
      <c r="HRQ844" s="14"/>
      <c r="HRR844" s="14"/>
      <c r="HRS844" s="14"/>
      <c r="HRT844" s="14"/>
      <c r="HRU844" s="14"/>
      <c r="HRV844" s="14"/>
      <c r="HRW844" s="14"/>
      <c r="HRX844" s="14"/>
      <c r="HRY844" s="14"/>
      <c r="HRZ844" s="14"/>
      <c r="HSA844" s="14"/>
      <c r="HSB844" s="14"/>
      <c r="HSC844" s="14"/>
      <c r="HSD844" s="14"/>
      <c r="HSE844" s="14"/>
      <c r="HSF844" s="14"/>
      <c r="HSG844" s="14"/>
      <c r="HSH844" s="14"/>
      <c r="HSI844" s="14"/>
      <c r="HSJ844" s="14"/>
      <c r="HSK844" s="14"/>
      <c r="HSL844" s="14"/>
      <c r="HSM844" s="14"/>
      <c r="HSN844" s="14"/>
      <c r="HSO844" s="14"/>
      <c r="HSP844" s="14"/>
      <c r="HSQ844" s="14"/>
      <c r="HSR844" s="14"/>
      <c r="HSS844" s="14"/>
      <c r="HST844" s="14"/>
      <c r="HSU844" s="14"/>
      <c r="HSV844" s="14"/>
      <c r="HSW844" s="14"/>
      <c r="HSX844" s="14"/>
      <c r="HSY844" s="14"/>
      <c r="HSZ844" s="14"/>
      <c r="HTA844" s="14"/>
      <c r="HTB844" s="14"/>
      <c r="HTC844" s="14"/>
      <c r="HTD844" s="14"/>
      <c r="HTE844" s="14"/>
      <c r="HTF844" s="14"/>
      <c r="HTG844" s="14"/>
      <c r="HTH844" s="14"/>
      <c r="HTI844" s="14"/>
      <c r="HTJ844" s="14"/>
      <c r="HTK844" s="14"/>
      <c r="HTL844" s="14"/>
      <c r="HTM844" s="14"/>
      <c r="HTN844" s="14"/>
      <c r="HTO844" s="14"/>
      <c r="HTP844" s="14"/>
      <c r="HTQ844" s="14"/>
      <c r="HTR844" s="14"/>
      <c r="HTS844" s="14"/>
      <c r="HTT844" s="14"/>
      <c r="HTU844" s="14"/>
      <c r="HTV844" s="14"/>
      <c r="HTW844" s="14"/>
      <c r="HTX844" s="14"/>
      <c r="HTY844" s="14"/>
      <c r="HTZ844" s="14"/>
      <c r="HUA844" s="14"/>
      <c r="HUB844" s="14"/>
      <c r="HUC844" s="14"/>
      <c r="HUD844" s="14"/>
      <c r="HUE844" s="14"/>
      <c r="HUF844" s="14"/>
      <c r="HUG844" s="14"/>
      <c r="HUH844" s="14"/>
      <c r="HUI844" s="14"/>
      <c r="HUJ844" s="14"/>
      <c r="HUK844" s="14"/>
      <c r="HUL844" s="14"/>
      <c r="HUM844" s="14"/>
      <c r="HUN844" s="14"/>
      <c r="HUO844" s="14"/>
      <c r="HUP844" s="14"/>
      <c r="HUQ844" s="14"/>
      <c r="HUR844" s="14"/>
      <c r="HUS844" s="14"/>
      <c r="HUT844" s="14"/>
      <c r="HUU844" s="14"/>
      <c r="HUV844" s="14"/>
      <c r="HUW844" s="14"/>
      <c r="HUX844" s="14"/>
      <c r="HUY844" s="14"/>
      <c r="HUZ844" s="14"/>
      <c r="HVA844" s="14"/>
      <c r="HVB844" s="14"/>
      <c r="HVC844" s="14"/>
      <c r="HVD844" s="14"/>
      <c r="HVE844" s="14"/>
      <c r="HVF844" s="14"/>
      <c r="HVG844" s="14"/>
      <c r="HVH844" s="14"/>
      <c r="HVI844" s="14"/>
      <c r="HVJ844" s="14"/>
      <c r="HVK844" s="14"/>
      <c r="HVL844" s="14"/>
      <c r="HVM844" s="14"/>
      <c r="HVN844" s="14"/>
      <c r="HVO844" s="14"/>
      <c r="HVP844" s="14"/>
      <c r="HVQ844" s="14"/>
      <c r="HVR844" s="14"/>
      <c r="HVS844" s="14"/>
      <c r="HVT844" s="14"/>
      <c r="HVU844" s="14"/>
      <c r="HVV844" s="14"/>
      <c r="HVW844" s="14"/>
      <c r="HVX844" s="14"/>
      <c r="HVY844" s="14"/>
      <c r="HVZ844" s="14"/>
      <c r="HWA844" s="14"/>
      <c r="HWB844" s="14"/>
      <c r="HWC844" s="14"/>
      <c r="HWD844" s="14"/>
      <c r="HWE844" s="14"/>
      <c r="HWF844" s="14"/>
      <c r="HWG844" s="14"/>
      <c r="HWH844" s="14"/>
      <c r="HWI844" s="14"/>
      <c r="HWJ844" s="14"/>
      <c r="HWK844" s="14"/>
      <c r="HWL844" s="14"/>
      <c r="HWM844" s="14"/>
      <c r="HWN844" s="14"/>
      <c r="HWO844" s="14"/>
      <c r="HWP844" s="14"/>
      <c r="HWQ844" s="14"/>
      <c r="HWR844" s="14"/>
      <c r="HWS844" s="14"/>
      <c r="HWT844" s="14"/>
      <c r="HWU844" s="14"/>
      <c r="HWV844" s="14"/>
      <c r="HWW844" s="14"/>
      <c r="HWX844" s="14"/>
      <c r="HWY844" s="14"/>
      <c r="HWZ844" s="14"/>
      <c r="HXA844" s="14"/>
      <c r="HXB844" s="14"/>
      <c r="HXC844" s="14"/>
      <c r="HXD844" s="14"/>
      <c r="HXE844" s="14"/>
      <c r="HXF844" s="14"/>
      <c r="HXG844" s="14"/>
      <c r="HXH844" s="14"/>
      <c r="HXI844" s="14"/>
      <c r="HXJ844" s="14"/>
      <c r="HXK844" s="14"/>
      <c r="HXL844" s="14"/>
      <c r="HXM844" s="14"/>
      <c r="HXN844" s="14"/>
      <c r="HXO844" s="14"/>
      <c r="HXP844" s="14"/>
      <c r="HXQ844" s="14"/>
      <c r="HXR844" s="14"/>
      <c r="HXS844" s="14"/>
      <c r="HXT844" s="14"/>
      <c r="HXU844" s="14"/>
      <c r="HXV844" s="14"/>
      <c r="HXW844" s="14"/>
      <c r="HXX844" s="14"/>
      <c r="HXY844" s="14"/>
      <c r="HXZ844" s="14"/>
      <c r="HYA844" s="14"/>
      <c r="HYB844" s="14"/>
      <c r="HYC844" s="14"/>
      <c r="HYD844" s="14"/>
      <c r="HYE844" s="14"/>
      <c r="HYF844" s="14"/>
      <c r="HYG844" s="14"/>
      <c r="HYH844" s="14"/>
      <c r="HYI844" s="14"/>
      <c r="HYJ844" s="14"/>
      <c r="HYK844" s="14"/>
      <c r="HYL844" s="14"/>
      <c r="HYM844" s="14"/>
      <c r="HYN844" s="14"/>
      <c r="HYO844" s="14"/>
      <c r="HYP844" s="14"/>
      <c r="HYQ844" s="14"/>
      <c r="HYR844" s="14"/>
      <c r="HYS844" s="14"/>
      <c r="HYT844" s="14"/>
      <c r="HYU844" s="14"/>
      <c r="HYV844" s="14"/>
      <c r="HYW844" s="14"/>
      <c r="HYX844" s="14"/>
      <c r="HYY844" s="14"/>
      <c r="HYZ844" s="14"/>
      <c r="HZA844" s="14"/>
      <c r="HZB844" s="14"/>
      <c r="HZC844" s="14"/>
      <c r="HZD844" s="14"/>
      <c r="HZE844" s="14"/>
      <c r="HZF844" s="14"/>
      <c r="HZG844" s="14"/>
      <c r="HZH844" s="14"/>
      <c r="HZI844" s="14"/>
      <c r="HZJ844" s="14"/>
      <c r="HZK844" s="14"/>
      <c r="HZL844" s="14"/>
      <c r="HZM844" s="14"/>
      <c r="HZN844" s="14"/>
      <c r="HZO844" s="14"/>
      <c r="HZP844" s="14"/>
      <c r="HZQ844" s="14"/>
      <c r="HZR844" s="14"/>
      <c r="HZS844" s="14"/>
      <c r="HZT844" s="14"/>
      <c r="HZU844" s="14"/>
      <c r="HZV844" s="14"/>
      <c r="HZW844" s="14"/>
      <c r="HZX844" s="14"/>
      <c r="HZY844" s="14"/>
      <c r="HZZ844" s="14"/>
      <c r="IAA844" s="14"/>
      <c r="IAB844" s="14"/>
      <c r="IAC844" s="14"/>
      <c r="IAD844" s="14"/>
      <c r="IAE844" s="14"/>
      <c r="IAF844" s="14"/>
      <c r="IAG844" s="14"/>
      <c r="IAH844" s="14"/>
      <c r="IAI844" s="14"/>
      <c r="IAJ844" s="14"/>
      <c r="IAK844" s="14"/>
      <c r="IAL844" s="14"/>
      <c r="IAM844" s="14"/>
      <c r="IAN844" s="14"/>
      <c r="IAO844" s="14"/>
      <c r="IAP844" s="14"/>
      <c r="IAQ844" s="14"/>
      <c r="IAR844" s="14"/>
      <c r="IAS844" s="14"/>
      <c r="IAT844" s="14"/>
      <c r="IAU844" s="14"/>
      <c r="IAV844" s="14"/>
      <c r="IAW844" s="14"/>
      <c r="IAX844" s="14"/>
      <c r="IAY844" s="14"/>
      <c r="IAZ844" s="14"/>
      <c r="IBA844" s="14"/>
      <c r="IBB844" s="14"/>
      <c r="IBC844" s="14"/>
      <c r="IBD844" s="14"/>
      <c r="IBE844" s="14"/>
      <c r="IBF844" s="14"/>
      <c r="IBG844" s="14"/>
      <c r="IBH844" s="14"/>
      <c r="IBI844" s="14"/>
      <c r="IBJ844" s="14"/>
      <c r="IBK844" s="14"/>
      <c r="IBL844" s="14"/>
      <c r="IBM844" s="14"/>
      <c r="IBN844" s="14"/>
      <c r="IBO844" s="14"/>
      <c r="IBP844" s="14"/>
      <c r="IBQ844" s="14"/>
      <c r="IBR844" s="14"/>
      <c r="IBS844" s="14"/>
      <c r="IBT844" s="14"/>
      <c r="IBU844" s="14"/>
      <c r="IBV844" s="14"/>
      <c r="IBW844" s="14"/>
      <c r="IBX844" s="14"/>
      <c r="IBY844" s="14"/>
      <c r="IBZ844" s="14"/>
      <c r="ICA844" s="14"/>
      <c r="ICB844" s="14"/>
      <c r="ICC844" s="14"/>
      <c r="ICD844" s="14"/>
      <c r="ICE844" s="14"/>
      <c r="ICF844" s="14"/>
      <c r="ICG844" s="14"/>
      <c r="ICH844" s="14"/>
      <c r="ICI844" s="14"/>
      <c r="ICJ844" s="14"/>
      <c r="ICK844" s="14"/>
      <c r="ICL844" s="14"/>
      <c r="ICM844" s="14"/>
      <c r="ICN844" s="14"/>
      <c r="ICO844" s="14"/>
      <c r="ICP844" s="14"/>
      <c r="ICQ844" s="14"/>
      <c r="ICR844" s="14"/>
      <c r="ICS844" s="14"/>
      <c r="ICT844" s="14"/>
      <c r="ICU844" s="14"/>
      <c r="ICV844" s="14"/>
      <c r="ICW844" s="14"/>
      <c r="ICX844" s="14"/>
      <c r="ICY844" s="14"/>
      <c r="ICZ844" s="14"/>
      <c r="IDA844" s="14"/>
      <c r="IDB844" s="14"/>
      <c r="IDC844" s="14"/>
      <c r="IDD844" s="14"/>
      <c r="IDE844" s="14"/>
      <c r="IDF844" s="14"/>
      <c r="IDG844" s="14"/>
      <c r="IDH844" s="14"/>
      <c r="IDI844" s="14"/>
      <c r="IDJ844" s="14"/>
      <c r="IDK844" s="14"/>
      <c r="IDL844" s="14"/>
      <c r="IDM844" s="14"/>
      <c r="IDN844" s="14"/>
      <c r="IDO844" s="14"/>
      <c r="IDP844" s="14"/>
      <c r="IDQ844" s="14"/>
      <c r="IDR844" s="14"/>
      <c r="IDS844" s="14"/>
      <c r="IDT844" s="14"/>
      <c r="IDU844" s="14"/>
      <c r="IDV844" s="14"/>
      <c r="IDW844" s="14"/>
      <c r="IDX844" s="14"/>
      <c r="IDY844" s="14"/>
      <c r="IDZ844" s="14"/>
      <c r="IEA844" s="14"/>
      <c r="IEB844" s="14"/>
      <c r="IEC844" s="14"/>
      <c r="IED844" s="14"/>
      <c r="IEE844" s="14"/>
      <c r="IEF844" s="14"/>
      <c r="IEG844" s="14"/>
      <c r="IEH844" s="14"/>
      <c r="IEI844" s="14"/>
      <c r="IEJ844" s="14"/>
      <c r="IEK844" s="14"/>
      <c r="IEL844" s="14"/>
      <c r="IEM844" s="14"/>
      <c r="IEN844" s="14"/>
      <c r="IEO844" s="14"/>
      <c r="IEP844" s="14"/>
      <c r="IEQ844" s="14"/>
      <c r="IER844" s="14"/>
      <c r="IES844" s="14"/>
      <c r="IET844" s="14"/>
      <c r="IEU844" s="14"/>
      <c r="IEV844" s="14"/>
      <c r="IEW844" s="14"/>
      <c r="IEX844" s="14"/>
      <c r="IEY844" s="14"/>
      <c r="IEZ844" s="14"/>
      <c r="IFA844" s="14"/>
      <c r="IFB844" s="14"/>
      <c r="IFC844" s="14"/>
      <c r="IFD844" s="14"/>
      <c r="IFE844" s="14"/>
      <c r="IFF844" s="14"/>
      <c r="IFG844" s="14"/>
      <c r="IFH844" s="14"/>
      <c r="IFI844" s="14"/>
      <c r="IFJ844" s="14"/>
      <c r="IFK844" s="14"/>
      <c r="IFL844" s="14"/>
      <c r="IFM844" s="14"/>
      <c r="IFN844" s="14"/>
      <c r="IFO844" s="14"/>
      <c r="IFP844" s="14"/>
      <c r="IFQ844" s="14"/>
      <c r="IFR844" s="14"/>
      <c r="IFS844" s="14"/>
      <c r="IFT844" s="14"/>
      <c r="IFU844" s="14"/>
      <c r="IFV844" s="14"/>
      <c r="IFW844" s="14"/>
      <c r="IFX844" s="14"/>
      <c r="IFY844" s="14"/>
      <c r="IFZ844" s="14"/>
      <c r="IGA844" s="14"/>
      <c r="IGB844" s="14"/>
      <c r="IGC844" s="14"/>
      <c r="IGD844" s="14"/>
      <c r="IGE844" s="14"/>
      <c r="IGF844" s="14"/>
      <c r="IGG844" s="14"/>
      <c r="IGH844" s="14"/>
      <c r="IGI844" s="14"/>
      <c r="IGJ844" s="14"/>
      <c r="IGK844" s="14"/>
      <c r="IGL844" s="14"/>
      <c r="IGM844" s="14"/>
      <c r="IGN844" s="14"/>
      <c r="IGO844" s="14"/>
      <c r="IGP844" s="14"/>
      <c r="IGQ844" s="14"/>
      <c r="IGR844" s="14"/>
      <c r="IGS844" s="14"/>
      <c r="IGT844" s="14"/>
      <c r="IGU844" s="14"/>
      <c r="IGV844" s="14"/>
      <c r="IGW844" s="14"/>
      <c r="IGX844" s="14"/>
      <c r="IGY844" s="14"/>
      <c r="IGZ844" s="14"/>
      <c r="IHA844" s="14"/>
      <c r="IHB844" s="14"/>
      <c r="IHC844" s="14"/>
      <c r="IHD844" s="14"/>
      <c r="IHE844" s="14"/>
      <c r="IHF844" s="14"/>
      <c r="IHG844" s="14"/>
      <c r="IHH844" s="14"/>
      <c r="IHI844" s="14"/>
      <c r="IHJ844" s="14"/>
      <c r="IHK844" s="14"/>
      <c r="IHL844" s="14"/>
      <c r="IHM844" s="14"/>
      <c r="IHN844" s="14"/>
      <c r="IHO844" s="14"/>
      <c r="IHP844" s="14"/>
      <c r="IHQ844" s="14"/>
      <c r="IHR844" s="14"/>
      <c r="IHS844" s="14"/>
      <c r="IHT844" s="14"/>
      <c r="IHU844" s="14"/>
      <c r="IHV844" s="14"/>
      <c r="IHW844" s="14"/>
      <c r="IHX844" s="14"/>
      <c r="IHY844" s="14"/>
      <c r="IHZ844" s="14"/>
      <c r="IIA844" s="14"/>
      <c r="IIB844" s="14"/>
      <c r="IIC844" s="14"/>
      <c r="IID844" s="14"/>
      <c r="IIE844" s="14"/>
      <c r="IIF844" s="14"/>
      <c r="IIG844" s="14"/>
      <c r="IIH844" s="14"/>
      <c r="III844" s="14"/>
      <c r="IIJ844" s="14"/>
      <c r="IIK844" s="14"/>
      <c r="IIL844" s="14"/>
      <c r="IIM844" s="14"/>
      <c r="IIN844" s="14"/>
      <c r="IIO844" s="14"/>
      <c r="IIP844" s="14"/>
      <c r="IIQ844" s="14"/>
      <c r="IIR844" s="14"/>
      <c r="IIS844" s="14"/>
      <c r="IIT844" s="14"/>
      <c r="IIU844" s="14"/>
      <c r="IIV844" s="14"/>
      <c r="IIW844" s="14"/>
      <c r="IIX844" s="14"/>
      <c r="IIY844" s="14"/>
      <c r="IIZ844" s="14"/>
      <c r="IJA844" s="14"/>
      <c r="IJB844" s="14"/>
      <c r="IJC844" s="14"/>
      <c r="IJD844" s="14"/>
      <c r="IJE844" s="14"/>
      <c r="IJF844" s="14"/>
      <c r="IJG844" s="14"/>
      <c r="IJH844" s="14"/>
      <c r="IJI844" s="14"/>
      <c r="IJJ844" s="14"/>
      <c r="IJK844" s="14"/>
      <c r="IJL844" s="14"/>
      <c r="IJM844" s="14"/>
      <c r="IJN844" s="14"/>
      <c r="IJO844" s="14"/>
      <c r="IJP844" s="14"/>
      <c r="IJQ844" s="14"/>
      <c r="IJR844" s="14"/>
      <c r="IJS844" s="14"/>
      <c r="IJT844" s="14"/>
      <c r="IJU844" s="14"/>
      <c r="IJV844" s="14"/>
      <c r="IJW844" s="14"/>
      <c r="IJX844" s="14"/>
      <c r="IJY844" s="14"/>
      <c r="IJZ844" s="14"/>
      <c r="IKA844" s="14"/>
      <c r="IKB844" s="14"/>
      <c r="IKC844" s="14"/>
      <c r="IKD844" s="14"/>
      <c r="IKE844" s="14"/>
      <c r="IKF844" s="14"/>
      <c r="IKG844" s="14"/>
      <c r="IKH844" s="14"/>
      <c r="IKI844" s="14"/>
      <c r="IKJ844" s="14"/>
      <c r="IKK844" s="14"/>
      <c r="IKL844" s="14"/>
      <c r="IKM844" s="14"/>
      <c r="IKN844" s="14"/>
      <c r="IKO844" s="14"/>
      <c r="IKP844" s="14"/>
      <c r="IKQ844" s="14"/>
      <c r="IKR844" s="14"/>
      <c r="IKS844" s="14"/>
      <c r="IKT844" s="14"/>
      <c r="IKU844" s="14"/>
      <c r="IKV844" s="14"/>
      <c r="IKW844" s="14"/>
      <c r="IKX844" s="14"/>
      <c r="IKY844" s="14"/>
      <c r="IKZ844" s="14"/>
      <c r="ILA844" s="14"/>
      <c r="ILB844" s="14"/>
      <c r="ILC844" s="14"/>
      <c r="ILD844" s="14"/>
      <c r="ILE844" s="14"/>
      <c r="ILF844" s="14"/>
      <c r="ILG844" s="14"/>
      <c r="ILH844" s="14"/>
      <c r="ILI844" s="14"/>
      <c r="ILJ844" s="14"/>
      <c r="ILK844" s="14"/>
      <c r="ILL844" s="14"/>
      <c r="ILM844" s="14"/>
      <c r="ILN844" s="14"/>
      <c r="ILO844" s="14"/>
      <c r="ILP844" s="14"/>
      <c r="ILQ844" s="14"/>
      <c r="ILR844" s="14"/>
      <c r="ILS844" s="14"/>
      <c r="ILT844" s="14"/>
      <c r="ILU844" s="14"/>
      <c r="ILV844" s="14"/>
      <c r="ILW844" s="14"/>
      <c r="ILX844" s="14"/>
      <c r="ILY844" s="14"/>
      <c r="ILZ844" s="14"/>
      <c r="IMA844" s="14"/>
      <c r="IMB844" s="14"/>
      <c r="IMC844" s="14"/>
      <c r="IMD844" s="14"/>
      <c r="IME844" s="14"/>
      <c r="IMF844" s="14"/>
      <c r="IMG844" s="14"/>
      <c r="IMH844" s="14"/>
      <c r="IMI844" s="14"/>
      <c r="IMJ844" s="14"/>
      <c r="IMK844" s="14"/>
      <c r="IML844" s="14"/>
      <c r="IMM844" s="14"/>
      <c r="IMN844" s="14"/>
      <c r="IMO844" s="14"/>
      <c r="IMP844" s="14"/>
      <c r="IMQ844" s="14"/>
      <c r="IMR844" s="14"/>
      <c r="IMS844" s="14"/>
      <c r="IMT844" s="14"/>
      <c r="IMU844" s="14"/>
      <c r="IMV844" s="14"/>
      <c r="IMW844" s="14"/>
      <c r="IMX844" s="14"/>
      <c r="IMY844" s="14"/>
      <c r="IMZ844" s="14"/>
      <c r="INA844" s="14"/>
      <c r="INB844" s="14"/>
      <c r="INC844" s="14"/>
      <c r="IND844" s="14"/>
      <c r="INE844" s="14"/>
      <c r="INF844" s="14"/>
      <c r="ING844" s="14"/>
      <c r="INH844" s="14"/>
      <c r="INI844" s="14"/>
      <c r="INJ844" s="14"/>
      <c r="INK844" s="14"/>
      <c r="INL844" s="14"/>
      <c r="INM844" s="14"/>
      <c r="INN844" s="14"/>
      <c r="INO844" s="14"/>
      <c r="INP844" s="14"/>
      <c r="INQ844" s="14"/>
      <c r="INR844" s="14"/>
      <c r="INS844" s="14"/>
      <c r="INT844" s="14"/>
      <c r="INU844" s="14"/>
      <c r="INV844" s="14"/>
      <c r="INW844" s="14"/>
      <c r="INX844" s="14"/>
      <c r="INY844" s="14"/>
      <c r="INZ844" s="14"/>
      <c r="IOA844" s="14"/>
      <c r="IOB844" s="14"/>
      <c r="IOC844" s="14"/>
      <c r="IOD844" s="14"/>
      <c r="IOE844" s="14"/>
      <c r="IOF844" s="14"/>
      <c r="IOG844" s="14"/>
      <c r="IOH844" s="14"/>
      <c r="IOI844" s="14"/>
      <c r="IOJ844" s="14"/>
      <c r="IOK844" s="14"/>
      <c r="IOL844" s="14"/>
      <c r="IOM844" s="14"/>
      <c r="ION844" s="14"/>
      <c r="IOO844" s="14"/>
      <c r="IOP844" s="14"/>
      <c r="IOQ844" s="14"/>
      <c r="IOR844" s="14"/>
      <c r="IOS844" s="14"/>
      <c r="IOT844" s="14"/>
      <c r="IOU844" s="14"/>
      <c r="IOV844" s="14"/>
      <c r="IOW844" s="14"/>
      <c r="IOX844" s="14"/>
      <c r="IOY844" s="14"/>
      <c r="IOZ844" s="14"/>
      <c r="IPA844" s="14"/>
      <c r="IPB844" s="14"/>
      <c r="IPC844" s="14"/>
      <c r="IPD844" s="14"/>
      <c r="IPE844" s="14"/>
      <c r="IPF844" s="14"/>
      <c r="IPG844" s="14"/>
      <c r="IPH844" s="14"/>
      <c r="IPI844" s="14"/>
      <c r="IPJ844" s="14"/>
      <c r="IPK844" s="14"/>
      <c r="IPL844" s="14"/>
      <c r="IPM844" s="14"/>
      <c r="IPN844" s="14"/>
      <c r="IPO844" s="14"/>
      <c r="IPP844" s="14"/>
      <c r="IPQ844" s="14"/>
      <c r="IPR844" s="14"/>
      <c r="IPS844" s="14"/>
      <c r="IPT844" s="14"/>
      <c r="IPU844" s="14"/>
      <c r="IPV844" s="14"/>
      <c r="IPW844" s="14"/>
      <c r="IPX844" s="14"/>
      <c r="IPY844" s="14"/>
      <c r="IPZ844" s="14"/>
      <c r="IQA844" s="14"/>
      <c r="IQB844" s="14"/>
      <c r="IQC844" s="14"/>
      <c r="IQD844" s="14"/>
      <c r="IQE844" s="14"/>
      <c r="IQF844" s="14"/>
      <c r="IQG844" s="14"/>
      <c r="IQH844" s="14"/>
      <c r="IQI844" s="14"/>
      <c r="IQJ844" s="14"/>
      <c r="IQK844" s="14"/>
      <c r="IQL844" s="14"/>
      <c r="IQM844" s="14"/>
      <c r="IQN844" s="14"/>
      <c r="IQO844" s="14"/>
      <c r="IQP844" s="14"/>
      <c r="IQQ844" s="14"/>
      <c r="IQR844" s="14"/>
      <c r="IQS844" s="14"/>
      <c r="IQT844" s="14"/>
      <c r="IQU844" s="14"/>
      <c r="IQV844" s="14"/>
      <c r="IQW844" s="14"/>
      <c r="IQX844" s="14"/>
      <c r="IQY844" s="14"/>
      <c r="IQZ844" s="14"/>
      <c r="IRA844" s="14"/>
      <c r="IRB844" s="14"/>
      <c r="IRC844" s="14"/>
      <c r="IRD844" s="14"/>
      <c r="IRE844" s="14"/>
      <c r="IRF844" s="14"/>
      <c r="IRG844" s="14"/>
      <c r="IRH844" s="14"/>
      <c r="IRI844" s="14"/>
      <c r="IRJ844" s="14"/>
      <c r="IRK844" s="14"/>
      <c r="IRL844" s="14"/>
      <c r="IRM844" s="14"/>
      <c r="IRN844" s="14"/>
      <c r="IRO844" s="14"/>
      <c r="IRP844" s="14"/>
      <c r="IRQ844" s="14"/>
      <c r="IRR844" s="14"/>
      <c r="IRS844" s="14"/>
      <c r="IRT844" s="14"/>
      <c r="IRU844" s="14"/>
      <c r="IRV844" s="14"/>
      <c r="IRW844" s="14"/>
      <c r="IRX844" s="14"/>
      <c r="IRY844" s="14"/>
      <c r="IRZ844" s="14"/>
      <c r="ISA844" s="14"/>
      <c r="ISB844" s="14"/>
      <c r="ISC844" s="14"/>
      <c r="ISD844" s="14"/>
      <c r="ISE844" s="14"/>
      <c r="ISF844" s="14"/>
      <c r="ISG844" s="14"/>
      <c r="ISH844" s="14"/>
      <c r="ISI844" s="14"/>
      <c r="ISJ844" s="14"/>
      <c r="ISK844" s="14"/>
      <c r="ISL844" s="14"/>
      <c r="ISM844" s="14"/>
      <c r="ISN844" s="14"/>
      <c r="ISO844" s="14"/>
      <c r="ISP844" s="14"/>
      <c r="ISQ844" s="14"/>
      <c r="ISR844" s="14"/>
      <c r="ISS844" s="14"/>
      <c r="IST844" s="14"/>
      <c r="ISU844" s="14"/>
      <c r="ISV844" s="14"/>
      <c r="ISW844" s="14"/>
      <c r="ISX844" s="14"/>
      <c r="ISY844" s="14"/>
      <c r="ISZ844" s="14"/>
      <c r="ITA844" s="14"/>
      <c r="ITB844" s="14"/>
      <c r="ITC844" s="14"/>
      <c r="ITD844" s="14"/>
      <c r="ITE844" s="14"/>
      <c r="ITF844" s="14"/>
      <c r="ITG844" s="14"/>
      <c r="ITH844" s="14"/>
      <c r="ITI844" s="14"/>
      <c r="ITJ844" s="14"/>
      <c r="ITK844" s="14"/>
      <c r="ITL844" s="14"/>
      <c r="ITM844" s="14"/>
      <c r="ITN844" s="14"/>
      <c r="ITO844" s="14"/>
      <c r="ITP844" s="14"/>
      <c r="ITQ844" s="14"/>
      <c r="ITR844" s="14"/>
      <c r="ITS844" s="14"/>
      <c r="ITT844" s="14"/>
      <c r="ITU844" s="14"/>
      <c r="ITV844" s="14"/>
      <c r="ITW844" s="14"/>
      <c r="ITX844" s="14"/>
      <c r="ITY844" s="14"/>
      <c r="ITZ844" s="14"/>
      <c r="IUA844" s="14"/>
      <c r="IUB844" s="14"/>
      <c r="IUC844" s="14"/>
      <c r="IUD844" s="14"/>
      <c r="IUE844" s="14"/>
      <c r="IUF844" s="14"/>
      <c r="IUG844" s="14"/>
      <c r="IUH844" s="14"/>
      <c r="IUI844" s="14"/>
      <c r="IUJ844" s="14"/>
      <c r="IUK844" s="14"/>
      <c r="IUL844" s="14"/>
      <c r="IUM844" s="14"/>
      <c r="IUN844" s="14"/>
      <c r="IUO844" s="14"/>
      <c r="IUP844" s="14"/>
      <c r="IUQ844" s="14"/>
      <c r="IUR844" s="14"/>
      <c r="IUS844" s="14"/>
      <c r="IUT844" s="14"/>
      <c r="IUU844" s="14"/>
      <c r="IUV844" s="14"/>
      <c r="IUW844" s="14"/>
      <c r="IUX844" s="14"/>
      <c r="IUY844" s="14"/>
      <c r="IUZ844" s="14"/>
      <c r="IVA844" s="14"/>
      <c r="IVB844" s="14"/>
      <c r="IVC844" s="14"/>
      <c r="IVD844" s="14"/>
      <c r="IVE844" s="14"/>
      <c r="IVF844" s="14"/>
      <c r="IVG844" s="14"/>
      <c r="IVH844" s="14"/>
      <c r="IVI844" s="14"/>
      <c r="IVJ844" s="14"/>
      <c r="IVK844" s="14"/>
      <c r="IVL844" s="14"/>
      <c r="IVM844" s="14"/>
      <c r="IVN844" s="14"/>
      <c r="IVO844" s="14"/>
      <c r="IVP844" s="14"/>
      <c r="IVQ844" s="14"/>
      <c r="IVR844" s="14"/>
      <c r="IVS844" s="14"/>
      <c r="IVT844" s="14"/>
      <c r="IVU844" s="14"/>
      <c r="IVV844" s="14"/>
      <c r="IVW844" s="14"/>
      <c r="IVX844" s="14"/>
      <c r="IVY844" s="14"/>
      <c r="IVZ844" s="14"/>
      <c r="IWA844" s="14"/>
      <c r="IWB844" s="14"/>
      <c r="IWC844" s="14"/>
      <c r="IWD844" s="14"/>
      <c r="IWE844" s="14"/>
      <c r="IWF844" s="14"/>
      <c r="IWG844" s="14"/>
      <c r="IWH844" s="14"/>
      <c r="IWI844" s="14"/>
      <c r="IWJ844" s="14"/>
      <c r="IWK844" s="14"/>
      <c r="IWL844" s="14"/>
      <c r="IWM844" s="14"/>
      <c r="IWN844" s="14"/>
      <c r="IWO844" s="14"/>
      <c r="IWP844" s="14"/>
      <c r="IWQ844" s="14"/>
      <c r="IWR844" s="14"/>
      <c r="IWS844" s="14"/>
      <c r="IWT844" s="14"/>
      <c r="IWU844" s="14"/>
      <c r="IWV844" s="14"/>
      <c r="IWW844" s="14"/>
      <c r="IWX844" s="14"/>
      <c r="IWY844" s="14"/>
      <c r="IWZ844" s="14"/>
      <c r="IXA844" s="14"/>
      <c r="IXB844" s="14"/>
      <c r="IXC844" s="14"/>
      <c r="IXD844" s="14"/>
      <c r="IXE844" s="14"/>
      <c r="IXF844" s="14"/>
      <c r="IXG844" s="14"/>
      <c r="IXH844" s="14"/>
      <c r="IXI844" s="14"/>
      <c r="IXJ844" s="14"/>
      <c r="IXK844" s="14"/>
      <c r="IXL844" s="14"/>
      <c r="IXM844" s="14"/>
      <c r="IXN844" s="14"/>
      <c r="IXO844" s="14"/>
      <c r="IXP844" s="14"/>
      <c r="IXQ844" s="14"/>
      <c r="IXR844" s="14"/>
      <c r="IXS844" s="14"/>
      <c r="IXT844" s="14"/>
      <c r="IXU844" s="14"/>
      <c r="IXV844" s="14"/>
      <c r="IXW844" s="14"/>
      <c r="IXX844" s="14"/>
      <c r="IXY844" s="14"/>
      <c r="IXZ844" s="14"/>
      <c r="IYA844" s="14"/>
      <c r="IYB844" s="14"/>
      <c r="IYC844" s="14"/>
      <c r="IYD844" s="14"/>
      <c r="IYE844" s="14"/>
      <c r="IYF844" s="14"/>
      <c r="IYG844" s="14"/>
      <c r="IYH844" s="14"/>
      <c r="IYI844" s="14"/>
      <c r="IYJ844" s="14"/>
      <c r="IYK844" s="14"/>
      <c r="IYL844" s="14"/>
      <c r="IYM844" s="14"/>
      <c r="IYN844" s="14"/>
      <c r="IYO844" s="14"/>
      <c r="IYP844" s="14"/>
      <c r="IYQ844" s="14"/>
      <c r="IYR844" s="14"/>
      <c r="IYS844" s="14"/>
      <c r="IYT844" s="14"/>
      <c r="IYU844" s="14"/>
      <c r="IYV844" s="14"/>
      <c r="IYW844" s="14"/>
      <c r="IYX844" s="14"/>
      <c r="IYY844" s="14"/>
      <c r="IYZ844" s="14"/>
      <c r="IZA844" s="14"/>
      <c r="IZB844" s="14"/>
      <c r="IZC844" s="14"/>
      <c r="IZD844" s="14"/>
      <c r="IZE844" s="14"/>
      <c r="IZF844" s="14"/>
      <c r="IZG844" s="14"/>
      <c r="IZH844" s="14"/>
      <c r="IZI844" s="14"/>
      <c r="IZJ844" s="14"/>
      <c r="IZK844" s="14"/>
      <c r="IZL844" s="14"/>
      <c r="IZM844" s="14"/>
      <c r="IZN844" s="14"/>
      <c r="IZO844" s="14"/>
      <c r="IZP844" s="14"/>
      <c r="IZQ844" s="14"/>
      <c r="IZR844" s="14"/>
      <c r="IZS844" s="14"/>
      <c r="IZT844" s="14"/>
      <c r="IZU844" s="14"/>
      <c r="IZV844" s="14"/>
      <c r="IZW844" s="14"/>
      <c r="IZX844" s="14"/>
      <c r="IZY844" s="14"/>
      <c r="IZZ844" s="14"/>
      <c r="JAA844" s="14"/>
      <c r="JAB844" s="14"/>
      <c r="JAC844" s="14"/>
      <c r="JAD844" s="14"/>
      <c r="JAE844" s="14"/>
      <c r="JAF844" s="14"/>
      <c r="JAG844" s="14"/>
      <c r="JAH844" s="14"/>
      <c r="JAI844" s="14"/>
      <c r="JAJ844" s="14"/>
      <c r="JAK844" s="14"/>
      <c r="JAL844" s="14"/>
      <c r="JAM844" s="14"/>
      <c r="JAN844" s="14"/>
      <c r="JAO844" s="14"/>
      <c r="JAP844" s="14"/>
      <c r="JAQ844" s="14"/>
      <c r="JAR844" s="14"/>
      <c r="JAS844" s="14"/>
      <c r="JAT844" s="14"/>
      <c r="JAU844" s="14"/>
      <c r="JAV844" s="14"/>
      <c r="JAW844" s="14"/>
      <c r="JAX844" s="14"/>
      <c r="JAY844" s="14"/>
      <c r="JAZ844" s="14"/>
      <c r="JBA844" s="14"/>
      <c r="JBB844" s="14"/>
      <c r="JBC844" s="14"/>
      <c r="JBD844" s="14"/>
      <c r="JBE844" s="14"/>
      <c r="JBF844" s="14"/>
      <c r="JBG844" s="14"/>
      <c r="JBH844" s="14"/>
      <c r="JBI844" s="14"/>
      <c r="JBJ844" s="14"/>
      <c r="JBK844" s="14"/>
      <c r="JBL844" s="14"/>
      <c r="JBM844" s="14"/>
      <c r="JBN844" s="14"/>
      <c r="JBO844" s="14"/>
      <c r="JBP844" s="14"/>
      <c r="JBQ844" s="14"/>
      <c r="JBR844" s="14"/>
      <c r="JBS844" s="14"/>
      <c r="JBT844" s="14"/>
      <c r="JBU844" s="14"/>
      <c r="JBV844" s="14"/>
      <c r="JBW844" s="14"/>
      <c r="JBX844" s="14"/>
      <c r="JBY844" s="14"/>
      <c r="JBZ844" s="14"/>
      <c r="JCA844" s="14"/>
      <c r="JCB844" s="14"/>
      <c r="JCC844" s="14"/>
      <c r="JCD844" s="14"/>
      <c r="JCE844" s="14"/>
      <c r="JCF844" s="14"/>
      <c r="JCG844" s="14"/>
      <c r="JCH844" s="14"/>
      <c r="JCI844" s="14"/>
      <c r="JCJ844" s="14"/>
      <c r="JCK844" s="14"/>
      <c r="JCL844" s="14"/>
      <c r="JCM844" s="14"/>
      <c r="JCN844" s="14"/>
      <c r="JCO844" s="14"/>
      <c r="JCP844" s="14"/>
      <c r="JCQ844" s="14"/>
      <c r="JCR844" s="14"/>
      <c r="JCS844" s="14"/>
      <c r="JCT844" s="14"/>
      <c r="JCU844" s="14"/>
      <c r="JCV844" s="14"/>
      <c r="JCW844" s="14"/>
      <c r="JCX844" s="14"/>
      <c r="JCY844" s="14"/>
      <c r="JCZ844" s="14"/>
      <c r="JDA844" s="14"/>
      <c r="JDB844" s="14"/>
      <c r="JDC844" s="14"/>
      <c r="JDD844" s="14"/>
      <c r="JDE844" s="14"/>
      <c r="JDF844" s="14"/>
      <c r="JDG844" s="14"/>
      <c r="JDH844" s="14"/>
      <c r="JDI844" s="14"/>
      <c r="JDJ844" s="14"/>
      <c r="JDK844" s="14"/>
      <c r="JDL844" s="14"/>
      <c r="JDM844" s="14"/>
      <c r="JDN844" s="14"/>
      <c r="JDO844" s="14"/>
      <c r="JDP844" s="14"/>
      <c r="JDQ844" s="14"/>
      <c r="JDR844" s="14"/>
      <c r="JDS844" s="14"/>
      <c r="JDT844" s="14"/>
      <c r="JDU844" s="14"/>
      <c r="JDV844" s="14"/>
      <c r="JDW844" s="14"/>
      <c r="JDX844" s="14"/>
      <c r="JDY844" s="14"/>
      <c r="JDZ844" s="14"/>
      <c r="JEA844" s="14"/>
      <c r="JEB844" s="14"/>
      <c r="JEC844" s="14"/>
      <c r="JED844" s="14"/>
      <c r="JEE844" s="14"/>
      <c r="JEF844" s="14"/>
      <c r="JEG844" s="14"/>
      <c r="JEH844" s="14"/>
      <c r="JEI844" s="14"/>
      <c r="JEJ844" s="14"/>
      <c r="JEK844" s="14"/>
      <c r="JEL844" s="14"/>
      <c r="JEM844" s="14"/>
      <c r="JEN844" s="14"/>
      <c r="JEO844" s="14"/>
      <c r="JEP844" s="14"/>
      <c r="JEQ844" s="14"/>
      <c r="JER844" s="14"/>
      <c r="JES844" s="14"/>
      <c r="JET844" s="14"/>
      <c r="JEU844" s="14"/>
      <c r="JEV844" s="14"/>
      <c r="JEW844" s="14"/>
      <c r="JEX844" s="14"/>
      <c r="JEY844" s="14"/>
      <c r="JEZ844" s="14"/>
      <c r="JFA844" s="14"/>
      <c r="JFB844" s="14"/>
      <c r="JFC844" s="14"/>
      <c r="JFD844" s="14"/>
      <c r="JFE844" s="14"/>
      <c r="JFF844" s="14"/>
      <c r="JFG844" s="14"/>
      <c r="JFH844" s="14"/>
      <c r="JFI844" s="14"/>
      <c r="JFJ844" s="14"/>
      <c r="JFK844" s="14"/>
      <c r="JFL844" s="14"/>
      <c r="JFM844" s="14"/>
      <c r="JFN844" s="14"/>
      <c r="JFO844" s="14"/>
      <c r="JFP844" s="14"/>
      <c r="JFQ844" s="14"/>
      <c r="JFR844" s="14"/>
      <c r="JFS844" s="14"/>
      <c r="JFT844" s="14"/>
      <c r="JFU844" s="14"/>
      <c r="JFV844" s="14"/>
      <c r="JFW844" s="14"/>
      <c r="JFX844" s="14"/>
      <c r="JFY844" s="14"/>
      <c r="JFZ844" s="14"/>
      <c r="JGA844" s="14"/>
      <c r="JGB844" s="14"/>
      <c r="JGC844" s="14"/>
      <c r="JGD844" s="14"/>
      <c r="JGE844" s="14"/>
      <c r="JGF844" s="14"/>
      <c r="JGG844" s="14"/>
      <c r="JGH844" s="14"/>
      <c r="JGI844" s="14"/>
      <c r="JGJ844" s="14"/>
      <c r="JGK844" s="14"/>
      <c r="JGL844" s="14"/>
      <c r="JGM844" s="14"/>
      <c r="JGN844" s="14"/>
      <c r="JGO844" s="14"/>
      <c r="JGP844" s="14"/>
      <c r="JGQ844" s="14"/>
      <c r="JGR844" s="14"/>
      <c r="JGS844" s="14"/>
      <c r="JGT844" s="14"/>
      <c r="JGU844" s="14"/>
      <c r="JGV844" s="14"/>
      <c r="JGW844" s="14"/>
      <c r="JGX844" s="14"/>
      <c r="JGY844" s="14"/>
      <c r="JGZ844" s="14"/>
      <c r="JHA844" s="14"/>
      <c r="JHB844" s="14"/>
      <c r="JHC844" s="14"/>
      <c r="JHD844" s="14"/>
      <c r="JHE844" s="14"/>
      <c r="JHF844" s="14"/>
      <c r="JHG844" s="14"/>
      <c r="JHH844" s="14"/>
      <c r="JHI844" s="14"/>
      <c r="JHJ844" s="14"/>
      <c r="JHK844" s="14"/>
      <c r="JHL844" s="14"/>
      <c r="JHM844" s="14"/>
      <c r="JHN844" s="14"/>
      <c r="JHO844" s="14"/>
      <c r="JHP844" s="14"/>
      <c r="JHQ844" s="14"/>
      <c r="JHR844" s="14"/>
      <c r="JHS844" s="14"/>
      <c r="JHT844" s="14"/>
      <c r="JHU844" s="14"/>
      <c r="JHV844" s="14"/>
      <c r="JHW844" s="14"/>
      <c r="JHX844" s="14"/>
      <c r="JHY844" s="14"/>
      <c r="JHZ844" s="14"/>
      <c r="JIA844" s="14"/>
      <c r="JIB844" s="14"/>
      <c r="JIC844" s="14"/>
      <c r="JID844" s="14"/>
      <c r="JIE844" s="14"/>
      <c r="JIF844" s="14"/>
      <c r="JIG844" s="14"/>
      <c r="JIH844" s="14"/>
      <c r="JII844" s="14"/>
      <c r="JIJ844" s="14"/>
      <c r="JIK844" s="14"/>
      <c r="JIL844" s="14"/>
      <c r="JIM844" s="14"/>
      <c r="JIN844" s="14"/>
      <c r="JIO844" s="14"/>
      <c r="JIP844" s="14"/>
      <c r="JIQ844" s="14"/>
      <c r="JIR844" s="14"/>
      <c r="JIS844" s="14"/>
      <c r="JIT844" s="14"/>
      <c r="JIU844" s="14"/>
      <c r="JIV844" s="14"/>
      <c r="JIW844" s="14"/>
      <c r="JIX844" s="14"/>
      <c r="JIY844" s="14"/>
      <c r="JIZ844" s="14"/>
      <c r="JJA844" s="14"/>
      <c r="JJB844" s="14"/>
      <c r="JJC844" s="14"/>
      <c r="JJD844" s="14"/>
      <c r="JJE844" s="14"/>
      <c r="JJF844" s="14"/>
      <c r="JJG844" s="14"/>
      <c r="JJH844" s="14"/>
      <c r="JJI844" s="14"/>
      <c r="JJJ844" s="14"/>
      <c r="JJK844" s="14"/>
      <c r="JJL844" s="14"/>
      <c r="JJM844" s="14"/>
      <c r="JJN844" s="14"/>
      <c r="JJO844" s="14"/>
      <c r="JJP844" s="14"/>
      <c r="JJQ844" s="14"/>
      <c r="JJR844" s="14"/>
      <c r="JJS844" s="14"/>
      <c r="JJT844" s="14"/>
      <c r="JJU844" s="14"/>
      <c r="JJV844" s="14"/>
      <c r="JJW844" s="14"/>
      <c r="JJX844" s="14"/>
      <c r="JJY844" s="14"/>
      <c r="JJZ844" s="14"/>
      <c r="JKA844" s="14"/>
      <c r="JKB844" s="14"/>
      <c r="JKC844" s="14"/>
      <c r="JKD844" s="14"/>
      <c r="JKE844" s="14"/>
      <c r="JKF844" s="14"/>
      <c r="JKG844" s="14"/>
      <c r="JKH844" s="14"/>
      <c r="JKI844" s="14"/>
      <c r="JKJ844" s="14"/>
      <c r="JKK844" s="14"/>
      <c r="JKL844" s="14"/>
      <c r="JKM844" s="14"/>
      <c r="JKN844" s="14"/>
      <c r="JKO844" s="14"/>
      <c r="JKP844" s="14"/>
      <c r="JKQ844" s="14"/>
      <c r="JKR844" s="14"/>
      <c r="JKS844" s="14"/>
      <c r="JKT844" s="14"/>
      <c r="JKU844" s="14"/>
      <c r="JKV844" s="14"/>
      <c r="JKW844" s="14"/>
      <c r="JKX844" s="14"/>
      <c r="JKY844" s="14"/>
      <c r="JKZ844" s="14"/>
      <c r="JLA844" s="14"/>
      <c r="JLB844" s="14"/>
      <c r="JLC844" s="14"/>
      <c r="JLD844" s="14"/>
      <c r="JLE844" s="14"/>
      <c r="JLF844" s="14"/>
      <c r="JLG844" s="14"/>
      <c r="JLH844" s="14"/>
      <c r="JLI844" s="14"/>
      <c r="JLJ844" s="14"/>
      <c r="JLK844" s="14"/>
      <c r="JLL844" s="14"/>
      <c r="JLM844" s="14"/>
      <c r="JLN844" s="14"/>
      <c r="JLO844" s="14"/>
      <c r="JLP844" s="14"/>
      <c r="JLQ844" s="14"/>
      <c r="JLR844" s="14"/>
      <c r="JLS844" s="14"/>
      <c r="JLT844" s="14"/>
      <c r="JLU844" s="14"/>
      <c r="JLV844" s="14"/>
      <c r="JLW844" s="14"/>
      <c r="JLX844" s="14"/>
      <c r="JLY844" s="14"/>
      <c r="JLZ844" s="14"/>
      <c r="JMA844" s="14"/>
      <c r="JMB844" s="14"/>
      <c r="JMC844" s="14"/>
      <c r="JMD844" s="14"/>
      <c r="JME844" s="14"/>
      <c r="JMF844" s="14"/>
      <c r="JMG844" s="14"/>
      <c r="JMH844" s="14"/>
      <c r="JMI844" s="14"/>
      <c r="JMJ844" s="14"/>
      <c r="JMK844" s="14"/>
      <c r="JML844" s="14"/>
      <c r="JMM844" s="14"/>
      <c r="JMN844" s="14"/>
      <c r="JMO844" s="14"/>
      <c r="JMP844" s="14"/>
      <c r="JMQ844" s="14"/>
      <c r="JMR844" s="14"/>
      <c r="JMS844" s="14"/>
      <c r="JMT844" s="14"/>
      <c r="JMU844" s="14"/>
      <c r="JMV844" s="14"/>
      <c r="JMW844" s="14"/>
      <c r="JMX844" s="14"/>
      <c r="JMY844" s="14"/>
      <c r="JMZ844" s="14"/>
      <c r="JNA844" s="14"/>
      <c r="JNB844" s="14"/>
      <c r="JNC844" s="14"/>
      <c r="JND844" s="14"/>
      <c r="JNE844" s="14"/>
      <c r="JNF844" s="14"/>
      <c r="JNG844" s="14"/>
      <c r="JNH844" s="14"/>
      <c r="JNI844" s="14"/>
      <c r="JNJ844" s="14"/>
      <c r="JNK844" s="14"/>
      <c r="JNL844" s="14"/>
      <c r="JNM844" s="14"/>
      <c r="JNN844" s="14"/>
      <c r="JNO844" s="14"/>
      <c r="JNP844" s="14"/>
      <c r="JNQ844" s="14"/>
      <c r="JNR844" s="14"/>
      <c r="JNS844" s="14"/>
      <c r="JNT844" s="14"/>
      <c r="JNU844" s="14"/>
      <c r="JNV844" s="14"/>
      <c r="JNW844" s="14"/>
      <c r="JNX844" s="14"/>
      <c r="JNY844" s="14"/>
      <c r="JNZ844" s="14"/>
      <c r="JOA844" s="14"/>
      <c r="JOB844" s="14"/>
      <c r="JOC844" s="14"/>
      <c r="JOD844" s="14"/>
      <c r="JOE844" s="14"/>
      <c r="JOF844" s="14"/>
      <c r="JOG844" s="14"/>
      <c r="JOH844" s="14"/>
      <c r="JOI844" s="14"/>
      <c r="JOJ844" s="14"/>
      <c r="JOK844" s="14"/>
      <c r="JOL844" s="14"/>
      <c r="JOM844" s="14"/>
      <c r="JON844" s="14"/>
      <c r="JOO844" s="14"/>
      <c r="JOP844" s="14"/>
      <c r="JOQ844" s="14"/>
      <c r="JOR844" s="14"/>
      <c r="JOS844" s="14"/>
      <c r="JOT844" s="14"/>
      <c r="JOU844" s="14"/>
      <c r="JOV844" s="14"/>
      <c r="JOW844" s="14"/>
      <c r="JOX844" s="14"/>
      <c r="JOY844" s="14"/>
      <c r="JOZ844" s="14"/>
      <c r="JPA844" s="14"/>
      <c r="JPB844" s="14"/>
      <c r="JPC844" s="14"/>
      <c r="JPD844" s="14"/>
      <c r="JPE844" s="14"/>
      <c r="JPF844" s="14"/>
      <c r="JPG844" s="14"/>
      <c r="JPH844" s="14"/>
      <c r="JPI844" s="14"/>
      <c r="JPJ844" s="14"/>
      <c r="JPK844" s="14"/>
      <c r="JPL844" s="14"/>
      <c r="JPM844" s="14"/>
      <c r="JPN844" s="14"/>
      <c r="JPO844" s="14"/>
      <c r="JPP844" s="14"/>
      <c r="JPQ844" s="14"/>
      <c r="JPR844" s="14"/>
      <c r="JPS844" s="14"/>
      <c r="JPT844" s="14"/>
      <c r="JPU844" s="14"/>
      <c r="JPV844" s="14"/>
      <c r="JPW844" s="14"/>
      <c r="JPX844" s="14"/>
      <c r="JPY844" s="14"/>
      <c r="JPZ844" s="14"/>
      <c r="JQA844" s="14"/>
      <c r="JQB844" s="14"/>
      <c r="JQC844" s="14"/>
      <c r="JQD844" s="14"/>
      <c r="JQE844" s="14"/>
      <c r="JQF844" s="14"/>
      <c r="JQG844" s="14"/>
      <c r="JQH844" s="14"/>
      <c r="JQI844" s="14"/>
      <c r="JQJ844" s="14"/>
      <c r="JQK844" s="14"/>
      <c r="JQL844" s="14"/>
      <c r="JQM844" s="14"/>
      <c r="JQN844" s="14"/>
      <c r="JQO844" s="14"/>
      <c r="JQP844" s="14"/>
      <c r="JQQ844" s="14"/>
      <c r="JQR844" s="14"/>
      <c r="JQS844" s="14"/>
      <c r="JQT844" s="14"/>
      <c r="JQU844" s="14"/>
      <c r="JQV844" s="14"/>
      <c r="JQW844" s="14"/>
      <c r="JQX844" s="14"/>
      <c r="JQY844" s="14"/>
      <c r="JQZ844" s="14"/>
      <c r="JRA844" s="14"/>
      <c r="JRB844" s="14"/>
      <c r="JRC844" s="14"/>
      <c r="JRD844" s="14"/>
      <c r="JRE844" s="14"/>
      <c r="JRF844" s="14"/>
      <c r="JRG844" s="14"/>
      <c r="JRH844" s="14"/>
      <c r="JRI844" s="14"/>
      <c r="JRJ844" s="14"/>
      <c r="JRK844" s="14"/>
      <c r="JRL844" s="14"/>
      <c r="JRM844" s="14"/>
      <c r="JRN844" s="14"/>
      <c r="JRO844" s="14"/>
      <c r="JRP844" s="14"/>
      <c r="JRQ844" s="14"/>
      <c r="JRR844" s="14"/>
      <c r="JRS844" s="14"/>
      <c r="JRT844" s="14"/>
      <c r="JRU844" s="14"/>
      <c r="JRV844" s="14"/>
      <c r="JRW844" s="14"/>
      <c r="JRX844" s="14"/>
      <c r="JRY844" s="14"/>
      <c r="JRZ844" s="14"/>
      <c r="JSA844" s="14"/>
      <c r="JSB844" s="14"/>
      <c r="JSC844" s="14"/>
      <c r="JSD844" s="14"/>
      <c r="JSE844" s="14"/>
      <c r="JSF844" s="14"/>
      <c r="JSG844" s="14"/>
      <c r="JSH844" s="14"/>
      <c r="JSI844" s="14"/>
      <c r="JSJ844" s="14"/>
      <c r="JSK844" s="14"/>
      <c r="JSL844" s="14"/>
      <c r="JSM844" s="14"/>
      <c r="JSN844" s="14"/>
      <c r="JSO844" s="14"/>
      <c r="JSP844" s="14"/>
      <c r="JSQ844" s="14"/>
      <c r="JSR844" s="14"/>
      <c r="JSS844" s="14"/>
      <c r="JST844" s="14"/>
      <c r="JSU844" s="14"/>
      <c r="JSV844" s="14"/>
      <c r="JSW844" s="14"/>
      <c r="JSX844" s="14"/>
      <c r="JSY844" s="14"/>
      <c r="JSZ844" s="14"/>
      <c r="JTA844" s="14"/>
      <c r="JTB844" s="14"/>
      <c r="JTC844" s="14"/>
      <c r="JTD844" s="14"/>
      <c r="JTE844" s="14"/>
      <c r="JTF844" s="14"/>
      <c r="JTG844" s="14"/>
      <c r="JTH844" s="14"/>
      <c r="JTI844" s="14"/>
      <c r="JTJ844" s="14"/>
      <c r="JTK844" s="14"/>
      <c r="JTL844" s="14"/>
      <c r="JTM844" s="14"/>
      <c r="JTN844" s="14"/>
      <c r="JTO844" s="14"/>
      <c r="JTP844" s="14"/>
      <c r="JTQ844" s="14"/>
      <c r="JTR844" s="14"/>
      <c r="JTS844" s="14"/>
      <c r="JTT844" s="14"/>
      <c r="JTU844" s="14"/>
      <c r="JTV844" s="14"/>
      <c r="JTW844" s="14"/>
      <c r="JTX844" s="14"/>
      <c r="JTY844" s="14"/>
      <c r="JTZ844" s="14"/>
      <c r="JUA844" s="14"/>
      <c r="JUB844" s="14"/>
      <c r="JUC844" s="14"/>
      <c r="JUD844" s="14"/>
      <c r="JUE844" s="14"/>
      <c r="JUF844" s="14"/>
      <c r="JUG844" s="14"/>
      <c r="JUH844" s="14"/>
      <c r="JUI844" s="14"/>
      <c r="JUJ844" s="14"/>
      <c r="JUK844" s="14"/>
      <c r="JUL844" s="14"/>
      <c r="JUM844" s="14"/>
      <c r="JUN844" s="14"/>
      <c r="JUO844" s="14"/>
      <c r="JUP844" s="14"/>
      <c r="JUQ844" s="14"/>
      <c r="JUR844" s="14"/>
      <c r="JUS844" s="14"/>
      <c r="JUT844" s="14"/>
      <c r="JUU844" s="14"/>
      <c r="JUV844" s="14"/>
      <c r="JUW844" s="14"/>
      <c r="JUX844" s="14"/>
      <c r="JUY844" s="14"/>
      <c r="JUZ844" s="14"/>
      <c r="JVA844" s="14"/>
      <c r="JVB844" s="14"/>
      <c r="JVC844" s="14"/>
      <c r="JVD844" s="14"/>
      <c r="JVE844" s="14"/>
      <c r="JVF844" s="14"/>
      <c r="JVG844" s="14"/>
      <c r="JVH844" s="14"/>
      <c r="JVI844" s="14"/>
      <c r="JVJ844" s="14"/>
      <c r="JVK844" s="14"/>
      <c r="JVL844" s="14"/>
      <c r="JVM844" s="14"/>
      <c r="JVN844" s="14"/>
      <c r="JVO844" s="14"/>
      <c r="JVP844" s="14"/>
      <c r="JVQ844" s="14"/>
      <c r="JVR844" s="14"/>
      <c r="JVS844" s="14"/>
      <c r="JVT844" s="14"/>
      <c r="JVU844" s="14"/>
      <c r="JVV844" s="14"/>
      <c r="JVW844" s="14"/>
      <c r="JVX844" s="14"/>
      <c r="JVY844" s="14"/>
      <c r="JVZ844" s="14"/>
      <c r="JWA844" s="14"/>
      <c r="JWB844" s="14"/>
      <c r="JWC844" s="14"/>
      <c r="JWD844" s="14"/>
      <c r="JWE844" s="14"/>
      <c r="JWF844" s="14"/>
      <c r="JWG844" s="14"/>
      <c r="JWH844" s="14"/>
      <c r="JWI844" s="14"/>
      <c r="JWJ844" s="14"/>
      <c r="JWK844" s="14"/>
      <c r="JWL844" s="14"/>
      <c r="JWM844" s="14"/>
      <c r="JWN844" s="14"/>
      <c r="JWO844" s="14"/>
      <c r="JWP844" s="14"/>
      <c r="JWQ844" s="14"/>
      <c r="JWR844" s="14"/>
      <c r="JWS844" s="14"/>
      <c r="JWT844" s="14"/>
      <c r="JWU844" s="14"/>
      <c r="JWV844" s="14"/>
      <c r="JWW844" s="14"/>
      <c r="JWX844" s="14"/>
      <c r="JWY844" s="14"/>
      <c r="JWZ844" s="14"/>
      <c r="JXA844" s="14"/>
      <c r="JXB844" s="14"/>
      <c r="JXC844" s="14"/>
      <c r="JXD844" s="14"/>
      <c r="JXE844" s="14"/>
      <c r="JXF844" s="14"/>
      <c r="JXG844" s="14"/>
      <c r="JXH844" s="14"/>
      <c r="JXI844" s="14"/>
      <c r="JXJ844" s="14"/>
      <c r="JXK844" s="14"/>
      <c r="JXL844" s="14"/>
      <c r="JXM844" s="14"/>
      <c r="JXN844" s="14"/>
      <c r="JXO844" s="14"/>
      <c r="JXP844" s="14"/>
      <c r="JXQ844" s="14"/>
      <c r="JXR844" s="14"/>
      <c r="JXS844" s="14"/>
      <c r="JXT844" s="14"/>
      <c r="JXU844" s="14"/>
      <c r="JXV844" s="14"/>
      <c r="JXW844" s="14"/>
      <c r="JXX844" s="14"/>
      <c r="JXY844" s="14"/>
      <c r="JXZ844" s="14"/>
      <c r="JYA844" s="14"/>
      <c r="JYB844" s="14"/>
      <c r="JYC844" s="14"/>
      <c r="JYD844" s="14"/>
      <c r="JYE844" s="14"/>
      <c r="JYF844" s="14"/>
      <c r="JYG844" s="14"/>
      <c r="JYH844" s="14"/>
      <c r="JYI844" s="14"/>
      <c r="JYJ844" s="14"/>
      <c r="JYK844" s="14"/>
      <c r="JYL844" s="14"/>
      <c r="JYM844" s="14"/>
      <c r="JYN844" s="14"/>
      <c r="JYO844" s="14"/>
      <c r="JYP844" s="14"/>
      <c r="JYQ844" s="14"/>
      <c r="JYR844" s="14"/>
      <c r="JYS844" s="14"/>
      <c r="JYT844" s="14"/>
      <c r="JYU844" s="14"/>
      <c r="JYV844" s="14"/>
      <c r="JYW844" s="14"/>
      <c r="JYX844" s="14"/>
      <c r="JYY844" s="14"/>
      <c r="JYZ844" s="14"/>
      <c r="JZA844" s="14"/>
      <c r="JZB844" s="14"/>
      <c r="JZC844" s="14"/>
      <c r="JZD844" s="14"/>
      <c r="JZE844" s="14"/>
      <c r="JZF844" s="14"/>
      <c r="JZG844" s="14"/>
      <c r="JZH844" s="14"/>
      <c r="JZI844" s="14"/>
      <c r="JZJ844" s="14"/>
      <c r="JZK844" s="14"/>
      <c r="JZL844" s="14"/>
      <c r="JZM844" s="14"/>
      <c r="JZN844" s="14"/>
      <c r="JZO844" s="14"/>
      <c r="JZP844" s="14"/>
      <c r="JZQ844" s="14"/>
      <c r="JZR844" s="14"/>
      <c r="JZS844" s="14"/>
      <c r="JZT844" s="14"/>
      <c r="JZU844" s="14"/>
      <c r="JZV844" s="14"/>
      <c r="JZW844" s="14"/>
      <c r="JZX844" s="14"/>
      <c r="JZY844" s="14"/>
      <c r="JZZ844" s="14"/>
      <c r="KAA844" s="14"/>
      <c r="KAB844" s="14"/>
      <c r="KAC844" s="14"/>
      <c r="KAD844" s="14"/>
      <c r="KAE844" s="14"/>
      <c r="KAF844" s="14"/>
      <c r="KAG844" s="14"/>
      <c r="KAH844" s="14"/>
      <c r="KAI844" s="14"/>
      <c r="KAJ844" s="14"/>
      <c r="KAK844" s="14"/>
      <c r="KAL844" s="14"/>
      <c r="KAM844" s="14"/>
      <c r="KAN844" s="14"/>
      <c r="KAO844" s="14"/>
      <c r="KAP844" s="14"/>
      <c r="KAQ844" s="14"/>
      <c r="KAR844" s="14"/>
      <c r="KAS844" s="14"/>
      <c r="KAT844" s="14"/>
      <c r="KAU844" s="14"/>
      <c r="KAV844" s="14"/>
      <c r="KAW844" s="14"/>
      <c r="KAX844" s="14"/>
      <c r="KAY844" s="14"/>
      <c r="KAZ844" s="14"/>
      <c r="KBA844" s="14"/>
      <c r="KBB844" s="14"/>
      <c r="KBC844" s="14"/>
      <c r="KBD844" s="14"/>
      <c r="KBE844" s="14"/>
      <c r="KBF844" s="14"/>
      <c r="KBG844" s="14"/>
      <c r="KBH844" s="14"/>
      <c r="KBI844" s="14"/>
      <c r="KBJ844" s="14"/>
      <c r="KBK844" s="14"/>
      <c r="KBL844" s="14"/>
      <c r="KBM844" s="14"/>
      <c r="KBN844" s="14"/>
      <c r="KBO844" s="14"/>
      <c r="KBP844" s="14"/>
      <c r="KBQ844" s="14"/>
      <c r="KBR844" s="14"/>
      <c r="KBS844" s="14"/>
      <c r="KBT844" s="14"/>
      <c r="KBU844" s="14"/>
      <c r="KBV844" s="14"/>
      <c r="KBW844" s="14"/>
      <c r="KBX844" s="14"/>
      <c r="KBY844" s="14"/>
      <c r="KBZ844" s="14"/>
      <c r="KCA844" s="14"/>
      <c r="KCB844" s="14"/>
      <c r="KCC844" s="14"/>
      <c r="KCD844" s="14"/>
      <c r="KCE844" s="14"/>
      <c r="KCF844" s="14"/>
      <c r="KCG844" s="14"/>
      <c r="KCH844" s="14"/>
      <c r="KCI844" s="14"/>
      <c r="KCJ844" s="14"/>
      <c r="KCK844" s="14"/>
      <c r="KCL844" s="14"/>
      <c r="KCM844" s="14"/>
      <c r="KCN844" s="14"/>
      <c r="KCO844" s="14"/>
      <c r="KCP844" s="14"/>
      <c r="KCQ844" s="14"/>
      <c r="KCR844" s="14"/>
      <c r="KCS844" s="14"/>
      <c r="KCT844" s="14"/>
      <c r="KCU844" s="14"/>
      <c r="KCV844" s="14"/>
      <c r="KCW844" s="14"/>
      <c r="KCX844" s="14"/>
      <c r="KCY844" s="14"/>
      <c r="KCZ844" s="14"/>
      <c r="KDA844" s="14"/>
      <c r="KDB844" s="14"/>
      <c r="KDC844" s="14"/>
      <c r="KDD844" s="14"/>
      <c r="KDE844" s="14"/>
      <c r="KDF844" s="14"/>
      <c r="KDG844" s="14"/>
      <c r="KDH844" s="14"/>
      <c r="KDI844" s="14"/>
      <c r="KDJ844" s="14"/>
      <c r="KDK844" s="14"/>
      <c r="KDL844" s="14"/>
      <c r="KDM844" s="14"/>
      <c r="KDN844" s="14"/>
      <c r="KDO844" s="14"/>
      <c r="KDP844" s="14"/>
      <c r="KDQ844" s="14"/>
      <c r="KDR844" s="14"/>
      <c r="KDS844" s="14"/>
      <c r="KDT844" s="14"/>
      <c r="KDU844" s="14"/>
      <c r="KDV844" s="14"/>
      <c r="KDW844" s="14"/>
      <c r="KDX844" s="14"/>
      <c r="KDY844" s="14"/>
      <c r="KDZ844" s="14"/>
      <c r="KEA844" s="14"/>
      <c r="KEB844" s="14"/>
      <c r="KEC844" s="14"/>
      <c r="KED844" s="14"/>
      <c r="KEE844" s="14"/>
      <c r="KEF844" s="14"/>
      <c r="KEG844" s="14"/>
      <c r="KEH844" s="14"/>
      <c r="KEI844" s="14"/>
      <c r="KEJ844" s="14"/>
      <c r="KEK844" s="14"/>
      <c r="KEL844" s="14"/>
      <c r="KEM844" s="14"/>
      <c r="KEN844" s="14"/>
      <c r="KEO844" s="14"/>
      <c r="KEP844" s="14"/>
      <c r="KEQ844" s="14"/>
      <c r="KER844" s="14"/>
      <c r="KES844" s="14"/>
      <c r="KET844" s="14"/>
      <c r="KEU844" s="14"/>
      <c r="KEV844" s="14"/>
      <c r="KEW844" s="14"/>
      <c r="KEX844" s="14"/>
      <c r="KEY844" s="14"/>
      <c r="KEZ844" s="14"/>
      <c r="KFA844" s="14"/>
      <c r="KFB844" s="14"/>
      <c r="KFC844" s="14"/>
      <c r="KFD844" s="14"/>
      <c r="KFE844" s="14"/>
      <c r="KFF844" s="14"/>
      <c r="KFG844" s="14"/>
      <c r="KFH844" s="14"/>
      <c r="KFI844" s="14"/>
      <c r="KFJ844" s="14"/>
      <c r="KFK844" s="14"/>
      <c r="KFL844" s="14"/>
      <c r="KFM844" s="14"/>
      <c r="KFN844" s="14"/>
      <c r="KFO844" s="14"/>
      <c r="KFP844" s="14"/>
      <c r="KFQ844" s="14"/>
      <c r="KFR844" s="14"/>
      <c r="KFS844" s="14"/>
      <c r="KFT844" s="14"/>
      <c r="KFU844" s="14"/>
      <c r="KFV844" s="14"/>
      <c r="KFW844" s="14"/>
      <c r="KFX844" s="14"/>
      <c r="KFY844" s="14"/>
      <c r="KFZ844" s="14"/>
      <c r="KGA844" s="14"/>
      <c r="KGB844" s="14"/>
      <c r="KGC844" s="14"/>
      <c r="KGD844" s="14"/>
      <c r="KGE844" s="14"/>
      <c r="KGF844" s="14"/>
      <c r="KGG844" s="14"/>
      <c r="KGH844" s="14"/>
      <c r="KGI844" s="14"/>
      <c r="KGJ844" s="14"/>
      <c r="KGK844" s="14"/>
      <c r="KGL844" s="14"/>
      <c r="KGM844" s="14"/>
      <c r="KGN844" s="14"/>
      <c r="KGO844" s="14"/>
      <c r="KGP844" s="14"/>
      <c r="KGQ844" s="14"/>
      <c r="KGR844" s="14"/>
      <c r="KGS844" s="14"/>
      <c r="KGT844" s="14"/>
      <c r="KGU844" s="14"/>
      <c r="KGV844" s="14"/>
      <c r="KGW844" s="14"/>
      <c r="KGX844" s="14"/>
      <c r="KGY844" s="14"/>
      <c r="KGZ844" s="14"/>
      <c r="KHA844" s="14"/>
      <c r="KHB844" s="14"/>
      <c r="KHC844" s="14"/>
      <c r="KHD844" s="14"/>
      <c r="KHE844" s="14"/>
      <c r="KHF844" s="14"/>
      <c r="KHG844" s="14"/>
      <c r="KHH844" s="14"/>
      <c r="KHI844" s="14"/>
      <c r="KHJ844" s="14"/>
      <c r="KHK844" s="14"/>
      <c r="KHL844" s="14"/>
      <c r="KHM844" s="14"/>
      <c r="KHN844" s="14"/>
      <c r="KHO844" s="14"/>
      <c r="KHP844" s="14"/>
      <c r="KHQ844" s="14"/>
      <c r="KHR844" s="14"/>
      <c r="KHS844" s="14"/>
      <c r="KHT844" s="14"/>
      <c r="KHU844" s="14"/>
      <c r="KHV844" s="14"/>
      <c r="KHW844" s="14"/>
      <c r="KHX844" s="14"/>
      <c r="KHY844" s="14"/>
      <c r="KHZ844" s="14"/>
      <c r="KIA844" s="14"/>
      <c r="KIB844" s="14"/>
      <c r="KIC844" s="14"/>
      <c r="KID844" s="14"/>
      <c r="KIE844" s="14"/>
      <c r="KIF844" s="14"/>
      <c r="KIG844" s="14"/>
      <c r="KIH844" s="14"/>
      <c r="KII844" s="14"/>
      <c r="KIJ844" s="14"/>
      <c r="KIK844" s="14"/>
      <c r="KIL844" s="14"/>
      <c r="KIM844" s="14"/>
      <c r="KIN844" s="14"/>
      <c r="KIO844" s="14"/>
      <c r="KIP844" s="14"/>
      <c r="KIQ844" s="14"/>
      <c r="KIR844" s="14"/>
      <c r="KIS844" s="14"/>
      <c r="KIT844" s="14"/>
      <c r="KIU844" s="14"/>
      <c r="KIV844" s="14"/>
      <c r="KIW844" s="14"/>
      <c r="KIX844" s="14"/>
      <c r="KIY844" s="14"/>
      <c r="KIZ844" s="14"/>
      <c r="KJA844" s="14"/>
      <c r="KJB844" s="14"/>
      <c r="KJC844" s="14"/>
      <c r="KJD844" s="14"/>
      <c r="KJE844" s="14"/>
      <c r="KJF844" s="14"/>
      <c r="KJG844" s="14"/>
      <c r="KJH844" s="14"/>
      <c r="KJI844" s="14"/>
      <c r="KJJ844" s="14"/>
      <c r="KJK844" s="14"/>
      <c r="KJL844" s="14"/>
      <c r="KJM844" s="14"/>
      <c r="KJN844" s="14"/>
      <c r="KJO844" s="14"/>
      <c r="KJP844" s="14"/>
      <c r="KJQ844" s="14"/>
      <c r="KJR844" s="14"/>
      <c r="KJS844" s="14"/>
      <c r="KJT844" s="14"/>
      <c r="KJU844" s="14"/>
      <c r="KJV844" s="14"/>
      <c r="KJW844" s="14"/>
      <c r="KJX844" s="14"/>
      <c r="KJY844" s="14"/>
      <c r="KJZ844" s="14"/>
      <c r="KKA844" s="14"/>
      <c r="KKB844" s="14"/>
      <c r="KKC844" s="14"/>
      <c r="KKD844" s="14"/>
      <c r="KKE844" s="14"/>
      <c r="KKF844" s="14"/>
      <c r="KKG844" s="14"/>
      <c r="KKH844" s="14"/>
      <c r="KKI844" s="14"/>
      <c r="KKJ844" s="14"/>
      <c r="KKK844" s="14"/>
      <c r="KKL844" s="14"/>
      <c r="KKM844" s="14"/>
      <c r="KKN844" s="14"/>
      <c r="KKO844" s="14"/>
      <c r="KKP844" s="14"/>
      <c r="KKQ844" s="14"/>
      <c r="KKR844" s="14"/>
      <c r="KKS844" s="14"/>
      <c r="KKT844" s="14"/>
      <c r="KKU844" s="14"/>
      <c r="KKV844" s="14"/>
      <c r="KKW844" s="14"/>
      <c r="KKX844" s="14"/>
      <c r="KKY844" s="14"/>
      <c r="KKZ844" s="14"/>
      <c r="KLA844" s="14"/>
      <c r="KLB844" s="14"/>
      <c r="KLC844" s="14"/>
      <c r="KLD844" s="14"/>
      <c r="KLE844" s="14"/>
      <c r="KLF844" s="14"/>
      <c r="KLG844" s="14"/>
      <c r="KLH844" s="14"/>
      <c r="KLI844" s="14"/>
      <c r="KLJ844" s="14"/>
      <c r="KLK844" s="14"/>
      <c r="KLL844" s="14"/>
      <c r="KLM844" s="14"/>
      <c r="KLN844" s="14"/>
      <c r="KLO844" s="14"/>
      <c r="KLP844" s="14"/>
      <c r="KLQ844" s="14"/>
      <c r="KLR844" s="14"/>
      <c r="KLS844" s="14"/>
      <c r="KLT844" s="14"/>
      <c r="KLU844" s="14"/>
      <c r="KLV844" s="14"/>
      <c r="KLW844" s="14"/>
      <c r="KLX844" s="14"/>
      <c r="KLY844" s="14"/>
      <c r="KLZ844" s="14"/>
      <c r="KMA844" s="14"/>
      <c r="KMB844" s="14"/>
      <c r="KMC844" s="14"/>
      <c r="KMD844" s="14"/>
      <c r="KME844" s="14"/>
      <c r="KMF844" s="14"/>
      <c r="KMG844" s="14"/>
      <c r="KMH844" s="14"/>
      <c r="KMI844" s="14"/>
      <c r="KMJ844" s="14"/>
      <c r="KMK844" s="14"/>
      <c r="KML844" s="14"/>
      <c r="KMM844" s="14"/>
      <c r="KMN844" s="14"/>
      <c r="KMO844" s="14"/>
      <c r="KMP844" s="14"/>
      <c r="KMQ844" s="14"/>
      <c r="KMR844" s="14"/>
      <c r="KMS844" s="14"/>
      <c r="KMT844" s="14"/>
      <c r="KMU844" s="14"/>
      <c r="KMV844" s="14"/>
      <c r="KMW844" s="14"/>
      <c r="KMX844" s="14"/>
      <c r="KMY844" s="14"/>
      <c r="KMZ844" s="14"/>
      <c r="KNA844" s="14"/>
      <c r="KNB844" s="14"/>
      <c r="KNC844" s="14"/>
      <c r="KND844" s="14"/>
      <c r="KNE844" s="14"/>
      <c r="KNF844" s="14"/>
      <c r="KNG844" s="14"/>
      <c r="KNH844" s="14"/>
      <c r="KNI844" s="14"/>
      <c r="KNJ844" s="14"/>
      <c r="KNK844" s="14"/>
      <c r="KNL844" s="14"/>
      <c r="KNM844" s="14"/>
      <c r="KNN844" s="14"/>
      <c r="KNO844" s="14"/>
      <c r="KNP844" s="14"/>
      <c r="KNQ844" s="14"/>
      <c r="KNR844" s="14"/>
      <c r="KNS844" s="14"/>
      <c r="KNT844" s="14"/>
      <c r="KNU844" s="14"/>
      <c r="KNV844" s="14"/>
      <c r="KNW844" s="14"/>
      <c r="KNX844" s="14"/>
      <c r="KNY844" s="14"/>
      <c r="KNZ844" s="14"/>
      <c r="KOA844" s="14"/>
      <c r="KOB844" s="14"/>
      <c r="KOC844" s="14"/>
      <c r="KOD844" s="14"/>
      <c r="KOE844" s="14"/>
      <c r="KOF844" s="14"/>
      <c r="KOG844" s="14"/>
      <c r="KOH844" s="14"/>
      <c r="KOI844" s="14"/>
      <c r="KOJ844" s="14"/>
      <c r="KOK844" s="14"/>
      <c r="KOL844" s="14"/>
      <c r="KOM844" s="14"/>
      <c r="KON844" s="14"/>
      <c r="KOO844" s="14"/>
      <c r="KOP844" s="14"/>
      <c r="KOQ844" s="14"/>
      <c r="KOR844" s="14"/>
      <c r="KOS844" s="14"/>
      <c r="KOT844" s="14"/>
      <c r="KOU844" s="14"/>
      <c r="KOV844" s="14"/>
      <c r="KOW844" s="14"/>
      <c r="KOX844" s="14"/>
      <c r="KOY844" s="14"/>
      <c r="KOZ844" s="14"/>
      <c r="KPA844" s="14"/>
      <c r="KPB844" s="14"/>
      <c r="KPC844" s="14"/>
      <c r="KPD844" s="14"/>
      <c r="KPE844" s="14"/>
      <c r="KPF844" s="14"/>
      <c r="KPG844" s="14"/>
      <c r="KPH844" s="14"/>
      <c r="KPI844" s="14"/>
      <c r="KPJ844" s="14"/>
      <c r="KPK844" s="14"/>
      <c r="KPL844" s="14"/>
      <c r="KPM844" s="14"/>
      <c r="KPN844" s="14"/>
      <c r="KPO844" s="14"/>
      <c r="KPP844" s="14"/>
      <c r="KPQ844" s="14"/>
      <c r="KPR844" s="14"/>
      <c r="KPS844" s="14"/>
      <c r="KPT844" s="14"/>
      <c r="KPU844" s="14"/>
      <c r="KPV844" s="14"/>
      <c r="KPW844" s="14"/>
      <c r="KPX844" s="14"/>
      <c r="KPY844" s="14"/>
      <c r="KPZ844" s="14"/>
      <c r="KQA844" s="14"/>
      <c r="KQB844" s="14"/>
      <c r="KQC844" s="14"/>
      <c r="KQD844" s="14"/>
      <c r="KQE844" s="14"/>
      <c r="KQF844" s="14"/>
      <c r="KQG844" s="14"/>
      <c r="KQH844" s="14"/>
      <c r="KQI844" s="14"/>
      <c r="KQJ844" s="14"/>
      <c r="KQK844" s="14"/>
      <c r="KQL844" s="14"/>
      <c r="KQM844" s="14"/>
      <c r="KQN844" s="14"/>
      <c r="KQO844" s="14"/>
      <c r="KQP844" s="14"/>
      <c r="KQQ844" s="14"/>
      <c r="KQR844" s="14"/>
      <c r="KQS844" s="14"/>
      <c r="KQT844" s="14"/>
      <c r="KQU844" s="14"/>
      <c r="KQV844" s="14"/>
      <c r="KQW844" s="14"/>
      <c r="KQX844" s="14"/>
      <c r="KQY844" s="14"/>
      <c r="KQZ844" s="14"/>
      <c r="KRA844" s="14"/>
      <c r="KRB844" s="14"/>
      <c r="KRC844" s="14"/>
      <c r="KRD844" s="14"/>
      <c r="KRE844" s="14"/>
      <c r="KRF844" s="14"/>
      <c r="KRG844" s="14"/>
      <c r="KRH844" s="14"/>
      <c r="KRI844" s="14"/>
      <c r="KRJ844" s="14"/>
      <c r="KRK844" s="14"/>
      <c r="KRL844" s="14"/>
      <c r="KRM844" s="14"/>
      <c r="KRN844" s="14"/>
      <c r="KRO844" s="14"/>
      <c r="KRP844" s="14"/>
      <c r="KRQ844" s="14"/>
      <c r="KRR844" s="14"/>
      <c r="KRS844" s="14"/>
      <c r="KRT844" s="14"/>
      <c r="KRU844" s="14"/>
      <c r="KRV844" s="14"/>
      <c r="KRW844" s="14"/>
      <c r="KRX844" s="14"/>
      <c r="KRY844" s="14"/>
      <c r="KRZ844" s="14"/>
      <c r="KSA844" s="14"/>
      <c r="KSB844" s="14"/>
      <c r="KSC844" s="14"/>
      <c r="KSD844" s="14"/>
      <c r="KSE844" s="14"/>
      <c r="KSF844" s="14"/>
      <c r="KSG844" s="14"/>
      <c r="KSH844" s="14"/>
      <c r="KSI844" s="14"/>
      <c r="KSJ844" s="14"/>
      <c r="KSK844" s="14"/>
      <c r="KSL844" s="14"/>
      <c r="KSM844" s="14"/>
      <c r="KSN844" s="14"/>
      <c r="KSO844" s="14"/>
      <c r="KSP844" s="14"/>
      <c r="KSQ844" s="14"/>
      <c r="KSR844" s="14"/>
      <c r="KSS844" s="14"/>
      <c r="KST844" s="14"/>
      <c r="KSU844" s="14"/>
      <c r="KSV844" s="14"/>
      <c r="KSW844" s="14"/>
      <c r="KSX844" s="14"/>
      <c r="KSY844" s="14"/>
      <c r="KSZ844" s="14"/>
      <c r="KTA844" s="14"/>
      <c r="KTB844" s="14"/>
      <c r="KTC844" s="14"/>
      <c r="KTD844" s="14"/>
      <c r="KTE844" s="14"/>
      <c r="KTF844" s="14"/>
      <c r="KTG844" s="14"/>
      <c r="KTH844" s="14"/>
      <c r="KTI844" s="14"/>
      <c r="KTJ844" s="14"/>
      <c r="KTK844" s="14"/>
      <c r="KTL844" s="14"/>
      <c r="KTM844" s="14"/>
      <c r="KTN844" s="14"/>
      <c r="KTO844" s="14"/>
      <c r="KTP844" s="14"/>
      <c r="KTQ844" s="14"/>
      <c r="KTR844" s="14"/>
      <c r="KTS844" s="14"/>
      <c r="KTT844" s="14"/>
      <c r="KTU844" s="14"/>
      <c r="KTV844" s="14"/>
      <c r="KTW844" s="14"/>
      <c r="KTX844" s="14"/>
      <c r="KTY844" s="14"/>
      <c r="KTZ844" s="14"/>
      <c r="KUA844" s="14"/>
      <c r="KUB844" s="14"/>
      <c r="KUC844" s="14"/>
      <c r="KUD844" s="14"/>
      <c r="KUE844" s="14"/>
      <c r="KUF844" s="14"/>
      <c r="KUG844" s="14"/>
      <c r="KUH844" s="14"/>
      <c r="KUI844" s="14"/>
      <c r="KUJ844" s="14"/>
      <c r="KUK844" s="14"/>
      <c r="KUL844" s="14"/>
      <c r="KUM844" s="14"/>
      <c r="KUN844" s="14"/>
      <c r="KUO844" s="14"/>
      <c r="KUP844" s="14"/>
      <c r="KUQ844" s="14"/>
      <c r="KUR844" s="14"/>
      <c r="KUS844" s="14"/>
      <c r="KUT844" s="14"/>
      <c r="KUU844" s="14"/>
      <c r="KUV844" s="14"/>
      <c r="KUW844" s="14"/>
      <c r="KUX844" s="14"/>
      <c r="KUY844" s="14"/>
      <c r="KUZ844" s="14"/>
      <c r="KVA844" s="14"/>
      <c r="KVB844" s="14"/>
      <c r="KVC844" s="14"/>
      <c r="KVD844" s="14"/>
      <c r="KVE844" s="14"/>
      <c r="KVF844" s="14"/>
      <c r="KVG844" s="14"/>
      <c r="KVH844" s="14"/>
      <c r="KVI844" s="14"/>
      <c r="KVJ844" s="14"/>
      <c r="KVK844" s="14"/>
      <c r="KVL844" s="14"/>
      <c r="KVM844" s="14"/>
      <c r="KVN844" s="14"/>
      <c r="KVO844" s="14"/>
      <c r="KVP844" s="14"/>
      <c r="KVQ844" s="14"/>
      <c r="KVR844" s="14"/>
      <c r="KVS844" s="14"/>
      <c r="KVT844" s="14"/>
      <c r="KVU844" s="14"/>
      <c r="KVV844" s="14"/>
      <c r="KVW844" s="14"/>
      <c r="KVX844" s="14"/>
      <c r="KVY844" s="14"/>
      <c r="KVZ844" s="14"/>
      <c r="KWA844" s="14"/>
      <c r="KWB844" s="14"/>
      <c r="KWC844" s="14"/>
      <c r="KWD844" s="14"/>
      <c r="KWE844" s="14"/>
      <c r="KWF844" s="14"/>
      <c r="KWG844" s="14"/>
      <c r="KWH844" s="14"/>
      <c r="KWI844" s="14"/>
      <c r="KWJ844" s="14"/>
      <c r="KWK844" s="14"/>
      <c r="KWL844" s="14"/>
      <c r="KWM844" s="14"/>
      <c r="KWN844" s="14"/>
      <c r="KWO844" s="14"/>
      <c r="KWP844" s="14"/>
      <c r="KWQ844" s="14"/>
      <c r="KWR844" s="14"/>
      <c r="KWS844" s="14"/>
      <c r="KWT844" s="14"/>
      <c r="KWU844" s="14"/>
      <c r="KWV844" s="14"/>
      <c r="KWW844" s="14"/>
      <c r="KWX844" s="14"/>
      <c r="KWY844" s="14"/>
      <c r="KWZ844" s="14"/>
      <c r="KXA844" s="14"/>
      <c r="KXB844" s="14"/>
      <c r="KXC844" s="14"/>
      <c r="KXD844" s="14"/>
      <c r="KXE844" s="14"/>
      <c r="KXF844" s="14"/>
      <c r="KXG844" s="14"/>
      <c r="KXH844" s="14"/>
      <c r="KXI844" s="14"/>
      <c r="KXJ844" s="14"/>
      <c r="KXK844" s="14"/>
      <c r="KXL844" s="14"/>
      <c r="KXM844" s="14"/>
      <c r="KXN844" s="14"/>
      <c r="KXO844" s="14"/>
      <c r="KXP844" s="14"/>
      <c r="KXQ844" s="14"/>
      <c r="KXR844" s="14"/>
      <c r="KXS844" s="14"/>
      <c r="KXT844" s="14"/>
      <c r="KXU844" s="14"/>
      <c r="KXV844" s="14"/>
      <c r="KXW844" s="14"/>
      <c r="KXX844" s="14"/>
      <c r="KXY844" s="14"/>
      <c r="KXZ844" s="14"/>
      <c r="KYA844" s="14"/>
      <c r="KYB844" s="14"/>
      <c r="KYC844" s="14"/>
      <c r="KYD844" s="14"/>
      <c r="KYE844" s="14"/>
      <c r="KYF844" s="14"/>
      <c r="KYG844" s="14"/>
      <c r="KYH844" s="14"/>
      <c r="KYI844" s="14"/>
      <c r="KYJ844" s="14"/>
      <c r="KYK844" s="14"/>
      <c r="KYL844" s="14"/>
      <c r="KYM844" s="14"/>
      <c r="KYN844" s="14"/>
      <c r="KYO844" s="14"/>
      <c r="KYP844" s="14"/>
      <c r="KYQ844" s="14"/>
      <c r="KYR844" s="14"/>
      <c r="KYS844" s="14"/>
      <c r="KYT844" s="14"/>
      <c r="KYU844" s="14"/>
      <c r="KYV844" s="14"/>
      <c r="KYW844" s="14"/>
      <c r="KYX844" s="14"/>
      <c r="KYY844" s="14"/>
      <c r="KYZ844" s="14"/>
      <c r="KZA844" s="14"/>
      <c r="KZB844" s="14"/>
      <c r="KZC844" s="14"/>
      <c r="KZD844" s="14"/>
      <c r="KZE844" s="14"/>
      <c r="KZF844" s="14"/>
      <c r="KZG844" s="14"/>
      <c r="KZH844" s="14"/>
      <c r="KZI844" s="14"/>
      <c r="KZJ844" s="14"/>
      <c r="KZK844" s="14"/>
      <c r="KZL844" s="14"/>
      <c r="KZM844" s="14"/>
      <c r="KZN844" s="14"/>
      <c r="KZO844" s="14"/>
      <c r="KZP844" s="14"/>
      <c r="KZQ844" s="14"/>
      <c r="KZR844" s="14"/>
      <c r="KZS844" s="14"/>
      <c r="KZT844" s="14"/>
      <c r="KZU844" s="14"/>
      <c r="KZV844" s="14"/>
      <c r="KZW844" s="14"/>
      <c r="KZX844" s="14"/>
      <c r="KZY844" s="14"/>
      <c r="KZZ844" s="14"/>
      <c r="LAA844" s="14"/>
      <c r="LAB844" s="14"/>
      <c r="LAC844" s="14"/>
      <c r="LAD844" s="14"/>
      <c r="LAE844" s="14"/>
      <c r="LAF844" s="14"/>
      <c r="LAG844" s="14"/>
      <c r="LAH844" s="14"/>
      <c r="LAI844" s="14"/>
      <c r="LAJ844" s="14"/>
      <c r="LAK844" s="14"/>
      <c r="LAL844" s="14"/>
      <c r="LAM844" s="14"/>
      <c r="LAN844" s="14"/>
      <c r="LAO844" s="14"/>
      <c r="LAP844" s="14"/>
      <c r="LAQ844" s="14"/>
      <c r="LAR844" s="14"/>
      <c r="LAS844" s="14"/>
      <c r="LAT844" s="14"/>
      <c r="LAU844" s="14"/>
      <c r="LAV844" s="14"/>
      <c r="LAW844" s="14"/>
      <c r="LAX844" s="14"/>
      <c r="LAY844" s="14"/>
      <c r="LAZ844" s="14"/>
      <c r="LBA844" s="14"/>
      <c r="LBB844" s="14"/>
      <c r="LBC844" s="14"/>
      <c r="LBD844" s="14"/>
      <c r="LBE844" s="14"/>
      <c r="LBF844" s="14"/>
      <c r="LBG844" s="14"/>
      <c r="LBH844" s="14"/>
      <c r="LBI844" s="14"/>
      <c r="LBJ844" s="14"/>
      <c r="LBK844" s="14"/>
      <c r="LBL844" s="14"/>
      <c r="LBM844" s="14"/>
      <c r="LBN844" s="14"/>
      <c r="LBO844" s="14"/>
      <c r="LBP844" s="14"/>
      <c r="LBQ844" s="14"/>
      <c r="LBR844" s="14"/>
      <c r="LBS844" s="14"/>
      <c r="LBT844" s="14"/>
      <c r="LBU844" s="14"/>
      <c r="LBV844" s="14"/>
      <c r="LBW844" s="14"/>
      <c r="LBX844" s="14"/>
      <c r="LBY844" s="14"/>
      <c r="LBZ844" s="14"/>
      <c r="LCA844" s="14"/>
      <c r="LCB844" s="14"/>
      <c r="LCC844" s="14"/>
      <c r="LCD844" s="14"/>
      <c r="LCE844" s="14"/>
      <c r="LCF844" s="14"/>
      <c r="LCG844" s="14"/>
      <c r="LCH844" s="14"/>
      <c r="LCI844" s="14"/>
      <c r="LCJ844" s="14"/>
      <c r="LCK844" s="14"/>
      <c r="LCL844" s="14"/>
      <c r="LCM844" s="14"/>
      <c r="LCN844" s="14"/>
      <c r="LCO844" s="14"/>
      <c r="LCP844" s="14"/>
      <c r="LCQ844" s="14"/>
      <c r="LCR844" s="14"/>
      <c r="LCS844" s="14"/>
      <c r="LCT844" s="14"/>
      <c r="LCU844" s="14"/>
      <c r="LCV844" s="14"/>
      <c r="LCW844" s="14"/>
      <c r="LCX844" s="14"/>
      <c r="LCY844" s="14"/>
      <c r="LCZ844" s="14"/>
      <c r="LDA844" s="14"/>
      <c r="LDB844" s="14"/>
      <c r="LDC844" s="14"/>
      <c r="LDD844" s="14"/>
      <c r="LDE844" s="14"/>
      <c r="LDF844" s="14"/>
      <c r="LDG844" s="14"/>
      <c r="LDH844" s="14"/>
      <c r="LDI844" s="14"/>
      <c r="LDJ844" s="14"/>
      <c r="LDK844" s="14"/>
      <c r="LDL844" s="14"/>
      <c r="LDM844" s="14"/>
      <c r="LDN844" s="14"/>
      <c r="LDO844" s="14"/>
      <c r="LDP844" s="14"/>
      <c r="LDQ844" s="14"/>
      <c r="LDR844" s="14"/>
      <c r="LDS844" s="14"/>
      <c r="LDT844" s="14"/>
      <c r="LDU844" s="14"/>
      <c r="LDV844" s="14"/>
      <c r="LDW844" s="14"/>
      <c r="LDX844" s="14"/>
      <c r="LDY844" s="14"/>
      <c r="LDZ844" s="14"/>
      <c r="LEA844" s="14"/>
      <c r="LEB844" s="14"/>
      <c r="LEC844" s="14"/>
      <c r="LED844" s="14"/>
      <c r="LEE844" s="14"/>
      <c r="LEF844" s="14"/>
      <c r="LEG844" s="14"/>
      <c r="LEH844" s="14"/>
      <c r="LEI844" s="14"/>
      <c r="LEJ844" s="14"/>
      <c r="LEK844" s="14"/>
      <c r="LEL844" s="14"/>
      <c r="LEM844" s="14"/>
      <c r="LEN844" s="14"/>
      <c r="LEO844" s="14"/>
      <c r="LEP844" s="14"/>
      <c r="LEQ844" s="14"/>
      <c r="LER844" s="14"/>
      <c r="LES844" s="14"/>
      <c r="LET844" s="14"/>
      <c r="LEU844" s="14"/>
      <c r="LEV844" s="14"/>
      <c r="LEW844" s="14"/>
      <c r="LEX844" s="14"/>
      <c r="LEY844" s="14"/>
      <c r="LEZ844" s="14"/>
      <c r="LFA844" s="14"/>
      <c r="LFB844" s="14"/>
      <c r="LFC844" s="14"/>
      <c r="LFD844" s="14"/>
      <c r="LFE844" s="14"/>
      <c r="LFF844" s="14"/>
      <c r="LFG844" s="14"/>
      <c r="LFH844" s="14"/>
      <c r="LFI844" s="14"/>
      <c r="LFJ844" s="14"/>
      <c r="LFK844" s="14"/>
      <c r="LFL844" s="14"/>
      <c r="LFM844" s="14"/>
      <c r="LFN844" s="14"/>
      <c r="LFO844" s="14"/>
      <c r="LFP844" s="14"/>
      <c r="LFQ844" s="14"/>
      <c r="LFR844" s="14"/>
      <c r="LFS844" s="14"/>
      <c r="LFT844" s="14"/>
      <c r="LFU844" s="14"/>
      <c r="LFV844" s="14"/>
      <c r="LFW844" s="14"/>
      <c r="LFX844" s="14"/>
      <c r="LFY844" s="14"/>
      <c r="LFZ844" s="14"/>
      <c r="LGA844" s="14"/>
      <c r="LGB844" s="14"/>
      <c r="LGC844" s="14"/>
      <c r="LGD844" s="14"/>
      <c r="LGE844" s="14"/>
      <c r="LGF844" s="14"/>
      <c r="LGG844" s="14"/>
      <c r="LGH844" s="14"/>
      <c r="LGI844" s="14"/>
      <c r="LGJ844" s="14"/>
      <c r="LGK844" s="14"/>
      <c r="LGL844" s="14"/>
      <c r="LGM844" s="14"/>
      <c r="LGN844" s="14"/>
      <c r="LGO844" s="14"/>
      <c r="LGP844" s="14"/>
      <c r="LGQ844" s="14"/>
      <c r="LGR844" s="14"/>
      <c r="LGS844" s="14"/>
      <c r="LGT844" s="14"/>
      <c r="LGU844" s="14"/>
      <c r="LGV844" s="14"/>
      <c r="LGW844" s="14"/>
      <c r="LGX844" s="14"/>
      <c r="LGY844" s="14"/>
      <c r="LGZ844" s="14"/>
      <c r="LHA844" s="14"/>
      <c r="LHB844" s="14"/>
      <c r="LHC844" s="14"/>
      <c r="LHD844" s="14"/>
      <c r="LHE844" s="14"/>
      <c r="LHF844" s="14"/>
      <c r="LHG844" s="14"/>
      <c r="LHH844" s="14"/>
      <c r="LHI844" s="14"/>
      <c r="LHJ844" s="14"/>
      <c r="LHK844" s="14"/>
      <c r="LHL844" s="14"/>
      <c r="LHM844" s="14"/>
      <c r="LHN844" s="14"/>
      <c r="LHO844" s="14"/>
      <c r="LHP844" s="14"/>
      <c r="LHQ844" s="14"/>
      <c r="LHR844" s="14"/>
      <c r="LHS844" s="14"/>
      <c r="LHT844" s="14"/>
      <c r="LHU844" s="14"/>
      <c r="LHV844" s="14"/>
      <c r="LHW844" s="14"/>
      <c r="LHX844" s="14"/>
      <c r="LHY844" s="14"/>
      <c r="LHZ844" s="14"/>
      <c r="LIA844" s="14"/>
      <c r="LIB844" s="14"/>
      <c r="LIC844" s="14"/>
      <c r="LID844" s="14"/>
      <c r="LIE844" s="14"/>
      <c r="LIF844" s="14"/>
      <c r="LIG844" s="14"/>
      <c r="LIH844" s="14"/>
      <c r="LII844" s="14"/>
      <c r="LIJ844" s="14"/>
      <c r="LIK844" s="14"/>
      <c r="LIL844" s="14"/>
      <c r="LIM844" s="14"/>
      <c r="LIN844" s="14"/>
      <c r="LIO844" s="14"/>
      <c r="LIP844" s="14"/>
      <c r="LIQ844" s="14"/>
      <c r="LIR844" s="14"/>
      <c r="LIS844" s="14"/>
      <c r="LIT844" s="14"/>
      <c r="LIU844" s="14"/>
      <c r="LIV844" s="14"/>
      <c r="LIW844" s="14"/>
      <c r="LIX844" s="14"/>
      <c r="LIY844" s="14"/>
      <c r="LIZ844" s="14"/>
      <c r="LJA844" s="14"/>
      <c r="LJB844" s="14"/>
      <c r="LJC844" s="14"/>
      <c r="LJD844" s="14"/>
      <c r="LJE844" s="14"/>
      <c r="LJF844" s="14"/>
      <c r="LJG844" s="14"/>
      <c r="LJH844" s="14"/>
      <c r="LJI844" s="14"/>
      <c r="LJJ844" s="14"/>
      <c r="LJK844" s="14"/>
      <c r="LJL844" s="14"/>
      <c r="LJM844" s="14"/>
      <c r="LJN844" s="14"/>
      <c r="LJO844" s="14"/>
      <c r="LJP844" s="14"/>
      <c r="LJQ844" s="14"/>
      <c r="LJR844" s="14"/>
      <c r="LJS844" s="14"/>
      <c r="LJT844" s="14"/>
      <c r="LJU844" s="14"/>
      <c r="LJV844" s="14"/>
      <c r="LJW844" s="14"/>
      <c r="LJX844" s="14"/>
      <c r="LJY844" s="14"/>
      <c r="LJZ844" s="14"/>
      <c r="LKA844" s="14"/>
      <c r="LKB844" s="14"/>
      <c r="LKC844" s="14"/>
      <c r="LKD844" s="14"/>
      <c r="LKE844" s="14"/>
      <c r="LKF844" s="14"/>
      <c r="LKG844" s="14"/>
      <c r="LKH844" s="14"/>
      <c r="LKI844" s="14"/>
      <c r="LKJ844" s="14"/>
      <c r="LKK844" s="14"/>
      <c r="LKL844" s="14"/>
      <c r="LKM844" s="14"/>
      <c r="LKN844" s="14"/>
      <c r="LKO844" s="14"/>
      <c r="LKP844" s="14"/>
      <c r="LKQ844" s="14"/>
      <c r="LKR844" s="14"/>
      <c r="LKS844" s="14"/>
      <c r="LKT844" s="14"/>
      <c r="LKU844" s="14"/>
      <c r="LKV844" s="14"/>
      <c r="LKW844" s="14"/>
      <c r="LKX844" s="14"/>
      <c r="LKY844" s="14"/>
      <c r="LKZ844" s="14"/>
      <c r="LLA844" s="14"/>
      <c r="LLB844" s="14"/>
      <c r="LLC844" s="14"/>
      <c r="LLD844" s="14"/>
      <c r="LLE844" s="14"/>
      <c r="LLF844" s="14"/>
      <c r="LLG844" s="14"/>
      <c r="LLH844" s="14"/>
      <c r="LLI844" s="14"/>
      <c r="LLJ844" s="14"/>
      <c r="LLK844" s="14"/>
      <c r="LLL844" s="14"/>
      <c r="LLM844" s="14"/>
      <c r="LLN844" s="14"/>
      <c r="LLO844" s="14"/>
      <c r="LLP844" s="14"/>
      <c r="LLQ844" s="14"/>
      <c r="LLR844" s="14"/>
      <c r="LLS844" s="14"/>
      <c r="LLT844" s="14"/>
      <c r="LLU844" s="14"/>
      <c r="LLV844" s="14"/>
      <c r="LLW844" s="14"/>
      <c r="LLX844" s="14"/>
      <c r="LLY844" s="14"/>
      <c r="LLZ844" s="14"/>
      <c r="LMA844" s="14"/>
      <c r="LMB844" s="14"/>
      <c r="LMC844" s="14"/>
      <c r="LMD844" s="14"/>
      <c r="LME844" s="14"/>
      <c r="LMF844" s="14"/>
      <c r="LMG844" s="14"/>
      <c r="LMH844" s="14"/>
      <c r="LMI844" s="14"/>
      <c r="LMJ844" s="14"/>
      <c r="LMK844" s="14"/>
      <c r="LML844" s="14"/>
      <c r="LMM844" s="14"/>
      <c r="LMN844" s="14"/>
      <c r="LMO844" s="14"/>
      <c r="LMP844" s="14"/>
      <c r="LMQ844" s="14"/>
      <c r="LMR844" s="14"/>
      <c r="LMS844" s="14"/>
      <c r="LMT844" s="14"/>
      <c r="LMU844" s="14"/>
      <c r="LMV844" s="14"/>
      <c r="LMW844" s="14"/>
      <c r="LMX844" s="14"/>
      <c r="LMY844" s="14"/>
      <c r="LMZ844" s="14"/>
      <c r="LNA844" s="14"/>
      <c r="LNB844" s="14"/>
      <c r="LNC844" s="14"/>
      <c r="LND844" s="14"/>
      <c r="LNE844" s="14"/>
      <c r="LNF844" s="14"/>
      <c r="LNG844" s="14"/>
      <c r="LNH844" s="14"/>
      <c r="LNI844" s="14"/>
      <c r="LNJ844" s="14"/>
      <c r="LNK844" s="14"/>
      <c r="LNL844" s="14"/>
      <c r="LNM844" s="14"/>
      <c r="LNN844" s="14"/>
      <c r="LNO844" s="14"/>
      <c r="LNP844" s="14"/>
      <c r="LNQ844" s="14"/>
      <c r="LNR844" s="14"/>
      <c r="LNS844" s="14"/>
      <c r="LNT844" s="14"/>
      <c r="LNU844" s="14"/>
      <c r="LNV844" s="14"/>
      <c r="LNW844" s="14"/>
      <c r="LNX844" s="14"/>
      <c r="LNY844" s="14"/>
      <c r="LNZ844" s="14"/>
      <c r="LOA844" s="14"/>
      <c r="LOB844" s="14"/>
      <c r="LOC844" s="14"/>
      <c r="LOD844" s="14"/>
      <c r="LOE844" s="14"/>
      <c r="LOF844" s="14"/>
      <c r="LOG844" s="14"/>
      <c r="LOH844" s="14"/>
      <c r="LOI844" s="14"/>
      <c r="LOJ844" s="14"/>
      <c r="LOK844" s="14"/>
      <c r="LOL844" s="14"/>
      <c r="LOM844" s="14"/>
      <c r="LON844" s="14"/>
      <c r="LOO844" s="14"/>
      <c r="LOP844" s="14"/>
      <c r="LOQ844" s="14"/>
      <c r="LOR844" s="14"/>
      <c r="LOS844" s="14"/>
      <c r="LOT844" s="14"/>
      <c r="LOU844" s="14"/>
      <c r="LOV844" s="14"/>
      <c r="LOW844" s="14"/>
      <c r="LOX844" s="14"/>
      <c r="LOY844" s="14"/>
      <c r="LOZ844" s="14"/>
      <c r="LPA844" s="14"/>
      <c r="LPB844" s="14"/>
      <c r="LPC844" s="14"/>
      <c r="LPD844" s="14"/>
      <c r="LPE844" s="14"/>
      <c r="LPF844" s="14"/>
      <c r="LPG844" s="14"/>
      <c r="LPH844" s="14"/>
      <c r="LPI844" s="14"/>
      <c r="LPJ844" s="14"/>
      <c r="LPK844" s="14"/>
      <c r="LPL844" s="14"/>
      <c r="LPM844" s="14"/>
      <c r="LPN844" s="14"/>
      <c r="LPO844" s="14"/>
      <c r="LPP844" s="14"/>
      <c r="LPQ844" s="14"/>
      <c r="LPR844" s="14"/>
      <c r="LPS844" s="14"/>
      <c r="LPT844" s="14"/>
      <c r="LPU844" s="14"/>
      <c r="LPV844" s="14"/>
      <c r="LPW844" s="14"/>
      <c r="LPX844" s="14"/>
      <c r="LPY844" s="14"/>
      <c r="LPZ844" s="14"/>
      <c r="LQA844" s="14"/>
      <c r="LQB844" s="14"/>
      <c r="LQC844" s="14"/>
      <c r="LQD844" s="14"/>
      <c r="LQE844" s="14"/>
      <c r="LQF844" s="14"/>
      <c r="LQG844" s="14"/>
      <c r="LQH844" s="14"/>
      <c r="LQI844" s="14"/>
      <c r="LQJ844" s="14"/>
      <c r="LQK844" s="14"/>
      <c r="LQL844" s="14"/>
      <c r="LQM844" s="14"/>
      <c r="LQN844" s="14"/>
      <c r="LQO844" s="14"/>
      <c r="LQP844" s="14"/>
      <c r="LQQ844" s="14"/>
      <c r="LQR844" s="14"/>
      <c r="LQS844" s="14"/>
      <c r="LQT844" s="14"/>
      <c r="LQU844" s="14"/>
      <c r="LQV844" s="14"/>
      <c r="LQW844" s="14"/>
      <c r="LQX844" s="14"/>
      <c r="LQY844" s="14"/>
      <c r="LQZ844" s="14"/>
      <c r="LRA844" s="14"/>
      <c r="LRB844" s="14"/>
      <c r="LRC844" s="14"/>
      <c r="LRD844" s="14"/>
      <c r="LRE844" s="14"/>
      <c r="LRF844" s="14"/>
      <c r="LRG844" s="14"/>
      <c r="LRH844" s="14"/>
      <c r="LRI844" s="14"/>
      <c r="LRJ844" s="14"/>
      <c r="LRK844" s="14"/>
      <c r="LRL844" s="14"/>
      <c r="LRM844" s="14"/>
      <c r="LRN844" s="14"/>
      <c r="LRO844" s="14"/>
      <c r="LRP844" s="14"/>
      <c r="LRQ844" s="14"/>
      <c r="LRR844" s="14"/>
      <c r="LRS844" s="14"/>
      <c r="LRT844" s="14"/>
      <c r="LRU844" s="14"/>
      <c r="LRV844" s="14"/>
      <c r="LRW844" s="14"/>
      <c r="LRX844" s="14"/>
      <c r="LRY844" s="14"/>
      <c r="LRZ844" s="14"/>
      <c r="LSA844" s="14"/>
      <c r="LSB844" s="14"/>
      <c r="LSC844" s="14"/>
      <c r="LSD844" s="14"/>
      <c r="LSE844" s="14"/>
      <c r="LSF844" s="14"/>
      <c r="LSG844" s="14"/>
      <c r="LSH844" s="14"/>
      <c r="LSI844" s="14"/>
      <c r="LSJ844" s="14"/>
      <c r="LSK844" s="14"/>
      <c r="LSL844" s="14"/>
      <c r="LSM844" s="14"/>
      <c r="LSN844" s="14"/>
      <c r="LSO844" s="14"/>
      <c r="LSP844" s="14"/>
      <c r="LSQ844" s="14"/>
      <c r="LSR844" s="14"/>
      <c r="LSS844" s="14"/>
      <c r="LST844" s="14"/>
      <c r="LSU844" s="14"/>
      <c r="LSV844" s="14"/>
      <c r="LSW844" s="14"/>
      <c r="LSX844" s="14"/>
      <c r="LSY844" s="14"/>
      <c r="LSZ844" s="14"/>
      <c r="LTA844" s="14"/>
      <c r="LTB844" s="14"/>
      <c r="LTC844" s="14"/>
      <c r="LTD844" s="14"/>
      <c r="LTE844" s="14"/>
      <c r="LTF844" s="14"/>
      <c r="LTG844" s="14"/>
      <c r="LTH844" s="14"/>
      <c r="LTI844" s="14"/>
      <c r="LTJ844" s="14"/>
      <c r="LTK844" s="14"/>
      <c r="LTL844" s="14"/>
      <c r="LTM844" s="14"/>
      <c r="LTN844" s="14"/>
      <c r="LTO844" s="14"/>
      <c r="LTP844" s="14"/>
      <c r="LTQ844" s="14"/>
      <c r="LTR844" s="14"/>
      <c r="LTS844" s="14"/>
      <c r="LTT844" s="14"/>
      <c r="LTU844" s="14"/>
      <c r="LTV844" s="14"/>
      <c r="LTW844" s="14"/>
      <c r="LTX844" s="14"/>
      <c r="LTY844" s="14"/>
      <c r="LTZ844" s="14"/>
      <c r="LUA844" s="14"/>
      <c r="LUB844" s="14"/>
      <c r="LUC844" s="14"/>
      <c r="LUD844" s="14"/>
      <c r="LUE844" s="14"/>
      <c r="LUF844" s="14"/>
      <c r="LUG844" s="14"/>
      <c r="LUH844" s="14"/>
      <c r="LUI844" s="14"/>
      <c r="LUJ844" s="14"/>
      <c r="LUK844" s="14"/>
      <c r="LUL844" s="14"/>
      <c r="LUM844" s="14"/>
      <c r="LUN844" s="14"/>
      <c r="LUO844" s="14"/>
      <c r="LUP844" s="14"/>
      <c r="LUQ844" s="14"/>
      <c r="LUR844" s="14"/>
      <c r="LUS844" s="14"/>
      <c r="LUT844" s="14"/>
      <c r="LUU844" s="14"/>
      <c r="LUV844" s="14"/>
      <c r="LUW844" s="14"/>
      <c r="LUX844" s="14"/>
      <c r="LUY844" s="14"/>
      <c r="LUZ844" s="14"/>
      <c r="LVA844" s="14"/>
      <c r="LVB844" s="14"/>
      <c r="LVC844" s="14"/>
      <c r="LVD844" s="14"/>
      <c r="LVE844" s="14"/>
      <c r="LVF844" s="14"/>
      <c r="LVG844" s="14"/>
      <c r="LVH844" s="14"/>
      <c r="LVI844" s="14"/>
      <c r="LVJ844" s="14"/>
      <c r="LVK844" s="14"/>
      <c r="LVL844" s="14"/>
      <c r="LVM844" s="14"/>
      <c r="LVN844" s="14"/>
      <c r="LVO844" s="14"/>
      <c r="LVP844" s="14"/>
      <c r="LVQ844" s="14"/>
      <c r="LVR844" s="14"/>
      <c r="LVS844" s="14"/>
      <c r="LVT844" s="14"/>
      <c r="LVU844" s="14"/>
      <c r="LVV844" s="14"/>
      <c r="LVW844" s="14"/>
      <c r="LVX844" s="14"/>
      <c r="LVY844" s="14"/>
      <c r="LVZ844" s="14"/>
      <c r="LWA844" s="14"/>
      <c r="LWB844" s="14"/>
      <c r="LWC844" s="14"/>
      <c r="LWD844" s="14"/>
      <c r="LWE844" s="14"/>
      <c r="LWF844" s="14"/>
      <c r="LWG844" s="14"/>
      <c r="LWH844" s="14"/>
      <c r="LWI844" s="14"/>
      <c r="LWJ844" s="14"/>
      <c r="LWK844" s="14"/>
      <c r="LWL844" s="14"/>
      <c r="LWM844" s="14"/>
      <c r="LWN844" s="14"/>
      <c r="LWO844" s="14"/>
      <c r="LWP844" s="14"/>
      <c r="LWQ844" s="14"/>
      <c r="LWR844" s="14"/>
      <c r="LWS844" s="14"/>
      <c r="LWT844" s="14"/>
      <c r="LWU844" s="14"/>
      <c r="LWV844" s="14"/>
      <c r="LWW844" s="14"/>
      <c r="LWX844" s="14"/>
      <c r="LWY844" s="14"/>
      <c r="LWZ844" s="14"/>
      <c r="LXA844" s="14"/>
      <c r="LXB844" s="14"/>
      <c r="LXC844" s="14"/>
      <c r="LXD844" s="14"/>
      <c r="LXE844" s="14"/>
      <c r="LXF844" s="14"/>
      <c r="LXG844" s="14"/>
      <c r="LXH844" s="14"/>
      <c r="LXI844" s="14"/>
      <c r="LXJ844" s="14"/>
      <c r="LXK844" s="14"/>
      <c r="LXL844" s="14"/>
      <c r="LXM844" s="14"/>
      <c r="LXN844" s="14"/>
      <c r="LXO844" s="14"/>
      <c r="LXP844" s="14"/>
      <c r="LXQ844" s="14"/>
      <c r="LXR844" s="14"/>
      <c r="LXS844" s="14"/>
      <c r="LXT844" s="14"/>
      <c r="LXU844" s="14"/>
      <c r="LXV844" s="14"/>
      <c r="LXW844" s="14"/>
      <c r="LXX844" s="14"/>
      <c r="LXY844" s="14"/>
      <c r="LXZ844" s="14"/>
      <c r="LYA844" s="14"/>
      <c r="LYB844" s="14"/>
      <c r="LYC844" s="14"/>
      <c r="LYD844" s="14"/>
      <c r="LYE844" s="14"/>
      <c r="LYF844" s="14"/>
      <c r="LYG844" s="14"/>
      <c r="LYH844" s="14"/>
      <c r="LYI844" s="14"/>
      <c r="LYJ844" s="14"/>
      <c r="LYK844" s="14"/>
      <c r="LYL844" s="14"/>
      <c r="LYM844" s="14"/>
      <c r="LYN844" s="14"/>
      <c r="LYO844" s="14"/>
      <c r="LYP844" s="14"/>
      <c r="LYQ844" s="14"/>
      <c r="LYR844" s="14"/>
      <c r="LYS844" s="14"/>
      <c r="LYT844" s="14"/>
      <c r="LYU844" s="14"/>
      <c r="LYV844" s="14"/>
      <c r="LYW844" s="14"/>
      <c r="LYX844" s="14"/>
      <c r="LYY844" s="14"/>
      <c r="LYZ844" s="14"/>
      <c r="LZA844" s="14"/>
      <c r="LZB844" s="14"/>
      <c r="LZC844" s="14"/>
      <c r="LZD844" s="14"/>
      <c r="LZE844" s="14"/>
      <c r="LZF844" s="14"/>
      <c r="LZG844" s="14"/>
      <c r="LZH844" s="14"/>
      <c r="LZI844" s="14"/>
      <c r="LZJ844" s="14"/>
      <c r="LZK844" s="14"/>
      <c r="LZL844" s="14"/>
      <c r="LZM844" s="14"/>
      <c r="LZN844" s="14"/>
      <c r="LZO844" s="14"/>
      <c r="LZP844" s="14"/>
      <c r="LZQ844" s="14"/>
      <c r="LZR844" s="14"/>
      <c r="LZS844" s="14"/>
      <c r="LZT844" s="14"/>
      <c r="LZU844" s="14"/>
      <c r="LZV844" s="14"/>
      <c r="LZW844" s="14"/>
      <c r="LZX844" s="14"/>
      <c r="LZY844" s="14"/>
      <c r="LZZ844" s="14"/>
      <c r="MAA844" s="14"/>
      <c r="MAB844" s="14"/>
      <c r="MAC844" s="14"/>
      <c r="MAD844" s="14"/>
      <c r="MAE844" s="14"/>
      <c r="MAF844" s="14"/>
      <c r="MAG844" s="14"/>
      <c r="MAH844" s="14"/>
      <c r="MAI844" s="14"/>
      <c r="MAJ844" s="14"/>
      <c r="MAK844" s="14"/>
      <c r="MAL844" s="14"/>
      <c r="MAM844" s="14"/>
      <c r="MAN844" s="14"/>
      <c r="MAO844" s="14"/>
      <c r="MAP844" s="14"/>
      <c r="MAQ844" s="14"/>
      <c r="MAR844" s="14"/>
      <c r="MAS844" s="14"/>
      <c r="MAT844" s="14"/>
      <c r="MAU844" s="14"/>
      <c r="MAV844" s="14"/>
      <c r="MAW844" s="14"/>
      <c r="MAX844" s="14"/>
      <c r="MAY844" s="14"/>
      <c r="MAZ844" s="14"/>
      <c r="MBA844" s="14"/>
      <c r="MBB844" s="14"/>
      <c r="MBC844" s="14"/>
      <c r="MBD844" s="14"/>
      <c r="MBE844" s="14"/>
      <c r="MBF844" s="14"/>
      <c r="MBG844" s="14"/>
      <c r="MBH844" s="14"/>
      <c r="MBI844" s="14"/>
      <c r="MBJ844" s="14"/>
      <c r="MBK844" s="14"/>
      <c r="MBL844" s="14"/>
      <c r="MBM844" s="14"/>
      <c r="MBN844" s="14"/>
      <c r="MBO844" s="14"/>
      <c r="MBP844" s="14"/>
      <c r="MBQ844" s="14"/>
      <c r="MBR844" s="14"/>
      <c r="MBS844" s="14"/>
      <c r="MBT844" s="14"/>
      <c r="MBU844" s="14"/>
      <c r="MBV844" s="14"/>
      <c r="MBW844" s="14"/>
      <c r="MBX844" s="14"/>
      <c r="MBY844" s="14"/>
      <c r="MBZ844" s="14"/>
      <c r="MCA844" s="14"/>
      <c r="MCB844" s="14"/>
      <c r="MCC844" s="14"/>
      <c r="MCD844" s="14"/>
      <c r="MCE844" s="14"/>
      <c r="MCF844" s="14"/>
      <c r="MCG844" s="14"/>
      <c r="MCH844" s="14"/>
      <c r="MCI844" s="14"/>
      <c r="MCJ844" s="14"/>
      <c r="MCK844" s="14"/>
      <c r="MCL844" s="14"/>
      <c r="MCM844" s="14"/>
      <c r="MCN844" s="14"/>
      <c r="MCO844" s="14"/>
      <c r="MCP844" s="14"/>
      <c r="MCQ844" s="14"/>
      <c r="MCR844" s="14"/>
      <c r="MCS844" s="14"/>
      <c r="MCT844" s="14"/>
      <c r="MCU844" s="14"/>
      <c r="MCV844" s="14"/>
      <c r="MCW844" s="14"/>
      <c r="MCX844" s="14"/>
      <c r="MCY844" s="14"/>
      <c r="MCZ844" s="14"/>
      <c r="MDA844" s="14"/>
      <c r="MDB844" s="14"/>
      <c r="MDC844" s="14"/>
      <c r="MDD844" s="14"/>
      <c r="MDE844" s="14"/>
      <c r="MDF844" s="14"/>
      <c r="MDG844" s="14"/>
      <c r="MDH844" s="14"/>
      <c r="MDI844" s="14"/>
      <c r="MDJ844" s="14"/>
      <c r="MDK844" s="14"/>
      <c r="MDL844" s="14"/>
      <c r="MDM844" s="14"/>
      <c r="MDN844" s="14"/>
      <c r="MDO844" s="14"/>
      <c r="MDP844" s="14"/>
      <c r="MDQ844" s="14"/>
      <c r="MDR844" s="14"/>
      <c r="MDS844" s="14"/>
      <c r="MDT844" s="14"/>
      <c r="MDU844" s="14"/>
      <c r="MDV844" s="14"/>
      <c r="MDW844" s="14"/>
      <c r="MDX844" s="14"/>
      <c r="MDY844" s="14"/>
      <c r="MDZ844" s="14"/>
      <c r="MEA844" s="14"/>
      <c r="MEB844" s="14"/>
      <c r="MEC844" s="14"/>
      <c r="MED844" s="14"/>
      <c r="MEE844" s="14"/>
      <c r="MEF844" s="14"/>
      <c r="MEG844" s="14"/>
      <c r="MEH844" s="14"/>
      <c r="MEI844" s="14"/>
      <c r="MEJ844" s="14"/>
      <c r="MEK844" s="14"/>
      <c r="MEL844" s="14"/>
      <c r="MEM844" s="14"/>
      <c r="MEN844" s="14"/>
      <c r="MEO844" s="14"/>
      <c r="MEP844" s="14"/>
      <c r="MEQ844" s="14"/>
      <c r="MER844" s="14"/>
      <c r="MES844" s="14"/>
      <c r="MET844" s="14"/>
      <c r="MEU844" s="14"/>
      <c r="MEV844" s="14"/>
      <c r="MEW844" s="14"/>
      <c r="MEX844" s="14"/>
      <c r="MEY844" s="14"/>
      <c r="MEZ844" s="14"/>
      <c r="MFA844" s="14"/>
      <c r="MFB844" s="14"/>
      <c r="MFC844" s="14"/>
      <c r="MFD844" s="14"/>
      <c r="MFE844" s="14"/>
      <c r="MFF844" s="14"/>
      <c r="MFG844" s="14"/>
      <c r="MFH844" s="14"/>
      <c r="MFI844" s="14"/>
      <c r="MFJ844" s="14"/>
      <c r="MFK844" s="14"/>
      <c r="MFL844" s="14"/>
      <c r="MFM844" s="14"/>
      <c r="MFN844" s="14"/>
      <c r="MFO844" s="14"/>
      <c r="MFP844" s="14"/>
      <c r="MFQ844" s="14"/>
      <c r="MFR844" s="14"/>
      <c r="MFS844" s="14"/>
      <c r="MFT844" s="14"/>
      <c r="MFU844" s="14"/>
      <c r="MFV844" s="14"/>
      <c r="MFW844" s="14"/>
      <c r="MFX844" s="14"/>
      <c r="MFY844" s="14"/>
      <c r="MFZ844" s="14"/>
      <c r="MGA844" s="14"/>
      <c r="MGB844" s="14"/>
      <c r="MGC844" s="14"/>
      <c r="MGD844" s="14"/>
      <c r="MGE844" s="14"/>
      <c r="MGF844" s="14"/>
      <c r="MGG844" s="14"/>
      <c r="MGH844" s="14"/>
      <c r="MGI844" s="14"/>
      <c r="MGJ844" s="14"/>
      <c r="MGK844" s="14"/>
      <c r="MGL844" s="14"/>
      <c r="MGM844" s="14"/>
      <c r="MGN844" s="14"/>
      <c r="MGO844" s="14"/>
      <c r="MGP844" s="14"/>
      <c r="MGQ844" s="14"/>
      <c r="MGR844" s="14"/>
      <c r="MGS844" s="14"/>
      <c r="MGT844" s="14"/>
      <c r="MGU844" s="14"/>
      <c r="MGV844" s="14"/>
      <c r="MGW844" s="14"/>
      <c r="MGX844" s="14"/>
      <c r="MGY844" s="14"/>
      <c r="MGZ844" s="14"/>
      <c r="MHA844" s="14"/>
      <c r="MHB844" s="14"/>
      <c r="MHC844" s="14"/>
      <c r="MHD844" s="14"/>
      <c r="MHE844" s="14"/>
      <c r="MHF844" s="14"/>
      <c r="MHG844" s="14"/>
      <c r="MHH844" s="14"/>
      <c r="MHI844" s="14"/>
      <c r="MHJ844" s="14"/>
      <c r="MHK844" s="14"/>
      <c r="MHL844" s="14"/>
      <c r="MHM844" s="14"/>
      <c r="MHN844" s="14"/>
      <c r="MHO844" s="14"/>
      <c r="MHP844" s="14"/>
      <c r="MHQ844" s="14"/>
      <c r="MHR844" s="14"/>
      <c r="MHS844" s="14"/>
      <c r="MHT844" s="14"/>
      <c r="MHU844" s="14"/>
      <c r="MHV844" s="14"/>
      <c r="MHW844" s="14"/>
      <c r="MHX844" s="14"/>
      <c r="MHY844" s="14"/>
      <c r="MHZ844" s="14"/>
      <c r="MIA844" s="14"/>
      <c r="MIB844" s="14"/>
      <c r="MIC844" s="14"/>
      <c r="MID844" s="14"/>
      <c r="MIE844" s="14"/>
      <c r="MIF844" s="14"/>
      <c r="MIG844" s="14"/>
      <c r="MIH844" s="14"/>
      <c r="MII844" s="14"/>
      <c r="MIJ844" s="14"/>
      <c r="MIK844" s="14"/>
      <c r="MIL844" s="14"/>
      <c r="MIM844" s="14"/>
      <c r="MIN844" s="14"/>
      <c r="MIO844" s="14"/>
      <c r="MIP844" s="14"/>
      <c r="MIQ844" s="14"/>
      <c r="MIR844" s="14"/>
      <c r="MIS844" s="14"/>
      <c r="MIT844" s="14"/>
      <c r="MIU844" s="14"/>
      <c r="MIV844" s="14"/>
      <c r="MIW844" s="14"/>
      <c r="MIX844" s="14"/>
      <c r="MIY844" s="14"/>
      <c r="MIZ844" s="14"/>
      <c r="MJA844" s="14"/>
      <c r="MJB844" s="14"/>
      <c r="MJC844" s="14"/>
      <c r="MJD844" s="14"/>
      <c r="MJE844" s="14"/>
      <c r="MJF844" s="14"/>
      <c r="MJG844" s="14"/>
      <c r="MJH844" s="14"/>
      <c r="MJI844" s="14"/>
      <c r="MJJ844" s="14"/>
      <c r="MJK844" s="14"/>
      <c r="MJL844" s="14"/>
      <c r="MJM844" s="14"/>
      <c r="MJN844" s="14"/>
      <c r="MJO844" s="14"/>
      <c r="MJP844" s="14"/>
      <c r="MJQ844" s="14"/>
      <c r="MJR844" s="14"/>
      <c r="MJS844" s="14"/>
      <c r="MJT844" s="14"/>
      <c r="MJU844" s="14"/>
      <c r="MJV844" s="14"/>
      <c r="MJW844" s="14"/>
      <c r="MJX844" s="14"/>
      <c r="MJY844" s="14"/>
      <c r="MJZ844" s="14"/>
      <c r="MKA844" s="14"/>
      <c r="MKB844" s="14"/>
      <c r="MKC844" s="14"/>
      <c r="MKD844" s="14"/>
      <c r="MKE844" s="14"/>
      <c r="MKF844" s="14"/>
      <c r="MKG844" s="14"/>
      <c r="MKH844" s="14"/>
      <c r="MKI844" s="14"/>
      <c r="MKJ844" s="14"/>
      <c r="MKK844" s="14"/>
      <c r="MKL844" s="14"/>
      <c r="MKM844" s="14"/>
      <c r="MKN844" s="14"/>
      <c r="MKO844" s="14"/>
      <c r="MKP844" s="14"/>
      <c r="MKQ844" s="14"/>
      <c r="MKR844" s="14"/>
      <c r="MKS844" s="14"/>
      <c r="MKT844" s="14"/>
      <c r="MKU844" s="14"/>
      <c r="MKV844" s="14"/>
      <c r="MKW844" s="14"/>
      <c r="MKX844" s="14"/>
      <c r="MKY844" s="14"/>
      <c r="MKZ844" s="14"/>
      <c r="MLA844" s="14"/>
      <c r="MLB844" s="14"/>
      <c r="MLC844" s="14"/>
      <c r="MLD844" s="14"/>
      <c r="MLE844" s="14"/>
      <c r="MLF844" s="14"/>
      <c r="MLG844" s="14"/>
      <c r="MLH844" s="14"/>
      <c r="MLI844" s="14"/>
      <c r="MLJ844" s="14"/>
      <c r="MLK844" s="14"/>
      <c r="MLL844" s="14"/>
      <c r="MLM844" s="14"/>
      <c r="MLN844" s="14"/>
      <c r="MLO844" s="14"/>
      <c r="MLP844" s="14"/>
      <c r="MLQ844" s="14"/>
      <c r="MLR844" s="14"/>
      <c r="MLS844" s="14"/>
      <c r="MLT844" s="14"/>
      <c r="MLU844" s="14"/>
      <c r="MLV844" s="14"/>
      <c r="MLW844" s="14"/>
      <c r="MLX844" s="14"/>
      <c r="MLY844" s="14"/>
      <c r="MLZ844" s="14"/>
      <c r="MMA844" s="14"/>
      <c r="MMB844" s="14"/>
      <c r="MMC844" s="14"/>
      <c r="MMD844" s="14"/>
      <c r="MME844" s="14"/>
      <c r="MMF844" s="14"/>
      <c r="MMG844" s="14"/>
      <c r="MMH844" s="14"/>
      <c r="MMI844" s="14"/>
      <c r="MMJ844" s="14"/>
      <c r="MMK844" s="14"/>
      <c r="MML844" s="14"/>
      <c r="MMM844" s="14"/>
      <c r="MMN844" s="14"/>
      <c r="MMO844" s="14"/>
      <c r="MMP844" s="14"/>
      <c r="MMQ844" s="14"/>
      <c r="MMR844" s="14"/>
      <c r="MMS844" s="14"/>
      <c r="MMT844" s="14"/>
      <c r="MMU844" s="14"/>
      <c r="MMV844" s="14"/>
      <c r="MMW844" s="14"/>
      <c r="MMX844" s="14"/>
      <c r="MMY844" s="14"/>
      <c r="MMZ844" s="14"/>
      <c r="MNA844" s="14"/>
      <c r="MNB844" s="14"/>
      <c r="MNC844" s="14"/>
      <c r="MND844" s="14"/>
      <c r="MNE844" s="14"/>
      <c r="MNF844" s="14"/>
      <c r="MNG844" s="14"/>
      <c r="MNH844" s="14"/>
      <c r="MNI844" s="14"/>
      <c r="MNJ844" s="14"/>
      <c r="MNK844" s="14"/>
      <c r="MNL844" s="14"/>
      <c r="MNM844" s="14"/>
      <c r="MNN844" s="14"/>
      <c r="MNO844" s="14"/>
      <c r="MNP844" s="14"/>
      <c r="MNQ844" s="14"/>
      <c r="MNR844" s="14"/>
      <c r="MNS844" s="14"/>
      <c r="MNT844" s="14"/>
      <c r="MNU844" s="14"/>
      <c r="MNV844" s="14"/>
      <c r="MNW844" s="14"/>
      <c r="MNX844" s="14"/>
      <c r="MNY844" s="14"/>
      <c r="MNZ844" s="14"/>
      <c r="MOA844" s="14"/>
      <c r="MOB844" s="14"/>
      <c r="MOC844" s="14"/>
      <c r="MOD844" s="14"/>
      <c r="MOE844" s="14"/>
      <c r="MOF844" s="14"/>
      <c r="MOG844" s="14"/>
      <c r="MOH844" s="14"/>
      <c r="MOI844" s="14"/>
      <c r="MOJ844" s="14"/>
      <c r="MOK844" s="14"/>
      <c r="MOL844" s="14"/>
      <c r="MOM844" s="14"/>
      <c r="MON844" s="14"/>
      <c r="MOO844" s="14"/>
      <c r="MOP844" s="14"/>
      <c r="MOQ844" s="14"/>
      <c r="MOR844" s="14"/>
      <c r="MOS844" s="14"/>
      <c r="MOT844" s="14"/>
      <c r="MOU844" s="14"/>
      <c r="MOV844" s="14"/>
      <c r="MOW844" s="14"/>
      <c r="MOX844" s="14"/>
      <c r="MOY844" s="14"/>
      <c r="MOZ844" s="14"/>
      <c r="MPA844" s="14"/>
      <c r="MPB844" s="14"/>
      <c r="MPC844" s="14"/>
      <c r="MPD844" s="14"/>
      <c r="MPE844" s="14"/>
      <c r="MPF844" s="14"/>
      <c r="MPG844" s="14"/>
      <c r="MPH844" s="14"/>
      <c r="MPI844" s="14"/>
      <c r="MPJ844" s="14"/>
      <c r="MPK844" s="14"/>
      <c r="MPL844" s="14"/>
      <c r="MPM844" s="14"/>
      <c r="MPN844" s="14"/>
      <c r="MPO844" s="14"/>
      <c r="MPP844" s="14"/>
      <c r="MPQ844" s="14"/>
      <c r="MPR844" s="14"/>
      <c r="MPS844" s="14"/>
      <c r="MPT844" s="14"/>
      <c r="MPU844" s="14"/>
      <c r="MPV844" s="14"/>
      <c r="MPW844" s="14"/>
      <c r="MPX844" s="14"/>
      <c r="MPY844" s="14"/>
      <c r="MPZ844" s="14"/>
      <c r="MQA844" s="14"/>
      <c r="MQB844" s="14"/>
      <c r="MQC844" s="14"/>
      <c r="MQD844" s="14"/>
      <c r="MQE844" s="14"/>
      <c r="MQF844" s="14"/>
      <c r="MQG844" s="14"/>
      <c r="MQH844" s="14"/>
      <c r="MQI844" s="14"/>
      <c r="MQJ844" s="14"/>
      <c r="MQK844" s="14"/>
      <c r="MQL844" s="14"/>
      <c r="MQM844" s="14"/>
      <c r="MQN844" s="14"/>
      <c r="MQO844" s="14"/>
      <c r="MQP844" s="14"/>
      <c r="MQQ844" s="14"/>
      <c r="MQR844" s="14"/>
      <c r="MQS844" s="14"/>
      <c r="MQT844" s="14"/>
      <c r="MQU844" s="14"/>
      <c r="MQV844" s="14"/>
      <c r="MQW844" s="14"/>
      <c r="MQX844" s="14"/>
      <c r="MQY844" s="14"/>
      <c r="MQZ844" s="14"/>
      <c r="MRA844" s="14"/>
      <c r="MRB844" s="14"/>
      <c r="MRC844" s="14"/>
      <c r="MRD844" s="14"/>
      <c r="MRE844" s="14"/>
      <c r="MRF844" s="14"/>
      <c r="MRG844" s="14"/>
      <c r="MRH844" s="14"/>
      <c r="MRI844" s="14"/>
      <c r="MRJ844" s="14"/>
      <c r="MRK844" s="14"/>
      <c r="MRL844" s="14"/>
      <c r="MRM844" s="14"/>
      <c r="MRN844" s="14"/>
      <c r="MRO844" s="14"/>
      <c r="MRP844" s="14"/>
      <c r="MRQ844" s="14"/>
      <c r="MRR844" s="14"/>
      <c r="MRS844" s="14"/>
      <c r="MRT844" s="14"/>
      <c r="MRU844" s="14"/>
      <c r="MRV844" s="14"/>
      <c r="MRW844" s="14"/>
      <c r="MRX844" s="14"/>
      <c r="MRY844" s="14"/>
      <c r="MRZ844" s="14"/>
      <c r="MSA844" s="14"/>
      <c r="MSB844" s="14"/>
      <c r="MSC844" s="14"/>
      <c r="MSD844" s="14"/>
      <c r="MSE844" s="14"/>
      <c r="MSF844" s="14"/>
      <c r="MSG844" s="14"/>
      <c r="MSH844" s="14"/>
      <c r="MSI844" s="14"/>
      <c r="MSJ844" s="14"/>
      <c r="MSK844" s="14"/>
      <c r="MSL844" s="14"/>
      <c r="MSM844" s="14"/>
      <c r="MSN844" s="14"/>
      <c r="MSO844" s="14"/>
      <c r="MSP844" s="14"/>
      <c r="MSQ844" s="14"/>
      <c r="MSR844" s="14"/>
      <c r="MSS844" s="14"/>
      <c r="MST844" s="14"/>
      <c r="MSU844" s="14"/>
      <c r="MSV844" s="14"/>
      <c r="MSW844" s="14"/>
      <c r="MSX844" s="14"/>
      <c r="MSY844" s="14"/>
      <c r="MSZ844" s="14"/>
      <c r="MTA844" s="14"/>
      <c r="MTB844" s="14"/>
      <c r="MTC844" s="14"/>
      <c r="MTD844" s="14"/>
      <c r="MTE844" s="14"/>
      <c r="MTF844" s="14"/>
      <c r="MTG844" s="14"/>
      <c r="MTH844" s="14"/>
      <c r="MTI844" s="14"/>
      <c r="MTJ844" s="14"/>
      <c r="MTK844" s="14"/>
      <c r="MTL844" s="14"/>
      <c r="MTM844" s="14"/>
      <c r="MTN844" s="14"/>
      <c r="MTO844" s="14"/>
      <c r="MTP844" s="14"/>
      <c r="MTQ844" s="14"/>
      <c r="MTR844" s="14"/>
      <c r="MTS844" s="14"/>
      <c r="MTT844" s="14"/>
      <c r="MTU844" s="14"/>
      <c r="MTV844" s="14"/>
      <c r="MTW844" s="14"/>
      <c r="MTX844" s="14"/>
      <c r="MTY844" s="14"/>
      <c r="MTZ844" s="14"/>
      <c r="MUA844" s="14"/>
      <c r="MUB844" s="14"/>
      <c r="MUC844" s="14"/>
      <c r="MUD844" s="14"/>
      <c r="MUE844" s="14"/>
      <c r="MUF844" s="14"/>
      <c r="MUG844" s="14"/>
      <c r="MUH844" s="14"/>
      <c r="MUI844" s="14"/>
      <c r="MUJ844" s="14"/>
      <c r="MUK844" s="14"/>
      <c r="MUL844" s="14"/>
      <c r="MUM844" s="14"/>
      <c r="MUN844" s="14"/>
      <c r="MUO844" s="14"/>
      <c r="MUP844" s="14"/>
      <c r="MUQ844" s="14"/>
      <c r="MUR844" s="14"/>
      <c r="MUS844" s="14"/>
      <c r="MUT844" s="14"/>
      <c r="MUU844" s="14"/>
      <c r="MUV844" s="14"/>
      <c r="MUW844" s="14"/>
      <c r="MUX844" s="14"/>
      <c r="MUY844" s="14"/>
      <c r="MUZ844" s="14"/>
      <c r="MVA844" s="14"/>
      <c r="MVB844" s="14"/>
      <c r="MVC844" s="14"/>
      <c r="MVD844" s="14"/>
      <c r="MVE844" s="14"/>
      <c r="MVF844" s="14"/>
      <c r="MVG844" s="14"/>
      <c r="MVH844" s="14"/>
      <c r="MVI844" s="14"/>
      <c r="MVJ844" s="14"/>
      <c r="MVK844" s="14"/>
      <c r="MVL844" s="14"/>
      <c r="MVM844" s="14"/>
      <c r="MVN844" s="14"/>
      <c r="MVO844" s="14"/>
      <c r="MVP844" s="14"/>
      <c r="MVQ844" s="14"/>
      <c r="MVR844" s="14"/>
      <c r="MVS844" s="14"/>
      <c r="MVT844" s="14"/>
      <c r="MVU844" s="14"/>
      <c r="MVV844" s="14"/>
      <c r="MVW844" s="14"/>
      <c r="MVX844" s="14"/>
      <c r="MVY844" s="14"/>
      <c r="MVZ844" s="14"/>
      <c r="MWA844" s="14"/>
      <c r="MWB844" s="14"/>
      <c r="MWC844" s="14"/>
      <c r="MWD844" s="14"/>
      <c r="MWE844" s="14"/>
      <c r="MWF844" s="14"/>
      <c r="MWG844" s="14"/>
      <c r="MWH844" s="14"/>
      <c r="MWI844" s="14"/>
      <c r="MWJ844" s="14"/>
      <c r="MWK844" s="14"/>
      <c r="MWL844" s="14"/>
      <c r="MWM844" s="14"/>
      <c r="MWN844" s="14"/>
      <c r="MWO844" s="14"/>
      <c r="MWP844" s="14"/>
      <c r="MWQ844" s="14"/>
      <c r="MWR844" s="14"/>
      <c r="MWS844" s="14"/>
      <c r="MWT844" s="14"/>
      <c r="MWU844" s="14"/>
      <c r="MWV844" s="14"/>
      <c r="MWW844" s="14"/>
      <c r="MWX844" s="14"/>
      <c r="MWY844" s="14"/>
      <c r="MWZ844" s="14"/>
      <c r="MXA844" s="14"/>
      <c r="MXB844" s="14"/>
      <c r="MXC844" s="14"/>
      <c r="MXD844" s="14"/>
      <c r="MXE844" s="14"/>
      <c r="MXF844" s="14"/>
      <c r="MXG844" s="14"/>
      <c r="MXH844" s="14"/>
      <c r="MXI844" s="14"/>
      <c r="MXJ844" s="14"/>
      <c r="MXK844" s="14"/>
      <c r="MXL844" s="14"/>
      <c r="MXM844" s="14"/>
      <c r="MXN844" s="14"/>
      <c r="MXO844" s="14"/>
      <c r="MXP844" s="14"/>
      <c r="MXQ844" s="14"/>
      <c r="MXR844" s="14"/>
      <c r="MXS844" s="14"/>
      <c r="MXT844" s="14"/>
      <c r="MXU844" s="14"/>
      <c r="MXV844" s="14"/>
      <c r="MXW844" s="14"/>
      <c r="MXX844" s="14"/>
      <c r="MXY844" s="14"/>
      <c r="MXZ844" s="14"/>
      <c r="MYA844" s="14"/>
      <c r="MYB844" s="14"/>
      <c r="MYC844" s="14"/>
      <c r="MYD844" s="14"/>
      <c r="MYE844" s="14"/>
      <c r="MYF844" s="14"/>
      <c r="MYG844" s="14"/>
      <c r="MYH844" s="14"/>
      <c r="MYI844" s="14"/>
      <c r="MYJ844" s="14"/>
      <c r="MYK844" s="14"/>
      <c r="MYL844" s="14"/>
      <c r="MYM844" s="14"/>
      <c r="MYN844" s="14"/>
      <c r="MYO844" s="14"/>
      <c r="MYP844" s="14"/>
      <c r="MYQ844" s="14"/>
      <c r="MYR844" s="14"/>
      <c r="MYS844" s="14"/>
      <c r="MYT844" s="14"/>
      <c r="MYU844" s="14"/>
      <c r="MYV844" s="14"/>
      <c r="MYW844" s="14"/>
      <c r="MYX844" s="14"/>
      <c r="MYY844" s="14"/>
      <c r="MYZ844" s="14"/>
      <c r="MZA844" s="14"/>
      <c r="MZB844" s="14"/>
      <c r="MZC844" s="14"/>
      <c r="MZD844" s="14"/>
      <c r="MZE844" s="14"/>
      <c r="MZF844" s="14"/>
      <c r="MZG844" s="14"/>
      <c r="MZH844" s="14"/>
      <c r="MZI844" s="14"/>
      <c r="MZJ844" s="14"/>
      <c r="MZK844" s="14"/>
      <c r="MZL844" s="14"/>
      <c r="MZM844" s="14"/>
      <c r="MZN844" s="14"/>
      <c r="MZO844" s="14"/>
      <c r="MZP844" s="14"/>
      <c r="MZQ844" s="14"/>
      <c r="MZR844" s="14"/>
      <c r="MZS844" s="14"/>
      <c r="MZT844" s="14"/>
      <c r="MZU844" s="14"/>
      <c r="MZV844" s="14"/>
      <c r="MZW844" s="14"/>
      <c r="MZX844" s="14"/>
      <c r="MZY844" s="14"/>
      <c r="MZZ844" s="14"/>
      <c r="NAA844" s="14"/>
      <c r="NAB844" s="14"/>
      <c r="NAC844" s="14"/>
      <c r="NAD844" s="14"/>
      <c r="NAE844" s="14"/>
      <c r="NAF844" s="14"/>
      <c r="NAG844" s="14"/>
      <c r="NAH844" s="14"/>
      <c r="NAI844" s="14"/>
      <c r="NAJ844" s="14"/>
      <c r="NAK844" s="14"/>
      <c r="NAL844" s="14"/>
      <c r="NAM844" s="14"/>
      <c r="NAN844" s="14"/>
      <c r="NAO844" s="14"/>
      <c r="NAP844" s="14"/>
      <c r="NAQ844" s="14"/>
      <c r="NAR844" s="14"/>
      <c r="NAS844" s="14"/>
      <c r="NAT844" s="14"/>
      <c r="NAU844" s="14"/>
      <c r="NAV844" s="14"/>
      <c r="NAW844" s="14"/>
      <c r="NAX844" s="14"/>
      <c r="NAY844" s="14"/>
      <c r="NAZ844" s="14"/>
      <c r="NBA844" s="14"/>
      <c r="NBB844" s="14"/>
      <c r="NBC844" s="14"/>
      <c r="NBD844" s="14"/>
      <c r="NBE844" s="14"/>
      <c r="NBF844" s="14"/>
      <c r="NBG844" s="14"/>
      <c r="NBH844" s="14"/>
      <c r="NBI844" s="14"/>
      <c r="NBJ844" s="14"/>
      <c r="NBK844" s="14"/>
      <c r="NBL844" s="14"/>
      <c r="NBM844" s="14"/>
      <c r="NBN844" s="14"/>
      <c r="NBO844" s="14"/>
      <c r="NBP844" s="14"/>
      <c r="NBQ844" s="14"/>
      <c r="NBR844" s="14"/>
      <c r="NBS844" s="14"/>
      <c r="NBT844" s="14"/>
      <c r="NBU844" s="14"/>
      <c r="NBV844" s="14"/>
      <c r="NBW844" s="14"/>
      <c r="NBX844" s="14"/>
      <c r="NBY844" s="14"/>
      <c r="NBZ844" s="14"/>
      <c r="NCA844" s="14"/>
      <c r="NCB844" s="14"/>
      <c r="NCC844" s="14"/>
      <c r="NCD844" s="14"/>
      <c r="NCE844" s="14"/>
      <c r="NCF844" s="14"/>
      <c r="NCG844" s="14"/>
      <c r="NCH844" s="14"/>
      <c r="NCI844" s="14"/>
      <c r="NCJ844" s="14"/>
      <c r="NCK844" s="14"/>
      <c r="NCL844" s="14"/>
      <c r="NCM844" s="14"/>
      <c r="NCN844" s="14"/>
      <c r="NCO844" s="14"/>
      <c r="NCP844" s="14"/>
      <c r="NCQ844" s="14"/>
      <c r="NCR844" s="14"/>
      <c r="NCS844" s="14"/>
      <c r="NCT844" s="14"/>
      <c r="NCU844" s="14"/>
      <c r="NCV844" s="14"/>
      <c r="NCW844" s="14"/>
      <c r="NCX844" s="14"/>
      <c r="NCY844" s="14"/>
      <c r="NCZ844" s="14"/>
      <c r="NDA844" s="14"/>
      <c r="NDB844" s="14"/>
      <c r="NDC844" s="14"/>
      <c r="NDD844" s="14"/>
      <c r="NDE844" s="14"/>
      <c r="NDF844" s="14"/>
      <c r="NDG844" s="14"/>
      <c r="NDH844" s="14"/>
      <c r="NDI844" s="14"/>
      <c r="NDJ844" s="14"/>
      <c r="NDK844" s="14"/>
      <c r="NDL844" s="14"/>
      <c r="NDM844" s="14"/>
      <c r="NDN844" s="14"/>
      <c r="NDO844" s="14"/>
      <c r="NDP844" s="14"/>
      <c r="NDQ844" s="14"/>
      <c r="NDR844" s="14"/>
      <c r="NDS844" s="14"/>
      <c r="NDT844" s="14"/>
      <c r="NDU844" s="14"/>
      <c r="NDV844" s="14"/>
      <c r="NDW844" s="14"/>
      <c r="NDX844" s="14"/>
      <c r="NDY844" s="14"/>
      <c r="NDZ844" s="14"/>
      <c r="NEA844" s="14"/>
      <c r="NEB844" s="14"/>
      <c r="NEC844" s="14"/>
      <c r="NED844" s="14"/>
      <c r="NEE844" s="14"/>
      <c r="NEF844" s="14"/>
      <c r="NEG844" s="14"/>
      <c r="NEH844" s="14"/>
      <c r="NEI844" s="14"/>
      <c r="NEJ844" s="14"/>
      <c r="NEK844" s="14"/>
      <c r="NEL844" s="14"/>
      <c r="NEM844" s="14"/>
      <c r="NEN844" s="14"/>
      <c r="NEO844" s="14"/>
      <c r="NEP844" s="14"/>
      <c r="NEQ844" s="14"/>
      <c r="NER844" s="14"/>
      <c r="NES844" s="14"/>
      <c r="NET844" s="14"/>
      <c r="NEU844" s="14"/>
      <c r="NEV844" s="14"/>
      <c r="NEW844" s="14"/>
      <c r="NEX844" s="14"/>
      <c r="NEY844" s="14"/>
      <c r="NEZ844" s="14"/>
      <c r="NFA844" s="14"/>
      <c r="NFB844" s="14"/>
      <c r="NFC844" s="14"/>
      <c r="NFD844" s="14"/>
      <c r="NFE844" s="14"/>
      <c r="NFF844" s="14"/>
      <c r="NFG844" s="14"/>
      <c r="NFH844" s="14"/>
      <c r="NFI844" s="14"/>
      <c r="NFJ844" s="14"/>
      <c r="NFK844" s="14"/>
      <c r="NFL844" s="14"/>
      <c r="NFM844" s="14"/>
      <c r="NFN844" s="14"/>
      <c r="NFO844" s="14"/>
      <c r="NFP844" s="14"/>
      <c r="NFQ844" s="14"/>
      <c r="NFR844" s="14"/>
      <c r="NFS844" s="14"/>
      <c r="NFT844" s="14"/>
      <c r="NFU844" s="14"/>
      <c r="NFV844" s="14"/>
      <c r="NFW844" s="14"/>
      <c r="NFX844" s="14"/>
      <c r="NFY844" s="14"/>
      <c r="NFZ844" s="14"/>
      <c r="NGA844" s="14"/>
      <c r="NGB844" s="14"/>
      <c r="NGC844" s="14"/>
      <c r="NGD844" s="14"/>
      <c r="NGE844" s="14"/>
      <c r="NGF844" s="14"/>
      <c r="NGG844" s="14"/>
      <c r="NGH844" s="14"/>
      <c r="NGI844" s="14"/>
      <c r="NGJ844" s="14"/>
      <c r="NGK844" s="14"/>
      <c r="NGL844" s="14"/>
      <c r="NGM844" s="14"/>
      <c r="NGN844" s="14"/>
      <c r="NGO844" s="14"/>
      <c r="NGP844" s="14"/>
      <c r="NGQ844" s="14"/>
      <c r="NGR844" s="14"/>
      <c r="NGS844" s="14"/>
      <c r="NGT844" s="14"/>
      <c r="NGU844" s="14"/>
      <c r="NGV844" s="14"/>
      <c r="NGW844" s="14"/>
      <c r="NGX844" s="14"/>
      <c r="NGY844" s="14"/>
      <c r="NGZ844" s="14"/>
      <c r="NHA844" s="14"/>
      <c r="NHB844" s="14"/>
      <c r="NHC844" s="14"/>
      <c r="NHD844" s="14"/>
      <c r="NHE844" s="14"/>
      <c r="NHF844" s="14"/>
      <c r="NHG844" s="14"/>
      <c r="NHH844" s="14"/>
      <c r="NHI844" s="14"/>
      <c r="NHJ844" s="14"/>
      <c r="NHK844" s="14"/>
      <c r="NHL844" s="14"/>
      <c r="NHM844" s="14"/>
      <c r="NHN844" s="14"/>
      <c r="NHO844" s="14"/>
      <c r="NHP844" s="14"/>
      <c r="NHQ844" s="14"/>
      <c r="NHR844" s="14"/>
      <c r="NHS844" s="14"/>
      <c r="NHT844" s="14"/>
      <c r="NHU844" s="14"/>
      <c r="NHV844" s="14"/>
      <c r="NHW844" s="14"/>
      <c r="NHX844" s="14"/>
      <c r="NHY844" s="14"/>
      <c r="NHZ844" s="14"/>
      <c r="NIA844" s="14"/>
      <c r="NIB844" s="14"/>
      <c r="NIC844" s="14"/>
      <c r="NID844" s="14"/>
      <c r="NIE844" s="14"/>
      <c r="NIF844" s="14"/>
      <c r="NIG844" s="14"/>
      <c r="NIH844" s="14"/>
      <c r="NII844" s="14"/>
      <c r="NIJ844" s="14"/>
      <c r="NIK844" s="14"/>
      <c r="NIL844" s="14"/>
      <c r="NIM844" s="14"/>
      <c r="NIN844" s="14"/>
      <c r="NIO844" s="14"/>
      <c r="NIP844" s="14"/>
      <c r="NIQ844" s="14"/>
      <c r="NIR844" s="14"/>
      <c r="NIS844" s="14"/>
      <c r="NIT844" s="14"/>
      <c r="NIU844" s="14"/>
      <c r="NIV844" s="14"/>
      <c r="NIW844" s="14"/>
      <c r="NIX844" s="14"/>
      <c r="NIY844" s="14"/>
      <c r="NIZ844" s="14"/>
      <c r="NJA844" s="14"/>
      <c r="NJB844" s="14"/>
      <c r="NJC844" s="14"/>
      <c r="NJD844" s="14"/>
      <c r="NJE844" s="14"/>
      <c r="NJF844" s="14"/>
      <c r="NJG844" s="14"/>
      <c r="NJH844" s="14"/>
      <c r="NJI844" s="14"/>
      <c r="NJJ844" s="14"/>
      <c r="NJK844" s="14"/>
      <c r="NJL844" s="14"/>
      <c r="NJM844" s="14"/>
      <c r="NJN844" s="14"/>
      <c r="NJO844" s="14"/>
      <c r="NJP844" s="14"/>
      <c r="NJQ844" s="14"/>
      <c r="NJR844" s="14"/>
      <c r="NJS844" s="14"/>
      <c r="NJT844" s="14"/>
      <c r="NJU844" s="14"/>
      <c r="NJV844" s="14"/>
      <c r="NJW844" s="14"/>
      <c r="NJX844" s="14"/>
      <c r="NJY844" s="14"/>
      <c r="NJZ844" s="14"/>
      <c r="NKA844" s="14"/>
      <c r="NKB844" s="14"/>
      <c r="NKC844" s="14"/>
      <c r="NKD844" s="14"/>
      <c r="NKE844" s="14"/>
      <c r="NKF844" s="14"/>
      <c r="NKG844" s="14"/>
      <c r="NKH844" s="14"/>
      <c r="NKI844" s="14"/>
      <c r="NKJ844" s="14"/>
      <c r="NKK844" s="14"/>
      <c r="NKL844" s="14"/>
      <c r="NKM844" s="14"/>
      <c r="NKN844" s="14"/>
      <c r="NKO844" s="14"/>
      <c r="NKP844" s="14"/>
      <c r="NKQ844" s="14"/>
      <c r="NKR844" s="14"/>
      <c r="NKS844" s="14"/>
      <c r="NKT844" s="14"/>
      <c r="NKU844" s="14"/>
      <c r="NKV844" s="14"/>
      <c r="NKW844" s="14"/>
      <c r="NKX844" s="14"/>
      <c r="NKY844" s="14"/>
      <c r="NKZ844" s="14"/>
      <c r="NLA844" s="14"/>
      <c r="NLB844" s="14"/>
      <c r="NLC844" s="14"/>
      <c r="NLD844" s="14"/>
      <c r="NLE844" s="14"/>
      <c r="NLF844" s="14"/>
      <c r="NLG844" s="14"/>
      <c r="NLH844" s="14"/>
      <c r="NLI844" s="14"/>
      <c r="NLJ844" s="14"/>
      <c r="NLK844" s="14"/>
      <c r="NLL844" s="14"/>
      <c r="NLM844" s="14"/>
      <c r="NLN844" s="14"/>
      <c r="NLO844" s="14"/>
      <c r="NLP844" s="14"/>
      <c r="NLQ844" s="14"/>
      <c r="NLR844" s="14"/>
      <c r="NLS844" s="14"/>
      <c r="NLT844" s="14"/>
      <c r="NLU844" s="14"/>
      <c r="NLV844" s="14"/>
      <c r="NLW844" s="14"/>
      <c r="NLX844" s="14"/>
      <c r="NLY844" s="14"/>
      <c r="NLZ844" s="14"/>
      <c r="NMA844" s="14"/>
      <c r="NMB844" s="14"/>
      <c r="NMC844" s="14"/>
      <c r="NMD844" s="14"/>
      <c r="NME844" s="14"/>
      <c r="NMF844" s="14"/>
      <c r="NMG844" s="14"/>
      <c r="NMH844" s="14"/>
      <c r="NMI844" s="14"/>
      <c r="NMJ844" s="14"/>
      <c r="NMK844" s="14"/>
      <c r="NML844" s="14"/>
      <c r="NMM844" s="14"/>
      <c r="NMN844" s="14"/>
      <c r="NMO844" s="14"/>
      <c r="NMP844" s="14"/>
      <c r="NMQ844" s="14"/>
      <c r="NMR844" s="14"/>
      <c r="NMS844" s="14"/>
      <c r="NMT844" s="14"/>
      <c r="NMU844" s="14"/>
      <c r="NMV844" s="14"/>
      <c r="NMW844" s="14"/>
      <c r="NMX844" s="14"/>
      <c r="NMY844" s="14"/>
      <c r="NMZ844" s="14"/>
      <c r="NNA844" s="14"/>
      <c r="NNB844" s="14"/>
      <c r="NNC844" s="14"/>
      <c r="NND844" s="14"/>
      <c r="NNE844" s="14"/>
      <c r="NNF844" s="14"/>
      <c r="NNG844" s="14"/>
      <c r="NNH844" s="14"/>
      <c r="NNI844" s="14"/>
      <c r="NNJ844" s="14"/>
      <c r="NNK844" s="14"/>
      <c r="NNL844" s="14"/>
      <c r="NNM844" s="14"/>
      <c r="NNN844" s="14"/>
      <c r="NNO844" s="14"/>
      <c r="NNP844" s="14"/>
      <c r="NNQ844" s="14"/>
      <c r="NNR844" s="14"/>
      <c r="NNS844" s="14"/>
      <c r="NNT844" s="14"/>
      <c r="NNU844" s="14"/>
      <c r="NNV844" s="14"/>
      <c r="NNW844" s="14"/>
      <c r="NNX844" s="14"/>
      <c r="NNY844" s="14"/>
      <c r="NNZ844" s="14"/>
      <c r="NOA844" s="14"/>
      <c r="NOB844" s="14"/>
      <c r="NOC844" s="14"/>
      <c r="NOD844" s="14"/>
      <c r="NOE844" s="14"/>
      <c r="NOF844" s="14"/>
      <c r="NOG844" s="14"/>
      <c r="NOH844" s="14"/>
      <c r="NOI844" s="14"/>
      <c r="NOJ844" s="14"/>
      <c r="NOK844" s="14"/>
      <c r="NOL844" s="14"/>
      <c r="NOM844" s="14"/>
      <c r="NON844" s="14"/>
      <c r="NOO844" s="14"/>
      <c r="NOP844" s="14"/>
      <c r="NOQ844" s="14"/>
      <c r="NOR844" s="14"/>
      <c r="NOS844" s="14"/>
      <c r="NOT844" s="14"/>
      <c r="NOU844" s="14"/>
      <c r="NOV844" s="14"/>
      <c r="NOW844" s="14"/>
      <c r="NOX844" s="14"/>
      <c r="NOY844" s="14"/>
      <c r="NOZ844" s="14"/>
      <c r="NPA844" s="14"/>
      <c r="NPB844" s="14"/>
      <c r="NPC844" s="14"/>
      <c r="NPD844" s="14"/>
      <c r="NPE844" s="14"/>
      <c r="NPF844" s="14"/>
      <c r="NPG844" s="14"/>
      <c r="NPH844" s="14"/>
      <c r="NPI844" s="14"/>
      <c r="NPJ844" s="14"/>
      <c r="NPK844" s="14"/>
      <c r="NPL844" s="14"/>
      <c r="NPM844" s="14"/>
      <c r="NPN844" s="14"/>
      <c r="NPO844" s="14"/>
      <c r="NPP844" s="14"/>
      <c r="NPQ844" s="14"/>
      <c r="NPR844" s="14"/>
      <c r="NPS844" s="14"/>
      <c r="NPT844" s="14"/>
      <c r="NPU844" s="14"/>
      <c r="NPV844" s="14"/>
      <c r="NPW844" s="14"/>
      <c r="NPX844" s="14"/>
      <c r="NPY844" s="14"/>
      <c r="NPZ844" s="14"/>
      <c r="NQA844" s="14"/>
      <c r="NQB844" s="14"/>
      <c r="NQC844" s="14"/>
      <c r="NQD844" s="14"/>
      <c r="NQE844" s="14"/>
      <c r="NQF844" s="14"/>
      <c r="NQG844" s="14"/>
      <c r="NQH844" s="14"/>
      <c r="NQI844" s="14"/>
      <c r="NQJ844" s="14"/>
      <c r="NQK844" s="14"/>
      <c r="NQL844" s="14"/>
      <c r="NQM844" s="14"/>
      <c r="NQN844" s="14"/>
      <c r="NQO844" s="14"/>
      <c r="NQP844" s="14"/>
      <c r="NQQ844" s="14"/>
      <c r="NQR844" s="14"/>
      <c r="NQS844" s="14"/>
      <c r="NQT844" s="14"/>
      <c r="NQU844" s="14"/>
      <c r="NQV844" s="14"/>
      <c r="NQW844" s="14"/>
      <c r="NQX844" s="14"/>
      <c r="NQY844" s="14"/>
      <c r="NQZ844" s="14"/>
      <c r="NRA844" s="14"/>
      <c r="NRB844" s="14"/>
      <c r="NRC844" s="14"/>
      <c r="NRD844" s="14"/>
      <c r="NRE844" s="14"/>
      <c r="NRF844" s="14"/>
      <c r="NRG844" s="14"/>
      <c r="NRH844" s="14"/>
      <c r="NRI844" s="14"/>
      <c r="NRJ844" s="14"/>
      <c r="NRK844" s="14"/>
      <c r="NRL844" s="14"/>
      <c r="NRM844" s="14"/>
      <c r="NRN844" s="14"/>
      <c r="NRO844" s="14"/>
      <c r="NRP844" s="14"/>
      <c r="NRQ844" s="14"/>
      <c r="NRR844" s="14"/>
      <c r="NRS844" s="14"/>
      <c r="NRT844" s="14"/>
      <c r="NRU844" s="14"/>
      <c r="NRV844" s="14"/>
      <c r="NRW844" s="14"/>
      <c r="NRX844" s="14"/>
      <c r="NRY844" s="14"/>
      <c r="NRZ844" s="14"/>
      <c r="NSA844" s="14"/>
      <c r="NSB844" s="14"/>
      <c r="NSC844" s="14"/>
      <c r="NSD844" s="14"/>
      <c r="NSE844" s="14"/>
      <c r="NSF844" s="14"/>
      <c r="NSG844" s="14"/>
      <c r="NSH844" s="14"/>
      <c r="NSI844" s="14"/>
      <c r="NSJ844" s="14"/>
      <c r="NSK844" s="14"/>
      <c r="NSL844" s="14"/>
      <c r="NSM844" s="14"/>
      <c r="NSN844" s="14"/>
      <c r="NSO844" s="14"/>
      <c r="NSP844" s="14"/>
      <c r="NSQ844" s="14"/>
      <c r="NSR844" s="14"/>
      <c r="NSS844" s="14"/>
      <c r="NST844" s="14"/>
      <c r="NSU844" s="14"/>
      <c r="NSV844" s="14"/>
      <c r="NSW844" s="14"/>
      <c r="NSX844" s="14"/>
      <c r="NSY844" s="14"/>
      <c r="NSZ844" s="14"/>
      <c r="NTA844" s="14"/>
      <c r="NTB844" s="14"/>
      <c r="NTC844" s="14"/>
      <c r="NTD844" s="14"/>
      <c r="NTE844" s="14"/>
      <c r="NTF844" s="14"/>
      <c r="NTG844" s="14"/>
      <c r="NTH844" s="14"/>
      <c r="NTI844" s="14"/>
      <c r="NTJ844" s="14"/>
      <c r="NTK844" s="14"/>
      <c r="NTL844" s="14"/>
      <c r="NTM844" s="14"/>
      <c r="NTN844" s="14"/>
      <c r="NTO844" s="14"/>
      <c r="NTP844" s="14"/>
      <c r="NTQ844" s="14"/>
      <c r="NTR844" s="14"/>
      <c r="NTS844" s="14"/>
      <c r="NTT844" s="14"/>
      <c r="NTU844" s="14"/>
      <c r="NTV844" s="14"/>
      <c r="NTW844" s="14"/>
      <c r="NTX844" s="14"/>
      <c r="NTY844" s="14"/>
      <c r="NTZ844" s="14"/>
      <c r="NUA844" s="14"/>
      <c r="NUB844" s="14"/>
      <c r="NUC844" s="14"/>
      <c r="NUD844" s="14"/>
      <c r="NUE844" s="14"/>
      <c r="NUF844" s="14"/>
      <c r="NUG844" s="14"/>
      <c r="NUH844" s="14"/>
      <c r="NUI844" s="14"/>
      <c r="NUJ844" s="14"/>
      <c r="NUK844" s="14"/>
      <c r="NUL844" s="14"/>
      <c r="NUM844" s="14"/>
      <c r="NUN844" s="14"/>
      <c r="NUO844" s="14"/>
      <c r="NUP844" s="14"/>
      <c r="NUQ844" s="14"/>
      <c r="NUR844" s="14"/>
      <c r="NUS844" s="14"/>
      <c r="NUT844" s="14"/>
      <c r="NUU844" s="14"/>
      <c r="NUV844" s="14"/>
      <c r="NUW844" s="14"/>
      <c r="NUX844" s="14"/>
      <c r="NUY844" s="14"/>
      <c r="NUZ844" s="14"/>
      <c r="NVA844" s="14"/>
      <c r="NVB844" s="14"/>
      <c r="NVC844" s="14"/>
      <c r="NVD844" s="14"/>
      <c r="NVE844" s="14"/>
      <c r="NVF844" s="14"/>
      <c r="NVG844" s="14"/>
      <c r="NVH844" s="14"/>
      <c r="NVI844" s="14"/>
      <c r="NVJ844" s="14"/>
      <c r="NVK844" s="14"/>
      <c r="NVL844" s="14"/>
      <c r="NVM844" s="14"/>
      <c r="NVN844" s="14"/>
      <c r="NVO844" s="14"/>
      <c r="NVP844" s="14"/>
      <c r="NVQ844" s="14"/>
      <c r="NVR844" s="14"/>
      <c r="NVS844" s="14"/>
      <c r="NVT844" s="14"/>
      <c r="NVU844" s="14"/>
      <c r="NVV844" s="14"/>
      <c r="NVW844" s="14"/>
      <c r="NVX844" s="14"/>
      <c r="NVY844" s="14"/>
      <c r="NVZ844" s="14"/>
      <c r="NWA844" s="14"/>
      <c r="NWB844" s="14"/>
      <c r="NWC844" s="14"/>
      <c r="NWD844" s="14"/>
      <c r="NWE844" s="14"/>
      <c r="NWF844" s="14"/>
      <c r="NWG844" s="14"/>
      <c r="NWH844" s="14"/>
      <c r="NWI844" s="14"/>
      <c r="NWJ844" s="14"/>
      <c r="NWK844" s="14"/>
      <c r="NWL844" s="14"/>
      <c r="NWM844" s="14"/>
      <c r="NWN844" s="14"/>
      <c r="NWO844" s="14"/>
      <c r="NWP844" s="14"/>
      <c r="NWQ844" s="14"/>
      <c r="NWR844" s="14"/>
      <c r="NWS844" s="14"/>
      <c r="NWT844" s="14"/>
      <c r="NWU844" s="14"/>
      <c r="NWV844" s="14"/>
      <c r="NWW844" s="14"/>
      <c r="NWX844" s="14"/>
      <c r="NWY844" s="14"/>
      <c r="NWZ844" s="14"/>
      <c r="NXA844" s="14"/>
      <c r="NXB844" s="14"/>
      <c r="NXC844" s="14"/>
      <c r="NXD844" s="14"/>
      <c r="NXE844" s="14"/>
      <c r="NXF844" s="14"/>
      <c r="NXG844" s="14"/>
      <c r="NXH844" s="14"/>
      <c r="NXI844" s="14"/>
      <c r="NXJ844" s="14"/>
      <c r="NXK844" s="14"/>
      <c r="NXL844" s="14"/>
      <c r="NXM844" s="14"/>
      <c r="NXN844" s="14"/>
      <c r="NXO844" s="14"/>
      <c r="NXP844" s="14"/>
      <c r="NXQ844" s="14"/>
      <c r="NXR844" s="14"/>
      <c r="NXS844" s="14"/>
      <c r="NXT844" s="14"/>
      <c r="NXU844" s="14"/>
      <c r="NXV844" s="14"/>
      <c r="NXW844" s="14"/>
      <c r="NXX844" s="14"/>
      <c r="NXY844" s="14"/>
      <c r="NXZ844" s="14"/>
      <c r="NYA844" s="14"/>
      <c r="NYB844" s="14"/>
      <c r="NYC844" s="14"/>
      <c r="NYD844" s="14"/>
      <c r="NYE844" s="14"/>
      <c r="NYF844" s="14"/>
      <c r="NYG844" s="14"/>
      <c r="NYH844" s="14"/>
      <c r="NYI844" s="14"/>
      <c r="NYJ844" s="14"/>
      <c r="NYK844" s="14"/>
      <c r="NYL844" s="14"/>
      <c r="NYM844" s="14"/>
      <c r="NYN844" s="14"/>
      <c r="NYO844" s="14"/>
      <c r="NYP844" s="14"/>
      <c r="NYQ844" s="14"/>
      <c r="NYR844" s="14"/>
      <c r="NYS844" s="14"/>
      <c r="NYT844" s="14"/>
      <c r="NYU844" s="14"/>
      <c r="NYV844" s="14"/>
      <c r="NYW844" s="14"/>
      <c r="NYX844" s="14"/>
      <c r="NYY844" s="14"/>
      <c r="NYZ844" s="14"/>
      <c r="NZA844" s="14"/>
      <c r="NZB844" s="14"/>
      <c r="NZC844" s="14"/>
      <c r="NZD844" s="14"/>
      <c r="NZE844" s="14"/>
      <c r="NZF844" s="14"/>
      <c r="NZG844" s="14"/>
      <c r="NZH844" s="14"/>
      <c r="NZI844" s="14"/>
      <c r="NZJ844" s="14"/>
      <c r="NZK844" s="14"/>
      <c r="NZL844" s="14"/>
      <c r="NZM844" s="14"/>
      <c r="NZN844" s="14"/>
      <c r="NZO844" s="14"/>
      <c r="NZP844" s="14"/>
      <c r="NZQ844" s="14"/>
      <c r="NZR844" s="14"/>
      <c r="NZS844" s="14"/>
      <c r="NZT844" s="14"/>
      <c r="NZU844" s="14"/>
      <c r="NZV844" s="14"/>
      <c r="NZW844" s="14"/>
      <c r="NZX844" s="14"/>
      <c r="NZY844" s="14"/>
      <c r="NZZ844" s="14"/>
      <c r="OAA844" s="14"/>
      <c r="OAB844" s="14"/>
      <c r="OAC844" s="14"/>
      <c r="OAD844" s="14"/>
      <c r="OAE844" s="14"/>
      <c r="OAF844" s="14"/>
      <c r="OAG844" s="14"/>
      <c r="OAH844" s="14"/>
      <c r="OAI844" s="14"/>
      <c r="OAJ844" s="14"/>
      <c r="OAK844" s="14"/>
      <c r="OAL844" s="14"/>
      <c r="OAM844" s="14"/>
      <c r="OAN844" s="14"/>
      <c r="OAO844" s="14"/>
      <c r="OAP844" s="14"/>
      <c r="OAQ844" s="14"/>
      <c r="OAR844" s="14"/>
      <c r="OAS844" s="14"/>
      <c r="OAT844" s="14"/>
      <c r="OAU844" s="14"/>
      <c r="OAV844" s="14"/>
      <c r="OAW844" s="14"/>
      <c r="OAX844" s="14"/>
      <c r="OAY844" s="14"/>
      <c r="OAZ844" s="14"/>
      <c r="OBA844" s="14"/>
      <c r="OBB844" s="14"/>
      <c r="OBC844" s="14"/>
      <c r="OBD844" s="14"/>
      <c r="OBE844" s="14"/>
      <c r="OBF844" s="14"/>
      <c r="OBG844" s="14"/>
      <c r="OBH844" s="14"/>
      <c r="OBI844" s="14"/>
      <c r="OBJ844" s="14"/>
      <c r="OBK844" s="14"/>
      <c r="OBL844" s="14"/>
      <c r="OBM844" s="14"/>
      <c r="OBN844" s="14"/>
      <c r="OBO844" s="14"/>
      <c r="OBP844" s="14"/>
      <c r="OBQ844" s="14"/>
      <c r="OBR844" s="14"/>
      <c r="OBS844" s="14"/>
      <c r="OBT844" s="14"/>
      <c r="OBU844" s="14"/>
      <c r="OBV844" s="14"/>
      <c r="OBW844" s="14"/>
      <c r="OBX844" s="14"/>
      <c r="OBY844" s="14"/>
      <c r="OBZ844" s="14"/>
      <c r="OCA844" s="14"/>
      <c r="OCB844" s="14"/>
      <c r="OCC844" s="14"/>
      <c r="OCD844" s="14"/>
      <c r="OCE844" s="14"/>
      <c r="OCF844" s="14"/>
      <c r="OCG844" s="14"/>
      <c r="OCH844" s="14"/>
      <c r="OCI844" s="14"/>
      <c r="OCJ844" s="14"/>
      <c r="OCK844" s="14"/>
      <c r="OCL844" s="14"/>
      <c r="OCM844" s="14"/>
      <c r="OCN844" s="14"/>
      <c r="OCO844" s="14"/>
      <c r="OCP844" s="14"/>
      <c r="OCQ844" s="14"/>
      <c r="OCR844" s="14"/>
      <c r="OCS844" s="14"/>
      <c r="OCT844" s="14"/>
      <c r="OCU844" s="14"/>
      <c r="OCV844" s="14"/>
      <c r="OCW844" s="14"/>
      <c r="OCX844" s="14"/>
      <c r="OCY844" s="14"/>
      <c r="OCZ844" s="14"/>
      <c r="ODA844" s="14"/>
      <c r="ODB844" s="14"/>
      <c r="ODC844" s="14"/>
      <c r="ODD844" s="14"/>
      <c r="ODE844" s="14"/>
      <c r="ODF844" s="14"/>
      <c r="ODG844" s="14"/>
      <c r="ODH844" s="14"/>
      <c r="ODI844" s="14"/>
      <c r="ODJ844" s="14"/>
      <c r="ODK844" s="14"/>
      <c r="ODL844" s="14"/>
      <c r="ODM844" s="14"/>
      <c r="ODN844" s="14"/>
      <c r="ODO844" s="14"/>
      <c r="ODP844" s="14"/>
      <c r="ODQ844" s="14"/>
      <c r="ODR844" s="14"/>
      <c r="ODS844" s="14"/>
      <c r="ODT844" s="14"/>
      <c r="ODU844" s="14"/>
      <c r="ODV844" s="14"/>
      <c r="ODW844" s="14"/>
      <c r="ODX844" s="14"/>
      <c r="ODY844" s="14"/>
      <c r="ODZ844" s="14"/>
      <c r="OEA844" s="14"/>
      <c r="OEB844" s="14"/>
      <c r="OEC844" s="14"/>
      <c r="OED844" s="14"/>
      <c r="OEE844" s="14"/>
      <c r="OEF844" s="14"/>
      <c r="OEG844" s="14"/>
      <c r="OEH844" s="14"/>
      <c r="OEI844" s="14"/>
      <c r="OEJ844" s="14"/>
      <c r="OEK844" s="14"/>
      <c r="OEL844" s="14"/>
      <c r="OEM844" s="14"/>
      <c r="OEN844" s="14"/>
      <c r="OEO844" s="14"/>
      <c r="OEP844" s="14"/>
      <c r="OEQ844" s="14"/>
      <c r="OER844" s="14"/>
      <c r="OES844" s="14"/>
      <c r="OET844" s="14"/>
      <c r="OEU844" s="14"/>
      <c r="OEV844" s="14"/>
      <c r="OEW844" s="14"/>
      <c r="OEX844" s="14"/>
      <c r="OEY844" s="14"/>
      <c r="OEZ844" s="14"/>
      <c r="OFA844" s="14"/>
      <c r="OFB844" s="14"/>
      <c r="OFC844" s="14"/>
      <c r="OFD844" s="14"/>
      <c r="OFE844" s="14"/>
      <c r="OFF844" s="14"/>
      <c r="OFG844" s="14"/>
      <c r="OFH844" s="14"/>
      <c r="OFI844" s="14"/>
      <c r="OFJ844" s="14"/>
      <c r="OFK844" s="14"/>
      <c r="OFL844" s="14"/>
      <c r="OFM844" s="14"/>
      <c r="OFN844" s="14"/>
      <c r="OFO844" s="14"/>
      <c r="OFP844" s="14"/>
      <c r="OFQ844" s="14"/>
      <c r="OFR844" s="14"/>
      <c r="OFS844" s="14"/>
      <c r="OFT844" s="14"/>
      <c r="OFU844" s="14"/>
      <c r="OFV844" s="14"/>
      <c r="OFW844" s="14"/>
      <c r="OFX844" s="14"/>
      <c r="OFY844" s="14"/>
      <c r="OFZ844" s="14"/>
      <c r="OGA844" s="14"/>
      <c r="OGB844" s="14"/>
      <c r="OGC844" s="14"/>
      <c r="OGD844" s="14"/>
      <c r="OGE844" s="14"/>
      <c r="OGF844" s="14"/>
      <c r="OGG844" s="14"/>
      <c r="OGH844" s="14"/>
      <c r="OGI844" s="14"/>
      <c r="OGJ844" s="14"/>
      <c r="OGK844" s="14"/>
      <c r="OGL844" s="14"/>
      <c r="OGM844" s="14"/>
      <c r="OGN844" s="14"/>
      <c r="OGO844" s="14"/>
      <c r="OGP844" s="14"/>
      <c r="OGQ844" s="14"/>
      <c r="OGR844" s="14"/>
      <c r="OGS844" s="14"/>
      <c r="OGT844" s="14"/>
      <c r="OGU844" s="14"/>
      <c r="OGV844" s="14"/>
      <c r="OGW844" s="14"/>
      <c r="OGX844" s="14"/>
      <c r="OGY844" s="14"/>
      <c r="OGZ844" s="14"/>
      <c r="OHA844" s="14"/>
      <c r="OHB844" s="14"/>
      <c r="OHC844" s="14"/>
      <c r="OHD844" s="14"/>
      <c r="OHE844" s="14"/>
      <c r="OHF844" s="14"/>
      <c r="OHG844" s="14"/>
      <c r="OHH844" s="14"/>
      <c r="OHI844" s="14"/>
      <c r="OHJ844" s="14"/>
      <c r="OHK844" s="14"/>
      <c r="OHL844" s="14"/>
      <c r="OHM844" s="14"/>
      <c r="OHN844" s="14"/>
      <c r="OHO844" s="14"/>
      <c r="OHP844" s="14"/>
      <c r="OHQ844" s="14"/>
      <c r="OHR844" s="14"/>
      <c r="OHS844" s="14"/>
      <c r="OHT844" s="14"/>
      <c r="OHU844" s="14"/>
      <c r="OHV844" s="14"/>
      <c r="OHW844" s="14"/>
      <c r="OHX844" s="14"/>
      <c r="OHY844" s="14"/>
      <c r="OHZ844" s="14"/>
      <c r="OIA844" s="14"/>
      <c r="OIB844" s="14"/>
      <c r="OIC844" s="14"/>
      <c r="OID844" s="14"/>
      <c r="OIE844" s="14"/>
      <c r="OIF844" s="14"/>
      <c r="OIG844" s="14"/>
      <c r="OIH844" s="14"/>
      <c r="OII844" s="14"/>
      <c r="OIJ844" s="14"/>
      <c r="OIK844" s="14"/>
      <c r="OIL844" s="14"/>
      <c r="OIM844" s="14"/>
      <c r="OIN844" s="14"/>
      <c r="OIO844" s="14"/>
      <c r="OIP844" s="14"/>
      <c r="OIQ844" s="14"/>
      <c r="OIR844" s="14"/>
      <c r="OIS844" s="14"/>
      <c r="OIT844" s="14"/>
      <c r="OIU844" s="14"/>
      <c r="OIV844" s="14"/>
      <c r="OIW844" s="14"/>
      <c r="OIX844" s="14"/>
      <c r="OIY844" s="14"/>
      <c r="OIZ844" s="14"/>
      <c r="OJA844" s="14"/>
      <c r="OJB844" s="14"/>
      <c r="OJC844" s="14"/>
      <c r="OJD844" s="14"/>
      <c r="OJE844" s="14"/>
      <c r="OJF844" s="14"/>
      <c r="OJG844" s="14"/>
      <c r="OJH844" s="14"/>
      <c r="OJI844" s="14"/>
      <c r="OJJ844" s="14"/>
      <c r="OJK844" s="14"/>
      <c r="OJL844" s="14"/>
      <c r="OJM844" s="14"/>
      <c r="OJN844" s="14"/>
      <c r="OJO844" s="14"/>
      <c r="OJP844" s="14"/>
      <c r="OJQ844" s="14"/>
      <c r="OJR844" s="14"/>
      <c r="OJS844" s="14"/>
      <c r="OJT844" s="14"/>
      <c r="OJU844" s="14"/>
      <c r="OJV844" s="14"/>
      <c r="OJW844" s="14"/>
      <c r="OJX844" s="14"/>
      <c r="OJY844" s="14"/>
      <c r="OJZ844" s="14"/>
      <c r="OKA844" s="14"/>
      <c r="OKB844" s="14"/>
      <c r="OKC844" s="14"/>
      <c r="OKD844" s="14"/>
      <c r="OKE844" s="14"/>
      <c r="OKF844" s="14"/>
      <c r="OKG844" s="14"/>
      <c r="OKH844" s="14"/>
      <c r="OKI844" s="14"/>
      <c r="OKJ844" s="14"/>
      <c r="OKK844" s="14"/>
      <c r="OKL844" s="14"/>
      <c r="OKM844" s="14"/>
      <c r="OKN844" s="14"/>
      <c r="OKO844" s="14"/>
      <c r="OKP844" s="14"/>
      <c r="OKQ844" s="14"/>
      <c r="OKR844" s="14"/>
      <c r="OKS844" s="14"/>
      <c r="OKT844" s="14"/>
      <c r="OKU844" s="14"/>
      <c r="OKV844" s="14"/>
      <c r="OKW844" s="14"/>
      <c r="OKX844" s="14"/>
      <c r="OKY844" s="14"/>
      <c r="OKZ844" s="14"/>
      <c r="OLA844" s="14"/>
      <c r="OLB844" s="14"/>
      <c r="OLC844" s="14"/>
      <c r="OLD844" s="14"/>
      <c r="OLE844" s="14"/>
      <c r="OLF844" s="14"/>
      <c r="OLG844" s="14"/>
      <c r="OLH844" s="14"/>
      <c r="OLI844" s="14"/>
      <c r="OLJ844" s="14"/>
      <c r="OLK844" s="14"/>
      <c r="OLL844" s="14"/>
      <c r="OLM844" s="14"/>
      <c r="OLN844" s="14"/>
      <c r="OLO844" s="14"/>
      <c r="OLP844" s="14"/>
      <c r="OLQ844" s="14"/>
      <c r="OLR844" s="14"/>
      <c r="OLS844" s="14"/>
      <c r="OLT844" s="14"/>
      <c r="OLU844" s="14"/>
      <c r="OLV844" s="14"/>
      <c r="OLW844" s="14"/>
      <c r="OLX844" s="14"/>
      <c r="OLY844" s="14"/>
      <c r="OLZ844" s="14"/>
      <c r="OMA844" s="14"/>
      <c r="OMB844" s="14"/>
      <c r="OMC844" s="14"/>
      <c r="OMD844" s="14"/>
      <c r="OME844" s="14"/>
      <c r="OMF844" s="14"/>
      <c r="OMG844" s="14"/>
      <c r="OMH844" s="14"/>
      <c r="OMI844" s="14"/>
      <c r="OMJ844" s="14"/>
      <c r="OMK844" s="14"/>
      <c r="OML844" s="14"/>
      <c r="OMM844" s="14"/>
      <c r="OMN844" s="14"/>
      <c r="OMO844" s="14"/>
      <c r="OMP844" s="14"/>
      <c r="OMQ844" s="14"/>
      <c r="OMR844" s="14"/>
      <c r="OMS844" s="14"/>
      <c r="OMT844" s="14"/>
      <c r="OMU844" s="14"/>
      <c r="OMV844" s="14"/>
      <c r="OMW844" s="14"/>
      <c r="OMX844" s="14"/>
      <c r="OMY844" s="14"/>
      <c r="OMZ844" s="14"/>
      <c r="ONA844" s="14"/>
      <c r="ONB844" s="14"/>
      <c r="ONC844" s="14"/>
      <c r="OND844" s="14"/>
      <c r="ONE844" s="14"/>
      <c r="ONF844" s="14"/>
      <c r="ONG844" s="14"/>
      <c r="ONH844" s="14"/>
      <c r="ONI844" s="14"/>
      <c r="ONJ844" s="14"/>
      <c r="ONK844" s="14"/>
      <c r="ONL844" s="14"/>
      <c r="ONM844" s="14"/>
      <c r="ONN844" s="14"/>
      <c r="ONO844" s="14"/>
      <c r="ONP844" s="14"/>
      <c r="ONQ844" s="14"/>
      <c r="ONR844" s="14"/>
      <c r="ONS844" s="14"/>
      <c r="ONT844" s="14"/>
      <c r="ONU844" s="14"/>
      <c r="ONV844" s="14"/>
      <c r="ONW844" s="14"/>
      <c r="ONX844" s="14"/>
      <c r="ONY844" s="14"/>
      <c r="ONZ844" s="14"/>
      <c r="OOA844" s="14"/>
      <c r="OOB844" s="14"/>
      <c r="OOC844" s="14"/>
      <c r="OOD844" s="14"/>
      <c r="OOE844" s="14"/>
      <c r="OOF844" s="14"/>
      <c r="OOG844" s="14"/>
      <c r="OOH844" s="14"/>
      <c r="OOI844" s="14"/>
      <c r="OOJ844" s="14"/>
      <c r="OOK844" s="14"/>
      <c r="OOL844" s="14"/>
      <c r="OOM844" s="14"/>
      <c r="OON844" s="14"/>
      <c r="OOO844" s="14"/>
      <c r="OOP844" s="14"/>
      <c r="OOQ844" s="14"/>
      <c r="OOR844" s="14"/>
      <c r="OOS844" s="14"/>
      <c r="OOT844" s="14"/>
      <c r="OOU844" s="14"/>
      <c r="OOV844" s="14"/>
      <c r="OOW844" s="14"/>
      <c r="OOX844" s="14"/>
      <c r="OOY844" s="14"/>
      <c r="OOZ844" s="14"/>
      <c r="OPA844" s="14"/>
      <c r="OPB844" s="14"/>
      <c r="OPC844" s="14"/>
      <c r="OPD844" s="14"/>
      <c r="OPE844" s="14"/>
      <c r="OPF844" s="14"/>
      <c r="OPG844" s="14"/>
      <c r="OPH844" s="14"/>
      <c r="OPI844" s="14"/>
      <c r="OPJ844" s="14"/>
      <c r="OPK844" s="14"/>
      <c r="OPL844" s="14"/>
      <c r="OPM844" s="14"/>
      <c r="OPN844" s="14"/>
      <c r="OPO844" s="14"/>
      <c r="OPP844" s="14"/>
      <c r="OPQ844" s="14"/>
      <c r="OPR844" s="14"/>
      <c r="OPS844" s="14"/>
      <c r="OPT844" s="14"/>
      <c r="OPU844" s="14"/>
      <c r="OPV844" s="14"/>
      <c r="OPW844" s="14"/>
      <c r="OPX844" s="14"/>
      <c r="OPY844" s="14"/>
      <c r="OPZ844" s="14"/>
      <c r="OQA844" s="14"/>
      <c r="OQB844" s="14"/>
      <c r="OQC844" s="14"/>
      <c r="OQD844" s="14"/>
      <c r="OQE844" s="14"/>
      <c r="OQF844" s="14"/>
      <c r="OQG844" s="14"/>
      <c r="OQH844" s="14"/>
      <c r="OQI844" s="14"/>
      <c r="OQJ844" s="14"/>
      <c r="OQK844" s="14"/>
      <c r="OQL844" s="14"/>
      <c r="OQM844" s="14"/>
      <c r="OQN844" s="14"/>
      <c r="OQO844" s="14"/>
      <c r="OQP844" s="14"/>
      <c r="OQQ844" s="14"/>
      <c r="OQR844" s="14"/>
      <c r="OQS844" s="14"/>
      <c r="OQT844" s="14"/>
      <c r="OQU844" s="14"/>
      <c r="OQV844" s="14"/>
      <c r="OQW844" s="14"/>
      <c r="OQX844" s="14"/>
      <c r="OQY844" s="14"/>
      <c r="OQZ844" s="14"/>
      <c r="ORA844" s="14"/>
      <c r="ORB844" s="14"/>
      <c r="ORC844" s="14"/>
      <c r="ORD844" s="14"/>
      <c r="ORE844" s="14"/>
      <c r="ORF844" s="14"/>
      <c r="ORG844" s="14"/>
      <c r="ORH844" s="14"/>
      <c r="ORI844" s="14"/>
      <c r="ORJ844" s="14"/>
      <c r="ORK844" s="14"/>
      <c r="ORL844" s="14"/>
      <c r="ORM844" s="14"/>
      <c r="ORN844" s="14"/>
      <c r="ORO844" s="14"/>
      <c r="ORP844" s="14"/>
      <c r="ORQ844" s="14"/>
      <c r="ORR844" s="14"/>
      <c r="ORS844" s="14"/>
      <c r="ORT844" s="14"/>
      <c r="ORU844" s="14"/>
      <c r="ORV844" s="14"/>
      <c r="ORW844" s="14"/>
      <c r="ORX844" s="14"/>
      <c r="ORY844" s="14"/>
      <c r="ORZ844" s="14"/>
      <c r="OSA844" s="14"/>
      <c r="OSB844" s="14"/>
      <c r="OSC844" s="14"/>
      <c r="OSD844" s="14"/>
      <c r="OSE844" s="14"/>
      <c r="OSF844" s="14"/>
      <c r="OSG844" s="14"/>
      <c r="OSH844" s="14"/>
      <c r="OSI844" s="14"/>
      <c r="OSJ844" s="14"/>
      <c r="OSK844" s="14"/>
      <c r="OSL844" s="14"/>
      <c r="OSM844" s="14"/>
      <c r="OSN844" s="14"/>
      <c r="OSO844" s="14"/>
      <c r="OSP844" s="14"/>
      <c r="OSQ844" s="14"/>
      <c r="OSR844" s="14"/>
      <c r="OSS844" s="14"/>
      <c r="OST844" s="14"/>
      <c r="OSU844" s="14"/>
      <c r="OSV844" s="14"/>
      <c r="OSW844" s="14"/>
      <c r="OSX844" s="14"/>
      <c r="OSY844" s="14"/>
      <c r="OSZ844" s="14"/>
      <c r="OTA844" s="14"/>
      <c r="OTB844" s="14"/>
      <c r="OTC844" s="14"/>
      <c r="OTD844" s="14"/>
      <c r="OTE844" s="14"/>
      <c r="OTF844" s="14"/>
      <c r="OTG844" s="14"/>
      <c r="OTH844" s="14"/>
      <c r="OTI844" s="14"/>
      <c r="OTJ844" s="14"/>
      <c r="OTK844" s="14"/>
      <c r="OTL844" s="14"/>
      <c r="OTM844" s="14"/>
      <c r="OTN844" s="14"/>
      <c r="OTO844" s="14"/>
      <c r="OTP844" s="14"/>
      <c r="OTQ844" s="14"/>
      <c r="OTR844" s="14"/>
      <c r="OTS844" s="14"/>
      <c r="OTT844" s="14"/>
      <c r="OTU844" s="14"/>
      <c r="OTV844" s="14"/>
      <c r="OTW844" s="14"/>
      <c r="OTX844" s="14"/>
      <c r="OTY844" s="14"/>
      <c r="OTZ844" s="14"/>
      <c r="OUA844" s="14"/>
      <c r="OUB844" s="14"/>
      <c r="OUC844" s="14"/>
      <c r="OUD844" s="14"/>
      <c r="OUE844" s="14"/>
      <c r="OUF844" s="14"/>
      <c r="OUG844" s="14"/>
      <c r="OUH844" s="14"/>
      <c r="OUI844" s="14"/>
      <c r="OUJ844" s="14"/>
      <c r="OUK844" s="14"/>
      <c r="OUL844" s="14"/>
      <c r="OUM844" s="14"/>
      <c r="OUN844" s="14"/>
      <c r="OUO844" s="14"/>
      <c r="OUP844" s="14"/>
      <c r="OUQ844" s="14"/>
      <c r="OUR844" s="14"/>
      <c r="OUS844" s="14"/>
      <c r="OUT844" s="14"/>
      <c r="OUU844" s="14"/>
      <c r="OUV844" s="14"/>
      <c r="OUW844" s="14"/>
      <c r="OUX844" s="14"/>
      <c r="OUY844" s="14"/>
      <c r="OUZ844" s="14"/>
      <c r="OVA844" s="14"/>
      <c r="OVB844" s="14"/>
      <c r="OVC844" s="14"/>
      <c r="OVD844" s="14"/>
      <c r="OVE844" s="14"/>
      <c r="OVF844" s="14"/>
      <c r="OVG844" s="14"/>
      <c r="OVH844" s="14"/>
      <c r="OVI844" s="14"/>
      <c r="OVJ844" s="14"/>
      <c r="OVK844" s="14"/>
      <c r="OVL844" s="14"/>
      <c r="OVM844" s="14"/>
      <c r="OVN844" s="14"/>
      <c r="OVO844" s="14"/>
      <c r="OVP844" s="14"/>
      <c r="OVQ844" s="14"/>
      <c r="OVR844" s="14"/>
      <c r="OVS844" s="14"/>
      <c r="OVT844" s="14"/>
      <c r="OVU844" s="14"/>
      <c r="OVV844" s="14"/>
      <c r="OVW844" s="14"/>
      <c r="OVX844" s="14"/>
      <c r="OVY844" s="14"/>
      <c r="OVZ844" s="14"/>
      <c r="OWA844" s="14"/>
      <c r="OWB844" s="14"/>
      <c r="OWC844" s="14"/>
      <c r="OWD844" s="14"/>
      <c r="OWE844" s="14"/>
      <c r="OWF844" s="14"/>
      <c r="OWG844" s="14"/>
      <c r="OWH844" s="14"/>
      <c r="OWI844" s="14"/>
      <c r="OWJ844" s="14"/>
      <c r="OWK844" s="14"/>
      <c r="OWL844" s="14"/>
      <c r="OWM844" s="14"/>
      <c r="OWN844" s="14"/>
      <c r="OWO844" s="14"/>
      <c r="OWP844" s="14"/>
      <c r="OWQ844" s="14"/>
      <c r="OWR844" s="14"/>
      <c r="OWS844" s="14"/>
      <c r="OWT844" s="14"/>
      <c r="OWU844" s="14"/>
      <c r="OWV844" s="14"/>
      <c r="OWW844" s="14"/>
      <c r="OWX844" s="14"/>
      <c r="OWY844" s="14"/>
      <c r="OWZ844" s="14"/>
      <c r="OXA844" s="14"/>
      <c r="OXB844" s="14"/>
      <c r="OXC844" s="14"/>
      <c r="OXD844" s="14"/>
      <c r="OXE844" s="14"/>
      <c r="OXF844" s="14"/>
      <c r="OXG844" s="14"/>
      <c r="OXH844" s="14"/>
      <c r="OXI844" s="14"/>
      <c r="OXJ844" s="14"/>
      <c r="OXK844" s="14"/>
      <c r="OXL844" s="14"/>
      <c r="OXM844" s="14"/>
      <c r="OXN844" s="14"/>
      <c r="OXO844" s="14"/>
      <c r="OXP844" s="14"/>
      <c r="OXQ844" s="14"/>
      <c r="OXR844" s="14"/>
      <c r="OXS844" s="14"/>
      <c r="OXT844" s="14"/>
      <c r="OXU844" s="14"/>
      <c r="OXV844" s="14"/>
      <c r="OXW844" s="14"/>
      <c r="OXX844" s="14"/>
      <c r="OXY844" s="14"/>
      <c r="OXZ844" s="14"/>
      <c r="OYA844" s="14"/>
      <c r="OYB844" s="14"/>
      <c r="OYC844" s="14"/>
      <c r="OYD844" s="14"/>
      <c r="OYE844" s="14"/>
      <c r="OYF844" s="14"/>
      <c r="OYG844" s="14"/>
      <c r="OYH844" s="14"/>
      <c r="OYI844" s="14"/>
      <c r="OYJ844" s="14"/>
      <c r="OYK844" s="14"/>
      <c r="OYL844" s="14"/>
      <c r="OYM844" s="14"/>
      <c r="OYN844" s="14"/>
      <c r="OYO844" s="14"/>
      <c r="OYP844" s="14"/>
      <c r="OYQ844" s="14"/>
      <c r="OYR844" s="14"/>
      <c r="OYS844" s="14"/>
      <c r="OYT844" s="14"/>
      <c r="OYU844" s="14"/>
      <c r="OYV844" s="14"/>
      <c r="OYW844" s="14"/>
      <c r="OYX844" s="14"/>
      <c r="OYY844" s="14"/>
      <c r="OYZ844" s="14"/>
      <c r="OZA844" s="14"/>
      <c r="OZB844" s="14"/>
      <c r="OZC844" s="14"/>
      <c r="OZD844" s="14"/>
      <c r="OZE844" s="14"/>
      <c r="OZF844" s="14"/>
      <c r="OZG844" s="14"/>
      <c r="OZH844" s="14"/>
      <c r="OZI844" s="14"/>
      <c r="OZJ844" s="14"/>
      <c r="OZK844" s="14"/>
      <c r="OZL844" s="14"/>
      <c r="OZM844" s="14"/>
      <c r="OZN844" s="14"/>
      <c r="OZO844" s="14"/>
      <c r="OZP844" s="14"/>
      <c r="OZQ844" s="14"/>
      <c r="OZR844" s="14"/>
      <c r="OZS844" s="14"/>
      <c r="OZT844" s="14"/>
      <c r="OZU844" s="14"/>
      <c r="OZV844" s="14"/>
      <c r="OZW844" s="14"/>
      <c r="OZX844" s="14"/>
      <c r="OZY844" s="14"/>
      <c r="OZZ844" s="14"/>
      <c r="PAA844" s="14"/>
      <c r="PAB844" s="14"/>
      <c r="PAC844" s="14"/>
      <c r="PAD844" s="14"/>
      <c r="PAE844" s="14"/>
      <c r="PAF844" s="14"/>
      <c r="PAG844" s="14"/>
      <c r="PAH844" s="14"/>
      <c r="PAI844" s="14"/>
      <c r="PAJ844" s="14"/>
      <c r="PAK844" s="14"/>
      <c r="PAL844" s="14"/>
      <c r="PAM844" s="14"/>
      <c r="PAN844" s="14"/>
      <c r="PAO844" s="14"/>
      <c r="PAP844" s="14"/>
      <c r="PAQ844" s="14"/>
      <c r="PAR844" s="14"/>
      <c r="PAS844" s="14"/>
      <c r="PAT844" s="14"/>
      <c r="PAU844" s="14"/>
      <c r="PAV844" s="14"/>
      <c r="PAW844" s="14"/>
      <c r="PAX844" s="14"/>
      <c r="PAY844" s="14"/>
      <c r="PAZ844" s="14"/>
      <c r="PBA844" s="14"/>
      <c r="PBB844" s="14"/>
      <c r="PBC844" s="14"/>
      <c r="PBD844" s="14"/>
      <c r="PBE844" s="14"/>
      <c r="PBF844" s="14"/>
      <c r="PBG844" s="14"/>
      <c r="PBH844" s="14"/>
      <c r="PBI844" s="14"/>
      <c r="PBJ844" s="14"/>
      <c r="PBK844" s="14"/>
      <c r="PBL844" s="14"/>
      <c r="PBM844" s="14"/>
      <c r="PBN844" s="14"/>
      <c r="PBO844" s="14"/>
      <c r="PBP844" s="14"/>
      <c r="PBQ844" s="14"/>
      <c r="PBR844" s="14"/>
      <c r="PBS844" s="14"/>
      <c r="PBT844" s="14"/>
      <c r="PBU844" s="14"/>
      <c r="PBV844" s="14"/>
      <c r="PBW844" s="14"/>
      <c r="PBX844" s="14"/>
      <c r="PBY844" s="14"/>
      <c r="PBZ844" s="14"/>
      <c r="PCA844" s="14"/>
      <c r="PCB844" s="14"/>
      <c r="PCC844" s="14"/>
      <c r="PCD844" s="14"/>
      <c r="PCE844" s="14"/>
      <c r="PCF844" s="14"/>
      <c r="PCG844" s="14"/>
      <c r="PCH844" s="14"/>
      <c r="PCI844" s="14"/>
      <c r="PCJ844" s="14"/>
      <c r="PCK844" s="14"/>
      <c r="PCL844" s="14"/>
      <c r="PCM844" s="14"/>
      <c r="PCN844" s="14"/>
      <c r="PCO844" s="14"/>
      <c r="PCP844" s="14"/>
      <c r="PCQ844" s="14"/>
      <c r="PCR844" s="14"/>
      <c r="PCS844" s="14"/>
      <c r="PCT844" s="14"/>
      <c r="PCU844" s="14"/>
      <c r="PCV844" s="14"/>
      <c r="PCW844" s="14"/>
      <c r="PCX844" s="14"/>
      <c r="PCY844" s="14"/>
      <c r="PCZ844" s="14"/>
      <c r="PDA844" s="14"/>
      <c r="PDB844" s="14"/>
      <c r="PDC844" s="14"/>
      <c r="PDD844" s="14"/>
      <c r="PDE844" s="14"/>
      <c r="PDF844" s="14"/>
      <c r="PDG844" s="14"/>
      <c r="PDH844" s="14"/>
      <c r="PDI844" s="14"/>
      <c r="PDJ844" s="14"/>
      <c r="PDK844" s="14"/>
      <c r="PDL844" s="14"/>
      <c r="PDM844" s="14"/>
      <c r="PDN844" s="14"/>
      <c r="PDO844" s="14"/>
      <c r="PDP844" s="14"/>
      <c r="PDQ844" s="14"/>
      <c r="PDR844" s="14"/>
      <c r="PDS844" s="14"/>
      <c r="PDT844" s="14"/>
      <c r="PDU844" s="14"/>
      <c r="PDV844" s="14"/>
      <c r="PDW844" s="14"/>
      <c r="PDX844" s="14"/>
      <c r="PDY844" s="14"/>
      <c r="PDZ844" s="14"/>
      <c r="PEA844" s="14"/>
      <c r="PEB844" s="14"/>
      <c r="PEC844" s="14"/>
      <c r="PED844" s="14"/>
      <c r="PEE844" s="14"/>
      <c r="PEF844" s="14"/>
      <c r="PEG844" s="14"/>
      <c r="PEH844" s="14"/>
      <c r="PEI844" s="14"/>
      <c r="PEJ844" s="14"/>
      <c r="PEK844" s="14"/>
      <c r="PEL844" s="14"/>
      <c r="PEM844" s="14"/>
      <c r="PEN844" s="14"/>
      <c r="PEO844" s="14"/>
      <c r="PEP844" s="14"/>
      <c r="PEQ844" s="14"/>
      <c r="PER844" s="14"/>
      <c r="PES844" s="14"/>
      <c r="PET844" s="14"/>
      <c r="PEU844" s="14"/>
      <c r="PEV844" s="14"/>
      <c r="PEW844" s="14"/>
      <c r="PEX844" s="14"/>
      <c r="PEY844" s="14"/>
      <c r="PEZ844" s="14"/>
      <c r="PFA844" s="14"/>
      <c r="PFB844" s="14"/>
      <c r="PFC844" s="14"/>
      <c r="PFD844" s="14"/>
      <c r="PFE844" s="14"/>
      <c r="PFF844" s="14"/>
      <c r="PFG844" s="14"/>
      <c r="PFH844" s="14"/>
      <c r="PFI844" s="14"/>
      <c r="PFJ844" s="14"/>
      <c r="PFK844" s="14"/>
      <c r="PFL844" s="14"/>
      <c r="PFM844" s="14"/>
      <c r="PFN844" s="14"/>
      <c r="PFO844" s="14"/>
      <c r="PFP844" s="14"/>
      <c r="PFQ844" s="14"/>
      <c r="PFR844" s="14"/>
      <c r="PFS844" s="14"/>
      <c r="PFT844" s="14"/>
      <c r="PFU844" s="14"/>
      <c r="PFV844" s="14"/>
      <c r="PFW844" s="14"/>
      <c r="PFX844" s="14"/>
      <c r="PFY844" s="14"/>
      <c r="PFZ844" s="14"/>
      <c r="PGA844" s="14"/>
      <c r="PGB844" s="14"/>
      <c r="PGC844" s="14"/>
      <c r="PGD844" s="14"/>
      <c r="PGE844" s="14"/>
      <c r="PGF844" s="14"/>
      <c r="PGG844" s="14"/>
      <c r="PGH844" s="14"/>
      <c r="PGI844" s="14"/>
      <c r="PGJ844" s="14"/>
      <c r="PGK844" s="14"/>
      <c r="PGL844" s="14"/>
      <c r="PGM844" s="14"/>
      <c r="PGN844" s="14"/>
      <c r="PGO844" s="14"/>
      <c r="PGP844" s="14"/>
      <c r="PGQ844" s="14"/>
      <c r="PGR844" s="14"/>
      <c r="PGS844" s="14"/>
      <c r="PGT844" s="14"/>
      <c r="PGU844" s="14"/>
      <c r="PGV844" s="14"/>
      <c r="PGW844" s="14"/>
      <c r="PGX844" s="14"/>
      <c r="PGY844" s="14"/>
      <c r="PGZ844" s="14"/>
      <c r="PHA844" s="14"/>
      <c r="PHB844" s="14"/>
      <c r="PHC844" s="14"/>
      <c r="PHD844" s="14"/>
      <c r="PHE844" s="14"/>
      <c r="PHF844" s="14"/>
      <c r="PHG844" s="14"/>
      <c r="PHH844" s="14"/>
      <c r="PHI844" s="14"/>
      <c r="PHJ844" s="14"/>
      <c r="PHK844" s="14"/>
      <c r="PHL844" s="14"/>
      <c r="PHM844" s="14"/>
      <c r="PHN844" s="14"/>
      <c r="PHO844" s="14"/>
      <c r="PHP844" s="14"/>
      <c r="PHQ844" s="14"/>
      <c r="PHR844" s="14"/>
      <c r="PHS844" s="14"/>
      <c r="PHT844" s="14"/>
      <c r="PHU844" s="14"/>
      <c r="PHV844" s="14"/>
      <c r="PHW844" s="14"/>
      <c r="PHX844" s="14"/>
      <c r="PHY844" s="14"/>
      <c r="PHZ844" s="14"/>
      <c r="PIA844" s="14"/>
      <c r="PIB844" s="14"/>
      <c r="PIC844" s="14"/>
      <c r="PID844" s="14"/>
      <c r="PIE844" s="14"/>
      <c r="PIF844" s="14"/>
      <c r="PIG844" s="14"/>
      <c r="PIH844" s="14"/>
      <c r="PII844" s="14"/>
      <c r="PIJ844" s="14"/>
      <c r="PIK844" s="14"/>
      <c r="PIL844" s="14"/>
      <c r="PIM844" s="14"/>
      <c r="PIN844" s="14"/>
      <c r="PIO844" s="14"/>
      <c r="PIP844" s="14"/>
      <c r="PIQ844" s="14"/>
      <c r="PIR844" s="14"/>
      <c r="PIS844" s="14"/>
      <c r="PIT844" s="14"/>
      <c r="PIU844" s="14"/>
      <c r="PIV844" s="14"/>
      <c r="PIW844" s="14"/>
      <c r="PIX844" s="14"/>
      <c r="PIY844" s="14"/>
      <c r="PIZ844" s="14"/>
      <c r="PJA844" s="14"/>
      <c r="PJB844" s="14"/>
      <c r="PJC844" s="14"/>
      <c r="PJD844" s="14"/>
      <c r="PJE844" s="14"/>
      <c r="PJF844" s="14"/>
      <c r="PJG844" s="14"/>
      <c r="PJH844" s="14"/>
      <c r="PJI844" s="14"/>
      <c r="PJJ844" s="14"/>
      <c r="PJK844" s="14"/>
      <c r="PJL844" s="14"/>
      <c r="PJM844" s="14"/>
      <c r="PJN844" s="14"/>
      <c r="PJO844" s="14"/>
      <c r="PJP844" s="14"/>
      <c r="PJQ844" s="14"/>
      <c r="PJR844" s="14"/>
      <c r="PJS844" s="14"/>
      <c r="PJT844" s="14"/>
      <c r="PJU844" s="14"/>
      <c r="PJV844" s="14"/>
      <c r="PJW844" s="14"/>
      <c r="PJX844" s="14"/>
      <c r="PJY844" s="14"/>
      <c r="PJZ844" s="14"/>
      <c r="PKA844" s="14"/>
      <c r="PKB844" s="14"/>
      <c r="PKC844" s="14"/>
      <c r="PKD844" s="14"/>
      <c r="PKE844" s="14"/>
      <c r="PKF844" s="14"/>
      <c r="PKG844" s="14"/>
      <c r="PKH844" s="14"/>
      <c r="PKI844" s="14"/>
      <c r="PKJ844" s="14"/>
      <c r="PKK844" s="14"/>
      <c r="PKL844" s="14"/>
      <c r="PKM844" s="14"/>
      <c r="PKN844" s="14"/>
      <c r="PKO844" s="14"/>
      <c r="PKP844" s="14"/>
      <c r="PKQ844" s="14"/>
      <c r="PKR844" s="14"/>
      <c r="PKS844" s="14"/>
      <c r="PKT844" s="14"/>
      <c r="PKU844" s="14"/>
      <c r="PKV844" s="14"/>
      <c r="PKW844" s="14"/>
      <c r="PKX844" s="14"/>
      <c r="PKY844" s="14"/>
      <c r="PKZ844" s="14"/>
      <c r="PLA844" s="14"/>
      <c r="PLB844" s="14"/>
      <c r="PLC844" s="14"/>
      <c r="PLD844" s="14"/>
      <c r="PLE844" s="14"/>
      <c r="PLF844" s="14"/>
      <c r="PLG844" s="14"/>
      <c r="PLH844" s="14"/>
      <c r="PLI844" s="14"/>
      <c r="PLJ844" s="14"/>
      <c r="PLK844" s="14"/>
      <c r="PLL844" s="14"/>
      <c r="PLM844" s="14"/>
      <c r="PLN844" s="14"/>
      <c r="PLO844" s="14"/>
      <c r="PLP844" s="14"/>
      <c r="PLQ844" s="14"/>
      <c r="PLR844" s="14"/>
      <c r="PLS844" s="14"/>
      <c r="PLT844" s="14"/>
      <c r="PLU844" s="14"/>
      <c r="PLV844" s="14"/>
      <c r="PLW844" s="14"/>
      <c r="PLX844" s="14"/>
      <c r="PLY844" s="14"/>
      <c r="PLZ844" s="14"/>
      <c r="PMA844" s="14"/>
      <c r="PMB844" s="14"/>
      <c r="PMC844" s="14"/>
      <c r="PMD844" s="14"/>
      <c r="PME844" s="14"/>
      <c r="PMF844" s="14"/>
      <c r="PMG844" s="14"/>
      <c r="PMH844" s="14"/>
      <c r="PMI844" s="14"/>
      <c r="PMJ844" s="14"/>
      <c r="PMK844" s="14"/>
      <c r="PML844" s="14"/>
      <c r="PMM844" s="14"/>
      <c r="PMN844" s="14"/>
      <c r="PMO844" s="14"/>
      <c r="PMP844" s="14"/>
      <c r="PMQ844" s="14"/>
      <c r="PMR844" s="14"/>
      <c r="PMS844" s="14"/>
      <c r="PMT844" s="14"/>
      <c r="PMU844" s="14"/>
      <c r="PMV844" s="14"/>
      <c r="PMW844" s="14"/>
      <c r="PMX844" s="14"/>
      <c r="PMY844" s="14"/>
      <c r="PMZ844" s="14"/>
      <c r="PNA844" s="14"/>
      <c r="PNB844" s="14"/>
      <c r="PNC844" s="14"/>
      <c r="PND844" s="14"/>
      <c r="PNE844" s="14"/>
      <c r="PNF844" s="14"/>
      <c r="PNG844" s="14"/>
      <c r="PNH844" s="14"/>
      <c r="PNI844" s="14"/>
      <c r="PNJ844" s="14"/>
      <c r="PNK844" s="14"/>
      <c r="PNL844" s="14"/>
      <c r="PNM844" s="14"/>
      <c r="PNN844" s="14"/>
      <c r="PNO844" s="14"/>
      <c r="PNP844" s="14"/>
      <c r="PNQ844" s="14"/>
      <c r="PNR844" s="14"/>
      <c r="PNS844" s="14"/>
      <c r="PNT844" s="14"/>
      <c r="PNU844" s="14"/>
      <c r="PNV844" s="14"/>
      <c r="PNW844" s="14"/>
      <c r="PNX844" s="14"/>
      <c r="PNY844" s="14"/>
      <c r="PNZ844" s="14"/>
      <c r="POA844" s="14"/>
      <c r="POB844" s="14"/>
      <c r="POC844" s="14"/>
      <c r="POD844" s="14"/>
      <c r="POE844" s="14"/>
      <c r="POF844" s="14"/>
      <c r="POG844" s="14"/>
      <c r="POH844" s="14"/>
      <c r="POI844" s="14"/>
      <c r="POJ844" s="14"/>
      <c r="POK844" s="14"/>
      <c r="POL844" s="14"/>
      <c r="POM844" s="14"/>
      <c r="PON844" s="14"/>
      <c r="POO844" s="14"/>
      <c r="POP844" s="14"/>
      <c r="POQ844" s="14"/>
      <c r="POR844" s="14"/>
      <c r="POS844" s="14"/>
      <c r="POT844" s="14"/>
      <c r="POU844" s="14"/>
      <c r="POV844" s="14"/>
      <c r="POW844" s="14"/>
      <c r="POX844" s="14"/>
      <c r="POY844" s="14"/>
      <c r="POZ844" s="14"/>
      <c r="PPA844" s="14"/>
      <c r="PPB844" s="14"/>
      <c r="PPC844" s="14"/>
      <c r="PPD844" s="14"/>
      <c r="PPE844" s="14"/>
      <c r="PPF844" s="14"/>
      <c r="PPG844" s="14"/>
      <c r="PPH844" s="14"/>
      <c r="PPI844" s="14"/>
      <c r="PPJ844" s="14"/>
      <c r="PPK844" s="14"/>
      <c r="PPL844" s="14"/>
      <c r="PPM844" s="14"/>
      <c r="PPN844" s="14"/>
      <c r="PPO844" s="14"/>
      <c r="PPP844" s="14"/>
      <c r="PPQ844" s="14"/>
      <c r="PPR844" s="14"/>
      <c r="PPS844" s="14"/>
      <c r="PPT844" s="14"/>
      <c r="PPU844" s="14"/>
      <c r="PPV844" s="14"/>
      <c r="PPW844" s="14"/>
      <c r="PPX844" s="14"/>
      <c r="PPY844" s="14"/>
      <c r="PPZ844" s="14"/>
      <c r="PQA844" s="14"/>
      <c r="PQB844" s="14"/>
      <c r="PQC844" s="14"/>
      <c r="PQD844" s="14"/>
      <c r="PQE844" s="14"/>
      <c r="PQF844" s="14"/>
      <c r="PQG844" s="14"/>
      <c r="PQH844" s="14"/>
      <c r="PQI844" s="14"/>
      <c r="PQJ844" s="14"/>
      <c r="PQK844" s="14"/>
      <c r="PQL844" s="14"/>
      <c r="PQM844" s="14"/>
      <c r="PQN844" s="14"/>
      <c r="PQO844" s="14"/>
      <c r="PQP844" s="14"/>
      <c r="PQQ844" s="14"/>
      <c r="PQR844" s="14"/>
      <c r="PQS844" s="14"/>
      <c r="PQT844" s="14"/>
      <c r="PQU844" s="14"/>
      <c r="PQV844" s="14"/>
      <c r="PQW844" s="14"/>
      <c r="PQX844" s="14"/>
      <c r="PQY844" s="14"/>
      <c r="PQZ844" s="14"/>
      <c r="PRA844" s="14"/>
      <c r="PRB844" s="14"/>
      <c r="PRC844" s="14"/>
      <c r="PRD844" s="14"/>
      <c r="PRE844" s="14"/>
      <c r="PRF844" s="14"/>
      <c r="PRG844" s="14"/>
      <c r="PRH844" s="14"/>
      <c r="PRI844" s="14"/>
      <c r="PRJ844" s="14"/>
      <c r="PRK844" s="14"/>
      <c r="PRL844" s="14"/>
      <c r="PRM844" s="14"/>
      <c r="PRN844" s="14"/>
      <c r="PRO844" s="14"/>
      <c r="PRP844" s="14"/>
      <c r="PRQ844" s="14"/>
      <c r="PRR844" s="14"/>
      <c r="PRS844" s="14"/>
      <c r="PRT844" s="14"/>
      <c r="PRU844" s="14"/>
      <c r="PRV844" s="14"/>
      <c r="PRW844" s="14"/>
      <c r="PRX844" s="14"/>
      <c r="PRY844" s="14"/>
      <c r="PRZ844" s="14"/>
      <c r="PSA844" s="14"/>
      <c r="PSB844" s="14"/>
      <c r="PSC844" s="14"/>
      <c r="PSD844" s="14"/>
      <c r="PSE844" s="14"/>
      <c r="PSF844" s="14"/>
      <c r="PSG844" s="14"/>
      <c r="PSH844" s="14"/>
      <c r="PSI844" s="14"/>
      <c r="PSJ844" s="14"/>
      <c r="PSK844" s="14"/>
      <c r="PSL844" s="14"/>
      <c r="PSM844" s="14"/>
      <c r="PSN844" s="14"/>
      <c r="PSO844" s="14"/>
      <c r="PSP844" s="14"/>
      <c r="PSQ844" s="14"/>
      <c r="PSR844" s="14"/>
      <c r="PSS844" s="14"/>
      <c r="PST844" s="14"/>
      <c r="PSU844" s="14"/>
      <c r="PSV844" s="14"/>
      <c r="PSW844" s="14"/>
      <c r="PSX844" s="14"/>
      <c r="PSY844" s="14"/>
      <c r="PSZ844" s="14"/>
      <c r="PTA844" s="14"/>
      <c r="PTB844" s="14"/>
      <c r="PTC844" s="14"/>
      <c r="PTD844" s="14"/>
      <c r="PTE844" s="14"/>
      <c r="PTF844" s="14"/>
      <c r="PTG844" s="14"/>
      <c r="PTH844" s="14"/>
      <c r="PTI844" s="14"/>
      <c r="PTJ844" s="14"/>
      <c r="PTK844" s="14"/>
      <c r="PTL844" s="14"/>
      <c r="PTM844" s="14"/>
      <c r="PTN844" s="14"/>
      <c r="PTO844" s="14"/>
      <c r="PTP844" s="14"/>
      <c r="PTQ844" s="14"/>
      <c r="PTR844" s="14"/>
      <c r="PTS844" s="14"/>
      <c r="PTT844" s="14"/>
      <c r="PTU844" s="14"/>
      <c r="PTV844" s="14"/>
      <c r="PTW844" s="14"/>
      <c r="PTX844" s="14"/>
      <c r="PTY844" s="14"/>
      <c r="PTZ844" s="14"/>
      <c r="PUA844" s="14"/>
      <c r="PUB844" s="14"/>
      <c r="PUC844" s="14"/>
      <c r="PUD844" s="14"/>
      <c r="PUE844" s="14"/>
      <c r="PUF844" s="14"/>
      <c r="PUG844" s="14"/>
      <c r="PUH844" s="14"/>
      <c r="PUI844" s="14"/>
      <c r="PUJ844" s="14"/>
      <c r="PUK844" s="14"/>
      <c r="PUL844" s="14"/>
      <c r="PUM844" s="14"/>
      <c r="PUN844" s="14"/>
      <c r="PUO844" s="14"/>
      <c r="PUP844" s="14"/>
      <c r="PUQ844" s="14"/>
      <c r="PUR844" s="14"/>
      <c r="PUS844" s="14"/>
      <c r="PUT844" s="14"/>
      <c r="PUU844" s="14"/>
      <c r="PUV844" s="14"/>
      <c r="PUW844" s="14"/>
      <c r="PUX844" s="14"/>
      <c r="PUY844" s="14"/>
      <c r="PUZ844" s="14"/>
      <c r="PVA844" s="14"/>
      <c r="PVB844" s="14"/>
      <c r="PVC844" s="14"/>
      <c r="PVD844" s="14"/>
      <c r="PVE844" s="14"/>
      <c r="PVF844" s="14"/>
      <c r="PVG844" s="14"/>
      <c r="PVH844" s="14"/>
      <c r="PVI844" s="14"/>
      <c r="PVJ844" s="14"/>
      <c r="PVK844" s="14"/>
      <c r="PVL844" s="14"/>
      <c r="PVM844" s="14"/>
      <c r="PVN844" s="14"/>
      <c r="PVO844" s="14"/>
      <c r="PVP844" s="14"/>
      <c r="PVQ844" s="14"/>
      <c r="PVR844" s="14"/>
      <c r="PVS844" s="14"/>
      <c r="PVT844" s="14"/>
      <c r="PVU844" s="14"/>
      <c r="PVV844" s="14"/>
      <c r="PVW844" s="14"/>
      <c r="PVX844" s="14"/>
      <c r="PVY844" s="14"/>
      <c r="PVZ844" s="14"/>
      <c r="PWA844" s="14"/>
      <c r="PWB844" s="14"/>
      <c r="PWC844" s="14"/>
      <c r="PWD844" s="14"/>
      <c r="PWE844" s="14"/>
      <c r="PWF844" s="14"/>
      <c r="PWG844" s="14"/>
      <c r="PWH844" s="14"/>
      <c r="PWI844" s="14"/>
      <c r="PWJ844" s="14"/>
      <c r="PWK844" s="14"/>
      <c r="PWL844" s="14"/>
      <c r="PWM844" s="14"/>
      <c r="PWN844" s="14"/>
      <c r="PWO844" s="14"/>
      <c r="PWP844" s="14"/>
      <c r="PWQ844" s="14"/>
      <c r="PWR844" s="14"/>
      <c r="PWS844" s="14"/>
      <c r="PWT844" s="14"/>
      <c r="PWU844" s="14"/>
      <c r="PWV844" s="14"/>
      <c r="PWW844" s="14"/>
      <c r="PWX844" s="14"/>
      <c r="PWY844" s="14"/>
      <c r="PWZ844" s="14"/>
      <c r="PXA844" s="14"/>
      <c r="PXB844" s="14"/>
      <c r="PXC844" s="14"/>
      <c r="PXD844" s="14"/>
      <c r="PXE844" s="14"/>
      <c r="PXF844" s="14"/>
      <c r="PXG844" s="14"/>
      <c r="PXH844" s="14"/>
      <c r="PXI844" s="14"/>
      <c r="PXJ844" s="14"/>
      <c r="PXK844" s="14"/>
      <c r="PXL844" s="14"/>
      <c r="PXM844" s="14"/>
      <c r="PXN844" s="14"/>
      <c r="PXO844" s="14"/>
      <c r="PXP844" s="14"/>
      <c r="PXQ844" s="14"/>
      <c r="PXR844" s="14"/>
      <c r="PXS844" s="14"/>
      <c r="PXT844" s="14"/>
      <c r="PXU844" s="14"/>
      <c r="PXV844" s="14"/>
      <c r="PXW844" s="14"/>
      <c r="PXX844" s="14"/>
      <c r="PXY844" s="14"/>
      <c r="PXZ844" s="14"/>
      <c r="PYA844" s="14"/>
      <c r="PYB844" s="14"/>
      <c r="PYC844" s="14"/>
      <c r="PYD844" s="14"/>
      <c r="PYE844" s="14"/>
      <c r="PYF844" s="14"/>
      <c r="PYG844" s="14"/>
      <c r="PYH844" s="14"/>
      <c r="PYI844" s="14"/>
      <c r="PYJ844" s="14"/>
      <c r="PYK844" s="14"/>
      <c r="PYL844" s="14"/>
      <c r="PYM844" s="14"/>
      <c r="PYN844" s="14"/>
      <c r="PYO844" s="14"/>
      <c r="PYP844" s="14"/>
      <c r="PYQ844" s="14"/>
      <c r="PYR844" s="14"/>
      <c r="PYS844" s="14"/>
      <c r="PYT844" s="14"/>
      <c r="PYU844" s="14"/>
      <c r="PYV844" s="14"/>
      <c r="PYW844" s="14"/>
      <c r="PYX844" s="14"/>
      <c r="PYY844" s="14"/>
      <c r="PYZ844" s="14"/>
      <c r="PZA844" s="14"/>
      <c r="PZB844" s="14"/>
      <c r="PZC844" s="14"/>
      <c r="PZD844" s="14"/>
      <c r="PZE844" s="14"/>
      <c r="PZF844" s="14"/>
      <c r="PZG844" s="14"/>
      <c r="PZH844" s="14"/>
      <c r="PZI844" s="14"/>
      <c r="PZJ844" s="14"/>
      <c r="PZK844" s="14"/>
      <c r="PZL844" s="14"/>
      <c r="PZM844" s="14"/>
      <c r="PZN844" s="14"/>
      <c r="PZO844" s="14"/>
      <c r="PZP844" s="14"/>
      <c r="PZQ844" s="14"/>
      <c r="PZR844" s="14"/>
      <c r="PZS844" s="14"/>
      <c r="PZT844" s="14"/>
      <c r="PZU844" s="14"/>
      <c r="PZV844" s="14"/>
      <c r="PZW844" s="14"/>
      <c r="PZX844" s="14"/>
      <c r="PZY844" s="14"/>
      <c r="PZZ844" s="14"/>
      <c r="QAA844" s="14"/>
      <c r="QAB844" s="14"/>
      <c r="QAC844" s="14"/>
      <c r="QAD844" s="14"/>
      <c r="QAE844" s="14"/>
      <c r="QAF844" s="14"/>
      <c r="QAG844" s="14"/>
      <c r="QAH844" s="14"/>
      <c r="QAI844" s="14"/>
      <c r="QAJ844" s="14"/>
      <c r="QAK844" s="14"/>
      <c r="QAL844" s="14"/>
      <c r="QAM844" s="14"/>
      <c r="QAN844" s="14"/>
      <c r="QAO844" s="14"/>
      <c r="QAP844" s="14"/>
      <c r="QAQ844" s="14"/>
      <c r="QAR844" s="14"/>
      <c r="QAS844" s="14"/>
      <c r="QAT844" s="14"/>
      <c r="QAU844" s="14"/>
      <c r="QAV844" s="14"/>
      <c r="QAW844" s="14"/>
      <c r="QAX844" s="14"/>
      <c r="QAY844" s="14"/>
      <c r="QAZ844" s="14"/>
      <c r="QBA844" s="14"/>
      <c r="QBB844" s="14"/>
      <c r="QBC844" s="14"/>
      <c r="QBD844" s="14"/>
      <c r="QBE844" s="14"/>
      <c r="QBF844" s="14"/>
      <c r="QBG844" s="14"/>
      <c r="QBH844" s="14"/>
      <c r="QBI844" s="14"/>
      <c r="QBJ844" s="14"/>
      <c r="QBK844" s="14"/>
      <c r="QBL844" s="14"/>
      <c r="QBM844" s="14"/>
      <c r="QBN844" s="14"/>
      <c r="QBO844" s="14"/>
      <c r="QBP844" s="14"/>
      <c r="QBQ844" s="14"/>
      <c r="QBR844" s="14"/>
      <c r="QBS844" s="14"/>
      <c r="QBT844" s="14"/>
      <c r="QBU844" s="14"/>
      <c r="QBV844" s="14"/>
      <c r="QBW844" s="14"/>
      <c r="QBX844" s="14"/>
      <c r="QBY844" s="14"/>
      <c r="QBZ844" s="14"/>
      <c r="QCA844" s="14"/>
      <c r="QCB844" s="14"/>
      <c r="QCC844" s="14"/>
      <c r="QCD844" s="14"/>
      <c r="QCE844" s="14"/>
      <c r="QCF844" s="14"/>
      <c r="QCG844" s="14"/>
      <c r="QCH844" s="14"/>
      <c r="QCI844" s="14"/>
      <c r="QCJ844" s="14"/>
      <c r="QCK844" s="14"/>
      <c r="QCL844" s="14"/>
      <c r="QCM844" s="14"/>
      <c r="QCN844" s="14"/>
      <c r="QCO844" s="14"/>
      <c r="QCP844" s="14"/>
      <c r="QCQ844" s="14"/>
      <c r="QCR844" s="14"/>
      <c r="QCS844" s="14"/>
      <c r="QCT844" s="14"/>
      <c r="QCU844" s="14"/>
      <c r="QCV844" s="14"/>
      <c r="QCW844" s="14"/>
      <c r="QCX844" s="14"/>
      <c r="QCY844" s="14"/>
      <c r="QCZ844" s="14"/>
      <c r="QDA844" s="14"/>
      <c r="QDB844" s="14"/>
      <c r="QDC844" s="14"/>
      <c r="QDD844" s="14"/>
      <c r="QDE844" s="14"/>
      <c r="QDF844" s="14"/>
      <c r="QDG844" s="14"/>
      <c r="QDH844" s="14"/>
      <c r="QDI844" s="14"/>
      <c r="QDJ844" s="14"/>
      <c r="QDK844" s="14"/>
      <c r="QDL844" s="14"/>
      <c r="QDM844" s="14"/>
      <c r="QDN844" s="14"/>
      <c r="QDO844" s="14"/>
      <c r="QDP844" s="14"/>
      <c r="QDQ844" s="14"/>
      <c r="QDR844" s="14"/>
      <c r="QDS844" s="14"/>
      <c r="QDT844" s="14"/>
      <c r="QDU844" s="14"/>
      <c r="QDV844" s="14"/>
      <c r="QDW844" s="14"/>
      <c r="QDX844" s="14"/>
      <c r="QDY844" s="14"/>
      <c r="QDZ844" s="14"/>
      <c r="QEA844" s="14"/>
      <c r="QEB844" s="14"/>
      <c r="QEC844" s="14"/>
      <c r="QED844" s="14"/>
      <c r="QEE844" s="14"/>
      <c r="QEF844" s="14"/>
      <c r="QEG844" s="14"/>
      <c r="QEH844" s="14"/>
      <c r="QEI844" s="14"/>
      <c r="QEJ844" s="14"/>
      <c r="QEK844" s="14"/>
      <c r="QEL844" s="14"/>
      <c r="QEM844" s="14"/>
      <c r="QEN844" s="14"/>
      <c r="QEO844" s="14"/>
      <c r="QEP844" s="14"/>
      <c r="QEQ844" s="14"/>
      <c r="QER844" s="14"/>
      <c r="QES844" s="14"/>
      <c r="QET844" s="14"/>
      <c r="QEU844" s="14"/>
      <c r="QEV844" s="14"/>
      <c r="QEW844" s="14"/>
      <c r="QEX844" s="14"/>
      <c r="QEY844" s="14"/>
      <c r="QEZ844" s="14"/>
      <c r="QFA844" s="14"/>
      <c r="QFB844" s="14"/>
      <c r="QFC844" s="14"/>
      <c r="QFD844" s="14"/>
      <c r="QFE844" s="14"/>
      <c r="QFF844" s="14"/>
      <c r="QFG844" s="14"/>
      <c r="QFH844" s="14"/>
      <c r="QFI844" s="14"/>
      <c r="QFJ844" s="14"/>
      <c r="QFK844" s="14"/>
      <c r="QFL844" s="14"/>
      <c r="QFM844" s="14"/>
      <c r="QFN844" s="14"/>
      <c r="QFO844" s="14"/>
      <c r="QFP844" s="14"/>
      <c r="QFQ844" s="14"/>
      <c r="QFR844" s="14"/>
      <c r="QFS844" s="14"/>
      <c r="QFT844" s="14"/>
      <c r="QFU844" s="14"/>
      <c r="QFV844" s="14"/>
      <c r="QFW844" s="14"/>
      <c r="QFX844" s="14"/>
      <c r="QFY844" s="14"/>
      <c r="QFZ844" s="14"/>
      <c r="QGA844" s="14"/>
      <c r="QGB844" s="14"/>
      <c r="QGC844" s="14"/>
      <c r="QGD844" s="14"/>
      <c r="QGE844" s="14"/>
      <c r="QGF844" s="14"/>
      <c r="QGG844" s="14"/>
      <c r="QGH844" s="14"/>
      <c r="QGI844" s="14"/>
      <c r="QGJ844" s="14"/>
      <c r="QGK844" s="14"/>
      <c r="QGL844" s="14"/>
      <c r="QGM844" s="14"/>
      <c r="QGN844" s="14"/>
      <c r="QGO844" s="14"/>
      <c r="QGP844" s="14"/>
      <c r="QGQ844" s="14"/>
      <c r="QGR844" s="14"/>
      <c r="QGS844" s="14"/>
      <c r="QGT844" s="14"/>
      <c r="QGU844" s="14"/>
      <c r="QGV844" s="14"/>
      <c r="QGW844" s="14"/>
      <c r="QGX844" s="14"/>
      <c r="QGY844" s="14"/>
      <c r="QGZ844" s="14"/>
      <c r="QHA844" s="14"/>
      <c r="QHB844" s="14"/>
      <c r="QHC844" s="14"/>
      <c r="QHD844" s="14"/>
      <c r="QHE844" s="14"/>
      <c r="QHF844" s="14"/>
      <c r="QHG844" s="14"/>
      <c r="QHH844" s="14"/>
      <c r="QHI844" s="14"/>
      <c r="QHJ844" s="14"/>
      <c r="QHK844" s="14"/>
      <c r="QHL844" s="14"/>
      <c r="QHM844" s="14"/>
      <c r="QHN844" s="14"/>
      <c r="QHO844" s="14"/>
      <c r="QHP844" s="14"/>
      <c r="QHQ844" s="14"/>
      <c r="QHR844" s="14"/>
      <c r="QHS844" s="14"/>
      <c r="QHT844" s="14"/>
      <c r="QHU844" s="14"/>
      <c r="QHV844" s="14"/>
      <c r="QHW844" s="14"/>
      <c r="QHX844" s="14"/>
      <c r="QHY844" s="14"/>
      <c r="QHZ844" s="14"/>
      <c r="QIA844" s="14"/>
      <c r="QIB844" s="14"/>
      <c r="QIC844" s="14"/>
      <c r="QID844" s="14"/>
      <c r="QIE844" s="14"/>
      <c r="QIF844" s="14"/>
      <c r="QIG844" s="14"/>
      <c r="QIH844" s="14"/>
      <c r="QII844" s="14"/>
      <c r="QIJ844" s="14"/>
      <c r="QIK844" s="14"/>
      <c r="QIL844" s="14"/>
      <c r="QIM844" s="14"/>
      <c r="QIN844" s="14"/>
      <c r="QIO844" s="14"/>
      <c r="QIP844" s="14"/>
      <c r="QIQ844" s="14"/>
      <c r="QIR844" s="14"/>
      <c r="QIS844" s="14"/>
      <c r="QIT844" s="14"/>
      <c r="QIU844" s="14"/>
      <c r="QIV844" s="14"/>
      <c r="QIW844" s="14"/>
      <c r="QIX844" s="14"/>
      <c r="QIY844" s="14"/>
      <c r="QIZ844" s="14"/>
      <c r="QJA844" s="14"/>
      <c r="QJB844" s="14"/>
      <c r="QJC844" s="14"/>
      <c r="QJD844" s="14"/>
      <c r="QJE844" s="14"/>
      <c r="QJF844" s="14"/>
      <c r="QJG844" s="14"/>
      <c r="QJH844" s="14"/>
      <c r="QJI844" s="14"/>
      <c r="QJJ844" s="14"/>
      <c r="QJK844" s="14"/>
      <c r="QJL844" s="14"/>
      <c r="QJM844" s="14"/>
      <c r="QJN844" s="14"/>
      <c r="QJO844" s="14"/>
      <c r="QJP844" s="14"/>
      <c r="QJQ844" s="14"/>
      <c r="QJR844" s="14"/>
      <c r="QJS844" s="14"/>
      <c r="QJT844" s="14"/>
      <c r="QJU844" s="14"/>
      <c r="QJV844" s="14"/>
      <c r="QJW844" s="14"/>
      <c r="QJX844" s="14"/>
      <c r="QJY844" s="14"/>
      <c r="QJZ844" s="14"/>
      <c r="QKA844" s="14"/>
      <c r="QKB844" s="14"/>
      <c r="QKC844" s="14"/>
      <c r="QKD844" s="14"/>
      <c r="QKE844" s="14"/>
      <c r="QKF844" s="14"/>
      <c r="QKG844" s="14"/>
      <c r="QKH844" s="14"/>
      <c r="QKI844" s="14"/>
      <c r="QKJ844" s="14"/>
      <c r="QKK844" s="14"/>
      <c r="QKL844" s="14"/>
      <c r="QKM844" s="14"/>
      <c r="QKN844" s="14"/>
      <c r="QKO844" s="14"/>
      <c r="QKP844" s="14"/>
      <c r="QKQ844" s="14"/>
      <c r="QKR844" s="14"/>
      <c r="QKS844" s="14"/>
      <c r="QKT844" s="14"/>
      <c r="QKU844" s="14"/>
      <c r="QKV844" s="14"/>
      <c r="QKW844" s="14"/>
      <c r="QKX844" s="14"/>
      <c r="QKY844" s="14"/>
      <c r="QKZ844" s="14"/>
      <c r="QLA844" s="14"/>
      <c r="QLB844" s="14"/>
      <c r="QLC844" s="14"/>
      <c r="QLD844" s="14"/>
      <c r="QLE844" s="14"/>
      <c r="QLF844" s="14"/>
      <c r="QLG844" s="14"/>
      <c r="QLH844" s="14"/>
      <c r="QLI844" s="14"/>
      <c r="QLJ844" s="14"/>
      <c r="QLK844" s="14"/>
      <c r="QLL844" s="14"/>
      <c r="QLM844" s="14"/>
      <c r="QLN844" s="14"/>
      <c r="QLO844" s="14"/>
      <c r="QLP844" s="14"/>
      <c r="QLQ844" s="14"/>
      <c r="QLR844" s="14"/>
      <c r="QLS844" s="14"/>
      <c r="QLT844" s="14"/>
      <c r="QLU844" s="14"/>
      <c r="QLV844" s="14"/>
      <c r="QLW844" s="14"/>
      <c r="QLX844" s="14"/>
      <c r="QLY844" s="14"/>
      <c r="QLZ844" s="14"/>
      <c r="QMA844" s="14"/>
      <c r="QMB844" s="14"/>
      <c r="QMC844" s="14"/>
      <c r="QMD844" s="14"/>
      <c r="QME844" s="14"/>
      <c r="QMF844" s="14"/>
      <c r="QMG844" s="14"/>
      <c r="QMH844" s="14"/>
      <c r="QMI844" s="14"/>
      <c r="QMJ844" s="14"/>
      <c r="QMK844" s="14"/>
      <c r="QML844" s="14"/>
      <c r="QMM844" s="14"/>
      <c r="QMN844" s="14"/>
      <c r="QMO844" s="14"/>
      <c r="QMP844" s="14"/>
      <c r="QMQ844" s="14"/>
      <c r="QMR844" s="14"/>
      <c r="QMS844" s="14"/>
      <c r="QMT844" s="14"/>
      <c r="QMU844" s="14"/>
      <c r="QMV844" s="14"/>
      <c r="QMW844" s="14"/>
      <c r="QMX844" s="14"/>
      <c r="QMY844" s="14"/>
      <c r="QMZ844" s="14"/>
      <c r="QNA844" s="14"/>
      <c r="QNB844" s="14"/>
      <c r="QNC844" s="14"/>
      <c r="QND844" s="14"/>
      <c r="QNE844" s="14"/>
      <c r="QNF844" s="14"/>
      <c r="QNG844" s="14"/>
      <c r="QNH844" s="14"/>
      <c r="QNI844" s="14"/>
      <c r="QNJ844" s="14"/>
      <c r="QNK844" s="14"/>
      <c r="QNL844" s="14"/>
      <c r="QNM844" s="14"/>
      <c r="QNN844" s="14"/>
      <c r="QNO844" s="14"/>
      <c r="QNP844" s="14"/>
      <c r="QNQ844" s="14"/>
      <c r="QNR844" s="14"/>
      <c r="QNS844" s="14"/>
      <c r="QNT844" s="14"/>
      <c r="QNU844" s="14"/>
      <c r="QNV844" s="14"/>
      <c r="QNW844" s="14"/>
      <c r="QNX844" s="14"/>
      <c r="QNY844" s="14"/>
      <c r="QNZ844" s="14"/>
      <c r="QOA844" s="14"/>
      <c r="QOB844" s="14"/>
      <c r="QOC844" s="14"/>
      <c r="QOD844" s="14"/>
      <c r="QOE844" s="14"/>
      <c r="QOF844" s="14"/>
      <c r="QOG844" s="14"/>
      <c r="QOH844" s="14"/>
      <c r="QOI844" s="14"/>
      <c r="QOJ844" s="14"/>
      <c r="QOK844" s="14"/>
      <c r="QOL844" s="14"/>
      <c r="QOM844" s="14"/>
      <c r="QON844" s="14"/>
      <c r="QOO844" s="14"/>
      <c r="QOP844" s="14"/>
      <c r="QOQ844" s="14"/>
      <c r="QOR844" s="14"/>
      <c r="QOS844" s="14"/>
      <c r="QOT844" s="14"/>
      <c r="QOU844" s="14"/>
      <c r="QOV844" s="14"/>
      <c r="QOW844" s="14"/>
      <c r="QOX844" s="14"/>
      <c r="QOY844" s="14"/>
      <c r="QOZ844" s="14"/>
      <c r="QPA844" s="14"/>
      <c r="QPB844" s="14"/>
      <c r="QPC844" s="14"/>
      <c r="QPD844" s="14"/>
      <c r="QPE844" s="14"/>
      <c r="QPF844" s="14"/>
      <c r="QPG844" s="14"/>
      <c r="QPH844" s="14"/>
      <c r="QPI844" s="14"/>
      <c r="QPJ844" s="14"/>
      <c r="QPK844" s="14"/>
      <c r="QPL844" s="14"/>
      <c r="QPM844" s="14"/>
      <c r="QPN844" s="14"/>
      <c r="QPO844" s="14"/>
      <c r="QPP844" s="14"/>
      <c r="QPQ844" s="14"/>
      <c r="QPR844" s="14"/>
      <c r="QPS844" s="14"/>
      <c r="QPT844" s="14"/>
      <c r="QPU844" s="14"/>
      <c r="QPV844" s="14"/>
      <c r="QPW844" s="14"/>
      <c r="QPX844" s="14"/>
      <c r="QPY844" s="14"/>
      <c r="QPZ844" s="14"/>
      <c r="QQA844" s="14"/>
      <c r="QQB844" s="14"/>
      <c r="QQC844" s="14"/>
      <c r="QQD844" s="14"/>
      <c r="QQE844" s="14"/>
      <c r="QQF844" s="14"/>
      <c r="QQG844" s="14"/>
      <c r="QQH844" s="14"/>
      <c r="QQI844" s="14"/>
      <c r="QQJ844" s="14"/>
      <c r="QQK844" s="14"/>
      <c r="QQL844" s="14"/>
      <c r="QQM844" s="14"/>
      <c r="QQN844" s="14"/>
      <c r="QQO844" s="14"/>
      <c r="QQP844" s="14"/>
      <c r="QQQ844" s="14"/>
      <c r="QQR844" s="14"/>
      <c r="QQS844" s="14"/>
      <c r="QQT844" s="14"/>
      <c r="QQU844" s="14"/>
      <c r="QQV844" s="14"/>
      <c r="QQW844" s="14"/>
      <c r="QQX844" s="14"/>
      <c r="QQY844" s="14"/>
      <c r="QQZ844" s="14"/>
      <c r="QRA844" s="14"/>
      <c r="QRB844" s="14"/>
      <c r="QRC844" s="14"/>
      <c r="QRD844" s="14"/>
      <c r="QRE844" s="14"/>
      <c r="QRF844" s="14"/>
      <c r="QRG844" s="14"/>
      <c r="QRH844" s="14"/>
      <c r="QRI844" s="14"/>
      <c r="QRJ844" s="14"/>
      <c r="QRK844" s="14"/>
      <c r="QRL844" s="14"/>
      <c r="QRM844" s="14"/>
      <c r="QRN844" s="14"/>
      <c r="QRO844" s="14"/>
      <c r="QRP844" s="14"/>
      <c r="QRQ844" s="14"/>
      <c r="QRR844" s="14"/>
      <c r="QRS844" s="14"/>
      <c r="QRT844" s="14"/>
      <c r="QRU844" s="14"/>
      <c r="QRV844" s="14"/>
      <c r="QRW844" s="14"/>
      <c r="QRX844" s="14"/>
      <c r="QRY844" s="14"/>
      <c r="QRZ844" s="14"/>
      <c r="QSA844" s="14"/>
      <c r="QSB844" s="14"/>
      <c r="QSC844" s="14"/>
      <c r="QSD844" s="14"/>
      <c r="QSE844" s="14"/>
      <c r="QSF844" s="14"/>
      <c r="QSG844" s="14"/>
      <c r="QSH844" s="14"/>
      <c r="QSI844" s="14"/>
      <c r="QSJ844" s="14"/>
      <c r="QSK844" s="14"/>
      <c r="QSL844" s="14"/>
      <c r="QSM844" s="14"/>
      <c r="QSN844" s="14"/>
      <c r="QSO844" s="14"/>
      <c r="QSP844" s="14"/>
      <c r="QSQ844" s="14"/>
      <c r="QSR844" s="14"/>
      <c r="QSS844" s="14"/>
      <c r="QST844" s="14"/>
      <c r="QSU844" s="14"/>
      <c r="QSV844" s="14"/>
      <c r="QSW844" s="14"/>
      <c r="QSX844" s="14"/>
      <c r="QSY844" s="14"/>
      <c r="QSZ844" s="14"/>
      <c r="QTA844" s="14"/>
      <c r="QTB844" s="14"/>
      <c r="QTC844" s="14"/>
      <c r="QTD844" s="14"/>
      <c r="QTE844" s="14"/>
      <c r="QTF844" s="14"/>
      <c r="QTG844" s="14"/>
      <c r="QTH844" s="14"/>
      <c r="QTI844" s="14"/>
      <c r="QTJ844" s="14"/>
      <c r="QTK844" s="14"/>
      <c r="QTL844" s="14"/>
      <c r="QTM844" s="14"/>
      <c r="QTN844" s="14"/>
      <c r="QTO844" s="14"/>
      <c r="QTP844" s="14"/>
      <c r="QTQ844" s="14"/>
      <c r="QTR844" s="14"/>
      <c r="QTS844" s="14"/>
      <c r="QTT844" s="14"/>
      <c r="QTU844" s="14"/>
      <c r="QTV844" s="14"/>
      <c r="QTW844" s="14"/>
      <c r="QTX844" s="14"/>
      <c r="QTY844" s="14"/>
      <c r="QTZ844" s="14"/>
      <c r="QUA844" s="14"/>
      <c r="QUB844" s="14"/>
      <c r="QUC844" s="14"/>
      <c r="QUD844" s="14"/>
      <c r="QUE844" s="14"/>
      <c r="QUF844" s="14"/>
      <c r="QUG844" s="14"/>
      <c r="QUH844" s="14"/>
      <c r="QUI844" s="14"/>
      <c r="QUJ844" s="14"/>
      <c r="QUK844" s="14"/>
      <c r="QUL844" s="14"/>
      <c r="QUM844" s="14"/>
      <c r="QUN844" s="14"/>
      <c r="QUO844" s="14"/>
      <c r="QUP844" s="14"/>
      <c r="QUQ844" s="14"/>
      <c r="QUR844" s="14"/>
      <c r="QUS844" s="14"/>
      <c r="QUT844" s="14"/>
      <c r="QUU844" s="14"/>
      <c r="QUV844" s="14"/>
      <c r="QUW844" s="14"/>
      <c r="QUX844" s="14"/>
      <c r="QUY844" s="14"/>
      <c r="QUZ844" s="14"/>
      <c r="QVA844" s="14"/>
      <c r="QVB844" s="14"/>
      <c r="QVC844" s="14"/>
      <c r="QVD844" s="14"/>
      <c r="QVE844" s="14"/>
      <c r="QVF844" s="14"/>
      <c r="QVG844" s="14"/>
      <c r="QVH844" s="14"/>
      <c r="QVI844" s="14"/>
      <c r="QVJ844" s="14"/>
      <c r="QVK844" s="14"/>
      <c r="QVL844" s="14"/>
      <c r="QVM844" s="14"/>
      <c r="QVN844" s="14"/>
      <c r="QVO844" s="14"/>
      <c r="QVP844" s="14"/>
      <c r="QVQ844" s="14"/>
      <c r="QVR844" s="14"/>
      <c r="QVS844" s="14"/>
      <c r="QVT844" s="14"/>
      <c r="QVU844" s="14"/>
      <c r="QVV844" s="14"/>
      <c r="QVW844" s="14"/>
      <c r="QVX844" s="14"/>
      <c r="QVY844" s="14"/>
      <c r="QVZ844" s="14"/>
      <c r="QWA844" s="14"/>
      <c r="QWB844" s="14"/>
      <c r="QWC844" s="14"/>
      <c r="QWD844" s="14"/>
      <c r="QWE844" s="14"/>
      <c r="QWF844" s="14"/>
      <c r="QWG844" s="14"/>
      <c r="QWH844" s="14"/>
      <c r="QWI844" s="14"/>
      <c r="QWJ844" s="14"/>
      <c r="QWK844" s="14"/>
      <c r="QWL844" s="14"/>
      <c r="QWM844" s="14"/>
      <c r="QWN844" s="14"/>
      <c r="QWO844" s="14"/>
      <c r="QWP844" s="14"/>
      <c r="QWQ844" s="14"/>
      <c r="QWR844" s="14"/>
      <c r="QWS844" s="14"/>
      <c r="QWT844" s="14"/>
      <c r="QWU844" s="14"/>
      <c r="QWV844" s="14"/>
      <c r="QWW844" s="14"/>
      <c r="QWX844" s="14"/>
      <c r="QWY844" s="14"/>
      <c r="QWZ844" s="14"/>
      <c r="QXA844" s="14"/>
      <c r="QXB844" s="14"/>
      <c r="QXC844" s="14"/>
      <c r="QXD844" s="14"/>
      <c r="QXE844" s="14"/>
      <c r="QXF844" s="14"/>
      <c r="QXG844" s="14"/>
      <c r="QXH844" s="14"/>
      <c r="QXI844" s="14"/>
      <c r="QXJ844" s="14"/>
      <c r="QXK844" s="14"/>
      <c r="QXL844" s="14"/>
      <c r="QXM844" s="14"/>
      <c r="QXN844" s="14"/>
      <c r="QXO844" s="14"/>
      <c r="QXP844" s="14"/>
      <c r="QXQ844" s="14"/>
      <c r="QXR844" s="14"/>
      <c r="QXS844" s="14"/>
      <c r="QXT844" s="14"/>
      <c r="QXU844" s="14"/>
      <c r="QXV844" s="14"/>
      <c r="QXW844" s="14"/>
      <c r="QXX844" s="14"/>
      <c r="QXY844" s="14"/>
      <c r="QXZ844" s="14"/>
      <c r="QYA844" s="14"/>
      <c r="QYB844" s="14"/>
      <c r="QYC844" s="14"/>
      <c r="QYD844" s="14"/>
      <c r="QYE844" s="14"/>
      <c r="QYF844" s="14"/>
      <c r="QYG844" s="14"/>
      <c r="QYH844" s="14"/>
      <c r="QYI844" s="14"/>
      <c r="QYJ844" s="14"/>
      <c r="QYK844" s="14"/>
      <c r="QYL844" s="14"/>
      <c r="QYM844" s="14"/>
      <c r="QYN844" s="14"/>
      <c r="QYO844" s="14"/>
      <c r="QYP844" s="14"/>
      <c r="QYQ844" s="14"/>
      <c r="QYR844" s="14"/>
      <c r="QYS844" s="14"/>
      <c r="QYT844" s="14"/>
      <c r="QYU844" s="14"/>
      <c r="QYV844" s="14"/>
      <c r="QYW844" s="14"/>
      <c r="QYX844" s="14"/>
      <c r="QYY844" s="14"/>
      <c r="QYZ844" s="14"/>
      <c r="QZA844" s="14"/>
      <c r="QZB844" s="14"/>
      <c r="QZC844" s="14"/>
      <c r="QZD844" s="14"/>
      <c r="QZE844" s="14"/>
      <c r="QZF844" s="14"/>
      <c r="QZG844" s="14"/>
      <c r="QZH844" s="14"/>
      <c r="QZI844" s="14"/>
      <c r="QZJ844" s="14"/>
      <c r="QZK844" s="14"/>
      <c r="QZL844" s="14"/>
      <c r="QZM844" s="14"/>
      <c r="QZN844" s="14"/>
      <c r="QZO844" s="14"/>
      <c r="QZP844" s="14"/>
      <c r="QZQ844" s="14"/>
      <c r="QZR844" s="14"/>
      <c r="QZS844" s="14"/>
      <c r="QZT844" s="14"/>
      <c r="QZU844" s="14"/>
      <c r="QZV844" s="14"/>
      <c r="QZW844" s="14"/>
      <c r="QZX844" s="14"/>
      <c r="QZY844" s="14"/>
      <c r="QZZ844" s="14"/>
      <c r="RAA844" s="14"/>
      <c r="RAB844" s="14"/>
      <c r="RAC844" s="14"/>
      <c r="RAD844" s="14"/>
      <c r="RAE844" s="14"/>
      <c r="RAF844" s="14"/>
      <c r="RAG844" s="14"/>
      <c r="RAH844" s="14"/>
      <c r="RAI844" s="14"/>
      <c r="RAJ844" s="14"/>
      <c r="RAK844" s="14"/>
      <c r="RAL844" s="14"/>
      <c r="RAM844" s="14"/>
      <c r="RAN844" s="14"/>
      <c r="RAO844" s="14"/>
      <c r="RAP844" s="14"/>
      <c r="RAQ844" s="14"/>
      <c r="RAR844" s="14"/>
      <c r="RAS844" s="14"/>
      <c r="RAT844" s="14"/>
      <c r="RAU844" s="14"/>
      <c r="RAV844" s="14"/>
      <c r="RAW844" s="14"/>
      <c r="RAX844" s="14"/>
      <c r="RAY844" s="14"/>
      <c r="RAZ844" s="14"/>
      <c r="RBA844" s="14"/>
      <c r="RBB844" s="14"/>
      <c r="RBC844" s="14"/>
      <c r="RBD844" s="14"/>
      <c r="RBE844" s="14"/>
      <c r="RBF844" s="14"/>
      <c r="RBG844" s="14"/>
      <c r="RBH844" s="14"/>
      <c r="RBI844" s="14"/>
      <c r="RBJ844" s="14"/>
      <c r="RBK844" s="14"/>
      <c r="RBL844" s="14"/>
      <c r="RBM844" s="14"/>
      <c r="RBN844" s="14"/>
      <c r="RBO844" s="14"/>
      <c r="RBP844" s="14"/>
      <c r="RBQ844" s="14"/>
      <c r="RBR844" s="14"/>
      <c r="RBS844" s="14"/>
      <c r="RBT844" s="14"/>
      <c r="RBU844" s="14"/>
      <c r="RBV844" s="14"/>
      <c r="RBW844" s="14"/>
      <c r="RBX844" s="14"/>
      <c r="RBY844" s="14"/>
      <c r="RBZ844" s="14"/>
      <c r="RCA844" s="14"/>
      <c r="RCB844" s="14"/>
      <c r="RCC844" s="14"/>
      <c r="RCD844" s="14"/>
      <c r="RCE844" s="14"/>
      <c r="RCF844" s="14"/>
      <c r="RCG844" s="14"/>
      <c r="RCH844" s="14"/>
      <c r="RCI844" s="14"/>
      <c r="RCJ844" s="14"/>
      <c r="RCK844" s="14"/>
      <c r="RCL844" s="14"/>
      <c r="RCM844" s="14"/>
      <c r="RCN844" s="14"/>
      <c r="RCO844" s="14"/>
      <c r="RCP844" s="14"/>
      <c r="RCQ844" s="14"/>
      <c r="RCR844" s="14"/>
      <c r="RCS844" s="14"/>
      <c r="RCT844" s="14"/>
      <c r="RCU844" s="14"/>
      <c r="RCV844" s="14"/>
      <c r="RCW844" s="14"/>
      <c r="RCX844" s="14"/>
      <c r="RCY844" s="14"/>
      <c r="RCZ844" s="14"/>
      <c r="RDA844" s="14"/>
      <c r="RDB844" s="14"/>
      <c r="RDC844" s="14"/>
      <c r="RDD844" s="14"/>
      <c r="RDE844" s="14"/>
      <c r="RDF844" s="14"/>
      <c r="RDG844" s="14"/>
      <c r="RDH844" s="14"/>
      <c r="RDI844" s="14"/>
      <c r="RDJ844" s="14"/>
      <c r="RDK844" s="14"/>
      <c r="RDL844" s="14"/>
      <c r="RDM844" s="14"/>
      <c r="RDN844" s="14"/>
      <c r="RDO844" s="14"/>
      <c r="RDP844" s="14"/>
      <c r="RDQ844" s="14"/>
      <c r="RDR844" s="14"/>
      <c r="RDS844" s="14"/>
      <c r="RDT844" s="14"/>
      <c r="RDU844" s="14"/>
      <c r="RDV844" s="14"/>
      <c r="RDW844" s="14"/>
      <c r="RDX844" s="14"/>
      <c r="RDY844" s="14"/>
      <c r="RDZ844" s="14"/>
      <c r="REA844" s="14"/>
      <c r="REB844" s="14"/>
      <c r="REC844" s="14"/>
      <c r="RED844" s="14"/>
      <c r="REE844" s="14"/>
      <c r="REF844" s="14"/>
      <c r="REG844" s="14"/>
      <c r="REH844" s="14"/>
      <c r="REI844" s="14"/>
      <c r="REJ844" s="14"/>
      <c r="REK844" s="14"/>
      <c r="REL844" s="14"/>
      <c r="REM844" s="14"/>
      <c r="REN844" s="14"/>
      <c r="REO844" s="14"/>
      <c r="REP844" s="14"/>
      <c r="REQ844" s="14"/>
      <c r="RER844" s="14"/>
      <c r="RES844" s="14"/>
      <c r="RET844" s="14"/>
      <c r="REU844" s="14"/>
      <c r="REV844" s="14"/>
      <c r="REW844" s="14"/>
      <c r="REX844" s="14"/>
      <c r="REY844" s="14"/>
      <c r="REZ844" s="14"/>
      <c r="RFA844" s="14"/>
      <c r="RFB844" s="14"/>
      <c r="RFC844" s="14"/>
      <c r="RFD844" s="14"/>
      <c r="RFE844" s="14"/>
      <c r="RFF844" s="14"/>
      <c r="RFG844" s="14"/>
      <c r="RFH844" s="14"/>
      <c r="RFI844" s="14"/>
      <c r="RFJ844" s="14"/>
      <c r="RFK844" s="14"/>
      <c r="RFL844" s="14"/>
      <c r="RFM844" s="14"/>
      <c r="RFN844" s="14"/>
      <c r="RFO844" s="14"/>
      <c r="RFP844" s="14"/>
      <c r="RFQ844" s="14"/>
      <c r="RFR844" s="14"/>
      <c r="RFS844" s="14"/>
      <c r="RFT844" s="14"/>
      <c r="RFU844" s="14"/>
      <c r="RFV844" s="14"/>
      <c r="RFW844" s="14"/>
      <c r="RFX844" s="14"/>
      <c r="RFY844" s="14"/>
      <c r="RFZ844" s="14"/>
      <c r="RGA844" s="14"/>
      <c r="RGB844" s="14"/>
      <c r="RGC844" s="14"/>
      <c r="RGD844" s="14"/>
      <c r="RGE844" s="14"/>
      <c r="RGF844" s="14"/>
      <c r="RGG844" s="14"/>
      <c r="RGH844" s="14"/>
      <c r="RGI844" s="14"/>
      <c r="RGJ844" s="14"/>
      <c r="RGK844" s="14"/>
      <c r="RGL844" s="14"/>
      <c r="RGM844" s="14"/>
      <c r="RGN844" s="14"/>
      <c r="RGO844" s="14"/>
      <c r="RGP844" s="14"/>
      <c r="RGQ844" s="14"/>
      <c r="RGR844" s="14"/>
      <c r="RGS844" s="14"/>
      <c r="RGT844" s="14"/>
      <c r="RGU844" s="14"/>
      <c r="RGV844" s="14"/>
      <c r="RGW844" s="14"/>
      <c r="RGX844" s="14"/>
      <c r="RGY844" s="14"/>
      <c r="RGZ844" s="14"/>
      <c r="RHA844" s="14"/>
      <c r="RHB844" s="14"/>
      <c r="RHC844" s="14"/>
      <c r="RHD844" s="14"/>
      <c r="RHE844" s="14"/>
      <c r="RHF844" s="14"/>
      <c r="RHG844" s="14"/>
      <c r="RHH844" s="14"/>
      <c r="RHI844" s="14"/>
      <c r="RHJ844" s="14"/>
      <c r="RHK844" s="14"/>
      <c r="RHL844" s="14"/>
      <c r="RHM844" s="14"/>
      <c r="RHN844" s="14"/>
      <c r="RHO844" s="14"/>
      <c r="RHP844" s="14"/>
      <c r="RHQ844" s="14"/>
      <c r="RHR844" s="14"/>
      <c r="RHS844" s="14"/>
      <c r="RHT844" s="14"/>
      <c r="RHU844" s="14"/>
      <c r="RHV844" s="14"/>
      <c r="RHW844" s="14"/>
      <c r="RHX844" s="14"/>
      <c r="RHY844" s="14"/>
      <c r="RHZ844" s="14"/>
      <c r="RIA844" s="14"/>
      <c r="RIB844" s="14"/>
      <c r="RIC844" s="14"/>
      <c r="RID844" s="14"/>
      <c r="RIE844" s="14"/>
      <c r="RIF844" s="14"/>
      <c r="RIG844" s="14"/>
      <c r="RIH844" s="14"/>
      <c r="RII844" s="14"/>
      <c r="RIJ844" s="14"/>
      <c r="RIK844" s="14"/>
      <c r="RIL844" s="14"/>
      <c r="RIM844" s="14"/>
      <c r="RIN844" s="14"/>
      <c r="RIO844" s="14"/>
      <c r="RIP844" s="14"/>
      <c r="RIQ844" s="14"/>
      <c r="RIR844" s="14"/>
      <c r="RIS844" s="14"/>
      <c r="RIT844" s="14"/>
      <c r="RIU844" s="14"/>
      <c r="RIV844" s="14"/>
      <c r="RIW844" s="14"/>
      <c r="RIX844" s="14"/>
      <c r="RIY844" s="14"/>
      <c r="RIZ844" s="14"/>
      <c r="RJA844" s="14"/>
      <c r="RJB844" s="14"/>
      <c r="RJC844" s="14"/>
      <c r="RJD844" s="14"/>
      <c r="RJE844" s="14"/>
      <c r="RJF844" s="14"/>
      <c r="RJG844" s="14"/>
      <c r="RJH844" s="14"/>
      <c r="RJI844" s="14"/>
      <c r="RJJ844" s="14"/>
      <c r="RJK844" s="14"/>
      <c r="RJL844" s="14"/>
      <c r="RJM844" s="14"/>
      <c r="RJN844" s="14"/>
      <c r="RJO844" s="14"/>
      <c r="RJP844" s="14"/>
      <c r="RJQ844" s="14"/>
      <c r="RJR844" s="14"/>
      <c r="RJS844" s="14"/>
      <c r="RJT844" s="14"/>
      <c r="RJU844" s="14"/>
      <c r="RJV844" s="14"/>
      <c r="RJW844" s="14"/>
      <c r="RJX844" s="14"/>
      <c r="RJY844" s="14"/>
      <c r="RJZ844" s="14"/>
      <c r="RKA844" s="14"/>
      <c r="RKB844" s="14"/>
      <c r="RKC844" s="14"/>
      <c r="RKD844" s="14"/>
      <c r="RKE844" s="14"/>
      <c r="RKF844" s="14"/>
      <c r="RKG844" s="14"/>
      <c r="RKH844" s="14"/>
      <c r="RKI844" s="14"/>
      <c r="RKJ844" s="14"/>
      <c r="RKK844" s="14"/>
      <c r="RKL844" s="14"/>
      <c r="RKM844" s="14"/>
      <c r="RKN844" s="14"/>
      <c r="RKO844" s="14"/>
      <c r="RKP844" s="14"/>
      <c r="RKQ844" s="14"/>
      <c r="RKR844" s="14"/>
      <c r="RKS844" s="14"/>
      <c r="RKT844" s="14"/>
      <c r="RKU844" s="14"/>
      <c r="RKV844" s="14"/>
      <c r="RKW844" s="14"/>
      <c r="RKX844" s="14"/>
      <c r="RKY844" s="14"/>
      <c r="RKZ844" s="14"/>
      <c r="RLA844" s="14"/>
      <c r="RLB844" s="14"/>
      <c r="RLC844" s="14"/>
      <c r="RLD844" s="14"/>
      <c r="RLE844" s="14"/>
      <c r="RLF844" s="14"/>
      <c r="RLG844" s="14"/>
      <c r="RLH844" s="14"/>
      <c r="RLI844" s="14"/>
      <c r="RLJ844" s="14"/>
      <c r="RLK844" s="14"/>
      <c r="RLL844" s="14"/>
      <c r="RLM844" s="14"/>
      <c r="RLN844" s="14"/>
      <c r="RLO844" s="14"/>
      <c r="RLP844" s="14"/>
      <c r="RLQ844" s="14"/>
      <c r="RLR844" s="14"/>
      <c r="RLS844" s="14"/>
      <c r="RLT844" s="14"/>
      <c r="RLU844" s="14"/>
      <c r="RLV844" s="14"/>
      <c r="RLW844" s="14"/>
      <c r="RLX844" s="14"/>
      <c r="RLY844" s="14"/>
      <c r="RLZ844" s="14"/>
      <c r="RMA844" s="14"/>
      <c r="RMB844" s="14"/>
      <c r="RMC844" s="14"/>
      <c r="RMD844" s="14"/>
      <c r="RME844" s="14"/>
      <c r="RMF844" s="14"/>
      <c r="RMG844" s="14"/>
      <c r="RMH844" s="14"/>
      <c r="RMI844" s="14"/>
      <c r="RMJ844" s="14"/>
      <c r="RMK844" s="14"/>
      <c r="RML844" s="14"/>
      <c r="RMM844" s="14"/>
      <c r="RMN844" s="14"/>
      <c r="RMO844" s="14"/>
      <c r="RMP844" s="14"/>
      <c r="RMQ844" s="14"/>
      <c r="RMR844" s="14"/>
      <c r="RMS844" s="14"/>
      <c r="RMT844" s="14"/>
      <c r="RMU844" s="14"/>
      <c r="RMV844" s="14"/>
      <c r="RMW844" s="14"/>
      <c r="RMX844" s="14"/>
      <c r="RMY844" s="14"/>
      <c r="RMZ844" s="14"/>
      <c r="RNA844" s="14"/>
      <c r="RNB844" s="14"/>
      <c r="RNC844" s="14"/>
      <c r="RND844" s="14"/>
      <c r="RNE844" s="14"/>
      <c r="RNF844" s="14"/>
      <c r="RNG844" s="14"/>
      <c r="RNH844" s="14"/>
      <c r="RNI844" s="14"/>
      <c r="RNJ844" s="14"/>
      <c r="RNK844" s="14"/>
      <c r="RNL844" s="14"/>
      <c r="RNM844" s="14"/>
      <c r="RNN844" s="14"/>
      <c r="RNO844" s="14"/>
      <c r="RNP844" s="14"/>
      <c r="RNQ844" s="14"/>
      <c r="RNR844" s="14"/>
      <c r="RNS844" s="14"/>
      <c r="RNT844" s="14"/>
      <c r="RNU844" s="14"/>
      <c r="RNV844" s="14"/>
      <c r="RNW844" s="14"/>
      <c r="RNX844" s="14"/>
      <c r="RNY844" s="14"/>
      <c r="RNZ844" s="14"/>
      <c r="ROA844" s="14"/>
      <c r="ROB844" s="14"/>
      <c r="ROC844" s="14"/>
      <c r="ROD844" s="14"/>
      <c r="ROE844" s="14"/>
      <c r="ROF844" s="14"/>
      <c r="ROG844" s="14"/>
      <c r="ROH844" s="14"/>
      <c r="ROI844" s="14"/>
      <c r="ROJ844" s="14"/>
      <c r="ROK844" s="14"/>
      <c r="ROL844" s="14"/>
      <c r="ROM844" s="14"/>
      <c r="RON844" s="14"/>
      <c r="ROO844" s="14"/>
      <c r="ROP844" s="14"/>
      <c r="ROQ844" s="14"/>
      <c r="ROR844" s="14"/>
      <c r="ROS844" s="14"/>
      <c r="ROT844" s="14"/>
      <c r="ROU844" s="14"/>
      <c r="ROV844" s="14"/>
      <c r="ROW844" s="14"/>
      <c r="ROX844" s="14"/>
      <c r="ROY844" s="14"/>
      <c r="ROZ844" s="14"/>
      <c r="RPA844" s="14"/>
      <c r="RPB844" s="14"/>
      <c r="RPC844" s="14"/>
      <c r="RPD844" s="14"/>
      <c r="RPE844" s="14"/>
      <c r="RPF844" s="14"/>
      <c r="RPG844" s="14"/>
      <c r="RPH844" s="14"/>
      <c r="RPI844" s="14"/>
      <c r="RPJ844" s="14"/>
      <c r="RPK844" s="14"/>
      <c r="RPL844" s="14"/>
      <c r="RPM844" s="14"/>
      <c r="RPN844" s="14"/>
      <c r="RPO844" s="14"/>
      <c r="RPP844" s="14"/>
      <c r="RPQ844" s="14"/>
      <c r="RPR844" s="14"/>
      <c r="RPS844" s="14"/>
      <c r="RPT844" s="14"/>
      <c r="RPU844" s="14"/>
      <c r="RPV844" s="14"/>
      <c r="RPW844" s="14"/>
      <c r="RPX844" s="14"/>
      <c r="RPY844" s="14"/>
      <c r="RPZ844" s="14"/>
      <c r="RQA844" s="14"/>
      <c r="RQB844" s="14"/>
      <c r="RQC844" s="14"/>
      <c r="RQD844" s="14"/>
      <c r="RQE844" s="14"/>
      <c r="RQF844" s="14"/>
      <c r="RQG844" s="14"/>
      <c r="RQH844" s="14"/>
      <c r="RQI844" s="14"/>
      <c r="RQJ844" s="14"/>
      <c r="RQK844" s="14"/>
      <c r="RQL844" s="14"/>
      <c r="RQM844" s="14"/>
      <c r="RQN844" s="14"/>
      <c r="RQO844" s="14"/>
      <c r="RQP844" s="14"/>
      <c r="RQQ844" s="14"/>
      <c r="RQR844" s="14"/>
      <c r="RQS844" s="14"/>
      <c r="RQT844" s="14"/>
      <c r="RQU844" s="14"/>
      <c r="RQV844" s="14"/>
      <c r="RQW844" s="14"/>
      <c r="RQX844" s="14"/>
      <c r="RQY844" s="14"/>
      <c r="RQZ844" s="14"/>
      <c r="RRA844" s="14"/>
      <c r="RRB844" s="14"/>
      <c r="RRC844" s="14"/>
      <c r="RRD844" s="14"/>
      <c r="RRE844" s="14"/>
      <c r="RRF844" s="14"/>
      <c r="RRG844" s="14"/>
      <c r="RRH844" s="14"/>
      <c r="RRI844" s="14"/>
      <c r="RRJ844" s="14"/>
      <c r="RRK844" s="14"/>
      <c r="RRL844" s="14"/>
      <c r="RRM844" s="14"/>
      <c r="RRN844" s="14"/>
      <c r="RRO844" s="14"/>
      <c r="RRP844" s="14"/>
      <c r="RRQ844" s="14"/>
      <c r="RRR844" s="14"/>
      <c r="RRS844" s="14"/>
      <c r="RRT844" s="14"/>
      <c r="RRU844" s="14"/>
      <c r="RRV844" s="14"/>
      <c r="RRW844" s="14"/>
      <c r="RRX844" s="14"/>
      <c r="RRY844" s="14"/>
      <c r="RRZ844" s="14"/>
      <c r="RSA844" s="14"/>
      <c r="RSB844" s="14"/>
      <c r="RSC844" s="14"/>
      <c r="RSD844" s="14"/>
      <c r="RSE844" s="14"/>
      <c r="RSF844" s="14"/>
      <c r="RSG844" s="14"/>
      <c r="RSH844" s="14"/>
      <c r="RSI844" s="14"/>
      <c r="RSJ844" s="14"/>
      <c r="RSK844" s="14"/>
      <c r="RSL844" s="14"/>
      <c r="RSM844" s="14"/>
      <c r="RSN844" s="14"/>
      <c r="RSO844" s="14"/>
      <c r="RSP844" s="14"/>
      <c r="RSQ844" s="14"/>
      <c r="RSR844" s="14"/>
      <c r="RSS844" s="14"/>
      <c r="RST844" s="14"/>
      <c r="RSU844" s="14"/>
      <c r="RSV844" s="14"/>
      <c r="RSW844" s="14"/>
      <c r="RSX844" s="14"/>
      <c r="RSY844" s="14"/>
      <c r="RSZ844" s="14"/>
      <c r="RTA844" s="14"/>
      <c r="RTB844" s="14"/>
      <c r="RTC844" s="14"/>
      <c r="RTD844" s="14"/>
      <c r="RTE844" s="14"/>
      <c r="RTF844" s="14"/>
      <c r="RTG844" s="14"/>
      <c r="RTH844" s="14"/>
      <c r="RTI844" s="14"/>
      <c r="RTJ844" s="14"/>
      <c r="RTK844" s="14"/>
      <c r="RTL844" s="14"/>
      <c r="RTM844" s="14"/>
      <c r="RTN844" s="14"/>
      <c r="RTO844" s="14"/>
      <c r="RTP844" s="14"/>
      <c r="RTQ844" s="14"/>
      <c r="RTR844" s="14"/>
      <c r="RTS844" s="14"/>
      <c r="RTT844" s="14"/>
      <c r="RTU844" s="14"/>
      <c r="RTV844" s="14"/>
      <c r="RTW844" s="14"/>
      <c r="RTX844" s="14"/>
      <c r="RTY844" s="14"/>
      <c r="RTZ844" s="14"/>
      <c r="RUA844" s="14"/>
      <c r="RUB844" s="14"/>
      <c r="RUC844" s="14"/>
      <c r="RUD844" s="14"/>
      <c r="RUE844" s="14"/>
      <c r="RUF844" s="14"/>
      <c r="RUG844" s="14"/>
      <c r="RUH844" s="14"/>
      <c r="RUI844" s="14"/>
      <c r="RUJ844" s="14"/>
      <c r="RUK844" s="14"/>
      <c r="RUL844" s="14"/>
      <c r="RUM844" s="14"/>
      <c r="RUN844" s="14"/>
      <c r="RUO844" s="14"/>
      <c r="RUP844" s="14"/>
      <c r="RUQ844" s="14"/>
      <c r="RUR844" s="14"/>
      <c r="RUS844" s="14"/>
      <c r="RUT844" s="14"/>
      <c r="RUU844" s="14"/>
      <c r="RUV844" s="14"/>
      <c r="RUW844" s="14"/>
      <c r="RUX844" s="14"/>
      <c r="RUY844" s="14"/>
      <c r="RUZ844" s="14"/>
      <c r="RVA844" s="14"/>
      <c r="RVB844" s="14"/>
      <c r="RVC844" s="14"/>
      <c r="RVD844" s="14"/>
      <c r="RVE844" s="14"/>
      <c r="RVF844" s="14"/>
      <c r="RVG844" s="14"/>
      <c r="RVH844" s="14"/>
      <c r="RVI844" s="14"/>
      <c r="RVJ844" s="14"/>
      <c r="RVK844" s="14"/>
      <c r="RVL844" s="14"/>
      <c r="RVM844" s="14"/>
      <c r="RVN844" s="14"/>
      <c r="RVO844" s="14"/>
      <c r="RVP844" s="14"/>
      <c r="RVQ844" s="14"/>
      <c r="RVR844" s="14"/>
      <c r="RVS844" s="14"/>
      <c r="RVT844" s="14"/>
      <c r="RVU844" s="14"/>
      <c r="RVV844" s="14"/>
      <c r="RVW844" s="14"/>
      <c r="RVX844" s="14"/>
      <c r="RVY844" s="14"/>
      <c r="RVZ844" s="14"/>
      <c r="RWA844" s="14"/>
      <c r="RWB844" s="14"/>
      <c r="RWC844" s="14"/>
      <c r="RWD844" s="14"/>
      <c r="RWE844" s="14"/>
      <c r="RWF844" s="14"/>
      <c r="RWG844" s="14"/>
      <c r="RWH844" s="14"/>
      <c r="RWI844" s="14"/>
      <c r="RWJ844" s="14"/>
      <c r="RWK844" s="14"/>
      <c r="RWL844" s="14"/>
      <c r="RWM844" s="14"/>
      <c r="RWN844" s="14"/>
      <c r="RWO844" s="14"/>
      <c r="RWP844" s="14"/>
      <c r="RWQ844" s="14"/>
      <c r="RWR844" s="14"/>
      <c r="RWS844" s="14"/>
      <c r="RWT844" s="14"/>
      <c r="RWU844" s="14"/>
      <c r="RWV844" s="14"/>
      <c r="RWW844" s="14"/>
      <c r="RWX844" s="14"/>
      <c r="RWY844" s="14"/>
      <c r="RWZ844" s="14"/>
      <c r="RXA844" s="14"/>
      <c r="RXB844" s="14"/>
      <c r="RXC844" s="14"/>
      <c r="RXD844" s="14"/>
      <c r="RXE844" s="14"/>
      <c r="RXF844" s="14"/>
      <c r="RXG844" s="14"/>
      <c r="RXH844" s="14"/>
      <c r="RXI844" s="14"/>
      <c r="RXJ844" s="14"/>
      <c r="RXK844" s="14"/>
      <c r="RXL844" s="14"/>
      <c r="RXM844" s="14"/>
      <c r="RXN844" s="14"/>
      <c r="RXO844" s="14"/>
      <c r="RXP844" s="14"/>
      <c r="RXQ844" s="14"/>
      <c r="RXR844" s="14"/>
      <c r="RXS844" s="14"/>
      <c r="RXT844" s="14"/>
      <c r="RXU844" s="14"/>
      <c r="RXV844" s="14"/>
      <c r="RXW844" s="14"/>
      <c r="RXX844" s="14"/>
      <c r="RXY844" s="14"/>
      <c r="RXZ844" s="14"/>
      <c r="RYA844" s="14"/>
      <c r="RYB844" s="14"/>
      <c r="RYC844" s="14"/>
      <c r="RYD844" s="14"/>
      <c r="RYE844" s="14"/>
      <c r="RYF844" s="14"/>
      <c r="RYG844" s="14"/>
      <c r="RYH844" s="14"/>
      <c r="RYI844" s="14"/>
      <c r="RYJ844" s="14"/>
      <c r="RYK844" s="14"/>
      <c r="RYL844" s="14"/>
      <c r="RYM844" s="14"/>
      <c r="RYN844" s="14"/>
      <c r="RYO844" s="14"/>
      <c r="RYP844" s="14"/>
      <c r="RYQ844" s="14"/>
      <c r="RYR844" s="14"/>
      <c r="RYS844" s="14"/>
      <c r="RYT844" s="14"/>
      <c r="RYU844" s="14"/>
      <c r="RYV844" s="14"/>
      <c r="RYW844" s="14"/>
      <c r="RYX844" s="14"/>
      <c r="RYY844" s="14"/>
      <c r="RYZ844" s="14"/>
      <c r="RZA844" s="14"/>
      <c r="RZB844" s="14"/>
      <c r="RZC844" s="14"/>
      <c r="RZD844" s="14"/>
      <c r="RZE844" s="14"/>
      <c r="RZF844" s="14"/>
      <c r="RZG844" s="14"/>
      <c r="RZH844" s="14"/>
      <c r="RZI844" s="14"/>
      <c r="RZJ844" s="14"/>
      <c r="RZK844" s="14"/>
      <c r="RZL844" s="14"/>
      <c r="RZM844" s="14"/>
      <c r="RZN844" s="14"/>
      <c r="RZO844" s="14"/>
      <c r="RZP844" s="14"/>
      <c r="RZQ844" s="14"/>
      <c r="RZR844" s="14"/>
      <c r="RZS844" s="14"/>
      <c r="RZT844" s="14"/>
      <c r="RZU844" s="14"/>
      <c r="RZV844" s="14"/>
      <c r="RZW844" s="14"/>
      <c r="RZX844" s="14"/>
      <c r="RZY844" s="14"/>
      <c r="RZZ844" s="14"/>
      <c r="SAA844" s="14"/>
      <c r="SAB844" s="14"/>
      <c r="SAC844" s="14"/>
      <c r="SAD844" s="14"/>
      <c r="SAE844" s="14"/>
      <c r="SAF844" s="14"/>
      <c r="SAG844" s="14"/>
      <c r="SAH844" s="14"/>
      <c r="SAI844" s="14"/>
      <c r="SAJ844" s="14"/>
      <c r="SAK844" s="14"/>
      <c r="SAL844" s="14"/>
      <c r="SAM844" s="14"/>
      <c r="SAN844" s="14"/>
      <c r="SAO844" s="14"/>
      <c r="SAP844" s="14"/>
      <c r="SAQ844" s="14"/>
      <c r="SAR844" s="14"/>
      <c r="SAS844" s="14"/>
      <c r="SAT844" s="14"/>
      <c r="SAU844" s="14"/>
      <c r="SAV844" s="14"/>
      <c r="SAW844" s="14"/>
      <c r="SAX844" s="14"/>
      <c r="SAY844" s="14"/>
      <c r="SAZ844" s="14"/>
      <c r="SBA844" s="14"/>
      <c r="SBB844" s="14"/>
      <c r="SBC844" s="14"/>
      <c r="SBD844" s="14"/>
      <c r="SBE844" s="14"/>
      <c r="SBF844" s="14"/>
      <c r="SBG844" s="14"/>
      <c r="SBH844" s="14"/>
      <c r="SBI844" s="14"/>
      <c r="SBJ844" s="14"/>
      <c r="SBK844" s="14"/>
      <c r="SBL844" s="14"/>
      <c r="SBM844" s="14"/>
      <c r="SBN844" s="14"/>
      <c r="SBO844" s="14"/>
      <c r="SBP844" s="14"/>
      <c r="SBQ844" s="14"/>
      <c r="SBR844" s="14"/>
      <c r="SBS844" s="14"/>
      <c r="SBT844" s="14"/>
      <c r="SBU844" s="14"/>
      <c r="SBV844" s="14"/>
      <c r="SBW844" s="14"/>
      <c r="SBX844" s="14"/>
      <c r="SBY844" s="14"/>
      <c r="SBZ844" s="14"/>
      <c r="SCA844" s="14"/>
      <c r="SCB844" s="14"/>
      <c r="SCC844" s="14"/>
      <c r="SCD844" s="14"/>
      <c r="SCE844" s="14"/>
      <c r="SCF844" s="14"/>
      <c r="SCG844" s="14"/>
      <c r="SCH844" s="14"/>
      <c r="SCI844" s="14"/>
      <c r="SCJ844" s="14"/>
      <c r="SCK844" s="14"/>
      <c r="SCL844" s="14"/>
      <c r="SCM844" s="14"/>
      <c r="SCN844" s="14"/>
      <c r="SCO844" s="14"/>
      <c r="SCP844" s="14"/>
      <c r="SCQ844" s="14"/>
      <c r="SCR844" s="14"/>
      <c r="SCS844" s="14"/>
      <c r="SCT844" s="14"/>
      <c r="SCU844" s="14"/>
      <c r="SCV844" s="14"/>
      <c r="SCW844" s="14"/>
      <c r="SCX844" s="14"/>
      <c r="SCY844" s="14"/>
      <c r="SCZ844" s="14"/>
      <c r="SDA844" s="14"/>
      <c r="SDB844" s="14"/>
      <c r="SDC844" s="14"/>
      <c r="SDD844" s="14"/>
      <c r="SDE844" s="14"/>
      <c r="SDF844" s="14"/>
      <c r="SDG844" s="14"/>
      <c r="SDH844" s="14"/>
      <c r="SDI844" s="14"/>
      <c r="SDJ844" s="14"/>
      <c r="SDK844" s="14"/>
      <c r="SDL844" s="14"/>
      <c r="SDM844" s="14"/>
      <c r="SDN844" s="14"/>
      <c r="SDO844" s="14"/>
      <c r="SDP844" s="14"/>
      <c r="SDQ844" s="14"/>
      <c r="SDR844" s="14"/>
      <c r="SDS844" s="14"/>
      <c r="SDT844" s="14"/>
      <c r="SDU844" s="14"/>
      <c r="SDV844" s="14"/>
      <c r="SDW844" s="14"/>
      <c r="SDX844" s="14"/>
      <c r="SDY844" s="14"/>
      <c r="SDZ844" s="14"/>
      <c r="SEA844" s="14"/>
      <c r="SEB844" s="14"/>
      <c r="SEC844" s="14"/>
      <c r="SED844" s="14"/>
      <c r="SEE844" s="14"/>
      <c r="SEF844" s="14"/>
      <c r="SEG844" s="14"/>
      <c r="SEH844" s="14"/>
      <c r="SEI844" s="14"/>
      <c r="SEJ844" s="14"/>
      <c r="SEK844" s="14"/>
      <c r="SEL844" s="14"/>
      <c r="SEM844" s="14"/>
      <c r="SEN844" s="14"/>
      <c r="SEO844" s="14"/>
      <c r="SEP844" s="14"/>
      <c r="SEQ844" s="14"/>
      <c r="SER844" s="14"/>
      <c r="SES844" s="14"/>
      <c r="SET844" s="14"/>
      <c r="SEU844" s="14"/>
      <c r="SEV844" s="14"/>
      <c r="SEW844" s="14"/>
      <c r="SEX844" s="14"/>
      <c r="SEY844" s="14"/>
      <c r="SEZ844" s="14"/>
      <c r="SFA844" s="14"/>
      <c r="SFB844" s="14"/>
      <c r="SFC844" s="14"/>
      <c r="SFD844" s="14"/>
      <c r="SFE844" s="14"/>
      <c r="SFF844" s="14"/>
      <c r="SFG844" s="14"/>
      <c r="SFH844" s="14"/>
      <c r="SFI844" s="14"/>
      <c r="SFJ844" s="14"/>
      <c r="SFK844" s="14"/>
      <c r="SFL844" s="14"/>
      <c r="SFM844" s="14"/>
      <c r="SFN844" s="14"/>
      <c r="SFO844" s="14"/>
      <c r="SFP844" s="14"/>
      <c r="SFQ844" s="14"/>
      <c r="SFR844" s="14"/>
      <c r="SFS844" s="14"/>
      <c r="SFT844" s="14"/>
      <c r="SFU844" s="14"/>
      <c r="SFV844" s="14"/>
      <c r="SFW844" s="14"/>
      <c r="SFX844" s="14"/>
      <c r="SFY844" s="14"/>
      <c r="SFZ844" s="14"/>
      <c r="SGA844" s="14"/>
      <c r="SGB844" s="14"/>
      <c r="SGC844" s="14"/>
      <c r="SGD844" s="14"/>
      <c r="SGE844" s="14"/>
      <c r="SGF844" s="14"/>
      <c r="SGG844" s="14"/>
      <c r="SGH844" s="14"/>
      <c r="SGI844" s="14"/>
      <c r="SGJ844" s="14"/>
      <c r="SGK844" s="14"/>
      <c r="SGL844" s="14"/>
      <c r="SGM844" s="14"/>
      <c r="SGN844" s="14"/>
      <c r="SGO844" s="14"/>
      <c r="SGP844" s="14"/>
      <c r="SGQ844" s="14"/>
      <c r="SGR844" s="14"/>
      <c r="SGS844" s="14"/>
      <c r="SGT844" s="14"/>
      <c r="SGU844" s="14"/>
      <c r="SGV844" s="14"/>
      <c r="SGW844" s="14"/>
      <c r="SGX844" s="14"/>
      <c r="SGY844" s="14"/>
      <c r="SGZ844" s="14"/>
      <c r="SHA844" s="14"/>
      <c r="SHB844" s="14"/>
      <c r="SHC844" s="14"/>
      <c r="SHD844" s="14"/>
      <c r="SHE844" s="14"/>
      <c r="SHF844" s="14"/>
      <c r="SHG844" s="14"/>
      <c r="SHH844" s="14"/>
      <c r="SHI844" s="14"/>
      <c r="SHJ844" s="14"/>
      <c r="SHK844" s="14"/>
      <c r="SHL844" s="14"/>
      <c r="SHM844" s="14"/>
      <c r="SHN844" s="14"/>
      <c r="SHO844" s="14"/>
      <c r="SHP844" s="14"/>
      <c r="SHQ844" s="14"/>
      <c r="SHR844" s="14"/>
      <c r="SHS844" s="14"/>
      <c r="SHT844" s="14"/>
      <c r="SHU844" s="14"/>
      <c r="SHV844" s="14"/>
      <c r="SHW844" s="14"/>
      <c r="SHX844" s="14"/>
      <c r="SHY844" s="14"/>
      <c r="SHZ844" s="14"/>
      <c r="SIA844" s="14"/>
      <c r="SIB844" s="14"/>
      <c r="SIC844" s="14"/>
      <c r="SID844" s="14"/>
      <c r="SIE844" s="14"/>
      <c r="SIF844" s="14"/>
      <c r="SIG844" s="14"/>
      <c r="SIH844" s="14"/>
      <c r="SII844" s="14"/>
      <c r="SIJ844" s="14"/>
      <c r="SIK844" s="14"/>
      <c r="SIL844" s="14"/>
      <c r="SIM844" s="14"/>
      <c r="SIN844" s="14"/>
      <c r="SIO844" s="14"/>
      <c r="SIP844" s="14"/>
      <c r="SIQ844" s="14"/>
      <c r="SIR844" s="14"/>
      <c r="SIS844" s="14"/>
      <c r="SIT844" s="14"/>
      <c r="SIU844" s="14"/>
      <c r="SIV844" s="14"/>
      <c r="SIW844" s="14"/>
      <c r="SIX844" s="14"/>
      <c r="SIY844" s="14"/>
      <c r="SIZ844" s="14"/>
      <c r="SJA844" s="14"/>
      <c r="SJB844" s="14"/>
      <c r="SJC844" s="14"/>
      <c r="SJD844" s="14"/>
      <c r="SJE844" s="14"/>
      <c r="SJF844" s="14"/>
      <c r="SJG844" s="14"/>
      <c r="SJH844" s="14"/>
      <c r="SJI844" s="14"/>
      <c r="SJJ844" s="14"/>
      <c r="SJK844" s="14"/>
      <c r="SJL844" s="14"/>
      <c r="SJM844" s="14"/>
      <c r="SJN844" s="14"/>
      <c r="SJO844" s="14"/>
      <c r="SJP844" s="14"/>
      <c r="SJQ844" s="14"/>
      <c r="SJR844" s="14"/>
      <c r="SJS844" s="14"/>
      <c r="SJT844" s="14"/>
      <c r="SJU844" s="14"/>
      <c r="SJV844" s="14"/>
      <c r="SJW844" s="14"/>
      <c r="SJX844" s="14"/>
      <c r="SJY844" s="14"/>
      <c r="SJZ844" s="14"/>
      <c r="SKA844" s="14"/>
      <c r="SKB844" s="14"/>
      <c r="SKC844" s="14"/>
      <c r="SKD844" s="14"/>
      <c r="SKE844" s="14"/>
      <c r="SKF844" s="14"/>
      <c r="SKG844" s="14"/>
      <c r="SKH844" s="14"/>
      <c r="SKI844" s="14"/>
      <c r="SKJ844" s="14"/>
      <c r="SKK844" s="14"/>
      <c r="SKL844" s="14"/>
      <c r="SKM844" s="14"/>
      <c r="SKN844" s="14"/>
      <c r="SKO844" s="14"/>
      <c r="SKP844" s="14"/>
      <c r="SKQ844" s="14"/>
      <c r="SKR844" s="14"/>
      <c r="SKS844" s="14"/>
      <c r="SKT844" s="14"/>
      <c r="SKU844" s="14"/>
      <c r="SKV844" s="14"/>
      <c r="SKW844" s="14"/>
      <c r="SKX844" s="14"/>
      <c r="SKY844" s="14"/>
      <c r="SKZ844" s="14"/>
      <c r="SLA844" s="14"/>
      <c r="SLB844" s="14"/>
      <c r="SLC844" s="14"/>
      <c r="SLD844" s="14"/>
      <c r="SLE844" s="14"/>
      <c r="SLF844" s="14"/>
      <c r="SLG844" s="14"/>
      <c r="SLH844" s="14"/>
      <c r="SLI844" s="14"/>
      <c r="SLJ844" s="14"/>
      <c r="SLK844" s="14"/>
      <c r="SLL844" s="14"/>
      <c r="SLM844" s="14"/>
      <c r="SLN844" s="14"/>
      <c r="SLO844" s="14"/>
      <c r="SLP844" s="14"/>
      <c r="SLQ844" s="14"/>
      <c r="SLR844" s="14"/>
      <c r="SLS844" s="14"/>
      <c r="SLT844" s="14"/>
      <c r="SLU844" s="14"/>
      <c r="SLV844" s="14"/>
      <c r="SLW844" s="14"/>
      <c r="SLX844" s="14"/>
      <c r="SLY844" s="14"/>
      <c r="SLZ844" s="14"/>
      <c r="SMA844" s="14"/>
      <c r="SMB844" s="14"/>
      <c r="SMC844" s="14"/>
      <c r="SMD844" s="14"/>
      <c r="SME844" s="14"/>
      <c r="SMF844" s="14"/>
      <c r="SMG844" s="14"/>
      <c r="SMH844" s="14"/>
      <c r="SMI844" s="14"/>
      <c r="SMJ844" s="14"/>
      <c r="SMK844" s="14"/>
      <c r="SML844" s="14"/>
      <c r="SMM844" s="14"/>
      <c r="SMN844" s="14"/>
      <c r="SMO844" s="14"/>
      <c r="SMP844" s="14"/>
      <c r="SMQ844" s="14"/>
      <c r="SMR844" s="14"/>
      <c r="SMS844" s="14"/>
      <c r="SMT844" s="14"/>
      <c r="SMU844" s="14"/>
      <c r="SMV844" s="14"/>
      <c r="SMW844" s="14"/>
      <c r="SMX844" s="14"/>
      <c r="SMY844" s="14"/>
      <c r="SMZ844" s="14"/>
      <c r="SNA844" s="14"/>
      <c r="SNB844" s="14"/>
      <c r="SNC844" s="14"/>
      <c r="SND844" s="14"/>
      <c r="SNE844" s="14"/>
      <c r="SNF844" s="14"/>
      <c r="SNG844" s="14"/>
      <c r="SNH844" s="14"/>
      <c r="SNI844" s="14"/>
      <c r="SNJ844" s="14"/>
      <c r="SNK844" s="14"/>
      <c r="SNL844" s="14"/>
      <c r="SNM844" s="14"/>
      <c r="SNN844" s="14"/>
      <c r="SNO844" s="14"/>
      <c r="SNP844" s="14"/>
      <c r="SNQ844" s="14"/>
      <c r="SNR844" s="14"/>
      <c r="SNS844" s="14"/>
      <c r="SNT844" s="14"/>
      <c r="SNU844" s="14"/>
      <c r="SNV844" s="14"/>
      <c r="SNW844" s="14"/>
      <c r="SNX844" s="14"/>
      <c r="SNY844" s="14"/>
      <c r="SNZ844" s="14"/>
      <c r="SOA844" s="14"/>
      <c r="SOB844" s="14"/>
      <c r="SOC844" s="14"/>
      <c r="SOD844" s="14"/>
      <c r="SOE844" s="14"/>
      <c r="SOF844" s="14"/>
      <c r="SOG844" s="14"/>
      <c r="SOH844" s="14"/>
      <c r="SOI844" s="14"/>
      <c r="SOJ844" s="14"/>
      <c r="SOK844" s="14"/>
      <c r="SOL844" s="14"/>
      <c r="SOM844" s="14"/>
      <c r="SON844" s="14"/>
      <c r="SOO844" s="14"/>
      <c r="SOP844" s="14"/>
      <c r="SOQ844" s="14"/>
      <c r="SOR844" s="14"/>
      <c r="SOS844" s="14"/>
      <c r="SOT844" s="14"/>
      <c r="SOU844" s="14"/>
      <c r="SOV844" s="14"/>
      <c r="SOW844" s="14"/>
      <c r="SOX844" s="14"/>
      <c r="SOY844" s="14"/>
      <c r="SOZ844" s="14"/>
      <c r="SPA844" s="14"/>
      <c r="SPB844" s="14"/>
      <c r="SPC844" s="14"/>
      <c r="SPD844" s="14"/>
      <c r="SPE844" s="14"/>
      <c r="SPF844" s="14"/>
      <c r="SPG844" s="14"/>
      <c r="SPH844" s="14"/>
      <c r="SPI844" s="14"/>
      <c r="SPJ844" s="14"/>
      <c r="SPK844" s="14"/>
      <c r="SPL844" s="14"/>
      <c r="SPM844" s="14"/>
      <c r="SPN844" s="14"/>
      <c r="SPO844" s="14"/>
      <c r="SPP844" s="14"/>
      <c r="SPQ844" s="14"/>
      <c r="SPR844" s="14"/>
      <c r="SPS844" s="14"/>
      <c r="SPT844" s="14"/>
      <c r="SPU844" s="14"/>
      <c r="SPV844" s="14"/>
      <c r="SPW844" s="14"/>
      <c r="SPX844" s="14"/>
      <c r="SPY844" s="14"/>
      <c r="SPZ844" s="14"/>
      <c r="SQA844" s="14"/>
      <c r="SQB844" s="14"/>
      <c r="SQC844" s="14"/>
      <c r="SQD844" s="14"/>
      <c r="SQE844" s="14"/>
      <c r="SQF844" s="14"/>
      <c r="SQG844" s="14"/>
      <c r="SQH844" s="14"/>
      <c r="SQI844" s="14"/>
      <c r="SQJ844" s="14"/>
      <c r="SQK844" s="14"/>
      <c r="SQL844" s="14"/>
      <c r="SQM844" s="14"/>
      <c r="SQN844" s="14"/>
      <c r="SQO844" s="14"/>
      <c r="SQP844" s="14"/>
      <c r="SQQ844" s="14"/>
      <c r="SQR844" s="14"/>
      <c r="SQS844" s="14"/>
      <c r="SQT844" s="14"/>
      <c r="SQU844" s="14"/>
      <c r="SQV844" s="14"/>
      <c r="SQW844" s="14"/>
      <c r="SQX844" s="14"/>
      <c r="SQY844" s="14"/>
      <c r="SQZ844" s="14"/>
      <c r="SRA844" s="14"/>
      <c r="SRB844" s="14"/>
      <c r="SRC844" s="14"/>
      <c r="SRD844" s="14"/>
      <c r="SRE844" s="14"/>
      <c r="SRF844" s="14"/>
      <c r="SRG844" s="14"/>
      <c r="SRH844" s="14"/>
      <c r="SRI844" s="14"/>
      <c r="SRJ844" s="14"/>
      <c r="SRK844" s="14"/>
      <c r="SRL844" s="14"/>
      <c r="SRM844" s="14"/>
      <c r="SRN844" s="14"/>
      <c r="SRO844" s="14"/>
      <c r="SRP844" s="14"/>
      <c r="SRQ844" s="14"/>
      <c r="SRR844" s="14"/>
      <c r="SRS844" s="14"/>
      <c r="SRT844" s="14"/>
      <c r="SRU844" s="14"/>
      <c r="SRV844" s="14"/>
      <c r="SRW844" s="14"/>
      <c r="SRX844" s="14"/>
      <c r="SRY844" s="14"/>
      <c r="SRZ844" s="14"/>
      <c r="SSA844" s="14"/>
      <c r="SSB844" s="14"/>
      <c r="SSC844" s="14"/>
      <c r="SSD844" s="14"/>
      <c r="SSE844" s="14"/>
      <c r="SSF844" s="14"/>
      <c r="SSG844" s="14"/>
      <c r="SSH844" s="14"/>
      <c r="SSI844" s="14"/>
      <c r="SSJ844" s="14"/>
      <c r="SSK844" s="14"/>
      <c r="SSL844" s="14"/>
      <c r="SSM844" s="14"/>
      <c r="SSN844" s="14"/>
      <c r="SSO844" s="14"/>
      <c r="SSP844" s="14"/>
      <c r="SSQ844" s="14"/>
      <c r="SSR844" s="14"/>
      <c r="SSS844" s="14"/>
      <c r="SST844" s="14"/>
      <c r="SSU844" s="14"/>
      <c r="SSV844" s="14"/>
      <c r="SSW844" s="14"/>
      <c r="SSX844" s="14"/>
      <c r="SSY844" s="14"/>
      <c r="SSZ844" s="14"/>
      <c r="STA844" s="14"/>
      <c r="STB844" s="14"/>
      <c r="STC844" s="14"/>
      <c r="STD844" s="14"/>
      <c r="STE844" s="14"/>
      <c r="STF844" s="14"/>
      <c r="STG844" s="14"/>
      <c r="STH844" s="14"/>
      <c r="STI844" s="14"/>
      <c r="STJ844" s="14"/>
      <c r="STK844" s="14"/>
      <c r="STL844" s="14"/>
      <c r="STM844" s="14"/>
      <c r="STN844" s="14"/>
      <c r="STO844" s="14"/>
      <c r="STP844" s="14"/>
      <c r="STQ844" s="14"/>
      <c r="STR844" s="14"/>
      <c r="STS844" s="14"/>
      <c r="STT844" s="14"/>
      <c r="STU844" s="14"/>
      <c r="STV844" s="14"/>
      <c r="STW844" s="14"/>
      <c r="STX844" s="14"/>
      <c r="STY844" s="14"/>
      <c r="STZ844" s="14"/>
      <c r="SUA844" s="14"/>
      <c r="SUB844" s="14"/>
      <c r="SUC844" s="14"/>
      <c r="SUD844" s="14"/>
      <c r="SUE844" s="14"/>
      <c r="SUF844" s="14"/>
      <c r="SUG844" s="14"/>
      <c r="SUH844" s="14"/>
      <c r="SUI844" s="14"/>
      <c r="SUJ844" s="14"/>
      <c r="SUK844" s="14"/>
      <c r="SUL844" s="14"/>
      <c r="SUM844" s="14"/>
      <c r="SUN844" s="14"/>
      <c r="SUO844" s="14"/>
      <c r="SUP844" s="14"/>
      <c r="SUQ844" s="14"/>
      <c r="SUR844" s="14"/>
      <c r="SUS844" s="14"/>
      <c r="SUT844" s="14"/>
      <c r="SUU844" s="14"/>
      <c r="SUV844" s="14"/>
      <c r="SUW844" s="14"/>
      <c r="SUX844" s="14"/>
      <c r="SUY844" s="14"/>
      <c r="SUZ844" s="14"/>
      <c r="SVA844" s="14"/>
      <c r="SVB844" s="14"/>
      <c r="SVC844" s="14"/>
      <c r="SVD844" s="14"/>
      <c r="SVE844" s="14"/>
      <c r="SVF844" s="14"/>
      <c r="SVG844" s="14"/>
      <c r="SVH844" s="14"/>
      <c r="SVI844" s="14"/>
      <c r="SVJ844" s="14"/>
      <c r="SVK844" s="14"/>
      <c r="SVL844" s="14"/>
      <c r="SVM844" s="14"/>
      <c r="SVN844" s="14"/>
      <c r="SVO844" s="14"/>
      <c r="SVP844" s="14"/>
      <c r="SVQ844" s="14"/>
      <c r="SVR844" s="14"/>
      <c r="SVS844" s="14"/>
      <c r="SVT844" s="14"/>
      <c r="SVU844" s="14"/>
      <c r="SVV844" s="14"/>
      <c r="SVW844" s="14"/>
      <c r="SVX844" s="14"/>
      <c r="SVY844" s="14"/>
      <c r="SVZ844" s="14"/>
      <c r="SWA844" s="14"/>
      <c r="SWB844" s="14"/>
      <c r="SWC844" s="14"/>
      <c r="SWD844" s="14"/>
      <c r="SWE844" s="14"/>
      <c r="SWF844" s="14"/>
      <c r="SWG844" s="14"/>
      <c r="SWH844" s="14"/>
      <c r="SWI844" s="14"/>
      <c r="SWJ844" s="14"/>
      <c r="SWK844" s="14"/>
      <c r="SWL844" s="14"/>
      <c r="SWM844" s="14"/>
      <c r="SWN844" s="14"/>
      <c r="SWO844" s="14"/>
      <c r="SWP844" s="14"/>
      <c r="SWQ844" s="14"/>
      <c r="SWR844" s="14"/>
      <c r="SWS844" s="14"/>
      <c r="SWT844" s="14"/>
      <c r="SWU844" s="14"/>
      <c r="SWV844" s="14"/>
      <c r="SWW844" s="14"/>
      <c r="SWX844" s="14"/>
      <c r="SWY844" s="14"/>
      <c r="SWZ844" s="14"/>
      <c r="SXA844" s="14"/>
      <c r="SXB844" s="14"/>
      <c r="SXC844" s="14"/>
      <c r="SXD844" s="14"/>
      <c r="SXE844" s="14"/>
      <c r="SXF844" s="14"/>
      <c r="SXG844" s="14"/>
      <c r="SXH844" s="14"/>
      <c r="SXI844" s="14"/>
      <c r="SXJ844" s="14"/>
      <c r="SXK844" s="14"/>
      <c r="SXL844" s="14"/>
      <c r="SXM844" s="14"/>
      <c r="SXN844" s="14"/>
      <c r="SXO844" s="14"/>
      <c r="SXP844" s="14"/>
      <c r="SXQ844" s="14"/>
      <c r="SXR844" s="14"/>
      <c r="SXS844" s="14"/>
      <c r="SXT844" s="14"/>
      <c r="SXU844" s="14"/>
      <c r="SXV844" s="14"/>
      <c r="SXW844" s="14"/>
      <c r="SXX844" s="14"/>
      <c r="SXY844" s="14"/>
      <c r="SXZ844" s="14"/>
      <c r="SYA844" s="14"/>
      <c r="SYB844" s="14"/>
      <c r="SYC844" s="14"/>
      <c r="SYD844" s="14"/>
      <c r="SYE844" s="14"/>
      <c r="SYF844" s="14"/>
      <c r="SYG844" s="14"/>
      <c r="SYH844" s="14"/>
      <c r="SYI844" s="14"/>
      <c r="SYJ844" s="14"/>
      <c r="SYK844" s="14"/>
      <c r="SYL844" s="14"/>
      <c r="SYM844" s="14"/>
      <c r="SYN844" s="14"/>
      <c r="SYO844" s="14"/>
      <c r="SYP844" s="14"/>
      <c r="SYQ844" s="14"/>
      <c r="SYR844" s="14"/>
      <c r="SYS844" s="14"/>
      <c r="SYT844" s="14"/>
      <c r="SYU844" s="14"/>
      <c r="SYV844" s="14"/>
      <c r="SYW844" s="14"/>
      <c r="SYX844" s="14"/>
      <c r="SYY844" s="14"/>
      <c r="SYZ844" s="14"/>
      <c r="SZA844" s="14"/>
      <c r="SZB844" s="14"/>
      <c r="SZC844" s="14"/>
      <c r="SZD844" s="14"/>
      <c r="SZE844" s="14"/>
      <c r="SZF844" s="14"/>
      <c r="SZG844" s="14"/>
      <c r="SZH844" s="14"/>
      <c r="SZI844" s="14"/>
      <c r="SZJ844" s="14"/>
      <c r="SZK844" s="14"/>
      <c r="SZL844" s="14"/>
      <c r="SZM844" s="14"/>
      <c r="SZN844" s="14"/>
      <c r="SZO844" s="14"/>
      <c r="SZP844" s="14"/>
      <c r="SZQ844" s="14"/>
      <c r="SZR844" s="14"/>
      <c r="SZS844" s="14"/>
      <c r="SZT844" s="14"/>
      <c r="SZU844" s="14"/>
      <c r="SZV844" s="14"/>
      <c r="SZW844" s="14"/>
      <c r="SZX844" s="14"/>
      <c r="SZY844" s="14"/>
      <c r="SZZ844" s="14"/>
      <c r="TAA844" s="14"/>
      <c r="TAB844" s="14"/>
      <c r="TAC844" s="14"/>
      <c r="TAD844" s="14"/>
      <c r="TAE844" s="14"/>
      <c r="TAF844" s="14"/>
      <c r="TAG844" s="14"/>
      <c r="TAH844" s="14"/>
      <c r="TAI844" s="14"/>
      <c r="TAJ844" s="14"/>
      <c r="TAK844" s="14"/>
      <c r="TAL844" s="14"/>
      <c r="TAM844" s="14"/>
      <c r="TAN844" s="14"/>
      <c r="TAO844" s="14"/>
      <c r="TAP844" s="14"/>
      <c r="TAQ844" s="14"/>
      <c r="TAR844" s="14"/>
      <c r="TAS844" s="14"/>
      <c r="TAT844" s="14"/>
      <c r="TAU844" s="14"/>
      <c r="TAV844" s="14"/>
      <c r="TAW844" s="14"/>
      <c r="TAX844" s="14"/>
      <c r="TAY844" s="14"/>
      <c r="TAZ844" s="14"/>
      <c r="TBA844" s="14"/>
      <c r="TBB844" s="14"/>
      <c r="TBC844" s="14"/>
      <c r="TBD844" s="14"/>
      <c r="TBE844" s="14"/>
      <c r="TBF844" s="14"/>
      <c r="TBG844" s="14"/>
      <c r="TBH844" s="14"/>
      <c r="TBI844" s="14"/>
      <c r="TBJ844" s="14"/>
      <c r="TBK844" s="14"/>
      <c r="TBL844" s="14"/>
      <c r="TBM844" s="14"/>
      <c r="TBN844" s="14"/>
      <c r="TBO844" s="14"/>
      <c r="TBP844" s="14"/>
      <c r="TBQ844" s="14"/>
      <c r="TBR844" s="14"/>
      <c r="TBS844" s="14"/>
      <c r="TBT844" s="14"/>
      <c r="TBU844" s="14"/>
      <c r="TBV844" s="14"/>
      <c r="TBW844" s="14"/>
      <c r="TBX844" s="14"/>
      <c r="TBY844" s="14"/>
      <c r="TBZ844" s="14"/>
      <c r="TCA844" s="14"/>
      <c r="TCB844" s="14"/>
      <c r="TCC844" s="14"/>
      <c r="TCD844" s="14"/>
      <c r="TCE844" s="14"/>
      <c r="TCF844" s="14"/>
      <c r="TCG844" s="14"/>
      <c r="TCH844" s="14"/>
      <c r="TCI844" s="14"/>
      <c r="TCJ844" s="14"/>
      <c r="TCK844" s="14"/>
      <c r="TCL844" s="14"/>
      <c r="TCM844" s="14"/>
      <c r="TCN844" s="14"/>
      <c r="TCO844" s="14"/>
      <c r="TCP844" s="14"/>
      <c r="TCQ844" s="14"/>
      <c r="TCR844" s="14"/>
      <c r="TCS844" s="14"/>
      <c r="TCT844" s="14"/>
      <c r="TCU844" s="14"/>
      <c r="TCV844" s="14"/>
      <c r="TCW844" s="14"/>
      <c r="TCX844" s="14"/>
      <c r="TCY844" s="14"/>
      <c r="TCZ844" s="14"/>
      <c r="TDA844" s="14"/>
      <c r="TDB844" s="14"/>
      <c r="TDC844" s="14"/>
      <c r="TDD844" s="14"/>
      <c r="TDE844" s="14"/>
      <c r="TDF844" s="14"/>
      <c r="TDG844" s="14"/>
      <c r="TDH844" s="14"/>
      <c r="TDI844" s="14"/>
      <c r="TDJ844" s="14"/>
      <c r="TDK844" s="14"/>
      <c r="TDL844" s="14"/>
      <c r="TDM844" s="14"/>
      <c r="TDN844" s="14"/>
      <c r="TDO844" s="14"/>
      <c r="TDP844" s="14"/>
      <c r="TDQ844" s="14"/>
      <c r="TDR844" s="14"/>
      <c r="TDS844" s="14"/>
      <c r="TDT844" s="14"/>
      <c r="TDU844" s="14"/>
      <c r="TDV844" s="14"/>
      <c r="TDW844" s="14"/>
      <c r="TDX844" s="14"/>
      <c r="TDY844" s="14"/>
      <c r="TDZ844" s="14"/>
      <c r="TEA844" s="14"/>
      <c r="TEB844" s="14"/>
      <c r="TEC844" s="14"/>
      <c r="TED844" s="14"/>
      <c r="TEE844" s="14"/>
      <c r="TEF844" s="14"/>
      <c r="TEG844" s="14"/>
      <c r="TEH844" s="14"/>
      <c r="TEI844" s="14"/>
      <c r="TEJ844" s="14"/>
      <c r="TEK844" s="14"/>
      <c r="TEL844" s="14"/>
      <c r="TEM844" s="14"/>
      <c r="TEN844" s="14"/>
      <c r="TEO844" s="14"/>
      <c r="TEP844" s="14"/>
      <c r="TEQ844" s="14"/>
      <c r="TER844" s="14"/>
      <c r="TES844" s="14"/>
      <c r="TET844" s="14"/>
      <c r="TEU844" s="14"/>
      <c r="TEV844" s="14"/>
      <c r="TEW844" s="14"/>
      <c r="TEX844" s="14"/>
      <c r="TEY844" s="14"/>
      <c r="TEZ844" s="14"/>
      <c r="TFA844" s="14"/>
      <c r="TFB844" s="14"/>
      <c r="TFC844" s="14"/>
      <c r="TFD844" s="14"/>
      <c r="TFE844" s="14"/>
      <c r="TFF844" s="14"/>
      <c r="TFG844" s="14"/>
      <c r="TFH844" s="14"/>
      <c r="TFI844" s="14"/>
      <c r="TFJ844" s="14"/>
      <c r="TFK844" s="14"/>
      <c r="TFL844" s="14"/>
      <c r="TFM844" s="14"/>
      <c r="TFN844" s="14"/>
      <c r="TFO844" s="14"/>
      <c r="TFP844" s="14"/>
      <c r="TFQ844" s="14"/>
      <c r="TFR844" s="14"/>
      <c r="TFS844" s="14"/>
      <c r="TFT844" s="14"/>
      <c r="TFU844" s="14"/>
      <c r="TFV844" s="14"/>
      <c r="TFW844" s="14"/>
      <c r="TFX844" s="14"/>
      <c r="TFY844" s="14"/>
      <c r="TFZ844" s="14"/>
      <c r="TGA844" s="14"/>
      <c r="TGB844" s="14"/>
      <c r="TGC844" s="14"/>
      <c r="TGD844" s="14"/>
      <c r="TGE844" s="14"/>
      <c r="TGF844" s="14"/>
      <c r="TGG844" s="14"/>
      <c r="TGH844" s="14"/>
      <c r="TGI844" s="14"/>
      <c r="TGJ844" s="14"/>
      <c r="TGK844" s="14"/>
      <c r="TGL844" s="14"/>
      <c r="TGM844" s="14"/>
      <c r="TGN844" s="14"/>
      <c r="TGO844" s="14"/>
      <c r="TGP844" s="14"/>
      <c r="TGQ844" s="14"/>
      <c r="TGR844" s="14"/>
      <c r="TGS844" s="14"/>
      <c r="TGT844" s="14"/>
      <c r="TGU844" s="14"/>
      <c r="TGV844" s="14"/>
      <c r="TGW844" s="14"/>
      <c r="TGX844" s="14"/>
      <c r="TGY844" s="14"/>
      <c r="TGZ844" s="14"/>
      <c r="THA844" s="14"/>
      <c r="THB844" s="14"/>
      <c r="THC844" s="14"/>
      <c r="THD844" s="14"/>
      <c r="THE844" s="14"/>
      <c r="THF844" s="14"/>
      <c r="THG844" s="14"/>
      <c r="THH844" s="14"/>
      <c r="THI844" s="14"/>
      <c r="THJ844" s="14"/>
      <c r="THK844" s="14"/>
      <c r="THL844" s="14"/>
      <c r="THM844" s="14"/>
      <c r="THN844" s="14"/>
      <c r="THO844" s="14"/>
      <c r="THP844" s="14"/>
      <c r="THQ844" s="14"/>
      <c r="THR844" s="14"/>
      <c r="THS844" s="14"/>
      <c r="THT844" s="14"/>
      <c r="THU844" s="14"/>
      <c r="THV844" s="14"/>
      <c r="THW844" s="14"/>
      <c r="THX844" s="14"/>
      <c r="THY844" s="14"/>
      <c r="THZ844" s="14"/>
      <c r="TIA844" s="14"/>
      <c r="TIB844" s="14"/>
      <c r="TIC844" s="14"/>
      <c r="TID844" s="14"/>
      <c r="TIE844" s="14"/>
      <c r="TIF844" s="14"/>
      <c r="TIG844" s="14"/>
      <c r="TIH844" s="14"/>
      <c r="TII844" s="14"/>
      <c r="TIJ844" s="14"/>
      <c r="TIK844" s="14"/>
      <c r="TIL844" s="14"/>
      <c r="TIM844" s="14"/>
      <c r="TIN844" s="14"/>
      <c r="TIO844" s="14"/>
      <c r="TIP844" s="14"/>
      <c r="TIQ844" s="14"/>
      <c r="TIR844" s="14"/>
      <c r="TIS844" s="14"/>
      <c r="TIT844" s="14"/>
      <c r="TIU844" s="14"/>
      <c r="TIV844" s="14"/>
      <c r="TIW844" s="14"/>
      <c r="TIX844" s="14"/>
      <c r="TIY844" s="14"/>
      <c r="TIZ844" s="14"/>
      <c r="TJA844" s="14"/>
      <c r="TJB844" s="14"/>
      <c r="TJC844" s="14"/>
      <c r="TJD844" s="14"/>
      <c r="TJE844" s="14"/>
      <c r="TJF844" s="14"/>
      <c r="TJG844" s="14"/>
      <c r="TJH844" s="14"/>
      <c r="TJI844" s="14"/>
      <c r="TJJ844" s="14"/>
      <c r="TJK844" s="14"/>
      <c r="TJL844" s="14"/>
      <c r="TJM844" s="14"/>
      <c r="TJN844" s="14"/>
      <c r="TJO844" s="14"/>
      <c r="TJP844" s="14"/>
      <c r="TJQ844" s="14"/>
      <c r="TJR844" s="14"/>
      <c r="TJS844" s="14"/>
      <c r="TJT844" s="14"/>
      <c r="TJU844" s="14"/>
      <c r="TJV844" s="14"/>
      <c r="TJW844" s="14"/>
      <c r="TJX844" s="14"/>
      <c r="TJY844" s="14"/>
      <c r="TJZ844" s="14"/>
      <c r="TKA844" s="14"/>
      <c r="TKB844" s="14"/>
      <c r="TKC844" s="14"/>
      <c r="TKD844" s="14"/>
      <c r="TKE844" s="14"/>
      <c r="TKF844" s="14"/>
      <c r="TKG844" s="14"/>
      <c r="TKH844" s="14"/>
      <c r="TKI844" s="14"/>
      <c r="TKJ844" s="14"/>
      <c r="TKK844" s="14"/>
      <c r="TKL844" s="14"/>
      <c r="TKM844" s="14"/>
      <c r="TKN844" s="14"/>
      <c r="TKO844" s="14"/>
      <c r="TKP844" s="14"/>
      <c r="TKQ844" s="14"/>
      <c r="TKR844" s="14"/>
      <c r="TKS844" s="14"/>
      <c r="TKT844" s="14"/>
      <c r="TKU844" s="14"/>
      <c r="TKV844" s="14"/>
      <c r="TKW844" s="14"/>
      <c r="TKX844" s="14"/>
      <c r="TKY844" s="14"/>
      <c r="TKZ844" s="14"/>
      <c r="TLA844" s="14"/>
      <c r="TLB844" s="14"/>
      <c r="TLC844" s="14"/>
      <c r="TLD844" s="14"/>
      <c r="TLE844" s="14"/>
      <c r="TLF844" s="14"/>
      <c r="TLG844" s="14"/>
      <c r="TLH844" s="14"/>
      <c r="TLI844" s="14"/>
      <c r="TLJ844" s="14"/>
      <c r="TLK844" s="14"/>
      <c r="TLL844" s="14"/>
      <c r="TLM844" s="14"/>
      <c r="TLN844" s="14"/>
      <c r="TLO844" s="14"/>
      <c r="TLP844" s="14"/>
      <c r="TLQ844" s="14"/>
      <c r="TLR844" s="14"/>
      <c r="TLS844" s="14"/>
      <c r="TLT844" s="14"/>
      <c r="TLU844" s="14"/>
      <c r="TLV844" s="14"/>
      <c r="TLW844" s="14"/>
      <c r="TLX844" s="14"/>
      <c r="TLY844" s="14"/>
      <c r="TLZ844" s="14"/>
      <c r="TMA844" s="14"/>
      <c r="TMB844" s="14"/>
      <c r="TMC844" s="14"/>
      <c r="TMD844" s="14"/>
      <c r="TME844" s="14"/>
      <c r="TMF844" s="14"/>
      <c r="TMG844" s="14"/>
      <c r="TMH844" s="14"/>
      <c r="TMI844" s="14"/>
      <c r="TMJ844" s="14"/>
      <c r="TMK844" s="14"/>
      <c r="TML844" s="14"/>
      <c r="TMM844" s="14"/>
      <c r="TMN844" s="14"/>
      <c r="TMO844" s="14"/>
      <c r="TMP844" s="14"/>
      <c r="TMQ844" s="14"/>
      <c r="TMR844" s="14"/>
      <c r="TMS844" s="14"/>
      <c r="TMT844" s="14"/>
      <c r="TMU844" s="14"/>
      <c r="TMV844" s="14"/>
      <c r="TMW844" s="14"/>
      <c r="TMX844" s="14"/>
      <c r="TMY844" s="14"/>
      <c r="TMZ844" s="14"/>
      <c r="TNA844" s="14"/>
      <c r="TNB844" s="14"/>
      <c r="TNC844" s="14"/>
      <c r="TND844" s="14"/>
      <c r="TNE844" s="14"/>
      <c r="TNF844" s="14"/>
      <c r="TNG844" s="14"/>
      <c r="TNH844" s="14"/>
      <c r="TNI844" s="14"/>
      <c r="TNJ844" s="14"/>
      <c r="TNK844" s="14"/>
      <c r="TNL844" s="14"/>
      <c r="TNM844" s="14"/>
      <c r="TNN844" s="14"/>
      <c r="TNO844" s="14"/>
      <c r="TNP844" s="14"/>
      <c r="TNQ844" s="14"/>
      <c r="TNR844" s="14"/>
      <c r="TNS844" s="14"/>
      <c r="TNT844" s="14"/>
      <c r="TNU844" s="14"/>
      <c r="TNV844" s="14"/>
      <c r="TNW844" s="14"/>
      <c r="TNX844" s="14"/>
      <c r="TNY844" s="14"/>
      <c r="TNZ844" s="14"/>
      <c r="TOA844" s="14"/>
      <c r="TOB844" s="14"/>
      <c r="TOC844" s="14"/>
      <c r="TOD844" s="14"/>
      <c r="TOE844" s="14"/>
      <c r="TOF844" s="14"/>
      <c r="TOG844" s="14"/>
      <c r="TOH844" s="14"/>
      <c r="TOI844" s="14"/>
      <c r="TOJ844" s="14"/>
      <c r="TOK844" s="14"/>
      <c r="TOL844" s="14"/>
      <c r="TOM844" s="14"/>
      <c r="TON844" s="14"/>
      <c r="TOO844" s="14"/>
      <c r="TOP844" s="14"/>
      <c r="TOQ844" s="14"/>
      <c r="TOR844" s="14"/>
      <c r="TOS844" s="14"/>
      <c r="TOT844" s="14"/>
      <c r="TOU844" s="14"/>
      <c r="TOV844" s="14"/>
      <c r="TOW844" s="14"/>
      <c r="TOX844" s="14"/>
      <c r="TOY844" s="14"/>
      <c r="TOZ844" s="14"/>
      <c r="TPA844" s="14"/>
      <c r="TPB844" s="14"/>
      <c r="TPC844" s="14"/>
      <c r="TPD844" s="14"/>
      <c r="TPE844" s="14"/>
      <c r="TPF844" s="14"/>
      <c r="TPG844" s="14"/>
      <c r="TPH844" s="14"/>
      <c r="TPI844" s="14"/>
      <c r="TPJ844" s="14"/>
      <c r="TPK844" s="14"/>
      <c r="TPL844" s="14"/>
      <c r="TPM844" s="14"/>
      <c r="TPN844" s="14"/>
      <c r="TPO844" s="14"/>
      <c r="TPP844" s="14"/>
      <c r="TPQ844" s="14"/>
      <c r="TPR844" s="14"/>
      <c r="TPS844" s="14"/>
      <c r="TPT844" s="14"/>
      <c r="TPU844" s="14"/>
      <c r="TPV844" s="14"/>
      <c r="TPW844" s="14"/>
      <c r="TPX844" s="14"/>
      <c r="TPY844" s="14"/>
      <c r="TPZ844" s="14"/>
      <c r="TQA844" s="14"/>
      <c r="TQB844" s="14"/>
      <c r="TQC844" s="14"/>
      <c r="TQD844" s="14"/>
      <c r="TQE844" s="14"/>
      <c r="TQF844" s="14"/>
      <c r="TQG844" s="14"/>
      <c r="TQH844" s="14"/>
      <c r="TQI844" s="14"/>
      <c r="TQJ844" s="14"/>
      <c r="TQK844" s="14"/>
      <c r="TQL844" s="14"/>
      <c r="TQM844" s="14"/>
      <c r="TQN844" s="14"/>
      <c r="TQO844" s="14"/>
      <c r="TQP844" s="14"/>
      <c r="TQQ844" s="14"/>
      <c r="TQR844" s="14"/>
      <c r="TQS844" s="14"/>
      <c r="TQT844" s="14"/>
      <c r="TQU844" s="14"/>
      <c r="TQV844" s="14"/>
      <c r="TQW844" s="14"/>
      <c r="TQX844" s="14"/>
      <c r="TQY844" s="14"/>
      <c r="TQZ844" s="14"/>
      <c r="TRA844" s="14"/>
      <c r="TRB844" s="14"/>
      <c r="TRC844" s="14"/>
      <c r="TRD844" s="14"/>
      <c r="TRE844" s="14"/>
      <c r="TRF844" s="14"/>
      <c r="TRG844" s="14"/>
      <c r="TRH844" s="14"/>
      <c r="TRI844" s="14"/>
      <c r="TRJ844" s="14"/>
      <c r="TRK844" s="14"/>
      <c r="TRL844" s="14"/>
      <c r="TRM844" s="14"/>
      <c r="TRN844" s="14"/>
      <c r="TRO844" s="14"/>
      <c r="TRP844" s="14"/>
      <c r="TRQ844" s="14"/>
      <c r="TRR844" s="14"/>
      <c r="TRS844" s="14"/>
      <c r="TRT844" s="14"/>
      <c r="TRU844" s="14"/>
      <c r="TRV844" s="14"/>
      <c r="TRW844" s="14"/>
      <c r="TRX844" s="14"/>
      <c r="TRY844" s="14"/>
      <c r="TRZ844" s="14"/>
      <c r="TSA844" s="14"/>
      <c r="TSB844" s="14"/>
      <c r="TSC844" s="14"/>
      <c r="TSD844" s="14"/>
      <c r="TSE844" s="14"/>
      <c r="TSF844" s="14"/>
      <c r="TSG844" s="14"/>
      <c r="TSH844" s="14"/>
      <c r="TSI844" s="14"/>
      <c r="TSJ844" s="14"/>
      <c r="TSK844" s="14"/>
      <c r="TSL844" s="14"/>
      <c r="TSM844" s="14"/>
      <c r="TSN844" s="14"/>
      <c r="TSO844" s="14"/>
      <c r="TSP844" s="14"/>
      <c r="TSQ844" s="14"/>
      <c r="TSR844" s="14"/>
      <c r="TSS844" s="14"/>
      <c r="TST844" s="14"/>
      <c r="TSU844" s="14"/>
      <c r="TSV844" s="14"/>
      <c r="TSW844" s="14"/>
      <c r="TSX844" s="14"/>
      <c r="TSY844" s="14"/>
      <c r="TSZ844" s="14"/>
      <c r="TTA844" s="14"/>
      <c r="TTB844" s="14"/>
      <c r="TTC844" s="14"/>
      <c r="TTD844" s="14"/>
      <c r="TTE844" s="14"/>
      <c r="TTF844" s="14"/>
      <c r="TTG844" s="14"/>
      <c r="TTH844" s="14"/>
      <c r="TTI844" s="14"/>
      <c r="TTJ844" s="14"/>
      <c r="TTK844" s="14"/>
      <c r="TTL844" s="14"/>
      <c r="TTM844" s="14"/>
      <c r="TTN844" s="14"/>
      <c r="TTO844" s="14"/>
      <c r="TTP844" s="14"/>
      <c r="TTQ844" s="14"/>
      <c r="TTR844" s="14"/>
      <c r="TTS844" s="14"/>
      <c r="TTT844" s="14"/>
      <c r="TTU844" s="14"/>
      <c r="TTV844" s="14"/>
      <c r="TTW844" s="14"/>
      <c r="TTX844" s="14"/>
      <c r="TTY844" s="14"/>
      <c r="TTZ844" s="14"/>
      <c r="TUA844" s="14"/>
      <c r="TUB844" s="14"/>
      <c r="TUC844" s="14"/>
      <c r="TUD844" s="14"/>
      <c r="TUE844" s="14"/>
      <c r="TUF844" s="14"/>
      <c r="TUG844" s="14"/>
      <c r="TUH844" s="14"/>
      <c r="TUI844" s="14"/>
      <c r="TUJ844" s="14"/>
      <c r="TUK844" s="14"/>
      <c r="TUL844" s="14"/>
      <c r="TUM844" s="14"/>
      <c r="TUN844" s="14"/>
      <c r="TUO844" s="14"/>
      <c r="TUP844" s="14"/>
      <c r="TUQ844" s="14"/>
      <c r="TUR844" s="14"/>
      <c r="TUS844" s="14"/>
      <c r="TUT844" s="14"/>
      <c r="TUU844" s="14"/>
      <c r="TUV844" s="14"/>
      <c r="TUW844" s="14"/>
      <c r="TUX844" s="14"/>
      <c r="TUY844" s="14"/>
      <c r="TUZ844" s="14"/>
      <c r="TVA844" s="14"/>
      <c r="TVB844" s="14"/>
      <c r="TVC844" s="14"/>
      <c r="TVD844" s="14"/>
      <c r="TVE844" s="14"/>
      <c r="TVF844" s="14"/>
      <c r="TVG844" s="14"/>
      <c r="TVH844" s="14"/>
      <c r="TVI844" s="14"/>
      <c r="TVJ844" s="14"/>
      <c r="TVK844" s="14"/>
      <c r="TVL844" s="14"/>
      <c r="TVM844" s="14"/>
      <c r="TVN844" s="14"/>
      <c r="TVO844" s="14"/>
      <c r="TVP844" s="14"/>
      <c r="TVQ844" s="14"/>
      <c r="TVR844" s="14"/>
      <c r="TVS844" s="14"/>
      <c r="TVT844" s="14"/>
      <c r="TVU844" s="14"/>
      <c r="TVV844" s="14"/>
      <c r="TVW844" s="14"/>
      <c r="TVX844" s="14"/>
      <c r="TVY844" s="14"/>
      <c r="TVZ844" s="14"/>
      <c r="TWA844" s="14"/>
      <c r="TWB844" s="14"/>
      <c r="TWC844" s="14"/>
      <c r="TWD844" s="14"/>
      <c r="TWE844" s="14"/>
      <c r="TWF844" s="14"/>
      <c r="TWG844" s="14"/>
      <c r="TWH844" s="14"/>
      <c r="TWI844" s="14"/>
      <c r="TWJ844" s="14"/>
      <c r="TWK844" s="14"/>
      <c r="TWL844" s="14"/>
      <c r="TWM844" s="14"/>
      <c r="TWN844" s="14"/>
      <c r="TWO844" s="14"/>
      <c r="TWP844" s="14"/>
      <c r="TWQ844" s="14"/>
      <c r="TWR844" s="14"/>
      <c r="TWS844" s="14"/>
      <c r="TWT844" s="14"/>
      <c r="TWU844" s="14"/>
      <c r="TWV844" s="14"/>
      <c r="TWW844" s="14"/>
      <c r="TWX844" s="14"/>
      <c r="TWY844" s="14"/>
      <c r="TWZ844" s="14"/>
      <c r="TXA844" s="14"/>
      <c r="TXB844" s="14"/>
      <c r="TXC844" s="14"/>
      <c r="TXD844" s="14"/>
      <c r="TXE844" s="14"/>
      <c r="TXF844" s="14"/>
      <c r="TXG844" s="14"/>
      <c r="TXH844" s="14"/>
      <c r="TXI844" s="14"/>
      <c r="TXJ844" s="14"/>
      <c r="TXK844" s="14"/>
      <c r="TXL844" s="14"/>
      <c r="TXM844" s="14"/>
      <c r="TXN844" s="14"/>
      <c r="TXO844" s="14"/>
      <c r="TXP844" s="14"/>
      <c r="TXQ844" s="14"/>
      <c r="TXR844" s="14"/>
      <c r="TXS844" s="14"/>
      <c r="TXT844" s="14"/>
      <c r="TXU844" s="14"/>
      <c r="TXV844" s="14"/>
      <c r="TXW844" s="14"/>
      <c r="TXX844" s="14"/>
      <c r="TXY844" s="14"/>
      <c r="TXZ844" s="14"/>
      <c r="TYA844" s="14"/>
      <c r="TYB844" s="14"/>
      <c r="TYC844" s="14"/>
      <c r="TYD844" s="14"/>
      <c r="TYE844" s="14"/>
      <c r="TYF844" s="14"/>
      <c r="TYG844" s="14"/>
      <c r="TYH844" s="14"/>
      <c r="TYI844" s="14"/>
      <c r="TYJ844" s="14"/>
      <c r="TYK844" s="14"/>
      <c r="TYL844" s="14"/>
      <c r="TYM844" s="14"/>
      <c r="TYN844" s="14"/>
      <c r="TYO844" s="14"/>
      <c r="TYP844" s="14"/>
      <c r="TYQ844" s="14"/>
      <c r="TYR844" s="14"/>
      <c r="TYS844" s="14"/>
      <c r="TYT844" s="14"/>
      <c r="TYU844" s="14"/>
      <c r="TYV844" s="14"/>
      <c r="TYW844" s="14"/>
      <c r="TYX844" s="14"/>
      <c r="TYY844" s="14"/>
      <c r="TYZ844" s="14"/>
      <c r="TZA844" s="14"/>
      <c r="TZB844" s="14"/>
      <c r="TZC844" s="14"/>
      <c r="TZD844" s="14"/>
      <c r="TZE844" s="14"/>
      <c r="TZF844" s="14"/>
      <c r="TZG844" s="14"/>
      <c r="TZH844" s="14"/>
      <c r="TZI844" s="14"/>
      <c r="TZJ844" s="14"/>
      <c r="TZK844" s="14"/>
      <c r="TZL844" s="14"/>
      <c r="TZM844" s="14"/>
      <c r="TZN844" s="14"/>
      <c r="TZO844" s="14"/>
      <c r="TZP844" s="14"/>
      <c r="TZQ844" s="14"/>
      <c r="TZR844" s="14"/>
      <c r="TZS844" s="14"/>
      <c r="TZT844" s="14"/>
      <c r="TZU844" s="14"/>
      <c r="TZV844" s="14"/>
      <c r="TZW844" s="14"/>
      <c r="TZX844" s="14"/>
      <c r="TZY844" s="14"/>
      <c r="TZZ844" s="14"/>
      <c r="UAA844" s="14"/>
      <c r="UAB844" s="14"/>
      <c r="UAC844" s="14"/>
      <c r="UAD844" s="14"/>
      <c r="UAE844" s="14"/>
      <c r="UAF844" s="14"/>
      <c r="UAG844" s="14"/>
      <c r="UAH844" s="14"/>
      <c r="UAI844" s="14"/>
      <c r="UAJ844" s="14"/>
      <c r="UAK844" s="14"/>
      <c r="UAL844" s="14"/>
      <c r="UAM844" s="14"/>
      <c r="UAN844" s="14"/>
      <c r="UAO844" s="14"/>
      <c r="UAP844" s="14"/>
      <c r="UAQ844" s="14"/>
      <c r="UAR844" s="14"/>
      <c r="UAS844" s="14"/>
      <c r="UAT844" s="14"/>
      <c r="UAU844" s="14"/>
      <c r="UAV844" s="14"/>
      <c r="UAW844" s="14"/>
      <c r="UAX844" s="14"/>
      <c r="UAY844" s="14"/>
      <c r="UAZ844" s="14"/>
      <c r="UBA844" s="14"/>
      <c r="UBB844" s="14"/>
      <c r="UBC844" s="14"/>
      <c r="UBD844" s="14"/>
      <c r="UBE844" s="14"/>
      <c r="UBF844" s="14"/>
      <c r="UBG844" s="14"/>
      <c r="UBH844" s="14"/>
      <c r="UBI844" s="14"/>
      <c r="UBJ844" s="14"/>
      <c r="UBK844" s="14"/>
      <c r="UBL844" s="14"/>
      <c r="UBM844" s="14"/>
      <c r="UBN844" s="14"/>
      <c r="UBO844" s="14"/>
      <c r="UBP844" s="14"/>
      <c r="UBQ844" s="14"/>
      <c r="UBR844" s="14"/>
      <c r="UBS844" s="14"/>
      <c r="UBT844" s="14"/>
      <c r="UBU844" s="14"/>
      <c r="UBV844" s="14"/>
      <c r="UBW844" s="14"/>
      <c r="UBX844" s="14"/>
      <c r="UBY844" s="14"/>
      <c r="UBZ844" s="14"/>
      <c r="UCA844" s="14"/>
      <c r="UCB844" s="14"/>
      <c r="UCC844" s="14"/>
      <c r="UCD844" s="14"/>
      <c r="UCE844" s="14"/>
      <c r="UCF844" s="14"/>
      <c r="UCG844" s="14"/>
      <c r="UCH844" s="14"/>
      <c r="UCI844" s="14"/>
      <c r="UCJ844" s="14"/>
      <c r="UCK844" s="14"/>
      <c r="UCL844" s="14"/>
      <c r="UCM844" s="14"/>
      <c r="UCN844" s="14"/>
      <c r="UCO844" s="14"/>
      <c r="UCP844" s="14"/>
      <c r="UCQ844" s="14"/>
      <c r="UCR844" s="14"/>
      <c r="UCS844" s="14"/>
      <c r="UCT844" s="14"/>
      <c r="UCU844" s="14"/>
      <c r="UCV844" s="14"/>
      <c r="UCW844" s="14"/>
      <c r="UCX844" s="14"/>
      <c r="UCY844" s="14"/>
      <c r="UCZ844" s="14"/>
      <c r="UDA844" s="14"/>
      <c r="UDB844" s="14"/>
      <c r="UDC844" s="14"/>
      <c r="UDD844" s="14"/>
      <c r="UDE844" s="14"/>
      <c r="UDF844" s="14"/>
      <c r="UDG844" s="14"/>
      <c r="UDH844" s="14"/>
      <c r="UDI844" s="14"/>
      <c r="UDJ844" s="14"/>
      <c r="UDK844" s="14"/>
      <c r="UDL844" s="14"/>
      <c r="UDM844" s="14"/>
      <c r="UDN844" s="14"/>
      <c r="UDO844" s="14"/>
      <c r="UDP844" s="14"/>
      <c r="UDQ844" s="14"/>
      <c r="UDR844" s="14"/>
      <c r="UDS844" s="14"/>
      <c r="UDT844" s="14"/>
      <c r="UDU844" s="14"/>
      <c r="UDV844" s="14"/>
      <c r="UDW844" s="14"/>
      <c r="UDX844" s="14"/>
      <c r="UDY844" s="14"/>
      <c r="UDZ844" s="14"/>
      <c r="UEA844" s="14"/>
      <c r="UEB844" s="14"/>
      <c r="UEC844" s="14"/>
      <c r="UED844" s="14"/>
      <c r="UEE844" s="14"/>
      <c r="UEF844" s="14"/>
      <c r="UEG844" s="14"/>
      <c r="UEH844" s="14"/>
      <c r="UEI844" s="14"/>
      <c r="UEJ844" s="14"/>
      <c r="UEK844" s="14"/>
      <c r="UEL844" s="14"/>
      <c r="UEM844" s="14"/>
      <c r="UEN844" s="14"/>
      <c r="UEO844" s="14"/>
      <c r="UEP844" s="14"/>
      <c r="UEQ844" s="14"/>
      <c r="UER844" s="14"/>
      <c r="UES844" s="14"/>
      <c r="UET844" s="14"/>
      <c r="UEU844" s="14"/>
      <c r="UEV844" s="14"/>
      <c r="UEW844" s="14"/>
      <c r="UEX844" s="14"/>
      <c r="UEY844" s="14"/>
      <c r="UEZ844" s="14"/>
      <c r="UFA844" s="14"/>
      <c r="UFB844" s="14"/>
      <c r="UFC844" s="14"/>
      <c r="UFD844" s="14"/>
      <c r="UFE844" s="14"/>
      <c r="UFF844" s="14"/>
      <c r="UFG844" s="14"/>
      <c r="UFH844" s="14"/>
      <c r="UFI844" s="14"/>
      <c r="UFJ844" s="14"/>
      <c r="UFK844" s="14"/>
      <c r="UFL844" s="14"/>
      <c r="UFM844" s="14"/>
      <c r="UFN844" s="14"/>
      <c r="UFO844" s="14"/>
      <c r="UFP844" s="14"/>
      <c r="UFQ844" s="14"/>
      <c r="UFR844" s="14"/>
      <c r="UFS844" s="14"/>
      <c r="UFT844" s="14"/>
      <c r="UFU844" s="14"/>
      <c r="UFV844" s="14"/>
      <c r="UFW844" s="14"/>
      <c r="UFX844" s="14"/>
      <c r="UFY844" s="14"/>
      <c r="UFZ844" s="14"/>
      <c r="UGA844" s="14"/>
      <c r="UGB844" s="14"/>
      <c r="UGC844" s="14"/>
      <c r="UGD844" s="14"/>
      <c r="UGE844" s="14"/>
      <c r="UGF844" s="14"/>
      <c r="UGG844" s="14"/>
      <c r="UGH844" s="14"/>
      <c r="UGI844" s="14"/>
      <c r="UGJ844" s="14"/>
      <c r="UGK844" s="14"/>
      <c r="UGL844" s="14"/>
      <c r="UGM844" s="14"/>
      <c r="UGN844" s="14"/>
      <c r="UGO844" s="14"/>
      <c r="UGP844" s="14"/>
      <c r="UGQ844" s="14"/>
      <c r="UGR844" s="14"/>
      <c r="UGS844" s="14"/>
      <c r="UGT844" s="14"/>
      <c r="UGU844" s="14"/>
      <c r="UGV844" s="14"/>
      <c r="UGW844" s="14"/>
      <c r="UGX844" s="14"/>
      <c r="UGY844" s="14"/>
      <c r="UGZ844" s="14"/>
      <c r="UHA844" s="14"/>
      <c r="UHB844" s="14"/>
      <c r="UHC844" s="14"/>
      <c r="UHD844" s="14"/>
      <c r="UHE844" s="14"/>
      <c r="UHF844" s="14"/>
      <c r="UHG844" s="14"/>
      <c r="UHH844" s="14"/>
      <c r="UHI844" s="14"/>
      <c r="UHJ844" s="14"/>
      <c r="UHK844" s="14"/>
      <c r="UHL844" s="14"/>
      <c r="UHM844" s="14"/>
      <c r="UHN844" s="14"/>
      <c r="UHO844" s="14"/>
      <c r="UHP844" s="14"/>
      <c r="UHQ844" s="14"/>
      <c r="UHR844" s="14"/>
      <c r="UHS844" s="14"/>
      <c r="UHT844" s="14"/>
      <c r="UHU844" s="14"/>
      <c r="UHV844" s="14"/>
      <c r="UHW844" s="14"/>
      <c r="UHX844" s="14"/>
      <c r="UHY844" s="14"/>
      <c r="UHZ844" s="14"/>
      <c r="UIA844" s="14"/>
      <c r="UIB844" s="14"/>
      <c r="UIC844" s="14"/>
      <c r="UID844" s="14"/>
      <c r="UIE844" s="14"/>
      <c r="UIF844" s="14"/>
      <c r="UIG844" s="14"/>
      <c r="UIH844" s="14"/>
      <c r="UII844" s="14"/>
      <c r="UIJ844" s="14"/>
      <c r="UIK844" s="14"/>
      <c r="UIL844" s="14"/>
      <c r="UIM844" s="14"/>
      <c r="UIN844" s="14"/>
      <c r="UIO844" s="14"/>
      <c r="UIP844" s="14"/>
      <c r="UIQ844" s="14"/>
      <c r="UIR844" s="14"/>
      <c r="UIS844" s="14"/>
      <c r="UIT844" s="14"/>
      <c r="UIU844" s="14"/>
      <c r="UIV844" s="14"/>
      <c r="UIW844" s="14"/>
      <c r="UIX844" s="14"/>
      <c r="UIY844" s="14"/>
      <c r="UIZ844" s="14"/>
      <c r="UJA844" s="14"/>
      <c r="UJB844" s="14"/>
      <c r="UJC844" s="14"/>
      <c r="UJD844" s="14"/>
      <c r="UJE844" s="14"/>
      <c r="UJF844" s="14"/>
      <c r="UJG844" s="14"/>
      <c r="UJH844" s="14"/>
      <c r="UJI844" s="14"/>
      <c r="UJJ844" s="14"/>
      <c r="UJK844" s="14"/>
      <c r="UJL844" s="14"/>
      <c r="UJM844" s="14"/>
      <c r="UJN844" s="14"/>
      <c r="UJO844" s="14"/>
      <c r="UJP844" s="14"/>
      <c r="UJQ844" s="14"/>
      <c r="UJR844" s="14"/>
      <c r="UJS844" s="14"/>
      <c r="UJT844" s="14"/>
      <c r="UJU844" s="14"/>
      <c r="UJV844" s="14"/>
      <c r="UJW844" s="14"/>
      <c r="UJX844" s="14"/>
      <c r="UJY844" s="14"/>
      <c r="UJZ844" s="14"/>
      <c r="UKA844" s="14"/>
      <c r="UKB844" s="14"/>
      <c r="UKC844" s="14"/>
      <c r="UKD844" s="14"/>
      <c r="UKE844" s="14"/>
      <c r="UKF844" s="14"/>
      <c r="UKG844" s="14"/>
      <c r="UKH844" s="14"/>
      <c r="UKI844" s="14"/>
      <c r="UKJ844" s="14"/>
      <c r="UKK844" s="14"/>
      <c r="UKL844" s="14"/>
      <c r="UKM844" s="14"/>
      <c r="UKN844" s="14"/>
      <c r="UKO844" s="14"/>
      <c r="UKP844" s="14"/>
      <c r="UKQ844" s="14"/>
      <c r="UKR844" s="14"/>
      <c r="UKS844" s="14"/>
      <c r="UKT844" s="14"/>
      <c r="UKU844" s="14"/>
      <c r="UKV844" s="14"/>
      <c r="UKW844" s="14"/>
      <c r="UKX844" s="14"/>
      <c r="UKY844" s="14"/>
      <c r="UKZ844" s="14"/>
      <c r="ULA844" s="14"/>
      <c r="ULB844" s="14"/>
      <c r="ULC844" s="14"/>
      <c r="ULD844" s="14"/>
      <c r="ULE844" s="14"/>
      <c r="ULF844" s="14"/>
      <c r="ULG844" s="14"/>
      <c r="ULH844" s="14"/>
      <c r="ULI844" s="14"/>
      <c r="ULJ844" s="14"/>
      <c r="ULK844" s="14"/>
      <c r="ULL844" s="14"/>
      <c r="ULM844" s="14"/>
      <c r="ULN844" s="14"/>
      <c r="ULO844" s="14"/>
      <c r="ULP844" s="14"/>
      <c r="ULQ844" s="14"/>
      <c r="ULR844" s="14"/>
      <c r="ULS844" s="14"/>
      <c r="ULT844" s="14"/>
      <c r="ULU844" s="14"/>
      <c r="ULV844" s="14"/>
      <c r="ULW844" s="14"/>
      <c r="ULX844" s="14"/>
      <c r="ULY844" s="14"/>
      <c r="ULZ844" s="14"/>
      <c r="UMA844" s="14"/>
      <c r="UMB844" s="14"/>
      <c r="UMC844" s="14"/>
      <c r="UMD844" s="14"/>
      <c r="UME844" s="14"/>
      <c r="UMF844" s="14"/>
      <c r="UMG844" s="14"/>
      <c r="UMH844" s="14"/>
      <c r="UMI844" s="14"/>
      <c r="UMJ844" s="14"/>
      <c r="UMK844" s="14"/>
      <c r="UML844" s="14"/>
      <c r="UMM844" s="14"/>
      <c r="UMN844" s="14"/>
      <c r="UMO844" s="14"/>
      <c r="UMP844" s="14"/>
      <c r="UMQ844" s="14"/>
      <c r="UMR844" s="14"/>
      <c r="UMS844" s="14"/>
      <c r="UMT844" s="14"/>
      <c r="UMU844" s="14"/>
      <c r="UMV844" s="14"/>
      <c r="UMW844" s="14"/>
      <c r="UMX844" s="14"/>
      <c r="UMY844" s="14"/>
      <c r="UMZ844" s="14"/>
      <c r="UNA844" s="14"/>
      <c r="UNB844" s="14"/>
      <c r="UNC844" s="14"/>
      <c r="UND844" s="14"/>
      <c r="UNE844" s="14"/>
      <c r="UNF844" s="14"/>
      <c r="UNG844" s="14"/>
      <c r="UNH844" s="14"/>
      <c r="UNI844" s="14"/>
      <c r="UNJ844" s="14"/>
      <c r="UNK844" s="14"/>
      <c r="UNL844" s="14"/>
      <c r="UNM844" s="14"/>
      <c r="UNN844" s="14"/>
      <c r="UNO844" s="14"/>
      <c r="UNP844" s="14"/>
      <c r="UNQ844" s="14"/>
      <c r="UNR844" s="14"/>
      <c r="UNS844" s="14"/>
      <c r="UNT844" s="14"/>
      <c r="UNU844" s="14"/>
      <c r="UNV844" s="14"/>
      <c r="UNW844" s="14"/>
      <c r="UNX844" s="14"/>
      <c r="UNY844" s="14"/>
      <c r="UNZ844" s="14"/>
      <c r="UOA844" s="14"/>
      <c r="UOB844" s="14"/>
      <c r="UOC844" s="14"/>
      <c r="UOD844" s="14"/>
      <c r="UOE844" s="14"/>
      <c r="UOF844" s="14"/>
      <c r="UOG844" s="14"/>
      <c r="UOH844" s="14"/>
      <c r="UOI844" s="14"/>
      <c r="UOJ844" s="14"/>
      <c r="UOK844" s="14"/>
      <c r="UOL844" s="14"/>
      <c r="UOM844" s="14"/>
      <c r="UON844" s="14"/>
      <c r="UOO844" s="14"/>
      <c r="UOP844" s="14"/>
      <c r="UOQ844" s="14"/>
      <c r="UOR844" s="14"/>
      <c r="UOS844" s="14"/>
      <c r="UOT844" s="14"/>
      <c r="UOU844" s="14"/>
      <c r="UOV844" s="14"/>
      <c r="UOW844" s="14"/>
      <c r="UOX844" s="14"/>
      <c r="UOY844" s="14"/>
      <c r="UOZ844" s="14"/>
      <c r="UPA844" s="14"/>
      <c r="UPB844" s="14"/>
      <c r="UPC844" s="14"/>
      <c r="UPD844" s="14"/>
      <c r="UPE844" s="14"/>
      <c r="UPF844" s="14"/>
      <c r="UPG844" s="14"/>
      <c r="UPH844" s="14"/>
      <c r="UPI844" s="14"/>
      <c r="UPJ844" s="14"/>
      <c r="UPK844" s="14"/>
      <c r="UPL844" s="14"/>
      <c r="UPM844" s="14"/>
      <c r="UPN844" s="14"/>
      <c r="UPO844" s="14"/>
      <c r="UPP844" s="14"/>
      <c r="UPQ844" s="14"/>
      <c r="UPR844" s="14"/>
      <c r="UPS844" s="14"/>
      <c r="UPT844" s="14"/>
      <c r="UPU844" s="14"/>
      <c r="UPV844" s="14"/>
      <c r="UPW844" s="14"/>
      <c r="UPX844" s="14"/>
      <c r="UPY844" s="14"/>
      <c r="UPZ844" s="14"/>
      <c r="UQA844" s="14"/>
      <c r="UQB844" s="14"/>
      <c r="UQC844" s="14"/>
      <c r="UQD844" s="14"/>
      <c r="UQE844" s="14"/>
      <c r="UQF844" s="14"/>
      <c r="UQG844" s="14"/>
      <c r="UQH844" s="14"/>
      <c r="UQI844" s="14"/>
      <c r="UQJ844" s="14"/>
      <c r="UQK844" s="14"/>
      <c r="UQL844" s="14"/>
      <c r="UQM844" s="14"/>
      <c r="UQN844" s="14"/>
      <c r="UQO844" s="14"/>
      <c r="UQP844" s="14"/>
      <c r="UQQ844" s="14"/>
      <c r="UQR844" s="14"/>
      <c r="UQS844" s="14"/>
      <c r="UQT844" s="14"/>
      <c r="UQU844" s="14"/>
      <c r="UQV844" s="14"/>
      <c r="UQW844" s="14"/>
      <c r="UQX844" s="14"/>
      <c r="UQY844" s="14"/>
      <c r="UQZ844" s="14"/>
      <c r="URA844" s="14"/>
      <c r="URB844" s="14"/>
      <c r="URC844" s="14"/>
      <c r="URD844" s="14"/>
      <c r="URE844" s="14"/>
      <c r="URF844" s="14"/>
      <c r="URG844" s="14"/>
      <c r="URH844" s="14"/>
      <c r="URI844" s="14"/>
      <c r="URJ844" s="14"/>
      <c r="URK844" s="14"/>
      <c r="URL844" s="14"/>
      <c r="URM844" s="14"/>
      <c r="URN844" s="14"/>
      <c r="URO844" s="14"/>
      <c r="URP844" s="14"/>
      <c r="URQ844" s="14"/>
      <c r="URR844" s="14"/>
      <c r="URS844" s="14"/>
      <c r="URT844" s="14"/>
      <c r="URU844" s="14"/>
      <c r="URV844" s="14"/>
      <c r="URW844" s="14"/>
      <c r="URX844" s="14"/>
      <c r="URY844" s="14"/>
      <c r="URZ844" s="14"/>
      <c r="USA844" s="14"/>
      <c r="USB844" s="14"/>
      <c r="USC844" s="14"/>
      <c r="USD844" s="14"/>
      <c r="USE844" s="14"/>
      <c r="USF844" s="14"/>
      <c r="USG844" s="14"/>
      <c r="USH844" s="14"/>
      <c r="USI844" s="14"/>
      <c r="USJ844" s="14"/>
      <c r="USK844" s="14"/>
      <c r="USL844" s="14"/>
      <c r="USM844" s="14"/>
      <c r="USN844" s="14"/>
      <c r="USO844" s="14"/>
      <c r="USP844" s="14"/>
      <c r="USQ844" s="14"/>
      <c r="USR844" s="14"/>
      <c r="USS844" s="14"/>
      <c r="UST844" s="14"/>
      <c r="USU844" s="14"/>
      <c r="USV844" s="14"/>
      <c r="USW844" s="14"/>
      <c r="USX844" s="14"/>
      <c r="USY844" s="14"/>
      <c r="USZ844" s="14"/>
      <c r="UTA844" s="14"/>
      <c r="UTB844" s="14"/>
      <c r="UTC844" s="14"/>
      <c r="UTD844" s="14"/>
      <c r="UTE844" s="14"/>
      <c r="UTF844" s="14"/>
      <c r="UTG844" s="14"/>
      <c r="UTH844" s="14"/>
      <c r="UTI844" s="14"/>
      <c r="UTJ844" s="14"/>
      <c r="UTK844" s="14"/>
      <c r="UTL844" s="14"/>
      <c r="UTM844" s="14"/>
      <c r="UTN844" s="14"/>
      <c r="UTO844" s="14"/>
      <c r="UTP844" s="14"/>
      <c r="UTQ844" s="14"/>
      <c r="UTR844" s="14"/>
      <c r="UTS844" s="14"/>
      <c r="UTT844" s="14"/>
      <c r="UTU844" s="14"/>
      <c r="UTV844" s="14"/>
      <c r="UTW844" s="14"/>
      <c r="UTX844" s="14"/>
      <c r="UTY844" s="14"/>
      <c r="UTZ844" s="14"/>
      <c r="UUA844" s="14"/>
      <c r="UUB844" s="14"/>
      <c r="UUC844" s="14"/>
      <c r="UUD844" s="14"/>
      <c r="UUE844" s="14"/>
      <c r="UUF844" s="14"/>
      <c r="UUG844" s="14"/>
      <c r="UUH844" s="14"/>
      <c r="UUI844" s="14"/>
      <c r="UUJ844" s="14"/>
      <c r="UUK844" s="14"/>
      <c r="UUL844" s="14"/>
      <c r="UUM844" s="14"/>
      <c r="UUN844" s="14"/>
      <c r="UUO844" s="14"/>
      <c r="UUP844" s="14"/>
      <c r="UUQ844" s="14"/>
      <c r="UUR844" s="14"/>
      <c r="UUS844" s="14"/>
      <c r="UUT844" s="14"/>
      <c r="UUU844" s="14"/>
      <c r="UUV844" s="14"/>
      <c r="UUW844" s="14"/>
      <c r="UUX844" s="14"/>
      <c r="UUY844" s="14"/>
      <c r="UUZ844" s="14"/>
      <c r="UVA844" s="14"/>
      <c r="UVB844" s="14"/>
      <c r="UVC844" s="14"/>
      <c r="UVD844" s="14"/>
      <c r="UVE844" s="14"/>
      <c r="UVF844" s="14"/>
      <c r="UVG844" s="14"/>
      <c r="UVH844" s="14"/>
      <c r="UVI844" s="14"/>
      <c r="UVJ844" s="14"/>
      <c r="UVK844" s="14"/>
      <c r="UVL844" s="14"/>
      <c r="UVM844" s="14"/>
      <c r="UVN844" s="14"/>
      <c r="UVO844" s="14"/>
      <c r="UVP844" s="14"/>
      <c r="UVQ844" s="14"/>
      <c r="UVR844" s="14"/>
      <c r="UVS844" s="14"/>
      <c r="UVT844" s="14"/>
      <c r="UVU844" s="14"/>
      <c r="UVV844" s="14"/>
      <c r="UVW844" s="14"/>
      <c r="UVX844" s="14"/>
      <c r="UVY844" s="14"/>
      <c r="UVZ844" s="14"/>
      <c r="UWA844" s="14"/>
      <c r="UWB844" s="14"/>
      <c r="UWC844" s="14"/>
      <c r="UWD844" s="14"/>
      <c r="UWE844" s="14"/>
      <c r="UWF844" s="14"/>
      <c r="UWG844" s="14"/>
      <c r="UWH844" s="14"/>
      <c r="UWI844" s="14"/>
      <c r="UWJ844" s="14"/>
      <c r="UWK844" s="14"/>
      <c r="UWL844" s="14"/>
      <c r="UWM844" s="14"/>
      <c r="UWN844" s="14"/>
      <c r="UWO844" s="14"/>
      <c r="UWP844" s="14"/>
      <c r="UWQ844" s="14"/>
      <c r="UWR844" s="14"/>
      <c r="UWS844" s="14"/>
      <c r="UWT844" s="14"/>
      <c r="UWU844" s="14"/>
      <c r="UWV844" s="14"/>
      <c r="UWW844" s="14"/>
      <c r="UWX844" s="14"/>
      <c r="UWY844" s="14"/>
      <c r="UWZ844" s="14"/>
      <c r="UXA844" s="14"/>
      <c r="UXB844" s="14"/>
      <c r="UXC844" s="14"/>
      <c r="UXD844" s="14"/>
      <c r="UXE844" s="14"/>
      <c r="UXF844" s="14"/>
      <c r="UXG844" s="14"/>
      <c r="UXH844" s="14"/>
      <c r="UXI844" s="14"/>
      <c r="UXJ844" s="14"/>
      <c r="UXK844" s="14"/>
      <c r="UXL844" s="14"/>
      <c r="UXM844" s="14"/>
      <c r="UXN844" s="14"/>
      <c r="UXO844" s="14"/>
      <c r="UXP844" s="14"/>
      <c r="UXQ844" s="14"/>
      <c r="UXR844" s="14"/>
      <c r="UXS844" s="14"/>
      <c r="UXT844" s="14"/>
      <c r="UXU844" s="14"/>
      <c r="UXV844" s="14"/>
      <c r="UXW844" s="14"/>
      <c r="UXX844" s="14"/>
      <c r="UXY844" s="14"/>
      <c r="UXZ844" s="14"/>
      <c r="UYA844" s="14"/>
      <c r="UYB844" s="14"/>
      <c r="UYC844" s="14"/>
      <c r="UYD844" s="14"/>
      <c r="UYE844" s="14"/>
      <c r="UYF844" s="14"/>
      <c r="UYG844" s="14"/>
      <c r="UYH844" s="14"/>
      <c r="UYI844" s="14"/>
      <c r="UYJ844" s="14"/>
      <c r="UYK844" s="14"/>
      <c r="UYL844" s="14"/>
      <c r="UYM844" s="14"/>
      <c r="UYN844" s="14"/>
      <c r="UYO844" s="14"/>
      <c r="UYP844" s="14"/>
      <c r="UYQ844" s="14"/>
      <c r="UYR844" s="14"/>
      <c r="UYS844" s="14"/>
      <c r="UYT844" s="14"/>
      <c r="UYU844" s="14"/>
      <c r="UYV844" s="14"/>
      <c r="UYW844" s="14"/>
      <c r="UYX844" s="14"/>
      <c r="UYY844" s="14"/>
      <c r="UYZ844" s="14"/>
      <c r="UZA844" s="14"/>
      <c r="UZB844" s="14"/>
      <c r="UZC844" s="14"/>
      <c r="UZD844" s="14"/>
      <c r="UZE844" s="14"/>
      <c r="UZF844" s="14"/>
      <c r="UZG844" s="14"/>
      <c r="UZH844" s="14"/>
      <c r="UZI844" s="14"/>
      <c r="UZJ844" s="14"/>
      <c r="UZK844" s="14"/>
      <c r="UZL844" s="14"/>
      <c r="UZM844" s="14"/>
      <c r="UZN844" s="14"/>
      <c r="UZO844" s="14"/>
      <c r="UZP844" s="14"/>
      <c r="UZQ844" s="14"/>
      <c r="UZR844" s="14"/>
      <c r="UZS844" s="14"/>
      <c r="UZT844" s="14"/>
      <c r="UZU844" s="14"/>
      <c r="UZV844" s="14"/>
      <c r="UZW844" s="14"/>
      <c r="UZX844" s="14"/>
      <c r="UZY844" s="14"/>
      <c r="UZZ844" s="14"/>
      <c r="VAA844" s="14"/>
      <c r="VAB844" s="14"/>
      <c r="VAC844" s="14"/>
      <c r="VAD844" s="14"/>
      <c r="VAE844" s="14"/>
      <c r="VAF844" s="14"/>
      <c r="VAG844" s="14"/>
      <c r="VAH844" s="14"/>
      <c r="VAI844" s="14"/>
      <c r="VAJ844" s="14"/>
      <c r="VAK844" s="14"/>
      <c r="VAL844" s="14"/>
      <c r="VAM844" s="14"/>
      <c r="VAN844" s="14"/>
      <c r="VAO844" s="14"/>
      <c r="VAP844" s="14"/>
      <c r="VAQ844" s="14"/>
      <c r="VAR844" s="14"/>
      <c r="VAS844" s="14"/>
      <c r="VAT844" s="14"/>
      <c r="VAU844" s="14"/>
      <c r="VAV844" s="14"/>
      <c r="VAW844" s="14"/>
      <c r="VAX844" s="14"/>
      <c r="VAY844" s="14"/>
      <c r="VAZ844" s="14"/>
      <c r="VBA844" s="14"/>
      <c r="VBB844" s="14"/>
      <c r="VBC844" s="14"/>
      <c r="VBD844" s="14"/>
      <c r="VBE844" s="14"/>
      <c r="VBF844" s="14"/>
      <c r="VBG844" s="14"/>
      <c r="VBH844" s="14"/>
      <c r="VBI844" s="14"/>
      <c r="VBJ844" s="14"/>
      <c r="VBK844" s="14"/>
      <c r="VBL844" s="14"/>
      <c r="VBM844" s="14"/>
      <c r="VBN844" s="14"/>
      <c r="VBO844" s="14"/>
      <c r="VBP844" s="14"/>
      <c r="VBQ844" s="14"/>
      <c r="VBR844" s="14"/>
      <c r="VBS844" s="14"/>
      <c r="VBT844" s="14"/>
      <c r="VBU844" s="14"/>
      <c r="VBV844" s="14"/>
      <c r="VBW844" s="14"/>
      <c r="VBX844" s="14"/>
      <c r="VBY844" s="14"/>
      <c r="VBZ844" s="14"/>
      <c r="VCA844" s="14"/>
      <c r="VCB844" s="14"/>
      <c r="VCC844" s="14"/>
      <c r="VCD844" s="14"/>
      <c r="VCE844" s="14"/>
      <c r="VCF844" s="14"/>
      <c r="VCG844" s="14"/>
      <c r="VCH844" s="14"/>
      <c r="VCI844" s="14"/>
      <c r="VCJ844" s="14"/>
      <c r="VCK844" s="14"/>
      <c r="VCL844" s="14"/>
      <c r="VCM844" s="14"/>
      <c r="VCN844" s="14"/>
      <c r="VCO844" s="14"/>
      <c r="VCP844" s="14"/>
      <c r="VCQ844" s="14"/>
      <c r="VCR844" s="14"/>
      <c r="VCS844" s="14"/>
      <c r="VCT844" s="14"/>
      <c r="VCU844" s="14"/>
      <c r="VCV844" s="14"/>
      <c r="VCW844" s="14"/>
      <c r="VCX844" s="14"/>
      <c r="VCY844" s="14"/>
      <c r="VCZ844" s="14"/>
      <c r="VDA844" s="14"/>
      <c r="VDB844" s="14"/>
      <c r="VDC844" s="14"/>
      <c r="VDD844" s="14"/>
      <c r="VDE844" s="14"/>
      <c r="VDF844" s="14"/>
      <c r="VDG844" s="14"/>
      <c r="VDH844" s="14"/>
      <c r="VDI844" s="14"/>
      <c r="VDJ844" s="14"/>
      <c r="VDK844" s="14"/>
      <c r="VDL844" s="14"/>
      <c r="VDM844" s="14"/>
      <c r="VDN844" s="14"/>
      <c r="VDO844" s="14"/>
      <c r="VDP844" s="14"/>
      <c r="VDQ844" s="14"/>
      <c r="VDR844" s="14"/>
      <c r="VDS844" s="14"/>
      <c r="VDT844" s="14"/>
      <c r="VDU844" s="14"/>
      <c r="VDV844" s="14"/>
      <c r="VDW844" s="14"/>
      <c r="VDX844" s="14"/>
      <c r="VDY844" s="14"/>
      <c r="VDZ844" s="14"/>
      <c r="VEA844" s="14"/>
      <c r="VEB844" s="14"/>
      <c r="VEC844" s="14"/>
      <c r="VED844" s="14"/>
      <c r="VEE844" s="14"/>
      <c r="VEF844" s="14"/>
      <c r="VEG844" s="14"/>
      <c r="VEH844" s="14"/>
      <c r="VEI844" s="14"/>
      <c r="VEJ844" s="14"/>
      <c r="VEK844" s="14"/>
      <c r="VEL844" s="14"/>
      <c r="VEM844" s="14"/>
      <c r="VEN844" s="14"/>
      <c r="VEO844" s="14"/>
      <c r="VEP844" s="14"/>
      <c r="VEQ844" s="14"/>
      <c r="VER844" s="14"/>
      <c r="VES844" s="14"/>
      <c r="VET844" s="14"/>
      <c r="VEU844" s="14"/>
      <c r="VEV844" s="14"/>
      <c r="VEW844" s="14"/>
      <c r="VEX844" s="14"/>
      <c r="VEY844" s="14"/>
      <c r="VEZ844" s="14"/>
      <c r="VFA844" s="14"/>
      <c r="VFB844" s="14"/>
      <c r="VFC844" s="14"/>
      <c r="VFD844" s="14"/>
      <c r="VFE844" s="14"/>
      <c r="VFF844" s="14"/>
      <c r="VFG844" s="14"/>
      <c r="VFH844" s="14"/>
      <c r="VFI844" s="14"/>
      <c r="VFJ844" s="14"/>
      <c r="VFK844" s="14"/>
      <c r="VFL844" s="14"/>
      <c r="VFM844" s="14"/>
      <c r="VFN844" s="14"/>
      <c r="VFO844" s="14"/>
      <c r="VFP844" s="14"/>
      <c r="VFQ844" s="14"/>
      <c r="VFR844" s="14"/>
      <c r="VFS844" s="14"/>
      <c r="VFT844" s="14"/>
      <c r="VFU844" s="14"/>
      <c r="VFV844" s="14"/>
      <c r="VFW844" s="14"/>
      <c r="VFX844" s="14"/>
      <c r="VFY844" s="14"/>
      <c r="VFZ844" s="14"/>
      <c r="VGA844" s="14"/>
      <c r="VGB844" s="14"/>
      <c r="VGC844" s="14"/>
      <c r="VGD844" s="14"/>
      <c r="VGE844" s="14"/>
      <c r="VGF844" s="14"/>
      <c r="VGG844" s="14"/>
      <c r="VGH844" s="14"/>
      <c r="VGI844" s="14"/>
      <c r="VGJ844" s="14"/>
      <c r="VGK844" s="14"/>
      <c r="VGL844" s="14"/>
      <c r="VGM844" s="14"/>
      <c r="VGN844" s="14"/>
      <c r="VGO844" s="14"/>
      <c r="VGP844" s="14"/>
      <c r="VGQ844" s="14"/>
      <c r="VGR844" s="14"/>
      <c r="VGS844" s="14"/>
      <c r="VGT844" s="14"/>
      <c r="VGU844" s="14"/>
      <c r="VGV844" s="14"/>
      <c r="VGW844" s="14"/>
      <c r="VGX844" s="14"/>
      <c r="VGY844" s="14"/>
      <c r="VGZ844" s="14"/>
      <c r="VHA844" s="14"/>
      <c r="VHB844" s="14"/>
      <c r="VHC844" s="14"/>
      <c r="VHD844" s="14"/>
      <c r="VHE844" s="14"/>
      <c r="VHF844" s="14"/>
      <c r="VHG844" s="14"/>
      <c r="VHH844" s="14"/>
      <c r="VHI844" s="14"/>
      <c r="VHJ844" s="14"/>
      <c r="VHK844" s="14"/>
      <c r="VHL844" s="14"/>
      <c r="VHM844" s="14"/>
      <c r="VHN844" s="14"/>
      <c r="VHO844" s="14"/>
      <c r="VHP844" s="14"/>
      <c r="VHQ844" s="14"/>
      <c r="VHR844" s="14"/>
      <c r="VHS844" s="14"/>
      <c r="VHT844" s="14"/>
      <c r="VHU844" s="14"/>
      <c r="VHV844" s="14"/>
      <c r="VHW844" s="14"/>
      <c r="VHX844" s="14"/>
      <c r="VHY844" s="14"/>
      <c r="VHZ844" s="14"/>
      <c r="VIA844" s="14"/>
      <c r="VIB844" s="14"/>
      <c r="VIC844" s="14"/>
      <c r="VID844" s="14"/>
      <c r="VIE844" s="14"/>
      <c r="VIF844" s="14"/>
      <c r="VIG844" s="14"/>
      <c r="VIH844" s="14"/>
      <c r="VII844" s="14"/>
      <c r="VIJ844" s="14"/>
      <c r="VIK844" s="14"/>
      <c r="VIL844" s="14"/>
      <c r="VIM844" s="14"/>
      <c r="VIN844" s="14"/>
      <c r="VIO844" s="14"/>
      <c r="VIP844" s="14"/>
      <c r="VIQ844" s="14"/>
      <c r="VIR844" s="14"/>
      <c r="VIS844" s="14"/>
      <c r="VIT844" s="14"/>
      <c r="VIU844" s="14"/>
      <c r="VIV844" s="14"/>
      <c r="VIW844" s="14"/>
      <c r="VIX844" s="14"/>
      <c r="VIY844" s="14"/>
      <c r="VIZ844" s="14"/>
      <c r="VJA844" s="14"/>
      <c r="VJB844" s="14"/>
      <c r="VJC844" s="14"/>
      <c r="VJD844" s="14"/>
      <c r="VJE844" s="14"/>
      <c r="VJF844" s="14"/>
      <c r="VJG844" s="14"/>
      <c r="VJH844" s="14"/>
      <c r="VJI844" s="14"/>
      <c r="VJJ844" s="14"/>
      <c r="VJK844" s="14"/>
      <c r="VJL844" s="14"/>
      <c r="VJM844" s="14"/>
      <c r="VJN844" s="14"/>
      <c r="VJO844" s="14"/>
      <c r="VJP844" s="14"/>
      <c r="VJQ844" s="14"/>
      <c r="VJR844" s="14"/>
      <c r="VJS844" s="14"/>
      <c r="VJT844" s="14"/>
      <c r="VJU844" s="14"/>
      <c r="VJV844" s="14"/>
      <c r="VJW844" s="14"/>
      <c r="VJX844" s="14"/>
      <c r="VJY844" s="14"/>
      <c r="VJZ844" s="14"/>
      <c r="VKA844" s="14"/>
      <c r="VKB844" s="14"/>
      <c r="VKC844" s="14"/>
      <c r="VKD844" s="14"/>
      <c r="VKE844" s="14"/>
      <c r="VKF844" s="14"/>
      <c r="VKG844" s="14"/>
      <c r="VKH844" s="14"/>
      <c r="VKI844" s="14"/>
      <c r="VKJ844" s="14"/>
      <c r="VKK844" s="14"/>
      <c r="VKL844" s="14"/>
      <c r="VKM844" s="14"/>
      <c r="VKN844" s="14"/>
      <c r="VKO844" s="14"/>
      <c r="VKP844" s="14"/>
      <c r="VKQ844" s="14"/>
      <c r="VKR844" s="14"/>
      <c r="VKS844" s="14"/>
      <c r="VKT844" s="14"/>
      <c r="VKU844" s="14"/>
      <c r="VKV844" s="14"/>
      <c r="VKW844" s="14"/>
      <c r="VKX844" s="14"/>
      <c r="VKY844" s="14"/>
      <c r="VKZ844" s="14"/>
      <c r="VLA844" s="14"/>
      <c r="VLB844" s="14"/>
      <c r="VLC844" s="14"/>
      <c r="VLD844" s="14"/>
      <c r="VLE844" s="14"/>
      <c r="VLF844" s="14"/>
      <c r="VLG844" s="14"/>
      <c r="VLH844" s="14"/>
      <c r="VLI844" s="14"/>
      <c r="VLJ844" s="14"/>
      <c r="VLK844" s="14"/>
      <c r="VLL844" s="14"/>
      <c r="VLM844" s="14"/>
      <c r="VLN844" s="14"/>
      <c r="VLO844" s="14"/>
      <c r="VLP844" s="14"/>
      <c r="VLQ844" s="14"/>
      <c r="VLR844" s="14"/>
      <c r="VLS844" s="14"/>
      <c r="VLT844" s="14"/>
      <c r="VLU844" s="14"/>
      <c r="VLV844" s="14"/>
      <c r="VLW844" s="14"/>
      <c r="VLX844" s="14"/>
      <c r="VLY844" s="14"/>
      <c r="VLZ844" s="14"/>
      <c r="VMA844" s="14"/>
      <c r="VMB844" s="14"/>
      <c r="VMC844" s="14"/>
      <c r="VMD844" s="14"/>
      <c r="VME844" s="14"/>
      <c r="VMF844" s="14"/>
      <c r="VMG844" s="14"/>
      <c r="VMH844" s="14"/>
      <c r="VMI844" s="14"/>
      <c r="VMJ844" s="14"/>
      <c r="VMK844" s="14"/>
      <c r="VML844" s="14"/>
      <c r="VMM844" s="14"/>
      <c r="VMN844" s="14"/>
      <c r="VMO844" s="14"/>
      <c r="VMP844" s="14"/>
      <c r="VMQ844" s="14"/>
      <c r="VMR844" s="14"/>
      <c r="VMS844" s="14"/>
      <c r="VMT844" s="14"/>
      <c r="VMU844" s="14"/>
      <c r="VMV844" s="14"/>
      <c r="VMW844" s="14"/>
      <c r="VMX844" s="14"/>
      <c r="VMY844" s="14"/>
      <c r="VMZ844" s="14"/>
      <c r="VNA844" s="14"/>
      <c r="VNB844" s="14"/>
      <c r="VNC844" s="14"/>
      <c r="VND844" s="14"/>
      <c r="VNE844" s="14"/>
      <c r="VNF844" s="14"/>
      <c r="VNG844" s="14"/>
      <c r="VNH844" s="14"/>
      <c r="VNI844" s="14"/>
      <c r="VNJ844" s="14"/>
      <c r="VNK844" s="14"/>
      <c r="VNL844" s="14"/>
      <c r="VNM844" s="14"/>
      <c r="VNN844" s="14"/>
      <c r="VNO844" s="14"/>
      <c r="VNP844" s="14"/>
      <c r="VNQ844" s="14"/>
      <c r="VNR844" s="14"/>
      <c r="VNS844" s="14"/>
      <c r="VNT844" s="14"/>
      <c r="VNU844" s="14"/>
      <c r="VNV844" s="14"/>
      <c r="VNW844" s="14"/>
      <c r="VNX844" s="14"/>
      <c r="VNY844" s="14"/>
      <c r="VNZ844" s="14"/>
      <c r="VOA844" s="14"/>
      <c r="VOB844" s="14"/>
      <c r="VOC844" s="14"/>
      <c r="VOD844" s="14"/>
      <c r="VOE844" s="14"/>
      <c r="VOF844" s="14"/>
      <c r="VOG844" s="14"/>
      <c r="VOH844" s="14"/>
      <c r="VOI844" s="14"/>
      <c r="VOJ844" s="14"/>
      <c r="VOK844" s="14"/>
      <c r="VOL844" s="14"/>
      <c r="VOM844" s="14"/>
      <c r="VON844" s="14"/>
      <c r="VOO844" s="14"/>
      <c r="VOP844" s="14"/>
      <c r="VOQ844" s="14"/>
      <c r="VOR844" s="14"/>
      <c r="VOS844" s="14"/>
      <c r="VOT844" s="14"/>
      <c r="VOU844" s="14"/>
      <c r="VOV844" s="14"/>
      <c r="VOW844" s="14"/>
      <c r="VOX844" s="14"/>
      <c r="VOY844" s="14"/>
      <c r="VOZ844" s="14"/>
      <c r="VPA844" s="14"/>
      <c r="VPB844" s="14"/>
      <c r="VPC844" s="14"/>
      <c r="VPD844" s="14"/>
      <c r="VPE844" s="14"/>
      <c r="VPF844" s="14"/>
      <c r="VPG844" s="14"/>
      <c r="VPH844" s="14"/>
      <c r="VPI844" s="14"/>
      <c r="VPJ844" s="14"/>
      <c r="VPK844" s="14"/>
      <c r="VPL844" s="14"/>
      <c r="VPM844" s="14"/>
      <c r="VPN844" s="14"/>
      <c r="VPO844" s="14"/>
      <c r="VPP844" s="14"/>
      <c r="VPQ844" s="14"/>
      <c r="VPR844" s="14"/>
      <c r="VPS844" s="14"/>
      <c r="VPT844" s="14"/>
      <c r="VPU844" s="14"/>
      <c r="VPV844" s="14"/>
      <c r="VPW844" s="14"/>
      <c r="VPX844" s="14"/>
      <c r="VPY844" s="14"/>
      <c r="VPZ844" s="14"/>
      <c r="VQA844" s="14"/>
      <c r="VQB844" s="14"/>
      <c r="VQC844" s="14"/>
      <c r="VQD844" s="14"/>
      <c r="VQE844" s="14"/>
      <c r="VQF844" s="14"/>
      <c r="VQG844" s="14"/>
      <c r="VQH844" s="14"/>
      <c r="VQI844" s="14"/>
      <c r="VQJ844" s="14"/>
      <c r="VQK844" s="14"/>
      <c r="VQL844" s="14"/>
      <c r="VQM844" s="14"/>
      <c r="VQN844" s="14"/>
      <c r="VQO844" s="14"/>
      <c r="VQP844" s="14"/>
      <c r="VQQ844" s="14"/>
      <c r="VQR844" s="14"/>
      <c r="VQS844" s="14"/>
      <c r="VQT844" s="14"/>
      <c r="VQU844" s="14"/>
      <c r="VQV844" s="14"/>
      <c r="VQW844" s="14"/>
      <c r="VQX844" s="14"/>
      <c r="VQY844" s="14"/>
      <c r="VQZ844" s="14"/>
      <c r="VRA844" s="14"/>
      <c r="VRB844" s="14"/>
      <c r="VRC844" s="14"/>
      <c r="VRD844" s="14"/>
      <c r="VRE844" s="14"/>
      <c r="VRF844" s="14"/>
      <c r="VRG844" s="14"/>
      <c r="VRH844" s="14"/>
      <c r="VRI844" s="14"/>
      <c r="VRJ844" s="14"/>
      <c r="VRK844" s="14"/>
      <c r="VRL844" s="14"/>
      <c r="VRM844" s="14"/>
      <c r="VRN844" s="14"/>
      <c r="VRO844" s="14"/>
      <c r="VRP844" s="14"/>
      <c r="VRQ844" s="14"/>
      <c r="VRR844" s="14"/>
      <c r="VRS844" s="14"/>
      <c r="VRT844" s="14"/>
      <c r="VRU844" s="14"/>
      <c r="VRV844" s="14"/>
      <c r="VRW844" s="14"/>
      <c r="VRX844" s="14"/>
      <c r="VRY844" s="14"/>
      <c r="VRZ844" s="14"/>
      <c r="VSA844" s="14"/>
      <c r="VSB844" s="14"/>
      <c r="VSC844" s="14"/>
      <c r="VSD844" s="14"/>
      <c r="VSE844" s="14"/>
      <c r="VSF844" s="14"/>
      <c r="VSG844" s="14"/>
      <c r="VSH844" s="14"/>
      <c r="VSI844" s="14"/>
      <c r="VSJ844" s="14"/>
      <c r="VSK844" s="14"/>
      <c r="VSL844" s="14"/>
      <c r="VSM844" s="14"/>
      <c r="VSN844" s="14"/>
      <c r="VSO844" s="14"/>
      <c r="VSP844" s="14"/>
      <c r="VSQ844" s="14"/>
      <c r="VSR844" s="14"/>
      <c r="VSS844" s="14"/>
      <c r="VST844" s="14"/>
      <c r="VSU844" s="14"/>
      <c r="VSV844" s="14"/>
      <c r="VSW844" s="14"/>
      <c r="VSX844" s="14"/>
      <c r="VSY844" s="14"/>
      <c r="VSZ844" s="14"/>
      <c r="VTA844" s="14"/>
      <c r="VTB844" s="14"/>
      <c r="VTC844" s="14"/>
      <c r="VTD844" s="14"/>
      <c r="VTE844" s="14"/>
      <c r="VTF844" s="14"/>
      <c r="VTG844" s="14"/>
      <c r="VTH844" s="14"/>
      <c r="VTI844" s="14"/>
      <c r="VTJ844" s="14"/>
      <c r="VTK844" s="14"/>
      <c r="VTL844" s="14"/>
      <c r="VTM844" s="14"/>
      <c r="VTN844" s="14"/>
      <c r="VTO844" s="14"/>
      <c r="VTP844" s="14"/>
      <c r="VTQ844" s="14"/>
      <c r="VTR844" s="14"/>
      <c r="VTS844" s="14"/>
      <c r="VTT844" s="14"/>
      <c r="VTU844" s="14"/>
      <c r="VTV844" s="14"/>
      <c r="VTW844" s="14"/>
      <c r="VTX844" s="14"/>
      <c r="VTY844" s="14"/>
      <c r="VTZ844" s="14"/>
      <c r="VUA844" s="14"/>
      <c r="VUB844" s="14"/>
      <c r="VUC844" s="14"/>
      <c r="VUD844" s="14"/>
      <c r="VUE844" s="14"/>
      <c r="VUF844" s="14"/>
      <c r="VUG844" s="14"/>
      <c r="VUH844" s="14"/>
      <c r="VUI844" s="14"/>
      <c r="VUJ844" s="14"/>
      <c r="VUK844" s="14"/>
      <c r="VUL844" s="14"/>
      <c r="VUM844" s="14"/>
      <c r="VUN844" s="14"/>
      <c r="VUO844" s="14"/>
      <c r="VUP844" s="14"/>
      <c r="VUQ844" s="14"/>
      <c r="VUR844" s="14"/>
      <c r="VUS844" s="14"/>
      <c r="VUT844" s="14"/>
      <c r="VUU844" s="14"/>
      <c r="VUV844" s="14"/>
      <c r="VUW844" s="14"/>
      <c r="VUX844" s="14"/>
      <c r="VUY844" s="14"/>
      <c r="VUZ844" s="14"/>
      <c r="VVA844" s="14"/>
      <c r="VVB844" s="14"/>
      <c r="VVC844" s="14"/>
      <c r="VVD844" s="14"/>
      <c r="VVE844" s="14"/>
      <c r="VVF844" s="14"/>
      <c r="VVG844" s="14"/>
      <c r="VVH844" s="14"/>
      <c r="VVI844" s="14"/>
      <c r="VVJ844" s="14"/>
      <c r="VVK844" s="14"/>
      <c r="VVL844" s="14"/>
      <c r="VVM844" s="14"/>
      <c r="VVN844" s="14"/>
      <c r="VVO844" s="14"/>
      <c r="VVP844" s="14"/>
      <c r="VVQ844" s="14"/>
      <c r="VVR844" s="14"/>
      <c r="VVS844" s="14"/>
      <c r="VVT844" s="14"/>
      <c r="VVU844" s="14"/>
      <c r="VVV844" s="14"/>
      <c r="VVW844" s="14"/>
      <c r="VVX844" s="14"/>
      <c r="VVY844" s="14"/>
      <c r="VVZ844" s="14"/>
      <c r="VWA844" s="14"/>
      <c r="VWB844" s="14"/>
      <c r="VWC844" s="14"/>
      <c r="VWD844" s="14"/>
      <c r="VWE844" s="14"/>
      <c r="VWF844" s="14"/>
      <c r="VWG844" s="14"/>
      <c r="VWH844" s="14"/>
      <c r="VWI844" s="14"/>
      <c r="VWJ844" s="14"/>
      <c r="VWK844" s="14"/>
      <c r="VWL844" s="14"/>
      <c r="VWM844" s="14"/>
      <c r="VWN844" s="14"/>
      <c r="VWO844" s="14"/>
      <c r="VWP844" s="14"/>
      <c r="VWQ844" s="14"/>
      <c r="VWR844" s="14"/>
      <c r="VWS844" s="14"/>
      <c r="VWT844" s="14"/>
      <c r="VWU844" s="14"/>
      <c r="VWV844" s="14"/>
      <c r="VWW844" s="14"/>
      <c r="VWX844" s="14"/>
      <c r="VWY844" s="14"/>
      <c r="VWZ844" s="14"/>
      <c r="VXA844" s="14"/>
      <c r="VXB844" s="14"/>
      <c r="VXC844" s="14"/>
      <c r="VXD844" s="14"/>
      <c r="VXE844" s="14"/>
      <c r="VXF844" s="14"/>
      <c r="VXG844" s="14"/>
      <c r="VXH844" s="14"/>
      <c r="VXI844" s="14"/>
      <c r="VXJ844" s="14"/>
      <c r="VXK844" s="14"/>
      <c r="VXL844" s="14"/>
      <c r="VXM844" s="14"/>
      <c r="VXN844" s="14"/>
      <c r="VXO844" s="14"/>
      <c r="VXP844" s="14"/>
      <c r="VXQ844" s="14"/>
      <c r="VXR844" s="14"/>
      <c r="VXS844" s="14"/>
      <c r="VXT844" s="14"/>
      <c r="VXU844" s="14"/>
      <c r="VXV844" s="14"/>
      <c r="VXW844" s="14"/>
      <c r="VXX844" s="14"/>
      <c r="VXY844" s="14"/>
      <c r="VXZ844" s="14"/>
      <c r="VYA844" s="14"/>
      <c r="VYB844" s="14"/>
      <c r="VYC844" s="14"/>
      <c r="VYD844" s="14"/>
      <c r="VYE844" s="14"/>
      <c r="VYF844" s="14"/>
      <c r="VYG844" s="14"/>
      <c r="VYH844" s="14"/>
      <c r="VYI844" s="14"/>
      <c r="VYJ844" s="14"/>
      <c r="VYK844" s="14"/>
      <c r="VYL844" s="14"/>
      <c r="VYM844" s="14"/>
      <c r="VYN844" s="14"/>
      <c r="VYO844" s="14"/>
      <c r="VYP844" s="14"/>
      <c r="VYQ844" s="14"/>
      <c r="VYR844" s="14"/>
      <c r="VYS844" s="14"/>
      <c r="VYT844" s="14"/>
      <c r="VYU844" s="14"/>
      <c r="VYV844" s="14"/>
      <c r="VYW844" s="14"/>
      <c r="VYX844" s="14"/>
      <c r="VYY844" s="14"/>
      <c r="VYZ844" s="14"/>
      <c r="VZA844" s="14"/>
      <c r="VZB844" s="14"/>
      <c r="VZC844" s="14"/>
      <c r="VZD844" s="14"/>
      <c r="VZE844" s="14"/>
      <c r="VZF844" s="14"/>
      <c r="VZG844" s="14"/>
      <c r="VZH844" s="14"/>
      <c r="VZI844" s="14"/>
      <c r="VZJ844" s="14"/>
      <c r="VZK844" s="14"/>
      <c r="VZL844" s="14"/>
      <c r="VZM844" s="14"/>
      <c r="VZN844" s="14"/>
      <c r="VZO844" s="14"/>
      <c r="VZP844" s="14"/>
      <c r="VZQ844" s="14"/>
      <c r="VZR844" s="14"/>
      <c r="VZS844" s="14"/>
      <c r="VZT844" s="14"/>
      <c r="VZU844" s="14"/>
      <c r="VZV844" s="14"/>
      <c r="VZW844" s="14"/>
      <c r="VZX844" s="14"/>
      <c r="VZY844" s="14"/>
      <c r="VZZ844" s="14"/>
      <c r="WAA844" s="14"/>
      <c r="WAB844" s="14"/>
      <c r="WAC844" s="14"/>
      <c r="WAD844" s="14"/>
      <c r="WAE844" s="14"/>
      <c r="WAF844" s="14"/>
      <c r="WAG844" s="14"/>
      <c r="WAH844" s="14"/>
      <c r="WAI844" s="14"/>
      <c r="WAJ844" s="14"/>
      <c r="WAK844" s="14"/>
      <c r="WAL844" s="14"/>
      <c r="WAM844" s="14"/>
      <c r="WAN844" s="14"/>
      <c r="WAO844" s="14"/>
      <c r="WAP844" s="14"/>
      <c r="WAQ844" s="14"/>
      <c r="WAR844" s="14"/>
      <c r="WAS844" s="14"/>
      <c r="WAT844" s="14"/>
      <c r="WAU844" s="14"/>
      <c r="WAV844" s="14"/>
      <c r="WAW844" s="14"/>
      <c r="WAX844" s="14"/>
      <c r="WAY844" s="14"/>
      <c r="WAZ844" s="14"/>
      <c r="WBA844" s="14"/>
      <c r="WBB844" s="14"/>
      <c r="WBC844" s="14"/>
      <c r="WBD844" s="14"/>
      <c r="WBE844" s="14"/>
      <c r="WBF844" s="14"/>
      <c r="WBG844" s="14"/>
      <c r="WBH844" s="14"/>
      <c r="WBI844" s="14"/>
      <c r="WBJ844" s="14"/>
      <c r="WBK844" s="14"/>
      <c r="WBL844" s="14"/>
      <c r="WBM844" s="14"/>
      <c r="WBN844" s="14"/>
      <c r="WBO844" s="14"/>
      <c r="WBP844" s="14"/>
      <c r="WBQ844" s="14"/>
      <c r="WBR844" s="14"/>
      <c r="WBS844" s="14"/>
      <c r="WBT844" s="14"/>
      <c r="WBU844" s="14"/>
      <c r="WBV844" s="14"/>
      <c r="WBW844" s="14"/>
      <c r="WBX844" s="14"/>
      <c r="WBY844" s="14"/>
      <c r="WBZ844" s="14"/>
      <c r="WCA844" s="14"/>
      <c r="WCB844" s="14"/>
      <c r="WCC844" s="14"/>
      <c r="WCD844" s="14"/>
      <c r="WCE844" s="14"/>
      <c r="WCF844" s="14"/>
      <c r="WCG844" s="14"/>
      <c r="WCH844" s="14"/>
      <c r="WCI844" s="14"/>
      <c r="WCJ844" s="14"/>
      <c r="WCK844" s="14"/>
      <c r="WCL844" s="14"/>
      <c r="WCM844" s="14"/>
      <c r="WCN844" s="14"/>
      <c r="WCO844" s="14"/>
      <c r="WCP844" s="14"/>
      <c r="WCQ844" s="14"/>
      <c r="WCR844" s="14"/>
      <c r="WCS844" s="14"/>
      <c r="WCT844" s="14"/>
      <c r="WCU844" s="14"/>
      <c r="WCV844" s="14"/>
      <c r="WCW844" s="14"/>
      <c r="WCX844" s="14"/>
      <c r="WCY844" s="14"/>
      <c r="WCZ844" s="14"/>
      <c r="WDA844" s="14"/>
      <c r="WDB844" s="14"/>
      <c r="WDC844" s="14"/>
      <c r="WDD844" s="14"/>
      <c r="WDE844" s="14"/>
      <c r="WDF844" s="14"/>
      <c r="WDG844" s="14"/>
      <c r="WDH844" s="14"/>
      <c r="WDI844" s="14"/>
      <c r="WDJ844" s="14"/>
      <c r="WDK844" s="14"/>
      <c r="WDL844" s="14"/>
      <c r="WDM844" s="14"/>
      <c r="WDN844" s="14"/>
      <c r="WDO844" s="14"/>
      <c r="WDP844" s="14"/>
      <c r="WDQ844" s="14"/>
      <c r="WDR844" s="14"/>
      <c r="WDS844" s="14"/>
      <c r="WDT844" s="14"/>
      <c r="WDU844" s="14"/>
      <c r="WDV844" s="14"/>
      <c r="WDW844" s="14"/>
      <c r="WDX844" s="14"/>
      <c r="WDY844" s="14"/>
      <c r="WDZ844" s="14"/>
      <c r="WEA844" s="14"/>
      <c r="WEB844" s="14"/>
      <c r="WEC844" s="14"/>
      <c r="WED844" s="14"/>
      <c r="WEE844" s="14"/>
      <c r="WEF844" s="14"/>
      <c r="WEG844" s="14"/>
      <c r="WEH844" s="14"/>
      <c r="WEI844" s="14"/>
      <c r="WEJ844" s="14"/>
      <c r="WEK844" s="14"/>
      <c r="WEL844" s="14"/>
      <c r="WEM844" s="14"/>
      <c r="WEN844" s="14"/>
      <c r="WEO844" s="14"/>
      <c r="WEP844" s="14"/>
      <c r="WEQ844" s="14"/>
      <c r="WER844" s="14"/>
      <c r="WES844" s="14"/>
      <c r="WET844" s="14"/>
      <c r="WEU844" s="14"/>
      <c r="WEV844" s="14"/>
      <c r="WEW844" s="14"/>
      <c r="WEX844" s="14"/>
      <c r="WEY844" s="14"/>
      <c r="WEZ844" s="14"/>
      <c r="WFA844" s="14"/>
      <c r="WFB844" s="14"/>
      <c r="WFC844" s="14"/>
      <c r="WFD844" s="14"/>
      <c r="WFE844" s="14"/>
      <c r="WFF844" s="14"/>
      <c r="WFG844" s="14"/>
      <c r="WFH844" s="14"/>
      <c r="WFI844" s="14"/>
      <c r="WFJ844" s="14"/>
      <c r="WFK844" s="14"/>
      <c r="WFL844" s="14"/>
      <c r="WFM844" s="14"/>
      <c r="WFN844" s="14"/>
      <c r="WFO844" s="14"/>
      <c r="WFP844" s="14"/>
      <c r="WFQ844" s="14"/>
      <c r="WFR844" s="14"/>
      <c r="WFS844" s="14"/>
      <c r="WFT844" s="14"/>
      <c r="WFU844" s="14"/>
      <c r="WFV844" s="14"/>
      <c r="WFW844" s="14"/>
      <c r="WFX844" s="14"/>
      <c r="WFY844" s="14"/>
      <c r="WFZ844" s="14"/>
      <c r="WGA844" s="14"/>
      <c r="WGB844" s="14"/>
      <c r="WGC844" s="14"/>
      <c r="WGD844" s="14"/>
      <c r="WGE844" s="14"/>
      <c r="WGF844" s="14"/>
      <c r="WGG844" s="14"/>
      <c r="WGH844" s="14"/>
      <c r="WGI844" s="14"/>
      <c r="WGJ844" s="14"/>
      <c r="WGK844" s="14"/>
      <c r="WGL844" s="14"/>
      <c r="WGM844" s="14"/>
      <c r="WGN844" s="14"/>
      <c r="WGO844" s="14"/>
      <c r="WGP844" s="14"/>
      <c r="WGQ844" s="14"/>
      <c r="WGR844" s="14"/>
      <c r="WGS844" s="14"/>
      <c r="WGT844" s="14"/>
      <c r="WGU844" s="14"/>
      <c r="WGV844" s="14"/>
      <c r="WGW844" s="14"/>
      <c r="WGX844" s="14"/>
      <c r="WGY844" s="14"/>
      <c r="WGZ844" s="14"/>
      <c r="WHA844" s="14"/>
      <c r="WHB844" s="14"/>
      <c r="WHC844" s="14"/>
      <c r="WHD844" s="14"/>
      <c r="WHE844" s="14"/>
      <c r="WHF844" s="14"/>
      <c r="WHG844" s="14"/>
      <c r="WHH844" s="14"/>
      <c r="WHI844" s="14"/>
      <c r="WHJ844" s="14"/>
      <c r="WHK844" s="14"/>
      <c r="WHL844" s="14"/>
      <c r="WHM844" s="14"/>
      <c r="WHN844" s="14"/>
      <c r="WHO844" s="14"/>
      <c r="WHP844" s="14"/>
      <c r="WHQ844" s="14"/>
      <c r="WHR844" s="14"/>
      <c r="WHS844" s="14"/>
      <c r="WHT844" s="14"/>
      <c r="WHU844" s="14"/>
      <c r="WHV844" s="14"/>
      <c r="WHW844" s="14"/>
      <c r="WHX844" s="14"/>
      <c r="WHY844" s="14"/>
      <c r="WHZ844" s="14"/>
      <c r="WIA844" s="14"/>
      <c r="WIB844" s="14"/>
      <c r="WIC844" s="14"/>
      <c r="WID844" s="14"/>
      <c r="WIE844" s="14"/>
      <c r="WIF844" s="14"/>
      <c r="WIG844" s="14"/>
      <c r="WIH844" s="14"/>
      <c r="WII844" s="14"/>
      <c r="WIJ844" s="14"/>
      <c r="WIK844" s="14"/>
      <c r="WIL844" s="14"/>
      <c r="WIM844" s="14"/>
      <c r="WIN844" s="14"/>
      <c r="WIO844" s="14"/>
      <c r="WIP844" s="14"/>
      <c r="WIQ844" s="14"/>
      <c r="WIR844" s="14"/>
      <c r="WIS844" s="14"/>
      <c r="WIT844" s="14"/>
      <c r="WIU844" s="14"/>
      <c r="WIV844" s="14"/>
      <c r="WIW844" s="14"/>
      <c r="WIX844" s="14"/>
      <c r="WIY844" s="14"/>
      <c r="WIZ844" s="14"/>
      <c r="WJA844" s="14"/>
      <c r="WJB844" s="14"/>
      <c r="WJC844" s="14"/>
      <c r="WJD844" s="14"/>
      <c r="WJE844" s="14"/>
      <c r="WJF844" s="14"/>
      <c r="WJG844" s="14"/>
      <c r="WJH844" s="14"/>
      <c r="WJI844" s="14"/>
      <c r="WJJ844" s="14"/>
      <c r="WJK844" s="14"/>
      <c r="WJL844" s="14"/>
      <c r="WJM844" s="14"/>
      <c r="WJN844" s="14"/>
      <c r="WJO844" s="14"/>
      <c r="WJP844" s="14"/>
      <c r="WJQ844" s="14"/>
      <c r="WJR844" s="14"/>
      <c r="WJS844" s="14"/>
      <c r="WJT844" s="14"/>
      <c r="WJU844" s="14"/>
      <c r="WJV844" s="14"/>
      <c r="WJW844" s="14"/>
      <c r="WJX844" s="14"/>
      <c r="WJY844" s="14"/>
      <c r="WJZ844" s="14"/>
      <c r="WKA844" s="14"/>
      <c r="WKB844" s="14"/>
      <c r="WKC844" s="14"/>
      <c r="WKD844" s="14"/>
      <c r="WKE844" s="14"/>
      <c r="WKF844" s="14"/>
      <c r="WKG844" s="14"/>
      <c r="WKH844" s="14"/>
      <c r="WKI844" s="14"/>
      <c r="WKJ844" s="14"/>
      <c r="WKK844" s="14"/>
      <c r="WKL844" s="14"/>
      <c r="WKM844" s="14"/>
      <c r="WKN844" s="14"/>
      <c r="WKO844" s="14"/>
      <c r="WKP844" s="14"/>
      <c r="WKQ844" s="14"/>
      <c r="WKR844" s="14"/>
      <c r="WKS844" s="14"/>
      <c r="WKT844" s="14"/>
      <c r="WKU844" s="14"/>
      <c r="WKV844" s="14"/>
      <c r="WKW844" s="14"/>
      <c r="WKX844" s="14"/>
      <c r="WKY844" s="14"/>
      <c r="WKZ844" s="14"/>
      <c r="WLA844" s="14"/>
      <c r="WLB844" s="14"/>
      <c r="WLC844" s="14"/>
      <c r="WLD844" s="14"/>
      <c r="WLE844" s="14"/>
      <c r="WLF844" s="14"/>
      <c r="WLG844" s="14"/>
      <c r="WLH844" s="14"/>
      <c r="WLI844" s="14"/>
      <c r="WLJ844" s="14"/>
      <c r="WLK844" s="14"/>
      <c r="WLL844" s="14"/>
      <c r="WLM844" s="14"/>
      <c r="WLN844" s="14"/>
      <c r="WLO844" s="14"/>
      <c r="WLP844" s="14"/>
      <c r="WLQ844" s="14"/>
      <c r="WLR844" s="14"/>
      <c r="WLS844" s="14"/>
      <c r="WLT844" s="14"/>
      <c r="WLU844" s="14"/>
      <c r="WLV844" s="14"/>
      <c r="WLW844" s="14"/>
      <c r="WLX844" s="14"/>
      <c r="WLY844" s="14"/>
      <c r="WLZ844" s="14"/>
      <c r="WMA844" s="14"/>
      <c r="WMB844" s="14"/>
      <c r="WMC844" s="14"/>
      <c r="WMD844" s="14"/>
      <c r="WME844" s="14"/>
      <c r="WMF844" s="14"/>
      <c r="WMG844" s="14"/>
      <c r="WMH844" s="14"/>
      <c r="WMI844" s="14"/>
      <c r="WMJ844" s="14"/>
      <c r="WMK844" s="14"/>
      <c r="WML844" s="14"/>
      <c r="WMM844" s="14"/>
      <c r="WMN844" s="14"/>
      <c r="WMO844" s="14"/>
      <c r="WMP844" s="14"/>
      <c r="WMQ844" s="14"/>
      <c r="WMR844" s="14"/>
      <c r="WMS844" s="14"/>
      <c r="WMT844" s="14"/>
      <c r="WMU844" s="14"/>
      <c r="WMV844" s="14"/>
      <c r="WMW844" s="14"/>
      <c r="WMX844" s="14"/>
      <c r="WMY844" s="14"/>
      <c r="WMZ844" s="14"/>
      <c r="WNA844" s="14"/>
      <c r="WNB844" s="14"/>
      <c r="WNC844" s="14"/>
      <c r="WND844" s="14"/>
      <c r="WNE844" s="14"/>
      <c r="WNF844" s="14"/>
      <c r="WNG844" s="14"/>
      <c r="WNH844" s="14"/>
      <c r="WNI844" s="14"/>
      <c r="WNJ844" s="14"/>
      <c r="WNK844" s="14"/>
      <c r="WNL844" s="14"/>
      <c r="WNM844" s="14"/>
      <c r="WNN844" s="14"/>
      <c r="WNO844" s="14"/>
      <c r="WNP844" s="14"/>
      <c r="WNQ844" s="14"/>
      <c r="WNR844" s="14"/>
      <c r="WNS844" s="14"/>
      <c r="WNT844" s="14"/>
      <c r="WNU844" s="14"/>
      <c r="WNV844" s="14"/>
      <c r="WNW844" s="14"/>
      <c r="WNX844" s="14"/>
      <c r="WNY844" s="14"/>
      <c r="WNZ844" s="14"/>
      <c r="WOA844" s="14"/>
      <c r="WOB844" s="14"/>
      <c r="WOC844" s="14"/>
      <c r="WOD844" s="14"/>
      <c r="WOE844" s="14"/>
      <c r="WOF844" s="14"/>
      <c r="WOG844" s="14"/>
      <c r="WOH844" s="14"/>
      <c r="WOI844" s="14"/>
      <c r="WOJ844" s="14"/>
      <c r="WOK844" s="14"/>
      <c r="WOL844" s="14"/>
      <c r="WOM844" s="14"/>
      <c r="WON844" s="14"/>
      <c r="WOO844" s="14"/>
      <c r="WOP844" s="14"/>
      <c r="WOQ844" s="14"/>
      <c r="WOR844" s="14"/>
      <c r="WOS844" s="14"/>
      <c r="WOT844" s="14"/>
      <c r="WOU844" s="14"/>
      <c r="WOV844" s="14"/>
      <c r="WOW844" s="14"/>
      <c r="WOX844" s="14"/>
      <c r="WOY844" s="14"/>
      <c r="WOZ844" s="14"/>
      <c r="WPA844" s="14"/>
      <c r="WPB844" s="14"/>
      <c r="WPC844" s="14"/>
      <c r="WPD844" s="14"/>
      <c r="WPE844" s="14"/>
      <c r="WPF844" s="14"/>
      <c r="WPG844" s="14"/>
      <c r="WPH844" s="14"/>
      <c r="WPI844" s="14"/>
      <c r="WPJ844" s="14"/>
      <c r="WPK844" s="14"/>
      <c r="WPL844" s="14"/>
      <c r="WPM844" s="14"/>
      <c r="WPN844" s="14"/>
      <c r="WPO844" s="14"/>
      <c r="WPP844" s="14"/>
      <c r="WPQ844" s="14"/>
      <c r="WPR844" s="14"/>
      <c r="WPS844" s="14"/>
      <c r="WPT844" s="14"/>
      <c r="WPU844" s="14"/>
      <c r="WPV844" s="14"/>
      <c r="WPW844" s="14"/>
      <c r="WPX844" s="14"/>
      <c r="WPY844" s="14"/>
      <c r="WPZ844" s="14"/>
      <c r="WQA844" s="14"/>
      <c r="WQB844" s="14"/>
      <c r="WQC844" s="14"/>
      <c r="WQD844" s="14"/>
      <c r="WQE844" s="14"/>
      <c r="WQF844" s="14"/>
      <c r="WQG844" s="14"/>
      <c r="WQH844" s="14"/>
      <c r="WQI844" s="14"/>
      <c r="WQJ844" s="14"/>
      <c r="WQK844" s="14"/>
      <c r="WQL844" s="14"/>
      <c r="WQM844" s="14"/>
      <c r="WQN844" s="14"/>
      <c r="WQO844" s="14"/>
      <c r="WQP844" s="14"/>
      <c r="WQQ844" s="14"/>
      <c r="WQR844" s="14"/>
      <c r="WQS844" s="14"/>
      <c r="WQT844" s="14"/>
      <c r="WQU844" s="14"/>
      <c r="WQV844" s="14"/>
      <c r="WQW844" s="14"/>
      <c r="WQX844" s="14"/>
      <c r="WQY844" s="14"/>
      <c r="WQZ844" s="14"/>
      <c r="WRA844" s="14"/>
      <c r="WRB844" s="14"/>
      <c r="WRC844" s="14"/>
      <c r="WRD844" s="14"/>
      <c r="WRE844" s="14"/>
      <c r="WRF844" s="14"/>
      <c r="WRG844" s="14"/>
      <c r="WRH844" s="14"/>
      <c r="WRI844" s="14"/>
      <c r="WRJ844" s="14"/>
      <c r="WRK844" s="14"/>
      <c r="WRL844" s="14"/>
      <c r="WRM844" s="14"/>
      <c r="WRN844" s="14"/>
      <c r="WRO844" s="14"/>
      <c r="WRP844" s="14"/>
      <c r="WRQ844" s="14"/>
      <c r="WRR844" s="14"/>
      <c r="WRS844" s="14"/>
      <c r="WRT844" s="14"/>
      <c r="WRU844" s="14"/>
      <c r="WRV844" s="14"/>
      <c r="WRW844" s="14"/>
      <c r="WRX844" s="14"/>
      <c r="WRY844" s="14"/>
      <c r="WRZ844" s="14"/>
      <c r="WSA844" s="14"/>
      <c r="WSB844" s="14"/>
      <c r="WSC844" s="14"/>
      <c r="WSD844" s="14"/>
      <c r="WSE844" s="14"/>
      <c r="WSF844" s="14"/>
      <c r="WSG844" s="14"/>
      <c r="WSH844" s="14"/>
      <c r="WSI844" s="14"/>
      <c r="WSJ844" s="14"/>
      <c r="WSK844" s="14"/>
      <c r="WSL844" s="14"/>
      <c r="WSM844" s="14"/>
      <c r="WSN844" s="14"/>
      <c r="WSO844" s="14"/>
      <c r="WSP844" s="14"/>
      <c r="WSQ844" s="14"/>
      <c r="WSR844" s="14"/>
      <c r="WSS844" s="14"/>
      <c r="WST844" s="14"/>
      <c r="WSU844" s="14"/>
      <c r="WSV844" s="14"/>
      <c r="WSW844" s="14"/>
      <c r="WSX844" s="14"/>
      <c r="WSY844" s="14"/>
      <c r="WSZ844" s="14"/>
      <c r="WTA844" s="14"/>
      <c r="WTB844" s="14"/>
      <c r="WTC844" s="14"/>
      <c r="WTD844" s="14"/>
      <c r="WTE844" s="14"/>
      <c r="WTF844" s="14"/>
      <c r="WTG844" s="14"/>
      <c r="WTH844" s="14"/>
      <c r="WTI844" s="14"/>
      <c r="WTJ844" s="14"/>
      <c r="WTK844" s="14"/>
      <c r="WTL844" s="14"/>
      <c r="WTM844" s="14"/>
      <c r="WTN844" s="14"/>
      <c r="WTO844" s="14"/>
      <c r="WTP844" s="14"/>
      <c r="WTQ844" s="14"/>
      <c r="WTR844" s="14"/>
      <c r="WTS844" s="14"/>
      <c r="WTT844" s="14"/>
      <c r="WTU844" s="14"/>
      <c r="WTV844" s="14"/>
      <c r="WTW844" s="14"/>
      <c r="WTX844" s="14"/>
      <c r="WTY844" s="14"/>
      <c r="WTZ844" s="14"/>
      <c r="WUA844" s="14"/>
      <c r="WUB844" s="14"/>
      <c r="WUC844" s="14"/>
      <c r="WUD844" s="14"/>
      <c r="WUE844" s="14"/>
      <c r="WUF844" s="14"/>
      <c r="WUG844" s="14"/>
      <c r="WUH844" s="14"/>
      <c r="WUI844" s="14"/>
      <c r="WUJ844" s="14"/>
      <c r="WUK844" s="14"/>
      <c r="WUL844" s="14"/>
      <c r="WUM844" s="14"/>
      <c r="WUN844" s="14"/>
      <c r="WUO844" s="14"/>
      <c r="WUP844" s="14"/>
      <c r="WUQ844" s="14"/>
      <c r="WUR844" s="14"/>
      <c r="WUS844" s="14"/>
      <c r="WUT844" s="14"/>
      <c r="WUU844" s="14"/>
      <c r="WUV844" s="14"/>
      <c r="WUW844" s="14"/>
      <c r="WUX844" s="14"/>
      <c r="WUY844" s="14"/>
      <c r="WUZ844" s="14"/>
      <c r="WVA844" s="14"/>
      <c r="WVB844" s="14"/>
      <c r="WVC844" s="14"/>
      <c r="WVD844" s="14"/>
      <c r="WVE844" s="14"/>
      <c r="WVF844" s="14"/>
      <c r="WVG844" s="14"/>
      <c r="WVH844" s="14"/>
      <c r="WVI844" s="14"/>
      <c r="WVJ844" s="14"/>
      <c r="WVK844" s="14"/>
      <c r="WVL844" s="14"/>
      <c r="WVM844" s="14"/>
      <c r="WVN844" s="14"/>
      <c r="WVO844" s="14"/>
      <c r="WVP844" s="14"/>
      <c r="WVQ844" s="14"/>
      <c r="WVR844" s="14"/>
      <c r="WVS844" s="14"/>
      <c r="WVT844" s="14"/>
      <c r="WVU844" s="14"/>
      <c r="WVV844" s="14"/>
      <c r="WVW844" s="14"/>
      <c r="WVX844" s="14"/>
      <c r="WVY844" s="14"/>
      <c r="WVZ844" s="14"/>
      <c r="WWA844" s="14"/>
      <c r="WWB844" s="14"/>
      <c r="WWC844" s="14"/>
      <c r="WWD844" s="14"/>
      <c r="WWE844" s="14"/>
      <c r="WWF844" s="14"/>
      <c r="WWG844" s="14"/>
      <c r="WWH844" s="14"/>
      <c r="WWI844" s="14"/>
      <c r="WWJ844" s="14"/>
      <c r="WWK844" s="14"/>
      <c r="WWL844" s="14"/>
      <c r="WWM844" s="14"/>
      <c r="WWN844" s="14"/>
      <c r="WWO844" s="14"/>
      <c r="WWP844" s="14"/>
      <c r="WWQ844" s="14"/>
      <c r="WWR844" s="14"/>
      <c r="WWS844" s="14"/>
      <c r="WWT844" s="14"/>
      <c r="WWU844" s="14"/>
      <c r="WWV844" s="14"/>
      <c r="WWW844" s="14"/>
      <c r="WWX844" s="14"/>
      <c r="WWY844" s="14"/>
      <c r="WWZ844" s="14"/>
      <c r="WXA844" s="14"/>
      <c r="WXB844" s="14"/>
      <c r="WXC844" s="14"/>
      <c r="WXD844" s="14"/>
      <c r="WXE844" s="14"/>
      <c r="WXF844" s="14"/>
      <c r="WXG844" s="14"/>
      <c r="WXH844" s="14"/>
      <c r="WXI844" s="14"/>
      <c r="WXJ844" s="14"/>
      <c r="WXK844" s="14"/>
      <c r="WXL844" s="14"/>
      <c r="WXM844" s="14"/>
      <c r="WXN844" s="14"/>
      <c r="WXO844" s="14"/>
      <c r="WXP844" s="14"/>
      <c r="WXQ844" s="14"/>
      <c r="WXR844" s="14"/>
      <c r="WXS844" s="14"/>
      <c r="WXT844" s="14"/>
      <c r="WXU844" s="14"/>
      <c r="WXV844" s="14"/>
      <c r="WXW844" s="14"/>
      <c r="WXX844" s="14"/>
      <c r="WXY844" s="14"/>
      <c r="WXZ844" s="14"/>
      <c r="WYA844" s="14"/>
      <c r="WYB844" s="14"/>
      <c r="WYC844" s="14"/>
      <c r="WYD844" s="14"/>
      <c r="WYE844" s="14"/>
      <c r="WYF844" s="14"/>
      <c r="WYG844" s="14"/>
      <c r="WYH844" s="14"/>
      <c r="WYI844" s="14"/>
      <c r="WYJ844" s="14"/>
      <c r="WYK844" s="14"/>
      <c r="WYL844" s="14"/>
      <c r="WYM844" s="14"/>
      <c r="WYN844" s="14"/>
      <c r="WYO844" s="14"/>
      <c r="WYP844" s="14"/>
      <c r="WYQ844" s="14"/>
      <c r="WYR844" s="14"/>
      <c r="WYS844" s="14"/>
      <c r="WYT844" s="14"/>
      <c r="WYU844" s="14"/>
      <c r="WYV844" s="14"/>
      <c r="WYW844" s="14"/>
      <c r="WYX844" s="14"/>
      <c r="WYY844" s="14"/>
      <c r="WYZ844" s="14"/>
      <c r="WZA844" s="14"/>
      <c r="WZB844" s="14"/>
      <c r="WZC844" s="14"/>
      <c r="WZD844" s="14"/>
      <c r="WZE844" s="14"/>
      <c r="WZF844" s="14"/>
      <c r="WZG844" s="14"/>
      <c r="WZH844" s="14"/>
      <c r="WZI844" s="14"/>
      <c r="WZJ844" s="14"/>
      <c r="WZK844" s="14"/>
      <c r="WZL844" s="14"/>
      <c r="WZM844" s="14"/>
      <c r="WZN844" s="14"/>
      <c r="WZO844" s="14"/>
      <c r="WZP844" s="14"/>
      <c r="WZQ844" s="14"/>
      <c r="WZR844" s="14"/>
      <c r="WZS844" s="14"/>
      <c r="WZT844" s="14"/>
      <c r="WZU844" s="14"/>
      <c r="WZV844" s="14"/>
      <c r="WZW844" s="14"/>
      <c r="WZX844" s="14"/>
      <c r="WZY844" s="14"/>
      <c r="WZZ844" s="14"/>
      <c r="XAA844" s="14"/>
      <c r="XAB844" s="14"/>
      <c r="XAC844" s="14"/>
      <c r="XAD844" s="14"/>
      <c r="XAE844" s="14"/>
      <c r="XAF844" s="14"/>
      <c r="XAG844" s="14"/>
      <c r="XAH844" s="14"/>
      <c r="XAI844" s="14"/>
      <c r="XAJ844" s="14"/>
      <c r="XAK844" s="14"/>
      <c r="XAL844" s="14"/>
      <c r="XAM844" s="14"/>
      <c r="XAN844" s="14"/>
      <c r="XAO844" s="14"/>
      <c r="XAP844" s="14"/>
      <c r="XAQ844" s="14"/>
      <c r="XAR844" s="14"/>
      <c r="XAS844" s="14"/>
      <c r="XAT844" s="14"/>
      <c r="XAU844" s="14"/>
      <c r="XAV844" s="14"/>
      <c r="XAW844" s="14"/>
      <c r="XAX844" s="14"/>
      <c r="XAY844" s="14"/>
      <c r="XAZ844" s="14"/>
      <c r="XBA844" s="14"/>
      <c r="XBB844" s="14"/>
      <c r="XBC844" s="14"/>
      <c r="XBD844" s="14"/>
      <c r="XBE844" s="14"/>
      <c r="XBF844" s="14"/>
      <c r="XBG844" s="14"/>
      <c r="XBH844" s="14"/>
      <c r="XBI844" s="14"/>
      <c r="XBJ844" s="14"/>
      <c r="XBK844" s="14"/>
      <c r="XBL844" s="14"/>
      <c r="XBM844" s="14"/>
      <c r="XBN844" s="14"/>
      <c r="XBO844" s="14"/>
      <c r="XBP844" s="14"/>
      <c r="XBQ844" s="14"/>
      <c r="XBR844" s="14"/>
      <c r="XBS844" s="14"/>
      <c r="XBT844" s="14"/>
      <c r="XBU844" s="14"/>
      <c r="XBV844" s="14"/>
      <c r="XBW844" s="14"/>
      <c r="XBX844" s="14"/>
      <c r="XBY844" s="14"/>
      <c r="XBZ844" s="14"/>
      <c r="XCA844" s="14"/>
      <c r="XCB844" s="14"/>
      <c r="XCC844" s="14"/>
      <c r="XCD844" s="14"/>
      <c r="XCE844" s="14"/>
      <c r="XCF844" s="14"/>
      <c r="XCG844" s="14"/>
      <c r="XCH844" s="14"/>
      <c r="XCI844" s="14"/>
      <c r="XCJ844" s="14"/>
      <c r="XCK844" s="14"/>
      <c r="XCL844" s="14"/>
      <c r="XCM844" s="14"/>
      <c r="XCN844" s="14"/>
      <c r="XCO844" s="14"/>
      <c r="XCP844" s="14"/>
      <c r="XCQ844" s="14"/>
      <c r="XCR844" s="14"/>
      <c r="XCS844" s="14"/>
      <c r="XCT844" s="14"/>
      <c r="XCU844" s="14"/>
      <c r="XCV844" s="14"/>
      <c r="XCW844" s="14"/>
      <c r="XCX844" s="14"/>
      <c r="XCY844" s="14"/>
      <c r="XCZ844" s="14"/>
      <c r="XDA844" s="14"/>
      <c r="XDB844" s="14"/>
      <c r="XDC844" s="14"/>
      <c r="XDD844" s="14"/>
      <c r="XDE844" s="14"/>
      <c r="XDF844" s="14"/>
      <c r="XDG844" s="14"/>
      <c r="XDH844" s="14"/>
      <c r="XDI844" s="14"/>
      <c r="XDJ844" s="14"/>
      <c r="XDK844" s="14"/>
      <c r="XDL844" s="14"/>
      <c r="XDM844" s="14"/>
      <c r="XDN844" s="14"/>
      <c r="XDO844" s="14"/>
      <c r="XDP844" s="14"/>
      <c r="XDQ844" s="14"/>
      <c r="XDR844" s="14"/>
      <c r="XDS844" s="14"/>
      <c r="XDT844" s="14"/>
      <c r="XDU844" s="14"/>
      <c r="XDV844" s="14"/>
      <c r="XDW844" s="14"/>
      <c r="XDX844" s="14"/>
      <c r="XDY844" s="14"/>
      <c r="XDZ844" s="14"/>
      <c r="XEA844" s="14"/>
      <c r="XEB844" s="14"/>
      <c r="XEC844" s="14"/>
      <c r="XED844" s="14"/>
      <c r="XEE844" s="14"/>
      <c r="XEF844" s="14"/>
      <c r="XEG844" s="14"/>
      <c r="XEH844" s="14"/>
      <c r="XEI844" s="14"/>
      <c r="XEJ844" s="14"/>
      <c r="XEK844" s="14"/>
      <c r="XEL844" s="14"/>
      <c r="XEM844" s="14"/>
      <c r="XEN844" s="14"/>
      <c r="XEO844" s="14"/>
      <c r="XEP844" s="14"/>
      <c r="XEQ844" s="14"/>
      <c r="XER844" s="14"/>
      <c r="XES844" s="14"/>
      <c r="XET844" s="14"/>
      <c r="XEU844" s="14"/>
      <c r="XEV844" s="14"/>
      <c r="XEW844" s="14"/>
      <c r="XEX844" s="14"/>
      <c r="XEY844" s="14"/>
    </row>
    <row r="845" spans="1:16379" ht="22.5" hidden="1" customHeight="1" x14ac:dyDescent="0.25">
      <c r="A845" s="68" t="s">
        <v>3975</v>
      </c>
      <c r="B845" s="25">
        <v>1546</v>
      </c>
      <c r="C845" s="154" t="s">
        <v>354</v>
      </c>
      <c r="D845" s="25">
        <v>1961</v>
      </c>
      <c r="E845" s="68" t="s">
        <v>2932</v>
      </c>
      <c r="F845" s="68" t="s">
        <v>2934</v>
      </c>
      <c r="G845" s="25">
        <v>2</v>
      </c>
      <c r="H845" s="25">
        <v>1</v>
      </c>
      <c r="I845" s="139">
        <v>295.60000000000002</v>
      </c>
      <c r="J845" s="137">
        <v>265.3</v>
      </c>
      <c r="K845" s="139">
        <v>265.3</v>
      </c>
      <c r="L845" s="148">
        <v>19</v>
      </c>
      <c r="M845" s="147">
        <f t="shared" si="190"/>
        <v>3633415</v>
      </c>
      <c r="N845" s="147"/>
      <c r="O845" s="147"/>
      <c r="P845" s="147"/>
      <c r="Q845" s="137">
        <f t="shared" si="191"/>
        <v>3633415</v>
      </c>
      <c r="R845" s="147">
        <v>458709</v>
      </c>
      <c r="S845" s="148"/>
      <c r="T845" s="147"/>
      <c r="U845" s="147">
        <v>422</v>
      </c>
      <c r="V845" s="147">
        <f>U845*7523</f>
        <v>3174706</v>
      </c>
      <c r="W845" s="147"/>
      <c r="X845" s="147"/>
      <c r="Y845" s="147"/>
      <c r="Z845" s="147"/>
      <c r="AA845" s="147"/>
      <c r="AB845" s="147"/>
      <c r="AC845" s="139"/>
      <c r="AD845" s="139"/>
      <c r="AE845" s="147"/>
      <c r="AF845" s="147"/>
      <c r="AG845" s="337">
        <v>2025</v>
      </c>
      <c r="AH845" s="126" t="s">
        <v>3048</v>
      </c>
      <c r="AI845" s="126"/>
      <c r="AJ845" s="134">
        <f t="shared" si="176"/>
        <v>792</v>
      </c>
      <c r="AK845" s="35" t="s">
        <v>153</v>
      </c>
      <c r="AL845" s="134" t="str">
        <f t="shared" si="177"/>
        <v>792.</v>
      </c>
      <c r="AM845" s="140"/>
      <c r="AN845" s="303"/>
      <c r="AO845" s="193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  <c r="DF845" s="14"/>
      <c r="DG845" s="14"/>
      <c r="DH845" s="14"/>
      <c r="DI845" s="14"/>
      <c r="DJ845" s="14"/>
      <c r="DK845" s="14"/>
      <c r="DL845" s="14"/>
      <c r="DM845" s="14"/>
      <c r="DN845" s="14"/>
      <c r="DO845" s="14"/>
      <c r="DP845" s="14"/>
      <c r="DQ845" s="14"/>
      <c r="DR845" s="14"/>
      <c r="DS845" s="14"/>
      <c r="DT845" s="14"/>
      <c r="DU845" s="14"/>
      <c r="DV845" s="14"/>
      <c r="DW845" s="14"/>
      <c r="DX845" s="14"/>
      <c r="DY845" s="14"/>
      <c r="DZ845" s="14"/>
      <c r="EA845" s="14"/>
      <c r="EB845" s="14"/>
      <c r="EC845" s="14"/>
      <c r="ED845" s="14"/>
      <c r="EE845" s="14"/>
      <c r="EF845" s="14"/>
      <c r="EG845" s="14"/>
      <c r="EH845" s="14"/>
      <c r="EI845" s="14"/>
      <c r="EJ845" s="14"/>
      <c r="EK845" s="14"/>
      <c r="EL845" s="14"/>
      <c r="EM845" s="14"/>
      <c r="EN845" s="14"/>
      <c r="EO845" s="14"/>
      <c r="EP845" s="14"/>
      <c r="EQ845" s="14"/>
      <c r="ER845" s="14"/>
      <c r="ES845" s="14"/>
      <c r="ET845" s="14"/>
      <c r="EU845" s="14"/>
      <c r="EV845" s="14"/>
      <c r="EW845" s="14"/>
      <c r="EX845" s="14"/>
      <c r="EY845" s="14"/>
      <c r="EZ845" s="14"/>
      <c r="FA845" s="14"/>
      <c r="FB845" s="14"/>
      <c r="FC845" s="14"/>
      <c r="FD845" s="14"/>
      <c r="FE845" s="14"/>
      <c r="FF845" s="14"/>
      <c r="FG845" s="14"/>
      <c r="FH845" s="14"/>
      <c r="FI845" s="14"/>
      <c r="FJ845" s="14"/>
      <c r="FK845" s="14"/>
      <c r="FL845" s="14"/>
      <c r="FM845" s="14"/>
      <c r="FN845" s="14"/>
      <c r="FO845" s="14"/>
      <c r="FP845" s="14"/>
      <c r="FQ845" s="14"/>
      <c r="FR845" s="14"/>
      <c r="FS845" s="14"/>
      <c r="FT845" s="14"/>
      <c r="FU845" s="14"/>
      <c r="FV845" s="14"/>
      <c r="FW845" s="14"/>
      <c r="FX845" s="14"/>
      <c r="FY845" s="14"/>
      <c r="FZ845" s="14"/>
      <c r="GA845" s="14"/>
      <c r="GB845" s="14"/>
      <c r="GC845" s="14"/>
      <c r="GD845" s="14"/>
      <c r="GE845" s="14"/>
      <c r="GF845" s="14"/>
      <c r="GG845" s="14"/>
      <c r="GH845" s="14"/>
      <c r="GI845" s="14"/>
      <c r="GJ845" s="14"/>
      <c r="GK845" s="14"/>
      <c r="GL845" s="14"/>
      <c r="GM845" s="14"/>
      <c r="GN845" s="14"/>
      <c r="GO845" s="14"/>
      <c r="GP845" s="14"/>
      <c r="GQ845" s="14"/>
      <c r="GR845" s="14"/>
      <c r="GS845" s="14"/>
      <c r="GT845" s="14"/>
      <c r="GU845" s="14"/>
      <c r="GV845" s="14"/>
      <c r="GW845" s="14"/>
      <c r="GX845" s="14"/>
      <c r="GY845" s="14"/>
      <c r="GZ845" s="14"/>
      <c r="HA845" s="14"/>
      <c r="HB845" s="14"/>
      <c r="HC845" s="14"/>
      <c r="HD845" s="14"/>
      <c r="HE845" s="14"/>
      <c r="HF845" s="14"/>
      <c r="HG845" s="14"/>
      <c r="HH845" s="14"/>
      <c r="HI845" s="14"/>
      <c r="HJ845" s="14"/>
      <c r="HK845" s="14"/>
      <c r="HL845" s="14"/>
      <c r="HM845" s="14"/>
      <c r="HN845" s="14"/>
      <c r="HO845" s="14"/>
      <c r="HP845" s="14"/>
      <c r="HQ845" s="14"/>
      <c r="HR845" s="14"/>
      <c r="HS845" s="14"/>
      <c r="HT845" s="14"/>
      <c r="HU845" s="14"/>
      <c r="HV845" s="14"/>
      <c r="HW845" s="14"/>
      <c r="HX845" s="14"/>
      <c r="HY845" s="14"/>
      <c r="HZ845" s="14"/>
      <c r="IA845" s="14"/>
      <c r="IB845" s="14"/>
      <c r="IC845" s="14"/>
      <c r="ID845" s="14"/>
      <c r="IE845" s="14"/>
      <c r="IF845" s="14"/>
      <c r="IG845" s="14"/>
      <c r="IH845" s="14"/>
      <c r="II845" s="14"/>
      <c r="IJ845" s="14"/>
      <c r="IK845" s="14"/>
      <c r="IL845" s="14"/>
      <c r="IM845" s="14"/>
      <c r="IN845" s="14"/>
      <c r="IO845" s="14"/>
      <c r="IP845" s="14"/>
      <c r="IQ845" s="14"/>
      <c r="IR845" s="14"/>
      <c r="IS845" s="14"/>
      <c r="IT845" s="14"/>
      <c r="IU845" s="14"/>
      <c r="IV845" s="14"/>
      <c r="IW845" s="14"/>
      <c r="IX845" s="14"/>
      <c r="IY845" s="14"/>
      <c r="IZ845" s="14"/>
      <c r="JA845" s="14"/>
      <c r="JB845" s="14"/>
      <c r="JC845" s="14"/>
      <c r="JD845" s="14"/>
      <c r="JE845" s="14"/>
      <c r="JF845" s="14"/>
      <c r="JG845" s="14"/>
      <c r="JH845" s="14"/>
      <c r="JI845" s="14"/>
      <c r="JJ845" s="14"/>
      <c r="JK845" s="14"/>
      <c r="JL845" s="14"/>
      <c r="JM845" s="14"/>
      <c r="JN845" s="14"/>
      <c r="JO845" s="14"/>
      <c r="JP845" s="14"/>
      <c r="JQ845" s="14"/>
      <c r="JR845" s="14"/>
      <c r="JS845" s="14"/>
      <c r="JT845" s="14"/>
      <c r="JU845" s="14"/>
      <c r="JV845" s="14"/>
      <c r="JW845" s="14"/>
      <c r="JX845" s="14"/>
      <c r="JY845" s="14"/>
      <c r="JZ845" s="14"/>
      <c r="KA845" s="14"/>
      <c r="KB845" s="14"/>
      <c r="KC845" s="14"/>
      <c r="KD845" s="14"/>
      <c r="KE845" s="14"/>
      <c r="KF845" s="14"/>
      <c r="KG845" s="14"/>
      <c r="KH845" s="14"/>
      <c r="KI845" s="14"/>
      <c r="KJ845" s="14"/>
      <c r="KK845" s="14"/>
      <c r="KL845" s="14"/>
      <c r="KM845" s="14"/>
      <c r="KN845" s="14"/>
      <c r="KO845" s="14"/>
      <c r="KP845" s="14"/>
      <c r="KQ845" s="14"/>
      <c r="KR845" s="14"/>
      <c r="KS845" s="14"/>
      <c r="KT845" s="14"/>
      <c r="KU845" s="14"/>
      <c r="KV845" s="14"/>
      <c r="KW845" s="14"/>
      <c r="KX845" s="14"/>
      <c r="KY845" s="14"/>
      <c r="KZ845" s="14"/>
      <c r="LA845" s="14"/>
      <c r="LB845" s="14"/>
      <c r="LC845" s="14"/>
      <c r="LD845" s="14"/>
      <c r="LE845" s="14"/>
      <c r="LF845" s="14"/>
      <c r="LG845" s="14"/>
      <c r="LH845" s="14"/>
      <c r="LI845" s="14"/>
      <c r="LJ845" s="14"/>
      <c r="LK845" s="14"/>
      <c r="LL845" s="14"/>
      <c r="LM845" s="14"/>
      <c r="LN845" s="14"/>
      <c r="LO845" s="14"/>
      <c r="LP845" s="14"/>
      <c r="LQ845" s="14"/>
      <c r="LR845" s="14"/>
      <c r="LS845" s="14"/>
      <c r="LT845" s="14"/>
      <c r="LU845" s="14"/>
      <c r="LV845" s="14"/>
      <c r="LW845" s="14"/>
      <c r="LX845" s="14"/>
      <c r="LY845" s="14"/>
      <c r="LZ845" s="14"/>
      <c r="MA845" s="14"/>
      <c r="MB845" s="14"/>
      <c r="MC845" s="14"/>
      <c r="MD845" s="14"/>
      <c r="ME845" s="14"/>
      <c r="MF845" s="14"/>
      <c r="MG845" s="14"/>
      <c r="MH845" s="14"/>
      <c r="MI845" s="14"/>
      <c r="MJ845" s="14"/>
      <c r="MK845" s="14"/>
      <c r="ML845" s="14"/>
      <c r="MM845" s="14"/>
      <c r="MN845" s="14"/>
      <c r="MO845" s="14"/>
      <c r="MP845" s="14"/>
      <c r="MQ845" s="14"/>
      <c r="MR845" s="14"/>
      <c r="MS845" s="14"/>
      <c r="MT845" s="14"/>
      <c r="MU845" s="14"/>
      <c r="MV845" s="14"/>
      <c r="MW845" s="14"/>
      <c r="MX845" s="14"/>
      <c r="MY845" s="14"/>
      <c r="MZ845" s="14"/>
      <c r="NA845" s="14"/>
      <c r="NB845" s="14"/>
      <c r="NC845" s="14"/>
      <c r="ND845" s="14"/>
      <c r="NE845" s="14"/>
      <c r="NF845" s="14"/>
      <c r="NG845" s="14"/>
      <c r="NH845" s="14"/>
      <c r="NI845" s="14"/>
      <c r="NJ845" s="14"/>
      <c r="NK845" s="14"/>
      <c r="NL845" s="14"/>
      <c r="NM845" s="14"/>
      <c r="NN845" s="14"/>
      <c r="NO845" s="14"/>
      <c r="NP845" s="14"/>
      <c r="NQ845" s="14"/>
      <c r="NR845" s="14"/>
      <c r="NS845" s="14"/>
      <c r="NT845" s="14"/>
      <c r="NU845" s="14"/>
      <c r="NV845" s="14"/>
      <c r="NW845" s="14"/>
      <c r="NX845" s="14"/>
      <c r="NY845" s="14"/>
      <c r="NZ845" s="14"/>
      <c r="OA845" s="14"/>
      <c r="OB845" s="14"/>
      <c r="OC845" s="14"/>
      <c r="OD845" s="14"/>
      <c r="OE845" s="14"/>
      <c r="OF845" s="14"/>
      <c r="OG845" s="14"/>
      <c r="OH845" s="14"/>
      <c r="OI845" s="14"/>
      <c r="OJ845" s="14"/>
      <c r="OK845" s="14"/>
      <c r="OL845" s="14"/>
      <c r="OM845" s="14"/>
      <c r="ON845" s="14"/>
      <c r="OO845" s="14"/>
      <c r="OP845" s="14"/>
      <c r="OQ845" s="14"/>
      <c r="OR845" s="14"/>
      <c r="OS845" s="14"/>
      <c r="OT845" s="14"/>
      <c r="OU845" s="14"/>
      <c r="OV845" s="14"/>
      <c r="OW845" s="14"/>
      <c r="OX845" s="14"/>
      <c r="OY845" s="14"/>
      <c r="OZ845" s="14"/>
      <c r="PA845" s="14"/>
      <c r="PB845" s="14"/>
      <c r="PC845" s="14"/>
      <c r="PD845" s="14"/>
      <c r="PE845" s="14"/>
      <c r="PF845" s="14"/>
      <c r="PG845" s="14"/>
      <c r="PH845" s="14"/>
      <c r="PI845" s="14"/>
      <c r="PJ845" s="14"/>
      <c r="PK845" s="14"/>
      <c r="PL845" s="14"/>
      <c r="PM845" s="14"/>
      <c r="PN845" s="14"/>
      <c r="PO845" s="14"/>
      <c r="PP845" s="14"/>
      <c r="PQ845" s="14"/>
      <c r="PR845" s="14"/>
      <c r="PS845" s="14"/>
      <c r="PT845" s="14"/>
      <c r="PU845" s="14"/>
      <c r="PV845" s="14"/>
      <c r="PW845" s="14"/>
      <c r="PX845" s="14"/>
      <c r="PY845" s="14"/>
      <c r="PZ845" s="14"/>
      <c r="QA845" s="14"/>
      <c r="QB845" s="14"/>
      <c r="QC845" s="14"/>
      <c r="QD845" s="14"/>
      <c r="QE845" s="14"/>
      <c r="QF845" s="14"/>
      <c r="QG845" s="14"/>
      <c r="QH845" s="14"/>
      <c r="QI845" s="14"/>
      <c r="QJ845" s="14"/>
      <c r="QK845" s="14"/>
      <c r="QL845" s="14"/>
      <c r="QM845" s="14"/>
      <c r="QN845" s="14"/>
      <c r="QO845" s="14"/>
      <c r="QP845" s="14"/>
      <c r="QQ845" s="14"/>
      <c r="QR845" s="14"/>
      <c r="QS845" s="14"/>
      <c r="QT845" s="14"/>
      <c r="QU845" s="14"/>
      <c r="QV845" s="14"/>
      <c r="QW845" s="14"/>
      <c r="QX845" s="14"/>
      <c r="QY845" s="14"/>
      <c r="QZ845" s="14"/>
      <c r="RA845" s="14"/>
      <c r="RB845" s="14"/>
      <c r="RC845" s="14"/>
      <c r="RD845" s="14"/>
      <c r="RE845" s="14"/>
      <c r="RF845" s="14"/>
      <c r="RG845" s="14"/>
      <c r="RH845" s="14"/>
      <c r="RI845" s="14"/>
      <c r="RJ845" s="14"/>
      <c r="RK845" s="14"/>
      <c r="RL845" s="14"/>
      <c r="RM845" s="14"/>
      <c r="RN845" s="14"/>
      <c r="RO845" s="14"/>
      <c r="RP845" s="14"/>
      <c r="RQ845" s="14"/>
      <c r="RR845" s="14"/>
      <c r="RS845" s="14"/>
      <c r="RT845" s="14"/>
      <c r="RU845" s="14"/>
      <c r="RV845" s="14"/>
      <c r="RW845" s="14"/>
      <c r="RX845" s="14"/>
      <c r="RY845" s="14"/>
      <c r="RZ845" s="14"/>
      <c r="SA845" s="14"/>
      <c r="SB845" s="14"/>
      <c r="SC845" s="14"/>
      <c r="SD845" s="14"/>
      <c r="SE845" s="14"/>
      <c r="SF845" s="14"/>
      <c r="SG845" s="14"/>
      <c r="SH845" s="14"/>
      <c r="SI845" s="14"/>
      <c r="SJ845" s="14"/>
      <c r="SK845" s="14"/>
      <c r="SL845" s="14"/>
      <c r="SM845" s="14"/>
      <c r="SN845" s="14"/>
      <c r="SO845" s="14"/>
      <c r="SP845" s="14"/>
      <c r="SQ845" s="14"/>
      <c r="SR845" s="14"/>
      <c r="SS845" s="14"/>
      <c r="ST845" s="14"/>
      <c r="SU845" s="14"/>
      <c r="SV845" s="14"/>
      <c r="SW845" s="14"/>
      <c r="SX845" s="14"/>
      <c r="SY845" s="14"/>
      <c r="SZ845" s="14"/>
      <c r="TA845" s="14"/>
      <c r="TB845" s="14"/>
      <c r="TC845" s="14"/>
      <c r="TD845" s="14"/>
      <c r="TE845" s="14"/>
      <c r="TF845" s="14"/>
      <c r="TG845" s="14"/>
      <c r="TH845" s="14"/>
      <c r="TI845" s="14"/>
      <c r="TJ845" s="14"/>
      <c r="TK845" s="14"/>
      <c r="TL845" s="14"/>
      <c r="TM845" s="14"/>
      <c r="TN845" s="14"/>
      <c r="TO845" s="14"/>
      <c r="TP845" s="14"/>
      <c r="TQ845" s="14"/>
      <c r="TR845" s="14"/>
      <c r="TS845" s="14"/>
      <c r="TT845" s="14"/>
      <c r="TU845" s="14"/>
      <c r="TV845" s="14"/>
      <c r="TW845" s="14"/>
      <c r="TX845" s="14"/>
      <c r="TY845" s="14"/>
      <c r="TZ845" s="14"/>
      <c r="UA845" s="14"/>
      <c r="UB845" s="14"/>
      <c r="UC845" s="14"/>
      <c r="UD845" s="14"/>
      <c r="UE845" s="14"/>
      <c r="UF845" s="14"/>
      <c r="UG845" s="14"/>
      <c r="UH845" s="14"/>
      <c r="UI845" s="14"/>
      <c r="UJ845" s="14"/>
      <c r="UK845" s="14"/>
      <c r="UL845" s="14"/>
      <c r="UM845" s="14"/>
      <c r="UN845" s="14"/>
      <c r="UO845" s="14"/>
      <c r="UP845" s="14"/>
      <c r="UQ845" s="14"/>
      <c r="UR845" s="14"/>
      <c r="US845" s="14"/>
      <c r="UT845" s="14"/>
      <c r="UU845" s="14"/>
      <c r="UV845" s="14"/>
      <c r="UW845" s="14"/>
      <c r="UX845" s="14"/>
      <c r="UY845" s="14"/>
      <c r="UZ845" s="14"/>
      <c r="VA845" s="14"/>
      <c r="VB845" s="14"/>
      <c r="VC845" s="14"/>
      <c r="VD845" s="14"/>
      <c r="VE845" s="14"/>
      <c r="VF845" s="14"/>
      <c r="VG845" s="14"/>
      <c r="VH845" s="14"/>
      <c r="VI845" s="14"/>
      <c r="VJ845" s="14"/>
      <c r="VK845" s="14"/>
      <c r="VL845" s="14"/>
      <c r="VM845" s="14"/>
      <c r="VN845" s="14"/>
      <c r="VO845" s="14"/>
      <c r="VP845" s="14"/>
      <c r="VQ845" s="14"/>
      <c r="VR845" s="14"/>
      <c r="VS845" s="14"/>
      <c r="VT845" s="14"/>
      <c r="VU845" s="14"/>
      <c r="VV845" s="14"/>
      <c r="VW845" s="14"/>
      <c r="VX845" s="14"/>
      <c r="VY845" s="14"/>
      <c r="VZ845" s="14"/>
      <c r="WA845" s="14"/>
      <c r="WB845" s="14"/>
      <c r="WC845" s="14"/>
      <c r="WD845" s="14"/>
      <c r="WE845" s="14"/>
      <c r="WF845" s="14"/>
      <c r="WG845" s="14"/>
      <c r="WH845" s="14"/>
      <c r="WI845" s="14"/>
      <c r="WJ845" s="14"/>
      <c r="WK845" s="14"/>
      <c r="WL845" s="14"/>
      <c r="WM845" s="14"/>
      <c r="WN845" s="14"/>
      <c r="WO845" s="14"/>
      <c r="WP845" s="14"/>
      <c r="WQ845" s="14"/>
      <c r="WR845" s="14"/>
      <c r="WS845" s="14"/>
      <c r="WT845" s="14"/>
      <c r="WU845" s="14"/>
      <c r="WV845" s="14"/>
      <c r="WW845" s="14"/>
      <c r="WX845" s="14"/>
      <c r="WY845" s="14"/>
      <c r="WZ845" s="14"/>
      <c r="XA845" s="14"/>
      <c r="XB845" s="14"/>
      <c r="XC845" s="14"/>
      <c r="XD845" s="14"/>
      <c r="XE845" s="14"/>
      <c r="XF845" s="14"/>
      <c r="XG845" s="14"/>
      <c r="XH845" s="14"/>
      <c r="XI845" s="14"/>
      <c r="XJ845" s="14"/>
      <c r="XK845" s="14"/>
      <c r="XL845" s="14"/>
      <c r="XM845" s="14"/>
      <c r="XN845" s="14"/>
      <c r="XO845" s="14"/>
      <c r="XP845" s="14"/>
      <c r="XQ845" s="14"/>
      <c r="XR845" s="14"/>
      <c r="XS845" s="14"/>
      <c r="XT845" s="14"/>
      <c r="XU845" s="14"/>
      <c r="XV845" s="14"/>
      <c r="XW845" s="14"/>
      <c r="XX845" s="14"/>
      <c r="XY845" s="14"/>
      <c r="XZ845" s="14"/>
      <c r="YA845" s="14"/>
      <c r="YB845" s="14"/>
      <c r="YC845" s="14"/>
      <c r="YD845" s="14"/>
      <c r="YE845" s="14"/>
      <c r="YF845" s="14"/>
      <c r="YG845" s="14"/>
      <c r="YH845" s="14"/>
      <c r="YI845" s="14"/>
      <c r="YJ845" s="14"/>
      <c r="YK845" s="14"/>
      <c r="YL845" s="14"/>
      <c r="YM845" s="14"/>
      <c r="YN845" s="14"/>
      <c r="YO845" s="14"/>
      <c r="YP845" s="14"/>
      <c r="YQ845" s="14"/>
      <c r="YR845" s="14"/>
      <c r="YS845" s="14"/>
      <c r="YT845" s="14"/>
      <c r="YU845" s="14"/>
      <c r="YV845" s="14"/>
      <c r="YW845" s="14"/>
      <c r="YX845" s="14"/>
      <c r="YY845" s="14"/>
      <c r="YZ845" s="14"/>
      <c r="ZA845" s="14"/>
      <c r="ZB845" s="14"/>
      <c r="ZC845" s="14"/>
      <c r="ZD845" s="14"/>
      <c r="ZE845" s="14"/>
      <c r="ZF845" s="14"/>
      <c r="ZG845" s="14"/>
      <c r="ZH845" s="14"/>
      <c r="ZI845" s="14"/>
      <c r="ZJ845" s="14"/>
      <c r="ZK845" s="14"/>
      <c r="ZL845" s="14"/>
      <c r="ZM845" s="14"/>
      <c r="ZN845" s="14"/>
      <c r="ZO845" s="14"/>
      <c r="ZP845" s="14"/>
      <c r="ZQ845" s="14"/>
      <c r="ZR845" s="14"/>
      <c r="ZS845" s="14"/>
      <c r="ZT845" s="14"/>
      <c r="ZU845" s="14"/>
      <c r="ZV845" s="14"/>
      <c r="ZW845" s="14"/>
      <c r="ZX845" s="14"/>
      <c r="ZY845" s="14"/>
      <c r="ZZ845" s="14"/>
      <c r="AAA845" s="14"/>
      <c r="AAB845" s="14"/>
      <c r="AAC845" s="14"/>
      <c r="AAD845" s="14"/>
      <c r="AAE845" s="14"/>
      <c r="AAF845" s="14"/>
      <c r="AAG845" s="14"/>
      <c r="AAH845" s="14"/>
      <c r="AAI845" s="14"/>
      <c r="AAJ845" s="14"/>
      <c r="AAK845" s="14"/>
      <c r="AAL845" s="14"/>
      <c r="AAM845" s="14"/>
      <c r="AAN845" s="14"/>
      <c r="AAO845" s="14"/>
      <c r="AAP845" s="14"/>
      <c r="AAQ845" s="14"/>
      <c r="AAR845" s="14"/>
      <c r="AAS845" s="14"/>
      <c r="AAT845" s="14"/>
      <c r="AAU845" s="14"/>
      <c r="AAV845" s="14"/>
      <c r="AAW845" s="14"/>
      <c r="AAX845" s="14"/>
      <c r="AAY845" s="14"/>
      <c r="AAZ845" s="14"/>
      <c r="ABA845" s="14"/>
      <c r="ABB845" s="14"/>
      <c r="ABC845" s="14"/>
      <c r="ABD845" s="14"/>
      <c r="ABE845" s="14"/>
      <c r="ABF845" s="14"/>
      <c r="ABG845" s="14"/>
      <c r="ABH845" s="14"/>
      <c r="ABI845" s="14"/>
      <c r="ABJ845" s="14"/>
      <c r="ABK845" s="14"/>
      <c r="ABL845" s="14"/>
      <c r="ABM845" s="14"/>
      <c r="ABN845" s="14"/>
      <c r="ABO845" s="14"/>
      <c r="ABP845" s="14"/>
      <c r="ABQ845" s="14"/>
      <c r="ABR845" s="14"/>
      <c r="ABS845" s="14"/>
      <c r="ABT845" s="14"/>
      <c r="ABU845" s="14"/>
      <c r="ABV845" s="14"/>
      <c r="ABW845" s="14"/>
      <c r="ABX845" s="14"/>
      <c r="ABY845" s="14"/>
      <c r="ABZ845" s="14"/>
      <c r="ACA845" s="14"/>
      <c r="ACB845" s="14"/>
      <c r="ACC845" s="14"/>
      <c r="ACD845" s="14"/>
      <c r="ACE845" s="14"/>
      <c r="ACF845" s="14"/>
      <c r="ACG845" s="14"/>
      <c r="ACH845" s="14"/>
      <c r="ACI845" s="14"/>
      <c r="ACJ845" s="14"/>
      <c r="ACK845" s="14"/>
      <c r="ACL845" s="14"/>
      <c r="ACM845" s="14"/>
      <c r="ACN845" s="14"/>
      <c r="ACO845" s="14"/>
      <c r="ACP845" s="14"/>
      <c r="ACQ845" s="14"/>
      <c r="ACR845" s="14"/>
      <c r="ACS845" s="14"/>
      <c r="ACT845" s="14"/>
      <c r="ACU845" s="14"/>
      <c r="ACV845" s="14"/>
      <c r="ACW845" s="14"/>
      <c r="ACX845" s="14"/>
      <c r="ACY845" s="14"/>
      <c r="ACZ845" s="14"/>
      <c r="ADA845" s="14"/>
      <c r="ADB845" s="14"/>
      <c r="ADC845" s="14"/>
      <c r="ADD845" s="14"/>
      <c r="ADE845" s="14"/>
      <c r="ADF845" s="14"/>
      <c r="ADG845" s="14"/>
      <c r="ADH845" s="14"/>
      <c r="ADI845" s="14"/>
      <c r="ADJ845" s="14"/>
      <c r="ADK845" s="14"/>
      <c r="ADL845" s="14"/>
      <c r="ADM845" s="14"/>
      <c r="ADN845" s="14"/>
      <c r="ADO845" s="14"/>
      <c r="ADP845" s="14"/>
      <c r="ADQ845" s="14"/>
      <c r="ADR845" s="14"/>
      <c r="ADS845" s="14"/>
      <c r="ADT845" s="14"/>
      <c r="ADU845" s="14"/>
      <c r="ADV845" s="14"/>
      <c r="ADW845" s="14"/>
      <c r="ADX845" s="14"/>
      <c r="ADY845" s="14"/>
      <c r="ADZ845" s="14"/>
      <c r="AEA845" s="14"/>
      <c r="AEB845" s="14"/>
      <c r="AEC845" s="14"/>
      <c r="AED845" s="14"/>
      <c r="AEE845" s="14"/>
      <c r="AEF845" s="14"/>
      <c r="AEG845" s="14"/>
      <c r="AEH845" s="14"/>
      <c r="AEI845" s="14"/>
      <c r="AEJ845" s="14"/>
      <c r="AEK845" s="14"/>
      <c r="AEL845" s="14"/>
      <c r="AEM845" s="14"/>
      <c r="AEN845" s="14"/>
      <c r="AEO845" s="14"/>
      <c r="AEP845" s="14"/>
      <c r="AEQ845" s="14"/>
      <c r="AER845" s="14"/>
      <c r="AES845" s="14"/>
      <c r="AET845" s="14"/>
      <c r="AEU845" s="14"/>
      <c r="AEV845" s="14"/>
      <c r="AEW845" s="14"/>
      <c r="AEX845" s="14"/>
      <c r="AEY845" s="14"/>
      <c r="AEZ845" s="14"/>
      <c r="AFA845" s="14"/>
      <c r="AFB845" s="14"/>
      <c r="AFC845" s="14"/>
      <c r="AFD845" s="14"/>
      <c r="AFE845" s="14"/>
      <c r="AFF845" s="14"/>
      <c r="AFG845" s="14"/>
      <c r="AFH845" s="14"/>
      <c r="AFI845" s="14"/>
      <c r="AFJ845" s="14"/>
      <c r="AFK845" s="14"/>
      <c r="AFL845" s="14"/>
      <c r="AFM845" s="14"/>
      <c r="AFN845" s="14"/>
      <c r="AFO845" s="14"/>
      <c r="AFP845" s="14"/>
      <c r="AFQ845" s="14"/>
      <c r="AFR845" s="14"/>
      <c r="AFS845" s="14"/>
      <c r="AFT845" s="14"/>
      <c r="AFU845" s="14"/>
      <c r="AFV845" s="14"/>
      <c r="AFW845" s="14"/>
      <c r="AFX845" s="14"/>
      <c r="AFY845" s="14"/>
      <c r="AFZ845" s="14"/>
      <c r="AGA845" s="14"/>
      <c r="AGB845" s="14"/>
      <c r="AGC845" s="14"/>
      <c r="AGD845" s="14"/>
      <c r="AGE845" s="14"/>
      <c r="AGF845" s="14"/>
      <c r="AGG845" s="14"/>
      <c r="AGH845" s="14"/>
      <c r="AGI845" s="14"/>
      <c r="AGJ845" s="14"/>
      <c r="AGK845" s="14"/>
      <c r="AGL845" s="14"/>
      <c r="AGM845" s="14"/>
      <c r="AGN845" s="14"/>
      <c r="AGO845" s="14"/>
      <c r="AGP845" s="14"/>
      <c r="AGQ845" s="14"/>
      <c r="AGR845" s="14"/>
      <c r="AGS845" s="14"/>
      <c r="AGT845" s="14"/>
      <c r="AGU845" s="14"/>
      <c r="AGV845" s="14"/>
      <c r="AGW845" s="14"/>
      <c r="AGX845" s="14"/>
      <c r="AGY845" s="14"/>
      <c r="AGZ845" s="14"/>
      <c r="AHA845" s="14"/>
      <c r="AHB845" s="14"/>
      <c r="AHC845" s="14"/>
      <c r="AHD845" s="14"/>
      <c r="AHE845" s="14"/>
      <c r="AHF845" s="14"/>
      <c r="AHG845" s="14"/>
      <c r="AHH845" s="14"/>
      <c r="AHI845" s="14"/>
      <c r="AHJ845" s="14"/>
      <c r="AHK845" s="14"/>
      <c r="AHL845" s="14"/>
      <c r="AHM845" s="14"/>
      <c r="AHN845" s="14"/>
      <c r="AHO845" s="14"/>
      <c r="AHP845" s="14"/>
      <c r="AHQ845" s="14"/>
      <c r="AHR845" s="14"/>
      <c r="AHS845" s="14"/>
      <c r="AHT845" s="14"/>
      <c r="AHU845" s="14"/>
      <c r="AHV845" s="14"/>
      <c r="AHW845" s="14"/>
      <c r="AHX845" s="14"/>
      <c r="AHY845" s="14"/>
      <c r="AHZ845" s="14"/>
      <c r="AIA845" s="14"/>
      <c r="AIB845" s="14"/>
      <c r="AIC845" s="14"/>
      <c r="AID845" s="14"/>
      <c r="AIE845" s="14"/>
      <c r="AIF845" s="14"/>
      <c r="AIG845" s="14"/>
      <c r="AIH845" s="14"/>
      <c r="AII845" s="14"/>
      <c r="AIJ845" s="14"/>
      <c r="AIK845" s="14"/>
      <c r="AIL845" s="14"/>
      <c r="AIM845" s="14"/>
      <c r="AIN845" s="14"/>
      <c r="AIO845" s="14"/>
      <c r="AIP845" s="14"/>
      <c r="AIQ845" s="14"/>
      <c r="AIR845" s="14"/>
      <c r="AIS845" s="14"/>
      <c r="AIT845" s="14"/>
      <c r="AIU845" s="14"/>
      <c r="AIV845" s="14"/>
      <c r="AIW845" s="14"/>
      <c r="AIX845" s="14"/>
      <c r="AIY845" s="14"/>
      <c r="AIZ845" s="14"/>
      <c r="AJA845" s="14"/>
      <c r="AJB845" s="14"/>
      <c r="AJC845" s="14"/>
      <c r="AJD845" s="14"/>
      <c r="AJE845" s="14"/>
      <c r="AJF845" s="14"/>
      <c r="AJG845" s="14"/>
      <c r="AJH845" s="14"/>
      <c r="AJI845" s="14"/>
      <c r="AJJ845" s="14"/>
      <c r="AJK845" s="14"/>
      <c r="AJL845" s="14"/>
      <c r="AJM845" s="14"/>
      <c r="AJN845" s="14"/>
      <c r="AJO845" s="14"/>
      <c r="AJP845" s="14"/>
      <c r="AJQ845" s="14"/>
      <c r="AJR845" s="14"/>
      <c r="AJS845" s="14"/>
      <c r="AJT845" s="14"/>
      <c r="AJU845" s="14"/>
      <c r="AJV845" s="14"/>
      <c r="AJW845" s="14"/>
      <c r="AJX845" s="14"/>
      <c r="AJY845" s="14"/>
      <c r="AJZ845" s="14"/>
      <c r="AKA845" s="14"/>
      <c r="AKB845" s="14"/>
      <c r="AKC845" s="14"/>
      <c r="AKD845" s="14"/>
      <c r="AKE845" s="14"/>
      <c r="AKF845" s="14"/>
      <c r="AKG845" s="14"/>
      <c r="AKH845" s="14"/>
      <c r="AKI845" s="14"/>
      <c r="AKJ845" s="14"/>
      <c r="AKK845" s="14"/>
      <c r="AKL845" s="14"/>
      <c r="AKM845" s="14"/>
      <c r="AKN845" s="14"/>
      <c r="AKO845" s="14"/>
      <c r="AKP845" s="14"/>
      <c r="AKQ845" s="14"/>
      <c r="AKR845" s="14"/>
      <c r="AKS845" s="14"/>
      <c r="AKT845" s="14"/>
      <c r="AKU845" s="14"/>
      <c r="AKV845" s="14"/>
      <c r="AKW845" s="14"/>
      <c r="AKX845" s="14"/>
      <c r="AKY845" s="14"/>
      <c r="AKZ845" s="14"/>
      <c r="ALA845" s="14"/>
      <c r="ALB845" s="14"/>
      <c r="ALC845" s="14"/>
      <c r="ALD845" s="14"/>
      <c r="ALE845" s="14"/>
      <c r="ALF845" s="14"/>
      <c r="ALG845" s="14"/>
      <c r="ALH845" s="14"/>
      <c r="ALI845" s="14"/>
      <c r="ALJ845" s="14"/>
      <c r="ALK845" s="14"/>
      <c r="ALL845" s="14"/>
      <c r="ALM845" s="14"/>
      <c r="ALN845" s="14"/>
      <c r="ALO845" s="14"/>
      <c r="ALP845" s="14"/>
      <c r="ALQ845" s="14"/>
      <c r="ALR845" s="14"/>
      <c r="ALS845" s="14"/>
      <c r="ALT845" s="14"/>
      <c r="ALU845" s="14"/>
      <c r="ALV845" s="14"/>
      <c r="ALW845" s="14"/>
      <c r="ALX845" s="14"/>
      <c r="ALY845" s="14"/>
      <c r="ALZ845" s="14"/>
      <c r="AMA845" s="14"/>
      <c r="AMB845" s="14"/>
      <c r="AMC845" s="14"/>
      <c r="AMD845" s="14"/>
      <c r="AME845" s="14"/>
      <c r="AMF845" s="14"/>
      <c r="AMG845" s="14"/>
      <c r="AMH845" s="14"/>
      <c r="AMI845" s="14"/>
      <c r="AMJ845" s="14"/>
      <c r="AMK845" s="14"/>
      <c r="AML845" s="14"/>
      <c r="AMM845" s="14"/>
      <c r="AMN845" s="14"/>
      <c r="AMO845" s="14"/>
      <c r="AMP845" s="14"/>
      <c r="AMQ845" s="14"/>
      <c r="AMR845" s="14"/>
      <c r="AMS845" s="14"/>
      <c r="AMT845" s="14"/>
      <c r="AMU845" s="14"/>
      <c r="AMV845" s="14"/>
      <c r="AMW845" s="14"/>
      <c r="AMX845" s="14"/>
      <c r="AMY845" s="14"/>
      <c r="AMZ845" s="14"/>
      <c r="ANA845" s="14"/>
      <c r="ANB845" s="14"/>
      <c r="ANC845" s="14"/>
      <c r="AND845" s="14"/>
      <c r="ANE845" s="14"/>
      <c r="ANF845" s="14"/>
      <c r="ANG845" s="14"/>
      <c r="ANH845" s="14"/>
      <c r="ANI845" s="14"/>
      <c r="ANJ845" s="14"/>
      <c r="ANK845" s="14"/>
      <c r="ANL845" s="14"/>
      <c r="ANM845" s="14"/>
      <c r="ANN845" s="14"/>
      <c r="ANO845" s="14"/>
      <c r="ANP845" s="14"/>
      <c r="ANQ845" s="14"/>
      <c r="ANR845" s="14"/>
      <c r="ANS845" s="14"/>
      <c r="ANT845" s="14"/>
      <c r="ANU845" s="14"/>
      <c r="ANV845" s="14"/>
      <c r="ANW845" s="14"/>
      <c r="ANX845" s="14"/>
      <c r="ANY845" s="14"/>
      <c r="ANZ845" s="14"/>
      <c r="AOA845" s="14"/>
      <c r="AOB845" s="14"/>
      <c r="AOC845" s="14"/>
      <c r="AOD845" s="14"/>
      <c r="AOE845" s="14"/>
      <c r="AOF845" s="14"/>
      <c r="AOG845" s="14"/>
      <c r="AOH845" s="14"/>
      <c r="AOI845" s="14"/>
      <c r="AOJ845" s="14"/>
      <c r="AOK845" s="14"/>
      <c r="AOL845" s="14"/>
      <c r="AOM845" s="14"/>
      <c r="AON845" s="14"/>
      <c r="AOO845" s="14"/>
      <c r="AOP845" s="14"/>
      <c r="AOQ845" s="14"/>
      <c r="AOR845" s="14"/>
      <c r="AOS845" s="14"/>
      <c r="AOT845" s="14"/>
      <c r="AOU845" s="14"/>
      <c r="AOV845" s="14"/>
      <c r="AOW845" s="14"/>
      <c r="AOX845" s="14"/>
      <c r="AOY845" s="14"/>
      <c r="AOZ845" s="14"/>
      <c r="APA845" s="14"/>
      <c r="APB845" s="14"/>
      <c r="APC845" s="14"/>
      <c r="APD845" s="14"/>
      <c r="APE845" s="14"/>
      <c r="APF845" s="14"/>
      <c r="APG845" s="14"/>
      <c r="APH845" s="14"/>
      <c r="API845" s="14"/>
      <c r="APJ845" s="14"/>
      <c r="APK845" s="14"/>
      <c r="APL845" s="14"/>
      <c r="APM845" s="14"/>
      <c r="APN845" s="14"/>
      <c r="APO845" s="14"/>
      <c r="APP845" s="14"/>
      <c r="APQ845" s="14"/>
      <c r="APR845" s="14"/>
      <c r="APS845" s="14"/>
      <c r="APT845" s="14"/>
      <c r="APU845" s="14"/>
      <c r="APV845" s="14"/>
      <c r="APW845" s="14"/>
      <c r="APX845" s="14"/>
      <c r="APY845" s="14"/>
      <c r="APZ845" s="14"/>
      <c r="AQA845" s="14"/>
      <c r="AQB845" s="14"/>
      <c r="AQC845" s="14"/>
      <c r="AQD845" s="14"/>
      <c r="AQE845" s="14"/>
      <c r="AQF845" s="14"/>
      <c r="AQG845" s="14"/>
      <c r="AQH845" s="14"/>
      <c r="AQI845" s="14"/>
      <c r="AQJ845" s="14"/>
      <c r="AQK845" s="14"/>
      <c r="AQL845" s="14"/>
      <c r="AQM845" s="14"/>
      <c r="AQN845" s="14"/>
      <c r="AQO845" s="14"/>
      <c r="AQP845" s="14"/>
      <c r="AQQ845" s="14"/>
      <c r="AQR845" s="14"/>
      <c r="AQS845" s="14"/>
      <c r="AQT845" s="14"/>
      <c r="AQU845" s="14"/>
      <c r="AQV845" s="14"/>
      <c r="AQW845" s="14"/>
      <c r="AQX845" s="14"/>
      <c r="AQY845" s="14"/>
      <c r="AQZ845" s="14"/>
      <c r="ARA845" s="14"/>
      <c r="ARB845" s="14"/>
      <c r="ARC845" s="14"/>
      <c r="ARD845" s="14"/>
      <c r="ARE845" s="14"/>
      <c r="ARF845" s="14"/>
      <c r="ARG845" s="14"/>
      <c r="ARH845" s="14"/>
      <c r="ARI845" s="14"/>
      <c r="ARJ845" s="14"/>
      <c r="ARK845" s="14"/>
      <c r="ARL845" s="14"/>
      <c r="ARM845" s="14"/>
      <c r="ARN845" s="14"/>
      <c r="ARO845" s="14"/>
      <c r="ARP845" s="14"/>
      <c r="ARQ845" s="14"/>
      <c r="ARR845" s="14"/>
      <c r="ARS845" s="14"/>
      <c r="ART845" s="14"/>
      <c r="ARU845" s="14"/>
      <c r="ARV845" s="14"/>
      <c r="ARW845" s="14"/>
      <c r="ARX845" s="14"/>
      <c r="ARY845" s="14"/>
      <c r="ARZ845" s="14"/>
      <c r="ASA845" s="14"/>
      <c r="ASB845" s="14"/>
      <c r="ASC845" s="14"/>
      <c r="ASD845" s="14"/>
      <c r="ASE845" s="14"/>
      <c r="ASF845" s="14"/>
      <c r="ASG845" s="14"/>
      <c r="ASH845" s="14"/>
      <c r="ASI845" s="14"/>
      <c r="ASJ845" s="14"/>
      <c r="ASK845" s="14"/>
      <c r="ASL845" s="14"/>
      <c r="ASM845" s="14"/>
      <c r="ASN845" s="14"/>
      <c r="ASO845" s="14"/>
      <c r="ASP845" s="14"/>
      <c r="ASQ845" s="14"/>
      <c r="ASR845" s="14"/>
      <c r="ASS845" s="14"/>
      <c r="AST845" s="14"/>
      <c r="ASU845" s="14"/>
      <c r="ASV845" s="14"/>
      <c r="ASW845" s="14"/>
      <c r="ASX845" s="14"/>
      <c r="ASY845" s="14"/>
      <c r="ASZ845" s="14"/>
      <c r="ATA845" s="14"/>
      <c r="ATB845" s="14"/>
      <c r="ATC845" s="14"/>
      <c r="ATD845" s="14"/>
      <c r="ATE845" s="14"/>
      <c r="ATF845" s="14"/>
      <c r="ATG845" s="14"/>
      <c r="ATH845" s="14"/>
      <c r="ATI845" s="14"/>
      <c r="ATJ845" s="14"/>
      <c r="ATK845" s="14"/>
      <c r="ATL845" s="14"/>
      <c r="ATM845" s="14"/>
      <c r="ATN845" s="14"/>
      <c r="ATO845" s="14"/>
      <c r="ATP845" s="14"/>
      <c r="ATQ845" s="14"/>
      <c r="ATR845" s="14"/>
      <c r="ATS845" s="14"/>
      <c r="ATT845" s="14"/>
      <c r="ATU845" s="14"/>
      <c r="ATV845" s="14"/>
      <c r="ATW845" s="14"/>
      <c r="ATX845" s="14"/>
      <c r="ATY845" s="14"/>
      <c r="ATZ845" s="14"/>
      <c r="AUA845" s="14"/>
      <c r="AUB845" s="14"/>
      <c r="AUC845" s="14"/>
      <c r="AUD845" s="14"/>
      <c r="AUE845" s="14"/>
      <c r="AUF845" s="14"/>
      <c r="AUG845" s="14"/>
      <c r="AUH845" s="14"/>
      <c r="AUI845" s="14"/>
      <c r="AUJ845" s="14"/>
      <c r="AUK845" s="14"/>
      <c r="AUL845" s="14"/>
      <c r="AUM845" s="14"/>
      <c r="AUN845" s="14"/>
      <c r="AUO845" s="14"/>
      <c r="AUP845" s="14"/>
      <c r="AUQ845" s="14"/>
      <c r="AUR845" s="14"/>
      <c r="AUS845" s="14"/>
      <c r="AUT845" s="14"/>
      <c r="AUU845" s="14"/>
      <c r="AUV845" s="14"/>
      <c r="AUW845" s="14"/>
      <c r="AUX845" s="14"/>
      <c r="AUY845" s="14"/>
      <c r="AUZ845" s="14"/>
      <c r="AVA845" s="14"/>
      <c r="AVB845" s="14"/>
      <c r="AVC845" s="14"/>
      <c r="AVD845" s="14"/>
      <c r="AVE845" s="14"/>
      <c r="AVF845" s="14"/>
      <c r="AVG845" s="14"/>
      <c r="AVH845" s="14"/>
      <c r="AVI845" s="14"/>
      <c r="AVJ845" s="14"/>
      <c r="AVK845" s="14"/>
      <c r="AVL845" s="14"/>
      <c r="AVM845" s="14"/>
      <c r="AVN845" s="14"/>
      <c r="AVO845" s="14"/>
      <c r="AVP845" s="14"/>
      <c r="AVQ845" s="14"/>
      <c r="AVR845" s="14"/>
      <c r="AVS845" s="14"/>
      <c r="AVT845" s="14"/>
      <c r="AVU845" s="14"/>
      <c r="AVV845" s="14"/>
      <c r="AVW845" s="14"/>
      <c r="AVX845" s="14"/>
      <c r="AVY845" s="14"/>
      <c r="AVZ845" s="14"/>
      <c r="AWA845" s="14"/>
      <c r="AWB845" s="14"/>
      <c r="AWC845" s="14"/>
      <c r="AWD845" s="14"/>
      <c r="AWE845" s="14"/>
      <c r="AWF845" s="14"/>
      <c r="AWG845" s="14"/>
      <c r="AWH845" s="14"/>
      <c r="AWI845" s="14"/>
      <c r="AWJ845" s="14"/>
      <c r="AWK845" s="14"/>
      <c r="AWL845" s="14"/>
      <c r="AWM845" s="14"/>
      <c r="AWN845" s="14"/>
      <c r="AWO845" s="14"/>
      <c r="AWP845" s="14"/>
      <c r="AWQ845" s="14"/>
      <c r="AWR845" s="14"/>
      <c r="AWS845" s="14"/>
      <c r="AWT845" s="14"/>
      <c r="AWU845" s="14"/>
      <c r="AWV845" s="14"/>
      <c r="AWW845" s="14"/>
      <c r="AWX845" s="14"/>
      <c r="AWY845" s="14"/>
      <c r="AWZ845" s="14"/>
      <c r="AXA845" s="14"/>
      <c r="AXB845" s="14"/>
      <c r="AXC845" s="14"/>
      <c r="AXD845" s="14"/>
      <c r="AXE845" s="14"/>
      <c r="AXF845" s="14"/>
      <c r="AXG845" s="14"/>
      <c r="AXH845" s="14"/>
      <c r="AXI845" s="14"/>
      <c r="AXJ845" s="14"/>
      <c r="AXK845" s="14"/>
      <c r="AXL845" s="14"/>
      <c r="AXM845" s="14"/>
      <c r="AXN845" s="14"/>
      <c r="AXO845" s="14"/>
      <c r="AXP845" s="14"/>
      <c r="AXQ845" s="14"/>
      <c r="AXR845" s="14"/>
      <c r="AXS845" s="14"/>
      <c r="AXT845" s="14"/>
      <c r="AXU845" s="14"/>
      <c r="AXV845" s="14"/>
      <c r="AXW845" s="14"/>
      <c r="AXX845" s="14"/>
      <c r="AXY845" s="14"/>
      <c r="AXZ845" s="14"/>
      <c r="AYA845" s="14"/>
      <c r="AYB845" s="14"/>
      <c r="AYC845" s="14"/>
      <c r="AYD845" s="14"/>
      <c r="AYE845" s="14"/>
      <c r="AYF845" s="14"/>
      <c r="AYG845" s="14"/>
      <c r="AYH845" s="14"/>
      <c r="AYI845" s="14"/>
      <c r="AYJ845" s="14"/>
      <c r="AYK845" s="14"/>
      <c r="AYL845" s="14"/>
      <c r="AYM845" s="14"/>
      <c r="AYN845" s="14"/>
      <c r="AYO845" s="14"/>
      <c r="AYP845" s="14"/>
      <c r="AYQ845" s="14"/>
      <c r="AYR845" s="14"/>
      <c r="AYS845" s="14"/>
      <c r="AYT845" s="14"/>
      <c r="AYU845" s="14"/>
      <c r="AYV845" s="14"/>
      <c r="AYW845" s="14"/>
      <c r="AYX845" s="14"/>
      <c r="AYY845" s="14"/>
      <c r="AYZ845" s="14"/>
      <c r="AZA845" s="14"/>
      <c r="AZB845" s="14"/>
      <c r="AZC845" s="14"/>
      <c r="AZD845" s="14"/>
      <c r="AZE845" s="14"/>
      <c r="AZF845" s="14"/>
      <c r="AZG845" s="14"/>
      <c r="AZH845" s="14"/>
      <c r="AZI845" s="14"/>
      <c r="AZJ845" s="14"/>
      <c r="AZK845" s="14"/>
      <c r="AZL845" s="14"/>
      <c r="AZM845" s="14"/>
      <c r="AZN845" s="14"/>
      <c r="AZO845" s="14"/>
      <c r="AZP845" s="14"/>
      <c r="AZQ845" s="14"/>
      <c r="AZR845" s="14"/>
      <c r="AZS845" s="14"/>
      <c r="AZT845" s="14"/>
      <c r="AZU845" s="14"/>
      <c r="AZV845" s="14"/>
      <c r="AZW845" s="14"/>
      <c r="AZX845" s="14"/>
      <c r="AZY845" s="14"/>
      <c r="AZZ845" s="14"/>
      <c r="BAA845" s="14"/>
      <c r="BAB845" s="14"/>
      <c r="BAC845" s="14"/>
      <c r="BAD845" s="14"/>
      <c r="BAE845" s="14"/>
      <c r="BAF845" s="14"/>
      <c r="BAG845" s="14"/>
      <c r="BAH845" s="14"/>
      <c r="BAI845" s="14"/>
      <c r="BAJ845" s="14"/>
      <c r="BAK845" s="14"/>
      <c r="BAL845" s="14"/>
      <c r="BAM845" s="14"/>
      <c r="BAN845" s="14"/>
      <c r="BAO845" s="14"/>
      <c r="BAP845" s="14"/>
      <c r="BAQ845" s="14"/>
      <c r="BAR845" s="14"/>
      <c r="BAS845" s="14"/>
      <c r="BAT845" s="14"/>
      <c r="BAU845" s="14"/>
      <c r="BAV845" s="14"/>
      <c r="BAW845" s="14"/>
      <c r="BAX845" s="14"/>
      <c r="BAY845" s="14"/>
      <c r="BAZ845" s="14"/>
      <c r="BBA845" s="14"/>
      <c r="BBB845" s="14"/>
      <c r="BBC845" s="14"/>
      <c r="BBD845" s="14"/>
      <c r="BBE845" s="14"/>
      <c r="BBF845" s="14"/>
      <c r="BBG845" s="14"/>
      <c r="BBH845" s="14"/>
      <c r="BBI845" s="14"/>
      <c r="BBJ845" s="14"/>
      <c r="BBK845" s="14"/>
      <c r="BBL845" s="14"/>
      <c r="BBM845" s="14"/>
      <c r="BBN845" s="14"/>
      <c r="BBO845" s="14"/>
      <c r="BBP845" s="14"/>
      <c r="BBQ845" s="14"/>
      <c r="BBR845" s="14"/>
      <c r="BBS845" s="14"/>
      <c r="BBT845" s="14"/>
      <c r="BBU845" s="14"/>
      <c r="BBV845" s="14"/>
      <c r="BBW845" s="14"/>
      <c r="BBX845" s="14"/>
      <c r="BBY845" s="14"/>
      <c r="BBZ845" s="14"/>
      <c r="BCA845" s="14"/>
      <c r="BCB845" s="14"/>
      <c r="BCC845" s="14"/>
      <c r="BCD845" s="14"/>
      <c r="BCE845" s="14"/>
      <c r="BCF845" s="14"/>
      <c r="BCG845" s="14"/>
      <c r="BCH845" s="14"/>
      <c r="BCI845" s="14"/>
      <c r="BCJ845" s="14"/>
      <c r="BCK845" s="14"/>
      <c r="BCL845" s="14"/>
      <c r="BCM845" s="14"/>
      <c r="BCN845" s="14"/>
      <c r="BCO845" s="14"/>
      <c r="BCP845" s="14"/>
      <c r="BCQ845" s="14"/>
      <c r="BCR845" s="14"/>
      <c r="BCS845" s="14"/>
      <c r="BCT845" s="14"/>
      <c r="BCU845" s="14"/>
      <c r="BCV845" s="14"/>
      <c r="BCW845" s="14"/>
      <c r="BCX845" s="14"/>
      <c r="BCY845" s="14"/>
      <c r="BCZ845" s="14"/>
      <c r="BDA845" s="14"/>
      <c r="BDB845" s="14"/>
      <c r="BDC845" s="14"/>
      <c r="BDD845" s="14"/>
      <c r="BDE845" s="14"/>
      <c r="BDF845" s="14"/>
      <c r="BDG845" s="14"/>
      <c r="BDH845" s="14"/>
      <c r="BDI845" s="14"/>
      <c r="BDJ845" s="14"/>
      <c r="BDK845" s="14"/>
      <c r="BDL845" s="14"/>
      <c r="BDM845" s="14"/>
      <c r="BDN845" s="14"/>
      <c r="BDO845" s="14"/>
      <c r="BDP845" s="14"/>
      <c r="BDQ845" s="14"/>
      <c r="BDR845" s="14"/>
      <c r="BDS845" s="14"/>
      <c r="BDT845" s="14"/>
      <c r="BDU845" s="14"/>
      <c r="BDV845" s="14"/>
      <c r="BDW845" s="14"/>
      <c r="BDX845" s="14"/>
      <c r="BDY845" s="14"/>
      <c r="BDZ845" s="14"/>
      <c r="BEA845" s="14"/>
      <c r="BEB845" s="14"/>
      <c r="BEC845" s="14"/>
      <c r="BED845" s="14"/>
      <c r="BEE845" s="14"/>
      <c r="BEF845" s="14"/>
      <c r="BEG845" s="14"/>
      <c r="BEH845" s="14"/>
      <c r="BEI845" s="14"/>
      <c r="BEJ845" s="14"/>
      <c r="BEK845" s="14"/>
      <c r="BEL845" s="14"/>
      <c r="BEM845" s="14"/>
      <c r="BEN845" s="14"/>
      <c r="BEO845" s="14"/>
      <c r="BEP845" s="14"/>
      <c r="BEQ845" s="14"/>
      <c r="BER845" s="14"/>
      <c r="BES845" s="14"/>
      <c r="BET845" s="14"/>
      <c r="BEU845" s="14"/>
      <c r="BEV845" s="14"/>
      <c r="BEW845" s="14"/>
      <c r="BEX845" s="14"/>
      <c r="BEY845" s="14"/>
      <c r="BEZ845" s="14"/>
      <c r="BFA845" s="14"/>
      <c r="BFB845" s="14"/>
      <c r="BFC845" s="14"/>
      <c r="BFD845" s="14"/>
      <c r="BFE845" s="14"/>
      <c r="BFF845" s="14"/>
      <c r="BFG845" s="14"/>
      <c r="BFH845" s="14"/>
      <c r="BFI845" s="14"/>
      <c r="BFJ845" s="14"/>
      <c r="BFK845" s="14"/>
      <c r="BFL845" s="14"/>
      <c r="BFM845" s="14"/>
      <c r="BFN845" s="14"/>
      <c r="BFO845" s="14"/>
      <c r="BFP845" s="14"/>
      <c r="BFQ845" s="14"/>
      <c r="BFR845" s="14"/>
      <c r="BFS845" s="14"/>
      <c r="BFT845" s="14"/>
      <c r="BFU845" s="14"/>
      <c r="BFV845" s="14"/>
      <c r="BFW845" s="14"/>
      <c r="BFX845" s="14"/>
      <c r="BFY845" s="14"/>
      <c r="BFZ845" s="14"/>
      <c r="BGA845" s="14"/>
      <c r="BGB845" s="14"/>
      <c r="BGC845" s="14"/>
      <c r="BGD845" s="14"/>
      <c r="BGE845" s="14"/>
      <c r="BGF845" s="14"/>
      <c r="BGG845" s="14"/>
      <c r="BGH845" s="14"/>
      <c r="BGI845" s="14"/>
      <c r="BGJ845" s="14"/>
      <c r="BGK845" s="14"/>
      <c r="BGL845" s="14"/>
      <c r="BGM845" s="14"/>
      <c r="BGN845" s="14"/>
      <c r="BGO845" s="14"/>
      <c r="BGP845" s="14"/>
      <c r="BGQ845" s="14"/>
      <c r="BGR845" s="14"/>
      <c r="BGS845" s="14"/>
      <c r="BGT845" s="14"/>
      <c r="BGU845" s="14"/>
      <c r="BGV845" s="14"/>
      <c r="BGW845" s="14"/>
      <c r="BGX845" s="14"/>
      <c r="BGY845" s="14"/>
      <c r="BGZ845" s="14"/>
      <c r="BHA845" s="14"/>
      <c r="BHB845" s="14"/>
      <c r="BHC845" s="14"/>
      <c r="BHD845" s="14"/>
      <c r="BHE845" s="14"/>
      <c r="BHF845" s="14"/>
      <c r="BHG845" s="14"/>
      <c r="BHH845" s="14"/>
      <c r="BHI845" s="14"/>
      <c r="BHJ845" s="14"/>
      <c r="BHK845" s="14"/>
      <c r="BHL845" s="14"/>
      <c r="BHM845" s="14"/>
      <c r="BHN845" s="14"/>
      <c r="BHO845" s="14"/>
      <c r="BHP845" s="14"/>
      <c r="BHQ845" s="14"/>
      <c r="BHR845" s="14"/>
      <c r="BHS845" s="14"/>
      <c r="BHT845" s="14"/>
      <c r="BHU845" s="14"/>
      <c r="BHV845" s="14"/>
      <c r="BHW845" s="14"/>
      <c r="BHX845" s="14"/>
      <c r="BHY845" s="14"/>
      <c r="BHZ845" s="14"/>
      <c r="BIA845" s="14"/>
      <c r="BIB845" s="14"/>
      <c r="BIC845" s="14"/>
      <c r="BID845" s="14"/>
      <c r="BIE845" s="14"/>
      <c r="BIF845" s="14"/>
      <c r="BIG845" s="14"/>
      <c r="BIH845" s="14"/>
      <c r="BII845" s="14"/>
      <c r="BIJ845" s="14"/>
      <c r="BIK845" s="14"/>
      <c r="BIL845" s="14"/>
      <c r="BIM845" s="14"/>
      <c r="BIN845" s="14"/>
      <c r="BIO845" s="14"/>
      <c r="BIP845" s="14"/>
      <c r="BIQ845" s="14"/>
      <c r="BIR845" s="14"/>
      <c r="BIS845" s="14"/>
      <c r="BIT845" s="14"/>
      <c r="BIU845" s="14"/>
      <c r="BIV845" s="14"/>
      <c r="BIW845" s="14"/>
      <c r="BIX845" s="14"/>
      <c r="BIY845" s="14"/>
      <c r="BIZ845" s="14"/>
      <c r="BJA845" s="14"/>
      <c r="BJB845" s="14"/>
      <c r="BJC845" s="14"/>
      <c r="BJD845" s="14"/>
      <c r="BJE845" s="14"/>
      <c r="BJF845" s="14"/>
      <c r="BJG845" s="14"/>
      <c r="BJH845" s="14"/>
      <c r="BJI845" s="14"/>
      <c r="BJJ845" s="14"/>
      <c r="BJK845" s="14"/>
      <c r="BJL845" s="14"/>
      <c r="BJM845" s="14"/>
      <c r="BJN845" s="14"/>
      <c r="BJO845" s="14"/>
      <c r="BJP845" s="14"/>
      <c r="BJQ845" s="14"/>
      <c r="BJR845" s="14"/>
      <c r="BJS845" s="14"/>
      <c r="BJT845" s="14"/>
      <c r="BJU845" s="14"/>
      <c r="BJV845" s="14"/>
      <c r="BJW845" s="14"/>
      <c r="BJX845" s="14"/>
      <c r="BJY845" s="14"/>
      <c r="BJZ845" s="14"/>
      <c r="BKA845" s="14"/>
      <c r="BKB845" s="14"/>
      <c r="BKC845" s="14"/>
      <c r="BKD845" s="14"/>
      <c r="BKE845" s="14"/>
      <c r="BKF845" s="14"/>
      <c r="BKG845" s="14"/>
      <c r="BKH845" s="14"/>
      <c r="BKI845" s="14"/>
      <c r="BKJ845" s="14"/>
      <c r="BKK845" s="14"/>
      <c r="BKL845" s="14"/>
      <c r="BKM845" s="14"/>
      <c r="BKN845" s="14"/>
      <c r="BKO845" s="14"/>
      <c r="BKP845" s="14"/>
      <c r="BKQ845" s="14"/>
      <c r="BKR845" s="14"/>
      <c r="BKS845" s="14"/>
      <c r="BKT845" s="14"/>
      <c r="BKU845" s="14"/>
      <c r="BKV845" s="14"/>
      <c r="BKW845" s="14"/>
      <c r="BKX845" s="14"/>
      <c r="BKY845" s="14"/>
      <c r="BKZ845" s="14"/>
      <c r="BLA845" s="14"/>
      <c r="BLB845" s="14"/>
      <c r="BLC845" s="14"/>
      <c r="BLD845" s="14"/>
      <c r="BLE845" s="14"/>
      <c r="BLF845" s="14"/>
      <c r="BLG845" s="14"/>
      <c r="BLH845" s="14"/>
      <c r="BLI845" s="14"/>
      <c r="BLJ845" s="14"/>
      <c r="BLK845" s="14"/>
      <c r="BLL845" s="14"/>
      <c r="BLM845" s="14"/>
      <c r="BLN845" s="14"/>
      <c r="BLO845" s="14"/>
      <c r="BLP845" s="14"/>
      <c r="BLQ845" s="14"/>
      <c r="BLR845" s="14"/>
      <c r="BLS845" s="14"/>
      <c r="BLT845" s="14"/>
      <c r="BLU845" s="14"/>
      <c r="BLV845" s="14"/>
      <c r="BLW845" s="14"/>
      <c r="BLX845" s="14"/>
      <c r="BLY845" s="14"/>
      <c r="BLZ845" s="14"/>
      <c r="BMA845" s="14"/>
      <c r="BMB845" s="14"/>
      <c r="BMC845" s="14"/>
      <c r="BMD845" s="14"/>
      <c r="BME845" s="14"/>
      <c r="BMF845" s="14"/>
      <c r="BMG845" s="14"/>
      <c r="BMH845" s="14"/>
      <c r="BMI845" s="14"/>
      <c r="BMJ845" s="14"/>
      <c r="BMK845" s="14"/>
      <c r="BML845" s="14"/>
      <c r="BMM845" s="14"/>
      <c r="BMN845" s="14"/>
      <c r="BMO845" s="14"/>
      <c r="BMP845" s="14"/>
      <c r="BMQ845" s="14"/>
      <c r="BMR845" s="14"/>
      <c r="BMS845" s="14"/>
      <c r="BMT845" s="14"/>
      <c r="BMU845" s="14"/>
      <c r="BMV845" s="14"/>
      <c r="BMW845" s="14"/>
      <c r="BMX845" s="14"/>
      <c r="BMY845" s="14"/>
      <c r="BMZ845" s="14"/>
      <c r="BNA845" s="14"/>
      <c r="BNB845" s="14"/>
      <c r="BNC845" s="14"/>
      <c r="BND845" s="14"/>
      <c r="BNE845" s="14"/>
      <c r="BNF845" s="14"/>
      <c r="BNG845" s="14"/>
      <c r="BNH845" s="14"/>
      <c r="BNI845" s="14"/>
      <c r="BNJ845" s="14"/>
      <c r="BNK845" s="14"/>
      <c r="BNL845" s="14"/>
      <c r="BNM845" s="14"/>
      <c r="BNN845" s="14"/>
      <c r="BNO845" s="14"/>
      <c r="BNP845" s="14"/>
      <c r="BNQ845" s="14"/>
      <c r="BNR845" s="14"/>
      <c r="BNS845" s="14"/>
      <c r="BNT845" s="14"/>
      <c r="BNU845" s="14"/>
      <c r="BNV845" s="14"/>
      <c r="BNW845" s="14"/>
      <c r="BNX845" s="14"/>
      <c r="BNY845" s="14"/>
      <c r="BNZ845" s="14"/>
      <c r="BOA845" s="14"/>
      <c r="BOB845" s="14"/>
      <c r="BOC845" s="14"/>
      <c r="BOD845" s="14"/>
      <c r="BOE845" s="14"/>
      <c r="BOF845" s="14"/>
      <c r="BOG845" s="14"/>
      <c r="BOH845" s="14"/>
      <c r="BOI845" s="14"/>
      <c r="BOJ845" s="14"/>
      <c r="BOK845" s="14"/>
      <c r="BOL845" s="14"/>
      <c r="BOM845" s="14"/>
      <c r="BON845" s="14"/>
      <c r="BOO845" s="14"/>
      <c r="BOP845" s="14"/>
      <c r="BOQ845" s="14"/>
      <c r="BOR845" s="14"/>
      <c r="BOS845" s="14"/>
      <c r="BOT845" s="14"/>
      <c r="BOU845" s="14"/>
      <c r="BOV845" s="14"/>
      <c r="BOW845" s="14"/>
      <c r="BOX845" s="14"/>
      <c r="BOY845" s="14"/>
      <c r="BOZ845" s="14"/>
      <c r="BPA845" s="14"/>
      <c r="BPB845" s="14"/>
      <c r="BPC845" s="14"/>
      <c r="BPD845" s="14"/>
      <c r="BPE845" s="14"/>
      <c r="BPF845" s="14"/>
      <c r="BPG845" s="14"/>
      <c r="BPH845" s="14"/>
      <c r="BPI845" s="14"/>
      <c r="BPJ845" s="14"/>
      <c r="BPK845" s="14"/>
      <c r="BPL845" s="14"/>
      <c r="BPM845" s="14"/>
      <c r="BPN845" s="14"/>
      <c r="BPO845" s="14"/>
      <c r="BPP845" s="14"/>
      <c r="BPQ845" s="14"/>
      <c r="BPR845" s="14"/>
      <c r="BPS845" s="14"/>
      <c r="BPT845" s="14"/>
      <c r="BPU845" s="14"/>
      <c r="BPV845" s="14"/>
      <c r="BPW845" s="14"/>
      <c r="BPX845" s="14"/>
      <c r="BPY845" s="14"/>
      <c r="BPZ845" s="14"/>
      <c r="BQA845" s="14"/>
      <c r="BQB845" s="14"/>
      <c r="BQC845" s="14"/>
      <c r="BQD845" s="14"/>
      <c r="BQE845" s="14"/>
      <c r="BQF845" s="14"/>
      <c r="BQG845" s="14"/>
      <c r="BQH845" s="14"/>
      <c r="BQI845" s="14"/>
      <c r="BQJ845" s="14"/>
      <c r="BQK845" s="14"/>
      <c r="BQL845" s="14"/>
      <c r="BQM845" s="14"/>
      <c r="BQN845" s="14"/>
      <c r="BQO845" s="14"/>
      <c r="BQP845" s="14"/>
      <c r="BQQ845" s="14"/>
      <c r="BQR845" s="14"/>
      <c r="BQS845" s="14"/>
      <c r="BQT845" s="14"/>
      <c r="BQU845" s="14"/>
      <c r="BQV845" s="14"/>
      <c r="BQW845" s="14"/>
      <c r="BQX845" s="14"/>
      <c r="BQY845" s="14"/>
      <c r="BQZ845" s="14"/>
      <c r="BRA845" s="14"/>
      <c r="BRB845" s="14"/>
      <c r="BRC845" s="14"/>
      <c r="BRD845" s="14"/>
      <c r="BRE845" s="14"/>
      <c r="BRF845" s="14"/>
      <c r="BRG845" s="14"/>
      <c r="BRH845" s="14"/>
      <c r="BRI845" s="14"/>
      <c r="BRJ845" s="14"/>
      <c r="BRK845" s="14"/>
      <c r="BRL845" s="14"/>
      <c r="BRM845" s="14"/>
      <c r="BRN845" s="14"/>
      <c r="BRO845" s="14"/>
      <c r="BRP845" s="14"/>
      <c r="BRQ845" s="14"/>
      <c r="BRR845" s="14"/>
      <c r="BRS845" s="14"/>
      <c r="BRT845" s="14"/>
      <c r="BRU845" s="14"/>
      <c r="BRV845" s="14"/>
      <c r="BRW845" s="14"/>
      <c r="BRX845" s="14"/>
      <c r="BRY845" s="14"/>
      <c r="BRZ845" s="14"/>
      <c r="BSA845" s="14"/>
      <c r="BSB845" s="14"/>
      <c r="BSC845" s="14"/>
      <c r="BSD845" s="14"/>
      <c r="BSE845" s="14"/>
      <c r="BSF845" s="14"/>
      <c r="BSG845" s="14"/>
      <c r="BSH845" s="14"/>
      <c r="BSI845" s="14"/>
      <c r="BSJ845" s="14"/>
      <c r="BSK845" s="14"/>
      <c r="BSL845" s="14"/>
      <c r="BSM845" s="14"/>
      <c r="BSN845" s="14"/>
      <c r="BSO845" s="14"/>
      <c r="BSP845" s="14"/>
      <c r="BSQ845" s="14"/>
      <c r="BSR845" s="14"/>
      <c r="BSS845" s="14"/>
      <c r="BST845" s="14"/>
      <c r="BSU845" s="14"/>
      <c r="BSV845" s="14"/>
      <c r="BSW845" s="14"/>
      <c r="BSX845" s="14"/>
      <c r="BSY845" s="14"/>
      <c r="BSZ845" s="14"/>
      <c r="BTA845" s="14"/>
      <c r="BTB845" s="14"/>
      <c r="BTC845" s="14"/>
      <c r="BTD845" s="14"/>
      <c r="BTE845" s="14"/>
      <c r="BTF845" s="14"/>
      <c r="BTG845" s="14"/>
      <c r="BTH845" s="14"/>
      <c r="BTI845" s="14"/>
      <c r="BTJ845" s="14"/>
      <c r="BTK845" s="14"/>
      <c r="BTL845" s="14"/>
      <c r="BTM845" s="14"/>
      <c r="BTN845" s="14"/>
      <c r="BTO845" s="14"/>
      <c r="BTP845" s="14"/>
      <c r="BTQ845" s="14"/>
      <c r="BTR845" s="14"/>
      <c r="BTS845" s="14"/>
      <c r="BTT845" s="14"/>
      <c r="BTU845" s="14"/>
      <c r="BTV845" s="14"/>
      <c r="BTW845" s="14"/>
      <c r="BTX845" s="14"/>
      <c r="BTY845" s="14"/>
      <c r="BTZ845" s="14"/>
      <c r="BUA845" s="14"/>
      <c r="BUB845" s="14"/>
      <c r="BUC845" s="14"/>
      <c r="BUD845" s="14"/>
      <c r="BUE845" s="14"/>
      <c r="BUF845" s="14"/>
      <c r="BUG845" s="14"/>
      <c r="BUH845" s="14"/>
      <c r="BUI845" s="14"/>
      <c r="BUJ845" s="14"/>
      <c r="BUK845" s="14"/>
      <c r="BUL845" s="14"/>
      <c r="BUM845" s="14"/>
      <c r="BUN845" s="14"/>
      <c r="BUO845" s="14"/>
      <c r="BUP845" s="14"/>
      <c r="BUQ845" s="14"/>
      <c r="BUR845" s="14"/>
      <c r="BUS845" s="14"/>
      <c r="BUT845" s="14"/>
      <c r="BUU845" s="14"/>
      <c r="BUV845" s="14"/>
      <c r="BUW845" s="14"/>
      <c r="BUX845" s="14"/>
      <c r="BUY845" s="14"/>
      <c r="BUZ845" s="14"/>
      <c r="BVA845" s="14"/>
      <c r="BVB845" s="14"/>
      <c r="BVC845" s="14"/>
      <c r="BVD845" s="14"/>
      <c r="BVE845" s="14"/>
      <c r="BVF845" s="14"/>
      <c r="BVG845" s="14"/>
      <c r="BVH845" s="14"/>
      <c r="BVI845" s="14"/>
      <c r="BVJ845" s="14"/>
      <c r="BVK845" s="14"/>
      <c r="BVL845" s="14"/>
      <c r="BVM845" s="14"/>
      <c r="BVN845" s="14"/>
      <c r="BVO845" s="14"/>
      <c r="BVP845" s="14"/>
      <c r="BVQ845" s="14"/>
      <c r="BVR845" s="14"/>
      <c r="BVS845" s="14"/>
      <c r="BVT845" s="14"/>
      <c r="BVU845" s="14"/>
      <c r="BVV845" s="14"/>
      <c r="BVW845" s="14"/>
      <c r="BVX845" s="14"/>
      <c r="BVY845" s="14"/>
      <c r="BVZ845" s="14"/>
      <c r="BWA845" s="14"/>
      <c r="BWB845" s="14"/>
      <c r="BWC845" s="14"/>
      <c r="BWD845" s="14"/>
      <c r="BWE845" s="14"/>
      <c r="BWF845" s="14"/>
      <c r="BWG845" s="14"/>
      <c r="BWH845" s="14"/>
      <c r="BWI845" s="14"/>
      <c r="BWJ845" s="14"/>
      <c r="BWK845" s="14"/>
      <c r="BWL845" s="14"/>
      <c r="BWM845" s="14"/>
      <c r="BWN845" s="14"/>
      <c r="BWO845" s="14"/>
      <c r="BWP845" s="14"/>
      <c r="BWQ845" s="14"/>
      <c r="BWR845" s="14"/>
      <c r="BWS845" s="14"/>
      <c r="BWT845" s="14"/>
      <c r="BWU845" s="14"/>
      <c r="BWV845" s="14"/>
      <c r="BWW845" s="14"/>
      <c r="BWX845" s="14"/>
      <c r="BWY845" s="14"/>
      <c r="BWZ845" s="14"/>
      <c r="BXA845" s="14"/>
      <c r="BXB845" s="14"/>
      <c r="BXC845" s="14"/>
      <c r="BXD845" s="14"/>
      <c r="BXE845" s="14"/>
      <c r="BXF845" s="14"/>
      <c r="BXG845" s="14"/>
      <c r="BXH845" s="14"/>
      <c r="BXI845" s="14"/>
      <c r="BXJ845" s="14"/>
      <c r="BXK845" s="14"/>
      <c r="BXL845" s="14"/>
      <c r="BXM845" s="14"/>
      <c r="BXN845" s="14"/>
      <c r="BXO845" s="14"/>
      <c r="BXP845" s="14"/>
      <c r="BXQ845" s="14"/>
      <c r="BXR845" s="14"/>
      <c r="BXS845" s="14"/>
      <c r="BXT845" s="14"/>
      <c r="BXU845" s="14"/>
      <c r="BXV845" s="14"/>
      <c r="BXW845" s="14"/>
      <c r="BXX845" s="14"/>
      <c r="BXY845" s="14"/>
      <c r="BXZ845" s="14"/>
      <c r="BYA845" s="14"/>
      <c r="BYB845" s="14"/>
      <c r="BYC845" s="14"/>
      <c r="BYD845" s="14"/>
      <c r="BYE845" s="14"/>
      <c r="BYF845" s="14"/>
      <c r="BYG845" s="14"/>
      <c r="BYH845" s="14"/>
      <c r="BYI845" s="14"/>
      <c r="BYJ845" s="14"/>
      <c r="BYK845" s="14"/>
      <c r="BYL845" s="14"/>
      <c r="BYM845" s="14"/>
      <c r="BYN845" s="14"/>
      <c r="BYO845" s="14"/>
      <c r="BYP845" s="14"/>
      <c r="BYQ845" s="14"/>
      <c r="BYR845" s="14"/>
      <c r="BYS845" s="14"/>
      <c r="BYT845" s="14"/>
      <c r="BYU845" s="14"/>
      <c r="BYV845" s="14"/>
      <c r="BYW845" s="14"/>
      <c r="BYX845" s="14"/>
      <c r="BYY845" s="14"/>
      <c r="BYZ845" s="14"/>
      <c r="BZA845" s="14"/>
      <c r="BZB845" s="14"/>
      <c r="BZC845" s="14"/>
      <c r="BZD845" s="14"/>
      <c r="BZE845" s="14"/>
      <c r="BZF845" s="14"/>
      <c r="BZG845" s="14"/>
      <c r="BZH845" s="14"/>
      <c r="BZI845" s="14"/>
      <c r="BZJ845" s="14"/>
      <c r="BZK845" s="14"/>
      <c r="BZL845" s="14"/>
      <c r="BZM845" s="14"/>
      <c r="BZN845" s="14"/>
      <c r="BZO845" s="14"/>
      <c r="BZP845" s="14"/>
      <c r="BZQ845" s="14"/>
      <c r="BZR845" s="14"/>
      <c r="BZS845" s="14"/>
      <c r="BZT845" s="14"/>
      <c r="BZU845" s="14"/>
      <c r="BZV845" s="14"/>
      <c r="BZW845" s="14"/>
      <c r="BZX845" s="14"/>
      <c r="BZY845" s="14"/>
      <c r="BZZ845" s="14"/>
      <c r="CAA845" s="14"/>
      <c r="CAB845" s="14"/>
      <c r="CAC845" s="14"/>
      <c r="CAD845" s="14"/>
      <c r="CAE845" s="14"/>
      <c r="CAF845" s="14"/>
      <c r="CAG845" s="14"/>
      <c r="CAH845" s="14"/>
      <c r="CAI845" s="14"/>
      <c r="CAJ845" s="14"/>
      <c r="CAK845" s="14"/>
      <c r="CAL845" s="14"/>
      <c r="CAM845" s="14"/>
      <c r="CAN845" s="14"/>
      <c r="CAO845" s="14"/>
      <c r="CAP845" s="14"/>
      <c r="CAQ845" s="14"/>
      <c r="CAR845" s="14"/>
      <c r="CAS845" s="14"/>
      <c r="CAT845" s="14"/>
      <c r="CAU845" s="14"/>
      <c r="CAV845" s="14"/>
      <c r="CAW845" s="14"/>
      <c r="CAX845" s="14"/>
      <c r="CAY845" s="14"/>
      <c r="CAZ845" s="14"/>
      <c r="CBA845" s="14"/>
      <c r="CBB845" s="14"/>
      <c r="CBC845" s="14"/>
      <c r="CBD845" s="14"/>
      <c r="CBE845" s="14"/>
      <c r="CBF845" s="14"/>
      <c r="CBG845" s="14"/>
      <c r="CBH845" s="14"/>
      <c r="CBI845" s="14"/>
      <c r="CBJ845" s="14"/>
      <c r="CBK845" s="14"/>
      <c r="CBL845" s="14"/>
      <c r="CBM845" s="14"/>
      <c r="CBN845" s="14"/>
      <c r="CBO845" s="14"/>
      <c r="CBP845" s="14"/>
      <c r="CBQ845" s="14"/>
      <c r="CBR845" s="14"/>
      <c r="CBS845" s="14"/>
      <c r="CBT845" s="14"/>
      <c r="CBU845" s="14"/>
      <c r="CBV845" s="14"/>
      <c r="CBW845" s="14"/>
      <c r="CBX845" s="14"/>
      <c r="CBY845" s="14"/>
      <c r="CBZ845" s="14"/>
      <c r="CCA845" s="14"/>
      <c r="CCB845" s="14"/>
      <c r="CCC845" s="14"/>
      <c r="CCD845" s="14"/>
      <c r="CCE845" s="14"/>
      <c r="CCF845" s="14"/>
      <c r="CCG845" s="14"/>
      <c r="CCH845" s="14"/>
      <c r="CCI845" s="14"/>
      <c r="CCJ845" s="14"/>
      <c r="CCK845" s="14"/>
      <c r="CCL845" s="14"/>
      <c r="CCM845" s="14"/>
      <c r="CCN845" s="14"/>
      <c r="CCO845" s="14"/>
      <c r="CCP845" s="14"/>
      <c r="CCQ845" s="14"/>
      <c r="CCR845" s="14"/>
      <c r="CCS845" s="14"/>
      <c r="CCT845" s="14"/>
      <c r="CCU845" s="14"/>
      <c r="CCV845" s="14"/>
      <c r="CCW845" s="14"/>
      <c r="CCX845" s="14"/>
      <c r="CCY845" s="14"/>
      <c r="CCZ845" s="14"/>
      <c r="CDA845" s="14"/>
      <c r="CDB845" s="14"/>
      <c r="CDC845" s="14"/>
      <c r="CDD845" s="14"/>
      <c r="CDE845" s="14"/>
      <c r="CDF845" s="14"/>
      <c r="CDG845" s="14"/>
      <c r="CDH845" s="14"/>
      <c r="CDI845" s="14"/>
      <c r="CDJ845" s="14"/>
      <c r="CDK845" s="14"/>
      <c r="CDL845" s="14"/>
      <c r="CDM845" s="14"/>
      <c r="CDN845" s="14"/>
      <c r="CDO845" s="14"/>
      <c r="CDP845" s="14"/>
      <c r="CDQ845" s="14"/>
      <c r="CDR845" s="14"/>
      <c r="CDS845" s="14"/>
      <c r="CDT845" s="14"/>
      <c r="CDU845" s="14"/>
      <c r="CDV845" s="14"/>
      <c r="CDW845" s="14"/>
      <c r="CDX845" s="14"/>
      <c r="CDY845" s="14"/>
      <c r="CDZ845" s="14"/>
      <c r="CEA845" s="14"/>
      <c r="CEB845" s="14"/>
      <c r="CEC845" s="14"/>
      <c r="CED845" s="14"/>
      <c r="CEE845" s="14"/>
      <c r="CEF845" s="14"/>
      <c r="CEG845" s="14"/>
      <c r="CEH845" s="14"/>
      <c r="CEI845" s="14"/>
      <c r="CEJ845" s="14"/>
      <c r="CEK845" s="14"/>
      <c r="CEL845" s="14"/>
      <c r="CEM845" s="14"/>
      <c r="CEN845" s="14"/>
      <c r="CEO845" s="14"/>
      <c r="CEP845" s="14"/>
      <c r="CEQ845" s="14"/>
      <c r="CER845" s="14"/>
      <c r="CES845" s="14"/>
      <c r="CET845" s="14"/>
      <c r="CEU845" s="14"/>
      <c r="CEV845" s="14"/>
      <c r="CEW845" s="14"/>
      <c r="CEX845" s="14"/>
      <c r="CEY845" s="14"/>
      <c r="CEZ845" s="14"/>
      <c r="CFA845" s="14"/>
      <c r="CFB845" s="14"/>
      <c r="CFC845" s="14"/>
      <c r="CFD845" s="14"/>
      <c r="CFE845" s="14"/>
      <c r="CFF845" s="14"/>
      <c r="CFG845" s="14"/>
      <c r="CFH845" s="14"/>
      <c r="CFI845" s="14"/>
      <c r="CFJ845" s="14"/>
      <c r="CFK845" s="14"/>
      <c r="CFL845" s="14"/>
      <c r="CFM845" s="14"/>
      <c r="CFN845" s="14"/>
      <c r="CFO845" s="14"/>
      <c r="CFP845" s="14"/>
      <c r="CFQ845" s="14"/>
      <c r="CFR845" s="14"/>
      <c r="CFS845" s="14"/>
      <c r="CFT845" s="14"/>
      <c r="CFU845" s="14"/>
      <c r="CFV845" s="14"/>
      <c r="CFW845" s="14"/>
      <c r="CFX845" s="14"/>
      <c r="CFY845" s="14"/>
      <c r="CFZ845" s="14"/>
      <c r="CGA845" s="14"/>
      <c r="CGB845" s="14"/>
      <c r="CGC845" s="14"/>
      <c r="CGD845" s="14"/>
      <c r="CGE845" s="14"/>
      <c r="CGF845" s="14"/>
      <c r="CGG845" s="14"/>
      <c r="CGH845" s="14"/>
      <c r="CGI845" s="14"/>
      <c r="CGJ845" s="14"/>
      <c r="CGK845" s="14"/>
      <c r="CGL845" s="14"/>
      <c r="CGM845" s="14"/>
      <c r="CGN845" s="14"/>
      <c r="CGO845" s="14"/>
      <c r="CGP845" s="14"/>
      <c r="CGQ845" s="14"/>
      <c r="CGR845" s="14"/>
      <c r="CGS845" s="14"/>
      <c r="CGT845" s="14"/>
      <c r="CGU845" s="14"/>
      <c r="CGV845" s="14"/>
      <c r="CGW845" s="14"/>
      <c r="CGX845" s="14"/>
      <c r="CGY845" s="14"/>
      <c r="CGZ845" s="14"/>
      <c r="CHA845" s="14"/>
      <c r="CHB845" s="14"/>
      <c r="CHC845" s="14"/>
      <c r="CHD845" s="14"/>
      <c r="CHE845" s="14"/>
      <c r="CHF845" s="14"/>
      <c r="CHG845" s="14"/>
      <c r="CHH845" s="14"/>
      <c r="CHI845" s="14"/>
      <c r="CHJ845" s="14"/>
      <c r="CHK845" s="14"/>
      <c r="CHL845" s="14"/>
      <c r="CHM845" s="14"/>
      <c r="CHN845" s="14"/>
      <c r="CHO845" s="14"/>
      <c r="CHP845" s="14"/>
      <c r="CHQ845" s="14"/>
      <c r="CHR845" s="14"/>
      <c r="CHS845" s="14"/>
      <c r="CHT845" s="14"/>
      <c r="CHU845" s="14"/>
      <c r="CHV845" s="14"/>
      <c r="CHW845" s="14"/>
      <c r="CHX845" s="14"/>
      <c r="CHY845" s="14"/>
      <c r="CHZ845" s="14"/>
      <c r="CIA845" s="14"/>
      <c r="CIB845" s="14"/>
      <c r="CIC845" s="14"/>
      <c r="CID845" s="14"/>
      <c r="CIE845" s="14"/>
      <c r="CIF845" s="14"/>
      <c r="CIG845" s="14"/>
      <c r="CIH845" s="14"/>
      <c r="CII845" s="14"/>
      <c r="CIJ845" s="14"/>
      <c r="CIK845" s="14"/>
      <c r="CIL845" s="14"/>
      <c r="CIM845" s="14"/>
      <c r="CIN845" s="14"/>
      <c r="CIO845" s="14"/>
      <c r="CIP845" s="14"/>
      <c r="CIQ845" s="14"/>
      <c r="CIR845" s="14"/>
      <c r="CIS845" s="14"/>
      <c r="CIT845" s="14"/>
      <c r="CIU845" s="14"/>
      <c r="CIV845" s="14"/>
      <c r="CIW845" s="14"/>
      <c r="CIX845" s="14"/>
      <c r="CIY845" s="14"/>
      <c r="CIZ845" s="14"/>
      <c r="CJA845" s="14"/>
      <c r="CJB845" s="14"/>
      <c r="CJC845" s="14"/>
      <c r="CJD845" s="14"/>
      <c r="CJE845" s="14"/>
      <c r="CJF845" s="14"/>
      <c r="CJG845" s="14"/>
      <c r="CJH845" s="14"/>
      <c r="CJI845" s="14"/>
      <c r="CJJ845" s="14"/>
      <c r="CJK845" s="14"/>
      <c r="CJL845" s="14"/>
      <c r="CJM845" s="14"/>
      <c r="CJN845" s="14"/>
      <c r="CJO845" s="14"/>
      <c r="CJP845" s="14"/>
      <c r="CJQ845" s="14"/>
      <c r="CJR845" s="14"/>
      <c r="CJS845" s="14"/>
      <c r="CJT845" s="14"/>
      <c r="CJU845" s="14"/>
      <c r="CJV845" s="14"/>
      <c r="CJW845" s="14"/>
      <c r="CJX845" s="14"/>
      <c r="CJY845" s="14"/>
      <c r="CJZ845" s="14"/>
      <c r="CKA845" s="14"/>
      <c r="CKB845" s="14"/>
      <c r="CKC845" s="14"/>
      <c r="CKD845" s="14"/>
      <c r="CKE845" s="14"/>
      <c r="CKF845" s="14"/>
      <c r="CKG845" s="14"/>
      <c r="CKH845" s="14"/>
      <c r="CKI845" s="14"/>
      <c r="CKJ845" s="14"/>
      <c r="CKK845" s="14"/>
      <c r="CKL845" s="14"/>
      <c r="CKM845" s="14"/>
      <c r="CKN845" s="14"/>
      <c r="CKO845" s="14"/>
      <c r="CKP845" s="14"/>
      <c r="CKQ845" s="14"/>
      <c r="CKR845" s="14"/>
      <c r="CKS845" s="14"/>
      <c r="CKT845" s="14"/>
      <c r="CKU845" s="14"/>
      <c r="CKV845" s="14"/>
      <c r="CKW845" s="14"/>
      <c r="CKX845" s="14"/>
      <c r="CKY845" s="14"/>
      <c r="CKZ845" s="14"/>
      <c r="CLA845" s="14"/>
      <c r="CLB845" s="14"/>
      <c r="CLC845" s="14"/>
      <c r="CLD845" s="14"/>
      <c r="CLE845" s="14"/>
      <c r="CLF845" s="14"/>
      <c r="CLG845" s="14"/>
      <c r="CLH845" s="14"/>
      <c r="CLI845" s="14"/>
      <c r="CLJ845" s="14"/>
      <c r="CLK845" s="14"/>
      <c r="CLL845" s="14"/>
      <c r="CLM845" s="14"/>
      <c r="CLN845" s="14"/>
      <c r="CLO845" s="14"/>
      <c r="CLP845" s="14"/>
      <c r="CLQ845" s="14"/>
      <c r="CLR845" s="14"/>
      <c r="CLS845" s="14"/>
      <c r="CLT845" s="14"/>
      <c r="CLU845" s="14"/>
      <c r="CLV845" s="14"/>
      <c r="CLW845" s="14"/>
      <c r="CLX845" s="14"/>
      <c r="CLY845" s="14"/>
      <c r="CLZ845" s="14"/>
      <c r="CMA845" s="14"/>
      <c r="CMB845" s="14"/>
      <c r="CMC845" s="14"/>
      <c r="CMD845" s="14"/>
      <c r="CME845" s="14"/>
      <c r="CMF845" s="14"/>
      <c r="CMG845" s="14"/>
      <c r="CMH845" s="14"/>
      <c r="CMI845" s="14"/>
      <c r="CMJ845" s="14"/>
      <c r="CMK845" s="14"/>
      <c r="CML845" s="14"/>
      <c r="CMM845" s="14"/>
      <c r="CMN845" s="14"/>
      <c r="CMO845" s="14"/>
      <c r="CMP845" s="14"/>
      <c r="CMQ845" s="14"/>
      <c r="CMR845" s="14"/>
      <c r="CMS845" s="14"/>
      <c r="CMT845" s="14"/>
      <c r="CMU845" s="14"/>
      <c r="CMV845" s="14"/>
      <c r="CMW845" s="14"/>
      <c r="CMX845" s="14"/>
      <c r="CMY845" s="14"/>
      <c r="CMZ845" s="14"/>
      <c r="CNA845" s="14"/>
      <c r="CNB845" s="14"/>
      <c r="CNC845" s="14"/>
      <c r="CND845" s="14"/>
      <c r="CNE845" s="14"/>
      <c r="CNF845" s="14"/>
      <c r="CNG845" s="14"/>
      <c r="CNH845" s="14"/>
      <c r="CNI845" s="14"/>
      <c r="CNJ845" s="14"/>
      <c r="CNK845" s="14"/>
      <c r="CNL845" s="14"/>
      <c r="CNM845" s="14"/>
      <c r="CNN845" s="14"/>
      <c r="CNO845" s="14"/>
      <c r="CNP845" s="14"/>
      <c r="CNQ845" s="14"/>
      <c r="CNR845" s="14"/>
      <c r="CNS845" s="14"/>
      <c r="CNT845" s="14"/>
      <c r="CNU845" s="14"/>
      <c r="CNV845" s="14"/>
      <c r="CNW845" s="14"/>
      <c r="CNX845" s="14"/>
      <c r="CNY845" s="14"/>
      <c r="CNZ845" s="14"/>
      <c r="COA845" s="14"/>
      <c r="COB845" s="14"/>
      <c r="COC845" s="14"/>
      <c r="COD845" s="14"/>
      <c r="COE845" s="14"/>
      <c r="COF845" s="14"/>
      <c r="COG845" s="14"/>
      <c r="COH845" s="14"/>
      <c r="COI845" s="14"/>
      <c r="COJ845" s="14"/>
      <c r="COK845" s="14"/>
      <c r="COL845" s="14"/>
      <c r="COM845" s="14"/>
      <c r="CON845" s="14"/>
      <c r="COO845" s="14"/>
      <c r="COP845" s="14"/>
      <c r="COQ845" s="14"/>
      <c r="COR845" s="14"/>
      <c r="COS845" s="14"/>
      <c r="COT845" s="14"/>
      <c r="COU845" s="14"/>
      <c r="COV845" s="14"/>
      <c r="COW845" s="14"/>
      <c r="COX845" s="14"/>
      <c r="COY845" s="14"/>
      <c r="COZ845" s="14"/>
      <c r="CPA845" s="14"/>
      <c r="CPB845" s="14"/>
      <c r="CPC845" s="14"/>
      <c r="CPD845" s="14"/>
      <c r="CPE845" s="14"/>
      <c r="CPF845" s="14"/>
      <c r="CPG845" s="14"/>
      <c r="CPH845" s="14"/>
      <c r="CPI845" s="14"/>
      <c r="CPJ845" s="14"/>
      <c r="CPK845" s="14"/>
      <c r="CPL845" s="14"/>
      <c r="CPM845" s="14"/>
      <c r="CPN845" s="14"/>
      <c r="CPO845" s="14"/>
      <c r="CPP845" s="14"/>
      <c r="CPQ845" s="14"/>
      <c r="CPR845" s="14"/>
      <c r="CPS845" s="14"/>
      <c r="CPT845" s="14"/>
      <c r="CPU845" s="14"/>
      <c r="CPV845" s="14"/>
      <c r="CPW845" s="14"/>
      <c r="CPX845" s="14"/>
      <c r="CPY845" s="14"/>
      <c r="CPZ845" s="14"/>
      <c r="CQA845" s="14"/>
      <c r="CQB845" s="14"/>
      <c r="CQC845" s="14"/>
      <c r="CQD845" s="14"/>
      <c r="CQE845" s="14"/>
      <c r="CQF845" s="14"/>
      <c r="CQG845" s="14"/>
      <c r="CQH845" s="14"/>
      <c r="CQI845" s="14"/>
      <c r="CQJ845" s="14"/>
      <c r="CQK845" s="14"/>
      <c r="CQL845" s="14"/>
      <c r="CQM845" s="14"/>
      <c r="CQN845" s="14"/>
      <c r="CQO845" s="14"/>
      <c r="CQP845" s="14"/>
      <c r="CQQ845" s="14"/>
      <c r="CQR845" s="14"/>
      <c r="CQS845" s="14"/>
      <c r="CQT845" s="14"/>
      <c r="CQU845" s="14"/>
      <c r="CQV845" s="14"/>
      <c r="CQW845" s="14"/>
      <c r="CQX845" s="14"/>
      <c r="CQY845" s="14"/>
      <c r="CQZ845" s="14"/>
      <c r="CRA845" s="14"/>
      <c r="CRB845" s="14"/>
      <c r="CRC845" s="14"/>
      <c r="CRD845" s="14"/>
      <c r="CRE845" s="14"/>
      <c r="CRF845" s="14"/>
      <c r="CRG845" s="14"/>
      <c r="CRH845" s="14"/>
      <c r="CRI845" s="14"/>
      <c r="CRJ845" s="14"/>
      <c r="CRK845" s="14"/>
      <c r="CRL845" s="14"/>
      <c r="CRM845" s="14"/>
      <c r="CRN845" s="14"/>
      <c r="CRO845" s="14"/>
      <c r="CRP845" s="14"/>
      <c r="CRQ845" s="14"/>
      <c r="CRR845" s="14"/>
      <c r="CRS845" s="14"/>
      <c r="CRT845" s="14"/>
      <c r="CRU845" s="14"/>
      <c r="CRV845" s="14"/>
      <c r="CRW845" s="14"/>
      <c r="CRX845" s="14"/>
      <c r="CRY845" s="14"/>
      <c r="CRZ845" s="14"/>
      <c r="CSA845" s="14"/>
      <c r="CSB845" s="14"/>
      <c r="CSC845" s="14"/>
      <c r="CSD845" s="14"/>
      <c r="CSE845" s="14"/>
      <c r="CSF845" s="14"/>
      <c r="CSG845" s="14"/>
      <c r="CSH845" s="14"/>
      <c r="CSI845" s="14"/>
      <c r="CSJ845" s="14"/>
      <c r="CSK845" s="14"/>
      <c r="CSL845" s="14"/>
      <c r="CSM845" s="14"/>
      <c r="CSN845" s="14"/>
      <c r="CSO845" s="14"/>
      <c r="CSP845" s="14"/>
      <c r="CSQ845" s="14"/>
      <c r="CSR845" s="14"/>
      <c r="CSS845" s="14"/>
      <c r="CST845" s="14"/>
      <c r="CSU845" s="14"/>
      <c r="CSV845" s="14"/>
      <c r="CSW845" s="14"/>
      <c r="CSX845" s="14"/>
      <c r="CSY845" s="14"/>
      <c r="CSZ845" s="14"/>
      <c r="CTA845" s="14"/>
      <c r="CTB845" s="14"/>
      <c r="CTC845" s="14"/>
      <c r="CTD845" s="14"/>
      <c r="CTE845" s="14"/>
      <c r="CTF845" s="14"/>
      <c r="CTG845" s="14"/>
      <c r="CTH845" s="14"/>
      <c r="CTI845" s="14"/>
      <c r="CTJ845" s="14"/>
      <c r="CTK845" s="14"/>
      <c r="CTL845" s="14"/>
      <c r="CTM845" s="14"/>
      <c r="CTN845" s="14"/>
      <c r="CTO845" s="14"/>
      <c r="CTP845" s="14"/>
      <c r="CTQ845" s="14"/>
      <c r="CTR845" s="14"/>
      <c r="CTS845" s="14"/>
      <c r="CTT845" s="14"/>
      <c r="CTU845" s="14"/>
      <c r="CTV845" s="14"/>
      <c r="CTW845" s="14"/>
      <c r="CTX845" s="14"/>
      <c r="CTY845" s="14"/>
      <c r="CTZ845" s="14"/>
      <c r="CUA845" s="14"/>
      <c r="CUB845" s="14"/>
      <c r="CUC845" s="14"/>
      <c r="CUD845" s="14"/>
      <c r="CUE845" s="14"/>
      <c r="CUF845" s="14"/>
      <c r="CUG845" s="14"/>
      <c r="CUH845" s="14"/>
      <c r="CUI845" s="14"/>
      <c r="CUJ845" s="14"/>
      <c r="CUK845" s="14"/>
      <c r="CUL845" s="14"/>
      <c r="CUM845" s="14"/>
      <c r="CUN845" s="14"/>
      <c r="CUO845" s="14"/>
      <c r="CUP845" s="14"/>
      <c r="CUQ845" s="14"/>
      <c r="CUR845" s="14"/>
      <c r="CUS845" s="14"/>
      <c r="CUT845" s="14"/>
      <c r="CUU845" s="14"/>
      <c r="CUV845" s="14"/>
      <c r="CUW845" s="14"/>
      <c r="CUX845" s="14"/>
      <c r="CUY845" s="14"/>
      <c r="CUZ845" s="14"/>
      <c r="CVA845" s="14"/>
      <c r="CVB845" s="14"/>
      <c r="CVC845" s="14"/>
      <c r="CVD845" s="14"/>
      <c r="CVE845" s="14"/>
      <c r="CVF845" s="14"/>
      <c r="CVG845" s="14"/>
      <c r="CVH845" s="14"/>
      <c r="CVI845" s="14"/>
      <c r="CVJ845" s="14"/>
      <c r="CVK845" s="14"/>
      <c r="CVL845" s="14"/>
      <c r="CVM845" s="14"/>
      <c r="CVN845" s="14"/>
      <c r="CVO845" s="14"/>
      <c r="CVP845" s="14"/>
      <c r="CVQ845" s="14"/>
      <c r="CVR845" s="14"/>
      <c r="CVS845" s="14"/>
      <c r="CVT845" s="14"/>
      <c r="CVU845" s="14"/>
      <c r="CVV845" s="14"/>
      <c r="CVW845" s="14"/>
      <c r="CVX845" s="14"/>
      <c r="CVY845" s="14"/>
      <c r="CVZ845" s="14"/>
      <c r="CWA845" s="14"/>
      <c r="CWB845" s="14"/>
      <c r="CWC845" s="14"/>
      <c r="CWD845" s="14"/>
      <c r="CWE845" s="14"/>
      <c r="CWF845" s="14"/>
      <c r="CWG845" s="14"/>
      <c r="CWH845" s="14"/>
      <c r="CWI845" s="14"/>
      <c r="CWJ845" s="14"/>
      <c r="CWK845" s="14"/>
      <c r="CWL845" s="14"/>
      <c r="CWM845" s="14"/>
      <c r="CWN845" s="14"/>
      <c r="CWO845" s="14"/>
      <c r="CWP845" s="14"/>
      <c r="CWQ845" s="14"/>
      <c r="CWR845" s="14"/>
      <c r="CWS845" s="14"/>
      <c r="CWT845" s="14"/>
      <c r="CWU845" s="14"/>
      <c r="CWV845" s="14"/>
      <c r="CWW845" s="14"/>
      <c r="CWX845" s="14"/>
      <c r="CWY845" s="14"/>
      <c r="CWZ845" s="14"/>
      <c r="CXA845" s="14"/>
      <c r="CXB845" s="14"/>
      <c r="CXC845" s="14"/>
      <c r="CXD845" s="14"/>
      <c r="CXE845" s="14"/>
      <c r="CXF845" s="14"/>
      <c r="CXG845" s="14"/>
      <c r="CXH845" s="14"/>
      <c r="CXI845" s="14"/>
      <c r="CXJ845" s="14"/>
      <c r="CXK845" s="14"/>
      <c r="CXL845" s="14"/>
      <c r="CXM845" s="14"/>
      <c r="CXN845" s="14"/>
      <c r="CXO845" s="14"/>
      <c r="CXP845" s="14"/>
      <c r="CXQ845" s="14"/>
      <c r="CXR845" s="14"/>
      <c r="CXS845" s="14"/>
      <c r="CXT845" s="14"/>
      <c r="CXU845" s="14"/>
      <c r="CXV845" s="14"/>
      <c r="CXW845" s="14"/>
      <c r="CXX845" s="14"/>
      <c r="CXY845" s="14"/>
      <c r="CXZ845" s="14"/>
      <c r="CYA845" s="14"/>
      <c r="CYB845" s="14"/>
      <c r="CYC845" s="14"/>
      <c r="CYD845" s="14"/>
      <c r="CYE845" s="14"/>
      <c r="CYF845" s="14"/>
      <c r="CYG845" s="14"/>
      <c r="CYH845" s="14"/>
      <c r="CYI845" s="14"/>
      <c r="CYJ845" s="14"/>
      <c r="CYK845" s="14"/>
      <c r="CYL845" s="14"/>
      <c r="CYM845" s="14"/>
      <c r="CYN845" s="14"/>
      <c r="CYO845" s="14"/>
      <c r="CYP845" s="14"/>
      <c r="CYQ845" s="14"/>
      <c r="CYR845" s="14"/>
      <c r="CYS845" s="14"/>
      <c r="CYT845" s="14"/>
      <c r="CYU845" s="14"/>
      <c r="CYV845" s="14"/>
      <c r="CYW845" s="14"/>
      <c r="CYX845" s="14"/>
      <c r="CYY845" s="14"/>
      <c r="CYZ845" s="14"/>
      <c r="CZA845" s="14"/>
      <c r="CZB845" s="14"/>
      <c r="CZC845" s="14"/>
      <c r="CZD845" s="14"/>
      <c r="CZE845" s="14"/>
      <c r="CZF845" s="14"/>
      <c r="CZG845" s="14"/>
      <c r="CZH845" s="14"/>
      <c r="CZI845" s="14"/>
      <c r="CZJ845" s="14"/>
      <c r="CZK845" s="14"/>
      <c r="CZL845" s="14"/>
      <c r="CZM845" s="14"/>
      <c r="CZN845" s="14"/>
      <c r="CZO845" s="14"/>
      <c r="CZP845" s="14"/>
      <c r="CZQ845" s="14"/>
      <c r="CZR845" s="14"/>
      <c r="CZS845" s="14"/>
      <c r="CZT845" s="14"/>
      <c r="CZU845" s="14"/>
      <c r="CZV845" s="14"/>
      <c r="CZW845" s="14"/>
      <c r="CZX845" s="14"/>
      <c r="CZY845" s="14"/>
      <c r="CZZ845" s="14"/>
      <c r="DAA845" s="14"/>
      <c r="DAB845" s="14"/>
      <c r="DAC845" s="14"/>
      <c r="DAD845" s="14"/>
      <c r="DAE845" s="14"/>
      <c r="DAF845" s="14"/>
      <c r="DAG845" s="14"/>
      <c r="DAH845" s="14"/>
      <c r="DAI845" s="14"/>
      <c r="DAJ845" s="14"/>
      <c r="DAK845" s="14"/>
      <c r="DAL845" s="14"/>
      <c r="DAM845" s="14"/>
      <c r="DAN845" s="14"/>
      <c r="DAO845" s="14"/>
      <c r="DAP845" s="14"/>
      <c r="DAQ845" s="14"/>
      <c r="DAR845" s="14"/>
      <c r="DAS845" s="14"/>
      <c r="DAT845" s="14"/>
      <c r="DAU845" s="14"/>
      <c r="DAV845" s="14"/>
      <c r="DAW845" s="14"/>
      <c r="DAX845" s="14"/>
      <c r="DAY845" s="14"/>
      <c r="DAZ845" s="14"/>
      <c r="DBA845" s="14"/>
      <c r="DBB845" s="14"/>
      <c r="DBC845" s="14"/>
      <c r="DBD845" s="14"/>
      <c r="DBE845" s="14"/>
      <c r="DBF845" s="14"/>
      <c r="DBG845" s="14"/>
      <c r="DBH845" s="14"/>
      <c r="DBI845" s="14"/>
      <c r="DBJ845" s="14"/>
      <c r="DBK845" s="14"/>
      <c r="DBL845" s="14"/>
      <c r="DBM845" s="14"/>
      <c r="DBN845" s="14"/>
      <c r="DBO845" s="14"/>
      <c r="DBP845" s="14"/>
      <c r="DBQ845" s="14"/>
      <c r="DBR845" s="14"/>
      <c r="DBS845" s="14"/>
      <c r="DBT845" s="14"/>
      <c r="DBU845" s="14"/>
      <c r="DBV845" s="14"/>
      <c r="DBW845" s="14"/>
      <c r="DBX845" s="14"/>
      <c r="DBY845" s="14"/>
      <c r="DBZ845" s="14"/>
      <c r="DCA845" s="14"/>
      <c r="DCB845" s="14"/>
      <c r="DCC845" s="14"/>
      <c r="DCD845" s="14"/>
      <c r="DCE845" s="14"/>
      <c r="DCF845" s="14"/>
      <c r="DCG845" s="14"/>
      <c r="DCH845" s="14"/>
      <c r="DCI845" s="14"/>
      <c r="DCJ845" s="14"/>
      <c r="DCK845" s="14"/>
      <c r="DCL845" s="14"/>
      <c r="DCM845" s="14"/>
      <c r="DCN845" s="14"/>
      <c r="DCO845" s="14"/>
      <c r="DCP845" s="14"/>
      <c r="DCQ845" s="14"/>
      <c r="DCR845" s="14"/>
      <c r="DCS845" s="14"/>
      <c r="DCT845" s="14"/>
      <c r="DCU845" s="14"/>
      <c r="DCV845" s="14"/>
      <c r="DCW845" s="14"/>
      <c r="DCX845" s="14"/>
      <c r="DCY845" s="14"/>
      <c r="DCZ845" s="14"/>
      <c r="DDA845" s="14"/>
      <c r="DDB845" s="14"/>
      <c r="DDC845" s="14"/>
      <c r="DDD845" s="14"/>
      <c r="DDE845" s="14"/>
      <c r="DDF845" s="14"/>
      <c r="DDG845" s="14"/>
      <c r="DDH845" s="14"/>
      <c r="DDI845" s="14"/>
      <c r="DDJ845" s="14"/>
      <c r="DDK845" s="14"/>
      <c r="DDL845" s="14"/>
      <c r="DDM845" s="14"/>
      <c r="DDN845" s="14"/>
      <c r="DDO845" s="14"/>
      <c r="DDP845" s="14"/>
      <c r="DDQ845" s="14"/>
      <c r="DDR845" s="14"/>
      <c r="DDS845" s="14"/>
      <c r="DDT845" s="14"/>
      <c r="DDU845" s="14"/>
      <c r="DDV845" s="14"/>
      <c r="DDW845" s="14"/>
      <c r="DDX845" s="14"/>
      <c r="DDY845" s="14"/>
      <c r="DDZ845" s="14"/>
      <c r="DEA845" s="14"/>
      <c r="DEB845" s="14"/>
      <c r="DEC845" s="14"/>
      <c r="DED845" s="14"/>
      <c r="DEE845" s="14"/>
      <c r="DEF845" s="14"/>
      <c r="DEG845" s="14"/>
      <c r="DEH845" s="14"/>
      <c r="DEI845" s="14"/>
      <c r="DEJ845" s="14"/>
      <c r="DEK845" s="14"/>
      <c r="DEL845" s="14"/>
      <c r="DEM845" s="14"/>
      <c r="DEN845" s="14"/>
      <c r="DEO845" s="14"/>
      <c r="DEP845" s="14"/>
      <c r="DEQ845" s="14"/>
      <c r="DER845" s="14"/>
      <c r="DES845" s="14"/>
      <c r="DET845" s="14"/>
      <c r="DEU845" s="14"/>
      <c r="DEV845" s="14"/>
      <c r="DEW845" s="14"/>
      <c r="DEX845" s="14"/>
      <c r="DEY845" s="14"/>
      <c r="DEZ845" s="14"/>
      <c r="DFA845" s="14"/>
      <c r="DFB845" s="14"/>
      <c r="DFC845" s="14"/>
      <c r="DFD845" s="14"/>
      <c r="DFE845" s="14"/>
      <c r="DFF845" s="14"/>
      <c r="DFG845" s="14"/>
      <c r="DFH845" s="14"/>
      <c r="DFI845" s="14"/>
      <c r="DFJ845" s="14"/>
      <c r="DFK845" s="14"/>
      <c r="DFL845" s="14"/>
      <c r="DFM845" s="14"/>
      <c r="DFN845" s="14"/>
      <c r="DFO845" s="14"/>
      <c r="DFP845" s="14"/>
      <c r="DFQ845" s="14"/>
      <c r="DFR845" s="14"/>
      <c r="DFS845" s="14"/>
      <c r="DFT845" s="14"/>
      <c r="DFU845" s="14"/>
      <c r="DFV845" s="14"/>
      <c r="DFW845" s="14"/>
      <c r="DFX845" s="14"/>
      <c r="DFY845" s="14"/>
      <c r="DFZ845" s="14"/>
      <c r="DGA845" s="14"/>
      <c r="DGB845" s="14"/>
      <c r="DGC845" s="14"/>
      <c r="DGD845" s="14"/>
      <c r="DGE845" s="14"/>
      <c r="DGF845" s="14"/>
      <c r="DGG845" s="14"/>
      <c r="DGH845" s="14"/>
      <c r="DGI845" s="14"/>
      <c r="DGJ845" s="14"/>
      <c r="DGK845" s="14"/>
      <c r="DGL845" s="14"/>
      <c r="DGM845" s="14"/>
      <c r="DGN845" s="14"/>
      <c r="DGO845" s="14"/>
      <c r="DGP845" s="14"/>
      <c r="DGQ845" s="14"/>
      <c r="DGR845" s="14"/>
      <c r="DGS845" s="14"/>
      <c r="DGT845" s="14"/>
      <c r="DGU845" s="14"/>
      <c r="DGV845" s="14"/>
      <c r="DGW845" s="14"/>
      <c r="DGX845" s="14"/>
      <c r="DGY845" s="14"/>
      <c r="DGZ845" s="14"/>
      <c r="DHA845" s="14"/>
      <c r="DHB845" s="14"/>
      <c r="DHC845" s="14"/>
      <c r="DHD845" s="14"/>
      <c r="DHE845" s="14"/>
      <c r="DHF845" s="14"/>
      <c r="DHG845" s="14"/>
      <c r="DHH845" s="14"/>
      <c r="DHI845" s="14"/>
      <c r="DHJ845" s="14"/>
      <c r="DHK845" s="14"/>
      <c r="DHL845" s="14"/>
      <c r="DHM845" s="14"/>
      <c r="DHN845" s="14"/>
      <c r="DHO845" s="14"/>
      <c r="DHP845" s="14"/>
      <c r="DHQ845" s="14"/>
      <c r="DHR845" s="14"/>
      <c r="DHS845" s="14"/>
      <c r="DHT845" s="14"/>
      <c r="DHU845" s="14"/>
      <c r="DHV845" s="14"/>
      <c r="DHW845" s="14"/>
      <c r="DHX845" s="14"/>
      <c r="DHY845" s="14"/>
      <c r="DHZ845" s="14"/>
      <c r="DIA845" s="14"/>
      <c r="DIB845" s="14"/>
      <c r="DIC845" s="14"/>
      <c r="DID845" s="14"/>
      <c r="DIE845" s="14"/>
      <c r="DIF845" s="14"/>
      <c r="DIG845" s="14"/>
      <c r="DIH845" s="14"/>
      <c r="DII845" s="14"/>
      <c r="DIJ845" s="14"/>
      <c r="DIK845" s="14"/>
      <c r="DIL845" s="14"/>
      <c r="DIM845" s="14"/>
      <c r="DIN845" s="14"/>
      <c r="DIO845" s="14"/>
      <c r="DIP845" s="14"/>
      <c r="DIQ845" s="14"/>
      <c r="DIR845" s="14"/>
      <c r="DIS845" s="14"/>
      <c r="DIT845" s="14"/>
      <c r="DIU845" s="14"/>
      <c r="DIV845" s="14"/>
      <c r="DIW845" s="14"/>
      <c r="DIX845" s="14"/>
      <c r="DIY845" s="14"/>
      <c r="DIZ845" s="14"/>
      <c r="DJA845" s="14"/>
      <c r="DJB845" s="14"/>
      <c r="DJC845" s="14"/>
      <c r="DJD845" s="14"/>
      <c r="DJE845" s="14"/>
      <c r="DJF845" s="14"/>
      <c r="DJG845" s="14"/>
      <c r="DJH845" s="14"/>
      <c r="DJI845" s="14"/>
      <c r="DJJ845" s="14"/>
      <c r="DJK845" s="14"/>
      <c r="DJL845" s="14"/>
      <c r="DJM845" s="14"/>
      <c r="DJN845" s="14"/>
      <c r="DJO845" s="14"/>
      <c r="DJP845" s="14"/>
      <c r="DJQ845" s="14"/>
      <c r="DJR845" s="14"/>
      <c r="DJS845" s="14"/>
      <c r="DJT845" s="14"/>
      <c r="DJU845" s="14"/>
      <c r="DJV845" s="14"/>
      <c r="DJW845" s="14"/>
      <c r="DJX845" s="14"/>
      <c r="DJY845" s="14"/>
      <c r="DJZ845" s="14"/>
      <c r="DKA845" s="14"/>
      <c r="DKB845" s="14"/>
      <c r="DKC845" s="14"/>
      <c r="DKD845" s="14"/>
      <c r="DKE845" s="14"/>
      <c r="DKF845" s="14"/>
      <c r="DKG845" s="14"/>
      <c r="DKH845" s="14"/>
      <c r="DKI845" s="14"/>
      <c r="DKJ845" s="14"/>
      <c r="DKK845" s="14"/>
      <c r="DKL845" s="14"/>
      <c r="DKM845" s="14"/>
      <c r="DKN845" s="14"/>
      <c r="DKO845" s="14"/>
      <c r="DKP845" s="14"/>
      <c r="DKQ845" s="14"/>
      <c r="DKR845" s="14"/>
      <c r="DKS845" s="14"/>
      <c r="DKT845" s="14"/>
      <c r="DKU845" s="14"/>
      <c r="DKV845" s="14"/>
      <c r="DKW845" s="14"/>
      <c r="DKX845" s="14"/>
      <c r="DKY845" s="14"/>
      <c r="DKZ845" s="14"/>
      <c r="DLA845" s="14"/>
      <c r="DLB845" s="14"/>
      <c r="DLC845" s="14"/>
      <c r="DLD845" s="14"/>
      <c r="DLE845" s="14"/>
      <c r="DLF845" s="14"/>
      <c r="DLG845" s="14"/>
      <c r="DLH845" s="14"/>
      <c r="DLI845" s="14"/>
      <c r="DLJ845" s="14"/>
      <c r="DLK845" s="14"/>
      <c r="DLL845" s="14"/>
      <c r="DLM845" s="14"/>
      <c r="DLN845" s="14"/>
      <c r="DLO845" s="14"/>
      <c r="DLP845" s="14"/>
      <c r="DLQ845" s="14"/>
      <c r="DLR845" s="14"/>
      <c r="DLS845" s="14"/>
      <c r="DLT845" s="14"/>
      <c r="DLU845" s="14"/>
      <c r="DLV845" s="14"/>
      <c r="DLW845" s="14"/>
      <c r="DLX845" s="14"/>
      <c r="DLY845" s="14"/>
      <c r="DLZ845" s="14"/>
      <c r="DMA845" s="14"/>
      <c r="DMB845" s="14"/>
      <c r="DMC845" s="14"/>
      <c r="DMD845" s="14"/>
      <c r="DME845" s="14"/>
      <c r="DMF845" s="14"/>
      <c r="DMG845" s="14"/>
      <c r="DMH845" s="14"/>
      <c r="DMI845" s="14"/>
      <c r="DMJ845" s="14"/>
      <c r="DMK845" s="14"/>
      <c r="DML845" s="14"/>
      <c r="DMM845" s="14"/>
      <c r="DMN845" s="14"/>
      <c r="DMO845" s="14"/>
      <c r="DMP845" s="14"/>
      <c r="DMQ845" s="14"/>
      <c r="DMR845" s="14"/>
      <c r="DMS845" s="14"/>
      <c r="DMT845" s="14"/>
      <c r="DMU845" s="14"/>
      <c r="DMV845" s="14"/>
      <c r="DMW845" s="14"/>
      <c r="DMX845" s="14"/>
      <c r="DMY845" s="14"/>
      <c r="DMZ845" s="14"/>
      <c r="DNA845" s="14"/>
      <c r="DNB845" s="14"/>
      <c r="DNC845" s="14"/>
      <c r="DND845" s="14"/>
      <c r="DNE845" s="14"/>
      <c r="DNF845" s="14"/>
      <c r="DNG845" s="14"/>
      <c r="DNH845" s="14"/>
      <c r="DNI845" s="14"/>
      <c r="DNJ845" s="14"/>
      <c r="DNK845" s="14"/>
      <c r="DNL845" s="14"/>
      <c r="DNM845" s="14"/>
      <c r="DNN845" s="14"/>
      <c r="DNO845" s="14"/>
      <c r="DNP845" s="14"/>
      <c r="DNQ845" s="14"/>
      <c r="DNR845" s="14"/>
      <c r="DNS845" s="14"/>
      <c r="DNT845" s="14"/>
      <c r="DNU845" s="14"/>
      <c r="DNV845" s="14"/>
      <c r="DNW845" s="14"/>
      <c r="DNX845" s="14"/>
      <c r="DNY845" s="14"/>
      <c r="DNZ845" s="14"/>
      <c r="DOA845" s="14"/>
      <c r="DOB845" s="14"/>
      <c r="DOC845" s="14"/>
      <c r="DOD845" s="14"/>
      <c r="DOE845" s="14"/>
      <c r="DOF845" s="14"/>
      <c r="DOG845" s="14"/>
      <c r="DOH845" s="14"/>
      <c r="DOI845" s="14"/>
      <c r="DOJ845" s="14"/>
      <c r="DOK845" s="14"/>
      <c r="DOL845" s="14"/>
      <c r="DOM845" s="14"/>
      <c r="DON845" s="14"/>
      <c r="DOO845" s="14"/>
      <c r="DOP845" s="14"/>
      <c r="DOQ845" s="14"/>
      <c r="DOR845" s="14"/>
      <c r="DOS845" s="14"/>
      <c r="DOT845" s="14"/>
      <c r="DOU845" s="14"/>
      <c r="DOV845" s="14"/>
      <c r="DOW845" s="14"/>
      <c r="DOX845" s="14"/>
      <c r="DOY845" s="14"/>
      <c r="DOZ845" s="14"/>
      <c r="DPA845" s="14"/>
      <c r="DPB845" s="14"/>
      <c r="DPC845" s="14"/>
      <c r="DPD845" s="14"/>
      <c r="DPE845" s="14"/>
      <c r="DPF845" s="14"/>
      <c r="DPG845" s="14"/>
      <c r="DPH845" s="14"/>
      <c r="DPI845" s="14"/>
      <c r="DPJ845" s="14"/>
      <c r="DPK845" s="14"/>
      <c r="DPL845" s="14"/>
      <c r="DPM845" s="14"/>
      <c r="DPN845" s="14"/>
      <c r="DPO845" s="14"/>
      <c r="DPP845" s="14"/>
      <c r="DPQ845" s="14"/>
      <c r="DPR845" s="14"/>
      <c r="DPS845" s="14"/>
      <c r="DPT845" s="14"/>
      <c r="DPU845" s="14"/>
      <c r="DPV845" s="14"/>
      <c r="DPW845" s="14"/>
      <c r="DPX845" s="14"/>
      <c r="DPY845" s="14"/>
      <c r="DPZ845" s="14"/>
      <c r="DQA845" s="14"/>
      <c r="DQB845" s="14"/>
      <c r="DQC845" s="14"/>
      <c r="DQD845" s="14"/>
      <c r="DQE845" s="14"/>
      <c r="DQF845" s="14"/>
      <c r="DQG845" s="14"/>
      <c r="DQH845" s="14"/>
      <c r="DQI845" s="14"/>
      <c r="DQJ845" s="14"/>
      <c r="DQK845" s="14"/>
      <c r="DQL845" s="14"/>
      <c r="DQM845" s="14"/>
      <c r="DQN845" s="14"/>
      <c r="DQO845" s="14"/>
      <c r="DQP845" s="14"/>
      <c r="DQQ845" s="14"/>
      <c r="DQR845" s="14"/>
      <c r="DQS845" s="14"/>
      <c r="DQT845" s="14"/>
      <c r="DQU845" s="14"/>
      <c r="DQV845" s="14"/>
      <c r="DQW845" s="14"/>
      <c r="DQX845" s="14"/>
      <c r="DQY845" s="14"/>
      <c r="DQZ845" s="14"/>
      <c r="DRA845" s="14"/>
      <c r="DRB845" s="14"/>
      <c r="DRC845" s="14"/>
      <c r="DRD845" s="14"/>
      <c r="DRE845" s="14"/>
      <c r="DRF845" s="14"/>
      <c r="DRG845" s="14"/>
      <c r="DRH845" s="14"/>
      <c r="DRI845" s="14"/>
      <c r="DRJ845" s="14"/>
      <c r="DRK845" s="14"/>
      <c r="DRL845" s="14"/>
      <c r="DRM845" s="14"/>
      <c r="DRN845" s="14"/>
      <c r="DRO845" s="14"/>
      <c r="DRP845" s="14"/>
      <c r="DRQ845" s="14"/>
      <c r="DRR845" s="14"/>
      <c r="DRS845" s="14"/>
      <c r="DRT845" s="14"/>
      <c r="DRU845" s="14"/>
      <c r="DRV845" s="14"/>
      <c r="DRW845" s="14"/>
      <c r="DRX845" s="14"/>
      <c r="DRY845" s="14"/>
      <c r="DRZ845" s="14"/>
      <c r="DSA845" s="14"/>
      <c r="DSB845" s="14"/>
      <c r="DSC845" s="14"/>
      <c r="DSD845" s="14"/>
      <c r="DSE845" s="14"/>
      <c r="DSF845" s="14"/>
      <c r="DSG845" s="14"/>
      <c r="DSH845" s="14"/>
      <c r="DSI845" s="14"/>
      <c r="DSJ845" s="14"/>
      <c r="DSK845" s="14"/>
      <c r="DSL845" s="14"/>
      <c r="DSM845" s="14"/>
      <c r="DSN845" s="14"/>
      <c r="DSO845" s="14"/>
      <c r="DSP845" s="14"/>
      <c r="DSQ845" s="14"/>
      <c r="DSR845" s="14"/>
      <c r="DSS845" s="14"/>
      <c r="DST845" s="14"/>
      <c r="DSU845" s="14"/>
      <c r="DSV845" s="14"/>
      <c r="DSW845" s="14"/>
      <c r="DSX845" s="14"/>
      <c r="DSY845" s="14"/>
      <c r="DSZ845" s="14"/>
      <c r="DTA845" s="14"/>
      <c r="DTB845" s="14"/>
      <c r="DTC845" s="14"/>
      <c r="DTD845" s="14"/>
      <c r="DTE845" s="14"/>
      <c r="DTF845" s="14"/>
      <c r="DTG845" s="14"/>
      <c r="DTH845" s="14"/>
      <c r="DTI845" s="14"/>
      <c r="DTJ845" s="14"/>
      <c r="DTK845" s="14"/>
      <c r="DTL845" s="14"/>
      <c r="DTM845" s="14"/>
      <c r="DTN845" s="14"/>
      <c r="DTO845" s="14"/>
      <c r="DTP845" s="14"/>
      <c r="DTQ845" s="14"/>
      <c r="DTR845" s="14"/>
      <c r="DTS845" s="14"/>
      <c r="DTT845" s="14"/>
      <c r="DTU845" s="14"/>
      <c r="DTV845" s="14"/>
      <c r="DTW845" s="14"/>
      <c r="DTX845" s="14"/>
      <c r="DTY845" s="14"/>
      <c r="DTZ845" s="14"/>
      <c r="DUA845" s="14"/>
      <c r="DUB845" s="14"/>
      <c r="DUC845" s="14"/>
      <c r="DUD845" s="14"/>
      <c r="DUE845" s="14"/>
      <c r="DUF845" s="14"/>
      <c r="DUG845" s="14"/>
      <c r="DUH845" s="14"/>
      <c r="DUI845" s="14"/>
      <c r="DUJ845" s="14"/>
      <c r="DUK845" s="14"/>
      <c r="DUL845" s="14"/>
      <c r="DUM845" s="14"/>
      <c r="DUN845" s="14"/>
      <c r="DUO845" s="14"/>
      <c r="DUP845" s="14"/>
      <c r="DUQ845" s="14"/>
      <c r="DUR845" s="14"/>
      <c r="DUS845" s="14"/>
      <c r="DUT845" s="14"/>
      <c r="DUU845" s="14"/>
      <c r="DUV845" s="14"/>
      <c r="DUW845" s="14"/>
      <c r="DUX845" s="14"/>
      <c r="DUY845" s="14"/>
      <c r="DUZ845" s="14"/>
      <c r="DVA845" s="14"/>
      <c r="DVB845" s="14"/>
      <c r="DVC845" s="14"/>
      <c r="DVD845" s="14"/>
      <c r="DVE845" s="14"/>
      <c r="DVF845" s="14"/>
      <c r="DVG845" s="14"/>
      <c r="DVH845" s="14"/>
      <c r="DVI845" s="14"/>
      <c r="DVJ845" s="14"/>
      <c r="DVK845" s="14"/>
      <c r="DVL845" s="14"/>
      <c r="DVM845" s="14"/>
      <c r="DVN845" s="14"/>
      <c r="DVO845" s="14"/>
      <c r="DVP845" s="14"/>
      <c r="DVQ845" s="14"/>
      <c r="DVR845" s="14"/>
      <c r="DVS845" s="14"/>
      <c r="DVT845" s="14"/>
      <c r="DVU845" s="14"/>
      <c r="DVV845" s="14"/>
      <c r="DVW845" s="14"/>
      <c r="DVX845" s="14"/>
      <c r="DVY845" s="14"/>
      <c r="DVZ845" s="14"/>
      <c r="DWA845" s="14"/>
      <c r="DWB845" s="14"/>
      <c r="DWC845" s="14"/>
      <c r="DWD845" s="14"/>
      <c r="DWE845" s="14"/>
      <c r="DWF845" s="14"/>
      <c r="DWG845" s="14"/>
      <c r="DWH845" s="14"/>
      <c r="DWI845" s="14"/>
      <c r="DWJ845" s="14"/>
      <c r="DWK845" s="14"/>
      <c r="DWL845" s="14"/>
      <c r="DWM845" s="14"/>
      <c r="DWN845" s="14"/>
      <c r="DWO845" s="14"/>
      <c r="DWP845" s="14"/>
      <c r="DWQ845" s="14"/>
      <c r="DWR845" s="14"/>
      <c r="DWS845" s="14"/>
      <c r="DWT845" s="14"/>
      <c r="DWU845" s="14"/>
      <c r="DWV845" s="14"/>
      <c r="DWW845" s="14"/>
      <c r="DWX845" s="14"/>
      <c r="DWY845" s="14"/>
      <c r="DWZ845" s="14"/>
      <c r="DXA845" s="14"/>
      <c r="DXB845" s="14"/>
      <c r="DXC845" s="14"/>
      <c r="DXD845" s="14"/>
      <c r="DXE845" s="14"/>
      <c r="DXF845" s="14"/>
      <c r="DXG845" s="14"/>
      <c r="DXH845" s="14"/>
      <c r="DXI845" s="14"/>
      <c r="DXJ845" s="14"/>
      <c r="DXK845" s="14"/>
      <c r="DXL845" s="14"/>
      <c r="DXM845" s="14"/>
      <c r="DXN845" s="14"/>
      <c r="DXO845" s="14"/>
      <c r="DXP845" s="14"/>
      <c r="DXQ845" s="14"/>
      <c r="DXR845" s="14"/>
      <c r="DXS845" s="14"/>
      <c r="DXT845" s="14"/>
      <c r="DXU845" s="14"/>
      <c r="DXV845" s="14"/>
      <c r="DXW845" s="14"/>
      <c r="DXX845" s="14"/>
      <c r="DXY845" s="14"/>
      <c r="DXZ845" s="14"/>
      <c r="DYA845" s="14"/>
      <c r="DYB845" s="14"/>
      <c r="DYC845" s="14"/>
      <c r="DYD845" s="14"/>
      <c r="DYE845" s="14"/>
      <c r="DYF845" s="14"/>
      <c r="DYG845" s="14"/>
      <c r="DYH845" s="14"/>
      <c r="DYI845" s="14"/>
      <c r="DYJ845" s="14"/>
      <c r="DYK845" s="14"/>
      <c r="DYL845" s="14"/>
      <c r="DYM845" s="14"/>
      <c r="DYN845" s="14"/>
      <c r="DYO845" s="14"/>
      <c r="DYP845" s="14"/>
      <c r="DYQ845" s="14"/>
      <c r="DYR845" s="14"/>
      <c r="DYS845" s="14"/>
      <c r="DYT845" s="14"/>
      <c r="DYU845" s="14"/>
      <c r="DYV845" s="14"/>
      <c r="DYW845" s="14"/>
      <c r="DYX845" s="14"/>
      <c r="DYY845" s="14"/>
      <c r="DYZ845" s="14"/>
      <c r="DZA845" s="14"/>
      <c r="DZB845" s="14"/>
      <c r="DZC845" s="14"/>
      <c r="DZD845" s="14"/>
      <c r="DZE845" s="14"/>
      <c r="DZF845" s="14"/>
      <c r="DZG845" s="14"/>
      <c r="DZH845" s="14"/>
      <c r="DZI845" s="14"/>
      <c r="DZJ845" s="14"/>
      <c r="DZK845" s="14"/>
      <c r="DZL845" s="14"/>
      <c r="DZM845" s="14"/>
      <c r="DZN845" s="14"/>
      <c r="DZO845" s="14"/>
      <c r="DZP845" s="14"/>
      <c r="DZQ845" s="14"/>
      <c r="DZR845" s="14"/>
      <c r="DZS845" s="14"/>
      <c r="DZT845" s="14"/>
      <c r="DZU845" s="14"/>
      <c r="DZV845" s="14"/>
      <c r="DZW845" s="14"/>
      <c r="DZX845" s="14"/>
      <c r="DZY845" s="14"/>
      <c r="DZZ845" s="14"/>
      <c r="EAA845" s="14"/>
      <c r="EAB845" s="14"/>
      <c r="EAC845" s="14"/>
      <c r="EAD845" s="14"/>
      <c r="EAE845" s="14"/>
      <c r="EAF845" s="14"/>
      <c r="EAG845" s="14"/>
      <c r="EAH845" s="14"/>
      <c r="EAI845" s="14"/>
      <c r="EAJ845" s="14"/>
      <c r="EAK845" s="14"/>
      <c r="EAL845" s="14"/>
      <c r="EAM845" s="14"/>
      <c r="EAN845" s="14"/>
      <c r="EAO845" s="14"/>
      <c r="EAP845" s="14"/>
      <c r="EAQ845" s="14"/>
      <c r="EAR845" s="14"/>
      <c r="EAS845" s="14"/>
      <c r="EAT845" s="14"/>
      <c r="EAU845" s="14"/>
      <c r="EAV845" s="14"/>
      <c r="EAW845" s="14"/>
      <c r="EAX845" s="14"/>
      <c r="EAY845" s="14"/>
      <c r="EAZ845" s="14"/>
      <c r="EBA845" s="14"/>
      <c r="EBB845" s="14"/>
      <c r="EBC845" s="14"/>
      <c r="EBD845" s="14"/>
      <c r="EBE845" s="14"/>
      <c r="EBF845" s="14"/>
      <c r="EBG845" s="14"/>
      <c r="EBH845" s="14"/>
      <c r="EBI845" s="14"/>
      <c r="EBJ845" s="14"/>
      <c r="EBK845" s="14"/>
      <c r="EBL845" s="14"/>
      <c r="EBM845" s="14"/>
      <c r="EBN845" s="14"/>
      <c r="EBO845" s="14"/>
      <c r="EBP845" s="14"/>
      <c r="EBQ845" s="14"/>
      <c r="EBR845" s="14"/>
      <c r="EBS845" s="14"/>
      <c r="EBT845" s="14"/>
      <c r="EBU845" s="14"/>
      <c r="EBV845" s="14"/>
      <c r="EBW845" s="14"/>
      <c r="EBX845" s="14"/>
      <c r="EBY845" s="14"/>
      <c r="EBZ845" s="14"/>
      <c r="ECA845" s="14"/>
      <c r="ECB845" s="14"/>
      <c r="ECC845" s="14"/>
      <c r="ECD845" s="14"/>
      <c r="ECE845" s="14"/>
      <c r="ECF845" s="14"/>
      <c r="ECG845" s="14"/>
      <c r="ECH845" s="14"/>
      <c r="ECI845" s="14"/>
      <c r="ECJ845" s="14"/>
      <c r="ECK845" s="14"/>
      <c r="ECL845" s="14"/>
      <c r="ECM845" s="14"/>
      <c r="ECN845" s="14"/>
      <c r="ECO845" s="14"/>
      <c r="ECP845" s="14"/>
      <c r="ECQ845" s="14"/>
      <c r="ECR845" s="14"/>
      <c r="ECS845" s="14"/>
      <c r="ECT845" s="14"/>
      <c r="ECU845" s="14"/>
      <c r="ECV845" s="14"/>
      <c r="ECW845" s="14"/>
      <c r="ECX845" s="14"/>
      <c r="ECY845" s="14"/>
      <c r="ECZ845" s="14"/>
      <c r="EDA845" s="14"/>
      <c r="EDB845" s="14"/>
      <c r="EDC845" s="14"/>
      <c r="EDD845" s="14"/>
      <c r="EDE845" s="14"/>
      <c r="EDF845" s="14"/>
      <c r="EDG845" s="14"/>
      <c r="EDH845" s="14"/>
      <c r="EDI845" s="14"/>
      <c r="EDJ845" s="14"/>
      <c r="EDK845" s="14"/>
      <c r="EDL845" s="14"/>
      <c r="EDM845" s="14"/>
      <c r="EDN845" s="14"/>
      <c r="EDO845" s="14"/>
      <c r="EDP845" s="14"/>
      <c r="EDQ845" s="14"/>
      <c r="EDR845" s="14"/>
      <c r="EDS845" s="14"/>
      <c r="EDT845" s="14"/>
      <c r="EDU845" s="14"/>
      <c r="EDV845" s="14"/>
      <c r="EDW845" s="14"/>
      <c r="EDX845" s="14"/>
      <c r="EDY845" s="14"/>
      <c r="EDZ845" s="14"/>
      <c r="EEA845" s="14"/>
      <c r="EEB845" s="14"/>
      <c r="EEC845" s="14"/>
      <c r="EED845" s="14"/>
      <c r="EEE845" s="14"/>
      <c r="EEF845" s="14"/>
      <c r="EEG845" s="14"/>
      <c r="EEH845" s="14"/>
      <c r="EEI845" s="14"/>
      <c r="EEJ845" s="14"/>
      <c r="EEK845" s="14"/>
      <c r="EEL845" s="14"/>
      <c r="EEM845" s="14"/>
      <c r="EEN845" s="14"/>
      <c r="EEO845" s="14"/>
      <c r="EEP845" s="14"/>
      <c r="EEQ845" s="14"/>
      <c r="EER845" s="14"/>
      <c r="EES845" s="14"/>
      <c r="EET845" s="14"/>
      <c r="EEU845" s="14"/>
      <c r="EEV845" s="14"/>
      <c r="EEW845" s="14"/>
      <c r="EEX845" s="14"/>
      <c r="EEY845" s="14"/>
      <c r="EEZ845" s="14"/>
      <c r="EFA845" s="14"/>
      <c r="EFB845" s="14"/>
      <c r="EFC845" s="14"/>
      <c r="EFD845" s="14"/>
      <c r="EFE845" s="14"/>
      <c r="EFF845" s="14"/>
      <c r="EFG845" s="14"/>
      <c r="EFH845" s="14"/>
      <c r="EFI845" s="14"/>
      <c r="EFJ845" s="14"/>
      <c r="EFK845" s="14"/>
      <c r="EFL845" s="14"/>
      <c r="EFM845" s="14"/>
      <c r="EFN845" s="14"/>
      <c r="EFO845" s="14"/>
      <c r="EFP845" s="14"/>
      <c r="EFQ845" s="14"/>
      <c r="EFR845" s="14"/>
      <c r="EFS845" s="14"/>
      <c r="EFT845" s="14"/>
      <c r="EFU845" s="14"/>
      <c r="EFV845" s="14"/>
      <c r="EFW845" s="14"/>
      <c r="EFX845" s="14"/>
      <c r="EFY845" s="14"/>
      <c r="EFZ845" s="14"/>
      <c r="EGA845" s="14"/>
      <c r="EGB845" s="14"/>
      <c r="EGC845" s="14"/>
      <c r="EGD845" s="14"/>
      <c r="EGE845" s="14"/>
      <c r="EGF845" s="14"/>
      <c r="EGG845" s="14"/>
      <c r="EGH845" s="14"/>
      <c r="EGI845" s="14"/>
      <c r="EGJ845" s="14"/>
      <c r="EGK845" s="14"/>
      <c r="EGL845" s="14"/>
      <c r="EGM845" s="14"/>
      <c r="EGN845" s="14"/>
      <c r="EGO845" s="14"/>
      <c r="EGP845" s="14"/>
      <c r="EGQ845" s="14"/>
      <c r="EGR845" s="14"/>
      <c r="EGS845" s="14"/>
      <c r="EGT845" s="14"/>
      <c r="EGU845" s="14"/>
      <c r="EGV845" s="14"/>
      <c r="EGW845" s="14"/>
      <c r="EGX845" s="14"/>
      <c r="EGY845" s="14"/>
      <c r="EGZ845" s="14"/>
      <c r="EHA845" s="14"/>
      <c r="EHB845" s="14"/>
      <c r="EHC845" s="14"/>
      <c r="EHD845" s="14"/>
      <c r="EHE845" s="14"/>
      <c r="EHF845" s="14"/>
      <c r="EHG845" s="14"/>
      <c r="EHH845" s="14"/>
      <c r="EHI845" s="14"/>
      <c r="EHJ845" s="14"/>
      <c r="EHK845" s="14"/>
      <c r="EHL845" s="14"/>
      <c r="EHM845" s="14"/>
      <c r="EHN845" s="14"/>
      <c r="EHO845" s="14"/>
      <c r="EHP845" s="14"/>
      <c r="EHQ845" s="14"/>
      <c r="EHR845" s="14"/>
      <c r="EHS845" s="14"/>
      <c r="EHT845" s="14"/>
      <c r="EHU845" s="14"/>
      <c r="EHV845" s="14"/>
      <c r="EHW845" s="14"/>
      <c r="EHX845" s="14"/>
      <c r="EHY845" s="14"/>
      <c r="EHZ845" s="14"/>
      <c r="EIA845" s="14"/>
      <c r="EIB845" s="14"/>
      <c r="EIC845" s="14"/>
      <c r="EID845" s="14"/>
      <c r="EIE845" s="14"/>
      <c r="EIF845" s="14"/>
      <c r="EIG845" s="14"/>
      <c r="EIH845" s="14"/>
      <c r="EII845" s="14"/>
      <c r="EIJ845" s="14"/>
      <c r="EIK845" s="14"/>
      <c r="EIL845" s="14"/>
      <c r="EIM845" s="14"/>
      <c r="EIN845" s="14"/>
      <c r="EIO845" s="14"/>
      <c r="EIP845" s="14"/>
      <c r="EIQ845" s="14"/>
      <c r="EIR845" s="14"/>
      <c r="EIS845" s="14"/>
      <c r="EIT845" s="14"/>
      <c r="EIU845" s="14"/>
      <c r="EIV845" s="14"/>
      <c r="EIW845" s="14"/>
      <c r="EIX845" s="14"/>
      <c r="EIY845" s="14"/>
      <c r="EIZ845" s="14"/>
      <c r="EJA845" s="14"/>
      <c r="EJB845" s="14"/>
      <c r="EJC845" s="14"/>
      <c r="EJD845" s="14"/>
      <c r="EJE845" s="14"/>
      <c r="EJF845" s="14"/>
      <c r="EJG845" s="14"/>
      <c r="EJH845" s="14"/>
      <c r="EJI845" s="14"/>
      <c r="EJJ845" s="14"/>
      <c r="EJK845" s="14"/>
      <c r="EJL845" s="14"/>
      <c r="EJM845" s="14"/>
      <c r="EJN845" s="14"/>
      <c r="EJO845" s="14"/>
      <c r="EJP845" s="14"/>
      <c r="EJQ845" s="14"/>
      <c r="EJR845" s="14"/>
      <c r="EJS845" s="14"/>
      <c r="EJT845" s="14"/>
      <c r="EJU845" s="14"/>
      <c r="EJV845" s="14"/>
      <c r="EJW845" s="14"/>
      <c r="EJX845" s="14"/>
      <c r="EJY845" s="14"/>
      <c r="EJZ845" s="14"/>
      <c r="EKA845" s="14"/>
      <c r="EKB845" s="14"/>
      <c r="EKC845" s="14"/>
      <c r="EKD845" s="14"/>
      <c r="EKE845" s="14"/>
      <c r="EKF845" s="14"/>
      <c r="EKG845" s="14"/>
      <c r="EKH845" s="14"/>
      <c r="EKI845" s="14"/>
      <c r="EKJ845" s="14"/>
      <c r="EKK845" s="14"/>
      <c r="EKL845" s="14"/>
      <c r="EKM845" s="14"/>
      <c r="EKN845" s="14"/>
      <c r="EKO845" s="14"/>
      <c r="EKP845" s="14"/>
      <c r="EKQ845" s="14"/>
      <c r="EKR845" s="14"/>
      <c r="EKS845" s="14"/>
      <c r="EKT845" s="14"/>
      <c r="EKU845" s="14"/>
      <c r="EKV845" s="14"/>
      <c r="EKW845" s="14"/>
      <c r="EKX845" s="14"/>
      <c r="EKY845" s="14"/>
      <c r="EKZ845" s="14"/>
      <c r="ELA845" s="14"/>
      <c r="ELB845" s="14"/>
      <c r="ELC845" s="14"/>
      <c r="ELD845" s="14"/>
      <c r="ELE845" s="14"/>
      <c r="ELF845" s="14"/>
      <c r="ELG845" s="14"/>
      <c r="ELH845" s="14"/>
      <c r="ELI845" s="14"/>
      <c r="ELJ845" s="14"/>
      <c r="ELK845" s="14"/>
      <c r="ELL845" s="14"/>
      <c r="ELM845" s="14"/>
      <c r="ELN845" s="14"/>
      <c r="ELO845" s="14"/>
      <c r="ELP845" s="14"/>
      <c r="ELQ845" s="14"/>
      <c r="ELR845" s="14"/>
      <c r="ELS845" s="14"/>
      <c r="ELT845" s="14"/>
      <c r="ELU845" s="14"/>
      <c r="ELV845" s="14"/>
      <c r="ELW845" s="14"/>
      <c r="ELX845" s="14"/>
      <c r="ELY845" s="14"/>
      <c r="ELZ845" s="14"/>
      <c r="EMA845" s="14"/>
      <c r="EMB845" s="14"/>
      <c r="EMC845" s="14"/>
      <c r="EMD845" s="14"/>
      <c r="EME845" s="14"/>
      <c r="EMF845" s="14"/>
      <c r="EMG845" s="14"/>
      <c r="EMH845" s="14"/>
      <c r="EMI845" s="14"/>
      <c r="EMJ845" s="14"/>
      <c r="EMK845" s="14"/>
      <c r="EML845" s="14"/>
      <c r="EMM845" s="14"/>
      <c r="EMN845" s="14"/>
      <c r="EMO845" s="14"/>
      <c r="EMP845" s="14"/>
      <c r="EMQ845" s="14"/>
      <c r="EMR845" s="14"/>
      <c r="EMS845" s="14"/>
      <c r="EMT845" s="14"/>
      <c r="EMU845" s="14"/>
      <c r="EMV845" s="14"/>
      <c r="EMW845" s="14"/>
      <c r="EMX845" s="14"/>
      <c r="EMY845" s="14"/>
      <c r="EMZ845" s="14"/>
      <c r="ENA845" s="14"/>
      <c r="ENB845" s="14"/>
      <c r="ENC845" s="14"/>
      <c r="END845" s="14"/>
      <c r="ENE845" s="14"/>
      <c r="ENF845" s="14"/>
      <c r="ENG845" s="14"/>
      <c r="ENH845" s="14"/>
      <c r="ENI845" s="14"/>
      <c r="ENJ845" s="14"/>
      <c r="ENK845" s="14"/>
      <c r="ENL845" s="14"/>
      <c r="ENM845" s="14"/>
      <c r="ENN845" s="14"/>
      <c r="ENO845" s="14"/>
      <c r="ENP845" s="14"/>
      <c r="ENQ845" s="14"/>
      <c r="ENR845" s="14"/>
      <c r="ENS845" s="14"/>
      <c r="ENT845" s="14"/>
      <c r="ENU845" s="14"/>
      <c r="ENV845" s="14"/>
      <c r="ENW845" s="14"/>
      <c r="ENX845" s="14"/>
      <c r="ENY845" s="14"/>
      <c r="ENZ845" s="14"/>
      <c r="EOA845" s="14"/>
      <c r="EOB845" s="14"/>
      <c r="EOC845" s="14"/>
      <c r="EOD845" s="14"/>
      <c r="EOE845" s="14"/>
      <c r="EOF845" s="14"/>
      <c r="EOG845" s="14"/>
      <c r="EOH845" s="14"/>
      <c r="EOI845" s="14"/>
      <c r="EOJ845" s="14"/>
      <c r="EOK845" s="14"/>
      <c r="EOL845" s="14"/>
      <c r="EOM845" s="14"/>
      <c r="EON845" s="14"/>
      <c r="EOO845" s="14"/>
      <c r="EOP845" s="14"/>
      <c r="EOQ845" s="14"/>
      <c r="EOR845" s="14"/>
      <c r="EOS845" s="14"/>
      <c r="EOT845" s="14"/>
      <c r="EOU845" s="14"/>
      <c r="EOV845" s="14"/>
      <c r="EOW845" s="14"/>
      <c r="EOX845" s="14"/>
      <c r="EOY845" s="14"/>
      <c r="EOZ845" s="14"/>
      <c r="EPA845" s="14"/>
      <c r="EPB845" s="14"/>
      <c r="EPC845" s="14"/>
      <c r="EPD845" s="14"/>
      <c r="EPE845" s="14"/>
      <c r="EPF845" s="14"/>
      <c r="EPG845" s="14"/>
      <c r="EPH845" s="14"/>
      <c r="EPI845" s="14"/>
      <c r="EPJ845" s="14"/>
      <c r="EPK845" s="14"/>
      <c r="EPL845" s="14"/>
      <c r="EPM845" s="14"/>
      <c r="EPN845" s="14"/>
      <c r="EPO845" s="14"/>
      <c r="EPP845" s="14"/>
      <c r="EPQ845" s="14"/>
      <c r="EPR845" s="14"/>
      <c r="EPS845" s="14"/>
      <c r="EPT845" s="14"/>
      <c r="EPU845" s="14"/>
      <c r="EPV845" s="14"/>
      <c r="EPW845" s="14"/>
      <c r="EPX845" s="14"/>
      <c r="EPY845" s="14"/>
      <c r="EPZ845" s="14"/>
      <c r="EQA845" s="14"/>
      <c r="EQB845" s="14"/>
      <c r="EQC845" s="14"/>
      <c r="EQD845" s="14"/>
      <c r="EQE845" s="14"/>
      <c r="EQF845" s="14"/>
      <c r="EQG845" s="14"/>
      <c r="EQH845" s="14"/>
      <c r="EQI845" s="14"/>
      <c r="EQJ845" s="14"/>
      <c r="EQK845" s="14"/>
      <c r="EQL845" s="14"/>
      <c r="EQM845" s="14"/>
      <c r="EQN845" s="14"/>
      <c r="EQO845" s="14"/>
      <c r="EQP845" s="14"/>
      <c r="EQQ845" s="14"/>
      <c r="EQR845" s="14"/>
      <c r="EQS845" s="14"/>
      <c r="EQT845" s="14"/>
      <c r="EQU845" s="14"/>
      <c r="EQV845" s="14"/>
      <c r="EQW845" s="14"/>
      <c r="EQX845" s="14"/>
      <c r="EQY845" s="14"/>
      <c r="EQZ845" s="14"/>
      <c r="ERA845" s="14"/>
      <c r="ERB845" s="14"/>
      <c r="ERC845" s="14"/>
      <c r="ERD845" s="14"/>
      <c r="ERE845" s="14"/>
      <c r="ERF845" s="14"/>
      <c r="ERG845" s="14"/>
      <c r="ERH845" s="14"/>
      <c r="ERI845" s="14"/>
      <c r="ERJ845" s="14"/>
      <c r="ERK845" s="14"/>
      <c r="ERL845" s="14"/>
      <c r="ERM845" s="14"/>
      <c r="ERN845" s="14"/>
      <c r="ERO845" s="14"/>
      <c r="ERP845" s="14"/>
      <c r="ERQ845" s="14"/>
      <c r="ERR845" s="14"/>
      <c r="ERS845" s="14"/>
      <c r="ERT845" s="14"/>
      <c r="ERU845" s="14"/>
      <c r="ERV845" s="14"/>
      <c r="ERW845" s="14"/>
      <c r="ERX845" s="14"/>
      <c r="ERY845" s="14"/>
      <c r="ERZ845" s="14"/>
      <c r="ESA845" s="14"/>
      <c r="ESB845" s="14"/>
      <c r="ESC845" s="14"/>
      <c r="ESD845" s="14"/>
      <c r="ESE845" s="14"/>
      <c r="ESF845" s="14"/>
      <c r="ESG845" s="14"/>
      <c r="ESH845" s="14"/>
      <c r="ESI845" s="14"/>
      <c r="ESJ845" s="14"/>
      <c r="ESK845" s="14"/>
      <c r="ESL845" s="14"/>
      <c r="ESM845" s="14"/>
      <c r="ESN845" s="14"/>
      <c r="ESO845" s="14"/>
      <c r="ESP845" s="14"/>
      <c r="ESQ845" s="14"/>
      <c r="ESR845" s="14"/>
      <c r="ESS845" s="14"/>
      <c r="EST845" s="14"/>
      <c r="ESU845" s="14"/>
      <c r="ESV845" s="14"/>
      <c r="ESW845" s="14"/>
      <c r="ESX845" s="14"/>
      <c r="ESY845" s="14"/>
      <c r="ESZ845" s="14"/>
      <c r="ETA845" s="14"/>
      <c r="ETB845" s="14"/>
      <c r="ETC845" s="14"/>
      <c r="ETD845" s="14"/>
      <c r="ETE845" s="14"/>
      <c r="ETF845" s="14"/>
      <c r="ETG845" s="14"/>
      <c r="ETH845" s="14"/>
      <c r="ETI845" s="14"/>
      <c r="ETJ845" s="14"/>
      <c r="ETK845" s="14"/>
      <c r="ETL845" s="14"/>
      <c r="ETM845" s="14"/>
      <c r="ETN845" s="14"/>
      <c r="ETO845" s="14"/>
      <c r="ETP845" s="14"/>
      <c r="ETQ845" s="14"/>
      <c r="ETR845" s="14"/>
      <c r="ETS845" s="14"/>
      <c r="ETT845" s="14"/>
      <c r="ETU845" s="14"/>
      <c r="ETV845" s="14"/>
      <c r="ETW845" s="14"/>
      <c r="ETX845" s="14"/>
      <c r="ETY845" s="14"/>
      <c r="ETZ845" s="14"/>
      <c r="EUA845" s="14"/>
      <c r="EUB845" s="14"/>
      <c r="EUC845" s="14"/>
      <c r="EUD845" s="14"/>
      <c r="EUE845" s="14"/>
      <c r="EUF845" s="14"/>
      <c r="EUG845" s="14"/>
      <c r="EUH845" s="14"/>
      <c r="EUI845" s="14"/>
      <c r="EUJ845" s="14"/>
      <c r="EUK845" s="14"/>
      <c r="EUL845" s="14"/>
      <c r="EUM845" s="14"/>
      <c r="EUN845" s="14"/>
      <c r="EUO845" s="14"/>
      <c r="EUP845" s="14"/>
      <c r="EUQ845" s="14"/>
      <c r="EUR845" s="14"/>
      <c r="EUS845" s="14"/>
      <c r="EUT845" s="14"/>
      <c r="EUU845" s="14"/>
      <c r="EUV845" s="14"/>
      <c r="EUW845" s="14"/>
      <c r="EUX845" s="14"/>
      <c r="EUY845" s="14"/>
      <c r="EUZ845" s="14"/>
      <c r="EVA845" s="14"/>
      <c r="EVB845" s="14"/>
      <c r="EVC845" s="14"/>
      <c r="EVD845" s="14"/>
      <c r="EVE845" s="14"/>
      <c r="EVF845" s="14"/>
      <c r="EVG845" s="14"/>
      <c r="EVH845" s="14"/>
      <c r="EVI845" s="14"/>
      <c r="EVJ845" s="14"/>
      <c r="EVK845" s="14"/>
      <c r="EVL845" s="14"/>
      <c r="EVM845" s="14"/>
      <c r="EVN845" s="14"/>
      <c r="EVO845" s="14"/>
      <c r="EVP845" s="14"/>
      <c r="EVQ845" s="14"/>
      <c r="EVR845" s="14"/>
      <c r="EVS845" s="14"/>
      <c r="EVT845" s="14"/>
      <c r="EVU845" s="14"/>
      <c r="EVV845" s="14"/>
      <c r="EVW845" s="14"/>
      <c r="EVX845" s="14"/>
      <c r="EVY845" s="14"/>
      <c r="EVZ845" s="14"/>
      <c r="EWA845" s="14"/>
      <c r="EWB845" s="14"/>
      <c r="EWC845" s="14"/>
      <c r="EWD845" s="14"/>
      <c r="EWE845" s="14"/>
      <c r="EWF845" s="14"/>
      <c r="EWG845" s="14"/>
      <c r="EWH845" s="14"/>
      <c r="EWI845" s="14"/>
      <c r="EWJ845" s="14"/>
      <c r="EWK845" s="14"/>
      <c r="EWL845" s="14"/>
      <c r="EWM845" s="14"/>
      <c r="EWN845" s="14"/>
      <c r="EWO845" s="14"/>
      <c r="EWP845" s="14"/>
      <c r="EWQ845" s="14"/>
      <c r="EWR845" s="14"/>
      <c r="EWS845" s="14"/>
      <c r="EWT845" s="14"/>
      <c r="EWU845" s="14"/>
      <c r="EWV845" s="14"/>
      <c r="EWW845" s="14"/>
      <c r="EWX845" s="14"/>
      <c r="EWY845" s="14"/>
      <c r="EWZ845" s="14"/>
      <c r="EXA845" s="14"/>
      <c r="EXB845" s="14"/>
      <c r="EXC845" s="14"/>
      <c r="EXD845" s="14"/>
      <c r="EXE845" s="14"/>
      <c r="EXF845" s="14"/>
      <c r="EXG845" s="14"/>
      <c r="EXH845" s="14"/>
      <c r="EXI845" s="14"/>
      <c r="EXJ845" s="14"/>
      <c r="EXK845" s="14"/>
      <c r="EXL845" s="14"/>
      <c r="EXM845" s="14"/>
      <c r="EXN845" s="14"/>
      <c r="EXO845" s="14"/>
      <c r="EXP845" s="14"/>
      <c r="EXQ845" s="14"/>
      <c r="EXR845" s="14"/>
      <c r="EXS845" s="14"/>
      <c r="EXT845" s="14"/>
      <c r="EXU845" s="14"/>
      <c r="EXV845" s="14"/>
      <c r="EXW845" s="14"/>
      <c r="EXX845" s="14"/>
      <c r="EXY845" s="14"/>
      <c r="EXZ845" s="14"/>
      <c r="EYA845" s="14"/>
      <c r="EYB845" s="14"/>
      <c r="EYC845" s="14"/>
      <c r="EYD845" s="14"/>
      <c r="EYE845" s="14"/>
      <c r="EYF845" s="14"/>
      <c r="EYG845" s="14"/>
      <c r="EYH845" s="14"/>
      <c r="EYI845" s="14"/>
      <c r="EYJ845" s="14"/>
      <c r="EYK845" s="14"/>
      <c r="EYL845" s="14"/>
      <c r="EYM845" s="14"/>
      <c r="EYN845" s="14"/>
      <c r="EYO845" s="14"/>
      <c r="EYP845" s="14"/>
      <c r="EYQ845" s="14"/>
      <c r="EYR845" s="14"/>
      <c r="EYS845" s="14"/>
      <c r="EYT845" s="14"/>
      <c r="EYU845" s="14"/>
      <c r="EYV845" s="14"/>
      <c r="EYW845" s="14"/>
      <c r="EYX845" s="14"/>
      <c r="EYY845" s="14"/>
      <c r="EYZ845" s="14"/>
      <c r="EZA845" s="14"/>
      <c r="EZB845" s="14"/>
      <c r="EZC845" s="14"/>
      <c r="EZD845" s="14"/>
      <c r="EZE845" s="14"/>
      <c r="EZF845" s="14"/>
      <c r="EZG845" s="14"/>
      <c r="EZH845" s="14"/>
      <c r="EZI845" s="14"/>
      <c r="EZJ845" s="14"/>
      <c r="EZK845" s="14"/>
      <c r="EZL845" s="14"/>
      <c r="EZM845" s="14"/>
      <c r="EZN845" s="14"/>
      <c r="EZO845" s="14"/>
      <c r="EZP845" s="14"/>
      <c r="EZQ845" s="14"/>
      <c r="EZR845" s="14"/>
      <c r="EZS845" s="14"/>
      <c r="EZT845" s="14"/>
      <c r="EZU845" s="14"/>
      <c r="EZV845" s="14"/>
      <c r="EZW845" s="14"/>
      <c r="EZX845" s="14"/>
      <c r="EZY845" s="14"/>
      <c r="EZZ845" s="14"/>
      <c r="FAA845" s="14"/>
      <c r="FAB845" s="14"/>
      <c r="FAC845" s="14"/>
      <c r="FAD845" s="14"/>
      <c r="FAE845" s="14"/>
      <c r="FAF845" s="14"/>
      <c r="FAG845" s="14"/>
      <c r="FAH845" s="14"/>
      <c r="FAI845" s="14"/>
      <c r="FAJ845" s="14"/>
      <c r="FAK845" s="14"/>
      <c r="FAL845" s="14"/>
      <c r="FAM845" s="14"/>
      <c r="FAN845" s="14"/>
      <c r="FAO845" s="14"/>
      <c r="FAP845" s="14"/>
      <c r="FAQ845" s="14"/>
      <c r="FAR845" s="14"/>
      <c r="FAS845" s="14"/>
      <c r="FAT845" s="14"/>
      <c r="FAU845" s="14"/>
      <c r="FAV845" s="14"/>
      <c r="FAW845" s="14"/>
      <c r="FAX845" s="14"/>
      <c r="FAY845" s="14"/>
      <c r="FAZ845" s="14"/>
      <c r="FBA845" s="14"/>
      <c r="FBB845" s="14"/>
      <c r="FBC845" s="14"/>
      <c r="FBD845" s="14"/>
      <c r="FBE845" s="14"/>
      <c r="FBF845" s="14"/>
      <c r="FBG845" s="14"/>
      <c r="FBH845" s="14"/>
      <c r="FBI845" s="14"/>
      <c r="FBJ845" s="14"/>
      <c r="FBK845" s="14"/>
      <c r="FBL845" s="14"/>
      <c r="FBM845" s="14"/>
      <c r="FBN845" s="14"/>
      <c r="FBO845" s="14"/>
      <c r="FBP845" s="14"/>
      <c r="FBQ845" s="14"/>
      <c r="FBR845" s="14"/>
      <c r="FBS845" s="14"/>
      <c r="FBT845" s="14"/>
      <c r="FBU845" s="14"/>
      <c r="FBV845" s="14"/>
      <c r="FBW845" s="14"/>
      <c r="FBX845" s="14"/>
      <c r="FBY845" s="14"/>
      <c r="FBZ845" s="14"/>
      <c r="FCA845" s="14"/>
      <c r="FCB845" s="14"/>
      <c r="FCC845" s="14"/>
      <c r="FCD845" s="14"/>
      <c r="FCE845" s="14"/>
      <c r="FCF845" s="14"/>
      <c r="FCG845" s="14"/>
      <c r="FCH845" s="14"/>
      <c r="FCI845" s="14"/>
      <c r="FCJ845" s="14"/>
      <c r="FCK845" s="14"/>
      <c r="FCL845" s="14"/>
      <c r="FCM845" s="14"/>
      <c r="FCN845" s="14"/>
      <c r="FCO845" s="14"/>
      <c r="FCP845" s="14"/>
      <c r="FCQ845" s="14"/>
      <c r="FCR845" s="14"/>
      <c r="FCS845" s="14"/>
      <c r="FCT845" s="14"/>
      <c r="FCU845" s="14"/>
      <c r="FCV845" s="14"/>
      <c r="FCW845" s="14"/>
      <c r="FCX845" s="14"/>
      <c r="FCY845" s="14"/>
      <c r="FCZ845" s="14"/>
      <c r="FDA845" s="14"/>
      <c r="FDB845" s="14"/>
      <c r="FDC845" s="14"/>
      <c r="FDD845" s="14"/>
      <c r="FDE845" s="14"/>
      <c r="FDF845" s="14"/>
      <c r="FDG845" s="14"/>
      <c r="FDH845" s="14"/>
      <c r="FDI845" s="14"/>
      <c r="FDJ845" s="14"/>
      <c r="FDK845" s="14"/>
      <c r="FDL845" s="14"/>
      <c r="FDM845" s="14"/>
      <c r="FDN845" s="14"/>
      <c r="FDO845" s="14"/>
      <c r="FDP845" s="14"/>
      <c r="FDQ845" s="14"/>
      <c r="FDR845" s="14"/>
      <c r="FDS845" s="14"/>
      <c r="FDT845" s="14"/>
      <c r="FDU845" s="14"/>
      <c r="FDV845" s="14"/>
      <c r="FDW845" s="14"/>
      <c r="FDX845" s="14"/>
      <c r="FDY845" s="14"/>
      <c r="FDZ845" s="14"/>
      <c r="FEA845" s="14"/>
      <c r="FEB845" s="14"/>
      <c r="FEC845" s="14"/>
      <c r="FED845" s="14"/>
      <c r="FEE845" s="14"/>
      <c r="FEF845" s="14"/>
      <c r="FEG845" s="14"/>
      <c r="FEH845" s="14"/>
      <c r="FEI845" s="14"/>
      <c r="FEJ845" s="14"/>
      <c r="FEK845" s="14"/>
      <c r="FEL845" s="14"/>
      <c r="FEM845" s="14"/>
      <c r="FEN845" s="14"/>
      <c r="FEO845" s="14"/>
      <c r="FEP845" s="14"/>
      <c r="FEQ845" s="14"/>
      <c r="FER845" s="14"/>
      <c r="FES845" s="14"/>
      <c r="FET845" s="14"/>
      <c r="FEU845" s="14"/>
      <c r="FEV845" s="14"/>
      <c r="FEW845" s="14"/>
      <c r="FEX845" s="14"/>
      <c r="FEY845" s="14"/>
      <c r="FEZ845" s="14"/>
      <c r="FFA845" s="14"/>
      <c r="FFB845" s="14"/>
      <c r="FFC845" s="14"/>
      <c r="FFD845" s="14"/>
      <c r="FFE845" s="14"/>
      <c r="FFF845" s="14"/>
      <c r="FFG845" s="14"/>
      <c r="FFH845" s="14"/>
      <c r="FFI845" s="14"/>
      <c r="FFJ845" s="14"/>
      <c r="FFK845" s="14"/>
      <c r="FFL845" s="14"/>
      <c r="FFM845" s="14"/>
      <c r="FFN845" s="14"/>
      <c r="FFO845" s="14"/>
      <c r="FFP845" s="14"/>
      <c r="FFQ845" s="14"/>
      <c r="FFR845" s="14"/>
      <c r="FFS845" s="14"/>
      <c r="FFT845" s="14"/>
      <c r="FFU845" s="14"/>
      <c r="FFV845" s="14"/>
      <c r="FFW845" s="14"/>
      <c r="FFX845" s="14"/>
      <c r="FFY845" s="14"/>
      <c r="FFZ845" s="14"/>
      <c r="FGA845" s="14"/>
      <c r="FGB845" s="14"/>
      <c r="FGC845" s="14"/>
      <c r="FGD845" s="14"/>
      <c r="FGE845" s="14"/>
      <c r="FGF845" s="14"/>
      <c r="FGG845" s="14"/>
      <c r="FGH845" s="14"/>
      <c r="FGI845" s="14"/>
      <c r="FGJ845" s="14"/>
      <c r="FGK845" s="14"/>
      <c r="FGL845" s="14"/>
      <c r="FGM845" s="14"/>
      <c r="FGN845" s="14"/>
      <c r="FGO845" s="14"/>
      <c r="FGP845" s="14"/>
      <c r="FGQ845" s="14"/>
      <c r="FGR845" s="14"/>
      <c r="FGS845" s="14"/>
      <c r="FGT845" s="14"/>
      <c r="FGU845" s="14"/>
      <c r="FGV845" s="14"/>
      <c r="FGW845" s="14"/>
      <c r="FGX845" s="14"/>
      <c r="FGY845" s="14"/>
      <c r="FGZ845" s="14"/>
      <c r="FHA845" s="14"/>
      <c r="FHB845" s="14"/>
      <c r="FHC845" s="14"/>
      <c r="FHD845" s="14"/>
      <c r="FHE845" s="14"/>
      <c r="FHF845" s="14"/>
      <c r="FHG845" s="14"/>
      <c r="FHH845" s="14"/>
      <c r="FHI845" s="14"/>
      <c r="FHJ845" s="14"/>
      <c r="FHK845" s="14"/>
      <c r="FHL845" s="14"/>
      <c r="FHM845" s="14"/>
      <c r="FHN845" s="14"/>
      <c r="FHO845" s="14"/>
      <c r="FHP845" s="14"/>
      <c r="FHQ845" s="14"/>
      <c r="FHR845" s="14"/>
      <c r="FHS845" s="14"/>
      <c r="FHT845" s="14"/>
      <c r="FHU845" s="14"/>
      <c r="FHV845" s="14"/>
      <c r="FHW845" s="14"/>
      <c r="FHX845" s="14"/>
      <c r="FHY845" s="14"/>
      <c r="FHZ845" s="14"/>
      <c r="FIA845" s="14"/>
      <c r="FIB845" s="14"/>
      <c r="FIC845" s="14"/>
      <c r="FID845" s="14"/>
      <c r="FIE845" s="14"/>
      <c r="FIF845" s="14"/>
      <c r="FIG845" s="14"/>
      <c r="FIH845" s="14"/>
      <c r="FII845" s="14"/>
      <c r="FIJ845" s="14"/>
      <c r="FIK845" s="14"/>
      <c r="FIL845" s="14"/>
      <c r="FIM845" s="14"/>
      <c r="FIN845" s="14"/>
      <c r="FIO845" s="14"/>
      <c r="FIP845" s="14"/>
      <c r="FIQ845" s="14"/>
      <c r="FIR845" s="14"/>
      <c r="FIS845" s="14"/>
      <c r="FIT845" s="14"/>
      <c r="FIU845" s="14"/>
      <c r="FIV845" s="14"/>
      <c r="FIW845" s="14"/>
      <c r="FIX845" s="14"/>
      <c r="FIY845" s="14"/>
      <c r="FIZ845" s="14"/>
      <c r="FJA845" s="14"/>
      <c r="FJB845" s="14"/>
      <c r="FJC845" s="14"/>
      <c r="FJD845" s="14"/>
      <c r="FJE845" s="14"/>
      <c r="FJF845" s="14"/>
      <c r="FJG845" s="14"/>
      <c r="FJH845" s="14"/>
      <c r="FJI845" s="14"/>
      <c r="FJJ845" s="14"/>
      <c r="FJK845" s="14"/>
      <c r="FJL845" s="14"/>
      <c r="FJM845" s="14"/>
      <c r="FJN845" s="14"/>
      <c r="FJO845" s="14"/>
      <c r="FJP845" s="14"/>
      <c r="FJQ845" s="14"/>
      <c r="FJR845" s="14"/>
      <c r="FJS845" s="14"/>
      <c r="FJT845" s="14"/>
      <c r="FJU845" s="14"/>
      <c r="FJV845" s="14"/>
      <c r="FJW845" s="14"/>
      <c r="FJX845" s="14"/>
      <c r="FJY845" s="14"/>
      <c r="FJZ845" s="14"/>
      <c r="FKA845" s="14"/>
      <c r="FKB845" s="14"/>
      <c r="FKC845" s="14"/>
      <c r="FKD845" s="14"/>
      <c r="FKE845" s="14"/>
      <c r="FKF845" s="14"/>
      <c r="FKG845" s="14"/>
      <c r="FKH845" s="14"/>
      <c r="FKI845" s="14"/>
      <c r="FKJ845" s="14"/>
      <c r="FKK845" s="14"/>
      <c r="FKL845" s="14"/>
      <c r="FKM845" s="14"/>
      <c r="FKN845" s="14"/>
      <c r="FKO845" s="14"/>
      <c r="FKP845" s="14"/>
      <c r="FKQ845" s="14"/>
      <c r="FKR845" s="14"/>
      <c r="FKS845" s="14"/>
      <c r="FKT845" s="14"/>
      <c r="FKU845" s="14"/>
      <c r="FKV845" s="14"/>
      <c r="FKW845" s="14"/>
      <c r="FKX845" s="14"/>
      <c r="FKY845" s="14"/>
      <c r="FKZ845" s="14"/>
      <c r="FLA845" s="14"/>
      <c r="FLB845" s="14"/>
      <c r="FLC845" s="14"/>
      <c r="FLD845" s="14"/>
      <c r="FLE845" s="14"/>
      <c r="FLF845" s="14"/>
      <c r="FLG845" s="14"/>
      <c r="FLH845" s="14"/>
      <c r="FLI845" s="14"/>
      <c r="FLJ845" s="14"/>
      <c r="FLK845" s="14"/>
      <c r="FLL845" s="14"/>
      <c r="FLM845" s="14"/>
      <c r="FLN845" s="14"/>
      <c r="FLO845" s="14"/>
      <c r="FLP845" s="14"/>
      <c r="FLQ845" s="14"/>
      <c r="FLR845" s="14"/>
      <c r="FLS845" s="14"/>
      <c r="FLT845" s="14"/>
      <c r="FLU845" s="14"/>
      <c r="FLV845" s="14"/>
      <c r="FLW845" s="14"/>
      <c r="FLX845" s="14"/>
      <c r="FLY845" s="14"/>
      <c r="FLZ845" s="14"/>
      <c r="FMA845" s="14"/>
      <c r="FMB845" s="14"/>
      <c r="FMC845" s="14"/>
      <c r="FMD845" s="14"/>
      <c r="FME845" s="14"/>
      <c r="FMF845" s="14"/>
      <c r="FMG845" s="14"/>
      <c r="FMH845" s="14"/>
      <c r="FMI845" s="14"/>
      <c r="FMJ845" s="14"/>
      <c r="FMK845" s="14"/>
      <c r="FML845" s="14"/>
      <c r="FMM845" s="14"/>
      <c r="FMN845" s="14"/>
      <c r="FMO845" s="14"/>
      <c r="FMP845" s="14"/>
      <c r="FMQ845" s="14"/>
      <c r="FMR845" s="14"/>
      <c r="FMS845" s="14"/>
      <c r="FMT845" s="14"/>
      <c r="FMU845" s="14"/>
      <c r="FMV845" s="14"/>
      <c r="FMW845" s="14"/>
      <c r="FMX845" s="14"/>
      <c r="FMY845" s="14"/>
      <c r="FMZ845" s="14"/>
      <c r="FNA845" s="14"/>
      <c r="FNB845" s="14"/>
      <c r="FNC845" s="14"/>
      <c r="FND845" s="14"/>
      <c r="FNE845" s="14"/>
      <c r="FNF845" s="14"/>
      <c r="FNG845" s="14"/>
      <c r="FNH845" s="14"/>
      <c r="FNI845" s="14"/>
      <c r="FNJ845" s="14"/>
      <c r="FNK845" s="14"/>
      <c r="FNL845" s="14"/>
      <c r="FNM845" s="14"/>
      <c r="FNN845" s="14"/>
      <c r="FNO845" s="14"/>
      <c r="FNP845" s="14"/>
      <c r="FNQ845" s="14"/>
      <c r="FNR845" s="14"/>
      <c r="FNS845" s="14"/>
      <c r="FNT845" s="14"/>
      <c r="FNU845" s="14"/>
      <c r="FNV845" s="14"/>
      <c r="FNW845" s="14"/>
      <c r="FNX845" s="14"/>
      <c r="FNY845" s="14"/>
      <c r="FNZ845" s="14"/>
      <c r="FOA845" s="14"/>
      <c r="FOB845" s="14"/>
      <c r="FOC845" s="14"/>
      <c r="FOD845" s="14"/>
      <c r="FOE845" s="14"/>
      <c r="FOF845" s="14"/>
      <c r="FOG845" s="14"/>
      <c r="FOH845" s="14"/>
      <c r="FOI845" s="14"/>
      <c r="FOJ845" s="14"/>
      <c r="FOK845" s="14"/>
      <c r="FOL845" s="14"/>
      <c r="FOM845" s="14"/>
      <c r="FON845" s="14"/>
      <c r="FOO845" s="14"/>
      <c r="FOP845" s="14"/>
      <c r="FOQ845" s="14"/>
      <c r="FOR845" s="14"/>
      <c r="FOS845" s="14"/>
      <c r="FOT845" s="14"/>
      <c r="FOU845" s="14"/>
      <c r="FOV845" s="14"/>
      <c r="FOW845" s="14"/>
      <c r="FOX845" s="14"/>
      <c r="FOY845" s="14"/>
      <c r="FOZ845" s="14"/>
      <c r="FPA845" s="14"/>
      <c r="FPB845" s="14"/>
      <c r="FPC845" s="14"/>
      <c r="FPD845" s="14"/>
      <c r="FPE845" s="14"/>
      <c r="FPF845" s="14"/>
      <c r="FPG845" s="14"/>
      <c r="FPH845" s="14"/>
      <c r="FPI845" s="14"/>
      <c r="FPJ845" s="14"/>
      <c r="FPK845" s="14"/>
      <c r="FPL845" s="14"/>
      <c r="FPM845" s="14"/>
      <c r="FPN845" s="14"/>
      <c r="FPO845" s="14"/>
      <c r="FPP845" s="14"/>
      <c r="FPQ845" s="14"/>
      <c r="FPR845" s="14"/>
      <c r="FPS845" s="14"/>
      <c r="FPT845" s="14"/>
      <c r="FPU845" s="14"/>
      <c r="FPV845" s="14"/>
      <c r="FPW845" s="14"/>
      <c r="FPX845" s="14"/>
      <c r="FPY845" s="14"/>
      <c r="FPZ845" s="14"/>
      <c r="FQA845" s="14"/>
      <c r="FQB845" s="14"/>
      <c r="FQC845" s="14"/>
      <c r="FQD845" s="14"/>
      <c r="FQE845" s="14"/>
      <c r="FQF845" s="14"/>
      <c r="FQG845" s="14"/>
      <c r="FQH845" s="14"/>
      <c r="FQI845" s="14"/>
      <c r="FQJ845" s="14"/>
      <c r="FQK845" s="14"/>
      <c r="FQL845" s="14"/>
      <c r="FQM845" s="14"/>
      <c r="FQN845" s="14"/>
      <c r="FQO845" s="14"/>
      <c r="FQP845" s="14"/>
      <c r="FQQ845" s="14"/>
      <c r="FQR845" s="14"/>
      <c r="FQS845" s="14"/>
      <c r="FQT845" s="14"/>
      <c r="FQU845" s="14"/>
      <c r="FQV845" s="14"/>
      <c r="FQW845" s="14"/>
      <c r="FQX845" s="14"/>
      <c r="FQY845" s="14"/>
      <c r="FQZ845" s="14"/>
      <c r="FRA845" s="14"/>
      <c r="FRB845" s="14"/>
      <c r="FRC845" s="14"/>
      <c r="FRD845" s="14"/>
      <c r="FRE845" s="14"/>
      <c r="FRF845" s="14"/>
      <c r="FRG845" s="14"/>
      <c r="FRH845" s="14"/>
      <c r="FRI845" s="14"/>
      <c r="FRJ845" s="14"/>
      <c r="FRK845" s="14"/>
      <c r="FRL845" s="14"/>
      <c r="FRM845" s="14"/>
      <c r="FRN845" s="14"/>
      <c r="FRO845" s="14"/>
      <c r="FRP845" s="14"/>
      <c r="FRQ845" s="14"/>
      <c r="FRR845" s="14"/>
      <c r="FRS845" s="14"/>
      <c r="FRT845" s="14"/>
      <c r="FRU845" s="14"/>
      <c r="FRV845" s="14"/>
      <c r="FRW845" s="14"/>
      <c r="FRX845" s="14"/>
      <c r="FRY845" s="14"/>
      <c r="FRZ845" s="14"/>
      <c r="FSA845" s="14"/>
      <c r="FSB845" s="14"/>
      <c r="FSC845" s="14"/>
      <c r="FSD845" s="14"/>
      <c r="FSE845" s="14"/>
      <c r="FSF845" s="14"/>
      <c r="FSG845" s="14"/>
      <c r="FSH845" s="14"/>
      <c r="FSI845" s="14"/>
      <c r="FSJ845" s="14"/>
      <c r="FSK845" s="14"/>
      <c r="FSL845" s="14"/>
      <c r="FSM845" s="14"/>
      <c r="FSN845" s="14"/>
      <c r="FSO845" s="14"/>
      <c r="FSP845" s="14"/>
      <c r="FSQ845" s="14"/>
      <c r="FSR845" s="14"/>
      <c r="FSS845" s="14"/>
      <c r="FST845" s="14"/>
      <c r="FSU845" s="14"/>
      <c r="FSV845" s="14"/>
      <c r="FSW845" s="14"/>
      <c r="FSX845" s="14"/>
      <c r="FSY845" s="14"/>
      <c r="FSZ845" s="14"/>
      <c r="FTA845" s="14"/>
      <c r="FTB845" s="14"/>
      <c r="FTC845" s="14"/>
      <c r="FTD845" s="14"/>
      <c r="FTE845" s="14"/>
      <c r="FTF845" s="14"/>
      <c r="FTG845" s="14"/>
      <c r="FTH845" s="14"/>
      <c r="FTI845" s="14"/>
      <c r="FTJ845" s="14"/>
      <c r="FTK845" s="14"/>
      <c r="FTL845" s="14"/>
      <c r="FTM845" s="14"/>
      <c r="FTN845" s="14"/>
      <c r="FTO845" s="14"/>
      <c r="FTP845" s="14"/>
      <c r="FTQ845" s="14"/>
      <c r="FTR845" s="14"/>
      <c r="FTS845" s="14"/>
      <c r="FTT845" s="14"/>
      <c r="FTU845" s="14"/>
      <c r="FTV845" s="14"/>
      <c r="FTW845" s="14"/>
      <c r="FTX845" s="14"/>
      <c r="FTY845" s="14"/>
      <c r="FTZ845" s="14"/>
      <c r="FUA845" s="14"/>
      <c r="FUB845" s="14"/>
      <c r="FUC845" s="14"/>
      <c r="FUD845" s="14"/>
      <c r="FUE845" s="14"/>
      <c r="FUF845" s="14"/>
      <c r="FUG845" s="14"/>
      <c r="FUH845" s="14"/>
      <c r="FUI845" s="14"/>
      <c r="FUJ845" s="14"/>
      <c r="FUK845" s="14"/>
      <c r="FUL845" s="14"/>
      <c r="FUM845" s="14"/>
      <c r="FUN845" s="14"/>
      <c r="FUO845" s="14"/>
      <c r="FUP845" s="14"/>
      <c r="FUQ845" s="14"/>
      <c r="FUR845" s="14"/>
      <c r="FUS845" s="14"/>
      <c r="FUT845" s="14"/>
      <c r="FUU845" s="14"/>
      <c r="FUV845" s="14"/>
      <c r="FUW845" s="14"/>
      <c r="FUX845" s="14"/>
      <c r="FUY845" s="14"/>
      <c r="FUZ845" s="14"/>
      <c r="FVA845" s="14"/>
      <c r="FVB845" s="14"/>
      <c r="FVC845" s="14"/>
      <c r="FVD845" s="14"/>
      <c r="FVE845" s="14"/>
      <c r="FVF845" s="14"/>
      <c r="FVG845" s="14"/>
      <c r="FVH845" s="14"/>
      <c r="FVI845" s="14"/>
      <c r="FVJ845" s="14"/>
      <c r="FVK845" s="14"/>
      <c r="FVL845" s="14"/>
      <c r="FVM845" s="14"/>
      <c r="FVN845" s="14"/>
      <c r="FVO845" s="14"/>
      <c r="FVP845" s="14"/>
      <c r="FVQ845" s="14"/>
      <c r="FVR845" s="14"/>
      <c r="FVS845" s="14"/>
      <c r="FVT845" s="14"/>
      <c r="FVU845" s="14"/>
      <c r="FVV845" s="14"/>
      <c r="FVW845" s="14"/>
      <c r="FVX845" s="14"/>
      <c r="FVY845" s="14"/>
      <c r="FVZ845" s="14"/>
      <c r="FWA845" s="14"/>
      <c r="FWB845" s="14"/>
      <c r="FWC845" s="14"/>
      <c r="FWD845" s="14"/>
      <c r="FWE845" s="14"/>
      <c r="FWF845" s="14"/>
      <c r="FWG845" s="14"/>
      <c r="FWH845" s="14"/>
      <c r="FWI845" s="14"/>
      <c r="FWJ845" s="14"/>
      <c r="FWK845" s="14"/>
      <c r="FWL845" s="14"/>
      <c r="FWM845" s="14"/>
      <c r="FWN845" s="14"/>
      <c r="FWO845" s="14"/>
      <c r="FWP845" s="14"/>
      <c r="FWQ845" s="14"/>
      <c r="FWR845" s="14"/>
      <c r="FWS845" s="14"/>
      <c r="FWT845" s="14"/>
      <c r="FWU845" s="14"/>
      <c r="FWV845" s="14"/>
      <c r="FWW845" s="14"/>
      <c r="FWX845" s="14"/>
      <c r="FWY845" s="14"/>
      <c r="FWZ845" s="14"/>
      <c r="FXA845" s="14"/>
      <c r="FXB845" s="14"/>
      <c r="FXC845" s="14"/>
      <c r="FXD845" s="14"/>
      <c r="FXE845" s="14"/>
      <c r="FXF845" s="14"/>
      <c r="FXG845" s="14"/>
      <c r="FXH845" s="14"/>
      <c r="FXI845" s="14"/>
      <c r="FXJ845" s="14"/>
      <c r="FXK845" s="14"/>
      <c r="FXL845" s="14"/>
      <c r="FXM845" s="14"/>
      <c r="FXN845" s="14"/>
      <c r="FXO845" s="14"/>
      <c r="FXP845" s="14"/>
      <c r="FXQ845" s="14"/>
      <c r="FXR845" s="14"/>
      <c r="FXS845" s="14"/>
      <c r="FXT845" s="14"/>
      <c r="FXU845" s="14"/>
      <c r="FXV845" s="14"/>
      <c r="FXW845" s="14"/>
      <c r="FXX845" s="14"/>
      <c r="FXY845" s="14"/>
      <c r="FXZ845" s="14"/>
      <c r="FYA845" s="14"/>
      <c r="FYB845" s="14"/>
      <c r="FYC845" s="14"/>
      <c r="FYD845" s="14"/>
      <c r="FYE845" s="14"/>
      <c r="FYF845" s="14"/>
      <c r="FYG845" s="14"/>
      <c r="FYH845" s="14"/>
      <c r="FYI845" s="14"/>
      <c r="FYJ845" s="14"/>
      <c r="FYK845" s="14"/>
      <c r="FYL845" s="14"/>
      <c r="FYM845" s="14"/>
      <c r="FYN845" s="14"/>
      <c r="FYO845" s="14"/>
      <c r="FYP845" s="14"/>
      <c r="FYQ845" s="14"/>
      <c r="FYR845" s="14"/>
      <c r="FYS845" s="14"/>
      <c r="FYT845" s="14"/>
      <c r="FYU845" s="14"/>
      <c r="FYV845" s="14"/>
      <c r="FYW845" s="14"/>
      <c r="FYX845" s="14"/>
      <c r="FYY845" s="14"/>
      <c r="FYZ845" s="14"/>
      <c r="FZA845" s="14"/>
      <c r="FZB845" s="14"/>
      <c r="FZC845" s="14"/>
      <c r="FZD845" s="14"/>
      <c r="FZE845" s="14"/>
      <c r="FZF845" s="14"/>
      <c r="FZG845" s="14"/>
      <c r="FZH845" s="14"/>
      <c r="FZI845" s="14"/>
      <c r="FZJ845" s="14"/>
      <c r="FZK845" s="14"/>
      <c r="FZL845" s="14"/>
      <c r="FZM845" s="14"/>
      <c r="FZN845" s="14"/>
      <c r="FZO845" s="14"/>
      <c r="FZP845" s="14"/>
      <c r="FZQ845" s="14"/>
      <c r="FZR845" s="14"/>
      <c r="FZS845" s="14"/>
      <c r="FZT845" s="14"/>
      <c r="FZU845" s="14"/>
      <c r="FZV845" s="14"/>
      <c r="FZW845" s="14"/>
      <c r="FZX845" s="14"/>
      <c r="FZY845" s="14"/>
      <c r="FZZ845" s="14"/>
      <c r="GAA845" s="14"/>
      <c r="GAB845" s="14"/>
      <c r="GAC845" s="14"/>
      <c r="GAD845" s="14"/>
      <c r="GAE845" s="14"/>
      <c r="GAF845" s="14"/>
      <c r="GAG845" s="14"/>
      <c r="GAH845" s="14"/>
      <c r="GAI845" s="14"/>
      <c r="GAJ845" s="14"/>
      <c r="GAK845" s="14"/>
      <c r="GAL845" s="14"/>
      <c r="GAM845" s="14"/>
      <c r="GAN845" s="14"/>
      <c r="GAO845" s="14"/>
      <c r="GAP845" s="14"/>
      <c r="GAQ845" s="14"/>
      <c r="GAR845" s="14"/>
      <c r="GAS845" s="14"/>
      <c r="GAT845" s="14"/>
      <c r="GAU845" s="14"/>
      <c r="GAV845" s="14"/>
      <c r="GAW845" s="14"/>
      <c r="GAX845" s="14"/>
      <c r="GAY845" s="14"/>
      <c r="GAZ845" s="14"/>
      <c r="GBA845" s="14"/>
      <c r="GBB845" s="14"/>
      <c r="GBC845" s="14"/>
      <c r="GBD845" s="14"/>
      <c r="GBE845" s="14"/>
      <c r="GBF845" s="14"/>
      <c r="GBG845" s="14"/>
      <c r="GBH845" s="14"/>
      <c r="GBI845" s="14"/>
      <c r="GBJ845" s="14"/>
      <c r="GBK845" s="14"/>
      <c r="GBL845" s="14"/>
      <c r="GBM845" s="14"/>
      <c r="GBN845" s="14"/>
      <c r="GBO845" s="14"/>
      <c r="GBP845" s="14"/>
      <c r="GBQ845" s="14"/>
      <c r="GBR845" s="14"/>
      <c r="GBS845" s="14"/>
      <c r="GBT845" s="14"/>
      <c r="GBU845" s="14"/>
      <c r="GBV845" s="14"/>
      <c r="GBW845" s="14"/>
      <c r="GBX845" s="14"/>
      <c r="GBY845" s="14"/>
      <c r="GBZ845" s="14"/>
      <c r="GCA845" s="14"/>
      <c r="GCB845" s="14"/>
      <c r="GCC845" s="14"/>
      <c r="GCD845" s="14"/>
      <c r="GCE845" s="14"/>
      <c r="GCF845" s="14"/>
      <c r="GCG845" s="14"/>
      <c r="GCH845" s="14"/>
      <c r="GCI845" s="14"/>
      <c r="GCJ845" s="14"/>
      <c r="GCK845" s="14"/>
      <c r="GCL845" s="14"/>
      <c r="GCM845" s="14"/>
      <c r="GCN845" s="14"/>
      <c r="GCO845" s="14"/>
      <c r="GCP845" s="14"/>
      <c r="GCQ845" s="14"/>
      <c r="GCR845" s="14"/>
      <c r="GCS845" s="14"/>
      <c r="GCT845" s="14"/>
      <c r="GCU845" s="14"/>
      <c r="GCV845" s="14"/>
      <c r="GCW845" s="14"/>
      <c r="GCX845" s="14"/>
      <c r="GCY845" s="14"/>
      <c r="GCZ845" s="14"/>
      <c r="GDA845" s="14"/>
      <c r="GDB845" s="14"/>
      <c r="GDC845" s="14"/>
      <c r="GDD845" s="14"/>
      <c r="GDE845" s="14"/>
      <c r="GDF845" s="14"/>
      <c r="GDG845" s="14"/>
      <c r="GDH845" s="14"/>
      <c r="GDI845" s="14"/>
      <c r="GDJ845" s="14"/>
      <c r="GDK845" s="14"/>
      <c r="GDL845" s="14"/>
      <c r="GDM845" s="14"/>
      <c r="GDN845" s="14"/>
      <c r="GDO845" s="14"/>
      <c r="GDP845" s="14"/>
      <c r="GDQ845" s="14"/>
      <c r="GDR845" s="14"/>
      <c r="GDS845" s="14"/>
      <c r="GDT845" s="14"/>
      <c r="GDU845" s="14"/>
      <c r="GDV845" s="14"/>
      <c r="GDW845" s="14"/>
      <c r="GDX845" s="14"/>
      <c r="GDY845" s="14"/>
      <c r="GDZ845" s="14"/>
      <c r="GEA845" s="14"/>
      <c r="GEB845" s="14"/>
      <c r="GEC845" s="14"/>
      <c r="GED845" s="14"/>
      <c r="GEE845" s="14"/>
      <c r="GEF845" s="14"/>
      <c r="GEG845" s="14"/>
      <c r="GEH845" s="14"/>
      <c r="GEI845" s="14"/>
      <c r="GEJ845" s="14"/>
      <c r="GEK845" s="14"/>
      <c r="GEL845" s="14"/>
      <c r="GEM845" s="14"/>
      <c r="GEN845" s="14"/>
      <c r="GEO845" s="14"/>
      <c r="GEP845" s="14"/>
      <c r="GEQ845" s="14"/>
      <c r="GER845" s="14"/>
      <c r="GES845" s="14"/>
      <c r="GET845" s="14"/>
      <c r="GEU845" s="14"/>
      <c r="GEV845" s="14"/>
      <c r="GEW845" s="14"/>
      <c r="GEX845" s="14"/>
      <c r="GEY845" s="14"/>
      <c r="GEZ845" s="14"/>
      <c r="GFA845" s="14"/>
      <c r="GFB845" s="14"/>
      <c r="GFC845" s="14"/>
      <c r="GFD845" s="14"/>
      <c r="GFE845" s="14"/>
      <c r="GFF845" s="14"/>
      <c r="GFG845" s="14"/>
      <c r="GFH845" s="14"/>
      <c r="GFI845" s="14"/>
      <c r="GFJ845" s="14"/>
      <c r="GFK845" s="14"/>
      <c r="GFL845" s="14"/>
      <c r="GFM845" s="14"/>
      <c r="GFN845" s="14"/>
      <c r="GFO845" s="14"/>
      <c r="GFP845" s="14"/>
      <c r="GFQ845" s="14"/>
      <c r="GFR845" s="14"/>
      <c r="GFS845" s="14"/>
      <c r="GFT845" s="14"/>
      <c r="GFU845" s="14"/>
      <c r="GFV845" s="14"/>
      <c r="GFW845" s="14"/>
      <c r="GFX845" s="14"/>
      <c r="GFY845" s="14"/>
      <c r="GFZ845" s="14"/>
      <c r="GGA845" s="14"/>
      <c r="GGB845" s="14"/>
      <c r="GGC845" s="14"/>
      <c r="GGD845" s="14"/>
      <c r="GGE845" s="14"/>
      <c r="GGF845" s="14"/>
      <c r="GGG845" s="14"/>
      <c r="GGH845" s="14"/>
      <c r="GGI845" s="14"/>
      <c r="GGJ845" s="14"/>
      <c r="GGK845" s="14"/>
      <c r="GGL845" s="14"/>
      <c r="GGM845" s="14"/>
      <c r="GGN845" s="14"/>
      <c r="GGO845" s="14"/>
      <c r="GGP845" s="14"/>
      <c r="GGQ845" s="14"/>
      <c r="GGR845" s="14"/>
      <c r="GGS845" s="14"/>
      <c r="GGT845" s="14"/>
      <c r="GGU845" s="14"/>
      <c r="GGV845" s="14"/>
      <c r="GGW845" s="14"/>
      <c r="GGX845" s="14"/>
      <c r="GGY845" s="14"/>
      <c r="GGZ845" s="14"/>
      <c r="GHA845" s="14"/>
      <c r="GHB845" s="14"/>
      <c r="GHC845" s="14"/>
      <c r="GHD845" s="14"/>
      <c r="GHE845" s="14"/>
      <c r="GHF845" s="14"/>
      <c r="GHG845" s="14"/>
      <c r="GHH845" s="14"/>
      <c r="GHI845" s="14"/>
      <c r="GHJ845" s="14"/>
      <c r="GHK845" s="14"/>
      <c r="GHL845" s="14"/>
      <c r="GHM845" s="14"/>
      <c r="GHN845" s="14"/>
      <c r="GHO845" s="14"/>
      <c r="GHP845" s="14"/>
      <c r="GHQ845" s="14"/>
      <c r="GHR845" s="14"/>
      <c r="GHS845" s="14"/>
      <c r="GHT845" s="14"/>
      <c r="GHU845" s="14"/>
      <c r="GHV845" s="14"/>
      <c r="GHW845" s="14"/>
      <c r="GHX845" s="14"/>
      <c r="GHY845" s="14"/>
      <c r="GHZ845" s="14"/>
      <c r="GIA845" s="14"/>
      <c r="GIB845" s="14"/>
      <c r="GIC845" s="14"/>
      <c r="GID845" s="14"/>
      <c r="GIE845" s="14"/>
      <c r="GIF845" s="14"/>
      <c r="GIG845" s="14"/>
      <c r="GIH845" s="14"/>
      <c r="GII845" s="14"/>
      <c r="GIJ845" s="14"/>
      <c r="GIK845" s="14"/>
      <c r="GIL845" s="14"/>
      <c r="GIM845" s="14"/>
      <c r="GIN845" s="14"/>
      <c r="GIO845" s="14"/>
      <c r="GIP845" s="14"/>
      <c r="GIQ845" s="14"/>
      <c r="GIR845" s="14"/>
      <c r="GIS845" s="14"/>
      <c r="GIT845" s="14"/>
      <c r="GIU845" s="14"/>
      <c r="GIV845" s="14"/>
      <c r="GIW845" s="14"/>
      <c r="GIX845" s="14"/>
      <c r="GIY845" s="14"/>
      <c r="GIZ845" s="14"/>
      <c r="GJA845" s="14"/>
      <c r="GJB845" s="14"/>
      <c r="GJC845" s="14"/>
      <c r="GJD845" s="14"/>
      <c r="GJE845" s="14"/>
      <c r="GJF845" s="14"/>
      <c r="GJG845" s="14"/>
      <c r="GJH845" s="14"/>
      <c r="GJI845" s="14"/>
      <c r="GJJ845" s="14"/>
      <c r="GJK845" s="14"/>
      <c r="GJL845" s="14"/>
      <c r="GJM845" s="14"/>
      <c r="GJN845" s="14"/>
      <c r="GJO845" s="14"/>
      <c r="GJP845" s="14"/>
      <c r="GJQ845" s="14"/>
      <c r="GJR845" s="14"/>
      <c r="GJS845" s="14"/>
      <c r="GJT845" s="14"/>
      <c r="GJU845" s="14"/>
      <c r="GJV845" s="14"/>
      <c r="GJW845" s="14"/>
      <c r="GJX845" s="14"/>
      <c r="GJY845" s="14"/>
      <c r="GJZ845" s="14"/>
      <c r="GKA845" s="14"/>
      <c r="GKB845" s="14"/>
      <c r="GKC845" s="14"/>
      <c r="GKD845" s="14"/>
      <c r="GKE845" s="14"/>
      <c r="GKF845" s="14"/>
      <c r="GKG845" s="14"/>
      <c r="GKH845" s="14"/>
      <c r="GKI845" s="14"/>
      <c r="GKJ845" s="14"/>
      <c r="GKK845" s="14"/>
      <c r="GKL845" s="14"/>
      <c r="GKM845" s="14"/>
      <c r="GKN845" s="14"/>
      <c r="GKO845" s="14"/>
      <c r="GKP845" s="14"/>
      <c r="GKQ845" s="14"/>
      <c r="GKR845" s="14"/>
      <c r="GKS845" s="14"/>
      <c r="GKT845" s="14"/>
      <c r="GKU845" s="14"/>
      <c r="GKV845" s="14"/>
      <c r="GKW845" s="14"/>
      <c r="GKX845" s="14"/>
      <c r="GKY845" s="14"/>
      <c r="GKZ845" s="14"/>
      <c r="GLA845" s="14"/>
      <c r="GLB845" s="14"/>
      <c r="GLC845" s="14"/>
      <c r="GLD845" s="14"/>
      <c r="GLE845" s="14"/>
      <c r="GLF845" s="14"/>
      <c r="GLG845" s="14"/>
      <c r="GLH845" s="14"/>
      <c r="GLI845" s="14"/>
      <c r="GLJ845" s="14"/>
      <c r="GLK845" s="14"/>
      <c r="GLL845" s="14"/>
      <c r="GLM845" s="14"/>
      <c r="GLN845" s="14"/>
      <c r="GLO845" s="14"/>
      <c r="GLP845" s="14"/>
      <c r="GLQ845" s="14"/>
      <c r="GLR845" s="14"/>
      <c r="GLS845" s="14"/>
      <c r="GLT845" s="14"/>
      <c r="GLU845" s="14"/>
      <c r="GLV845" s="14"/>
      <c r="GLW845" s="14"/>
      <c r="GLX845" s="14"/>
      <c r="GLY845" s="14"/>
      <c r="GLZ845" s="14"/>
      <c r="GMA845" s="14"/>
      <c r="GMB845" s="14"/>
      <c r="GMC845" s="14"/>
      <c r="GMD845" s="14"/>
      <c r="GME845" s="14"/>
      <c r="GMF845" s="14"/>
      <c r="GMG845" s="14"/>
      <c r="GMH845" s="14"/>
      <c r="GMI845" s="14"/>
      <c r="GMJ845" s="14"/>
      <c r="GMK845" s="14"/>
      <c r="GML845" s="14"/>
      <c r="GMM845" s="14"/>
      <c r="GMN845" s="14"/>
      <c r="GMO845" s="14"/>
      <c r="GMP845" s="14"/>
      <c r="GMQ845" s="14"/>
      <c r="GMR845" s="14"/>
      <c r="GMS845" s="14"/>
      <c r="GMT845" s="14"/>
      <c r="GMU845" s="14"/>
      <c r="GMV845" s="14"/>
      <c r="GMW845" s="14"/>
      <c r="GMX845" s="14"/>
      <c r="GMY845" s="14"/>
      <c r="GMZ845" s="14"/>
      <c r="GNA845" s="14"/>
      <c r="GNB845" s="14"/>
      <c r="GNC845" s="14"/>
      <c r="GND845" s="14"/>
      <c r="GNE845" s="14"/>
      <c r="GNF845" s="14"/>
      <c r="GNG845" s="14"/>
      <c r="GNH845" s="14"/>
      <c r="GNI845" s="14"/>
      <c r="GNJ845" s="14"/>
      <c r="GNK845" s="14"/>
      <c r="GNL845" s="14"/>
      <c r="GNM845" s="14"/>
      <c r="GNN845" s="14"/>
      <c r="GNO845" s="14"/>
      <c r="GNP845" s="14"/>
      <c r="GNQ845" s="14"/>
      <c r="GNR845" s="14"/>
      <c r="GNS845" s="14"/>
      <c r="GNT845" s="14"/>
      <c r="GNU845" s="14"/>
      <c r="GNV845" s="14"/>
      <c r="GNW845" s="14"/>
      <c r="GNX845" s="14"/>
      <c r="GNY845" s="14"/>
      <c r="GNZ845" s="14"/>
      <c r="GOA845" s="14"/>
      <c r="GOB845" s="14"/>
      <c r="GOC845" s="14"/>
      <c r="GOD845" s="14"/>
      <c r="GOE845" s="14"/>
      <c r="GOF845" s="14"/>
      <c r="GOG845" s="14"/>
      <c r="GOH845" s="14"/>
      <c r="GOI845" s="14"/>
      <c r="GOJ845" s="14"/>
      <c r="GOK845" s="14"/>
      <c r="GOL845" s="14"/>
      <c r="GOM845" s="14"/>
      <c r="GON845" s="14"/>
      <c r="GOO845" s="14"/>
      <c r="GOP845" s="14"/>
      <c r="GOQ845" s="14"/>
      <c r="GOR845" s="14"/>
      <c r="GOS845" s="14"/>
      <c r="GOT845" s="14"/>
      <c r="GOU845" s="14"/>
      <c r="GOV845" s="14"/>
      <c r="GOW845" s="14"/>
      <c r="GOX845" s="14"/>
      <c r="GOY845" s="14"/>
      <c r="GOZ845" s="14"/>
      <c r="GPA845" s="14"/>
      <c r="GPB845" s="14"/>
      <c r="GPC845" s="14"/>
      <c r="GPD845" s="14"/>
      <c r="GPE845" s="14"/>
      <c r="GPF845" s="14"/>
      <c r="GPG845" s="14"/>
      <c r="GPH845" s="14"/>
      <c r="GPI845" s="14"/>
      <c r="GPJ845" s="14"/>
      <c r="GPK845" s="14"/>
      <c r="GPL845" s="14"/>
      <c r="GPM845" s="14"/>
      <c r="GPN845" s="14"/>
      <c r="GPO845" s="14"/>
      <c r="GPP845" s="14"/>
      <c r="GPQ845" s="14"/>
      <c r="GPR845" s="14"/>
      <c r="GPS845" s="14"/>
      <c r="GPT845" s="14"/>
      <c r="GPU845" s="14"/>
      <c r="GPV845" s="14"/>
      <c r="GPW845" s="14"/>
      <c r="GPX845" s="14"/>
      <c r="GPY845" s="14"/>
      <c r="GPZ845" s="14"/>
      <c r="GQA845" s="14"/>
      <c r="GQB845" s="14"/>
      <c r="GQC845" s="14"/>
      <c r="GQD845" s="14"/>
      <c r="GQE845" s="14"/>
      <c r="GQF845" s="14"/>
      <c r="GQG845" s="14"/>
      <c r="GQH845" s="14"/>
      <c r="GQI845" s="14"/>
      <c r="GQJ845" s="14"/>
      <c r="GQK845" s="14"/>
      <c r="GQL845" s="14"/>
      <c r="GQM845" s="14"/>
      <c r="GQN845" s="14"/>
      <c r="GQO845" s="14"/>
      <c r="GQP845" s="14"/>
      <c r="GQQ845" s="14"/>
      <c r="GQR845" s="14"/>
      <c r="GQS845" s="14"/>
      <c r="GQT845" s="14"/>
      <c r="GQU845" s="14"/>
      <c r="GQV845" s="14"/>
      <c r="GQW845" s="14"/>
      <c r="GQX845" s="14"/>
      <c r="GQY845" s="14"/>
      <c r="GQZ845" s="14"/>
      <c r="GRA845" s="14"/>
      <c r="GRB845" s="14"/>
      <c r="GRC845" s="14"/>
      <c r="GRD845" s="14"/>
      <c r="GRE845" s="14"/>
      <c r="GRF845" s="14"/>
      <c r="GRG845" s="14"/>
      <c r="GRH845" s="14"/>
      <c r="GRI845" s="14"/>
      <c r="GRJ845" s="14"/>
      <c r="GRK845" s="14"/>
      <c r="GRL845" s="14"/>
      <c r="GRM845" s="14"/>
      <c r="GRN845" s="14"/>
      <c r="GRO845" s="14"/>
      <c r="GRP845" s="14"/>
      <c r="GRQ845" s="14"/>
      <c r="GRR845" s="14"/>
      <c r="GRS845" s="14"/>
      <c r="GRT845" s="14"/>
      <c r="GRU845" s="14"/>
      <c r="GRV845" s="14"/>
      <c r="GRW845" s="14"/>
      <c r="GRX845" s="14"/>
      <c r="GRY845" s="14"/>
      <c r="GRZ845" s="14"/>
      <c r="GSA845" s="14"/>
      <c r="GSB845" s="14"/>
      <c r="GSC845" s="14"/>
      <c r="GSD845" s="14"/>
      <c r="GSE845" s="14"/>
      <c r="GSF845" s="14"/>
      <c r="GSG845" s="14"/>
      <c r="GSH845" s="14"/>
      <c r="GSI845" s="14"/>
      <c r="GSJ845" s="14"/>
      <c r="GSK845" s="14"/>
      <c r="GSL845" s="14"/>
      <c r="GSM845" s="14"/>
      <c r="GSN845" s="14"/>
      <c r="GSO845" s="14"/>
      <c r="GSP845" s="14"/>
      <c r="GSQ845" s="14"/>
      <c r="GSR845" s="14"/>
      <c r="GSS845" s="14"/>
      <c r="GST845" s="14"/>
      <c r="GSU845" s="14"/>
      <c r="GSV845" s="14"/>
      <c r="GSW845" s="14"/>
      <c r="GSX845" s="14"/>
      <c r="GSY845" s="14"/>
      <c r="GSZ845" s="14"/>
      <c r="GTA845" s="14"/>
      <c r="GTB845" s="14"/>
      <c r="GTC845" s="14"/>
      <c r="GTD845" s="14"/>
      <c r="GTE845" s="14"/>
      <c r="GTF845" s="14"/>
      <c r="GTG845" s="14"/>
      <c r="GTH845" s="14"/>
      <c r="GTI845" s="14"/>
      <c r="GTJ845" s="14"/>
      <c r="GTK845" s="14"/>
      <c r="GTL845" s="14"/>
      <c r="GTM845" s="14"/>
      <c r="GTN845" s="14"/>
      <c r="GTO845" s="14"/>
      <c r="GTP845" s="14"/>
      <c r="GTQ845" s="14"/>
      <c r="GTR845" s="14"/>
      <c r="GTS845" s="14"/>
      <c r="GTT845" s="14"/>
      <c r="GTU845" s="14"/>
      <c r="GTV845" s="14"/>
      <c r="GTW845" s="14"/>
      <c r="GTX845" s="14"/>
      <c r="GTY845" s="14"/>
      <c r="GTZ845" s="14"/>
      <c r="GUA845" s="14"/>
      <c r="GUB845" s="14"/>
      <c r="GUC845" s="14"/>
      <c r="GUD845" s="14"/>
      <c r="GUE845" s="14"/>
      <c r="GUF845" s="14"/>
      <c r="GUG845" s="14"/>
      <c r="GUH845" s="14"/>
      <c r="GUI845" s="14"/>
      <c r="GUJ845" s="14"/>
      <c r="GUK845" s="14"/>
      <c r="GUL845" s="14"/>
      <c r="GUM845" s="14"/>
      <c r="GUN845" s="14"/>
      <c r="GUO845" s="14"/>
      <c r="GUP845" s="14"/>
      <c r="GUQ845" s="14"/>
      <c r="GUR845" s="14"/>
      <c r="GUS845" s="14"/>
      <c r="GUT845" s="14"/>
      <c r="GUU845" s="14"/>
      <c r="GUV845" s="14"/>
      <c r="GUW845" s="14"/>
      <c r="GUX845" s="14"/>
      <c r="GUY845" s="14"/>
      <c r="GUZ845" s="14"/>
      <c r="GVA845" s="14"/>
      <c r="GVB845" s="14"/>
      <c r="GVC845" s="14"/>
      <c r="GVD845" s="14"/>
      <c r="GVE845" s="14"/>
      <c r="GVF845" s="14"/>
      <c r="GVG845" s="14"/>
      <c r="GVH845" s="14"/>
      <c r="GVI845" s="14"/>
      <c r="GVJ845" s="14"/>
      <c r="GVK845" s="14"/>
      <c r="GVL845" s="14"/>
      <c r="GVM845" s="14"/>
      <c r="GVN845" s="14"/>
      <c r="GVO845" s="14"/>
      <c r="GVP845" s="14"/>
      <c r="GVQ845" s="14"/>
      <c r="GVR845" s="14"/>
      <c r="GVS845" s="14"/>
      <c r="GVT845" s="14"/>
      <c r="GVU845" s="14"/>
      <c r="GVV845" s="14"/>
      <c r="GVW845" s="14"/>
      <c r="GVX845" s="14"/>
      <c r="GVY845" s="14"/>
      <c r="GVZ845" s="14"/>
      <c r="GWA845" s="14"/>
      <c r="GWB845" s="14"/>
      <c r="GWC845" s="14"/>
      <c r="GWD845" s="14"/>
      <c r="GWE845" s="14"/>
      <c r="GWF845" s="14"/>
      <c r="GWG845" s="14"/>
      <c r="GWH845" s="14"/>
      <c r="GWI845" s="14"/>
      <c r="GWJ845" s="14"/>
      <c r="GWK845" s="14"/>
      <c r="GWL845" s="14"/>
      <c r="GWM845" s="14"/>
      <c r="GWN845" s="14"/>
      <c r="GWO845" s="14"/>
      <c r="GWP845" s="14"/>
      <c r="GWQ845" s="14"/>
      <c r="GWR845" s="14"/>
      <c r="GWS845" s="14"/>
      <c r="GWT845" s="14"/>
      <c r="GWU845" s="14"/>
      <c r="GWV845" s="14"/>
      <c r="GWW845" s="14"/>
      <c r="GWX845" s="14"/>
      <c r="GWY845" s="14"/>
      <c r="GWZ845" s="14"/>
      <c r="GXA845" s="14"/>
      <c r="GXB845" s="14"/>
      <c r="GXC845" s="14"/>
      <c r="GXD845" s="14"/>
      <c r="GXE845" s="14"/>
      <c r="GXF845" s="14"/>
      <c r="GXG845" s="14"/>
      <c r="GXH845" s="14"/>
      <c r="GXI845" s="14"/>
      <c r="GXJ845" s="14"/>
      <c r="GXK845" s="14"/>
      <c r="GXL845" s="14"/>
      <c r="GXM845" s="14"/>
      <c r="GXN845" s="14"/>
      <c r="GXO845" s="14"/>
      <c r="GXP845" s="14"/>
      <c r="GXQ845" s="14"/>
      <c r="GXR845" s="14"/>
      <c r="GXS845" s="14"/>
      <c r="GXT845" s="14"/>
      <c r="GXU845" s="14"/>
      <c r="GXV845" s="14"/>
      <c r="GXW845" s="14"/>
      <c r="GXX845" s="14"/>
      <c r="GXY845" s="14"/>
      <c r="GXZ845" s="14"/>
      <c r="GYA845" s="14"/>
      <c r="GYB845" s="14"/>
      <c r="GYC845" s="14"/>
      <c r="GYD845" s="14"/>
      <c r="GYE845" s="14"/>
      <c r="GYF845" s="14"/>
      <c r="GYG845" s="14"/>
      <c r="GYH845" s="14"/>
      <c r="GYI845" s="14"/>
      <c r="GYJ845" s="14"/>
      <c r="GYK845" s="14"/>
      <c r="GYL845" s="14"/>
      <c r="GYM845" s="14"/>
      <c r="GYN845" s="14"/>
      <c r="GYO845" s="14"/>
      <c r="GYP845" s="14"/>
      <c r="GYQ845" s="14"/>
      <c r="GYR845" s="14"/>
      <c r="GYS845" s="14"/>
      <c r="GYT845" s="14"/>
      <c r="GYU845" s="14"/>
      <c r="GYV845" s="14"/>
      <c r="GYW845" s="14"/>
      <c r="GYX845" s="14"/>
      <c r="GYY845" s="14"/>
      <c r="GYZ845" s="14"/>
      <c r="GZA845" s="14"/>
      <c r="GZB845" s="14"/>
      <c r="GZC845" s="14"/>
      <c r="GZD845" s="14"/>
      <c r="GZE845" s="14"/>
      <c r="GZF845" s="14"/>
      <c r="GZG845" s="14"/>
      <c r="GZH845" s="14"/>
      <c r="GZI845" s="14"/>
      <c r="GZJ845" s="14"/>
      <c r="GZK845" s="14"/>
      <c r="GZL845" s="14"/>
      <c r="GZM845" s="14"/>
      <c r="GZN845" s="14"/>
      <c r="GZO845" s="14"/>
      <c r="GZP845" s="14"/>
      <c r="GZQ845" s="14"/>
      <c r="GZR845" s="14"/>
      <c r="GZS845" s="14"/>
      <c r="GZT845" s="14"/>
      <c r="GZU845" s="14"/>
      <c r="GZV845" s="14"/>
      <c r="GZW845" s="14"/>
      <c r="GZX845" s="14"/>
      <c r="GZY845" s="14"/>
      <c r="GZZ845" s="14"/>
      <c r="HAA845" s="14"/>
      <c r="HAB845" s="14"/>
      <c r="HAC845" s="14"/>
      <c r="HAD845" s="14"/>
      <c r="HAE845" s="14"/>
      <c r="HAF845" s="14"/>
      <c r="HAG845" s="14"/>
      <c r="HAH845" s="14"/>
      <c r="HAI845" s="14"/>
      <c r="HAJ845" s="14"/>
      <c r="HAK845" s="14"/>
      <c r="HAL845" s="14"/>
      <c r="HAM845" s="14"/>
      <c r="HAN845" s="14"/>
      <c r="HAO845" s="14"/>
      <c r="HAP845" s="14"/>
      <c r="HAQ845" s="14"/>
      <c r="HAR845" s="14"/>
      <c r="HAS845" s="14"/>
      <c r="HAT845" s="14"/>
      <c r="HAU845" s="14"/>
      <c r="HAV845" s="14"/>
      <c r="HAW845" s="14"/>
      <c r="HAX845" s="14"/>
      <c r="HAY845" s="14"/>
      <c r="HAZ845" s="14"/>
      <c r="HBA845" s="14"/>
      <c r="HBB845" s="14"/>
      <c r="HBC845" s="14"/>
      <c r="HBD845" s="14"/>
      <c r="HBE845" s="14"/>
      <c r="HBF845" s="14"/>
      <c r="HBG845" s="14"/>
      <c r="HBH845" s="14"/>
      <c r="HBI845" s="14"/>
      <c r="HBJ845" s="14"/>
      <c r="HBK845" s="14"/>
      <c r="HBL845" s="14"/>
      <c r="HBM845" s="14"/>
      <c r="HBN845" s="14"/>
      <c r="HBO845" s="14"/>
      <c r="HBP845" s="14"/>
      <c r="HBQ845" s="14"/>
      <c r="HBR845" s="14"/>
      <c r="HBS845" s="14"/>
      <c r="HBT845" s="14"/>
      <c r="HBU845" s="14"/>
      <c r="HBV845" s="14"/>
      <c r="HBW845" s="14"/>
      <c r="HBX845" s="14"/>
      <c r="HBY845" s="14"/>
      <c r="HBZ845" s="14"/>
      <c r="HCA845" s="14"/>
      <c r="HCB845" s="14"/>
      <c r="HCC845" s="14"/>
      <c r="HCD845" s="14"/>
      <c r="HCE845" s="14"/>
      <c r="HCF845" s="14"/>
      <c r="HCG845" s="14"/>
      <c r="HCH845" s="14"/>
      <c r="HCI845" s="14"/>
      <c r="HCJ845" s="14"/>
      <c r="HCK845" s="14"/>
      <c r="HCL845" s="14"/>
      <c r="HCM845" s="14"/>
      <c r="HCN845" s="14"/>
      <c r="HCO845" s="14"/>
      <c r="HCP845" s="14"/>
      <c r="HCQ845" s="14"/>
      <c r="HCR845" s="14"/>
      <c r="HCS845" s="14"/>
      <c r="HCT845" s="14"/>
      <c r="HCU845" s="14"/>
      <c r="HCV845" s="14"/>
      <c r="HCW845" s="14"/>
      <c r="HCX845" s="14"/>
      <c r="HCY845" s="14"/>
      <c r="HCZ845" s="14"/>
      <c r="HDA845" s="14"/>
      <c r="HDB845" s="14"/>
      <c r="HDC845" s="14"/>
      <c r="HDD845" s="14"/>
      <c r="HDE845" s="14"/>
      <c r="HDF845" s="14"/>
      <c r="HDG845" s="14"/>
      <c r="HDH845" s="14"/>
      <c r="HDI845" s="14"/>
      <c r="HDJ845" s="14"/>
      <c r="HDK845" s="14"/>
      <c r="HDL845" s="14"/>
      <c r="HDM845" s="14"/>
      <c r="HDN845" s="14"/>
      <c r="HDO845" s="14"/>
      <c r="HDP845" s="14"/>
      <c r="HDQ845" s="14"/>
      <c r="HDR845" s="14"/>
      <c r="HDS845" s="14"/>
      <c r="HDT845" s="14"/>
      <c r="HDU845" s="14"/>
      <c r="HDV845" s="14"/>
      <c r="HDW845" s="14"/>
      <c r="HDX845" s="14"/>
      <c r="HDY845" s="14"/>
      <c r="HDZ845" s="14"/>
      <c r="HEA845" s="14"/>
      <c r="HEB845" s="14"/>
      <c r="HEC845" s="14"/>
      <c r="HED845" s="14"/>
      <c r="HEE845" s="14"/>
      <c r="HEF845" s="14"/>
      <c r="HEG845" s="14"/>
      <c r="HEH845" s="14"/>
      <c r="HEI845" s="14"/>
      <c r="HEJ845" s="14"/>
      <c r="HEK845" s="14"/>
      <c r="HEL845" s="14"/>
      <c r="HEM845" s="14"/>
      <c r="HEN845" s="14"/>
      <c r="HEO845" s="14"/>
      <c r="HEP845" s="14"/>
      <c r="HEQ845" s="14"/>
      <c r="HER845" s="14"/>
      <c r="HES845" s="14"/>
      <c r="HET845" s="14"/>
      <c r="HEU845" s="14"/>
      <c r="HEV845" s="14"/>
      <c r="HEW845" s="14"/>
      <c r="HEX845" s="14"/>
      <c r="HEY845" s="14"/>
      <c r="HEZ845" s="14"/>
      <c r="HFA845" s="14"/>
      <c r="HFB845" s="14"/>
      <c r="HFC845" s="14"/>
      <c r="HFD845" s="14"/>
      <c r="HFE845" s="14"/>
      <c r="HFF845" s="14"/>
      <c r="HFG845" s="14"/>
      <c r="HFH845" s="14"/>
      <c r="HFI845" s="14"/>
      <c r="HFJ845" s="14"/>
      <c r="HFK845" s="14"/>
      <c r="HFL845" s="14"/>
      <c r="HFM845" s="14"/>
      <c r="HFN845" s="14"/>
      <c r="HFO845" s="14"/>
      <c r="HFP845" s="14"/>
      <c r="HFQ845" s="14"/>
      <c r="HFR845" s="14"/>
      <c r="HFS845" s="14"/>
      <c r="HFT845" s="14"/>
      <c r="HFU845" s="14"/>
      <c r="HFV845" s="14"/>
      <c r="HFW845" s="14"/>
      <c r="HFX845" s="14"/>
      <c r="HFY845" s="14"/>
      <c r="HFZ845" s="14"/>
      <c r="HGA845" s="14"/>
      <c r="HGB845" s="14"/>
      <c r="HGC845" s="14"/>
      <c r="HGD845" s="14"/>
      <c r="HGE845" s="14"/>
      <c r="HGF845" s="14"/>
      <c r="HGG845" s="14"/>
      <c r="HGH845" s="14"/>
      <c r="HGI845" s="14"/>
      <c r="HGJ845" s="14"/>
      <c r="HGK845" s="14"/>
      <c r="HGL845" s="14"/>
      <c r="HGM845" s="14"/>
      <c r="HGN845" s="14"/>
      <c r="HGO845" s="14"/>
      <c r="HGP845" s="14"/>
      <c r="HGQ845" s="14"/>
      <c r="HGR845" s="14"/>
      <c r="HGS845" s="14"/>
      <c r="HGT845" s="14"/>
      <c r="HGU845" s="14"/>
      <c r="HGV845" s="14"/>
      <c r="HGW845" s="14"/>
      <c r="HGX845" s="14"/>
      <c r="HGY845" s="14"/>
      <c r="HGZ845" s="14"/>
      <c r="HHA845" s="14"/>
      <c r="HHB845" s="14"/>
      <c r="HHC845" s="14"/>
      <c r="HHD845" s="14"/>
      <c r="HHE845" s="14"/>
      <c r="HHF845" s="14"/>
      <c r="HHG845" s="14"/>
      <c r="HHH845" s="14"/>
      <c r="HHI845" s="14"/>
      <c r="HHJ845" s="14"/>
      <c r="HHK845" s="14"/>
      <c r="HHL845" s="14"/>
      <c r="HHM845" s="14"/>
      <c r="HHN845" s="14"/>
      <c r="HHO845" s="14"/>
      <c r="HHP845" s="14"/>
      <c r="HHQ845" s="14"/>
      <c r="HHR845" s="14"/>
      <c r="HHS845" s="14"/>
      <c r="HHT845" s="14"/>
      <c r="HHU845" s="14"/>
      <c r="HHV845" s="14"/>
      <c r="HHW845" s="14"/>
      <c r="HHX845" s="14"/>
      <c r="HHY845" s="14"/>
      <c r="HHZ845" s="14"/>
      <c r="HIA845" s="14"/>
      <c r="HIB845" s="14"/>
      <c r="HIC845" s="14"/>
      <c r="HID845" s="14"/>
      <c r="HIE845" s="14"/>
      <c r="HIF845" s="14"/>
      <c r="HIG845" s="14"/>
      <c r="HIH845" s="14"/>
      <c r="HII845" s="14"/>
      <c r="HIJ845" s="14"/>
      <c r="HIK845" s="14"/>
      <c r="HIL845" s="14"/>
      <c r="HIM845" s="14"/>
      <c r="HIN845" s="14"/>
      <c r="HIO845" s="14"/>
      <c r="HIP845" s="14"/>
      <c r="HIQ845" s="14"/>
      <c r="HIR845" s="14"/>
      <c r="HIS845" s="14"/>
      <c r="HIT845" s="14"/>
      <c r="HIU845" s="14"/>
      <c r="HIV845" s="14"/>
      <c r="HIW845" s="14"/>
      <c r="HIX845" s="14"/>
      <c r="HIY845" s="14"/>
      <c r="HIZ845" s="14"/>
      <c r="HJA845" s="14"/>
      <c r="HJB845" s="14"/>
      <c r="HJC845" s="14"/>
      <c r="HJD845" s="14"/>
      <c r="HJE845" s="14"/>
      <c r="HJF845" s="14"/>
      <c r="HJG845" s="14"/>
      <c r="HJH845" s="14"/>
      <c r="HJI845" s="14"/>
      <c r="HJJ845" s="14"/>
      <c r="HJK845" s="14"/>
      <c r="HJL845" s="14"/>
      <c r="HJM845" s="14"/>
      <c r="HJN845" s="14"/>
      <c r="HJO845" s="14"/>
      <c r="HJP845" s="14"/>
      <c r="HJQ845" s="14"/>
      <c r="HJR845" s="14"/>
      <c r="HJS845" s="14"/>
      <c r="HJT845" s="14"/>
      <c r="HJU845" s="14"/>
      <c r="HJV845" s="14"/>
      <c r="HJW845" s="14"/>
      <c r="HJX845" s="14"/>
      <c r="HJY845" s="14"/>
      <c r="HJZ845" s="14"/>
      <c r="HKA845" s="14"/>
      <c r="HKB845" s="14"/>
      <c r="HKC845" s="14"/>
      <c r="HKD845" s="14"/>
      <c r="HKE845" s="14"/>
      <c r="HKF845" s="14"/>
      <c r="HKG845" s="14"/>
      <c r="HKH845" s="14"/>
      <c r="HKI845" s="14"/>
      <c r="HKJ845" s="14"/>
      <c r="HKK845" s="14"/>
      <c r="HKL845" s="14"/>
      <c r="HKM845" s="14"/>
      <c r="HKN845" s="14"/>
      <c r="HKO845" s="14"/>
      <c r="HKP845" s="14"/>
      <c r="HKQ845" s="14"/>
      <c r="HKR845" s="14"/>
      <c r="HKS845" s="14"/>
      <c r="HKT845" s="14"/>
      <c r="HKU845" s="14"/>
      <c r="HKV845" s="14"/>
      <c r="HKW845" s="14"/>
      <c r="HKX845" s="14"/>
      <c r="HKY845" s="14"/>
      <c r="HKZ845" s="14"/>
      <c r="HLA845" s="14"/>
      <c r="HLB845" s="14"/>
      <c r="HLC845" s="14"/>
      <c r="HLD845" s="14"/>
      <c r="HLE845" s="14"/>
      <c r="HLF845" s="14"/>
      <c r="HLG845" s="14"/>
      <c r="HLH845" s="14"/>
      <c r="HLI845" s="14"/>
      <c r="HLJ845" s="14"/>
      <c r="HLK845" s="14"/>
      <c r="HLL845" s="14"/>
      <c r="HLM845" s="14"/>
      <c r="HLN845" s="14"/>
      <c r="HLO845" s="14"/>
      <c r="HLP845" s="14"/>
      <c r="HLQ845" s="14"/>
      <c r="HLR845" s="14"/>
      <c r="HLS845" s="14"/>
      <c r="HLT845" s="14"/>
      <c r="HLU845" s="14"/>
      <c r="HLV845" s="14"/>
      <c r="HLW845" s="14"/>
      <c r="HLX845" s="14"/>
      <c r="HLY845" s="14"/>
      <c r="HLZ845" s="14"/>
      <c r="HMA845" s="14"/>
      <c r="HMB845" s="14"/>
      <c r="HMC845" s="14"/>
      <c r="HMD845" s="14"/>
      <c r="HME845" s="14"/>
      <c r="HMF845" s="14"/>
      <c r="HMG845" s="14"/>
      <c r="HMH845" s="14"/>
      <c r="HMI845" s="14"/>
      <c r="HMJ845" s="14"/>
      <c r="HMK845" s="14"/>
      <c r="HML845" s="14"/>
      <c r="HMM845" s="14"/>
      <c r="HMN845" s="14"/>
      <c r="HMO845" s="14"/>
      <c r="HMP845" s="14"/>
      <c r="HMQ845" s="14"/>
      <c r="HMR845" s="14"/>
      <c r="HMS845" s="14"/>
      <c r="HMT845" s="14"/>
      <c r="HMU845" s="14"/>
      <c r="HMV845" s="14"/>
      <c r="HMW845" s="14"/>
      <c r="HMX845" s="14"/>
      <c r="HMY845" s="14"/>
      <c r="HMZ845" s="14"/>
      <c r="HNA845" s="14"/>
      <c r="HNB845" s="14"/>
      <c r="HNC845" s="14"/>
      <c r="HND845" s="14"/>
      <c r="HNE845" s="14"/>
      <c r="HNF845" s="14"/>
      <c r="HNG845" s="14"/>
      <c r="HNH845" s="14"/>
      <c r="HNI845" s="14"/>
      <c r="HNJ845" s="14"/>
      <c r="HNK845" s="14"/>
      <c r="HNL845" s="14"/>
      <c r="HNM845" s="14"/>
      <c r="HNN845" s="14"/>
      <c r="HNO845" s="14"/>
      <c r="HNP845" s="14"/>
      <c r="HNQ845" s="14"/>
      <c r="HNR845" s="14"/>
      <c r="HNS845" s="14"/>
      <c r="HNT845" s="14"/>
      <c r="HNU845" s="14"/>
      <c r="HNV845" s="14"/>
      <c r="HNW845" s="14"/>
      <c r="HNX845" s="14"/>
      <c r="HNY845" s="14"/>
      <c r="HNZ845" s="14"/>
      <c r="HOA845" s="14"/>
      <c r="HOB845" s="14"/>
      <c r="HOC845" s="14"/>
      <c r="HOD845" s="14"/>
      <c r="HOE845" s="14"/>
      <c r="HOF845" s="14"/>
      <c r="HOG845" s="14"/>
      <c r="HOH845" s="14"/>
      <c r="HOI845" s="14"/>
      <c r="HOJ845" s="14"/>
      <c r="HOK845" s="14"/>
      <c r="HOL845" s="14"/>
      <c r="HOM845" s="14"/>
      <c r="HON845" s="14"/>
      <c r="HOO845" s="14"/>
      <c r="HOP845" s="14"/>
      <c r="HOQ845" s="14"/>
      <c r="HOR845" s="14"/>
      <c r="HOS845" s="14"/>
      <c r="HOT845" s="14"/>
      <c r="HOU845" s="14"/>
      <c r="HOV845" s="14"/>
      <c r="HOW845" s="14"/>
      <c r="HOX845" s="14"/>
      <c r="HOY845" s="14"/>
      <c r="HOZ845" s="14"/>
      <c r="HPA845" s="14"/>
      <c r="HPB845" s="14"/>
      <c r="HPC845" s="14"/>
      <c r="HPD845" s="14"/>
      <c r="HPE845" s="14"/>
      <c r="HPF845" s="14"/>
      <c r="HPG845" s="14"/>
      <c r="HPH845" s="14"/>
      <c r="HPI845" s="14"/>
      <c r="HPJ845" s="14"/>
      <c r="HPK845" s="14"/>
      <c r="HPL845" s="14"/>
      <c r="HPM845" s="14"/>
      <c r="HPN845" s="14"/>
      <c r="HPO845" s="14"/>
      <c r="HPP845" s="14"/>
      <c r="HPQ845" s="14"/>
      <c r="HPR845" s="14"/>
      <c r="HPS845" s="14"/>
      <c r="HPT845" s="14"/>
      <c r="HPU845" s="14"/>
      <c r="HPV845" s="14"/>
      <c r="HPW845" s="14"/>
      <c r="HPX845" s="14"/>
      <c r="HPY845" s="14"/>
      <c r="HPZ845" s="14"/>
      <c r="HQA845" s="14"/>
      <c r="HQB845" s="14"/>
      <c r="HQC845" s="14"/>
      <c r="HQD845" s="14"/>
      <c r="HQE845" s="14"/>
      <c r="HQF845" s="14"/>
      <c r="HQG845" s="14"/>
      <c r="HQH845" s="14"/>
      <c r="HQI845" s="14"/>
      <c r="HQJ845" s="14"/>
      <c r="HQK845" s="14"/>
      <c r="HQL845" s="14"/>
      <c r="HQM845" s="14"/>
      <c r="HQN845" s="14"/>
      <c r="HQO845" s="14"/>
      <c r="HQP845" s="14"/>
      <c r="HQQ845" s="14"/>
      <c r="HQR845" s="14"/>
      <c r="HQS845" s="14"/>
      <c r="HQT845" s="14"/>
      <c r="HQU845" s="14"/>
      <c r="HQV845" s="14"/>
      <c r="HQW845" s="14"/>
      <c r="HQX845" s="14"/>
      <c r="HQY845" s="14"/>
      <c r="HQZ845" s="14"/>
      <c r="HRA845" s="14"/>
      <c r="HRB845" s="14"/>
      <c r="HRC845" s="14"/>
      <c r="HRD845" s="14"/>
      <c r="HRE845" s="14"/>
      <c r="HRF845" s="14"/>
      <c r="HRG845" s="14"/>
      <c r="HRH845" s="14"/>
      <c r="HRI845" s="14"/>
      <c r="HRJ845" s="14"/>
      <c r="HRK845" s="14"/>
      <c r="HRL845" s="14"/>
      <c r="HRM845" s="14"/>
      <c r="HRN845" s="14"/>
      <c r="HRO845" s="14"/>
      <c r="HRP845" s="14"/>
      <c r="HRQ845" s="14"/>
      <c r="HRR845" s="14"/>
      <c r="HRS845" s="14"/>
      <c r="HRT845" s="14"/>
      <c r="HRU845" s="14"/>
      <c r="HRV845" s="14"/>
      <c r="HRW845" s="14"/>
      <c r="HRX845" s="14"/>
      <c r="HRY845" s="14"/>
      <c r="HRZ845" s="14"/>
      <c r="HSA845" s="14"/>
      <c r="HSB845" s="14"/>
      <c r="HSC845" s="14"/>
      <c r="HSD845" s="14"/>
      <c r="HSE845" s="14"/>
      <c r="HSF845" s="14"/>
      <c r="HSG845" s="14"/>
      <c r="HSH845" s="14"/>
      <c r="HSI845" s="14"/>
      <c r="HSJ845" s="14"/>
      <c r="HSK845" s="14"/>
      <c r="HSL845" s="14"/>
      <c r="HSM845" s="14"/>
      <c r="HSN845" s="14"/>
      <c r="HSO845" s="14"/>
      <c r="HSP845" s="14"/>
      <c r="HSQ845" s="14"/>
      <c r="HSR845" s="14"/>
      <c r="HSS845" s="14"/>
      <c r="HST845" s="14"/>
      <c r="HSU845" s="14"/>
      <c r="HSV845" s="14"/>
      <c r="HSW845" s="14"/>
      <c r="HSX845" s="14"/>
      <c r="HSY845" s="14"/>
      <c r="HSZ845" s="14"/>
      <c r="HTA845" s="14"/>
      <c r="HTB845" s="14"/>
      <c r="HTC845" s="14"/>
      <c r="HTD845" s="14"/>
      <c r="HTE845" s="14"/>
      <c r="HTF845" s="14"/>
      <c r="HTG845" s="14"/>
      <c r="HTH845" s="14"/>
      <c r="HTI845" s="14"/>
      <c r="HTJ845" s="14"/>
      <c r="HTK845" s="14"/>
      <c r="HTL845" s="14"/>
      <c r="HTM845" s="14"/>
      <c r="HTN845" s="14"/>
      <c r="HTO845" s="14"/>
      <c r="HTP845" s="14"/>
      <c r="HTQ845" s="14"/>
      <c r="HTR845" s="14"/>
      <c r="HTS845" s="14"/>
      <c r="HTT845" s="14"/>
      <c r="HTU845" s="14"/>
      <c r="HTV845" s="14"/>
      <c r="HTW845" s="14"/>
      <c r="HTX845" s="14"/>
      <c r="HTY845" s="14"/>
      <c r="HTZ845" s="14"/>
      <c r="HUA845" s="14"/>
      <c r="HUB845" s="14"/>
      <c r="HUC845" s="14"/>
      <c r="HUD845" s="14"/>
      <c r="HUE845" s="14"/>
      <c r="HUF845" s="14"/>
      <c r="HUG845" s="14"/>
      <c r="HUH845" s="14"/>
      <c r="HUI845" s="14"/>
      <c r="HUJ845" s="14"/>
      <c r="HUK845" s="14"/>
      <c r="HUL845" s="14"/>
      <c r="HUM845" s="14"/>
      <c r="HUN845" s="14"/>
      <c r="HUO845" s="14"/>
      <c r="HUP845" s="14"/>
      <c r="HUQ845" s="14"/>
      <c r="HUR845" s="14"/>
      <c r="HUS845" s="14"/>
      <c r="HUT845" s="14"/>
      <c r="HUU845" s="14"/>
      <c r="HUV845" s="14"/>
      <c r="HUW845" s="14"/>
      <c r="HUX845" s="14"/>
      <c r="HUY845" s="14"/>
      <c r="HUZ845" s="14"/>
      <c r="HVA845" s="14"/>
      <c r="HVB845" s="14"/>
      <c r="HVC845" s="14"/>
      <c r="HVD845" s="14"/>
      <c r="HVE845" s="14"/>
      <c r="HVF845" s="14"/>
      <c r="HVG845" s="14"/>
      <c r="HVH845" s="14"/>
      <c r="HVI845" s="14"/>
      <c r="HVJ845" s="14"/>
      <c r="HVK845" s="14"/>
      <c r="HVL845" s="14"/>
      <c r="HVM845" s="14"/>
      <c r="HVN845" s="14"/>
      <c r="HVO845" s="14"/>
      <c r="HVP845" s="14"/>
      <c r="HVQ845" s="14"/>
      <c r="HVR845" s="14"/>
      <c r="HVS845" s="14"/>
      <c r="HVT845" s="14"/>
      <c r="HVU845" s="14"/>
      <c r="HVV845" s="14"/>
      <c r="HVW845" s="14"/>
      <c r="HVX845" s="14"/>
      <c r="HVY845" s="14"/>
      <c r="HVZ845" s="14"/>
      <c r="HWA845" s="14"/>
      <c r="HWB845" s="14"/>
      <c r="HWC845" s="14"/>
      <c r="HWD845" s="14"/>
      <c r="HWE845" s="14"/>
      <c r="HWF845" s="14"/>
      <c r="HWG845" s="14"/>
      <c r="HWH845" s="14"/>
      <c r="HWI845" s="14"/>
      <c r="HWJ845" s="14"/>
      <c r="HWK845" s="14"/>
      <c r="HWL845" s="14"/>
      <c r="HWM845" s="14"/>
      <c r="HWN845" s="14"/>
      <c r="HWO845" s="14"/>
      <c r="HWP845" s="14"/>
      <c r="HWQ845" s="14"/>
      <c r="HWR845" s="14"/>
      <c r="HWS845" s="14"/>
      <c r="HWT845" s="14"/>
      <c r="HWU845" s="14"/>
      <c r="HWV845" s="14"/>
      <c r="HWW845" s="14"/>
      <c r="HWX845" s="14"/>
      <c r="HWY845" s="14"/>
      <c r="HWZ845" s="14"/>
      <c r="HXA845" s="14"/>
      <c r="HXB845" s="14"/>
      <c r="HXC845" s="14"/>
      <c r="HXD845" s="14"/>
      <c r="HXE845" s="14"/>
      <c r="HXF845" s="14"/>
      <c r="HXG845" s="14"/>
      <c r="HXH845" s="14"/>
      <c r="HXI845" s="14"/>
      <c r="HXJ845" s="14"/>
      <c r="HXK845" s="14"/>
      <c r="HXL845" s="14"/>
      <c r="HXM845" s="14"/>
      <c r="HXN845" s="14"/>
      <c r="HXO845" s="14"/>
      <c r="HXP845" s="14"/>
      <c r="HXQ845" s="14"/>
      <c r="HXR845" s="14"/>
      <c r="HXS845" s="14"/>
      <c r="HXT845" s="14"/>
      <c r="HXU845" s="14"/>
      <c r="HXV845" s="14"/>
      <c r="HXW845" s="14"/>
      <c r="HXX845" s="14"/>
      <c r="HXY845" s="14"/>
      <c r="HXZ845" s="14"/>
      <c r="HYA845" s="14"/>
      <c r="HYB845" s="14"/>
      <c r="HYC845" s="14"/>
      <c r="HYD845" s="14"/>
      <c r="HYE845" s="14"/>
      <c r="HYF845" s="14"/>
      <c r="HYG845" s="14"/>
      <c r="HYH845" s="14"/>
      <c r="HYI845" s="14"/>
      <c r="HYJ845" s="14"/>
      <c r="HYK845" s="14"/>
      <c r="HYL845" s="14"/>
      <c r="HYM845" s="14"/>
      <c r="HYN845" s="14"/>
      <c r="HYO845" s="14"/>
      <c r="HYP845" s="14"/>
      <c r="HYQ845" s="14"/>
      <c r="HYR845" s="14"/>
      <c r="HYS845" s="14"/>
      <c r="HYT845" s="14"/>
      <c r="HYU845" s="14"/>
      <c r="HYV845" s="14"/>
      <c r="HYW845" s="14"/>
      <c r="HYX845" s="14"/>
      <c r="HYY845" s="14"/>
      <c r="HYZ845" s="14"/>
      <c r="HZA845" s="14"/>
      <c r="HZB845" s="14"/>
      <c r="HZC845" s="14"/>
      <c r="HZD845" s="14"/>
      <c r="HZE845" s="14"/>
      <c r="HZF845" s="14"/>
      <c r="HZG845" s="14"/>
      <c r="HZH845" s="14"/>
      <c r="HZI845" s="14"/>
      <c r="HZJ845" s="14"/>
      <c r="HZK845" s="14"/>
      <c r="HZL845" s="14"/>
      <c r="HZM845" s="14"/>
      <c r="HZN845" s="14"/>
      <c r="HZO845" s="14"/>
      <c r="HZP845" s="14"/>
      <c r="HZQ845" s="14"/>
      <c r="HZR845" s="14"/>
      <c r="HZS845" s="14"/>
      <c r="HZT845" s="14"/>
      <c r="HZU845" s="14"/>
      <c r="HZV845" s="14"/>
      <c r="HZW845" s="14"/>
      <c r="HZX845" s="14"/>
      <c r="HZY845" s="14"/>
      <c r="HZZ845" s="14"/>
      <c r="IAA845" s="14"/>
      <c r="IAB845" s="14"/>
      <c r="IAC845" s="14"/>
      <c r="IAD845" s="14"/>
      <c r="IAE845" s="14"/>
      <c r="IAF845" s="14"/>
      <c r="IAG845" s="14"/>
      <c r="IAH845" s="14"/>
      <c r="IAI845" s="14"/>
      <c r="IAJ845" s="14"/>
      <c r="IAK845" s="14"/>
      <c r="IAL845" s="14"/>
      <c r="IAM845" s="14"/>
      <c r="IAN845" s="14"/>
      <c r="IAO845" s="14"/>
      <c r="IAP845" s="14"/>
      <c r="IAQ845" s="14"/>
      <c r="IAR845" s="14"/>
      <c r="IAS845" s="14"/>
      <c r="IAT845" s="14"/>
      <c r="IAU845" s="14"/>
      <c r="IAV845" s="14"/>
      <c r="IAW845" s="14"/>
      <c r="IAX845" s="14"/>
      <c r="IAY845" s="14"/>
      <c r="IAZ845" s="14"/>
      <c r="IBA845" s="14"/>
      <c r="IBB845" s="14"/>
      <c r="IBC845" s="14"/>
      <c r="IBD845" s="14"/>
      <c r="IBE845" s="14"/>
      <c r="IBF845" s="14"/>
      <c r="IBG845" s="14"/>
      <c r="IBH845" s="14"/>
      <c r="IBI845" s="14"/>
      <c r="IBJ845" s="14"/>
      <c r="IBK845" s="14"/>
      <c r="IBL845" s="14"/>
      <c r="IBM845" s="14"/>
      <c r="IBN845" s="14"/>
      <c r="IBO845" s="14"/>
      <c r="IBP845" s="14"/>
      <c r="IBQ845" s="14"/>
      <c r="IBR845" s="14"/>
      <c r="IBS845" s="14"/>
      <c r="IBT845" s="14"/>
      <c r="IBU845" s="14"/>
      <c r="IBV845" s="14"/>
      <c r="IBW845" s="14"/>
      <c r="IBX845" s="14"/>
      <c r="IBY845" s="14"/>
      <c r="IBZ845" s="14"/>
      <c r="ICA845" s="14"/>
      <c r="ICB845" s="14"/>
      <c r="ICC845" s="14"/>
      <c r="ICD845" s="14"/>
      <c r="ICE845" s="14"/>
      <c r="ICF845" s="14"/>
      <c r="ICG845" s="14"/>
      <c r="ICH845" s="14"/>
      <c r="ICI845" s="14"/>
      <c r="ICJ845" s="14"/>
      <c r="ICK845" s="14"/>
      <c r="ICL845" s="14"/>
      <c r="ICM845" s="14"/>
      <c r="ICN845" s="14"/>
      <c r="ICO845" s="14"/>
      <c r="ICP845" s="14"/>
      <c r="ICQ845" s="14"/>
      <c r="ICR845" s="14"/>
      <c r="ICS845" s="14"/>
      <c r="ICT845" s="14"/>
      <c r="ICU845" s="14"/>
      <c r="ICV845" s="14"/>
      <c r="ICW845" s="14"/>
      <c r="ICX845" s="14"/>
      <c r="ICY845" s="14"/>
      <c r="ICZ845" s="14"/>
      <c r="IDA845" s="14"/>
      <c r="IDB845" s="14"/>
      <c r="IDC845" s="14"/>
      <c r="IDD845" s="14"/>
      <c r="IDE845" s="14"/>
      <c r="IDF845" s="14"/>
      <c r="IDG845" s="14"/>
      <c r="IDH845" s="14"/>
      <c r="IDI845" s="14"/>
      <c r="IDJ845" s="14"/>
      <c r="IDK845" s="14"/>
      <c r="IDL845" s="14"/>
      <c r="IDM845" s="14"/>
      <c r="IDN845" s="14"/>
      <c r="IDO845" s="14"/>
      <c r="IDP845" s="14"/>
      <c r="IDQ845" s="14"/>
      <c r="IDR845" s="14"/>
      <c r="IDS845" s="14"/>
      <c r="IDT845" s="14"/>
      <c r="IDU845" s="14"/>
      <c r="IDV845" s="14"/>
      <c r="IDW845" s="14"/>
      <c r="IDX845" s="14"/>
      <c r="IDY845" s="14"/>
      <c r="IDZ845" s="14"/>
      <c r="IEA845" s="14"/>
      <c r="IEB845" s="14"/>
      <c r="IEC845" s="14"/>
      <c r="IED845" s="14"/>
      <c r="IEE845" s="14"/>
      <c r="IEF845" s="14"/>
      <c r="IEG845" s="14"/>
      <c r="IEH845" s="14"/>
      <c r="IEI845" s="14"/>
      <c r="IEJ845" s="14"/>
      <c r="IEK845" s="14"/>
      <c r="IEL845" s="14"/>
      <c r="IEM845" s="14"/>
      <c r="IEN845" s="14"/>
      <c r="IEO845" s="14"/>
      <c r="IEP845" s="14"/>
      <c r="IEQ845" s="14"/>
      <c r="IER845" s="14"/>
      <c r="IES845" s="14"/>
      <c r="IET845" s="14"/>
      <c r="IEU845" s="14"/>
      <c r="IEV845" s="14"/>
      <c r="IEW845" s="14"/>
      <c r="IEX845" s="14"/>
      <c r="IEY845" s="14"/>
      <c r="IEZ845" s="14"/>
      <c r="IFA845" s="14"/>
      <c r="IFB845" s="14"/>
      <c r="IFC845" s="14"/>
      <c r="IFD845" s="14"/>
      <c r="IFE845" s="14"/>
      <c r="IFF845" s="14"/>
      <c r="IFG845" s="14"/>
      <c r="IFH845" s="14"/>
      <c r="IFI845" s="14"/>
      <c r="IFJ845" s="14"/>
      <c r="IFK845" s="14"/>
      <c r="IFL845" s="14"/>
      <c r="IFM845" s="14"/>
      <c r="IFN845" s="14"/>
      <c r="IFO845" s="14"/>
      <c r="IFP845" s="14"/>
      <c r="IFQ845" s="14"/>
      <c r="IFR845" s="14"/>
      <c r="IFS845" s="14"/>
      <c r="IFT845" s="14"/>
      <c r="IFU845" s="14"/>
      <c r="IFV845" s="14"/>
      <c r="IFW845" s="14"/>
      <c r="IFX845" s="14"/>
      <c r="IFY845" s="14"/>
      <c r="IFZ845" s="14"/>
      <c r="IGA845" s="14"/>
      <c r="IGB845" s="14"/>
      <c r="IGC845" s="14"/>
      <c r="IGD845" s="14"/>
      <c r="IGE845" s="14"/>
      <c r="IGF845" s="14"/>
      <c r="IGG845" s="14"/>
      <c r="IGH845" s="14"/>
      <c r="IGI845" s="14"/>
      <c r="IGJ845" s="14"/>
      <c r="IGK845" s="14"/>
      <c r="IGL845" s="14"/>
      <c r="IGM845" s="14"/>
      <c r="IGN845" s="14"/>
      <c r="IGO845" s="14"/>
      <c r="IGP845" s="14"/>
      <c r="IGQ845" s="14"/>
      <c r="IGR845" s="14"/>
      <c r="IGS845" s="14"/>
      <c r="IGT845" s="14"/>
      <c r="IGU845" s="14"/>
      <c r="IGV845" s="14"/>
      <c r="IGW845" s="14"/>
      <c r="IGX845" s="14"/>
      <c r="IGY845" s="14"/>
      <c r="IGZ845" s="14"/>
      <c r="IHA845" s="14"/>
      <c r="IHB845" s="14"/>
      <c r="IHC845" s="14"/>
      <c r="IHD845" s="14"/>
      <c r="IHE845" s="14"/>
      <c r="IHF845" s="14"/>
      <c r="IHG845" s="14"/>
      <c r="IHH845" s="14"/>
      <c r="IHI845" s="14"/>
      <c r="IHJ845" s="14"/>
      <c r="IHK845" s="14"/>
      <c r="IHL845" s="14"/>
      <c r="IHM845" s="14"/>
      <c r="IHN845" s="14"/>
      <c r="IHO845" s="14"/>
      <c r="IHP845" s="14"/>
      <c r="IHQ845" s="14"/>
      <c r="IHR845" s="14"/>
      <c r="IHS845" s="14"/>
      <c r="IHT845" s="14"/>
      <c r="IHU845" s="14"/>
      <c r="IHV845" s="14"/>
      <c r="IHW845" s="14"/>
      <c r="IHX845" s="14"/>
      <c r="IHY845" s="14"/>
      <c r="IHZ845" s="14"/>
      <c r="IIA845" s="14"/>
      <c r="IIB845" s="14"/>
      <c r="IIC845" s="14"/>
      <c r="IID845" s="14"/>
      <c r="IIE845" s="14"/>
      <c r="IIF845" s="14"/>
      <c r="IIG845" s="14"/>
      <c r="IIH845" s="14"/>
      <c r="III845" s="14"/>
      <c r="IIJ845" s="14"/>
      <c r="IIK845" s="14"/>
      <c r="IIL845" s="14"/>
      <c r="IIM845" s="14"/>
      <c r="IIN845" s="14"/>
      <c r="IIO845" s="14"/>
      <c r="IIP845" s="14"/>
      <c r="IIQ845" s="14"/>
      <c r="IIR845" s="14"/>
      <c r="IIS845" s="14"/>
      <c r="IIT845" s="14"/>
      <c r="IIU845" s="14"/>
      <c r="IIV845" s="14"/>
      <c r="IIW845" s="14"/>
      <c r="IIX845" s="14"/>
      <c r="IIY845" s="14"/>
      <c r="IIZ845" s="14"/>
      <c r="IJA845" s="14"/>
      <c r="IJB845" s="14"/>
      <c r="IJC845" s="14"/>
      <c r="IJD845" s="14"/>
      <c r="IJE845" s="14"/>
      <c r="IJF845" s="14"/>
      <c r="IJG845" s="14"/>
      <c r="IJH845" s="14"/>
      <c r="IJI845" s="14"/>
      <c r="IJJ845" s="14"/>
      <c r="IJK845" s="14"/>
      <c r="IJL845" s="14"/>
      <c r="IJM845" s="14"/>
      <c r="IJN845" s="14"/>
      <c r="IJO845" s="14"/>
      <c r="IJP845" s="14"/>
      <c r="IJQ845" s="14"/>
      <c r="IJR845" s="14"/>
      <c r="IJS845" s="14"/>
      <c r="IJT845" s="14"/>
      <c r="IJU845" s="14"/>
      <c r="IJV845" s="14"/>
      <c r="IJW845" s="14"/>
      <c r="IJX845" s="14"/>
      <c r="IJY845" s="14"/>
      <c r="IJZ845" s="14"/>
      <c r="IKA845" s="14"/>
      <c r="IKB845" s="14"/>
      <c r="IKC845" s="14"/>
      <c r="IKD845" s="14"/>
      <c r="IKE845" s="14"/>
      <c r="IKF845" s="14"/>
      <c r="IKG845" s="14"/>
      <c r="IKH845" s="14"/>
      <c r="IKI845" s="14"/>
      <c r="IKJ845" s="14"/>
      <c r="IKK845" s="14"/>
      <c r="IKL845" s="14"/>
      <c r="IKM845" s="14"/>
      <c r="IKN845" s="14"/>
      <c r="IKO845" s="14"/>
      <c r="IKP845" s="14"/>
      <c r="IKQ845" s="14"/>
      <c r="IKR845" s="14"/>
      <c r="IKS845" s="14"/>
      <c r="IKT845" s="14"/>
      <c r="IKU845" s="14"/>
      <c r="IKV845" s="14"/>
      <c r="IKW845" s="14"/>
      <c r="IKX845" s="14"/>
      <c r="IKY845" s="14"/>
      <c r="IKZ845" s="14"/>
      <c r="ILA845" s="14"/>
      <c r="ILB845" s="14"/>
      <c r="ILC845" s="14"/>
      <c r="ILD845" s="14"/>
      <c r="ILE845" s="14"/>
      <c r="ILF845" s="14"/>
      <c r="ILG845" s="14"/>
      <c r="ILH845" s="14"/>
      <c r="ILI845" s="14"/>
      <c r="ILJ845" s="14"/>
      <c r="ILK845" s="14"/>
      <c r="ILL845" s="14"/>
      <c r="ILM845" s="14"/>
      <c r="ILN845" s="14"/>
      <c r="ILO845" s="14"/>
      <c r="ILP845" s="14"/>
      <c r="ILQ845" s="14"/>
      <c r="ILR845" s="14"/>
      <c r="ILS845" s="14"/>
      <c r="ILT845" s="14"/>
      <c r="ILU845" s="14"/>
      <c r="ILV845" s="14"/>
      <c r="ILW845" s="14"/>
      <c r="ILX845" s="14"/>
      <c r="ILY845" s="14"/>
      <c r="ILZ845" s="14"/>
      <c r="IMA845" s="14"/>
      <c r="IMB845" s="14"/>
      <c r="IMC845" s="14"/>
      <c r="IMD845" s="14"/>
      <c r="IME845" s="14"/>
      <c r="IMF845" s="14"/>
      <c r="IMG845" s="14"/>
      <c r="IMH845" s="14"/>
      <c r="IMI845" s="14"/>
      <c r="IMJ845" s="14"/>
      <c r="IMK845" s="14"/>
      <c r="IML845" s="14"/>
      <c r="IMM845" s="14"/>
      <c r="IMN845" s="14"/>
      <c r="IMO845" s="14"/>
      <c r="IMP845" s="14"/>
      <c r="IMQ845" s="14"/>
      <c r="IMR845" s="14"/>
      <c r="IMS845" s="14"/>
      <c r="IMT845" s="14"/>
      <c r="IMU845" s="14"/>
      <c r="IMV845" s="14"/>
      <c r="IMW845" s="14"/>
      <c r="IMX845" s="14"/>
      <c r="IMY845" s="14"/>
      <c r="IMZ845" s="14"/>
      <c r="INA845" s="14"/>
      <c r="INB845" s="14"/>
      <c r="INC845" s="14"/>
      <c r="IND845" s="14"/>
      <c r="INE845" s="14"/>
      <c r="INF845" s="14"/>
      <c r="ING845" s="14"/>
      <c r="INH845" s="14"/>
      <c r="INI845" s="14"/>
      <c r="INJ845" s="14"/>
      <c r="INK845" s="14"/>
      <c r="INL845" s="14"/>
      <c r="INM845" s="14"/>
      <c r="INN845" s="14"/>
      <c r="INO845" s="14"/>
      <c r="INP845" s="14"/>
      <c r="INQ845" s="14"/>
      <c r="INR845" s="14"/>
      <c r="INS845" s="14"/>
      <c r="INT845" s="14"/>
      <c r="INU845" s="14"/>
      <c r="INV845" s="14"/>
      <c r="INW845" s="14"/>
      <c r="INX845" s="14"/>
      <c r="INY845" s="14"/>
      <c r="INZ845" s="14"/>
      <c r="IOA845" s="14"/>
      <c r="IOB845" s="14"/>
      <c r="IOC845" s="14"/>
      <c r="IOD845" s="14"/>
      <c r="IOE845" s="14"/>
      <c r="IOF845" s="14"/>
      <c r="IOG845" s="14"/>
      <c r="IOH845" s="14"/>
      <c r="IOI845" s="14"/>
      <c r="IOJ845" s="14"/>
      <c r="IOK845" s="14"/>
      <c r="IOL845" s="14"/>
      <c r="IOM845" s="14"/>
      <c r="ION845" s="14"/>
      <c r="IOO845" s="14"/>
      <c r="IOP845" s="14"/>
      <c r="IOQ845" s="14"/>
      <c r="IOR845" s="14"/>
      <c r="IOS845" s="14"/>
      <c r="IOT845" s="14"/>
      <c r="IOU845" s="14"/>
      <c r="IOV845" s="14"/>
      <c r="IOW845" s="14"/>
      <c r="IOX845" s="14"/>
      <c r="IOY845" s="14"/>
      <c r="IOZ845" s="14"/>
      <c r="IPA845" s="14"/>
      <c r="IPB845" s="14"/>
      <c r="IPC845" s="14"/>
      <c r="IPD845" s="14"/>
      <c r="IPE845" s="14"/>
      <c r="IPF845" s="14"/>
      <c r="IPG845" s="14"/>
      <c r="IPH845" s="14"/>
      <c r="IPI845" s="14"/>
      <c r="IPJ845" s="14"/>
      <c r="IPK845" s="14"/>
      <c r="IPL845" s="14"/>
      <c r="IPM845" s="14"/>
      <c r="IPN845" s="14"/>
      <c r="IPO845" s="14"/>
      <c r="IPP845" s="14"/>
      <c r="IPQ845" s="14"/>
      <c r="IPR845" s="14"/>
      <c r="IPS845" s="14"/>
      <c r="IPT845" s="14"/>
      <c r="IPU845" s="14"/>
      <c r="IPV845" s="14"/>
      <c r="IPW845" s="14"/>
      <c r="IPX845" s="14"/>
      <c r="IPY845" s="14"/>
      <c r="IPZ845" s="14"/>
      <c r="IQA845" s="14"/>
      <c r="IQB845" s="14"/>
      <c r="IQC845" s="14"/>
      <c r="IQD845" s="14"/>
      <c r="IQE845" s="14"/>
      <c r="IQF845" s="14"/>
      <c r="IQG845" s="14"/>
      <c r="IQH845" s="14"/>
      <c r="IQI845" s="14"/>
      <c r="IQJ845" s="14"/>
      <c r="IQK845" s="14"/>
      <c r="IQL845" s="14"/>
      <c r="IQM845" s="14"/>
      <c r="IQN845" s="14"/>
      <c r="IQO845" s="14"/>
      <c r="IQP845" s="14"/>
      <c r="IQQ845" s="14"/>
      <c r="IQR845" s="14"/>
      <c r="IQS845" s="14"/>
      <c r="IQT845" s="14"/>
      <c r="IQU845" s="14"/>
      <c r="IQV845" s="14"/>
      <c r="IQW845" s="14"/>
      <c r="IQX845" s="14"/>
      <c r="IQY845" s="14"/>
      <c r="IQZ845" s="14"/>
      <c r="IRA845" s="14"/>
      <c r="IRB845" s="14"/>
      <c r="IRC845" s="14"/>
      <c r="IRD845" s="14"/>
      <c r="IRE845" s="14"/>
      <c r="IRF845" s="14"/>
      <c r="IRG845" s="14"/>
      <c r="IRH845" s="14"/>
      <c r="IRI845" s="14"/>
      <c r="IRJ845" s="14"/>
      <c r="IRK845" s="14"/>
      <c r="IRL845" s="14"/>
      <c r="IRM845" s="14"/>
      <c r="IRN845" s="14"/>
      <c r="IRO845" s="14"/>
      <c r="IRP845" s="14"/>
      <c r="IRQ845" s="14"/>
      <c r="IRR845" s="14"/>
      <c r="IRS845" s="14"/>
      <c r="IRT845" s="14"/>
      <c r="IRU845" s="14"/>
      <c r="IRV845" s="14"/>
      <c r="IRW845" s="14"/>
      <c r="IRX845" s="14"/>
      <c r="IRY845" s="14"/>
      <c r="IRZ845" s="14"/>
      <c r="ISA845" s="14"/>
      <c r="ISB845" s="14"/>
      <c r="ISC845" s="14"/>
      <c r="ISD845" s="14"/>
      <c r="ISE845" s="14"/>
      <c r="ISF845" s="14"/>
      <c r="ISG845" s="14"/>
      <c r="ISH845" s="14"/>
      <c r="ISI845" s="14"/>
      <c r="ISJ845" s="14"/>
      <c r="ISK845" s="14"/>
      <c r="ISL845" s="14"/>
      <c r="ISM845" s="14"/>
      <c r="ISN845" s="14"/>
      <c r="ISO845" s="14"/>
      <c r="ISP845" s="14"/>
      <c r="ISQ845" s="14"/>
      <c r="ISR845" s="14"/>
      <c r="ISS845" s="14"/>
      <c r="IST845" s="14"/>
      <c r="ISU845" s="14"/>
      <c r="ISV845" s="14"/>
      <c r="ISW845" s="14"/>
      <c r="ISX845" s="14"/>
      <c r="ISY845" s="14"/>
      <c r="ISZ845" s="14"/>
      <c r="ITA845" s="14"/>
      <c r="ITB845" s="14"/>
      <c r="ITC845" s="14"/>
      <c r="ITD845" s="14"/>
      <c r="ITE845" s="14"/>
      <c r="ITF845" s="14"/>
      <c r="ITG845" s="14"/>
      <c r="ITH845" s="14"/>
      <c r="ITI845" s="14"/>
      <c r="ITJ845" s="14"/>
      <c r="ITK845" s="14"/>
      <c r="ITL845" s="14"/>
      <c r="ITM845" s="14"/>
      <c r="ITN845" s="14"/>
      <c r="ITO845" s="14"/>
      <c r="ITP845" s="14"/>
      <c r="ITQ845" s="14"/>
      <c r="ITR845" s="14"/>
      <c r="ITS845" s="14"/>
      <c r="ITT845" s="14"/>
      <c r="ITU845" s="14"/>
      <c r="ITV845" s="14"/>
      <c r="ITW845" s="14"/>
      <c r="ITX845" s="14"/>
      <c r="ITY845" s="14"/>
      <c r="ITZ845" s="14"/>
      <c r="IUA845" s="14"/>
      <c r="IUB845" s="14"/>
      <c r="IUC845" s="14"/>
      <c r="IUD845" s="14"/>
      <c r="IUE845" s="14"/>
      <c r="IUF845" s="14"/>
      <c r="IUG845" s="14"/>
      <c r="IUH845" s="14"/>
      <c r="IUI845" s="14"/>
      <c r="IUJ845" s="14"/>
      <c r="IUK845" s="14"/>
      <c r="IUL845" s="14"/>
      <c r="IUM845" s="14"/>
      <c r="IUN845" s="14"/>
      <c r="IUO845" s="14"/>
      <c r="IUP845" s="14"/>
      <c r="IUQ845" s="14"/>
      <c r="IUR845" s="14"/>
      <c r="IUS845" s="14"/>
      <c r="IUT845" s="14"/>
      <c r="IUU845" s="14"/>
      <c r="IUV845" s="14"/>
      <c r="IUW845" s="14"/>
      <c r="IUX845" s="14"/>
      <c r="IUY845" s="14"/>
      <c r="IUZ845" s="14"/>
      <c r="IVA845" s="14"/>
      <c r="IVB845" s="14"/>
      <c r="IVC845" s="14"/>
      <c r="IVD845" s="14"/>
      <c r="IVE845" s="14"/>
      <c r="IVF845" s="14"/>
      <c r="IVG845" s="14"/>
      <c r="IVH845" s="14"/>
      <c r="IVI845" s="14"/>
      <c r="IVJ845" s="14"/>
      <c r="IVK845" s="14"/>
      <c r="IVL845" s="14"/>
      <c r="IVM845" s="14"/>
      <c r="IVN845" s="14"/>
      <c r="IVO845" s="14"/>
      <c r="IVP845" s="14"/>
      <c r="IVQ845" s="14"/>
      <c r="IVR845" s="14"/>
      <c r="IVS845" s="14"/>
      <c r="IVT845" s="14"/>
      <c r="IVU845" s="14"/>
      <c r="IVV845" s="14"/>
      <c r="IVW845" s="14"/>
      <c r="IVX845" s="14"/>
      <c r="IVY845" s="14"/>
      <c r="IVZ845" s="14"/>
      <c r="IWA845" s="14"/>
      <c r="IWB845" s="14"/>
      <c r="IWC845" s="14"/>
      <c r="IWD845" s="14"/>
      <c r="IWE845" s="14"/>
      <c r="IWF845" s="14"/>
      <c r="IWG845" s="14"/>
      <c r="IWH845" s="14"/>
      <c r="IWI845" s="14"/>
      <c r="IWJ845" s="14"/>
      <c r="IWK845" s="14"/>
      <c r="IWL845" s="14"/>
      <c r="IWM845" s="14"/>
      <c r="IWN845" s="14"/>
      <c r="IWO845" s="14"/>
      <c r="IWP845" s="14"/>
      <c r="IWQ845" s="14"/>
      <c r="IWR845" s="14"/>
      <c r="IWS845" s="14"/>
      <c r="IWT845" s="14"/>
      <c r="IWU845" s="14"/>
      <c r="IWV845" s="14"/>
      <c r="IWW845" s="14"/>
      <c r="IWX845" s="14"/>
      <c r="IWY845" s="14"/>
      <c r="IWZ845" s="14"/>
      <c r="IXA845" s="14"/>
      <c r="IXB845" s="14"/>
      <c r="IXC845" s="14"/>
      <c r="IXD845" s="14"/>
      <c r="IXE845" s="14"/>
      <c r="IXF845" s="14"/>
      <c r="IXG845" s="14"/>
      <c r="IXH845" s="14"/>
      <c r="IXI845" s="14"/>
      <c r="IXJ845" s="14"/>
      <c r="IXK845" s="14"/>
      <c r="IXL845" s="14"/>
      <c r="IXM845" s="14"/>
      <c r="IXN845" s="14"/>
      <c r="IXO845" s="14"/>
      <c r="IXP845" s="14"/>
      <c r="IXQ845" s="14"/>
      <c r="IXR845" s="14"/>
      <c r="IXS845" s="14"/>
      <c r="IXT845" s="14"/>
      <c r="IXU845" s="14"/>
      <c r="IXV845" s="14"/>
      <c r="IXW845" s="14"/>
      <c r="IXX845" s="14"/>
      <c r="IXY845" s="14"/>
      <c r="IXZ845" s="14"/>
      <c r="IYA845" s="14"/>
      <c r="IYB845" s="14"/>
      <c r="IYC845" s="14"/>
      <c r="IYD845" s="14"/>
      <c r="IYE845" s="14"/>
      <c r="IYF845" s="14"/>
      <c r="IYG845" s="14"/>
      <c r="IYH845" s="14"/>
      <c r="IYI845" s="14"/>
      <c r="IYJ845" s="14"/>
      <c r="IYK845" s="14"/>
      <c r="IYL845" s="14"/>
      <c r="IYM845" s="14"/>
      <c r="IYN845" s="14"/>
      <c r="IYO845" s="14"/>
      <c r="IYP845" s="14"/>
      <c r="IYQ845" s="14"/>
      <c r="IYR845" s="14"/>
      <c r="IYS845" s="14"/>
      <c r="IYT845" s="14"/>
      <c r="IYU845" s="14"/>
      <c r="IYV845" s="14"/>
      <c r="IYW845" s="14"/>
      <c r="IYX845" s="14"/>
      <c r="IYY845" s="14"/>
      <c r="IYZ845" s="14"/>
      <c r="IZA845" s="14"/>
      <c r="IZB845" s="14"/>
      <c r="IZC845" s="14"/>
      <c r="IZD845" s="14"/>
      <c r="IZE845" s="14"/>
      <c r="IZF845" s="14"/>
      <c r="IZG845" s="14"/>
      <c r="IZH845" s="14"/>
      <c r="IZI845" s="14"/>
      <c r="IZJ845" s="14"/>
      <c r="IZK845" s="14"/>
      <c r="IZL845" s="14"/>
      <c r="IZM845" s="14"/>
      <c r="IZN845" s="14"/>
      <c r="IZO845" s="14"/>
      <c r="IZP845" s="14"/>
      <c r="IZQ845" s="14"/>
      <c r="IZR845" s="14"/>
      <c r="IZS845" s="14"/>
      <c r="IZT845" s="14"/>
      <c r="IZU845" s="14"/>
      <c r="IZV845" s="14"/>
      <c r="IZW845" s="14"/>
      <c r="IZX845" s="14"/>
      <c r="IZY845" s="14"/>
      <c r="IZZ845" s="14"/>
      <c r="JAA845" s="14"/>
      <c r="JAB845" s="14"/>
      <c r="JAC845" s="14"/>
      <c r="JAD845" s="14"/>
      <c r="JAE845" s="14"/>
      <c r="JAF845" s="14"/>
      <c r="JAG845" s="14"/>
      <c r="JAH845" s="14"/>
      <c r="JAI845" s="14"/>
      <c r="JAJ845" s="14"/>
      <c r="JAK845" s="14"/>
      <c r="JAL845" s="14"/>
      <c r="JAM845" s="14"/>
      <c r="JAN845" s="14"/>
      <c r="JAO845" s="14"/>
      <c r="JAP845" s="14"/>
      <c r="JAQ845" s="14"/>
      <c r="JAR845" s="14"/>
      <c r="JAS845" s="14"/>
      <c r="JAT845" s="14"/>
      <c r="JAU845" s="14"/>
      <c r="JAV845" s="14"/>
      <c r="JAW845" s="14"/>
      <c r="JAX845" s="14"/>
      <c r="JAY845" s="14"/>
      <c r="JAZ845" s="14"/>
      <c r="JBA845" s="14"/>
      <c r="JBB845" s="14"/>
      <c r="JBC845" s="14"/>
      <c r="JBD845" s="14"/>
      <c r="JBE845" s="14"/>
      <c r="JBF845" s="14"/>
      <c r="JBG845" s="14"/>
      <c r="JBH845" s="14"/>
      <c r="JBI845" s="14"/>
      <c r="JBJ845" s="14"/>
      <c r="JBK845" s="14"/>
      <c r="JBL845" s="14"/>
      <c r="JBM845" s="14"/>
      <c r="JBN845" s="14"/>
      <c r="JBO845" s="14"/>
      <c r="JBP845" s="14"/>
      <c r="JBQ845" s="14"/>
      <c r="JBR845" s="14"/>
      <c r="JBS845" s="14"/>
      <c r="JBT845" s="14"/>
      <c r="JBU845" s="14"/>
      <c r="JBV845" s="14"/>
      <c r="JBW845" s="14"/>
      <c r="JBX845" s="14"/>
      <c r="JBY845" s="14"/>
      <c r="JBZ845" s="14"/>
      <c r="JCA845" s="14"/>
      <c r="JCB845" s="14"/>
      <c r="JCC845" s="14"/>
      <c r="JCD845" s="14"/>
      <c r="JCE845" s="14"/>
      <c r="JCF845" s="14"/>
      <c r="JCG845" s="14"/>
      <c r="JCH845" s="14"/>
      <c r="JCI845" s="14"/>
      <c r="JCJ845" s="14"/>
      <c r="JCK845" s="14"/>
      <c r="JCL845" s="14"/>
      <c r="JCM845" s="14"/>
      <c r="JCN845" s="14"/>
      <c r="JCO845" s="14"/>
      <c r="JCP845" s="14"/>
      <c r="JCQ845" s="14"/>
      <c r="JCR845" s="14"/>
      <c r="JCS845" s="14"/>
      <c r="JCT845" s="14"/>
      <c r="JCU845" s="14"/>
      <c r="JCV845" s="14"/>
      <c r="JCW845" s="14"/>
      <c r="JCX845" s="14"/>
      <c r="JCY845" s="14"/>
      <c r="JCZ845" s="14"/>
      <c r="JDA845" s="14"/>
      <c r="JDB845" s="14"/>
      <c r="JDC845" s="14"/>
      <c r="JDD845" s="14"/>
      <c r="JDE845" s="14"/>
      <c r="JDF845" s="14"/>
      <c r="JDG845" s="14"/>
      <c r="JDH845" s="14"/>
      <c r="JDI845" s="14"/>
      <c r="JDJ845" s="14"/>
      <c r="JDK845" s="14"/>
      <c r="JDL845" s="14"/>
      <c r="JDM845" s="14"/>
      <c r="JDN845" s="14"/>
      <c r="JDO845" s="14"/>
      <c r="JDP845" s="14"/>
      <c r="JDQ845" s="14"/>
      <c r="JDR845" s="14"/>
      <c r="JDS845" s="14"/>
      <c r="JDT845" s="14"/>
      <c r="JDU845" s="14"/>
      <c r="JDV845" s="14"/>
      <c r="JDW845" s="14"/>
      <c r="JDX845" s="14"/>
      <c r="JDY845" s="14"/>
      <c r="JDZ845" s="14"/>
      <c r="JEA845" s="14"/>
      <c r="JEB845" s="14"/>
      <c r="JEC845" s="14"/>
      <c r="JED845" s="14"/>
      <c r="JEE845" s="14"/>
      <c r="JEF845" s="14"/>
      <c r="JEG845" s="14"/>
      <c r="JEH845" s="14"/>
      <c r="JEI845" s="14"/>
      <c r="JEJ845" s="14"/>
      <c r="JEK845" s="14"/>
      <c r="JEL845" s="14"/>
      <c r="JEM845" s="14"/>
      <c r="JEN845" s="14"/>
      <c r="JEO845" s="14"/>
      <c r="JEP845" s="14"/>
      <c r="JEQ845" s="14"/>
      <c r="JER845" s="14"/>
      <c r="JES845" s="14"/>
      <c r="JET845" s="14"/>
      <c r="JEU845" s="14"/>
      <c r="JEV845" s="14"/>
      <c r="JEW845" s="14"/>
      <c r="JEX845" s="14"/>
      <c r="JEY845" s="14"/>
      <c r="JEZ845" s="14"/>
      <c r="JFA845" s="14"/>
      <c r="JFB845" s="14"/>
      <c r="JFC845" s="14"/>
      <c r="JFD845" s="14"/>
      <c r="JFE845" s="14"/>
      <c r="JFF845" s="14"/>
      <c r="JFG845" s="14"/>
      <c r="JFH845" s="14"/>
      <c r="JFI845" s="14"/>
      <c r="JFJ845" s="14"/>
      <c r="JFK845" s="14"/>
      <c r="JFL845" s="14"/>
      <c r="JFM845" s="14"/>
      <c r="JFN845" s="14"/>
      <c r="JFO845" s="14"/>
      <c r="JFP845" s="14"/>
      <c r="JFQ845" s="14"/>
      <c r="JFR845" s="14"/>
      <c r="JFS845" s="14"/>
      <c r="JFT845" s="14"/>
      <c r="JFU845" s="14"/>
      <c r="JFV845" s="14"/>
      <c r="JFW845" s="14"/>
      <c r="JFX845" s="14"/>
      <c r="JFY845" s="14"/>
      <c r="JFZ845" s="14"/>
      <c r="JGA845" s="14"/>
      <c r="JGB845" s="14"/>
      <c r="JGC845" s="14"/>
      <c r="JGD845" s="14"/>
      <c r="JGE845" s="14"/>
      <c r="JGF845" s="14"/>
      <c r="JGG845" s="14"/>
      <c r="JGH845" s="14"/>
      <c r="JGI845" s="14"/>
      <c r="JGJ845" s="14"/>
      <c r="JGK845" s="14"/>
      <c r="JGL845" s="14"/>
      <c r="JGM845" s="14"/>
      <c r="JGN845" s="14"/>
      <c r="JGO845" s="14"/>
      <c r="JGP845" s="14"/>
      <c r="JGQ845" s="14"/>
      <c r="JGR845" s="14"/>
      <c r="JGS845" s="14"/>
      <c r="JGT845" s="14"/>
      <c r="JGU845" s="14"/>
      <c r="JGV845" s="14"/>
      <c r="JGW845" s="14"/>
      <c r="JGX845" s="14"/>
      <c r="JGY845" s="14"/>
      <c r="JGZ845" s="14"/>
      <c r="JHA845" s="14"/>
      <c r="JHB845" s="14"/>
      <c r="JHC845" s="14"/>
      <c r="JHD845" s="14"/>
      <c r="JHE845" s="14"/>
      <c r="JHF845" s="14"/>
      <c r="JHG845" s="14"/>
      <c r="JHH845" s="14"/>
      <c r="JHI845" s="14"/>
      <c r="JHJ845" s="14"/>
      <c r="JHK845" s="14"/>
      <c r="JHL845" s="14"/>
      <c r="JHM845" s="14"/>
      <c r="JHN845" s="14"/>
      <c r="JHO845" s="14"/>
      <c r="JHP845" s="14"/>
      <c r="JHQ845" s="14"/>
      <c r="JHR845" s="14"/>
      <c r="JHS845" s="14"/>
      <c r="JHT845" s="14"/>
      <c r="JHU845" s="14"/>
      <c r="JHV845" s="14"/>
      <c r="JHW845" s="14"/>
      <c r="JHX845" s="14"/>
      <c r="JHY845" s="14"/>
      <c r="JHZ845" s="14"/>
      <c r="JIA845" s="14"/>
      <c r="JIB845" s="14"/>
      <c r="JIC845" s="14"/>
      <c r="JID845" s="14"/>
      <c r="JIE845" s="14"/>
      <c r="JIF845" s="14"/>
      <c r="JIG845" s="14"/>
      <c r="JIH845" s="14"/>
      <c r="JII845" s="14"/>
      <c r="JIJ845" s="14"/>
      <c r="JIK845" s="14"/>
      <c r="JIL845" s="14"/>
      <c r="JIM845" s="14"/>
      <c r="JIN845" s="14"/>
      <c r="JIO845" s="14"/>
      <c r="JIP845" s="14"/>
      <c r="JIQ845" s="14"/>
      <c r="JIR845" s="14"/>
      <c r="JIS845" s="14"/>
      <c r="JIT845" s="14"/>
      <c r="JIU845" s="14"/>
      <c r="JIV845" s="14"/>
      <c r="JIW845" s="14"/>
      <c r="JIX845" s="14"/>
      <c r="JIY845" s="14"/>
      <c r="JIZ845" s="14"/>
      <c r="JJA845" s="14"/>
      <c r="JJB845" s="14"/>
      <c r="JJC845" s="14"/>
      <c r="JJD845" s="14"/>
      <c r="JJE845" s="14"/>
      <c r="JJF845" s="14"/>
      <c r="JJG845" s="14"/>
      <c r="JJH845" s="14"/>
      <c r="JJI845" s="14"/>
      <c r="JJJ845" s="14"/>
      <c r="JJK845" s="14"/>
      <c r="JJL845" s="14"/>
      <c r="JJM845" s="14"/>
      <c r="JJN845" s="14"/>
      <c r="JJO845" s="14"/>
      <c r="JJP845" s="14"/>
      <c r="JJQ845" s="14"/>
      <c r="JJR845" s="14"/>
      <c r="JJS845" s="14"/>
      <c r="JJT845" s="14"/>
      <c r="JJU845" s="14"/>
      <c r="JJV845" s="14"/>
      <c r="JJW845" s="14"/>
      <c r="JJX845" s="14"/>
      <c r="JJY845" s="14"/>
      <c r="JJZ845" s="14"/>
      <c r="JKA845" s="14"/>
      <c r="JKB845" s="14"/>
      <c r="JKC845" s="14"/>
      <c r="JKD845" s="14"/>
      <c r="JKE845" s="14"/>
      <c r="JKF845" s="14"/>
      <c r="JKG845" s="14"/>
      <c r="JKH845" s="14"/>
      <c r="JKI845" s="14"/>
      <c r="JKJ845" s="14"/>
      <c r="JKK845" s="14"/>
      <c r="JKL845" s="14"/>
      <c r="JKM845" s="14"/>
      <c r="JKN845" s="14"/>
      <c r="JKO845" s="14"/>
      <c r="JKP845" s="14"/>
      <c r="JKQ845" s="14"/>
      <c r="JKR845" s="14"/>
      <c r="JKS845" s="14"/>
      <c r="JKT845" s="14"/>
      <c r="JKU845" s="14"/>
      <c r="JKV845" s="14"/>
      <c r="JKW845" s="14"/>
      <c r="JKX845" s="14"/>
      <c r="JKY845" s="14"/>
      <c r="JKZ845" s="14"/>
      <c r="JLA845" s="14"/>
      <c r="JLB845" s="14"/>
      <c r="JLC845" s="14"/>
      <c r="JLD845" s="14"/>
      <c r="JLE845" s="14"/>
      <c r="JLF845" s="14"/>
      <c r="JLG845" s="14"/>
      <c r="JLH845" s="14"/>
      <c r="JLI845" s="14"/>
      <c r="JLJ845" s="14"/>
      <c r="JLK845" s="14"/>
      <c r="JLL845" s="14"/>
      <c r="JLM845" s="14"/>
      <c r="JLN845" s="14"/>
      <c r="JLO845" s="14"/>
      <c r="JLP845" s="14"/>
      <c r="JLQ845" s="14"/>
      <c r="JLR845" s="14"/>
      <c r="JLS845" s="14"/>
      <c r="JLT845" s="14"/>
      <c r="JLU845" s="14"/>
      <c r="JLV845" s="14"/>
      <c r="JLW845" s="14"/>
      <c r="JLX845" s="14"/>
      <c r="JLY845" s="14"/>
      <c r="JLZ845" s="14"/>
      <c r="JMA845" s="14"/>
      <c r="JMB845" s="14"/>
      <c r="JMC845" s="14"/>
      <c r="JMD845" s="14"/>
      <c r="JME845" s="14"/>
      <c r="JMF845" s="14"/>
      <c r="JMG845" s="14"/>
      <c r="JMH845" s="14"/>
      <c r="JMI845" s="14"/>
      <c r="JMJ845" s="14"/>
      <c r="JMK845" s="14"/>
      <c r="JML845" s="14"/>
      <c r="JMM845" s="14"/>
      <c r="JMN845" s="14"/>
      <c r="JMO845" s="14"/>
      <c r="JMP845" s="14"/>
      <c r="JMQ845" s="14"/>
      <c r="JMR845" s="14"/>
      <c r="JMS845" s="14"/>
      <c r="JMT845" s="14"/>
      <c r="JMU845" s="14"/>
      <c r="JMV845" s="14"/>
      <c r="JMW845" s="14"/>
      <c r="JMX845" s="14"/>
      <c r="JMY845" s="14"/>
      <c r="JMZ845" s="14"/>
      <c r="JNA845" s="14"/>
      <c r="JNB845" s="14"/>
      <c r="JNC845" s="14"/>
      <c r="JND845" s="14"/>
      <c r="JNE845" s="14"/>
      <c r="JNF845" s="14"/>
      <c r="JNG845" s="14"/>
      <c r="JNH845" s="14"/>
      <c r="JNI845" s="14"/>
      <c r="JNJ845" s="14"/>
      <c r="JNK845" s="14"/>
      <c r="JNL845" s="14"/>
      <c r="JNM845" s="14"/>
      <c r="JNN845" s="14"/>
      <c r="JNO845" s="14"/>
      <c r="JNP845" s="14"/>
      <c r="JNQ845" s="14"/>
      <c r="JNR845" s="14"/>
      <c r="JNS845" s="14"/>
      <c r="JNT845" s="14"/>
      <c r="JNU845" s="14"/>
      <c r="JNV845" s="14"/>
      <c r="JNW845" s="14"/>
      <c r="JNX845" s="14"/>
      <c r="JNY845" s="14"/>
      <c r="JNZ845" s="14"/>
      <c r="JOA845" s="14"/>
      <c r="JOB845" s="14"/>
      <c r="JOC845" s="14"/>
      <c r="JOD845" s="14"/>
      <c r="JOE845" s="14"/>
      <c r="JOF845" s="14"/>
      <c r="JOG845" s="14"/>
      <c r="JOH845" s="14"/>
      <c r="JOI845" s="14"/>
      <c r="JOJ845" s="14"/>
      <c r="JOK845" s="14"/>
      <c r="JOL845" s="14"/>
      <c r="JOM845" s="14"/>
      <c r="JON845" s="14"/>
      <c r="JOO845" s="14"/>
      <c r="JOP845" s="14"/>
      <c r="JOQ845" s="14"/>
      <c r="JOR845" s="14"/>
      <c r="JOS845" s="14"/>
      <c r="JOT845" s="14"/>
      <c r="JOU845" s="14"/>
      <c r="JOV845" s="14"/>
      <c r="JOW845" s="14"/>
      <c r="JOX845" s="14"/>
      <c r="JOY845" s="14"/>
      <c r="JOZ845" s="14"/>
      <c r="JPA845" s="14"/>
      <c r="JPB845" s="14"/>
      <c r="JPC845" s="14"/>
      <c r="JPD845" s="14"/>
      <c r="JPE845" s="14"/>
      <c r="JPF845" s="14"/>
      <c r="JPG845" s="14"/>
      <c r="JPH845" s="14"/>
      <c r="JPI845" s="14"/>
      <c r="JPJ845" s="14"/>
      <c r="JPK845" s="14"/>
      <c r="JPL845" s="14"/>
      <c r="JPM845" s="14"/>
      <c r="JPN845" s="14"/>
      <c r="JPO845" s="14"/>
      <c r="JPP845" s="14"/>
      <c r="JPQ845" s="14"/>
      <c r="JPR845" s="14"/>
      <c r="JPS845" s="14"/>
      <c r="JPT845" s="14"/>
      <c r="JPU845" s="14"/>
      <c r="JPV845" s="14"/>
      <c r="JPW845" s="14"/>
      <c r="JPX845" s="14"/>
      <c r="JPY845" s="14"/>
      <c r="JPZ845" s="14"/>
      <c r="JQA845" s="14"/>
      <c r="JQB845" s="14"/>
      <c r="JQC845" s="14"/>
      <c r="JQD845" s="14"/>
      <c r="JQE845" s="14"/>
      <c r="JQF845" s="14"/>
      <c r="JQG845" s="14"/>
      <c r="JQH845" s="14"/>
      <c r="JQI845" s="14"/>
      <c r="JQJ845" s="14"/>
      <c r="JQK845" s="14"/>
      <c r="JQL845" s="14"/>
      <c r="JQM845" s="14"/>
      <c r="JQN845" s="14"/>
      <c r="JQO845" s="14"/>
      <c r="JQP845" s="14"/>
      <c r="JQQ845" s="14"/>
      <c r="JQR845" s="14"/>
      <c r="JQS845" s="14"/>
      <c r="JQT845" s="14"/>
      <c r="JQU845" s="14"/>
      <c r="JQV845" s="14"/>
      <c r="JQW845" s="14"/>
      <c r="JQX845" s="14"/>
      <c r="JQY845" s="14"/>
      <c r="JQZ845" s="14"/>
      <c r="JRA845" s="14"/>
      <c r="JRB845" s="14"/>
      <c r="JRC845" s="14"/>
      <c r="JRD845" s="14"/>
      <c r="JRE845" s="14"/>
      <c r="JRF845" s="14"/>
      <c r="JRG845" s="14"/>
      <c r="JRH845" s="14"/>
      <c r="JRI845" s="14"/>
      <c r="JRJ845" s="14"/>
      <c r="JRK845" s="14"/>
      <c r="JRL845" s="14"/>
      <c r="JRM845" s="14"/>
      <c r="JRN845" s="14"/>
      <c r="JRO845" s="14"/>
      <c r="JRP845" s="14"/>
      <c r="JRQ845" s="14"/>
      <c r="JRR845" s="14"/>
      <c r="JRS845" s="14"/>
      <c r="JRT845" s="14"/>
      <c r="JRU845" s="14"/>
      <c r="JRV845" s="14"/>
      <c r="JRW845" s="14"/>
      <c r="JRX845" s="14"/>
      <c r="JRY845" s="14"/>
      <c r="JRZ845" s="14"/>
      <c r="JSA845" s="14"/>
      <c r="JSB845" s="14"/>
      <c r="JSC845" s="14"/>
      <c r="JSD845" s="14"/>
      <c r="JSE845" s="14"/>
      <c r="JSF845" s="14"/>
      <c r="JSG845" s="14"/>
      <c r="JSH845" s="14"/>
      <c r="JSI845" s="14"/>
      <c r="JSJ845" s="14"/>
      <c r="JSK845" s="14"/>
      <c r="JSL845" s="14"/>
      <c r="JSM845" s="14"/>
      <c r="JSN845" s="14"/>
      <c r="JSO845" s="14"/>
      <c r="JSP845" s="14"/>
      <c r="JSQ845" s="14"/>
      <c r="JSR845" s="14"/>
      <c r="JSS845" s="14"/>
      <c r="JST845" s="14"/>
      <c r="JSU845" s="14"/>
      <c r="JSV845" s="14"/>
      <c r="JSW845" s="14"/>
      <c r="JSX845" s="14"/>
      <c r="JSY845" s="14"/>
      <c r="JSZ845" s="14"/>
      <c r="JTA845" s="14"/>
      <c r="JTB845" s="14"/>
      <c r="JTC845" s="14"/>
      <c r="JTD845" s="14"/>
      <c r="JTE845" s="14"/>
      <c r="JTF845" s="14"/>
      <c r="JTG845" s="14"/>
      <c r="JTH845" s="14"/>
      <c r="JTI845" s="14"/>
      <c r="JTJ845" s="14"/>
      <c r="JTK845" s="14"/>
      <c r="JTL845" s="14"/>
      <c r="JTM845" s="14"/>
      <c r="JTN845" s="14"/>
      <c r="JTO845" s="14"/>
      <c r="JTP845" s="14"/>
      <c r="JTQ845" s="14"/>
      <c r="JTR845" s="14"/>
      <c r="JTS845" s="14"/>
      <c r="JTT845" s="14"/>
      <c r="JTU845" s="14"/>
      <c r="JTV845" s="14"/>
      <c r="JTW845" s="14"/>
      <c r="JTX845" s="14"/>
      <c r="JTY845" s="14"/>
      <c r="JTZ845" s="14"/>
      <c r="JUA845" s="14"/>
      <c r="JUB845" s="14"/>
      <c r="JUC845" s="14"/>
      <c r="JUD845" s="14"/>
      <c r="JUE845" s="14"/>
      <c r="JUF845" s="14"/>
      <c r="JUG845" s="14"/>
      <c r="JUH845" s="14"/>
      <c r="JUI845" s="14"/>
      <c r="JUJ845" s="14"/>
      <c r="JUK845" s="14"/>
      <c r="JUL845" s="14"/>
      <c r="JUM845" s="14"/>
      <c r="JUN845" s="14"/>
      <c r="JUO845" s="14"/>
      <c r="JUP845" s="14"/>
      <c r="JUQ845" s="14"/>
      <c r="JUR845" s="14"/>
      <c r="JUS845" s="14"/>
      <c r="JUT845" s="14"/>
      <c r="JUU845" s="14"/>
      <c r="JUV845" s="14"/>
      <c r="JUW845" s="14"/>
      <c r="JUX845" s="14"/>
      <c r="JUY845" s="14"/>
      <c r="JUZ845" s="14"/>
      <c r="JVA845" s="14"/>
      <c r="JVB845" s="14"/>
      <c r="JVC845" s="14"/>
      <c r="JVD845" s="14"/>
      <c r="JVE845" s="14"/>
      <c r="JVF845" s="14"/>
      <c r="JVG845" s="14"/>
      <c r="JVH845" s="14"/>
      <c r="JVI845" s="14"/>
      <c r="JVJ845" s="14"/>
      <c r="JVK845" s="14"/>
      <c r="JVL845" s="14"/>
      <c r="JVM845" s="14"/>
      <c r="JVN845" s="14"/>
      <c r="JVO845" s="14"/>
      <c r="JVP845" s="14"/>
      <c r="JVQ845" s="14"/>
      <c r="JVR845" s="14"/>
      <c r="JVS845" s="14"/>
      <c r="JVT845" s="14"/>
      <c r="JVU845" s="14"/>
      <c r="JVV845" s="14"/>
      <c r="JVW845" s="14"/>
      <c r="JVX845" s="14"/>
      <c r="JVY845" s="14"/>
      <c r="JVZ845" s="14"/>
      <c r="JWA845" s="14"/>
      <c r="JWB845" s="14"/>
      <c r="JWC845" s="14"/>
      <c r="JWD845" s="14"/>
      <c r="JWE845" s="14"/>
      <c r="JWF845" s="14"/>
      <c r="JWG845" s="14"/>
      <c r="JWH845" s="14"/>
      <c r="JWI845" s="14"/>
      <c r="JWJ845" s="14"/>
      <c r="JWK845" s="14"/>
      <c r="JWL845" s="14"/>
      <c r="JWM845" s="14"/>
      <c r="JWN845" s="14"/>
      <c r="JWO845" s="14"/>
      <c r="JWP845" s="14"/>
      <c r="JWQ845" s="14"/>
      <c r="JWR845" s="14"/>
      <c r="JWS845" s="14"/>
      <c r="JWT845" s="14"/>
      <c r="JWU845" s="14"/>
      <c r="JWV845" s="14"/>
      <c r="JWW845" s="14"/>
      <c r="JWX845" s="14"/>
      <c r="JWY845" s="14"/>
      <c r="JWZ845" s="14"/>
      <c r="JXA845" s="14"/>
      <c r="JXB845" s="14"/>
      <c r="JXC845" s="14"/>
      <c r="JXD845" s="14"/>
      <c r="JXE845" s="14"/>
      <c r="JXF845" s="14"/>
      <c r="JXG845" s="14"/>
      <c r="JXH845" s="14"/>
      <c r="JXI845" s="14"/>
      <c r="JXJ845" s="14"/>
      <c r="JXK845" s="14"/>
      <c r="JXL845" s="14"/>
      <c r="JXM845" s="14"/>
      <c r="JXN845" s="14"/>
      <c r="JXO845" s="14"/>
      <c r="JXP845" s="14"/>
      <c r="JXQ845" s="14"/>
      <c r="JXR845" s="14"/>
      <c r="JXS845" s="14"/>
      <c r="JXT845" s="14"/>
      <c r="JXU845" s="14"/>
      <c r="JXV845" s="14"/>
      <c r="JXW845" s="14"/>
      <c r="JXX845" s="14"/>
      <c r="JXY845" s="14"/>
      <c r="JXZ845" s="14"/>
      <c r="JYA845" s="14"/>
      <c r="JYB845" s="14"/>
      <c r="JYC845" s="14"/>
      <c r="JYD845" s="14"/>
      <c r="JYE845" s="14"/>
      <c r="JYF845" s="14"/>
      <c r="JYG845" s="14"/>
      <c r="JYH845" s="14"/>
      <c r="JYI845" s="14"/>
      <c r="JYJ845" s="14"/>
      <c r="JYK845" s="14"/>
      <c r="JYL845" s="14"/>
      <c r="JYM845" s="14"/>
      <c r="JYN845" s="14"/>
      <c r="JYO845" s="14"/>
      <c r="JYP845" s="14"/>
      <c r="JYQ845" s="14"/>
      <c r="JYR845" s="14"/>
      <c r="JYS845" s="14"/>
      <c r="JYT845" s="14"/>
      <c r="JYU845" s="14"/>
      <c r="JYV845" s="14"/>
      <c r="JYW845" s="14"/>
      <c r="JYX845" s="14"/>
      <c r="JYY845" s="14"/>
      <c r="JYZ845" s="14"/>
      <c r="JZA845" s="14"/>
      <c r="JZB845" s="14"/>
      <c r="JZC845" s="14"/>
      <c r="JZD845" s="14"/>
      <c r="JZE845" s="14"/>
      <c r="JZF845" s="14"/>
      <c r="JZG845" s="14"/>
      <c r="JZH845" s="14"/>
      <c r="JZI845" s="14"/>
      <c r="JZJ845" s="14"/>
      <c r="JZK845" s="14"/>
      <c r="JZL845" s="14"/>
      <c r="JZM845" s="14"/>
      <c r="JZN845" s="14"/>
      <c r="JZO845" s="14"/>
      <c r="JZP845" s="14"/>
      <c r="JZQ845" s="14"/>
      <c r="JZR845" s="14"/>
      <c r="JZS845" s="14"/>
      <c r="JZT845" s="14"/>
      <c r="JZU845" s="14"/>
      <c r="JZV845" s="14"/>
      <c r="JZW845" s="14"/>
      <c r="JZX845" s="14"/>
      <c r="JZY845" s="14"/>
      <c r="JZZ845" s="14"/>
      <c r="KAA845" s="14"/>
      <c r="KAB845" s="14"/>
      <c r="KAC845" s="14"/>
      <c r="KAD845" s="14"/>
      <c r="KAE845" s="14"/>
      <c r="KAF845" s="14"/>
      <c r="KAG845" s="14"/>
      <c r="KAH845" s="14"/>
      <c r="KAI845" s="14"/>
      <c r="KAJ845" s="14"/>
      <c r="KAK845" s="14"/>
      <c r="KAL845" s="14"/>
      <c r="KAM845" s="14"/>
      <c r="KAN845" s="14"/>
      <c r="KAO845" s="14"/>
      <c r="KAP845" s="14"/>
      <c r="KAQ845" s="14"/>
      <c r="KAR845" s="14"/>
      <c r="KAS845" s="14"/>
      <c r="KAT845" s="14"/>
      <c r="KAU845" s="14"/>
      <c r="KAV845" s="14"/>
      <c r="KAW845" s="14"/>
      <c r="KAX845" s="14"/>
      <c r="KAY845" s="14"/>
      <c r="KAZ845" s="14"/>
      <c r="KBA845" s="14"/>
      <c r="KBB845" s="14"/>
      <c r="KBC845" s="14"/>
      <c r="KBD845" s="14"/>
      <c r="KBE845" s="14"/>
      <c r="KBF845" s="14"/>
      <c r="KBG845" s="14"/>
      <c r="KBH845" s="14"/>
      <c r="KBI845" s="14"/>
      <c r="KBJ845" s="14"/>
      <c r="KBK845" s="14"/>
      <c r="KBL845" s="14"/>
      <c r="KBM845" s="14"/>
      <c r="KBN845" s="14"/>
      <c r="KBO845" s="14"/>
      <c r="KBP845" s="14"/>
      <c r="KBQ845" s="14"/>
      <c r="KBR845" s="14"/>
      <c r="KBS845" s="14"/>
      <c r="KBT845" s="14"/>
      <c r="KBU845" s="14"/>
      <c r="KBV845" s="14"/>
      <c r="KBW845" s="14"/>
      <c r="KBX845" s="14"/>
      <c r="KBY845" s="14"/>
      <c r="KBZ845" s="14"/>
      <c r="KCA845" s="14"/>
      <c r="KCB845" s="14"/>
      <c r="KCC845" s="14"/>
      <c r="KCD845" s="14"/>
      <c r="KCE845" s="14"/>
      <c r="KCF845" s="14"/>
      <c r="KCG845" s="14"/>
      <c r="KCH845" s="14"/>
      <c r="KCI845" s="14"/>
      <c r="KCJ845" s="14"/>
      <c r="KCK845" s="14"/>
      <c r="KCL845" s="14"/>
      <c r="KCM845" s="14"/>
      <c r="KCN845" s="14"/>
      <c r="KCO845" s="14"/>
      <c r="KCP845" s="14"/>
      <c r="KCQ845" s="14"/>
      <c r="KCR845" s="14"/>
      <c r="KCS845" s="14"/>
      <c r="KCT845" s="14"/>
      <c r="KCU845" s="14"/>
      <c r="KCV845" s="14"/>
      <c r="KCW845" s="14"/>
      <c r="KCX845" s="14"/>
      <c r="KCY845" s="14"/>
      <c r="KCZ845" s="14"/>
      <c r="KDA845" s="14"/>
      <c r="KDB845" s="14"/>
      <c r="KDC845" s="14"/>
      <c r="KDD845" s="14"/>
      <c r="KDE845" s="14"/>
      <c r="KDF845" s="14"/>
      <c r="KDG845" s="14"/>
      <c r="KDH845" s="14"/>
      <c r="KDI845" s="14"/>
      <c r="KDJ845" s="14"/>
      <c r="KDK845" s="14"/>
      <c r="KDL845" s="14"/>
      <c r="KDM845" s="14"/>
      <c r="KDN845" s="14"/>
      <c r="KDO845" s="14"/>
      <c r="KDP845" s="14"/>
      <c r="KDQ845" s="14"/>
      <c r="KDR845" s="14"/>
      <c r="KDS845" s="14"/>
      <c r="KDT845" s="14"/>
      <c r="KDU845" s="14"/>
      <c r="KDV845" s="14"/>
      <c r="KDW845" s="14"/>
      <c r="KDX845" s="14"/>
      <c r="KDY845" s="14"/>
      <c r="KDZ845" s="14"/>
      <c r="KEA845" s="14"/>
      <c r="KEB845" s="14"/>
      <c r="KEC845" s="14"/>
      <c r="KED845" s="14"/>
      <c r="KEE845" s="14"/>
      <c r="KEF845" s="14"/>
      <c r="KEG845" s="14"/>
      <c r="KEH845" s="14"/>
      <c r="KEI845" s="14"/>
      <c r="KEJ845" s="14"/>
      <c r="KEK845" s="14"/>
      <c r="KEL845" s="14"/>
      <c r="KEM845" s="14"/>
      <c r="KEN845" s="14"/>
      <c r="KEO845" s="14"/>
      <c r="KEP845" s="14"/>
      <c r="KEQ845" s="14"/>
      <c r="KER845" s="14"/>
      <c r="KES845" s="14"/>
      <c r="KET845" s="14"/>
      <c r="KEU845" s="14"/>
      <c r="KEV845" s="14"/>
      <c r="KEW845" s="14"/>
      <c r="KEX845" s="14"/>
      <c r="KEY845" s="14"/>
      <c r="KEZ845" s="14"/>
      <c r="KFA845" s="14"/>
      <c r="KFB845" s="14"/>
      <c r="KFC845" s="14"/>
      <c r="KFD845" s="14"/>
      <c r="KFE845" s="14"/>
      <c r="KFF845" s="14"/>
      <c r="KFG845" s="14"/>
      <c r="KFH845" s="14"/>
      <c r="KFI845" s="14"/>
      <c r="KFJ845" s="14"/>
      <c r="KFK845" s="14"/>
      <c r="KFL845" s="14"/>
      <c r="KFM845" s="14"/>
      <c r="KFN845" s="14"/>
      <c r="KFO845" s="14"/>
      <c r="KFP845" s="14"/>
      <c r="KFQ845" s="14"/>
      <c r="KFR845" s="14"/>
      <c r="KFS845" s="14"/>
      <c r="KFT845" s="14"/>
      <c r="KFU845" s="14"/>
      <c r="KFV845" s="14"/>
      <c r="KFW845" s="14"/>
      <c r="KFX845" s="14"/>
      <c r="KFY845" s="14"/>
      <c r="KFZ845" s="14"/>
      <c r="KGA845" s="14"/>
      <c r="KGB845" s="14"/>
      <c r="KGC845" s="14"/>
      <c r="KGD845" s="14"/>
      <c r="KGE845" s="14"/>
      <c r="KGF845" s="14"/>
      <c r="KGG845" s="14"/>
      <c r="KGH845" s="14"/>
      <c r="KGI845" s="14"/>
      <c r="KGJ845" s="14"/>
      <c r="KGK845" s="14"/>
      <c r="KGL845" s="14"/>
      <c r="KGM845" s="14"/>
      <c r="KGN845" s="14"/>
      <c r="KGO845" s="14"/>
      <c r="KGP845" s="14"/>
      <c r="KGQ845" s="14"/>
      <c r="KGR845" s="14"/>
      <c r="KGS845" s="14"/>
      <c r="KGT845" s="14"/>
      <c r="KGU845" s="14"/>
      <c r="KGV845" s="14"/>
      <c r="KGW845" s="14"/>
      <c r="KGX845" s="14"/>
      <c r="KGY845" s="14"/>
      <c r="KGZ845" s="14"/>
      <c r="KHA845" s="14"/>
      <c r="KHB845" s="14"/>
      <c r="KHC845" s="14"/>
      <c r="KHD845" s="14"/>
      <c r="KHE845" s="14"/>
      <c r="KHF845" s="14"/>
      <c r="KHG845" s="14"/>
      <c r="KHH845" s="14"/>
      <c r="KHI845" s="14"/>
      <c r="KHJ845" s="14"/>
      <c r="KHK845" s="14"/>
      <c r="KHL845" s="14"/>
      <c r="KHM845" s="14"/>
      <c r="KHN845" s="14"/>
      <c r="KHO845" s="14"/>
      <c r="KHP845" s="14"/>
      <c r="KHQ845" s="14"/>
      <c r="KHR845" s="14"/>
      <c r="KHS845" s="14"/>
      <c r="KHT845" s="14"/>
      <c r="KHU845" s="14"/>
      <c r="KHV845" s="14"/>
      <c r="KHW845" s="14"/>
      <c r="KHX845" s="14"/>
      <c r="KHY845" s="14"/>
      <c r="KHZ845" s="14"/>
      <c r="KIA845" s="14"/>
      <c r="KIB845" s="14"/>
      <c r="KIC845" s="14"/>
      <c r="KID845" s="14"/>
      <c r="KIE845" s="14"/>
      <c r="KIF845" s="14"/>
      <c r="KIG845" s="14"/>
      <c r="KIH845" s="14"/>
      <c r="KII845" s="14"/>
      <c r="KIJ845" s="14"/>
      <c r="KIK845" s="14"/>
      <c r="KIL845" s="14"/>
      <c r="KIM845" s="14"/>
      <c r="KIN845" s="14"/>
      <c r="KIO845" s="14"/>
      <c r="KIP845" s="14"/>
      <c r="KIQ845" s="14"/>
      <c r="KIR845" s="14"/>
      <c r="KIS845" s="14"/>
      <c r="KIT845" s="14"/>
      <c r="KIU845" s="14"/>
      <c r="KIV845" s="14"/>
      <c r="KIW845" s="14"/>
      <c r="KIX845" s="14"/>
      <c r="KIY845" s="14"/>
      <c r="KIZ845" s="14"/>
      <c r="KJA845" s="14"/>
      <c r="KJB845" s="14"/>
      <c r="KJC845" s="14"/>
      <c r="KJD845" s="14"/>
      <c r="KJE845" s="14"/>
      <c r="KJF845" s="14"/>
      <c r="KJG845" s="14"/>
      <c r="KJH845" s="14"/>
      <c r="KJI845" s="14"/>
      <c r="KJJ845" s="14"/>
      <c r="KJK845" s="14"/>
      <c r="KJL845" s="14"/>
      <c r="KJM845" s="14"/>
      <c r="KJN845" s="14"/>
      <c r="KJO845" s="14"/>
      <c r="KJP845" s="14"/>
      <c r="KJQ845" s="14"/>
      <c r="KJR845" s="14"/>
      <c r="KJS845" s="14"/>
      <c r="KJT845" s="14"/>
      <c r="KJU845" s="14"/>
      <c r="KJV845" s="14"/>
      <c r="KJW845" s="14"/>
      <c r="KJX845" s="14"/>
      <c r="KJY845" s="14"/>
      <c r="KJZ845" s="14"/>
      <c r="KKA845" s="14"/>
      <c r="KKB845" s="14"/>
      <c r="KKC845" s="14"/>
      <c r="KKD845" s="14"/>
      <c r="KKE845" s="14"/>
      <c r="KKF845" s="14"/>
      <c r="KKG845" s="14"/>
      <c r="KKH845" s="14"/>
      <c r="KKI845" s="14"/>
      <c r="KKJ845" s="14"/>
      <c r="KKK845" s="14"/>
      <c r="KKL845" s="14"/>
      <c r="KKM845" s="14"/>
      <c r="KKN845" s="14"/>
      <c r="KKO845" s="14"/>
      <c r="KKP845" s="14"/>
      <c r="KKQ845" s="14"/>
      <c r="KKR845" s="14"/>
      <c r="KKS845" s="14"/>
      <c r="KKT845" s="14"/>
      <c r="KKU845" s="14"/>
      <c r="KKV845" s="14"/>
      <c r="KKW845" s="14"/>
      <c r="KKX845" s="14"/>
      <c r="KKY845" s="14"/>
      <c r="KKZ845" s="14"/>
      <c r="KLA845" s="14"/>
      <c r="KLB845" s="14"/>
      <c r="KLC845" s="14"/>
      <c r="KLD845" s="14"/>
      <c r="KLE845" s="14"/>
      <c r="KLF845" s="14"/>
      <c r="KLG845" s="14"/>
      <c r="KLH845" s="14"/>
      <c r="KLI845" s="14"/>
      <c r="KLJ845" s="14"/>
      <c r="KLK845" s="14"/>
      <c r="KLL845" s="14"/>
      <c r="KLM845" s="14"/>
      <c r="KLN845" s="14"/>
      <c r="KLO845" s="14"/>
      <c r="KLP845" s="14"/>
      <c r="KLQ845" s="14"/>
      <c r="KLR845" s="14"/>
      <c r="KLS845" s="14"/>
      <c r="KLT845" s="14"/>
      <c r="KLU845" s="14"/>
      <c r="KLV845" s="14"/>
      <c r="KLW845" s="14"/>
      <c r="KLX845" s="14"/>
      <c r="KLY845" s="14"/>
      <c r="KLZ845" s="14"/>
      <c r="KMA845" s="14"/>
      <c r="KMB845" s="14"/>
      <c r="KMC845" s="14"/>
      <c r="KMD845" s="14"/>
      <c r="KME845" s="14"/>
      <c r="KMF845" s="14"/>
      <c r="KMG845" s="14"/>
      <c r="KMH845" s="14"/>
      <c r="KMI845" s="14"/>
      <c r="KMJ845" s="14"/>
      <c r="KMK845" s="14"/>
      <c r="KML845" s="14"/>
      <c r="KMM845" s="14"/>
      <c r="KMN845" s="14"/>
      <c r="KMO845" s="14"/>
      <c r="KMP845" s="14"/>
      <c r="KMQ845" s="14"/>
      <c r="KMR845" s="14"/>
      <c r="KMS845" s="14"/>
      <c r="KMT845" s="14"/>
      <c r="KMU845" s="14"/>
      <c r="KMV845" s="14"/>
      <c r="KMW845" s="14"/>
      <c r="KMX845" s="14"/>
      <c r="KMY845" s="14"/>
      <c r="KMZ845" s="14"/>
      <c r="KNA845" s="14"/>
      <c r="KNB845" s="14"/>
      <c r="KNC845" s="14"/>
      <c r="KND845" s="14"/>
      <c r="KNE845" s="14"/>
      <c r="KNF845" s="14"/>
      <c r="KNG845" s="14"/>
      <c r="KNH845" s="14"/>
      <c r="KNI845" s="14"/>
      <c r="KNJ845" s="14"/>
      <c r="KNK845" s="14"/>
      <c r="KNL845" s="14"/>
      <c r="KNM845" s="14"/>
      <c r="KNN845" s="14"/>
      <c r="KNO845" s="14"/>
      <c r="KNP845" s="14"/>
      <c r="KNQ845" s="14"/>
      <c r="KNR845" s="14"/>
      <c r="KNS845" s="14"/>
      <c r="KNT845" s="14"/>
      <c r="KNU845" s="14"/>
      <c r="KNV845" s="14"/>
      <c r="KNW845" s="14"/>
      <c r="KNX845" s="14"/>
      <c r="KNY845" s="14"/>
      <c r="KNZ845" s="14"/>
      <c r="KOA845" s="14"/>
      <c r="KOB845" s="14"/>
      <c r="KOC845" s="14"/>
      <c r="KOD845" s="14"/>
      <c r="KOE845" s="14"/>
      <c r="KOF845" s="14"/>
      <c r="KOG845" s="14"/>
      <c r="KOH845" s="14"/>
      <c r="KOI845" s="14"/>
      <c r="KOJ845" s="14"/>
      <c r="KOK845" s="14"/>
      <c r="KOL845" s="14"/>
      <c r="KOM845" s="14"/>
      <c r="KON845" s="14"/>
      <c r="KOO845" s="14"/>
      <c r="KOP845" s="14"/>
      <c r="KOQ845" s="14"/>
      <c r="KOR845" s="14"/>
      <c r="KOS845" s="14"/>
      <c r="KOT845" s="14"/>
      <c r="KOU845" s="14"/>
      <c r="KOV845" s="14"/>
      <c r="KOW845" s="14"/>
      <c r="KOX845" s="14"/>
      <c r="KOY845" s="14"/>
      <c r="KOZ845" s="14"/>
      <c r="KPA845" s="14"/>
      <c r="KPB845" s="14"/>
      <c r="KPC845" s="14"/>
      <c r="KPD845" s="14"/>
      <c r="KPE845" s="14"/>
      <c r="KPF845" s="14"/>
      <c r="KPG845" s="14"/>
      <c r="KPH845" s="14"/>
      <c r="KPI845" s="14"/>
      <c r="KPJ845" s="14"/>
      <c r="KPK845" s="14"/>
      <c r="KPL845" s="14"/>
      <c r="KPM845" s="14"/>
      <c r="KPN845" s="14"/>
      <c r="KPO845" s="14"/>
      <c r="KPP845" s="14"/>
      <c r="KPQ845" s="14"/>
      <c r="KPR845" s="14"/>
      <c r="KPS845" s="14"/>
      <c r="KPT845" s="14"/>
      <c r="KPU845" s="14"/>
      <c r="KPV845" s="14"/>
      <c r="KPW845" s="14"/>
      <c r="KPX845" s="14"/>
      <c r="KPY845" s="14"/>
      <c r="KPZ845" s="14"/>
      <c r="KQA845" s="14"/>
      <c r="KQB845" s="14"/>
      <c r="KQC845" s="14"/>
      <c r="KQD845" s="14"/>
      <c r="KQE845" s="14"/>
      <c r="KQF845" s="14"/>
      <c r="KQG845" s="14"/>
      <c r="KQH845" s="14"/>
      <c r="KQI845" s="14"/>
      <c r="KQJ845" s="14"/>
      <c r="KQK845" s="14"/>
      <c r="KQL845" s="14"/>
      <c r="KQM845" s="14"/>
      <c r="KQN845" s="14"/>
      <c r="KQO845" s="14"/>
      <c r="KQP845" s="14"/>
      <c r="KQQ845" s="14"/>
      <c r="KQR845" s="14"/>
      <c r="KQS845" s="14"/>
      <c r="KQT845" s="14"/>
      <c r="KQU845" s="14"/>
      <c r="KQV845" s="14"/>
      <c r="KQW845" s="14"/>
      <c r="KQX845" s="14"/>
      <c r="KQY845" s="14"/>
      <c r="KQZ845" s="14"/>
      <c r="KRA845" s="14"/>
      <c r="KRB845" s="14"/>
      <c r="KRC845" s="14"/>
      <c r="KRD845" s="14"/>
      <c r="KRE845" s="14"/>
      <c r="KRF845" s="14"/>
      <c r="KRG845" s="14"/>
      <c r="KRH845" s="14"/>
      <c r="KRI845" s="14"/>
      <c r="KRJ845" s="14"/>
      <c r="KRK845" s="14"/>
      <c r="KRL845" s="14"/>
      <c r="KRM845" s="14"/>
      <c r="KRN845" s="14"/>
      <c r="KRO845" s="14"/>
      <c r="KRP845" s="14"/>
      <c r="KRQ845" s="14"/>
      <c r="KRR845" s="14"/>
      <c r="KRS845" s="14"/>
      <c r="KRT845" s="14"/>
      <c r="KRU845" s="14"/>
      <c r="KRV845" s="14"/>
      <c r="KRW845" s="14"/>
      <c r="KRX845" s="14"/>
      <c r="KRY845" s="14"/>
      <c r="KRZ845" s="14"/>
      <c r="KSA845" s="14"/>
      <c r="KSB845" s="14"/>
      <c r="KSC845" s="14"/>
      <c r="KSD845" s="14"/>
      <c r="KSE845" s="14"/>
      <c r="KSF845" s="14"/>
      <c r="KSG845" s="14"/>
      <c r="KSH845" s="14"/>
      <c r="KSI845" s="14"/>
      <c r="KSJ845" s="14"/>
      <c r="KSK845" s="14"/>
      <c r="KSL845" s="14"/>
      <c r="KSM845" s="14"/>
      <c r="KSN845" s="14"/>
      <c r="KSO845" s="14"/>
      <c r="KSP845" s="14"/>
      <c r="KSQ845" s="14"/>
      <c r="KSR845" s="14"/>
      <c r="KSS845" s="14"/>
      <c r="KST845" s="14"/>
      <c r="KSU845" s="14"/>
      <c r="KSV845" s="14"/>
      <c r="KSW845" s="14"/>
      <c r="KSX845" s="14"/>
      <c r="KSY845" s="14"/>
      <c r="KSZ845" s="14"/>
      <c r="KTA845" s="14"/>
      <c r="KTB845" s="14"/>
      <c r="KTC845" s="14"/>
      <c r="KTD845" s="14"/>
      <c r="KTE845" s="14"/>
      <c r="KTF845" s="14"/>
      <c r="KTG845" s="14"/>
      <c r="KTH845" s="14"/>
      <c r="KTI845" s="14"/>
      <c r="KTJ845" s="14"/>
      <c r="KTK845" s="14"/>
      <c r="KTL845" s="14"/>
      <c r="KTM845" s="14"/>
      <c r="KTN845" s="14"/>
      <c r="KTO845" s="14"/>
      <c r="KTP845" s="14"/>
      <c r="KTQ845" s="14"/>
      <c r="KTR845" s="14"/>
      <c r="KTS845" s="14"/>
      <c r="KTT845" s="14"/>
      <c r="KTU845" s="14"/>
      <c r="KTV845" s="14"/>
      <c r="KTW845" s="14"/>
      <c r="KTX845" s="14"/>
      <c r="KTY845" s="14"/>
      <c r="KTZ845" s="14"/>
      <c r="KUA845" s="14"/>
      <c r="KUB845" s="14"/>
      <c r="KUC845" s="14"/>
      <c r="KUD845" s="14"/>
      <c r="KUE845" s="14"/>
      <c r="KUF845" s="14"/>
      <c r="KUG845" s="14"/>
      <c r="KUH845" s="14"/>
      <c r="KUI845" s="14"/>
      <c r="KUJ845" s="14"/>
      <c r="KUK845" s="14"/>
      <c r="KUL845" s="14"/>
      <c r="KUM845" s="14"/>
      <c r="KUN845" s="14"/>
      <c r="KUO845" s="14"/>
      <c r="KUP845" s="14"/>
      <c r="KUQ845" s="14"/>
      <c r="KUR845" s="14"/>
      <c r="KUS845" s="14"/>
      <c r="KUT845" s="14"/>
      <c r="KUU845" s="14"/>
      <c r="KUV845" s="14"/>
      <c r="KUW845" s="14"/>
      <c r="KUX845" s="14"/>
      <c r="KUY845" s="14"/>
      <c r="KUZ845" s="14"/>
      <c r="KVA845" s="14"/>
      <c r="KVB845" s="14"/>
      <c r="KVC845" s="14"/>
      <c r="KVD845" s="14"/>
      <c r="KVE845" s="14"/>
      <c r="KVF845" s="14"/>
      <c r="KVG845" s="14"/>
      <c r="KVH845" s="14"/>
      <c r="KVI845" s="14"/>
      <c r="KVJ845" s="14"/>
      <c r="KVK845" s="14"/>
      <c r="KVL845" s="14"/>
      <c r="KVM845" s="14"/>
      <c r="KVN845" s="14"/>
      <c r="KVO845" s="14"/>
      <c r="KVP845" s="14"/>
      <c r="KVQ845" s="14"/>
      <c r="KVR845" s="14"/>
      <c r="KVS845" s="14"/>
      <c r="KVT845" s="14"/>
      <c r="KVU845" s="14"/>
      <c r="KVV845" s="14"/>
      <c r="KVW845" s="14"/>
      <c r="KVX845" s="14"/>
      <c r="KVY845" s="14"/>
      <c r="KVZ845" s="14"/>
      <c r="KWA845" s="14"/>
      <c r="KWB845" s="14"/>
      <c r="KWC845" s="14"/>
      <c r="KWD845" s="14"/>
      <c r="KWE845" s="14"/>
      <c r="KWF845" s="14"/>
      <c r="KWG845" s="14"/>
      <c r="KWH845" s="14"/>
      <c r="KWI845" s="14"/>
      <c r="KWJ845" s="14"/>
      <c r="KWK845" s="14"/>
      <c r="KWL845" s="14"/>
      <c r="KWM845" s="14"/>
      <c r="KWN845" s="14"/>
      <c r="KWO845" s="14"/>
      <c r="KWP845" s="14"/>
      <c r="KWQ845" s="14"/>
      <c r="KWR845" s="14"/>
      <c r="KWS845" s="14"/>
      <c r="KWT845" s="14"/>
      <c r="KWU845" s="14"/>
      <c r="KWV845" s="14"/>
      <c r="KWW845" s="14"/>
      <c r="KWX845" s="14"/>
      <c r="KWY845" s="14"/>
      <c r="KWZ845" s="14"/>
      <c r="KXA845" s="14"/>
      <c r="KXB845" s="14"/>
      <c r="KXC845" s="14"/>
      <c r="KXD845" s="14"/>
      <c r="KXE845" s="14"/>
      <c r="KXF845" s="14"/>
      <c r="KXG845" s="14"/>
      <c r="KXH845" s="14"/>
      <c r="KXI845" s="14"/>
      <c r="KXJ845" s="14"/>
      <c r="KXK845" s="14"/>
      <c r="KXL845" s="14"/>
      <c r="KXM845" s="14"/>
      <c r="KXN845" s="14"/>
      <c r="KXO845" s="14"/>
      <c r="KXP845" s="14"/>
      <c r="KXQ845" s="14"/>
      <c r="KXR845" s="14"/>
      <c r="KXS845" s="14"/>
      <c r="KXT845" s="14"/>
      <c r="KXU845" s="14"/>
      <c r="KXV845" s="14"/>
      <c r="KXW845" s="14"/>
      <c r="KXX845" s="14"/>
      <c r="KXY845" s="14"/>
      <c r="KXZ845" s="14"/>
      <c r="KYA845" s="14"/>
      <c r="KYB845" s="14"/>
      <c r="KYC845" s="14"/>
      <c r="KYD845" s="14"/>
      <c r="KYE845" s="14"/>
      <c r="KYF845" s="14"/>
      <c r="KYG845" s="14"/>
      <c r="KYH845" s="14"/>
      <c r="KYI845" s="14"/>
      <c r="KYJ845" s="14"/>
      <c r="KYK845" s="14"/>
      <c r="KYL845" s="14"/>
      <c r="KYM845" s="14"/>
      <c r="KYN845" s="14"/>
      <c r="KYO845" s="14"/>
      <c r="KYP845" s="14"/>
      <c r="KYQ845" s="14"/>
      <c r="KYR845" s="14"/>
      <c r="KYS845" s="14"/>
      <c r="KYT845" s="14"/>
      <c r="KYU845" s="14"/>
      <c r="KYV845" s="14"/>
      <c r="KYW845" s="14"/>
      <c r="KYX845" s="14"/>
      <c r="KYY845" s="14"/>
      <c r="KYZ845" s="14"/>
      <c r="KZA845" s="14"/>
      <c r="KZB845" s="14"/>
      <c r="KZC845" s="14"/>
      <c r="KZD845" s="14"/>
      <c r="KZE845" s="14"/>
      <c r="KZF845" s="14"/>
      <c r="KZG845" s="14"/>
      <c r="KZH845" s="14"/>
      <c r="KZI845" s="14"/>
      <c r="KZJ845" s="14"/>
      <c r="KZK845" s="14"/>
      <c r="KZL845" s="14"/>
      <c r="KZM845" s="14"/>
      <c r="KZN845" s="14"/>
      <c r="KZO845" s="14"/>
      <c r="KZP845" s="14"/>
      <c r="KZQ845" s="14"/>
      <c r="KZR845" s="14"/>
      <c r="KZS845" s="14"/>
      <c r="KZT845" s="14"/>
      <c r="KZU845" s="14"/>
      <c r="KZV845" s="14"/>
      <c r="KZW845" s="14"/>
      <c r="KZX845" s="14"/>
      <c r="KZY845" s="14"/>
      <c r="KZZ845" s="14"/>
      <c r="LAA845" s="14"/>
      <c r="LAB845" s="14"/>
      <c r="LAC845" s="14"/>
      <c r="LAD845" s="14"/>
      <c r="LAE845" s="14"/>
      <c r="LAF845" s="14"/>
      <c r="LAG845" s="14"/>
      <c r="LAH845" s="14"/>
      <c r="LAI845" s="14"/>
      <c r="LAJ845" s="14"/>
      <c r="LAK845" s="14"/>
      <c r="LAL845" s="14"/>
      <c r="LAM845" s="14"/>
      <c r="LAN845" s="14"/>
      <c r="LAO845" s="14"/>
      <c r="LAP845" s="14"/>
      <c r="LAQ845" s="14"/>
      <c r="LAR845" s="14"/>
      <c r="LAS845" s="14"/>
      <c r="LAT845" s="14"/>
      <c r="LAU845" s="14"/>
      <c r="LAV845" s="14"/>
      <c r="LAW845" s="14"/>
      <c r="LAX845" s="14"/>
      <c r="LAY845" s="14"/>
      <c r="LAZ845" s="14"/>
      <c r="LBA845" s="14"/>
      <c r="LBB845" s="14"/>
      <c r="LBC845" s="14"/>
      <c r="LBD845" s="14"/>
      <c r="LBE845" s="14"/>
      <c r="LBF845" s="14"/>
      <c r="LBG845" s="14"/>
      <c r="LBH845" s="14"/>
      <c r="LBI845" s="14"/>
      <c r="LBJ845" s="14"/>
      <c r="LBK845" s="14"/>
      <c r="LBL845" s="14"/>
      <c r="LBM845" s="14"/>
      <c r="LBN845" s="14"/>
      <c r="LBO845" s="14"/>
      <c r="LBP845" s="14"/>
      <c r="LBQ845" s="14"/>
      <c r="LBR845" s="14"/>
      <c r="LBS845" s="14"/>
      <c r="LBT845" s="14"/>
      <c r="LBU845" s="14"/>
      <c r="LBV845" s="14"/>
      <c r="LBW845" s="14"/>
      <c r="LBX845" s="14"/>
      <c r="LBY845" s="14"/>
      <c r="LBZ845" s="14"/>
      <c r="LCA845" s="14"/>
      <c r="LCB845" s="14"/>
      <c r="LCC845" s="14"/>
      <c r="LCD845" s="14"/>
      <c r="LCE845" s="14"/>
      <c r="LCF845" s="14"/>
      <c r="LCG845" s="14"/>
      <c r="LCH845" s="14"/>
      <c r="LCI845" s="14"/>
      <c r="LCJ845" s="14"/>
      <c r="LCK845" s="14"/>
      <c r="LCL845" s="14"/>
      <c r="LCM845" s="14"/>
      <c r="LCN845" s="14"/>
      <c r="LCO845" s="14"/>
      <c r="LCP845" s="14"/>
      <c r="LCQ845" s="14"/>
      <c r="LCR845" s="14"/>
      <c r="LCS845" s="14"/>
      <c r="LCT845" s="14"/>
      <c r="LCU845" s="14"/>
      <c r="LCV845" s="14"/>
      <c r="LCW845" s="14"/>
      <c r="LCX845" s="14"/>
      <c r="LCY845" s="14"/>
      <c r="LCZ845" s="14"/>
      <c r="LDA845" s="14"/>
      <c r="LDB845" s="14"/>
      <c r="LDC845" s="14"/>
      <c r="LDD845" s="14"/>
      <c r="LDE845" s="14"/>
      <c r="LDF845" s="14"/>
      <c r="LDG845" s="14"/>
      <c r="LDH845" s="14"/>
      <c r="LDI845" s="14"/>
      <c r="LDJ845" s="14"/>
      <c r="LDK845" s="14"/>
      <c r="LDL845" s="14"/>
      <c r="LDM845" s="14"/>
      <c r="LDN845" s="14"/>
      <c r="LDO845" s="14"/>
      <c r="LDP845" s="14"/>
      <c r="LDQ845" s="14"/>
      <c r="LDR845" s="14"/>
      <c r="LDS845" s="14"/>
      <c r="LDT845" s="14"/>
      <c r="LDU845" s="14"/>
      <c r="LDV845" s="14"/>
      <c r="LDW845" s="14"/>
      <c r="LDX845" s="14"/>
      <c r="LDY845" s="14"/>
      <c r="LDZ845" s="14"/>
      <c r="LEA845" s="14"/>
      <c r="LEB845" s="14"/>
      <c r="LEC845" s="14"/>
      <c r="LED845" s="14"/>
      <c r="LEE845" s="14"/>
      <c r="LEF845" s="14"/>
      <c r="LEG845" s="14"/>
      <c r="LEH845" s="14"/>
      <c r="LEI845" s="14"/>
      <c r="LEJ845" s="14"/>
      <c r="LEK845" s="14"/>
      <c r="LEL845" s="14"/>
      <c r="LEM845" s="14"/>
      <c r="LEN845" s="14"/>
      <c r="LEO845" s="14"/>
      <c r="LEP845" s="14"/>
      <c r="LEQ845" s="14"/>
      <c r="LER845" s="14"/>
      <c r="LES845" s="14"/>
      <c r="LET845" s="14"/>
      <c r="LEU845" s="14"/>
      <c r="LEV845" s="14"/>
      <c r="LEW845" s="14"/>
      <c r="LEX845" s="14"/>
      <c r="LEY845" s="14"/>
      <c r="LEZ845" s="14"/>
      <c r="LFA845" s="14"/>
      <c r="LFB845" s="14"/>
      <c r="LFC845" s="14"/>
      <c r="LFD845" s="14"/>
      <c r="LFE845" s="14"/>
      <c r="LFF845" s="14"/>
      <c r="LFG845" s="14"/>
      <c r="LFH845" s="14"/>
      <c r="LFI845" s="14"/>
      <c r="LFJ845" s="14"/>
      <c r="LFK845" s="14"/>
      <c r="LFL845" s="14"/>
      <c r="LFM845" s="14"/>
      <c r="LFN845" s="14"/>
      <c r="LFO845" s="14"/>
      <c r="LFP845" s="14"/>
      <c r="LFQ845" s="14"/>
      <c r="LFR845" s="14"/>
      <c r="LFS845" s="14"/>
      <c r="LFT845" s="14"/>
      <c r="LFU845" s="14"/>
      <c r="LFV845" s="14"/>
      <c r="LFW845" s="14"/>
      <c r="LFX845" s="14"/>
      <c r="LFY845" s="14"/>
      <c r="LFZ845" s="14"/>
      <c r="LGA845" s="14"/>
      <c r="LGB845" s="14"/>
      <c r="LGC845" s="14"/>
      <c r="LGD845" s="14"/>
      <c r="LGE845" s="14"/>
      <c r="LGF845" s="14"/>
      <c r="LGG845" s="14"/>
      <c r="LGH845" s="14"/>
      <c r="LGI845" s="14"/>
      <c r="LGJ845" s="14"/>
      <c r="LGK845" s="14"/>
      <c r="LGL845" s="14"/>
      <c r="LGM845" s="14"/>
      <c r="LGN845" s="14"/>
      <c r="LGO845" s="14"/>
      <c r="LGP845" s="14"/>
      <c r="LGQ845" s="14"/>
      <c r="LGR845" s="14"/>
      <c r="LGS845" s="14"/>
      <c r="LGT845" s="14"/>
      <c r="LGU845" s="14"/>
      <c r="LGV845" s="14"/>
      <c r="LGW845" s="14"/>
      <c r="LGX845" s="14"/>
      <c r="LGY845" s="14"/>
      <c r="LGZ845" s="14"/>
      <c r="LHA845" s="14"/>
      <c r="LHB845" s="14"/>
      <c r="LHC845" s="14"/>
      <c r="LHD845" s="14"/>
      <c r="LHE845" s="14"/>
      <c r="LHF845" s="14"/>
      <c r="LHG845" s="14"/>
      <c r="LHH845" s="14"/>
      <c r="LHI845" s="14"/>
      <c r="LHJ845" s="14"/>
      <c r="LHK845" s="14"/>
      <c r="LHL845" s="14"/>
      <c r="LHM845" s="14"/>
      <c r="LHN845" s="14"/>
      <c r="LHO845" s="14"/>
      <c r="LHP845" s="14"/>
      <c r="LHQ845" s="14"/>
      <c r="LHR845" s="14"/>
      <c r="LHS845" s="14"/>
      <c r="LHT845" s="14"/>
      <c r="LHU845" s="14"/>
      <c r="LHV845" s="14"/>
      <c r="LHW845" s="14"/>
      <c r="LHX845" s="14"/>
      <c r="LHY845" s="14"/>
      <c r="LHZ845" s="14"/>
      <c r="LIA845" s="14"/>
      <c r="LIB845" s="14"/>
      <c r="LIC845" s="14"/>
      <c r="LID845" s="14"/>
      <c r="LIE845" s="14"/>
      <c r="LIF845" s="14"/>
      <c r="LIG845" s="14"/>
      <c r="LIH845" s="14"/>
      <c r="LII845" s="14"/>
      <c r="LIJ845" s="14"/>
      <c r="LIK845" s="14"/>
      <c r="LIL845" s="14"/>
      <c r="LIM845" s="14"/>
      <c r="LIN845" s="14"/>
      <c r="LIO845" s="14"/>
      <c r="LIP845" s="14"/>
      <c r="LIQ845" s="14"/>
      <c r="LIR845" s="14"/>
      <c r="LIS845" s="14"/>
      <c r="LIT845" s="14"/>
      <c r="LIU845" s="14"/>
      <c r="LIV845" s="14"/>
      <c r="LIW845" s="14"/>
      <c r="LIX845" s="14"/>
      <c r="LIY845" s="14"/>
      <c r="LIZ845" s="14"/>
      <c r="LJA845" s="14"/>
      <c r="LJB845" s="14"/>
      <c r="LJC845" s="14"/>
      <c r="LJD845" s="14"/>
      <c r="LJE845" s="14"/>
      <c r="LJF845" s="14"/>
      <c r="LJG845" s="14"/>
      <c r="LJH845" s="14"/>
      <c r="LJI845" s="14"/>
      <c r="LJJ845" s="14"/>
      <c r="LJK845" s="14"/>
      <c r="LJL845" s="14"/>
      <c r="LJM845" s="14"/>
      <c r="LJN845" s="14"/>
      <c r="LJO845" s="14"/>
      <c r="LJP845" s="14"/>
      <c r="LJQ845" s="14"/>
      <c r="LJR845" s="14"/>
      <c r="LJS845" s="14"/>
      <c r="LJT845" s="14"/>
      <c r="LJU845" s="14"/>
      <c r="LJV845" s="14"/>
      <c r="LJW845" s="14"/>
      <c r="LJX845" s="14"/>
      <c r="LJY845" s="14"/>
      <c r="LJZ845" s="14"/>
      <c r="LKA845" s="14"/>
      <c r="LKB845" s="14"/>
      <c r="LKC845" s="14"/>
      <c r="LKD845" s="14"/>
      <c r="LKE845" s="14"/>
      <c r="LKF845" s="14"/>
      <c r="LKG845" s="14"/>
      <c r="LKH845" s="14"/>
      <c r="LKI845" s="14"/>
      <c r="LKJ845" s="14"/>
      <c r="LKK845" s="14"/>
      <c r="LKL845" s="14"/>
      <c r="LKM845" s="14"/>
      <c r="LKN845" s="14"/>
      <c r="LKO845" s="14"/>
      <c r="LKP845" s="14"/>
      <c r="LKQ845" s="14"/>
      <c r="LKR845" s="14"/>
      <c r="LKS845" s="14"/>
      <c r="LKT845" s="14"/>
      <c r="LKU845" s="14"/>
      <c r="LKV845" s="14"/>
      <c r="LKW845" s="14"/>
      <c r="LKX845" s="14"/>
      <c r="LKY845" s="14"/>
      <c r="LKZ845" s="14"/>
      <c r="LLA845" s="14"/>
      <c r="LLB845" s="14"/>
      <c r="LLC845" s="14"/>
      <c r="LLD845" s="14"/>
      <c r="LLE845" s="14"/>
      <c r="LLF845" s="14"/>
      <c r="LLG845" s="14"/>
      <c r="LLH845" s="14"/>
      <c r="LLI845" s="14"/>
      <c r="LLJ845" s="14"/>
      <c r="LLK845" s="14"/>
      <c r="LLL845" s="14"/>
      <c r="LLM845" s="14"/>
      <c r="LLN845" s="14"/>
      <c r="LLO845" s="14"/>
      <c r="LLP845" s="14"/>
      <c r="LLQ845" s="14"/>
      <c r="LLR845" s="14"/>
      <c r="LLS845" s="14"/>
      <c r="LLT845" s="14"/>
      <c r="LLU845" s="14"/>
      <c r="LLV845" s="14"/>
      <c r="LLW845" s="14"/>
      <c r="LLX845" s="14"/>
      <c r="LLY845" s="14"/>
      <c r="LLZ845" s="14"/>
      <c r="LMA845" s="14"/>
      <c r="LMB845" s="14"/>
      <c r="LMC845" s="14"/>
      <c r="LMD845" s="14"/>
      <c r="LME845" s="14"/>
      <c r="LMF845" s="14"/>
      <c r="LMG845" s="14"/>
      <c r="LMH845" s="14"/>
      <c r="LMI845" s="14"/>
      <c r="LMJ845" s="14"/>
      <c r="LMK845" s="14"/>
      <c r="LML845" s="14"/>
      <c r="LMM845" s="14"/>
      <c r="LMN845" s="14"/>
      <c r="LMO845" s="14"/>
      <c r="LMP845" s="14"/>
      <c r="LMQ845" s="14"/>
      <c r="LMR845" s="14"/>
      <c r="LMS845" s="14"/>
      <c r="LMT845" s="14"/>
      <c r="LMU845" s="14"/>
      <c r="LMV845" s="14"/>
      <c r="LMW845" s="14"/>
      <c r="LMX845" s="14"/>
      <c r="LMY845" s="14"/>
      <c r="LMZ845" s="14"/>
      <c r="LNA845" s="14"/>
      <c r="LNB845" s="14"/>
      <c r="LNC845" s="14"/>
      <c r="LND845" s="14"/>
      <c r="LNE845" s="14"/>
      <c r="LNF845" s="14"/>
      <c r="LNG845" s="14"/>
      <c r="LNH845" s="14"/>
      <c r="LNI845" s="14"/>
      <c r="LNJ845" s="14"/>
      <c r="LNK845" s="14"/>
      <c r="LNL845" s="14"/>
      <c r="LNM845" s="14"/>
      <c r="LNN845" s="14"/>
      <c r="LNO845" s="14"/>
      <c r="LNP845" s="14"/>
      <c r="LNQ845" s="14"/>
      <c r="LNR845" s="14"/>
      <c r="LNS845" s="14"/>
      <c r="LNT845" s="14"/>
      <c r="LNU845" s="14"/>
      <c r="LNV845" s="14"/>
      <c r="LNW845" s="14"/>
      <c r="LNX845" s="14"/>
      <c r="LNY845" s="14"/>
      <c r="LNZ845" s="14"/>
      <c r="LOA845" s="14"/>
      <c r="LOB845" s="14"/>
      <c r="LOC845" s="14"/>
      <c r="LOD845" s="14"/>
      <c r="LOE845" s="14"/>
      <c r="LOF845" s="14"/>
      <c r="LOG845" s="14"/>
      <c r="LOH845" s="14"/>
      <c r="LOI845" s="14"/>
      <c r="LOJ845" s="14"/>
      <c r="LOK845" s="14"/>
      <c r="LOL845" s="14"/>
      <c r="LOM845" s="14"/>
      <c r="LON845" s="14"/>
      <c r="LOO845" s="14"/>
      <c r="LOP845" s="14"/>
      <c r="LOQ845" s="14"/>
      <c r="LOR845" s="14"/>
      <c r="LOS845" s="14"/>
      <c r="LOT845" s="14"/>
      <c r="LOU845" s="14"/>
      <c r="LOV845" s="14"/>
      <c r="LOW845" s="14"/>
      <c r="LOX845" s="14"/>
      <c r="LOY845" s="14"/>
      <c r="LOZ845" s="14"/>
      <c r="LPA845" s="14"/>
      <c r="LPB845" s="14"/>
      <c r="LPC845" s="14"/>
      <c r="LPD845" s="14"/>
      <c r="LPE845" s="14"/>
      <c r="LPF845" s="14"/>
      <c r="LPG845" s="14"/>
      <c r="LPH845" s="14"/>
      <c r="LPI845" s="14"/>
      <c r="LPJ845" s="14"/>
      <c r="LPK845" s="14"/>
      <c r="LPL845" s="14"/>
      <c r="LPM845" s="14"/>
      <c r="LPN845" s="14"/>
      <c r="LPO845" s="14"/>
      <c r="LPP845" s="14"/>
      <c r="LPQ845" s="14"/>
      <c r="LPR845" s="14"/>
      <c r="LPS845" s="14"/>
      <c r="LPT845" s="14"/>
      <c r="LPU845" s="14"/>
      <c r="LPV845" s="14"/>
      <c r="LPW845" s="14"/>
      <c r="LPX845" s="14"/>
      <c r="LPY845" s="14"/>
      <c r="LPZ845" s="14"/>
      <c r="LQA845" s="14"/>
      <c r="LQB845" s="14"/>
      <c r="LQC845" s="14"/>
      <c r="LQD845" s="14"/>
      <c r="LQE845" s="14"/>
      <c r="LQF845" s="14"/>
      <c r="LQG845" s="14"/>
      <c r="LQH845" s="14"/>
      <c r="LQI845" s="14"/>
      <c r="LQJ845" s="14"/>
      <c r="LQK845" s="14"/>
      <c r="LQL845" s="14"/>
      <c r="LQM845" s="14"/>
      <c r="LQN845" s="14"/>
      <c r="LQO845" s="14"/>
      <c r="LQP845" s="14"/>
      <c r="LQQ845" s="14"/>
      <c r="LQR845" s="14"/>
      <c r="LQS845" s="14"/>
      <c r="LQT845" s="14"/>
      <c r="LQU845" s="14"/>
      <c r="LQV845" s="14"/>
      <c r="LQW845" s="14"/>
      <c r="LQX845" s="14"/>
      <c r="LQY845" s="14"/>
      <c r="LQZ845" s="14"/>
      <c r="LRA845" s="14"/>
      <c r="LRB845" s="14"/>
      <c r="LRC845" s="14"/>
      <c r="LRD845" s="14"/>
      <c r="LRE845" s="14"/>
      <c r="LRF845" s="14"/>
      <c r="LRG845" s="14"/>
      <c r="LRH845" s="14"/>
      <c r="LRI845" s="14"/>
      <c r="LRJ845" s="14"/>
      <c r="LRK845" s="14"/>
      <c r="LRL845" s="14"/>
      <c r="LRM845" s="14"/>
      <c r="LRN845" s="14"/>
      <c r="LRO845" s="14"/>
      <c r="LRP845" s="14"/>
      <c r="LRQ845" s="14"/>
      <c r="LRR845" s="14"/>
      <c r="LRS845" s="14"/>
      <c r="LRT845" s="14"/>
      <c r="LRU845" s="14"/>
      <c r="LRV845" s="14"/>
      <c r="LRW845" s="14"/>
      <c r="LRX845" s="14"/>
      <c r="LRY845" s="14"/>
      <c r="LRZ845" s="14"/>
      <c r="LSA845" s="14"/>
      <c r="LSB845" s="14"/>
      <c r="LSC845" s="14"/>
      <c r="LSD845" s="14"/>
      <c r="LSE845" s="14"/>
      <c r="LSF845" s="14"/>
      <c r="LSG845" s="14"/>
      <c r="LSH845" s="14"/>
      <c r="LSI845" s="14"/>
      <c r="LSJ845" s="14"/>
      <c r="LSK845" s="14"/>
      <c r="LSL845" s="14"/>
      <c r="LSM845" s="14"/>
      <c r="LSN845" s="14"/>
      <c r="LSO845" s="14"/>
      <c r="LSP845" s="14"/>
      <c r="LSQ845" s="14"/>
      <c r="LSR845" s="14"/>
      <c r="LSS845" s="14"/>
      <c r="LST845" s="14"/>
      <c r="LSU845" s="14"/>
      <c r="LSV845" s="14"/>
      <c r="LSW845" s="14"/>
      <c r="LSX845" s="14"/>
      <c r="LSY845" s="14"/>
      <c r="LSZ845" s="14"/>
      <c r="LTA845" s="14"/>
      <c r="LTB845" s="14"/>
      <c r="LTC845" s="14"/>
      <c r="LTD845" s="14"/>
      <c r="LTE845" s="14"/>
      <c r="LTF845" s="14"/>
      <c r="LTG845" s="14"/>
      <c r="LTH845" s="14"/>
      <c r="LTI845" s="14"/>
      <c r="LTJ845" s="14"/>
      <c r="LTK845" s="14"/>
      <c r="LTL845" s="14"/>
      <c r="LTM845" s="14"/>
      <c r="LTN845" s="14"/>
      <c r="LTO845" s="14"/>
      <c r="LTP845" s="14"/>
      <c r="LTQ845" s="14"/>
      <c r="LTR845" s="14"/>
      <c r="LTS845" s="14"/>
      <c r="LTT845" s="14"/>
      <c r="LTU845" s="14"/>
      <c r="LTV845" s="14"/>
      <c r="LTW845" s="14"/>
      <c r="LTX845" s="14"/>
      <c r="LTY845" s="14"/>
      <c r="LTZ845" s="14"/>
      <c r="LUA845" s="14"/>
      <c r="LUB845" s="14"/>
      <c r="LUC845" s="14"/>
      <c r="LUD845" s="14"/>
      <c r="LUE845" s="14"/>
      <c r="LUF845" s="14"/>
      <c r="LUG845" s="14"/>
      <c r="LUH845" s="14"/>
      <c r="LUI845" s="14"/>
      <c r="LUJ845" s="14"/>
      <c r="LUK845" s="14"/>
      <c r="LUL845" s="14"/>
      <c r="LUM845" s="14"/>
      <c r="LUN845" s="14"/>
      <c r="LUO845" s="14"/>
      <c r="LUP845" s="14"/>
      <c r="LUQ845" s="14"/>
      <c r="LUR845" s="14"/>
      <c r="LUS845" s="14"/>
      <c r="LUT845" s="14"/>
      <c r="LUU845" s="14"/>
      <c r="LUV845" s="14"/>
      <c r="LUW845" s="14"/>
      <c r="LUX845" s="14"/>
      <c r="LUY845" s="14"/>
      <c r="LUZ845" s="14"/>
      <c r="LVA845" s="14"/>
      <c r="LVB845" s="14"/>
      <c r="LVC845" s="14"/>
      <c r="LVD845" s="14"/>
      <c r="LVE845" s="14"/>
      <c r="LVF845" s="14"/>
      <c r="LVG845" s="14"/>
      <c r="LVH845" s="14"/>
      <c r="LVI845" s="14"/>
      <c r="LVJ845" s="14"/>
      <c r="LVK845" s="14"/>
      <c r="LVL845" s="14"/>
      <c r="LVM845" s="14"/>
      <c r="LVN845" s="14"/>
      <c r="LVO845" s="14"/>
      <c r="LVP845" s="14"/>
      <c r="LVQ845" s="14"/>
      <c r="LVR845" s="14"/>
      <c r="LVS845" s="14"/>
      <c r="LVT845" s="14"/>
      <c r="LVU845" s="14"/>
      <c r="LVV845" s="14"/>
      <c r="LVW845" s="14"/>
      <c r="LVX845" s="14"/>
      <c r="LVY845" s="14"/>
      <c r="LVZ845" s="14"/>
      <c r="LWA845" s="14"/>
      <c r="LWB845" s="14"/>
      <c r="LWC845" s="14"/>
      <c r="LWD845" s="14"/>
      <c r="LWE845" s="14"/>
      <c r="LWF845" s="14"/>
      <c r="LWG845" s="14"/>
      <c r="LWH845" s="14"/>
      <c r="LWI845" s="14"/>
      <c r="LWJ845" s="14"/>
      <c r="LWK845" s="14"/>
      <c r="LWL845" s="14"/>
      <c r="LWM845" s="14"/>
      <c r="LWN845" s="14"/>
      <c r="LWO845" s="14"/>
      <c r="LWP845" s="14"/>
      <c r="LWQ845" s="14"/>
      <c r="LWR845" s="14"/>
      <c r="LWS845" s="14"/>
      <c r="LWT845" s="14"/>
      <c r="LWU845" s="14"/>
      <c r="LWV845" s="14"/>
      <c r="LWW845" s="14"/>
      <c r="LWX845" s="14"/>
      <c r="LWY845" s="14"/>
      <c r="LWZ845" s="14"/>
      <c r="LXA845" s="14"/>
      <c r="LXB845" s="14"/>
      <c r="LXC845" s="14"/>
      <c r="LXD845" s="14"/>
      <c r="LXE845" s="14"/>
      <c r="LXF845" s="14"/>
      <c r="LXG845" s="14"/>
      <c r="LXH845" s="14"/>
      <c r="LXI845" s="14"/>
      <c r="LXJ845" s="14"/>
      <c r="LXK845" s="14"/>
      <c r="LXL845" s="14"/>
      <c r="LXM845" s="14"/>
      <c r="LXN845" s="14"/>
      <c r="LXO845" s="14"/>
      <c r="LXP845" s="14"/>
      <c r="LXQ845" s="14"/>
      <c r="LXR845" s="14"/>
      <c r="LXS845" s="14"/>
      <c r="LXT845" s="14"/>
      <c r="LXU845" s="14"/>
      <c r="LXV845" s="14"/>
      <c r="LXW845" s="14"/>
      <c r="LXX845" s="14"/>
      <c r="LXY845" s="14"/>
      <c r="LXZ845" s="14"/>
      <c r="LYA845" s="14"/>
      <c r="LYB845" s="14"/>
      <c r="LYC845" s="14"/>
      <c r="LYD845" s="14"/>
      <c r="LYE845" s="14"/>
      <c r="LYF845" s="14"/>
      <c r="LYG845" s="14"/>
      <c r="LYH845" s="14"/>
      <c r="LYI845" s="14"/>
      <c r="LYJ845" s="14"/>
      <c r="LYK845" s="14"/>
      <c r="LYL845" s="14"/>
      <c r="LYM845" s="14"/>
      <c r="LYN845" s="14"/>
      <c r="LYO845" s="14"/>
      <c r="LYP845" s="14"/>
      <c r="LYQ845" s="14"/>
      <c r="LYR845" s="14"/>
      <c r="LYS845" s="14"/>
      <c r="LYT845" s="14"/>
      <c r="LYU845" s="14"/>
      <c r="LYV845" s="14"/>
      <c r="LYW845" s="14"/>
      <c r="LYX845" s="14"/>
      <c r="LYY845" s="14"/>
      <c r="LYZ845" s="14"/>
      <c r="LZA845" s="14"/>
      <c r="LZB845" s="14"/>
      <c r="LZC845" s="14"/>
      <c r="LZD845" s="14"/>
      <c r="LZE845" s="14"/>
      <c r="LZF845" s="14"/>
      <c r="LZG845" s="14"/>
      <c r="LZH845" s="14"/>
      <c r="LZI845" s="14"/>
      <c r="LZJ845" s="14"/>
      <c r="LZK845" s="14"/>
      <c r="LZL845" s="14"/>
      <c r="LZM845" s="14"/>
      <c r="LZN845" s="14"/>
      <c r="LZO845" s="14"/>
      <c r="LZP845" s="14"/>
      <c r="LZQ845" s="14"/>
      <c r="LZR845" s="14"/>
      <c r="LZS845" s="14"/>
      <c r="LZT845" s="14"/>
      <c r="LZU845" s="14"/>
      <c r="LZV845" s="14"/>
      <c r="LZW845" s="14"/>
      <c r="LZX845" s="14"/>
      <c r="LZY845" s="14"/>
      <c r="LZZ845" s="14"/>
      <c r="MAA845" s="14"/>
      <c r="MAB845" s="14"/>
      <c r="MAC845" s="14"/>
      <c r="MAD845" s="14"/>
      <c r="MAE845" s="14"/>
      <c r="MAF845" s="14"/>
      <c r="MAG845" s="14"/>
      <c r="MAH845" s="14"/>
      <c r="MAI845" s="14"/>
      <c r="MAJ845" s="14"/>
      <c r="MAK845" s="14"/>
      <c r="MAL845" s="14"/>
      <c r="MAM845" s="14"/>
      <c r="MAN845" s="14"/>
      <c r="MAO845" s="14"/>
      <c r="MAP845" s="14"/>
      <c r="MAQ845" s="14"/>
      <c r="MAR845" s="14"/>
      <c r="MAS845" s="14"/>
      <c r="MAT845" s="14"/>
      <c r="MAU845" s="14"/>
      <c r="MAV845" s="14"/>
      <c r="MAW845" s="14"/>
      <c r="MAX845" s="14"/>
      <c r="MAY845" s="14"/>
      <c r="MAZ845" s="14"/>
      <c r="MBA845" s="14"/>
      <c r="MBB845" s="14"/>
      <c r="MBC845" s="14"/>
      <c r="MBD845" s="14"/>
      <c r="MBE845" s="14"/>
      <c r="MBF845" s="14"/>
      <c r="MBG845" s="14"/>
      <c r="MBH845" s="14"/>
      <c r="MBI845" s="14"/>
      <c r="MBJ845" s="14"/>
      <c r="MBK845" s="14"/>
      <c r="MBL845" s="14"/>
      <c r="MBM845" s="14"/>
      <c r="MBN845" s="14"/>
      <c r="MBO845" s="14"/>
      <c r="MBP845" s="14"/>
      <c r="MBQ845" s="14"/>
      <c r="MBR845" s="14"/>
      <c r="MBS845" s="14"/>
      <c r="MBT845" s="14"/>
      <c r="MBU845" s="14"/>
      <c r="MBV845" s="14"/>
      <c r="MBW845" s="14"/>
      <c r="MBX845" s="14"/>
      <c r="MBY845" s="14"/>
      <c r="MBZ845" s="14"/>
      <c r="MCA845" s="14"/>
      <c r="MCB845" s="14"/>
      <c r="MCC845" s="14"/>
      <c r="MCD845" s="14"/>
      <c r="MCE845" s="14"/>
      <c r="MCF845" s="14"/>
      <c r="MCG845" s="14"/>
      <c r="MCH845" s="14"/>
      <c r="MCI845" s="14"/>
      <c r="MCJ845" s="14"/>
      <c r="MCK845" s="14"/>
      <c r="MCL845" s="14"/>
      <c r="MCM845" s="14"/>
      <c r="MCN845" s="14"/>
      <c r="MCO845" s="14"/>
      <c r="MCP845" s="14"/>
      <c r="MCQ845" s="14"/>
      <c r="MCR845" s="14"/>
      <c r="MCS845" s="14"/>
      <c r="MCT845" s="14"/>
      <c r="MCU845" s="14"/>
      <c r="MCV845" s="14"/>
      <c r="MCW845" s="14"/>
      <c r="MCX845" s="14"/>
      <c r="MCY845" s="14"/>
      <c r="MCZ845" s="14"/>
      <c r="MDA845" s="14"/>
      <c r="MDB845" s="14"/>
      <c r="MDC845" s="14"/>
      <c r="MDD845" s="14"/>
      <c r="MDE845" s="14"/>
      <c r="MDF845" s="14"/>
      <c r="MDG845" s="14"/>
      <c r="MDH845" s="14"/>
      <c r="MDI845" s="14"/>
      <c r="MDJ845" s="14"/>
      <c r="MDK845" s="14"/>
      <c r="MDL845" s="14"/>
      <c r="MDM845" s="14"/>
      <c r="MDN845" s="14"/>
      <c r="MDO845" s="14"/>
      <c r="MDP845" s="14"/>
      <c r="MDQ845" s="14"/>
      <c r="MDR845" s="14"/>
      <c r="MDS845" s="14"/>
      <c r="MDT845" s="14"/>
      <c r="MDU845" s="14"/>
      <c r="MDV845" s="14"/>
      <c r="MDW845" s="14"/>
      <c r="MDX845" s="14"/>
      <c r="MDY845" s="14"/>
      <c r="MDZ845" s="14"/>
      <c r="MEA845" s="14"/>
      <c r="MEB845" s="14"/>
      <c r="MEC845" s="14"/>
      <c r="MED845" s="14"/>
      <c r="MEE845" s="14"/>
      <c r="MEF845" s="14"/>
      <c r="MEG845" s="14"/>
      <c r="MEH845" s="14"/>
      <c r="MEI845" s="14"/>
      <c r="MEJ845" s="14"/>
      <c r="MEK845" s="14"/>
      <c r="MEL845" s="14"/>
      <c r="MEM845" s="14"/>
      <c r="MEN845" s="14"/>
      <c r="MEO845" s="14"/>
      <c r="MEP845" s="14"/>
      <c r="MEQ845" s="14"/>
      <c r="MER845" s="14"/>
      <c r="MES845" s="14"/>
      <c r="MET845" s="14"/>
      <c r="MEU845" s="14"/>
      <c r="MEV845" s="14"/>
      <c r="MEW845" s="14"/>
      <c r="MEX845" s="14"/>
      <c r="MEY845" s="14"/>
      <c r="MEZ845" s="14"/>
      <c r="MFA845" s="14"/>
      <c r="MFB845" s="14"/>
      <c r="MFC845" s="14"/>
      <c r="MFD845" s="14"/>
      <c r="MFE845" s="14"/>
      <c r="MFF845" s="14"/>
      <c r="MFG845" s="14"/>
      <c r="MFH845" s="14"/>
      <c r="MFI845" s="14"/>
      <c r="MFJ845" s="14"/>
      <c r="MFK845" s="14"/>
      <c r="MFL845" s="14"/>
      <c r="MFM845" s="14"/>
      <c r="MFN845" s="14"/>
      <c r="MFO845" s="14"/>
      <c r="MFP845" s="14"/>
      <c r="MFQ845" s="14"/>
      <c r="MFR845" s="14"/>
      <c r="MFS845" s="14"/>
      <c r="MFT845" s="14"/>
      <c r="MFU845" s="14"/>
      <c r="MFV845" s="14"/>
      <c r="MFW845" s="14"/>
      <c r="MFX845" s="14"/>
      <c r="MFY845" s="14"/>
      <c r="MFZ845" s="14"/>
      <c r="MGA845" s="14"/>
      <c r="MGB845" s="14"/>
      <c r="MGC845" s="14"/>
      <c r="MGD845" s="14"/>
      <c r="MGE845" s="14"/>
      <c r="MGF845" s="14"/>
      <c r="MGG845" s="14"/>
      <c r="MGH845" s="14"/>
      <c r="MGI845" s="14"/>
      <c r="MGJ845" s="14"/>
      <c r="MGK845" s="14"/>
      <c r="MGL845" s="14"/>
      <c r="MGM845" s="14"/>
      <c r="MGN845" s="14"/>
      <c r="MGO845" s="14"/>
      <c r="MGP845" s="14"/>
      <c r="MGQ845" s="14"/>
      <c r="MGR845" s="14"/>
      <c r="MGS845" s="14"/>
      <c r="MGT845" s="14"/>
      <c r="MGU845" s="14"/>
      <c r="MGV845" s="14"/>
      <c r="MGW845" s="14"/>
      <c r="MGX845" s="14"/>
      <c r="MGY845" s="14"/>
      <c r="MGZ845" s="14"/>
      <c r="MHA845" s="14"/>
      <c r="MHB845" s="14"/>
      <c r="MHC845" s="14"/>
      <c r="MHD845" s="14"/>
      <c r="MHE845" s="14"/>
      <c r="MHF845" s="14"/>
      <c r="MHG845" s="14"/>
      <c r="MHH845" s="14"/>
      <c r="MHI845" s="14"/>
      <c r="MHJ845" s="14"/>
      <c r="MHK845" s="14"/>
      <c r="MHL845" s="14"/>
      <c r="MHM845" s="14"/>
      <c r="MHN845" s="14"/>
      <c r="MHO845" s="14"/>
      <c r="MHP845" s="14"/>
      <c r="MHQ845" s="14"/>
      <c r="MHR845" s="14"/>
      <c r="MHS845" s="14"/>
      <c r="MHT845" s="14"/>
      <c r="MHU845" s="14"/>
      <c r="MHV845" s="14"/>
      <c r="MHW845" s="14"/>
      <c r="MHX845" s="14"/>
      <c r="MHY845" s="14"/>
      <c r="MHZ845" s="14"/>
      <c r="MIA845" s="14"/>
      <c r="MIB845" s="14"/>
      <c r="MIC845" s="14"/>
      <c r="MID845" s="14"/>
      <c r="MIE845" s="14"/>
      <c r="MIF845" s="14"/>
      <c r="MIG845" s="14"/>
      <c r="MIH845" s="14"/>
      <c r="MII845" s="14"/>
      <c r="MIJ845" s="14"/>
      <c r="MIK845" s="14"/>
      <c r="MIL845" s="14"/>
      <c r="MIM845" s="14"/>
      <c r="MIN845" s="14"/>
      <c r="MIO845" s="14"/>
      <c r="MIP845" s="14"/>
      <c r="MIQ845" s="14"/>
      <c r="MIR845" s="14"/>
      <c r="MIS845" s="14"/>
      <c r="MIT845" s="14"/>
      <c r="MIU845" s="14"/>
      <c r="MIV845" s="14"/>
      <c r="MIW845" s="14"/>
      <c r="MIX845" s="14"/>
      <c r="MIY845" s="14"/>
      <c r="MIZ845" s="14"/>
      <c r="MJA845" s="14"/>
      <c r="MJB845" s="14"/>
      <c r="MJC845" s="14"/>
      <c r="MJD845" s="14"/>
      <c r="MJE845" s="14"/>
      <c r="MJF845" s="14"/>
      <c r="MJG845" s="14"/>
      <c r="MJH845" s="14"/>
      <c r="MJI845" s="14"/>
      <c r="MJJ845" s="14"/>
      <c r="MJK845" s="14"/>
      <c r="MJL845" s="14"/>
      <c r="MJM845" s="14"/>
      <c r="MJN845" s="14"/>
      <c r="MJO845" s="14"/>
      <c r="MJP845" s="14"/>
      <c r="MJQ845" s="14"/>
      <c r="MJR845" s="14"/>
      <c r="MJS845" s="14"/>
      <c r="MJT845" s="14"/>
      <c r="MJU845" s="14"/>
      <c r="MJV845" s="14"/>
      <c r="MJW845" s="14"/>
      <c r="MJX845" s="14"/>
      <c r="MJY845" s="14"/>
      <c r="MJZ845" s="14"/>
      <c r="MKA845" s="14"/>
      <c r="MKB845" s="14"/>
      <c r="MKC845" s="14"/>
      <c r="MKD845" s="14"/>
      <c r="MKE845" s="14"/>
      <c r="MKF845" s="14"/>
      <c r="MKG845" s="14"/>
      <c r="MKH845" s="14"/>
      <c r="MKI845" s="14"/>
      <c r="MKJ845" s="14"/>
      <c r="MKK845" s="14"/>
      <c r="MKL845" s="14"/>
      <c r="MKM845" s="14"/>
      <c r="MKN845" s="14"/>
      <c r="MKO845" s="14"/>
      <c r="MKP845" s="14"/>
      <c r="MKQ845" s="14"/>
      <c r="MKR845" s="14"/>
      <c r="MKS845" s="14"/>
      <c r="MKT845" s="14"/>
      <c r="MKU845" s="14"/>
      <c r="MKV845" s="14"/>
      <c r="MKW845" s="14"/>
      <c r="MKX845" s="14"/>
      <c r="MKY845" s="14"/>
      <c r="MKZ845" s="14"/>
      <c r="MLA845" s="14"/>
      <c r="MLB845" s="14"/>
      <c r="MLC845" s="14"/>
      <c r="MLD845" s="14"/>
      <c r="MLE845" s="14"/>
      <c r="MLF845" s="14"/>
      <c r="MLG845" s="14"/>
      <c r="MLH845" s="14"/>
      <c r="MLI845" s="14"/>
      <c r="MLJ845" s="14"/>
      <c r="MLK845" s="14"/>
      <c r="MLL845" s="14"/>
      <c r="MLM845" s="14"/>
      <c r="MLN845" s="14"/>
      <c r="MLO845" s="14"/>
      <c r="MLP845" s="14"/>
      <c r="MLQ845" s="14"/>
      <c r="MLR845" s="14"/>
      <c r="MLS845" s="14"/>
      <c r="MLT845" s="14"/>
      <c r="MLU845" s="14"/>
      <c r="MLV845" s="14"/>
      <c r="MLW845" s="14"/>
      <c r="MLX845" s="14"/>
      <c r="MLY845" s="14"/>
      <c r="MLZ845" s="14"/>
      <c r="MMA845" s="14"/>
      <c r="MMB845" s="14"/>
      <c r="MMC845" s="14"/>
      <c r="MMD845" s="14"/>
      <c r="MME845" s="14"/>
      <c r="MMF845" s="14"/>
      <c r="MMG845" s="14"/>
      <c r="MMH845" s="14"/>
      <c r="MMI845" s="14"/>
      <c r="MMJ845" s="14"/>
      <c r="MMK845" s="14"/>
      <c r="MML845" s="14"/>
      <c r="MMM845" s="14"/>
      <c r="MMN845" s="14"/>
      <c r="MMO845" s="14"/>
      <c r="MMP845" s="14"/>
      <c r="MMQ845" s="14"/>
      <c r="MMR845" s="14"/>
      <c r="MMS845" s="14"/>
      <c r="MMT845" s="14"/>
      <c r="MMU845" s="14"/>
      <c r="MMV845" s="14"/>
      <c r="MMW845" s="14"/>
      <c r="MMX845" s="14"/>
      <c r="MMY845" s="14"/>
      <c r="MMZ845" s="14"/>
      <c r="MNA845" s="14"/>
      <c r="MNB845" s="14"/>
      <c r="MNC845" s="14"/>
      <c r="MND845" s="14"/>
      <c r="MNE845" s="14"/>
      <c r="MNF845" s="14"/>
      <c r="MNG845" s="14"/>
      <c r="MNH845" s="14"/>
      <c r="MNI845" s="14"/>
      <c r="MNJ845" s="14"/>
      <c r="MNK845" s="14"/>
      <c r="MNL845" s="14"/>
      <c r="MNM845" s="14"/>
      <c r="MNN845" s="14"/>
      <c r="MNO845" s="14"/>
      <c r="MNP845" s="14"/>
      <c r="MNQ845" s="14"/>
      <c r="MNR845" s="14"/>
      <c r="MNS845" s="14"/>
      <c r="MNT845" s="14"/>
      <c r="MNU845" s="14"/>
      <c r="MNV845" s="14"/>
      <c r="MNW845" s="14"/>
      <c r="MNX845" s="14"/>
      <c r="MNY845" s="14"/>
      <c r="MNZ845" s="14"/>
      <c r="MOA845" s="14"/>
      <c r="MOB845" s="14"/>
      <c r="MOC845" s="14"/>
      <c r="MOD845" s="14"/>
      <c r="MOE845" s="14"/>
      <c r="MOF845" s="14"/>
      <c r="MOG845" s="14"/>
      <c r="MOH845" s="14"/>
      <c r="MOI845" s="14"/>
      <c r="MOJ845" s="14"/>
      <c r="MOK845" s="14"/>
      <c r="MOL845" s="14"/>
      <c r="MOM845" s="14"/>
      <c r="MON845" s="14"/>
      <c r="MOO845" s="14"/>
      <c r="MOP845" s="14"/>
      <c r="MOQ845" s="14"/>
      <c r="MOR845" s="14"/>
      <c r="MOS845" s="14"/>
      <c r="MOT845" s="14"/>
      <c r="MOU845" s="14"/>
      <c r="MOV845" s="14"/>
      <c r="MOW845" s="14"/>
      <c r="MOX845" s="14"/>
      <c r="MOY845" s="14"/>
      <c r="MOZ845" s="14"/>
      <c r="MPA845" s="14"/>
      <c r="MPB845" s="14"/>
      <c r="MPC845" s="14"/>
      <c r="MPD845" s="14"/>
      <c r="MPE845" s="14"/>
      <c r="MPF845" s="14"/>
      <c r="MPG845" s="14"/>
      <c r="MPH845" s="14"/>
      <c r="MPI845" s="14"/>
      <c r="MPJ845" s="14"/>
      <c r="MPK845" s="14"/>
      <c r="MPL845" s="14"/>
      <c r="MPM845" s="14"/>
      <c r="MPN845" s="14"/>
      <c r="MPO845" s="14"/>
      <c r="MPP845" s="14"/>
      <c r="MPQ845" s="14"/>
      <c r="MPR845" s="14"/>
      <c r="MPS845" s="14"/>
      <c r="MPT845" s="14"/>
      <c r="MPU845" s="14"/>
      <c r="MPV845" s="14"/>
      <c r="MPW845" s="14"/>
      <c r="MPX845" s="14"/>
      <c r="MPY845" s="14"/>
      <c r="MPZ845" s="14"/>
      <c r="MQA845" s="14"/>
      <c r="MQB845" s="14"/>
      <c r="MQC845" s="14"/>
      <c r="MQD845" s="14"/>
      <c r="MQE845" s="14"/>
      <c r="MQF845" s="14"/>
      <c r="MQG845" s="14"/>
      <c r="MQH845" s="14"/>
      <c r="MQI845" s="14"/>
      <c r="MQJ845" s="14"/>
      <c r="MQK845" s="14"/>
      <c r="MQL845" s="14"/>
      <c r="MQM845" s="14"/>
      <c r="MQN845" s="14"/>
      <c r="MQO845" s="14"/>
      <c r="MQP845" s="14"/>
      <c r="MQQ845" s="14"/>
      <c r="MQR845" s="14"/>
      <c r="MQS845" s="14"/>
      <c r="MQT845" s="14"/>
      <c r="MQU845" s="14"/>
      <c r="MQV845" s="14"/>
      <c r="MQW845" s="14"/>
      <c r="MQX845" s="14"/>
      <c r="MQY845" s="14"/>
      <c r="MQZ845" s="14"/>
      <c r="MRA845" s="14"/>
      <c r="MRB845" s="14"/>
      <c r="MRC845" s="14"/>
      <c r="MRD845" s="14"/>
      <c r="MRE845" s="14"/>
      <c r="MRF845" s="14"/>
      <c r="MRG845" s="14"/>
      <c r="MRH845" s="14"/>
      <c r="MRI845" s="14"/>
      <c r="MRJ845" s="14"/>
      <c r="MRK845" s="14"/>
      <c r="MRL845" s="14"/>
      <c r="MRM845" s="14"/>
      <c r="MRN845" s="14"/>
      <c r="MRO845" s="14"/>
      <c r="MRP845" s="14"/>
      <c r="MRQ845" s="14"/>
      <c r="MRR845" s="14"/>
      <c r="MRS845" s="14"/>
      <c r="MRT845" s="14"/>
      <c r="MRU845" s="14"/>
      <c r="MRV845" s="14"/>
      <c r="MRW845" s="14"/>
      <c r="MRX845" s="14"/>
      <c r="MRY845" s="14"/>
      <c r="MRZ845" s="14"/>
      <c r="MSA845" s="14"/>
      <c r="MSB845" s="14"/>
      <c r="MSC845" s="14"/>
      <c r="MSD845" s="14"/>
      <c r="MSE845" s="14"/>
      <c r="MSF845" s="14"/>
      <c r="MSG845" s="14"/>
      <c r="MSH845" s="14"/>
      <c r="MSI845" s="14"/>
      <c r="MSJ845" s="14"/>
      <c r="MSK845" s="14"/>
      <c r="MSL845" s="14"/>
      <c r="MSM845" s="14"/>
      <c r="MSN845" s="14"/>
      <c r="MSO845" s="14"/>
      <c r="MSP845" s="14"/>
      <c r="MSQ845" s="14"/>
      <c r="MSR845" s="14"/>
      <c r="MSS845" s="14"/>
      <c r="MST845" s="14"/>
      <c r="MSU845" s="14"/>
      <c r="MSV845" s="14"/>
      <c r="MSW845" s="14"/>
      <c r="MSX845" s="14"/>
      <c r="MSY845" s="14"/>
      <c r="MSZ845" s="14"/>
      <c r="MTA845" s="14"/>
      <c r="MTB845" s="14"/>
      <c r="MTC845" s="14"/>
      <c r="MTD845" s="14"/>
      <c r="MTE845" s="14"/>
      <c r="MTF845" s="14"/>
      <c r="MTG845" s="14"/>
      <c r="MTH845" s="14"/>
      <c r="MTI845" s="14"/>
      <c r="MTJ845" s="14"/>
      <c r="MTK845" s="14"/>
      <c r="MTL845" s="14"/>
      <c r="MTM845" s="14"/>
      <c r="MTN845" s="14"/>
      <c r="MTO845" s="14"/>
      <c r="MTP845" s="14"/>
      <c r="MTQ845" s="14"/>
      <c r="MTR845" s="14"/>
      <c r="MTS845" s="14"/>
      <c r="MTT845" s="14"/>
      <c r="MTU845" s="14"/>
      <c r="MTV845" s="14"/>
      <c r="MTW845" s="14"/>
      <c r="MTX845" s="14"/>
      <c r="MTY845" s="14"/>
      <c r="MTZ845" s="14"/>
      <c r="MUA845" s="14"/>
      <c r="MUB845" s="14"/>
      <c r="MUC845" s="14"/>
      <c r="MUD845" s="14"/>
      <c r="MUE845" s="14"/>
      <c r="MUF845" s="14"/>
      <c r="MUG845" s="14"/>
      <c r="MUH845" s="14"/>
      <c r="MUI845" s="14"/>
      <c r="MUJ845" s="14"/>
      <c r="MUK845" s="14"/>
      <c r="MUL845" s="14"/>
      <c r="MUM845" s="14"/>
      <c r="MUN845" s="14"/>
      <c r="MUO845" s="14"/>
      <c r="MUP845" s="14"/>
      <c r="MUQ845" s="14"/>
      <c r="MUR845" s="14"/>
      <c r="MUS845" s="14"/>
      <c r="MUT845" s="14"/>
      <c r="MUU845" s="14"/>
      <c r="MUV845" s="14"/>
      <c r="MUW845" s="14"/>
      <c r="MUX845" s="14"/>
      <c r="MUY845" s="14"/>
      <c r="MUZ845" s="14"/>
      <c r="MVA845" s="14"/>
      <c r="MVB845" s="14"/>
      <c r="MVC845" s="14"/>
      <c r="MVD845" s="14"/>
      <c r="MVE845" s="14"/>
      <c r="MVF845" s="14"/>
      <c r="MVG845" s="14"/>
      <c r="MVH845" s="14"/>
      <c r="MVI845" s="14"/>
      <c r="MVJ845" s="14"/>
      <c r="MVK845" s="14"/>
      <c r="MVL845" s="14"/>
      <c r="MVM845" s="14"/>
      <c r="MVN845" s="14"/>
      <c r="MVO845" s="14"/>
      <c r="MVP845" s="14"/>
      <c r="MVQ845" s="14"/>
      <c r="MVR845" s="14"/>
      <c r="MVS845" s="14"/>
      <c r="MVT845" s="14"/>
      <c r="MVU845" s="14"/>
      <c r="MVV845" s="14"/>
      <c r="MVW845" s="14"/>
      <c r="MVX845" s="14"/>
      <c r="MVY845" s="14"/>
      <c r="MVZ845" s="14"/>
      <c r="MWA845" s="14"/>
      <c r="MWB845" s="14"/>
      <c r="MWC845" s="14"/>
      <c r="MWD845" s="14"/>
      <c r="MWE845" s="14"/>
      <c r="MWF845" s="14"/>
      <c r="MWG845" s="14"/>
      <c r="MWH845" s="14"/>
      <c r="MWI845" s="14"/>
      <c r="MWJ845" s="14"/>
      <c r="MWK845" s="14"/>
      <c r="MWL845" s="14"/>
      <c r="MWM845" s="14"/>
      <c r="MWN845" s="14"/>
      <c r="MWO845" s="14"/>
      <c r="MWP845" s="14"/>
      <c r="MWQ845" s="14"/>
      <c r="MWR845" s="14"/>
      <c r="MWS845" s="14"/>
      <c r="MWT845" s="14"/>
      <c r="MWU845" s="14"/>
      <c r="MWV845" s="14"/>
      <c r="MWW845" s="14"/>
      <c r="MWX845" s="14"/>
      <c r="MWY845" s="14"/>
      <c r="MWZ845" s="14"/>
      <c r="MXA845" s="14"/>
      <c r="MXB845" s="14"/>
      <c r="MXC845" s="14"/>
      <c r="MXD845" s="14"/>
      <c r="MXE845" s="14"/>
      <c r="MXF845" s="14"/>
      <c r="MXG845" s="14"/>
      <c r="MXH845" s="14"/>
      <c r="MXI845" s="14"/>
      <c r="MXJ845" s="14"/>
      <c r="MXK845" s="14"/>
      <c r="MXL845" s="14"/>
      <c r="MXM845" s="14"/>
      <c r="MXN845" s="14"/>
      <c r="MXO845" s="14"/>
      <c r="MXP845" s="14"/>
      <c r="MXQ845" s="14"/>
      <c r="MXR845" s="14"/>
      <c r="MXS845" s="14"/>
      <c r="MXT845" s="14"/>
      <c r="MXU845" s="14"/>
      <c r="MXV845" s="14"/>
      <c r="MXW845" s="14"/>
      <c r="MXX845" s="14"/>
      <c r="MXY845" s="14"/>
      <c r="MXZ845" s="14"/>
      <c r="MYA845" s="14"/>
      <c r="MYB845" s="14"/>
      <c r="MYC845" s="14"/>
      <c r="MYD845" s="14"/>
      <c r="MYE845" s="14"/>
      <c r="MYF845" s="14"/>
      <c r="MYG845" s="14"/>
      <c r="MYH845" s="14"/>
      <c r="MYI845" s="14"/>
      <c r="MYJ845" s="14"/>
      <c r="MYK845" s="14"/>
      <c r="MYL845" s="14"/>
      <c r="MYM845" s="14"/>
      <c r="MYN845" s="14"/>
      <c r="MYO845" s="14"/>
      <c r="MYP845" s="14"/>
      <c r="MYQ845" s="14"/>
      <c r="MYR845" s="14"/>
      <c r="MYS845" s="14"/>
      <c r="MYT845" s="14"/>
      <c r="MYU845" s="14"/>
      <c r="MYV845" s="14"/>
      <c r="MYW845" s="14"/>
      <c r="MYX845" s="14"/>
      <c r="MYY845" s="14"/>
      <c r="MYZ845" s="14"/>
      <c r="MZA845" s="14"/>
      <c r="MZB845" s="14"/>
      <c r="MZC845" s="14"/>
      <c r="MZD845" s="14"/>
      <c r="MZE845" s="14"/>
      <c r="MZF845" s="14"/>
      <c r="MZG845" s="14"/>
      <c r="MZH845" s="14"/>
      <c r="MZI845" s="14"/>
      <c r="MZJ845" s="14"/>
      <c r="MZK845" s="14"/>
      <c r="MZL845" s="14"/>
      <c r="MZM845" s="14"/>
      <c r="MZN845" s="14"/>
      <c r="MZO845" s="14"/>
      <c r="MZP845" s="14"/>
      <c r="MZQ845" s="14"/>
      <c r="MZR845" s="14"/>
      <c r="MZS845" s="14"/>
      <c r="MZT845" s="14"/>
      <c r="MZU845" s="14"/>
      <c r="MZV845" s="14"/>
      <c r="MZW845" s="14"/>
      <c r="MZX845" s="14"/>
      <c r="MZY845" s="14"/>
      <c r="MZZ845" s="14"/>
      <c r="NAA845" s="14"/>
      <c r="NAB845" s="14"/>
      <c r="NAC845" s="14"/>
      <c r="NAD845" s="14"/>
      <c r="NAE845" s="14"/>
      <c r="NAF845" s="14"/>
      <c r="NAG845" s="14"/>
      <c r="NAH845" s="14"/>
      <c r="NAI845" s="14"/>
      <c r="NAJ845" s="14"/>
      <c r="NAK845" s="14"/>
      <c r="NAL845" s="14"/>
      <c r="NAM845" s="14"/>
      <c r="NAN845" s="14"/>
      <c r="NAO845" s="14"/>
      <c r="NAP845" s="14"/>
      <c r="NAQ845" s="14"/>
      <c r="NAR845" s="14"/>
      <c r="NAS845" s="14"/>
      <c r="NAT845" s="14"/>
      <c r="NAU845" s="14"/>
      <c r="NAV845" s="14"/>
      <c r="NAW845" s="14"/>
      <c r="NAX845" s="14"/>
      <c r="NAY845" s="14"/>
      <c r="NAZ845" s="14"/>
      <c r="NBA845" s="14"/>
      <c r="NBB845" s="14"/>
      <c r="NBC845" s="14"/>
      <c r="NBD845" s="14"/>
      <c r="NBE845" s="14"/>
      <c r="NBF845" s="14"/>
      <c r="NBG845" s="14"/>
      <c r="NBH845" s="14"/>
      <c r="NBI845" s="14"/>
      <c r="NBJ845" s="14"/>
      <c r="NBK845" s="14"/>
      <c r="NBL845" s="14"/>
      <c r="NBM845" s="14"/>
      <c r="NBN845" s="14"/>
      <c r="NBO845" s="14"/>
      <c r="NBP845" s="14"/>
      <c r="NBQ845" s="14"/>
      <c r="NBR845" s="14"/>
      <c r="NBS845" s="14"/>
      <c r="NBT845" s="14"/>
      <c r="NBU845" s="14"/>
      <c r="NBV845" s="14"/>
      <c r="NBW845" s="14"/>
      <c r="NBX845" s="14"/>
      <c r="NBY845" s="14"/>
      <c r="NBZ845" s="14"/>
      <c r="NCA845" s="14"/>
      <c r="NCB845" s="14"/>
      <c r="NCC845" s="14"/>
      <c r="NCD845" s="14"/>
      <c r="NCE845" s="14"/>
      <c r="NCF845" s="14"/>
      <c r="NCG845" s="14"/>
      <c r="NCH845" s="14"/>
      <c r="NCI845" s="14"/>
      <c r="NCJ845" s="14"/>
      <c r="NCK845" s="14"/>
      <c r="NCL845" s="14"/>
      <c r="NCM845" s="14"/>
      <c r="NCN845" s="14"/>
      <c r="NCO845" s="14"/>
      <c r="NCP845" s="14"/>
      <c r="NCQ845" s="14"/>
      <c r="NCR845" s="14"/>
      <c r="NCS845" s="14"/>
      <c r="NCT845" s="14"/>
      <c r="NCU845" s="14"/>
      <c r="NCV845" s="14"/>
      <c r="NCW845" s="14"/>
      <c r="NCX845" s="14"/>
      <c r="NCY845" s="14"/>
      <c r="NCZ845" s="14"/>
      <c r="NDA845" s="14"/>
      <c r="NDB845" s="14"/>
      <c r="NDC845" s="14"/>
      <c r="NDD845" s="14"/>
      <c r="NDE845" s="14"/>
      <c r="NDF845" s="14"/>
      <c r="NDG845" s="14"/>
      <c r="NDH845" s="14"/>
      <c r="NDI845" s="14"/>
      <c r="NDJ845" s="14"/>
      <c r="NDK845" s="14"/>
      <c r="NDL845" s="14"/>
      <c r="NDM845" s="14"/>
      <c r="NDN845" s="14"/>
      <c r="NDO845" s="14"/>
      <c r="NDP845" s="14"/>
      <c r="NDQ845" s="14"/>
      <c r="NDR845" s="14"/>
      <c r="NDS845" s="14"/>
      <c r="NDT845" s="14"/>
      <c r="NDU845" s="14"/>
      <c r="NDV845" s="14"/>
      <c r="NDW845" s="14"/>
      <c r="NDX845" s="14"/>
      <c r="NDY845" s="14"/>
      <c r="NDZ845" s="14"/>
      <c r="NEA845" s="14"/>
      <c r="NEB845" s="14"/>
      <c r="NEC845" s="14"/>
      <c r="NED845" s="14"/>
      <c r="NEE845" s="14"/>
      <c r="NEF845" s="14"/>
      <c r="NEG845" s="14"/>
      <c r="NEH845" s="14"/>
      <c r="NEI845" s="14"/>
      <c r="NEJ845" s="14"/>
      <c r="NEK845" s="14"/>
      <c r="NEL845" s="14"/>
      <c r="NEM845" s="14"/>
      <c r="NEN845" s="14"/>
      <c r="NEO845" s="14"/>
      <c r="NEP845" s="14"/>
      <c r="NEQ845" s="14"/>
      <c r="NER845" s="14"/>
      <c r="NES845" s="14"/>
      <c r="NET845" s="14"/>
      <c r="NEU845" s="14"/>
      <c r="NEV845" s="14"/>
      <c r="NEW845" s="14"/>
      <c r="NEX845" s="14"/>
      <c r="NEY845" s="14"/>
      <c r="NEZ845" s="14"/>
      <c r="NFA845" s="14"/>
      <c r="NFB845" s="14"/>
      <c r="NFC845" s="14"/>
      <c r="NFD845" s="14"/>
      <c r="NFE845" s="14"/>
      <c r="NFF845" s="14"/>
      <c r="NFG845" s="14"/>
      <c r="NFH845" s="14"/>
      <c r="NFI845" s="14"/>
      <c r="NFJ845" s="14"/>
      <c r="NFK845" s="14"/>
      <c r="NFL845" s="14"/>
      <c r="NFM845" s="14"/>
      <c r="NFN845" s="14"/>
      <c r="NFO845" s="14"/>
      <c r="NFP845" s="14"/>
      <c r="NFQ845" s="14"/>
      <c r="NFR845" s="14"/>
      <c r="NFS845" s="14"/>
      <c r="NFT845" s="14"/>
      <c r="NFU845" s="14"/>
      <c r="NFV845" s="14"/>
      <c r="NFW845" s="14"/>
      <c r="NFX845" s="14"/>
      <c r="NFY845" s="14"/>
      <c r="NFZ845" s="14"/>
      <c r="NGA845" s="14"/>
      <c r="NGB845" s="14"/>
      <c r="NGC845" s="14"/>
      <c r="NGD845" s="14"/>
      <c r="NGE845" s="14"/>
      <c r="NGF845" s="14"/>
      <c r="NGG845" s="14"/>
      <c r="NGH845" s="14"/>
      <c r="NGI845" s="14"/>
      <c r="NGJ845" s="14"/>
      <c r="NGK845" s="14"/>
      <c r="NGL845" s="14"/>
      <c r="NGM845" s="14"/>
      <c r="NGN845" s="14"/>
      <c r="NGO845" s="14"/>
      <c r="NGP845" s="14"/>
      <c r="NGQ845" s="14"/>
      <c r="NGR845" s="14"/>
      <c r="NGS845" s="14"/>
      <c r="NGT845" s="14"/>
      <c r="NGU845" s="14"/>
      <c r="NGV845" s="14"/>
      <c r="NGW845" s="14"/>
      <c r="NGX845" s="14"/>
      <c r="NGY845" s="14"/>
      <c r="NGZ845" s="14"/>
      <c r="NHA845" s="14"/>
      <c r="NHB845" s="14"/>
      <c r="NHC845" s="14"/>
      <c r="NHD845" s="14"/>
      <c r="NHE845" s="14"/>
      <c r="NHF845" s="14"/>
      <c r="NHG845" s="14"/>
      <c r="NHH845" s="14"/>
      <c r="NHI845" s="14"/>
      <c r="NHJ845" s="14"/>
      <c r="NHK845" s="14"/>
      <c r="NHL845" s="14"/>
      <c r="NHM845" s="14"/>
      <c r="NHN845" s="14"/>
      <c r="NHO845" s="14"/>
      <c r="NHP845" s="14"/>
      <c r="NHQ845" s="14"/>
      <c r="NHR845" s="14"/>
      <c r="NHS845" s="14"/>
      <c r="NHT845" s="14"/>
      <c r="NHU845" s="14"/>
      <c r="NHV845" s="14"/>
      <c r="NHW845" s="14"/>
      <c r="NHX845" s="14"/>
      <c r="NHY845" s="14"/>
      <c r="NHZ845" s="14"/>
      <c r="NIA845" s="14"/>
      <c r="NIB845" s="14"/>
      <c r="NIC845" s="14"/>
      <c r="NID845" s="14"/>
      <c r="NIE845" s="14"/>
      <c r="NIF845" s="14"/>
      <c r="NIG845" s="14"/>
      <c r="NIH845" s="14"/>
      <c r="NII845" s="14"/>
      <c r="NIJ845" s="14"/>
      <c r="NIK845" s="14"/>
      <c r="NIL845" s="14"/>
      <c r="NIM845" s="14"/>
      <c r="NIN845" s="14"/>
      <c r="NIO845" s="14"/>
      <c r="NIP845" s="14"/>
      <c r="NIQ845" s="14"/>
      <c r="NIR845" s="14"/>
      <c r="NIS845" s="14"/>
      <c r="NIT845" s="14"/>
      <c r="NIU845" s="14"/>
      <c r="NIV845" s="14"/>
      <c r="NIW845" s="14"/>
      <c r="NIX845" s="14"/>
      <c r="NIY845" s="14"/>
      <c r="NIZ845" s="14"/>
      <c r="NJA845" s="14"/>
      <c r="NJB845" s="14"/>
      <c r="NJC845" s="14"/>
      <c r="NJD845" s="14"/>
      <c r="NJE845" s="14"/>
      <c r="NJF845" s="14"/>
      <c r="NJG845" s="14"/>
      <c r="NJH845" s="14"/>
      <c r="NJI845" s="14"/>
      <c r="NJJ845" s="14"/>
      <c r="NJK845" s="14"/>
      <c r="NJL845" s="14"/>
      <c r="NJM845" s="14"/>
      <c r="NJN845" s="14"/>
      <c r="NJO845" s="14"/>
      <c r="NJP845" s="14"/>
      <c r="NJQ845" s="14"/>
      <c r="NJR845" s="14"/>
      <c r="NJS845" s="14"/>
      <c r="NJT845" s="14"/>
      <c r="NJU845" s="14"/>
      <c r="NJV845" s="14"/>
      <c r="NJW845" s="14"/>
      <c r="NJX845" s="14"/>
      <c r="NJY845" s="14"/>
      <c r="NJZ845" s="14"/>
      <c r="NKA845" s="14"/>
      <c r="NKB845" s="14"/>
      <c r="NKC845" s="14"/>
      <c r="NKD845" s="14"/>
      <c r="NKE845" s="14"/>
      <c r="NKF845" s="14"/>
      <c r="NKG845" s="14"/>
      <c r="NKH845" s="14"/>
      <c r="NKI845" s="14"/>
      <c r="NKJ845" s="14"/>
      <c r="NKK845" s="14"/>
      <c r="NKL845" s="14"/>
      <c r="NKM845" s="14"/>
      <c r="NKN845" s="14"/>
      <c r="NKO845" s="14"/>
      <c r="NKP845" s="14"/>
      <c r="NKQ845" s="14"/>
      <c r="NKR845" s="14"/>
      <c r="NKS845" s="14"/>
      <c r="NKT845" s="14"/>
      <c r="NKU845" s="14"/>
      <c r="NKV845" s="14"/>
      <c r="NKW845" s="14"/>
      <c r="NKX845" s="14"/>
      <c r="NKY845" s="14"/>
      <c r="NKZ845" s="14"/>
      <c r="NLA845" s="14"/>
      <c r="NLB845" s="14"/>
      <c r="NLC845" s="14"/>
      <c r="NLD845" s="14"/>
      <c r="NLE845" s="14"/>
      <c r="NLF845" s="14"/>
      <c r="NLG845" s="14"/>
      <c r="NLH845" s="14"/>
      <c r="NLI845" s="14"/>
      <c r="NLJ845" s="14"/>
      <c r="NLK845" s="14"/>
      <c r="NLL845" s="14"/>
      <c r="NLM845" s="14"/>
      <c r="NLN845" s="14"/>
      <c r="NLO845" s="14"/>
      <c r="NLP845" s="14"/>
      <c r="NLQ845" s="14"/>
      <c r="NLR845" s="14"/>
      <c r="NLS845" s="14"/>
      <c r="NLT845" s="14"/>
      <c r="NLU845" s="14"/>
      <c r="NLV845" s="14"/>
      <c r="NLW845" s="14"/>
      <c r="NLX845" s="14"/>
      <c r="NLY845" s="14"/>
      <c r="NLZ845" s="14"/>
      <c r="NMA845" s="14"/>
      <c r="NMB845" s="14"/>
      <c r="NMC845" s="14"/>
      <c r="NMD845" s="14"/>
      <c r="NME845" s="14"/>
      <c r="NMF845" s="14"/>
      <c r="NMG845" s="14"/>
      <c r="NMH845" s="14"/>
      <c r="NMI845" s="14"/>
      <c r="NMJ845" s="14"/>
      <c r="NMK845" s="14"/>
      <c r="NML845" s="14"/>
      <c r="NMM845" s="14"/>
      <c r="NMN845" s="14"/>
      <c r="NMO845" s="14"/>
      <c r="NMP845" s="14"/>
      <c r="NMQ845" s="14"/>
      <c r="NMR845" s="14"/>
      <c r="NMS845" s="14"/>
      <c r="NMT845" s="14"/>
      <c r="NMU845" s="14"/>
      <c r="NMV845" s="14"/>
      <c r="NMW845" s="14"/>
      <c r="NMX845" s="14"/>
      <c r="NMY845" s="14"/>
      <c r="NMZ845" s="14"/>
      <c r="NNA845" s="14"/>
      <c r="NNB845" s="14"/>
      <c r="NNC845" s="14"/>
      <c r="NND845" s="14"/>
      <c r="NNE845" s="14"/>
      <c r="NNF845" s="14"/>
      <c r="NNG845" s="14"/>
      <c r="NNH845" s="14"/>
      <c r="NNI845" s="14"/>
      <c r="NNJ845" s="14"/>
      <c r="NNK845" s="14"/>
      <c r="NNL845" s="14"/>
      <c r="NNM845" s="14"/>
      <c r="NNN845" s="14"/>
      <c r="NNO845" s="14"/>
      <c r="NNP845" s="14"/>
      <c r="NNQ845" s="14"/>
      <c r="NNR845" s="14"/>
      <c r="NNS845" s="14"/>
      <c r="NNT845" s="14"/>
      <c r="NNU845" s="14"/>
      <c r="NNV845" s="14"/>
      <c r="NNW845" s="14"/>
      <c r="NNX845" s="14"/>
      <c r="NNY845" s="14"/>
      <c r="NNZ845" s="14"/>
      <c r="NOA845" s="14"/>
      <c r="NOB845" s="14"/>
      <c r="NOC845" s="14"/>
      <c r="NOD845" s="14"/>
      <c r="NOE845" s="14"/>
      <c r="NOF845" s="14"/>
      <c r="NOG845" s="14"/>
      <c r="NOH845" s="14"/>
      <c r="NOI845" s="14"/>
      <c r="NOJ845" s="14"/>
      <c r="NOK845" s="14"/>
      <c r="NOL845" s="14"/>
      <c r="NOM845" s="14"/>
      <c r="NON845" s="14"/>
      <c r="NOO845" s="14"/>
      <c r="NOP845" s="14"/>
      <c r="NOQ845" s="14"/>
      <c r="NOR845" s="14"/>
      <c r="NOS845" s="14"/>
      <c r="NOT845" s="14"/>
      <c r="NOU845" s="14"/>
      <c r="NOV845" s="14"/>
      <c r="NOW845" s="14"/>
      <c r="NOX845" s="14"/>
      <c r="NOY845" s="14"/>
      <c r="NOZ845" s="14"/>
      <c r="NPA845" s="14"/>
      <c r="NPB845" s="14"/>
      <c r="NPC845" s="14"/>
      <c r="NPD845" s="14"/>
      <c r="NPE845" s="14"/>
      <c r="NPF845" s="14"/>
      <c r="NPG845" s="14"/>
      <c r="NPH845" s="14"/>
      <c r="NPI845" s="14"/>
      <c r="NPJ845" s="14"/>
      <c r="NPK845" s="14"/>
      <c r="NPL845" s="14"/>
      <c r="NPM845" s="14"/>
      <c r="NPN845" s="14"/>
      <c r="NPO845" s="14"/>
      <c r="NPP845" s="14"/>
      <c r="NPQ845" s="14"/>
      <c r="NPR845" s="14"/>
      <c r="NPS845" s="14"/>
      <c r="NPT845" s="14"/>
      <c r="NPU845" s="14"/>
      <c r="NPV845" s="14"/>
      <c r="NPW845" s="14"/>
      <c r="NPX845" s="14"/>
      <c r="NPY845" s="14"/>
      <c r="NPZ845" s="14"/>
      <c r="NQA845" s="14"/>
      <c r="NQB845" s="14"/>
      <c r="NQC845" s="14"/>
      <c r="NQD845" s="14"/>
      <c r="NQE845" s="14"/>
      <c r="NQF845" s="14"/>
      <c r="NQG845" s="14"/>
      <c r="NQH845" s="14"/>
      <c r="NQI845" s="14"/>
      <c r="NQJ845" s="14"/>
      <c r="NQK845" s="14"/>
      <c r="NQL845" s="14"/>
      <c r="NQM845" s="14"/>
      <c r="NQN845" s="14"/>
      <c r="NQO845" s="14"/>
      <c r="NQP845" s="14"/>
      <c r="NQQ845" s="14"/>
      <c r="NQR845" s="14"/>
      <c r="NQS845" s="14"/>
      <c r="NQT845" s="14"/>
      <c r="NQU845" s="14"/>
      <c r="NQV845" s="14"/>
      <c r="NQW845" s="14"/>
      <c r="NQX845" s="14"/>
      <c r="NQY845" s="14"/>
      <c r="NQZ845" s="14"/>
      <c r="NRA845" s="14"/>
      <c r="NRB845" s="14"/>
      <c r="NRC845" s="14"/>
      <c r="NRD845" s="14"/>
      <c r="NRE845" s="14"/>
      <c r="NRF845" s="14"/>
      <c r="NRG845" s="14"/>
      <c r="NRH845" s="14"/>
      <c r="NRI845" s="14"/>
      <c r="NRJ845" s="14"/>
      <c r="NRK845" s="14"/>
      <c r="NRL845" s="14"/>
      <c r="NRM845" s="14"/>
      <c r="NRN845" s="14"/>
      <c r="NRO845" s="14"/>
      <c r="NRP845" s="14"/>
      <c r="NRQ845" s="14"/>
      <c r="NRR845" s="14"/>
      <c r="NRS845" s="14"/>
      <c r="NRT845" s="14"/>
      <c r="NRU845" s="14"/>
      <c r="NRV845" s="14"/>
      <c r="NRW845" s="14"/>
      <c r="NRX845" s="14"/>
      <c r="NRY845" s="14"/>
      <c r="NRZ845" s="14"/>
      <c r="NSA845" s="14"/>
      <c r="NSB845" s="14"/>
      <c r="NSC845" s="14"/>
      <c r="NSD845" s="14"/>
      <c r="NSE845" s="14"/>
      <c r="NSF845" s="14"/>
      <c r="NSG845" s="14"/>
      <c r="NSH845" s="14"/>
      <c r="NSI845" s="14"/>
      <c r="NSJ845" s="14"/>
      <c r="NSK845" s="14"/>
      <c r="NSL845" s="14"/>
      <c r="NSM845" s="14"/>
      <c r="NSN845" s="14"/>
      <c r="NSO845" s="14"/>
      <c r="NSP845" s="14"/>
      <c r="NSQ845" s="14"/>
      <c r="NSR845" s="14"/>
      <c r="NSS845" s="14"/>
      <c r="NST845" s="14"/>
      <c r="NSU845" s="14"/>
      <c r="NSV845" s="14"/>
      <c r="NSW845" s="14"/>
      <c r="NSX845" s="14"/>
      <c r="NSY845" s="14"/>
      <c r="NSZ845" s="14"/>
      <c r="NTA845" s="14"/>
      <c r="NTB845" s="14"/>
      <c r="NTC845" s="14"/>
      <c r="NTD845" s="14"/>
      <c r="NTE845" s="14"/>
      <c r="NTF845" s="14"/>
      <c r="NTG845" s="14"/>
      <c r="NTH845" s="14"/>
      <c r="NTI845" s="14"/>
      <c r="NTJ845" s="14"/>
      <c r="NTK845" s="14"/>
      <c r="NTL845" s="14"/>
      <c r="NTM845" s="14"/>
      <c r="NTN845" s="14"/>
      <c r="NTO845" s="14"/>
      <c r="NTP845" s="14"/>
      <c r="NTQ845" s="14"/>
      <c r="NTR845" s="14"/>
      <c r="NTS845" s="14"/>
      <c r="NTT845" s="14"/>
      <c r="NTU845" s="14"/>
      <c r="NTV845" s="14"/>
      <c r="NTW845" s="14"/>
      <c r="NTX845" s="14"/>
      <c r="NTY845" s="14"/>
      <c r="NTZ845" s="14"/>
      <c r="NUA845" s="14"/>
      <c r="NUB845" s="14"/>
      <c r="NUC845" s="14"/>
      <c r="NUD845" s="14"/>
      <c r="NUE845" s="14"/>
      <c r="NUF845" s="14"/>
      <c r="NUG845" s="14"/>
      <c r="NUH845" s="14"/>
      <c r="NUI845" s="14"/>
      <c r="NUJ845" s="14"/>
      <c r="NUK845" s="14"/>
      <c r="NUL845" s="14"/>
      <c r="NUM845" s="14"/>
      <c r="NUN845" s="14"/>
      <c r="NUO845" s="14"/>
      <c r="NUP845" s="14"/>
      <c r="NUQ845" s="14"/>
      <c r="NUR845" s="14"/>
      <c r="NUS845" s="14"/>
      <c r="NUT845" s="14"/>
      <c r="NUU845" s="14"/>
      <c r="NUV845" s="14"/>
      <c r="NUW845" s="14"/>
      <c r="NUX845" s="14"/>
      <c r="NUY845" s="14"/>
      <c r="NUZ845" s="14"/>
      <c r="NVA845" s="14"/>
      <c r="NVB845" s="14"/>
      <c r="NVC845" s="14"/>
      <c r="NVD845" s="14"/>
      <c r="NVE845" s="14"/>
      <c r="NVF845" s="14"/>
      <c r="NVG845" s="14"/>
      <c r="NVH845" s="14"/>
      <c r="NVI845" s="14"/>
      <c r="NVJ845" s="14"/>
      <c r="NVK845" s="14"/>
      <c r="NVL845" s="14"/>
      <c r="NVM845" s="14"/>
      <c r="NVN845" s="14"/>
      <c r="NVO845" s="14"/>
      <c r="NVP845" s="14"/>
      <c r="NVQ845" s="14"/>
      <c r="NVR845" s="14"/>
      <c r="NVS845" s="14"/>
      <c r="NVT845" s="14"/>
      <c r="NVU845" s="14"/>
      <c r="NVV845" s="14"/>
      <c r="NVW845" s="14"/>
      <c r="NVX845" s="14"/>
      <c r="NVY845" s="14"/>
      <c r="NVZ845" s="14"/>
      <c r="NWA845" s="14"/>
      <c r="NWB845" s="14"/>
      <c r="NWC845" s="14"/>
      <c r="NWD845" s="14"/>
      <c r="NWE845" s="14"/>
      <c r="NWF845" s="14"/>
      <c r="NWG845" s="14"/>
      <c r="NWH845" s="14"/>
      <c r="NWI845" s="14"/>
      <c r="NWJ845" s="14"/>
      <c r="NWK845" s="14"/>
      <c r="NWL845" s="14"/>
      <c r="NWM845" s="14"/>
      <c r="NWN845" s="14"/>
      <c r="NWO845" s="14"/>
      <c r="NWP845" s="14"/>
      <c r="NWQ845" s="14"/>
      <c r="NWR845" s="14"/>
      <c r="NWS845" s="14"/>
      <c r="NWT845" s="14"/>
      <c r="NWU845" s="14"/>
      <c r="NWV845" s="14"/>
      <c r="NWW845" s="14"/>
      <c r="NWX845" s="14"/>
      <c r="NWY845" s="14"/>
      <c r="NWZ845" s="14"/>
      <c r="NXA845" s="14"/>
      <c r="NXB845" s="14"/>
      <c r="NXC845" s="14"/>
      <c r="NXD845" s="14"/>
      <c r="NXE845" s="14"/>
      <c r="NXF845" s="14"/>
      <c r="NXG845" s="14"/>
      <c r="NXH845" s="14"/>
      <c r="NXI845" s="14"/>
      <c r="NXJ845" s="14"/>
      <c r="NXK845" s="14"/>
      <c r="NXL845" s="14"/>
      <c r="NXM845" s="14"/>
      <c r="NXN845" s="14"/>
      <c r="NXO845" s="14"/>
      <c r="NXP845" s="14"/>
      <c r="NXQ845" s="14"/>
      <c r="NXR845" s="14"/>
      <c r="NXS845" s="14"/>
      <c r="NXT845" s="14"/>
      <c r="NXU845" s="14"/>
      <c r="NXV845" s="14"/>
      <c r="NXW845" s="14"/>
      <c r="NXX845" s="14"/>
      <c r="NXY845" s="14"/>
      <c r="NXZ845" s="14"/>
      <c r="NYA845" s="14"/>
      <c r="NYB845" s="14"/>
      <c r="NYC845" s="14"/>
      <c r="NYD845" s="14"/>
      <c r="NYE845" s="14"/>
      <c r="NYF845" s="14"/>
      <c r="NYG845" s="14"/>
      <c r="NYH845" s="14"/>
      <c r="NYI845" s="14"/>
      <c r="NYJ845" s="14"/>
      <c r="NYK845" s="14"/>
      <c r="NYL845" s="14"/>
      <c r="NYM845" s="14"/>
      <c r="NYN845" s="14"/>
      <c r="NYO845" s="14"/>
      <c r="NYP845" s="14"/>
      <c r="NYQ845" s="14"/>
      <c r="NYR845" s="14"/>
      <c r="NYS845" s="14"/>
      <c r="NYT845" s="14"/>
      <c r="NYU845" s="14"/>
      <c r="NYV845" s="14"/>
      <c r="NYW845" s="14"/>
      <c r="NYX845" s="14"/>
      <c r="NYY845" s="14"/>
      <c r="NYZ845" s="14"/>
      <c r="NZA845" s="14"/>
      <c r="NZB845" s="14"/>
      <c r="NZC845" s="14"/>
      <c r="NZD845" s="14"/>
      <c r="NZE845" s="14"/>
      <c r="NZF845" s="14"/>
      <c r="NZG845" s="14"/>
      <c r="NZH845" s="14"/>
      <c r="NZI845" s="14"/>
      <c r="NZJ845" s="14"/>
      <c r="NZK845" s="14"/>
      <c r="NZL845" s="14"/>
      <c r="NZM845" s="14"/>
      <c r="NZN845" s="14"/>
      <c r="NZO845" s="14"/>
      <c r="NZP845" s="14"/>
      <c r="NZQ845" s="14"/>
      <c r="NZR845" s="14"/>
      <c r="NZS845" s="14"/>
      <c r="NZT845" s="14"/>
      <c r="NZU845" s="14"/>
      <c r="NZV845" s="14"/>
      <c r="NZW845" s="14"/>
      <c r="NZX845" s="14"/>
      <c r="NZY845" s="14"/>
      <c r="NZZ845" s="14"/>
      <c r="OAA845" s="14"/>
      <c r="OAB845" s="14"/>
      <c r="OAC845" s="14"/>
      <c r="OAD845" s="14"/>
      <c r="OAE845" s="14"/>
      <c r="OAF845" s="14"/>
      <c r="OAG845" s="14"/>
      <c r="OAH845" s="14"/>
      <c r="OAI845" s="14"/>
      <c r="OAJ845" s="14"/>
      <c r="OAK845" s="14"/>
      <c r="OAL845" s="14"/>
      <c r="OAM845" s="14"/>
      <c r="OAN845" s="14"/>
      <c r="OAO845" s="14"/>
      <c r="OAP845" s="14"/>
      <c r="OAQ845" s="14"/>
      <c r="OAR845" s="14"/>
      <c r="OAS845" s="14"/>
      <c r="OAT845" s="14"/>
      <c r="OAU845" s="14"/>
      <c r="OAV845" s="14"/>
      <c r="OAW845" s="14"/>
      <c r="OAX845" s="14"/>
      <c r="OAY845" s="14"/>
      <c r="OAZ845" s="14"/>
      <c r="OBA845" s="14"/>
      <c r="OBB845" s="14"/>
      <c r="OBC845" s="14"/>
      <c r="OBD845" s="14"/>
      <c r="OBE845" s="14"/>
      <c r="OBF845" s="14"/>
      <c r="OBG845" s="14"/>
      <c r="OBH845" s="14"/>
      <c r="OBI845" s="14"/>
      <c r="OBJ845" s="14"/>
      <c r="OBK845" s="14"/>
      <c r="OBL845" s="14"/>
      <c r="OBM845" s="14"/>
      <c r="OBN845" s="14"/>
      <c r="OBO845" s="14"/>
      <c r="OBP845" s="14"/>
      <c r="OBQ845" s="14"/>
      <c r="OBR845" s="14"/>
      <c r="OBS845" s="14"/>
      <c r="OBT845" s="14"/>
      <c r="OBU845" s="14"/>
      <c r="OBV845" s="14"/>
      <c r="OBW845" s="14"/>
      <c r="OBX845" s="14"/>
      <c r="OBY845" s="14"/>
      <c r="OBZ845" s="14"/>
      <c r="OCA845" s="14"/>
      <c r="OCB845" s="14"/>
      <c r="OCC845" s="14"/>
      <c r="OCD845" s="14"/>
      <c r="OCE845" s="14"/>
      <c r="OCF845" s="14"/>
      <c r="OCG845" s="14"/>
      <c r="OCH845" s="14"/>
      <c r="OCI845" s="14"/>
      <c r="OCJ845" s="14"/>
      <c r="OCK845" s="14"/>
      <c r="OCL845" s="14"/>
      <c r="OCM845" s="14"/>
      <c r="OCN845" s="14"/>
      <c r="OCO845" s="14"/>
      <c r="OCP845" s="14"/>
      <c r="OCQ845" s="14"/>
      <c r="OCR845" s="14"/>
      <c r="OCS845" s="14"/>
      <c r="OCT845" s="14"/>
      <c r="OCU845" s="14"/>
      <c r="OCV845" s="14"/>
      <c r="OCW845" s="14"/>
      <c r="OCX845" s="14"/>
      <c r="OCY845" s="14"/>
      <c r="OCZ845" s="14"/>
      <c r="ODA845" s="14"/>
      <c r="ODB845" s="14"/>
      <c r="ODC845" s="14"/>
      <c r="ODD845" s="14"/>
      <c r="ODE845" s="14"/>
      <c r="ODF845" s="14"/>
      <c r="ODG845" s="14"/>
      <c r="ODH845" s="14"/>
      <c r="ODI845" s="14"/>
      <c r="ODJ845" s="14"/>
      <c r="ODK845" s="14"/>
      <c r="ODL845" s="14"/>
      <c r="ODM845" s="14"/>
      <c r="ODN845" s="14"/>
      <c r="ODO845" s="14"/>
      <c r="ODP845" s="14"/>
      <c r="ODQ845" s="14"/>
      <c r="ODR845" s="14"/>
      <c r="ODS845" s="14"/>
      <c r="ODT845" s="14"/>
      <c r="ODU845" s="14"/>
      <c r="ODV845" s="14"/>
      <c r="ODW845" s="14"/>
      <c r="ODX845" s="14"/>
      <c r="ODY845" s="14"/>
      <c r="ODZ845" s="14"/>
      <c r="OEA845" s="14"/>
      <c r="OEB845" s="14"/>
      <c r="OEC845" s="14"/>
      <c r="OED845" s="14"/>
      <c r="OEE845" s="14"/>
      <c r="OEF845" s="14"/>
      <c r="OEG845" s="14"/>
      <c r="OEH845" s="14"/>
      <c r="OEI845" s="14"/>
      <c r="OEJ845" s="14"/>
      <c r="OEK845" s="14"/>
      <c r="OEL845" s="14"/>
      <c r="OEM845" s="14"/>
      <c r="OEN845" s="14"/>
      <c r="OEO845" s="14"/>
      <c r="OEP845" s="14"/>
      <c r="OEQ845" s="14"/>
      <c r="OER845" s="14"/>
      <c r="OES845" s="14"/>
      <c r="OET845" s="14"/>
      <c r="OEU845" s="14"/>
      <c r="OEV845" s="14"/>
      <c r="OEW845" s="14"/>
      <c r="OEX845" s="14"/>
      <c r="OEY845" s="14"/>
      <c r="OEZ845" s="14"/>
      <c r="OFA845" s="14"/>
      <c r="OFB845" s="14"/>
      <c r="OFC845" s="14"/>
      <c r="OFD845" s="14"/>
      <c r="OFE845" s="14"/>
      <c r="OFF845" s="14"/>
      <c r="OFG845" s="14"/>
      <c r="OFH845" s="14"/>
      <c r="OFI845" s="14"/>
      <c r="OFJ845" s="14"/>
      <c r="OFK845" s="14"/>
      <c r="OFL845" s="14"/>
      <c r="OFM845" s="14"/>
      <c r="OFN845" s="14"/>
      <c r="OFO845" s="14"/>
      <c r="OFP845" s="14"/>
      <c r="OFQ845" s="14"/>
      <c r="OFR845" s="14"/>
      <c r="OFS845" s="14"/>
      <c r="OFT845" s="14"/>
      <c r="OFU845" s="14"/>
      <c r="OFV845" s="14"/>
      <c r="OFW845" s="14"/>
      <c r="OFX845" s="14"/>
      <c r="OFY845" s="14"/>
      <c r="OFZ845" s="14"/>
      <c r="OGA845" s="14"/>
      <c r="OGB845" s="14"/>
      <c r="OGC845" s="14"/>
      <c r="OGD845" s="14"/>
      <c r="OGE845" s="14"/>
      <c r="OGF845" s="14"/>
      <c r="OGG845" s="14"/>
      <c r="OGH845" s="14"/>
      <c r="OGI845" s="14"/>
      <c r="OGJ845" s="14"/>
      <c r="OGK845" s="14"/>
      <c r="OGL845" s="14"/>
      <c r="OGM845" s="14"/>
      <c r="OGN845" s="14"/>
      <c r="OGO845" s="14"/>
      <c r="OGP845" s="14"/>
      <c r="OGQ845" s="14"/>
      <c r="OGR845" s="14"/>
      <c r="OGS845" s="14"/>
      <c r="OGT845" s="14"/>
      <c r="OGU845" s="14"/>
      <c r="OGV845" s="14"/>
      <c r="OGW845" s="14"/>
      <c r="OGX845" s="14"/>
      <c r="OGY845" s="14"/>
      <c r="OGZ845" s="14"/>
      <c r="OHA845" s="14"/>
      <c r="OHB845" s="14"/>
      <c r="OHC845" s="14"/>
      <c r="OHD845" s="14"/>
      <c r="OHE845" s="14"/>
      <c r="OHF845" s="14"/>
      <c r="OHG845" s="14"/>
      <c r="OHH845" s="14"/>
      <c r="OHI845" s="14"/>
      <c r="OHJ845" s="14"/>
      <c r="OHK845" s="14"/>
      <c r="OHL845" s="14"/>
      <c r="OHM845" s="14"/>
      <c r="OHN845" s="14"/>
      <c r="OHO845" s="14"/>
      <c r="OHP845" s="14"/>
      <c r="OHQ845" s="14"/>
      <c r="OHR845" s="14"/>
      <c r="OHS845" s="14"/>
      <c r="OHT845" s="14"/>
      <c r="OHU845" s="14"/>
      <c r="OHV845" s="14"/>
      <c r="OHW845" s="14"/>
      <c r="OHX845" s="14"/>
      <c r="OHY845" s="14"/>
      <c r="OHZ845" s="14"/>
      <c r="OIA845" s="14"/>
      <c r="OIB845" s="14"/>
      <c r="OIC845" s="14"/>
      <c r="OID845" s="14"/>
      <c r="OIE845" s="14"/>
      <c r="OIF845" s="14"/>
      <c r="OIG845" s="14"/>
      <c r="OIH845" s="14"/>
      <c r="OII845" s="14"/>
      <c r="OIJ845" s="14"/>
      <c r="OIK845" s="14"/>
      <c r="OIL845" s="14"/>
      <c r="OIM845" s="14"/>
      <c r="OIN845" s="14"/>
      <c r="OIO845" s="14"/>
      <c r="OIP845" s="14"/>
      <c r="OIQ845" s="14"/>
      <c r="OIR845" s="14"/>
      <c r="OIS845" s="14"/>
      <c r="OIT845" s="14"/>
      <c r="OIU845" s="14"/>
      <c r="OIV845" s="14"/>
      <c r="OIW845" s="14"/>
      <c r="OIX845" s="14"/>
      <c r="OIY845" s="14"/>
      <c r="OIZ845" s="14"/>
      <c r="OJA845" s="14"/>
      <c r="OJB845" s="14"/>
      <c r="OJC845" s="14"/>
      <c r="OJD845" s="14"/>
      <c r="OJE845" s="14"/>
      <c r="OJF845" s="14"/>
      <c r="OJG845" s="14"/>
      <c r="OJH845" s="14"/>
      <c r="OJI845" s="14"/>
      <c r="OJJ845" s="14"/>
      <c r="OJK845" s="14"/>
      <c r="OJL845" s="14"/>
      <c r="OJM845" s="14"/>
      <c r="OJN845" s="14"/>
      <c r="OJO845" s="14"/>
      <c r="OJP845" s="14"/>
      <c r="OJQ845" s="14"/>
      <c r="OJR845" s="14"/>
      <c r="OJS845" s="14"/>
      <c r="OJT845" s="14"/>
      <c r="OJU845" s="14"/>
      <c r="OJV845" s="14"/>
      <c r="OJW845" s="14"/>
      <c r="OJX845" s="14"/>
      <c r="OJY845" s="14"/>
      <c r="OJZ845" s="14"/>
      <c r="OKA845" s="14"/>
      <c r="OKB845" s="14"/>
      <c r="OKC845" s="14"/>
      <c r="OKD845" s="14"/>
      <c r="OKE845" s="14"/>
      <c r="OKF845" s="14"/>
      <c r="OKG845" s="14"/>
      <c r="OKH845" s="14"/>
      <c r="OKI845" s="14"/>
      <c r="OKJ845" s="14"/>
      <c r="OKK845" s="14"/>
      <c r="OKL845" s="14"/>
      <c r="OKM845" s="14"/>
      <c r="OKN845" s="14"/>
      <c r="OKO845" s="14"/>
      <c r="OKP845" s="14"/>
      <c r="OKQ845" s="14"/>
      <c r="OKR845" s="14"/>
      <c r="OKS845" s="14"/>
      <c r="OKT845" s="14"/>
      <c r="OKU845" s="14"/>
      <c r="OKV845" s="14"/>
      <c r="OKW845" s="14"/>
      <c r="OKX845" s="14"/>
      <c r="OKY845" s="14"/>
      <c r="OKZ845" s="14"/>
      <c r="OLA845" s="14"/>
      <c r="OLB845" s="14"/>
      <c r="OLC845" s="14"/>
      <c r="OLD845" s="14"/>
      <c r="OLE845" s="14"/>
      <c r="OLF845" s="14"/>
      <c r="OLG845" s="14"/>
      <c r="OLH845" s="14"/>
      <c r="OLI845" s="14"/>
      <c r="OLJ845" s="14"/>
      <c r="OLK845" s="14"/>
      <c r="OLL845" s="14"/>
      <c r="OLM845" s="14"/>
      <c r="OLN845" s="14"/>
      <c r="OLO845" s="14"/>
      <c r="OLP845" s="14"/>
      <c r="OLQ845" s="14"/>
      <c r="OLR845" s="14"/>
      <c r="OLS845" s="14"/>
      <c r="OLT845" s="14"/>
      <c r="OLU845" s="14"/>
      <c r="OLV845" s="14"/>
      <c r="OLW845" s="14"/>
      <c r="OLX845" s="14"/>
      <c r="OLY845" s="14"/>
      <c r="OLZ845" s="14"/>
      <c r="OMA845" s="14"/>
      <c r="OMB845" s="14"/>
      <c r="OMC845" s="14"/>
      <c r="OMD845" s="14"/>
      <c r="OME845" s="14"/>
      <c r="OMF845" s="14"/>
      <c r="OMG845" s="14"/>
      <c r="OMH845" s="14"/>
      <c r="OMI845" s="14"/>
      <c r="OMJ845" s="14"/>
      <c r="OMK845" s="14"/>
      <c r="OML845" s="14"/>
      <c r="OMM845" s="14"/>
      <c r="OMN845" s="14"/>
      <c r="OMO845" s="14"/>
      <c r="OMP845" s="14"/>
      <c r="OMQ845" s="14"/>
      <c r="OMR845" s="14"/>
      <c r="OMS845" s="14"/>
      <c r="OMT845" s="14"/>
      <c r="OMU845" s="14"/>
      <c r="OMV845" s="14"/>
      <c r="OMW845" s="14"/>
      <c r="OMX845" s="14"/>
      <c r="OMY845" s="14"/>
      <c r="OMZ845" s="14"/>
      <c r="ONA845" s="14"/>
      <c r="ONB845" s="14"/>
      <c r="ONC845" s="14"/>
      <c r="OND845" s="14"/>
      <c r="ONE845" s="14"/>
      <c r="ONF845" s="14"/>
      <c r="ONG845" s="14"/>
      <c r="ONH845" s="14"/>
      <c r="ONI845" s="14"/>
      <c r="ONJ845" s="14"/>
      <c r="ONK845" s="14"/>
      <c r="ONL845" s="14"/>
      <c r="ONM845" s="14"/>
      <c r="ONN845" s="14"/>
      <c r="ONO845" s="14"/>
      <c r="ONP845" s="14"/>
      <c r="ONQ845" s="14"/>
      <c r="ONR845" s="14"/>
      <c r="ONS845" s="14"/>
      <c r="ONT845" s="14"/>
      <c r="ONU845" s="14"/>
      <c r="ONV845" s="14"/>
      <c r="ONW845" s="14"/>
      <c r="ONX845" s="14"/>
      <c r="ONY845" s="14"/>
      <c r="ONZ845" s="14"/>
      <c r="OOA845" s="14"/>
      <c r="OOB845" s="14"/>
      <c r="OOC845" s="14"/>
      <c r="OOD845" s="14"/>
      <c r="OOE845" s="14"/>
      <c r="OOF845" s="14"/>
      <c r="OOG845" s="14"/>
      <c r="OOH845" s="14"/>
      <c r="OOI845" s="14"/>
      <c r="OOJ845" s="14"/>
      <c r="OOK845" s="14"/>
      <c r="OOL845" s="14"/>
      <c r="OOM845" s="14"/>
      <c r="OON845" s="14"/>
      <c r="OOO845" s="14"/>
      <c r="OOP845" s="14"/>
      <c r="OOQ845" s="14"/>
      <c r="OOR845" s="14"/>
      <c r="OOS845" s="14"/>
      <c r="OOT845" s="14"/>
      <c r="OOU845" s="14"/>
      <c r="OOV845" s="14"/>
      <c r="OOW845" s="14"/>
      <c r="OOX845" s="14"/>
      <c r="OOY845" s="14"/>
      <c r="OOZ845" s="14"/>
      <c r="OPA845" s="14"/>
      <c r="OPB845" s="14"/>
      <c r="OPC845" s="14"/>
      <c r="OPD845" s="14"/>
      <c r="OPE845" s="14"/>
      <c r="OPF845" s="14"/>
      <c r="OPG845" s="14"/>
      <c r="OPH845" s="14"/>
      <c r="OPI845" s="14"/>
      <c r="OPJ845" s="14"/>
      <c r="OPK845" s="14"/>
      <c r="OPL845" s="14"/>
      <c r="OPM845" s="14"/>
      <c r="OPN845" s="14"/>
      <c r="OPO845" s="14"/>
      <c r="OPP845" s="14"/>
      <c r="OPQ845" s="14"/>
      <c r="OPR845" s="14"/>
      <c r="OPS845" s="14"/>
      <c r="OPT845" s="14"/>
      <c r="OPU845" s="14"/>
      <c r="OPV845" s="14"/>
      <c r="OPW845" s="14"/>
      <c r="OPX845" s="14"/>
      <c r="OPY845" s="14"/>
      <c r="OPZ845" s="14"/>
      <c r="OQA845" s="14"/>
      <c r="OQB845" s="14"/>
      <c r="OQC845" s="14"/>
      <c r="OQD845" s="14"/>
      <c r="OQE845" s="14"/>
      <c r="OQF845" s="14"/>
      <c r="OQG845" s="14"/>
      <c r="OQH845" s="14"/>
      <c r="OQI845" s="14"/>
      <c r="OQJ845" s="14"/>
      <c r="OQK845" s="14"/>
      <c r="OQL845" s="14"/>
      <c r="OQM845" s="14"/>
      <c r="OQN845" s="14"/>
      <c r="OQO845" s="14"/>
      <c r="OQP845" s="14"/>
      <c r="OQQ845" s="14"/>
      <c r="OQR845" s="14"/>
      <c r="OQS845" s="14"/>
      <c r="OQT845" s="14"/>
      <c r="OQU845" s="14"/>
      <c r="OQV845" s="14"/>
      <c r="OQW845" s="14"/>
      <c r="OQX845" s="14"/>
      <c r="OQY845" s="14"/>
      <c r="OQZ845" s="14"/>
      <c r="ORA845" s="14"/>
      <c r="ORB845" s="14"/>
      <c r="ORC845" s="14"/>
      <c r="ORD845" s="14"/>
      <c r="ORE845" s="14"/>
      <c r="ORF845" s="14"/>
      <c r="ORG845" s="14"/>
      <c r="ORH845" s="14"/>
      <c r="ORI845" s="14"/>
      <c r="ORJ845" s="14"/>
      <c r="ORK845" s="14"/>
      <c r="ORL845" s="14"/>
      <c r="ORM845" s="14"/>
      <c r="ORN845" s="14"/>
      <c r="ORO845" s="14"/>
      <c r="ORP845" s="14"/>
      <c r="ORQ845" s="14"/>
      <c r="ORR845" s="14"/>
      <c r="ORS845" s="14"/>
      <c r="ORT845" s="14"/>
      <c r="ORU845" s="14"/>
      <c r="ORV845" s="14"/>
      <c r="ORW845" s="14"/>
      <c r="ORX845" s="14"/>
      <c r="ORY845" s="14"/>
      <c r="ORZ845" s="14"/>
      <c r="OSA845" s="14"/>
      <c r="OSB845" s="14"/>
      <c r="OSC845" s="14"/>
      <c r="OSD845" s="14"/>
      <c r="OSE845" s="14"/>
      <c r="OSF845" s="14"/>
      <c r="OSG845" s="14"/>
      <c r="OSH845" s="14"/>
      <c r="OSI845" s="14"/>
      <c r="OSJ845" s="14"/>
      <c r="OSK845" s="14"/>
      <c r="OSL845" s="14"/>
      <c r="OSM845" s="14"/>
      <c r="OSN845" s="14"/>
      <c r="OSO845" s="14"/>
      <c r="OSP845" s="14"/>
      <c r="OSQ845" s="14"/>
      <c r="OSR845" s="14"/>
      <c r="OSS845" s="14"/>
      <c r="OST845" s="14"/>
      <c r="OSU845" s="14"/>
      <c r="OSV845" s="14"/>
      <c r="OSW845" s="14"/>
      <c r="OSX845" s="14"/>
      <c r="OSY845" s="14"/>
      <c r="OSZ845" s="14"/>
      <c r="OTA845" s="14"/>
      <c r="OTB845" s="14"/>
      <c r="OTC845" s="14"/>
      <c r="OTD845" s="14"/>
      <c r="OTE845" s="14"/>
      <c r="OTF845" s="14"/>
      <c r="OTG845" s="14"/>
      <c r="OTH845" s="14"/>
      <c r="OTI845" s="14"/>
      <c r="OTJ845" s="14"/>
      <c r="OTK845" s="14"/>
      <c r="OTL845" s="14"/>
      <c r="OTM845" s="14"/>
      <c r="OTN845" s="14"/>
      <c r="OTO845" s="14"/>
      <c r="OTP845" s="14"/>
      <c r="OTQ845" s="14"/>
      <c r="OTR845" s="14"/>
      <c r="OTS845" s="14"/>
      <c r="OTT845" s="14"/>
      <c r="OTU845" s="14"/>
      <c r="OTV845" s="14"/>
      <c r="OTW845" s="14"/>
      <c r="OTX845" s="14"/>
      <c r="OTY845" s="14"/>
      <c r="OTZ845" s="14"/>
      <c r="OUA845" s="14"/>
      <c r="OUB845" s="14"/>
      <c r="OUC845" s="14"/>
      <c r="OUD845" s="14"/>
      <c r="OUE845" s="14"/>
      <c r="OUF845" s="14"/>
      <c r="OUG845" s="14"/>
      <c r="OUH845" s="14"/>
      <c r="OUI845" s="14"/>
      <c r="OUJ845" s="14"/>
      <c r="OUK845" s="14"/>
      <c r="OUL845" s="14"/>
      <c r="OUM845" s="14"/>
      <c r="OUN845" s="14"/>
      <c r="OUO845" s="14"/>
      <c r="OUP845" s="14"/>
      <c r="OUQ845" s="14"/>
      <c r="OUR845" s="14"/>
      <c r="OUS845" s="14"/>
      <c r="OUT845" s="14"/>
      <c r="OUU845" s="14"/>
      <c r="OUV845" s="14"/>
      <c r="OUW845" s="14"/>
      <c r="OUX845" s="14"/>
      <c r="OUY845" s="14"/>
      <c r="OUZ845" s="14"/>
      <c r="OVA845" s="14"/>
      <c r="OVB845" s="14"/>
      <c r="OVC845" s="14"/>
      <c r="OVD845" s="14"/>
      <c r="OVE845" s="14"/>
      <c r="OVF845" s="14"/>
      <c r="OVG845" s="14"/>
      <c r="OVH845" s="14"/>
      <c r="OVI845" s="14"/>
      <c r="OVJ845" s="14"/>
      <c r="OVK845" s="14"/>
      <c r="OVL845" s="14"/>
      <c r="OVM845" s="14"/>
      <c r="OVN845" s="14"/>
      <c r="OVO845" s="14"/>
      <c r="OVP845" s="14"/>
      <c r="OVQ845" s="14"/>
      <c r="OVR845" s="14"/>
      <c r="OVS845" s="14"/>
      <c r="OVT845" s="14"/>
      <c r="OVU845" s="14"/>
      <c r="OVV845" s="14"/>
      <c r="OVW845" s="14"/>
      <c r="OVX845" s="14"/>
      <c r="OVY845" s="14"/>
      <c r="OVZ845" s="14"/>
      <c r="OWA845" s="14"/>
      <c r="OWB845" s="14"/>
      <c r="OWC845" s="14"/>
      <c r="OWD845" s="14"/>
      <c r="OWE845" s="14"/>
      <c r="OWF845" s="14"/>
      <c r="OWG845" s="14"/>
      <c r="OWH845" s="14"/>
      <c r="OWI845" s="14"/>
      <c r="OWJ845" s="14"/>
      <c r="OWK845" s="14"/>
      <c r="OWL845" s="14"/>
      <c r="OWM845" s="14"/>
      <c r="OWN845" s="14"/>
      <c r="OWO845" s="14"/>
      <c r="OWP845" s="14"/>
      <c r="OWQ845" s="14"/>
      <c r="OWR845" s="14"/>
      <c r="OWS845" s="14"/>
      <c r="OWT845" s="14"/>
      <c r="OWU845" s="14"/>
      <c r="OWV845" s="14"/>
      <c r="OWW845" s="14"/>
      <c r="OWX845" s="14"/>
      <c r="OWY845" s="14"/>
      <c r="OWZ845" s="14"/>
      <c r="OXA845" s="14"/>
      <c r="OXB845" s="14"/>
      <c r="OXC845" s="14"/>
      <c r="OXD845" s="14"/>
      <c r="OXE845" s="14"/>
      <c r="OXF845" s="14"/>
      <c r="OXG845" s="14"/>
      <c r="OXH845" s="14"/>
      <c r="OXI845" s="14"/>
      <c r="OXJ845" s="14"/>
      <c r="OXK845" s="14"/>
      <c r="OXL845" s="14"/>
      <c r="OXM845" s="14"/>
      <c r="OXN845" s="14"/>
      <c r="OXO845" s="14"/>
      <c r="OXP845" s="14"/>
      <c r="OXQ845" s="14"/>
      <c r="OXR845" s="14"/>
      <c r="OXS845" s="14"/>
      <c r="OXT845" s="14"/>
      <c r="OXU845" s="14"/>
      <c r="OXV845" s="14"/>
      <c r="OXW845" s="14"/>
      <c r="OXX845" s="14"/>
      <c r="OXY845" s="14"/>
      <c r="OXZ845" s="14"/>
      <c r="OYA845" s="14"/>
      <c r="OYB845" s="14"/>
      <c r="OYC845" s="14"/>
      <c r="OYD845" s="14"/>
      <c r="OYE845" s="14"/>
      <c r="OYF845" s="14"/>
      <c r="OYG845" s="14"/>
      <c r="OYH845" s="14"/>
      <c r="OYI845" s="14"/>
      <c r="OYJ845" s="14"/>
      <c r="OYK845" s="14"/>
      <c r="OYL845" s="14"/>
      <c r="OYM845" s="14"/>
      <c r="OYN845" s="14"/>
      <c r="OYO845" s="14"/>
      <c r="OYP845" s="14"/>
      <c r="OYQ845" s="14"/>
      <c r="OYR845" s="14"/>
      <c r="OYS845" s="14"/>
      <c r="OYT845" s="14"/>
      <c r="OYU845" s="14"/>
      <c r="OYV845" s="14"/>
      <c r="OYW845" s="14"/>
      <c r="OYX845" s="14"/>
      <c r="OYY845" s="14"/>
      <c r="OYZ845" s="14"/>
      <c r="OZA845" s="14"/>
      <c r="OZB845" s="14"/>
      <c r="OZC845" s="14"/>
      <c r="OZD845" s="14"/>
      <c r="OZE845" s="14"/>
      <c r="OZF845" s="14"/>
      <c r="OZG845" s="14"/>
      <c r="OZH845" s="14"/>
      <c r="OZI845" s="14"/>
      <c r="OZJ845" s="14"/>
      <c r="OZK845" s="14"/>
      <c r="OZL845" s="14"/>
      <c r="OZM845" s="14"/>
      <c r="OZN845" s="14"/>
      <c r="OZO845" s="14"/>
      <c r="OZP845" s="14"/>
      <c r="OZQ845" s="14"/>
      <c r="OZR845" s="14"/>
      <c r="OZS845" s="14"/>
      <c r="OZT845" s="14"/>
      <c r="OZU845" s="14"/>
      <c r="OZV845" s="14"/>
      <c r="OZW845" s="14"/>
      <c r="OZX845" s="14"/>
      <c r="OZY845" s="14"/>
      <c r="OZZ845" s="14"/>
      <c r="PAA845" s="14"/>
      <c r="PAB845" s="14"/>
      <c r="PAC845" s="14"/>
      <c r="PAD845" s="14"/>
      <c r="PAE845" s="14"/>
      <c r="PAF845" s="14"/>
      <c r="PAG845" s="14"/>
      <c r="PAH845" s="14"/>
      <c r="PAI845" s="14"/>
      <c r="PAJ845" s="14"/>
      <c r="PAK845" s="14"/>
      <c r="PAL845" s="14"/>
      <c r="PAM845" s="14"/>
      <c r="PAN845" s="14"/>
      <c r="PAO845" s="14"/>
      <c r="PAP845" s="14"/>
      <c r="PAQ845" s="14"/>
      <c r="PAR845" s="14"/>
      <c r="PAS845" s="14"/>
      <c r="PAT845" s="14"/>
      <c r="PAU845" s="14"/>
      <c r="PAV845" s="14"/>
      <c r="PAW845" s="14"/>
      <c r="PAX845" s="14"/>
      <c r="PAY845" s="14"/>
      <c r="PAZ845" s="14"/>
      <c r="PBA845" s="14"/>
      <c r="PBB845" s="14"/>
      <c r="PBC845" s="14"/>
      <c r="PBD845" s="14"/>
      <c r="PBE845" s="14"/>
      <c r="PBF845" s="14"/>
      <c r="PBG845" s="14"/>
      <c r="PBH845" s="14"/>
      <c r="PBI845" s="14"/>
      <c r="PBJ845" s="14"/>
      <c r="PBK845" s="14"/>
      <c r="PBL845" s="14"/>
      <c r="PBM845" s="14"/>
      <c r="PBN845" s="14"/>
      <c r="PBO845" s="14"/>
      <c r="PBP845" s="14"/>
      <c r="PBQ845" s="14"/>
      <c r="PBR845" s="14"/>
      <c r="PBS845" s="14"/>
      <c r="PBT845" s="14"/>
      <c r="PBU845" s="14"/>
      <c r="PBV845" s="14"/>
      <c r="PBW845" s="14"/>
      <c r="PBX845" s="14"/>
      <c r="PBY845" s="14"/>
      <c r="PBZ845" s="14"/>
      <c r="PCA845" s="14"/>
      <c r="PCB845" s="14"/>
      <c r="PCC845" s="14"/>
      <c r="PCD845" s="14"/>
      <c r="PCE845" s="14"/>
      <c r="PCF845" s="14"/>
      <c r="PCG845" s="14"/>
      <c r="PCH845" s="14"/>
      <c r="PCI845" s="14"/>
      <c r="PCJ845" s="14"/>
      <c r="PCK845" s="14"/>
      <c r="PCL845" s="14"/>
      <c r="PCM845" s="14"/>
      <c r="PCN845" s="14"/>
      <c r="PCO845" s="14"/>
      <c r="PCP845" s="14"/>
      <c r="PCQ845" s="14"/>
      <c r="PCR845" s="14"/>
      <c r="PCS845" s="14"/>
      <c r="PCT845" s="14"/>
      <c r="PCU845" s="14"/>
      <c r="PCV845" s="14"/>
      <c r="PCW845" s="14"/>
      <c r="PCX845" s="14"/>
      <c r="PCY845" s="14"/>
      <c r="PCZ845" s="14"/>
      <c r="PDA845" s="14"/>
      <c r="PDB845" s="14"/>
      <c r="PDC845" s="14"/>
      <c r="PDD845" s="14"/>
      <c r="PDE845" s="14"/>
      <c r="PDF845" s="14"/>
      <c r="PDG845" s="14"/>
      <c r="PDH845" s="14"/>
      <c r="PDI845" s="14"/>
      <c r="PDJ845" s="14"/>
      <c r="PDK845" s="14"/>
      <c r="PDL845" s="14"/>
      <c r="PDM845" s="14"/>
      <c r="PDN845" s="14"/>
      <c r="PDO845" s="14"/>
      <c r="PDP845" s="14"/>
      <c r="PDQ845" s="14"/>
      <c r="PDR845" s="14"/>
      <c r="PDS845" s="14"/>
      <c r="PDT845" s="14"/>
      <c r="PDU845" s="14"/>
      <c r="PDV845" s="14"/>
      <c r="PDW845" s="14"/>
      <c r="PDX845" s="14"/>
      <c r="PDY845" s="14"/>
      <c r="PDZ845" s="14"/>
      <c r="PEA845" s="14"/>
      <c r="PEB845" s="14"/>
      <c r="PEC845" s="14"/>
      <c r="PED845" s="14"/>
      <c r="PEE845" s="14"/>
      <c r="PEF845" s="14"/>
      <c r="PEG845" s="14"/>
      <c r="PEH845" s="14"/>
      <c r="PEI845" s="14"/>
      <c r="PEJ845" s="14"/>
      <c r="PEK845" s="14"/>
      <c r="PEL845" s="14"/>
      <c r="PEM845" s="14"/>
      <c r="PEN845" s="14"/>
      <c r="PEO845" s="14"/>
      <c r="PEP845" s="14"/>
      <c r="PEQ845" s="14"/>
      <c r="PER845" s="14"/>
      <c r="PES845" s="14"/>
      <c r="PET845" s="14"/>
      <c r="PEU845" s="14"/>
      <c r="PEV845" s="14"/>
      <c r="PEW845" s="14"/>
      <c r="PEX845" s="14"/>
      <c r="PEY845" s="14"/>
      <c r="PEZ845" s="14"/>
      <c r="PFA845" s="14"/>
      <c r="PFB845" s="14"/>
      <c r="PFC845" s="14"/>
      <c r="PFD845" s="14"/>
      <c r="PFE845" s="14"/>
      <c r="PFF845" s="14"/>
      <c r="PFG845" s="14"/>
      <c r="PFH845" s="14"/>
      <c r="PFI845" s="14"/>
      <c r="PFJ845" s="14"/>
      <c r="PFK845" s="14"/>
      <c r="PFL845" s="14"/>
      <c r="PFM845" s="14"/>
      <c r="PFN845" s="14"/>
      <c r="PFO845" s="14"/>
      <c r="PFP845" s="14"/>
      <c r="PFQ845" s="14"/>
      <c r="PFR845" s="14"/>
      <c r="PFS845" s="14"/>
      <c r="PFT845" s="14"/>
      <c r="PFU845" s="14"/>
      <c r="PFV845" s="14"/>
      <c r="PFW845" s="14"/>
      <c r="PFX845" s="14"/>
      <c r="PFY845" s="14"/>
      <c r="PFZ845" s="14"/>
      <c r="PGA845" s="14"/>
      <c r="PGB845" s="14"/>
      <c r="PGC845" s="14"/>
      <c r="PGD845" s="14"/>
      <c r="PGE845" s="14"/>
      <c r="PGF845" s="14"/>
      <c r="PGG845" s="14"/>
      <c r="PGH845" s="14"/>
      <c r="PGI845" s="14"/>
      <c r="PGJ845" s="14"/>
      <c r="PGK845" s="14"/>
      <c r="PGL845" s="14"/>
      <c r="PGM845" s="14"/>
      <c r="PGN845" s="14"/>
      <c r="PGO845" s="14"/>
      <c r="PGP845" s="14"/>
      <c r="PGQ845" s="14"/>
      <c r="PGR845" s="14"/>
      <c r="PGS845" s="14"/>
      <c r="PGT845" s="14"/>
      <c r="PGU845" s="14"/>
      <c r="PGV845" s="14"/>
      <c r="PGW845" s="14"/>
      <c r="PGX845" s="14"/>
      <c r="PGY845" s="14"/>
      <c r="PGZ845" s="14"/>
      <c r="PHA845" s="14"/>
      <c r="PHB845" s="14"/>
      <c r="PHC845" s="14"/>
      <c r="PHD845" s="14"/>
      <c r="PHE845" s="14"/>
      <c r="PHF845" s="14"/>
      <c r="PHG845" s="14"/>
      <c r="PHH845" s="14"/>
      <c r="PHI845" s="14"/>
      <c r="PHJ845" s="14"/>
      <c r="PHK845" s="14"/>
      <c r="PHL845" s="14"/>
      <c r="PHM845" s="14"/>
      <c r="PHN845" s="14"/>
      <c r="PHO845" s="14"/>
      <c r="PHP845" s="14"/>
      <c r="PHQ845" s="14"/>
      <c r="PHR845" s="14"/>
      <c r="PHS845" s="14"/>
      <c r="PHT845" s="14"/>
      <c r="PHU845" s="14"/>
      <c r="PHV845" s="14"/>
      <c r="PHW845" s="14"/>
      <c r="PHX845" s="14"/>
      <c r="PHY845" s="14"/>
      <c r="PHZ845" s="14"/>
      <c r="PIA845" s="14"/>
      <c r="PIB845" s="14"/>
      <c r="PIC845" s="14"/>
      <c r="PID845" s="14"/>
      <c r="PIE845" s="14"/>
      <c r="PIF845" s="14"/>
      <c r="PIG845" s="14"/>
      <c r="PIH845" s="14"/>
      <c r="PII845" s="14"/>
      <c r="PIJ845" s="14"/>
      <c r="PIK845" s="14"/>
      <c r="PIL845" s="14"/>
      <c r="PIM845" s="14"/>
      <c r="PIN845" s="14"/>
      <c r="PIO845" s="14"/>
      <c r="PIP845" s="14"/>
      <c r="PIQ845" s="14"/>
      <c r="PIR845" s="14"/>
      <c r="PIS845" s="14"/>
      <c r="PIT845" s="14"/>
      <c r="PIU845" s="14"/>
      <c r="PIV845" s="14"/>
      <c r="PIW845" s="14"/>
      <c r="PIX845" s="14"/>
      <c r="PIY845" s="14"/>
      <c r="PIZ845" s="14"/>
      <c r="PJA845" s="14"/>
      <c r="PJB845" s="14"/>
      <c r="PJC845" s="14"/>
      <c r="PJD845" s="14"/>
      <c r="PJE845" s="14"/>
      <c r="PJF845" s="14"/>
      <c r="PJG845" s="14"/>
      <c r="PJH845" s="14"/>
      <c r="PJI845" s="14"/>
      <c r="PJJ845" s="14"/>
      <c r="PJK845" s="14"/>
      <c r="PJL845" s="14"/>
      <c r="PJM845" s="14"/>
      <c r="PJN845" s="14"/>
      <c r="PJO845" s="14"/>
      <c r="PJP845" s="14"/>
      <c r="PJQ845" s="14"/>
      <c r="PJR845" s="14"/>
      <c r="PJS845" s="14"/>
      <c r="PJT845" s="14"/>
      <c r="PJU845" s="14"/>
      <c r="PJV845" s="14"/>
      <c r="PJW845" s="14"/>
      <c r="PJX845" s="14"/>
      <c r="PJY845" s="14"/>
      <c r="PJZ845" s="14"/>
      <c r="PKA845" s="14"/>
      <c r="PKB845" s="14"/>
      <c r="PKC845" s="14"/>
      <c r="PKD845" s="14"/>
      <c r="PKE845" s="14"/>
      <c r="PKF845" s="14"/>
      <c r="PKG845" s="14"/>
      <c r="PKH845" s="14"/>
      <c r="PKI845" s="14"/>
      <c r="PKJ845" s="14"/>
      <c r="PKK845" s="14"/>
      <c r="PKL845" s="14"/>
      <c r="PKM845" s="14"/>
      <c r="PKN845" s="14"/>
      <c r="PKO845" s="14"/>
      <c r="PKP845" s="14"/>
      <c r="PKQ845" s="14"/>
      <c r="PKR845" s="14"/>
      <c r="PKS845" s="14"/>
      <c r="PKT845" s="14"/>
      <c r="PKU845" s="14"/>
      <c r="PKV845" s="14"/>
      <c r="PKW845" s="14"/>
      <c r="PKX845" s="14"/>
      <c r="PKY845" s="14"/>
      <c r="PKZ845" s="14"/>
      <c r="PLA845" s="14"/>
      <c r="PLB845" s="14"/>
      <c r="PLC845" s="14"/>
      <c r="PLD845" s="14"/>
      <c r="PLE845" s="14"/>
      <c r="PLF845" s="14"/>
      <c r="PLG845" s="14"/>
      <c r="PLH845" s="14"/>
      <c r="PLI845" s="14"/>
      <c r="PLJ845" s="14"/>
      <c r="PLK845" s="14"/>
      <c r="PLL845" s="14"/>
      <c r="PLM845" s="14"/>
      <c r="PLN845" s="14"/>
      <c r="PLO845" s="14"/>
      <c r="PLP845" s="14"/>
      <c r="PLQ845" s="14"/>
      <c r="PLR845" s="14"/>
      <c r="PLS845" s="14"/>
      <c r="PLT845" s="14"/>
      <c r="PLU845" s="14"/>
      <c r="PLV845" s="14"/>
      <c r="PLW845" s="14"/>
      <c r="PLX845" s="14"/>
      <c r="PLY845" s="14"/>
      <c r="PLZ845" s="14"/>
      <c r="PMA845" s="14"/>
      <c r="PMB845" s="14"/>
      <c r="PMC845" s="14"/>
      <c r="PMD845" s="14"/>
      <c r="PME845" s="14"/>
      <c r="PMF845" s="14"/>
      <c r="PMG845" s="14"/>
      <c r="PMH845" s="14"/>
      <c r="PMI845" s="14"/>
      <c r="PMJ845" s="14"/>
      <c r="PMK845" s="14"/>
      <c r="PML845" s="14"/>
      <c r="PMM845" s="14"/>
      <c r="PMN845" s="14"/>
      <c r="PMO845" s="14"/>
      <c r="PMP845" s="14"/>
      <c r="PMQ845" s="14"/>
      <c r="PMR845" s="14"/>
      <c r="PMS845" s="14"/>
      <c r="PMT845" s="14"/>
      <c r="PMU845" s="14"/>
      <c r="PMV845" s="14"/>
      <c r="PMW845" s="14"/>
      <c r="PMX845" s="14"/>
      <c r="PMY845" s="14"/>
      <c r="PMZ845" s="14"/>
      <c r="PNA845" s="14"/>
      <c r="PNB845" s="14"/>
      <c r="PNC845" s="14"/>
      <c r="PND845" s="14"/>
      <c r="PNE845" s="14"/>
      <c r="PNF845" s="14"/>
      <c r="PNG845" s="14"/>
      <c r="PNH845" s="14"/>
      <c r="PNI845" s="14"/>
      <c r="PNJ845" s="14"/>
      <c r="PNK845" s="14"/>
      <c r="PNL845" s="14"/>
      <c r="PNM845" s="14"/>
      <c r="PNN845" s="14"/>
      <c r="PNO845" s="14"/>
      <c r="PNP845" s="14"/>
      <c r="PNQ845" s="14"/>
      <c r="PNR845" s="14"/>
      <c r="PNS845" s="14"/>
      <c r="PNT845" s="14"/>
      <c r="PNU845" s="14"/>
      <c r="PNV845" s="14"/>
      <c r="PNW845" s="14"/>
      <c r="PNX845" s="14"/>
      <c r="PNY845" s="14"/>
      <c r="PNZ845" s="14"/>
      <c r="POA845" s="14"/>
      <c r="POB845" s="14"/>
      <c r="POC845" s="14"/>
      <c r="POD845" s="14"/>
      <c r="POE845" s="14"/>
      <c r="POF845" s="14"/>
      <c r="POG845" s="14"/>
      <c r="POH845" s="14"/>
      <c r="POI845" s="14"/>
      <c r="POJ845" s="14"/>
      <c r="POK845" s="14"/>
      <c r="POL845" s="14"/>
      <c r="POM845" s="14"/>
      <c r="PON845" s="14"/>
      <c r="POO845" s="14"/>
      <c r="POP845" s="14"/>
      <c r="POQ845" s="14"/>
      <c r="POR845" s="14"/>
      <c r="POS845" s="14"/>
      <c r="POT845" s="14"/>
      <c r="POU845" s="14"/>
      <c r="POV845" s="14"/>
      <c r="POW845" s="14"/>
      <c r="POX845" s="14"/>
      <c r="POY845" s="14"/>
      <c r="POZ845" s="14"/>
      <c r="PPA845" s="14"/>
      <c r="PPB845" s="14"/>
      <c r="PPC845" s="14"/>
      <c r="PPD845" s="14"/>
      <c r="PPE845" s="14"/>
      <c r="PPF845" s="14"/>
      <c r="PPG845" s="14"/>
      <c r="PPH845" s="14"/>
      <c r="PPI845" s="14"/>
      <c r="PPJ845" s="14"/>
      <c r="PPK845" s="14"/>
      <c r="PPL845" s="14"/>
      <c r="PPM845" s="14"/>
      <c r="PPN845" s="14"/>
      <c r="PPO845" s="14"/>
      <c r="PPP845" s="14"/>
      <c r="PPQ845" s="14"/>
      <c r="PPR845" s="14"/>
      <c r="PPS845" s="14"/>
      <c r="PPT845" s="14"/>
      <c r="PPU845" s="14"/>
      <c r="PPV845" s="14"/>
      <c r="PPW845" s="14"/>
      <c r="PPX845" s="14"/>
      <c r="PPY845" s="14"/>
      <c r="PPZ845" s="14"/>
      <c r="PQA845" s="14"/>
      <c r="PQB845" s="14"/>
      <c r="PQC845" s="14"/>
      <c r="PQD845" s="14"/>
      <c r="PQE845" s="14"/>
      <c r="PQF845" s="14"/>
      <c r="PQG845" s="14"/>
      <c r="PQH845" s="14"/>
      <c r="PQI845" s="14"/>
      <c r="PQJ845" s="14"/>
      <c r="PQK845" s="14"/>
      <c r="PQL845" s="14"/>
      <c r="PQM845" s="14"/>
      <c r="PQN845" s="14"/>
      <c r="PQO845" s="14"/>
      <c r="PQP845" s="14"/>
      <c r="PQQ845" s="14"/>
      <c r="PQR845" s="14"/>
      <c r="PQS845" s="14"/>
      <c r="PQT845" s="14"/>
      <c r="PQU845" s="14"/>
      <c r="PQV845" s="14"/>
      <c r="PQW845" s="14"/>
      <c r="PQX845" s="14"/>
      <c r="PQY845" s="14"/>
      <c r="PQZ845" s="14"/>
      <c r="PRA845" s="14"/>
      <c r="PRB845" s="14"/>
      <c r="PRC845" s="14"/>
      <c r="PRD845" s="14"/>
      <c r="PRE845" s="14"/>
      <c r="PRF845" s="14"/>
      <c r="PRG845" s="14"/>
      <c r="PRH845" s="14"/>
      <c r="PRI845" s="14"/>
      <c r="PRJ845" s="14"/>
      <c r="PRK845" s="14"/>
      <c r="PRL845" s="14"/>
      <c r="PRM845" s="14"/>
      <c r="PRN845" s="14"/>
      <c r="PRO845" s="14"/>
      <c r="PRP845" s="14"/>
      <c r="PRQ845" s="14"/>
      <c r="PRR845" s="14"/>
      <c r="PRS845" s="14"/>
      <c r="PRT845" s="14"/>
      <c r="PRU845" s="14"/>
      <c r="PRV845" s="14"/>
      <c r="PRW845" s="14"/>
      <c r="PRX845" s="14"/>
      <c r="PRY845" s="14"/>
      <c r="PRZ845" s="14"/>
      <c r="PSA845" s="14"/>
      <c r="PSB845" s="14"/>
      <c r="PSC845" s="14"/>
      <c r="PSD845" s="14"/>
      <c r="PSE845" s="14"/>
      <c r="PSF845" s="14"/>
      <c r="PSG845" s="14"/>
      <c r="PSH845" s="14"/>
      <c r="PSI845" s="14"/>
      <c r="PSJ845" s="14"/>
      <c r="PSK845" s="14"/>
      <c r="PSL845" s="14"/>
      <c r="PSM845" s="14"/>
      <c r="PSN845" s="14"/>
      <c r="PSO845" s="14"/>
      <c r="PSP845" s="14"/>
      <c r="PSQ845" s="14"/>
      <c r="PSR845" s="14"/>
      <c r="PSS845" s="14"/>
      <c r="PST845" s="14"/>
      <c r="PSU845" s="14"/>
      <c r="PSV845" s="14"/>
      <c r="PSW845" s="14"/>
      <c r="PSX845" s="14"/>
      <c r="PSY845" s="14"/>
      <c r="PSZ845" s="14"/>
      <c r="PTA845" s="14"/>
      <c r="PTB845" s="14"/>
      <c r="PTC845" s="14"/>
      <c r="PTD845" s="14"/>
      <c r="PTE845" s="14"/>
      <c r="PTF845" s="14"/>
      <c r="PTG845" s="14"/>
      <c r="PTH845" s="14"/>
      <c r="PTI845" s="14"/>
      <c r="PTJ845" s="14"/>
      <c r="PTK845" s="14"/>
      <c r="PTL845" s="14"/>
      <c r="PTM845" s="14"/>
      <c r="PTN845" s="14"/>
      <c r="PTO845" s="14"/>
      <c r="PTP845" s="14"/>
      <c r="PTQ845" s="14"/>
      <c r="PTR845" s="14"/>
      <c r="PTS845" s="14"/>
      <c r="PTT845" s="14"/>
      <c r="PTU845" s="14"/>
      <c r="PTV845" s="14"/>
      <c r="PTW845" s="14"/>
      <c r="PTX845" s="14"/>
      <c r="PTY845" s="14"/>
      <c r="PTZ845" s="14"/>
      <c r="PUA845" s="14"/>
      <c r="PUB845" s="14"/>
      <c r="PUC845" s="14"/>
      <c r="PUD845" s="14"/>
      <c r="PUE845" s="14"/>
      <c r="PUF845" s="14"/>
      <c r="PUG845" s="14"/>
      <c r="PUH845" s="14"/>
      <c r="PUI845" s="14"/>
      <c r="PUJ845" s="14"/>
      <c r="PUK845" s="14"/>
      <c r="PUL845" s="14"/>
      <c r="PUM845" s="14"/>
      <c r="PUN845" s="14"/>
      <c r="PUO845" s="14"/>
      <c r="PUP845" s="14"/>
      <c r="PUQ845" s="14"/>
      <c r="PUR845" s="14"/>
      <c r="PUS845" s="14"/>
      <c r="PUT845" s="14"/>
      <c r="PUU845" s="14"/>
      <c r="PUV845" s="14"/>
      <c r="PUW845" s="14"/>
      <c r="PUX845" s="14"/>
      <c r="PUY845" s="14"/>
      <c r="PUZ845" s="14"/>
      <c r="PVA845" s="14"/>
      <c r="PVB845" s="14"/>
      <c r="PVC845" s="14"/>
      <c r="PVD845" s="14"/>
      <c r="PVE845" s="14"/>
      <c r="PVF845" s="14"/>
      <c r="PVG845" s="14"/>
      <c r="PVH845" s="14"/>
      <c r="PVI845" s="14"/>
      <c r="PVJ845" s="14"/>
      <c r="PVK845" s="14"/>
      <c r="PVL845" s="14"/>
      <c r="PVM845" s="14"/>
      <c r="PVN845" s="14"/>
      <c r="PVO845" s="14"/>
      <c r="PVP845" s="14"/>
      <c r="PVQ845" s="14"/>
      <c r="PVR845" s="14"/>
      <c r="PVS845" s="14"/>
      <c r="PVT845" s="14"/>
      <c r="PVU845" s="14"/>
      <c r="PVV845" s="14"/>
      <c r="PVW845" s="14"/>
      <c r="PVX845" s="14"/>
      <c r="PVY845" s="14"/>
      <c r="PVZ845" s="14"/>
      <c r="PWA845" s="14"/>
      <c r="PWB845" s="14"/>
      <c r="PWC845" s="14"/>
      <c r="PWD845" s="14"/>
      <c r="PWE845" s="14"/>
      <c r="PWF845" s="14"/>
      <c r="PWG845" s="14"/>
      <c r="PWH845" s="14"/>
      <c r="PWI845" s="14"/>
      <c r="PWJ845" s="14"/>
      <c r="PWK845" s="14"/>
      <c r="PWL845" s="14"/>
      <c r="PWM845" s="14"/>
      <c r="PWN845" s="14"/>
      <c r="PWO845" s="14"/>
      <c r="PWP845" s="14"/>
      <c r="PWQ845" s="14"/>
      <c r="PWR845" s="14"/>
      <c r="PWS845" s="14"/>
      <c r="PWT845" s="14"/>
      <c r="PWU845" s="14"/>
      <c r="PWV845" s="14"/>
      <c r="PWW845" s="14"/>
      <c r="PWX845" s="14"/>
      <c r="PWY845" s="14"/>
      <c r="PWZ845" s="14"/>
      <c r="PXA845" s="14"/>
      <c r="PXB845" s="14"/>
      <c r="PXC845" s="14"/>
      <c r="PXD845" s="14"/>
      <c r="PXE845" s="14"/>
      <c r="PXF845" s="14"/>
      <c r="PXG845" s="14"/>
      <c r="PXH845" s="14"/>
      <c r="PXI845" s="14"/>
      <c r="PXJ845" s="14"/>
      <c r="PXK845" s="14"/>
      <c r="PXL845" s="14"/>
      <c r="PXM845" s="14"/>
      <c r="PXN845" s="14"/>
      <c r="PXO845" s="14"/>
      <c r="PXP845" s="14"/>
      <c r="PXQ845" s="14"/>
      <c r="PXR845" s="14"/>
      <c r="PXS845" s="14"/>
      <c r="PXT845" s="14"/>
      <c r="PXU845" s="14"/>
      <c r="PXV845" s="14"/>
      <c r="PXW845" s="14"/>
      <c r="PXX845" s="14"/>
      <c r="PXY845" s="14"/>
      <c r="PXZ845" s="14"/>
      <c r="PYA845" s="14"/>
      <c r="PYB845" s="14"/>
      <c r="PYC845" s="14"/>
      <c r="PYD845" s="14"/>
      <c r="PYE845" s="14"/>
      <c r="PYF845" s="14"/>
      <c r="PYG845" s="14"/>
      <c r="PYH845" s="14"/>
      <c r="PYI845" s="14"/>
      <c r="PYJ845" s="14"/>
      <c r="PYK845" s="14"/>
      <c r="PYL845" s="14"/>
      <c r="PYM845" s="14"/>
      <c r="PYN845" s="14"/>
      <c r="PYO845" s="14"/>
      <c r="PYP845" s="14"/>
      <c r="PYQ845" s="14"/>
      <c r="PYR845" s="14"/>
      <c r="PYS845" s="14"/>
      <c r="PYT845" s="14"/>
      <c r="PYU845" s="14"/>
      <c r="PYV845" s="14"/>
      <c r="PYW845" s="14"/>
      <c r="PYX845" s="14"/>
      <c r="PYY845" s="14"/>
      <c r="PYZ845" s="14"/>
      <c r="PZA845" s="14"/>
      <c r="PZB845" s="14"/>
      <c r="PZC845" s="14"/>
      <c r="PZD845" s="14"/>
      <c r="PZE845" s="14"/>
      <c r="PZF845" s="14"/>
      <c r="PZG845" s="14"/>
      <c r="PZH845" s="14"/>
      <c r="PZI845" s="14"/>
      <c r="PZJ845" s="14"/>
      <c r="PZK845" s="14"/>
      <c r="PZL845" s="14"/>
      <c r="PZM845" s="14"/>
      <c r="PZN845" s="14"/>
      <c r="PZO845" s="14"/>
      <c r="PZP845" s="14"/>
      <c r="PZQ845" s="14"/>
      <c r="PZR845" s="14"/>
      <c r="PZS845" s="14"/>
      <c r="PZT845" s="14"/>
      <c r="PZU845" s="14"/>
      <c r="PZV845" s="14"/>
      <c r="PZW845" s="14"/>
      <c r="PZX845" s="14"/>
      <c r="PZY845" s="14"/>
      <c r="PZZ845" s="14"/>
      <c r="QAA845" s="14"/>
      <c r="QAB845" s="14"/>
      <c r="QAC845" s="14"/>
      <c r="QAD845" s="14"/>
      <c r="QAE845" s="14"/>
      <c r="QAF845" s="14"/>
      <c r="QAG845" s="14"/>
      <c r="QAH845" s="14"/>
      <c r="QAI845" s="14"/>
      <c r="QAJ845" s="14"/>
      <c r="QAK845" s="14"/>
      <c r="QAL845" s="14"/>
      <c r="QAM845" s="14"/>
      <c r="QAN845" s="14"/>
      <c r="QAO845" s="14"/>
      <c r="QAP845" s="14"/>
      <c r="QAQ845" s="14"/>
      <c r="QAR845" s="14"/>
      <c r="QAS845" s="14"/>
      <c r="QAT845" s="14"/>
      <c r="QAU845" s="14"/>
      <c r="QAV845" s="14"/>
      <c r="QAW845" s="14"/>
      <c r="QAX845" s="14"/>
      <c r="QAY845" s="14"/>
      <c r="QAZ845" s="14"/>
      <c r="QBA845" s="14"/>
      <c r="QBB845" s="14"/>
      <c r="QBC845" s="14"/>
      <c r="QBD845" s="14"/>
      <c r="QBE845" s="14"/>
      <c r="QBF845" s="14"/>
      <c r="QBG845" s="14"/>
      <c r="QBH845" s="14"/>
      <c r="QBI845" s="14"/>
      <c r="QBJ845" s="14"/>
      <c r="QBK845" s="14"/>
      <c r="QBL845" s="14"/>
      <c r="QBM845" s="14"/>
      <c r="QBN845" s="14"/>
      <c r="QBO845" s="14"/>
      <c r="QBP845" s="14"/>
      <c r="QBQ845" s="14"/>
      <c r="QBR845" s="14"/>
      <c r="QBS845" s="14"/>
      <c r="QBT845" s="14"/>
      <c r="QBU845" s="14"/>
      <c r="QBV845" s="14"/>
      <c r="QBW845" s="14"/>
      <c r="QBX845" s="14"/>
      <c r="QBY845" s="14"/>
      <c r="QBZ845" s="14"/>
      <c r="QCA845" s="14"/>
      <c r="QCB845" s="14"/>
      <c r="QCC845" s="14"/>
      <c r="QCD845" s="14"/>
      <c r="QCE845" s="14"/>
      <c r="QCF845" s="14"/>
      <c r="QCG845" s="14"/>
      <c r="QCH845" s="14"/>
      <c r="QCI845" s="14"/>
      <c r="QCJ845" s="14"/>
      <c r="QCK845" s="14"/>
      <c r="QCL845" s="14"/>
      <c r="QCM845" s="14"/>
      <c r="QCN845" s="14"/>
      <c r="QCO845" s="14"/>
      <c r="QCP845" s="14"/>
      <c r="QCQ845" s="14"/>
      <c r="QCR845" s="14"/>
      <c r="QCS845" s="14"/>
      <c r="QCT845" s="14"/>
      <c r="QCU845" s="14"/>
      <c r="QCV845" s="14"/>
      <c r="QCW845" s="14"/>
      <c r="QCX845" s="14"/>
      <c r="QCY845" s="14"/>
      <c r="QCZ845" s="14"/>
      <c r="QDA845" s="14"/>
      <c r="QDB845" s="14"/>
      <c r="QDC845" s="14"/>
      <c r="QDD845" s="14"/>
      <c r="QDE845" s="14"/>
      <c r="QDF845" s="14"/>
      <c r="QDG845" s="14"/>
      <c r="QDH845" s="14"/>
      <c r="QDI845" s="14"/>
      <c r="QDJ845" s="14"/>
      <c r="QDK845" s="14"/>
      <c r="QDL845" s="14"/>
      <c r="QDM845" s="14"/>
      <c r="QDN845" s="14"/>
      <c r="QDO845" s="14"/>
      <c r="QDP845" s="14"/>
      <c r="QDQ845" s="14"/>
      <c r="QDR845" s="14"/>
      <c r="QDS845" s="14"/>
      <c r="QDT845" s="14"/>
      <c r="QDU845" s="14"/>
      <c r="QDV845" s="14"/>
      <c r="QDW845" s="14"/>
      <c r="QDX845" s="14"/>
      <c r="QDY845" s="14"/>
      <c r="QDZ845" s="14"/>
      <c r="QEA845" s="14"/>
      <c r="QEB845" s="14"/>
      <c r="QEC845" s="14"/>
      <c r="QED845" s="14"/>
      <c r="QEE845" s="14"/>
      <c r="QEF845" s="14"/>
      <c r="QEG845" s="14"/>
      <c r="QEH845" s="14"/>
      <c r="QEI845" s="14"/>
      <c r="QEJ845" s="14"/>
      <c r="QEK845" s="14"/>
      <c r="QEL845" s="14"/>
      <c r="QEM845" s="14"/>
      <c r="QEN845" s="14"/>
      <c r="QEO845" s="14"/>
      <c r="QEP845" s="14"/>
      <c r="QEQ845" s="14"/>
      <c r="QER845" s="14"/>
      <c r="QES845" s="14"/>
      <c r="QET845" s="14"/>
      <c r="QEU845" s="14"/>
      <c r="QEV845" s="14"/>
      <c r="QEW845" s="14"/>
      <c r="QEX845" s="14"/>
      <c r="QEY845" s="14"/>
      <c r="QEZ845" s="14"/>
      <c r="QFA845" s="14"/>
      <c r="QFB845" s="14"/>
      <c r="QFC845" s="14"/>
      <c r="QFD845" s="14"/>
      <c r="QFE845" s="14"/>
      <c r="QFF845" s="14"/>
      <c r="QFG845" s="14"/>
      <c r="QFH845" s="14"/>
      <c r="QFI845" s="14"/>
      <c r="QFJ845" s="14"/>
      <c r="QFK845" s="14"/>
      <c r="QFL845" s="14"/>
      <c r="QFM845" s="14"/>
      <c r="QFN845" s="14"/>
      <c r="QFO845" s="14"/>
      <c r="QFP845" s="14"/>
      <c r="QFQ845" s="14"/>
      <c r="QFR845" s="14"/>
      <c r="QFS845" s="14"/>
      <c r="QFT845" s="14"/>
      <c r="QFU845" s="14"/>
      <c r="QFV845" s="14"/>
      <c r="QFW845" s="14"/>
      <c r="QFX845" s="14"/>
      <c r="QFY845" s="14"/>
      <c r="QFZ845" s="14"/>
      <c r="QGA845" s="14"/>
      <c r="QGB845" s="14"/>
      <c r="QGC845" s="14"/>
      <c r="QGD845" s="14"/>
      <c r="QGE845" s="14"/>
      <c r="QGF845" s="14"/>
      <c r="QGG845" s="14"/>
      <c r="QGH845" s="14"/>
      <c r="QGI845" s="14"/>
      <c r="QGJ845" s="14"/>
      <c r="QGK845" s="14"/>
      <c r="QGL845" s="14"/>
      <c r="QGM845" s="14"/>
      <c r="QGN845" s="14"/>
      <c r="QGO845" s="14"/>
      <c r="QGP845" s="14"/>
      <c r="QGQ845" s="14"/>
      <c r="QGR845" s="14"/>
      <c r="QGS845" s="14"/>
      <c r="QGT845" s="14"/>
      <c r="QGU845" s="14"/>
      <c r="QGV845" s="14"/>
      <c r="QGW845" s="14"/>
      <c r="QGX845" s="14"/>
      <c r="QGY845" s="14"/>
      <c r="QGZ845" s="14"/>
      <c r="QHA845" s="14"/>
      <c r="QHB845" s="14"/>
      <c r="QHC845" s="14"/>
      <c r="QHD845" s="14"/>
      <c r="QHE845" s="14"/>
      <c r="QHF845" s="14"/>
      <c r="QHG845" s="14"/>
      <c r="QHH845" s="14"/>
      <c r="QHI845" s="14"/>
      <c r="QHJ845" s="14"/>
      <c r="QHK845" s="14"/>
      <c r="QHL845" s="14"/>
      <c r="QHM845" s="14"/>
      <c r="QHN845" s="14"/>
      <c r="QHO845" s="14"/>
      <c r="QHP845" s="14"/>
      <c r="QHQ845" s="14"/>
      <c r="QHR845" s="14"/>
      <c r="QHS845" s="14"/>
      <c r="QHT845" s="14"/>
      <c r="QHU845" s="14"/>
      <c r="QHV845" s="14"/>
      <c r="QHW845" s="14"/>
      <c r="QHX845" s="14"/>
      <c r="QHY845" s="14"/>
      <c r="QHZ845" s="14"/>
      <c r="QIA845" s="14"/>
      <c r="QIB845" s="14"/>
      <c r="QIC845" s="14"/>
      <c r="QID845" s="14"/>
      <c r="QIE845" s="14"/>
      <c r="QIF845" s="14"/>
      <c r="QIG845" s="14"/>
      <c r="QIH845" s="14"/>
      <c r="QII845" s="14"/>
      <c r="QIJ845" s="14"/>
      <c r="QIK845" s="14"/>
      <c r="QIL845" s="14"/>
      <c r="QIM845" s="14"/>
      <c r="QIN845" s="14"/>
      <c r="QIO845" s="14"/>
      <c r="QIP845" s="14"/>
      <c r="QIQ845" s="14"/>
      <c r="QIR845" s="14"/>
      <c r="QIS845" s="14"/>
      <c r="QIT845" s="14"/>
      <c r="QIU845" s="14"/>
      <c r="QIV845" s="14"/>
      <c r="QIW845" s="14"/>
      <c r="QIX845" s="14"/>
      <c r="QIY845" s="14"/>
      <c r="QIZ845" s="14"/>
      <c r="QJA845" s="14"/>
      <c r="QJB845" s="14"/>
      <c r="QJC845" s="14"/>
      <c r="QJD845" s="14"/>
      <c r="QJE845" s="14"/>
      <c r="QJF845" s="14"/>
      <c r="QJG845" s="14"/>
      <c r="QJH845" s="14"/>
      <c r="QJI845" s="14"/>
      <c r="QJJ845" s="14"/>
      <c r="QJK845" s="14"/>
      <c r="QJL845" s="14"/>
      <c r="QJM845" s="14"/>
      <c r="QJN845" s="14"/>
      <c r="QJO845" s="14"/>
      <c r="QJP845" s="14"/>
      <c r="QJQ845" s="14"/>
      <c r="QJR845" s="14"/>
      <c r="QJS845" s="14"/>
      <c r="QJT845" s="14"/>
      <c r="QJU845" s="14"/>
      <c r="QJV845" s="14"/>
      <c r="QJW845" s="14"/>
      <c r="QJX845" s="14"/>
      <c r="QJY845" s="14"/>
      <c r="QJZ845" s="14"/>
      <c r="QKA845" s="14"/>
      <c r="QKB845" s="14"/>
      <c r="QKC845" s="14"/>
      <c r="QKD845" s="14"/>
      <c r="QKE845" s="14"/>
      <c r="QKF845" s="14"/>
      <c r="QKG845" s="14"/>
      <c r="QKH845" s="14"/>
      <c r="QKI845" s="14"/>
      <c r="QKJ845" s="14"/>
      <c r="QKK845" s="14"/>
      <c r="QKL845" s="14"/>
      <c r="QKM845" s="14"/>
      <c r="QKN845" s="14"/>
      <c r="QKO845" s="14"/>
      <c r="QKP845" s="14"/>
      <c r="QKQ845" s="14"/>
      <c r="QKR845" s="14"/>
      <c r="QKS845" s="14"/>
      <c r="QKT845" s="14"/>
      <c r="QKU845" s="14"/>
      <c r="QKV845" s="14"/>
      <c r="QKW845" s="14"/>
      <c r="QKX845" s="14"/>
      <c r="QKY845" s="14"/>
      <c r="QKZ845" s="14"/>
      <c r="QLA845" s="14"/>
      <c r="QLB845" s="14"/>
      <c r="QLC845" s="14"/>
      <c r="QLD845" s="14"/>
      <c r="QLE845" s="14"/>
      <c r="QLF845" s="14"/>
      <c r="QLG845" s="14"/>
      <c r="QLH845" s="14"/>
      <c r="QLI845" s="14"/>
      <c r="QLJ845" s="14"/>
      <c r="QLK845" s="14"/>
      <c r="QLL845" s="14"/>
      <c r="QLM845" s="14"/>
      <c r="QLN845" s="14"/>
      <c r="QLO845" s="14"/>
      <c r="QLP845" s="14"/>
      <c r="QLQ845" s="14"/>
      <c r="QLR845" s="14"/>
      <c r="QLS845" s="14"/>
      <c r="QLT845" s="14"/>
      <c r="QLU845" s="14"/>
      <c r="QLV845" s="14"/>
      <c r="QLW845" s="14"/>
      <c r="QLX845" s="14"/>
      <c r="QLY845" s="14"/>
      <c r="QLZ845" s="14"/>
      <c r="QMA845" s="14"/>
      <c r="QMB845" s="14"/>
      <c r="QMC845" s="14"/>
      <c r="QMD845" s="14"/>
      <c r="QME845" s="14"/>
      <c r="QMF845" s="14"/>
      <c r="QMG845" s="14"/>
      <c r="QMH845" s="14"/>
      <c r="QMI845" s="14"/>
      <c r="QMJ845" s="14"/>
      <c r="QMK845" s="14"/>
      <c r="QML845" s="14"/>
      <c r="QMM845" s="14"/>
      <c r="QMN845" s="14"/>
      <c r="QMO845" s="14"/>
      <c r="QMP845" s="14"/>
      <c r="QMQ845" s="14"/>
      <c r="QMR845" s="14"/>
      <c r="QMS845" s="14"/>
      <c r="QMT845" s="14"/>
      <c r="QMU845" s="14"/>
      <c r="QMV845" s="14"/>
      <c r="QMW845" s="14"/>
      <c r="QMX845" s="14"/>
      <c r="QMY845" s="14"/>
      <c r="QMZ845" s="14"/>
      <c r="QNA845" s="14"/>
      <c r="QNB845" s="14"/>
      <c r="QNC845" s="14"/>
      <c r="QND845" s="14"/>
      <c r="QNE845" s="14"/>
      <c r="QNF845" s="14"/>
      <c r="QNG845" s="14"/>
      <c r="QNH845" s="14"/>
      <c r="QNI845" s="14"/>
      <c r="QNJ845" s="14"/>
      <c r="QNK845" s="14"/>
      <c r="QNL845" s="14"/>
      <c r="QNM845" s="14"/>
      <c r="QNN845" s="14"/>
      <c r="QNO845" s="14"/>
      <c r="QNP845" s="14"/>
      <c r="QNQ845" s="14"/>
      <c r="QNR845" s="14"/>
      <c r="QNS845" s="14"/>
      <c r="QNT845" s="14"/>
      <c r="QNU845" s="14"/>
      <c r="QNV845" s="14"/>
      <c r="QNW845" s="14"/>
      <c r="QNX845" s="14"/>
      <c r="QNY845" s="14"/>
      <c r="QNZ845" s="14"/>
      <c r="QOA845" s="14"/>
      <c r="QOB845" s="14"/>
      <c r="QOC845" s="14"/>
      <c r="QOD845" s="14"/>
      <c r="QOE845" s="14"/>
      <c r="QOF845" s="14"/>
      <c r="QOG845" s="14"/>
      <c r="QOH845" s="14"/>
      <c r="QOI845" s="14"/>
      <c r="QOJ845" s="14"/>
      <c r="QOK845" s="14"/>
      <c r="QOL845" s="14"/>
      <c r="QOM845" s="14"/>
      <c r="QON845" s="14"/>
      <c r="QOO845" s="14"/>
      <c r="QOP845" s="14"/>
      <c r="QOQ845" s="14"/>
      <c r="QOR845" s="14"/>
      <c r="QOS845" s="14"/>
      <c r="QOT845" s="14"/>
      <c r="QOU845" s="14"/>
      <c r="QOV845" s="14"/>
      <c r="QOW845" s="14"/>
      <c r="QOX845" s="14"/>
      <c r="QOY845" s="14"/>
      <c r="QOZ845" s="14"/>
      <c r="QPA845" s="14"/>
      <c r="QPB845" s="14"/>
      <c r="QPC845" s="14"/>
      <c r="QPD845" s="14"/>
      <c r="QPE845" s="14"/>
      <c r="QPF845" s="14"/>
      <c r="QPG845" s="14"/>
      <c r="QPH845" s="14"/>
      <c r="QPI845" s="14"/>
      <c r="QPJ845" s="14"/>
      <c r="QPK845" s="14"/>
      <c r="QPL845" s="14"/>
      <c r="QPM845" s="14"/>
      <c r="QPN845" s="14"/>
      <c r="QPO845" s="14"/>
      <c r="QPP845" s="14"/>
      <c r="QPQ845" s="14"/>
      <c r="QPR845" s="14"/>
      <c r="QPS845" s="14"/>
      <c r="QPT845" s="14"/>
      <c r="QPU845" s="14"/>
      <c r="QPV845" s="14"/>
      <c r="QPW845" s="14"/>
      <c r="QPX845" s="14"/>
      <c r="QPY845" s="14"/>
      <c r="QPZ845" s="14"/>
      <c r="QQA845" s="14"/>
      <c r="QQB845" s="14"/>
      <c r="QQC845" s="14"/>
      <c r="QQD845" s="14"/>
      <c r="QQE845" s="14"/>
      <c r="QQF845" s="14"/>
      <c r="QQG845" s="14"/>
      <c r="QQH845" s="14"/>
      <c r="QQI845" s="14"/>
      <c r="QQJ845" s="14"/>
      <c r="QQK845" s="14"/>
      <c r="QQL845" s="14"/>
      <c r="QQM845" s="14"/>
      <c r="QQN845" s="14"/>
      <c r="QQO845" s="14"/>
      <c r="QQP845" s="14"/>
      <c r="QQQ845" s="14"/>
      <c r="QQR845" s="14"/>
      <c r="QQS845" s="14"/>
      <c r="QQT845" s="14"/>
      <c r="QQU845" s="14"/>
      <c r="QQV845" s="14"/>
      <c r="QQW845" s="14"/>
      <c r="QQX845" s="14"/>
      <c r="QQY845" s="14"/>
      <c r="QQZ845" s="14"/>
      <c r="QRA845" s="14"/>
      <c r="QRB845" s="14"/>
      <c r="QRC845" s="14"/>
      <c r="QRD845" s="14"/>
      <c r="QRE845" s="14"/>
      <c r="QRF845" s="14"/>
      <c r="QRG845" s="14"/>
      <c r="QRH845" s="14"/>
      <c r="QRI845" s="14"/>
      <c r="QRJ845" s="14"/>
      <c r="QRK845" s="14"/>
      <c r="QRL845" s="14"/>
      <c r="QRM845" s="14"/>
      <c r="QRN845" s="14"/>
      <c r="QRO845" s="14"/>
      <c r="QRP845" s="14"/>
      <c r="QRQ845" s="14"/>
      <c r="QRR845" s="14"/>
      <c r="QRS845" s="14"/>
      <c r="QRT845" s="14"/>
      <c r="QRU845" s="14"/>
      <c r="QRV845" s="14"/>
      <c r="QRW845" s="14"/>
      <c r="QRX845" s="14"/>
      <c r="QRY845" s="14"/>
      <c r="QRZ845" s="14"/>
      <c r="QSA845" s="14"/>
      <c r="QSB845" s="14"/>
      <c r="QSC845" s="14"/>
      <c r="QSD845" s="14"/>
      <c r="QSE845" s="14"/>
      <c r="QSF845" s="14"/>
      <c r="QSG845" s="14"/>
      <c r="QSH845" s="14"/>
      <c r="QSI845" s="14"/>
      <c r="QSJ845" s="14"/>
      <c r="QSK845" s="14"/>
      <c r="QSL845" s="14"/>
      <c r="QSM845" s="14"/>
      <c r="QSN845" s="14"/>
      <c r="QSO845" s="14"/>
      <c r="QSP845" s="14"/>
      <c r="QSQ845" s="14"/>
      <c r="QSR845" s="14"/>
      <c r="QSS845" s="14"/>
      <c r="QST845" s="14"/>
      <c r="QSU845" s="14"/>
      <c r="QSV845" s="14"/>
      <c r="QSW845" s="14"/>
      <c r="QSX845" s="14"/>
      <c r="QSY845" s="14"/>
      <c r="QSZ845" s="14"/>
      <c r="QTA845" s="14"/>
      <c r="QTB845" s="14"/>
      <c r="QTC845" s="14"/>
      <c r="QTD845" s="14"/>
      <c r="QTE845" s="14"/>
      <c r="QTF845" s="14"/>
      <c r="QTG845" s="14"/>
      <c r="QTH845" s="14"/>
      <c r="QTI845" s="14"/>
      <c r="QTJ845" s="14"/>
      <c r="QTK845" s="14"/>
      <c r="QTL845" s="14"/>
      <c r="QTM845" s="14"/>
      <c r="QTN845" s="14"/>
      <c r="QTO845" s="14"/>
      <c r="QTP845" s="14"/>
      <c r="QTQ845" s="14"/>
      <c r="QTR845" s="14"/>
      <c r="QTS845" s="14"/>
      <c r="QTT845" s="14"/>
      <c r="QTU845" s="14"/>
      <c r="QTV845" s="14"/>
      <c r="QTW845" s="14"/>
      <c r="QTX845" s="14"/>
      <c r="QTY845" s="14"/>
      <c r="QTZ845" s="14"/>
      <c r="QUA845" s="14"/>
      <c r="QUB845" s="14"/>
      <c r="QUC845" s="14"/>
      <c r="QUD845" s="14"/>
      <c r="QUE845" s="14"/>
      <c r="QUF845" s="14"/>
      <c r="QUG845" s="14"/>
      <c r="QUH845" s="14"/>
      <c r="QUI845" s="14"/>
      <c r="QUJ845" s="14"/>
      <c r="QUK845" s="14"/>
      <c r="QUL845" s="14"/>
      <c r="QUM845" s="14"/>
      <c r="QUN845" s="14"/>
      <c r="QUO845" s="14"/>
      <c r="QUP845" s="14"/>
      <c r="QUQ845" s="14"/>
      <c r="QUR845" s="14"/>
      <c r="QUS845" s="14"/>
      <c r="QUT845" s="14"/>
      <c r="QUU845" s="14"/>
      <c r="QUV845" s="14"/>
      <c r="QUW845" s="14"/>
      <c r="QUX845" s="14"/>
      <c r="QUY845" s="14"/>
      <c r="QUZ845" s="14"/>
      <c r="QVA845" s="14"/>
      <c r="QVB845" s="14"/>
      <c r="QVC845" s="14"/>
      <c r="QVD845" s="14"/>
      <c r="QVE845" s="14"/>
      <c r="QVF845" s="14"/>
      <c r="QVG845" s="14"/>
      <c r="QVH845" s="14"/>
      <c r="QVI845" s="14"/>
      <c r="QVJ845" s="14"/>
      <c r="QVK845" s="14"/>
      <c r="QVL845" s="14"/>
      <c r="QVM845" s="14"/>
      <c r="QVN845" s="14"/>
      <c r="QVO845" s="14"/>
      <c r="QVP845" s="14"/>
      <c r="QVQ845" s="14"/>
      <c r="QVR845" s="14"/>
      <c r="QVS845" s="14"/>
      <c r="QVT845" s="14"/>
      <c r="QVU845" s="14"/>
      <c r="QVV845" s="14"/>
      <c r="QVW845" s="14"/>
      <c r="QVX845" s="14"/>
      <c r="QVY845" s="14"/>
      <c r="QVZ845" s="14"/>
      <c r="QWA845" s="14"/>
      <c r="QWB845" s="14"/>
      <c r="QWC845" s="14"/>
      <c r="QWD845" s="14"/>
      <c r="QWE845" s="14"/>
      <c r="QWF845" s="14"/>
      <c r="QWG845" s="14"/>
      <c r="QWH845" s="14"/>
      <c r="QWI845" s="14"/>
      <c r="QWJ845" s="14"/>
      <c r="QWK845" s="14"/>
      <c r="QWL845" s="14"/>
      <c r="QWM845" s="14"/>
      <c r="QWN845" s="14"/>
      <c r="QWO845" s="14"/>
      <c r="QWP845" s="14"/>
      <c r="QWQ845" s="14"/>
      <c r="QWR845" s="14"/>
      <c r="QWS845" s="14"/>
      <c r="QWT845" s="14"/>
      <c r="QWU845" s="14"/>
      <c r="QWV845" s="14"/>
      <c r="QWW845" s="14"/>
      <c r="QWX845" s="14"/>
      <c r="QWY845" s="14"/>
      <c r="QWZ845" s="14"/>
      <c r="QXA845" s="14"/>
      <c r="QXB845" s="14"/>
      <c r="QXC845" s="14"/>
      <c r="QXD845" s="14"/>
      <c r="QXE845" s="14"/>
      <c r="QXF845" s="14"/>
      <c r="QXG845" s="14"/>
      <c r="QXH845" s="14"/>
      <c r="QXI845" s="14"/>
      <c r="QXJ845" s="14"/>
      <c r="QXK845" s="14"/>
      <c r="QXL845" s="14"/>
      <c r="QXM845" s="14"/>
      <c r="QXN845" s="14"/>
      <c r="QXO845" s="14"/>
      <c r="QXP845" s="14"/>
      <c r="QXQ845" s="14"/>
      <c r="QXR845" s="14"/>
      <c r="QXS845" s="14"/>
      <c r="QXT845" s="14"/>
      <c r="QXU845" s="14"/>
      <c r="QXV845" s="14"/>
      <c r="QXW845" s="14"/>
      <c r="QXX845" s="14"/>
      <c r="QXY845" s="14"/>
      <c r="QXZ845" s="14"/>
      <c r="QYA845" s="14"/>
      <c r="QYB845" s="14"/>
      <c r="QYC845" s="14"/>
      <c r="QYD845" s="14"/>
      <c r="QYE845" s="14"/>
      <c r="QYF845" s="14"/>
      <c r="QYG845" s="14"/>
      <c r="QYH845" s="14"/>
      <c r="QYI845" s="14"/>
      <c r="QYJ845" s="14"/>
      <c r="QYK845" s="14"/>
      <c r="QYL845" s="14"/>
      <c r="QYM845" s="14"/>
      <c r="QYN845" s="14"/>
      <c r="QYO845" s="14"/>
      <c r="QYP845" s="14"/>
      <c r="QYQ845" s="14"/>
      <c r="QYR845" s="14"/>
      <c r="QYS845" s="14"/>
      <c r="QYT845" s="14"/>
      <c r="QYU845" s="14"/>
      <c r="QYV845" s="14"/>
      <c r="QYW845" s="14"/>
      <c r="QYX845" s="14"/>
      <c r="QYY845" s="14"/>
      <c r="QYZ845" s="14"/>
      <c r="QZA845" s="14"/>
      <c r="QZB845" s="14"/>
      <c r="QZC845" s="14"/>
      <c r="QZD845" s="14"/>
      <c r="QZE845" s="14"/>
      <c r="QZF845" s="14"/>
      <c r="QZG845" s="14"/>
      <c r="QZH845" s="14"/>
      <c r="QZI845" s="14"/>
      <c r="QZJ845" s="14"/>
      <c r="QZK845" s="14"/>
      <c r="QZL845" s="14"/>
      <c r="QZM845" s="14"/>
      <c r="QZN845" s="14"/>
      <c r="QZO845" s="14"/>
      <c r="QZP845" s="14"/>
      <c r="QZQ845" s="14"/>
      <c r="QZR845" s="14"/>
      <c r="QZS845" s="14"/>
      <c r="QZT845" s="14"/>
      <c r="QZU845" s="14"/>
      <c r="QZV845" s="14"/>
      <c r="QZW845" s="14"/>
      <c r="QZX845" s="14"/>
      <c r="QZY845" s="14"/>
      <c r="QZZ845" s="14"/>
      <c r="RAA845" s="14"/>
      <c r="RAB845" s="14"/>
      <c r="RAC845" s="14"/>
      <c r="RAD845" s="14"/>
      <c r="RAE845" s="14"/>
      <c r="RAF845" s="14"/>
      <c r="RAG845" s="14"/>
      <c r="RAH845" s="14"/>
      <c r="RAI845" s="14"/>
      <c r="RAJ845" s="14"/>
      <c r="RAK845" s="14"/>
      <c r="RAL845" s="14"/>
      <c r="RAM845" s="14"/>
      <c r="RAN845" s="14"/>
      <c r="RAO845" s="14"/>
      <c r="RAP845" s="14"/>
      <c r="RAQ845" s="14"/>
      <c r="RAR845" s="14"/>
      <c r="RAS845" s="14"/>
      <c r="RAT845" s="14"/>
      <c r="RAU845" s="14"/>
      <c r="RAV845" s="14"/>
      <c r="RAW845" s="14"/>
      <c r="RAX845" s="14"/>
      <c r="RAY845" s="14"/>
      <c r="RAZ845" s="14"/>
      <c r="RBA845" s="14"/>
      <c r="RBB845" s="14"/>
      <c r="RBC845" s="14"/>
      <c r="RBD845" s="14"/>
      <c r="RBE845" s="14"/>
      <c r="RBF845" s="14"/>
      <c r="RBG845" s="14"/>
      <c r="RBH845" s="14"/>
      <c r="RBI845" s="14"/>
      <c r="RBJ845" s="14"/>
      <c r="RBK845" s="14"/>
      <c r="RBL845" s="14"/>
      <c r="RBM845" s="14"/>
      <c r="RBN845" s="14"/>
      <c r="RBO845" s="14"/>
      <c r="RBP845" s="14"/>
      <c r="RBQ845" s="14"/>
      <c r="RBR845" s="14"/>
      <c r="RBS845" s="14"/>
      <c r="RBT845" s="14"/>
      <c r="RBU845" s="14"/>
      <c r="RBV845" s="14"/>
      <c r="RBW845" s="14"/>
      <c r="RBX845" s="14"/>
      <c r="RBY845" s="14"/>
      <c r="RBZ845" s="14"/>
      <c r="RCA845" s="14"/>
      <c r="RCB845" s="14"/>
      <c r="RCC845" s="14"/>
      <c r="RCD845" s="14"/>
      <c r="RCE845" s="14"/>
      <c r="RCF845" s="14"/>
      <c r="RCG845" s="14"/>
      <c r="RCH845" s="14"/>
      <c r="RCI845" s="14"/>
      <c r="RCJ845" s="14"/>
      <c r="RCK845" s="14"/>
      <c r="RCL845" s="14"/>
      <c r="RCM845" s="14"/>
      <c r="RCN845" s="14"/>
      <c r="RCO845" s="14"/>
      <c r="RCP845" s="14"/>
      <c r="RCQ845" s="14"/>
      <c r="RCR845" s="14"/>
      <c r="RCS845" s="14"/>
      <c r="RCT845" s="14"/>
      <c r="RCU845" s="14"/>
      <c r="RCV845" s="14"/>
      <c r="RCW845" s="14"/>
      <c r="RCX845" s="14"/>
      <c r="RCY845" s="14"/>
      <c r="RCZ845" s="14"/>
      <c r="RDA845" s="14"/>
      <c r="RDB845" s="14"/>
      <c r="RDC845" s="14"/>
      <c r="RDD845" s="14"/>
      <c r="RDE845" s="14"/>
      <c r="RDF845" s="14"/>
      <c r="RDG845" s="14"/>
      <c r="RDH845" s="14"/>
      <c r="RDI845" s="14"/>
      <c r="RDJ845" s="14"/>
      <c r="RDK845" s="14"/>
      <c r="RDL845" s="14"/>
      <c r="RDM845" s="14"/>
      <c r="RDN845" s="14"/>
      <c r="RDO845" s="14"/>
      <c r="RDP845" s="14"/>
      <c r="RDQ845" s="14"/>
      <c r="RDR845" s="14"/>
      <c r="RDS845" s="14"/>
      <c r="RDT845" s="14"/>
      <c r="RDU845" s="14"/>
      <c r="RDV845" s="14"/>
      <c r="RDW845" s="14"/>
      <c r="RDX845" s="14"/>
      <c r="RDY845" s="14"/>
      <c r="RDZ845" s="14"/>
      <c r="REA845" s="14"/>
      <c r="REB845" s="14"/>
      <c r="REC845" s="14"/>
      <c r="RED845" s="14"/>
      <c r="REE845" s="14"/>
      <c r="REF845" s="14"/>
      <c r="REG845" s="14"/>
      <c r="REH845" s="14"/>
      <c r="REI845" s="14"/>
      <c r="REJ845" s="14"/>
      <c r="REK845" s="14"/>
      <c r="REL845" s="14"/>
      <c r="REM845" s="14"/>
      <c r="REN845" s="14"/>
      <c r="REO845" s="14"/>
      <c r="REP845" s="14"/>
      <c r="REQ845" s="14"/>
      <c r="RER845" s="14"/>
      <c r="RES845" s="14"/>
      <c r="RET845" s="14"/>
      <c r="REU845" s="14"/>
      <c r="REV845" s="14"/>
      <c r="REW845" s="14"/>
      <c r="REX845" s="14"/>
      <c r="REY845" s="14"/>
      <c r="REZ845" s="14"/>
      <c r="RFA845" s="14"/>
      <c r="RFB845" s="14"/>
      <c r="RFC845" s="14"/>
      <c r="RFD845" s="14"/>
      <c r="RFE845" s="14"/>
      <c r="RFF845" s="14"/>
      <c r="RFG845" s="14"/>
      <c r="RFH845" s="14"/>
      <c r="RFI845" s="14"/>
      <c r="RFJ845" s="14"/>
      <c r="RFK845" s="14"/>
      <c r="RFL845" s="14"/>
      <c r="RFM845" s="14"/>
      <c r="RFN845" s="14"/>
      <c r="RFO845" s="14"/>
      <c r="RFP845" s="14"/>
      <c r="RFQ845" s="14"/>
      <c r="RFR845" s="14"/>
      <c r="RFS845" s="14"/>
      <c r="RFT845" s="14"/>
      <c r="RFU845" s="14"/>
      <c r="RFV845" s="14"/>
      <c r="RFW845" s="14"/>
      <c r="RFX845" s="14"/>
      <c r="RFY845" s="14"/>
      <c r="RFZ845" s="14"/>
      <c r="RGA845" s="14"/>
      <c r="RGB845" s="14"/>
      <c r="RGC845" s="14"/>
      <c r="RGD845" s="14"/>
      <c r="RGE845" s="14"/>
      <c r="RGF845" s="14"/>
      <c r="RGG845" s="14"/>
      <c r="RGH845" s="14"/>
      <c r="RGI845" s="14"/>
      <c r="RGJ845" s="14"/>
      <c r="RGK845" s="14"/>
      <c r="RGL845" s="14"/>
      <c r="RGM845" s="14"/>
      <c r="RGN845" s="14"/>
      <c r="RGO845" s="14"/>
      <c r="RGP845" s="14"/>
      <c r="RGQ845" s="14"/>
      <c r="RGR845" s="14"/>
      <c r="RGS845" s="14"/>
      <c r="RGT845" s="14"/>
      <c r="RGU845" s="14"/>
      <c r="RGV845" s="14"/>
      <c r="RGW845" s="14"/>
      <c r="RGX845" s="14"/>
      <c r="RGY845" s="14"/>
      <c r="RGZ845" s="14"/>
      <c r="RHA845" s="14"/>
      <c r="RHB845" s="14"/>
      <c r="RHC845" s="14"/>
      <c r="RHD845" s="14"/>
      <c r="RHE845" s="14"/>
      <c r="RHF845" s="14"/>
      <c r="RHG845" s="14"/>
      <c r="RHH845" s="14"/>
      <c r="RHI845" s="14"/>
      <c r="RHJ845" s="14"/>
      <c r="RHK845" s="14"/>
      <c r="RHL845" s="14"/>
      <c r="RHM845" s="14"/>
      <c r="RHN845" s="14"/>
      <c r="RHO845" s="14"/>
      <c r="RHP845" s="14"/>
      <c r="RHQ845" s="14"/>
      <c r="RHR845" s="14"/>
      <c r="RHS845" s="14"/>
      <c r="RHT845" s="14"/>
      <c r="RHU845" s="14"/>
      <c r="RHV845" s="14"/>
      <c r="RHW845" s="14"/>
      <c r="RHX845" s="14"/>
      <c r="RHY845" s="14"/>
      <c r="RHZ845" s="14"/>
      <c r="RIA845" s="14"/>
      <c r="RIB845" s="14"/>
      <c r="RIC845" s="14"/>
      <c r="RID845" s="14"/>
      <c r="RIE845" s="14"/>
      <c r="RIF845" s="14"/>
      <c r="RIG845" s="14"/>
      <c r="RIH845" s="14"/>
      <c r="RII845" s="14"/>
      <c r="RIJ845" s="14"/>
      <c r="RIK845" s="14"/>
      <c r="RIL845" s="14"/>
      <c r="RIM845" s="14"/>
      <c r="RIN845" s="14"/>
      <c r="RIO845" s="14"/>
      <c r="RIP845" s="14"/>
      <c r="RIQ845" s="14"/>
      <c r="RIR845" s="14"/>
      <c r="RIS845" s="14"/>
      <c r="RIT845" s="14"/>
      <c r="RIU845" s="14"/>
      <c r="RIV845" s="14"/>
      <c r="RIW845" s="14"/>
      <c r="RIX845" s="14"/>
      <c r="RIY845" s="14"/>
      <c r="RIZ845" s="14"/>
      <c r="RJA845" s="14"/>
      <c r="RJB845" s="14"/>
      <c r="RJC845" s="14"/>
      <c r="RJD845" s="14"/>
      <c r="RJE845" s="14"/>
      <c r="RJF845" s="14"/>
      <c r="RJG845" s="14"/>
      <c r="RJH845" s="14"/>
      <c r="RJI845" s="14"/>
      <c r="RJJ845" s="14"/>
      <c r="RJK845" s="14"/>
      <c r="RJL845" s="14"/>
      <c r="RJM845" s="14"/>
      <c r="RJN845" s="14"/>
      <c r="RJO845" s="14"/>
      <c r="RJP845" s="14"/>
      <c r="RJQ845" s="14"/>
      <c r="RJR845" s="14"/>
      <c r="RJS845" s="14"/>
      <c r="RJT845" s="14"/>
      <c r="RJU845" s="14"/>
      <c r="RJV845" s="14"/>
      <c r="RJW845" s="14"/>
      <c r="RJX845" s="14"/>
      <c r="RJY845" s="14"/>
      <c r="RJZ845" s="14"/>
      <c r="RKA845" s="14"/>
      <c r="RKB845" s="14"/>
      <c r="RKC845" s="14"/>
      <c r="RKD845" s="14"/>
      <c r="RKE845" s="14"/>
      <c r="RKF845" s="14"/>
      <c r="RKG845" s="14"/>
      <c r="RKH845" s="14"/>
      <c r="RKI845" s="14"/>
      <c r="RKJ845" s="14"/>
      <c r="RKK845" s="14"/>
      <c r="RKL845" s="14"/>
      <c r="RKM845" s="14"/>
      <c r="RKN845" s="14"/>
      <c r="RKO845" s="14"/>
      <c r="RKP845" s="14"/>
      <c r="RKQ845" s="14"/>
      <c r="RKR845" s="14"/>
      <c r="RKS845" s="14"/>
      <c r="RKT845" s="14"/>
      <c r="RKU845" s="14"/>
      <c r="RKV845" s="14"/>
      <c r="RKW845" s="14"/>
      <c r="RKX845" s="14"/>
      <c r="RKY845" s="14"/>
      <c r="RKZ845" s="14"/>
      <c r="RLA845" s="14"/>
      <c r="RLB845" s="14"/>
      <c r="RLC845" s="14"/>
      <c r="RLD845" s="14"/>
      <c r="RLE845" s="14"/>
      <c r="RLF845" s="14"/>
      <c r="RLG845" s="14"/>
      <c r="RLH845" s="14"/>
      <c r="RLI845" s="14"/>
      <c r="RLJ845" s="14"/>
      <c r="RLK845" s="14"/>
      <c r="RLL845" s="14"/>
      <c r="RLM845" s="14"/>
      <c r="RLN845" s="14"/>
      <c r="RLO845" s="14"/>
      <c r="RLP845" s="14"/>
      <c r="RLQ845" s="14"/>
      <c r="RLR845" s="14"/>
      <c r="RLS845" s="14"/>
      <c r="RLT845" s="14"/>
      <c r="RLU845" s="14"/>
      <c r="RLV845" s="14"/>
      <c r="RLW845" s="14"/>
      <c r="RLX845" s="14"/>
      <c r="RLY845" s="14"/>
      <c r="RLZ845" s="14"/>
      <c r="RMA845" s="14"/>
      <c r="RMB845" s="14"/>
      <c r="RMC845" s="14"/>
      <c r="RMD845" s="14"/>
      <c r="RME845" s="14"/>
      <c r="RMF845" s="14"/>
      <c r="RMG845" s="14"/>
      <c r="RMH845" s="14"/>
      <c r="RMI845" s="14"/>
      <c r="RMJ845" s="14"/>
      <c r="RMK845" s="14"/>
      <c r="RML845" s="14"/>
      <c r="RMM845" s="14"/>
      <c r="RMN845" s="14"/>
      <c r="RMO845" s="14"/>
      <c r="RMP845" s="14"/>
      <c r="RMQ845" s="14"/>
      <c r="RMR845" s="14"/>
      <c r="RMS845" s="14"/>
      <c r="RMT845" s="14"/>
      <c r="RMU845" s="14"/>
      <c r="RMV845" s="14"/>
      <c r="RMW845" s="14"/>
      <c r="RMX845" s="14"/>
      <c r="RMY845" s="14"/>
      <c r="RMZ845" s="14"/>
      <c r="RNA845" s="14"/>
      <c r="RNB845" s="14"/>
      <c r="RNC845" s="14"/>
      <c r="RND845" s="14"/>
      <c r="RNE845" s="14"/>
      <c r="RNF845" s="14"/>
      <c r="RNG845" s="14"/>
      <c r="RNH845" s="14"/>
      <c r="RNI845" s="14"/>
      <c r="RNJ845" s="14"/>
      <c r="RNK845" s="14"/>
      <c r="RNL845" s="14"/>
      <c r="RNM845" s="14"/>
      <c r="RNN845" s="14"/>
      <c r="RNO845" s="14"/>
      <c r="RNP845" s="14"/>
      <c r="RNQ845" s="14"/>
      <c r="RNR845" s="14"/>
      <c r="RNS845" s="14"/>
      <c r="RNT845" s="14"/>
      <c r="RNU845" s="14"/>
      <c r="RNV845" s="14"/>
      <c r="RNW845" s="14"/>
      <c r="RNX845" s="14"/>
      <c r="RNY845" s="14"/>
      <c r="RNZ845" s="14"/>
      <c r="ROA845" s="14"/>
      <c r="ROB845" s="14"/>
      <c r="ROC845" s="14"/>
      <c r="ROD845" s="14"/>
      <c r="ROE845" s="14"/>
      <c r="ROF845" s="14"/>
      <c r="ROG845" s="14"/>
      <c r="ROH845" s="14"/>
      <c r="ROI845" s="14"/>
      <c r="ROJ845" s="14"/>
      <c r="ROK845" s="14"/>
      <c r="ROL845" s="14"/>
      <c r="ROM845" s="14"/>
      <c r="RON845" s="14"/>
      <c r="ROO845" s="14"/>
      <c r="ROP845" s="14"/>
      <c r="ROQ845" s="14"/>
      <c r="ROR845" s="14"/>
      <c r="ROS845" s="14"/>
      <c r="ROT845" s="14"/>
      <c r="ROU845" s="14"/>
      <c r="ROV845" s="14"/>
      <c r="ROW845" s="14"/>
      <c r="ROX845" s="14"/>
      <c r="ROY845" s="14"/>
      <c r="ROZ845" s="14"/>
      <c r="RPA845" s="14"/>
      <c r="RPB845" s="14"/>
      <c r="RPC845" s="14"/>
      <c r="RPD845" s="14"/>
      <c r="RPE845" s="14"/>
      <c r="RPF845" s="14"/>
      <c r="RPG845" s="14"/>
      <c r="RPH845" s="14"/>
      <c r="RPI845" s="14"/>
      <c r="RPJ845" s="14"/>
      <c r="RPK845" s="14"/>
      <c r="RPL845" s="14"/>
      <c r="RPM845" s="14"/>
      <c r="RPN845" s="14"/>
      <c r="RPO845" s="14"/>
      <c r="RPP845" s="14"/>
      <c r="RPQ845" s="14"/>
      <c r="RPR845" s="14"/>
      <c r="RPS845" s="14"/>
      <c r="RPT845" s="14"/>
      <c r="RPU845" s="14"/>
      <c r="RPV845" s="14"/>
      <c r="RPW845" s="14"/>
      <c r="RPX845" s="14"/>
      <c r="RPY845" s="14"/>
      <c r="RPZ845" s="14"/>
      <c r="RQA845" s="14"/>
      <c r="RQB845" s="14"/>
      <c r="RQC845" s="14"/>
      <c r="RQD845" s="14"/>
      <c r="RQE845" s="14"/>
      <c r="RQF845" s="14"/>
      <c r="RQG845" s="14"/>
      <c r="RQH845" s="14"/>
      <c r="RQI845" s="14"/>
      <c r="RQJ845" s="14"/>
      <c r="RQK845" s="14"/>
      <c r="RQL845" s="14"/>
      <c r="RQM845" s="14"/>
      <c r="RQN845" s="14"/>
      <c r="RQO845" s="14"/>
      <c r="RQP845" s="14"/>
      <c r="RQQ845" s="14"/>
      <c r="RQR845" s="14"/>
      <c r="RQS845" s="14"/>
      <c r="RQT845" s="14"/>
      <c r="RQU845" s="14"/>
      <c r="RQV845" s="14"/>
      <c r="RQW845" s="14"/>
      <c r="RQX845" s="14"/>
      <c r="RQY845" s="14"/>
      <c r="RQZ845" s="14"/>
      <c r="RRA845" s="14"/>
      <c r="RRB845" s="14"/>
      <c r="RRC845" s="14"/>
      <c r="RRD845" s="14"/>
      <c r="RRE845" s="14"/>
      <c r="RRF845" s="14"/>
      <c r="RRG845" s="14"/>
      <c r="RRH845" s="14"/>
      <c r="RRI845" s="14"/>
      <c r="RRJ845" s="14"/>
      <c r="RRK845" s="14"/>
      <c r="RRL845" s="14"/>
      <c r="RRM845" s="14"/>
      <c r="RRN845" s="14"/>
      <c r="RRO845" s="14"/>
      <c r="RRP845" s="14"/>
      <c r="RRQ845" s="14"/>
      <c r="RRR845" s="14"/>
      <c r="RRS845" s="14"/>
      <c r="RRT845" s="14"/>
      <c r="RRU845" s="14"/>
      <c r="RRV845" s="14"/>
      <c r="RRW845" s="14"/>
      <c r="RRX845" s="14"/>
      <c r="RRY845" s="14"/>
      <c r="RRZ845" s="14"/>
      <c r="RSA845" s="14"/>
      <c r="RSB845" s="14"/>
      <c r="RSC845" s="14"/>
      <c r="RSD845" s="14"/>
      <c r="RSE845" s="14"/>
      <c r="RSF845" s="14"/>
      <c r="RSG845" s="14"/>
      <c r="RSH845" s="14"/>
      <c r="RSI845" s="14"/>
      <c r="RSJ845" s="14"/>
      <c r="RSK845" s="14"/>
      <c r="RSL845" s="14"/>
      <c r="RSM845" s="14"/>
      <c r="RSN845" s="14"/>
      <c r="RSO845" s="14"/>
      <c r="RSP845" s="14"/>
      <c r="RSQ845" s="14"/>
      <c r="RSR845" s="14"/>
      <c r="RSS845" s="14"/>
      <c r="RST845" s="14"/>
      <c r="RSU845" s="14"/>
      <c r="RSV845" s="14"/>
      <c r="RSW845" s="14"/>
      <c r="RSX845" s="14"/>
      <c r="RSY845" s="14"/>
      <c r="RSZ845" s="14"/>
      <c r="RTA845" s="14"/>
      <c r="RTB845" s="14"/>
      <c r="RTC845" s="14"/>
      <c r="RTD845" s="14"/>
      <c r="RTE845" s="14"/>
      <c r="RTF845" s="14"/>
      <c r="RTG845" s="14"/>
      <c r="RTH845" s="14"/>
      <c r="RTI845" s="14"/>
      <c r="RTJ845" s="14"/>
      <c r="RTK845" s="14"/>
      <c r="RTL845" s="14"/>
      <c r="RTM845" s="14"/>
      <c r="RTN845" s="14"/>
      <c r="RTO845" s="14"/>
      <c r="RTP845" s="14"/>
      <c r="RTQ845" s="14"/>
      <c r="RTR845" s="14"/>
      <c r="RTS845" s="14"/>
      <c r="RTT845" s="14"/>
      <c r="RTU845" s="14"/>
      <c r="RTV845" s="14"/>
      <c r="RTW845" s="14"/>
      <c r="RTX845" s="14"/>
      <c r="RTY845" s="14"/>
      <c r="RTZ845" s="14"/>
      <c r="RUA845" s="14"/>
      <c r="RUB845" s="14"/>
      <c r="RUC845" s="14"/>
      <c r="RUD845" s="14"/>
      <c r="RUE845" s="14"/>
      <c r="RUF845" s="14"/>
      <c r="RUG845" s="14"/>
      <c r="RUH845" s="14"/>
      <c r="RUI845" s="14"/>
      <c r="RUJ845" s="14"/>
      <c r="RUK845" s="14"/>
      <c r="RUL845" s="14"/>
      <c r="RUM845" s="14"/>
      <c r="RUN845" s="14"/>
      <c r="RUO845" s="14"/>
      <c r="RUP845" s="14"/>
      <c r="RUQ845" s="14"/>
      <c r="RUR845" s="14"/>
      <c r="RUS845" s="14"/>
      <c r="RUT845" s="14"/>
      <c r="RUU845" s="14"/>
      <c r="RUV845" s="14"/>
      <c r="RUW845" s="14"/>
      <c r="RUX845" s="14"/>
      <c r="RUY845" s="14"/>
      <c r="RUZ845" s="14"/>
      <c r="RVA845" s="14"/>
      <c r="RVB845" s="14"/>
      <c r="RVC845" s="14"/>
      <c r="RVD845" s="14"/>
      <c r="RVE845" s="14"/>
      <c r="RVF845" s="14"/>
      <c r="RVG845" s="14"/>
      <c r="RVH845" s="14"/>
      <c r="RVI845" s="14"/>
      <c r="RVJ845" s="14"/>
      <c r="RVK845" s="14"/>
      <c r="RVL845" s="14"/>
      <c r="RVM845" s="14"/>
      <c r="RVN845" s="14"/>
      <c r="RVO845" s="14"/>
      <c r="RVP845" s="14"/>
      <c r="RVQ845" s="14"/>
      <c r="RVR845" s="14"/>
      <c r="RVS845" s="14"/>
      <c r="RVT845" s="14"/>
      <c r="RVU845" s="14"/>
      <c r="RVV845" s="14"/>
      <c r="RVW845" s="14"/>
      <c r="RVX845" s="14"/>
      <c r="RVY845" s="14"/>
      <c r="RVZ845" s="14"/>
      <c r="RWA845" s="14"/>
      <c r="RWB845" s="14"/>
      <c r="RWC845" s="14"/>
      <c r="RWD845" s="14"/>
      <c r="RWE845" s="14"/>
      <c r="RWF845" s="14"/>
      <c r="RWG845" s="14"/>
      <c r="RWH845" s="14"/>
      <c r="RWI845" s="14"/>
      <c r="RWJ845" s="14"/>
      <c r="RWK845" s="14"/>
      <c r="RWL845" s="14"/>
      <c r="RWM845" s="14"/>
      <c r="RWN845" s="14"/>
      <c r="RWO845" s="14"/>
      <c r="RWP845" s="14"/>
      <c r="RWQ845" s="14"/>
      <c r="RWR845" s="14"/>
      <c r="RWS845" s="14"/>
      <c r="RWT845" s="14"/>
      <c r="RWU845" s="14"/>
      <c r="RWV845" s="14"/>
      <c r="RWW845" s="14"/>
      <c r="RWX845" s="14"/>
      <c r="RWY845" s="14"/>
      <c r="RWZ845" s="14"/>
      <c r="RXA845" s="14"/>
      <c r="RXB845" s="14"/>
      <c r="RXC845" s="14"/>
      <c r="RXD845" s="14"/>
      <c r="RXE845" s="14"/>
      <c r="RXF845" s="14"/>
      <c r="RXG845" s="14"/>
      <c r="RXH845" s="14"/>
      <c r="RXI845" s="14"/>
      <c r="RXJ845" s="14"/>
      <c r="RXK845" s="14"/>
      <c r="RXL845" s="14"/>
      <c r="RXM845" s="14"/>
      <c r="RXN845" s="14"/>
      <c r="RXO845" s="14"/>
      <c r="RXP845" s="14"/>
      <c r="RXQ845" s="14"/>
      <c r="RXR845" s="14"/>
      <c r="RXS845" s="14"/>
      <c r="RXT845" s="14"/>
      <c r="RXU845" s="14"/>
      <c r="RXV845" s="14"/>
      <c r="RXW845" s="14"/>
      <c r="RXX845" s="14"/>
      <c r="RXY845" s="14"/>
      <c r="RXZ845" s="14"/>
      <c r="RYA845" s="14"/>
      <c r="RYB845" s="14"/>
      <c r="RYC845" s="14"/>
      <c r="RYD845" s="14"/>
      <c r="RYE845" s="14"/>
      <c r="RYF845" s="14"/>
      <c r="RYG845" s="14"/>
      <c r="RYH845" s="14"/>
      <c r="RYI845" s="14"/>
      <c r="RYJ845" s="14"/>
      <c r="RYK845" s="14"/>
      <c r="RYL845" s="14"/>
      <c r="RYM845" s="14"/>
      <c r="RYN845" s="14"/>
      <c r="RYO845" s="14"/>
      <c r="RYP845" s="14"/>
      <c r="RYQ845" s="14"/>
      <c r="RYR845" s="14"/>
      <c r="RYS845" s="14"/>
      <c r="RYT845" s="14"/>
      <c r="RYU845" s="14"/>
      <c r="RYV845" s="14"/>
      <c r="RYW845" s="14"/>
      <c r="RYX845" s="14"/>
      <c r="RYY845" s="14"/>
      <c r="RYZ845" s="14"/>
      <c r="RZA845" s="14"/>
      <c r="RZB845" s="14"/>
      <c r="RZC845" s="14"/>
      <c r="RZD845" s="14"/>
      <c r="RZE845" s="14"/>
      <c r="RZF845" s="14"/>
      <c r="RZG845" s="14"/>
      <c r="RZH845" s="14"/>
      <c r="RZI845" s="14"/>
      <c r="RZJ845" s="14"/>
      <c r="RZK845" s="14"/>
      <c r="RZL845" s="14"/>
      <c r="RZM845" s="14"/>
      <c r="RZN845" s="14"/>
      <c r="RZO845" s="14"/>
      <c r="RZP845" s="14"/>
      <c r="RZQ845" s="14"/>
      <c r="RZR845" s="14"/>
      <c r="RZS845" s="14"/>
      <c r="RZT845" s="14"/>
      <c r="RZU845" s="14"/>
      <c r="RZV845" s="14"/>
      <c r="RZW845" s="14"/>
      <c r="RZX845" s="14"/>
      <c r="RZY845" s="14"/>
      <c r="RZZ845" s="14"/>
      <c r="SAA845" s="14"/>
      <c r="SAB845" s="14"/>
      <c r="SAC845" s="14"/>
      <c r="SAD845" s="14"/>
      <c r="SAE845" s="14"/>
      <c r="SAF845" s="14"/>
      <c r="SAG845" s="14"/>
      <c r="SAH845" s="14"/>
      <c r="SAI845" s="14"/>
      <c r="SAJ845" s="14"/>
      <c r="SAK845" s="14"/>
      <c r="SAL845" s="14"/>
      <c r="SAM845" s="14"/>
      <c r="SAN845" s="14"/>
      <c r="SAO845" s="14"/>
      <c r="SAP845" s="14"/>
      <c r="SAQ845" s="14"/>
      <c r="SAR845" s="14"/>
      <c r="SAS845" s="14"/>
      <c r="SAT845" s="14"/>
      <c r="SAU845" s="14"/>
      <c r="SAV845" s="14"/>
      <c r="SAW845" s="14"/>
      <c r="SAX845" s="14"/>
      <c r="SAY845" s="14"/>
      <c r="SAZ845" s="14"/>
      <c r="SBA845" s="14"/>
      <c r="SBB845" s="14"/>
      <c r="SBC845" s="14"/>
      <c r="SBD845" s="14"/>
      <c r="SBE845" s="14"/>
      <c r="SBF845" s="14"/>
      <c r="SBG845" s="14"/>
      <c r="SBH845" s="14"/>
      <c r="SBI845" s="14"/>
      <c r="SBJ845" s="14"/>
      <c r="SBK845" s="14"/>
      <c r="SBL845" s="14"/>
      <c r="SBM845" s="14"/>
      <c r="SBN845" s="14"/>
      <c r="SBO845" s="14"/>
      <c r="SBP845" s="14"/>
      <c r="SBQ845" s="14"/>
      <c r="SBR845" s="14"/>
      <c r="SBS845" s="14"/>
      <c r="SBT845" s="14"/>
      <c r="SBU845" s="14"/>
      <c r="SBV845" s="14"/>
      <c r="SBW845" s="14"/>
      <c r="SBX845" s="14"/>
      <c r="SBY845" s="14"/>
      <c r="SBZ845" s="14"/>
      <c r="SCA845" s="14"/>
      <c r="SCB845" s="14"/>
      <c r="SCC845" s="14"/>
      <c r="SCD845" s="14"/>
      <c r="SCE845" s="14"/>
      <c r="SCF845" s="14"/>
      <c r="SCG845" s="14"/>
      <c r="SCH845" s="14"/>
      <c r="SCI845" s="14"/>
      <c r="SCJ845" s="14"/>
      <c r="SCK845" s="14"/>
      <c r="SCL845" s="14"/>
      <c r="SCM845" s="14"/>
      <c r="SCN845" s="14"/>
      <c r="SCO845" s="14"/>
      <c r="SCP845" s="14"/>
      <c r="SCQ845" s="14"/>
      <c r="SCR845" s="14"/>
      <c r="SCS845" s="14"/>
      <c r="SCT845" s="14"/>
      <c r="SCU845" s="14"/>
      <c r="SCV845" s="14"/>
      <c r="SCW845" s="14"/>
      <c r="SCX845" s="14"/>
      <c r="SCY845" s="14"/>
      <c r="SCZ845" s="14"/>
      <c r="SDA845" s="14"/>
      <c r="SDB845" s="14"/>
      <c r="SDC845" s="14"/>
      <c r="SDD845" s="14"/>
      <c r="SDE845" s="14"/>
      <c r="SDF845" s="14"/>
      <c r="SDG845" s="14"/>
      <c r="SDH845" s="14"/>
      <c r="SDI845" s="14"/>
      <c r="SDJ845" s="14"/>
      <c r="SDK845" s="14"/>
      <c r="SDL845" s="14"/>
      <c r="SDM845" s="14"/>
      <c r="SDN845" s="14"/>
      <c r="SDO845" s="14"/>
      <c r="SDP845" s="14"/>
      <c r="SDQ845" s="14"/>
      <c r="SDR845" s="14"/>
      <c r="SDS845" s="14"/>
      <c r="SDT845" s="14"/>
      <c r="SDU845" s="14"/>
      <c r="SDV845" s="14"/>
      <c r="SDW845" s="14"/>
      <c r="SDX845" s="14"/>
      <c r="SDY845" s="14"/>
      <c r="SDZ845" s="14"/>
      <c r="SEA845" s="14"/>
      <c r="SEB845" s="14"/>
      <c r="SEC845" s="14"/>
      <c r="SED845" s="14"/>
      <c r="SEE845" s="14"/>
      <c r="SEF845" s="14"/>
      <c r="SEG845" s="14"/>
      <c r="SEH845" s="14"/>
      <c r="SEI845" s="14"/>
      <c r="SEJ845" s="14"/>
      <c r="SEK845" s="14"/>
      <c r="SEL845" s="14"/>
      <c r="SEM845" s="14"/>
      <c r="SEN845" s="14"/>
      <c r="SEO845" s="14"/>
      <c r="SEP845" s="14"/>
      <c r="SEQ845" s="14"/>
      <c r="SER845" s="14"/>
      <c r="SES845" s="14"/>
      <c r="SET845" s="14"/>
      <c r="SEU845" s="14"/>
      <c r="SEV845" s="14"/>
      <c r="SEW845" s="14"/>
      <c r="SEX845" s="14"/>
      <c r="SEY845" s="14"/>
      <c r="SEZ845" s="14"/>
      <c r="SFA845" s="14"/>
      <c r="SFB845" s="14"/>
      <c r="SFC845" s="14"/>
      <c r="SFD845" s="14"/>
      <c r="SFE845" s="14"/>
      <c r="SFF845" s="14"/>
      <c r="SFG845" s="14"/>
      <c r="SFH845" s="14"/>
      <c r="SFI845" s="14"/>
      <c r="SFJ845" s="14"/>
      <c r="SFK845" s="14"/>
      <c r="SFL845" s="14"/>
      <c r="SFM845" s="14"/>
      <c r="SFN845" s="14"/>
      <c r="SFO845" s="14"/>
      <c r="SFP845" s="14"/>
      <c r="SFQ845" s="14"/>
      <c r="SFR845" s="14"/>
      <c r="SFS845" s="14"/>
      <c r="SFT845" s="14"/>
      <c r="SFU845" s="14"/>
      <c r="SFV845" s="14"/>
      <c r="SFW845" s="14"/>
      <c r="SFX845" s="14"/>
      <c r="SFY845" s="14"/>
      <c r="SFZ845" s="14"/>
      <c r="SGA845" s="14"/>
      <c r="SGB845" s="14"/>
      <c r="SGC845" s="14"/>
      <c r="SGD845" s="14"/>
      <c r="SGE845" s="14"/>
      <c r="SGF845" s="14"/>
      <c r="SGG845" s="14"/>
      <c r="SGH845" s="14"/>
      <c r="SGI845" s="14"/>
      <c r="SGJ845" s="14"/>
      <c r="SGK845" s="14"/>
      <c r="SGL845" s="14"/>
      <c r="SGM845" s="14"/>
      <c r="SGN845" s="14"/>
      <c r="SGO845" s="14"/>
      <c r="SGP845" s="14"/>
      <c r="SGQ845" s="14"/>
      <c r="SGR845" s="14"/>
      <c r="SGS845" s="14"/>
      <c r="SGT845" s="14"/>
      <c r="SGU845" s="14"/>
      <c r="SGV845" s="14"/>
      <c r="SGW845" s="14"/>
      <c r="SGX845" s="14"/>
      <c r="SGY845" s="14"/>
      <c r="SGZ845" s="14"/>
      <c r="SHA845" s="14"/>
      <c r="SHB845" s="14"/>
      <c r="SHC845" s="14"/>
      <c r="SHD845" s="14"/>
      <c r="SHE845" s="14"/>
      <c r="SHF845" s="14"/>
      <c r="SHG845" s="14"/>
      <c r="SHH845" s="14"/>
      <c r="SHI845" s="14"/>
      <c r="SHJ845" s="14"/>
      <c r="SHK845" s="14"/>
      <c r="SHL845" s="14"/>
      <c r="SHM845" s="14"/>
      <c r="SHN845" s="14"/>
      <c r="SHO845" s="14"/>
      <c r="SHP845" s="14"/>
      <c r="SHQ845" s="14"/>
      <c r="SHR845" s="14"/>
      <c r="SHS845" s="14"/>
      <c r="SHT845" s="14"/>
      <c r="SHU845" s="14"/>
      <c r="SHV845" s="14"/>
      <c r="SHW845" s="14"/>
      <c r="SHX845" s="14"/>
      <c r="SHY845" s="14"/>
      <c r="SHZ845" s="14"/>
      <c r="SIA845" s="14"/>
      <c r="SIB845" s="14"/>
      <c r="SIC845" s="14"/>
      <c r="SID845" s="14"/>
      <c r="SIE845" s="14"/>
      <c r="SIF845" s="14"/>
      <c r="SIG845" s="14"/>
      <c r="SIH845" s="14"/>
      <c r="SII845" s="14"/>
      <c r="SIJ845" s="14"/>
      <c r="SIK845" s="14"/>
      <c r="SIL845" s="14"/>
      <c r="SIM845" s="14"/>
      <c r="SIN845" s="14"/>
      <c r="SIO845" s="14"/>
      <c r="SIP845" s="14"/>
      <c r="SIQ845" s="14"/>
      <c r="SIR845" s="14"/>
      <c r="SIS845" s="14"/>
      <c r="SIT845" s="14"/>
      <c r="SIU845" s="14"/>
      <c r="SIV845" s="14"/>
      <c r="SIW845" s="14"/>
      <c r="SIX845" s="14"/>
      <c r="SIY845" s="14"/>
      <c r="SIZ845" s="14"/>
      <c r="SJA845" s="14"/>
      <c r="SJB845" s="14"/>
      <c r="SJC845" s="14"/>
      <c r="SJD845" s="14"/>
      <c r="SJE845" s="14"/>
      <c r="SJF845" s="14"/>
      <c r="SJG845" s="14"/>
      <c r="SJH845" s="14"/>
      <c r="SJI845" s="14"/>
      <c r="SJJ845" s="14"/>
      <c r="SJK845" s="14"/>
      <c r="SJL845" s="14"/>
      <c r="SJM845" s="14"/>
      <c r="SJN845" s="14"/>
      <c r="SJO845" s="14"/>
      <c r="SJP845" s="14"/>
      <c r="SJQ845" s="14"/>
      <c r="SJR845" s="14"/>
      <c r="SJS845" s="14"/>
      <c r="SJT845" s="14"/>
      <c r="SJU845" s="14"/>
      <c r="SJV845" s="14"/>
      <c r="SJW845" s="14"/>
      <c r="SJX845" s="14"/>
      <c r="SJY845" s="14"/>
      <c r="SJZ845" s="14"/>
      <c r="SKA845" s="14"/>
      <c r="SKB845" s="14"/>
      <c r="SKC845" s="14"/>
      <c r="SKD845" s="14"/>
      <c r="SKE845" s="14"/>
      <c r="SKF845" s="14"/>
      <c r="SKG845" s="14"/>
      <c r="SKH845" s="14"/>
      <c r="SKI845" s="14"/>
      <c r="SKJ845" s="14"/>
      <c r="SKK845" s="14"/>
      <c r="SKL845" s="14"/>
      <c r="SKM845" s="14"/>
      <c r="SKN845" s="14"/>
      <c r="SKO845" s="14"/>
      <c r="SKP845" s="14"/>
      <c r="SKQ845" s="14"/>
      <c r="SKR845" s="14"/>
      <c r="SKS845" s="14"/>
      <c r="SKT845" s="14"/>
      <c r="SKU845" s="14"/>
      <c r="SKV845" s="14"/>
      <c r="SKW845" s="14"/>
      <c r="SKX845" s="14"/>
      <c r="SKY845" s="14"/>
      <c r="SKZ845" s="14"/>
      <c r="SLA845" s="14"/>
      <c r="SLB845" s="14"/>
      <c r="SLC845" s="14"/>
      <c r="SLD845" s="14"/>
      <c r="SLE845" s="14"/>
      <c r="SLF845" s="14"/>
      <c r="SLG845" s="14"/>
      <c r="SLH845" s="14"/>
      <c r="SLI845" s="14"/>
      <c r="SLJ845" s="14"/>
      <c r="SLK845" s="14"/>
      <c r="SLL845" s="14"/>
      <c r="SLM845" s="14"/>
      <c r="SLN845" s="14"/>
      <c r="SLO845" s="14"/>
      <c r="SLP845" s="14"/>
      <c r="SLQ845" s="14"/>
      <c r="SLR845" s="14"/>
      <c r="SLS845" s="14"/>
      <c r="SLT845" s="14"/>
      <c r="SLU845" s="14"/>
      <c r="SLV845" s="14"/>
      <c r="SLW845" s="14"/>
      <c r="SLX845" s="14"/>
      <c r="SLY845" s="14"/>
      <c r="SLZ845" s="14"/>
      <c r="SMA845" s="14"/>
      <c r="SMB845" s="14"/>
      <c r="SMC845" s="14"/>
      <c r="SMD845" s="14"/>
      <c r="SME845" s="14"/>
      <c r="SMF845" s="14"/>
      <c r="SMG845" s="14"/>
      <c r="SMH845" s="14"/>
      <c r="SMI845" s="14"/>
      <c r="SMJ845" s="14"/>
      <c r="SMK845" s="14"/>
      <c r="SML845" s="14"/>
      <c r="SMM845" s="14"/>
      <c r="SMN845" s="14"/>
      <c r="SMO845" s="14"/>
      <c r="SMP845" s="14"/>
      <c r="SMQ845" s="14"/>
      <c r="SMR845" s="14"/>
      <c r="SMS845" s="14"/>
      <c r="SMT845" s="14"/>
      <c r="SMU845" s="14"/>
      <c r="SMV845" s="14"/>
      <c r="SMW845" s="14"/>
      <c r="SMX845" s="14"/>
      <c r="SMY845" s="14"/>
      <c r="SMZ845" s="14"/>
      <c r="SNA845" s="14"/>
      <c r="SNB845" s="14"/>
      <c r="SNC845" s="14"/>
      <c r="SND845" s="14"/>
      <c r="SNE845" s="14"/>
      <c r="SNF845" s="14"/>
      <c r="SNG845" s="14"/>
      <c r="SNH845" s="14"/>
      <c r="SNI845" s="14"/>
      <c r="SNJ845" s="14"/>
      <c r="SNK845" s="14"/>
      <c r="SNL845" s="14"/>
      <c r="SNM845" s="14"/>
      <c r="SNN845" s="14"/>
      <c r="SNO845" s="14"/>
      <c r="SNP845" s="14"/>
      <c r="SNQ845" s="14"/>
      <c r="SNR845" s="14"/>
      <c r="SNS845" s="14"/>
      <c r="SNT845" s="14"/>
      <c r="SNU845" s="14"/>
      <c r="SNV845" s="14"/>
      <c r="SNW845" s="14"/>
      <c r="SNX845" s="14"/>
      <c r="SNY845" s="14"/>
      <c r="SNZ845" s="14"/>
      <c r="SOA845" s="14"/>
      <c r="SOB845" s="14"/>
      <c r="SOC845" s="14"/>
      <c r="SOD845" s="14"/>
      <c r="SOE845" s="14"/>
      <c r="SOF845" s="14"/>
      <c r="SOG845" s="14"/>
      <c r="SOH845" s="14"/>
      <c r="SOI845" s="14"/>
      <c r="SOJ845" s="14"/>
      <c r="SOK845" s="14"/>
      <c r="SOL845" s="14"/>
      <c r="SOM845" s="14"/>
      <c r="SON845" s="14"/>
      <c r="SOO845" s="14"/>
      <c r="SOP845" s="14"/>
      <c r="SOQ845" s="14"/>
      <c r="SOR845" s="14"/>
      <c r="SOS845" s="14"/>
      <c r="SOT845" s="14"/>
      <c r="SOU845" s="14"/>
      <c r="SOV845" s="14"/>
      <c r="SOW845" s="14"/>
      <c r="SOX845" s="14"/>
      <c r="SOY845" s="14"/>
      <c r="SOZ845" s="14"/>
      <c r="SPA845" s="14"/>
      <c r="SPB845" s="14"/>
      <c r="SPC845" s="14"/>
      <c r="SPD845" s="14"/>
      <c r="SPE845" s="14"/>
      <c r="SPF845" s="14"/>
      <c r="SPG845" s="14"/>
      <c r="SPH845" s="14"/>
      <c r="SPI845" s="14"/>
      <c r="SPJ845" s="14"/>
      <c r="SPK845" s="14"/>
      <c r="SPL845" s="14"/>
      <c r="SPM845" s="14"/>
      <c r="SPN845" s="14"/>
      <c r="SPO845" s="14"/>
      <c r="SPP845" s="14"/>
      <c r="SPQ845" s="14"/>
      <c r="SPR845" s="14"/>
      <c r="SPS845" s="14"/>
      <c r="SPT845" s="14"/>
      <c r="SPU845" s="14"/>
      <c r="SPV845" s="14"/>
      <c r="SPW845" s="14"/>
      <c r="SPX845" s="14"/>
      <c r="SPY845" s="14"/>
      <c r="SPZ845" s="14"/>
      <c r="SQA845" s="14"/>
      <c r="SQB845" s="14"/>
      <c r="SQC845" s="14"/>
      <c r="SQD845" s="14"/>
      <c r="SQE845" s="14"/>
      <c r="SQF845" s="14"/>
      <c r="SQG845" s="14"/>
      <c r="SQH845" s="14"/>
      <c r="SQI845" s="14"/>
      <c r="SQJ845" s="14"/>
      <c r="SQK845" s="14"/>
      <c r="SQL845" s="14"/>
      <c r="SQM845" s="14"/>
      <c r="SQN845" s="14"/>
      <c r="SQO845" s="14"/>
      <c r="SQP845" s="14"/>
      <c r="SQQ845" s="14"/>
      <c r="SQR845" s="14"/>
      <c r="SQS845" s="14"/>
      <c r="SQT845" s="14"/>
      <c r="SQU845" s="14"/>
      <c r="SQV845" s="14"/>
      <c r="SQW845" s="14"/>
      <c r="SQX845" s="14"/>
      <c r="SQY845" s="14"/>
      <c r="SQZ845" s="14"/>
      <c r="SRA845" s="14"/>
      <c r="SRB845" s="14"/>
      <c r="SRC845" s="14"/>
      <c r="SRD845" s="14"/>
      <c r="SRE845" s="14"/>
      <c r="SRF845" s="14"/>
      <c r="SRG845" s="14"/>
      <c r="SRH845" s="14"/>
      <c r="SRI845" s="14"/>
      <c r="SRJ845" s="14"/>
      <c r="SRK845" s="14"/>
      <c r="SRL845" s="14"/>
      <c r="SRM845" s="14"/>
      <c r="SRN845" s="14"/>
      <c r="SRO845" s="14"/>
      <c r="SRP845" s="14"/>
      <c r="SRQ845" s="14"/>
      <c r="SRR845" s="14"/>
      <c r="SRS845" s="14"/>
      <c r="SRT845" s="14"/>
      <c r="SRU845" s="14"/>
      <c r="SRV845" s="14"/>
      <c r="SRW845" s="14"/>
      <c r="SRX845" s="14"/>
      <c r="SRY845" s="14"/>
      <c r="SRZ845" s="14"/>
      <c r="SSA845" s="14"/>
      <c r="SSB845" s="14"/>
      <c r="SSC845" s="14"/>
      <c r="SSD845" s="14"/>
      <c r="SSE845" s="14"/>
      <c r="SSF845" s="14"/>
      <c r="SSG845" s="14"/>
      <c r="SSH845" s="14"/>
      <c r="SSI845" s="14"/>
      <c r="SSJ845" s="14"/>
      <c r="SSK845" s="14"/>
      <c r="SSL845" s="14"/>
      <c r="SSM845" s="14"/>
      <c r="SSN845" s="14"/>
      <c r="SSO845" s="14"/>
      <c r="SSP845" s="14"/>
      <c r="SSQ845" s="14"/>
      <c r="SSR845" s="14"/>
      <c r="SSS845" s="14"/>
      <c r="SST845" s="14"/>
      <c r="SSU845" s="14"/>
      <c r="SSV845" s="14"/>
      <c r="SSW845" s="14"/>
      <c r="SSX845" s="14"/>
      <c r="SSY845" s="14"/>
      <c r="SSZ845" s="14"/>
      <c r="STA845" s="14"/>
      <c r="STB845" s="14"/>
      <c r="STC845" s="14"/>
      <c r="STD845" s="14"/>
      <c r="STE845" s="14"/>
      <c r="STF845" s="14"/>
      <c r="STG845" s="14"/>
      <c r="STH845" s="14"/>
      <c r="STI845" s="14"/>
      <c r="STJ845" s="14"/>
      <c r="STK845" s="14"/>
      <c r="STL845" s="14"/>
      <c r="STM845" s="14"/>
      <c r="STN845" s="14"/>
      <c r="STO845" s="14"/>
      <c r="STP845" s="14"/>
      <c r="STQ845" s="14"/>
      <c r="STR845" s="14"/>
      <c r="STS845" s="14"/>
      <c r="STT845" s="14"/>
      <c r="STU845" s="14"/>
      <c r="STV845" s="14"/>
      <c r="STW845" s="14"/>
      <c r="STX845" s="14"/>
      <c r="STY845" s="14"/>
      <c r="STZ845" s="14"/>
      <c r="SUA845" s="14"/>
      <c r="SUB845" s="14"/>
      <c r="SUC845" s="14"/>
      <c r="SUD845" s="14"/>
      <c r="SUE845" s="14"/>
      <c r="SUF845" s="14"/>
      <c r="SUG845" s="14"/>
      <c r="SUH845" s="14"/>
      <c r="SUI845" s="14"/>
      <c r="SUJ845" s="14"/>
      <c r="SUK845" s="14"/>
      <c r="SUL845" s="14"/>
      <c r="SUM845" s="14"/>
      <c r="SUN845" s="14"/>
      <c r="SUO845" s="14"/>
      <c r="SUP845" s="14"/>
      <c r="SUQ845" s="14"/>
      <c r="SUR845" s="14"/>
      <c r="SUS845" s="14"/>
      <c r="SUT845" s="14"/>
      <c r="SUU845" s="14"/>
      <c r="SUV845" s="14"/>
      <c r="SUW845" s="14"/>
      <c r="SUX845" s="14"/>
      <c r="SUY845" s="14"/>
      <c r="SUZ845" s="14"/>
      <c r="SVA845" s="14"/>
      <c r="SVB845" s="14"/>
      <c r="SVC845" s="14"/>
      <c r="SVD845" s="14"/>
      <c r="SVE845" s="14"/>
      <c r="SVF845" s="14"/>
      <c r="SVG845" s="14"/>
      <c r="SVH845" s="14"/>
      <c r="SVI845" s="14"/>
      <c r="SVJ845" s="14"/>
      <c r="SVK845" s="14"/>
      <c r="SVL845" s="14"/>
      <c r="SVM845" s="14"/>
      <c r="SVN845" s="14"/>
      <c r="SVO845" s="14"/>
      <c r="SVP845" s="14"/>
      <c r="SVQ845" s="14"/>
      <c r="SVR845" s="14"/>
      <c r="SVS845" s="14"/>
      <c r="SVT845" s="14"/>
      <c r="SVU845" s="14"/>
      <c r="SVV845" s="14"/>
      <c r="SVW845" s="14"/>
      <c r="SVX845" s="14"/>
      <c r="SVY845" s="14"/>
      <c r="SVZ845" s="14"/>
      <c r="SWA845" s="14"/>
      <c r="SWB845" s="14"/>
      <c r="SWC845" s="14"/>
      <c r="SWD845" s="14"/>
      <c r="SWE845" s="14"/>
      <c r="SWF845" s="14"/>
      <c r="SWG845" s="14"/>
      <c r="SWH845" s="14"/>
      <c r="SWI845" s="14"/>
      <c r="SWJ845" s="14"/>
      <c r="SWK845" s="14"/>
      <c r="SWL845" s="14"/>
      <c r="SWM845" s="14"/>
      <c r="SWN845" s="14"/>
      <c r="SWO845" s="14"/>
      <c r="SWP845" s="14"/>
      <c r="SWQ845" s="14"/>
      <c r="SWR845" s="14"/>
      <c r="SWS845" s="14"/>
      <c r="SWT845" s="14"/>
      <c r="SWU845" s="14"/>
      <c r="SWV845" s="14"/>
      <c r="SWW845" s="14"/>
      <c r="SWX845" s="14"/>
      <c r="SWY845" s="14"/>
      <c r="SWZ845" s="14"/>
      <c r="SXA845" s="14"/>
      <c r="SXB845" s="14"/>
      <c r="SXC845" s="14"/>
      <c r="SXD845" s="14"/>
      <c r="SXE845" s="14"/>
      <c r="SXF845" s="14"/>
      <c r="SXG845" s="14"/>
      <c r="SXH845" s="14"/>
      <c r="SXI845" s="14"/>
      <c r="SXJ845" s="14"/>
      <c r="SXK845" s="14"/>
      <c r="SXL845" s="14"/>
      <c r="SXM845" s="14"/>
      <c r="SXN845" s="14"/>
      <c r="SXO845" s="14"/>
      <c r="SXP845" s="14"/>
      <c r="SXQ845" s="14"/>
      <c r="SXR845" s="14"/>
      <c r="SXS845" s="14"/>
      <c r="SXT845" s="14"/>
      <c r="SXU845" s="14"/>
      <c r="SXV845" s="14"/>
      <c r="SXW845" s="14"/>
      <c r="SXX845" s="14"/>
      <c r="SXY845" s="14"/>
      <c r="SXZ845" s="14"/>
      <c r="SYA845" s="14"/>
      <c r="SYB845" s="14"/>
      <c r="SYC845" s="14"/>
      <c r="SYD845" s="14"/>
      <c r="SYE845" s="14"/>
      <c r="SYF845" s="14"/>
      <c r="SYG845" s="14"/>
      <c r="SYH845" s="14"/>
      <c r="SYI845" s="14"/>
      <c r="SYJ845" s="14"/>
      <c r="SYK845" s="14"/>
      <c r="SYL845" s="14"/>
      <c r="SYM845" s="14"/>
      <c r="SYN845" s="14"/>
      <c r="SYO845" s="14"/>
      <c r="SYP845" s="14"/>
      <c r="SYQ845" s="14"/>
      <c r="SYR845" s="14"/>
      <c r="SYS845" s="14"/>
      <c r="SYT845" s="14"/>
      <c r="SYU845" s="14"/>
      <c r="SYV845" s="14"/>
      <c r="SYW845" s="14"/>
      <c r="SYX845" s="14"/>
      <c r="SYY845" s="14"/>
      <c r="SYZ845" s="14"/>
      <c r="SZA845" s="14"/>
      <c r="SZB845" s="14"/>
      <c r="SZC845" s="14"/>
      <c r="SZD845" s="14"/>
      <c r="SZE845" s="14"/>
      <c r="SZF845" s="14"/>
      <c r="SZG845" s="14"/>
      <c r="SZH845" s="14"/>
      <c r="SZI845" s="14"/>
      <c r="SZJ845" s="14"/>
      <c r="SZK845" s="14"/>
      <c r="SZL845" s="14"/>
      <c r="SZM845" s="14"/>
      <c r="SZN845" s="14"/>
      <c r="SZO845" s="14"/>
      <c r="SZP845" s="14"/>
      <c r="SZQ845" s="14"/>
      <c r="SZR845" s="14"/>
      <c r="SZS845" s="14"/>
      <c r="SZT845" s="14"/>
      <c r="SZU845" s="14"/>
      <c r="SZV845" s="14"/>
      <c r="SZW845" s="14"/>
      <c r="SZX845" s="14"/>
      <c r="SZY845" s="14"/>
      <c r="SZZ845" s="14"/>
      <c r="TAA845" s="14"/>
      <c r="TAB845" s="14"/>
      <c r="TAC845" s="14"/>
      <c r="TAD845" s="14"/>
      <c r="TAE845" s="14"/>
      <c r="TAF845" s="14"/>
      <c r="TAG845" s="14"/>
      <c r="TAH845" s="14"/>
      <c r="TAI845" s="14"/>
      <c r="TAJ845" s="14"/>
      <c r="TAK845" s="14"/>
      <c r="TAL845" s="14"/>
      <c r="TAM845" s="14"/>
      <c r="TAN845" s="14"/>
      <c r="TAO845" s="14"/>
      <c r="TAP845" s="14"/>
      <c r="TAQ845" s="14"/>
      <c r="TAR845" s="14"/>
      <c r="TAS845" s="14"/>
      <c r="TAT845" s="14"/>
      <c r="TAU845" s="14"/>
      <c r="TAV845" s="14"/>
      <c r="TAW845" s="14"/>
      <c r="TAX845" s="14"/>
      <c r="TAY845" s="14"/>
      <c r="TAZ845" s="14"/>
      <c r="TBA845" s="14"/>
      <c r="TBB845" s="14"/>
      <c r="TBC845" s="14"/>
      <c r="TBD845" s="14"/>
      <c r="TBE845" s="14"/>
      <c r="TBF845" s="14"/>
      <c r="TBG845" s="14"/>
      <c r="TBH845" s="14"/>
      <c r="TBI845" s="14"/>
      <c r="TBJ845" s="14"/>
      <c r="TBK845" s="14"/>
      <c r="TBL845" s="14"/>
      <c r="TBM845" s="14"/>
      <c r="TBN845" s="14"/>
      <c r="TBO845" s="14"/>
      <c r="TBP845" s="14"/>
      <c r="TBQ845" s="14"/>
      <c r="TBR845" s="14"/>
      <c r="TBS845" s="14"/>
      <c r="TBT845" s="14"/>
      <c r="TBU845" s="14"/>
      <c r="TBV845" s="14"/>
      <c r="TBW845" s="14"/>
      <c r="TBX845" s="14"/>
      <c r="TBY845" s="14"/>
      <c r="TBZ845" s="14"/>
      <c r="TCA845" s="14"/>
      <c r="TCB845" s="14"/>
      <c r="TCC845" s="14"/>
      <c r="TCD845" s="14"/>
      <c r="TCE845" s="14"/>
      <c r="TCF845" s="14"/>
      <c r="TCG845" s="14"/>
      <c r="TCH845" s="14"/>
      <c r="TCI845" s="14"/>
      <c r="TCJ845" s="14"/>
      <c r="TCK845" s="14"/>
      <c r="TCL845" s="14"/>
      <c r="TCM845" s="14"/>
      <c r="TCN845" s="14"/>
      <c r="TCO845" s="14"/>
      <c r="TCP845" s="14"/>
      <c r="TCQ845" s="14"/>
      <c r="TCR845" s="14"/>
      <c r="TCS845" s="14"/>
      <c r="TCT845" s="14"/>
      <c r="TCU845" s="14"/>
      <c r="TCV845" s="14"/>
      <c r="TCW845" s="14"/>
      <c r="TCX845" s="14"/>
      <c r="TCY845" s="14"/>
      <c r="TCZ845" s="14"/>
      <c r="TDA845" s="14"/>
      <c r="TDB845" s="14"/>
      <c r="TDC845" s="14"/>
      <c r="TDD845" s="14"/>
      <c r="TDE845" s="14"/>
      <c r="TDF845" s="14"/>
      <c r="TDG845" s="14"/>
      <c r="TDH845" s="14"/>
      <c r="TDI845" s="14"/>
      <c r="TDJ845" s="14"/>
      <c r="TDK845" s="14"/>
      <c r="TDL845" s="14"/>
      <c r="TDM845" s="14"/>
      <c r="TDN845" s="14"/>
      <c r="TDO845" s="14"/>
      <c r="TDP845" s="14"/>
      <c r="TDQ845" s="14"/>
      <c r="TDR845" s="14"/>
      <c r="TDS845" s="14"/>
      <c r="TDT845" s="14"/>
      <c r="TDU845" s="14"/>
      <c r="TDV845" s="14"/>
      <c r="TDW845" s="14"/>
      <c r="TDX845" s="14"/>
      <c r="TDY845" s="14"/>
      <c r="TDZ845" s="14"/>
      <c r="TEA845" s="14"/>
      <c r="TEB845" s="14"/>
      <c r="TEC845" s="14"/>
      <c r="TED845" s="14"/>
      <c r="TEE845" s="14"/>
      <c r="TEF845" s="14"/>
      <c r="TEG845" s="14"/>
      <c r="TEH845" s="14"/>
      <c r="TEI845" s="14"/>
      <c r="TEJ845" s="14"/>
      <c r="TEK845" s="14"/>
      <c r="TEL845" s="14"/>
      <c r="TEM845" s="14"/>
      <c r="TEN845" s="14"/>
      <c r="TEO845" s="14"/>
      <c r="TEP845" s="14"/>
      <c r="TEQ845" s="14"/>
      <c r="TER845" s="14"/>
      <c r="TES845" s="14"/>
      <c r="TET845" s="14"/>
      <c r="TEU845" s="14"/>
      <c r="TEV845" s="14"/>
      <c r="TEW845" s="14"/>
      <c r="TEX845" s="14"/>
      <c r="TEY845" s="14"/>
      <c r="TEZ845" s="14"/>
      <c r="TFA845" s="14"/>
      <c r="TFB845" s="14"/>
      <c r="TFC845" s="14"/>
      <c r="TFD845" s="14"/>
      <c r="TFE845" s="14"/>
      <c r="TFF845" s="14"/>
      <c r="TFG845" s="14"/>
      <c r="TFH845" s="14"/>
      <c r="TFI845" s="14"/>
      <c r="TFJ845" s="14"/>
      <c r="TFK845" s="14"/>
      <c r="TFL845" s="14"/>
      <c r="TFM845" s="14"/>
      <c r="TFN845" s="14"/>
      <c r="TFO845" s="14"/>
      <c r="TFP845" s="14"/>
      <c r="TFQ845" s="14"/>
      <c r="TFR845" s="14"/>
      <c r="TFS845" s="14"/>
      <c r="TFT845" s="14"/>
      <c r="TFU845" s="14"/>
      <c r="TFV845" s="14"/>
      <c r="TFW845" s="14"/>
      <c r="TFX845" s="14"/>
      <c r="TFY845" s="14"/>
      <c r="TFZ845" s="14"/>
      <c r="TGA845" s="14"/>
      <c r="TGB845" s="14"/>
      <c r="TGC845" s="14"/>
      <c r="TGD845" s="14"/>
      <c r="TGE845" s="14"/>
      <c r="TGF845" s="14"/>
      <c r="TGG845" s="14"/>
      <c r="TGH845" s="14"/>
      <c r="TGI845" s="14"/>
      <c r="TGJ845" s="14"/>
      <c r="TGK845" s="14"/>
      <c r="TGL845" s="14"/>
      <c r="TGM845" s="14"/>
      <c r="TGN845" s="14"/>
      <c r="TGO845" s="14"/>
      <c r="TGP845" s="14"/>
      <c r="TGQ845" s="14"/>
      <c r="TGR845" s="14"/>
      <c r="TGS845" s="14"/>
      <c r="TGT845" s="14"/>
      <c r="TGU845" s="14"/>
      <c r="TGV845" s="14"/>
      <c r="TGW845" s="14"/>
      <c r="TGX845" s="14"/>
      <c r="TGY845" s="14"/>
      <c r="TGZ845" s="14"/>
      <c r="THA845" s="14"/>
      <c r="THB845" s="14"/>
      <c r="THC845" s="14"/>
      <c r="THD845" s="14"/>
      <c r="THE845" s="14"/>
      <c r="THF845" s="14"/>
      <c r="THG845" s="14"/>
      <c r="THH845" s="14"/>
      <c r="THI845" s="14"/>
      <c r="THJ845" s="14"/>
      <c r="THK845" s="14"/>
      <c r="THL845" s="14"/>
      <c r="THM845" s="14"/>
      <c r="THN845" s="14"/>
      <c r="THO845" s="14"/>
      <c r="THP845" s="14"/>
      <c r="THQ845" s="14"/>
      <c r="THR845" s="14"/>
      <c r="THS845" s="14"/>
      <c r="THT845" s="14"/>
      <c r="THU845" s="14"/>
      <c r="THV845" s="14"/>
      <c r="THW845" s="14"/>
      <c r="THX845" s="14"/>
      <c r="THY845" s="14"/>
      <c r="THZ845" s="14"/>
      <c r="TIA845" s="14"/>
      <c r="TIB845" s="14"/>
      <c r="TIC845" s="14"/>
      <c r="TID845" s="14"/>
      <c r="TIE845" s="14"/>
      <c r="TIF845" s="14"/>
      <c r="TIG845" s="14"/>
      <c r="TIH845" s="14"/>
      <c r="TII845" s="14"/>
      <c r="TIJ845" s="14"/>
      <c r="TIK845" s="14"/>
      <c r="TIL845" s="14"/>
      <c r="TIM845" s="14"/>
      <c r="TIN845" s="14"/>
      <c r="TIO845" s="14"/>
      <c r="TIP845" s="14"/>
      <c r="TIQ845" s="14"/>
      <c r="TIR845" s="14"/>
      <c r="TIS845" s="14"/>
      <c r="TIT845" s="14"/>
      <c r="TIU845" s="14"/>
      <c r="TIV845" s="14"/>
      <c r="TIW845" s="14"/>
      <c r="TIX845" s="14"/>
      <c r="TIY845" s="14"/>
      <c r="TIZ845" s="14"/>
      <c r="TJA845" s="14"/>
      <c r="TJB845" s="14"/>
      <c r="TJC845" s="14"/>
      <c r="TJD845" s="14"/>
      <c r="TJE845" s="14"/>
      <c r="TJF845" s="14"/>
      <c r="TJG845" s="14"/>
      <c r="TJH845" s="14"/>
      <c r="TJI845" s="14"/>
      <c r="TJJ845" s="14"/>
      <c r="TJK845" s="14"/>
      <c r="TJL845" s="14"/>
      <c r="TJM845" s="14"/>
      <c r="TJN845" s="14"/>
      <c r="TJO845" s="14"/>
      <c r="TJP845" s="14"/>
      <c r="TJQ845" s="14"/>
      <c r="TJR845" s="14"/>
      <c r="TJS845" s="14"/>
      <c r="TJT845" s="14"/>
      <c r="TJU845" s="14"/>
      <c r="TJV845" s="14"/>
      <c r="TJW845" s="14"/>
      <c r="TJX845" s="14"/>
      <c r="TJY845" s="14"/>
      <c r="TJZ845" s="14"/>
      <c r="TKA845" s="14"/>
      <c r="TKB845" s="14"/>
      <c r="TKC845" s="14"/>
      <c r="TKD845" s="14"/>
      <c r="TKE845" s="14"/>
      <c r="TKF845" s="14"/>
      <c r="TKG845" s="14"/>
      <c r="TKH845" s="14"/>
      <c r="TKI845" s="14"/>
      <c r="TKJ845" s="14"/>
      <c r="TKK845" s="14"/>
      <c r="TKL845" s="14"/>
      <c r="TKM845" s="14"/>
      <c r="TKN845" s="14"/>
      <c r="TKO845" s="14"/>
      <c r="TKP845" s="14"/>
      <c r="TKQ845" s="14"/>
      <c r="TKR845" s="14"/>
      <c r="TKS845" s="14"/>
      <c r="TKT845" s="14"/>
      <c r="TKU845" s="14"/>
      <c r="TKV845" s="14"/>
      <c r="TKW845" s="14"/>
      <c r="TKX845" s="14"/>
      <c r="TKY845" s="14"/>
      <c r="TKZ845" s="14"/>
      <c r="TLA845" s="14"/>
      <c r="TLB845" s="14"/>
      <c r="TLC845" s="14"/>
      <c r="TLD845" s="14"/>
      <c r="TLE845" s="14"/>
      <c r="TLF845" s="14"/>
      <c r="TLG845" s="14"/>
      <c r="TLH845" s="14"/>
      <c r="TLI845" s="14"/>
      <c r="TLJ845" s="14"/>
      <c r="TLK845" s="14"/>
      <c r="TLL845" s="14"/>
      <c r="TLM845" s="14"/>
      <c r="TLN845" s="14"/>
      <c r="TLO845" s="14"/>
      <c r="TLP845" s="14"/>
      <c r="TLQ845" s="14"/>
      <c r="TLR845" s="14"/>
      <c r="TLS845" s="14"/>
      <c r="TLT845" s="14"/>
      <c r="TLU845" s="14"/>
      <c r="TLV845" s="14"/>
      <c r="TLW845" s="14"/>
      <c r="TLX845" s="14"/>
      <c r="TLY845" s="14"/>
      <c r="TLZ845" s="14"/>
      <c r="TMA845" s="14"/>
      <c r="TMB845" s="14"/>
      <c r="TMC845" s="14"/>
      <c r="TMD845" s="14"/>
      <c r="TME845" s="14"/>
      <c r="TMF845" s="14"/>
      <c r="TMG845" s="14"/>
      <c r="TMH845" s="14"/>
      <c r="TMI845" s="14"/>
      <c r="TMJ845" s="14"/>
      <c r="TMK845" s="14"/>
      <c r="TML845" s="14"/>
      <c r="TMM845" s="14"/>
      <c r="TMN845" s="14"/>
      <c r="TMO845" s="14"/>
      <c r="TMP845" s="14"/>
      <c r="TMQ845" s="14"/>
      <c r="TMR845" s="14"/>
      <c r="TMS845" s="14"/>
      <c r="TMT845" s="14"/>
      <c r="TMU845" s="14"/>
      <c r="TMV845" s="14"/>
      <c r="TMW845" s="14"/>
      <c r="TMX845" s="14"/>
      <c r="TMY845" s="14"/>
      <c r="TMZ845" s="14"/>
      <c r="TNA845" s="14"/>
      <c r="TNB845" s="14"/>
      <c r="TNC845" s="14"/>
      <c r="TND845" s="14"/>
      <c r="TNE845" s="14"/>
      <c r="TNF845" s="14"/>
      <c r="TNG845" s="14"/>
      <c r="TNH845" s="14"/>
      <c r="TNI845" s="14"/>
      <c r="TNJ845" s="14"/>
      <c r="TNK845" s="14"/>
      <c r="TNL845" s="14"/>
      <c r="TNM845" s="14"/>
      <c r="TNN845" s="14"/>
      <c r="TNO845" s="14"/>
      <c r="TNP845" s="14"/>
      <c r="TNQ845" s="14"/>
      <c r="TNR845" s="14"/>
      <c r="TNS845" s="14"/>
      <c r="TNT845" s="14"/>
      <c r="TNU845" s="14"/>
      <c r="TNV845" s="14"/>
      <c r="TNW845" s="14"/>
      <c r="TNX845" s="14"/>
      <c r="TNY845" s="14"/>
      <c r="TNZ845" s="14"/>
      <c r="TOA845" s="14"/>
      <c r="TOB845" s="14"/>
      <c r="TOC845" s="14"/>
      <c r="TOD845" s="14"/>
      <c r="TOE845" s="14"/>
      <c r="TOF845" s="14"/>
      <c r="TOG845" s="14"/>
      <c r="TOH845" s="14"/>
      <c r="TOI845" s="14"/>
      <c r="TOJ845" s="14"/>
      <c r="TOK845" s="14"/>
      <c r="TOL845" s="14"/>
      <c r="TOM845" s="14"/>
      <c r="TON845" s="14"/>
      <c r="TOO845" s="14"/>
      <c r="TOP845" s="14"/>
      <c r="TOQ845" s="14"/>
      <c r="TOR845" s="14"/>
      <c r="TOS845" s="14"/>
      <c r="TOT845" s="14"/>
      <c r="TOU845" s="14"/>
      <c r="TOV845" s="14"/>
      <c r="TOW845" s="14"/>
      <c r="TOX845" s="14"/>
      <c r="TOY845" s="14"/>
      <c r="TOZ845" s="14"/>
      <c r="TPA845" s="14"/>
      <c r="TPB845" s="14"/>
      <c r="TPC845" s="14"/>
      <c r="TPD845" s="14"/>
      <c r="TPE845" s="14"/>
      <c r="TPF845" s="14"/>
      <c r="TPG845" s="14"/>
      <c r="TPH845" s="14"/>
      <c r="TPI845" s="14"/>
      <c r="TPJ845" s="14"/>
      <c r="TPK845" s="14"/>
      <c r="TPL845" s="14"/>
      <c r="TPM845" s="14"/>
      <c r="TPN845" s="14"/>
      <c r="TPO845" s="14"/>
      <c r="TPP845" s="14"/>
      <c r="TPQ845" s="14"/>
      <c r="TPR845" s="14"/>
      <c r="TPS845" s="14"/>
      <c r="TPT845" s="14"/>
      <c r="TPU845" s="14"/>
      <c r="TPV845" s="14"/>
      <c r="TPW845" s="14"/>
      <c r="TPX845" s="14"/>
      <c r="TPY845" s="14"/>
      <c r="TPZ845" s="14"/>
      <c r="TQA845" s="14"/>
      <c r="TQB845" s="14"/>
      <c r="TQC845" s="14"/>
      <c r="TQD845" s="14"/>
      <c r="TQE845" s="14"/>
      <c r="TQF845" s="14"/>
      <c r="TQG845" s="14"/>
      <c r="TQH845" s="14"/>
      <c r="TQI845" s="14"/>
      <c r="TQJ845" s="14"/>
      <c r="TQK845" s="14"/>
      <c r="TQL845" s="14"/>
      <c r="TQM845" s="14"/>
      <c r="TQN845" s="14"/>
      <c r="TQO845" s="14"/>
      <c r="TQP845" s="14"/>
      <c r="TQQ845" s="14"/>
      <c r="TQR845" s="14"/>
      <c r="TQS845" s="14"/>
      <c r="TQT845" s="14"/>
      <c r="TQU845" s="14"/>
      <c r="TQV845" s="14"/>
      <c r="TQW845" s="14"/>
      <c r="TQX845" s="14"/>
      <c r="TQY845" s="14"/>
      <c r="TQZ845" s="14"/>
      <c r="TRA845" s="14"/>
      <c r="TRB845" s="14"/>
      <c r="TRC845" s="14"/>
      <c r="TRD845" s="14"/>
      <c r="TRE845" s="14"/>
      <c r="TRF845" s="14"/>
      <c r="TRG845" s="14"/>
      <c r="TRH845" s="14"/>
      <c r="TRI845" s="14"/>
      <c r="TRJ845" s="14"/>
      <c r="TRK845" s="14"/>
      <c r="TRL845" s="14"/>
      <c r="TRM845" s="14"/>
      <c r="TRN845" s="14"/>
      <c r="TRO845" s="14"/>
      <c r="TRP845" s="14"/>
      <c r="TRQ845" s="14"/>
      <c r="TRR845" s="14"/>
      <c r="TRS845" s="14"/>
      <c r="TRT845" s="14"/>
      <c r="TRU845" s="14"/>
      <c r="TRV845" s="14"/>
      <c r="TRW845" s="14"/>
      <c r="TRX845" s="14"/>
      <c r="TRY845" s="14"/>
      <c r="TRZ845" s="14"/>
      <c r="TSA845" s="14"/>
      <c r="TSB845" s="14"/>
      <c r="TSC845" s="14"/>
      <c r="TSD845" s="14"/>
      <c r="TSE845" s="14"/>
      <c r="TSF845" s="14"/>
      <c r="TSG845" s="14"/>
      <c r="TSH845" s="14"/>
      <c r="TSI845" s="14"/>
      <c r="TSJ845" s="14"/>
      <c r="TSK845" s="14"/>
      <c r="TSL845" s="14"/>
      <c r="TSM845" s="14"/>
      <c r="TSN845" s="14"/>
      <c r="TSO845" s="14"/>
      <c r="TSP845" s="14"/>
      <c r="TSQ845" s="14"/>
      <c r="TSR845" s="14"/>
      <c r="TSS845" s="14"/>
      <c r="TST845" s="14"/>
      <c r="TSU845" s="14"/>
      <c r="TSV845" s="14"/>
      <c r="TSW845" s="14"/>
      <c r="TSX845" s="14"/>
      <c r="TSY845" s="14"/>
      <c r="TSZ845" s="14"/>
      <c r="TTA845" s="14"/>
      <c r="TTB845" s="14"/>
      <c r="TTC845" s="14"/>
      <c r="TTD845" s="14"/>
      <c r="TTE845" s="14"/>
      <c r="TTF845" s="14"/>
      <c r="TTG845" s="14"/>
      <c r="TTH845" s="14"/>
      <c r="TTI845" s="14"/>
      <c r="TTJ845" s="14"/>
      <c r="TTK845" s="14"/>
      <c r="TTL845" s="14"/>
      <c r="TTM845" s="14"/>
      <c r="TTN845" s="14"/>
      <c r="TTO845" s="14"/>
      <c r="TTP845" s="14"/>
      <c r="TTQ845" s="14"/>
      <c r="TTR845" s="14"/>
      <c r="TTS845" s="14"/>
      <c r="TTT845" s="14"/>
      <c r="TTU845" s="14"/>
      <c r="TTV845" s="14"/>
      <c r="TTW845" s="14"/>
      <c r="TTX845" s="14"/>
      <c r="TTY845" s="14"/>
      <c r="TTZ845" s="14"/>
      <c r="TUA845" s="14"/>
      <c r="TUB845" s="14"/>
      <c r="TUC845" s="14"/>
      <c r="TUD845" s="14"/>
      <c r="TUE845" s="14"/>
      <c r="TUF845" s="14"/>
      <c r="TUG845" s="14"/>
      <c r="TUH845" s="14"/>
      <c r="TUI845" s="14"/>
      <c r="TUJ845" s="14"/>
      <c r="TUK845" s="14"/>
      <c r="TUL845" s="14"/>
      <c r="TUM845" s="14"/>
      <c r="TUN845" s="14"/>
      <c r="TUO845" s="14"/>
      <c r="TUP845" s="14"/>
      <c r="TUQ845" s="14"/>
      <c r="TUR845" s="14"/>
      <c r="TUS845" s="14"/>
      <c r="TUT845" s="14"/>
      <c r="TUU845" s="14"/>
      <c r="TUV845" s="14"/>
      <c r="TUW845" s="14"/>
      <c r="TUX845" s="14"/>
      <c r="TUY845" s="14"/>
      <c r="TUZ845" s="14"/>
      <c r="TVA845" s="14"/>
      <c r="TVB845" s="14"/>
      <c r="TVC845" s="14"/>
      <c r="TVD845" s="14"/>
      <c r="TVE845" s="14"/>
      <c r="TVF845" s="14"/>
      <c r="TVG845" s="14"/>
      <c r="TVH845" s="14"/>
      <c r="TVI845" s="14"/>
      <c r="TVJ845" s="14"/>
      <c r="TVK845" s="14"/>
      <c r="TVL845" s="14"/>
      <c r="TVM845" s="14"/>
      <c r="TVN845" s="14"/>
      <c r="TVO845" s="14"/>
      <c r="TVP845" s="14"/>
      <c r="TVQ845" s="14"/>
      <c r="TVR845" s="14"/>
      <c r="TVS845" s="14"/>
      <c r="TVT845" s="14"/>
      <c r="TVU845" s="14"/>
      <c r="TVV845" s="14"/>
      <c r="TVW845" s="14"/>
      <c r="TVX845" s="14"/>
      <c r="TVY845" s="14"/>
      <c r="TVZ845" s="14"/>
      <c r="TWA845" s="14"/>
      <c r="TWB845" s="14"/>
      <c r="TWC845" s="14"/>
      <c r="TWD845" s="14"/>
      <c r="TWE845" s="14"/>
      <c r="TWF845" s="14"/>
      <c r="TWG845" s="14"/>
      <c r="TWH845" s="14"/>
      <c r="TWI845" s="14"/>
      <c r="TWJ845" s="14"/>
      <c r="TWK845" s="14"/>
      <c r="TWL845" s="14"/>
      <c r="TWM845" s="14"/>
      <c r="TWN845" s="14"/>
      <c r="TWO845" s="14"/>
      <c r="TWP845" s="14"/>
      <c r="TWQ845" s="14"/>
      <c r="TWR845" s="14"/>
      <c r="TWS845" s="14"/>
      <c r="TWT845" s="14"/>
      <c r="TWU845" s="14"/>
      <c r="TWV845" s="14"/>
      <c r="TWW845" s="14"/>
      <c r="TWX845" s="14"/>
      <c r="TWY845" s="14"/>
      <c r="TWZ845" s="14"/>
      <c r="TXA845" s="14"/>
      <c r="TXB845" s="14"/>
      <c r="TXC845" s="14"/>
      <c r="TXD845" s="14"/>
      <c r="TXE845" s="14"/>
      <c r="TXF845" s="14"/>
      <c r="TXG845" s="14"/>
      <c r="TXH845" s="14"/>
      <c r="TXI845" s="14"/>
      <c r="TXJ845" s="14"/>
      <c r="TXK845" s="14"/>
      <c r="TXL845" s="14"/>
      <c r="TXM845" s="14"/>
      <c r="TXN845" s="14"/>
      <c r="TXO845" s="14"/>
      <c r="TXP845" s="14"/>
      <c r="TXQ845" s="14"/>
      <c r="TXR845" s="14"/>
      <c r="TXS845" s="14"/>
      <c r="TXT845" s="14"/>
      <c r="TXU845" s="14"/>
      <c r="TXV845" s="14"/>
      <c r="TXW845" s="14"/>
      <c r="TXX845" s="14"/>
      <c r="TXY845" s="14"/>
      <c r="TXZ845" s="14"/>
      <c r="TYA845" s="14"/>
      <c r="TYB845" s="14"/>
      <c r="TYC845" s="14"/>
      <c r="TYD845" s="14"/>
      <c r="TYE845" s="14"/>
      <c r="TYF845" s="14"/>
      <c r="TYG845" s="14"/>
      <c r="TYH845" s="14"/>
      <c r="TYI845" s="14"/>
      <c r="TYJ845" s="14"/>
      <c r="TYK845" s="14"/>
      <c r="TYL845" s="14"/>
      <c r="TYM845" s="14"/>
      <c r="TYN845" s="14"/>
      <c r="TYO845" s="14"/>
      <c r="TYP845" s="14"/>
      <c r="TYQ845" s="14"/>
      <c r="TYR845" s="14"/>
      <c r="TYS845" s="14"/>
      <c r="TYT845" s="14"/>
      <c r="TYU845" s="14"/>
      <c r="TYV845" s="14"/>
      <c r="TYW845" s="14"/>
      <c r="TYX845" s="14"/>
      <c r="TYY845" s="14"/>
      <c r="TYZ845" s="14"/>
      <c r="TZA845" s="14"/>
      <c r="TZB845" s="14"/>
      <c r="TZC845" s="14"/>
      <c r="TZD845" s="14"/>
      <c r="TZE845" s="14"/>
      <c r="TZF845" s="14"/>
      <c r="TZG845" s="14"/>
      <c r="TZH845" s="14"/>
      <c r="TZI845" s="14"/>
      <c r="TZJ845" s="14"/>
      <c r="TZK845" s="14"/>
      <c r="TZL845" s="14"/>
      <c r="TZM845" s="14"/>
      <c r="TZN845" s="14"/>
      <c r="TZO845" s="14"/>
      <c r="TZP845" s="14"/>
      <c r="TZQ845" s="14"/>
      <c r="TZR845" s="14"/>
      <c r="TZS845" s="14"/>
      <c r="TZT845" s="14"/>
      <c r="TZU845" s="14"/>
      <c r="TZV845" s="14"/>
      <c r="TZW845" s="14"/>
      <c r="TZX845" s="14"/>
      <c r="TZY845" s="14"/>
      <c r="TZZ845" s="14"/>
      <c r="UAA845" s="14"/>
      <c r="UAB845" s="14"/>
      <c r="UAC845" s="14"/>
      <c r="UAD845" s="14"/>
      <c r="UAE845" s="14"/>
      <c r="UAF845" s="14"/>
      <c r="UAG845" s="14"/>
      <c r="UAH845" s="14"/>
      <c r="UAI845" s="14"/>
      <c r="UAJ845" s="14"/>
      <c r="UAK845" s="14"/>
      <c r="UAL845" s="14"/>
      <c r="UAM845" s="14"/>
      <c r="UAN845" s="14"/>
      <c r="UAO845" s="14"/>
      <c r="UAP845" s="14"/>
      <c r="UAQ845" s="14"/>
      <c r="UAR845" s="14"/>
      <c r="UAS845" s="14"/>
      <c r="UAT845" s="14"/>
      <c r="UAU845" s="14"/>
      <c r="UAV845" s="14"/>
      <c r="UAW845" s="14"/>
      <c r="UAX845" s="14"/>
      <c r="UAY845" s="14"/>
      <c r="UAZ845" s="14"/>
      <c r="UBA845" s="14"/>
      <c r="UBB845" s="14"/>
      <c r="UBC845" s="14"/>
      <c r="UBD845" s="14"/>
      <c r="UBE845" s="14"/>
      <c r="UBF845" s="14"/>
      <c r="UBG845" s="14"/>
      <c r="UBH845" s="14"/>
      <c r="UBI845" s="14"/>
      <c r="UBJ845" s="14"/>
      <c r="UBK845" s="14"/>
      <c r="UBL845" s="14"/>
      <c r="UBM845" s="14"/>
      <c r="UBN845" s="14"/>
      <c r="UBO845" s="14"/>
      <c r="UBP845" s="14"/>
      <c r="UBQ845" s="14"/>
      <c r="UBR845" s="14"/>
      <c r="UBS845" s="14"/>
      <c r="UBT845" s="14"/>
      <c r="UBU845" s="14"/>
      <c r="UBV845" s="14"/>
      <c r="UBW845" s="14"/>
      <c r="UBX845" s="14"/>
      <c r="UBY845" s="14"/>
      <c r="UBZ845" s="14"/>
      <c r="UCA845" s="14"/>
      <c r="UCB845" s="14"/>
      <c r="UCC845" s="14"/>
      <c r="UCD845" s="14"/>
      <c r="UCE845" s="14"/>
      <c r="UCF845" s="14"/>
      <c r="UCG845" s="14"/>
      <c r="UCH845" s="14"/>
      <c r="UCI845" s="14"/>
      <c r="UCJ845" s="14"/>
      <c r="UCK845" s="14"/>
      <c r="UCL845" s="14"/>
      <c r="UCM845" s="14"/>
      <c r="UCN845" s="14"/>
      <c r="UCO845" s="14"/>
      <c r="UCP845" s="14"/>
      <c r="UCQ845" s="14"/>
      <c r="UCR845" s="14"/>
      <c r="UCS845" s="14"/>
      <c r="UCT845" s="14"/>
      <c r="UCU845" s="14"/>
      <c r="UCV845" s="14"/>
      <c r="UCW845" s="14"/>
      <c r="UCX845" s="14"/>
      <c r="UCY845" s="14"/>
      <c r="UCZ845" s="14"/>
      <c r="UDA845" s="14"/>
      <c r="UDB845" s="14"/>
      <c r="UDC845" s="14"/>
      <c r="UDD845" s="14"/>
      <c r="UDE845" s="14"/>
      <c r="UDF845" s="14"/>
      <c r="UDG845" s="14"/>
      <c r="UDH845" s="14"/>
      <c r="UDI845" s="14"/>
      <c r="UDJ845" s="14"/>
      <c r="UDK845" s="14"/>
      <c r="UDL845" s="14"/>
      <c r="UDM845" s="14"/>
      <c r="UDN845" s="14"/>
      <c r="UDO845" s="14"/>
      <c r="UDP845" s="14"/>
      <c r="UDQ845" s="14"/>
      <c r="UDR845" s="14"/>
      <c r="UDS845" s="14"/>
      <c r="UDT845" s="14"/>
      <c r="UDU845" s="14"/>
      <c r="UDV845" s="14"/>
      <c r="UDW845" s="14"/>
      <c r="UDX845" s="14"/>
      <c r="UDY845" s="14"/>
      <c r="UDZ845" s="14"/>
      <c r="UEA845" s="14"/>
      <c r="UEB845" s="14"/>
      <c r="UEC845" s="14"/>
      <c r="UED845" s="14"/>
      <c r="UEE845" s="14"/>
      <c r="UEF845" s="14"/>
      <c r="UEG845" s="14"/>
      <c r="UEH845" s="14"/>
      <c r="UEI845" s="14"/>
      <c r="UEJ845" s="14"/>
      <c r="UEK845" s="14"/>
      <c r="UEL845" s="14"/>
      <c r="UEM845" s="14"/>
      <c r="UEN845" s="14"/>
      <c r="UEO845" s="14"/>
      <c r="UEP845" s="14"/>
      <c r="UEQ845" s="14"/>
      <c r="UER845" s="14"/>
      <c r="UES845" s="14"/>
      <c r="UET845" s="14"/>
      <c r="UEU845" s="14"/>
      <c r="UEV845" s="14"/>
      <c r="UEW845" s="14"/>
      <c r="UEX845" s="14"/>
      <c r="UEY845" s="14"/>
      <c r="UEZ845" s="14"/>
      <c r="UFA845" s="14"/>
      <c r="UFB845" s="14"/>
      <c r="UFC845" s="14"/>
      <c r="UFD845" s="14"/>
      <c r="UFE845" s="14"/>
      <c r="UFF845" s="14"/>
      <c r="UFG845" s="14"/>
      <c r="UFH845" s="14"/>
      <c r="UFI845" s="14"/>
      <c r="UFJ845" s="14"/>
      <c r="UFK845" s="14"/>
      <c r="UFL845" s="14"/>
      <c r="UFM845" s="14"/>
      <c r="UFN845" s="14"/>
      <c r="UFO845" s="14"/>
      <c r="UFP845" s="14"/>
      <c r="UFQ845" s="14"/>
      <c r="UFR845" s="14"/>
      <c r="UFS845" s="14"/>
      <c r="UFT845" s="14"/>
      <c r="UFU845" s="14"/>
      <c r="UFV845" s="14"/>
      <c r="UFW845" s="14"/>
      <c r="UFX845" s="14"/>
      <c r="UFY845" s="14"/>
      <c r="UFZ845" s="14"/>
      <c r="UGA845" s="14"/>
      <c r="UGB845" s="14"/>
      <c r="UGC845" s="14"/>
      <c r="UGD845" s="14"/>
      <c r="UGE845" s="14"/>
      <c r="UGF845" s="14"/>
      <c r="UGG845" s="14"/>
      <c r="UGH845" s="14"/>
      <c r="UGI845" s="14"/>
      <c r="UGJ845" s="14"/>
      <c r="UGK845" s="14"/>
      <c r="UGL845" s="14"/>
      <c r="UGM845" s="14"/>
      <c r="UGN845" s="14"/>
      <c r="UGO845" s="14"/>
      <c r="UGP845" s="14"/>
      <c r="UGQ845" s="14"/>
      <c r="UGR845" s="14"/>
      <c r="UGS845" s="14"/>
      <c r="UGT845" s="14"/>
      <c r="UGU845" s="14"/>
      <c r="UGV845" s="14"/>
      <c r="UGW845" s="14"/>
      <c r="UGX845" s="14"/>
      <c r="UGY845" s="14"/>
      <c r="UGZ845" s="14"/>
      <c r="UHA845" s="14"/>
      <c r="UHB845" s="14"/>
      <c r="UHC845" s="14"/>
      <c r="UHD845" s="14"/>
      <c r="UHE845" s="14"/>
      <c r="UHF845" s="14"/>
      <c r="UHG845" s="14"/>
      <c r="UHH845" s="14"/>
      <c r="UHI845" s="14"/>
      <c r="UHJ845" s="14"/>
      <c r="UHK845" s="14"/>
      <c r="UHL845" s="14"/>
      <c r="UHM845" s="14"/>
      <c r="UHN845" s="14"/>
      <c r="UHO845" s="14"/>
      <c r="UHP845" s="14"/>
      <c r="UHQ845" s="14"/>
      <c r="UHR845" s="14"/>
      <c r="UHS845" s="14"/>
      <c r="UHT845" s="14"/>
      <c r="UHU845" s="14"/>
      <c r="UHV845" s="14"/>
      <c r="UHW845" s="14"/>
      <c r="UHX845" s="14"/>
      <c r="UHY845" s="14"/>
      <c r="UHZ845" s="14"/>
      <c r="UIA845" s="14"/>
      <c r="UIB845" s="14"/>
      <c r="UIC845" s="14"/>
      <c r="UID845" s="14"/>
      <c r="UIE845" s="14"/>
      <c r="UIF845" s="14"/>
      <c r="UIG845" s="14"/>
      <c r="UIH845" s="14"/>
      <c r="UII845" s="14"/>
      <c r="UIJ845" s="14"/>
      <c r="UIK845" s="14"/>
      <c r="UIL845" s="14"/>
      <c r="UIM845" s="14"/>
      <c r="UIN845" s="14"/>
      <c r="UIO845" s="14"/>
      <c r="UIP845" s="14"/>
      <c r="UIQ845" s="14"/>
      <c r="UIR845" s="14"/>
      <c r="UIS845" s="14"/>
      <c r="UIT845" s="14"/>
      <c r="UIU845" s="14"/>
      <c r="UIV845" s="14"/>
      <c r="UIW845" s="14"/>
      <c r="UIX845" s="14"/>
      <c r="UIY845" s="14"/>
      <c r="UIZ845" s="14"/>
      <c r="UJA845" s="14"/>
      <c r="UJB845" s="14"/>
      <c r="UJC845" s="14"/>
      <c r="UJD845" s="14"/>
      <c r="UJE845" s="14"/>
      <c r="UJF845" s="14"/>
      <c r="UJG845" s="14"/>
      <c r="UJH845" s="14"/>
      <c r="UJI845" s="14"/>
      <c r="UJJ845" s="14"/>
      <c r="UJK845" s="14"/>
      <c r="UJL845" s="14"/>
      <c r="UJM845" s="14"/>
      <c r="UJN845" s="14"/>
      <c r="UJO845" s="14"/>
      <c r="UJP845" s="14"/>
      <c r="UJQ845" s="14"/>
      <c r="UJR845" s="14"/>
      <c r="UJS845" s="14"/>
      <c r="UJT845" s="14"/>
      <c r="UJU845" s="14"/>
      <c r="UJV845" s="14"/>
      <c r="UJW845" s="14"/>
      <c r="UJX845" s="14"/>
      <c r="UJY845" s="14"/>
      <c r="UJZ845" s="14"/>
      <c r="UKA845" s="14"/>
      <c r="UKB845" s="14"/>
      <c r="UKC845" s="14"/>
      <c r="UKD845" s="14"/>
      <c r="UKE845" s="14"/>
      <c r="UKF845" s="14"/>
      <c r="UKG845" s="14"/>
      <c r="UKH845" s="14"/>
      <c r="UKI845" s="14"/>
      <c r="UKJ845" s="14"/>
      <c r="UKK845" s="14"/>
      <c r="UKL845" s="14"/>
      <c r="UKM845" s="14"/>
      <c r="UKN845" s="14"/>
      <c r="UKO845" s="14"/>
      <c r="UKP845" s="14"/>
      <c r="UKQ845" s="14"/>
      <c r="UKR845" s="14"/>
      <c r="UKS845" s="14"/>
      <c r="UKT845" s="14"/>
      <c r="UKU845" s="14"/>
      <c r="UKV845" s="14"/>
      <c r="UKW845" s="14"/>
      <c r="UKX845" s="14"/>
      <c r="UKY845" s="14"/>
      <c r="UKZ845" s="14"/>
      <c r="ULA845" s="14"/>
      <c r="ULB845" s="14"/>
      <c r="ULC845" s="14"/>
      <c r="ULD845" s="14"/>
      <c r="ULE845" s="14"/>
      <c r="ULF845" s="14"/>
      <c r="ULG845" s="14"/>
      <c r="ULH845" s="14"/>
      <c r="ULI845" s="14"/>
      <c r="ULJ845" s="14"/>
      <c r="ULK845" s="14"/>
      <c r="ULL845" s="14"/>
      <c r="ULM845" s="14"/>
      <c r="ULN845" s="14"/>
      <c r="ULO845" s="14"/>
      <c r="ULP845" s="14"/>
      <c r="ULQ845" s="14"/>
      <c r="ULR845" s="14"/>
      <c r="ULS845" s="14"/>
      <c r="ULT845" s="14"/>
      <c r="ULU845" s="14"/>
      <c r="ULV845" s="14"/>
      <c r="ULW845" s="14"/>
      <c r="ULX845" s="14"/>
      <c r="ULY845" s="14"/>
      <c r="ULZ845" s="14"/>
      <c r="UMA845" s="14"/>
      <c r="UMB845" s="14"/>
      <c r="UMC845" s="14"/>
      <c r="UMD845" s="14"/>
      <c r="UME845" s="14"/>
      <c r="UMF845" s="14"/>
      <c r="UMG845" s="14"/>
      <c r="UMH845" s="14"/>
      <c r="UMI845" s="14"/>
      <c r="UMJ845" s="14"/>
      <c r="UMK845" s="14"/>
      <c r="UML845" s="14"/>
      <c r="UMM845" s="14"/>
      <c r="UMN845" s="14"/>
      <c r="UMO845" s="14"/>
      <c r="UMP845" s="14"/>
      <c r="UMQ845" s="14"/>
      <c r="UMR845" s="14"/>
      <c r="UMS845" s="14"/>
      <c r="UMT845" s="14"/>
      <c r="UMU845" s="14"/>
      <c r="UMV845" s="14"/>
      <c r="UMW845" s="14"/>
      <c r="UMX845" s="14"/>
      <c r="UMY845" s="14"/>
      <c r="UMZ845" s="14"/>
      <c r="UNA845" s="14"/>
      <c r="UNB845" s="14"/>
      <c r="UNC845" s="14"/>
      <c r="UND845" s="14"/>
      <c r="UNE845" s="14"/>
      <c r="UNF845" s="14"/>
      <c r="UNG845" s="14"/>
      <c r="UNH845" s="14"/>
      <c r="UNI845" s="14"/>
      <c r="UNJ845" s="14"/>
      <c r="UNK845" s="14"/>
      <c r="UNL845" s="14"/>
      <c r="UNM845" s="14"/>
      <c r="UNN845" s="14"/>
      <c r="UNO845" s="14"/>
      <c r="UNP845" s="14"/>
      <c r="UNQ845" s="14"/>
      <c r="UNR845" s="14"/>
      <c r="UNS845" s="14"/>
      <c r="UNT845" s="14"/>
      <c r="UNU845" s="14"/>
      <c r="UNV845" s="14"/>
      <c r="UNW845" s="14"/>
      <c r="UNX845" s="14"/>
      <c r="UNY845" s="14"/>
      <c r="UNZ845" s="14"/>
      <c r="UOA845" s="14"/>
      <c r="UOB845" s="14"/>
      <c r="UOC845" s="14"/>
      <c r="UOD845" s="14"/>
      <c r="UOE845" s="14"/>
      <c r="UOF845" s="14"/>
      <c r="UOG845" s="14"/>
      <c r="UOH845" s="14"/>
      <c r="UOI845" s="14"/>
      <c r="UOJ845" s="14"/>
      <c r="UOK845" s="14"/>
      <c r="UOL845" s="14"/>
      <c r="UOM845" s="14"/>
      <c r="UON845" s="14"/>
      <c r="UOO845" s="14"/>
      <c r="UOP845" s="14"/>
      <c r="UOQ845" s="14"/>
      <c r="UOR845" s="14"/>
      <c r="UOS845" s="14"/>
      <c r="UOT845" s="14"/>
      <c r="UOU845" s="14"/>
      <c r="UOV845" s="14"/>
      <c r="UOW845" s="14"/>
      <c r="UOX845" s="14"/>
      <c r="UOY845" s="14"/>
      <c r="UOZ845" s="14"/>
      <c r="UPA845" s="14"/>
      <c r="UPB845" s="14"/>
      <c r="UPC845" s="14"/>
      <c r="UPD845" s="14"/>
      <c r="UPE845" s="14"/>
      <c r="UPF845" s="14"/>
      <c r="UPG845" s="14"/>
      <c r="UPH845" s="14"/>
      <c r="UPI845" s="14"/>
      <c r="UPJ845" s="14"/>
      <c r="UPK845" s="14"/>
      <c r="UPL845" s="14"/>
      <c r="UPM845" s="14"/>
      <c r="UPN845" s="14"/>
      <c r="UPO845" s="14"/>
      <c r="UPP845" s="14"/>
      <c r="UPQ845" s="14"/>
      <c r="UPR845" s="14"/>
      <c r="UPS845" s="14"/>
      <c r="UPT845" s="14"/>
      <c r="UPU845" s="14"/>
      <c r="UPV845" s="14"/>
      <c r="UPW845" s="14"/>
      <c r="UPX845" s="14"/>
      <c r="UPY845" s="14"/>
      <c r="UPZ845" s="14"/>
      <c r="UQA845" s="14"/>
      <c r="UQB845" s="14"/>
      <c r="UQC845" s="14"/>
      <c r="UQD845" s="14"/>
      <c r="UQE845" s="14"/>
      <c r="UQF845" s="14"/>
      <c r="UQG845" s="14"/>
      <c r="UQH845" s="14"/>
      <c r="UQI845" s="14"/>
      <c r="UQJ845" s="14"/>
      <c r="UQK845" s="14"/>
      <c r="UQL845" s="14"/>
      <c r="UQM845" s="14"/>
      <c r="UQN845" s="14"/>
      <c r="UQO845" s="14"/>
      <c r="UQP845" s="14"/>
      <c r="UQQ845" s="14"/>
      <c r="UQR845" s="14"/>
      <c r="UQS845" s="14"/>
      <c r="UQT845" s="14"/>
      <c r="UQU845" s="14"/>
      <c r="UQV845" s="14"/>
      <c r="UQW845" s="14"/>
      <c r="UQX845" s="14"/>
      <c r="UQY845" s="14"/>
      <c r="UQZ845" s="14"/>
      <c r="URA845" s="14"/>
      <c r="URB845" s="14"/>
      <c r="URC845" s="14"/>
      <c r="URD845" s="14"/>
      <c r="URE845" s="14"/>
      <c r="URF845" s="14"/>
      <c r="URG845" s="14"/>
      <c r="URH845" s="14"/>
      <c r="URI845" s="14"/>
      <c r="URJ845" s="14"/>
      <c r="URK845" s="14"/>
      <c r="URL845" s="14"/>
      <c r="URM845" s="14"/>
      <c r="URN845" s="14"/>
      <c r="URO845" s="14"/>
      <c r="URP845" s="14"/>
      <c r="URQ845" s="14"/>
      <c r="URR845" s="14"/>
      <c r="URS845" s="14"/>
      <c r="URT845" s="14"/>
      <c r="URU845" s="14"/>
      <c r="URV845" s="14"/>
      <c r="URW845" s="14"/>
      <c r="URX845" s="14"/>
      <c r="URY845" s="14"/>
      <c r="URZ845" s="14"/>
      <c r="USA845" s="14"/>
      <c r="USB845" s="14"/>
      <c r="USC845" s="14"/>
      <c r="USD845" s="14"/>
      <c r="USE845" s="14"/>
      <c r="USF845" s="14"/>
      <c r="USG845" s="14"/>
      <c r="USH845" s="14"/>
      <c r="USI845" s="14"/>
      <c r="USJ845" s="14"/>
      <c r="USK845" s="14"/>
      <c r="USL845" s="14"/>
      <c r="USM845" s="14"/>
      <c r="USN845" s="14"/>
      <c r="USO845" s="14"/>
      <c r="USP845" s="14"/>
      <c r="USQ845" s="14"/>
      <c r="USR845" s="14"/>
      <c r="USS845" s="14"/>
      <c r="UST845" s="14"/>
      <c r="USU845" s="14"/>
      <c r="USV845" s="14"/>
      <c r="USW845" s="14"/>
      <c r="USX845" s="14"/>
      <c r="USY845" s="14"/>
      <c r="USZ845" s="14"/>
      <c r="UTA845" s="14"/>
      <c r="UTB845" s="14"/>
      <c r="UTC845" s="14"/>
      <c r="UTD845" s="14"/>
      <c r="UTE845" s="14"/>
      <c r="UTF845" s="14"/>
      <c r="UTG845" s="14"/>
      <c r="UTH845" s="14"/>
      <c r="UTI845" s="14"/>
      <c r="UTJ845" s="14"/>
      <c r="UTK845" s="14"/>
      <c r="UTL845" s="14"/>
      <c r="UTM845" s="14"/>
      <c r="UTN845" s="14"/>
      <c r="UTO845" s="14"/>
      <c r="UTP845" s="14"/>
      <c r="UTQ845" s="14"/>
      <c r="UTR845" s="14"/>
      <c r="UTS845" s="14"/>
      <c r="UTT845" s="14"/>
      <c r="UTU845" s="14"/>
      <c r="UTV845" s="14"/>
      <c r="UTW845" s="14"/>
      <c r="UTX845" s="14"/>
      <c r="UTY845" s="14"/>
      <c r="UTZ845" s="14"/>
      <c r="UUA845" s="14"/>
      <c r="UUB845" s="14"/>
      <c r="UUC845" s="14"/>
      <c r="UUD845" s="14"/>
      <c r="UUE845" s="14"/>
      <c r="UUF845" s="14"/>
      <c r="UUG845" s="14"/>
      <c r="UUH845" s="14"/>
      <c r="UUI845" s="14"/>
      <c r="UUJ845" s="14"/>
      <c r="UUK845" s="14"/>
      <c r="UUL845" s="14"/>
      <c r="UUM845" s="14"/>
      <c r="UUN845" s="14"/>
      <c r="UUO845" s="14"/>
      <c r="UUP845" s="14"/>
      <c r="UUQ845" s="14"/>
      <c r="UUR845" s="14"/>
      <c r="UUS845" s="14"/>
      <c r="UUT845" s="14"/>
      <c r="UUU845" s="14"/>
      <c r="UUV845" s="14"/>
      <c r="UUW845" s="14"/>
      <c r="UUX845" s="14"/>
      <c r="UUY845" s="14"/>
      <c r="UUZ845" s="14"/>
      <c r="UVA845" s="14"/>
      <c r="UVB845" s="14"/>
      <c r="UVC845" s="14"/>
      <c r="UVD845" s="14"/>
      <c r="UVE845" s="14"/>
      <c r="UVF845" s="14"/>
      <c r="UVG845" s="14"/>
      <c r="UVH845" s="14"/>
      <c r="UVI845" s="14"/>
      <c r="UVJ845" s="14"/>
      <c r="UVK845" s="14"/>
      <c r="UVL845" s="14"/>
      <c r="UVM845" s="14"/>
      <c r="UVN845" s="14"/>
      <c r="UVO845" s="14"/>
      <c r="UVP845" s="14"/>
      <c r="UVQ845" s="14"/>
      <c r="UVR845" s="14"/>
      <c r="UVS845" s="14"/>
      <c r="UVT845" s="14"/>
      <c r="UVU845" s="14"/>
      <c r="UVV845" s="14"/>
      <c r="UVW845" s="14"/>
      <c r="UVX845" s="14"/>
      <c r="UVY845" s="14"/>
      <c r="UVZ845" s="14"/>
      <c r="UWA845" s="14"/>
      <c r="UWB845" s="14"/>
      <c r="UWC845" s="14"/>
      <c r="UWD845" s="14"/>
      <c r="UWE845" s="14"/>
      <c r="UWF845" s="14"/>
      <c r="UWG845" s="14"/>
      <c r="UWH845" s="14"/>
      <c r="UWI845" s="14"/>
      <c r="UWJ845" s="14"/>
      <c r="UWK845" s="14"/>
      <c r="UWL845" s="14"/>
      <c r="UWM845" s="14"/>
      <c r="UWN845" s="14"/>
      <c r="UWO845" s="14"/>
      <c r="UWP845" s="14"/>
      <c r="UWQ845" s="14"/>
      <c r="UWR845" s="14"/>
      <c r="UWS845" s="14"/>
      <c r="UWT845" s="14"/>
      <c r="UWU845" s="14"/>
      <c r="UWV845" s="14"/>
      <c r="UWW845" s="14"/>
      <c r="UWX845" s="14"/>
      <c r="UWY845" s="14"/>
      <c r="UWZ845" s="14"/>
      <c r="UXA845" s="14"/>
      <c r="UXB845" s="14"/>
      <c r="UXC845" s="14"/>
      <c r="UXD845" s="14"/>
      <c r="UXE845" s="14"/>
      <c r="UXF845" s="14"/>
      <c r="UXG845" s="14"/>
      <c r="UXH845" s="14"/>
      <c r="UXI845" s="14"/>
      <c r="UXJ845" s="14"/>
      <c r="UXK845" s="14"/>
      <c r="UXL845" s="14"/>
      <c r="UXM845" s="14"/>
      <c r="UXN845" s="14"/>
      <c r="UXO845" s="14"/>
      <c r="UXP845" s="14"/>
      <c r="UXQ845" s="14"/>
      <c r="UXR845" s="14"/>
      <c r="UXS845" s="14"/>
      <c r="UXT845" s="14"/>
      <c r="UXU845" s="14"/>
      <c r="UXV845" s="14"/>
      <c r="UXW845" s="14"/>
      <c r="UXX845" s="14"/>
      <c r="UXY845" s="14"/>
      <c r="UXZ845" s="14"/>
      <c r="UYA845" s="14"/>
      <c r="UYB845" s="14"/>
      <c r="UYC845" s="14"/>
      <c r="UYD845" s="14"/>
      <c r="UYE845" s="14"/>
      <c r="UYF845" s="14"/>
      <c r="UYG845" s="14"/>
      <c r="UYH845" s="14"/>
      <c r="UYI845" s="14"/>
      <c r="UYJ845" s="14"/>
      <c r="UYK845" s="14"/>
      <c r="UYL845" s="14"/>
      <c r="UYM845" s="14"/>
      <c r="UYN845" s="14"/>
      <c r="UYO845" s="14"/>
      <c r="UYP845" s="14"/>
      <c r="UYQ845" s="14"/>
      <c r="UYR845" s="14"/>
      <c r="UYS845" s="14"/>
      <c r="UYT845" s="14"/>
      <c r="UYU845" s="14"/>
      <c r="UYV845" s="14"/>
      <c r="UYW845" s="14"/>
      <c r="UYX845" s="14"/>
      <c r="UYY845" s="14"/>
      <c r="UYZ845" s="14"/>
      <c r="UZA845" s="14"/>
      <c r="UZB845" s="14"/>
      <c r="UZC845" s="14"/>
      <c r="UZD845" s="14"/>
      <c r="UZE845" s="14"/>
      <c r="UZF845" s="14"/>
      <c r="UZG845" s="14"/>
      <c r="UZH845" s="14"/>
      <c r="UZI845" s="14"/>
      <c r="UZJ845" s="14"/>
      <c r="UZK845" s="14"/>
      <c r="UZL845" s="14"/>
      <c r="UZM845" s="14"/>
      <c r="UZN845" s="14"/>
      <c r="UZO845" s="14"/>
      <c r="UZP845" s="14"/>
      <c r="UZQ845" s="14"/>
      <c r="UZR845" s="14"/>
      <c r="UZS845" s="14"/>
      <c r="UZT845" s="14"/>
      <c r="UZU845" s="14"/>
      <c r="UZV845" s="14"/>
      <c r="UZW845" s="14"/>
      <c r="UZX845" s="14"/>
      <c r="UZY845" s="14"/>
      <c r="UZZ845" s="14"/>
      <c r="VAA845" s="14"/>
      <c r="VAB845" s="14"/>
      <c r="VAC845" s="14"/>
      <c r="VAD845" s="14"/>
      <c r="VAE845" s="14"/>
      <c r="VAF845" s="14"/>
      <c r="VAG845" s="14"/>
      <c r="VAH845" s="14"/>
      <c r="VAI845" s="14"/>
      <c r="VAJ845" s="14"/>
      <c r="VAK845" s="14"/>
      <c r="VAL845" s="14"/>
      <c r="VAM845" s="14"/>
      <c r="VAN845" s="14"/>
      <c r="VAO845" s="14"/>
      <c r="VAP845" s="14"/>
      <c r="VAQ845" s="14"/>
      <c r="VAR845" s="14"/>
      <c r="VAS845" s="14"/>
      <c r="VAT845" s="14"/>
      <c r="VAU845" s="14"/>
      <c r="VAV845" s="14"/>
      <c r="VAW845" s="14"/>
      <c r="VAX845" s="14"/>
      <c r="VAY845" s="14"/>
      <c r="VAZ845" s="14"/>
      <c r="VBA845" s="14"/>
      <c r="VBB845" s="14"/>
      <c r="VBC845" s="14"/>
      <c r="VBD845" s="14"/>
      <c r="VBE845" s="14"/>
      <c r="VBF845" s="14"/>
      <c r="VBG845" s="14"/>
      <c r="VBH845" s="14"/>
      <c r="VBI845" s="14"/>
      <c r="VBJ845" s="14"/>
      <c r="VBK845" s="14"/>
      <c r="VBL845" s="14"/>
      <c r="VBM845" s="14"/>
      <c r="VBN845" s="14"/>
      <c r="VBO845" s="14"/>
      <c r="VBP845" s="14"/>
      <c r="VBQ845" s="14"/>
      <c r="VBR845" s="14"/>
      <c r="VBS845" s="14"/>
      <c r="VBT845" s="14"/>
      <c r="VBU845" s="14"/>
      <c r="VBV845" s="14"/>
      <c r="VBW845" s="14"/>
      <c r="VBX845" s="14"/>
      <c r="VBY845" s="14"/>
      <c r="VBZ845" s="14"/>
      <c r="VCA845" s="14"/>
      <c r="VCB845" s="14"/>
      <c r="VCC845" s="14"/>
      <c r="VCD845" s="14"/>
      <c r="VCE845" s="14"/>
      <c r="VCF845" s="14"/>
      <c r="VCG845" s="14"/>
      <c r="VCH845" s="14"/>
      <c r="VCI845" s="14"/>
      <c r="VCJ845" s="14"/>
      <c r="VCK845" s="14"/>
      <c r="VCL845" s="14"/>
      <c r="VCM845" s="14"/>
      <c r="VCN845" s="14"/>
      <c r="VCO845" s="14"/>
      <c r="VCP845" s="14"/>
      <c r="VCQ845" s="14"/>
      <c r="VCR845" s="14"/>
      <c r="VCS845" s="14"/>
      <c r="VCT845" s="14"/>
      <c r="VCU845" s="14"/>
      <c r="VCV845" s="14"/>
      <c r="VCW845" s="14"/>
      <c r="VCX845" s="14"/>
      <c r="VCY845" s="14"/>
      <c r="VCZ845" s="14"/>
      <c r="VDA845" s="14"/>
      <c r="VDB845" s="14"/>
      <c r="VDC845" s="14"/>
      <c r="VDD845" s="14"/>
      <c r="VDE845" s="14"/>
      <c r="VDF845" s="14"/>
      <c r="VDG845" s="14"/>
      <c r="VDH845" s="14"/>
      <c r="VDI845" s="14"/>
      <c r="VDJ845" s="14"/>
      <c r="VDK845" s="14"/>
      <c r="VDL845" s="14"/>
      <c r="VDM845" s="14"/>
      <c r="VDN845" s="14"/>
      <c r="VDO845" s="14"/>
      <c r="VDP845" s="14"/>
      <c r="VDQ845" s="14"/>
      <c r="VDR845" s="14"/>
      <c r="VDS845" s="14"/>
      <c r="VDT845" s="14"/>
      <c r="VDU845" s="14"/>
      <c r="VDV845" s="14"/>
      <c r="VDW845" s="14"/>
      <c r="VDX845" s="14"/>
      <c r="VDY845" s="14"/>
      <c r="VDZ845" s="14"/>
      <c r="VEA845" s="14"/>
      <c r="VEB845" s="14"/>
      <c r="VEC845" s="14"/>
      <c r="VED845" s="14"/>
      <c r="VEE845" s="14"/>
      <c r="VEF845" s="14"/>
      <c r="VEG845" s="14"/>
      <c r="VEH845" s="14"/>
      <c r="VEI845" s="14"/>
      <c r="VEJ845" s="14"/>
      <c r="VEK845" s="14"/>
      <c r="VEL845" s="14"/>
      <c r="VEM845" s="14"/>
      <c r="VEN845" s="14"/>
      <c r="VEO845" s="14"/>
      <c r="VEP845" s="14"/>
      <c r="VEQ845" s="14"/>
      <c r="VER845" s="14"/>
      <c r="VES845" s="14"/>
      <c r="VET845" s="14"/>
      <c r="VEU845" s="14"/>
      <c r="VEV845" s="14"/>
      <c r="VEW845" s="14"/>
      <c r="VEX845" s="14"/>
      <c r="VEY845" s="14"/>
      <c r="VEZ845" s="14"/>
      <c r="VFA845" s="14"/>
      <c r="VFB845" s="14"/>
      <c r="VFC845" s="14"/>
      <c r="VFD845" s="14"/>
      <c r="VFE845" s="14"/>
      <c r="VFF845" s="14"/>
      <c r="VFG845" s="14"/>
      <c r="VFH845" s="14"/>
      <c r="VFI845" s="14"/>
      <c r="VFJ845" s="14"/>
      <c r="VFK845" s="14"/>
      <c r="VFL845" s="14"/>
      <c r="VFM845" s="14"/>
      <c r="VFN845" s="14"/>
      <c r="VFO845" s="14"/>
      <c r="VFP845" s="14"/>
      <c r="VFQ845" s="14"/>
      <c r="VFR845" s="14"/>
      <c r="VFS845" s="14"/>
      <c r="VFT845" s="14"/>
      <c r="VFU845" s="14"/>
      <c r="VFV845" s="14"/>
      <c r="VFW845" s="14"/>
      <c r="VFX845" s="14"/>
      <c r="VFY845" s="14"/>
      <c r="VFZ845" s="14"/>
      <c r="VGA845" s="14"/>
      <c r="VGB845" s="14"/>
      <c r="VGC845" s="14"/>
      <c r="VGD845" s="14"/>
      <c r="VGE845" s="14"/>
      <c r="VGF845" s="14"/>
      <c r="VGG845" s="14"/>
      <c r="VGH845" s="14"/>
      <c r="VGI845" s="14"/>
      <c r="VGJ845" s="14"/>
      <c r="VGK845" s="14"/>
      <c r="VGL845" s="14"/>
      <c r="VGM845" s="14"/>
      <c r="VGN845" s="14"/>
      <c r="VGO845" s="14"/>
      <c r="VGP845" s="14"/>
      <c r="VGQ845" s="14"/>
      <c r="VGR845" s="14"/>
      <c r="VGS845" s="14"/>
      <c r="VGT845" s="14"/>
      <c r="VGU845" s="14"/>
      <c r="VGV845" s="14"/>
      <c r="VGW845" s="14"/>
      <c r="VGX845" s="14"/>
      <c r="VGY845" s="14"/>
      <c r="VGZ845" s="14"/>
      <c r="VHA845" s="14"/>
      <c r="VHB845" s="14"/>
      <c r="VHC845" s="14"/>
      <c r="VHD845" s="14"/>
      <c r="VHE845" s="14"/>
      <c r="VHF845" s="14"/>
      <c r="VHG845" s="14"/>
      <c r="VHH845" s="14"/>
      <c r="VHI845" s="14"/>
      <c r="VHJ845" s="14"/>
      <c r="VHK845" s="14"/>
      <c r="VHL845" s="14"/>
      <c r="VHM845" s="14"/>
      <c r="VHN845" s="14"/>
      <c r="VHO845" s="14"/>
      <c r="VHP845" s="14"/>
      <c r="VHQ845" s="14"/>
      <c r="VHR845" s="14"/>
      <c r="VHS845" s="14"/>
      <c r="VHT845" s="14"/>
      <c r="VHU845" s="14"/>
      <c r="VHV845" s="14"/>
      <c r="VHW845" s="14"/>
      <c r="VHX845" s="14"/>
      <c r="VHY845" s="14"/>
      <c r="VHZ845" s="14"/>
      <c r="VIA845" s="14"/>
      <c r="VIB845" s="14"/>
      <c r="VIC845" s="14"/>
      <c r="VID845" s="14"/>
      <c r="VIE845" s="14"/>
      <c r="VIF845" s="14"/>
      <c r="VIG845" s="14"/>
      <c r="VIH845" s="14"/>
      <c r="VII845" s="14"/>
      <c r="VIJ845" s="14"/>
      <c r="VIK845" s="14"/>
      <c r="VIL845" s="14"/>
      <c r="VIM845" s="14"/>
      <c r="VIN845" s="14"/>
      <c r="VIO845" s="14"/>
      <c r="VIP845" s="14"/>
      <c r="VIQ845" s="14"/>
      <c r="VIR845" s="14"/>
      <c r="VIS845" s="14"/>
      <c r="VIT845" s="14"/>
      <c r="VIU845" s="14"/>
      <c r="VIV845" s="14"/>
      <c r="VIW845" s="14"/>
      <c r="VIX845" s="14"/>
      <c r="VIY845" s="14"/>
      <c r="VIZ845" s="14"/>
      <c r="VJA845" s="14"/>
      <c r="VJB845" s="14"/>
      <c r="VJC845" s="14"/>
      <c r="VJD845" s="14"/>
      <c r="VJE845" s="14"/>
      <c r="VJF845" s="14"/>
      <c r="VJG845" s="14"/>
      <c r="VJH845" s="14"/>
      <c r="VJI845" s="14"/>
      <c r="VJJ845" s="14"/>
      <c r="VJK845" s="14"/>
      <c r="VJL845" s="14"/>
      <c r="VJM845" s="14"/>
      <c r="VJN845" s="14"/>
      <c r="VJO845" s="14"/>
      <c r="VJP845" s="14"/>
      <c r="VJQ845" s="14"/>
      <c r="VJR845" s="14"/>
      <c r="VJS845" s="14"/>
      <c r="VJT845" s="14"/>
      <c r="VJU845" s="14"/>
      <c r="VJV845" s="14"/>
      <c r="VJW845" s="14"/>
      <c r="VJX845" s="14"/>
      <c r="VJY845" s="14"/>
      <c r="VJZ845" s="14"/>
      <c r="VKA845" s="14"/>
      <c r="VKB845" s="14"/>
      <c r="VKC845" s="14"/>
      <c r="VKD845" s="14"/>
      <c r="VKE845" s="14"/>
      <c r="VKF845" s="14"/>
      <c r="VKG845" s="14"/>
      <c r="VKH845" s="14"/>
      <c r="VKI845" s="14"/>
      <c r="VKJ845" s="14"/>
      <c r="VKK845" s="14"/>
      <c r="VKL845" s="14"/>
      <c r="VKM845" s="14"/>
      <c r="VKN845" s="14"/>
      <c r="VKO845" s="14"/>
      <c r="VKP845" s="14"/>
      <c r="VKQ845" s="14"/>
      <c r="VKR845" s="14"/>
      <c r="VKS845" s="14"/>
      <c r="VKT845" s="14"/>
      <c r="VKU845" s="14"/>
      <c r="VKV845" s="14"/>
      <c r="VKW845" s="14"/>
      <c r="VKX845" s="14"/>
      <c r="VKY845" s="14"/>
      <c r="VKZ845" s="14"/>
      <c r="VLA845" s="14"/>
      <c r="VLB845" s="14"/>
      <c r="VLC845" s="14"/>
      <c r="VLD845" s="14"/>
      <c r="VLE845" s="14"/>
      <c r="VLF845" s="14"/>
      <c r="VLG845" s="14"/>
      <c r="VLH845" s="14"/>
      <c r="VLI845" s="14"/>
      <c r="VLJ845" s="14"/>
      <c r="VLK845" s="14"/>
      <c r="VLL845" s="14"/>
      <c r="VLM845" s="14"/>
      <c r="VLN845" s="14"/>
      <c r="VLO845" s="14"/>
      <c r="VLP845" s="14"/>
      <c r="VLQ845" s="14"/>
      <c r="VLR845" s="14"/>
      <c r="VLS845" s="14"/>
      <c r="VLT845" s="14"/>
      <c r="VLU845" s="14"/>
      <c r="VLV845" s="14"/>
      <c r="VLW845" s="14"/>
      <c r="VLX845" s="14"/>
      <c r="VLY845" s="14"/>
      <c r="VLZ845" s="14"/>
      <c r="VMA845" s="14"/>
      <c r="VMB845" s="14"/>
      <c r="VMC845" s="14"/>
      <c r="VMD845" s="14"/>
      <c r="VME845" s="14"/>
      <c r="VMF845" s="14"/>
      <c r="VMG845" s="14"/>
      <c r="VMH845" s="14"/>
      <c r="VMI845" s="14"/>
      <c r="VMJ845" s="14"/>
      <c r="VMK845" s="14"/>
      <c r="VML845" s="14"/>
      <c r="VMM845" s="14"/>
      <c r="VMN845" s="14"/>
      <c r="VMO845" s="14"/>
      <c r="VMP845" s="14"/>
      <c r="VMQ845" s="14"/>
      <c r="VMR845" s="14"/>
      <c r="VMS845" s="14"/>
      <c r="VMT845" s="14"/>
      <c r="VMU845" s="14"/>
      <c r="VMV845" s="14"/>
      <c r="VMW845" s="14"/>
      <c r="VMX845" s="14"/>
      <c r="VMY845" s="14"/>
      <c r="VMZ845" s="14"/>
      <c r="VNA845" s="14"/>
      <c r="VNB845" s="14"/>
      <c r="VNC845" s="14"/>
      <c r="VND845" s="14"/>
      <c r="VNE845" s="14"/>
      <c r="VNF845" s="14"/>
      <c r="VNG845" s="14"/>
      <c r="VNH845" s="14"/>
      <c r="VNI845" s="14"/>
      <c r="VNJ845" s="14"/>
      <c r="VNK845" s="14"/>
      <c r="VNL845" s="14"/>
      <c r="VNM845" s="14"/>
      <c r="VNN845" s="14"/>
      <c r="VNO845" s="14"/>
      <c r="VNP845" s="14"/>
      <c r="VNQ845" s="14"/>
      <c r="VNR845" s="14"/>
      <c r="VNS845" s="14"/>
      <c r="VNT845" s="14"/>
      <c r="VNU845" s="14"/>
      <c r="VNV845" s="14"/>
      <c r="VNW845" s="14"/>
      <c r="VNX845" s="14"/>
      <c r="VNY845" s="14"/>
      <c r="VNZ845" s="14"/>
      <c r="VOA845" s="14"/>
      <c r="VOB845" s="14"/>
      <c r="VOC845" s="14"/>
      <c r="VOD845" s="14"/>
      <c r="VOE845" s="14"/>
      <c r="VOF845" s="14"/>
      <c r="VOG845" s="14"/>
      <c r="VOH845" s="14"/>
      <c r="VOI845" s="14"/>
      <c r="VOJ845" s="14"/>
      <c r="VOK845" s="14"/>
      <c r="VOL845" s="14"/>
      <c r="VOM845" s="14"/>
      <c r="VON845" s="14"/>
      <c r="VOO845" s="14"/>
      <c r="VOP845" s="14"/>
      <c r="VOQ845" s="14"/>
      <c r="VOR845" s="14"/>
      <c r="VOS845" s="14"/>
      <c r="VOT845" s="14"/>
      <c r="VOU845" s="14"/>
      <c r="VOV845" s="14"/>
      <c r="VOW845" s="14"/>
      <c r="VOX845" s="14"/>
      <c r="VOY845" s="14"/>
      <c r="VOZ845" s="14"/>
      <c r="VPA845" s="14"/>
      <c r="VPB845" s="14"/>
      <c r="VPC845" s="14"/>
      <c r="VPD845" s="14"/>
      <c r="VPE845" s="14"/>
      <c r="VPF845" s="14"/>
      <c r="VPG845" s="14"/>
      <c r="VPH845" s="14"/>
      <c r="VPI845" s="14"/>
      <c r="VPJ845" s="14"/>
      <c r="VPK845" s="14"/>
      <c r="VPL845" s="14"/>
      <c r="VPM845" s="14"/>
      <c r="VPN845" s="14"/>
      <c r="VPO845" s="14"/>
      <c r="VPP845" s="14"/>
      <c r="VPQ845" s="14"/>
      <c r="VPR845" s="14"/>
      <c r="VPS845" s="14"/>
      <c r="VPT845" s="14"/>
      <c r="VPU845" s="14"/>
      <c r="VPV845" s="14"/>
      <c r="VPW845" s="14"/>
      <c r="VPX845" s="14"/>
      <c r="VPY845" s="14"/>
      <c r="VPZ845" s="14"/>
      <c r="VQA845" s="14"/>
      <c r="VQB845" s="14"/>
      <c r="VQC845" s="14"/>
      <c r="VQD845" s="14"/>
      <c r="VQE845" s="14"/>
      <c r="VQF845" s="14"/>
      <c r="VQG845" s="14"/>
      <c r="VQH845" s="14"/>
      <c r="VQI845" s="14"/>
      <c r="VQJ845" s="14"/>
      <c r="VQK845" s="14"/>
      <c r="VQL845" s="14"/>
      <c r="VQM845" s="14"/>
      <c r="VQN845" s="14"/>
      <c r="VQO845" s="14"/>
      <c r="VQP845" s="14"/>
      <c r="VQQ845" s="14"/>
      <c r="VQR845" s="14"/>
      <c r="VQS845" s="14"/>
      <c r="VQT845" s="14"/>
      <c r="VQU845" s="14"/>
      <c r="VQV845" s="14"/>
      <c r="VQW845" s="14"/>
      <c r="VQX845" s="14"/>
      <c r="VQY845" s="14"/>
      <c r="VQZ845" s="14"/>
      <c r="VRA845" s="14"/>
      <c r="VRB845" s="14"/>
      <c r="VRC845" s="14"/>
      <c r="VRD845" s="14"/>
      <c r="VRE845" s="14"/>
      <c r="VRF845" s="14"/>
      <c r="VRG845" s="14"/>
      <c r="VRH845" s="14"/>
      <c r="VRI845" s="14"/>
      <c r="VRJ845" s="14"/>
      <c r="VRK845" s="14"/>
      <c r="VRL845" s="14"/>
      <c r="VRM845" s="14"/>
      <c r="VRN845" s="14"/>
      <c r="VRO845" s="14"/>
      <c r="VRP845" s="14"/>
      <c r="VRQ845" s="14"/>
      <c r="VRR845" s="14"/>
      <c r="VRS845" s="14"/>
      <c r="VRT845" s="14"/>
      <c r="VRU845" s="14"/>
      <c r="VRV845" s="14"/>
      <c r="VRW845" s="14"/>
      <c r="VRX845" s="14"/>
      <c r="VRY845" s="14"/>
      <c r="VRZ845" s="14"/>
      <c r="VSA845" s="14"/>
      <c r="VSB845" s="14"/>
      <c r="VSC845" s="14"/>
      <c r="VSD845" s="14"/>
      <c r="VSE845" s="14"/>
      <c r="VSF845" s="14"/>
      <c r="VSG845" s="14"/>
      <c r="VSH845" s="14"/>
      <c r="VSI845" s="14"/>
      <c r="VSJ845" s="14"/>
      <c r="VSK845" s="14"/>
      <c r="VSL845" s="14"/>
      <c r="VSM845" s="14"/>
      <c r="VSN845" s="14"/>
      <c r="VSO845" s="14"/>
      <c r="VSP845" s="14"/>
      <c r="VSQ845" s="14"/>
      <c r="VSR845" s="14"/>
      <c r="VSS845" s="14"/>
      <c r="VST845" s="14"/>
      <c r="VSU845" s="14"/>
      <c r="VSV845" s="14"/>
      <c r="VSW845" s="14"/>
      <c r="VSX845" s="14"/>
      <c r="VSY845" s="14"/>
      <c r="VSZ845" s="14"/>
      <c r="VTA845" s="14"/>
      <c r="VTB845" s="14"/>
      <c r="VTC845" s="14"/>
      <c r="VTD845" s="14"/>
      <c r="VTE845" s="14"/>
      <c r="VTF845" s="14"/>
      <c r="VTG845" s="14"/>
      <c r="VTH845" s="14"/>
      <c r="VTI845" s="14"/>
      <c r="VTJ845" s="14"/>
      <c r="VTK845" s="14"/>
      <c r="VTL845" s="14"/>
      <c r="VTM845" s="14"/>
      <c r="VTN845" s="14"/>
      <c r="VTO845" s="14"/>
      <c r="VTP845" s="14"/>
      <c r="VTQ845" s="14"/>
      <c r="VTR845" s="14"/>
      <c r="VTS845" s="14"/>
      <c r="VTT845" s="14"/>
      <c r="VTU845" s="14"/>
      <c r="VTV845" s="14"/>
      <c r="VTW845" s="14"/>
      <c r="VTX845" s="14"/>
      <c r="VTY845" s="14"/>
      <c r="VTZ845" s="14"/>
      <c r="VUA845" s="14"/>
      <c r="VUB845" s="14"/>
      <c r="VUC845" s="14"/>
      <c r="VUD845" s="14"/>
      <c r="VUE845" s="14"/>
      <c r="VUF845" s="14"/>
      <c r="VUG845" s="14"/>
      <c r="VUH845" s="14"/>
      <c r="VUI845" s="14"/>
      <c r="VUJ845" s="14"/>
      <c r="VUK845" s="14"/>
      <c r="VUL845" s="14"/>
      <c r="VUM845" s="14"/>
      <c r="VUN845" s="14"/>
      <c r="VUO845" s="14"/>
      <c r="VUP845" s="14"/>
      <c r="VUQ845" s="14"/>
      <c r="VUR845" s="14"/>
      <c r="VUS845" s="14"/>
      <c r="VUT845" s="14"/>
      <c r="VUU845" s="14"/>
      <c r="VUV845" s="14"/>
      <c r="VUW845" s="14"/>
      <c r="VUX845" s="14"/>
      <c r="VUY845" s="14"/>
      <c r="VUZ845" s="14"/>
      <c r="VVA845" s="14"/>
      <c r="VVB845" s="14"/>
      <c r="VVC845" s="14"/>
      <c r="VVD845" s="14"/>
      <c r="VVE845" s="14"/>
      <c r="VVF845" s="14"/>
      <c r="VVG845" s="14"/>
      <c r="VVH845" s="14"/>
      <c r="VVI845" s="14"/>
      <c r="VVJ845" s="14"/>
      <c r="VVK845" s="14"/>
      <c r="VVL845" s="14"/>
      <c r="VVM845" s="14"/>
      <c r="VVN845" s="14"/>
      <c r="VVO845" s="14"/>
      <c r="VVP845" s="14"/>
      <c r="VVQ845" s="14"/>
      <c r="VVR845" s="14"/>
      <c r="VVS845" s="14"/>
      <c r="VVT845" s="14"/>
      <c r="VVU845" s="14"/>
      <c r="VVV845" s="14"/>
      <c r="VVW845" s="14"/>
      <c r="VVX845" s="14"/>
      <c r="VVY845" s="14"/>
      <c r="VVZ845" s="14"/>
      <c r="VWA845" s="14"/>
      <c r="VWB845" s="14"/>
      <c r="VWC845" s="14"/>
      <c r="VWD845" s="14"/>
      <c r="VWE845" s="14"/>
      <c r="VWF845" s="14"/>
      <c r="VWG845" s="14"/>
      <c r="VWH845" s="14"/>
      <c r="VWI845" s="14"/>
      <c r="VWJ845" s="14"/>
      <c r="VWK845" s="14"/>
      <c r="VWL845" s="14"/>
      <c r="VWM845" s="14"/>
      <c r="VWN845" s="14"/>
      <c r="VWO845" s="14"/>
      <c r="VWP845" s="14"/>
      <c r="VWQ845" s="14"/>
      <c r="VWR845" s="14"/>
      <c r="VWS845" s="14"/>
      <c r="VWT845" s="14"/>
      <c r="VWU845" s="14"/>
      <c r="VWV845" s="14"/>
      <c r="VWW845" s="14"/>
      <c r="VWX845" s="14"/>
      <c r="VWY845" s="14"/>
      <c r="VWZ845" s="14"/>
      <c r="VXA845" s="14"/>
      <c r="VXB845" s="14"/>
      <c r="VXC845" s="14"/>
      <c r="VXD845" s="14"/>
      <c r="VXE845" s="14"/>
      <c r="VXF845" s="14"/>
      <c r="VXG845" s="14"/>
      <c r="VXH845" s="14"/>
      <c r="VXI845" s="14"/>
      <c r="VXJ845" s="14"/>
      <c r="VXK845" s="14"/>
      <c r="VXL845" s="14"/>
      <c r="VXM845" s="14"/>
      <c r="VXN845" s="14"/>
      <c r="VXO845" s="14"/>
      <c r="VXP845" s="14"/>
      <c r="VXQ845" s="14"/>
      <c r="VXR845" s="14"/>
      <c r="VXS845" s="14"/>
      <c r="VXT845" s="14"/>
      <c r="VXU845" s="14"/>
      <c r="VXV845" s="14"/>
      <c r="VXW845" s="14"/>
      <c r="VXX845" s="14"/>
      <c r="VXY845" s="14"/>
      <c r="VXZ845" s="14"/>
      <c r="VYA845" s="14"/>
      <c r="VYB845" s="14"/>
      <c r="VYC845" s="14"/>
      <c r="VYD845" s="14"/>
      <c r="VYE845" s="14"/>
      <c r="VYF845" s="14"/>
      <c r="VYG845" s="14"/>
      <c r="VYH845" s="14"/>
      <c r="VYI845" s="14"/>
      <c r="VYJ845" s="14"/>
      <c r="VYK845" s="14"/>
      <c r="VYL845" s="14"/>
      <c r="VYM845" s="14"/>
      <c r="VYN845" s="14"/>
      <c r="VYO845" s="14"/>
      <c r="VYP845" s="14"/>
      <c r="VYQ845" s="14"/>
      <c r="VYR845" s="14"/>
      <c r="VYS845" s="14"/>
      <c r="VYT845" s="14"/>
      <c r="VYU845" s="14"/>
      <c r="VYV845" s="14"/>
      <c r="VYW845" s="14"/>
      <c r="VYX845" s="14"/>
      <c r="VYY845" s="14"/>
      <c r="VYZ845" s="14"/>
      <c r="VZA845" s="14"/>
      <c r="VZB845" s="14"/>
      <c r="VZC845" s="14"/>
      <c r="VZD845" s="14"/>
      <c r="VZE845" s="14"/>
      <c r="VZF845" s="14"/>
      <c r="VZG845" s="14"/>
      <c r="VZH845" s="14"/>
      <c r="VZI845" s="14"/>
      <c r="VZJ845" s="14"/>
      <c r="VZK845" s="14"/>
      <c r="VZL845" s="14"/>
      <c r="VZM845" s="14"/>
      <c r="VZN845" s="14"/>
      <c r="VZO845" s="14"/>
      <c r="VZP845" s="14"/>
      <c r="VZQ845" s="14"/>
      <c r="VZR845" s="14"/>
      <c r="VZS845" s="14"/>
      <c r="VZT845" s="14"/>
      <c r="VZU845" s="14"/>
      <c r="VZV845" s="14"/>
      <c r="VZW845" s="14"/>
      <c r="VZX845" s="14"/>
      <c r="VZY845" s="14"/>
      <c r="VZZ845" s="14"/>
      <c r="WAA845" s="14"/>
      <c r="WAB845" s="14"/>
      <c r="WAC845" s="14"/>
      <c r="WAD845" s="14"/>
      <c r="WAE845" s="14"/>
      <c r="WAF845" s="14"/>
      <c r="WAG845" s="14"/>
      <c r="WAH845" s="14"/>
      <c r="WAI845" s="14"/>
      <c r="WAJ845" s="14"/>
      <c r="WAK845" s="14"/>
      <c r="WAL845" s="14"/>
      <c r="WAM845" s="14"/>
      <c r="WAN845" s="14"/>
      <c r="WAO845" s="14"/>
      <c r="WAP845" s="14"/>
      <c r="WAQ845" s="14"/>
      <c r="WAR845" s="14"/>
      <c r="WAS845" s="14"/>
      <c r="WAT845" s="14"/>
      <c r="WAU845" s="14"/>
      <c r="WAV845" s="14"/>
      <c r="WAW845" s="14"/>
      <c r="WAX845" s="14"/>
      <c r="WAY845" s="14"/>
      <c r="WAZ845" s="14"/>
      <c r="WBA845" s="14"/>
      <c r="WBB845" s="14"/>
      <c r="WBC845" s="14"/>
      <c r="WBD845" s="14"/>
      <c r="WBE845" s="14"/>
      <c r="WBF845" s="14"/>
      <c r="WBG845" s="14"/>
      <c r="WBH845" s="14"/>
      <c r="WBI845" s="14"/>
      <c r="WBJ845" s="14"/>
      <c r="WBK845" s="14"/>
      <c r="WBL845" s="14"/>
      <c r="WBM845" s="14"/>
      <c r="WBN845" s="14"/>
      <c r="WBO845" s="14"/>
      <c r="WBP845" s="14"/>
      <c r="WBQ845" s="14"/>
      <c r="WBR845" s="14"/>
      <c r="WBS845" s="14"/>
      <c r="WBT845" s="14"/>
      <c r="WBU845" s="14"/>
      <c r="WBV845" s="14"/>
      <c r="WBW845" s="14"/>
      <c r="WBX845" s="14"/>
      <c r="WBY845" s="14"/>
      <c r="WBZ845" s="14"/>
      <c r="WCA845" s="14"/>
      <c r="WCB845" s="14"/>
      <c r="WCC845" s="14"/>
      <c r="WCD845" s="14"/>
      <c r="WCE845" s="14"/>
      <c r="WCF845" s="14"/>
      <c r="WCG845" s="14"/>
      <c r="WCH845" s="14"/>
      <c r="WCI845" s="14"/>
      <c r="WCJ845" s="14"/>
      <c r="WCK845" s="14"/>
      <c r="WCL845" s="14"/>
      <c r="WCM845" s="14"/>
      <c r="WCN845" s="14"/>
      <c r="WCO845" s="14"/>
      <c r="WCP845" s="14"/>
      <c r="WCQ845" s="14"/>
      <c r="WCR845" s="14"/>
      <c r="WCS845" s="14"/>
      <c r="WCT845" s="14"/>
      <c r="WCU845" s="14"/>
      <c r="WCV845" s="14"/>
      <c r="WCW845" s="14"/>
      <c r="WCX845" s="14"/>
      <c r="WCY845" s="14"/>
      <c r="WCZ845" s="14"/>
      <c r="WDA845" s="14"/>
      <c r="WDB845" s="14"/>
      <c r="WDC845" s="14"/>
      <c r="WDD845" s="14"/>
      <c r="WDE845" s="14"/>
      <c r="WDF845" s="14"/>
      <c r="WDG845" s="14"/>
      <c r="WDH845" s="14"/>
      <c r="WDI845" s="14"/>
      <c r="WDJ845" s="14"/>
      <c r="WDK845" s="14"/>
      <c r="WDL845" s="14"/>
      <c r="WDM845" s="14"/>
      <c r="WDN845" s="14"/>
      <c r="WDO845" s="14"/>
      <c r="WDP845" s="14"/>
      <c r="WDQ845" s="14"/>
      <c r="WDR845" s="14"/>
      <c r="WDS845" s="14"/>
      <c r="WDT845" s="14"/>
      <c r="WDU845" s="14"/>
      <c r="WDV845" s="14"/>
      <c r="WDW845" s="14"/>
      <c r="WDX845" s="14"/>
      <c r="WDY845" s="14"/>
      <c r="WDZ845" s="14"/>
      <c r="WEA845" s="14"/>
      <c r="WEB845" s="14"/>
      <c r="WEC845" s="14"/>
      <c r="WED845" s="14"/>
      <c r="WEE845" s="14"/>
      <c r="WEF845" s="14"/>
      <c r="WEG845" s="14"/>
      <c r="WEH845" s="14"/>
      <c r="WEI845" s="14"/>
      <c r="WEJ845" s="14"/>
      <c r="WEK845" s="14"/>
      <c r="WEL845" s="14"/>
      <c r="WEM845" s="14"/>
      <c r="WEN845" s="14"/>
      <c r="WEO845" s="14"/>
      <c r="WEP845" s="14"/>
      <c r="WEQ845" s="14"/>
      <c r="WER845" s="14"/>
      <c r="WES845" s="14"/>
      <c r="WET845" s="14"/>
      <c r="WEU845" s="14"/>
      <c r="WEV845" s="14"/>
      <c r="WEW845" s="14"/>
      <c r="WEX845" s="14"/>
      <c r="WEY845" s="14"/>
      <c r="WEZ845" s="14"/>
      <c r="WFA845" s="14"/>
      <c r="WFB845" s="14"/>
      <c r="WFC845" s="14"/>
      <c r="WFD845" s="14"/>
      <c r="WFE845" s="14"/>
      <c r="WFF845" s="14"/>
      <c r="WFG845" s="14"/>
      <c r="WFH845" s="14"/>
      <c r="WFI845" s="14"/>
      <c r="WFJ845" s="14"/>
      <c r="WFK845" s="14"/>
      <c r="WFL845" s="14"/>
      <c r="WFM845" s="14"/>
      <c r="WFN845" s="14"/>
      <c r="WFO845" s="14"/>
      <c r="WFP845" s="14"/>
      <c r="WFQ845" s="14"/>
      <c r="WFR845" s="14"/>
      <c r="WFS845" s="14"/>
      <c r="WFT845" s="14"/>
      <c r="WFU845" s="14"/>
      <c r="WFV845" s="14"/>
      <c r="WFW845" s="14"/>
      <c r="WFX845" s="14"/>
      <c r="WFY845" s="14"/>
      <c r="WFZ845" s="14"/>
      <c r="WGA845" s="14"/>
      <c r="WGB845" s="14"/>
      <c r="WGC845" s="14"/>
      <c r="WGD845" s="14"/>
      <c r="WGE845" s="14"/>
      <c r="WGF845" s="14"/>
      <c r="WGG845" s="14"/>
      <c r="WGH845" s="14"/>
      <c r="WGI845" s="14"/>
      <c r="WGJ845" s="14"/>
      <c r="WGK845" s="14"/>
      <c r="WGL845" s="14"/>
      <c r="WGM845" s="14"/>
      <c r="WGN845" s="14"/>
      <c r="WGO845" s="14"/>
      <c r="WGP845" s="14"/>
      <c r="WGQ845" s="14"/>
      <c r="WGR845" s="14"/>
      <c r="WGS845" s="14"/>
      <c r="WGT845" s="14"/>
      <c r="WGU845" s="14"/>
      <c r="WGV845" s="14"/>
      <c r="WGW845" s="14"/>
      <c r="WGX845" s="14"/>
      <c r="WGY845" s="14"/>
      <c r="WGZ845" s="14"/>
      <c r="WHA845" s="14"/>
      <c r="WHB845" s="14"/>
      <c r="WHC845" s="14"/>
      <c r="WHD845" s="14"/>
      <c r="WHE845" s="14"/>
      <c r="WHF845" s="14"/>
      <c r="WHG845" s="14"/>
      <c r="WHH845" s="14"/>
      <c r="WHI845" s="14"/>
      <c r="WHJ845" s="14"/>
      <c r="WHK845" s="14"/>
      <c r="WHL845" s="14"/>
      <c r="WHM845" s="14"/>
      <c r="WHN845" s="14"/>
      <c r="WHO845" s="14"/>
      <c r="WHP845" s="14"/>
      <c r="WHQ845" s="14"/>
      <c r="WHR845" s="14"/>
      <c r="WHS845" s="14"/>
      <c r="WHT845" s="14"/>
      <c r="WHU845" s="14"/>
      <c r="WHV845" s="14"/>
      <c r="WHW845" s="14"/>
      <c r="WHX845" s="14"/>
      <c r="WHY845" s="14"/>
      <c r="WHZ845" s="14"/>
      <c r="WIA845" s="14"/>
      <c r="WIB845" s="14"/>
      <c r="WIC845" s="14"/>
      <c r="WID845" s="14"/>
      <c r="WIE845" s="14"/>
      <c r="WIF845" s="14"/>
      <c r="WIG845" s="14"/>
      <c r="WIH845" s="14"/>
      <c r="WII845" s="14"/>
      <c r="WIJ845" s="14"/>
      <c r="WIK845" s="14"/>
      <c r="WIL845" s="14"/>
      <c r="WIM845" s="14"/>
      <c r="WIN845" s="14"/>
      <c r="WIO845" s="14"/>
      <c r="WIP845" s="14"/>
      <c r="WIQ845" s="14"/>
      <c r="WIR845" s="14"/>
      <c r="WIS845" s="14"/>
      <c r="WIT845" s="14"/>
      <c r="WIU845" s="14"/>
      <c r="WIV845" s="14"/>
      <c r="WIW845" s="14"/>
      <c r="WIX845" s="14"/>
      <c r="WIY845" s="14"/>
      <c r="WIZ845" s="14"/>
      <c r="WJA845" s="14"/>
      <c r="WJB845" s="14"/>
      <c r="WJC845" s="14"/>
      <c r="WJD845" s="14"/>
      <c r="WJE845" s="14"/>
      <c r="WJF845" s="14"/>
      <c r="WJG845" s="14"/>
      <c r="WJH845" s="14"/>
      <c r="WJI845" s="14"/>
      <c r="WJJ845" s="14"/>
      <c r="WJK845" s="14"/>
      <c r="WJL845" s="14"/>
      <c r="WJM845" s="14"/>
      <c r="WJN845" s="14"/>
      <c r="WJO845" s="14"/>
      <c r="WJP845" s="14"/>
      <c r="WJQ845" s="14"/>
      <c r="WJR845" s="14"/>
      <c r="WJS845" s="14"/>
      <c r="WJT845" s="14"/>
      <c r="WJU845" s="14"/>
      <c r="WJV845" s="14"/>
      <c r="WJW845" s="14"/>
      <c r="WJX845" s="14"/>
      <c r="WJY845" s="14"/>
      <c r="WJZ845" s="14"/>
      <c r="WKA845" s="14"/>
      <c r="WKB845" s="14"/>
      <c r="WKC845" s="14"/>
      <c r="WKD845" s="14"/>
      <c r="WKE845" s="14"/>
      <c r="WKF845" s="14"/>
      <c r="WKG845" s="14"/>
      <c r="WKH845" s="14"/>
      <c r="WKI845" s="14"/>
      <c r="WKJ845" s="14"/>
      <c r="WKK845" s="14"/>
      <c r="WKL845" s="14"/>
      <c r="WKM845" s="14"/>
      <c r="WKN845" s="14"/>
      <c r="WKO845" s="14"/>
      <c r="WKP845" s="14"/>
      <c r="WKQ845" s="14"/>
      <c r="WKR845" s="14"/>
      <c r="WKS845" s="14"/>
      <c r="WKT845" s="14"/>
      <c r="WKU845" s="14"/>
      <c r="WKV845" s="14"/>
      <c r="WKW845" s="14"/>
      <c r="WKX845" s="14"/>
      <c r="WKY845" s="14"/>
      <c r="WKZ845" s="14"/>
      <c r="WLA845" s="14"/>
      <c r="WLB845" s="14"/>
      <c r="WLC845" s="14"/>
      <c r="WLD845" s="14"/>
      <c r="WLE845" s="14"/>
      <c r="WLF845" s="14"/>
      <c r="WLG845" s="14"/>
      <c r="WLH845" s="14"/>
      <c r="WLI845" s="14"/>
      <c r="WLJ845" s="14"/>
      <c r="WLK845" s="14"/>
      <c r="WLL845" s="14"/>
      <c r="WLM845" s="14"/>
      <c r="WLN845" s="14"/>
      <c r="WLO845" s="14"/>
      <c r="WLP845" s="14"/>
      <c r="WLQ845" s="14"/>
      <c r="WLR845" s="14"/>
      <c r="WLS845" s="14"/>
      <c r="WLT845" s="14"/>
      <c r="WLU845" s="14"/>
      <c r="WLV845" s="14"/>
      <c r="WLW845" s="14"/>
      <c r="WLX845" s="14"/>
      <c r="WLY845" s="14"/>
      <c r="WLZ845" s="14"/>
      <c r="WMA845" s="14"/>
      <c r="WMB845" s="14"/>
      <c r="WMC845" s="14"/>
      <c r="WMD845" s="14"/>
      <c r="WME845" s="14"/>
      <c r="WMF845" s="14"/>
      <c r="WMG845" s="14"/>
      <c r="WMH845" s="14"/>
      <c r="WMI845" s="14"/>
      <c r="WMJ845" s="14"/>
      <c r="WMK845" s="14"/>
      <c r="WML845" s="14"/>
      <c r="WMM845" s="14"/>
      <c r="WMN845" s="14"/>
      <c r="WMO845" s="14"/>
      <c r="WMP845" s="14"/>
      <c r="WMQ845" s="14"/>
      <c r="WMR845" s="14"/>
      <c r="WMS845" s="14"/>
      <c r="WMT845" s="14"/>
      <c r="WMU845" s="14"/>
      <c r="WMV845" s="14"/>
      <c r="WMW845" s="14"/>
      <c r="WMX845" s="14"/>
      <c r="WMY845" s="14"/>
      <c r="WMZ845" s="14"/>
      <c r="WNA845" s="14"/>
      <c r="WNB845" s="14"/>
      <c r="WNC845" s="14"/>
      <c r="WND845" s="14"/>
      <c r="WNE845" s="14"/>
      <c r="WNF845" s="14"/>
      <c r="WNG845" s="14"/>
      <c r="WNH845" s="14"/>
      <c r="WNI845" s="14"/>
      <c r="WNJ845" s="14"/>
      <c r="WNK845" s="14"/>
      <c r="WNL845" s="14"/>
      <c r="WNM845" s="14"/>
      <c r="WNN845" s="14"/>
      <c r="WNO845" s="14"/>
      <c r="WNP845" s="14"/>
      <c r="WNQ845" s="14"/>
      <c r="WNR845" s="14"/>
      <c r="WNS845" s="14"/>
      <c r="WNT845" s="14"/>
      <c r="WNU845" s="14"/>
      <c r="WNV845" s="14"/>
      <c r="WNW845" s="14"/>
      <c r="WNX845" s="14"/>
      <c r="WNY845" s="14"/>
      <c r="WNZ845" s="14"/>
      <c r="WOA845" s="14"/>
      <c r="WOB845" s="14"/>
      <c r="WOC845" s="14"/>
      <c r="WOD845" s="14"/>
      <c r="WOE845" s="14"/>
      <c r="WOF845" s="14"/>
      <c r="WOG845" s="14"/>
      <c r="WOH845" s="14"/>
      <c r="WOI845" s="14"/>
      <c r="WOJ845" s="14"/>
      <c r="WOK845" s="14"/>
      <c r="WOL845" s="14"/>
      <c r="WOM845" s="14"/>
      <c r="WON845" s="14"/>
      <c r="WOO845" s="14"/>
      <c r="WOP845" s="14"/>
      <c r="WOQ845" s="14"/>
      <c r="WOR845" s="14"/>
      <c r="WOS845" s="14"/>
      <c r="WOT845" s="14"/>
      <c r="WOU845" s="14"/>
      <c r="WOV845" s="14"/>
      <c r="WOW845" s="14"/>
      <c r="WOX845" s="14"/>
      <c r="WOY845" s="14"/>
      <c r="WOZ845" s="14"/>
      <c r="WPA845" s="14"/>
      <c r="WPB845" s="14"/>
      <c r="WPC845" s="14"/>
      <c r="WPD845" s="14"/>
      <c r="WPE845" s="14"/>
      <c r="WPF845" s="14"/>
      <c r="WPG845" s="14"/>
      <c r="WPH845" s="14"/>
      <c r="WPI845" s="14"/>
      <c r="WPJ845" s="14"/>
      <c r="WPK845" s="14"/>
      <c r="WPL845" s="14"/>
      <c r="WPM845" s="14"/>
      <c r="WPN845" s="14"/>
      <c r="WPO845" s="14"/>
      <c r="WPP845" s="14"/>
      <c r="WPQ845" s="14"/>
      <c r="WPR845" s="14"/>
      <c r="WPS845" s="14"/>
      <c r="WPT845" s="14"/>
      <c r="WPU845" s="14"/>
      <c r="WPV845" s="14"/>
      <c r="WPW845" s="14"/>
      <c r="WPX845" s="14"/>
      <c r="WPY845" s="14"/>
      <c r="WPZ845" s="14"/>
      <c r="WQA845" s="14"/>
      <c r="WQB845" s="14"/>
      <c r="WQC845" s="14"/>
      <c r="WQD845" s="14"/>
      <c r="WQE845" s="14"/>
      <c r="WQF845" s="14"/>
      <c r="WQG845" s="14"/>
      <c r="WQH845" s="14"/>
      <c r="WQI845" s="14"/>
      <c r="WQJ845" s="14"/>
      <c r="WQK845" s="14"/>
      <c r="WQL845" s="14"/>
      <c r="WQM845" s="14"/>
      <c r="WQN845" s="14"/>
      <c r="WQO845" s="14"/>
      <c r="WQP845" s="14"/>
      <c r="WQQ845" s="14"/>
      <c r="WQR845" s="14"/>
      <c r="WQS845" s="14"/>
      <c r="WQT845" s="14"/>
      <c r="WQU845" s="14"/>
      <c r="WQV845" s="14"/>
      <c r="WQW845" s="14"/>
      <c r="WQX845" s="14"/>
      <c r="WQY845" s="14"/>
      <c r="WQZ845" s="14"/>
      <c r="WRA845" s="14"/>
      <c r="WRB845" s="14"/>
      <c r="WRC845" s="14"/>
      <c r="WRD845" s="14"/>
      <c r="WRE845" s="14"/>
      <c r="WRF845" s="14"/>
      <c r="WRG845" s="14"/>
      <c r="WRH845" s="14"/>
      <c r="WRI845" s="14"/>
      <c r="WRJ845" s="14"/>
      <c r="WRK845" s="14"/>
      <c r="WRL845" s="14"/>
      <c r="WRM845" s="14"/>
      <c r="WRN845" s="14"/>
      <c r="WRO845" s="14"/>
      <c r="WRP845" s="14"/>
      <c r="WRQ845" s="14"/>
      <c r="WRR845" s="14"/>
      <c r="WRS845" s="14"/>
      <c r="WRT845" s="14"/>
      <c r="WRU845" s="14"/>
      <c r="WRV845" s="14"/>
      <c r="WRW845" s="14"/>
      <c r="WRX845" s="14"/>
      <c r="WRY845" s="14"/>
      <c r="WRZ845" s="14"/>
      <c r="WSA845" s="14"/>
      <c r="WSB845" s="14"/>
      <c r="WSC845" s="14"/>
      <c r="WSD845" s="14"/>
      <c r="WSE845" s="14"/>
      <c r="WSF845" s="14"/>
      <c r="WSG845" s="14"/>
      <c r="WSH845" s="14"/>
      <c r="WSI845" s="14"/>
      <c r="WSJ845" s="14"/>
      <c r="WSK845" s="14"/>
      <c r="WSL845" s="14"/>
      <c r="WSM845" s="14"/>
      <c r="WSN845" s="14"/>
      <c r="WSO845" s="14"/>
      <c r="WSP845" s="14"/>
      <c r="WSQ845" s="14"/>
      <c r="WSR845" s="14"/>
      <c r="WSS845" s="14"/>
      <c r="WST845" s="14"/>
      <c r="WSU845" s="14"/>
      <c r="WSV845" s="14"/>
      <c r="WSW845" s="14"/>
      <c r="WSX845" s="14"/>
      <c r="WSY845" s="14"/>
      <c r="WSZ845" s="14"/>
      <c r="WTA845" s="14"/>
      <c r="WTB845" s="14"/>
      <c r="WTC845" s="14"/>
      <c r="WTD845" s="14"/>
      <c r="WTE845" s="14"/>
      <c r="WTF845" s="14"/>
      <c r="WTG845" s="14"/>
      <c r="WTH845" s="14"/>
      <c r="WTI845" s="14"/>
      <c r="WTJ845" s="14"/>
      <c r="WTK845" s="14"/>
      <c r="WTL845" s="14"/>
      <c r="WTM845" s="14"/>
      <c r="WTN845" s="14"/>
      <c r="WTO845" s="14"/>
      <c r="WTP845" s="14"/>
      <c r="WTQ845" s="14"/>
      <c r="WTR845" s="14"/>
      <c r="WTS845" s="14"/>
      <c r="WTT845" s="14"/>
      <c r="WTU845" s="14"/>
      <c r="WTV845" s="14"/>
      <c r="WTW845" s="14"/>
      <c r="WTX845" s="14"/>
      <c r="WTY845" s="14"/>
      <c r="WTZ845" s="14"/>
      <c r="WUA845" s="14"/>
      <c r="WUB845" s="14"/>
      <c r="WUC845" s="14"/>
      <c r="WUD845" s="14"/>
      <c r="WUE845" s="14"/>
      <c r="WUF845" s="14"/>
      <c r="WUG845" s="14"/>
      <c r="WUH845" s="14"/>
      <c r="WUI845" s="14"/>
      <c r="WUJ845" s="14"/>
      <c r="WUK845" s="14"/>
      <c r="WUL845" s="14"/>
      <c r="WUM845" s="14"/>
      <c r="WUN845" s="14"/>
      <c r="WUO845" s="14"/>
      <c r="WUP845" s="14"/>
      <c r="WUQ845" s="14"/>
      <c r="WUR845" s="14"/>
      <c r="WUS845" s="14"/>
      <c r="WUT845" s="14"/>
      <c r="WUU845" s="14"/>
      <c r="WUV845" s="14"/>
      <c r="WUW845" s="14"/>
      <c r="WUX845" s="14"/>
      <c r="WUY845" s="14"/>
      <c r="WUZ845" s="14"/>
      <c r="WVA845" s="14"/>
      <c r="WVB845" s="14"/>
      <c r="WVC845" s="14"/>
      <c r="WVD845" s="14"/>
      <c r="WVE845" s="14"/>
      <c r="WVF845" s="14"/>
      <c r="WVG845" s="14"/>
      <c r="WVH845" s="14"/>
      <c r="WVI845" s="14"/>
      <c r="WVJ845" s="14"/>
      <c r="WVK845" s="14"/>
      <c r="WVL845" s="14"/>
      <c r="WVM845" s="14"/>
      <c r="WVN845" s="14"/>
      <c r="WVO845" s="14"/>
      <c r="WVP845" s="14"/>
      <c r="WVQ845" s="14"/>
      <c r="WVR845" s="14"/>
      <c r="WVS845" s="14"/>
      <c r="WVT845" s="14"/>
      <c r="WVU845" s="14"/>
      <c r="WVV845" s="14"/>
      <c r="WVW845" s="14"/>
      <c r="WVX845" s="14"/>
      <c r="WVY845" s="14"/>
      <c r="WVZ845" s="14"/>
      <c r="WWA845" s="14"/>
      <c r="WWB845" s="14"/>
      <c r="WWC845" s="14"/>
      <c r="WWD845" s="14"/>
      <c r="WWE845" s="14"/>
      <c r="WWF845" s="14"/>
      <c r="WWG845" s="14"/>
      <c r="WWH845" s="14"/>
      <c r="WWI845" s="14"/>
      <c r="WWJ845" s="14"/>
      <c r="WWK845" s="14"/>
      <c r="WWL845" s="14"/>
      <c r="WWM845" s="14"/>
      <c r="WWN845" s="14"/>
      <c r="WWO845" s="14"/>
      <c r="WWP845" s="14"/>
      <c r="WWQ845" s="14"/>
      <c r="WWR845" s="14"/>
      <c r="WWS845" s="14"/>
      <c r="WWT845" s="14"/>
      <c r="WWU845" s="14"/>
      <c r="WWV845" s="14"/>
      <c r="WWW845" s="14"/>
      <c r="WWX845" s="14"/>
      <c r="WWY845" s="14"/>
      <c r="WWZ845" s="14"/>
      <c r="WXA845" s="14"/>
      <c r="WXB845" s="14"/>
      <c r="WXC845" s="14"/>
      <c r="WXD845" s="14"/>
      <c r="WXE845" s="14"/>
      <c r="WXF845" s="14"/>
      <c r="WXG845" s="14"/>
      <c r="WXH845" s="14"/>
      <c r="WXI845" s="14"/>
      <c r="WXJ845" s="14"/>
      <c r="WXK845" s="14"/>
      <c r="WXL845" s="14"/>
      <c r="WXM845" s="14"/>
      <c r="WXN845" s="14"/>
      <c r="WXO845" s="14"/>
      <c r="WXP845" s="14"/>
      <c r="WXQ845" s="14"/>
      <c r="WXR845" s="14"/>
      <c r="WXS845" s="14"/>
      <c r="WXT845" s="14"/>
      <c r="WXU845" s="14"/>
      <c r="WXV845" s="14"/>
      <c r="WXW845" s="14"/>
      <c r="WXX845" s="14"/>
      <c r="WXY845" s="14"/>
      <c r="WXZ845" s="14"/>
      <c r="WYA845" s="14"/>
      <c r="WYB845" s="14"/>
      <c r="WYC845" s="14"/>
      <c r="WYD845" s="14"/>
      <c r="WYE845" s="14"/>
      <c r="WYF845" s="14"/>
      <c r="WYG845" s="14"/>
      <c r="WYH845" s="14"/>
      <c r="WYI845" s="14"/>
      <c r="WYJ845" s="14"/>
      <c r="WYK845" s="14"/>
      <c r="WYL845" s="14"/>
      <c r="WYM845" s="14"/>
      <c r="WYN845" s="14"/>
      <c r="WYO845" s="14"/>
      <c r="WYP845" s="14"/>
      <c r="WYQ845" s="14"/>
      <c r="WYR845" s="14"/>
      <c r="WYS845" s="14"/>
      <c r="WYT845" s="14"/>
      <c r="WYU845" s="14"/>
      <c r="WYV845" s="14"/>
      <c r="WYW845" s="14"/>
      <c r="WYX845" s="14"/>
      <c r="WYY845" s="14"/>
      <c r="WYZ845" s="14"/>
      <c r="WZA845" s="14"/>
      <c r="WZB845" s="14"/>
      <c r="WZC845" s="14"/>
      <c r="WZD845" s="14"/>
      <c r="WZE845" s="14"/>
      <c r="WZF845" s="14"/>
      <c r="WZG845" s="14"/>
      <c r="WZH845" s="14"/>
      <c r="WZI845" s="14"/>
      <c r="WZJ845" s="14"/>
      <c r="WZK845" s="14"/>
      <c r="WZL845" s="14"/>
      <c r="WZM845" s="14"/>
      <c r="WZN845" s="14"/>
      <c r="WZO845" s="14"/>
      <c r="WZP845" s="14"/>
      <c r="WZQ845" s="14"/>
      <c r="WZR845" s="14"/>
      <c r="WZS845" s="14"/>
      <c r="WZT845" s="14"/>
      <c r="WZU845" s="14"/>
      <c r="WZV845" s="14"/>
      <c r="WZW845" s="14"/>
      <c r="WZX845" s="14"/>
      <c r="WZY845" s="14"/>
      <c r="WZZ845" s="14"/>
      <c r="XAA845" s="14"/>
      <c r="XAB845" s="14"/>
      <c r="XAC845" s="14"/>
      <c r="XAD845" s="14"/>
      <c r="XAE845" s="14"/>
      <c r="XAF845" s="14"/>
      <c r="XAG845" s="14"/>
      <c r="XAH845" s="14"/>
      <c r="XAI845" s="14"/>
      <c r="XAJ845" s="14"/>
      <c r="XAK845" s="14"/>
      <c r="XAL845" s="14"/>
      <c r="XAM845" s="14"/>
      <c r="XAN845" s="14"/>
      <c r="XAO845" s="14"/>
      <c r="XAP845" s="14"/>
      <c r="XAQ845" s="14"/>
      <c r="XAR845" s="14"/>
      <c r="XAS845" s="14"/>
      <c r="XAT845" s="14"/>
      <c r="XAU845" s="14"/>
      <c r="XAV845" s="14"/>
      <c r="XAW845" s="14"/>
      <c r="XAX845" s="14"/>
      <c r="XAY845" s="14"/>
      <c r="XAZ845" s="14"/>
      <c r="XBA845" s="14"/>
      <c r="XBB845" s="14"/>
      <c r="XBC845" s="14"/>
      <c r="XBD845" s="14"/>
      <c r="XBE845" s="14"/>
      <c r="XBF845" s="14"/>
      <c r="XBG845" s="14"/>
      <c r="XBH845" s="14"/>
      <c r="XBI845" s="14"/>
      <c r="XBJ845" s="14"/>
      <c r="XBK845" s="14"/>
      <c r="XBL845" s="14"/>
      <c r="XBM845" s="14"/>
      <c r="XBN845" s="14"/>
      <c r="XBO845" s="14"/>
      <c r="XBP845" s="14"/>
      <c r="XBQ845" s="14"/>
      <c r="XBR845" s="14"/>
      <c r="XBS845" s="14"/>
      <c r="XBT845" s="14"/>
      <c r="XBU845" s="14"/>
      <c r="XBV845" s="14"/>
      <c r="XBW845" s="14"/>
      <c r="XBX845" s="14"/>
      <c r="XBY845" s="14"/>
      <c r="XBZ845" s="14"/>
      <c r="XCA845" s="14"/>
      <c r="XCB845" s="14"/>
      <c r="XCC845" s="14"/>
      <c r="XCD845" s="14"/>
      <c r="XCE845" s="14"/>
      <c r="XCF845" s="14"/>
      <c r="XCG845" s="14"/>
      <c r="XCH845" s="14"/>
      <c r="XCI845" s="14"/>
      <c r="XCJ845" s="14"/>
      <c r="XCK845" s="14"/>
      <c r="XCL845" s="14"/>
      <c r="XCM845" s="14"/>
      <c r="XCN845" s="14"/>
      <c r="XCO845" s="14"/>
      <c r="XCP845" s="14"/>
      <c r="XCQ845" s="14"/>
      <c r="XCR845" s="14"/>
      <c r="XCS845" s="14"/>
      <c r="XCT845" s="14"/>
      <c r="XCU845" s="14"/>
      <c r="XCV845" s="14"/>
      <c r="XCW845" s="14"/>
      <c r="XCX845" s="14"/>
      <c r="XCY845" s="14"/>
      <c r="XCZ845" s="14"/>
      <c r="XDA845" s="14"/>
      <c r="XDB845" s="14"/>
      <c r="XDC845" s="14"/>
      <c r="XDD845" s="14"/>
      <c r="XDE845" s="14"/>
      <c r="XDF845" s="14"/>
      <c r="XDG845" s="14"/>
      <c r="XDH845" s="14"/>
      <c r="XDI845" s="14"/>
      <c r="XDJ845" s="14"/>
      <c r="XDK845" s="14"/>
      <c r="XDL845" s="14"/>
      <c r="XDM845" s="14"/>
      <c r="XDN845" s="14"/>
      <c r="XDO845" s="14"/>
      <c r="XDP845" s="14"/>
      <c r="XDQ845" s="14"/>
      <c r="XDR845" s="14"/>
      <c r="XDS845" s="14"/>
      <c r="XDT845" s="14"/>
      <c r="XDU845" s="14"/>
      <c r="XDV845" s="14"/>
      <c r="XDW845" s="14"/>
      <c r="XDX845" s="14"/>
      <c r="XDY845" s="14"/>
      <c r="XDZ845" s="14"/>
      <c r="XEA845" s="14"/>
      <c r="XEB845" s="14"/>
      <c r="XEC845" s="14"/>
      <c r="XED845" s="14"/>
      <c r="XEE845" s="14"/>
      <c r="XEF845" s="14"/>
      <c r="XEG845" s="14"/>
      <c r="XEH845" s="14"/>
      <c r="XEI845" s="14"/>
      <c r="XEJ845" s="14"/>
      <c r="XEK845" s="14"/>
      <c r="XEL845" s="14"/>
      <c r="XEM845" s="14"/>
      <c r="XEN845" s="14"/>
      <c r="XEO845" s="14"/>
      <c r="XEP845" s="14"/>
      <c r="XEQ845" s="14"/>
      <c r="XER845" s="14"/>
      <c r="XES845" s="14"/>
      <c r="XET845" s="14"/>
      <c r="XEU845" s="14"/>
      <c r="XEV845" s="14"/>
      <c r="XEW845" s="14"/>
      <c r="XEX845" s="14"/>
      <c r="XEY845" s="14"/>
    </row>
    <row r="846" spans="1:16379" ht="22.5" hidden="1" customHeight="1" x14ac:dyDescent="0.25">
      <c r="A846" s="68" t="s">
        <v>3976</v>
      </c>
      <c r="B846" s="25">
        <v>1549</v>
      </c>
      <c r="C846" s="36" t="s">
        <v>343</v>
      </c>
      <c r="D846" s="25">
        <v>1968</v>
      </c>
      <c r="E846" s="68" t="s">
        <v>2932</v>
      </c>
      <c r="F846" s="68" t="s">
        <v>2934</v>
      </c>
      <c r="G846" s="25">
        <v>2</v>
      </c>
      <c r="H846" s="25">
        <v>1</v>
      </c>
      <c r="I846" s="139">
        <v>366</v>
      </c>
      <c r="J846" s="137">
        <v>334.4</v>
      </c>
      <c r="K846" s="139">
        <v>334.4</v>
      </c>
      <c r="L846" s="148">
        <v>11</v>
      </c>
      <c r="M846" s="147">
        <f t="shared" si="190"/>
        <v>3907018</v>
      </c>
      <c r="N846" s="147"/>
      <c r="O846" s="147"/>
      <c r="P846" s="147"/>
      <c r="Q846" s="137">
        <f t="shared" si="191"/>
        <v>3907018</v>
      </c>
      <c r="R846" s="147">
        <v>491576</v>
      </c>
      <c r="S846" s="148"/>
      <c r="T846" s="147"/>
      <c r="U846" s="147">
        <v>454</v>
      </c>
      <c r="V846" s="147">
        <f>U846*7523</f>
        <v>3415442</v>
      </c>
      <c r="W846" s="147"/>
      <c r="X846" s="147"/>
      <c r="Y846" s="147"/>
      <c r="Z846" s="147"/>
      <c r="AA846" s="147"/>
      <c r="AB846" s="147"/>
      <c r="AC846" s="139"/>
      <c r="AD846" s="139"/>
      <c r="AE846" s="147"/>
      <c r="AF846" s="147"/>
      <c r="AG846" s="337">
        <v>2025</v>
      </c>
      <c r="AH846" s="126" t="s">
        <v>3048</v>
      </c>
      <c r="AI846" s="126"/>
      <c r="AJ846" s="134">
        <f t="shared" si="176"/>
        <v>793</v>
      </c>
      <c r="AK846" s="35" t="s">
        <v>153</v>
      </c>
      <c r="AL846" s="134" t="str">
        <f t="shared" si="177"/>
        <v>793.</v>
      </c>
      <c r="AM846" s="140"/>
      <c r="AN846" s="303"/>
      <c r="AO846" s="193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/>
      <c r="DW846" s="14"/>
      <c r="DX846" s="14"/>
      <c r="DY846" s="14"/>
      <c r="DZ846" s="14"/>
      <c r="EA846" s="14"/>
      <c r="EB846" s="14"/>
      <c r="EC846" s="14"/>
      <c r="ED846" s="14"/>
      <c r="EE846" s="14"/>
      <c r="EF846" s="14"/>
      <c r="EG846" s="14"/>
      <c r="EH846" s="14"/>
      <c r="EI846" s="14"/>
      <c r="EJ846" s="14"/>
      <c r="EK846" s="14"/>
      <c r="EL846" s="14"/>
      <c r="EM846" s="14"/>
      <c r="EN846" s="14"/>
      <c r="EO846" s="14"/>
      <c r="EP846" s="14"/>
      <c r="EQ846" s="14"/>
      <c r="ER846" s="14"/>
      <c r="ES846" s="14"/>
      <c r="ET846" s="14"/>
      <c r="EU846" s="14"/>
      <c r="EV846" s="14"/>
      <c r="EW846" s="14"/>
      <c r="EX846" s="14"/>
      <c r="EY846" s="14"/>
      <c r="EZ846" s="14"/>
      <c r="FA846" s="14"/>
      <c r="FB846" s="14"/>
      <c r="FC846" s="14"/>
      <c r="FD846" s="14"/>
      <c r="FE846" s="14"/>
      <c r="FF846" s="14"/>
      <c r="FG846" s="14"/>
      <c r="FH846" s="14"/>
      <c r="FI846" s="14"/>
      <c r="FJ846" s="14"/>
      <c r="FK846" s="14"/>
      <c r="FL846" s="14"/>
      <c r="FM846" s="14"/>
      <c r="FN846" s="14"/>
      <c r="FO846" s="14"/>
      <c r="FP846" s="14"/>
      <c r="FQ846" s="14"/>
      <c r="FR846" s="14"/>
      <c r="FS846" s="14"/>
      <c r="FT846" s="14"/>
      <c r="FU846" s="14"/>
      <c r="FV846" s="14"/>
      <c r="FW846" s="14"/>
      <c r="FX846" s="14"/>
      <c r="FY846" s="14"/>
      <c r="FZ846" s="14"/>
      <c r="GA846" s="14"/>
      <c r="GB846" s="14"/>
      <c r="GC846" s="14"/>
      <c r="GD846" s="14"/>
      <c r="GE846" s="14"/>
      <c r="GF846" s="14"/>
      <c r="GG846" s="14"/>
      <c r="GH846" s="14"/>
      <c r="GI846" s="14"/>
      <c r="GJ846" s="14"/>
      <c r="GK846" s="14"/>
      <c r="GL846" s="14"/>
      <c r="GM846" s="14"/>
      <c r="GN846" s="14"/>
      <c r="GO846" s="14"/>
      <c r="GP846" s="14"/>
      <c r="GQ846" s="14"/>
      <c r="GR846" s="14"/>
      <c r="GS846" s="14"/>
      <c r="GT846" s="14"/>
      <c r="GU846" s="14"/>
      <c r="GV846" s="14"/>
      <c r="GW846" s="14"/>
      <c r="GX846" s="14"/>
      <c r="GY846" s="14"/>
      <c r="GZ846" s="14"/>
      <c r="HA846" s="14"/>
      <c r="HB846" s="14"/>
      <c r="HC846" s="14"/>
      <c r="HD846" s="14"/>
      <c r="HE846" s="14"/>
      <c r="HF846" s="14"/>
      <c r="HG846" s="14"/>
      <c r="HH846" s="14"/>
      <c r="HI846" s="14"/>
      <c r="HJ846" s="14"/>
      <c r="HK846" s="14"/>
      <c r="HL846" s="14"/>
      <c r="HM846" s="14"/>
      <c r="HN846" s="14"/>
      <c r="HO846" s="14"/>
      <c r="HP846" s="14"/>
      <c r="HQ846" s="14"/>
      <c r="HR846" s="14"/>
      <c r="HS846" s="14"/>
      <c r="HT846" s="14"/>
      <c r="HU846" s="14"/>
      <c r="HV846" s="14"/>
      <c r="HW846" s="14"/>
      <c r="HX846" s="14"/>
      <c r="HY846" s="14"/>
      <c r="HZ846" s="14"/>
      <c r="IA846" s="14"/>
      <c r="IB846" s="14"/>
      <c r="IC846" s="14"/>
      <c r="ID846" s="14"/>
      <c r="IE846" s="14"/>
      <c r="IF846" s="14"/>
      <c r="IG846" s="14"/>
      <c r="IH846" s="14"/>
      <c r="II846" s="14"/>
      <c r="IJ846" s="14"/>
      <c r="IK846" s="14"/>
      <c r="IL846" s="14"/>
      <c r="IM846" s="14"/>
      <c r="IN846" s="14"/>
      <c r="IO846" s="14"/>
      <c r="IP846" s="14"/>
      <c r="IQ846" s="14"/>
      <c r="IR846" s="14"/>
      <c r="IS846" s="14"/>
      <c r="IT846" s="14"/>
      <c r="IU846" s="14"/>
      <c r="IV846" s="14"/>
      <c r="IW846" s="14"/>
      <c r="IX846" s="14"/>
      <c r="IY846" s="14"/>
      <c r="IZ846" s="14"/>
      <c r="JA846" s="14"/>
      <c r="JB846" s="14"/>
      <c r="JC846" s="14"/>
      <c r="JD846" s="14"/>
      <c r="JE846" s="14"/>
      <c r="JF846" s="14"/>
      <c r="JG846" s="14"/>
      <c r="JH846" s="14"/>
      <c r="JI846" s="14"/>
      <c r="JJ846" s="14"/>
      <c r="JK846" s="14"/>
      <c r="JL846" s="14"/>
      <c r="JM846" s="14"/>
      <c r="JN846" s="14"/>
      <c r="JO846" s="14"/>
      <c r="JP846" s="14"/>
      <c r="JQ846" s="14"/>
      <c r="JR846" s="14"/>
      <c r="JS846" s="14"/>
      <c r="JT846" s="14"/>
      <c r="JU846" s="14"/>
      <c r="JV846" s="14"/>
      <c r="JW846" s="14"/>
      <c r="JX846" s="14"/>
      <c r="JY846" s="14"/>
      <c r="JZ846" s="14"/>
      <c r="KA846" s="14"/>
      <c r="KB846" s="14"/>
      <c r="KC846" s="14"/>
      <c r="KD846" s="14"/>
      <c r="KE846" s="14"/>
      <c r="KF846" s="14"/>
      <c r="KG846" s="14"/>
      <c r="KH846" s="14"/>
      <c r="KI846" s="14"/>
      <c r="KJ846" s="14"/>
      <c r="KK846" s="14"/>
      <c r="KL846" s="14"/>
      <c r="KM846" s="14"/>
      <c r="KN846" s="14"/>
      <c r="KO846" s="14"/>
      <c r="KP846" s="14"/>
      <c r="KQ846" s="14"/>
      <c r="KR846" s="14"/>
      <c r="KS846" s="14"/>
      <c r="KT846" s="14"/>
      <c r="KU846" s="14"/>
      <c r="KV846" s="14"/>
      <c r="KW846" s="14"/>
      <c r="KX846" s="14"/>
      <c r="KY846" s="14"/>
      <c r="KZ846" s="14"/>
      <c r="LA846" s="14"/>
      <c r="LB846" s="14"/>
      <c r="LC846" s="14"/>
      <c r="LD846" s="14"/>
      <c r="LE846" s="14"/>
      <c r="LF846" s="14"/>
      <c r="LG846" s="14"/>
      <c r="LH846" s="14"/>
      <c r="LI846" s="14"/>
      <c r="LJ846" s="14"/>
      <c r="LK846" s="14"/>
      <c r="LL846" s="14"/>
      <c r="LM846" s="14"/>
      <c r="LN846" s="14"/>
      <c r="LO846" s="14"/>
      <c r="LP846" s="14"/>
      <c r="LQ846" s="14"/>
      <c r="LR846" s="14"/>
      <c r="LS846" s="14"/>
      <c r="LT846" s="14"/>
      <c r="LU846" s="14"/>
      <c r="LV846" s="14"/>
      <c r="LW846" s="14"/>
      <c r="LX846" s="14"/>
      <c r="LY846" s="14"/>
      <c r="LZ846" s="14"/>
      <c r="MA846" s="14"/>
      <c r="MB846" s="14"/>
      <c r="MC846" s="14"/>
      <c r="MD846" s="14"/>
      <c r="ME846" s="14"/>
      <c r="MF846" s="14"/>
      <c r="MG846" s="14"/>
      <c r="MH846" s="14"/>
      <c r="MI846" s="14"/>
      <c r="MJ846" s="14"/>
      <c r="MK846" s="14"/>
      <c r="ML846" s="14"/>
      <c r="MM846" s="14"/>
      <c r="MN846" s="14"/>
      <c r="MO846" s="14"/>
      <c r="MP846" s="14"/>
      <c r="MQ846" s="14"/>
      <c r="MR846" s="14"/>
      <c r="MS846" s="14"/>
      <c r="MT846" s="14"/>
      <c r="MU846" s="14"/>
      <c r="MV846" s="14"/>
      <c r="MW846" s="14"/>
      <c r="MX846" s="14"/>
      <c r="MY846" s="14"/>
      <c r="MZ846" s="14"/>
      <c r="NA846" s="14"/>
      <c r="NB846" s="14"/>
      <c r="NC846" s="14"/>
      <c r="ND846" s="14"/>
      <c r="NE846" s="14"/>
      <c r="NF846" s="14"/>
      <c r="NG846" s="14"/>
      <c r="NH846" s="14"/>
      <c r="NI846" s="14"/>
      <c r="NJ846" s="14"/>
      <c r="NK846" s="14"/>
      <c r="NL846" s="14"/>
      <c r="NM846" s="14"/>
      <c r="NN846" s="14"/>
      <c r="NO846" s="14"/>
      <c r="NP846" s="14"/>
      <c r="NQ846" s="14"/>
      <c r="NR846" s="14"/>
      <c r="NS846" s="14"/>
      <c r="NT846" s="14"/>
      <c r="NU846" s="14"/>
      <c r="NV846" s="14"/>
      <c r="NW846" s="14"/>
      <c r="NX846" s="14"/>
      <c r="NY846" s="14"/>
      <c r="NZ846" s="14"/>
      <c r="OA846" s="14"/>
      <c r="OB846" s="14"/>
      <c r="OC846" s="14"/>
      <c r="OD846" s="14"/>
      <c r="OE846" s="14"/>
      <c r="OF846" s="14"/>
      <c r="OG846" s="14"/>
      <c r="OH846" s="14"/>
      <c r="OI846" s="14"/>
      <c r="OJ846" s="14"/>
      <c r="OK846" s="14"/>
      <c r="OL846" s="14"/>
      <c r="OM846" s="14"/>
      <c r="ON846" s="14"/>
      <c r="OO846" s="14"/>
      <c r="OP846" s="14"/>
      <c r="OQ846" s="14"/>
      <c r="OR846" s="14"/>
      <c r="OS846" s="14"/>
      <c r="OT846" s="14"/>
      <c r="OU846" s="14"/>
      <c r="OV846" s="14"/>
      <c r="OW846" s="14"/>
      <c r="OX846" s="14"/>
      <c r="OY846" s="14"/>
      <c r="OZ846" s="14"/>
      <c r="PA846" s="14"/>
      <c r="PB846" s="14"/>
      <c r="PC846" s="14"/>
      <c r="PD846" s="14"/>
      <c r="PE846" s="14"/>
      <c r="PF846" s="14"/>
      <c r="PG846" s="14"/>
      <c r="PH846" s="14"/>
      <c r="PI846" s="14"/>
      <c r="PJ846" s="14"/>
      <c r="PK846" s="14"/>
      <c r="PL846" s="14"/>
      <c r="PM846" s="14"/>
      <c r="PN846" s="14"/>
      <c r="PO846" s="14"/>
      <c r="PP846" s="14"/>
      <c r="PQ846" s="14"/>
      <c r="PR846" s="14"/>
      <c r="PS846" s="14"/>
      <c r="PT846" s="14"/>
      <c r="PU846" s="14"/>
      <c r="PV846" s="14"/>
      <c r="PW846" s="14"/>
      <c r="PX846" s="14"/>
      <c r="PY846" s="14"/>
      <c r="PZ846" s="14"/>
      <c r="QA846" s="14"/>
      <c r="QB846" s="14"/>
      <c r="QC846" s="14"/>
      <c r="QD846" s="14"/>
      <c r="QE846" s="14"/>
      <c r="QF846" s="14"/>
      <c r="QG846" s="14"/>
      <c r="QH846" s="14"/>
      <c r="QI846" s="14"/>
      <c r="QJ846" s="14"/>
      <c r="QK846" s="14"/>
      <c r="QL846" s="14"/>
      <c r="QM846" s="14"/>
      <c r="QN846" s="14"/>
      <c r="QO846" s="14"/>
      <c r="QP846" s="14"/>
      <c r="QQ846" s="14"/>
      <c r="QR846" s="14"/>
      <c r="QS846" s="14"/>
      <c r="QT846" s="14"/>
      <c r="QU846" s="14"/>
      <c r="QV846" s="14"/>
      <c r="QW846" s="14"/>
      <c r="QX846" s="14"/>
      <c r="QY846" s="14"/>
      <c r="QZ846" s="14"/>
      <c r="RA846" s="14"/>
      <c r="RB846" s="14"/>
      <c r="RC846" s="14"/>
      <c r="RD846" s="14"/>
      <c r="RE846" s="14"/>
      <c r="RF846" s="14"/>
      <c r="RG846" s="14"/>
      <c r="RH846" s="14"/>
      <c r="RI846" s="14"/>
      <c r="RJ846" s="14"/>
      <c r="RK846" s="14"/>
      <c r="RL846" s="14"/>
      <c r="RM846" s="14"/>
      <c r="RN846" s="14"/>
      <c r="RO846" s="14"/>
      <c r="RP846" s="14"/>
      <c r="RQ846" s="14"/>
      <c r="RR846" s="14"/>
      <c r="RS846" s="14"/>
      <c r="RT846" s="14"/>
      <c r="RU846" s="14"/>
      <c r="RV846" s="14"/>
      <c r="RW846" s="14"/>
      <c r="RX846" s="14"/>
      <c r="RY846" s="14"/>
      <c r="RZ846" s="14"/>
      <c r="SA846" s="14"/>
      <c r="SB846" s="14"/>
      <c r="SC846" s="14"/>
      <c r="SD846" s="14"/>
      <c r="SE846" s="14"/>
      <c r="SF846" s="14"/>
      <c r="SG846" s="14"/>
      <c r="SH846" s="14"/>
      <c r="SI846" s="14"/>
      <c r="SJ846" s="14"/>
      <c r="SK846" s="14"/>
      <c r="SL846" s="14"/>
      <c r="SM846" s="14"/>
      <c r="SN846" s="14"/>
      <c r="SO846" s="14"/>
      <c r="SP846" s="14"/>
      <c r="SQ846" s="14"/>
      <c r="SR846" s="14"/>
      <c r="SS846" s="14"/>
      <c r="ST846" s="14"/>
      <c r="SU846" s="14"/>
      <c r="SV846" s="14"/>
      <c r="SW846" s="14"/>
      <c r="SX846" s="14"/>
      <c r="SY846" s="14"/>
      <c r="SZ846" s="14"/>
      <c r="TA846" s="14"/>
      <c r="TB846" s="14"/>
      <c r="TC846" s="14"/>
      <c r="TD846" s="14"/>
      <c r="TE846" s="14"/>
      <c r="TF846" s="14"/>
      <c r="TG846" s="14"/>
      <c r="TH846" s="14"/>
      <c r="TI846" s="14"/>
      <c r="TJ846" s="14"/>
      <c r="TK846" s="14"/>
      <c r="TL846" s="14"/>
      <c r="TM846" s="14"/>
      <c r="TN846" s="14"/>
      <c r="TO846" s="14"/>
      <c r="TP846" s="14"/>
      <c r="TQ846" s="14"/>
      <c r="TR846" s="14"/>
      <c r="TS846" s="14"/>
      <c r="TT846" s="14"/>
      <c r="TU846" s="14"/>
      <c r="TV846" s="14"/>
      <c r="TW846" s="14"/>
      <c r="TX846" s="14"/>
      <c r="TY846" s="14"/>
      <c r="TZ846" s="14"/>
      <c r="UA846" s="14"/>
      <c r="UB846" s="14"/>
      <c r="UC846" s="14"/>
      <c r="UD846" s="14"/>
      <c r="UE846" s="14"/>
      <c r="UF846" s="14"/>
      <c r="UG846" s="14"/>
      <c r="UH846" s="14"/>
      <c r="UI846" s="14"/>
      <c r="UJ846" s="14"/>
      <c r="UK846" s="14"/>
      <c r="UL846" s="14"/>
      <c r="UM846" s="14"/>
      <c r="UN846" s="14"/>
      <c r="UO846" s="14"/>
      <c r="UP846" s="14"/>
      <c r="UQ846" s="14"/>
      <c r="UR846" s="14"/>
      <c r="US846" s="14"/>
      <c r="UT846" s="14"/>
      <c r="UU846" s="14"/>
      <c r="UV846" s="14"/>
      <c r="UW846" s="14"/>
      <c r="UX846" s="14"/>
      <c r="UY846" s="14"/>
      <c r="UZ846" s="14"/>
      <c r="VA846" s="14"/>
      <c r="VB846" s="14"/>
      <c r="VC846" s="14"/>
      <c r="VD846" s="14"/>
      <c r="VE846" s="14"/>
      <c r="VF846" s="14"/>
      <c r="VG846" s="14"/>
      <c r="VH846" s="14"/>
      <c r="VI846" s="14"/>
      <c r="VJ846" s="14"/>
      <c r="VK846" s="14"/>
      <c r="VL846" s="14"/>
      <c r="VM846" s="14"/>
      <c r="VN846" s="14"/>
      <c r="VO846" s="14"/>
      <c r="VP846" s="14"/>
      <c r="VQ846" s="14"/>
      <c r="VR846" s="14"/>
      <c r="VS846" s="14"/>
      <c r="VT846" s="14"/>
      <c r="VU846" s="14"/>
      <c r="VV846" s="14"/>
      <c r="VW846" s="14"/>
      <c r="VX846" s="14"/>
      <c r="VY846" s="14"/>
      <c r="VZ846" s="14"/>
      <c r="WA846" s="14"/>
      <c r="WB846" s="14"/>
      <c r="WC846" s="14"/>
      <c r="WD846" s="14"/>
      <c r="WE846" s="14"/>
      <c r="WF846" s="14"/>
      <c r="WG846" s="14"/>
      <c r="WH846" s="14"/>
      <c r="WI846" s="14"/>
      <c r="WJ846" s="14"/>
      <c r="WK846" s="14"/>
      <c r="WL846" s="14"/>
      <c r="WM846" s="14"/>
      <c r="WN846" s="14"/>
      <c r="WO846" s="14"/>
      <c r="WP846" s="14"/>
      <c r="WQ846" s="14"/>
      <c r="WR846" s="14"/>
      <c r="WS846" s="14"/>
      <c r="WT846" s="14"/>
      <c r="WU846" s="14"/>
      <c r="WV846" s="14"/>
      <c r="WW846" s="14"/>
      <c r="WX846" s="14"/>
      <c r="WY846" s="14"/>
      <c r="WZ846" s="14"/>
      <c r="XA846" s="14"/>
      <c r="XB846" s="14"/>
      <c r="XC846" s="14"/>
      <c r="XD846" s="14"/>
      <c r="XE846" s="14"/>
      <c r="XF846" s="14"/>
      <c r="XG846" s="14"/>
      <c r="XH846" s="14"/>
      <c r="XI846" s="14"/>
      <c r="XJ846" s="14"/>
      <c r="XK846" s="14"/>
      <c r="XL846" s="14"/>
      <c r="XM846" s="14"/>
      <c r="XN846" s="14"/>
      <c r="XO846" s="14"/>
      <c r="XP846" s="14"/>
      <c r="XQ846" s="14"/>
      <c r="XR846" s="14"/>
      <c r="XS846" s="14"/>
      <c r="XT846" s="14"/>
      <c r="XU846" s="14"/>
      <c r="XV846" s="14"/>
      <c r="XW846" s="14"/>
      <c r="XX846" s="14"/>
      <c r="XY846" s="14"/>
      <c r="XZ846" s="14"/>
      <c r="YA846" s="14"/>
      <c r="YB846" s="14"/>
      <c r="YC846" s="14"/>
      <c r="YD846" s="14"/>
      <c r="YE846" s="14"/>
      <c r="YF846" s="14"/>
      <c r="YG846" s="14"/>
      <c r="YH846" s="14"/>
      <c r="YI846" s="14"/>
      <c r="YJ846" s="14"/>
      <c r="YK846" s="14"/>
      <c r="YL846" s="14"/>
      <c r="YM846" s="14"/>
      <c r="YN846" s="14"/>
      <c r="YO846" s="14"/>
      <c r="YP846" s="14"/>
      <c r="YQ846" s="14"/>
      <c r="YR846" s="14"/>
      <c r="YS846" s="14"/>
      <c r="YT846" s="14"/>
      <c r="YU846" s="14"/>
      <c r="YV846" s="14"/>
      <c r="YW846" s="14"/>
      <c r="YX846" s="14"/>
      <c r="YY846" s="14"/>
      <c r="YZ846" s="14"/>
      <c r="ZA846" s="14"/>
      <c r="ZB846" s="14"/>
      <c r="ZC846" s="14"/>
      <c r="ZD846" s="14"/>
      <c r="ZE846" s="14"/>
      <c r="ZF846" s="14"/>
      <c r="ZG846" s="14"/>
      <c r="ZH846" s="14"/>
      <c r="ZI846" s="14"/>
      <c r="ZJ846" s="14"/>
      <c r="ZK846" s="14"/>
      <c r="ZL846" s="14"/>
      <c r="ZM846" s="14"/>
      <c r="ZN846" s="14"/>
      <c r="ZO846" s="14"/>
      <c r="ZP846" s="14"/>
      <c r="ZQ846" s="14"/>
      <c r="ZR846" s="14"/>
      <c r="ZS846" s="14"/>
      <c r="ZT846" s="14"/>
      <c r="ZU846" s="14"/>
      <c r="ZV846" s="14"/>
      <c r="ZW846" s="14"/>
      <c r="ZX846" s="14"/>
      <c r="ZY846" s="14"/>
      <c r="ZZ846" s="14"/>
      <c r="AAA846" s="14"/>
      <c r="AAB846" s="14"/>
      <c r="AAC846" s="14"/>
      <c r="AAD846" s="14"/>
      <c r="AAE846" s="14"/>
      <c r="AAF846" s="14"/>
      <c r="AAG846" s="14"/>
      <c r="AAH846" s="14"/>
      <c r="AAI846" s="14"/>
      <c r="AAJ846" s="14"/>
      <c r="AAK846" s="14"/>
      <c r="AAL846" s="14"/>
      <c r="AAM846" s="14"/>
      <c r="AAN846" s="14"/>
      <c r="AAO846" s="14"/>
      <c r="AAP846" s="14"/>
      <c r="AAQ846" s="14"/>
      <c r="AAR846" s="14"/>
      <c r="AAS846" s="14"/>
      <c r="AAT846" s="14"/>
      <c r="AAU846" s="14"/>
      <c r="AAV846" s="14"/>
      <c r="AAW846" s="14"/>
      <c r="AAX846" s="14"/>
      <c r="AAY846" s="14"/>
      <c r="AAZ846" s="14"/>
      <c r="ABA846" s="14"/>
      <c r="ABB846" s="14"/>
      <c r="ABC846" s="14"/>
      <c r="ABD846" s="14"/>
      <c r="ABE846" s="14"/>
      <c r="ABF846" s="14"/>
      <c r="ABG846" s="14"/>
      <c r="ABH846" s="14"/>
      <c r="ABI846" s="14"/>
      <c r="ABJ846" s="14"/>
      <c r="ABK846" s="14"/>
      <c r="ABL846" s="14"/>
      <c r="ABM846" s="14"/>
      <c r="ABN846" s="14"/>
      <c r="ABO846" s="14"/>
      <c r="ABP846" s="14"/>
      <c r="ABQ846" s="14"/>
      <c r="ABR846" s="14"/>
      <c r="ABS846" s="14"/>
      <c r="ABT846" s="14"/>
      <c r="ABU846" s="14"/>
      <c r="ABV846" s="14"/>
      <c r="ABW846" s="14"/>
      <c r="ABX846" s="14"/>
      <c r="ABY846" s="14"/>
      <c r="ABZ846" s="14"/>
      <c r="ACA846" s="14"/>
      <c r="ACB846" s="14"/>
      <c r="ACC846" s="14"/>
      <c r="ACD846" s="14"/>
      <c r="ACE846" s="14"/>
      <c r="ACF846" s="14"/>
      <c r="ACG846" s="14"/>
      <c r="ACH846" s="14"/>
      <c r="ACI846" s="14"/>
      <c r="ACJ846" s="14"/>
      <c r="ACK846" s="14"/>
      <c r="ACL846" s="14"/>
      <c r="ACM846" s="14"/>
      <c r="ACN846" s="14"/>
      <c r="ACO846" s="14"/>
      <c r="ACP846" s="14"/>
      <c r="ACQ846" s="14"/>
      <c r="ACR846" s="14"/>
      <c r="ACS846" s="14"/>
      <c r="ACT846" s="14"/>
      <c r="ACU846" s="14"/>
      <c r="ACV846" s="14"/>
      <c r="ACW846" s="14"/>
      <c r="ACX846" s="14"/>
      <c r="ACY846" s="14"/>
      <c r="ACZ846" s="14"/>
      <c r="ADA846" s="14"/>
      <c r="ADB846" s="14"/>
      <c r="ADC846" s="14"/>
      <c r="ADD846" s="14"/>
      <c r="ADE846" s="14"/>
      <c r="ADF846" s="14"/>
      <c r="ADG846" s="14"/>
      <c r="ADH846" s="14"/>
      <c r="ADI846" s="14"/>
      <c r="ADJ846" s="14"/>
      <c r="ADK846" s="14"/>
      <c r="ADL846" s="14"/>
      <c r="ADM846" s="14"/>
      <c r="ADN846" s="14"/>
      <c r="ADO846" s="14"/>
      <c r="ADP846" s="14"/>
      <c r="ADQ846" s="14"/>
      <c r="ADR846" s="14"/>
      <c r="ADS846" s="14"/>
      <c r="ADT846" s="14"/>
      <c r="ADU846" s="14"/>
      <c r="ADV846" s="14"/>
      <c r="ADW846" s="14"/>
      <c r="ADX846" s="14"/>
      <c r="ADY846" s="14"/>
      <c r="ADZ846" s="14"/>
      <c r="AEA846" s="14"/>
      <c r="AEB846" s="14"/>
      <c r="AEC846" s="14"/>
      <c r="AED846" s="14"/>
      <c r="AEE846" s="14"/>
      <c r="AEF846" s="14"/>
      <c r="AEG846" s="14"/>
      <c r="AEH846" s="14"/>
      <c r="AEI846" s="14"/>
      <c r="AEJ846" s="14"/>
      <c r="AEK846" s="14"/>
      <c r="AEL846" s="14"/>
      <c r="AEM846" s="14"/>
      <c r="AEN846" s="14"/>
      <c r="AEO846" s="14"/>
      <c r="AEP846" s="14"/>
      <c r="AEQ846" s="14"/>
      <c r="AER846" s="14"/>
      <c r="AES846" s="14"/>
      <c r="AET846" s="14"/>
      <c r="AEU846" s="14"/>
      <c r="AEV846" s="14"/>
      <c r="AEW846" s="14"/>
      <c r="AEX846" s="14"/>
      <c r="AEY846" s="14"/>
      <c r="AEZ846" s="14"/>
      <c r="AFA846" s="14"/>
      <c r="AFB846" s="14"/>
      <c r="AFC846" s="14"/>
      <c r="AFD846" s="14"/>
      <c r="AFE846" s="14"/>
      <c r="AFF846" s="14"/>
      <c r="AFG846" s="14"/>
      <c r="AFH846" s="14"/>
      <c r="AFI846" s="14"/>
      <c r="AFJ846" s="14"/>
      <c r="AFK846" s="14"/>
      <c r="AFL846" s="14"/>
      <c r="AFM846" s="14"/>
      <c r="AFN846" s="14"/>
      <c r="AFO846" s="14"/>
      <c r="AFP846" s="14"/>
      <c r="AFQ846" s="14"/>
      <c r="AFR846" s="14"/>
      <c r="AFS846" s="14"/>
      <c r="AFT846" s="14"/>
      <c r="AFU846" s="14"/>
      <c r="AFV846" s="14"/>
      <c r="AFW846" s="14"/>
      <c r="AFX846" s="14"/>
      <c r="AFY846" s="14"/>
      <c r="AFZ846" s="14"/>
      <c r="AGA846" s="14"/>
      <c r="AGB846" s="14"/>
      <c r="AGC846" s="14"/>
      <c r="AGD846" s="14"/>
      <c r="AGE846" s="14"/>
      <c r="AGF846" s="14"/>
      <c r="AGG846" s="14"/>
      <c r="AGH846" s="14"/>
      <c r="AGI846" s="14"/>
      <c r="AGJ846" s="14"/>
      <c r="AGK846" s="14"/>
      <c r="AGL846" s="14"/>
      <c r="AGM846" s="14"/>
      <c r="AGN846" s="14"/>
      <c r="AGO846" s="14"/>
      <c r="AGP846" s="14"/>
      <c r="AGQ846" s="14"/>
      <c r="AGR846" s="14"/>
      <c r="AGS846" s="14"/>
      <c r="AGT846" s="14"/>
      <c r="AGU846" s="14"/>
      <c r="AGV846" s="14"/>
      <c r="AGW846" s="14"/>
      <c r="AGX846" s="14"/>
      <c r="AGY846" s="14"/>
      <c r="AGZ846" s="14"/>
      <c r="AHA846" s="14"/>
      <c r="AHB846" s="14"/>
      <c r="AHC846" s="14"/>
      <c r="AHD846" s="14"/>
      <c r="AHE846" s="14"/>
      <c r="AHF846" s="14"/>
      <c r="AHG846" s="14"/>
      <c r="AHH846" s="14"/>
      <c r="AHI846" s="14"/>
      <c r="AHJ846" s="14"/>
      <c r="AHK846" s="14"/>
      <c r="AHL846" s="14"/>
      <c r="AHM846" s="14"/>
      <c r="AHN846" s="14"/>
      <c r="AHO846" s="14"/>
      <c r="AHP846" s="14"/>
      <c r="AHQ846" s="14"/>
      <c r="AHR846" s="14"/>
      <c r="AHS846" s="14"/>
      <c r="AHT846" s="14"/>
      <c r="AHU846" s="14"/>
      <c r="AHV846" s="14"/>
      <c r="AHW846" s="14"/>
      <c r="AHX846" s="14"/>
      <c r="AHY846" s="14"/>
      <c r="AHZ846" s="14"/>
      <c r="AIA846" s="14"/>
      <c r="AIB846" s="14"/>
      <c r="AIC846" s="14"/>
      <c r="AID846" s="14"/>
      <c r="AIE846" s="14"/>
      <c r="AIF846" s="14"/>
      <c r="AIG846" s="14"/>
      <c r="AIH846" s="14"/>
      <c r="AII846" s="14"/>
      <c r="AIJ846" s="14"/>
      <c r="AIK846" s="14"/>
      <c r="AIL846" s="14"/>
      <c r="AIM846" s="14"/>
      <c r="AIN846" s="14"/>
      <c r="AIO846" s="14"/>
      <c r="AIP846" s="14"/>
      <c r="AIQ846" s="14"/>
      <c r="AIR846" s="14"/>
      <c r="AIS846" s="14"/>
      <c r="AIT846" s="14"/>
      <c r="AIU846" s="14"/>
      <c r="AIV846" s="14"/>
      <c r="AIW846" s="14"/>
      <c r="AIX846" s="14"/>
      <c r="AIY846" s="14"/>
      <c r="AIZ846" s="14"/>
      <c r="AJA846" s="14"/>
      <c r="AJB846" s="14"/>
      <c r="AJC846" s="14"/>
      <c r="AJD846" s="14"/>
      <c r="AJE846" s="14"/>
      <c r="AJF846" s="14"/>
      <c r="AJG846" s="14"/>
      <c r="AJH846" s="14"/>
      <c r="AJI846" s="14"/>
      <c r="AJJ846" s="14"/>
      <c r="AJK846" s="14"/>
      <c r="AJL846" s="14"/>
      <c r="AJM846" s="14"/>
      <c r="AJN846" s="14"/>
      <c r="AJO846" s="14"/>
      <c r="AJP846" s="14"/>
      <c r="AJQ846" s="14"/>
      <c r="AJR846" s="14"/>
      <c r="AJS846" s="14"/>
      <c r="AJT846" s="14"/>
      <c r="AJU846" s="14"/>
      <c r="AJV846" s="14"/>
      <c r="AJW846" s="14"/>
      <c r="AJX846" s="14"/>
      <c r="AJY846" s="14"/>
      <c r="AJZ846" s="14"/>
      <c r="AKA846" s="14"/>
      <c r="AKB846" s="14"/>
      <c r="AKC846" s="14"/>
      <c r="AKD846" s="14"/>
      <c r="AKE846" s="14"/>
      <c r="AKF846" s="14"/>
      <c r="AKG846" s="14"/>
      <c r="AKH846" s="14"/>
      <c r="AKI846" s="14"/>
      <c r="AKJ846" s="14"/>
      <c r="AKK846" s="14"/>
      <c r="AKL846" s="14"/>
      <c r="AKM846" s="14"/>
      <c r="AKN846" s="14"/>
      <c r="AKO846" s="14"/>
      <c r="AKP846" s="14"/>
      <c r="AKQ846" s="14"/>
      <c r="AKR846" s="14"/>
      <c r="AKS846" s="14"/>
      <c r="AKT846" s="14"/>
      <c r="AKU846" s="14"/>
      <c r="AKV846" s="14"/>
      <c r="AKW846" s="14"/>
      <c r="AKX846" s="14"/>
      <c r="AKY846" s="14"/>
      <c r="AKZ846" s="14"/>
      <c r="ALA846" s="14"/>
      <c r="ALB846" s="14"/>
      <c r="ALC846" s="14"/>
      <c r="ALD846" s="14"/>
      <c r="ALE846" s="14"/>
      <c r="ALF846" s="14"/>
      <c r="ALG846" s="14"/>
      <c r="ALH846" s="14"/>
      <c r="ALI846" s="14"/>
      <c r="ALJ846" s="14"/>
      <c r="ALK846" s="14"/>
      <c r="ALL846" s="14"/>
      <c r="ALM846" s="14"/>
      <c r="ALN846" s="14"/>
      <c r="ALO846" s="14"/>
      <c r="ALP846" s="14"/>
      <c r="ALQ846" s="14"/>
      <c r="ALR846" s="14"/>
      <c r="ALS846" s="14"/>
      <c r="ALT846" s="14"/>
      <c r="ALU846" s="14"/>
      <c r="ALV846" s="14"/>
      <c r="ALW846" s="14"/>
      <c r="ALX846" s="14"/>
      <c r="ALY846" s="14"/>
      <c r="ALZ846" s="14"/>
      <c r="AMA846" s="14"/>
      <c r="AMB846" s="14"/>
      <c r="AMC846" s="14"/>
      <c r="AMD846" s="14"/>
      <c r="AME846" s="14"/>
      <c r="AMF846" s="14"/>
      <c r="AMG846" s="14"/>
      <c r="AMH846" s="14"/>
      <c r="AMI846" s="14"/>
      <c r="AMJ846" s="14"/>
      <c r="AMK846" s="14"/>
      <c r="AML846" s="14"/>
      <c r="AMM846" s="14"/>
      <c r="AMN846" s="14"/>
      <c r="AMO846" s="14"/>
      <c r="AMP846" s="14"/>
      <c r="AMQ846" s="14"/>
      <c r="AMR846" s="14"/>
      <c r="AMS846" s="14"/>
      <c r="AMT846" s="14"/>
      <c r="AMU846" s="14"/>
      <c r="AMV846" s="14"/>
      <c r="AMW846" s="14"/>
      <c r="AMX846" s="14"/>
      <c r="AMY846" s="14"/>
      <c r="AMZ846" s="14"/>
      <c r="ANA846" s="14"/>
      <c r="ANB846" s="14"/>
      <c r="ANC846" s="14"/>
      <c r="AND846" s="14"/>
      <c r="ANE846" s="14"/>
      <c r="ANF846" s="14"/>
      <c r="ANG846" s="14"/>
      <c r="ANH846" s="14"/>
      <c r="ANI846" s="14"/>
      <c r="ANJ846" s="14"/>
      <c r="ANK846" s="14"/>
      <c r="ANL846" s="14"/>
      <c r="ANM846" s="14"/>
      <c r="ANN846" s="14"/>
      <c r="ANO846" s="14"/>
      <c r="ANP846" s="14"/>
      <c r="ANQ846" s="14"/>
      <c r="ANR846" s="14"/>
      <c r="ANS846" s="14"/>
      <c r="ANT846" s="14"/>
      <c r="ANU846" s="14"/>
      <c r="ANV846" s="14"/>
      <c r="ANW846" s="14"/>
      <c r="ANX846" s="14"/>
      <c r="ANY846" s="14"/>
      <c r="ANZ846" s="14"/>
      <c r="AOA846" s="14"/>
      <c r="AOB846" s="14"/>
      <c r="AOC846" s="14"/>
      <c r="AOD846" s="14"/>
      <c r="AOE846" s="14"/>
      <c r="AOF846" s="14"/>
      <c r="AOG846" s="14"/>
      <c r="AOH846" s="14"/>
      <c r="AOI846" s="14"/>
      <c r="AOJ846" s="14"/>
      <c r="AOK846" s="14"/>
      <c r="AOL846" s="14"/>
      <c r="AOM846" s="14"/>
      <c r="AON846" s="14"/>
      <c r="AOO846" s="14"/>
      <c r="AOP846" s="14"/>
      <c r="AOQ846" s="14"/>
      <c r="AOR846" s="14"/>
      <c r="AOS846" s="14"/>
      <c r="AOT846" s="14"/>
      <c r="AOU846" s="14"/>
      <c r="AOV846" s="14"/>
      <c r="AOW846" s="14"/>
      <c r="AOX846" s="14"/>
      <c r="AOY846" s="14"/>
      <c r="AOZ846" s="14"/>
      <c r="APA846" s="14"/>
      <c r="APB846" s="14"/>
      <c r="APC846" s="14"/>
      <c r="APD846" s="14"/>
      <c r="APE846" s="14"/>
      <c r="APF846" s="14"/>
      <c r="APG846" s="14"/>
      <c r="APH846" s="14"/>
      <c r="API846" s="14"/>
      <c r="APJ846" s="14"/>
      <c r="APK846" s="14"/>
      <c r="APL846" s="14"/>
      <c r="APM846" s="14"/>
      <c r="APN846" s="14"/>
      <c r="APO846" s="14"/>
      <c r="APP846" s="14"/>
      <c r="APQ846" s="14"/>
      <c r="APR846" s="14"/>
      <c r="APS846" s="14"/>
      <c r="APT846" s="14"/>
      <c r="APU846" s="14"/>
      <c r="APV846" s="14"/>
      <c r="APW846" s="14"/>
      <c r="APX846" s="14"/>
      <c r="APY846" s="14"/>
      <c r="APZ846" s="14"/>
      <c r="AQA846" s="14"/>
      <c r="AQB846" s="14"/>
      <c r="AQC846" s="14"/>
      <c r="AQD846" s="14"/>
      <c r="AQE846" s="14"/>
      <c r="AQF846" s="14"/>
      <c r="AQG846" s="14"/>
      <c r="AQH846" s="14"/>
      <c r="AQI846" s="14"/>
      <c r="AQJ846" s="14"/>
      <c r="AQK846" s="14"/>
      <c r="AQL846" s="14"/>
      <c r="AQM846" s="14"/>
      <c r="AQN846" s="14"/>
      <c r="AQO846" s="14"/>
      <c r="AQP846" s="14"/>
      <c r="AQQ846" s="14"/>
      <c r="AQR846" s="14"/>
      <c r="AQS846" s="14"/>
      <c r="AQT846" s="14"/>
      <c r="AQU846" s="14"/>
      <c r="AQV846" s="14"/>
      <c r="AQW846" s="14"/>
      <c r="AQX846" s="14"/>
      <c r="AQY846" s="14"/>
      <c r="AQZ846" s="14"/>
      <c r="ARA846" s="14"/>
      <c r="ARB846" s="14"/>
      <c r="ARC846" s="14"/>
      <c r="ARD846" s="14"/>
      <c r="ARE846" s="14"/>
      <c r="ARF846" s="14"/>
      <c r="ARG846" s="14"/>
      <c r="ARH846" s="14"/>
      <c r="ARI846" s="14"/>
      <c r="ARJ846" s="14"/>
      <c r="ARK846" s="14"/>
      <c r="ARL846" s="14"/>
      <c r="ARM846" s="14"/>
      <c r="ARN846" s="14"/>
      <c r="ARO846" s="14"/>
      <c r="ARP846" s="14"/>
      <c r="ARQ846" s="14"/>
      <c r="ARR846" s="14"/>
      <c r="ARS846" s="14"/>
      <c r="ART846" s="14"/>
      <c r="ARU846" s="14"/>
      <c r="ARV846" s="14"/>
      <c r="ARW846" s="14"/>
      <c r="ARX846" s="14"/>
      <c r="ARY846" s="14"/>
      <c r="ARZ846" s="14"/>
      <c r="ASA846" s="14"/>
      <c r="ASB846" s="14"/>
      <c r="ASC846" s="14"/>
      <c r="ASD846" s="14"/>
      <c r="ASE846" s="14"/>
      <c r="ASF846" s="14"/>
      <c r="ASG846" s="14"/>
      <c r="ASH846" s="14"/>
      <c r="ASI846" s="14"/>
      <c r="ASJ846" s="14"/>
      <c r="ASK846" s="14"/>
      <c r="ASL846" s="14"/>
      <c r="ASM846" s="14"/>
      <c r="ASN846" s="14"/>
      <c r="ASO846" s="14"/>
      <c r="ASP846" s="14"/>
      <c r="ASQ846" s="14"/>
      <c r="ASR846" s="14"/>
      <c r="ASS846" s="14"/>
      <c r="AST846" s="14"/>
      <c r="ASU846" s="14"/>
      <c r="ASV846" s="14"/>
      <c r="ASW846" s="14"/>
      <c r="ASX846" s="14"/>
      <c r="ASY846" s="14"/>
      <c r="ASZ846" s="14"/>
      <c r="ATA846" s="14"/>
      <c r="ATB846" s="14"/>
      <c r="ATC846" s="14"/>
      <c r="ATD846" s="14"/>
      <c r="ATE846" s="14"/>
      <c r="ATF846" s="14"/>
      <c r="ATG846" s="14"/>
      <c r="ATH846" s="14"/>
      <c r="ATI846" s="14"/>
      <c r="ATJ846" s="14"/>
      <c r="ATK846" s="14"/>
      <c r="ATL846" s="14"/>
      <c r="ATM846" s="14"/>
      <c r="ATN846" s="14"/>
      <c r="ATO846" s="14"/>
      <c r="ATP846" s="14"/>
      <c r="ATQ846" s="14"/>
      <c r="ATR846" s="14"/>
      <c r="ATS846" s="14"/>
      <c r="ATT846" s="14"/>
      <c r="ATU846" s="14"/>
      <c r="ATV846" s="14"/>
      <c r="ATW846" s="14"/>
      <c r="ATX846" s="14"/>
      <c r="ATY846" s="14"/>
      <c r="ATZ846" s="14"/>
      <c r="AUA846" s="14"/>
      <c r="AUB846" s="14"/>
      <c r="AUC846" s="14"/>
      <c r="AUD846" s="14"/>
      <c r="AUE846" s="14"/>
      <c r="AUF846" s="14"/>
      <c r="AUG846" s="14"/>
      <c r="AUH846" s="14"/>
      <c r="AUI846" s="14"/>
      <c r="AUJ846" s="14"/>
      <c r="AUK846" s="14"/>
      <c r="AUL846" s="14"/>
      <c r="AUM846" s="14"/>
      <c r="AUN846" s="14"/>
      <c r="AUO846" s="14"/>
      <c r="AUP846" s="14"/>
      <c r="AUQ846" s="14"/>
      <c r="AUR846" s="14"/>
      <c r="AUS846" s="14"/>
      <c r="AUT846" s="14"/>
      <c r="AUU846" s="14"/>
      <c r="AUV846" s="14"/>
      <c r="AUW846" s="14"/>
      <c r="AUX846" s="14"/>
      <c r="AUY846" s="14"/>
      <c r="AUZ846" s="14"/>
      <c r="AVA846" s="14"/>
      <c r="AVB846" s="14"/>
      <c r="AVC846" s="14"/>
      <c r="AVD846" s="14"/>
      <c r="AVE846" s="14"/>
      <c r="AVF846" s="14"/>
      <c r="AVG846" s="14"/>
      <c r="AVH846" s="14"/>
      <c r="AVI846" s="14"/>
      <c r="AVJ846" s="14"/>
      <c r="AVK846" s="14"/>
      <c r="AVL846" s="14"/>
      <c r="AVM846" s="14"/>
      <c r="AVN846" s="14"/>
      <c r="AVO846" s="14"/>
      <c r="AVP846" s="14"/>
      <c r="AVQ846" s="14"/>
      <c r="AVR846" s="14"/>
      <c r="AVS846" s="14"/>
      <c r="AVT846" s="14"/>
      <c r="AVU846" s="14"/>
      <c r="AVV846" s="14"/>
      <c r="AVW846" s="14"/>
      <c r="AVX846" s="14"/>
      <c r="AVY846" s="14"/>
      <c r="AVZ846" s="14"/>
      <c r="AWA846" s="14"/>
      <c r="AWB846" s="14"/>
      <c r="AWC846" s="14"/>
      <c r="AWD846" s="14"/>
      <c r="AWE846" s="14"/>
      <c r="AWF846" s="14"/>
      <c r="AWG846" s="14"/>
      <c r="AWH846" s="14"/>
      <c r="AWI846" s="14"/>
      <c r="AWJ846" s="14"/>
      <c r="AWK846" s="14"/>
      <c r="AWL846" s="14"/>
      <c r="AWM846" s="14"/>
      <c r="AWN846" s="14"/>
      <c r="AWO846" s="14"/>
      <c r="AWP846" s="14"/>
      <c r="AWQ846" s="14"/>
      <c r="AWR846" s="14"/>
      <c r="AWS846" s="14"/>
      <c r="AWT846" s="14"/>
      <c r="AWU846" s="14"/>
      <c r="AWV846" s="14"/>
      <c r="AWW846" s="14"/>
      <c r="AWX846" s="14"/>
      <c r="AWY846" s="14"/>
      <c r="AWZ846" s="14"/>
      <c r="AXA846" s="14"/>
      <c r="AXB846" s="14"/>
      <c r="AXC846" s="14"/>
      <c r="AXD846" s="14"/>
      <c r="AXE846" s="14"/>
      <c r="AXF846" s="14"/>
      <c r="AXG846" s="14"/>
      <c r="AXH846" s="14"/>
      <c r="AXI846" s="14"/>
      <c r="AXJ846" s="14"/>
      <c r="AXK846" s="14"/>
      <c r="AXL846" s="14"/>
      <c r="AXM846" s="14"/>
      <c r="AXN846" s="14"/>
      <c r="AXO846" s="14"/>
      <c r="AXP846" s="14"/>
      <c r="AXQ846" s="14"/>
      <c r="AXR846" s="14"/>
      <c r="AXS846" s="14"/>
      <c r="AXT846" s="14"/>
      <c r="AXU846" s="14"/>
      <c r="AXV846" s="14"/>
      <c r="AXW846" s="14"/>
      <c r="AXX846" s="14"/>
      <c r="AXY846" s="14"/>
      <c r="AXZ846" s="14"/>
      <c r="AYA846" s="14"/>
      <c r="AYB846" s="14"/>
      <c r="AYC846" s="14"/>
      <c r="AYD846" s="14"/>
      <c r="AYE846" s="14"/>
      <c r="AYF846" s="14"/>
      <c r="AYG846" s="14"/>
      <c r="AYH846" s="14"/>
      <c r="AYI846" s="14"/>
      <c r="AYJ846" s="14"/>
      <c r="AYK846" s="14"/>
      <c r="AYL846" s="14"/>
      <c r="AYM846" s="14"/>
      <c r="AYN846" s="14"/>
      <c r="AYO846" s="14"/>
      <c r="AYP846" s="14"/>
      <c r="AYQ846" s="14"/>
      <c r="AYR846" s="14"/>
      <c r="AYS846" s="14"/>
      <c r="AYT846" s="14"/>
      <c r="AYU846" s="14"/>
      <c r="AYV846" s="14"/>
      <c r="AYW846" s="14"/>
      <c r="AYX846" s="14"/>
      <c r="AYY846" s="14"/>
      <c r="AYZ846" s="14"/>
      <c r="AZA846" s="14"/>
      <c r="AZB846" s="14"/>
      <c r="AZC846" s="14"/>
      <c r="AZD846" s="14"/>
      <c r="AZE846" s="14"/>
      <c r="AZF846" s="14"/>
      <c r="AZG846" s="14"/>
      <c r="AZH846" s="14"/>
      <c r="AZI846" s="14"/>
      <c r="AZJ846" s="14"/>
      <c r="AZK846" s="14"/>
      <c r="AZL846" s="14"/>
      <c r="AZM846" s="14"/>
      <c r="AZN846" s="14"/>
      <c r="AZO846" s="14"/>
      <c r="AZP846" s="14"/>
      <c r="AZQ846" s="14"/>
      <c r="AZR846" s="14"/>
      <c r="AZS846" s="14"/>
      <c r="AZT846" s="14"/>
      <c r="AZU846" s="14"/>
      <c r="AZV846" s="14"/>
      <c r="AZW846" s="14"/>
      <c r="AZX846" s="14"/>
      <c r="AZY846" s="14"/>
      <c r="AZZ846" s="14"/>
      <c r="BAA846" s="14"/>
      <c r="BAB846" s="14"/>
      <c r="BAC846" s="14"/>
      <c r="BAD846" s="14"/>
      <c r="BAE846" s="14"/>
      <c r="BAF846" s="14"/>
      <c r="BAG846" s="14"/>
      <c r="BAH846" s="14"/>
      <c r="BAI846" s="14"/>
      <c r="BAJ846" s="14"/>
      <c r="BAK846" s="14"/>
      <c r="BAL846" s="14"/>
      <c r="BAM846" s="14"/>
      <c r="BAN846" s="14"/>
      <c r="BAO846" s="14"/>
      <c r="BAP846" s="14"/>
      <c r="BAQ846" s="14"/>
      <c r="BAR846" s="14"/>
      <c r="BAS846" s="14"/>
      <c r="BAT846" s="14"/>
      <c r="BAU846" s="14"/>
      <c r="BAV846" s="14"/>
      <c r="BAW846" s="14"/>
      <c r="BAX846" s="14"/>
      <c r="BAY846" s="14"/>
      <c r="BAZ846" s="14"/>
      <c r="BBA846" s="14"/>
      <c r="BBB846" s="14"/>
      <c r="BBC846" s="14"/>
      <c r="BBD846" s="14"/>
      <c r="BBE846" s="14"/>
      <c r="BBF846" s="14"/>
      <c r="BBG846" s="14"/>
      <c r="BBH846" s="14"/>
      <c r="BBI846" s="14"/>
      <c r="BBJ846" s="14"/>
      <c r="BBK846" s="14"/>
      <c r="BBL846" s="14"/>
      <c r="BBM846" s="14"/>
      <c r="BBN846" s="14"/>
      <c r="BBO846" s="14"/>
      <c r="BBP846" s="14"/>
      <c r="BBQ846" s="14"/>
      <c r="BBR846" s="14"/>
      <c r="BBS846" s="14"/>
      <c r="BBT846" s="14"/>
      <c r="BBU846" s="14"/>
      <c r="BBV846" s="14"/>
      <c r="BBW846" s="14"/>
      <c r="BBX846" s="14"/>
      <c r="BBY846" s="14"/>
      <c r="BBZ846" s="14"/>
      <c r="BCA846" s="14"/>
      <c r="BCB846" s="14"/>
      <c r="BCC846" s="14"/>
      <c r="BCD846" s="14"/>
      <c r="BCE846" s="14"/>
      <c r="BCF846" s="14"/>
      <c r="BCG846" s="14"/>
      <c r="BCH846" s="14"/>
      <c r="BCI846" s="14"/>
      <c r="BCJ846" s="14"/>
      <c r="BCK846" s="14"/>
      <c r="BCL846" s="14"/>
      <c r="BCM846" s="14"/>
      <c r="BCN846" s="14"/>
      <c r="BCO846" s="14"/>
      <c r="BCP846" s="14"/>
      <c r="BCQ846" s="14"/>
      <c r="BCR846" s="14"/>
      <c r="BCS846" s="14"/>
      <c r="BCT846" s="14"/>
      <c r="BCU846" s="14"/>
      <c r="BCV846" s="14"/>
      <c r="BCW846" s="14"/>
      <c r="BCX846" s="14"/>
      <c r="BCY846" s="14"/>
      <c r="BCZ846" s="14"/>
      <c r="BDA846" s="14"/>
      <c r="BDB846" s="14"/>
      <c r="BDC846" s="14"/>
      <c r="BDD846" s="14"/>
      <c r="BDE846" s="14"/>
      <c r="BDF846" s="14"/>
      <c r="BDG846" s="14"/>
      <c r="BDH846" s="14"/>
      <c r="BDI846" s="14"/>
      <c r="BDJ846" s="14"/>
      <c r="BDK846" s="14"/>
      <c r="BDL846" s="14"/>
      <c r="BDM846" s="14"/>
      <c r="BDN846" s="14"/>
      <c r="BDO846" s="14"/>
      <c r="BDP846" s="14"/>
      <c r="BDQ846" s="14"/>
      <c r="BDR846" s="14"/>
      <c r="BDS846" s="14"/>
      <c r="BDT846" s="14"/>
      <c r="BDU846" s="14"/>
      <c r="BDV846" s="14"/>
      <c r="BDW846" s="14"/>
      <c r="BDX846" s="14"/>
      <c r="BDY846" s="14"/>
      <c r="BDZ846" s="14"/>
      <c r="BEA846" s="14"/>
      <c r="BEB846" s="14"/>
      <c r="BEC846" s="14"/>
      <c r="BED846" s="14"/>
      <c r="BEE846" s="14"/>
      <c r="BEF846" s="14"/>
      <c r="BEG846" s="14"/>
      <c r="BEH846" s="14"/>
      <c r="BEI846" s="14"/>
      <c r="BEJ846" s="14"/>
      <c r="BEK846" s="14"/>
      <c r="BEL846" s="14"/>
      <c r="BEM846" s="14"/>
      <c r="BEN846" s="14"/>
      <c r="BEO846" s="14"/>
      <c r="BEP846" s="14"/>
      <c r="BEQ846" s="14"/>
      <c r="BER846" s="14"/>
      <c r="BES846" s="14"/>
      <c r="BET846" s="14"/>
      <c r="BEU846" s="14"/>
      <c r="BEV846" s="14"/>
      <c r="BEW846" s="14"/>
      <c r="BEX846" s="14"/>
      <c r="BEY846" s="14"/>
      <c r="BEZ846" s="14"/>
      <c r="BFA846" s="14"/>
      <c r="BFB846" s="14"/>
      <c r="BFC846" s="14"/>
      <c r="BFD846" s="14"/>
      <c r="BFE846" s="14"/>
      <c r="BFF846" s="14"/>
      <c r="BFG846" s="14"/>
      <c r="BFH846" s="14"/>
      <c r="BFI846" s="14"/>
      <c r="BFJ846" s="14"/>
      <c r="BFK846" s="14"/>
      <c r="BFL846" s="14"/>
      <c r="BFM846" s="14"/>
      <c r="BFN846" s="14"/>
      <c r="BFO846" s="14"/>
      <c r="BFP846" s="14"/>
      <c r="BFQ846" s="14"/>
      <c r="BFR846" s="14"/>
      <c r="BFS846" s="14"/>
      <c r="BFT846" s="14"/>
      <c r="BFU846" s="14"/>
      <c r="BFV846" s="14"/>
      <c r="BFW846" s="14"/>
      <c r="BFX846" s="14"/>
      <c r="BFY846" s="14"/>
      <c r="BFZ846" s="14"/>
      <c r="BGA846" s="14"/>
      <c r="BGB846" s="14"/>
      <c r="BGC846" s="14"/>
      <c r="BGD846" s="14"/>
      <c r="BGE846" s="14"/>
      <c r="BGF846" s="14"/>
      <c r="BGG846" s="14"/>
      <c r="BGH846" s="14"/>
      <c r="BGI846" s="14"/>
      <c r="BGJ846" s="14"/>
      <c r="BGK846" s="14"/>
      <c r="BGL846" s="14"/>
      <c r="BGM846" s="14"/>
      <c r="BGN846" s="14"/>
      <c r="BGO846" s="14"/>
      <c r="BGP846" s="14"/>
      <c r="BGQ846" s="14"/>
      <c r="BGR846" s="14"/>
      <c r="BGS846" s="14"/>
      <c r="BGT846" s="14"/>
      <c r="BGU846" s="14"/>
      <c r="BGV846" s="14"/>
      <c r="BGW846" s="14"/>
      <c r="BGX846" s="14"/>
      <c r="BGY846" s="14"/>
      <c r="BGZ846" s="14"/>
      <c r="BHA846" s="14"/>
      <c r="BHB846" s="14"/>
      <c r="BHC846" s="14"/>
      <c r="BHD846" s="14"/>
      <c r="BHE846" s="14"/>
      <c r="BHF846" s="14"/>
      <c r="BHG846" s="14"/>
      <c r="BHH846" s="14"/>
      <c r="BHI846" s="14"/>
      <c r="BHJ846" s="14"/>
      <c r="BHK846" s="14"/>
      <c r="BHL846" s="14"/>
      <c r="BHM846" s="14"/>
      <c r="BHN846" s="14"/>
      <c r="BHO846" s="14"/>
      <c r="BHP846" s="14"/>
      <c r="BHQ846" s="14"/>
      <c r="BHR846" s="14"/>
      <c r="BHS846" s="14"/>
      <c r="BHT846" s="14"/>
      <c r="BHU846" s="14"/>
      <c r="BHV846" s="14"/>
      <c r="BHW846" s="14"/>
      <c r="BHX846" s="14"/>
      <c r="BHY846" s="14"/>
      <c r="BHZ846" s="14"/>
      <c r="BIA846" s="14"/>
      <c r="BIB846" s="14"/>
      <c r="BIC846" s="14"/>
      <c r="BID846" s="14"/>
      <c r="BIE846" s="14"/>
      <c r="BIF846" s="14"/>
      <c r="BIG846" s="14"/>
      <c r="BIH846" s="14"/>
      <c r="BII846" s="14"/>
      <c r="BIJ846" s="14"/>
      <c r="BIK846" s="14"/>
      <c r="BIL846" s="14"/>
      <c r="BIM846" s="14"/>
      <c r="BIN846" s="14"/>
      <c r="BIO846" s="14"/>
      <c r="BIP846" s="14"/>
      <c r="BIQ846" s="14"/>
      <c r="BIR846" s="14"/>
      <c r="BIS846" s="14"/>
      <c r="BIT846" s="14"/>
      <c r="BIU846" s="14"/>
      <c r="BIV846" s="14"/>
      <c r="BIW846" s="14"/>
      <c r="BIX846" s="14"/>
      <c r="BIY846" s="14"/>
      <c r="BIZ846" s="14"/>
      <c r="BJA846" s="14"/>
      <c r="BJB846" s="14"/>
      <c r="BJC846" s="14"/>
      <c r="BJD846" s="14"/>
      <c r="BJE846" s="14"/>
      <c r="BJF846" s="14"/>
      <c r="BJG846" s="14"/>
      <c r="BJH846" s="14"/>
      <c r="BJI846" s="14"/>
      <c r="BJJ846" s="14"/>
      <c r="BJK846" s="14"/>
      <c r="BJL846" s="14"/>
      <c r="BJM846" s="14"/>
      <c r="BJN846" s="14"/>
      <c r="BJO846" s="14"/>
      <c r="BJP846" s="14"/>
      <c r="BJQ846" s="14"/>
      <c r="BJR846" s="14"/>
      <c r="BJS846" s="14"/>
      <c r="BJT846" s="14"/>
      <c r="BJU846" s="14"/>
      <c r="BJV846" s="14"/>
      <c r="BJW846" s="14"/>
      <c r="BJX846" s="14"/>
      <c r="BJY846" s="14"/>
      <c r="BJZ846" s="14"/>
      <c r="BKA846" s="14"/>
      <c r="BKB846" s="14"/>
      <c r="BKC846" s="14"/>
      <c r="BKD846" s="14"/>
      <c r="BKE846" s="14"/>
      <c r="BKF846" s="14"/>
      <c r="BKG846" s="14"/>
      <c r="BKH846" s="14"/>
      <c r="BKI846" s="14"/>
      <c r="BKJ846" s="14"/>
      <c r="BKK846" s="14"/>
      <c r="BKL846" s="14"/>
      <c r="BKM846" s="14"/>
      <c r="BKN846" s="14"/>
      <c r="BKO846" s="14"/>
      <c r="BKP846" s="14"/>
      <c r="BKQ846" s="14"/>
      <c r="BKR846" s="14"/>
      <c r="BKS846" s="14"/>
      <c r="BKT846" s="14"/>
      <c r="BKU846" s="14"/>
      <c r="BKV846" s="14"/>
      <c r="BKW846" s="14"/>
      <c r="BKX846" s="14"/>
      <c r="BKY846" s="14"/>
      <c r="BKZ846" s="14"/>
      <c r="BLA846" s="14"/>
      <c r="BLB846" s="14"/>
      <c r="BLC846" s="14"/>
      <c r="BLD846" s="14"/>
      <c r="BLE846" s="14"/>
      <c r="BLF846" s="14"/>
      <c r="BLG846" s="14"/>
      <c r="BLH846" s="14"/>
      <c r="BLI846" s="14"/>
      <c r="BLJ846" s="14"/>
      <c r="BLK846" s="14"/>
      <c r="BLL846" s="14"/>
      <c r="BLM846" s="14"/>
      <c r="BLN846" s="14"/>
      <c r="BLO846" s="14"/>
      <c r="BLP846" s="14"/>
      <c r="BLQ846" s="14"/>
      <c r="BLR846" s="14"/>
      <c r="BLS846" s="14"/>
      <c r="BLT846" s="14"/>
      <c r="BLU846" s="14"/>
      <c r="BLV846" s="14"/>
      <c r="BLW846" s="14"/>
      <c r="BLX846" s="14"/>
      <c r="BLY846" s="14"/>
      <c r="BLZ846" s="14"/>
      <c r="BMA846" s="14"/>
      <c r="BMB846" s="14"/>
      <c r="BMC846" s="14"/>
      <c r="BMD846" s="14"/>
      <c r="BME846" s="14"/>
      <c r="BMF846" s="14"/>
      <c r="BMG846" s="14"/>
      <c r="BMH846" s="14"/>
      <c r="BMI846" s="14"/>
      <c r="BMJ846" s="14"/>
      <c r="BMK846" s="14"/>
      <c r="BML846" s="14"/>
      <c r="BMM846" s="14"/>
      <c r="BMN846" s="14"/>
      <c r="BMO846" s="14"/>
      <c r="BMP846" s="14"/>
      <c r="BMQ846" s="14"/>
      <c r="BMR846" s="14"/>
      <c r="BMS846" s="14"/>
      <c r="BMT846" s="14"/>
      <c r="BMU846" s="14"/>
      <c r="BMV846" s="14"/>
      <c r="BMW846" s="14"/>
      <c r="BMX846" s="14"/>
      <c r="BMY846" s="14"/>
      <c r="BMZ846" s="14"/>
      <c r="BNA846" s="14"/>
      <c r="BNB846" s="14"/>
      <c r="BNC846" s="14"/>
      <c r="BND846" s="14"/>
      <c r="BNE846" s="14"/>
      <c r="BNF846" s="14"/>
      <c r="BNG846" s="14"/>
      <c r="BNH846" s="14"/>
      <c r="BNI846" s="14"/>
      <c r="BNJ846" s="14"/>
      <c r="BNK846" s="14"/>
      <c r="BNL846" s="14"/>
      <c r="BNM846" s="14"/>
      <c r="BNN846" s="14"/>
      <c r="BNO846" s="14"/>
      <c r="BNP846" s="14"/>
      <c r="BNQ846" s="14"/>
      <c r="BNR846" s="14"/>
      <c r="BNS846" s="14"/>
      <c r="BNT846" s="14"/>
      <c r="BNU846" s="14"/>
      <c r="BNV846" s="14"/>
      <c r="BNW846" s="14"/>
      <c r="BNX846" s="14"/>
      <c r="BNY846" s="14"/>
      <c r="BNZ846" s="14"/>
      <c r="BOA846" s="14"/>
      <c r="BOB846" s="14"/>
      <c r="BOC846" s="14"/>
      <c r="BOD846" s="14"/>
      <c r="BOE846" s="14"/>
      <c r="BOF846" s="14"/>
      <c r="BOG846" s="14"/>
      <c r="BOH846" s="14"/>
      <c r="BOI846" s="14"/>
      <c r="BOJ846" s="14"/>
      <c r="BOK846" s="14"/>
      <c r="BOL846" s="14"/>
      <c r="BOM846" s="14"/>
      <c r="BON846" s="14"/>
      <c r="BOO846" s="14"/>
      <c r="BOP846" s="14"/>
      <c r="BOQ846" s="14"/>
      <c r="BOR846" s="14"/>
      <c r="BOS846" s="14"/>
      <c r="BOT846" s="14"/>
      <c r="BOU846" s="14"/>
      <c r="BOV846" s="14"/>
      <c r="BOW846" s="14"/>
      <c r="BOX846" s="14"/>
      <c r="BOY846" s="14"/>
      <c r="BOZ846" s="14"/>
      <c r="BPA846" s="14"/>
      <c r="BPB846" s="14"/>
      <c r="BPC846" s="14"/>
      <c r="BPD846" s="14"/>
      <c r="BPE846" s="14"/>
      <c r="BPF846" s="14"/>
      <c r="BPG846" s="14"/>
      <c r="BPH846" s="14"/>
      <c r="BPI846" s="14"/>
      <c r="BPJ846" s="14"/>
      <c r="BPK846" s="14"/>
      <c r="BPL846" s="14"/>
      <c r="BPM846" s="14"/>
      <c r="BPN846" s="14"/>
      <c r="BPO846" s="14"/>
      <c r="BPP846" s="14"/>
      <c r="BPQ846" s="14"/>
      <c r="BPR846" s="14"/>
      <c r="BPS846" s="14"/>
      <c r="BPT846" s="14"/>
      <c r="BPU846" s="14"/>
      <c r="BPV846" s="14"/>
      <c r="BPW846" s="14"/>
      <c r="BPX846" s="14"/>
      <c r="BPY846" s="14"/>
      <c r="BPZ846" s="14"/>
      <c r="BQA846" s="14"/>
      <c r="BQB846" s="14"/>
      <c r="BQC846" s="14"/>
      <c r="BQD846" s="14"/>
      <c r="BQE846" s="14"/>
      <c r="BQF846" s="14"/>
      <c r="BQG846" s="14"/>
      <c r="BQH846" s="14"/>
      <c r="BQI846" s="14"/>
      <c r="BQJ846" s="14"/>
      <c r="BQK846" s="14"/>
      <c r="BQL846" s="14"/>
      <c r="BQM846" s="14"/>
      <c r="BQN846" s="14"/>
      <c r="BQO846" s="14"/>
      <c r="BQP846" s="14"/>
      <c r="BQQ846" s="14"/>
      <c r="BQR846" s="14"/>
      <c r="BQS846" s="14"/>
      <c r="BQT846" s="14"/>
      <c r="BQU846" s="14"/>
      <c r="BQV846" s="14"/>
      <c r="BQW846" s="14"/>
      <c r="BQX846" s="14"/>
      <c r="BQY846" s="14"/>
      <c r="BQZ846" s="14"/>
      <c r="BRA846" s="14"/>
      <c r="BRB846" s="14"/>
      <c r="BRC846" s="14"/>
      <c r="BRD846" s="14"/>
      <c r="BRE846" s="14"/>
      <c r="BRF846" s="14"/>
      <c r="BRG846" s="14"/>
      <c r="BRH846" s="14"/>
      <c r="BRI846" s="14"/>
      <c r="BRJ846" s="14"/>
      <c r="BRK846" s="14"/>
      <c r="BRL846" s="14"/>
      <c r="BRM846" s="14"/>
      <c r="BRN846" s="14"/>
      <c r="BRO846" s="14"/>
      <c r="BRP846" s="14"/>
      <c r="BRQ846" s="14"/>
      <c r="BRR846" s="14"/>
      <c r="BRS846" s="14"/>
      <c r="BRT846" s="14"/>
      <c r="BRU846" s="14"/>
      <c r="BRV846" s="14"/>
      <c r="BRW846" s="14"/>
      <c r="BRX846" s="14"/>
      <c r="BRY846" s="14"/>
      <c r="BRZ846" s="14"/>
      <c r="BSA846" s="14"/>
      <c r="BSB846" s="14"/>
      <c r="BSC846" s="14"/>
      <c r="BSD846" s="14"/>
      <c r="BSE846" s="14"/>
      <c r="BSF846" s="14"/>
      <c r="BSG846" s="14"/>
      <c r="BSH846" s="14"/>
      <c r="BSI846" s="14"/>
      <c r="BSJ846" s="14"/>
      <c r="BSK846" s="14"/>
      <c r="BSL846" s="14"/>
      <c r="BSM846" s="14"/>
      <c r="BSN846" s="14"/>
      <c r="BSO846" s="14"/>
      <c r="BSP846" s="14"/>
      <c r="BSQ846" s="14"/>
      <c r="BSR846" s="14"/>
      <c r="BSS846" s="14"/>
      <c r="BST846" s="14"/>
      <c r="BSU846" s="14"/>
      <c r="BSV846" s="14"/>
      <c r="BSW846" s="14"/>
      <c r="BSX846" s="14"/>
      <c r="BSY846" s="14"/>
      <c r="BSZ846" s="14"/>
      <c r="BTA846" s="14"/>
      <c r="BTB846" s="14"/>
      <c r="BTC846" s="14"/>
      <c r="BTD846" s="14"/>
      <c r="BTE846" s="14"/>
      <c r="BTF846" s="14"/>
      <c r="BTG846" s="14"/>
      <c r="BTH846" s="14"/>
      <c r="BTI846" s="14"/>
      <c r="BTJ846" s="14"/>
      <c r="BTK846" s="14"/>
      <c r="BTL846" s="14"/>
      <c r="BTM846" s="14"/>
      <c r="BTN846" s="14"/>
      <c r="BTO846" s="14"/>
      <c r="BTP846" s="14"/>
      <c r="BTQ846" s="14"/>
      <c r="BTR846" s="14"/>
      <c r="BTS846" s="14"/>
      <c r="BTT846" s="14"/>
      <c r="BTU846" s="14"/>
      <c r="BTV846" s="14"/>
      <c r="BTW846" s="14"/>
      <c r="BTX846" s="14"/>
      <c r="BTY846" s="14"/>
      <c r="BTZ846" s="14"/>
      <c r="BUA846" s="14"/>
      <c r="BUB846" s="14"/>
      <c r="BUC846" s="14"/>
      <c r="BUD846" s="14"/>
      <c r="BUE846" s="14"/>
      <c r="BUF846" s="14"/>
      <c r="BUG846" s="14"/>
      <c r="BUH846" s="14"/>
      <c r="BUI846" s="14"/>
      <c r="BUJ846" s="14"/>
      <c r="BUK846" s="14"/>
      <c r="BUL846" s="14"/>
      <c r="BUM846" s="14"/>
      <c r="BUN846" s="14"/>
      <c r="BUO846" s="14"/>
      <c r="BUP846" s="14"/>
      <c r="BUQ846" s="14"/>
      <c r="BUR846" s="14"/>
      <c r="BUS846" s="14"/>
      <c r="BUT846" s="14"/>
      <c r="BUU846" s="14"/>
      <c r="BUV846" s="14"/>
      <c r="BUW846" s="14"/>
      <c r="BUX846" s="14"/>
      <c r="BUY846" s="14"/>
      <c r="BUZ846" s="14"/>
      <c r="BVA846" s="14"/>
      <c r="BVB846" s="14"/>
      <c r="BVC846" s="14"/>
      <c r="BVD846" s="14"/>
      <c r="BVE846" s="14"/>
      <c r="BVF846" s="14"/>
      <c r="BVG846" s="14"/>
      <c r="BVH846" s="14"/>
      <c r="BVI846" s="14"/>
      <c r="BVJ846" s="14"/>
      <c r="BVK846" s="14"/>
      <c r="BVL846" s="14"/>
      <c r="BVM846" s="14"/>
      <c r="BVN846" s="14"/>
      <c r="BVO846" s="14"/>
      <c r="BVP846" s="14"/>
      <c r="BVQ846" s="14"/>
      <c r="BVR846" s="14"/>
      <c r="BVS846" s="14"/>
      <c r="BVT846" s="14"/>
      <c r="BVU846" s="14"/>
      <c r="BVV846" s="14"/>
      <c r="BVW846" s="14"/>
      <c r="BVX846" s="14"/>
      <c r="BVY846" s="14"/>
      <c r="BVZ846" s="14"/>
      <c r="BWA846" s="14"/>
      <c r="BWB846" s="14"/>
      <c r="BWC846" s="14"/>
      <c r="BWD846" s="14"/>
      <c r="BWE846" s="14"/>
      <c r="BWF846" s="14"/>
      <c r="BWG846" s="14"/>
      <c r="BWH846" s="14"/>
      <c r="BWI846" s="14"/>
      <c r="BWJ846" s="14"/>
      <c r="BWK846" s="14"/>
      <c r="BWL846" s="14"/>
      <c r="BWM846" s="14"/>
      <c r="BWN846" s="14"/>
      <c r="BWO846" s="14"/>
      <c r="BWP846" s="14"/>
      <c r="BWQ846" s="14"/>
      <c r="BWR846" s="14"/>
      <c r="BWS846" s="14"/>
      <c r="BWT846" s="14"/>
      <c r="BWU846" s="14"/>
      <c r="BWV846" s="14"/>
      <c r="BWW846" s="14"/>
      <c r="BWX846" s="14"/>
      <c r="BWY846" s="14"/>
      <c r="BWZ846" s="14"/>
      <c r="BXA846" s="14"/>
      <c r="BXB846" s="14"/>
      <c r="BXC846" s="14"/>
      <c r="BXD846" s="14"/>
      <c r="BXE846" s="14"/>
      <c r="BXF846" s="14"/>
      <c r="BXG846" s="14"/>
      <c r="BXH846" s="14"/>
      <c r="BXI846" s="14"/>
      <c r="BXJ846" s="14"/>
      <c r="BXK846" s="14"/>
      <c r="BXL846" s="14"/>
      <c r="BXM846" s="14"/>
      <c r="BXN846" s="14"/>
      <c r="BXO846" s="14"/>
      <c r="BXP846" s="14"/>
      <c r="BXQ846" s="14"/>
      <c r="BXR846" s="14"/>
      <c r="BXS846" s="14"/>
      <c r="BXT846" s="14"/>
      <c r="BXU846" s="14"/>
      <c r="BXV846" s="14"/>
      <c r="BXW846" s="14"/>
      <c r="BXX846" s="14"/>
      <c r="BXY846" s="14"/>
      <c r="BXZ846" s="14"/>
      <c r="BYA846" s="14"/>
      <c r="BYB846" s="14"/>
      <c r="BYC846" s="14"/>
      <c r="BYD846" s="14"/>
      <c r="BYE846" s="14"/>
      <c r="BYF846" s="14"/>
      <c r="BYG846" s="14"/>
      <c r="BYH846" s="14"/>
      <c r="BYI846" s="14"/>
      <c r="BYJ846" s="14"/>
      <c r="BYK846" s="14"/>
      <c r="BYL846" s="14"/>
      <c r="BYM846" s="14"/>
      <c r="BYN846" s="14"/>
      <c r="BYO846" s="14"/>
      <c r="BYP846" s="14"/>
      <c r="BYQ846" s="14"/>
      <c r="BYR846" s="14"/>
      <c r="BYS846" s="14"/>
      <c r="BYT846" s="14"/>
      <c r="BYU846" s="14"/>
      <c r="BYV846" s="14"/>
      <c r="BYW846" s="14"/>
      <c r="BYX846" s="14"/>
      <c r="BYY846" s="14"/>
      <c r="BYZ846" s="14"/>
      <c r="BZA846" s="14"/>
      <c r="BZB846" s="14"/>
      <c r="BZC846" s="14"/>
      <c r="BZD846" s="14"/>
      <c r="BZE846" s="14"/>
      <c r="BZF846" s="14"/>
      <c r="BZG846" s="14"/>
      <c r="BZH846" s="14"/>
      <c r="BZI846" s="14"/>
      <c r="BZJ846" s="14"/>
      <c r="BZK846" s="14"/>
      <c r="BZL846" s="14"/>
      <c r="BZM846" s="14"/>
      <c r="BZN846" s="14"/>
      <c r="BZO846" s="14"/>
      <c r="BZP846" s="14"/>
      <c r="BZQ846" s="14"/>
      <c r="BZR846" s="14"/>
      <c r="BZS846" s="14"/>
      <c r="BZT846" s="14"/>
      <c r="BZU846" s="14"/>
      <c r="BZV846" s="14"/>
      <c r="BZW846" s="14"/>
      <c r="BZX846" s="14"/>
      <c r="BZY846" s="14"/>
      <c r="BZZ846" s="14"/>
      <c r="CAA846" s="14"/>
      <c r="CAB846" s="14"/>
      <c r="CAC846" s="14"/>
      <c r="CAD846" s="14"/>
      <c r="CAE846" s="14"/>
      <c r="CAF846" s="14"/>
      <c r="CAG846" s="14"/>
      <c r="CAH846" s="14"/>
      <c r="CAI846" s="14"/>
      <c r="CAJ846" s="14"/>
      <c r="CAK846" s="14"/>
      <c r="CAL846" s="14"/>
      <c r="CAM846" s="14"/>
      <c r="CAN846" s="14"/>
      <c r="CAO846" s="14"/>
      <c r="CAP846" s="14"/>
      <c r="CAQ846" s="14"/>
      <c r="CAR846" s="14"/>
      <c r="CAS846" s="14"/>
      <c r="CAT846" s="14"/>
      <c r="CAU846" s="14"/>
      <c r="CAV846" s="14"/>
      <c r="CAW846" s="14"/>
      <c r="CAX846" s="14"/>
      <c r="CAY846" s="14"/>
      <c r="CAZ846" s="14"/>
      <c r="CBA846" s="14"/>
      <c r="CBB846" s="14"/>
      <c r="CBC846" s="14"/>
      <c r="CBD846" s="14"/>
      <c r="CBE846" s="14"/>
      <c r="CBF846" s="14"/>
      <c r="CBG846" s="14"/>
      <c r="CBH846" s="14"/>
      <c r="CBI846" s="14"/>
      <c r="CBJ846" s="14"/>
      <c r="CBK846" s="14"/>
      <c r="CBL846" s="14"/>
      <c r="CBM846" s="14"/>
      <c r="CBN846" s="14"/>
      <c r="CBO846" s="14"/>
      <c r="CBP846" s="14"/>
      <c r="CBQ846" s="14"/>
      <c r="CBR846" s="14"/>
      <c r="CBS846" s="14"/>
      <c r="CBT846" s="14"/>
      <c r="CBU846" s="14"/>
      <c r="CBV846" s="14"/>
      <c r="CBW846" s="14"/>
      <c r="CBX846" s="14"/>
      <c r="CBY846" s="14"/>
      <c r="CBZ846" s="14"/>
      <c r="CCA846" s="14"/>
      <c r="CCB846" s="14"/>
      <c r="CCC846" s="14"/>
      <c r="CCD846" s="14"/>
      <c r="CCE846" s="14"/>
      <c r="CCF846" s="14"/>
      <c r="CCG846" s="14"/>
      <c r="CCH846" s="14"/>
      <c r="CCI846" s="14"/>
      <c r="CCJ846" s="14"/>
      <c r="CCK846" s="14"/>
      <c r="CCL846" s="14"/>
      <c r="CCM846" s="14"/>
      <c r="CCN846" s="14"/>
      <c r="CCO846" s="14"/>
      <c r="CCP846" s="14"/>
      <c r="CCQ846" s="14"/>
      <c r="CCR846" s="14"/>
      <c r="CCS846" s="14"/>
      <c r="CCT846" s="14"/>
      <c r="CCU846" s="14"/>
      <c r="CCV846" s="14"/>
      <c r="CCW846" s="14"/>
      <c r="CCX846" s="14"/>
      <c r="CCY846" s="14"/>
      <c r="CCZ846" s="14"/>
      <c r="CDA846" s="14"/>
      <c r="CDB846" s="14"/>
      <c r="CDC846" s="14"/>
      <c r="CDD846" s="14"/>
      <c r="CDE846" s="14"/>
      <c r="CDF846" s="14"/>
      <c r="CDG846" s="14"/>
      <c r="CDH846" s="14"/>
      <c r="CDI846" s="14"/>
      <c r="CDJ846" s="14"/>
      <c r="CDK846" s="14"/>
      <c r="CDL846" s="14"/>
      <c r="CDM846" s="14"/>
      <c r="CDN846" s="14"/>
      <c r="CDO846" s="14"/>
      <c r="CDP846" s="14"/>
      <c r="CDQ846" s="14"/>
      <c r="CDR846" s="14"/>
      <c r="CDS846" s="14"/>
      <c r="CDT846" s="14"/>
      <c r="CDU846" s="14"/>
      <c r="CDV846" s="14"/>
      <c r="CDW846" s="14"/>
      <c r="CDX846" s="14"/>
      <c r="CDY846" s="14"/>
      <c r="CDZ846" s="14"/>
      <c r="CEA846" s="14"/>
      <c r="CEB846" s="14"/>
      <c r="CEC846" s="14"/>
      <c r="CED846" s="14"/>
      <c r="CEE846" s="14"/>
      <c r="CEF846" s="14"/>
      <c r="CEG846" s="14"/>
      <c r="CEH846" s="14"/>
      <c r="CEI846" s="14"/>
      <c r="CEJ846" s="14"/>
      <c r="CEK846" s="14"/>
      <c r="CEL846" s="14"/>
      <c r="CEM846" s="14"/>
      <c r="CEN846" s="14"/>
      <c r="CEO846" s="14"/>
      <c r="CEP846" s="14"/>
      <c r="CEQ846" s="14"/>
      <c r="CER846" s="14"/>
      <c r="CES846" s="14"/>
      <c r="CET846" s="14"/>
      <c r="CEU846" s="14"/>
      <c r="CEV846" s="14"/>
      <c r="CEW846" s="14"/>
      <c r="CEX846" s="14"/>
      <c r="CEY846" s="14"/>
      <c r="CEZ846" s="14"/>
      <c r="CFA846" s="14"/>
      <c r="CFB846" s="14"/>
      <c r="CFC846" s="14"/>
      <c r="CFD846" s="14"/>
      <c r="CFE846" s="14"/>
      <c r="CFF846" s="14"/>
      <c r="CFG846" s="14"/>
      <c r="CFH846" s="14"/>
      <c r="CFI846" s="14"/>
      <c r="CFJ846" s="14"/>
      <c r="CFK846" s="14"/>
      <c r="CFL846" s="14"/>
      <c r="CFM846" s="14"/>
      <c r="CFN846" s="14"/>
      <c r="CFO846" s="14"/>
      <c r="CFP846" s="14"/>
      <c r="CFQ846" s="14"/>
      <c r="CFR846" s="14"/>
      <c r="CFS846" s="14"/>
      <c r="CFT846" s="14"/>
      <c r="CFU846" s="14"/>
      <c r="CFV846" s="14"/>
      <c r="CFW846" s="14"/>
      <c r="CFX846" s="14"/>
      <c r="CFY846" s="14"/>
      <c r="CFZ846" s="14"/>
      <c r="CGA846" s="14"/>
      <c r="CGB846" s="14"/>
      <c r="CGC846" s="14"/>
      <c r="CGD846" s="14"/>
      <c r="CGE846" s="14"/>
      <c r="CGF846" s="14"/>
      <c r="CGG846" s="14"/>
      <c r="CGH846" s="14"/>
      <c r="CGI846" s="14"/>
      <c r="CGJ846" s="14"/>
      <c r="CGK846" s="14"/>
      <c r="CGL846" s="14"/>
      <c r="CGM846" s="14"/>
      <c r="CGN846" s="14"/>
      <c r="CGO846" s="14"/>
      <c r="CGP846" s="14"/>
      <c r="CGQ846" s="14"/>
      <c r="CGR846" s="14"/>
      <c r="CGS846" s="14"/>
      <c r="CGT846" s="14"/>
      <c r="CGU846" s="14"/>
      <c r="CGV846" s="14"/>
      <c r="CGW846" s="14"/>
      <c r="CGX846" s="14"/>
      <c r="CGY846" s="14"/>
      <c r="CGZ846" s="14"/>
      <c r="CHA846" s="14"/>
      <c r="CHB846" s="14"/>
      <c r="CHC846" s="14"/>
      <c r="CHD846" s="14"/>
      <c r="CHE846" s="14"/>
      <c r="CHF846" s="14"/>
      <c r="CHG846" s="14"/>
      <c r="CHH846" s="14"/>
      <c r="CHI846" s="14"/>
      <c r="CHJ846" s="14"/>
      <c r="CHK846" s="14"/>
      <c r="CHL846" s="14"/>
      <c r="CHM846" s="14"/>
      <c r="CHN846" s="14"/>
      <c r="CHO846" s="14"/>
      <c r="CHP846" s="14"/>
      <c r="CHQ846" s="14"/>
      <c r="CHR846" s="14"/>
      <c r="CHS846" s="14"/>
      <c r="CHT846" s="14"/>
      <c r="CHU846" s="14"/>
      <c r="CHV846" s="14"/>
      <c r="CHW846" s="14"/>
      <c r="CHX846" s="14"/>
      <c r="CHY846" s="14"/>
      <c r="CHZ846" s="14"/>
      <c r="CIA846" s="14"/>
      <c r="CIB846" s="14"/>
      <c r="CIC846" s="14"/>
      <c r="CID846" s="14"/>
      <c r="CIE846" s="14"/>
      <c r="CIF846" s="14"/>
      <c r="CIG846" s="14"/>
      <c r="CIH846" s="14"/>
      <c r="CII846" s="14"/>
      <c r="CIJ846" s="14"/>
      <c r="CIK846" s="14"/>
      <c r="CIL846" s="14"/>
      <c r="CIM846" s="14"/>
      <c r="CIN846" s="14"/>
      <c r="CIO846" s="14"/>
      <c r="CIP846" s="14"/>
      <c r="CIQ846" s="14"/>
      <c r="CIR846" s="14"/>
      <c r="CIS846" s="14"/>
      <c r="CIT846" s="14"/>
      <c r="CIU846" s="14"/>
      <c r="CIV846" s="14"/>
      <c r="CIW846" s="14"/>
      <c r="CIX846" s="14"/>
      <c r="CIY846" s="14"/>
      <c r="CIZ846" s="14"/>
      <c r="CJA846" s="14"/>
      <c r="CJB846" s="14"/>
      <c r="CJC846" s="14"/>
      <c r="CJD846" s="14"/>
      <c r="CJE846" s="14"/>
      <c r="CJF846" s="14"/>
      <c r="CJG846" s="14"/>
      <c r="CJH846" s="14"/>
      <c r="CJI846" s="14"/>
      <c r="CJJ846" s="14"/>
      <c r="CJK846" s="14"/>
      <c r="CJL846" s="14"/>
      <c r="CJM846" s="14"/>
      <c r="CJN846" s="14"/>
      <c r="CJO846" s="14"/>
      <c r="CJP846" s="14"/>
      <c r="CJQ846" s="14"/>
      <c r="CJR846" s="14"/>
      <c r="CJS846" s="14"/>
      <c r="CJT846" s="14"/>
      <c r="CJU846" s="14"/>
      <c r="CJV846" s="14"/>
      <c r="CJW846" s="14"/>
      <c r="CJX846" s="14"/>
      <c r="CJY846" s="14"/>
      <c r="CJZ846" s="14"/>
      <c r="CKA846" s="14"/>
      <c r="CKB846" s="14"/>
      <c r="CKC846" s="14"/>
      <c r="CKD846" s="14"/>
      <c r="CKE846" s="14"/>
      <c r="CKF846" s="14"/>
      <c r="CKG846" s="14"/>
      <c r="CKH846" s="14"/>
      <c r="CKI846" s="14"/>
      <c r="CKJ846" s="14"/>
      <c r="CKK846" s="14"/>
      <c r="CKL846" s="14"/>
      <c r="CKM846" s="14"/>
      <c r="CKN846" s="14"/>
      <c r="CKO846" s="14"/>
      <c r="CKP846" s="14"/>
      <c r="CKQ846" s="14"/>
      <c r="CKR846" s="14"/>
      <c r="CKS846" s="14"/>
      <c r="CKT846" s="14"/>
      <c r="CKU846" s="14"/>
      <c r="CKV846" s="14"/>
      <c r="CKW846" s="14"/>
      <c r="CKX846" s="14"/>
      <c r="CKY846" s="14"/>
      <c r="CKZ846" s="14"/>
      <c r="CLA846" s="14"/>
      <c r="CLB846" s="14"/>
      <c r="CLC846" s="14"/>
      <c r="CLD846" s="14"/>
      <c r="CLE846" s="14"/>
      <c r="CLF846" s="14"/>
      <c r="CLG846" s="14"/>
      <c r="CLH846" s="14"/>
      <c r="CLI846" s="14"/>
      <c r="CLJ846" s="14"/>
      <c r="CLK846" s="14"/>
      <c r="CLL846" s="14"/>
      <c r="CLM846" s="14"/>
      <c r="CLN846" s="14"/>
      <c r="CLO846" s="14"/>
      <c r="CLP846" s="14"/>
      <c r="CLQ846" s="14"/>
      <c r="CLR846" s="14"/>
      <c r="CLS846" s="14"/>
      <c r="CLT846" s="14"/>
      <c r="CLU846" s="14"/>
      <c r="CLV846" s="14"/>
      <c r="CLW846" s="14"/>
      <c r="CLX846" s="14"/>
      <c r="CLY846" s="14"/>
      <c r="CLZ846" s="14"/>
      <c r="CMA846" s="14"/>
      <c r="CMB846" s="14"/>
      <c r="CMC846" s="14"/>
      <c r="CMD846" s="14"/>
      <c r="CME846" s="14"/>
      <c r="CMF846" s="14"/>
      <c r="CMG846" s="14"/>
      <c r="CMH846" s="14"/>
      <c r="CMI846" s="14"/>
      <c r="CMJ846" s="14"/>
      <c r="CMK846" s="14"/>
      <c r="CML846" s="14"/>
      <c r="CMM846" s="14"/>
      <c r="CMN846" s="14"/>
      <c r="CMO846" s="14"/>
      <c r="CMP846" s="14"/>
      <c r="CMQ846" s="14"/>
      <c r="CMR846" s="14"/>
      <c r="CMS846" s="14"/>
      <c r="CMT846" s="14"/>
      <c r="CMU846" s="14"/>
      <c r="CMV846" s="14"/>
      <c r="CMW846" s="14"/>
      <c r="CMX846" s="14"/>
      <c r="CMY846" s="14"/>
      <c r="CMZ846" s="14"/>
      <c r="CNA846" s="14"/>
      <c r="CNB846" s="14"/>
      <c r="CNC846" s="14"/>
      <c r="CND846" s="14"/>
      <c r="CNE846" s="14"/>
      <c r="CNF846" s="14"/>
      <c r="CNG846" s="14"/>
      <c r="CNH846" s="14"/>
      <c r="CNI846" s="14"/>
      <c r="CNJ846" s="14"/>
      <c r="CNK846" s="14"/>
      <c r="CNL846" s="14"/>
      <c r="CNM846" s="14"/>
      <c r="CNN846" s="14"/>
      <c r="CNO846" s="14"/>
      <c r="CNP846" s="14"/>
      <c r="CNQ846" s="14"/>
      <c r="CNR846" s="14"/>
      <c r="CNS846" s="14"/>
      <c r="CNT846" s="14"/>
      <c r="CNU846" s="14"/>
      <c r="CNV846" s="14"/>
      <c r="CNW846" s="14"/>
      <c r="CNX846" s="14"/>
      <c r="CNY846" s="14"/>
      <c r="CNZ846" s="14"/>
      <c r="COA846" s="14"/>
      <c r="COB846" s="14"/>
      <c r="COC846" s="14"/>
      <c r="COD846" s="14"/>
      <c r="COE846" s="14"/>
      <c r="COF846" s="14"/>
      <c r="COG846" s="14"/>
      <c r="COH846" s="14"/>
      <c r="COI846" s="14"/>
      <c r="COJ846" s="14"/>
      <c r="COK846" s="14"/>
      <c r="COL846" s="14"/>
      <c r="COM846" s="14"/>
      <c r="CON846" s="14"/>
      <c r="COO846" s="14"/>
      <c r="COP846" s="14"/>
      <c r="COQ846" s="14"/>
      <c r="COR846" s="14"/>
      <c r="COS846" s="14"/>
      <c r="COT846" s="14"/>
      <c r="COU846" s="14"/>
      <c r="COV846" s="14"/>
      <c r="COW846" s="14"/>
      <c r="COX846" s="14"/>
      <c r="COY846" s="14"/>
      <c r="COZ846" s="14"/>
      <c r="CPA846" s="14"/>
      <c r="CPB846" s="14"/>
      <c r="CPC846" s="14"/>
      <c r="CPD846" s="14"/>
      <c r="CPE846" s="14"/>
      <c r="CPF846" s="14"/>
      <c r="CPG846" s="14"/>
      <c r="CPH846" s="14"/>
      <c r="CPI846" s="14"/>
      <c r="CPJ846" s="14"/>
      <c r="CPK846" s="14"/>
      <c r="CPL846" s="14"/>
      <c r="CPM846" s="14"/>
      <c r="CPN846" s="14"/>
      <c r="CPO846" s="14"/>
      <c r="CPP846" s="14"/>
      <c r="CPQ846" s="14"/>
      <c r="CPR846" s="14"/>
      <c r="CPS846" s="14"/>
      <c r="CPT846" s="14"/>
      <c r="CPU846" s="14"/>
      <c r="CPV846" s="14"/>
      <c r="CPW846" s="14"/>
      <c r="CPX846" s="14"/>
      <c r="CPY846" s="14"/>
      <c r="CPZ846" s="14"/>
      <c r="CQA846" s="14"/>
      <c r="CQB846" s="14"/>
      <c r="CQC846" s="14"/>
      <c r="CQD846" s="14"/>
      <c r="CQE846" s="14"/>
      <c r="CQF846" s="14"/>
      <c r="CQG846" s="14"/>
      <c r="CQH846" s="14"/>
      <c r="CQI846" s="14"/>
      <c r="CQJ846" s="14"/>
      <c r="CQK846" s="14"/>
      <c r="CQL846" s="14"/>
      <c r="CQM846" s="14"/>
      <c r="CQN846" s="14"/>
      <c r="CQO846" s="14"/>
      <c r="CQP846" s="14"/>
      <c r="CQQ846" s="14"/>
      <c r="CQR846" s="14"/>
      <c r="CQS846" s="14"/>
      <c r="CQT846" s="14"/>
      <c r="CQU846" s="14"/>
      <c r="CQV846" s="14"/>
      <c r="CQW846" s="14"/>
      <c r="CQX846" s="14"/>
      <c r="CQY846" s="14"/>
      <c r="CQZ846" s="14"/>
      <c r="CRA846" s="14"/>
      <c r="CRB846" s="14"/>
      <c r="CRC846" s="14"/>
      <c r="CRD846" s="14"/>
      <c r="CRE846" s="14"/>
      <c r="CRF846" s="14"/>
      <c r="CRG846" s="14"/>
      <c r="CRH846" s="14"/>
      <c r="CRI846" s="14"/>
      <c r="CRJ846" s="14"/>
      <c r="CRK846" s="14"/>
      <c r="CRL846" s="14"/>
      <c r="CRM846" s="14"/>
      <c r="CRN846" s="14"/>
      <c r="CRO846" s="14"/>
      <c r="CRP846" s="14"/>
      <c r="CRQ846" s="14"/>
      <c r="CRR846" s="14"/>
      <c r="CRS846" s="14"/>
      <c r="CRT846" s="14"/>
      <c r="CRU846" s="14"/>
      <c r="CRV846" s="14"/>
      <c r="CRW846" s="14"/>
      <c r="CRX846" s="14"/>
      <c r="CRY846" s="14"/>
      <c r="CRZ846" s="14"/>
      <c r="CSA846" s="14"/>
      <c r="CSB846" s="14"/>
      <c r="CSC846" s="14"/>
      <c r="CSD846" s="14"/>
      <c r="CSE846" s="14"/>
      <c r="CSF846" s="14"/>
      <c r="CSG846" s="14"/>
      <c r="CSH846" s="14"/>
      <c r="CSI846" s="14"/>
      <c r="CSJ846" s="14"/>
      <c r="CSK846" s="14"/>
      <c r="CSL846" s="14"/>
      <c r="CSM846" s="14"/>
      <c r="CSN846" s="14"/>
      <c r="CSO846" s="14"/>
      <c r="CSP846" s="14"/>
      <c r="CSQ846" s="14"/>
      <c r="CSR846" s="14"/>
      <c r="CSS846" s="14"/>
      <c r="CST846" s="14"/>
      <c r="CSU846" s="14"/>
      <c r="CSV846" s="14"/>
      <c r="CSW846" s="14"/>
      <c r="CSX846" s="14"/>
      <c r="CSY846" s="14"/>
      <c r="CSZ846" s="14"/>
      <c r="CTA846" s="14"/>
      <c r="CTB846" s="14"/>
      <c r="CTC846" s="14"/>
      <c r="CTD846" s="14"/>
      <c r="CTE846" s="14"/>
      <c r="CTF846" s="14"/>
      <c r="CTG846" s="14"/>
      <c r="CTH846" s="14"/>
      <c r="CTI846" s="14"/>
      <c r="CTJ846" s="14"/>
      <c r="CTK846" s="14"/>
      <c r="CTL846" s="14"/>
      <c r="CTM846" s="14"/>
      <c r="CTN846" s="14"/>
      <c r="CTO846" s="14"/>
      <c r="CTP846" s="14"/>
      <c r="CTQ846" s="14"/>
      <c r="CTR846" s="14"/>
      <c r="CTS846" s="14"/>
      <c r="CTT846" s="14"/>
      <c r="CTU846" s="14"/>
      <c r="CTV846" s="14"/>
      <c r="CTW846" s="14"/>
      <c r="CTX846" s="14"/>
      <c r="CTY846" s="14"/>
      <c r="CTZ846" s="14"/>
      <c r="CUA846" s="14"/>
      <c r="CUB846" s="14"/>
      <c r="CUC846" s="14"/>
      <c r="CUD846" s="14"/>
      <c r="CUE846" s="14"/>
      <c r="CUF846" s="14"/>
      <c r="CUG846" s="14"/>
      <c r="CUH846" s="14"/>
      <c r="CUI846" s="14"/>
      <c r="CUJ846" s="14"/>
      <c r="CUK846" s="14"/>
      <c r="CUL846" s="14"/>
      <c r="CUM846" s="14"/>
      <c r="CUN846" s="14"/>
      <c r="CUO846" s="14"/>
      <c r="CUP846" s="14"/>
      <c r="CUQ846" s="14"/>
      <c r="CUR846" s="14"/>
      <c r="CUS846" s="14"/>
      <c r="CUT846" s="14"/>
      <c r="CUU846" s="14"/>
      <c r="CUV846" s="14"/>
      <c r="CUW846" s="14"/>
      <c r="CUX846" s="14"/>
      <c r="CUY846" s="14"/>
      <c r="CUZ846" s="14"/>
      <c r="CVA846" s="14"/>
      <c r="CVB846" s="14"/>
      <c r="CVC846" s="14"/>
      <c r="CVD846" s="14"/>
      <c r="CVE846" s="14"/>
      <c r="CVF846" s="14"/>
      <c r="CVG846" s="14"/>
      <c r="CVH846" s="14"/>
      <c r="CVI846" s="14"/>
      <c r="CVJ846" s="14"/>
      <c r="CVK846" s="14"/>
      <c r="CVL846" s="14"/>
      <c r="CVM846" s="14"/>
      <c r="CVN846" s="14"/>
      <c r="CVO846" s="14"/>
      <c r="CVP846" s="14"/>
      <c r="CVQ846" s="14"/>
      <c r="CVR846" s="14"/>
      <c r="CVS846" s="14"/>
      <c r="CVT846" s="14"/>
      <c r="CVU846" s="14"/>
      <c r="CVV846" s="14"/>
      <c r="CVW846" s="14"/>
      <c r="CVX846" s="14"/>
      <c r="CVY846" s="14"/>
      <c r="CVZ846" s="14"/>
      <c r="CWA846" s="14"/>
      <c r="CWB846" s="14"/>
      <c r="CWC846" s="14"/>
      <c r="CWD846" s="14"/>
      <c r="CWE846" s="14"/>
      <c r="CWF846" s="14"/>
      <c r="CWG846" s="14"/>
      <c r="CWH846" s="14"/>
      <c r="CWI846" s="14"/>
      <c r="CWJ846" s="14"/>
      <c r="CWK846" s="14"/>
      <c r="CWL846" s="14"/>
      <c r="CWM846" s="14"/>
      <c r="CWN846" s="14"/>
      <c r="CWO846" s="14"/>
      <c r="CWP846" s="14"/>
      <c r="CWQ846" s="14"/>
      <c r="CWR846" s="14"/>
      <c r="CWS846" s="14"/>
      <c r="CWT846" s="14"/>
      <c r="CWU846" s="14"/>
      <c r="CWV846" s="14"/>
      <c r="CWW846" s="14"/>
      <c r="CWX846" s="14"/>
      <c r="CWY846" s="14"/>
      <c r="CWZ846" s="14"/>
      <c r="CXA846" s="14"/>
      <c r="CXB846" s="14"/>
      <c r="CXC846" s="14"/>
      <c r="CXD846" s="14"/>
      <c r="CXE846" s="14"/>
      <c r="CXF846" s="14"/>
      <c r="CXG846" s="14"/>
      <c r="CXH846" s="14"/>
      <c r="CXI846" s="14"/>
      <c r="CXJ846" s="14"/>
      <c r="CXK846" s="14"/>
      <c r="CXL846" s="14"/>
      <c r="CXM846" s="14"/>
      <c r="CXN846" s="14"/>
      <c r="CXO846" s="14"/>
      <c r="CXP846" s="14"/>
      <c r="CXQ846" s="14"/>
      <c r="CXR846" s="14"/>
      <c r="CXS846" s="14"/>
      <c r="CXT846" s="14"/>
      <c r="CXU846" s="14"/>
      <c r="CXV846" s="14"/>
      <c r="CXW846" s="14"/>
      <c r="CXX846" s="14"/>
      <c r="CXY846" s="14"/>
      <c r="CXZ846" s="14"/>
      <c r="CYA846" s="14"/>
      <c r="CYB846" s="14"/>
      <c r="CYC846" s="14"/>
      <c r="CYD846" s="14"/>
      <c r="CYE846" s="14"/>
      <c r="CYF846" s="14"/>
      <c r="CYG846" s="14"/>
      <c r="CYH846" s="14"/>
      <c r="CYI846" s="14"/>
      <c r="CYJ846" s="14"/>
      <c r="CYK846" s="14"/>
      <c r="CYL846" s="14"/>
      <c r="CYM846" s="14"/>
      <c r="CYN846" s="14"/>
      <c r="CYO846" s="14"/>
      <c r="CYP846" s="14"/>
      <c r="CYQ846" s="14"/>
      <c r="CYR846" s="14"/>
      <c r="CYS846" s="14"/>
      <c r="CYT846" s="14"/>
      <c r="CYU846" s="14"/>
      <c r="CYV846" s="14"/>
      <c r="CYW846" s="14"/>
      <c r="CYX846" s="14"/>
      <c r="CYY846" s="14"/>
      <c r="CYZ846" s="14"/>
      <c r="CZA846" s="14"/>
      <c r="CZB846" s="14"/>
      <c r="CZC846" s="14"/>
      <c r="CZD846" s="14"/>
      <c r="CZE846" s="14"/>
      <c r="CZF846" s="14"/>
      <c r="CZG846" s="14"/>
      <c r="CZH846" s="14"/>
      <c r="CZI846" s="14"/>
      <c r="CZJ846" s="14"/>
      <c r="CZK846" s="14"/>
      <c r="CZL846" s="14"/>
      <c r="CZM846" s="14"/>
      <c r="CZN846" s="14"/>
      <c r="CZO846" s="14"/>
      <c r="CZP846" s="14"/>
      <c r="CZQ846" s="14"/>
      <c r="CZR846" s="14"/>
      <c r="CZS846" s="14"/>
      <c r="CZT846" s="14"/>
      <c r="CZU846" s="14"/>
      <c r="CZV846" s="14"/>
      <c r="CZW846" s="14"/>
      <c r="CZX846" s="14"/>
      <c r="CZY846" s="14"/>
      <c r="CZZ846" s="14"/>
      <c r="DAA846" s="14"/>
      <c r="DAB846" s="14"/>
      <c r="DAC846" s="14"/>
      <c r="DAD846" s="14"/>
      <c r="DAE846" s="14"/>
      <c r="DAF846" s="14"/>
      <c r="DAG846" s="14"/>
      <c r="DAH846" s="14"/>
      <c r="DAI846" s="14"/>
      <c r="DAJ846" s="14"/>
      <c r="DAK846" s="14"/>
      <c r="DAL846" s="14"/>
      <c r="DAM846" s="14"/>
      <c r="DAN846" s="14"/>
      <c r="DAO846" s="14"/>
      <c r="DAP846" s="14"/>
      <c r="DAQ846" s="14"/>
      <c r="DAR846" s="14"/>
      <c r="DAS846" s="14"/>
      <c r="DAT846" s="14"/>
      <c r="DAU846" s="14"/>
      <c r="DAV846" s="14"/>
      <c r="DAW846" s="14"/>
      <c r="DAX846" s="14"/>
      <c r="DAY846" s="14"/>
      <c r="DAZ846" s="14"/>
      <c r="DBA846" s="14"/>
      <c r="DBB846" s="14"/>
      <c r="DBC846" s="14"/>
      <c r="DBD846" s="14"/>
      <c r="DBE846" s="14"/>
      <c r="DBF846" s="14"/>
      <c r="DBG846" s="14"/>
      <c r="DBH846" s="14"/>
      <c r="DBI846" s="14"/>
      <c r="DBJ846" s="14"/>
      <c r="DBK846" s="14"/>
      <c r="DBL846" s="14"/>
      <c r="DBM846" s="14"/>
      <c r="DBN846" s="14"/>
      <c r="DBO846" s="14"/>
      <c r="DBP846" s="14"/>
      <c r="DBQ846" s="14"/>
      <c r="DBR846" s="14"/>
      <c r="DBS846" s="14"/>
      <c r="DBT846" s="14"/>
      <c r="DBU846" s="14"/>
      <c r="DBV846" s="14"/>
      <c r="DBW846" s="14"/>
      <c r="DBX846" s="14"/>
      <c r="DBY846" s="14"/>
      <c r="DBZ846" s="14"/>
      <c r="DCA846" s="14"/>
      <c r="DCB846" s="14"/>
      <c r="DCC846" s="14"/>
      <c r="DCD846" s="14"/>
      <c r="DCE846" s="14"/>
      <c r="DCF846" s="14"/>
      <c r="DCG846" s="14"/>
      <c r="DCH846" s="14"/>
      <c r="DCI846" s="14"/>
      <c r="DCJ846" s="14"/>
      <c r="DCK846" s="14"/>
      <c r="DCL846" s="14"/>
      <c r="DCM846" s="14"/>
      <c r="DCN846" s="14"/>
      <c r="DCO846" s="14"/>
      <c r="DCP846" s="14"/>
      <c r="DCQ846" s="14"/>
      <c r="DCR846" s="14"/>
      <c r="DCS846" s="14"/>
      <c r="DCT846" s="14"/>
      <c r="DCU846" s="14"/>
      <c r="DCV846" s="14"/>
      <c r="DCW846" s="14"/>
      <c r="DCX846" s="14"/>
      <c r="DCY846" s="14"/>
      <c r="DCZ846" s="14"/>
      <c r="DDA846" s="14"/>
      <c r="DDB846" s="14"/>
      <c r="DDC846" s="14"/>
      <c r="DDD846" s="14"/>
      <c r="DDE846" s="14"/>
      <c r="DDF846" s="14"/>
      <c r="DDG846" s="14"/>
      <c r="DDH846" s="14"/>
      <c r="DDI846" s="14"/>
      <c r="DDJ846" s="14"/>
      <c r="DDK846" s="14"/>
      <c r="DDL846" s="14"/>
      <c r="DDM846" s="14"/>
      <c r="DDN846" s="14"/>
      <c r="DDO846" s="14"/>
      <c r="DDP846" s="14"/>
      <c r="DDQ846" s="14"/>
      <c r="DDR846" s="14"/>
      <c r="DDS846" s="14"/>
      <c r="DDT846" s="14"/>
      <c r="DDU846" s="14"/>
      <c r="DDV846" s="14"/>
      <c r="DDW846" s="14"/>
      <c r="DDX846" s="14"/>
      <c r="DDY846" s="14"/>
      <c r="DDZ846" s="14"/>
      <c r="DEA846" s="14"/>
      <c r="DEB846" s="14"/>
      <c r="DEC846" s="14"/>
      <c r="DED846" s="14"/>
      <c r="DEE846" s="14"/>
      <c r="DEF846" s="14"/>
      <c r="DEG846" s="14"/>
      <c r="DEH846" s="14"/>
      <c r="DEI846" s="14"/>
      <c r="DEJ846" s="14"/>
      <c r="DEK846" s="14"/>
      <c r="DEL846" s="14"/>
      <c r="DEM846" s="14"/>
      <c r="DEN846" s="14"/>
      <c r="DEO846" s="14"/>
      <c r="DEP846" s="14"/>
      <c r="DEQ846" s="14"/>
      <c r="DER846" s="14"/>
      <c r="DES846" s="14"/>
      <c r="DET846" s="14"/>
      <c r="DEU846" s="14"/>
      <c r="DEV846" s="14"/>
      <c r="DEW846" s="14"/>
      <c r="DEX846" s="14"/>
      <c r="DEY846" s="14"/>
      <c r="DEZ846" s="14"/>
      <c r="DFA846" s="14"/>
      <c r="DFB846" s="14"/>
      <c r="DFC846" s="14"/>
      <c r="DFD846" s="14"/>
      <c r="DFE846" s="14"/>
      <c r="DFF846" s="14"/>
      <c r="DFG846" s="14"/>
      <c r="DFH846" s="14"/>
      <c r="DFI846" s="14"/>
      <c r="DFJ846" s="14"/>
      <c r="DFK846" s="14"/>
      <c r="DFL846" s="14"/>
      <c r="DFM846" s="14"/>
      <c r="DFN846" s="14"/>
      <c r="DFO846" s="14"/>
      <c r="DFP846" s="14"/>
      <c r="DFQ846" s="14"/>
      <c r="DFR846" s="14"/>
      <c r="DFS846" s="14"/>
      <c r="DFT846" s="14"/>
      <c r="DFU846" s="14"/>
      <c r="DFV846" s="14"/>
      <c r="DFW846" s="14"/>
      <c r="DFX846" s="14"/>
      <c r="DFY846" s="14"/>
      <c r="DFZ846" s="14"/>
      <c r="DGA846" s="14"/>
      <c r="DGB846" s="14"/>
      <c r="DGC846" s="14"/>
      <c r="DGD846" s="14"/>
      <c r="DGE846" s="14"/>
      <c r="DGF846" s="14"/>
      <c r="DGG846" s="14"/>
      <c r="DGH846" s="14"/>
      <c r="DGI846" s="14"/>
      <c r="DGJ846" s="14"/>
      <c r="DGK846" s="14"/>
      <c r="DGL846" s="14"/>
      <c r="DGM846" s="14"/>
      <c r="DGN846" s="14"/>
      <c r="DGO846" s="14"/>
      <c r="DGP846" s="14"/>
      <c r="DGQ846" s="14"/>
      <c r="DGR846" s="14"/>
      <c r="DGS846" s="14"/>
      <c r="DGT846" s="14"/>
      <c r="DGU846" s="14"/>
      <c r="DGV846" s="14"/>
      <c r="DGW846" s="14"/>
      <c r="DGX846" s="14"/>
      <c r="DGY846" s="14"/>
      <c r="DGZ846" s="14"/>
      <c r="DHA846" s="14"/>
      <c r="DHB846" s="14"/>
      <c r="DHC846" s="14"/>
      <c r="DHD846" s="14"/>
      <c r="DHE846" s="14"/>
      <c r="DHF846" s="14"/>
      <c r="DHG846" s="14"/>
      <c r="DHH846" s="14"/>
      <c r="DHI846" s="14"/>
      <c r="DHJ846" s="14"/>
      <c r="DHK846" s="14"/>
      <c r="DHL846" s="14"/>
      <c r="DHM846" s="14"/>
      <c r="DHN846" s="14"/>
      <c r="DHO846" s="14"/>
      <c r="DHP846" s="14"/>
      <c r="DHQ846" s="14"/>
      <c r="DHR846" s="14"/>
      <c r="DHS846" s="14"/>
      <c r="DHT846" s="14"/>
      <c r="DHU846" s="14"/>
      <c r="DHV846" s="14"/>
      <c r="DHW846" s="14"/>
      <c r="DHX846" s="14"/>
      <c r="DHY846" s="14"/>
      <c r="DHZ846" s="14"/>
      <c r="DIA846" s="14"/>
      <c r="DIB846" s="14"/>
      <c r="DIC846" s="14"/>
      <c r="DID846" s="14"/>
      <c r="DIE846" s="14"/>
      <c r="DIF846" s="14"/>
      <c r="DIG846" s="14"/>
      <c r="DIH846" s="14"/>
      <c r="DII846" s="14"/>
      <c r="DIJ846" s="14"/>
      <c r="DIK846" s="14"/>
      <c r="DIL846" s="14"/>
      <c r="DIM846" s="14"/>
      <c r="DIN846" s="14"/>
      <c r="DIO846" s="14"/>
      <c r="DIP846" s="14"/>
      <c r="DIQ846" s="14"/>
      <c r="DIR846" s="14"/>
      <c r="DIS846" s="14"/>
      <c r="DIT846" s="14"/>
      <c r="DIU846" s="14"/>
      <c r="DIV846" s="14"/>
      <c r="DIW846" s="14"/>
      <c r="DIX846" s="14"/>
      <c r="DIY846" s="14"/>
      <c r="DIZ846" s="14"/>
      <c r="DJA846" s="14"/>
      <c r="DJB846" s="14"/>
      <c r="DJC846" s="14"/>
      <c r="DJD846" s="14"/>
      <c r="DJE846" s="14"/>
      <c r="DJF846" s="14"/>
      <c r="DJG846" s="14"/>
      <c r="DJH846" s="14"/>
      <c r="DJI846" s="14"/>
      <c r="DJJ846" s="14"/>
      <c r="DJK846" s="14"/>
      <c r="DJL846" s="14"/>
      <c r="DJM846" s="14"/>
      <c r="DJN846" s="14"/>
      <c r="DJO846" s="14"/>
      <c r="DJP846" s="14"/>
      <c r="DJQ846" s="14"/>
      <c r="DJR846" s="14"/>
      <c r="DJS846" s="14"/>
      <c r="DJT846" s="14"/>
      <c r="DJU846" s="14"/>
      <c r="DJV846" s="14"/>
      <c r="DJW846" s="14"/>
      <c r="DJX846" s="14"/>
      <c r="DJY846" s="14"/>
      <c r="DJZ846" s="14"/>
      <c r="DKA846" s="14"/>
      <c r="DKB846" s="14"/>
      <c r="DKC846" s="14"/>
      <c r="DKD846" s="14"/>
      <c r="DKE846" s="14"/>
      <c r="DKF846" s="14"/>
      <c r="DKG846" s="14"/>
      <c r="DKH846" s="14"/>
      <c r="DKI846" s="14"/>
      <c r="DKJ846" s="14"/>
      <c r="DKK846" s="14"/>
      <c r="DKL846" s="14"/>
      <c r="DKM846" s="14"/>
      <c r="DKN846" s="14"/>
      <c r="DKO846" s="14"/>
      <c r="DKP846" s="14"/>
      <c r="DKQ846" s="14"/>
      <c r="DKR846" s="14"/>
      <c r="DKS846" s="14"/>
      <c r="DKT846" s="14"/>
      <c r="DKU846" s="14"/>
      <c r="DKV846" s="14"/>
      <c r="DKW846" s="14"/>
      <c r="DKX846" s="14"/>
      <c r="DKY846" s="14"/>
      <c r="DKZ846" s="14"/>
      <c r="DLA846" s="14"/>
      <c r="DLB846" s="14"/>
      <c r="DLC846" s="14"/>
      <c r="DLD846" s="14"/>
      <c r="DLE846" s="14"/>
      <c r="DLF846" s="14"/>
      <c r="DLG846" s="14"/>
      <c r="DLH846" s="14"/>
      <c r="DLI846" s="14"/>
      <c r="DLJ846" s="14"/>
      <c r="DLK846" s="14"/>
      <c r="DLL846" s="14"/>
      <c r="DLM846" s="14"/>
      <c r="DLN846" s="14"/>
      <c r="DLO846" s="14"/>
      <c r="DLP846" s="14"/>
      <c r="DLQ846" s="14"/>
      <c r="DLR846" s="14"/>
      <c r="DLS846" s="14"/>
      <c r="DLT846" s="14"/>
      <c r="DLU846" s="14"/>
      <c r="DLV846" s="14"/>
      <c r="DLW846" s="14"/>
      <c r="DLX846" s="14"/>
      <c r="DLY846" s="14"/>
      <c r="DLZ846" s="14"/>
      <c r="DMA846" s="14"/>
      <c r="DMB846" s="14"/>
      <c r="DMC846" s="14"/>
      <c r="DMD846" s="14"/>
      <c r="DME846" s="14"/>
      <c r="DMF846" s="14"/>
      <c r="DMG846" s="14"/>
      <c r="DMH846" s="14"/>
      <c r="DMI846" s="14"/>
      <c r="DMJ846" s="14"/>
      <c r="DMK846" s="14"/>
      <c r="DML846" s="14"/>
      <c r="DMM846" s="14"/>
      <c r="DMN846" s="14"/>
      <c r="DMO846" s="14"/>
      <c r="DMP846" s="14"/>
      <c r="DMQ846" s="14"/>
      <c r="DMR846" s="14"/>
      <c r="DMS846" s="14"/>
      <c r="DMT846" s="14"/>
      <c r="DMU846" s="14"/>
      <c r="DMV846" s="14"/>
      <c r="DMW846" s="14"/>
      <c r="DMX846" s="14"/>
      <c r="DMY846" s="14"/>
      <c r="DMZ846" s="14"/>
      <c r="DNA846" s="14"/>
      <c r="DNB846" s="14"/>
      <c r="DNC846" s="14"/>
      <c r="DND846" s="14"/>
      <c r="DNE846" s="14"/>
      <c r="DNF846" s="14"/>
      <c r="DNG846" s="14"/>
      <c r="DNH846" s="14"/>
      <c r="DNI846" s="14"/>
      <c r="DNJ846" s="14"/>
      <c r="DNK846" s="14"/>
      <c r="DNL846" s="14"/>
      <c r="DNM846" s="14"/>
      <c r="DNN846" s="14"/>
      <c r="DNO846" s="14"/>
      <c r="DNP846" s="14"/>
      <c r="DNQ846" s="14"/>
      <c r="DNR846" s="14"/>
      <c r="DNS846" s="14"/>
      <c r="DNT846" s="14"/>
      <c r="DNU846" s="14"/>
      <c r="DNV846" s="14"/>
      <c r="DNW846" s="14"/>
      <c r="DNX846" s="14"/>
      <c r="DNY846" s="14"/>
      <c r="DNZ846" s="14"/>
      <c r="DOA846" s="14"/>
      <c r="DOB846" s="14"/>
      <c r="DOC846" s="14"/>
      <c r="DOD846" s="14"/>
      <c r="DOE846" s="14"/>
      <c r="DOF846" s="14"/>
      <c r="DOG846" s="14"/>
      <c r="DOH846" s="14"/>
      <c r="DOI846" s="14"/>
      <c r="DOJ846" s="14"/>
      <c r="DOK846" s="14"/>
      <c r="DOL846" s="14"/>
      <c r="DOM846" s="14"/>
      <c r="DON846" s="14"/>
      <c r="DOO846" s="14"/>
      <c r="DOP846" s="14"/>
      <c r="DOQ846" s="14"/>
      <c r="DOR846" s="14"/>
      <c r="DOS846" s="14"/>
      <c r="DOT846" s="14"/>
      <c r="DOU846" s="14"/>
      <c r="DOV846" s="14"/>
      <c r="DOW846" s="14"/>
      <c r="DOX846" s="14"/>
      <c r="DOY846" s="14"/>
      <c r="DOZ846" s="14"/>
      <c r="DPA846" s="14"/>
      <c r="DPB846" s="14"/>
      <c r="DPC846" s="14"/>
      <c r="DPD846" s="14"/>
      <c r="DPE846" s="14"/>
      <c r="DPF846" s="14"/>
      <c r="DPG846" s="14"/>
      <c r="DPH846" s="14"/>
      <c r="DPI846" s="14"/>
      <c r="DPJ846" s="14"/>
      <c r="DPK846" s="14"/>
      <c r="DPL846" s="14"/>
      <c r="DPM846" s="14"/>
      <c r="DPN846" s="14"/>
      <c r="DPO846" s="14"/>
      <c r="DPP846" s="14"/>
      <c r="DPQ846" s="14"/>
      <c r="DPR846" s="14"/>
      <c r="DPS846" s="14"/>
      <c r="DPT846" s="14"/>
      <c r="DPU846" s="14"/>
      <c r="DPV846" s="14"/>
      <c r="DPW846" s="14"/>
      <c r="DPX846" s="14"/>
      <c r="DPY846" s="14"/>
      <c r="DPZ846" s="14"/>
      <c r="DQA846" s="14"/>
      <c r="DQB846" s="14"/>
      <c r="DQC846" s="14"/>
      <c r="DQD846" s="14"/>
      <c r="DQE846" s="14"/>
      <c r="DQF846" s="14"/>
      <c r="DQG846" s="14"/>
      <c r="DQH846" s="14"/>
      <c r="DQI846" s="14"/>
      <c r="DQJ846" s="14"/>
      <c r="DQK846" s="14"/>
      <c r="DQL846" s="14"/>
      <c r="DQM846" s="14"/>
      <c r="DQN846" s="14"/>
      <c r="DQO846" s="14"/>
      <c r="DQP846" s="14"/>
      <c r="DQQ846" s="14"/>
      <c r="DQR846" s="14"/>
      <c r="DQS846" s="14"/>
      <c r="DQT846" s="14"/>
      <c r="DQU846" s="14"/>
      <c r="DQV846" s="14"/>
      <c r="DQW846" s="14"/>
      <c r="DQX846" s="14"/>
      <c r="DQY846" s="14"/>
      <c r="DQZ846" s="14"/>
      <c r="DRA846" s="14"/>
      <c r="DRB846" s="14"/>
      <c r="DRC846" s="14"/>
      <c r="DRD846" s="14"/>
      <c r="DRE846" s="14"/>
      <c r="DRF846" s="14"/>
      <c r="DRG846" s="14"/>
      <c r="DRH846" s="14"/>
      <c r="DRI846" s="14"/>
      <c r="DRJ846" s="14"/>
      <c r="DRK846" s="14"/>
      <c r="DRL846" s="14"/>
      <c r="DRM846" s="14"/>
      <c r="DRN846" s="14"/>
      <c r="DRO846" s="14"/>
      <c r="DRP846" s="14"/>
      <c r="DRQ846" s="14"/>
      <c r="DRR846" s="14"/>
      <c r="DRS846" s="14"/>
      <c r="DRT846" s="14"/>
      <c r="DRU846" s="14"/>
      <c r="DRV846" s="14"/>
      <c r="DRW846" s="14"/>
      <c r="DRX846" s="14"/>
      <c r="DRY846" s="14"/>
      <c r="DRZ846" s="14"/>
      <c r="DSA846" s="14"/>
      <c r="DSB846" s="14"/>
      <c r="DSC846" s="14"/>
      <c r="DSD846" s="14"/>
      <c r="DSE846" s="14"/>
      <c r="DSF846" s="14"/>
      <c r="DSG846" s="14"/>
      <c r="DSH846" s="14"/>
      <c r="DSI846" s="14"/>
      <c r="DSJ846" s="14"/>
      <c r="DSK846" s="14"/>
      <c r="DSL846" s="14"/>
      <c r="DSM846" s="14"/>
      <c r="DSN846" s="14"/>
      <c r="DSO846" s="14"/>
      <c r="DSP846" s="14"/>
      <c r="DSQ846" s="14"/>
      <c r="DSR846" s="14"/>
      <c r="DSS846" s="14"/>
      <c r="DST846" s="14"/>
      <c r="DSU846" s="14"/>
      <c r="DSV846" s="14"/>
      <c r="DSW846" s="14"/>
      <c r="DSX846" s="14"/>
      <c r="DSY846" s="14"/>
      <c r="DSZ846" s="14"/>
      <c r="DTA846" s="14"/>
      <c r="DTB846" s="14"/>
      <c r="DTC846" s="14"/>
      <c r="DTD846" s="14"/>
      <c r="DTE846" s="14"/>
      <c r="DTF846" s="14"/>
      <c r="DTG846" s="14"/>
      <c r="DTH846" s="14"/>
      <c r="DTI846" s="14"/>
      <c r="DTJ846" s="14"/>
      <c r="DTK846" s="14"/>
      <c r="DTL846" s="14"/>
      <c r="DTM846" s="14"/>
      <c r="DTN846" s="14"/>
      <c r="DTO846" s="14"/>
      <c r="DTP846" s="14"/>
      <c r="DTQ846" s="14"/>
      <c r="DTR846" s="14"/>
      <c r="DTS846" s="14"/>
      <c r="DTT846" s="14"/>
      <c r="DTU846" s="14"/>
      <c r="DTV846" s="14"/>
      <c r="DTW846" s="14"/>
      <c r="DTX846" s="14"/>
      <c r="DTY846" s="14"/>
      <c r="DTZ846" s="14"/>
      <c r="DUA846" s="14"/>
      <c r="DUB846" s="14"/>
      <c r="DUC846" s="14"/>
      <c r="DUD846" s="14"/>
      <c r="DUE846" s="14"/>
      <c r="DUF846" s="14"/>
      <c r="DUG846" s="14"/>
      <c r="DUH846" s="14"/>
      <c r="DUI846" s="14"/>
      <c r="DUJ846" s="14"/>
      <c r="DUK846" s="14"/>
      <c r="DUL846" s="14"/>
      <c r="DUM846" s="14"/>
      <c r="DUN846" s="14"/>
      <c r="DUO846" s="14"/>
      <c r="DUP846" s="14"/>
      <c r="DUQ846" s="14"/>
      <c r="DUR846" s="14"/>
      <c r="DUS846" s="14"/>
      <c r="DUT846" s="14"/>
      <c r="DUU846" s="14"/>
      <c r="DUV846" s="14"/>
      <c r="DUW846" s="14"/>
      <c r="DUX846" s="14"/>
      <c r="DUY846" s="14"/>
      <c r="DUZ846" s="14"/>
      <c r="DVA846" s="14"/>
      <c r="DVB846" s="14"/>
      <c r="DVC846" s="14"/>
      <c r="DVD846" s="14"/>
      <c r="DVE846" s="14"/>
      <c r="DVF846" s="14"/>
      <c r="DVG846" s="14"/>
      <c r="DVH846" s="14"/>
      <c r="DVI846" s="14"/>
      <c r="DVJ846" s="14"/>
      <c r="DVK846" s="14"/>
      <c r="DVL846" s="14"/>
      <c r="DVM846" s="14"/>
      <c r="DVN846" s="14"/>
      <c r="DVO846" s="14"/>
      <c r="DVP846" s="14"/>
      <c r="DVQ846" s="14"/>
      <c r="DVR846" s="14"/>
      <c r="DVS846" s="14"/>
      <c r="DVT846" s="14"/>
      <c r="DVU846" s="14"/>
      <c r="DVV846" s="14"/>
      <c r="DVW846" s="14"/>
      <c r="DVX846" s="14"/>
      <c r="DVY846" s="14"/>
      <c r="DVZ846" s="14"/>
      <c r="DWA846" s="14"/>
      <c r="DWB846" s="14"/>
      <c r="DWC846" s="14"/>
      <c r="DWD846" s="14"/>
      <c r="DWE846" s="14"/>
      <c r="DWF846" s="14"/>
      <c r="DWG846" s="14"/>
      <c r="DWH846" s="14"/>
      <c r="DWI846" s="14"/>
      <c r="DWJ846" s="14"/>
      <c r="DWK846" s="14"/>
      <c r="DWL846" s="14"/>
      <c r="DWM846" s="14"/>
      <c r="DWN846" s="14"/>
      <c r="DWO846" s="14"/>
      <c r="DWP846" s="14"/>
      <c r="DWQ846" s="14"/>
      <c r="DWR846" s="14"/>
      <c r="DWS846" s="14"/>
      <c r="DWT846" s="14"/>
      <c r="DWU846" s="14"/>
      <c r="DWV846" s="14"/>
      <c r="DWW846" s="14"/>
      <c r="DWX846" s="14"/>
      <c r="DWY846" s="14"/>
      <c r="DWZ846" s="14"/>
      <c r="DXA846" s="14"/>
      <c r="DXB846" s="14"/>
      <c r="DXC846" s="14"/>
      <c r="DXD846" s="14"/>
      <c r="DXE846" s="14"/>
      <c r="DXF846" s="14"/>
      <c r="DXG846" s="14"/>
      <c r="DXH846" s="14"/>
      <c r="DXI846" s="14"/>
      <c r="DXJ846" s="14"/>
      <c r="DXK846" s="14"/>
      <c r="DXL846" s="14"/>
      <c r="DXM846" s="14"/>
      <c r="DXN846" s="14"/>
      <c r="DXO846" s="14"/>
      <c r="DXP846" s="14"/>
      <c r="DXQ846" s="14"/>
      <c r="DXR846" s="14"/>
      <c r="DXS846" s="14"/>
      <c r="DXT846" s="14"/>
      <c r="DXU846" s="14"/>
      <c r="DXV846" s="14"/>
      <c r="DXW846" s="14"/>
      <c r="DXX846" s="14"/>
      <c r="DXY846" s="14"/>
      <c r="DXZ846" s="14"/>
      <c r="DYA846" s="14"/>
      <c r="DYB846" s="14"/>
      <c r="DYC846" s="14"/>
      <c r="DYD846" s="14"/>
      <c r="DYE846" s="14"/>
      <c r="DYF846" s="14"/>
      <c r="DYG846" s="14"/>
      <c r="DYH846" s="14"/>
      <c r="DYI846" s="14"/>
      <c r="DYJ846" s="14"/>
      <c r="DYK846" s="14"/>
      <c r="DYL846" s="14"/>
      <c r="DYM846" s="14"/>
      <c r="DYN846" s="14"/>
      <c r="DYO846" s="14"/>
      <c r="DYP846" s="14"/>
      <c r="DYQ846" s="14"/>
      <c r="DYR846" s="14"/>
      <c r="DYS846" s="14"/>
      <c r="DYT846" s="14"/>
      <c r="DYU846" s="14"/>
      <c r="DYV846" s="14"/>
      <c r="DYW846" s="14"/>
      <c r="DYX846" s="14"/>
      <c r="DYY846" s="14"/>
      <c r="DYZ846" s="14"/>
      <c r="DZA846" s="14"/>
      <c r="DZB846" s="14"/>
      <c r="DZC846" s="14"/>
      <c r="DZD846" s="14"/>
      <c r="DZE846" s="14"/>
      <c r="DZF846" s="14"/>
      <c r="DZG846" s="14"/>
      <c r="DZH846" s="14"/>
      <c r="DZI846" s="14"/>
      <c r="DZJ846" s="14"/>
      <c r="DZK846" s="14"/>
      <c r="DZL846" s="14"/>
      <c r="DZM846" s="14"/>
      <c r="DZN846" s="14"/>
      <c r="DZO846" s="14"/>
      <c r="DZP846" s="14"/>
      <c r="DZQ846" s="14"/>
      <c r="DZR846" s="14"/>
      <c r="DZS846" s="14"/>
      <c r="DZT846" s="14"/>
      <c r="DZU846" s="14"/>
      <c r="DZV846" s="14"/>
      <c r="DZW846" s="14"/>
      <c r="DZX846" s="14"/>
      <c r="DZY846" s="14"/>
      <c r="DZZ846" s="14"/>
      <c r="EAA846" s="14"/>
      <c r="EAB846" s="14"/>
      <c r="EAC846" s="14"/>
      <c r="EAD846" s="14"/>
      <c r="EAE846" s="14"/>
      <c r="EAF846" s="14"/>
      <c r="EAG846" s="14"/>
      <c r="EAH846" s="14"/>
      <c r="EAI846" s="14"/>
      <c r="EAJ846" s="14"/>
      <c r="EAK846" s="14"/>
      <c r="EAL846" s="14"/>
      <c r="EAM846" s="14"/>
      <c r="EAN846" s="14"/>
      <c r="EAO846" s="14"/>
      <c r="EAP846" s="14"/>
      <c r="EAQ846" s="14"/>
      <c r="EAR846" s="14"/>
      <c r="EAS846" s="14"/>
      <c r="EAT846" s="14"/>
      <c r="EAU846" s="14"/>
      <c r="EAV846" s="14"/>
      <c r="EAW846" s="14"/>
      <c r="EAX846" s="14"/>
      <c r="EAY846" s="14"/>
      <c r="EAZ846" s="14"/>
      <c r="EBA846" s="14"/>
      <c r="EBB846" s="14"/>
      <c r="EBC846" s="14"/>
      <c r="EBD846" s="14"/>
      <c r="EBE846" s="14"/>
      <c r="EBF846" s="14"/>
      <c r="EBG846" s="14"/>
      <c r="EBH846" s="14"/>
      <c r="EBI846" s="14"/>
      <c r="EBJ846" s="14"/>
      <c r="EBK846" s="14"/>
      <c r="EBL846" s="14"/>
      <c r="EBM846" s="14"/>
      <c r="EBN846" s="14"/>
      <c r="EBO846" s="14"/>
      <c r="EBP846" s="14"/>
      <c r="EBQ846" s="14"/>
      <c r="EBR846" s="14"/>
      <c r="EBS846" s="14"/>
      <c r="EBT846" s="14"/>
      <c r="EBU846" s="14"/>
      <c r="EBV846" s="14"/>
      <c r="EBW846" s="14"/>
      <c r="EBX846" s="14"/>
      <c r="EBY846" s="14"/>
      <c r="EBZ846" s="14"/>
      <c r="ECA846" s="14"/>
      <c r="ECB846" s="14"/>
      <c r="ECC846" s="14"/>
      <c r="ECD846" s="14"/>
      <c r="ECE846" s="14"/>
      <c r="ECF846" s="14"/>
      <c r="ECG846" s="14"/>
      <c r="ECH846" s="14"/>
      <c r="ECI846" s="14"/>
      <c r="ECJ846" s="14"/>
      <c r="ECK846" s="14"/>
      <c r="ECL846" s="14"/>
      <c r="ECM846" s="14"/>
      <c r="ECN846" s="14"/>
      <c r="ECO846" s="14"/>
      <c r="ECP846" s="14"/>
      <c r="ECQ846" s="14"/>
      <c r="ECR846" s="14"/>
      <c r="ECS846" s="14"/>
      <c r="ECT846" s="14"/>
      <c r="ECU846" s="14"/>
      <c r="ECV846" s="14"/>
      <c r="ECW846" s="14"/>
      <c r="ECX846" s="14"/>
      <c r="ECY846" s="14"/>
      <c r="ECZ846" s="14"/>
      <c r="EDA846" s="14"/>
      <c r="EDB846" s="14"/>
      <c r="EDC846" s="14"/>
      <c r="EDD846" s="14"/>
      <c r="EDE846" s="14"/>
      <c r="EDF846" s="14"/>
      <c r="EDG846" s="14"/>
      <c r="EDH846" s="14"/>
      <c r="EDI846" s="14"/>
      <c r="EDJ846" s="14"/>
      <c r="EDK846" s="14"/>
      <c r="EDL846" s="14"/>
      <c r="EDM846" s="14"/>
      <c r="EDN846" s="14"/>
      <c r="EDO846" s="14"/>
      <c r="EDP846" s="14"/>
      <c r="EDQ846" s="14"/>
      <c r="EDR846" s="14"/>
      <c r="EDS846" s="14"/>
      <c r="EDT846" s="14"/>
      <c r="EDU846" s="14"/>
      <c r="EDV846" s="14"/>
      <c r="EDW846" s="14"/>
      <c r="EDX846" s="14"/>
      <c r="EDY846" s="14"/>
      <c r="EDZ846" s="14"/>
      <c r="EEA846" s="14"/>
      <c r="EEB846" s="14"/>
      <c r="EEC846" s="14"/>
      <c r="EED846" s="14"/>
      <c r="EEE846" s="14"/>
      <c r="EEF846" s="14"/>
      <c r="EEG846" s="14"/>
      <c r="EEH846" s="14"/>
      <c r="EEI846" s="14"/>
      <c r="EEJ846" s="14"/>
      <c r="EEK846" s="14"/>
      <c r="EEL846" s="14"/>
      <c r="EEM846" s="14"/>
      <c r="EEN846" s="14"/>
      <c r="EEO846" s="14"/>
      <c r="EEP846" s="14"/>
      <c r="EEQ846" s="14"/>
      <c r="EER846" s="14"/>
      <c r="EES846" s="14"/>
      <c r="EET846" s="14"/>
      <c r="EEU846" s="14"/>
      <c r="EEV846" s="14"/>
      <c r="EEW846" s="14"/>
      <c r="EEX846" s="14"/>
      <c r="EEY846" s="14"/>
      <c r="EEZ846" s="14"/>
      <c r="EFA846" s="14"/>
      <c r="EFB846" s="14"/>
      <c r="EFC846" s="14"/>
      <c r="EFD846" s="14"/>
      <c r="EFE846" s="14"/>
      <c r="EFF846" s="14"/>
      <c r="EFG846" s="14"/>
      <c r="EFH846" s="14"/>
      <c r="EFI846" s="14"/>
      <c r="EFJ846" s="14"/>
      <c r="EFK846" s="14"/>
      <c r="EFL846" s="14"/>
      <c r="EFM846" s="14"/>
      <c r="EFN846" s="14"/>
      <c r="EFO846" s="14"/>
      <c r="EFP846" s="14"/>
      <c r="EFQ846" s="14"/>
      <c r="EFR846" s="14"/>
      <c r="EFS846" s="14"/>
      <c r="EFT846" s="14"/>
      <c r="EFU846" s="14"/>
      <c r="EFV846" s="14"/>
      <c r="EFW846" s="14"/>
      <c r="EFX846" s="14"/>
      <c r="EFY846" s="14"/>
      <c r="EFZ846" s="14"/>
      <c r="EGA846" s="14"/>
      <c r="EGB846" s="14"/>
      <c r="EGC846" s="14"/>
      <c r="EGD846" s="14"/>
      <c r="EGE846" s="14"/>
      <c r="EGF846" s="14"/>
      <c r="EGG846" s="14"/>
      <c r="EGH846" s="14"/>
      <c r="EGI846" s="14"/>
      <c r="EGJ846" s="14"/>
      <c r="EGK846" s="14"/>
      <c r="EGL846" s="14"/>
      <c r="EGM846" s="14"/>
      <c r="EGN846" s="14"/>
      <c r="EGO846" s="14"/>
      <c r="EGP846" s="14"/>
      <c r="EGQ846" s="14"/>
      <c r="EGR846" s="14"/>
      <c r="EGS846" s="14"/>
      <c r="EGT846" s="14"/>
      <c r="EGU846" s="14"/>
      <c r="EGV846" s="14"/>
      <c r="EGW846" s="14"/>
      <c r="EGX846" s="14"/>
      <c r="EGY846" s="14"/>
      <c r="EGZ846" s="14"/>
      <c r="EHA846" s="14"/>
      <c r="EHB846" s="14"/>
      <c r="EHC846" s="14"/>
      <c r="EHD846" s="14"/>
      <c r="EHE846" s="14"/>
      <c r="EHF846" s="14"/>
      <c r="EHG846" s="14"/>
      <c r="EHH846" s="14"/>
      <c r="EHI846" s="14"/>
      <c r="EHJ846" s="14"/>
      <c r="EHK846" s="14"/>
      <c r="EHL846" s="14"/>
      <c r="EHM846" s="14"/>
      <c r="EHN846" s="14"/>
      <c r="EHO846" s="14"/>
      <c r="EHP846" s="14"/>
      <c r="EHQ846" s="14"/>
      <c r="EHR846" s="14"/>
      <c r="EHS846" s="14"/>
      <c r="EHT846" s="14"/>
      <c r="EHU846" s="14"/>
      <c r="EHV846" s="14"/>
      <c r="EHW846" s="14"/>
      <c r="EHX846" s="14"/>
      <c r="EHY846" s="14"/>
      <c r="EHZ846" s="14"/>
      <c r="EIA846" s="14"/>
      <c r="EIB846" s="14"/>
      <c r="EIC846" s="14"/>
      <c r="EID846" s="14"/>
      <c r="EIE846" s="14"/>
      <c r="EIF846" s="14"/>
      <c r="EIG846" s="14"/>
      <c r="EIH846" s="14"/>
      <c r="EII846" s="14"/>
      <c r="EIJ846" s="14"/>
      <c r="EIK846" s="14"/>
      <c r="EIL846" s="14"/>
      <c r="EIM846" s="14"/>
      <c r="EIN846" s="14"/>
      <c r="EIO846" s="14"/>
      <c r="EIP846" s="14"/>
      <c r="EIQ846" s="14"/>
      <c r="EIR846" s="14"/>
      <c r="EIS846" s="14"/>
      <c r="EIT846" s="14"/>
      <c r="EIU846" s="14"/>
      <c r="EIV846" s="14"/>
      <c r="EIW846" s="14"/>
      <c r="EIX846" s="14"/>
      <c r="EIY846" s="14"/>
      <c r="EIZ846" s="14"/>
      <c r="EJA846" s="14"/>
      <c r="EJB846" s="14"/>
      <c r="EJC846" s="14"/>
      <c r="EJD846" s="14"/>
      <c r="EJE846" s="14"/>
      <c r="EJF846" s="14"/>
      <c r="EJG846" s="14"/>
      <c r="EJH846" s="14"/>
      <c r="EJI846" s="14"/>
      <c r="EJJ846" s="14"/>
      <c r="EJK846" s="14"/>
      <c r="EJL846" s="14"/>
      <c r="EJM846" s="14"/>
      <c r="EJN846" s="14"/>
      <c r="EJO846" s="14"/>
      <c r="EJP846" s="14"/>
      <c r="EJQ846" s="14"/>
      <c r="EJR846" s="14"/>
      <c r="EJS846" s="14"/>
      <c r="EJT846" s="14"/>
      <c r="EJU846" s="14"/>
      <c r="EJV846" s="14"/>
      <c r="EJW846" s="14"/>
      <c r="EJX846" s="14"/>
      <c r="EJY846" s="14"/>
      <c r="EJZ846" s="14"/>
      <c r="EKA846" s="14"/>
      <c r="EKB846" s="14"/>
      <c r="EKC846" s="14"/>
      <c r="EKD846" s="14"/>
      <c r="EKE846" s="14"/>
      <c r="EKF846" s="14"/>
      <c r="EKG846" s="14"/>
      <c r="EKH846" s="14"/>
      <c r="EKI846" s="14"/>
      <c r="EKJ846" s="14"/>
      <c r="EKK846" s="14"/>
      <c r="EKL846" s="14"/>
      <c r="EKM846" s="14"/>
      <c r="EKN846" s="14"/>
      <c r="EKO846" s="14"/>
      <c r="EKP846" s="14"/>
      <c r="EKQ846" s="14"/>
      <c r="EKR846" s="14"/>
      <c r="EKS846" s="14"/>
      <c r="EKT846" s="14"/>
      <c r="EKU846" s="14"/>
      <c r="EKV846" s="14"/>
      <c r="EKW846" s="14"/>
      <c r="EKX846" s="14"/>
      <c r="EKY846" s="14"/>
      <c r="EKZ846" s="14"/>
      <c r="ELA846" s="14"/>
      <c r="ELB846" s="14"/>
      <c r="ELC846" s="14"/>
      <c r="ELD846" s="14"/>
      <c r="ELE846" s="14"/>
      <c r="ELF846" s="14"/>
      <c r="ELG846" s="14"/>
      <c r="ELH846" s="14"/>
      <c r="ELI846" s="14"/>
      <c r="ELJ846" s="14"/>
      <c r="ELK846" s="14"/>
      <c r="ELL846" s="14"/>
      <c r="ELM846" s="14"/>
      <c r="ELN846" s="14"/>
      <c r="ELO846" s="14"/>
      <c r="ELP846" s="14"/>
      <c r="ELQ846" s="14"/>
      <c r="ELR846" s="14"/>
      <c r="ELS846" s="14"/>
      <c r="ELT846" s="14"/>
      <c r="ELU846" s="14"/>
      <c r="ELV846" s="14"/>
      <c r="ELW846" s="14"/>
      <c r="ELX846" s="14"/>
      <c r="ELY846" s="14"/>
      <c r="ELZ846" s="14"/>
      <c r="EMA846" s="14"/>
      <c r="EMB846" s="14"/>
      <c r="EMC846" s="14"/>
      <c r="EMD846" s="14"/>
      <c r="EME846" s="14"/>
      <c r="EMF846" s="14"/>
      <c r="EMG846" s="14"/>
      <c r="EMH846" s="14"/>
      <c r="EMI846" s="14"/>
      <c r="EMJ846" s="14"/>
      <c r="EMK846" s="14"/>
      <c r="EML846" s="14"/>
      <c r="EMM846" s="14"/>
      <c r="EMN846" s="14"/>
      <c r="EMO846" s="14"/>
      <c r="EMP846" s="14"/>
      <c r="EMQ846" s="14"/>
      <c r="EMR846" s="14"/>
      <c r="EMS846" s="14"/>
      <c r="EMT846" s="14"/>
      <c r="EMU846" s="14"/>
      <c r="EMV846" s="14"/>
      <c r="EMW846" s="14"/>
      <c r="EMX846" s="14"/>
      <c r="EMY846" s="14"/>
      <c r="EMZ846" s="14"/>
      <c r="ENA846" s="14"/>
      <c r="ENB846" s="14"/>
      <c r="ENC846" s="14"/>
      <c r="END846" s="14"/>
      <c r="ENE846" s="14"/>
      <c r="ENF846" s="14"/>
      <c r="ENG846" s="14"/>
      <c r="ENH846" s="14"/>
      <c r="ENI846" s="14"/>
      <c r="ENJ846" s="14"/>
      <c r="ENK846" s="14"/>
      <c r="ENL846" s="14"/>
      <c r="ENM846" s="14"/>
      <c r="ENN846" s="14"/>
      <c r="ENO846" s="14"/>
      <c r="ENP846" s="14"/>
      <c r="ENQ846" s="14"/>
      <c r="ENR846" s="14"/>
      <c r="ENS846" s="14"/>
      <c r="ENT846" s="14"/>
      <c r="ENU846" s="14"/>
      <c r="ENV846" s="14"/>
      <c r="ENW846" s="14"/>
      <c r="ENX846" s="14"/>
      <c r="ENY846" s="14"/>
      <c r="ENZ846" s="14"/>
      <c r="EOA846" s="14"/>
      <c r="EOB846" s="14"/>
      <c r="EOC846" s="14"/>
      <c r="EOD846" s="14"/>
      <c r="EOE846" s="14"/>
      <c r="EOF846" s="14"/>
      <c r="EOG846" s="14"/>
      <c r="EOH846" s="14"/>
      <c r="EOI846" s="14"/>
      <c r="EOJ846" s="14"/>
      <c r="EOK846" s="14"/>
      <c r="EOL846" s="14"/>
      <c r="EOM846" s="14"/>
      <c r="EON846" s="14"/>
      <c r="EOO846" s="14"/>
      <c r="EOP846" s="14"/>
      <c r="EOQ846" s="14"/>
      <c r="EOR846" s="14"/>
      <c r="EOS846" s="14"/>
      <c r="EOT846" s="14"/>
      <c r="EOU846" s="14"/>
      <c r="EOV846" s="14"/>
      <c r="EOW846" s="14"/>
      <c r="EOX846" s="14"/>
      <c r="EOY846" s="14"/>
      <c r="EOZ846" s="14"/>
      <c r="EPA846" s="14"/>
      <c r="EPB846" s="14"/>
      <c r="EPC846" s="14"/>
      <c r="EPD846" s="14"/>
      <c r="EPE846" s="14"/>
      <c r="EPF846" s="14"/>
      <c r="EPG846" s="14"/>
      <c r="EPH846" s="14"/>
      <c r="EPI846" s="14"/>
      <c r="EPJ846" s="14"/>
      <c r="EPK846" s="14"/>
      <c r="EPL846" s="14"/>
      <c r="EPM846" s="14"/>
      <c r="EPN846" s="14"/>
      <c r="EPO846" s="14"/>
      <c r="EPP846" s="14"/>
      <c r="EPQ846" s="14"/>
      <c r="EPR846" s="14"/>
      <c r="EPS846" s="14"/>
      <c r="EPT846" s="14"/>
      <c r="EPU846" s="14"/>
      <c r="EPV846" s="14"/>
      <c r="EPW846" s="14"/>
      <c r="EPX846" s="14"/>
      <c r="EPY846" s="14"/>
      <c r="EPZ846" s="14"/>
      <c r="EQA846" s="14"/>
      <c r="EQB846" s="14"/>
      <c r="EQC846" s="14"/>
      <c r="EQD846" s="14"/>
      <c r="EQE846" s="14"/>
      <c r="EQF846" s="14"/>
      <c r="EQG846" s="14"/>
      <c r="EQH846" s="14"/>
      <c r="EQI846" s="14"/>
      <c r="EQJ846" s="14"/>
      <c r="EQK846" s="14"/>
      <c r="EQL846" s="14"/>
      <c r="EQM846" s="14"/>
      <c r="EQN846" s="14"/>
      <c r="EQO846" s="14"/>
      <c r="EQP846" s="14"/>
      <c r="EQQ846" s="14"/>
      <c r="EQR846" s="14"/>
      <c r="EQS846" s="14"/>
      <c r="EQT846" s="14"/>
      <c r="EQU846" s="14"/>
      <c r="EQV846" s="14"/>
      <c r="EQW846" s="14"/>
      <c r="EQX846" s="14"/>
      <c r="EQY846" s="14"/>
      <c r="EQZ846" s="14"/>
      <c r="ERA846" s="14"/>
      <c r="ERB846" s="14"/>
      <c r="ERC846" s="14"/>
      <c r="ERD846" s="14"/>
      <c r="ERE846" s="14"/>
      <c r="ERF846" s="14"/>
      <c r="ERG846" s="14"/>
      <c r="ERH846" s="14"/>
      <c r="ERI846" s="14"/>
      <c r="ERJ846" s="14"/>
      <c r="ERK846" s="14"/>
      <c r="ERL846" s="14"/>
      <c r="ERM846" s="14"/>
      <c r="ERN846" s="14"/>
      <c r="ERO846" s="14"/>
      <c r="ERP846" s="14"/>
      <c r="ERQ846" s="14"/>
      <c r="ERR846" s="14"/>
      <c r="ERS846" s="14"/>
      <c r="ERT846" s="14"/>
      <c r="ERU846" s="14"/>
      <c r="ERV846" s="14"/>
      <c r="ERW846" s="14"/>
      <c r="ERX846" s="14"/>
      <c r="ERY846" s="14"/>
      <c r="ERZ846" s="14"/>
      <c r="ESA846" s="14"/>
      <c r="ESB846" s="14"/>
      <c r="ESC846" s="14"/>
      <c r="ESD846" s="14"/>
      <c r="ESE846" s="14"/>
      <c r="ESF846" s="14"/>
      <c r="ESG846" s="14"/>
      <c r="ESH846" s="14"/>
      <c r="ESI846" s="14"/>
      <c r="ESJ846" s="14"/>
      <c r="ESK846" s="14"/>
      <c r="ESL846" s="14"/>
      <c r="ESM846" s="14"/>
      <c r="ESN846" s="14"/>
      <c r="ESO846" s="14"/>
      <c r="ESP846" s="14"/>
      <c r="ESQ846" s="14"/>
      <c r="ESR846" s="14"/>
      <c r="ESS846" s="14"/>
      <c r="EST846" s="14"/>
      <c r="ESU846" s="14"/>
      <c r="ESV846" s="14"/>
      <c r="ESW846" s="14"/>
      <c r="ESX846" s="14"/>
      <c r="ESY846" s="14"/>
      <c r="ESZ846" s="14"/>
      <c r="ETA846" s="14"/>
      <c r="ETB846" s="14"/>
      <c r="ETC846" s="14"/>
      <c r="ETD846" s="14"/>
      <c r="ETE846" s="14"/>
      <c r="ETF846" s="14"/>
      <c r="ETG846" s="14"/>
      <c r="ETH846" s="14"/>
      <c r="ETI846" s="14"/>
      <c r="ETJ846" s="14"/>
      <c r="ETK846" s="14"/>
      <c r="ETL846" s="14"/>
      <c r="ETM846" s="14"/>
      <c r="ETN846" s="14"/>
      <c r="ETO846" s="14"/>
      <c r="ETP846" s="14"/>
      <c r="ETQ846" s="14"/>
      <c r="ETR846" s="14"/>
      <c r="ETS846" s="14"/>
      <c r="ETT846" s="14"/>
      <c r="ETU846" s="14"/>
      <c r="ETV846" s="14"/>
      <c r="ETW846" s="14"/>
      <c r="ETX846" s="14"/>
      <c r="ETY846" s="14"/>
      <c r="ETZ846" s="14"/>
      <c r="EUA846" s="14"/>
      <c r="EUB846" s="14"/>
      <c r="EUC846" s="14"/>
      <c r="EUD846" s="14"/>
      <c r="EUE846" s="14"/>
      <c r="EUF846" s="14"/>
      <c r="EUG846" s="14"/>
      <c r="EUH846" s="14"/>
      <c r="EUI846" s="14"/>
      <c r="EUJ846" s="14"/>
      <c r="EUK846" s="14"/>
      <c r="EUL846" s="14"/>
      <c r="EUM846" s="14"/>
      <c r="EUN846" s="14"/>
      <c r="EUO846" s="14"/>
      <c r="EUP846" s="14"/>
      <c r="EUQ846" s="14"/>
      <c r="EUR846" s="14"/>
      <c r="EUS846" s="14"/>
      <c r="EUT846" s="14"/>
      <c r="EUU846" s="14"/>
      <c r="EUV846" s="14"/>
      <c r="EUW846" s="14"/>
      <c r="EUX846" s="14"/>
      <c r="EUY846" s="14"/>
      <c r="EUZ846" s="14"/>
      <c r="EVA846" s="14"/>
      <c r="EVB846" s="14"/>
      <c r="EVC846" s="14"/>
      <c r="EVD846" s="14"/>
      <c r="EVE846" s="14"/>
      <c r="EVF846" s="14"/>
      <c r="EVG846" s="14"/>
      <c r="EVH846" s="14"/>
      <c r="EVI846" s="14"/>
      <c r="EVJ846" s="14"/>
      <c r="EVK846" s="14"/>
      <c r="EVL846" s="14"/>
      <c r="EVM846" s="14"/>
      <c r="EVN846" s="14"/>
      <c r="EVO846" s="14"/>
      <c r="EVP846" s="14"/>
      <c r="EVQ846" s="14"/>
      <c r="EVR846" s="14"/>
      <c r="EVS846" s="14"/>
      <c r="EVT846" s="14"/>
      <c r="EVU846" s="14"/>
      <c r="EVV846" s="14"/>
      <c r="EVW846" s="14"/>
      <c r="EVX846" s="14"/>
      <c r="EVY846" s="14"/>
      <c r="EVZ846" s="14"/>
      <c r="EWA846" s="14"/>
      <c r="EWB846" s="14"/>
      <c r="EWC846" s="14"/>
      <c r="EWD846" s="14"/>
      <c r="EWE846" s="14"/>
      <c r="EWF846" s="14"/>
      <c r="EWG846" s="14"/>
      <c r="EWH846" s="14"/>
      <c r="EWI846" s="14"/>
      <c r="EWJ846" s="14"/>
      <c r="EWK846" s="14"/>
      <c r="EWL846" s="14"/>
      <c r="EWM846" s="14"/>
      <c r="EWN846" s="14"/>
      <c r="EWO846" s="14"/>
      <c r="EWP846" s="14"/>
      <c r="EWQ846" s="14"/>
      <c r="EWR846" s="14"/>
      <c r="EWS846" s="14"/>
      <c r="EWT846" s="14"/>
      <c r="EWU846" s="14"/>
      <c r="EWV846" s="14"/>
      <c r="EWW846" s="14"/>
      <c r="EWX846" s="14"/>
      <c r="EWY846" s="14"/>
      <c r="EWZ846" s="14"/>
      <c r="EXA846" s="14"/>
      <c r="EXB846" s="14"/>
      <c r="EXC846" s="14"/>
      <c r="EXD846" s="14"/>
      <c r="EXE846" s="14"/>
      <c r="EXF846" s="14"/>
      <c r="EXG846" s="14"/>
      <c r="EXH846" s="14"/>
      <c r="EXI846" s="14"/>
      <c r="EXJ846" s="14"/>
      <c r="EXK846" s="14"/>
      <c r="EXL846" s="14"/>
      <c r="EXM846" s="14"/>
      <c r="EXN846" s="14"/>
      <c r="EXO846" s="14"/>
      <c r="EXP846" s="14"/>
      <c r="EXQ846" s="14"/>
      <c r="EXR846" s="14"/>
      <c r="EXS846" s="14"/>
      <c r="EXT846" s="14"/>
      <c r="EXU846" s="14"/>
      <c r="EXV846" s="14"/>
      <c r="EXW846" s="14"/>
      <c r="EXX846" s="14"/>
      <c r="EXY846" s="14"/>
      <c r="EXZ846" s="14"/>
      <c r="EYA846" s="14"/>
      <c r="EYB846" s="14"/>
      <c r="EYC846" s="14"/>
      <c r="EYD846" s="14"/>
      <c r="EYE846" s="14"/>
      <c r="EYF846" s="14"/>
      <c r="EYG846" s="14"/>
      <c r="EYH846" s="14"/>
      <c r="EYI846" s="14"/>
      <c r="EYJ846" s="14"/>
      <c r="EYK846" s="14"/>
      <c r="EYL846" s="14"/>
      <c r="EYM846" s="14"/>
      <c r="EYN846" s="14"/>
      <c r="EYO846" s="14"/>
      <c r="EYP846" s="14"/>
      <c r="EYQ846" s="14"/>
      <c r="EYR846" s="14"/>
      <c r="EYS846" s="14"/>
      <c r="EYT846" s="14"/>
      <c r="EYU846" s="14"/>
      <c r="EYV846" s="14"/>
      <c r="EYW846" s="14"/>
      <c r="EYX846" s="14"/>
      <c r="EYY846" s="14"/>
      <c r="EYZ846" s="14"/>
      <c r="EZA846" s="14"/>
      <c r="EZB846" s="14"/>
      <c r="EZC846" s="14"/>
      <c r="EZD846" s="14"/>
      <c r="EZE846" s="14"/>
      <c r="EZF846" s="14"/>
      <c r="EZG846" s="14"/>
      <c r="EZH846" s="14"/>
      <c r="EZI846" s="14"/>
      <c r="EZJ846" s="14"/>
      <c r="EZK846" s="14"/>
      <c r="EZL846" s="14"/>
      <c r="EZM846" s="14"/>
      <c r="EZN846" s="14"/>
      <c r="EZO846" s="14"/>
      <c r="EZP846" s="14"/>
      <c r="EZQ846" s="14"/>
      <c r="EZR846" s="14"/>
      <c r="EZS846" s="14"/>
      <c r="EZT846" s="14"/>
      <c r="EZU846" s="14"/>
      <c r="EZV846" s="14"/>
      <c r="EZW846" s="14"/>
      <c r="EZX846" s="14"/>
      <c r="EZY846" s="14"/>
      <c r="EZZ846" s="14"/>
      <c r="FAA846" s="14"/>
      <c r="FAB846" s="14"/>
      <c r="FAC846" s="14"/>
      <c r="FAD846" s="14"/>
      <c r="FAE846" s="14"/>
      <c r="FAF846" s="14"/>
      <c r="FAG846" s="14"/>
      <c r="FAH846" s="14"/>
      <c r="FAI846" s="14"/>
      <c r="FAJ846" s="14"/>
      <c r="FAK846" s="14"/>
      <c r="FAL846" s="14"/>
      <c r="FAM846" s="14"/>
      <c r="FAN846" s="14"/>
      <c r="FAO846" s="14"/>
      <c r="FAP846" s="14"/>
      <c r="FAQ846" s="14"/>
      <c r="FAR846" s="14"/>
      <c r="FAS846" s="14"/>
      <c r="FAT846" s="14"/>
      <c r="FAU846" s="14"/>
      <c r="FAV846" s="14"/>
      <c r="FAW846" s="14"/>
      <c r="FAX846" s="14"/>
      <c r="FAY846" s="14"/>
      <c r="FAZ846" s="14"/>
      <c r="FBA846" s="14"/>
      <c r="FBB846" s="14"/>
      <c r="FBC846" s="14"/>
      <c r="FBD846" s="14"/>
      <c r="FBE846" s="14"/>
      <c r="FBF846" s="14"/>
      <c r="FBG846" s="14"/>
      <c r="FBH846" s="14"/>
      <c r="FBI846" s="14"/>
      <c r="FBJ846" s="14"/>
      <c r="FBK846" s="14"/>
      <c r="FBL846" s="14"/>
      <c r="FBM846" s="14"/>
      <c r="FBN846" s="14"/>
      <c r="FBO846" s="14"/>
      <c r="FBP846" s="14"/>
      <c r="FBQ846" s="14"/>
      <c r="FBR846" s="14"/>
      <c r="FBS846" s="14"/>
      <c r="FBT846" s="14"/>
      <c r="FBU846" s="14"/>
      <c r="FBV846" s="14"/>
      <c r="FBW846" s="14"/>
      <c r="FBX846" s="14"/>
      <c r="FBY846" s="14"/>
      <c r="FBZ846" s="14"/>
      <c r="FCA846" s="14"/>
      <c r="FCB846" s="14"/>
      <c r="FCC846" s="14"/>
      <c r="FCD846" s="14"/>
      <c r="FCE846" s="14"/>
      <c r="FCF846" s="14"/>
      <c r="FCG846" s="14"/>
      <c r="FCH846" s="14"/>
      <c r="FCI846" s="14"/>
      <c r="FCJ846" s="14"/>
      <c r="FCK846" s="14"/>
      <c r="FCL846" s="14"/>
      <c r="FCM846" s="14"/>
      <c r="FCN846" s="14"/>
      <c r="FCO846" s="14"/>
      <c r="FCP846" s="14"/>
      <c r="FCQ846" s="14"/>
      <c r="FCR846" s="14"/>
      <c r="FCS846" s="14"/>
      <c r="FCT846" s="14"/>
      <c r="FCU846" s="14"/>
      <c r="FCV846" s="14"/>
      <c r="FCW846" s="14"/>
      <c r="FCX846" s="14"/>
      <c r="FCY846" s="14"/>
      <c r="FCZ846" s="14"/>
      <c r="FDA846" s="14"/>
      <c r="FDB846" s="14"/>
      <c r="FDC846" s="14"/>
      <c r="FDD846" s="14"/>
      <c r="FDE846" s="14"/>
      <c r="FDF846" s="14"/>
      <c r="FDG846" s="14"/>
      <c r="FDH846" s="14"/>
      <c r="FDI846" s="14"/>
      <c r="FDJ846" s="14"/>
      <c r="FDK846" s="14"/>
      <c r="FDL846" s="14"/>
      <c r="FDM846" s="14"/>
      <c r="FDN846" s="14"/>
      <c r="FDO846" s="14"/>
      <c r="FDP846" s="14"/>
      <c r="FDQ846" s="14"/>
      <c r="FDR846" s="14"/>
      <c r="FDS846" s="14"/>
      <c r="FDT846" s="14"/>
      <c r="FDU846" s="14"/>
      <c r="FDV846" s="14"/>
      <c r="FDW846" s="14"/>
      <c r="FDX846" s="14"/>
      <c r="FDY846" s="14"/>
      <c r="FDZ846" s="14"/>
      <c r="FEA846" s="14"/>
      <c r="FEB846" s="14"/>
      <c r="FEC846" s="14"/>
      <c r="FED846" s="14"/>
      <c r="FEE846" s="14"/>
      <c r="FEF846" s="14"/>
      <c r="FEG846" s="14"/>
      <c r="FEH846" s="14"/>
      <c r="FEI846" s="14"/>
      <c r="FEJ846" s="14"/>
      <c r="FEK846" s="14"/>
      <c r="FEL846" s="14"/>
      <c r="FEM846" s="14"/>
      <c r="FEN846" s="14"/>
      <c r="FEO846" s="14"/>
      <c r="FEP846" s="14"/>
      <c r="FEQ846" s="14"/>
      <c r="FER846" s="14"/>
      <c r="FES846" s="14"/>
      <c r="FET846" s="14"/>
      <c r="FEU846" s="14"/>
      <c r="FEV846" s="14"/>
      <c r="FEW846" s="14"/>
      <c r="FEX846" s="14"/>
      <c r="FEY846" s="14"/>
      <c r="FEZ846" s="14"/>
      <c r="FFA846" s="14"/>
      <c r="FFB846" s="14"/>
      <c r="FFC846" s="14"/>
      <c r="FFD846" s="14"/>
      <c r="FFE846" s="14"/>
      <c r="FFF846" s="14"/>
      <c r="FFG846" s="14"/>
      <c r="FFH846" s="14"/>
      <c r="FFI846" s="14"/>
      <c r="FFJ846" s="14"/>
      <c r="FFK846" s="14"/>
      <c r="FFL846" s="14"/>
      <c r="FFM846" s="14"/>
      <c r="FFN846" s="14"/>
      <c r="FFO846" s="14"/>
      <c r="FFP846" s="14"/>
      <c r="FFQ846" s="14"/>
      <c r="FFR846" s="14"/>
      <c r="FFS846" s="14"/>
      <c r="FFT846" s="14"/>
      <c r="FFU846" s="14"/>
      <c r="FFV846" s="14"/>
      <c r="FFW846" s="14"/>
      <c r="FFX846" s="14"/>
      <c r="FFY846" s="14"/>
      <c r="FFZ846" s="14"/>
      <c r="FGA846" s="14"/>
      <c r="FGB846" s="14"/>
      <c r="FGC846" s="14"/>
      <c r="FGD846" s="14"/>
      <c r="FGE846" s="14"/>
      <c r="FGF846" s="14"/>
      <c r="FGG846" s="14"/>
      <c r="FGH846" s="14"/>
      <c r="FGI846" s="14"/>
      <c r="FGJ846" s="14"/>
      <c r="FGK846" s="14"/>
      <c r="FGL846" s="14"/>
      <c r="FGM846" s="14"/>
      <c r="FGN846" s="14"/>
      <c r="FGO846" s="14"/>
      <c r="FGP846" s="14"/>
      <c r="FGQ846" s="14"/>
      <c r="FGR846" s="14"/>
      <c r="FGS846" s="14"/>
      <c r="FGT846" s="14"/>
      <c r="FGU846" s="14"/>
      <c r="FGV846" s="14"/>
      <c r="FGW846" s="14"/>
      <c r="FGX846" s="14"/>
      <c r="FGY846" s="14"/>
      <c r="FGZ846" s="14"/>
      <c r="FHA846" s="14"/>
      <c r="FHB846" s="14"/>
      <c r="FHC846" s="14"/>
      <c r="FHD846" s="14"/>
      <c r="FHE846" s="14"/>
      <c r="FHF846" s="14"/>
      <c r="FHG846" s="14"/>
      <c r="FHH846" s="14"/>
      <c r="FHI846" s="14"/>
      <c r="FHJ846" s="14"/>
      <c r="FHK846" s="14"/>
      <c r="FHL846" s="14"/>
      <c r="FHM846" s="14"/>
      <c r="FHN846" s="14"/>
      <c r="FHO846" s="14"/>
      <c r="FHP846" s="14"/>
      <c r="FHQ846" s="14"/>
      <c r="FHR846" s="14"/>
      <c r="FHS846" s="14"/>
      <c r="FHT846" s="14"/>
      <c r="FHU846" s="14"/>
      <c r="FHV846" s="14"/>
      <c r="FHW846" s="14"/>
      <c r="FHX846" s="14"/>
      <c r="FHY846" s="14"/>
      <c r="FHZ846" s="14"/>
      <c r="FIA846" s="14"/>
      <c r="FIB846" s="14"/>
      <c r="FIC846" s="14"/>
      <c r="FID846" s="14"/>
      <c r="FIE846" s="14"/>
      <c r="FIF846" s="14"/>
      <c r="FIG846" s="14"/>
      <c r="FIH846" s="14"/>
      <c r="FII846" s="14"/>
      <c r="FIJ846" s="14"/>
      <c r="FIK846" s="14"/>
      <c r="FIL846" s="14"/>
      <c r="FIM846" s="14"/>
      <c r="FIN846" s="14"/>
      <c r="FIO846" s="14"/>
      <c r="FIP846" s="14"/>
      <c r="FIQ846" s="14"/>
      <c r="FIR846" s="14"/>
      <c r="FIS846" s="14"/>
      <c r="FIT846" s="14"/>
      <c r="FIU846" s="14"/>
      <c r="FIV846" s="14"/>
      <c r="FIW846" s="14"/>
      <c r="FIX846" s="14"/>
      <c r="FIY846" s="14"/>
      <c r="FIZ846" s="14"/>
      <c r="FJA846" s="14"/>
      <c r="FJB846" s="14"/>
      <c r="FJC846" s="14"/>
      <c r="FJD846" s="14"/>
      <c r="FJE846" s="14"/>
      <c r="FJF846" s="14"/>
      <c r="FJG846" s="14"/>
      <c r="FJH846" s="14"/>
      <c r="FJI846" s="14"/>
      <c r="FJJ846" s="14"/>
      <c r="FJK846" s="14"/>
      <c r="FJL846" s="14"/>
      <c r="FJM846" s="14"/>
      <c r="FJN846" s="14"/>
      <c r="FJO846" s="14"/>
      <c r="FJP846" s="14"/>
      <c r="FJQ846" s="14"/>
      <c r="FJR846" s="14"/>
      <c r="FJS846" s="14"/>
      <c r="FJT846" s="14"/>
      <c r="FJU846" s="14"/>
      <c r="FJV846" s="14"/>
      <c r="FJW846" s="14"/>
      <c r="FJX846" s="14"/>
      <c r="FJY846" s="14"/>
      <c r="FJZ846" s="14"/>
      <c r="FKA846" s="14"/>
      <c r="FKB846" s="14"/>
      <c r="FKC846" s="14"/>
      <c r="FKD846" s="14"/>
      <c r="FKE846" s="14"/>
      <c r="FKF846" s="14"/>
      <c r="FKG846" s="14"/>
      <c r="FKH846" s="14"/>
      <c r="FKI846" s="14"/>
      <c r="FKJ846" s="14"/>
      <c r="FKK846" s="14"/>
      <c r="FKL846" s="14"/>
      <c r="FKM846" s="14"/>
      <c r="FKN846" s="14"/>
      <c r="FKO846" s="14"/>
      <c r="FKP846" s="14"/>
      <c r="FKQ846" s="14"/>
      <c r="FKR846" s="14"/>
      <c r="FKS846" s="14"/>
      <c r="FKT846" s="14"/>
      <c r="FKU846" s="14"/>
      <c r="FKV846" s="14"/>
      <c r="FKW846" s="14"/>
      <c r="FKX846" s="14"/>
      <c r="FKY846" s="14"/>
      <c r="FKZ846" s="14"/>
      <c r="FLA846" s="14"/>
      <c r="FLB846" s="14"/>
      <c r="FLC846" s="14"/>
      <c r="FLD846" s="14"/>
      <c r="FLE846" s="14"/>
      <c r="FLF846" s="14"/>
      <c r="FLG846" s="14"/>
      <c r="FLH846" s="14"/>
      <c r="FLI846" s="14"/>
      <c r="FLJ846" s="14"/>
      <c r="FLK846" s="14"/>
      <c r="FLL846" s="14"/>
      <c r="FLM846" s="14"/>
      <c r="FLN846" s="14"/>
      <c r="FLO846" s="14"/>
      <c r="FLP846" s="14"/>
      <c r="FLQ846" s="14"/>
      <c r="FLR846" s="14"/>
      <c r="FLS846" s="14"/>
      <c r="FLT846" s="14"/>
      <c r="FLU846" s="14"/>
      <c r="FLV846" s="14"/>
      <c r="FLW846" s="14"/>
      <c r="FLX846" s="14"/>
      <c r="FLY846" s="14"/>
      <c r="FLZ846" s="14"/>
      <c r="FMA846" s="14"/>
      <c r="FMB846" s="14"/>
      <c r="FMC846" s="14"/>
      <c r="FMD846" s="14"/>
      <c r="FME846" s="14"/>
      <c r="FMF846" s="14"/>
      <c r="FMG846" s="14"/>
      <c r="FMH846" s="14"/>
      <c r="FMI846" s="14"/>
      <c r="FMJ846" s="14"/>
      <c r="FMK846" s="14"/>
      <c r="FML846" s="14"/>
      <c r="FMM846" s="14"/>
      <c r="FMN846" s="14"/>
      <c r="FMO846" s="14"/>
      <c r="FMP846" s="14"/>
      <c r="FMQ846" s="14"/>
      <c r="FMR846" s="14"/>
      <c r="FMS846" s="14"/>
      <c r="FMT846" s="14"/>
      <c r="FMU846" s="14"/>
      <c r="FMV846" s="14"/>
      <c r="FMW846" s="14"/>
      <c r="FMX846" s="14"/>
      <c r="FMY846" s="14"/>
      <c r="FMZ846" s="14"/>
      <c r="FNA846" s="14"/>
      <c r="FNB846" s="14"/>
      <c r="FNC846" s="14"/>
      <c r="FND846" s="14"/>
      <c r="FNE846" s="14"/>
      <c r="FNF846" s="14"/>
      <c r="FNG846" s="14"/>
      <c r="FNH846" s="14"/>
      <c r="FNI846" s="14"/>
      <c r="FNJ846" s="14"/>
      <c r="FNK846" s="14"/>
      <c r="FNL846" s="14"/>
      <c r="FNM846" s="14"/>
      <c r="FNN846" s="14"/>
      <c r="FNO846" s="14"/>
      <c r="FNP846" s="14"/>
      <c r="FNQ846" s="14"/>
      <c r="FNR846" s="14"/>
      <c r="FNS846" s="14"/>
      <c r="FNT846" s="14"/>
      <c r="FNU846" s="14"/>
      <c r="FNV846" s="14"/>
      <c r="FNW846" s="14"/>
      <c r="FNX846" s="14"/>
      <c r="FNY846" s="14"/>
      <c r="FNZ846" s="14"/>
      <c r="FOA846" s="14"/>
      <c r="FOB846" s="14"/>
      <c r="FOC846" s="14"/>
      <c r="FOD846" s="14"/>
      <c r="FOE846" s="14"/>
      <c r="FOF846" s="14"/>
      <c r="FOG846" s="14"/>
      <c r="FOH846" s="14"/>
      <c r="FOI846" s="14"/>
      <c r="FOJ846" s="14"/>
      <c r="FOK846" s="14"/>
      <c r="FOL846" s="14"/>
      <c r="FOM846" s="14"/>
      <c r="FON846" s="14"/>
      <c r="FOO846" s="14"/>
      <c r="FOP846" s="14"/>
      <c r="FOQ846" s="14"/>
      <c r="FOR846" s="14"/>
      <c r="FOS846" s="14"/>
      <c r="FOT846" s="14"/>
      <c r="FOU846" s="14"/>
      <c r="FOV846" s="14"/>
      <c r="FOW846" s="14"/>
      <c r="FOX846" s="14"/>
      <c r="FOY846" s="14"/>
      <c r="FOZ846" s="14"/>
      <c r="FPA846" s="14"/>
      <c r="FPB846" s="14"/>
      <c r="FPC846" s="14"/>
      <c r="FPD846" s="14"/>
      <c r="FPE846" s="14"/>
      <c r="FPF846" s="14"/>
      <c r="FPG846" s="14"/>
      <c r="FPH846" s="14"/>
      <c r="FPI846" s="14"/>
      <c r="FPJ846" s="14"/>
      <c r="FPK846" s="14"/>
      <c r="FPL846" s="14"/>
      <c r="FPM846" s="14"/>
      <c r="FPN846" s="14"/>
      <c r="FPO846" s="14"/>
      <c r="FPP846" s="14"/>
      <c r="FPQ846" s="14"/>
      <c r="FPR846" s="14"/>
      <c r="FPS846" s="14"/>
      <c r="FPT846" s="14"/>
      <c r="FPU846" s="14"/>
      <c r="FPV846" s="14"/>
      <c r="FPW846" s="14"/>
      <c r="FPX846" s="14"/>
      <c r="FPY846" s="14"/>
      <c r="FPZ846" s="14"/>
      <c r="FQA846" s="14"/>
      <c r="FQB846" s="14"/>
      <c r="FQC846" s="14"/>
      <c r="FQD846" s="14"/>
      <c r="FQE846" s="14"/>
      <c r="FQF846" s="14"/>
      <c r="FQG846" s="14"/>
      <c r="FQH846" s="14"/>
      <c r="FQI846" s="14"/>
      <c r="FQJ846" s="14"/>
      <c r="FQK846" s="14"/>
      <c r="FQL846" s="14"/>
      <c r="FQM846" s="14"/>
      <c r="FQN846" s="14"/>
      <c r="FQO846" s="14"/>
      <c r="FQP846" s="14"/>
      <c r="FQQ846" s="14"/>
      <c r="FQR846" s="14"/>
      <c r="FQS846" s="14"/>
      <c r="FQT846" s="14"/>
      <c r="FQU846" s="14"/>
      <c r="FQV846" s="14"/>
      <c r="FQW846" s="14"/>
      <c r="FQX846" s="14"/>
      <c r="FQY846" s="14"/>
      <c r="FQZ846" s="14"/>
      <c r="FRA846" s="14"/>
      <c r="FRB846" s="14"/>
      <c r="FRC846" s="14"/>
      <c r="FRD846" s="14"/>
      <c r="FRE846" s="14"/>
      <c r="FRF846" s="14"/>
      <c r="FRG846" s="14"/>
      <c r="FRH846" s="14"/>
      <c r="FRI846" s="14"/>
      <c r="FRJ846" s="14"/>
      <c r="FRK846" s="14"/>
      <c r="FRL846" s="14"/>
      <c r="FRM846" s="14"/>
      <c r="FRN846" s="14"/>
      <c r="FRO846" s="14"/>
      <c r="FRP846" s="14"/>
      <c r="FRQ846" s="14"/>
      <c r="FRR846" s="14"/>
      <c r="FRS846" s="14"/>
      <c r="FRT846" s="14"/>
      <c r="FRU846" s="14"/>
      <c r="FRV846" s="14"/>
      <c r="FRW846" s="14"/>
      <c r="FRX846" s="14"/>
      <c r="FRY846" s="14"/>
      <c r="FRZ846" s="14"/>
      <c r="FSA846" s="14"/>
      <c r="FSB846" s="14"/>
      <c r="FSC846" s="14"/>
      <c r="FSD846" s="14"/>
      <c r="FSE846" s="14"/>
      <c r="FSF846" s="14"/>
      <c r="FSG846" s="14"/>
      <c r="FSH846" s="14"/>
      <c r="FSI846" s="14"/>
      <c r="FSJ846" s="14"/>
      <c r="FSK846" s="14"/>
      <c r="FSL846" s="14"/>
      <c r="FSM846" s="14"/>
      <c r="FSN846" s="14"/>
      <c r="FSO846" s="14"/>
      <c r="FSP846" s="14"/>
      <c r="FSQ846" s="14"/>
      <c r="FSR846" s="14"/>
      <c r="FSS846" s="14"/>
      <c r="FST846" s="14"/>
      <c r="FSU846" s="14"/>
      <c r="FSV846" s="14"/>
      <c r="FSW846" s="14"/>
      <c r="FSX846" s="14"/>
      <c r="FSY846" s="14"/>
      <c r="FSZ846" s="14"/>
      <c r="FTA846" s="14"/>
      <c r="FTB846" s="14"/>
      <c r="FTC846" s="14"/>
      <c r="FTD846" s="14"/>
      <c r="FTE846" s="14"/>
      <c r="FTF846" s="14"/>
      <c r="FTG846" s="14"/>
      <c r="FTH846" s="14"/>
      <c r="FTI846" s="14"/>
      <c r="FTJ846" s="14"/>
      <c r="FTK846" s="14"/>
      <c r="FTL846" s="14"/>
      <c r="FTM846" s="14"/>
      <c r="FTN846" s="14"/>
      <c r="FTO846" s="14"/>
      <c r="FTP846" s="14"/>
      <c r="FTQ846" s="14"/>
      <c r="FTR846" s="14"/>
      <c r="FTS846" s="14"/>
      <c r="FTT846" s="14"/>
      <c r="FTU846" s="14"/>
      <c r="FTV846" s="14"/>
      <c r="FTW846" s="14"/>
      <c r="FTX846" s="14"/>
      <c r="FTY846" s="14"/>
      <c r="FTZ846" s="14"/>
      <c r="FUA846" s="14"/>
      <c r="FUB846" s="14"/>
      <c r="FUC846" s="14"/>
      <c r="FUD846" s="14"/>
      <c r="FUE846" s="14"/>
      <c r="FUF846" s="14"/>
      <c r="FUG846" s="14"/>
      <c r="FUH846" s="14"/>
      <c r="FUI846" s="14"/>
      <c r="FUJ846" s="14"/>
      <c r="FUK846" s="14"/>
      <c r="FUL846" s="14"/>
      <c r="FUM846" s="14"/>
      <c r="FUN846" s="14"/>
      <c r="FUO846" s="14"/>
      <c r="FUP846" s="14"/>
      <c r="FUQ846" s="14"/>
      <c r="FUR846" s="14"/>
      <c r="FUS846" s="14"/>
      <c r="FUT846" s="14"/>
      <c r="FUU846" s="14"/>
      <c r="FUV846" s="14"/>
      <c r="FUW846" s="14"/>
      <c r="FUX846" s="14"/>
      <c r="FUY846" s="14"/>
      <c r="FUZ846" s="14"/>
      <c r="FVA846" s="14"/>
      <c r="FVB846" s="14"/>
      <c r="FVC846" s="14"/>
      <c r="FVD846" s="14"/>
      <c r="FVE846" s="14"/>
      <c r="FVF846" s="14"/>
      <c r="FVG846" s="14"/>
      <c r="FVH846" s="14"/>
      <c r="FVI846" s="14"/>
      <c r="FVJ846" s="14"/>
      <c r="FVK846" s="14"/>
      <c r="FVL846" s="14"/>
      <c r="FVM846" s="14"/>
      <c r="FVN846" s="14"/>
      <c r="FVO846" s="14"/>
      <c r="FVP846" s="14"/>
      <c r="FVQ846" s="14"/>
      <c r="FVR846" s="14"/>
      <c r="FVS846" s="14"/>
      <c r="FVT846" s="14"/>
      <c r="FVU846" s="14"/>
      <c r="FVV846" s="14"/>
      <c r="FVW846" s="14"/>
      <c r="FVX846" s="14"/>
      <c r="FVY846" s="14"/>
      <c r="FVZ846" s="14"/>
      <c r="FWA846" s="14"/>
      <c r="FWB846" s="14"/>
      <c r="FWC846" s="14"/>
      <c r="FWD846" s="14"/>
      <c r="FWE846" s="14"/>
      <c r="FWF846" s="14"/>
      <c r="FWG846" s="14"/>
      <c r="FWH846" s="14"/>
      <c r="FWI846" s="14"/>
      <c r="FWJ846" s="14"/>
      <c r="FWK846" s="14"/>
      <c r="FWL846" s="14"/>
      <c r="FWM846" s="14"/>
      <c r="FWN846" s="14"/>
      <c r="FWO846" s="14"/>
      <c r="FWP846" s="14"/>
      <c r="FWQ846" s="14"/>
      <c r="FWR846" s="14"/>
      <c r="FWS846" s="14"/>
      <c r="FWT846" s="14"/>
      <c r="FWU846" s="14"/>
      <c r="FWV846" s="14"/>
      <c r="FWW846" s="14"/>
      <c r="FWX846" s="14"/>
      <c r="FWY846" s="14"/>
      <c r="FWZ846" s="14"/>
      <c r="FXA846" s="14"/>
      <c r="FXB846" s="14"/>
      <c r="FXC846" s="14"/>
      <c r="FXD846" s="14"/>
      <c r="FXE846" s="14"/>
      <c r="FXF846" s="14"/>
      <c r="FXG846" s="14"/>
      <c r="FXH846" s="14"/>
      <c r="FXI846" s="14"/>
      <c r="FXJ846" s="14"/>
      <c r="FXK846" s="14"/>
      <c r="FXL846" s="14"/>
      <c r="FXM846" s="14"/>
      <c r="FXN846" s="14"/>
      <c r="FXO846" s="14"/>
      <c r="FXP846" s="14"/>
      <c r="FXQ846" s="14"/>
      <c r="FXR846" s="14"/>
      <c r="FXS846" s="14"/>
      <c r="FXT846" s="14"/>
      <c r="FXU846" s="14"/>
      <c r="FXV846" s="14"/>
      <c r="FXW846" s="14"/>
      <c r="FXX846" s="14"/>
      <c r="FXY846" s="14"/>
      <c r="FXZ846" s="14"/>
      <c r="FYA846" s="14"/>
      <c r="FYB846" s="14"/>
      <c r="FYC846" s="14"/>
      <c r="FYD846" s="14"/>
      <c r="FYE846" s="14"/>
      <c r="FYF846" s="14"/>
      <c r="FYG846" s="14"/>
      <c r="FYH846" s="14"/>
      <c r="FYI846" s="14"/>
      <c r="FYJ846" s="14"/>
      <c r="FYK846" s="14"/>
      <c r="FYL846" s="14"/>
      <c r="FYM846" s="14"/>
      <c r="FYN846" s="14"/>
      <c r="FYO846" s="14"/>
      <c r="FYP846" s="14"/>
      <c r="FYQ846" s="14"/>
      <c r="FYR846" s="14"/>
      <c r="FYS846" s="14"/>
      <c r="FYT846" s="14"/>
      <c r="FYU846" s="14"/>
      <c r="FYV846" s="14"/>
      <c r="FYW846" s="14"/>
      <c r="FYX846" s="14"/>
      <c r="FYY846" s="14"/>
      <c r="FYZ846" s="14"/>
      <c r="FZA846" s="14"/>
      <c r="FZB846" s="14"/>
      <c r="FZC846" s="14"/>
      <c r="FZD846" s="14"/>
      <c r="FZE846" s="14"/>
      <c r="FZF846" s="14"/>
      <c r="FZG846" s="14"/>
      <c r="FZH846" s="14"/>
      <c r="FZI846" s="14"/>
      <c r="FZJ846" s="14"/>
      <c r="FZK846" s="14"/>
      <c r="FZL846" s="14"/>
      <c r="FZM846" s="14"/>
      <c r="FZN846" s="14"/>
      <c r="FZO846" s="14"/>
      <c r="FZP846" s="14"/>
      <c r="FZQ846" s="14"/>
      <c r="FZR846" s="14"/>
      <c r="FZS846" s="14"/>
      <c r="FZT846" s="14"/>
      <c r="FZU846" s="14"/>
      <c r="FZV846" s="14"/>
      <c r="FZW846" s="14"/>
      <c r="FZX846" s="14"/>
      <c r="FZY846" s="14"/>
      <c r="FZZ846" s="14"/>
      <c r="GAA846" s="14"/>
      <c r="GAB846" s="14"/>
      <c r="GAC846" s="14"/>
      <c r="GAD846" s="14"/>
      <c r="GAE846" s="14"/>
      <c r="GAF846" s="14"/>
      <c r="GAG846" s="14"/>
      <c r="GAH846" s="14"/>
      <c r="GAI846" s="14"/>
      <c r="GAJ846" s="14"/>
      <c r="GAK846" s="14"/>
      <c r="GAL846" s="14"/>
      <c r="GAM846" s="14"/>
      <c r="GAN846" s="14"/>
      <c r="GAO846" s="14"/>
      <c r="GAP846" s="14"/>
      <c r="GAQ846" s="14"/>
      <c r="GAR846" s="14"/>
      <c r="GAS846" s="14"/>
      <c r="GAT846" s="14"/>
      <c r="GAU846" s="14"/>
      <c r="GAV846" s="14"/>
      <c r="GAW846" s="14"/>
      <c r="GAX846" s="14"/>
      <c r="GAY846" s="14"/>
      <c r="GAZ846" s="14"/>
      <c r="GBA846" s="14"/>
      <c r="GBB846" s="14"/>
      <c r="GBC846" s="14"/>
      <c r="GBD846" s="14"/>
      <c r="GBE846" s="14"/>
      <c r="GBF846" s="14"/>
      <c r="GBG846" s="14"/>
      <c r="GBH846" s="14"/>
      <c r="GBI846" s="14"/>
      <c r="GBJ846" s="14"/>
      <c r="GBK846" s="14"/>
      <c r="GBL846" s="14"/>
      <c r="GBM846" s="14"/>
      <c r="GBN846" s="14"/>
      <c r="GBO846" s="14"/>
      <c r="GBP846" s="14"/>
      <c r="GBQ846" s="14"/>
      <c r="GBR846" s="14"/>
      <c r="GBS846" s="14"/>
      <c r="GBT846" s="14"/>
      <c r="GBU846" s="14"/>
      <c r="GBV846" s="14"/>
      <c r="GBW846" s="14"/>
      <c r="GBX846" s="14"/>
      <c r="GBY846" s="14"/>
      <c r="GBZ846" s="14"/>
      <c r="GCA846" s="14"/>
      <c r="GCB846" s="14"/>
      <c r="GCC846" s="14"/>
      <c r="GCD846" s="14"/>
      <c r="GCE846" s="14"/>
      <c r="GCF846" s="14"/>
      <c r="GCG846" s="14"/>
      <c r="GCH846" s="14"/>
      <c r="GCI846" s="14"/>
      <c r="GCJ846" s="14"/>
      <c r="GCK846" s="14"/>
      <c r="GCL846" s="14"/>
      <c r="GCM846" s="14"/>
      <c r="GCN846" s="14"/>
      <c r="GCO846" s="14"/>
      <c r="GCP846" s="14"/>
      <c r="GCQ846" s="14"/>
      <c r="GCR846" s="14"/>
      <c r="GCS846" s="14"/>
      <c r="GCT846" s="14"/>
      <c r="GCU846" s="14"/>
      <c r="GCV846" s="14"/>
      <c r="GCW846" s="14"/>
      <c r="GCX846" s="14"/>
      <c r="GCY846" s="14"/>
      <c r="GCZ846" s="14"/>
      <c r="GDA846" s="14"/>
      <c r="GDB846" s="14"/>
      <c r="GDC846" s="14"/>
      <c r="GDD846" s="14"/>
      <c r="GDE846" s="14"/>
      <c r="GDF846" s="14"/>
      <c r="GDG846" s="14"/>
      <c r="GDH846" s="14"/>
      <c r="GDI846" s="14"/>
      <c r="GDJ846" s="14"/>
      <c r="GDK846" s="14"/>
      <c r="GDL846" s="14"/>
      <c r="GDM846" s="14"/>
      <c r="GDN846" s="14"/>
      <c r="GDO846" s="14"/>
      <c r="GDP846" s="14"/>
      <c r="GDQ846" s="14"/>
      <c r="GDR846" s="14"/>
      <c r="GDS846" s="14"/>
      <c r="GDT846" s="14"/>
      <c r="GDU846" s="14"/>
      <c r="GDV846" s="14"/>
      <c r="GDW846" s="14"/>
      <c r="GDX846" s="14"/>
      <c r="GDY846" s="14"/>
      <c r="GDZ846" s="14"/>
      <c r="GEA846" s="14"/>
      <c r="GEB846" s="14"/>
      <c r="GEC846" s="14"/>
      <c r="GED846" s="14"/>
      <c r="GEE846" s="14"/>
      <c r="GEF846" s="14"/>
      <c r="GEG846" s="14"/>
      <c r="GEH846" s="14"/>
      <c r="GEI846" s="14"/>
      <c r="GEJ846" s="14"/>
      <c r="GEK846" s="14"/>
      <c r="GEL846" s="14"/>
      <c r="GEM846" s="14"/>
      <c r="GEN846" s="14"/>
      <c r="GEO846" s="14"/>
      <c r="GEP846" s="14"/>
      <c r="GEQ846" s="14"/>
      <c r="GER846" s="14"/>
      <c r="GES846" s="14"/>
      <c r="GET846" s="14"/>
      <c r="GEU846" s="14"/>
      <c r="GEV846" s="14"/>
      <c r="GEW846" s="14"/>
      <c r="GEX846" s="14"/>
      <c r="GEY846" s="14"/>
      <c r="GEZ846" s="14"/>
      <c r="GFA846" s="14"/>
      <c r="GFB846" s="14"/>
      <c r="GFC846" s="14"/>
      <c r="GFD846" s="14"/>
      <c r="GFE846" s="14"/>
      <c r="GFF846" s="14"/>
      <c r="GFG846" s="14"/>
      <c r="GFH846" s="14"/>
      <c r="GFI846" s="14"/>
      <c r="GFJ846" s="14"/>
      <c r="GFK846" s="14"/>
      <c r="GFL846" s="14"/>
      <c r="GFM846" s="14"/>
      <c r="GFN846" s="14"/>
      <c r="GFO846" s="14"/>
      <c r="GFP846" s="14"/>
      <c r="GFQ846" s="14"/>
      <c r="GFR846" s="14"/>
      <c r="GFS846" s="14"/>
      <c r="GFT846" s="14"/>
      <c r="GFU846" s="14"/>
      <c r="GFV846" s="14"/>
      <c r="GFW846" s="14"/>
      <c r="GFX846" s="14"/>
      <c r="GFY846" s="14"/>
      <c r="GFZ846" s="14"/>
      <c r="GGA846" s="14"/>
      <c r="GGB846" s="14"/>
      <c r="GGC846" s="14"/>
      <c r="GGD846" s="14"/>
      <c r="GGE846" s="14"/>
      <c r="GGF846" s="14"/>
      <c r="GGG846" s="14"/>
      <c r="GGH846" s="14"/>
      <c r="GGI846" s="14"/>
      <c r="GGJ846" s="14"/>
      <c r="GGK846" s="14"/>
      <c r="GGL846" s="14"/>
      <c r="GGM846" s="14"/>
      <c r="GGN846" s="14"/>
      <c r="GGO846" s="14"/>
      <c r="GGP846" s="14"/>
      <c r="GGQ846" s="14"/>
      <c r="GGR846" s="14"/>
      <c r="GGS846" s="14"/>
      <c r="GGT846" s="14"/>
      <c r="GGU846" s="14"/>
      <c r="GGV846" s="14"/>
      <c r="GGW846" s="14"/>
      <c r="GGX846" s="14"/>
      <c r="GGY846" s="14"/>
      <c r="GGZ846" s="14"/>
      <c r="GHA846" s="14"/>
      <c r="GHB846" s="14"/>
      <c r="GHC846" s="14"/>
      <c r="GHD846" s="14"/>
      <c r="GHE846" s="14"/>
      <c r="GHF846" s="14"/>
      <c r="GHG846" s="14"/>
      <c r="GHH846" s="14"/>
      <c r="GHI846" s="14"/>
      <c r="GHJ846" s="14"/>
      <c r="GHK846" s="14"/>
      <c r="GHL846" s="14"/>
      <c r="GHM846" s="14"/>
      <c r="GHN846" s="14"/>
      <c r="GHO846" s="14"/>
      <c r="GHP846" s="14"/>
      <c r="GHQ846" s="14"/>
      <c r="GHR846" s="14"/>
      <c r="GHS846" s="14"/>
      <c r="GHT846" s="14"/>
      <c r="GHU846" s="14"/>
      <c r="GHV846" s="14"/>
      <c r="GHW846" s="14"/>
      <c r="GHX846" s="14"/>
      <c r="GHY846" s="14"/>
      <c r="GHZ846" s="14"/>
      <c r="GIA846" s="14"/>
      <c r="GIB846" s="14"/>
      <c r="GIC846" s="14"/>
      <c r="GID846" s="14"/>
      <c r="GIE846" s="14"/>
      <c r="GIF846" s="14"/>
      <c r="GIG846" s="14"/>
      <c r="GIH846" s="14"/>
      <c r="GII846" s="14"/>
      <c r="GIJ846" s="14"/>
      <c r="GIK846" s="14"/>
      <c r="GIL846" s="14"/>
      <c r="GIM846" s="14"/>
      <c r="GIN846" s="14"/>
      <c r="GIO846" s="14"/>
      <c r="GIP846" s="14"/>
      <c r="GIQ846" s="14"/>
      <c r="GIR846" s="14"/>
      <c r="GIS846" s="14"/>
      <c r="GIT846" s="14"/>
      <c r="GIU846" s="14"/>
      <c r="GIV846" s="14"/>
      <c r="GIW846" s="14"/>
      <c r="GIX846" s="14"/>
      <c r="GIY846" s="14"/>
      <c r="GIZ846" s="14"/>
      <c r="GJA846" s="14"/>
      <c r="GJB846" s="14"/>
      <c r="GJC846" s="14"/>
      <c r="GJD846" s="14"/>
      <c r="GJE846" s="14"/>
      <c r="GJF846" s="14"/>
      <c r="GJG846" s="14"/>
      <c r="GJH846" s="14"/>
      <c r="GJI846" s="14"/>
      <c r="GJJ846" s="14"/>
      <c r="GJK846" s="14"/>
      <c r="GJL846" s="14"/>
      <c r="GJM846" s="14"/>
      <c r="GJN846" s="14"/>
      <c r="GJO846" s="14"/>
      <c r="GJP846" s="14"/>
      <c r="GJQ846" s="14"/>
      <c r="GJR846" s="14"/>
      <c r="GJS846" s="14"/>
      <c r="GJT846" s="14"/>
      <c r="GJU846" s="14"/>
      <c r="GJV846" s="14"/>
      <c r="GJW846" s="14"/>
      <c r="GJX846" s="14"/>
      <c r="GJY846" s="14"/>
      <c r="GJZ846" s="14"/>
      <c r="GKA846" s="14"/>
      <c r="GKB846" s="14"/>
      <c r="GKC846" s="14"/>
      <c r="GKD846" s="14"/>
      <c r="GKE846" s="14"/>
      <c r="GKF846" s="14"/>
      <c r="GKG846" s="14"/>
      <c r="GKH846" s="14"/>
      <c r="GKI846" s="14"/>
      <c r="GKJ846" s="14"/>
      <c r="GKK846" s="14"/>
      <c r="GKL846" s="14"/>
      <c r="GKM846" s="14"/>
      <c r="GKN846" s="14"/>
      <c r="GKO846" s="14"/>
      <c r="GKP846" s="14"/>
      <c r="GKQ846" s="14"/>
      <c r="GKR846" s="14"/>
      <c r="GKS846" s="14"/>
      <c r="GKT846" s="14"/>
      <c r="GKU846" s="14"/>
      <c r="GKV846" s="14"/>
      <c r="GKW846" s="14"/>
      <c r="GKX846" s="14"/>
      <c r="GKY846" s="14"/>
      <c r="GKZ846" s="14"/>
      <c r="GLA846" s="14"/>
      <c r="GLB846" s="14"/>
      <c r="GLC846" s="14"/>
      <c r="GLD846" s="14"/>
      <c r="GLE846" s="14"/>
      <c r="GLF846" s="14"/>
      <c r="GLG846" s="14"/>
      <c r="GLH846" s="14"/>
      <c r="GLI846" s="14"/>
      <c r="GLJ846" s="14"/>
      <c r="GLK846" s="14"/>
      <c r="GLL846" s="14"/>
      <c r="GLM846" s="14"/>
      <c r="GLN846" s="14"/>
      <c r="GLO846" s="14"/>
      <c r="GLP846" s="14"/>
      <c r="GLQ846" s="14"/>
      <c r="GLR846" s="14"/>
      <c r="GLS846" s="14"/>
      <c r="GLT846" s="14"/>
      <c r="GLU846" s="14"/>
      <c r="GLV846" s="14"/>
      <c r="GLW846" s="14"/>
      <c r="GLX846" s="14"/>
      <c r="GLY846" s="14"/>
      <c r="GLZ846" s="14"/>
      <c r="GMA846" s="14"/>
      <c r="GMB846" s="14"/>
      <c r="GMC846" s="14"/>
      <c r="GMD846" s="14"/>
      <c r="GME846" s="14"/>
      <c r="GMF846" s="14"/>
      <c r="GMG846" s="14"/>
      <c r="GMH846" s="14"/>
      <c r="GMI846" s="14"/>
      <c r="GMJ846" s="14"/>
      <c r="GMK846" s="14"/>
      <c r="GML846" s="14"/>
      <c r="GMM846" s="14"/>
      <c r="GMN846" s="14"/>
      <c r="GMO846" s="14"/>
      <c r="GMP846" s="14"/>
      <c r="GMQ846" s="14"/>
      <c r="GMR846" s="14"/>
      <c r="GMS846" s="14"/>
      <c r="GMT846" s="14"/>
      <c r="GMU846" s="14"/>
      <c r="GMV846" s="14"/>
      <c r="GMW846" s="14"/>
      <c r="GMX846" s="14"/>
      <c r="GMY846" s="14"/>
      <c r="GMZ846" s="14"/>
      <c r="GNA846" s="14"/>
      <c r="GNB846" s="14"/>
      <c r="GNC846" s="14"/>
      <c r="GND846" s="14"/>
      <c r="GNE846" s="14"/>
      <c r="GNF846" s="14"/>
      <c r="GNG846" s="14"/>
      <c r="GNH846" s="14"/>
      <c r="GNI846" s="14"/>
      <c r="GNJ846" s="14"/>
      <c r="GNK846" s="14"/>
      <c r="GNL846" s="14"/>
      <c r="GNM846" s="14"/>
      <c r="GNN846" s="14"/>
      <c r="GNO846" s="14"/>
      <c r="GNP846" s="14"/>
      <c r="GNQ846" s="14"/>
      <c r="GNR846" s="14"/>
      <c r="GNS846" s="14"/>
      <c r="GNT846" s="14"/>
      <c r="GNU846" s="14"/>
      <c r="GNV846" s="14"/>
      <c r="GNW846" s="14"/>
      <c r="GNX846" s="14"/>
      <c r="GNY846" s="14"/>
      <c r="GNZ846" s="14"/>
      <c r="GOA846" s="14"/>
      <c r="GOB846" s="14"/>
      <c r="GOC846" s="14"/>
      <c r="GOD846" s="14"/>
      <c r="GOE846" s="14"/>
      <c r="GOF846" s="14"/>
      <c r="GOG846" s="14"/>
      <c r="GOH846" s="14"/>
      <c r="GOI846" s="14"/>
      <c r="GOJ846" s="14"/>
      <c r="GOK846" s="14"/>
      <c r="GOL846" s="14"/>
      <c r="GOM846" s="14"/>
      <c r="GON846" s="14"/>
      <c r="GOO846" s="14"/>
      <c r="GOP846" s="14"/>
      <c r="GOQ846" s="14"/>
      <c r="GOR846" s="14"/>
      <c r="GOS846" s="14"/>
      <c r="GOT846" s="14"/>
      <c r="GOU846" s="14"/>
      <c r="GOV846" s="14"/>
      <c r="GOW846" s="14"/>
      <c r="GOX846" s="14"/>
      <c r="GOY846" s="14"/>
      <c r="GOZ846" s="14"/>
      <c r="GPA846" s="14"/>
      <c r="GPB846" s="14"/>
      <c r="GPC846" s="14"/>
      <c r="GPD846" s="14"/>
      <c r="GPE846" s="14"/>
      <c r="GPF846" s="14"/>
      <c r="GPG846" s="14"/>
      <c r="GPH846" s="14"/>
      <c r="GPI846" s="14"/>
      <c r="GPJ846" s="14"/>
      <c r="GPK846" s="14"/>
      <c r="GPL846" s="14"/>
      <c r="GPM846" s="14"/>
      <c r="GPN846" s="14"/>
      <c r="GPO846" s="14"/>
      <c r="GPP846" s="14"/>
      <c r="GPQ846" s="14"/>
      <c r="GPR846" s="14"/>
      <c r="GPS846" s="14"/>
      <c r="GPT846" s="14"/>
      <c r="GPU846" s="14"/>
      <c r="GPV846" s="14"/>
      <c r="GPW846" s="14"/>
      <c r="GPX846" s="14"/>
      <c r="GPY846" s="14"/>
      <c r="GPZ846" s="14"/>
      <c r="GQA846" s="14"/>
      <c r="GQB846" s="14"/>
      <c r="GQC846" s="14"/>
      <c r="GQD846" s="14"/>
      <c r="GQE846" s="14"/>
      <c r="GQF846" s="14"/>
      <c r="GQG846" s="14"/>
      <c r="GQH846" s="14"/>
      <c r="GQI846" s="14"/>
      <c r="GQJ846" s="14"/>
      <c r="GQK846" s="14"/>
      <c r="GQL846" s="14"/>
      <c r="GQM846" s="14"/>
      <c r="GQN846" s="14"/>
      <c r="GQO846" s="14"/>
      <c r="GQP846" s="14"/>
      <c r="GQQ846" s="14"/>
      <c r="GQR846" s="14"/>
      <c r="GQS846" s="14"/>
      <c r="GQT846" s="14"/>
      <c r="GQU846" s="14"/>
      <c r="GQV846" s="14"/>
      <c r="GQW846" s="14"/>
      <c r="GQX846" s="14"/>
      <c r="GQY846" s="14"/>
      <c r="GQZ846" s="14"/>
      <c r="GRA846" s="14"/>
      <c r="GRB846" s="14"/>
      <c r="GRC846" s="14"/>
      <c r="GRD846" s="14"/>
      <c r="GRE846" s="14"/>
      <c r="GRF846" s="14"/>
      <c r="GRG846" s="14"/>
      <c r="GRH846" s="14"/>
      <c r="GRI846" s="14"/>
      <c r="GRJ846" s="14"/>
      <c r="GRK846" s="14"/>
      <c r="GRL846" s="14"/>
      <c r="GRM846" s="14"/>
      <c r="GRN846" s="14"/>
      <c r="GRO846" s="14"/>
      <c r="GRP846" s="14"/>
      <c r="GRQ846" s="14"/>
      <c r="GRR846" s="14"/>
      <c r="GRS846" s="14"/>
      <c r="GRT846" s="14"/>
      <c r="GRU846" s="14"/>
      <c r="GRV846" s="14"/>
      <c r="GRW846" s="14"/>
      <c r="GRX846" s="14"/>
      <c r="GRY846" s="14"/>
      <c r="GRZ846" s="14"/>
      <c r="GSA846" s="14"/>
      <c r="GSB846" s="14"/>
      <c r="GSC846" s="14"/>
      <c r="GSD846" s="14"/>
      <c r="GSE846" s="14"/>
      <c r="GSF846" s="14"/>
      <c r="GSG846" s="14"/>
      <c r="GSH846" s="14"/>
      <c r="GSI846" s="14"/>
      <c r="GSJ846" s="14"/>
      <c r="GSK846" s="14"/>
      <c r="GSL846" s="14"/>
      <c r="GSM846" s="14"/>
      <c r="GSN846" s="14"/>
      <c r="GSO846" s="14"/>
      <c r="GSP846" s="14"/>
      <c r="GSQ846" s="14"/>
      <c r="GSR846" s="14"/>
      <c r="GSS846" s="14"/>
      <c r="GST846" s="14"/>
      <c r="GSU846" s="14"/>
      <c r="GSV846" s="14"/>
      <c r="GSW846" s="14"/>
      <c r="GSX846" s="14"/>
      <c r="GSY846" s="14"/>
      <c r="GSZ846" s="14"/>
      <c r="GTA846" s="14"/>
      <c r="GTB846" s="14"/>
      <c r="GTC846" s="14"/>
      <c r="GTD846" s="14"/>
      <c r="GTE846" s="14"/>
      <c r="GTF846" s="14"/>
      <c r="GTG846" s="14"/>
      <c r="GTH846" s="14"/>
      <c r="GTI846" s="14"/>
      <c r="GTJ846" s="14"/>
      <c r="GTK846" s="14"/>
      <c r="GTL846" s="14"/>
      <c r="GTM846" s="14"/>
      <c r="GTN846" s="14"/>
      <c r="GTO846" s="14"/>
      <c r="GTP846" s="14"/>
      <c r="GTQ846" s="14"/>
      <c r="GTR846" s="14"/>
      <c r="GTS846" s="14"/>
      <c r="GTT846" s="14"/>
      <c r="GTU846" s="14"/>
      <c r="GTV846" s="14"/>
      <c r="GTW846" s="14"/>
      <c r="GTX846" s="14"/>
      <c r="GTY846" s="14"/>
      <c r="GTZ846" s="14"/>
      <c r="GUA846" s="14"/>
      <c r="GUB846" s="14"/>
      <c r="GUC846" s="14"/>
      <c r="GUD846" s="14"/>
      <c r="GUE846" s="14"/>
      <c r="GUF846" s="14"/>
      <c r="GUG846" s="14"/>
      <c r="GUH846" s="14"/>
      <c r="GUI846" s="14"/>
      <c r="GUJ846" s="14"/>
      <c r="GUK846" s="14"/>
      <c r="GUL846" s="14"/>
      <c r="GUM846" s="14"/>
      <c r="GUN846" s="14"/>
      <c r="GUO846" s="14"/>
      <c r="GUP846" s="14"/>
      <c r="GUQ846" s="14"/>
      <c r="GUR846" s="14"/>
      <c r="GUS846" s="14"/>
      <c r="GUT846" s="14"/>
      <c r="GUU846" s="14"/>
      <c r="GUV846" s="14"/>
      <c r="GUW846" s="14"/>
      <c r="GUX846" s="14"/>
      <c r="GUY846" s="14"/>
      <c r="GUZ846" s="14"/>
      <c r="GVA846" s="14"/>
      <c r="GVB846" s="14"/>
      <c r="GVC846" s="14"/>
      <c r="GVD846" s="14"/>
      <c r="GVE846" s="14"/>
      <c r="GVF846" s="14"/>
      <c r="GVG846" s="14"/>
      <c r="GVH846" s="14"/>
      <c r="GVI846" s="14"/>
      <c r="GVJ846" s="14"/>
      <c r="GVK846" s="14"/>
      <c r="GVL846" s="14"/>
      <c r="GVM846" s="14"/>
      <c r="GVN846" s="14"/>
      <c r="GVO846" s="14"/>
      <c r="GVP846" s="14"/>
      <c r="GVQ846" s="14"/>
      <c r="GVR846" s="14"/>
      <c r="GVS846" s="14"/>
      <c r="GVT846" s="14"/>
      <c r="GVU846" s="14"/>
      <c r="GVV846" s="14"/>
      <c r="GVW846" s="14"/>
      <c r="GVX846" s="14"/>
      <c r="GVY846" s="14"/>
      <c r="GVZ846" s="14"/>
      <c r="GWA846" s="14"/>
      <c r="GWB846" s="14"/>
      <c r="GWC846" s="14"/>
      <c r="GWD846" s="14"/>
      <c r="GWE846" s="14"/>
      <c r="GWF846" s="14"/>
      <c r="GWG846" s="14"/>
      <c r="GWH846" s="14"/>
      <c r="GWI846" s="14"/>
      <c r="GWJ846" s="14"/>
      <c r="GWK846" s="14"/>
      <c r="GWL846" s="14"/>
      <c r="GWM846" s="14"/>
      <c r="GWN846" s="14"/>
      <c r="GWO846" s="14"/>
      <c r="GWP846" s="14"/>
      <c r="GWQ846" s="14"/>
      <c r="GWR846" s="14"/>
      <c r="GWS846" s="14"/>
      <c r="GWT846" s="14"/>
      <c r="GWU846" s="14"/>
      <c r="GWV846" s="14"/>
      <c r="GWW846" s="14"/>
      <c r="GWX846" s="14"/>
      <c r="GWY846" s="14"/>
      <c r="GWZ846" s="14"/>
      <c r="GXA846" s="14"/>
      <c r="GXB846" s="14"/>
      <c r="GXC846" s="14"/>
      <c r="GXD846" s="14"/>
      <c r="GXE846" s="14"/>
      <c r="GXF846" s="14"/>
      <c r="GXG846" s="14"/>
      <c r="GXH846" s="14"/>
      <c r="GXI846" s="14"/>
      <c r="GXJ846" s="14"/>
      <c r="GXK846" s="14"/>
      <c r="GXL846" s="14"/>
      <c r="GXM846" s="14"/>
      <c r="GXN846" s="14"/>
      <c r="GXO846" s="14"/>
      <c r="GXP846" s="14"/>
      <c r="GXQ846" s="14"/>
      <c r="GXR846" s="14"/>
      <c r="GXS846" s="14"/>
      <c r="GXT846" s="14"/>
      <c r="GXU846" s="14"/>
      <c r="GXV846" s="14"/>
      <c r="GXW846" s="14"/>
      <c r="GXX846" s="14"/>
      <c r="GXY846" s="14"/>
      <c r="GXZ846" s="14"/>
      <c r="GYA846" s="14"/>
      <c r="GYB846" s="14"/>
      <c r="GYC846" s="14"/>
      <c r="GYD846" s="14"/>
      <c r="GYE846" s="14"/>
      <c r="GYF846" s="14"/>
      <c r="GYG846" s="14"/>
      <c r="GYH846" s="14"/>
      <c r="GYI846" s="14"/>
      <c r="GYJ846" s="14"/>
      <c r="GYK846" s="14"/>
      <c r="GYL846" s="14"/>
      <c r="GYM846" s="14"/>
      <c r="GYN846" s="14"/>
      <c r="GYO846" s="14"/>
      <c r="GYP846" s="14"/>
      <c r="GYQ846" s="14"/>
      <c r="GYR846" s="14"/>
      <c r="GYS846" s="14"/>
      <c r="GYT846" s="14"/>
      <c r="GYU846" s="14"/>
      <c r="GYV846" s="14"/>
      <c r="GYW846" s="14"/>
      <c r="GYX846" s="14"/>
      <c r="GYY846" s="14"/>
      <c r="GYZ846" s="14"/>
      <c r="GZA846" s="14"/>
      <c r="GZB846" s="14"/>
      <c r="GZC846" s="14"/>
      <c r="GZD846" s="14"/>
      <c r="GZE846" s="14"/>
      <c r="GZF846" s="14"/>
      <c r="GZG846" s="14"/>
      <c r="GZH846" s="14"/>
      <c r="GZI846" s="14"/>
      <c r="GZJ846" s="14"/>
      <c r="GZK846" s="14"/>
      <c r="GZL846" s="14"/>
      <c r="GZM846" s="14"/>
      <c r="GZN846" s="14"/>
      <c r="GZO846" s="14"/>
      <c r="GZP846" s="14"/>
      <c r="GZQ846" s="14"/>
      <c r="GZR846" s="14"/>
      <c r="GZS846" s="14"/>
      <c r="GZT846" s="14"/>
      <c r="GZU846" s="14"/>
      <c r="GZV846" s="14"/>
      <c r="GZW846" s="14"/>
      <c r="GZX846" s="14"/>
      <c r="GZY846" s="14"/>
      <c r="GZZ846" s="14"/>
      <c r="HAA846" s="14"/>
      <c r="HAB846" s="14"/>
      <c r="HAC846" s="14"/>
      <c r="HAD846" s="14"/>
      <c r="HAE846" s="14"/>
      <c r="HAF846" s="14"/>
      <c r="HAG846" s="14"/>
      <c r="HAH846" s="14"/>
      <c r="HAI846" s="14"/>
      <c r="HAJ846" s="14"/>
      <c r="HAK846" s="14"/>
      <c r="HAL846" s="14"/>
      <c r="HAM846" s="14"/>
      <c r="HAN846" s="14"/>
      <c r="HAO846" s="14"/>
      <c r="HAP846" s="14"/>
      <c r="HAQ846" s="14"/>
      <c r="HAR846" s="14"/>
      <c r="HAS846" s="14"/>
      <c r="HAT846" s="14"/>
      <c r="HAU846" s="14"/>
      <c r="HAV846" s="14"/>
      <c r="HAW846" s="14"/>
      <c r="HAX846" s="14"/>
      <c r="HAY846" s="14"/>
      <c r="HAZ846" s="14"/>
      <c r="HBA846" s="14"/>
      <c r="HBB846" s="14"/>
      <c r="HBC846" s="14"/>
      <c r="HBD846" s="14"/>
      <c r="HBE846" s="14"/>
      <c r="HBF846" s="14"/>
      <c r="HBG846" s="14"/>
      <c r="HBH846" s="14"/>
      <c r="HBI846" s="14"/>
      <c r="HBJ846" s="14"/>
      <c r="HBK846" s="14"/>
      <c r="HBL846" s="14"/>
      <c r="HBM846" s="14"/>
      <c r="HBN846" s="14"/>
      <c r="HBO846" s="14"/>
      <c r="HBP846" s="14"/>
      <c r="HBQ846" s="14"/>
      <c r="HBR846" s="14"/>
      <c r="HBS846" s="14"/>
      <c r="HBT846" s="14"/>
      <c r="HBU846" s="14"/>
      <c r="HBV846" s="14"/>
      <c r="HBW846" s="14"/>
      <c r="HBX846" s="14"/>
      <c r="HBY846" s="14"/>
      <c r="HBZ846" s="14"/>
      <c r="HCA846" s="14"/>
      <c r="HCB846" s="14"/>
      <c r="HCC846" s="14"/>
      <c r="HCD846" s="14"/>
      <c r="HCE846" s="14"/>
      <c r="HCF846" s="14"/>
      <c r="HCG846" s="14"/>
      <c r="HCH846" s="14"/>
      <c r="HCI846" s="14"/>
      <c r="HCJ846" s="14"/>
      <c r="HCK846" s="14"/>
      <c r="HCL846" s="14"/>
      <c r="HCM846" s="14"/>
      <c r="HCN846" s="14"/>
      <c r="HCO846" s="14"/>
      <c r="HCP846" s="14"/>
      <c r="HCQ846" s="14"/>
      <c r="HCR846" s="14"/>
      <c r="HCS846" s="14"/>
      <c r="HCT846" s="14"/>
      <c r="HCU846" s="14"/>
      <c r="HCV846" s="14"/>
      <c r="HCW846" s="14"/>
      <c r="HCX846" s="14"/>
      <c r="HCY846" s="14"/>
      <c r="HCZ846" s="14"/>
      <c r="HDA846" s="14"/>
      <c r="HDB846" s="14"/>
      <c r="HDC846" s="14"/>
      <c r="HDD846" s="14"/>
      <c r="HDE846" s="14"/>
      <c r="HDF846" s="14"/>
      <c r="HDG846" s="14"/>
      <c r="HDH846" s="14"/>
      <c r="HDI846" s="14"/>
      <c r="HDJ846" s="14"/>
      <c r="HDK846" s="14"/>
      <c r="HDL846" s="14"/>
      <c r="HDM846" s="14"/>
      <c r="HDN846" s="14"/>
      <c r="HDO846" s="14"/>
      <c r="HDP846" s="14"/>
      <c r="HDQ846" s="14"/>
      <c r="HDR846" s="14"/>
      <c r="HDS846" s="14"/>
      <c r="HDT846" s="14"/>
      <c r="HDU846" s="14"/>
      <c r="HDV846" s="14"/>
      <c r="HDW846" s="14"/>
      <c r="HDX846" s="14"/>
      <c r="HDY846" s="14"/>
      <c r="HDZ846" s="14"/>
      <c r="HEA846" s="14"/>
      <c r="HEB846" s="14"/>
      <c r="HEC846" s="14"/>
      <c r="HED846" s="14"/>
      <c r="HEE846" s="14"/>
      <c r="HEF846" s="14"/>
      <c r="HEG846" s="14"/>
      <c r="HEH846" s="14"/>
      <c r="HEI846" s="14"/>
      <c r="HEJ846" s="14"/>
      <c r="HEK846" s="14"/>
      <c r="HEL846" s="14"/>
      <c r="HEM846" s="14"/>
      <c r="HEN846" s="14"/>
      <c r="HEO846" s="14"/>
      <c r="HEP846" s="14"/>
      <c r="HEQ846" s="14"/>
      <c r="HER846" s="14"/>
      <c r="HES846" s="14"/>
      <c r="HET846" s="14"/>
      <c r="HEU846" s="14"/>
      <c r="HEV846" s="14"/>
      <c r="HEW846" s="14"/>
      <c r="HEX846" s="14"/>
      <c r="HEY846" s="14"/>
      <c r="HEZ846" s="14"/>
      <c r="HFA846" s="14"/>
      <c r="HFB846" s="14"/>
      <c r="HFC846" s="14"/>
      <c r="HFD846" s="14"/>
      <c r="HFE846" s="14"/>
      <c r="HFF846" s="14"/>
      <c r="HFG846" s="14"/>
      <c r="HFH846" s="14"/>
      <c r="HFI846" s="14"/>
      <c r="HFJ846" s="14"/>
      <c r="HFK846" s="14"/>
      <c r="HFL846" s="14"/>
      <c r="HFM846" s="14"/>
      <c r="HFN846" s="14"/>
      <c r="HFO846" s="14"/>
      <c r="HFP846" s="14"/>
      <c r="HFQ846" s="14"/>
      <c r="HFR846" s="14"/>
      <c r="HFS846" s="14"/>
      <c r="HFT846" s="14"/>
      <c r="HFU846" s="14"/>
      <c r="HFV846" s="14"/>
      <c r="HFW846" s="14"/>
      <c r="HFX846" s="14"/>
      <c r="HFY846" s="14"/>
      <c r="HFZ846" s="14"/>
      <c r="HGA846" s="14"/>
      <c r="HGB846" s="14"/>
      <c r="HGC846" s="14"/>
      <c r="HGD846" s="14"/>
      <c r="HGE846" s="14"/>
      <c r="HGF846" s="14"/>
      <c r="HGG846" s="14"/>
      <c r="HGH846" s="14"/>
      <c r="HGI846" s="14"/>
      <c r="HGJ846" s="14"/>
      <c r="HGK846" s="14"/>
      <c r="HGL846" s="14"/>
      <c r="HGM846" s="14"/>
      <c r="HGN846" s="14"/>
      <c r="HGO846" s="14"/>
      <c r="HGP846" s="14"/>
      <c r="HGQ846" s="14"/>
      <c r="HGR846" s="14"/>
      <c r="HGS846" s="14"/>
      <c r="HGT846" s="14"/>
      <c r="HGU846" s="14"/>
      <c r="HGV846" s="14"/>
      <c r="HGW846" s="14"/>
      <c r="HGX846" s="14"/>
      <c r="HGY846" s="14"/>
      <c r="HGZ846" s="14"/>
      <c r="HHA846" s="14"/>
      <c r="HHB846" s="14"/>
      <c r="HHC846" s="14"/>
      <c r="HHD846" s="14"/>
      <c r="HHE846" s="14"/>
      <c r="HHF846" s="14"/>
      <c r="HHG846" s="14"/>
      <c r="HHH846" s="14"/>
      <c r="HHI846" s="14"/>
      <c r="HHJ846" s="14"/>
      <c r="HHK846" s="14"/>
      <c r="HHL846" s="14"/>
      <c r="HHM846" s="14"/>
      <c r="HHN846" s="14"/>
      <c r="HHO846" s="14"/>
      <c r="HHP846" s="14"/>
      <c r="HHQ846" s="14"/>
      <c r="HHR846" s="14"/>
      <c r="HHS846" s="14"/>
      <c r="HHT846" s="14"/>
      <c r="HHU846" s="14"/>
      <c r="HHV846" s="14"/>
      <c r="HHW846" s="14"/>
      <c r="HHX846" s="14"/>
      <c r="HHY846" s="14"/>
      <c r="HHZ846" s="14"/>
      <c r="HIA846" s="14"/>
      <c r="HIB846" s="14"/>
      <c r="HIC846" s="14"/>
      <c r="HID846" s="14"/>
      <c r="HIE846" s="14"/>
      <c r="HIF846" s="14"/>
      <c r="HIG846" s="14"/>
      <c r="HIH846" s="14"/>
      <c r="HII846" s="14"/>
      <c r="HIJ846" s="14"/>
      <c r="HIK846" s="14"/>
      <c r="HIL846" s="14"/>
      <c r="HIM846" s="14"/>
      <c r="HIN846" s="14"/>
      <c r="HIO846" s="14"/>
      <c r="HIP846" s="14"/>
      <c r="HIQ846" s="14"/>
      <c r="HIR846" s="14"/>
      <c r="HIS846" s="14"/>
      <c r="HIT846" s="14"/>
      <c r="HIU846" s="14"/>
      <c r="HIV846" s="14"/>
      <c r="HIW846" s="14"/>
      <c r="HIX846" s="14"/>
      <c r="HIY846" s="14"/>
      <c r="HIZ846" s="14"/>
      <c r="HJA846" s="14"/>
      <c r="HJB846" s="14"/>
      <c r="HJC846" s="14"/>
      <c r="HJD846" s="14"/>
      <c r="HJE846" s="14"/>
      <c r="HJF846" s="14"/>
      <c r="HJG846" s="14"/>
      <c r="HJH846" s="14"/>
      <c r="HJI846" s="14"/>
      <c r="HJJ846" s="14"/>
      <c r="HJK846" s="14"/>
      <c r="HJL846" s="14"/>
      <c r="HJM846" s="14"/>
      <c r="HJN846" s="14"/>
      <c r="HJO846" s="14"/>
      <c r="HJP846" s="14"/>
      <c r="HJQ846" s="14"/>
      <c r="HJR846" s="14"/>
      <c r="HJS846" s="14"/>
      <c r="HJT846" s="14"/>
      <c r="HJU846" s="14"/>
      <c r="HJV846" s="14"/>
      <c r="HJW846" s="14"/>
      <c r="HJX846" s="14"/>
      <c r="HJY846" s="14"/>
      <c r="HJZ846" s="14"/>
      <c r="HKA846" s="14"/>
      <c r="HKB846" s="14"/>
      <c r="HKC846" s="14"/>
      <c r="HKD846" s="14"/>
      <c r="HKE846" s="14"/>
      <c r="HKF846" s="14"/>
      <c r="HKG846" s="14"/>
      <c r="HKH846" s="14"/>
      <c r="HKI846" s="14"/>
      <c r="HKJ846" s="14"/>
      <c r="HKK846" s="14"/>
      <c r="HKL846" s="14"/>
      <c r="HKM846" s="14"/>
      <c r="HKN846" s="14"/>
      <c r="HKO846" s="14"/>
      <c r="HKP846" s="14"/>
      <c r="HKQ846" s="14"/>
      <c r="HKR846" s="14"/>
      <c r="HKS846" s="14"/>
      <c r="HKT846" s="14"/>
      <c r="HKU846" s="14"/>
      <c r="HKV846" s="14"/>
      <c r="HKW846" s="14"/>
      <c r="HKX846" s="14"/>
      <c r="HKY846" s="14"/>
      <c r="HKZ846" s="14"/>
      <c r="HLA846" s="14"/>
      <c r="HLB846" s="14"/>
      <c r="HLC846" s="14"/>
      <c r="HLD846" s="14"/>
      <c r="HLE846" s="14"/>
      <c r="HLF846" s="14"/>
      <c r="HLG846" s="14"/>
      <c r="HLH846" s="14"/>
      <c r="HLI846" s="14"/>
      <c r="HLJ846" s="14"/>
      <c r="HLK846" s="14"/>
      <c r="HLL846" s="14"/>
      <c r="HLM846" s="14"/>
      <c r="HLN846" s="14"/>
      <c r="HLO846" s="14"/>
      <c r="HLP846" s="14"/>
      <c r="HLQ846" s="14"/>
      <c r="HLR846" s="14"/>
      <c r="HLS846" s="14"/>
      <c r="HLT846" s="14"/>
      <c r="HLU846" s="14"/>
      <c r="HLV846" s="14"/>
      <c r="HLW846" s="14"/>
      <c r="HLX846" s="14"/>
      <c r="HLY846" s="14"/>
      <c r="HLZ846" s="14"/>
      <c r="HMA846" s="14"/>
      <c r="HMB846" s="14"/>
      <c r="HMC846" s="14"/>
      <c r="HMD846" s="14"/>
      <c r="HME846" s="14"/>
      <c r="HMF846" s="14"/>
      <c r="HMG846" s="14"/>
      <c r="HMH846" s="14"/>
      <c r="HMI846" s="14"/>
      <c r="HMJ846" s="14"/>
      <c r="HMK846" s="14"/>
      <c r="HML846" s="14"/>
      <c r="HMM846" s="14"/>
      <c r="HMN846" s="14"/>
      <c r="HMO846" s="14"/>
      <c r="HMP846" s="14"/>
      <c r="HMQ846" s="14"/>
      <c r="HMR846" s="14"/>
      <c r="HMS846" s="14"/>
      <c r="HMT846" s="14"/>
      <c r="HMU846" s="14"/>
      <c r="HMV846" s="14"/>
      <c r="HMW846" s="14"/>
      <c r="HMX846" s="14"/>
      <c r="HMY846" s="14"/>
      <c r="HMZ846" s="14"/>
      <c r="HNA846" s="14"/>
      <c r="HNB846" s="14"/>
      <c r="HNC846" s="14"/>
      <c r="HND846" s="14"/>
      <c r="HNE846" s="14"/>
      <c r="HNF846" s="14"/>
      <c r="HNG846" s="14"/>
      <c r="HNH846" s="14"/>
      <c r="HNI846" s="14"/>
      <c r="HNJ846" s="14"/>
      <c r="HNK846" s="14"/>
      <c r="HNL846" s="14"/>
      <c r="HNM846" s="14"/>
      <c r="HNN846" s="14"/>
      <c r="HNO846" s="14"/>
      <c r="HNP846" s="14"/>
      <c r="HNQ846" s="14"/>
      <c r="HNR846" s="14"/>
      <c r="HNS846" s="14"/>
      <c r="HNT846" s="14"/>
      <c r="HNU846" s="14"/>
      <c r="HNV846" s="14"/>
      <c r="HNW846" s="14"/>
      <c r="HNX846" s="14"/>
      <c r="HNY846" s="14"/>
      <c r="HNZ846" s="14"/>
      <c r="HOA846" s="14"/>
      <c r="HOB846" s="14"/>
      <c r="HOC846" s="14"/>
      <c r="HOD846" s="14"/>
      <c r="HOE846" s="14"/>
      <c r="HOF846" s="14"/>
      <c r="HOG846" s="14"/>
      <c r="HOH846" s="14"/>
      <c r="HOI846" s="14"/>
      <c r="HOJ846" s="14"/>
      <c r="HOK846" s="14"/>
      <c r="HOL846" s="14"/>
      <c r="HOM846" s="14"/>
      <c r="HON846" s="14"/>
      <c r="HOO846" s="14"/>
      <c r="HOP846" s="14"/>
      <c r="HOQ846" s="14"/>
      <c r="HOR846" s="14"/>
      <c r="HOS846" s="14"/>
      <c r="HOT846" s="14"/>
      <c r="HOU846" s="14"/>
      <c r="HOV846" s="14"/>
      <c r="HOW846" s="14"/>
      <c r="HOX846" s="14"/>
      <c r="HOY846" s="14"/>
      <c r="HOZ846" s="14"/>
      <c r="HPA846" s="14"/>
      <c r="HPB846" s="14"/>
      <c r="HPC846" s="14"/>
      <c r="HPD846" s="14"/>
      <c r="HPE846" s="14"/>
      <c r="HPF846" s="14"/>
      <c r="HPG846" s="14"/>
      <c r="HPH846" s="14"/>
      <c r="HPI846" s="14"/>
      <c r="HPJ846" s="14"/>
      <c r="HPK846" s="14"/>
      <c r="HPL846" s="14"/>
      <c r="HPM846" s="14"/>
      <c r="HPN846" s="14"/>
      <c r="HPO846" s="14"/>
      <c r="HPP846" s="14"/>
      <c r="HPQ846" s="14"/>
      <c r="HPR846" s="14"/>
      <c r="HPS846" s="14"/>
      <c r="HPT846" s="14"/>
      <c r="HPU846" s="14"/>
      <c r="HPV846" s="14"/>
      <c r="HPW846" s="14"/>
      <c r="HPX846" s="14"/>
      <c r="HPY846" s="14"/>
      <c r="HPZ846" s="14"/>
      <c r="HQA846" s="14"/>
      <c r="HQB846" s="14"/>
      <c r="HQC846" s="14"/>
      <c r="HQD846" s="14"/>
      <c r="HQE846" s="14"/>
      <c r="HQF846" s="14"/>
      <c r="HQG846" s="14"/>
      <c r="HQH846" s="14"/>
      <c r="HQI846" s="14"/>
      <c r="HQJ846" s="14"/>
      <c r="HQK846" s="14"/>
      <c r="HQL846" s="14"/>
      <c r="HQM846" s="14"/>
      <c r="HQN846" s="14"/>
      <c r="HQO846" s="14"/>
      <c r="HQP846" s="14"/>
      <c r="HQQ846" s="14"/>
      <c r="HQR846" s="14"/>
      <c r="HQS846" s="14"/>
      <c r="HQT846" s="14"/>
      <c r="HQU846" s="14"/>
      <c r="HQV846" s="14"/>
      <c r="HQW846" s="14"/>
      <c r="HQX846" s="14"/>
      <c r="HQY846" s="14"/>
      <c r="HQZ846" s="14"/>
      <c r="HRA846" s="14"/>
      <c r="HRB846" s="14"/>
      <c r="HRC846" s="14"/>
      <c r="HRD846" s="14"/>
      <c r="HRE846" s="14"/>
      <c r="HRF846" s="14"/>
      <c r="HRG846" s="14"/>
      <c r="HRH846" s="14"/>
      <c r="HRI846" s="14"/>
      <c r="HRJ846" s="14"/>
      <c r="HRK846" s="14"/>
      <c r="HRL846" s="14"/>
      <c r="HRM846" s="14"/>
      <c r="HRN846" s="14"/>
      <c r="HRO846" s="14"/>
      <c r="HRP846" s="14"/>
      <c r="HRQ846" s="14"/>
      <c r="HRR846" s="14"/>
      <c r="HRS846" s="14"/>
      <c r="HRT846" s="14"/>
      <c r="HRU846" s="14"/>
      <c r="HRV846" s="14"/>
      <c r="HRW846" s="14"/>
      <c r="HRX846" s="14"/>
      <c r="HRY846" s="14"/>
      <c r="HRZ846" s="14"/>
      <c r="HSA846" s="14"/>
      <c r="HSB846" s="14"/>
      <c r="HSC846" s="14"/>
      <c r="HSD846" s="14"/>
      <c r="HSE846" s="14"/>
      <c r="HSF846" s="14"/>
      <c r="HSG846" s="14"/>
      <c r="HSH846" s="14"/>
      <c r="HSI846" s="14"/>
      <c r="HSJ846" s="14"/>
      <c r="HSK846" s="14"/>
      <c r="HSL846" s="14"/>
      <c r="HSM846" s="14"/>
      <c r="HSN846" s="14"/>
      <c r="HSO846" s="14"/>
      <c r="HSP846" s="14"/>
      <c r="HSQ846" s="14"/>
      <c r="HSR846" s="14"/>
      <c r="HSS846" s="14"/>
      <c r="HST846" s="14"/>
      <c r="HSU846" s="14"/>
      <c r="HSV846" s="14"/>
      <c r="HSW846" s="14"/>
      <c r="HSX846" s="14"/>
      <c r="HSY846" s="14"/>
      <c r="HSZ846" s="14"/>
      <c r="HTA846" s="14"/>
      <c r="HTB846" s="14"/>
      <c r="HTC846" s="14"/>
      <c r="HTD846" s="14"/>
      <c r="HTE846" s="14"/>
      <c r="HTF846" s="14"/>
      <c r="HTG846" s="14"/>
      <c r="HTH846" s="14"/>
      <c r="HTI846" s="14"/>
      <c r="HTJ846" s="14"/>
      <c r="HTK846" s="14"/>
      <c r="HTL846" s="14"/>
      <c r="HTM846" s="14"/>
      <c r="HTN846" s="14"/>
      <c r="HTO846" s="14"/>
      <c r="HTP846" s="14"/>
      <c r="HTQ846" s="14"/>
      <c r="HTR846" s="14"/>
      <c r="HTS846" s="14"/>
      <c r="HTT846" s="14"/>
      <c r="HTU846" s="14"/>
      <c r="HTV846" s="14"/>
      <c r="HTW846" s="14"/>
      <c r="HTX846" s="14"/>
      <c r="HTY846" s="14"/>
      <c r="HTZ846" s="14"/>
      <c r="HUA846" s="14"/>
      <c r="HUB846" s="14"/>
      <c r="HUC846" s="14"/>
      <c r="HUD846" s="14"/>
      <c r="HUE846" s="14"/>
      <c r="HUF846" s="14"/>
      <c r="HUG846" s="14"/>
      <c r="HUH846" s="14"/>
      <c r="HUI846" s="14"/>
      <c r="HUJ846" s="14"/>
      <c r="HUK846" s="14"/>
      <c r="HUL846" s="14"/>
      <c r="HUM846" s="14"/>
      <c r="HUN846" s="14"/>
      <c r="HUO846" s="14"/>
      <c r="HUP846" s="14"/>
      <c r="HUQ846" s="14"/>
      <c r="HUR846" s="14"/>
      <c r="HUS846" s="14"/>
      <c r="HUT846" s="14"/>
      <c r="HUU846" s="14"/>
      <c r="HUV846" s="14"/>
      <c r="HUW846" s="14"/>
      <c r="HUX846" s="14"/>
      <c r="HUY846" s="14"/>
      <c r="HUZ846" s="14"/>
      <c r="HVA846" s="14"/>
      <c r="HVB846" s="14"/>
      <c r="HVC846" s="14"/>
      <c r="HVD846" s="14"/>
      <c r="HVE846" s="14"/>
      <c r="HVF846" s="14"/>
      <c r="HVG846" s="14"/>
      <c r="HVH846" s="14"/>
      <c r="HVI846" s="14"/>
      <c r="HVJ846" s="14"/>
      <c r="HVK846" s="14"/>
      <c r="HVL846" s="14"/>
      <c r="HVM846" s="14"/>
      <c r="HVN846" s="14"/>
      <c r="HVO846" s="14"/>
      <c r="HVP846" s="14"/>
      <c r="HVQ846" s="14"/>
      <c r="HVR846" s="14"/>
      <c r="HVS846" s="14"/>
      <c r="HVT846" s="14"/>
      <c r="HVU846" s="14"/>
      <c r="HVV846" s="14"/>
      <c r="HVW846" s="14"/>
      <c r="HVX846" s="14"/>
      <c r="HVY846" s="14"/>
      <c r="HVZ846" s="14"/>
      <c r="HWA846" s="14"/>
      <c r="HWB846" s="14"/>
      <c r="HWC846" s="14"/>
      <c r="HWD846" s="14"/>
      <c r="HWE846" s="14"/>
      <c r="HWF846" s="14"/>
      <c r="HWG846" s="14"/>
      <c r="HWH846" s="14"/>
      <c r="HWI846" s="14"/>
      <c r="HWJ846" s="14"/>
      <c r="HWK846" s="14"/>
      <c r="HWL846" s="14"/>
      <c r="HWM846" s="14"/>
      <c r="HWN846" s="14"/>
      <c r="HWO846" s="14"/>
      <c r="HWP846" s="14"/>
      <c r="HWQ846" s="14"/>
      <c r="HWR846" s="14"/>
      <c r="HWS846" s="14"/>
      <c r="HWT846" s="14"/>
      <c r="HWU846" s="14"/>
      <c r="HWV846" s="14"/>
      <c r="HWW846" s="14"/>
      <c r="HWX846" s="14"/>
      <c r="HWY846" s="14"/>
      <c r="HWZ846" s="14"/>
      <c r="HXA846" s="14"/>
      <c r="HXB846" s="14"/>
      <c r="HXC846" s="14"/>
      <c r="HXD846" s="14"/>
      <c r="HXE846" s="14"/>
      <c r="HXF846" s="14"/>
      <c r="HXG846" s="14"/>
      <c r="HXH846" s="14"/>
      <c r="HXI846" s="14"/>
      <c r="HXJ846" s="14"/>
      <c r="HXK846" s="14"/>
      <c r="HXL846" s="14"/>
      <c r="HXM846" s="14"/>
      <c r="HXN846" s="14"/>
      <c r="HXO846" s="14"/>
      <c r="HXP846" s="14"/>
      <c r="HXQ846" s="14"/>
      <c r="HXR846" s="14"/>
      <c r="HXS846" s="14"/>
      <c r="HXT846" s="14"/>
      <c r="HXU846" s="14"/>
      <c r="HXV846" s="14"/>
      <c r="HXW846" s="14"/>
      <c r="HXX846" s="14"/>
      <c r="HXY846" s="14"/>
      <c r="HXZ846" s="14"/>
      <c r="HYA846" s="14"/>
      <c r="HYB846" s="14"/>
      <c r="HYC846" s="14"/>
      <c r="HYD846" s="14"/>
      <c r="HYE846" s="14"/>
      <c r="HYF846" s="14"/>
      <c r="HYG846" s="14"/>
      <c r="HYH846" s="14"/>
      <c r="HYI846" s="14"/>
      <c r="HYJ846" s="14"/>
      <c r="HYK846" s="14"/>
      <c r="HYL846" s="14"/>
      <c r="HYM846" s="14"/>
      <c r="HYN846" s="14"/>
      <c r="HYO846" s="14"/>
      <c r="HYP846" s="14"/>
      <c r="HYQ846" s="14"/>
      <c r="HYR846" s="14"/>
      <c r="HYS846" s="14"/>
      <c r="HYT846" s="14"/>
      <c r="HYU846" s="14"/>
      <c r="HYV846" s="14"/>
      <c r="HYW846" s="14"/>
      <c r="HYX846" s="14"/>
      <c r="HYY846" s="14"/>
      <c r="HYZ846" s="14"/>
      <c r="HZA846" s="14"/>
      <c r="HZB846" s="14"/>
      <c r="HZC846" s="14"/>
      <c r="HZD846" s="14"/>
      <c r="HZE846" s="14"/>
      <c r="HZF846" s="14"/>
      <c r="HZG846" s="14"/>
      <c r="HZH846" s="14"/>
      <c r="HZI846" s="14"/>
      <c r="HZJ846" s="14"/>
      <c r="HZK846" s="14"/>
      <c r="HZL846" s="14"/>
      <c r="HZM846" s="14"/>
      <c r="HZN846" s="14"/>
      <c r="HZO846" s="14"/>
      <c r="HZP846" s="14"/>
      <c r="HZQ846" s="14"/>
      <c r="HZR846" s="14"/>
      <c r="HZS846" s="14"/>
      <c r="HZT846" s="14"/>
      <c r="HZU846" s="14"/>
      <c r="HZV846" s="14"/>
      <c r="HZW846" s="14"/>
      <c r="HZX846" s="14"/>
      <c r="HZY846" s="14"/>
      <c r="HZZ846" s="14"/>
      <c r="IAA846" s="14"/>
      <c r="IAB846" s="14"/>
      <c r="IAC846" s="14"/>
      <c r="IAD846" s="14"/>
      <c r="IAE846" s="14"/>
      <c r="IAF846" s="14"/>
      <c r="IAG846" s="14"/>
      <c r="IAH846" s="14"/>
      <c r="IAI846" s="14"/>
      <c r="IAJ846" s="14"/>
      <c r="IAK846" s="14"/>
      <c r="IAL846" s="14"/>
      <c r="IAM846" s="14"/>
      <c r="IAN846" s="14"/>
      <c r="IAO846" s="14"/>
      <c r="IAP846" s="14"/>
      <c r="IAQ846" s="14"/>
      <c r="IAR846" s="14"/>
      <c r="IAS846" s="14"/>
      <c r="IAT846" s="14"/>
      <c r="IAU846" s="14"/>
      <c r="IAV846" s="14"/>
      <c r="IAW846" s="14"/>
      <c r="IAX846" s="14"/>
      <c r="IAY846" s="14"/>
      <c r="IAZ846" s="14"/>
      <c r="IBA846" s="14"/>
      <c r="IBB846" s="14"/>
      <c r="IBC846" s="14"/>
      <c r="IBD846" s="14"/>
      <c r="IBE846" s="14"/>
      <c r="IBF846" s="14"/>
      <c r="IBG846" s="14"/>
      <c r="IBH846" s="14"/>
      <c r="IBI846" s="14"/>
      <c r="IBJ846" s="14"/>
      <c r="IBK846" s="14"/>
      <c r="IBL846" s="14"/>
      <c r="IBM846" s="14"/>
      <c r="IBN846" s="14"/>
      <c r="IBO846" s="14"/>
      <c r="IBP846" s="14"/>
      <c r="IBQ846" s="14"/>
      <c r="IBR846" s="14"/>
      <c r="IBS846" s="14"/>
      <c r="IBT846" s="14"/>
      <c r="IBU846" s="14"/>
      <c r="IBV846" s="14"/>
      <c r="IBW846" s="14"/>
      <c r="IBX846" s="14"/>
      <c r="IBY846" s="14"/>
      <c r="IBZ846" s="14"/>
      <c r="ICA846" s="14"/>
      <c r="ICB846" s="14"/>
      <c r="ICC846" s="14"/>
      <c r="ICD846" s="14"/>
      <c r="ICE846" s="14"/>
      <c r="ICF846" s="14"/>
      <c r="ICG846" s="14"/>
      <c r="ICH846" s="14"/>
      <c r="ICI846" s="14"/>
      <c r="ICJ846" s="14"/>
      <c r="ICK846" s="14"/>
      <c r="ICL846" s="14"/>
      <c r="ICM846" s="14"/>
      <c r="ICN846" s="14"/>
      <c r="ICO846" s="14"/>
      <c r="ICP846" s="14"/>
      <c r="ICQ846" s="14"/>
      <c r="ICR846" s="14"/>
      <c r="ICS846" s="14"/>
      <c r="ICT846" s="14"/>
      <c r="ICU846" s="14"/>
      <c r="ICV846" s="14"/>
      <c r="ICW846" s="14"/>
      <c r="ICX846" s="14"/>
      <c r="ICY846" s="14"/>
      <c r="ICZ846" s="14"/>
      <c r="IDA846" s="14"/>
      <c r="IDB846" s="14"/>
      <c r="IDC846" s="14"/>
      <c r="IDD846" s="14"/>
      <c r="IDE846" s="14"/>
      <c r="IDF846" s="14"/>
      <c r="IDG846" s="14"/>
      <c r="IDH846" s="14"/>
      <c r="IDI846" s="14"/>
      <c r="IDJ846" s="14"/>
      <c r="IDK846" s="14"/>
      <c r="IDL846" s="14"/>
      <c r="IDM846" s="14"/>
      <c r="IDN846" s="14"/>
      <c r="IDO846" s="14"/>
      <c r="IDP846" s="14"/>
      <c r="IDQ846" s="14"/>
      <c r="IDR846" s="14"/>
      <c r="IDS846" s="14"/>
      <c r="IDT846" s="14"/>
      <c r="IDU846" s="14"/>
      <c r="IDV846" s="14"/>
      <c r="IDW846" s="14"/>
      <c r="IDX846" s="14"/>
      <c r="IDY846" s="14"/>
      <c r="IDZ846" s="14"/>
      <c r="IEA846" s="14"/>
      <c r="IEB846" s="14"/>
      <c r="IEC846" s="14"/>
      <c r="IED846" s="14"/>
      <c r="IEE846" s="14"/>
      <c r="IEF846" s="14"/>
      <c r="IEG846" s="14"/>
      <c r="IEH846" s="14"/>
      <c r="IEI846" s="14"/>
      <c r="IEJ846" s="14"/>
      <c r="IEK846" s="14"/>
      <c r="IEL846" s="14"/>
      <c r="IEM846" s="14"/>
      <c r="IEN846" s="14"/>
      <c r="IEO846" s="14"/>
      <c r="IEP846" s="14"/>
      <c r="IEQ846" s="14"/>
      <c r="IER846" s="14"/>
      <c r="IES846" s="14"/>
      <c r="IET846" s="14"/>
      <c r="IEU846" s="14"/>
      <c r="IEV846" s="14"/>
      <c r="IEW846" s="14"/>
      <c r="IEX846" s="14"/>
      <c r="IEY846" s="14"/>
      <c r="IEZ846" s="14"/>
      <c r="IFA846" s="14"/>
      <c r="IFB846" s="14"/>
      <c r="IFC846" s="14"/>
      <c r="IFD846" s="14"/>
      <c r="IFE846" s="14"/>
      <c r="IFF846" s="14"/>
      <c r="IFG846" s="14"/>
      <c r="IFH846" s="14"/>
      <c r="IFI846" s="14"/>
      <c r="IFJ846" s="14"/>
      <c r="IFK846" s="14"/>
      <c r="IFL846" s="14"/>
      <c r="IFM846" s="14"/>
      <c r="IFN846" s="14"/>
      <c r="IFO846" s="14"/>
      <c r="IFP846" s="14"/>
      <c r="IFQ846" s="14"/>
      <c r="IFR846" s="14"/>
      <c r="IFS846" s="14"/>
      <c r="IFT846" s="14"/>
      <c r="IFU846" s="14"/>
      <c r="IFV846" s="14"/>
      <c r="IFW846" s="14"/>
      <c r="IFX846" s="14"/>
      <c r="IFY846" s="14"/>
      <c r="IFZ846" s="14"/>
      <c r="IGA846" s="14"/>
      <c r="IGB846" s="14"/>
      <c r="IGC846" s="14"/>
      <c r="IGD846" s="14"/>
      <c r="IGE846" s="14"/>
      <c r="IGF846" s="14"/>
      <c r="IGG846" s="14"/>
      <c r="IGH846" s="14"/>
      <c r="IGI846" s="14"/>
      <c r="IGJ846" s="14"/>
      <c r="IGK846" s="14"/>
      <c r="IGL846" s="14"/>
      <c r="IGM846" s="14"/>
      <c r="IGN846" s="14"/>
      <c r="IGO846" s="14"/>
      <c r="IGP846" s="14"/>
      <c r="IGQ846" s="14"/>
      <c r="IGR846" s="14"/>
      <c r="IGS846" s="14"/>
      <c r="IGT846" s="14"/>
      <c r="IGU846" s="14"/>
      <c r="IGV846" s="14"/>
      <c r="IGW846" s="14"/>
      <c r="IGX846" s="14"/>
      <c r="IGY846" s="14"/>
      <c r="IGZ846" s="14"/>
      <c r="IHA846" s="14"/>
      <c r="IHB846" s="14"/>
      <c r="IHC846" s="14"/>
      <c r="IHD846" s="14"/>
      <c r="IHE846" s="14"/>
      <c r="IHF846" s="14"/>
      <c r="IHG846" s="14"/>
      <c r="IHH846" s="14"/>
      <c r="IHI846" s="14"/>
      <c r="IHJ846" s="14"/>
      <c r="IHK846" s="14"/>
      <c r="IHL846" s="14"/>
      <c r="IHM846" s="14"/>
      <c r="IHN846" s="14"/>
      <c r="IHO846" s="14"/>
      <c r="IHP846" s="14"/>
      <c r="IHQ846" s="14"/>
      <c r="IHR846" s="14"/>
      <c r="IHS846" s="14"/>
      <c r="IHT846" s="14"/>
      <c r="IHU846" s="14"/>
      <c r="IHV846" s="14"/>
      <c r="IHW846" s="14"/>
      <c r="IHX846" s="14"/>
      <c r="IHY846" s="14"/>
      <c r="IHZ846" s="14"/>
      <c r="IIA846" s="14"/>
      <c r="IIB846" s="14"/>
      <c r="IIC846" s="14"/>
      <c r="IID846" s="14"/>
      <c r="IIE846" s="14"/>
      <c r="IIF846" s="14"/>
      <c r="IIG846" s="14"/>
      <c r="IIH846" s="14"/>
      <c r="III846" s="14"/>
      <c r="IIJ846" s="14"/>
      <c r="IIK846" s="14"/>
      <c r="IIL846" s="14"/>
      <c r="IIM846" s="14"/>
      <c r="IIN846" s="14"/>
      <c r="IIO846" s="14"/>
      <c r="IIP846" s="14"/>
      <c r="IIQ846" s="14"/>
      <c r="IIR846" s="14"/>
      <c r="IIS846" s="14"/>
      <c r="IIT846" s="14"/>
      <c r="IIU846" s="14"/>
      <c r="IIV846" s="14"/>
      <c r="IIW846" s="14"/>
      <c r="IIX846" s="14"/>
      <c r="IIY846" s="14"/>
      <c r="IIZ846" s="14"/>
      <c r="IJA846" s="14"/>
      <c r="IJB846" s="14"/>
      <c r="IJC846" s="14"/>
      <c r="IJD846" s="14"/>
      <c r="IJE846" s="14"/>
      <c r="IJF846" s="14"/>
      <c r="IJG846" s="14"/>
      <c r="IJH846" s="14"/>
      <c r="IJI846" s="14"/>
      <c r="IJJ846" s="14"/>
      <c r="IJK846" s="14"/>
      <c r="IJL846" s="14"/>
      <c r="IJM846" s="14"/>
      <c r="IJN846" s="14"/>
      <c r="IJO846" s="14"/>
      <c r="IJP846" s="14"/>
      <c r="IJQ846" s="14"/>
      <c r="IJR846" s="14"/>
      <c r="IJS846" s="14"/>
      <c r="IJT846" s="14"/>
      <c r="IJU846" s="14"/>
      <c r="IJV846" s="14"/>
      <c r="IJW846" s="14"/>
      <c r="IJX846" s="14"/>
      <c r="IJY846" s="14"/>
      <c r="IJZ846" s="14"/>
      <c r="IKA846" s="14"/>
      <c r="IKB846" s="14"/>
      <c r="IKC846" s="14"/>
      <c r="IKD846" s="14"/>
      <c r="IKE846" s="14"/>
      <c r="IKF846" s="14"/>
      <c r="IKG846" s="14"/>
      <c r="IKH846" s="14"/>
      <c r="IKI846" s="14"/>
      <c r="IKJ846" s="14"/>
      <c r="IKK846" s="14"/>
      <c r="IKL846" s="14"/>
      <c r="IKM846" s="14"/>
      <c r="IKN846" s="14"/>
      <c r="IKO846" s="14"/>
      <c r="IKP846" s="14"/>
      <c r="IKQ846" s="14"/>
      <c r="IKR846" s="14"/>
      <c r="IKS846" s="14"/>
      <c r="IKT846" s="14"/>
      <c r="IKU846" s="14"/>
      <c r="IKV846" s="14"/>
      <c r="IKW846" s="14"/>
      <c r="IKX846" s="14"/>
      <c r="IKY846" s="14"/>
      <c r="IKZ846" s="14"/>
      <c r="ILA846" s="14"/>
      <c r="ILB846" s="14"/>
      <c r="ILC846" s="14"/>
      <c r="ILD846" s="14"/>
      <c r="ILE846" s="14"/>
      <c r="ILF846" s="14"/>
      <c r="ILG846" s="14"/>
      <c r="ILH846" s="14"/>
      <c r="ILI846" s="14"/>
      <c r="ILJ846" s="14"/>
      <c r="ILK846" s="14"/>
      <c r="ILL846" s="14"/>
      <c r="ILM846" s="14"/>
      <c r="ILN846" s="14"/>
      <c r="ILO846" s="14"/>
      <c r="ILP846" s="14"/>
      <c r="ILQ846" s="14"/>
      <c r="ILR846" s="14"/>
      <c r="ILS846" s="14"/>
      <c r="ILT846" s="14"/>
      <c r="ILU846" s="14"/>
      <c r="ILV846" s="14"/>
      <c r="ILW846" s="14"/>
      <c r="ILX846" s="14"/>
      <c r="ILY846" s="14"/>
      <c r="ILZ846" s="14"/>
      <c r="IMA846" s="14"/>
      <c r="IMB846" s="14"/>
      <c r="IMC846" s="14"/>
      <c r="IMD846" s="14"/>
      <c r="IME846" s="14"/>
      <c r="IMF846" s="14"/>
      <c r="IMG846" s="14"/>
      <c r="IMH846" s="14"/>
      <c r="IMI846" s="14"/>
      <c r="IMJ846" s="14"/>
      <c r="IMK846" s="14"/>
      <c r="IML846" s="14"/>
      <c r="IMM846" s="14"/>
      <c r="IMN846" s="14"/>
      <c r="IMO846" s="14"/>
      <c r="IMP846" s="14"/>
      <c r="IMQ846" s="14"/>
      <c r="IMR846" s="14"/>
      <c r="IMS846" s="14"/>
      <c r="IMT846" s="14"/>
      <c r="IMU846" s="14"/>
      <c r="IMV846" s="14"/>
      <c r="IMW846" s="14"/>
      <c r="IMX846" s="14"/>
      <c r="IMY846" s="14"/>
      <c r="IMZ846" s="14"/>
      <c r="INA846" s="14"/>
      <c r="INB846" s="14"/>
      <c r="INC846" s="14"/>
      <c r="IND846" s="14"/>
      <c r="INE846" s="14"/>
      <c r="INF846" s="14"/>
      <c r="ING846" s="14"/>
      <c r="INH846" s="14"/>
      <c r="INI846" s="14"/>
      <c r="INJ846" s="14"/>
      <c r="INK846" s="14"/>
      <c r="INL846" s="14"/>
      <c r="INM846" s="14"/>
      <c r="INN846" s="14"/>
      <c r="INO846" s="14"/>
      <c r="INP846" s="14"/>
      <c r="INQ846" s="14"/>
      <c r="INR846" s="14"/>
      <c r="INS846" s="14"/>
      <c r="INT846" s="14"/>
      <c r="INU846" s="14"/>
      <c r="INV846" s="14"/>
      <c r="INW846" s="14"/>
      <c r="INX846" s="14"/>
      <c r="INY846" s="14"/>
      <c r="INZ846" s="14"/>
      <c r="IOA846" s="14"/>
      <c r="IOB846" s="14"/>
      <c r="IOC846" s="14"/>
      <c r="IOD846" s="14"/>
      <c r="IOE846" s="14"/>
      <c r="IOF846" s="14"/>
      <c r="IOG846" s="14"/>
      <c r="IOH846" s="14"/>
      <c r="IOI846" s="14"/>
      <c r="IOJ846" s="14"/>
      <c r="IOK846" s="14"/>
      <c r="IOL846" s="14"/>
      <c r="IOM846" s="14"/>
      <c r="ION846" s="14"/>
      <c r="IOO846" s="14"/>
      <c r="IOP846" s="14"/>
      <c r="IOQ846" s="14"/>
      <c r="IOR846" s="14"/>
      <c r="IOS846" s="14"/>
      <c r="IOT846" s="14"/>
      <c r="IOU846" s="14"/>
      <c r="IOV846" s="14"/>
      <c r="IOW846" s="14"/>
      <c r="IOX846" s="14"/>
      <c r="IOY846" s="14"/>
      <c r="IOZ846" s="14"/>
      <c r="IPA846" s="14"/>
      <c r="IPB846" s="14"/>
      <c r="IPC846" s="14"/>
      <c r="IPD846" s="14"/>
      <c r="IPE846" s="14"/>
      <c r="IPF846" s="14"/>
      <c r="IPG846" s="14"/>
      <c r="IPH846" s="14"/>
      <c r="IPI846" s="14"/>
      <c r="IPJ846" s="14"/>
      <c r="IPK846" s="14"/>
      <c r="IPL846" s="14"/>
      <c r="IPM846" s="14"/>
      <c r="IPN846" s="14"/>
      <c r="IPO846" s="14"/>
      <c r="IPP846" s="14"/>
      <c r="IPQ846" s="14"/>
      <c r="IPR846" s="14"/>
      <c r="IPS846" s="14"/>
      <c r="IPT846" s="14"/>
      <c r="IPU846" s="14"/>
      <c r="IPV846" s="14"/>
      <c r="IPW846" s="14"/>
      <c r="IPX846" s="14"/>
      <c r="IPY846" s="14"/>
      <c r="IPZ846" s="14"/>
      <c r="IQA846" s="14"/>
      <c r="IQB846" s="14"/>
      <c r="IQC846" s="14"/>
      <c r="IQD846" s="14"/>
      <c r="IQE846" s="14"/>
      <c r="IQF846" s="14"/>
      <c r="IQG846" s="14"/>
      <c r="IQH846" s="14"/>
      <c r="IQI846" s="14"/>
      <c r="IQJ846" s="14"/>
      <c r="IQK846" s="14"/>
      <c r="IQL846" s="14"/>
      <c r="IQM846" s="14"/>
      <c r="IQN846" s="14"/>
      <c r="IQO846" s="14"/>
      <c r="IQP846" s="14"/>
      <c r="IQQ846" s="14"/>
      <c r="IQR846" s="14"/>
      <c r="IQS846" s="14"/>
      <c r="IQT846" s="14"/>
      <c r="IQU846" s="14"/>
      <c r="IQV846" s="14"/>
      <c r="IQW846" s="14"/>
      <c r="IQX846" s="14"/>
      <c r="IQY846" s="14"/>
      <c r="IQZ846" s="14"/>
      <c r="IRA846" s="14"/>
      <c r="IRB846" s="14"/>
      <c r="IRC846" s="14"/>
      <c r="IRD846" s="14"/>
      <c r="IRE846" s="14"/>
      <c r="IRF846" s="14"/>
      <c r="IRG846" s="14"/>
      <c r="IRH846" s="14"/>
      <c r="IRI846" s="14"/>
      <c r="IRJ846" s="14"/>
      <c r="IRK846" s="14"/>
      <c r="IRL846" s="14"/>
      <c r="IRM846" s="14"/>
      <c r="IRN846" s="14"/>
      <c r="IRO846" s="14"/>
      <c r="IRP846" s="14"/>
      <c r="IRQ846" s="14"/>
      <c r="IRR846" s="14"/>
      <c r="IRS846" s="14"/>
      <c r="IRT846" s="14"/>
      <c r="IRU846" s="14"/>
      <c r="IRV846" s="14"/>
      <c r="IRW846" s="14"/>
      <c r="IRX846" s="14"/>
      <c r="IRY846" s="14"/>
      <c r="IRZ846" s="14"/>
      <c r="ISA846" s="14"/>
      <c r="ISB846" s="14"/>
      <c r="ISC846" s="14"/>
      <c r="ISD846" s="14"/>
      <c r="ISE846" s="14"/>
      <c r="ISF846" s="14"/>
      <c r="ISG846" s="14"/>
      <c r="ISH846" s="14"/>
      <c r="ISI846" s="14"/>
      <c r="ISJ846" s="14"/>
      <c r="ISK846" s="14"/>
      <c r="ISL846" s="14"/>
      <c r="ISM846" s="14"/>
      <c r="ISN846" s="14"/>
      <c r="ISO846" s="14"/>
      <c r="ISP846" s="14"/>
      <c r="ISQ846" s="14"/>
      <c r="ISR846" s="14"/>
      <c r="ISS846" s="14"/>
      <c r="IST846" s="14"/>
      <c r="ISU846" s="14"/>
      <c r="ISV846" s="14"/>
      <c r="ISW846" s="14"/>
      <c r="ISX846" s="14"/>
      <c r="ISY846" s="14"/>
      <c r="ISZ846" s="14"/>
      <c r="ITA846" s="14"/>
      <c r="ITB846" s="14"/>
      <c r="ITC846" s="14"/>
      <c r="ITD846" s="14"/>
      <c r="ITE846" s="14"/>
      <c r="ITF846" s="14"/>
      <c r="ITG846" s="14"/>
      <c r="ITH846" s="14"/>
      <c r="ITI846" s="14"/>
      <c r="ITJ846" s="14"/>
      <c r="ITK846" s="14"/>
      <c r="ITL846" s="14"/>
      <c r="ITM846" s="14"/>
      <c r="ITN846" s="14"/>
      <c r="ITO846" s="14"/>
      <c r="ITP846" s="14"/>
      <c r="ITQ846" s="14"/>
      <c r="ITR846" s="14"/>
      <c r="ITS846" s="14"/>
      <c r="ITT846" s="14"/>
      <c r="ITU846" s="14"/>
      <c r="ITV846" s="14"/>
      <c r="ITW846" s="14"/>
      <c r="ITX846" s="14"/>
      <c r="ITY846" s="14"/>
      <c r="ITZ846" s="14"/>
      <c r="IUA846" s="14"/>
      <c r="IUB846" s="14"/>
      <c r="IUC846" s="14"/>
      <c r="IUD846" s="14"/>
      <c r="IUE846" s="14"/>
      <c r="IUF846" s="14"/>
      <c r="IUG846" s="14"/>
      <c r="IUH846" s="14"/>
      <c r="IUI846" s="14"/>
      <c r="IUJ846" s="14"/>
      <c r="IUK846" s="14"/>
      <c r="IUL846" s="14"/>
      <c r="IUM846" s="14"/>
      <c r="IUN846" s="14"/>
      <c r="IUO846" s="14"/>
      <c r="IUP846" s="14"/>
      <c r="IUQ846" s="14"/>
      <c r="IUR846" s="14"/>
      <c r="IUS846" s="14"/>
      <c r="IUT846" s="14"/>
      <c r="IUU846" s="14"/>
      <c r="IUV846" s="14"/>
      <c r="IUW846" s="14"/>
      <c r="IUX846" s="14"/>
      <c r="IUY846" s="14"/>
      <c r="IUZ846" s="14"/>
      <c r="IVA846" s="14"/>
      <c r="IVB846" s="14"/>
      <c r="IVC846" s="14"/>
      <c r="IVD846" s="14"/>
      <c r="IVE846" s="14"/>
      <c r="IVF846" s="14"/>
      <c r="IVG846" s="14"/>
      <c r="IVH846" s="14"/>
      <c r="IVI846" s="14"/>
      <c r="IVJ846" s="14"/>
      <c r="IVK846" s="14"/>
      <c r="IVL846" s="14"/>
      <c r="IVM846" s="14"/>
      <c r="IVN846" s="14"/>
      <c r="IVO846" s="14"/>
      <c r="IVP846" s="14"/>
      <c r="IVQ846" s="14"/>
      <c r="IVR846" s="14"/>
      <c r="IVS846" s="14"/>
      <c r="IVT846" s="14"/>
      <c r="IVU846" s="14"/>
      <c r="IVV846" s="14"/>
      <c r="IVW846" s="14"/>
      <c r="IVX846" s="14"/>
      <c r="IVY846" s="14"/>
      <c r="IVZ846" s="14"/>
      <c r="IWA846" s="14"/>
      <c r="IWB846" s="14"/>
      <c r="IWC846" s="14"/>
      <c r="IWD846" s="14"/>
      <c r="IWE846" s="14"/>
      <c r="IWF846" s="14"/>
      <c r="IWG846" s="14"/>
      <c r="IWH846" s="14"/>
      <c r="IWI846" s="14"/>
      <c r="IWJ846" s="14"/>
      <c r="IWK846" s="14"/>
      <c r="IWL846" s="14"/>
      <c r="IWM846" s="14"/>
      <c r="IWN846" s="14"/>
      <c r="IWO846" s="14"/>
      <c r="IWP846" s="14"/>
      <c r="IWQ846" s="14"/>
      <c r="IWR846" s="14"/>
      <c r="IWS846" s="14"/>
      <c r="IWT846" s="14"/>
      <c r="IWU846" s="14"/>
      <c r="IWV846" s="14"/>
      <c r="IWW846" s="14"/>
      <c r="IWX846" s="14"/>
      <c r="IWY846" s="14"/>
      <c r="IWZ846" s="14"/>
      <c r="IXA846" s="14"/>
      <c r="IXB846" s="14"/>
      <c r="IXC846" s="14"/>
      <c r="IXD846" s="14"/>
      <c r="IXE846" s="14"/>
      <c r="IXF846" s="14"/>
      <c r="IXG846" s="14"/>
      <c r="IXH846" s="14"/>
      <c r="IXI846" s="14"/>
      <c r="IXJ846" s="14"/>
      <c r="IXK846" s="14"/>
      <c r="IXL846" s="14"/>
      <c r="IXM846" s="14"/>
      <c r="IXN846" s="14"/>
      <c r="IXO846" s="14"/>
      <c r="IXP846" s="14"/>
      <c r="IXQ846" s="14"/>
      <c r="IXR846" s="14"/>
      <c r="IXS846" s="14"/>
      <c r="IXT846" s="14"/>
      <c r="IXU846" s="14"/>
      <c r="IXV846" s="14"/>
      <c r="IXW846" s="14"/>
      <c r="IXX846" s="14"/>
      <c r="IXY846" s="14"/>
      <c r="IXZ846" s="14"/>
      <c r="IYA846" s="14"/>
      <c r="IYB846" s="14"/>
      <c r="IYC846" s="14"/>
      <c r="IYD846" s="14"/>
      <c r="IYE846" s="14"/>
      <c r="IYF846" s="14"/>
      <c r="IYG846" s="14"/>
      <c r="IYH846" s="14"/>
      <c r="IYI846" s="14"/>
      <c r="IYJ846" s="14"/>
      <c r="IYK846" s="14"/>
      <c r="IYL846" s="14"/>
      <c r="IYM846" s="14"/>
      <c r="IYN846" s="14"/>
      <c r="IYO846" s="14"/>
      <c r="IYP846" s="14"/>
      <c r="IYQ846" s="14"/>
      <c r="IYR846" s="14"/>
      <c r="IYS846" s="14"/>
      <c r="IYT846" s="14"/>
      <c r="IYU846" s="14"/>
      <c r="IYV846" s="14"/>
      <c r="IYW846" s="14"/>
      <c r="IYX846" s="14"/>
      <c r="IYY846" s="14"/>
      <c r="IYZ846" s="14"/>
      <c r="IZA846" s="14"/>
      <c r="IZB846" s="14"/>
      <c r="IZC846" s="14"/>
      <c r="IZD846" s="14"/>
      <c r="IZE846" s="14"/>
      <c r="IZF846" s="14"/>
      <c r="IZG846" s="14"/>
      <c r="IZH846" s="14"/>
      <c r="IZI846" s="14"/>
      <c r="IZJ846" s="14"/>
      <c r="IZK846" s="14"/>
      <c r="IZL846" s="14"/>
      <c r="IZM846" s="14"/>
      <c r="IZN846" s="14"/>
      <c r="IZO846" s="14"/>
      <c r="IZP846" s="14"/>
      <c r="IZQ846" s="14"/>
      <c r="IZR846" s="14"/>
      <c r="IZS846" s="14"/>
      <c r="IZT846" s="14"/>
      <c r="IZU846" s="14"/>
      <c r="IZV846" s="14"/>
      <c r="IZW846" s="14"/>
      <c r="IZX846" s="14"/>
      <c r="IZY846" s="14"/>
      <c r="IZZ846" s="14"/>
      <c r="JAA846" s="14"/>
      <c r="JAB846" s="14"/>
      <c r="JAC846" s="14"/>
      <c r="JAD846" s="14"/>
      <c r="JAE846" s="14"/>
      <c r="JAF846" s="14"/>
      <c r="JAG846" s="14"/>
      <c r="JAH846" s="14"/>
      <c r="JAI846" s="14"/>
      <c r="JAJ846" s="14"/>
      <c r="JAK846" s="14"/>
      <c r="JAL846" s="14"/>
      <c r="JAM846" s="14"/>
      <c r="JAN846" s="14"/>
      <c r="JAO846" s="14"/>
      <c r="JAP846" s="14"/>
      <c r="JAQ846" s="14"/>
      <c r="JAR846" s="14"/>
      <c r="JAS846" s="14"/>
      <c r="JAT846" s="14"/>
      <c r="JAU846" s="14"/>
      <c r="JAV846" s="14"/>
      <c r="JAW846" s="14"/>
      <c r="JAX846" s="14"/>
      <c r="JAY846" s="14"/>
      <c r="JAZ846" s="14"/>
      <c r="JBA846" s="14"/>
      <c r="JBB846" s="14"/>
      <c r="JBC846" s="14"/>
      <c r="JBD846" s="14"/>
      <c r="JBE846" s="14"/>
      <c r="JBF846" s="14"/>
      <c r="JBG846" s="14"/>
      <c r="JBH846" s="14"/>
      <c r="JBI846" s="14"/>
      <c r="JBJ846" s="14"/>
      <c r="JBK846" s="14"/>
      <c r="JBL846" s="14"/>
      <c r="JBM846" s="14"/>
      <c r="JBN846" s="14"/>
      <c r="JBO846" s="14"/>
      <c r="JBP846" s="14"/>
      <c r="JBQ846" s="14"/>
      <c r="JBR846" s="14"/>
      <c r="JBS846" s="14"/>
      <c r="JBT846" s="14"/>
      <c r="JBU846" s="14"/>
      <c r="JBV846" s="14"/>
      <c r="JBW846" s="14"/>
      <c r="JBX846" s="14"/>
      <c r="JBY846" s="14"/>
      <c r="JBZ846" s="14"/>
      <c r="JCA846" s="14"/>
      <c r="JCB846" s="14"/>
      <c r="JCC846" s="14"/>
      <c r="JCD846" s="14"/>
      <c r="JCE846" s="14"/>
      <c r="JCF846" s="14"/>
      <c r="JCG846" s="14"/>
      <c r="JCH846" s="14"/>
      <c r="JCI846" s="14"/>
      <c r="JCJ846" s="14"/>
      <c r="JCK846" s="14"/>
      <c r="JCL846" s="14"/>
      <c r="JCM846" s="14"/>
      <c r="JCN846" s="14"/>
      <c r="JCO846" s="14"/>
      <c r="JCP846" s="14"/>
      <c r="JCQ846" s="14"/>
      <c r="JCR846" s="14"/>
      <c r="JCS846" s="14"/>
      <c r="JCT846" s="14"/>
      <c r="JCU846" s="14"/>
      <c r="JCV846" s="14"/>
      <c r="JCW846" s="14"/>
      <c r="JCX846" s="14"/>
      <c r="JCY846" s="14"/>
      <c r="JCZ846" s="14"/>
      <c r="JDA846" s="14"/>
      <c r="JDB846" s="14"/>
      <c r="JDC846" s="14"/>
      <c r="JDD846" s="14"/>
      <c r="JDE846" s="14"/>
      <c r="JDF846" s="14"/>
      <c r="JDG846" s="14"/>
      <c r="JDH846" s="14"/>
      <c r="JDI846" s="14"/>
      <c r="JDJ846" s="14"/>
      <c r="JDK846" s="14"/>
      <c r="JDL846" s="14"/>
      <c r="JDM846" s="14"/>
      <c r="JDN846" s="14"/>
      <c r="JDO846" s="14"/>
      <c r="JDP846" s="14"/>
      <c r="JDQ846" s="14"/>
      <c r="JDR846" s="14"/>
      <c r="JDS846" s="14"/>
      <c r="JDT846" s="14"/>
      <c r="JDU846" s="14"/>
      <c r="JDV846" s="14"/>
      <c r="JDW846" s="14"/>
      <c r="JDX846" s="14"/>
      <c r="JDY846" s="14"/>
      <c r="JDZ846" s="14"/>
      <c r="JEA846" s="14"/>
      <c r="JEB846" s="14"/>
      <c r="JEC846" s="14"/>
      <c r="JED846" s="14"/>
      <c r="JEE846" s="14"/>
      <c r="JEF846" s="14"/>
      <c r="JEG846" s="14"/>
      <c r="JEH846" s="14"/>
      <c r="JEI846" s="14"/>
      <c r="JEJ846" s="14"/>
      <c r="JEK846" s="14"/>
      <c r="JEL846" s="14"/>
      <c r="JEM846" s="14"/>
      <c r="JEN846" s="14"/>
      <c r="JEO846" s="14"/>
      <c r="JEP846" s="14"/>
      <c r="JEQ846" s="14"/>
      <c r="JER846" s="14"/>
      <c r="JES846" s="14"/>
      <c r="JET846" s="14"/>
      <c r="JEU846" s="14"/>
      <c r="JEV846" s="14"/>
      <c r="JEW846" s="14"/>
      <c r="JEX846" s="14"/>
      <c r="JEY846" s="14"/>
      <c r="JEZ846" s="14"/>
      <c r="JFA846" s="14"/>
      <c r="JFB846" s="14"/>
      <c r="JFC846" s="14"/>
      <c r="JFD846" s="14"/>
      <c r="JFE846" s="14"/>
      <c r="JFF846" s="14"/>
      <c r="JFG846" s="14"/>
      <c r="JFH846" s="14"/>
      <c r="JFI846" s="14"/>
      <c r="JFJ846" s="14"/>
      <c r="JFK846" s="14"/>
      <c r="JFL846" s="14"/>
      <c r="JFM846" s="14"/>
      <c r="JFN846" s="14"/>
      <c r="JFO846" s="14"/>
      <c r="JFP846" s="14"/>
      <c r="JFQ846" s="14"/>
      <c r="JFR846" s="14"/>
      <c r="JFS846" s="14"/>
      <c r="JFT846" s="14"/>
      <c r="JFU846" s="14"/>
      <c r="JFV846" s="14"/>
      <c r="JFW846" s="14"/>
      <c r="JFX846" s="14"/>
      <c r="JFY846" s="14"/>
      <c r="JFZ846" s="14"/>
      <c r="JGA846" s="14"/>
      <c r="JGB846" s="14"/>
      <c r="JGC846" s="14"/>
      <c r="JGD846" s="14"/>
      <c r="JGE846" s="14"/>
      <c r="JGF846" s="14"/>
      <c r="JGG846" s="14"/>
      <c r="JGH846" s="14"/>
      <c r="JGI846" s="14"/>
      <c r="JGJ846" s="14"/>
      <c r="JGK846" s="14"/>
      <c r="JGL846" s="14"/>
      <c r="JGM846" s="14"/>
      <c r="JGN846" s="14"/>
      <c r="JGO846" s="14"/>
      <c r="JGP846" s="14"/>
      <c r="JGQ846" s="14"/>
      <c r="JGR846" s="14"/>
      <c r="JGS846" s="14"/>
      <c r="JGT846" s="14"/>
      <c r="JGU846" s="14"/>
      <c r="JGV846" s="14"/>
      <c r="JGW846" s="14"/>
      <c r="JGX846" s="14"/>
      <c r="JGY846" s="14"/>
      <c r="JGZ846" s="14"/>
      <c r="JHA846" s="14"/>
      <c r="JHB846" s="14"/>
      <c r="JHC846" s="14"/>
      <c r="JHD846" s="14"/>
      <c r="JHE846" s="14"/>
      <c r="JHF846" s="14"/>
      <c r="JHG846" s="14"/>
      <c r="JHH846" s="14"/>
      <c r="JHI846" s="14"/>
      <c r="JHJ846" s="14"/>
      <c r="JHK846" s="14"/>
      <c r="JHL846" s="14"/>
      <c r="JHM846" s="14"/>
      <c r="JHN846" s="14"/>
      <c r="JHO846" s="14"/>
      <c r="JHP846" s="14"/>
      <c r="JHQ846" s="14"/>
      <c r="JHR846" s="14"/>
      <c r="JHS846" s="14"/>
      <c r="JHT846" s="14"/>
      <c r="JHU846" s="14"/>
      <c r="JHV846" s="14"/>
      <c r="JHW846" s="14"/>
      <c r="JHX846" s="14"/>
      <c r="JHY846" s="14"/>
      <c r="JHZ846" s="14"/>
      <c r="JIA846" s="14"/>
      <c r="JIB846" s="14"/>
      <c r="JIC846" s="14"/>
      <c r="JID846" s="14"/>
      <c r="JIE846" s="14"/>
      <c r="JIF846" s="14"/>
      <c r="JIG846" s="14"/>
      <c r="JIH846" s="14"/>
      <c r="JII846" s="14"/>
      <c r="JIJ846" s="14"/>
      <c r="JIK846" s="14"/>
      <c r="JIL846" s="14"/>
      <c r="JIM846" s="14"/>
      <c r="JIN846" s="14"/>
      <c r="JIO846" s="14"/>
      <c r="JIP846" s="14"/>
      <c r="JIQ846" s="14"/>
      <c r="JIR846" s="14"/>
      <c r="JIS846" s="14"/>
      <c r="JIT846" s="14"/>
      <c r="JIU846" s="14"/>
      <c r="JIV846" s="14"/>
      <c r="JIW846" s="14"/>
      <c r="JIX846" s="14"/>
      <c r="JIY846" s="14"/>
      <c r="JIZ846" s="14"/>
      <c r="JJA846" s="14"/>
      <c r="JJB846" s="14"/>
      <c r="JJC846" s="14"/>
      <c r="JJD846" s="14"/>
      <c r="JJE846" s="14"/>
      <c r="JJF846" s="14"/>
      <c r="JJG846" s="14"/>
      <c r="JJH846" s="14"/>
      <c r="JJI846" s="14"/>
      <c r="JJJ846" s="14"/>
      <c r="JJK846" s="14"/>
      <c r="JJL846" s="14"/>
      <c r="JJM846" s="14"/>
      <c r="JJN846" s="14"/>
      <c r="JJO846" s="14"/>
      <c r="JJP846" s="14"/>
      <c r="JJQ846" s="14"/>
      <c r="JJR846" s="14"/>
      <c r="JJS846" s="14"/>
      <c r="JJT846" s="14"/>
      <c r="JJU846" s="14"/>
      <c r="JJV846" s="14"/>
      <c r="JJW846" s="14"/>
      <c r="JJX846" s="14"/>
      <c r="JJY846" s="14"/>
      <c r="JJZ846" s="14"/>
      <c r="JKA846" s="14"/>
      <c r="JKB846" s="14"/>
      <c r="JKC846" s="14"/>
      <c r="JKD846" s="14"/>
      <c r="JKE846" s="14"/>
      <c r="JKF846" s="14"/>
      <c r="JKG846" s="14"/>
      <c r="JKH846" s="14"/>
      <c r="JKI846" s="14"/>
      <c r="JKJ846" s="14"/>
      <c r="JKK846" s="14"/>
      <c r="JKL846" s="14"/>
      <c r="JKM846" s="14"/>
      <c r="JKN846" s="14"/>
      <c r="JKO846" s="14"/>
      <c r="JKP846" s="14"/>
      <c r="JKQ846" s="14"/>
      <c r="JKR846" s="14"/>
      <c r="JKS846" s="14"/>
      <c r="JKT846" s="14"/>
      <c r="JKU846" s="14"/>
      <c r="JKV846" s="14"/>
      <c r="JKW846" s="14"/>
      <c r="JKX846" s="14"/>
      <c r="JKY846" s="14"/>
      <c r="JKZ846" s="14"/>
      <c r="JLA846" s="14"/>
      <c r="JLB846" s="14"/>
      <c r="JLC846" s="14"/>
      <c r="JLD846" s="14"/>
      <c r="JLE846" s="14"/>
      <c r="JLF846" s="14"/>
      <c r="JLG846" s="14"/>
      <c r="JLH846" s="14"/>
      <c r="JLI846" s="14"/>
      <c r="JLJ846" s="14"/>
      <c r="JLK846" s="14"/>
      <c r="JLL846" s="14"/>
      <c r="JLM846" s="14"/>
      <c r="JLN846" s="14"/>
      <c r="JLO846" s="14"/>
      <c r="JLP846" s="14"/>
      <c r="JLQ846" s="14"/>
      <c r="JLR846" s="14"/>
      <c r="JLS846" s="14"/>
      <c r="JLT846" s="14"/>
      <c r="JLU846" s="14"/>
      <c r="JLV846" s="14"/>
      <c r="JLW846" s="14"/>
      <c r="JLX846" s="14"/>
      <c r="JLY846" s="14"/>
      <c r="JLZ846" s="14"/>
      <c r="JMA846" s="14"/>
      <c r="JMB846" s="14"/>
      <c r="JMC846" s="14"/>
      <c r="JMD846" s="14"/>
      <c r="JME846" s="14"/>
      <c r="JMF846" s="14"/>
      <c r="JMG846" s="14"/>
      <c r="JMH846" s="14"/>
      <c r="JMI846" s="14"/>
      <c r="JMJ846" s="14"/>
      <c r="JMK846" s="14"/>
      <c r="JML846" s="14"/>
      <c r="JMM846" s="14"/>
      <c r="JMN846" s="14"/>
      <c r="JMO846" s="14"/>
      <c r="JMP846" s="14"/>
      <c r="JMQ846" s="14"/>
      <c r="JMR846" s="14"/>
      <c r="JMS846" s="14"/>
      <c r="JMT846" s="14"/>
      <c r="JMU846" s="14"/>
      <c r="JMV846" s="14"/>
      <c r="JMW846" s="14"/>
      <c r="JMX846" s="14"/>
      <c r="JMY846" s="14"/>
      <c r="JMZ846" s="14"/>
      <c r="JNA846" s="14"/>
      <c r="JNB846" s="14"/>
      <c r="JNC846" s="14"/>
      <c r="JND846" s="14"/>
      <c r="JNE846" s="14"/>
      <c r="JNF846" s="14"/>
      <c r="JNG846" s="14"/>
      <c r="JNH846" s="14"/>
      <c r="JNI846" s="14"/>
      <c r="JNJ846" s="14"/>
      <c r="JNK846" s="14"/>
      <c r="JNL846" s="14"/>
      <c r="JNM846" s="14"/>
      <c r="JNN846" s="14"/>
      <c r="JNO846" s="14"/>
      <c r="JNP846" s="14"/>
      <c r="JNQ846" s="14"/>
      <c r="JNR846" s="14"/>
      <c r="JNS846" s="14"/>
      <c r="JNT846" s="14"/>
      <c r="JNU846" s="14"/>
      <c r="JNV846" s="14"/>
      <c r="JNW846" s="14"/>
      <c r="JNX846" s="14"/>
      <c r="JNY846" s="14"/>
      <c r="JNZ846" s="14"/>
      <c r="JOA846" s="14"/>
      <c r="JOB846" s="14"/>
      <c r="JOC846" s="14"/>
      <c r="JOD846" s="14"/>
      <c r="JOE846" s="14"/>
      <c r="JOF846" s="14"/>
      <c r="JOG846" s="14"/>
      <c r="JOH846" s="14"/>
      <c r="JOI846" s="14"/>
      <c r="JOJ846" s="14"/>
      <c r="JOK846" s="14"/>
      <c r="JOL846" s="14"/>
      <c r="JOM846" s="14"/>
      <c r="JON846" s="14"/>
      <c r="JOO846" s="14"/>
      <c r="JOP846" s="14"/>
      <c r="JOQ846" s="14"/>
      <c r="JOR846" s="14"/>
      <c r="JOS846" s="14"/>
      <c r="JOT846" s="14"/>
      <c r="JOU846" s="14"/>
      <c r="JOV846" s="14"/>
      <c r="JOW846" s="14"/>
      <c r="JOX846" s="14"/>
      <c r="JOY846" s="14"/>
      <c r="JOZ846" s="14"/>
      <c r="JPA846" s="14"/>
      <c r="JPB846" s="14"/>
      <c r="JPC846" s="14"/>
      <c r="JPD846" s="14"/>
      <c r="JPE846" s="14"/>
      <c r="JPF846" s="14"/>
      <c r="JPG846" s="14"/>
      <c r="JPH846" s="14"/>
      <c r="JPI846" s="14"/>
      <c r="JPJ846" s="14"/>
      <c r="JPK846" s="14"/>
      <c r="JPL846" s="14"/>
      <c r="JPM846" s="14"/>
      <c r="JPN846" s="14"/>
      <c r="JPO846" s="14"/>
      <c r="JPP846" s="14"/>
      <c r="JPQ846" s="14"/>
      <c r="JPR846" s="14"/>
      <c r="JPS846" s="14"/>
      <c r="JPT846" s="14"/>
      <c r="JPU846" s="14"/>
      <c r="JPV846" s="14"/>
      <c r="JPW846" s="14"/>
      <c r="JPX846" s="14"/>
      <c r="JPY846" s="14"/>
      <c r="JPZ846" s="14"/>
      <c r="JQA846" s="14"/>
      <c r="JQB846" s="14"/>
      <c r="JQC846" s="14"/>
      <c r="JQD846" s="14"/>
      <c r="JQE846" s="14"/>
      <c r="JQF846" s="14"/>
      <c r="JQG846" s="14"/>
      <c r="JQH846" s="14"/>
      <c r="JQI846" s="14"/>
      <c r="JQJ846" s="14"/>
      <c r="JQK846" s="14"/>
      <c r="JQL846" s="14"/>
      <c r="JQM846" s="14"/>
      <c r="JQN846" s="14"/>
      <c r="JQO846" s="14"/>
      <c r="JQP846" s="14"/>
      <c r="JQQ846" s="14"/>
      <c r="JQR846" s="14"/>
      <c r="JQS846" s="14"/>
      <c r="JQT846" s="14"/>
      <c r="JQU846" s="14"/>
      <c r="JQV846" s="14"/>
      <c r="JQW846" s="14"/>
      <c r="JQX846" s="14"/>
      <c r="JQY846" s="14"/>
      <c r="JQZ846" s="14"/>
      <c r="JRA846" s="14"/>
      <c r="JRB846" s="14"/>
      <c r="JRC846" s="14"/>
      <c r="JRD846" s="14"/>
      <c r="JRE846" s="14"/>
      <c r="JRF846" s="14"/>
      <c r="JRG846" s="14"/>
      <c r="JRH846" s="14"/>
      <c r="JRI846" s="14"/>
      <c r="JRJ846" s="14"/>
      <c r="JRK846" s="14"/>
      <c r="JRL846" s="14"/>
      <c r="JRM846" s="14"/>
      <c r="JRN846" s="14"/>
      <c r="JRO846" s="14"/>
      <c r="JRP846" s="14"/>
      <c r="JRQ846" s="14"/>
      <c r="JRR846" s="14"/>
      <c r="JRS846" s="14"/>
      <c r="JRT846" s="14"/>
      <c r="JRU846" s="14"/>
      <c r="JRV846" s="14"/>
      <c r="JRW846" s="14"/>
      <c r="JRX846" s="14"/>
      <c r="JRY846" s="14"/>
      <c r="JRZ846" s="14"/>
      <c r="JSA846" s="14"/>
      <c r="JSB846" s="14"/>
      <c r="JSC846" s="14"/>
      <c r="JSD846" s="14"/>
      <c r="JSE846" s="14"/>
      <c r="JSF846" s="14"/>
      <c r="JSG846" s="14"/>
      <c r="JSH846" s="14"/>
      <c r="JSI846" s="14"/>
      <c r="JSJ846" s="14"/>
      <c r="JSK846" s="14"/>
      <c r="JSL846" s="14"/>
      <c r="JSM846" s="14"/>
      <c r="JSN846" s="14"/>
      <c r="JSO846" s="14"/>
      <c r="JSP846" s="14"/>
      <c r="JSQ846" s="14"/>
      <c r="JSR846" s="14"/>
      <c r="JSS846" s="14"/>
      <c r="JST846" s="14"/>
      <c r="JSU846" s="14"/>
      <c r="JSV846" s="14"/>
      <c r="JSW846" s="14"/>
      <c r="JSX846" s="14"/>
      <c r="JSY846" s="14"/>
      <c r="JSZ846" s="14"/>
      <c r="JTA846" s="14"/>
      <c r="JTB846" s="14"/>
      <c r="JTC846" s="14"/>
      <c r="JTD846" s="14"/>
      <c r="JTE846" s="14"/>
      <c r="JTF846" s="14"/>
      <c r="JTG846" s="14"/>
      <c r="JTH846" s="14"/>
      <c r="JTI846" s="14"/>
      <c r="JTJ846" s="14"/>
      <c r="JTK846" s="14"/>
      <c r="JTL846" s="14"/>
      <c r="JTM846" s="14"/>
      <c r="JTN846" s="14"/>
      <c r="JTO846" s="14"/>
      <c r="JTP846" s="14"/>
      <c r="JTQ846" s="14"/>
      <c r="JTR846" s="14"/>
      <c r="JTS846" s="14"/>
      <c r="JTT846" s="14"/>
      <c r="JTU846" s="14"/>
      <c r="JTV846" s="14"/>
      <c r="JTW846" s="14"/>
      <c r="JTX846" s="14"/>
      <c r="JTY846" s="14"/>
      <c r="JTZ846" s="14"/>
      <c r="JUA846" s="14"/>
      <c r="JUB846" s="14"/>
      <c r="JUC846" s="14"/>
      <c r="JUD846" s="14"/>
      <c r="JUE846" s="14"/>
      <c r="JUF846" s="14"/>
      <c r="JUG846" s="14"/>
      <c r="JUH846" s="14"/>
      <c r="JUI846" s="14"/>
      <c r="JUJ846" s="14"/>
      <c r="JUK846" s="14"/>
      <c r="JUL846" s="14"/>
      <c r="JUM846" s="14"/>
      <c r="JUN846" s="14"/>
      <c r="JUO846" s="14"/>
      <c r="JUP846" s="14"/>
      <c r="JUQ846" s="14"/>
      <c r="JUR846" s="14"/>
      <c r="JUS846" s="14"/>
      <c r="JUT846" s="14"/>
      <c r="JUU846" s="14"/>
      <c r="JUV846" s="14"/>
      <c r="JUW846" s="14"/>
      <c r="JUX846" s="14"/>
      <c r="JUY846" s="14"/>
      <c r="JUZ846" s="14"/>
      <c r="JVA846" s="14"/>
      <c r="JVB846" s="14"/>
      <c r="JVC846" s="14"/>
      <c r="JVD846" s="14"/>
      <c r="JVE846" s="14"/>
      <c r="JVF846" s="14"/>
      <c r="JVG846" s="14"/>
      <c r="JVH846" s="14"/>
      <c r="JVI846" s="14"/>
      <c r="JVJ846" s="14"/>
      <c r="JVK846" s="14"/>
      <c r="JVL846" s="14"/>
      <c r="JVM846" s="14"/>
      <c r="JVN846" s="14"/>
      <c r="JVO846" s="14"/>
      <c r="JVP846" s="14"/>
      <c r="JVQ846" s="14"/>
      <c r="JVR846" s="14"/>
      <c r="JVS846" s="14"/>
      <c r="JVT846" s="14"/>
      <c r="JVU846" s="14"/>
      <c r="JVV846" s="14"/>
      <c r="JVW846" s="14"/>
      <c r="JVX846" s="14"/>
      <c r="JVY846" s="14"/>
      <c r="JVZ846" s="14"/>
      <c r="JWA846" s="14"/>
      <c r="JWB846" s="14"/>
      <c r="JWC846" s="14"/>
      <c r="JWD846" s="14"/>
      <c r="JWE846" s="14"/>
      <c r="JWF846" s="14"/>
      <c r="JWG846" s="14"/>
      <c r="JWH846" s="14"/>
      <c r="JWI846" s="14"/>
      <c r="JWJ846" s="14"/>
      <c r="JWK846" s="14"/>
      <c r="JWL846" s="14"/>
      <c r="JWM846" s="14"/>
      <c r="JWN846" s="14"/>
      <c r="JWO846" s="14"/>
      <c r="JWP846" s="14"/>
      <c r="JWQ846" s="14"/>
      <c r="JWR846" s="14"/>
      <c r="JWS846" s="14"/>
      <c r="JWT846" s="14"/>
      <c r="JWU846" s="14"/>
      <c r="JWV846" s="14"/>
      <c r="JWW846" s="14"/>
      <c r="JWX846" s="14"/>
      <c r="JWY846" s="14"/>
      <c r="JWZ846" s="14"/>
      <c r="JXA846" s="14"/>
      <c r="JXB846" s="14"/>
      <c r="JXC846" s="14"/>
      <c r="JXD846" s="14"/>
      <c r="JXE846" s="14"/>
      <c r="JXF846" s="14"/>
      <c r="JXG846" s="14"/>
      <c r="JXH846" s="14"/>
      <c r="JXI846" s="14"/>
      <c r="JXJ846" s="14"/>
      <c r="JXK846" s="14"/>
      <c r="JXL846" s="14"/>
      <c r="JXM846" s="14"/>
      <c r="JXN846" s="14"/>
      <c r="JXO846" s="14"/>
      <c r="JXP846" s="14"/>
      <c r="JXQ846" s="14"/>
      <c r="JXR846" s="14"/>
      <c r="JXS846" s="14"/>
      <c r="JXT846" s="14"/>
      <c r="JXU846" s="14"/>
      <c r="JXV846" s="14"/>
      <c r="JXW846" s="14"/>
      <c r="JXX846" s="14"/>
      <c r="JXY846" s="14"/>
      <c r="JXZ846" s="14"/>
      <c r="JYA846" s="14"/>
      <c r="JYB846" s="14"/>
      <c r="JYC846" s="14"/>
      <c r="JYD846" s="14"/>
      <c r="JYE846" s="14"/>
      <c r="JYF846" s="14"/>
      <c r="JYG846" s="14"/>
      <c r="JYH846" s="14"/>
      <c r="JYI846" s="14"/>
      <c r="JYJ846" s="14"/>
      <c r="JYK846" s="14"/>
      <c r="JYL846" s="14"/>
      <c r="JYM846" s="14"/>
      <c r="JYN846" s="14"/>
      <c r="JYO846" s="14"/>
      <c r="JYP846" s="14"/>
      <c r="JYQ846" s="14"/>
      <c r="JYR846" s="14"/>
      <c r="JYS846" s="14"/>
      <c r="JYT846" s="14"/>
      <c r="JYU846" s="14"/>
      <c r="JYV846" s="14"/>
      <c r="JYW846" s="14"/>
      <c r="JYX846" s="14"/>
      <c r="JYY846" s="14"/>
      <c r="JYZ846" s="14"/>
      <c r="JZA846" s="14"/>
      <c r="JZB846" s="14"/>
      <c r="JZC846" s="14"/>
      <c r="JZD846" s="14"/>
      <c r="JZE846" s="14"/>
      <c r="JZF846" s="14"/>
      <c r="JZG846" s="14"/>
      <c r="JZH846" s="14"/>
      <c r="JZI846" s="14"/>
      <c r="JZJ846" s="14"/>
      <c r="JZK846" s="14"/>
      <c r="JZL846" s="14"/>
      <c r="JZM846" s="14"/>
      <c r="JZN846" s="14"/>
      <c r="JZO846" s="14"/>
      <c r="JZP846" s="14"/>
      <c r="JZQ846" s="14"/>
      <c r="JZR846" s="14"/>
      <c r="JZS846" s="14"/>
      <c r="JZT846" s="14"/>
      <c r="JZU846" s="14"/>
      <c r="JZV846" s="14"/>
      <c r="JZW846" s="14"/>
      <c r="JZX846" s="14"/>
      <c r="JZY846" s="14"/>
      <c r="JZZ846" s="14"/>
      <c r="KAA846" s="14"/>
      <c r="KAB846" s="14"/>
      <c r="KAC846" s="14"/>
      <c r="KAD846" s="14"/>
      <c r="KAE846" s="14"/>
      <c r="KAF846" s="14"/>
      <c r="KAG846" s="14"/>
      <c r="KAH846" s="14"/>
      <c r="KAI846" s="14"/>
      <c r="KAJ846" s="14"/>
      <c r="KAK846" s="14"/>
      <c r="KAL846" s="14"/>
      <c r="KAM846" s="14"/>
      <c r="KAN846" s="14"/>
      <c r="KAO846" s="14"/>
      <c r="KAP846" s="14"/>
      <c r="KAQ846" s="14"/>
      <c r="KAR846" s="14"/>
      <c r="KAS846" s="14"/>
      <c r="KAT846" s="14"/>
      <c r="KAU846" s="14"/>
      <c r="KAV846" s="14"/>
      <c r="KAW846" s="14"/>
      <c r="KAX846" s="14"/>
      <c r="KAY846" s="14"/>
      <c r="KAZ846" s="14"/>
      <c r="KBA846" s="14"/>
      <c r="KBB846" s="14"/>
      <c r="KBC846" s="14"/>
      <c r="KBD846" s="14"/>
      <c r="KBE846" s="14"/>
      <c r="KBF846" s="14"/>
      <c r="KBG846" s="14"/>
      <c r="KBH846" s="14"/>
      <c r="KBI846" s="14"/>
      <c r="KBJ846" s="14"/>
      <c r="KBK846" s="14"/>
      <c r="KBL846" s="14"/>
      <c r="KBM846" s="14"/>
      <c r="KBN846" s="14"/>
      <c r="KBO846" s="14"/>
      <c r="KBP846" s="14"/>
      <c r="KBQ846" s="14"/>
      <c r="KBR846" s="14"/>
      <c r="KBS846" s="14"/>
      <c r="KBT846" s="14"/>
      <c r="KBU846" s="14"/>
      <c r="KBV846" s="14"/>
      <c r="KBW846" s="14"/>
      <c r="KBX846" s="14"/>
      <c r="KBY846" s="14"/>
      <c r="KBZ846" s="14"/>
      <c r="KCA846" s="14"/>
      <c r="KCB846" s="14"/>
      <c r="KCC846" s="14"/>
      <c r="KCD846" s="14"/>
      <c r="KCE846" s="14"/>
      <c r="KCF846" s="14"/>
      <c r="KCG846" s="14"/>
      <c r="KCH846" s="14"/>
      <c r="KCI846" s="14"/>
      <c r="KCJ846" s="14"/>
      <c r="KCK846" s="14"/>
      <c r="KCL846" s="14"/>
      <c r="KCM846" s="14"/>
      <c r="KCN846" s="14"/>
      <c r="KCO846" s="14"/>
      <c r="KCP846" s="14"/>
      <c r="KCQ846" s="14"/>
      <c r="KCR846" s="14"/>
      <c r="KCS846" s="14"/>
      <c r="KCT846" s="14"/>
      <c r="KCU846" s="14"/>
      <c r="KCV846" s="14"/>
      <c r="KCW846" s="14"/>
      <c r="KCX846" s="14"/>
      <c r="KCY846" s="14"/>
      <c r="KCZ846" s="14"/>
      <c r="KDA846" s="14"/>
      <c r="KDB846" s="14"/>
      <c r="KDC846" s="14"/>
      <c r="KDD846" s="14"/>
      <c r="KDE846" s="14"/>
      <c r="KDF846" s="14"/>
      <c r="KDG846" s="14"/>
      <c r="KDH846" s="14"/>
      <c r="KDI846" s="14"/>
      <c r="KDJ846" s="14"/>
      <c r="KDK846" s="14"/>
      <c r="KDL846" s="14"/>
      <c r="KDM846" s="14"/>
      <c r="KDN846" s="14"/>
      <c r="KDO846" s="14"/>
      <c r="KDP846" s="14"/>
      <c r="KDQ846" s="14"/>
      <c r="KDR846" s="14"/>
      <c r="KDS846" s="14"/>
      <c r="KDT846" s="14"/>
      <c r="KDU846" s="14"/>
      <c r="KDV846" s="14"/>
      <c r="KDW846" s="14"/>
      <c r="KDX846" s="14"/>
      <c r="KDY846" s="14"/>
      <c r="KDZ846" s="14"/>
      <c r="KEA846" s="14"/>
      <c r="KEB846" s="14"/>
      <c r="KEC846" s="14"/>
      <c r="KED846" s="14"/>
      <c r="KEE846" s="14"/>
      <c r="KEF846" s="14"/>
      <c r="KEG846" s="14"/>
      <c r="KEH846" s="14"/>
      <c r="KEI846" s="14"/>
      <c r="KEJ846" s="14"/>
      <c r="KEK846" s="14"/>
      <c r="KEL846" s="14"/>
      <c r="KEM846" s="14"/>
      <c r="KEN846" s="14"/>
      <c r="KEO846" s="14"/>
      <c r="KEP846" s="14"/>
      <c r="KEQ846" s="14"/>
      <c r="KER846" s="14"/>
      <c r="KES846" s="14"/>
      <c r="KET846" s="14"/>
      <c r="KEU846" s="14"/>
      <c r="KEV846" s="14"/>
      <c r="KEW846" s="14"/>
      <c r="KEX846" s="14"/>
      <c r="KEY846" s="14"/>
      <c r="KEZ846" s="14"/>
      <c r="KFA846" s="14"/>
      <c r="KFB846" s="14"/>
      <c r="KFC846" s="14"/>
      <c r="KFD846" s="14"/>
      <c r="KFE846" s="14"/>
      <c r="KFF846" s="14"/>
      <c r="KFG846" s="14"/>
      <c r="KFH846" s="14"/>
      <c r="KFI846" s="14"/>
      <c r="KFJ846" s="14"/>
      <c r="KFK846" s="14"/>
      <c r="KFL846" s="14"/>
      <c r="KFM846" s="14"/>
      <c r="KFN846" s="14"/>
      <c r="KFO846" s="14"/>
      <c r="KFP846" s="14"/>
      <c r="KFQ846" s="14"/>
      <c r="KFR846" s="14"/>
      <c r="KFS846" s="14"/>
      <c r="KFT846" s="14"/>
      <c r="KFU846" s="14"/>
      <c r="KFV846" s="14"/>
      <c r="KFW846" s="14"/>
      <c r="KFX846" s="14"/>
      <c r="KFY846" s="14"/>
      <c r="KFZ846" s="14"/>
      <c r="KGA846" s="14"/>
      <c r="KGB846" s="14"/>
      <c r="KGC846" s="14"/>
      <c r="KGD846" s="14"/>
      <c r="KGE846" s="14"/>
      <c r="KGF846" s="14"/>
      <c r="KGG846" s="14"/>
      <c r="KGH846" s="14"/>
      <c r="KGI846" s="14"/>
      <c r="KGJ846" s="14"/>
      <c r="KGK846" s="14"/>
      <c r="KGL846" s="14"/>
      <c r="KGM846" s="14"/>
      <c r="KGN846" s="14"/>
      <c r="KGO846" s="14"/>
      <c r="KGP846" s="14"/>
      <c r="KGQ846" s="14"/>
      <c r="KGR846" s="14"/>
      <c r="KGS846" s="14"/>
      <c r="KGT846" s="14"/>
      <c r="KGU846" s="14"/>
      <c r="KGV846" s="14"/>
      <c r="KGW846" s="14"/>
      <c r="KGX846" s="14"/>
      <c r="KGY846" s="14"/>
      <c r="KGZ846" s="14"/>
      <c r="KHA846" s="14"/>
      <c r="KHB846" s="14"/>
      <c r="KHC846" s="14"/>
      <c r="KHD846" s="14"/>
      <c r="KHE846" s="14"/>
      <c r="KHF846" s="14"/>
      <c r="KHG846" s="14"/>
      <c r="KHH846" s="14"/>
      <c r="KHI846" s="14"/>
      <c r="KHJ846" s="14"/>
      <c r="KHK846" s="14"/>
      <c r="KHL846" s="14"/>
      <c r="KHM846" s="14"/>
      <c r="KHN846" s="14"/>
      <c r="KHO846" s="14"/>
      <c r="KHP846" s="14"/>
      <c r="KHQ846" s="14"/>
      <c r="KHR846" s="14"/>
      <c r="KHS846" s="14"/>
      <c r="KHT846" s="14"/>
      <c r="KHU846" s="14"/>
      <c r="KHV846" s="14"/>
      <c r="KHW846" s="14"/>
      <c r="KHX846" s="14"/>
      <c r="KHY846" s="14"/>
      <c r="KHZ846" s="14"/>
      <c r="KIA846" s="14"/>
      <c r="KIB846" s="14"/>
      <c r="KIC846" s="14"/>
      <c r="KID846" s="14"/>
      <c r="KIE846" s="14"/>
      <c r="KIF846" s="14"/>
      <c r="KIG846" s="14"/>
      <c r="KIH846" s="14"/>
      <c r="KII846" s="14"/>
      <c r="KIJ846" s="14"/>
      <c r="KIK846" s="14"/>
      <c r="KIL846" s="14"/>
      <c r="KIM846" s="14"/>
      <c r="KIN846" s="14"/>
      <c r="KIO846" s="14"/>
      <c r="KIP846" s="14"/>
      <c r="KIQ846" s="14"/>
      <c r="KIR846" s="14"/>
      <c r="KIS846" s="14"/>
      <c r="KIT846" s="14"/>
      <c r="KIU846" s="14"/>
      <c r="KIV846" s="14"/>
      <c r="KIW846" s="14"/>
      <c r="KIX846" s="14"/>
      <c r="KIY846" s="14"/>
      <c r="KIZ846" s="14"/>
      <c r="KJA846" s="14"/>
      <c r="KJB846" s="14"/>
      <c r="KJC846" s="14"/>
      <c r="KJD846" s="14"/>
      <c r="KJE846" s="14"/>
      <c r="KJF846" s="14"/>
      <c r="KJG846" s="14"/>
      <c r="KJH846" s="14"/>
      <c r="KJI846" s="14"/>
      <c r="KJJ846" s="14"/>
      <c r="KJK846" s="14"/>
      <c r="KJL846" s="14"/>
      <c r="KJM846" s="14"/>
      <c r="KJN846" s="14"/>
      <c r="KJO846" s="14"/>
      <c r="KJP846" s="14"/>
      <c r="KJQ846" s="14"/>
      <c r="KJR846" s="14"/>
      <c r="KJS846" s="14"/>
      <c r="KJT846" s="14"/>
      <c r="KJU846" s="14"/>
      <c r="KJV846" s="14"/>
      <c r="KJW846" s="14"/>
      <c r="KJX846" s="14"/>
      <c r="KJY846" s="14"/>
      <c r="KJZ846" s="14"/>
      <c r="KKA846" s="14"/>
      <c r="KKB846" s="14"/>
      <c r="KKC846" s="14"/>
      <c r="KKD846" s="14"/>
      <c r="KKE846" s="14"/>
      <c r="KKF846" s="14"/>
      <c r="KKG846" s="14"/>
      <c r="KKH846" s="14"/>
      <c r="KKI846" s="14"/>
      <c r="KKJ846" s="14"/>
      <c r="KKK846" s="14"/>
      <c r="KKL846" s="14"/>
      <c r="KKM846" s="14"/>
      <c r="KKN846" s="14"/>
      <c r="KKO846" s="14"/>
      <c r="KKP846" s="14"/>
      <c r="KKQ846" s="14"/>
      <c r="KKR846" s="14"/>
      <c r="KKS846" s="14"/>
      <c r="KKT846" s="14"/>
      <c r="KKU846" s="14"/>
      <c r="KKV846" s="14"/>
      <c r="KKW846" s="14"/>
      <c r="KKX846" s="14"/>
      <c r="KKY846" s="14"/>
      <c r="KKZ846" s="14"/>
      <c r="KLA846" s="14"/>
      <c r="KLB846" s="14"/>
      <c r="KLC846" s="14"/>
      <c r="KLD846" s="14"/>
      <c r="KLE846" s="14"/>
      <c r="KLF846" s="14"/>
      <c r="KLG846" s="14"/>
      <c r="KLH846" s="14"/>
      <c r="KLI846" s="14"/>
      <c r="KLJ846" s="14"/>
      <c r="KLK846" s="14"/>
      <c r="KLL846" s="14"/>
      <c r="KLM846" s="14"/>
      <c r="KLN846" s="14"/>
      <c r="KLO846" s="14"/>
      <c r="KLP846" s="14"/>
      <c r="KLQ846" s="14"/>
      <c r="KLR846" s="14"/>
      <c r="KLS846" s="14"/>
      <c r="KLT846" s="14"/>
      <c r="KLU846" s="14"/>
      <c r="KLV846" s="14"/>
      <c r="KLW846" s="14"/>
      <c r="KLX846" s="14"/>
      <c r="KLY846" s="14"/>
      <c r="KLZ846" s="14"/>
      <c r="KMA846" s="14"/>
      <c r="KMB846" s="14"/>
      <c r="KMC846" s="14"/>
      <c r="KMD846" s="14"/>
      <c r="KME846" s="14"/>
      <c r="KMF846" s="14"/>
      <c r="KMG846" s="14"/>
      <c r="KMH846" s="14"/>
      <c r="KMI846" s="14"/>
      <c r="KMJ846" s="14"/>
      <c r="KMK846" s="14"/>
      <c r="KML846" s="14"/>
      <c r="KMM846" s="14"/>
      <c r="KMN846" s="14"/>
      <c r="KMO846" s="14"/>
      <c r="KMP846" s="14"/>
      <c r="KMQ846" s="14"/>
      <c r="KMR846" s="14"/>
      <c r="KMS846" s="14"/>
      <c r="KMT846" s="14"/>
      <c r="KMU846" s="14"/>
      <c r="KMV846" s="14"/>
      <c r="KMW846" s="14"/>
      <c r="KMX846" s="14"/>
      <c r="KMY846" s="14"/>
      <c r="KMZ846" s="14"/>
      <c r="KNA846" s="14"/>
      <c r="KNB846" s="14"/>
      <c r="KNC846" s="14"/>
      <c r="KND846" s="14"/>
      <c r="KNE846" s="14"/>
      <c r="KNF846" s="14"/>
      <c r="KNG846" s="14"/>
      <c r="KNH846" s="14"/>
      <c r="KNI846" s="14"/>
      <c r="KNJ846" s="14"/>
      <c r="KNK846" s="14"/>
      <c r="KNL846" s="14"/>
      <c r="KNM846" s="14"/>
      <c r="KNN846" s="14"/>
      <c r="KNO846" s="14"/>
      <c r="KNP846" s="14"/>
      <c r="KNQ846" s="14"/>
      <c r="KNR846" s="14"/>
      <c r="KNS846" s="14"/>
      <c r="KNT846" s="14"/>
      <c r="KNU846" s="14"/>
      <c r="KNV846" s="14"/>
      <c r="KNW846" s="14"/>
      <c r="KNX846" s="14"/>
      <c r="KNY846" s="14"/>
      <c r="KNZ846" s="14"/>
      <c r="KOA846" s="14"/>
      <c r="KOB846" s="14"/>
      <c r="KOC846" s="14"/>
      <c r="KOD846" s="14"/>
      <c r="KOE846" s="14"/>
      <c r="KOF846" s="14"/>
      <c r="KOG846" s="14"/>
      <c r="KOH846" s="14"/>
      <c r="KOI846" s="14"/>
      <c r="KOJ846" s="14"/>
      <c r="KOK846" s="14"/>
      <c r="KOL846" s="14"/>
      <c r="KOM846" s="14"/>
      <c r="KON846" s="14"/>
      <c r="KOO846" s="14"/>
      <c r="KOP846" s="14"/>
      <c r="KOQ846" s="14"/>
      <c r="KOR846" s="14"/>
      <c r="KOS846" s="14"/>
      <c r="KOT846" s="14"/>
      <c r="KOU846" s="14"/>
      <c r="KOV846" s="14"/>
      <c r="KOW846" s="14"/>
      <c r="KOX846" s="14"/>
      <c r="KOY846" s="14"/>
      <c r="KOZ846" s="14"/>
      <c r="KPA846" s="14"/>
      <c r="KPB846" s="14"/>
      <c r="KPC846" s="14"/>
      <c r="KPD846" s="14"/>
      <c r="KPE846" s="14"/>
      <c r="KPF846" s="14"/>
      <c r="KPG846" s="14"/>
      <c r="KPH846" s="14"/>
      <c r="KPI846" s="14"/>
      <c r="KPJ846" s="14"/>
      <c r="KPK846" s="14"/>
      <c r="KPL846" s="14"/>
      <c r="KPM846" s="14"/>
      <c r="KPN846" s="14"/>
      <c r="KPO846" s="14"/>
      <c r="KPP846" s="14"/>
      <c r="KPQ846" s="14"/>
      <c r="KPR846" s="14"/>
      <c r="KPS846" s="14"/>
      <c r="KPT846" s="14"/>
      <c r="KPU846" s="14"/>
      <c r="KPV846" s="14"/>
      <c r="KPW846" s="14"/>
      <c r="KPX846" s="14"/>
      <c r="KPY846" s="14"/>
      <c r="KPZ846" s="14"/>
      <c r="KQA846" s="14"/>
      <c r="KQB846" s="14"/>
      <c r="KQC846" s="14"/>
      <c r="KQD846" s="14"/>
      <c r="KQE846" s="14"/>
      <c r="KQF846" s="14"/>
      <c r="KQG846" s="14"/>
      <c r="KQH846" s="14"/>
      <c r="KQI846" s="14"/>
      <c r="KQJ846" s="14"/>
      <c r="KQK846" s="14"/>
      <c r="KQL846" s="14"/>
      <c r="KQM846" s="14"/>
      <c r="KQN846" s="14"/>
      <c r="KQO846" s="14"/>
      <c r="KQP846" s="14"/>
      <c r="KQQ846" s="14"/>
      <c r="KQR846" s="14"/>
      <c r="KQS846" s="14"/>
      <c r="KQT846" s="14"/>
      <c r="KQU846" s="14"/>
      <c r="KQV846" s="14"/>
      <c r="KQW846" s="14"/>
      <c r="KQX846" s="14"/>
      <c r="KQY846" s="14"/>
      <c r="KQZ846" s="14"/>
      <c r="KRA846" s="14"/>
      <c r="KRB846" s="14"/>
      <c r="KRC846" s="14"/>
      <c r="KRD846" s="14"/>
      <c r="KRE846" s="14"/>
      <c r="KRF846" s="14"/>
      <c r="KRG846" s="14"/>
      <c r="KRH846" s="14"/>
      <c r="KRI846" s="14"/>
      <c r="KRJ846" s="14"/>
      <c r="KRK846" s="14"/>
      <c r="KRL846" s="14"/>
      <c r="KRM846" s="14"/>
      <c r="KRN846" s="14"/>
      <c r="KRO846" s="14"/>
      <c r="KRP846" s="14"/>
      <c r="KRQ846" s="14"/>
      <c r="KRR846" s="14"/>
      <c r="KRS846" s="14"/>
      <c r="KRT846" s="14"/>
      <c r="KRU846" s="14"/>
      <c r="KRV846" s="14"/>
      <c r="KRW846" s="14"/>
      <c r="KRX846" s="14"/>
      <c r="KRY846" s="14"/>
      <c r="KRZ846" s="14"/>
      <c r="KSA846" s="14"/>
      <c r="KSB846" s="14"/>
      <c r="KSC846" s="14"/>
      <c r="KSD846" s="14"/>
      <c r="KSE846" s="14"/>
      <c r="KSF846" s="14"/>
      <c r="KSG846" s="14"/>
      <c r="KSH846" s="14"/>
      <c r="KSI846" s="14"/>
      <c r="KSJ846" s="14"/>
      <c r="KSK846" s="14"/>
      <c r="KSL846" s="14"/>
      <c r="KSM846" s="14"/>
      <c r="KSN846" s="14"/>
      <c r="KSO846" s="14"/>
      <c r="KSP846" s="14"/>
      <c r="KSQ846" s="14"/>
      <c r="KSR846" s="14"/>
      <c r="KSS846" s="14"/>
      <c r="KST846" s="14"/>
      <c r="KSU846" s="14"/>
      <c r="KSV846" s="14"/>
      <c r="KSW846" s="14"/>
      <c r="KSX846" s="14"/>
      <c r="KSY846" s="14"/>
      <c r="KSZ846" s="14"/>
      <c r="KTA846" s="14"/>
      <c r="KTB846" s="14"/>
      <c r="KTC846" s="14"/>
      <c r="KTD846" s="14"/>
      <c r="KTE846" s="14"/>
      <c r="KTF846" s="14"/>
      <c r="KTG846" s="14"/>
      <c r="KTH846" s="14"/>
      <c r="KTI846" s="14"/>
      <c r="KTJ846" s="14"/>
      <c r="KTK846" s="14"/>
      <c r="KTL846" s="14"/>
      <c r="KTM846" s="14"/>
      <c r="KTN846" s="14"/>
      <c r="KTO846" s="14"/>
      <c r="KTP846" s="14"/>
      <c r="KTQ846" s="14"/>
      <c r="KTR846" s="14"/>
      <c r="KTS846" s="14"/>
      <c r="KTT846" s="14"/>
      <c r="KTU846" s="14"/>
      <c r="KTV846" s="14"/>
      <c r="KTW846" s="14"/>
      <c r="KTX846" s="14"/>
      <c r="KTY846" s="14"/>
      <c r="KTZ846" s="14"/>
      <c r="KUA846" s="14"/>
      <c r="KUB846" s="14"/>
      <c r="KUC846" s="14"/>
      <c r="KUD846" s="14"/>
      <c r="KUE846" s="14"/>
      <c r="KUF846" s="14"/>
      <c r="KUG846" s="14"/>
      <c r="KUH846" s="14"/>
      <c r="KUI846" s="14"/>
      <c r="KUJ846" s="14"/>
      <c r="KUK846" s="14"/>
      <c r="KUL846" s="14"/>
      <c r="KUM846" s="14"/>
      <c r="KUN846" s="14"/>
      <c r="KUO846" s="14"/>
      <c r="KUP846" s="14"/>
      <c r="KUQ846" s="14"/>
      <c r="KUR846" s="14"/>
      <c r="KUS846" s="14"/>
      <c r="KUT846" s="14"/>
      <c r="KUU846" s="14"/>
      <c r="KUV846" s="14"/>
      <c r="KUW846" s="14"/>
      <c r="KUX846" s="14"/>
      <c r="KUY846" s="14"/>
      <c r="KUZ846" s="14"/>
      <c r="KVA846" s="14"/>
      <c r="KVB846" s="14"/>
      <c r="KVC846" s="14"/>
      <c r="KVD846" s="14"/>
      <c r="KVE846" s="14"/>
      <c r="KVF846" s="14"/>
      <c r="KVG846" s="14"/>
      <c r="KVH846" s="14"/>
      <c r="KVI846" s="14"/>
      <c r="KVJ846" s="14"/>
      <c r="KVK846" s="14"/>
      <c r="KVL846" s="14"/>
      <c r="KVM846" s="14"/>
      <c r="KVN846" s="14"/>
      <c r="KVO846" s="14"/>
      <c r="KVP846" s="14"/>
      <c r="KVQ846" s="14"/>
      <c r="KVR846" s="14"/>
      <c r="KVS846" s="14"/>
      <c r="KVT846" s="14"/>
      <c r="KVU846" s="14"/>
      <c r="KVV846" s="14"/>
      <c r="KVW846" s="14"/>
      <c r="KVX846" s="14"/>
      <c r="KVY846" s="14"/>
      <c r="KVZ846" s="14"/>
      <c r="KWA846" s="14"/>
      <c r="KWB846" s="14"/>
      <c r="KWC846" s="14"/>
      <c r="KWD846" s="14"/>
      <c r="KWE846" s="14"/>
      <c r="KWF846" s="14"/>
      <c r="KWG846" s="14"/>
      <c r="KWH846" s="14"/>
      <c r="KWI846" s="14"/>
      <c r="KWJ846" s="14"/>
      <c r="KWK846" s="14"/>
      <c r="KWL846" s="14"/>
      <c r="KWM846" s="14"/>
      <c r="KWN846" s="14"/>
      <c r="KWO846" s="14"/>
      <c r="KWP846" s="14"/>
      <c r="KWQ846" s="14"/>
      <c r="KWR846" s="14"/>
      <c r="KWS846" s="14"/>
      <c r="KWT846" s="14"/>
      <c r="KWU846" s="14"/>
      <c r="KWV846" s="14"/>
      <c r="KWW846" s="14"/>
      <c r="KWX846" s="14"/>
      <c r="KWY846" s="14"/>
      <c r="KWZ846" s="14"/>
      <c r="KXA846" s="14"/>
      <c r="KXB846" s="14"/>
      <c r="KXC846" s="14"/>
      <c r="KXD846" s="14"/>
      <c r="KXE846" s="14"/>
      <c r="KXF846" s="14"/>
      <c r="KXG846" s="14"/>
      <c r="KXH846" s="14"/>
      <c r="KXI846" s="14"/>
      <c r="KXJ846" s="14"/>
      <c r="KXK846" s="14"/>
      <c r="KXL846" s="14"/>
      <c r="KXM846" s="14"/>
      <c r="KXN846" s="14"/>
      <c r="KXO846" s="14"/>
      <c r="KXP846" s="14"/>
      <c r="KXQ846" s="14"/>
      <c r="KXR846" s="14"/>
      <c r="KXS846" s="14"/>
      <c r="KXT846" s="14"/>
      <c r="KXU846" s="14"/>
      <c r="KXV846" s="14"/>
      <c r="KXW846" s="14"/>
      <c r="KXX846" s="14"/>
      <c r="KXY846" s="14"/>
      <c r="KXZ846" s="14"/>
      <c r="KYA846" s="14"/>
      <c r="KYB846" s="14"/>
      <c r="KYC846" s="14"/>
      <c r="KYD846" s="14"/>
      <c r="KYE846" s="14"/>
      <c r="KYF846" s="14"/>
      <c r="KYG846" s="14"/>
      <c r="KYH846" s="14"/>
      <c r="KYI846" s="14"/>
      <c r="KYJ846" s="14"/>
      <c r="KYK846" s="14"/>
      <c r="KYL846" s="14"/>
      <c r="KYM846" s="14"/>
      <c r="KYN846" s="14"/>
      <c r="KYO846" s="14"/>
      <c r="KYP846" s="14"/>
      <c r="KYQ846" s="14"/>
      <c r="KYR846" s="14"/>
      <c r="KYS846" s="14"/>
      <c r="KYT846" s="14"/>
      <c r="KYU846" s="14"/>
      <c r="KYV846" s="14"/>
      <c r="KYW846" s="14"/>
      <c r="KYX846" s="14"/>
      <c r="KYY846" s="14"/>
      <c r="KYZ846" s="14"/>
      <c r="KZA846" s="14"/>
      <c r="KZB846" s="14"/>
      <c r="KZC846" s="14"/>
      <c r="KZD846" s="14"/>
      <c r="KZE846" s="14"/>
      <c r="KZF846" s="14"/>
      <c r="KZG846" s="14"/>
      <c r="KZH846" s="14"/>
      <c r="KZI846" s="14"/>
      <c r="KZJ846" s="14"/>
      <c r="KZK846" s="14"/>
      <c r="KZL846" s="14"/>
      <c r="KZM846" s="14"/>
      <c r="KZN846" s="14"/>
      <c r="KZO846" s="14"/>
      <c r="KZP846" s="14"/>
      <c r="KZQ846" s="14"/>
      <c r="KZR846" s="14"/>
      <c r="KZS846" s="14"/>
      <c r="KZT846" s="14"/>
      <c r="KZU846" s="14"/>
      <c r="KZV846" s="14"/>
      <c r="KZW846" s="14"/>
      <c r="KZX846" s="14"/>
      <c r="KZY846" s="14"/>
      <c r="KZZ846" s="14"/>
      <c r="LAA846" s="14"/>
      <c r="LAB846" s="14"/>
      <c r="LAC846" s="14"/>
      <c r="LAD846" s="14"/>
      <c r="LAE846" s="14"/>
      <c r="LAF846" s="14"/>
      <c r="LAG846" s="14"/>
      <c r="LAH846" s="14"/>
      <c r="LAI846" s="14"/>
      <c r="LAJ846" s="14"/>
      <c r="LAK846" s="14"/>
      <c r="LAL846" s="14"/>
      <c r="LAM846" s="14"/>
      <c r="LAN846" s="14"/>
      <c r="LAO846" s="14"/>
      <c r="LAP846" s="14"/>
      <c r="LAQ846" s="14"/>
      <c r="LAR846" s="14"/>
      <c r="LAS846" s="14"/>
      <c r="LAT846" s="14"/>
      <c r="LAU846" s="14"/>
      <c r="LAV846" s="14"/>
      <c r="LAW846" s="14"/>
      <c r="LAX846" s="14"/>
      <c r="LAY846" s="14"/>
      <c r="LAZ846" s="14"/>
      <c r="LBA846" s="14"/>
      <c r="LBB846" s="14"/>
      <c r="LBC846" s="14"/>
      <c r="LBD846" s="14"/>
      <c r="LBE846" s="14"/>
      <c r="LBF846" s="14"/>
      <c r="LBG846" s="14"/>
      <c r="LBH846" s="14"/>
      <c r="LBI846" s="14"/>
      <c r="LBJ846" s="14"/>
      <c r="LBK846" s="14"/>
      <c r="LBL846" s="14"/>
      <c r="LBM846" s="14"/>
      <c r="LBN846" s="14"/>
      <c r="LBO846" s="14"/>
      <c r="LBP846" s="14"/>
      <c r="LBQ846" s="14"/>
      <c r="LBR846" s="14"/>
      <c r="LBS846" s="14"/>
      <c r="LBT846" s="14"/>
      <c r="LBU846" s="14"/>
      <c r="LBV846" s="14"/>
      <c r="LBW846" s="14"/>
      <c r="LBX846" s="14"/>
      <c r="LBY846" s="14"/>
      <c r="LBZ846" s="14"/>
      <c r="LCA846" s="14"/>
      <c r="LCB846" s="14"/>
      <c r="LCC846" s="14"/>
      <c r="LCD846" s="14"/>
      <c r="LCE846" s="14"/>
      <c r="LCF846" s="14"/>
      <c r="LCG846" s="14"/>
      <c r="LCH846" s="14"/>
      <c r="LCI846" s="14"/>
      <c r="LCJ846" s="14"/>
      <c r="LCK846" s="14"/>
      <c r="LCL846" s="14"/>
      <c r="LCM846" s="14"/>
      <c r="LCN846" s="14"/>
      <c r="LCO846" s="14"/>
      <c r="LCP846" s="14"/>
      <c r="LCQ846" s="14"/>
      <c r="LCR846" s="14"/>
      <c r="LCS846" s="14"/>
      <c r="LCT846" s="14"/>
      <c r="LCU846" s="14"/>
      <c r="LCV846" s="14"/>
      <c r="LCW846" s="14"/>
      <c r="LCX846" s="14"/>
      <c r="LCY846" s="14"/>
      <c r="LCZ846" s="14"/>
      <c r="LDA846" s="14"/>
      <c r="LDB846" s="14"/>
      <c r="LDC846" s="14"/>
      <c r="LDD846" s="14"/>
      <c r="LDE846" s="14"/>
      <c r="LDF846" s="14"/>
      <c r="LDG846" s="14"/>
      <c r="LDH846" s="14"/>
      <c r="LDI846" s="14"/>
      <c r="LDJ846" s="14"/>
      <c r="LDK846" s="14"/>
      <c r="LDL846" s="14"/>
      <c r="LDM846" s="14"/>
      <c r="LDN846" s="14"/>
      <c r="LDO846" s="14"/>
      <c r="LDP846" s="14"/>
      <c r="LDQ846" s="14"/>
      <c r="LDR846" s="14"/>
      <c r="LDS846" s="14"/>
      <c r="LDT846" s="14"/>
      <c r="LDU846" s="14"/>
      <c r="LDV846" s="14"/>
      <c r="LDW846" s="14"/>
      <c r="LDX846" s="14"/>
      <c r="LDY846" s="14"/>
      <c r="LDZ846" s="14"/>
      <c r="LEA846" s="14"/>
      <c r="LEB846" s="14"/>
      <c r="LEC846" s="14"/>
      <c r="LED846" s="14"/>
      <c r="LEE846" s="14"/>
      <c r="LEF846" s="14"/>
      <c r="LEG846" s="14"/>
      <c r="LEH846" s="14"/>
      <c r="LEI846" s="14"/>
      <c r="LEJ846" s="14"/>
      <c r="LEK846" s="14"/>
      <c r="LEL846" s="14"/>
      <c r="LEM846" s="14"/>
      <c r="LEN846" s="14"/>
      <c r="LEO846" s="14"/>
      <c r="LEP846" s="14"/>
      <c r="LEQ846" s="14"/>
      <c r="LER846" s="14"/>
      <c r="LES846" s="14"/>
      <c r="LET846" s="14"/>
      <c r="LEU846" s="14"/>
      <c r="LEV846" s="14"/>
      <c r="LEW846" s="14"/>
      <c r="LEX846" s="14"/>
      <c r="LEY846" s="14"/>
      <c r="LEZ846" s="14"/>
      <c r="LFA846" s="14"/>
      <c r="LFB846" s="14"/>
      <c r="LFC846" s="14"/>
      <c r="LFD846" s="14"/>
      <c r="LFE846" s="14"/>
      <c r="LFF846" s="14"/>
      <c r="LFG846" s="14"/>
      <c r="LFH846" s="14"/>
      <c r="LFI846" s="14"/>
      <c r="LFJ846" s="14"/>
      <c r="LFK846" s="14"/>
      <c r="LFL846" s="14"/>
      <c r="LFM846" s="14"/>
      <c r="LFN846" s="14"/>
      <c r="LFO846" s="14"/>
      <c r="LFP846" s="14"/>
      <c r="LFQ846" s="14"/>
      <c r="LFR846" s="14"/>
      <c r="LFS846" s="14"/>
      <c r="LFT846" s="14"/>
      <c r="LFU846" s="14"/>
      <c r="LFV846" s="14"/>
      <c r="LFW846" s="14"/>
      <c r="LFX846" s="14"/>
      <c r="LFY846" s="14"/>
      <c r="LFZ846" s="14"/>
      <c r="LGA846" s="14"/>
      <c r="LGB846" s="14"/>
      <c r="LGC846" s="14"/>
      <c r="LGD846" s="14"/>
      <c r="LGE846" s="14"/>
      <c r="LGF846" s="14"/>
      <c r="LGG846" s="14"/>
      <c r="LGH846" s="14"/>
      <c r="LGI846" s="14"/>
      <c r="LGJ846" s="14"/>
      <c r="LGK846" s="14"/>
      <c r="LGL846" s="14"/>
      <c r="LGM846" s="14"/>
      <c r="LGN846" s="14"/>
      <c r="LGO846" s="14"/>
      <c r="LGP846" s="14"/>
      <c r="LGQ846" s="14"/>
      <c r="LGR846" s="14"/>
      <c r="LGS846" s="14"/>
      <c r="LGT846" s="14"/>
      <c r="LGU846" s="14"/>
      <c r="LGV846" s="14"/>
      <c r="LGW846" s="14"/>
      <c r="LGX846" s="14"/>
      <c r="LGY846" s="14"/>
      <c r="LGZ846" s="14"/>
      <c r="LHA846" s="14"/>
      <c r="LHB846" s="14"/>
      <c r="LHC846" s="14"/>
      <c r="LHD846" s="14"/>
      <c r="LHE846" s="14"/>
      <c r="LHF846" s="14"/>
      <c r="LHG846" s="14"/>
      <c r="LHH846" s="14"/>
      <c r="LHI846" s="14"/>
      <c r="LHJ846" s="14"/>
      <c r="LHK846" s="14"/>
      <c r="LHL846" s="14"/>
      <c r="LHM846" s="14"/>
      <c r="LHN846" s="14"/>
      <c r="LHO846" s="14"/>
      <c r="LHP846" s="14"/>
      <c r="LHQ846" s="14"/>
      <c r="LHR846" s="14"/>
      <c r="LHS846" s="14"/>
      <c r="LHT846" s="14"/>
      <c r="LHU846" s="14"/>
      <c r="LHV846" s="14"/>
      <c r="LHW846" s="14"/>
      <c r="LHX846" s="14"/>
      <c r="LHY846" s="14"/>
      <c r="LHZ846" s="14"/>
      <c r="LIA846" s="14"/>
      <c r="LIB846" s="14"/>
      <c r="LIC846" s="14"/>
      <c r="LID846" s="14"/>
      <c r="LIE846" s="14"/>
      <c r="LIF846" s="14"/>
      <c r="LIG846" s="14"/>
      <c r="LIH846" s="14"/>
      <c r="LII846" s="14"/>
      <c r="LIJ846" s="14"/>
      <c r="LIK846" s="14"/>
      <c r="LIL846" s="14"/>
      <c r="LIM846" s="14"/>
      <c r="LIN846" s="14"/>
      <c r="LIO846" s="14"/>
      <c r="LIP846" s="14"/>
      <c r="LIQ846" s="14"/>
      <c r="LIR846" s="14"/>
      <c r="LIS846" s="14"/>
      <c r="LIT846" s="14"/>
      <c r="LIU846" s="14"/>
      <c r="LIV846" s="14"/>
      <c r="LIW846" s="14"/>
      <c r="LIX846" s="14"/>
      <c r="LIY846" s="14"/>
      <c r="LIZ846" s="14"/>
      <c r="LJA846" s="14"/>
      <c r="LJB846" s="14"/>
      <c r="LJC846" s="14"/>
      <c r="LJD846" s="14"/>
      <c r="LJE846" s="14"/>
      <c r="LJF846" s="14"/>
      <c r="LJG846" s="14"/>
      <c r="LJH846" s="14"/>
      <c r="LJI846" s="14"/>
      <c r="LJJ846" s="14"/>
      <c r="LJK846" s="14"/>
      <c r="LJL846" s="14"/>
      <c r="LJM846" s="14"/>
      <c r="LJN846" s="14"/>
      <c r="LJO846" s="14"/>
      <c r="LJP846" s="14"/>
      <c r="LJQ846" s="14"/>
      <c r="LJR846" s="14"/>
      <c r="LJS846" s="14"/>
      <c r="LJT846" s="14"/>
      <c r="LJU846" s="14"/>
      <c r="LJV846" s="14"/>
      <c r="LJW846" s="14"/>
      <c r="LJX846" s="14"/>
      <c r="LJY846" s="14"/>
      <c r="LJZ846" s="14"/>
      <c r="LKA846" s="14"/>
      <c r="LKB846" s="14"/>
      <c r="LKC846" s="14"/>
      <c r="LKD846" s="14"/>
      <c r="LKE846" s="14"/>
      <c r="LKF846" s="14"/>
      <c r="LKG846" s="14"/>
      <c r="LKH846" s="14"/>
      <c r="LKI846" s="14"/>
      <c r="LKJ846" s="14"/>
      <c r="LKK846" s="14"/>
      <c r="LKL846" s="14"/>
      <c r="LKM846" s="14"/>
      <c r="LKN846" s="14"/>
      <c r="LKO846" s="14"/>
      <c r="LKP846" s="14"/>
      <c r="LKQ846" s="14"/>
      <c r="LKR846" s="14"/>
      <c r="LKS846" s="14"/>
      <c r="LKT846" s="14"/>
      <c r="LKU846" s="14"/>
      <c r="LKV846" s="14"/>
      <c r="LKW846" s="14"/>
      <c r="LKX846" s="14"/>
      <c r="LKY846" s="14"/>
      <c r="LKZ846" s="14"/>
      <c r="LLA846" s="14"/>
      <c r="LLB846" s="14"/>
      <c r="LLC846" s="14"/>
      <c r="LLD846" s="14"/>
      <c r="LLE846" s="14"/>
      <c r="LLF846" s="14"/>
      <c r="LLG846" s="14"/>
      <c r="LLH846" s="14"/>
      <c r="LLI846" s="14"/>
      <c r="LLJ846" s="14"/>
      <c r="LLK846" s="14"/>
      <c r="LLL846" s="14"/>
      <c r="LLM846" s="14"/>
      <c r="LLN846" s="14"/>
      <c r="LLO846" s="14"/>
      <c r="LLP846" s="14"/>
      <c r="LLQ846" s="14"/>
      <c r="LLR846" s="14"/>
      <c r="LLS846" s="14"/>
      <c r="LLT846" s="14"/>
      <c r="LLU846" s="14"/>
      <c r="LLV846" s="14"/>
      <c r="LLW846" s="14"/>
      <c r="LLX846" s="14"/>
      <c r="LLY846" s="14"/>
      <c r="LLZ846" s="14"/>
      <c r="LMA846" s="14"/>
      <c r="LMB846" s="14"/>
      <c r="LMC846" s="14"/>
      <c r="LMD846" s="14"/>
      <c r="LME846" s="14"/>
      <c r="LMF846" s="14"/>
      <c r="LMG846" s="14"/>
      <c r="LMH846" s="14"/>
      <c r="LMI846" s="14"/>
      <c r="LMJ846" s="14"/>
      <c r="LMK846" s="14"/>
      <c r="LML846" s="14"/>
      <c r="LMM846" s="14"/>
      <c r="LMN846" s="14"/>
      <c r="LMO846" s="14"/>
      <c r="LMP846" s="14"/>
      <c r="LMQ846" s="14"/>
      <c r="LMR846" s="14"/>
      <c r="LMS846" s="14"/>
      <c r="LMT846" s="14"/>
      <c r="LMU846" s="14"/>
      <c r="LMV846" s="14"/>
      <c r="LMW846" s="14"/>
      <c r="LMX846" s="14"/>
      <c r="LMY846" s="14"/>
      <c r="LMZ846" s="14"/>
      <c r="LNA846" s="14"/>
      <c r="LNB846" s="14"/>
      <c r="LNC846" s="14"/>
      <c r="LND846" s="14"/>
      <c r="LNE846" s="14"/>
      <c r="LNF846" s="14"/>
      <c r="LNG846" s="14"/>
      <c r="LNH846" s="14"/>
      <c r="LNI846" s="14"/>
      <c r="LNJ846" s="14"/>
      <c r="LNK846" s="14"/>
      <c r="LNL846" s="14"/>
      <c r="LNM846" s="14"/>
      <c r="LNN846" s="14"/>
      <c r="LNO846" s="14"/>
      <c r="LNP846" s="14"/>
      <c r="LNQ846" s="14"/>
      <c r="LNR846" s="14"/>
      <c r="LNS846" s="14"/>
      <c r="LNT846" s="14"/>
      <c r="LNU846" s="14"/>
      <c r="LNV846" s="14"/>
      <c r="LNW846" s="14"/>
      <c r="LNX846" s="14"/>
      <c r="LNY846" s="14"/>
      <c r="LNZ846" s="14"/>
      <c r="LOA846" s="14"/>
      <c r="LOB846" s="14"/>
      <c r="LOC846" s="14"/>
      <c r="LOD846" s="14"/>
      <c r="LOE846" s="14"/>
      <c r="LOF846" s="14"/>
      <c r="LOG846" s="14"/>
      <c r="LOH846" s="14"/>
      <c r="LOI846" s="14"/>
      <c r="LOJ846" s="14"/>
      <c r="LOK846" s="14"/>
      <c r="LOL846" s="14"/>
      <c r="LOM846" s="14"/>
      <c r="LON846" s="14"/>
      <c r="LOO846" s="14"/>
      <c r="LOP846" s="14"/>
      <c r="LOQ846" s="14"/>
      <c r="LOR846" s="14"/>
      <c r="LOS846" s="14"/>
      <c r="LOT846" s="14"/>
      <c r="LOU846" s="14"/>
      <c r="LOV846" s="14"/>
      <c r="LOW846" s="14"/>
      <c r="LOX846" s="14"/>
      <c r="LOY846" s="14"/>
      <c r="LOZ846" s="14"/>
      <c r="LPA846" s="14"/>
      <c r="LPB846" s="14"/>
      <c r="LPC846" s="14"/>
      <c r="LPD846" s="14"/>
      <c r="LPE846" s="14"/>
      <c r="LPF846" s="14"/>
      <c r="LPG846" s="14"/>
      <c r="LPH846" s="14"/>
      <c r="LPI846" s="14"/>
      <c r="LPJ846" s="14"/>
      <c r="LPK846" s="14"/>
      <c r="LPL846" s="14"/>
      <c r="LPM846" s="14"/>
      <c r="LPN846" s="14"/>
      <c r="LPO846" s="14"/>
      <c r="LPP846" s="14"/>
      <c r="LPQ846" s="14"/>
      <c r="LPR846" s="14"/>
      <c r="LPS846" s="14"/>
      <c r="LPT846" s="14"/>
      <c r="LPU846" s="14"/>
      <c r="LPV846" s="14"/>
      <c r="LPW846" s="14"/>
      <c r="LPX846" s="14"/>
      <c r="LPY846" s="14"/>
      <c r="LPZ846" s="14"/>
      <c r="LQA846" s="14"/>
      <c r="LQB846" s="14"/>
      <c r="LQC846" s="14"/>
      <c r="LQD846" s="14"/>
      <c r="LQE846" s="14"/>
      <c r="LQF846" s="14"/>
      <c r="LQG846" s="14"/>
      <c r="LQH846" s="14"/>
      <c r="LQI846" s="14"/>
      <c r="LQJ846" s="14"/>
      <c r="LQK846" s="14"/>
      <c r="LQL846" s="14"/>
      <c r="LQM846" s="14"/>
      <c r="LQN846" s="14"/>
      <c r="LQO846" s="14"/>
      <c r="LQP846" s="14"/>
      <c r="LQQ846" s="14"/>
      <c r="LQR846" s="14"/>
      <c r="LQS846" s="14"/>
      <c r="LQT846" s="14"/>
      <c r="LQU846" s="14"/>
      <c r="LQV846" s="14"/>
      <c r="LQW846" s="14"/>
      <c r="LQX846" s="14"/>
      <c r="LQY846" s="14"/>
      <c r="LQZ846" s="14"/>
      <c r="LRA846" s="14"/>
      <c r="LRB846" s="14"/>
      <c r="LRC846" s="14"/>
      <c r="LRD846" s="14"/>
      <c r="LRE846" s="14"/>
      <c r="LRF846" s="14"/>
      <c r="LRG846" s="14"/>
      <c r="LRH846" s="14"/>
      <c r="LRI846" s="14"/>
      <c r="LRJ846" s="14"/>
      <c r="LRK846" s="14"/>
      <c r="LRL846" s="14"/>
      <c r="LRM846" s="14"/>
      <c r="LRN846" s="14"/>
      <c r="LRO846" s="14"/>
      <c r="LRP846" s="14"/>
      <c r="LRQ846" s="14"/>
      <c r="LRR846" s="14"/>
      <c r="LRS846" s="14"/>
      <c r="LRT846" s="14"/>
      <c r="LRU846" s="14"/>
      <c r="LRV846" s="14"/>
      <c r="LRW846" s="14"/>
      <c r="LRX846" s="14"/>
      <c r="LRY846" s="14"/>
      <c r="LRZ846" s="14"/>
      <c r="LSA846" s="14"/>
      <c r="LSB846" s="14"/>
      <c r="LSC846" s="14"/>
      <c r="LSD846" s="14"/>
      <c r="LSE846" s="14"/>
      <c r="LSF846" s="14"/>
      <c r="LSG846" s="14"/>
      <c r="LSH846" s="14"/>
      <c r="LSI846" s="14"/>
      <c r="LSJ846" s="14"/>
      <c r="LSK846" s="14"/>
      <c r="LSL846" s="14"/>
      <c r="LSM846" s="14"/>
      <c r="LSN846" s="14"/>
      <c r="LSO846" s="14"/>
      <c r="LSP846" s="14"/>
      <c r="LSQ846" s="14"/>
      <c r="LSR846" s="14"/>
      <c r="LSS846" s="14"/>
      <c r="LST846" s="14"/>
      <c r="LSU846" s="14"/>
      <c r="LSV846" s="14"/>
      <c r="LSW846" s="14"/>
      <c r="LSX846" s="14"/>
      <c r="LSY846" s="14"/>
      <c r="LSZ846" s="14"/>
      <c r="LTA846" s="14"/>
      <c r="LTB846" s="14"/>
      <c r="LTC846" s="14"/>
      <c r="LTD846" s="14"/>
      <c r="LTE846" s="14"/>
      <c r="LTF846" s="14"/>
      <c r="LTG846" s="14"/>
      <c r="LTH846" s="14"/>
      <c r="LTI846" s="14"/>
      <c r="LTJ846" s="14"/>
      <c r="LTK846" s="14"/>
      <c r="LTL846" s="14"/>
      <c r="LTM846" s="14"/>
      <c r="LTN846" s="14"/>
      <c r="LTO846" s="14"/>
      <c r="LTP846" s="14"/>
      <c r="LTQ846" s="14"/>
      <c r="LTR846" s="14"/>
      <c r="LTS846" s="14"/>
      <c r="LTT846" s="14"/>
      <c r="LTU846" s="14"/>
      <c r="LTV846" s="14"/>
      <c r="LTW846" s="14"/>
      <c r="LTX846" s="14"/>
      <c r="LTY846" s="14"/>
      <c r="LTZ846" s="14"/>
      <c r="LUA846" s="14"/>
      <c r="LUB846" s="14"/>
      <c r="LUC846" s="14"/>
      <c r="LUD846" s="14"/>
      <c r="LUE846" s="14"/>
      <c r="LUF846" s="14"/>
      <c r="LUG846" s="14"/>
      <c r="LUH846" s="14"/>
      <c r="LUI846" s="14"/>
      <c r="LUJ846" s="14"/>
      <c r="LUK846" s="14"/>
      <c r="LUL846" s="14"/>
      <c r="LUM846" s="14"/>
      <c r="LUN846" s="14"/>
      <c r="LUO846" s="14"/>
      <c r="LUP846" s="14"/>
      <c r="LUQ846" s="14"/>
      <c r="LUR846" s="14"/>
      <c r="LUS846" s="14"/>
      <c r="LUT846" s="14"/>
      <c r="LUU846" s="14"/>
      <c r="LUV846" s="14"/>
      <c r="LUW846" s="14"/>
      <c r="LUX846" s="14"/>
      <c r="LUY846" s="14"/>
      <c r="LUZ846" s="14"/>
      <c r="LVA846" s="14"/>
      <c r="LVB846" s="14"/>
      <c r="LVC846" s="14"/>
      <c r="LVD846" s="14"/>
      <c r="LVE846" s="14"/>
      <c r="LVF846" s="14"/>
      <c r="LVG846" s="14"/>
      <c r="LVH846" s="14"/>
      <c r="LVI846" s="14"/>
      <c r="LVJ846" s="14"/>
      <c r="LVK846" s="14"/>
      <c r="LVL846" s="14"/>
      <c r="LVM846" s="14"/>
      <c r="LVN846" s="14"/>
      <c r="LVO846" s="14"/>
      <c r="LVP846" s="14"/>
      <c r="LVQ846" s="14"/>
      <c r="LVR846" s="14"/>
      <c r="LVS846" s="14"/>
      <c r="LVT846" s="14"/>
      <c r="LVU846" s="14"/>
      <c r="LVV846" s="14"/>
      <c r="LVW846" s="14"/>
      <c r="LVX846" s="14"/>
      <c r="LVY846" s="14"/>
      <c r="LVZ846" s="14"/>
      <c r="LWA846" s="14"/>
      <c r="LWB846" s="14"/>
      <c r="LWC846" s="14"/>
      <c r="LWD846" s="14"/>
      <c r="LWE846" s="14"/>
      <c r="LWF846" s="14"/>
      <c r="LWG846" s="14"/>
      <c r="LWH846" s="14"/>
      <c r="LWI846" s="14"/>
      <c r="LWJ846" s="14"/>
      <c r="LWK846" s="14"/>
      <c r="LWL846" s="14"/>
      <c r="LWM846" s="14"/>
      <c r="LWN846" s="14"/>
      <c r="LWO846" s="14"/>
      <c r="LWP846" s="14"/>
      <c r="LWQ846" s="14"/>
      <c r="LWR846" s="14"/>
      <c r="LWS846" s="14"/>
      <c r="LWT846" s="14"/>
      <c r="LWU846" s="14"/>
      <c r="LWV846" s="14"/>
      <c r="LWW846" s="14"/>
      <c r="LWX846" s="14"/>
      <c r="LWY846" s="14"/>
      <c r="LWZ846" s="14"/>
      <c r="LXA846" s="14"/>
      <c r="LXB846" s="14"/>
      <c r="LXC846" s="14"/>
      <c r="LXD846" s="14"/>
      <c r="LXE846" s="14"/>
      <c r="LXF846" s="14"/>
      <c r="LXG846" s="14"/>
      <c r="LXH846" s="14"/>
      <c r="LXI846" s="14"/>
      <c r="LXJ846" s="14"/>
      <c r="LXK846" s="14"/>
      <c r="LXL846" s="14"/>
      <c r="LXM846" s="14"/>
      <c r="LXN846" s="14"/>
      <c r="LXO846" s="14"/>
      <c r="LXP846" s="14"/>
      <c r="LXQ846" s="14"/>
      <c r="LXR846" s="14"/>
      <c r="LXS846" s="14"/>
      <c r="LXT846" s="14"/>
      <c r="LXU846" s="14"/>
      <c r="LXV846" s="14"/>
      <c r="LXW846" s="14"/>
      <c r="LXX846" s="14"/>
      <c r="LXY846" s="14"/>
      <c r="LXZ846" s="14"/>
      <c r="LYA846" s="14"/>
      <c r="LYB846" s="14"/>
      <c r="LYC846" s="14"/>
      <c r="LYD846" s="14"/>
      <c r="LYE846" s="14"/>
      <c r="LYF846" s="14"/>
      <c r="LYG846" s="14"/>
      <c r="LYH846" s="14"/>
      <c r="LYI846" s="14"/>
      <c r="LYJ846" s="14"/>
      <c r="LYK846" s="14"/>
      <c r="LYL846" s="14"/>
      <c r="LYM846" s="14"/>
      <c r="LYN846" s="14"/>
      <c r="LYO846" s="14"/>
      <c r="LYP846" s="14"/>
      <c r="LYQ846" s="14"/>
      <c r="LYR846" s="14"/>
      <c r="LYS846" s="14"/>
      <c r="LYT846" s="14"/>
      <c r="LYU846" s="14"/>
      <c r="LYV846" s="14"/>
      <c r="LYW846" s="14"/>
      <c r="LYX846" s="14"/>
      <c r="LYY846" s="14"/>
      <c r="LYZ846" s="14"/>
      <c r="LZA846" s="14"/>
      <c r="LZB846" s="14"/>
      <c r="LZC846" s="14"/>
      <c r="LZD846" s="14"/>
      <c r="LZE846" s="14"/>
      <c r="LZF846" s="14"/>
      <c r="LZG846" s="14"/>
      <c r="LZH846" s="14"/>
      <c r="LZI846" s="14"/>
      <c r="LZJ846" s="14"/>
      <c r="LZK846" s="14"/>
      <c r="LZL846" s="14"/>
      <c r="LZM846" s="14"/>
      <c r="LZN846" s="14"/>
      <c r="LZO846" s="14"/>
      <c r="LZP846" s="14"/>
      <c r="LZQ846" s="14"/>
      <c r="LZR846" s="14"/>
      <c r="LZS846" s="14"/>
      <c r="LZT846" s="14"/>
      <c r="LZU846" s="14"/>
      <c r="LZV846" s="14"/>
      <c r="LZW846" s="14"/>
      <c r="LZX846" s="14"/>
      <c r="LZY846" s="14"/>
      <c r="LZZ846" s="14"/>
      <c r="MAA846" s="14"/>
      <c r="MAB846" s="14"/>
      <c r="MAC846" s="14"/>
      <c r="MAD846" s="14"/>
      <c r="MAE846" s="14"/>
      <c r="MAF846" s="14"/>
      <c r="MAG846" s="14"/>
      <c r="MAH846" s="14"/>
      <c r="MAI846" s="14"/>
      <c r="MAJ846" s="14"/>
      <c r="MAK846" s="14"/>
      <c r="MAL846" s="14"/>
      <c r="MAM846" s="14"/>
      <c r="MAN846" s="14"/>
      <c r="MAO846" s="14"/>
      <c r="MAP846" s="14"/>
      <c r="MAQ846" s="14"/>
      <c r="MAR846" s="14"/>
      <c r="MAS846" s="14"/>
      <c r="MAT846" s="14"/>
      <c r="MAU846" s="14"/>
      <c r="MAV846" s="14"/>
      <c r="MAW846" s="14"/>
      <c r="MAX846" s="14"/>
      <c r="MAY846" s="14"/>
      <c r="MAZ846" s="14"/>
      <c r="MBA846" s="14"/>
      <c r="MBB846" s="14"/>
      <c r="MBC846" s="14"/>
      <c r="MBD846" s="14"/>
      <c r="MBE846" s="14"/>
      <c r="MBF846" s="14"/>
      <c r="MBG846" s="14"/>
      <c r="MBH846" s="14"/>
      <c r="MBI846" s="14"/>
      <c r="MBJ846" s="14"/>
      <c r="MBK846" s="14"/>
      <c r="MBL846" s="14"/>
      <c r="MBM846" s="14"/>
      <c r="MBN846" s="14"/>
      <c r="MBO846" s="14"/>
      <c r="MBP846" s="14"/>
      <c r="MBQ846" s="14"/>
      <c r="MBR846" s="14"/>
      <c r="MBS846" s="14"/>
      <c r="MBT846" s="14"/>
      <c r="MBU846" s="14"/>
      <c r="MBV846" s="14"/>
      <c r="MBW846" s="14"/>
      <c r="MBX846" s="14"/>
      <c r="MBY846" s="14"/>
      <c r="MBZ846" s="14"/>
      <c r="MCA846" s="14"/>
      <c r="MCB846" s="14"/>
      <c r="MCC846" s="14"/>
      <c r="MCD846" s="14"/>
      <c r="MCE846" s="14"/>
      <c r="MCF846" s="14"/>
      <c r="MCG846" s="14"/>
      <c r="MCH846" s="14"/>
      <c r="MCI846" s="14"/>
      <c r="MCJ846" s="14"/>
      <c r="MCK846" s="14"/>
      <c r="MCL846" s="14"/>
      <c r="MCM846" s="14"/>
      <c r="MCN846" s="14"/>
      <c r="MCO846" s="14"/>
      <c r="MCP846" s="14"/>
      <c r="MCQ846" s="14"/>
      <c r="MCR846" s="14"/>
      <c r="MCS846" s="14"/>
      <c r="MCT846" s="14"/>
      <c r="MCU846" s="14"/>
      <c r="MCV846" s="14"/>
      <c r="MCW846" s="14"/>
      <c r="MCX846" s="14"/>
      <c r="MCY846" s="14"/>
      <c r="MCZ846" s="14"/>
      <c r="MDA846" s="14"/>
      <c r="MDB846" s="14"/>
      <c r="MDC846" s="14"/>
      <c r="MDD846" s="14"/>
      <c r="MDE846" s="14"/>
      <c r="MDF846" s="14"/>
      <c r="MDG846" s="14"/>
      <c r="MDH846" s="14"/>
      <c r="MDI846" s="14"/>
      <c r="MDJ846" s="14"/>
      <c r="MDK846" s="14"/>
      <c r="MDL846" s="14"/>
      <c r="MDM846" s="14"/>
      <c r="MDN846" s="14"/>
      <c r="MDO846" s="14"/>
      <c r="MDP846" s="14"/>
      <c r="MDQ846" s="14"/>
      <c r="MDR846" s="14"/>
      <c r="MDS846" s="14"/>
      <c r="MDT846" s="14"/>
      <c r="MDU846" s="14"/>
      <c r="MDV846" s="14"/>
      <c r="MDW846" s="14"/>
      <c r="MDX846" s="14"/>
      <c r="MDY846" s="14"/>
      <c r="MDZ846" s="14"/>
      <c r="MEA846" s="14"/>
      <c r="MEB846" s="14"/>
      <c r="MEC846" s="14"/>
      <c r="MED846" s="14"/>
      <c r="MEE846" s="14"/>
      <c r="MEF846" s="14"/>
      <c r="MEG846" s="14"/>
      <c r="MEH846" s="14"/>
      <c r="MEI846" s="14"/>
      <c r="MEJ846" s="14"/>
      <c r="MEK846" s="14"/>
      <c r="MEL846" s="14"/>
      <c r="MEM846" s="14"/>
      <c r="MEN846" s="14"/>
      <c r="MEO846" s="14"/>
      <c r="MEP846" s="14"/>
      <c r="MEQ846" s="14"/>
      <c r="MER846" s="14"/>
      <c r="MES846" s="14"/>
      <c r="MET846" s="14"/>
      <c r="MEU846" s="14"/>
      <c r="MEV846" s="14"/>
      <c r="MEW846" s="14"/>
      <c r="MEX846" s="14"/>
      <c r="MEY846" s="14"/>
      <c r="MEZ846" s="14"/>
      <c r="MFA846" s="14"/>
      <c r="MFB846" s="14"/>
      <c r="MFC846" s="14"/>
      <c r="MFD846" s="14"/>
      <c r="MFE846" s="14"/>
      <c r="MFF846" s="14"/>
      <c r="MFG846" s="14"/>
      <c r="MFH846" s="14"/>
      <c r="MFI846" s="14"/>
      <c r="MFJ846" s="14"/>
      <c r="MFK846" s="14"/>
      <c r="MFL846" s="14"/>
      <c r="MFM846" s="14"/>
      <c r="MFN846" s="14"/>
      <c r="MFO846" s="14"/>
      <c r="MFP846" s="14"/>
      <c r="MFQ846" s="14"/>
      <c r="MFR846" s="14"/>
      <c r="MFS846" s="14"/>
      <c r="MFT846" s="14"/>
      <c r="MFU846" s="14"/>
      <c r="MFV846" s="14"/>
      <c r="MFW846" s="14"/>
      <c r="MFX846" s="14"/>
      <c r="MFY846" s="14"/>
      <c r="MFZ846" s="14"/>
      <c r="MGA846" s="14"/>
      <c r="MGB846" s="14"/>
      <c r="MGC846" s="14"/>
      <c r="MGD846" s="14"/>
      <c r="MGE846" s="14"/>
      <c r="MGF846" s="14"/>
      <c r="MGG846" s="14"/>
      <c r="MGH846" s="14"/>
      <c r="MGI846" s="14"/>
      <c r="MGJ846" s="14"/>
      <c r="MGK846" s="14"/>
      <c r="MGL846" s="14"/>
      <c r="MGM846" s="14"/>
      <c r="MGN846" s="14"/>
      <c r="MGO846" s="14"/>
      <c r="MGP846" s="14"/>
      <c r="MGQ846" s="14"/>
      <c r="MGR846" s="14"/>
      <c r="MGS846" s="14"/>
      <c r="MGT846" s="14"/>
      <c r="MGU846" s="14"/>
      <c r="MGV846" s="14"/>
      <c r="MGW846" s="14"/>
      <c r="MGX846" s="14"/>
      <c r="MGY846" s="14"/>
      <c r="MGZ846" s="14"/>
      <c r="MHA846" s="14"/>
      <c r="MHB846" s="14"/>
      <c r="MHC846" s="14"/>
      <c r="MHD846" s="14"/>
      <c r="MHE846" s="14"/>
      <c r="MHF846" s="14"/>
      <c r="MHG846" s="14"/>
      <c r="MHH846" s="14"/>
      <c r="MHI846" s="14"/>
      <c r="MHJ846" s="14"/>
      <c r="MHK846" s="14"/>
      <c r="MHL846" s="14"/>
      <c r="MHM846" s="14"/>
      <c r="MHN846" s="14"/>
      <c r="MHO846" s="14"/>
      <c r="MHP846" s="14"/>
      <c r="MHQ846" s="14"/>
      <c r="MHR846" s="14"/>
      <c r="MHS846" s="14"/>
      <c r="MHT846" s="14"/>
      <c r="MHU846" s="14"/>
      <c r="MHV846" s="14"/>
      <c r="MHW846" s="14"/>
      <c r="MHX846" s="14"/>
      <c r="MHY846" s="14"/>
      <c r="MHZ846" s="14"/>
      <c r="MIA846" s="14"/>
      <c r="MIB846" s="14"/>
      <c r="MIC846" s="14"/>
      <c r="MID846" s="14"/>
      <c r="MIE846" s="14"/>
      <c r="MIF846" s="14"/>
      <c r="MIG846" s="14"/>
      <c r="MIH846" s="14"/>
      <c r="MII846" s="14"/>
      <c r="MIJ846" s="14"/>
      <c r="MIK846" s="14"/>
      <c r="MIL846" s="14"/>
      <c r="MIM846" s="14"/>
      <c r="MIN846" s="14"/>
      <c r="MIO846" s="14"/>
      <c r="MIP846" s="14"/>
      <c r="MIQ846" s="14"/>
      <c r="MIR846" s="14"/>
      <c r="MIS846" s="14"/>
      <c r="MIT846" s="14"/>
      <c r="MIU846" s="14"/>
      <c r="MIV846" s="14"/>
      <c r="MIW846" s="14"/>
      <c r="MIX846" s="14"/>
      <c r="MIY846" s="14"/>
      <c r="MIZ846" s="14"/>
      <c r="MJA846" s="14"/>
      <c r="MJB846" s="14"/>
      <c r="MJC846" s="14"/>
      <c r="MJD846" s="14"/>
      <c r="MJE846" s="14"/>
      <c r="MJF846" s="14"/>
      <c r="MJG846" s="14"/>
      <c r="MJH846" s="14"/>
      <c r="MJI846" s="14"/>
      <c r="MJJ846" s="14"/>
      <c r="MJK846" s="14"/>
      <c r="MJL846" s="14"/>
      <c r="MJM846" s="14"/>
      <c r="MJN846" s="14"/>
      <c r="MJO846" s="14"/>
      <c r="MJP846" s="14"/>
      <c r="MJQ846" s="14"/>
      <c r="MJR846" s="14"/>
      <c r="MJS846" s="14"/>
      <c r="MJT846" s="14"/>
      <c r="MJU846" s="14"/>
      <c r="MJV846" s="14"/>
      <c r="MJW846" s="14"/>
      <c r="MJX846" s="14"/>
      <c r="MJY846" s="14"/>
      <c r="MJZ846" s="14"/>
      <c r="MKA846" s="14"/>
      <c r="MKB846" s="14"/>
      <c r="MKC846" s="14"/>
      <c r="MKD846" s="14"/>
      <c r="MKE846" s="14"/>
      <c r="MKF846" s="14"/>
      <c r="MKG846" s="14"/>
      <c r="MKH846" s="14"/>
      <c r="MKI846" s="14"/>
      <c r="MKJ846" s="14"/>
      <c r="MKK846" s="14"/>
      <c r="MKL846" s="14"/>
      <c r="MKM846" s="14"/>
      <c r="MKN846" s="14"/>
      <c r="MKO846" s="14"/>
      <c r="MKP846" s="14"/>
      <c r="MKQ846" s="14"/>
      <c r="MKR846" s="14"/>
      <c r="MKS846" s="14"/>
      <c r="MKT846" s="14"/>
      <c r="MKU846" s="14"/>
      <c r="MKV846" s="14"/>
      <c r="MKW846" s="14"/>
      <c r="MKX846" s="14"/>
      <c r="MKY846" s="14"/>
      <c r="MKZ846" s="14"/>
      <c r="MLA846" s="14"/>
      <c r="MLB846" s="14"/>
      <c r="MLC846" s="14"/>
      <c r="MLD846" s="14"/>
      <c r="MLE846" s="14"/>
      <c r="MLF846" s="14"/>
      <c r="MLG846" s="14"/>
      <c r="MLH846" s="14"/>
      <c r="MLI846" s="14"/>
      <c r="MLJ846" s="14"/>
      <c r="MLK846" s="14"/>
      <c r="MLL846" s="14"/>
      <c r="MLM846" s="14"/>
      <c r="MLN846" s="14"/>
      <c r="MLO846" s="14"/>
      <c r="MLP846" s="14"/>
      <c r="MLQ846" s="14"/>
      <c r="MLR846" s="14"/>
      <c r="MLS846" s="14"/>
      <c r="MLT846" s="14"/>
      <c r="MLU846" s="14"/>
      <c r="MLV846" s="14"/>
      <c r="MLW846" s="14"/>
      <c r="MLX846" s="14"/>
      <c r="MLY846" s="14"/>
      <c r="MLZ846" s="14"/>
      <c r="MMA846" s="14"/>
      <c r="MMB846" s="14"/>
      <c r="MMC846" s="14"/>
      <c r="MMD846" s="14"/>
      <c r="MME846" s="14"/>
      <c r="MMF846" s="14"/>
      <c r="MMG846" s="14"/>
      <c r="MMH846" s="14"/>
      <c r="MMI846" s="14"/>
      <c r="MMJ846" s="14"/>
      <c r="MMK846" s="14"/>
      <c r="MML846" s="14"/>
      <c r="MMM846" s="14"/>
      <c r="MMN846" s="14"/>
      <c r="MMO846" s="14"/>
      <c r="MMP846" s="14"/>
      <c r="MMQ846" s="14"/>
      <c r="MMR846" s="14"/>
      <c r="MMS846" s="14"/>
      <c r="MMT846" s="14"/>
      <c r="MMU846" s="14"/>
      <c r="MMV846" s="14"/>
      <c r="MMW846" s="14"/>
      <c r="MMX846" s="14"/>
      <c r="MMY846" s="14"/>
      <c r="MMZ846" s="14"/>
      <c r="MNA846" s="14"/>
      <c r="MNB846" s="14"/>
      <c r="MNC846" s="14"/>
      <c r="MND846" s="14"/>
      <c r="MNE846" s="14"/>
      <c r="MNF846" s="14"/>
      <c r="MNG846" s="14"/>
      <c r="MNH846" s="14"/>
      <c r="MNI846" s="14"/>
      <c r="MNJ846" s="14"/>
      <c r="MNK846" s="14"/>
      <c r="MNL846" s="14"/>
      <c r="MNM846" s="14"/>
      <c r="MNN846" s="14"/>
      <c r="MNO846" s="14"/>
      <c r="MNP846" s="14"/>
      <c r="MNQ846" s="14"/>
      <c r="MNR846" s="14"/>
      <c r="MNS846" s="14"/>
      <c r="MNT846" s="14"/>
      <c r="MNU846" s="14"/>
      <c r="MNV846" s="14"/>
      <c r="MNW846" s="14"/>
      <c r="MNX846" s="14"/>
      <c r="MNY846" s="14"/>
      <c r="MNZ846" s="14"/>
      <c r="MOA846" s="14"/>
      <c r="MOB846" s="14"/>
      <c r="MOC846" s="14"/>
      <c r="MOD846" s="14"/>
      <c r="MOE846" s="14"/>
      <c r="MOF846" s="14"/>
      <c r="MOG846" s="14"/>
      <c r="MOH846" s="14"/>
      <c r="MOI846" s="14"/>
      <c r="MOJ846" s="14"/>
      <c r="MOK846" s="14"/>
      <c r="MOL846" s="14"/>
      <c r="MOM846" s="14"/>
      <c r="MON846" s="14"/>
      <c r="MOO846" s="14"/>
      <c r="MOP846" s="14"/>
      <c r="MOQ846" s="14"/>
      <c r="MOR846" s="14"/>
      <c r="MOS846" s="14"/>
      <c r="MOT846" s="14"/>
      <c r="MOU846" s="14"/>
      <c r="MOV846" s="14"/>
      <c r="MOW846" s="14"/>
      <c r="MOX846" s="14"/>
      <c r="MOY846" s="14"/>
      <c r="MOZ846" s="14"/>
      <c r="MPA846" s="14"/>
      <c r="MPB846" s="14"/>
      <c r="MPC846" s="14"/>
      <c r="MPD846" s="14"/>
      <c r="MPE846" s="14"/>
      <c r="MPF846" s="14"/>
      <c r="MPG846" s="14"/>
      <c r="MPH846" s="14"/>
      <c r="MPI846" s="14"/>
      <c r="MPJ846" s="14"/>
      <c r="MPK846" s="14"/>
      <c r="MPL846" s="14"/>
      <c r="MPM846" s="14"/>
      <c r="MPN846" s="14"/>
      <c r="MPO846" s="14"/>
      <c r="MPP846" s="14"/>
      <c r="MPQ846" s="14"/>
      <c r="MPR846" s="14"/>
      <c r="MPS846" s="14"/>
      <c r="MPT846" s="14"/>
      <c r="MPU846" s="14"/>
      <c r="MPV846" s="14"/>
      <c r="MPW846" s="14"/>
      <c r="MPX846" s="14"/>
      <c r="MPY846" s="14"/>
      <c r="MPZ846" s="14"/>
      <c r="MQA846" s="14"/>
      <c r="MQB846" s="14"/>
      <c r="MQC846" s="14"/>
      <c r="MQD846" s="14"/>
      <c r="MQE846" s="14"/>
      <c r="MQF846" s="14"/>
      <c r="MQG846" s="14"/>
      <c r="MQH846" s="14"/>
      <c r="MQI846" s="14"/>
      <c r="MQJ846" s="14"/>
      <c r="MQK846" s="14"/>
      <c r="MQL846" s="14"/>
      <c r="MQM846" s="14"/>
      <c r="MQN846" s="14"/>
      <c r="MQO846" s="14"/>
      <c r="MQP846" s="14"/>
      <c r="MQQ846" s="14"/>
      <c r="MQR846" s="14"/>
      <c r="MQS846" s="14"/>
      <c r="MQT846" s="14"/>
      <c r="MQU846" s="14"/>
      <c r="MQV846" s="14"/>
      <c r="MQW846" s="14"/>
      <c r="MQX846" s="14"/>
      <c r="MQY846" s="14"/>
      <c r="MQZ846" s="14"/>
      <c r="MRA846" s="14"/>
      <c r="MRB846" s="14"/>
      <c r="MRC846" s="14"/>
      <c r="MRD846" s="14"/>
      <c r="MRE846" s="14"/>
      <c r="MRF846" s="14"/>
      <c r="MRG846" s="14"/>
      <c r="MRH846" s="14"/>
      <c r="MRI846" s="14"/>
      <c r="MRJ846" s="14"/>
      <c r="MRK846" s="14"/>
      <c r="MRL846" s="14"/>
      <c r="MRM846" s="14"/>
      <c r="MRN846" s="14"/>
      <c r="MRO846" s="14"/>
      <c r="MRP846" s="14"/>
      <c r="MRQ846" s="14"/>
      <c r="MRR846" s="14"/>
      <c r="MRS846" s="14"/>
      <c r="MRT846" s="14"/>
      <c r="MRU846" s="14"/>
      <c r="MRV846" s="14"/>
      <c r="MRW846" s="14"/>
      <c r="MRX846" s="14"/>
      <c r="MRY846" s="14"/>
      <c r="MRZ846" s="14"/>
      <c r="MSA846" s="14"/>
      <c r="MSB846" s="14"/>
      <c r="MSC846" s="14"/>
      <c r="MSD846" s="14"/>
      <c r="MSE846" s="14"/>
      <c r="MSF846" s="14"/>
      <c r="MSG846" s="14"/>
      <c r="MSH846" s="14"/>
      <c r="MSI846" s="14"/>
      <c r="MSJ846" s="14"/>
      <c r="MSK846" s="14"/>
      <c r="MSL846" s="14"/>
      <c r="MSM846" s="14"/>
      <c r="MSN846" s="14"/>
      <c r="MSO846" s="14"/>
      <c r="MSP846" s="14"/>
      <c r="MSQ846" s="14"/>
      <c r="MSR846" s="14"/>
      <c r="MSS846" s="14"/>
      <c r="MST846" s="14"/>
      <c r="MSU846" s="14"/>
      <c r="MSV846" s="14"/>
      <c r="MSW846" s="14"/>
      <c r="MSX846" s="14"/>
      <c r="MSY846" s="14"/>
      <c r="MSZ846" s="14"/>
      <c r="MTA846" s="14"/>
      <c r="MTB846" s="14"/>
      <c r="MTC846" s="14"/>
      <c r="MTD846" s="14"/>
      <c r="MTE846" s="14"/>
      <c r="MTF846" s="14"/>
      <c r="MTG846" s="14"/>
      <c r="MTH846" s="14"/>
      <c r="MTI846" s="14"/>
      <c r="MTJ846" s="14"/>
      <c r="MTK846" s="14"/>
      <c r="MTL846" s="14"/>
      <c r="MTM846" s="14"/>
      <c r="MTN846" s="14"/>
      <c r="MTO846" s="14"/>
      <c r="MTP846" s="14"/>
      <c r="MTQ846" s="14"/>
      <c r="MTR846" s="14"/>
      <c r="MTS846" s="14"/>
      <c r="MTT846" s="14"/>
      <c r="MTU846" s="14"/>
      <c r="MTV846" s="14"/>
      <c r="MTW846" s="14"/>
      <c r="MTX846" s="14"/>
      <c r="MTY846" s="14"/>
      <c r="MTZ846" s="14"/>
      <c r="MUA846" s="14"/>
      <c r="MUB846" s="14"/>
      <c r="MUC846" s="14"/>
      <c r="MUD846" s="14"/>
      <c r="MUE846" s="14"/>
      <c r="MUF846" s="14"/>
      <c r="MUG846" s="14"/>
      <c r="MUH846" s="14"/>
      <c r="MUI846" s="14"/>
      <c r="MUJ846" s="14"/>
      <c r="MUK846" s="14"/>
      <c r="MUL846" s="14"/>
      <c r="MUM846" s="14"/>
      <c r="MUN846" s="14"/>
      <c r="MUO846" s="14"/>
      <c r="MUP846" s="14"/>
      <c r="MUQ846" s="14"/>
      <c r="MUR846" s="14"/>
      <c r="MUS846" s="14"/>
      <c r="MUT846" s="14"/>
      <c r="MUU846" s="14"/>
      <c r="MUV846" s="14"/>
      <c r="MUW846" s="14"/>
      <c r="MUX846" s="14"/>
      <c r="MUY846" s="14"/>
      <c r="MUZ846" s="14"/>
      <c r="MVA846" s="14"/>
      <c r="MVB846" s="14"/>
      <c r="MVC846" s="14"/>
      <c r="MVD846" s="14"/>
      <c r="MVE846" s="14"/>
      <c r="MVF846" s="14"/>
      <c r="MVG846" s="14"/>
      <c r="MVH846" s="14"/>
      <c r="MVI846" s="14"/>
      <c r="MVJ846" s="14"/>
      <c r="MVK846" s="14"/>
      <c r="MVL846" s="14"/>
      <c r="MVM846" s="14"/>
      <c r="MVN846" s="14"/>
      <c r="MVO846" s="14"/>
      <c r="MVP846" s="14"/>
      <c r="MVQ846" s="14"/>
      <c r="MVR846" s="14"/>
      <c r="MVS846" s="14"/>
      <c r="MVT846" s="14"/>
      <c r="MVU846" s="14"/>
      <c r="MVV846" s="14"/>
      <c r="MVW846" s="14"/>
      <c r="MVX846" s="14"/>
      <c r="MVY846" s="14"/>
      <c r="MVZ846" s="14"/>
      <c r="MWA846" s="14"/>
      <c r="MWB846" s="14"/>
      <c r="MWC846" s="14"/>
      <c r="MWD846" s="14"/>
      <c r="MWE846" s="14"/>
      <c r="MWF846" s="14"/>
      <c r="MWG846" s="14"/>
      <c r="MWH846" s="14"/>
      <c r="MWI846" s="14"/>
      <c r="MWJ846" s="14"/>
      <c r="MWK846" s="14"/>
      <c r="MWL846" s="14"/>
      <c r="MWM846" s="14"/>
      <c r="MWN846" s="14"/>
      <c r="MWO846" s="14"/>
      <c r="MWP846" s="14"/>
      <c r="MWQ846" s="14"/>
      <c r="MWR846" s="14"/>
      <c r="MWS846" s="14"/>
      <c r="MWT846" s="14"/>
      <c r="MWU846" s="14"/>
      <c r="MWV846" s="14"/>
      <c r="MWW846" s="14"/>
      <c r="MWX846" s="14"/>
      <c r="MWY846" s="14"/>
      <c r="MWZ846" s="14"/>
      <c r="MXA846" s="14"/>
      <c r="MXB846" s="14"/>
      <c r="MXC846" s="14"/>
      <c r="MXD846" s="14"/>
      <c r="MXE846" s="14"/>
      <c r="MXF846" s="14"/>
      <c r="MXG846" s="14"/>
      <c r="MXH846" s="14"/>
      <c r="MXI846" s="14"/>
      <c r="MXJ846" s="14"/>
      <c r="MXK846" s="14"/>
      <c r="MXL846" s="14"/>
      <c r="MXM846" s="14"/>
      <c r="MXN846" s="14"/>
      <c r="MXO846" s="14"/>
      <c r="MXP846" s="14"/>
      <c r="MXQ846" s="14"/>
      <c r="MXR846" s="14"/>
      <c r="MXS846" s="14"/>
      <c r="MXT846" s="14"/>
      <c r="MXU846" s="14"/>
      <c r="MXV846" s="14"/>
      <c r="MXW846" s="14"/>
      <c r="MXX846" s="14"/>
      <c r="MXY846" s="14"/>
      <c r="MXZ846" s="14"/>
      <c r="MYA846" s="14"/>
      <c r="MYB846" s="14"/>
      <c r="MYC846" s="14"/>
      <c r="MYD846" s="14"/>
      <c r="MYE846" s="14"/>
      <c r="MYF846" s="14"/>
      <c r="MYG846" s="14"/>
      <c r="MYH846" s="14"/>
      <c r="MYI846" s="14"/>
      <c r="MYJ846" s="14"/>
      <c r="MYK846" s="14"/>
      <c r="MYL846" s="14"/>
      <c r="MYM846" s="14"/>
      <c r="MYN846" s="14"/>
      <c r="MYO846" s="14"/>
      <c r="MYP846" s="14"/>
      <c r="MYQ846" s="14"/>
      <c r="MYR846" s="14"/>
      <c r="MYS846" s="14"/>
      <c r="MYT846" s="14"/>
      <c r="MYU846" s="14"/>
      <c r="MYV846" s="14"/>
      <c r="MYW846" s="14"/>
      <c r="MYX846" s="14"/>
      <c r="MYY846" s="14"/>
      <c r="MYZ846" s="14"/>
      <c r="MZA846" s="14"/>
      <c r="MZB846" s="14"/>
      <c r="MZC846" s="14"/>
      <c r="MZD846" s="14"/>
      <c r="MZE846" s="14"/>
      <c r="MZF846" s="14"/>
      <c r="MZG846" s="14"/>
      <c r="MZH846" s="14"/>
      <c r="MZI846" s="14"/>
      <c r="MZJ846" s="14"/>
      <c r="MZK846" s="14"/>
      <c r="MZL846" s="14"/>
      <c r="MZM846" s="14"/>
      <c r="MZN846" s="14"/>
      <c r="MZO846" s="14"/>
      <c r="MZP846" s="14"/>
      <c r="MZQ846" s="14"/>
      <c r="MZR846" s="14"/>
      <c r="MZS846" s="14"/>
      <c r="MZT846" s="14"/>
      <c r="MZU846" s="14"/>
      <c r="MZV846" s="14"/>
      <c r="MZW846" s="14"/>
      <c r="MZX846" s="14"/>
      <c r="MZY846" s="14"/>
      <c r="MZZ846" s="14"/>
      <c r="NAA846" s="14"/>
      <c r="NAB846" s="14"/>
      <c r="NAC846" s="14"/>
      <c r="NAD846" s="14"/>
      <c r="NAE846" s="14"/>
      <c r="NAF846" s="14"/>
      <c r="NAG846" s="14"/>
      <c r="NAH846" s="14"/>
      <c r="NAI846" s="14"/>
      <c r="NAJ846" s="14"/>
      <c r="NAK846" s="14"/>
      <c r="NAL846" s="14"/>
      <c r="NAM846" s="14"/>
      <c r="NAN846" s="14"/>
      <c r="NAO846" s="14"/>
      <c r="NAP846" s="14"/>
      <c r="NAQ846" s="14"/>
      <c r="NAR846" s="14"/>
      <c r="NAS846" s="14"/>
      <c r="NAT846" s="14"/>
      <c r="NAU846" s="14"/>
      <c r="NAV846" s="14"/>
      <c r="NAW846" s="14"/>
      <c r="NAX846" s="14"/>
      <c r="NAY846" s="14"/>
      <c r="NAZ846" s="14"/>
      <c r="NBA846" s="14"/>
      <c r="NBB846" s="14"/>
      <c r="NBC846" s="14"/>
      <c r="NBD846" s="14"/>
      <c r="NBE846" s="14"/>
      <c r="NBF846" s="14"/>
      <c r="NBG846" s="14"/>
      <c r="NBH846" s="14"/>
      <c r="NBI846" s="14"/>
      <c r="NBJ846" s="14"/>
      <c r="NBK846" s="14"/>
      <c r="NBL846" s="14"/>
      <c r="NBM846" s="14"/>
      <c r="NBN846" s="14"/>
      <c r="NBO846" s="14"/>
      <c r="NBP846" s="14"/>
      <c r="NBQ846" s="14"/>
      <c r="NBR846" s="14"/>
      <c r="NBS846" s="14"/>
      <c r="NBT846" s="14"/>
      <c r="NBU846" s="14"/>
      <c r="NBV846" s="14"/>
      <c r="NBW846" s="14"/>
      <c r="NBX846" s="14"/>
      <c r="NBY846" s="14"/>
      <c r="NBZ846" s="14"/>
      <c r="NCA846" s="14"/>
      <c r="NCB846" s="14"/>
      <c r="NCC846" s="14"/>
      <c r="NCD846" s="14"/>
      <c r="NCE846" s="14"/>
      <c r="NCF846" s="14"/>
      <c r="NCG846" s="14"/>
      <c r="NCH846" s="14"/>
      <c r="NCI846" s="14"/>
      <c r="NCJ846" s="14"/>
      <c r="NCK846" s="14"/>
      <c r="NCL846" s="14"/>
      <c r="NCM846" s="14"/>
      <c r="NCN846" s="14"/>
      <c r="NCO846" s="14"/>
      <c r="NCP846" s="14"/>
      <c r="NCQ846" s="14"/>
      <c r="NCR846" s="14"/>
      <c r="NCS846" s="14"/>
      <c r="NCT846" s="14"/>
      <c r="NCU846" s="14"/>
      <c r="NCV846" s="14"/>
      <c r="NCW846" s="14"/>
      <c r="NCX846" s="14"/>
      <c r="NCY846" s="14"/>
      <c r="NCZ846" s="14"/>
      <c r="NDA846" s="14"/>
      <c r="NDB846" s="14"/>
      <c r="NDC846" s="14"/>
      <c r="NDD846" s="14"/>
      <c r="NDE846" s="14"/>
      <c r="NDF846" s="14"/>
      <c r="NDG846" s="14"/>
      <c r="NDH846" s="14"/>
      <c r="NDI846" s="14"/>
      <c r="NDJ846" s="14"/>
      <c r="NDK846" s="14"/>
      <c r="NDL846" s="14"/>
      <c r="NDM846" s="14"/>
      <c r="NDN846" s="14"/>
      <c r="NDO846" s="14"/>
      <c r="NDP846" s="14"/>
      <c r="NDQ846" s="14"/>
      <c r="NDR846" s="14"/>
      <c r="NDS846" s="14"/>
      <c r="NDT846" s="14"/>
      <c r="NDU846" s="14"/>
      <c r="NDV846" s="14"/>
      <c r="NDW846" s="14"/>
      <c r="NDX846" s="14"/>
      <c r="NDY846" s="14"/>
      <c r="NDZ846" s="14"/>
      <c r="NEA846" s="14"/>
      <c r="NEB846" s="14"/>
      <c r="NEC846" s="14"/>
      <c r="NED846" s="14"/>
      <c r="NEE846" s="14"/>
      <c r="NEF846" s="14"/>
      <c r="NEG846" s="14"/>
      <c r="NEH846" s="14"/>
      <c r="NEI846" s="14"/>
      <c r="NEJ846" s="14"/>
      <c r="NEK846" s="14"/>
      <c r="NEL846" s="14"/>
      <c r="NEM846" s="14"/>
      <c r="NEN846" s="14"/>
      <c r="NEO846" s="14"/>
      <c r="NEP846" s="14"/>
      <c r="NEQ846" s="14"/>
      <c r="NER846" s="14"/>
      <c r="NES846" s="14"/>
      <c r="NET846" s="14"/>
      <c r="NEU846" s="14"/>
      <c r="NEV846" s="14"/>
      <c r="NEW846" s="14"/>
      <c r="NEX846" s="14"/>
      <c r="NEY846" s="14"/>
      <c r="NEZ846" s="14"/>
      <c r="NFA846" s="14"/>
      <c r="NFB846" s="14"/>
      <c r="NFC846" s="14"/>
      <c r="NFD846" s="14"/>
      <c r="NFE846" s="14"/>
      <c r="NFF846" s="14"/>
      <c r="NFG846" s="14"/>
      <c r="NFH846" s="14"/>
      <c r="NFI846" s="14"/>
      <c r="NFJ846" s="14"/>
      <c r="NFK846" s="14"/>
      <c r="NFL846" s="14"/>
      <c r="NFM846" s="14"/>
      <c r="NFN846" s="14"/>
      <c r="NFO846" s="14"/>
      <c r="NFP846" s="14"/>
      <c r="NFQ846" s="14"/>
      <c r="NFR846" s="14"/>
      <c r="NFS846" s="14"/>
      <c r="NFT846" s="14"/>
      <c r="NFU846" s="14"/>
      <c r="NFV846" s="14"/>
      <c r="NFW846" s="14"/>
      <c r="NFX846" s="14"/>
      <c r="NFY846" s="14"/>
      <c r="NFZ846" s="14"/>
      <c r="NGA846" s="14"/>
      <c r="NGB846" s="14"/>
      <c r="NGC846" s="14"/>
      <c r="NGD846" s="14"/>
      <c r="NGE846" s="14"/>
      <c r="NGF846" s="14"/>
      <c r="NGG846" s="14"/>
      <c r="NGH846" s="14"/>
      <c r="NGI846" s="14"/>
      <c r="NGJ846" s="14"/>
      <c r="NGK846" s="14"/>
      <c r="NGL846" s="14"/>
      <c r="NGM846" s="14"/>
      <c r="NGN846" s="14"/>
      <c r="NGO846" s="14"/>
      <c r="NGP846" s="14"/>
      <c r="NGQ846" s="14"/>
      <c r="NGR846" s="14"/>
      <c r="NGS846" s="14"/>
      <c r="NGT846" s="14"/>
      <c r="NGU846" s="14"/>
      <c r="NGV846" s="14"/>
      <c r="NGW846" s="14"/>
      <c r="NGX846" s="14"/>
      <c r="NGY846" s="14"/>
      <c r="NGZ846" s="14"/>
      <c r="NHA846" s="14"/>
      <c r="NHB846" s="14"/>
      <c r="NHC846" s="14"/>
      <c r="NHD846" s="14"/>
      <c r="NHE846" s="14"/>
      <c r="NHF846" s="14"/>
      <c r="NHG846" s="14"/>
      <c r="NHH846" s="14"/>
      <c r="NHI846" s="14"/>
      <c r="NHJ846" s="14"/>
      <c r="NHK846" s="14"/>
      <c r="NHL846" s="14"/>
      <c r="NHM846" s="14"/>
      <c r="NHN846" s="14"/>
      <c r="NHO846" s="14"/>
      <c r="NHP846" s="14"/>
      <c r="NHQ846" s="14"/>
      <c r="NHR846" s="14"/>
      <c r="NHS846" s="14"/>
      <c r="NHT846" s="14"/>
      <c r="NHU846" s="14"/>
      <c r="NHV846" s="14"/>
      <c r="NHW846" s="14"/>
      <c r="NHX846" s="14"/>
      <c r="NHY846" s="14"/>
      <c r="NHZ846" s="14"/>
      <c r="NIA846" s="14"/>
      <c r="NIB846" s="14"/>
      <c r="NIC846" s="14"/>
      <c r="NID846" s="14"/>
      <c r="NIE846" s="14"/>
      <c r="NIF846" s="14"/>
      <c r="NIG846" s="14"/>
      <c r="NIH846" s="14"/>
      <c r="NII846" s="14"/>
      <c r="NIJ846" s="14"/>
      <c r="NIK846" s="14"/>
      <c r="NIL846" s="14"/>
      <c r="NIM846" s="14"/>
      <c r="NIN846" s="14"/>
      <c r="NIO846" s="14"/>
      <c r="NIP846" s="14"/>
      <c r="NIQ846" s="14"/>
      <c r="NIR846" s="14"/>
      <c r="NIS846" s="14"/>
      <c r="NIT846" s="14"/>
      <c r="NIU846" s="14"/>
      <c r="NIV846" s="14"/>
      <c r="NIW846" s="14"/>
      <c r="NIX846" s="14"/>
      <c r="NIY846" s="14"/>
      <c r="NIZ846" s="14"/>
      <c r="NJA846" s="14"/>
      <c r="NJB846" s="14"/>
      <c r="NJC846" s="14"/>
      <c r="NJD846" s="14"/>
      <c r="NJE846" s="14"/>
      <c r="NJF846" s="14"/>
      <c r="NJG846" s="14"/>
      <c r="NJH846" s="14"/>
      <c r="NJI846" s="14"/>
      <c r="NJJ846" s="14"/>
      <c r="NJK846" s="14"/>
      <c r="NJL846" s="14"/>
      <c r="NJM846" s="14"/>
      <c r="NJN846" s="14"/>
      <c r="NJO846" s="14"/>
      <c r="NJP846" s="14"/>
      <c r="NJQ846" s="14"/>
      <c r="NJR846" s="14"/>
      <c r="NJS846" s="14"/>
      <c r="NJT846" s="14"/>
      <c r="NJU846" s="14"/>
      <c r="NJV846" s="14"/>
      <c r="NJW846" s="14"/>
      <c r="NJX846" s="14"/>
      <c r="NJY846" s="14"/>
      <c r="NJZ846" s="14"/>
      <c r="NKA846" s="14"/>
      <c r="NKB846" s="14"/>
      <c r="NKC846" s="14"/>
      <c r="NKD846" s="14"/>
      <c r="NKE846" s="14"/>
      <c r="NKF846" s="14"/>
      <c r="NKG846" s="14"/>
      <c r="NKH846" s="14"/>
      <c r="NKI846" s="14"/>
      <c r="NKJ846" s="14"/>
      <c r="NKK846" s="14"/>
      <c r="NKL846" s="14"/>
      <c r="NKM846" s="14"/>
      <c r="NKN846" s="14"/>
      <c r="NKO846" s="14"/>
      <c r="NKP846" s="14"/>
      <c r="NKQ846" s="14"/>
      <c r="NKR846" s="14"/>
      <c r="NKS846" s="14"/>
      <c r="NKT846" s="14"/>
      <c r="NKU846" s="14"/>
      <c r="NKV846" s="14"/>
      <c r="NKW846" s="14"/>
      <c r="NKX846" s="14"/>
      <c r="NKY846" s="14"/>
      <c r="NKZ846" s="14"/>
      <c r="NLA846" s="14"/>
      <c r="NLB846" s="14"/>
      <c r="NLC846" s="14"/>
      <c r="NLD846" s="14"/>
      <c r="NLE846" s="14"/>
      <c r="NLF846" s="14"/>
      <c r="NLG846" s="14"/>
      <c r="NLH846" s="14"/>
      <c r="NLI846" s="14"/>
      <c r="NLJ846" s="14"/>
      <c r="NLK846" s="14"/>
      <c r="NLL846" s="14"/>
      <c r="NLM846" s="14"/>
      <c r="NLN846" s="14"/>
      <c r="NLO846" s="14"/>
      <c r="NLP846" s="14"/>
      <c r="NLQ846" s="14"/>
      <c r="NLR846" s="14"/>
      <c r="NLS846" s="14"/>
      <c r="NLT846" s="14"/>
      <c r="NLU846" s="14"/>
      <c r="NLV846" s="14"/>
      <c r="NLW846" s="14"/>
      <c r="NLX846" s="14"/>
      <c r="NLY846" s="14"/>
      <c r="NLZ846" s="14"/>
      <c r="NMA846" s="14"/>
      <c r="NMB846" s="14"/>
      <c r="NMC846" s="14"/>
      <c r="NMD846" s="14"/>
      <c r="NME846" s="14"/>
      <c r="NMF846" s="14"/>
      <c r="NMG846" s="14"/>
      <c r="NMH846" s="14"/>
      <c r="NMI846" s="14"/>
      <c r="NMJ846" s="14"/>
      <c r="NMK846" s="14"/>
      <c r="NML846" s="14"/>
      <c r="NMM846" s="14"/>
      <c r="NMN846" s="14"/>
      <c r="NMO846" s="14"/>
      <c r="NMP846" s="14"/>
      <c r="NMQ846" s="14"/>
      <c r="NMR846" s="14"/>
      <c r="NMS846" s="14"/>
      <c r="NMT846" s="14"/>
      <c r="NMU846" s="14"/>
      <c r="NMV846" s="14"/>
      <c r="NMW846" s="14"/>
      <c r="NMX846" s="14"/>
      <c r="NMY846" s="14"/>
      <c r="NMZ846" s="14"/>
      <c r="NNA846" s="14"/>
      <c r="NNB846" s="14"/>
      <c r="NNC846" s="14"/>
      <c r="NND846" s="14"/>
      <c r="NNE846" s="14"/>
      <c r="NNF846" s="14"/>
      <c r="NNG846" s="14"/>
      <c r="NNH846" s="14"/>
      <c r="NNI846" s="14"/>
      <c r="NNJ846" s="14"/>
      <c r="NNK846" s="14"/>
      <c r="NNL846" s="14"/>
      <c r="NNM846" s="14"/>
      <c r="NNN846" s="14"/>
      <c r="NNO846" s="14"/>
      <c r="NNP846" s="14"/>
      <c r="NNQ846" s="14"/>
      <c r="NNR846" s="14"/>
      <c r="NNS846" s="14"/>
      <c r="NNT846" s="14"/>
      <c r="NNU846" s="14"/>
      <c r="NNV846" s="14"/>
      <c r="NNW846" s="14"/>
      <c r="NNX846" s="14"/>
      <c r="NNY846" s="14"/>
      <c r="NNZ846" s="14"/>
      <c r="NOA846" s="14"/>
      <c r="NOB846" s="14"/>
      <c r="NOC846" s="14"/>
      <c r="NOD846" s="14"/>
      <c r="NOE846" s="14"/>
      <c r="NOF846" s="14"/>
      <c r="NOG846" s="14"/>
      <c r="NOH846" s="14"/>
      <c r="NOI846" s="14"/>
      <c r="NOJ846" s="14"/>
      <c r="NOK846" s="14"/>
      <c r="NOL846" s="14"/>
      <c r="NOM846" s="14"/>
      <c r="NON846" s="14"/>
      <c r="NOO846" s="14"/>
      <c r="NOP846" s="14"/>
      <c r="NOQ846" s="14"/>
      <c r="NOR846" s="14"/>
      <c r="NOS846" s="14"/>
      <c r="NOT846" s="14"/>
      <c r="NOU846" s="14"/>
      <c r="NOV846" s="14"/>
      <c r="NOW846" s="14"/>
      <c r="NOX846" s="14"/>
      <c r="NOY846" s="14"/>
      <c r="NOZ846" s="14"/>
      <c r="NPA846" s="14"/>
      <c r="NPB846" s="14"/>
      <c r="NPC846" s="14"/>
      <c r="NPD846" s="14"/>
      <c r="NPE846" s="14"/>
      <c r="NPF846" s="14"/>
      <c r="NPG846" s="14"/>
      <c r="NPH846" s="14"/>
      <c r="NPI846" s="14"/>
      <c r="NPJ846" s="14"/>
      <c r="NPK846" s="14"/>
      <c r="NPL846" s="14"/>
      <c r="NPM846" s="14"/>
      <c r="NPN846" s="14"/>
      <c r="NPO846" s="14"/>
      <c r="NPP846" s="14"/>
      <c r="NPQ846" s="14"/>
      <c r="NPR846" s="14"/>
      <c r="NPS846" s="14"/>
      <c r="NPT846" s="14"/>
      <c r="NPU846" s="14"/>
      <c r="NPV846" s="14"/>
      <c r="NPW846" s="14"/>
      <c r="NPX846" s="14"/>
      <c r="NPY846" s="14"/>
      <c r="NPZ846" s="14"/>
      <c r="NQA846" s="14"/>
      <c r="NQB846" s="14"/>
      <c r="NQC846" s="14"/>
      <c r="NQD846" s="14"/>
      <c r="NQE846" s="14"/>
      <c r="NQF846" s="14"/>
      <c r="NQG846" s="14"/>
      <c r="NQH846" s="14"/>
      <c r="NQI846" s="14"/>
      <c r="NQJ846" s="14"/>
      <c r="NQK846" s="14"/>
      <c r="NQL846" s="14"/>
      <c r="NQM846" s="14"/>
      <c r="NQN846" s="14"/>
      <c r="NQO846" s="14"/>
      <c r="NQP846" s="14"/>
      <c r="NQQ846" s="14"/>
      <c r="NQR846" s="14"/>
      <c r="NQS846" s="14"/>
      <c r="NQT846" s="14"/>
      <c r="NQU846" s="14"/>
      <c r="NQV846" s="14"/>
      <c r="NQW846" s="14"/>
      <c r="NQX846" s="14"/>
      <c r="NQY846" s="14"/>
      <c r="NQZ846" s="14"/>
      <c r="NRA846" s="14"/>
      <c r="NRB846" s="14"/>
      <c r="NRC846" s="14"/>
      <c r="NRD846" s="14"/>
      <c r="NRE846" s="14"/>
      <c r="NRF846" s="14"/>
      <c r="NRG846" s="14"/>
      <c r="NRH846" s="14"/>
      <c r="NRI846" s="14"/>
      <c r="NRJ846" s="14"/>
      <c r="NRK846" s="14"/>
      <c r="NRL846" s="14"/>
      <c r="NRM846" s="14"/>
      <c r="NRN846" s="14"/>
      <c r="NRO846" s="14"/>
      <c r="NRP846" s="14"/>
      <c r="NRQ846" s="14"/>
      <c r="NRR846" s="14"/>
      <c r="NRS846" s="14"/>
      <c r="NRT846" s="14"/>
      <c r="NRU846" s="14"/>
      <c r="NRV846" s="14"/>
      <c r="NRW846" s="14"/>
      <c r="NRX846" s="14"/>
      <c r="NRY846" s="14"/>
      <c r="NRZ846" s="14"/>
      <c r="NSA846" s="14"/>
      <c r="NSB846" s="14"/>
      <c r="NSC846" s="14"/>
      <c r="NSD846" s="14"/>
      <c r="NSE846" s="14"/>
      <c r="NSF846" s="14"/>
      <c r="NSG846" s="14"/>
      <c r="NSH846" s="14"/>
      <c r="NSI846" s="14"/>
      <c r="NSJ846" s="14"/>
      <c r="NSK846" s="14"/>
      <c r="NSL846" s="14"/>
      <c r="NSM846" s="14"/>
      <c r="NSN846" s="14"/>
      <c r="NSO846" s="14"/>
      <c r="NSP846" s="14"/>
      <c r="NSQ846" s="14"/>
      <c r="NSR846" s="14"/>
      <c r="NSS846" s="14"/>
      <c r="NST846" s="14"/>
      <c r="NSU846" s="14"/>
      <c r="NSV846" s="14"/>
      <c r="NSW846" s="14"/>
      <c r="NSX846" s="14"/>
      <c r="NSY846" s="14"/>
      <c r="NSZ846" s="14"/>
      <c r="NTA846" s="14"/>
      <c r="NTB846" s="14"/>
      <c r="NTC846" s="14"/>
      <c r="NTD846" s="14"/>
      <c r="NTE846" s="14"/>
      <c r="NTF846" s="14"/>
      <c r="NTG846" s="14"/>
      <c r="NTH846" s="14"/>
      <c r="NTI846" s="14"/>
      <c r="NTJ846" s="14"/>
      <c r="NTK846" s="14"/>
      <c r="NTL846" s="14"/>
      <c r="NTM846" s="14"/>
      <c r="NTN846" s="14"/>
      <c r="NTO846" s="14"/>
      <c r="NTP846" s="14"/>
      <c r="NTQ846" s="14"/>
      <c r="NTR846" s="14"/>
      <c r="NTS846" s="14"/>
      <c r="NTT846" s="14"/>
      <c r="NTU846" s="14"/>
      <c r="NTV846" s="14"/>
      <c r="NTW846" s="14"/>
      <c r="NTX846" s="14"/>
      <c r="NTY846" s="14"/>
      <c r="NTZ846" s="14"/>
      <c r="NUA846" s="14"/>
      <c r="NUB846" s="14"/>
      <c r="NUC846" s="14"/>
      <c r="NUD846" s="14"/>
      <c r="NUE846" s="14"/>
      <c r="NUF846" s="14"/>
      <c r="NUG846" s="14"/>
      <c r="NUH846" s="14"/>
      <c r="NUI846" s="14"/>
      <c r="NUJ846" s="14"/>
      <c r="NUK846" s="14"/>
      <c r="NUL846" s="14"/>
      <c r="NUM846" s="14"/>
      <c r="NUN846" s="14"/>
      <c r="NUO846" s="14"/>
      <c r="NUP846" s="14"/>
      <c r="NUQ846" s="14"/>
      <c r="NUR846" s="14"/>
      <c r="NUS846" s="14"/>
      <c r="NUT846" s="14"/>
      <c r="NUU846" s="14"/>
      <c r="NUV846" s="14"/>
      <c r="NUW846" s="14"/>
      <c r="NUX846" s="14"/>
      <c r="NUY846" s="14"/>
      <c r="NUZ846" s="14"/>
      <c r="NVA846" s="14"/>
      <c r="NVB846" s="14"/>
      <c r="NVC846" s="14"/>
      <c r="NVD846" s="14"/>
      <c r="NVE846" s="14"/>
      <c r="NVF846" s="14"/>
      <c r="NVG846" s="14"/>
      <c r="NVH846" s="14"/>
      <c r="NVI846" s="14"/>
      <c r="NVJ846" s="14"/>
      <c r="NVK846" s="14"/>
      <c r="NVL846" s="14"/>
      <c r="NVM846" s="14"/>
      <c r="NVN846" s="14"/>
      <c r="NVO846" s="14"/>
      <c r="NVP846" s="14"/>
      <c r="NVQ846" s="14"/>
      <c r="NVR846" s="14"/>
      <c r="NVS846" s="14"/>
      <c r="NVT846" s="14"/>
      <c r="NVU846" s="14"/>
      <c r="NVV846" s="14"/>
      <c r="NVW846" s="14"/>
      <c r="NVX846" s="14"/>
      <c r="NVY846" s="14"/>
      <c r="NVZ846" s="14"/>
      <c r="NWA846" s="14"/>
      <c r="NWB846" s="14"/>
      <c r="NWC846" s="14"/>
      <c r="NWD846" s="14"/>
      <c r="NWE846" s="14"/>
      <c r="NWF846" s="14"/>
      <c r="NWG846" s="14"/>
      <c r="NWH846" s="14"/>
      <c r="NWI846" s="14"/>
      <c r="NWJ846" s="14"/>
      <c r="NWK846" s="14"/>
      <c r="NWL846" s="14"/>
      <c r="NWM846" s="14"/>
      <c r="NWN846" s="14"/>
      <c r="NWO846" s="14"/>
      <c r="NWP846" s="14"/>
      <c r="NWQ846" s="14"/>
      <c r="NWR846" s="14"/>
      <c r="NWS846" s="14"/>
      <c r="NWT846" s="14"/>
      <c r="NWU846" s="14"/>
      <c r="NWV846" s="14"/>
      <c r="NWW846" s="14"/>
      <c r="NWX846" s="14"/>
      <c r="NWY846" s="14"/>
      <c r="NWZ846" s="14"/>
      <c r="NXA846" s="14"/>
      <c r="NXB846" s="14"/>
      <c r="NXC846" s="14"/>
      <c r="NXD846" s="14"/>
      <c r="NXE846" s="14"/>
      <c r="NXF846" s="14"/>
      <c r="NXG846" s="14"/>
      <c r="NXH846" s="14"/>
      <c r="NXI846" s="14"/>
      <c r="NXJ846" s="14"/>
      <c r="NXK846" s="14"/>
      <c r="NXL846" s="14"/>
      <c r="NXM846" s="14"/>
      <c r="NXN846" s="14"/>
      <c r="NXO846" s="14"/>
      <c r="NXP846" s="14"/>
      <c r="NXQ846" s="14"/>
      <c r="NXR846" s="14"/>
      <c r="NXS846" s="14"/>
      <c r="NXT846" s="14"/>
      <c r="NXU846" s="14"/>
      <c r="NXV846" s="14"/>
      <c r="NXW846" s="14"/>
      <c r="NXX846" s="14"/>
      <c r="NXY846" s="14"/>
      <c r="NXZ846" s="14"/>
      <c r="NYA846" s="14"/>
      <c r="NYB846" s="14"/>
      <c r="NYC846" s="14"/>
      <c r="NYD846" s="14"/>
      <c r="NYE846" s="14"/>
      <c r="NYF846" s="14"/>
      <c r="NYG846" s="14"/>
      <c r="NYH846" s="14"/>
      <c r="NYI846" s="14"/>
      <c r="NYJ846" s="14"/>
      <c r="NYK846" s="14"/>
      <c r="NYL846" s="14"/>
      <c r="NYM846" s="14"/>
      <c r="NYN846" s="14"/>
      <c r="NYO846" s="14"/>
      <c r="NYP846" s="14"/>
      <c r="NYQ846" s="14"/>
      <c r="NYR846" s="14"/>
      <c r="NYS846" s="14"/>
      <c r="NYT846" s="14"/>
      <c r="NYU846" s="14"/>
      <c r="NYV846" s="14"/>
      <c r="NYW846" s="14"/>
      <c r="NYX846" s="14"/>
      <c r="NYY846" s="14"/>
      <c r="NYZ846" s="14"/>
      <c r="NZA846" s="14"/>
      <c r="NZB846" s="14"/>
      <c r="NZC846" s="14"/>
      <c r="NZD846" s="14"/>
      <c r="NZE846" s="14"/>
      <c r="NZF846" s="14"/>
      <c r="NZG846" s="14"/>
      <c r="NZH846" s="14"/>
      <c r="NZI846" s="14"/>
      <c r="NZJ846" s="14"/>
      <c r="NZK846" s="14"/>
      <c r="NZL846" s="14"/>
      <c r="NZM846" s="14"/>
      <c r="NZN846" s="14"/>
      <c r="NZO846" s="14"/>
      <c r="NZP846" s="14"/>
      <c r="NZQ846" s="14"/>
      <c r="NZR846" s="14"/>
      <c r="NZS846" s="14"/>
      <c r="NZT846" s="14"/>
      <c r="NZU846" s="14"/>
      <c r="NZV846" s="14"/>
      <c r="NZW846" s="14"/>
      <c r="NZX846" s="14"/>
      <c r="NZY846" s="14"/>
      <c r="NZZ846" s="14"/>
      <c r="OAA846" s="14"/>
      <c r="OAB846" s="14"/>
      <c r="OAC846" s="14"/>
      <c r="OAD846" s="14"/>
      <c r="OAE846" s="14"/>
      <c r="OAF846" s="14"/>
      <c r="OAG846" s="14"/>
      <c r="OAH846" s="14"/>
      <c r="OAI846" s="14"/>
      <c r="OAJ846" s="14"/>
      <c r="OAK846" s="14"/>
      <c r="OAL846" s="14"/>
      <c r="OAM846" s="14"/>
      <c r="OAN846" s="14"/>
      <c r="OAO846" s="14"/>
      <c r="OAP846" s="14"/>
      <c r="OAQ846" s="14"/>
      <c r="OAR846" s="14"/>
      <c r="OAS846" s="14"/>
      <c r="OAT846" s="14"/>
      <c r="OAU846" s="14"/>
      <c r="OAV846" s="14"/>
      <c r="OAW846" s="14"/>
      <c r="OAX846" s="14"/>
      <c r="OAY846" s="14"/>
      <c r="OAZ846" s="14"/>
      <c r="OBA846" s="14"/>
      <c r="OBB846" s="14"/>
      <c r="OBC846" s="14"/>
      <c r="OBD846" s="14"/>
      <c r="OBE846" s="14"/>
      <c r="OBF846" s="14"/>
      <c r="OBG846" s="14"/>
      <c r="OBH846" s="14"/>
      <c r="OBI846" s="14"/>
      <c r="OBJ846" s="14"/>
      <c r="OBK846" s="14"/>
      <c r="OBL846" s="14"/>
      <c r="OBM846" s="14"/>
      <c r="OBN846" s="14"/>
      <c r="OBO846" s="14"/>
      <c r="OBP846" s="14"/>
      <c r="OBQ846" s="14"/>
      <c r="OBR846" s="14"/>
      <c r="OBS846" s="14"/>
      <c r="OBT846" s="14"/>
      <c r="OBU846" s="14"/>
      <c r="OBV846" s="14"/>
      <c r="OBW846" s="14"/>
      <c r="OBX846" s="14"/>
      <c r="OBY846" s="14"/>
      <c r="OBZ846" s="14"/>
      <c r="OCA846" s="14"/>
      <c r="OCB846" s="14"/>
      <c r="OCC846" s="14"/>
      <c r="OCD846" s="14"/>
      <c r="OCE846" s="14"/>
      <c r="OCF846" s="14"/>
      <c r="OCG846" s="14"/>
      <c r="OCH846" s="14"/>
      <c r="OCI846" s="14"/>
      <c r="OCJ846" s="14"/>
      <c r="OCK846" s="14"/>
      <c r="OCL846" s="14"/>
      <c r="OCM846" s="14"/>
      <c r="OCN846" s="14"/>
      <c r="OCO846" s="14"/>
      <c r="OCP846" s="14"/>
      <c r="OCQ846" s="14"/>
      <c r="OCR846" s="14"/>
      <c r="OCS846" s="14"/>
      <c r="OCT846" s="14"/>
      <c r="OCU846" s="14"/>
      <c r="OCV846" s="14"/>
      <c r="OCW846" s="14"/>
      <c r="OCX846" s="14"/>
      <c r="OCY846" s="14"/>
      <c r="OCZ846" s="14"/>
      <c r="ODA846" s="14"/>
      <c r="ODB846" s="14"/>
      <c r="ODC846" s="14"/>
      <c r="ODD846" s="14"/>
      <c r="ODE846" s="14"/>
      <c r="ODF846" s="14"/>
      <c r="ODG846" s="14"/>
      <c r="ODH846" s="14"/>
      <c r="ODI846" s="14"/>
      <c r="ODJ846" s="14"/>
      <c r="ODK846" s="14"/>
      <c r="ODL846" s="14"/>
      <c r="ODM846" s="14"/>
      <c r="ODN846" s="14"/>
      <c r="ODO846" s="14"/>
      <c r="ODP846" s="14"/>
      <c r="ODQ846" s="14"/>
      <c r="ODR846" s="14"/>
      <c r="ODS846" s="14"/>
      <c r="ODT846" s="14"/>
      <c r="ODU846" s="14"/>
      <c r="ODV846" s="14"/>
      <c r="ODW846" s="14"/>
      <c r="ODX846" s="14"/>
      <c r="ODY846" s="14"/>
      <c r="ODZ846" s="14"/>
      <c r="OEA846" s="14"/>
      <c r="OEB846" s="14"/>
      <c r="OEC846" s="14"/>
      <c r="OED846" s="14"/>
      <c r="OEE846" s="14"/>
      <c r="OEF846" s="14"/>
      <c r="OEG846" s="14"/>
      <c r="OEH846" s="14"/>
      <c r="OEI846" s="14"/>
      <c r="OEJ846" s="14"/>
      <c r="OEK846" s="14"/>
      <c r="OEL846" s="14"/>
      <c r="OEM846" s="14"/>
      <c r="OEN846" s="14"/>
      <c r="OEO846" s="14"/>
      <c r="OEP846" s="14"/>
      <c r="OEQ846" s="14"/>
      <c r="OER846" s="14"/>
      <c r="OES846" s="14"/>
      <c r="OET846" s="14"/>
      <c r="OEU846" s="14"/>
      <c r="OEV846" s="14"/>
      <c r="OEW846" s="14"/>
      <c r="OEX846" s="14"/>
      <c r="OEY846" s="14"/>
      <c r="OEZ846" s="14"/>
      <c r="OFA846" s="14"/>
      <c r="OFB846" s="14"/>
      <c r="OFC846" s="14"/>
      <c r="OFD846" s="14"/>
      <c r="OFE846" s="14"/>
      <c r="OFF846" s="14"/>
      <c r="OFG846" s="14"/>
      <c r="OFH846" s="14"/>
      <c r="OFI846" s="14"/>
      <c r="OFJ846" s="14"/>
      <c r="OFK846" s="14"/>
      <c r="OFL846" s="14"/>
      <c r="OFM846" s="14"/>
      <c r="OFN846" s="14"/>
      <c r="OFO846" s="14"/>
      <c r="OFP846" s="14"/>
      <c r="OFQ846" s="14"/>
      <c r="OFR846" s="14"/>
      <c r="OFS846" s="14"/>
      <c r="OFT846" s="14"/>
      <c r="OFU846" s="14"/>
      <c r="OFV846" s="14"/>
      <c r="OFW846" s="14"/>
      <c r="OFX846" s="14"/>
      <c r="OFY846" s="14"/>
      <c r="OFZ846" s="14"/>
      <c r="OGA846" s="14"/>
      <c r="OGB846" s="14"/>
      <c r="OGC846" s="14"/>
      <c r="OGD846" s="14"/>
      <c r="OGE846" s="14"/>
      <c r="OGF846" s="14"/>
      <c r="OGG846" s="14"/>
      <c r="OGH846" s="14"/>
      <c r="OGI846" s="14"/>
      <c r="OGJ846" s="14"/>
      <c r="OGK846" s="14"/>
      <c r="OGL846" s="14"/>
      <c r="OGM846" s="14"/>
      <c r="OGN846" s="14"/>
      <c r="OGO846" s="14"/>
      <c r="OGP846" s="14"/>
      <c r="OGQ846" s="14"/>
      <c r="OGR846" s="14"/>
      <c r="OGS846" s="14"/>
      <c r="OGT846" s="14"/>
      <c r="OGU846" s="14"/>
      <c r="OGV846" s="14"/>
      <c r="OGW846" s="14"/>
      <c r="OGX846" s="14"/>
      <c r="OGY846" s="14"/>
      <c r="OGZ846" s="14"/>
      <c r="OHA846" s="14"/>
      <c r="OHB846" s="14"/>
      <c r="OHC846" s="14"/>
      <c r="OHD846" s="14"/>
      <c r="OHE846" s="14"/>
      <c r="OHF846" s="14"/>
      <c r="OHG846" s="14"/>
      <c r="OHH846" s="14"/>
      <c r="OHI846" s="14"/>
      <c r="OHJ846" s="14"/>
      <c r="OHK846" s="14"/>
      <c r="OHL846" s="14"/>
      <c r="OHM846" s="14"/>
      <c r="OHN846" s="14"/>
      <c r="OHO846" s="14"/>
      <c r="OHP846" s="14"/>
      <c r="OHQ846" s="14"/>
      <c r="OHR846" s="14"/>
      <c r="OHS846" s="14"/>
      <c r="OHT846" s="14"/>
      <c r="OHU846" s="14"/>
      <c r="OHV846" s="14"/>
      <c r="OHW846" s="14"/>
      <c r="OHX846" s="14"/>
      <c r="OHY846" s="14"/>
      <c r="OHZ846" s="14"/>
      <c r="OIA846" s="14"/>
      <c r="OIB846" s="14"/>
      <c r="OIC846" s="14"/>
      <c r="OID846" s="14"/>
      <c r="OIE846" s="14"/>
      <c r="OIF846" s="14"/>
      <c r="OIG846" s="14"/>
      <c r="OIH846" s="14"/>
      <c r="OII846" s="14"/>
      <c r="OIJ846" s="14"/>
      <c r="OIK846" s="14"/>
      <c r="OIL846" s="14"/>
      <c r="OIM846" s="14"/>
      <c r="OIN846" s="14"/>
      <c r="OIO846" s="14"/>
      <c r="OIP846" s="14"/>
      <c r="OIQ846" s="14"/>
      <c r="OIR846" s="14"/>
      <c r="OIS846" s="14"/>
      <c r="OIT846" s="14"/>
      <c r="OIU846" s="14"/>
      <c r="OIV846" s="14"/>
      <c r="OIW846" s="14"/>
      <c r="OIX846" s="14"/>
      <c r="OIY846" s="14"/>
      <c r="OIZ846" s="14"/>
      <c r="OJA846" s="14"/>
      <c r="OJB846" s="14"/>
      <c r="OJC846" s="14"/>
      <c r="OJD846" s="14"/>
      <c r="OJE846" s="14"/>
      <c r="OJF846" s="14"/>
      <c r="OJG846" s="14"/>
      <c r="OJH846" s="14"/>
      <c r="OJI846" s="14"/>
      <c r="OJJ846" s="14"/>
      <c r="OJK846" s="14"/>
      <c r="OJL846" s="14"/>
      <c r="OJM846" s="14"/>
      <c r="OJN846" s="14"/>
      <c r="OJO846" s="14"/>
      <c r="OJP846" s="14"/>
      <c r="OJQ846" s="14"/>
      <c r="OJR846" s="14"/>
      <c r="OJS846" s="14"/>
      <c r="OJT846" s="14"/>
      <c r="OJU846" s="14"/>
      <c r="OJV846" s="14"/>
      <c r="OJW846" s="14"/>
      <c r="OJX846" s="14"/>
      <c r="OJY846" s="14"/>
      <c r="OJZ846" s="14"/>
      <c r="OKA846" s="14"/>
      <c r="OKB846" s="14"/>
      <c r="OKC846" s="14"/>
      <c r="OKD846" s="14"/>
      <c r="OKE846" s="14"/>
      <c r="OKF846" s="14"/>
      <c r="OKG846" s="14"/>
      <c r="OKH846" s="14"/>
      <c r="OKI846" s="14"/>
      <c r="OKJ846" s="14"/>
      <c r="OKK846" s="14"/>
      <c r="OKL846" s="14"/>
      <c r="OKM846" s="14"/>
      <c r="OKN846" s="14"/>
      <c r="OKO846" s="14"/>
      <c r="OKP846" s="14"/>
      <c r="OKQ846" s="14"/>
      <c r="OKR846" s="14"/>
      <c r="OKS846" s="14"/>
      <c r="OKT846" s="14"/>
      <c r="OKU846" s="14"/>
      <c r="OKV846" s="14"/>
      <c r="OKW846" s="14"/>
      <c r="OKX846" s="14"/>
      <c r="OKY846" s="14"/>
      <c r="OKZ846" s="14"/>
      <c r="OLA846" s="14"/>
      <c r="OLB846" s="14"/>
      <c r="OLC846" s="14"/>
      <c r="OLD846" s="14"/>
      <c r="OLE846" s="14"/>
      <c r="OLF846" s="14"/>
      <c r="OLG846" s="14"/>
      <c r="OLH846" s="14"/>
      <c r="OLI846" s="14"/>
      <c r="OLJ846" s="14"/>
      <c r="OLK846" s="14"/>
      <c r="OLL846" s="14"/>
      <c r="OLM846" s="14"/>
      <c r="OLN846" s="14"/>
      <c r="OLO846" s="14"/>
      <c r="OLP846" s="14"/>
      <c r="OLQ846" s="14"/>
      <c r="OLR846" s="14"/>
      <c r="OLS846" s="14"/>
      <c r="OLT846" s="14"/>
      <c r="OLU846" s="14"/>
      <c r="OLV846" s="14"/>
      <c r="OLW846" s="14"/>
      <c r="OLX846" s="14"/>
      <c r="OLY846" s="14"/>
      <c r="OLZ846" s="14"/>
      <c r="OMA846" s="14"/>
      <c r="OMB846" s="14"/>
      <c r="OMC846" s="14"/>
      <c r="OMD846" s="14"/>
      <c r="OME846" s="14"/>
      <c r="OMF846" s="14"/>
      <c r="OMG846" s="14"/>
      <c r="OMH846" s="14"/>
      <c r="OMI846" s="14"/>
      <c r="OMJ846" s="14"/>
      <c r="OMK846" s="14"/>
      <c r="OML846" s="14"/>
      <c r="OMM846" s="14"/>
      <c r="OMN846" s="14"/>
      <c r="OMO846" s="14"/>
      <c r="OMP846" s="14"/>
      <c r="OMQ846" s="14"/>
      <c r="OMR846" s="14"/>
      <c r="OMS846" s="14"/>
      <c r="OMT846" s="14"/>
      <c r="OMU846" s="14"/>
      <c r="OMV846" s="14"/>
      <c r="OMW846" s="14"/>
      <c r="OMX846" s="14"/>
      <c r="OMY846" s="14"/>
      <c r="OMZ846" s="14"/>
      <c r="ONA846" s="14"/>
      <c r="ONB846" s="14"/>
      <c r="ONC846" s="14"/>
      <c r="OND846" s="14"/>
      <c r="ONE846" s="14"/>
      <c r="ONF846" s="14"/>
      <c r="ONG846" s="14"/>
      <c r="ONH846" s="14"/>
      <c r="ONI846" s="14"/>
      <c r="ONJ846" s="14"/>
      <c r="ONK846" s="14"/>
      <c r="ONL846" s="14"/>
      <c r="ONM846" s="14"/>
      <c r="ONN846" s="14"/>
      <c r="ONO846" s="14"/>
      <c r="ONP846" s="14"/>
      <c r="ONQ846" s="14"/>
      <c r="ONR846" s="14"/>
      <c r="ONS846" s="14"/>
      <c r="ONT846" s="14"/>
      <c r="ONU846" s="14"/>
      <c r="ONV846" s="14"/>
      <c r="ONW846" s="14"/>
      <c r="ONX846" s="14"/>
      <c r="ONY846" s="14"/>
      <c r="ONZ846" s="14"/>
      <c r="OOA846" s="14"/>
      <c r="OOB846" s="14"/>
      <c r="OOC846" s="14"/>
      <c r="OOD846" s="14"/>
      <c r="OOE846" s="14"/>
      <c r="OOF846" s="14"/>
      <c r="OOG846" s="14"/>
      <c r="OOH846" s="14"/>
      <c r="OOI846" s="14"/>
      <c r="OOJ846" s="14"/>
      <c r="OOK846" s="14"/>
      <c r="OOL846" s="14"/>
      <c r="OOM846" s="14"/>
      <c r="OON846" s="14"/>
      <c r="OOO846" s="14"/>
      <c r="OOP846" s="14"/>
      <c r="OOQ846" s="14"/>
      <c r="OOR846" s="14"/>
      <c r="OOS846" s="14"/>
      <c r="OOT846" s="14"/>
      <c r="OOU846" s="14"/>
      <c r="OOV846" s="14"/>
      <c r="OOW846" s="14"/>
      <c r="OOX846" s="14"/>
      <c r="OOY846" s="14"/>
      <c r="OOZ846" s="14"/>
      <c r="OPA846" s="14"/>
      <c r="OPB846" s="14"/>
      <c r="OPC846" s="14"/>
      <c r="OPD846" s="14"/>
      <c r="OPE846" s="14"/>
      <c r="OPF846" s="14"/>
      <c r="OPG846" s="14"/>
      <c r="OPH846" s="14"/>
      <c r="OPI846" s="14"/>
      <c r="OPJ846" s="14"/>
      <c r="OPK846" s="14"/>
      <c r="OPL846" s="14"/>
      <c r="OPM846" s="14"/>
      <c r="OPN846" s="14"/>
      <c r="OPO846" s="14"/>
      <c r="OPP846" s="14"/>
      <c r="OPQ846" s="14"/>
      <c r="OPR846" s="14"/>
      <c r="OPS846" s="14"/>
      <c r="OPT846" s="14"/>
      <c r="OPU846" s="14"/>
      <c r="OPV846" s="14"/>
      <c r="OPW846" s="14"/>
      <c r="OPX846" s="14"/>
      <c r="OPY846" s="14"/>
      <c r="OPZ846" s="14"/>
      <c r="OQA846" s="14"/>
      <c r="OQB846" s="14"/>
      <c r="OQC846" s="14"/>
      <c r="OQD846" s="14"/>
      <c r="OQE846" s="14"/>
      <c r="OQF846" s="14"/>
      <c r="OQG846" s="14"/>
      <c r="OQH846" s="14"/>
      <c r="OQI846" s="14"/>
      <c r="OQJ846" s="14"/>
      <c r="OQK846" s="14"/>
      <c r="OQL846" s="14"/>
      <c r="OQM846" s="14"/>
      <c r="OQN846" s="14"/>
      <c r="OQO846" s="14"/>
      <c r="OQP846" s="14"/>
      <c r="OQQ846" s="14"/>
      <c r="OQR846" s="14"/>
      <c r="OQS846" s="14"/>
      <c r="OQT846" s="14"/>
      <c r="OQU846" s="14"/>
      <c r="OQV846" s="14"/>
      <c r="OQW846" s="14"/>
      <c r="OQX846" s="14"/>
      <c r="OQY846" s="14"/>
      <c r="OQZ846" s="14"/>
      <c r="ORA846" s="14"/>
      <c r="ORB846" s="14"/>
      <c r="ORC846" s="14"/>
      <c r="ORD846" s="14"/>
      <c r="ORE846" s="14"/>
      <c r="ORF846" s="14"/>
      <c r="ORG846" s="14"/>
      <c r="ORH846" s="14"/>
      <c r="ORI846" s="14"/>
      <c r="ORJ846" s="14"/>
      <c r="ORK846" s="14"/>
      <c r="ORL846" s="14"/>
      <c r="ORM846" s="14"/>
      <c r="ORN846" s="14"/>
      <c r="ORO846" s="14"/>
      <c r="ORP846" s="14"/>
      <c r="ORQ846" s="14"/>
      <c r="ORR846" s="14"/>
      <c r="ORS846" s="14"/>
      <c r="ORT846" s="14"/>
      <c r="ORU846" s="14"/>
      <c r="ORV846" s="14"/>
      <c r="ORW846" s="14"/>
      <c r="ORX846" s="14"/>
      <c r="ORY846" s="14"/>
      <c r="ORZ846" s="14"/>
      <c r="OSA846" s="14"/>
      <c r="OSB846" s="14"/>
      <c r="OSC846" s="14"/>
      <c r="OSD846" s="14"/>
      <c r="OSE846" s="14"/>
      <c r="OSF846" s="14"/>
      <c r="OSG846" s="14"/>
      <c r="OSH846" s="14"/>
      <c r="OSI846" s="14"/>
      <c r="OSJ846" s="14"/>
      <c r="OSK846" s="14"/>
      <c r="OSL846" s="14"/>
      <c r="OSM846" s="14"/>
      <c r="OSN846" s="14"/>
      <c r="OSO846" s="14"/>
      <c r="OSP846" s="14"/>
      <c r="OSQ846" s="14"/>
      <c r="OSR846" s="14"/>
      <c r="OSS846" s="14"/>
      <c r="OST846" s="14"/>
      <c r="OSU846" s="14"/>
      <c r="OSV846" s="14"/>
      <c r="OSW846" s="14"/>
      <c r="OSX846" s="14"/>
      <c r="OSY846" s="14"/>
      <c r="OSZ846" s="14"/>
      <c r="OTA846" s="14"/>
      <c r="OTB846" s="14"/>
      <c r="OTC846" s="14"/>
      <c r="OTD846" s="14"/>
      <c r="OTE846" s="14"/>
      <c r="OTF846" s="14"/>
      <c r="OTG846" s="14"/>
      <c r="OTH846" s="14"/>
      <c r="OTI846" s="14"/>
      <c r="OTJ846" s="14"/>
      <c r="OTK846" s="14"/>
      <c r="OTL846" s="14"/>
      <c r="OTM846" s="14"/>
      <c r="OTN846" s="14"/>
      <c r="OTO846" s="14"/>
      <c r="OTP846" s="14"/>
      <c r="OTQ846" s="14"/>
      <c r="OTR846" s="14"/>
      <c r="OTS846" s="14"/>
      <c r="OTT846" s="14"/>
      <c r="OTU846" s="14"/>
      <c r="OTV846" s="14"/>
      <c r="OTW846" s="14"/>
      <c r="OTX846" s="14"/>
      <c r="OTY846" s="14"/>
      <c r="OTZ846" s="14"/>
      <c r="OUA846" s="14"/>
      <c r="OUB846" s="14"/>
      <c r="OUC846" s="14"/>
      <c r="OUD846" s="14"/>
      <c r="OUE846" s="14"/>
      <c r="OUF846" s="14"/>
      <c r="OUG846" s="14"/>
      <c r="OUH846" s="14"/>
      <c r="OUI846" s="14"/>
      <c r="OUJ846" s="14"/>
      <c r="OUK846" s="14"/>
      <c r="OUL846" s="14"/>
      <c r="OUM846" s="14"/>
      <c r="OUN846" s="14"/>
      <c r="OUO846" s="14"/>
      <c r="OUP846" s="14"/>
      <c r="OUQ846" s="14"/>
      <c r="OUR846" s="14"/>
      <c r="OUS846" s="14"/>
      <c r="OUT846" s="14"/>
      <c r="OUU846" s="14"/>
      <c r="OUV846" s="14"/>
      <c r="OUW846" s="14"/>
      <c r="OUX846" s="14"/>
      <c r="OUY846" s="14"/>
      <c r="OUZ846" s="14"/>
      <c r="OVA846" s="14"/>
      <c r="OVB846" s="14"/>
      <c r="OVC846" s="14"/>
      <c r="OVD846" s="14"/>
      <c r="OVE846" s="14"/>
      <c r="OVF846" s="14"/>
      <c r="OVG846" s="14"/>
      <c r="OVH846" s="14"/>
      <c r="OVI846" s="14"/>
      <c r="OVJ846" s="14"/>
      <c r="OVK846" s="14"/>
      <c r="OVL846" s="14"/>
      <c r="OVM846" s="14"/>
      <c r="OVN846" s="14"/>
      <c r="OVO846" s="14"/>
      <c r="OVP846" s="14"/>
      <c r="OVQ846" s="14"/>
      <c r="OVR846" s="14"/>
      <c r="OVS846" s="14"/>
      <c r="OVT846" s="14"/>
      <c r="OVU846" s="14"/>
      <c r="OVV846" s="14"/>
      <c r="OVW846" s="14"/>
      <c r="OVX846" s="14"/>
      <c r="OVY846" s="14"/>
      <c r="OVZ846" s="14"/>
      <c r="OWA846" s="14"/>
      <c r="OWB846" s="14"/>
      <c r="OWC846" s="14"/>
      <c r="OWD846" s="14"/>
      <c r="OWE846" s="14"/>
      <c r="OWF846" s="14"/>
      <c r="OWG846" s="14"/>
      <c r="OWH846" s="14"/>
      <c r="OWI846" s="14"/>
      <c r="OWJ846" s="14"/>
      <c r="OWK846" s="14"/>
      <c r="OWL846" s="14"/>
      <c r="OWM846" s="14"/>
      <c r="OWN846" s="14"/>
      <c r="OWO846" s="14"/>
      <c r="OWP846" s="14"/>
      <c r="OWQ846" s="14"/>
      <c r="OWR846" s="14"/>
      <c r="OWS846" s="14"/>
      <c r="OWT846" s="14"/>
      <c r="OWU846" s="14"/>
      <c r="OWV846" s="14"/>
      <c r="OWW846" s="14"/>
      <c r="OWX846" s="14"/>
      <c r="OWY846" s="14"/>
      <c r="OWZ846" s="14"/>
      <c r="OXA846" s="14"/>
      <c r="OXB846" s="14"/>
      <c r="OXC846" s="14"/>
      <c r="OXD846" s="14"/>
      <c r="OXE846" s="14"/>
      <c r="OXF846" s="14"/>
      <c r="OXG846" s="14"/>
      <c r="OXH846" s="14"/>
      <c r="OXI846" s="14"/>
      <c r="OXJ846" s="14"/>
      <c r="OXK846" s="14"/>
      <c r="OXL846" s="14"/>
      <c r="OXM846" s="14"/>
      <c r="OXN846" s="14"/>
      <c r="OXO846" s="14"/>
      <c r="OXP846" s="14"/>
      <c r="OXQ846" s="14"/>
      <c r="OXR846" s="14"/>
      <c r="OXS846" s="14"/>
      <c r="OXT846" s="14"/>
      <c r="OXU846" s="14"/>
      <c r="OXV846" s="14"/>
      <c r="OXW846" s="14"/>
      <c r="OXX846" s="14"/>
      <c r="OXY846" s="14"/>
      <c r="OXZ846" s="14"/>
      <c r="OYA846" s="14"/>
      <c r="OYB846" s="14"/>
      <c r="OYC846" s="14"/>
      <c r="OYD846" s="14"/>
      <c r="OYE846" s="14"/>
      <c r="OYF846" s="14"/>
      <c r="OYG846" s="14"/>
      <c r="OYH846" s="14"/>
      <c r="OYI846" s="14"/>
      <c r="OYJ846" s="14"/>
      <c r="OYK846" s="14"/>
      <c r="OYL846" s="14"/>
      <c r="OYM846" s="14"/>
      <c r="OYN846" s="14"/>
      <c r="OYO846" s="14"/>
      <c r="OYP846" s="14"/>
      <c r="OYQ846" s="14"/>
      <c r="OYR846" s="14"/>
      <c r="OYS846" s="14"/>
      <c r="OYT846" s="14"/>
      <c r="OYU846" s="14"/>
      <c r="OYV846" s="14"/>
      <c r="OYW846" s="14"/>
      <c r="OYX846" s="14"/>
      <c r="OYY846" s="14"/>
      <c r="OYZ846" s="14"/>
      <c r="OZA846" s="14"/>
      <c r="OZB846" s="14"/>
      <c r="OZC846" s="14"/>
      <c r="OZD846" s="14"/>
      <c r="OZE846" s="14"/>
      <c r="OZF846" s="14"/>
      <c r="OZG846" s="14"/>
      <c r="OZH846" s="14"/>
      <c r="OZI846" s="14"/>
      <c r="OZJ846" s="14"/>
      <c r="OZK846" s="14"/>
      <c r="OZL846" s="14"/>
      <c r="OZM846" s="14"/>
      <c r="OZN846" s="14"/>
      <c r="OZO846" s="14"/>
      <c r="OZP846" s="14"/>
      <c r="OZQ846" s="14"/>
      <c r="OZR846" s="14"/>
      <c r="OZS846" s="14"/>
      <c r="OZT846" s="14"/>
      <c r="OZU846" s="14"/>
      <c r="OZV846" s="14"/>
      <c r="OZW846" s="14"/>
      <c r="OZX846" s="14"/>
      <c r="OZY846" s="14"/>
      <c r="OZZ846" s="14"/>
      <c r="PAA846" s="14"/>
      <c r="PAB846" s="14"/>
      <c r="PAC846" s="14"/>
      <c r="PAD846" s="14"/>
      <c r="PAE846" s="14"/>
      <c r="PAF846" s="14"/>
      <c r="PAG846" s="14"/>
      <c r="PAH846" s="14"/>
      <c r="PAI846" s="14"/>
      <c r="PAJ846" s="14"/>
      <c r="PAK846" s="14"/>
      <c r="PAL846" s="14"/>
      <c r="PAM846" s="14"/>
      <c r="PAN846" s="14"/>
      <c r="PAO846" s="14"/>
      <c r="PAP846" s="14"/>
      <c r="PAQ846" s="14"/>
      <c r="PAR846" s="14"/>
      <c r="PAS846" s="14"/>
      <c r="PAT846" s="14"/>
      <c r="PAU846" s="14"/>
      <c r="PAV846" s="14"/>
      <c r="PAW846" s="14"/>
      <c r="PAX846" s="14"/>
      <c r="PAY846" s="14"/>
      <c r="PAZ846" s="14"/>
      <c r="PBA846" s="14"/>
      <c r="PBB846" s="14"/>
      <c r="PBC846" s="14"/>
      <c r="PBD846" s="14"/>
      <c r="PBE846" s="14"/>
      <c r="PBF846" s="14"/>
      <c r="PBG846" s="14"/>
      <c r="PBH846" s="14"/>
      <c r="PBI846" s="14"/>
      <c r="PBJ846" s="14"/>
      <c r="PBK846" s="14"/>
      <c r="PBL846" s="14"/>
      <c r="PBM846" s="14"/>
      <c r="PBN846" s="14"/>
      <c r="PBO846" s="14"/>
      <c r="PBP846" s="14"/>
      <c r="PBQ846" s="14"/>
      <c r="PBR846" s="14"/>
      <c r="PBS846" s="14"/>
      <c r="PBT846" s="14"/>
      <c r="PBU846" s="14"/>
      <c r="PBV846" s="14"/>
      <c r="PBW846" s="14"/>
      <c r="PBX846" s="14"/>
      <c r="PBY846" s="14"/>
      <c r="PBZ846" s="14"/>
      <c r="PCA846" s="14"/>
      <c r="PCB846" s="14"/>
      <c r="PCC846" s="14"/>
      <c r="PCD846" s="14"/>
      <c r="PCE846" s="14"/>
      <c r="PCF846" s="14"/>
      <c r="PCG846" s="14"/>
      <c r="PCH846" s="14"/>
      <c r="PCI846" s="14"/>
      <c r="PCJ846" s="14"/>
      <c r="PCK846" s="14"/>
      <c r="PCL846" s="14"/>
      <c r="PCM846" s="14"/>
      <c r="PCN846" s="14"/>
      <c r="PCO846" s="14"/>
      <c r="PCP846" s="14"/>
      <c r="PCQ846" s="14"/>
      <c r="PCR846" s="14"/>
      <c r="PCS846" s="14"/>
      <c r="PCT846" s="14"/>
      <c r="PCU846" s="14"/>
      <c r="PCV846" s="14"/>
      <c r="PCW846" s="14"/>
      <c r="PCX846" s="14"/>
      <c r="PCY846" s="14"/>
      <c r="PCZ846" s="14"/>
      <c r="PDA846" s="14"/>
      <c r="PDB846" s="14"/>
      <c r="PDC846" s="14"/>
      <c r="PDD846" s="14"/>
      <c r="PDE846" s="14"/>
      <c r="PDF846" s="14"/>
      <c r="PDG846" s="14"/>
      <c r="PDH846" s="14"/>
      <c r="PDI846" s="14"/>
      <c r="PDJ846" s="14"/>
      <c r="PDK846" s="14"/>
      <c r="PDL846" s="14"/>
      <c r="PDM846" s="14"/>
      <c r="PDN846" s="14"/>
      <c r="PDO846" s="14"/>
      <c r="PDP846" s="14"/>
      <c r="PDQ846" s="14"/>
      <c r="PDR846" s="14"/>
      <c r="PDS846" s="14"/>
      <c r="PDT846" s="14"/>
      <c r="PDU846" s="14"/>
      <c r="PDV846" s="14"/>
      <c r="PDW846" s="14"/>
      <c r="PDX846" s="14"/>
      <c r="PDY846" s="14"/>
      <c r="PDZ846" s="14"/>
      <c r="PEA846" s="14"/>
      <c r="PEB846" s="14"/>
      <c r="PEC846" s="14"/>
      <c r="PED846" s="14"/>
      <c r="PEE846" s="14"/>
      <c r="PEF846" s="14"/>
      <c r="PEG846" s="14"/>
      <c r="PEH846" s="14"/>
      <c r="PEI846" s="14"/>
      <c r="PEJ846" s="14"/>
      <c r="PEK846" s="14"/>
      <c r="PEL846" s="14"/>
      <c r="PEM846" s="14"/>
      <c r="PEN846" s="14"/>
      <c r="PEO846" s="14"/>
      <c r="PEP846" s="14"/>
      <c r="PEQ846" s="14"/>
      <c r="PER846" s="14"/>
      <c r="PES846" s="14"/>
      <c r="PET846" s="14"/>
      <c r="PEU846" s="14"/>
      <c r="PEV846" s="14"/>
      <c r="PEW846" s="14"/>
      <c r="PEX846" s="14"/>
      <c r="PEY846" s="14"/>
      <c r="PEZ846" s="14"/>
      <c r="PFA846" s="14"/>
      <c r="PFB846" s="14"/>
      <c r="PFC846" s="14"/>
      <c r="PFD846" s="14"/>
      <c r="PFE846" s="14"/>
      <c r="PFF846" s="14"/>
      <c r="PFG846" s="14"/>
      <c r="PFH846" s="14"/>
      <c r="PFI846" s="14"/>
      <c r="PFJ846" s="14"/>
      <c r="PFK846" s="14"/>
      <c r="PFL846" s="14"/>
      <c r="PFM846" s="14"/>
      <c r="PFN846" s="14"/>
      <c r="PFO846" s="14"/>
      <c r="PFP846" s="14"/>
      <c r="PFQ846" s="14"/>
      <c r="PFR846" s="14"/>
      <c r="PFS846" s="14"/>
      <c r="PFT846" s="14"/>
      <c r="PFU846" s="14"/>
      <c r="PFV846" s="14"/>
      <c r="PFW846" s="14"/>
      <c r="PFX846" s="14"/>
      <c r="PFY846" s="14"/>
      <c r="PFZ846" s="14"/>
      <c r="PGA846" s="14"/>
      <c r="PGB846" s="14"/>
      <c r="PGC846" s="14"/>
      <c r="PGD846" s="14"/>
      <c r="PGE846" s="14"/>
      <c r="PGF846" s="14"/>
      <c r="PGG846" s="14"/>
      <c r="PGH846" s="14"/>
      <c r="PGI846" s="14"/>
      <c r="PGJ846" s="14"/>
      <c r="PGK846" s="14"/>
      <c r="PGL846" s="14"/>
      <c r="PGM846" s="14"/>
      <c r="PGN846" s="14"/>
      <c r="PGO846" s="14"/>
      <c r="PGP846" s="14"/>
      <c r="PGQ846" s="14"/>
      <c r="PGR846" s="14"/>
      <c r="PGS846" s="14"/>
      <c r="PGT846" s="14"/>
      <c r="PGU846" s="14"/>
      <c r="PGV846" s="14"/>
      <c r="PGW846" s="14"/>
      <c r="PGX846" s="14"/>
      <c r="PGY846" s="14"/>
      <c r="PGZ846" s="14"/>
      <c r="PHA846" s="14"/>
      <c r="PHB846" s="14"/>
      <c r="PHC846" s="14"/>
      <c r="PHD846" s="14"/>
      <c r="PHE846" s="14"/>
      <c r="PHF846" s="14"/>
      <c r="PHG846" s="14"/>
      <c r="PHH846" s="14"/>
      <c r="PHI846" s="14"/>
      <c r="PHJ846" s="14"/>
      <c r="PHK846" s="14"/>
      <c r="PHL846" s="14"/>
      <c r="PHM846" s="14"/>
      <c r="PHN846" s="14"/>
      <c r="PHO846" s="14"/>
      <c r="PHP846" s="14"/>
      <c r="PHQ846" s="14"/>
      <c r="PHR846" s="14"/>
      <c r="PHS846" s="14"/>
      <c r="PHT846" s="14"/>
      <c r="PHU846" s="14"/>
      <c r="PHV846" s="14"/>
      <c r="PHW846" s="14"/>
      <c r="PHX846" s="14"/>
      <c r="PHY846" s="14"/>
      <c r="PHZ846" s="14"/>
      <c r="PIA846" s="14"/>
      <c r="PIB846" s="14"/>
      <c r="PIC846" s="14"/>
      <c r="PID846" s="14"/>
      <c r="PIE846" s="14"/>
      <c r="PIF846" s="14"/>
      <c r="PIG846" s="14"/>
      <c r="PIH846" s="14"/>
      <c r="PII846" s="14"/>
      <c r="PIJ846" s="14"/>
      <c r="PIK846" s="14"/>
      <c r="PIL846" s="14"/>
      <c r="PIM846" s="14"/>
      <c r="PIN846" s="14"/>
      <c r="PIO846" s="14"/>
      <c r="PIP846" s="14"/>
      <c r="PIQ846" s="14"/>
      <c r="PIR846" s="14"/>
      <c r="PIS846" s="14"/>
      <c r="PIT846" s="14"/>
      <c r="PIU846" s="14"/>
      <c r="PIV846" s="14"/>
      <c r="PIW846" s="14"/>
      <c r="PIX846" s="14"/>
      <c r="PIY846" s="14"/>
      <c r="PIZ846" s="14"/>
      <c r="PJA846" s="14"/>
      <c r="PJB846" s="14"/>
      <c r="PJC846" s="14"/>
      <c r="PJD846" s="14"/>
      <c r="PJE846" s="14"/>
      <c r="PJF846" s="14"/>
      <c r="PJG846" s="14"/>
      <c r="PJH846" s="14"/>
      <c r="PJI846" s="14"/>
      <c r="PJJ846" s="14"/>
      <c r="PJK846" s="14"/>
      <c r="PJL846" s="14"/>
      <c r="PJM846" s="14"/>
      <c r="PJN846" s="14"/>
      <c r="PJO846" s="14"/>
      <c r="PJP846" s="14"/>
      <c r="PJQ846" s="14"/>
      <c r="PJR846" s="14"/>
      <c r="PJS846" s="14"/>
      <c r="PJT846" s="14"/>
      <c r="PJU846" s="14"/>
      <c r="PJV846" s="14"/>
      <c r="PJW846" s="14"/>
      <c r="PJX846" s="14"/>
      <c r="PJY846" s="14"/>
      <c r="PJZ846" s="14"/>
      <c r="PKA846" s="14"/>
      <c r="PKB846" s="14"/>
      <c r="PKC846" s="14"/>
      <c r="PKD846" s="14"/>
      <c r="PKE846" s="14"/>
      <c r="PKF846" s="14"/>
      <c r="PKG846" s="14"/>
      <c r="PKH846" s="14"/>
      <c r="PKI846" s="14"/>
      <c r="PKJ846" s="14"/>
      <c r="PKK846" s="14"/>
      <c r="PKL846" s="14"/>
      <c r="PKM846" s="14"/>
      <c r="PKN846" s="14"/>
      <c r="PKO846" s="14"/>
      <c r="PKP846" s="14"/>
      <c r="PKQ846" s="14"/>
      <c r="PKR846" s="14"/>
      <c r="PKS846" s="14"/>
      <c r="PKT846" s="14"/>
      <c r="PKU846" s="14"/>
      <c r="PKV846" s="14"/>
      <c r="PKW846" s="14"/>
      <c r="PKX846" s="14"/>
      <c r="PKY846" s="14"/>
      <c r="PKZ846" s="14"/>
      <c r="PLA846" s="14"/>
      <c r="PLB846" s="14"/>
      <c r="PLC846" s="14"/>
      <c r="PLD846" s="14"/>
      <c r="PLE846" s="14"/>
      <c r="PLF846" s="14"/>
      <c r="PLG846" s="14"/>
      <c r="PLH846" s="14"/>
      <c r="PLI846" s="14"/>
      <c r="PLJ846" s="14"/>
      <c r="PLK846" s="14"/>
      <c r="PLL846" s="14"/>
      <c r="PLM846" s="14"/>
      <c r="PLN846" s="14"/>
      <c r="PLO846" s="14"/>
      <c r="PLP846" s="14"/>
      <c r="PLQ846" s="14"/>
      <c r="PLR846" s="14"/>
      <c r="PLS846" s="14"/>
      <c r="PLT846" s="14"/>
      <c r="PLU846" s="14"/>
      <c r="PLV846" s="14"/>
      <c r="PLW846" s="14"/>
      <c r="PLX846" s="14"/>
      <c r="PLY846" s="14"/>
      <c r="PLZ846" s="14"/>
      <c r="PMA846" s="14"/>
      <c r="PMB846" s="14"/>
      <c r="PMC846" s="14"/>
      <c r="PMD846" s="14"/>
      <c r="PME846" s="14"/>
      <c r="PMF846" s="14"/>
      <c r="PMG846" s="14"/>
      <c r="PMH846" s="14"/>
      <c r="PMI846" s="14"/>
      <c r="PMJ846" s="14"/>
      <c r="PMK846" s="14"/>
      <c r="PML846" s="14"/>
      <c r="PMM846" s="14"/>
      <c r="PMN846" s="14"/>
      <c r="PMO846" s="14"/>
      <c r="PMP846" s="14"/>
      <c r="PMQ846" s="14"/>
      <c r="PMR846" s="14"/>
      <c r="PMS846" s="14"/>
      <c r="PMT846" s="14"/>
      <c r="PMU846" s="14"/>
      <c r="PMV846" s="14"/>
      <c r="PMW846" s="14"/>
      <c r="PMX846" s="14"/>
      <c r="PMY846" s="14"/>
      <c r="PMZ846" s="14"/>
      <c r="PNA846" s="14"/>
      <c r="PNB846" s="14"/>
      <c r="PNC846" s="14"/>
      <c r="PND846" s="14"/>
      <c r="PNE846" s="14"/>
      <c r="PNF846" s="14"/>
      <c r="PNG846" s="14"/>
      <c r="PNH846" s="14"/>
      <c r="PNI846" s="14"/>
      <c r="PNJ846" s="14"/>
      <c r="PNK846" s="14"/>
      <c r="PNL846" s="14"/>
      <c r="PNM846" s="14"/>
      <c r="PNN846" s="14"/>
      <c r="PNO846" s="14"/>
      <c r="PNP846" s="14"/>
      <c r="PNQ846" s="14"/>
      <c r="PNR846" s="14"/>
      <c r="PNS846" s="14"/>
      <c r="PNT846" s="14"/>
      <c r="PNU846" s="14"/>
      <c r="PNV846" s="14"/>
      <c r="PNW846" s="14"/>
      <c r="PNX846" s="14"/>
      <c r="PNY846" s="14"/>
      <c r="PNZ846" s="14"/>
      <c r="POA846" s="14"/>
      <c r="POB846" s="14"/>
      <c r="POC846" s="14"/>
      <c r="POD846" s="14"/>
      <c r="POE846" s="14"/>
      <c r="POF846" s="14"/>
      <c r="POG846" s="14"/>
      <c r="POH846" s="14"/>
      <c r="POI846" s="14"/>
      <c r="POJ846" s="14"/>
      <c r="POK846" s="14"/>
      <c r="POL846" s="14"/>
      <c r="POM846" s="14"/>
      <c r="PON846" s="14"/>
      <c r="POO846" s="14"/>
      <c r="POP846" s="14"/>
      <c r="POQ846" s="14"/>
      <c r="POR846" s="14"/>
      <c r="POS846" s="14"/>
      <c r="POT846" s="14"/>
      <c r="POU846" s="14"/>
      <c r="POV846" s="14"/>
      <c r="POW846" s="14"/>
      <c r="POX846" s="14"/>
      <c r="POY846" s="14"/>
      <c r="POZ846" s="14"/>
      <c r="PPA846" s="14"/>
      <c r="PPB846" s="14"/>
      <c r="PPC846" s="14"/>
      <c r="PPD846" s="14"/>
      <c r="PPE846" s="14"/>
      <c r="PPF846" s="14"/>
      <c r="PPG846" s="14"/>
      <c r="PPH846" s="14"/>
      <c r="PPI846" s="14"/>
      <c r="PPJ846" s="14"/>
      <c r="PPK846" s="14"/>
      <c r="PPL846" s="14"/>
      <c r="PPM846" s="14"/>
      <c r="PPN846" s="14"/>
      <c r="PPO846" s="14"/>
      <c r="PPP846" s="14"/>
      <c r="PPQ846" s="14"/>
      <c r="PPR846" s="14"/>
      <c r="PPS846" s="14"/>
      <c r="PPT846" s="14"/>
      <c r="PPU846" s="14"/>
      <c r="PPV846" s="14"/>
      <c r="PPW846" s="14"/>
      <c r="PPX846" s="14"/>
      <c r="PPY846" s="14"/>
      <c r="PPZ846" s="14"/>
      <c r="PQA846" s="14"/>
      <c r="PQB846" s="14"/>
      <c r="PQC846" s="14"/>
      <c r="PQD846" s="14"/>
      <c r="PQE846" s="14"/>
      <c r="PQF846" s="14"/>
      <c r="PQG846" s="14"/>
      <c r="PQH846" s="14"/>
      <c r="PQI846" s="14"/>
      <c r="PQJ846" s="14"/>
      <c r="PQK846" s="14"/>
      <c r="PQL846" s="14"/>
      <c r="PQM846" s="14"/>
      <c r="PQN846" s="14"/>
      <c r="PQO846" s="14"/>
      <c r="PQP846" s="14"/>
      <c r="PQQ846" s="14"/>
      <c r="PQR846" s="14"/>
      <c r="PQS846" s="14"/>
      <c r="PQT846" s="14"/>
      <c r="PQU846" s="14"/>
      <c r="PQV846" s="14"/>
      <c r="PQW846" s="14"/>
      <c r="PQX846" s="14"/>
      <c r="PQY846" s="14"/>
      <c r="PQZ846" s="14"/>
      <c r="PRA846" s="14"/>
      <c r="PRB846" s="14"/>
      <c r="PRC846" s="14"/>
      <c r="PRD846" s="14"/>
      <c r="PRE846" s="14"/>
      <c r="PRF846" s="14"/>
      <c r="PRG846" s="14"/>
      <c r="PRH846" s="14"/>
      <c r="PRI846" s="14"/>
      <c r="PRJ846" s="14"/>
      <c r="PRK846" s="14"/>
      <c r="PRL846" s="14"/>
      <c r="PRM846" s="14"/>
      <c r="PRN846" s="14"/>
      <c r="PRO846" s="14"/>
      <c r="PRP846" s="14"/>
      <c r="PRQ846" s="14"/>
      <c r="PRR846" s="14"/>
      <c r="PRS846" s="14"/>
      <c r="PRT846" s="14"/>
      <c r="PRU846" s="14"/>
      <c r="PRV846" s="14"/>
      <c r="PRW846" s="14"/>
      <c r="PRX846" s="14"/>
      <c r="PRY846" s="14"/>
      <c r="PRZ846" s="14"/>
      <c r="PSA846" s="14"/>
      <c r="PSB846" s="14"/>
      <c r="PSC846" s="14"/>
      <c r="PSD846" s="14"/>
      <c r="PSE846" s="14"/>
      <c r="PSF846" s="14"/>
      <c r="PSG846" s="14"/>
      <c r="PSH846" s="14"/>
      <c r="PSI846" s="14"/>
      <c r="PSJ846" s="14"/>
      <c r="PSK846" s="14"/>
      <c r="PSL846" s="14"/>
      <c r="PSM846" s="14"/>
      <c r="PSN846" s="14"/>
      <c r="PSO846" s="14"/>
      <c r="PSP846" s="14"/>
      <c r="PSQ846" s="14"/>
      <c r="PSR846" s="14"/>
      <c r="PSS846" s="14"/>
      <c r="PST846" s="14"/>
      <c r="PSU846" s="14"/>
      <c r="PSV846" s="14"/>
      <c r="PSW846" s="14"/>
      <c r="PSX846" s="14"/>
      <c r="PSY846" s="14"/>
      <c r="PSZ846" s="14"/>
      <c r="PTA846" s="14"/>
      <c r="PTB846" s="14"/>
      <c r="PTC846" s="14"/>
      <c r="PTD846" s="14"/>
      <c r="PTE846" s="14"/>
      <c r="PTF846" s="14"/>
      <c r="PTG846" s="14"/>
      <c r="PTH846" s="14"/>
      <c r="PTI846" s="14"/>
      <c r="PTJ846" s="14"/>
      <c r="PTK846" s="14"/>
      <c r="PTL846" s="14"/>
      <c r="PTM846" s="14"/>
      <c r="PTN846" s="14"/>
      <c r="PTO846" s="14"/>
      <c r="PTP846" s="14"/>
      <c r="PTQ846" s="14"/>
      <c r="PTR846" s="14"/>
      <c r="PTS846" s="14"/>
      <c r="PTT846" s="14"/>
      <c r="PTU846" s="14"/>
      <c r="PTV846" s="14"/>
      <c r="PTW846" s="14"/>
      <c r="PTX846" s="14"/>
      <c r="PTY846" s="14"/>
      <c r="PTZ846" s="14"/>
      <c r="PUA846" s="14"/>
      <c r="PUB846" s="14"/>
      <c r="PUC846" s="14"/>
      <c r="PUD846" s="14"/>
      <c r="PUE846" s="14"/>
      <c r="PUF846" s="14"/>
      <c r="PUG846" s="14"/>
      <c r="PUH846" s="14"/>
      <c r="PUI846" s="14"/>
      <c r="PUJ846" s="14"/>
      <c r="PUK846" s="14"/>
      <c r="PUL846" s="14"/>
      <c r="PUM846" s="14"/>
      <c r="PUN846" s="14"/>
      <c r="PUO846" s="14"/>
      <c r="PUP846" s="14"/>
      <c r="PUQ846" s="14"/>
      <c r="PUR846" s="14"/>
      <c r="PUS846" s="14"/>
      <c r="PUT846" s="14"/>
      <c r="PUU846" s="14"/>
      <c r="PUV846" s="14"/>
      <c r="PUW846" s="14"/>
      <c r="PUX846" s="14"/>
      <c r="PUY846" s="14"/>
      <c r="PUZ846" s="14"/>
      <c r="PVA846" s="14"/>
      <c r="PVB846" s="14"/>
      <c r="PVC846" s="14"/>
      <c r="PVD846" s="14"/>
      <c r="PVE846" s="14"/>
      <c r="PVF846" s="14"/>
      <c r="PVG846" s="14"/>
      <c r="PVH846" s="14"/>
      <c r="PVI846" s="14"/>
      <c r="PVJ846" s="14"/>
      <c r="PVK846" s="14"/>
      <c r="PVL846" s="14"/>
      <c r="PVM846" s="14"/>
      <c r="PVN846" s="14"/>
      <c r="PVO846" s="14"/>
      <c r="PVP846" s="14"/>
      <c r="PVQ846" s="14"/>
      <c r="PVR846" s="14"/>
      <c r="PVS846" s="14"/>
      <c r="PVT846" s="14"/>
      <c r="PVU846" s="14"/>
      <c r="PVV846" s="14"/>
      <c r="PVW846" s="14"/>
      <c r="PVX846" s="14"/>
      <c r="PVY846" s="14"/>
      <c r="PVZ846" s="14"/>
      <c r="PWA846" s="14"/>
      <c r="PWB846" s="14"/>
      <c r="PWC846" s="14"/>
      <c r="PWD846" s="14"/>
      <c r="PWE846" s="14"/>
      <c r="PWF846" s="14"/>
      <c r="PWG846" s="14"/>
      <c r="PWH846" s="14"/>
      <c r="PWI846" s="14"/>
      <c r="PWJ846" s="14"/>
      <c r="PWK846" s="14"/>
      <c r="PWL846" s="14"/>
      <c r="PWM846" s="14"/>
      <c r="PWN846" s="14"/>
      <c r="PWO846" s="14"/>
      <c r="PWP846" s="14"/>
      <c r="PWQ846" s="14"/>
      <c r="PWR846" s="14"/>
      <c r="PWS846" s="14"/>
      <c r="PWT846" s="14"/>
      <c r="PWU846" s="14"/>
      <c r="PWV846" s="14"/>
      <c r="PWW846" s="14"/>
      <c r="PWX846" s="14"/>
      <c r="PWY846" s="14"/>
      <c r="PWZ846" s="14"/>
      <c r="PXA846" s="14"/>
      <c r="PXB846" s="14"/>
      <c r="PXC846" s="14"/>
      <c r="PXD846" s="14"/>
      <c r="PXE846" s="14"/>
      <c r="PXF846" s="14"/>
      <c r="PXG846" s="14"/>
      <c r="PXH846" s="14"/>
      <c r="PXI846" s="14"/>
      <c r="PXJ846" s="14"/>
      <c r="PXK846" s="14"/>
      <c r="PXL846" s="14"/>
      <c r="PXM846" s="14"/>
      <c r="PXN846" s="14"/>
      <c r="PXO846" s="14"/>
      <c r="PXP846" s="14"/>
      <c r="PXQ846" s="14"/>
      <c r="PXR846" s="14"/>
      <c r="PXS846" s="14"/>
      <c r="PXT846" s="14"/>
      <c r="PXU846" s="14"/>
      <c r="PXV846" s="14"/>
      <c r="PXW846" s="14"/>
      <c r="PXX846" s="14"/>
      <c r="PXY846" s="14"/>
      <c r="PXZ846" s="14"/>
      <c r="PYA846" s="14"/>
      <c r="PYB846" s="14"/>
      <c r="PYC846" s="14"/>
      <c r="PYD846" s="14"/>
      <c r="PYE846" s="14"/>
      <c r="PYF846" s="14"/>
      <c r="PYG846" s="14"/>
      <c r="PYH846" s="14"/>
      <c r="PYI846" s="14"/>
      <c r="PYJ846" s="14"/>
      <c r="PYK846" s="14"/>
      <c r="PYL846" s="14"/>
      <c r="PYM846" s="14"/>
      <c r="PYN846" s="14"/>
      <c r="PYO846" s="14"/>
      <c r="PYP846" s="14"/>
      <c r="PYQ846" s="14"/>
      <c r="PYR846" s="14"/>
      <c r="PYS846" s="14"/>
      <c r="PYT846" s="14"/>
      <c r="PYU846" s="14"/>
      <c r="PYV846" s="14"/>
      <c r="PYW846" s="14"/>
      <c r="PYX846" s="14"/>
      <c r="PYY846" s="14"/>
      <c r="PYZ846" s="14"/>
      <c r="PZA846" s="14"/>
      <c r="PZB846" s="14"/>
      <c r="PZC846" s="14"/>
      <c r="PZD846" s="14"/>
      <c r="PZE846" s="14"/>
      <c r="PZF846" s="14"/>
      <c r="PZG846" s="14"/>
      <c r="PZH846" s="14"/>
      <c r="PZI846" s="14"/>
      <c r="PZJ846" s="14"/>
      <c r="PZK846" s="14"/>
      <c r="PZL846" s="14"/>
      <c r="PZM846" s="14"/>
      <c r="PZN846" s="14"/>
      <c r="PZO846" s="14"/>
      <c r="PZP846" s="14"/>
      <c r="PZQ846" s="14"/>
      <c r="PZR846" s="14"/>
      <c r="PZS846" s="14"/>
      <c r="PZT846" s="14"/>
      <c r="PZU846" s="14"/>
      <c r="PZV846" s="14"/>
      <c r="PZW846" s="14"/>
      <c r="PZX846" s="14"/>
      <c r="PZY846" s="14"/>
      <c r="PZZ846" s="14"/>
      <c r="QAA846" s="14"/>
      <c r="QAB846" s="14"/>
      <c r="QAC846" s="14"/>
      <c r="QAD846" s="14"/>
      <c r="QAE846" s="14"/>
      <c r="QAF846" s="14"/>
      <c r="QAG846" s="14"/>
      <c r="QAH846" s="14"/>
      <c r="QAI846" s="14"/>
      <c r="QAJ846" s="14"/>
      <c r="QAK846" s="14"/>
      <c r="QAL846" s="14"/>
      <c r="QAM846" s="14"/>
      <c r="QAN846" s="14"/>
      <c r="QAO846" s="14"/>
      <c r="QAP846" s="14"/>
      <c r="QAQ846" s="14"/>
      <c r="QAR846" s="14"/>
      <c r="QAS846" s="14"/>
      <c r="QAT846" s="14"/>
      <c r="QAU846" s="14"/>
      <c r="QAV846" s="14"/>
      <c r="QAW846" s="14"/>
      <c r="QAX846" s="14"/>
      <c r="QAY846" s="14"/>
      <c r="QAZ846" s="14"/>
      <c r="QBA846" s="14"/>
      <c r="QBB846" s="14"/>
      <c r="QBC846" s="14"/>
      <c r="QBD846" s="14"/>
      <c r="QBE846" s="14"/>
      <c r="QBF846" s="14"/>
      <c r="QBG846" s="14"/>
      <c r="QBH846" s="14"/>
      <c r="QBI846" s="14"/>
      <c r="QBJ846" s="14"/>
      <c r="QBK846" s="14"/>
      <c r="QBL846" s="14"/>
      <c r="QBM846" s="14"/>
      <c r="QBN846" s="14"/>
      <c r="QBO846" s="14"/>
      <c r="QBP846" s="14"/>
      <c r="QBQ846" s="14"/>
      <c r="QBR846" s="14"/>
      <c r="QBS846" s="14"/>
      <c r="QBT846" s="14"/>
      <c r="QBU846" s="14"/>
      <c r="QBV846" s="14"/>
      <c r="QBW846" s="14"/>
      <c r="QBX846" s="14"/>
      <c r="QBY846" s="14"/>
      <c r="QBZ846" s="14"/>
      <c r="QCA846" s="14"/>
      <c r="QCB846" s="14"/>
      <c r="QCC846" s="14"/>
      <c r="QCD846" s="14"/>
      <c r="QCE846" s="14"/>
      <c r="QCF846" s="14"/>
      <c r="QCG846" s="14"/>
      <c r="QCH846" s="14"/>
      <c r="QCI846" s="14"/>
      <c r="QCJ846" s="14"/>
      <c r="QCK846" s="14"/>
      <c r="QCL846" s="14"/>
      <c r="QCM846" s="14"/>
      <c r="QCN846" s="14"/>
      <c r="QCO846" s="14"/>
      <c r="QCP846" s="14"/>
      <c r="QCQ846" s="14"/>
      <c r="QCR846" s="14"/>
      <c r="QCS846" s="14"/>
      <c r="QCT846" s="14"/>
      <c r="QCU846" s="14"/>
      <c r="QCV846" s="14"/>
      <c r="QCW846" s="14"/>
      <c r="QCX846" s="14"/>
      <c r="QCY846" s="14"/>
      <c r="QCZ846" s="14"/>
      <c r="QDA846" s="14"/>
      <c r="QDB846" s="14"/>
      <c r="QDC846" s="14"/>
      <c r="QDD846" s="14"/>
      <c r="QDE846" s="14"/>
      <c r="QDF846" s="14"/>
      <c r="QDG846" s="14"/>
      <c r="QDH846" s="14"/>
      <c r="QDI846" s="14"/>
      <c r="QDJ846" s="14"/>
      <c r="QDK846" s="14"/>
      <c r="QDL846" s="14"/>
      <c r="QDM846" s="14"/>
      <c r="QDN846" s="14"/>
      <c r="QDO846" s="14"/>
      <c r="QDP846" s="14"/>
      <c r="QDQ846" s="14"/>
      <c r="QDR846" s="14"/>
      <c r="QDS846" s="14"/>
      <c r="QDT846" s="14"/>
      <c r="QDU846" s="14"/>
      <c r="QDV846" s="14"/>
      <c r="QDW846" s="14"/>
      <c r="QDX846" s="14"/>
      <c r="QDY846" s="14"/>
      <c r="QDZ846" s="14"/>
      <c r="QEA846" s="14"/>
      <c r="QEB846" s="14"/>
      <c r="QEC846" s="14"/>
      <c r="QED846" s="14"/>
      <c r="QEE846" s="14"/>
      <c r="QEF846" s="14"/>
      <c r="QEG846" s="14"/>
      <c r="QEH846" s="14"/>
      <c r="QEI846" s="14"/>
      <c r="QEJ846" s="14"/>
      <c r="QEK846" s="14"/>
      <c r="QEL846" s="14"/>
      <c r="QEM846" s="14"/>
      <c r="QEN846" s="14"/>
      <c r="QEO846" s="14"/>
      <c r="QEP846" s="14"/>
      <c r="QEQ846" s="14"/>
      <c r="QER846" s="14"/>
      <c r="QES846" s="14"/>
      <c r="QET846" s="14"/>
      <c r="QEU846" s="14"/>
      <c r="QEV846" s="14"/>
      <c r="QEW846" s="14"/>
      <c r="QEX846" s="14"/>
      <c r="QEY846" s="14"/>
      <c r="QEZ846" s="14"/>
      <c r="QFA846" s="14"/>
      <c r="QFB846" s="14"/>
      <c r="QFC846" s="14"/>
      <c r="QFD846" s="14"/>
      <c r="QFE846" s="14"/>
      <c r="QFF846" s="14"/>
      <c r="QFG846" s="14"/>
      <c r="QFH846" s="14"/>
      <c r="QFI846" s="14"/>
      <c r="QFJ846" s="14"/>
      <c r="QFK846" s="14"/>
      <c r="QFL846" s="14"/>
      <c r="QFM846" s="14"/>
      <c r="QFN846" s="14"/>
      <c r="QFO846" s="14"/>
      <c r="QFP846" s="14"/>
      <c r="QFQ846" s="14"/>
      <c r="QFR846" s="14"/>
      <c r="QFS846" s="14"/>
      <c r="QFT846" s="14"/>
      <c r="QFU846" s="14"/>
      <c r="QFV846" s="14"/>
      <c r="QFW846" s="14"/>
      <c r="QFX846" s="14"/>
      <c r="QFY846" s="14"/>
      <c r="QFZ846" s="14"/>
      <c r="QGA846" s="14"/>
      <c r="QGB846" s="14"/>
      <c r="QGC846" s="14"/>
      <c r="QGD846" s="14"/>
      <c r="QGE846" s="14"/>
      <c r="QGF846" s="14"/>
      <c r="QGG846" s="14"/>
      <c r="QGH846" s="14"/>
      <c r="QGI846" s="14"/>
      <c r="QGJ846" s="14"/>
      <c r="QGK846" s="14"/>
      <c r="QGL846" s="14"/>
      <c r="QGM846" s="14"/>
      <c r="QGN846" s="14"/>
      <c r="QGO846" s="14"/>
      <c r="QGP846" s="14"/>
      <c r="QGQ846" s="14"/>
      <c r="QGR846" s="14"/>
      <c r="QGS846" s="14"/>
      <c r="QGT846" s="14"/>
      <c r="QGU846" s="14"/>
      <c r="QGV846" s="14"/>
      <c r="QGW846" s="14"/>
      <c r="QGX846" s="14"/>
      <c r="QGY846" s="14"/>
      <c r="QGZ846" s="14"/>
      <c r="QHA846" s="14"/>
      <c r="QHB846" s="14"/>
      <c r="QHC846" s="14"/>
      <c r="QHD846" s="14"/>
      <c r="QHE846" s="14"/>
      <c r="QHF846" s="14"/>
      <c r="QHG846" s="14"/>
      <c r="QHH846" s="14"/>
      <c r="QHI846" s="14"/>
      <c r="QHJ846" s="14"/>
      <c r="QHK846" s="14"/>
      <c r="QHL846" s="14"/>
      <c r="QHM846" s="14"/>
      <c r="QHN846" s="14"/>
      <c r="QHO846" s="14"/>
      <c r="QHP846" s="14"/>
      <c r="QHQ846" s="14"/>
      <c r="QHR846" s="14"/>
      <c r="QHS846" s="14"/>
      <c r="QHT846" s="14"/>
      <c r="QHU846" s="14"/>
      <c r="QHV846" s="14"/>
      <c r="QHW846" s="14"/>
      <c r="QHX846" s="14"/>
      <c r="QHY846" s="14"/>
      <c r="QHZ846" s="14"/>
      <c r="QIA846" s="14"/>
      <c r="QIB846" s="14"/>
      <c r="QIC846" s="14"/>
      <c r="QID846" s="14"/>
      <c r="QIE846" s="14"/>
      <c r="QIF846" s="14"/>
      <c r="QIG846" s="14"/>
      <c r="QIH846" s="14"/>
      <c r="QII846" s="14"/>
      <c r="QIJ846" s="14"/>
      <c r="QIK846" s="14"/>
      <c r="QIL846" s="14"/>
      <c r="QIM846" s="14"/>
      <c r="QIN846" s="14"/>
      <c r="QIO846" s="14"/>
      <c r="QIP846" s="14"/>
      <c r="QIQ846" s="14"/>
      <c r="QIR846" s="14"/>
      <c r="QIS846" s="14"/>
      <c r="QIT846" s="14"/>
      <c r="QIU846" s="14"/>
      <c r="QIV846" s="14"/>
      <c r="QIW846" s="14"/>
      <c r="QIX846" s="14"/>
      <c r="QIY846" s="14"/>
      <c r="QIZ846" s="14"/>
      <c r="QJA846" s="14"/>
      <c r="QJB846" s="14"/>
      <c r="QJC846" s="14"/>
      <c r="QJD846" s="14"/>
      <c r="QJE846" s="14"/>
      <c r="QJF846" s="14"/>
      <c r="QJG846" s="14"/>
      <c r="QJH846" s="14"/>
      <c r="QJI846" s="14"/>
      <c r="QJJ846" s="14"/>
      <c r="QJK846" s="14"/>
      <c r="QJL846" s="14"/>
      <c r="QJM846" s="14"/>
      <c r="QJN846" s="14"/>
      <c r="QJO846" s="14"/>
      <c r="QJP846" s="14"/>
      <c r="QJQ846" s="14"/>
      <c r="QJR846" s="14"/>
      <c r="QJS846" s="14"/>
      <c r="QJT846" s="14"/>
      <c r="QJU846" s="14"/>
      <c r="QJV846" s="14"/>
      <c r="QJW846" s="14"/>
      <c r="QJX846" s="14"/>
      <c r="QJY846" s="14"/>
      <c r="QJZ846" s="14"/>
      <c r="QKA846" s="14"/>
      <c r="QKB846" s="14"/>
      <c r="QKC846" s="14"/>
      <c r="QKD846" s="14"/>
      <c r="QKE846" s="14"/>
      <c r="QKF846" s="14"/>
      <c r="QKG846" s="14"/>
      <c r="QKH846" s="14"/>
      <c r="QKI846" s="14"/>
      <c r="QKJ846" s="14"/>
      <c r="QKK846" s="14"/>
      <c r="QKL846" s="14"/>
      <c r="QKM846" s="14"/>
      <c r="QKN846" s="14"/>
      <c r="QKO846" s="14"/>
      <c r="QKP846" s="14"/>
      <c r="QKQ846" s="14"/>
      <c r="QKR846" s="14"/>
      <c r="QKS846" s="14"/>
      <c r="QKT846" s="14"/>
      <c r="QKU846" s="14"/>
      <c r="QKV846" s="14"/>
      <c r="QKW846" s="14"/>
      <c r="QKX846" s="14"/>
      <c r="QKY846" s="14"/>
      <c r="QKZ846" s="14"/>
      <c r="QLA846" s="14"/>
      <c r="QLB846" s="14"/>
      <c r="QLC846" s="14"/>
      <c r="QLD846" s="14"/>
      <c r="QLE846" s="14"/>
      <c r="QLF846" s="14"/>
      <c r="QLG846" s="14"/>
      <c r="QLH846" s="14"/>
      <c r="QLI846" s="14"/>
      <c r="QLJ846" s="14"/>
      <c r="QLK846" s="14"/>
      <c r="QLL846" s="14"/>
      <c r="QLM846" s="14"/>
      <c r="QLN846" s="14"/>
      <c r="QLO846" s="14"/>
      <c r="QLP846" s="14"/>
      <c r="QLQ846" s="14"/>
      <c r="QLR846" s="14"/>
      <c r="QLS846" s="14"/>
      <c r="QLT846" s="14"/>
      <c r="QLU846" s="14"/>
      <c r="QLV846" s="14"/>
      <c r="QLW846" s="14"/>
      <c r="QLX846" s="14"/>
      <c r="QLY846" s="14"/>
      <c r="QLZ846" s="14"/>
      <c r="QMA846" s="14"/>
      <c r="QMB846" s="14"/>
      <c r="QMC846" s="14"/>
      <c r="QMD846" s="14"/>
      <c r="QME846" s="14"/>
      <c r="QMF846" s="14"/>
      <c r="QMG846" s="14"/>
      <c r="QMH846" s="14"/>
      <c r="QMI846" s="14"/>
      <c r="QMJ846" s="14"/>
      <c r="QMK846" s="14"/>
      <c r="QML846" s="14"/>
      <c r="QMM846" s="14"/>
      <c r="QMN846" s="14"/>
      <c r="QMO846" s="14"/>
      <c r="QMP846" s="14"/>
      <c r="QMQ846" s="14"/>
      <c r="QMR846" s="14"/>
      <c r="QMS846" s="14"/>
      <c r="QMT846" s="14"/>
      <c r="QMU846" s="14"/>
      <c r="QMV846" s="14"/>
      <c r="QMW846" s="14"/>
      <c r="QMX846" s="14"/>
      <c r="QMY846" s="14"/>
      <c r="QMZ846" s="14"/>
      <c r="QNA846" s="14"/>
      <c r="QNB846" s="14"/>
      <c r="QNC846" s="14"/>
      <c r="QND846" s="14"/>
      <c r="QNE846" s="14"/>
      <c r="QNF846" s="14"/>
      <c r="QNG846" s="14"/>
      <c r="QNH846" s="14"/>
      <c r="QNI846" s="14"/>
      <c r="QNJ846" s="14"/>
      <c r="QNK846" s="14"/>
      <c r="QNL846" s="14"/>
      <c r="QNM846" s="14"/>
      <c r="QNN846" s="14"/>
      <c r="QNO846" s="14"/>
      <c r="QNP846" s="14"/>
      <c r="QNQ846" s="14"/>
      <c r="QNR846" s="14"/>
      <c r="QNS846" s="14"/>
      <c r="QNT846" s="14"/>
      <c r="QNU846" s="14"/>
      <c r="QNV846" s="14"/>
      <c r="QNW846" s="14"/>
      <c r="QNX846" s="14"/>
      <c r="QNY846" s="14"/>
      <c r="QNZ846" s="14"/>
      <c r="QOA846" s="14"/>
      <c r="QOB846" s="14"/>
      <c r="QOC846" s="14"/>
      <c r="QOD846" s="14"/>
      <c r="QOE846" s="14"/>
      <c r="QOF846" s="14"/>
      <c r="QOG846" s="14"/>
      <c r="QOH846" s="14"/>
      <c r="QOI846" s="14"/>
      <c r="QOJ846" s="14"/>
      <c r="QOK846" s="14"/>
      <c r="QOL846" s="14"/>
      <c r="QOM846" s="14"/>
      <c r="QON846" s="14"/>
      <c r="QOO846" s="14"/>
      <c r="QOP846" s="14"/>
      <c r="QOQ846" s="14"/>
      <c r="QOR846" s="14"/>
      <c r="QOS846" s="14"/>
      <c r="QOT846" s="14"/>
      <c r="QOU846" s="14"/>
      <c r="QOV846" s="14"/>
      <c r="QOW846" s="14"/>
      <c r="QOX846" s="14"/>
      <c r="QOY846" s="14"/>
      <c r="QOZ846" s="14"/>
      <c r="QPA846" s="14"/>
      <c r="QPB846" s="14"/>
      <c r="QPC846" s="14"/>
      <c r="QPD846" s="14"/>
      <c r="QPE846" s="14"/>
      <c r="QPF846" s="14"/>
      <c r="QPG846" s="14"/>
      <c r="QPH846" s="14"/>
      <c r="QPI846" s="14"/>
      <c r="QPJ846" s="14"/>
      <c r="QPK846" s="14"/>
      <c r="QPL846" s="14"/>
      <c r="QPM846" s="14"/>
      <c r="QPN846" s="14"/>
      <c r="QPO846" s="14"/>
      <c r="QPP846" s="14"/>
      <c r="QPQ846" s="14"/>
      <c r="QPR846" s="14"/>
      <c r="QPS846" s="14"/>
      <c r="QPT846" s="14"/>
      <c r="QPU846" s="14"/>
      <c r="QPV846" s="14"/>
      <c r="QPW846" s="14"/>
      <c r="QPX846" s="14"/>
      <c r="QPY846" s="14"/>
      <c r="QPZ846" s="14"/>
      <c r="QQA846" s="14"/>
      <c r="QQB846" s="14"/>
      <c r="QQC846" s="14"/>
      <c r="QQD846" s="14"/>
      <c r="QQE846" s="14"/>
      <c r="QQF846" s="14"/>
      <c r="QQG846" s="14"/>
      <c r="QQH846" s="14"/>
      <c r="QQI846" s="14"/>
      <c r="QQJ846" s="14"/>
      <c r="QQK846" s="14"/>
      <c r="QQL846" s="14"/>
      <c r="QQM846" s="14"/>
      <c r="QQN846" s="14"/>
      <c r="QQO846" s="14"/>
      <c r="QQP846" s="14"/>
      <c r="QQQ846" s="14"/>
      <c r="QQR846" s="14"/>
      <c r="QQS846" s="14"/>
      <c r="QQT846" s="14"/>
      <c r="QQU846" s="14"/>
      <c r="QQV846" s="14"/>
      <c r="QQW846" s="14"/>
      <c r="QQX846" s="14"/>
      <c r="QQY846" s="14"/>
      <c r="QQZ846" s="14"/>
      <c r="QRA846" s="14"/>
      <c r="QRB846" s="14"/>
      <c r="QRC846" s="14"/>
      <c r="QRD846" s="14"/>
      <c r="QRE846" s="14"/>
      <c r="QRF846" s="14"/>
      <c r="QRG846" s="14"/>
      <c r="QRH846" s="14"/>
      <c r="QRI846" s="14"/>
      <c r="QRJ846" s="14"/>
      <c r="QRK846" s="14"/>
      <c r="QRL846" s="14"/>
      <c r="QRM846" s="14"/>
      <c r="QRN846" s="14"/>
      <c r="QRO846" s="14"/>
      <c r="QRP846" s="14"/>
      <c r="QRQ846" s="14"/>
      <c r="QRR846" s="14"/>
      <c r="QRS846" s="14"/>
      <c r="QRT846" s="14"/>
      <c r="QRU846" s="14"/>
      <c r="QRV846" s="14"/>
      <c r="QRW846" s="14"/>
      <c r="QRX846" s="14"/>
      <c r="QRY846" s="14"/>
      <c r="QRZ846" s="14"/>
      <c r="QSA846" s="14"/>
      <c r="QSB846" s="14"/>
      <c r="QSC846" s="14"/>
      <c r="QSD846" s="14"/>
      <c r="QSE846" s="14"/>
      <c r="QSF846" s="14"/>
      <c r="QSG846" s="14"/>
      <c r="QSH846" s="14"/>
      <c r="QSI846" s="14"/>
      <c r="QSJ846" s="14"/>
      <c r="QSK846" s="14"/>
      <c r="QSL846" s="14"/>
      <c r="QSM846" s="14"/>
      <c r="QSN846" s="14"/>
      <c r="QSO846" s="14"/>
      <c r="QSP846" s="14"/>
      <c r="QSQ846" s="14"/>
      <c r="QSR846" s="14"/>
      <c r="QSS846" s="14"/>
      <c r="QST846" s="14"/>
      <c r="QSU846" s="14"/>
      <c r="QSV846" s="14"/>
      <c r="QSW846" s="14"/>
      <c r="QSX846" s="14"/>
      <c r="QSY846" s="14"/>
      <c r="QSZ846" s="14"/>
      <c r="QTA846" s="14"/>
      <c r="QTB846" s="14"/>
      <c r="QTC846" s="14"/>
      <c r="QTD846" s="14"/>
      <c r="QTE846" s="14"/>
      <c r="QTF846" s="14"/>
      <c r="QTG846" s="14"/>
      <c r="QTH846" s="14"/>
      <c r="QTI846" s="14"/>
      <c r="QTJ846" s="14"/>
      <c r="QTK846" s="14"/>
      <c r="QTL846" s="14"/>
      <c r="QTM846" s="14"/>
      <c r="QTN846" s="14"/>
      <c r="QTO846" s="14"/>
      <c r="QTP846" s="14"/>
      <c r="QTQ846" s="14"/>
      <c r="QTR846" s="14"/>
      <c r="QTS846" s="14"/>
      <c r="QTT846" s="14"/>
      <c r="QTU846" s="14"/>
      <c r="QTV846" s="14"/>
      <c r="QTW846" s="14"/>
      <c r="QTX846" s="14"/>
      <c r="QTY846" s="14"/>
      <c r="QTZ846" s="14"/>
      <c r="QUA846" s="14"/>
      <c r="QUB846" s="14"/>
      <c r="QUC846" s="14"/>
      <c r="QUD846" s="14"/>
      <c r="QUE846" s="14"/>
      <c r="QUF846" s="14"/>
      <c r="QUG846" s="14"/>
      <c r="QUH846" s="14"/>
      <c r="QUI846" s="14"/>
      <c r="QUJ846" s="14"/>
      <c r="QUK846" s="14"/>
      <c r="QUL846" s="14"/>
      <c r="QUM846" s="14"/>
      <c r="QUN846" s="14"/>
      <c r="QUO846" s="14"/>
      <c r="QUP846" s="14"/>
      <c r="QUQ846" s="14"/>
      <c r="QUR846" s="14"/>
      <c r="QUS846" s="14"/>
      <c r="QUT846" s="14"/>
      <c r="QUU846" s="14"/>
      <c r="QUV846" s="14"/>
      <c r="QUW846" s="14"/>
      <c r="QUX846" s="14"/>
      <c r="QUY846" s="14"/>
      <c r="QUZ846" s="14"/>
      <c r="QVA846" s="14"/>
      <c r="QVB846" s="14"/>
      <c r="QVC846" s="14"/>
      <c r="QVD846" s="14"/>
      <c r="QVE846" s="14"/>
      <c r="QVF846" s="14"/>
      <c r="QVG846" s="14"/>
      <c r="QVH846" s="14"/>
      <c r="QVI846" s="14"/>
      <c r="QVJ846" s="14"/>
      <c r="QVK846" s="14"/>
      <c r="QVL846" s="14"/>
      <c r="QVM846" s="14"/>
      <c r="QVN846" s="14"/>
      <c r="QVO846" s="14"/>
      <c r="QVP846" s="14"/>
      <c r="QVQ846" s="14"/>
      <c r="QVR846" s="14"/>
      <c r="QVS846" s="14"/>
      <c r="QVT846" s="14"/>
      <c r="QVU846" s="14"/>
      <c r="QVV846" s="14"/>
      <c r="QVW846" s="14"/>
      <c r="QVX846" s="14"/>
      <c r="QVY846" s="14"/>
      <c r="QVZ846" s="14"/>
      <c r="QWA846" s="14"/>
      <c r="QWB846" s="14"/>
      <c r="QWC846" s="14"/>
      <c r="QWD846" s="14"/>
      <c r="QWE846" s="14"/>
      <c r="QWF846" s="14"/>
      <c r="QWG846" s="14"/>
      <c r="QWH846" s="14"/>
      <c r="QWI846" s="14"/>
      <c r="QWJ846" s="14"/>
      <c r="QWK846" s="14"/>
      <c r="QWL846" s="14"/>
      <c r="QWM846" s="14"/>
      <c r="QWN846" s="14"/>
      <c r="QWO846" s="14"/>
      <c r="QWP846" s="14"/>
      <c r="QWQ846" s="14"/>
      <c r="QWR846" s="14"/>
      <c r="QWS846" s="14"/>
      <c r="QWT846" s="14"/>
      <c r="QWU846" s="14"/>
      <c r="QWV846" s="14"/>
      <c r="QWW846" s="14"/>
      <c r="QWX846" s="14"/>
      <c r="QWY846" s="14"/>
      <c r="QWZ846" s="14"/>
      <c r="QXA846" s="14"/>
      <c r="QXB846" s="14"/>
      <c r="QXC846" s="14"/>
      <c r="QXD846" s="14"/>
      <c r="QXE846" s="14"/>
      <c r="QXF846" s="14"/>
      <c r="QXG846" s="14"/>
      <c r="QXH846" s="14"/>
      <c r="QXI846" s="14"/>
      <c r="QXJ846" s="14"/>
      <c r="QXK846" s="14"/>
      <c r="QXL846" s="14"/>
      <c r="QXM846" s="14"/>
      <c r="QXN846" s="14"/>
      <c r="QXO846" s="14"/>
      <c r="QXP846" s="14"/>
      <c r="QXQ846" s="14"/>
      <c r="QXR846" s="14"/>
      <c r="QXS846" s="14"/>
      <c r="QXT846" s="14"/>
      <c r="QXU846" s="14"/>
      <c r="QXV846" s="14"/>
      <c r="QXW846" s="14"/>
      <c r="QXX846" s="14"/>
      <c r="QXY846" s="14"/>
      <c r="QXZ846" s="14"/>
      <c r="QYA846" s="14"/>
      <c r="QYB846" s="14"/>
      <c r="QYC846" s="14"/>
      <c r="QYD846" s="14"/>
      <c r="QYE846" s="14"/>
      <c r="QYF846" s="14"/>
      <c r="QYG846" s="14"/>
      <c r="QYH846" s="14"/>
      <c r="QYI846" s="14"/>
      <c r="QYJ846" s="14"/>
      <c r="QYK846" s="14"/>
      <c r="QYL846" s="14"/>
      <c r="QYM846" s="14"/>
      <c r="QYN846" s="14"/>
      <c r="QYO846" s="14"/>
      <c r="QYP846" s="14"/>
      <c r="QYQ846" s="14"/>
      <c r="QYR846" s="14"/>
      <c r="QYS846" s="14"/>
      <c r="QYT846" s="14"/>
      <c r="QYU846" s="14"/>
      <c r="QYV846" s="14"/>
      <c r="QYW846" s="14"/>
      <c r="QYX846" s="14"/>
      <c r="QYY846" s="14"/>
      <c r="QYZ846" s="14"/>
      <c r="QZA846" s="14"/>
      <c r="QZB846" s="14"/>
      <c r="QZC846" s="14"/>
      <c r="QZD846" s="14"/>
      <c r="QZE846" s="14"/>
      <c r="QZF846" s="14"/>
      <c r="QZG846" s="14"/>
      <c r="QZH846" s="14"/>
      <c r="QZI846" s="14"/>
      <c r="QZJ846" s="14"/>
      <c r="QZK846" s="14"/>
      <c r="QZL846" s="14"/>
      <c r="QZM846" s="14"/>
      <c r="QZN846" s="14"/>
      <c r="QZO846" s="14"/>
      <c r="QZP846" s="14"/>
      <c r="QZQ846" s="14"/>
      <c r="QZR846" s="14"/>
      <c r="QZS846" s="14"/>
      <c r="QZT846" s="14"/>
      <c r="QZU846" s="14"/>
      <c r="QZV846" s="14"/>
      <c r="QZW846" s="14"/>
      <c r="QZX846" s="14"/>
      <c r="QZY846" s="14"/>
      <c r="QZZ846" s="14"/>
      <c r="RAA846" s="14"/>
      <c r="RAB846" s="14"/>
      <c r="RAC846" s="14"/>
      <c r="RAD846" s="14"/>
      <c r="RAE846" s="14"/>
      <c r="RAF846" s="14"/>
      <c r="RAG846" s="14"/>
      <c r="RAH846" s="14"/>
      <c r="RAI846" s="14"/>
      <c r="RAJ846" s="14"/>
      <c r="RAK846" s="14"/>
      <c r="RAL846" s="14"/>
      <c r="RAM846" s="14"/>
      <c r="RAN846" s="14"/>
      <c r="RAO846" s="14"/>
      <c r="RAP846" s="14"/>
      <c r="RAQ846" s="14"/>
      <c r="RAR846" s="14"/>
      <c r="RAS846" s="14"/>
      <c r="RAT846" s="14"/>
      <c r="RAU846" s="14"/>
      <c r="RAV846" s="14"/>
      <c r="RAW846" s="14"/>
      <c r="RAX846" s="14"/>
      <c r="RAY846" s="14"/>
      <c r="RAZ846" s="14"/>
      <c r="RBA846" s="14"/>
      <c r="RBB846" s="14"/>
      <c r="RBC846" s="14"/>
      <c r="RBD846" s="14"/>
      <c r="RBE846" s="14"/>
      <c r="RBF846" s="14"/>
      <c r="RBG846" s="14"/>
      <c r="RBH846" s="14"/>
      <c r="RBI846" s="14"/>
      <c r="RBJ846" s="14"/>
      <c r="RBK846" s="14"/>
      <c r="RBL846" s="14"/>
      <c r="RBM846" s="14"/>
      <c r="RBN846" s="14"/>
      <c r="RBO846" s="14"/>
      <c r="RBP846" s="14"/>
      <c r="RBQ846" s="14"/>
      <c r="RBR846" s="14"/>
      <c r="RBS846" s="14"/>
      <c r="RBT846" s="14"/>
      <c r="RBU846" s="14"/>
      <c r="RBV846" s="14"/>
      <c r="RBW846" s="14"/>
      <c r="RBX846" s="14"/>
      <c r="RBY846" s="14"/>
      <c r="RBZ846" s="14"/>
      <c r="RCA846" s="14"/>
      <c r="RCB846" s="14"/>
      <c r="RCC846" s="14"/>
      <c r="RCD846" s="14"/>
      <c r="RCE846" s="14"/>
      <c r="RCF846" s="14"/>
      <c r="RCG846" s="14"/>
      <c r="RCH846" s="14"/>
      <c r="RCI846" s="14"/>
      <c r="RCJ846" s="14"/>
      <c r="RCK846" s="14"/>
      <c r="RCL846" s="14"/>
      <c r="RCM846" s="14"/>
      <c r="RCN846" s="14"/>
      <c r="RCO846" s="14"/>
      <c r="RCP846" s="14"/>
      <c r="RCQ846" s="14"/>
      <c r="RCR846" s="14"/>
      <c r="RCS846" s="14"/>
      <c r="RCT846" s="14"/>
      <c r="RCU846" s="14"/>
      <c r="RCV846" s="14"/>
      <c r="RCW846" s="14"/>
      <c r="RCX846" s="14"/>
      <c r="RCY846" s="14"/>
      <c r="RCZ846" s="14"/>
      <c r="RDA846" s="14"/>
      <c r="RDB846" s="14"/>
      <c r="RDC846" s="14"/>
      <c r="RDD846" s="14"/>
      <c r="RDE846" s="14"/>
      <c r="RDF846" s="14"/>
      <c r="RDG846" s="14"/>
      <c r="RDH846" s="14"/>
      <c r="RDI846" s="14"/>
      <c r="RDJ846" s="14"/>
      <c r="RDK846" s="14"/>
      <c r="RDL846" s="14"/>
      <c r="RDM846" s="14"/>
      <c r="RDN846" s="14"/>
      <c r="RDO846" s="14"/>
      <c r="RDP846" s="14"/>
      <c r="RDQ846" s="14"/>
      <c r="RDR846" s="14"/>
      <c r="RDS846" s="14"/>
      <c r="RDT846" s="14"/>
      <c r="RDU846" s="14"/>
      <c r="RDV846" s="14"/>
      <c r="RDW846" s="14"/>
      <c r="RDX846" s="14"/>
      <c r="RDY846" s="14"/>
      <c r="RDZ846" s="14"/>
      <c r="REA846" s="14"/>
      <c r="REB846" s="14"/>
      <c r="REC846" s="14"/>
      <c r="RED846" s="14"/>
      <c r="REE846" s="14"/>
      <c r="REF846" s="14"/>
      <c r="REG846" s="14"/>
      <c r="REH846" s="14"/>
      <c r="REI846" s="14"/>
      <c r="REJ846" s="14"/>
      <c r="REK846" s="14"/>
      <c r="REL846" s="14"/>
      <c r="REM846" s="14"/>
      <c r="REN846" s="14"/>
      <c r="REO846" s="14"/>
      <c r="REP846" s="14"/>
      <c r="REQ846" s="14"/>
      <c r="RER846" s="14"/>
      <c r="RES846" s="14"/>
      <c r="RET846" s="14"/>
      <c r="REU846" s="14"/>
      <c r="REV846" s="14"/>
      <c r="REW846" s="14"/>
      <c r="REX846" s="14"/>
      <c r="REY846" s="14"/>
      <c r="REZ846" s="14"/>
      <c r="RFA846" s="14"/>
      <c r="RFB846" s="14"/>
      <c r="RFC846" s="14"/>
      <c r="RFD846" s="14"/>
      <c r="RFE846" s="14"/>
      <c r="RFF846" s="14"/>
      <c r="RFG846" s="14"/>
      <c r="RFH846" s="14"/>
      <c r="RFI846" s="14"/>
      <c r="RFJ846" s="14"/>
      <c r="RFK846" s="14"/>
      <c r="RFL846" s="14"/>
      <c r="RFM846" s="14"/>
      <c r="RFN846" s="14"/>
      <c r="RFO846" s="14"/>
      <c r="RFP846" s="14"/>
      <c r="RFQ846" s="14"/>
      <c r="RFR846" s="14"/>
      <c r="RFS846" s="14"/>
      <c r="RFT846" s="14"/>
      <c r="RFU846" s="14"/>
      <c r="RFV846" s="14"/>
      <c r="RFW846" s="14"/>
      <c r="RFX846" s="14"/>
      <c r="RFY846" s="14"/>
      <c r="RFZ846" s="14"/>
      <c r="RGA846" s="14"/>
      <c r="RGB846" s="14"/>
      <c r="RGC846" s="14"/>
      <c r="RGD846" s="14"/>
      <c r="RGE846" s="14"/>
      <c r="RGF846" s="14"/>
      <c r="RGG846" s="14"/>
      <c r="RGH846" s="14"/>
      <c r="RGI846" s="14"/>
      <c r="RGJ846" s="14"/>
      <c r="RGK846" s="14"/>
      <c r="RGL846" s="14"/>
      <c r="RGM846" s="14"/>
      <c r="RGN846" s="14"/>
      <c r="RGO846" s="14"/>
      <c r="RGP846" s="14"/>
      <c r="RGQ846" s="14"/>
      <c r="RGR846" s="14"/>
      <c r="RGS846" s="14"/>
      <c r="RGT846" s="14"/>
      <c r="RGU846" s="14"/>
      <c r="RGV846" s="14"/>
      <c r="RGW846" s="14"/>
      <c r="RGX846" s="14"/>
      <c r="RGY846" s="14"/>
      <c r="RGZ846" s="14"/>
      <c r="RHA846" s="14"/>
      <c r="RHB846" s="14"/>
      <c r="RHC846" s="14"/>
      <c r="RHD846" s="14"/>
      <c r="RHE846" s="14"/>
      <c r="RHF846" s="14"/>
      <c r="RHG846" s="14"/>
      <c r="RHH846" s="14"/>
      <c r="RHI846" s="14"/>
      <c r="RHJ846" s="14"/>
      <c r="RHK846" s="14"/>
      <c r="RHL846" s="14"/>
      <c r="RHM846" s="14"/>
      <c r="RHN846" s="14"/>
      <c r="RHO846" s="14"/>
      <c r="RHP846" s="14"/>
      <c r="RHQ846" s="14"/>
      <c r="RHR846" s="14"/>
      <c r="RHS846" s="14"/>
      <c r="RHT846" s="14"/>
      <c r="RHU846" s="14"/>
      <c r="RHV846" s="14"/>
      <c r="RHW846" s="14"/>
      <c r="RHX846" s="14"/>
      <c r="RHY846" s="14"/>
      <c r="RHZ846" s="14"/>
      <c r="RIA846" s="14"/>
      <c r="RIB846" s="14"/>
      <c r="RIC846" s="14"/>
      <c r="RID846" s="14"/>
      <c r="RIE846" s="14"/>
      <c r="RIF846" s="14"/>
      <c r="RIG846" s="14"/>
      <c r="RIH846" s="14"/>
      <c r="RII846" s="14"/>
      <c r="RIJ846" s="14"/>
      <c r="RIK846" s="14"/>
      <c r="RIL846" s="14"/>
      <c r="RIM846" s="14"/>
      <c r="RIN846" s="14"/>
      <c r="RIO846" s="14"/>
      <c r="RIP846" s="14"/>
      <c r="RIQ846" s="14"/>
      <c r="RIR846" s="14"/>
      <c r="RIS846" s="14"/>
      <c r="RIT846" s="14"/>
      <c r="RIU846" s="14"/>
      <c r="RIV846" s="14"/>
      <c r="RIW846" s="14"/>
      <c r="RIX846" s="14"/>
      <c r="RIY846" s="14"/>
      <c r="RIZ846" s="14"/>
      <c r="RJA846" s="14"/>
      <c r="RJB846" s="14"/>
      <c r="RJC846" s="14"/>
      <c r="RJD846" s="14"/>
      <c r="RJE846" s="14"/>
      <c r="RJF846" s="14"/>
      <c r="RJG846" s="14"/>
      <c r="RJH846" s="14"/>
      <c r="RJI846" s="14"/>
      <c r="RJJ846" s="14"/>
      <c r="RJK846" s="14"/>
      <c r="RJL846" s="14"/>
      <c r="RJM846" s="14"/>
      <c r="RJN846" s="14"/>
      <c r="RJO846" s="14"/>
      <c r="RJP846" s="14"/>
      <c r="RJQ846" s="14"/>
      <c r="RJR846" s="14"/>
      <c r="RJS846" s="14"/>
      <c r="RJT846" s="14"/>
      <c r="RJU846" s="14"/>
      <c r="RJV846" s="14"/>
      <c r="RJW846" s="14"/>
      <c r="RJX846" s="14"/>
      <c r="RJY846" s="14"/>
      <c r="RJZ846" s="14"/>
      <c r="RKA846" s="14"/>
      <c r="RKB846" s="14"/>
      <c r="RKC846" s="14"/>
      <c r="RKD846" s="14"/>
      <c r="RKE846" s="14"/>
      <c r="RKF846" s="14"/>
      <c r="RKG846" s="14"/>
      <c r="RKH846" s="14"/>
      <c r="RKI846" s="14"/>
      <c r="RKJ846" s="14"/>
      <c r="RKK846" s="14"/>
      <c r="RKL846" s="14"/>
      <c r="RKM846" s="14"/>
      <c r="RKN846" s="14"/>
      <c r="RKO846" s="14"/>
      <c r="RKP846" s="14"/>
      <c r="RKQ846" s="14"/>
      <c r="RKR846" s="14"/>
      <c r="RKS846" s="14"/>
      <c r="RKT846" s="14"/>
      <c r="RKU846" s="14"/>
      <c r="RKV846" s="14"/>
      <c r="RKW846" s="14"/>
      <c r="RKX846" s="14"/>
      <c r="RKY846" s="14"/>
      <c r="RKZ846" s="14"/>
      <c r="RLA846" s="14"/>
      <c r="RLB846" s="14"/>
      <c r="RLC846" s="14"/>
      <c r="RLD846" s="14"/>
      <c r="RLE846" s="14"/>
      <c r="RLF846" s="14"/>
      <c r="RLG846" s="14"/>
      <c r="RLH846" s="14"/>
      <c r="RLI846" s="14"/>
      <c r="RLJ846" s="14"/>
      <c r="RLK846" s="14"/>
      <c r="RLL846" s="14"/>
      <c r="RLM846" s="14"/>
      <c r="RLN846" s="14"/>
      <c r="RLO846" s="14"/>
      <c r="RLP846" s="14"/>
      <c r="RLQ846" s="14"/>
      <c r="RLR846" s="14"/>
      <c r="RLS846" s="14"/>
      <c r="RLT846" s="14"/>
      <c r="RLU846" s="14"/>
      <c r="RLV846" s="14"/>
      <c r="RLW846" s="14"/>
      <c r="RLX846" s="14"/>
      <c r="RLY846" s="14"/>
      <c r="RLZ846" s="14"/>
      <c r="RMA846" s="14"/>
      <c r="RMB846" s="14"/>
      <c r="RMC846" s="14"/>
      <c r="RMD846" s="14"/>
      <c r="RME846" s="14"/>
      <c r="RMF846" s="14"/>
      <c r="RMG846" s="14"/>
      <c r="RMH846" s="14"/>
      <c r="RMI846" s="14"/>
      <c r="RMJ846" s="14"/>
      <c r="RMK846" s="14"/>
      <c r="RML846" s="14"/>
      <c r="RMM846" s="14"/>
      <c r="RMN846" s="14"/>
      <c r="RMO846" s="14"/>
      <c r="RMP846" s="14"/>
      <c r="RMQ846" s="14"/>
      <c r="RMR846" s="14"/>
      <c r="RMS846" s="14"/>
      <c r="RMT846" s="14"/>
      <c r="RMU846" s="14"/>
      <c r="RMV846" s="14"/>
      <c r="RMW846" s="14"/>
      <c r="RMX846" s="14"/>
      <c r="RMY846" s="14"/>
      <c r="RMZ846" s="14"/>
      <c r="RNA846" s="14"/>
      <c r="RNB846" s="14"/>
      <c r="RNC846" s="14"/>
      <c r="RND846" s="14"/>
      <c r="RNE846" s="14"/>
      <c r="RNF846" s="14"/>
      <c r="RNG846" s="14"/>
      <c r="RNH846" s="14"/>
      <c r="RNI846" s="14"/>
      <c r="RNJ846" s="14"/>
      <c r="RNK846" s="14"/>
      <c r="RNL846" s="14"/>
      <c r="RNM846" s="14"/>
      <c r="RNN846" s="14"/>
      <c r="RNO846" s="14"/>
      <c r="RNP846" s="14"/>
      <c r="RNQ846" s="14"/>
      <c r="RNR846" s="14"/>
      <c r="RNS846" s="14"/>
      <c r="RNT846" s="14"/>
      <c r="RNU846" s="14"/>
      <c r="RNV846" s="14"/>
      <c r="RNW846" s="14"/>
      <c r="RNX846" s="14"/>
      <c r="RNY846" s="14"/>
      <c r="RNZ846" s="14"/>
      <c r="ROA846" s="14"/>
      <c r="ROB846" s="14"/>
      <c r="ROC846" s="14"/>
      <c r="ROD846" s="14"/>
      <c r="ROE846" s="14"/>
      <c r="ROF846" s="14"/>
      <c r="ROG846" s="14"/>
      <c r="ROH846" s="14"/>
      <c r="ROI846" s="14"/>
      <c r="ROJ846" s="14"/>
      <c r="ROK846" s="14"/>
      <c r="ROL846" s="14"/>
      <c r="ROM846" s="14"/>
      <c r="RON846" s="14"/>
      <c r="ROO846" s="14"/>
      <c r="ROP846" s="14"/>
      <c r="ROQ846" s="14"/>
      <c r="ROR846" s="14"/>
      <c r="ROS846" s="14"/>
      <c r="ROT846" s="14"/>
      <c r="ROU846" s="14"/>
      <c r="ROV846" s="14"/>
      <c r="ROW846" s="14"/>
      <c r="ROX846" s="14"/>
      <c r="ROY846" s="14"/>
      <c r="ROZ846" s="14"/>
      <c r="RPA846" s="14"/>
      <c r="RPB846" s="14"/>
      <c r="RPC846" s="14"/>
      <c r="RPD846" s="14"/>
      <c r="RPE846" s="14"/>
      <c r="RPF846" s="14"/>
      <c r="RPG846" s="14"/>
      <c r="RPH846" s="14"/>
      <c r="RPI846" s="14"/>
      <c r="RPJ846" s="14"/>
      <c r="RPK846" s="14"/>
      <c r="RPL846" s="14"/>
      <c r="RPM846" s="14"/>
      <c r="RPN846" s="14"/>
      <c r="RPO846" s="14"/>
      <c r="RPP846" s="14"/>
      <c r="RPQ846" s="14"/>
      <c r="RPR846" s="14"/>
      <c r="RPS846" s="14"/>
      <c r="RPT846" s="14"/>
      <c r="RPU846" s="14"/>
      <c r="RPV846" s="14"/>
      <c r="RPW846" s="14"/>
      <c r="RPX846" s="14"/>
      <c r="RPY846" s="14"/>
      <c r="RPZ846" s="14"/>
      <c r="RQA846" s="14"/>
      <c r="RQB846" s="14"/>
      <c r="RQC846" s="14"/>
      <c r="RQD846" s="14"/>
      <c r="RQE846" s="14"/>
      <c r="RQF846" s="14"/>
      <c r="RQG846" s="14"/>
      <c r="RQH846" s="14"/>
      <c r="RQI846" s="14"/>
      <c r="RQJ846" s="14"/>
      <c r="RQK846" s="14"/>
      <c r="RQL846" s="14"/>
      <c r="RQM846" s="14"/>
      <c r="RQN846" s="14"/>
      <c r="RQO846" s="14"/>
      <c r="RQP846" s="14"/>
      <c r="RQQ846" s="14"/>
      <c r="RQR846" s="14"/>
      <c r="RQS846" s="14"/>
      <c r="RQT846" s="14"/>
      <c r="RQU846" s="14"/>
      <c r="RQV846" s="14"/>
      <c r="RQW846" s="14"/>
      <c r="RQX846" s="14"/>
      <c r="RQY846" s="14"/>
      <c r="RQZ846" s="14"/>
      <c r="RRA846" s="14"/>
      <c r="RRB846" s="14"/>
      <c r="RRC846" s="14"/>
      <c r="RRD846" s="14"/>
      <c r="RRE846" s="14"/>
      <c r="RRF846" s="14"/>
      <c r="RRG846" s="14"/>
      <c r="RRH846" s="14"/>
      <c r="RRI846" s="14"/>
      <c r="RRJ846" s="14"/>
      <c r="RRK846" s="14"/>
      <c r="RRL846" s="14"/>
      <c r="RRM846" s="14"/>
      <c r="RRN846" s="14"/>
      <c r="RRO846" s="14"/>
      <c r="RRP846" s="14"/>
      <c r="RRQ846" s="14"/>
      <c r="RRR846" s="14"/>
      <c r="RRS846" s="14"/>
      <c r="RRT846" s="14"/>
      <c r="RRU846" s="14"/>
      <c r="RRV846" s="14"/>
      <c r="RRW846" s="14"/>
      <c r="RRX846" s="14"/>
      <c r="RRY846" s="14"/>
      <c r="RRZ846" s="14"/>
      <c r="RSA846" s="14"/>
      <c r="RSB846" s="14"/>
      <c r="RSC846" s="14"/>
      <c r="RSD846" s="14"/>
      <c r="RSE846" s="14"/>
      <c r="RSF846" s="14"/>
      <c r="RSG846" s="14"/>
      <c r="RSH846" s="14"/>
      <c r="RSI846" s="14"/>
      <c r="RSJ846" s="14"/>
      <c r="RSK846" s="14"/>
      <c r="RSL846" s="14"/>
      <c r="RSM846" s="14"/>
      <c r="RSN846" s="14"/>
      <c r="RSO846" s="14"/>
      <c r="RSP846" s="14"/>
      <c r="RSQ846" s="14"/>
      <c r="RSR846" s="14"/>
      <c r="RSS846" s="14"/>
      <c r="RST846" s="14"/>
      <c r="RSU846" s="14"/>
      <c r="RSV846" s="14"/>
      <c r="RSW846" s="14"/>
      <c r="RSX846" s="14"/>
      <c r="RSY846" s="14"/>
      <c r="RSZ846" s="14"/>
      <c r="RTA846" s="14"/>
      <c r="RTB846" s="14"/>
      <c r="RTC846" s="14"/>
      <c r="RTD846" s="14"/>
      <c r="RTE846" s="14"/>
      <c r="RTF846" s="14"/>
      <c r="RTG846" s="14"/>
      <c r="RTH846" s="14"/>
      <c r="RTI846" s="14"/>
      <c r="RTJ846" s="14"/>
      <c r="RTK846" s="14"/>
      <c r="RTL846" s="14"/>
      <c r="RTM846" s="14"/>
      <c r="RTN846" s="14"/>
      <c r="RTO846" s="14"/>
      <c r="RTP846" s="14"/>
      <c r="RTQ846" s="14"/>
      <c r="RTR846" s="14"/>
      <c r="RTS846" s="14"/>
      <c r="RTT846" s="14"/>
      <c r="RTU846" s="14"/>
      <c r="RTV846" s="14"/>
      <c r="RTW846" s="14"/>
      <c r="RTX846" s="14"/>
      <c r="RTY846" s="14"/>
      <c r="RTZ846" s="14"/>
      <c r="RUA846" s="14"/>
      <c r="RUB846" s="14"/>
      <c r="RUC846" s="14"/>
      <c r="RUD846" s="14"/>
      <c r="RUE846" s="14"/>
      <c r="RUF846" s="14"/>
      <c r="RUG846" s="14"/>
      <c r="RUH846" s="14"/>
      <c r="RUI846" s="14"/>
      <c r="RUJ846" s="14"/>
      <c r="RUK846" s="14"/>
      <c r="RUL846" s="14"/>
      <c r="RUM846" s="14"/>
      <c r="RUN846" s="14"/>
      <c r="RUO846" s="14"/>
      <c r="RUP846" s="14"/>
      <c r="RUQ846" s="14"/>
      <c r="RUR846" s="14"/>
      <c r="RUS846" s="14"/>
      <c r="RUT846" s="14"/>
      <c r="RUU846" s="14"/>
      <c r="RUV846" s="14"/>
      <c r="RUW846" s="14"/>
      <c r="RUX846" s="14"/>
      <c r="RUY846" s="14"/>
      <c r="RUZ846" s="14"/>
      <c r="RVA846" s="14"/>
      <c r="RVB846" s="14"/>
      <c r="RVC846" s="14"/>
      <c r="RVD846" s="14"/>
      <c r="RVE846" s="14"/>
      <c r="RVF846" s="14"/>
      <c r="RVG846" s="14"/>
      <c r="RVH846" s="14"/>
      <c r="RVI846" s="14"/>
      <c r="RVJ846" s="14"/>
      <c r="RVK846" s="14"/>
      <c r="RVL846" s="14"/>
      <c r="RVM846" s="14"/>
      <c r="RVN846" s="14"/>
      <c r="RVO846" s="14"/>
      <c r="RVP846" s="14"/>
      <c r="RVQ846" s="14"/>
      <c r="RVR846" s="14"/>
      <c r="RVS846" s="14"/>
      <c r="RVT846" s="14"/>
      <c r="RVU846" s="14"/>
      <c r="RVV846" s="14"/>
      <c r="RVW846" s="14"/>
      <c r="RVX846" s="14"/>
      <c r="RVY846" s="14"/>
      <c r="RVZ846" s="14"/>
      <c r="RWA846" s="14"/>
      <c r="RWB846" s="14"/>
      <c r="RWC846" s="14"/>
      <c r="RWD846" s="14"/>
      <c r="RWE846" s="14"/>
      <c r="RWF846" s="14"/>
      <c r="RWG846" s="14"/>
      <c r="RWH846" s="14"/>
      <c r="RWI846" s="14"/>
      <c r="RWJ846" s="14"/>
      <c r="RWK846" s="14"/>
      <c r="RWL846" s="14"/>
      <c r="RWM846" s="14"/>
      <c r="RWN846" s="14"/>
      <c r="RWO846" s="14"/>
      <c r="RWP846" s="14"/>
      <c r="RWQ846" s="14"/>
      <c r="RWR846" s="14"/>
      <c r="RWS846" s="14"/>
      <c r="RWT846" s="14"/>
      <c r="RWU846" s="14"/>
      <c r="RWV846" s="14"/>
      <c r="RWW846" s="14"/>
      <c r="RWX846" s="14"/>
      <c r="RWY846" s="14"/>
      <c r="RWZ846" s="14"/>
      <c r="RXA846" s="14"/>
      <c r="RXB846" s="14"/>
      <c r="RXC846" s="14"/>
      <c r="RXD846" s="14"/>
      <c r="RXE846" s="14"/>
      <c r="RXF846" s="14"/>
      <c r="RXG846" s="14"/>
      <c r="RXH846" s="14"/>
      <c r="RXI846" s="14"/>
      <c r="RXJ846" s="14"/>
      <c r="RXK846" s="14"/>
      <c r="RXL846" s="14"/>
      <c r="RXM846" s="14"/>
      <c r="RXN846" s="14"/>
      <c r="RXO846" s="14"/>
      <c r="RXP846" s="14"/>
      <c r="RXQ846" s="14"/>
      <c r="RXR846" s="14"/>
      <c r="RXS846" s="14"/>
      <c r="RXT846" s="14"/>
      <c r="RXU846" s="14"/>
      <c r="RXV846" s="14"/>
      <c r="RXW846" s="14"/>
      <c r="RXX846" s="14"/>
      <c r="RXY846" s="14"/>
      <c r="RXZ846" s="14"/>
      <c r="RYA846" s="14"/>
      <c r="RYB846" s="14"/>
      <c r="RYC846" s="14"/>
      <c r="RYD846" s="14"/>
      <c r="RYE846" s="14"/>
      <c r="RYF846" s="14"/>
      <c r="RYG846" s="14"/>
      <c r="RYH846" s="14"/>
      <c r="RYI846" s="14"/>
      <c r="RYJ846" s="14"/>
      <c r="RYK846" s="14"/>
      <c r="RYL846" s="14"/>
      <c r="RYM846" s="14"/>
      <c r="RYN846" s="14"/>
      <c r="RYO846" s="14"/>
      <c r="RYP846" s="14"/>
      <c r="RYQ846" s="14"/>
      <c r="RYR846" s="14"/>
      <c r="RYS846" s="14"/>
      <c r="RYT846" s="14"/>
      <c r="RYU846" s="14"/>
      <c r="RYV846" s="14"/>
      <c r="RYW846" s="14"/>
      <c r="RYX846" s="14"/>
      <c r="RYY846" s="14"/>
      <c r="RYZ846" s="14"/>
      <c r="RZA846" s="14"/>
      <c r="RZB846" s="14"/>
      <c r="RZC846" s="14"/>
      <c r="RZD846" s="14"/>
      <c r="RZE846" s="14"/>
      <c r="RZF846" s="14"/>
      <c r="RZG846" s="14"/>
      <c r="RZH846" s="14"/>
      <c r="RZI846" s="14"/>
      <c r="RZJ846" s="14"/>
      <c r="RZK846" s="14"/>
      <c r="RZL846" s="14"/>
      <c r="RZM846" s="14"/>
      <c r="RZN846" s="14"/>
      <c r="RZO846" s="14"/>
      <c r="RZP846" s="14"/>
      <c r="RZQ846" s="14"/>
      <c r="RZR846" s="14"/>
      <c r="RZS846" s="14"/>
      <c r="RZT846" s="14"/>
      <c r="RZU846" s="14"/>
      <c r="RZV846" s="14"/>
      <c r="RZW846" s="14"/>
      <c r="RZX846" s="14"/>
      <c r="RZY846" s="14"/>
      <c r="RZZ846" s="14"/>
      <c r="SAA846" s="14"/>
      <c r="SAB846" s="14"/>
      <c r="SAC846" s="14"/>
      <c r="SAD846" s="14"/>
      <c r="SAE846" s="14"/>
      <c r="SAF846" s="14"/>
      <c r="SAG846" s="14"/>
      <c r="SAH846" s="14"/>
      <c r="SAI846" s="14"/>
      <c r="SAJ846" s="14"/>
      <c r="SAK846" s="14"/>
      <c r="SAL846" s="14"/>
      <c r="SAM846" s="14"/>
      <c r="SAN846" s="14"/>
      <c r="SAO846" s="14"/>
      <c r="SAP846" s="14"/>
      <c r="SAQ846" s="14"/>
      <c r="SAR846" s="14"/>
      <c r="SAS846" s="14"/>
      <c r="SAT846" s="14"/>
      <c r="SAU846" s="14"/>
      <c r="SAV846" s="14"/>
      <c r="SAW846" s="14"/>
      <c r="SAX846" s="14"/>
      <c r="SAY846" s="14"/>
      <c r="SAZ846" s="14"/>
      <c r="SBA846" s="14"/>
      <c r="SBB846" s="14"/>
      <c r="SBC846" s="14"/>
      <c r="SBD846" s="14"/>
      <c r="SBE846" s="14"/>
      <c r="SBF846" s="14"/>
      <c r="SBG846" s="14"/>
      <c r="SBH846" s="14"/>
      <c r="SBI846" s="14"/>
      <c r="SBJ846" s="14"/>
      <c r="SBK846" s="14"/>
      <c r="SBL846" s="14"/>
      <c r="SBM846" s="14"/>
      <c r="SBN846" s="14"/>
      <c r="SBO846" s="14"/>
      <c r="SBP846" s="14"/>
      <c r="SBQ846" s="14"/>
      <c r="SBR846" s="14"/>
      <c r="SBS846" s="14"/>
      <c r="SBT846" s="14"/>
      <c r="SBU846" s="14"/>
      <c r="SBV846" s="14"/>
      <c r="SBW846" s="14"/>
      <c r="SBX846" s="14"/>
      <c r="SBY846" s="14"/>
      <c r="SBZ846" s="14"/>
      <c r="SCA846" s="14"/>
      <c r="SCB846" s="14"/>
      <c r="SCC846" s="14"/>
      <c r="SCD846" s="14"/>
      <c r="SCE846" s="14"/>
      <c r="SCF846" s="14"/>
      <c r="SCG846" s="14"/>
      <c r="SCH846" s="14"/>
      <c r="SCI846" s="14"/>
      <c r="SCJ846" s="14"/>
      <c r="SCK846" s="14"/>
      <c r="SCL846" s="14"/>
      <c r="SCM846" s="14"/>
      <c r="SCN846" s="14"/>
      <c r="SCO846" s="14"/>
      <c r="SCP846" s="14"/>
      <c r="SCQ846" s="14"/>
      <c r="SCR846" s="14"/>
      <c r="SCS846" s="14"/>
      <c r="SCT846" s="14"/>
      <c r="SCU846" s="14"/>
      <c r="SCV846" s="14"/>
      <c r="SCW846" s="14"/>
      <c r="SCX846" s="14"/>
      <c r="SCY846" s="14"/>
      <c r="SCZ846" s="14"/>
      <c r="SDA846" s="14"/>
      <c r="SDB846" s="14"/>
      <c r="SDC846" s="14"/>
      <c r="SDD846" s="14"/>
      <c r="SDE846" s="14"/>
      <c r="SDF846" s="14"/>
      <c r="SDG846" s="14"/>
      <c r="SDH846" s="14"/>
      <c r="SDI846" s="14"/>
      <c r="SDJ846" s="14"/>
      <c r="SDK846" s="14"/>
      <c r="SDL846" s="14"/>
      <c r="SDM846" s="14"/>
      <c r="SDN846" s="14"/>
      <c r="SDO846" s="14"/>
      <c r="SDP846" s="14"/>
      <c r="SDQ846" s="14"/>
      <c r="SDR846" s="14"/>
      <c r="SDS846" s="14"/>
      <c r="SDT846" s="14"/>
      <c r="SDU846" s="14"/>
      <c r="SDV846" s="14"/>
      <c r="SDW846" s="14"/>
      <c r="SDX846" s="14"/>
      <c r="SDY846" s="14"/>
      <c r="SDZ846" s="14"/>
      <c r="SEA846" s="14"/>
      <c r="SEB846" s="14"/>
      <c r="SEC846" s="14"/>
      <c r="SED846" s="14"/>
      <c r="SEE846" s="14"/>
      <c r="SEF846" s="14"/>
      <c r="SEG846" s="14"/>
      <c r="SEH846" s="14"/>
      <c r="SEI846" s="14"/>
      <c r="SEJ846" s="14"/>
      <c r="SEK846" s="14"/>
      <c r="SEL846" s="14"/>
      <c r="SEM846" s="14"/>
      <c r="SEN846" s="14"/>
      <c r="SEO846" s="14"/>
      <c r="SEP846" s="14"/>
      <c r="SEQ846" s="14"/>
      <c r="SER846" s="14"/>
      <c r="SES846" s="14"/>
      <c r="SET846" s="14"/>
      <c r="SEU846" s="14"/>
      <c r="SEV846" s="14"/>
      <c r="SEW846" s="14"/>
      <c r="SEX846" s="14"/>
      <c r="SEY846" s="14"/>
      <c r="SEZ846" s="14"/>
      <c r="SFA846" s="14"/>
      <c r="SFB846" s="14"/>
      <c r="SFC846" s="14"/>
      <c r="SFD846" s="14"/>
      <c r="SFE846" s="14"/>
      <c r="SFF846" s="14"/>
      <c r="SFG846" s="14"/>
      <c r="SFH846" s="14"/>
      <c r="SFI846" s="14"/>
      <c r="SFJ846" s="14"/>
      <c r="SFK846" s="14"/>
      <c r="SFL846" s="14"/>
      <c r="SFM846" s="14"/>
      <c r="SFN846" s="14"/>
      <c r="SFO846" s="14"/>
      <c r="SFP846" s="14"/>
      <c r="SFQ846" s="14"/>
      <c r="SFR846" s="14"/>
      <c r="SFS846" s="14"/>
      <c r="SFT846" s="14"/>
      <c r="SFU846" s="14"/>
      <c r="SFV846" s="14"/>
      <c r="SFW846" s="14"/>
      <c r="SFX846" s="14"/>
      <c r="SFY846" s="14"/>
      <c r="SFZ846" s="14"/>
      <c r="SGA846" s="14"/>
      <c r="SGB846" s="14"/>
      <c r="SGC846" s="14"/>
      <c r="SGD846" s="14"/>
      <c r="SGE846" s="14"/>
      <c r="SGF846" s="14"/>
      <c r="SGG846" s="14"/>
      <c r="SGH846" s="14"/>
      <c r="SGI846" s="14"/>
      <c r="SGJ846" s="14"/>
      <c r="SGK846" s="14"/>
      <c r="SGL846" s="14"/>
      <c r="SGM846" s="14"/>
      <c r="SGN846" s="14"/>
      <c r="SGO846" s="14"/>
      <c r="SGP846" s="14"/>
      <c r="SGQ846" s="14"/>
      <c r="SGR846" s="14"/>
      <c r="SGS846" s="14"/>
      <c r="SGT846" s="14"/>
      <c r="SGU846" s="14"/>
      <c r="SGV846" s="14"/>
      <c r="SGW846" s="14"/>
      <c r="SGX846" s="14"/>
      <c r="SGY846" s="14"/>
      <c r="SGZ846" s="14"/>
      <c r="SHA846" s="14"/>
      <c r="SHB846" s="14"/>
      <c r="SHC846" s="14"/>
      <c r="SHD846" s="14"/>
      <c r="SHE846" s="14"/>
      <c r="SHF846" s="14"/>
      <c r="SHG846" s="14"/>
      <c r="SHH846" s="14"/>
      <c r="SHI846" s="14"/>
      <c r="SHJ846" s="14"/>
      <c r="SHK846" s="14"/>
      <c r="SHL846" s="14"/>
      <c r="SHM846" s="14"/>
      <c r="SHN846" s="14"/>
      <c r="SHO846" s="14"/>
      <c r="SHP846" s="14"/>
      <c r="SHQ846" s="14"/>
      <c r="SHR846" s="14"/>
      <c r="SHS846" s="14"/>
      <c r="SHT846" s="14"/>
      <c r="SHU846" s="14"/>
      <c r="SHV846" s="14"/>
      <c r="SHW846" s="14"/>
      <c r="SHX846" s="14"/>
      <c r="SHY846" s="14"/>
      <c r="SHZ846" s="14"/>
      <c r="SIA846" s="14"/>
      <c r="SIB846" s="14"/>
      <c r="SIC846" s="14"/>
      <c r="SID846" s="14"/>
      <c r="SIE846" s="14"/>
      <c r="SIF846" s="14"/>
      <c r="SIG846" s="14"/>
      <c r="SIH846" s="14"/>
      <c r="SII846" s="14"/>
      <c r="SIJ846" s="14"/>
      <c r="SIK846" s="14"/>
      <c r="SIL846" s="14"/>
      <c r="SIM846" s="14"/>
      <c r="SIN846" s="14"/>
      <c r="SIO846" s="14"/>
      <c r="SIP846" s="14"/>
      <c r="SIQ846" s="14"/>
      <c r="SIR846" s="14"/>
      <c r="SIS846" s="14"/>
      <c r="SIT846" s="14"/>
      <c r="SIU846" s="14"/>
      <c r="SIV846" s="14"/>
      <c r="SIW846" s="14"/>
      <c r="SIX846" s="14"/>
      <c r="SIY846" s="14"/>
      <c r="SIZ846" s="14"/>
      <c r="SJA846" s="14"/>
      <c r="SJB846" s="14"/>
      <c r="SJC846" s="14"/>
      <c r="SJD846" s="14"/>
      <c r="SJE846" s="14"/>
      <c r="SJF846" s="14"/>
      <c r="SJG846" s="14"/>
      <c r="SJH846" s="14"/>
      <c r="SJI846" s="14"/>
      <c r="SJJ846" s="14"/>
      <c r="SJK846" s="14"/>
      <c r="SJL846" s="14"/>
      <c r="SJM846" s="14"/>
      <c r="SJN846" s="14"/>
      <c r="SJO846" s="14"/>
      <c r="SJP846" s="14"/>
      <c r="SJQ846" s="14"/>
      <c r="SJR846" s="14"/>
      <c r="SJS846" s="14"/>
      <c r="SJT846" s="14"/>
      <c r="SJU846" s="14"/>
      <c r="SJV846" s="14"/>
      <c r="SJW846" s="14"/>
      <c r="SJX846" s="14"/>
      <c r="SJY846" s="14"/>
      <c r="SJZ846" s="14"/>
      <c r="SKA846" s="14"/>
      <c r="SKB846" s="14"/>
      <c r="SKC846" s="14"/>
      <c r="SKD846" s="14"/>
      <c r="SKE846" s="14"/>
      <c r="SKF846" s="14"/>
      <c r="SKG846" s="14"/>
      <c r="SKH846" s="14"/>
      <c r="SKI846" s="14"/>
      <c r="SKJ846" s="14"/>
      <c r="SKK846" s="14"/>
      <c r="SKL846" s="14"/>
      <c r="SKM846" s="14"/>
      <c r="SKN846" s="14"/>
      <c r="SKO846" s="14"/>
      <c r="SKP846" s="14"/>
      <c r="SKQ846" s="14"/>
      <c r="SKR846" s="14"/>
      <c r="SKS846" s="14"/>
      <c r="SKT846" s="14"/>
      <c r="SKU846" s="14"/>
      <c r="SKV846" s="14"/>
      <c r="SKW846" s="14"/>
      <c r="SKX846" s="14"/>
      <c r="SKY846" s="14"/>
      <c r="SKZ846" s="14"/>
      <c r="SLA846" s="14"/>
      <c r="SLB846" s="14"/>
      <c r="SLC846" s="14"/>
      <c r="SLD846" s="14"/>
      <c r="SLE846" s="14"/>
      <c r="SLF846" s="14"/>
      <c r="SLG846" s="14"/>
      <c r="SLH846" s="14"/>
      <c r="SLI846" s="14"/>
      <c r="SLJ846" s="14"/>
      <c r="SLK846" s="14"/>
      <c r="SLL846" s="14"/>
      <c r="SLM846" s="14"/>
      <c r="SLN846" s="14"/>
      <c r="SLO846" s="14"/>
      <c r="SLP846" s="14"/>
      <c r="SLQ846" s="14"/>
      <c r="SLR846" s="14"/>
      <c r="SLS846" s="14"/>
      <c r="SLT846" s="14"/>
      <c r="SLU846" s="14"/>
      <c r="SLV846" s="14"/>
      <c r="SLW846" s="14"/>
      <c r="SLX846" s="14"/>
      <c r="SLY846" s="14"/>
      <c r="SLZ846" s="14"/>
      <c r="SMA846" s="14"/>
      <c r="SMB846" s="14"/>
      <c r="SMC846" s="14"/>
      <c r="SMD846" s="14"/>
      <c r="SME846" s="14"/>
      <c r="SMF846" s="14"/>
      <c r="SMG846" s="14"/>
      <c r="SMH846" s="14"/>
      <c r="SMI846" s="14"/>
      <c r="SMJ846" s="14"/>
      <c r="SMK846" s="14"/>
      <c r="SML846" s="14"/>
      <c r="SMM846" s="14"/>
      <c r="SMN846" s="14"/>
      <c r="SMO846" s="14"/>
      <c r="SMP846" s="14"/>
      <c r="SMQ846" s="14"/>
      <c r="SMR846" s="14"/>
      <c r="SMS846" s="14"/>
      <c r="SMT846" s="14"/>
      <c r="SMU846" s="14"/>
      <c r="SMV846" s="14"/>
      <c r="SMW846" s="14"/>
      <c r="SMX846" s="14"/>
      <c r="SMY846" s="14"/>
      <c r="SMZ846" s="14"/>
      <c r="SNA846" s="14"/>
      <c r="SNB846" s="14"/>
      <c r="SNC846" s="14"/>
      <c r="SND846" s="14"/>
      <c r="SNE846" s="14"/>
      <c r="SNF846" s="14"/>
      <c r="SNG846" s="14"/>
      <c r="SNH846" s="14"/>
      <c r="SNI846" s="14"/>
      <c r="SNJ846" s="14"/>
      <c r="SNK846" s="14"/>
      <c r="SNL846" s="14"/>
      <c r="SNM846" s="14"/>
      <c r="SNN846" s="14"/>
      <c r="SNO846" s="14"/>
      <c r="SNP846" s="14"/>
      <c r="SNQ846" s="14"/>
      <c r="SNR846" s="14"/>
      <c r="SNS846" s="14"/>
      <c r="SNT846" s="14"/>
      <c r="SNU846" s="14"/>
      <c r="SNV846" s="14"/>
      <c r="SNW846" s="14"/>
      <c r="SNX846" s="14"/>
      <c r="SNY846" s="14"/>
      <c r="SNZ846" s="14"/>
      <c r="SOA846" s="14"/>
      <c r="SOB846" s="14"/>
      <c r="SOC846" s="14"/>
      <c r="SOD846" s="14"/>
      <c r="SOE846" s="14"/>
      <c r="SOF846" s="14"/>
      <c r="SOG846" s="14"/>
      <c r="SOH846" s="14"/>
      <c r="SOI846" s="14"/>
      <c r="SOJ846" s="14"/>
      <c r="SOK846" s="14"/>
      <c r="SOL846" s="14"/>
      <c r="SOM846" s="14"/>
      <c r="SON846" s="14"/>
      <c r="SOO846" s="14"/>
      <c r="SOP846" s="14"/>
      <c r="SOQ846" s="14"/>
      <c r="SOR846" s="14"/>
      <c r="SOS846" s="14"/>
      <c r="SOT846" s="14"/>
      <c r="SOU846" s="14"/>
      <c r="SOV846" s="14"/>
      <c r="SOW846" s="14"/>
      <c r="SOX846" s="14"/>
      <c r="SOY846" s="14"/>
      <c r="SOZ846" s="14"/>
      <c r="SPA846" s="14"/>
      <c r="SPB846" s="14"/>
      <c r="SPC846" s="14"/>
      <c r="SPD846" s="14"/>
      <c r="SPE846" s="14"/>
      <c r="SPF846" s="14"/>
      <c r="SPG846" s="14"/>
      <c r="SPH846" s="14"/>
      <c r="SPI846" s="14"/>
      <c r="SPJ846" s="14"/>
      <c r="SPK846" s="14"/>
      <c r="SPL846" s="14"/>
      <c r="SPM846" s="14"/>
      <c r="SPN846" s="14"/>
      <c r="SPO846" s="14"/>
      <c r="SPP846" s="14"/>
      <c r="SPQ846" s="14"/>
      <c r="SPR846" s="14"/>
      <c r="SPS846" s="14"/>
      <c r="SPT846" s="14"/>
      <c r="SPU846" s="14"/>
      <c r="SPV846" s="14"/>
      <c r="SPW846" s="14"/>
      <c r="SPX846" s="14"/>
      <c r="SPY846" s="14"/>
      <c r="SPZ846" s="14"/>
      <c r="SQA846" s="14"/>
      <c r="SQB846" s="14"/>
      <c r="SQC846" s="14"/>
      <c r="SQD846" s="14"/>
      <c r="SQE846" s="14"/>
      <c r="SQF846" s="14"/>
      <c r="SQG846" s="14"/>
      <c r="SQH846" s="14"/>
      <c r="SQI846" s="14"/>
      <c r="SQJ846" s="14"/>
      <c r="SQK846" s="14"/>
      <c r="SQL846" s="14"/>
      <c r="SQM846" s="14"/>
      <c r="SQN846" s="14"/>
      <c r="SQO846" s="14"/>
      <c r="SQP846" s="14"/>
      <c r="SQQ846" s="14"/>
      <c r="SQR846" s="14"/>
      <c r="SQS846" s="14"/>
      <c r="SQT846" s="14"/>
      <c r="SQU846" s="14"/>
      <c r="SQV846" s="14"/>
      <c r="SQW846" s="14"/>
      <c r="SQX846" s="14"/>
      <c r="SQY846" s="14"/>
      <c r="SQZ846" s="14"/>
      <c r="SRA846" s="14"/>
      <c r="SRB846" s="14"/>
      <c r="SRC846" s="14"/>
      <c r="SRD846" s="14"/>
      <c r="SRE846" s="14"/>
      <c r="SRF846" s="14"/>
      <c r="SRG846" s="14"/>
      <c r="SRH846" s="14"/>
      <c r="SRI846" s="14"/>
      <c r="SRJ846" s="14"/>
      <c r="SRK846" s="14"/>
      <c r="SRL846" s="14"/>
      <c r="SRM846" s="14"/>
      <c r="SRN846" s="14"/>
      <c r="SRO846" s="14"/>
      <c r="SRP846" s="14"/>
      <c r="SRQ846" s="14"/>
      <c r="SRR846" s="14"/>
      <c r="SRS846" s="14"/>
      <c r="SRT846" s="14"/>
      <c r="SRU846" s="14"/>
      <c r="SRV846" s="14"/>
      <c r="SRW846" s="14"/>
      <c r="SRX846" s="14"/>
      <c r="SRY846" s="14"/>
      <c r="SRZ846" s="14"/>
      <c r="SSA846" s="14"/>
      <c r="SSB846" s="14"/>
      <c r="SSC846" s="14"/>
      <c r="SSD846" s="14"/>
      <c r="SSE846" s="14"/>
      <c r="SSF846" s="14"/>
      <c r="SSG846" s="14"/>
      <c r="SSH846" s="14"/>
      <c r="SSI846" s="14"/>
      <c r="SSJ846" s="14"/>
      <c r="SSK846" s="14"/>
      <c r="SSL846" s="14"/>
      <c r="SSM846" s="14"/>
      <c r="SSN846" s="14"/>
      <c r="SSO846" s="14"/>
      <c r="SSP846" s="14"/>
      <c r="SSQ846" s="14"/>
      <c r="SSR846" s="14"/>
      <c r="SSS846" s="14"/>
      <c r="SST846" s="14"/>
      <c r="SSU846" s="14"/>
      <c r="SSV846" s="14"/>
      <c r="SSW846" s="14"/>
      <c r="SSX846" s="14"/>
      <c r="SSY846" s="14"/>
      <c r="SSZ846" s="14"/>
      <c r="STA846" s="14"/>
      <c r="STB846" s="14"/>
      <c r="STC846" s="14"/>
      <c r="STD846" s="14"/>
      <c r="STE846" s="14"/>
      <c r="STF846" s="14"/>
      <c r="STG846" s="14"/>
      <c r="STH846" s="14"/>
      <c r="STI846" s="14"/>
      <c r="STJ846" s="14"/>
      <c r="STK846" s="14"/>
      <c r="STL846" s="14"/>
      <c r="STM846" s="14"/>
      <c r="STN846" s="14"/>
      <c r="STO846" s="14"/>
      <c r="STP846" s="14"/>
      <c r="STQ846" s="14"/>
      <c r="STR846" s="14"/>
      <c r="STS846" s="14"/>
      <c r="STT846" s="14"/>
      <c r="STU846" s="14"/>
      <c r="STV846" s="14"/>
      <c r="STW846" s="14"/>
      <c r="STX846" s="14"/>
      <c r="STY846" s="14"/>
      <c r="STZ846" s="14"/>
      <c r="SUA846" s="14"/>
      <c r="SUB846" s="14"/>
      <c r="SUC846" s="14"/>
      <c r="SUD846" s="14"/>
      <c r="SUE846" s="14"/>
      <c r="SUF846" s="14"/>
      <c r="SUG846" s="14"/>
      <c r="SUH846" s="14"/>
      <c r="SUI846" s="14"/>
      <c r="SUJ846" s="14"/>
      <c r="SUK846" s="14"/>
      <c r="SUL846" s="14"/>
      <c r="SUM846" s="14"/>
      <c r="SUN846" s="14"/>
      <c r="SUO846" s="14"/>
      <c r="SUP846" s="14"/>
      <c r="SUQ846" s="14"/>
      <c r="SUR846" s="14"/>
      <c r="SUS846" s="14"/>
      <c r="SUT846" s="14"/>
      <c r="SUU846" s="14"/>
      <c r="SUV846" s="14"/>
      <c r="SUW846" s="14"/>
      <c r="SUX846" s="14"/>
      <c r="SUY846" s="14"/>
      <c r="SUZ846" s="14"/>
      <c r="SVA846" s="14"/>
      <c r="SVB846" s="14"/>
      <c r="SVC846" s="14"/>
      <c r="SVD846" s="14"/>
      <c r="SVE846" s="14"/>
      <c r="SVF846" s="14"/>
      <c r="SVG846" s="14"/>
      <c r="SVH846" s="14"/>
      <c r="SVI846" s="14"/>
      <c r="SVJ846" s="14"/>
      <c r="SVK846" s="14"/>
      <c r="SVL846" s="14"/>
      <c r="SVM846" s="14"/>
      <c r="SVN846" s="14"/>
      <c r="SVO846" s="14"/>
      <c r="SVP846" s="14"/>
      <c r="SVQ846" s="14"/>
      <c r="SVR846" s="14"/>
      <c r="SVS846" s="14"/>
      <c r="SVT846" s="14"/>
      <c r="SVU846" s="14"/>
      <c r="SVV846" s="14"/>
      <c r="SVW846" s="14"/>
      <c r="SVX846" s="14"/>
      <c r="SVY846" s="14"/>
      <c r="SVZ846" s="14"/>
      <c r="SWA846" s="14"/>
      <c r="SWB846" s="14"/>
      <c r="SWC846" s="14"/>
      <c r="SWD846" s="14"/>
      <c r="SWE846" s="14"/>
      <c r="SWF846" s="14"/>
      <c r="SWG846" s="14"/>
      <c r="SWH846" s="14"/>
      <c r="SWI846" s="14"/>
      <c r="SWJ846" s="14"/>
      <c r="SWK846" s="14"/>
      <c r="SWL846" s="14"/>
      <c r="SWM846" s="14"/>
      <c r="SWN846" s="14"/>
      <c r="SWO846" s="14"/>
      <c r="SWP846" s="14"/>
      <c r="SWQ846" s="14"/>
      <c r="SWR846" s="14"/>
      <c r="SWS846" s="14"/>
      <c r="SWT846" s="14"/>
      <c r="SWU846" s="14"/>
      <c r="SWV846" s="14"/>
      <c r="SWW846" s="14"/>
      <c r="SWX846" s="14"/>
      <c r="SWY846" s="14"/>
      <c r="SWZ846" s="14"/>
      <c r="SXA846" s="14"/>
      <c r="SXB846" s="14"/>
      <c r="SXC846" s="14"/>
      <c r="SXD846" s="14"/>
      <c r="SXE846" s="14"/>
      <c r="SXF846" s="14"/>
      <c r="SXG846" s="14"/>
      <c r="SXH846" s="14"/>
      <c r="SXI846" s="14"/>
      <c r="SXJ846" s="14"/>
      <c r="SXK846" s="14"/>
      <c r="SXL846" s="14"/>
      <c r="SXM846" s="14"/>
      <c r="SXN846" s="14"/>
      <c r="SXO846" s="14"/>
      <c r="SXP846" s="14"/>
      <c r="SXQ846" s="14"/>
      <c r="SXR846" s="14"/>
      <c r="SXS846" s="14"/>
      <c r="SXT846" s="14"/>
      <c r="SXU846" s="14"/>
      <c r="SXV846" s="14"/>
      <c r="SXW846" s="14"/>
      <c r="SXX846" s="14"/>
      <c r="SXY846" s="14"/>
      <c r="SXZ846" s="14"/>
      <c r="SYA846" s="14"/>
      <c r="SYB846" s="14"/>
      <c r="SYC846" s="14"/>
      <c r="SYD846" s="14"/>
      <c r="SYE846" s="14"/>
      <c r="SYF846" s="14"/>
      <c r="SYG846" s="14"/>
      <c r="SYH846" s="14"/>
      <c r="SYI846" s="14"/>
      <c r="SYJ846" s="14"/>
      <c r="SYK846" s="14"/>
      <c r="SYL846" s="14"/>
      <c r="SYM846" s="14"/>
      <c r="SYN846" s="14"/>
      <c r="SYO846" s="14"/>
      <c r="SYP846" s="14"/>
      <c r="SYQ846" s="14"/>
      <c r="SYR846" s="14"/>
      <c r="SYS846" s="14"/>
      <c r="SYT846" s="14"/>
      <c r="SYU846" s="14"/>
      <c r="SYV846" s="14"/>
      <c r="SYW846" s="14"/>
      <c r="SYX846" s="14"/>
      <c r="SYY846" s="14"/>
      <c r="SYZ846" s="14"/>
      <c r="SZA846" s="14"/>
      <c r="SZB846" s="14"/>
      <c r="SZC846" s="14"/>
      <c r="SZD846" s="14"/>
      <c r="SZE846" s="14"/>
      <c r="SZF846" s="14"/>
      <c r="SZG846" s="14"/>
      <c r="SZH846" s="14"/>
      <c r="SZI846" s="14"/>
      <c r="SZJ846" s="14"/>
      <c r="SZK846" s="14"/>
      <c r="SZL846" s="14"/>
      <c r="SZM846" s="14"/>
      <c r="SZN846" s="14"/>
      <c r="SZO846" s="14"/>
      <c r="SZP846" s="14"/>
      <c r="SZQ846" s="14"/>
      <c r="SZR846" s="14"/>
      <c r="SZS846" s="14"/>
      <c r="SZT846" s="14"/>
      <c r="SZU846" s="14"/>
      <c r="SZV846" s="14"/>
      <c r="SZW846" s="14"/>
      <c r="SZX846" s="14"/>
      <c r="SZY846" s="14"/>
      <c r="SZZ846" s="14"/>
      <c r="TAA846" s="14"/>
      <c r="TAB846" s="14"/>
      <c r="TAC846" s="14"/>
      <c r="TAD846" s="14"/>
      <c r="TAE846" s="14"/>
      <c r="TAF846" s="14"/>
      <c r="TAG846" s="14"/>
      <c r="TAH846" s="14"/>
      <c r="TAI846" s="14"/>
      <c r="TAJ846" s="14"/>
      <c r="TAK846" s="14"/>
      <c r="TAL846" s="14"/>
      <c r="TAM846" s="14"/>
      <c r="TAN846" s="14"/>
      <c r="TAO846" s="14"/>
      <c r="TAP846" s="14"/>
      <c r="TAQ846" s="14"/>
      <c r="TAR846" s="14"/>
      <c r="TAS846" s="14"/>
      <c r="TAT846" s="14"/>
      <c r="TAU846" s="14"/>
      <c r="TAV846" s="14"/>
      <c r="TAW846" s="14"/>
      <c r="TAX846" s="14"/>
      <c r="TAY846" s="14"/>
      <c r="TAZ846" s="14"/>
      <c r="TBA846" s="14"/>
      <c r="TBB846" s="14"/>
      <c r="TBC846" s="14"/>
      <c r="TBD846" s="14"/>
      <c r="TBE846" s="14"/>
      <c r="TBF846" s="14"/>
      <c r="TBG846" s="14"/>
      <c r="TBH846" s="14"/>
      <c r="TBI846" s="14"/>
      <c r="TBJ846" s="14"/>
      <c r="TBK846" s="14"/>
      <c r="TBL846" s="14"/>
      <c r="TBM846" s="14"/>
      <c r="TBN846" s="14"/>
      <c r="TBO846" s="14"/>
      <c r="TBP846" s="14"/>
      <c r="TBQ846" s="14"/>
      <c r="TBR846" s="14"/>
      <c r="TBS846" s="14"/>
      <c r="TBT846" s="14"/>
      <c r="TBU846" s="14"/>
      <c r="TBV846" s="14"/>
      <c r="TBW846" s="14"/>
      <c r="TBX846" s="14"/>
      <c r="TBY846" s="14"/>
      <c r="TBZ846" s="14"/>
      <c r="TCA846" s="14"/>
      <c r="TCB846" s="14"/>
      <c r="TCC846" s="14"/>
      <c r="TCD846" s="14"/>
      <c r="TCE846" s="14"/>
      <c r="TCF846" s="14"/>
      <c r="TCG846" s="14"/>
      <c r="TCH846" s="14"/>
      <c r="TCI846" s="14"/>
      <c r="TCJ846" s="14"/>
      <c r="TCK846" s="14"/>
      <c r="TCL846" s="14"/>
      <c r="TCM846" s="14"/>
      <c r="TCN846" s="14"/>
      <c r="TCO846" s="14"/>
      <c r="TCP846" s="14"/>
      <c r="TCQ846" s="14"/>
      <c r="TCR846" s="14"/>
      <c r="TCS846" s="14"/>
      <c r="TCT846" s="14"/>
      <c r="TCU846" s="14"/>
      <c r="TCV846" s="14"/>
      <c r="TCW846" s="14"/>
      <c r="TCX846" s="14"/>
      <c r="TCY846" s="14"/>
      <c r="TCZ846" s="14"/>
      <c r="TDA846" s="14"/>
      <c r="TDB846" s="14"/>
      <c r="TDC846" s="14"/>
      <c r="TDD846" s="14"/>
      <c r="TDE846" s="14"/>
      <c r="TDF846" s="14"/>
      <c r="TDG846" s="14"/>
      <c r="TDH846" s="14"/>
      <c r="TDI846" s="14"/>
      <c r="TDJ846" s="14"/>
      <c r="TDK846" s="14"/>
      <c r="TDL846" s="14"/>
      <c r="TDM846" s="14"/>
      <c r="TDN846" s="14"/>
      <c r="TDO846" s="14"/>
      <c r="TDP846" s="14"/>
      <c r="TDQ846" s="14"/>
      <c r="TDR846" s="14"/>
      <c r="TDS846" s="14"/>
      <c r="TDT846" s="14"/>
      <c r="TDU846" s="14"/>
      <c r="TDV846" s="14"/>
      <c r="TDW846" s="14"/>
      <c r="TDX846" s="14"/>
      <c r="TDY846" s="14"/>
      <c r="TDZ846" s="14"/>
      <c r="TEA846" s="14"/>
      <c r="TEB846" s="14"/>
      <c r="TEC846" s="14"/>
      <c r="TED846" s="14"/>
      <c r="TEE846" s="14"/>
      <c r="TEF846" s="14"/>
      <c r="TEG846" s="14"/>
      <c r="TEH846" s="14"/>
      <c r="TEI846" s="14"/>
      <c r="TEJ846" s="14"/>
      <c r="TEK846" s="14"/>
      <c r="TEL846" s="14"/>
      <c r="TEM846" s="14"/>
      <c r="TEN846" s="14"/>
      <c r="TEO846" s="14"/>
      <c r="TEP846" s="14"/>
      <c r="TEQ846" s="14"/>
      <c r="TER846" s="14"/>
      <c r="TES846" s="14"/>
      <c r="TET846" s="14"/>
      <c r="TEU846" s="14"/>
      <c r="TEV846" s="14"/>
      <c r="TEW846" s="14"/>
      <c r="TEX846" s="14"/>
      <c r="TEY846" s="14"/>
      <c r="TEZ846" s="14"/>
      <c r="TFA846" s="14"/>
      <c r="TFB846" s="14"/>
      <c r="TFC846" s="14"/>
      <c r="TFD846" s="14"/>
      <c r="TFE846" s="14"/>
      <c r="TFF846" s="14"/>
      <c r="TFG846" s="14"/>
      <c r="TFH846" s="14"/>
      <c r="TFI846" s="14"/>
      <c r="TFJ846" s="14"/>
      <c r="TFK846" s="14"/>
      <c r="TFL846" s="14"/>
      <c r="TFM846" s="14"/>
      <c r="TFN846" s="14"/>
      <c r="TFO846" s="14"/>
      <c r="TFP846" s="14"/>
      <c r="TFQ846" s="14"/>
      <c r="TFR846" s="14"/>
      <c r="TFS846" s="14"/>
      <c r="TFT846" s="14"/>
      <c r="TFU846" s="14"/>
      <c r="TFV846" s="14"/>
      <c r="TFW846" s="14"/>
      <c r="TFX846" s="14"/>
      <c r="TFY846" s="14"/>
      <c r="TFZ846" s="14"/>
      <c r="TGA846" s="14"/>
      <c r="TGB846" s="14"/>
      <c r="TGC846" s="14"/>
      <c r="TGD846" s="14"/>
      <c r="TGE846" s="14"/>
      <c r="TGF846" s="14"/>
      <c r="TGG846" s="14"/>
      <c r="TGH846" s="14"/>
      <c r="TGI846" s="14"/>
      <c r="TGJ846" s="14"/>
      <c r="TGK846" s="14"/>
      <c r="TGL846" s="14"/>
      <c r="TGM846" s="14"/>
      <c r="TGN846" s="14"/>
      <c r="TGO846" s="14"/>
      <c r="TGP846" s="14"/>
      <c r="TGQ846" s="14"/>
      <c r="TGR846" s="14"/>
      <c r="TGS846" s="14"/>
      <c r="TGT846" s="14"/>
      <c r="TGU846" s="14"/>
      <c r="TGV846" s="14"/>
      <c r="TGW846" s="14"/>
      <c r="TGX846" s="14"/>
      <c r="TGY846" s="14"/>
      <c r="TGZ846" s="14"/>
      <c r="THA846" s="14"/>
      <c r="THB846" s="14"/>
      <c r="THC846" s="14"/>
      <c r="THD846" s="14"/>
      <c r="THE846" s="14"/>
      <c r="THF846" s="14"/>
      <c r="THG846" s="14"/>
      <c r="THH846" s="14"/>
      <c r="THI846" s="14"/>
      <c r="THJ846" s="14"/>
      <c r="THK846" s="14"/>
      <c r="THL846" s="14"/>
      <c r="THM846" s="14"/>
      <c r="THN846" s="14"/>
      <c r="THO846" s="14"/>
      <c r="THP846" s="14"/>
      <c r="THQ846" s="14"/>
      <c r="THR846" s="14"/>
      <c r="THS846" s="14"/>
      <c r="THT846" s="14"/>
      <c r="THU846" s="14"/>
      <c r="THV846" s="14"/>
      <c r="THW846" s="14"/>
      <c r="THX846" s="14"/>
      <c r="THY846" s="14"/>
      <c r="THZ846" s="14"/>
      <c r="TIA846" s="14"/>
      <c r="TIB846" s="14"/>
      <c r="TIC846" s="14"/>
      <c r="TID846" s="14"/>
      <c r="TIE846" s="14"/>
      <c r="TIF846" s="14"/>
      <c r="TIG846" s="14"/>
      <c r="TIH846" s="14"/>
      <c r="TII846" s="14"/>
      <c r="TIJ846" s="14"/>
      <c r="TIK846" s="14"/>
      <c r="TIL846" s="14"/>
      <c r="TIM846" s="14"/>
      <c r="TIN846" s="14"/>
      <c r="TIO846" s="14"/>
      <c r="TIP846" s="14"/>
      <c r="TIQ846" s="14"/>
      <c r="TIR846" s="14"/>
      <c r="TIS846" s="14"/>
      <c r="TIT846" s="14"/>
      <c r="TIU846" s="14"/>
      <c r="TIV846" s="14"/>
      <c r="TIW846" s="14"/>
      <c r="TIX846" s="14"/>
      <c r="TIY846" s="14"/>
      <c r="TIZ846" s="14"/>
      <c r="TJA846" s="14"/>
      <c r="TJB846" s="14"/>
      <c r="TJC846" s="14"/>
      <c r="TJD846" s="14"/>
      <c r="TJE846" s="14"/>
      <c r="TJF846" s="14"/>
      <c r="TJG846" s="14"/>
      <c r="TJH846" s="14"/>
      <c r="TJI846" s="14"/>
      <c r="TJJ846" s="14"/>
      <c r="TJK846" s="14"/>
      <c r="TJL846" s="14"/>
      <c r="TJM846" s="14"/>
      <c r="TJN846" s="14"/>
      <c r="TJO846" s="14"/>
      <c r="TJP846" s="14"/>
      <c r="TJQ846" s="14"/>
      <c r="TJR846" s="14"/>
      <c r="TJS846" s="14"/>
      <c r="TJT846" s="14"/>
      <c r="TJU846" s="14"/>
      <c r="TJV846" s="14"/>
      <c r="TJW846" s="14"/>
      <c r="TJX846" s="14"/>
      <c r="TJY846" s="14"/>
      <c r="TJZ846" s="14"/>
      <c r="TKA846" s="14"/>
      <c r="TKB846" s="14"/>
      <c r="TKC846" s="14"/>
      <c r="TKD846" s="14"/>
      <c r="TKE846" s="14"/>
      <c r="TKF846" s="14"/>
      <c r="TKG846" s="14"/>
      <c r="TKH846" s="14"/>
      <c r="TKI846" s="14"/>
      <c r="TKJ846" s="14"/>
      <c r="TKK846" s="14"/>
      <c r="TKL846" s="14"/>
      <c r="TKM846" s="14"/>
      <c r="TKN846" s="14"/>
      <c r="TKO846" s="14"/>
      <c r="TKP846" s="14"/>
      <c r="TKQ846" s="14"/>
      <c r="TKR846" s="14"/>
      <c r="TKS846" s="14"/>
      <c r="TKT846" s="14"/>
      <c r="TKU846" s="14"/>
      <c r="TKV846" s="14"/>
      <c r="TKW846" s="14"/>
      <c r="TKX846" s="14"/>
      <c r="TKY846" s="14"/>
      <c r="TKZ846" s="14"/>
      <c r="TLA846" s="14"/>
      <c r="TLB846" s="14"/>
      <c r="TLC846" s="14"/>
      <c r="TLD846" s="14"/>
      <c r="TLE846" s="14"/>
      <c r="TLF846" s="14"/>
      <c r="TLG846" s="14"/>
      <c r="TLH846" s="14"/>
      <c r="TLI846" s="14"/>
      <c r="TLJ846" s="14"/>
      <c r="TLK846" s="14"/>
      <c r="TLL846" s="14"/>
      <c r="TLM846" s="14"/>
      <c r="TLN846" s="14"/>
      <c r="TLO846" s="14"/>
      <c r="TLP846" s="14"/>
      <c r="TLQ846" s="14"/>
      <c r="TLR846" s="14"/>
      <c r="TLS846" s="14"/>
      <c r="TLT846" s="14"/>
      <c r="TLU846" s="14"/>
      <c r="TLV846" s="14"/>
      <c r="TLW846" s="14"/>
      <c r="TLX846" s="14"/>
      <c r="TLY846" s="14"/>
      <c r="TLZ846" s="14"/>
      <c r="TMA846" s="14"/>
      <c r="TMB846" s="14"/>
      <c r="TMC846" s="14"/>
      <c r="TMD846" s="14"/>
      <c r="TME846" s="14"/>
      <c r="TMF846" s="14"/>
      <c r="TMG846" s="14"/>
      <c r="TMH846" s="14"/>
      <c r="TMI846" s="14"/>
      <c r="TMJ846" s="14"/>
      <c r="TMK846" s="14"/>
      <c r="TML846" s="14"/>
      <c r="TMM846" s="14"/>
      <c r="TMN846" s="14"/>
      <c r="TMO846" s="14"/>
      <c r="TMP846" s="14"/>
      <c r="TMQ846" s="14"/>
      <c r="TMR846" s="14"/>
      <c r="TMS846" s="14"/>
      <c r="TMT846" s="14"/>
      <c r="TMU846" s="14"/>
      <c r="TMV846" s="14"/>
      <c r="TMW846" s="14"/>
      <c r="TMX846" s="14"/>
      <c r="TMY846" s="14"/>
      <c r="TMZ846" s="14"/>
      <c r="TNA846" s="14"/>
      <c r="TNB846" s="14"/>
      <c r="TNC846" s="14"/>
      <c r="TND846" s="14"/>
      <c r="TNE846" s="14"/>
      <c r="TNF846" s="14"/>
      <c r="TNG846" s="14"/>
      <c r="TNH846" s="14"/>
      <c r="TNI846" s="14"/>
      <c r="TNJ846" s="14"/>
      <c r="TNK846" s="14"/>
      <c r="TNL846" s="14"/>
      <c r="TNM846" s="14"/>
      <c r="TNN846" s="14"/>
      <c r="TNO846" s="14"/>
      <c r="TNP846" s="14"/>
      <c r="TNQ846" s="14"/>
      <c r="TNR846" s="14"/>
      <c r="TNS846" s="14"/>
      <c r="TNT846" s="14"/>
      <c r="TNU846" s="14"/>
      <c r="TNV846" s="14"/>
      <c r="TNW846" s="14"/>
      <c r="TNX846" s="14"/>
      <c r="TNY846" s="14"/>
      <c r="TNZ846" s="14"/>
      <c r="TOA846" s="14"/>
      <c r="TOB846" s="14"/>
      <c r="TOC846" s="14"/>
      <c r="TOD846" s="14"/>
      <c r="TOE846" s="14"/>
      <c r="TOF846" s="14"/>
      <c r="TOG846" s="14"/>
      <c r="TOH846" s="14"/>
      <c r="TOI846" s="14"/>
      <c r="TOJ846" s="14"/>
      <c r="TOK846" s="14"/>
      <c r="TOL846" s="14"/>
      <c r="TOM846" s="14"/>
      <c r="TON846" s="14"/>
      <c r="TOO846" s="14"/>
      <c r="TOP846" s="14"/>
      <c r="TOQ846" s="14"/>
      <c r="TOR846" s="14"/>
      <c r="TOS846" s="14"/>
      <c r="TOT846" s="14"/>
      <c r="TOU846" s="14"/>
      <c r="TOV846" s="14"/>
      <c r="TOW846" s="14"/>
      <c r="TOX846" s="14"/>
      <c r="TOY846" s="14"/>
      <c r="TOZ846" s="14"/>
      <c r="TPA846" s="14"/>
      <c r="TPB846" s="14"/>
      <c r="TPC846" s="14"/>
      <c r="TPD846" s="14"/>
      <c r="TPE846" s="14"/>
      <c r="TPF846" s="14"/>
      <c r="TPG846" s="14"/>
      <c r="TPH846" s="14"/>
      <c r="TPI846" s="14"/>
      <c r="TPJ846" s="14"/>
      <c r="TPK846" s="14"/>
      <c r="TPL846" s="14"/>
      <c r="TPM846" s="14"/>
      <c r="TPN846" s="14"/>
      <c r="TPO846" s="14"/>
      <c r="TPP846" s="14"/>
      <c r="TPQ846" s="14"/>
      <c r="TPR846" s="14"/>
      <c r="TPS846" s="14"/>
      <c r="TPT846" s="14"/>
      <c r="TPU846" s="14"/>
      <c r="TPV846" s="14"/>
      <c r="TPW846" s="14"/>
      <c r="TPX846" s="14"/>
      <c r="TPY846" s="14"/>
      <c r="TPZ846" s="14"/>
      <c r="TQA846" s="14"/>
      <c r="TQB846" s="14"/>
      <c r="TQC846" s="14"/>
      <c r="TQD846" s="14"/>
      <c r="TQE846" s="14"/>
      <c r="TQF846" s="14"/>
      <c r="TQG846" s="14"/>
      <c r="TQH846" s="14"/>
      <c r="TQI846" s="14"/>
      <c r="TQJ846" s="14"/>
      <c r="TQK846" s="14"/>
      <c r="TQL846" s="14"/>
      <c r="TQM846" s="14"/>
      <c r="TQN846" s="14"/>
      <c r="TQO846" s="14"/>
      <c r="TQP846" s="14"/>
      <c r="TQQ846" s="14"/>
      <c r="TQR846" s="14"/>
      <c r="TQS846" s="14"/>
      <c r="TQT846" s="14"/>
      <c r="TQU846" s="14"/>
      <c r="TQV846" s="14"/>
      <c r="TQW846" s="14"/>
      <c r="TQX846" s="14"/>
      <c r="TQY846" s="14"/>
      <c r="TQZ846" s="14"/>
      <c r="TRA846" s="14"/>
      <c r="TRB846" s="14"/>
      <c r="TRC846" s="14"/>
      <c r="TRD846" s="14"/>
      <c r="TRE846" s="14"/>
      <c r="TRF846" s="14"/>
      <c r="TRG846" s="14"/>
      <c r="TRH846" s="14"/>
      <c r="TRI846" s="14"/>
      <c r="TRJ846" s="14"/>
      <c r="TRK846" s="14"/>
      <c r="TRL846" s="14"/>
      <c r="TRM846" s="14"/>
      <c r="TRN846" s="14"/>
      <c r="TRO846" s="14"/>
      <c r="TRP846" s="14"/>
      <c r="TRQ846" s="14"/>
      <c r="TRR846" s="14"/>
      <c r="TRS846" s="14"/>
      <c r="TRT846" s="14"/>
      <c r="TRU846" s="14"/>
      <c r="TRV846" s="14"/>
      <c r="TRW846" s="14"/>
      <c r="TRX846" s="14"/>
      <c r="TRY846" s="14"/>
      <c r="TRZ846" s="14"/>
      <c r="TSA846" s="14"/>
      <c r="TSB846" s="14"/>
      <c r="TSC846" s="14"/>
      <c r="TSD846" s="14"/>
      <c r="TSE846" s="14"/>
      <c r="TSF846" s="14"/>
      <c r="TSG846" s="14"/>
      <c r="TSH846" s="14"/>
      <c r="TSI846" s="14"/>
      <c r="TSJ846" s="14"/>
      <c r="TSK846" s="14"/>
      <c r="TSL846" s="14"/>
      <c r="TSM846" s="14"/>
      <c r="TSN846" s="14"/>
      <c r="TSO846" s="14"/>
      <c r="TSP846" s="14"/>
      <c r="TSQ846" s="14"/>
      <c r="TSR846" s="14"/>
      <c r="TSS846" s="14"/>
      <c r="TST846" s="14"/>
      <c r="TSU846" s="14"/>
      <c r="TSV846" s="14"/>
      <c r="TSW846" s="14"/>
      <c r="TSX846" s="14"/>
      <c r="TSY846" s="14"/>
      <c r="TSZ846" s="14"/>
      <c r="TTA846" s="14"/>
      <c r="TTB846" s="14"/>
      <c r="TTC846" s="14"/>
      <c r="TTD846" s="14"/>
      <c r="TTE846" s="14"/>
      <c r="TTF846" s="14"/>
      <c r="TTG846" s="14"/>
      <c r="TTH846" s="14"/>
      <c r="TTI846" s="14"/>
      <c r="TTJ846" s="14"/>
      <c r="TTK846" s="14"/>
      <c r="TTL846" s="14"/>
      <c r="TTM846" s="14"/>
      <c r="TTN846" s="14"/>
      <c r="TTO846" s="14"/>
      <c r="TTP846" s="14"/>
      <c r="TTQ846" s="14"/>
      <c r="TTR846" s="14"/>
      <c r="TTS846" s="14"/>
      <c r="TTT846" s="14"/>
      <c r="TTU846" s="14"/>
      <c r="TTV846" s="14"/>
      <c r="TTW846" s="14"/>
      <c r="TTX846" s="14"/>
      <c r="TTY846" s="14"/>
      <c r="TTZ846" s="14"/>
      <c r="TUA846" s="14"/>
      <c r="TUB846" s="14"/>
      <c r="TUC846" s="14"/>
      <c r="TUD846" s="14"/>
      <c r="TUE846" s="14"/>
      <c r="TUF846" s="14"/>
      <c r="TUG846" s="14"/>
      <c r="TUH846" s="14"/>
      <c r="TUI846" s="14"/>
      <c r="TUJ846" s="14"/>
      <c r="TUK846" s="14"/>
      <c r="TUL846" s="14"/>
      <c r="TUM846" s="14"/>
      <c r="TUN846" s="14"/>
      <c r="TUO846" s="14"/>
      <c r="TUP846" s="14"/>
      <c r="TUQ846" s="14"/>
      <c r="TUR846" s="14"/>
      <c r="TUS846" s="14"/>
      <c r="TUT846" s="14"/>
      <c r="TUU846" s="14"/>
      <c r="TUV846" s="14"/>
      <c r="TUW846" s="14"/>
      <c r="TUX846" s="14"/>
      <c r="TUY846" s="14"/>
      <c r="TUZ846" s="14"/>
      <c r="TVA846" s="14"/>
      <c r="TVB846" s="14"/>
      <c r="TVC846" s="14"/>
      <c r="TVD846" s="14"/>
      <c r="TVE846" s="14"/>
      <c r="TVF846" s="14"/>
      <c r="TVG846" s="14"/>
      <c r="TVH846" s="14"/>
      <c r="TVI846" s="14"/>
      <c r="TVJ846" s="14"/>
      <c r="TVK846" s="14"/>
      <c r="TVL846" s="14"/>
      <c r="TVM846" s="14"/>
      <c r="TVN846" s="14"/>
      <c r="TVO846" s="14"/>
      <c r="TVP846" s="14"/>
      <c r="TVQ846" s="14"/>
      <c r="TVR846" s="14"/>
      <c r="TVS846" s="14"/>
      <c r="TVT846" s="14"/>
      <c r="TVU846" s="14"/>
      <c r="TVV846" s="14"/>
      <c r="TVW846" s="14"/>
      <c r="TVX846" s="14"/>
      <c r="TVY846" s="14"/>
      <c r="TVZ846" s="14"/>
      <c r="TWA846" s="14"/>
      <c r="TWB846" s="14"/>
      <c r="TWC846" s="14"/>
      <c r="TWD846" s="14"/>
      <c r="TWE846" s="14"/>
      <c r="TWF846" s="14"/>
      <c r="TWG846" s="14"/>
      <c r="TWH846" s="14"/>
      <c r="TWI846" s="14"/>
      <c r="TWJ846" s="14"/>
      <c r="TWK846" s="14"/>
      <c r="TWL846" s="14"/>
      <c r="TWM846" s="14"/>
      <c r="TWN846" s="14"/>
      <c r="TWO846" s="14"/>
      <c r="TWP846" s="14"/>
      <c r="TWQ846" s="14"/>
      <c r="TWR846" s="14"/>
      <c r="TWS846" s="14"/>
      <c r="TWT846" s="14"/>
      <c r="TWU846" s="14"/>
      <c r="TWV846" s="14"/>
      <c r="TWW846" s="14"/>
      <c r="TWX846" s="14"/>
      <c r="TWY846" s="14"/>
      <c r="TWZ846" s="14"/>
      <c r="TXA846" s="14"/>
      <c r="TXB846" s="14"/>
      <c r="TXC846" s="14"/>
      <c r="TXD846" s="14"/>
      <c r="TXE846" s="14"/>
      <c r="TXF846" s="14"/>
      <c r="TXG846" s="14"/>
      <c r="TXH846" s="14"/>
      <c r="TXI846" s="14"/>
      <c r="TXJ846" s="14"/>
      <c r="TXK846" s="14"/>
      <c r="TXL846" s="14"/>
      <c r="TXM846" s="14"/>
      <c r="TXN846" s="14"/>
      <c r="TXO846" s="14"/>
      <c r="TXP846" s="14"/>
      <c r="TXQ846" s="14"/>
      <c r="TXR846" s="14"/>
      <c r="TXS846" s="14"/>
      <c r="TXT846" s="14"/>
      <c r="TXU846" s="14"/>
      <c r="TXV846" s="14"/>
      <c r="TXW846" s="14"/>
      <c r="TXX846" s="14"/>
      <c r="TXY846" s="14"/>
      <c r="TXZ846" s="14"/>
      <c r="TYA846" s="14"/>
      <c r="TYB846" s="14"/>
      <c r="TYC846" s="14"/>
      <c r="TYD846" s="14"/>
      <c r="TYE846" s="14"/>
      <c r="TYF846" s="14"/>
      <c r="TYG846" s="14"/>
      <c r="TYH846" s="14"/>
      <c r="TYI846" s="14"/>
      <c r="TYJ846" s="14"/>
      <c r="TYK846" s="14"/>
      <c r="TYL846" s="14"/>
      <c r="TYM846" s="14"/>
      <c r="TYN846" s="14"/>
      <c r="TYO846" s="14"/>
      <c r="TYP846" s="14"/>
      <c r="TYQ846" s="14"/>
      <c r="TYR846" s="14"/>
      <c r="TYS846" s="14"/>
      <c r="TYT846" s="14"/>
      <c r="TYU846" s="14"/>
      <c r="TYV846" s="14"/>
      <c r="TYW846" s="14"/>
      <c r="TYX846" s="14"/>
      <c r="TYY846" s="14"/>
      <c r="TYZ846" s="14"/>
      <c r="TZA846" s="14"/>
      <c r="TZB846" s="14"/>
      <c r="TZC846" s="14"/>
      <c r="TZD846" s="14"/>
      <c r="TZE846" s="14"/>
      <c r="TZF846" s="14"/>
      <c r="TZG846" s="14"/>
      <c r="TZH846" s="14"/>
      <c r="TZI846" s="14"/>
      <c r="TZJ846" s="14"/>
      <c r="TZK846" s="14"/>
      <c r="TZL846" s="14"/>
      <c r="TZM846" s="14"/>
      <c r="TZN846" s="14"/>
      <c r="TZO846" s="14"/>
      <c r="TZP846" s="14"/>
      <c r="TZQ846" s="14"/>
      <c r="TZR846" s="14"/>
      <c r="TZS846" s="14"/>
      <c r="TZT846" s="14"/>
      <c r="TZU846" s="14"/>
      <c r="TZV846" s="14"/>
      <c r="TZW846" s="14"/>
      <c r="TZX846" s="14"/>
      <c r="TZY846" s="14"/>
      <c r="TZZ846" s="14"/>
      <c r="UAA846" s="14"/>
      <c r="UAB846" s="14"/>
      <c r="UAC846" s="14"/>
      <c r="UAD846" s="14"/>
      <c r="UAE846" s="14"/>
      <c r="UAF846" s="14"/>
      <c r="UAG846" s="14"/>
      <c r="UAH846" s="14"/>
      <c r="UAI846" s="14"/>
      <c r="UAJ846" s="14"/>
      <c r="UAK846" s="14"/>
      <c r="UAL846" s="14"/>
      <c r="UAM846" s="14"/>
      <c r="UAN846" s="14"/>
      <c r="UAO846" s="14"/>
      <c r="UAP846" s="14"/>
      <c r="UAQ846" s="14"/>
      <c r="UAR846" s="14"/>
      <c r="UAS846" s="14"/>
      <c r="UAT846" s="14"/>
      <c r="UAU846" s="14"/>
      <c r="UAV846" s="14"/>
      <c r="UAW846" s="14"/>
      <c r="UAX846" s="14"/>
      <c r="UAY846" s="14"/>
      <c r="UAZ846" s="14"/>
      <c r="UBA846" s="14"/>
      <c r="UBB846" s="14"/>
      <c r="UBC846" s="14"/>
      <c r="UBD846" s="14"/>
      <c r="UBE846" s="14"/>
      <c r="UBF846" s="14"/>
      <c r="UBG846" s="14"/>
      <c r="UBH846" s="14"/>
      <c r="UBI846" s="14"/>
      <c r="UBJ846" s="14"/>
      <c r="UBK846" s="14"/>
      <c r="UBL846" s="14"/>
      <c r="UBM846" s="14"/>
      <c r="UBN846" s="14"/>
      <c r="UBO846" s="14"/>
      <c r="UBP846" s="14"/>
      <c r="UBQ846" s="14"/>
      <c r="UBR846" s="14"/>
      <c r="UBS846" s="14"/>
      <c r="UBT846" s="14"/>
      <c r="UBU846" s="14"/>
      <c r="UBV846" s="14"/>
      <c r="UBW846" s="14"/>
      <c r="UBX846" s="14"/>
      <c r="UBY846" s="14"/>
      <c r="UBZ846" s="14"/>
      <c r="UCA846" s="14"/>
      <c r="UCB846" s="14"/>
      <c r="UCC846" s="14"/>
      <c r="UCD846" s="14"/>
      <c r="UCE846" s="14"/>
      <c r="UCF846" s="14"/>
      <c r="UCG846" s="14"/>
      <c r="UCH846" s="14"/>
      <c r="UCI846" s="14"/>
      <c r="UCJ846" s="14"/>
      <c r="UCK846" s="14"/>
      <c r="UCL846" s="14"/>
      <c r="UCM846" s="14"/>
      <c r="UCN846" s="14"/>
      <c r="UCO846" s="14"/>
      <c r="UCP846" s="14"/>
      <c r="UCQ846" s="14"/>
      <c r="UCR846" s="14"/>
      <c r="UCS846" s="14"/>
      <c r="UCT846" s="14"/>
      <c r="UCU846" s="14"/>
      <c r="UCV846" s="14"/>
      <c r="UCW846" s="14"/>
      <c r="UCX846" s="14"/>
      <c r="UCY846" s="14"/>
      <c r="UCZ846" s="14"/>
      <c r="UDA846" s="14"/>
      <c r="UDB846" s="14"/>
      <c r="UDC846" s="14"/>
      <c r="UDD846" s="14"/>
      <c r="UDE846" s="14"/>
      <c r="UDF846" s="14"/>
      <c r="UDG846" s="14"/>
      <c r="UDH846" s="14"/>
      <c r="UDI846" s="14"/>
      <c r="UDJ846" s="14"/>
      <c r="UDK846" s="14"/>
      <c r="UDL846" s="14"/>
      <c r="UDM846" s="14"/>
      <c r="UDN846" s="14"/>
      <c r="UDO846" s="14"/>
      <c r="UDP846" s="14"/>
      <c r="UDQ846" s="14"/>
      <c r="UDR846" s="14"/>
      <c r="UDS846" s="14"/>
      <c r="UDT846" s="14"/>
      <c r="UDU846" s="14"/>
      <c r="UDV846" s="14"/>
      <c r="UDW846" s="14"/>
      <c r="UDX846" s="14"/>
      <c r="UDY846" s="14"/>
      <c r="UDZ846" s="14"/>
      <c r="UEA846" s="14"/>
      <c r="UEB846" s="14"/>
      <c r="UEC846" s="14"/>
      <c r="UED846" s="14"/>
      <c r="UEE846" s="14"/>
      <c r="UEF846" s="14"/>
      <c r="UEG846" s="14"/>
      <c r="UEH846" s="14"/>
      <c r="UEI846" s="14"/>
      <c r="UEJ846" s="14"/>
      <c r="UEK846" s="14"/>
      <c r="UEL846" s="14"/>
      <c r="UEM846" s="14"/>
      <c r="UEN846" s="14"/>
      <c r="UEO846" s="14"/>
      <c r="UEP846" s="14"/>
      <c r="UEQ846" s="14"/>
      <c r="UER846" s="14"/>
      <c r="UES846" s="14"/>
      <c r="UET846" s="14"/>
      <c r="UEU846" s="14"/>
      <c r="UEV846" s="14"/>
      <c r="UEW846" s="14"/>
      <c r="UEX846" s="14"/>
      <c r="UEY846" s="14"/>
      <c r="UEZ846" s="14"/>
      <c r="UFA846" s="14"/>
      <c r="UFB846" s="14"/>
      <c r="UFC846" s="14"/>
      <c r="UFD846" s="14"/>
      <c r="UFE846" s="14"/>
      <c r="UFF846" s="14"/>
      <c r="UFG846" s="14"/>
      <c r="UFH846" s="14"/>
      <c r="UFI846" s="14"/>
      <c r="UFJ846" s="14"/>
      <c r="UFK846" s="14"/>
      <c r="UFL846" s="14"/>
      <c r="UFM846" s="14"/>
      <c r="UFN846" s="14"/>
      <c r="UFO846" s="14"/>
      <c r="UFP846" s="14"/>
      <c r="UFQ846" s="14"/>
      <c r="UFR846" s="14"/>
      <c r="UFS846" s="14"/>
      <c r="UFT846" s="14"/>
      <c r="UFU846" s="14"/>
      <c r="UFV846" s="14"/>
      <c r="UFW846" s="14"/>
      <c r="UFX846" s="14"/>
      <c r="UFY846" s="14"/>
      <c r="UFZ846" s="14"/>
      <c r="UGA846" s="14"/>
      <c r="UGB846" s="14"/>
      <c r="UGC846" s="14"/>
      <c r="UGD846" s="14"/>
      <c r="UGE846" s="14"/>
      <c r="UGF846" s="14"/>
      <c r="UGG846" s="14"/>
      <c r="UGH846" s="14"/>
      <c r="UGI846" s="14"/>
      <c r="UGJ846" s="14"/>
      <c r="UGK846" s="14"/>
      <c r="UGL846" s="14"/>
      <c r="UGM846" s="14"/>
      <c r="UGN846" s="14"/>
      <c r="UGO846" s="14"/>
      <c r="UGP846" s="14"/>
      <c r="UGQ846" s="14"/>
      <c r="UGR846" s="14"/>
      <c r="UGS846" s="14"/>
      <c r="UGT846" s="14"/>
      <c r="UGU846" s="14"/>
      <c r="UGV846" s="14"/>
      <c r="UGW846" s="14"/>
      <c r="UGX846" s="14"/>
      <c r="UGY846" s="14"/>
      <c r="UGZ846" s="14"/>
      <c r="UHA846" s="14"/>
      <c r="UHB846" s="14"/>
      <c r="UHC846" s="14"/>
      <c r="UHD846" s="14"/>
      <c r="UHE846" s="14"/>
      <c r="UHF846" s="14"/>
      <c r="UHG846" s="14"/>
      <c r="UHH846" s="14"/>
      <c r="UHI846" s="14"/>
      <c r="UHJ846" s="14"/>
      <c r="UHK846" s="14"/>
      <c r="UHL846" s="14"/>
      <c r="UHM846" s="14"/>
      <c r="UHN846" s="14"/>
      <c r="UHO846" s="14"/>
      <c r="UHP846" s="14"/>
      <c r="UHQ846" s="14"/>
      <c r="UHR846" s="14"/>
      <c r="UHS846" s="14"/>
      <c r="UHT846" s="14"/>
      <c r="UHU846" s="14"/>
      <c r="UHV846" s="14"/>
      <c r="UHW846" s="14"/>
      <c r="UHX846" s="14"/>
      <c r="UHY846" s="14"/>
      <c r="UHZ846" s="14"/>
      <c r="UIA846" s="14"/>
      <c r="UIB846" s="14"/>
      <c r="UIC846" s="14"/>
      <c r="UID846" s="14"/>
      <c r="UIE846" s="14"/>
      <c r="UIF846" s="14"/>
      <c r="UIG846" s="14"/>
      <c r="UIH846" s="14"/>
      <c r="UII846" s="14"/>
      <c r="UIJ846" s="14"/>
      <c r="UIK846" s="14"/>
      <c r="UIL846" s="14"/>
      <c r="UIM846" s="14"/>
      <c r="UIN846" s="14"/>
      <c r="UIO846" s="14"/>
      <c r="UIP846" s="14"/>
      <c r="UIQ846" s="14"/>
      <c r="UIR846" s="14"/>
      <c r="UIS846" s="14"/>
      <c r="UIT846" s="14"/>
      <c r="UIU846" s="14"/>
      <c r="UIV846" s="14"/>
      <c r="UIW846" s="14"/>
      <c r="UIX846" s="14"/>
      <c r="UIY846" s="14"/>
      <c r="UIZ846" s="14"/>
      <c r="UJA846" s="14"/>
      <c r="UJB846" s="14"/>
      <c r="UJC846" s="14"/>
      <c r="UJD846" s="14"/>
      <c r="UJE846" s="14"/>
      <c r="UJF846" s="14"/>
      <c r="UJG846" s="14"/>
      <c r="UJH846" s="14"/>
      <c r="UJI846" s="14"/>
      <c r="UJJ846" s="14"/>
      <c r="UJK846" s="14"/>
      <c r="UJL846" s="14"/>
      <c r="UJM846" s="14"/>
      <c r="UJN846" s="14"/>
      <c r="UJO846" s="14"/>
      <c r="UJP846" s="14"/>
      <c r="UJQ846" s="14"/>
      <c r="UJR846" s="14"/>
      <c r="UJS846" s="14"/>
      <c r="UJT846" s="14"/>
      <c r="UJU846" s="14"/>
      <c r="UJV846" s="14"/>
      <c r="UJW846" s="14"/>
      <c r="UJX846" s="14"/>
      <c r="UJY846" s="14"/>
      <c r="UJZ846" s="14"/>
      <c r="UKA846" s="14"/>
      <c r="UKB846" s="14"/>
      <c r="UKC846" s="14"/>
      <c r="UKD846" s="14"/>
      <c r="UKE846" s="14"/>
      <c r="UKF846" s="14"/>
      <c r="UKG846" s="14"/>
      <c r="UKH846" s="14"/>
      <c r="UKI846" s="14"/>
      <c r="UKJ846" s="14"/>
      <c r="UKK846" s="14"/>
      <c r="UKL846" s="14"/>
      <c r="UKM846" s="14"/>
      <c r="UKN846" s="14"/>
      <c r="UKO846" s="14"/>
      <c r="UKP846" s="14"/>
      <c r="UKQ846" s="14"/>
      <c r="UKR846" s="14"/>
      <c r="UKS846" s="14"/>
      <c r="UKT846" s="14"/>
      <c r="UKU846" s="14"/>
      <c r="UKV846" s="14"/>
      <c r="UKW846" s="14"/>
      <c r="UKX846" s="14"/>
      <c r="UKY846" s="14"/>
      <c r="UKZ846" s="14"/>
      <c r="ULA846" s="14"/>
      <c r="ULB846" s="14"/>
      <c r="ULC846" s="14"/>
      <c r="ULD846" s="14"/>
      <c r="ULE846" s="14"/>
      <c r="ULF846" s="14"/>
      <c r="ULG846" s="14"/>
      <c r="ULH846" s="14"/>
      <c r="ULI846" s="14"/>
      <c r="ULJ846" s="14"/>
      <c r="ULK846" s="14"/>
      <c r="ULL846" s="14"/>
      <c r="ULM846" s="14"/>
      <c r="ULN846" s="14"/>
      <c r="ULO846" s="14"/>
      <c r="ULP846" s="14"/>
      <c r="ULQ846" s="14"/>
      <c r="ULR846" s="14"/>
      <c r="ULS846" s="14"/>
      <c r="ULT846" s="14"/>
      <c r="ULU846" s="14"/>
      <c r="ULV846" s="14"/>
      <c r="ULW846" s="14"/>
      <c r="ULX846" s="14"/>
      <c r="ULY846" s="14"/>
      <c r="ULZ846" s="14"/>
      <c r="UMA846" s="14"/>
      <c r="UMB846" s="14"/>
      <c r="UMC846" s="14"/>
      <c r="UMD846" s="14"/>
      <c r="UME846" s="14"/>
      <c r="UMF846" s="14"/>
      <c r="UMG846" s="14"/>
      <c r="UMH846" s="14"/>
      <c r="UMI846" s="14"/>
      <c r="UMJ846" s="14"/>
      <c r="UMK846" s="14"/>
      <c r="UML846" s="14"/>
      <c r="UMM846" s="14"/>
      <c r="UMN846" s="14"/>
      <c r="UMO846" s="14"/>
      <c r="UMP846" s="14"/>
      <c r="UMQ846" s="14"/>
      <c r="UMR846" s="14"/>
      <c r="UMS846" s="14"/>
      <c r="UMT846" s="14"/>
      <c r="UMU846" s="14"/>
      <c r="UMV846" s="14"/>
      <c r="UMW846" s="14"/>
      <c r="UMX846" s="14"/>
      <c r="UMY846" s="14"/>
      <c r="UMZ846" s="14"/>
      <c r="UNA846" s="14"/>
      <c r="UNB846" s="14"/>
      <c r="UNC846" s="14"/>
      <c r="UND846" s="14"/>
      <c r="UNE846" s="14"/>
      <c r="UNF846" s="14"/>
      <c r="UNG846" s="14"/>
      <c r="UNH846" s="14"/>
      <c r="UNI846" s="14"/>
      <c r="UNJ846" s="14"/>
      <c r="UNK846" s="14"/>
      <c r="UNL846" s="14"/>
      <c r="UNM846" s="14"/>
      <c r="UNN846" s="14"/>
      <c r="UNO846" s="14"/>
      <c r="UNP846" s="14"/>
      <c r="UNQ846" s="14"/>
      <c r="UNR846" s="14"/>
      <c r="UNS846" s="14"/>
      <c r="UNT846" s="14"/>
      <c r="UNU846" s="14"/>
      <c r="UNV846" s="14"/>
      <c r="UNW846" s="14"/>
      <c r="UNX846" s="14"/>
      <c r="UNY846" s="14"/>
      <c r="UNZ846" s="14"/>
      <c r="UOA846" s="14"/>
      <c r="UOB846" s="14"/>
      <c r="UOC846" s="14"/>
      <c r="UOD846" s="14"/>
      <c r="UOE846" s="14"/>
      <c r="UOF846" s="14"/>
      <c r="UOG846" s="14"/>
      <c r="UOH846" s="14"/>
      <c r="UOI846" s="14"/>
      <c r="UOJ846" s="14"/>
      <c r="UOK846" s="14"/>
      <c r="UOL846" s="14"/>
      <c r="UOM846" s="14"/>
      <c r="UON846" s="14"/>
      <c r="UOO846" s="14"/>
      <c r="UOP846" s="14"/>
      <c r="UOQ846" s="14"/>
      <c r="UOR846" s="14"/>
      <c r="UOS846" s="14"/>
      <c r="UOT846" s="14"/>
      <c r="UOU846" s="14"/>
      <c r="UOV846" s="14"/>
      <c r="UOW846" s="14"/>
      <c r="UOX846" s="14"/>
      <c r="UOY846" s="14"/>
      <c r="UOZ846" s="14"/>
      <c r="UPA846" s="14"/>
      <c r="UPB846" s="14"/>
      <c r="UPC846" s="14"/>
      <c r="UPD846" s="14"/>
      <c r="UPE846" s="14"/>
      <c r="UPF846" s="14"/>
      <c r="UPG846" s="14"/>
      <c r="UPH846" s="14"/>
      <c r="UPI846" s="14"/>
      <c r="UPJ846" s="14"/>
      <c r="UPK846" s="14"/>
      <c r="UPL846" s="14"/>
      <c r="UPM846" s="14"/>
      <c r="UPN846" s="14"/>
      <c r="UPO846" s="14"/>
      <c r="UPP846" s="14"/>
      <c r="UPQ846" s="14"/>
      <c r="UPR846" s="14"/>
      <c r="UPS846" s="14"/>
      <c r="UPT846" s="14"/>
      <c r="UPU846" s="14"/>
      <c r="UPV846" s="14"/>
      <c r="UPW846" s="14"/>
      <c r="UPX846" s="14"/>
      <c r="UPY846" s="14"/>
      <c r="UPZ846" s="14"/>
      <c r="UQA846" s="14"/>
      <c r="UQB846" s="14"/>
      <c r="UQC846" s="14"/>
      <c r="UQD846" s="14"/>
      <c r="UQE846" s="14"/>
      <c r="UQF846" s="14"/>
      <c r="UQG846" s="14"/>
      <c r="UQH846" s="14"/>
      <c r="UQI846" s="14"/>
      <c r="UQJ846" s="14"/>
      <c r="UQK846" s="14"/>
      <c r="UQL846" s="14"/>
      <c r="UQM846" s="14"/>
      <c r="UQN846" s="14"/>
      <c r="UQO846" s="14"/>
      <c r="UQP846" s="14"/>
      <c r="UQQ846" s="14"/>
      <c r="UQR846" s="14"/>
      <c r="UQS846" s="14"/>
      <c r="UQT846" s="14"/>
      <c r="UQU846" s="14"/>
      <c r="UQV846" s="14"/>
      <c r="UQW846" s="14"/>
      <c r="UQX846" s="14"/>
      <c r="UQY846" s="14"/>
      <c r="UQZ846" s="14"/>
      <c r="URA846" s="14"/>
      <c r="URB846" s="14"/>
      <c r="URC846" s="14"/>
      <c r="URD846" s="14"/>
      <c r="URE846" s="14"/>
      <c r="URF846" s="14"/>
      <c r="URG846" s="14"/>
      <c r="URH846" s="14"/>
      <c r="URI846" s="14"/>
      <c r="URJ846" s="14"/>
      <c r="URK846" s="14"/>
      <c r="URL846" s="14"/>
      <c r="URM846" s="14"/>
      <c r="URN846" s="14"/>
      <c r="URO846" s="14"/>
      <c r="URP846" s="14"/>
      <c r="URQ846" s="14"/>
      <c r="URR846" s="14"/>
      <c r="URS846" s="14"/>
      <c r="URT846" s="14"/>
      <c r="URU846" s="14"/>
      <c r="URV846" s="14"/>
      <c r="URW846" s="14"/>
      <c r="URX846" s="14"/>
      <c r="URY846" s="14"/>
      <c r="URZ846" s="14"/>
      <c r="USA846" s="14"/>
      <c r="USB846" s="14"/>
      <c r="USC846" s="14"/>
      <c r="USD846" s="14"/>
      <c r="USE846" s="14"/>
      <c r="USF846" s="14"/>
      <c r="USG846" s="14"/>
      <c r="USH846" s="14"/>
      <c r="USI846" s="14"/>
      <c r="USJ846" s="14"/>
      <c r="USK846" s="14"/>
      <c r="USL846" s="14"/>
      <c r="USM846" s="14"/>
      <c r="USN846" s="14"/>
      <c r="USO846" s="14"/>
      <c r="USP846" s="14"/>
      <c r="USQ846" s="14"/>
      <c r="USR846" s="14"/>
      <c r="USS846" s="14"/>
      <c r="UST846" s="14"/>
      <c r="USU846" s="14"/>
      <c r="USV846" s="14"/>
      <c r="USW846" s="14"/>
      <c r="USX846" s="14"/>
      <c r="USY846" s="14"/>
      <c r="USZ846" s="14"/>
      <c r="UTA846" s="14"/>
      <c r="UTB846" s="14"/>
      <c r="UTC846" s="14"/>
      <c r="UTD846" s="14"/>
      <c r="UTE846" s="14"/>
      <c r="UTF846" s="14"/>
      <c r="UTG846" s="14"/>
      <c r="UTH846" s="14"/>
      <c r="UTI846" s="14"/>
      <c r="UTJ846" s="14"/>
      <c r="UTK846" s="14"/>
      <c r="UTL846" s="14"/>
      <c r="UTM846" s="14"/>
      <c r="UTN846" s="14"/>
      <c r="UTO846" s="14"/>
      <c r="UTP846" s="14"/>
      <c r="UTQ846" s="14"/>
      <c r="UTR846" s="14"/>
      <c r="UTS846" s="14"/>
      <c r="UTT846" s="14"/>
      <c r="UTU846" s="14"/>
      <c r="UTV846" s="14"/>
      <c r="UTW846" s="14"/>
      <c r="UTX846" s="14"/>
      <c r="UTY846" s="14"/>
      <c r="UTZ846" s="14"/>
      <c r="UUA846" s="14"/>
      <c r="UUB846" s="14"/>
      <c r="UUC846" s="14"/>
      <c r="UUD846" s="14"/>
      <c r="UUE846" s="14"/>
      <c r="UUF846" s="14"/>
      <c r="UUG846" s="14"/>
      <c r="UUH846" s="14"/>
      <c r="UUI846" s="14"/>
      <c r="UUJ846" s="14"/>
      <c r="UUK846" s="14"/>
      <c r="UUL846" s="14"/>
      <c r="UUM846" s="14"/>
      <c r="UUN846" s="14"/>
      <c r="UUO846" s="14"/>
      <c r="UUP846" s="14"/>
      <c r="UUQ846" s="14"/>
      <c r="UUR846" s="14"/>
      <c r="UUS846" s="14"/>
      <c r="UUT846" s="14"/>
      <c r="UUU846" s="14"/>
      <c r="UUV846" s="14"/>
      <c r="UUW846" s="14"/>
      <c r="UUX846" s="14"/>
      <c r="UUY846" s="14"/>
      <c r="UUZ846" s="14"/>
      <c r="UVA846" s="14"/>
      <c r="UVB846" s="14"/>
      <c r="UVC846" s="14"/>
      <c r="UVD846" s="14"/>
      <c r="UVE846" s="14"/>
      <c r="UVF846" s="14"/>
      <c r="UVG846" s="14"/>
      <c r="UVH846" s="14"/>
      <c r="UVI846" s="14"/>
      <c r="UVJ846" s="14"/>
      <c r="UVK846" s="14"/>
      <c r="UVL846" s="14"/>
      <c r="UVM846" s="14"/>
      <c r="UVN846" s="14"/>
      <c r="UVO846" s="14"/>
      <c r="UVP846" s="14"/>
      <c r="UVQ846" s="14"/>
      <c r="UVR846" s="14"/>
      <c r="UVS846" s="14"/>
      <c r="UVT846" s="14"/>
      <c r="UVU846" s="14"/>
      <c r="UVV846" s="14"/>
      <c r="UVW846" s="14"/>
      <c r="UVX846" s="14"/>
      <c r="UVY846" s="14"/>
      <c r="UVZ846" s="14"/>
      <c r="UWA846" s="14"/>
      <c r="UWB846" s="14"/>
      <c r="UWC846" s="14"/>
      <c r="UWD846" s="14"/>
      <c r="UWE846" s="14"/>
      <c r="UWF846" s="14"/>
      <c r="UWG846" s="14"/>
      <c r="UWH846" s="14"/>
      <c r="UWI846" s="14"/>
      <c r="UWJ846" s="14"/>
      <c r="UWK846" s="14"/>
      <c r="UWL846" s="14"/>
      <c r="UWM846" s="14"/>
      <c r="UWN846" s="14"/>
      <c r="UWO846" s="14"/>
      <c r="UWP846" s="14"/>
      <c r="UWQ846" s="14"/>
      <c r="UWR846" s="14"/>
      <c r="UWS846" s="14"/>
      <c r="UWT846" s="14"/>
      <c r="UWU846" s="14"/>
      <c r="UWV846" s="14"/>
      <c r="UWW846" s="14"/>
      <c r="UWX846" s="14"/>
      <c r="UWY846" s="14"/>
      <c r="UWZ846" s="14"/>
      <c r="UXA846" s="14"/>
      <c r="UXB846" s="14"/>
      <c r="UXC846" s="14"/>
      <c r="UXD846" s="14"/>
      <c r="UXE846" s="14"/>
      <c r="UXF846" s="14"/>
      <c r="UXG846" s="14"/>
      <c r="UXH846" s="14"/>
      <c r="UXI846" s="14"/>
      <c r="UXJ846" s="14"/>
      <c r="UXK846" s="14"/>
      <c r="UXL846" s="14"/>
      <c r="UXM846" s="14"/>
      <c r="UXN846" s="14"/>
      <c r="UXO846" s="14"/>
      <c r="UXP846" s="14"/>
      <c r="UXQ846" s="14"/>
      <c r="UXR846" s="14"/>
      <c r="UXS846" s="14"/>
      <c r="UXT846" s="14"/>
      <c r="UXU846" s="14"/>
      <c r="UXV846" s="14"/>
      <c r="UXW846" s="14"/>
      <c r="UXX846" s="14"/>
      <c r="UXY846" s="14"/>
      <c r="UXZ846" s="14"/>
      <c r="UYA846" s="14"/>
      <c r="UYB846" s="14"/>
      <c r="UYC846" s="14"/>
      <c r="UYD846" s="14"/>
      <c r="UYE846" s="14"/>
      <c r="UYF846" s="14"/>
      <c r="UYG846" s="14"/>
      <c r="UYH846" s="14"/>
      <c r="UYI846" s="14"/>
      <c r="UYJ846" s="14"/>
      <c r="UYK846" s="14"/>
      <c r="UYL846" s="14"/>
      <c r="UYM846" s="14"/>
      <c r="UYN846" s="14"/>
      <c r="UYO846" s="14"/>
      <c r="UYP846" s="14"/>
      <c r="UYQ846" s="14"/>
      <c r="UYR846" s="14"/>
      <c r="UYS846" s="14"/>
      <c r="UYT846" s="14"/>
      <c r="UYU846" s="14"/>
      <c r="UYV846" s="14"/>
      <c r="UYW846" s="14"/>
      <c r="UYX846" s="14"/>
      <c r="UYY846" s="14"/>
      <c r="UYZ846" s="14"/>
      <c r="UZA846" s="14"/>
      <c r="UZB846" s="14"/>
      <c r="UZC846" s="14"/>
      <c r="UZD846" s="14"/>
      <c r="UZE846" s="14"/>
      <c r="UZF846" s="14"/>
      <c r="UZG846" s="14"/>
      <c r="UZH846" s="14"/>
      <c r="UZI846" s="14"/>
      <c r="UZJ846" s="14"/>
      <c r="UZK846" s="14"/>
      <c r="UZL846" s="14"/>
      <c r="UZM846" s="14"/>
      <c r="UZN846" s="14"/>
      <c r="UZO846" s="14"/>
      <c r="UZP846" s="14"/>
      <c r="UZQ846" s="14"/>
      <c r="UZR846" s="14"/>
      <c r="UZS846" s="14"/>
      <c r="UZT846" s="14"/>
      <c r="UZU846" s="14"/>
      <c r="UZV846" s="14"/>
      <c r="UZW846" s="14"/>
      <c r="UZX846" s="14"/>
      <c r="UZY846" s="14"/>
      <c r="UZZ846" s="14"/>
      <c r="VAA846" s="14"/>
      <c r="VAB846" s="14"/>
      <c r="VAC846" s="14"/>
      <c r="VAD846" s="14"/>
      <c r="VAE846" s="14"/>
      <c r="VAF846" s="14"/>
      <c r="VAG846" s="14"/>
      <c r="VAH846" s="14"/>
      <c r="VAI846" s="14"/>
      <c r="VAJ846" s="14"/>
      <c r="VAK846" s="14"/>
      <c r="VAL846" s="14"/>
      <c r="VAM846" s="14"/>
      <c r="VAN846" s="14"/>
      <c r="VAO846" s="14"/>
      <c r="VAP846" s="14"/>
      <c r="VAQ846" s="14"/>
      <c r="VAR846" s="14"/>
      <c r="VAS846" s="14"/>
      <c r="VAT846" s="14"/>
      <c r="VAU846" s="14"/>
      <c r="VAV846" s="14"/>
      <c r="VAW846" s="14"/>
      <c r="VAX846" s="14"/>
      <c r="VAY846" s="14"/>
      <c r="VAZ846" s="14"/>
      <c r="VBA846" s="14"/>
      <c r="VBB846" s="14"/>
      <c r="VBC846" s="14"/>
      <c r="VBD846" s="14"/>
      <c r="VBE846" s="14"/>
      <c r="VBF846" s="14"/>
      <c r="VBG846" s="14"/>
      <c r="VBH846" s="14"/>
      <c r="VBI846" s="14"/>
      <c r="VBJ846" s="14"/>
      <c r="VBK846" s="14"/>
      <c r="VBL846" s="14"/>
      <c r="VBM846" s="14"/>
      <c r="VBN846" s="14"/>
      <c r="VBO846" s="14"/>
      <c r="VBP846" s="14"/>
      <c r="VBQ846" s="14"/>
      <c r="VBR846" s="14"/>
      <c r="VBS846" s="14"/>
      <c r="VBT846" s="14"/>
      <c r="VBU846" s="14"/>
      <c r="VBV846" s="14"/>
      <c r="VBW846" s="14"/>
      <c r="VBX846" s="14"/>
      <c r="VBY846" s="14"/>
      <c r="VBZ846" s="14"/>
      <c r="VCA846" s="14"/>
      <c r="VCB846" s="14"/>
      <c r="VCC846" s="14"/>
      <c r="VCD846" s="14"/>
      <c r="VCE846" s="14"/>
      <c r="VCF846" s="14"/>
      <c r="VCG846" s="14"/>
      <c r="VCH846" s="14"/>
      <c r="VCI846" s="14"/>
      <c r="VCJ846" s="14"/>
      <c r="VCK846" s="14"/>
      <c r="VCL846" s="14"/>
      <c r="VCM846" s="14"/>
      <c r="VCN846" s="14"/>
      <c r="VCO846" s="14"/>
      <c r="VCP846" s="14"/>
      <c r="VCQ846" s="14"/>
      <c r="VCR846" s="14"/>
      <c r="VCS846" s="14"/>
      <c r="VCT846" s="14"/>
      <c r="VCU846" s="14"/>
      <c r="VCV846" s="14"/>
      <c r="VCW846" s="14"/>
      <c r="VCX846" s="14"/>
      <c r="VCY846" s="14"/>
      <c r="VCZ846" s="14"/>
      <c r="VDA846" s="14"/>
      <c r="VDB846" s="14"/>
      <c r="VDC846" s="14"/>
      <c r="VDD846" s="14"/>
      <c r="VDE846" s="14"/>
      <c r="VDF846" s="14"/>
      <c r="VDG846" s="14"/>
      <c r="VDH846" s="14"/>
      <c r="VDI846" s="14"/>
      <c r="VDJ846" s="14"/>
      <c r="VDK846" s="14"/>
      <c r="VDL846" s="14"/>
      <c r="VDM846" s="14"/>
      <c r="VDN846" s="14"/>
      <c r="VDO846" s="14"/>
      <c r="VDP846" s="14"/>
      <c r="VDQ846" s="14"/>
      <c r="VDR846" s="14"/>
      <c r="VDS846" s="14"/>
      <c r="VDT846" s="14"/>
      <c r="VDU846" s="14"/>
      <c r="VDV846" s="14"/>
      <c r="VDW846" s="14"/>
      <c r="VDX846" s="14"/>
      <c r="VDY846" s="14"/>
      <c r="VDZ846" s="14"/>
      <c r="VEA846" s="14"/>
      <c r="VEB846" s="14"/>
      <c r="VEC846" s="14"/>
      <c r="VED846" s="14"/>
      <c r="VEE846" s="14"/>
      <c r="VEF846" s="14"/>
      <c r="VEG846" s="14"/>
      <c r="VEH846" s="14"/>
      <c r="VEI846" s="14"/>
      <c r="VEJ846" s="14"/>
      <c r="VEK846" s="14"/>
      <c r="VEL846" s="14"/>
      <c r="VEM846" s="14"/>
      <c r="VEN846" s="14"/>
      <c r="VEO846" s="14"/>
      <c r="VEP846" s="14"/>
      <c r="VEQ846" s="14"/>
      <c r="VER846" s="14"/>
      <c r="VES846" s="14"/>
      <c r="VET846" s="14"/>
      <c r="VEU846" s="14"/>
      <c r="VEV846" s="14"/>
      <c r="VEW846" s="14"/>
      <c r="VEX846" s="14"/>
      <c r="VEY846" s="14"/>
      <c r="VEZ846" s="14"/>
      <c r="VFA846" s="14"/>
      <c r="VFB846" s="14"/>
      <c r="VFC846" s="14"/>
      <c r="VFD846" s="14"/>
      <c r="VFE846" s="14"/>
      <c r="VFF846" s="14"/>
      <c r="VFG846" s="14"/>
      <c r="VFH846" s="14"/>
      <c r="VFI846" s="14"/>
      <c r="VFJ846" s="14"/>
      <c r="VFK846" s="14"/>
      <c r="VFL846" s="14"/>
      <c r="VFM846" s="14"/>
      <c r="VFN846" s="14"/>
      <c r="VFO846" s="14"/>
      <c r="VFP846" s="14"/>
      <c r="VFQ846" s="14"/>
      <c r="VFR846" s="14"/>
      <c r="VFS846" s="14"/>
      <c r="VFT846" s="14"/>
      <c r="VFU846" s="14"/>
      <c r="VFV846" s="14"/>
      <c r="VFW846" s="14"/>
      <c r="VFX846" s="14"/>
      <c r="VFY846" s="14"/>
      <c r="VFZ846" s="14"/>
      <c r="VGA846" s="14"/>
      <c r="VGB846" s="14"/>
      <c r="VGC846" s="14"/>
      <c r="VGD846" s="14"/>
      <c r="VGE846" s="14"/>
      <c r="VGF846" s="14"/>
      <c r="VGG846" s="14"/>
      <c r="VGH846" s="14"/>
      <c r="VGI846" s="14"/>
      <c r="VGJ846" s="14"/>
      <c r="VGK846" s="14"/>
      <c r="VGL846" s="14"/>
      <c r="VGM846" s="14"/>
      <c r="VGN846" s="14"/>
      <c r="VGO846" s="14"/>
      <c r="VGP846" s="14"/>
      <c r="VGQ846" s="14"/>
      <c r="VGR846" s="14"/>
      <c r="VGS846" s="14"/>
      <c r="VGT846" s="14"/>
      <c r="VGU846" s="14"/>
      <c r="VGV846" s="14"/>
      <c r="VGW846" s="14"/>
      <c r="VGX846" s="14"/>
      <c r="VGY846" s="14"/>
      <c r="VGZ846" s="14"/>
      <c r="VHA846" s="14"/>
      <c r="VHB846" s="14"/>
      <c r="VHC846" s="14"/>
      <c r="VHD846" s="14"/>
      <c r="VHE846" s="14"/>
      <c r="VHF846" s="14"/>
      <c r="VHG846" s="14"/>
      <c r="VHH846" s="14"/>
      <c r="VHI846" s="14"/>
      <c r="VHJ846" s="14"/>
      <c r="VHK846" s="14"/>
      <c r="VHL846" s="14"/>
      <c r="VHM846" s="14"/>
      <c r="VHN846" s="14"/>
      <c r="VHO846" s="14"/>
      <c r="VHP846" s="14"/>
      <c r="VHQ846" s="14"/>
      <c r="VHR846" s="14"/>
      <c r="VHS846" s="14"/>
      <c r="VHT846" s="14"/>
      <c r="VHU846" s="14"/>
      <c r="VHV846" s="14"/>
      <c r="VHW846" s="14"/>
      <c r="VHX846" s="14"/>
      <c r="VHY846" s="14"/>
      <c r="VHZ846" s="14"/>
      <c r="VIA846" s="14"/>
      <c r="VIB846" s="14"/>
      <c r="VIC846" s="14"/>
      <c r="VID846" s="14"/>
      <c r="VIE846" s="14"/>
      <c r="VIF846" s="14"/>
      <c r="VIG846" s="14"/>
      <c r="VIH846" s="14"/>
      <c r="VII846" s="14"/>
      <c r="VIJ846" s="14"/>
      <c r="VIK846" s="14"/>
      <c r="VIL846" s="14"/>
      <c r="VIM846" s="14"/>
      <c r="VIN846" s="14"/>
      <c r="VIO846" s="14"/>
      <c r="VIP846" s="14"/>
      <c r="VIQ846" s="14"/>
      <c r="VIR846" s="14"/>
      <c r="VIS846" s="14"/>
      <c r="VIT846" s="14"/>
      <c r="VIU846" s="14"/>
      <c r="VIV846" s="14"/>
      <c r="VIW846" s="14"/>
      <c r="VIX846" s="14"/>
      <c r="VIY846" s="14"/>
      <c r="VIZ846" s="14"/>
      <c r="VJA846" s="14"/>
      <c r="VJB846" s="14"/>
      <c r="VJC846" s="14"/>
      <c r="VJD846" s="14"/>
      <c r="VJE846" s="14"/>
      <c r="VJF846" s="14"/>
      <c r="VJG846" s="14"/>
      <c r="VJH846" s="14"/>
      <c r="VJI846" s="14"/>
      <c r="VJJ846" s="14"/>
      <c r="VJK846" s="14"/>
      <c r="VJL846" s="14"/>
      <c r="VJM846" s="14"/>
      <c r="VJN846" s="14"/>
      <c r="VJO846" s="14"/>
      <c r="VJP846" s="14"/>
      <c r="VJQ846" s="14"/>
      <c r="VJR846" s="14"/>
      <c r="VJS846" s="14"/>
      <c r="VJT846" s="14"/>
      <c r="VJU846" s="14"/>
      <c r="VJV846" s="14"/>
      <c r="VJW846" s="14"/>
      <c r="VJX846" s="14"/>
      <c r="VJY846" s="14"/>
      <c r="VJZ846" s="14"/>
      <c r="VKA846" s="14"/>
      <c r="VKB846" s="14"/>
      <c r="VKC846" s="14"/>
      <c r="VKD846" s="14"/>
      <c r="VKE846" s="14"/>
      <c r="VKF846" s="14"/>
      <c r="VKG846" s="14"/>
      <c r="VKH846" s="14"/>
      <c r="VKI846" s="14"/>
      <c r="VKJ846" s="14"/>
      <c r="VKK846" s="14"/>
      <c r="VKL846" s="14"/>
      <c r="VKM846" s="14"/>
      <c r="VKN846" s="14"/>
      <c r="VKO846" s="14"/>
      <c r="VKP846" s="14"/>
      <c r="VKQ846" s="14"/>
      <c r="VKR846" s="14"/>
      <c r="VKS846" s="14"/>
      <c r="VKT846" s="14"/>
      <c r="VKU846" s="14"/>
      <c r="VKV846" s="14"/>
      <c r="VKW846" s="14"/>
      <c r="VKX846" s="14"/>
      <c r="VKY846" s="14"/>
      <c r="VKZ846" s="14"/>
      <c r="VLA846" s="14"/>
      <c r="VLB846" s="14"/>
      <c r="VLC846" s="14"/>
      <c r="VLD846" s="14"/>
      <c r="VLE846" s="14"/>
      <c r="VLF846" s="14"/>
      <c r="VLG846" s="14"/>
      <c r="VLH846" s="14"/>
      <c r="VLI846" s="14"/>
      <c r="VLJ846" s="14"/>
      <c r="VLK846" s="14"/>
      <c r="VLL846" s="14"/>
      <c r="VLM846" s="14"/>
      <c r="VLN846" s="14"/>
      <c r="VLO846" s="14"/>
      <c r="VLP846" s="14"/>
      <c r="VLQ846" s="14"/>
      <c r="VLR846" s="14"/>
      <c r="VLS846" s="14"/>
      <c r="VLT846" s="14"/>
      <c r="VLU846" s="14"/>
      <c r="VLV846" s="14"/>
      <c r="VLW846" s="14"/>
      <c r="VLX846" s="14"/>
      <c r="VLY846" s="14"/>
      <c r="VLZ846" s="14"/>
      <c r="VMA846" s="14"/>
      <c r="VMB846" s="14"/>
      <c r="VMC846" s="14"/>
      <c r="VMD846" s="14"/>
      <c r="VME846" s="14"/>
      <c r="VMF846" s="14"/>
      <c r="VMG846" s="14"/>
      <c r="VMH846" s="14"/>
      <c r="VMI846" s="14"/>
      <c r="VMJ846" s="14"/>
      <c r="VMK846" s="14"/>
      <c r="VML846" s="14"/>
      <c r="VMM846" s="14"/>
      <c r="VMN846" s="14"/>
      <c r="VMO846" s="14"/>
      <c r="VMP846" s="14"/>
      <c r="VMQ846" s="14"/>
      <c r="VMR846" s="14"/>
      <c r="VMS846" s="14"/>
      <c r="VMT846" s="14"/>
      <c r="VMU846" s="14"/>
      <c r="VMV846" s="14"/>
      <c r="VMW846" s="14"/>
      <c r="VMX846" s="14"/>
      <c r="VMY846" s="14"/>
      <c r="VMZ846" s="14"/>
      <c r="VNA846" s="14"/>
      <c r="VNB846" s="14"/>
      <c r="VNC846" s="14"/>
      <c r="VND846" s="14"/>
      <c r="VNE846" s="14"/>
      <c r="VNF846" s="14"/>
      <c r="VNG846" s="14"/>
      <c r="VNH846" s="14"/>
      <c r="VNI846" s="14"/>
      <c r="VNJ846" s="14"/>
      <c r="VNK846" s="14"/>
      <c r="VNL846" s="14"/>
      <c r="VNM846" s="14"/>
      <c r="VNN846" s="14"/>
      <c r="VNO846" s="14"/>
      <c r="VNP846" s="14"/>
      <c r="VNQ846" s="14"/>
      <c r="VNR846" s="14"/>
      <c r="VNS846" s="14"/>
      <c r="VNT846" s="14"/>
      <c r="VNU846" s="14"/>
      <c r="VNV846" s="14"/>
      <c r="VNW846" s="14"/>
      <c r="VNX846" s="14"/>
      <c r="VNY846" s="14"/>
      <c r="VNZ846" s="14"/>
      <c r="VOA846" s="14"/>
      <c r="VOB846" s="14"/>
      <c r="VOC846" s="14"/>
      <c r="VOD846" s="14"/>
      <c r="VOE846" s="14"/>
      <c r="VOF846" s="14"/>
      <c r="VOG846" s="14"/>
      <c r="VOH846" s="14"/>
      <c r="VOI846" s="14"/>
      <c r="VOJ846" s="14"/>
      <c r="VOK846" s="14"/>
      <c r="VOL846" s="14"/>
      <c r="VOM846" s="14"/>
      <c r="VON846" s="14"/>
      <c r="VOO846" s="14"/>
      <c r="VOP846" s="14"/>
      <c r="VOQ846" s="14"/>
      <c r="VOR846" s="14"/>
      <c r="VOS846" s="14"/>
      <c r="VOT846" s="14"/>
      <c r="VOU846" s="14"/>
      <c r="VOV846" s="14"/>
      <c r="VOW846" s="14"/>
      <c r="VOX846" s="14"/>
      <c r="VOY846" s="14"/>
      <c r="VOZ846" s="14"/>
      <c r="VPA846" s="14"/>
      <c r="VPB846" s="14"/>
      <c r="VPC846" s="14"/>
      <c r="VPD846" s="14"/>
      <c r="VPE846" s="14"/>
      <c r="VPF846" s="14"/>
      <c r="VPG846" s="14"/>
      <c r="VPH846" s="14"/>
      <c r="VPI846" s="14"/>
      <c r="VPJ846" s="14"/>
      <c r="VPK846" s="14"/>
      <c r="VPL846" s="14"/>
      <c r="VPM846" s="14"/>
      <c r="VPN846" s="14"/>
      <c r="VPO846" s="14"/>
      <c r="VPP846" s="14"/>
      <c r="VPQ846" s="14"/>
      <c r="VPR846" s="14"/>
      <c r="VPS846" s="14"/>
      <c r="VPT846" s="14"/>
      <c r="VPU846" s="14"/>
      <c r="VPV846" s="14"/>
      <c r="VPW846" s="14"/>
      <c r="VPX846" s="14"/>
      <c r="VPY846" s="14"/>
      <c r="VPZ846" s="14"/>
      <c r="VQA846" s="14"/>
      <c r="VQB846" s="14"/>
      <c r="VQC846" s="14"/>
      <c r="VQD846" s="14"/>
      <c r="VQE846" s="14"/>
      <c r="VQF846" s="14"/>
      <c r="VQG846" s="14"/>
      <c r="VQH846" s="14"/>
      <c r="VQI846" s="14"/>
      <c r="VQJ846" s="14"/>
      <c r="VQK846" s="14"/>
      <c r="VQL846" s="14"/>
      <c r="VQM846" s="14"/>
      <c r="VQN846" s="14"/>
      <c r="VQO846" s="14"/>
      <c r="VQP846" s="14"/>
      <c r="VQQ846" s="14"/>
      <c r="VQR846" s="14"/>
      <c r="VQS846" s="14"/>
      <c r="VQT846" s="14"/>
      <c r="VQU846" s="14"/>
      <c r="VQV846" s="14"/>
      <c r="VQW846" s="14"/>
      <c r="VQX846" s="14"/>
      <c r="VQY846" s="14"/>
      <c r="VQZ846" s="14"/>
      <c r="VRA846" s="14"/>
      <c r="VRB846" s="14"/>
      <c r="VRC846" s="14"/>
      <c r="VRD846" s="14"/>
      <c r="VRE846" s="14"/>
      <c r="VRF846" s="14"/>
      <c r="VRG846" s="14"/>
      <c r="VRH846" s="14"/>
      <c r="VRI846" s="14"/>
      <c r="VRJ846" s="14"/>
      <c r="VRK846" s="14"/>
      <c r="VRL846" s="14"/>
      <c r="VRM846" s="14"/>
      <c r="VRN846" s="14"/>
      <c r="VRO846" s="14"/>
      <c r="VRP846" s="14"/>
      <c r="VRQ846" s="14"/>
      <c r="VRR846" s="14"/>
      <c r="VRS846" s="14"/>
      <c r="VRT846" s="14"/>
      <c r="VRU846" s="14"/>
      <c r="VRV846" s="14"/>
      <c r="VRW846" s="14"/>
      <c r="VRX846" s="14"/>
      <c r="VRY846" s="14"/>
      <c r="VRZ846" s="14"/>
      <c r="VSA846" s="14"/>
      <c r="VSB846" s="14"/>
      <c r="VSC846" s="14"/>
      <c r="VSD846" s="14"/>
      <c r="VSE846" s="14"/>
      <c r="VSF846" s="14"/>
      <c r="VSG846" s="14"/>
      <c r="VSH846" s="14"/>
      <c r="VSI846" s="14"/>
      <c r="VSJ846" s="14"/>
      <c r="VSK846" s="14"/>
      <c r="VSL846" s="14"/>
      <c r="VSM846" s="14"/>
      <c r="VSN846" s="14"/>
      <c r="VSO846" s="14"/>
      <c r="VSP846" s="14"/>
      <c r="VSQ846" s="14"/>
      <c r="VSR846" s="14"/>
      <c r="VSS846" s="14"/>
      <c r="VST846" s="14"/>
      <c r="VSU846" s="14"/>
      <c r="VSV846" s="14"/>
      <c r="VSW846" s="14"/>
      <c r="VSX846" s="14"/>
      <c r="VSY846" s="14"/>
      <c r="VSZ846" s="14"/>
      <c r="VTA846" s="14"/>
      <c r="VTB846" s="14"/>
      <c r="VTC846" s="14"/>
      <c r="VTD846" s="14"/>
      <c r="VTE846" s="14"/>
      <c r="VTF846" s="14"/>
      <c r="VTG846" s="14"/>
      <c r="VTH846" s="14"/>
      <c r="VTI846" s="14"/>
      <c r="VTJ846" s="14"/>
      <c r="VTK846" s="14"/>
      <c r="VTL846" s="14"/>
      <c r="VTM846" s="14"/>
      <c r="VTN846" s="14"/>
      <c r="VTO846" s="14"/>
      <c r="VTP846" s="14"/>
      <c r="VTQ846" s="14"/>
      <c r="VTR846" s="14"/>
      <c r="VTS846" s="14"/>
      <c r="VTT846" s="14"/>
      <c r="VTU846" s="14"/>
      <c r="VTV846" s="14"/>
      <c r="VTW846" s="14"/>
      <c r="VTX846" s="14"/>
      <c r="VTY846" s="14"/>
      <c r="VTZ846" s="14"/>
      <c r="VUA846" s="14"/>
      <c r="VUB846" s="14"/>
      <c r="VUC846" s="14"/>
      <c r="VUD846" s="14"/>
      <c r="VUE846" s="14"/>
      <c r="VUF846" s="14"/>
      <c r="VUG846" s="14"/>
      <c r="VUH846" s="14"/>
      <c r="VUI846" s="14"/>
      <c r="VUJ846" s="14"/>
      <c r="VUK846" s="14"/>
      <c r="VUL846" s="14"/>
      <c r="VUM846" s="14"/>
      <c r="VUN846" s="14"/>
      <c r="VUO846" s="14"/>
      <c r="VUP846" s="14"/>
      <c r="VUQ846" s="14"/>
      <c r="VUR846" s="14"/>
      <c r="VUS846" s="14"/>
      <c r="VUT846" s="14"/>
      <c r="VUU846" s="14"/>
      <c r="VUV846" s="14"/>
      <c r="VUW846" s="14"/>
      <c r="VUX846" s="14"/>
      <c r="VUY846" s="14"/>
      <c r="VUZ846" s="14"/>
      <c r="VVA846" s="14"/>
      <c r="VVB846" s="14"/>
      <c r="VVC846" s="14"/>
      <c r="VVD846" s="14"/>
      <c r="VVE846" s="14"/>
      <c r="VVF846" s="14"/>
      <c r="VVG846" s="14"/>
      <c r="VVH846" s="14"/>
      <c r="VVI846" s="14"/>
      <c r="VVJ846" s="14"/>
      <c r="VVK846" s="14"/>
      <c r="VVL846" s="14"/>
      <c r="VVM846" s="14"/>
      <c r="VVN846" s="14"/>
      <c r="VVO846" s="14"/>
      <c r="VVP846" s="14"/>
      <c r="VVQ846" s="14"/>
      <c r="VVR846" s="14"/>
      <c r="VVS846" s="14"/>
      <c r="VVT846" s="14"/>
      <c r="VVU846" s="14"/>
      <c r="VVV846" s="14"/>
      <c r="VVW846" s="14"/>
      <c r="VVX846" s="14"/>
      <c r="VVY846" s="14"/>
      <c r="VVZ846" s="14"/>
      <c r="VWA846" s="14"/>
      <c r="VWB846" s="14"/>
      <c r="VWC846" s="14"/>
      <c r="VWD846" s="14"/>
      <c r="VWE846" s="14"/>
      <c r="VWF846" s="14"/>
      <c r="VWG846" s="14"/>
      <c r="VWH846" s="14"/>
      <c r="VWI846" s="14"/>
      <c r="VWJ846" s="14"/>
      <c r="VWK846" s="14"/>
      <c r="VWL846" s="14"/>
      <c r="VWM846" s="14"/>
      <c r="VWN846" s="14"/>
      <c r="VWO846" s="14"/>
      <c r="VWP846" s="14"/>
      <c r="VWQ846" s="14"/>
      <c r="VWR846" s="14"/>
      <c r="VWS846" s="14"/>
      <c r="VWT846" s="14"/>
      <c r="VWU846" s="14"/>
      <c r="VWV846" s="14"/>
      <c r="VWW846" s="14"/>
      <c r="VWX846" s="14"/>
      <c r="VWY846" s="14"/>
      <c r="VWZ846" s="14"/>
      <c r="VXA846" s="14"/>
      <c r="VXB846" s="14"/>
      <c r="VXC846" s="14"/>
      <c r="VXD846" s="14"/>
      <c r="VXE846" s="14"/>
      <c r="VXF846" s="14"/>
      <c r="VXG846" s="14"/>
      <c r="VXH846" s="14"/>
      <c r="VXI846" s="14"/>
      <c r="VXJ846" s="14"/>
      <c r="VXK846" s="14"/>
      <c r="VXL846" s="14"/>
      <c r="VXM846" s="14"/>
      <c r="VXN846" s="14"/>
      <c r="VXO846" s="14"/>
      <c r="VXP846" s="14"/>
      <c r="VXQ846" s="14"/>
      <c r="VXR846" s="14"/>
      <c r="VXS846" s="14"/>
      <c r="VXT846" s="14"/>
      <c r="VXU846" s="14"/>
      <c r="VXV846" s="14"/>
      <c r="VXW846" s="14"/>
      <c r="VXX846" s="14"/>
      <c r="VXY846" s="14"/>
      <c r="VXZ846" s="14"/>
      <c r="VYA846" s="14"/>
      <c r="VYB846" s="14"/>
      <c r="VYC846" s="14"/>
      <c r="VYD846" s="14"/>
      <c r="VYE846" s="14"/>
      <c r="VYF846" s="14"/>
      <c r="VYG846" s="14"/>
      <c r="VYH846" s="14"/>
      <c r="VYI846" s="14"/>
      <c r="VYJ846" s="14"/>
      <c r="VYK846" s="14"/>
      <c r="VYL846" s="14"/>
      <c r="VYM846" s="14"/>
      <c r="VYN846" s="14"/>
      <c r="VYO846" s="14"/>
      <c r="VYP846" s="14"/>
      <c r="VYQ846" s="14"/>
      <c r="VYR846" s="14"/>
      <c r="VYS846" s="14"/>
      <c r="VYT846" s="14"/>
      <c r="VYU846" s="14"/>
      <c r="VYV846" s="14"/>
      <c r="VYW846" s="14"/>
      <c r="VYX846" s="14"/>
      <c r="VYY846" s="14"/>
      <c r="VYZ846" s="14"/>
      <c r="VZA846" s="14"/>
      <c r="VZB846" s="14"/>
      <c r="VZC846" s="14"/>
      <c r="VZD846" s="14"/>
      <c r="VZE846" s="14"/>
      <c r="VZF846" s="14"/>
      <c r="VZG846" s="14"/>
      <c r="VZH846" s="14"/>
      <c r="VZI846" s="14"/>
      <c r="VZJ846" s="14"/>
      <c r="VZK846" s="14"/>
      <c r="VZL846" s="14"/>
      <c r="VZM846" s="14"/>
      <c r="VZN846" s="14"/>
      <c r="VZO846" s="14"/>
      <c r="VZP846" s="14"/>
      <c r="VZQ846" s="14"/>
      <c r="VZR846" s="14"/>
      <c r="VZS846" s="14"/>
      <c r="VZT846" s="14"/>
      <c r="VZU846" s="14"/>
      <c r="VZV846" s="14"/>
      <c r="VZW846" s="14"/>
      <c r="VZX846" s="14"/>
      <c r="VZY846" s="14"/>
      <c r="VZZ846" s="14"/>
      <c r="WAA846" s="14"/>
      <c r="WAB846" s="14"/>
      <c r="WAC846" s="14"/>
      <c r="WAD846" s="14"/>
      <c r="WAE846" s="14"/>
      <c r="WAF846" s="14"/>
      <c r="WAG846" s="14"/>
      <c r="WAH846" s="14"/>
      <c r="WAI846" s="14"/>
      <c r="WAJ846" s="14"/>
      <c r="WAK846" s="14"/>
      <c r="WAL846" s="14"/>
      <c r="WAM846" s="14"/>
      <c r="WAN846" s="14"/>
      <c r="WAO846" s="14"/>
      <c r="WAP846" s="14"/>
      <c r="WAQ846" s="14"/>
      <c r="WAR846" s="14"/>
      <c r="WAS846" s="14"/>
      <c r="WAT846" s="14"/>
      <c r="WAU846" s="14"/>
      <c r="WAV846" s="14"/>
      <c r="WAW846" s="14"/>
      <c r="WAX846" s="14"/>
      <c r="WAY846" s="14"/>
      <c r="WAZ846" s="14"/>
      <c r="WBA846" s="14"/>
      <c r="WBB846" s="14"/>
      <c r="WBC846" s="14"/>
      <c r="WBD846" s="14"/>
      <c r="WBE846" s="14"/>
      <c r="WBF846" s="14"/>
      <c r="WBG846" s="14"/>
      <c r="WBH846" s="14"/>
      <c r="WBI846" s="14"/>
      <c r="WBJ846" s="14"/>
      <c r="WBK846" s="14"/>
      <c r="WBL846" s="14"/>
      <c r="WBM846" s="14"/>
      <c r="WBN846" s="14"/>
      <c r="WBO846" s="14"/>
      <c r="WBP846" s="14"/>
      <c r="WBQ846" s="14"/>
      <c r="WBR846" s="14"/>
      <c r="WBS846" s="14"/>
      <c r="WBT846" s="14"/>
      <c r="WBU846" s="14"/>
      <c r="WBV846" s="14"/>
      <c r="WBW846" s="14"/>
      <c r="WBX846" s="14"/>
      <c r="WBY846" s="14"/>
      <c r="WBZ846" s="14"/>
      <c r="WCA846" s="14"/>
      <c r="WCB846" s="14"/>
      <c r="WCC846" s="14"/>
      <c r="WCD846" s="14"/>
      <c r="WCE846" s="14"/>
      <c r="WCF846" s="14"/>
      <c r="WCG846" s="14"/>
      <c r="WCH846" s="14"/>
      <c r="WCI846" s="14"/>
      <c r="WCJ846" s="14"/>
      <c r="WCK846" s="14"/>
      <c r="WCL846" s="14"/>
      <c r="WCM846" s="14"/>
      <c r="WCN846" s="14"/>
      <c r="WCO846" s="14"/>
      <c r="WCP846" s="14"/>
      <c r="WCQ846" s="14"/>
      <c r="WCR846" s="14"/>
      <c r="WCS846" s="14"/>
      <c r="WCT846" s="14"/>
      <c r="WCU846" s="14"/>
      <c r="WCV846" s="14"/>
      <c r="WCW846" s="14"/>
      <c r="WCX846" s="14"/>
      <c r="WCY846" s="14"/>
      <c r="WCZ846" s="14"/>
      <c r="WDA846" s="14"/>
      <c r="WDB846" s="14"/>
      <c r="WDC846" s="14"/>
      <c r="WDD846" s="14"/>
      <c r="WDE846" s="14"/>
      <c r="WDF846" s="14"/>
      <c r="WDG846" s="14"/>
      <c r="WDH846" s="14"/>
      <c r="WDI846" s="14"/>
      <c r="WDJ846" s="14"/>
      <c r="WDK846" s="14"/>
      <c r="WDL846" s="14"/>
      <c r="WDM846" s="14"/>
      <c r="WDN846" s="14"/>
      <c r="WDO846" s="14"/>
      <c r="WDP846" s="14"/>
      <c r="WDQ846" s="14"/>
      <c r="WDR846" s="14"/>
      <c r="WDS846" s="14"/>
      <c r="WDT846" s="14"/>
      <c r="WDU846" s="14"/>
      <c r="WDV846" s="14"/>
      <c r="WDW846" s="14"/>
      <c r="WDX846" s="14"/>
      <c r="WDY846" s="14"/>
      <c r="WDZ846" s="14"/>
      <c r="WEA846" s="14"/>
      <c r="WEB846" s="14"/>
      <c r="WEC846" s="14"/>
      <c r="WED846" s="14"/>
      <c r="WEE846" s="14"/>
      <c r="WEF846" s="14"/>
      <c r="WEG846" s="14"/>
      <c r="WEH846" s="14"/>
      <c r="WEI846" s="14"/>
      <c r="WEJ846" s="14"/>
      <c r="WEK846" s="14"/>
      <c r="WEL846" s="14"/>
      <c r="WEM846" s="14"/>
      <c r="WEN846" s="14"/>
      <c r="WEO846" s="14"/>
      <c r="WEP846" s="14"/>
      <c r="WEQ846" s="14"/>
      <c r="WER846" s="14"/>
      <c r="WES846" s="14"/>
      <c r="WET846" s="14"/>
      <c r="WEU846" s="14"/>
      <c r="WEV846" s="14"/>
      <c r="WEW846" s="14"/>
      <c r="WEX846" s="14"/>
      <c r="WEY846" s="14"/>
      <c r="WEZ846" s="14"/>
      <c r="WFA846" s="14"/>
      <c r="WFB846" s="14"/>
      <c r="WFC846" s="14"/>
      <c r="WFD846" s="14"/>
      <c r="WFE846" s="14"/>
      <c r="WFF846" s="14"/>
      <c r="WFG846" s="14"/>
      <c r="WFH846" s="14"/>
      <c r="WFI846" s="14"/>
      <c r="WFJ846" s="14"/>
      <c r="WFK846" s="14"/>
      <c r="WFL846" s="14"/>
      <c r="WFM846" s="14"/>
      <c r="WFN846" s="14"/>
      <c r="WFO846" s="14"/>
      <c r="WFP846" s="14"/>
      <c r="WFQ846" s="14"/>
      <c r="WFR846" s="14"/>
      <c r="WFS846" s="14"/>
      <c r="WFT846" s="14"/>
      <c r="WFU846" s="14"/>
      <c r="WFV846" s="14"/>
      <c r="WFW846" s="14"/>
      <c r="WFX846" s="14"/>
      <c r="WFY846" s="14"/>
      <c r="WFZ846" s="14"/>
      <c r="WGA846" s="14"/>
      <c r="WGB846" s="14"/>
      <c r="WGC846" s="14"/>
      <c r="WGD846" s="14"/>
      <c r="WGE846" s="14"/>
      <c r="WGF846" s="14"/>
      <c r="WGG846" s="14"/>
      <c r="WGH846" s="14"/>
      <c r="WGI846" s="14"/>
      <c r="WGJ846" s="14"/>
      <c r="WGK846" s="14"/>
      <c r="WGL846" s="14"/>
      <c r="WGM846" s="14"/>
      <c r="WGN846" s="14"/>
      <c r="WGO846" s="14"/>
      <c r="WGP846" s="14"/>
      <c r="WGQ846" s="14"/>
      <c r="WGR846" s="14"/>
      <c r="WGS846" s="14"/>
      <c r="WGT846" s="14"/>
      <c r="WGU846" s="14"/>
      <c r="WGV846" s="14"/>
      <c r="WGW846" s="14"/>
      <c r="WGX846" s="14"/>
      <c r="WGY846" s="14"/>
      <c r="WGZ846" s="14"/>
      <c r="WHA846" s="14"/>
      <c r="WHB846" s="14"/>
      <c r="WHC846" s="14"/>
      <c r="WHD846" s="14"/>
      <c r="WHE846" s="14"/>
      <c r="WHF846" s="14"/>
      <c r="WHG846" s="14"/>
      <c r="WHH846" s="14"/>
      <c r="WHI846" s="14"/>
      <c r="WHJ846" s="14"/>
      <c r="WHK846" s="14"/>
      <c r="WHL846" s="14"/>
      <c r="WHM846" s="14"/>
      <c r="WHN846" s="14"/>
      <c r="WHO846" s="14"/>
      <c r="WHP846" s="14"/>
      <c r="WHQ846" s="14"/>
      <c r="WHR846" s="14"/>
      <c r="WHS846" s="14"/>
      <c r="WHT846" s="14"/>
      <c r="WHU846" s="14"/>
      <c r="WHV846" s="14"/>
      <c r="WHW846" s="14"/>
      <c r="WHX846" s="14"/>
      <c r="WHY846" s="14"/>
      <c r="WHZ846" s="14"/>
      <c r="WIA846" s="14"/>
      <c r="WIB846" s="14"/>
      <c r="WIC846" s="14"/>
      <c r="WID846" s="14"/>
      <c r="WIE846" s="14"/>
      <c r="WIF846" s="14"/>
      <c r="WIG846" s="14"/>
      <c r="WIH846" s="14"/>
      <c r="WII846" s="14"/>
      <c r="WIJ846" s="14"/>
      <c r="WIK846" s="14"/>
      <c r="WIL846" s="14"/>
      <c r="WIM846" s="14"/>
      <c r="WIN846" s="14"/>
      <c r="WIO846" s="14"/>
      <c r="WIP846" s="14"/>
      <c r="WIQ846" s="14"/>
      <c r="WIR846" s="14"/>
      <c r="WIS846" s="14"/>
      <c r="WIT846" s="14"/>
      <c r="WIU846" s="14"/>
      <c r="WIV846" s="14"/>
      <c r="WIW846" s="14"/>
      <c r="WIX846" s="14"/>
      <c r="WIY846" s="14"/>
      <c r="WIZ846" s="14"/>
      <c r="WJA846" s="14"/>
      <c r="WJB846" s="14"/>
      <c r="WJC846" s="14"/>
      <c r="WJD846" s="14"/>
      <c r="WJE846" s="14"/>
      <c r="WJF846" s="14"/>
      <c r="WJG846" s="14"/>
      <c r="WJH846" s="14"/>
      <c r="WJI846" s="14"/>
      <c r="WJJ846" s="14"/>
      <c r="WJK846" s="14"/>
      <c r="WJL846" s="14"/>
      <c r="WJM846" s="14"/>
      <c r="WJN846" s="14"/>
      <c r="WJO846" s="14"/>
      <c r="WJP846" s="14"/>
      <c r="WJQ846" s="14"/>
      <c r="WJR846" s="14"/>
      <c r="WJS846" s="14"/>
      <c r="WJT846" s="14"/>
      <c r="WJU846" s="14"/>
      <c r="WJV846" s="14"/>
      <c r="WJW846" s="14"/>
      <c r="WJX846" s="14"/>
      <c r="WJY846" s="14"/>
      <c r="WJZ846" s="14"/>
      <c r="WKA846" s="14"/>
      <c r="WKB846" s="14"/>
      <c r="WKC846" s="14"/>
      <c r="WKD846" s="14"/>
      <c r="WKE846" s="14"/>
      <c r="WKF846" s="14"/>
      <c r="WKG846" s="14"/>
      <c r="WKH846" s="14"/>
      <c r="WKI846" s="14"/>
      <c r="WKJ846" s="14"/>
      <c r="WKK846" s="14"/>
      <c r="WKL846" s="14"/>
      <c r="WKM846" s="14"/>
      <c r="WKN846" s="14"/>
      <c r="WKO846" s="14"/>
      <c r="WKP846" s="14"/>
      <c r="WKQ846" s="14"/>
      <c r="WKR846" s="14"/>
      <c r="WKS846" s="14"/>
      <c r="WKT846" s="14"/>
      <c r="WKU846" s="14"/>
      <c r="WKV846" s="14"/>
      <c r="WKW846" s="14"/>
      <c r="WKX846" s="14"/>
      <c r="WKY846" s="14"/>
      <c r="WKZ846" s="14"/>
      <c r="WLA846" s="14"/>
      <c r="WLB846" s="14"/>
      <c r="WLC846" s="14"/>
      <c r="WLD846" s="14"/>
      <c r="WLE846" s="14"/>
      <c r="WLF846" s="14"/>
      <c r="WLG846" s="14"/>
      <c r="WLH846" s="14"/>
      <c r="WLI846" s="14"/>
      <c r="WLJ846" s="14"/>
      <c r="WLK846" s="14"/>
      <c r="WLL846" s="14"/>
      <c r="WLM846" s="14"/>
      <c r="WLN846" s="14"/>
      <c r="WLO846" s="14"/>
      <c r="WLP846" s="14"/>
      <c r="WLQ846" s="14"/>
      <c r="WLR846" s="14"/>
      <c r="WLS846" s="14"/>
      <c r="WLT846" s="14"/>
      <c r="WLU846" s="14"/>
      <c r="WLV846" s="14"/>
      <c r="WLW846" s="14"/>
      <c r="WLX846" s="14"/>
      <c r="WLY846" s="14"/>
      <c r="WLZ846" s="14"/>
      <c r="WMA846" s="14"/>
      <c r="WMB846" s="14"/>
      <c r="WMC846" s="14"/>
      <c r="WMD846" s="14"/>
      <c r="WME846" s="14"/>
      <c r="WMF846" s="14"/>
      <c r="WMG846" s="14"/>
      <c r="WMH846" s="14"/>
      <c r="WMI846" s="14"/>
      <c r="WMJ846" s="14"/>
      <c r="WMK846" s="14"/>
      <c r="WML846" s="14"/>
      <c r="WMM846" s="14"/>
      <c r="WMN846" s="14"/>
      <c r="WMO846" s="14"/>
      <c r="WMP846" s="14"/>
      <c r="WMQ846" s="14"/>
      <c r="WMR846" s="14"/>
      <c r="WMS846" s="14"/>
      <c r="WMT846" s="14"/>
      <c r="WMU846" s="14"/>
      <c r="WMV846" s="14"/>
      <c r="WMW846" s="14"/>
      <c r="WMX846" s="14"/>
      <c r="WMY846" s="14"/>
      <c r="WMZ846" s="14"/>
      <c r="WNA846" s="14"/>
      <c r="WNB846" s="14"/>
      <c r="WNC846" s="14"/>
      <c r="WND846" s="14"/>
      <c r="WNE846" s="14"/>
      <c r="WNF846" s="14"/>
      <c r="WNG846" s="14"/>
      <c r="WNH846" s="14"/>
      <c r="WNI846" s="14"/>
      <c r="WNJ846" s="14"/>
      <c r="WNK846" s="14"/>
      <c r="WNL846" s="14"/>
      <c r="WNM846" s="14"/>
      <c r="WNN846" s="14"/>
      <c r="WNO846" s="14"/>
      <c r="WNP846" s="14"/>
      <c r="WNQ846" s="14"/>
      <c r="WNR846" s="14"/>
      <c r="WNS846" s="14"/>
      <c r="WNT846" s="14"/>
      <c r="WNU846" s="14"/>
      <c r="WNV846" s="14"/>
      <c r="WNW846" s="14"/>
      <c r="WNX846" s="14"/>
      <c r="WNY846" s="14"/>
      <c r="WNZ846" s="14"/>
      <c r="WOA846" s="14"/>
      <c r="WOB846" s="14"/>
      <c r="WOC846" s="14"/>
      <c r="WOD846" s="14"/>
      <c r="WOE846" s="14"/>
      <c r="WOF846" s="14"/>
      <c r="WOG846" s="14"/>
      <c r="WOH846" s="14"/>
      <c r="WOI846" s="14"/>
      <c r="WOJ846" s="14"/>
      <c r="WOK846" s="14"/>
      <c r="WOL846" s="14"/>
      <c r="WOM846" s="14"/>
      <c r="WON846" s="14"/>
      <c r="WOO846" s="14"/>
      <c r="WOP846" s="14"/>
      <c r="WOQ846" s="14"/>
      <c r="WOR846" s="14"/>
      <c r="WOS846" s="14"/>
      <c r="WOT846" s="14"/>
      <c r="WOU846" s="14"/>
      <c r="WOV846" s="14"/>
      <c r="WOW846" s="14"/>
      <c r="WOX846" s="14"/>
      <c r="WOY846" s="14"/>
      <c r="WOZ846" s="14"/>
      <c r="WPA846" s="14"/>
      <c r="WPB846" s="14"/>
      <c r="WPC846" s="14"/>
      <c r="WPD846" s="14"/>
      <c r="WPE846" s="14"/>
      <c r="WPF846" s="14"/>
      <c r="WPG846" s="14"/>
      <c r="WPH846" s="14"/>
      <c r="WPI846" s="14"/>
      <c r="WPJ846" s="14"/>
      <c r="WPK846" s="14"/>
      <c r="WPL846" s="14"/>
      <c r="WPM846" s="14"/>
      <c r="WPN846" s="14"/>
      <c r="WPO846" s="14"/>
      <c r="WPP846" s="14"/>
      <c r="WPQ846" s="14"/>
      <c r="WPR846" s="14"/>
      <c r="WPS846" s="14"/>
      <c r="WPT846" s="14"/>
      <c r="WPU846" s="14"/>
      <c r="WPV846" s="14"/>
      <c r="WPW846" s="14"/>
      <c r="WPX846" s="14"/>
      <c r="WPY846" s="14"/>
      <c r="WPZ846" s="14"/>
      <c r="WQA846" s="14"/>
      <c r="WQB846" s="14"/>
      <c r="WQC846" s="14"/>
      <c r="WQD846" s="14"/>
      <c r="WQE846" s="14"/>
      <c r="WQF846" s="14"/>
      <c r="WQG846" s="14"/>
      <c r="WQH846" s="14"/>
      <c r="WQI846" s="14"/>
      <c r="WQJ846" s="14"/>
      <c r="WQK846" s="14"/>
      <c r="WQL846" s="14"/>
      <c r="WQM846" s="14"/>
      <c r="WQN846" s="14"/>
      <c r="WQO846" s="14"/>
      <c r="WQP846" s="14"/>
      <c r="WQQ846" s="14"/>
      <c r="WQR846" s="14"/>
      <c r="WQS846" s="14"/>
      <c r="WQT846" s="14"/>
      <c r="WQU846" s="14"/>
      <c r="WQV846" s="14"/>
      <c r="WQW846" s="14"/>
      <c r="WQX846" s="14"/>
      <c r="WQY846" s="14"/>
      <c r="WQZ846" s="14"/>
      <c r="WRA846" s="14"/>
      <c r="WRB846" s="14"/>
      <c r="WRC846" s="14"/>
      <c r="WRD846" s="14"/>
      <c r="WRE846" s="14"/>
      <c r="WRF846" s="14"/>
      <c r="WRG846" s="14"/>
      <c r="WRH846" s="14"/>
      <c r="WRI846" s="14"/>
      <c r="WRJ846" s="14"/>
      <c r="WRK846" s="14"/>
      <c r="WRL846" s="14"/>
      <c r="WRM846" s="14"/>
      <c r="WRN846" s="14"/>
      <c r="WRO846" s="14"/>
      <c r="WRP846" s="14"/>
      <c r="WRQ846" s="14"/>
      <c r="WRR846" s="14"/>
      <c r="WRS846" s="14"/>
      <c r="WRT846" s="14"/>
      <c r="WRU846" s="14"/>
      <c r="WRV846" s="14"/>
      <c r="WRW846" s="14"/>
      <c r="WRX846" s="14"/>
      <c r="WRY846" s="14"/>
      <c r="WRZ846" s="14"/>
      <c r="WSA846" s="14"/>
      <c r="WSB846" s="14"/>
      <c r="WSC846" s="14"/>
      <c r="WSD846" s="14"/>
      <c r="WSE846" s="14"/>
      <c r="WSF846" s="14"/>
      <c r="WSG846" s="14"/>
      <c r="WSH846" s="14"/>
      <c r="WSI846" s="14"/>
      <c r="WSJ846" s="14"/>
      <c r="WSK846" s="14"/>
      <c r="WSL846" s="14"/>
      <c r="WSM846" s="14"/>
      <c r="WSN846" s="14"/>
      <c r="WSO846" s="14"/>
      <c r="WSP846" s="14"/>
      <c r="WSQ846" s="14"/>
      <c r="WSR846" s="14"/>
      <c r="WSS846" s="14"/>
      <c r="WST846" s="14"/>
      <c r="WSU846" s="14"/>
      <c r="WSV846" s="14"/>
      <c r="WSW846" s="14"/>
      <c r="WSX846" s="14"/>
      <c r="WSY846" s="14"/>
      <c r="WSZ846" s="14"/>
      <c r="WTA846" s="14"/>
      <c r="WTB846" s="14"/>
      <c r="WTC846" s="14"/>
      <c r="WTD846" s="14"/>
      <c r="WTE846" s="14"/>
      <c r="WTF846" s="14"/>
      <c r="WTG846" s="14"/>
      <c r="WTH846" s="14"/>
      <c r="WTI846" s="14"/>
      <c r="WTJ846" s="14"/>
      <c r="WTK846" s="14"/>
      <c r="WTL846" s="14"/>
      <c r="WTM846" s="14"/>
      <c r="WTN846" s="14"/>
      <c r="WTO846" s="14"/>
      <c r="WTP846" s="14"/>
      <c r="WTQ846" s="14"/>
      <c r="WTR846" s="14"/>
      <c r="WTS846" s="14"/>
      <c r="WTT846" s="14"/>
      <c r="WTU846" s="14"/>
      <c r="WTV846" s="14"/>
      <c r="WTW846" s="14"/>
      <c r="WTX846" s="14"/>
      <c r="WTY846" s="14"/>
      <c r="WTZ846" s="14"/>
      <c r="WUA846" s="14"/>
      <c r="WUB846" s="14"/>
      <c r="WUC846" s="14"/>
      <c r="WUD846" s="14"/>
      <c r="WUE846" s="14"/>
      <c r="WUF846" s="14"/>
      <c r="WUG846" s="14"/>
      <c r="WUH846" s="14"/>
      <c r="WUI846" s="14"/>
      <c r="WUJ846" s="14"/>
      <c r="WUK846" s="14"/>
      <c r="WUL846" s="14"/>
      <c r="WUM846" s="14"/>
      <c r="WUN846" s="14"/>
      <c r="WUO846" s="14"/>
      <c r="WUP846" s="14"/>
      <c r="WUQ846" s="14"/>
      <c r="WUR846" s="14"/>
      <c r="WUS846" s="14"/>
      <c r="WUT846" s="14"/>
      <c r="WUU846" s="14"/>
      <c r="WUV846" s="14"/>
      <c r="WUW846" s="14"/>
      <c r="WUX846" s="14"/>
      <c r="WUY846" s="14"/>
      <c r="WUZ846" s="14"/>
      <c r="WVA846" s="14"/>
      <c r="WVB846" s="14"/>
      <c r="WVC846" s="14"/>
      <c r="WVD846" s="14"/>
      <c r="WVE846" s="14"/>
      <c r="WVF846" s="14"/>
      <c r="WVG846" s="14"/>
      <c r="WVH846" s="14"/>
      <c r="WVI846" s="14"/>
      <c r="WVJ846" s="14"/>
      <c r="WVK846" s="14"/>
      <c r="WVL846" s="14"/>
      <c r="WVM846" s="14"/>
      <c r="WVN846" s="14"/>
      <c r="WVO846" s="14"/>
      <c r="WVP846" s="14"/>
      <c r="WVQ846" s="14"/>
      <c r="WVR846" s="14"/>
      <c r="WVS846" s="14"/>
      <c r="WVT846" s="14"/>
      <c r="WVU846" s="14"/>
      <c r="WVV846" s="14"/>
      <c r="WVW846" s="14"/>
      <c r="WVX846" s="14"/>
      <c r="WVY846" s="14"/>
      <c r="WVZ846" s="14"/>
      <c r="WWA846" s="14"/>
      <c r="WWB846" s="14"/>
      <c r="WWC846" s="14"/>
      <c r="WWD846" s="14"/>
      <c r="WWE846" s="14"/>
      <c r="WWF846" s="14"/>
      <c r="WWG846" s="14"/>
      <c r="WWH846" s="14"/>
      <c r="WWI846" s="14"/>
      <c r="WWJ846" s="14"/>
      <c r="WWK846" s="14"/>
      <c r="WWL846" s="14"/>
      <c r="WWM846" s="14"/>
      <c r="WWN846" s="14"/>
      <c r="WWO846" s="14"/>
      <c r="WWP846" s="14"/>
      <c r="WWQ846" s="14"/>
      <c r="WWR846" s="14"/>
      <c r="WWS846" s="14"/>
      <c r="WWT846" s="14"/>
      <c r="WWU846" s="14"/>
      <c r="WWV846" s="14"/>
      <c r="WWW846" s="14"/>
      <c r="WWX846" s="14"/>
      <c r="WWY846" s="14"/>
      <c r="WWZ846" s="14"/>
      <c r="WXA846" s="14"/>
      <c r="WXB846" s="14"/>
      <c r="WXC846" s="14"/>
      <c r="WXD846" s="14"/>
      <c r="WXE846" s="14"/>
      <c r="WXF846" s="14"/>
      <c r="WXG846" s="14"/>
      <c r="WXH846" s="14"/>
      <c r="WXI846" s="14"/>
      <c r="WXJ846" s="14"/>
      <c r="WXK846" s="14"/>
      <c r="WXL846" s="14"/>
      <c r="WXM846" s="14"/>
      <c r="WXN846" s="14"/>
      <c r="WXO846" s="14"/>
      <c r="WXP846" s="14"/>
      <c r="WXQ846" s="14"/>
      <c r="WXR846" s="14"/>
      <c r="WXS846" s="14"/>
      <c r="WXT846" s="14"/>
      <c r="WXU846" s="14"/>
      <c r="WXV846" s="14"/>
      <c r="WXW846" s="14"/>
      <c r="WXX846" s="14"/>
      <c r="WXY846" s="14"/>
      <c r="WXZ846" s="14"/>
      <c r="WYA846" s="14"/>
      <c r="WYB846" s="14"/>
      <c r="WYC846" s="14"/>
      <c r="WYD846" s="14"/>
      <c r="WYE846" s="14"/>
      <c r="WYF846" s="14"/>
      <c r="WYG846" s="14"/>
      <c r="WYH846" s="14"/>
      <c r="WYI846" s="14"/>
      <c r="WYJ846" s="14"/>
      <c r="WYK846" s="14"/>
      <c r="WYL846" s="14"/>
      <c r="WYM846" s="14"/>
      <c r="WYN846" s="14"/>
      <c r="WYO846" s="14"/>
      <c r="WYP846" s="14"/>
      <c r="WYQ846" s="14"/>
      <c r="WYR846" s="14"/>
      <c r="WYS846" s="14"/>
      <c r="WYT846" s="14"/>
      <c r="WYU846" s="14"/>
      <c r="WYV846" s="14"/>
      <c r="WYW846" s="14"/>
      <c r="WYX846" s="14"/>
      <c r="WYY846" s="14"/>
      <c r="WYZ846" s="14"/>
      <c r="WZA846" s="14"/>
      <c r="WZB846" s="14"/>
      <c r="WZC846" s="14"/>
      <c r="WZD846" s="14"/>
      <c r="WZE846" s="14"/>
      <c r="WZF846" s="14"/>
      <c r="WZG846" s="14"/>
      <c r="WZH846" s="14"/>
      <c r="WZI846" s="14"/>
      <c r="WZJ846" s="14"/>
      <c r="WZK846" s="14"/>
      <c r="WZL846" s="14"/>
      <c r="WZM846" s="14"/>
      <c r="WZN846" s="14"/>
      <c r="WZO846" s="14"/>
      <c r="WZP846" s="14"/>
      <c r="WZQ846" s="14"/>
      <c r="WZR846" s="14"/>
      <c r="WZS846" s="14"/>
      <c r="WZT846" s="14"/>
      <c r="WZU846" s="14"/>
      <c r="WZV846" s="14"/>
      <c r="WZW846" s="14"/>
      <c r="WZX846" s="14"/>
      <c r="WZY846" s="14"/>
      <c r="WZZ846" s="14"/>
      <c r="XAA846" s="14"/>
      <c r="XAB846" s="14"/>
      <c r="XAC846" s="14"/>
      <c r="XAD846" s="14"/>
      <c r="XAE846" s="14"/>
      <c r="XAF846" s="14"/>
      <c r="XAG846" s="14"/>
      <c r="XAH846" s="14"/>
      <c r="XAI846" s="14"/>
      <c r="XAJ846" s="14"/>
      <c r="XAK846" s="14"/>
      <c r="XAL846" s="14"/>
      <c r="XAM846" s="14"/>
      <c r="XAN846" s="14"/>
      <c r="XAO846" s="14"/>
      <c r="XAP846" s="14"/>
      <c r="XAQ846" s="14"/>
      <c r="XAR846" s="14"/>
      <c r="XAS846" s="14"/>
      <c r="XAT846" s="14"/>
      <c r="XAU846" s="14"/>
      <c r="XAV846" s="14"/>
      <c r="XAW846" s="14"/>
      <c r="XAX846" s="14"/>
      <c r="XAY846" s="14"/>
      <c r="XAZ846" s="14"/>
      <c r="XBA846" s="14"/>
      <c r="XBB846" s="14"/>
      <c r="XBC846" s="14"/>
      <c r="XBD846" s="14"/>
      <c r="XBE846" s="14"/>
      <c r="XBF846" s="14"/>
      <c r="XBG846" s="14"/>
      <c r="XBH846" s="14"/>
      <c r="XBI846" s="14"/>
      <c r="XBJ846" s="14"/>
      <c r="XBK846" s="14"/>
      <c r="XBL846" s="14"/>
      <c r="XBM846" s="14"/>
      <c r="XBN846" s="14"/>
      <c r="XBO846" s="14"/>
      <c r="XBP846" s="14"/>
      <c r="XBQ846" s="14"/>
      <c r="XBR846" s="14"/>
      <c r="XBS846" s="14"/>
      <c r="XBT846" s="14"/>
      <c r="XBU846" s="14"/>
      <c r="XBV846" s="14"/>
      <c r="XBW846" s="14"/>
      <c r="XBX846" s="14"/>
      <c r="XBY846" s="14"/>
      <c r="XBZ846" s="14"/>
      <c r="XCA846" s="14"/>
      <c r="XCB846" s="14"/>
      <c r="XCC846" s="14"/>
      <c r="XCD846" s="14"/>
      <c r="XCE846" s="14"/>
      <c r="XCF846" s="14"/>
      <c r="XCG846" s="14"/>
      <c r="XCH846" s="14"/>
      <c r="XCI846" s="14"/>
      <c r="XCJ846" s="14"/>
      <c r="XCK846" s="14"/>
      <c r="XCL846" s="14"/>
      <c r="XCM846" s="14"/>
      <c r="XCN846" s="14"/>
      <c r="XCO846" s="14"/>
      <c r="XCP846" s="14"/>
      <c r="XCQ846" s="14"/>
      <c r="XCR846" s="14"/>
      <c r="XCS846" s="14"/>
      <c r="XCT846" s="14"/>
      <c r="XCU846" s="14"/>
      <c r="XCV846" s="14"/>
      <c r="XCW846" s="14"/>
      <c r="XCX846" s="14"/>
      <c r="XCY846" s="14"/>
      <c r="XCZ846" s="14"/>
      <c r="XDA846" s="14"/>
      <c r="XDB846" s="14"/>
      <c r="XDC846" s="14"/>
      <c r="XDD846" s="14"/>
      <c r="XDE846" s="14"/>
      <c r="XDF846" s="14"/>
      <c r="XDG846" s="14"/>
      <c r="XDH846" s="14"/>
      <c r="XDI846" s="14"/>
      <c r="XDJ846" s="14"/>
      <c r="XDK846" s="14"/>
      <c r="XDL846" s="14"/>
      <c r="XDM846" s="14"/>
      <c r="XDN846" s="14"/>
      <c r="XDO846" s="14"/>
      <c r="XDP846" s="14"/>
      <c r="XDQ846" s="14"/>
      <c r="XDR846" s="14"/>
      <c r="XDS846" s="14"/>
      <c r="XDT846" s="14"/>
      <c r="XDU846" s="14"/>
      <c r="XDV846" s="14"/>
      <c r="XDW846" s="14"/>
      <c r="XDX846" s="14"/>
      <c r="XDY846" s="14"/>
      <c r="XDZ846" s="14"/>
      <c r="XEA846" s="14"/>
      <c r="XEB846" s="14"/>
      <c r="XEC846" s="14"/>
      <c r="XED846" s="14"/>
      <c r="XEE846" s="14"/>
      <c r="XEF846" s="14"/>
      <c r="XEG846" s="14"/>
      <c r="XEH846" s="14"/>
      <c r="XEI846" s="14"/>
      <c r="XEJ846" s="14"/>
      <c r="XEK846" s="14"/>
      <c r="XEL846" s="14"/>
      <c r="XEM846" s="14"/>
      <c r="XEN846" s="14"/>
      <c r="XEO846" s="14"/>
      <c r="XEP846" s="14"/>
      <c r="XEQ846" s="14"/>
      <c r="XER846" s="14"/>
      <c r="XES846" s="14"/>
      <c r="XET846" s="14"/>
      <c r="XEU846" s="14"/>
      <c r="XEV846" s="14"/>
      <c r="XEW846" s="14"/>
      <c r="XEX846" s="14"/>
      <c r="XEY846" s="14"/>
    </row>
    <row r="847" spans="1:16379" ht="22.5" hidden="1" customHeight="1" x14ac:dyDescent="0.25">
      <c r="A847" s="68" t="s">
        <v>3977</v>
      </c>
      <c r="B847" s="25">
        <v>1620</v>
      </c>
      <c r="C847" s="154" t="s">
        <v>2918</v>
      </c>
      <c r="D847" s="25">
        <v>1973</v>
      </c>
      <c r="E847" s="68" t="s">
        <v>2932</v>
      </c>
      <c r="F847" s="68" t="s">
        <v>2934</v>
      </c>
      <c r="G847" s="25">
        <v>2</v>
      </c>
      <c r="H847" s="25">
        <v>2</v>
      </c>
      <c r="I847" s="139">
        <v>771.1</v>
      </c>
      <c r="J847" s="137">
        <v>726.3</v>
      </c>
      <c r="K847" s="139">
        <v>726.3</v>
      </c>
      <c r="L847" s="148">
        <v>18</v>
      </c>
      <c r="M847" s="147">
        <f t="shared" si="190"/>
        <v>1764987.2000000002</v>
      </c>
      <c r="N847" s="147"/>
      <c r="O847" s="147"/>
      <c r="P847" s="147"/>
      <c r="Q847" s="137">
        <f t="shared" si="191"/>
        <v>1764987.2000000002</v>
      </c>
      <c r="R847" s="147"/>
      <c r="S847" s="148"/>
      <c r="T847" s="147"/>
      <c r="U847" s="147">
        <v>497.6</v>
      </c>
      <c r="V847" s="147">
        <f>U847*3547</f>
        <v>1764987.2000000002</v>
      </c>
      <c r="W847" s="147"/>
      <c r="X847" s="147"/>
      <c r="Y847" s="147"/>
      <c r="Z847" s="147"/>
      <c r="AA847" s="147"/>
      <c r="AB847" s="147"/>
      <c r="AC847" s="139"/>
      <c r="AD847" s="139"/>
      <c r="AE847" s="147"/>
      <c r="AF847" s="147"/>
      <c r="AG847" s="337">
        <v>2025</v>
      </c>
      <c r="AH847" s="126"/>
      <c r="AI847" s="126"/>
      <c r="AJ847" s="134">
        <f t="shared" si="176"/>
        <v>794</v>
      </c>
      <c r="AK847" s="35" t="s">
        <v>153</v>
      </c>
      <c r="AL847" s="134" t="str">
        <f t="shared" si="177"/>
        <v>794.</v>
      </c>
      <c r="AM847" s="140"/>
      <c r="AN847" s="303"/>
      <c r="AO847" s="193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14"/>
      <c r="DX847" s="14"/>
      <c r="DY847" s="14"/>
      <c r="DZ847" s="14"/>
      <c r="EA847" s="14"/>
      <c r="EB847" s="14"/>
      <c r="EC847" s="14"/>
      <c r="ED847" s="14"/>
      <c r="EE847" s="14"/>
      <c r="EF847" s="14"/>
      <c r="EG847" s="14"/>
      <c r="EH847" s="14"/>
      <c r="EI847" s="14"/>
      <c r="EJ847" s="14"/>
      <c r="EK847" s="14"/>
      <c r="EL847" s="14"/>
      <c r="EM847" s="14"/>
      <c r="EN847" s="14"/>
      <c r="EO847" s="14"/>
      <c r="EP847" s="14"/>
      <c r="EQ847" s="14"/>
      <c r="ER847" s="14"/>
      <c r="ES847" s="14"/>
      <c r="ET847" s="14"/>
      <c r="EU847" s="14"/>
      <c r="EV847" s="14"/>
      <c r="EW847" s="14"/>
      <c r="EX847" s="14"/>
      <c r="EY847" s="14"/>
      <c r="EZ847" s="14"/>
      <c r="FA847" s="14"/>
      <c r="FB847" s="14"/>
      <c r="FC847" s="14"/>
      <c r="FD847" s="14"/>
      <c r="FE847" s="14"/>
      <c r="FF847" s="14"/>
      <c r="FG847" s="14"/>
      <c r="FH847" s="14"/>
      <c r="FI847" s="14"/>
      <c r="FJ847" s="14"/>
      <c r="FK847" s="14"/>
      <c r="FL847" s="14"/>
      <c r="FM847" s="14"/>
      <c r="FN847" s="14"/>
      <c r="FO847" s="14"/>
      <c r="FP847" s="14"/>
      <c r="FQ847" s="14"/>
      <c r="FR847" s="14"/>
      <c r="FS847" s="14"/>
      <c r="FT847" s="14"/>
      <c r="FU847" s="14"/>
      <c r="FV847" s="14"/>
      <c r="FW847" s="14"/>
      <c r="FX847" s="14"/>
      <c r="FY847" s="14"/>
      <c r="FZ847" s="14"/>
      <c r="GA847" s="14"/>
      <c r="GB847" s="14"/>
      <c r="GC847" s="14"/>
      <c r="GD847" s="14"/>
      <c r="GE847" s="14"/>
      <c r="GF847" s="14"/>
      <c r="GG847" s="14"/>
      <c r="GH847" s="14"/>
      <c r="GI847" s="14"/>
      <c r="GJ847" s="14"/>
      <c r="GK847" s="14"/>
      <c r="GL847" s="14"/>
      <c r="GM847" s="14"/>
      <c r="GN847" s="14"/>
      <c r="GO847" s="14"/>
      <c r="GP847" s="14"/>
      <c r="GQ847" s="14"/>
      <c r="GR847" s="14"/>
      <c r="GS847" s="14"/>
      <c r="GT847" s="14"/>
      <c r="GU847" s="14"/>
      <c r="GV847" s="14"/>
      <c r="GW847" s="14"/>
      <c r="GX847" s="14"/>
      <c r="GY847" s="14"/>
      <c r="GZ847" s="14"/>
      <c r="HA847" s="14"/>
      <c r="HB847" s="14"/>
      <c r="HC847" s="14"/>
      <c r="HD847" s="14"/>
      <c r="HE847" s="14"/>
      <c r="HF847" s="14"/>
      <c r="HG847" s="14"/>
      <c r="HH847" s="14"/>
      <c r="HI847" s="14"/>
      <c r="HJ847" s="14"/>
      <c r="HK847" s="14"/>
      <c r="HL847" s="14"/>
      <c r="HM847" s="14"/>
      <c r="HN847" s="14"/>
      <c r="HO847" s="14"/>
      <c r="HP847" s="14"/>
      <c r="HQ847" s="14"/>
      <c r="HR847" s="14"/>
      <c r="HS847" s="14"/>
      <c r="HT847" s="14"/>
      <c r="HU847" s="14"/>
      <c r="HV847" s="14"/>
      <c r="HW847" s="14"/>
      <c r="HX847" s="14"/>
      <c r="HY847" s="14"/>
      <c r="HZ847" s="14"/>
      <c r="IA847" s="14"/>
      <c r="IB847" s="14"/>
      <c r="IC847" s="14"/>
      <c r="ID847" s="14"/>
      <c r="IE847" s="14"/>
      <c r="IF847" s="14"/>
      <c r="IG847" s="14"/>
      <c r="IH847" s="14"/>
      <c r="II847" s="14"/>
      <c r="IJ847" s="14"/>
      <c r="IK847" s="14"/>
      <c r="IL847" s="14"/>
      <c r="IM847" s="14"/>
      <c r="IN847" s="14"/>
      <c r="IO847" s="14"/>
      <c r="IP847" s="14"/>
      <c r="IQ847" s="14"/>
      <c r="IR847" s="14"/>
      <c r="IS847" s="14"/>
      <c r="IT847" s="14"/>
      <c r="IU847" s="14"/>
      <c r="IV847" s="14"/>
      <c r="IW847" s="14"/>
      <c r="IX847" s="14"/>
      <c r="IY847" s="14"/>
      <c r="IZ847" s="14"/>
      <c r="JA847" s="14"/>
      <c r="JB847" s="14"/>
      <c r="JC847" s="14"/>
      <c r="JD847" s="14"/>
      <c r="JE847" s="14"/>
      <c r="JF847" s="14"/>
      <c r="JG847" s="14"/>
      <c r="JH847" s="14"/>
      <c r="JI847" s="14"/>
      <c r="JJ847" s="14"/>
      <c r="JK847" s="14"/>
      <c r="JL847" s="14"/>
      <c r="JM847" s="14"/>
      <c r="JN847" s="14"/>
      <c r="JO847" s="14"/>
      <c r="JP847" s="14"/>
      <c r="JQ847" s="14"/>
      <c r="JR847" s="14"/>
      <c r="JS847" s="14"/>
      <c r="JT847" s="14"/>
      <c r="JU847" s="14"/>
      <c r="JV847" s="14"/>
      <c r="JW847" s="14"/>
      <c r="JX847" s="14"/>
      <c r="JY847" s="14"/>
      <c r="JZ847" s="14"/>
      <c r="KA847" s="14"/>
      <c r="KB847" s="14"/>
      <c r="KC847" s="14"/>
      <c r="KD847" s="14"/>
      <c r="KE847" s="14"/>
      <c r="KF847" s="14"/>
      <c r="KG847" s="14"/>
      <c r="KH847" s="14"/>
      <c r="KI847" s="14"/>
      <c r="KJ847" s="14"/>
      <c r="KK847" s="14"/>
      <c r="KL847" s="14"/>
      <c r="KM847" s="14"/>
      <c r="KN847" s="14"/>
      <c r="KO847" s="14"/>
      <c r="KP847" s="14"/>
      <c r="KQ847" s="14"/>
      <c r="KR847" s="14"/>
      <c r="KS847" s="14"/>
      <c r="KT847" s="14"/>
      <c r="KU847" s="14"/>
      <c r="KV847" s="14"/>
      <c r="KW847" s="14"/>
      <c r="KX847" s="14"/>
      <c r="KY847" s="14"/>
      <c r="KZ847" s="14"/>
      <c r="LA847" s="14"/>
      <c r="LB847" s="14"/>
      <c r="LC847" s="14"/>
      <c r="LD847" s="14"/>
      <c r="LE847" s="14"/>
      <c r="LF847" s="14"/>
      <c r="LG847" s="14"/>
      <c r="LH847" s="14"/>
      <c r="LI847" s="14"/>
      <c r="LJ847" s="14"/>
      <c r="LK847" s="14"/>
      <c r="LL847" s="14"/>
      <c r="LM847" s="14"/>
      <c r="LN847" s="14"/>
      <c r="LO847" s="14"/>
      <c r="LP847" s="14"/>
      <c r="LQ847" s="14"/>
      <c r="LR847" s="14"/>
      <c r="LS847" s="14"/>
      <c r="LT847" s="14"/>
      <c r="LU847" s="14"/>
      <c r="LV847" s="14"/>
      <c r="LW847" s="14"/>
      <c r="LX847" s="14"/>
      <c r="LY847" s="14"/>
      <c r="LZ847" s="14"/>
      <c r="MA847" s="14"/>
      <c r="MB847" s="14"/>
      <c r="MC847" s="14"/>
      <c r="MD847" s="14"/>
      <c r="ME847" s="14"/>
      <c r="MF847" s="14"/>
      <c r="MG847" s="14"/>
      <c r="MH847" s="14"/>
      <c r="MI847" s="14"/>
      <c r="MJ847" s="14"/>
      <c r="MK847" s="14"/>
      <c r="ML847" s="14"/>
      <c r="MM847" s="14"/>
      <c r="MN847" s="14"/>
      <c r="MO847" s="14"/>
      <c r="MP847" s="14"/>
      <c r="MQ847" s="14"/>
      <c r="MR847" s="14"/>
      <c r="MS847" s="14"/>
      <c r="MT847" s="14"/>
      <c r="MU847" s="14"/>
      <c r="MV847" s="14"/>
      <c r="MW847" s="14"/>
      <c r="MX847" s="14"/>
      <c r="MY847" s="14"/>
      <c r="MZ847" s="14"/>
      <c r="NA847" s="14"/>
      <c r="NB847" s="14"/>
      <c r="NC847" s="14"/>
      <c r="ND847" s="14"/>
      <c r="NE847" s="14"/>
      <c r="NF847" s="14"/>
      <c r="NG847" s="14"/>
      <c r="NH847" s="14"/>
      <c r="NI847" s="14"/>
      <c r="NJ847" s="14"/>
      <c r="NK847" s="14"/>
      <c r="NL847" s="14"/>
      <c r="NM847" s="14"/>
      <c r="NN847" s="14"/>
      <c r="NO847" s="14"/>
      <c r="NP847" s="14"/>
      <c r="NQ847" s="14"/>
      <c r="NR847" s="14"/>
      <c r="NS847" s="14"/>
      <c r="NT847" s="14"/>
      <c r="NU847" s="14"/>
      <c r="NV847" s="14"/>
      <c r="NW847" s="14"/>
      <c r="NX847" s="14"/>
      <c r="NY847" s="14"/>
      <c r="NZ847" s="14"/>
      <c r="OA847" s="14"/>
      <c r="OB847" s="14"/>
      <c r="OC847" s="14"/>
      <c r="OD847" s="14"/>
      <c r="OE847" s="14"/>
      <c r="OF847" s="14"/>
      <c r="OG847" s="14"/>
      <c r="OH847" s="14"/>
      <c r="OI847" s="14"/>
      <c r="OJ847" s="14"/>
      <c r="OK847" s="14"/>
      <c r="OL847" s="14"/>
      <c r="OM847" s="14"/>
      <c r="ON847" s="14"/>
      <c r="OO847" s="14"/>
      <c r="OP847" s="14"/>
      <c r="OQ847" s="14"/>
      <c r="OR847" s="14"/>
      <c r="OS847" s="14"/>
      <c r="OT847" s="14"/>
      <c r="OU847" s="14"/>
      <c r="OV847" s="14"/>
      <c r="OW847" s="14"/>
      <c r="OX847" s="14"/>
      <c r="OY847" s="14"/>
      <c r="OZ847" s="14"/>
      <c r="PA847" s="14"/>
      <c r="PB847" s="14"/>
      <c r="PC847" s="14"/>
      <c r="PD847" s="14"/>
      <c r="PE847" s="14"/>
      <c r="PF847" s="14"/>
      <c r="PG847" s="14"/>
      <c r="PH847" s="14"/>
      <c r="PI847" s="14"/>
      <c r="PJ847" s="14"/>
      <c r="PK847" s="14"/>
      <c r="PL847" s="14"/>
      <c r="PM847" s="14"/>
      <c r="PN847" s="14"/>
      <c r="PO847" s="14"/>
      <c r="PP847" s="14"/>
      <c r="PQ847" s="14"/>
      <c r="PR847" s="14"/>
      <c r="PS847" s="14"/>
      <c r="PT847" s="14"/>
      <c r="PU847" s="14"/>
      <c r="PV847" s="14"/>
      <c r="PW847" s="14"/>
      <c r="PX847" s="14"/>
      <c r="PY847" s="14"/>
      <c r="PZ847" s="14"/>
      <c r="QA847" s="14"/>
      <c r="QB847" s="14"/>
      <c r="QC847" s="14"/>
      <c r="QD847" s="14"/>
      <c r="QE847" s="14"/>
      <c r="QF847" s="14"/>
      <c r="QG847" s="14"/>
      <c r="QH847" s="14"/>
      <c r="QI847" s="14"/>
      <c r="QJ847" s="14"/>
      <c r="QK847" s="14"/>
      <c r="QL847" s="14"/>
      <c r="QM847" s="14"/>
      <c r="QN847" s="14"/>
      <c r="QO847" s="14"/>
      <c r="QP847" s="14"/>
      <c r="QQ847" s="14"/>
      <c r="QR847" s="14"/>
      <c r="QS847" s="14"/>
      <c r="QT847" s="14"/>
      <c r="QU847" s="14"/>
      <c r="QV847" s="14"/>
      <c r="QW847" s="14"/>
      <c r="QX847" s="14"/>
      <c r="QY847" s="14"/>
      <c r="QZ847" s="14"/>
      <c r="RA847" s="14"/>
      <c r="RB847" s="14"/>
      <c r="RC847" s="14"/>
      <c r="RD847" s="14"/>
      <c r="RE847" s="14"/>
      <c r="RF847" s="14"/>
      <c r="RG847" s="14"/>
      <c r="RH847" s="14"/>
      <c r="RI847" s="14"/>
      <c r="RJ847" s="14"/>
      <c r="RK847" s="14"/>
      <c r="RL847" s="14"/>
      <c r="RM847" s="14"/>
      <c r="RN847" s="14"/>
      <c r="RO847" s="14"/>
      <c r="RP847" s="14"/>
      <c r="RQ847" s="14"/>
      <c r="RR847" s="14"/>
      <c r="RS847" s="14"/>
      <c r="RT847" s="14"/>
      <c r="RU847" s="14"/>
      <c r="RV847" s="14"/>
      <c r="RW847" s="14"/>
      <c r="RX847" s="14"/>
      <c r="RY847" s="14"/>
      <c r="RZ847" s="14"/>
      <c r="SA847" s="14"/>
      <c r="SB847" s="14"/>
      <c r="SC847" s="14"/>
      <c r="SD847" s="14"/>
      <c r="SE847" s="14"/>
      <c r="SF847" s="14"/>
      <c r="SG847" s="14"/>
      <c r="SH847" s="14"/>
      <c r="SI847" s="14"/>
      <c r="SJ847" s="14"/>
      <c r="SK847" s="14"/>
      <c r="SL847" s="14"/>
      <c r="SM847" s="14"/>
      <c r="SN847" s="14"/>
      <c r="SO847" s="14"/>
      <c r="SP847" s="14"/>
      <c r="SQ847" s="14"/>
      <c r="SR847" s="14"/>
      <c r="SS847" s="14"/>
      <c r="ST847" s="14"/>
      <c r="SU847" s="14"/>
      <c r="SV847" s="14"/>
      <c r="SW847" s="14"/>
      <c r="SX847" s="14"/>
      <c r="SY847" s="14"/>
      <c r="SZ847" s="14"/>
      <c r="TA847" s="14"/>
      <c r="TB847" s="14"/>
      <c r="TC847" s="14"/>
      <c r="TD847" s="14"/>
      <c r="TE847" s="14"/>
      <c r="TF847" s="14"/>
      <c r="TG847" s="14"/>
      <c r="TH847" s="14"/>
      <c r="TI847" s="14"/>
      <c r="TJ847" s="14"/>
      <c r="TK847" s="14"/>
      <c r="TL847" s="14"/>
      <c r="TM847" s="14"/>
      <c r="TN847" s="14"/>
      <c r="TO847" s="14"/>
      <c r="TP847" s="14"/>
      <c r="TQ847" s="14"/>
      <c r="TR847" s="14"/>
      <c r="TS847" s="14"/>
      <c r="TT847" s="14"/>
      <c r="TU847" s="14"/>
      <c r="TV847" s="14"/>
      <c r="TW847" s="14"/>
      <c r="TX847" s="14"/>
      <c r="TY847" s="14"/>
      <c r="TZ847" s="14"/>
      <c r="UA847" s="14"/>
      <c r="UB847" s="14"/>
      <c r="UC847" s="14"/>
      <c r="UD847" s="14"/>
      <c r="UE847" s="14"/>
      <c r="UF847" s="14"/>
      <c r="UG847" s="14"/>
      <c r="UH847" s="14"/>
      <c r="UI847" s="14"/>
      <c r="UJ847" s="14"/>
      <c r="UK847" s="14"/>
      <c r="UL847" s="14"/>
      <c r="UM847" s="14"/>
      <c r="UN847" s="14"/>
      <c r="UO847" s="14"/>
      <c r="UP847" s="14"/>
      <c r="UQ847" s="14"/>
      <c r="UR847" s="14"/>
      <c r="US847" s="14"/>
      <c r="UT847" s="14"/>
      <c r="UU847" s="14"/>
      <c r="UV847" s="14"/>
      <c r="UW847" s="14"/>
      <c r="UX847" s="14"/>
      <c r="UY847" s="14"/>
      <c r="UZ847" s="14"/>
      <c r="VA847" s="14"/>
      <c r="VB847" s="14"/>
      <c r="VC847" s="14"/>
      <c r="VD847" s="14"/>
      <c r="VE847" s="14"/>
      <c r="VF847" s="14"/>
      <c r="VG847" s="14"/>
      <c r="VH847" s="14"/>
      <c r="VI847" s="14"/>
      <c r="VJ847" s="14"/>
      <c r="VK847" s="14"/>
      <c r="VL847" s="14"/>
      <c r="VM847" s="14"/>
      <c r="VN847" s="14"/>
      <c r="VO847" s="14"/>
      <c r="VP847" s="14"/>
      <c r="VQ847" s="14"/>
      <c r="VR847" s="14"/>
      <c r="VS847" s="14"/>
      <c r="VT847" s="14"/>
      <c r="VU847" s="14"/>
      <c r="VV847" s="14"/>
      <c r="VW847" s="14"/>
      <c r="VX847" s="14"/>
      <c r="VY847" s="14"/>
      <c r="VZ847" s="14"/>
      <c r="WA847" s="14"/>
      <c r="WB847" s="14"/>
      <c r="WC847" s="14"/>
      <c r="WD847" s="14"/>
      <c r="WE847" s="14"/>
      <c r="WF847" s="14"/>
      <c r="WG847" s="14"/>
      <c r="WH847" s="14"/>
      <c r="WI847" s="14"/>
      <c r="WJ847" s="14"/>
      <c r="WK847" s="14"/>
      <c r="WL847" s="14"/>
      <c r="WM847" s="14"/>
      <c r="WN847" s="14"/>
      <c r="WO847" s="14"/>
      <c r="WP847" s="14"/>
      <c r="WQ847" s="14"/>
      <c r="WR847" s="14"/>
      <c r="WS847" s="14"/>
      <c r="WT847" s="14"/>
      <c r="WU847" s="14"/>
      <c r="WV847" s="14"/>
      <c r="WW847" s="14"/>
      <c r="WX847" s="14"/>
      <c r="WY847" s="14"/>
      <c r="WZ847" s="14"/>
      <c r="XA847" s="14"/>
      <c r="XB847" s="14"/>
      <c r="XC847" s="14"/>
      <c r="XD847" s="14"/>
      <c r="XE847" s="14"/>
      <c r="XF847" s="14"/>
      <c r="XG847" s="14"/>
      <c r="XH847" s="14"/>
      <c r="XI847" s="14"/>
      <c r="XJ847" s="14"/>
      <c r="XK847" s="14"/>
      <c r="XL847" s="14"/>
      <c r="XM847" s="14"/>
      <c r="XN847" s="14"/>
      <c r="XO847" s="14"/>
      <c r="XP847" s="14"/>
      <c r="XQ847" s="14"/>
      <c r="XR847" s="14"/>
      <c r="XS847" s="14"/>
      <c r="XT847" s="14"/>
      <c r="XU847" s="14"/>
      <c r="XV847" s="14"/>
      <c r="XW847" s="14"/>
      <c r="XX847" s="14"/>
      <c r="XY847" s="14"/>
      <c r="XZ847" s="14"/>
      <c r="YA847" s="14"/>
      <c r="YB847" s="14"/>
      <c r="YC847" s="14"/>
      <c r="YD847" s="14"/>
      <c r="YE847" s="14"/>
      <c r="YF847" s="14"/>
      <c r="YG847" s="14"/>
      <c r="YH847" s="14"/>
      <c r="YI847" s="14"/>
      <c r="YJ847" s="14"/>
      <c r="YK847" s="14"/>
      <c r="YL847" s="14"/>
      <c r="YM847" s="14"/>
      <c r="YN847" s="14"/>
      <c r="YO847" s="14"/>
      <c r="YP847" s="14"/>
      <c r="YQ847" s="14"/>
      <c r="YR847" s="14"/>
      <c r="YS847" s="14"/>
      <c r="YT847" s="14"/>
      <c r="YU847" s="14"/>
      <c r="YV847" s="14"/>
      <c r="YW847" s="14"/>
      <c r="YX847" s="14"/>
      <c r="YY847" s="14"/>
      <c r="YZ847" s="14"/>
      <c r="ZA847" s="14"/>
      <c r="ZB847" s="14"/>
      <c r="ZC847" s="14"/>
      <c r="ZD847" s="14"/>
      <c r="ZE847" s="14"/>
      <c r="ZF847" s="14"/>
      <c r="ZG847" s="14"/>
      <c r="ZH847" s="14"/>
      <c r="ZI847" s="14"/>
      <c r="ZJ847" s="14"/>
      <c r="ZK847" s="14"/>
      <c r="ZL847" s="14"/>
      <c r="ZM847" s="14"/>
      <c r="ZN847" s="14"/>
      <c r="ZO847" s="14"/>
      <c r="ZP847" s="14"/>
      <c r="ZQ847" s="14"/>
      <c r="ZR847" s="14"/>
      <c r="ZS847" s="14"/>
      <c r="ZT847" s="14"/>
      <c r="ZU847" s="14"/>
      <c r="ZV847" s="14"/>
      <c r="ZW847" s="14"/>
      <c r="ZX847" s="14"/>
      <c r="ZY847" s="14"/>
      <c r="ZZ847" s="14"/>
      <c r="AAA847" s="14"/>
      <c r="AAB847" s="14"/>
      <c r="AAC847" s="14"/>
      <c r="AAD847" s="14"/>
      <c r="AAE847" s="14"/>
      <c r="AAF847" s="14"/>
      <c r="AAG847" s="14"/>
      <c r="AAH847" s="14"/>
      <c r="AAI847" s="14"/>
      <c r="AAJ847" s="14"/>
      <c r="AAK847" s="14"/>
      <c r="AAL847" s="14"/>
      <c r="AAM847" s="14"/>
      <c r="AAN847" s="14"/>
      <c r="AAO847" s="14"/>
      <c r="AAP847" s="14"/>
      <c r="AAQ847" s="14"/>
      <c r="AAR847" s="14"/>
      <c r="AAS847" s="14"/>
      <c r="AAT847" s="14"/>
      <c r="AAU847" s="14"/>
      <c r="AAV847" s="14"/>
      <c r="AAW847" s="14"/>
      <c r="AAX847" s="14"/>
      <c r="AAY847" s="14"/>
      <c r="AAZ847" s="14"/>
      <c r="ABA847" s="14"/>
      <c r="ABB847" s="14"/>
      <c r="ABC847" s="14"/>
      <c r="ABD847" s="14"/>
      <c r="ABE847" s="14"/>
      <c r="ABF847" s="14"/>
      <c r="ABG847" s="14"/>
      <c r="ABH847" s="14"/>
      <c r="ABI847" s="14"/>
      <c r="ABJ847" s="14"/>
      <c r="ABK847" s="14"/>
      <c r="ABL847" s="14"/>
      <c r="ABM847" s="14"/>
      <c r="ABN847" s="14"/>
      <c r="ABO847" s="14"/>
      <c r="ABP847" s="14"/>
      <c r="ABQ847" s="14"/>
      <c r="ABR847" s="14"/>
      <c r="ABS847" s="14"/>
      <c r="ABT847" s="14"/>
      <c r="ABU847" s="14"/>
      <c r="ABV847" s="14"/>
      <c r="ABW847" s="14"/>
      <c r="ABX847" s="14"/>
      <c r="ABY847" s="14"/>
      <c r="ABZ847" s="14"/>
      <c r="ACA847" s="14"/>
      <c r="ACB847" s="14"/>
      <c r="ACC847" s="14"/>
      <c r="ACD847" s="14"/>
      <c r="ACE847" s="14"/>
      <c r="ACF847" s="14"/>
      <c r="ACG847" s="14"/>
      <c r="ACH847" s="14"/>
      <c r="ACI847" s="14"/>
      <c r="ACJ847" s="14"/>
      <c r="ACK847" s="14"/>
      <c r="ACL847" s="14"/>
      <c r="ACM847" s="14"/>
      <c r="ACN847" s="14"/>
      <c r="ACO847" s="14"/>
      <c r="ACP847" s="14"/>
      <c r="ACQ847" s="14"/>
      <c r="ACR847" s="14"/>
      <c r="ACS847" s="14"/>
      <c r="ACT847" s="14"/>
      <c r="ACU847" s="14"/>
      <c r="ACV847" s="14"/>
      <c r="ACW847" s="14"/>
      <c r="ACX847" s="14"/>
      <c r="ACY847" s="14"/>
      <c r="ACZ847" s="14"/>
      <c r="ADA847" s="14"/>
      <c r="ADB847" s="14"/>
      <c r="ADC847" s="14"/>
      <c r="ADD847" s="14"/>
      <c r="ADE847" s="14"/>
      <c r="ADF847" s="14"/>
      <c r="ADG847" s="14"/>
      <c r="ADH847" s="14"/>
      <c r="ADI847" s="14"/>
      <c r="ADJ847" s="14"/>
      <c r="ADK847" s="14"/>
      <c r="ADL847" s="14"/>
      <c r="ADM847" s="14"/>
      <c r="ADN847" s="14"/>
      <c r="ADO847" s="14"/>
      <c r="ADP847" s="14"/>
      <c r="ADQ847" s="14"/>
      <c r="ADR847" s="14"/>
      <c r="ADS847" s="14"/>
      <c r="ADT847" s="14"/>
      <c r="ADU847" s="14"/>
      <c r="ADV847" s="14"/>
      <c r="ADW847" s="14"/>
      <c r="ADX847" s="14"/>
      <c r="ADY847" s="14"/>
      <c r="ADZ847" s="14"/>
      <c r="AEA847" s="14"/>
      <c r="AEB847" s="14"/>
      <c r="AEC847" s="14"/>
      <c r="AED847" s="14"/>
      <c r="AEE847" s="14"/>
      <c r="AEF847" s="14"/>
      <c r="AEG847" s="14"/>
      <c r="AEH847" s="14"/>
      <c r="AEI847" s="14"/>
      <c r="AEJ847" s="14"/>
      <c r="AEK847" s="14"/>
      <c r="AEL847" s="14"/>
      <c r="AEM847" s="14"/>
      <c r="AEN847" s="14"/>
      <c r="AEO847" s="14"/>
      <c r="AEP847" s="14"/>
      <c r="AEQ847" s="14"/>
      <c r="AER847" s="14"/>
      <c r="AES847" s="14"/>
      <c r="AET847" s="14"/>
      <c r="AEU847" s="14"/>
      <c r="AEV847" s="14"/>
      <c r="AEW847" s="14"/>
      <c r="AEX847" s="14"/>
      <c r="AEY847" s="14"/>
      <c r="AEZ847" s="14"/>
      <c r="AFA847" s="14"/>
      <c r="AFB847" s="14"/>
      <c r="AFC847" s="14"/>
      <c r="AFD847" s="14"/>
      <c r="AFE847" s="14"/>
      <c r="AFF847" s="14"/>
      <c r="AFG847" s="14"/>
      <c r="AFH847" s="14"/>
      <c r="AFI847" s="14"/>
      <c r="AFJ847" s="14"/>
      <c r="AFK847" s="14"/>
      <c r="AFL847" s="14"/>
      <c r="AFM847" s="14"/>
      <c r="AFN847" s="14"/>
      <c r="AFO847" s="14"/>
      <c r="AFP847" s="14"/>
      <c r="AFQ847" s="14"/>
      <c r="AFR847" s="14"/>
      <c r="AFS847" s="14"/>
      <c r="AFT847" s="14"/>
      <c r="AFU847" s="14"/>
      <c r="AFV847" s="14"/>
      <c r="AFW847" s="14"/>
      <c r="AFX847" s="14"/>
      <c r="AFY847" s="14"/>
      <c r="AFZ847" s="14"/>
      <c r="AGA847" s="14"/>
      <c r="AGB847" s="14"/>
      <c r="AGC847" s="14"/>
      <c r="AGD847" s="14"/>
      <c r="AGE847" s="14"/>
      <c r="AGF847" s="14"/>
      <c r="AGG847" s="14"/>
      <c r="AGH847" s="14"/>
      <c r="AGI847" s="14"/>
      <c r="AGJ847" s="14"/>
      <c r="AGK847" s="14"/>
      <c r="AGL847" s="14"/>
      <c r="AGM847" s="14"/>
      <c r="AGN847" s="14"/>
      <c r="AGO847" s="14"/>
      <c r="AGP847" s="14"/>
      <c r="AGQ847" s="14"/>
      <c r="AGR847" s="14"/>
      <c r="AGS847" s="14"/>
      <c r="AGT847" s="14"/>
      <c r="AGU847" s="14"/>
      <c r="AGV847" s="14"/>
      <c r="AGW847" s="14"/>
      <c r="AGX847" s="14"/>
      <c r="AGY847" s="14"/>
      <c r="AGZ847" s="14"/>
      <c r="AHA847" s="14"/>
      <c r="AHB847" s="14"/>
      <c r="AHC847" s="14"/>
      <c r="AHD847" s="14"/>
      <c r="AHE847" s="14"/>
      <c r="AHF847" s="14"/>
      <c r="AHG847" s="14"/>
      <c r="AHH847" s="14"/>
      <c r="AHI847" s="14"/>
      <c r="AHJ847" s="14"/>
      <c r="AHK847" s="14"/>
      <c r="AHL847" s="14"/>
      <c r="AHM847" s="14"/>
      <c r="AHN847" s="14"/>
      <c r="AHO847" s="14"/>
      <c r="AHP847" s="14"/>
      <c r="AHQ847" s="14"/>
      <c r="AHR847" s="14"/>
      <c r="AHS847" s="14"/>
      <c r="AHT847" s="14"/>
      <c r="AHU847" s="14"/>
      <c r="AHV847" s="14"/>
      <c r="AHW847" s="14"/>
      <c r="AHX847" s="14"/>
      <c r="AHY847" s="14"/>
      <c r="AHZ847" s="14"/>
      <c r="AIA847" s="14"/>
      <c r="AIB847" s="14"/>
      <c r="AIC847" s="14"/>
      <c r="AID847" s="14"/>
      <c r="AIE847" s="14"/>
      <c r="AIF847" s="14"/>
      <c r="AIG847" s="14"/>
      <c r="AIH847" s="14"/>
      <c r="AII847" s="14"/>
      <c r="AIJ847" s="14"/>
      <c r="AIK847" s="14"/>
      <c r="AIL847" s="14"/>
      <c r="AIM847" s="14"/>
      <c r="AIN847" s="14"/>
      <c r="AIO847" s="14"/>
      <c r="AIP847" s="14"/>
      <c r="AIQ847" s="14"/>
      <c r="AIR847" s="14"/>
      <c r="AIS847" s="14"/>
      <c r="AIT847" s="14"/>
      <c r="AIU847" s="14"/>
      <c r="AIV847" s="14"/>
      <c r="AIW847" s="14"/>
      <c r="AIX847" s="14"/>
      <c r="AIY847" s="14"/>
      <c r="AIZ847" s="14"/>
      <c r="AJA847" s="14"/>
      <c r="AJB847" s="14"/>
      <c r="AJC847" s="14"/>
      <c r="AJD847" s="14"/>
      <c r="AJE847" s="14"/>
      <c r="AJF847" s="14"/>
      <c r="AJG847" s="14"/>
      <c r="AJH847" s="14"/>
      <c r="AJI847" s="14"/>
      <c r="AJJ847" s="14"/>
      <c r="AJK847" s="14"/>
      <c r="AJL847" s="14"/>
      <c r="AJM847" s="14"/>
      <c r="AJN847" s="14"/>
      <c r="AJO847" s="14"/>
      <c r="AJP847" s="14"/>
      <c r="AJQ847" s="14"/>
      <c r="AJR847" s="14"/>
      <c r="AJS847" s="14"/>
      <c r="AJT847" s="14"/>
      <c r="AJU847" s="14"/>
      <c r="AJV847" s="14"/>
      <c r="AJW847" s="14"/>
      <c r="AJX847" s="14"/>
      <c r="AJY847" s="14"/>
      <c r="AJZ847" s="14"/>
      <c r="AKA847" s="14"/>
      <c r="AKB847" s="14"/>
      <c r="AKC847" s="14"/>
      <c r="AKD847" s="14"/>
      <c r="AKE847" s="14"/>
      <c r="AKF847" s="14"/>
      <c r="AKG847" s="14"/>
      <c r="AKH847" s="14"/>
      <c r="AKI847" s="14"/>
      <c r="AKJ847" s="14"/>
      <c r="AKK847" s="14"/>
      <c r="AKL847" s="14"/>
      <c r="AKM847" s="14"/>
      <c r="AKN847" s="14"/>
      <c r="AKO847" s="14"/>
      <c r="AKP847" s="14"/>
      <c r="AKQ847" s="14"/>
      <c r="AKR847" s="14"/>
      <c r="AKS847" s="14"/>
      <c r="AKT847" s="14"/>
      <c r="AKU847" s="14"/>
      <c r="AKV847" s="14"/>
      <c r="AKW847" s="14"/>
      <c r="AKX847" s="14"/>
      <c r="AKY847" s="14"/>
      <c r="AKZ847" s="14"/>
      <c r="ALA847" s="14"/>
      <c r="ALB847" s="14"/>
      <c r="ALC847" s="14"/>
      <c r="ALD847" s="14"/>
      <c r="ALE847" s="14"/>
      <c r="ALF847" s="14"/>
      <c r="ALG847" s="14"/>
      <c r="ALH847" s="14"/>
      <c r="ALI847" s="14"/>
      <c r="ALJ847" s="14"/>
      <c r="ALK847" s="14"/>
      <c r="ALL847" s="14"/>
      <c r="ALM847" s="14"/>
      <c r="ALN847" s="14"/>
      <c r="ALO847" s="14"/>
      <c r="ALP847" s="14"/>
      <c r="ALQ847" s="14"/>
      <c r="ALR847" s="14"/>
      <c r="ALS847" s="14"/>
      <c r="ALT847" s="14"/>
      <c r="ALU847" s="14"/>
      <c r="ALV847" s="14"/>
      <c r="ALW847" s="14"/>
      <c r="ALX847" s="14"/>
      <c r="ALY847" s="14"/>
      <c r="ALZ847" s="14"/>
      <c r="AMA847" s="14"/>
      <c r="AMB847" s="14"/>
      <c r="AMC847" s="14"/>
      <c r="AMD847" s="14"/>
      <c r="AME847" s="14"/>
      <c r="AMF847" s="14"/>
      <c r="AMG847" s="14"/>
      <c r="AMH847" s="14"/>
      <c r="AMI847" s="14"/>
      <c r="AMJ847" s="14"/>
      <c r="AMK847" s="14"/>
      <c r="AML847" s="14"/>
      <c r="AMM847" s="14"/>
      <c r="AMN847" s="14"/>
      <c r="AMO847" s="14"/>
      <c r="AMP847" s="14"/>
      <c r="AMQ847" s="14"/>
      <c r="AMR847" s="14"/>
      <c r="AMS847" s="14"/>
      <c r="AMT847" s="14"/>
      <c r="AMU847" s="14"/>
      <c r="AMV847" s="14"/>
      <c r="AMW847" s="14"/>
      <c r="AMX847" s="14"/>
      <c r="AMY847" s="14"/>
      <c r="AMZ847" s="14"/>
      <c r="ANA847" s="14"/>
      <c r="ANB847" s="14"/>
      <c r="ANC847" s="14"/>
      <c r="AND847" s="14"/>
      <c r="ANE847" s="14"/>
      <c r="ANF847" s="14"/>
      <c r="ANG847" s="14"/>
      <c r="ANH847" s="14"/>
      <c r="ANI847" s="14"/>
      <c r="ANJ847" s="14"/>
      <c r="ANK847" s="14"/>
      <c r="ANL847" s="14"/>
      <c r="ANM847" s="14"/>
      <c r="ANN847" s="14"/>
      <c r="ANO847" s="14"/>
      <c r="ANP847" s="14"/>
      <c r="ANQ847" s="14"/>
      <c r="ANR847" s="14"/>
      <c r="ANS847" s="14"/>
      <c r="ANT847" s="14"/>
      <c r="ANU847" s="14"/>
      <c r="ANV847" s="14"/>
      <c r="ANW847" s="14"/>
      <c r="ANX847" s="14"/>
      <c r="ANY847" s="14"/>
      <c r="ANZ847" s="14"/>
      <c r="AOA847" s="14"/>
      <c r="AOB847" s="14"/>
      <c r="AOC847" s="14"/>
      <c r="AOD847" s="14"/>
      <c r="AOE847" s="14"/>
      <c r="AOF847" s="14"/>
      <c r="AOG847" s="14"/>
      <c r="AOH847" s="14"/>
      <c r="AOI847" s="14"/>
      <c r="AOJ847" s="14"/>
      <c r="AOK847" s="14"/>
      <c r="AOL847" s="14"/>
      <c r="AOM847" s="14"/>
      <c r="AON847" s="14"/>
      <c r="AOO847" s="14"/>
      <c r="AOP847" s="14"/>
      <c r="AOQ847" s="14"/>
      <c r="AOR847" s="14"/>
      <c r="AOS847" s="14"/>
      <c r="AOT847" s="14"/>
      <c r="AOU847" s="14"/>
      <c r="AOV847" s="14"/>
      <c r="AOW847" s="14"/>
      <c r="AOX847" s="14"/>
      <c r="AOY847" s="14"/>
      <c r="AOZ847" s="14"/>
      <c r="APA847" s="14"/>
      <c r="APB847" s="14"/>
      <c r="APC847" s="14"/>
      <c r="APD847" s="14"/>
      <c r="APE847" s="14"/>
      <c r="APF847" s="14"/>
      <c r="APG847" s="14"/>
      <c r="APH847" s="14"/>
      <c r="API847" s="14"/>
      <c r="APJ847" s="14"/>
      <c r="APK847" s="14"/>
      <c r="APL847" s="14"/>
      <c r="APM847" s="14"/>
      <c r="APN847" s="14"/>
      <c r="APO847" s="14"/>
      <c r="APP847" s="14"/>
      <c r="APQ847" s="14"/>
      <c r="APR847" s="14"/>
      <c r="APS847" s="14"/>
      <c r="APT847" s="14"/>
      <c r="APU847" s="14"/>
      <c r="APV847" s="14"/>
      <c r="APW847" s="14"/>
      <c r="APX847" s="14"/>
      <c r="APY847" s="14"/>
      <c r="APZ847" s="14"/>
      <c r="AQA847" s="14"/>
      <c r="AQB847" s="14"/>
      <c r="AQC847" s="14"/>
      <c r="AQD847" s="14"/>
      <c r="AQE847" s="14"/>
      <c r="AQF847" s="14"/>
      <c r="AQG847" s="14"/>
      <c r="AQH847" s="14"/>
      <c r="AQI847" s="14"/>
      <c r="AQJ847" s="14"/>
      <c r="AQK847" s="14"/>
      <c r="AQL847" s="14"/>
      <c r="AQM847" s="14"/>
      <c r="AQN847" s="14"/>
      <c r="AQO847" s="14"/>
      <c r="AQP847" s="14"/>
      <c r="AQQ847" s="14"/>
      <c r="AQR847" s="14"/>
      <c r="AQS847" s="14"/>
      <c r="AQT847" s="14"/>
      <c r="AQU847" s="14"/>
      <c r="AQV847" s="14"/>
      <c r="AQW847" s="14"/>
      <c r="AQX847" s="14"/>
      <c r="AQY847" s="14"/>
      <c r="AQZ847" s="14"/>
      <c r="ARA847" s="14"/>
      <c r="ARB847" s="14"/>
      <c r="ARC847" s="14"/>
      <c r="ARD847" s="14"/>
      <c r="ARE847" s="14"/>
      <c r="ARF847" s="14"/>
      <c r="ARG847" s="14"/>
      <c r="ARH847" s="14"/>
      <c r="ARI847" s="14"/>
      <c r="ARJ847" s="14"/>
      <c r="ARK847" s="14"/>
      <c r="ARL847" s="14"/>
      <c r="ARM847" s="14"/>
      <c r="ARN847" s="14"/>
      <c r="ARO847" s="14"/>
      <c r="ARP847" s="14"/>
      <c r="ARQ847" s="14"/>
      <c r="ARR847" s="14"/>
      <c r="ARS847" s="14"/>
      <c r="ART847" s="14"/>
      <c r="ARU847" s="14"/>
      <c r="ARV847" s="14"/>
      <c r="ARW847" s="14"/>
      <c r="ARX847" s="14"/>
      <c r="ARY847" s="14"/>
      <c r="ARZ847" s="14"/>
      <c r="ASA847" s="14"/>
      <c r="ASB847" s="14"/>
      <c r="ASC847" s="14"/>
      <c r="ASD847" s="14"/>
      <c r="ASE847" s="14"/>
      <c r="ASF847" s="14"/>
      <c r="ASG847" s="14"/>
      <c r="ASH847" s="14"/>
      <c r="ASI847" s="14"/>
      <c r="ASJ847" s="14"/>
      <c r="ASK847" s="14"/>
      <c r="ASL847" s="14"/>
      <c r="ASM847" s="14"/>
      <c r="ASN847" s="14"/>
      <c r="ASO847" s="14"/>
      <c r="ASP847" s="14"/>
      <c r="ASQ847" s="14"/>
      <c r="ASR847" s="14"/>
      <c r="ASS847" s="14"/>
      <c r="AST847" s="14"/>
      <c r="ASU847" s="14"/>
      <c r="ASV847" s="14"/>
      <c r="ASW847" s="14"/>
      <c r="ASX847" s="14"/>
      <c r="ASY847" s="14"/>
      <c r="ASZ847" s="14"/>
      <c r="ATA847" s="14"/>
      <c r="ATB847" s="14"/>
      <c r="ATC847" s="14"/>
      <c r="ATD847" s="14"/>
      <c r="ATE847" s="14"/>
      <c r="ATF847" s="14"/>
      <c r="ATG847" s="14"/>
      <c r="ATH847" s="14"/>
      <c r="ATI847" s="14"/>
      <c r="ATJ847" s="14"/>
      <c r="ATK847" s="14"/>
      <c r="ATL847" s="14"/>
      <c r="ATM847" s="14"/>
      <c r="ATN847" s="14"/>
      <c r="ATO847" s="14"/>
      <c r="ATP847" s="14"/>
      <c r="ATQ847" s="14"/>
      <c r="ATR847" s="14"/>
      <c r="ATS847" s="14"/>
      <c r="ATT847" s="14"/>
      <c r="ATU847" s="14"/>
      <c r="ATV847" s="14"/>
      <c r="ATW847" s="14"/>
      <c r="ATX847" s="14"/>
      <c r="ATY847" s="14"/>
      <c r="ATZ847" s="14"/>
      <c r="AUA847" s="14"/>
      <c r="AUB847" s="14"/>
      <c r="AUC847" s="14"/>
      <c r="AUD847" s="14"/>
      <c r="AUE847" s="14"/>
      <c r="AUF847" s="14"/>
      <c r="AUG847" s="14"/>
      <c r="AUH847" s="14"/>
      <c r="AUI847" s="14"/>
      <c r="AUJ847" s="14"/>
      <c r="AUK847" s="14"/>
      <c r="AUL847" s="14"/>
      <c r="AUM847" s="14"/>
      <c r="AUN847" s="14"/>
      <c r="AUO847" s="14"/>
      <c r="AUP847" s="14"/>
      <c r="AUQ847" s="14"/>
      <c r="AUR847" s="14"/>
      <c r="AUS847" s="14"/>
      <c r="AUT847" s="14"/>
      <c r="AUU847" s="14"/>
      <c r="AUV847" s="14"/>
      <c r="AUW847" s="14"/>
      <c r="AUX847" s="14"/>
      <c r="AUY847" s="14"/>
      <c r="AUZ847" s="14"/>
      <c r="AVA847" s="14"/>
      <c r="AVB847" s="14"/>
      <c r="AVC847" s="14"/>
      <c r="AVD847" s="14"/>
      <c r="AVE847" s="14"/>
      <c r="AVF847" s="14"/>
      <c r="AVG847" s="14"/>
      <c r="AVH847" s="14"/>
      <c r="AVI847" s="14"/>
      <c r="AVJ847" s="14"/>
      <c r="AVK847" s="14"/>
      <c r="AVL847" s="14"/>
      <c r="AVM847" s="14"/>
      <c r="AVN847" s="14"/>
      <c r="AVO847" s="14"/>
      <c r="AVP847" s="14"/>
      <c r="AVQ847" s="14"/>
      <c r="AVR847" s="14"/>
      <c r="AVS847" s="14"/>
      <c r="AVT847" s="14"/>
      <c r="AVU847" s="14"/>
      <c r="AVV847" s="14"/>
      <c r="AVW847" s="14"/>
      <c r="AVX847" s="14"/>
      <c r="AVY847" s="14"/>
      <c r="AVZ847" s="14"/>
      <c r="AWA847" s="14"/>
      <c r="AWB847" s="14"/>
      <c r="AWC847" s="14"/>
      <c r="AWD847" s="14"/>
      <c r="AWE847" s="14"/>
      <c r="AWF847" s="14"/>
      <c r="AWG847" s="14"/>
      <c r="AWH847" s="14"/>
      <c r="AWI847" s="14"/>
      <c r="AWJ847" s="14"/>
      <c r="AWK847" s="14"/>
      <c r="AWL847" s="14"/>
      <c r="AWM847" s="14"/>
      <c r="AWN847" s="14"/>
      <c r="AWO847" s="14"/>
      <c r="AWP847" s="14"/>
      <c r="AWQ847" s="14"/>
      <c r="AWR847" s="14"/>
      <c r="AWS847" s="14"/>
      <c r="AWT847" s="14"/>
      <c r="AWU847" s="14"/>
      <c r="AWV847" s="14"/>
      <c r="AWW847" s="14"/>
      <c r="AWX847" s="14"/>
      <c r="AWY847" s="14"/>
      <c r="AWZ847" s="14"/>
      <c r="AXA847" s="14"/>
      <c r="AXB847" s="14"/>
      <c r="AXC847" s="14"/>
      <c r="AXD847" s="14"/>
      <c r="AXE847" s="14"/>
      <c r="AXF847" s="14"/>
      <c r="AXG847" s="14"/>
      <c r="AXH847" s="14"/>
      <c r="AXI847" s="14"/>
      <c r="AXJ847" s="14"/>
      <c r="AXK847" s="14"/>
      <c r="AXL847" s="14"/>
      <c r="AXM847" s="14"/>
      <c r="AXN847" s="14"/>
      <c r="AXO847" s="14"/>
      <c r="AXP847" s="14"/>
      <c r="AXQ847" s="14"/>
      <c r="AXR847" s="14"/>
      <c r="AXS847" s="14"/>
      <c r="AXT847" s="14"/>
      <c r="AXU847" s="14"/>
      <c r="AXV847" s="14"/>
      <c r="AXW847" s="14"/>
      <c r="AXX847" s="14"/>
      <c r="AXY847" s="14"/>
      <c r="AXZ847" s="14"/>
      <c r="AYA847" s="14"/>
      <c r="AYB847" s="14"/>
      <c r="AYC847" s="14"/>
      <c r="AYD847" s="14"/>
      <c r="AYE847" s="14"/>
      <c r="AYF847" s="14"/>
      <c r="AYG847" s="14"/>
      <c r="AYH847" s="14"/>
      <c r="AYI847" s="14"/>
      <c r="AYJ847" s="14"/>
      <c r="AYK847" s="14"/>
      <c r="AYL847" s="14"/>
      <c r="AYM847" s="14"/>
      <c r="AYN847" s="14"/>
      <c r="AYO847" s="14"/>
      <c r="AYP847" s="14"/>
      <c r="AYQ847" s="14"/>
      <c r="AYR847" s="14"/>
      <c r="AYS847" s="14"/>
      <c r="AYT847" s="14"/>
      <c r="AYU847" s="14"/>
      <c r="AYV847" s="14"/>
      <c r="AYW847" s="14"/>
      <c r="AYX847" s="14"/>
      <c r="AYY847" s="14"/>
      <c r="AYZ847" s="14"/>
      <c r="AZA847" s="14"/>
      <c r="AZB847" s="14"/>
      <c r="AZC847" s="14"/>
      <c r="AZD847" s="14"/>
      <c r="AZE847" s="14"/>
      <c r="AZF847" s="14"/>
      <c r="AZG847" s="14"/>
      <c r="AZH847" s="14"/>
      <c r="AZI847" s="14"/>
      <c r="AZJ847" s="14"/>
      <c r="AZK847" s="14"/>
      <c r="AZL847" s="14"/>
      <c r="AZM847" s="14"/>
      <c r="AZN847" s="14"/>
      <c r="AZO847" s="14"/>
      <c r="AZP847" s="14"/>
      <c r="AZQ847" s="14"/>
      <c r="AZR847" s="14"/>
      <c r="AZS847" s="14"/>
      <c r="AZT847" s="14"/>
      <c r="AZU847" s="14"/>
      <c r="AZV847" s="14"/>
      <c r="AZW847" s="14"/>
      <c r="AZX847" s="14"/>
      <c r="AZY847" s="14"/>
      <c r="AZZ847" s="14"/>
      <c r="BAA847" s="14"/>
      <c r="BAB847" s="14"/>
      <c r="BAC847" s="14"/>
      <c r="BAD847" s="14"/>
      <c r="BAE847" s="14"/>
      <c r="BAF847" s="14"/>
      <c r="BAG847" s="14"/>
      <c r="BAH847" s="14"/>
      <c r="BAI847" s="14"/>
      <c r="BAJ847" s="14"/>
      <c r="BAK847" s="14"/>
      <c r="BAL847" s="14"/>
      <c r="BAM847" s="14"/>
      <c r="BAN847" s="14"/>
      <c r="BAO847" s="14"/>
      <c r="BAP847" s="14"/>
      <c r="BAQ847" s="14"/>
      <c r="BAR847" s="14"/>
      <c r="BAS847" s="14"/>
      <c r="BAT847" s="14"/>
      <c r="BAU847" s="14"/>
      <c r="BAV847" s="14"/>
      <c r="BAW847" s="14"/>
      <c r="BAX847" s="14"/>
      <c r="BAY847" s="14"/>
      <c r="BAZ847" s="14"/>
      <c r="BBA847" s="14"/>
      <c r="BBB847" s="14"/>
      <c r="BBC847" s="14"/>
      <c r="BBD847" s="14"/>
      <c r="BBE847" s="14"/>
      <c r="BBF847" s="14"/>
      <c r="BBG847" s="14"/>
      <c r="BBH847" s="14"/>
      <c r="BBI847" s="14"/>
      <c r="BBJ847" s="14"/>
      <c r="BBK847" s="14"/>
      <c r="BBL847" s="14"/>
      <c r="BBM847" s="14"/>
      <c r="BBN847" s="14"/>
      <c r="BBO847" s="14"/>
      <c r="BBP847" s="14"/>
      <c r="BBQ847" s="14"/>
      <c r="BBR847" s="14"/>
      <c r="BBS847" s="14"/>
      <c r="BBT847" s="14"/>
      <c r="BBU847" s="14"/>
      <c r="BBV847" s="14"/>
      <c r="BBW847" s="14"/>
      <c r="BBX847" s="14"/>
      <c r="BBY847" s="14"/>
      <c r="BBZ847" s="14"/>
      <c r="BCA847" s="14"/>
      <c r="BCB847" s="14"/>
      <c r="BCC847" s="14"/>
      <c r="BCD847" s="14"/>
      <c r="BCE847" s="14"/>
      <c r="BCF847" s="14"/>
      <c r="BCG847" s="14"/>
      <c r="BCH847" s="14"/>
      <c r="BCI847" s="14"/>
      <c r="BCJ847" s="14"/>
      <c r="BCK847" s="14"/>
      <c r="BCL847" s="14"/>
      <c r="BCM847" s="14"/>
      <c r="BCN847" s="14"/>
      <c r="BCO847" s="14"/>
      <c r="BCP847" s="14"/>
      <c r="BCQ847" s="14"/>
      <c r="BCR847" s="14"/>
      <c r="BCS847" s="14"/>
      <c r="BCT847" s="14"/>
      <c r="BCU847" s="14"/>
      <c r="BCV847" s="14"/>
      <c r="BCW847" s="14"/>
      <c r="BCX847" s="14"/>
      <c r="BCY847" s="14"/>
      <c r="BCZ847" s="14"/>
      <c r="BDA847" s="14"/>
      <c r="BDB847" s="14"/>
      <c r="BDC847" s="14"/>
      <c r="BDD847" s="14"/>
      <c r="BDE847" s="14"/>
      <c r="BDF847" s="14"/>
      <c r="BDG847" s="14"/>
      <c r="BDH847" s="14"/>
      <c r="BDI847" s="14"/>
      <c r="BDJ847" s="14"/>
      <c r="BDK847" s="14"/>
      <c r="BDL847" s="14"/>
      <c r="BDM847" s="14"/>
      <c r="BDN847" s="14"/>
      <c r="BDO847" s="14"/>
      <c r="BDP847" s="14"/>
      <c r="BDQ847" s="14"/>
      <c r="BDR847" s="14"/>
      <c r="BDS847" s="14"/>
      <c r="BDT847" s="14"/>
      <c r="BDU847" s="14"/>
      <c r="BDV847" s="14"/>
      <c r="BDW847" s="14"/>
      <c r="BDX847" s="14"/>
      <c r="BDY847" s="14"/>
      <c r="BDZ847" s="14"/>
      <c r="BEA847" s="14"/>
      <c r="BEB847" s="14"/>
      <c r="BEC847" s="14"/>
      <c r="BED847" s="14"/>
      <c r="BEE847" s="14"/>
      <c r="BEF847" s="14"/>
      <c r="BEG847" s="14"/>
      <c r="BEH847" s="14"/>
      <c r="BEI847" s="14"/>
      <c r="BEJ847" s="14"/>
      <c r="BEK847" s="14"/>
      <c r="BEL847" s="14"/>
      <c r="BEM847" s="14"/>
      <c r="BEN847" s="14"/>
      <c r="BEO847" s="14"/>
      <c r="BEP847" s="14"/>
      <c r="BEQ847" s="14"/>
      <c r="BER847" s="14"/>
      <c r="BES847" s="14"/>
      <c r="BET847" s="14"/>
      <c r="BEU847" s="14"/>
      <c r="BEV847" s="14"/>
      <c r="BEW847" s="14"/>
      <c r="BEX847" s="14"/>
      <c r="BEY847" s="14"/>
      <c r="BEZ847" s="14"/>
      <c r="BFA847" s="14"/>
      <c r="BFB847" s="14"/>
      <c r="BFC847" s="14"/>
      <c r="BFD847" s="14"/>
      <c r="BFE847" s="14"/>
      <c r="BFF847" s="14"/>
      <c r="BFG847" s="14"/>
      <c r="BFH847" s="14"/>
      <c r="BFI847" s="14"/>
      <c r="BFJ847" s="14"/>
      <c r="BFK847" s="14"/>
      <c r="BFL847" s="14"/>
      <c r="BFM847" s="14"/>
      <c r="BFN847" s="14"/>
      <c r="BFO847" s="14"/>
      <c r="BFP847" s="14"/>
      <c r="BFQ847" s="14"/>
      <c r="BFR847" s="14"/>
      <c r="BFS847" s="14"/>
      <c r="BFT847" s="14"/>
      <c r="BFU847" s="14"/>
      <c r="BFV847" s="14"/>
      <c r="BFW847" s="14"/>
      <c r="BFX847" s="14"/>
      <c r="BFY847" s="14"/>
      <c r="BFZ847" s="14"/>
      <c r="BGA847" s="14"/>
      <c r="BGB847" s="14"/>
      <c r="BGC847" s="14"/>
      <c r="BGD847" s="14"/>
      <c r="BGE847" s="14"/>
      <c r="BGF847" s="14"/>
      <c r="BGG847" s="14"/>
      <c r="BGH847" s="14"/>
      <c r="BGI847" s="14"/>
      <c r="BGJ847" s="14"/>
      <c r="BGK847" s="14"/>
      <c r="BGL847" s="14"/>
      <c r="BGM847" s="14"/>
      <c r="BGN847" s="14"/>
      <c r="BGO847" s="14"/>
      <c r="BGP847" s="14"/>
      <c r="BGQ847" s="14"/>
      <c r="BGR847" s="14"/>
      <c r="BGS847" s="14"/>
      <c r="BGT847" s="14"/>
      <c r="BGU847" s="14"/>
      <c r="BGV847" s="14"/>
      <c r="BGW847" s="14"/>
      <c r="BGX847" s="14"/>
      <c r="BGY847" s="14"/>
      <c r="BGZ847" s="14"/>
      <c r="BHA847" s="14"/>
      <c r="BHB847" s="14"/>
      <c r="BHC847" s="14"/>
      <c r="BHD847" s="14"/>
      <c r="BHE847" s="14"/>
      <c r="BHF847" s="14"/>
      <c r="BHG847" s="14"/>
      <c r="BHH847" s="14"/>
      <c r="BHI847" s="14"/>
      <c r="BHJ847" s="14"/>
      <c r="BHK847" s="14"/>
      <c r="BHL847" s="14"/>
      <c r="BHM847" s="14"/>
      <c r="BHN847" s="14"/>
      <c r="BHO847" s="14"/>
      <c r="BHP847" s="14"/>
      <c r="BHQ847" s="14"/>
      <c r="BHR847" s="14"/>
      <c r="BHS847" s="14"/>
      <c r="BHT847" s="14"/>
      <c r="BHU847" s="14"/>
      <c r="BHV847" s="14"/>
      <c r="BHW847" s="14"/>
      <c r="BHX847" s="14"/>
      <c r="BHY847" s="14"/>
      <c r="BHZ847" s="14"/>
      <c r="BIA847" s="14"/>
      <c r="BIB847" s="14"/>
      <c r="BIC847" s="14"/>
      <c r="BID847" s="14"/>
      <c r="BIE847" s="14"/>
      <c r="BIF847" s="14"/>
      <c r="BIG847" s="14"/>
      <c r="BIH847" s="14"/>
      <c r="BII847" s="14"/>
      <c r="BIJ847" s="14"/>
      <c r="BIK847" s="14"/>
      <c r="BIL847" s="14"/>
      <c r="BIM847" s="14"/>
      <c r="BIN847" s="14"/>
      <c r="BIO847" s="14"/>
      <c r="BIP847" s="14"/>
      <c r="BIQ847" s="14"/>
      <c r="BIR847" s="14"/>
      <c r="BIS847" s="14"/>
      <c r="BIT847" s="14"/>
      <c r="BIU847" s="14"/>
      <c r="BIV847" s="14"/>
      <c r="BIW847" s="14"/>
      <c r="BIX847" s="14"/>
      <c r="BIY847" s="14"/>
      <c r="BIZ847" s="14"/>
      <c r="BJA847" s="14"/>
      <c r="BJB847" s="14"/>
      <c r="BJC847" s="14"/>
      <c r="BJD847" s="14"/>
      <c r="BJE847" s="14"/>
      <c r="BJF847" s="14"/>
      <c r="BJG847" s="14"/>
      <c r="BJH847" s="14"/>
      <c r="BJI847" s="14"/>
      <c r="BJJ847" s="14"/>
      <c r="BJK847" s="14"/>
      <c r="BJL847" s="14"/>
      <c r="BJM847" s="14"/>
      <c r="BJN847" s="14"/>
      <c r="BJO847" s="14"/>
      <c r="BJP847" s="14"/>
      <c r="BJQ847" s="14"/>
      <c r="BJR847" s="14"/>
      <c r="BJS847" s="14"/>
      <c r="BJT847" s="14"/>
      <c r="BJU847" s="14"/>
      <c r="BJV847" s="14"/>
      <c r="BJW847" s="14"/>
      <c r="BJX847" s="14"/>
      <c r="BJY847" s="14"/>
      <c r="BJZ847" s="14"/>
      <c r="BKA847" s="14"/>
      <c r="BKB847" s="14"/>
      <c r="BKC847" s="14"/>
      <c r="BKD847" s="14"/>
      <c r="BKE847" s="14"/>
      <c r="BKF847" s="14"/>
      <c r="BKG847" s="14"/>
      <c r="BKH847" s="14"/>
      <c r="BKI847" s="14"/>
      <c r="BKJ847" s="14"/>
      <c r="BKK847" s="14"/>
      <c r="BKL847" s="14"/>
      <c r="BKM847" s="14"/>
      <c r="BKN847" s="14"/>
      <c r="BKO847" s="14"/>
      <c r="BKP847" s="14"/>
      <c r="BKQ847" s="14"/>
      <c r="BKR847" s="14"/>
      <c r="BKS847" s="14"/>
      <c r="BKT847" s="14"/>
      <c r="BKU847" s="14"/>
      <c r="BKV847" s="14"/>
      <c r="BKW847" s="14"/>
      <c r="BKX847" s="14"/>
      <c r="BKY847" s="14"/>
      <c r="BKZ847" s="14"/>
      <c r="BLA847" s="14"/>
      <c r="BLB847" s="14"/>
      <c r="BLC847" s="14"/>
      <c r="BLD847" s="14"/>
      <c r="BLE847" s="14"/>
      <c r="BLF847" s="14"/>
      <c r="BLG847" s="14"/>
      <c r="BLH847" s="14"/>
      <c r="BLI847" s="14"/>
      <c r="BLJ847" s="14"/>
      <c r="BLK847" s="14"/>
      <c r="BLL847" s="14"/>
      <c r="BLM847" s="14"/>
      <c r="BLN847" s="14"/>
      <c r="BLO847" s="14"/>
      <c r="BLP847" s="14"/>
      <c r="BLQ847" s="14"/>
      <c r="BLR847" s="14"/>
      <c r="BLS847" s="14"/>
      <c r="BLT847" s="14"/>
      <c r="BLU847" s="14"/>
      <c r="BLV847" s="14"/>
      <c r="BLW847" s="14"/>
      <c r="BLX847" s="14"/>
      <c r="BLY847" s="14"/>
      <c r="BLZ847" s="14"/>
      <c r="BMA847" s="14"/>
      <c r="BMB847" s="14"/>
      <c r="BMC847" s="14"/>
      <c r="BMD847" s="14"/>
      <c r="BME847" s="14"/>
      <c r="BMF847" s="14"/>
      <c r="BMG847" s="14"/>
      <c r="BMH847" s="14"/>
      <c r="BMI847" s="14"/>
      <c r="BMJ847" s="14"/>
      <c r="BMK847" s="14"/>
      <c r="BML847" s="14"/>
      <c r="BMM847" s="14"/>
      <c r="BMN847" s="14"/>
      <c r="BMO847" s="14"/>
      <c r="BMP847" s="14"/>
      <c r="BMQ847" s="14"/>
      <c r="BMR847" s="14"/>
      <c r="BMS847" s="14"/>
      <c r="BMT847" s="14"/>
      <c r="BMU847" s="14"/>
      <c r="BMV847" s="14"/>
      <c r="BMW847" s="14"/>
      <c r="BMX847" s="14"/>
      <c r="BMY847" s="14"/>
      <c r="BMZ847" s="14"/>
      <c r="BNA847" s="14"/>
      <c r="BNB847" s="14"/>
      <c r="BNC847" s="14"/>
      <c r="BND847" s="14"/>
      <c r="BNE847" s="14"/>
      <c r="BNF847" s="14"/>
      <c r="BNG847" s="14"/>
      <c r="BNH847" s="14"/>
      <c r="BNI847" s="14"/>
      <c r="BNJ847" s="14"/>
      <c r="BNK847" s="14"/>
      <c r="BNL847" s="14"/>
      <c r="BNM847" s="14"/>
      <c r="BNN847" s="14"/>
      <c r="BNO847" s="14"/>
      <c r="BNP847" s="14"/>
      <c r="BNQ847" s="14"/>
      <c r="BNR847" s="14"/>
      <c r="BNS847" s="14"/>
      <c r="BNT847" s="14"/>
      <c r="BNU847" s="14"/>
      <c r="BNV847" s="14"/>
      <c r="BNW847" s="14"/>
      <c r="BNX847" s="14"/>
      <c r="BNY847" s="14"/>
      <c r="BNZ847" s="14"/>
      <c r="BOA847" s="14"/>
      <c r="BOB847" s="14"/>
      <c r="BOC847" s="14"/>
      <c r="BOD847" s="14"/>
      <c r="BOE847" s="14"/>
      <c r="BOF847" s="14"/>
      <c r="BOG847" s="14"/>
      <c r="BOH847" s="14"/>
      <c r="BOI847" s="14"/>
      <c r="BOJ847" s="14"/>
      <c r="BOK847" s="14"/>
      <c r="BOL847" s="14"/>
      <c r="BOM847" s="14"/>
      <c r="BON847" s="14"/>
      <c r="BOO847" s="14"/>
      <c r="BOP847" s="14"/>
      <c r="BOQ847" s="14"/>
      <c r="BOR847" s="14"/>
      <c r="BOS847" s="14"/>
      <c r="BOT847" s="14"/>
      <c r="BOU847" s="14"/>
      <c r="BOV847" s="14"/>
      <c r="BOW847" s="14"/>
      <c r="BOX847" s="14"/>
      <c r="BOY847" s="14"/>
      <c r="BOZ847" s="14"/>
      <c r="BPA847" s="14"/>
      <c r="BPB847" s="14"/>
      <c r="BPC847" s="14"/>
      <c r="BPD847" s="14"/>
      <c r="BPE847" s="14"/>
      <c r="BPF847" s="14"/>
      <c r="BPG847" s="14"/>
      <c r="BPH847" s="14"/>
      <c r="BPI847" s="14"/>
      <c r="BPJ847" s="14"/>
      <c r="BPK847" s="14"/>
      <c r="BPL847" s="14"/>
      <c r="BPM847" s="14"/>
      <c r="BPN847" s="14"/>
      <c r="BPO847" s="14"/>
      <c r="BPP847" s="14"/>
      <c r="BPQ847" s="14"/>
      <c r="BPR847" s="14"/>
      <c r="BPS847" s="14"/>
      <c r="BPT847" s="14"/>
      <c r="BPU847" s="14"/>
      <c r="BPV847" s="14"/>
      <c r="BPW847" s="14"/>
      <c r="BPX847" s="14"/>
      <c r="BPY847" s="14"/>
      <c r="BPZ847" s="14"/>
      <c r="BQA847" s="14"/>
      <c r="BQB847" s="14"/>
      <c r="BQC847" s="14"/>
      <c r="BQD847" s="14"/>
      <c r="BQE847" s="14"/>
      <c r="BQF847" s="14"/>
      <c r="BQG847" s="14"/>
      <c r="BQH847" s="14"/>
      <c r="BQI847" s="14"/>
      <c r="BQJ847" s="14"/>
      <c r="BQK847" s="14"/>
      <c r="BQL847" s="14"/>
      <c r="BQM847" s="14"/>
      <c r="BQN847" s="14"/>
      <c r="BQO847" s="14"/>
      <c r="BQP847" s="14"/>
      <c r="BQQ847" s="14"/>
      <c r="BQR847" s="14"/>
      <c r="BQS847" s="14"/>
      <c r="BQT847" s="14"/>
      <c r="BQU847" s="14"/>
      <c r="BQV847" s="14"/>
      <c r="BQW847" s="14"/>
      <c r="BQX847" s="14"/>
      <c r="BQY847" s="14"/>
      <c r="BQZ847" s="14"/>
      <c r="BRA847" s="14"/>
      <c r="BRB847" s="14"/>
      <c r="BRC847" s="14"/>
      <c r="BRD847" s="14"/>
      <c r="BRE847" s="14"/>
      <c r="BRF847" s="14"/>
      <c r="BRG847" s="14"/>
      <c r="BRH847" s="14"/>
      <c r="BRI847" s="14"/>
      <c r="BRJ847" s="14"/>
      <c r="BRK847" s="14"/>
      <c r="BRL847" s="14"/>
      <c r="BRM847" s="14"/>
      <c r="BRN847" s="14"/>
      <c r="BRO847" s="14"/>
      <c r="BRP847" s="14"/>
      <c r="BRQ847" s="14"/>
      <c r="BRR847" s="14"/>
      <c r="BRS847" s="14"/>
      <c r="BRT847" s="14"/>
      <c r="BRU847" s="14"/>
      <c r="BRV847" s="14"/>
      <c r="BRW847" s="14"/>
      <c r="BRX847" s="14"/>
      <c r="BRY847" s="14"/>
      <c r="BRZ847" s="14"/>
      <c r="BSA847" s="14"/>
      <c r="BSB847" s="14"/>
      <c r="BSC847" s="14"/>
      <c r="BSD847" s="14"/>
      <c r="BSE847" s="14"/>
      <c r="BSF847" s="14"/>
      <c r="BSG847" s="14"/>
      <c r="BSH847" s="14"/>
      <c r="BSI847" s="14"/>
      <c r="BSJ847" s="14"/>
      <c r="BSK847" s="14"/>
      <c r="BSL847" s="14"/>
      <c r="BSM847" s="14"/>
      <c r="BSN847" s="14"/>
      <c r="BSO847" s="14"/>
      <c r="BSP847" s="14"/>
      <c r="BSQ847" s="14"/>
      <c r="BSR847" s="14"/>
      <c r="BSS847" s="14"/>
      <c r="BST847" s="14"/>
      <c r="BSU847" s="14"/>
      <c r="BSV847" s="14"/>
      <c r="BSW847" s="14"/>
      <c r="BSX847" s="14"/>
      <c r="BSY847" s="14"/>
      <c r="BSZ847" s="14"/>
      <c r="BTA847" s="14"/>
      <c r="BTB847" s="14"/>
      <c r="BTC847" s="14"/>
      <c r="BTD847" s="14"/>
      <c r="BTE847" s="14"/>
      <c r="BTF847" s="14"/>
      <c r="BTG847" s="14"/>
      <c r="BTH847" s="14"/>
      <c r="BTI847" s="14"/>
      <c r="BTJ847" s="14"/>
      <c r="BTK847" s="14"/>
      <c r="BTL847" s="14"/>
      <c r="BTM847" s="14"/>
      <c r="BTN847" s="14"/>
      <c r="BTO847" s="14"/>
      <c r="BTP847" s="14"/>
      <c r="BTQ847" s="14"/>
      <c r="BTR847" s="14"/>
      <c r="BTS847" s="14"/>
      <c r="BTT847" s="14"/>
      <c r="BTU847" s="14"/>
      <c r="BTV847" s="14"/>
      <c r="BTW847" s="14"/>
      <c r="BTX847" s="14"/>
      <c r="BTY847" s="14"/>
      <c r="BTZ847" s="14"/>
      <c r="BUA847" s="14"/>
      <c r="BUB847" s="14"/>
      <c r="BUC847" s="14"/>
      <c r="BUD847" s="14"/>
      <c r="BUE847" s="14"/>
      <c r="BUF847" s="14"/>
      <c r="BUG847" s="14"/>
      <c r="BUH847" s="14"/>
      <c r="BUI847" s="14"/>
      <c r="BUJ847" s="14"/>
      <c r="BUK847" s="14"/>
      <c r="BUL847" s="14"/>
      <c r="BUM847" s="14"/>
      <c r="BUN847" s="14"/>
      <c r="BUO847" s="14"/>
      <c r="BUP847" s="14"/>
      <c r="BUQ847" s="14"/>
      <c r="BUR847" s="14"/>
      <c r="BUS847" s="14"/>
      <c r="BUT847" s="14"/>
      <c r="BUU847" s="14"/>
      <c r="BUV847" s="14"/>
      <c r="BUW847" s="14"/>
      <c r="BUX847" s="14"/>
      <c r="BUY847" s="14"/>
      <c r="BUZ847" s="14"/>
      <c r="BVA847" s="14"/>
      <c r="BVB847" s="14"/>
      <c r="BVC847" s="14"/>
      <c r="BVD847" s="14"/>
      <c r="BVE847" s="14"/>
      <c r="BVF847" s="14"/>
      <c r="BVG847" s="14"/>
      <c r="BVH847" s="14"/>
      <c r="BVI847" s="14"/>
      <c r="BVJ847" s="14"/>
      <c r="BVK847" s="14"/>
      <c r="BVL847" s="14"/>
      <c r="BVM847" s="14"/>
      <c r="BVN847" s="14"/>
      <c r="BVO847" s="14"/>
      <c r="BVP847" s="14"/>
      <c r="BVQ847" s="14"/>
      <c r="BVR847" s="14"/>
      <c r="BVS847" s="14"/>
      <c r="BVT847" s="14"/>
      <c r="BVU847" s="14"/>
      <c r="BVV847" s="14"/>
      <c r="BVW847" s="14"/>
      <c r="BVX847" s="14"/>
      <c r="BVY847" s="14"/>
      <c r="BVZ847" s="14"/>
      <c r="BWA847" s="14"/>
      <c r="BWB847" s="14"/>
      <c r="BWC847" s="14"/>
      <c r="BWD847" s="14"/>
      <c r="BWE847" s="14"/>
      <c r="BWF847" s="14"/>
      <c r="BWG847" s="14"/>
      <c r="BWH847" s="14"/>
      <c r="BWI847" s="14"/>
      <c r="BWJ847" s="14"/>
      <c r="BWK847" s="14"/>
      <c r="BWL847" s="14"/>
      <c r="BWM847" s="14"/>
      <c r="BWN847" s="14"/>
      <c r="BWO847" s="14"/>
      <c r="BWP847" s="14"/>
      <c r="BWQ847" s="14"/>
      <c r="BWR847" s="14"/>
      <c r="BWS847" s="14"/>
      <c r="BWT847" s="14"/>
      <c r="BWU847" s="14"/>
      <c r="BWV847" s="14"/>
      <c r="BWW847" s="14"/>
      <c r="BWX847" s="14"/>
      <c r="BWY847" s="14"/>
      <c r="BWZ847" s="14"/>
      <c r="BXA847" s="14"/>
      <c r="BXB847" s="14"/>
      <c r="BXC847" s="14"/>
      <c r="BXD847" s="14"/>
      <c r="BXE847" s="14"/>
      <c r="BXF847" s="14"/>
      <c r="BXG847" s="14"/>
      <c r="BXH847" s="14"/>
      <c r="BXI847" s="14"/>
      <c r="BXJ847" s="14"/>
      <c r="BXK847" s="14"/>
      <c r="BXL847" s="14"/>
      <c r="BXM847" s="14"/>
      <c r="BXN847" s="14"/>
      <c r="BXO847" s="14"/>
      <c r="BXP847" s="14"/>
      <c r="BXQ847" s="14"/>
      <c r="BXR847" s="14"/>
      <c r="BXS847" s="14"/>
      <c r="BXT847" s="14"/>
      <c r="BXU847" s="14"/>
      <c r="BXV847" s="14"/>
      <c r="BXW847" s="14"/>
      <c r="BXX847" s="14"/>
      <c r="BXY847" s="14"/>
      <c r="BXZ847" s="14"/>
      <c r="BYA847" s="14"/>
      <c r="BYB847" s="14"/>
      <c r="BYC847" s="14"/>
      <c r="BYD847" s="14"/>
      <c r="BYE847" s="14"/>
      <c r="BYF847" s="14"/>
      <c r="BYG847" s="14"/>
      <c r="BYH847" s="14"/>
      <c r="BYI847" s="14"/>
      <c r="BYJ847" s="14"/>
      <c r="BYK847" s="14"/>
      <c r="BYL847" s="14"/>
      <c r="BYM847" s="14"/>
      <c r="BYN847" s="14"/>
      <c r="BYO847" s="14"/>
      <c r="BYP847" s="14"/>
      <c r="BYQ847" s="14"/>
      <c r="BYR847" s="14"/>
      <c r="BYS847" s="14"/>
      <c r="BYT847" s="14"/>
      <c r="BYU847" s="14"/>
      <c r="BYV847" s="14"/>
      <c r="BYW847" s="14"/>
      <c r="BYX847" s="14"/>
      <c r="BYY847" s="14"/>
      <c r="BYZ847" s="14"/>
      <c r="BZA847" s="14"/>
      <c r="BZB847" s="14"/>
      <c r="BZC847" s="14"/>
      <c r="BZD847" s="14"/>
      <c r="BZE847" s="14"/>
      <c r="BZF847" s="14"/>
      <c r="BZG847" s="14"/>
      <c r="BZH847" s="14"/>
      <c r="BZI847" s="14"/>
      <c r="BZJ847" s="14"/>
      <c r="BZK847" s="14"/>
      <c r="BZL847" s="14"/>
      <c r="BZM847" s="14"/>
      <c r="BZN847" s="14"/>
      <c r="BZO847" s="14"/>
      <c r="BZP847" s="14"/>
      <c r="BZQ847" s="14"/>
      <c r="BZR847" s="14"/>
      <c r="BZS847" s="14"/>
      <c r="BZT847" s="14"/>
      <c r="BZU847" s="14"/>
      <c r="BZV847" s="14"/>
      <c r="BZW847" s="14"/>
      <c r="BZX847" s="14"/>
      <c r="BZY847" s="14"/>
      <c r="BZZ847" s="14"/>
      <c r="CAA847" s="14"/>
      <c r="CAB847" s="14"/>
      <c r="CAC847" s="14"/>
      <c r="CAD847" s="14"/>
      <c r="CAE847" s="14"/>
      <c r="CAF847" s="14"/>
      <c r="CAG847" s="14"/>
      <c r="CAH847" s="14"/>
      <c r="CAI847" s="14"/>
      <c r="CAJ847" s="14"/>
      <c r="CAK847" s="14"/>
      <c r="CAL847" s="14"/>
      <c r="CAM847" s="14"/>
      <c r="CAN847" s="14"/>
      <c r="CAO847" s="14"/>
      <c r="CAP847" s="14"/>
      <c r="CAQ847" s="14"/>
      <c r="CAR847" s="14"/>
      <c r="CAS847" s="14"/>
      <c r="CAT847" s="14"/>
      <c r="CAU847" s="14"/>
      <c r="CAV847" s="14"/>
      <c r="CAW847" s="14"/>
      <c r="CAX847" s="14"/>
      <c r="CAY847" s="14"/>
      <c r="CAZ847" s="14"/>
      <c r="CBA847" s="14"/>
      <c r="CBB847" s="14"/>
      <c r="CBC847" s="14"/>
      <c r="CBD847" s="14"/>
      <c r="CBE847" s="14"/>
      <c r="CBF847" s="14"/>
      <c r="CBG847" s="14"/>
      <c r="CBH847" s="14"/>
      <c r="CBI847" s="14"/>
      <c r="CBJ847" s="14"/>
      <c r="CBK847" s="14"/>
      <c r="CBL847" s="14"/>
      <c r="CBM847" s="14"/>
      <c r="CBN847" s="14"/>
      <c r="CBO847" s="14"/>
      <c r="CBP847" s="14"/>
      <c r="CBQ847" s="14"/>
      <c r="CBR847" s="14"/>
      <c r="CBS847" s="14"/>
      <c r="CBT847" s="14"/>
      <c r="CBU847" s="14"/>
      <c r="CBV847" s="14"/>
      <c r="CBW847" s="14"/>
      <c r="CBX847" s="14"/>
      <c r="CBY847" s="14"/>
      <c r="CBZ847" s="14"/>
      <c r="CCA847" s="14"/>
      <c r="CCB847" s="14"/>
      <c r="CCC847" s="14"/>
      <c r="CCD847" s="14"/>
      <c r="CCE847" s="14"/>
      <c r="CCF847" s="14"/>
      <c r="CCG847" s="14"/>
      <c r="CCH847" s="14"/>
      <c r="CCI847" s="14"/>
      <c r="CCJ847" s="14"/>
      <c r="CCK847" s="14"/>
      <c r="CCL847" s="14"/>
      <c r="CCM847" s="14"/>
      <c r="CCN847" s="14"/>
      <c r="CCO847" s="14"/>
      <c r="CCP847" s="14"/>
      <c r="CCQ847" s="14"/>
      <c r="CCR847" s="14"/>
      <c r="CCS847" s="14"/>
      <c r="CCT847" s="14"/>
      <c r="CCU847" s="14"/>
      <c r="CCV847" s="14"/>
      <c r="CCW847" s="14"/>
      <c r="CCX847" s="14"/>
      <c r="CCY847" s="14"/>
      <c r="CCZ847" s="14"/>
      <c r="CDA847" s="14"/>
      <c r="CDB847" s="14"/>
      <c r="CDC847" s="14"/>
      <c r="CDD847" s="14"/>
      <c r="CDE847" s="14"/>
      <c r="CDF847" s="14"/>
      <c r="CDG847" s="14"/>
      <c r="CDH847" s="14"/>
      <c r="CDI847" s="14"/>
      <c r="CDJ847" s="14"/>
      <c r="CDK847" s="14"/>
      <c r="CDL847" s="14"/>
      <c r="CDM847" s="14"/>
      <c r="CDN847" s="14"/>
      <c r="CDO847" s="14"/>
      <c r="CDP847" s="14"/>
      <c r="CDQ847" s="14"/>
      <c r="CDR847" s="14"/>
      <c r="CDS847" s="14"/>
      <c r="CDT847" s="14"/>
      <c r="CDU847" s="14"/>
      <c r="CDV847" s="14"/>
      <c r="CDW847" s="14"/>
      <c r="CDX847" s="14"/>
      <c r="CDY847" s="14"/>
      <c r="CDZ847" s="14"/>
      <c r="CEA847" s="14"/>
      <c r="CEB847" s="14"/>
      <c r="CEC847" s="14"/>
      <c r="CED847" s="14"/>
      <c r="CEE847" s="14"/>
      <c r="CEF847" s="14"/>
      <c r="CEG847" s="14"/>
      <c r="CEH847" s="14"/>
      <c r="CEI847" s="14"/>
      <c r="CEJ847" s="14"/>
      <c r="CEK847" s="14"/>
      <c r="CEL847" s="14"/>
      <c r="CEM847" s="14"/>
      <c r="CEN847" s="14"/>
      <c r="CEO847" s="14"/>
      <c r="CEP847" s="14"/>
      <c r="CEQ847" s="14"/>
      <c r="CER847" s="14"/>
      <c r="CES847" s="14"/>
      <c r="CET847" s="14"/>
      <c r="CEU847" s="14"/>
      <c r="CEV847" s="14"/>
      <c r="CEW847" s="14"/>
      <c r="CEX847" s="14"/>
      <c r="CEY847" s="14"/>
      <c r="CEZ847" s="14"/>
      <c r="CFA847" s="14"/>
      <c r="CFB847" s="14"/>
      <c r="CFC847" s="14"/>
      <c r="CFD847" s="14"/>
      <c r="CFE847" s="14"/>
      <c r="CFF847" s="14"/>
      <c r="CFG847" s="14"/>
      <c r="CFH847" s="14"/>
      <c r="CFI847" s="14"/>
      <c r="CFJ847" s="14"/>
      <c r="CFK847" s="14"/>
      <c r="CFL847" s="14"/>
      <c r="CFM847" s="14"/>
      <c r="CFN847" s="14"/>
      <c r="CFO847" s="14"/>
      <c r="CFP847" s="14"/>
      <c r="CFQ847" s="14"/>
      <c r="CFR847" s="14"/>
      <c r="CFS847" s="14"/>
      <c r="CFT847" s="14"/>
      <c r="CFU847" s="14"/>
      <c r="CFV847" s="14"/>
      <c r="CFW847" s="14"/>
      <c r="CFX847" s="14"/>
      <c r="CFY847" s="14"/>
      <c r="CFZ847" s="14"/>
      <c r="CGA847" s="14"/>
      <c r="CGB847" s="14"/>
      <c r="CGC847" s="14"/>
      <c r="CGD847" s="14"/>
      <c r="CGE847" s="14"/>
      <c r="CGF847" s="14"/>
      <c r="CGG847" s="14"/>
      <c r="CGH847" s="14"/>
      <c r="CGI847" s="14"/>
      <c r="CGJ847" s="14"/>
      <c r="CGK847" s="14"/>
      <c r="CGL847" s="14"/>
      <c r="CGM847" s="14"/>
      <c r="CGN847" s="14"/>
      <c r="CGO847" s="14"/>
      <c r="CGP847" s="14"/>
      <c r="CGQ847" s="14"/>
      <c r="CGR847" s="14"/>
      <c r="CGS847" s="14"/>
      <c r="CGT847" s="14"/>
      <c r="CGU847" s="14"/>
      <c r="CGV847" s="14"/>
      <c r="CGW847" s="14"/>
      <c r="CGX847" s="14"/>
      <c r="CGY847" s="14"/>
      <c r="CGZ847" s="14"/>
      <c r="CHA847" s="14"/>
      <c r="CHB847" s="14"/>
      <c r="CHC847" s="14"/>
      <c r="CHD847" s="14"/>
      <c r="CHE847" s="14"/>
      <c r="CHF847" s="14"/>
      <c r="CHG847" s="14"/>
      <c r="CHH847" s="14"/>
      <c r="CHI847" s="14"/>
      <c r="CHJ847" s="14"/>
      <c r="CHK847" s="14"/>
      <c r="CHL847" s="14"/>
      <c r="CHM847" s="14"/>
      <c r="CHN847" s="14"/>
      <c r="CHO847" s="14"/>
      <c r="CHP847" s="14"/>
      <c r="CHQ847" s="14"/>
      <c r="CHR847" s="14"/>
      <c r="CHS847" s="14"/>
      <c r="CHT847" s="14"/>
      <c r="CHU847" s="14"/>
      <c r="CHV847" s="14"/>
      <c r="CHW847" s="14"/>
      <c r="CHX847" s="14"/>
      <c r="CHY847" s="14"/>
      <c r="CHZ847" s="14"/>
      <c r="CIA847" s="14"/>
      <c r="CIB847" s="14"/>
      <c r="CIC847" s="14"/>
      <c r="CID847" s="14"/>
      <c r="CIE847" s="14"/>
      <c r="CIF847" s="14"/>
      <c r="CIG847" s="14"/>
      <c r="CIH847" s="14"/>
      <c r="CII847" s="14"/>
      <c r="CIJ847" s="14"/>
      <c r="CIK847" s="14"/>
      <c r="CIL847" s="14"/>
      <c r="CIM847" s="14"/>
      <c r="CIN847" s="14"/>
      <c r="CIO847" s="14"/>
      <c r="CIP847" s="14"/>
      <c r="CIQ847" s="14"/>
      <c r="CIR847" s="14"/>
      <c r="CIS847" s="14"/>
      <c r="CIT847" s="14"/>
      <c r="CIU847" s="14"/>
      <c r="CIV847" s="14"/>
      <c r="CIW847" s="14"/>
      <c r="CIX847" s="14"/>
      <c r="CIY847" s="14"/>
      <c r="CIZ847" s="14"/>
      <c r="CJA847" s="14"/>
      <c r="CJB847" s="14"/>
      <c r="CJC847" s="14"/>
      <c r="CJD847" s="14"/>
      <c r="CJE847" s="14"/>
      <c r="CJF847" s="14"/>
      <c r="CJG847" s="14"/>
      <c r="CJH847" s="14"/>
      <c r="CJI847" s="14"/>
      <c r="CJJ847" s="14"/>
      <c r="CJK847" s="14"/>
      <c r="CJL847" s="14"/>
      <c r="CJM847" s="14"/>
      <c r="CJN847" s="14"/>
      <c r="CJO847" s="14"/>
      <c r="CJP847" s="14"/>
      <c r="CJQ847" s="14"/>
      <c r="CJR847" s="14"/>
      <c r="CJS847" s="14"/>
      <c r="CJT847" s="14"/>
      <c r="CJU847" s="14"/>
      <c r="CJV847" s="14"/>
      <c r="CJW847" s="14"/>
      <c r="CJX847" s="14"/>
      <c r="CJY847" s="14"/>
      <c r="CJZ847" s="14"/>
      <c r="CKA847" s="14"/>
      <c r="CKB847" s="14"/>
      <c r="CKC847" s="14"/>
      <c r="CKD847" s="14"/>
      <c r="CKE847" s="14"/>
      <c r="CKF847" s="14"/>
      <c r="CKG847" s="14"/>
      <c r="CKH847" s="14"/>
      <c r="CKI847" s="14"/>
      <c r="CKJ847" s="14"/>
      <c r="CKK847" s="14"/>
      <c r="CKL847" s="14"/>
      <c r="CKM847" s="14"/>
      <c r="CKN847" s="14"/>
      <c r="CKO847" s="14"/>
      <c r="CKP847" s="14"/>
      <c r="CKQ847" s="14"/>
      <c r="CKR847" s="14"/>
      <c r="CKS847" s="14"/>
      <c r="CKT847" s="14"/>
      <c r="CKU847" s="14"/>
      <c r="CKV847" s="14"/>
      <c r="CKW847" s="14"/>
      <c r="CKX847" s="14"/>
      <c r="CKY847" s="14"/>
      <c r="CKZ847" s="14"/>
      <c r="CLA847" s="14"/>
      <c r="CLB847" s="14"/>
      <c r="CLC847" s="14"/>
      <c r="CLD847" s="14"/>
      <c r="CLE847" s="14"/>
      <c r="CLF847" s="14"/>
      <c r="CLG847" s="14"/>
      <c r="CLH847" s="14"/>
      <c r="CLI847" s="14"/>
      <c r="CLJ847" s="14"/>
      <c r="CLK847" s="14"/>
      <c r="CLL847" s="14"/>
      <c r="CLM847" s="14"/>
      <c r="CLN847" s="14"/>
      <c r="CLO847" s="14"/>
      <c r="CLP847" s="14"/>
      <c r="CLQ847" s="14"/>
      <c r="CLR847" s="14"/>
      <c r="CLS847" s="14"/>
      <c r="CLT847" s="14"/>
      <c r="CLU847" s="14"/>
      <c r="CLV847" s="14"/>
      <c r="CLW847" s="14"/>
      <c r="CLX847" s="14"/>
      <c r="CLY847" s="14"/>
      <c r="CLZ847" s="14"/>
      <c r="CMA847" s="14"/>
      <c r="CMB847" s="14"/>
      <c r="CMC847" s="14"/>
      <c r="CMD847" s="14"/>
      <c r="CME847" s="14"/>
      <c r="CMF847" s="14"/>
      <c r="CMG847" s="14"/>
      <c r="CMH847" s="14"/>
      <c r="CMI847" s="14"/>
      <c r="CMJ847" s="14"/>
      <c r="CMK847" s="14"/>
      <c r="CML847" s="14"/>
      <c r="CMM847" s="14"/>
      <c r="CMN847" s="14"/>
      <c r="CMO847" s="14"/>
      <c r="CMP847" s="14"/>
      <c r="CMQ847" s="14"/>
      <c r="CMR847" s="14"/>
      <c r="CMS847" s="14"/>
      <c r="CMT847" s="14"/>
      <c r="CMU847" s="14"/>
      <c r="CMV847" s="14"/>
      <c r="CMW847" s="14"/>
      <c r="CMX847" s="14"/>
      <c r="CMY847" s="14"/>
      <c r="CMZ847" s="14"/>
      <c r="CNA847" s="14"/>
      <c r="CNB847" s="14"/>
      <c r="CNC847" s="14"/>
      <c r="CND847" s="14"/>
      <c r="CNE847" s="14"/>
      <c r="CNF847" s="14"/>
      <c r="CNG847" s="14"/>
      <c r="CNH847" s="14"/>
      <c r="CNI847" s="14"/>
      <c r="CNJ847" s="14"/>
      <c r="CNK847" s="14"/>
      <c r="CNL847" s="14"/>
      <c r="CNM847" s="14"/>
      <c r="CNN847" s="14"/>
      <c r="CNO847" s="14"/>
      <c r="CNP847" s="14"/>
      <c r="CNQ847" s="14"/>
      <c r="CNR847" s="14"/>
      <c r="CNS847" s="14"/>
      <c r="CNT847" s="14"/>
      <c r="CNU847" s="14"/>
      <c r="CNV847" s="14"/>
      <c r="CNW847" s="14"/>
      <c r="CNX847" s="14"/>
      <c r="CNY847" s="14"/>
      <c r="CNZ847" s="14"/>
      <c r="COA847" s="14"/>
      <c r="COB847" s="14"/>
      <c r="COC847" s="14"/>
      <c r="COD847" s="14"/>
      <c r="COE847" s="14"/>
      <c r="COF847" s="14"/>
      <c r="COG847" s="14"/>
      <c r="COH847" s="14"/>
      <c r="COI847" s="14"/>
      <c r="COJ847" s="14"/>
      <c r="COK847" s="14"/>
      <c r="COL847" s="14"/>
      <c r="COM847" s="14"/>
      <c r="CON847" s="14"/>
      <c r="COO847" s="14"/>
      <c r="COP847" s="14"/>
      <c r="COQ847" s="14"/>
      <c r="COR847" s="14"/>
      <c r="COS847" s="14"/>
      <c r="COT847" s="14"/>
      <c r="COU847" s="14"/>
      <c r="COV847" s="14"/>
      <c r="COW847" s="14"/>
      <c r="COX847" s="14"/>
      <c r="COY847" s="14"/>
      <c r="COZ847" s="14"/>
      <c r="CPA847" s="14"/>
      <c r="CPB847" s="14"/>
      <c r="CPC847" s="14"/>
      <c r="CPD847" s="14"/>
      <c r="CPE847" s="14"/>
      <c r="CPF847" s="14"/>
      <c r="CPG847" s="14"/>
      <c r="CPH847" s="14"/>
      <c r="CPI847" s="14"/>
      <c r="CPJ847" s="14"/>
      <c r="CPK847" s="14"/>
      <c r="CPL847" s="14"/>
      <c r="CPM847" s="14"/>
      <c r="CPN847" s="14"/>
      <c r="CPO847" s="14"/>
      <c r="CPP847" s="14"/>
      <c r="CPQ847" s="14"/>
      <c r="CPR847" s="14"/>
      <c r="CPS847" s="14"/>
      <c r="CPT847" s="14"/>
      <c r="CPU847" s="14"/>
      <c r="CPV847" s="14"/>
      <c r="CPW847" s="14"/>
      <c r="CPX847" s="14"/>
      <c r="CPY847" s="14"/>
      <c r="CPZ847" s="14"/>
      <c r="CQA847" s="14"/>
      <c r="CQB847" s="14"/>
      <c r="CQC847" s="14"/>
      <c r="CQD847" s="14"/>
      <c r="CQE847" s="14"/>
      <c r="CQF847" s="14"/>
      <c r="CQG847" s="14"/>
      <c r="CQH847" s="14"/>
      <c r="CQI847" s="14"/>
      <c r="CQJ847" s="14"/>
      <c r="CQK847" s="14"/>
      <c r="CQL847" s="14"/>
      <c r="CQM847" s="14"/>
      <c r="CQN847" s="14"/>
      <c r="CQO847" s="14"/>
      <c r="CQP847" s="14"/>
      <c r="CQQ847" s="14"/>
      <c r="CQR847" s="14"/>
      <c r="CQS847" s="14"/>
      <c r="CQT847" s="14"/>
      <c r="CQU847" s="14"/>
      <c r="CQV847" s="14"/>
      <c r="CQW847" s="14"/>
      <c r="CQX847" s="14"/>
      <c r="CQY847" s="14"/>
      <c r="CQZ847" s="14"/>
      <c r="CRA847" s="14"/>
      <c r="CRB847" s="14"/>
      <c r="CRC847" s="14"/>
      <c r="CRD847" s="14"/>
      <c r="CRE847" s="14"/>
      <c r="CRF847" s="14"/>
      <c r="CRG847" s="14"/>
      <c r="CRH847" s="14"/>
      <c r="CRI847" s="14"/>
      <c r="CRJ847" s="14"/>
      <c r="CRK847" s="14"/>
      <c r="CRL847" s="14"/>
      <c r="CRM847" s="14"/>
      <c r="CRN847" s="14"/>
      <c r="CRO847" s="14"/>
      <c r="CRP847" s="14"/>
      <c r="CRQ847" s="14"/>
      <c r="CRR847" s="14"/>
      <c r="CRS847" s="14"/>
      <c r="CRT847" s="14"/>
      <c r="CRU847" s="14"/>
      <c r="CRV847" s="14"/>
      <c r="CRW847" s="14"/>
      <c r="CRX847" s="14"/>
      <c r="CRY847" s="14"/>
      <c r="CRZ847" s="14"/>
      <c r="CSA847" s="14"/>
      <c r="CSB847" s="14"/>
      <c r="CSC847" s="14"/>
      <c r="CSD847" s="14"/>
      <c r="CSE847" s="14"/>
      <c r="CSF847" s="14"/>
      <c r="CSG847" s="14"/>
      <c r="CSH847" s="14"/>
      <c r="CSI847" s="14"/>
      <c r="CSJ847" s="14"/>
      <c r="CSK847" s="14"/>
      <c r="CSL847" s="14"/>
      <c r="CSM847" s="14"/>
      <c r="CSN847" s="14"/>
      <c r="CSO847" s="14"/>
      <c r="CSP847" s="14"/>
      <c r="CSQ847" s="14"/>
      <c r="CSR847" s="14"/>
      <c r="CSS847" s="14"/>
      <c r="CST847" s="14"/>
      <c r="CSU847" s="14"/>
      <c r="CSV847" s="14"/>
      <c r="CSW847" s="14"/>
      <c r="CSX847" s="14"/>
      <c r="CSY847" s="14"/>
      <c r="CSZ847" s="14"/>
      <c r="CTA847" s="14"/>
      <c r="CTB847" s="14"/>
      <c r="CTC847" s="14"/>
      <c r="CTD847" s="14"/>
      <c r="CTE847" s="14"/>
      <c r="CTF847" s="14"/>
      <c r="CTG847" s="14"/>
      <c r="CTH847" s="14"/>
      <c r="CTI847" s="14"/>
      <c r="CTJ847" s="14"/>
      <c r="CTK847" s="14"/>
      <c r="CTL847" s="14"/>
      <c r="CTM847" s="14"/>
      <c r="CTN847" s="14"/>
      <c r="CTO847" s="14"/>
      <c r="CTP847" s="14"/>
      <c r="CTQ847" s="14"/>
      <c r="CTR847" s="14"/>
      <c r="CTS847" s="14"/>
      <c r="CTT847" s="14"/>
      <c r="CTU847" s="14"/>
      <c r="CTV847" s="14"/>
      <c r="CTW847" s="14"/>
      <c r="CTX847" s="14"/>
      <c r="CTY847" s="14"/>
      <c r="CTZ847" s="14"/>
      <c r="CUA847" s="14"/>
      <c r="CUB847" s="14"/>
      <c r="CUC847" s="14"/>
      <c r="CUD847" s="14"/>
      <c r="CUE847" s="14"/>
      <c r="CUF847" s="14"/>
      <c r="CUG847" s="14"/>
      <c r="CUH847" s="14"/>
      <c r="CUI847" s="14"/>
      <c r="CUJ847" s="14"/>
      <c r="CUK847" s="14"/>
      <c r="CUL847" s="14"/>
      <c r="CUM847" s="14"/>
      <c r="CUN847" s="14"/>
      <c r="CUO847" s="14"/>
      <c r="CUP847" s="14"/>
      <c r="CUQ847" s="14"/>
      <c r="CUR847" s="14"/>
      <c r="CUS847" s="14"/>
      <c r="CUT847" s="14"/>
      <c r="CUU847" s="14"/>
      <c r="CUV847" s="14"/>
      <c r="CUW847" s="14"/>
      <c r="CUX847" s="14"/>
      <c r="CUY847" s="14"/>
      <c r="CUZ847" s="14"/>
      <c r="CVA847" s="14"/>
      <c r="CVB847" s="14"/>
      <c r="CVC847" s="14"/>
      <c r="CVD847" s="14"/>
      <c r="CVE847" s="14"/>
      <c r="CVF847" s="14"/>
      <c r="CVG847" s="14"/>
      <c r="CVH847" s="14"/>
      <c r="CVI847" s="14"/>
      <c r="CVJ847" s="14"/>
      <c r="CVK847" s="14"/>
      <c r="CVL847" s="14"/>
      <c r="CVM847" s="14"/>
      <c r="CVN847" s="14"/>
      <c r="CVO847" s="14"/>
      <c r="CVP847" s="14"/>
      <c r="CVQ847" s="14"/>
      <c r="CVR847" s="14"/>
      <c r="CVS847" s="14"/>
      <c r="CVT847" s="14"/>
      <c r="CVU847" s="14"/>
      <c r="CVV847" s="14"/>
      <c r="CVW847" s="14"/>
      <c r="CVX847" s="14"/>
      <c r="CVY847" s="14"/>
      <c r="CVZ847" s="14"/>
      <c r="CWA847" s="14"/>
      <c r="CWB847" s="14"/>
      <c r="CWC847" s="14"/>
      <c r="CWD847" s="14"/>
      <c r="CWE847" s="14"/>
      <c r="CWF847" s="14"/>
      <c r="CWG847" s="14"/>
      <c r="CWH847" s="14"/>
      <c r="CWI847" s="14"/>
      <c r="CWJ847" s="14"/>
      <c r="CWK847" s="14"/>
      <c r="CWL847" s="14"/>
      <c r="CWM847" s="14"/>
      <c r="CWN847" s="14"/>
      <c r="CWO847" s="14"/>
      <c r="CWP847" s="14"/>
      <c r="CWQ847" s="14"/>
      <c r="CWR847" s="14"/>
      <c r="CWS847" s="14"/>
      <c r="CWT847" s="14"/>
      <c r="CWU847" s="14"/>
      <c r="CWV847" s="14"/>
      <c r="CWW847" s="14"/>
      <c r="CWX847" s="14"/>
      <c r="CWY847" s="14"/>
      <c r="CWZ847" s="14"/>
      <c r="CXA847" s="14"/>
      <c r="CXB847" s="14"/>
      <c r="CXC847" s="14"/>
      <c r="CXD847" s="14"/>
      <c r="CXE847" s="14"/>
      <c r="CXF847" s="14"/>
      <c r="CXG847" s="14"/>
      <c r="CXH847" s="14"/>
      <c r="CXI847" s="14"/>
      <c r="CXJ847" s="14"/>
      <c r="CXK847" s="14"/>
      <c r="CXL847" s="14"/>
      <c r="CXM847" s="14"/>
      <c r="CXN847" s="14"/>
      <c r="CXO847" s="14"/>
      <c r="CXP847" s="14"/>
      <c r="CXQ847" s="14"/>
      <c r="CXR847" s="14"/>
      <c r="CXS847" s="14"/>
      <c r="CXT847" s="14"/>
      <c r="CXU847" s="14"/>
      <c r="CXV847" s="14"/>
      <c r="CXW847" s="14"/>
      <c r="CXX847" s="14"/>
      <c r="CXY847" s="14"/>
      <c r="CXZ847" s="14"/>
      <c r="CYA847" s="14"/>
      <c r="CYB847" s="14"/>
      <c r="CYC847" s="14"/>
      <c r="CYD847" s="14"/>
      <c r="CYE847" s="14"/>
      <c r="CYF847" s="14"/>
      <c r="CYG847" s="14"/>
      <c r="CYH847" s="14"/>
      <c r="CYI847" s="14"/>
      <c r="CYJ847" s="14"/>
      <c r="CYK847" s="14"/>
      <c r="CYL847" s="14"/>
      <c r="CYM847" s="14"/>
      <c r="CYN847" s="14"/>
      <c r="CYO847" s="14"/>
      <c r="CYP847" s="14"/>
      <c r="CYQ847" s="14"/>
      <c r="CYR847" s="14"/>
      <c r="CYS847" s="14"/>
      <c r="CYT847" s="14"/>
      <c r="CYU847" s="14"/>
      <c r="CYV847" s="14"/>
      <c r="CYW847" s="14"/>
      <c r="CYX847" s="14"/>
      <c r="CYY847" s="14"/>
      <c r="CYZ847" s="14"/>
      <c r="CZA847" s="14"/>
      <c r="CZB847" s="14"/>
      <c r="CZC847" s="14"/>
      <c r="CZD847" s="14"/>
      <c r="CZE847" s="14"/>
      <c r="CZF847" s="14"/>
      <c r="CZG847" s="14"/>
      <c r="CZH847" s="14"/>
      <c r="CZI847" s="14"/>
      <c r="CZJ847" s="14"/>
      <c r="CZK847" s="14"/>
      <c r="CZL847" s="14"/>
      <c r="CZM847" s="14"/>
      <c r="CZN847" s="14"/>
      <c r="CZO847" s="14"/>
      <c r="CZP847" s="14"/>
      <c r="CZQ847" s="14"/>
      <c r="CZR847" s="14"/>
      <c r="CZS847" s="14"/>
      <c r="CZT847" s="14"/>
      <c r="CZU847" s="14"/>
      <c r="CZV847" s="14"/>
      <c r="CZW847" s="14"/>
      <c r="CZX847" s="14"/>
      <c r="CZY847" s="14"/>
      <c r="CZZ847" s="14"/>
      <c r="DAA847" s="14"/>
      <c r="DAB847" s="14"/>
      <c r="DAC847" s="14"/>
      <c r="DAD847" s="14"/>
      <c r="DAE847" s="14"/>
      <c r="DAF847" s="14"/>
      <c r="DAG847" s="14"/>
      <c r="DAH847" s="14"/>
      <c r="DAI847" s="14"/>
      <c r="DAJ847" s="14"/>
      <c r="DAK847" s="14"/>
      <c r="DAL847" s="14"/>
      <c r="DAM847" s="14"/>
      <c r="DAN847" s="14"/>
      <c r="DAO847" s="14"/>
      <c r="DAP847" s="14"/>
      <c r="DAQ847" s="14"/>
      <c r="DAR847" s="14"/>
      <c r="DAS847" s="14"/>
      <c r="DAT847" s="14"/>
      <c r="DAU847" s="14"/>
      <c r="DAV847" s="14"/>
      <c r="DAW847" s="14"/>
      <c r="DAX847" s="14"/>
      <c r="DAY847" s="14"/>
      <c r="DAZ847" s="14"/>
      <c r="DBA847" s="14"/>
      <c r="DBB847" s="14"/>
      <c r="DBC847" s="14"/>
      <c r="DBD847" s="14"/>
      <c r="DBE847" s="14"/>
      <c r="DBF847" s="14"/>
      <c r="DBG847" s="14"/>
      <c r="DBH847" s="14"/>
      <c r="DBI847" s="14"/>
      <c r="DBJ847" s="14"/>
      <c r="DBK847" s="14"/>
      <c r="DBL847" s="14"/>
      <c r="DBM847" s="14"/>
      <c r="DBN847" s="14"/>
      <c r="DBO847" s="14"/>
      <c r="DBP847" s="14"/>
      <c r="DBQ847" s="14"/>
      <c r="DBR847" s="14"/>
      <c r="DBS847" s="14"/>
      <c r="DBT847" s="14"/>
      <c r="DBU847" s="14"/>
      <c r="DBV847" s="14"/>
      <c r="DBW847" s="14"/>
      <c r="DBX847" s="14"/>
      <c r="DBY847" s="14"/>
      <c r="DBZ847" s="14"/>
      <c r="DCA847" s="14"/>
      <c r="DCB847" s="14"/>
      <c r="DCC847" s="14"/>
      <c r="DCD847" s="14"/>
      <c r="DCE847" s="14"/>
      <c r="DCF847" s="14"/>
      <c r="DCG847" s="14"/>
      <c r="DCH847" s="14"/>
      <c r="DCI847" s="14"/>
      <c r="DCJ847" s="14"/>
      <c r="DCK847" s="14"/>
      <c r="DCL847" s="14"/>
      <c r="DCM847" s="14"/>
      <c r="DCN847" s="14"/>
      <c r="DCO847" s="14"/>
      <c r="DCP847" s="14"/>
      <c r="DCQ847" s="14"/>
      <c r="DCR847" s="14"/>
      <c r="DCS847" s="14"/>
      <c r="DCT847" s="14"/>
      <c r="DCU847" s="14"/>
      <c r="DCV847" s="14"/>
      <c r="DCW847" s="14"/>
      <c r="DCX847" s="14"/>
      <c r="DCY847" s="14"/>
      <c r="DCZ847" s="14"/>
      <c r="DDA847" s="14"/>
      <c r="DDB847" s="14"/>
      <c r="DDC847" s="14"/>
      <c r="DDD847" s="14"/>
      <c r="DDE847" s="14"/>
      <c r="DDF847" s="14"/>
      <c r="DDG847" s="14"/>
      <c r="DDH847" s="14"/>
      <c r="DDI847" s="14"/>
      <c r="DDJ847" s="14"/>
      <c r="DDK847" s="14"/>
      <c r="DDL847" s="14"/>
      <c r="DDM847" s="14"/>
      <c r="DDN847" s="14"/>
      <c r="DDO847" s="14"/>
      <c r="DDP847" s="14"/>
      <c r="DDQ847" s="14"/>
      <c r="DDR847" s="14"/>
      <c r="DDS847" s="14"/>
      <c r="DDT847" s="14"/>
      <c r="DDU847" s="14"/>
      <c r="DDV847" s="14"/>
      <c r="DDW847" s="14"/>
      <c r="DDX847" s="14"/>
      <c r="DDY847" s="14"/>
      <c r="DDZ847" s="14"/>
      <c r="DEA847" s="14"/>
      <c r="DEB847" s="14"/>
      <c r="DEC847" s="14"/>
      <c r="DED847" s="14"/>
      <c r="DEE847" s="14"/>
      <c r="DEF847" s="14"/>
      <c r="DEG847" s="14"/>
      <c r="DEH847" s="14"/>
      <c r="DEI847" s="14"/>
      <c r="DEJ847" s="14"/>
      <c r="DEK847" s="14"/>
      <c r="DEL847" s="14"/>
      <c r="DEM847" s="14"/>
      <c r="DEN847" s="14"/>
      <c r="DEO847" s="14"/>
      <c r="DEP847" s="14"/>
      <c r="DEQ847" s="14"/>
      <c r="DER847" s="14"/>
      <c r="DES847" s="14"/>
      <c r="DET847" s="14"/>
      <c r="DEU847" s="14"/>
      <c r="DEV847" s="14"/>
      <c r="DEW847" s="14"/>
      <c r="DEX847" s="14"/>
      <c r="DEY847" s="14"/>
      <c r="DEZ847" s="14"/>
      <c r="DFA847" s="14"/>
      <c r="DFB847" s="14"/>
      <c r="DFC847" s="14"/>
      <c r="DFD847" s="14"/>
      <c r="DFE847" s="14"/>
      <c r="DFF847" s="14"/>
      <c r="DFG847" s="14"/>
      <c r="DFH847" s="14"/>
      <c r="DFI847" s="14"/>
      <c r="DFJ847" s="14"/>
      <c r="DFK847" s="14"/>
      <c r="DFL847" s="14"/>
      <c r="DFM847" s="14"/>
      <c r="DFN847" s="14"/>
      <c r="DFO847" s="14"/>
      <c r="DFP847" s="14"/>
      <c r="DFQ847" s="14"/>
      <c r="DFR847" s="14"/>
      <c r="DFS847" s="14"/>
      <c r="DFT847" s="14"/>
      <c r="DFU847" s="14"/>
      <c r="DFV847" s="14"/>
      <c r="DFW847" s="14"/>
      <c r="DFX847" s="14"/>
      <c r="DFY847" s="14"/>
      <c r="DFZ847" s="14"/>
      <c r="DGA847" s="14"/>
      <c r="DGB847" s="14"/>
      <c r="DGC847" s="14"/>
      <c r="DGD847" s="14"/>
      <c r="DGE847" s="14"/>
      <c r="DGF847" s="14"/>
      <c r="DGG847" s="14"/>
      <c r="DGH847" s="14"/>
      <c r="DGI847" s="14"/>
      <c r="DGJ847" s="14"/>
      <c r="DGK847" s="14"/>
      <c r="DGL847" s="14"/>
      <c r="DGM847" s="14"/>
      <c r="DGN847" s="14"/>
      <c r="DGO847" s="14"/>
      <c r="DGP847" s="14"/>
      <c r="DGQ847" s="14"/>
      <c r="DGR847" s="14"/>
      <c r="DGS847" s="14"/>
      <c r="DGT847" s="14"/>
      <c r="DGU847" s="14"/>
      <c r="DGV847" s="14"/>
      <c r="DGW847" s="14"/>
      <c r="DGX847" s="14"/>
      <c r="DGY847" s="14"/>
      <c r="DGZ847" s="14"/>
      <c r="DHA847" s="14"/>
      <c r="DHB847" s="14"/>
      <c r="DHC847" s="14"/>
      <c r="DHD847" s="14"/>
      <c r="DHE847" s="14"/>
      <c r="DHF847" s="14"/>
      <c r="DHG847" s="14"/>
      <c r="DHH847" s="14"/>
      <c r="DHI847" s="14"/>
      <c r="DHJ847" s="14"/>
      <c r="DHK847" s="14"/>
      <c r="DHL847" s="14"/>
      <c r="DHM847" s="14"/>
      <c r="DHN847" s="14"/>
      <c r="DHO847" s="14"/>
      <c r="DHP847" s="14"/>
      <c r="DHQ847" s="14"/>
      <c r="DHR847" s="14"/>
      <c r="DHS847" s="14"/>
      <c r="DHT847" s="14"/>
      <c r="DHU847" s="14"/>
      <c r="DHV847" s="14"/>
      <c r="DHW847" s="14"/>
      <c r="DHX847" s="14"/>
      <c r="DHY847" s="14"/>
      <c r="DHZ847" s="14"/>
      <c r="DIA847" s="14"/>
      <c r="DIB847" s="14"/>
      <c r="DIC847" s="14"/>
      <c r="DID847" s="14"/>
      <c r="DIE847" s="14"/>
      <c r="DIF847" s="14"/>
      <c r="DIG847" s="14"/>
      <c r="DIH847" s="14"/>
      <c r="DII847" s="14"/>
      <c r="DIJ847" s="14"/>
      <c r="DIK847" s="14"/>
      <c r="DIL847" s="14"/>
      <c r="DIM847" s="14"/>
      <c r="DIN847" s="14"/>
      <c r="DIO847" s="14"/>
      <c r="DIP847" s="14"/>
      <c r="DIQ847" s="14"/>
      <c r="DIR847" s="14"/>
      <c r="DIS847" s="14"/>
      <c r="DIT847" s="14"/>
      <c r="DIU847" s="14"/>
      <c r="DIV847" s="14"/>
      <c r="DIW847" s="14"/>
      <c r="DIX847" s="14"/>
      <c r="DIY847" s="14"/>
      <c r="DIZ847" s="14"/>
      <c r="DJA847" s="14"/>
      <c r="DJB847" s="14"/>
      <c r="DJC847" s="14"/>
      <c r="DJD847" s="14"/>
      <c r="DJE847" s="14"/>
      <c r="DJF847" s="14"/>
      <c r="DJG847" s="14"/>
      <c r="DJH847" s="14"/>
      <c r="DJI847" s="14"/>
      <c r="DJJ847" s="14"/>
      <c r="DJK847" s="14"/>
      <c r="DJL847" s="14"/>
      <c r="DJM847" s="14"/>
      <c r="DJN847" s="14"/>
      <c r="DJO847" s="14"/>
      <c r="DJP847" s="14"/>
      <c r="DJQ847" s="14"/>
      <c r="DJR847" s="14"/>
      <c r="DJS847" s="14"/>
      <c r="DJT847" s="14"/>
      <c r="DJU847" s="14"/>
      <c r="DJV847" s="14"/>
      <c r="DJW847" s="14"/>
      <c r="DJX847" s="14"/>
      <c r="DJY847" s="14"/>
      <c r="DJZ847" s="14"/>
      <c r="DKA847" s="14"/>
      <c r="DKB847" s="14"/>
      <c r="DKC847" s="14"/>
      <c r="DKD847" s="14"/>
      <c r="DKE847" s="14"/>
      <c r="DKF847" s="14"/>
      <c r="DKG847" s="14"/>
      <c r="DKH847" s="14"/>
      <c r="DKI847" s="14"/>
      <c r="DKJ847" s="14"/>
      <c r="DKK847" s="14"/>
      <c r="DKL847" s="14"/>
      <c r="DKM847" s="14"/>
      <c r="DKN847" s="14"/>
      <c r="DKO847" s="14"/>
      <c r="DKP847" s="14"/>
      <c r="DKQ847" s="14"/>
      <c r="DKR847" s="14"/>
      <c r="DKS847" s="14"/>
      <c r="DKT847" s="14"/>
      <c r="DKU847" s="14"/>
      <c r="DKV847" s="14"/>
      <c r="DKW847" s="14"/>
      <c r="DKX847" s="14"/>
      <c r="DKY847" s="14"/>
      <c r="DKZ847" s="14"/>
      <c r="DLA847" s="14"/>
      <c r="DLB847" s="14"/>
      <c r="DLC847" s="14"/>
      <c r="DLD847" s="14"/>
      <c r="DLE847" s="14"/>
      <c r="DLF847" s="14"/>
      <c r="DLG847" s="14"/>
      <c r="DLH847" s="14"/>
      <c r="DLI847" s="14"/>
      <c r="DLJ847" s="14"/>
      <c r="DLK847" s="14"/>
      <c r="DLL847" s="14"/>
      <c r="DLM847" s="14"/>
      <c r="DLN847" s="14"/>
      <c r="DLO847" s="14"/>
      <c r="DLP847" s="14"/>
      <c r="DLQ847" s="14"/>
      <c r="DLR847" s="14"/>
      <c r="DLS847" s="14"/>
      <c r="DLT847" s="14"/>
      <c r="DLU847" s="14"/>
      <c r="DLV847" s="14"/>
      <c r="DLW847" s="14"/>
      <c r="DLX847" s="14"/>
      <c r="DLY847" s="14"/>
      <c r="DLZ847" s="14"/>
      <c r="DMA847" s="14"/>
      <c r="DMB847" s="14"/>
      <c r="DMC847" s="14"/>
      <c r="DMD847" s="14"/>
      <c r="DME847" s="14"/>
      <c r="DMF847" s="14"/>
      <c r="DMG847" s="14"/>
      <c r="DMH847" s="14"/>
      <c r="DMI847" s="14"/>
      <c r="DMJ847" s="14"/>
      <c r="DMK847" s="14"/>
      <c r="DML847" s="14"/>
      <c r="DMM847" s="14"/>
      <c r="DMN847" s="14"/>
      <c r="DMO847" s="14"/>
      <c r="DMP847" s="14"/>
      <c r="DMQ847" s="14"/>
      <c r="DMR847" s="14"/>
      <c r="DMS847" s="14"/>
      <c r="DMT847" s="14"/>
      <c r="DMU847" s="14"/>
      <c r="DMV847" s="14"/>
      <c r="DMW847" s="14"/>
      <c r="DMX847" s="14"/>
      <c r="DMY847" s="14"/>
      <c r="DMZ847" s="14"/>
      <c r="DNA847" s="14"/>
      <c r="DNB847" s="14"/>
      <c r="DNC847" s="14"/>
      <c r="DND847" s="14"/>
      <c r="DNE847" s="14"/>
      <c r="DNF847" s="14"/>
      <c r="DNG847" s="14"/>
      <c r="DNH847" s="14"/>
      <c r="DNI847" s="14"/>
      <c r="DNJ847" s="14"/>
      <c r="DNK847" s="14"/>
      <c r="DNL847" s="14"/>
      <c r="DNM847" s="14"/>
      <c r="DNN847" s="14"/>
      <c r="DNO847" s="14"/>
      <c r="DNP847" s="14"/>
      <c r="DNQ847" s="14"/>
      <c r="DNR847" s="14"/>
      <c r="DNS847" s="14"/>
      <c r="DNT847" s="14"/>
      <c r="DNU847" s="14"/>
      <c r="DNV847" s="14"/>
      <c r="DNW847" s="14"/>
      <c r="DNX847" s="14"/>
      <c r="DNY847" s="14"/>
      <c r="DNZ847" s="14"/>
      <c r="DOA847" s="14"/>
      <c r="DOB847" s="14"/>
      <c r="DOC847" s="14"/>
      <c r="DOD847" s="14"/>
      <c r="DOE847" s="14"/>
      <c r="DOF847" s="14"/>
      <c r="DOG847" s="14"/>
      <c r="DOH847" s="14"/>
      <c r="DOI847" s="14"/>
      <c r="DOJ847" s="14"/>
      <c r="DOK847" s="14"/>
      <c r="DOL847" s="14"/>
      <c r="DOM847" s="14"/>
      <c r="DON847" s="14"/>
      <c r="DOO847" s="14"/>
      <c r="DOP847" s="14"/>
      <c r="DOQ847" s="14"/>
      <c r="DOR847" s="14"/>
      <c r="DOS847" s="14"/>
      <c r="DOT847" s="14"/>
      <c r="DOU847" s="14"/>
      <c r="DOV847" s="14"/>
      <c r="DOW847" s="14"/>
      <c r="DOX847" s="14"/>
      <c r="DOY847" s="14"/>
      <c r="DOZ847" s="14"/>
      <c r="DPA847" s="14"/>
      <c r="DPB847" s="14"/>
      <c r="DPC847" s="14"/>
      <c r="DPD847" s="14"/>
      <c r="DPE847" s="14"/>
      <c r="DPF847" s="14"/>
      <c r="DPG847" s="14"/>
      <c r="DPH847" s="14"/>
      <c r="DPI847" s="14"/>
      <c r="DPJ847" s="14"/>
      <c r="DPK847" s="14"/>
      <c r="DPL847" s="14"/>
      <c r="DPM847" s="14"/>
      <c r="DPN847" s="14"/>
      <c r="DPO847" s="14"/>
      <c r="DPP847" s="14"/>
      <c r="DPQ847" s="14"/>
      <c r="DPR847" s="14"/>
      <c r="DPS847" s="14"/>
      <c r="DPT847" s="14"/>
      <c r="DPU847" s="14"/>
      <c r="DPV847" s="14"/>
      <c r="DPW847" s="14"/>
      <c r="DPX847" s="14"/>
      <c r="DPY847" s="14"/>
      <c r="DPZ847" s="14"/>
      <c r="DQA847" s="14"/>
      <c r="DQB847" s="14"/>
      <c r="DQC847" s="14"/>
      <c r="DQD847" s="14"/>
      <c r="DQE847" s="14"/>
      <c r="DQF847" s="14"/>
      <c r="DQG847" s="14"/>
      <c r="DQH847" s="14"/>
      <c r="DQI847" s="14"/>
      <c r="DQJ847" s="14"/>
      <c r="DQK847" s="14"/>
      <c r="DQL847" s="14"/>
      <c r="DQM847" s="14"/>
      <c r="DQN847" s="14"/>
      <c r="DQO847" s="14"/>
      <c r="DQP847" s="14"/>
      <c r="DQQ847" s="14"/>
      <c r="DQR847" s="14"/>
      <c r="DQS847" s="14"/>
      <c r="DQT847" s="14"/>
      <c r="DQU847" s="14"/>
      <c r="DQV847" s="14"/>
      <c r="DQW847" s="14"/>
      <c r="DQX847" s="14"/>
      <c r="DQY847" s="14"/>
      <c r="DQZ847" s="14"/>
      <c r="DRA847" s="14"/>
      <c r="DRB847" s="14"/>
      <c r="DRC847" s="14"/>
      <c r="DRD847" s="14"/>
      <c r="DRE847" s="14"/>
      <c r="DRF847" s="14"/>
      <c r="DRG847" s="14"/>
      <c r="DRH847" s="14"/>
      <c r="DRI847" s="14"/>
      <c r="DRJ847" s="14"/>
      <c r="DRK847" s="14"/>
      <c r="DRL847" s="14"/>
      <c r="DRM847" s="14"/>
      <c r="DRN847" s="14"/>
      <c r="DRO847" s="14"/>
      <c r="DRP847" s="14"/>
      <c r="DRQ847" s="14"/>
      <c r="DRR847" s="14"/>
      <c r="DRS847" s="14"/>
      <c r="DRT847" s="14"/>
      <c r="DRU847" s="14"/>
      <c r="DRV847" s="14"/>
      <c r="DRW847" s="14"/>
      <c r="DRX847" s="14"/>
      <c r="DRY847" s="14"/>
      <c r="DRZ847" s="14"/>
      <c r="DSA847" s="14"/>
      <c r="DSB847" s="14"/>
      <c r="DSC847" s="14"/>
      <c r="DSD847" s="14"/>
      <c r="DSE847" s="14"/>
      <c r="DSF847" s="14"/>
      <c r="DSG847" s="14"/>
      <c r="DSH847" s="14"/>
      <c r="DSI847" s="14"/>
      <c r="DSJ847" s="14"/>
      <c r="DSK847" s="14"/>
      <c r="DSL847" s="14"/>
      <c r="DSM847" s="14"/>
      <c r="DSN847" s="14"/>
      <c r="DSO847" s="14"/>
      <c r="DSP847" s="14"/>
      <c r="DSQ847" s="14"/>
      <c r="DSR847" s="14"/>
      <c r="DSS847" s="14"/>
      <c r="DST847" s="14"/>
      <c r="DSU847" s="14"/>
      <c r="DSV847" s="14"/>
      <c r="DSW847" s="14"/>
      <c r="DSX847" s="14"/>
      <c r="DSY847" s="14"/>
      <c r="DSZ847" s="14"/>
      <c r="DTA847" s="14"/>
      <c r="DTB847" s="14"/>
      <c r="DTC847" s="14"/>
      <c r="DTD847" s="14"/>
      <c r="DTE847" s="14"/>
      <c r="DTF847" s="14"/>
      <c r="DTG847" s="14"/>
      <c r="DTH847" s="14"/>
      <c r="DTI847" s="14"/>
      <c r="DTJ847" s="14"/>
      <c r="DTK847" s="14"/>
      <c r="DTL847" s="14"/>
      <c r="DTM847" s="14"/>
      <c r="DTN847" s="14"/>
      <c r="DTO847" s="14"/>
      <c r="DTP847" s="14"/>
      <c r="DTQ847" s="14"/>
      <c r="DTR847" s="14"/>
      <c r="DTS847" s="14"/>
      <c r="DTT847" s="14"/>
      <c r="DTU847" s="14"/>
      <c r="DTV847" s="14"/>
      <c r="DTW847" s="14"/>
      <c r="DTX847" s="14"/>
      <c r="DTY847" s="14"/>
      <c r="DTZ847" s="14"/>
      <c r="DUA847" s="14"/>
      <c r="DUB847" s="14"/>
      <c r="DUC847" s="14"/>
      <c r="DUD847" s="14"/>
      <c r="DUE847" s="14"/>
      <c r="DUF847" s="14"/>
      <c r="DUG847" s="14"/>
      <c r="DUH847" s="14"/>
      <c r="DUI847" s="14"/>
      <c r="DUJ847" s="14"/>
      <c r="DUK847" s="14"/>
      <c r="DUL847" s="14"/>
      <c r="DUM847" s="14"/>
      <c r="DUN847" s="14"/>
      <c r="DUO847" s="14"/>
      <c r="DUP847" s="14"/>
      <c r="DUQ847" s="14"/>
      <c r="DUR847" s="14"/>
      <c r="DUS847" s="14"/>
      <c r="DUT847" s="14"/>
      <c r="DUU847" s="14"/>
      <c r="DUV847" s="14"/>
      <c r="DUW847" s="14"/>
      <c r="DUX847" s="14"/>
      <c r="DUY847" s="14"/>
      <c r="DUZ847" s="14"/>
      <c r="DVA847" s="14"/>
      <c r="DVB847" s="14"/>
      <c r="DVC847" s="14"/>
      <c r="DVD847" s="14"/>
      <c r="DVE847" s="14"/>
      <c r="DVF847" s="14"/>
      <c r="DVG847" s="14"/>
      <c r="DVH847" s="14"/>
      <c r="DVI847" s="14"/>
      <c r="DVJ847" s="14"/>
      <c r="DVK847" s="14"/>
      <c r="DVL847" s="14"/>
      <c r="DVM847" s="14"/>
      <c r="DVN847" s="14"/>
      <c r="DVO847" s="14"/>
      <c r="DVP847" s="14"/>
      <c r="DVQ847" s="14"/>
      <c r="DVR847" s="14"/>
      <c r="DVS847" s="14"/>
      <c r="DVT847" s="14"/>
      <c r="DVU847" s="14"/>
      <c r="DVV847" s="14"/>
      <c r="DVW847" s="14"/>
      <c r="DVX847" s="14"/>
      <c r="DVY847" s="14"/>
      <c r="DVZ847" s="14"/>
      <c r="DWA847" s="14"/>
      <c r="DWB847" s="14"/>
      <c r="DWC847" s="14"/>
      <c r="DWD847" s="14"/>
      <c r="DWE847" s="14"/>
      <c r="DWF847" s="14"/>
      <c r="DWG847" s="14"/>
      <c r="DWH847" s="14"/>
      <c r="DWI847" s="14"/>
      <c r="DWJ847" s="14"/>
      <c r="DWK847" s="14"/>
      <c r="DWL847" s="14"/>
      <c r="DWM847" s="14"/>
      <c r="DWN847" s="14"/>
      <c r="DWO847" s="14"/>
      <c r="DWP847" s="14"/>
      <c r="DWQ847" s="14"/>
      <c r="DWR847" s="14"/>
      <c r="DWS847" s="14"/>
      <c r="DWT847" s="14"/>
      <c r="DWU847" s="14"/>
      <c r="DWV847" s="14"/>
      <c r="DWW847" s="14"/>
      <c r="DWX847" s="14"/>
      <c r="DWY847" s="14"/>
      <c r="DWZ847" s="14"/>
      <c r="DXA847" s="14"/>
      <c r="DXB847" s="14"/>
      <c r="DXC847" s="14"/>
      <c r="DXD847" s="14"/>
      <c r="DXE847" s="14"/>
      <c r="DXF847" s="14"/>
      <c r="DXG847" s="14"/>
      <c r="DXH847" s="14"/>
      <c r="DXI847" s="14"/>
      <c r="DXJ847" s="14"/>
      <c r="DXK847" s="14"/>
      <c r="DXL847" s="14"/>
      <c r="DXM847" s="14"/>
      <c r="DXN847" s="14"/>
      <c r="DXO847" s="14"/>
      <c r="DXP847" s="14"/>
      <c r="DXQ847" s="14"/>
      <c r="DXR847" s="14"/>
      <c r="DXS847" s="14"/>
      <c r="DXT847" s="14"/>
      <c r="DXU847" s="14"/>
      <c r="DXV847" s="14"/>
      <c r="DXW847" s="14"/>
      <c r="DXX847" s="14"/>
      <c r="DXY847" s="14"/>
      <c r="DXZ847" s="14"/>
      <c r="DYA847" s="14"/>
      <c r="DYB847" s="14"/>
      <c r="DYC847" s="14"/>
      <c r="DYD847" s="14"/>
      <c r="DYE847" s="14"/>
      <c r="DYF847" s="14"/>
      <c r="DYG847" s="14"/>
      <c r="DYH847" s="14"/>
      <c r="DYI847" s="14"/>
      <c r="DYJ847" s="14"/>
      <c r="DYK847" s="14"/>
      <c r="DYL847" s="14"/>
      <c r="DYM847" s="14"/>
      <c r="DYN847" s="14"/>
      <c r="DYO847" s="14"/>
      <c r="DYP847" s="14"/>
      <c r="DYQ847" s="14"/>
      <c r="DYR847" s="14"/>
      <c r="DYS847" s="14"/>
      <c r="DYT847" s="14"/>
      <c r="DYU847" s="14"/>
      <c r="DYV847" s="14"/>
      <c r="DYW847" s="14"/>
      <c r="DYX847" s="14"/>
      <c r="DYY847" s="14"/>
      <c r="DYZ847" s="14"/>
      <c r="DZA847" s="14"/>
      <c r="DZB847" s="14"/>
      <c r="DZC847" s="14"/>
      <c r="DZD847" s="14"/>
      <c r="DZE847" s="14"/>
      <c r="DZF847" s="14"/>
      <c r="DZG847" s="14"/>
      <c r="DZH847" s="14"/>
      <c r="DZI847" s="14"/>
      <c r="DZJ847" s="14"/>
      <c r="DZK847" s="14"/>
      <c r="DZL847" s="14"/>
      <c r="DZM847" s="14"/>
      <c r="DZN847" s="14"/>
      <c r="DZO847" s="14"/>
      <c r="DZP847" s="14"/>
      <c r="DZQ847" s="14"/>
      <c r="DZR847" s="14"/>
      <c r="DZS847" s="14"/>
      <c r="DZT847" s="14"/>
      <c r="DZU847" s="14"/>
      <c r="DZV847" s="14"/>
      <c r="DZW847" s="14"/>
      <c r="DZX847" s="14"/>
      <c r="DZY847" s="14"/>
      <c r="DZZ847" s="14"/>
      <c r="EAA847" s="14"/>
      <c r="EAB847" s="14"/>
      <c r="EAC847" s="14"/>
      <c r="EAD847" s="14"/>
      <c r="EAE847" s="14"/>
      <c r="EAF847" s="14"/>
      <c r="EAG847" s="14"/>
      <c r="EAH847" s="14"/>
      <c r="EAI847" s="14"/>
      <c r="EAJ847" s="14"/>
      <c r="EAK847" s="14"/>
      <c r="EAL847" s="14"/>
      <c r="EAM847" s="14"/>
      <c r="EAN847" s="14"/>
      <c r="EAO847" s="14"/>
      <c r="EAP847" s="14"/>
      <c r="EAQ847" s="14"/>
      <c r="EAR847" s="14"/>
      <c r="EAS847" s="14"/>
      <c r="EAT847" s="14"/>
      <c r="EAU847" s="14"/>
      <c r="EAV847" s="14"/>
      <c r="EAW847" s="14"/>
      <c r="EAX847" s="14"/>
      <c r="EAY847" s="14"/>
      <c r="EAZ847" s="14"/>
      <c r="EBA847" s="14"/>
      <c r="EBB847" s="14"/>
      <c r="EBC847" s="14"/>
      <c r="EBD847" s="14"/>
      <c r="EBE847" s="14"/>
      <c r="EBF847" s="14"/>
      <c r="EBG847" s="14"/>
      <c r="EBH847" s="14"/>
      <c r="EBI847" s="14"/>
      <c r="EBJ847" s="14"/>
      <c r="EBK847" s="14"/>
      <c r="EBL847" s="14"/>
      <c r="EBM847" s="14"/>
      <c r="EBN847" s="14"/>
      <c r="EBO847" s="14"/>
      <c r="EBP847" s="14"/>
      <c r="EBQ847" s="14"/>
      <c r="EBR847" s="14"/>
      <c r="EBS847" s="14"/>
      <c r="EBT847" s="14"/>
      <c r="EBU847" s="14"/>
      <c r="EBV847" s="14"/>
      <c r="EBW847" s="14"/>
      <c r="EBX847" s="14"/>
      <c r="EBY847" s="14"/>
      <c r="EBZ847" s="14"/>
      <c r="ECA847" s="14"/>
      <c r="ECB847" s="14"/>
      <c r="ECC847" s="14"/>
      <c r="ECD847" s="14"/>
      <c r="ECE847" s="14"/>
      <c r="ECF847" s="14"/>
      <c r="ECG847" s="14"/>
      <c r="ECH847" s="14"/>
      <c r="ECI847" s="14"/>
      <c r="ECJ847" s="14"/>
      <c r="ECK847" s="14"/>
      <c r="ECL847" s="14"/>
      <c r="ECM847" s="14"/>
      <c r="ECN847" s="14"/>
      <c r="ECO847" s="14"/>
      <c r="ECP847" s="14"/>
      <c r="ECQ847" s="14"/>
      <c r="ECR847" s="14"/>
      <c r="ECS847" s="14"/>
      <c r="ECT847" s="14"/>
      <c r="ECU847" s="14"/>
      <c r="ECV847" s="14"/>
      <c r="ECW847" s="14"/>
      <c r="ECX847" s="14"/>
      <c r="ECY847" s="14"/>
      <c r="ECZ847" s="14"/>
      <c r="EDA847" s="14"/>
      <c r="EDB847" s="14"/>
      <c r="EDC847" s="14"/>
      <c r="EDD847" s="14"/>
      <c r="EDE847" s="14"/>
      <c r="EDF847" s="14"/>
      <c r="EDG847" s="14"/>
      <c r="EDH847" s="14"/>
      <c r="EDI847" s="14"/>
      <c r="EDJ847" s="14"/>
      <c r="EDK847" s="14"/>
      <c r="EDL847" s="14"/>
      <c r="EDM847" s="14"/>
      <c r="EDN847" s="14"/>
      <c r="EDO847" s="14"/>
      <c r="EDP847" s="14"/>
      <c r="EDQ847" s="14"/>
      <c r="EDR847" s="14"/>
      <c r="EDS847" s="14"/>
      <c r="EDT847" s="14"/>
      <c r="EDU847" s="14"/>
      <c r="EDV847" s="14"/>
      <c r="EDW847" s="14"/>
      <c r="EDX847" s="14"/>
      <c r="EDY847" s="14"/>
      <c r="EDZ847" s="14"/>
      <c r="EEA847" s="14"/>
      <c r="EEB847" s="14"/>
      <c r="EEC847" s="14"/>
      <c r="EED847" s="14"/>
      <c r="EEE847" s="14"/>
      <c r="EEF847" s="14"/>
      <c r="EEG847" s="14"/>
      <c r="EEH847" s="14"/>
      <c r="EEI847" s="14"/>
      <c r="EEJ847" s="14"/>
      <c r="EEK847" s="14"/>
      <c r="EEL847" s="14"/>
      <c r="EEM847" s="14"/>
      <c r="EEN847" s="14"/>
      <c r="EEO847" s="14"/>
      <c r="EEP847" s="14"/>
      <c r="EEQ847" s="14"/>
      <c r="EER847" s="14"/>
      <c r="EES847" s="14"/>
      <c r="EET847" s="14"/>
      <c r="EEU847" s="14"/>
      <c r="EEV847" s="14"/>
      <c r="EEW847" s="14"/>
      <c r="EEX847" s="14"/>
      <c r="EEY847" s="14"/>
      <c r="EEZ847" s="14"/>
      <c r="EFA847" s="14"/>
      <c r="EFB847" s="14"/>
      <c r="EFC847" s="14"/>
      <c r="EFD847" s="14"/>
      <c r="EFE847" s="14"/>
      <c r="EFF847" s="14"/>
      <c r="EFG847" s="14"/>
      <c r="EFH847" s="14"/>
      <c r="EFI847" s="14"/>
      <c r="EFJ847" s="14"/>
      <c r="EFK847" s="14"/>
      <c r="EFL847" s="14"/>
      <c r="EFM847" s="14"/>
      <c r="EFN847" s="14"/>
      <c r="EFO847" s="14"/>
      <c r="EFP847" s="14"/>
      <c r="EFQ847" s="14"/>
      <c r="EFR847" s="14"/>
      <c r="EFS847" s="14"/>
      <c r="EFT847" s="14"/>
      <c r="EFU847" s="14"/>
      <c r="EFV847" s="14"/>
      <c r="EFW847" s="14"/>
      <c r="EFX847" s="14"/>
      <c r="EFY847" s="14"/>
      <c r="EFZ847" s="14"/>
      <c r="EGA847" s="14"/>
      <c r="EGB847" s="14"/>
      <c r="EGC847" s="14"/>
      <c r="EGD847" s="14"/>
      <c r="EGE847" s="14"/>
      <c r="EGF847" s="14"/>
      <c r="EGG847" s="14"/>
      <c r="EGH847" s="14"/>
      <c r="EGI847" s="14"/>
      <c r="EGJ847" s="14"/>
      <c r="EGK847" s="14"/>
      <c r="EGL847" s="14"/>
      <c r="EGM847" s="14"/>
      <c r="EGN847" s="14"/>
      <c r="EGO847" s="14"/>
      <c r="EGP847" s="14"/>
      <c r="EGQ847" s="14"/>
      <c r="EGR847" s="14"/>
      <c r="EGS847" s="14"/>
      <c r="EGT847" s="14"/>
      <c r="EGU847" s="14"/>
      <c r="EGV847" s="14"/>
      <c r="EGW847" s="14"/>
      <c r="EGX847" s="14"/>
      <c r="EGY847" s="14"/>
      <c r="EGZ847" s="14"/>
      <c r="EHA847" s="14"/>
      <c r="EHB847" s="14"/>
      <c r="EHC847" s="14"/>
      <c r="EHD847" s="14"/>
      <c r="EHE847" s="14"/>
      <c r="EHF847" s="14"/>
      <c r="EHG847" s="14"/>
      <c r="EHH847" s="14"/>
      <c r="EHI847" s="14"/>
      <c r="EHJ847" s="14"/>
      <c r="EHK847" s="14"/>
      <c r="EHL847" s="14"/>
      <c r="EHM847" s="14"/>
      <c r="EHN847" s="14"/>
      <c r="EHO847" s="14"/>
      <c r="EHP847" s="14"/>
      <c r="EHQ847" s="14"/>
      <c r="EHR847" s="14"/>
      <c r="EHS847" s="14"/>
      <c r="EHT847" s="14"/>
      <c r="EHU847" s="14"/>
      <c r="EHV847" s="14"/>
      <c r="EHW847" s="14"/>
      <c r="EHX847" s="14"/>
      <c r="EHY847" s="14"/>
      <c r="EHZ847" s="14"/>
      <c r="EIA847" s="14"/>
      <c r="EIB847" s="14"/>
      <c r="EIC847" s="14"/>
      <c r="EID847" s="14"/>
      <c r="EIE847" s="14"/>
      <c r="EIF847" s="14"/>
      <c r="EIG847" s="14"/>
      <c r="EIH847" s="14"/>
      <c r="EII847" s="14"/>
      <c r="EIJ847" s="14"/>
      <c r="EIK847" s="14"/>
      <c r="EIL847" s="14"/>
      <c r="EIM847" s="14"/>
      <c r="EIN847" s="14"/>
      <c r="EIO847" s="14"/>
      <c r="EIP847" s="14"/>
      <c r="EIQ847" s="14"/>
      <c r="EIR847" s="14"/>
      <c r="EIS847" s="14"/>
      <c r="EIT847" s="14"/>
      <c r="EIU847" s="14"/>
      <c r="EIV847" s="14"/>
      <c r="EIW847" s="14"/>
      <c r="EIX847" s="14"/>
      <c r="EIY847" s="14"/>
      <c r="EIZ847" s="14"/>
      <c r="EJA847" s="14"/>
      <c r="EJB847" s="14"/>
      <c r="EJC847" s="14"/>
      <c r="EJD847" s="14"/>
      <c r="EJE847" s="14"/>
      <c r="EJF847" s="14"/>
      <c r="EJG847" s="14"/>
      <c r="EJH847" s="14"/>
      <c r="EJI847" s="14"/>
      <c r="EJJ847" s="14"/>
      <c r="EJK847" s="14"/>
      <c r="EJL847" s="14"/>
      <c r="EJM847" s="14"/>
      <c r="EJN847" s="14"/>
      <c r="EJO847" s="14"/>
      <c r="EJP847" s="14"/>
      <c r="EJQ847" s="14"/>
      <c r="EJR847" s="14"/>
      <c r="EJS847" s="14"/>
      <c r="EJT847" s="14"/>
      <c r="EJU847" s="14"/>
      <c r="EJV847" s="14"/>
      <c r="EJW847" s="14"/>
      <c r="EJX847" s="14"/>
      <c r="EJY847" s="14"/>
      <c r="EJZ847" s="14"/>
      <c r="EKA847" s="14"/>
      <c r="EKB847" s="14"/>
      <c r="EKC847" s="14"/>
      <c r="EKD847" s="14"/>
      <c r="EKE847" s="14"/>
      <c r="EKF847" s="14"/>
      <c r="EKG847" s="14"/>
      <c r="EKH847" s="14"/>
      <c r="EKI847" s="14"/>
      <c r="EKJ847" s="14"/>
      <c r="EKK847" s="14"/>
      <c r="EKL847" s="14"/>
      <c r="EKM847" s="14"/>
      <c r="EKN847" s="14"/>
      <c r="EKO847" s="14"/>
      <c r="EKP847" s="14"/>
      <c r="EKQ847" s="14"/>
      <c r="EKR847" s="14"/>
      <c r="EKS847" s="14"/>
      <c r="EKT847" s="14"/>
      <c r="EKU847" s="14"/>
      <c r="EKV847" s="14"/>
      <c r="EKW847" s="14"/>
      <c r="EKX847" s="14"/>
      <c r="EKY847" s="14"/>
      <c r="EKZ847" s="14"/>
      <c r="ELA847" s="14"/>
      <c r="ELB847" s="14"/>
      <c r="ELC847" s="14"/>
      <c r="ELD847" s="14"/>
      <c r="ELE847" s="14"/>
      <c r="ELF847" s="14"/>
      <c r="ELG847" s="14"/>
      <c r="ELH847" s="14"/>
      <c r="ELI847" s="14"/>
      <c r="ELJ847" s="14"/>
      <c r="ELK847" s="14"/>
      <c r="ELL847" s="14"/>
      <c r="ELM847" s="14"/>
      <c r="ELN847" s="14"/>
      <c r="ELO847" s="14"/>
      <c r="ELP847" s="14"/>
      <c r="ELQ847" s="14"/>
      <c r="ELR847" s="14"/>
      <c r="ELS847" s="14"/>
      <c r="ELT847" s="14"/>
      <c r="ELU847" s="14"/>
      <c r="ELV847" s="14"/>
      <c r="ELW847" s="14"/>
      <c r="ELX847" s="14"/>
      <c r="ELY847" s="14"/>
      <c r="ELZ847" s="14"/>
      <c r="EMA847" s="14"/>
      <c r="EMB847" s="14"/>
      <c r="EMC847" s="14"/>
      <c r="EMD847" s="14"/>
      <c r="EME847" s="14"/>
      <c r="EMF847" s="14"/>
      <c r="EMG847" s="14"/>
      <c r="EMH847" s="14"/>
      <c r="EMI847" s="14"/>
      <c r="EMJ847" s="14"/>
      <c r="EMK847" s="14"/>
      <c r="EML847" s="14"/>
      <c r="EMM847" s="14"/>
      <c r="EMN847" s="14"/>
      <c r="EMO847" s="14"/>
      <c r="EMP847" s="14"/>
      <c r="EMQ847" s="14"/>
      <c r="EMR847" s="14"/>
      <c r="EMS847" s="14"/>
      <c r="EMT847" s="14"/>
      <c r="EMU847" s="14"/>
      <c r="EMV847" s="14"/>
      <c r="EMW847" s="14"/>
      <c r="EMX847" s="14"/>
      <c r="EMY847" s="14"/>
      <c r="EMZ847" s="14"/>
      <c r="ENA847" s="14"/>
      <c r="ENB847" s="14"/>
      <c r="ENC847" s="14"/>
      <c r="END847" s="14"/>
      <c r="ENE847" s="14"/>
      <c r="ENF847" s="14"/>
      <c r="ENG847" s="14"/>
      <c r="ENH847" s="14"/>
      <c r="ENI847" s="14"/>
      <c r="ENJ847" s="14"/>
      <c r="ENK847" s="14"/>
      <c r="ENL847" s="14"/>
      <c r="ENM847" s="14"/>
      <c r="ENN847" s="14"/>
      <c r="ENO847" s="14"/>
      <c r="ENP847" s="14"/>
      <c r="ENQ847" s="14"/>
      <c r="ENR847" s="14"/>
      <c r="ENS847" s="14"/>
      <c r="ENT847" s="14"/>
      <c r="ENU847" s="14"/>
      <c r="ENV847" s="14"/>
      <c r="ENW847" s="14"/>
      <c r="ENX847" s="14"/>
      <c r="ENY847" s="14"/>
      <c r="ENZ847" s="14"/>
      <c r="EOA847" s="14"/>
      <c r="EOB847" s="14"/>
      <c r="EOC847" s="14"/>
      <c r="EOD847" s="14"/>
      <c r="EOE847" s="14"/>
      <c r="EOF847" s="14"/>
      <c r="EOG847" s="14"/>
      <c r="EOH847" s="14"/>
      <c r="EOI847" s="14"/>
      <c r="EOJ847" s="14"/>
      <c r="EOK847" s="14"/>
      <c r="EOL847" s="14"/>
      <c r="EOM847" s="14"/>
      <c r="EON847" s="14"/>
      <c r="EOO847" s="14"/>
      <c r="EOP847" s="14"/>
      <c r="EOQ847" s="14"/>
      <c r="EOR847" s="14"/>
      <c r="EOS847" s="14"/>
      <c r="EOT847" s="14"/>
      <c r="EOU847" s="14"/>
      <c r="EOV847" s="14"/>
      <c r="EOW847" s="14"/>
      <c r="EOX847" s="14"/>
      <c r="EOY847" s="14"/>
      <c r="EOZ847" s="14"/>
      <c r="EPA847" s="14"/>
      <c r="EPB847" s="14"/>
      <c r="EPC847" s="14"/>
      <c r="EPD847" s="14"/>
      <c r="EPE847" s="14"/>
      <c r="EPF847" s="14"/>
      <c r="EPG847" s="14"/>
      <c r="EPH847" s="14"/>
      <c r="EPI847" s="14"/>
      <c r="EPJ847" s="14"/>
      <c r="EPK847" s="14"/>
      <c r="EPL847" s="14"/>
      <c r="EPM847" s="14"/>
      <c r="EPN847" s="14"/>
      <c r="EPO847" s="14"/>
      <c r="EPP847" s="14"/>
      <c r="EPQ847" s="14"/>
      <c r="EPR847" s="14"/>
      <c r="EPS847" s="14"/>
      <c r="EPT847" s="14"/>
      <c r="EPU847" s="14"/>
      <c r="EPV847" s="14"/>
      <c r="EPW847" s="14"/>
      <c r="EPX847" s="14"/>
      <c r="EPY847" s="14"/>
      <c r="EPZ847" s="14"/>
      <c r="EQA847" s="14"/>
      <c r="EQB847" s="14"/>
      <c r="EQC847" s="14"/>
      <c r="EQD847" s="14"/>
      <c r="EQE847" s="14"/>
      <c r="EQF847" s="14"/>
      <c r="EQG847" s="14"/>
      <c r="EQH847" s="14"/>
      <c r="EQI847" s="14"/>
      <c r="EQJ847" s="14"/>
      <c r="EQK847" s="14"/>
      <c r="EQL847" s="14"/>
      <c r="EQM847" s="14"/>
      <c r="EQN847" s="14"/>
      <c r="EQO847" s="14"/>
      <c r="EQP847" s="14"/>
      <c r="EQQ847" s="14"/>
      <c r="EQR847" s="14"/>
      <c r="EQS847" s="14"/>
      <c r="EQT847" s="14"/>
      <c r="EQU847" s="14"/>
      <c r="EQV847" s="14"/>
      <c r="EQW847" s="14"/>
      <c r="EQX847" s="14"/>
      <c r="EQY847" s="14"/>
      <c r="EQZ847" s="14"/>
      <c r="ERA847" s="14"/>
      <c r="ERB847" s="14"/>
      <c r="ERC847" s="14"/>
      <c r="ERD847" s="14"/>
      <c r="ERE847" s="14"/>
      <c r="ERF847" s="14"/>
      <c r="ERG847" s="14"/>
      <c r="ERH847" s="14"/>
      <c r="ERI847" s="14"/>
      <c r="ERJ847" s="14"/>
      <c r="ERK847" s="14"/>
      <c r="ERL847" s="14"/>
      <c r="ERM847" s="14"/>
      <c r="ERN847" s="14"/>
      <c r="ERO847" s="14"/>
      <c r="ERP847" s="14"/>
      <c r="ERQ847" s="14"/>
      <c r="ERR847" s="14"/>
      <c r="ERS847" s="14"/>
      <c r="ERT847" s="14"/>
      <c r="ERU847" s="14"/>
      <c r="ERV847" s="14"/>
      <c r="ERW847" s="14"/>
      <c r="ERX847" s="14"/>
      <c r="ERY847" s="14"/>
      <c r="ERZ847" s="14"/>
      <c r="ESA847" s="14"/>
      <c r="ESB847" s="14"/>
      <c r="ESC847" s="14"/>
      <c r="ESD847" s="14"/>
      <c r="ESE847" s="14"/>
      <c r="ESF847" s="14"/>
      <c r="ESG847" s="14"/>
      <c r="ESH847" s="14"/>
      <c r="ESI847" s="14"/>
      <c r="ESJ847" s="14"/>
      <c r="ESK847" s="14"/>
      <c r="ESL847" s="14"/>
      <c r="ESM847" s="14"/>
      <c r="ESN847" s="14"/>
      <c r="ESO847" s="14"/>
      <c r="ESP847" s="14"/>
      <c r="ESQ847" s="14"/>
      <c r="ESR847" s="14"/>
      <c r="ESS847" s="14"/>
      <c r="EST847" s="14"/>
      <c r="ESU847" s="14"/>
      <c r="ESV847" s="14"/>
      <c r="ESW847" s="14"/>
      <c r="ESX847" s="14"/>
      <c r="ESY847" s="14"/>
      <c r="ESZ847" s="14"/>
      <c r="ETA847" s="14"/>
      <c r="ETB847" s="14"/>
      <c r="ETC847" s="14"/>
      <c r="ETD847" s="14"/>
      <c r="ETE847" s="14"/>
      <c r="ETF847" s="14"/>
      <c r="ETG847" s="14"/>
      <c r="ETH847" s="14"/>
      <c r="ETI847" s="14"/>
      <c r="ETJ847" s="14"/>
      <c r="ETK847" s="14"/>
      <c r="ETL847" s="14"/>
      <c r="ETM847" s="14"/>
      <c r="ETN847" s="14"/>
      <c r="ETO847" s="14"/>
      <c r="ETP847" s="14"/>
      <c r="ETQ847" s="14"/>
      <c r="ETR847" s="14"/>
      <c r="ETS847" s="14"/>
      <c r="ETT847" s="14"/>
      <c r="ETU847" s="14"/>
      <c r="ETV847" s="14"/>
      <c r="ETW847" s="14"/>
      <c r="ETX847" s="14"/>
      <c r="ETY847" s="14"/>
      <c r="ETZ847" s="14"/>
      <c r="EUA847" s="14"/>
      <c r="EUB847" s="14"/>
      <c r="EUC847" s="14"/>
      <c r="EUD847" s="14"/>
      <c r="EUE847" s="14"/>
      <c r="EUF847" s="14"/>
      <c r="EUG847" s="14"/>
      <c r="EUH847" s="14"/>
      <c r="EUI847" s="14"/>
      <c r="EUJ847" s="14"/>
      <c r="EUK847" s="14"/>
      <c r="EUL847" s="14"/>
      <c r="EUM847" s="14"/>
      <c r="EUN847" s="14"/>
      <c r="EUO847" s="14"/>
      <c r="EUP847" s="14"/>
      <c r="EUQ847" s="14"/>
      <c r="EUR847" s="14"/>
      <c r="EUS847" s="14"/>
      <c r="EUT847" s="14"/>
      <c r="EUU847" s="14"/>
      <c r="EUV847" s="14"/>
      <c r="EUW847" s="14"/>
      <c r="EUX847" s="14"/>
      <c r="EUY847" s="14"/>
      <c r="EUZ847" s="14"/>
      <c r="EVA847" s="14"/>
      <c r="EVB847" s="14"/>
      <c r="EVC847" s="14"/>
      <c r="EVD847" s="14"/>
      <c r="EVE847" s="14"/>
      <c r="EVF847" s="14"/>
      <c r="EVG847" s="14"/>
      <c r="EVH847" s="14"/>
      <c r="EVI847" s="14"/>
      <c r="EVJ847" s="14"/>
      <c r="EVK847" s="14"/>
      <c r="EVL847" s="14"/>
      <c r="EVM847" s="14"/>
      <c r="EVN847" s="14"/>
      <c r="EVO847" s="14"/>
      <c r="EVP847" s="14"/>
      <c r="EVQ847" s="14"/>
      <c r="EVR847" s="14"/>
      <c r="EVS847" s="14"/>
      <c r="EVT847" s="14"/>
      <c r="EVU847" s="14"/>
      <c r="EVV847" s="14"/>
      <c r="EVW847" s="14"/>
      <c r="EVX847" s="14"/>
      <c r="EVY847" s="14"/>
      <c r="EVZ847" s="14"/>
      <c r="EWA847" s="14"/>
      <c r="EWB847" s="14"/>
      <c r="EWC847" s="14"/>
      <c r="EWD847" s="14"/>
      <c r="EWE847" s="14"/>
      <c r="EWF847" s="14"/>
      <c r="EWG847" s="14"/>
      <c r="EWH847" s="14"/>
      <c r="EWI847" s="14"/>
      <c r="EWJ847" s="14"/>
      <c r="EWK847" s="14"/>
      <c r="EWL847" s="14"/>
      <c r="EWM847" s="14"/>
      <c r="EWN847" s="14"/>
      <c r="EWO847" s="14"/>
      <c r="EWP847" s="14"/>
      <c r="EWQ847" s="14"/>
      <c r="EWR847" s="14"/>
      <c r="EWS847" s="14"/>
      <c r="EWT847" s="14"/>
      <c r="EWU847" s="14"/>
      <c r="EWV847" s="14"/>
      <c r="EWW847" s="14"/>
      <c r="EWX847" s="14"/>
      <c r="EWY847" s="14"/>
      <c r="EWZ847" s="14"/>
      <c r="EXA847" s="14"/>
      <c r="EXB847" s="14"/>
      <c r="EXC847" s="14"/>
      <c r="EXD847" s="14"/>
      <c r="EXE847" s="14"/>
      <c r="EXF847" s="14"/>
      <c r="EXG847" s="14"/>
      <c r="EXH847" s="14"/>
      <c r="EXI847" s="14"/>
      <c r="EXJ847" s="14"/>
      <c r="EXK847" s="14"/>
      <c r="EXL847" s="14"/>
      <c r="EXM847" s="14"/>
      <c r="EXN847" s="14"/>
      <c r="EXO847" s="14"/>
      <c r="EXP847" s="14"/>
      <c r="EXQ847" s="14"/>
      <c r="EXR847" s="14"/>
      <c r="EXS847" s="14"/>
      <c r="EXT847" s="14"/>
      <c r="EXU847" s="14"/>
      <c r="EXV847" s="14"/>
      <c r="EXW847" s="14"/>
      <c r="EXX847" s="14"/>
      <c r="EXY847" s="14"/>
      <c r="EXZ847" s="14"/>
      <c r="EYA847" s="14"/>
      <c r="EYB847" s="14"/>
      <c r="EYC847" s="14"/>
      <c r="EYD847" s="14"/>
      <c r="EYE847" s="14"/>
      <c r="EYF847" s="14"/>
      <c r="EYG847" s="14"/>
      <c r="EYH847" s="14"/>
      <c r="EYI847" s="14"/>
      <c r="EYJ847" s="14"/>
      <c r="EYK847" s="14"/>
      <c r="EYL847" s="14"/>
      <c r="EYM847" s="14"/>
      <c r="EYN847" s="14"/>
      <c r="EYO847" s="14"/>
      <c r="EYP847" s="14"/>
      <c r="EYQ847" s="14"/>
      <c r="EYR847" s="14"/>
      <c r="EYS847" s="14"/>
      <c r="EYT847" s="14"/>
      <c r="EYU847" s="14"/>
      <c r="EYV847" s="14"/>
      <c r="EYW847" s="14"/>
      <c r="EYX847" s="14"/>
      <c r="EYY847" s="14"/>
      <c r="EYZ847" s="14"/>
      <c r="EZA847" s="14"/>
      <c r="EZB847" s="14"/>
      <c r="EZC847" s="14"/>
      <c r="EZD847" s="14"/>
      <c r="EZE847" s="14"/>
      <c r="EZF847" s="14"/>
      <c r="EZG847" s="14"/>
      <c r="EZH847" s="14"/>
      <c r="EZI847" s="14"/>
      <c r="EZJ847" s="14"/>
      <c r="EZK847" s="14"/>
      <c r="EZL847" s="14"/>
      <c r="EZM847" s="14"/>
      <c r="EZN847" s="14"/>
      <c r="EZO847" s="14"/>
      <c r="EZP847" s="14"/>
      <c r="EZQ847" s="14"/>
      <c r="EZR847" s="14"/>
      <c r="EZS847" s="14"/>
      <c r="EZT847" s="14"/>
      <c r="EZU847" s="14"/>
      <c r="EZV847" s="14"/>
      <c r="EZW847" s="14"/>
      <c r="EZX847" s="14"/>
      <c r="EZY847" s="14"/>
      <c r="EZZ847" s="14"/>
      <c r="FAA847" s="14"/>
      <c r="FAB847" s="14"/>
      <c r="FAC847" s="14"/>
      <c r="FAD847" s="14"/>
      <c r="FAE847" s="14"/>
      <c r="FAF847" s="14"/>
      <c r="FAG847" s="14"/>
      <c r="FAH847" s="14"/>
      <c r="FAI847" s="14"/>
      <c r="FAJ847" s="14"/>
      <c r="FAK847" s="14"/>
      <c r="FAL847" s="14"/>
      <c r="FAM847" s="14"/>
      <c r="FAN847" s="14"/>
      <c r="FAO847" s="14"/>
      <c r="FAP847" s="14"/>
      <c r="FAQ847" s="14"/>
      <c r="FAR847" s="14"/>
      <c r="FAS847" s="14"/>
      <c r="FAT847" s="14"/>
      <c r="FAU847" s="14"/>
      <c r="FAV847" s="14"/>
      <c r="FAW847" s="14"/>
      <c r="FAX847" s="14"/>
      <c r="FAY847" s="14"/>
      <c r="FAZ847" s="14"/>
      <c r="FBA847" s="14"/>
      <c r="FBB847" s="14"/>
      <c r="FBC847" s="14"/>
      <c r="FBD847" s="14"/>
      <c r="FBE847" s="14"/>
      <c r="FBF847" s="14"/>
      <c r="FBG847" s="14"/>
      <c r="FBH847" s="14"/>
      <c r="FBI847" s="14"/>
      <c r="FBJ847" s="14"/>
      <c r="FBK847" s="14"/>
      <c r="FBL847" s="14"/>
      <c r="FBM847" s="14"/>
      <c r="FBN847" s="14"/>
      <c r="FBO847" s="14"/>
      <c r="FBP847" s="14"/>
      <c r="FBQ847" s="14"/>
      <c r="FBR847" s="14"/>
      <c r="FBS847" s="14"/>
      <c r="FBT847" s="14"/>
      <c r="FBU847" s="14"/>
      <c r="FBV847" s="14"/>
      <c r="FBW847" s="14"/>
      <c r="FBX847" s="14"/>
      <c r="FBY847" s="14"/>
      <c r="FBZ847" s="14"/>
      <c r="FCA847" s="14"/>
      <c r="FCB847" s="14"/>
      <c r="FCC847" s="14"/>
      <c r="FCD847" s="14"/>
      <c r="FCE847" s="14"/>
      <c r="FCF847" s="14"/>
      <c r="FCG847" s="14"/>
      <c r="FCH847" s="14"/>
      <c r="FCI847" s="14"/>
      <c r="FCJ847" s="14"/>
      <c r="FCK847" s="14"/>
      <c r="FCL847" s="14"/>
      <c r="FCM847" s="14"/>
      <c r="FCN847" s="14"/>
      <c r="FCO847" s="14"/>
      <c r="FCP847" s="14"/>
      <c r="FCQ847" s="14"/>
      <c r="FCR847" s="14"/>
      <c r="FCS847" s="14"/>
      <c r="FCT847" s="14"/>
      <c r="FCU847" s="14"/>
      <c r="FCV847" s="14"/>
      <c r="FCW847" s="14"/>
      <c r="FCX847" s="14"/>
      <c r="FCY847" s="14"/>
      <c r="FCZ847" s="14"/>
      <c r="FDA847" s="14"/>
      <c r="FDB847" s="14"/>
      <c r="FDC847" s="14"/>
      <c r="FDD847" s="14"/>
      <c r="FDE847" s="14"/>
      <c r="FDF847" s="14"/>
      <c r="FDG847" s="14"/>
      <c r="FDH847" s="14"/>
      <c r="FDI847" s="14"/>
      <c r="FDJ847" s="14"/>
      <c r="FDK847" s="14"/>
      <c r="FDL847" s="14"/>
      <c r="FDM847" s="14"/>
      <c r="FDN847" s="14"/>
      <c r="FDO847" s="14"/>
      <c r="FDP847" s="14"/>
      <c r="FDQ847" s="14"/>
      <c r="FDR847" s="14"/>
      <c r="FDS847" s="14"/>
      <c r="FDT847" s="14"/>
      <c r="FDU847" s="14"/>
      <c r="FDV847" s="14"/>
      <c r="FDW847" s="14"/>
      <c r="FDX847" s="14"/>
      <c r="FDY847" s="14"/>
      <c r="FDZ847" s="14"/>
      <c r="FEA847" s="14"/>
      <c r="FEB847" s="14"/>
      <c r="FEC847" s="14"/>
      <c r="FED847" s="14"/>
      <c r="FEE847" s="14"/>
      <c r="FEF847" s="14"/>
      <c r="FEG847" s="14"/>
      <c r="FEH847" s="14"/>
      <c r="FEI847" s="14"/>
      <c r="FEJ847" s="14"/>
      <c r="FEK847" s="14"/>
      <c r="FEL847" s="14"/>
      <c r="FEM847" s="14"/>
      <c r="FEN847" s="14"/>
      <c r="FEO847" s="14"/>
      <c r="FEP847" s="14"/>
      <c r="FEQ847" s="14"/>
      <c r="FER847" s="14"/>
      <c r="FES847" s="14"/>
      <c r="FET847" s="14"/>
      <c r="FEU847" s="14"/>
      <c r="FEV847" s="14"/>
      <c r="FEW847" s="14"/>
      <c r="FEX847" s="14"/>
      <c r="FEY847" s="14"/>
      <c r="FEZ847" s="14"/>
      <c r="FFA847" s="14"/>
      <c r="FFB847" s="14"/>
      <c r="FFC847" s="14"/>
      <c r="FFD847" s="14"/>
      <c r="FFE847" s="14"/>
      <c r="FFF847" s="14"/>
      <c r="FFG847" s="14"/>
      <c r="FFH847" s="14"/>
      <c r="FFI847" s="14"/>
      <c r="FFJ847" s="14"/>
      <c r="FFK847" s="14"/>
      <c r="FFL847" s="14"/>
      <c r="FFM847" s="14"/>
      <c r="FFN847" s="14"/>
      <c r="FFO847" s="14"/>
      <c r="FFP847" s="14"/>
      <c r="FFQ847" s="14"/>
      <c r="FFR847" s="14"/>
      <c r="FFS847" s="14"/>
      <c r="FFT847" s="14"/>
      <c r="FFU847" s="14"/>
      <c r="FFV847" s="14"/>
      <c r="FFW847" s="14"/>
      <c r="FFX847" s="14"/>
      <c r="FFY847" s="14"/>
      <c r="FFZ847" s="14"/>
      <c r="FGA847" s="14"/>
      <c r="FGB847" s="14"/>
      <c r="FGC847" s="14"/>
      <c r="FGD847" s="14"/>
      <c r="FGE847" s="14"/>
      <c r="FGF847" s="14"/>
      <c r="FGG847" s="14"/>
      <c r="FGH847" s="14"/>
      <c r="FGI847" s="14"/>
      <c r="FGJ847" s="14"/>
      <c r="FGK847" s="14"/>
      <c r="FGL847" s="14"/>
      <c r="FGM847" s="14"/>
      <c r="FGN847" s="14"/>
      <c r="FGO847" s="14"/>
      <c r="FGP847" s="14"/>
      <c r="FGQ847" s="14"/>
      <c r="FGR847" s="14"/>
      <c r="FGS847" s="14"/>
      <c r="FGT847" s="14"/>
      <c r="FGU847" s="14"/>
      <c r="FGV847" s="14"/>
      <c r="FGW847" s="14"/>
      <c r="FGX847" s="14"/>
      <c r="FGY847" s="14"/>
      <c r="FGZ847" s="14"/>
      <c r="FHA847" s="14"/>
      <c r="FHB847" s="14"/>
      <c r="FHC847" s="14"/>
      <c r="FHD847" s="14"/>
      <c r="FHE847" s="14"/>
      <c r="FHF847" s="14"/>
      <c r="FHG847" s="14"/>
      <c r="FHH847" s="14"/>
      <c r="FHI847" s="14"/>
      <c r="FHJ847" s="14"/>
      <c r="FHK847" s="14"/>
      <c r="FHL847" s="14"/>
      <c r="FHM847" s="14"/>
      <c r="FHN847" s="14"/>
      <c r="FHO847" s="14"/>
      <c r="FHP847" s="14"/>
      <c r="FHQ847" s="14"/>
      <c r="FHR847" s="14"/>
      <c r="FHS847" s="14"/>
      <c r="FHT847" s="14"/>
      <c r="FHU847" s="14"/>
      <c r="FHV847" s="14"/>
      <c r="FHW847" s="14"/>
      <c r="FHX847" s="14"/>
      <c r="FHY847" s="14"/>
      <c r="FHZ847" s="14"/>
      <c r="FIA847" s="14"/>
      <c r="FIB847" s="14"/>
      <c r="FIC847" s="14"/>
      <c r="FID847" s="14"/>
      <c r="FIE847" s="14"/>
      <c r="FIF847" s="14"/>
      <c r="FIG847" s="14"/>
      <c r="FIH847" s="14"/>
      <c r="FII847" s="14"/>
      <c r="FIJ847" s="14"/>
      <c r="FIK847" s="14"/>
      <c r="FIL847" s="14"/>
      <c r="FIM847" s="14"/>
      <c r="FIN847" s="14"/>
      <c r="FIO847" s="14"/>
      <c r="FIP847" s="14"/>
      <c r="FIQ847" s="14"/>
      <c r="FIR847" s="14"/>
      <c r="FIS847" s="14"/>
      <c r="FIT847" s="14"/>
      <c r="FIU847" s="14"/>
      <c r="FIV847" s="14"/>
      <c r="FIW847" s="14"/>
      <c r="FIX847" s="14"/>
      <c r="FIY847" s="14"/>
      <c r="FIZ847" s="14"/>
      <c r="FJA847" s="14"/>
      <c r="FJB847" s="14"/>
      <c r="FJC847" s="14"/>
      <c r="FJD847" s="14"/>
      <c r="FJE847" s="14"/>
      <c r="FJF847" s="14"/>
      <c r="FJG847" s="14"/>
      <c r="FJH847" s="14"/>
      <c r="FJI847" s="14"/>
      <c r="FJJ847" s="14"/>
      <c r="FJK847" s="14"/>
      <c r="FJL847" s="14"/>
      <c r="FJM847" s="14"/>
      <c r="FJN847" s="14"/>
      <c r="FJO847" s="14"/>
      <c r="FJP847" s="14"/>
      <c r="FJQ847" s="14"/>
      <c r="FJR847" s="14"/>
      <c r="FJS847" s="14"/>
      <c r="FJT847" s="14"/>
      <c r="FJU847" s="14"/>
      <c r="FJV847" s="14"/>
      <c r="FJW847" s="14"/>
      <c r="FJX847" s="14"/>
      <c r="FJY847" s="14"/>
      <c r="FJZ847" s="14"/>
      <c r="FKA847" s="14"/>
      <c r="FKB847" s="14"/>
      <c r="FKC847" s="14"/>
      <c r="FKD847" s="14"/>
      <c r="FKE847" s="14"/>
      <c r="FKF847" s="14"/>
      <c r="FKG847" s="14"/>
      <c r="FKH847" s="14"/>
      <c r="FKI847" s="14"/>
      <c r="FKJ847" s="14"/>
      <c r="FKK847" s="14"/>
      <c r="FKL847" s="14"/>
      <c r="FKM847" s="14"/>
      <c r="FKN847" s="14"/>
      <c r="FKO847" s="14"/>
      <c r="FKP847" s="14"/>
      <c r="FKQ847" s="14"/>
      <c r="FKR847" s="14"/>
      <c r="FKS847" s="14"/>
      <c r="FKT847" s="14"/>
      <c r="FKU847" s="14"/>
      <c r="FKV847" s="14"/>
      <c r="FKW847" s="14"/>
      <c r="FKX847" s="14"/>
      <c r="FKY847" s="14"/>
      <c r="FKZ847" s="14"/>
      <c r="FLA847" s="14"/>
      <c r="FLB847" s="14"/>
      <c r="FLC847" s="14"/>
      <c r="FLD847" s="14"/>
      <c r="FLE847" s="14"/>
      <c r="FLF847" s="14"/>
      <c r="FLG847" s="14"/>
      <c r="FLH847" s="14"/>
      <c r="FLI847" s="14"/>
      <c r="FLJ847" s="14"/>
      <c r="FLK847" s="14"/>
      <c r="FLL847" s="14"/>
      <c r="FLM847" s="14"/>
      <c r="FLN847" s="14"/>
      <c r="FLO847" s="14"/>
      <c r="FLP847" s="14"/>
      <c r="FLQ847" s="14"/>
      <c r="FLR847" s="14"/>
      <c r="FLS847" s="14"/>
      <c r="FLT847" s="14"/>
      <c r="FLU847" s="14"/>
      <c r="FLV847" s="14"/>
      <c r="FLW847" s="14"/>
      <c r="FLX847" s="14"/>
      <c r="FLY847" s="14"/>
      <c r="FLZ847" s="14"/>
      <c r="FMA847" s="14"/>
      <c r="FMB847" s="14"/>
      <c r="FMC847" s="14"/>
      <c r="FMD847" s="14"/>
      <c r="FME847" s="14"/>
      <c r="FMF847" s="14"/>
      <c r="FMG847" s="14"/>
      <c r="FMH847" s="14"/>
      <c r="FMI847" s="14"/>
      <c r="FMJ847" s="14"/>
      <c r="FMK847" s="14"/>
      <c r="FML847" s="14"/>
      <c r="FMM847" s="14"/>
      <c r="FMN847" s="14"/>
      <c r="FMO847" s="14"/>
      <c r="FMP847" s="14"/>
      <c r="FMQ847" s="14"/>
      <c r="FMR847" s="14"/>
      <c r="FMS847" s="14"/>
      <c r="FMT847" s="14"/>
      <c r="FMU847" s="14"/>
      <c r="FMV847" s="14"/>
      <c r="FMW847" s="14"/>
      <c r="FMX847" s="14"/>
      <c r="FMY847" s="14"/>
      <c r="FMZ847" s="14"/>
      <c r="FNA847" s="14"/>
      <c r="FNB847" s="14"/>
      <c r="FNC847" s="14"/>
      <c r="FND847" s="14"/>
      <c r="FNE847" s="14"/>
      <c r="FNF847" s="14"/>
      <c r="FNG847" s="14"/>
      <c r="FNH847" s="14"/>
      <c r="FNI847" s="14"/>
      <c r="FNJ847" s="14"/>
      <c r="FNK847" s="14"/>
      <c r="FNL847" s="14"/>
      <c r="FNM847" s="14"/>
      <c r="FNN847" s="14"/>
      <c r="FNO847" s="14"/>
      <c r="FNP847" s="14"/>
      <c r="FNQ847" s="14"/>
      <c r="FNR847" s="14"/>
      <c r="FNS847" s="14"/>
      <c r="FNT847" s="14"/>
      <c r="FNU847" s="14"/>
      <c r="FNV847" s="14"/>
      <c r="FNW847" s="14"/>
      <c r="FNX847" s="14"/>
      <c r="FNY847" s="14"/>
      <c r="FNZ847" s="14"/>
      <c r="FOA847" s="14"/>
      <c r="FOB847" s="14"/>
      <c r="FOC847" s="14"/>
      <c r="FOD847" s="14"/>
      <c r="FOE847" s="14"/>
      <c r="FOF847" s="14"/>
      <c r="FOG847" s="14"/>
      <c r="FOH847" s="14"/>
      <c r="FOI847" s="14"/>
      <c r="FOJ847" s="14"/>
      <c r="FOK847" s="14"/>
      <c r="FOL847" s="14"/>
      <c r="FOM847" s="14"/>
      <c r="FON847" s="14"/>
      <c r="FOO847" s="14"/>
      <c r="FOP847" s="14"/>
      <c r="FOQ847" s="14"/>
      <c r="FOR847" s="14"/>
      <c r="FOS847" s="14"/>
      <c r="FOT847" s="14"/>
      <c r="FOU847" s="14"/>
      <c r="FOV847" s="14"/>
      <c r="FOW847" s="14"/>
      <c r="FOX847" s="14"/>
      <c r="FOY847" s="14"/>
      <c r="FOZ847" s="14"/>
      <c r="FPA847" s="14"/>
      <c r="FPB847" s="14"/>
      <c r="FPC847" s="14"/>
      <c r="FPD847" s="14"/>
      <c r="FPE847" s="14"/>
      <c r="FPF847" s="14"/>
      <c r="FPG847" s="14"/>
      <c r="FPH847" s="14"/>
      <c r="FPI847" s="14"/>
      <c r="FPJ847" s="14"/>
      <c r="FPK847" s="14"/>
      <c r="FPL847" s="14"/>
      <c r="FPM847" s="14"/>
      <c r="FPN847" s="14"/>
      <c r="FPO847" s="14"/>
      <c r="FPP847" s="14"/>
      <c r="FPQ847" s="14"/>
      <c r="FPR847" s="14"/>
      <c r="FPS847" s="14"/>
      <c r="FPT847" s="14"/>
      <c r="FPU847" s="14"/>
      <c r="FPV847" s="14"/>
      <c r="FPW847" s="14"/>
      <c r="FPX847" s="14"/>
      <c r="FPY847" s="14"/>
      <c r="FPZ847" s="14"/>
      <c r="FQA847" s="14"/>
      <c r="FQB847" s="14"/>
      <c r="FQC847" s="14"/>
      <c r="FQD847" s="14"/>
      <c r="FQE847" s="14"/>
      <c r="FQF847" s="14"/>
      <c r="FQG847" s="14"/>
      <c r="FQH847" s="14"/>
      <c r="FQI847" s="14"/>
      <c r="FQJ847" s="14"/>
      <c r="FQK847" s="14"/>
      <c r="FQL847" s="14"/>
      <c r="FQM847" s="14"/>
      <c r="FQN847" s="14"/>
      <c r="FQO847" s="14"/>
      <c r="FQP847" s="14"/>
      <c r="FQQ847" s="14"/>
      <c r="FQR847" s="14"/>
      <c r="FQS847" s="14"/>
      <c r="FQT847" s="14"/>
      <c r="FQU847" s="14"/>
      <c r="FQV847" s="14"/>
      <c r="FQW847" s="14"/>
      <c r="FQX847" s="14"/>
      <c r="FQY847" s="14"/>
      <c r="FQZ847" s="14"/>
      <c r="FRA847" s="14"/>
      <c r="FRB847" s="14"/>
      <c r="FRC847" s="14"/>
      <c r="FRD847" s="14"/>
      <c r="FRE847" s="14"/>
      <c r="FRF847" s="14"/>
      <c r="FRG847" s="14"/>
      <c r="FRH847" s="14"/>
      <c r="FRI847" s="14"/>
      <c r="FRJ847" s="14"/>
      <c r="FRK847" s="14"/>
      <c r="FRL847" s="14"/>
      <c r="FRM847" s="14"/>
      <c r="FRN847" s="14"/>
      <c r="FRO847" s="14"/>
      <c r="FRP847" s="14"/>
      <c r="FRQ847" s="14"/>
      <c r="FRR847" s="14"/>
      <c r="FRS847" s="14"/>
      <c r="FRT847" s="14"/>
      <c r="FRU847" s="14"/>
      <c r="FRV847" s="14"/>
      <c r="FRW847" s="14"/>
      <c r="FRX847" s="14"/>
      <c r="FRY847" s="14"/>
      <c r="FRZ847" s="14"/>
      <c r="FSA847" s="14"/>
      <c r="FSB847" s="14"/>
      <c r="FSC847" s="14"/>
      <c r="FSD847" s="14"/>
      <c r="FSE847" s="14"/>
      <c r="FSF847" s="14"/>
      <c r="FSG847" s="14"/>
      <c r="FSH847" s="14"/>
      <c r="FSI847" s="14"/>
      <c r="FSJ847" s="14"/>
      <c r="FSK847" s="14"/>
      <c r="FSL847" s="14"/>
      <c r="FSM847" s="14"/>
      <c r="FSN847" s="14"/>
      <c r="FSO847" s="14"/>
      <c r="FSP847" s="14"/>
      <c r="FSQ847" s="14"/>
      <c r="FSR847" s="14"/>
      <c r="FSS847" s="14"/>
      <c r="FST847" s="14"/>
      <c r="FSU847" s="14"/>
      <c r="FSV847" s="14"/>
      <c r="FSW847" s="14"/>
      <c r="FSX847" s="14"/>
      <c r="FSY847" s="14"/>
      <c r="FSZ847" s="14"/>
      <c r="FTA847" s="14"/>
      <c r="FTB847" s="14"/>
      <c r="FTC847" s="14"/>
      <c r="FTD847" s="14"/>
      <c r="FTE847" s="14"/>
      <c r="FTF847" s="14"/>
      <c r="FTG847" s="14"/>
      <c r="FTH847" s="14"/>
      <c r="FTI847" s="14"/>
      <c r="FTJ847" s="14"/>
      <c r="FTK847" s="14"/>
      <c r="FTL847" s="14"/>
      <c r="FTM847" s="14"/>
      <c r="FTN847" s="14"/>
      <c r="FTO847" s="14"/>
      <c r="FTP847" s="14"/>
      <c r="FTQ847" s="14"/>
      <c r="FTR847" s="14"/>
      <c r="FTS847" s="14"/>
      <c r="FTT847" s="14"/>
      <c r="FTU847" s="14"/>
      <c r="FTV847" s="14"/>
      <c r="FTW847" s="14"/>
      <c r="FTX847" s="14"/>
      <c r="FTY847" s="14"/>
      <c r="FTZ847" s="14"/>
      <c r="FUA847" s="14"/>
      <c r="FUB847" s="14"/>
      <c r="FUC847" s="14"/>
      <c r="FUD847" s="14"/>
      <c r="FUE847" s="14"/>
      <c r="FUF847" s="14"/>
      <c r="FUG847" s="14"/>
      <c r="FUH847" s="14"/>
      <c r="FUI847" s="14"/>
      <c r="FUJ847" s="14"/>
      <c r="FUK847" s="14"/>
      <c r="FUL847" s="14"/>
      <c r="FUM847" s="14"/>
      <c r="FUN847" s="14"/>
      <c r="FUO847" s="14"/>
      <c r="FUP847" s="14"/>
      <c r="FUQ847" s="14"/>
      <c r="FUR847" s="14"/>
      <c r="FUS847" s="14"/>
      <c r="FUT847" s="14"/>
      <c r="FUU847" s="14"/>
      <c r="FUV847" s="14"/>
      <c r="FUW847" s="14"/>
      <c r="FUX847" s="14"/>
      <c r="FUY847" s="14"/>
      <c r="FUZ847" s="14"/>
      <c r="FVA847" s="14"/>
      <c r="FVB847" s="14"/>
      <c r="FVC847" s="14"/>
      <c r="FVD847" s="14"/>
      <c r="FVE847" s="14"/>
      <c r="FVF847" s="14"/>
      <c r="FVG847" s="14"/>
      <c r="FVH847" s="14"/>
      <c r="FVI847" s="14"/>
      <c r="FVJ847" s="14"/>
      <c r="FVK847" s="14"/>
      <c r="FVL847" s="14"/>
      <c r="FVM847" s="14"/>
      <c r="FVN847" s="14"/>
      <c r="FVO847" s="14"/>
      <c r="FVP847" s="14"/>
      <c r="FVQ847" s="14"/>
      <c r="FVR847" s="14"/>
      <c r="FVS847" s="14"/>
      <c r="FVT847" s="14"/>
      <c r="FVU847" s="14"/>
      <c r="FVV847" s="14"/>
      <c r="FVW847" s="14"/>
      <c r="FVX847" s="14"/>
      <c r="FVY847" s="14"/>
      <c r="FVZ847" s="14"/>
      <c r="FWA847" s="14"/>
      <c r="FWB847" s="14"/>
      <c r="FWC847" s="14"/>
      <c r="FWD847" s="14"/>
      <c r="FWE847" s="14"/>
      <c r="FWF847" s="14"/>
      <c r="FWG847" s="14"/>
      <c r="FWH847" s="14"/>
      <c r="FWI847" s="14"/>
      <c r="FWJ847" s="14"/>
      <c r="FWK847" s="14"/>
      <c r="FWL847" s="14"/>
      <c r="FWM847" s="14"/>
      <c r="FWN847" s="14"/>
      <c r="FWO847" s="14"/>
      <c r="FWP847" s="14"/>
      <c r="FWQ847" s="14"/>
      <c r="FWR847" s="14"/>
      <c r="FWS847" s="14"/>
      <c r="FWT847" s="14"/>
      <c r="FWU847" s="14"/>
      <c r="FWV847" s="14"/>
      <c r="FWW847" s="14"/>
      <c r="FWX847" s="14"/>
      <c r="FWY847" s="14"/>
      <c r="FWZ847" s="14"/>
      <c r="FXA847" s="14"/>
      <c r="FXB847" s="14"/>
      <c r="FXC847" s="14"/>
      <c r="FXD847" s="14"/>
      <c r="FXE847" s="14"/>
      <c r="FXF847" s="14"/>
      <c r="FXG847" s="14"/>
      <c r="FXH847" s="14"/>
      <c r="FXI847" s="14"/>
      <c r="FXJ847" s="14"/>
      <c r="FXK847" s="14"/>
      <c r="FXL847" s="14"/>
      <c r="FXM847" s="14"/>
      <c r="FXN847" s="14"/>
      <c r="FXO847" s="14"/>
      <c r="FXP847" s="14"/>
      <c r="FXQ847" s="14"/>
      <c r="FXR847" s="14"/>
      <c r="FXS847" s="14"/>
      <c r="FXT847" s="14"/>
      <c r="FXU847" s="14"/>
      <c r="FXV847" s="14"/>
      <c r="FXW847" s="14"/>
      <c r="FXX847" s="14"/>
      <c r="FXY847" s="14"/>
      <c r="FXZ847" s="14"/>
      <c r="FYA847" s="14"/>
      <c r="FYB847" s="14"/>
      <c r="FYC847" s="14"/>
      <c r="FYD847" s="14"/>
      <c r="FYE847" s="14"/>
      <c r="FYF847" s="14"/>
      <c r="FYG847" s="14"/>
      <c r="FYH847" s="14"/>
      <c r="FYI847" s="14"/>
      <c r="FYJ847" s="14"/>
      <c r="FYK847" s="14"/>
      <c r="FYL847" s="14"/>
      <c r="FYM847" s="14"/>
      <c r="FYN847" s="14"/>
      <c r="FYO847" s="14"/>
      <c r="FYP847" s="14"/>
      <c r="FYQ847" s="14"/>
      <c r="FYR847" s="14"/>
      <c r="FYS847" s="14"/>
      <c r="FYT847" s="14"/>
      <c r="FYU847" s="14"/>
      <c r="FYV847" s="14"/>
      <c r="FYW847" s="14"/>
      <c r="FYX847" s="14"/>
      <c r="FYY847" s="14"/>
      <c r="FYZ847" s="14"/>
      <c r="FZA847" s="14"/>
      <c r="FZB847" s="14"/>
      <c r="FZC847" s="14"/>
      <c r="FZD847" s="14"/>
      <c r="FZE847" s="14"/>
      <c r="FZF847" s="14"/>
      <c r="FZG847" s="14"/>
      <c r="FZH847" s="14"/>
      <c r="FZI847" s="14"/>
      <c r="FZJ847" s="14"/>
      <c r="FZK847" s="14"/>
      <c r="FZL847" s="14"/>
      <c r="FZM847" s="14"/>
      <c r="FZN847" s="14"/>
      <c r="FZO847" s="14"/>
      <c r="FZP847" s="14"/>
      <c r="FZQ847" s="14"/>
      <c r="FZR847" s="14"/>
      <c r="FZS847" s="14"/>
      <c r="FZT847" s="14"/>
      <c r="FZU847" s="14"/>
      <c r="FZV847" s="14"/>
      <c r="FZW847" s="14"/>
      <c r="FZX847" s="14"/>
      <c r="FZY847" s="14"/>
      <c r="FZZ847" s="14"/>
      <c r="GAA847" s="14"/>
      <c r="GAB847" s="14"/>
      <c r="GAC847" s="14"/>
      <c r="GAD847" s="14"/>
      <c r="GAE847" s="14"/>
      <c r="GAF847" s="14"/>
      <c r="GAG847" s="14"/>
      <c r="GAH847" s="14"/>
      <c r="GAI847" s="14"/>
      <c r="GAJ847" s="14"/>
      <c r="GAK847" s="14"/>
      <c r="GAL847" s="14"/>
      <c r="GAM847" s="14"/>
      <c r="GAN847" s="14"/>
      <c r="GAO847" s="14"/>
      <c r="GAP847" s="14"/>
      <c r="GAQ847" s="14"/>
      <c r="GAR847" s="14"/>
      <c r="GAS847" s="14"/>
      <c r="GAT847" s="14"/>
      <c r="GAU847" s="14"/>
      <c r="GAV847" s="14"/>
      <c r="GAW847" s="14"/>
      <c r="GAX847" s="14"/>
      <c r="GAY847" s="14"/>
      <c r="GAZ847" s="14"/>
      <c r="GBA847" s="14"/>
      <c r="GBB847" s="14"/>
      <c r="GBC847" s="14"/>
      <c r="GBD847" s="14"/>
      <c r="GBE847" s="14"/>
      <c r="GBF847" s="14"/>
      <c r="GBG847" s="14"/>
      <c r="GBH847" s="14"/>
      <c r="GBI847" s="14"/>
      <c r="GBJ847" s="14"/>
      <c r="GBK847" s="14"/>
      <c r="GBL847" s="14"/>
      <c r="GBM847" s="14"/>
      <c r="GBN847" s="14"/>
      <c r="GBO847" s="14"/>
      <c r="GBP847" s="14"/>
      <c r="GBQ847" s="14"/>
      <c r="GBR847" s="14"/>
      <c r="GBS847" s="14"/>
      <c r="GBT847" s="14"/>
      <c r="GBU847" s="14"/>
      <c r="GBV847" s="14"/>
      <c r="GBW847" s="14"/>
      <c r="GBX847" s="14"/>
      <c r="GBY847" s="14"/>
      <c r="GBZ847" s="14"/>
      <c r="GCA847" s="14"/>
      <c r="GCB847" s="14"/>
      <c r="GCC847" s="14"/>
      <c r="GCD847" s="14"/>
      <c r="GCE847" s="14"/>
      <c r="GCF847" s="14"/>
      <c r="GCG847" s="14"/>
      <c r="GCH847" s="14"/>
      <c r="GCI847" s="14"/>
      <c r="GCJ847" s="14"/>
      <c r="GCK847" s="14"/>
      <c r="GCL847" s="14"/>
      <c r="GCM847" s="14"/>
      <c r="GCN847" s="14"/>
      <c r="GCO847" s="14"/>
      <c r="GCP847" s="14"/>
      <c r="GCQ847" s="14"/>
      <c r="GCR847" s="14"/>
      <c r="GCS847" s="14"/>
      <c r="GCT847" s="14"/>
      <c r="GCU847" s="14"/>
      <c r="GCV847" s="14"/>
      <c r="GCW847" s="14"/>
      <c r="GCX847" s="14"/>
      <c r="GCY847" s="14"/>
      <c r="GCZ847" s="14"/>
      <c r="GDA847" s="14"/>
      <c r="GDB847" s="14"/>
      <c r="GDC847" s="14"/>
      <c r="GDD847" s="14"/>
      <c r="GDE847" s="14"/>
      <c r="GDF847" s="14"/>
      <c r="GDG847" s="14"/>
      <c r="GDH847" s="14"/>
      <c r="GDI847" s="14"/>
      <c r="GDJ847" s="14"/>
      <c r="GDK847" s="14"/>
      <c r="GDL847" s="14"/>
      <c r="GDM847" s="14"/>
      <c r="GDN847" s="14"/>
      <c r="GDO847" s="14"/>
      <c r="GDP847" s="14"/>
      <c r="GDQ847" s="14"/>
      <c r="GDR847" s="14"/>
      <c r="GDS847" s="14"/>
      <c r="GDT847" s="14"/>
      <c r="GDU847" s="14"/>
      <c r="GDV847" s="14"/>
      <c r="GDW847" s="14"/>
      <c r="GDX847" s="14"/>
      <c r="GDY847" s="14"/>
      <c r="GDZ847" s="14"/>
      <c r="GEA847" s="14"/>
      <c r="GEB847" s="14"/>
      <c r="GEC847" s="14"/>
      <c r="GED847" s="14"/>
      <c r="GEE847" s="14"/>
      <c r="GEF847" s="14"/>
      <c r="GEG847" s="14"/>
      <c r="GEH847" s="14"/>
      <c r="GEI847" s="14"/>
      <c r="GEJ847" s="14"/>
      <c r="GEK847" s="14"/>
      <c r="GEL847" s="14"/>
      <c r="GEM847" s="14"/>
      <c r="GEN847" s="14"/>
      <c r="GEO847" s="14"/>
      <c r="GEP847" s="14"/>
      <c r="GEQ847" s="14"/>
      <c r="GER847" s="14"/>
      <c r="GES847" s="14"/>
      <c r="GET847" s="14"/>
      <c r="GEU847" s="14"/>
      <c r="GEV847" s="14"/>
      <c r="GEW847" s="14"/>
      <c r="GEX847" s="14"/>
      <c r="GEY847" s="14"/>
      <c r="GEZ847" s="14"/>
      <c r="GFA847" s="14"/>
      <c r="GFB847" s="14"/>
      <c r="GFC847" s="14"/>
      <c r="GFD847" s="14"/>
      <c r="GFE847" s="14"/>
      <c r="GFF847" s="14"/>
      <c r="GFG847" s="14"/>
      <c r="GFH847" s="14"/>
      <c r="GFI847" s="14"/>
      <c r="GFJ847" s="14"/>
      <c r="GFK847" s="14"/>
      <c r="GFL847" s="14"/>
      <c r="GFM847" s="14"/>
      <c r="GFN847" s="14"/>
      <c r="GFO847" s="14"/>
      <c r="GFP847" s="14"/>
      <c r="GFQ847" s="14"/>
      <c r="GFR847" s="14"/>
      <c r="GFS847" s="14"/>
      <c r="GFT847" s="14"/>
      <c r="GFU847" s="14"/>
      <c r="GFV847" s="14"/>
      <c r="GFW847" s="14"/>
      <c r="GFX847" s="14"/>
      <c r="GFY847" s="14"/>
      <c r="GFZ847" s="14"/>
      <c r="GGA847" s="14"/>
      <c r="GGB847" s="14"/>
      <c r="GGC847" s="14"/>
      <c r="GGD847" s="14"/>
      <c r="GGE847" s="14"/>
      <c r="GGF847" s="14"/>
      <c r="GGG847" s="14"/>
      <c r="GGH847" s="14"/>
      <c r="GGI847" s="14"/>
      <c r="GGJ847" s="14"/>
      <c r="GGK847" s="14"/>
      <c r="GGL847" s="14"/>
      <c r="GGM847" s="14"/>
      <c r="GGN847" s="14"/>
      <c r="GGO847" s="14"/>
      <c r="GGP847" s="14"/>
      <c r="GGQ847" s="14"/>
      <c r="GGR847" s="14"/>
      <c r="GGS847" s="14"/>
      <c r="GGT847" s="14"/>
      <c r="GGU847" s="14"/>
      <c r="GGV847" s="14"/>
      <c r="GGW847" s="14"/>
      <c r="GGX847" s="14"/>
      <c r="GGY847" s="14"/>
      <c r="GGZ847" s="14"/>
      <c r="GHA847" s="14"/>
      <c r="GHB847" s="14"/>
      <c r="GHC847" s="14"/>
      <c r="GHD847" s="14"/>
      <c r="GHE847" s="14"/>
      <c r="GHF847" s="14"/>
      <c r="GHG847" s="14"/>
      <c r="GHH847" s="14"/>
      <c r="GHI847" s="14"/>
      <c r="GHJ847" s="14"/>
      <c r="GHK847" s="14"/>
      <c r="GHL847" s="14"/>
      <c r="GHM847" s="14"/>
      <c r="GHN847" s="14"/>
      <c r="GHO847" s="14"/>
      <c r="GHP847" s="14"/>
      <c r="GHQ847" s="14"/>
      <c r="GHR847" s="14"/>
      <c r="GHS847" s="14"/>
      <c r="GHT847" s="14"/>
      <c r="GHU847" s="14"/>
      <c r="GHV847" s="14"/>
      <c r="GHW847" s="14"/>
      <c r="GHX847" s="14"/>
      <c r="GHY847" s="14"/>
      <c r="GHZ847" s="14"/>
      <c r="GIA847" s="14"/>
      <c r="GIB847" s="14"/>
      <c r="GIC847" s="14"/>
      <c r="GID847" s="14"/>
      <c r="GIE847" s="14"/>
      <c r="GIF847" s="14"/>
      <c r="GIG847" s="14"/>
      <c r="GIH847" s="14"/>
      <c r="GII847" s="14"/>
      <c r="GIJ847" s="14"/>
      <c r="GIK847" s="14"/>
      <c r="GIL847" s="14"/>
      <c r="GIM847" s="14"/>
      <c r="GIN847" s="14"/>
      <c r="GIO847" s="14"/>
      <c r="GIP847" s="14"/>
      <c r="GIQ847" s="14"/>
      <c r="GIR847" s="14"/>
      <c r="GIS847" s="14"/>
      <c r="GIT847" s="14"/>
      <c r="GIU847" s="14"/>
      <c r="GIV847" s="14"/>
      <c r="GIW847" s="14"/>
      <c r="GIX847" s="14"/>
      <c r="GIY847" s="14"/>
      <c r="GIZ847" s="14"/>
      <c r="GJA847" s="14"/>
      <c r="GJB847" s="14"/>
      <c r="GJC847" s="14"/>
      <c r="GJD847" s="14"/>
      <c r="GJE847" s="14"/>
      <c r="GJF847" s="14"/>
      <c r="GJG847" s="14"/>
      <c r="GJH847" s="14"/>
      <c r="GJI847" s="14"/>
      <c r="GJJ847" s="14"/>
      <c r="GJK847" s="14"/>
      <c r="GJL847" s="14"/>
      <c r="GJM847" s="14"/>
      <c r="GJN847" s="14"/>
      <c r="GJO847" s="14"/>
      <c r="GJP847" s="14"/>
      <c r="GJQ847" s="14"/>
      <c r="GJR847" s="14"/>
      <c r="GJS847" s="14"/>
      <c r="GJT847" s="14"/>
      <c r="GJU847" s="14"/>
      <c r="GJV847" s="14"/>
      <c r="GJW847" s="14"/>
      <c r="GJX847" s="14"/>
      <c r="GJY847" s="14"/>
      <c r="GJZ847" s="14"/>
      <c r="GKA847" s="14"/>
      <c r="GKB847" s="14"/>
      <c r="GKC847" s="14"/>
      <c r="GKD847" s="14"/>
      <c r="GKE847" s="14"/>
      <c r="GKF847" s="14"/>
      <c r="GKG847" s="14"/>
      <c r="GKH847" s="14"/>
      <c r="GKI847" s="14"/>
      <c r="GKJ847" s="14"/>
      <c r="GKK847" s="14"/>
      <c r="GKL847" s="14"/>
      <c r="GKM847" s="14"/>
      <c r="GKN847" s="14"/>
      <c r="GKO847" s="14"/>
      <c r="GKP847" s="14"/>
      <c r="GKQ847" s="14"/>
      <c r="GKR847" s="14"/>
      <c r="GKS847" s="14"/>
      <c r="GKT847" s="14"/>
      <c r="GKU847" s="14"/>
      <c r="GKV847" s="14"/>
      <c r="GKW847" s="14"/>
      <c r="GKX847" s="14"/>
      <c r="GKY847" s="14"/>
      <c r="GKZ847" s="14"/>
      <c r="GLA847" s="14"/>
      <c r="GLB847" s="14"/>
      <c r="GLC847" s="14"/>
      <c r="GLD847" s="14"/>
      <c r="GLE847" s="14"/>
      <c r="GLF847" s="14"/>
      <c r="GLG847" s="14"/>
      <c r="GLH847" s="14"/>
      <c r="GLI847" s="14"/>
      <c r="GLJ847" s="14"/>
      <c r="GLK847" s="14"/>
      <c r="GLL847" s="14"/>
      <c r="GLM847" s="14"/>
      <c r="GLN847" s="14"/>
      <c r="GLO847" s="14"/>
      <c r="GLP847" s="14"/>
      <c r="GLQ847" s="14"/>
      <c r="GLR847" s="14"/>
      <c r="GLS847" s="14"/>
      <c r="GLT847" s="14"/>
      <c r="GLU847" s="14"/>
      <c r="GLV847" s="14"/>
      <c r="GLW847" s="14"/>
      <c r="GLX847" s="14"/>
      <c r="GLY847" s="14"/>
      <c r="GLZ847" s="14"/>
      <c r="GMA847" s="14"/>
      <c r="GMB847" s="14"/>
      <c r="GMC847" s="14"/>
      <c r="GMD847" s="14"/>
      <c r="GME847" s="14"/>
      <c r="GMF847" s="14"/>
      <c r="GMG847" s="14"/>
      <c r="GMH847" s="14"/>
      <c r="GMI847" s="14"/>
      <c r="GMJ847" s="14"/>
      <c r="GMK847" s="14"/>
      <c r="GML847" s="14"/>
      <c r="GMM847" s="14"/>
      <c r="GMN847" s="14"/>
      <c r="GMO847" s="14"/>
      <c r="GMP847" s="14"/>
      <c r="GMQ847" s="14"/>
      <c r="GMR847" s="14"/>
      <c r="GMS847" s="14"/>
      <c r="GMT847" s="14"/>
      <c r="GMU847" s="14"/>
      <c r="GMV847" s="14"/>
      <c r="GMW847" s="14"/>
      <c r="GMX847" s="14"/>
      <c r="GMY847" s="14"/>
      <c r="GMZ847" s="14"/>
      <c r="GNA847" s="14"/>
      <c r="GNB847" s="14"/>
      <c r="GNC847" s="14"/>
      <c r="GND847" s="14"/>
      <c r="GNE847" s="14"/>
      <c r="GNF847" s="14"/>
      <c r="GNG847" s="14"/>
      <c r="GNH847" s="14"/>
      <c r="GNI847" s="14"/>
      <c r="GNJ847" s="14"/>
      <c r="GNK847" s="14"/>
      <c r="GNL847" s="14"/>
      <c r="GNM847" s="14"/>
      <c r="GNN847" s="14"/>
      <c r="GNO847" s="14"/>
      <c r="GNP847" s="14"/>
      <c r="GNQ847" s="14"/>
      <c r="GNR847" s="14"/>
      <c r="GNS847" s="14"/>
      <c r="GNT847" s="14"/>
      <c r="GNU847" s="14"/>
      <c r="GNV847" s="14"/>
      <c r="GNW847" s="14"/>
      <c r="GNX847" s="14"/>
      <c r="GNY847" s="14"/>
      <c r="GNZ847" s="14"/>
      <c r="GOA847" s="14"/>
      <c r="GOB847" s="14"/>
      <c r="GOC847" s="14"/>
      <c r="GOD847" s="14"/>
      <c r="GOE847" s="14"/>
      <c r="GOF847" s="14"/>
      <c r="GOG847" s="14"/>
      <c r="GOH847" s="14"/>
      <c r="GOI847" s="14"/>
      <c r="GOJ847" s="14"/>
      <c r="GOK847" s="14"/>
      <c r="GOL847" s="14"/>
      <c r="GOM847" s="14"/>
      <c r="GON847" s="14"/>
      <c r="GOO847" s="14"/>
      <c r="GOP847" s="14"/>
      <c r="GOQ847" s="14"/>
      <c r="GOR847" s="14"/>
      <c r="GOS847" s="14"/>
      <c r="GOT847" s="14"/>
      <c r="GOU847" s="14"/>
      <c r="GOV847" s="14"/>
      <c r="GOW847" s="14"/>
      <c r="GOX847" s="14"/>
      <c r="GOY847" s="14"/>
      <c r="GOZ847" s="14"/>
      <c r="GPA847" s="14"/>
      <c r="GPB847" s="14"/>
      <c r="GPC847" s="14"/>
      <c r="GPD847" s="14"/>
      <c r="GPE847" s="14"/>
      <c r="GPF847" s="14"/>
      <c r="GPG847" s="14"/>
      <c r="GPH847" s="14"/>
      <c r="GPI847" s="14"/>
      <c r="GPJ847" s="14"/>
      <c r="GPK847" s="14"/>
      <c r="GPL847" s="14"/>
      <c r="GPM847" s="14"/>
      <c r="GPN847" s="14"/>
      <c r="GPO847" s="14"/>
      <c r="GPP847" s="14"/>
      <c r="GPQ847" s="14"/>
      <c r="GPR847" s="14"/>
      <c r="GPS847" s="14"/>
      <c r="GPT847" s="14"/>
      <c r="GPU847" s="14"/>
      <c r="GPV847" s="14"/>
      <c r="GPW847" s="14"/>
      <c r="GPX847" s="14"/>
      <c r="GPY847" s="14"/>
      <c r="GPZ847" s="14"/>
      <c r="GQA847" s="14"/>
      <c r="GQB847" s="14"/>
      <c r="GQC847" s="14"/>
      <c r="GQD847" s="14"/>
      <c r="GQE847" s="14"/>
      <c r="GQF847" s="14"/>
      <c r="GQG847" s="14"/>
      <c r="GQH847" s="14"/>
      <c r="GQI847" s="14"/>
      <c r="GQJ847" s="14"/>
      <c r="GQK847" s="14"/>
      <c r="GQL847" s="14"/>
      <c r="GQM847" s="14"/>
      <c r="GQN847" s="14"/>
      <c r="GQO847" s="14"/>
      <c r="GQP847" s="14"/>
      <c r="GQQ847" s="14"/>
      <c r="GQR847" s="14"/>
      <c r="GQS847" s="14"/>
      <c r="GQT847" s="14"/>
      <c r="GQU847" s="14"/>
      <c r="GQV847" s="14"/>
      <c r="GQW847" s="14"/>
      <c r="GQX847" s="14"/>
      <c r="GQY847" s="14"/>
      <c r="GQZ847" s="14"/>
      <c r="GRA847" s="14"/>
      <c r="GRB847" s="14"/>
      <c r="GRC847" s="14"/>
      <c r="GRD847" s="14"/>
      <c r="GRE847" s="14"/>
      <c r="GRF847" s="14"/>
      <c r="GRG847" s="14"/>
      <c r="GRH847" s="14"/>
      <c r="GRI847" s="14"/>
      <c r="GRJ847" s="14"/>
      <c r="GRK847" s="14"/>
      <c r="GRL847" s="14"/>
      <c r="GRM847" s="14"/>
      <c r="GRN847" s="14"/>
      <c r="GRO847" s="14"/>
      <c r="GRP847" s="14"/>
      <c r="GRQ847" s="14"/>
      <c r="GRR847" s="14"/>
      <c r="GRS847" s="14"/>
      <c r="GRT847" s="14"/>
      <c r="GRU847" s="14"/>
      <c r="GRV847" s="14"/>
      <c r="GRW847" s="14"/>
      <c r="GRX847" s="14"/>
      <c r="GRY847" s="14"/>
      <c r="GRZ847" s="14"/>
      <c r="GSA847" s="14"/>
      <c r="GSB847" s="14"/>
      <c r="GSC847" s="14"/>
      <c r="GSD847" s="14"/>
      <c r="GSE847" s="14"/>
      <c r="GSF847" s="14"/>
      <c r="GSG847" s="14"/>
      <c r="GSH847" s="14"/>
      <c r="GSI847" s="14"/>
      <c r="GSJ847" s="14"/>
      <c r="GSK847" s="14"/>
      <c r="GSL847" s="14"/>
      <c r="GSM847" s="14"/>
      <c r="GSN847" s="14"/>
      <c r="GSO847" s="14"/>
      <c r="GSP847" s="14"/>
      <c r="GSQ847" s="14"/>
      <c r="GSR847" s="14"/>
      <c r="GSS847" s="14"/>
      <c r="GST847" s="14"/>
      <c r="GSU847" s="14"/>
      <c r="GSV847" s="14"/>
      <c r="GSW847" s="14"/>
      <c r="GSX847" s="14"/>
      <c r="GSY847" s="14"/>
      <c r="GSZ847" s="14"/>
      <c r="GTA847" s="14"/>
      <c r="GTB847" s="14"/>
      <c r="GTC847" s="14"/>
      <c r="GTD847" s="14"/>
      <c r="GTE847" s="14"/>
      <c r="GTF847" s="14"/>
      <c r="GTG847" s="14"/>
      <c r="GTH847" s="14"/>
      <c r="GTI847" s="14"/>
      <c r="GTJ847" s="14"/>
      <c r="GTK847" s="14"/>
      <c r="GTL847" s="14"/>
      <c r="GTM847" s="14"/>
      <c r="GTN847" s="14"/>
      <c r="GTO847" s="14"/>
      <c r="GTP847" s="14"/>
      <c r="GTQ847" s="14"/>
      <c r="GTR847" s="14"/>
      <c r="GTS847" s="14"/>
      <c r="GTT847" s="14"/>
      <c r="GTU847" s="14"/>
      <c r="GTV847" s="14"/>
      <c r="GTW847" s="14"/>
      <c r="GTX847" s="14"/>
      <c r="GTY847" s="14"/>
      <c r="GTZ847" s="14"/>
      <c r="GUA847" s="14"/>
      <c r="GUB847" s="14"/>
      <c r="GUC847" s="14"/>
      <c r="GUD847" s="14"/>
      <c r="GUE847" s="14"/>
      <c r="GUF847" s="14"/>
      <c r="GUG847" s="14"/>
      <c r="GUH847" s="14"/>
      <c r="GUI847" s="14"/>
      <c r="GUJ847" s="14"/>
      <c r="GUK847" s="14"/>
      <c r="GUL847" s="14"/>
      <c r="GUM847" s="14"/>
      <c r="GUN847" s="14"/>
      <c r="GUO847" s="14"/>
      <c r="GUP847" s="14"/>
      <c r="GUQ847" s="14"/>
      <c r="GUR847" s="14"/>
      <c r="GUS847" s="14"/>
      <c r="GUT847" s="14"/>
      <c r="GUU847" s="14"/>
      <c r="GUV847" s="14"/>
      <c r="GUW847" s="14"/>
      <c r="GUX847" s="14"/>
      <c r="GUY847" s="14"/>
      <c r="GUZ847" s="14"/>
      <c r="GVA847" s="14"/>
      <c r="GVB847" s="14"/>
      <c r="GVC847" s="14"/>
      <c r="GVD847" s="14"/>
      <c r="GVE847" s="14"/>
      <c r="GVF847" s="14"/>
      <c r="GVG847" s="14"/>
      <c r="GVH847" s="14"/>
      <c r="GVI847" s="14"/>
      <c r="GVJ847" s="14"/>
      <c r="GVK847" s="14"/>
      <c r="GVL847" s="14"/>
      <c r="GVM847" s="14"/>
      <c r="GVN847" s="14"/>
      <c r="GVO847" s="14"/>
      <c r="GVP847" s="14"/>
      <c r="GVQ847" s="14"/>
      <c r="GVR847" s="14"/>
      <c r="GVS847" s="14"/>
      <c r="GVT847" s="14"/>
      <c r="GVU847" s="14"/>
      <c r="GVV847" s="14"/>
      <c r="GVW847" s="14"/>
      <c r="GVX847" s="14"/>
      <c r="GVY847" s="14"/>
      <c r="GVZ847" s="14"/>
      <c r="GWA847" s="14"/>
      <c r="GWB847" s="14"/>
      <c r="GWC847" s="14"/>
      <c r="GWD847" s="14"/>
      <c r="GWE847" s="14"/>
      <c r="GWF847" s="14"/>
      <c r="GWG847" s="14"/>
      <c r="GWH847" s="14"/>
      <c r="GWI847" s="14"/>
      <c r="GWJ847" s="14"/>
      <c r="GWK847" s="14"/>
      <c r="GWL847" s="14"/>
      <c r="GWM847" s="14"/>
      <c r="GWN847" s="14"/>
      <c r="GWO847" s="14"/>
      <c r="GWP847" s="14"/>
      <c r="GWQ847" s="14"/>
      <c r="GWR847" s="14"/>
      <c r="GWS847" s="14"/>
      <c r="GWT847" s="14"/>
      <c r="GWU847" s="14"/>
      <c r="GWV847" s="14"/>
      <c r="GWW847" s="14"/>
      <c r="GWX847" s="14"/>
      <c r="GWY847" s="14"/>
      <c r="GWZ847" s="14"/>
      <c r="GXA847" s="14"/>
      <c r="GXB847" s="14"/>
      <c r="GXC847" s="14"/>
      <c r="GXD847" s="14"/>
      <c r="GXE847" s="14"/>
      <c r="GXF847" s="14"/>
      <c r="GXG847" s="14"/>
      <c r="GXH847" s="14"/>
      <c r="GXI847" s="14"/>
      <c r="GXJ847" s="14"/>
      <c r="GXK847" s="14"/>
      <c r="GXL847" s="14"/>
      <c r="GXM847" s="14"/>
      <c r="GXN847" s="14"/>
      <c r="GXO847" s="14"/>
      <c r="GXP847" s="14"/>
      <c r="GXQ847" s="14"/>
      <c r="GXR847" s="14"/>
      <c r="GXS847" s="14"/>
      <c r="GXT847" s="14"/>
      <c r="GXU847" s="14"/>
      <c r="GXV847" s="14"/>
      <c r="GXW847" s="14"/>
      <c r="GXX847" s="14"/>
      <c r="GXY847" s="14"/>
      <c r="GXZ847" s="14"/>
      <c r="GYA847" s="14"/>
      <c r="GYB847" s="14"/>
      <c r="GYC847" s="14"/>
      <c r="GYD847" s="14"/>
      <c r="GYE847" s="14"/>
      <c r="GYF847" s="14"/>
      <c r="GYG847" s="14"/>
      <c r="GYH847" s="14"/>
      <c r="GYI847" s="14"/>
      <c r="GYJ847" s="14"/>
      <c r="GYK847" s="14"/>
      <c r="GYL847" s="14"/>
      <c r="GYM847" s="14"/>
      <c r="GYN847" s="14"/>
      <c r="GYO847" s="14"/>
      <c r="GYP847" s="14"/>
      <c r="GYQ847" s="14"/>
      <c r="GYR847" s="14"/>
      <c r="GYS847" s="14"/>
      <c r="GYT847" s="14"/>
      <c r="GYU847" s="14"/>
      <c r="GYV847" s="14"/>
      <c r="GYW847" s="14"/>
      <c r="GYX847" s="14"/>
      <c r="GYY847" s="14"/>
      <c r="GYZ847" s="14"/>
      <c r="GZA847" s="14"/>
      <c r="GZB847" s="14"/>
      <c r="GZC847" s="14"/>
      <c r="GZD847" s="14"/>
      <c r="GZE847" s="14"/>
      <c r="GZF847" s="14"/>
      <c r="GZG847" s="14"/>
      <c r="GZH847" s="14"/>
      <c r="GZI847" s="14"/>
      <c r="GZJ847" s="14"/>
      <c r="GZK847" s="14"/>
      <c r="GZL847" s="14"/>
      <c r="GZM847" s="14"/>
      <c r="GZN847" s="14"/>
      <c r="GZO847" s="14"/>
      <c r="GZP847" s="14"/>
      <c r="GZQ847" s="14"/>
      <c r="GZR847" s="14"/>
      <c r="GZS847" s="14"/>
      <c r="GZT847" s="14"/>
      <c r="GZU847" s="14"/>
      <c r="GZV847" s="14"/>
      <c r="GZW847" s="14"/>
      <c r="GZX847" s="14"/>
      <c r="GZY847" s="14"/>
      <c r="GZZ847" s="14"/>
      <c r="HAA847" s="14"/>
      <c r="HAB847" s="14"/>
      <c r="HAC847" s="14"/>
      <c r="HAD847" s="14"/>
      <c r="HAE847" s="14"/>
      <c r="HAF847" s="14"/>
      <c r="HAG847" s="14"/>
      <c r="HAH847" s="14"/>
      <c r="HAI847" s="14"/>
      <c r="HAJ847" s="14"/>
      <c r="HAK847" s="14"/>
      <c r="HAL847" s="14"/>
      <c r="HAM847" s="14"/>
      <c r="HAN847" s="14"/>
      <c r="HAO847" s="14"/>
      <c r="HAP847" s="14"/>
      <c r="HAQ847" s="14"/>
      <c r="HAR847" s="14"/>
      <c r="HAS847" s="14"/>
      <c r="HAT847" s="14"/>
      <c r="HAU847" s="14"/>
      <c r="HAV847" s="14"/>
      <c r="HAW847" s="14"/>
      <c r="HAX847" s="14"/>
      <c r="HAY847" s="14"/>
      <c r="HAZ847" s="14"/>
      <c r="HBA847" s="14"/>
      <c r="HBB847" s="14"/>
      <c r="HBC847" s="14"/>
      <c r="HBD847" s="14"/>
      <c r="HBE847" s="14"/>
      <c r="HBF847" s="14"/>
      <c r="HBG847" s="14"/>
      <c r="HBH847" s="14"/>
      <c r="HBI847" s="14"/>
      <c r="HBJ847" s="14"/>
      <c r="HBK847" s="14"/>
      <c r="HBL847" s="14"/>
      <c r="HBM847" s="14"/>
      <c r="HBN847" s="14"/>
      <c r="HBO847" s="14"/>
      <c r="HBP847" s="14"/>
      <c r="HBQ847" s="14"/>
      <c r="HBR847" s="14"/>
      <c r="HBS847" s="14"/>
      <c r="HBT847" s="14"/>
      <c r="HBU847" s="14"/>
      <c r="HBV847" s="14"/>
      <c r="HBW847" s="14"/>
      <c r="HBX847" s="14"/>
      <c r="HBY847" s="14"/>
      <c r="HBZ847" s="14"/>
      <c r="HCA847" s="14"/>
      <c r="HCB847" s="14"/>
      <c r="HCC847" s="14"/>
      <c r="HCD847" s="14"/>
      <c r="HCE847" s="14"/>
      <c r="HCF847" s="14"/>
      <c r="HCG847" s="14"/>
      <c r="HCH847" s="14"/>
      <c r="HCI847" s="14"/>
      <c r="HCJ847" s="14"/>
      <c r="HCK847" s="14"/>
      <c r="HCL847" s="14"/>
      <c r="HCM847" s="14"/>
      <c r="HCN847" s="14"/>
      <c r="HCO847" s="14"/>
      <c r="HCP847" s="14"/>
      <c r="HCQ847" s="14"/>
      <c r="HCR847" s="14"/>
      <c r="HCS847" s="14"/>
      <c r="HCT847" s="14"/>
      <c r="HCU847" s="14"/>
      <c r="HCV847" s="14"/>
      <c r="HCW847" s="14"/>
      <c r="HCX847" s="14"/>
      <c r="HCY847" s="14"/>
      <c r="HCZ847" s="14"/>
      <c r="HDA847" s="14"/>
      <c r="HDB847" s="14"/>
      <c r="HDC847" s="14"/>
      <c r="HDD847" s="14"/>
      <c r="HDE847" s="14"/>
      <c r="HDF847" s="14"/>
      <c r="HDG847" s="14"/>
      <c r="HDH847" s="14"/>
      <c r="HDI847" s="14"/>
      <c r="HDJ847" s="14"/>
      <c r="HDK847" s="14"/>
      <c r="HDL847" s="14"/>
      <c r="HDM847" s="14"/>
      <c r="HDN847" s="14"/>
      <c r="HDO847" s="14"/>
      <c r="HDP847" s="14"/>
      <c r="HDQ847" s="14"/>
      <c r="HDR847" s="14"/>
      <c r="HDS847" s="14"/>
      <c r="HDT847" s="14"/>
      <c r="HDU847" s="14"/>
      <c r="HDV847" s="14"/>
      <c r="HDW847" s="14"/>
      <c r="HDX847" s="14"/>
      <c r="HDY847" s="14"/>
      <c r="HDZ847" s="14"/>
      <c r="HEA847" s="14"/>
      <c r="HEB847" s="14"/>
      <c r="HEC847" s="14"/>
      <c r="HED847" s="14"/>
      <c r="HEE847" s="14"/>
      <c r="HEF847" s="14"/>
      <c r="HEG847" s="14"/>
      <c r="HEH847" s="14"/>
      <c r="HEI847" s="14"/>
      <c r="HEJ847" s="14"/>
      <c r="HEK847" s="14"/>
      <c r="HEL847" s="14"/>
      <c r="HEM847" s="14"/>
      <c r="HEN847" s="14"/>
      <c r="HEO847" s="14"/>
      <c r="HEP847" s="14"/>
      <c r="HEQ847" s="14"/>
      <c r="HER847" s="14"/>
      <c r="HES847" s="14"/>
      <c r="HET847" s="14"/>
      <c r="HEU847" s="14"/>
      <c r="HEV847" s="14"/>
      <c r="HEW847" s="14"/>
      <c r="HEX847" s="14"/>
      <c r="HEY847" s="14"/>
      <c r="HEZ847" s="14"/>
      <c r="HFA847" s="14"/>
      <c r="HFB847" s="14"/>
      <c r="HFC847" s="14"/>
      <c r="HFD847" s="14"/>
      <c r="HFE847" s="14"/>
      <c r="HFF847" s="14"/>
      <c r="HFG847" s="14"/>
      <c r="HFH847" s="14"/>
      <c r="HFI847" s="14"/>
      <c r="HFJ847" s="14"/>
      <c r="HFK847" s="14"/>
      <c r="HFL847" s="14"/>
      <c r="HFM847" s="14"/>
      <c r="HFN847" s="14"/>
      <c r="HFO847" s="14"/>
      <c r="HFP847" s="14"/>
      <c r="HFQ847" s="14"/>
      <c r="HFR847" s="14"/>
      <c r="HFS847" s="14"/>
      <c r="HFT847" s="14"/>
      <c r="HFU847" s="14"/>
      <c r="HFV847" s="14"/>
      <c r="HFW847" s="14"/>
      <c r="HFX847" s="14"/>
      <c r="HFY847" s="14"/>
      <c r="HFZ847" s="14"/>
      <c r="HGA847" s="14"/>
      <c r="HGB847" s="14"/>
      <c r="HGC847" s="14"/>
      <c r="HGD847" s="14"/>
      <c r="HGE847" s="14"/>
      <c r="HGF847" s="14"/>
      <c r="HGG847" s="14"/>
      <c r="HGH847" s="14"/>
      <c r="HGI847" s="14"/>
      <c r="HGJ847" s="14"/>
      <c r="HGK847" s="14"/>
      <c r="HGL847" s="14"/>
      <c r="HGM847" s="14"/>
      <c r="HGN847" s="14"/>
      <c r="HGO847" s="14"/>
      <c r="HGP847" s="14"/>
      <c r="HGQ847" s="14"/>
      <c r="HGR847" s="14"/>
      <c r="HGS847" s="14"/>
      <c r="HGT847" s="14"/>
      <c r="HGU847" s="14"/>
      <c r="HGV847" s="14"/>
      <c r="HGW847" s="14"/>
      <c r="HGX847" s="14"/>
      <c r="HGY847" s="14"/>
      <c r="HGZ847" s="14"/>
      <c r="HHA847" s="14"/>
      <c r="HHB847" s="14"/>
      <c r="HHC847" s="14"/>
      <c r="HHD847" s="14"/>
      <c r="HHE847" s="14"/>
      <c r="HHF847" s="14"/>
      <c r="HHG847" s="14"/>
      <c r="HHH847" s="14"/>
      <c r="HHI847" s="14"/>
      <c r="HHJ847" s="14"/>
      <c r="HHK847" s="14"/>
      <c r="HHL847" s="14"/>
      <c r="HHM847" s="14"/>
      <c r="HHN847" s="14"/>
      <c r="HHO847" s="14"/>
      <c r="HHP847" s="14"/>
      <c r="HHQ847" s="14"/>
      <c r="HHR847" s="14"/>
      <c r="HHS847" s="14"/>
      <c r="HHT847" s="14"/>
      <c r="HHU847" s="14"/>
      <c r="HHV847" s="14"/>
      <c r="HHW847" s="14"/>
      <c r="HHX847" s="14"/>
      <c r="HHY847" s="14"/>
      <c r="HHZ847" s="14"/>
      <c r="HIA847" s="14"/>
      <c r="HIB847" s="14"/>
      <c r="HIC847" s="14"/>
      <c r="HID847" s="14"/>
      <c r="HIE847" s="14"/>
      <c r="HIF847" s="14"/>
      <c r="HIG847" s="14"/>
      <c r="HIH847" s="14"/>
      <c r="HII847" s="14"/>
      <c r="HIJ847" s="14"/>
      <c r="HIK847" s="14"/>
      <c r="HIL847" s="14"/>
      <c r="HIM847" s="14"/>
      <c r="HIN847" s="14"/>
      <c r="HIO847" s="14"/>
      <c r="HIP847" s="14"/>
      <c r="HIQ847" s="14"/>
      <c r="HIR847" s="14"/>
      <c r="HIS847" s="14"/>
      <c r="HIT847" s="14"/>
      <c r="HIU847" s="14"/>
      <c r="HIV847" s="14"/>
      <c r="HIW847" s="14"/>
      <c r="HIX847" s="14"/>
      <c r="HIY847" s="14"/>
      <c r="HIZ847" s="14"/>
      <c r="HJA847" s="14"/>
      <c r="HJB847" s="14"/>
      <c r="HJC847" s="14"/>
      <c r="HJD847" s="14"/>
      <c r="HJE847" s="14"/>
      <c r="HJF847" s="14"/>
      <c r="HJG847" s="14"/>
      <c r="HJH847" s="14"/>
      <c r="HJI847" s="14"/>
      <c r="HJJ847" s="14"/>
      <c r="HJK847" s="14"/>
      <c r="HJL847" s="14"/>
      <c r="HJM847" s="14"/>
      <c r="HJN847" s="14"/>
      <c r="HJO847" s="14"/>
      <c r="HJP847" s="14"/>
      <c r="HJQ847" s="14"/>
      <c r="HJR847" s="14"/>
      <c r="HJS847" s="14"/>
      <c r="HJT847" s="14"/>
      <c r="HJU847" s="14"/>
      <c r="HJV847" s="14"/>
      <c r="HJW847" s="14"/>
      <c r="HJX847" s="14"/>
      <c r="HJY847" s="14"/>
      <c r="HJZ847" s="14"/>
      <c r="HKA847" s="14"/>
      <c r="HKB847" s="14"/>
      <c r="HKC847" s="14"/>
      <c r="HKD847" s="14"/>
      <c r="HKE847" s="14"/>
      <c r="HKF847" s="14"/>
      <c r="HKG847" s="14"/>
      <c r="HKH847" s="14"/>
      <c r="HKI847" s="14"/>
      <c r="HKJ847" s="14"/>
      <c r="HKK847" s="14"/>
      <c r="HKL847" s="14"/>
      <c r="HKM847" s="14"/>
      <c r="HKN847" s="14"/>
      <c r="HKO847" s="14"/>
      <c r="HKP847" s="14"/>
      <c r="HKQ847" s="14"/>
      <c r="HKR847" s="14"/>
      <c r="HKS847" s="14"/>
      <c r="HKT847" s="14"/>
      <c r="HKU847" s="14"/>
      <c r="HKV847" s="14"/>
      <c r="HKW847" s="14"/>
      <c r="HKX847" s="14"/>
      <c r="HKY847" s="14"/>
      <c r="HKZ847" s="14"/>
      <c r="HLA847" s="14"/>
      <c r="HLB847" s="14"/>
      <c r="HLC847" s="14"/>
      <c r="HLD847" s="14"/>
      <c r="HLE847" s="14"/>
      <c r="HLF847" s="14"/>
      <c r="HLG847" s="14"/>
      <c r="HLH847" s="14"/>
      <c r="HLI847" s="14"/>
      <c r="HLJ847" s="14"/>
      <c r="HLK847" s="14"/>
      <c r="HLL847" s="14"/>
      <c r="HLM847" s="14"/>
      <c r="HLN847" s="14"/>
      <c r="HLO847" s="14"/>
      <c r="HLP847" s="14"/>
      <c r="HLQ847" s="14"/>
      <c r="HLR847" s="14"/>
      <c r="HLS847" s="14"/>
      <c r="HLT847" s="14"/>
      <c r="HLU847" s="14"/>
      <c r="HLV847" s="14"/>
      <c r="HLW847" s="14"/>
      <c r="HLX847" s="14"/>
      <c r="HLY847" s="14"/>
      <c r="HLZ847" s="14"/>
      <c r="HMA847" s="14"/>
      <c r="HMB847" s="14"/>
      <c r="HMC847" s="14"/>
      <c r="HMD847" s="14"/>
      <c r="HME847" s="14"/>
      <c r="HMF847" s="14"/>
      <c r="HMG847" s="14"/>
      <c r="HMH847" s="14"/>
      <c r="HMI847" s="14"/>
      <c r="HMJ847" s="14"/>
      <c r="HMK847" s="14"/>
      <c r="HML847" s="14"/>
      <c r="HMM847" s="14"/>
      <c r="HMN847" s="14"/>
      <c r="HMO847" s="14"/>
      <c r="HMP847" s="14"/>
      <c r="HMQ847" s="14"/>
      <c r="HMR847" s="14"/>
      <c r="HMS847" s="14"/>
      <c r="HMT847" s="14"/>
      <c r="HMU847" s="14"/>
      <c r="HMV847" s="14"/>
      <c r="HMW847" s="14"/>
      <c r="HMX847" s="14"/>
      <c r="HMY847" s="14"/>
      <c r="HMZ847" s="14"/>
      <c r="HNA847" s="14"/>
      <c r="HNB847" s="14"/>
      <c r="HNC847" s="14"/>
      <c r="HND847" s="14"/>
      <c r="HNE847" s="14"/>
      <c r="HNF847" s="14"/>
      <c r="HNG847" s="14"/>
      <c r="HNH847" s="14"/>
      <c r="HNI847" s="14"/>
      <c r="HNJ847" s="14"/>
      <c r="HNK847" s="14"/>
      <c r="HNL847" s="14"/>
      <c r="HNM847" s="14"/>
      <c r="HNN847" s="14"/>
      <c r="HNO847" s="14"/>
      <c r="HNP847" s="14"/>
      <c r="HNQ847" s="14"/>
      <c r="HNR847" s="14"/>
      <c r="HNS847" s="14"/>
      <c r="HNT847" s="14"/>
      <c r="HNU847" s="14"/>
      <c r="HNV847" s="14"/>
      <c r="HNW847" s="14"/>
      <c r="HNX847" s="14"/>
      <c r="HNY847" s="14"/>
      <c r="HNZ847" s="14"/>
      <c r="HOA847" s="14"/>
      <c r="HOB847" s="14"/>
      <c r="HOC847" s="14"/>
      <c r="HOD847" s="14"/>
      <c r="HOE847" s="14"/>
      <c r="HOF847" s="14"/>
      <c r="HOG847" s="14"/>
      <c r="HOH847" s="14"/>
      <c r="HOI847" s="14"/>
      <c r="HOJ847" s="14"/>
      <c r="HOK847" s="14"/>
      <c r="HOL847" s="14"/>
      <c r="HOM847" s="14"/>
      <c r="HON847" s="14"/>
      <c r="HOO847" s="14"/>
      <c r="HOP847" s="14"/>
      <c r="HOQ847" s="14"/>
      <c r="HOR847" s="14"/>
      <c r="HOS847" s="14"/>
      <c r="HOT847" s="14"/>
      <c r="HOU847" s="14"/>
      <c r="HOV847" s="14"/>
      <c r="HOW847" s="14"/>
      <c r="HOX847" s="14"/>
      <c r="HOY847" s="14"/>
      <c r="HOZ847" s="14"/>
      <c r="HPA847" s="14"/>
      <c r="HPB847" s="14"/>
      <c r="HPC847" s="14"/>
      <c r="HPD847" s="14"/>
      <c r="HPE847" s="14"/>
      <c r="HPF847" s="14"/>
      <c r="HPG847" s="14"/>
      <c r="HPH847" s="14"/>
      <c r="HPI847" s="14"/>
      <c r="HPJ847" s="14"/>
      <c r="HPK847" s="14"/>
      <c r="HPL847" s="14"/>
      <c r="HPM847" s="14"/>
      <c r="HPN847" s="14"/>
      <c r="HPO847" s="14"/>
      <c r="HPP847" s="14"/>
      <c r="HPQ847" s="14"/>
      <c r="HPR847" s="14"/>
      <c r="HPS847" s="14"/>
      <c r="HPT847" s="14"/>
      <c r="HPU847" s="14"/>
      <c r="HPV847" s="14"/>
      <c r="HPW847" s="14"/>
      <c r="HPX847" s="14"/>
      <c r="HPY847" s="14"/>
      <c r="HPZ847" s="14"/>
      <c r="HQA847" s="14"/>
      <c r="HQB847" s="14"/>
      <c r="HQC847" s="14"/>
      <c r="HQD847" s="14"/>
      <c r="HQE847" s="14"/>
      <c r="HQF847" s="14"/>
      <c r="HQG847" s="14"/>
      <c r="HQH847" s="14"/>
      <c r="HQI847" s="14"/>
      <c r="HQJ847" s="14"/>
      <c r="HQK847" s="14"/>
      <c r="HQL847" s="14"/>
      <c r="HQM847" s="14"/>
      <c r="HQN847" s="14"/>
      <c r="HQO847" s="14"/>
      <c r="HQP847" s="14"/>
      <c r="HQQ847" s="14"/>
      <c r="HQR847" s="14"/>
      <c r="HQS847" s="14"/>
      <c r="HQT847" s="14"/>
      <c r="HQU847" s="14"/>
      <c r="HQV847" s="14"/>
      <c r="HQW847" s="14"/>
      <c r="HQX847" s="14"/>
      <c r="HQY847" s="14"/>
      <c r="HQZ847" s="14"/>
      <c r="HRA847" s="14"/>
      <c r="HRB847" s="14"/>
      <c r="HRC847" s="14"/>
      <c r="HRD847" s="14"/>
      <c r="HRE847" s="14"/>
      <c r="HRF847" s="14"/>
      <c r="HRG847" s="14"/>
      <c r="HRH847" s="14"/>
      <c r="HRI847" s="14"/>
      <c r="HRJ847" s="14"/>
      <c r="HRK847" s="14"/>
      <c r="HRL847" s="14"/>
      <c r="HRM847" s="14"/>
      <c r="HRN847" s="14"/>
      <c r="HRO847" s="14"/>
      <c r="HRP847" s="14"/>
      <c r="HRQ847" s="14"/>
      <c r="HRR847" s="14"/>
      <c r="HRS847" s="14"/>
      <c r="HRT847" s="14"/>
      <c r="HRU847" s="14"/>
      <c r="HRV847" s="14"/>
      <c r="HRW847" s="14"/>
      <c r="HRX847" s="14"/>
      <c r="HRY847" s="14"/>
      <c r="HRZ847" s="14"/>
      <c r="HSA847" s="14"/>
      <c r="HSB847" s="14"/>
      <c r="HSC847" s="14"/>
      <c r="HSD847" s="14"/>
      <c r="HSE847" s="14"/>
      <c r="HSF847" s="14"/>
      <c r="HSG847" s="14"/>
      <c r="HSH847" s="14"/>
      <c r="HSI847" s="14"/>
      <c r="HSJ847" s="14"/>
      <c r="HSK847" s="14"/>
      <c r="HSL847" s="14"/>
      <c r="HSM847" s="14"/>
      <c r="HSN847" s="14"/>
      <c r="HSO847" s="14"/>
      <c r="HSP847" s="14"/>
      <c r="HSQ847" s="14"/>
      <c r="HSR847" s="14"/>
      <c r="HSS847" s="14"/>
      <c r="HST847" s="14"/>
      <c r="HSU847" s="14"/>
      <c r="HSV847" s="14"/>
      <c r="HSW847" s="14"/>
      <c r="HSX847" s="14"/>
      <c r="HSY847" s="14"/>
      <c r="HSZ847" s="14"/>
      <c r="HTA847" s="14"/>
      <c r="HTB847" s="14"/>
      <c r="HTC847" s="14"/>
      <c r="HTD847" s="14"/>
      <c r="HTE847" s="14"/>
      <c r="HTF847" s="14"/>
      <c r="HTG847" s="14"/>
      <c r="HTH847" s="14"/>
      <c r="HTI847" s="14"/>
      <c r="HTJ847" s="14"/>
      <c r="HTK847" s="14"/>
      <c r="HTL847" s="14"/>
      <c r="HTM847" s="14"/>
      <c r="HTN847" s="14"/>
      <c r="HTO847" s="14"/>
      <c r="HTP847" s="14"/>
      <c r="HTQ847" s="14"/>
      <c r="HTR847" s="14"/>
      <c r="HTS847" s="14"/>
      <c r="HTT847" s="14"/>
      <c r="HTU847" s="14"/>
      <c r="HTV847" s="14"/>
      <c r="HTW847" s="14"/>
      <c r="HTX847" s="14"/>
      <c r="HTY847" s="14"/>
      <c r="HTZ847" s="14"/>
      <c r="HUA847" s="14"/>
      <c r="HUB847" s="14"/>
      <c r="HUC847" s="14"/>
      <c r="HUD847" s="14"/>
      <c r="HUE847" s="14"/>
      <c r="HUF847" s="14"/>
      <c r="HUG847" s="14"/>
      <c r="HUH847" s="14"/>
      <c r="HUI847" s="14"/>
      <c r="HUJ847" s="14"/>
      <c r="HUK847" s="14"/>
      <c r="HUL847" s="14"/>
      <c r="HUM847" s="14"/>
      <c r="HUN847" s="14"/>
      <c r="HUO847" s="14"/>
      <c r="HUP847" s="14"/>
      <c r="HUQ847" s="14"/>
      <c r="HUR847" s="14"/>
      <c r="HUS847" s="14"/>
      <c r="HUT847" s="14"/>
      <c r="HUU847" s="14"/>
      <c r="HUV847" s="14"/>
      <c r="HUW847" s="14"/>
      <c r="HUX847" s="14"/>
      <c r="HUY847" s="14"/>
      <c r="HUZ847" s="14"/>
      <c r="HVA847" s="14"/>
      <c r="HVB847" s="14"/>
      <c r="HVC847" s="14"/>
      <c r="HVD847" s="14"/>
      <c r="HVE847" s="14"/>
      <c r="HVF847" s="14"/>
      <c r="HVG847" s="14"/>
      <c r="HVH847" s="14"/>
      <c r="HVI847" s="14"/>
      <c r="HVJ847" s="14"/>
      <c r="HVK847" s="14"/>
      <c r="HVL847" s="14"/>
      <c r="HVM847" s="14"/>
      <c r="HVN847" s="14"/>
      <c r="HVO847" s="14"/>
      <c r="HVP847" s="14"/>
      <c r="HVQ847" s="14"/>
      <c r="HVR847" s="14"/>
      <c r="HVS847" s="14"/>
      <c r="HVT847" s="14"/>
      <c r="HVU847" s="14"/>
      <c r="HVV847" s="14"/>
      <c r="HVW847" s="14"/>
      <c r="HVX847" s="14"/>
      <c r="HVY847" s="14"/>
      <c r="HVZ847" s="14"/>
      <c r="HWA847" s="14"/>
      <c r="HWB847" s="14"/>
      <c r="HWC847" s="14"/>
      <c r="HWD847" s="14"/>
      <c r="HWE847" s="14"/>
      <c r="HWF847" s="14"/>
      <c r="HWG847" s="14"/>
      <c r="HWH847" s="14"/>
      <c r="HWI847" s="14"/>
      <c r="HWJ847" s="14"/>
      <c r="HWK847" s="14"/>
      <c r="HWL847" s="14"/>
      <c r="HWM847" s="14"/>
      <c r="HWN847" s="14"/>
      <c r="HWO847" s="14"/>
      <c r="HWP847" s="14"/>
      <c r="HWQ847" s="14"/>
      <c r="HWR847" s="14"/>
      <c r="HWS847" s="14"/>
      <c r="HWT847" s="14"/>
      <c r="HWU847" s="14"/>
      <c r="HWV847" s="14"/>
      <c r="HWW847" s="14"/>
      <c r="HWX847" s="14"/>
      <c r="HWY847" s="14"/>
      <c r="HWZ847" s="14"/>
      <c r="HXA847" s="14"/>
      <c r="HXB847" s="14"/>
      <c r="HXC847" s="14"/>
      <c r="HXD847" s="14"/>
      <c r="HXE847" s="14"/>
      <c r="HXF847" s="14"/>
      <c r="HXG847" s="14"/>
      <c r="HXH847" s="14"/>
      <c r="HXI847" s="14"/>
      <c r="HXJ847" s="14"/>
      <c r="HXK847" s="14"/>
      <c r="HXL847" s="14"/>
      <c r="HXM847" s="14"/>
      <c r="HXN847" s="14"/>
      <c r="HXO847" s="14"/>
      <c r="HXP847" s="14"/>
      <c r="HXQ847" s="14"/>
      <c r="HXR847" s="14"/>
      <c r="HXS847" s="14"/>
      <c r="HXT847" s="14"/>
      <c r="HXU847" s="14"/>
      <c r="HXV847" s="14"/>
      <c r="HXW847" s="14"/>
      <c r="HXX847" s="14"/>
      <c r="HXY847" s="14"/>
      <c r="HXZ847" s="14"/>
      <c r="HYA847" s="14"/>
      <c r="HYB847" s="14"/>
      <c r="HYC847" s="14"/>
      <c r="HYD847" s="14"/>
      <c r="HYE847" s="14"/>
      <c r="HYF847" s="14"/>
      <c r="HYG847" s="14"/>
      <c r="HYH847" s="14"/>
      <c r="HYI847" s="14"/>
      <c r="HYJ847" s="14"/>
      <c r="HYK847" s="14"/>
      <c r="HYL847" s="14"/>
      <c r="HYM847" s="14"/>
      <c r="HYN847" s="14"/>
      <c r="HYO847" s="14"/>
      <c r="HYP847" s="14"/>
      <c r="HYQ847" s="14"/>
      <c r="HYR847" s="14"/>
      <c r="HYS847" s="14"/>
      <c r="HYT847" s="14"/>
      <c r="HYU847" s="14"/>
      <c r="HYV847" s="14"/>
      <c r="HYW847" s="14"/>
      <c r="HYX847" s="14"/>
      <c r="HYY847" s="14"/>
      <c r="HYZ847" s="14"/>
      <c r="HZA847" s="14"/>
      <c r="HZB847" s="14"/>
      <c r="HZC847" s="14"/>
      <c r="HZD847" s="14"/>
      <c r="HZE847" s="14"/>
      <c r="HZF847" s="14"/>
      <c r="HZG847" s="14"/>
      <c r="HZH847" s="14"/>
      <c r="HZI847" s="14"/>
      <c r="HZJ847" s="14"/>
      <c r="HZK847" s="14"/>
      <c r="HZL847" s="14"/>
      <c r="HZM847" s="14"/>
      <c r="HZN847" s="14"/>
      <c r="HZO847" s="14"/>
      <c r="HZP847" s="14"/>
      <c r="HZQ847" s="14"/>
      <c r="HZR847" s="14"/>
      <c r="HZS847" s="14"/>
      <c r="HZT847" s="14"/>
      <c r="HZU847" s="14"/>
      <c r="HZV847" s="14"/>
      <c r="HZW847" s="14"/>
      <c r="HZX847" s="14"/>
      <c r="HZY847" s="14"/>
      <c r="HZZ847" s="14"/>
      <c r="IAA847" s="14"/>
      <c r="IAB847" s="14"/>
      <c r="IAC847" s="14"/>
      <c r="IAD847" s="14"/>
      <c r="IAE847" s="14"/>
      <c r="IAF847" s="14"/>
      <c r="IAG847" s="14"/>
      <c r="IAH847" s="14"/>
      <c r="IAI847" s="14"/>
      <c r="IAJ847" s="14"/>
      <c r="IAK847" s="14"/>
      <c r="IAL847" s="14"/>
      <c r="IAM847" s="14"/>
      <c r="IAN847" s="14"/>
      <c r="IAO847" s="14"/>
      <c r="IAP847" s="14"/>
      <c r="IAQ847" s="14"/>
      <c r="IAR847" s="14"/>
      <c r="IAS847" s="14"/>
      <c r="IAT847" s="14"/>
      <c r="IAU847" s="14"/>
      <c r="IAV847" s="14"/>
      <c r="IAW847" s="14"/>
      <c r="IAX847" s="14"/>
      <c r="IAY847" s="14"/>
      <c r="IAZ847" s="14"/>
      <c r="IBA847" s="14"/>
      <c r="IBB847" s="14"/>
      <c r="IBC847" s="14"/>
      <c r="IBD847" s="14"/>
      <c r="IBE847" s="14"/>
      <c r="IBF847" s="14"/>
      <c r="IBG847" s="14"/>
      <c r="IBH847" s="14"/>
      <c r="IBI847" s="14"/>
      <c r="IBJ847" s="14"/>
      <c r="IBK847" s="14"/>
      <c r="IBL847" s="14"/>
      <c r="IBM847" s="14"/>
      <c r="IBN847" s="14"/>
      <c r="IBO847" s="14"/>
      <c r="IBP847" s="14"/>
      <c r="IBQ847" s="14"/>
      <c r="IBR847" s="14"/>
      <c r="IBS847" s="14"/>
      <c r="IBT847" s="14"/>
      <c r="IBU847" s="14"/>
      <c r="IBV847" s="14"/>
      <c r="IBW847" s="14"/>
      <c r="IBX847" s="14"/>
      <c r="IBY847" s="14"/>
      <c r="IBZ847" s="14"/>
      <c r="ICA847" s="14"/>
      <c r="ICB847" s="14"/>
      <c r="ICC847" s="14"/>
      <c r="ICD847" s="14"/>
      <c r="ICE847" s="14"/>
      <c r="ICF847" s="14"/>
      <c r="ICG847" s="14"/>
      <c r="ICH847" s="14"/>
      <c r="ICI847" s="14"/>
      <c r="ICJ847" s="14"/>
      <c r="ICK847" s="14"/>
      <c r="ICL847" s="14"/>
      <c r="ICM847" s="14"/>
      <c r="ICN847" s="14"/>
      <c r="ICO847" s="14"/>
      <c r="ICP847" s="14"/>
      <c r="ICQ847" s="14"/>
      <c r="ICR847" s="14"/>
      <c r="ICS847" s="14"/>
      <c r="ICT847" s="14"/>
      <c r="ICU847" s="14"/>
      <c r="ICV847" s="14"/>
      <c r="ICW847" s="14"/>
      <c r="ICX847" s="14"/>
      <c r="ICY847" s="14"/>
      <c r="ICZ847" s="14"/>
      <c r="IDA847" s="14"/>
      <c r="IDB847" s="14"/>
      <c r="IDC847" s="14"/>
      <c r="IDD847" s="14"/>
      <c r="IDE847" s="14"/>
      <c r="IDF847" s="14"/>
      <c r="IDG847" s="14"/>
      <c r="IDH847" s="14"/>
      <c r="IDI847" s="14"/>
      <c r="IDJ847" s="14"/>
      <c r="IDK847" s="14"/>
      <c r="IDL847" s="14"/>
      <c r="IDM847" s="14"/>
      <c r="IDN847" s="14"/>
      <c r="IDO847" s="14"/>
      <c r="IDP847" s="14"/>
      <c r="IDQ847" s="14"/>
      <c r="IDR847" s="14"/>
      <c r="IDS847" s="14"/>
      <c r="IDT847" s="14"/>
      <c r="IDU847" s="14"/>
      <c r="IDV847" s="14"/>
      <c r="IDW847" s="14"/>
      <c r="IDX847" s="14"/>
      <c r="IDY847" s="14"/>
      <c r="IDZ847" s="14"/>
      <c r="IEA847" s="14"/>
      <c r="IEB847" s="14"/>
      <c r="IEC847" s="14"/>
      <c r="IED847" s="14"/>
      <c r="IEE847" s="14"/>
      <c r="IEF847" s="14"/>
      <c r="IEG847" s="14"/>
      <c r="IEH847" s="14"/>
      <c r="IEI847" s="14"/>
      <c r="IEJ847" s="14"/>
      <c r="IEK847" s="14"/>
      <c r="IEL847" s="14"/>
      <c r="IEM847" s="14"/>
      <c r="IEN847" s="14"/>
      <c r="IEO847" s="14"/>
      <c r="IEP847" s="14"/>
      <c r="IEQ847" s="14"/>
      <c r="IER847" s="14"/>
      <c r="IES847" s="14"/>
      <c r="IET847" s="14"/>
      <c r="IEU847" s="14"/>
      <c r="IEV847" s="14"/>
      <c r="IEW847" s="14"/>
      <c r="IEX847" s="14"/>
      <c r="IEY847" s="14"/>
      <c r="IEZ847" s="14"/>
      <c r="IFA847" s="14"/>
      <c r="IFB847" s="14"/>
      <c r="IFC847" s="14"/>
      <c r="IFD847" s="14"/>
      <c r="IFE847" s="14"/>
      <c r="IFF847" s="14"/>
      <c r="IFG847" s="14"/>
      <c r="IFH847" s="14"/>
      <c r="IFI847" s="14"/>
      <c r="IFJ847" s="14"/>
      <c r="IFK847" s="14"/>
      <c r="IFL847" s="14"/>
      <c r="IFM847" s="14"/>
      <c r="IFN847" s="14"/>
      <c r="IFO847" s="14"/>
      <c r="IFP847" s="14"/>
      <c r="IFQ847" s="14"/>
      <c r="IFR847" s="14"/>
      <c r="IFS847" s="14"/>
      <c r="IFT847" s="14"/>
      <c r="IFU847" s="14"/>
      <c r="IFV847" s="14"/>
      <c r="IFW847" s="14"/>
      <c r="IFX847" s="14"/>
      <c r="IFY847" s="14"/>
      <c r="IFZ847" s="14"/>
      <c r="IGA847" s="14"/>
      <c r="IGB847" s="14"/>
      <c r="IGC847" s="14"/>
      <c r="IGD847" s="14"/>
      <c r="IGE847" s="14"/>
      <c r="IGF847" s="14"/>
      <c r="IGG847" s="14"/>
      <c r="IGH847" s="14"/>
      <c r="IGI847" s="14"/>
      <c r="IGJ847" s="14"/>
      <c r="IGK847" s="14"/>
      <c r="IGL847" s="14"/>
      <c r="IGM847" s="14"/>
      <c r="IGN847" s="14"/>
      <c r="IGO847" s="14"/>
      <c r="IGP847" s="14"/>
      <c r="IGQ847" s="14"/>
      <c r="IGR847" s="14"/>
      <c r="IGS847" s="14"/>
      <c r="IGT847" s="14"/>
      <c r="IGU847" s="14"/>
      <c r="IGV847" s="14"/>
      <c r="IGW847" s="14"/>
      <c r="IGX847" s="14"/>
      <c r="IGY847" s="14"/>
      <c r="IGZ847" s="14"/>
      <c r="IHA847" s="14"/>
      <c r="IHB847" s="14"/>
      <c r="IHC847" s="14"/>
      <c r="IHD847" s="14"/>
      <c r="IHE847" s="14"/>
      <c r="IHF847" s="14"/>
      <c r="IHG847" s="14"/>
      <c r="IHH847" s="14"/>
      <c r="IHI847" s="14"/>
      <c r="IHJ847" s="14"/>
      <c r="IHK847" s="14"/>
      <c r="IHL847" s="14"/>
      <c r="IHM847" s="14"/>
      <c r="IHN847" s="14"/>
      <c r="IHO847" s="14"/>
      <c r="IHP847" s="14"/>
      <c r="IHQ847" s="14"/>
      <c r="IHR847" s="14"/>
      <c r="IHS847" s="14"/>
      <c r="IHT847" s="14"/>
      <c r="IHU847" s="14"/>
      <c r="IHV847" s="14"/>
      <c r="IHW847" s="14"/>
      <c r="IHX847" s="14"/>
      <c r="IHY847" s="14"/>
      <c r="IHZ847" s="14"/>
      <c r="IIA847" s="14"/>
      <c r="IIB847" s="14"/>
      <c r="IIC847" s="14"/>
      <c r="IID847" s="14"/>
      <c r="IIE847" s="14"/>
      <c r="IIF847" s="14"/>
      <c r="IIG847" s="14"/>
      <c r="IIH847" s="14"/>
      <c r="III847" s="14"/>
      <c r="IIJ847" s="14"/>
      <c r="IIK847" s="14"/>
      <c r="IIL847" s="14"/>
      <c r="IIM847" s="14"/>
      <c r="IIN847" s="14"/>
      <c r="IIO847" s="14"/>
      <c r="IIP847" s="14"/>
      <c r="IIQ847" s="14"/>
      <c r="IIR847" s="14"/>
      <c r="IIS847" s="14"/>
      <c r="IIT847" s="14"/>
      <c r="IIU847" s="14"/>
      <c r="IIV847" s="14"/>
      <c r="IIW847" s="14"/>
      <c r="IIX847" s="14"/>
      <c r="IIY847" s="14"/>
      <c r="IIZ847" s="14"/>
      <c r="IJA847" s="14"/>
      <c r="IJB847" s="14"/>
      <c r="IJC847" s="14"/>
      <c r="IJD847" s="14"/>
      <c r="IJE847" s="14"/>
      <c r="IJF847" s="14"/>
      <c r="IJG847" s="14"/>
      <c r="IJH847" s="14"/>
      <c r="IJI847" s="14"/>
      <c r="IJJ847" s="14"/>
      <c r="IJK847" s="14"/>
      <c r="IJL847" s="14"/>
      <c r="IJM847" s="14"/>
      <c r="IJN847" s="14"/>
      <c r="IJO847" s="14"/>
      <c r="IJP847" s="14"/>
      <c r="IJQ847" s="14"/>
      <c r="IJR847" s="14"/>
      <c r="IJS847" s="14"/>
      <c r="IJT847" s="14"/>
      <c r="IJU847" s="14"/>
      <c r="IJV847" s="14"/>
      <c r="IJW847" s="14"/>
      <c r="IJX847" s="14"/>
      <c r="IJY847" s="14"/>
      <c r="IJZ847" s="14"/>
      <c r="IKA847" s="14"/>
      <c r="IKB847" s="14"/>
      <c r="IKC847" s="14"/>
      <c r="IKD847" s="14"/>
      <c r="IKE847" s="14"/>
      <c r="IKF847" s="14"/>
      <c r="IKG847" s="14"/>
      <c r="IKH847" s="14"/>
      <c r="IKI847" s="14"/>
      <c r="IKJ847" s="14"/>
      <c r="IKK847" s="14"/>
      <c r="IKL847" s="14"/>
      <c r="IKM847" s="14"/>
      <c r="IKN847" s="14"/>
      <c r="IKO847" s="14"/>
      <c r="IKP847" s="14"/>
      <c r="IKQ847" s="14"/>
      <c r="IKR847" s="14"/>
      <c r="IKS847" s="14"/>
      <c r="IKT847" s="14"/>
      <c r="IKU847" s="14"/>
      <c r="IKV847" s="14"/>
      <c r="IKW847" s="14"/>
      <c r="IKX847" s="14"/>
      <c r="IKY847" s="14"/>
      <c r="IKZ847" s="14"/>
      <c r="ILA847" s="14"/>
      <c r="ILB847" s="14"/>
      <c r="ILC847" s="14"/>
      <c r="ILD847" s="14"/>
      <c r="ILE847" s="14"/>
      <c r="ILF847" s="14"/>
      <c r="ILG847" s="14"/>
      <c r="ILH847" s="14"/>
      <c r="ILI847" s="14"/>
      <c r="ILJ847" s="14"/>
      <c r="ILK847" s="14"/>
      <c r="ILL847" s="14"/>
      <c r="ILM847" s="14"/>
      <c r="ILN847" s="14"/>
      <c r="ILO847" s="14"/>
      <c r="ILP847" s="14"/>
      <c r="ILQ847" s="14"/>
      <c r="ILR847" s="14"/>
      <c r="ILS847" s="14"/>
      <c r="ILT847" s="14"/>
      <c r="ILU847" s="14"/>
      <c r="ILV847" s="14"/>
      <c r="ILW847" s="14"/>
      <c r="ILX847" s="14"/>
      <c r="ILY847" s="14"/>
      <c r="ILZ847" s="14"/>
      <c r="IMA847" s="14"/>
      <c r="IMB847" s="14"/>
      <c r="IMC847" s="14"/>
      <c r="IMD847" s="14"/>
      <c r="IME847" s="14"/>
      <c r="IMF847" s="14"/>
      <c r="IMG847" s="14"/>
      <c r="IMH847" s="14"/>
      <c r="IMI847" s="14"/>
      <c r="IMJ847" s="14"/>
      <c r="IMK847" s="14"/>
      <c r="IML847" s="14"/>
      <c r="IMM847" s="14"/>
      <c r="IMN847" s="14"/>
      <c r="IMO847" s="14"/>
      <c r="IMP847" s="14"/>
      <c r="IMQ847" s="14"/>
      <c r="IMR847" s="14"/>
      <c r="IMS847" s="14"/>
      <c r="IMT847" s="14"/>
      <c r="IMU847" s="14"/>
      <c r="IMV847" s="14"/>
      <c r="IMW847" s="14"/>
      <c r="IMX847" s="14"/>
      <c r="IMY847" s="14"/>
      <c r="IMZ847" s="14"/>
      <c r="INA847" s="14"/>
      <c r="INB847" s="14"/>
      <c r="INC847" s="14"/>
      <c r="IND847" s="14"/>
      <c r="INE847" s="14"/>
      <c r="INF847" s="14"/>
      <c r="ING847" s="14"/>
      <c r="INH847" s="14"/>
      <c r="INI847" s="14"/>
      <c r="INJ847" s="14"/>
      <c r="INK847" s="14"/>
      <c r="INL847" s="14"/>
      <c r="INM847" s="14"/>
      <c r="INN847" s="14"/>
      <c r="INO847" s="14"/>
      <c r="INP847" s="14"/>
      <c r="INQ847" s="14"/>
      <c r="INR847" s="14"/>
      <c r="INS847" s="14"/>
      <c r="INT847" s="14"/>
      <c r="INU847" s="14"/>
      <c r="INV847" s="14"/>
      <c r="INW847" s="14"/>
      <c r="INX847" s="14"/>
      <c r="INY847" s="14"/>
      <c r="INZ847" s="14"/>
      <c r="IOA847" s="14"/>
      <c r="IOB847" s="14"/>
      <c r="IOC847" s="14"/>
      <c r="IOD847" s="14"/>
      <c r="IOE847" s="14"/>
      <c r="IOF847" s="14"/>
      <c r="IOG847" s="14"/>
      <c r="IOH847" s="14"/>
      <c r="IOI847" s="14"/>
      <c r="IOJ847" s="14"/>
      <c r="IOK847" s="14"/>
      <c r="IOL847" s="14"/>
      <c r="IOM847" s="14"/>
      <c r="ION847" s="14"/>
      <c r="IOO847" s="14"/>
      <c r="IOP847" s="14"/>
      <c r="IOQ847" s="14"/>
      <c r="IOR847" s="14"/>
      <c r="IOS847" s="14"/>
      <c r="IOT847" s="14"/>
      <c r="IOU847" s="14"/>
      <c r="IOV847" s="14"/>
      <c r="IOW847" s="14"/>
      <c r="IOX847" s="14"/>
      <c r="IOY847" s="14"/>
      <c r="IOZ847" s="14"/>
      <c r="IPA847" s="14"/>
      <c r="IPB847" s="14"/>
      <c r="IPC847" s="14"/>
      <c r="IPD847" s="14"/>
      <c r="IPE847" s="14"/>
      <c r="IPF847" s="14"/>
      <c r="IPG847" s="14"/>
      <c r="IPH847" s="14"/>
      <c r="IPI847" s="14"/>
      <c r="IPJ847" s="14"/>
      <c r="IPK847" s="14"/>
      <c r="IPL847" s="14"/>
      <c r="IPM847" s="14"/>
      <c r="IPN847" s="14"/>
      <c r="IPO847" s="14"/>
      <c r="IPP847" s="14"/>
      <c r="IPQ847" s="14"/>
      <c r="IPR847" s="14"/>
      <c r="IPS847" s="14"/>
      <c r="IPT847" s="14"/>
      <c r="IPU847" s="14"/>
      <c r="IPV847" s="14"/>
      <c r="IPW847" s="14"/>
      <c r="IPX847" s="14"/>
      <c r="IPY847" s="14"/>
      <c r="IPZ847" s="14"/>
      <c r="IQA847" s="14"/>
      <c r="IQB847" s="14"/>
      <c r="IQC847" s="14"/>
      <c r="IQD847" s="14"/>
      <c r="IQE847" s="14"/>
      <c r="IQF847" s="14"/>
      <c r="IQG847" s="14"/>
      <c r="IQH847" s="14"/>
      <c r="IQI847" s="14"/>
      <c r="IQJ847" s="14"/>
      <c r="IQK847" s="14"/>
      <c r="IQL847" s="14"/>
      <c r="IQM847" s="14"/>
      <c r="IQN847" s="14"/>
      <c r="IQO847" s="14"/>
      <c r="IQP847" s="14"/>
      <c r="IQQ847" s="14"/>
      <c r="IQR847" s="14"/>
      <c r="IQS847" s="14"/>
      <c r="IQT847" s="14"/>
      <c r="IQU847" s="14"/>
      <c r="IQV847" s="14"/>
      <c r="IQW847" s="14"/>
      <c r="IQX847" s="14"/>
      <c r="IQY847" s="14"/>
      <c r="IQZ847" s="14"/>
      <c r="IRA847" s="14"/>
      <c r="IRB847" s="14"/>
      <c r="IRC847" s="14"/>
      <c r="IRD847" s="14"/>
      <c r="IRE847" s="14"/>
      <c r="IRF847" s="14"/>
      <c r="IRG847" s="14"/>
      <c r="IRH847" s="14"/>
      <c r="IRI847" s="14"/>
      <c r="IRJ847" s="14"/>
      <c r="IRK847" s="14"/>
      <c r="IRL847" s="14"/>
      <c r="IRM847" s="14"/>
      <c r="IRN847" s="14"/>
      <c r="IRO847" s="14"/>
      <c r="IRP847" s="14"/>
      <c r="IRQ847" s="14"/>
      <c r="IRR847" s="14"/>
      <c r="IRS847" s="14"/>
      <c r="IRT847" s="14"/>
      <c r="IRU847" s="14"/>
      <c r="IRV847" s="14"/>
      <c r="IRW847" s="14"/>
      <c r="IRX847" s="14"/>
      <c r="IRY847" s="14"/>
      <c r="IRZ847" s="14"/>
      <c r="ISA847" s="14"/>
      <c r="ISB847" s="14"/>
      <c r="ISC847" s="14"/>
      <c r="ISD847" s="14"/>
      <c r="ISE847" s="14"/>
      <c r="ISF847" s="14"/>
      <c r="ISG847" s="14"/>
      <c r="ISH847" s="14"/>
      <c r="ISI847" s="14"/>
      <c r="ISJ847" s="14"/>
      <c r="ISK847" s="14"/>
      <c r="ISL847" s="14"/>
      <c r="ISM847" s="14"/>
      <c r="ISN847" s="14"/>
      <c r="ISO847" s="14"/>
      <c r="ISP847" s="14"/>
      <c r="ISQ847" s="14"/>
      <c r="ISR847" s="14"/>
      <c r="ISS847" s="14"/>
      <c r="IST847" s="14"/>
      <c r="ISU847" s="14"/>
      <c r="ISV847" s="14"/>
      <c r="ISW847" s="14"/>
      <c r="ISX847" s="14"/>
      <c r="ISY847" s="14"/>
      <c r="ISZ847" s="14"/>
      <c r="ITA847" s="14"/>
      <c r="ITB847" s="14"/>
      <c r="ITC847" s="14"/>
      <c r="ITD847" s="14"/>
      <c r="ITE847" s="14"/>
      <c r="ITF847" s="14"/>
      <c r="ITG847" s="14"/>
      <c r="ITH847" s="14"/>
      <c r="ITI847" s="14"/>
      <c r="ITJ847" s="14"/>
      <c r="ITK847" s="14"/>
      <c r="ITL847" s="14"/>
      <c r="ITM847" s="14"/>
      <c r="ITN847" s="14"/>
      <c r="ITO847" s="14"/>
      <c r="ITP847" s="14"/>
      <c r="ITQ847" s="14"/>
      <c r="ITR847" s="14"/>
      <c r="ITS847" s="14"/>
      <c r="ITT847" s="14"/>
      <c r="ITU847" s="14"/>
      <c r="ITV847" s="14"/>
      <c r="ITW847" s="14"/>
      <c r="ITX847" s="14"/>
      <c r="ITY847" s="14"/>
      <c r="ITZ847" s="14"/>
      <c r="IUA847" s="14"/>
      <c r="IUB847" s="14"/>
      <c r="IUC847" s="14"/>
      <c r="IUD847" s="14"/>
      <c r="IUE847" s="14"/>
      <c r="IUF847" s="14"/>
      <c r="IUG847" s="14"/>
      <c r="IUH847" s="14"/>
      <c r="IUI847" s="14"/>
      <c r="IUJ847" s="14"/>
      <c r="IUK847" s="14"/>
      <c r="IUL847" s="14"/>
      <c r="IUM847" s="14"/>
      <c r="IUN847" s="14"/>
      <c r="IUO847" s="14"/>
      <c r="IUP847" s="14"/>
      <c r="IUQ847" s="14"/>
      <c r="IUR847" s="14"/>
      <c r="IUS847" s="14"/>
      <c r="IUT847" s="14"/>
      <c r="IUU847" s="14"/>
      <c r="IUV847" s="14"/>
      <c r="IUW847" s="14"/>
      <c r="IUX847" s="14"/>
      <c r="IUY847" s="14"/>
      <c r="IUZ847" s="14"/>
      <c r="IVA847" s="14"/>
      <c r="IVB847" s="14"/>
      <c r="IVC847" s="14"/>
      <c r="IVD847" s="14"/>
      <c r="IVE847" s="14"/>
      <c r="IVF847" s="14"/>
      <c r="IVG847" s="14"/>
      <c r="IVH847" s="14"/>
      <c r="IVI847" s="14"/>
      <c r="IVJ847" s="14"/>
      <c r="IVK847" s="14"/>
      <c r="IVL847" s="14"/>
      <c r="IVM847" s="14"/>
      <c r="IVN847" s="14"/>
      <c r="IVO847" s="14"/>
      <c r="IVP847" s="14"/>
      <c r="IVQ847" s="14"/>
      <c r="IVR847" s="14"/>
      <c r="IVS847" s="14"/>
      <c r="IVT847" s="14"/>
      <c r="IVU847" s="14"/>
      <c r="IVV847" s="14"/>
      <c r="IVW847" s="14"/>
      <c r="IVX847" s="14"/>
      <c r="IVY847" s="14"/>
      <c r="IVZ847" s="14"/>
      <c r="IWA847" s="14"/>
      <c r="IWB847" s="14"/>
      <c r="IWC847" s="14"/>
      <c r="IWD847" s="14"/>
      <c r="IWE847" s="14"/>
      <c r="IWF847" s="14"/>
      <c r="IWG847" s="14"/>
      <c r="IWH847" s="14"/>
      <c r="IWI847" s="14"/>
      <c r="IWJ847" s="14"/>
      <c r="IWK847" s="14"/>
      <c r="IWL847" s="14"/>
      <c r="IWM847" s="14"/>
      <c r="IWN847" s="14"/>
      <c r="IWO847" s="14"/>
      <c r="IWP847" s="14"/>
      <c r="IWQ847" s="14"/>
      <c r="IWR847" s="14"/>
      <c r="IWS847" s="14"/>
      <c r="IWT847" s="14"/>
      <c r="IWU847" s="14"/>
      <c r="IWV847" s="14"/>
      <c r="IWW847" s="14"/>
      <c r="IWX847" s="14"/>
      <c r="IWY847" s="14"/>
      <c r="IWZ847" s="14"/>
      <c r="IXA847" s="14"/>
      <c r="IXB847" s="14"/>
      <c r="IXC847" s="14"/>
      <c r="IXD847" s="14"/>
      <c r="IXE847" s="14"/>
      <c r="IXF847" s="14"/>
      <c r="IXG847" s="14"/>
      <c r="IXH847" s="14"/>
      <c r="IXI847" s="14"/>
      <c r="IXJ847" s="14"/>
      <c r="IXK847" s="14"/>
      <c r="IXL847" s="14"/>
      <c r="IXM847" s="14"/>
      <c r="IXN847" s="14"/>
      <c r="IXO847" s="14"/>
      <c r="IXP847" s="14"/>
      <c r="IXQ847" s="14"/>
      <c r="IXR847" s="14"/>
      <c r="IXS847" s="14"/>
      <c r="IXT847" s="14"/>
      <c r="IXU847" s="14"/>
      <c r="IXV847" s="14"/>
      <c r="IXW847" s="14"/>
      <c r="IXX847" s="14"/>
      <c r="IXY847" s="14"/>
      <c r="IXZ847" s="14"/>
      <c r="IYA847" s="14"/>
      <c r="IYB847" s="14"/>
      <c r="IYC847" s="14"/>
      <c r="IYD847" s="14"/>
      <c r="IYE847" s="14"/>
      <c r="IYF847" s="14"/>
      <c r="IYG847" s="14"/>
      <c r="IYH847" s="14"/>
      <c r="IYI847" s="14"/>
      <c r="IYJ847" s="14"/>
      <c r="IYK847" s="14"/>
      <c r="IYL847" s="14"/>
      <c r="IYM847" s="14"/>
      <c r="IYN847" s="14"/>
      <c r="IYO847" s="14"/>
      <c r="IYP847" s="14"/>
      <c r="IYQ847" s="14"/>
      <c r="IYR847" s="14"/>
      <c r="IYS847" s="14"/>
      <c r="IYT847" s="14"/>
      <c r="IYU847" s="14"/>
      <c r="IYV847" s="14"/>
      <c r="IYW847" s="14"/>
      <c r="IYX847" s="14"/>
      <c r="IYY847" s="14"/>
      <c r="IYZ847" s="14"/>
      <c r="IZA847" s="14"/>
      <c r="IZB847" s="14"/>
      <c r="IZC847" s="14"/>
      <c r="IZD847" s="14"/>
      <c r="IZE847" s="14"/>
      <c r="IZF847" s="14"/>
      <c r="IZG847" s="14"/>
      <c r="IZH847" s="14"/>
      <c r="IZI847" s="14"/>
      <c r="IZJ847" s="14"/>
      <c r="IZK847" s="14"/>
      <c r="IZL847" s="14"/>
      <c r="IZM847" s="14"/>
      <c r="IZN847" s="14"/>
      <c r="IZO847" s="14"/>
      <c r="IZP847" s="14"/>
      <c r="IZQ847" s="14"/>
      <c r="IZR847" s="14"/>
      <c r="IZS847" s="14"/>
      <c r="IZT847" s="14"/>
      <c r="IZU847" s="14"/>
      <c r="IZV847" s="14"/>
      <c r="IZW847" s="14"/>
      <c r="IZX847" s="14"/>
      <c r="IZY847" s="14"/>
      <c r="IZZ847" s="14"/>
      <c r="JAA847" s="14"/>
      <c r="JAB847" s="14"/>
      <c r="JAC847" s="14"/>
      <c r="JAD847" s="14"/>
      <c r="JAE847" s="14"/>
      <c r="JAF847" s="14"/>
      <c r="JAG847" s="14"/>
      <c r="JAH847" s="14"/>
      <c r="JAI847" s="14"/>
      <c r="JAJ847" s="14"/>
      <c r="JAK847" s="14"/>
      <c r="JAL847" s="14"/>
      <c r="JAM847" s="14"/>
      <c r="JAN847" s="14"/>
      <c r="JAO847" s="14"/>
      <c r="JAP847" s="14"/>
      <c r="JAQ847" s="14"/>
      <c r="JAR847" s="14"/>
      <c r="JAS847" s="14"/>
      <c r="JAT847" s="14"/>
      <c r="JAU847" s="14"/>
      <c r="JAV847" s="14"/>
      <c r="JAW847" s="14"/>
      <c r="JAX847" s="14"/>
      <c r="JAY847" s="14"/>
      <c r="JAZ847" s="14"/>
      <c r="JBA847" s="14"/>
      <c r="JBB847" s="14"/>
      <c r="JBC847" s="14"/>
      <c r="JBD847" s="14"/>
      <c r="JBE847" s="14"/>
      <c r="JBF847" s="14"/>
      <c r="JBG847" s="14"/>
      <c r="JBH847" s="14"/>
      <c r="JBI847" s="14"/>
      <c r="JBJ847" s="14"/>
      <c r="JBK847" s="14"/>
      <c r="JBL847" s="14"/>
      <c r="JBM847" s="14"/>
      <c r="JBN847" s="14"/>
      <c r="JBO847" s="14"/>
      <c r="JBP847" s="14"/>
      <c r="JBQ847" s="14"/>
      <c r="JBR847" s="14"/>
      <c r="JBS847" s="14"/>
      <c r="JBT847" s="14"/>
      <c r="JBU847" s="14"/>
      <c r="JBV847" s="14"/>
      <c r="JBW847" s="14"/>
      <c r="JBX847" s="14"/>
      <c r="JBY847" s="14"/>
      <c r="JBZ847" s="14"/>
      <c r="JCA847" s="14"/>
      <c r="JCB847" s="14"/>
      <c r="JCC847" s="14"/>
      <c r="JCD847" s="14"/>
      <c r="JCE847" s="14"/>
      <c r="JCF847" s="14"/>
      <c r="JCG847" s="14"/>
      <c r="JCH847" s="14"/>
      <c r="JCI847" s="14"/>
      <c r="JCJ847" s="14"/>
      <c r="JCK847" s="14"/>
      <c r="JCL847" s="14"/>
      <c r="JCM847" s="14"/>
      <c r="JCN847" s="14"/>
      <c r="JCO847" s="14"/>
      <c r="JCP847" s="14"/>
      <c r="JCQ847" s="14"/>
      <c r="JCR847" s="14"/>
      <c r="JCS847" s="14"/>
      <c r="JCT847" s="14"/>
      <c r="JCU847" s="14"/>
      <c r="JCV847" s="14"/>
      <c r="JCW847" s="14"/>
      <c r="JCX847" s="14"/>
      <c r="JCY847" s="14"/>
      <c r="JCZ847" s="14"/>
      <c r="JDA847" s="14"/>
      <c r="JDB847" s="14"/>
      <c r="JDC847" s="14"/>
      <c r="JDD847" s="14"/>
      <c r="JDE847" s="14"/>
      <c r="JDF847" s="14"/>
      <c r="JDG847" s="14"/>
      <c r="JDH847" s="14"/>
      <c r="JDI847" s="14"/>
      <c r="JDJ847" s="14"/>
      <c r="JDK847" s="14"/>
      <c r="JDL847" s="14"/>
      <c r="JDM847" s="14"/>
      <c r="JDN847" s="14"/>
      <c r="JDO847" s="14"/>
      <c r="JDP847" s="14"/>
      <c r="JDQ847" s="14"/>
      <c r="JDR847" s="14"/>
      <c r="JDS847" s="14"/>
      <c r="JDT847" s="14"/>
      <c r="JDU847" s="14"/>
      <c r="JDV847" s="14"/>
      <c r="JDW847" s="14"/>
      <c r="JDX847" s="14"/>
      <c r="JDY847" s="14"/>
      <c r="JDZ847" s="14"/>
      <c r="JEA847" s="14"/>
      <c r="JEB847" s="14"/>
      <c r="JEC847" s="14"/>
      <c r="JED847" s="14"/>
      <c r="JEE847" s="14"/>
      <c r="JEF847" s="14"/>
      <c r="JEG847" s="14"/>
      <c r="JEH847" s="14"/>
      <c r="JEI847" s="14"/>
      <c r="JEJ847" s="14"/>
      <c r="JEK847" s="14"/>
      <c r="JEL847" s="14"/>
      <c r="JEM847" s="14"/>
      <c r="JEN847" s="14"/>
      <c r="JEO847" s="14"/>
      <c r="JEP847" s="14"/>
      <c r="JEQ847" s="14"/>
      <c r="JER847" s="14"/>
      <c r="JES847" s="14"/>
      <c r="JET847" s="14"/>
      <c r="JEU847" s="14"/>
      <c r="JEV847" s="14"/>
      <c r="JEW847" s="14"/>
      <c r="JEX847" s="14"/>
      <c r="JEY847" s="14"/>
      <c r="JEZ847" s="14"/>
      <c r="JFA847" s="14"/>
      <c r="JFB847" s="14"/>
      <c r="JFC847" s="14"/>
      <c r="JFD847" s="14"/>
      <c r="JFE847" s="14"/>
      <c r="JFF847" s="14"/>
      <c r="JFG847" s="14"/>
      <c r="JFH847" s="14"/>
      <c r="JFI847" s="14"/>
      <c r="JFJ847" s="14"/>
      <c r="JFK847" s="14"/>
      <c r="JFL847" s="14"/>
      <c r="JFM847" s="14"/>
      <c r="JFN847" s="14"/>
      <c r="JFO847" s="14"/>
      <c r="JFP847" s="14"/>
      <c r="JFQ847" s="14"/>
      <c r="JFR847" s="14"/>
      <c r="JFS847" s="14"/>
      <c r="JFT847" s="14"/>
      <c r="JFU847" s="14"/>
      <c r="JFV847" s="14"/>
      <c r="JFW847" s="14"/>
      <c r="JFX847" s="14"/>
      <c r="JFY847" s="14"/>
      <c r="JFZ847" s="14"/>
      <c r="JGA847" s="14"/>
      <c r="JGB847" s="14"/>
      <c r="JGC847" s="14"/>
      <c r="JGD847" s="14"/>
      <c r="JGE847" s="14"/>
      <c r="JGF847" s="14"/>
      <c r="JGG847" s="14"/>
      <c r="JGH847" s="14"/>
      <c r="JGI847" s="14"/>
      <c r="JGJ847" s="14"/>
      <c r="JGK847" s="14"/>
      <c r="JGL847" s="14"/>
      <c r="JGM847" s="14"/>
      <c r="JGN847" s="14"/>
      <c r="JGO847" s="14"/>
      <c r="JGP847" s="14"/>
      <c r="JGQ847" s="14"/>
      <c r="JGR847" s="14"/>
      <c r="JGS847" s="14"/>
      <c r="JGT847" s="14"/>
      <c r="JGU847" s="14"/>
      <c r="JGV847" s="14"/>
      <c r="JGW847" s="14"/>
      <c r="JGX847" s="14"/>
      <c r="JGY847" s="14"/>
      <c r="JGZ847" s="14"/>
      <c r="JHA847" s="14"/>
      <c r="JHB847" s="14"/>
      <c r="JHC847" s="14"/>
      <c r="JHD847" s="14"/>
      <c r="JHE847" s="14"/>
      <c r="JHF847" s="14"/>
      <c r="JHG847" s="14"/>
      <c r="JHH847" s="14"/>
      <c r="JHI847" s="14"/>
      <c r="JHJ847" s="14"/>
      <c r="JHK847" s="14"/>
      <c r="JHL847" s="14"/>
      <c r="JHM847" s="14"/>
      <c r="JHN847" s="14"/>
      <c r="JHO847" s="14"/>
      <c r="JHP847" s="14"/>
      <c r="JHQ847" s="14"/>
      <c r="JHR847" s="14"/>
      <c r="JHS847" s="14"/>
      <c r="JHT847" s="14"/>
      <c r="JHU847" s="14"/>
      <c r="JHV847" s="14"/>
      <c r="JHW847" s="14"/>
      <c r="JHX847" s="14"/>
      <c r="JHY847" s="14"/>
      <c r="JHZ847" s="14"/>
      <c r="JIA847" s="14"/>
      <c r="JIB847" s="14"/>
      <c r="JIC847" s="14"/>
      <c r="JID847" s="14"/>
      <c r="JIE847" s="14"/>
      <c r="JIF847" s="14"/>
      <c r="JIG847" s="14"/>
      <c r="JIH847" s="14"/>
      <c r="JII847" s="14"/>
      <c r="JIJ847" s="14"/>
      <c r="JIK847" s="14"/>
      <c r="JIL847" s="14"/>
      <c r="JIM847" s="14"/>
      <c r="JIN847" s="14"/>
      <c r="JIO847" s="14"/>
      <c r="JIP847" s="14"/>
      <c r="JIQ847" s="14"/>
      <c r="JIR847" s="14"/>
      <c r="JIS847" s="14"/>
      <c r="JIT847" s="14"/>
      <c r="JIU847" s="14"/>
      <c r="JIV847" s="14"/>
      <c r="JIW847" s="14"/>
      <c r="JIX847" s="14"/>
      <c r="JIY847" s="14"/>
      <c r="JIZ847" s="14"/>
      <c r="JJA847" s="14"/>
      <c r="JJB847" s="14"/>
      <c r="JJC847" s="14"/>
      <c r="JJD847" s="14"/>
      <c r="JJE847" s="14"/>
      <c r="JJF847" s="14"/>
      <c r="JJG847" s="14"/>
      <c r="JJH847" s="14"/>
      <c r="JJI847" s="14"/>
      <c r="JJJ847" s="14"/>
      <c r="JJK847" s="14"/>
      <c r="JJL847" s="14"/>
      <c r="JJM847" s="14"/>
      <c r="JJN847" s="14"/>
      <c r="JJO847" s="14"/>
      <c r="JJP847" s="14"/>
      <c r="JJQ847" s="14"/>
      <c r="JJR847" s="14"/>
      <c r="JJS847" s="14"/>
      <c r="JJT847" s="14"/>
      <c r="JJU847" s="14"/>
      <c r="JJV847" s="14"/>
      <c r="JJW847" s="14"/>
      <c r="JJX847" s="14"/>
      <c r="JJY847" s="14"/>
      <c r="JJZ847" s="14"/>
      <c r="JKA847" s="14"/>
      <c r="JKB847" s="14"/>
      <c r="JKC847" s="14"/>
      <c r="JKD847" s="14"/>
      <c r="JKE847" s="14"/>
      <c r="JKF847" s="14"/>
      <c r="JKG847" s="14"/>
      <c r="JKH847" s="14"/>
      <c r="JKI847" s="14"/>
      <c r="JKJ847" s="14"/>
      <c r="JKK847" s="14"/>
      <c r="JKL847" s="14"/>
      <c r="JKM847" s="14"/>
      <c r="JKN847" s="14"/>
      <c r="JKO847" s="14"/>
      <c r="JKP847" s="14"/>
      <c r="JKQ847" s="14"/>
      <c r="JKR847" s="14"/>
      <c r="JKS847" s="14"/>
      <c r="JKT847" s="14"/>
      <c r="JKU847" s="14"/>
      <c r="JKV847" s="14"/>
      <c r="JKW847" s="14"/>
      <c r="JKX847" s="14"/>
      <c r="JKY847" s="14"/>
      <c r="JKZ847" s="14"/>
      <c r="JLA847" s="14"/>
      <c r="JLB847" s="14"/>
      <c r="JLC847" s="14"/>
      <c r="JLD847" s="14"/>
      <c r="JLE847" s="14"/>
      <c r="JLF847" s="14"/>
      <c r="JLG847" s="14"/>
      <c r="JLH847" s="14"/>
      <c r="JLI847" s="14"/>
      <c r="JLJ847" s="14"/>
      <c r="JLK847" s="14"/>
      <c r="JLL847" s="14"/>
      <c r="JLM847" s="14"/>
      <c r="JLN847" s="14"/>
      <c r="JLO847" s="14"/>
      <c r="JLP847" s="14"/>
      <c r="JLQ847" s="14"/>
      <c r="JLR847" s="14"/>
      <c r="JLS847" s="14"/>
      <c r="JLT847" s="14"/>
      <c r="JLU847" s="14"/>
      <c r="JLV847" s="14"/>
      <c r="JLW847" s="14"/>
      <c r="JLX847" s="14"/>
      <c r="JLY847" s="14"/>
      <c r="JLZ847" s="14"/>
      <c r="JMA847" s="14"/>
      <c r="JMB847" s="14"/>
      <c r="JMC847" s="14"/>
      <c r="JMD847" s="14"/>
      <c r="JME847" s="14"/>
      <c r="JMF847" s="14"/>
      <c r="JMG847" s="14"/>
      <c r="JMH847" s="14"/>
      <c r="JMI847" s="14"/>
      <c r="JMJ847" s="14"/>
      <c r="JMK847" s="14"/>
      <c r="JML847" s="14"/>
      <c r="JMM847" s="14"/>
      <c r="JMN847" s="14"/>
      <c r="JMO847" s="14"/>
      <c r="JMP847" s="14"/>
      <c r="JMQ847" s="14"/>
      <c r="JMR847" s="14"/>
      <c r="JMS847" s="14"/>
      <c r="JMT847" s="14"/>
      <c r="JMU847" s="14"/>
      <c r="JMV847" s="14"/>
      <c r="JMW847" s="14"/>
      <c r="JMX847" s="14"/>
      <c r="JMY847" s="14"/>
      <c r="JMZ847" s="14"/>
      <c r="JNA847" s="14"/>
      <c r="JNB847" s="14"/>
      <c r="JNC847" s="14"/>
      <c r="JND847" s="14"/>
      <c r="JNE847" s="14"/>
      <c r="JNF847" s="14"/>
      <c r="JNG847" s="14"/>
      <c r="JNH847" s="14"/>
      <c r="JNI847" s="14"/>
      <c r="JNJ847" s="14"/>
      <c r="JNK847" s="14"/>
      <c r="JNL847" s="14"/>
      <c r="JNM847" s="14"/>
      <c r="JNN847" s="14"/>
      <c r="JNO847" s="14"/>
      <c r="JNP847" s="14"/>
      <c r="JNQ847" s="14"/>
      <c r="JNR847" s="14"/>
      <c r="JNS847" s="14"/>
      <c r="JNT847" s="14"/>
      <c r="JNU847" s="14"/>
      <c r="JNV847" s="14"/>
      <c r="JNW847" s="14"/>
      <c r="JNX847" s="14"/>
      <c r="JNY847" s="14"/>
      <c r="JNZ847" s="14"/>
      <c r="JOA847" s="14"/>
      <c r="JOB847" s="14"/>
      <c r="JOC847" s="14"/>
      <c r="JOD847" s="14"/>
      <c r="JOE847" s="14"/>
      <c r="JOF847" s="14"/>
      <c r="JOG847" s="14"/>
      <c r="JOH847" s="14"/>
      <c r="JOI847" s="14"/>
      <c r="JOJ847" s="14"/>
      <c r="JOK847" s="14"/>
      <c r="JOL847" s="14"/>
      <c r="JOM847" s="14"/>
      <c r="JON847" s="14"/>
      <c r="JOO847" s="14"/>
      <c r="JOP847" s="14"/>
      <c r="JOQ847" s="14"/>
      <c r="JOR847" s="14"/>
      <c r="JOS847" s="14"/>
      <c r="JOT847" s="14"/>
      <c r="JOU847" s="14"/>
      <c r="JOV847" s="14"/>
      <c r="JOW847" s="14"/>
      <c r="JOX847" s="14"/>
      <c r="JOY847" s="14"/>
      <c r="JOZ847" s="14"/>
      <c r="JPA847" s="14"/>
      <c r="JPB847" s="14"/>
      <c r="JPC847" s="14"/>
      <c r="JPD847" s="14"/>
      <c r="JPE847" s="14"/>
      <c r="JPF847" s="14"/>
      <c r="JPG847" s="14"/>
      <c r="JPH847" s="14"/>
      <c r="JPI847" s="14"/>
      <c r="JPJ847" s="14"/>
      <c r="JPK847" s="14"/>
      <c r="JPL847" s="14"/>
      <c r="JPM847" s="14"/>
      <c r="JPN847" s="14"/>
      <c r="JPO847" s="14"/>
      <c r="JPP847" s="14"/>
      <c r="JPQ847" s="14"/>
      <c r="JPR847" s="14"/>
      <c r="JPS847" s="14"/>
      <c r="JPT847" s="14"/>
      <c r="JPU847" s="14"/>
      <c r="JPV847" s="14"/>
      <c r="JPW847" s="14"/>
      <c r="JPX847" s="14"/>
      <c r="JPY847" s="14"/>
      <c r="JPZ847" s="14"/>
      <c r="JQA847" s="14"/>
      <c r="JQB847" s="14"/>
      <c r="JQC847" s="14"/>
      <c r="JQD847" s="14"/>
      <c r="JQE847" s="14"/>
      <c r="JQF847" s="14"/>
      <c r="JQG847" s="14"/>
      <c r="JQH847" s="14"/>
      <c r="JQI847" s="14"/>
      <c r="JQJ847" s="14"/>
      <c r="JQK847" s="14"/>
      <c r="JQL847" s="14"/>
      <c r="JQM847" s="14"/>
      <c r="JQN847" s="14"/>
      <c r="JQO847" s="14"/>
      <c r="JQP847" s="14"/>
      <c r="JQQ847" s="14"/>
      <c r="JQR847" s="14"/>
      <c r="JQS847" s="14"/>
      <c r="JQT847" s="14"/>
      <c r="JQU847" s="14"/>
      <c r="JQV847" s="14"/>
      <c r="JQW847" s="14"/>
      <c r="JQX847" s="14"/>
      <c r="JQY847" s="14"/>
      <c r="JQZ847" s="14"/>
      <c r="JRA847" s="14"/>
      <c r="JRB847" s="14"/>
      <c r="JRC847" s="14"/>
      <c r="JRD847" s="14"/>
      <c r="JRE847" s="14"/>
      <c r="JRF847" s="14"/>
      <c r="JRG847" s="14"/>
      <c r="JRH847" s="14"/>
      <c r="JRI847" s="14"/>
      <c r="JRJ847" s="14"/>
      <c r="JRK847" s="14"/>
      <c r="JRL847" s="14"/>
      <c r="JRM847" s="14"/>
      <c r="JRN847" s="14"/>
      <c r="JRO847" s="14"/>
      <c r="JRP847" s="14"/>
      <c r="JRQ847" s="14"/>
      <c r="JRR847" s="14"/>
      <c r="JRS847" s="14"/>
      <c r="JRT847" s="14"/>
      <c r="JRU847" s="14"/>
      <c r="JRV847" s="14"/>
      <c r="JRW847" s="14"/>
      <c r="JRX847" s="14"/>
      <c r="JRY847" s="14"/>
      <c r="JRZ847" s="14"/>
      <c r="JSA847" s="14"/>
      <c r="JSB847" s="14"/>
      <c r="JSC847" s="14"/>
      <c r="JSD847" s="14"/>
      <c r="JSE847" s="14"/>
      <c r="JSF847" s="14"/>
      <c r="JSG847" s="14"/>
      <c r="JSH847" s="14"/>
      <c r="JSI847" s="14"/>
      <c r="JSJ847" s="14"/>
      <c r="JSK847" s="14"/>
      <c r="JSL847" s="14"/>
      <c r="JSM847" s="14"/>
      <c r="JSN847" s="14"/>
      <c r="JSO847" s="14"/>
      <c r="JSP847" s="14"/>
      <c r="JSQ847" s="14"/>
      <c r="JSR847" s="14"/>
      <c r="JSS847" s="14"/>
      <c r="JST847" s="14"/>
      <c r="JSU847" s="14"/>
      <c r="JSV847" s="14"/>
      <c r="JSW847" s="14"/>
      <c r="JSX847" s="14"/>
      <c r="JSY847" s="14"/>
      <c r="JSZ847" s="14"/>
      <c r="JTA847" s="14"/>
      <c r="JTB847" s="14"/>
      <c r="JTC847" s="14"/>
      <c r="JTD847" s="14"/>
      <c r="JTE847" s="14"/>
      <c r="JTF847" s="14"/>
      <c r="JTG847" s="14"/>
      <c r="JTH847" s="14"/>
      <c r="JTI847" s="14"/>
      <c r="JTJ847" s="14"/>
      <c r="JTK847" s="14"/>
      <c r="JTL847" s="14"/>
      <c r="JTM847" s="14"/>
      <c r="JTN847" s="14"/>
      <c r="JTO847" s="14"/>
      <c r="JTP847" s="14"/>
      <c r="JTQ847" s="14"/>
      <c r="JTR847" s="14"/>
      <c r="JTS847" s="14"/>
      <c r="JTT847" s="14"/>
      <c r="JTU847" s="14"/>
      <c r="JTV847" s="14"/>
      <c r="JTW847" s="14"/>
      <c r="JTX847" s="14"/>
      <c r="JTY847" s="14"/>
      <c r="JTZ847" s="14"/>
      <c r="JUA847" s="14"/>
      <c r="JUB847" s="14"/>
      <c r="JUC847" s="14"/>
      <c r="JUD847" s="14"/>
      <c r="JUE847" s="14"/>
      <c r="JUF847" s="14"/>
      <c r="JUG847" s="14"/>
      <c r="JUH847" s="14"/>
      <c r="JUI847" s="14"/>
      <c r="JUJ847" s="14"/>
      <c r="JUK847" s="14"/>
      <c r="JUL847" s="14"/>
      <c r="JUM847" s="14"/>
      <c r="JUN847" s="14"/>
      <c r="JUO847" s="14"/>
      <c r="JUP847" s="14"/>
      <c r="JUQ847" s="14"/>
      <c r="JUR847" s="14"/>
      <c r="JUS847" s="14"/>
      <c r="JUT847" s="14"/>
      <c r="JUU847" s="14"/>
      <c r="JUV847" s="14"/>
      <c r="JUW847" s="14"/>
      <c r="JUX847" s="14"/>
      <c r="JUY847" s="14"/>
      <c r="JUZ847" s="14"/>
      <c r="JVA847" s="14"/>
      <c r="JVB847" s="14"/>
      <c r="JVC847" s="14"/>
      <c r="JVD847" s="14"/>
      <c r="JVE847" s="14"/>
      <c r="JVF847" s="14"/>
      <c r="JVG847" s="14"/>
      <c r="JVH847" s="14"/>
      <c r="JVI847" s="14"/>
      <c r="JVJ847" s="14"/>
      <c r="JVK847" s="14"/>
      <c r="JVL847" s="14"/>
      <c r="JVM847" s="14"/>
      <c r="JVN847" s="14"/>
      <c r="JVO847" s="14"/>
      <c r="JVP847" s="14"/>
      <c r="JVQ847" s="14"/>
      <c r="JVR847" s="14"/>
      <c r="JVS847" s="14"/>
      <c r="JVT847" s="14"/>
      <c r="JVU847" s="14"/>
      <c r="JVV847" s="14"/>
      <c r="JVW847" s="14"/>
      <c r="JVX847" s="14"/>
      <c r="JVY847" s="14"/>
      <c r="JVZ847" s="14"/>
      <c r="JWA847" s="14"/>
      <c r="JWB847" s="14"/>
      <c r="JWC847" s="14"/>
      <c r="JWD847" s="14"/>
      <c r="JWE847" s="14"/>
      <c r="JWF847" s="14"/>
      <c r="JWG847" s="14"/>
      <c r="JWH847" s="14"/>
      <c r="JWI847" s="14"/>
      <c r="JWJ847" s="14"/>
      <c r="JWK847" s="14"/>
      <c r="JWL847" s="14"/>
      <c r="JWM847" s="14"/>
      <c r="JWN847" s="14"/>
      <c r="JWO847" s="14"/>
      <c r="JWP847" s="14"/>
      <c r="JWQ847" s="14"/>
      <c r="JWR847" s="14"/>
      <c r="JWS847" s="14"/>
      <c r="JWT847" s="14"/>
      <c r="JWU847" s="14"/>
      <c r="JWV847" s="14"/>
      <c r="JWW847" s="14"/>
      <c r="JWX847" s="14"/>
      <c r="JWY847" s="14"/>
      <c r="JWZ847" s="14"/>
      <c r="JXA847" s="14"/>
      <c r="JXB847" s="14"/>
      <c r="JXC847" s="14"/>
      <c r="JXD847" s="14"/>
      <c r="JXE847" s="14"/>
      <c r="JXF847" s="14"/>
      <c r="JXG847" s="14"/>
      <c r="JXH847" s="14"/>
      <c r="JXI847" s="14"/>
      <c r="JXJ847" s="14"/>
      <c r="JXK847" s="14"/>
      <c r="JXL847" s="14"/>
      <c r="JXM847" s="14"/>
      <c r="JXN847" s="14"/>
      <c r="JXO847" s="14"/>
      <c r="JXP847" s="14"/>
      <c r="JXQ847" s="14"/>
      <c r="JXR847" s="14"/>
      <c r="JXS847" s="14"/>
      <c r="JXT847" s="14"/>
      <c r="JXU847" s="14"/>
      <c r="JXV847" s="14"/>
      <c r="JXW847" s="14"/>
      <c r="JXX847" s="14"/>
      <c r="JXY847" s="14"/>
      <c r="JXZ847" s="14"/>
      <c r="JYA847" s="14"/>
      <c r="JYB847" s="14"/>
      <c r="JYC847" s="14"/>
      <c r="JYD847" s="14"/>
      <c r="JYE847" s="14"/>
      <c r="JYF847" s="14"/>
      <c r="JYG847" s="14"/>
      <c r="JYH847" s="14"/>
      <c r="JYI847" s="14"/>
      <c r="JYJ847" s="14"/>
      <c r="JYK847" s="14"/>
      <c r="JYL847" s="14"/>
      <c r="JYM847" s="14"/>
      <c r="JYN847" s="14"/>
      <c r="JYO847" s="14"/>
      <c r="JYP847" s="14"/>
      <c r="JYQ847" s="14"/>
      <c r="JYR847" s="14"/>
      <c r="JYS847" s="14"/>
      <c r="JYT847" s="14"/>
      <c r="JYU847" s="14"/>
      <c r="JYV847" s="14"/>
      <c r="JYW847" s="14"/>
      <c r="JYX847" s="14"/>
      <c r="JYY847" s="14"/>
      <c r="JYZ847" s="14"/>
      <c r="JZA847" s="14"/>
      <c r="JZB847" s="14"/>
      <c r="JZC847" s="14"/>
      <c r="JZD847" s="14"/>
      <c r="JZE847" s="14"/>
      <c r="JZF847" s="14"/>
      <c r="JZG847" s="14"/>
      <c r="JZH847" s="14"/>
      <c r="JZI847" s="14"/>
      <c r="JZJ847" s="14"/>
      <c r="JZK847" s="14"/>
      <c r="JZL847" s="14"/>
      <c r="JZM847" s="14"/>
      <c r="JZN847" s="14"/>
      <c r="JZO847" s="14"/>
      <c r="JZP847" s="14"/>
      <c r="JZQ847" s="14"/>
      <c r="JZR847" s="14"/>
      <c r="JZS847" s="14"/>
      <c r="JZT847" s="14"/>
      <c r="JZU847" s="14"/>
      <c r="JZV847" s="14"/>
      <c r="JZW847" s="14"/>
      <c r="JZX847" s="14"/>
      <c r="JZY847" s="14"/>
      <c r="JZZ847" s="14"/>
      <c r="KAA847" s="14"/>
      <c r="KAB847" s="14"/>
      <c r="KAC847" s="14"/>
      <c r="KAD847" s="14"/>
      <c r="KAE847" s="14"/>
      <c r="KAF847" s="14"/>
      <c r="KAG847" s="14"/>
      <c r="KAH847" s="14"/>
      <c r="KAI847" s="14"/>
      <c r="KAJ847" s="14"/>
      <c r="KAK847" s="14"/>
      <c r="KAL847" s="14"/>
      <c r="KAM847" s="14"/>
      <c r="KAN847" s="14"/>
      <c r="KAO847" s="14"/>
      <c r="KAP847" s="14"/>
      <c r="KAQ847" s="14"/>
      <c r="KAR847" s="14"/>
      <c r="KAS847" s="14"/>
      <c r="KAT847" s="14"/>
      <c r="KAU847" s="14"/>
      <c r="KAV847" s="14"/>
      <c r="KAW847" s="14"/>
      <c r="KAX847" s="14"/>
      <c r="KAY847" s="14"/>
      <c r="KAZ847" s="14"/>
      <c r="KBA847" s="14"/>
      <c r="KBB847" s="14"/>
      <c r="KBC847" s="14"/>
      <c r="KBD847" s="14"/>
      <c r="KBE847" s="14"/>
      <c r="KBF847" s="14"/>
      <c r="KBG847" s="14"/>
      <c r="KBH847" s="14"/>
      <c r="KBI847" s="14"/>
      <c r="KBJ847" s="14"/>
      <c r="KBK847" s="14"/>
      <c r="KBL847" s="14"/>
      <c r="KBM847" s="14"/>
      <c r="KBN847" s="14"/>
      <c r="KBO847" s="14"/>
      <c r="KBP847" s="14"/>
      <c r="KBQ847" s="14"/>
      <c r="KBR847" s="14"/>
      <c r="KBS847" s="14"/>
      <c r="KBT847" s="14"/>
      <c r="KBU847" s="14"/>
      <c r="KBV847" s="14"/>
      <c r="KBW847" s="14"/>
      <c r="KBX847" s="14"/>
      <c r="KBY847" s="14"/>
      <c r="KBZ847" s="14"/>
      <c r="KCA847" s="14"/>
      <c r="KCB847" s="14"/>
      <c r="KCC847" s="14"/>
      <c r="KCD847" s="14"/>
      <c r="KCE847" s="14"/>
      <c r="KCF847" s="14"/>
      <c r="KCG847" s="14"/>
      <c r="KCH847" s="14"/>
      <c r="KCI847" s="14"/>
      <c r="KCJ847" s="14"/>
      <c r="KCK847" s="14"/>
      <c r="KCL847" s="14"/>
      <c r="KCM847" s="14"/>
      <c r="KCN847" s="14"/>
      <c r="KCO847" s="14"/>
      <c r="KCP847" s="14"/>
      <c r="KCQ847" s="14"/>
      <c r="KCR847" s="14"/>
      <c r="KCS847" s="14"/>
      <c r="KCT847" s="14"/>
      <c r="KCU847" s="14"/>
      <c r="KCV847" s="14"/>
      <c r="KCW847" s="14"/>
      <c r="KCX847" s="14"/>
      <c r="KCY847" s="14"/>
      <c r="KCZ847" s="14"/>
      <c r="KDA847" s="14"/>
      <c r="KDB847" s="14"/>
      <c r="KDC847" s="14"/>
      <c r="KDD847" s="14"/>
      <c r="KDE847" s="14"/>
      <c r="KDF847" s="14"/>
      <c r="KDG847" s="14"/>
      <c r="KDH847" s="14"/>
      <c r="KDI847" s="14"/>
      <c r="KDJ847" s="14"/>
      <c r="KDK847" s="14"/>
      <c r="KDL847" s="14"/>
      <c r="KDM847" s="14"/>
      <c r="KDN847" s="14"/>
      <c r="KDO847" s="14"/>
      <c r="KDP847" s="14"/>
      <c r="KDQ847" s="14"/>
      <c r="KDR847" s="14"/>
      <c r="KDS847" s="14"/>
      <c r="KDT847" s="14"/>
      <c r="KDU847" s="14"/>
      <c r="KDV847" s="14"/>
      <c r="KDW847" s="14"/>
      <c r="KDX847" s="14"/>
      <c r="KDY847" s="14"/>
      <c r="KDZ847" s="14"/>
      <c r="KEA847" s="14"/>
      <c r="KEB847" s="14"/>
      <c r="KEC847" s="14"/>
      <c r="KED847" s="14"/>
      <c r="KEE847" s="14"/>
      <c r="KEF847" s="14"/>
      <c r="KEG847" s="14"/>
      <c r="KEH847" s="14"/>
      <c r="KEI847" s="14"/>
      <c r="KEJ847" s="14"/>
      <c r="KEK847" s="14"/>
      <c r="KEL847" s="14"/>
      <c r="KEM847" s="14"/>
      <c r="KEN847" s="14"/>
      <c r="KEO847" s="14"/>
      <c r="KEP847" s="14"/>
      <c r="KEQ847" s="14"/>
      <c r="KER847" s="14"/>
      <c r="KES847" s="14"/>
      <c r="KET847" s="14"/>
      <c r="KEU847" s="14"/>
      <c r="KEV847" s="14"/>
      <c r="KEW847" s="14"/>
      <c r="KEX847" s="14"/>
      <c r="KEY847" s="14"/>
      <c r="KEZ847" s="14"/>
      <c r="KFA847" s="14"/>
      <c r="KFB847" s="14"/>
      <c r="KFC847" s="14"/>
      <c r="KFD847" s="14"/>
      <c r="KFE847" s="14"/>
      <c r="KFF847" s="14"/>
      <c r="KFG847" s="14"/>
      <c r="KFH847" s="14"/>
      <c r="KFI847" s="14"/>
      <c r="KFJ847" s="14"/>
      <c r="KFK847" s="14"/>
      <c r="KFL847" s="14"/>
      <c r="KFM847" s="14"/>
      <c r="KFN847" s="14"/>
      <c r="KFO847" s="14"/>
      <c r="KFP847" s="14"/>
      <c r="KFQ847" s="14"/>
      <c r="KFR847" s="14"/>
      <c r="KFS847" s="14"/>
      <c r="KFT847" s="14"/>
      <c r="KFU847" s="14"/>
      <c r="KFV847" s="14"/>
      <c r="KFW847" s="14"/>
      <c r="KFX847" s="14"/>
      <c r="KFY847" s="14"/>
      <c r="KFZ847" s="14"/>
      <c r="KGA847" s="14"/>
      <c r="KGB847" s="14"/>
      <c r="KGC847" s="14"/>
      <c r="KGD847" s="14"/>
      <c r="KGE847" s="14"/>
      <c r="KGF847" s="14"/>
      <c r="KGG847" s="14"/>
      <c r="KGH847" s="14"/>
      <c r="KGI847" s="14"/>
      <c r="KGJ847" s="14"/>
      <c r="KGK847" s="14"/>
      <c r="KGL847" s="14"/>
      <c r="KGM847" s="14"/>
      <c r="KGN847" s="14"/>
      <c r="KGO847" s="14"/>
      <c r="KGP847" s="14"/>
      <c r="KGQ847" s="14"/>
      <c r="KGR847" s="14"/>
      <c r="KGS847" s="14"/>
      <c r="KGT847" s="14"/>
      <c r="KGU847" s="14"/>
      <c r="KGV847" s="14"/>
      <c r="KGW847" s="14"/>
      <c r="KGX847" s="14"/>
      <c r="KGY847" s="14"/>
      <c r="KGZ847" s="14"/>
      <c r="KHA847" s="14"/>
      <c r="KHB847" s="14"/>
      <c r="KHC847" s="14"/>
      <c r="KHD847" s="14"/>
      <c r="KHE847" s="14"/>
      <c r="KHF847" s="14"/>
      <c r="KHG847" s="14"/>
      <c r="KHH847" s="14"/>
      <c r="KHI847" s="14"/>
      <c r="KHJ847" s="14"/>
      <c r="KHK847" s="14"/>
      <c r="KHL847" s="14"/>
      <c r="KHM847" s="14"/>
      <c r="KHN847" s="14"/>
      <c r="KHO847" s="14"/>
      <c r="KHP847" s="14"/>
      <c r="KHQ847" s="14"/>
      <c r="KHR847" s="14"/>
      <c r="KHS847" s="14"/>
      <c r="KHT847" s="14"/>
      <c r="KHU847" s="14"/>
      <c r="KHV847" s="14"/>
      <c r="KHW847" s="14"/>
      <c r="KHX847" s="14"/>
      <c r="KHY847" s="14"/>
      <c r="KHZ847" s="14"/>
      <c r="KIA847" s="14"/>
      <c r="KIB847" s="14"/>
      <c r="KIC847" s="14"/>
      <c r="KID847" s="14"/>
      <c r="KIE847" s="14"/>
      <c r="KIF847" s="14"/>
      <c r="KIG847" s="14"/>
      <c r="KIH847" s="14"/>
      <c r="KII847" s="14"/>
      <c r="KIJ847" s="14"/>
      <c r="KIK847" s="14"/>
      <c r="KIL847" s="14"/>
      <c r="KIM847" s="14"/>
      <c r="KIN847" s="14"/>
      <c r="KIO847" s="14"/>
      <c r="KIP847" s="14"/>
      <c r="KIQ847" s="14"/>
      <c r="KIR847" s="14"/>
      <c r="KIS847" s="14"/>
      <c r="KIT847" s="14"/>
      <c r="KIU847" s="14"/>
      <c r="KIV847" s="14"/>
      <c r="KIW847" s="14"/>
      <c r="KIX847" s="14"/>
      <c r="KIY847" s="14"/>
      <c r="KIZ847" s="14"/>
      <c r="KJA847" s="14"/>
      <c r="KJB847" s="14"/>
      <c r="KJC847" s="14"/>
      <c r="KJD847" s="14"/>
      <c r="KJE847" s="14"/>
      <c r="KJF847" s="14"/>
      <c r="KJG847" s="14"/>
      <c r="KJH847" s="14"/>
      <c r="KJI847" s="14"/>
      <c r="KJJ847" s="14"/>
      <c r="KJK847" s="14"/>
      <c r="KJL847" s="14"/>
      <c r="KJM847" s="14"/>
      <c r="KJN847" s="14"/>
      <c r="KJO847" s="14"/>
      <c r="KJP847" s="14"/>
      <c r="KJQ847" s="14"/>
      <c r="KJR847" s="14"/>
      <c r="KJS847" s="14"/>
      <c r="KJT847" s="14"/>
      <c r="KJU847" s="14"/>
      <c r="KJV847" s="14"/>
      <c r="KJW847" s="14"/>
      <c r="KJX847" s="14"/>
      <c r="KJY847" s="14"/>
      <c r="KJZ847" s="14"/>
      <c r="KKA847" s="14"/>
      <c r="KKB847" s="14"/>
      <c r="KKC847" s="14"/>
      <c r="KKD847" s="14"/>
      <c r="KKE847" s="14"/>
      <c r="KKF847" s="14"/>
      <c r="KKG847" s="14"/>
      <c r="KKH847" s="14"/>
      <c r="KKI847" s="14"/>
      <c r="KKJ847" s="14"/>
      <c r="KKK847" s="14"/>
      <c r="KKL847" s="14"/>
      <c r="KKM847" s="14"/>
      <c r="KKN847" s="14"/>
      <c r="KKO847" s="14"/>
      <c r="KKP847" s="14"/>
      <c r="KKQ847" s="14"/>
      <c r="KKR847" s="14"/>
      <c r="KKS847" s="14"/>
      <c r="KKT847" s="14"/>
      <c r="KKU847" s="14"/>
      <c r="KKV847" s="14"/>
      <c r="KKW847" s="14"/>
      <c r="KKX847" s="14"/>
      <c r="KKY847" s="14"/>
      <c r="KKZ847" s="14"/>
      <c r="KLA847" s="14"/>
      <c r="KLB847" s="14"/>
      <c r="KLC847" s="14"/>
      <c r="KLD847" s="14"/>
      <c r="KLE847" s="14"/>
      <c r="KLF847" s="14"/>
      <c r="KLG847" s="14"/>
      <c r="KLH847" s="14"/>
      <c r="KLI847" s="14"/>
      <c r="KLJ847" s="14"/>
      <c r="KLK847" s="14"/>
      <c r="KLL847" s="14"/>
      <c r="KLM847" s="14"/>
      <c r="KLN847" s="14"/>
      <c r="KLO847" s="14"/>
      <c r="KLP847" s="14"/>
      <c r="KLQ847" s="14"/>
      <c r="KLR847" s="14"/>
      <c r="KLS847" s="14"/>
      <c r="KLT847" s="14"/>
      <c r="KLU847" s="14"/>
      <c r="KLV847" s="14"/>
      <c r="KLW847" s="14"/>
      <c r="KLX847" s="14"/>
      <c r="KLY847" s="14"/>
      <c r="KLZ847" s="14"/>
      <c r="KMA847" s="14"/>
      <c r="KMB847" s="14"/>
      <c r="KMC847" s="14"/>
      <c r="KMD847" s="14"/>
      <c r="KME847" s="14"/>
      <c r="KMF847" s="14"/>
      <c r="KMG847" s="14"/>
      <c r="KMH847" s="14"/>
      <c r="KMI847" s="14"/>
      <c r="KMJ847" s="14"/>
      <c r="KMK847" s="14"/>
      <c r="KML847" s="14"/>
      <c r="KMM847" s="14"/>
      <c r="KMN847" s="14"/>
      <c r="KMO847" s="14"/>
      <c r="KMP847" s="14"/>
      <c r="KMQ847" s="14"/>
      <c r="KMR847" s="14"/>
      <c r="KMS847" s="14"/>
      <c r="KMT847" s="14"/>
      <c r="KMU847" s="14"/>
      <c r="KMV847" s="14"/>
      <c r="KMW847" s="14"/>
      <c r="KMX847" s="14"/>
      <c r="KMY847" s="14"/>
      <c r="KMZ847" s="14"/>
      <c r="KNA847" s="14"/>
      <c r="KNB847" s="14"/>
      <c r="KNC847" s="14"/>
      <c r="KND847" s="14"/>
      <c r="KNE847" s="14"/>
      <c r="KNF847" s="14"/>
      <c r="KNG847" s="14"/>
      <c r="KNH847" s="14"/>
      <c r="KNI847" s="14"/>
      <c r="KNJ847" s="14"/>
      <c r="KNK847" s="14"/>
      <c r="KNL847" s="14"/>
      <c r="KNM847" s="14"/>
      <c r="KNN847" s="14"/>
      <c r="KNO847" s="14"/>
      <c r="KNP847" s="14"/>
      <c r="KNQ847" s="14"/>
      <c r="KNR847" s="14"/>
      <c r="KNS847" s="14"/>
      <c r="KNT847" s="14"/>
      <c r="KNU847" s="14"/>
      <c r="KNV847" s="14"/>
      <c r="KNW847" s="14"/>
      <c r="KNX847" s="14"/>
      <c r="KNY847" s="14"/>
      <c r="KNZ847" s="14"/>
      <c r="KOA847" s="14"/>
      <c r="KOB847" s="14"/>
      <c r="KOC847" s="14"/>
      <c r="KOD847" s="14"/>
      <c r="KOE847" s="14"/>
      <c r="KOF847" s="14"/>
      <c r="KOG847" s="14"/>
      <c r="KOH847" s="14"/>
      <c r="KOI847" s="14"/>
      <c r="KOJ847" s="14"/>
      <c r="KOK847" s="14"/>
      <c r="KOL847" s="14"/>
      <c r="KOM847" s="14"/>
      <c r="KON847" s="14"/>
      <c r="KOO847" s="14"/>
      <c r="KOP847" s="14"/>
      <c r="KOQ847" s="14"/>
      <c r="KOR847" s="14"/>
      <c r="KOS847" s="14"/>
      <c r="KOT847" s="14"/>
      <c r="KOU847" s="14"/>
      <c r="KOV847" s="14"/>
      <c r="KOW847" s="14"/>
      <c r="KOX847" s="14"/>
      <c r="KOY847" s="14"/>
      <c r="KOZ847" s="14"/>
      <c r="KPA847" s="14"/>
      <c r="KPB847" s="14"/>
      <c r="KPC847" s="14"/>
      <c r="KPD847" s="14"/>
      <c r="KPE847" s="14"/>
      <c r="KPF847" s="14"/>
      <c r="KPG847" s="14"/>
      <c r="KPH847" s="14"/>
      <c r="KPI847" s="14"/>
      <c r="KPJ847" s="14"/>
      <c r="KPK847" s="14"/>
      <c r="KPL847" s="14"/>
      <c r="KPM847" s="14"/>
      <c r="KPN847" s="14"/>
      <c r="KPO847" s="14"/>
      <c r="KPP847" s="14"/>
      <c r="KPQ847" s="14"/>
      <c r="KPR847" s="14"/>
      <c r="KPS847" s="14"/>
      <c r="KPT847" s="14"/>
      <c r="KPU847" s="14"/>
      <c r="KPV847" s="14"/>
      <c r="KPW847" s="14"/>
      <c r="KPX847" s="14"/>
      <c r="KPY847" s="14"/>
      <c r="KPZ847" s="14"/>
      <c r="KQA847" s="14"/>
      <c r="KQB847" s="14"/>
      <c r="KQC847" s="14"/>
      <c r="KQD847" s="14"/>
      <c r="KQE847" s="14"/>
      <c r="KQF847" s="14"/>
      <c r="KQG847" s="14"/>
      <c r="KQH847" s="14"/>
      <c r="KQI847" s="14"/>
      <c r="KQJ847" s="14"/>
      <c r="KQK847" s="14"/>
      <c r="KQL847" s="14"/>
      <c r="KQM847" s="14"/>
      <c r="KQN847" s="14"/>
      <c r="KQO847" s="14"/>
      <c r="KQP847" s="14"/>
      <c r="KQQ847" s="14"/>
      <c r="KQR847" s="14"/>
      <c r="KQS847" s="14"/>
      <c r="KQT847" s="14"/>
      <c r="KQU847" s="14"/>
      <c r="KQV847" s="14"/>
      <c r="KQW847" s="14"/>
      <c r="KQX847" s="14"/>
      <c r="KQY847" s="14"/>
      <c r="KQZ847" s="14"/>
      <c r="KRA847" s="14"/>
      <c r="KRB847" s="14"/>
      <c r="KRC847" s="14"/>
      <c r="KRD847" s="14"/>
      <c r="KRE847" s="14"/>
      <c r="KRF847" s="14"/>
      <c r="KRG847" s="14"/>
      <c r="KRH847" s="14"/>
      <c r="KRI847" s="14"/>
      <c r="KRJ847" s="14"/>
      <c r="KRK847" s="14"/>
      <c r="KRL847" s="14"/>
      <c r="KRM847" s="14"/>
      <c r="KRN847" s="14"/>
      <c r="KRO847" s="14"/>
      <c r="KRP847" s="14"/>
      <c r="KRQ847" s="14"/>
      <c r="KRR847" s="14"/>
      <c r="KRS847" s="14"/>
      <c r="KRT847" s="14"/>
      <c r="KRU847" s="14"/>
      <c r="KRV847" s="14"/>
      <c r="KRW847" s="14"/>
      <c r="KRX847" s="14"/>
      <c r="KRY847" s="14"/>
      <c r="KRZ847" s="14"/>
      <c r="KSA847" s="14"/>
      <c r="KSB847" s="14"/>
      <c r="KSC847" s="14"/>
      <c r="KSD847" s="14"/>
      <c r="KSE847" s="14"/>
      <c r="KSF847" s="14"/>
      <c r="KSG847" s="14"/>
      <c r="KSH847" s="14"/>
      <c r="KSI847" s="14"/>
      <c r="KSJ847" s="14"/>
      <c r="KSK847" s="14"/>
      <c r="KSL847" s="14"/>
      <c r="KSM847" s="14"/>
      <c r="KSN847" s="14"/>
      <c r="KSO847" s="14"/>
      <c r="KSP847" s="14"/>
      <c r="KSQ847" s="14"/>
      <c r="KSR847" s="14"/>
      <c r="KSS847" s="14"/>
      <c r="KST847" s="14"/>
      <c r="KSU847" s="14"/>
      <c r="KSV847" s="14"/>
      <c r="KSW847" s="14"/>
      <c r="KSX847" s="14"/>
      <c r="KSY847" s="14"/>
      <c r="KSZ847" s="14"/>
      <c r="KTA847" s="14"/>
      <c r="KTB847" s="14"/>
      <c r="KTC847" s="14"/>
      <c r="KTD847" s="14"/>
      <c r="KTE847" s="14"/>
      <c r="KTF847" s="14"/>
      <c r="KTG847" s="14"/>
      <c r="KTH847" s="14"/>
      <c r="KTI847" s="14"/>
      <c r="KTJ847" s="14"/>
      <c r="KTK847" s="14"/>
      <c r="KTL847" s="14"/>
      <c r="KTM847" s="14"/>
      <c r="KTN847" s="14"/>
      <c r="KTO847" s="14"/>
      <c r="KTP847" s="14"/>
      <c r="KTQ847" s="14"/>
      <c r="KTR847" s="14"/>
      <c r="KTS847" s="14"/>
      <c r="KTT847" s="14"/>
      <c r="KTU847" s="14"/>
      <c r="KTV847" s="14"/>
      <c r="KTW847" s="14"/>
      <c r="KTX847" s="14"/>
      <c r="KTY847" s="14"/>
      <c r="KTZ847" s="14"/>
      <c r="KUA847" s="14"/>
      <c r="KUB847" s="14"/>
      <c r="KUC847" s="14"/>
      <c r="KUD847" s="14"/>
      <c r="KUE847" s="14"/>
      <c r="KUF847" s="14"/>
      <c r="KUG847" s="14"/>
      <c r="KUH847" s="14"/>
      <c r="KUI847" s="14"/>
      <c r="KUJ847" s="14"/>
      <c r="KUK847" s="14"/>
      <c r="KUL847" s="14"/>
      <c r="KUM847" s="14"/>
      <c r="KUN847" s="14"/>
      <c r="KUO847" s="14"/>
      <c r="KUP847" s="14"/>
      <c r="KUQ847" s="14"/>
      <c r="KUR847" s="14"/>
      <c r="KUS847" s="14"/>
      <c r="KUT847" s="14"/>
      <c r="KUU847" s="14"/>
      <c r="KUV847" s="14"/>
      <c r="KUW847" s="14"/>
      <c r="KUX847" s="14"/>
      <c r="KUY847" s="14"/>
      <c r="KUZ847" s="14"/>
      <c r="KVA847" s="14"/>
      <c r="KVB847" s="14"/>
      <c r="KVC847" s="14"/>
      <c r="KVD847" s="14"/>
      <c r="KVE847" s="14"/>
      <c r="KVF847" s="14"/>
      <c r="KVG847" s="14"/>
      <c r="KVH847" s="14"/>
      <c r="KVI847" s="14"/>
      <c r="KVJ847" s="14"/>
      <c r="KVK847" s="14"/>
      <c r="KVL847" s="14"/>
      <c r="KVM847" s="14"/>
      <c r="KVN847" s="14"/>
      <c r="KVO847" s="14"/>
      <c r="KVP847" s="14"/>
      <c r="KVQ847" s="14"/>
      <c r="KVR847" s="14"/>
      <c r="KVS847" s="14"/>
      <c r="KVT847" s="14"/>
      <c r="KVU847" s="14"/>
      <c r="KVV847" s="14"/>
      <c r="KVW847" s="14"/>
      <c r="KVX847" s="14"/>
      <c r="KVY847" s="14"/>
      <c r="KVZ847" s="14"/>
      <c r="KWA847" s="14"/>
      <c r="KWB847" s="14"/>
      <c r="KWC847" s="14"/>
      <c r="KWD847" s="14"/>
      <c r="KWE847" s="14"/>
      <c r="KWF847" s="14"/>
      <c r="KWG847" s="14"/>
      <c r="KWH847" s="14"/>
      <c r="KWI847" s="14"/>
      <c r="KWJ847" s="14"/>
      <c r="KWK847" s="14"/>
      <c r="KWL847" s="14"/>
      <c r="KWM847" s="14"/>
      <c r="KWN847" s="14"/>
      <c r="KWO847" s="14"/>
      <c r="KWP847" s="14"/>
      <c r="KWQ847" s="14"/>
      <c r="KWR847" s="14"/>
      <c r="KWS847" s="14"/>
      <c r="KWT847" s="14"/>
      <c r="KWU847" s="14"/>
      <c r="KWV847" s="14"/>
      <c r="KWW847" s="14"/>
      <c r="KWX847" s="14"/>
      <c r="KWY847" s="14"/>
      <c r="KWZ847" s="14"/>
      <c r="KXA847" s="14"/>
      <c r="KXB847" s="14"/>
      <c r="KXC847" s="14"/>
      <c r="KXD847" s="14"/>
      <c r="KXE847" s="14"/>
      <c r="KXF847" s="14"/>
      <c r="KXG847" s="14"/>
      <c r="KXH847" s="14"/>
      <c r="KXI847" s="14"/>
      <c r="KXJ847" s="14"/>
      <c r="KXK847" s="14"/>
      <c r="KXL847" s="14"/>
      <c r="KXM847" s="14"/>
      <c r="KXN847" s="14"/>
      <c r="KXO847" s="14"/>
      <c r="KXP847" s="14"/>
      <c r="KXQ847" s="14"/>
      <c r="KXR847" s="14"/>
      <c r="KXS847" s="14"/>
      <c r="KXT847" s="14"/>
      <c r="KXU847" s="14"/>
      <c r="KXV847" s="14"/>
      <c r="KXW847" s="14"/>
      <c r="KXX847" s="14"/>
      <c r="KXY847" s="14"/>
      <c r="KXZ847" s="14"/>
      <c r="KYA847" s="14"/>
      <c r="KYB847" s="14"/>
      <c r="KYC847" s="14"/>
      <c r="KYD847" s="14"/>
      <c r="KYE847" s="14"/>
      <c r="KYF847" s="14"/>
      <c r="KYG847" s="14"/>
      <c r="KYH847" s="14"/>
      <c r="KYI847" s="14"/>
      <c r="KYJ847" s="14"/>
      <c r="KYK847" s="14"/>
      <c r="KYL847" s="14"/>
      <c r="KYM847" s="14"/>
      <c r="KYN847" s="14"/>
      <c r="KYO847" s="14"/>
      <c r="KYP847" s="14"/>
      <c r="KYQ847" s="14"/>
      <c r="KYR847" s="14"/>
      <c r="KYS847" s="14"/>
      <c r="KYT847" s="14"/>
      <c r="KYU847" s="14"/>
      <c r="KYV847" s="14"/>
      <c r="KYW847" s="14"/>
      <c r="KYX847" s="14"/>
      <c r="KYY847" s="14"/>
      <c r="KYZ847" s="14"/>
      <c r="KZA847" s="14"/>
      <c r="KZB847" s="14"/>
      <c r="KZC847" s="14"/>
      <c r="KZD847" s="14"/>
      <c r="KZE847" s="14"/>
      <c r="KZF847" s="14"/>
      <c r="KZG847" s="14"/>
      <c r="KZH847" s="14"/>
      <c r="KZI847" s="14"/>
      <c r="KZJ847" s="14"/>
      <c r="KZK847" s="14"/>
      <c r="KZL847" s="14"/>
      <c r="KZM847" s="14"/>
      <c r="KZN847" s="14"/>
      <c r="KZO847" s="14"/>
      <c r="KZP847" s="14"/>
      <c r="KZQ847" s="14"/>
      <c r="KZR847" s="14"/>
      <c r="KZS847" s="14"/>
      <c r="KZT847" s="14"/>
      <c r="KZU847" s="14"/>
      <c r="KZV847" s="14"/>
      <c r="KZW847" s="14"/>
      <c r="KZX847" s="14"/>
      <c r="KZY847" s="14"/>
      <c r="KZZ847" s="14"/>
      <c r="LAA847" s="14"/>
      <c r="LAB847" s="14"/>
      <c r="LAC847" s="14"/>
      <c r="LAD847" s="14"/>
      <c r="LAE847" s="14"/>
      <c r="LAF847" s="14"/>
      <c r="LAG847" s="14"/>
      <c r="LAH847" s="14"/>
      <c r="LAI847" s="14"/>
      <c r="LAJ847" s="14"/>
      <c r="LAK847" s="14"/>
      <c r="LAL847" s="14"/>
      <c r="LAM847" s="14"/>
      <c r="LAN847" s="14"/>
      <c r="LAO847" s="14"/>
      <c r="LAP847" s="14"/>
      <c r="LAQ847" s="14"/>
      <c r="LAR847" s="14"/>
      <c r="LAS847" s="14"/>
      <c r="LAT847" s="14"/>
      <c r="LAU847" s="14"/>
      <c r="LAV847" s="14"/>
      <c r="LAW847" s="14"/>
      <c r="LAX847" s="14"/>
      <c r="LAY847" s="14"/>
      <c r="LAZ847" s="14"/>
      <c r="LBA847" s="14"/>
      <c r="LBB847" s="14"/>
      <c r="LBC847" s="14"/>
      <c r="LBD847" s="14"/>
      <c r="LBE847" s="14"/>
      <c r="LBF847" s="14"/>
      <c r="LBG847" s="14"/>
      <c r="LBH847" s="14"/>
      <c r="LBI847" s="14"/>
      <c r="LBJ847" s="14"/>
      <c r="LBK847" s="14"/>
      <c r="LBL847" s="14"/>
      <c r="LBM847" s="14"/>
      <c r="LBN847" s="14"/>
      <c r="LBO847" s="14"/>
      <c r="LBP847" s="14"/>
      <c r="LBQ847" s="14"/>
      <c r="LBR847" s="14"/>
      <c r="LBS847" s="14"/>
      <c r="LBT847" s="14"/>
      <c r="LBU847" s="14"/>
      <c r="LBV847" s="14"/>
      <c r="LBW847" s="14"/>
      <c r="LBX847" s="14"/>
      <c r="LBY847" s="14"/>
      <c r="LBZ847" s="14"/>
      <c r="LCA847" s="14"/>
      <c r="LCB847" s="14"/>
      <c r="LCC847" s="14"/>
      <c r="LCD847" s="14"/>
      <c r="LCE847" s="14"/>
      <c r="LCF847" s="14"/>
      <c r="LCG847" s="14"/>
      <c r="LCH847" s="14"/>
      <c r="LCI847" s="14"/>
      <c r="LCJ847" s="14"/>
      <c r="LCK847" s="14"/>
      <c r="LCL847" s="14"/>
      <c r="LCM847" s="14"/>
      <c r="LCN847" s="14"/>
      <c r="LCO847" s="14"/>
      <c r="LCP847" s="14"/>
      <c r="LCQ847" s="14"/>
      <c r="LCR847" s="14"/>
      <c r="LCS847" s="14"/>
      <c r="LCT847" s="14"/>
      <c r="LCU847" s="14"/>
      <c r="LCV847" s="14"/>
      <c r="LCW847" s="14"/>
      <c r="LCX847" s="14"/>
      <c r="LCY847" s="14"/>
      <c r="LCZ847" s="14"/>
      <c r="LDA847" s="14"/>
      <c r="LDB847" s="14"/>
      <c r="LDC847" s="14"/>
      <c r="LDD847" s="14"/>
      <c r="LDE847" s="14"/>
      <c r="LDF847" s="14"/>
      <c r="LDG847" s="14"/>
      <c r="LDH847" s="14"/>
      <c r="LDI847" s="14"/>
      <c r="LDJ847" s="14"/>
      <c r="LDK847" s="14"/>
      <c r="LDL847" s="14"/>
      <c r="LDM847" s="14"/>
      <c r="LDN847" s="14"/>
      <c r="LDO847" s="14"/>
      <c r="LDP847" s="14"/>
      <c r="LDQ847" s="14"/>
      <c r="LDR847" s="14"/>
      <c r="LDS847" s="14"/>
      <c r="LDT847" s="14"/>
      <c r="LDU847" s="14"/>
      <c r="LDV847" s="14"/>
      <c r="LDW847" s="14"/>
      <c r="LDX847" s="14"/>
      <c r="LDY847" s="14"/>
      <c r="LDZ847" s="14"/>
      <c r="LEA847" s="14"/>
      <c r="LEB847" s="14"/>
      <c r="LEC847" s="14"/>
      <c r="LED847" s="14"/>
      <c r="LEE847" s="14"/>
      <c r="LEF847" s="14"/>
      <c r="LEG847" s="14"/>
      <c r="LEH847" s="14"/>
      <c r="LEI847" s="14"/>
      <c r="LEJ847" s="14"/>
      <c r="LEK847" s="14"/>
      <c r="LEL847" s="14"/>
      <c r="LEM847" s="14"/>
      <c r="LEN847" s="14"/>
      <c r="LEO847" s="14"/>
      <c r="LEP847" s="14"/>
      <c r="LEQ847" s="14"/>
      <c r="LER847" s="14"/>
      <c r="LES847" s="14"/>
      <c r="LET847" s="14"/>
      <c r="LEU847" s="14"/>
      <c r="LEV847" s="14"/>
      <c r="LEW847" s="14"/>
      <c r="LEX847" s="14"/>
      <c r="LEY847" s="14"/>
      <c r="LEZ847" s="14"/>
      <c r="LFA847" s="14"/>
      <c r="LFB847" s="14"/>
      <c r="LFC847" s="14"/>
      <c r="LFD847" s="14"/>
      <c r="LFE847" s="14"/>
      <c r="LFF847" s="14"/>
      <c r="LFG847" s="14"/>
      <c r="LFH847" s="14"/>
      <c r="LFI847" s="14"/>
      <c r="LFJ847" s="14"/>
      <c r="LFK847" s="14"/>
      <c r="LFL847" s="14"/>
      <c r="LFM847" s="14"/>
      <c r="LFN847" s="14"/>
      <c r="LFO847" s="14"/>
      <c r="LFP847" s="14"/>
      <c r="LFQ847" s="14"/>
      <c r="LFR847" s="14"/>
      <c r="LFS847" s="14"/>
      <c r="LFT847" s="14"/>
      <c r="LFU847" s="14"/>
      <c r="LFV847" s="14"/>
      <c r="LFW847" s="14"/>
      <c r="LFX847" s="14"/>
      <c r="LFY847" s="14"/>
      <c r="LFZ847" s="14"/>
      <c r="LGA847" s="14"/>
      <c r="LGB847" s="14"/>
      <c r="LGC847" s="14"/>
      <c r="LGD847" s="14"/>
      <c r="LGE847" s="14"/>
      <c r="LGF847" s="14"/>
      <c r="LGG847" s="14"/>
      <c r="LGH847" s="14"/>
      <c r="LGI847" s="14"/>
      <c r="LGJ847" s="14"/>
      <c r="LGK847" s="14"/>
      <c r="LGL847" s="14"/>
      <c r="LGM847" s="14"/>
      <c r="LGN847" s="14"/>
      <c r="LGO847" s="14"/>
      <c r="LGP847" s="14"/>
      <c r="LGQ847" s="14"/>
      <c r="LGR847" s="14"/>
      <c r="LGS847" s="14"/>
      <c r="LGT847" s="14"/>
      <c r="LGU847" s="14"/>
      <c r="LGV847" s="14"/>
      <c r="LGW847" s="14"/>
      <c r="LGX847" s="14"/>
      <c r="LGY847" s="14"/>
      <c r="LGZ847" s="14"/>
      <c r="LHA847" s="14"/>
      <c r="LHB847" s="14"/>
      <c r="LHC847" s="14"/>
      <c r="LHD847" s="14"/>
      <c r="LHE847" s="14"/>
      <c r="LHF847" s="14"/>
      <c r="LHG847" s="14"/>
      <c r="LHH847" s="14"/>
      <c r="LHI847" s="14"/>
      <c r="LHJ847" s="14"/>
      <c r="LHK847" s="14"/>
      <c r="LHL847" s="14"/>
      <c r="LHM847" s="14"/>
      <c r="LHN847" s="14"/>
      <c r="LHO847" s="14"/>
      <c r="LHP847" s="14"/>
      <c r="LHQ847" s="14"/>
      <c r="LHR847" s="14"/>
      <c r="LHS847" s="14"/>
      <c r="LHT847" s="14"/>
      <c r="LHU847" s="14"/>
      <c r="LHV847" s="14"/>
      <c r="LHW847" s="14"/>
      <c r="LHX847" s="14"/>
      <c r="LHY847" s="14"/>
      <c r="LHZ847" s="14"/>
      <c r="LIA847" s="14"/>
      <c r="LIB847" s="14"/>
      <c r="LIC847" s="14"/>
      <c r="LID847" s="14"/>
      <c r="LIE847" s="14"/>
      <c r="LIF847" s="14"/>
      <c r="LIG847" s="14"/>
      <c r="LIH847" s="14"/>
      <c r="LII847" s="14"/>
      <c r="LIJ847" s="14"/>
      <c r="LIK847" s="14"/>
      <c r="LIL847" s="14"/>
      <c r="LIM847" s="14"/>
      <c r="LIN847" s="14"/>
      <c r="LIO847" s="14"/>
      <c r="LIP847" s="14"/>
      <c r="LIQ847" s="14"/>
      <c r="LIR847" s="14"/>
      <c r="LIS847" s="14"/>
      <c r="LIT847" s="14"/>
      <c r="LIU847" s="14"/>
      <c r="LIV847" s="14"/>
      <c r="LIW847" s="14"/>
      <c r="LIX847" s="14"/>
      <c r="LIY847" s="14"/>
      <c r="LIZ847" s="14"/>
      <c r="LJA847" s="14"/>
      <c r="LJB847" s="14"/>
      <c r="LJC847" s="14"/>
      <c r="LJD847" s="14"/>
      <c r="LJE847" s="14"/>
      <c r="LJF847" s="14"/>
      <c r="LJG847" s="14"/>
      <c r="LJH847" s="14"/>
      <c r="LJI847" s="14"/>
      <c r="LJJ847" s="14"/>
      <c r="LJK847" s="14"/>
      <c r="LJL847" s="14"/>
      <c r="LJM847" s="14"/>
      <c r="LJN847" s="14"/>
      <c r="LJO847" s="14"/>
      <c r="LJP847" s="14"/>
      <c r="LJQ847" s="14"/>
      <c r="LJR847" s="14"/>
      <c r="LJS847" s="14"/>
      <c r="LJT847" s="14"/>
      <c r="LJU847" s="14"/>
      <c r="LJV847" s="14"/>
      <c r="LJW847" s="14"/>
      <c r="LJX847" s="14"/>
      <c r="LJY847" s="14"/>
      <c r="LJZ847" s="14"/>
      <c r="LKA847" s="14"/>
      <c r="LKB847" s="14"/>
      <c r="LKC847" s="14"/>
      <c r="LKD847" s="14"/>
      <c r="LKE847" s="14"/>
      <c r="LKF847" s="14"/>
      <c r="LKG847" s="14"/>
      <c r="LKH847" s="14"/>
      <c r="LKI847" s="14"/>
      <c r="LKJ847" s="14"/>
      <c r="LKK847" s="14"/>
      <c r="LKL847" s="14"/>
      <c r="LKM847" s="14"/>
      <c r="LKN847" s="14"/>
      <c r="LKO847" s="14"/>
      <c r="LKP847" s="14"/>
      <c r="LKQ847" s="14"/>
      <c r="LKR847" s="14"/>
      <c r="LKS847" s="14"/>
      <c r="LKT847" s="14"/>
      <c r="LKU847" s="14"/>
      <c r="LKV847" s="14"/>
      <c r="LKW847" s="14"/>
      <c r="LKX847" s="14"/>
      <c r="LKY847" s="14"/>
      <c r="LKZ847" s="14"/>
      <c r="LLA847" s="14"/>
      <c r="LLB847" s="14"/>
      <c r="LLC847" s="14"/>
      <c r="LLD847" s="14"/>
      <c r="LLE847" s="14"/>
      <c r="LLF847" s="14"/>
      <c r="LLG847" s="14"/>
      <c r="LLH847" s="14"/>
      <c r="LLI847" s="14"/>
      <c r="LLJ847" s="14"/>
      <c r="LLK847" s="14"/>
      <c r="LLL847" s="14"/>
      <c r="LLM847" s="14"/>
      <c r="LLN847" s="14"/>
      <c r="LLO847" s="14"/>
      <c r="LLP847" s="14"/>
      <c r="LLQ847" s="14"/>
      <c r="LLR847" s="14"/>
      <c r="LLS847" s="14"/>
      <c r="LLT847" s="14"/>
      <c r="LLU847" s="14"/>
      <c r="LLV847" s="14"/>
      <c r="LLW847" s="14"/>
      <c r="LLX847" s="14"/>
      <c r="LLY847" s="14"/>
      <c r="LLZ847" s="14"/>
      <c r="LMA847" s="14"/>
      <c r="LMB847" s="14"/>
      <c r="LMC847" s="14"/>
      <c r="LMD847" s="14"/>
      <c r="LME847" s="14"/>
      <c r="LMF847" s="14"/>
      <c r="LMG847" s="14"/>
      <c r="LMH847" s="14"/>
      <c r="LMI847" s="14"/>
      <c r="LMJ847" s="14"/>
      <c r="LMK847" s="14"/>
      <c r="LML847" s="14"/>
      <c r="LMM847" s="14"/>
      <c r="LMN847" s="14"/>
      <c r="LMO847" s="14"/>
      <c r="LMP847" s="14"/>
      <c r="LMQ847" s="14"/>
      <c r="LMR847" s="14"/>
      <c r="LMS847" s="14"/>
      <c r="LMT847" s="14"/>
      <c r="LMU847" s="14"/>
      <c r="LMV847" s="14"/>
      <c r="LMW847" s="14"/>
      <c r="LMX847" s="14"/>
      <c r="LMY847" s="14"/>
      <c r="LMZ847" s="14"/>
      <c r="LNA847" s="14"/>
      <c r="LNB847" s="14"/>
      <c r="LNC847" s="14"/>
      <c r="LND847" s="14"/>
      <c r="LNE847" s="14"/>
      <c r="LNF847" s="14"/>
      <c r="LNG847" s="14"/>
      <c r="LNH847" s="14"/>
      <c r="LNI847" s="14"/>
      <c r="LNJ847" s="14"/>
      <c r="LNK847" s="14"/>
      <c r="LNL847" s="14"/>
      <c r="LNM847" s="14"/>
      <c r="LNN847" s="14"/>
      <c r="LNO847" s="14"/>
      <c r="LNP847" s="14"/>
      <c r="LNQ847" s="14"/>
      <c r="LNR847" s="14"/>
      <c r="LNS847" s="14"/>
      <c r="LNT847" s="14"/>
      <c r="LNU847" s="14"/>
      <c r="LNV847" s="14"/>
      <c r="LNW847" s="14"/>
      <c r="LNX847" s="14"/>
      <c r="LNY847" s="14"/>
      <c r="LNZ847" s="14"/>
      <c r="LOA847" s="14"/>
      <c r="LOB847" s="14"/>
      <c r="LOC847" s="14"/>
      <c r="LOD847" s="14"/>
      <c r="LOE847" s="14"/>
      <c r="LOF847" s="14"/>
      <c r="LOG847" s="14"/>
      <c r="LOH847" s="14"/>
      <c r="LOI847" s="14"/>
      <c r="LOJ847" s="14"/>
      <c r="LOK847" s="14"/>
      <c r="LOL847" s="14"/>
      <c r="LOM847" s="14"/>
      <c r="LON847" s="14"/>
      <c r="LOO847" s="14"/>
      <c r="LOP847" s="14"/>
      <c r="LOQ847" s="14"/>
      <c r="LOR847" s="14"/>
      <c r="LOS847" s="14"/>
      <c r="LOT847" s="14"/>
      <c r="LOU847" s="14"/>
      <c r="LOV847" s="14"/>
      <c r="LOW847" s="14"/>
      <c r="LOX847" s="14"/>
      <c r="LOY847" s="14"/>
      <c r="LOZ847" s="14"/>
      <c r="LPA847" s="14"/>
      <c r="LPB847" s="14"/>
      <c r="LPC847" s="14"/>
      <c r="LPD847" s="14"/>
      <c r="LPE847" s="14"/>
      <c r="LPF847" s="14"/>
      <c r="LPG847" s="14"/>
      <c r="LPH847" s="14"/>
      <c r="LPI847" s="14"/>
      <c r="LPJ847" s="14"/>
      <c r="LPK847" s="14"/>
      <c r="LPL847" s="14"/>
      <c r="LPM847" s="14"/>
      <c r="LPN847" s="14"/>
      <c r="LPO847" s="14"/>
      <c r="LPP847" s="14"/>
      <c r="LPQ847" s="14"/>
      <c r="LPR847" s="14"/>
      <c r="LPS847" s="14"/>
      <c r="LPT847" s="14"/>
      <c r="LPU847" s="14"/>
      <c r="LPV847" s="14"/>
      <c r="LPW847" s="14"/>
      <c r="LPX847" s="14"/>
      <c r="LPY847" s="14"/>
      <c r="LPZ847" s="14"/>
      <c r="LQA847" s="14"/>
      <c r="LQB847" s="14"/>
      <c r="LQC847" s="14"/>
      <c r="LQD847" s="14"/>
      <c r="LQE847" s="14"/>
      <c r="LQF847" s="14"/>
      <c r="LQG847" s="14"/>
      <c r="LQH847" s="14"/>
      <c r="LQI847" s="14"/>
      <c r="LQJ847" s="14"/>
      <c r="LQK847" s="14"/>
      <c r="LQL847" s="14"/>
      <c r="LQM847" s="14"/>
      <c r="LQN847" s="14"/>
      <c r="LQO847" s="14"/>
      <c r="LQP847" s="14"/>
      <c r="LQQ847" s="14"/>
      <c r="LQR847" s="14"/>
      <c r="LQS847" s="14"/>
      <c r="LQT847" s="14"/>
      <c r="LQU847" s="14"/>
      <c r="LQV847" s="14"/>
      <c r="LQW847" s="14"/>
      <c r="LQX847" s="14"/>
      <c r="LQY847" s="14"/>
      <c r="LQZ847" s="14"/>
      <c r="LRA847" s="14"/>
      <c r="LRB847" s="14"/>
      <c r="LRC847" s="14"/>
      <c r="LRD847" s="14"/>
      <c r="LRE847" s="14"/>
      <c r="LRF847" s="14"/>
      <c r="LRG847" s="14"/>
      <c r="LRH847" s="14"/>
      <c r="LRI847" s="14"/>
      <c r="LRJ847" s="14"/>
      <c r="LRK847" s="14"/>
      <c r="LRL847" s="14"/>
      <c r="LRM847" s="14"/>
      <c r="LRN847" s="14"/>
      <c r="LRO847" s="14"/>
      <c r="LRP847" s="14"/>
      <c r="LRQ847" s="14"/>
      <c r="LRR847" s="14"/>
      <c r="LRS847" s="14"/>
      <c r="LRT847" s="14"/>
      <c r="LRU847" s="14"/>
      <c r="LRV847" s="14"/>
      <c r="LRW847" s="14"/>
      <c r="LRX847" s="14"/>
      <c r="LRY847" s="14"/>
      <c r="LRZ847" s="14"/>
      <c r="LSA847" s="14"/>
      <c r="LSB847" s="14"/>
      <c r="LSC847" s="14"/>
      <c r="LSD847" s="14"/>
      <c r="LSE847" s="14"/>
      <c r="LSF847" s="14"/>
      <c r="LSG847" s="14"/>
      <c r="LSH847" s="14"/>
      <c r="LSI847" s="14"/>
      <c r="LSJ847" s="14"/>
      <c r="LSK847" s="14"/>
      <c r="LSL847" s="14"/>
      <c r="LSM847" s="14"/>
      <c r="LSN847" s="14"/>
      <c r="LSO847" s="14"/>
      <c r="LSP847" s="14"/>
      <c r="LSQ847" s="14"/>
      <c r="LSR847" s="14"/>
      <c r="LSS847" s="14"/>
      <c r="LST847" s="14"/>
      <c r="LSU847" s="14"/>
      <c r="LSV847" s="14"/>
      <c r="LSW847" s="14"/>
      <c r="LSX847" s="14"/>
      <c r="LSY847" s="14"/>
      <c r="LSZ847" s="14"/>
      <c r="LTA847" s="14"/>
      <c r="LTB847" s="14"/>
      <c r="LTC847" s="14"/>
      <c r="LTD847" s="14"/>
      <c r="LTE847" s="14"/>
      <c r="LTF847" s="14"/>
      <c r="LTG847" s="14"/>
      <c r="LTH847" s="14"/>
      <c r="LTI847" s="14"/>
      <c r="LTJ847" s="14"/>
      <c r="LTK847" s="14"/>
      <c r="LTL847" s="14"/>
      <c r="LTM847" s="14"/>
      <c r="LTN847" s="14"/>
      <c r="LTO847" s="14"/>
      <c r="LTP847" s="14"/>
      <c r="LTQ847" s="14"/>
      <c r="LTR847" s="14"/>
      <c r="LTS847" s="14"/>
      <c r="LTT847" s="14"/>
      <c r="LTU847" s="14"/>
      <c r="LTV847" s="14"/>
      <c r="LTW847" s="14"/>
      <c r="LTX847" s="14"/>
      <c r="LTY847" s="14"/>
      <c r="LTZ847" s="14"/>
      <c r="LUA847" s="14"/>
      <c r="LUB847" s="14"/>
      <c r="LUC847" s="14"/>
      <c r="LUD847" s="14"/>
      <c r="LUE847" s="14"/>
      <c r="LUF847" s="14"/>
      <c r="LUG847" s="14"/>
      <c r="LUH847" s="14"/>
      <c r="LUI847" s="14"/>
      <c r="LUJ847" s="14"/>
      <c r="LUK847" s="14"/>
      <c r="LUL847" s="14"/>
      <c r="LUM847" s="14"/>
      <c r="LUN847" s="14"/>
      <c r="LUO847" s="14"/>
      <c r="LUP847" s="14"/>
      <c r="LUQ847" s="14"/>
      <c r="LUR847" s="14"/>
      <c r="LUS847" s="14"/>
      <c r="LUT847" s="14"/>
      <c r="LUU847" s="14"/>
      <c r="LUV847" s="14"/>
      <c r="LUW847" s="14"/>
      <c r="LUX847" s="14"/>
      <c r="LUY847" s="14"/>
      <c r="LUZ847" s="14"/>
      <c r="LVA847" s="14"/>
      <c r="LVB847" s="14"/>
      <c r="LVC847" s="14"/>
      <c r="LVD847" s="14"/>
      <c r="LVE847" s="14"/>
      <c r="LVF847" s="14"/>
      <c r="LVG847" s="14"/>
      <c r="LVH847" s="14"/>
      <c r="LVI847" s="14"/>
      <c r="LVJ847" s="14"/>
      <c r="LVK847" s="14"/>
      <c r="LVL847" s="14"/>
      <c r="LVM847" s="14"/>
      <c r="LVN847" s="14"/>
      <c r="LVO847" s="14"/>
      <c r="LVP847" s="14"/>
      <c r="LVQ847" s="14"/>
      <c r="LVR847" s="14"/>
      <c r="LVS847" s="14"/>
      <c r="LVT847" s="14"/>
      <c r="LVU847" s="14"/>
      <c r="LVV847" s="14"/>
      <c r="LVW847" s="14"/>
      <c r="LVX847" s="14"/>
      <c r="LVY847" s="14"/>
      <c r="LVZ847" s="14"/>
      <c r="LWA847" s="14"/>
      <c r="LWB847" s="14"/>
      <c r="LWC847" s="14"/>
      <c r="LWD847" s="14"/>
      <c r="LWE847" s="14"/>
      <c r="LWF847" s="14"/>
      <c r="LWG847" s="14"/>
      <c r="LWH847" s="14"/>
      <c r="LWI847" s="14"/>
      <c r="LWJ847" s="14"/>
      <c r="LWK847" s="14"/>
      <c r="LWL847" s="14"/>
      <c r="LWM847" s="14"/>
      <c r="LWN847" s="14"/>
      <c r="LWO847" s="14"/>
      <c r="LWP847" s="14"/>
      <c r="LWQ847" s="14"/>
      <c r="LWR847" s="14"/>
      <c r="LWS847" s="14"/>
      <c r="LWT847" s="14"/>
      <c r="LWU847" s="14"/>
      <c r="LWV847" s="14"/>
      <c r="LWW847" s="14"/>
      <c r="LWX847" s="14"/>
      <c r="LWY847" s="14"/>
      <c r="LWZ847" s="14"/>
      <c r="LXA847" s="14"/>
      <c r="LXB847" s="14"/>
      <c r="LXC847" s="14"/>
      <c r="LXD847" s="14"/>
      <c r="LXE847" s="14"/>
      <c r="LXF847" s="14"/>
      <c r="LXG847" s="14"/>
      <c r="LXH847" s="14"/>
      <c r="LXI847" s="14"/>
      <c r="LXJ847" s="14"/>
      <c r="LXK847" s="14"/>
      <c r="LXL847" s="14"/>
      <c r="LXM847" s="14"/>
      <c r="LXN847" s="14"/>
      <c r="LXO847" s="14"/>
      <c r="LXP847" s="14"/>
      <c r="LXQ847" s="14"/>
      <c r="LXR847" s="14"/>
      <c r="LXS847" s="14"/>
      <c r="LXT847" s="14"/>
      <c r="LXU847" s="14"/>
      <c r="LXV847" s="14"/>
      <c r="LXW847" s="14"/>
      <c r="LXX847" s="14"/>
      <c r="LXY847" s="14"/>
      <c r="LXZ847" s="14"/>
      <c r="LYA847" s="14"/>
      <c r="LYB847" s="14"/>
      <c r="LYC847" s="14"/>
      <c r="LYD847" s="14"/>
      <c r="LYE847" s="14"/>
      <c r="LYF847" s="14"/>
      <c r="LYG847" s="14"/>
      <c r="LYH847" s="14"/>
      <c r="LYI847" s="14"/>
      <c r="LYJ847" s="14"/>
      <c r="LYK847" s="14"/>
      <c r="LYL847" s="14"/>
      <c r="LYM847" s="14"/>
      <c r="LYN847" s="14"/>
      <c r="LYO847" s="14"/>
      <c r="LYP847" s="14"/>
      <c r="LYQ847" s="14"/>
      <c r="LYR847" s="14"/>
      <c r="LYS847" s="14"/>
      <c r="LYT847" s="14"/>
      <c r="LYU847" s="14"/>
      <c r="LYV847" s="14"/>
      <c r="LYW847" s="14"/>
      <c r="LYX847" s="14"/>
      <c r="LYY847" s="14"/>
      <c r="LYZ847" s="14"/>
      <c r="LZA847" s="14"/>
      <c r="LZB847" s="14"/>
      <c r="LZC847" s="14"/>
      <c r="LZD847" s="14"/>
      <c r="LZE847" s="14"/>
      <c r="LZF847" s="14"/>
      <c r="LZG847" s="14"/>
      <c r="LZH847" s="14"/>
      <c r="LZI847" s="14"/>
      <c r="LZJ847" s="14"/>
      <c r="LZK847" s="14"/>
      <c r="LZL847" s="14"/>
      <c r="LZM847" s="14"/>
      <c r="LZN847" s="14"/>
      <c r="LZO847" s="14"/>
      <c r="LZP847" s="14"/>
      <c r="LZQ847" s="14"/>
      <c r="LZR847" s="14"/>
      <c r="LZS847" s="14"/>
      <c r="LZT847" s="14"/>
      <c r="LZU847" s="14"/>
      <c r="LZV847" s="14"/>
      <c r="LZW847" s="14"/>
      <c r="LZX847" s="14"/>
      <c r="LZY847" s="14"/>
      <c r="LZZ847" s="14"/>
      <c r="MAA847" s="14"/>
      <c r="MAB847" s="14"/>
      <c r="MAC847" s="14"/>
      <c r="MAD847" s="14"/>
      <c r="MAE847" s="14"/>
      <c r="MAF847" s="14"/>
      <c r="MAG847" s="14"/>
      <c r="MAH847" s="14"/>
      <c r="MAI847" s="14"/>
      <c r="MAJ847" s="14"/>
      <c r="MAK847" s="14"/>
      <c r="MAL847" s="14"/>
      <c r="MAM847" s="14"/>
      <c r="MAN847" s="14"/>
      <c r="MAO847" s="14"/>
      <c r="MAP847" s="14"/>
      <c r="MAQ847" s="14"/>
      <c r="MAR847" s="14"/>
      <c r="MAS847" s="14"/>
      <c r="MAT847" s="14"/>
      <c r="MAU847" s="14"/>
      <c r="MAV847" s="14"/>
      <c r="MAW847" s="14"/>
      <c r="MAX847" s="14"/>
      <c r="MAY847" s="14"/>
      <c r="MAZ847" s="14"/>
      <c r="MBA847" s="14"/>
      <c r="MBB847" s="14"/>
      <c r="MBC847" s="14"/>
      <c r="MBD847" s="14"/>
      <c r="MBE847" s="14"/>
      <c r="MBF847" s="14"/>
      <c r="MBG847" s="14"/>
      <c r="MBH847" s="14"/>
      <c r="MBI847" s="14"/>
      <c r="MBJ847" s="14"/>
      <c r="MBK847" s="14"/>
      <c r="MBL847" s="14"/>
      <c r="MBM847" s="14"/>
      <c r="MBN847" s="14"/>
      <c r="MBO847" s="14"/>
      <c r="MBP847" s="14"/>
      <c r="MBQ847" s="14"/>
      <c r="MBR847" s="14"/>
      <c r="MBS847" s="14"/>
      <c r="MBT847" s="14"/>
      <c r="MBU847" s="14"/>
      <c r="MBV847" s="14"/>
      <c r="MBW847" s="14"/>
      <c r="MBX847" s="14"/>
      <c r="MBY847" s="14"/>
      <c r="MBZ847" s="14"/>
      <c r="MCA847" s="14"/>
      <c r="MCB847" s="14"/>
      <c r="MCC847" s="14"/>
      <c r="MCD847" s="14"/>
      <c r="MCE847" s="14"/>
      <c r="MCF847" s="14"/>
      <c r="MCG847" s="14"/>
      <c r="MCH847" s="14"/>
      <c r="MCI847" s="14"/>
      <c r="MCJ847" s="14"/>
      <c r="MCK847" s="14"/>
      <c r="MCL847" s="14"/>
      <c r="MCM847" s="14"/>
      <c r="MCN847" s="14"/>
      <c r="MCO847" s="14"/>
      <c r="MCP847" s="14"/>
      <c r="MCQ847" s="14"/>
      <c r="MCR847" s="14"/>
      <c r="MCS847" s="14"/>
      <c r="MCT847" s="14"/>
      <c r="MCU847" s="14"/>
      <c r="MCV847" s="14"/>
      <c r="MCW847" s="14"/>
      <c r="MCX847" s="14"/>
      <c r="MCY847" s="14"/>
      <c r="MCZ847" s="14"/>
      <c r="MDA847" s="14"/>
      <c r="MDB847" s="14"/>
      <c r="MDC847" s="14"/>
      <c r="MDD847" s="14"/>
      <c r="MDE847" s="14"/>
      <c r="MDF847" s="14"/>
      <c r="MDG847" s="14"/>
      <c r="MDH847" s="14"/>
      <c r="MDI847" s="14"/>
      <c r="MDJ847" s="14"/>
      <c r="MDK847" s="14"/>
      <c r="MDL847" s="14"/>
      <c r="MDM847" s="14"/>
      <c r="MDN847" s="14"/>
      <c r="MDO847" s="14"/>
      <c r="MDP847" s="14"/>
      <c r="MDQ847" s="14"/>
      <c r="MDR847" s="14"/>
      <c r="MDS847" s="14"/>
      <c r="MDT847" s="14"/>
      <c r="MDU847" s="14"/>
      <c r="MDV847" s="14"/>
      <c r="MDW847" s="14"/>
      <c r="MDX847" s="14"/>
      <c r="MDY847" s="14"/>
      <c r="MDZ847" s="14"/>
      <c r="MEA847" s="14"/>
      <c r="MEB847" s="14"/>
      <c r="MEC847" s="14"/>
      <c r="MED847" s="14"/>
      <c r="MEE847" s="14"/>
      <c r="MEF847" s="14"/>
      <c r="MEG847" s="14"/>
      <c r="MEH847" s="14"/>
      <c r="MEI847" s="14"/>
      <c r="MEJ847" s="14"/>
      <c r="MEK847" s="14"/>
      <c r="MEL847" s="14"/>
      <c r="MEM847" s="14"/>
      <c r="MEN847" s="14"/>
      <c r="MEO847" s="14"/>
      <c r="MEP847" s="14"/>
      <c r="MEQ847" s="14"/>
      <c r="MER847" s="14"/>
      <c r="MES847" s="14"/>
      <c r="MET847" s="14"/>
      <c r="MEU847" s="14"/>
      <c r="MEV847" s="14"/>
      <c r="MEW847" s="14"/>
      <c r="MEX847" s="14"/>
      <c r="MEY847" s="14"/>
      <c r="MEZ847" s="14"/>
      <c r="MFA847" s="14"/>
      <c r="MFB847" s="14"/>
      <c r="MFC847" s="14"/>
      <c r="MFD847" s="14"/>
      <c r="MFE847" s="14"/>
      <c r="MFF847" s="14"/>
      <c r="MFG847" s="14"/>
      <c r="MFH847" s="14"/>
      <c r="MFI847" s="14"/>
      <c r="MFJ847" s="14"/>
      <c r="MFK847" s="14"/>
      <c r="MFL847" s="14"/>
      <c r="MFM847" s="14"/>
      <c r="MFN847" s="14"/>
      <c r="MFO847" s="14"/>
      <c r="MFP847" s="14"/>
      <c r="MFQ847" s="14"/>
      <c r="MFR847" s="14"/>
      <c r="MFS847" s="14"/>
      <c r="MFT847" s="14"/>
      <c r="MFU847" s="14"/>
      <c r="MFV847" s="14"/>
      <c r="MFW847" s="14"/>
      <c r="MFX847" s="14"/>
      <c r="MFY847" s="14"/>
      <c r="MFZ847" s="14"/>
      <c r="MGA847" s="14"/>
      <c r="MGB847" s="14"/>
      <c r="MGC847" s="14"/>
      <c r="MGD847" s="14"/>
      <c r="MGE847" s="14"/>
      <c r="MGF847" s="14"/>
      <c r="MGG847" s="14"/>
      <c r="MGH847" s="14"/>
      <c r="MGI847" s="14"/>
      <c r="MGJ847" s="14"/>
      <c r="MGK847" s="14"/>
      <c r="MGL847" s="14"/>
      <c r="MGM847" s="14"/>
      <c r="MGN847" s="14"/>
      <c r="MGO847" s="14"/>
      <c r="MGP847" s="14"/>
      <c r="MGQ847" s="14"/>
      <c r="MGR847" s="14"/>
      <c r="MGS847" s="14"/>
      <c r="MGT847" s="14"/>
      <c r="MGU847" s="14"/>
      <c r="MGV847" s="14"/>
      <c r="MGW847" s="14"/>
      <c r="MGX847" s="14"/>
      <c r="MGY847" s="14"/>
      <c r="MGZ847" s="14"/>
      <c r="MHA847" s="14"/>
      <c r="MHB847" s="14"/>
      <c r="MHC847" s="14"/>
      <c r="MHD847" s="14"/>
      <c r="MHE847" s="14"/>
      <c r="MHF847" s="14"/>
      <c r="MHG847" s="14"/>
      <c r="MHH847" s="14"/>
      <c r="MHI847" s="14"/>
      <c r="MHJ847" s="14"/>
      <c r="MHK847" s="14"/>
      <c r="MHL847" s="14"/>
      <c r="MHM847" s="14"/>
      <c r="MHN847" s="14"/>
      <c r="MHO847" s="14"/>
      <c r="MHP847" s="14"/>
      <c r="MHQ847" s="14"/>
      <c r="MHR847" s="14"/>
      <c r="MHS847" s="14"/>
      <c r="MHT847" s="14"/>
      <c r="MHU847" s="14"/>
      <c r="MHV847" s="14"/>
      <c r="MHW847" s="14"/>
      <c r="MHX847" s="14"/>
      <c r="MHY847" s="14"/>
      <c r="MHZ847" s="14"/>
      <c r="MIA847" s="14"/>
      <c r="MIB847" s="14"/>
      <c r="MIC847" s="14"/>
      <c r="MID847" s="14"/>
      <c r="MIE847" s="14"/>
      <c r="MIF847" s="14"/>
      <c r="MIG847" s="14"/>
      <c r="MIH847" s="14"/>
      <c r="MII847" s="14"/>
      <c r="MIJ847" s="14"/>
      <c r="MIK847" s="14"/>
      <c r="MIL847" s="14"/>
      <c r="MIM847" s="14"/>
      <c r="MIN847" s="14"/>
      <c r="MIO847" s="14"/>
      <c r="MIP847" s="14"/>
      <c r="MIQ847" s="14"/>
      <c r="MIR847" s="14"/>
      <c r="MIS847" s="14"/>
      <c r="MIT847" s="14"/>
      <c r="MIU847" s="14"/>
      <c r="MIV847" s="14"/>
      <c r="MIW847" s="14"/>
      <c r="MIX847" s="14"/>
      <c r="MIY847" s="14"/>
      <c r="MIZ847" s="14"/>
      <c r="MJA847" s="14"/>
      <c r="MJB847" s="14"/>
      <c r="MJC847" s="14"/>
      <c r="MJD847" s="14"/>
      <c r="MJE847" s="14"/>
      <c r="MJF847" s="14"/>
      <c r="MJG847" s="14"/>
      <c r="MJH847" s="14"/>
      <c r="MJI847" s="14"/>
      <c r="MJJ847" s="14"/>
      <c r="MJK847" s="14"/>
      <c r="MJL847" s="14"/>
      <c r="MJM847" s="14"/>
      <c r="MJN847" s="14"/>
      <c r="MJO847" s="14"/>
      <c r="MJP847" s="14"/>
      <c r="MJQ847" s="14"/>
      <c r="MJR847" s="14"/>
      <c r="MJS847" s="14"/>
      <c r="MJT847" s="14"/>
      <c r="MJU847" s="14"/>
      <c r="MJV847" s="14"/>
      <c r="MJW847" s="14"/>
      <c r="MJX847" s="14"/>
      <c r="MJY847" s="14"/>
      <c r="MJZ847" s="14"/>
      <c r="MKA847" s="14"/>
      <c r="MKB847" s="14"/>
      <c r="MKC847" s="14"/>
      <c r="MKD847" s="14"/>
      <c r="MKE847" s="14"/>
      <c r="MKF847" s="14"/>
      <c r="MKG847" s="14"/>
      <c r="MKH847" s="14"/>
      <c r="MKI847" s="14"/>
      <c r="MKJ847" s="14"/>
      <c r="MKK847" s="14"/>
      <c r="MKL847" s="14"/>
      <c r="MKM847" s="14"/>
      <c r="MKN847" s="14"/>
      <c r="MKO847" s="14"/>
      <c r="MKP847" s="14"/>
      <c r="MKQ847" s="14"/>
      <c r="MKR847" s="14"/>
      <c r="MKS847" s="14"/>
      <c r="MKT847" s="14"/>
      <c r="MKU847" s="14"/>
      <c r="MKV847" s="14"/>
      <c r="MKW847" s="14"/>
      <c r="MKX847" s="14"/>
      <c r="MKY847" s="14"/>
      <c r="MKZ847" s="14"/>
      <c r="MLA847" s="14"/>
      <c r="MLB847" s="14"/>
      <c r="MLC847" s="14"/>
      <c r="MLD847" s="14"/>
      <c r="MLE847" s="14"/>
      <c r="MLF847" s="14"/>
      <c r="MLG847" s="14"/>
      <c r="MLH847" s="14"/>
      <c r="MLI847" s="14"/>
      <c r="MLJ847" s="14"/>
      <c r="MLK847" s="14"/>
      <c r="MLL847" s="14"/>
      <c r="MLM847" s="14"/>
      <c r="MLN847" s="14"/>
      <c r="MLO847" s="14"/>
      <c r="MLP847" s="14"/>
      <c r="MLQ847" s="14"/>
      <c r="MLR847" s="14"/>
      <c r="MLS847" s="14"/>
      <c r="MLT847" s="14"/>
      <c r="MLU847" s="14"/>
      <c r="MLV847" s="14"/>
      <c r="MLW847" s="14"/>
      <c r="MLX847" s="14"/>
      <c r="MLY847" s="14"/>
      <c r="MLZ847" s="14"/>
      <c r="MMA847" s="14"/>
      <c r="MMB847" s="14"/>
      <c r="MMC847" s="14"/>
      <c r="MMD847" s="14"/>
      <c r="MME847" s="14"/>
      <c r="MMF847" s="14"/>
      <c r="MMG847" s="14"/>
      <c r="MMH847" s="14"/>
      <c r="MMI847" s="14"/>
      <c r="MMJ847" s="14"/>
      <c r="MMK847" s="14"/>
      <c r="MML847" s="14"/>
      <c r="MMM847" s="14"/>
      <c r="MMN847" s="14"/>
      <c r="MMO847" s="14"/>
      <c r="MMP847" s="14"/>
      <c r="MMQ847" s="14"/>
      <c r="MMR847" s="14"/>
      <c r="MMS847" s="14"/>
      <c r="MMT847" s="14"/>
      <c r="MMU847" s="14"/>
      <c r="MMV847" s="14"/>
      <c r="MMW847" s="14"/>
      <c r="MMX847" s="14"/>
      <c r="MMY847" s="14"/>
      <c r="MMZ847" s="14"/>
      <c r="MNA847" s="14"/>
      <c r="MNB847" s="14"/>
      <c r="MNC847" s="14"/>
      <c r="MND847" s="14"/>
      <c r="MNE847" s="14"/>
      <c r="MNF847" s="14"/>
      <c r="MNG847" s="14"/>
      <c r="MNH847" s="14"/>
      <c r="MNI847" s="14"/>
      <c r="MNJ847" s="14"/>
      <c r="MNK847" s="14"/>
      <c r="MNL847" s="14"/>
      <c r="MNM847" s="14"/>
      <c r="MNN847" s="14"/>
      <c r="MNO847" s="14"/>
      <c r="MNP847" s="14"/>
      <c r="MNQ847" s="14"/>
      <c r="MNR847" s="14"/>
      <c r="MNS847" s="14"/>
      <c r="MNT847" s="14"/>
      <c r="MNU847" s="14"/>
      <c r="MNV847" s="14"/>
      <c r="MNW847" s="14"/>
      <c r="MNX847" s="14"/>
      <c r="MNY847" s="14"/>
      <c r="MNZ847" s="14"/>
      <c r="MOA847" s="14"/>
      <c r="MOB847" s="14"/>
      <c r="MOC847" s="14"/>
      <c r="MOD847" s="14"/>
      <c r="MOE847" s="14"/>
      <c r="MOF847" s="14"/>
      <c r="MOG847" s="14"/>
      <c r="MOH847" s="14"/>
      <c r="MOI847" s="14"/>
      <c r="MOJ847" s="14"/>
      <c r="MOK847" s="14"/>
      <c r="MOL847" s="14"/>
      <c r="MOM847" s="14"/>
      <c r="MON847" s="14"/>
      <c r="MOO847" s="14"/>
      <c r="MOP847" s="14"/>
      <c r="MOQ847" s="14"/>
      <c r="MOR847" s="14"/>
      <c r="MOS847" s="14"/>
      <c r="MOT847" s="14"/>
      <c r="MOU847" s="14"/>
      <c r="MOV847" s="14"/>
      <c r="MOW847" s="14"/>
      <c r="MOX847" s="14"/>
      <c r="MOY847" s="14"/>
      <c r="MOZ847" s="14"/>
      <c r="MPA847" s="14"/>
      <c r="MPB847" s="14"/>
      <c r="MPC847" s="14"/>
      <c r="MPD847" s="14"/>
      <c r="MPE847" s="14"/>
      <c r="MPF847" s="14"/>
      <c r="MPG847" s="14"/>
      <c r="MPH847" s="14"/>
      <c r="MPI847" s="14"/>
      <c r="MPJ847" s="14"/>
      <c r="MPK847" s="14"/>
      <c r="MPL847" s="14"/>
      <c r="MPM847" s="14"/>
      <c r="MPN847" s="14"/>
      <c r="MPO847" s="14"/>
      <c r="MPP847" s="14"/>
      <c r="MPQ847" s="14"/>
      <c r="MPR847" s="14"/>
      <c r="MPS847" s="14"/>
      <c r="MPT847" s="14"/>
      <c r="MPU847" s="14"/>
      <c r="MPV847" s="14"/>
      <c r="MPW847" s="14"/>
      <c r="MPX847" s="14"/>
      <c r="MPY847" s="14"/>
      <c r="MPZ847" s="14"/>
      <c r="MQA847" s="14"/>
      <c r="MQB847" s="14"/>
      <c r="MQC847" s="14"/>
      <c r="MQD847" s="14"/>
      <c r="MQE847" s="14"/>
      <c r="MQF847" s="14"/>
      <c r="MQG847" s="14"/>
      <c r="MQH847" s="14"/>
      <c r="MQI847" s="14"/>
      <c r="MQJ847" s="14"/>
      <c r="MQK847" s="14"/>
      <c r="MQL847" s="14"/>
      <c r="MQM847" s="14"/>
      <c r="MQN847" s="14"/>
      <c r="MQO847" s="14"/>
      <c r="MQP847" s="14"/>
      <c r="MQQ847" s="14"/>
      <c r="MQR847" s="14"/>
      <c r="MQS847" s="14"/>
      <c r="MQT847" s="14"/>
      <c r="MQU847" s="14"/>
      <c r="MQV847" s="14"/>
      <c r="MQW847" s="14"/>
      <c r="MQX847" s="14"/>
      <c r="MQY847" s="14"/>
      <c r="MQZ847" s="14"/>
      <c r="MRA847" s="14"/>
      <c r="MRB847" s="14"/>
      <c r="MRC847" s="14"/>
      <c r="MRD847" s="14"/>
      <c r="MRE847" s="14"/>
      <c r="MRF847" s="14"/>
      <c r="MRG847" s="14"/>
      <c r="MRH847" s="14"/>
      <c r="MRI847" s="14"/>
      <c r="MRJ847" s="14"/>
      <c r="MRK847" s="14"/>
      <c r="MRL847" s="14"/>
      <c r="MRM847" s="14"/>
      <c r="MRN847" s="14"/>
      <c r="MRO847" s="14"/>
      <c r="MRP847" s="14"/>
      <c r="MRQ847" s="14"/>
      <c r="MRR847" s="14"/>
      <c r="MRS847" s="14"/>
      <c r="MRT847" s="14"/>
      <c r="MRU847" s="14"/>
      <c r="MRV847" s="14"/>
      <c r="MRW847" s="14"/>
      <c r="MRX847" s="14"/>
      <c r="MRY847" s="14"/>
      <c r="MRZ847" s="14"/>
      <c r="MSA847" s="14"/>
      <c r="MSB847" s="14"/>
      <c r="MSC847" s="14"/>
      <c r="MSD847" s="14"/>
      <c r="MSE847" s="14"/>
      <c r="MSF847" s="14"/>
      <c r="MSG847" s="14"/>
      <c r="MSH847" s="14"/>
      <c r="MSI847" s="14"/>
      <c r="MSJ847" s="14"/>
      <c r="MSK847" s="14"/>
      <c r="MSL847" s="14"/>
      <c r="MSM847" s="14"/>
      <c r="MSN847" s="14"/>
      <c r="MSO847" s="14"/>
      <c r="MSP847" s="14"/>
      <c r="MSQ847" s="14"/>
      <c r="MSR847" s="14"/>
      <c r="MSS847" s="14"/>
      <c r="MST847" s="14"/>
      <c r="MSU847" s="14"/>
      <c r="MSV847" s="14"/>
      <c r="MSW847" s="14"/>
      <c r="MSX847" s="14"/>
      <c r="MSY847" s="14"/>
      <c r="MSZ847" s="14"/>
      <c r="MTA847" s="14"/>
      <c r="MTB847" s="14"/>
      <c r="MTC847" s="14"/>
      <c r="MTD847" s="14"/>
      <c r="MTE847" s="14"/>
      <c r="MTF847" s="14"/>
      <c r="MTG847" s="14"/>
      <c r="MTH847" s="14"/>
      <c r="MTI847" s="14"/>
      <c r="MTJ847" s="14"/>
      <c r="MTK847" s="14"/>
      <c r="MTL847" s="14"/>
      <c r="MTM847" s="14"/>
      <c r="MTN847" s="14"/>
      <c r="MTO847" s="14"/>
      <c r="MTP847" s="14"/>
      <c r="MTQ847" s="14"/>
      <c r="MTR847" s="14"/>
      <c r="MTS847" s="14"/>
      <c r="MTT847" s="14"/>
      <c r="MTU847" s="14"/>
      <c r="MTV847" s="14"/>
      <c r="MTW847" s="14"/>
      <c r="MTX847" s="14"/>
      <c r="MTY847" s="14"/>
      <c r="MTZ847" s="14"/>
      <c r="MUA847" s="14"/>
      <c r="MUB847" s="14"/>
      <c r="MUC847" s="14"/>
      <c r="MUD847" s="14"/>
      <c r="MUE847" s="14"/>
      <c r="MUF847" s="14"/>
      <c r="MUG847" s="14"/>
      <c r="MUH847" s="14"/>
      <c r="MUI847" s="14"/>
      <c r="MUJ847" s="14"/>
      <c r="MUK847" s="14"/>
      <c r="MUL847" s="14"/>
      <c r="MUM847" s="14"/>
      <c r="MUN847" s="14"/>
      <c r="MUO847" s="14"/>
      <c r="MUP847" s="14"/>
      <c r="MUQ847" s="14"/>
      <c r="MUR847" s="14"/>
      <c r="MUS847" s="14"/>
      <c r="MUT847" s="14"/>
      <c r="MUU847" s="14"/>
      <c r="MUV847" s="14"/>
      <c r="MUW847" s="14"/>
      <c r="MUX847" s="14"/>
      <c r="MUY847" s="14"/>
      <c r="MUZ847" s="14"/>
      <c r="MVA847" s="14"/>
      <c r="MVB847" s="14"/>
      <c r="MVC847" s="14"/>
      <c r="MVD847" s="14"/>
      <c r="MVE847" s="14"/>
      <c r="MVF847" s="14"/>
      <c r="MVG847" s="14"/>
      <c r="MVH847" s="14"/>
      <c r="MVI847" s="14"/>
      <c r="MVJ847" s="14"/>
      <c r="MVK847" s="14"/>
      <c r="MVL847" s="14"/>
      <c r="MVM847" s="14"/>
      <c r="MVN847" s="14"/>
      <c r="MVO847" s="14"/>
      <c r="MVP847" s="14"/>
      <c r="MVQ847" s="14"/>
      <c r="MVR847" s="14"/>
      <c r="MVS847" s="14"/>
      <c r="MVT847" s="14"/>
      <c r="MVU847" s="14"/>
      <c r="MVV847" s="14"/>
      <c r="MVW847" s="14"/>
      <c r="MVX847" s="14"/>
      <c r="MVY847" s="14"/>
      <c r="MVZ847" s="14"/>
      <c r="MWA847" s="14"/>
      <c r="MWB847" s="14"/>
      <c r="MWC847" s="14"/>
      <c r="MWD847" s="14"/>
      <c r="MWE847" s="14"/>
      <c r="MWF847" s="14"/>
      <c r="MWG847" s="14"/>
      <c r="MWH847" s="14"/>
      <c r="MWI847" s="14"/>
      <c r="MWJ847" s="14"/>
      <c r="MWK847" s="14"/>
      <c r="MWL847" s="14"/>
      <c r="MWM847" s="14"/>
      <c r="MWN847" s="14"/>
      <c r="MWO847" s="14"/>
      <c r="MWP847" s="14"/>
      <c r="MWQ847" s="14"/>
      <c r="MWR847" s="14"/>
      <c r="MWS847" s="14"/>
      <c r="MWT847" s="14"/>
      <c r="MWU847" s="14"/>
      <c r="MWV847" s="14"/>
      <c r="MWW847" s="14"/>
      <c r="MWX847" s="14"/>
      <c r="MWY847" s="14"/>
      <c r="MWZ847" s="14"/>
      <c r="MXA847" s="14"/>
      <c r="MXB847" s="14"/>
      <c r="MXC847" s="14"/>
      <c r="MXD847" s="14"/>
      <c r="MXE847" s="14"/>
      <c r="MXF847" s="14"/>
      <c r="MXG847" s="14"/>
      <c r="MXH847" s="14"/>
      <c r="MXI847" s="14"/>
      <c r="MXJ847" s="14"/>
      <c r="MXK847" s="14"/>
      <c r="MXL847" s="14"/>
      <c r="MXM847" s="14"/>
      <c r="MXN847" s="14"/>
      <c r="MXO847" s="14"/>
      <c r="MXP847" s="14"/>
      <c r="MXQ847" s="14"/>
      <c r="MXR847" s="14"/>
      <c r="MXS847" s="14"/>
      <c r="MXT847" s="14"/>
      <c r="MXU847" s="14"/>
      <c r="MXV847" s="14"/>
      <c r="MXW847" s="14"/>
      <c r="MXX847" s="14"/>
      <c r="MXY847" s="14"/>
      <c r="MXZ847" s="14"/>
      <c r="MYA847" s="14"/>
      <c r="MYB847" s="14"/>
      <c r="MYC847" s="14"/>
      <c r="MYD847" s="14"/>
      <c r="MYE847" s="14"/>
      <c r="MYF847" s="14"/>
      <c r="MYG847" s="14"/>
      <c r="MYH847" s="14"/>
      <c r="MYI847" s="14"/>
      <c r="MYJ847" s="14"/>
      <c r="MYK847" s="14"/>
      <c r="MYL847" s="14"/>
      <c r="MYM847" s="14"/>
      <c r="MYN847" s="14"/>
      <c r="MYO847" s="14"/>
      <c r="MYP847" s="14"/>
      <c r="MYQ847" s="14"/>
      <c r="MYR847" s="14"/>
      <c r="MYS847" s="14"/>
      <c r="MYT847" s="14"/>
      <c r="MYU847" s="14"/>
      <c r="MYV847" s="14"/>
      <c r="MYW847" s="14"/>
      <c r="MYX847" s="14"/>
      <c r="MYY847" s="14"/>
      <c r="MYZ847" s="14"/>
      <c r="MZA847" s="14"/>
      <c r="MZB847" s="14"/>
      <c r="MZC847" s="14"/>
      <c r="MZD847" s="14"/>
      <c r="MZE847" s="14"/>
      <c r="MZF847" s="14"/>
      <c r="MZG847" s="14"/>
      <c r="MZH847" s="14"/>
      <c r="MZI847" s="14"/>
      <c r="MZJ847" s="14"/>
      <c r="MZK847" s="14"/>
      <c r="MZL847" s="14"/>
      <c r="MZM847" s="14"/>
      <c r="MZN847" s="14"/>
      <c r="MZO847" s="14"/>
      <c r="MZP847" s="14"/>
      <c r="MZQ847" s="14"/>
      <c r="MZR847" s="14"/>
      <c r="MZS847" s="14"/>
      <c r="MZT847" s="14"/>
      <c r="MZU847" s="14"/>
      <c r="MZV847" s="14"/>
      <c r="MZW847" s="14"/>
      <c r="MZX847" s="14"/>
      <c r="MZY847" s="14"/>
      <c r="MZZ847" s="14"/>
      <c r="NAA847" s="14"/>
      <c r="NAB847" s="14"/>
      <c r="NAC847" s="14"/>
      <c r="NAD847" s="14"/>
      <c r="NAE847" s="14"/>
      <c r="NAF847" s="14"/>
      <c r="NAG847" s="14"/>
      <c r="NAH847" s="14"/>
      <c r="NAI847" s="14"/>
      <c r="NAJ847" s="14"/>
      <c r="NAK847" s="14"/>
      <c r="NAL847" s="14"/>
      <c r="NAM847" s="14"/>
      <c r="NAN847" s="14"/>
      <c r="NAO847" s="14"/>
      <c r="NAP847" s="14"/>
      <c r="NAQ847" s="14"/>
      <c r="NAR847" s="14"/>
      <c r="NAS847" s="14"/>
      <c r="NAT847" s="14"/>
      <c r="NAU847" s="14"/>
      <c r="NAV847" s="14"/>
      <c r="NAW847" s="14"/>
      <c r="NAX847" s="14"/>
      <c r="NAY847" s="14"/>
      <c r="NAZ847" s="14"/>
      <c r="NBA847" s="14"/>
      <c r="NBB847" s="14"/>
      <c r="NBC847" s="14"/>
      <c r="NBD847" s="14"/>
      <c r="NBE847" s="14"/>
      <c r="NBF847" s="14"/>
      <c r="NBG847" s="14"/>
      <c r="NBH847" s="14"/>
      <c r="NBI847" s="14"/>
      <c r="NBJ847" s="14"/>
      <c r="NBK847" s="14"/>
      <c r="NBL847" s="14"/>
      <c r="NBM847" s="14"/>
      <c r="NBN847" s="14"/>
      <c r="NBO847" s="14"/>
      <c r="NBP847" s="14"/>
      <c r="NBQ847" s="14"/>
      <c r="NBR847" s="14"/>
      <c r="NBS847" s="14"/>
      <c r="NBT847" s="14"/>
      <c r="NBU847" s="14"/>
      <c r="NBV847" s="14"/>
      <c r="NBW847" s="14"/>
      <c r="NBX847" s="14"/>
      <c r="NBY847" s="14"/>
      <c r="NBZ847" s="14"/>
      <c r="NCA847" s="14"/>
      <c r="NCB847" s="14"/>
      <c r="NCC847" s="14"/>
      <c r="NCD847" s="14"/>
      <c r="NCE847" s="14"/>
      <c r="NCF847" s="14"/>
      <c r="NCG847" s="14"/>
      <c r="NCH847" s="14"/>
      <c r="NCI847" s="14"/>
      <c r="NCJ847" s="14"/>
      <c r="NCK847" s="14"/>
      <c r="NCL847" s="14"/>
      <c r="NCM847" s="14"/>
      <c r="NCN847" s="14"/>
      <c r="NCO847" s="14"/>
      <c r="NCP847" s="14"/>
      <c r="NCQ847" s="14"/>
      <c r="NCR847" s="14"/>
      <c r="NCS847" s="14"/>
      <c r="NCT847" s="14"/>
      <c r="NCU847" s="14"/>
      <c r="NCV847" s="14"/>
      <c r="NCW847" s="14"/>
      <c r="NCX847" s="14"/>
      <c r="NCY847" s="14"/>
      <c r="NCZ847" s="14"/>
      <c r="NDA847" s="14"/>
      <c r="NDB847" s="14"/>
      <c r="NDC847" s="14"/>
      <c r="NDD847" s="14"/>
      <c r="NDE847" s="14"/>
      <c r="NDF847" s="14"/>
      <c r="NDG847" s="14"/>
      <c r="NDH847" s="14"/>
      <c r="NDI847" s="14"/>
      <c r="NDJ847" s="14"/>
      <c r="NDK847" s="14"/>
      <c r="NDL847" s="14"/>
      <c r="NDM847" s="14"/>
      <c r="NDN847" s="14"/>
      <c r="NDO847" s="14"/>
      <c r="NDP847" s="14"/>
      <c r="NDQ847" s="14"/>
      <c r="NDR847" s="14"/>
      <c r="NDS847" s="14"/>
      <c r="NDT847" s="14"/>
      <c r="NDU847" s="14"/>
      <c r="NDV847" s="14"/>
      <c r="NDW847" s="14"/>
      <c r="NDX847" s="14"/>
      <c r="NDY847" s="14"/>
      <c r="NDZ847" s="14"/>
      <c r="NEA847" s="14"/>
      <c r="NEB847" s="14"/>
      <c r="NEC847" s="14"/>
      <c r="NED847" s="14"/>
      <c r="NEE847" s="14"/>
      <c r="NEF847" s="14"/>
      <c r="NEG847" s="14"/>
      <c r="NEH847" s="14"/>
      <c r="NEI847" s="14"/>
      <c r="NEJ847" s="14"/>
      <c r="NEK847" s="14"/>
      <c r="NEL847" s="14"/>
      <c r="NEM847" s="14"/>
      <c r="NEN847" s="14"/>
      <c r="NEO847" s="14"/>
      <c r="NEP847" s="14"/>
      <c r="NEQ847" s="14"/>
      <c r="NER847" s="14"/>
      <c r="NES847" s="14"/>
      <c r="NET847" s="14"/>
      <c r="NEU847" s="14"/>
      <c r="NEV847" s="14"/>
      <c r="NEW847" s="14"/>
      <c r="NEX847" s="14"/>
      <c r="NEY847" s="14"/>
      <c r="NEZ847" s="14"/>
      <c r="NFA847" s="14"/>
      <c r="NFB847" s="14"/>
      <c r="NFC847" s="14"/>
      <c r="NFD847" s="14"/>
      <c r="NFE847" s="14"/>
      <c r="NFF847" s="14"/>
      <c r="NFG847" s="14"/>
      <c r="NFH847" s="14"/>
      <c r="NFI847" s="14"/>
      <c r="NFJ847" s="14"/>
      <c r="NFK847" s="14"/>
      <c r="NFL847" s="14"/>
      <c r="NFM847" s="14"/>
      <c r="NFN847" s="14"/>
      <c r="NFO847" s="14"/>
      <c r="NFP847" s="14"/>
      <c r="NFQ847" s="14"/>
      <c r="NFR847" s="14"/>
      <c r="NFS847" s="14"/>
      <c r="NFT847" s="14"/>
      <c r="NFU847" s="14"/>
      <c r="NFV847" s="14"/>
      <c r="NFW847" s="14"/>
      <c r="NFX847" s="14"/>
      <c r="NFY847" s="14"/>
      <c r="NFZ847" s="14"/>
      <c r="NGA847" s="14"/>
      <c r="NGB847" s="14"/>
      <c r="NGC847" s="14"/>
      <c r="NGD847" s="14"/>
      <c r="NGE847" s="14"/>
      <c r="NGF847" s="14"/>
      <c r="NGG847" s="14"/>
      <c r="NGH847" s="14"/>
      <c r="NGI847" s="14"/>
      <c r="NGJ847" s="14"/>
      <c r="NGK847" s="14"/>
      <c r="NGL847" s="14"/>
      <c r="NGM847" s="14"/>
      <c r="NGN847" s="14"/>
      <c r="NGO847" s="14"/>
      <c r="NGP847" s="14"/>
      <c r="NGQ847" s="14"/>
      <c r="NGR847" s="14"/>
      <c r="NGS847" s="14"/>
      <c r="NGT847" s="14"/>
      <c r="NGU847" s="14"/>
      <c r="NGV847" s="14"/>
      <c r="NGW847" s="14"/>
      <c r="NGX847" s="14"/>
      <c r="NGY847" s="14"/>
      <c r="NGZ847" s="14"/>
      <c r="NHA847" s="14"/>
      <c r="NHB847" s="14"/>
      <c r="NHC847" s="14"/>
      <c r="NHD847" s="14"/>
      <c r="NHE847" s="14"/>
      <c r="NHF847" s="14"/>
      <c r="NHG847" s="14"/>
      <c r="NHH847" s="14"/>
      <c r="NHI847" s="14"/>
      <c r="NHJ847" s="14"/>
      <c r="NHK847" s="14"/>
      <c r="NHL847" s="14"/>
      <c r="NHM847" s="14"/>
      <c r="NHN847" s="14"/>
      <c r="NHO847" s="14"/>
      <c r="NHP847" s="14"/>
      <c r="NHQ847" s="14"/>
      <c r="NHR847" s="14"/>
      <c r="NHS847" s="14"/>
      <c r="NHT847" s="14"/>
      <c r="NHU847" s="14"/>
      <c r="NHV847" s="14"/>
      <c r="NHW847" s="14"/>
      <c r="NHX847" s="14"/>
      <c r="NHY847" s="14"/>
      <c r="NHZ847" s="14"/>
      <c r="NIA847" s="14"/>
      <c r="NIB847" s="14"/>
      <c r="NIC847" s="14"/>
      <c r="NID847" s="14"/>
      <c r="NIE847" s="14"/>
      <c r="NIF847" s="14"/>
      <c r="NIG847" s="14"/>
      <c r="NIH847" s="14"/>
      <c r="NII847" s="14"/>
      <c r="NIJ847" s="14"/>
      <c r="NIK847" s="14"/>
      <c r="NIL847" s="14"/>
      <c r="NIM847" s="14"/>
      <c r="NIN847" s="14"/>
      <c r="NIO847" s="14"/>
      <c r="NIP847" s="14"/>
      <c r="NIQ847" s="14"/>
      <c r="NIR847" s="14"/>
      <c r="NIS847" s="14"/>
      <c r="NIT847" s="14"/>
      <c r="NIU847" s="14"/>
      <c r="NIV847" s="14"/>
      <c r="NIW847" s="14"/>
      <c r="NIX847" s="14"/>
      <c r="NIY847" s="14"/>
      <c r="NIZ847" s="14"/>
      <c r="NJA847" s="14"/>
      <c r="NJB847" s="14"/>
      <c r="NJC847" s="14"/>
      <c r="NJD847" s="14"/>
      <c r="NJE847" s="14"/>
      <c r="NJF847" s="14"/>
      <c r="NJG847" s="14"/>
      <c r="NJH847" s="14"/>
      <c r="NJI847" s="14"/>
      <c r="NJJ847" s="14"/>
      <c r="NJK847" s="14"/>
      <c r="NJL847" s="14"/>
      <c r="NJM847" s="14"/>
      <c r="NJN847" s="14"/>
      <c r="NJO847" s="14"/>
      <c r="NJP847" s="14"/>
      <c r="NJQ847" s="14"/>
      <c r="NJR847" s="14"/>
      <c r="NJS847" s="14"/>
      <c r="NJT847" s="14"/>
      <c r="NJU847" s="14"/>
      <c r="NJV847" s="14"/>
      <c r="NJW847" s="14"/>
      <c r="NJX847" s="14"/>
      <c r="NJY847" s="14"/>
      <c r="NJZ847" s="14"/>
      <c r="NKA847" s="14"/>
      <c r="NKB847" s="14"/>
      <c r="NKC847" s="14"/>
      <c r="NKD847" s="14"/>
      <c r="NKE847" s="14"/>
      <c r="NKF847" s="14"/>
      <c r="NKG847" s="14"/>
      <c r="NKH847" s="14"/>
      <c r="NKI847" s="14"/>
      <c r="NKJ847" s="14"/>
      <c r="NKK847" s="14"/>
      <c r="NKL847" s="14"/>
      <c r="NKM847" s="14"/>
      <c r="NKN847" s="14"/>
      <c r="NKO847" s="14"/>
      <c r="NKP847" s="14"/>
      <c r="NKQ847" s="14"/>
      <c r="NKR847" s="14"/>
      <c r="NKS847" s="14"/>
      <c r="NKT847" s="14"/>
      <c r="NKU847" s="14"/>
      <c r="NKV847" s="14"/>
      <c r="NKW847" s="14"/>
      <c r="NKX847" s="14"/>
      <c r="NKY847" s="14"/>
      <c r="NKZ847" s="14"/>
      <c r="NLA847" s="14"/>
      <c r="NLB847" s="14"/>
      <c r="NLC847" s="14"/>
      <c r="NLD847" s="14"/>
      <c r="NLE847" s="14"/>
      <c r="NLF847" s="14"/>
      <c r="NLG847" s="14"/>
      <c r="NLH847" s="14"/>
      <c r="NLI847" s="14"/>
      <c r="NLJ847" s="14"/>
      <c r="NLK847" s="14"/>
      <c r="NLL847" s="14"/>
      <c r="NLM847" s="14"/>
      <c r="NLN847" s="14"/>
      <c r="NLO847" s="14"/>
      <c r="NLP847" s="14"/>
      <c r="NLQ847" s="14"/>
      <c r="NLR847" s="14"/>
      <c r="NLS847" s="14"/>
      <c r="NLT847" s="14"/>
      <c r="NLU847" s="14"/>
      <c r="NLV847" s="14"/>
      <c r="NLW847" s="14"/>
      <c r="NLX847" s="14"/>
      <c r="NLY847" s="14"/>
      <c r="NLZ847" s="14"/>
      <c r="NMA847" s="14"/>
      <c r="NMB847" s="14"/>
      <c r="NMC847" s="14"/>
      <c r="NMD847" s="14"/>
      <c r="NME847" s="14"/>
      <c r="NMF847" s="14"/>
      <c r="NMG847" s="14"/>
      <c r="NMH847" s="14"/>
      <c r="NMI847" s="14"/>
      <c r="NMJ847" s="14"/>
      <c r="NMK847" s="14"/>
      <c r="NML847" s="14"/>
      <c r="NMM847" s="14"/>
      <c r="NMN847" s="14"/>
      <c r="NMO847" s="14"/>
      <c r="NMP847" s="14"/>
      <c r="NMQ847" s="14"/>
      <c r="NMR847" s="14"/>
      <c r="NMS847" s="14"/>
      <c r="NMT847" s="14"/>
      <c r="NMU847" s="14"/>
      <c r="NMV847" s="14"/>
      <c r="NMW847" s="14"/>
      <c r="NMX847" s="14"/>
      <c r="NMY847" s="14"/>
      <c r="NMZ847" s="14"/>
      <c r="NNA847" s="14"/>
      <c r="NNB847" s="14"/>
      <c r="NNC847" s="14"/>
      <c r="NND847" s="14"/>
      <c r="NNE847" s="14"/>
      <c r="NNF847" s="14"/>
      <c r="NNG847" s="14"/>
      <c r="NNH847" s="14"/>
      <c r="NNI847" s="14"/>
      <c r="NNJ847" s="14"/>
      <c r="NNK847" s="14"/>
      <c r="NNL847" s="14"/>
      <c r="NNM847" s="14"/>
      <c r="NNN847" s="14"/>
      <c r="NNO847" s="14"/>
      <c r="NNP847" s="14"/>
      <c r="NNQ847" s="14"/>
      <c r="NNR847" s="14"/>
      <c r="NNS847" s="14"/>
      <c r="NNT847" s="14"/>
      <c r="NNU847" s="14"/>
      <c r="NNV847" s="14"/>
      <c r="NNW847" s="14"/>
      <c r="NNX847" s="14"/>
      <c r="NNY847" s="14"/>
      <c r="NNZ847" s="14"/>
      <c r="NOA847" s="14"/>
      <c r="NOB847" s="14"/>
      <c r="NOC847" s="14"/>
      <c r="NOD847" s="14"/>
      <c r="NOE847" s="14"/>
      <c r="NOF847" s="14"/>
      <c r="NOG847" s="14"/>
      <c r="NOH847" s="14"/>
      <c r="NOI847" s="14"/>
      <c r="NOJ847" s="14"/>
      <c r="NOK847" s="14"/>
      <c r="NOL847" s="14"/>
      <c r="NOM847" s="14"/>
      <c r="NON847" s="14"/>
      <c r="NOO847" s="14"/>
      <c r="NOP847" s="14"/>
      <c r="NOQ847" s="14"/>
      <c r="NOR847" s="14"/>
      <c r="NOS847" s="14"/>
      <c r="NOT847" s="14"/>
      <c r="NOU847" s="14"/>
      <c r="NOV847" s="14"/>
      <c r="NOW847" s="14"/>
      <c r="NOX847" s="14"/>
      <c r="NOY847" s="14"/>
      <c r="NOZ847" s="14"/>
      <c r="NPA847" s="14"/>
      <c r="NPB847" s="14"/>
      <c r="NPC847" s="14"/>
      <c r="NPD847" s="14"/>
      <c r="NPE847" s="14"/>
      <c r="NPF847" s="14"/>
      <c r="NPG847" s="14"/>
      <c r="NPH847" s="14"/>
      <c r="NPI847" s="14"/>
      <c r="NPJ847" s="14"/>
      <c r="NPK847" s="14"/>
      <c r="NPL847" s="14"/>
      <c r="NPM847" s="14"/>
      <c r="NPN847" s="14"/>
      <c r="NPO847" s="14"/>
      <c r="NPP847" s="14"/>
      <c r="NPQ847" s="14"/>
      <c r="NPR847" s="14"/>
      <c r="NPS847" s="14"/>
      <c r="NPT847" s="14"/>
      <c r="NPU847" s="14"/>
      <c r="NPV847" s="14"/>
      <c r="NPW847" s="14"/>
      <c r="NPX847" s="14"/>
      <c r="NPY847" s="14"/>
      <c r="NPZ847" s="14"/>
      <c r="NQA847" s="14"/>
      <c r="NQB847" s="14"/>
      <c r="NQC847" s="14"/>
      <c r="NQD847" s="14"/>
      <c r="NQE847" s="14"/>
      <c r="NQF847" s="14"/>
      <c r="NQG847" s="14"/>
      <c r="NQH847" s="14"/>
      <c r="NQI847" s="14"/>
      <c r="NQJ847" s="14"/>
      <c r="NQK847" s="14"/>
      <c r="NQL847" s="14"/>
      <c r="NQM847" s="14"/>
      <c r="NQN847" s="14"/>
      <c r="NQO847" s="14"/>
      <c r="NQP847" s="14"/>
      <c r="NQQ847" s="14"/>
      <c r="NQR847" s="14"/>
      <c r="NQS847" s="14"/>
      <c r="NQT847" s="14"/>
      <c r="NQU847" s="14"/>
      <c r="NQV847" s="14"/>
      <c r="NQW847" s="14"/>
      <c r="NQX847" s="14"/>
      <c r="NQY847" s="14"/>
      <c r="NQZ847" s="14"/>
      <c r="NRA847" s="14"/>
      <c r="NRB847" s="14"/>
      <c r="NRC847" s="14"/>
      <c r="NRD847" s="14"/>
      <c r="NRE847" s="14"/>
      <c r="NRF847" s="14"/>
      <c r="NRG847" s="14"/>
      <c r="NRH847" s="14"/>
      <c r="NRI847" s="14"/>
      <c r="NRJ847" s="14"/>
      <c r="NRK847" s="14"/>
      <c r="NRL847" s="14"/>
      <c r="NRM847" s="14"/>
      <c r="NRN847" s="14"/>
      <c r="NRO847" s="14"/>
      <c r="NRP847" s="14"/>
      <c r="NRQ847" s="14"/>
      <c r="NRR847" s="14"/>
      <c r="NRS847" s="14"/>
      <c r="NRT847" s="14"/>
      <c r="NRU847" s="14"/>
      <c r="NRV847" s="14"/>
      <c r="NRW847" s="14"/>
      <c r="NRX847" s="14"/>
      <c r="NRY847" s="14"/>
      <c r="NRZ847" s="14"/>
      <c r="NSA847" s="14"/>
      <c r="NSB847" s="14"/>
      <c r="NSC847" s="14"/>
      <c r="NSD847" s="14"/>
      <c r="NSE847" s="14"/>
      <c r="NSF847" s="14"/>
      <c r="NSG847" s="14"/>
      <c r="NSH847" s="14"/>
      <c r="NSI847" s="14"/>
      <c r="NSJ847" s="14"/>
      <c r="NSK847" s="14"/>
      <c r="NSL847" s="14"/>
      <c r="NSM847" s="14"/>
      <c r="NSN847" s="14"/>
      <c r="NSO847" s="14"/>
      <c r="NSP847" s="14"/>
      <c r="NSQ847" s="14"/>
      <c r="NSR847" s="14"/>
      <c r="NSS847" s="14"/>
      <c r="NST847" s="14"/>
      <c r="NSU847" s="14"/>
      <c r="NSV847" s="14"/>
      <c r="NSW847" s="14"/>
      <c r="NSX847" s="14"/>
      <c r="NSY847" s="14"/>
      <c r="NSZ847" s="14"/>
      <c r="NTA847" s="14"/>
      <c r="NTB847" s="14"/>
      <c r="NTC847" s="14"/>
      <c r="NTD847" s="14"/>
      <c r="NTE847" s="14"/>
      <c r="NTF847" s="14"/>
      <c r="NTG847" s="14"/>
      <c r="NTH847" s="14"/>
      <c r="NTI847" s="14"/>
      <c r="NTJ847" s="14"/>
      <c r="NTK847" s="14"/>
      <c r="NTL847" s="14"/>
      <c r="NTM847" s="14"/>
      <c r="NTN847" s="14"/>
      <c r="NTO847" s="14"/>
      <c r="NTP847" s="14"/>
      <c r="NTQ847" s="14"/>
      <c r="NTR847" s="14"/>
      <c r="NTS847" s="14"/>
      <c r="NTT847" s="14"/>
      <c r="NTU847" s="14"/>
      <c r="NTV847" s="14"/>
      <c r="NTW847" s="14"/>
      <c r="NTX847" s="14"/>
      <c r="NTY847" s="14"/>
      <c r="NTZ847" s="14"/>
      <c r="NUA847" s="14"/>
      <c r="NUB847" s="14"/>
      <c r="NUC847" s="14"/>
      <c r="NUD847" s="14"/>
      <c r="NUE847" s="14"/>
      <c r="NUF847" s="14"/>
      <c r="NUG847" s="14"/>
      <c r="NUH847" s="14"/>
      <c r="NUI847" s="14"/>
      <c r="NUJ847" s="14"/>
      <c r="NUK847" s="14"/>
      <c r="NUL847" s="14"/>
      <c r="NUM847" s="14"/>
      <c r="NUN847" s="14"/>
      <c r="NUO847" s="14"/>
      <c r="NUP847" s="14"/>
      <c r="NUQ847" s="14"/>
      <c r="NUR847" s="14"/>
      <c r="NUS847" s="14"/>
      <c r="NUT847" s="14"/>
      <c r="NUU847" s="14"/>
      <c r="NUV847" s="14"/>
      <c r="NUW847" s="14"/>
      <c r="NUX847" s="14"/>
      <c r="NUY847" s="14"/>
      <c r="NUZ847" s="14"/>
      <c r="NVA847" s="14"/>
      <c r="NVB847" s="14"/>
      <c r="NVC847" s="14"/>
      <c r="NVD847" s="14"/>
      <c r="NVE847" s="14"/>
      <c r="NVF847" s="14"/>
      <c r="NVG847" s="14"/>
      <c r="NVH847" s="14"/>
      <c r="NVI847" s="14"/>
      <c r="NVJ847" s="14"/>
      <c r="NVK847" s="14"/>
      <c r="NVL847" s="14"/>
      <c r="NVM847" s="14"/>
      <c r="NVN847" s="14"/>
      <c r="NVO847" s="14"/>
      <c r="NVP847" s="14"/>
      <c r="NVQ847" s="14"/>
      <c r="NVR847" s="14"/>
      <c r="NVS847" s="14"/>
      <c r="NVT847" s="14"/>
      <c r="NVU847" s="14"/>
      <c r="NVV847" s="14"/>
      <c r="NVW847" s="14"/>
      <c r="NVX847" s="14"/>
      <c r="NVY847" s="14"/>
      <c r="NVZ847" s="14"/>
      <c r="NWA847" s="14"/>
      <c r="NWB847" s="14"/>
      <c r="NWC847" s="14"/>
      <c r="NWD847" s="14"/>
      <c r="NWE847" s="14"/>
      <c r="NWF847" s="14"/>
      <c r="NWG847" s="14"/>
      <c r="NWH847" s="14"/>
      <c r="NWI847" s="14"/>
      <c r="NWJ847" s="14"/>
      <c r="NWK847" s="14"/>
      <c r="NWL847" s="14"/>
      <c r="NWM847" s="14"/>
      <c r="NWN847" s="14"/>
      <c r="NWO847" s="14"/>
      <c r="NWP847" s="14"/>
      <c r="NWQ847" s="14"/>
      <c r="NWR847" s="14"/>
      <c r="NWS847" s="14"/>
      <c r="NWT847" s="14"/>
      <c r="NWU847" s="14"/>
      <c r="NWV847" s="14"/>
      <c r="NWW847" s="14"/>
      <c r="NWX847" s="14"/>
      <c r="NWY847" s="14"/>
      <c r="NWZ847" s="14"/>
      <c r="NXA847" s="14"/>
      <c r="NXB847" s="14"/>
      <c r="NXC847" s="14"/>
      <c r="NXD847" s="14"/>
      <c r="NXE847" s="14"/>
      <c r="NXF847" s="14"/>
      <c r="NXG847" s="14"/>
      <c r="NXH847" s="14"/>
      <c r="NXI847" s="14"/>
      <c r="NXJ847" s="14"/>
      <c r="NXK847" s="14"/>
      <c r="NXL847" s="14"/>
      <c r="NXM847" s="14"/>
      <c r="NXN847" s="14"/>
      <c r="NXO847" s="14"/>
      <c r="NXP847" s="14"/>
      <c r="NXQ847" s="14"/>
      <c r="NXR847" s="14"/>
      <c r="NXS847" s="14"/>
      <c r="NXT847" s="14"/>
      <c r="NXU847" s="14"/>
      <c r="NXV847" s="14"/>
      <c r="NXW847" s="14"/>
      <c r="NXX847" s="14"/>
      <c r="NXY847" s="14"/>
      <c r="NXZ847" s="14"/>
      <c r="NYA847" s="14"/>
      <c r="NYB847" s="14"/>
      <c r="NYC847" s="14"/>
      <c r="NYD847" s="14"/>
      <c r="NYE847" s="14"/>
      <c r="NYF847" s="14"/>
      <c r="NYG847" s="14"/>
      <c r="NYH847" s="14"/>
      <c r="NYI847" s="14"/>
      <c r="NYJ847" s="14"/>
      <c r="NYK847" s="14"/>
      <c r="NYL847" s="14"/>
      <c r="NYM847" s="14"/>
      <c r="NYN847" s="14"/>
      <c r="NYO847" s="14"/>
      <c r="NYP847" s="14"/>
      <c r="NYQ847" s="14"/>
      <c r="NYR847" s="14"/>
      <c r="NYS847" s="14"/>
      <c r="NYT847" s="14"/>
      <c r="NYU847" s="14"/>
      <c r="NYV847" s="14"/>
      <c r="NYW847" s="14"/>
      <c r="NYX847" s="14"/>
      <c r="NYY847" s="14"/>
      <c r="NYZ847" s="14"/>
      <c r="NZA847" s="14"/>
      <c r="NZB847" s="14"/>
      <c r="NZC847" s="14"/>
      <c r="NZD847" s="14"/>
      <c r="NZE847" s="14"/>
      <c r="NZF847" s="14"/>
      <c r="NZG847" s="14"/>
      <c r="NZH847" s="14"/>
      <c r="NZI847" s="14"/>
      <c r="NZJ847" s="14"/>
      <c r="NZK847" s="14"/>
      <c r="NZL847" s="14"/>
      <c r="NZM847" s="14"/>
      <c r="NZN847" s="14"/>
      <c r="NZO847" s="14"/>
      <c r="NZP847" s="14"/>
      <c r="NZQ847" s="14"/>
      <c r="NZR847" s="14"/>
      <c r="NZS847" s="14"/>
      <c r="NZT847" s="14"/>
      <c r="NZU847" s="14"/>
      <c r="NZV847" s="14"/>
      <c r="NZW847" s="14"/>
      <c r="NZX847" s="14"/>
      <c r="NZY847" s="14"/>
      <c r="NZZ847" s="14"/>
      <c r="OAA847" s="14"/>
      <c r="OAB847" s="14"/>
      <c r="OAC847" s="14"/>
      <c r="OAD847" s="14"/>
      <c r="OAE847" s="14"/>
      <c r="OAF847" s="14"/>
      <c r="OAG847" s="14"/>
      <c r="OAH847" s="14"/>
      <c r="OAI847" s="14"/>
      <c r="OAJ847" s="14"/>
      <c r="OAK847" s="14"/>
      <c r="OAL847" s="14"/>
      <c r="OAM847" s="14"/>
      <c r="OAN847" s="14"/>
      <c r="OAO847" s="14"/>
      <c r="OAP847" s="14"/>
      <c r="OAQ847" s="14"/>
      <c r="OAR847" s="14"/>
      <c r="OAS847" s="14"/>
      <c r="OAT847" s="14"/>
      <c r="OAU847" s="14"/>
      <c r="OAV847" s="14"/>
      <c r="OAW847" s="14"/>
      <c r="OAX847" s="14"/>
      <c r="OAY847" s="14"/>
      <c r="OAZ847" s="14"/>
      <c r="OBA847" s="14"/>
      <c r="OBB847" s="14"/>
      <c r="OBC847" s="14"/>
      <c r="OBD847" s="14"/>
      <c r="OBE847" s="14"/>
      <c r="OBF847" s="14"/>
      <c r="OBG847" s="14"/>
      <c r="OBH847" s="14"/>
      <c r="OBI847" s="14"/>
      <c r="OBJ847" s="14"/>
      <c r="OBK847" s="14"/>
      <c r="OBL847" s="14"/>
      <c r="OBM847" s="14"/>
      <c r="OBN847" s="14"/>
      <c r="OBO847" s="14"/>
      <c r="OBP847" s="14"/>
      <c r="OBQ847" s="14"/>
      <c r="OBR847" s="14"/>
      <c r="OBS847" s="14"/>
      <c r="OBT847" s="14"/>
      <c r="OBU847" s="14"/>
      <c r="OBV847" s="14"/>
      <c r="OBW847" s="14"/>
      <c r="OBX847" s="14"/>
      <c r="OBY847" s="14"/>
      <c r="OBZ847" s="14"/>
      <c r="OCA847" s="14"/>
      <c r="OCB847" s="14"/>
      <c r="OCC847" s="14"/>
      <c r="OCD847" s="14"/>
      <c r="OCE847" s="14"/>
      <c r="OCF847" s="14"/>
      <c r="OCG847" s="14"/>
      <c r="OCH847" s="14"/>
      <c r="OCI847" s="14"/>
      <c r="OCJ847" s="14"/>
      <c r="OCK847" s="14"/>
      <c r="OCL847" s="14"/>
      <c r="OCM847" s="14"/>
      <c r="OCN847" s="14"/>
      <c r="OCO847" s="14"/>
      <c r="OCP847" s="14"/>
      <c r="OCQ847" s="14"/>
      <c r="OCR847" s="14"/>
      <c r="OCS847" s="14"/>
      <c r="OCT847" s="14"/>
      <c r="OCU847" s="14"/>
      <c r="OCV847" s="14"/>
      <c r="OCW847" s="14"/>
      <c r="OCX847" s="14"/>
      <c r="OCY847" s="14"/>
      <c r="OCZ847" s="14"/>
      <c r="ODA847" s="14"/>
      <c r="ODB847" s="14"/>
      <c r="ODC847" s="14"/>
      <c r="ODD847" s="14"/>
      <c r="ODE847" s="14"/>
      <c r="ODF847" s="14"/>
      <c r="ODG847" s="14"/>
      <c r="ODH847" s="14"/>
      <c r="ODI847" s="14"/>
      <c r="ODJ847" s="14"/>
      <c r="ODK847" s="14"/>
      <c r="ODL847" s="14"/>
      <c r="ODM847" s="14"/>
      <c r="ODN847" s="14"/>
      <c r="ODO847" s="14"/>
      <c r="ODP847" s="14"/>
      <c r="ODQ847" s="14"/>
      <c r="ODR847" s="14"/>
      <c r="ODS847" s="14"/>
      <c r="ODT847" s="14"/>
      <c r="ODU847" s="14"/>
      <c r="ODV847" s="14"/>
      <c r="ODW847" s="14"/>
      <c r="ODX847" s="14"/>
      <c r="ODY847" s="14"/>
      <c r="ODZ847" s="14"/>
      <c r="OEA847" s="14"/>
      <c r="OEB847" s="14"/>
      <c r="OEC847" s="14"/>
      <c r="OED847" s="14"/>
      <c r="OEE847" s="14"/>
      <c r="OEF847" s="14"/>
      <c r="OEG847" s="14"/>
      <c r="OEH847" s="14"/>
      <c r="OEI847" s="14"/>
      <c r="OEJ847" s="14"/>
      <c r="OEK847" s="14"/>
      <c r="OEL847" s="14"/>
      <c r="OEM847" s="14"/>
      <c r="OEN847" s="14"/>
      <c r="OEO847" s="14"/>
      <c r="OEP847" s="14"/>
      <c r="OEQ847" s="14"/>
      <c r="OER847" s="14"/>
      <c r="OES847" s="14"/>
      <c r="OET847" s="14"/>
      <c r="OEU847" s="14"/>
      <c r="OEV847" s="14"/>
      <c r="OEW847" s="14"/>
      <c r="OEX847" s="14"/>
      <c r="OEY847" s="14"/>
      <c r="OEZ847" s="14"/>
      <c r="OFA847" s="14"/>
      <c r="OFB847" s="14"/>
      <c r="OFC847" s="14"/>
      <c r="OFD847" s="14"/>
      <c r="OFE847" s="14"/>
      <c r="OFF847" s="14"/>
      <c r="OFG847" s="14"/>
      <c r="OFH847" s="14"/>
      <c r="OFI847" s="14"/>
      <c r="OFJ847" s="14"/>
      <c r="OFK847" s="14"/>
      <c r="OFL847" s="14"/>
      <c r="OFM847" s="14"/>
      <c r="OFN847" s="14"/>
      <c r="OFO847" s="14"/>
      <c r="OFP847" s="14"/>
      <c r="OFQ847" s="14"/>
      <c r="OFR847" s="14"/>
      <c r="OFS847" s="14"/>
      <c r="OFT847" s="14"/>
      <c r="OFU847" s="14"/>
      <c r="OFV847" s="14"/>
      <c r="OFW847" s="14"/>
      <c r="OFX847" s="14"/>
      <c r="OFY847" s="14"/>
      <c r="OFZ847" s="14"/>
      <c r="OGA847" s="14"/>
      <c r="OGB847" s="14"/>
      <c r="OGC847" s="14"/>
      <c r="OGD847" s="14"/>
      <c r="OGE847" s="14"/>
      <c r="OGF847" s="14"/>
      <c r="OGG847" s="14"/>
      <c r="OGH847" s="14"/>
      <c r="OGI847" s="14"/>
      <c r="OGJ847" s="14"/>
      <c r="OGK847" s="14"/>
      <c r="OGL847" s="14"/>
      <c r="OGM847" s="14"/>
      <c r="OGN847" s="14"/>
      <c r="OGO847" s="14"/>
      <c r="OGP847" s="14"/>
      <c r="OGQ847" s="14"/>
      <c r="OGR847" s="14"/>
      <c r="OGS847" s="14"/>
      <c r="OGT847" s="14"/>
      <c r="OGU847" s="14"/>
      <c r="OGV847" s="14"/>
      <c r="OGW847" s="14"/>
      <c r="OGX847" s="14"/>
      <c r="OGY847" s="14"/>
      <c r="OGZ847" s="14"/>
      <c r="OHA847" s="14"/>
      <c r="OHB847" s="14"/>
      <c r="OHC847" s="14"/>
      <c r="OHD847" s="14"/>
      <c r="OHE847" s="14"/>
      <c r="OHF847" s="14"/>
      <c r="OHG847" s="14"/>
      <c r="OHH847" s="14"/>
      <c r="OHI847" s="14"/>
      <c r="OHJ847" s="14"/>
      <c r="OHK847" s="14"/>
      <c r="OHL847" s="14"/>
      <c r="OHM847" s="14"/>
      <c r="OHN847" s="14"/>
      <c r="OHO847" s="14"/>
      <c r="OHP847" s="14"/>
      <c r="OHQ847" s="14"/>
      <c r="OHR847" s="14"/>
      <c r="OHS847" s="14"/>
      <c r="OHT847" s="14"/>
      <c r="OHU847" s="14"/>
      <c r="OHV847" s="14"/>
      <c r="OHW847" s="14"/>
      <c r="OHX847" s="14"/>
      <c r="OHY847" s="14"/>
      <c r="OHZ847" s="14"/>
      <c r="OIA847" s="14"/>
      <c r="OIB847" s="14"/>
      <c r="OIC847" s="14"/>
      <c r="OID847" s="14"/>
      <c r="OIE847" s="14"/>
      <c r="OIF847" s="14"/>
      <c r="OIG847" s="14"/>
      <c r="OIH847" s="14"/>
      <c r="OII847" s="14"/>
      <c r="OIJ847" s="14"/>
      <c r="OIK847" s="14"/>
      <c r="OIL847" s="14"/>
      <c r="OIM847" s="14"/>
      <c r="OIN847" s="14"/>
      <c r="OIO847" s="14"/>
      <c r="OIP847" s="14"/>
      <c r="OIQ847" s="14"/>
      <c r="OIR847" s="14"/>
      <c r="OIS847" s="14"/>
      <c r="OIT847" s="14"/>
      <c r="OIU847" s="14"/>
      <c r="OIV847" s="14"/>
      <c r="OIW847" s="14"/>
      <c r="OIX847" s="14"/>
      <c r="OIY847" s="14"/>
      <c r="OIZ847" s="14"/>
      <c r="OJA847" s="14"/>
      <c r="OJB847" s="14"/>
      <c r="OJC847" s="14"/>
      <c r="OJD847" s="14"/>
      <c r="OJE847" s="14"/>
      <c r="OJF847" s="14"/>
      <c r="OJG847" s="14"/>
      <c r="OJH847" s="14"/>
      <c r="OJI847" s="14"/>
      <c r="OJJ847" s="14"/>
      <c r="OJK847" s="14"/>
      <c r="OJL847" s="14"/>
      <c r="OJM847" s="14"/>
      <c r="OJN847" s="14"/>
      <c r="OJO847" s="14"/>
      <c r="OJP847" s="14"/>
      <c r="OJQ847" s="14"/>
      <c r="OJR847" s="14"/>
      <c r="OJS847" s="14"/>
      <c r="OJT847" s="14"/>
      <c r="OJU847" s="14"/>
      <c r="OJV847" s="14"/>
      <c r="OJW847" s="14"/>
      <c r="OJX847" s="14"/>
      <c r="OJY847" s="14"/>
      <c r="OJZ847" s="14"/>
      <c r="OKA847" s="14"/>
      <c r="OKB847" s="14"/>
      <c r="OKC847" s="14"/>
      <c r="OKD847" s="14"/>
      <c r="OKE847" s="14"/>
      <c r="OKF847" s="14"/>
      <c r="OKG847" s="14"/>
      <c r="OKH847" s="14"/>
      <c r="OKI847" s="14"/>
      <c r="OKJ847" s="14"/>
      <c r="OKK847" s="14"/>
      <c r="OKL847" s="14"/>
      <c r="OKM847" s="14"/>
      <c r="OKN847" s="14"/>
      <c r="OKO847" s="14"/>
      <c r="OKP847" s="14"/>
      <c r="OKQ847" s="14"/>
      <c r="OKR847" s="14"/>
      <c r="OKS847" s="14"/>
      <c r="OKT847" s="14"/>
      <c r="OKU847" s="14"/>
      <c r="OKV847" s="14"/>
      <c r="OKW847" s="14"/>
      <c r="OKX847" s="14"/>
      <c r="OKY847" s="14"/>
      <c r="OKZ847" s="14"/>
      <c r="OLA847" s="14"/>
      <c r="OLB847" s="14"/>
      <c r="OLC847" s="14"/>
      <c r="OLD847" s="14"/>
      <c r="OLE847" s="14"/>
      <c r="OLF847" s="14"/>
      <c r="OLG847" s="14"/>
      <c r="OLH847" s="14"/>
      <c r="OLI847" s="14"/>
      <c r="OLJ847" s="14"/>
      <c r="OLK847" s="14"/>
      <c r="OLL847" s="14"/>
      <c r="OLM847" s="14"/>
      <c r="OLN847" s="14"/>
      <c r="OLO847" s="14"/>
      <c r="OLP847" s="14"/>
      <c r="OLQ847" s="14"/>
      <c r="OLR847" s="14"/>
      <c r="OLS847" s="14"/>
      <c r="OLT847" s="14"/>
      <c r="OLU847" s="14"/>
      <c r="OLV847" s="14"/>
      <c r="OLW847" s="14"/>
      <c r="OLX847" s="14"/>
      <c r="OLY847" s="14"/>
      <c r="OLZ847" s="14"/>
      <c r="OMA847" s="14"/>
      <c r="OMB847" s="14"/>
      <c r="OMC847" s="14"/>
      <c r="OMD847" s="14"/>
      <c r="OME847" s="14"/>
      <c r="OMF847" s="14"/>
      <c r="OMG847" s="14"/>
      <c r="OMH847" s="14"/>
      <c r="OMI847" s="14"/>
      <c r="OMJ847" s="14"/>
      <c r="OMK847" s="14"/>
      <c r="OML847" s="14"/>
      <c r="OMM847" s="14"/>
      <c r="OMN847" s="14"/>
      <c r="OMO847" s="14"/>
      <c r="OMP847" s="14"/>
      <c r="OMQ847" s="14"/>
      <c r="OMR847" s="14"/>
      <c r="OMS847" s="14"/>
      <c r="OMT847" s="14"/>
      <c r="OMU847" s="14"/>
      <c r="OMV847" s="14"/>
      <c r="OMW847" s="14"/>
      <c r="OMX847" s="14"/>
      <c r="OMY847" s="14"/>
      <c r="OMZ847" s="14"/>
      <c r="ONA847" s="14"/>
      <c r="ONB847" s="14"/>
      <c r="ONC847" s="14"/>
      <c r="OND847" s="14"/>
      <c r="ONE847" s="14"/>
      <c r="ONF847" s="14"/>
      <c r="ONG847" s="14"/>
      <c r="ONH847" s="14"/>
      <c r="ONI847" s="14"/>
      <c r="ONJ847" s="14"/>
      <c r="ONK847" s="14"/>
      <c r="ONL847" s="14"/>
      <c r="ONM847" s="14"/>
      <c r="ONN847" s="14"/>
      <c r="ONO847" s="14"/>
      <c r="ONP847" s="14"/>
      <c r="ONQ847" s="14"/>
      <c r="ONR847" s="14"/>
      <c r="ONS847" s="14"/>
      <c r="ONT847" s="14"/>
      <c r="ONU847" s="14"/>
      <c r="ONV847" s="14"/>
      <c r="ONW847" s="14"/>
      <c r="ONX847" s="14"/>
      <c r="ONY847" s="14"/>
      <c r="ONZ847" s="14"/>
      <c r="OOA847" s="14"/>
      <c r="OOB847" s="14"/>
      <c r="OOC847" s="14"/>
      <c r="OOD847" s="14"/>
      <c r="OOE847" s="14"/>
      <c r="OOF847" s="14"/>
      <c r="OOG847" s="14"/>
      <c r="OOH847" s="14"/>
      <c r="OOI847" s="14"/>
      <c r="OOJ847" s="14"/>
      <c r="OOK847" s="14"/>
      <c r="OOL847" s="14"/>
      <c r="OOM847" s="14"/>
      <c r="OON847" s="14"/>
      <c r="OOO847" s="14"/>
      <c r="OOP847" s="14"/>
      <c r="OOQ847" s="14"/>
      <c r="OOR847" s="14"/>
      <c r="OOS847" s="14"/>
      <c r="OOT847" s="14"/>
      <c r="OOU847" s="14"/>
      <c r="OOV847" s="14"/>
      <c r="OOW847" s="14"/>
      <c r="OOX847" s="14"/>
      <c r="OOY847" s="14"/>
      <c r="OOZ847" s="14"/>
      <c r="OPA847" s="14"/>
      <c r="OPB847" s="14"/>
      <c r="OPC847" s="14"/>
      <c r="OPD847" s="14"/>
      <c r="OPE847" s="14"/>
      <c r="OPF847" s="14"/>
      <c r="OPG847" s="14"/>
      <c r="OPH847" s="14"/>
      <c r="OPI847" s="14"/>
      <c r="OPJ847" s="14"/>
      <c r="OPK847" s="14"/>
      <c r="OPL847" s="14"/>
      <c r="OPM847" s="14"/>
      <c r="OPN847" s="14"/>
      <c r="OPO847" s="14"/>
      <c r="OPP847" s="14"/>
      <c r="OPQ847" s="14"/>
      <c r="OPR847" s="14"/>
      <c r="OPS847" s="14"/>
      <c r="OPT847" s="14"/>
      <c r="OPU847" s="14"/>
      <c r="OPV847" s="14"/>
      <c r="OPW847" s="14"/>
      <c r="OPX847" s="14"/>
      <c r="OPY847" s="14"/>
      <c r="OPZ847" s="14"/>
      <c r="OQA847" s="14"/>
      <c r="OQB847" s="14"/>
      <c r="OQC847" s="14"/>
      <c r="OQD847" s="14"/>
      <c r="OQE847" s="14"/>
      <c r="OQF847" s="14"/>
      <c r="OQG847" s="14"/>
      <c r="OQH847" s="14"/>
      <c r="OQI847" s="14"/>
      <c r="OQJ847" s="14"/>
      <c r="OQK847" s="14"/>
      <c r="OQL847" s="14"/>
      <c r="OQM847" s="14"/>
      <c r="OQN847" s="14"/>
      <c r="OQO847" s="14"/>
      <c r="OQP847" s="14"/>
      <c r="OQQ847" s="14"/>
      <c r="OQR847" s="14"/>
      <c r="OQS847" s="14"/>
      <c r="OQT847" s="14"/>
      <c r="OQU847" s="14"/>
      <c r="OQV847" s="14"/>
      <c r="OQW847" s="14"/>
      <c r="OQX847" s="14"/>
      <c r="OQY847" s="14"/>
      <c r="OQZ847" s="14"/>
      <c r="ORA847" s="14"/>
      <c r="ORB847" s="14"/>
      <c r="ORC847" s="14"/>
      <c r="ORD847" s="14"/>
      <c r="ORE847" s="14"/>
      <c r="ORF847" s="14"/>
      <c r="ORG847" s="14"/>
      <c r="ORH847" s="14"/>
      <c r="ORI847" s="14"/>
      <c r="ORJ847" s="14"/>
      <c r="ORK847" s="14"/>
      <c r="ORL847" s="14"/>
      <c r="ORM847" s="14"/>
      <c r="ORN847" s="14"/>
      <c r="ORO847" s="14"/>
      <c r="ORP847" s="14"/>
      <c r="ORQ847" s="14"/>
      <c r="ORR847" s="14"/>
      <c r="ORS847" s="14"/>
      <c r="ORT847" s="14"/>
      <c r="ORU847" s="14"/>
      <c r="ORV847" s="14"/>
      <c r="ORW847" s="14"/>
      <c r="ORX847" s="14"/>
      <c r="ORY847" s="14"/>
      <c r="ORZ847" s="14"/>
      <c r="OSA847" s="14"/>
      <c r="OSB847" s="14"/>
      <c r="OSC847" s="14"/>
      <c r="OSD847" s="14"/>
      <c r="OSE847" s="14"/>
      <c r="OSF847" s="14"/>
      <c r="OSG847" s="14"/>
      <c r="OSH847" s="14"/>
      <c r="OSI847" s="14"/>
      <c r="OSJ847" s="14"/>
      <c r="OSK847" s="14"/>
      <c r="OSL847" s="14"/>
      <c r="OSM847" s="14"/>
      <c r="OSN847" s="14"/>
      <c r="OSO847" s="14"/>
      <c r="OSP847" s="14"/>
      <c r="OSQ847" s="14"/>
      <c r="OSR847" s="14"/>
      <c r="OSS847" s="14"/>
      <c r="OST847" s="14"/>
      <c r="OSU847" s="14"/>
      <c r="OSV847" s="14"/>
      <c r="OSW847" s="14"/>
      <c r="OSX847" s="14"/>
      <c r="OSY847" s="14"/>
      <c r="OSZ847" s="14"/>
      <c r="OTA847" s="14"/>
      <c r="OTB847" s="14"/>
      <c r="OTC847" s="14"/>
      <c r="OTD847" s="14"/>
      <c r="OTE847" s="14"/>
      <c r="OTF847" s="14"/>
      <c r="OTG847" s="14"/>
      <c r="OTH847" s="14"/>
      <c r="OTI847" s="14"/>
      <c r="OTJ847" s="14"/>
      <c r="OTK847" s="14"/>
      <c r="OTL847" s="14"/>
      <c r="OTM847" s="14"/>
      <c r="OTN847" s="14"/>
      <c r="OTO847" s="14"/>
      <c r="OTP847" s="14"/>
      <c r="OTQ847" s="14"/>
      <c r="OTR847" s="14"/>
      <c r="OTS847" s="14"/>
      <c r="OTT847" s="14"/>
      <c r="OTU847" s="14"/>
      <c r="OTV847" s="14"/>
      <c r="OTW847" s="14"/>
      <c r="OTX847" s="14"/>
      <c r="OTY847" s="14"/>
      <c r="OTZ847" s="14"/>
      <c r="OUA847" s="14"/>
      <c r="OUB847" s="14"/>
      <c r="OUC847" s="14"/>
      <c r="OUD847" s="14"/>
      <c r="OUE847" s="14"/>
      <c r="OUF847" s="14"/>
      <c r="OUG847" s="14"/>
      <c r="OUH847" s="14"/>
      <c r="OUI847" s="14"/>
      <c r="OUJ847" s="14"/>
      <c r="OUK847" s="14"/>
      <c r="OUL847" s="14"/>
      <c r="OUM847" s="14"/>
      <c r="OUN847" s="14"/>
      <c r="OUO847" s="14"/>
      <c r="OUP847" s="14"/>
      <c r="OUQ847" s="14"/>
      <c r="OUR847" s="14"/>
      <c r="OUS847" s="14"/>
      <c r="OUT847" s="14"/>
      <c r="OUU847" s="14"/>
      <c r="OUV847" s="14"/>
      <c r="OUW847" s="14"/>
      <c r="OUX847" s="14"/>
      <c r="OUY847" s="14"/>
      <c r="OUZ847" s="14"/>
      <c r="OVA847" s="14"/>
      <c r="OVB847" s="14"/>
      <c r="OVC847" s="14"/>
      <c r="OVD847" s="14"/>
      <c r="OVE847" s="14"/>
      <c r="OVF847" s="14"/>
      <c r="OVG847" s="14"/>
      <c r="OVH847" s="14"/>
      <c r="OVI847" s="14"/>
      <c r="OVJ847" s="14"/>
      <c r="OVK847" s="14"/>
      <c r="OVL847" s="14"/>
      <c r="OVM847" s="14"/>
      <c r="OVN847" s="14"/>
      <c r="OVO847" s="14"/>
      <c r="OVP847" s="14"/>
      <c r="OVQ847" s="14"/>
      <c r="OVR847" s="14"/>
      <c r="OVS847" s="14"/>
      <c r="OVT847" s="14"/>
      <c r="OVU847" s="14"/>
      <c r="OVV847" s="14"/>
      <c r="OVW847" s="14"/>
      <c r="OVX847" s="14"/>
      <c r="OVY847" s="14"/>
      <c r="OVZ847" s="14"/>
      <c r="OWA847" s="14"/>
      <c r="OWB847" s="14"/>
      <c r="OWC847" s="14"/>
      <c r="OWD847" s="14"/>
      <c r="OWE847" s="14"/>
      <c r="OWF847" s="14"/>
      <c r="OWG847" s="14"/>
      <c r="OWH847" s="14"/>
      <c r="OWI847" s="14"/>
      <c r="OWJ847" s="14"/>
      <c r="OWK847" s="14"/>
      <c r="OWL847" s="14"/>
      <c r="OWM847" s="14"/>
      <c r="OWN847" s="14"/>
      <c r="OWO847" s="14"/>
      <c r="OWP847" s="14"/>
      <c r="OWQ847" s="14"/>
      <c r="OWR847" s="14"/>
      <c r="OWS847" s="14"/>
      <c r="OWT847" s="14"/>
      <c r="OWU847" s="14"/>
      <c r="OWV847" s="14"/>
      <c r="OWW847" s="14"/>
      <c r="OWX847" s="14"/>
      <c r="OWY847" s="14"/>
      <c r="OWZ847" s="14"/>
      <c r="OXA847" s="14"/>
      <c r="OXB847" s="14"/>
      <c r="OXC847" s="14"/>
      <c r="OXD847" s="14"/>
      <c r="OXE847" s="14"/>
      <c r="OXF847" s="14"/>
      <c r="OXG847" s="14"/>
      <c r="OXH847" s="14"/>
      <c r="OXI847" s="14"/>
      <c r="OXJ847" s="14"/>
      <c r="OXK847" s="14"/>
      <c r="OXL847" s="14"/>
      <c r="OXM847" s="14"/>
      <c r="OXN847" s="14"/>
      <c r="OXO847" s="14"/>
      <c r="OXP847" s="14"/>
      <c r="OXQ847" s="14"/>
      <c r="OXR847" s="14"/>
      <c r="OXS847" s="14"/>
      <c r="OXT847" s="14"/>
      <c r="OXU847" s="14"/>
      <c r="OXV847" s="14"/>
      <c r="OXW847" s="14"/>
      <c r="OXX847" s="14"/>
      <c r="OXY847" s="14"/>
      <c r="OXZ847" s="14"/>
      <c r="OYA847" s="14"/>
      <c r="OYB847" s="14"/>
      <c r="OYC847" s="14"/>
      <c r="OYD847" s="14"/>
      <c r="OYE847" s="14"/>
      <c r="OYF847" s="14"/>
      <c r="OYG847" s="14"/>
      <c r="OYH847" s="14"/>
      <c r="OYI847" s="14"/>
      <c r="OYJ847" s="14"/>
      <c r="OYK847" s="14"/>
      <c r="OYL847" s="14"/>
      <c r="OYM847" s="14"/>
      <c r="OYN847" s="14"/>
      <c r="OYO847" s="14"/>
      <c r="OYP847" s="14"/>
      <c r="OYQ847" s="14"/>
      <c r="OYR847" s="14"/>
      <c r="OYS847" s="14"/>
      <c r="OYT847" s="14"/>
      <c r="OYU847" s="14"/>
      <c r="OYV847" s="14"/>
      <c r="OYW847" s="14"/>
      <c r="OYX847" s="14"/>
      <c r="OYY847" s="14"/>
      <c r="OYZ847" s="14"/>
      <c r="OZA847" s="14"/>
      <c r="OZB847" s="14"/>
      <c r="OZC847" s="14"/>
      <c r="OZD847" s="14"/>
      <c r="OZE847" s="14"/>
      <c r="OZF847" s="14"/>
      <c r="OZG847" s="14"/>
      <c r="OZH847" s="14"/>
      <c r="OZI847" s="14"/>
      <c r="OZJ847" s="14"/>
      <c r="OZK847" s="14"/>
      <c r="OZL847" s="14"/>
      <c r="OZM847" s="14"/>
      <c r="OZN847" s="14"/>
      <c r="OZO847" s="14"/>
      <c r="OZP847" s="14"/>
      <c r="OZQ847" s="14"/>
      <c r="OZR847" s="14"/>
      <c r="OZS847" s="14"/>
      <c r="OZT847" s="14"/>
      <c r="OZU847" s="14"/>
      <c r="OZV847" s="14"/>
      <c r="OZW847" s="14"/>
      <c r="OZX847" s="14"/>
      <c r="OZY847" s="14"/>
      <c r="OZZ847" s="14"/>
      <c r="PAA847" s="14"/>
      <c r="PAB847" s="14"/>
      <c r="PAC847" s="14"/>
      <c r="PAD847" s="14"/>
      <c r="PAE847" s="14"/>
      <c r="PAF847" s="14"/>
      <c r="PAG847" s="14"/>
      <c r="PAH847" s="14"/>
      <c r="PAI847" s="14"/>
      <c r="PAJ847" s="14"/>
      <c r="PAK847" s="14"/>
      <c r="PAL847" s="14"/>
      <c r="PAM847" s="14"/>
      <c r="PAN847" s="14"/>
      <c r="PAO847" s="14"/>
      <c r="PAP847" s="14"/>
      <c r="PAQ847" s="14"/>
      <c r="PAR847" s="14"/>
      <c r="PAS847" s="14"/>
      <c r="PAT847" s="14"/>
      <c r="PAU847" s="14"/>
      <c r="PAV847" s="14"/>
      <c r="PAW847" s="14"/>
      <c r="PAX847" s="14"/>
      <c r="PAY847" s="14"/>
      <c r="PAZ847" s="14"/>
      <c r="PBA847" s="14"/>
      <c r="PBB847" s="14"/>
      <c r="PBC847" s="14"/>
      <c r="PBD847" s="14"/>
      <c r="PBE847" s="14"/>
      <c r="PBF847" s="14"/>
      <c r="PBG847" s="14"/>
      <c r="PBH847" s="14"/>
      <c r="PBI847" s="14"/>
      <c r="PBJ847" s="14"/>
      <c r="PBK847" s="14"/>
      <c r="PBL847" s="14"/>
      <c r="PBM847" s="14"/>
      <c r="PBN847" s="14"/>
      <c r="PBO847" s="14"/>
      <c r="PBP847" s="14"/>
      <c r="PBQ847" s="14"/>
      <c r="PBR847" s="14"/>
      <c r="PBS847" s="14"/>
      <c r="PBT847" s="14"/>
      <c r="PBU847" s="14"/>
      <c r="PBV847" s="14"/>
      <c r="PBW847" s="14"/>
      <c r="PBX847" s="14"/>
      <c r="PBY847" s="14"/>
      <c r="PBZ847" s="14"/>
      <c r="PCA847" s="14"/>
      <c r="PCB847" s="14"/>
      <c r="PCC847" s="14"/>
      <c r="PCD847" s="14"/>
      <c r="PCE847" s="14"/>
      <c r="PCF847" s="14"/>
      <c r="PCG847" s="14"/>
      <c r="PCH847" s="14"/>
      <c r="PCI847" s="14"/>
      <c r="PCJ847" s="14"/>
      <c r="PCK847" s="14"/>
      <c r="PCL847" s="14"/>
      <c r="PCM847" s="14"/>
      <c r="PCN847" s="14"/>
      <c r="PCO847" s="14"/>
      <c r="PCP847" s="14"/>
      <c r="PCQ847" s="14"/>
      <c r="PCR847" s="14"/>
      <c r="PCS847" s="14"/>
      <c r="PCT847" s="14"/>
      <c r="PCU847" s="14"/>
      <c r="PCV847" s="14"/>
      <c r="PCW847" s="14"/>
      <c r="PCX847" s="14"/>
      <c r="PCY847" s="14"/>
      <c r="PCZ847" s="14"/>
      <c r="PDA847" s="14"/>
      <c r="PDB847" s="14"/>
      <c r="PDC847" s="14"/>
      <c r="PDD847" s="14"/>
      <c r="PDE847" s="14"/>
      <c r="PDF847" s="14"/>
      <c r="PDG847" s="14"/>
      <c r="PDH847" s="14"/>
      <c r="PDI847" s="14"/>
      <c r="PDJ847" s="14"/>
      <c r="PDK847" s="14"/>
      <c r="PDL847" s="14"/>
      <c r="PDM847" s="14"/>
      <c r="PDN847" s="14"/>
      <c r="PDO847" s="14"/>
      <c r="PDP847" s="14"/>
      <c r="PDQ847" s="14"/>
      <c r="PDR847" s="14"/>
      <c r="PDS847" s="14"/>
      <c r="PDT847" s="14"/>
      <c r="PDU847" s="14"/>
      <c r="PDV847" s="14"/>
      <c r="PDW847" s="14"/>
      <c r="PDX847" s="14"/>
      <c r="PDY847" s="14"/>
      <c r="PDZ847" s="14"/>
      <c r="PEA847" s="14"/>
      <c r="PEB847" s="14"/>
      <c r="PEC847" s="14"/>
      <c r="PED847" s="14"/>
      <c r="PEE847" s="14"/>
      <c r="PEF847" s="14"/>
      <c r="PEG847" s="14"/>
      <c r="PEH847" s="14"/>
      <c r="PEI847" s="14"/>
      <c r="PEJ847" s="14"/>
      <c r="PEK847" s="14"/>
      <c r="PEL847" s="14"/>
      <c r="PEM847" s="14"/>
      <c r="PEN847" s="14"/>
      <c r="PEO847" s="14"/>
      <c r="PEP847" s="14"/>
      <c r="PEQ847" s="14"/>
      <c r="PER847" s="14"/>
      <c r="PES847" s="14"/>
      <c r="PET847" s="14"/>
      <c r="PEU847" s="14"/>
      <c r="PEV847" s="14"/>
      <c r="PEW847" s="14"/>
      <c r="PEX847" s="14"/>
      <c r="PEY847" s="14"/>
      <c r="PEZ847" s="14"/>
      <c r="PFA847" s="14"/>
      <c r="PFB847" s="14"/>
      <c r="PFC847" s="14"/>
      <c r="PFD847" s="14"/>
      <c r="PFE847" s="14"/>
      <c r="PFF847" s="14"/>
      <c r="PFG847" s="14"/>
      <c r="PFH847" s="14"/>
      <c r="PFI847" s="14"/>
      <c r="PFJ847" s="14"/>
      <c r="PFK847" s="14"/>
      <c r="PFL847" s="14"/>
      <c r="PFM847" s="14"/>
      <c r="PFN847" s="14"/>
      <c r="PFO847" s="14"/>
      <c r="PFP847" s="14"/>
      <c r="PFQ847" s="14"/>
      <c r="PFR847" s="14"/>
      <c r="PFS847" s="14"/>
      <c r="PFT847" s="14"/>
      <c r="PFU847" s="14"/>
      <c r="PFV847" s="14"/>
      <c r="PFW847" s="14"/>
      <c r="PFX847" s="14"/>
      <c r="PFY847" s="14"/>
      <c r="PFZ847" s="14"/>
      <c r="PGA847" s="14"/>
      <c r="PGB847" s="14"/>
      <c r="PGC847" s="14"/>
      <c r="PGD847" s="14"/>
      <c r="PGE847" s="14"/>
      <c r="PGF847" s="14"/>
      <c r="PGG847" s="14"/>
      <c r="PGH847" s="14"/>
      <c r="PGI847" s="14"/>
      <c r="PGJ847" s="14"/>
      <c r="PGK847" s="14"/>
      <c r="PGL847" s="14"/>
      <c r="PGM847" s="14"/>
      <c r="PGN847" s="14"/>
      <c r="PGO847" s="14"/>
      <c r="PGP847" s="14"/>
      <c r="PGQ847" s="14"/>
      <c r="PGR847" s="14"/>
      <c r="PGS847" s="14"/>
      <c r="PGT847" s="14"/>
      <c r="PGU847" s="14"/>
      <c r="PGV847" s="14"/>
      <c r="PGW847" s="14"/>
      <c r="PGX847" s="14"/>
      <c r="PGY847" s="14"/>
      <c r="PGZ847" s="14"/>
      <c r="PHA847" s="14"/>
      <c r="PHB847" s="14"/>
      <c r="PHC847" s="14"/>
      <c r="PHD847" s="14"/>
      <c r="PHE847" s="14"/>
      <c r="PHF847" s="14"/>
      <c r="PHG847" s="14"/>
      <c r="PHH847" s="14"/>
      <c r="PHI847" s="14"/>
      <c r="PHJ847" s="14"/>
      <c r="PHK847" s="14"/>
      <c r="PHL847" s="14"/>
      <c r="PHM847" s="14"/>
      <c r="PHN847" s="14"/>
      <c r="PHO847" s="14"/>
      <c r="PHP847" s="14"/>
      <c r="PHQ847" s="14"/>
      <c r="PHR847" s="14"/>
      <c r="PHS847" s="14"/>
      <c r="PHT847" s="14"/>
      <c r="PHU847" s="14"/>
      <c r="PHV847" s="14"/>
      <c r="PHW847" s="14"/>
      <c r="PHX847" s="14"/>
      <c r="PHY847" s="14"/>
      <c r="PHZ847" s="14"/>
      <c r="PIA847" s="14"/>
      <c r="PIB847" s="14"/>
      <c r="PIC847" s="14"/>
      <c r="PID847" s="14"/>
      <c r="PIE847" s="14"/>
      <c r="PIF847" s="14"/>
      <c r="PIG847" s="14"/>
      <c r="PIH847" s="14"/>
      <c r="PII847" s="14"/>
      <c r="PIJ847" s="14"/>
      <c r="PIK847" s="14"/>
      <c r="PIL847" s="14"/>
      <c r="PIM847" s="14"/>
      <c r="PIN847" s="14"/>
      <c r="PIO847" s="14"/>
      <c r="PIP847" s="14"/>
      <c r="PIQ847" s="14"/>
      <c r="PIR847" s="14"/>
      <c r="PIS847" s="14"/>
      <c r="PIT847" s="14"/>
      <c r="PIU847" s="14"/>
      <c r="PIV847" s="14"/>
      <c r="PIW847" s="14"/>
      <c r="PIX847" s="14"/>
      <c r="PIY847" s="14"/>
      <c r="PIZ847" s="14"/>
      <c r="PJA847" s="14"/>
      <c r="PJB847" s="14"/>
      <c r="PJC847" s="14"/>
      <c r="PJD847" s="14"/>
      <c r="PJE847" s="14"/>
      <c r="PJF847" s="14"/>
      <c r="PJG847" s="14"/>
      <c r="PJH847" s="14"/>
      <c r="PJI847" s="14"/>
      <c r="PJJ847" s="14"/>
      <c r="PJK847" s="14"/>
      <c r="PJL847" s="14"/>
      <c r="PJM847" s="14"/>
      <c r="PJN847" s="14"/>
      <c r="PJO847" s="14"/>
      <c r="PJP847" s="14"/>
      <c r="PJQ847" s="14"/>
      <c r="PJR847" s="14"/>
      <c r="PJS847" s="14"/>
      <c r="PJT847" s="14"/>
      <c r="PJU847" s="14"/>
      <c r="PJV847" s="14"/>
      <c r="PJW847" s="14"/>
      <c r="PJX847" s="14"/>
      <c r="PJY847" s="14"/>
      <c r="PJZ847" s="14"/>
      <c r="PKA847" s="14"/>
      <c r="PKB847" s="14"/>
      <c r="PKC847" s="14"/>
      <c r="PKD847" s="14"/>
      <c r="PKE847" s="14"/>
      <c r="PKF847" s="14"/>
      <c r="PKG847" s="14"/>
      <c r="PKH847" s="14"/>
      <c r="PKI847" s="14"/>
      <c r="PKJ847" s="14"/>
      <c r="PKK847" s="14"/>
      <c r="PKL847" s="14"/>
      <c r="PKM847" s="14"/>
      <c r="PKN847" s="14"/>
      <c r="PKO847" s="14"/>
      <c r="PKP847" s="14"/>
      <c r="PKQ847" s="14"/>
      <c r="PKR847" s="14"/>
      <c r="PKS847" s="14"/>
      <c r="PKT847" s="14"/>
      <c r="PKU847" s="14"/>
      <c r="PKV847" s="14"/>
      <c r="PKW847" s="14"/>
      <c r="PKX847" s="14"/>
      <c r="PKY847" s="14"/>
      <c r="PKZ847" s="14"/>
      <c r="PLA847" s="14"/>
      <c r="PLB847" s="14"/>
      <c r="PLC847" s="14"/>
      <c r="PLD847" s="14"/>
      <c r="PLE847" s="14"/>
      <c r="PLF847" s="14"/>
      <c r="PLG847" s="14"/>
      <c r="PLH847" s="14"/>
      <c r="PLI847" s="14"/>
      <c r="PLJ847" s="14"/>
      <c r="PLK847" s="14"/>
      <c r="PLL847" s="14"/>
      <c r="PLM847" s="14"/>
      <c r="PLN847" s="14"/>
      <c r="PLO847" s="14"/>
      <c r="PLP847" s="14"/>
      <c r="PLQ847" s="14"/>
      <c r="PLR847" s="14"/>
      <c r="PLS847" s="14"/>
      <c r="PLT847" s="14"/>
      <c r="PLU847" s="14"/>
      <c r="PLV847" s="14"/>
      <c r="PLW847" s="14"/>
      <c r="PLX847" s="14"/>
      <c r="PLY847" s="14"/>
      <c r="PLZ847" s="14"/>
      <c r="PMA847" s="14"/>
      <c r="PMB847" s="14"/>
      <c r="PMC847" s="14"/>
      <c r="PMD847" s="14"/>
      <c r="PME847" s="14"/>
      <c r="PMF847" s="14"/>
      <c r="PMG847" s="14"/>
      <c r="PMH847" s="14"/>
      <c r="PMI847" s="14"/>
      <c r="PMJ847" s="14"/>
      <c r="PMK847" s="14"/>
      <c r="PML847" s="14"/>
      <c r="PMM847" s="14"/>
      <c r="PMN847" s="14"/>
      <c r="PMO847" s="14"/>
      <c r="PMP847" s="14"/>
      <c r="PMQ847" s="14"/>
      <c r="PMR847" s="14"/>
      <c r="PMS847" s="14"/>
      <c r="PMT847" s="14"/>
      <c r="PMU847" s="14"/>
      <c r="PMV847" s="14"/>
      <c r="PMW847" s="14"/>
      <c r="PMX847" s="14"/>
      <c r="PMY847" s="14"/>
      <c r="PMZ847" s="14"/>
      <c r="PNA847" s="14"/>
      <c r="PNB847" s="14"/>
      <c r="PNC847" s="14"/>
      <c r="PND847" s="14"/>
      <c r="PNE847" s="14"/>
      <c r="PNF847" s="14"/>
      <c r="PNG847" s="14"/>
      <c r="PNH847" s="14"/>
      <c r="PNI847" s="14"/>
      <c r="PNJ847" s="14"/>
      <c r="PNK847" s="14"/>
      <c r="PNL847" s="14"/>
      <c r="PNM847" s="14"/>
      <c r="PNN847" s="14"/>
      <c r="PNO847" s="14"/>
      <c r="PNP847" s="14"/>
      <c r="PNQ847" s="14"/>
      <c r="PNR847" s="14"/>
      <c r="PNS847" s="14"/>
      <c r="PNT847" s="14"/>
      <c r="PNU847" s="14"/>
      <c r="PNV847" s="14"/>
      <c r="PNW847" s="14"/>
      <c r="PNX847" s="14"/>
      <c r="PNY847" s="14"/>
      <c r="PNZ847" s="14"/>
      <c r="POA847" s="14"/>
      <c r="POB847" s="14"/>
      <c r="POC847" s="14"/>
      <c r="POD847" s="14"/>
      <c r="POE847" s="14"/>
      <c r="POF847" s="14"/>
      <c r="POG847" s="14"/>
      <c r="POH847" s="14"/>
      <c r="POI847" s="14"/>
      <c r="POJ847" s="14"/>
      <c r="POK847" s="14"/>
      <c r="POL847" s="14"/>
      <c r="POM847" s="14"/>
      <c r="PON847" s="14"/>
      <c r="POO847" s="14"/>
      <c r="POP847" s="14"/>
      <c r="POQ847" s="14"/>
      <c r="POR847" s="14"/>
      <c r="POS847" s="14"/>
      <c r="POT847" s="14"/>
      <c r="POU847" s="14"/>
      <c r="POV847" s="14"/>
      <c r="POW847" s="14"/>
      <c r="POX847" s="14"/>
      <c r="POY847" s="14"/>
      <c r="POZ847" s="14"/>
      <c r="PPA847" s="14"/>
      <c r="PPB847" s="14"/>
      <c r="PPC847" s="14"/>
      <c r="PPD847" s="14"/>
      <c r="PPE847" s="14"/>
      <c r="PPF847" s="14"/>
      <c r="PPG847" s="14"/>
      <c r="PPH847" s="14"/>
      <c r="PPI847" s="14"/>
      <c r="PPJ847" s="14"/>
      <c r="PPK847" s="14"/>
      <c r="PPL847" s="14"/>
      <c r="PPM847" s="14"/>
      <c r="PPN847" s="14"/>
      <c r="PPO847" s="14"/>
      <c r="PPP847" s="14"/>
      <c r="PPQ847" s="14"/>
      <c r="PPR847" s="14"/>
      <c r="PPS847" s="14"/>
      <c r="PPT847" s="14"/>
      <c r="PPU847" s="14"/>
      <c r="PPV847" s="14"/>
      <c r="PPW847" s="14"/>
      <c r="PPX847" s="14"/>
      <c r="PPY847" s="14"/>
      <c r="PPZ847" s="14"/>
      <c r="PQA847" s="14"/>
      <c r="PQB847" s="14"/>
      <c r="PQC847" s="14"/>
      <c r="PQD847" s="14"/>
      <c r="PQE847" s="14"/>
      <c r="PQF847" s="14"/>
      <c r="PQG847" s="14"/>
      <c r="PQH847" s="14"/>
      <c r="PQI847" s="14"/>
      <c r="PQJ847" s="14"/>
      <c r="PQK847" s="14"/>
      <c r="PQL847" s="14"/>
      <c r="PQM847" s="14"/>
      <c r="PQN847" s="14"/>
      <c r="PQO847" s="14"/>
      <c r="PQP847" s="14"/>
      <c r="PQQ847" s="14"/>
      <c r="PQR847" s="14"/>
      <c r="PQS847" s="14"/>
      <c r="PQT847" s="14"/>
      <c r="PQU847" s="14"/>
      <c r="PQV847" s="14"/>
      <c r="PQW847" s="14"/>
      <c r="PQX847" s="14"/>
      <c r="PQY847" s="14"/>
      <c r="PQZ847" s="14"/>
      <c r="PRA847" s="14"/>
      <c r="PRB847" s="14"/>
      <c r="PRC847" s="14"/>
      <c r="PRD847" s="14"/>
      <c r="PRE847" s="14"/>
      <c r="PRF847" s="14"/>
      <c r="PRG847" s="14"/>
      <c r="PRH847" s="14"/>
      <c r="PRI847" s="14"/>
      <c r="PRJ847" s="14"/>
      <c r="PRK847" s="14"/>
      <c r="PRL847" s="14"/>
      <c r="PRM847" s="14"/>
      <c r="PRN847" s="14"/>
      <c r="PRO847" s="14"/>
      <c r="PRP847" s="14"/>
      <c r="PRQ847" s="14"/>
      <c r="PRR847" s="14"/>
      <c r="PRS847" s="14"/>
      <c r="PRT847" s="14"/>
      <c r="PRU847" s="14"/>
      <c r="PRV847" s="14"/>
      <c r="PRW847" s="14"/>
      <c r="PRX847" s="14"/>
      <c r="PRY847" s="14"/>
      <c r="PRZ847" s="14"/>
      <c r="PSA847" s="14"/>
      <c r="PSB847" s="14"/>
      <c r="PSC847" s="14"/>
      <c r="PSD847" s="14"/>
      <c r="PSE847" s="14"/>
      <c r="PSF847" s="14"/>
      <c r="PSG847" s="14"/>
      <c r="PSH847" s="14"/>
      <c r="PSI847" s="14"/>
      <c r="PSJ847" s="14"/>
      <c r="PSK847" s="14"/>
      <c r="PSL847" s="14"/>
      <c r="PSM847" s="14"/>
      <c r="PSN847" s="14"/>
      <c r="PSO847" s="14"/>
      <c r="PSP847" s="14"/>
      <c r="PSQ847" s="14"/>
      <c r="PSR847" s="14"/>
      <c r="PSS847" s="14"/>
      <c r="PST847" s="14"/>
      <c r="PSU847" s="14"/>
      <c r="PSV847" s="14"/>
      <c r="PSW847" s="14"/>
      <c r="PSX847" s="14"/>
      <c r="PSY847" s="14"/>
      <c r="PSZ847" s="14"/>
      <c r="PTA847" s="14"/>
      <c r="PTB847" s="14"/>
      <c r="PTC847" s="14"/>
      <c r="PTD847" s="14"/>
      <c r="PTE847" s="14"/>
      <c r="PTF847" s="14"/>
      <c r="PTG847" s="14"/>
      <c r="PTH847" s="14"/>
      <c r="PTI847" s="14"/>
      <c r="PTJ847" s="14"/>
      <c r="PTK847" s="14"/>
      <c r="PTL847" s="14"/>
      <c r="PTM847" s="14"/>
      <c r="PTN847" s="14"/>
      <c r="PTO847" s="14"/>
      <c r="PTP847" s="14"/>
      <c r="PTQ847" s="14"/>
      <c r="PTR847" s="14"/>
      <c r="PTS847" s="14"/>
      <c r="PTT847" s="14"/>
      <c r="PTU847" s="14"/>
      <c r="PTV847" s="14"/>
      <c r="PTW847" s="14"/>
      <c r="PTX847" s="14"/>
      <c r="PTY847" s="14"/>
      <c r="PTZ847" s="14"/>
      <c r="PUA847" s="14"/>
      <c r="PUB847" s="14"/>
      <c r="PUC847" s="14"/>
      <c r="PUD847" s="14"/>
      <c r="PUE847" s="14"/>
      <c r="PUF847" s="14"/>
      <c r="PUG847" s="14"/>
      <c r="PUH847" s="14"/>
      <c r="PUI847" s="14"/>
      <c r="PUJ847" s="14"/>
      <c r="PUK847" s="14"/>
      <c r="PUL847" s="14"/>
      <c r="PUM847" s="14"/>
      <c r="PUN847" s="14"/>
      <c r="PUO847" s="14"/>
      <c r="PUP847" s="14"/>
      <c r="PUQ847" s="14"/>
      <c r="PUR847" s="14"/>
      <c r="PUS847" s="14"/>
      <c r="PUT847" s="14"/>
      <c r="PUU847" s="14"/>
      <c r="PUV847" s="14"/>
      <c r="PUW847" s="14"/>
      <c r="PUX847" s="14"/>
      <c r="PUY847" s="14"/>
      <c r="PUZ847" s="14"/>
      <c r="PVA847" s="14"/>
      <c r="PVB847" s="14"/>
      <c r="PVC847" s="14"/>
      <c r="PVD847" s="14"/>
      <c r="PVE847" s="14"/>
      <c r="PVF847" s="14"/>
      <c r="PVG847" s="14"/>
      <c r="PVH847" s="14"/>
      <c r="PVI847" s="14"/>
      <c r="PVJ847" s="14"/>
      <c r="PVK847" s="14"/>
      <c r="PVL847" s="14"/>
      <c r="PVM847" s="14"/>
      <c r="PVN847" s="14"/>
      <c r="PVO847" s="14"/>
      <c r="PVP847" s="14"/>
      <c r="PVQ847" s="14"/>
      <c r="PVR847" s="14"/>
      <c r="PVS847" s="14"/>
      <c r="PVT847" s="14"/>
      <c r="PVU847" s="14"/>
      <c r="PVV847" s="14"/>
      <c r="PVW847" s="14"/>
      <c r="PVX847" s="14"/>
      <c r="PVY847" s="14"/>
      <c r="PVZ847" s="14"/>
      <c r="PWA847" s="14"/>
      <c r="PWB847" s="14"/>
      <c r="PWC847" s="14"/>
      <c r="PWD847" s="14"/>
      <c r="PWE847" s="14"/>
      <c r="PWF847" s="14"/>
      <c r="PWG847" s="14"/>
      <c r="PWH847" s="14"/>
      <c r="PWI847" s="14"/>
      <c r="PWJ847" s="14"/>
      <c r="PWK847" s="14"/>
      <c r="PWL847" s="14"/>
      <c r="PWM847" s="14"/>
      <c r="PWN847" s="14"/>
      <c r="PWO847" s="14"/>
      <c r="PWP847" s="14"/>
      <c r="PWQ847" s="14"/>
      <c r="PWR847" s="14"/>
      <c r="PWS847" s="14"/>
      <c r="PWT847" s="14"/>
      <c r="PWU847" s="14"/>
      <c r="PWV847" s="14"/>
      <c r="PWW847" s="14"/>
      <c r="PWX847" s="14"/>
      <c r="PWY847" s="14"/>
      <c r="PWZ847" s="14"/>
      <c r="PXA847" s="14"/>
      <c r="PXB847" s="14"/>
      <c r="PXC847" s="14"/>
      <c r="PXD847" s="14"/>
      <c r="PXE847" s="14"/>
      <c r="PXF847" s="14"/>
      <c r="PXG847" s="14"/>
      <c r="PXH847" s="14"/>
      <c r="PXI847" s="14"/>
      <c r="PXJ847" s="14"/>
      <c r="PXK847" s="14"/>
      <c r="PXL847" s="14"/>
      <c r="PXM847" s="14"/>
      <c r="PXN847" s="14"/>
      <c r="PXO847" s="14"/>
      <c r="PXP847" s="14"/>
      <c r="PXQ847" s="14"/>
      <c r="PXR847" s="14"/>
      <c r="PXS847" s="14"/>
      <c r="PXT847" s="14"/>
      <c r="PXU847" s="14"/>
      <c r="PXV847" s="14"/>
      <c r="PXW847" s="14"/>
      <c r="PXX847" s="14"/>
      <c r="PXY847" s="14"/>
      <c r="PXZ847" s="14"/>
      <c r="PYA847" s="14"/>
      <c r="PYB847" s="14"/>
      <c r="PYC847" s="14"/>
      <c r="PYD847" s="14"/>
      <c r="PYE847" s="14"/>
      <c r="PYF847" s="14"/>
      <c r="PYG847" s="14"/>
      <c r="PYH847" s="14"/>
      <c r="PYI847" s="14"/>
      <c r="PYJ847" s="14"/>
      <c r="PYK847" s="14"/>
      <c r="PYL847" s="14"/>
      <c r="PYM847" s="14"/>
      <c r="PYN847" s="14"/>
      <c r="PYO847" s="14"/>
      <c r="PYP847" s="14"/>
      <c r="PYQ847" s="14"/>
      <c r="PYR847" s="14"/>
      <c r="PYS847" s="14"/>
      <c r="PYT847" s="14"/>
      <c r="PYU847" s="14"/>
      <c r="PYV847" s="14"/>
      <c r="PYW847" s="14"/>
      <c r="PYX847" s="14"/>
      <c r="PYY847" s="14"/>
      <c r="PYZ847" s="14"/>
      <c r="PZA847" s="14"/>
      <c r="PZB847" s="14"/>
      <c r="PZC847" s="14"/>
      <c r="PZD847" s="14"/>
      <c r="PZE847" s="14"/>
      <c r="PZF847" s="14"/>
      <c r="PZG847" s="14"/>
      <c r="PZH847" s="14"/>
      <c r="PZI847" s="14"/>
      <c r="PZJ847" s="14"/>
      <c r="PZK847" s="14"/>
      <c r="PZL847" s="14"/>
      <c r="PZM847" s="14"/>
      <c r="PZN847" s="14"/>
      <c r="PZO847" s="14"/>
      <c r="PZP847" s="14"/>
      <c r="PZQ847" s="14"/>
      <c r="PZR847" s="14"/>
      <c r="PZS847" s="14"/>
      <c r="PZT847" s="14"/>
      <c r="PZU847" s="14"/>
      <c r="PZV847" s="14"/>
      <c r="PZW847" s="14"/>
      <c r="PZX847" s="14"/>
      <c r="PZY847" s="14"/>
      <c r="PZZ847" s="14"/>
      <c r="QAA847" s="14"/>
      <c r="QAB847" s="14"/>
      <c r="QAC847" s="14"/>
      <c r="QAD847" s="14"/>
      <c r="QAE847" s="14"/>
      <c r="QAF847" s="14"/>
      <c r="QAG847" s="14"/>
      <c r="QAH847" s="14"/>
      <c r="QAI847" s="14"/>
      <c r="QAJ847" s="14"/>
      <c r="QAK847" s="14"/>
      <c r="QAL847" s="14"/>
      <c r="QAM847" s="14"/>
      <c r="QAN847" s="14"/>
      <c r="QAO847" s="14"/>
      <c r="QAP847" s="14"/>
      <c r="QAQ847" s="14"/>
      <c r="QAR847" s="14"/>
      <c r="QAS847" s="14"/>
      <c r="QAT847" s="14"/>
      <c r="QAU847" s="14"/>
      <c r="QAV847" s="14"/>
      <c r="QAW847" s="14"/>
      <c r="QAX847" s="14"/>
      <c r="QAY847" s="14"/>
      <c r="QAZ847" s="14"/>
      <c r="QBA847" s="14"/>
      <c r="QBB847" s="14"/>
      <c r="QBC847" s="14"/>
      <c r="QBD847" s="14"/>
      <c r="QBE847" s="14"/>
      <c r="QBF847" s="14"/>
      <c r="QBG847" s="14"/>
      <c r="QBH847" s="14"/>
      <c r="QBI847" s="14"/>
      <c r="QBJ847" s="14"/>
      <c r="QBK847" s="14"/>
      <c r="QBL847" s="14"/>
      <c r="QBM847" s="14"/>
      <c r="QBN847" s="14"/>
      <c r="QBO847" s="14"/>
      <c r="QBP847" s="14"/>
      <c r="QBQ847" s="14"/>
      <c r="QBR847" s="14"/>
      <c r="QBS847" s="14"/>
      <c r="QBT847" s="14"/>
      <c r="QBU847" s="14"/>
      <c r="QBV847" s="14"/>
      <c r="QBW847" s="14"/>
      <c r="QBX847" s="14"/>
      <c r="QBY847" s="14"/>
      <c r="QBZ847" s="14"/>
      <c r="QCA847" s="14"/>
      <c r="QCB847" s="14"/>
      <c r="QCC847" s="14"/>
      <c r="QCD847" s="14"/>
      <c r="QCE847" s="14"/>
      <c r="QCF847" s="14"/>
      <c r="QCG847" s="14"/>
      <c r="QCH847" s="14"/>
      <c r="QCI847" s="14"/>
      <c r="QCJ847" s="14"/>
      <c r="QCK847" s="14"/>
      <c r="QCL847" s="14"/>
      <c r="QCM847" s="14"/>
      <c r="QCN847" s="14"/>
      <c r="QCO847" s="14"/>
      <c r="QCP847" s="14"/>
      <c r="QCQ847" s="14"/>
      <c r="QCR847" s="14"/>
      <c r="QCS847" s="14"/>
      <c r="QCT847" s="14"/>
      <c r="QCU847" s="14"/>
      <c r="QCV847" s="14"/>
      <c r="QCW847" s="14"/>
      <c r="QCX847" s="14"/>
      <c r="QCY847" s="14"/>
      <c r="QCZ847" s="14"/>
      <c r="QDA847" s="14"/>
      <c r="QDB847" s="14"/>
      <c r="QDC847" s="14"/>
      <c r="QDD847" s="14"/>
      <c r="QDE847" s="14"/>
      <c r="QDF847" s="14"/>
      <c r="QDG847" s="14"/>
      <c r="QDH847" s="14"/>
      <c r="QDI847" s="14"/>
      <c r="QDJ847" s="14"/>
      <c r="QDK847" s="14"/>
      <c r="QDL847" s="14"/>
      <c r="QDM847" s="14"/>
      <c r="QDN847" s="14"/>
      <c r="QDO847" s="14"/>
      <c r="QDP847" s="14"/>
      <c r="QDQ847" s="14"/>
      <c r="QDR847" s="14"/>
      <c r="QDS847" s="14"/>
      <c r="QDT847" s="14"/>
      <c r="QDU847" s="14"/>
      <c r="QDV847" s="14"/>
      <c r="QDW847" s="14"/>
      <c r="QDX847" s="14"/>
      <c r="QDY847" s="14"/>
      <c r="QDZ847" s="14"/>
      <c r="QEA847" s="14"/>
      <c r="QEB847" s="14"/>
      <c r="QEC847" s="14"/>
      <c r="QED847" s="14"/>
      <c r="QEE847" s="14"/>
      <c r="QEF847" s="14"/>
      <c r="QEG847" s="14"/>
      <c r="QEH847" s="14"/>
      <c r="QEI847" s="14"/>
      <c r="QEJ847" s="14"/>
      <c r="QEK847" s="14"/>
      <c r="QEL847" s="14"/>
      <c r="QEM847" s="14"/>
      <c r="QEN847" s="14"/>
      <c r="QEO847" s="14"/>
      <c r="QEP847" s="14"/>
      <c r="QEQ847" s="14"/>
      <c r="QER847" s="14"/>
      <c r="QES847" s="14"/>
      <c r="QET847" s="14"/>
      <c r="QEU847" s="14"/>
      <c r="QEV847" s="14"/>
      <c r="QEW847" s="14"/>
      <c r="QEX847" s="14"/>
      <c r="QEY847" s="14"/>
      <c r="QEZ847" s="14"/>
      <c r="QFA847" s="14"/>
      <c r="QFB847" s="14"/>
      <c r="QFC847" s="14"/>
      <c r="QFD847" s="14"/>
      <c r="QFE847" s="14"/>
      <c r="QFF847" s="14"/>
      <c r="QFG847" s="14"/>
      <c r="QFH847" s="14"/>
      <c r="QFI847" s="14"/>
      <c r="QFJ847" s="14"/>
      <c r="QFK847" s="14"/>
      <c r="QFL847" s="14"/>
      <c r="QFM847" s="14"/>
      <c r="QFN847" s="14"/>
      <c r="QFO847" s="14"/>
      <c r="QFP847" s="14"/>
      <c r="QFQ847" s="14"/>
      <c r="QFR847" s="14"/>
      <c r="QFS847" s="14"/>
      <c r="QFT847" s="14"/>
      <c r="QFU847" s="14"/>
      <c r="QFV847" s="14"/>
      <c r="QFW847" s="14"/>
      <c r="QFX847" s="14"/>
      <c r="QFY847" s="14"/>
      <c r="QFZ847" s="14"/>
      <c r="QGA847" s="14"/>
      <c r="QGB847" s="14"/>
      <c r="QGC847" s="14"/>
      <c r="QGD847" s="14"/>
      <c r="QGE847" s="14"/>
      <c r="QGF847" s="14"/>
      <c r="QGG847" s="14"/>
      <c r="QGH847" s="14"/>
      <c r="QGI847" s="14"/>
      <c r="QGJ847" s="14"/>
      <c r="QGK847" s="14"/>
      <c r="QGL847" s="14"/>
      <c r="QGM847" s="14"/>
      <c r="QGN847" s="14"/>
      <c r="QGO847" s="14"/>
      <c r="QGP847" s="14"/>
      <c r="QGQ847" s="14"/>
      <c r="QGR847" s="14"/>
      <c r="QGS847" s="14"/>
      <c r="QGT847" s="14"/>
      <c r="QGU847" s="14"/>
      <c r="QGV847" s="14"/>
      <c r="QGW847" s="14"/>
      <c r="QGX847" s="14"/>
      <c r="QGY847" s="14"/>
      <c r="QGZ847" s="14"/>
      <c r="QHA847" s="14"/>
      <c r="QHB847" s="14"/>
      <c r="QHC847" s="14"/>
      <c r="QHD847" s="14"/>
      <c r="QHE847" s="14"/>
      <c r="QHF847" s="14"/>
      <c r="QHG847" s="14"/>
      <c r="QHH847" s="14"/>
      <c r="QHI847" s="14"/>
      <c r="QHJ847" s="14"/>
      <c r="QHK847" s="14"/>
      <c r="QHL847" s="14"/>
      <c r="QHM847" s="14"/>
      <c r="QHN847" s="14"/>
      <c r="QHO847" s="14"/>
      <c r="QHP847" s="14"/>
      <c r="QHQ847" s="14"/>
      <c r="QHR847" s="14"/>
      <c r="QHS847" s="14"/>
      <c r="QHT847" s="14"/>
      <c r="QHU847" s="14"/>
      <c r="QHV847" s="14"/>
      <c r="QHW847" s="14"/>
      <c r="QHX847" s="14"/>
      <c r="QHY847" s="14"/>
      <c r="QHZ847" s="14"/>
      <c r="QIA847" s="14"/>
      <c r="QIB847" s="14"/>
      <c r="QIC847" s="14"/>
      <c r="QID847" s="14"/>
      <c r="QIE847" s="14"/>
      <c r="QIF847" s="14"/>
      <c r="QIG847" s="14"/>
      <c r="QIH847" s="14"/>
      <c r="QII847" s="14"/>
      <c r="QIJ847" s="14"/>
      <c r="QIK847" s="14"/>
      <c r="QIL847" s="14"/>
      <c r="QIM847" s="14"/>
      <c r="QIN847" s="14"/>
      <c r="QIO847" s="14"/>
      <c r="QIP847" s="14"/>
      <c r="QIQ847" s="14"/>
      <c r="QIR847" s="14"/>
      <c r="QIS847" s="14"/>
      <c r="QIT847" s="14"/>
      <c r="QIU847" s="14"/>
      <c r="QIV847" s="14"/>
      <c r="QIW847" s="14"/>
      <c r="QIX847" s="14"/>
      <c r="QIY847" s="14"/>
      <c r="QIZ847" s="14"/>
      <c r="QJA847" s="14"/>
      <c r="QJB847" s="14"/>
      <c r="QJC847" s="14"/>
      <c r="QJD847" s="14"/>
      <c r="QJE847" s="14"/>
      <c r="QJF847" s="14"/>
      <c r="QJG847" s="14"/>
      <c r="QJH847" s="14"/>
      <c r="QJI847" s="14"/>
      <c r="QJJ847" s="14"/>
      <c r="QJK847" s="14"/>
      <c r="QJL847" s="14"/>
      <c r="QJM847" s="14"/>
      <c r="QJN847" s="14"/>
      <c r="QJO847" s="14"/>
      <c r="QJP847" s="14"/>
      <c r="QJQ847" s="14"/>
      <c r="QJR847" s="14"/>
      <c r="QJS847" s="14"/>
      <c r="QJT847" s="14"/>
      <c r="QJU847" s="14"/>
      <c r="QJV847" s="14"/>
      <c r="QJW847" s="14"/>
      <c r="QJX847" s="14"/>
      <c r="QJY847" s="14"/>
      <c r="QJZ847" s="14"/>
      <c r="QKA847" s="14"/>
      <c r="QKB847" s="14"/>
      <c r="QKC847" s="14"/>
      <c r="QKD847" s="14"/>
      <c r="QKE847" s="14"/>
      <c r="QKF847" s="14"/>
      <c r="QKG847" s="14"/>
      <c r="QKH847" s="14"/>
      <c r="QKI847" s="14"/>
      <c r="QKJ847" s="14"/>
      <c r="QKK847" s="14"/>
      <c r="QKL847" s="14"/>
      <c r="QKM847" s="14"/>
      <c r="QKN847" s="14"/>
      <c r="QKO847" s="14"/>
      <c r="QKP847" s="14"/>
      <c r="QKQ847" s="14"/>
      <c r="QKR847" s="14"/>
      <c r="QKS847" s="14"/>
      <c r="QKT847" s="14"/>
      <c r="QKU847" s="14"/>
      <c r="QKV847" s="14"/>
      <c r="QKW847" s="14"/>
      <c r="QKX847" s="14"/>
      <c r="QKY847" s="14"/>
      <c r="QKZ847" s="14"/>
      <c r="QLA847" s="14"/>
      <c r="QLB847" s="14"/>
      <c r="QLC847" s="14"/>
      <c r="QLD847" s="14"/>
      <c r="QLE847" s="14"/>
      <c r="QLF847" s="14"/>
      <c r="QLG847" s="14"/>
      <c r="QLH847" s="14"/>
      <c r="QLI847" s="14"/>
      <c r="QLJ847" s="14"/>
      <c r="QLK847" s="14"/>
      <c r="QLL847" s="14"/>
      <c r="QLM847" s="14"/>
      <c r="QLN847" s="14"/>
      <c r="QLO847" s="14"/>
      <c r="QLP847" s="14"/>
      <c r="QLQ847" s="14"/>
      <c r="QLR847" s="14"/>
      <c r="QLS847" s="14"/>
      <c r="QLT847" s="14"/>
      <c r="QLU847" s="14"/>
      <c r="QLV847" s="14"/>
      <c r="QLW847" s="14"/>
      <c r="QLX847" s="14"/>
      <c r="QLY847" s="14"/>
      <c r="QLZ847" s="14"/>
      <c r="QMA847" s="14"/>
      <c r="QMB847" s="14"/>
      <c r="QMC847" s="14"/>
      <c r="QMD847" s="14"/>
      <c r="QME847" s="14"/>
      <c r="QMF847" s="14"/>
      <c r="QMG847" s="14"/>
      <c r="QMH847" s="14"/>
      <c r="QMI847" s="14"/>
      <c r="QMJ847" s="14"/>
      <c r="QMK847" s="14"/>
      <c r="QML847" s="14"/>
      <c r="QMM847" s="14"/>
      <c r="QMN847" s="14"/>
      <c r="QMO847" s="14"/>
      <c r="QMP847" s="14"/>
      <c r="QMQ847" s="14"/>
      <c r="QMR847" s="14"/>
      <c r="QMS847" s="14"/>
      <c r="QMT847" s="14"/>
      <c r="QMU847" s="14"/>
      <c r="QMV847" s="14"/>
      <c r="QMW847" s="14"/>
      <c r="QMX847" s="14"/>
      <c r="QMY847" s="14"/>
      <c r="QMZ847" s="14"/>
      <c r="QNA847" s="14"/>
      <c r="QNB847" s="14"/>
      <c r="QNC847" s="14"/>
      <c r="QND847" s="14"/>
      <c r="QNE847" s="14"/>
      <c r="QNF847" s="14"/>
      <c r="QNG847" s="14"/>
      <c r="QNH847" s="14"/>
      <c r="QNI847" s="14"/>
      <c r="QNJ847" s="14"/>
      <c r="QNK847" s="14"/>
      <c r="QNL847" s="14"/>
      <c r="QNM847" s="14"/>
      <c r="QNN847" s="14"/>
      <c r="QNO847" s="14"/>
      <c r="QNP847" s="14"/>
      <c r="QNQ847" s="14"/>
      <c r="QNR847" s="14"/>
      <c r="QNS847" s="14"/>
      <c r="QNT847" s="14"/>
      <c r="QNU847" s="14"/>
      <c r="QNV847" s="14"/>
      <c r="QNW847" s="14"/>
      <c r="QNX847" s="14"/>
      <c r="QNY847" s="14"/>
      <c r="QNZ847" s="14"/>
      <c r="QOA847" s="14"/>
      <c r="QOB847" s="14"/>
      <c r="QOC847" s="14"/>
      <c r="QOD847" s="14"/>
      <c r="QOE847" s="14"/>
      <c r="QOF847" s="14"/>
      <c r="QOG847" s="14"/>
      <c r="QOH847" s="14"/>
      <c r="QOI847" s="14"/>
      <c r="QOJ847" s="14"/>
      <c r="QOK847" s="14"/>
      <c r="QOL847" s="14"/>
      <c r="QOM847" s="14"/>
      <c r="QON847" s="14"/>
      <c r="QOO847" s="14"/>
      <c r="QOP847" s="14"/>
      <c r="QOQ847" s="14"/>
      <c r="QOR847" s="14"/>
      <c r="QOS847" s="14"/>
      <c r="QOT847" s="14"/>
      <c r="QOU847" s="14"/>
      <c r="QOV847" s="14"/>
      <c r="QOW847" s="14"/>
      <c r="QOX847" s="14"/>
      <c r="QOY847" s="14"/>
      <c r="QOZ847" s="14"/>
      <c r="QPA847" s="14"/>
      <c r="QPB847" s="14"/>
      <c r="QPC847" s="14"/>
      <c r="QPD847" s="14"/>
      <c r="QPE847" s="14"/>
      <c r="QPF847" s="14"/>
      <c r="QPG847" s="14"/>
      <c r="QPH847" s="14"/>
      <c r="QPI847" s="14"/>
      <c r="QPJ847" s="14"/>
      <c r="QPK847" s="14"/>
      <c r="QPL847" s="14"/>
      <c r="QPM847" s="14"/>
      <c r="QPN847" s="14"/>
      <c r="QPO847" s="14"/>
      <c r="QPP847" s="14"/>
      <c r="QPQ847" s="14"/>
      <c r="QPR847" s="14"/>
      <c r="QPS847" s="14"/>
      <c r="QPT847" s="14"/>
      <c r="QPU847" s="14"/>
      <c r="QPV847" s="14"/>
      <c r="QPW847" s="14"/>
      <c r="QPX847" s="14"/>
      <c r="QPY847" s="14"/>
      <c r="QPZ847" s="14"/>
      <c r="QQA847" s="14"/>
      <c r="QQB847" s="14"/>
      <c r="QQC847" s="14"/>
      <c r="QQD847" s="14"/>
      <c r="QQE847" s="14"/>
      <c r="QQF847" s="14"/>
      <c r="QQG847" s="14"/>
      <c r="QQH847" s="14"/>
      <c r="QQI847" s="14"/>
      <c r="QQJ847" s="14"/>
      <c r="QQK847" s="14"/>
      <c r="QQL847" s="14"/>
      <c r="QQM847" s="14"/>
      <c r="QQN847" s="14"/>
      <c r="QQO847" s="14"/>
      <c r="QQP847" s="14"/>
      <c r="QQQ847" s="14"/>
      <c r="QQR847" s="14"/>
      <c r="QQS847" s="14"/>
      <c r="QQT847" s="14"/>
      <c r="QQU847" s="14"/>
      <c r="QQV847" s="14"/>
      <c r="QQW847" s="14"/>
      <c r="QQX847" s="14"/>
      <c r="QQY847" s="14"/>
      <c r="QQZ847" s="14"/>
      <c r="QRA847" s="14"/>
      <c r="QRB847" s="14"/>
      <c r="QRC847" s="14"/>
      <c r="QRD847" s="14"/>
      <c r="QRE847" s="14"/>
      <c r="QRF847" s="14"/>
      <c r="QRG847" s="14"/>
      <c r="QRH847" s="14"/>
      <c r="QRI847" s="14"/>
      <c r="QRJ847" s="14"/>
      <c r="QRK847" s="14"/>
      <c r="QRL847" s="14"/>
      <c r="QRM847" s="14"/>
      <c r="QRN847" s="14"/>
      <c r="QRO847" s="14"/>
      <c r="QRP847" s="14"/>
      <c r="QRQ847" s="14"/>
      <c r="QRR847" s="14"/>
      <c r="QRS847" s="14"/>
      <c r="QRT847" s="14"/>
      <c r="QRU847" s="14"/>
      <c r="QRV847" s="14"/>
      <c r="QRW847" s="14"/>
      <c r="QRX847" s="14"/>
      <c r="QRY847" s="14"/>
      <c r="QRZ847" s="14"/>
      <c r="QSA847" s="14"/>
      <c r="QSB847" s="14"/>
      <c r="QSC847" s="14"/>
      <c r="QSD847" s="14"/>
      <c r="QSE847" s="14"/>
      <c r="QSF847" s="14"/>
      <c r="QSG847" s="14"/>
      <c r="QSH847" s="14"/>
      <c r="QSI847" s="14"/>
      <c r="QSJ847" s="14"/>
      <c r="QSK847" s="14"/>
      <c r="QSL847" s="14"/>
      <c r="QSM847" s="14"/>
      <c r="QSN847" s="14"/>
      <c r="QSO847" s="14"/>
      <c r="QSP847" s="14"/>
      <c r="QSQ847" s="14"/>
      <c r="QSR847" s="14"/>
      <c r="QSS847" s="14"/>
      <c r="QST847" s="14"/>
      <c r="QSU847" s="14"/>
      <c r="QSV847" s="14"/>
      <c r="QSW847" s="14"/>
      <c r="QSX847" s="14"/>
      <c r="QSY847" s="14"/>
      <c r="QSZ847" s="14"/>
      <c r="QTA847" s="14"/>
      <c r="QTB847" s="14"/>
      <c r="QTC847" s="14"/>
      <c r="QTD847" s="14"/>
      <c r="QTE847" s="14"/>
      <c r="QTF847" s="14"/>
      <c r="QTG847" s="14"/>
      <c r="QTH847" s="14"/>
      <c r="QTI847" s="14"/>
      <c r="QTJ847" s="14"/>
      <c r="QTK847" s="14"/>
      <c r="QTL847" s="14"/>
      <c r="QTM847" s="14"/>
      <c r="QTN847" s="14"/>
      <c r="QTO847" s="14"/>
      <c r="QTP847" s="14"/>
      <c r="QTQ847" s="14"/>
      <c r="QTR847" s="14"/>
      <c r="QTS847" s="14"/>
      <c r="QTT847" s="14"/>
      <c r="QTU847" s="14"/>
      <c r="QTV847" s="14"/>
      <c r="QTW847" s="14"/>
      <c r="QTX847" s="14"/>
      <c r="QTY847" s="14"/>
      <c r="QTZ847" s="14"/>
      <c r="QUA847" s="14"/>
      <c r="QUB847" s="14"/>
      <c r="QUC847" s="14"/>
      <c r="QUD847" s="14"/>
      <c r="QUE847" s="14"/>
      <c r="QUF847" s="14"/>
      <c r="QUG847" s="14"/>
      <c r="QUH847" s="14"/>
      <c r="QUI847" s="14"/>
      <c r="QUJ847" s="14"/>
      <c r="QUK847" s="14"/>
      <c r="QUL847" s="14"/>
      <c r="QUM847" s="14"/>
      <c r="QUN847" s="14"/>
      <c r="QUO847" s="14"/>
      <c r="QUP847" s="14"/>
      <c r="QUQ847" s="14"/>
      <c r="QUR847" s="14"/>
      <c r="QUS847" s="14"/>
      <c r="QUT847" s="14"/>
      <c r="QUU847" s="14"/>
      <c r="QUV847" s="14"/>
      <c r="QUW847" s="14"/>
      <c r="QUX847" s="14"/>
      <c r="QUY847" s="14"/>
      <c r="QUZ847" s="14"/>
      <c r="QVA847" s="14"/>
      <c r="QVB847" s="14"/>
      <c r="QVC847" s="14"/>
      <c r="QVD847" s="14"/>
      <c r="QVE847" s="14"/>
      <c r="QVF847" s="14"/>
      <c r="QVG847" s="14"/>
      <c r="QVH847" s="14"/>
      <c r="QVI847" s="14"/>
      <c r="QVJ847" s="14"/>
      <c r="QVK847" s="14"/>
      <c r="QVL847" s="14"/>
      <c r="QVM847" s="14"/>
      <c r="QVN847" s="14"/>
      <c r="QVO847" s="14"/>
      <c r="QVP847" s="14"/>
      <c r="QVQ847" s="14"/>
      <c r="QVR847" s="14"/>
      <c r="QVS847" s="14"/>
      <c r="QVT847" s="14"/>
      <c r="QVU847" s="14"/>
      <c r="QVV847" s="14"/>
      <c r="QVW847" s="14"/>
      <c r="QVX847" s="14"/>
      <c r="QVY847" s="14"/>
      <c r="QVZ847" s="14"/>
      <c r="QWA847" s="14"/>
      <c r="QWB847" s="14"/>
      <c r="QWC847" s="14"/>
      <c r="QWD847" s="14"/>
      <c r="QWE847" s="14"/>
      <c r="QWF847" s="14"/>
      <c r="QWG847" s="14"/>
      <c r="QWH847" s="14"/>
      <c r="QWI847" s="14"/>
      <c r="QWJ847" s="14"/>
      <c r="QWK847" s="14"/>
      <c r="QWL847" s="14"/>
      <c r="QWM847" s="14"/>
      <c r="QWN847" s="14"/>
      <c r="QWO847" s="14"/>
      <c r="QWP847" s="14"/>
      <c r="QWQ847" s="14"/>
      <c r="QWR847" s="14"/>
      <c r="QWS847" s="14"/>
      <c r="QWT847" s="14"/>
      <c r="QWU847" s="14"/>
      <c r="QWV847" s="14"/>
      <c r="QWW847" s="14"/>
      <c r="QWX847" s="14"/>
      <c r="QWY847" s="14"/>
      <c r="QWZ847" s="14"/>
      <c r="QXA847" s="14"/>
      <c r="QXB847" s="14"/>
      <c r="QXC847" s="14"/>
      <c r="QXD847" s="14"/>
      <c r="QXE847" s="14"/>
      <c r="QXF847" s="14"/>
      <c r="QXG847" s="14"/>
      <c r="QXH847" s="14"/>
      <c r="QXI847" s="14"/>
      <c r="QXJ847" s="14"/>
      <c r="QXK847" s="14"/>
      <c r="QXL847" s="14"/>
      <c r="QXM847" s="14"/>
      <c r="QXN847" s="14"/>
      <c r="QXO847" s="14"/>
      <c r="QXP847" s="14"/>
      <c r="QXQ847" s="14"/>
      <c r="QXR847" s="14"/>
      <c r="QXS847" s="14"/>
      <c r="QXT847" s="14"/>
      <c r="QXU847" s="14"/>
      <c r="QXV847" s="14"/>
      <c r="QXW847" s="14"/>
      <c r="QXX847" s="14"/>
      <c r="QXY847" s="14"/>
      <c r="QXZ847" s="14"/>
      <c r="QYA847" s="14"/>
      <c r="QYB847" s="14"/>
      <c r="QYC847" s="14"/>
      <c r="QYD847" s="14"/>
      <c r="QYE847" s="14"/>
      <c r="QYF847" s="14"/>
      <c r="QYG847" s="14"/>
      <c r="QYH847" s="14"/>
      <c r="QYI847" s="14"/>
      <c r="QYJ847" s="14"/>
      <c r="QYK847" s="14"/>
      <c r="QYL847" s="14"/>
      <c r="QYM847" s="14"/>
      <c r="QYN847" s="14"/>
      <c r="QYO847" s="14"/>
      <c r="QYP847" s="14"/>
      <c r="QYQ847" s="14"/>
      <c r="QYR847" s="14"/>
      <c r="QYS847" s="14"/>
      <c r="QYT847" s="14"/>
      <c r="QYU847" s="14"/>
      <c r="QYV847" s="14"/>
      <c r="QYW847" s="14"/>
      <c r="QYX847" s="14"/>
      <c r="QYY847" s="14"/>
      <c r="QYZ847" s="14"/>
      <c r="QZA847" s="14"/>
      <c r="QZB847" s="14"/>
      <c r="QZC847" s="14"/>
      <c r="QZD847" s="14"/>
      <c r="QZE847" s="14"/>
      <c r="QZF847" s="14"/>
      <c r="QZG847" s="14"/>
      <c r="QZH847" s="14"/>
      <c r="QZI847" s="14"/>
      <c r="QZJ847" s="14"/>
      <c r="QZK847" s="14"/>
      <c r="QZL847" s="14"/>
      <c r="QZM847" s="14"/>
      <c r="QZN847" s="14"/>
      <c r="QZO847" s="14"/>
      <c r="QZP847" s="14"/>
      <c r="QZQ847" s="14"/>
      <c r="QZR847" s="14"/>
      <c r="QZS847" s="14"/>
      <c r="QZT847" s="14"/>
      <c r="QZU847" s="14"/>
      <c r="QZV847" s="14"/>
      <c r="QZW847" s="14"/>
      <c r="QZX847" s="14"/>
      <c r="QZY847" s="14"/>
      <c r="QZZ847" s="14"/>
      <c r="RAA847" s="14"/>
      <c r="RAB847" s="14"/>
      <c r="RAC847" s="14"/>
      <c r="RAD847" s="14"/>
      <c r="RAE847" s="14"/>
      <c r="RAF847" s="14"/>
      <c r="RAG847" s="14"/>
      <c r="RAH847" s="14"/>
      <c r="RAI847" s="14"/>
      <c r="RAJ847" s="14"/>
      <c r="RAK847" s="14"/>
      <c r="RAL847" s="14"/>
      <c r="RAM847" s="14"/>
      <c r="RAN847" s="14"/>
      <c r="RAO847" s="14"/>
      <c r="RAP847" s="14"/>
      <c r="RAQ847" s="14"/>
      <c r="RAR847" s="14"/>
      <c r="RAS847" s="14"/>
      <c r="RAT847" s="14"/>
      <c r="RAU847" s="14"/>
      <c r="RAV847" s="14"/>
      <c r="RAW847" s="14"/>
      <c r="RAX847" s="14"/>
      <c r="RAY847" s="14"/>
      <c r="RAZ847" s="14"/>
      <c r="RBA847" s="14"/>
      <c r="RBB847" s="14"/>
      <c r="RBC847" s="14"/>
      <c r="RBD847" s="14"/>
      <c r="RBE847" s="14"/>
      <c r="RBF847" s="14"/>
      <c r="RBG847" s="14"/>
      <c r="RBH847" s="14"/>
      <c r="RBI847" s="14"/>
      <c r="RBJ847" s="14"/>
      <c r="RBK847" s="14"/>
      <c r="RBL847" s="14"/>
      <c r="RBM847" s="14"/>
      <c r="RBN847" s="14"/>
      <c r="RBO847" s="14"/>
      <c r="RBP847" s="14"/>
      <c r="RBQ847" s="14"/>
      <c r="RBR847" s="14"/>
      <c r="RBS847" s="14"/>
      <c r="RBT847" s="14"/>
      <c r="RBU847" s="14"/>
      <c r="RBV847" s="14"/>
      <c r="RBW847" s="14"/>
      <c r="RBX847" s="14"/>
      <c r="RBY847" s="14"/>
      <c r="RBZ847" s="14"/>
      <c r="RCA847" s="14"/>
      <c r="RCB847" s="14"/>
      <c r="RCC847" s="14"/>
      <c r="RCD847" s="14"/>
      <c r="RCE847" s="14"/>
      <c r="RCF847" s="14"/>
      <c r="RCG847" s="14"/>
      <c r="RCH847" s="14"/>
      <c r="RCI847" s="14"/>
      <c r="RCJ847" s="14"/>
      <c r="RCK847" s="14"/>
      <c r="RCL847" s="14"/>
      <c r="RCM847" s="14"/>
      <c r="RCN847" s="14"/>
      <c r="RCO847" s="14"/>
      <c r="RCP847" s="14"/>
      <c r="RCQ847" s="14"/>
      <c r="RCR847" s="14"/>
      <c r="RCS847" s="14"/>
      <c r="RCT847" s="14"/>
      <c r="RCU847" s="14"/>
      <c r="RCV847" s="14"/>
      <c r="RCW847" s="14"/>
      <c r="RCX847" s="14"/>
      <c r="RCY847" s="14"/>
      <c r="RCZ847" s="14"/>
      <c r="RDA847" s="14"/>
      <c r="RDB847" s="14"/>
      <c r="RDC847" s="14"/>
      <c r="RDD847" s="14"/>
      <c r="RDE847" s="14"/>
      <c r="RDF847" s="14"/>
      <c r="RDG847" s="14"/>
      <c r="RDH847" s="14"/>
      <c r="RDI847" s="14"/>
      <c r="RDJ847" s="14"/>
      <c r="RDK847" s="14"/>
      <c r="RDL847" s="14"/>
      <c r="RDM847" s="14"/>
      <c r="RDN847" s="14"/>
      <c r="RDO847" s="14"/>
      <c r="RDP847" s="14"/>
      <c r="RDQ847" s="14"/>
      <c r="RDR847" s="14"/>
      <c r="RDS847" s="14"/>
      <c r="RDT847" s="14"/>
      <c r="RDU847" s="14"/>
      <c r="RDV847" s="14"/>
      <c r="RDW847" s="14"/>
      <c r="RDX847" s="14"/>
      <c r="RDY847" s="14"/>
      <c r="RDZ847" s="14"/>
      <c r="REA847" s="14"/>
      <c r="REB847" s="14"/>
      <c r="REC847" s="14"/>
      <c r="RED847" s="14"/>
      <c r="REE847" s="14"/>
      <c r="REF847" s="14"/>
      <c r="REG847" s="14"/>
      <c r="REH847" s="14"/>
      <c r="REI847" s="14"/>
      <c r="REJ847" s="14"/>
      <c r="REK847" s="14"/>
      <c r="REL847" s="14"/>
      <c r="REM847" s="14"/>
      <c r="REN847" s="14"/>
      <c r="REO847" s="14"/>
      <c r="REP847" s="14"/>
      <c r="REQ847" s="14"/>
      <c r="RER847" s="14"/>
      <c r="RES847" s="14"/>
      <c r="RET847" s="14"/>
      <c r="REU847" s="14"/>
      <c r="REV847" s="14"/>
      <c r="REW847" s="14"/>
      <c r="REX847" s="14"/>
      <c r="REY847" s="14"/>
      <c r="REZ847" s="14"/>
      <c r="RFA847" s="14"/>
      <c r="RFB847" s="14"/>
      <c r="RFC847" s="14"/>
      <c r="RFD847" s="14"/>
      <c r="RFE847" s="14"/>
      <c r="RFF847" s="14"/>
      <c r="RFG847" s="14"/>
      <c r="RFH847" s="14"/>
      <c r="RFI847" s="14"/>
      <c r="RFJ847" s="14"/>
      <c r="RFK847" s="14"/>
      <c r="RFL847" s="14"/>
      <c r="RFM847" s="14"/>
      <c r="RFN847" s="14"/>
      <c r="RFO847" s="14"/>
      <c r="RFP847" s="14"/>
      <c r="RFQ847" s="14"/>
      <c r="RFR847" s="14"/>
      <c r="RFS847" s="14"/>
      <c r="RFT847" s="14"/>
      <c r="RFU847" s="14"/>
      <c r="RFV847" s="14"/>
      <c r="RFW847" s="14"/>
      <c r="RFX847" s="14"/>
      <c r="RFY847" s="14"/>
      <c r="RFZ847" s="14"/>
      <c r="RGA847" s="14"/>
      <c r="RGB847" s="14"/>
      <c r="RGC847" s="14"/>
      <c r="RGD847" s="14"/>
      <c r="RGE847" s="14"/>
      <c r="RGF847" s="14"/>
      <c r="RGG847" s="14"/>
      <c r="RGH847" s="14"/>
      <c r="RGI847" s="14"/>
      <c r="RGJ847" s="14"/>
      <c r="RGK847" s="14"/>
      <c r="RGL847" s="14"/>
      <c r="RGM847" s="14"/>
      <c r="RGN847" s="14"/>
      <c r="RGO847" s="14"/>
      <c r="RGP847" s="14"/>
      <c r="RGQ847" s="14"/>
      <c r="RGR847" s="14"/>
      <c r="RGS847" s="14"/>
      <c r="RGT847" s="14"/>
      <c r="RGU847" s="14"/>
      <c r="RGV847" s="14"/>
      <c r="RGW847" s="14"/>
      <c r="RGX847" s="14"/>
      <c r="RGY847" s="14"/>
      <c r="RGZ847" s="14"/>
      <c r="RHA847" s="14"/>
      <c r="RHB847" s="14"/>
      <c r="RHC847" s="14"/>
      <c r="RHD847" s="14"/>
      <c r="RHE847" s="14"/>
      <c r="RHF847" s="14"/>
      <c r="RHG847" s="14"/>
      <c r="RHH847" s="14"/>
      <c r="RHI847" s="14"/>
      <c r="RHJ847" s="14"/>
      <c r="RHK847" s="14"/>
      <c r="RHL847" s="14"/>
      <c r="RHM847" s="14"/>
      <c r="RHN847" s="14"/>
      <c r="RHO847" s="14"/>
      <c r="RHP847" s="14"/>
      <c r="RHQ847" s="14"/>
      <c r="RHR847" s="14"/>
      <c r="RHS847" s="14"/>
      <c r="RHT847" s="14"/>
      <c r="RHU847" s="14"/>
      <c r="RHV847" s="14"/>
      <c r="RHW847" s="14"/>
      <c r="RHX847" s="14"/>
      <c r="RHY847" s="14"/>
      <c r="RHZ847" s="14"/>
      <c r="RIA847" s="14"/>
      <c r="RIB847" s="14"/>
      <c r="RIC847" s="14"/>
      <c r="RID847" s="14"/>
      <c r="RIE847" s="14"/>
      <c r="RIF847" s="14"/>
      <c r="RIG847" s="14"/>
      <c r="RIH847" s="14"/>
      <c r="RII847" s="14"/>
      <c r="RIJ847" s="14"/>
      <c r="RIK847" s="14"/>
      <c r="RIL847" s="14"/>
      <c r="RIM847" s="14"/>
      <c r="RIN847" s="14"/>
      <c r="RIO847" s="14"/>
      <c r="RIP847" s="14"/>
      <c r="RIQ847" s="14"/>
      <c r="RIR847" s="14"/>
      <c r="RIS847" s="14"/>
      <c r="RIT847" s="14"/>
      <c r="RIU847" s="14"/>
      <c r="RIV847" s="14"/>
      <c r="RIW847" s="14"/>
      <c r="RIX847" s="14"/>
      <c r="RIY847" s="14"/>
      <c r="RIZ847" s="14"/>
      <c r="RJA847" s="14"/>
      <c r="RJB847" s="14"/>
      <c r="RJC847" s="14"/>
      <c r="RJD847" s="14"/>
      <c r="RJE847" s="14"/>
      <c r="RJF847" s="14"/>
      <c r="RJG847" s="14"/>
      <c r="RJH847" s="14"/>
      <c r="RJI847" s="14"/>
      <c r="RJJ847" s="14"/>
      <c r="RJK847" s="14"/>
      <c r="RJL847" s="14"/>
      <c r="RJM847" s="14"/>
      <c r="RJN847" s="14"/>
      <c r="RJO847" s="14"/>
      <c r="RJP847" s="14"/>
      <c r="RJQ847" s="14"/>
      <c r="RJR847" s="14"/>
      <c r="RJS847" s="14"/>
      <c r="RJT847" s="14"/>
      <c r="RJU847" s="14"/>
      <c r="RJV847" s="14"/>
      <c r="RJW847" s="14"/>
      <c r="RJX847" s="14"/>
      <c r="RJY847" s="14"/>
      <c r="RJZ847" s="14"/>
      <c r="RKA847" s="14"/>
      <c r="RKB847" s="14"/>
      <c r="RKC847" s="14"/>
      <c r="RKD847" s="14"/>
      <c r="RKE847" s="14"/>
      <c r="RKF847" s="14"/>
      <c r="RKG847" s="14"/>
      <c r="RKH847" s="14"/>
      <c r="RKI847" s="14"/>
      <c r="RKJ847" s="14"/>
      <c r="RKK847" s="14"/>
      <c r="RKL847" s="14"/>
      <c r="RKM847" s="14"/>
      <c r="RKN847" s="14"/>
      <c r="RKO847" s="14"/>
      <c r="RKP847" s="14"/>
      <c r="RKQ847" s="14"/>
      <c r="RKR847" s="14"/>
      <c r="RKS847" s="14"/>
      <c r="RKT847" s="14"/>
      <c r="RKU847" s="14"/>
      <c r="RKV847" s="14"/>
      <c r="RKW847" s="14"/>
      <c r="RKX847" s="14"/>
      <c r="RKY847" s="14"/>
      <c r="RKZ847" s="14"/>
      <c r="RLA847" s="14"/>
      <c r="RLB847" s="14"/>
      <c r="RLC847" s="14"/>
      <c r="RLD847" s="14"/>
      <c r="RLE847" s="14"/>
      <c r="RLF847" s="14"/>
      <c r="RLG847" s="14"/>
      <c r="RLH847" s="14"/>
      <c r="RLI847" s="14"/>
      <c r="RLJ847" s="14"/>
      <c r="RLK847" s="14"/>
      <c r="RLL847" s="14"/>
      <c r="RLM847" s="14"/>
      <c r="RLN847" s="14"/>
      <c r="RLO847" s="14"/>
      <c r="RLP847" s="14"/>
      <c r="RLQ847" s="14"/>
      <c r="RLR847" s="14"/>
      <c r="RLS847" s="14"/>
      <c r="RLT847" s="14"/>
      <c r="RLU847" s="14"/>
      <c r="RLV847" s="14"/>
      <c r="RLW847" s="14"/>
      <c r="RLX847" s="14"/>
      <c r="RLY847" s="14"/>
      <c r="RLZ847" s="14"/>
      <c r="RMA847" s="14"/>
      <c r="RMB847" s="14"/>
      <c r="RMC847" s="14"/>
      <c r="RMD847" s="14"/>
      <c r="RME847" s="14"/>
      <c r="RMF847" s="14"/>
      <c r="RMG847" s="14"/>
      <c r="RMH847" s="14"/>
      <c r="RMI847" s="14"/>
      <c r="RMJ847" s="14"/>
      <c r="RMK847" s="14"/>
      <c r="RML847" s="14"/>
      <c r="RMM847" s="14"/>
      <c r="RMN847" s="14"/>
      <c r="RMO847" s="14"/>
      <c r="RMP847" s="14"/>
      <c r="RMQ847" s="14"/>
      <c r="RMR847" s="14"/>
      <c r="RMS847" s="14"/>
      <c r="RMT847" s="14"/>
      <c r="RMU847" s="14"/>
      <c r="RMV847" s="14"/>
      <c r="RMW847" s="14"/>
      <c r="RMX847" s="14"/>
      <c r="RMY847" s="14"/>
      <c r="RMZ847" s="14"/>
      <c r="RNA847" s="14"/>
      <c r="RNB847" s="14"/>
      <c r="RNC847" s="14"/>
      <c r="RND847" s="14"/>
      <c r="RNE847" s="14"/>
      <c r="RNF847" s="14"/>
      <c r="RNG847" s="14"/>
      <c r="RNH847" s="14"/>
      <c r="RNI847" s="14"/>
      <c r="RNJ847" s="14"/>
      <c r="RNK847" s="14"/>
      <c r="RNL847" s="14"/>
      <c r="RNM847" s="14"/>
      <c r="RNN847" s="14"/>
      <c r="RNO847" s="14"/>
      <c r="RNP847" s="14"/>
      <c r="RNQ847" s="14"/>
      <c r="RNR847" s="14"/>
      <c r="RNS847" s="14"/>
      <c r="RNT847" s="14"/>
      <c r="RNU847" s="14"/>
      <c r="RNV847" s="14"/>
      <c r="RNW847" s="14"/>
      <c r="RNX847" s="14"/>
      <c r="RNY847" s="14"/>
      <c r="RNZ847" s="14"/>
      <c r="ROA847" s="14"/>
      <c r="ROB847" s="14"/>
      <c r="ROC847" s="14"/>
      <c r="ROD847" s="14"/>
      <c r="ROE847" s="14"/>
      <c r="ROF847" s="14"/>
      <c r="ROG847" s="14"/>
      <c r="ROH847" s="14"/>
      <c r="ROI847" s="14"/>
      <c r="ROJ847" s="14"/>
      <c r="ROK847" s="14"/>
      <c r="ROL847" s="14"/>
      <c r="ROM847" s="14"/>
      <c r="RON847" s="14"/>
      <c r="ROO847" s="14"/>
      <c r="ROP847" s="14"/>
      <c r="ROQ847" s="14"/>
      <c r="ROR847" s="14"/>
      <c r="ROS847" s="14"/>
      <c r="ROT847" s="14"/>
      <c r="ROU847" s="14"/>
      <c r="ROV847" s="14"/>
      <c r="ROW847" s="14"/>
      <c r="ROX847" s="14"/>
      <c r="ROY847" s="14"/>
      <c r="ROZ847" s="14"/>
      <c r="RPA847" s="14"/>
      <c r="RPB847" s="14"/>
      <c r="RPC847" s="14"/>
      <c r="RPD847" s="14"/>
      <c r="RPE847" s="14"/>
      <c r="RPF847" s="14"/>
      <c r="RPG847" s="14"/>
      <c r="RPH847" s="14"/>
      <c r="RPI847" s="14"/>
      <c r="RPJ847" s="14"/>
      <c r="RPK847" s="14"/>
      <c r="RPL847" s="14"/>
      <c r="RPM847" s="14"/>
      <c r="RPN847" s="14"/>
      <c r="RPO847" s="14"/>
      <c r="RPP847" s="14"/>
      <c r="RPQ847" s="14"/>
      <c r="RPR847" s="14"/>
      <c r="RPS847" s="14"/>
      <c r="RPT847" s="14"/>
      <c r="RPU847" s="14"/>
      <c r="RPV847" s="14"/>
      <c r="RPW847" s="14"/>
      <c r="RPX847" s="14"/>
      <c r="RPY847" s="14"/>
      <c r="RPZ847" s="14"/>
      <c r="RQA847" s="14"/>
      <c r="RQB847" s="14"/>
      <c r="RQC847" s="14"/>
      <c r="RQD847" s="14"/>
      <c r="RQE847" s="14"/>
      <c r="RQF847" s="14"/>
      <c r="RQG847" s="14"/>
      <c r="RQH847" s="14"/>
      <c r="RQI847" s="14"/>
      <c r="RQJ847" s="14"/>
      <c r="RQK847" s="14"/>
      <c r="RQL847" s="14"/>
      <c r="RQM847" s="14"/>
      <c r="RQN847" s="14"/>
      <c r="RQO847" s="14"/>
      <c r="RQP847" s="14"/>
      <c r="RQQ847" s="14"/>
      <c r="RQR847" s="14"/>
      <c r="RQS847" s="14"/>
      <c r="RQT847" s="14"/>
      <c r="RQU847" s="14"/>
      <c r="RQV847" s="14"/>
      <c r="RQW847" s="14"/>
      <c r="RQX847" s="14"/>
      <c r="RQY847" s="14"/>
      <c r="RQZ847" s="14"/>
      <c r="RRA847" s="14"/>
      <c r="RRB847" s="14"/>
      <c r="RRC847" s="14"/>
      <c r="RRD847" s="14"/>
      <c r="RRE847" s="14"/>
      <c r="RRF847" s="14"/>
      <c r="RRG847" s="14"/>
      <c r="RRH847" s="14"/>
      <c r="RRI847" s="14"/>
      <c r="RRJ847" s="14"/>
      <c r="RRK847" s="14"/>
      <c r="RRL847" s="14"/>
      <c r="RRM847" s="14"/>
      <c r="RRN847" s="14"/>
      <c r="RRO847" s="14"/>
      <c r="RRP847" s="14"/>
      <c r="RRQ847" s="14"/>
      <c r="RRR847" s="14"/>
      <c r="RRS847" s="14"/>
      <c r="RRT847" s="14"/>
      <c r="RRU847" s="14"/>
      <c r="RRV847" s="14"/>
      <c r="RRW847" s="14"/>
      <c r="RRX847" s="14"/>
      <c r="RRY847" s="14"/>
      <c r="RRZ847" s="14"/>
      <c r="RSA847" s="14"/>
      <c r="RSB847" s="14"/>
      <c r="RSC847" s="14"/>
      <c r="RSD847" s="14"/>
      <c r="RSE847" s="14"/>
      <c r="RSF847" s="14"/>
      <c r="RSG847" s="14"/>
      <c r="RSH847" s="14"/>
      <c r="RSI847" s="14"/>
      <c r="RSJ847" s="14"/>
      <c r="RSK847" s="14"/>
      <c r="RSL847" s="14"/>
      <c r="RSM847" s="14"/>
      <c r="RSN847" s="14"/>
      <c r="RSO847" s="14"/>
      <c r="RSP847" s="14"/>
      <c r="RSQ847" s="14"/>
      <c r="RSR847" s="14"/>
      <c r="RSS847" s="14"/>
      <c r="RST847" s="14"/>
      <c r="RSU847" s="14"/>
      <c r="RSV847" s="14"/>
      <c r="RSW847" s="14"/>
      <c r="RSX847" s="14"/>
      <c r="RSY847" s="14"/>
      <c r="RSZ847" s="14"/>
      <c r="RTA847" s="14"/>
      <c r="RTB847" s="14"/>
      <c r="RTC847" s="14"/>
      <c r="RTD847" s="14"/>
      <c r="RTE847" s="14"/>
      <c r="RTF847" s="14"/>
      <c r="RTG847" s="14"/>
      <c r="RTH847" s="14"/>
      <c r="RTI847" s="14"/>
      <c r="RTJ847" s="14"/>
      <c r="RTK847" s="14"/>
      <c r="RTL847" s="14"/>
      <c r="RTM847" s="14"/>
      <c r="RTN847" s="14"/>
      <c r="RTO847" s="14"/>
      <c r="RTP847" s="14"/>
      <c r="RTQ847" s="14"/>
      <c r="RTR847" s="14"/>
      <c r="RTS847" s="14"/>
      <c r="RTT847" s="14"/>
      <c r="RTU847" s="14"/>
      <c r="RTV847" s="14"/>
      <c r="RTW847" s="14"/>
      <c r="RTX847" s="14"/>
      <c r="RTY847" s="14"/>
      <c r="RTZ847" s="14"/>
      <c r="RUA847" s="14"/>
      <c r="RUB847" s="14"/>
      <c r="RUC847" s="14"/>
      <c r="RUD847" s="14"/>
      <c r="RUE847" s="14"/>
      <c r="RUF847" s="14"/>
      <c r="RUG847" s="14"/>
      <c r="RUH847" s="14"/>
      <c r="RUI847" s="14"/>
      <c r="RUJ847" s="14"/>
      <c r="RUK847" s="14"/>
      <c r="RUL847" s="14"/>
      <c r="RUM847" s="14"/>
      <c r="RUN847" s="14"/>
      <c r="RUO847" s="14"/>
      <c r="RUP847" s="14"/>
      <c r="RUQ847" s="14"/>
      <c r="RUR847" s="14"/>
      <c r="RUS847" s="14"/>
      <c r="RUT847" s="14"/>
      <c r="RUU847" s="14"/>
      <c r="RUV847" s="14"/>
      <c r="RUW847" s="14"/>
      <c r="RUX847" s="14"/>
      <c r="RUY847" s="14"/>
      <c r="RUZ847" s="14"/>
      <c r="RVA847" s="14"/>
      <c r="RVB847" s="14"/>
      <c r="RVC847" s="14"/>
      <c r="RVD847" s="14"/>
      <c r="RVE847" s="14"/>
      <c r="RVF847" s="14"/>
      <c r="RVG847" s="14"/>
      <c r="RVH847" s="14"/>
      <c r="RVI847" s="14"/>
      <c r="RVJ847" s="14"/>
      <c r="RVK847" s="14"/>
      <c r="RVL847" s="14"/>
      <c r="RVM847" s="14"/>
      <c r="RVN847" s="14"/>
      <c r="RVO847" s="14"/>
      <c r="RVP847" s="14"/>
      <c r="RVQ847" s="14"/>
      <c r="RVR847" s="14"/>
      <c r="RVS847" s="14"/>
      <c r="RVT847" s="14"/>
      <c r="RVU847" s="14"/>
      <c r="RVV847" s="14"/>
      <c r="RVW847" s="14"/>
      <c r="RVX847" s="14"/>
      <c r="RVY847" s="14"/>
      <c r="RVZ847" s="14"/>
      <c r="RWA847" s="14"/>
      <c r="RWB847" s="14"/>
      <c r="RWC847" s="14"/>
      <c r="RWD847" s="14"/>
      <c r="RWE847" s="14"/>
      <c r="RWF847" s="14"/>
      <c r="RWG847" s="14"/>
      <c r="RWH847" s="14"/>
      <c r="RWI847" s="14"/>
      <c r="RWJ847" s="14"/>
      <c r="RWK847" s="14"/>
      <c r="RWL847" s="14"/>
      <c r="RWM847" s="14"/>
      <c r="RWN847" s="14"/>
      <c r="RWO847" s="14"/>
      <c r="RWP847" s="14"/>
      <c r="RWQ847" s="14"/>
      <c r="RWR847" s="14"/>
      <c r="RWS847" s="14"/>
      <c r="RWT847" s="14"/>
      <c r="RWU847" s="14"/>
      <c r="RWV847" s="14"/>
      <c r="RWW847" s="14"/>
      <c r="RWX847" s="14"/>
      <c r="RWY847" s="14"/>
      <c r="RWZ847" s="14"/>
      <c r="RXA847" s="14"/>
      <c r="RXB847" s="14"/>
      <c r="RXC847" s="14"/>
      <c r="RXD847" s="14"/>
      <c r="RXE847" s="14"/>
      <c r="RXF847" s="14"/>
      <c r="RXG847" s="14"/>
      <c r="RXH847" s="14"/>
      <c r="RXI847" s="14"/>
      <c r="RXJ847" s="14"/>
      <c r="RXK847" s="14"/>
      <c r="RXL847" s="14"/>
      <c r="RXM847" s="14"/>
      <c r="RXN847" s="14"/>
      <c r="RXO847" s="14"/>
      <c r="RXP847" s="14"/>
      <c r="RXQ847" s="14"/>
      <c r="RXR847" s="14"/>
      <c r="RXS847" s="14"/>
      <c r="RXT847" s="14"/>
      <c r="RXU847" s="14"/>
      <c r="RXV847" s="14"/>
      <c r="RXW847" s="14"/>
      <c r="RXX847" s="14"/>
      <c r="RXY847" s="14"/>
      <c r="RXZ847" s="14"/>
      <c r="RYA847" s="14"/>
      <c r="RYB847" s="14"/>
      <c r="RYC847" s="14"/>
      <c r="RYD847" s="14"/>
      <c r="RYE847" s="14"/>
      <c r="RYF847" s="14"/>
      <c r="RYG847" s="14"/>
      <c r="RYH847" s="14"/>
      <c r="RYI847" s="14"/>
      <c r="RYJ847" s="14"/>
      <c r="RYK847" s="14"/>
      <c r="RYL847" s="14"/>
      <c r="RYM847" s="14"/>
      <c r="RYN847" s="14"/>
      <c r="RYO847" s="14"/>
      <c r="RYP847" s="14"/>
      <c r="RYQ847" s="14"/>
      <c r="RYR847" s="14"/>
      <c r="RYS847" s="14"/>
      <c r="RYT847" s="14"/>
      <c r="RYU847" s="14"/>
      <c r="RYV847" s="14"/>
      <c r="RYW847" s="14"/>
      <c r="RYX847" s="14"/>
      <c r="RYY847" s="14"/>
      <c r="RYZ847" s="14"/>
      <c r="RZA847" s="14"/>
      <c r="RZB847" s="14"/>
      <c r="RZC847" s="14"/>
      <c r="RZD847" s="14"/>
      <c r="RZE847" s="14"/>
      <c r="RZF847" s="14"/>
      <c r="RZG847" s="14"/>
      <c r="RZH847" s="14"/>
      <c r="RZI847" s="14"/>
      <c r="RZJ847" s="14"/>
      <c r="RZK847" s="14"/>
      <c r="RZL847" s="14"/>
      <c r="RZM847" s="14"/>
      <c r="RZN847" s="14"/>
      <c r="RZO847" s="14"/>
      <c r="RZP847" s="14"/>
      <c r="RZQ847" s="14"/>
      <c r="RZR847" s="14"/>
      <c r="RZS847" s="14"/>
      <c r="RZT847" s="14"/>
      <c r="RZU847" s="14"/>
      <c r="RZV847" s="14"/>
      <c r="RZW847" s="14"/>
      <c r="RZX847" s="14"/>
      <c r="RZY847" s="14"/>
      <c r="RZZ847" s="14"/>
      <c r="SAA847" s="14"/>
      <c r="SAB847" s="14"/>
      <c r="SAC847" s="14"/>
      <c r="SAD847" s="14"/>
      <c r="SAE847" s="14"/>
      <c r="SAF847" s="14"/>
      <c r="SAG847" s="14"/>
      <c r="SAH847" s="14"/>
      <c r="SAI847" s="14"/>
      <c r="SAJ847" s="14"/>
      <c r="SAK847" s="14"/>
      <c r="SAL847" s="14"/>
      <c r="SAM847" s="14"/>
      <c r="SAN847" s="14"/>
      <c r="SAO847" s="14"/>
      <c r="SAP847" s="14"/>
      <c r="SAQ847" s="14"/>
      <c r="SAR847" s="14"/>
      <c r="SAS847" s="14"/>
      <c r="SAT847" s="14"/>
      <c r="SAU847" s="14"/>
      <c r="SAV847" s="14"/>
      <c r="SAW847" s="14"/>
      <c r="SAX847" s="14"/>
      <c r="SAY847" s="14"/>
      <c r="SAZ847" s="14"/>
      <c r="SBA847" s="14"/>
      <c r="SBB847" s="14"/>
      <c r="SBC847" s="14"/>
      <c r="SBD847" s="14"/>
      <c r="SBE847" s="14"/>
      <c r="SBF847" s="14"/>
      <c r="SBG847" s="14"/>
      <c r="SBH847" s="14"/>
      <c r="SBI847" s="14"/>
      <c r="SBJ847" s="14"/>
      <c r="SBK847" s="14"/>
      <c r="SBL847" s="14"/>
      <c r="SBM847" s="14"/>
      <c r="SBN847" s="14"/>
      <c r="SBO847" s="14"/>
      <c r="SBP847" s="14"/>
      <c r="SBQ847" s="14"/>
      <c r="SBR847" s="14"/>
      <c r="SBS847" s="14"/>
      <c r="SBT847" s="14"/>
      <c r="SBU847" s="14"/>
      <c r="SBV847" s="14"/>
      <c r="SBW847" s="14"/>
      <c r="SBX847" s="14"/>
      <c r="SBY847" s="14"/>
      <c r="SBZ847" s="14"/>
      <c r="SCA847" s="14"/>
      <c r="SCB847" s="14"/>
      <c r="SCC847" s="14"/>
      <c r="SCD847" s="14"/>
      <c r="SCE847" s="14"/>
      <c r="SCF847" s="14"/>
      <c r="SCG847" s="14"/>
      <c r="SCH847" s="14"/>
      <c r="SCI847" s="14"/>
      <c r="SCJ847" s="14"/>
      <c r="SCK847" s="14"/>
      <c r="SCL847" s="14"/>
      <c r="SCM847" s="14"/>
      <c r="SCN847" s="14"/>
      <c r="SCO847" s="14"/>
      <c r="SCP847" s="14"/>
      <c r="SCQ847" s="14"/>
      <c r="SCR847" s="14"/>
      <c r="SCS847" s="14"/>
      <c r="SCT847" s="14"/>
      <c r="SCU847" s="14"/>
      <c r="SCV847" s="14"/>
      <c r="SCW847" s="14"/>
      <c r="SCX847" s="14"/>
      <c r="SCY847" s="14"/>
      <c r="SCZ847" s="14"/>
      <c r="SDA847" s="14"/>
      <c r="SDB847" s="14"/>
      <c r="SDC847" s="14"/>
      <c r="SDD847" s="14"/>
      <c r="SDE847" s="14"/>
      <c r="SDF847" s="14"/>
      <c r="SDG847" s="14"/>
      <c r="SDH847" s="14"/>
      <c r="SDI847" s="14"/>
      <c r="SDJ847" s="14"/>
      <c r="SDK847" s="14"/>
      <c r="SDL847" s="14"/>
      <c r="SDM847" s="14"/>
      <c r="SDN847" s="14"/>
      <c r="SDO847" s="14"/>
      <c r="SDP847" s="14"/>
      <c r="SDQ847" s="14"/>
      <c r="SDR847" s="14"/>
      <c r="SDS847" s="14"/>
      <c r="SDT847" s="14"/>
      <c r="SDU847" s="14"/>
      <c r="SDV847" s="14"/>
      <c r="SDW847" s="14"/>
      <c r="SDX847" s="14"/>
      <c r="SDY847" s="14"/>
      <c r="SDZ847" s="14"/>
      <c r="SEA847" s="14"/>
      <c r="SEB847" s="14"/>
      <c r="SEC847" s="14"/>
      <c r="SED847" s="14"/>
      <c r="SEE847" s="14"/>
      <c r="SEF847" s="14"/>
      <c r="SEG847" s="14"/>
      <c r="SEH847" s="14"/>
      <c r="SEI847" s="14"/>
      <c r="SEJ847" s="14"/>
      <c r="SEK847" s="14"/>
      <c r="SEL847" s="14"/>
      <c r="SEM847" s="14"/>
      <c r="SEN847" s="14"/>
      <c r="SEO847" s="14"/>
      <c r="SEP847" s="14"/>
      <c r="SEQ847" s="14"/>
      <c r="SER847" s="14"/>
      <c r="SES847" s="14"/>
      <c r="SET847" s="14"/>
      <c r="SEU847" s="14"/>
      <c r="SEV847" s="14"/>
      <c r="SEW847" s="14"/>
      <c r="SEX847" s="14"/>
      <c r="SEY847" s="14"/>
      <c r="SEZ847" s="14"/>
      <c r="SFA847" s="14"/>
      <c r="SFB847" s="14"/>
      <c r="SFC847" s="14"/>
      <c r="SFD847" s="14"/>
      <c r="SFE847" s="14"/>
      <c r="SFF847" s="14"/>
      <c r="SFG847" s="14"/>
      <c r="SFH847" s="14"/>
      <c r="SFI847" s="14"/>
      <c r="SFJ847" s="14"/>
      <c r="SFK847" s="14"/>
      <c r="SFL847" s="14"/>
      <c r="SFM847" s="14"/>
      <c r="SFN847" s="14"/>
      <c r="SFO847" s="14"/>
      <c r="SFP847" s="14"/>
      <c r="SFQ847" s="14"/>
      <c r="SFR847" s="14"/>
      <c r="SFS847" s="14"/>
      <c r="SFT847" s="14"/>
      <c r="SFU847" s="14"/>
      <c r="SFV847" s="14"/>
      <c r="SFW847" s="14"/>
      <c r="SFX847" s="14"/>
      <c r="SFY847" s="14"/>
      <c r="SFZ847" s="14"/>
      <c r="SGA847" s="14"/>
      <c r="SGB847" s="14"/>
      <c r="SGC847" s="14"/>
      <c r="SGD847" s="14"/>
      <c r="SGE847" s="14"/>
      <c r="SGF847" s="14"/>
      <c r="SGG847" s="14"/>
      <c r="SGH847" s="14"/>
      <c r="SGI847" s="14"/>
      <c r="SGJ847" s="14"/>
      <c r="SGK847" s="14"/>
      <c r="SGL847" s="14"/>
      <c r="SGM847" s="14"/>
      <c r="SGN847" s="14"/>
      <c r="SGO847" s="14"/>
      <c r="SGP847" s="14"/>
      <c r="SGQ847" s="14"/>
      <c r="SGR847" s="14"/>
      <c r="SGS847" s="14"/>
      <c r="SGT847" s="14"/>
      <c r="SGU847" s="14"/>
      <c r="SGV847" s="14"/>
      <c r="SGW847" s="14"/>
      <c r="SGX847" s="14"/>
      <c r="SGY847" s="14"/>
      <c r="SGZ847" s="14"/>
      <c r="SHA847" s="14"/>
      <c r="SHB847" s="14"/>
      <c r="SHC847" s="14"/>
      <c r="SHD847" s="14"/>
      <c r="SHE847" s="14"/>
      <c r="SHF847" s="14"/>
      <c r="SHG847" s="14"/>
      <c r="SHH847" s="14"/>
      <c r="SHI847" s="14"/>
      <c r="SHJ847" s="14"/>
      <c r="SHK847" s="14"/>
      <c r="SHL847" s="14"/>
      <c r="SHM847" s="14"/>
      <c r="SHN847" s="14"/>
      <c r="SHO847" s="14"/>
      <c r="SHP847" s="14"/>
      <c r="SHQ847" s="14"/>
      <c r="SHR847" s="14"/>
      <c r="SHS847" s="14"/>
      <c r="SHT847" s="14"/>
      <c r="SHU847" s="14"/>
      <c r="SHV847" s="14"/>
      <c r="SHW847" s="14"/>
      <c r="SHX847" s="14"/>
      <c r="SHY847" s="14"/>
      <c r="SHZ847" s="14"/>
      <c r="SIA847" s="14"/>
      <c r="SIB847" s="14"/>
      <c r="SIC847" s="14"/>
      <c r="SID847" s="14"/>
      <c r="SIE847" s="14"/>
      <c r="SIF847" s="14"/>
      <c r="SIG847" s="14"/>
      <c r="SIH847" s="14"/>
      <c r="SII847" s="14"/>
      <c r="SIJ847" s="14"/>
      <c r="SIK847" s="14"/>
      <c r="SIL847" s="14"/>
      <c r="SIM847" s="14"/>
      <c r="SIN847" s="14"/>
      <c r="SIO847" s="14"/>
      <c r="SIP847" s="14"/>
      <c r="SIQ847" s="14"/>
      <c r="SIR847" s="14"/>
      <c r="SIS847" s="14"/>
      <c r="SIT847" s="14"/>
      <c r="SIU847" s="14"/>
      <c r="SIV847" s="14"/>
      <c r="SIW847" s="14"/>
      <c r="SIX847" s="14"/>
      <c r="SIY847" s="14"/>
      <c r="SIZ847" s="14"/>
      <c r="SJA847" s="14"/>
      <c r="SJB847" s="14"/>
      <c r="SJC847" s="14"/>
      <c r="SJD847" s="14"/>
      <c r="SJE847" s="14"/>
      <c r="SJF847" s="14"/>
      <c r="SJG847" s="14"/>
      <c r="SJH847" s="14"/>
      <c r="SJI847" s="14"/>
      <c r="SJJ847" s="14"/>
      <c r="SJK847" s="14"/>
      <c r="SJL847" s="14"/>
      <c r="SJM847" s="14"/>
      <c r="SJN847" s="14"/>
      <c r="SJO847" s="14"/>
      <c r="SJP847" s="14"/>
      <c r="SJQ847" s="14"/>
      <c r="SJR847" s="14"/>
      <c r="SJS847" s="14"/>
      <c r="SJT847" s="14"/>
      <c r="SJU847" s="14"/>
      <c r="SJV847" s="14"/>
      <c r="SJW847" s="14"/>
      <c r="SJX847" s="14"/>
      <c r="SJY847" s="14"/>
      <c r="SJZ847" s="14"/>
      <c r="SKA847" s="14"/>
      <c r="SKB847" s="14"/>
      <c r="SKC847" s="14"/>
      <c r="SKD847" s="14"/>
      <c r="SKE847" s="14"/>
      <c r="SKF847" s="14"/>
      <c r="SKG847" s="14"/>
      <c r="SKH847" s="14"/>
      <c r="SKI847" s="14"/>
      <c r="SKJ847" s="14"/>
      <c r="SKK847" s="14"/>
      <c r="SKL847" s="14"/>
      <c r="SKM847" s="14"/>
      <c r="SKN847" s="14"/>
      <c r="SKO847" s="14"/>
      <c r="SKP847" s="14"/>
      <c r="SKQ847" s="14"/>
      <c r="SKR847" s="14"/>
      <c r="SKS847" s="14"/>
      <c r="SKT847" s="14"/>
      <c r="SKU847" s="14"/>
      <c r="SKV847" s="14"/>
      <c r="SKW847" s="14"/>
      <c r="SKX847" s="14"/>
      <c r="SKY847" s="14"/>
      <c r="SKZ847" s="14"/>
      <c r="SLA847" s="14"/>
      <c r="SLB847" s="14"/>
      <c r="SLC847" s="14"/>
      <c r="SLD847" s="14"/>
      <c r="SLE847" s="14"/>
      <c r="SLF847" s="14"/>
      <c r="SLG847" s="14"/>
      <c r="SLH847" s="14"/>
      <c r="SLI847" s="14"/>
      <c r="SLJ847" s="14"/>
      <c r="SLK847" s="14"/>
      <c r="SLL847" s="14"/>
      <c r="SLM847" s="14"/>
      <c r="SLN847" s="14"/>
      <c r="SLO847" s="14"/>
      <c r="SLP847" s="14"/>
      <c r="SLQ847" s="14"/>
      <c r="SLR847" s="14"/>
      <c r="SLS847" s="14"/>
      <c r="SLT847" s="14"/>
      <c r="SLU847" s="14"/>
      <c r="SLV847" s="14"/>
      <c r="SLW847" s="14"/>
      <c r="SLX847" s="14"/>
      <c r="SLY847" s="14"/>
      <c r="SLZ847" s="14"/>
      <c r="SMA847" s="14"/>
      <c r="SMB847" s="14"/>
      <c r="SMC847" s="14"/>
      <c r="SMD847" s="14"/>
      <c r="SME847" s="14"/>
      <c r="SMF847" s="14"/>
      <c r="SMG847" s="14"/>
      <c r="SMH847" s="14"/>
      <c r="SMI847" s="14"/>
      <c r="SMJ847" s="14"/>
      <c r="SMK847" s="14"/>
      <c r="SML847" s="14"/>
      <c r="SMM847" s="14"/>
      <c r="SMN847" s="14"/>
      <c r="SMO847" s="14"/>
      <c r="SMP847" s="14"/>
      <c r="SMQ847" s="14"/>
      <c r="SMR847" s="14"/>
      <c r="SMS847" s="14"/>
      <c r="SMT847" s="14"/>
      <c r="SMU847" s="14"/>
      <c r="SMV847" s="14"/>
      <c r="SMW847" s="14"/>
      <c r="SMX847" s="14"/>
      <c r="SMY847" s="14"/>
      <c r="SMZ847" s="14"/>
      <c r="SNA847" s="14"/>
      <c r="SNB847" s="14"/>
      <c r="SNC847" s="14"/>
      <c r="SND847" s="14"/>
      <c r="SNE847" s="14"/>
      <c r="SNF847" s="14"/>
      <c r="SNG847" s="14"/>
      <c r="SNH847" s="14"/>
      <c r="SNI847" s="14"/>
      <c r="SNJ847" s="14"/>
      <c r="SNK847" s="14"/>
      <c r="SNL847" s="14"/>
      <c r="SNM847" s="14"/>
      <c r="SNN847" s="14"/>
      <c r="SNO847" s="14"/>
      <c r="SNP847" s="14"/>
      <c r="SNQ847" s="14"/>
      <c r="SNR847" s="14"/>
      <c r="SNS847" s="14"/>
      <c r="SNT847" s="14"/>
      <c r="SNU847" s="14"/>
      <c r="SNV847" s="14"/>
      <c r="SNW847" s="14"/>
      <c r="SNX847" s="14"/>
      <c r="SNY847" s="14"/>
      <c r="SNZ847" s="14"/>
      <c r="SOA847" s="14"/>
      <c r="SOB847" s="14"/>
      <c r="SOC847" s="14"/>
      <c r="SOD847" s="14"/>
      <c r="SOE847" s="14"/>
      <c r="SOF847" s="14"/>
      <c r="SOG847" s="14"/>
      <c r="SOH847" s="14"/>
      <c r="SOI847" s="14"/>
      <c r="SOJ847" s="14"/>
      <c r="SOK847" s="14"/>
      <c r="SOL847" s="14"/>
      <c r="SOM847" s="14"/>
      <c r="SON847" s="14"/>
      <c r="SOO847" s="14"/>
      <c r="SOP847" s="14"/>
      <c r="SOQ847" s="14"/>
      <c r="SOR847" s="14"/>
      <c r="SOS847" s="14"/>
      <c r="SOT847" s="14"/>
      <c r="SOU847" s="14"/>
      <c r="SOV847" s="14"/>
      <c r="SOW847" s="14"/>
      <c r="SOX847" s="14"/>
      <c r="SOY847" s="14"/>
      <c r="SOZ847" s="14"/>
      <c r="SPA847" s="14"/>
      <c r="SPB847" s="14"/>
      <c r="SPC847" s="14"/>
      <c r="SPD847" s="14"/>
      <c r="SPE847" s="14"/>
      <c r="SPF847" s="14"/>
      <c r="SPG847" s="14"/>
      <c r="SPH847" s="14"/>
      <c r="SPI847" s="14"/>
      <c r="SPJ847" s="14"/>
      <c r="SPK847" s="14"/>
      <c r="SPL847" s="14"/>
      <c r="SPM847" s="14"/>
      <c r="SPN847" s="14"/>
      <c r="SPO847" s="14"/>
      <c r="SPP847" s="14"/>
      <c r="SPQ847" s="14"/>
      <c r="SPR847" s="14"/>
      <c r="SPS847" s="14"/>
      <c r="SPT847" s="14"/>
      <c r="SPU847" s="14"/>
      <c r="SPV847" s="14"/>
      <c r="SPW847" s="14"/>
      <c r="SPX847" s="14"/>
      <c r="SPY847" s="14"/>
      <c r="SPZ847" s="14"/>
      <c r="SQA847" s="14"/>
      <c r="SQB847" s="14"/>
      <c r="SQC847" s="14"/>
      <c r="SQD847" s="14"/>
      <c r="SQE847" s="14"/>
      <c r="SQF847" s="14"/>
      <c r="SQG847" s="14"/>
      <c r="SQH847" s="14"/>
      <c r="SQI847" s="14"/>
      <c r="SQJ847" s="14"/>
      <c r="SQK847" s="14"/>
      <c r="SQL847" s="14"/>
      <c r="SQM847" s="14"/>
      <c r="SQN847" s="14"/>
      <c r="SQO847" s="14"/>
      <c r="SQP847" s="14"/>
      <c r="SQQ847" s="14"/>
      <c r="SQR847" s="14"/>
      <c r="SQS847" s="14"/>
      <c r="SQT847" s="14"/>
      <c r="SQU847" s="14"/>
      <c r="SQV847" s="14"/>
      <c r="SQW847" s="14"/>
      <c r="SQX847" s="14"/>
      <c r="SQY847" s="14"/>
      <c r="SQZ847" s="14"/>
      <c r="SRA847" s="14"/>
      <c r="SRB847" s="14"/>
      <c r="SRC847" s="14"/>
      <c r="SRD847" s="14"/>
      <c r="SRE847" s="14"/>
      <c r="SRF847" s="14"/>
      <c r="SRG847" s="14"/>
      <c r="SRH847" s="14"/>
      <c r="SRI847" s="14"/>
      <c r="SRJ847" s="14"/>
      <c r="SRK847" s="14"/>
      <c r="SRL847" s="14"/>
      <c r="SRM847" s="14"/>
      <c r="SRN847" s="14"/>
      <c r="SRO847" s="14"/>
      <c r="SRP847" s="14"/>
      <c r="SRQ847" s="14"/>
      <c r="SRR847" s="14"/>
      <c r="SRS847" s="14"/>
      <c r="SRT847" s="14"/>
      <c r="SRU847" s="14"/>
      <c r="SRV847" s="14"/>
      <c r="SRW847" s="14"/>
      <c r="SRX847" s="14"/>
      <c r="SRY847" s="14"/>
      <c r="SRZ847" s="14"/>
      <c r="SSA847" s="14"/>
      <c r="SSB847" s="14"/>
      <c r="SSC847" s="14"/>
      <c r="SSD847" s="14"/>
      <c r="SSE847" s="14"/>
      <c r="SSF847" s="14"/>
      <c r="SSG847" s="14"/>
      <c r="SSH847" s="14"/>
      <c r="SSI847" s="14"/>
      <c r="SSJ847" s="14"/>
      <c r="SSK847" s="14"/>
      <c r="SSL847" s="14"/>
      <c r="SSM847" s="14"/>
      <c r="SSN847" s="14"/>
      <c r="SSO847" s="14"/>
      <c r="SSP847" s="14"/>
      <c r="SSQ847" s="14"/>
      <c r="SSR847" s="14"/>
      <c r="SSS847" s="14"/>
      <c r="SST847" s="14"/>
      <c r="SSU847" s="14"/>
      <c r="SSV847" s="14"/>
      <c r="SSW847" s="14"/>
      <c r="SSX847" s="14"/>
      <c r="SSY847" s="14"/>
      <c r="SSZ847" s="14"/>
      <c r="STA847" s="14"/>
      <c r="STB847" s="14"/>
      <c r="STC847" s="14"/>
      <c r="STD847" s="14"/>
      <c r="STE847" s="14"/>
      <c r="STF847" s="14"/>
      <c r="STG847" s="14"/>
      <c r="STH847" s="14"/>
      <c r="STI847" s="14"/>
      <c r="STJ847" s="14"/>
      <c r="STK847" s="14"/>
      <c r="STL847" s="14"/>
      <c r="STM847" s="14"/>
      <c r="STN847" s="14"/>
      <c r="STO847" s="14"/>
      <c r="STP847" s="14"/>
      <c r="STQ847" s="14"/>
      <c r="STR847" s="14"/>
      <c r="STS847" s="14"/>
      <c r="STT847" s="14"/>
      <c r="STU847" s="14"/>
      <c r="STV847" s="14"/>
      <c r="STW847" s="14"/>
      <c r="STX847" s="14"/>
      <c r="STY847" s="14"/>
      <c r="STZ847" s="14"/>
      <c r="SUA847" s="14"/>
      <c r="SUB847" s="14"/>
      <c r="SUC847" s="14"/>
      <c r="SUD847" s="14"/>
      <c r="SUE847" s="14"/>
      <c r="SUF847" s="14"/>
      <c r="SUG847" s="14"/>
      <c r="SUH847" s="14"/>
      <c r="SUI847" s="14"/>
      <c r="SUJ847" s="14"/>
      <c r="SUK847" s="14"/>
      <c r="SUL847" s="14"/>
      <c r="SUM847" s="14"/>
      <c r="SUN847" s="14"/>
      <c r="SUO847" s="14"/>
      <c r="SUP847" s="14"/>
      <c r="SUQ847" s="14"/>
      <c r="SUR847" s="14"/>
      <c r="SUS847" s="14"/>
      <c r="SUT847" s="14"/>
      <c r="SUU847" s="14"/>
      <c r="SUV847" s="14"/>
      <c r="SUW847" s="14"/>
      <c r="SUX847" s="14"/>
      <c r="SUY847" s="14"/>
      <c r="SUZ847" s="14"/>
      <c r="SVA847" s="14"/>
      <c r="SVB847" s="14"/>
      <c r="SVC847" s="14"/>
      <c r="SVD847" s="14"/>
      <c r="SVE847" s="14"/>
      <c r="SVF847" s="14"/>
      <c r="SVG847" s="14"/>
      <c r="SVH847" s="14"/>
      <c r="SVI847" s="14"/>
      <c r="SVJ847" s="14"/>
      <c r="SVK847" s="14"/>
      <c r="SVL847" s="14"/>
      <c r="SVM847" s="14"/>
      <c r="SVN847" s="14"/>
      <c r="SVO847" s="14"/>
      <c r="SVP847" s="14"/>
      <c r="SVQ847" s="14"/>
      <c r="SVR847" s="14"/>
      <c r="SVS847" s="14"/>
      <c r="SVT847" s="14"/>
      <c r="SVU847" s="14"/>
      <c r="SVV847" s="14"/>
      <c r="SVW847" s="14"/>
      <c r="SVX847" s="14"/>
      <c r="SVY847" s="14"/>
      <c r="SVZ847" s="14"/>
      <c r="SWA847" s="14"/>
      <c r="SWB847" s="14"/>
      <c r="SWC847" s="14"/>
      <c r="SWD847" s="14"/>
      <c r="SWE847" s="14"/>
      <c r="SWF847" s="14"/>
      <c r="SWG847" s="14"/>
      <c r="SWH847" s="14"/>
      <c r="SWI847" s="14"/>
      <c r="SWJ847" s="14"/>
      <c r="SWK847" s="14"/>
      <c r="SWL847" s="14"/>
      <c r="SWM847" s="14"/>
      <c r="SWN847" s="14"/>
      <c r="SWO847" s="14"/>
      <c r="SWP847" s="14"/>
      <c r="SWQ847" s="14"/>
      <c r="SWR847" s="14"/>
      <c r="SWS847" s="14"/>
      <c r="SWT847" s="14"/>
      <c r="SWU847" s="14"/>
      <c r="SWV847" s="14"/>
      <c r="SWW847" s="14"/>
      <c r="SWX847" s="14"/>
      <c r="SWY847" s="14"/>
      <c r="SWZ847" s="14"/>
      <c r="SXA847" s="14"/>
      <c r="SXB847" s="14"/>
      <c r="SXC847" s="14"/>
      <c r="SXD847" s="14"/>
      <c r="SXE847" s="14"/>
      <c r="SXF847" s="14"/>
      <c r="SXG847" s="14"/>
      <c r="SXH847" s="14"/>
      <c r="SXI847" s="14"/>
      <c r="SXJ847" s="14"/>
      <c r="SXK847" s="14"/>
      <c r="SXL847" s="14"/>
      <c r="SXM847" s="14"/>
      <c r="SXN847" s="14"/>
      <c r="SXO847" s="14"/>
      <c r="SXP847" s="14"/>
      <c r="SXQ847" s="14"/>
      <c r="SXR847" s="14"/>
      <c r="SXS847" s="14"/>
      <c r="SXT847" s="14"/>
      <c r="SXU847" s="14"/>
      <c r="SXV847" s="14"/>
      <c r="SXW847" s="14"/>
      <c r="SXX847" s="14"/>
      <c r="SXY847" s="14"/>
      <c r="SXZ847" s="14"/>
      <c r="SYA847" s="14"/>
      <c r="SYB847" s="14"/>
      <c r="SYC847" s="14"/>
      <c r="SYD847" s="14"/>
      <c r="SYE847" s="14"/>
      <c r="SYF847" s="14"/>
      <c r="SYG847" s="14"/>
      <c r="SYH847" s="14"/>
      <c r="SYI847" s="14"/>
      <c r="SYJ847" s="14"/>
      <c r="SYK847" s="14"/>
      <c r="SYL847" s="14"/>
      <c r="SYM847" s="14"/>
      <c r="SYN847" s="14"/>
      <c r="SYO847" s="14"/>
      <c r="SYP847" s="14"/>
      <c r="SYQ847" s="14"/>
      <c r="SYR847" s="14"/>
      <c r="SYS847" s="14"/>
      <c r="SYT847" s="14"/>
      <c r="SYU847" s="14"/>
      <c r="SYV847" s="14"/>
      <c r="SYW847" s="14"/>
      <c r="SYX847" s="14"/>
      <c r="SYY847" s="14"/>
      <c r="SYZ847" s="14"/>
      <c r="SZA847" s="14"/>
      <c r="SZB847" s="14"/>
      <c r="SZC847" s="14"/>
      <c r="SZD847" s="14"/>
      <c r="SZE847" s="14"/>
      <c r="SZF847" s="14"/>
      <c r="SZG847" s="14"/>
      <c r="SZH847" s="14"/>
      <c r="SZI847" s="14"/>
      <c r="SZJ847" s="14"/>
      <c r="SZK847" s="14"/>
      <c r="SZL847" s="14"/>
      <c r="SZM847" s="14"/>
      <c r="SZN847" s="14"/>
      <c r="SZO847" s="14"/>
      <c r="SZP847" s="14"/>
      <c r="SZQ847" s="14"/>
      <c r="SZR847" s="14"/>
      <c r="SZS847" s="14"/>
      <c r="SZT847" s="14"/>
      <c r="SZU847" s="14"/>
      <c r="SZV847" s="14"/>
      <c r="SZW847" s="14"/>
      <c r="SZX847" s="14"/>
      <c r="SZY847" s="14"/>
      <c r="SZZ847" s="14"/>
      <c r="TAA847" s="14"/>
      <c r="TAB847" s="14"/>
      <c r="TAC847" s="14"/>
      <c r="TAD847" s="14"/>
      <c r="TAE847" s="14"/>
      <c r="TAF847" s="14"/>
      <c r="TAG847" s="14"/>
      <c r="TAH847" s="14"/>
      <c r="TAI847" s="14"/>
      <c r="TAJ847" s="14"/>
      <c r="TAK847" s="14"/>
      <c r="TAL847" s="14"/>
      <c r="TAM847" s="14"/>
      <c r="TAN847" s="14"/>
      <c r="TAO847" s="14"/>
      <c r="TAP847" s="14"/>
      <c r="TAQ847" s="14"/>
      <c r="TAR847" s="14"/>
      <c r="TAS847" s="14"/>
      <c r="TAT847" s="14"/>
      <c r="TAU847" s="14"/>
      <c r="TAV847" s="14"/>
      <c r="TAW847" s="14"/>
      <c r="TAX847" s="14"/>
      <c r="TAY847" s="14"/>
      <c r="TAZ847" s="14"/>
      <c r="TBA847" s="14"/>
      <c r="TBB847" s="14"/>
      <c r="TBC847" s="14"/>
      <c r="TBD847" s="14"/>
      <c r="TBE847" s="14"/>
      <c r="TBF847" s="14"/>
      <c r="TBG847" s="14"/>
      <c r="TBH847" s="14"/>
      <c r="TBI847" s="14"/>
      <c r="TBJ847" s="14"/>
      <c r="TBK847" s="14"/>
      <c r="TBL847" s="14"/>
      <c r="TBM847" s="14"/>
      <c r="TBN847" s="14"/>
      <c r="TBO847" s="14"/>
      <c r="TBP847" s="14"/>
      <c r="TBQ847" s="14"/>
      <c r="TBR847" s="14"/>
      <c r="TBS847" s="14"/>
      <c r="TBT847" s="14"/>
      <c r="TBU847" s="14"/>
      <c r="TBV847" s="14"/>
      <c r="TBW847" s="14"/>
      <c r="TBX847" s="14"/>
      <c r="TBY847" s="14"/>
      <c r="TBZ847" s="14"/>
      <c r="TCA847" s="14"/>
      <c r="TCB847" s="14"/>
      <c r="TCC847" s="14"/>
      <c r="TCD847" s="14"/>
      <c r="TCE847" s="14"/>
      <c r="TCF847" s="14"/>
      <c r="TCG847" s="14"/>
      <c r="TCH847" s="14"/>
      <c r="TCI847" s="14"/>
      <c r="TCJ847" s="14"/>
      <c r="TCK847" s="14"/>
      <c r="TCL847" s="14"/>
      <c r="TCM847" s="14"/>
      <c r="TCN847" s="14"/>
      <c r="TCO847" s="14"/>
      <c r="TCP847" s="14"/>
      <c r="TCQ847" s="14"/>
      <c r="TCR847" s="14"/>
      <c r="TCS847" s="14"/>
      <c r="TCT847" s="14"/>
      <c r="TCU847" s="14"/>
      <c r="TCV847" s="14"/>
      <c r="TCW847" s="14"/>
      <c r="TCX847" s="14"/>
      <c r="TCY847" s="14"/>
      <c r="TCZ847" s="14"/>
      <c r="TDA847" s="14"/>
      <c r="TDB847" s="14"/>
      <c r="TDC847" s="14"/>
      <c r="TDD847" s="14"/>
      <c r="TDE847" s="14"/>
      <c r="TDF847" s="14"/>
      <c r="TDG847" s="14"/>
      <c r="TDH847" s="14"/>
      <c r="TDI847" s="14"/>
      <c r="TDJ847" s="14"/>
      <c r="TDK847" s="14"/>
      <c r="TDL847" s="14"/>
      <c r="TDM847" s="14"/>
      <c r="TDN847" s="14"/>
      <c r="TDO847" s="14"/>
      <c r="TDP847" s="14"/>
      <c r="TDQ847" s="14"/>
      <c r="TDR847" s="14"/>
      <c r="TDS847" s="14"/>
      <c r="TDT847" s="14"/>
      <c r="TDU847" s="14"/>
      <c r="TDV847" s="14"/>
      <c r="TDW847" s="14"/>
      <c r="TDX847" s="14"/>
      <c r="TDY847" s="14"/>
      <c r="TDZ847" s="14"/>
      <c r="TEA847" s="14"/>
      <c r="TEB847" s="14"/>
      <c r="TEC847" s="14"/>
      <c r="TED847" s="14"/>
      <c r="TEE847" s="14"/>
      <c r="TEF847" s="14"/>
      <c r="TEG847" s="14"/>
      <c r="TEH847" s="14"/>
      <c r="TEI847" s="14"/>
      <c r="TEJ847" s="14"/>
      <c r="TEK847" s="14"/>
      <c r="TEL847" s="14"/>
      <c r="TEM847" s="14"/>
      <c r="TEN847" s="14"/>
      <c r="TEO847" s="14"/>
      <c r="TEP847" s="14"/>
      <c r="TEQ847" s="14"/>
      <c r="TER847" s="14"/>
      <c r="TES847" s="14"/>
      <c r="TET847" s="14"/>
      <c r="TEU847" s="14"/>
      <c r="TEV847" s="14"/>
      <c r="TEW847" s="14"/>
      <c r="TEX847" s="14"/>
      <c r="TEY847" s="14"/>
      <c r="TEZ847" s="14"/>
      <c r="TFA847" s="14"/>
      <c r="TFB847" s="14"/>
      <c r="TFC847" s="14"/>
      <c r="TFD847" s="14"/>
      <c r="TFE847" s="14"/>
      <c r="TFF847" s="14"/>
      <c r="TFG847" s="14"/>
      <c r="TFH847" s="14"/>
      <c r="TFI847" s="14"/>
      <c r="TFJ847" s="14"/>
      <c r="TFK847" s="14"/>
      <c r="TFL847" s="14"/>
      <c r="TFM847" s="14"/>
      <c r="TFN847" s="14"/>
      <c r="TFO847" s="14"/>
      <c r="TFP847" s="14"/>
      <c r="TFQ847" s="14"/>
      <c r="TFR847" s="14"/>
      <c r="TFS847" s="14"/>
      <c r="TFT847" s="14"/>
      <c r="TFU847" s="14"/>
      <c r="TFV847" s="14"/>
      <c r="TFW847" s="14"/>
      <c r="TFX847" s="14"/>
      <c r="TFY847" s="14"/>
      <c r="TFZ847" s="14"/>
      <c r="TGA847" s="14"/>
      <c r="TGB847" s="14"/>
      <c r="TGC847" s="14"/>
      <c r="TGD847" s="14"/>
      <c r="TGE847" s="14"/>
      <c r="TGF847" s="14"/>
      <c r="TGG847" s="14"/>
      <c r="TGH847" s="14"/>
      <c r="TGI847" s="14"/>
      <c r="TGJ847" s="14"/>
      <c r="TGK847" s="14"/>
      <c r="TGL847" s="14"/>
      <c r="TGM847" s="14"/>
      <c r="TGN847" s="14"/>
      <c r="TGO847" s="14"/>
      <c r="TGP847" s="14"/>
      <c r="TGQ847" s="14"/>
      <c r="TGR847" s="14"/>
      <c r="TGS847" s="14"/>
      <c r="TGT847" s="14"/>
      <c r="TGU847" s="14"/>
      <c r="TGV847" s="14"/>
      <c r="TGW847" s="14"/>
      <c r="TGX847" s="14"/>
      <c r="TGY847" s="14"/>
      <c r="TGZ847" s="14"/>
      <c r="THA847" s="14"/>
      <c r="THB847" s="14"/>
      <c r="THC847" s="14"/>
      <c r="THD847" s="14"/>
      <c r="THE847" s="14"/>
      <c r="THF847" s="14"/>
      <c r="THG847" s="14"/>
      <c r="THH847" s="14"/>
      <c r="THI847" s="14"/>
      <c r="THJ847" s="14"/>
      <c r="THK847" s="14"/>
      <c r="THL847" s="14"/>
      <c r="THM847" s="14"/>
      <c r="THN847" s="14"/>
      <c r="THO847" s="14"/>
      <c r="THP847" s="14"/>
      <c r="THQ847" s="14"/>
      <c r="THR847" s="14"/>
      <c r="THS847" s="14"/>
      <c r="THT847" s="14"/>
      <c r="THU847" s="14"/>
      <c r="THV847" s="14"/>
      <c r="THW847" s="14"/>
      <c r="THX847" s="14"/>
      <c r="THY847" s="14"/>
      <c r="THZ847" s="14"/>
      <c r="TIA847" s="14"/>
      <c r="TIB847" s="14"/>
      <c r="TIC847" s="14"/>
      <c r="TID847" s="14"/>
      <c r="TIE847" s="14"/>
      <c r="TIF847" s="14"/>
      <c r="TIG847" s="14"/>
      <c r="TIH847" s="14"/>
      <c r="TII847" s="14"/>
      <c r="TIJ847" s="14"/>
      <c r="TIK847" s="14"/>
      <c r="TIL847" s="14"/>
      <c r="TIM847" s="14"/>
      <c r="TIN847" s="14"/>
      <c r="TIO847" s="14"/>
      <c r="TIP847" s="14"/>
      <c r="TIQ847" s="14"/>
      <c r="TIR847" s="14"/>
      <c r="TIS847" s="14"/>
      <c r="TIT847" s="14"/>
      <c r="TIU847" s="14"/>
      <c r="TIV847" s="14"/>
      <c r="TIW847" s="14"/>
      <c r="TIX847" s="14"/>
      <c r="TIY847" s="14"/>
      <c r="TIZ847" s="14"/>
      <c r="TJA847" s="14"/>
      <c r="TJB847" s="14"/>
      <c r="TJC847" s="14"/>
      <c r="TJD847" s="14"/>
      <c r="TJE847" s="14"/>
      <c r="TJF847" s="14"/>
      <c r="TJG847" s="14"/>
      <c r="TJH847" s="14"/>
      <c r="TJI847" s="14"/>
      <c r="TJJ847" s="14"/>
      <c r="TJK847" s="14"/>
      <c r="TJL847" s="14"/>
      <c r="TJM847" s="14"/>
      <c r="TJN847" s="14"/>
      <c r="TJO847" s="14"/>
      <c r="TJP847" s="14"/>
      <c r="TJQ847" s="14"/>
      <c r="TJR847" s="14"/>
      <c r="TJS847" s="14"/>
      <c r="TJT847" s="14"/>
      <c r="TJU847" s="14"/>
      <c r="TJV847" s="14"/>
      <c r="TJW847" s="14"/>
      <c r="TJX847" s="14"/>
      <c r="TJY847" s="14"/>
      <c r="TJZ847" s="14"/>
      <c r="TKA847" s="14"/>
      <c r="TKB847" s="14"/>
      <c r="TKC847" s="14"/>
      <c r="TKD847" s="14"/>
      <c r="TKE847" s="14"/>
      <c r="TKF847" s="14"/>
      <c r="TKG847" s="14"/>
      <c r="TKH847" s="14"/>
      <c r="TKI847" s="14"/>
      <c r="TKJ847" s="14"/>
      <c r="TKK847" s="14"/>
      <c r="TKL847" s="14"/>
      <c r="TKM847" s="14"/>
      <c r="TKN847" s="14"/>
      <c r="TKO847" s="14"/>
      <c r="TKP847" s="14"/>
      <c r="TKQ847" s="14"/>
      <c r="TKR847" s="14"/>
      <c r="TKS847" s="14"/>
      <c r="TKT847" s="14"/>
      <c r="TKU847" s="14"/>
      <c r="TKV847" s="14"/>
      <c r="TKW847" s="14"/>
      <c r="TKX847" s="14"/>
      <c r="TKY847" s="14"/>
      <c r="TKZ847" s="14"/>
      <c r="TLA847" s="14"/>
      <c r="TLB847" s="14"/>
      <c r="TLC847" s="14"/>
      <c r="TLD847" s="14"/>
      <c r="TLE847" s="14"/>
      <c r="TLF847" s="14"/>
      <c r="TLG847" s="14"/>
      <c r="TLH847" s="14"/>
      <c r="TLI847" s="14"/>
      <c r="TLJ847" s="14"/>
      <c r="TLK847" s="14"/>
      <c r="TLL847" s="14"/>
      <c r="TLM847" s="14"/>
      <c r="TLN847" s="14"/>
      <c r="TLO847" s="14"/>
      <c r="TLP847" s="14"/>
      <c r="TLQ847" s="14"/>
      <c r="TLR847" s="14"/>
      <c r="TLS847" s="14"/>
      <c r="TLT847" s="14"/>
      <c r="TLU847" s="14"/>
      <c r="TLV847" s="14"/>
      <c r="TLW847" s="14"/>
      <c r="TLX847" s="14"/>
      <c r="TLY847" s="14"/>
      <c r="TLZ847" s="14"/>
      <c r="TMA847" s="14"/>
      <c r="TMB847" s="14"/>
      <c r="TMC847" s="14"/>
      <c r="TMD847" s="14"/>
      <c r="TME847" s="14"/>
      <c r="TMF847" s="14"/>
      <c r="TMG847" s="14"/>
      <c r="TMH847" s="14"/>
      <c r="TMI847" s="14"/>
      <c r="TMJ847" s="14"/>
      <c r="TMK847" s="14"/>
      <c r="TML847" s="14"/>
      <c r="TMM847" s="14"/>
      <c r="TMN847" s="14"/>
      <c r="TMO847" s="14"/>
      <c r="TMP847" s="14"/>
      <c r="TMQ847" s="14"/>
      <c r="TMR847" s="14"/>
      <c r="TMS847" s="14"/>
      <c r="TMT847" s="14"/>
      <c r="TMU847" s="14"/>
      <c r="TMV847" s="14"/>
      <c r="TMW847" s="14"/>
      <c r="TMX847" s="14"/>
      <c r="TMY847" s="14"/>
      <c r="TMZ847" s="14"/>
      <c r="TNA847" s="14"/>
      <c r="TNB847" s="14"/>
      <c r="TNC847" s="14"/>
      <c r="TND847" s="14"/>
      <c r="TNE847" s="14"/>
      <c r="TNF847" s="14"/>
      <c r="TNG847" s="14"/>
      <c r="TNH847" s="14"/>
      <c r="TNI847" s="14"/>
      <c r="TNJ847" s="14"/>
      <c r="TNK847" s="14"/>
      <c r="TNL847" s="14"/>
      <c r="TNM847" s="14"/>
      <c r="TNN847" s="14"/>
      <c r="TNO847" s="14"/>
      <c r="TNP847" s="14"/>
      <c r="TNQ847" s="14"/>
      <c r="TNR847" s="14"/>
      <c r="TNS847" s="14"/>
      <c r="TNT847" s="14"/>
      <c r="TNU847" s="14"/>
      <c r="TNV847" s="14"/>
      <c r="TNW847" s="14"/>
      <c r="TNX847" s="14"/>
      <c r="TNY847" s="14"/>
      <c r="TNZ847" s="14"/>
      <c r="TOA847" s="14"/>
      <c r="TOB847" s="14"/>
      <c r="TOC847" s="14"/>
      <c r="TOD847" s="14"/>
      <c r="TOE847" s="14"/>
      <c r="TOF847" s="14"/>
      <c r="TOG847" s="14"/>
      <c r="TOH847" s="14"/>
      <c r="TOI847" s="14"/>
      <c r="TOJ847" s="14"/>
      <c r="TOK847" s="14"/>
      <c r="TOL847" s="14"/>
      <c r="TOM847" s="14"/>
      <c r="TON847" s="14"/>
      <c r="TOO847" s="14"/>
      <c r="TOP847" s="14"/>
      <c r="TOQ847" s="14"/>
      <c r="TOR847" s="14"/>
      <c r="TOS847" s="14"/>
      <c r="TOT847" s="14"/>
      <c r="TOU847" s="14"/>
      <c r="TOV847" s="14"/>
      <c r="TOW847" s="14"/>
      <c r="TOX847" s="14"/>
      <c r="TOY847" s="14"/>
      <c r="TOZ847" s="14"/>
      <c r="TPA847" s="14"/>
      <c r="TPB847" s="14"/>
      <c r="TPC847" s="14"/>
      <c r="TPD847" s="14"/>
      <c r="TPE847" s="14"/>
      <c r="TPF847" s="14"/>
      <c r="TPG847" s="14"/>
      <c r="TPH847" s="14"/>
      <c r="TPI847" s="14"/>
      <c r="TPJ847" s="14"/>
      <c r="TPK847" s="14"/>
      <c r="TPL847" s="14"/>
      <c r="TPM847" s="14"/>
      <c r="TPN847" s="14"/>
      <c r="TPO847" s="14"/>
      <c r="TPP847" s="14"/>
      <c r="TPQ847" s="14"/>
      <c r="TPR847" s="14"/>
      <c r="TPS847" s="14"/>
      <c r="TPT847" s="14"/>
      <c r="TPU847" s="14"/>
      <c r="TPV847" s="14"/>
      <c r="TPW847" s="14"/>
      <c r="TPX847" s="14"/>
      <c r="TPY847" s="14"/>
      <c r="TPZ847" s="14"/>
      <c r="TQA847" s="14"/>
      <c r="TQB847" s="14"/>
      <c r="TQC847" s="14"/>
      <c r="TQD847" s="14"/>
      <c r="TQE847" s="14"/>
      <c r="TQF847" s="14"/>
      <c r="TQG847" s="14"/>
      <c r="TQH847" s="14"/>
      <c r="TQI847" s="14"/>
      <c r="TQJ847" s="14"/>
      <c r="TQK847" s="14"/>
      <c r="TQL847" s="14"/>
      <c r="TQM847" s="14"/>
      <c r="TQN847" s="14"/>
      <c r="TQO847" s="14"/>
      <c r="TQP847" s="14"/>
      <c r="TQQ847" s="14"/>
      <c r="TQR847" s="14"/>
      <c r="TQS847" s="14"/>
      <c r="TQT847" s="14"/>
      <c r="TQU847" s="14"/>
      <c r="TQV847" s="14"/>
      <c r="TQW847" s="14"/>
      <c r="TQX847" s="14"/>
      <c r="TQY847" s="14"/>
      <c r="TQZ847" s="14"/>
      <c r="TRA847" s="14"/>
      <c r="TRB847" s="14"/>
      <c r="TRC847" s="14"/>
      <c r="TRD847" s="14"/>
      <c r="TRE847" s="14"/>
      <c r="TRF847" s="14"/>
      <c r="TRG847" s="14"/>
      <c r="TRH847" s="14"/>
      <c r="TRI847" s="14"/>
      <c r="TRJ847" s="14"/>
      <c r="TRK847" s="14"/>
      <c r="TRL847" s="14"/>
      <c r="TRM847" s="14"/>
      <c r="TRN847" s="14"/>
      <c r="TRO847" s="14"/>
      <c r="TRP847" s="14"/>
      <c r="TRQ847" s="14"/>
      <c r="TRR847" s="14"/>
      <c r="TRS847" s="14"/>
      <c r="TRT847" s="14"/>
      <c r="TRU847" s="14"/>
      <c r="TRV847" s="14"/>
      <c r="TRW847" s="14"/>
      <c r="TRX847" s="14"/>
      <c r="TRY847" s="14"/>
      <c r="TRZ847" s="14"/>
      <c r="TSA847" s="14"/>
      <c r="TSB847" s="14"/>
      <c r="TSC847" s="14"/>
      <c r="TSD847" s="14"/>
      <c r="TSE847" s="14"/>
      <c r="TSF847" s="14"/>
      <c r="TSG847" s="14"/>
      <c r="TSH847" s="14"/>
      <c r="TSI847" s="14"/>
      <c r="TSJ847" s="14"/>
      <c r="TSK847" s="14"/>
      <c r="TSL847" s="14"/>
      <c r="TSM847" s="14"/>
      <c r="TSN847" s="14"/>
      <c r="TSO847" s="14"/>
      <c r="TSP847" s="14"/>
      <c r="TSQ847" s="14"/>
      <c r="TSR847" s="14"/>
      <c r="TSS847" s="14"/>
      <c r="TST847" s="14"/>
      <c r="TSU847" s="14"/>
      <c r="TSV847" s="14"/>
      <c r="TSW847" s="14"/>
      <c r="TSX847" s="14"/>
      <c r="TSY847" s="14"/>
      <c r="TSZ847" s="14"/>
      <c r="TTA847" s="14"/>
      <c r="TTB847" s="14"/>
      <c r="TTC847" s="14"/>
      <c r="TTD847" s="14"/>
      <c r="TTE847" s="14"/>
      <c r="TTF847" s="14"/>
      <c r="TTG847" s="14"/>
      <c r="TTH847" s="14"/>
      <c r="TTI847" s="14"/>
      <c r="TTJ847" s="14"/>
      <c r="TTK847" s="14"/>
      <c r="TTL847" s="14"/>
      <c r="TTM847" s="14"/>
      <c r="TTN847" s="14"/>
      <c r="TTO847" s="14"/>
      <c r="TTP847" s="14"/>
      <c r="TTQ847" s="14"/>
      <c r="TTR847" s="14"/>
      <c r="TTS847" s="14"/>
      <c r="TTT847" s="14"/>
      <c r="TTU847" s="14"/>
      <c r="TTV847" s="14"/>
      <c r="TTW847" s="14"/>
      <c r="TTX847" s="14"/>
      <c r="TTY847" s="14"/>
      <c r="TTZ847" s="14"/>
      <c r="TUA847" s="14"/>
      <c r="TUB847" s="14"/>
      <c r="TUC847" s="14"/>
      <c r="TUD847" s="14"/>
      <c r="TUE847" s="14"/>
      <c r="TUF847" s="14"/>
      <c r="TUG847" s="14"/>
      <c r="TUH847" s="14"/>
      <c r="TUI847" s="14"/>
      <c r="TUJ847" s="14"/>
      <c r="TUK847" s="14"/>
      <c r="TUL847" s="14"/>
      <c r="TUM847" s="14"/>
      <c r="TUN847" s="14"/>
      <c r="TUO847" s="14"/>
      <c r="TUP847" s="14"/>
      <c r="TUQ847" s="14"/>
      <c r="TUR847" s="14"/>
      <c r="TUS847" s="14"/>
      <c r="TUT847" s="14"/>
      <c r="TUU847" s="14"/>
      <c r="TUV847" s="14"/>
      <c r="TUW847" s="14"/>
      <c r="TUX847" s="14"/>
      <c r="TUY847" s="14"/>
      <c r="TUZ847" s="14"/>
      <c r="TVA847" s="14"/>
      <c r="TVB847" s="14"/>
      <c r="TVC847" s="14"/>
      <c r="TVD847" s="14"/>
      <c r="TVE847" s="14"/>
      <c r="TVF847" s="14"/>
      <c r="TVG847" s="14"/>
      <c r="TVH847" s="14"/>
      <c r="TVI847" s="14"/>
      <c r="TVJ847" s="14"/>
      <c r="TVK847" s="14"/>
      <c r="TVL847" s="14"/>
      <c r="TVM847" s="14"/>
      <c r="TVN847" s="14"/>
      <c r="TVO847" s="14"/>
      <c r="TVP847" s="14"/>
      <c r="TVQ847" s="14"/>
      <c r="TVR847" s="14"/>
      <c r="TVS847" s="14"/>
      <c r="TVT847" s="14"/>
      <c r="TVU847" s="14"/>
      <c r="TVV847" s="14"/>
      <c r="TVW847" s="14"/>
      <c r="TVX847" s="14"/>
      <c r="TVY847" s="14"/>
      <c r="TVZ847" s="14"/>
      <c r="TWA847" s="14"/>
      <c r="TWB847" s="14"/>
      <c r="TWC847" s="14"/>
      <c r="TWD847" s="14"/>
      <c r="TWE847" s="14"/>
      <c r="TWF847" s="14"/>
      <c r="TWG847" s="14"/>
      <c r="TWH847" s="14"/>
      <c r="TWI847" s="14"/>
      <c r="TWJ847" s="14"/>
      <c r="TWK847" s="14"/>
      <c r="TWL847" s="14"/>
      <c r="TWM847" s="14"/>
      <c r="TWN847" s="14"/>
      <c r="TWO847" s="14"/>
      <c r="TWP847" s="14"/>
      <c r="TWQ847" s="14"/>
      <c r="TWR847" s="14"/>
      <c r="TWS847" s="14"/>
      <c r="TWT847" s="14"/>
      <c r="TWU847" s="14"/>
      <c r="TWV847" s="14"/>
      <c r="TWW847" s="14"/>
      <c r="TWX847" s="14"/>
      <c r="TWY847" s="14"/>
      <c r="TWZ847" s="14"/>
      <c r="TXA847" s="14"/>
      <c r="TXB847" s="14"/>
      <c r="TXC847" s="14"/>
      <c r="TXD847" s="14"/>
      <c r="TXE847" s="14"/>
      <c r="TXF847" s="14"/>
      <c r="TXG847" s="14"/>
      <c r="TXH847" s="14"/>
      <c r="TXI847" s="14"/>
      <c r="TXJ847" s="14"/>
      <c r="TXK847" s="14"/>
      <c r="TXL847" s="14"/>
      <c r="TXM847" s="14"/>
      <c r="TXN847" s="14"/>
      <c r="TXO847" s="14"/>
      <c r="TXP847" s="14"/>
      <c r="TXQ847" s="14"/>
      <c r="TXR847" s="14"/>
      <c r="TXS847" s="14"/>
      <c r="TXT847" s="14"/>
      <c r="TXU847" s="14"/>
      <c r="TXV847" s="14"/>
      <c r="TXW847" s="14"/>
      <c r="TXX847" s="14"/>
      <c r="TXY847" s="14"/>
      <c r="TXZ847" s="14"/>
      <c r="TYA847" s="14"/>
      <c r="TYB847" s="14"/>
      <c r="TYC847" s="14"/>
      <c r="TYD847" s="14"/>
      <c r="TYE847" s="14"/>
      <c r="TYF847" s="14"/>
      <c r="TYG847" s="14"/>
      <c r="TYH847" s="14"/>
      <c r="TYI847" s="14"/>
      <c r="TYJ847" s="14"/>
      <c r="TYK847" s="14"/>
      <c r="TYL847" s="14"/>
      <c r="TYM847" s="14"/>
      <c r="TYN847" s="14"/>
      <c r="TYO847" s="14"/>
      <c r="TYP847" s="14"/>
      <c r="TYQ847" s="14"/>
      <c r="TYR847" s="14"/>
      <c r="TYS847" s="14"/>
      <c r="TYT847" s="14"/>
      <c r="TYU847" s="14"/>
      <c r="TYV847" s="14"/>
      <c r="TYW847" s="14"/>
      <c r="TYX847" s="14"/>
      <c r="TYY847" s="14"/>
      <c r="TYZ847" s="14"/>
      <c r="TZA847" s="14"/>
      <c r="TZB847" s="14"/>
      <c r="TZC847" s="14"/>
      <c r="TZD847" s="14"/>
      <c r="TZE847" s="14"/>
      <c r="TZF847" s="14"/>
      <c r="TZG847" s="14"/>
      <c r="TZH847" s="14"/>
      <c r="TZI847" s="14"/>
      <c r="TZJ847" s="14"/>
      <c r="TZK847" s="14"/>
      <c r="TZL847" s="14"/>
      <c r="TZM847" s="14"/>
      <c r="TZN847" s="14"/>
      <c r="TZO847" s="14"/>
      <c r="TZP847" s="14"/>
      <c r="TZQ847" s="14"/>
      <c r="TZR847" s="14"/>
      <c r="TZS847" s="14"/>
      <c r="TZT847" s="14"/>
      <c r="TZU847" s="14"/>
      <c r="TZV847" s="14"/>
      <c r="TZW847" s="14"/>
      <c r="TZX847" s="14"/>
      <c r="TZY847" s="14"/>
      <c r="TZZ847" s="14"/>
      <c r="UAA847" s="14"/>
      <c r="UAB847" s="14"/>
      <c r="UAC847" s="14"/>
      <c r="UAD847" s="14"/>
      <c r="UAE847" s="14"/>
      <c r="UAF847" s="14"/>
      <c r="UAG847" s="14"/>
      <c r="UAH847" s="14"/>
      <c r="UAI847" s="14"/>
      <c r="UAJ847" s="14"/>
      <c r="UAK847" s="14"/>
      <c r="UAL847" s="14"/>
      <c r="UAM847" s="14"/>
      <c r="UAN847" s="14"/>
      <c r="UAO847" s="14"/>
      <c r="UAP847" s="14"/>
      <c r="UAQ847" s="14"/>
      <c r="UAR847" s="14"/>
      <c r="UAS847" s="14"/>
      <c r="UAT847" s="14"/>
      <c r="UAU847" s="14"/>
      <c r="UAV847" s="14"/>
      <c r="UAW847" s="14"/>
      <c r="UAX847" s="14"/>
      <c r="UAY847" s="14"/>
      <c r="UAZ847" s="14"/>
      <c r="UBA847" s="14"/>
      <c r="UBB847" s="14"/>
      <c r="UBC847" s="14"/>
      <c r="UBD847" s="14"/>
      <c r="UBE847" s="14"/>
      <c r="UBF847" s="14"/>
      <c r="UBG847" s="14"/>
      <c r="UBH847" s="14"/>
      <c r="UBI847" s="14"/>
      <c r="UBJ847" s="14"/>
      <c r="UBK847" s="14"/>
      <c r="UBL847" s="14"/>
      <c r="UBM847" s="14"/>
      <c r="UBN847" s="14"/>
      <c r="UBO847" s="14"/>
      <c r="UBP847" s="14"/>
      <c r="UBQ847" s="14"/>
      <c r="UBR847" s="14"/>
      <c r="UBS847" s="14"/>
      <c r="UBT847" s="14"/>
      <c r="UBU847" s="14"/>
      <c r="UBV847" s="14"/>
      <c r="UBW847" s="14"/>
      <c r="UBX847" s="14"/>
      <c r="UBY847" s="14"/>
      <c r="UBZ847" s="14"/>
      <c r="UCA847" s="14"/>
      <c r="UCB847" s="14"/>
      <c r="UCC847" s="14"/>
      <c r="UCD847" s="14"/>
      <c r="UCE847" s="14"/>
      <c r="UCF847" s="14"/>
      <c r="UCG847" s="14"/>
      <c r="UCH847" s="14"/>
      <c r="UCI847" s="14"/>
      <c r="UCJ847" s="14"/>
      <c r="UCK847" s="14"/>
      <c r="UCL847" s="14"/>
      <c r="UCM847" s="14"/>
      <c r="UCN847" s="14"/>
      <c r="UCO847" s="14"/>
      <c r="UCP847" s="14"/>
      <c r="UCQ847" s="14"/>
      <c r="UCR847" s="14"/>
      <c r="UCS847" s="14"/>
      <c r="UCT847" s="14"/>
      <c r="UCU847" s="14"/>
      <c r="UCV847" s="14"/>
      <c r="UCW847" s="14"/>
      <c r="UCX847" s="14"/>
      <c r="UCY847" s="14"/>
      <c r="UCZ847" s="14"/>
      <c r="UDA847" s="14"/>
      <c r="UDB847" s="14"/>
      <c r="UDC847" s="14"/>
      <c r="UDD847" s="14"/>
      <c r="UDE847" s="14"/>
      <c r="UDF847" s="14"/>
      <c r="UDG847" s="14"/>
      <c r="UDH847" s="14"/>
      <c r="UDI847" s="14"/>
      <c r="UDJ847" s="14"/>
      <c r="UDK847" s="14"/>
      <c r="UDL847" s="14"/>
      <c r="UDM847" s="14"/>
      <c r="UDN847" s="14"/>
      <c r="UDO847" s="14"/>
      <c r="UDP847" s="14"/>
      <c r="UDQ847" s="14"/>
      <c r="UDR847" s="14"/>
      <c r="UDS847" s="14"/>
      <c r="UDT847" s="14"/>
      <c r="UDU847" s="14"/>
      <c r="UDV847" s="14"/>
      <c r="UDW847" s="14"/>
      <c r="UDX847" s="14"/>
      <c r="UDY847" s="14"/>
      <c r="UDZ847" s="14"/>
      <c r="UEA847" s="14"/>
      <c r="UEB847" s="14"/>
      <c r="UEC847" s="14"/>
      <c r="UED847" s="14"/>
      <c r="UEE847" s="14"/>
      <c r="UEF847" s="14"/>
      <c r="UEG847" s="14"/>
      <c r="UEH847" s="14"/>
      <c r="UEI847" s="14"/>
      <c r="UEJ847" s="14"/>
      <c r="UEK847" s="14"/>
      <c r="UEL847" s="14"/>
      <c r="UEM847" s="14"/>
      <c r="UEN847" s="14"/>
      <c r="UEO847" s="14"/>
      <c r="UEP847" s="14"/>
      <c r="UEQ847" s="14"/>
      <c r="UER847" s="14"/>
      <c r="UES847" s="14"/>
      <c r="UET847" s="14"/>
      <c r="UEU847" s="14"/>
      <c r="UEV847" s="14"/>
      <c r="UEW847" s="14"/>
      <c r="UEX847" s="14"/>
      <c r="UEY847" s="14"/>
      <c r="UEZ847" s="14"/>
      <c r="UFA847" s="14"/>
      <c r="UFB847" s="14"/>
      <c r="UFC847" s="14"/>
      <c r="UFD847" s="14"/>
      <c r="UFE847" s="14"/>
      <c r="UFF847" s="14"/>
      <c r="UFG847" s="14"/>
      <c r="UFH847" s="14"/>
      <c r="UFI847" s="14"/>
      <c r="UFJ847" s="14"/>
      <c r="UFK847" s="14"/>
      <c r="UFL847" s="14"/>
      <c r="UFM847" s="14"/>
      <c r="UFN847" s="14"/>
      <c r="UFO847" s="14"/>
      <c r="UFP847" s="14"/>
      <c r="UFQ847" s="14"/>
      <c r="UFR847" s="14"/>
      <c r="UFS847" s="14"/>
      <c r="UFT847" s="14"/>
      <c r="UFU847" s="14"/>
      <c r="UFV847" s="14"/>
      <c r="UFW847" s="14"/>
      <c r="UFX847" s="14"/>
      <c r="UFY847" s="14"/>
      <c r="UFZ847" s="14"/>
      <c r="UGA847" s="14"/>
      <c r="UGB847" s="14"/>
      <c r="UGC847" s="14"/>
      <c r="UGD847" s="14"/>
      <c r="UGE847" s="14"/>
      <c r="UGF847" s="14"/>
      <c r="UGG847" s="14"/>
      <c r="UGH847" s="14"/>
      <c r="UGI847" s="14"/>
      <c r="UGJ847" s="14"/>
      <c r="UGK847" s="14"/>
      <c r="UGL847" s="14"/>
      <c r="UGM847" s="14"/>
      <c r="UGN847" s="14"/>
      <c r="UGO847" s="14"/>
      <c r="UGP847" s="14"/>
      <c r="UGQ847" s="14"/>
      <c r="UGR847" s="14"/>
      <c r="UGS847" s="14"/>
      <c r="UGT847" s="14"/>
      <c r="UGU847" s="14"/>
      <c r="UGV847" s="14"/>
      <c r="UGW847" s="14"/>
      <c r="UGX847" s="14"/>
      <c r="UGY847" s="14"/>
      <c r="UGZ847" s="14"/>
      <c r="UHA847" s="14"/>
      <c r="UHB847" s="14"/>
      <c r="UHC847" s="14"/>
      <c r="UHD847" s="14"/>
      <c r="UHE847" s="14"/>
      <c r="UHF847" s="14"/>
      <c r="UHG847" s="14"/>
      <c r="UHH847" s="14"/>
      <c r="UHI847" s="14"/>
      <c r="UHJ847" s="14"/>
      <c r="UHK847" s="14"/>
      <c r="UHL847" s="14"/>
      <c r="UHM847" s="14"/>
      <c r="UHN847" s="14"/>
      <c r="UHO847" s="14"/>
      <c r="UHP847" s="14"/>
      <c r="UHQ847" s="14"/>
      <c r="UHR847" s="14"/>
      <c r="UHS847" s="14"/>
      <c r="UHT847" s="14"/>
      <c r="UHU847" s="14"/>
      <c r="UHV847" s="14"/>
      <c r="UHW847" s="14"/>
      <c r="UHX847" s="14"/>
      <c r="UHY847" s="14"/>
      <c r="UHZ847" s="14"/>
      <c r="UIA847" s="14"/>
      <c r="UIB847" s="14"/>
      <c r="UIC847" s="14"/>
      <c r="UID847" s="14"/>
      <c r="UIE847" s="14"/>
      <c r="UIF847" s="14"/>
      <c r="UIG847" s="14"/>
      <c r="UIH847" s="14"/>
      <c r="UII847" s="14"/>
      <c r="UIJ847" s="14"/>
      <c r="UIK847" s="14"/>
      <c r="UIL847" s="14"/>
      <c r="UIM847" s="14"/>
      <c r="UIN847" s="14"/>
      <c r="UIO847" s="14"/>
      <c r="UIP847" s="14"/>
      <c r="UIQ847" s="14"/>
      <c r="UIR847" s="14"/>
      <c r="UIS847" s="14"/>
      <c r="UIT847" s="14"/>
      <c r="UIU847" s="14"/>
      <c r="UIV847" s="14"/>
      <c r="UIW847" s="14"/>
      <c r="UIX847" s="14"/>
      <c r="UIY847" s="14"/>
      <c r="UIZ847" s="14"/>
      <c r="UJA847" s="14"/>
      <c r="UJB847" s="14"/>
      <c r="UJC847" s="14"/>
      <c r="UJD847" s="14"/>
      <c r="UJE847" s="14"/>
      <c r="UJF847" s="14"/>
      <c r="UJG847" s="14"/>
      <c r="UJH847" s="14"/>
      <c r="UJI847" s="14"/>
      <c r="UJJ847" s="14"/>
      <c r="UJK847" s="14"/>
      <c r="UJL847" s="14"/>
      <c r="UJM847" s="14"/>
      <c r="UJN847" s="14"/>
      <c r="UJO847" s="14"/>
      <c r="UJP847" s="14"/>
      <c r="UJQ847" s="14"/>
      <c r="UJR847" s="14"/>
      <c r="UJS847" s="14"/>
      <c r="UJT847" s="14"/>
      <c r="UJU847" s="14"/>
      <c r="UJV847" s="14"/>
      <c r="UJW847" s="14"/>
      <c r="UJX847" s="14"/>
      <c r="UJY847" s="14"/>
      <c r="UJZ847" s="14"/>
      <c r="UKA847" s="14"/>
      <c r="UKB847" s="14"/>
      <c r="UKC847" s="14"/>
      <c r="UKD847" s="14"/>
      <c r="UKE847" s="14"/>
      <c r="UKF847" s="14"/>
      <c r="UKG847" s="14"/>
      <c r="UKH847" s="14"/>
      <c r="UKI847" s="14"/>
      <c r="UKJ847" s="14"/>
      <c r="UKK847" s="14"/>
      <c r="UKL847" s="14"/>
      <c r="UKM847" s="14"/>
      <c r="UKN847" s="14"/>
      <c r="UKO847" s="14"/>
      <c r="UKP847" s="14"/>
      <c r="UKQ847" s="14"/>
      <c r="UKR847" s="14"/>
      <c r="UKS847" s="14"/>
      <c r="UKT847" s="14"/>
      <c r="UKU847" s="14"/>
      <c r="UKV847" s="14"/>
      <c r="UKW847" s="14"/>
      <c r="UKX847" s="14"/>
      <c r="UKY847" s="14"/>
      <c r="UKZ847" s="14"/>
      <c r="ULA847" s="14"/>
      <c r="ULB847" s="14"/>
      <c r="ULC847" s="14"/>
      <c r="ULD847" s="14"/>
      <c r="ULE847" s="14"/>
      <c r="ULF847" s="14"/>
      <c r="ULG847" s="14"/>
      <c r="ULH847" s="14"/>
      <c r="ULI847" s="14"/>
      <c r="ULJ847" s="14"/>
      <c r="ULK847" s="14"/>
      <c r="ULL847" s="14"/>
      <c r="ULM847" s="14"/>
      <c r="ULN847" s="14"/>
      <c r="ULO847" s="14"/>
      <c r="ULP847" s="14"/>
      <c r="ULQ847" s="14"/>
      <c r="ULR847" s="14"/>
      <c r="ULS847" s="14"/>
      <c r="ULT847" s="14"/>
      <c r="ULU847" s="14"/>
      <c r="ULV847" s="14"/>
      <c r="ULW847" s="14"/>
      <c r="ULX847" s="14"/>
      <c r="ULY847" s="14"/>
      <c r="ULZ847" s="14"/>
      <c r="UMA847" s="14"/>
      <c r="UMB847" s="14"/>
      <c r="UMC847" s="14"/>
      <c r="UMD847" s="14"/>
      <c r="UME847" s="14"/>
      <c r="UMF847" s="14"/>
      <c r="UMG847" s="14"/>
      <c r="UMH847" s="14"/>
      <c r="UMI847" s="14"/>
      <c r="UMJ847" s="14"/>
      <c r="UMK847" s="14"/>
      <c r="UML847" s="14"/>
      <c r="UMM847" s="14"/>
      <c r="UMN847" s="14"/>
      <c r="UMO847" s="14"/>
      <c r="UMP847" s="14"/>
      <c r="UMQ847" s="14"/>
      <c r="UMR847" s="14"/>
      <c r="UMS847" s="14"/>
      <c r="UMT847" s="14"/>
      <c r="UMU847" s="14"/>
      <c r="UMV847" s="14"/>
      <c r="UMW847" s="14"/>
      <c r="UMX847" s="14"/>
      <c r="UMY847" s="14"/>
      <c r="UMZ847" s="14"/>
      <c r="UNA847" s="14"/>
      <c r="UNB847" s="14"/>
      <c r="UNC847" s="14"/>
      <c r="UND847" s="14"/>
      <c r="UNE847" s="14"/>
      <c r="UNF847" s="14"/>
      <c r="UNG847" s="14"/>
      <c r="UNH847" s="14"/>
      <c r="UNI847" s="14"/>
      <c r="UNJ847" s="14"/>
      <c r="UNK847" s="14"/>
      <c r="UNL847" s="14"/>
      <c r="UNM847" s="14"/>
      <c r="UNN847" s="14"/>
      <c r="UNO847" s="14"/>
      <c r="UNP847" s="14"/>
      <c r="UNQ847" s="14"/>
      <c r="UNR847" s="14"/>
      <c r="UNS847" s="14"/>
      <c r="UNT847" s="14"/>
      <c r="UNU847" s="14"/>
      <c r="UNV847" s="14"/>
      <c r="UNW847" s="14"/>
      <c r="UNX847" s="14"/>
      <c r="UNY847" s="14"/>
      <c r="UNZ847" s="14"/>
      <c r="UOA847" s="14"/>
      <c r="UOB847" s="14"/>
      <c r="UOC847" s="14"/>
      <c r="UOD847" s="14"/>
      <c r="UOE847" s="14"/>
      <c r="UOF847" s="14"/>
      <c r="UOG847" s="14"/>
      <c r="UOH847" s="14"/>
      <c r="UOI847" s="14"/>
      <c r="UOJ847" s="14"/>
      <c r="UOK847" s="14"/>
      <c r="UOL847" s="14"/>
      <c r="UOM847" s="14"/>
      <c r="UON847" s="14"/>
      <c r="UOO847" s="14"/>
      <c r="UOP847" s="14"/>
      <c r="UOQ847" s="14"/>
      <c r="UOR847" s="14"/>
      <c r="UOS847" s="14"/>
      <c r="UOT847" s="14"/>
      <c r="UOU847" s="14"/>
      <c r="UOV847" s="14"/>
      <c r="UOW847" s="14"/>
      <c r="UOX847" s="14"/>
      <c r="UOY847" s="14"/>
      <c r="UOZ847" s="14"/>
      <c r="UPA847" s="14"/>
      <c r="UPB847" s="14"/>
      <c r="UPC847" s="14"/>
      <c r="UPD847" s="14"/>
      <c r="UPE847" s="14"/>
      <c r="UPF847" s="14"/>
      <c r="UPG847" s="14"/>
      <c r="UPH847" s="14"/>
      <c r="UPI847" s="14"/>
      <c r="UPJ847" s="14"/>
      <c r="UPK847" s="14"/>
      <c r="UPL847" s="14"/>
      <c r="UPM847" s="14"/>
      <c r="UPN847" s="14"/>
      <c r="UPO847" s="14"/>
      <c r="UPP847" s="14"/>
      <c r="UPQ847" s="14"/>
      <c r="UPR847" s="14"/>
      <c r="UPS847" s="14"/>
      <c r="UPT847" s="14"/>
      <c r="UPU847" s="14"/>
      <c r="UPV847" s="14"/>
      <c r="UPW847" s="14"/>
      <c r="UPX847" s="14"/>
      <c r="UPY847" s="14"/>
      <c r="UPZ847" s="14"/>
      <c r="UQA847" s="14"/>
      <c r="UQB847" s="14"/>
      <c r="UQC847" s="14"/>
      <c r="UQD847" s="14"/>
      <c r="UQE847" s="14"/>
      <c r="UQF847" s="14"/>
      <c r="UQG847" s="14"/>
      <c r="UQH847" s="14"/>
      <c r="UQI847" s="14"/>
      <c r="UQJ847" s="14"/>
      <c r="UQK847" s="14"/>
      <c r="UQL847" s="14"/>
      <c r="UQM847" s="14"/>
      <c r="UQN847" s="14"/>
      <c r="UQO847" s="14"/>
      <c r="UQP847" s="14"/>
      <c r="UQQ847" s="14"/>
      <c r="UQR847" s="14"/>
      <c r="UQS847" s="14"/>
      <c r="UQT847" s="14"/>
      <c r="UQU847" s="14"/>
      <c r="UQV847" s="14"/>
      <c r="UQW847" s="14"/>
      <c r="UQX847" s="14"/>
      <c r="UQY847" s="14"/>
      <c r="UQZ847" s="14"/>
      <c r="URA847" s="14"/>
      <c r="URB847" s="14"/>
      <c r="URC847" s="14"/>
      <c r="URD847" s="14"/>
      <c r="URE847" s="14"/>
      <c r="URF847" s="14"/>
      <c r="URG847" s="14"/>
      <c r="URH847" s="14"/>
      <c r="URI847" s="14"/>
      <c r="URJ847" s="14"/>
      <c r="URK847" s="14"/>
      <c r="URL847" s="14"/>
      <c r="URM847" s="14"/>
      <c r="URN847" s="14"/>
      <c r="URO847" s="14"/>
      <c r="URP847" s="14"/>
      <c r="URQ847" s="14"/>
      <c r="URR847" s="14"/>
      <c r="URS847" s="14"/>
      <c r="URT847" s="14"/>
      <c r="URU847" s="14"/>
      <c r="URV847" s="14"/>
      <c r="URW847" s="14"/>
      <c r="URX847" s="14"/>
      <c r="URY847" s="14"/>
      <c r="URZ847" s="14"/>
      <c r="USA847" s="14"/>
      <c r="USB847" s="14"/>
      <c r="USC847" s="14"/>
      <c r="USD847" s="14"/>
      <c r="USE847" s="14"/>
      <c r="USF847" s="14"/>
      <c r="USG847" s="14"/>
      <c r="USH847" s="14"/>
      <c r="USI847" s="14"/>
      <c r="USJ847" s="14"/>
      <c r="USK847" s="14"/>
      <c r="USL847" s="14"/>
      <c r="USM847" s="14"/>
      <c r="USN847" s="14"/>
      <c r="USO847" s="14"/>
      <c r="USP847" s="14"/>
      <c r="USQ847" s="14"/>
      <c r="USR847" s="14"/>
      <c r="USS847" s="14"/>
      <c r="UST847" s="14"/>
      <c r="USU847" s="14"/>
      <c r="USV847" s="14"/>
      <c r="USW847" s="14"/>
      <c r="USX847" s="14"/>
      <c r="USY847" s="14"/>
      <c r="USZ847" s="14"/>
      <c r="UTA847" s="14"/>
      <c r="UTB847" s="14"/>
      <c r="UTC847" s="14"/>
      <c r="UTD847" s="14"/>
      <c r="UTE847" s="14"/>
      <c r="UTF847" s="14"/>
      <c r="UTG847" s="14"/>
      <c r="UTH847" s="14"/>
      <c r="UTI847" s="14"/>
      <c r="UTJ847" s="14"/>
      <c r="UTK847" s="14"/>
      <c r="UTL847" s="14"/>
      <c r="UTM847" s="14"/>
      <c r="UTN847" s="14"/>
      <c r="UTO847" s="14"/>
      <c r="UTP847" s="14"/>
      <c r="UTQ847" s="14"/>
      <c r="UTR847" s="14"/>
      <c r="UTS847" s="14"/>
      <c r="UTT847" s="14"/>
      <c r="UTU847" s="14"/>
      <c r="UTV847" s="14"/>
      <c r="UTW847" s="14"/>
      <c r="UTX847" s="14"/>
      <c r="UTY847" s="14"/>
      <c r="UTZ847" s="14"/>
      <c r="UUA847" s="14"/>
      <c r="UUB847" s="14"/>
      <c r="UUC847" s="14"/>
      <c r="UUD847" s="14"/>
      <c r="UUE847" s="14"/>
      <c r="UUF847" s="14"/>
      <c r="UUG847" s="14"/>
      <c r="UUH847" s="14"/>
      <c r="UUI847" s="14"/>
      <c r="UUJ847" s="14"/>
      <c r="UUK847" s="14"/>
      <c r="UUL847" s="14"/>
      <c r="UUM847" s="14"/>
      <c r="UUN847" s="14"/>
      <c r="UUO847" s="14"/>
      <c r="UUP847" s="14"/>
      <c r="UUQ847" s="14"/>
      <c r="UUR847" s="14"/>
      <c r="UUS847" s="14"/>
      <c r="UUT847" s="14"/>
      <c r="UUU847" s="14"/>
      <c r="UUV847" s="14"/>
      <c r="UUW847" s="14"/>
      <c r="UUX847" s="14"/>
      <c r="UUY847" s="14"/>
      <c r="UUZ847" s="14"/>
      <c r="UVA847" s="14"/>
      <c r="UVB847" s="14"/>
      <c r="UVC847" s="14"/>
      <c r="UVD847" s="14"/>
      <c r="UVE847" s="14"/>
      <c r="UVF847" s="14"/>
      <c r="UVG847" s="14"/>
      <c r="UVH847" s="14"/>
      <c r="UVI847" s="14"/>
      <c r="UVJ847" s="14"/>
      <c r="UVK847" s="14"/>
      <c r="UVL847" s="14"/>
      <c r="UVM847" s="14"/>
      <c r="UVN847" s="14"/>
      <c r="UVO847" s="14"/>
      <c r="UVP847" s="14"/>
      <c r="UVQ847" s="14"/>
      <c r="UVR847" s="14"/>
      <c r="UVS847" s="14"/>
      <c r="UVT847" s="14"/>
      <c r="UVU847" s="14"/>
      <c r="UVV847" s="14"/>
      <c r="UVW847" s="14"/>
      <c r="UVX847" s="14"/>
      <c r="UVY847" s="14"/>
      <c r="UVZ847" s="14"/>
      <c r="UWA847" s="14"/>
      <c r="UWB847" s="14"/>
      <c r="UWC847" s="14"/>
      <c r="UWD847" s="14"/>
      <c r="UWE847" s="14"/>
      <c r="UWF847" s="14"/>
      <c r="UWG847" s="14"/>
      <c r="UWH847" s="14"/>
      <c r="UWI847" s="14"/>
      <c r="UWJ847" s="14"/>
      <c r="UWK847" s="14"/>
      <c r="UWL847" s="14"/>
      <c r="UWM847" s="14"/>
      <c r="UWN847" s="14"/>
      <c r="UWO847" s="14"/>
      <c r="UWP847" s="14"/>
      <c r="UWQ847" s="14"/>
      <c r="UWR847" s="14"/>
      <c r="UWS847" s="14"/>
      <c r="UWT847" s="14"/>
      <c r="UWU847" s="14"/>
      <c r="UWV847" s="14"/>
      <c r="UWW847" s="14"/>
      <c r="UWX847" s="14"/>
      <c r="UWY847" s="14"/>
      <c r="UWZ847" s="14"/>
      <c r="UXA847" s="14"/>
      <c r="UXB847" s="14"/>
      <c r="UXC847" s="14"/>
      <c r="UXD847" s="14"/>
      <c r="UXE847" s="14"/>
      <c r="UXF847" s="14"/>
      <c r="UXG847" s="14"/>
      <c r="UXH847" s="14"/>
      <c r="UXI847" s="14"/>
      <c r="UXJ847" s="14"/>
      <c r="UXK847" s="14"/>
      <c r="UXL847" s="14"/>
      <c r="UXM847" s="14"/>
      <c r="UXN847" s="14"/>
      <c r="UXO847" s="14"/>
      <c r="UXP847" s="14"/>
      <c r="UXQ847" s="14"/>
      <c r="UXR847" s="14"/>
      <c r="UXS847" s="14"/>
      <c r="UXT847" s="14"/>
      <c r="UXU847" s="14"/>
      <c r="UXV847" s="14"/>
      <c r="UXW847" s="14"/>
      <c r="UXX847" s="14"/>
      <c r="UXY847" s="14"/>
      <c r="UXZ847" s="14"/>
      <c r="UYA847" s="14"/>
      <c r="UYB847" s="14"/>
      <c r="UYC847" s="14"/>
      <c r="UYD847" s="14"/>
      <c r="UYE847" s="14"/>
      <c r="UYF847" s="14"/>
      <c r="UYG847" s="14"/>
      <c r="UYH847" s="14"/>
      <c r="UYI847" s="14"/>
      <c r="UYJ847" s="14"/>
      <c r="UYK847" s="14"/>
      <c r="UYL847" s="14"/>
      <c r="UYM847" s="14"/>
      <c r="UYN847" s="14"/>
      <c r="UYO847" s="14"/>
      <c r="UYP847" s="14"/>
      <c r="UYQ847" s="14"/>
      <c r="UYR847" s="14"/>
      <c r="UYS847" s="14"/>
      <c r="UYT847" s="14"/>
      <c r="UYU847" s="14"/>
      <c r="UYV847" s="14"/>
      <c r="UYW847" s="14"/>
      <c r="UYX847" s="14"/>
      <c r="UYY847" s="14"/>
      <c r="UYZ847" s="14"/>
      <c r="UZA847" s="14"/>
      <c r="UZB847" s="14"/>
      <c r="UZC847" s="14"/>
      <c r="UZD847" s="14"/>
      <c r="UZE847" s="14"/>
      <c r="UZF847" s="14"/>
      <c r="UZG847" s="14"/>
      <c r="UZH847" s="14"/>
      <c r="UZI847" s="14"/>
      <c r="UZJ847" s="14"/>
      <c r="UZK847" s="14"/>
      <c r="UZL847" s="14"/>
      <c r="UZM847" s="14"/>
      <c r="UZN847" s="14"/>
      <c r="UZO847" s="14"/>
      <c r="UZP847" s="14"/>
      <c r="UZQ847" s="14"/>
      <c r="UZR847" s="14"/>
      <c r="UZS847" s="14"/>
      <c r="UZT847" s="14"/>
      <c r="UZU847" s="14"/>
      <c r="UZV847" s="14"/>
      <c r="UZW847" s="14"/>
      <c r="UZX847" s="14"/>
      <c r="UZY847" s="14"/>
      <c r="UZZ847" s="14"/>
      <c r="VAA847" s="14"/>
      <c r="VAB847" s="14"/>
      <c r="VAC847" s="14"/>
      <c r="VAD847" s="14"/>
      <c r="VAE847" s="14"/>
      <c r="VAF847" s="14"/>
      <c r="VAG847" s="14"/>
      <c r="VAH847" s="14"/>
      <c r="VAI847" s="14"/>
      <c r="VAJ847" s="14"/>
      <c r="VAK847" s="14"/>
      <c r="VAL847" s="14"/>
      <c r="VAM847" s="14"/>
      <c r="VAN847" s="14"/>
      <c r="VAO847" s="14"/>
      <c r="VAP847" s="14"/>
      <c r="VAQ847" s="14"/>
      <c r="VAR847" s="14"/>
      <c r="VAS847" s="14"/>
      <c r="VAT847" s="14"/>
      <c r="VAU847" s="14"/>
      <c r="VAV847" s="14"/>
      <c r="VAW847" s="14"/>
      <c r="VAX847" s="14"/>
      <c r="VAY847" s="14"/>
      <c r="VAZ847" s="14"/>
      <c r="VBA847" s="14"/>
      <c r="VBB847" s="14"/>
      <c r="VBC847" s="14"/>
      <c r="VBD847" s="14"/>
      <c r="VBE847" s="14"/>
      <c r="VBF847" s="14"/>
      <c r="VBG847" s="14"/>
      <c r="VBH847" s="14"/>
      <c r="VBI847" s="14"/>
      <c r="VBJ847" s="14"/>
      <c r="VBK847" s="14"/>
      <c r="VBL847" s="14"/>
      <c r="VBM847" s="14"/>
      <c r="VBN847" s="14"/>
      <c r="VBO847" s="14"/>
      <c r="VBP847" s="14"/>
      <c r="VBQ847" s="14"/>
      <c r="VBR847" s="14"/>
      <c r="VBS847" s="14"/>
      <c r="VBT847" s="14"/>
      <c r="VBU847" s="14"/>
      <c r="VBV847" s="14"/>
      <c r="VBW847" s="14"/>
      <c r="VBX847" s="14"/>
      <c r="VBY847" s="14"/>
      <c r="VBZ847" s="14"/>
      <c r="VCA847" s="14"/>
      <c r="VCB847" s="14"/>
      <c r="VCC847" s="14"/>
      <c r="VCD847" s="14"/>
      <c r="VCE847" s="14"/>
      <c r="VCF847" s="14"/>
      <c r="VCG847" s="14"/>
      <c r="VCH847" s="14"/>
      <c r="VCI847" s="14"/>
      <c r="VCJ847" s="14"/>
      <c r="VCK847" s="14"/>
      <c r="VCL847" s="14"/>
      <c r="VCM847" s="14"/>
      <c r="VCN847" s="14"/>
      <c r="VCO847" s="14"/>
      <c r="VCP847" s="14"/>
      <c r="VCQ847" s="14"/>
      <c r="VCR847" s="14"/>
      <c r="VCS847" s="14"/>
      <c r="VCT847" s="14"/>
      <c r="VCU847" s="14"/>
      <c r="VCV847" s="14"/>
      <c r="VCW847" s="14"/>
      <c r="VCX847" s="14"/>
      <c r="VCY847" s="14"/>
      <c r="VCZ847" s="14"/>
      <c r="VDA847" s="14"/>
      <c r="VDB847" s="14"/>
      <c r="VDC847" s="14"/>
      <c r="VDD847" s="14"/>
      <c r="VDE847" s="14"/>
      <c r="VDF847" s="14"/>
      <c r="VDG847" s="14"/>
      <c r="VDH847" s="14"/>
      <c r="VDI847" s="14"/>
      <c r="VDJ847" s="14"/>
      <c r="VDK847" s="14"/>
      <c r="VDL847" s="14"/>
      <c r="VDM847" s="14"/>
      <c r="VDN847" s="14"/>
      <c r="VDO847" s="14"/>
      <c r="VDP847" s="14"/>
      <c r="VDQ847" s="14"/>
      <c r="VDR847" s="14"/>
      <c r="VDS847" s="14"/>
      <c r="VDT847" s="14"/>
      <c r="VDU847" s="14"/>
      <c r="VDV847" s="14"/>
      <c r="VDW847" s="14"/>
      <c r="VDX847" s="14"/>
      <c r="VDY847" s="14"/>
      <c r="VDZ847" s="14"/>
      <c r="VEA847" s="14"/>
      <c r="VEB847" s="14"/>
      <c r="VEC847" s="14"/>
      <c r="VED847" s="14"/>
      <c r="VEE847" s="14"/>
      <c r="VEF847" s="14"/>
      <c r="VEG847" s="14"/>
      <c r="VEH847" s="14"/>
      <c r="VEI847" s="14"/>
      <c r="VEJ847" s="14"/>
      <c r="VEK847" s="14"/>
      <c r="VEL847" s="14"/>
      <c r="VEM847" s="14"/>
      <c r="VEN847" s="14"/>
      <c r="VEO847" s="14"/>
      <c r="VEP847" s="14"/>
      <c r="VEQ847" s="14"/>
      <c r="VER847" s="14"/>
      <c r="VES847" s="14"/>
      <c r="VET847" s="14"/>
      <c r="VEU847" s="14"/>
      <c r="VEV847" s="14"/>
      <c r="VEW847" s="14"/>
      <c r="VEX847" s="14"/>
      <c r="VEY847" s="14"/>
      <c r="VEZ847" s="14"/>
      <c r="VFA847" s="14"/>
      <c r="VFB847" s="14"/>
      <c r="VFC847" s="14"/>
      <c r="VFD847" s="14"/>
      <c r="VFE847" s="14"/>
      <c r="VFF847" s="14"/>
      <c r="VFG847" s="14"/>
      <c r="VFH847" s="14"/>
      <c r="VFI847" s="14"/>
      <c r="VFJ847" s="14"/>
      <c r="VFK847" s="14"/>
      <c r="VFL847" s="14"/>
      <c r="VFM847" s="14"/>
      <c r="VFN847" s="14"/>
      <c r="VFO847" s="14"/>
      <c r="VFP847" s="14"/>
      <c r="VFQ847" s="14"/>
      <c r="VFR847" s="14"/>
      <c r="VFS847" s="14"/>
      <c r="VFT847" s="14"/>
      <c r="VFU847" s="14"/>
      <c r="VFV847" s="14"/>
      <c r="VFW847" s="14"/>
      <c r="VFX847" s="14"/>
      <c r="VFY847" s="14"/>
      <c r="VFZ847" s="14"/>
      <c r="VGA847" s="14"/>
      <c r="VGB847" s="14"/>
      <c r="VGC847" s="14"/>
      <c r="VGD847" s="14"/>
      <c r="VGE847" s="14"/>
      <c r="VGF847" s="14"/>
      <c r="VGG847" s="14"/>
      <c r="VGH847" s="14"/>
      <c r="VGI847" s="14"/>
      <c r="VGJ847" s="14"/>
      <c r="VGK847" s="14"/>
      <c r="VGL847" s="14"/>
      <c r="VGM847" s="14"/>
      <c r="VGN847" s="14"/>
      <c r="VGO847" s="14"/>
      <c r="VGP847" s="14"/>
      <c r="VGQ847" s="14"/>
      <c r="VGR847" s="14"/>
      <c r="VGS847" s="14"/>
      <c r="VGT847" s="14"/>
      <c r="VGU847" s="14"/>
      <c r="VGV847" s="14"/>
      <c r="VGW847" s="14"/>
      <c r="VGX847" s="14"/>
      <c r="VGY847" s="14"/>
      <c r="VGZ847" s="14"/>
      <c r="VHA847" s="14"/>
      <c r="VHB847" s="14"/>
      <c r="VHC847" s="14"/>
      <c r="VHD847" s="14"/>
      <c r="VHE847" s="14"/>
      <c r="VHF847" s="14"/>
      <c r="VHG847" s="14"/>
      <c r="VHH847" s="14"/>
      <c r="VHI847" s="14"/>
      <c r="VHJ847" s="14"/>
      <c r="VHK847" s="14"/>
      <c r="VHL847" s="14"/>
      <c r="VHM847" s="14"/>
      <c r="VHN847" s="14"/>
      <c r="VHO847" s="14"/>
      <c r="VHP847" s="14"/>
      <c r="VHQ847" s="14"/>
      <c r="VHR847" s="14"/>
      <c r="VHS847" s="14"/>
      <c r="VHT847" s="14"/>
      <c r="VHU847" s="14"/>
      <c r="VHV847" s="14"/>
      <c r="VHW847" s="14"/>
      <c r="VHX847" s="14"/>
      <c r="VHY847" s="14"/>
      <c r="VHZ847" s="14"/>
      <c r="VIA847" s="14"/>
      <c r="VIB847" s="14"/>
      <c r="VIC847" s="14"/>
      <c r="VID847" s="14"/>
      <c r="VIE847" s="14"/>
      <c r="VIF847" s="14"/>
      <c r="VIG847" s="14"/>
      <c r="VIH847" s="14"/>
      <c r="VII847" s="14"/>
      <c r="VIJ847" s="14"/>
      <c r="VIK847" s="14"/>
      <c r="VIL847" s="14"/>
      <c r="VIM847" s="14"/>
      <c r="VIN847" s="14"/>
      <c r="VIO847" s="14"/>
      <c r="VIP847" s="14"/>
      <c r="VIQ847" s="14"/>
      <c r="VIR847" s="14"/>
      <c r="VIS847" s="14"/>
      <c r="VIT847" s="14"/>
      <c r="VIU847" s="14"/>
      <c r="VIV847" s="14"/>
      <c r="VIW847" s="14"/>
      <c r="VIX847" s="14"/>
      <c r="VIY847" s="14"/>
      <c r="VIZ847" s="14"/>
      <c r="VJA847" s="14"/>
      <c r="VJB847" s="14"/>
      <c r="VJC847" s="14"/>
      <c r="VJD847" s="14"/>
      <c r="VJE847" s="14"/>
      <c r="VJF847" s="14"/>
      <c r="VJG847" s="14"/>
      <c r="VJH847" s="14"/>
      <c r="VJI847" s="14"/>
      <c r="VJJ847" s="14"/>
      <c r="VJK847" s="14"/>
      <c r="VJL847" s="14"/>
      <c r="VJM847" s="14"/>
      <c r="VJN847" s="14"/>
      <c r="VJO847" s="14"/>
      <c r="VJP847" s="14"/>
      <c r="VJQ847" s="14"/>
      <c r="VJR847" s="14"/>
      <c r="VJS847" s="14"/>
      <c r="VJT847" s="14"/>
      <c r="VJU847" s="14"/>
      <c r="VJV847" s="14"/>
      <c r="VJW847" s="14"/>
      <c r="VJX847" s="14"/>
      <c r="VJY847" s="14"/>
      <c r="VJZ847" s="14"/>
      <c r="VKA847" s="14"/>
      <c r="VKB847" s="14"/>
      <c r="VKC847" s="14"/>
      <c r="VKD847" s="14"/>
      <c r="VKE847" s="14"/>
      <c r="VKF847" s="14"/>
      <c r="VKG847" s="14"/>
      <c r="VKH847" s="14"/>
      <c r="VKI847" s="14"/>
      <c r="VKJ847" s="14"/>
      <c r="VKK847" s="14"/>
      <c r="VKL847" s="14"/>
      <c r="VKM847" s="14"/>
      <c r="VKN847" s="14"/>
      <c r="VKO847" s="14"/>
      <c r="VKP847" s="14"/>
      <c r="VKQ847" s="14"/>
      <c r="VKR847" s="14"/>
      <c r="VKS847" s="14"/>
      <c r="VKT847" s="14"/>
      <c r="VKU847" s="14"/>
      <c r="VKV847" s="14"/>
      <c r="VKW847" s="14"/>
      <c r="VKX847" s="14"/>
      <c r="VKY847" s="14"/>
      <c r="VKZ847" s="14"/>
      <c r="VLA847" s="14"/>
      <c r="VLB847" s="14"/>
      <c r="VLC847" s="14"/>
      <c r="VLD847" s="14"/>
      <c r="VLE847" s="14"/>
      <c r="VLF847" s="14"/>
      <c r="VLG847" s="14"/>
      <c r="VLH847" s="14"/>
      <c r="VLI847" s="14"/>
      <c r="VLJ847" s="14"/>
      <c r="VLK847" s="14"/>
      <c r="VLL847" s="14"/>
      <c r="VLM847" s="14"/>
      <c r="VLN847" s="14"/>
      <c r="VLO847" s="14"/>
      <c r="VLP847" s="14"/>
      <c r="VLQ847" s="14"/>
      <c r="VLR847" s="14"/>
      <c r="VLS847" s="14"/>
      <c r="VLT847" s="14"/>
      <c r="VLU847" s="14"/>
      <c r="VLV847" s="14"/>
      <c r="VLW847" s="14"/>
      <c r="VLX847" s="14"/>
      <c r="VLY847" s="14"/>
      <c r="VLZ847" s="14"/>
      <c r="VMA847" s="14"/>
      <c r="VMB847" s="14"/>
      <c r="VMC847" s="14"/>
      <c r="VMD847" s="14"/>
      <c r="VME847" s="14"/>
      <c r="VMF847" s="14"/>
      <c r="VMG847" s="14"/>
      <c r="VMH847" s="14"/>
      <c r="VMI847" s="14"/>
      <c r="VMJ847" s="14"/>
      <c r="VMK847" s="14"/>
      <c r="VML847" s="14"/>
      <c r="VMM847" s="14"/>
      <c r="VMN847" s="14"/>
      <c r="VMO847" s="14"/>
      <c r="VMP847" s="14"/>
      <c r="VMQ847" s="14"/>
      <c r="VMR847" s="14"/>
      <c r="VMS847" s="14"/>
      <c r="VMT847" s="14"/>
      <c r="VMU847" s="14"/>
      <c r="VMV847" s="14"/>
      <c r="VMW847" s="14"/>
      <c r="VMX847" s="14"/>
      <c r="VMY847" s="14"/>
      <c r="VMZ847" s="14"/>
      <c r="VNA847" s="14"/>
      <c r="VNB847" s="14"/>
      <c r="VNC847" s="14"/>
      <c r="VND847" s="14"/>
      <c r="VNE847" s="14"/>
      <c r="VNF847" s="14"/>
      <c r="VNG847" s="14"/>
      <c r="VNH847" s="14"/>
      <c r="VNI847" s="14"/>
      <c r="VNJ847" s="14"/>
      <c r="VNK847" s="14"/>
      <c r="VNL847" s="14"/>
      <c r="VNM847" s="14"/>
      <c r="VNN847" s="14"/>
      <c r="VNO847" s="14"/>
      <c r="VNP847" s="14"/>
      <c r="VNQ847" s="14"/>
      <c r="VNR847" s="14"/>
      <c r="VNS847" s="14"/>
      <c r="VNT847" s="14"/>
      <c r="VNU847" s="14"/>
      <c r="VNV847" s="14"/>
      <c r="VNW847" s="14"/>
      <c r="VNX847" s="14"/>
      <c r="VNY847" s="14"/>
      <c r="VNZ847" s="14"/>
      <c r="VOA847" s="14"/>
      <c r="VOB847" s="14"/>
      <c r="VOC847" s="14"/>
      <c r="VOD847" s="14"/>
      <c r="VOE847" s="14"/>
      <c r="VOF847" s="14"/>
      <c r="VOG847" s="14"/>
      <c r="VOH847" s="14"/>
      <c r="VOI847" s="14"/>
      <c r="VOJ847" s="14"/>
      <c r="VOK847" s="14"/>
      <c r="VOL847" s="14"/>
      <c r="VOM847" s="14"/>
      <c r="VON847" s="14"/>
      <c r="VOO847" s="14"/>
      <c r="VOP847" s="14"/>
      <c r="VOQ847" s="14"/>
      <c r="VOR847" s="14"/>
      <c r="VOS847" s="14"/>
      <c r="VOT847" s="14"/>
      <c r="VOU847" s="14"/>
      <c r="VOV847" s="14"/>
      <c r="VOW847" s="14"/>
      <c r="VOX847" s="14"/>
      <c r="VOY847" s="14"/>
      <c r="VOZ847" s="14"/>
      <c r="VPA847" s="14"/>
      <c r="VPB847" s="14"/>
      <c r="VPC847" s="14"/>
      <c r="VPD847" s="14"/>
      <c r="VPE847" s="14"/>
      <c r="VPF847" s="14"/>
      <c r="VPG847" s="14"/>
      <c r="VPH847" s="14"/>
      <c r="VPI847" s="14"/>
      <c r="VPJ847" s="14"/>
      <c r="VPK847" s="14"/>
      <c r="VPL847" s="14"/>
      <c r="VPM847" s="14"/>
      <c r="VPN847" s="14"/>
      <c r="VPO847" s="14"/>
      <c r="VPP847" s="14"/>
      <c r="VPQ847" s="14"/>
      <c r="VPR847" s="14"/>
      <c r="VPS847" s="14"/>
      <c r="VPT847" s="14"/>
      <c r="VPU847" s="14"/>
      <c r="VPV847" s="14"/>
      <c r="VPW847" s="14"/>
      <c r="VPX847" s="14"/>
      <c r="VPY847" s="14"/>
      <c r="VPZ847" s="14"/>
      <c r="VQA847" s="14"/>
      <c r="VQB847" s="14"/>
      <c r="VQC847" s="14"/>
      <c r="VQD847" s="14"/>
      <c r="VQE847" s="14"/>
      <c r="VQF847" s="14"/>
      <c r="VQG847" s="14"/>
      <c r="VQH847" s="14"/>
      <c r="VQI847" s="14"/>
      <c r="VQJ847" s="14"/>
      <c r="VQK847" s="14"/>
      <c r="VQL847" s="14"/>
      <c r="VQM847" s="14"/>
      <c r="VQN847" s="14"/>
      <c r="VQO847" s="14"/>
      <c r="VQP847" s="14"/>
      <c r="VQQ847" s="14"/>
      <c r="VQR847" s="14"/>
      <c r="VQS847" s="14"/>
      <c r="VQT847" s="14"/>
      <c r="VQU847" s="14"/>
      <c r="VQV847" s="14"/>
      <c r="VQW847" s="14"/>
      <c r="VQX847" s="14"/>
      <c r="VQY847" s="14"/>
      <c r="VQZ847" s="14"/>
      <c r="VRA847" s="14"/>
      <c r="VRB847" s="14"/>
      <c r="VRC847" s="14"/>
      <c r="VRD847" s="14"/>
      <c r="VRE847" s="14"/>
      <c r="VRF847" s="14"/>
      <c r="VRG847" s="14"/>
      <c r="VRH847" s="14"/>
      <c r="VRI847" s="14"/>
      <c r="VRJ847" s="14"/>
      <c r="VRK847" s="14"/>
      <c r="VRL847" s="14"/>
      <c r="VRM847" s="14"/>
      <c r="VRN847" s="14"/>
      <c r="VRO847" s="14"/>
      <c r="VRP847" s="14"/>
      <c r="VRQ847" s="14"/>
      <c r="VRR847" s="14"/>
      <c r="VRS847" s="14"/>
      <c r="VRT847" s="14"/>
      <c r="VRU847" s="14"/>
      <c r="VRV847" s="14"/>
      <c r="VRW847" s="14"/>
      <c r="VRX847" s="14"/>
      <c r="VRY847" s="14"/>
      <c r="VRZ847" s="14"/>
      <c r="VSA847" s="14"/>
      <c r="VSB847" s="14"/>
      <c r="VSC847" s="14"/>
      <c r="VSD847" s="14"/>
      <c r="VSE847" s="14"/>
      <c r="VSF847" s="14"/>
      <c r="VSG847" s="14"/>
      <c r="VSH847" s="14"/>
      <c r="VSI847" s="14"/>
      <c r="VSJ847" s="14"/>
      <c r="VSK847" s="14"/>
      <c r="VSL847" s="14"/>
      <c r="VSM847" s="14"/>
      <c r="VSN847" s="14"/>
      <c r="VSO847" s="14"/>
      <c r="VSP847" s="14"/>
      <c r="VSQ847" s="14"/>
      <c r="VSR847" s="14"/>
      <c r="VSS847" s="14"/>
      <c r="VST847" s="14"/>
      <c r="VSU847" s="14"/>
      <c r="VSV847" s="14"/>
      <c r="VSW847" s="14"/>
      <c r="VSX847" s="14"/>
      <c r="VSY847" s="14"/>
      <c r="VSZ847" s="14"/>
      <c r="VTA847" s="14"/>
      <c r="VTB847" s="14"/>
      <c r="VTC847" s="14"/>
      <c r="VTD847" s="14"/>
      <c r="VTE847" s="14"/>
      <c r="VTF847" s="14"/>
      <c r="VTG847" s="14"/>
      <c r="VTH847" s="14"/>
      <c r="VTI847" s="14"/>
      <c r="VTJ847" s="14"/>
      <c r="VTK847" s="14"/>
      <c r="VTL847" s="14"/>
      <c r="VTM847" s="14"/>
      <c r="VTN847" s="14"/>
      <c r="VTO847" s="14"/>
      <c r="VTP847" s="14"/>
      <c r="VTQ847" s="14"/>
      <c r="VTR847" s="14"/>
      <c r="VTS847" s="14"/>
      <c r="VTT847" s="14"/>
      <c r="VTU847" s="14"/>
      <c r="VTV847" s="14"/>
      <c r="VTW847" s="14"/>
      <c r="VTX847" s="14"/>
      <c r="VTY847" s="14"/>
      <c r="VTZ847" s="14"/>
      <c r="VUA847" s="14"/>
      <c r="VUB847" s="14"/>
      <c r="VUC847" s="14"/>
      <c r="VUD847" s="14"/>
      <c r="VUE847" s="14"/>
      <c r="VUF847" s="14"/>
      <c r="VUG847" s="14"/>
      <c r="VUH847" s="14"/>
      <c r="VUI847" s="14"/>
      <c r="VUJ847" s="14"/>
      <c r="VUK847" s="14"/>
      <c r="VUL847" s="14"/>
      <c r="VUM847" s="14"/>
      <c r="VUN847" s="14"/>
      <c r="VUO847" s="14"/>
      <c r="VUP847" s="14"/>
      <c r="VUQ847" s="14"/>
      <c r="VUR847" s="14"/>
      <c r="VUS847" s="14"/>
      <c r="VUT847" s="14"/>
      <c r="VUU847" s="14"/>
      <c r="VUV847" s="14"/>
      <c r="VUW847" s="14"/>
      <c r="VUX847" s="14"/>
      <c r="VUY847" s="14"/>
      <c r="VUZ847" s="14"/>
      <c r="VVA847" s="14"/>
      <c r="VVB847" s="14"/>
      <c r="VVC847" s="14"/>
      <c r="VVD847" s="14"/>
      <c r="VVE847" s="14"/>
      <c r="VVF847" s="14"/>
      <c r="VVG847" s="14"/>
      <c r="VVH847" s="14"/>
      <c r="VVI847" s="14"/>
      <c r="VVJ847" s="14"/>
      <c r="VVK847" s="14"/>
      <c r="VVL847" s="14"/>
      <c r="VVM847" s="14"/>
      <c r="VVN847" s="14"/>
      <c r="VVO847" s="14"/>
      <c r="VVP847" s="14"/>
      <c r="VVQ847" s="14"/>
      <c r="VVR847" s="14"/>
      <c r="VVS847" s="14"/>
      <c r="VVT847" s="14"/>
      <c r="VVU847" s="14"/>
      <c r="VVV847" s="14"/>
      <c r="VVW847" s="14"/>
      <c r="VVX847" s="14"/>
      <c r="VVY847" s="14"/>
      <c r="VVZ847" s="14"/>
      <c r="VWA847" s="14"/>
      <c r="VWB847" s="14"/>
      <c r="VWC847" s="14"/>
      <c r="VWD847" s="14"/>
      <c r="VWE847" s="14"/>
      <c r="VWF847" s="14"/>
      <c r="VWG847" s="14"/>
      <c r="VWH847" s="14"/>
      <c r="VWI847" s="14"/>
      <c r="VWJ847" s="14"/>
      <c r="VWK847" s="14"/>
      <c r="VWL847" s="14"/>
      <c r="VWM847" s="14"/>
      <c r="VWN847" s="14"/>
      <c r="VWO847" s="14"/>
      <c r="VWP847" s="14"/>
      <c r="VWQ847" s="14"/>
      <c r="VWR847" s="14"/>
      <c r="VWS847" s="14"/>
      <c r="VWT847" s="14"/>
      <c r="VWU847" s="14"/>
      <c r="VWV847" s="14"/>
      <c r="VWW847" s="14"/>
      <c r="VWX847" s="14"/>
      <c r="VWY847" s="14"/>
      <c r="VWZ847" s="14"/>
      <c r="VXA847" s="14"/>
      <c r="VXB847" s="14"/>
      <c r="VXC847" s="14"/>
      <c r="VXD847" s="14"/>
      <c r="VXE847" s="14"/>
      <c r="VXF847" s="14"/>
      <c r="VXG847" s="14"/>
      <c r="VXH847" s="14"/>
      <c r="VXI847" s="14"/>
      <c r="VXJ847" s="14"/>
      <c r="VXK847" s="14"/>
      <c r="VXL847" s="14"/>
      <c r="VXM847" s="14"/>
      <c r="VXN847" s="14"/>
      <c r="VXO847" s="14"/>
      <c r="VXP847" s="14"/>
      <c r="VXQ847" s="14"/>
      <c r="VXR847" s="14"/>
      <c r="VXS847" s="14"/>
      <c r="VXT847" s="14"/>
      <c r="VXU847" s="14"/>
      <c r="VXV847" s="14"/>
      <c r="VXW847" s="14"/>
      <c r="VXX847" s="14"/>
      <c r="VXY847" s="14"/>
      <c r="VXZ847" s="14"/>
      <c r="VYA847" s="14"/>
      <c r="VYB847" s="14"/>
      <c r="VYC847" s="14"/>
      <c r="VYD847" s="14"/>
      <c r="VYE847" s="14"/>
      <c r="VYF847" s="14"/>
      <c r="VYG847" s="14"/>
      <c r="VYH847" s="14"/>
      <c r="VYI847" s="14"/>
      <c r="VYJ847" s="14"/>
      <c r="VYK847" s="14"/>
      <c r="VYL847" s="14"/>
      <c r="VYM847" s="14"/>
      <c r="VYN847" s="14"/>
      <c r="VYO847" s="14"/>
      <c r="VYP847" s="14"/>
      <c r="VYQ847" s="14"/>
      <c r="VYR847" s="14"/>
      <c r="VYS847" s="14"/>
      <c r="VYT847" s="14"/>
      <c r="VYU847" s="14"/>
      <c r="VYV847" s="14"/>
      <c r="VYW847" s="14"/>
      <c r="VYX847" s="14"/>
      <c r="VYY847" s="14"/>
      <c r="VYZ847" s="14"/>
      <c r="VZA847" s="14"/>
      <c r="VZB847" s="14"/>
      <c r="VZC847" s="14"/>
      <c r="VZD847" s="14"/>
      <c r="VZE847" s="14"/>
      <c r="VZF847" s="14"/>
      <c r="VZG847" s="14"/>
      <c r="VZH847" s="14"/>
      <c r="VZI847" s="14"/>
      <c r="VZJ847" s="14"/>
      <c r="VZK847" s="14"/>
      <c r="VZL847" s="14"/>
      <c r="VZM847" s="14"/>
      <c r="VZN847" s="14"/>
      <c r="VZO847" s="14"/>
      <c r="VZP847" s="14"/>
      <c r="VZQ847" s="14"/>
      <c r="VZR847" s="14"/>
      <c r="VZS847" s="14"/>
      <c r="VZT847" s="14"/>
      <c r="VZU847" s="14"/>
      <c r="VZV847" s="14"/>
      <c r="VZW847" s="14"/>
      <c r="VZX847" s="14"/>
      <c r="VZY847" s="14"/>
      <c r="VZZ847" s="14"/>
      <c r="WAA847" s="14"/>
      <c r="WAB847" s="14"/>
      <c r="WAC847" s="14"/>
      <c r="WAD847" s="14"/>
      <c r="WAE847" s="14"/>
      <c r="WAF847" s="14"/>
      <c r="WAG847" s="14"/>
      <c r="WAH847" s="14"/>
      <c r="WAI847" s="14"/>
      <c r="WAJ847" s="14"/>
      <c r="WAK847" s="14"/>
      <c r="WAL847" s="14"/>
      <c r="WAM847" s="14"/>
      <c r="WAN847" s="14"/>
      <c r="WAO847" s="14"/>
      <c r="WAP847" s="14"/>
      <c r="WAQ847" s="14"/>
      <c r="WAR847" s="14"/>
      <c r="WAS847" s="14"/>
      <c r="WAT847" s="14"/>
      <c r="WAU847" s="14"/>
      <c r="WAV847" s="14"/>
      <c r="WAW847" s="14"/>
      <c r="WAX847" s="14"/>
      <c r="WAY847" s="14"/>
      <c r="WAZ847" s="14"/>
      <c r="WBA847" s="14"/>
      <c r="WBB847" s="14"/>
      <c r="WBC847" s="14"/>
      <c r="WBD847" s="14"/>
      <c r="WBE847" s="14"/>
      <c r="WBF847" s="14"/>
      <c r="WBG847" s="14"/>
      <c r="WBH847" s="14"/>
      <c r="WBI847" s="14"/>
      <c r="WBJ847" s="14"/>
      <c r="WBK847" s="14"/>
      <c r="WBL847" s="14"/>
      <c r="WBM847" s="14"/>
      <c r="WBN847" s="14"/>
      <c r="WBO847" s="14"/>
      <c r="WBP847" s="14"/>
      <c r="WBQ847" s="14"/>
      <c r="WBR847" s="14"/>
      <c r="WBS847" s="14"/>
      <c r="WBT847" s="14"/>
      <c r="WBU847" s="14"/>
      <c r="WBV847" s="14"/>
      <c r="WBW847" s="14"/>
      <c r="WBX847" s="14"/>
      <c r="WBY847" s="14"/>
      <c r="WBZ847" s="14"/>
      <c r="WCA847" s="14"/>
      <c r="WCB847" s="14"/>
      <c r="WCC847" s="14"/>
      <c r="WCD847" s="14"/>
      <c r="WCE847" s="14"/>
      <c r="WCF847" s="14"/>
      <c r="WCG847" s="14"/>
      <c r="WCH847" s="14"/>
      <c r="WCI847" s="14"/>
      <c r="WCJ847" s="14"/>
      <c r="WCK847" s="14"/>
      <c r="WCL847" s="14"/>
      <c r="WCM847" s="14"/>
      <c r="WCN847" s="14"/>
      <c r="WCO847" s="14"/>
      <c r="WCP847" s="14"/>
      <c r="WCQ847" s="14"/>
      <c r="WCR847" s="14"/>
      <c r="WCS847" s="14"/>
      <c r="WCT847" s="14"/>
      <c r="WCU847" s="14"/>
      <c r="WCV847" s="14"/>
      <c r="WCW847" s="14"/>
      <c r="WCX847" s="14"/>
      <c r="WCY847" s="14"/>
      <c r="WCZ847" s="14"/>
      <c r="WDA847" s="14"/>
      <c r="WDB847" s="14"/>
      <c r="WDC847" s="14"/>
      <c r="WDD847" s="14"/>
      <c r="WDE847" s="14"/>
      <c r="WDF847" s="14"/>
      <c r="WDG847" s="14"/>
      <c r="WDH847" s="14"/>
      <c r="WDI847" s="14"/>
      <c r="WDJ847" s="14"/>
      <c r="WDK847" s="14"/>
      <c r="WDL847" s="14"/>
      <c r="WDM847" s="14"/>
      <c r="WDN847" s="14"/>
      <c r="WDO847" s="14"/>
      <c r="WDP847" s="14"/>
      <c r="WDQ847" s="14"/>
      <c r="WDR847" s="14"/>
      <c r="WDS847" s="14"/>
      <c r="WDT847" s="14"/>
      <c r="WDU847" s="14"/>
      <c r="WDV847" s="14"/>
      <c r="WDW847" s="14"/>
      <c r="WDX847" s="14"/>
      <c r="WDY847" s="14"/>
      <c r="WDZ847" s="14"/>
      <c r="WEA847" s="14"/>
      <c r="WEB847" s="14"/>
      <c r="WEC847" s="14"/>
      <c r="WED847" s="14"/>
      <c r="WEE847" s="14"/>
      <c r="WEF847" s="14"/>
      <c r="WEG847" s="14"/>
      <c r="WEH847" s="14"/>
      <c r="WEI847" s="14"/>
      <c r="WEJ847" s="14"/>
      <c r="WEK847" s="14"/>
      <c r="WEL847" s="14"/>
      <c r="WEM847" s="14"/>
      <c r="WEN847" s="14"/>
      <c r="WEO847" s="14"/>
      <c r="WEP847" s="14"/>
      <c r="WEQ847" s="14"/>
      <c r="WER847" s="14"/>
      <c r="WES847" s="14"/>
      <c r="WET847" s="14"/>
      <c r="WEU847" s="14"/>
      <c r="WEV847" s="14"/>
      <c r="WEW847" s="14"/>
      <c r="WEX847" s="14"/>
      <c r="WEY847" s="14"/>
      <c r="WEZ847" s="14"/>
      <c r="WFA847" s="14"/>
      <c r="WFB847" s="14"/>
      <c r="WFC847" s="14"/>
      <c r="WFD847" s="14"/>
      <c r="WFE847" s="14"/>
      <c r="WFF847" s="14"/>
      <c r="WFG847" s="14"/>
      <c r="WFH847" s="14"/>
      <c r="WFI847" s="14"/>
      <c r="WFJ847" s="14"/>
      <c r="WFK847" s="14"/>
      <c r="WFL847" s="14"/>
      <c r="WFM847" s="14"/>
      <c r="WFN847" s="14"/>
      <c r="WFO847" s="14"/>
      <c r="WFP847" s="14"/>
      <c r="WFQ847" s="14"/>
      <c r="WFR847" s="14"/>
      <c r="WFS847" s="14"/>
      <c r="WFT847" s="14"/>
      <c r="WFU847" s="14"/>
      <c r="WFV847" s="14"/>
      <c r="WFW847" s="14"/>
      <c r="WFX847" s="14"/>
      <c r="WFY847" s="14"/>
      <c r="WFZ847" s="14"/>
      <c r="WGA847" s="14"/>
      <c r="WGB847" s="14"/>
      <c r="WGC847" s="14"/>
      <c r="WGD847" s="14"/>
      <c r="WGE847" s="14"/>
      <c r="WGF847" s="14"/>
      <c r="WGG847" s="14"/>
      <c r="WGH847" s="14"/>
      <c r="WGI847" s="14"/>
      <c r="WGJ847" s="14"/>
      <c r="WGK847" s="14"/>
      <c r="WGL847" s="14"/>
      <c r="WGM847" s="14"/>
      <c r="WGN847" s="14"/>
      <c r="WGO847" s="14"/>
      <c r="WGP847" s="14"/>
      <c r="WGQ847" s="14"/>
      <c r="WGR847" s="14"/>
      <c r="WGS847" s="14"/>
      <c r="WGT847" s="14"/>
      <c r="WGU847" s="14"/>
      <c r="WGV847" s="14"/>
      <c r="WGW847" s="14"/>
      <c r="WGX847" s="14"/>
      <c r="WGY847" s="14"/>
      <c r="WGZ847" s="14"/>
      <c r="WHA847" s="14"/>
      <c r="WHB847" s="14"/>
      <c r="WHC847" s="14"/>
      <c r="WHD847" s="14"/>
      <c r="WHE847" s="14"/>
      <c r="WHF847" s="14"/>
      <c r="WHG847" s="14"/>
      <c r="WHH847" s="14"/>
      <c r="WHI847" s="14"/>
      <c r="WHJ847" s="14"/>
      <c r="WHK847" s="14"/>
      <c r="WHL847" s="14"/>
      <c r="WHM847" s="14"/>
      <c r="WHN847" s="14"/>
      <c r="WHO847" s="14"/>
      <c r="WHP847" s="14"/>
      <c r="WHQ847" s="14"/>
      <c r="WHR847" s="14"/>
      <c r="WHS847" s="14"/>
      <c r="WHT847" s="14"/>
      <c r="WHU847" s="14"/>
      <c r="WHV847" s="14"/>
      <c r="WHW847" s="14"/>
      <c r="WHX847" s="14"/>
      <c r="WHY847" s="14"/>
      <c r="WHZ847" s="14"/>
      <c r="WIA847" s="14"/>
      <c r="WIB847" s="14"/>
      <c r="WIC847" s="14"/>
      <c r="WID847" s="14"/>
      <c r="WIE847" s="14"/>
      <c r="WIF847" s="14"/>
      <c r="WIG847" s="14"/>
      <c r="WIH847" s="14"/>
      <c r="WII847" s="14"/>
      <c r="WIJ847" s="14"/>
      <c r="WIK847" s="14"/>
      <c r="WIL847" s="14"/>
      <c r="WIM847" s="14"/>
      <c r="WIN847" s="14"/>
      <c r="WIO847" s="14"/>
      <c r="WIP847" s="14"/>
      <c r="WIQ847" s="14"/>
      <c r="WIR847" s="14"/>
      <c r="WIS847" s="14"/>
      <c r="WIT847" s="14"/>
      <c r="WIU847" s="14"/>
      <c r="WIV847" s="14"/>
      <c r="WIW847" s="14"/>
      <c r="WIX847" s="14"/>
      <c r="WIY847" s="14"/>
      <c r="WIZ847" s="14"/>
      <c r="WJA847" s="14"/>
      <c r="WJB847" s="14"/>
      <c r="WJC847" s="14"/>
      <c r="WJD847" s="14"/>
      <c r="WJE847" s="14"/>
      <c r="WJF847" s="14"/>
      <c r="WJG847" s="14"/>
      <c r="WJH847" s="14"/>
      <c r="WJI847" s="14"/>
      <c r="WJJ847" s="14"/>
      <c r="WJK847" s="14"/>
      <c r="WJL847" s="14"/>
      <c r="WJM847" s="14"/>
      <c r="WJN847" s="14"/>
      <c r="WJO847" s="14"/>
      <c r="WJP847" s="14"/>
      <c r="WJQ847" s="14"/>
      <c r="WJR847" s="14"/>
      <c r="WJS847" s="14"/>
      <c r="WJT847" s="14"/>
      <c r="WJU847" s="14"/>
      <c r="WJV847" s="14"/>
      <c r="WJW847" s="14"/>
      <c r="WJX847" s="14"/>
      <c r="WJY847" s="14"/>
      <c r="WJZ847" s="14"/>
      <c r="WKA847" s="14"/>
      <c r="WKB847" s="14"/>
      <c r="WKC847" s="14"/>
      <c r="WKD847" s="14"/>
      <c r="WKE847" s="14"/>
      <c r="WKF847" s="14"/>
      <c r="WKG847" s="14"/>
      <c r="WKH847" s="14"/>
      <c r="WKI847" s="14"/>
      <c r="WKJ847" s="14"/>
      <c r="WKK847" s="14"/>
      <c r="WKL847" s="14"/>
      <c r="WKM847" s="14"/>
      <c r="WKN847" s="14"/>
      <c r="WKO847" s="14"/>
      <c r="WKP847" s="14"/>
      <c r="WKQ847" s="14"/>
      <c r="WKR847" s="14"/>
      <c r="WKS847" s="14"/>
      <c r="WKT847" s="14"/>
      <c r="WKU847" s="14"/>
      <c r="WKV847" s="14"/>
      <c r="WKW847" s="14"/>
      <c r="WKX847" s="14"/>
      <c r="WKY847" s="14"/>
      <c r="WKZ847" s="14"/>
      <c r="WLA847" s="14"/>
      <c r="WLB847" s="14"/>
      <c r="WLC847" s="14"/>
      <c r="WLD847" s="14"/>
      <c r="WLE847" s="14"/>
      <c r="WLF847" s="14"/>
      <c r="WLG847" s="14"/>
      <c r="WLH847" s="14"/>
      <c r="WLI847" s="14"/>
      <c r="WLJ847" s="14"/>
      <c r="WLK847" s="14"/>
      <c r="WLL847" s="14"/>
      <c r="WLM847" s="14"/>
      <c r="WLN847" s="14"/>
      <c r="WLO847" s="14"/>
      <c r="WLP847" s="14"/>
      <c r="WLQ847" s="14"/>
      <c r="WLR847" s="14"/>
      <c r="WLS847" s="14"/>
      <c r="WLT847" s="14"/>
      <c r="WLU847" s="14"/>
      <c r="WLV847" s="14"/>
      <c r="WLW847" s="14"/>
      <c r="WLX847" s="14"/>
      <c r="WLY847" s="14"/>
      <c r="WLZ847" s="14"/>
      <c r="WMA847" s="14"/>
      <c r="WMB847" s="14"/>
      <c r="WMC847" s="14"/>
      <c r="WMD847" s="14"/>
      <c r="WME847" s="14"/>
      <c r="WMF847" s="14"/>
      <c r="WMG847" s="14"/>
      <c r="WMH847" s="14"/>
      <c r="WMI847" s="14"/>
      <c r="WMJ847" s="14"/>
      <c r="WMK847" s="14"/>
      <c r="WML847" s="14"/>
      <c r="WMM847" s="14"/>
      <c r="WMN847" s="14"/>
      <c r="WMO847" s="14"/>
      <c r="WMP847" s="14"/>
      <c r="WMQ847" s="14"/>
      <c r="WMR847" s="14"/>
      <c r="WMS847" s="14"/>
      <c r="WMT847" s="14"/>
      <c r="WMU847" s="14"/>
      <c r="WMV847" s="14"/>
      <c r="WMW847" s="14"/>
      <c r="WMX847" s="14"/>
      <c r="WMY847" s="14"/>
      <c r="WMZ847" s="14"/>
      <c r="WNA847" s="14"/>
      <c r="WNB847" s="14"/>
      <c r="WNC847" s="14"/>
      <c r="WND847" s="14"/>
      <c r="WNE847" s="14"/>
      <c r="WNF847" s="14"/>
      <c r="WNG847" s="14"/>
      <c r="WNH847" s="14"/>
      <c r="WNI847" s="14"/>
      <c r="WNJ847" s="14"/>
      <c r="WNK847" s="14"/>
      <c r="WNL847" s="14"/>
      <c r="WNM847" s="14"/>
      <c r="WNN847" s="14"/>
      <c r="WNO847" s="14"/>
      <c r="WNP847" s="14"/>
      <c r="WNQ847" s="14"/>
      <c r="WNR847" s="14"/>
      <c r="WNS847" s="14"/>
      <c r="WNT847" s="14"/>
      <c r="WNU847" s="14"/>
      <c r="WNV847" s="14"/>
      <c r="WNW847" s="14"/>
      <c r="WNX847" s="14"/>
      <c r="WNY847" s="14"/>
      <c r="WNZ847" s="14"/>
      <c r="WOA847" s="14"/>
      <c r="WOB847" s="14"/>
      <c r="WOC847" s="14"/>
      <c r="WOD847" s="14"/>
      <c r="WOE847" s="14"/>
      <c r="WOF847" s="14"/>
      <c r="WOG847" s="14"/>
      <c r="WOH847" s="14"/>
      <c r="WOI847" s="14"/>
      <c r="WOJ847" s="14"/>
      <c r="WOK847" s="14"/>
      <c r="WOL847" s="14"/>
      <c r="WOM847" s="14"/>
      <c r="WON847" s="14"/>
      <c r="WOO847" s="14"/>
      <c r="WOP847" s="14"/>
      <c r="WOQ847" s="14"/>
      <c r="WOR847" s="14"/>
      <c r="WOS847" s="14"/>
      <c r="WOT847" s="14"/>
      <c r="WOU847" s="14"/>
      <c r="WOV847" s="14"/>
      <c r="WOW847" s="14"/>
      <c r="WOX847" s="14"/>
      <c r="WOY847" s="14"/>
      <c r="WOZ847" s="14"/>
      <c r="WPA847" s="14"/>
      <c r="WPB847" s="14"/>
      <c r="WPC847" s="14"/>
      <c r="WPD847" s="14"/>
      <c r="WPE847" s="14"/>
      <c r="WPF847" s="14"/>
      <c r="WPG847" s="14"/>
      <c r="WPH847" s="14"/>
      <c r="WPI847" s="14"/>
      <c r="WPJ847" s="14"/>
      <c r="WPK847" s="14"/>
      <c r="WPL847" s="14"/>
      <c r="WPM847" s="14"/>
      <c r="WPN847" s="14"/>
      <c r="WPO847" s="14"/>
      <c r="WPP847" s="14"/>
      <c r="WPQ847" s="14"/>
      <c r="WPR847" s="14"/>
      <c r="WPS847" s="14"/>
      <c r="WPT847" s="14"/>
      <c r="WPU847" s="14"/>
      <c r="WPV847" s="14"/>
      <c r="WPW847" s="14"/>
      <c r="WPX847" s="14"/>
      <c r="WPY847" s="14"/>
      <c r="WPZ847" s="14"/>
      <c r="WQA847" s="14"/>
      <c r="WQB847" s="14"/>
      <c r="WQC847" s="14"/>
      <c r="WQD847" s="14"/>
      <c r="WQE847" s="14"/>
      <c r="WQF847" s="14"/>
      <c r="WQG847" s="14"/>
      <c r="WQH847" s="14"/>
      <c r="WQI847" s="14"/>
      <c r="WQJ847" s="14"/>
      <c r="WQK847" s="14"/>
      <c r="WQL847" s="14"/>
      <c r="WQM847" s="14"/>
      <c r="WQN847" s="14"/>
      <c r="WQO847" s="14"/>
      <c r="WQP847" s="14"/>
      <c r="WQQ847" s="14"/>
      <c r="WQR847" s="14"/>
      <c r="WQS847" s="14"/>
      <c r="WQT847" s="14"/>
      <c r="WQU847" s="14"/>
      <c r="WQV847" s="14"/>
      <c r="WQW847" s="14"/>
      <c r="WQX847" s="14"/>
      <c r="WQY847" s="14"/>
      <c r="WQZ847" s="14"/>
      <c r="WRA847" s="14"/>
      <c r="WRB847" s="14"/>
      <c r="WRC847" s="14"/>
      <c r="WRD847" s="14"/>
      <c r="WRE847" s="14"/>
      <c r="WRF847" s="14"/>
      <c r="WRG847" s="14"/>
      <c r="WRH847" s="14"/>
      <c r="WRI847" s="14"/>
      <c r="WRJ847" s="14"/>
      <c r="WRK847" s="14"/>
      <c r="WRL847" s="14"/>
      <c r="WRM847" s="14"/>
      <c r="WRN847" s="14"/>
      <c r="WRO847" s="14"/>
      <c r="WRP847" s="14"/>
      <c r="WRQ847" s="14"/>
      <c r="WRR847" s="14"/>
      <c r="WRS847" s="14"/>
      <c r="WRT847" s="14"/>
      <c r="WRU847" s="14"/>
      <c r="WRV847" s="14"/>
      <c r="WRW847" s="14"/>
      <c r="WRX847" s="14"/>
      <c r="WRY847" s="14"/>
      <c r="WRZ847" s="14"/>
      <c r="WSA847" s="14"/>
      <c r="WSB847" s="14"/>
      <c r="WSC847" s="14"/>
      <c r="WSD847" s="14"/>
      <c r="WSE847" s="14"/>
      <c r="WSF847" s="14"/>
      <c r="WSG847" s="14"/>
      <c r="WSH847" s="14"/>
      <c r="WSI847" s="14"/>
      <c r="WSJ847" s="14"/>
      <c r="WSK847" s="14"/>
      <c r="WSL847" s="14"/>
      <c r="WSM847" s="14"/>
      <c r="WSN847" s="14"/>
      <c r="WSO847" s="14"/>
      <c r="WSP847" s="14"/>
      <c r="WSQ847" s="14"/>
      <c r="WSR847" s="14"/>
      <c r="WSS847" s="14"/>
      <c r="WST847" s="14"/>
      <c r="WSU847" s="14"/>
      <c r="WSV847" s="14"/>
      <c r="WSW847" s="14"/>
      <c r="WSX847" s="14"/>
      <c r="WSY847" s="14"/>
      <c r="WSZ847" s="14"/>
      <c r="WTA847" s="14"/>
      <c r="WTB847" s="14"/>
      <c r="WTC847" s="14"/>
      <c r="WTD847" s="14"/>
      <c r="WTE847" s="14"/>
      <c r="WTF847" s="14"/>
      <c r="WTG847" s="14"/>
      <c r="WTH847" s="14"/>
      <c r="WTI847" s="14"/>
      <c r="WTJ847" s="14"/>
      <c r="WTK847" s="14"/>
      <c r="WTL847" s="14"/>
      <c r="WTM847" s="14"/>
      <c r="WTN847" s="14"/>
      <c r="WTO847" s="14"/>
      <c r="WTP847" s="14"/>
      <c r="WTQ847" s="14"/>
      <c r="WTR847" s="14"/>
      <c r="WTS847" s="14"/>
      <c r="WTT847" s="14"/>
      <c r="WTU847" s="14"/>
      <c r="WTV847" s="14"/>
      <c r="WTW847" s="14"/>
      <c r="WTX847" s="14"/>
      <c r="WTY847" s="14"/>
      <c r="WTZ847" s="14"/>
      <c r="WUA847" s="14"/>
      <c r="WUB847" s="14"/>
      <c r="WUC847" s="14"/>
      <c r="WUD847" s="14"/>
      <c r="WUE847" s="14"/>
      <c r="WUF847" s="14"/>
      <c r="WUG847" s="14"/>
      <c r="WUH847" s="14"/>
      <c r="WUI847" s="14"/>
      <c r="WUJ847" s="14"/>
      <c r="WUK847" s="14"/>
      <c r="WUL847" s="14"/>
      <c r="WUM847" s="14"/>
      <c r="WUN847" s="14"/>
      <c r="WUO847" s="14"/>
      <c r="WUP847" s="14"/>
      <c r="WUQ847" s="14"/>
      <c r="WUR847" s="14"/>
      <c r="WUS847" s="14"/>
      <c r="WUT847" s="14"/>
      <c r="WUU847" s="14"/>
      <c r="WUV847" s="14"/>
      <c r="WUW847" s="14"/>
      <c r="WUX847" s="14"/>
      <c r="WUY847" s="14"/>
      <c r="WUZ847" s="14"/>
      <c r="WVA847" s="14"/>
      <c r="WVB847" s="14"/>
      <c r="WVC847" s="14"/>
      <c r="WVD847" s="14"/>
      <c r="WVE847" s="14"/>
      <c r="WVF847" s="14"/>
      <c r="WVG847" s="14"/>
      <c r="WVH847" s="14"/>
      <c r="WVI847" s="14"/>
      <c r="WVJ847" s="14"/>
      <c r="WVK847" s="14"/>
      <c r="WVL847" s="14"/>
      <c r="WVM847" s="14"/>
      <c r="WVN847" s="14"/>
      <c r="WVO847" s="14"/>
      <c r="WVP847" s="14"/>
      <c r="WVQ847" s="14"/>
      <c r="WVR847" s="14"/>
      <c r="WVS847" s="14"/>
      <c r="WVT847" s="14"/>
      <c r="WVU847" s="14"/>
      <c r="WVV847" s="14"/>
      <c r="WVW847" s="14"/>
      <c r="WVX847" s="14"/>
      <c r="WVY847" s="14"/>
      <c r="WVZ847" s="14"/>
      <c r="WWA847" s="14"/>
      <c r="WWB847" s="14"/>
      <c r="WWC847" s="14"/>
      <c r="WWD847" s="14"/>
      <c r="WWE847" s="14"/>
      <c r="WWF847" s="14"/>
      <c r="WWG847" s="14"/>
      <c r="WWH847" s="14"/>
      <c r="WWI847" s="14"/>
      <c r="WWJ847" s="14"/>
      <c r="WWK847" s="14"/>
      <c r="WWL847" s="14"/>
      <c r="WWM847" s="14"/>
      <c r="WWN847" s="14"/>
      <c r="WWO847" s="14"/>
      <c r="WWP847" s="14"/>
      <c r="WWQ847" s="14"/>
      <c r="WWR847" s="14"/>
      <c r="WWS847" s="14"/>
      <c r="WWT847" s="14"/>
      <c r="WWU847" s="14"/>
      <c r="WWV847" s="14"/>
      <c r="WWW847" s="14"/>
      <c r="WWX847" s="14"/>
      <c r="WWY847" s="14"/>
      <c r="WWZ847" s="14"/>
      <c r="WXA847" s="14"/>
      <c r="WXB847" s="14"/>
      <c r="WXC847" s="14"/>
      <c r="WXD847" s="14"/>
      <c r="WXE847" s="14"/>
      <c r="WXF847" s="14"/>
      <c r="WXG847" s="14"/>
      <c r="WXH847" s="14"/>
      <c r="WXI847" s="14"/>
      <c r="WXJ847" s="14"/>
      <c r="WXK847" s="14"/>
      <c r="WXL847" s="14"/>
      <c r="WXM847" s="14"/>
      <c r="WXN847" s="14"/>
      <c r="WXO847" s="14"/>
      <c r="WXP847" s="14"/>
      <c r="WXQ847" s="14"/>
      <c r="WXR847" s="14"/>
      <c r="WXS847" s="14"/>
      <c r="WXT847" s="14"/>
      <c r="WXU847" s="14"/>
      <c r="WXV847" s="14"/>
      <c r="WXW847" s="14"/>
      <c r="WXX847" s="14"/>
      <c r="WXY847" s="14"/>
      <c r="WXZ847" s="14"/>
      <c r="WYA847" s="14"/>
      <c r="WYB847" s="14"/>
      <c r="WYC847" s="14"/>
      <c r="WYD847" s="14"/>
      <c r="WYE847" s="14"/>
      <c r="WYF847" s="14"/>
      <c r="WYG847" s="14"/>
      <c r="WYH847" s="14"/>
      <c r="WYI847" s="14"/>
      <c r="WYJ847" s="14"/>
      <c r="WYK847" s="14"/>
      <c r="WYL847" s="14"/>
      <c r="WYM847" s="14"/>
      <c r="WYN847" s="14"/>
      <c r="WYO847" s="14"/>
      <c r="WYP847" s="14"/>
      <c r="WYQ847" s="14"/>
      <c r="WYR847" s="14"/>
      <c r="WYS847" s="14"/>
      <c r="WYT847" s="14"/>
      <c r="WYU847" s="14"/>
      <c r="WYV847" s="14"/>
      <c r="WYW847" s="14"/>
      <c r="WYX847" s="14"/>
      <c r="WYY847" s="14"/>
      <c r="WYZ847" s="14"/>
      <c r="WZA847" s="14"/>
      <c r="WZB847" s="14"/>
      <c r="WZC847" s="14"/>
      <c r="WZD847" s="14"/>
      <c r="WZE847" s="14"/>
      <c r="WZF847" s="14"/>
      <c r="WZG847" s="14"/>
      <c r="WZH847" s="14"/>
      <c r="WZI847" s="14"/>
      <c r="WZJ847" s="14"/>
      <c r="WZK847" s="14"/>
      <c r="WZL847" s="14"/>
      <c r="WZM847" s="14"/>
      <c r="WZN847" s="14"/>
      <c r="WZO847" s="14"/>
      <c r="WZP847" s="14"/>
      <c r="WZQ847" s="14"/>
      <c r="WZR847" s="14"/>
      <c r="WZS847" s="14"/>
      <c r="WZT847" s="14"/>
      <c r="WZU847" s="14"/>
      <c r="WZV847" s="14"/>
      <c r="WZW847" s="14"/>
      <c r="WZX847" s="14"/>
      <c r="WZY847" s="14"/>
      <c r="WZZ847" s="14"/>
      <c r="XAA847" s="14"/>
      <c r="XAB847" s="14"/>
      <c r="XAC847" s="14"/>
      <c r="XAD847" s="14"/>
      <c r="XAE847" s="14"/>
      <c r="XAF847" s="14"/>
      <c r="XAG847" s="14"/>
      <c r="XAH847" s="14"/>
      <c r="XAI847" s="14"/>
      <c r="XAJ847" s="14"/>
      <c r="XAK847" s="14"/>
      <c r="XAL847" s="14"/>
      <c r="XAM847" s="14"/>
      <c r="XAN847" s="14"/>
      <c r="XAO847" s="14"/>
      <c r="XAP847" s="14"/>
      <c r="XAQ847" s="14"/>
      <c r="XAR847" s="14"/>
      <c r="XAS847" s="14"/>
      <c r="XAT847" s="14"/>
      <c r="XAU847" s="14"/>
      <c r="XAV847" s="14"/>
      <c r="XAW847" s="14"/>
      <c r="XAX847" s="14"/>
      <c r="XAY847" s="14"/>
      <c r="XAZ847" s="14"/>
      <c r="XBA847" s="14"/>
      <c r="XBB847" s="14"/>
      <c r="XBC847" s="14"/>
      <c r="XBD847" s="14"/>
      <c r="XBE847" s="14"/>
      <c r="XBF847" s="14"/>
      <c r="XBG847" s="14"/>
      <c r="XBH847" s="14"/>
      <c r="XBI847" s="14"/>
      <c r="XBJ847" s="14"/>
      <c r="XBK847" s="14"/>
      <c r="XBL847" s="14"/>
      <c r="XBM847" s="14"/>
      <c r="XBN847" s="14"/>
      <c r="XBO847" s="14"/>
      <c r="XBP847" s="14"/>
      <c r="XBQ847" s="14"/>
      <c r="XBR847" s="14"/>
      <c r="XBS847" s="14"/>
      <c r="XBT847" s="14"/>
      <c r="XBU847" s="14"/>
      <c r="XBV847" s="14"/>
      <c r="XBW847" s="14"/>
      <c r="XBX847" s="14"/>
      <c r="XBY847" s="14"/>
      <c r="XBZ847" s="14"/>
      <c r="XCA847" s="14"/>
      <c r="XCB847" s="14"/>
      <c r="XCC847" s="14"/>
      <c r="XCD847" s="14"/>
      <c r="XCE847" s="14"/>
      <c r="XCF847" s="14"/>
      <c r="XCG847" s="14"/>
      <c r="XCH847" s="14"/>
      <c r="XCI847" s="14"/>
      <c r="XCJ847" s="14"/>
      <c r="XCK847" s="14"/>
      <c r="XCL847" s="14"/>
      <c r="XCM847" s="14"/>
      <c r="XCN847" s="14"/>
      <c r="XCO847" s="14"/>
      <c r="XCP847" s="14"/>
      <c r="XCQ847" s="14"/>
      <c r="XCR847" s="14"/>
      <c r="XCS847" s="14"/>
      <c r="XCT847" s="14"/>
      <c r="XCU847" s="14"/>
      <c r="XCV847" s="14"/>
      <c r="XCW847" s="14"/>
      <c r="XCX847" s="14"/>
      <c r="XCY847" s="14"/>
      <c r="XCZ847" s="14"/>
      <c r="XDA847" s="14"/>
      <c r="XDB847" s="14"/>
      <c r="XDC847" s="14"/>
      <c r="XDD847" s="14"/>
      <c r="XDE847" s="14"/>
      <c r="XDF847" s="14"/>
      <c r="XDG847" s="14"/>
      <c r="XDH847" s="14"/>
      <c r="XDI847" s="14"/>
      <c r="XDJ847" s="14"/>
      <c r="XDK847" s="14"/>
      <c r="XDL847" s="14"/>
      <c r="XDM847" s="14"/>
      <c r="XDN847" s="14"/>
      <c r="XDO847" s="14"/>
      <c r="XDP847" s="14"/>
      <c r="XDQ847" s="14"/>
      <c r="XDR847" s="14"/>
      <c r="XDS847" s="14"/>
      <c r="XDT847" s="14"/>
      <c r="XDU847" s="14"/>
      <c r="XDV847" s="14"/>
      <c r="XDW847" s="14"/>
      <c r="XDX847" s="14"/>
      <c r="XDY847" s="14"/>
      <c r="XDZ847" s="14"/>
      <c r="XEA847" s="14"/>
      <c r="XEB847" s="14"/>
      <c r="XEC847" s="14"/>
      <c r="XED847" s="14"/>
      <c r="XEE847" s="14"/>
      <c r="XEF847" s="14"/>
      <c r="XEG847" s="14"/>
      <c r="XEH847" s="14"/>
      <c r="XEI847" s="14"/>
      <c r="XEJ847" s="14"/>
      <c r="XEK847" s="14"/>
      <c r="XEL847" s="14"/>
      <c r="XEM847" s="14"/>
      <c r="XEN847" s="14"/>
      <c r="XEO847" s="14"/>
      <c r="XEP847" s="14"/>
      <c r="XEQ847" s="14"/>
      <c r="XER847" s="14"/>
      <c r="XES847" s="14"/>
      <c r="XET847" s="14"/>
      <c r="XEU847" s="14"/>
      <c r="XEV847" s="14"/>
      <c r="XEW847" s="14"/>
      <c r="XEX847" s="14"/>
      <c r="XEY847" s="14"/>
    </row>
    <row r="848" spans="1:16379" ht="22.5" hidden="1" customHeight="1" x14ac:dyDescent="0.25">
      <c r="A848" s="68" t="s">
        <v>3978</v>
      </c>
      <c r="B848" s="25">
        <v>1621</v>
      </c>
      <c r="C848" s="154" t="s">
        <v>357</v>
      </c>
      <c r="D848" s="25">
        <v>1968</v>
      </c>
      <c r="E848" s="68" t="s">
        <v>2932</v>
      </c>
      <c r="F848" s="68" t="s">
        <v>2934</v>
      </c>
      <c r="G848" s="25">
        <v>2</v>
      </c>
      <c r="H848" s="25">
        <v>1</v>
      </c>
      <c r="I848" s="139">
        <v>363.9</v>
      </c>
      <c r="J848" s="137">
        <v>333.3</v>
      </c>
      <c r="K848" s="139">
        <v>333.3</v>
      </c>
      <c r="L848" s="148">
        <v>16</v>
      </c>
      <c r="M848" s="147">
        <f t="shared" si="190"/>
        <v>3058542.3000000003</v>
      </c>
      <c r="N848" s="147"/>
      <c r="O848" s="147"/>
      <c r="P848" s="147"/>
      <c r="Q848" s="137">
        <f t="shared" si="191"/>
        <v>3058542.3000000003</v>
      </c>
      <c r="R848" s="147">
        <v>454832</v>
      </c>
      <c r="S848" s="148"/>
      <c r="T848" s="147"/>
      <c r="U848" s="147">
        <v>346.1</v>
      </c>
      <c r="V848" s="147">
        <f>U848*7523</f>
        <v>2603710.3000000003</v>
      </c>
      <c r="W848" s="147"/>
      <c r="X848" s="147"/>
      <c r="Y848" s="147"/>
      <c r="Z848" s="147"/>
      <c r="AA848" s="147"/>
      <c r="AB848" s="147"/>
      <c r="AC848" s="139"/>
      <c r="AD848" s="139"/>
      <c r="AE848" s="147"/>
      <c r="AF848" s="147"/>
      <c r="AG848" s="337">
        <v>2025</v>
      </c>
      <c r="AH848" s="126" t="s">
        <v>3050</v>
      </c>
      <c r="AI848" s="126"/>
      <c r="AJ848" s="134">
        <f t="shared" si="176"/>
        <v>795</v>
      </c>
      <c r="AK848" s="35" t="s">
        <v>153</v>
      </c>
      <c r="AL848" s="134" t="str">
        <f t="shared" si="177"/>
        <v>795.</v>
      </c>
      <c r="AM848" s="140"/>
      <c r="AN848" s="303"/>
      <c r="AO848" s="193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4"/>
      <c r="EF848" s="14"/>
      <c r="EG848" s="14"/>
      <c r="EH848" s="14"/>
      <c r="EI848" s="14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  <c r="FG848" s="14"/>
      <c r="FH848" s="14"/>
      <c r="FI848" s="14"/>
      <c r="FJ848" s="14"/>
      <c r="FK848" s="14"/>
      <c r="FL848" s="14"/>
      <c r="FM848" s="14"/>
      <c r="FN848" s="14"/>
      <c r="FO848" s="14"/>
      <c r="FP848" s="14"/>
      <c r="FQ848" s="14"/>
      <c r="FR848" s="14"/>
      <c r="FS848" s="14"/>
      <c r="FT848" s="14"/>
      <c r="FU848" s="14"/>
      <c r="FV848" s="14"/>
      <c r="FW848" s="14"/>
      <c r="FX848" s="14"/>
      <c r="FY848" s="14"/>
      <c r="FZ848" s="14"/>
      <c r="GA848" s="14"/>
      <c r="GB848" s="14"/>
      <c r="GC848" s="14"/>
      <c r="GD848" s="14"/>
      <c r="GE848" s="14"/>
      <c r="GF848" s="14"/>
      <c r="GG848" s="14"/>
      <c r="GH848" s="14"/>
      <c r="GI848" s="14"/>
      <c r="GJ848" s="14"/>
      <c r="GK848" s="14"/>
      <c r="GL848" s="14"/>
      <c r="GM848" s="14"/>
      <c r="GN848" s="14"/>
      <c r="GO848" s="14"/>
      <c r="GP848" s="14"/>
      <c r="GQ848" s="14"/>
      <c r="GR848" s="14"/>
      <c r="GS848" s="14"/>
      <c r="GT848" s="14"/>
      <c r="GU848" s="14"/>
      <c r="GV848" s="14"/>
      <c r="GW848" s="14"/>
      <c r="GX848" s="14"/>
      <c r="GY848" s="14"/>
      <c r="GZ848" s="14"/>
      <c r="HA848" s="14"/>
      <c r="HB848" s="14"/>
      <c r="HC848" s="14"/>
      <c r="HD848" s="14"/>
      <c r="HE848" s="14"/>
      <c r="HF848" s="14"/>
      <c r="HG848" s="14"/>
      <c r="HH848" s="14"/>
      <c r="HI848" s="14"/>
      <c r="HJ848" s="14"/>
      <c r="HK848" s="14"/>
      <c r="HL848" s="14"/>
      <c r="HM848" s="14"/>
      <c r="HN848" s="14"/>
      <c r="HO848" s="14"/>
      <c r="HP848" s="14"/>
      <c r="HQ848" s="14"/>
      <c r="HR848" s="14"/>
      <c r="HS848" s="14"/>
      <c r="HT848" s="14"/>
      <c r="HU848" s="14"/>
      <c r="HV848" s="14"/>
      <c r="HW848" s="14"/>
      <c r="HX848" s="14"/>
      <c r="HY848" s="14"/>
      <c r="HZ848" s="14"/>
      <c r="IA848" s="14"/>
      <c r="IB848" s="14"/>
      <c r="IC848" s="14"/>
      <c r="ID848" s="14"/>
      <c r="IE848" s="14"/>
      <c r="IF848" s="14"/>
      <c r="IG848" s="14"/>
      <c r="IH848" s="14"/>
      <c r="II848" s="14"/>
      <c r="IJ848" s="14"/>
      <c r="IK848" s="14"/>
      <c r="IL848" s="14"/>
      <c r="IM848" s="14"/>
      <c r="IN848" s="14"/>
      <c r="IO848" s="14"/>
      <c r="IP848" s="14"/>
      <c r="IQ848" s="14"/>
      <c r="IR848" s="14"/>
      <c r="IS848" s="14"/>
      <c r="IT848" s="14"/>
      <c r="IU848" s="14"/>
      <c r="IV848" s="14"/>
      <c r="IW848" s="14"/>
      <c r="IX848" s="14"/>
      <c r="IY848" s="14"/>
      <c r="IZ848" s="14"/>
      <c r="JA848" s="14"/>
      <c r="JB848" s="14"/>
      <c r="JC848" s="14"/>
      <c r="JD848" s="14"/>
      <c r="JE848" s="14"/>
      <c r="JF848" s="14"/>
      <c r="JG848" s="14"/>
      <c r="JH848" s="14"/>
      <c r="JI848" s="14"/>
      <c r="JJ848" s="14"/>
      <c r="JK848" s="14"/>
      <c r="JL848" s="14"/>
      <c r="JM848" s="14"/>
      <c r="JN848" s="14"/>
      <c r="JO848" s="14"/>
      <c r="JP848" s="14"/>
      <c r="JQ848" s="14"/>
      <c r="JR848" s="14"/>
      <c r="JS848" s="14"/>
      <c r="JT848" s="14"/>
      <c r="JU848" s="14"/>
      <c r="JV848" s="14"/>
      <c r="JW848" s="14"/>
      <c r="JX848" s="14"/>
      <c r="JY848" s="14"/>
      <c r="JZ848" s="14"/>
      <c r="KA848" s="14"/>
      <c r="KB848" s="14"/>
      <c r="KC848" s="14"/>
      <c r="KD848" s="14"/>
      <c r="KE848" s="14"/>
      <c r="KF848" s="14"/>
      <c r="KG848" s="14"/>
      <c r="KH848" s="14"/>
      <c r="KI848" s="14"/>
      <c r="KJ848" s="14"/>
      <c r="KK848" s="14"/>
      <c r="KL848" s="14"/>
      <c r="KM848" s="14"/>
      <c r="KN848" s="14"/>
      <c r="KO848" s="14"/>
      <c r="KP848" s="14"/>
      <c r="KQ848" s="14"/>
      <c r="KR848" s="14"/>
      <c r="KS848" s="14"/>
      <c r="KT848" s="14"/>
      <c r="KU848" s="14"/>
      <c r="KV848" s="14"/>
      <c r="KW848" s="14"/>
      <c r="KX848" s="14"/>
      <c r="KY848" s="14"/>
      <c r="KZ848" s="14"/>
      <c r="LA848" s="14"/>
      <c r="LB848" s="14"/>
      <c r="LC848" s="14"/>
      <c r="LD848" s="14"/>
      <c r="LE848" s="14"/>
      <c r="LF848" s="14"/>
      <c r="LG848" s="14"/>
      <c r="LH848" s="14"/>
      <c r="LI848" s="14"/>
      <c r="LJ848" s="14"/>
      <c r="LK848" s="14"/>
      <c r="LL848" s="14"/>
      <c r="LM848" s="14"/>
      <c r="LN848" s="14"/>
      <c r="LO848" s="14"/>
      <c r="LP848" s="14"/>
      <c r="LQ848" s="14"/>
      <c r="LR848" s="14"/>
      <c r="LS848" s="14"/>
      <c r="LT848" s="14"/>
      <c r="LU848" s="14"/>
      <c r="LV848" s="14"/>
      <c r="LW848" s="14"/>
      <c r="LX848" s="14"/>
      <c r="LY848" s="14"/>
      <c r="LZ848" s="14"/>
      <c r="MA848" s="14"/>
      <c r="MB848" s="14"/>
      <c r="MC848" s="14"/>
      <c r="MD848" s="14"/>
      <c r="ME848" s="14"/>
      <c r="MF848" s="14"/>
      <c r="MG848" s="14"/>
      <c r="MH848" s="14"/>
      <c r="MI848" s="14"/>
      <c r="MJ848" s="14"/>
      <c r="MK848" s="14"/>
      <c r="ML848" s="14"/>
      <c r="MM848" s="14"/>
      <c r="MN848" s="14"/>
      <c r="MO848" s="14"/>
      <c r="MP848" s="14"/>
      <c r="MQ848" s="14"/>
      <c r="MR848" s="14"/>
      <c r="MS848" s="14"/>
      <c r="MT848" s="14"/>
      <c r="MU848" s="14"/>
      <c r="MV848" s="14"/>
      <c r="MW848" s="14"/>
      <c r="MX848" s="14"/>
      <c r="MY848" s="14"/>
      <c r="MZ848" s="14"/>
      <c r="NA848" s="14"/>
      <c r="NB848" s="14"/>
      <c r="NC848" s="14"/>
      <c r="ND848" s="14"/>
      <c r="NE848" s="14"/>
      <c r="NF848" s="14"/>
      <c r="NG848" s="14"/>
      <c r="NH848" s="14"/>
      <c r="NI848" s="14"/>
      <c r="NJ848" s="14"/>
      <c r="NK848" s="14"/>
      <c r="NL848" s="14"/>
      <c r="NM848" s="14"/>
      <c r="NN848" s="14"/>
      <c r="NO848" s="14"/>
      <c r="NP848" s="14"/>
      <c r="NQ848" s="14"/>
      <c r="NR848" s="14"/>
      <c r="NS848" s="14"/>
      <c r="NT848" s="14"/>
      <c r="NU848" s="14"/>
      <c r="NV848" s="14"/>
      <c r="NW848" s="14"/>
      <c r="NX848" s="14"/>
      <c r="NY848" s="14"/>
      <c r="NZ848" s="14"/>
      <c r="OA848" s="14"/>
      <c r="OB848" s="14"/>
      <c r="OC848" s="14"/>
      <c r="OD848" s="14"/>
      <c r="OE848" s="14"/>
      <c r="OF848" s="14"/>
      <c r="OG848" s="14"/>
      <c r="OH848" s="14"/>
      <c r="OI848" s="14"/>
      <c r="OJ848" s="14"/>
      <c r="OK848" s="14"/>
      <c r="OL848" s="14"/>
      <c r="OM848" s="14"/>
      <c r="ON848" s="14"/>
      <c r="OO848" s="14"/>
      <c r="OP848" s="14"/>
      <c r="OQ848" s="14"/>
      <c r="OR848" s="14"/>
      <c r="OS848" s="14"/>
      <c r="OT848" s="14"/>
      <c r="OU848" s="14"/>
      <c r="OV848" s="14"/>
      <c r="OW848" s="14"/>
      <c r="OX848" s="14"/>
      <c r="OY848" s="14"/>
      <c r="OZ848" s="14"/>
      <c r="PA848" s="14"/>
      <c r="PB848" s="14"/>
      <c r="PC848" s="14"/>
      <c r="PD848" s="14"/>
      <c r="PE848" s="14"/>
      <c r="PF848" s="14"/>
      <c r="PG848" s="14"/>
      <c r="PH848" s="14"/>
      <c r="PI848" s="14"/>
      <c r="PJ848" s="14"/>
      <c r="PK848" s="14"/>
      <c r="PL848" s="14"/>
      <c r="PM848" s="14"/>
      <c r="PN848" s="14"/>
      <c r="PO848" s="14"/>
      <c r="PP848" s="14"/>
      <c r="PQ848" s="14"/>
      <c r="PR848" s="14"/>
      <c r="PS848" s="14"/>
      <c r="PT848" s="14"/>
      <c r="PU848" s="14"/>
      <c r="PV848" s="14"/>
      <c r="PW848" s="14"/>
      <c r="PX848" s="14"/>
      <c r="PY848" s="14"/>
      <c r="PZ848" s="14"/>
      <c r="QA848" s="14"/>
      <c r="QB848" s="14"/>
      <c r="QC848" s="14"/>
      <c r="QD848" s="14"/>
      <c r="QE848" s="14"/>
      <c r="QF848" s="14"/>
      <c r="QG848" s="14"/>
      <c r="QH848" s="14"/>
      <c r="QI848" s="14"/>
      <c r="QJ848" s="14"/>
      <c r="QK848" s="14"/>
      <c r="QL848" s="14"/>
      <c r="QM848" s="14"/>
      <c r="QN848" s="14"/>
      <c r="QO848" s="14"/>
      <c r="QP848" s="14"/>
      <c r="QQ848" s="14"/>
      <c r="QR848" s="14"/>
      <c r="QS848" s="14"/>
      <c r="QT848" s="14"/>
      <c r="QU848" s="14"/>
      <c r="QV848" s="14"/>
      <c r="QW848" s="14"/>
      <c r="QX848" s="14"/>
      <c r="QY848" s="14"/>
      <c r="QZ848" s="14"/>
      <c r="RA848" s="14"/>
      <c r="RB848" s="14"/>
      <c r="RC848" s="14"/>
      <c r="RD848" s="14"/>
      <c r="RE848" s="14"/>
      <c r="RF848" s="14"/>
      <c r="RG848" s="14"/>
      <c r="RH848" s="14"/>
      <c r="RI848" s="14"/>
      <c r="RJ848" s="14"/>
      <c r="RK848" s="14"/>
      <c r="RL848" s="14"/>
      <c r="RM848" s="14"/>
      <c r="RN848" s="14"/>
      <c r="RO848" s="14"/>
      <c r="RP848" s="14"/>
      <c r="RQ848" s="14"/>
      <c r="RR848" s="14"/>
      <c r="RS848" s="14"/>
      <c r="RT848" s="14"/>
      <c r="RU848" s="14"/>
      <c r="RV848" s="14"/>
      <c r="RW848" s="14"/>
      <c r="RX848" s="14"/>
      <c r="RY848" s="14"/>
      <c r="RZ848" s="14"/>
      <c r="SA848" s="14"/>
      <c r="SB848" s="14"/>
      <c r="SC848" s="14"/>
      <c r="SD848" s="14"/>
      <c r="SE848" s="14"/>
      <c r="SF848" s="14"/>
      <c r="SG848" s="14"/>
      <c r="SH848" s="14"/>
      <c r="SI848" s="14"/>
      <c r="SJ848" s="14"/>
      <c r="SK848" s="14"/>
      <c r="SL848" s="14"/>
      <c r="SM848" s="14"/>
      <c r="SN848" s="14"/>
      <c r="SO848" s="14"/>
      <c r="SP848" s="14"/>
      <c r="SQ848" s="14"/>
      <c r="SR848" s="14"/>
      <c r="SS848" s="14"/>
      <c r="ST848" s="14"/>
      <c r="SU848" s="14"/>
      <c r="SV848" s="14"/>
      <c r="SW848" s="14"/>
      <c r="SX848" s="14"/>
      <c r="SY848" s="14"/>
      <c r="SZ848" s="14"/>
      <c r="TA848" s="14"/>
      <c r="TB848" s="14"/>
      <c r="TC848" s="14"/>
      <c r="TD848" s="14"/>
      <c r="TE848" s="14"/>
      <c r="TF848" s="14"/>
      <c r="TG848" s="14"/>
      <c r="TH848" s="14"/>
      <c r="TI848" s="14"/>
      <c r="TJ848" s="14"/>
      <c r="TK848" s="14"/>
      <c r="TL848" s="14"/>
      <c r="TM848" s="14"/>
      <c r="TN848" s="14"/>
      <c r="TO848" s="14"/>
      <c r="TP848" s="14"/>
      <c r="TQ848" s="14"/>
      <c r="TR848" s="14"/>
      <c r="TS848" s="14"/>
      <c r="TT848" s="14"/>
      <c r="TU848" s="14"/>
      <c r="TV848" s="14"/>
      <c r="TW848" s="14"/>
      <c r="TX848" s="14"/>
      <c r="TY848" s="14"/>
      <c r="TZ848" s="14"/>
      <c r="UA848" s="14"/>
      <c r="UB848" s="14"/>
      <c r="UC848" s="14"/>
      <c r="UD848" s="14"/>
      <c r="UE848" s="14"/>
      <c r="UF848" s="14"/>
      <c r="UG848" s="14"/>
      <c r="UH848" s="14"/>
      <c r="UI848" s="14"/>
      <c r="UJ848" s="14"/>
      <c r="UK848" s="14"/>
      <c r="UL848" s="14"/>
      <c r="UM848" s="14"/>
      <c r="UN848" s="14"/>
      <c r="UO848" s="14"/>
      <c r="UP848" s="14"/>
      <c r="UQ848" s="14"/>
      <c r="UR848" s="14"/>
      <c r="US848" s="14"/>
      <c r="UT848" s="14"/>
      <c r="UU848" s="14"/>
      <c r="UV848" s="14"/>
      <c r="UW848" s="14"/>
      <c r="UX848" s="14"/>
      <c r="UY848" s="14"/>
      <c r="UZ848" s="14"/>
      <c r="VA848" s="14"/>
      <c r="VB848" s="14"/>
      <c r="VC848" s="14"/>
      <c r="VD848" s="14"/>
      <c r="VE848" s="14"/>
      <c r="VF848" s="14"/>
      <c r="VG848" s="14"/>
      <c r="VH848" s="14"/>
      <c r="VI848" s="14"/>
      <c r="VJ848" s="14"/>
      <c r="VK848" s="14"/>
      <c r="VL848" s="14"/>
      <c r="VM848" s="14"/>
      <c r="VN848" s="14"/>
      <c r="VO848" s="14"/>
      <c r="VP848" s="14"/>
      <c r="VQ848" s="14"/>
      <c r="VR848" s="14"/>
      <c r="VS848" s="14"/>
      <c r="VT848" s="14"/>
      <c r="VU848" s="14"/>
      <c r="VV848" s="14"/>
      <c r="VW848" s="14"/>
      <c r="VX848" s="14"/>
      <c r="VY848" s="14"/>
      <c r="VZ848" s="14"/>
      <c r="WA848" s="14"/>
      <c r="WB848" s="14"/>
      <c r="WC848" s="14"/>
      <c r="WD848" s="14"/>
      <c r="WE848" s="14"/>
      <c r="WF848" s="14"/>
      <c r="WG848" s="14"/>
      <c r="WH848" s="14"/>
      <c r="WI848" s="14"/>
      <c r="WJ848" s="14"/>
      <c r="WK848" s="14"/>
      <c r="WL848" s="14"/>
      <c r="WM848" s="14"/>
      <c r="WN848" s="14"/>
      <c r="WO848" s="14"/>
      <c r="WP848" s="14"/>
      <c r="WQ848" s="14"/>
      <c r="WR848" s="14"/>
      <c r="WS848" s="14"/>
      <c r="WT848" s="14"/>
      <c r="WU848" s="14"/>
      <c r="WV848" s="14"/>
      <c r="WW848" s="14"/>
      <c r="WX848" s="14"/>
      <c r="WY848" s="14"/>
      <c r="WZ848" s="14"/>
      <c r="XA848" s="14"/>
      <c r="XB848" s="14"/>
      <c r="XC848" s="14"/>
      <c r="XD848" s="14"/>
      <c r="XE848" s="14"/>
      <c r="XF848" s="14"/>
      <c r="XG848" s="14"/>
      <c r="XH848" s="14"/>
      <c r="XI848" s="14"/>
      <c r="XJ848" s="14"/>
      <c r="XK848" s="14"/>
      <c r="XL848" s="14"/>
      <c r="XM848" s="14"/>
      <c r="XN848" s="14"/>
      <c r="XO848" s="14"/>
      <c r="XP848" s="14"/>
      <c r="XQ848" s="14"/>
      <c r="XR848" s="14"/>
      <c r="XS848" s="14"/>
      <c r="XT848" s="14"/>
      <c r="XU848" s="14"/>
      <c r="XV848" s="14"/>
      <c r="XW848" s="14"/>
      <c r="XX848" s="14"/>
      <c r="XY848" s="14"/>
      <c r="XZ848" s="14"/>
      <c r="YA848" s="14"/>
      <c r="YB848" s="14"/>
      <c r="YC848" s="14"/>
      <c r="YD848" s="14"/>
      <c r="YE848" s="14"/>
      <c r="YF848" s="14"/>
      <c r="YG848" s="14"/>
      <c r="YH848" s="14"/>
      <c r="YI848" s="14"/>
      <c r="YJ848" s="14"/>
      <c r="YK848" s="14"/>
      <c r="YL848" s="14"/>
      <c r="YM848" s="14"/>
      <c r="YN848" s="14"/>
      <c r="YO848" s="14"/>
      <c r="YP848" s="14"/>
      <c r="YQ848" s="14"/>
      <c r="YR848" s="14"/>
      <c r="YS848" s="14"/>
      <c r="YT848" s="14"/>
      <c r="YU848" s="14"/>
      <c r="YV848" s="14"/>
      <c r="YW848" s="14"/>
      <c r="YX848" s="14"/>
      <c r="YY848" s="14"/>
      <c r="YZ848" s="14"/>
      <c r="ZA848" s="14"/>
      <c r="ZB848" s="14"/>
      <c r="ZC848" s="14"/>
      <c r="ZD848" s="14"/>
      <c r="ZE848" s="14"/>
      <c r="ZF848" s="14"/>
      <c r="ZG848" s="14"/>
      <c r="ZH848" s="14"/>
      <c r="ZI848" s="14"/>
      <c r="ZJ848" s="14"/>
      <c r="ZK848" s="14"/>
      <c r="ZL848" s="14"/>
      <c r="ZM848" s="14"/>
      <c r="ZN848" s="14"/>
      <c r="ZO848" s="14"/>
      <c r="ZP848" s="14"/>
      <c r="ZQ848" s="14"/>
      <c r="ZR848" s="14"/>
      <c r="ZS848" s="14"/>
      <c r="ZT848" s="14"/>
      <c r="ZU848" s="14"/>
      <c r="ZV848" s="14"/>
      <c r="ZW848" s="14"/>
      <c r="ZX848" s="14"/>
      <c r="ZY848" s="14"/>
      <c r="ZZ848" s="14"/>
      <c r="AAA848" s="14"/>
      <c r="AAB848" s="14"/>
      <c r="AAC848" s="14"/>
      <c r="AAD848" s="14"/>
      <c r="AAE848" s="14"/>
      <c r="AAF848" s="14"/>
      <c r="AAG848" s="14"/>
      <c r="AAH848" s="14"/>
      <c r="AAI848" s="14"/>
      <c r="AAJ848" s="14"/>
      <c r="AAK848" s="14"/>
      <c r="AAL848" s="14"/>
      <c r="AAM848" s="14"/>
      <c r="AAN848" s="14"/>
      <c r="AAO848" s="14"/>
      <c r="AAP848" s="14"/>
      <c r="AAQ848" s="14"/>
      <c r="AAR848" s="14"/>
      <c r="AAS848" s="14"/>
      <c r="AAT848" s="14"/>
      <c r="AAU848" s="14"/>
      <c r="AAV848" s="14"/>
      <c r="AAW848" s="14"/>
      <c r="AAX848" s="14"/>
      <c r="AAY848" s="14"/>
      <c r="AAZ848" s="14"/>
      <c r="ABA848" s="14"/>
      <c r="ABB848" s="14"/>
      <c r="ABC848" s="14"/>
      <c r="ABD848" s="14"/>
      <c r="ABE848" s="14"/>
      <c r="ABF848" s="14"/>
      <c r="ABG848" s="14"/>
      <c r="ABH848" s="14"/>
      <c r="ABI848" s="14"/>
      <c r="ABJ848" s="14"/>
      <c r="ABK848" s="14"/>
      <c r="ABL848" s="14"/>
      <c r="ABM848" s="14"/>
      <c r="ABN848" s="14"/>
      <c r="ABO848" s="14"/>
      <c r="ABP848" s="14"/>
      <c r="ABQ848" s="14"/>
      <c r="ABR848" s="14"/>
      <c r="ABS848" s="14"/>
      <c r="ABT848" s="14"/>
      <c r="ABU848" s="14"/>
      <c r="ABV848" s="14"/>
      <c r="ABW848" s="14"/>
      <c r="ABX848" s="14"/>
      <c r="ABY848" s="14"/>
      <c r="ABZ848" s="14"/>
      <c r="ACA848" s="14"/>
      <c r="ACB848" s="14"/>
      <c r="ACC848" s="14"/>
      <c r="ACD848" s="14"/>
      <c r="ACE848" s="14"/>
      <c r="ACF848" s="14"/>
      <c r="ACG848" s="14"/>
      <c r="ACH848" s="14"/>
      <c r="ACI848" s="14"/>
      <c r="ACJ848" s="14"/>
      <c r="ACK848" s="14"/>
      <c r="ACL848" s="14"/>
      <c r="ACM848" s="14"/>
      <c r="ACN848" s="14"/>
      <c r="ACO848" s="14"/>
      <c r="ACP848" s="14"/>
      <c r="ACQ848" s="14"/>
      <c r="ACR848" s="14"/>
      <c r="ACS848" s="14"/>
      <c r="ACT848" s="14"/>
      <c r="ACU848" s="14"/>
      <c r="ACV848" s="14"/>
      <c r="ACW848" s="14"/>
      <c r="ACX848" s="14"/>
      <c r="ACY848" s="14"/>
      <c r="ACZ848" s="14"/>
      <c r="ADA848" s="14"/>
      <c r="ADB848" s="14"/>
      <c r="ADC848" s="14"/>
      <c r="ADD848" s="14"/>
      <c r="ADE848" s="14"/>
      <c r="ADF848" s="14"/>
      <c r="ADG848" s="14"/>
      <c r="ADH848" s="14"/>
      <c r="ADI848" s="14"/>
      <c r="ADJ848" s="14"/>
      <c r="ADK848" s="14"/>
      <c r="ADL848" s="14"/>
      <c r="ADM848" s="14"/>
      <c r="ADN848" s="14"/>
      <c r="ADO848" s="14"/>
      <c r="ADP848" s="14"/>
      <c r="ADQ848" s="14"/>
      <c r="ADR848" s="14"/>
      <c r="ADS848" s="14"/>
      <c r="ADT848" s="14"/>
      <c r="ADU848" s="14"/>
      <c r="ADV848" s="14"/>
      <c r="ADW848" s="14"/>
      <c r="ADX848" s="14"/>
      <c r="ADY848" s="14"/>
      <c r="ADZ848" s="14"/>
      <c r="AEA848" s="14"/>
      <c r="AEB848" s="14"/>
      <c r="AEC848" s="14"/>
      <c r="AED848" s="14"/>
      <c r="AEE848" s="14"/>
      <c r="AEF848" s="14"/>
      <c r="AEG848" s="14"/>
      <c r="AEH848" s="14"/>
      <c r="AEI848" s="14"/>
      <c r="AEJ848" s="14"/>
      <c r="AEK848" s="14"/>
      <c r="AEL848" s="14"/>
      <c r="AEM848" s="14"/>
      <c r="AEN848" s="14"/>
      <c r="AEO848" s="14"/>
      <c r="AEP848" s="14"/>
      <c r="AEQ848" s="14"/>
      <c r="AER848" s="14"/>
      <c r="AES848" s="14"/>
      <c r="AET848" s="14"/>
      <c r="AEU848" s="14"/>
      <c r="AEV848" s="14"/>
      <c r="AEW848" s="14"/>
      <c r="AEX848" s="14"/>
      <c r="AEY848" s="14"/>
      <c r="AEZ848" s="14"/>
      <c r="AFA848" s="14"/>
      <c r="AFB848" s="14"/>
      <c r="AFC848" s="14"/>
      <c r="AFD848" s="14"/>
      <c r="AFE848" s="14"/>
      <c r="AFF848" s="14"/>
      <c r="AFG848" s="14"/>
      <c r="AFH848" s="14"/>
      <c r="AFI848" s="14"/>
      <c r="AFJ848" s="14"/>
      <c r="AFK848" s="14"/>
      <c r="AFL848" s="14"/>
      <c r="AFM848" s="14"/>
      <c r="AFN848" s="14"/>
      <c r="AFO848" s="14"/>
      <c r="AFP848" s="14"/>
      <c r="AFQ848" s="14"/>
      <c r="AFR848" s="14"/>
      <c r="AFS848" s="14"/>
      <c r="AFT848" s="14"/>
      <c r="AFU848" s="14"/>
      <c r="AFV848" s="14"/>
      <c r="AFW848" s="14"/>
      <c r="AFX848" s="14"/>
      <c r="AFY848" s="14"/>
      <c r="AFZ848" s="14"/>
      <c r="AGA848" s="14"/>
      <c r="AGB848" s="14"/>
      <c r="AGC848" s="14"/>
      <c r="AGD848" s="14"/>
      <c r="AGE848" s="14"/>
      <c r="AGF848" s="14"/>
      <c r="AGG848" s="14"/>
      <c r="AGH848" s="14"/>
      <c r="AGI848" s="14"/>
      <c r="AGJ848" s="14"/>
      <c r="AGK848" s="14"/>
      <c r="AGL848" s="14"/>
      <c r="AGM848" s="14"/>
      <c r="AGN848" s="14"/>
      <c r="AGO848" s="14"/>
      <c r="AGP848" s="14"/>
      <c r="AGQ848" s="14"/>
      <c r="AGR848" s="14"/>
      <c r="AGS848" s="14"/>
      <c r="AGT848" s="14"/>
      <c r="AGU848" s="14"/>
      <c r="AGV848" s="14"/>
      <c r="AGW848" s="14"/>
      <c r="AGX848" s="14"/>
      <c r="AGY848" s="14"/>
      <c r="AGZ848" s="14"/>
      <c r="AHA848" s="14"/>
      <c r="AHB848" s="14"/>
      <c r="AHC848" s="14"/>
      <c r="AHD848" s="14"/>
      <c r="AHE848" s="14"/>
      <c r="AHF848" s="14"/>
      <c r="AHG848" s="14"/>
      <c r="AHH848" s="14"/>
      <c r="AHI848" s="14"/>
      <c r="AHJ848" s="14"/>
      <c r="AHK848" s="14"/>
      <c r="AHL848" s="14"/>
      <c r="AHM848" s="14"/>
      <c r="AHN848" s="14"/>
      <c r="AHO848" s="14"/>
      <c r="AHP848" s="14"/>
      <c r="AHQ848" s="14"/>
      <c r="AHR848" s="14"/>
      <c r="AHS848" s="14"/>
      <c r="AHT848" s="14"/>
      <c r="AHU848" s="14"/>
      <c r="AHV848" s="14"/>
      <c r="AHW848" s="14"/>
      <c r="AHX848" s="14"/>
      <c r="AHY848" s="14"/>
      <c r="AHZ848" s="14"/>
      <c r="AIA848" s="14"/>
      <c r="AIB848" s="14"/>
      <c r="AIC848" s="14"/>
      <c r="AID848" s="14"/>
      <c r="AIE848" s="14"/>
      <c r="AIF848" s="14"/>
      <c r="AIG848" s="14"/>
      <c r="AIH848" s="14"/>
      <c r="AII848" s="14"/>
      <c r="AIJ848" s="14"/>
      <c r="AIK848" s="14"/>
      <c r="AIL848" s="14"/>
      <c r="AIM848" s="14"/>
      <c r="AIN848" s="14"/>
      <c r="AIO848" s="14"/>
      <c r="AIP848" s="14"/>
      <c r="AIQ848" s="14"/>
      <c r="AIR848" s="14"/>
      <c r="AIS848" s="14"/>
      <c r="AIT848" s="14"/>
      <c r="AIU848" s="14"/>
      <c r="AIV848" s="14"/>
      <c r="AIW848" s="14"/>
      <c r="AIX848" s="14"/>
      <c r="AIY848" s="14"/>
      <c r="AIZ848" s="14"/>
      <c r="AJA848" s="14"/>
      <c r="AJB848" s="14"/>
      <c r="AJC848" s="14"/>
      <c r="AJD848" s="14"/>
      <c r="AJE848" s="14"/>
      <c r="AJF848" s="14"/>
      <c r="AJG848" s="14"/>
      <c r="AJH848" s="14"/>
      <c r="AJI848" s="14"/>
      <c r="AJJ848" s="14"/>
      <c r="AJK848" s="14"/>
      <c r="AJL848" s="14"/>
      <c r="AJM848" s="14"/>
      <c r="AJN848" s="14"/>
      <c r="AJO848" s="14"/>
      <c r="AJP848" s="14"/>
      <c r="AJQ848" s="14"/>
      <c r="AJR848" s="14"/>
      <c r="AJS848" s="14"/>
      <c r="AJT848" s="14"/>
      <c r="AJU848" s="14"/>
      <c r="AJV848" s="14"/>
      <c r="AJW848" s="14"/>
      <c r="AJX848" s="14"/>
      <c r="AJY848" s="14"/>
      <c r="AJZ848" s="14"/>
      <c r="AKA848" s="14"/>
      <c r="AKB848" s="14"/>
      <c r="AKC848" s="14"/>
      <c r="AKD848" s="14"/>
      <c r="AKE848" s="14"/>
      <c r="AKF848" s="14"/>
      <c r="AKG848" s="14"/>
      <c r="AKH848" s="14"/>
      <c r="AKI848" s="14"/>
      <c r="AKJ848" s="14"/>
      <c r="AKK848" s="14"/>
      <c r="AKL848" s="14"/>
      <c r="AKM848" s="14"/>
      <c r="AKN848" s="14"/>
      <c r="AKO848" s="14"/>
      <c r="AKP848" s="14"/>
      <c r="AKQ848" s="14"/>
      <c r="AKR848" s="14"/>
      <c r="AKS848" s="14"/>
      <c r="AKT848" s="14"/>
      <c r="AKU848" s="14"/>
      <c r="AKV848" s="14"/>
      <c r="AKW848" s="14"/>
      <c r="AKX848" s="14"/>
      <c r="AKY848" s="14"/>
      <c r="AKZ848" s="14"/>
      <c r="ALA848" s="14"/>
      <c r="ALB848" s="14"/>
      <c r="ALC848" s="14"/>
      <c r="ALD848" s="14"/>
      <c r="ALE848" s="14"/>
      <c r="ALF848" s="14"/>
      <c r="ALG848" s="14"/>
      <c r="ALH848" s="14"/>
      <c r="ALI848" s="14"/>
      <c r="ALJ848" s="14"/>
      <c r="ALK848" s="14"/>
      <c r="ALL848" s="14"/>
      <c r="ALM848" s="14"/>
      <c r="ALN848" s="14"/>
      <c r="ALO848" s="14"/>
      <c r="ALP848" s="14"/>
      <c r="ALQ848" s="14"/>
      <c r="ALR848" s="14"/>
      <c r="ALS848" s="14"/>
      <c r="ALT848" s="14"/>
      <c r="ALU848" s="14"/>
      <c r="ALV848" s="14"/>
      <c r="ALW848" s="14"/>
      <c r="ALX848" s="14"/>
      <c r="ALY848" s="14"/>
      <c r="ALZ848" s="14"/>
      <c r="AMA848" s="14"/>
      <c r="AMB848" s="14"/>
      <c r="AMC848" s="14"/>
      <c r="AMD848" s="14"/>
      <c r="AME848" s="14"/>
      <c r="AMF848" s="14"/>
      <c r="AMG848" s="14"/>
      <c r="AMH848" s="14"/>
      <c r="AMI848" s="14"/>
      <c r="AMJ848" s="14"/>
      <c r="AMK848" s="14"/>
      <c r="AML848" s="14"/>
      <c r="AMM848" s="14"/>
      <c r="AMN848" s="14"/>
      <c r="AMO848" s="14"/>
      <c r="AMP848" s="14"/>
      <c r="AMQ848" s="14"/>
      <c r="AMR848" s="14"/>
      <c r="AMS848" s="14"/>
      <c r="AMT848" s="14"/>
      <c r="AMU848" s="14"/>
      <c r="AMV848" s="14"/>
      <c r="AMW848" s="14"/>
      <c r="AMX848" s="14"/>
      <c r="AMY848" s="14"/>
      <c r="AMZ848" s="14"/>
      <c r="ANA848" s="14"/>
      <c r="ANB848" s="14"/>
      <c r="ANC848" s="14"/>
      <c r="AND848" s="14"/>
      <c r="ANE848" s="14"/>
      <c r="ANF848" s="14"/>
      <c r="ANG848" s="14"/>
      <c r="ANH848" s="14"/>
      <c r="ANI848" s="14"/>
      <c r="ANJ848" s="14"/>
      <c r="ANK848" s="14"/>
      <c r="ANL848" s="14"/>
      <c r="ANM848" s="14"/>
      <c r="ANN848" s="14"/>
      <c r="ANO848" s="14"/>
      <c r="ANP848" s="14"/>
      <c r="ANQ848" s="14"/>
      <c r="ANR848" s="14"/>
      <c r="ANS848" s="14"/>
      <c r="ANT848" s="14"/>
      <c r="ANU848" s="14"/>
      <c r="ANV848" s="14"/>
      <c r="ANW848" s="14"/>
      <c r="ANX848" s="14"/>
      <c r="ANY848" s="14"/>
      <c r="ANZ848" s="14"/>
      <c r="AOA848" s="14"/>
      <c r="AOB848" s="14"/>
      <c r="AOC848" s="14"/>
      <c r="AOD848" s="14"/>
      <c r="AOE848" s="14"/>
      <c r="AOF848" s="14"/>
      <c r="AOG848" s="14"/>
      <c r="AOH848" s="14"/>
      <c r="AOI848" s="14"/>
      <c r="AOJ848" s="14"/>
      <c r="AOK848" s="14"/>
      <c r="AOL848" s="14"/>
      <c r="AOM848" s="14"/>
      <c r="AON848" s="14"/>
      <c r="AOO848" s="14"/>
      <c r="AOP848" s="14"/>
      <c r="AOQ848" s="14"/>
      <c r="AOR848" s="14"/>
      <c r="AOS848" s="14"/>
      <c r="AOT848" s="14"/>
      <c r="AOU848" s="14"/>
      <c r="AOV848" s="14"/>
      <c r="AOW848" s="14"/>
      <c r="AOX848" s="14"/>
      <c r="AOY848" s="14"/>
      <c r="AOZ848" s="14"/>
      <c r="APA848" s="14"/>
      <c r="APB848" s="14"/>
      <c r="APC848" s="14"/>
      <c r="APD848" s="14"/>
      <c r="APE848" s="14"/>
      <c r="APF848" s="14"/>
      <c r="APG848" s="14"/>
      <c r="APH848" s="14"/>
      <c r="API848" s="14"/>
      <c r="APJ848" s="14"/>
      <c r="APK848" s="14"/>
      <c r="APL848" s="14"/>
      <c r="APM848" s="14"/>
      <c r="APN848" s="14"/>
      <c r="APO848" s="14"/>
      <c r="APP848" s="14"/>
      <c r="APQ848" s="14"/>
      <c r="APR848" s="14"/>
      <c r="APS848" s="14"/>
      <c r="APT848" s="14"/>
      <c r="APU848" s="14"/>
      <c r="APV848" s="14"/>
      <c r="APW848" s="14"/>
      <c r="APX848" s="14"/>
      <c r="APY848" s="14"/>
      <c r="APZ848" s="14"/>
      <c r="AQA848" s="14"/>
      <c r="AQB848" s="14"/>
      <c r="AQC848" s="14"/>
      <c r="AQD848" s="14"/>
      <c r="AQE848" s="14"/>
      <c r="AQF848" s="14"/>
      <c r="AQG848" s="14"/>
      <c r="AQH848" s="14"/>
      <c r="AQI848" s="14"/>
      <c r="AQJ848" s="14"/>
      <c r="AQK848" s="14"/>
      <c r="AQL848" s="14"/>
      <c r="AQM848" s="14"/>
      <c r="AQN848" s="14"/>
      <c r="AQO848" s="14"/>
      <c r="AQP848" s="14"/>
      <c r="AQQ848" s="14"/>
      <c r="AQR848" s="14"/>
      <c r="AQS848" s="14"/>
      <c r="AQT848" s="14"/>
      <c r="AQU848" s="14"/>
      <c r="AQV848" s="14"/>
      <c r="AQW848" s="14"/>
      <c r="AQX848" s="14"/>
      <c r="AQY848" s="14"/>
      <c r="AQZ848" s="14"/>
      <c r="ARA848" s="14"/>
      <c r="ARB848" s="14"/>
      <c r="ARC848" s="14"/>
      <c r="ARD848" s="14"/>
      <c r="ARE848" s="14"/>
      <c r="ARF848" s="14"/>
      <c r="ARG848" s="14"/>
      <c r="ARH848" s="14"/>
      <c r="ARI848" s="14"/>
      <c r="ARJ848" s="14"/>
      <c r="ARK848" s="14"/>
      <c r="ARL848" s="14"/>
      <c r="ARM848" s="14"/>
      <c r="ARN848" s="14"/>
      <c r="ARO848" s="14"/>
      <c r="ARP848" s="14"/>
      <c r="ARQ848" s="14"/>
      <c r="ARR848" s="14"/>
      <c r="ARS848" s="14"/>
      <c r="ART848" s="14"/>
      <c r="ARU848" s="14"/>
      <c r="ARV848" s="14"/>
      <c r="ARW848" s="14"/>
      <c r="ARX848" s="14"/>
      <c r="ARY848" s="14"/>
      <c r="ARZ848" s="14"/>
      <c r="ASA848" s="14"/>
      <c r="ASB848" s="14"/>
      <c r="ASC848" s="14"/>
      <c r="ASD848" s="14"/>
      <c r="ASE848" s="14"/>
      <c r="ASF848" s="14"/>
      <c r="ASG848" s="14"/>
      <c r="ASH848" s="14"/>
      <c r="ASI848" s="14"/>
      <c r="ASJ848" s="14"/>
      <c r="ASK848" s="14"/>
      <c r="ASL848" s="14"/>
      <c r="ASM848" s="14"/>
      <c r="ASN848" s="14"/>
      <c r="ASO848" s="14"/>
      <c r="ASP848" s="14"/>
      <c r="ASQ848" s="14"/>
      <c r="ASR848" s="14"/>
      <c r="ASS848" s="14"/>
      <c r="AST848" s="14"/>
      <c r="ASU848" s="14"/>
      <c r="ASV848" s="14"/>
      <c r="ASW848" s="14"/>
      <c r="ASX848" s="14"/>
      <c r="ASY848" s="14"/>
      <c r="ASZ848" s="14"/>
      <c r="ATA848" s="14"/>
      <c r="ATB848" s="14"/>
      <c r="ATC848" s="14"/>
      <c r="ATD848" s="14"/>
      <c r="ATE848" s="14"/>
      <c r="ATF848" s="14"/>
      <c r="ATG848" s="14"/>
      <c r="ATH848" s="14"/>
      <c r="ATI848" s="14"/>
      <c r="ATJ848" s="14"/>
      <c r="ATK848" s="14"/>
      <c r="ATL848" s="14"/>
      <c r="ATM848" s="14"/>
      <c r="ATN848" s="14"/>
      <c r="ATO848" s="14"/>
      <c r="ATP848" s="14"/>
      <c r="ATQ848" s="14"/>
      <c r="ATR848" s="14"/>
      <c r="ATS848" s="14"/>
      <c r="ATT848" s="14"/>
      <c r="ATU848" s="14"/>
      <c r="ATV848" s="14"/>
      <c r="ATW848" s="14"/>
      <c r="ATX848" s="14"/>
      <c r="ATY848" s="14"/>
      <c r="ATZ848" s="14"/>
      <c r="AUA848" s="14"/>
      <c r="AUB848" s="14"/>
      <c r="AUC848" s="14"/>
      <c r="AUD848" s="14"/>
      <c r="AUE848" s="14"/>
      <c r="AUF848" s="14"/>
      <c r="AUG848" s="14"/>
      <c r="AUH848" s="14"/>
      <c r="AUI848" s="14"/>
      <c r="AUJ848" s="14"/>
      <c r="AUK848" s="14"/>
      <c r="AUL848" s="14"/>
      <c r="AUM848" s="14"/>
      <c r="AUN848" s="14"/>
      <c r="AUO848" s="14"/>
      <c r="AUP848" s="14"/>
      <c r="AUQ848" s="14"/>
      <c r="AUR848" s="14"/>
      <c r="AUS848" s="14"/>
      <c r="AUT848" s="14"/>
      <c r="AUU848" s="14"/>
      <c r="AUV848" s="14"/>
      <c r="AUW848" s="14"/>
      <c r="AUX848" s="14"/>
      <c r="AUY848" s="14"/>
      <c r="AUZ848" s="14"/>
      <c r="AVA848" s="14"/>
      <c r="AVB848" s="14"/>
      <c r="AVC848" s="14"/>
      <c r="AVD848" s="14"/>
      <c r="AVE848" s="14"/>
      <c r="AVF848" s="14"/>
      <c r="AVG848" s="14"/>
      <c r="AVH848" s="14"/>
      <c r="AVI848" s="14"/>
      <c r="AVJ848" s="14"/>
      <c r="AVK848" s="14"/>
      <c r="AVL848" s="14"/>
      <c r="AVM848" s="14"/>
      <c r="AVN848" s="14"/>
      <c r="AVO848" s="14"/>
      <c r="AVP848" s="14"/>
      <c r="AVQ848" s="14"/>
      <c r="AVR848" s="14"/>
      <c r="AVS848" s="14"/>
      <c r="AVT848" s="14"/>
      <c r="AVU848" s="14"/>
      <c r="AVV848" s="14"/>
      <c r="AVW848" s="14"/>
      <c r="AVX848" s="14"/>
      <c r="AVY848" s="14"/>
      <c r="AVZ848" s="14"/>
      <c r="AWA848" s="14"/>
      <c r="AWB848" s="14"/>
      <c r="AWC848" s="14"/>
      <c r="AWD848" s="14"/>
      <c r="AWE848" s="14"/>
      <c r="AWF848" s="14"/>
      <c r="AWG848" s="14"/>
      <c r="AWH848" s="14"/>
      <c r="AWI848" s="14"/>
      <c r="AWJ848" s="14"/>
      <c r="AWK848" s="14"/>
      <c r="AWL848" s="14"/>
      <c r="AWM848" s="14"/>
      <c r="AWN848" s="14"/>
      <c r="AWO848" s="14"/>
      <c r="AWP848" s="14"/>
      <c r="AWQ848" s="14"/>
      <c r="AWR848" s="14"/>
      <c r="AWS848" s="14"/>
      <c r="AWT848" s="14"/>
      <c r="AWU848" s="14"/>
      <c r="AWV848" s="14"/>
      <c r="AWW848" s="14"/>
      <c r="AWX848" s="14"/>
      <c r="AWY848" s="14"/>
      <c r="AWZ848" s="14"/>
      <c r="AXA848" s="14"/>
      <c r="AXB848" s="14"/>
      <c r="AXC848" s="14"/>
      <c r="AXD848" s="14"/>
      <c r="AXE848" s="14"/>
      <c r="AXF848" s="14"/>
      <c r="AXG848" s="14"/>
      <c r="AXH848" s="14"/>
      <c r="AXI848" s="14"/>
      <c r="AXJ848" s="14"/>
      <c r="AXK848" s="14"/>
      <c r="AXL848" s="14"/>
      <c r="AXM848" s="14"/>
      <c r="AXN848" s="14"/>
      <c r="AXO848" s="14"/>
      <c r="AXP848" s="14"/>
      <c r="AXQ848" s="14"/>
      <c r="AXR848" s="14"/>
      <c r="AXS848" s="14"/>
      <c r="AXT848" s="14"/>
      <c r="AXU848" s="14"/>
      <c r="AXV848" s="14"/>
      <c r="AXW848" s="14"/>
      <c r="AXX848" s="14"/>
      <c r="AXY848" s="14"/>
      <c r="AXZ848" s="14"/>
      <c r="AYA848" s="14"/>
      <c r="AYB848" s="14"/>
      <c r="AYC848" s="14"/>
      <c r="AYD848" s="14"/>
      <c r="AYE848" s="14"/>
      <c r="AYF848" s="14"/>
      <c r="AYG848" s="14"/>
      <c r="AYH848" s="14"/>
      <c r="AYI848" s="14"/>
      <c r="AYJ848" s="14"/>
      <c r="AYK848" s="14"/>
      <c r="AYL848" s="14"/>
      <c r="AYM848" s="14"/>
      <c r="AYN848" s="14"/>
      <c r="AYO848" s="14"/>
      <c r="AYP848" s="14"/>
      <c r="AYQ848" s="14"/>
      <c r="AYR848" s="14"/>
      <c r="AYS848" s="14"/>
      <c r="AYT848" s="14"/>
      <c r="AYU848" s="14"/>
      <c r="AYV848" s="14"/>
      <c r="AYW848" s="14"/>
      <c r="AYX848" s="14"/>
      <c r="AYY848" s="14"/>
      <c r="AYZ848" s="14"/>
      <c r="AZA848" s="14"/>
      <c r="AZB848" s="14"/>
      <c r="AZC848" s="14"/>
      <c r="AZD848" s="14"/>
      <c r="AZE848" s="14"/>
      <c r="AZF848" s="14"/>
      <c r="AZG848" s="14"/>
      <c r="AZH848" s="14"/>
      <c r="AZI848" s="14"/>
      <c r="AZJ848" s="14"/>
      <c r="AZK848" s="14"/>
      <c r="AZL848" s="14"/>
      <c r="AZM848" s="14"/>
      <c r="AZN848" s="14"/>
      <c r="AZO848" s="14"/>
      <c r="AZP848" s="14"/>
      <c r="AZQ848" s="14"/>
      <c r="AZR848" s="14"/>
      <c r="AZS848" s="14"/>
      <c r="AZT848" s="14"/>
      <c r="AZU848" s="14"/>
      <c r="AZV848" s="14"/>
      <c r="AZW848" s="14"/>
      <c r="AZX848" s="14"/>
      <c r="AZY848" s="14"/>
      <c r="AZZ848" s="14"/>
      <c r="BAA848" s="14"/>
      <c r="BAB848" s="14"/>
      <c r="BAC848" s="14"/>
      <c r="BAD848" s="14"/>
      <c r="BAE848" s="14"/>
      <c r="BAF848" s="14"/>
      <c r="BAG848" s="14"/>
      <c r="BAH848" s="14"/>
      <c r="BAI848" s="14"/>
      <c r="BAJ848" s="14"/>
      <c r="BAK848" s="14"/>
      <c r="BAL848" s="14"/>
      <c r="BAM848" s="14"/>
      <c r="BAN848" s="14"/>
      <c r="BAO848" s="14"/>
      <c r="BAP848" s="14"/>
      <c r="BAQ848" s="14"/>
      <c r="BAR848" s="14"/>
      <c r="BAS848" s="14"/>
      <c r="BAT848" s="14"/>
      <c r="BAU848" s="14"/>
      <c r="BAV848" s="14"/>
      <c r="BAW848" s="14"/>
      <c r="BAX848" s="14"/>
      <c r="BAY848" s="14"/>
      <c r="BAZ848" s="14"/>
      <c r="BBA848" s="14"/>
      <c r="BBB848" s="14"/>
      <c r="BBC848" s="14"/>
      <c r="BBD848" s="14"/>
      <c r="BBE848" s="14"/>
      <c r="BBF848" s="14"/>
      <c r="BBG848" s="14"/>
      <c r="BBH848" s="14"/>
      <c r="BBI848" s="14"/>
      <c r="BBJ848" s="14"/>
      <c r="BBK848" s="14"/>
      <c r="BBL848" s="14"/>
      <c r="BBM848" s="14"/>
      <c r="BBN848" s="14"/>
      <c r="BBO848" s="14"/>
      <c r="BBP848" s="14"/>
      <c r="BBQ848" s="14"/>
      <c r="BBR848" s="14"/>
      <c r="BBS848" s="14"/>
      <c r="BBT848" s="14"/>
      <c r="BBU848" s="14"/>
      <c r="BBV848" s="14"/>
      <c r="BBW848" s="14"/>
      <c r="BBX848" s="14"/>
      <c r="BBY848" s="14"/>
      <c r="BBZ848" s="14"/>
      <c r="BCA848" s="14"/>
      <c r="BCB848" s="14"/>
      <c r="BCC848" s="14"/>
      <c r="BCD848" s="14"/>
      <c r="BCE848" s="14"/>
      <c r="BCF848" s="14"/>
      <c r="BCG848" s="14"/>
      <c r="BCH848" s="14"/>
      <c r="BCI848" s="14"/>
      <c r="BCJ848" s="14"/>
      <c r="BCK848" s="14"/>
      <c r="BCL848" s="14"/>
      <c r="BCM848" s="14"/>
      <c r="BCN848" s="14"/>
      <c r="BCO848" s="14"/>
      <c r="BCP848" s="14"/>
      <c r="BCQ848" s="14"/>
      <c r="BCR848" s="14"/>
      <c r="BCS848" s="14"/>
      <c r="BCT848" s="14"/>
      <c r="BCU848" s="14"/>
      <c r="BCV848" s="14"/>
      <c r="BCW848" s="14"/>
      <c r="BCX848" s="14"/>
      <c r="BCY848" s="14"/>
      <c r="BCZ848" s="14"/>
      <c r="BDA848" s="14"/>
      <c r="BDB848" s="14"/>
      <c r="BDC848" s="14"/>
      <c r="BDD848" s="14"/>
      <c r="BDE848" s="14"/>
      <c r="BDF848" s="14"/>
      <c r="BDG848" s="14"/>
      <c r="BDH848" s="14"/>
      <c r="BDI848" s="14"/>
      <c r="BDJ848" s="14"/>
      <c r="BDK848" s="14"/>
      <c r="BDL848" s="14"/>
      <c r="BDM848" s="14"/>
      <c r="BDN848" s="14"/>
      <c r="BDO848" s="14"/>
      <c r="BDP848" s="14"/>
      <c r="BDQ848" s="14"/>
      <c r="BDR848" s="14"/>
      <c r="BDS848" s="14"/>
      <c r="BDT848" s="14"/>
      <c r="BDU848" s="14"/>
      <c r="BDV848" s="14"/>
      <c r="BDW848" s="14"/>
      <c r="BDX848" s="14"/>
      <c r="BDY848" s="14"/>
      <c r="BDZ848" s="14"/>
      <c r="BEA848" s="14"/>
      <c r="BEB848" s="14"/>
      <c r="BEC848" s="14"/>
      <c r="BED848" s="14"/>
      <c r="BEE848" s="14"/>
      <c r="BEF848" s="14"/>
      <c r="BEG848" s="14"/>
      <c r="BEH848" s="14"/>
      <c r="BEI848" s="14"/>
      <c r="BEJ848" s="14"/>
      <c r="BEK848" s="14"/>
      <c r="BEL848" s="14"/>
      <c r="BEM848" s="14"/>
      <c r="BEN848" s="14"/>
      <c r="BEO848" s="14"/>
      <c r="BEP848" s="14"/>
      <c r="BEQ848" s="14"/>
      <c r="BER848" s="14"/>
      <c r="BES848" s="14"/>
      <c r="BET848" s="14"/>
      <c r="BEU848" s="14"/>
      <c r="BEV848" s="14"/>
      <c r="BEW848" s="14"/>
      <c r="BEX848" s="14"/>
      <c r="BEY848" s="14"/>
      <c r="BEZ848" s="14"/>
      <c r="BFA848" s="14"/>
      <c r="BFB848" s="14"/>
      <c r="BFC848" s="14"/>
      <c r="BFD848" s="14"/>
      <c r="BFE848" s="14"/>
      <c r="BFF848" s="14"/>
      <c r="BFG848" s="14"/>
      <c r="BFH848" s="14"/>
      <c r="BFI848" s="14"/>
      <c r="BFJ848" s="14"/>
      <c r="BFK848" s="14"/>
      <c r="BFL848" s="14"/>
      <c r="BFM848" s="14"/>
      <c r="BFN848" s="14"/>
      <c r="BFO848" s="14"/>
      <c r="BFP848" s="14"/>
      <c r="BFQ848" s="14"/>
      <c r="BFR848" s="14"/>
      <c r="BFS848" s="14"/>
      <c r="BFT848" s="14"/>
      <c r="BFU848" s="14"/>
      <c r="BFV848" s="14"/>
      <c r="BFW848" s="14"/>
      <c r="BFX848" s="14"/>
      <c r="BFY848" s="14"/>
      <c r="BFZ848" s="14"/>
      <c r="BGA848" s="14"/>
      <c r="BGB848" s="14"/>
      <c r="BGC848" s="14"/>
      <c r="BGD848" s="14"/>
      <c r="BGE848" s="14"/>
      <c r="BGF848" s="14"/>
      <c r="BGG848" s="14"/>
      <c r="BGH848" s="14"/>
      <c r="BGI848" s="14"/>
      <c r="BGJ848" s="14"/>
      <c r="BGK848" s="14"/>
      <c r="BGL848" s="14"/>
      <c r="BGM848" s="14"/>
      <c r="BGN848" s="14"/>
      <c r="BGO848" s="14"/>
      <c r="BGP848" s="14"/>
      <c r="BGQ848" s="14"/>
      <c r="BGR848" s="14"/>
      <c r="BGS848" s="14"/>
      <c r="BGT848" s="14"/>
      <c r="BGU848" s="14"/>
      <c r="BGV848" s="14"/>
      <c r="BGW848" s="14"/>
      <c r="BGX848" s="14"/>
      <c r="BGY848" s="14"/>
      <c r="BGZ848" s="14"/>
      <c r="BHA848" s="14"/>
      <c r="BHB848" s="14"/>
      <c r="BHC848" s="14"/>
      <c r="BHD848" s="14"/>
      <c r="BHE848" s="14"/>
      <c r="BHF848" s="14"/>
      <c r="BHG848" s="14"/>
      <c r="BHH848" s="14"/>
      <c r="BHI848" s="14"/>
      <c r="BHJ848" s="14"/>
      <c r="BHK848" s="14"/>
      <c r="BHL848" s="14"/>
      <c r="BHM848" s="14"/>
      <c r="BHN848" s="14"/>
      <c r="BHO848" s="14"/>
      <c r="BHP848" s="14"/>
      <c r="BHQ848" s="14"/>
      <c r="BHR848" s="14"/>
      <c r="BHS848" s="14"/>
      <c r="BHT848" s="14"/>
      <c r="BHU848" s="14"/>
      <c r="BHV848" s="14"/>
      <c r="BHW848" s="14"/>
      <c r="BHX848" s="14"/>
      <c r="BHY848" s="14"/>
      <c r="BHZ848" s="14"/>
      <c r="BIA848" s="14"/>
      <c r="BIB848" s="14"/>
      <c r="BIC848" s="14"/>
      <c r="BID848" s="14"/>
      <c r="BIE848" s="14"/>
      <c r="BIF848" s="14"/>
      <c r="BIG848" s="14"/>
      <c r="BIH848" s="14"/>
      <c r="BII848" s="14"/>
      <c r="BIJ848" s="14"/>
      <c r="BIK848" s="14"/>
      <c r="BIL848" s="14"/>
      <c r="BIM848" s="14"/>
      <c r="BIN848" s="14"/>
      <c r="BIO848" s="14"/>
      <c r="BIP848" s="14"/>
      <c r="BIQ848" s="14"/>
      <c r="BIR848" s="14"/>
      <c r="BIS848" s="14"/>
      <c r="BIT848" s="14"/>
      <c r="BIU848" s="14"/>
      <c r="BIV848" s="14"/>
      <c r="BIW848" s="14"/>
      <c r="BIX848" s="14"/>
      <c r="BIY848" s="14"/>
      <c r="BIZ848" s="14"/>
      <c r="BJA848" s="14"/>
      <c r="BJB848" s="14"/>
      <c r="BJC848" s="14"/>
      <c r="BJD848" s="14"/>
      <c r="BJE848" s="14"/>
      <c r="BJF848" s="14"/>
      <c r="BJG848" s="14"/>
      <c r="BJH848" s="14"/>
      <c r="BJI848" s="14"/>
      <c r="BJJ848" s="14"/>
      <c r="BJK848" s="14"/>
      <c r="BJL848" s="14"/>
      <c r="BJM848" s="14"/>
      <c r="BJN848" s="14"/>
      <c r="BJO848" s="14"/>
      <c r="BJP848" s="14"/>
      <c r="BJQ848" s="14"/>
      <c r="BJR848" s="14"/>
      <c r="BJS848" s="14"/>
      <c r="BJT848" s="14"/>
      <c r="BJU848" s="14"/>
      <c r="BJV848" s="14"/>
      <c r="BJW848" s="14"/>
      <c r="BJX848" s="14"/>
      <c r="BJY848" s="14"/>
      <c r="BJZ848" s="14"/>
      <c r="BKA848" s="14"/>
      <c r="BKB848" s="14"/>
      <c r="BKC848" s="14"/>
      <c r="BKD848" s="14"/>
      <c r="BKE848" s="14"/>
      <c r="BKF848" s="14"/>
      <c r="BKG848" s="14"/>
      <c r="BKH848" s="14"/>
      <c r="BKI848" s="14"/>
      <c r="BKJ848" s="14"/>
      <c r="BKK848" s="14"/>
      <c r="BKL848" s="14"/>
      <c r="BKM848" s="14"/>
      <c r="BKN848" s="14"/>
      <c r="BKO848" s="14"/>
      <c r="BKP848" s="14"/>
      <c r="BKQ848" s="14"/>
      <c r="BKR848" s="14"/>
      <c r="BKS848" s="14"/>
      <c r="BKT848" s="14"/>
      <c r="BKU848" s="14"/>
      <c r="BKV848" s="14"/>
      <c r="BKW848" s="14"/>
      <c r="BKX848" s="14"/>
      <c r="BKY848" s="14"/>
      <c r="BKZ848" s="14"/>
      <c r="BLA848" s="14"/>
      <c r="BLB848" s="14"/>
      <c r="BLC848" s="14"/>
      <c r="BLD848" s="14"/>
      <c r="BLE848" s="14"/>
      <c r="BLF848" s="14"/>
      <c r="BLG848" s="14"/>
      <c r="BLH848" s="14"/>
      <c r="BLI848" s="14"/>
      <c r="BLJ848" s="14"/>
      <c r="BLK848" s="14"/>
      <c r="BLL848" s="14"/>
      <c r="BLM848" s="14"/>
      <c r="BLN848" s="14"/>
      <c r="BLO848" s="14"/>
      <c r="BLP848" s="14"/>
      <c r="BLQ848" s="14"/>
      <c r="BLR848" s="14"/>
      <c r="BLS848" s="14"/>
      <c r="BLT848" s="14"/>
      <c r="BLU848" s="14"/>
      <c r="BLV848" s="14"/>
      <c r="BLW848" s="14"/>
      <c r="BLX848" s="14"/>
      <c r="BLY848" s="14"/>
      <c r="BLZ848" s="14"/>
      <c r="BMA848" s="14"/>
      <c r="BMB848" s="14"/>
      <c r="BMC848" s="14"/>
      <c r="BMD848" s="14"/>
      <c r="BME848" s="14"/>
      <c r="BMF848" s="14"/>
      <c r="BMG848" s="14"/>
      <c r="BMH848" s="14"/>
      <c r="BMI848" s="14"/>
      <c r="BMJ848" s="14"/>
      <c r="BMK848" s="14"/>
      <c r="BML848" s="14"/>
      <c r="BMM848" s="14"/>
      <c r="BMN848" s="14"/>
      <c r="BMO848" s="14"/>
      <c r="BMP848" s="14"/>
      <c r="BMQ848" s="14"/>
      <c r="BMR848" s="14"/>
      <c r="BMS848" s="14"/>
      <c r="BMT848" s="14"/>
      <c r="BMU848" s="14"/>
      <c r="BMV848" s="14"/>
      <c r="BMW848" s="14"/>
      <c r="BMX848" s="14"/>
      <c r="BMY848" s="14"/>
      <c r="BMZ848" s="14"/>
      <c r="BNA848" s="14"/>
      <c r="BNB848" s="14"/>
      <c r="BNC848" s="14"/>
      <c r="BND848" s="14"/>
      <c r="BNE848" s="14"/>
      <c r="BNF848" s="14"/>
      <c r="BNG848" s="14"/>
      <c r="BNH848" s="14"/>
      <c r="BNI848" s="14"/>
      <c r="BNJ848" s="14"/>
      <c r="BNK848" s="14"/>
      <c r="BNL848" s="14"/>
      <c r="BNM848" s="14"/>
      <c r="BNN848" s="14"/>
      <c r="BNO848" s="14"/>
      <c r="BNP848" s="14"/>
      <c r="BNQ848" s="14"/>
      <c r="BNR848" s="14"/>
      <c r="BNS848" s="14"/>
      <c r="BNT848" s="14"/>
      <c r="BNU848" s="14"/>
      <c r="BNV848" s="14"/>
      <c r="BNW848" s="14"/>
      <c r="BNX848" s="14"/>
      <c r="BNY848" s="14"/>
      <c r="BNZ848" s="14"/>
      <c r="BOA848" s="14"/>
      <c r="BOB848" s="14"/>
      <c r="BOC848" s="14"/>
      <c r="BOD848" s="14"/>
      <c r="BOE848" s="14"/>
      <c r="BOF848" s="14"/>
      <c r="BOG848" s="14"/>
      <c r="BOH848" s="14"/>
      <c r="BOI848" s="14"/>
      <c r="BOJ848" s="14"/>
      <c r="BOK848" s="14"/>
      <c r="BOL848" s="14"/>
      <c r="BOM848" s="14"/>
      <c r="BON848" s="14"/>
      <c r="BOO848" s="14"/>
      <c r="BOP848" s="14"/>
      <c r="BOQ848" s="14"/>
      <c r="BOR848" s="14"/>
      <c r="BOS848" s="14"/>
      <c r="BOT848" s="14"/>
      <c r="BOU848" s="14"/>
      <c r="BOV848" s="14"/>
      <c r="BOW848" s="14"/>
      <c r="BOX848" s="14"/>
      <c r="BOY848" s="14"/>
      <c r="BOZ848" s="14"/>
      <c r="BPA848" s="14"/>
      <c r="BPB848" s="14"/>
      <c r="BPC848" s="14"/>
      <c r="BPD848" s="14"/>
      <c r="BPE848" s="14"/>
      <c r="BPF848" s="14"/>
      <c r="BPG848" s="14"/>
      <c r="BPH848" s="14"/>
      <c r="BPI848" s="14"/>
      <c r="BPJ848" s="14"/>
      <c r="BPK848" s="14"/>
      <c r="BPL848" s="14"/>
      <c r="BPM848" s="14"/>
      <c r="BPN848" s="14"/>
      <c r="BPO848" s="14"/>
      <c r="BPP848" s="14"/>
      <c r="BPQ848" s="14"/>
      <c r="BPR848" s="14"/>
      <c r="BPS848" s="14"/>
      <c r="BPT848" s="14"/>
      <c r="BPU848" s="14"/>
      <c r="BPV848" s="14"/>
      <c r="BPW848" s="14"/>
      <c r="BPX848" s="14"/>
      <c r="BPY848" s="14"/>
      <c r="BPZ848" s="14"/>
      <c r="BQA848" s="14"/>
      <c r="BQB848" s="14"/>
      <c r="BQC848" s="14"/>
      <c r="BQD848" s="14"/>
      <c r="BQE848" s="14"/>
      <c r="BQF848" s="14"/>
      <c r="BQG848" s="14"/>
      <c r="BQH848" s="14"/>
      <c r="BQI848" s="14"/>
      <c r="BQJ848" s="14"/>
      <c r="BQK848" s="14"/>
      <c r="BQL848" s="14"/>
      <c r="BQM848" s="14"/>
      <c r="BQN848" s="14"/>
      <c r="BQO848" s="14"/>
      <c r="BQP848" s="14"/>
      <c r="BQQ848" s="14"/>
      <c r="BQR848" s="14"/>
      <c r="BQS848" s="14"/>
      <c r="BQT848" s="14"/>
      <c r="BQU848" s="14"/>
      <c r="BQV848" s="14"/>
      <c r="BQW848" s="14"/>
      <c r="BQX848" s="14"/>
      <c r="BQY848" s="14"/>
      <c r="BQZ848" s="14"/>
      <c r="BRA848" s="14"/>
      <c r="BRB848" s="14"/>
      <c r="BRC848" s="14"/>
      <c r="BRD848" s="14"/>
      <c r="BRE848" s="14"/>
      <c r="BRF848" s="14"/>
      <c r="BRG848" s="14"/>
      <c r="BRH848" s="14"/>
      <c r="BRI848" s="14"/>
      <c r="BRJ848" s="14"/>
      <c r="BRK848" s="14"/>
      <c r="BRL848" s="14"/>
      <c r="BRM848" s="14"/>
      <c r="BRN848" s="14"/>
      <c r="BRO848" s="14"/>
      <c r="BRP848" s="14"/>
      <c r="BRQ848" s="14"/>
      <c r="BRR848" s="14"/>
      <c r="BRS848" s="14"/>
      <c r="BRT848" s="14"/>
      <c r="BRU848" s="14"/>
      <c r="BRV848" s="14"/>
      <c r="BRW848" s="14"/>
      <c r="BRX848" s="14"/>
      <c r="BRY848" s="14"/>
      <c r="BRZ848" s="14"/>
      <c r="BSA848" s="14"/>
      <c r="BSB848" s="14"/>
      <c r="BSC848" s="14"/>
      <c r="BSD848" s="14"/>
      <c r="BSE848" s="14"/>
      <c r="BSF848" s="14"/>
      <c r="BSG848" s="14"/>
      <c r="BSH848" s="14"/>
      <c r="BSI848" s="14"/>
      <c r="BSJ848" s="14"/>
      <c r="BSK848" s="14"/>
      <c r="BSL848" s="14"/>
      <c r="BSM848" s="14"/>
      <c r="BSN848" s="14"/>
      <c r="BSO848" s="14"/>
      <c r="BSP848" s="14"/>
      <c r="BSQ848" s="14"/>
      <c r="BSR848" s="14"/>
      <c r="BSS848" s="14"/>
      <c r="BST848" s="14"/>
      <c r="BSU848" s="14"/>
      <c r="BSV848" s="14"/>
      <c r="BSW848" s="14"/>
      <c r="BSX848" s="14"/>
      <c r="BSY848" s="14"/>
      <c r="BSZ848" s="14"/>
      <c r="BTA848" s="14"/>
      <c r="BTB848" s="14"/>
      <c r="BTC848" s="14"/>
      <c r="BTD848" s="14"/>
      <c r="BTE848" s="14"/>
      <c r="BTF848" s="14"/>
      <c r="BTG848" s="14"/>
      <c r="BTH848" s="14"/>
      <c r="BTI848" s="14"/>
      <c r="BTJ848" s="14"/>
      <c r="BTK848" s="14"/>
      <c r="BTL848" s="14"/>
      <c r="BTM848" s="14"/>
      <c r="BTN848" s="14"/>
      <c r="BTO848" s="14"/>
      <c r="BTP848" s="14"/>
      <c r="BTQ848" s="14"/>
      <c r="BTR848" s="14"/>
      <c r="BTS848" s="14"/>
      <c r="BTT848" s="14"/>
      <c r="BTU848" s="14"/>
      <c r="BTV848" s="14"/>
      <c r="BTW848" s="14"/>
      <c r="BTX848" s="14"/>
      <c r="BTY848" s="14"/>
      <c r="BTZ848" s="14"/>
      <c r="BUA848" s="14"/>
      <c r="BUB848" s="14"/>
      <c r="BUC848" s="14"/>
      <c r="BUD848" s="14"/>
      <c r="BUE848" s="14"/>
      <c r="BUF848" s="14"/>
      <c r="BUG848" s="14"/>
      <c r="BUH848" s="14"/>
      <c r="BUI848" s="14"/>
      <c r="BUJ848" s="14"/>
      <c r="BUK848" s="14"/>
      <c r="BUL848" s="14"/>
      <c r="BUM848" s="14"/>
      <c r="BUN848" s="14"/>
      <c r="BUO848" s="14"/>
      <c r="BUP848" s="14"/>
      <c r="BUQ848" s="14"/>
      <c r="BUR848" s="14"/>
      <c r="BUS848" s="14"/>
      <c r="BUT848" s="14"/>
      <c r="BUU848" s="14"/>
      <c r="BUV848" s="14"/>
      <c r="BUW848" s="14"/>
      <c r="BUX848" s="14"/>
      <c r="BUY848" s="14"/>
      <c r="BUZ848" s="14"/>
      <c r="BVA848" s="14"/>
      <c r="BVB848" s="14"/>
      <c r="BVC848" s="14"/>
      <c r="BVD848" s="14"/>
      <c r="BVE848" s="14"/>
      <c r="BVF848" s="14"/>
      <c r="BVG848" s="14"/>
      <c r="BVH848" s="14"/>
      <c r="BVI848" s="14"/>
      <c r="BVJ848" s="14"/>
      <c r="BVK848" s="14"/>
      <c r="BVL848" s="14"/>
      <c r="BVM848" s="14"/>
      <c r="BVN848" s="14"/>
      <c r="BVO848" s="14"/>
      <c r="BVP848" s="14"/>
      <c r="BVQ848" s="14"/>
      <c r="BVR848" s="14"/>
      <c r="BVS848" s="14"/>
      <c r="BVT848" s="14"/>
      <c r="BVU848" s="14"/>
      <c r="BVV848" s="14"/>
      <c r="BVW848" s="14"/>
      <c r="BVX848" s="14"/>
      <c r="BVY848" s="14"/>
      <c r="BVZ848" s="14"/>
      <c r="BWA848" s="14"/>
      <c r="BWB848" s="14"/>
      <c r="BWC848" s="14"/>
      <c r="BWD848" s="14"/>
      <c r="BWE848" s="14"/>
      <c r="BWF848" s="14"/>
      <c r="BWG848" s="14"/>
      <c r="BWH848" s="14"/>
      <c r="BWI848" s="14"/>
      <c r="BWJ848" s="14"/>
      <c r="BWK848" s="14"/>
      <c r="BWL848" s="14"/>
      <c r="BWM848" s="14"/>
      <c r="BWN848" s="14"/>
      <c r="BWO848" s="14"/>
      <c r="BWP848" s="14"/>
      <c r="BWQ848" s="14"/>
      <c r="BWR848" s="14"/>
      <c r="BWS848" s="14"/>
      <c r="BWT848" s="14"/>
      <c r="BWU848" s="14"/>
      <c r="BWV848" s="14"/>
      <c r="BWW848" s="14"/>
      <c r="BWX848" s="14"/>
      <c r="BWY848" s="14"/>
      <c r="BWZ848" s="14"/>
      <c r="BXA848" s="14"/>
      <c r="BXB848" s="14"/>
      <c r="BXC848" s="14"/>
      <c r="BXD848" s="14"/>
      <c r="BXE848" s="14"/>
      <c r="BXF848" s="14"/>
      <c r="BXG848" s="14"/>
      <c r="BXH848" s="14"/>
      <c r="BXI848" s="14"/>
      <c r="BXJ848" s="14"/>
      <c r="BXK848" s="14"/>
      <c r="BXL848" s="14"/>
      <c r="BXM848" s="14"/>
      <c r="BXN848" s="14"/>
      <c r="BXO848" s="14"/>
      <c r="BXP848" s="14"/>
      <c r="BXQ848" s="14"/>
      <c r="BXR848" s="14"/>
      <c r="BXS848" s="14"/>
      <c r="BXT848" s="14"/>
      <c r="BXU848" s="14"/>
      <c r="BXV848" s="14"/>
      <c r="BXW848" s="14"/>
      <c r="BXX848" s="14"/>
      <c r="BXY848" s="14"/>
      <c r="BXZ848" s="14"/>
      <c r="BYA848" s="14"/>
      <c r="BYB848" s="14"/>
      <c r="BYC848" s="14"/>
      <c r="BYD848" s="14"/>
      <c r="BYE848" s="14"/>
      <c r="BYF848" s="14"/>
      <c r="BYG848" s="14"/>
      <c r="BYH848" s="14"/>
      <c r="BYI848" s="14"/>
      <c r="BYJ848" s="14"/>
      <c r="BYK848" s="14"/>
      <c r="BYL848" s="14"/>
      <c r="BYM848" s="14"/>
      <c r="BYN848" s="14"/>
      <c r="BYO848" s="14"/>
      <c r="BYP848" s="14"/>
      <c r="BYQ848" s="14"/>
      <c r="BYR848" s="14"/>
      <c r="BYS848" s="14"/>
      <c r="BYT848" s="14"/>
      <c r="BYU848" s="14"/>
      <c r="BYV848" s="14"/>
      <c r="BYW848" s="14"/>
      <c r="BYX848" s="14"/>
      <c r="BYY848" s="14"/>
      <c r="BYZ848" s="14"/>
      <c r="BZA848" s="14"/>
      <c r="BZB848" s="14"/>
      <c r="BZC848" s="14"/>
      <c r="BZD848" s="14"/>
      <c r="BZE848" s="14"/>
      <c r="BZF848" s="14"/>
      <c r="BZG848" s="14"/>
      <c r="BZH848" s="14"/>
      <c r="BZI848" s="14"/>
      <c r="BZJ848" s="14"/>
      <c r="BZK848" s="14"/>
      <c r="BZL848" s="14"/>
      <c r="BZM848" s="14"/>
      <c r="BZN848" s="14"/>
      <c r="BZO848" s="14"/>
      <c r="BZP848" s="14"/>
      <c r="BZQ848" s="14"/>
      <c r="BZR848" s="14"/>
      <c r="BZS848" s="14"/>
      <c r="BZT848" s="14"/>
      <c r="BZU848" s="14"/>
      <c r="BZV848" s="14"/>
      <c r="BZW848" s="14"/>
      <c r="BZX848" s="14"/>
      <c r="BZY848" s="14"/>
      <c r="BZZ848" s="14"/>
      <c r="CAA848" s="14"/>
      <c r="CAB848" s="14"/>
      <c r="CAC848" s="14"/>
      <c r="CAD848" s="14"/>
      <c r="CAE848" s="14"/>
      <c r="CAF848" s="14"/>
      <c r="CAG848" s="14"/>
      <c r="CAH848" s="14"/>
      <c r="CAI848" s="14"/>
      <c r="CAJ848" s="14"/>
      <c r="CAK848" s="14"/>
      <c r="CAL848" s="14"/>
      <c r="CAM848" s="14"/>
      <c r="CAN848" s="14"/>
      <c r="CAO848" s="14"/>
      <c r="CAP848" s="14"/>
      <c r="CAQ848" s="14"/>
      <c r="CAR848" s="14"/>
      <c r="CAS848" s="14"/>
      <c r="CAT848" s="14"/>
      <c r="CAU848" s="14"/>
      <c r="CAV848" s="14"/>
      <c r="CAW848" s="14"/>
      <c r="CAX848" s="14"/>
      <c r="CAY848" s="14"/>
      <c r="CAZ848" s="14"/>
      <c r="CBA848" s="14"/>
      <c r="CBB848" s="14"/>
      <c r="CBC848" s="14"/>
      <c r="CBD848" s="14"/>
      <c r="CBE848" s="14"/>
      <c r="CBF848" s="14"/>
      <c r="CBG848" s="14"/>
      <c r="CBH848" s="14"/>
      <c r="CBI848" s="14"/>
      <c r="CBJ848" s="14"/>
      <c r="CBK848" s="14"/>
      <c r="CBL848" s="14"/>
      <c r="CBM848" s="14"/>
      <c r="CBN848" s="14"/>
      <c r="CBO848" s="14"/>
      <c r="CBP848" s="14"/>
      <c r="CBQ848" s="14"/>
      <c r="CBR848" s="14"/>
      <c r="CBS848" s="14"/>
      <c r="CBT848" s="14"/>
      <c r="CBU848" s="14"/>
      <c r="CBV848" s="14"/>
      <c r="CBW848" s="14"/>
      <c r="CBX848" s="14"/>
      <c r="CBY848" s="14"/>
      <c r="CBZ848" s="14"/>
      <c r="CCA848" s="14"/>
      <c r="CCB848" s="14"/>
      <c r="CCC848" s="14"/>
      <c r="CCD848" s="14"/>
      <c r="CCE848" s="14"/>
      <c r="CCF848" s="14"/>
      <c r="CCG848" s="14"/>
      <c r="CCH848" s="14"/>
      <c r="CCI848" s="14"/>
      <c r="CCJ848" s="14"/>
      <c r="CCK848" s="14"/>
      <c r="CCL848" s="14"/>
      <c r="CCM848" s="14"/>
      <c r="CCN848" s="14"/>
      <c r="CCO848" s="14"/>
      <c r="CCP848" s="14"/>
      <c r="CCQ848" s="14"/>
      <c r="CCR848" s="14"/>
      <c r="CCS848" s="14"/>
      <c r="CCT848" s="14"/>
      <c r="CCU848" s="14"/>
      <c r="CCV848" s="14"/>
      <c r="CCW848" s="14"/>
      <c r="CCX848" s="14"/>
      <c r="CCY848" s="14"/>
      <c r="CCZ848" s="14"/>
      <c r="CDA848" s="14"/>
      <c r="CDB848" s="14"/>
      <c r="CDC848" s="14"/>
      <c r="CDD848" s="14"/>
      <c r="CDE848" s="14"/>
      <c r="CDF848" s="14"/>
      <c r="CDG848" s="14"/>
      <c r="CDH848" s="14"/>
      <c r="CDI848" s="14"/>
      <c r="CDJ848" s="14"/>
      <c r="CDK848" s="14"/>
      <c r="CDL848" s="14"/>
      <c r="CDM848" s="14"/>
      <c r="CDN848" s="14"/>
      <c r="CDO848" s="14"/>
      <c r="CDP848" s="14"/>
      <c r="CDQ848" s="14"/>
      <c r="CDR848" s="14"/>
      <c r="CDS848" s="14"/>
      <c r="CDT848" s="14"/>
      <c r="CDU848" s="14"/>
      <c r="CDV848" s="14"/>
      <c r="CDW848" s="14"/>
      <c r="CDX848" s="14"/>
      <c r="CDY848" s="14"/>
      <c r="CDZ848" s="14"/>
      <c r="CEA848" s="14"/>
      <c r="CEB848" s="14"/>
      <c r="CEC848" s="14"/>
      <c r="CED848" s="14"/>
      <c r="CEE848" s="14"/>
      <c r="CEF848" s="14"/>
      <c r="CEG848" s="14"/>
      <c r="CEH848" s="14"/>
      <c r="CEI848" s="14"/>
      <c r="CEJ848" s="14"/>
      <c r="CEK848" s="14"/>
      <c r="CEL848" s="14"/>
      <c r="CEM848" s="14"/>
      <c r="CEN848" s="14"/>
      <c r="CEO848" s="14"/>
      <c r="CEP848" s="14"/>
      <c r="CEQ848" s="14"/>
      <c r="CER848" s="14"/>
      <c r="CES848" s="14"/>
      <c r="CET848" s="14"/>
      <c r="CEU848" s="14"/>
      <c r="CEV848" s="14"/>
      <c r="CEW848" s="14"/>
      <c r="CEX848" s="14"/>
      <c r="CEY848" s="14"/>
      <c r="CEZ848" s="14"/>
      <c r="CFA848" s="14"/>
      <c r="CFB848" s="14"/>
      <c r="CFC848" s="14"/>
      <c r="CFD848" s="14"/>
      <c r="CFE848" s="14"/>
      <c r="CFF848" s="14"/>
      <c r="CFG848" s="14"/>
      <c r="CFH848" s="14"/>
      <c r="CFI848" s="14"/>
      <c r="CFJ848" s="14"/>
      <c r="CFK848" s="14"/>
      <c r="CFL848" s="14"/>
      <c r="CFM848" s="14"/>
      <c r="CFN848" s="14"/>
      <c r="CFO848" s="14"/>
      <c r="CFP848" s="14"/>
      <c r="CFQ848" s="14"/>
      <c r="CFR848" s="14"/>
      <c r="CFS848" s="14"/>
      <c r="CFT848" s="14"/>
      <c r="CFU848" s="14"/>
      <c r="CFV848" s="14"/>
      <c r="CFW848" s="14"/>
      <c r="CFX848" s="14"/>
      <c r="CFY848" s="14"/>
      <c r="CFZ848" s="14"/>
      <c r="CGA848" s="14"/>
      <c r="CGB848" s="14"/>
      <c r="CGC848" s="14"/>
      <c r="CGD848" s="14"/>
      <c r="CGE848" s="14"/>
      <c r="CGF848" s="14"/>
      <c r="CGG848" s="14"/>
      <c r="CGH848" s="14"/>
      <c r="CGI848" s="14"/>
      <c r="CGJ848" s="14"/>
      <c r="CGK848" s="14"/>
      <c r="CGL848" s="14"/>
      <c r="CGM848" s="14"/>
      <c r="CGN848" s="14"/>
      <c r="CGO848" s="14"/>
      <c r="CGP848" s="14"/>
      <c r="CGQ848" s="14"/>
      <c r="CGR848" s="14"/>
      <c r="CGS848" s="14"/>
      <c r="CGT848" s="14"/>
      <c r="CGU848" s="14"/>
      <c r="CGV848" s="14"/>
      <c r="CGW848" s="14"/>
      <c r="CGX848" s="14"/>
      <c r="CGY848" s="14"/>
      <c r="CGZ848" s="14"/>
      <c r="CHA848" s="14"/>
      <c r="CHB848" s="14"/>
      <c r="CHC848" s="14"/>
      <c r="CHD848" s="14"/>
      <c r="CHE848" s="14"/>
      <c r="CHF848" s="14"/>
      <c r="CHG848" s="14"/>
      <c r="CHH848" s="14"/>
      <c r="CHI848" s="14"/>
      <c r="CHJ848" s="14"/>
      <c r="CHK848" s="14"/>
      <c r="CHL848" s="14"/>
      <c r="CHM848" s="14"/>
      <c r="CHN848" s="14"/>
      <c r="CHO848" s="14"/>
      <c r="CHP848" s="14"/>
      <c r="CHQ848" s="14"/>
      <c r="CHR848" s="14"/>
      <c r="CHS848" s="14"/>
      <c r="CHT848" s="14"/>
      <c r="CHU848" s="14"/>
      <c r="CHV848" s="14"/>
      <c r="CHW848" s="14"/>
      <c r="CHX848" s="14"/>
      <c r="CHY848" s="14"/>
      <c r="CHZ848" s="14"/>
      <c r="CIA848" s="14"/>
      <c r="CIB848" s="14"/>
      <c r="CIC848" s="14"/>
      <c r="CID848" s="14"/>
      <c r="CIE848" s="14"/>
      <c r="CIF848" s="14"/>
      <c r="CIG848" s="14"/>
      <c r="CIH848" s="14"/>
      <c r="CII848" s="14"/>
      <c r="CIJ848" s="14"/>
      <c r="CIK848" s="14"/>
      <c r="CIL848" s="14"/>
      <c r="CIM848" s="14"/>
      <c r="CIN848" s="14"/>
      <c r="CIO848" s="14"/>
      <c r="CIP848" s="14"/>
      <c r="CIQ848" s="14"/>
      <c r="CIR848" s="14"/>
      <c r="CIS848" s="14"/>
      <c r="CIT848" s="14"/>
      <c r="CIU848" s="14"/>
      <c r="CIV848" s="14"/>
      <c r="CIW848" s="14"/>
      <c r="CIX848" s="14"/>
      <c r="CIY848" s="14"/>
      <c r="CIZ848" s="14"/>
      <c r="CJA848" s="14"/>
      <c r="CJB848" s="14"/>
      <c r="CJC848" s="14"/>
      <c r="CJD848" s="14"/>
      <c r="CJE848" s="14"/>
      <c r="CJF848" s="14"/>
      <c r="CJG848" s="14"/>
      <c r="CJH848" s="14"/>
      <c r="CJI848" s="14"/>
      <c r="CJJ848" s="14"/>
      <c r="CJK848" s="14"/>
      <c r="CJL848" s="14"/>
      <c r="CJM848" s="14"/>
      <c r="CJN848" s="14"/>
      <c r="CJO848" s="14"/>
      <c r="CJP848" s="14"/>
      <c r="CJQ848" s="14"/>
      <c r="CJR848" s="14"/>
      <c r="CJS848" s="14"/>
      <c r="CJT848" s="14"/>
      <c r="CJU848" s="14"/>
      <c r="CJV848" s="14"/>
      <c r="CJW848" s="14"/>
      <c r="CJX848" s="14"/>
      <c r="CJY848" s="14"/>
      <c r="CJZ848" s="14"/>
      <c r="CKA848" s="14"/>
      <c r="CKB848" s="14"/>
      <c r="CKC848" s="14"/>
      <c r="CKD848" s="14"/>
      <c r="CKE848" s="14"/>
      <c r="CKF848" s="14"/>
      <c r="CKG848" s="14"/>
      <c r="CKH848" s="14"/>
      <c r="CKI848" s="14"/>
      <c r="CKJ848" s="14"/>
      <c r="CKK848" s="14"/>
      <c r="CKL848" s="14"/>
      <c r="CKM848" s="14"/>
      <c r="CKN848" s="14"/>
      <c r="CKO848" s="14"/>
      <c r="CKP848" s="14"/>
      <c r="CKQ848" s="14"/>
      <c r="CKR848" s="14"/>
      <c r="CKS848" s="14"/>
      <c r="CKT848" s="14"/>
      <c r="CKU848" s="14"/>
      <c r="CKV848" s="14"/>
      <c r="CKW848" s="14"/>
      <c r="CKX848" s="14"/>
      <c r="CKY848" s="14"/>
      <c r="CKZ848" s="14"/>
      <c r="CLA848" s="14"/>
      <c r="CLB848" s="14"/>
      <c r="CLC848" s="14"/>
      <c r="CLD848" s="14"/>
      <c r="CLE848" s="14"/>
      <c r="CLF848" s="14"/>
      <c r="CLG848" s="14"/>
      <c r="CLH848" s="14"/>
      <c r="CLI848" s="14"/>
      <c r="CLJ848" s="14"/>
      <c r="CLK848" s="14"/>
      <c r="CLL848" s="14"/>
      <c r="CLM848" s="14"/>
      <c r="CLN848" s="14"/>
      <c r="CLO848" s="14"/>
      <c r="CLP848" s="14"/>
      <c r="CLQ848" s="14"/>
      <c r="CLR848" s="14"/>
      <c r="CLS848" s="14"/>
      <c r="CLT848" s="14"/>
      <c r="CLU848" s="14"/>
      <c r="CLV848" s="14"/>
      <c r="CLW848" s="14"/>
      <c r="CLX848" s="14"/>
      <c r="CLY848" s="14"/>
      <c r="CLZ848" s="14"/>
      <c r="CMA848" s="14"/>
      <c r="CMB848" s="14"/>
      <c r="CMC848" s="14"/>
      <c r="CMD848" s="14"/>
      <c r="CME848" s="14"/>
      <c r="CMF848" s="14"/>
      <c r="CMG848" s="14"/>
      <c r="CMH848" s="14"/>
      <c r="CMI848" s="14"/>
      <c r="CMJ848" s="14"/>
      <c r="CMK848" s="14"/>
      <c r="CML848" s="14"/>
      <c r="CMM848" s="14"/>
      <c r="CMN848" s="14"/>
      <c r="CMO848" s="14"/>
      <c r="CMP848" s="14"/>
      <c r="CMQ848" s="14"/>
      <c r="CMR848" s="14"/>
      <c r="CMS848" s="14"/>
      <c r="CMT848" s="14"/>
      <c r="CMU848" s="14"/>
      <c r="CMV848" s="14"/>
      <c r="CMW848" s="14"/>
      <c r="CMX848" s="14"/>
      <c r="CMY848" s="14"/>
      <c r="CMZ848" s="14"/>
      <c r="CNA848" s="14"/>
      <c r="CNB848" s="14"/>
      <c r="CNC848" s="14"/>
      <c r="CND848" s="14"/>
      <c r="CNE848" s="14"/>
      <c r="CNF848" s="14"/>
      <c r="CNG848" s="14"/>
      <c r="CNH848" s="14"/>
      <c r="CNI848" s="14"/>
      <c r="CNJ848" s="14"/>
      <c r="CNK848" s="14"/>
      <c r="CNL848" s="14"/>
      <c r="CNM848" s="14"/>
      <c r="CNN848" s="14"/>
      <c r="CNO848" s="14"/>
      <c r="CNP848" s="14"/>
      <c r="CNQ848" s="14"/>
      <c r="CNR848" s="14"/>
      <c r="CNS848" s="14"/>
      <c r="CNT848" s="14"/>
      <c r="CNU848" s="14"/>
      <c r="CNV848" s="14"/>
      <c r="CNW848" s="14"/>
      <c r="CNX848" s="14"/>
      <c r="CNY848" s="14"/>
      <c r="CNZ848" s="14"/>
      <c r="COA848" s="14"/>
      <c r="COB848" s="14"/>
      <c r="COC848" s="14"/>
      <c r="COD848" s="14"/>
      <c r="COE848" s="14"/>
      <c r="COF848" s="14"/>
      <c r="COG848" s="14"/>
      <c r="COH848" s="14"/>
      <c r="COI848" s="14"/>
      <c r="COJ848" s="14"/>
      <c r="COK848" s="14"/>
      <c r="COL848" s="14"/>
      <c r="COM848" s="14"/>
      <c r="CON848" s="14"/>
      <c r="COO848" s="14"/>
      <c r="COP848" s="14"/>
      <c r="COQ848" s="14"/>
      <c r="COR848" s="14"/>
      <c r="COS848" s="14"/>
      <c r="COT848" s="14"/>
      <c r="COU848" s="14"/>
      <c r="COV848" s="14"/>
      <c r="COW848" s="14"/>
      <c r="COX848" s="14"/>
      <c r="COY848" s="14"/>
      <c r="COZ848" s="14"/>
      <c r="CPA848" s="14"/>
      <c r="CPB848" s="14"/>
      <c r="CPC848" s="14"/>
      <c r="CPD848" s="14"/>
      <c r="CPE848" s="14"/>
      <c r="CPF848" s="14"/>
      <c r="CPG848" s="14"/>
      <c r="CPH848" s="14"/>
      <c r="CPI848" s="14"/>
      <c r="CPJ848" s="14"/>
      <c r="CPK848" s="14"/>
      <c r="CPL848" s="14"/>
      <c r="CPM848" s="14"/>
      <c r="CPN848" s="14"/>
      <c r="CPO848" s="14"/>
      <c r="CPP848" s="14"/>
      <c r="CPQ848" s="14"/>
      <c r="CPR848" s="14"/>
      <c r="CPS848" s="14"/>
      <c r="CPT848" s="14"/>
      <c r="CPU848" s="14"/>
      <c r="CPV848" s="14"/>
      <c r="CPW848" s="14"/>
      <c r="CPX848" s="14"/>
      <c r="CPY848" s="14"/>
      <c r="CPZ848" s="14"/>
      <c r="CQA848" s="14"/>
      <c r="CQB848" s="14"/>
      <c r="CQC848" s="14"/>
      <c r="CQD848" s="14"/>
      <c r="CQE848" s="14"/>
      <c r="CQF848" s="14"/>
      <c r="CQG848" s="14"/>
      <c r="CQH848" s="14"/>
      <c r="CQI848" s="14"/>
      <c r="CQJ848" s="14"/>
      <c r="CQK848" s="14"/>
      <c r="CQL848" s="14"/>
      <c r="CQM848" s="14"/>
      <c r="CQN848" s="14"/>
      <c r="CQO848" s="14"/>
      <c r="CQP848" s="14"/>
      <c r="CQQ848" s="14"/>
      <c r="CQR848" s="14"/>
      <c r="CQS848" s="14"/>
      <c r="CQT848" s="14"/>
      <c r="CQU848" s="14"/>
      <c r="CQV848" s="14"/>
      <c r="CQW848" s="14"/>
      <c r="CQX848" s="14"/>
      <c r="CQY848" s="14"/>
      <c r="CQZ848" s="14"/>
      <c r="CRA848" s="14"/>
      <c r="CRB848" s="14"/>
      <c r="CRC848" s="14"/>
      <c r="CRD848" s="14"/>
      <c r="CRE848" s="14"/>
      <c r="CRF848" s="14"/>
      <c r="CRG848" s="14"/>
      <c r="CRH848" s="14"/>
      <c r="CRI848" s="14"/>
      <c r="CRJ848" s="14"/>
      <c r="CRK848" s="14"/>
      <c r="CRL848" s="14"/>
      <c r="CRM848" s="14"/>
      <c r="CRN848" s="14"/>
      <c r="CRO848" s="14"/>
      <c r="CRP848" s="14"/>
      <c r="CRQ848" s="14"/>
      <c r="CRR848" s="14"/>
      <c r="CRS848" s="14"/>
      <c r="CRT848" s="14"/>
      <c r="CRU848" s="14"/>
      <c r="CRV848" s="14"/>
      <c r="CRW848" s="14"/>
      <c r="CRX848" s="14"/>
      <c r="CRY848" s="14"/>
      <c r="CRZ848" s="14"/>
      <c r="CSA848" s="14"/>
      <c r="CSB848" s="14"/>
      <c r="CSC848" s="14"/>
      <c r="CSD848" s="14"/>
      <c r="CSE848" s="14"/>
      <c r="CSF848" s="14"/>
      <c r="CSG848" s="14"/>
      <c r="CSH848" s="14"/>
      <c r="CSI848" s="14"/>
      <c r="CSJ848" s="14"/>
      <c r="CSK848" s="14"/>
      <c r="CSL848" s="14"/>
      <c r="CSM848" s="14"/>
      <c r="CSN848" s="14"/>
      <c r="CSO848" s="14"/>
      <c r="CSP848" s="14"/>
      <c r="CSQ848" s="14"/>
      <c r="CSR848" s="14"/>
      <c r="CSS848" s="14"/>
      <c r="CST848" s="14"/>
      <c r="CSU848" s="14"/>
      <c r="CSV848" s="14"/>
      <c r="CSW848" s="14"/>
      <c r="CSX848" s="14"/>
      <c r="CSY848" s="14"/>
      <c r="CSZ848" s="14"/>
      <c r="CTA848" s="14"/>
      <c r="CTB848" s="14"/>
      <c r="CTC848" s="14"/>
      <c r="CTD848" s="14"/>
      <c r="CTE848" s="14"/>
      <c r="CTF848" s="14"/>
      <c r="CTG848" s="14"/>
      <c r="CTH848" s="14"/>
      <c r="CTI848" s="14"/>
      <c r="CTJ848" s="14"/>
      <c r="CTK848" s="14"/>
      <c r="CTL848" s="14"/>
      <c r="CTM848" s="14"/>
      <c r="CTN848" s="14"/>
      <c r="CTO848" s="14"/>
      <c r="CTP848" s="14"/>
      <c r="CTQ848" s="14"/>
      <c r="CTR848" s="14"/>
      <c r="CTS848" s="14"/>
      <c r="CTT848" s="14"/>
      <c r="CTU848" s="14"/>
      <c r="CTV848" s="14"/>
      <c r="CTW848" s="14"/>
      <c r="CTX848" s="14"/>
      <c r="CTY848" s="14"/>
      <c r="CTZ848" s="14"/>
      <c r="CUA848" s="14"/>
      <c r="CUB848" s="14"/>
      <c r="CUC848" s="14"/>
      <c r="CUD848" s="14"/>
      <c r="CUE848" s="14"/>
      <c r="CUF848" s="14"/>
      <c r="CUG848" s="14"/>
      <c r="CUH848" s="14"/>
      <c r="CUI848" s="14"/>
      <c r="CUJ848" s="14"/>
      <c r="CUK848" s="14"/>
      <c r="CUL848" s="14"/>
      <c r="CUM848" s="14"/>
      <c r="CUN848" s="14"/>
      <c r="CUO848" s="14"/>
      <c r="CUP848" s="14"/>
      <c r="CUQ848" s="14"/>
      <c r="CUR848" s="14"/>
      <c r="CUS848" s="14"/>
      <c r="CUT848" s="14"/>
      <c r="CUU848" s="14"/>
      <c r="CUV848" s="14"/>
      <c r="CUW848" s="14"/>
      <c r="CUX848" s="14"/>
      <c r="CUY848" s="14"/>
      <c r="CUZ848" s="14"/>
      <c r="CVA848" s="14"/>
      <c r="CVB848" s="14"/>
      <c r="CVC848" s="14"/>
      <c r="CVD848" s="14"/>
      <c r="CVE848" s="14"/>
      <c r="CVF848" s="14"/>
      <c r="CVG848" s="14"/>
      <c r="CVH848" s="14"/>
      <c r="CVI848" s="14"/>
      <c r="CVJ848" s="14"/>
      <c r="CVK848" s="14"/>
      <c r="CVL848" s="14"/>
      <c r="CVM848" s="14"/>
      <c r="CVN848" s="14"/>
      <c r="CVO848" s="14"/>
      <c r="CVP848" s="14"/>
      <c r="CVQ848" s="14"/>
      <c r="CVR848" s="14"/>
      <c r="CVS848" s="14"/>
      <c r="CVT848" s="14"/>
      <c r="CVU848" s="14"/>
      <c r="CVV848" s="14"/>
      <c r="CVW848" s="14"/>
      <c r="CVX848" s="14"/>
      <c r="CVY848" s="14"/>
      <c r="CVZ848" s="14"/>
      <c r="CWA848" s="14"/>
      <c r="CWB848" s="14"/>
      <c r="CWC848" s="14"/>
      <c r="CWD848" s="14"/>
      <c r="CWE848" s="14"/>
      <c r="CWF848" s="14"/>
      <c r="CWG848" s="14"/>
      <c r="CWH848" s="14"/>
      <c r="CWI848" s="14"/>
      <c r="CWJ848" s="14"/>
      <c r="CWK848" s="14"/>
      <c r="CWL848" s="14"/>
      <c r="CWM848" s="14"/>
      <c r="CWN848" s="14"/>
      <c r="CWO848" s="14"/>
      <c r="CWP848" s="14"/>
      <c r="CWQ848" s="14"/>
      <c r="CWR848" s="14"/>
      <c r="CWS848" s="14"/>
      <c r="CWT848" s="14"/>
      <c r="CWU848" s="14"/>
      <c r="CWV848" s="14"/>
      <c r="CWW848" s="14"/>
      <c r="CWX848" s="14"/>
      <c r="CWY848" s="14"/>
      <c r="CWZ848" s="14"/>
      <c r="CXA848" s="14"/>
      <c r="CXB848" s="14"/>
      <c r="CXC848" s="14"/>
      <c r="CXD848" s="14"/>
      <c r="CXE848" s="14"/>
      <c r="CXF848" s="14"/>
      <c r="CXG848" s="14"/>
      <c r="CXH848" s="14"/>
      <c r="CXI848" s="14"/>
      <c r="CXJ848" s="14"/>
      <c r="CXK848" s="14"/>
      <c r="CXL848" s="14"/>
      <c r="CXM848" s="14"/>
      <c r="CXN848" s="14"/>
      <c r="CXO848" s="14"/>
      <c r="CXP848" s="14"/>
      <c r="CXQ848" s="14"/>
      <c r="CXR848" s="14"/>
      <c r="CXS848" s="14"/>
      <c r="CXT848" s="14"/>
      <c r="CXU848" s="14"/>
      <c r="CXV848" s="14"/>
      <c r="CXW848" s="14"/>
      <c r="CXX848" s="14"/>
      <c r="CXY848" s="14"/>
      <c r="CXZ848" s="14"/>
      <c r="CYA848" s="14"/>
      <c r="CYB848" s="14"/>
      <c r="CYC848" s="14"/>
      <c r="CYD848" s="14"/>
      <c r="CYE848" s="14"/>
      <c r="CYF848" s="14"/>
      <c r="CYG848" s="14"/>
      <c r="CYH848" s="14"/>
      <c r="CYI848" s="14"/>
      <c r="CYJ848" s="14"/>
      <c r="CYK848" s="14"/>
      <c r="CYL848" s="14"/>
      <c r="CYM848" s="14"/>
      <c r="CYN848" s="14"/>
      <c r="CYO848" s="14"/>
      <c r="CYP848" s="14"/>
      <c r="CYQ848" s="14"/>
      <c r="CYR848" s="14"/>
      <c r="CYS848" s="14"/>
      <c r="CYT848" s="14"/>
      <c r="CYU848" s="14"/>
      <c r="CYV848" s="14"/>
      <c r="CYW848" s="14"/>
      <c r="CYX848" s="14"/>
      <c r="CYY848" s="14"/>
      <c r="CYZ848" s="14"/>
      <c r="CZA848" s="14"/>
      <c r="CZB848" s="14"/>
      <c r="CZC848" s="14"/>
      <c r="CZD848" s="14"/>
      <c r="CZE848" s="14"/>
      <c r="CZF848" s="14"/>
      <c r="CZG848" s="14"/>
      <c r="CZH848" s="14"/>
      <c r="CZI848" s="14"/>
      <c r="CZJ848" s="14"/>
      <c r="CZK848" s="14"/>
      <c r="CZL848" s="14"/>
      <c r="CZM848" s="14"/>
      <c r="CZN848" s="14"/>
      <c r="CZO848" s="14"/>
      <c r="CZP848" s="14"/>
      <c r="CZQ848" s="14"/>
      <c r="CZR848" s="14"/>
      <c r="CZS848" s="14"/>
      <c r="CZT848" s="14"/>
      <c r="CZU848" s="14"/>
      <c r="CZV848" s="14"/>
      <c r="CZW848" s="14"/>
      <c r="CZX848" s="14"/>
      <c r="CZY848" s="14"/>
      <c r="CZZ848" s="14"/>
      <c r="DAA848" s="14"/>
      <c r="DAB848" s="14"/>
      <c r="DAC848" s="14"/>
      <c r="DAD848" s="14"/>
      <c r="DAE848" s="14"/>
      <c r="DAF848" s="14"/>
      <c r="DAG848" s="14"/>
      <c r="DAH848" s="14"/>
      <c r="DAI848" s="14"/>
      <c r="DAJ848" s="14"/>
      <c r="DAK848" s="14"/>
      <c r="DAL848" s="14"/>
      <c r="DAM848" s="14"/>
      <c r="DAN848" s="14"/>
      <c r="DAO848" s="14"/>
      <c r="DAP848" s="14"/>
      <c r="DAQ848" s="14"/>
      <c r="DAR848" s="14"/>
      <c r="DAS848" s="14"/>
      <c r="DAT848" s="14"/>
      <c r="DAU848" s="14"/>
      <c r="DAV848" s="14"/>
      <c r="DAW848" s="14"/>
      <c r="DAX848" s="14"/>
      <c r="DAY848" s="14"/>
      <c r="DAZ848" s="14"/>
      <c r="DBA848" s="14"/>
      <c r="DBB848" s="14"/>
      <c r="DBC848" s="14"/>
      <c r="DBD848" s="14"/>
      <c r="DBE848" s="14"/>
      <c r="DBF848" s="14"/>
      <c r="DBG848" s="14"/>
      <c r="DBH848" s="14"/>
      <c r="DBI848" s="14"/>
      <c r="DBJ848" s="14"/>
      <c r="DBK848" s="14"/>
      <c r="DBL848" s="14"/>
      <c r="DBM848" s="14"/>
      <c r="DBN848" s="14"/>
      <c r="DBO848" s="14"/>
      <c r="DBP848" s="14"/>
      <c r="DBQ848" s="14"/>
      <c r="DBR848" s="14"/>
      <c r="DBS848" s="14"/>
      <c r="DBT848" s="14"/>
      <c r="DBU848" s="14"/>
      <c r="DBV848" s="14"/>
      <c r="DBW848" s="14"/>
      <c r="DBX848" s="14"/>
      <c r="DBY848" s="14"/>
      <c r="DBZ848" s="14"/>
      <c r="DCA848" s="14"/>
      <c r="DCB848" s="14"/>
      <c r="DCC848" s="14"/>
      <c r="DCD848" s="14"/>
      <c r="DCE848" s="14"/>
      <c r="DCF848" s="14"/>
      <c r="DCG848" s="14"/>
      <c r="DCH848" s="14"/>
      <c r="DCI848" s="14"/>
      <c r="DCJ848" s="14"/>
      <c r="DCK848" s="14"/>
      <c r="DCL848" s="14"/>
      <c r="DCM848" s="14"/>
      <c r="DCN848" s="14"/>
      <c r="DCO848" s="14"/>
      <c r="DCP848" s="14"/>
      <c r="DCQ848" s="14"/>
      <c r="DCR848" s="14"/>
      <c r="DCS848" s="14"/>
      <c r="DCT848" s="14"/>
      <c r="DCU848" s="14"/>
      <c r="DCV848" s="14"/>
      <c r="DCW848" s="14"/>
      <c r="DCX848" s="14"/>
      <c r="DCY848" s="14"/>
      <c r="DCZ848" s="14"/>
      <c r="DDA848" s="14"/>
      <c r="DDB848" s="14"/>
      <c r="DDC848" s="14"/>
      <c r="DDD848" s="14"/>
      <c r="DDE848" s="14"/>
      <c r="DDF848" s="14"/>
      <c r="DDG848" s="14"/>
      <c r="DDH848" s="14"/>
      <c r="DDI848" s="14"/>
      <c r="DDJ848" s="14"/>
      <c r="DDK848" s="14"/>
      <c r="DDL848" s="14"/>
      <c r="DDM848" s="14"/>
      <c r="DDN848" s="14"/>
      <c r="DDO848" s="14"/>
      <c r="DDP848" s="14"/>
      <c r="DDQ848" s="14"/>
      <c r="DDR848" s="14"/>
      <c r="DDS848" s="14"/>
      <c r="DDT848" s="14"/>
      <c r="DDU848" s="14"/>
      <c r="DDV848" s="14"/>
      <c r="DDW848" s="14"/>
      <c r="DDX848" s="14"/>
      <c r="DDY848" s="14"/>
      <c r="DDZ848" s="14"/>
      <c r="DEA848" s="14"/>
      <c r="DEB848" s="14"/>
      <c r="DEC848" s="14"/>
      <c r="DED848" s="14"/>
      <c r="DEE848" s="14"/>
      <c r="DEF848" s="14"/>
      <c r="DEG848" s="14"/>
      <c r="DEH848" s="14"/>
      <c r="DEI848" s="14"/>
      <c r="DEJ848" s="14"/>
      <c r="DEK848" s="14"/>
      <c r="DEL848" s="14"/>
      <c r="DEM848" s="14"/>
      <c r="DEN848" s="14"/>
      <c r="DEO848" s="14"/>
      <c r="DEP848" s="14"/>
      <c r="DEQ848" s="14"/>
      <c r="DER848" s="14"/>
      <c r="DES848" s="14"/>
      <c r="DET848" s="14"/>
      <c r="DEU848" s="14"/>
      <c r="DEV848" s="14"/>
      <c r="DEW848" s="14"/>
      <c r="DEX848" s="14"/>
      <c r="DEY848" s="14"/>
      <c r="DEZ848" s="14"/>
      <c r="DFA848" s="14"/>
      <c r="DFB848" s="14"/>
      <c r="DFC848" s="14"/>
      <c r="DFD848" s="14"/>
      <c r="DFE848" s="14"/>
      <c r="DFF848" s="14"/>
      <c r="DFG848" s="14"/>
      <c r="DFH848" s="14"/>
      <c r="DFI848" s="14"/>
      <c r="DFJ848" s="14"/>
      <c r="DFK848" s="14"/>
      <c r="DFL848" s="14"/>
      <c r="DFM848" s="14"/>
      <c r="DFN848" s="14"/>
      <c r="DFO848" s="14"/>
      <c r="DFP848" s="14"/>
      <c r="DFQ848" s="14"/>
      <c r="DFR848" s="14"/>
      <c r="DFS848" s="14"/>
      <c r="DFT848" s="14"/>
      <c r="DFU848" s="14"/>
      <c r="DFV848" s="14"/>
      <c r="DFW848" s="14"/>
      <c r="DFX848" s="14"/>
      <c r="DFY848" s="14"/>
      <c r="DFZ848" s="14"/>
      <c r="DGA848" s="14"/>
      <c r="DGB848" s="14"/>
      <c r="DGC848" s="14"/>
      <c r="DGD848" s="14"/>
      <c r="DGE848" s="14"/>
      <c r="DGF848" s="14"/>
      <c r="DGG848" s="14"/>
      <c r="DGH848" s="14"/>
      <c r="DGI848" s="14"/>
      <c r="DGJ848" s="14"/>
      <c r="DGK848" s="14"/>
      <c r="DGL848" s="14"/>
      <c r="DGM848" s="14"/>
      <c r="DGN848" s="14"/>
      <c r="DGO848" s="14"/>
      <c r="DGP848" s="14"/>
      <c r="DGQ848" s="14"/>
      <c r="DGR848" s="14"/>
      <c r="DGS848" s="14"/>
      <c r="DGT848" s="14"/>
      <c r="DGU848" s="14"/>
      <c r="DGV848" s="14"/>
      <c r="DGW848" s="14"/>
      <c r="DGX848" s="14"/>
      <c r="DGY848" s="14"/>
      <c r="DGZ848" s="14"/>
      <c r="DHA848" s="14"/>
      <c r="DHB848" s="14"/>
      <c r="DHC848" s="14"/>
      <c r="DHD848" s="14"/>
      <c r="DHE848" s="14"/>
      <c r="DHF848" s="14"/>
      <c r="DHG848" s="14"/>
      <c r="DHH848" s="14"/>
      <c r="DHI848" s="14"/>
      <c r="DHJ848" s="14"/>
      <c r="DHK848" s="14"/>
      <c r="DHL848" s="14"/>
      <c r="DHM848" s="14"/>
      <c r="DHN848" s="14"/>
      <c r="DHO848" s="14"/>
      <c r="DHP848" s="14"/>
      <c r="DHQ848" s="14"/>
      <c r="DHR848" s="14"/>
      <c r="DHS848" s="14"/>
      <c r="DHT848" s="14"/>
      <c r="DHU848" s="14"/>
      <c r="DHV848" s="14"/>
      <c r="DHW848" s="14"/>
      <c r="DHX848" s="14"/>
      <c r="DHY848" s="14"/>
      <c r="DHZ848" s="14"/>
      <c r="DIA848" s="14"/>
      <c r="DIB848" s="14"/>
      <c r="DIC848" s="14"/>
      <c r="DID848" s="14"/>
      <c r="DIE848" s="14"/>
      <c r="DIF848" s="14"/>
      <c r="DIG848" s="14"/>
      <c r="DIH848" s="14"/>
      <c r="DII848" s="14"/>
      <c r="DIJ848" s="14"/>
      <c r="DIK848" s="14"/>
      <c r="DIL848" s="14"/>
      <c r="DIM848" s="14"/>
      <c r="DIN848" s="14"/>
      <c r="DIO848" s="14"/>
      <c r="DIP848" s="14"/>
      <c r="DIQ848" s="14"/>
      <c r="DIR848" s="14"/>
      <c r="DIS848" s="14"/>
      <c r="DIT848" s="14"/>
      <c r="DIU848" s="14"/>
      <c r="DIV848" s="14"/>
      <c r="DIW848" s="14"/>
      <c r="DIX848" s="14"/>
      <c r="DIY848" s="14"/>
      <c r="DIZ848" s="14"/>
      <c r="DJA848" s="14"/>
      <c r="DJB848" s="14"/>
      <c r="DJC848" s="14"/>
      <c r="DJD848" s="14"/>
      <c r="DJE848" s="14"/>
      <c r="DJF848" s="14"/>
      <c r="DJG848" s="14"/>
      <c r="DJH848" s="14"/>
      <c r="DJI848" s="14"/>
      <c r="DJJ848" s="14"/>
      <c r="DJK848" s="14"/>
      <c r="DJL848" s="14"/>
      <c r="DJM848" s="14"/>
      <c r="DJN848" s="14"/>
      <c r="DJO848" s="14"/>
      <c r="DJP848" s="14"/>
      <c r="DJQ848" s="14"/>
      <c r="DJR848" s="14"/>
      <c r="DJS848" s="14"/>
      <c r="DJT848" s="14"/>
      <c r="DJU848" s="14"/>
      <c r="DJV848" s="14"/>
      <c r="DJW848" s="14"/>
      <c r="DJX848" s="14"/>
      <c r="DJY848" s="14"/>
      <c r="DJZ848" s="14"/>
      <c r="DKA848" s="14"/>
      <c r="DKB848" s="14"/>
      <c r="DKC848" s="14"/>
      <c r="DKD848" s="14"/>
      <c r="DKE848" s="14"/>
      <c r="DKF848" s="14"/>
      <c r="DKG848" s="14"/>
      <c r="DKH848" s="14"/>
      <c r="DKI848" s="14"/>
      <c r="DKJ848" s="14"/>
      <c r="DKK848" s="14"/>
      <c r="DKL848" s="14"/>
      <c r="DKM848" s="14"/>
      <c r="DKN848" s="14"/>
      <c r="DKO848" s="14"/>
      <c r="DKP848" s="14"/>
      <c r="DKQ848" s="14"/>
      <c r="DKR848" s="14"/>
      <c r="DKS848" s="14"/>
      <c r="DKT848" s="14"/>
      <c r="DKU848" s="14"/>
      <c r="DKV848" s="14"/>
      <c r="DKW848" s="14"/>
      <c r="DKX848" s="14"/>
      <c r="DKY848" s="14"/>
      <c r="DKZ848" s="14"/>
      <c r="DLA848" s="14"/>
      <c r="DLB848" s="14"/>
      <c r="DLC848" s="14"/>
      <c r="DLD848" s="14"/>
      <c r="DLE848" s="14"/>
      <c r="DLF848" s="14"/>
      <c r="DLG848" s="14"/>
      <c r="DLH848" s="14"/>
      <c r="DLI848" s="14"/>
      <c r="DLJ848" s="14"/>
      <c r="DLK848" s="14"/>
      <c r="DLL848" s="14"/>
      <c r="DLM848" s="14"/>
      <c r="DLN848" s="14"/>
      <c r="DLO848" s="14"/>
      <c r="DLP848" s="14"/>
      <c r="DLQ848" s="14"/>
      <c r="DLR848" s="14"/>
      <c r="DLS848" s="14"/>
      <c r="DLT848" s="14"/>
      <c r="DLU848" s="14"/>
      <c r="DLV848" s="14"/>
      <c r="DLW848" s="14"/>
      <c r="DLX848" s="14"/>
      <c r="DLY848" s="14"/>
      <c r="DLZ848" s="14"/>
      <c r="DMA848" s="14"/>
      <c r="DMB848" s="14"/>
      <c r="DMC848" s="14"/>
      <c r="DMD848" s="14"/>
      <c r="DME848" s="14"/>
      <c r="DMF848" s="14"/>
      <c r="DMG848" s="14"/>
      <c r="DMH848" s="14"/>
      <c r="DMI848" s="14"/>
      <c r="DMJ848" s="14"/>
      <c r="DMK848" s="14"/>
      <c r="DML848" s="14"/>
      <c r="DMM848" s="14"/>
      <c r="DMN848" s="14"/>
      <c r="DMO848" s="14"/>
      <c r="DMP848" s="14"/>
      <c r="DMQ848" s="14"/>
      <c r="DMR848" s="14"/>
      <c r="DMS848" s="14"/>
      <c r="DMT848" s="14"/>
      <c r="DMU848" s="14"/>
      <c r="DMV848" s="14"/>
      <c r="DMW848" s="14"/>
      <c r="DMX848" s="14"/>
      <c r="DMY848" s="14"/>
      <c r="DMZ848" s="14"/>
      <c r="DNA848" s="14"/>
      <c r="DNB848" s="14"/>
      <c r="DNC848" s="14"/>
      <c r="DND848" s="14"/>
      <c r="DNE848" s="14"/>
      <c r="DNF848" s="14"/>
      <c r="DNG848" s="14"/>
      <c r="DNH848" s="14"/>
      <c r="DNI848" s="14"/>
      <c r="DNJ848" s="14"/>
      <c r="DNK848" s="14"/>
      <c r="DNL848" s="14"/>
      <c r="DNM848" s="14"/>
      <c r="DNN848" s="14"/>
      <c r="DNO848" s="14"/>
      <c r="DNP848" s="14"/>
      <c r="DNQ848" s="14"/>
      <c r="DNR848" s="14"/>
      <c r="DNS848" s="14"/>
      <c r="DNT848" s="14"/>
      <c r="DNU848" s="14"/>
      <c r="DNV848" s="14"/>
      <c r="DNW848" s="14"/>
      <c r="DNX848" s="14"/>
      <c r="DNY848" s="14"/>
      <c r="DNZ848" s="14"/>
      <c r="DOA848" s="14"/>
      <c r="DOB848" s="14"/>
      <c r="DOC848" s="14"/>
      <c r="DOD848" s="14"/>
      <c r="DOE848" s="14"/>
      <c r="DOF848" s="14"/>
      <c r="DOG848" s="14"/>
      <c r="DOH848" s="14"/>
      <c r="DOI848" s="14"/>
      <c r="DOJ848" s="14"/>
      <c r="DOK848" s="14"/>
      <c r="DOL848" s="14"/>
      <c r="DOM848" s="14"/>
      <c r="DON848" s="14"/>
      <c r="DOO848" s="14"/>
      <c r="DOP848" s="14"/>
      <c r="DOQ848" s="14"/>
      <c r="DOR848" s="14"/>
      <c r="DOS848" s="14"/>
      <c r="DOT848" s="14"/>
      <c r="DOU848" s="14"/>
      <c r="DOV848" s="14"/>
      <c r="DOW848" s="14"/>
      <c r="DOX848" s="14"/>
      <c r="DOY848" s="14"/>
      <c r="DOZ848" s="14"/>
      <c r="DPA848" s="14"/>
      <c r="DPB848" s="14"/>
      <c r="DPC848" s="14"/>
      <c r="DPD848" s="14"/>
      <c r="DPE848" s="14"/>
      <c r="DPF848" s="14"/>
      <c r="DPG848" s="14"/>
      <c r="DPH848" s="14"/>
      <c r="DPI848" s="14"/>
      <c r="DPJ848" s="14"/>
      <c r="DPK848" s="14"/>
      <c r="DPL848" s="14"/>
      <c r="DPM848" s="14"/>
      <c r="DPN848" s="14"/>
      <c r="DPO848" s="14"/>
      <c r="DPP848" s="14"/>
      <c r="DPQ848" s="14"/>
      <c r="DPR848" s="14"/>
      <c r="DPS848" s="14"/>
      <c r="DPT848" s="14"/>
      <c r="DPU848" s="14"/>
      <c r="DPV848" s="14"/>
      <c r="DPW848" s="14"/>
      <c r="DPX848" s="14"/>
      <c r="DPY848" s="14"/>
      <c r="DPZ848" s="14"/>
      <c r="DQA848" s="14"/>
      <c r="DQB848" s="14"/>
      <c r="DQC848" s="14"/>
      <c r="DQD848" s="14"/>
      <c r="DQE848" s="14"/>
      <c r="DQF848" s="14"/>
      <c r="DQG848" s="14"/>
      <c r="DQH848" s="14"/>
      <c r="DQI848" s="14"/>
      <c r="DQJ848" s="14"/>
      <c r="DQK848" s="14"/>
      <c r="DQL848" s="14"/>
      <c r="DQM848" s="14"/>
      <c r="DQN848" s="14"/>
      <c r="DQO848" s="14"/>
      <c r="DQP848" s="14"/>
      <c r="DQQ848" s="14"/>
      <c r="DQR848" s="14"/>
      <c r="DQS848" s="14"/>
      <c r="DQT848" s="14"/>
      <c r="DQU848" s="14"/>
      <c r="DQV848" s="14"/>
      <c r="DQW848" s="14"/>
      <c r="DQX848" s="14"/>
      <c r="DQY848" s="14"/>
      <c r="DQZ848" s="14"/>
      <c r="DRA848" s="14"/>
      <c r="DRB848" s="14"/>
      <c r="DRC848" s="14"/>
      <c r="DRD848" s="14"/>
      <c r="DRE848" s="14"/>
      <c r="DRF848" s="14"/>
      <c r="DRG848" s="14"/>
      <c r="DRH848" s="14"/>
      <c r="DRI848" s="14"/>
      <c r="DRJ848" s="14"/>
      <c r="DRK848" s="14"/>
      <c r="DRL848" s="14"/>
      <c r="DRM848" s="14"/>
      <c r="DRN848" s="14"/>
      <c r="DRO848" s="14"/>
      <c r="DRP848" s="14"/>
      <c r="DRQ848" s="14"/>
      <c r="DRR848" s="14"/>
      <c r="DRS848" s="14"/>
      <c r="DRT848" s="14"/>
      <c r="DRU848" s="14"/>
      <c r="DRV848" s="14"/>
      <c r="DRW848" s="14"/>
      <c r="DRX848" s="14"/>
      <c r="DRY848" s="14"/>
      <c r="DRZ848" s="14"/>
      <c r="DSA848" s="14"/>
      <c r="DSB848" s="14"/>
      <c r="DSC848" s="14"/>
      <c r="DSD848" s="14"/>
      <c r="DSE848" s="14"/>
      <c r="DSF848" s="14"/>
      <c r="DSG848" s="14"/>
      <c r="DSH848" s="14"/>
      <c r="DSI848" s="14"/>
      <c r="DSJ848" s="14"/>
      <c r="DSK848" s="14"/>
      <c r="DSL848" s="14"/>
      <c r="DSM848" s="14"/>
      <c r="DSN848" s="14"/>
      <c r="DSO848" s="14"/>
      <c r="DSP848" s="14"/>
      <c r="DSQ848" s="14"/>
      <c r="DSR848" s="14"/>
      <c r="DSS848" s="14"/>
      <c r="DST848" s="14"/>
      <c r="DSU848" s="14"/>
      <c r="DSV848" s="14"/>
      <c r="DSW848" s="14"/>
      <c r="DSX848" s="14"/>
      <c r="DSY848" s="14"/>
      <c r="DSZ848" s="14"/>
      <c r="DTA848" s="14"/>
      <c r="DTB848" s="14"/>
      <c r="DTC848" s="14"/>
      <c r="DTD848" s="14"/>
      <c r="DTE848" s="14"/>
      <c r="DTF848" s="14"/>
      <c r="DTG848" s="14"/>
      <c r="DTH848" s="14"/>
      <c r="DTI848" s="14"/>
      <c r="DTJ848" s="14"/>
      <c r="DTK848" s="14"/>
      <c r="DTL848" s="14"/>
      <c r="DTM848" s="14"/>
      <c r="DTN848" s="14"/>
      <c r="DTO848" s="14"/>
      <c r="DTP848" s="14"/>
      <c r="DTQ848" s="14"/>
      <c r="DTR848" s="14"/>
      <c r="DTS848" s="14"/>
      <c r="DTT848" s="14"/>
      <c r="DTU848" s="14"/>
      <c r="DTV848" s="14"/>
      <c r="DTW848" s="14"/>
      <c r="DTX848" s="14"/>
      <c r="DTY848" s="14"/>
      <c r="DTZ848" s="14"/>
      <c r="DUA848" s="14"/>
      <c r="DUB848" s="14"/>
      <c r="DUC848" s="14"/>
      <c r="DUD848" s="14"/>
      <c r="DUE848" s="14"/>
      <c r="DUF848" s="14"/>
      <c r="DUG848" s="14"/>
      <c r="DUH848" s="14"/>
      <c r="DUI848" s="14"/>
      <c r="DUJ848" s="14"/>
      <c r="DUK848" s="14"/>
      <c r="DUL848" s="14"/>
      <c r="DUM848" s="14"/>
      <c r="DUN848" s="14"/>
      <c r="DUO848" s="14"/>
      <c r="DUP848" s="14"/>
      <c r="DUQ848" s="14"/>
      <c r="DUR848" s="14"/>
      <c r="DUS848" s="14"/>
      <c r="DUT848" s="14"/>
      <c r="DUU848" s="14"/>
      <c r="DUV848" s="14"/>
      <c r="DUW848" s="14"/>
      <c r="DUX848" s="14"/>
      <c r="DUY848" s="14"/>
      <c r="DUZ848" s="14"/>
      <c r="DVA848" s="14"/>
      <c r="DVB848" s="14"/>
      <c r="DVC848" s="14"/>
      <c r="DVD848" s="14"/>
      <c r="DVE848" s="14"/>
      <c r="DVF848" s="14"/>
      <c r="DVG848" s="14"/>
      <c r="DVH848" s="14"/>
      <c r="DVI848" s="14"/>
      <c r="DVJ848" s="14"/>
      <c r="DVK848" s="14"/>
      <c r="DVL848" s="14"/>
      <c r="DVM848" s="14"/>
      <c r="DVN848" s="14"/>
      <c r="DVO848" s="14"/>
      <c r="DVP848" s="14"/>
      <c r="DVQ848" s="14"/>
      <c r="DVR848" s="14"/>
      <c r="DVS848" s="14"/>
      <c r="DVT848" s="14"/>
      <c r="DVU848" s="14"/>
      <c r="DVV848" s="14"/>
      <c r="DVW848" s="14"/>
      <c r="DVX848" s="14"/>
      <c r="DVY848" s="14"/>
      <c r="DVZ848" s="14"/>
      <c r="DWA848" s="14"/>
      <c r="DWB848" s="14"/>
      <c r="DWC848" s="14"/>
      <c r="DWD848" s="14"/>
      <c r="DWE848" s="14"/>
      <c r="DWF848" s="14"/>
      <c r="DWG848" s="14"/>
      <c r="DWH848" s="14"/>
      <c r="DWI848" s="14"/>
      <c r="DWJ848" s="14"/>
      <c r="DWK848" s="14"/>
      <c r="DWL848" s="14"/>
      <c r="DWM848" s="14"/>
      <c r="DWN848" s="14"/>
      <c r="DWO848" s="14"/>
      <c r="DWP848" s="14"/>
      <c r="DWQ848" s="14"/>
      <c r="DWR848" s="14"/>
      <c r="DWS848" s="14"/>
      <c r="DWT848" s="14"/>
      <c r="DWU848" s="14"/>
      <c r="DWV848" s="14"/>
      <c r="DWW848" s="14"/>
      <c r="DWX848" s="14"/>
      <c r="DWY848" s="14"/>
      <c r="DWZ848" s="14"/>
      <c r="DXA848" s="14"/>
      <c r="DXB848" s="14"/>
      <c r="DXC848" s="14"/>
      <c r="DXD848" s="14"/>
      <c r="DXE848" s="14"/>
      <c r="DXF848" s="14"/>
      <c r="DXG848" s="14"/>
      <c r="DXH848" s="14"/>
      <c r="DXI848" s="14"/>
      <c r="DXJ848" s="14"/>
      <c r="DXK848" s="14"/>
      <c r="DXL848" s="14"/>
      <c r="DXM848" s="14"/>
      <c r="DXN848" s="14"/>
      <c r="DXO848" s="14"/>
      <c r="DXP848" s="14"/>
      <c r="DXQ848" s="14"/>
      <c r="DXR848" s="14"/>
      <c r="DXS848" s="14"/>
      <c r="DXT848" s="14"/>
      <c r="DXU848" s="14"/>
      <c r="DXV848" s="14"/>
      <c r="DXW848" s="14"/>
      <c r="DXX848" s="14"/>
      <c r="DXY848" s="14"/>
      <c r="DXZ848" s="14"/>
      <c r="DYA848" s="14"/>
      <c r="DYB848" s="14"/>
      <c r="DYC848" s="14"/>
      <c r="DYD848" s="14"/>
      <c r="DYE848" s="14"/>
      <c r="DYF848" s="14"/>
      <c r="DYG848" s="14"/>
      <c r="DYH848" s="14"/>
      <c r="DYI848" s="14"/>
      <c r="DYJ848" s="14"/>
      <c r="DYK848" s="14"/>
      <c r="DYL848" s="14"/>
      <c r="DYM848" s="14"/>
      <c r="DYN848" s="14"/>
      <c r="DYO848" s="14"/>
      <c r="DYP848" s="14"/>
      <c r="DYQ848" s="14"/>
      <c r="DYR848" s="14"/>
      <c r="DYS848" s="14"/>
      <c r="DYT848" s="14"/>
      <c r="DYU848" s="14"/>
      <c r="DYV848" s="14"/>
      <c r="DYW848" s="14"/>
      <c r="DYX848" s="14"/>
      <c r="DYY848" s="14"/>
      <c r="DYZ848" s="14"/>
      <c r="DZA848" s="14"/>
      <c r="DZB848" s="14"/>
      <c r="DZC848" s="14"/>
      <c r="DZD848" s="14"/>
      <c r="DZE848" s="14"/>
      <c r="DZF848" s="14"/>
      <c r="DZG848" s="14"/>
      <c r="DZH848" s="14"/>
      <c r="DZI848" s="14"/>
      <c r="DZJ848" s="14"/>
      <c r="DZK848" s="14"/>
      <c r="DZL848" s="14"/>
      <c r="DZM848" s="14"/>
      <c r="DZN848" s="14"/>
      <c r="DZO848" s="14"/>
      <c r="DZP848" s="14"/>
      <c r="DZQ848" s="14"/>
      <c r="DZR848" s="14"/>
      <c r="DZS848" s="14"/>
      <c r="DZT848" s="14"/>
      <c r="DZU848" s="14"/>
      <c r="DZV848" s="14"/>
      <c r="DZW848" s="14"/>
      <c r="DZX848" s="14"/>
      <c r="DZY848" s="14"/>
      <c r="DZZ848" s="14"/>
      <c r="EAA848" s="14"/>
      <c r="EAB848" s="14"/>
      <c r="EAC848" s="14"/>
      <c r="EAD848" s="14"/>
      <c r="EAE848" s="14"/>
      <c r="EAF848" s="14"/>
      <c r="EAG848" s="14"/>
      <c r="EAH848" s="14"/>
      <c r="EAI848" s="14"/>
      <c r="EAJ848" s="14"/>
      <c r="EAK848" s="14"/>
      <c r="EAL848" s="14"/>
      <c r="EAM848" s="14"/>
      <c r="EAN848" s="14"/>
      <c r="EAO848" s="14"/>
      <c r="EAP848" s="14"/>
      <c r="EAQ848" s="14"/>
      <c r="EAR848" s="14"/>
      <c r="EAS848" s="14"/>
      <c r="EAT848" s="14"/>
      <c r="EAU848" s="14"/>
      <c r="EAV848" s="14"/>
      <c r="EAW848" s="14"/>
      <c r="EAX848" s="14"/>
      <c r="EAY848" s="14"/>
      <c r="EAZ848" s="14"/>
      <c r="EBA848" s="14"/>
      <c r="EBB848" s="14"/>
      <c r="EBC848" s="14"/>
      <c r="EBD848" s="14"/>
      <c r="EBE848" s="14"/>
      <c r="EBF848" s="14"/>
      <c r="EBG848" s="14"/>
      <c r="EBH848" s="14"/>
      <c r="EBI848" s="14"/>
      <c r="EBJ848" s="14"/>
      <c r="EBK848" s="14"/>
      <c r="EBL848" s="14"/>
      <c r="EBM848" s="14"/>
      <c r="EBN848" s="14"/>
      <c r="EBO848" s="14"/>
      <c r="EBP848" s="14"/>
      <c r="EBQ848" s="14"/>
      <c r="EBR848" s="14"/>
      <c r="EBS848" s="14"/>
      <c r="EBT848" s="14"/>
      <c r="EBU848" s="14"/>
      <c r="EBV848" s="14"/>
      <c r="EBW848" s="14"/>
      <c r="EBX848" s="14"/>
      <c r="EBY848" s="14"/>
      <c r="EBZ848" s="14"/>
      <c r="ECA848" s="14"/>
      <c r="ECB848" s="14"/>
      <c r="ECC848" s="14"/>
      <c r="ECD848" s="14"/>
      <c r="ECE848" s="14"/>
      <c r="ECF848" s="14"/>
      <c r="ECG848" s="14"/>
      <c r="ECH848" s="14"/>
      <c r="ECI848" s="14"/>
      <c r="ECJ848" s="14"/>
      <c r="ECK848" s="14"/>
      <c r="ECL848" s="14"/>
      <c r="ECM848" s="14"/>
      <c r="ECN848" s="14"/>
      <c r="ECO848" s="14"/>
      <c r="ECP848" s="14"/>
      <c r="ECQ848" s="14"/>
      <c r="ECR848" s="14"/>
      <c r="ECS848" s="14"/>
      <c r="ECT848" s="14"/>
      <c r="ECU848" s="14"/>
      <c r="ECV848" s="14"/>
      <c r="ECW848" s="14"/>
      <c r="ECX848" s="14"/>
      <c r="ECY848" s="14"/>
      <c r="ECZ848" s="14"/>
      <c r="EDA848" s="14"/>
      <c r="EDB848" s="14"/>
      <c r="EDC848" s="14"/>
      <c r="EDD848" s="14"/>
      <c r="EDE848" s="14"/>
      <c r="EDF848" s="14"/>
      <c r="EDG848" s="14"/>
      <c r="EDH848" s="14"/>
      <c r="EDI848" s="14"/>
      <c r="EDJ848" s="14"/>
      <c r="EDK848" s="14"/>
      <c r="EDL848" s="14"/>
      <c r="EDM848" s="14"/>
      <c r="EDN848" s="14"/>
      <c r="EDO848" s="14"/>
      <c r="EDP848" s="14"/>
      <c r="EDQ848" s="14"/>
      <c r="EDR848" s="14"/>
      <c r="EDS848" s="14"/>
      <c r="EDT848" s="14"/>
      <c r="EDU848" s="14"/>
      <c r="EDV848" s="14"/>
      <c r="EDW848" s="14"/>
      <c r="EDX848" s="14"/>
      <c r="EDY848" s="14"/>
      <c r="EDZ848" s="14"/>
      <c r="EEA848" s="14"/>
      <c r="EEB848" s="14"/>
      <c r="EEC848" s="14"/>
      <c r="EED848" s="14"/>
      <c r="EEE848" s="14"/>
      <c r="EEF848" s="14"/>
      <c r="EEG848" s="14"/>
      <c r="EEH848" s="14"/>
      <c r="EEI848" s="14"/>
      <c r="EEJ848" s="14"/>
      <c r="EEK848" s="14"/>
      <c r="EEL848" s="14"/>
      <c r="EEM848" s="14"/>
      <c r="EEN848" s="14"/>
      <c r="EEO848" s="14"/>
      <c r="EEP848" s="14"/>
      <c r="EEQ848" s="14"/>
      <c r="EER848" s="14"/>
      <c r="EES848" s="14"/>
      <c r="EET848" s="14"/>
      <c r="EEU848" s="14"/>
      <c r="EEV848" s="14"/>
      <c r="EEW848" s="14"/>
      <c r="EEX848" s="14"/>
      <c r="EEY848" s="14"/>
      <c r="EEZ848" s="14"/>
      <c r="EFA848" s="14"/>
      <c r="EFB848" s="14"/>
      <c r="EFC848" s="14"/>
      <c r="EFD848" s="14"/>
      <c r="EFE848" s="14"/>
      <c r="EFF848" s="14"/>
      <c r="EFG848" s="14"/>
      <c r="EFH848" s="14"/>
      <c r="EFI848" s="14"/>
      <c r="EFJ848" s="14"/>
      <c r="EFK848" s="14"/>
      <c r="EFL848" s="14"/>
      <c r="EFM848" s="14"/>
      <c r="EFN848" s="14"/>
      <c r="EFO848" s="14"/>
      <c r="EFP848" s="14"/>
      <c r="EFQ848" s="14"/>
      <c r="EFR848" s="14"/>
      <c r="EFS848" s="14"/>
      <c r="EFT848" s="14"/>
      <c r="EFU848" s="14"/>
      <c r="EFV848" s="14"/>
      <c r="EFW848" s="14"/>
      <c r="EFX848" s="14"/>
      <c r="EFY848" s="14"/>
      <c r="EFZ848" s="14"/>
      <c r="EGA848" s="14"/>
      <c r="EGB848" s="14"/>
      <c r="EGC848" s="14"/>
      <c r="EGD848" s="14"/>
      <c r="EGE848" s="14"/>
      <c r="EGF848" s="14"/>
      <c r="EGG848" s="14"/>
      <c r="EGH848" s="14"/>
      <c r="EGI848" s="14"/>
      <c r="EGJ848" s="14"/>
      <c r="EGK848" s="14"/>
      <c r="EGL848" s="14"/>
      <c r="EGM848" s="14"/>
      <c r="EGN848" s="14"/>
      <c r="EGO848" s="14"/>
      <c r="EGP848" s="14"/>
      <c r="EGQ848" s="14"/>
      <c r="EGR848" s="14"/>
      <c r="EGS848" s="14"/>
      <c r="EGT848" s="14"/>
      <c r="EGU848" s="14"/>
      <c r="EGV848" s="14"/>
      <c r="EGW848" s="14"/>
      <c r="EGX848" s="14"/>
      <c r="EGY848" s="14"/>
      <c r="EGZ848" s="14"/>
      <c r="EHA848" s="14"/>
      <c r="EHB848" s="14"/>
      <c r="EHC848" s="14"/>
      <c r="EHD848" s="14"/>
      <c r="EHE848" s="14"/>
      <c r="EHF848" s="14"/>
      <c r="EHG848" s="14"/>
      <c r="EHH848" s="14"/>
      <c r="EHI848" s="14"/>
      <c r="EHJ848" s="14"/>
      <c r="EHK848" s="14"/>
      <c r="EHL848" s="14"/>
      <c r="EHM848" s="14"/>
      <c r="EHN848" s="14"/>
      <c r="EHO848" s="14"/>
      <c r="EHP848" s="14"/>
      <c r="EHQ848" s="14"/>
      <c r="EHR848" s="14"/>
      <c r="EHS848" s="14"/>
      <c r="EHT848" s="14"/>
      <c r="EHU848" s="14"/>
      <c r="EHV848" s="14"/>
      <c r="EHW848" s="14"/>
      <c r="EHX848" s="14"/>
      <c r="EHY848" s="14"/>
      <c r="EHZ848" s="14"/>
      <c r="EIA848" s="14"/>
      <c r="EIB848" s="14"/>
      <c r="EIC848" s="14"/>
      <c r="EID848" s="14"/>
      <c r="EIE848" s="14"/>
      <c r="EIF848" s="14"/>
      <c r="EIG848" s="14"/>
      <c r="EIH848" s="14"/>
      <c r="EII848" s="14"/>
      <c r="EIJ848" s="14"/>
      <c r="EIK848" s="14"/>
      <c r="EIL848" s="14"/>
      <c r="EIM848" s="14"/>
      <c r="EIN848" s="14"/>
      <c r="EIO848" s="14"/>
      <c r="EIP848" s="14"/>
      <c r="EIQ848" s="14"/>
      <c r="EIR848" s="14"/>
      <c r="EIS848" s="14"/>
      <c r="EIT848" s="14"/>
      <c r="EIU848" s="14"/>
      <c r="EIV848" s="14"/>
      <c r="EIW848" s="14"/>
      <c r="EIX848" s="14"/>
      <c r="EIY848" s="14"/>
      <c r="EIZ848" s="14"/>
      <c r="EJA848" s="14"/>
      <c r="EJB848" s="14"/>
      <c r="EJC848" s="14"/>
      <c r="EJD848" s="14"/>
      <c r="EJE848" s="14"/>
      <c r="EJF848" s="14"/>
      <c r="EJG848" s="14"/>
      <c r="EJH848" s="14"/>
      <c r="EJI848" s="14"/>
      <c r="EJJ848" s="14"/>
      <c r="EJK848" s="14"/>
      <c r="EJL848" s="14"/>
      <c r="EJM848" s="14"/>
      <c r="EJN848" s="14"/>
      <c r="EJO848" s="14"/>
      <c r="EJP848" s="14"/>
      <c r="EJQ848" s="14"/>
      <c r="EJR848" s="14"/>
      <c r="EJS848" s="14"/>
      <c r="EJT848" s="14"/>
      <c r="EJU848" s="14"/>
      <c r="EJV848" s="14"/>
      <c r="EJW848" s="14"/>
      <c r="EJX848" s="14"/>
      <c r="EJY848" s="14"/>
      <c r="EJZ848" s="14"/>
      <c r="EKA848" s="14"/>
      <c r="EKB848" s="14"/>
      <c r="EKC848" s="14"/>
      <c r="EKD848" s="14"/>
      <c r="EKE848" s="14"/>
      <c r="EKF848" s="14"/>
      <c r="EKG848" s="14"/>
      <c r="EKH848" s="14"/>
      <c r="EKI848" s="14"/>
      <c r="EKJ848" s="14"/>
      <c r="EKK848" s="14"/>
      <c r="EKL848" s="14"/>
      <c r="EKM848" s="14"/>
      <c r="EKN848" s="14"/>
      <c r="EKO848" s="14"/>
      <c r="EKP848" s="14"/>
      <c r="EKQ848" s="14"/>
      <c r="EKR848" s="14"/>
      <c r="EKS848" s="14"/>
      <c r="EKT848" s="14"/>
      <c r="EKU848" s="14"/>
      <c r="EKV848" s="14"/>
      <c r="EKW848" s="14"/>
      <c r="EKX848" s="14"/>
      <c r="EKY848" s="14"/>
      <c r="EKZ848" s="14"/>
      <c r="ELA848" s="14"/>
      <c r="ELB848" s="14"/>
      <c r="ELC848" s="14"/>
      <c r="ELD848" s="14"/>
      <c r="ELE848" s="14"/>
      <c r="ELF848" s="14"/>
      <c r="ELG848" s="14"/>
      <c r="ELH848" s="14"/>
      <c r="ELI848" s="14"/>
      <c r="ELJ848" s="14"/>
      <c r="ELK848" s="14"/>
      <c r="ELL848" s="14"/>
      <c r="ELM848" s="14"/>
      <c r="ELN848" s="14"/>
      <c r="ELO848" s="14"/>
      <c r="ELP848" s="14"/>
      <c r="ELQ848" s="14"/>
      <c r="ELR848" s="14"/>
      <c r="ELS848" s="14"/>
      <c r="ELT848" s="14"/>
      <c r="ELU848" s="14"/>
      <c r="ELV848" s="14"/>
      <c r="ELW848" s="14"/>
      <c r="ELX848" s="14"/>
      <c r="ELY848" s="14"/>
      <c r="ELZ848" s="14"/>
      <c r="EMA848" s="14"/>
      <c r="EMB848" s="14"/>
      <c r="EMC848" s="14"/>
      <c r="EMD848" s="14"/>
      <c r="EME848" s="14"/>
      <c r="EMF848" s="14"/>
      <c r="EMG848" s="14"/>
      <c r="EMH848" s="14"/>
      <c r="EMI848" s="14"/>
      <c r="EMJ848" s="14"/>
      <c r="EMK848" s="14"/>
      <c r="EML848" s="14"/>
      <c r="EMM848" s="14"/>
      <c r="EMN848" s="14"/>
      <c r="EMO848" s="14"/>
      <c r="EMP848" s="14"/>
      <c r="EMQ848" s="14"/>
      <c r="EMR848" s="14"/>
      <c r="EMS848" s="14"/>
      <c r="EMT848" s="14"/>
      <c r="EMU848" s="14"/>
      <c r="EMV848" s="14"/>
      <c r="EMW848" s="14"/>
      <c r="EMX848" s="14"/>
      <c r="EMY848" s="14"/>
      <c r="EMZ848" s="14"/>
      <c r="ENA848" s="14"/>
      <c r="ENB848" s="14"/>
      <c r="ENC848" s="14"/>
      <c r="END848" s="14"/>
      <c r="ENE848" s="14"/>
      <c r="ENF848" s="14"/>
      <c r="ENG848" s="14"/>
      <c r="ENH848" s="14"/>
      <c r="ENI848" s="14"/>
      <c r="ENJ848" s="14"/>
      <c r="ENK848" s="14"/>
      <c r="ENL848" s="14"/>
      <c r="ENM848" s="14"/>
      <c r="ENN848" s="14"/>
      <c r="ENO848" s="14"/>
      <c r="ENP848" s="14"/>
      <c r="ENQ848" s="14"/>
      <c r="ENR848" s="14"/>
      <c r="ENS848" s="14"/>
      <c r="ENT848" s="14"/>
      <c r="ENU848" s="14"/>
      <c r="ENV848" s="14"/>
      <c r="ENW848" s="14"/>
      <c r="ENX848" s="14"/>
      <c r="ENY848" s="14"/>
      <c r="ENZ848" s="14"/>
      <c r="EOA848" s="14"/>
      <c r="EOB848" s="14"/>
      <c r="EOC848" s="14"/>
      <c r="EOD848" s="14"/>
      <c r="EOE848" s="14"/>
      <c r="EOF848" s="14"/>
      <c r="EOG848" s="14"/>
      <c r="EOH848" s="14"/>
      <c r="EOI848" s="14"/>
      <c r="EOJ848" s="14"/>
      <c r="EOK848" s="14"/>
      <c r="EOL848" s="14"/>
      <c r="EOM848" s="14"/>
      <c r="EON848" s="14"/>
      <c r="EOO848" s="14"/>
      <c r="EOP848" s="14"/>
      <c r="EOQ848" s="14"/>
      <c r="EOR848" s="14"/>
      <c r="EOS848" s="14"/>
      <c r="EOT848" s="14"/>
      <c r="EOU848" s="14"/>
      <c r="EOV848" s="14"/>
      <c r="EOW848" s="14"/>
      <c r="EOX848" s="14"/>
      <c r="EOY848" s="14"/>
      <c r="EOZ848" s="14"/>
      <c r="EPA848" s="14"/>
      <c r="EPB848" s="14"/>
      <c r="EPC848" s="14"/>
      <c r="EPD848" s="14"/>
      <c r="EPE848" s="14"/>
      <c r="EPF848" s="14"/>
      <c r="EPG848" s="14"/>
      <c r="EPH848" s="14"/>
      <c r="EPI848" s="14"/>
      <c r="EPJ848" s="14"/>
      <c r="EPK848" s="14"/>
      <c r="EPL848" s="14"/>
      <c r="EPM848" s="14"/>
      <c r="EPN848" s="14"/>
      <c r="EPO848" s="14"/>
      <c r="EPP848" s="14"/>
      <c r="EPQ848" s="14"/>
      <c r="EPR848" s="14"/>
      <c r="EPS848" s="14"/>
      <c r="EPT848" s="14"/>
      <c r="EPU848" s="14"/>
      <c r="EPV848" s="14"/>
      <c r="EPW848" s="14"/>
      <c r="EPX848" s="14"/>
      <c r="EPY848" s="14"/>
      <c r="EPZ848" s="14"/>
      <c r="EQA848" s="14"/>
      <c r="EQB848" s="14"/>
      <c r="EQC848" s="14"/>
      <c r="EQD848" s="14"/>
      <c r="EQE848" s="14"/>
      <c r="EQF848" s="14"/>
      <c r="EQG848" s="14"/>
      <c r="EQH848" s="14"/>
      <c r="EQI848" s="14"/>
      <c r="EQJ848" s="14"/>
      <c r="EQK848" s="14"/>
      <c r="EQL848" s="14"/>
      <c r="EQM848" s="14"/>
      <c r="EQN848" s="14"/>
      <c r="EQO848" s="14"/>
      <c r="EQP848" s="14"/>
      <c r="EQQ848" s="14"/>
      <c r="EQR848" s="14"/>
      <c r="EQS848" s="14"/>
      <c r="EQT848" s="14"/>
      <c r="EQU848" s="14"/>
      <c r="EQV848" s="14"/>
      <c r="EQW848" s="14"/>
      <c r="EQX848" s="14"/>
      <c r="EQY848" s="14"/>
      <c r="EQZ848" s="14"/>
      <c r="ERA848" s="14"/>
      <c r="ERB848" s="14"/>
      <c r="ERC848" s="14"/>
      <c r="ERD848" s="14"/>
      <c r="ERE848" s="14"/>
      <c r="ERF848" s="14"/>
      <c r="ERG848" s="14"/>
      <c r="ERH848" s="14"/>
      <c r="ERI848" s="14"/>
      <c r="ERJ848" s="14"/>
      <c r="ERK848" s="14"/>
      <c r="ERL848" s="14"/>
      <c r="ERM848" s="14"/>
      <c r="ERN848" s="14"/>
      <c r="ERO848" s="14"/>
      <c r="ERP848" s="14"/>
      <c r="ERQ848" s="14"/>
      <c r="ERR848" s="14"/>
      <c r="ERS848" s="14"/>
      <c r="ERT848" s="14"/>
      <c r="ERU848" s="14"/>
      <c r="ERV848" s="14"/>
      <c r="ERW848" s="14"/>
      <c r="ERX848" s="14"/>
      <c r="ERY848" s="14"/>
      <c r="ERZ848" s="14"/>
      <c r="ESA848" s="14"/>
      <c r="ESB848" s="14"/>
      <c r="ESC848" s="14"/>
      <c r="ESD848" s="14"/>
      <c r="ESE848" s="14"/>
      <c r="ESF848" s="14"/>
      <c r="ESG848" s="14"/>
      <c r="ESH848" s="14"/>
      <c r="ESI848" s="14"/>
      <c r="ESJ848" s="14"/>
      <c r="ESK848" s="14"/>
      <c r="ESL848" s="14"/>
      <c r="ESM848" s="14"/>
      <c r="ESN848" s="14"/>
      <c r="ESO848" s="14"/>
      <c r="ESP848" s="14"/>
      <c r="ESQ848" s="14"/>
      <c r="ESR848" s="14"/>
      <c r="ESS848" s="14"/>
      <c r="EST848" s="14"/>
      <c r="ESU848" s="14"/>
      <c r="ESV848" s="14"/>
      <c r="ESW848" s="14"/>
      <c r="ESX848" s="14"/>
      <c r="ESY848" s="14"/>
      <c r="ESZ848" s="14"/>
      <c r="ETA848" s="14"/>
      <c r="ETB848" s="14"/>
      <c r="ETC848" s="14"/>
      <c r="ETD848" s="14"/>
      <c r="ETE848" s="14"/>
      <c r="ETF848" s="14"/>
      <c r="ETG848" s="14"/>
      <c r="ETH848" s="14"/>
      <c r="ETI848" s="14"/>
      <c r="ETJ848" s="14"/>
      <c r="ETK848" s="14"/>
      <c r="ETL848" s="14"/>
      <c r="ETM848" s="14"/>
      <c r="ETN848" s="14"/>
      <c r="ETO848" s="14"/>
      <c r="ETP848" s="14"/>
      <c r="ETQ848" s="14"/>
      <c r="ETR848" s="14"/>
      <c r="ETS848" s="14"/>
      <c r="ETT848" s="14"/>
      <c r="ETU848" s="14"/>
      <c r="ETV848" s="14"/>
      <c r="ETW848" s="14"/>
      <c r="ETX848" s="14"/>
      <c r="ETY848" s="14"/>
      <c r="ETZ848" s="14"/>
      <c r="EUA848" s="14"/>
      <c r="EUB848" s="14"/>
      <c r="EUC848" s="14"/>
      <c r="EUD848" s="14"/>
      <c r="EUE848" s="14"/>
      <c r="EUF848" s="14"/>
      <c r="EUG848" s="14"/>
      <c r="EUH848" s="14"/>
      <c r="EUI848" s="14"/>
      <c r="EUJ848" s="14"/>
      <c r="EUK848" s="14"/>
      <c r="EUL848" s="14"/>
      <c r="EUM848" s="14"/>
      <c r="EUN848" s="14"/>
      <c r="EUO848" s="14"/>
      <c r="EUP848" s="14"/>
      <c r="EUQ848" s="14"/>
      <c r="EUR848" s="14"/>
      <c r="EUS848" s="14"/>
      <c r="EUT848" s="14"/>
      <c r="EUU848" s="14"/>
      <c r="EUV848" s="14"/>
      <c r="EUW848" s="14"/>
      <c r="EUX848" s="14"/>
      <c r="EUY848" s="14"/>
      <c r="EUZ848" s="14"/>
      <c r="EVA848" s="14"/>
      <c r="EVB848" s="14"/>
      <c r="EVC848" s="14"/>
      <c r="EVD848" s="14"/>
      <c r="EVE848" s="14"/>
      <c r="EVF848" s="14"/>
      <c r="EVG848" s="14"/>
      <c r="EVH848" s="14"/>
      <c r="EVI848" s="14"/>
      <c r="EVJ848" s="14"/>
      <c r="EVK848" s="14"/>
      <c r="EVL848" s="14"/>
      <c r="EVM848" s="14"/>
      <c r="EVN848" s="14"/>
      <c r="EVO848" s="14"/>
      <c r="EVP848" s="14"/>
      <c r="EVQ848" s="14"/>
      <c r="EVR848" s="14"/>
      <c r="EVS848" s="14"/>
      <c r="EVT848" s="14"/>
      <c r="EVU848" s="14"/>
      <c r="EVV848" s="14"/>
      <c r="EVW848" s="14"/>
      <c r="EVX848" s="14"/>
      <c r="EVY848" s="14"/>
      <c r="EVZ848" s="14"/>
      <c r="EWA848" s="14"/>
      <c r="EWB848" s="14"/>
      <c r="EWC848" s="14"/>
      <c r="EWD848" s="14"/>
      <c r="EWE848" s="14"/>
      <c r="EWF848" s="14"/>
      <c r="EWG848" s="14"/>
      <c r="EWH848" s="14"/>
      <c r="EWI848" s="14"/>
      <c r="EWJ848" s="14"/>
      <c r="EWK848" s="14"/>
      <c r="EWL848" s="14"/>
      <c r="EWM848" s="14"/>
      <c r="EWN848" s="14"/>
      <c r="EWO848" s="14"/>
      <c r="EWP848" s="14"/>
      <c r="EWQ848" s="14"/>
      <c r="EWR848" s="14"/>
      <c r="EWS848" s="14"/>
      <c r="EWT848" s="14"/>
      <c r="EWU848" s="14"/>
      <c r="EWV848" s="14"/>
      <c r="EWW848" s="14"/>
      <c r="EWX848" s="14"/>
      <c r="EWY848" s="14"/>
      <c r="EWZ848" s="14"/>
      <c r="EXA848" s="14"/>
      <c r="EXB848" s="14"/>
      <c r="EXC848" s="14"/>
      <c r="EXD848" s="14"/>
      <c r="EXE848" s="14"/>
      <c r="EXF848" s="14"/>
      <c r="EXG848" s="14"/>
      <c r="EXH848" s="14"/>
      <c r="EXI848" s="14"/>
      <c r="EXJ848" s="14"/>
      <c r="EXK848" s="14"/>
      <c r="EXL848" s="14"/>
      <c r="EXM848" s="14"/>
      <c r="EXN848" s="14"/>
      <c r="EXO848" s="14"/>
      <c r="EXP848" s="14"/>
      <c r="EXQ848" s="14"/>
      <c r="EXR848" s="14"/>
      <c r="EXS848" s="14"/>
      <c r="EXT848" s="14"/>
      <c r="EXU848" s="14"/>
      <c r="EXV848" s="14"/>
      <c r="EXW848" s="14"/>
      <c r="EXX848" s="14"/>
      <c r="EXY848" s="14"/>
      <c r="EXZ848" s="14"/>
      <c r="EYA848" s="14"/>
      <c r="EYB848" s="14"/>
      <c r="EYC848" s="14"/>
      <c r="EYD848" s="14"/>
      <c r="EYE848" s="14"/>
      <c r="EYF848" s="14"/>
      <c r="EYG848" s="14"/>
      <c r="EYH848" s="14"/>
      <c r="EYI848" s="14"/>
      <c r="EYJ848" s="14"/>
      <c r="EYK848" s="14"/>
      <c r="EYL848" s="14"/>
      <c r="EYM848" s="14"/>
      <c r="EYN848" s="14"/>
      <c r="EYO848" s="14"/>
      <c r="EYP848" s="14"/>
      <c r="EYQ848" s="14"/>
      <c r="EYR848" s="14"/>
      <c r="EYS848" s="14"/>
      <c r="EYT848" s="14"/>
      <c r="EYU848" s="14"/>
      <c r="EYV848" s="14"/>
      <c r="EYW848" s="14"/>
      <c r="EYX848" s="14"/>
      <c r="EYY848" s="14"/>
      <c r="EYZ848" s="14"/>
      <c r="EZA848" s="14"/>
      <c r="EZB848" s="14"/>
      <c r="EZC848" s="14"/>
      <c r="EZD848" s="14"/>
      <c r="EZE848" s="14"/>
      <c r="EZF848" s="14"/>
      <c r="EZG848" s="14"/>
      <c r="EZH848" s="14"/>
      <c r="EZI848" s="14"/>
      <c r="EZJ848" s="14"/>
      <c r="EZK848" s="14"/>
      <c r="EZL848" s="14"/>
      <c r="EZM848" s="14"/>
      <c r="EZN848" s="14"/>
      <c r="EZO848" s="14"/>
      <c r="EZP848" s="14"/>
      <c r="EZQ848" s="14"/>
      <c r="EZR848" s="14"/>
      <c r="EZS848" s="14"/>
      <c r="EZT848" s="14"/>
      <c r="EZU848" s="14"/>
      <c r="EZV848" s="14"/>
      <c r="EZW848" s="14"/>
      <c r="EZX848" s="14"/>
      <c r="EZY848" s="14"/>
      <c r="EZZ848" s="14"/>
      <c r="FAA848" s="14"/>
      <c r="FAB848" s="14"/>
      <c r="FAC848" s="14"/>
      <c r="FAD848" s="14"/>
      <c r="FAE848" s="14"/>
      <c r="FAF848" s="14"/>
      <c r="FAG848" s="14"/>
      <c r="FAH848" s="14"/>
      <c r="FAI848" s="14"/>
      <c r="FAJ848" s="14"/>
      <c r="FAK848" s="14"/>
      <c r="FAL848" s="14"/>
      <c r="FAM848" s="14"/>
      <c r="FAN848" s="14"/>
      <c r="FAO848" s="14"/>
      <c r="FAP848" s="14"/>
      <c r="FAQ848" s="14"/>
      <c r="FAR848" s="14"/>
      <c r="FAS848" s="14"/>
      <c r="FAT848" s="14"/>
      <c r="FAU848" s="14"/>
      <c r="FAV848" s="14"/>
      <c r="FAW848" s="14"/>
      <c r="FAX848" s="14"/>
      <c r="FAY848" s="14"/>
      <c r="FAZ848" s="14"/>
      <c r="FBA848" s="14"/>
      <c r="FBB848" s="14"/>
      <c r="FBC848" s="14"/>
      <c r="FBD848" s="14"/>
      <c r="FBE848" s="14"/>
      <c r="FBF848" s="14"/>
      <c r="FBG848" s="14"/>
      <c r="FBH848" s="14"/>
      <c r="FBI848" s="14"/>
      <c r="FBJ848" s="14"/>
      <c r="FBK848" s="14"/>
      <c r="FBL848" s="14"/>
      <c r="FBM848" s="14"/>
      <c r="FBN848" s="14"/>
      <c r="FBO848" s="14"/>
      <c r="FBP848" s="14"/>
      <c r="FBQ848" s="14"/>
      <c r="FBR848" s="14"/>
      <c r="FBS848" s="14"/>
      <c r="FBT848" s="14"/>
      <c r="FBU848" s="14"/>
      <c r="FBV848" s="14"/>
      <c r="FBW848" s="14"/>
      <c r="FBX848" s="14"/>
      <c r="FBY848" s="14"/>
      <c r="FBZ848" s="14"/>
      <c r="FCA848" s="14"/>
      <c r="FCB848" s="14"/>
      <c r="FCC848" s="14"/>
      <c r="FCD848" s="14"/>
      <c r="FCE848" s="14"/>
      <c r="FCF848" s="14"/>
      <c r="FCG848" s="14"/>
      <c r="FCH848" s="14"/>
      <c r="FCI848" s="14"/>
      <c r="FCJ848" s="14"/>
      <c r="FCK848" s="14"/>
      <c r="FCL848" s="14"/>
      <c r="FCM848" s="14"/>
      <c r="FCN848" s="14"/>
      <c r="FCO848" s="14"/>
      <c r="FCP848" s="14"/>
      <c r="FCQ848" s="14"/>
      <c r="FCR848" s="14"/>
      <c r="FCS848" s="14"/>
      <c r="FCT848" s="14"/>
      <c r="FCU848" s="14"/>
      <c r="FCV848" s="14"/>
      <c r="FCW848" s="14"/>
      <c r="FCX848" s="14"/>
      <c r="FCY848" s="14"/>
      <c r="FCZ848" s="14"/>
      <c r="FDA848" s="14"/>
      <c r="FDB848" s="14"/>
      <c r="FDC848" s="14"/>
      <c r="FDD848" s="14"/>
      <c r="FDE848" s="14"/>
      <c r="FDF848" s="14"/>
      <c r="FDG848" s="14"/>
      <c r="FDH848" s="14"/>
      <c r="FDI848" s="14"/>
      <c r="FDJ848" s="14"/>
      <c r="FDK848" s="14"/>
      <c r="FDL848" s="14"/>
      <c r="FDM848" s="14"/>
      <c r="FDN848" s="14"/>
      <c r="FDO848" s="14"/>
      <c r="FDP848" s="14"/>
      <c r="FDQ848" s="14"/>
      <c r="FDR848" s="14"/>
      <c r="FDS848" s="14"/>
      <c r="FDT848" s="14"/>
      <c r="FDU848" s="14"/>
      <c r="FDV848" s="14"/>
      <c r="FDW848" s="14"/>
      <c r="FDX848" s="14"/>
      <c r="FDY848" s="14"/>
      <c r="FDZ848" s="14"/>
      <c r="FEA848" s="14"/>
      <c r="FEB848" s="14"/>
      <c r="FEC848" s="14"/>
      <c r="FED848" s="14"/>
      <c r="FEE848" s="14"/>
      <c r="FEF848" s="14"/>
      <c r="FEG848" s="14"/>
      <c r="FEH848" s="14"/>
      <c r="FEI848" s="14"/>
      <c r="FEJ848" s="14"/>
      <c r="FEK848" s="14"/>
      <c r="FEL848" s="14"/>
      <c r="FEM848" s="14"/>
      <c r="FEN848" s="14"/>
      <c r="FEO848" s="14"/>
      <c r="FEP848" s="14"/>
      <c r="FEQ848" s="14"/>
      <c r="FER848" s="14"/>
      <c r="FES848" s="14"/>
      <c r="FET848" s="14"/>
      <c r="FEU848" s="14"/>
      <c r="FEV848" s="14"/>
      <c r="FEW848" s="14"/>
      <c r="FEX848" s="14"/>
      <c r="FEY848" s="14"/>
      <c r="FEZ848" s="14"/>
      <c r="FFA848" s="14"/>
      <c r="FFB848" s="14"/>
      <c r="FFC848" s="14"/>
      <c r="FFD848" s="14"/>
      <c r="FFE848" s="14"/>
      <c r="FFF848" s="14"/>
      <c r="FFG848" s="14"/>
      <c r="FFH848" s="14"/>
      <c r="FFI848" s="14"/>
      <c r="FFJ848" s="14"/>
      <c r="FFK848" s="14"/>
      <c r="FFL848" s="14"/>
      <c r="FFM848" s="14"/>
      <c r="FFN848" s="14"/>
      <c r="FFO848" s="14"/>
      <c r="FFP848" s="14"/>
      <c r="FFQ848" s="14"/>
      <c r="FFR848" s="14"/>
      <c r="FFS848" s="14"/>
      <c r="FFT848" s="14"/>
      <c r="FFU848" s="14"/>
      <c r="FFV848" s="14"/>
      <c r="FFW848" s="14"/>
      <c r="FFX848" s="14"/>
      <c r="FFY848" s="14"/>
      <c r="FFZ848" s="14"/>
      <c r="FGA848" s="14"/>
      <c r="FGB848" s="14"/>
      <c r="FGC848" s="14"/>
      <c r="FGD848" s="14"/>
      <c r="FGE848" s="14"/>
      <c r="FGF848" s="14"/>
      <c r="FGG848" s="14"/>
      <c r="FGH848" s="14"/>
      <c r="FGI848" s="14"/>
      <c r="FGJ848" s="14"/>
      <c r="FGK848" s="14"/>
      <c r="FGL848" s="14"/>
      <c r="FGM848" s="14"/>
      <c r="FGN848" s="14"/>
      <c r="FGO848" s="14"/>
      <c r="FGP848" s="14"/>
      <c r="FGQ848" s="14"/>
      <c r="FGR848" s="14"/>
      <c r="FGS848" s="14"/>
      <c r="FGT848" s="14"/>
      <c r="FGU848" s="14"/>
      <c r="FGV848" s="14"/>
      <c r="FGW848" s="14"/>
      <c r="FGX848" s="14"/>
      <c r="FGY848" s="14"/>
      <c r="FGZ848" s="14"/>
      <c r="FHA848" s="14"/>
      <c r="FHB848" s="14"/>
      <c r="FHC848" s="14"/>
      <c r="FHD848" s="14"/>
      <c r="FHE848" s="14"/>
      <c r="FHF848" s="14"/>
      <c r="FHG848" s="14"/>
      <c r="FHH848" s="14"/>
      <c r="FHI848" s="14"/>
      <c r="FHJ848" s="14"/>
      <c r="FHK848" s="14"/>
      <c r="FHL848" s="14"/>
      <c r="FHM848" s="14"/>
      <c r="FHN848" s="14"/>
      <c r="FHO848" s="14"/>
      <c r="FHP848" s="14"/>
      <c r="FHQ848" s="14"/>
      <c r="FHR848" s="14"/>
      <c r="FHS848" s="14"/>
      <c r="FHT848" s="14"/>
      <c r="FHU848" s="14"/>
      <c r="FHV848" s="14"/>
      <c r="FHW848" s="14"/>
      <c r="FHX848" s="14"/>
      <c r="FHY848" s="14"/>
      <c r="FHZ848" s="14"/>
      <c r="FIA848" s="14"/>
      <c r="FIB848" s="14"/>
      <c r="FIC848" s="14"/>
      <c r="FID848" s="14"/>
      <c r="FIE848" s="14"/>
      <c r="FIF848" s="14"/>
      <c r="FIG848" s="14"/>
      <c r="FIH848" s="14"/>
      <c r="FII848" s="14"/>
      <c r="FIJ848" s="14"/>
      <c r="FIK848" s="14"/>
      <c r="FIL848" s="14"/>
      <c r="FIM848" s="14"/>
      <c r="FIN848" s="14"/>
      <c r="FIO848" s="14"/>
      <c r="FIP848" s="14"/>
      <c r="FIQ848" s="14"/>
      <c r="FIR848" s="14"/>
      <c r="FIS848" s="14"/>
      <c r="FIT848" s="14"/>
      <c r="FIU848" s="14"/>
      <c r="FIV848" s="14"/>
      <c r="FIW848" s="14"/>
      <c r="FIX848" s="14"/>
      <c r="FIY848" s="14"/>
      <c r="FIZ848" s="14"/>
      <c r="FJA848" s="14"/>
      <c r="FJB848" s="14"/>
      <c r="FJC848" s="14"/>
      <c r="FJD848" s="14"/>
      <c r="FJE848" s="14"/>
      <c r="FJF848" s="14"/>
      <c r="FJG848" s="14"/>
      <c r="FJH848" s="14"/>
      <c r="FJI848" s="14"/>
      <c r="FJJ848" s="14"/>
      <c r="FJK848" s="14"/>
      <c r="FJL848" s="14"/>
      <c r="FJM848" s="14"/>
      <c r="FJN848" s="14"/>
      <c r="FJO848" s="14"/>
      <c r="FJP848" s="14"/>
      <c r="FJQ848" s="14"/>
      <c r="FJR848" s="14"/>
      <c r="FJS848" s="14"/>
      <c r="FJT848" s="14"/>
      <c r="FJU848" s="14"/>
      <c r="FJV848" s="14"/>
      <c r="FJW848" s="14"/>
      <c r="FJX848" s="14"/>
      <c r="FJY848" s="14"/>
      <c r="FJZ848" s="14"/>
      <c r="FKA848" s="14"/>
      <c r="FKB848" s="14"/>
      <c r="FKC848" s="14"/>
      <c r="FKD848" s="14"/>
      <c r="FKE848" s="14"/>
      <c r="FKF848" s="14"/>
      <c r="FKG848" s="14"/>
      <c r="FKH848" s="14"/>
      <c r="FKI848" s="14"/>
      <c r="FKJ848" s="14"/>
      <c r="FKK848" s="14"/>
      <c r="FKL848" s="14"/>
      <c r="FKM848" s="14"/>
      <c r="FKN848" s="14"/>
      <c r="FKO848" s="14"/>
      <c r="FKP848" s="14"/>
      <c r="FKQ848" s="14"/>
      <c r="FKR848" s="14"/>
      <c r="FKS848" s="14"/>
      <c r="FKT848" s="14"/>
      <c r="FKU848" s="14"/>
      <c r="FKV848" s="14"/>
      <c r="FKW848" s="14"/>
      <c r="FKX848" s="14"/>
      <c r="FKY848" s="14"/>
      <c r="FKZ848" s="14"/>
      <c r="FLA848" s="14"/>
      <c r="FLB848" s="14"/>
      <c r="FLC848" s="14"/>
      <c r="FLD848" s="14"/>
      <c r="FLE848" s="14"/>
      <c r="FLF848" s="14"/>
      <c r="FLG848" s="14"/>
      <c r="FLH848" s="14"/>
      <c r="FLI848" s="14"/>
      <c r="FLJ848" s="14"/>
      <c r="FLK848" s="14"/>
      <c r="FLL848" s="14"/>
      <c r="FLM848" s="14"/>
      <c r="FLN848" s="14"/>
      <c r="FLO848" s="14"/>
      <c r="FLP848" s="14"/>
      <c r="FLQ848" s="14"/>
      <c r="FLR848" s="14"/>
      <c r="FLS848" s="14"/>
      <c r="FLT848" s="14"/>
      <c r="FLU848" s="14"/>
      <c r="FLV848" s="14"/>
      <c r="FLW848" s="14"/>
      <c r="FLX848" s="14"/>
      <c r="FLY848" s="14"/>
      <c r="FLZ848" s="14"/>
      <c r="FMA848" s="14"/>
      <c r="FMB848" s="14"/>
      <c r="FMC848" s="14"/>
      <c r="FMD848" s="14"/>
      <c r="FME848" s="14"/>
      <c r="FMF848" s="14"/>
      <c r="FMG848" s="14"/>
      <c r="FMH848" s="14"/>
      <c r="FMI848" s="14"/>
      <c r="FMJ848" s="14"/>
      <c r="FMK848" s="14"/>
      <c r="FML848" s="14"/>
      <c r="FMM848" s="14"/>
      <c r="FMN848" s="14"/>
      <c r="FMO848" s="14"/>
      <c r="FMP848" s="14"/>
      <c r="FMQ848" s="14"/>
      <c r="FMR848" s="14"/>
      <c r="FMS848" s="14"/>
      <c r="FMT848" s="14"/>
      <c r="FMU848" s="14"/>
      <c r="FMV848" s="14"/>
      <c r="FMW848" s="14"/>
      <c r="FMX848" s="14"/>
      <c r="FMY848" s="14"/>
      <c r="FMZ848" s="14"/>
      <c r="FNA848" s="14"/>
      <c r="FNB848" s="14"/>
      <c r="FNC848" s="14"/>
      <c r="FND848" s="14"/>
      <c r="FNE848" s="14"/>
      <c r="FNF848" s="14"/>
      <c r="FNG848" s="14"/>
      <c r="FNH848" s="14"/>
      <c r="FNI848" s="14"/>
      <c r="FNJ848" s="14"/>
      <c r="FNK848" s="14"/>
      <c r="FNL848" s="14"/>
      <c r="FNM848" s="14"/>
      <c r="FNN848" s="14"/>
      <c r="FNO848" s="14"/>
      <c r="FNP848" s="14"/>
      <c r="FNQ848" s="14"/>
      <c r="FNR848" s="14"/>
      <c r="FNS848" s="14"/>
      <c r="FNT848" s="14"/>
      <c r="FNU848" s="14"/>
      <c r="FNV848" s="14"/>
      <c r="FNW848" s="14"/>
      <c r="FNX848" s="14"/>
      <c r="FNY848" s="14"/>
      <c r="FNZ848" s="14"/>
      <c r="FOA848" s="14"/>
      <c r="FOB848" s="14"/>
      <c r="FOC848" s="14"/>
      <c r="FOD848" s="14"/>
      <c r="FOE848" s="14"/>
      <c r="FOF848" s="14"/>
      <c r="FOG848" s="14"/>
      <c r="FOH848" s="14"/>
      <c r="FOI848" s="14"/>
      <c r="FOJ848" s="14"/>
      <c r="FOK848" s="14"/>
      <c r="FOL848" s="14"/>
      <c r="FOM848" s="14"/>
      <c r="FON848" s="14"/>
      <c r="FOO848" s="14"/>
      <c r="FOP848" s="14"/>
      <c r="FOQ848" s="14"/>
      <c r="FOR848" s="14"/>
      <c r="FOS848" s="14"/>
      <c r="FOT848" s="14"/>
      <c r="FOU848" s="14"/>
      <c r="FOV848" s="14"/>
      <c r="FOW848" s="14"/>
      <c r="FOX848" s="14"/>
      <c r="FOY848" s="14"/>
      <c r="FOZ848" s="14"/>
      <c r="FPA848" s="14"/>
      <c r="FPB848" s="14"/>
      <c r="FPC848" s="14"/>
      <c r="FPD848" s="14"/>
      <c r="FPE848" s="14"/>
      <c r="FPF848" s="14"/>
      <c r="FPG848" s="14"/>
      <c r="FPH848" s="14"/>
      <c r="FPI848" s="14"/>
      <c r="FPJ848" s="14"/>
      <c r="FPK848" s="14"/>
      <c r="FPL848" s="14"/>
      <c r="FPM848" s="14"/>
      <c r="FPN848" s="14"/>
      <c r="FPO848" s="14"/>
      <c r="FPP848" s="14"/>
      <c r="FPQ848" s="14"/>
      <c r="FPR848" s="14"/>
      <c r="FPS848" s="14"/>
      <c r="FPT848" s="14"/>
      <c r="FPU848" s="14"/>
      <c r="FPV848" s="14"/>
      <c r="FPW848" s="14"/>
      <c r="FPX848" s="14"/>
      <c r="FPY848" s="14"/>
      <c r="FPZ848" s="14"/>
      <c r="FQA848" s="14"/>
      <c r="FQB848" s="14"/>
      <c r="FQC848" s="14"/>
      <c r="FQD848" s="14"/>
      <c r="FQE848" s="14"/>
      <c r="FQF848" s="14"/>
      <c r="FQG848" s="14"/>
      <c r="FQH848" s="14"/>
      <c r="FQI848" s="14"/>
      <c r="FQJ848" s="14"/>
      <c r="FQK848" s="14"/>
      <c r="FQL848" s="14"/>
      <c r="FQM848" s="14"/>
      <c r="FQN848" s="14"/>
      <c r="FQO848" s="14"/>
      <c r="FQP848" s="14"/>
      <c r="FQQ848" s="14"/>
      <c r="FQR848" s="14"/>
      <c r="FQS848" s="14"/>
      <c r="FQT848" s="14"/>
      <c r="FQU848" s="14"/>
      <c r="FQV848" s="14"/>
      <c r="FQW848" s="14"/>
      <c r="FQX848" s="14"/>
      <c r="FQY848" s="14"/>
      <c r="FQZ848" s="14"/>
      <c r="FRA848" s="14"/>
      <c r="FRB848" s="14"/>
      <c r="FRC848" s="14"/>
      <c r="FRD848" s="14"/>
      <c r="FRE848" s="14"/>
      <c r="FRF848" s="14"/>
      <c r="FRG848" s="14"/>
      <c r="FRH848" s="14"/>
      <c r="FRI848" s="14"/>
      <c r="FRJ848" s="14"/>
      <c r="FRK848" s="14"/>
      <c r="FRL848" s="14"/>
      <c r="FRM848" s="14"/>
      <c r="FRN848" s="14"/>
      <c r="FRO848" s="14"/>
      <c r="FRP848" s="14"/>
      <c r="FRQ848" s="14"/>
      <c r="FRR848" s="14"/>
      <c r="FRS848" s="14"/>
      <c r="FRT848" s="14"/>
      <c r="FRU848" s="14"/>
      <c r="FRV848" s="14"/>
      <c r="FRW848" s="14"/>
      <c r="FRX848" s="14"/>
      <c r="FRY848" s="14"/>
      <c r="FRZ848" s="14"/>
      <c r="FSA848" s="14"/>
      <c r="FSB848" s="14"/>
      <c r="FSC848" s="14"/>
      <c r="FSD848" s="14"/>
      <c r="FSE848" s="14"/>
      <c r="FSF848" s="14"/>
      <c r="FSG848" s="14"/>
      <c r="FSH848" s="14"/>
      <c r="FSI848" s="14"/>
      <c r="FSJ848" s="14"/>
      <c r="FSK848" s="14"/>
      <c r="FSL848" s="14"/>
      <c r="FSM848" s="14"/>
      <c r="FSN848" s="14"/>
      <c r="FSO848" s="14"/>
      <c r="FSP848" s="14"/>
      <c r="FSQ848" s="14"/>
      <c r="FSR848" s="14"/>
      <c r="FSS848" s="14"/>
      <c r="FST848" s="14"/>
      <c r="FSU848" s="14"/>
      <c r="FSV848" s="14"/>
      <c r="FSW848" s="14"/>
      <c r="FSX848" s="14"/>
      <c r="FSY848" s="14"/>
      <c r="FSZ848" s="14"/>
      <c r="FTA848" s="14"/>
      <c r="FTB848" s="14"/>
      <c r="FTC848" s="14"/>
      <c r="FTD848" s="14"/>
      <c r="FTE848" s="14"/>
      <c r="FTF848" s="14"/>
      <c r="FTG848" s="14"/>
      <c r="FTH848" s="14"/>
      <c r="FTI848" s="14"/>
      <c r="FTJ848" s="14"/>
      <c r="FTK848" s="14"/>
      <c r="FTL848" s="14"/>
      <c r="FTM848" s="14"/>
      <c r="FTN848" s="14"/>
      <c r="FTO848" s="14"/>
      <c r="FTP848" s="14"/>
      <c r="FTQ848" s="14"/>
      <c r="FTR848" s="14"/>
      <c r="FTS848" s="14"/>
      <c r="FTT848" s="14"/>
      <c r="FTU848" s="14"/>
      <c r="FTV848" s="14"/>
      <c r="FTW848" s="14"/>
      <c r="FTX848" s="14"/>
      <c r="FTY848" s="14"/>
      <c r="FTZ848" s="14"/>
      <c r="FUA848" s="14"/>
      <c r="FUB848" s="14"/>
      <c r="FUC848" s="14"/>
      <c r="FUD848" s="14"/>
      <c r="FUE848" s="14"/>
      <c r="FUF848" s="14"/>
      <c r="FUG848" s="14"/>
      <c r="FUH848" s="14"/>
      <c r="FUI848" s="14"/>
      <c r="FUJ848" s="14"/>
      <c r="FUK848" s="14"/>
      <c r="FUL848" s="14"/>
      <c r="FUM848" s="14"/>
      <c r="FUN848" s="14"/>
      <c r="FUO848" s="14"/>
      <c r="FUP848" s="14"/>
      <c r="FUQ848" s="14"/>
      <c r="FUR848" s="14"/>
      <c r="FUS848" s="14"/>
      <c r="FUT848" s="14"/>
      <c r="FUU848" s="14"/>
      <c r="FUV848" s="14"/>
      <c r="FUW848" s="14"/>
      <c r="FUX848" s="14"/>
      <c r="FUY848" s="14"/>
      <c r="FUZ848" s="14"/>
      <c r="FVA848" s="14"/>
      <c r="FVB848" s="14"/>
      <c r="FVC848" s="14"/>
      <c r="FVD848" s="14"/>
      <c r="FVE848" s="14"/>
      <c r="FVF848" s="14"/>
      <c r="FVG848" s="14"/>
      <c r="FVH848" s="14"/>
      <c r="FVI848" s="14"/>
      <c r="FVJ848" s="14"/>
      <c r="FVK848" s="14"/>
      <c r="FVL848" s="14"/>
      <c r="FVM848" s="14"/>
      <c r="FVN848" s="14"/>
      <c r="FVO848" s="14"/>
      <c r="FVP848" s="14"/>
      <c r="FVQ848" s="14"/>
      <c r="FVR848" s="14"/>
      <c r="FVS848" s="14"/>
      <c r="FVT848" s="14"/>
      <c r="FVU848" s="14"/>
      <c r="FVV848" s="14"/>
      <c r="FVW848" s="14"/>
      <c r="FVX848" s="14"/>
      <c r="FVY848" s="14"/>
      <c r="FVZ848" s="14"/>
      <c r="FWA848" s="14"/>
      <c r="FWB848" s="14"/>
      <c r="FWC848" s="14"/>
      <c r="FWD848" s="14"/>
      <c r="FWE848" s="14"/>
      <c r="FWF848" s="14"/>
      <c r="FWG848" s="14"/>
      <c r="FWH848" s="14"/>
      <c r="FWI848" s="14"/>
      <c r="FWJ848" s="14"/>
      <c r="FWK848" s="14"/>
      <c r="FWL848" s="14"/>
      <c r="FWM848" s="14"/>
      <c r="FWN848" s="14"/>
      <c r="FWO848" s="14"/>
      <c r="FWP848" s="14"/>
      <c r="FWQ848" s="14"/>
      <c r="FWR848" s="14"/>
      <c r="FWS848" s="14"/>
      <c r="FWT848" s="14"/>
      <c r="FWU848" s="14"/>
      <c r="FWV848" s="14"/>
      <c r="FWW848" s="14"/>
      <c r="FWX848" s="14"/>
      <c r="FWY848" s="14"/>
      <c r="FWZ848" s="14"/>
      <c r="FXA848" s="14"/>
      <c r="FXB848" s="14"/>
      <c r="FXC848" s="14"/>
      <c r="FXD848" s="14"/>
      <c r="FXE848" s="14"/>
      <c r="FXF848" s="14"/>
      <c r="FXG848" s="14"/>
      <c r="FXH848" s="14"/>
      <c r="FXI848" s="14"/>
      <c r="FXJ848" s="14"/>
      <c r="FXK848" s="14"/>
      <c r="FXL848" s="14"/>
      <c r="FXM848" s="14"/>
      <c r="FXN848" s="14"/>
      <c r="FXO848" s="14"/>
      <c r="FXP848" s="14"/>
      <c r="FXQ848" s="14"/>
      <c r="FXR848" s="14"/>
      <c r="FXS848" s="14"/>
      <c r="FXT848" s="14"/>
      <c r="FXU848" s="14"/>
      <c r="FXV848" s="14"/>
      <c r="FXW848" s="14"/>
      <c r="FXX848" s="14"/>
      <c r="FXY848" s="14"/>
      <c r="FXZ848" s="14"/>
      <c r="FYA848" s="14"/>
      <c r="FYB848" s="14"/>
      <c r="FYC848" s="14"/>
      <c r="FYD848" s="14"/>
      <c r="FYE848" s="14"/>
      <c r="FYF848" s="14"/>
      <c r="FYG848" s="14"/>
      <c r="FYH848" s="14"/>
      <c r="FYI848" s="14"/>
      <c r="FYJ848" s="14"/>
      <c r="FYK848" s="14"/>
      <c r="FYL848" s="14"/>
      <c r="FYM848" s="14"/>
      <c r="FYN848" s="14"/>
      <c r="FYO848" s="14"/>
      <c r="FYP848" s="14"/>
      <c r="FYQ848" s="14"/>
      <c r="FYR848" s="14"/>
      <c r="FYS848" s="14"/>
      <c r="FYT848" s="14"/>
      <c r="FYU848" s="14"/>
      <c r="FYV848" s="14"/>
      <c r="FYW848" s="14"/>
      <c r="FYX848" s="14"/>
      <c r="FYY848" s="14"/>
      <c r="FYZ848" s="14"/>
      <c r="FZA848" s="14"/>
      <c r="FZB848" s="14"/>
      <c r="FZC848" s="14"/>
      <c r="FZD848" s="14"/>
      <c r="FZE848" s="14"/>
      <c r="FZF848" s="14"/>
      <c r="FZG848" s="14"/>
      <c r="FZH848" s="14"/>
      <c r="FZI848" s="14"/>
      <c r="FZJ848" s="14"/>
      <c r="FZK848" s="14"/>
      <c r="FZL848" s="14"/>
      <c r="FZM848" s="14"/>
      <c r="FZN848" s="14"/>
      <c r="FZO848" s="14"/>
      <c r="FZP848" s="14"/>
      <c r="FZQ848" s="14"/>
      <c r="FZR848" s="14"/>
      <c r="FZS848" s="14"/>
      <c r="FZT848" s="14"/>
      <c r="FZU848" s="14"/>
      <c r="FZV848" s="14"/>
      <c r="FZW848" s="14"/>
      <c r="FZX848" s="14"/>
      <c r="FZY848" s="14"/>
      <c r="FZZ848" s="14"/>
      <c r="GAA848" s="14"/>
      <c r="GAB848" s="14"/>
      <c r="GAC848" s="14"/>
      <c r="GAD848" s="14"/>
      <c r="GAE848" s="14"/>
      <c r="GAF848" s="14"/>
      <c r="GAG848" s="14"/>
      <c r="GAH848" s="14"/>
      <c r="GAI848" s="14"/>
      <c r="GAJ848" s="14"/>
      <c r="GAK848" s="14"/>
      <c r="GAL848" s="14"/>
      <c r="GAM848" s="14"/>
      <c r="GAN848" s="14"/>
      <c r="GAO848" s="14"/>
      <c r="GAP848" s="14"/>
      <c r="GAQ848" s="14"/>
      <c r="GAR848" s="14"/>
      <c r="GAS848" s="14"/>
      <c r="GAT848" s="14"/>
      <c r="GAU848" s="14"/>
      <c r="GAV848" s="14"/>
      <c r="GAW848" s="14"/>
      <c r="GAX848" s="14"/>
      <c r="GAY848" s="14"/>
      <c r="GAZ848" s="14"/>
      <c r="GBA848" s="14"/>
      <c r="GBB848" s="14"/>
      <c r="GBC848" s="14"/>
      <c r="GBD848" s="14"/>
      <c r="GBE848" s="14"/>
      <c r="GBF848" s="14"/>
      <c r="GBG848" s="14"/>
      <c r="GBH848" s="14"/>
      <c r="GBI848" s="14"/>
      <c r="GBJ848" s="14"/>
      <c r="GBK848" s="14"/>
      <c r="GBL848" s="14"/>
      <c r="GBM848" s="14"/>
      <c r="GBN848" s="14"/>
      <c r="GBO848" s="14"/>
      <c r="GBP848" s="14"/>
      <c r="GBQ848" s="14"/>
      <c r="GBR848" s="14"/>
      <c r="GBS848" s="14"/>
      <c r="GBT848" s="14"/>
      <c r="GBU848" s="14"/>
      <c r="GBV848" s="14"/>
      <c r="GBW848" s="14"/>
      <c r="GBX848" s="14"/>
      <c r="GBY848" s="14"/>
      <c r="GBZ848" s="14"/>
      <c r="GCA848" s="14"/>
      <c r="GCB848" s="14"/>
      <c r="GCC848" s="14"/>
      <c r="GCD848" s="14"/>
      <c r="GCE848" s="14"/>
      <c r="GCF848" s="14"/>
      <c r="GCG848" s="14"/>
      <c r="GCH848" s="14"/>
      <c r="GCI848" s="14"/>
      <c r="GCJ848" s="14"/>
      <c r="GCK848" s="14"/>
      <c r="GCL848" s="14"/>
      <c r="GCM848" s="14"/>
      <c r="GCN848" s="14"/>
      <c r="GCO848" s="14"/>
      <c r="GCP848" s="14"/>
      <c r="GCQ848" s="14"/>
      <c r="GCR848" s="14"/>
      <c r="GCS848" s="14"/>
      <c r="GCT848" s="14"/>
      <c r="GCU848" s="14"/>
      <c r="GCV848" s="14"/>
      <c r="GCW848" s="14"/>
      <c r="GCX848" s="14"/>
      <c r="GCY848" s="14"/>
      <c r="GCZ848" s="14"/>
      <c r="GDA848" s="14"/>
      <c r="GDB848" s="14"/>
      <c r="GDC848" s="14"/>
      <c r="GDD848" s="14"/>
      <c r="GDE848" s="14"/>
      <c r="GDF848" s="14"/>
      <c r="GDG848" s="14"/>
      <c r="GDH848" s="14"/>
      <c r="GDI848" s="14"/>
      <c r="GDJ848" s="14"/>
      <c r="GDK848" s="14"/>
      <c r="GDL848" s="14"/>
      <c r="GDM848" s="14"/>
      <c r="GDN848" s="14"/>
      <c r="GDO848" s="14"/>
      <c r="GDP848" s="14"/>
      <c r="GDQ848" s="14"/>
      <c r="GDR848" s="14"/>
      <c r="GDS848" s="14"/>
      <c r="GDT848" s="14"/>
      <c r="GDU848" s="14"/>
      <c r="GDV848" s="14"/>
      <c r="GDW848" s="14"/>
      <c r="GDX848" s="14"/>
      <c r="GDY848" s="14"/>
      <c r="GDZ848" s="14"/>
      <c r="GEA848" s="14"/>
      <c r="GEB848" s="14"/>
      <c r="GEC848" s="14"/>
      <c r="GED848" s="14"/>
      <c r="GEE848" s="14"/>
      <c r="GEF848" s="14"/>
      <c r="GEG848" s="14"/>
      <c r="GEH848" s="14"/>
      <c r="GEI848" s="14"/>
      <c r="GEJ848" s="14"/>
      <c r="GEK848" s="14"/>
      <c r="GEL848" s="14"/>
      <c r="GEM848" s="14"/>
      <c r="GEN848" s="14"/>
      <c r="GEO848" s="14"/>
      <c r="GEP848" s="14"/>
      <c r="GEQ848" s="14"/>
      <c r="GER848" s="14"/>
      <c r="GES848" s="14"/>
      <c r="GET848" s="14"/>
      <c r="GEU848" s="14"/>
      <c r="GEV848" s="14"/>
      <c r="GEW848" s="14"/>
      <c r="GEX848" s="14"/>
      <c r="GEY848" s="14"/>
      <c r="GEZ848" s="14"/>
      <c r="GFA848" s="14"/>
      <c r="GFB848" s="14"/>
      <c r="GFC848" s="14"/>
      <c r="GFD848" s="14"/>
      <c r="GFE848" s="14"/>
      <c r="GFF848" s="14"/>
      <c r="GFG848" s="14"/>
      <c r="GFH848" s="14"/>
      <c r="GFI848" s="14"/>
      <c r="GFJ848" s="14"/>
      <c r="GFK848" s="14"/>
      <c r="GFL848" s="14"/>
      <c r="GFM848" s="14"/>
      <c r="GFN848" s="14"/>
      <c r="GFO848" s="14"/>
      <c r="GFP848" s="14"/>
      <c r="GFQ848" s="14"/>
      <c r="GFR848" s="14"/>
      <c r="GFS848" s="14"/>
      <c r="GFT848" s="14"/>
      <c r="GFU848" s="14"/>
      <c r="GFV848" s="14"/>
      <c r="GFW848" s="14"/>
      <c r="GFX848" s="14"/>
      <c r="GFY848" s="14"/>
      <c r="GFZ848" s="14"/>
      <c r="GGA848" s="14"/>
      <c r="GGB848" s="14"/>
      <c r="GGC848" s="14"/>
      <c r="GGD848" s="14"/>
      <c r="GGE848" s="14"/>
      <c r="GGF848" s="14"/>
      <c r="GGG848" s="14"/>
      <c r="GGH848" s="14"/>
      <c r="GGI848" s="14"/>
      <c r="GGJ848" s="14"/>
      <c r="GGK848" s="14"/>
      <c r="GGL848" s="14"/>
      <c r="GGM848" s="14"/>
      <c r="GGN848" s="14"/>
      <c r="GGO848" s="14"/>
      <c r="GGP848" s="14"/>
      <c r="GGQ848" s="14"/>
      <c r="GGR848" s="14"/>
      <c r="GGS848" s="14"/>
      <c r="GGT848" s="14"/>
      <c r="GGU848" s="14"/>
      <c r="GGV848" s="14"/>
      <c r="GGW848" s="14"/>
      <c r="GGX848" s="14"/>
      <c r="GGY848" s="14"/>
      <c r="GGZ848" s="14"/>
      <c r="GHA848" s="14"/>
      <c r="GHB848" s="14"/>
      <c r="GHC848" s="14"/>
      <c r="GHD848" s="14"/>
      <c r="GHE848" s="14"/>
      <c r="GHF848" s="14"/>
      <c r="GHG848" s="14"/>
      <c r="GHH848" s="14"/>
      <c r="GHI848" s="14"/>
      <c r="GHJ848" s="14"/>
      <c r="GHK848" s="14"/>
      <c r="GHL848" s="14"/>
      <c r="GHM848" s="14"/>
      <c r="GHN848" s="14"/>
      <c r="GHO848" s="14"/>
      <c r="GHP848" s="14"/>
      <c r="GHQ848" s="14"/>
      <c r="GHR848" s="14"/>
      <c r="GHS848" s="14"/>
      <c r="GHT848" s="14"/>
      <c r="GHU848" s="14"/>
      <c r="GHV848" s="14"/>
      <c r="GHW848" s="14"/>
      <c r="GHX848" s="14"/>
      <c r="GHY848" s="14"/>
      <c r="GHZ848" s="14"/>
      <c r="GIA848" s="14"/>
      <c r="GIB848" s="14"/>
      <c r="GIC848" s="14"/>
      <c r="GID848" s="14"/>
      <c r="GIE848" s="14"/>
      <c r="GIF848" s="14"/>
      <c r="GIG848" s="14"/>
      <c r="GIH848" s="14"/>
      <c r="GII848" s="14"/>
      <c r="GIJ848" s="14"/>
      <c r="GIK848" s="14"/>
      <c r="GIL848" s="14"/>
      <c r="GIM848" s="14"/>
      <c r="GIN848" s="14"/>
      <c r="GIO848" s="14"/>
      <c r="GIP848" s="14"/>
      <c r="GIQ848" s="14"/>
      <c r="GIR848" s="14"/>
      <c r="GIS848" s="14"/>
      <c r="GIT848" s="14"/>
      <c r="GIU848" s="14"/>
      <c r="GIV848" s="14"/>
      <c r="GIW848" s="14"/>
      <c r="GIX848" s="14"/>
      <c r="GIY848" s="14"/>
      <c r="GIZ848" s="14"/>
      <c r="GJA848" s="14"/>
      <c r="GJB848" s="14"/>
      <c r="GJC848" s="14"/>
      <c r="GJD848" s="14"/>
      <c r="GJE848" s="14"/>
      <c r="GJF848" s="14"/>
      <c r="GJG848" s="14"/>
      <c r="GJH848" s="14"/>
      <c r="GJI848" s="14"/>
      <c r="GJJ848" s="14"/>
      <c r="GJK848" s="14"/>
      <c r="GJL848" s="14"/>
      <c r="GJM848" s="14"/>
      <c r="GJN848" s="14"/>
      <c r="GJO848" s="14"/>
      <c r="GJP848" s="14"/>
      <c r="GJQ848" s="14"/>
      <c r="GJR848" s="14"/>
      <c r="GJS848" s="14"/>
      <c r="GJT848" s="14"/>
      <c r="GJU848" s="14"/>
      <c r="GJV848" s="14"/>
      <c r="GJW848" s="14"/>
      <c r="GJX848" s="14"/>
      <c r="GJY848" s="14"/>
      <c r="GJZ848" s="14"/>
      <c r="GKA848" s="14"/>
      <c r="GKB848" s="14"/>
      <c r="GKC848" s="14"/>
      <c r="GKD848" s="14"/>
      <c r="GKE848" s="14"/>
      <c r="GKF848" s="14"/>
      <c r="GKG848" s="14"/>
      <c r="GKH848" s="14"/>
      <c r="GKI848" s="14"/>
      <c r="GKJ848" s="14"/>
      <c r="GKK848" s="14"/>
      <c r="GKL848" s="14"/>
      <c r="GKM848" s="14"/>
      <c r="GKN848" s="14"/>
      <c r="GKO848" s="14"/>
      <c r="GKP848" s="14"/>
      <c r="GKQ848" s="14"/>
      <c r="GKR848" s="14"/>
      <c r="GKS848" s="14"/>
      <c r="GKT848" s="14"/>
      <c r="GKU848" s="14"/>
      <c r="GKV848" s="14"/>
      <c r="GKW848" s="14"/>
      <c r="GKX848" s="14"/>
      <c r="GKY848" s="14"/>
      <c r="GKZ848" s="14"/>
      <c r="GLA848" s="14"/>
      <c r="GLB848" s="14"/>
      <c r="GLC848" s="14"/>
      <c r="GLD848" s="14"/>
      <c r="GLE848" s="14"/>
      <c r="GLF848" s="14"/>
      <c r="GLG848" s="14"/>
      <c r="GLH848" s="14"/>
      <c r="GLI848" s="14"/>
      <c r="GLJ848" s="14"/>
      <c r="GLK848" s="14"/>
      <c r="GLL848" s="14"/>
      <c r="GLM848" s="14"/>
      <c r="GLN848" s="14"/>
      <c r="GLO848" s="14"/>
      <c r="GLP848" s="14"/>
      <c r="GLQ848" s="14"/>
      <c r="GLR848" s="14"/>
      <c r="GLS848" s="14"/>
      <c r="GLT848" s="14"/>
      <c r="GLU848" s="14"/>
      <c r="GLV848" s="14"/>
      <c r="GLW848" s="14"/>
      <c r="GLX848" s="14"/>
      <c r="GLY848" s="14"/>
      <c r="GLZ848" s="14"/>
      <c r="GMA848" s="14"/>
      <c r="GMB848" s="14"/>
      <c r="GMC848" s="14"/>
      <c r="GMD848" s="14"/>
      <c r="GME848" s="14"/>
      <c r="GMF848" s="14"/>
      <c r="GMG848" s="14"/>
      <c r="GMH848" s="14"/>
      <c r="GMI848" s="14"/>
      <c r="GMJ848" s="14"/>
      <c r="GMK848" s="14"/>
      <c r="GML848" s="14"/>
      <c r="GMM848" s="14"/>
      <c r="GMN848" s="14"/>
      <c r="GMO848" s="14"/>
      <c r="GMP848" s="14"/>
      <c r="GMQ848" s="14"/>
      <c r="GMR848" s="14"/>
      <c r="GMS848" s="14"/>
      <c r="GMT848" s="14"/>
      <c r="GMU848" s="14"/>
      <c r="GMV848" s="14"/>
      <c r="GMW848" s="14"/>
      <c r="GMX848" s="14"/>
      <c r="GMY848" s="14"/>
      <c r="GMZ848" s="14"/>
      <c r="GNA848" s="14"/>
      <c r="GNB848" s="14"/>
      <c r="GNC848" s="14"/>
      <c r="GND848" s="14"/>
      <c r="GNE848" s="14"/>
      <c r="GNF848" s="14"/>
      <c r="GNG848" s="14"/>
      <c r="GNH848" s="14"/>
      <c r="GNI848" s="14"/>
      <c r="GNJ848" s="14"/>
      <c r="GNK848" s="14"/>
      <c r="GNL848" s="14"/>
      <c r="GNM848" s="14"/>
      <c r="GNN848" s="14"/>
      <c r="GNO848" s="14"/>
      <c r="GNP848" s="14"/>
      <c r="GNQ848" s="14"/>
      <c r="GNR848" s="14"/>
      <c r="GNS848" s="14"/>
      <c r="GNT848" s="14"/>
      <c r="GNU848" s="14"/>
      <c r="GNV848" s="14"/>
      <c r="GNW848" s="14"/>
      <c r="GNX848" s="14"/>
      <c r="GNY848" s="14"/>
      <c r="GNZ848" s="14"/>
      <c r="GOA848" s="14"/>
      <c r="GOB848" s="14"/>
      <c r="GOC848" s="14"/>
      <c r="GOD848" s="14"/>
      <c r="GOE848" s="14"/>
      <c r="GOF848" s="14"/>
      <c r="GOG848" s="14"/>
      <c r="GOH848" s="14"/>
      <c r="GOI848" s="14"/>
      <c r="GOJ848" s="14"/>
      <c r="GOK848" s="14"/>
      <c r="GOL848" s="14"/>
      <c r="GOM848" s="14"/>
      <c r="GON848" s="14"/>
      <c r="GOO848" s="14"/>
      <c r="GOP848" s="14"/>
      <c r="GOQ848" s="14"/>
      <c r="GOR848" s="14"/>
      <c r="GOS848" s="14"/>
      <c r="GOT848" s="14"/>
      <c r="GOU848" s="14"/>
      <c r="GOV848" s="14"/>
      <c r="GOW848" s="14"/>
      <c r="GOX848" s="14"/>
      <c r="GOY848" s="14"/>
      <c r="GOZ848" s="14"/>
      <c r="GPA848" s="14"/>
      <c r="GPB848" s="14"/>
      <c r="GPC848" s="14"/>
      <c r="GPD848" s="14"/>
      <c r="GPE848" s="14"/>
      <c r="GPF848" s="14"/>
      <c r="GPG848" s="14"/>
      <c r="GPH848" s="14"/>
      <c r="GPI848" s="14"/>
      <c r="GPJ848" s="14"/>
      <c r="GPK848" s="14"/>
      <c r="GPL848" s="14"/>
      <c r="GPM848" s="14"/>
      <c r="GPN848" s="14"/>
      <c r="GPO848" s="14"/>
      <c r="GPP848" s="14"/>
      <c r="GPQ848" s="14"/>
      <c r="GPR848" s="14"/>
      <c r="GPS848" s="14"/>
      <c r="GPT848" s="14"/>
      <c r="GPU848" s="14"/>
      <c r="GPV848" s="14"/>
      <c r="GPW848" s="14"/>
      <c r="GPX848" s="14"/>
      <c r="GPY848" s="14"/>
      <c r="GPZ848" s="14"/>
      <c r="GQA848" s="14"/>
      <c r="GQB848" s="14"/>
      <c r="GQC848" s="14"/>
      <c r="GQD848" s="14"/>
      <c r="GQE848" s="14"/>
      <c r="GQF848" s="14"/>
      <c r="GQG848" s="14"/>
      <c r="GQH848" s="14"/>
      <c r="GQI848" s="14"/>
      <c r="GQJ848" s="14"/>
      <c r="GQK848" s="14"/>
      <c r="GQL848" s="14"/>
      <c r="GQM848" s="14"/>
      <c r="GQN848" s="14"/>
      <c r="GQO848" s="14"/>
      <c r="GQP848" s="14"/>
      <c r="GQQ848" s="14"/>
      <c r="GQR848" s="14"/>
      <c r="GQS848" s="14"/>
      <c r="GQT848" s="14"/>
      <c r="GQU848" s="14"/>
      <c r="GQV848" s="14"/>
      <c r="GQW848" s="14"/>
      <c r="GQX848" s="14"/>
      <c r="GQY848" s="14"/>
      <c r="GQZ848" s="14"/>
      <c r="GRA848" s="14"/>
      <c r="GRB848" s="14"/>
      <c r="GRC848" s="14"/>
      <c r="GRD848" s="14"/>
      <c r="GRE848" s="14"/>
      <c r="GRF848" s="14"/>
      <c r="GRG848" s="14"/>
      <c r="GRH848" s="14"/>
      <c r="GRI848" s="14"/>
      <c r="GRJ848" s="14"/>
      <c r="GRK848" s="14"/>
      <c r="GRL848" s="14"/>
      <c r="GRM848" s="14"/>
      <c r="GRN848" s="14"/>
      <c r="GRO848" s="14"/>
      <c r="GRP848" s="14"/>
      <c r="GRQ848" s="14"/>
      <c r="GRR848" s="14"/>
      <c r="GRS848" s="14"/>
      <c r="GRT848" s="14"/>
      <c r="GRU848" s="14"/>
      <c r="GRV848" s="14"/>
      <c r="GRW848" s="14"/>
      <c r="GRX848" s="14"/>
      <c r="GRY848" s="14"/>
      <c r="GRZ848" s="14"/>
      <c r="GSA848" s="14"/>
      <c r="GSB848" s="14"/>
      <c r="GSC848" s="14"/>
      <c r="GSD848" s="14"/>
      <c r="GSE848" s="14"/>
      <c r="GSF848" s="14"/>
      <c r="GSG848" s="14"/>
      <c r="GSH848" s="14"/>
      <c r="GSI848" s="14"/>
      <c r="GSJ848" s="14"/>
      <c r="GSK848" s="14"/>
      <c r="GSL848" s="14"/>
      <c r="GSM848" s="14"/>
      <c r="GSN848" s="14"/>
      <c r="GSO848" s="14"/>
      <c r="GSP848" s="14"/>
      <c r="GSQ848" s="14"/>
      <c r="GSR848" s="14"/>
      <c r="GSS848" s="14"/>
      <c r="GST848" s="14"/>
      <c r="GSU848" s="14"/>
      <c r="GSV848" s="14"/>
      <c r="GSW848" s="14"/>
      <c r="GSX848" s="14"/>
      <c r="GSY848" s="14"/>
      <c r="GSZ848" s="14"/>
      <c r="GTA848" s="14"/>
      <c r="GTB848" s="14"/>
      <c r="GTC848" s="14"/>
      <c r="GTD848" s="14"/>
      <c r="GTE848" s="14"/>
      <c r="GTF848" s="14"/>
      <c r="GTG848" s="14"/>
      <c r="GTH848" s="14"/>
      <c r="GTI848" s="14"/>
      <c r="GTJ848" s="14"/>
      <c r="GTK848" s="14"/>
      <c r="GTL848" s="14"/>
      <c r="GTM848" s="14"/>
      <c r="GTN848" s="14"/>
      <c r="GTO848" s="14"/>
      <c r="GTP848" s="14"/>
      <c r="GTQ848" s="14"/>
      <c r="GTR848" s="14"/>
      <c r="GTS848" s="14"/>
      <c r="GTT848" s="14"/>
      <c r="GTU848" s="14"/>
      <c r="GTV848" s="14"/>
      <c r="GTW848" s="14"/>
      <c r="GTX848" s="14"/>
      <c r="GTY848" s="14"/>
      <c r="GTZ848" s="14"/>
      <c r="GUA848" s="14"/>
      <c r="GUB848" s="14"/>
      <c r="GUC848" s="14"/>
      <c r="GUD848" s="14"/>
      <c r="GUE848" s="14"/>
      <c r="GUF848" s="14"/>
      <c r="GUG848" s="14"/>
      <c r="GUH848" s="14"/>
      <c r="GUI848" s="14"/>
      <c r="GUJ848" s="14"/>
      <c r="GUK848" s="14"/>
      <c r="GUL848" s="14"/>
      <c r="GUM848" s="14"/>
      <c r="GUN848" s="14"/>
      <c r="GUO848" s="14"/>
      <c r="GUP848" s="14"/>
      <c r="GUQ848" s="14"/>
      <c r="GUR848" s="14"/>
      <c r="GUS848" s="14"/>
      <c r="GUT848" s="14"/>
      <c r="GUU848" s="14"/>
      <c r="GUV848" s="14"/>
      <c r="GUW848" s="14"/>
      <c r="GUX848" s="14"/>
      <c r="GUY848" s="14"/>
      <c r="GUZ848" s="14"/>
      <c r="GVA848" s="14"/>
      <c r="GVB848" s="14"/>
      <c r="GVC848" s="14"/>
      <c r="GVD848" s="14"/>
      <c r="GVE848" s="14"/>
      <c r="GVF848" s="14"/>
      <c r="GVG848" s="14"/>
      <c r="GVH848" s="14"/>
      <c r="GVI848" s="14"/>
      <c r="GVJ848" s="14"/>
      <c r="GVK848" s="14"/>
      <c r="GVL848" s="14"/>
      <c r="GVM848" s="14"/>
      <c r="GVN848" s="14"/>
      <c r="GVO848" s="14"/>
      <c r="GVP848" s="14"/>
      <c r="GVQ848" s="14"/>
      <c r="GVR848" s="14"/>
      <c r="GVS848" s="14"/>
      <c r="GVT848" s="14"/>
      <c r="GVU848" s="14"/>
      <c r="GVV848" s="14"/>
      <c r="GVW848" s="14"/>
      <c r="GVX848" s="14"/>
      <c r="GVY848" s="14"/>
      <c r="GVZ848" s="14"/>
      <c r="GWA848" s="14"/>
      <c r="GWB848" s="14"/>
      <c r="GWC848" s="14"/>
      <c r="GWD848" s="14"/>
      <c r="GWE848" s="14"/>
      <c r="GWF848" s="14"/>
      <c r="GWG848" s="14"/>
      <c r="GWH848" s="14"/>
      <c r="GWI848" s="14"/>
      <c r="GWJ848" s="14"/>
      <c r="GWK848" s="14"/>
      <c r="GWL848" s="14"/>
      <c r="GWM848" s="14"/>
      <c r="GWN848" s="14"/>
      <c r="GWO848" s="14"/>
      <c r="GWP848" s="14"/>
      <c r="GWQ848" s="14"/>
      <c r="GWR848" s="14"/>
      <c r="GWS848" s="14"/>
      <c r="GWT848" s="14"/>
      <c r="GWU848" s="14"/>
      <c r="GWV848" s="14"/>
      <c r="GWW848" s="14"/>
      <c r="GWX848" s="14"/>
      <c r="GWY848" s="14"/>
      <c r="GWZ848" s="14"/>
      <c r="GXA848" s="14"/>
      <c r="GXB848" s="14"/>
      <c r="GXC848" s="14"/>
      <c r="GXD848" s="14"/>
      <c r="GXE848" s="14"/>
      <c r="GXF848" s="14"/>
      <c r="GXG848" s="14"/>
      <c r="GXH848" s="14"/>
      <c r="GXI848" s="14"/>
      <c r="GXJ848" s="14"/>
      <c r="GXK848" s="14"/>
      <c r="GXL848" s="14"/>
      <c r="GXM848" s="14"/>
      <c r="GXN848" s="14"/>
      <c r="GXO848" s="14"/>
      <c r="GXP848" s="14"/>
      <c r="GXQ848" s="14"/>
      <c r="GXR848" s="14"/>
      <c r="GXS848" s="14"/>
      <c r="GXT848" s="14"/>
      <c r="GXU848" s="14"/>
      <c r="GXV848" s="14"/>
      <c r="GXW848" s="14"/>
      <c r="GXX848" s="14"/>
      <c r="GXY848" s="14"/>
      <c r="GXZ848" s="14"/>
      <c r="GYA848" s="14"/>
      <c r="GYB848" s="14"/>
      <c r="GYC848" s="14"/>
      <c r="GYD848" s="14"/>
      <c r="GYE848" s="14"/>
      <c r="GYF848" s="14"/>
      <c r="GYG848" s="14"/>
      <c r="GYH848" s="14"/>
      <c r="GYI848" s="14"/>
      <c r="GYJ848" s="14"/>
      <c r="GYK848" s="14"/>
      <c r="GYL848" s="14"/>
      <c r="GYM848" s="14"/>
      <c r="GYN848" s="14"/>
      <c r="GYO848" s="14"/>
      <c r="GYP848" s="14"/>
      <c r="GYQ848" s="14"/>
      <c r="GYR848" s="14"/>
      <c r="GYS848" s="14"/>
      <c r="GYT848" s="14"/>
      <c r="GYU848" s="14"/>
      <c r="GYV848" s="14"/>
      <c r="GYW848" s="14"/>
      <c r="GYX848" s="14"/>
      <c r="GYY848" s="14"/>
      <c r="GYZ848" s="14"/>
      <c r="GZA848" s="14"/>
      <c r="GZB848" s="14"/>
      <c r="GZC848" s="14"/>
      <c r="GZD848" s="14"/>
      <c r="GZE848" s="14"/>
      <c r="GZF848" s="14"/>
      <c r="GZG848" s="14"/>
      <c r="GZH848" s="14"/>
      <c r="GZI848" s="14"/>
      <c r="GZJ848" s="14"/>
      <c r="GZK848" s="14"/>
      <c r="GZL848" s="14"/>
      <c r="GZM848" s="14"/>
      <c r="GZN848" s="14"/>
      <c r="GZO848" s="14"/>
      <c r="GZP848" s="14"/>
      <c r="GZQ848" s="14"/>
      <c r="GZR848" s="14"/>
      <c r="GZS848" s="14"/>
      <c r="GZT848" s="14"/>
      <c r="GZU848" s="14"/>
      <c r="GZV848" s="14"/>
      <c r="GZW848" s="14"/>
      <c r="GZX848" s="14"/>
      <c r="GZY848" s="14"/>
      <c r="GZZ848" s="14"/>
      <c r="HAA848" s="14"/>
      <c r="HAB848" s="14"/>
      <c r="HAC848" s="14"/>
      <c r="HAD848" s="14"/>
      <c r="HAE848" s="14"/>
      <c r="HAF848" s="14"/>
      <c r="HAG848" s="14"/>
      <c r="HAH848" s="14"/>
      <c r="HAI848" s="14"/>
      <c r="HAJ848" s="14"/>
      <c r="HAK848" s="14"/>
      <c r="HAL848" s="14"/>
      <c r="HAM848" s="14"/>
      <c r="HAN848" s="14"/>
      <c r="HAO848" s="14"/>
      <c r="HAP848" s="14"/>
      <c r="HAQ848" s="14"/>
      <c r="HAR848" s="14"/>
      <c r="HAS848" s="14"/>
      <c r="HAT848" s="14"/>
      <c r="HAU848" s="14"/>
      <c r="HAV848" s="14"/>
      <c r="HAW848" s="14"/>
      <c r="HAX848" s="14"/>
      <c r="HAY848" s="14"/>
      <c r="HAZ848" s="14"/>
      <c r="HBA848" s="14"/>
      <c r="HBB848" s="14"/>
      <c r="HBC848" s="14"/>
      <c r="HBD848" s="14"/>
      <c r="HBE848" s="14"/>
      <c r="HBF848" s="14"/>
      <c r="HBG848" s="14"/>
      <c r="HBH848" s="14"/>
      <c r="HBI848" s="14"/>
      <c r="HBJ848" s="14"/>
      <c r="HBK848" s="14"/>
      <c r="HBL848" s="14"/>
      <c r="HBM848" s="14"/>
      <c r="HBN848" s="14"/>
      <c r="HBO848" s="14"/>
      <c r="HBP848" s="14"/>
      <c r="HBQ848" s="14"/>
      <c r="HBR848" s="14"/>
      <c r="HBS848" s="14"/>
      <c r="HBT848" s="14"/>
      <c r="HBU848" s="14"/>
      <c r="HBV848" s="14"/>
      <c r="HBW848" s="14"/>
      <c r="HBX848" s="14"/>
      <c r="HBY848" s="14"/>
      <c r="HBZ848" s="14"/>
      <c r="HCA848" s="14"/>
      <c r="HCB848" s="14"/>
      <c r="HCC848" s="14"/>
      <c r="HCD848" s="14"/>
      <c r="HCE848" s="14"/>
      <c r="HCF848" s="14"/>
      <c r="HCG848" s="14"/>
      <c r="HCH848" s="14"/>
      <c r="HCI848" s="14"/>
      <c r="HCJ848" s="14"/>
      <c r="HCK848" s="14"/>
      <c r="HCL848" s="14"/>
      <c r="HCM848" s="14"/>
      <c r="HCN848" s="14"/>
      <c r="HCO848" s="14"/>
      <c r="HCP848" s="14"/>
      <c r="HCQ848" s="14"/>
      <c r="HCR848" s="14"/>
      <c r="HCS848" s="14"/>
      <c r="HCT848" s="14"/>
      <c r="HCU848" s="14"/>
      <c r="HCV848" s="14"/>
      <c r="HCW848" s="14"/>
      <c r="HCX848" s="14"/>
      <c r="HCY848" s="14"/>
      <c r="HCZ848" s="14"/>
      <c r="HDA848" s="14"/>
      <c r="HDB848" s="14"/>
      <c r="HDC848" s="14"/>
      <c r="HDD848" s="14"/>
      <c r="HDE848" s="14"/>
      <c r="HDF848" s="14"/>
      <c r="HDG848" s="14"/>
      <c r="HDH848" s="14"/>
      <c r="HDI848" s="14"/>
      <c r="HDJ848" s="14"/>
      <c r="HDK848" s="14"/>
      <c r="HDL848" s="14"/>
      <c r="HDM848" s="14"/>
      <c r="HDN848" s="14"/>
      <c r="HDO848" s="14"/>
      <c r="HDP848" s="14"/>
      <c r="HDQ848" s="14"/>
      <c r="HDR848" s="14"/>
      <c r="HDS848" s="14"/>
      <c r="HDT848" s="14"/>
      <c r="HDU848" s="14"/>
      <c r="HDV848" s="14"/>
      <c r="HDW848" s="14"/>
      <c r="HDX848" s="14"/>
      <c r="HDY848" s="14"/>
      <c r="HDZ848" s="14"/>
      <c r="HEA848" s="14"/>
      <c r="HEB848" s="14"/>
      <c r="HEC848" s="14"/>
      <c r="HED848" s="14"/>
      <c r="HEE848" s="14"/>
      <c r="HEF848" s="14"/>
      <c r="HEG848" s="14"/>
      <c r="HEH848" s="14"/>
      <c r="HEI848" s="14"/>
      <c r="HEJ848" s="14"/>
      <c r="HEK848" s="14"/>
      <c r="HEL848" s="14"/>
      <c r="HEM848" s="14"/>
      <c r="HEN848" s="14"/>
      <c r="HEO848" s="14"/>
      <c r="HEP848" s="14"/>
      <c r="HEQ848" s="14"/>
      <c r="HER848" s="14"/>
      <c r="HES848" s="14"/>
      <c r="HET848" s="14"/>
      <c r="HEU848" s="14"/>
      <c r="HEV848" s="14"/>
      <c r="HEW848" s="14"/>
      <c r="HEX848" s="14"/>
      <c r="HEY848" s="14"/>
      <c r="HEZ848" s="14"/>
      <c r="HFA848" s="14"/>
      <c r="HFB848" s="14"/>
      <c r="HFC848" s="14"/>
      <c r="HFD848" s="14"/>
      <c r="HFE848" s="14"/>
      <c r="HFF848" s="14"/>
      <c r="HFG848" s="14"/>
      <c r="HFH848" s="14"/>
      <c r="HFI848" s="14"/>
      <c r="HFJ848" s="14"/>
      <c r="HFK848" s="14"/>
      <c r="HFL848" s="14"/>
      <c r="HFM848" s="14"/>
      <c r="HFN848" s="14"/>
      <c r="HFO848" s="14"/>
      <c r="HFP848" s="14"/>
      <c r="HFQ848" s="14"/>
      <c r="HFR848" s="14"/>
      <c r="HFS848" s="14"/>
      <c r="HFT848" s="14"/>
      <c r="HFU848" s="14"/>
      <c r="HFV848" s="14"/>
      <c r="HFW848" s="14"/>
      <c r="HFX848" s="14"/>
      <c r="HFY848" s="14"/>
      <c r="HFZ848" s="14"/>
      <c r="HGA848" s="14"/>
      <c r="HGB848" s="14"/>
      <c r="HGC848" s="14"/>
      <c r="HGD848" s="14"/>
      <c r="HGE848" s="14"/>
      <c r="HGF848" s="14"/>
      <c r="HGG848" s="14"/>
      <c r="HGH848" s="14"/>
      <c r="HGI848" s="14"/>
      <c r="HGJ848" s="14"/>
      <c r="HGK848" s="14"/>
      <c r="HGL848" s="14"/>
      <c r="HGM848" s="14"/>
      <c r="HGN848" s="14"/>
      <c r="HGO848" s="14"/>
      <c r="HGP848" s="14"/>
      <c r="HGQ848" s="14"/>
      <c r="HGR848" s="14"/>
      <c r="HGS848" s="14"/>
      <c r="HGT848" s="14"/>
      <c r="HGU848" s="14"/>
      <c r="HGV848" s="14"/>
      <c r="HGW848" s="14"/>
      <c r="HGX848" s="14"/>
      <c r="HGY848" s="14"/>
      <c r="HGZ848" s="14"/>
      <c r="HHA848" s="14"/>
      <c r="HHB848" s="14"/>
      <c r="HHC848" s="14"/>
      <c r="HHD848" s="14"/>
      <c r="HHE848" s="14"/>
      <c r="HHF848" s="14"/>
      <c r="HHG848" s="14"/>
      <c r="HHH848" s="14"/>
      <c r="HHI848" s="14"/>
      <c r="HHJ848" s="14"/>
      <c r="HHK848" s="14"/>
      <c r="HHL848" s="14"/>
      <c r="HHM848" s="14"/>
      <c r="HHN848" s="14"/>
      <c r="HHO848" s="14"/>
      <c r="HHP848" s="14"/>
      <c r="HHQ848" s="14"/>
      <c r="HHR848" s="14"/>
      <c r="HHS848" s="14"/>
      <c r="HHT848" s="14"/>
      <c r="HHU848" s="14"/>
      <c r="HHV848" s="14"/>
      <c r="HHW848" s="14"/>
      <c r="HHX848" s="14"/>
      <c r="HHY848" s="14"/>
      <c r="HHZ848" s="14"/>
      <c r="HIA848" s="14"/>
      <c r="HIB848" s="14"/>
      <c r="HIC848" s="14"/>
      <c r="HID848" s="14"/>
      <c r="HIE848" s="14"/>
      <c r="HIF848" s="14"/>
      <c r="HIG848" s="14"/>
      <c r="HIH848" s="14"/>
      <c r="HII848" s="14"/>
      <c r="HIJ848" s="14"/>
      <c r="HIK848" s="14"/>
      <c r="HIL848" s="14"/>
      <c r="HIM848" s="14"/>
      <c r="HIN848" s="14"/>
      <c r="HIO848" s="14"/>
      <c r="HIP848" s="14"/>
      <c r="HIQ848" s="14"/>
      <c r="HIR848" s="14"/>
      <c r="HIS848" s="14"/>
      <c r="HIT848" s="14"/>
      <c r="HIU848" s="14"/>
      <c r="HIV848" s="14"/>
      <c r="HIW848" s="14"/>
      <c r="HIX848" s="14"/>
      <c r="HIY848" s="14"/>
      <c r="HIZ848" s="14"/>
      <c r="HJA848" s="14"/>
      <c r="HJB848" s="14"/>
      <c r="HJC848" s="14"/>
      <c r="HJD848" s="14"/>
      <c r="HJE848" s="14"/>
      <c r="HJF848" s="14"/>
      <c r="HJG848" s="14"/>
      <c r="HJH848" s="14"/>
      <c r="HJI848" s="14"/>
      <c r="HJJ848" s="14"/>
      <c r="HJK848" s="14"/>
      <c r="HJL848" s="14"/>
      <c r="HJM848" s="14"/>
      <c r="HJN848" s="14"/>
      <c r="HJO848" s="14"/>
      <c r="HJP848" s="14"/>
      <c r="HJQ848" s="14"/>
      <c r="HJR848" s="14"/>
      <c r="HJS848" s="14"/>
      <c r="HJT848" s="14"/>
      <c r="HJU848" s="14"/>
      <c r="HJV848" s="14"/>
      <c r="HJW848" s="14"/>
      <c r="HJX848" s="14"/>
      <c r="HJY848" s="14"/>
      <c r="HJZ848" s="14"/>
      <c r="HKA848" s="14"/>
      <c r="HKB848" s="14"/>
      <c r="HKC848" s="14"/>
      <c r="HKD848" s="14"/>
      <c r="HKE848" s="14"/>
      <c r="HKF848" s="14"/>
      <c r="HKG848" s="14"/>
      <c r="HKH848" s="14"/>
      <c r="HKI848" s="14"/>
      <c r="HKJ848" s="14"/>
      <c r="HKK848" s="14"/>
      <c r="HKL848" s="14"/>
      <c r="HKM848" s="14"/>
      <c r="HKN848" s="14"/>
      <c r="HKO848" s="14"/>
      <c r="HKP848" s="14"/>
      <c r="HKQ848" s="14"/>
      <c r="HKR848" s="14"/>
      <c r="HKS848" s="14"/>
      <c r="HKT848" s="14"/>
      <c r="HKU848" s="14"/>
      <c r="HKV848" s="14"/>
      <c r="HKW848" s="14"/>
      <c r="HKX848" s="14"/>
      <c r="HKY848" s="14"/>
      <c r="HKZ848" s="14"/>
      <c r="HLA848" s="14"/>
      <c r="HLB848" s="14"/>
      <c r="HLC848" s="14"/>
      <c r="HLD848" s="14"/>
      <c r="HLE848" s="14"/>
      <c r="HLF848" s="14"/>
      <c r="HLG848" s="14"/>
      <c r="HLH848" s="14"/>
      <c r="HLI848" s="14"/>
      <c r="HLJ848" s="14"/>
      <c r="HLK848" s="14"/>
      <c r="HLL848" s="14"/>
      <c r="HLM848" s="14"/>
      <c r="HLN848" s="14"/>
      <c r="HLO848" s="14"/>
      <c r="HLP848" s="14"/>
      <c r="HLQ848" s="14"/>
      <c r="HLR848" s="14"/>
      <c r="HLS848" s="14"/>
      <c r="HLT848" s="14"/>
      <c r="HLU848" s="14"/>
      <c r="HLV848" s="14"/>
      <c r="HLW848" s="14"/>
      <c r="HLX848" s="14"/>
      <c r="HLY848" s="14"/>
      <c r="HLZ848" s="14"/>
      <c r="HMA848" s="14"/>
      <c r="HMB848" s="14"/>
      <c r="HMC848" s="14"/>
      <c r="HMD848" s="14"/>
      <c r="HME848" s="14"/>
      <c r="HMF848" s="14"/>
      <c r="HMG848" s="14"/>
      <c r="HMH848" s="14"/>
      <c r="HMI848" s="14"/>
      <c r="HMJ848" s="14"/>
      <c r="HMK848" s="14"/>
      <c r="HML848" s="14"/>
      <c r="HMM848" s="14"/>
      <c r="HMN848" s="14"/>
      <c r="HMO848" s="14"/>
      <c r="HMP848" s="14"/>
      <c r="HMQ848" s="14"/>
      <c r="HMR848" s="14"/>
      <c r="HMS848" s="14"/>
      <c r="HMT848" s="14"/>
      <c r="HMU848" s="14"/>
      <c r="HMV848" s="14"/>
      <c r="HMW848" s="14"/>
      <c r="HMX848" s="14"/>
      <c r="HMY848" s="14"/>
      <c r="HMZ848" s="14"/>
      <c r="HNA848" s="14"/>
      <c r="HNB848" s="14"/>
      <c r="HNC848" s="14"/>
      <c r="HND848" s="14"/>
      <c r="HNE848" s="14"/>
      <c r="HNF848" s="14"/>
      <c r="HNG848" s="14"/>
      <c r="HNH848" s="14"/>
      <c r="HNI848" s="14"/>
      <c r="HNJ848" s="14"/>
      <c r="HNK848" s="14"/>
      <c r="HNL848" s="14"/>
      <c r="HNM848" s="14"/>
      <c r="HNN848" s="14"/>
      <c r="HNO848" s="14"/>
      <c r="HNP848" s="14"/>
      <c r="HNQ848" s="14"/>
      <c r="HNR848" s="14"/>
      <c r="HNS848" s="14"/>
      <c r="HNT848" s="14"/>
      <c r="HNU848" s="14"/>
      <c r="HNV848" s="14"/>
      <c r="HNW848" s="14"/>
      <c r="HNX848" s="14"/>
      <c r="HNY848" s="14"/>
      <c r="HNZ848" s="14"/>
      <c r="HOA848" s="14"/>
      <c r="HOB848" s="14"/>
      <c r="HOC848" s="14"/>
      <c r="HOD848" s="14"/>
      <c r="HOE848" s="14"/>
      <c r="HOF848" s="14"/>
      <c r="HOG848" s="14"/>
      <c r="HOH848" s="14"/>
      <c r="HOI848" s="14"/>
      <c r="HOJ848" s="14"/>
      <c r="HOK848" s="14"/>
      <c r="HOL848" s="14"/>
      <c r="HOM848" s="14"/>
      <c r="HON848" s="14"/>
      <c r="HOO848" s="14"/>
      <c r="HOP848" s="14"/>
      <c r="HOQ848" s="14"/>
      <c r="HOR848" s="14"/>
      <c r="HOS848" s="14"/>
      <c r="HOT848" s="14"/>
      <c r="HOU848" s="14"/>
      <c r="HOV848" s="14"/>
      <c r="HOW848" s="14"/>
      <c r="HOX848" s="14"/>
      <c r="HOY848" s="14"/>
      <c r="HOZ848" s="14"/>
      <c r="HPA848" s="14"/>
      <c r="HPB848" s="14"/>
      <c r="HPC848" s="14"/>
      <c r="HPD848" s="14"/>
      <c r="HPE848" s="14"/>
      <c r="HPF848" s="14"/>
      <c r="HPG848" s="14"/>
      <c r="HPH848" s="14"/>
      <c r="HPI848" s="14"/>
      <c r="HPJ848" s="14"/>
      <c r="HPK848" s="14"/>
      <c r="HPL848" s="14"/>
      <c r="HPM848" s="14"/>
      <c r="HPN848" s="14"/>
      <c r="HPO848" s="14"/>
      <c r="HPP848" s="14"/>
      <c r="HPQ848" s="14"/>
      <c r="HPR848" s="14"/>
      <c r="HPS848" s="14"/>
      <c r="HPT848" s="14"/>
      <c r="HPU848" s="14"/>
      <c r="HPV848" s="14"/>
      <c r="HPW848" s="14"/>
      <c r="HPX848" s="14"/>
      <c r="HPY848" s="14"/>
      <c r="HPZ848" s="14"/>
      <c r="HQA848" s="14"/>
      <c r="HQB848" s="14"/>
      <c r="HQC848" s="14"/>
      <c r="HQD848" s="14"/>
      <c r="HQE848" s="14"/>
      <c r="HQF848" s="14"/>
      <c r="HQG848" s="14"/>
      <c r="HQH848" s="14"/>
      <c r="HQI848" s="14"/>
      <c r="HQJ848" s="14"/>
      <c r="HQK848" s="14"/>
      <c r="HQL848" s="14"/>
      <c r="HQM848" s="14"/>
      <c r="HQN848" s="14"/>
      <c r="HQO848" s="14"/>
      <c r="HQP848" s="14"/>
      <c r="HQQ848" s="14"/>
      <c r="HQR848" s="14"/>
      <c r="HQS848" s="14"/>
      <c r="HQT848" s="14"/>
      <c r="HQU848" s="14"/>
      <c r="HQV848" s="14"/>
      <c r="HQW848" s="14"/>
      <c r="HQX848" s="14"/>
      <c r="HQY848" s="14"/>
      <c r="HQZ848" s="14"/>
      <c r="HRA848" s="14"/>
      <c r="HRB848" s="14"/>
      <c r="HRC848" s="14"/>
      <c r="HRD848" s="14"/>
      <c r="HRE848" s="14"/>
      <c r="HRF848" s="14"/>
      <c r="HRG848" s="14"/>
      <c r="HRH848" s="14"/>
      <c r="HRI848" s="14"/>
      <c r="HRJ848" s="14"/>
      <c r="HRK848" s="14"/>
      <c r="HRL848" s="14"/>
      <c r="HRM848" s="14"/>
      <c r="HRN848" s="14"/>
      <c r="HRO848" s="14"/>
      <c r="HRP848" s="14"/>
      <c r="HRQ848" s="14"/>
      <c r="HRR848" s="14"/>
      <c r="HRS848" s="14"/>
      <c r="HRT848" s="14"/>
      <c r="HRU848" s="14"/>
      <c r="HRV848" s="14"/>
      <c r="HRW848" s="14"/>
      <c r="HRX848" s="14"/>
      <c r="HRY848" s="14"/>
      <c r="HRZ848" s="14"/>
      <c r="HSA848" s="14"/>
      <c r="HSB848" s="14"/>
      <c r="HSC848" s="14"/>
      <c r="HSD848" s="14"/>
      <c r="HSE848" s="14"/>
      <c r="HSF848" s="14"/>
      <c r="HSG848" s="14"/>
      <c r="HSH848" s="14"/>
      <c r="HSI848" s="14"/>
      <c r="HSJ848" s="14"/>
      <c r="HSK848" s="14"/>
      <c r="HSL848" s="14"/>
      <c r="HSM848" s="14"/>
      <c r="HSN848" s="14"/>
      <c r="HSO848" s="14"/>
      <c r="HSP848" s="14"/>
      <c r="HSQ848" s="14"/>
      <c r="HSR848" s="14"/>
      <c r="HSS848" s="14"/>
      <c r="HST848" s="14"/>
      <c r="HSU848" s="14"/>
      <c r="HSV848" s="14"/>
      <c r="HSW848" s="14"/>
      <c r="HSX848" s="14"/>
      <c r="HSY848" s="14"/>
      <c r="HSZ848" s="14"/>
      <c r="HTA848" s="14"/>
      <c r="HTB848" s="14"/>
      <c r="HTC848" s="14"/>
      <c r="HTD848" s="14"/>
      <c r="HTE848" s="14"/>
      <c r="HTF848" s="14"/>
      <c r="HTG848" s="14"/>
      <c r="HTH848" s="14"/>
      <c r="HTI848" s="14"/>
      <c r="HTJ848" s="14"/>
      <c r="HTK848" s="14"/>
      <c r="HTL848" s="14"/>
      <c r="HTM848" s="14"/>
      <c r="HTN848" s="14"/>
      <c r="HTO848" s="14"/>
      <c r="HTP848" s="14"/>
      <c r="HTQ848" s="14"/>
      <c r="HTR848" s="14"/>
      <c r="HTS848" s="14"/>
      <c r="HTT848" s="14"/>
      <c r="HTU848" s="14"/>
      <c r="HTV848" s="14"/>
      <c r="HTW848" s="14"/>
      <c r="HTX848" s="14"/>
      <c r="HTY848" s="14"/>
      <c r="HTZ848" s="14"/>
      <c r="HUA848" s="14"/>
      <c r="HUB848" s="14"/>
      <c r="HUC848" s="14"/>
      <c r="HUD848" s="14"/>
      <c r="HUE848" s="14"/>
      <c r="HUF848" s="14"/>
      <c r="HUG848" s="14"/>
      <c r="HUH848" s="14"/>
      <c r="HUI848" s="14"/>
      <c r="HUJ848" s="14"/>
      <c r="HUK848" s="14"/>
      <c r="HUL848" s="14"/>
      <c r="HUM848" s="14"/>
      <c r="HUN848" s="14"/>
      <c r="HUO848" s="14"/>
      <c r="HUP848" s="14"/>
      <c r="HUQ848" s="14"/>
      <c r="HUR848" s="14"/>
      <c r="HUS848" s="14"/>
      <c r="HUT848" s="14"/>
      <c r="HUU848" s="14"/>
      <c r="HUV848" s="14"/>
      <c r="HUW848" s="14"/>
      <c r="HUX848" s="14"/>
      <c r="HUY848" s="14"/>
      <c r="HUZ848" s="14"/>
      <c r="HVA848" s="14"/>
      <c r="HVB848" s="14"/>
      <c r="HVC848" s="14"/>
      <c r="HVD848" s="14"/>
      <c r="HVE848" s="14"/>
      <c r="HVF848" s="14"/>
      <c r="HVG848" s="14"/>
      <c r="HVH848" s="14"/>
      <c r="HVI848" s="14"/>
      <c r="HVJ848" s="14"/>
      <c r="HVK848" s="14"/>
      <c r="HVL848" s="14"/>
      <c r="HVM848" s="14"/>
      <c r="HVN848" s="14"/>
      <c r="HVO848" s="14"/>
      <c r="HVP848" s="14"/>
      <c r="HVQ848" s="14"/>
      <c r="HVR848" s="14"/>
      <c r="HVS848" s="14"/>
      <c r="HVT848" s="14"/>
      <c r="HVU848" s="14"/>
      <c r="HVV848" s="14"/>
      <c r="HVW848" s="14"/>
      <c r="HVX848" s="14"/>
      <c r="HVY848" s="14"/>
      <c r="HVZ848" s="14"/>
      <c r="HWA848" s="14"/>
      <c r="HWB848" s="14"/>
      <c r="HWC848" s="14"/>
      <c r="HWD848" s="14"/>
      <c r="HWE848" s="14"/>
      <c r="HWF848" s="14"/>
      <c r="HWG848" s="14"/>
      <c r="HWH848" s="14"/>
      <c r="HWI848" s="14"/>
      <c r="HWJ848" s="14"/>
      <c r="HWK848" s="14"/>
      <c r="HWL848" s="14"/>
      <c r="HWM848" s="14"/>
      <c r="HWN848" s="14"/>
      <c r="HWO848" s="14"/>
      <c r="HWP848" s="14"/>
      <c r="HWQ848" s="14"/>
      <c r="HWR848" s="14"/>
      <c r="HWS848" s="14"/>
      <c r="HWT848" s="14"/>
      <c r="HWU848" s="14"/>
      <c r="HWV848" s="14"/>
      <c r="HWW848" s="14"/>
      <c r="HWX848" s="14"/>
      <c r="HWY848" s="14"/>
      <c r="HWZ848" s="14"/>
      <c r="HXA848" s="14"/>
      <c r="HXB848" s="14"/>
      <c r="HXC848" s="14"/>
      <c r="HXD848" s="14"/>
      <c r="HXE848" s="14"/>
      <c r="HXF848" s="14"/>
      <c r="HXG848" s="14"/>
      <c r="HXH848" s="14"/>
      <c r="HXI848" s="14"/>
      <c r="HXJ848" s="14"/>
      <c r="HXK848" s="14"/>
      <c r="HXL848" s="14"/>
      <c r="HXM848" s="14"/>
      <c r="HXN848" s="14"/>
      <c r="HXO848" s="14"/>
      <c r="HXP848" s="14"/>
      <c r="HXQ848" s="14"/>
      <c r="HXR848" s="14"/>
      <c r="HXS848" s="14"/>
      <c r="HXT848" s="14"/>
      <c r="HXU848" s="14"/>
      <c r="HXV848" s="14"/>
      <c r="HXW848" s="14"/>
      <c r="HXX848" s="14"/>
      <c r="HXY848" s="14"/>
      <c r="HXZ848" s="14"/>
      <c r="HYA848" s="14"/>
      <c r="HYB848" s="14"/>
      <c r="HYC848" s="14"/>
      <c r="HYD848" s="14"/>
      <c r="HYE848" s="14"/>
      <c r="HYF848" s="14"/>
      <c r="HYG848" s="14"/>
      <c r="HYH848" s="14"/>
      <c r="HYI848" s="14"/>
      <c r="HYJ848" s="14"/>
      <c r="HYK848" s="14"/>
      <c r="HYL848" s="14"/>
      <c r="HYM848" s="14"/>
      <c r="HYN848" s="14"/>
      <c r="HYO848" s="14"/>
      <c r="HYP848" s="14"/>
      <c r="HYQ848" s="14"/>
      <c r="HYR848" s="14"/>
      <c r="HYS848" s="14"/>
      <c r="HYT848" s="14"/>
      <c r="HYU848" s="14"/>
      <c r="HYV848" s="14"/>
      <c r="HYW848" s="14"/>
      <c r="HYX848" s="14"/>
      <c r="HYY848" s="14"/>
      <c r="HYZ848" s="14"/>
      <c r="HZA848" s="14"/>
      <c r="HZB848" s="14"/>
      <c r="HZC848" s="14"/>
      <c r="HZD848" s="14"/>
      <c r="HZE848" s="14"/>
      <c r="HZF848" s="14"/>
      <c r="HZG848" s="14"/>
      <c r="HZH848" s="14"/>
      <c r="HZI848" s="14"/>
      <c r="HZJ848" s="14"/>
      <c r="HZK848" s="14"/>
      <c r="HZL848" s="14"/>
      <c r="HZM848" s="14"/>
      <c r="HZN848" s="14"/>
      <c r="HZO848" s="14"/>
      <c r="HZP848" s="14"/>
      <c r="HZQ848" s="14"/>
      <c r="HZR848" s="14"/>
      <c r="HZS848" s="14"/>
      <c r="HZT848" s="14"/>
      <c r="HZU848" s="14"/>
      <c r="HZV848" s="14"/>
      <c r="HZW848" s="14"/>
      <c r="HZX848" s="14"/>
      <c r="HZY848" s="14"/>
      <c r="HZZ848" s="14"/>
      <c r="IAA848" s="14"/>
      <c r="IAB848" s="14"/>
      <c r="IAC848" s="14"/>
      <c r="IAD848" s="14"/>
      <c r="IAE848" s="14"/>
      <c r="IAF848" s="14"/>
      <c r="IAG848" s="14"/>
      <c r="IAH848" s="14"/>
      <c r="IAI848" s="14"/>
      <c r="IAJ848" s="14"/>
      <c r="IAK848" s="14"/>
      <c r="IAL848" s="14"/>
      <c r="IAM848" s="14"/>
      <c r="IAN848" s="14"/>
      <c r="IAO848" s="14"/>
      <c r="IAP848" s="14"/>
      <c r="IAQ848" s="14"/>
      <c r="IAR848" s="14"/>
      <c r="IAS848" s="14"/>
      <c r="IAT848" s="14"/>
      <c r="IAU848" s="14"/>
      <c r="IAV848" s="14"/>
      <c r="IAW848" s="14"/>
      <c r="IAX848" s="14"/>
      <c r="IAY848" s="14"/>
      <c r="IAZ848" s="14"/>
      <c r="IBA848" s="14"/>
      <c r="IBB848" s="14"/>
      <c r="IBC848" s="14"/>
      <c r="IBD848" s="14"/>
      <c r="IBE848" s="14"/>
      <c r="IBF848" s="14"/>
      <c r="IBG848" s="14"/>
      <c r="IBH848" s="14"/>
      <c r="IBI848" s="14"/>
      <c r="IBJ848" s="14"/>
      <c r="IBK848" s="14"/>
      <c r="IBL848" s="14"/>
      <c r="IBM848" s="14"/>
      <c r="IBN848" s="14"/>
      <c r="IBO848" s="14"/>
      <c r="IBP848" s="14"/>
      <c r="IBQ848" s="14"/>
      <c r="IBR848" s="14"/>
      <c r="IBS848" s="14"/>
      <c r="IBT848" s="14"/>
      <c r="IBU848" s="14"/>
      <c r="IBV848" s="14"/>
      <c r="IBW848" s="14"/>
      <c r="IBX848" s="14"/>
      <c r="IBY848" s="14"/>
      <c r="IBZ848" s="14"/>
      <c r="ICA848" s="14"/>
      <c r="ICB848" s="14"/>
      <c r="ICC848" s="14"/>
      <c r="ICD848" s="14"/>
      <c r="ICE848" s="14"/>
      <c r="ICF848" s="14"/>
      <c r="ICG848" s="14"/>
      <c r="ICH848" s="14"/>
      <c r="ICI848" s="14"/>
      <c r="ICJ848" s="14"/>
      <c r="ICK848" s="14"/>
      <c r="ICL848" s="14"/>
      <c r="ICM848" s="14"/>
      <c r="ICN848" s="14"/>
      <c r="ICO848" s="14"/>
      <c r="ICP848" s="14"/>
      <c r="ICQ848" s="14"/>
      <c r="ICR848" s="14"/>
      <c r="ICS848" s="14"/>
      <c r="ICT848" s="14"/>
      <c r="ICU848" s="14"/>
      <c r="ICV848" s="14"/>
      <c r="ICW848" s="14"/>
      <c r="ICX848" s="14"/>
      <c r="ICY848" s="14"/>
      <c r="ICZ848" s="14"/>
      <c r="IDA848" s="14"/>
      <c r="IDB848" s="14"/>
      <c r="IDC848" s="14"/>
      <c r="IDD848" s="14"/>
      <c r="IDE848" s="14"/>
      <c r="IDF848" s="14"/>
      <c r="IDG848" s="14"/>
      <c r="IDH848" s="14"/>
      <c r="IDI848" s="14"/>
      <c r="IDJ848" s="14"/>
      <c r="IDK848" s="14"/>
      <c r="IDL848" s="14"/>
      <c r="IDM848" s="14"/>
      <c r="IDN848" s="14"/>
      <c r="IDO848" s="14"/>
      <c r="IDP848" s="14"/>
      <c r="IDQ848" s="14"/>
      <c r="IDR848" s="14"/>
      <c r="IDS848" s="14"/>
      <c r="IDT848" s="14"/>
      <c r="IDU848" s="14"/>
      <c r="IDV848" s="14"/>
      <c r="IDW848" s="14"/>
      <c r="IDX848" s="14"/>
      <c r="IDY848" s="14"/>
      <c r="IDZ848" s="14"/>
      <c r="IEA848" s="14"/>
      <c r="IEB848" s="14"/>
      <c r="IEC848" s="14"/>
      <c r="IED848" s="14"/>
      <c r="IEE848" s="14"/>
      <c r="IEF848" s="14"/>
      <c r="IEG848" s="14"/>
      <c r="IEH848" s="14"/>
      <c r="IEI848" s="14"/>
      <c r="IEJ848" s="14"/>
      <c r="IEK848" s="14"/>
      <c r="IEL848" s="14"/>
      <c r="IEM848" s="14"/>
      <c r="IEN848" s="14"/>
      <c r="IEO848" s="14"/>
      <c r="IEP848" s="14"/>
      <c r="IEQ848" s="14"/>
      <c r="IER848" s="14"/>
      <c r="IES848" s="14"/>
      <c r="IET848" s="14"/>
      <c r="IEU848" s="14"/>
      <c r="IEV848" s="14"/>
      <c r="IEW848" s="14"/>
      <c r="IEX848" s="14"/>
      <c r="IEY848" s="14"/>
      <c r="IEZ848" s="14"/>
      <c r="IFA848" s="14"/>
      <c r="IFB848" s="14"/>
      <c r="IFC848" s="14"/>
      <c r="IFD848" s="14"/>
      <c r="IFE848" s="14"/>
      <c r="IFF848" s="14"/>
      <c r="IFG848" s="14"/>
      <c r="IFH848" s="14"/>
      <c r="IFI848" s="14"/>
      <c r="IFJ848" s="14"/>
      <c r="IFK848" s="14"/>
      <c r="IFL848" s="14"/>
      <c r="IFM848" s="14"/>
      <c r="IFN848" s="14"/>
      <c r="IFO848" s="14"/>
      <c r="IFP848" s="14"/>
      <c r="IFQ848" s="14"/>
      <c r="IFR848" s="14"/>
      <c r="IFS848" s="14"/>
      <c r="IFT848" s="14"/>
      <c r="IFU848" s="14"/>
      <c r="IFV848" s="14"/>
      <c r="IFW848" s="14"/>
      <c r="IFX848" s="14"/>
      <c r="IFY848" s="14"/>
      <c r="IFZ848" s="14"/>
      <c r="IGA848" s="14"/>
      <c r="IGB848" s="14"/>
      <c r="IGC848" s="14"/>
      <c r="IGD848" s="14"/>
      <c r="IGE848" s="14"/>
      <c r="IGF848" s="14"/>
      <c r="IGG848" s="14"/>
      <c r="IGH848" s="14"/>
      <c r="IGI848" s="14"/>
      <c r="IGJ848" s="14"/>
      <c r="IGK848" s="14"/>
      <c r="IGL848" s="14"/>
      <c r="IGM848" s="14"/>
      <c r="IGN848" s="14"/>
      <c r="IGO848" s="14"/>
      <c r="IGP848" s="14"/>
      <c r="IGQ848" s="14"/>
      <c r="IGR848" s="14"/>
      <c r="IGS848" s="14"/>
      <c r="IGT848" s="14"/>
      <c r="IGU848" s="14"/>
      <c r="IGV848" s="14"/>
      <c r="IGW848" s="14"/>
      <c r="IGX848" s="14"/>
      <c r="IGY848" s="14"/>
      <c r="IGZ848" s="14"/>
      <c r="IHA848" s="14"/>
      <c r="IHB848" s="14"/>
      <c r="IHC848" s="14"/>
      <c r="IHD848" s="14"/>
      <c r="IHE848" s="14"/>
      <c r="IHF848" s="14"/>
      <c r="IHG848" s="14"/>
      <c r="IHH848" s="14"/>
      <c r="IHI848" s="14"/>
      <c r="IHJ848" s="14"/>
      <c r="IHK848" s="14"/>
      <c r="IHL848" s="14"/>
      <c r="IHM848" s="14"/>
      <c r="IHN848" s="14"/>
      <c r="IHO848" s="14"/>
      <c r="IHP848" s="14"/>
      <c r="IHQ848" s="14"/>
      <c r="IHR848" s="14"/>
      <c r="IHS848" s="14"/>
      <c r="IHT848" s="14"/>
      <c r="IHU848" s="14"/>
      <c r="IHV848" s="14"/>
      <c r="IHW848" s="14"/>
      <c r="IHX848" s="14"/>
      <c r="IHY848" s="14"/>
      <c r="IHZ848" s="14"/>
      <c r="IIA848" s="14"/>
      <c r="IIB848" s="14"/>
      <c r="IIC848" s="14"/>
      <c r="IID848" s="14"/>
      <c r="IIE848" s="14"/>
      <c r="IIF848" s="14"/>
      <c r="IIG848" s="14"/>
      <c r="IIH848" s="14"/>
      <c r="III848" s="14"/>
      <c r="IIJ848" s="14"/>
      <c r="IIK848" s="14"/>
      <c r="IIL848" s="14"/>
      <c r="IIM848" s="14"/>
      <c r="IIN848" s="14"/>
      <c r="IIO848" s="14"/>
      <c r="IIP848" s="14"/>
      <c r="IIQ848" s="14"/>
      <c r="IIR848" s="14"/>
      <c r="IIS848" s="14"/>
      <c r="IIT848" s="14"/>
      <c r="IIU848" s="14"/>
      <c r="IIV848" s="14"/>
      <c r="IIW848" s="14"/>
      <c r="IIX848" s="14"/>
      <c r="IIY848" s="14"/>
      <c r="IIZ848" s="14"/>
      <c r="IJA848" s="14"/>
      <c r="IJB848" s="14"/>
      <c r="IJC848" s="14"/>
      <c r="IJD848" s="14"/>
      <c r="IJE848" s="14"/>
      <c r="IJF848" s="14"/>
      <c r="IJG848" s="14"/>
      <c r="IJH848" s="14"/>
      <c r="IJI848" s="14"/>
      <c r="IJJ848" s="14"/>
      <c r="IJK848" s="14"/>
      <c r="IJL848" s="14"/>
      <c r="IJM848" s="14"/>
      <c r="IJN848" s="14"/>
      <c r="IJO848" s="14"/>
      <c r="IJP848" s="14"/>
      <c r="IJQ848" s="14"/>
      <c r="IJR848" s="14"/>
      <c r="IJS848" s="14"/>
      <c r="IJT848" s="14"/>
      <c r="IJU848" s="14"/>
      <c r="IJV848" s="14"/>
      <c r="IJW848" s="14"/>
      <c r="IJX848" s="14"/>
      <c r="IJY848" s="14"/>
      <c r="IJZ848" s="14"/>
      <c r="IKA848" s="14"/>
      <c r="IKB848" s="14"/>
      <c r="IKC848" s="14"/>
      <c r="IKD848" s="14"/>
      <c r="IKE848" s="14"/>
      <c r="IKF848" s="14"/>
      <c r="IKG848" s="14"/>
      <c r="IKH848" s="14"/>
      <c r="IKI848" s="14"/>
      <c r="IKJ848" s="14"/>
      <c r="IKK848" s="14"/>
      <c r="IKL848" s="14"/>
      <c r="IKM848" s="14"/>
      <c r="IKN848" s="14"/>
      <c r="IKO848" s="14"/>
      <c r="IKP848" s="14"/>
      <c r="IKQ848" s="14"/>
      <c r="IKR848" s="14"/>
      <c r="IKS848" s="14"/>
      <c r="IKT848" s="14"/>
      <c r="IKU848" s="14"/>
      <c r="IKV848" s="14"/>
      <c r="IKW848" s="14"/>
      <c r="IKX848" s="14"/>
      <c r="IKY848" s="14"/>
      <c r="IKZ848" s="14"/>
      <c r="ILA848" s="14"/>
      <c r="ILB848" s="14"/>
      <c r="ILC848" s="14"/>
      <c r="ILD848" s="14"/>
      <c r="ILE848" s="14"/>
      <c r="ILF848" s="14"/>
      <c r="ILG848" s="14"/>
      <c r="ILH848" s="14"/>
      <c r="ILI848" s="14"/>
      <c r="ILJ848" s="14"/>
      <c r="ILK848" s="14"/>
      <c r="ILL848" s="14"/>
      <c r="ILM848" s="14"/>
      <c r="ILN848" s="14"/>
      <c r="ILO848" s="14"/>
      <c r="ILP848" s="14"/>
      <c r="ILQ848" s="14"/>
      <c r="ILR848" s="14"/>
      <c r="ILS848" s="14"/>
      <c r="ILT848" s="14"/>
      <c r="ILU848" s="14"/>
      <c r="ILV848" s="14"/>
      <c r="ILW848" s="14"/>
      <c r="ILX848" s="14"/>
      <c r="ILY848" s="14"/>
      <c r="ILZ848" s="14"/>
      <c r="IMA848" s="14"/>
      <c r="IMB848" s="14"/>
      <c r="IMC848" s="14"/>
      <c r="IMD848" s="14"/>
      <c r="IME848" s="14"/>
      <c r="IMF848" s="14"/>
      <c r="IMG848" s="14"/>
      <c r="IMH848" s="14"/>
      <c r="IMI848" s="14"/>
      <c r="IMJ848" s="14"/>
      <c r="IMK848" s="14"/>
      <c r="IML848" s="14"/>
      <c r="IMM848" s="14"/>
      <c r="IMN848" s="14"/>
      <c r="IMO848" s="14"/>
      <c r="IMP848" s="14"/>
      <c r="IMQ848" s="14"/>
      <c r="IMR848" s="14"/>
      <c r="IMS848" s="14"/>
      <c r="IMT848" s="14"/>
      <c r="IMU848" s="14"/>
      <c r="IMV848" s="14"/>
      <c r="IMW848" s="14"/>
      <c r="IMX848" s="14"/>
      <c r="IMY848" s="14"/>
      <c r="IMZ848" s="14"/>
      <c r="INA848" s="14"/>
      <c r="INB848" s="14"/>
      <c r="INC848" s="14"/>
      <c r="IND848" s="14"/>
      <c r="INE848" s="14"/>
      <c r="INF848" s="14"/>
      <c r="ING848" s="14"/>
      <c r="INH848" s="14"/>
      <c r="INI848" s="14"/>
      <c r="INJ848" s="14"/>
      <c r="INK848" s="14"/>
      <c r="INL848" s="14"/>
      <c r="INM848" s="14"/>
      <c r="INN848" s="14"/>
      <c r="INO848" s="14"/>
      <c r="INP848" s="14"/>
      <c r="INQ848" s="14"/>
      <c r="INR848" s="14"/>
      <c r="INS848" s="14"/>
      <c r="INT848" s="14"/>
      <c r="INU848" s="14"/>
      <c r="INV848" s="14"/>
      <c r="INW848" s="14"/>
      <c r="INX848" s="14"/>
      <c r="INY848" s="14"/>
      <c r="INZ848" s="14"/>
      <c r="IOA848" s="14"/>
      <c r="IOB848" s="14"/>
      <c r="IOC848" s="14"/>
      <c r="IOD848" s="14"/>
      <c r="IOE848" s="14"/>
      <c r="IOF848" s="14"/>
      <c r="IOG848" s="14"/>
      <c r="IOH848" s="14"/>
      <c r="IOI848" s="14"/>
      <c r="IOJ848" s="14"/>
      <c r="IOK848" s="14"/>
      <c r="IOL848" s="14"/>
      <c r="IOM848" s="14"/>
      <c r="ION848" s="14"/>
      <c r="IOO848" s="14"/>
      <c r="IOP848" s="14"/>
      <c r="IOQ848" s="14"/>
      <c r="IOR848" s="14"/>
      <c r="IOS848" s="14"/>
      <c r="IOT848" s="14"/>
      <c r="IOU848" s="14"/>
      <c r="IOV848" s="14"/>
      <c r="IOW848" s="14"/>
      <c r="IOX848" s="14"/>
      <c r="IOY848" s="14"/>
      <c r="IOZ848" s="14"/>
      <c r="IPA848" s="14"/>
      <c r="IPB848" s="14"/>
      <c r="IPC848" s="14"/>
      <c r="IPD848" s="14"/>
      <c r="IPE848" s="14"/>
      <c r="IPF848" s="14"/>
      <c r="IPG848" s="14"/>
      <c r="IPH848" s="14"/>
      <c r="IPI848" s="14"/>
      <c r="IPJ848" s="14"/>
      <c r="IPK848" s="14"/>
      <c r="IPL848" s="14"/>
      <c r="IPM848" s="14"/>
      <c r="IPN848" s="14"/>
      <c r="IPO848" s="14"/>
      <c r="IPP848" s="14"/>
      <c r="IPQ848" s="14"/>
      <c r="IPR848" s="14"/>
      <c r="IPS848" s="14"/>
      <c r="IPT848" s="14"/>
      <c r="IPU848" s="14"/>
      <c r="IPV848" s="14"/>
      <c r="IPW848" s="14"/>
      <c r="IPX848" s="14"/>
      <c r="IPY848" s="14"/>
      <c r="IPZ848" s="14"/>
      <c r="IQA848" s="14"/>
      <c r="IQB848" s="14"/>
      <c r="IQC848" s="14"/>
      <c r="IQD848" s="14"/>
      <c r="IQE848" s="14"/>
      <c r="IQF848" s="14"/>
      <c r="IQG848" s="14"/>
      <c r="IQH848" s="14"/>
      <c r="IQI848" s="14"/>
      <c r="IQJ848" s="14"/>
      <c r="IQK848" s="14"/>
      <c r="IQL848" s="14"/>
      <c r="IQM848" s="14"/>
      <c r="IQN848" s="14"/>
      <c r="IQO848" s="14"/>
      <c r="IQP848" s="14"/>
      <c r="IQQ848" s="14"/>
      <c r="IQR848" s="14"/>
      <c r="IQS848" s="14"/>
      <c r="IQT848" s="14"/>
      <c r="IQU848" s="14"/>
      <c r="IQV848" s="14"/>
      <c r="IQW848" s="14"/>
      <c r="IQX848" s="14"/>
      <c r="IQY848" s="14"/>
      <c r="IQZ848" s="14"/>
      <c r="IRA848" s="14"/>
      <c r="IRB848" s="14"/>
      <c r="IRC848" s="14"/>
      <c r="IRD848" s="14"/>
      <c r="IRE848" s="14"/>
      <c r="IRF848" s="14"/>
      <c r="IRG848" s="14"/>
      <c r="IRH848" s="14"/>
      <c r="IRI848" s="14"/>
      <c r="IRJ848" s="14"/>
      <c r="IRK848" s="14"/>
      <c r="IRL848" s="14"/>
      <c r="IRM848" s="14"/>
      <c r="IRN848" s="14"/>
      <c r="IRO848" s="14"/>
      <c r="IRP848" s="14"/>
      <c r="IRQ848" s="14"/>
      <c r="IRR848" s="14"/>
      <c r="IRS848" s="14"/>
      <c r="IRT848" s="14"/>
      <c r="IRU848" s="14"/>
      <c r="IRV848" s="14"/>
      <c r="IRW848" s="14"/>
      <c r="IRX848" s="14"/>
      <c r="IRY848" s="14"/>
      <c r="IRZ848" s="14"/>
      <c r="ISA848" s="14"/>
      <c r="ISB848" s="14"/>
      <c r="ISC848" s="14"/>
      <c r="ISD848" s="14"/>
      <c r="ISE848" s="14"/>
      <c r="ISF848" s="14"/>
      <c r="ISG848" s="14"/>
      <c r="ISH848" s="14"/>
      <c r="ISI848" s="14"/>
      <c r="ISJ848" s="14"/>
      <c r="ISK848" s="14"/>
      <c r="ISL848" s="14"/>
      <c r="ISM848" s="14"/>
      <c r="ISN848" s="14"/>
      <c r="ISO848" s="14"/>
      <c r="ISP848" s="14"/>
      <c r="ISQ848" s="14"/>
      <c r="ISR848" s="14"/>
      <c r="ISS848" s="14"/>
      <c r="IST848" s="14"/>
      <c r="ISU848" s="14"/>
      <c r="ISV848" s="14"/>
      <c r="ISW848" s="14"/>
      <c r="ISX848" s="14"/>
      <c r="ISY848" s="14"/>
      <c r="ISZ848" s="14"/>
      <c r="ITA848" s="14"/>
      <c r="ITB848" s="14"/>
      <c r="ITC848" s="14"/>
      <c r="ITD848" s="14"/>
      <c r="ITE848" s="14"/>
      <c r="ITF848" s="14"/>
      <c r="ITG848" s="14"/>
      <c r="ITH848" s="14"/>
      <c r="ITI848" s="14"/>
      <c r="ITJ848" s="14"/>
      <c r="ITK848" s="14"/>
      <c r="ITL848" s="14"/>
      <c r="ITM848" s="14"/>
      <c r="ITN848" s="14"/>
      <c r="ITO848" s="14"/>
      <c r="ITP848" s="14"/>
      <c r="ITQ848" s="14"/>
      <c r="ITR848" s="14"/>
      <c r="ITS848" s="14"/>
      <c r="ITT848" s="14"/>
      <c r="ITU848" s="14"/>
      <c r="ITV848" s="14"/>
      <c r="ITW848" s="14"/>
      <c r="ITX848" s="14"/>
      <c r="ITY848" s="14"/>
      <c r="ITZ848" s="14"/>
      <c r="IUA848" s="14"/>
      <c r="IUB848" s="14"/>
      <c r="IUC848" s="14"/>
      <c r="IUD848" s="14"/>
      <c r="IUE848" s="14"/>
      <c r="IUF848" s="14"/>
      <c r="IUG848" s="14"/>
      <c r="IUH848" s="14"/>
      <c r="IUI848" s="14"/>
      <c r="IUJ848" s="14"/>
      <c r="IUK848" s="14"/>
      <c r="IUL848" s="14"/>
      <c r="IUM848" s="14"/>
      <c r="IUN848" s="14"/>
      <c r="IUO848" s="14"/>
      <c r="IUP848" s="14"/>
      <c r="IUQ848" s="14"/>
      <c r="IUR848" s="14"/>
      <c r="IUS848" s="14"/>
      <c r="IUT848" s="14"/>
      <c r="IUU848" s="14"/>
      <c r="IUV848" s="14"/>
      <c r="IUW848" s="14"/>
      <c r="IUX848" s="14"/>
      <c r="IUY848" s="14"/>
      <c r="IUZ848" s="14"/>
      <c r="IVA848" s="14"/>
      <c r="IVB848" s="14"/>
      <c r="IVC848" s="14"/>
      <c r="IVD848" s="14"/>
      <c r="IVE848" s="14"/>
      <c r="IVF848" s="14"/>
      <c r="IVG848" s="14"/>
      <c r="IVH848" s="14"/>
      <c r="IVI848" s="14"/>
      <c r="IVJ848" s="14"/>
      <c r="IVK848" s="14"/>
      <c r="IVL848" s="14"/>
      <c r="IVM848" s="14"/>
      <c r="IVN848" s="14"/>
      <c r="IVO848" s="14"/>
      <c r="IVP848" s="14"/>
      <c r="IVQ848" s="14"/>
      <c r="IVR848" s="14"/>
      <c r="IVS848" s="14"/>
      <c r="IVT848" s="14"/>
      <c r="IVU848" s="14"/>
      <c r="IVV848" s="14"/>
      <c r="IVW848" s="14"/>
      <c r="IVX848" s="14"/>
      <c r="IVY848" s="14"/>
      <c r="IVZ848" s="14"/>
      <c r="IWA848" s="14"/>
      <c r="IWB848" s="14"/>
      <c r="IWC848" s="14"/>
      <c r="IWD848" s="14"/>
      <c r="IWE848" s="14"/>
      <c r="IWF848" s="14"/>
      <c r="IWG848" s="14"/>
      <c r="IWH848" s="14"/>
      <c r="IWI848" s="14"/>
      <c r="IWJ848" s="14"/>
      <c r="IWK848" s="14"/>
      <c r="IWL848" s="14"/>
      <c r="IWM848" s="14"/>
      <c r="IWN848" s="14"/>
      <c r="IWO848" s="14"/>
      <c r="IWP848" s="14"/>
      <c r="IWQ848" s="14"/>
      <c r="IWR848" s="14"/>
      <c r="IWS848" s="14"/>
      <c r="IWT848" s="14"/>
      <c r="IWU848" s="14"/>
      <c r="IWV848" s="14"/>
      <c r="IWW848" s="14"/>
      <c r="IWX848" s="14"/>
      <c r="IWY848" s="14"/>
      <c r="IWZ848" s="14"/>
      <c r="IXA848" s="14"/>
      <c r="IXB848" s="14"/>
      <c r="IXC848" s="14"/>
      <c r="IXD848" s="14"/>
      <c r="IXE848" s="14"/>
      <c r="IXF848" s="14"/>
      <c r="IXG848" s="14"/>
      <c r="IXH848" s="14"/>
      <c r="IXI848" s="14"/>
      <c r="IXJ848" s="14"/>
      <c r="IXK848" s="14"/>
      <c r="IXL848" s="14"/>
      <c r="IXM848" s="14"/>
      <c r="IXN848" s="14"/>
      <c r="IXO848" s="14"/>
      <c r="IXP848" s="14"/>
      <c r="IXQ848" s="14"/>
      <c r="IXR848" s="14"/>
      <c r="IXS848" s="14"/>
      <c r="IXT848" s="14"/>
      <c r="IXU848" s="14"/>
      <c r="IXV848" s="14"/>
      <c r="IXW848" s="14"/>
      <c r="IXX848" s="14"/>
      <c r="IXY848" s="14"/>
      <c r="IXZ848" s="14"/>
      <c r="IYA848" s="14"/>
      <c r="IYB848" s="14"/>
      <c r="IYC848" s="14"/>
      <c r="IYD848" s="14"/>
      <c r="IYE848" s="14"/>
      <c r="IYF848" s="14"/>
      <c r="IYG848" s="14"/>
      <c r="IYH848" s="14"/>
      <c r="IYI848" s="14"/>
      <c r="IYJ848" s="14"/>
      <c r="IYK848" s="14"/>
      <c r="IYL848" s="14"/>
      <c r="IYM848" s="14"/>
      <c r="IYN848" s="14"/>
      <c r="IYO848" s="14"/>
      <c r="IYP848" s="14"/>
      <c r="IYQ848" s="14"/>
      <c r="IYR848" s="14"/>
      <c r="IYS848" s="14"/>
      <c r="IYT848" s="14"/>
      <c r="IYU848" s="14"/>
      <c r="IYV848" s="14"/>
      <c r="IYW848" s="14"/>
      <c r="IYX848" s="14"/>
      <c r="IYY848" s="14"/>
      <c r="IYZ848" s="14"/>
      <c r="IZA848" s="14"/>
      <c r="IZB848" s="14"/>
      <c r="IZC848" s="14"/>
      <c r="IZD848" s="14"/>
      <c r="IZE848" s="14"/>
      <c r="IZF848" s="14"/>
      <c r="IZG848" s="14"/>
      <c r="IZH848" s="14"/>
      <c r="IZI848" s="14"/>
      <c r="IZJ848" s="14"/>
      <c r="IZK848" s="14"/>
      <c r="IZL848" s="14"/>
      <c r="IZM848" s="14"/>
      <c r="IZN848" s="14"/>
      <c r="IZO848" s="14"/>
      <c r="IZP848" s="14"/>
      <c r="IZQ848" s="14"/>
      <c r="IZR848" s="14"/>
      <c r="IZS848" s="14"/>
      <c r="IZT848" s="14"/>
      <c r="IZU848" s="14"/>
      <c r="IZV848" s="14"/>
      <c r="IZW848" s="14"/>
      <c r="IZX848" s="14"/>
      <c r="IZY848" s="14"/>
      <c r="IZZ848" s="14"/>
      <c r="JAA848" s="14"/>
      <c r="JAB848" s="14"/>
      <c r="JAC848" s="14"/>
      <c r="JAD848" s="14"/>
      <c r="JAE848" s="14"/>
      <c r="JAF848" s="14"/>
      <c r="JAG848" s="14"/>
      <c r="JAH848" s="14"/>
      <c r="JAI848" s="14"/>
      <c r="JAJ848" s="14"/>
      <c r="JAK848" s="14"/>
      <c r="JAL848" s="14"/>
      <c r="JAM848" s="14"/>
      <c r="JAN848" s="14"/>
      <c r="JAO848" s="14"/>
      <c r="JAP848" s="14"/>
      <c r="JAQ848" s="14"/>
      <c r="JAR848" s="14"/>
      <c r="JAS848" s="14"/>
      <c r="JAT848" s="14"/>
      <c r="JAU848" s="14"/>
      <c r="JAV848" s="14"/>
      <c r="JAW848" s="14"/>
      <c r="JAX848" s="14"/>
      <c r="JAY848" s="14"/>
      <c r="JAZ848" s="14"/>
      <c r="JBA848" s="14"/>
      <c r="JBB848" s="14"/>
      <c r="JBC848" s="14"/>
      <c r="JBD848" s="14"/>
      <c r="JBE848" s="14"/>
      <c r="JBF848" s="14"/>
      <c r="JBG848" s="14"/>
      <c r="JBH848" s="14"/>
      <c r="JBI848" s="14"/>
      <c r="JBJ848" s="14"/>
      <c r="JBK848" s="14"/>
      <c r="JBL848" s="14"/>
      <c r="JBM848" s="14"/>
      <c r="JBN848" s="14"/>
      <c r="JBO848" s="14"/>
      <c r="JBP848" s="14"/>
      <c r="JBQ848" s="14"/>
      <c r="JBR848" s="14"/>
      <c r="JBS848" s="14"/>
      <c r="JBT848" s="14"/>
      <c r="JBU848" s="14"/>
      <c r="JBV848" s="14"/>
      <c r="JBW848" s="14"/>
      <c r="JBX848" s="14"/>
      <c r="JBY848" s="14"/>
      <c r="JBZ848" s="14"/>
      <c r="JCA848" s="14"/>
      <c r="JCB848" s="14"/>
      <c r="JCC848" s="14"/>
      <c r="JCD848" s="14"/>
      <c r="JCE848" s="14"/>
      <c r="JCF848" s="14"/>
      <c r="JCG848" s="14"/>
      <c r="JCH848" s="14"/>
      <c r="JCI848" s="14"/>
      <c r="JCJ848" s="14"/>
      <c r="JCK848" s="14"/>
      <c r="JCL848" s="14"/>
      <c r="JCM848" s="14"/>
      <c r="JCN848" s="14"/>
      <c r="JCO848" s="14"/>
      <c r="JCP848" s="14"/>
      <c r="JCQ848" s="14"/>
      <c r="JCR848" s="14"/>
      <c r="JCS848" s="14"/>
      <c r="JCT848" s="14"/>
      <c r="JCU848" s="14"/>
      <c r="JCV848" s="14"/>
      <c r="JCW848" s="14"/>
      <c r="JCX848" s="14"/>
      <c r="JCY848" s="14"/>
      <c r="JCZ848" s="14"/>
      <c r="JDA848" s="14"/>
      <c r="JDB848" s="14"/>
      <c r="JDC848" s="14"/>
      <c r="JDD848" s="14"/>
      <c r="JDE848" s="14"/>
      <c r="JDF848" s="14"/>
      <c r="JDG848" s="14"/>
      <c r="JDH848" s="14"/>
      <c r="JDI848" s="14"/>
      <c r="JDJ848" s="14"/>
      <c r="JDK848" s="14"/>
      <c r="JDL848" s="14"/>
      <c r="JDM848" s="14"/>
      <c r="JDN848" s="14"/>
      <c r="JDO848" s="14"/>
      <c r="JDP848" s="14"/>
      <c r="JDQ848" s="14"/>
      <c r="JDR848" s="14"/>
      <c r="JDS848" s="14"/>
      <c r="JDT848" s="14"/>
      <c r="JDU848" s="14"/>
      <c r="JDV848" s="14"/>
      <c r="JDW848" s="14"/>
      <c r="JDX848" s="14"/>
      <c r="JDY848" s="14"/>
      <c r="JDZ848" s="14"/>
      <c r="JEA848" s="14"/>
      <c r="JEB848" s="14"/>
      <c r="JEC848" s="14"/>
      <c r="JED848" s="14"/>
      <c r="JEE848" s="14"/>
      <c r="JEF848" s="14"/>
      <c r="JEG848" s="14"/>
      <c r="JEH848" s="14"/>
      <c r="JEI848" s="14"/>
      <c r="JEJ848" s="14"/>
      <c r="JEK848" s="14"/>
      <c r="JEL848" s="14"/>
      <c r="JEM848" s="14"/>
      <c r="JEN848" s="14"/>
      <c r="JEO848" s="14"/>
      <c r="JEP848" s="14"/>
      <c r="JEQ848" s="14"/>
      <c r="JER848" s="14"/>
      <c r="JES848" s="14"/>
      <c r="JET848" s="14"/>
      <c r="JEU848" s="14"/>
      <c r="JEV848" s="14"/>
      <c r="JEW848" s="14"/>
      <c r="JEX848" s="14"/>
      <c r="JEY848" s="14"/>
      <c r="JEZ848" s="14"/>
      <c r="JFA848" s="14"/>
      <c r="JFB848" s="14"/>
      <c r="JFC848" s="14"/>
      <c r="JFD848" s="14"/>
      <c r="JFE848" s="14"/>
      <c r="JFF848" s="14"/>
      <c r="JFG848" s="14"/>
      <c r="JFH848" s="14"/>
      <c r="JFI848" s="14"/>
      <c r="JFJ848" s="14"/>
      <c r="JFK848" s="14"/>
      <c r="JFL848" s="14"/>
      <c r="JFM848" s="14"/>
      <c r="JFN848" s="14"/>
      <c r="JFO848" s="14"/>
      <c r="JFP848" s="14"/>
      <c r="JFQ848" s="14"/>
      <c r="JFR848" s="14"/>
      <c r="JFS848" s="14"/>
      <c r="JFT848" s="14"/>
      <c r="JFU848" s="14"/>
      <c r="JFV848" s="14"/>
      <c r="JFW848" s="14"/>
      <c r="JFX848" s="14"/>
      <c r="JFY848" s="14"/>
      <c r="JFZ848" s="14"/>
      <c r="JGA848" s="14"/>
      <c r="JGB848" s="14"/>
      <c r="JGC848" s="14"/>
      <c r="JGD848" s="14"/>
      <c r="JGE848" s="14"/>
      <c r="JGF848" s="14"/>
      <c r="JGG848" s="14"/>
      <c r="JGH848" s="14"/>
      <c r="JGI848" s="14"/>
      <c r="JGJ848" s="14"/>
      <c r="JGK848" s="14"/>
      <c r="JGL848" s="14"/>
      <c r="JGM848" s="14"/>
      <c r="JGN848" s="14"/>
      <c r="JGO848" s="14"/>
      <c r="JGP848" s="14"/>
      <c r="JGQ848" s="14"/>
      <c r="JGR848" s="14"/>
      <c r="JGS848" s="14"/>
      <c r="JGT848" s="14"/>
      <c r="JGU848" s="14"/>
      <c r="JGV848" s="14"/>
      <c r="JGW848" s="14"/>
      <c r="JGX848" s="14"/>
      <c r="JGY848" s="14"/>
      <c r="JGZ848" s="14"/>
      <c r="JHA848" s="14"/>
      <c r="JHB848" s="14"/>
      <c r="JHC848" s="14"/>
      <c r="JHD848" s="14"/>
      <c r="JHE848" s="14"/>
      <c r="JHF848" s="14"/>
      <c r="JHG848" s="14"/>
      <c r="JHH848" s="14"/>
      <c r="JHI848" s="14"/>
      <c r="JHJ848" s="14"/>
      <c r="JHK848" s="14"/>
      <c r="JHL848" s="14"/>
      <c r="JHM848" s="14"/>
      <c r="JHN848" s="14"/>
      <c r="JHO848" s="14"/>
      <c r="JHP848" s="14"/>
      <c r="JHQ848" s="14"/>
      <c r="JHR848" s="14"/>
      <c r="JHS848" s="14"/>
      <c r="JHT848" s="14"/>
      <c r="JHU848" s="14"/>
      <c r="JHV848" s="14"/>
      <c r="JHW848" s="14"/>
      <c r="JHX848" s="14"/>
      <c r="JHY848" s="14"/>
      <c r="JHZ848" s="14"/>
      <c r="JIA848" s="14"/>
      <c r="JIB848" s="14"/>
      <c r="JIC848" s="14"/>
      <c r="JID848" s="14"/>
      <c r="JIE848" s="14"/>
      <c r="JIF848" s="14"/>
      <c r="JIG848" s="14"/>
      <c r="JIH848" s="14"/>
      <c r="JII848" s="14"/>
      <c r="JIJ848" s="14"/>
      <c r="JIK848" s="14"/>
      <c r="JIL848" s="14"/>
      <c r="JIM848" s="14"/>
      <c r="JIN848" s="14"/>
      <c r="JIO848" s="14"/>
      <c r="JIP848" s="14"/>
      <c r="JIQ848" s="14"/>
      <c r="JIR848" s="14"/>
      <c r="JIS848" s="14"/>
      <c r="JIT848" s="14"/>
      <c r="JIU848" s="14"/>
      <c r="JIV848" s="14"/>
      <c r="JIW848" s="14"/>
      <c r="JIX848" s="14"/>
      <c r="JIY848" s="14"/>
      <c r="JIZ848" s="14"/>
      <c r="JJA848" s="14"/>
      <c r="JJB848" s="14"/>
      <c r="JJC848" s="14"/>
      <c r="JJD848" s="14"/>
      <c r="JJE848" s="14"/>
      <c r="JJF848" s="14"/>
      <c r="JJG848" s="14"/>
      <c r="JJH848" s="14"/>
      <c r="JJI848" s="14"/>
      <c r="JJJ848" s="14"/>
      <c r="JJK848" s="14"/>
      <c r="JJL848" s="14"/>
      <c r="JJM848" s="14"/>
      <c r="JJN848" s="14"/>
      <c r="JJO848" s="14"/>
      <c r="JJP848" s="14"/>
      <c r="JJQ848" s="14"/>
      <c r="JJR848" s="14"/>
      <c r="JJS848" s="14"/>
      <c r="JJT848" s="14"/>
      <c r="JJU848" s="14"/>
      <c r="JJV848" s="14"/>
      <c r="JJW848" s="14"/>
      <c r="JJX848" s="14"/>
      <c r="JJY848" s="14"/>
      <c r="JJZ848" s="14"/>
      <c r="JKA848" s="14"/>
      <c r="JKB848" s="14"/>
      <c r="JKC848" s="14"/>
      <c r="JKD848" s="14"/>
      <c r="JKE848" s="14"/>
      <c r="JKF848" s="14"/>
      <c r="JKG848" s="14"/>
      <c r="JKH848" s="14"/>
      <c r="JKI848" s="14"/>
      <c r="JKJ848" s="14"/>
      <c r="JKK848" s="14"/>
      <c r="JKL848" s="14"/>
      <c r="JKM848" s="14"/>
      <c r="JKN848" s="14"/>
      <c r="JKO848" s="14"/>
      <c r="JKP848" s="14"/>
      <c r="JKQ848" s="14"/>
      <c r="JKR848" s="14"/>
      <c r="JKS848" s="14"/>
      <c r="JKT848" s="14"/>
      <c r="JKU848" s="14"/>
      <c r="JKV848" s="14"/>
      <c r="JKW848" s="14"/>
      <c r="JKX848" s="14"/>
      <c r="JKY848" s="14"/>
      <c r="JKZ848" s="14"/>
      <c r="JLA848" s="14"/>
      <c r="JLB848" s="14"/>
      <c r="JLC848" s="14"/>
      <c r="JLD848" s="14"/>
      <c r="JLE848" s="14"/>
      <c r="JLF848" s="14"/>
      <c r="JLG848" s="14"/>
      <c r="JLH848" s="14"/>
      <c r="JLI848" s="14"/>
      <c r="JLJ848" s="14"/>
      <c r="JLK848" s="14"/>
      <c r="JLL848" s="14"/>
      <c r="JLM848" s="14"/>
      <c r="JLN848" s="14"/>
      <c r="JLO848" s="14"/>
      <c r="JLP848" s="14"/>
      <c r="JLQ848" s="14"/>
      <c r="JLR848" s="14"/>
      <c r="JLS848" s="14"/>
      <c r="JLT848" s="14"/>
      <c r="JLU848" s="14"/>
      <c r="JLV848" s="14"/>
      <c r="JLW848" s="14"/>
      <c r="JLX848" s="14"/>
      <c r="JLY848" s="14"/>
      <c r="JLZ848" s="14"/>
      <c r="JMA848" s="14"/>
      <c r="JMB848" s="14"/>
      <c r="JMC848" s="14"/>
      <c r="JMD848" s="14"/>
      <c r="JME848" s="14"/>
      <c r="JMF848" s="14"/>
      <c r="JMG848" s="14"/>
      <c r="JMH848" s="14"/>
      <c r="JMI848" s="14"/>
      <c r="JMJ848" s="14"/>
      <c r="JMK848" s="14"/>
      <c r="JML848" s="14"/>
      <c r="JMM848" s="14"/>
      <c r="JMN848" s="14"/>
      <c r="JMO848" s="14"/>
      <c r="JMP848" s="14"/>
      <c r="JMQ848" s="14"/>
      <c r="JMR848" s="14"/>
      <c r="JMS848" s="14"/>
      <c r="JMT848" s="14"/>
      <c r="JMU848" s="14"/>
      <c r="JMV848" s="14"/>
      <c r="JMW848" s="14"/>
      <c r="JMX848" s="14"/>
      <c r="JMY848" s="14"/>
      <c r="JMZ848" s="14"/>
      <c r="JNA848" s="14"/>
      <c r="JNB848" s="14"/>
      <c r="JNC848" s="14"/>
      <c r="JND848" s="14"/>
      <c r="JNE848" s="14"/>
      <c r="JNF848" s="14"/>
      <c r="JNG848" s="14"/>
      <c r="JNH848" s="14"/>
      <c r="JNI848" s="14"/>
      <c r="JNJ848" s="14"/>
      <c r="JNK848" s="14"/>
      <c r="JNL848" s="14"/>
      <c r="JNM848" s="14"/>
      <c r="JNN848" s="14"/>
      <c r="JNO848" s="14"/>
      <c r="JNP848" s="14"/>
      <c r="JNQ848" s="14"/>
      <c r="JNR848" s="14"/>
      <c r="JNS848" s="14"/>
      <c r="JNT848" s="14"/>
      <c r="JNU848" s="14"/>
      <c r="JNV848" s="14"/>
      <c r="JNW848" s="14"/>
      <c r="JNX848" s="14"/>
      <c r="JNY848" s="14"/>
      <c r="JNZ848" s="14"/>
      <c r="JOA848" s="14"/>
      <c r="JOB848" s="14"/>
      <c r="JOC848" s="14"/>
      <c r="JOD848" s="14"/>
      <c r="JOE848" s="14"/>
      <c r="JOF848" s="14"/>
      <c r="JOG848" s="14"/>
      <c r="JOH848" s="14"/>
      <c r="JOI848" s="14"/>
      <c r="JOJ848" s="14"/>
      <c r="JOK848" s="14"/>
      <c r="JOL848" s="14"/>
      <c r="JOM848" s="14"/>
      <c r="JON848" s="14"/>
      <c r="JOO848" s="14"/>
      <c r="JOP848" s="14"/>
      <c r="JOQ848" s="14"/>
      <c r="JOR848" s="14"/>
      <c r="JOS848" s="14"/>
      <c r="JOT848" s="14"/>
      <c r="JOU848" s="14"/>
      <c r="JOV848" s="14"/>
      <c r="JOW848" s="14"/>
      <c r="JOX848" s="14"/>
      <c r="JOY848" s="14"/>
      <c r="JOZ848" s="14"/>
      <c r="JPA848" s="14"/>
      <c r="JPB848" s="14"/>
      <c r="JPC848" s="14"/>
      <c r="JPD848" s="14"/>
      <c r="JPE848" s="14"/>
      <c r="JPF848" s="14"/>
      <c r="JPG848" s="14"/>
      <c r="JPH848" s="14"/>
      <c r="JPI848" s="14"/>
      <c r="JPJ848" s="14"/>
      <c r="JPK848" s="14"/>
      <c r="JPL848" s="14"/>
      <c r="JPM848" s="14"/>
      <c r="JPN848" s="14"/>
      <c r="JPO848" s="14"/>
      <c r="JPP848" s="14"/>
      <c r="JPQ848" s="14"/>
      <c r="JPR848" s="14"/>
      <c r="JPS848" s="14"/>
      <c r="JPT848" s="14"/>
      <c r="JPU848" s="14"/>
      <c r="JPV848" s="14"/>
      <c r="JPW848" s="14"/>
      <c r="JPX848" s="14"/>
      <c r="JPY848" s="14"/>
      <c r="JPZ848" s="14"/>
      <c r="JQA848" s="14"/>
      <c r="JQB848" s="14"/>
      <c r="JQC848" s="14"/>
      <c r="JQD848" s="14"/>
      <c r="JQE848" s="14"/>
      <c r="JQF848" s="14"/>
      <c r="JQG848" s="14"/>
      <c r="JQH848" s="14"/>
      <c r="JQI848" s="14"/>
      <c r="JQJ848" s="14"/>
      <c r="JQK848" s="14"/>
      <c r="JQL848" s="14"/>
      <c r="JQM848" s="14"/>
      <c r="JQN848" s="14"/>
      <c r="JQO848" s="14"/>
      <c r="JQP848" s="14"/>
      <c r="JQQ848" s="14"/>
      <c r="JQR848" s="14"/>
      <c r="JQS848" s="14"/>
      <c r="JQT848" s="14"/>
      <c r="JQU848" s="14"/>
      <c r="JQV848" s="14"/>
      <c r="JQW848" s="14"/>
      <c r="JQX848" s="14"/>
      <c r="JQY848" s="14"/>
      <c r="JQZ848" s="14"/>
      <c r="JRA848" s="14"/>
      <c r="JRB848" s="14"/>
      <c r="JRC848" s="14"/>
      <c r="JRD848" s="14"/>
      <c r="JRE848" s="14"/>
      <c r="JRF848" s="14"/>
      <c r="JRG848" s="14"/>
      <c r="JRH848" s="14"/>
      <c r="JRI848" s="14"/>
      <c r="JRJ848" s="14"/>
      <c r="JRK848" s="14"/>
      <c r="JRL848" s="14"/>
      <c r="JRM848" s="14"/>
      <c r="JRN848" s="14"/>
      <c r="JRO848" s="14"/>
      <c r="JRP848" s="14"/>
      <c r="JRQ848" s="14"/>
      <c r="JRR848" s="14"/>
      <c r="JRS848" s="14"/>
      <c r="JRT848" s="14"/>
      <c r="JRU848" s="14"/>
      <c r="JRV848" s="14"/>
      <c r="JRW848" s="14"/>
      <c r="JRX848" s="14"/>
      <c r="JRY848" s="14"/>
      <c r="JRZ848" s="14"/>
      <c r="JSA848" s="14"/>
      <c r="JSB848" s="14"/>
      <c r="JSC848" s="14"/>
      <c r="JSD848" s="14"/>
      <c r="JSE848" s="14"/>
      <c r="JSF848" s="14"/>
      <c r="JSG848" s="14"/>
      <c r="JSH848" s="14"/>
      <c r="JSI848" s="14"/>
      <c r="JSJ848" s="14"/>
      <c r="JSK848" s="14"/>
      <c r="JSL848" s="14"/>
      <c r="JSM848" s="14"/>
      <c r="JSN848" s="14"/>
      <c r="JSO848" s="14"/>
      <c r="JSP848" s="14"/>
      <c r="JSQ848" s="14"/>
      <c r="JSR848" s="14"/>
      <c r="JSS848" s="14"/>
      <c r="JST848" s="14"/>
      <c r="JSU848" s="14"/>
      <c r="JSV848" s="14"/>
      <c r="JSW848" s="14"/>
      <c r="JSX848" s="14"/>
      <c r="JSY848" s="14"/>
      <c r="JSZ848" s="14"/>
      <c r="JTA848" s="14"/>
      <c r="JTB848" s="14"/>
      <c r="JTC848" s="14"/>
      <c r="JTD848" s="14"/>
      <c r="JTE848" s="14"/>
      <c r="JTF848" s="14"/>
      <c r="JTG848" s="14"/>
      <c r="JTH848" s="14"/>
      <c r="JTI848" s="14"/>
      <c r="JTJ848" s="14"/>
      <c r="JTK848" s="14"/>
      <c r="JTL848" s="14"/>
      <c r="JTM848" s="14"/>
      <c r="JTN848" s="14"/>
      <c r="JTO848" s="14"/>
      <c r="JTP848" s="14"/>
      <c r="JTQ848" s="14"/>
      <c r="JTR848" s="14"/>
      <c r="JTS848" s="14"/>
      <c r="JTT848" s="14"/>
      <c r="JTU848" s="14"/>
      <c r="JTV848" s="14"/>
      <c r="JTW848" s="14"/>
      <c r="JTX848" s="14"/>
      <c r="JTY848" s="14"/>
      <c r="JTZ848" s="14"/>
      <c r="JUA848" s="14"/>
      <c r="JUB848" s="14"/>
      <c r="JUC848" s="14"/>
      <c r="JUD848" s="14"/>
      <c r="JUE848" s="14"/>
      <c r="JUF848" s="14"/>
      <c r="JUG848" s="14"/>
      <c r="JUH848" s="14"/>
      <c r="JUI848" s="14"/>
      <c r="JUJ848" s="14"/>
      <c r="JUK848" s="14"/>
      <c r="JUL848" s="14"/>
      <c r="JUM848" s="14"/>
      <c r="JUN848" s="14"/>
      <c r="JUO848" s="14"/>
      <c r="JUP848" s="14"/>
      <c r="JUQ848" s="14"/>
      <c r="JUR848" s="14"/>
      <c r="JUS848" s="14"/>
      <c r="JUT848" s="14"/>
      <c r="JUU848" s="14"/>
      <c r="JUV848" s="14"/>
      <c r="JUW848" s="14"/>
      <c r="JUX848" s="14"/>
      <c r="JUY848" s="14"/>
      <c r="JUZ848" s="14"/>
      <c r="JVA848" s="14"/>
      <c r="JVB848" s="14"/>
      <c r="JVC848" s="14"/>
      <c r="JVD848" s="14"/>
      <c r="JVE848" s="14"/>
      <c r="JVF848" s="14"/>
      <c r="JVG848" s="14"/>
      <c r="JVH848" s="14"/>
      <c r="JVI848" s="14"/>
      <c r="JVJ848" s="14"/>
      <c r="JVK848" s="14"/>
      <c r="JVL848" s="14"/>
      <c r="JVM848" s="14"/>
      <c r="JVN848" s="14"/>
      <c r="JVO848" s="14"/>
      <c r="JVP848" s="14"/>
      <c r="JVQ848" s="14"/>
      <c r="JVR848" s="14"/>
      <c r="JVS848" s="14"/>
      <c r="JVT848" s="14"/>
      <c r="JVU848" s="14"/>
      <c r="JVV848" s="14"/>
      <c r="JVW848" s="14"/>
      <c r="JVX848" s="14"/>
      <c r="JVY848" s="14"/>
      <c r="JVZ848" s="14"/>
      <c r="JWA848" s="14"/>
      <c r="JWB848" s="14"/>
      <c r="JWC848" s="14"/>
      <c r="JWD848" s="14"/>
      <c r="JWE848" s="14"/>
      <c r="JWF848" s="14"/>
      <c r="JWG848" s="14"/>
      <c r="JWH848" s="14"/>
      <c r="JWI848" s="14"/>
      <c r="JWJ848" s="14"/>
      <c r="JWK848" s="14"/>
      <c r="JWL848" s="14"/>
      <c r="JWM848" s="14"/>
      <c r="JWN848" s="14"/>
      <c r="JWO848" s="14"/>
      <c r="JWP848" s="14"/>
      <c r="JWQ848" s="14"/>
      <c r="JWR848" s="14"/>
      <c r="JWS848" s="14"/>
      <c r="JWT848" s="14"/>
      <c r="JWU848" s="14"/>
      <c r="JWV848" s="14"/>
      <c r="JWW848" s="14"/>
      <c r="JWX848" s="14"/>
      <c r="JWY848" s="14"/>
      <c r="JWZ848" s="14"/>
      <c r="JXA848" s="14"/>
      <c r="JXB848" s="14"/>
      <c r="JXC848" s="14"/>
      <c r="JXD848" s="14"/>
      <c r="JXE848" s="14"/>
      <c r="JXF848" s="14"/>
      <c r="JXG848" s="14"/>
      <c r="JXH848" s="14"/>
      <c r="JXI848" s="14"/>
      <c r="JXJ848" s="14"/>
      <c r="JXK848" s="14"/>
      <c r="JXL848" s="14"/>
      <c r="JXM848" s="14"/>
      <c r="JXN848" s="14"/>
      <c r="JXO848" s="14"/>
      <c r="JXP848" s="14"/>
      <c r="JXQ848" s="14"/>
      <c r="JXR848" s="14"/>
      <c r="JXS848" s="14"/>
      <c r="JXT848" s="14"/>
      <c r="JXU848" s="14"/>
      <c r="JXV848" s="14"/>
      <c r="JXW848" s="14"/>
      <c r="JXX848" s="14"/>
      <c r="JXY848" s="14"/>
      <c r="JXZ848" s="14"/>
      <c r="JYA848" s="14"/>
      <c r="JYB848" s="14"/>
      <c r="JYC848" s="14"/>
      <c r="JYD848" s="14"/>
      <c r="JYE848" s="14"/>
      <c r="JYF848" s="14"/>
      <c r="JYG848" s="14"/>
      <c r="JYH848" s="14"/>
      <c r="JYI848" s="14"/>
      <c r="JYJ848" s="14"/>
      <c r="JYK848" s="14"/>
      <c r="JYL848" s="14"/>
      <c r="JYM848" s="14"/>
      <c r="JYN848" s="14"/>
      <c r="JYO848" s="14"/>
      <c r="JYP848" s="14"/>
      <c r="JYQ848" s="14"/>
      <c r="JYR848" s="14"/>
      <c r="JYS848" s="14"/>
      <c r="JYT848" s="14"/>
      <c r="JYU848" s="14"/>
      <c r="JYV848" s="14"/>
      <c r="JYW848" s="14"/>
      <c r="JYX848" s="14"/>
      <c r="JYY848" s="14"/>
      <c r="JYZ848" s="14"/>
      <c r="JZA848" s="14"/>
      <c r="JZB848" s="14"/>
      <c r="JZC848" s="14"/>
      <c r="JZD848" s="14"/>
      <c r="JZE848" s="14"/>
      <c r="JZF848" s="14"/>
      <c r="JZG848" s="14"/>
      <c r="JZH848" s="14"/>
      <c r="JZI848" s="14"/>
      <c r="JZJ848" s="14"/>
      <c r="JZK848" s="14"/>
      <c r="JZL848" s="14"/>
      <c r="JZM848" s="14"/>
      <c r="JZN848" s="14"/>
      <c r="JZO848" s="14"/>
      <c r="JZP848" s="14"/>
      <c r="JZQ848" s="14"/>
      <c r="JZR848" s="14"/>
      <c r="JZS848" s="14"/>
      <c r="JZT848" s="14"/>
      <c r="JZU848" s="14"/>
      <c r="JZV848" s="14"/>
      <c r="JZW848" s="14"/>
      <c r="JZX848" s="14"/>
      <c r="JZY848" s="14"/>
      <c r="JZZ848" s="14"/>
      <c r="KAA848" s="14"/>
      <c r="KAB848" s="14"/>
      <c r="KAC848" s="14"/>
      <c r="KAD848" s="14"/>
      <c r="KAE848" s="14"/>
      <c r="KAF848" s="14"/>
      <c r="KAG848" s="14"/>
      <c r="KAH848" s="14"/>
      <c r="KAI848" s="14"/>
      <c r="KAJ848" s="14"/>
      <c r="KAK848" s="14"/>
      <c r="KAL848" s="14"/>
      <c r="KAM848" s="14"/>
      <c r="KAN848" s="14"/>
      <c r="KAO848" s="14"/>
      <c r="KAP848" s="14"/>
      <c r="KAQ848" s="14"/>
      <c r="KAR848" s="14"/>
      <c r="KAS848" s="14"/>
      <c r="KAT848" s="14"/>
      <c r="KAU848" s="14"/>
      <c r="KAV848" s="14"/>
      <c r="KAW848" s="14"/>
      <c r="KAX848" s="14"/>
      <c r="KAY848" s="14"/>
      <c r="KAZ848" s="14"/>
      <c r="KBA848" s="14"/>
      <c r="KBB848" s="14"/>
      <c r="KBC848" s="14"/>
      <c r="KBD848" s="14"/>
      <c r="KBE848" s="14"/>
      <c r="KBF848" s="14"/>
      <c r="KBG848" s="14"/>
      <c r="KBH848" s="14"/>
      <c r="KBI848" s="14"/>
      <c r="KBJ848" s="14"/>
      <c r="KBK848" s="14"/>
      <c r="KBL848" s="14"/>
      <c r="KBM848" s="14"/>
      <c r="KBN848" s="14"/>
      <c r="KBO848" s="14"/>
      <c r="KBP848" s="14"/>
      <c r="KBQ848" s="14"/>
      <c r="KBR848" s="14"/>
      <c r="KBS848" s="14"/>
      <c r="KBT848" s="14"/>
      <c r="KBU848" s="14"/>
      <c r="KBV848" s="14"/>
      <c r="KBW848" s="14"/>
      <c r="KBX848" s="14"/>
      <c r="KBY848" s="14"/>
      <c r="KBZ848" s="14"/>
      <c r="KCA848" s="14"/>
      <c r="KCB848" s="14"/>
      <c r="KCC848" s="14"/>
      <c r="KCD848" s="14"/>
      <c r="KCE848" s="14"/>
      <c r="KCF848" s="14"/>
      <c r="KCG848" s="14"/>
      <c r="KCH848" s="14"/>
      <c r="KCI848" s="14"/>
      <c r="KCJ848" s="14"/>
      <c r="KCK848" s="14"/>
      <c r="KCL848" s="14"/>
      <c r="KCM848" s="14"/>
      <c r="KCN848" s="14"/>
      <c r="KCO848" s="14"/>
      <c r="KCP848" s="14"/>
      <c r="KCQ848" s="14"/>
      <c r="KCR848" s="14"/>
      <c r="KCS848" s="14"/>
      <c r="KCT848" s="14"/>
      <c r="KCU848" s="14"/>
      <c r="KCV848" s="14"/>
      <c r="KCW848" s="14"/>
      <c r="KCX848" s="14"/>
      <c r="KCY848" s="14"/>
      <c r="KCZ848" s="14"/>
      <c r="KDA848" s="14"/>
      <c r="KDB848" s="14"/>
      <c r="KDC848" s="14"/>
      <c r="KDD848" s="14"/>
      <c r="KDE848" s="14"/>
      <c r="KDF848" s="14"/>
      <c r="KDG848" s="14"/>
      <c r="KDH848" s="14"/>
      <c r="KDI848" s="14"/>
      <c r="KDJ848" s="14"/>
      <c r="KDK848" s="14"/>
      <c r="KDL848" s="14"/>
      <c r="KDM848" s="14"/>
      <c r="KDN848" s="14"/>
      <c r="KDO848" s="14"/>
      <c r="KDP848" s="14"/>
      <c r="KDQ848" s="14"/>
      <c r="KDR848" s="14"/>
      <c r="KDS848" s="14"/>
      <c r="KDT848" s="14"/>
      <c r="KDU848" s="14"/>
      <c r="KDV848" s="14"/>
      <c r="KDW848" s="14"/>
      <c r="KDX848" s="14"/>
      <c r="KDY848" s="14"/>
      <c r="KDZ848" s="14"/>
      <c r="KEA848" s="14"/>
      <c r="KEB848" s="14"/>
      <c r="KEC848" s="14"/>
      <c r="KED848" s="14"/>
      <c r="KEE848" s="14"/>
      <c r="KEF848" s="14"/>
      <c r="KEG848" s="14"/>
      <c r="KEH848" s="14"/>
      <c r="KEI848" s="14"/>
      <c r="KEJ848" s="14"/>
      <c r="KEK848" s="14"/>
      <c r="KEL848" s="14"/>
      <c r="KEM848" s="14"/>
      <c r="KEN848" s="14"/>
      <c r="KEO848" s="14"/>
      <c r="KEP848" s="14"/>
      <c r="KEQ848" s="14"/>
      <c r="KER848" s="14"/>
      <c r="KES848" s="14"/>
      <c r="KET848" s="14"/>
      <c r="KEU848" s="14"/>
      <c r="KEV848" s="14"/>
      <c r="KEW848" s="14"/>
      <c r="KEX848" s="14"/>
      <c r="KEY848" s="14"/>
      <c r="KEZ848" s="14"/>
      <c r="KFA848" s="14"/>
      <c r="KFB848" s="14"/>
      <c r="KFC848" s="14"/>
      <c r="KFD848" s="14"/>
      <c r="KFE848" s="14"/>
      <c r="KFF848" s="14"/>
      <c r="KFG848" s="14"/>
      <c r="KFH848" s="14"/>
      <c r="KFI848" s="14"/>
      <c r="KFJ848" s="14"/>
      <c r="KFK848" s="14"/>
      <c r="KFL848" s="14"/>
      <c r="KFM848" s="14"/>
      <c r="KFN848" s="14"/>
      <c r="KFO848" s="14"/>
      <c r="KFP848" s="14"/>
      <c r="KFQ848" s="14"/>
      <c r="KFR848" s="14"/>
      <c r="KFS848" s="14"/>
      <c r="KFT848" s="14"/>
      <c r="KFU848" s="14"/>
      <c r="KFV848" s="14"/>
      <c r="KFW848" s="14"/>
      <c r="KFX848" s="14"/>
      <c r="KFY848" s="14"/>
      <c r="KFZ848" s="14"/>
      <c r="KGA848" s="14"/>
      <c r="KGB848" s="14"/>
      <c r="KGC848" s="14"/>
      <c r="KGD848" s="14"/>
      <c r="KGE848" s="14"/>
      <c r="KGF848" s="14"/>
      <c r="KGG848" s="14"/>
      <c r="KGH848" s="14"/>
      <c r="KGI848" s="14"/>
      <c r="KGJ848" s="14"/>
      <c r="KGK848" s="14"/>
      <c r="KGL848" s="14"/>
      <c r="KGM848" s="14"/>
      <c r="KGN848" s="14"/>
      <c r="KGO848" s="14"/>
      <c r="KGP848" s="14"/>
      <c r="KGQ848" s="14"/>
      <c r="KGR848" s="14"/>
      <c r="KGS848" s="14"/>
      <c r="KGT848" s="14"/>
      <c r="KGU848" s="14"/>
      <c r="KGV848" s="14"/>
      <c r="KGW848" s="14"/>
      <c r="KGX848" s="14"/>
      <c r="KGY848" s="14"/>
      <c r="KGZ848" s="14"/>
      <c r="KHA848" s="14"/>
      <c r="KHB848" s="14"/>
      <c r="KHC848" s="14"/>
      <c r="KHD848" s="14"/>
      <c r="KHE848" s="14"/>
      <c r="KHF848" s="14"/>
      <c r="KHG848" s="14"/>
      <c r="KHH848" s="14"/>
      <c r="KHI848" s="14"/>
      <c r="KHJ848" s="14"/>
      <c r="KHK848" s="14"/>
      <c r="KHL848" s="14"/>
      <c r="KHM848" s="14"/>
      <c r="KHN848" s="14"/>
      <c r="KHO848" s="14"/>
      <c r="KHP848" s="14"/>
      <c r="KHQ848" s="14"/>
      <c r="KHR848" s="14"/>
      <c r="KHS848" s="14"/>
      <c r="KHT848" s="14"/>
      <c r="KHU848" s="14"/>
      <c r="KHV848" s="14"/>
      <c r="KHW848" s="14"/>
      <c r="KHX848" s="14"/>
      <c r="KHY848" s="14"/>
      <c r="KHZ848" s="14"/>
      <c r="KIA848" s="14"/>
      <c r="KIB848" s="14"/>
      <c r="KIC848" s="14"/>
      <c r="KID848" s="14"/>
      <c r="KIE848" s="14"/>
      <c r="KIF848" s="14"/>
      <c r="KIG848" s="14"/>
      <c r="KIH848" s="14"/>
      <c r="KII848" s="14"/>
      <c r="KIJ848" s="14"/>
      <c r="KIK848" s="14"/>
      <c r="KIL848" s="14"/>
      <c r="KIM848" s="14"/>
      <c r="KIN848" s="14"/>
      <c r="KIO848" s="14"/>
      <c r="KIP848" s="14"/>
      <c r="KIQ848" s="14"/>
      <c r="KIR848" s="14"/>
      <c r="KIS848" s="14"/>
      <c r="KIT848" s="14"/>
      <c r="KIU848" s="14"/>
      <c r="KIV848" s="14"/>
      <c r="KIW848" s="14"/>
      <c r="KIX848" s="14"/>
      <c r="KIY848" s="14"/>
      <c r="KIZ848" s="14"/>
      <c r="KJA848" s="14"/>
      <c r="KJB848" s="14"/>
      <c r="KJC848" s="14"/>
      <c r="KJD848" s="14"/>
      <c r="KJE848" s="14"/>
      <c r="KJF848" s="14"/>
      <c r="KJG848" s="14"/>
      <c r="KJH848" s="14"/>
      <c r="KJI848" s="14"/>
      <c r="KJJ848" s="14"/>
      <c r="KJK848" s="14"/>
      <c r="KJL848" s="14"/>
      <c r="KJM848" s="14"/>
      <c r="KJN848" s="14"/>
      <c r="KJO848" s="14"/>
      <c r="KJP848" s="14"/>
      <c r="KJQ848" s="14"/>
      <c r="KJR848" s="14"/>
      <c r="KJS848" s="14"/>
      <c r="KJT848" s="14"/>
      <c r="KJU848" s="14"/>
      <c r="KJV848" s="14"/>
      <c r="KJW848" s="14"/>
      <c r="KJX848" s="14"/>
      <c r="KJY848" s="14"/>
      <c r="KJZ848" s="14"/>
      <c r="KKA848" s="14"/>
      <c r="KKB848" s="14"/>
      <c r="KKC848" s="14"/>
      <c r="KKD848" s="14"/>
      <c r="KKE848" s="14"/>
      <c r="KKF848" s="14"/>
      <c r="KKG848" s="14"/>
      <c r="KKH848" s="14"/>
      <c r="KKI848" s="14"/>
      <c r="KKJ848" s="14"/>
      <c r="KKK848" s="14"/>
      <c r="KKL848" s="14"/>
      <c r="KKM848" s="14"/>
      <c r="KKN848" s="14"/>
      <c r="KKO848" s="14"/>
      <c r="KKP848" s="14"/>
      <c r="KKQ848" s="14"/>
      <c r="KKR848" s="14"/>
      <c r="KKS848" s="14"/>
      <c r="KKT848" s="14"/>
      <c r="KKU848" s="14"/>
      <c r="KKV848" s="14"/>
      <c r="KKW848" s="14"/>
      <c r="KKX848" s="14"/>
      <c r="KKY848" s="14"/>
      <c r="KKZ848" s="14"/>
      <c r="KLA848" s="14"/>
      <c r="KLB848" s="14"/>
      <c r="KLC848" s="14"/>
      <c r="KLD848" s="14"/>
      <c r="KLE848" s="14"/>
      <c r="KLF848" s="14"/>
      <c r="KLG848" s="14"/>
      <c r="KLH848" s="14"/>
      <c r="KLI848" s="14"/>
      <c r="KLJ848" s="14"/>
      <c r="KLK848" s="14"/>
      <c r="KLL848" s="14"/>
      <c r="KLM848" s="14"/>
      <c r="KLN848" s="14"/>
      <c r="KLO848" s="14"/>
      <c r="KLP848" s="14"/>
      <c r="KLQ848" s="14"/>
      <c r="KLR848" s="14"/>
      <c r="KLS848" s="14"/>
      <c r="KLT848" s="14"/>
      <c r="KLU848" s="14"/>
      <c r="KLV848" s="14"/>
      <c r="KLW848" s="14"/>
      <c r="KLX848" s="14"/>
      <c r="KLY848" s="14"/>
      <c r="KLZ848" s="14"/>
      <c r="KMA848" s="14"/>
      <c r="KMB848" s="14"/>
      <c r="KMC848" s="14"/>
      <c r="KMD848" s="14"/>
      <c r="KME848" s="14"/>
      <c r="KMF848" s="14"/>
      <c r="KMG848" s="14"/>
      <c r="KMH848" s="14"/>
      <c r="KMI848" s="14"/>
      <c r="KMJ848" s="14"/>
      <c r="KMK848" s="14"/>
      <c r="KML848" s="14"/>
      <c r="KMM848" s="14"/>
      <c r="KMN848" s="14"/>
      <c r="KMO848" s="14"/>
      <c r="KMP848" s="14"/>
      <c r="KMQ848" s="14"/>
      <c r="KMR848" s="14"/>
      <c r="KMS848" s="14"/>
      <c r="KMT848" s="14"/>
      <c r="KMU848" s="14"/>
      <c r="KMV848" s="14"/>
      <c r="KMW848" s="14"/>
      <c r="KMX848" s="14"/>
      <c r="KMY848" s="14"/>
      <c r="KMZ848" s="14"/>
      <c r="KNA848" s="14"/>
      <c r="KNB848" s="14"/>
      <c r="KNC848" s="14"/>
      <c r="KND848" s="14"/>
      <c r="KNE848" s="14"/>
      <c r="KNF848" s="14"/>
      <c r="KNG848" s="14"/>
      <c r="KNH848" s="14"/>
      <c r="KNI848" s="14"/>
      <c r="KNJ848" s="14"/>
      <c r="KNK848" s="14"/>
      <c r="KNL848" s="14"/>
      <c r="KNM848" s="14"/>
      <c r="KNN848" s="14"/>
      <c r="KNO848" s="14"/>
      <c r="KNP848" s="14"/>
      <c r="KNQ848" s="14"/>
      <c r="KNR848" s="14"/>
      <c r="KNS848" s="14"/>
      <c r="KNT848" s="14"/>
      <c r="KNU848" s="14"/>
      <c r="KNV848" s="14"/>
      <c r="KNW848" s="14"/>
      <c r="KNX848" s="14"/>
      <c r="KNY848" s="14"/>
      <c r="KNZ848" s="14"/>
      <c r="KOA848" s="14"/>
      <c r="KOB848" s="14"/>
      <c r="KOC848" s="14"/>
      <c r="KOD848" s="14"/>
      <c r="KOE848" s="14"/>
      <c r="KOF848" s="14"/>
      <c r="KOG848" s="14"/>
      <c r="KOH848" s="14"/>
      <c r="KOI848" s="14"/>
      <c r="KOJ848" s="14"/>
      <c r="KOK848" s="14"/>
      <c r="KOL848" s="14"/>
      <c r="KOM848" s="14"/>
      <c r="KON848" s="14"/>
      <c r="KOO848" s="14"/>
      <c r="KOP848" s="14"/>
      <c r="KOQ848" s="14"/>
      <c r="KOR848" s="14"/>
      <c r="KOS848" s="14"/>
      <c r="KOT848" s="14"/>
      <c r="KOU848" s="14"/>
      <c r="KOV848" s="14"/>
      <c r="KOW848" s="14"/>
      <c r="KOX848" s="14"/>
      <c r="KOY848" s="14"/>
      <c r="KOZ848" s="14"/>
      <c r="KPA848" s="14"/>
      <c r="KPB848" s="14"/>
      <c r="KPC848" s="14"/>
      <c r="KPD848" s="14"/>
      <c r="KPE848" s="14"/>
      <c r="KPF848" s="14"/>
      <c r="KPG848" s="14"/>
      <c r="KPH848" s="14"/>
      <c r="KPI848" s="14"/>
      <c r="KPJ848" s="14"/>
      <c r="KPK848" s="14"/>
      <c r="KPL848" s="14"/>
      <c r="KPM848" s="14"/>
      <c r="KPN848" s="14"/>
      <c r="KPO848" s="14"/>
      <c r="KPP848" s="14"/>
      <c r="KPQ848" s="14"/>
      <c r="KPR848" s="14"/>
      <c r="KPS848" s="14"/>
      <c r="KPT848" s="14"/>
      <c r="KPU848" s="14"/>
      <c r="KPV848" s="14"/>
      <c r="KPW848" s="14"/>
      <c r="KPX848" s="14"/>
      <c r="KPY848" s="14"/>
      <c r="KPZ848" s="14"/>
      <c r="KQA848" s="14"/>
      <c r="KQB848" s="14"/>
      <c r="KQC848" s="14"/>
      <c r="KQD848" s="14"/>
      <c r="KQE848" s="14"/>
      <c r="KQF848" s="14"/>
      <c r="KQG848" s="14"/>
      <c r="KQH848" s="14"/>
      <c r="KQI848" s="14"/>
      <c r="KQJ848" s="14"/>
      <c r="KQK848" s="14"/>
      <c r="KQL848" s="14"/>
      <c r="KQM848" s="14"/>
      <c r="KQN848" s="14"/>
      <c r="KQO848" s="14"/>
      <c r="KQP848" s="14"/>
      <c r="KQQ848" s="14"/>
      <c r="KQR848" s="14"/>
      <c r="KQS848" s="14"/>
      <c r="KQT848" s="14"/>
      <c r="KQU848" s="14"/>
      <c r="KQV848" s="14"/>
      <c r="KQW848" s="14"/>
      <c r="KQX848" s="14"/>
      <c r="KQY848" s="14"/>
      <c r="KQZ848" s="14"/>
      <c r="KRA848" s="14"/>
      <c r="KRB848" s="14"/>
      <c r="KRC848" s="14"/>
      <c r="KRD848" s="14"/>
      <c r="KRE848" s="14"/>
      <c r="KRF848" s="14"/>
      <c r="KRG848" s="14"/>
      <c r="KRH848" s="14"/>
      <c r="KRI848" s="14"/>
      <c r="KRJ848" s="14"/>
      <c r="KRK848" s="14"/>
      <c r="KRL848" s="14"/>
      <c r="KRM848" s="14"/>
      <c r="KRN848" s="14"/>
      <c r="KRO848" s="14"/>
      <c r="KRP848" s="14"/>
      <c r="KRQ848" s="14"/>
      <c r="KRR848" s="14"/>
      <c r="KRS848" s="14"/>
      <c r="KRT848" s="14"/>
      <c r="KRU848" s="14"/>
      <c r="KRV848" s="14"/>
      <c r="KRW848" s="14"/>
      <c r="KRX848" s="14"/>
      <c r="KRY848" s="14"/>
      <c r="KRZ848" s="14"/>
      <c r="KSA848" s="14"/>
      <c r="KSB848" s="14"/>
      <c r="KSC848" s="14"/>
      <c r="KSD848" s="14"/>
      <c r="KSE848" s="14"/>
      <c r="KSF848" s="14"/>
      <c r="KSG848" s="14"/>
      <c r="KSH848" s="14"/>
      <c r="KSI848" s="14"/>
      <c r="KSJ848" s="14"/>
      <c r="KSK848" s="14"/>
      <c r="KSL848" s="14"/>
      <c r="KSM848" s="14"/>
      <c r="KSN848" s="14"/>
      <c r="KSO848" s="14"/>
      <c r="KSP848" s="14"/>
      <c r="KSQ848" s="14"/>
      <c r="KSR848" s="14"/>
      <c r="KSS848" s="14"/>
      <c r="KST848" s="14"/>
      <c r="KSU848" s="14"/>
      <c r="KSV848" s="14"/>
      <c r="KSW848" s="14"/>
      <c r="KSX848" s="14"/>
      <c r="KSY848" s="14"/>
      <c r="KSZ848" s="14"/>
      <c r="KTA848" s="14"/>
      <c r="KTB848" s="14"/>
      <c r="KTC848" s="14"/>
      <c r="KTD848" s="14"/>
      <c r="KTE848" s="14"/>
      <c r="KTF848" s="14"/>
      <c r="KTG848" s="14"/>
      <c r="KTH848" s="14"/>
      <c r="KTI848" s="14"/>
      <c r="KTJ848" s="14"/>
      <c r="KTK848" s="14"/>
      <c r="KTL848" s="14"/>
      <c r="KTM848" s="14"/>
      <c r="KTN848" s="14"/>
      <c r="KTO848" s="14"/>
      <c r="KTP848" s="14"/>
      <c r="KTQ848" s="14"/>
      <c r="KTR848" s="14"/>
      <c r="KTS848" s="14"/>
      <c r="KTT848" s="14"/>
      <c r="KTU848" s="14"/>
      <c r="KTV848" s="14"/>
      <c r="KTW848" s="14"/>
      <c r="KTX848" s="14"/>
      <c r="KTY848" s="14"/>
      <c r="KTZ848" s="14"/>
      <c r="KUA848" s="14"/>
      <c r="KUB848" s="14"/>
      <c r="KUC848" s="14"/>
      <c r="KUD848" s="14"/>
      <c r="KUE848" s="14"/>
      <c r="KUF848" s="14"/>
      <c r="KUG848" s="14"/>
      <c r="KUH848" s="14"/>
      <c r="KUI848" s="14"/>
      <c r="KUJ848" s="14"/>
      <c r="KUK848" s="14"/>
      <c r="KUL848" s="14"/>
      <c r="KUM848" s="14"/>
      <c r="KUN848" s="14"/>
      <c r="KUO848" s="14"/>
      <c r="KUP848" s="14"/>
      <c r="KUQ848" s="14"/>
      <c r="KUR848" s="14"/>
      <c r="KUS848" s="14"/>
      <c r="KUT848" s="14"/>
      <c r="KUU848" s="14"/>
      <c r="KUV848" s="14"/>
      <c r="KUW848" s="14"/>
      <c r="KUX848" s="14"/>
      <c r="KUY848" s="14"/>
      <c r="KUZ848" s="14"/>
      <c r="KVA848" s="14"/>
      <c r="KVB848" s="14"/>
      <c r="KVC848" s="14"/>
      <c r="KVD848" s="14"/>
      <c r="KVE848" s="14"/>
      <c r="KVF848" s="14"/>
      <c r="KVG848" s="14"/>
      <c r="KVH848" s="14"/>
      <c r="KVI848" s="14"/>
      <c r="KVJ848" s="14"/>
      <c r="KVK848" s="14"/>
      <c r="KVL848" s="14"/>
      <c r="KVM848" s="14"/>
      <c r="KVN848" s="14"/>
      <c r="KVO848" s="14"/>
      <c r="KVP848" s="14"/>
      <c r="KVQ848" s="14"/>
      <c r="KVR848" s="14"/>
      <c r="KVS848" s="14"/>
      <c r="KVT848" s="14"/>
      <c r="KVU848" s="14"/>
      <c r="KVV848" s="14"/>
      <c r="KVW848" s="14"/>
      <c r="KVX848" s="14"/>
      <c r="KVY848" s="14"/>
      <c r="KVZ848" s="14"/>
      <c r="KWA848" s="14"/>
      <c r="KWB848" s="14"/>
      <c r="KWC848" s="14"/>
      <c r="KWD848" s="14"/>
      <c r="KWE848" s="14"/>
      <c r="KWF848" s="14"/>
      <c r="KWG848" s="14"/>
      <c r="KWH848" s="14"/>
      <c r="KWI848" s="14"/>
      <c r="KWJ848" s="14"/>
      <c r="KWK848" s="14"/>
      <c r="KWL848" s="14"/>
      <c r="KWM848" s="14"/>
      <c r="KWN848" s="14"/>
      <c r="KWO848" s="14"/>
      <c r="KWP848" s="14"/>
      <c r="KWQ848" s="14"/>
      <c r="KWR848" s="14"/>
      <c r="KWS848" s="14"/>
      <c r="KWT848" s="14"/>
      <c r="KWU848" s="14"/>
      <c r="KWV848" s="14"/>
      <c r="KWW848" s="14"/>
      <c r="KWX848" s="14"/>
      <c r="KWY848" s="14"/>
      <c r="KWZ848" s="14"/>
      <c r="KXA848" s="14"/>
      <c r="KXB848" s="14"/>
      <c r="KXC848" s="14"/>
      <c r="KXD848" s="14"/>
      <c r="KXE848" s="14"/>
      <c r="KXF848" s="14"/>
      <c r="KXG848" s="14"/>
      <c r="KXH848" s="14"/>
      <c r="KXI848" s="14"/>
      <c r="KXJ848" s="14"/>
      <c r="KXK848" s="14"/>
      <c r="KXL848" s="14"/>
      <c r="KXM848" s="14"/>
      <c r="KXN848" s="14"/>
      <c r="KXO848" s="14"/>
      <c r="KXP848" s="14"/>
      <c r="KXQ848" s="14"/>
      <c r="KXR848" s="14"/>
      <c r="KXS848" s="14"/>
      <c r="KXT848" s="14"/>
      <c r="KXU848" s="14"/>
      <c r="KXV848" s="14"/>
      <c r="KXW848" s="14"/>
      <c r="KXX848" s="14"/>
      <c r="KXY848" s="14"/>
      <c r="KXZ848" s="14"/>
      <c r="KYA848" s="14"/>
      <c r="KYB848" s="14"/>
      <c r="KYC848" s="14"/>
      <c r="KYD848" s="14"/>
      <c r="KYE848" s="14"/>
      <c r="KYF848" s="14"/>
      <c r="KYG848" s="14"/>
      <c r="KYH848" s="14"/>
      <c r="KYI848" s="14"/>
      <c r="KYJ848" s="14"/>
      <c r="KYK848" s="14"/>
      <c r="KYL848" s="14"/>
      <c r="KYM848" s="14"/>
      <c r="KYN848" s="14"/>
      <c r="KYO848" s="14"/>
      <c r="KYP848" s="14"/>
      <c r="KYQ848" s="14"/>
      <c r="KYR848" s="14"/>
      <c r="KYS848" s="14"/>
      <c r="KYT848" s="14"/>
      <c r="KYU848" s="14"/>
      <c r="KYV848" s="14"/>
      <c r="KYW848" s="14"/>
      <c r="KYX848" s="14"/>
      <c r="KYY848" s="14"/>
      <c r="KYZ848" s="14"/>
      <c r="KZA848" s="14"/>
      <c r="KZB848" s="14"/>
      <c r="KZC848" s="14"/>
      <c r="KZD848" s="14"/>
      <c r="KZE848" s="14"/>
      <c r="KZF848" s="14"/>
      <c r="KZG848" s="14"/>
      <c r="KZH848" s="14"/>
      <c r="KZI848" s="14"/>
      <c r="KZJ848" s="14"/>
      <c r="KZK848" s="14"/>
      <c r="KZL848" s="14"/>
      <c r="KZM848" s="14"/>
      <c r="KZN848" s="14"/>
      <c r="KZO848" s="14"/>
      <c r="KZP848" s="14"/>
      <c r="KZQ848" s="14"/>
      <c r="KZR848" s="14"/>
      <c r="KZS848" s="14"/>
      <c r="KZT848" s="14"/>
      <c r="KZU848" s="14"/>
      <c r="KZV848" s="14"/>
      <c r="KZW848" s="14"/>
      <c r="KZX848" s="14"/>
      <c r="KZY848" s="14"/>
      <c r="KZZ848" s="14"/>
      <c r="LAA848" s="14"/>
      <c r="LAB848" s="14"/>
      <c r="LAC848" s="14"/>
      <c r="LAD848" s="14"/>
      <c r="LAE848" s="14"/>
      <c r="LAF848" s="14"/>
      <c r="LAG848" s="14"/>
      <c r="LAH848" s="14"/>
      <c r="LAI848" s="14"/>
      <c r="LAJ848" s="14"/>
      <c r="LAK848" s="14"/>
      <c r="LAL848" s="14"/>
      <c r="LAM848" s="14"/>
      <c r="LAN848" s="14"/>
      <c r="LAO848" s="14"/>
      <c r="LAP848" s="14"/>
      <c r="LAQ848" s="14"/>
      <c r="LAR848" s="14"/>
      <c r="LAS848" s="14"/>
      <c r="LAT848" s="14"/>
      <c r="LAU848" s="14"/>
      <c r="LAV848" s="14"/>
      <c r="LAW848" s="14"/>
      <c r="LAX848" s="14"/>
      <c r="LAY848" s="14"/>
      <c r="LAZ848" s="14"/>
      <c r="LBA848" s="14"/>
      <c r="LBB848" s="14"/>
      <c r="LBC848" s="14"/>
      <c r="LBD848" s="14"/>
      <c r="LBE848" s="14"/>
      <c r="LBF848" s="14"/>
      <c r="LBG848" s="14"/>
      <c r="LBH848" s="14"/>
      <c r="LBI848" s="14"/>
      <c r="LBJ848" s="14"/>
      <c r="LBK848" s="14"/>
      <c r="LBL848" s="14"/>
      <c r="LBM848" s="14"/>
      <c r="LBN848" s="14"/>
      <c r="LBO848" s="14"/>
      <c r="LBP848" s="14"/>
      <c r="LBQ848" s="14"/>
      <c r="LBR848" s="14"/>
      <c r="LBS848" s="14"/>
      <c r="LBT848" s="14"/>
      <c r="LBU848" s="14"/>
      <c r="LBV848" s="14"/>
      <c r="LBW848" s="14"/>
      <c r="LBX848" s="14"/>
      <c r="LBY848" s="14"/>
      <c r="LBZ848" s="14"/>
      <c r="LCA848" s="14"/>
      <c r="LCB848" s="14"/>
      <c r="LCC848" s="14"/>
      <c r="LCD848" s="14"/>
      <c r="LCE848" s="14"/>
      <c r="LCF848" s="14"/>
      <c r="LCG848" s="14"/>
      <c r="LCH848" s="14"/>
      <c r="LCI848" s="14"/>
      <c r="LCJ848" s="14"/>
      <c r="LCK848" s="14"/>
      <c r="LCL848" s="14"/>
      <c r="LCM848" s="14"/>
      <c r="LCN848" s="14"/>
      <c r="LCO848" s="14"/>
      <c r="LCP848" s="14"/>
      <c r="LCQ848" s="14"/>
      <c r="LCR848" s="14"/>
      <c r="LCS848" s="14"/>
      <c r="LCT848" s="14"/>
      <c r="LCU848" s="14"/>
      <c r="LCV848" s="14"/>
      <c r="LCW848" s="14"/>
      <c r="LCX848" s="14"/>
      <c r="LCY848" s="14"/>
      <c r="LCZ848" s="14"/>
      <c r="LDA848" s="14"/>
      <c r="LDB848" s="14"/>
      <c r="LDC848" s="14"/>
      <c r="LDD848" s="14"/>
      <c r="LDE848" s="14"/>
      <c r="LDF848" s="14"/>
      <c r="LDG848" s="14"/>
      <c r="LDH848" s="14"/>
      <c r="LDI848" s="14"/>
      <c r="LDJ848" s="14"/>
      <c r="LDK848" s="14"/>
      <c r="LDL848" s="14"/>
      <c r="LDM848" s="14"/>
      <c r="LDN848" s="14"/>
      <c r="LDO848" s="14"/>
      <c r="LDP848" s="14"/>
      <c r="LDQ848" s="14"/>
      <c r="LDR848" s="14"/>
      <c r="LDS848" s="14"/>
      <c r="LDT848" s="14"/>
      <c r="LDU848" s="14"/>
      <c r="LDV848" s="14"/>
      <c r="LDW848" s="14"/>
      <c r="LDX848" s="14"/>
      <c r="LDY848" s="14"/>
      <c r="LDZ848" s="14"/>
      <c r="LEA848" s="14"/>
      <c r="LEB848" s="14"/>
      <c r="LEC848" s="14"/>
      <c r="LED848" s="14"/>
      <c r="LEE848" s="14"/>
      <c r="LEF848" s="14"/>
      <c r="LEG848" s="14"/>
      <c r="LEH848" s="14"/>
      <c r="LEI848" s="14"/>
      <c r="LEJ848" s="14"/>
      <c r="LEK848" s="14"/>
      <c r="LEL848" s="14"/>
      <c r="LEM848" s="14"/>
      <c r="LEN848" s="14"/>
      <c r="LEO848" s="14"/>
      <c r="LEP848" s="14"/>
      <c r="LEQ848" s="14"/>
      <c r="LER848" s="14"/>
      <c r="LES848" s="14"/>
      <c r="LET848" s="14"/>
      <c r="LEU848" s="14"/>
      <c r="LEV848" s="14"/>
      <c r="LEW848" s="14"/>
      <c r="LEX848" s="14"/>
      <c r="LEY848" s="14"/>
      <c r="LEZ848" s="14"/>
      <c r="LFA848" s="14"/>
      <c r="LFB848" s="14"/>
      <c r="LFC848" s="14"/>
      <c r="LFD848" s="14"/>
      <c r="LFE848" s="14"/>
      <c r="LFF848" s="14"/>
      <c r="LFG848" s="14"/>
      <c r="LFH848" s="14"/>
      <c r="LFI848" s="14"/>
      <c r="LFJ848" s="14"/>
      <c r="LFK848" s="14"/>
      <c r="LFL848" s="14"/>
      <c r="LFM848" s="14"/>
      <c r="LFN848" s="14"/>
      <c r="LFO848" s="14"/>
      <c r="LFP848" s="14"/>
      <c r="LFQ848" s="14"/>
      <c r="LFR848" s="14"/>
      <c r="LFS848" s="14"/>
      <c r="LFT848" s="14"/>
      <c r="LFU848" s="14"/>
      <c r="LFV848" s="14"/>
      <c r="LFW848" s="14"/>
      <c r="LFX848" s="14"/>
      <c r="LFY848" s="14"/>
      <c r="LFZ848" s="14"/>
      <c r="LGA848" s="14"/>
      <c r="LGB848" s="14"/>
      <c r="LGC848" s="14"/>
      <c r="LGD848" s="14"/>
      <c r="LGE848" s="14"/>
      <c r="LGF848" s="14"/>
      <c r="LGG848" s="14"/>
      <c r="LGH848" s="14"/>
      <c r="LGI848" s="14"/>
      <c r="LGJ848" s="14"/>
      <c r="LGK848" s="14"/>
      <c r="LGL848" s="14"/>
      <c r="LGM848" s="14"/>
      <c r="LGN848" s="14"/>
      <c r="LGO848" s="14"/>
      <c r="LGP848" s="14"/>
      <c r="LGQ848" s="14"/>
      <c r="LGR848" s="14"/>
      <c r="LGS848" s="14"/>
      <c r="LGT848" s="14"/>
      <c r="LGU848" s="14"/>
      <c r="LGV848" s="14"/>
      <c r="LGW848" s="14"/>
      <c r="LGX848" s="14"/>
      <c r="LGY848" s="14"/>
      <c r="LGZ848" s="14"/>
      <c r="LHA848" s="14"/>
      <c r="LHB848" s="14"/>
      <c r="LHC848" s="14"/>
      <c r="LHD848" s="14"/>
      <c r="LHE848" s="14"/>
      <c r="LHF848" s="14"/>
      <c r="LHG848" s="14"/>
      <c r="LHH848" s="14"/>
      <c r="LHI848" s="14"/>
      <c r="LHJ848" s="14"/>
      <c r="LHK848" s="14"/>
      <c r="LHL848" s="14"/>
      <c r="LHM848" s="14"/>
      <c r="LHN848" s="14"/>
      <c r="LHO848" s="14"/>
      <c r="LHP848" s="14"/>
      <c r="LHQ848" s="14"/>
      <c r="LHR848" s="14"/>
      <c r="LHS848" s="14"/>
      <c r="LHT848" s="14"/>
      <c r="LHU848" s="14"/>
      <c r="LHV848" s="14"/>
      <c r="LHW848" s="14"/>
      <c r="LHX848" s="14"/>
      <c r="LHY848" s="14"/>
      <c r="LHZ848" s="14"/>
      <c r="LIA848" s="14"/>
      <c r="LIB848" s="14"/>
      <c r="LIC848" s="14"/>
      <c r="LID848" s="14"/>
      <c r="LIE848" s="14"/>
      <c r="LIF848" s="14"/>
      <c r="LIG848" s="14"/>
      <c r="LIH848" s="14"/>
      <c r="LII848" s="14"/>
      <c r="LIJ848" s="14"/>
      <c r="LIK848" s="14"/>
      <c r="LIL848" s="14"/>
      <c r="LIM848" s="14"/>
      <c r="LIN848" s="14"/>
      <c r="LIO848" s="14"/>
      <c r="LIP848" s="14"/>
      <c r="LIQ848" s="14"/>
      <c r="LIR848" s="14"/>
      <c r="LIS848" s="14"/>
      <c r="LIT848" s="14"/>
      <c r="LIU848" s="14"/>
      <c r="LIV848" s="14"/>
      <c r="LIW848" s="14"/>
      <c r="LIX848" s="14"/>
      <c r="LIY848" s="14"/>
      <c r="LIZ848" s="14"/>
      <c r="LJA848" s="14"/>
      <c r="LJB848" s="14"/>
      <c r="LJC848" s="14"/>
      <c r="LJD848" s="14"/>
      <c r="LJE848" s="14"/>
      <c r="LJF848" s="14"/>
      <c r="LJG848" s="14"/>
      <c r="LJH848" s="14"/>
      <c r="LJI848" s="14"/>
      <c r="LJJ848" s="14"/>
      <c r="LJK848" s="14"/>
      <c r="LJL848" s="14"/>
      <c r="LJM848" s="14"/>
      <c r="LJN848" s="14"/>
      <c r="LJO848" s="14"/>
      <c r="LJP848" s="14"/>
      <c r="LJQ848" s="14"/>
      <c r="LJR848" s="14"/>
      <c r="LJS848" s="14"/>
      <c r="LJT848" s="14"/>
      <c r="LJU848" s="14"/>
      <c r="LJV848" s="14"/>
      <c r="LJW848" s="14"/>
      <c r="LJX848" s="14"/>
      <c r="LJY848" s="14"/>
      <c r="LJZ848" s="14"/>
      <c r="LKA848" s="14"/>
      <c r="LKB848" s="14"/>
      <c r="LKC848" s="14"/>
      <c r="LKD848" s="14"/>
      <c r="LKE848" s="14"/>
      <c r="LKF848" s="14"/>
      <c r="LKG848" s="14"/>
      <c r="LKH848" s="14"/>
      <c r="LKI848" s="14"/>
      <c r="LKJ848" s="14"/>
      <c r="LKK848" s="14"/>
      <c r="LKL848" s="14"/>
      <c r="LKM848" s="14"/>
      <c r="LKN848" s="14"/>
      <c r="LKO848" s="14"/>
      <c r="LKP848" s="14"/>
      <c r="LKQ848" s="14"/>
      <c r="LKR848" s="14"/>
      <c r="LKS848" s="14"/>
      <c r="LKT848" s="14"/>
      <c r="LKU848" s="14"/>
      <c r="LKV848" s="14"/>
      <c r="LKW848" s="14"/>
      <c r="LKX848" s="14"/>
      <c r="LKY848" s="14"/>
      <c r="LKZ848" s="14"/>
      <c r="LLA848" s="14"/>
      <c r="LLB848" s="14"/>
      <c r="LLC848" s="14"/>
      <c r="LLD848" s="14"/>
      <c r="LLE848" s="14"/>
      <c r="LLF848" s="14"/>
      <c r="LLG848" s="14"/>
      <c r="LLH848" s="14"/>
      <c r="LLI848" s="14"/>
      <c r="LLJ848" s="14"/>
      <c r="LLK848" s="14"/>
      <c r="LLL848" s="14"/>
      <c r="LLM848" s="14"/>
      <c r="LLN848" s="14"/>
      <c r="LLO848" s="14"/>
      <c r="LLP848" s="14"/>
      <c r="LLQ848" s="14"/>
      <c r="LLR848" s="14"/>
      <c r="LLS848" s="14"/>
      <c r="LLT848" s="14"/>
      <c r="LLU848" s="14"/>
      <c r="LLV848" s="14"/>
      <c r="LLW848" s="14"/>
      <c r="LLX848" s="14"/>
      <c r="LLY848" s="14"/>
      <c r="LLZ848" s="14"/>
      <c r="LMA848" s="14"/>
      <c r="LMB848" s="14"/>
      <c r="LMC848" s="14"/>
      <c r="LMD848" s="14"/>
      <c r="LME848" s="14"/>
      <c r="LMF848" s="14"/>
      <c r="LMG848" s="14"/>
      <c r="LMH848" s="14"/>
      <c r="LMI848" s="14"/>
      <c r="LMJ848" s="14"/>
      <c r="LMK848" s="14"/>
      <c r="LML848" s="14"/>
      <c r="LMM848" s="14"/>
      <c r="LMN848" s="14"/>
      <c r="LMO848" s="14"/>
      <c r="LMP848" s="14"/>
      <c r="LMQ848" s="14"/>
      <c r="LMR848" s="14"/>
      <c r="LMS848" s="14"/>
      <c r="LMT848" s="14"/>
      <c r="LMU848" s="14"/>
      <c r="LMV848" s="14"/>
      <c r="LMW848" s="14"/>
      <c r="LMX848" s="14"/>
      <c r="LMY848" s="14"/>
      <c r="LMZ848" s="14"/>
      <c r="LNA848" s="14"/>
      <c r="LNB848" s="14"/>
      <c r="LNC848" s="14"/>
      <c r="LND848" s="14"/>
      <c r="LNE848" s="14"/>
      <c r="LNF848" s="14"/>
      <c r="LNG848" s="14"/>
      <c r="LNH848" s="14"/>
      <c r="LNI848" s="14"/>
      <c r="LNJ848" s="14"/>
      <c r="LNK848" s="14"/>
      <c r="LNL848" s="14"/>
      <c r="LNM848" s="14"/>
      <c r="LNN848" s="14"/>
      <c r="LNO848" s="14"/>
      <c r="LNP848" s="14"/>
      <c r="LNQ848" s="14"/>
      <c r="LNR848" s="14"/>
      <c r="LNS848" s="14"/>
      <c r="LNT848" s="14"/>
      <c r="LNU848" s="14"/>
      <c r="LNV848" s="14"/>
      <c r="LNW848" s="14"/>
      <c r="LNX848" s="14"/>
      <c r="LNY848" s="14"/>
      <c r="LNZ848" s="14"/>
      <c r="LOA848" s="14"/>
      <c r="LOB848" s="14"/>
      <c r="LOC848" s="14"/>
      <c r="LOD848" s="14"/>
      <c r="LOE848" s="14"/>
      <c r="LOF848" s="14"/>
      <c r="LOG848" s="14"/>
      <c r="LOH848" s="14"/>
      <c r="LOI848" s="14"/>
      <c r="LOJ848" s="14"/>
      <c r="LOK848" s="14"/>
      <c r="LOL848" s="14"/>
      <c r="LOM848" s="14"/>
      <c r="LON848" s="14"/>
      <c r="LOO848" s="14"/>
      <c r="LOP848" s="14"/>
      <c r="LOQ848" s="14"/>
      <c r="LOR848" s="14"/>
      <c r="LOS848" s="14"/>
      <c r="LOT848" s="14"/>
      <c r="LOU848" s="14"/>
      <c r="LOV848" s="14"/>
      <c r="LOW848" s="14"/>
      <c r="LOX848" s="14"/>
      <c r="LOY848" s="14"/>
      <c r="LOZ848" s="14"/>
      <c r="LPA848" s="14"/>
      <c r="LPB848" s="14"/>
      <c r="LPC848" s="14"/>
      <c r="LPD848" s="14"/>
      <c r="LPE848" s="14"/>
      <c r="LPF848" s="14"/>
      <c r="LPG848" s="14"/>
      <c r="LPH848" s="14"/>
      <c r="LPI848" s="14"/>
      <c r="LPJ848" s="14"/>
      <c r="LPK848" s="14"/>
      <c r="LPL848" s="14"/>
      <c r="LPM848" s="14"/>
      <c r="LPN848" s="14"/>
      <c r="LPO848" s="14"/>
      <c r="LPP848" s="14"/>
      <c r="LPQ848" s="14"/>
      <c r="LPR848" s="14"/>
      <c r="LPS848" s="14"/>
      <c r="LPT848" s="14"/>
      <c r="LPU848" s="14"/>
      <c r="LPV848" s="14"/>
      <c r="LPW848" s="14"/>
      <c r="LPX848" s="14"/>
      <c r="LPY848" s="14"/>
      <c r="LPZ848" s="14"/>
      <c r="LQA848" s="14"/>
      <c r="LQB848" s="14"/>
      <c r="LQC848" s="14"/>
      <c r="LQD848" s="14"/>
      <c r="LQE848" s="14"/>
      <c r="LQF848" s="14"/>
      <c r="LQG848" s="14"/>
      <c r="LQH848" s="14"/>
      <c r="LQI848" s="14"/>
      <c r="LQJ848" s="14"/>
      <c r="LQK848" s="14"/>
      <c r="LQL848" s="14"/>
      <c r="LQM848" s="14"/>
      <c r="LQN848" s="14"/>
      <c r="LQO848" s="14"/>
      <c r="LQP848" s="14"/>
      <c r="LQQ848" s="14"/>
      <c r="LQR848" s="14"/>
      <c r="LQS848" s="14"/>
      <c r="LQT848" s="14"/>
      <c r="LQU848" s="14"/>
      <c r="LQV848" s="14"/>
      <c r="LQW848" s="14"/>
      <c r="LQX848" s="14"/>
      <c r="LQY848" s="14"/>
      <c r="LQZ848" s="14"/>
      <c r="LRA848" s="14"/>
      <c r="LRB848" s="14"/>
      <c r="LRC848" s="14"/>
      <c r="LRD848" s="14"/>
      <c r="LRE848" s="14"/>
      <c r="LRF848" s="14"/>
      <c r="LRG848" s="14"/>
      <c r="LRH848" s="14"/>
      <c r="LRI848" s="14"/>
      <c r="LRJ848" s="14"/>
      <c r="LRK848" s="14"/>
      <c r="LRL848" s="14"/>
      <c r="LRM848" s="14"/>
      <c r="LRN848" s="14"/>
      <c r="LRO848" s="14"/>
      <c r="LRP848" s="14"/>
      <c r="LRQ848" s="14"/>
      <c r="LRR848" s="14"/>
      <c r="LRS848" s="14"/>
      <c r="LRT848" s="14"/>
      <c r="LRU848" s="14"/>
      <c r="LRV848" s="14"/>
      <c r="LRW848" s="14"/>
      <c r="LRX848" s="14"/>
      <c r="LRY848" s="14"/>
      <c r="LRZ848" s="14"/>
      <c r="LSA848" s="14"/>
      <c r="LSB848" s="14"/>
      <c r="LSC848" s="14"/>
      <c r="LSD848" s="14"/>
      <c r="LSE848" s="14"/>
      <c r="LSF848" s="14"/>
      <c r="LSG848" s="14"/>
      <c r="LSH848" s="14"/>
      <c r="LSI848" s="14"/>
      <c r="LSJ848" s="14"/>
      <c r="LSK848" s="14"/>
      <c r="LSL848" s="14"/>
      <c r="LSM848" s="14"/>
      <c r="LSN848" s="14"/>
      <c r="LSO848" s="14"/>
      <c r="LSP848" s="14"/>
      <c r="LSQ848" s="14"/>
      <c r="LSR848" s="14"/>
      <c r="LSS848" s="14"/>
      <c r="LST848" s="14"/>
      <c r="LSU848" s="14"/>
      <c r="LSV848" s="14"/>
      <c r="LSW848" s="14"/>
      <c r="LSX848" s="14"/>
      <c r="LSY848" s="14"/>
      <c r="LSZ848" s="14"/>
      <c r="LTA848" s="14"/>
      <c r="LTB848" s="14"/>
      <c r="LTC848" s="14"/>
      <c r="LTD848" s="14"/>
      <c r="LTE848" s="14"/>
      <c r="LTF848" s="14"/>
      <c r="LTG848" s="14"/>
      <c r="LTH848" s="14"/>
      <c r="LTI848" s="14"/>
      <c r="LTJ848" s="14"/>
      <c r="LTK848" s="14"/>
      <c r="LTL848" s="14"/>
      <c r="LTM848" s="14"/>
      <c r="LTN848" s="14"/>
      <c r="LTO848" s="14"/>
      <c r="LTP848" s="14"/>
      <c r="LTQ848" s="14"/>
      <c r="LTR848" s="14"/>
      <c r="LTS848" s="14"/>
      <c r="LTT848" s="14"/>
      <c r="LTU848" s="14"/>
      <c r="LTV848" s="14"/>
      <c r="LTW848" s="14"/>
      <c r="LTX848" s="14"/>
      <c r="LTY848" s="14"/>
      <c r="LTZ848" s="14"/>
      <c r="LUA848" s="14"/>
      <c r="LUB848" s="14"/>
      <c r="LUC848" s="14"/>
      <c r="LUD848" s="14"/>
      <c r="LUE848" s="14"/>
      <c r="LUF848" s="14"/>
      <c r="LUG848" s="14"/>
      <c r="LUH848" s="14"/>
      <c r="LUI848" s="14"/>
      <c r="LUJ848" s="14"/>
      <c r="LUK848" s="14"/>
      <c r="LUL848" s="14"/>
      <c r="LUM848" s="14"/>
      <c r="LUN848" s="14"/>
      <c r="LUO848" s="14"/>
      <c r="LUP848" s="14"/>
      <c r="LUQ848" s="14"/>
      <c r="LUR848" s="14"/>
      <c r="LUS848" s="14"/>
      <c r="LUT848" s="14"/>
      <c r="LUU848" s="14"/>
      <c r="LUV848" s="14"/>
      <c r="LUW848" s="14"/>
      <c r="LUX848" s="14"/>
      <c r="LUY848" s="14"/>
      <c r="LUZ848" s="14"/>
      <c r="LVA848" s="14"/>
      <c r="LVB848" s="14"/>
      <c r="LVC848" s="14"/>
      <c r="LVD848" s="14"/>
      <c r="LVE848" s="14"/>
      <c r="LVF848" s="14"/>
      <c r="LVG848" s="14"/>
      <c r="LVH848" s="14"/>
      <c r="LVI848" s="14"/>
      <c r="LVJ848" s="14"/>
      <c r="LVK848" s="14"/>
      <c r="LVL848" s="14"/>
      <c r="LVM848" s="14"/>
      <c r="LVN848" s="14"/>
      <c r="LVO848" s="14"/>
      <c r="LVP848" s="14"/>
      <c r="LVQ848" s="14"/>
      <c r="LVR848" s="14"/>
      <c r="LVS848" s="14"/>
      <c r="LVT848" s="14"/>
      <c r="LVU848" s="14"/>
      <c r="LVV848" s="14"/>
      <c r="LVW848" s="14"/>
      <c r="LVX848" s="14"/>
      <c r="LVY848" s="14"/>
      <c r="LVZ848" s="14"/>
      <c r="LWA848" s="14"/>
      <c r="LWB848" s="14"/>
      <c r="LWC848" s="14"/>
      <c r="LWD848" s="14"/>
      <c r="LWE848" s="14"/>
      <c r="LWF848" s="14"/>
      <c r="LWG848" s="14"/>
      <c r="LWH848" s="14"/>
      <c r="LWI848" s="14"/>
      <c r="LWJ848" s="14"/>
      <c r="LWK848" s="14"/>
      <c r="LWL848" s="14"/>
      <c r="LWM848" s="14"/>
      <c r="LWN848" s="14"/>
      <c r="LWO848" s="14"/>
      <c r="LWP848" s="14"/>
      <c r="LWQ848" s="14"/>
      <c r="LWR848" s="14"/>
      <c r="LWS848" s="14"/>
      <c r="LWT848" s="14"/>
      <c r="LWU848" s="14"/>
      <c r="LWV848" s="14"/>
      <c r="LWW848" s="14"/>
      <c r="LWX848" s="14"/>
      <c r="LWY848" s="14"/>
      <c r="LWZ848" s="14"/>
      <c r="LXA848" s="14"/>
      <c r="LXB848" s="14"/>
      <c r="LXC848" s="14"/>
      <c r="LXD848" s="14"/>
      <c r="LXE848" s="14"/>
      <c r="LXF848" s="14"/>
      <c r="LXG848" s="14"/>
      <c r="LXH848" s="14"/>
      <c r="LXI848" s="14"/>
      <c r="LXJ848" s="14"/>
      <c r="LXK848" s="14"/>
      <c r="LXL848" s="14"/>
      <c r="LXM848" s="14"/>
      <c r="LXN848" s="14"/>
      <c r="LXO848" s="14"/>
      <c r="LXP848" s="14"/>
      <c r="LXQ848" s="14"/>
      <c r="LXR848" s="14"/>
      <c r="LXS848" s="14"/>
      <c r="LXT848" s="14"/>
      <c r="LXU848" s="14"/>
      <c r="LXV848" s="14"/>
      <c r="LXW848" s="14"/>
      <c r="LXX848" s="14"/>
      <c r="LXY848" s="14"/>
      <c r="LXZ848" s="14"/>
      <c r="LYA848" s="14"/>
      <c r="LYB848" s="14"/>
      <c r="LYC848" s="14"/>
      <c r="LYD848" s="14"/>
      <c r="LYE848" s="14"/>
      <c r="LYF848" s="14"/>
      <c r="LYG848" s="14"/>
      <c r="LYH848" s="14"/>
      <c r="LYI848" s="14"/>
      <c r="LYJ848" s="14"/>
      <c r="LYK848" s="14"/>
      <c r="LYL848" s="14"/>
      <c r="LYM848" s="14"/>
      <c r="LYN848" s="14"/>
      <c r="LYO848" s="14"/>
      <c r="LYP848" s="14"/>
      <c r="LYQ848" s="14"/>
      <c r="LYR848" s="14"/>
      <c r="LYS848" s="14"/>
      <c r="LYT848" s="14"/>
      <c r="LYU848" s="14"/>
      <c r="LYV848" s="14"/>
      <c r="LYW848" s="14"/>
      <c r="LYX848" s="14"/>
      <c r="LYY848" s="14"/>
      <c r="LYZ848" s="14"/>
      <c r="LZA848" s="14"/>
      <c r="LZB848" s="14"/>
      <c r="LZC848" s="14"/>
      <c r="LZD848" s="14"/>
      <c r="LZE848" s="14"/>
      <c r="LZF848" s="14"/>
      <c r="LZG848" s="14"/>
      <c r="LZH848" s="14"/>
      <c r="LZI848" s="14"/>
      <c r="LZJ848" s="14"/>
      <c r="LZK848" s="14"/>
      <c r="LZL848" s="14"/>
      <c r="LZM848" s="14"/>
      <c r="LZN848" s="14"/>
      <c r="LZO848" s="14"/>
      <c r="LZP848" s="14"/>
      <c r="LZQ848" s="14"/>
      <c r="LZR848" s="14"/>
      <c r="LZS848" s="14"/>
      <c r="LZT848" s="14"/>
      <c r="LZU848" s="14"/>
      <c r="LZV848" s="14"/>
      <c r="LZW848" s="14"/>
      <c r="LZX848" s="14"/>
      <c r="LZY848" s="14"/>
      <c r="LZZ848" s="14"/>
      <c r="MAA848" s="14"/>
      <c r="MAB848" s="14"/>
      <c r="MAC848" s="14"/>
      <c r="MAD848" s="14"/>
      <c r="MAE848" s="14"/>
      <c r="MAF848" s="14"/>
      <c r="MAG848" s="14"/>
      <c r="MAH848" s="14"/>
      <c r="MAI848" s="14"/>
      <c r="MAJ848" s="14"/>
      <c r="MAK848" s="14"/>
      <c r="MAL848" s="14"/>
      <c r="MAM848" s="14"/>
      <c r="MAN848" s="14"/>
      <c r="MAO848" s="14"/>
      <c r="MAP848" s="14"/>
      <c r="MAQ848" s="14"/>
      <c r="MAR848" s="14"/>
      <c r="MAS848" s="14"/>
      <c r="MAT848" s="14"/>
      <c r="MAU848" s="14"/>
      <c r="MAV848" s="14"/>
      <c r="MAW848" s="14"/>
      <c r="MAX848" s="14"/>
      <c r="MAY848" s="14"/>
      <c r="MAZ848" s="14"/>
      <c r="MBA848" s="14"/>
      <c r="MBB848" s="14"/>
      <c r="MBC848" s="14"/>
      <c r="MBD848" s="14"/>
      <c r="MBE848" s="14"/>
      <c r="MBF848" s="14"/>
      <c r="MBG848" s="14"/>
      <c r="MBH848" s="14"/>
      <c r="MBI848" s="14"/>
      <c r="MBJ848" s="14"/>
      <c r="MBK848" s="14"/>
      <c r="MBL848" s="14"/>
      <c r="MBM848" s="14"/>
      <c r="MBN848" s="14"/>
      <c r="MBO848" s="14"/>
      <c r="MBP848" s="14"/>
      <c r="MBQ848" s="14"/>
      <c r="MBR848" s="14"/>
      <c r="MBS848" s="14"/>
      <c r="MBT848" s="14"/>
      <c r="MBU848" s="14"/>
      <c r="MBV848" s="14"/>
      <c r="MBW848" s="14"/>
      <c r="MBX848" s="14"/>
      <c r="MBY848" s="14"/>
      <c r="MBZ848" s="14"/>
      <c r="MCA848" s="14"/>
      <c r="MCB848" s="14"/>
      <c r="MCC848" s="14"/>
      <c r="MCD848" s="14"/>
      <c r="MCE848" s="14"/>
      <c r="MCF848" s="14"/>
      <c r="MCG848" s="14"/>
      <c r="MCH848" s="14"/>
      <c r="MCI848" s="14"/>
      <c r="MCJ848" s="14"/>
      <c r="MCK848" s="14"/>
      <c r="MCL848" s="14"/>
      <c r="MCM848" s="14"/>
      <c r="MCN848" s="14"/>
      <c r="MCO848" s="14"/>
      <c r="MCP848" s="14"/>
      <c r="MCQ848" s="14"/>
      <c r="MCR848" s="14"/>
      <c r="MCS848" s="14"/>
      <c r="MCT848" s="14"/>
      <c r="MCU848" s="14"/>
      <c r="MCV848" s="14"/>
      <c r="MCW848" s="14"/>
      <c r="MCX848" s="14"/>
      <c r="MCY848" s="14"/>
      <c r="MCZ848" s="14"/>
      <c r="MDA848" s="14"/>
      <c r="MDB848" s="14"/>
      <c r="MDC848" s="14"/>
      <c r="MDD848" s="14"/>
      <c r="MDE848" s="14"/>
      <c r="MDF848" s="14"/>
      <c r="MDG848" s="14"/>
      <c r="MDH848" s="14"/>
      <c r="MDI848" s="14"/>
      <c r="MDJ848" s="14"/>
      <c r="MDK848" s="14"/>
      <c r="MDL848" s="14"/>
      <c r="MDM848" s="14"/>
      <c r="MDN848" s="14"/>
      <c r="MDO848" s="14"/>
      <c r="MDP848" s="14"/>
      <c r="MDQ848" s="14"/>
      <c r="MDR848" s="14"/>
      <c r="MDS848" s="14"/>
      <c r="MDT848" s="14"/>
      <c r="MDU848" s="14"/>
      <c r="MDV848" s="14"/>
      <c r="MDW848" s="14"/>
      <c r="MDX848" s="14"/>
      <c r="MDY848" s="14"/>
      <c r="MDZ848" s="14"/>
      <c r="MEA848" s="14"/>
      <c r="MEB848" s="14"/>
      <c r="MEC848" s="14"/>
      <c r="MED848" s="14"/>
      <c r="MEE848" s="14"/>
      <c r="MEF848" s="14"/>
      <c r="MEG848" s="14"/>
      <c r="MEH848" s="14"/>
      <c r="MEI848" s="14"/>
      <c r="MEJ848" s="14"/>
      <c r="MEK848" s="14"/>
      <c r="MEL848" s="14"/>
      <c r="MEM848" s="14"/>
      <c r="MEN848" s="14"/>
      <c r="MEO848" s="14"/>
      <c r="MEP848" s="14"/>
      <c r="MEQ848" s="14"/>
      <c r="MER848" s="14"/>
      <c r="MES848" s="14"/>
      <c r="MET848" s="14"/>
      <c r="MEU848" s="14"/>
      <c r="MEV848" s="14"/>
      <c r="MEW848" s="14"/>
      <c r="MEX848" s="14"/>
      <c r="MEY848" s="14"/>
      <c r="MEZ848" s="14"/>
      <c r="MFA848" s="14"/>
      <c r="MFB848" s="14"/>
      <c r="MFC848" s="14"/>
      <c r="MFD848" s="14"/>
      <c r="MFE848" s="14"/>
      <c r="MFF848" s="14"/>
      <c r="MFG848" s="14"/>
      <c r="MFH848" s="14"/>
      <c r="MFI848" s="14"/>
      <c r="MFJ848" s="14"/>
      <c r="MFK848" s="14"/>
      <c r="MFL848" s="14"/>
      <c r="MFM848" s="14"/>
      <c r="MFN848" s="14"/>
      <c r="MFO848" s="14"/>
      <c r="MFP848" s="14"/>
      <c r="MFQ848" s="14"/>
      <c r="MFR848" s="14"/>
      <c r="MFS848" s="14"/>
      <c r="MFT848" s="14"/>
      <c r="MFU848" s="14"/>
      <c r="MFV848" s="14"/>
      <c r="MFW848" s="14"/>
      <c r="MFX848" s="14"/>
      <c r="MFY848" s="14"/>
      <c r="MFZ848" s="14"/>
      <c r="MGA848" s="14"/>
      <c r="MGB848" s="14"/>
      <c r="MGC848" s="14"/>
      <c r="MGD848" s="14"/>
      <c r="MGE848" s="14"/>
      <c r="MGF848" s="14"/>
      <c r="MGG848" s="14"/>
      <c r="MGH848" s="14"/>
      <c r="MGI848" s="14"/>
      <c r="MGJ848" s="14"/>
      <c r="MGK848" s="14"/>
      <c r="MGL848" s="14"/>
      <c r="MGM848" s="14"/>
      <c r="MGN848" s="14"/>
      <c r="MGO848" s="14"/>
      <c r="MGP848" s="14"/>
      <c r="MGQ848" s="14"/>
      <c r="MGR848" s="14"/>
      <c r="MGS848" s="14"/>
      <c r="MGT848" s="14"/>
      <c r="MGU848" s="14"/>
      <c r="MGV848" s="14"/>
      <c r="MGW848" s="14"/>
      <c r="MGX848" s="14"/>
      <c r="MGY848" s="14"/>
      <c r="MGZ848" s="14"/>
      <c r="MHA848" s="14"/>
      <c r="MHB848" s="14"/>
      <c r="MHC848" s="14"/>
      <c r="MHD848" s="14"/>
      <c r="MHE848" s="14"/>
      <c r="MHF848" s="14"/>
      <c r="MHG848" s="14"/>
      <c r="MHH848" s="14"/>
      <c r="MHI848" s="14"/>
      <c r="MHJ848" s="14"/>
      <c r="MHK848" s="14"/>
      <c r="MHL848" s="14"/>
      <c r="MHM848" s="14"/>
      <c r="MHN848" s="14"/>
      <c r="MHO848" s="14"/>
      <c r="MHP848" s="14"/>
      <c r="MHQ848" s="14"/>
      <c r="MHR848" s="14"/>
      <c r="MHS848" s="14"/>
      <c r="MHT848" s="14"/>
      <c r="MHU848" s="14"/>
      <c r="MHV848" s="14"/>
      <c r="MHW848" s="14"/>
      <c r="MHX848" s="14"/>
      <c r="MHY848" s="14"/>
      <c r="MHZ848" s="14"/>
      <c r="MIA848" s="14"/>
      <c r="MIB848" s="14"/>
      <c r="MIC848" s="14"/>
      <c r="MID848" s="14"/>
      <c r="MIE848" s="14"/>
      <c r="MIF848" s="14"/>
      <c r="MIG848" s="14"/>
      <c r="MIH848" s="14"/>
      <c r="MII848" s="14"/>
      <c r="MIJ848" s="14"/>
      <c r="MIK848" s="14"/>
      <c r="MIL848" s="14"/>
      <c r="MIM848" s="14"/>
      <c r="MIN848" s="14"/>
      <c r="MIO848" s="14"/>
      <c r="MIP848" s="14"/>
      <c r="MIQ848" s="14"/>
      <c r="MIR848" s="14"/>
      <c r="MIS848" s="14"/>
      <c r="MIT848" s="14"/>
      <c r="MIU848" s="14"/>
      <c r="MIV848" s="14"/>
      <c r="MIW848" s="14"/>
      <c r="MIX848" s="14"/>
      <c r="MIY848" s="14"/>
      <c r="MIZ848" s="14"/>
      <c r="MJA848" s="14"/>
      <c r="MJB848" s="14"/>
      <c r="MJC848" s="14"/>
      <c r="MJD848" s="14"/>
      <c r="MJE848" s="14"/>
      <c r="MJF848" s="14"/>
      <c r="MJG848" s="14"/>
      <c r="MJH848" s="14"/>
      <c r="MJI848" s="14"/>
      <c r="MJJ848" s="14"/>
      <c r="MJK848" s="14"/>
      <c r="MJL848" s="14"/>
      <c r="MJM848" s="14"/>
      <c r="MJN848" s="14"/>
      <c r="MJO848" s="14"/>
      <c r="MJP848" s="14"/>
      <c r="MJQ848" s="14"/>
      <c r="MJR848" s="14"/>
      <c r="MJS848" s="14"/>
      <c r="MJT848" s="14"/>
      <c r="MJU848" s="14"/>
      <c r="MJV848" s="14"/>
      <c r="MJW848" s="14"/>
      <c r="MJX848" s="14"/>
      <c r="MJY848" s="14"/>
      <c r="MJZ848" s="14"/>
      <c r="MKA848" s="14"/>
      <c r="MKB848" s="14"/>
      <c r="MKC848" s="14"/>
      <c r="MKD848" s="14"/>
      <c r="MKE848" s="14"/>
      <c r="MKF848" s="14"/>
      <c r="MKG848" s="14"/>
      <c r="MKH848" s="14"/>
      <c r="MKI848" s="14"/>
      <c r="MKJ848" s="14"/>
      <c r="MKK848" s="14"/>
      <c r="MKL848" s="14"/>
      <c r="MKM848" s="14"/>
      <c r="MKN848" s="14"/>
      <c r="MKO848" s="14"/>
      <c r="MKP848" s="14"/>
      <c r="MKQ848" s="14"/>
      <c r="MKR848" s="14"/>
      <c r="MKS848" s="14"/>
      <c r="MKT848" s="14"/>
      <c r="MKU848" s="14"/>
      <c r="MKV848" s="14"/>
      <c r="MKW848" s="14"/>
      <c r="MKX848" s="14"/>
      <c r="MKY848" s="14"/>
      <c r="MKZ848" s="14"/>
      <c r="MLA848" s="14"/>
      <c r="MLB848" s="14"/>
      <c r="MLC848" s="14"/>
      <c r="MLD848" s="14"/>
      <c r="MLE848" s="14"/>
      <c r="MLF848" s="14"/>
      <c r="MLG848" s="14"/>
      <c r="MLH848" s="14"/>
      <c r="MLI848" s="14"/>
      <c r="MLJ848" s="14"/>
      <c r="MLK848" s="14"/>
      <c r="MLL848" s="14"/>
      <c r="MLM848" s="14"/>
      <c r="MLN848" s="14"/>
      <c r="MLO848" s="14"/>
      <c r="MLP848" s="14"/>
      <c r="MLQ848" s="14"/>
      <c r="MLR848" s="14"/>
      <c r="MLS848" s="14"/>
      <c r="MLT848" s="14"/>
      <c r="MLU848" s="14"/>
      <c r="MLV848" s="14"/>
      <c r="MLW848" s="14"/>
      <c r="MLX848" s="14"/>
      <c r="MLY848" s="14"/>
      <c r="MLZ848" s="14"/>
      <c r="MMA848" s="14"/>
      <c r="MMB848" s="14"/>
      <c r="MMC848" s="14"/>
      <c r="MMD848" s="14"/>
      <c r="MME848" s="14"/>
      <c r="MMF848" s="14"/>
      <c r="MMG848" s="14"/>
      <c r="MMH848" s="14"/>
      <c r="MMI848" s="14"/>
      <c r="MMJ848" s="14"/>
      <c r="MMK848" s="14"/>
      <c r="MML848" s="14"/>
      <c r="MMM848" s="14"/>
      <c r="MMN848" s="14"/>
      <c r="MMO848" s="14"/>
      <c r="MMP848" s="14"/>
      <c r="MMQ848" s="14"/>
      <c r="MMR848" s="14"/>
      <c r="MMS848" s="14"/>
      <c r="MMT848" s="14"/>
      <c r="MMU848" s="14"/>
      <c r="MMV848" s="14"/>
      <c r="MMW848" s="14"/>
      <c r="MMX848" s="14"/>
      <c r="MMY848" s="14"/>
      <c r="MMZ848" s="14"/>
      <c r="MNA848" s="14"/>
      <c r="MNB848" s="14"/>
      <c r="MNC848" s="14"/>
      <c r="MND848" s="14"/>
      <c r="MNE848" s="14"/>
      <c r="MNF848" s="14"/>
      <c r="MNG848" s="14"/>
      <c r="MNH848" s="14"/>
      <c r="MNI848" s="14"/>
      <c r="MNJ848" s="14"/>
      <c r="MNK848" s="14"/>
      <c r="MNL848" s="14"/>
      <c r="MNM848" s="14"/>
      <c r="MNN848" s="14"/>
      <c r="MNO848" s="14"/>
      <c r="MNP848" s="14"/>
      <c r="MNQ848" s="14"/>
      <c r="MNR848" s="14"/>
      <c r="MNS848" s="14"/>
      <c r="MNT848" s="14"/>
      <c r="MNU848" s="14"/>
      <c r="MNV848" s="14"/>
      <c r="MNW848" s="14"/>
      <c r="MNX848" s="14"/>
      <c r="MNY848" s="14"/>
      <c r="MNZ848" s="14"/>
      <c r="MOA848" s="14"/>
      <c r="MOB848" s="14"/>
      <c r="MOC848" s="14"/>
      <c r="MOD848" s="14"/>
      <c r="MOE848" s="14"/>
      <c r="MOF848" s="14"/>
      <c r="MOG848" s="14"/>
      <c r="MOH848" s="14"/>
      <c r="MOI848" s="14"/>
      <c r="MOJ848" s="14"/>
      <c r="MOK848" s="14"/>
      <c r="MOL848" s="14"/>
      <c r="MOM848" s="14"/>
      <c r="MON848" s="14"/>
      <c r="MOO848" s="14"/>
      <c r="MOP848" s="14"/>
      <c r="MOQ848" s="14"/>
      <c r="MOR848" s="14"/>
      <c r="MOS848" s="14"/>
      <c r="MOT848" s="14"/>
      <c r="MOU848" s="14"/>
      <c r="MOV848" s="14"/>
      <c r="MOW848" s="14"/>
      <c r="MOX848" s="14"/>
      <c r="MOY848" s="14"/>
      <c r="MOZ848" s="14"/>
      <c r="MPA848" s="14"/>
      <c r="MPB848" s="14"/>
      <c r="MPC848" s="14"/>
      <c r="MPD848" s="14"/>
      <c r="MPE848" s="14"/>
      <c r="MPF848" s="14"/>
      <c r="MPG848" s="14"/>
      <c r="MPH848" s="14"/>
      <c r="MPI848" s="14"/>
      <c r="MPJ848" s="14"/>
      <c r="MPK848" s="14"/>
      <c r="MPL848" s="14"/>
      <c r="MPM848" s="14"/>
      <c r="MPN848" s="14"/>
      <c r="MPO848" s="14"/>
      <c r="MPP848" s="14"/>
      <c r="MPQ848" s="14"/>
      <c r="MPR848" s="14"/>
      <c r="MPS848" s="14"/>
      <c r="MPT848" s="14"/>
      <c r="MPU848" s="14"/>
      <c r="MPV848" s="14"/>
      <c r="MPW848" s="14"/>
      <c r="MPX848" s="14"/>
      <c r="MPY848" s="14"/>
      <c r="MPZ848" s="14"/>
      <c r="MQA848" s="14"/>
      <c r="MQB848" s="14"/>
      <c r="MQC848" s="14"/>
      <c r="MQD848" s="14"/>
      <c r="MQE848" s="14"/>
      <c r="MQF848" s="14"/>
      <c r="MQG848" s="14"/>
      <c r="MQH848" s="14"/>
      <c r="MQI848" s="14"/>
      <c r="MQJ848" s="14"/>
      <c r="MQK848" s="14"/>
      <c r="MQL848" s="14"/>
      <c r="MQM848" s="14"/>
      <c r="MQN848" s="14"/>
      <c r="MQO848" s="14"/>
      <c r="MQP848" s="14"/>
      <c r="MQQ848" s="14"/>
      <c r="MQR848" s="14"/>
      <c r="MQS848" s="14"/>
      <c r="MQT848" s="14"/>
      <c r="MQU848" s="14"/>
      <c r="MQV848" s="14"/>
      <c r="MQW848" s="14"/>
      <c r="MQX848" s="14"/>
      <c r="MQY848" s="14"/>
      <c r="MQZ848" s="14"/>
      <c r="MRA848" s="14"/>
      <c r="MRB848" s="14"/>
      <c r="MRC848" s="14"/>
      <c r="MRD848" s="14"/>
      <c r="MRE848" s="14"/>
      <c r="MRF848" s="14"/>
      <c r="MRG848" s="14"/>
      <c r="MRH848" s="14"/>
      <c r="MRI848" s="14"/>
      <c r="MRJ848" s="14"/>
      <c r="MRK848" s="14"/>
      <c r="MRL848" s="14"/>
      <c r="MRM848" s="14"/>
      <c r="MRN848" s="14"/>
      <c r="MRO848" s="14"/>
      <c r="MRP848" s="14"/>
      <c r="MRQ848" s="14"/>
      <c r="MRR848" s="14"/>
      <c r="MRS848" s="14"/>
      <c r="MRT848" s="14"/>
      <c r="MRU848" s="14"/>
      <c r="MRV848" s="14"/>
      <c r="MRW848" s="14"/>
      <c r="MRX848" s="14"/>
      <c r="MRY848" s="14"/>
      <c r="MRZ848" s="14"/>
      <c r="MSA848" s="14"/>
      <c r="MSB848" s="14"/>
      <c r="MSC848" s="14"/>
      <c r="MSD848" s="14"/>
      <c r="MSE848" s="14"/>
      <c r="MSF848" s="14"/>
      <c r="MSG848" s="14"/>
      <c r="MSH848" s="14"/>
      <c r="MSI848" s="14"/>
      <c r="MSJ848" s="14"/>
      <c r="MSK848" s="14"/>
      <c r="MSL848" s="14"/>
      <c r="MSM848" s="14"/>
      <c r="MSN848" s="14"/>
      <c r="MSO848" s="14"/>
      <c r="MSP848" s="14"/>
      <c r="MSQ848" s="14"/>
      <c r="MSR848" s="14"/>
      <c r="MSS848" s="14"/>
      <c r="MST848" s="14"/>
      <c r="MSU848" s="14"/>
      <c r="MSV848" s="14"/>
      <c r="MSW848" s="14"/>
      <c r="MSX848" s="14"/>
      <c r="MSY848" s="14"/>
      <c r="MSZ848" s="14"/>
      <c r="MTA848" s="14"/>
      <c r="MTB848" s="14"/>
      <c r="MTC848" s="14"/>
      <c r="MTD848" s="14"/>
      <c r="MTE848" s="14"/>
      <c r="MTF848" s="14"/>
      <c r="MTG848" s="14"/>
      <c r="MTH848" s="14"/>
      <c r="MTI848" s="14"/>
      <c r="MTJ848" s="14"/>
      <c r="MTK848" s="14"/>
      <c r="MTL848" s="14"/>
      <c r="MTM848" s="14"/>
      <c r="MTN848" s="14"/>
      <c r="MTO848" s="14"/>
      <c r="MTP848" s="14"/>
      <c r="MTQ848" s="14"/>
      <c r="MTR848" s="14"/>
      <c r="MTS848" s="14"/>
      <c r="MTT848" s="14"/>
      <c r="MTU848" s="14"/>
      <c r="MTV848" s="14"/>
      <c r="MTW848" s="14"/>
      <c r="MTX848" s="14"/>
      <c r="MTY848" s="14"/>
      <c r="MTZ848" s="14"/>
      <c r="MUA848" s="14"/>
      <c r="MUB848" s="14"/>
      <c r="MUC848" s="14"/>
      <c r="MUD848" s="14"/>
      <c r="MUE848" s="14"/>
      <c r="MUF848" s="14"/>
      <c r="MUG848" s="14"/>
      <c r="MUH848" s="14"/>
      <c r="MUI848" s="14"/>
      <c r="MUJ848" s="14"/>
      <c r="MUK848" s="14"/>
      <c r="MUL848" s="14"/>
      <c r="MUM848" s="14"/>
      <c r="MUN848" s="14"/>
      <c r="MUO848" s="14"/>
      <c r="MUP848" s="14"/>
      <c r="MUQ848" s="14"/>
      <c r="MUR848" s="14"/>
      <c r="MUS848" s="14"/>
      <c r="MUT848" s="14"/>
      <c r="MUU848" s="14"/>
      <c r="MUV848" s="14"/>
      <c r="MUW848" s="14"/>
      <c r="MUX848" s="14"/>
      <c r="MUY848" s="14"/>
      <c r="MUZ848" s="14"/>
      <c r="MVA848" s="14"/>
      <c r="MVB848" s="14"/>
      <c r="MVC848" s="14"/>
      <c r="MVD848" s="14"/>
      <c r="MVE848" s="14"/>
      <c r="MVF848" s="14"/>
      <c r="MVG848" s="14"/>
      <c r="MVH848" s="14"/>
      <c r="MVI848" s="14"/>
      <c r="MVJ848" s="14"/>
      <c r="MVK848" s="14"/>
      <c r="MVL848" s="14"/>
      <c r="MVM848" s="14"/>
      <c r="MVN848" s="14"/>
      <c r="MVO848" s="14"/>
      <c r="MVP848" s="14"/>
      <c r="MVQ848" s="14"/>
      <c r="MVR848" s="14"/>
      <c r="MVS848" s="14"/>
      <c r="MVT848" s="14"/>
      <c r="MVU848" s="14"/>
      <c r="MVV848" s="14"/>
      <c r="MVW848" s="14"/>
      <c r="MVX848" s="14"/>
      <c r="MVY848" s="14"/>
      <c r="MVZ848" s="14"/>
      <c r="MWA848" s="14"/>
      <c r="MWB848" s="14"/>
      <c r="MWC848" s="14"/>
      <c r="MWD848" s="14"/>
      <c r="MWE848" s="14"/>
      <c r="MWF848" s="14"/>
      <c r="MWG848" s="14"/>
      <c r="MWH848" s="14"/>
      <c r="MWI848" s="14"/>
      <c r="MWJ848" s="14"/>
      <c r="MWK848" s="14"/>
      <c r="MWL848" s="14"/>
      <c r="MWM848" s="14"/>
      <c r="MWN848" s="14"/>
      <c r="MWO848" s="14"/>
      <c r="MWP848" s="14"/>
      <c r="MWQ848" s="14"/>
      <c r="MWR848" s="14"/>
      <c r="MWS848" s="14"/>
      <c r="MWT848" s="14"/>
      <c r="MWU848" s="14"/>
      <c r="MWV848" s="14"/>
      <c r="MWW848" s="14"/>
      <c r="MWX848" s="14"/>
      <c r="MWY848" s="14"/>
      <c r="MWZ848" s="14"/>
      <c r="MXA848" s="14"/>
      <c r="MXB848" s="14"/>
      <c r="MXC848" s="14"/>
      <c r="MXD848" s="14"/>
      <c r="MXE848" s="14"/>
      <c r="MXF848" s="14"/>
      <c r="MXG848" s="14"/>
      <c r="MXH848" s="14"/>
      <c r="MXI848" s="14"/>
      <c r="MXJ848" s="14"/>
      <c r="MXK848" s="14"/>
      <c r="MXL848" s="14"/>
      <c r="MXM848" s="14"/>
      <c r="MXN848" s="14"/>
      <c r="MXO848" s="14"/>
      <c r="MXP848" s="14"/>
      <c r="MXQ848" s="14"/>
      <c r="MXR848" s="14"/>
      <c r="MXS848" s="14"/>
      <c r="MXT848" s="14"/>
      <c r="MXU848" s="14"/>
      <c r="MXV848" s="14"/>
      <c r="MXW848" s="14"/>
      <c r="MXX848" s="14"/>
      <c r="MXY848" s="14"/>
      <c r="MXZ848" s="14"/>
      <c r="MYA848" s="14"/>
      <c r="MYB848" s="14"/>
      <c r="MYC848" s="14"/>
      <c r="MYD848" s="14"/>
      <c r="MYE848" s="14"/>
      <c r="MYF848" s="14"/>
      <c r="MYG848" s="14"/>
      <c r="MYH848" s="14"/>
      <c r="MYI848" s="14"/>
      <c r="MYJ848" s="14"/>
      <c r="MYK848" s="14"/>
      <c r="MYL848" s="14"/>
      <c r="MYM848" s="14"/>
      <c r="MYN848" s="14"/>
      <c r="MYO848" s="14"/>
      <c r="MYP848" s="14"/>
      <c r="MYQ848" s="14"/>
      <c r="MYR848" s="14"/>
      <c r="MYS848" s="14"/>
      <c r="MYT848" s="14"/>
      <c r="MYU848" s="14"/>
      <c r="MYV848" s="14"/>
      <c r="MYW848" s="14"/>
      <c r="MYX848" s="14"/>
      <c r="MYY848" s="14"/>
      <c r="MYZ848" s="14"/>
      <c r="MZA848" s="14"/>
      <c r="MZB848" s="14"/>
      <c r="MZC848" s="14"/>
      <c r="MZD848" s="14"/>
      <c r="MZE848" s="14"/>
      <c r="MZF848" s="14"/>
      <c r="MZG848" s="14"/>
      <c r="MZH848" s="14"/>
      <c r="MZI848" s="14"/>
      <c r="MZJ848" s="14"/>
      <c r="MZK848" s="14"/>
      <c r="MZL848" s="14"/>
      <c r="MZM848" s="14"/>
      <c r="MZN848" s="14"/>
      <c r="MZO848" s="14"/>
      <c r="MZP848" s="14"/>
      <c r="MZQ848" s="14"/>
      <c r="MZR848" s="14"/>
      <c r="MZS848" s="14"/>
      <c r="MZT848" s="14"/>
      <c r="MZU848" s="14"/>
      <c r="MZV848" s="14"/>
      <c r="MZW848" s="14"/>
      <c r="MZX848" s="14"/>
      <c r="MZY848" s="14"/>
      <c r="MZZ848" s="14"/>
      <c r="NAA848" s="14"/>
      <c r="NAB848" s="14"/>
      <c r="NAC848" s="14"/>
      <c r="NAD848" s="14"/>
      <c r="NAE848" s="14"/>
      <c r="NAF848" s="14"/>
      <c r="NAG848" s="14"/>
      <c r="NAH848" s="14"/>
      <c r="NAI848" s="14"/>
      <c r="NAJ848" s="14"/>
      <c r="NAK848" s="14"/>
      <c r="NAL848" s="14"/>
      <c r="NAM848" s="14"/>
      <c r="NAN848" s="14"/>
      <c r="NAO848" s="14"/>
      <c r="NAP848" s="14"/>
      <c r="NAQ848" s="14"/>
      <c r="NAR848" s="14"/>
      <c r="NAS848" s="14"/>
      <c r="NAT848" s="14"/>
      <c r="NAU848" s="14"/>
      <c r="NAV848" s="14"/>
      <c r="NAW848" s="14"/>
      <c r="NAX848" s="14"/>
      <c r="NAY848" s="14"/>
      <c r="NAZ848" s="14"/>
      <c r="NBA848" s="14"/>
      <c r="NBB848" s="14"/>
      <c r="NBC848" s="14"/>
      <c r="NBD848" s="14"/>
      <c r="NBE848" s="14"/>
      <c r="NBF848" s="14"/>
      <c r="NBG848" s="14"/>
      <c r="NBH848" s="14"/>
      <c r="NBI848" s="14"/>
      <c r="NBJ848" s="14"/>
      <c r="NBK848" s="14"/>
      <c r="NBL848" s="14"/>
      <c r="NBM848" s="14"/>
      <c r="NBN848" s="14"/>
      <c r="NBO848" s="14"/>
      <c r="NBP848" s="14"/>
      <c r="NBQ848" s="14"/>
      <c r="NBR848" s="14"/>
      <c r="NBS848" s="14"/>
      <c r="NBT848" s="14"/>
      <c r="NBU848" s="14"/>
      <c r="NBV848" s="14"/>
      <c r="NBW848" s="14"/>
      <c r="NBX848" s="14"/>
      <c r="NBY848" s="14"/>
      <c r="NBZ848" s="14"/>
      <c r="NCA848" s="14"/>
      <c r="NCB848" s="14"/>
      <c r="NCC848" s="14"/>
      <c r="NCD848" s="14"/>
      <c r="NCE848" s="14"/>
      <c r="NCF848" s="14"/>
      <c r="NCG848" s="14"/>
      <c r="NCH848" s="14"/>
      <c r="NCI848" s="14"/>
      <c r="NCJ848" s="14"/>
      <c r="NCK848" s="14"/>
      <c r="NCL848" s="14"/>
      <c r="NCM848" s="14"/>
      <c r="NCN848" s="14"/>
      <c r="NCO848" s="14"/>
      <c r="NCP848" s="14"/>
      <c r="NCQ848" s="14"/>
      <c r="NCR848" s="14"/>
      <c r="NCS848" s="14"/>
      <c r="NCT848" s="14"/>
      <c r="NCU848" s="14"/>
      <c r="NCV848" s="14"/>
      <c r="NCW848" s="14"/>
      <c r="NCX848" s="14"/>
      <c r="NCY848" s="14"/>
      <c r="NCZ848" s="14"/>
      <c r="NDA848" s="14"/>
      <c r="NDB848" s="14"/>
      <c r="NDC848" s="14"/>
      <c r="NDD848" s="14"/>
      <c r="NDE848" s="14"/>
      <c r="NDF848" s="14"/>
      <c r="NDG848" s="14"/>
      <c r="NDH848" s="14"/>
      <c r="NDI848" s="14"/>
      <c r="NDJ848" s="14"/>
      <c r="NDK848" s="14"/>
      <c r="NDL848" s="14"/>
      <c r="NDM848" s="14"/>
      <c r="NDN848" s="14"/>
      <c r="NDO848" s="14"/>
      <c r="NDP848" s="14"/>
      <c r="NDQ848" s="14"/>
      <c r="NDR848" s="14"/>
      <c r="NDS848" s="14"/>
      <c r="NDT848" s="14"/>
      <c r="NDU848" s="14"/>
      <c r="NDV848" s="14"/>
      <c r="NDW848" s="14"/>
      <c r="NDX848" s="14"/>
      <c r="NDY848" s="14"/>
      <c r="NDZ848" s="14"/>
      <c r="NEA848" s="14"/>
      <c r="NEB848" s="14"/>
      <c r="NEC848" s="14"/>
      <c r="NED848" s="14"/>
      <c r="NEE848" s="14"/>
      <c r="NEF848" s="14"/>
      <c r="NEG848" s="14"/>
      <c r="NEH848" s="14"/>
      <c r="NEI848" s="14"/>
      <c r="NEJ848" s="14"/>
      <c r="NEK848" s="14"/>
      <c r="NEL848" s="14"/>
      <c r="NEM848" s="14"/>
      <c r="NEN848" s="14"/>
      <c r="NEO848" s="14"/>
      <c r="NEP848" s="14"/>
      <c r="NEQ848" s="14"/>
      <c r="NER848" s="14"/>
      <c r="NES848" s="14"/>
      <c r="NET848" s="14"/>
      <c r="NEU848" s="14"/>
      <c r="NEV848" s="14"/>
      <c r="NEW848" s="14"/>
      <c r="NEX848" s="14"/>
      <c r="NEY848" s="14"/>
      <c r="NEZ848" s="14"/>
      <c r="NFA848" s="14"/>
      <c r="NFB848" s="14"/>
      <c r="NFC848" s="14"/>
      <c r="NFD848" s="14"/>
      <c r="NFE848" s="14"/>
      <c r="NFF848" s="14"/>
      <c r="NFG848" s="14"/>
      <c r="NFH848" s="14"/>
      <c r="NFI848" s="14"/>
      <c r="NFJ848" s="14"/>
      <c r="NFK848" s="14"/>
      <c r="NFL848" s="14"/>
      <c r="NFM848" s="14"/>
      <c r="NFN848" s="14"/>
      <c r="NFO848" s="14"/>
      <c r="NFP848" s="14"/>
      <c r="NFQ848" s="14"/>
      <c r="NFR848" s="14"/>
      <c r="NFS848" s="14"/>
      <c r="NFT848" s="14"/>
      <c r="NFU848" s="14"/>
      <c r="NFV848" s="14"/>
      <c r="NFW848" s="14"/>
      <c r="NFX848" s="14"/>
      <c r="NFY848" s="14"/>
      <c r="NFZ848" s="14"/>
      <c r="NGA848" s="14"/>
      <c r="NGB848" s="14"/>
      <c r="NGC848" s="14"/>
      <c r="NGD848" s="14"/>
      <c r="NGE848" s="14"/>
      <c r="NGF848" s="14"/>
      <c r="NGG848" s="14"/>
      <c r="NGH848" s="14"/>
      <c r="NGI848" s="14"/>
      <c r="NGJ848" s="14"/>
      <c r="NGK848" s="14"/>
      <c r="NGL848" s="14"/>
      <c r="NGM848" s="14"/>
      <c r="NGN848" s="14"/>
      <c r="NGO848" s="14"/>
      <c r="NGP848" s="14"/>
      <c r="NGQ848" s="14"/>
      <c r="NGR848" s="14"/>
      <c r="NGS848" s="14"/>
      <c r="NGT848" s="14"/>
      <c r="NGU848" s="14"/>
      <c r="NGV848" s="14"/>
      <c r="NGW848" s="14"/>
      <c r="NGX848" s="14"/>
      <c r="NGY848" s="14"/>
      <c r="NGZ848" s="14"/>
      <c r="NHA848" s="14"/>
      <c r="NHB848" s="14"/>
      <c r="NHC848" s="14"/>
      <c r="NHD848" s="14"/>
      <c r="NHE848" s="14"/>
      <c r="NHF848" s="14"/>
      <c r="NHG848" s="14"/>
      <c r="NHH848" s="14"/>
      <c r="NHI848" s="14"/>
      <c r="NHJ848" s="14"/>
      <c r="NHK848" s="14"/>
      <c r="NHL848" s="14"/>
      <c r="NHM848" s="14"/>
      <c r="NHN848" s="14"/>
      <c r="NHO848" s="14"/>
      <c r="NHP848" s="14"/>
      <c r="NHQ848" s="14"/>
      <c r="NHR848" s="14"/>
      <c r="NHS848" s="14"/>
      <c r="NHT848" s="14"/>
      <c r="NHU848" s="14"/>
      <c r="NHV848" s="14"/>
      <c r="NHW848" s="14"/>
      <c r="NHX848" s="14"/>
      <c r="NHY848" s="14"/>
      <c r="NHZ848" s="14"/>
      <c r="NIA848" s="14"/>
      <c r="NIB848" s="14"/>
      <c r="NIC848" s="14"/>
      <c r="NID848" s="14"/>
      <c r="NIE848" s="14"/>
      <c r="NIF848" s="14"/>
      <c r="NIG848" s="14"/>
      <c r="NIH848" s="14"/>
      <c r="NII848" s="14"/>
      <c r="NIJ848" s="14"/>
      <c r="NIK848" s="14"/>
      <c r="NIL848" s="14"/>
      <c r="NIM848" s="14"/>
      <c r="NIN848" s="14"/>
      <c r="NIO848" s="14"/>
      <c r="NIP848" s="14"/>
      <c r="NIQ848" s="14"/>
      <c r="NIR848" s="14"/>
      <c r="NIS848" s="14"/>
      <c r="NIT848" s="14"/>
      <c r="NIU848" s="14"/>
      <c r="NIV848" s="14"/>
      <c r="NIW848" s="14"/>
      <c r="NIX848" s="14"/>
      <c r="NIY848" s="14"/>
      <c r="NIZ848" s="14"/>
      <c r="NJA848" s="14"/>
      <c r="NJB848" s="14"/>
      <c r="NJC848" s="14"/>
      <c r="NJD848" s="14"/>
      <c r="NJE848" s="14"/>
      <c r="NJF848" s="14"/>
      <c r="NJG848" s="14"/>
      <c r="NJH848" s="14"/>
      <c r="NJI848" s="14"/>
      <c r="NJJ848" s="14"/>
      <c r="NJK848" s="14"/>
      <c r="NJL848" s="14"/>
      <c r="NJM848" s="14"/>
      <c r="NJN848" s="14"/>
      <c r="NJO848" s="14"/>
      <c r="NJP848" s="14"/>
      <c r="NJQ848" s="14"/>
      <c r="NJR848" s="14"/>
      <c r="NJS848" s="14"/>
      <c r="NJT848" s="14"/>
      <c r="NJU848" s="14"/>
      <c r="NJV848" s="14"/>
      <c r="NJW848" s="14"/>
      <c r="NJX848" s="14"/>
      <c r="NJY848" s="14"/>
      <c r="NJZ848" s="14"/>
      <c r="NKA848" s="14"/>
      <c r="NKB848" s="14"/>
      <c r="NKC848" s="14"/>
      <c r="NKD848" s="14"/>
      <c r="NKE848" s="14"/>
      <c r="NKF848" s="14"/>
      <c r="NKG848" s="14"/>
      <c r="NKH848" s="14"/>
      <c r="NKI848" s="14"/>
      <c r="NKJ848" s="14"/>
      <c r="NKK848" s="14"/>
      <c r="NKL848" s="14"/>
      <c r="NKM848" s="14"/>
      <c r="NKN848" s="14"/>
      <c r="NKO848" s="14"/>
      <c r="NKP848" s="14"/>
      <c r="NKQ848" s="14"/>
      <c r="NKR848" s="14"/>
      <c r="NKS848" s="14"/>
      <c r="NKT848" s="14"/>
      <c r="NKU848" s="14"/>
      <c r="NKV848" s="14"/>
      <c r="NKW848" s="14"/>
      <c r="NKX848" s="14"/>
      <c r="NKY848" s="14"/>
      <c r="NKZ848" s="14"/>
      <c r="NLA848" s="14"/>
      <c r="NLB848" s="14"/>
      <c r="NLC848" s="14"/>
      <c r="NLD848" s="14"/>
      <c r="NLE848" s="14"/>
      <c r="NLF848" s="14"/>
      <c r="NLG848" s="14"/>
      <c r="NLH848" s="14"/>
      <c r="NLI848" s="14"/>
      <c r="NLJ848" s="14"/>
      <c r="NLK848" s="14"/>
      <c r="NLL848" s="14"/>
      <c r="NLM848" s="14"/>
      <c r="NLN848" s="14"/>
      <c r="NLO848" s="14"/>
      <c r="NLP848" s="14"/>
      <c r="NLQ848" s="14"/>
      <c r="NLR848" s="14"/>
      <c r="NLS848" s="14"/>
      <c r="NLT848" s="14"/>
      <c r="NLU848" s="14"/>
      <c r="NLV848" s="14"/>
      <c r="NLW848" s="14"/>
      <c r="NLX848" s="14"/>
      <c r="NLY848" s="14"/>
      <c r="NLZ848" s="14"/>
      <c r="NMA848" s="14"/>
      <c r="NMB848" s="14"/>
      <c r="NMC848" s="14"/>
      <c r="NMD848" s="14"/>
      <c r="NME848" s="14"/>
      <c r="NMF848" s="14"/>
      <c r="NMG848" s="14"/>
      <c r="NMH848" s="14"/>
      <c r="NMI848" s="14"/>
      <c r="NMJ848" s="14"/>
      <c r="NMK848" s="14"/>
      <c r="NML848" s="14"/>
      <c r="NMM848" s="14"/>
      <c r="NMN848" s="14"/>
      <c r="NMO848" s="14"/>
      <c r="NMP848" s="14"/>
      <c r="NMQ848" s="14"/>
      <c r="NMR848" s="14"/>
      <c r="NMS848" s="14"/>
      <c r="NMT848" s="14"/>
      <c r="NMU848" s="14"/>
      <c r="NMV848" s="14"/>
      <c r="NMW848" s="14"/>
      <c r="NMX848" s="14"/>
      <c r="NMY848" s="14"/>
      <c r="NMZ848" s="14"/>
      <c r="NNA848" s="14"/>
      <c r="NNB848" s="14"/>
      <c r="NNC848" s="14"/>
      <c r="NND848" s="14"/>
      <c r="NNE848" s="14"/>
      <c r="NNF848" s="14"/>
      <c r="NNG848" s="14"/>
      <c r="NNH848" s="14"/>
      <c r="NNI848" s="14"/>
      <c r="NNJ848" s="14"/>
      <c r="NNK848" s="14"/>
      <c r="NNL848" s="14"/>
      <c r="NNM848" s="14"/>
      <c r="NNN848" s="14"/>
      <c r="NNO848" s="14"/>
      <c r="NNP848" s="14"/>
      <c r="NNQ848" s="14"/>
      <c r="NNR848" s="14"/>
      <c r="NNS848" s="14"/>
      <c r="NNT848" s="14"/>
      <c r="NNU848" s="14"/>
      <c r="NNV848" s="14"/>
      <c r="NNW848" s="14"/>
      <c r="NNX848" s="14"/>
      <c r="NNY848" s="14"/>
      <c r="NNZ848" s="14"/>
      <c r="NOA848" s="14"/>
      <c r="NOB848" s="14"/>
      <c r="NOC848" s="14"/>
      <c r="NOD848" s="14"/>
      <c r="NOE848" s="14"/>
      <c r="NOF848" s="14"/>
      <c r="NOG848" s="14"/>
      <c r="NOH848" s="14"/>
      <c r="NOI848" s="14"/>
      <c r="NOJ848" s="14"/>
      <c r="NOK848" s="14"/>
      <c r="NOL848" s="14"/>
      <c r="NOM848" s="14"/>
      <c r="NON848" s="14"/>
      <c r="NOO848" s="14"/>
      <c r="NOP848" s="14"/>
      <c r="NOQ848" s="14"/>
      <c r="NOR848" s="14"/>
      <c r="NOS848" s="14"/>
      <c r="NOT848" s="14"/>
      <c r="NOU848" s="14"/>
      <c r="NOV848" s="14"/>
      <c r="NOW848" s="14"/>
      <c r="NOX848" s="14"/>
      <c r="NOY848" s="14"/>
      <c r="NOZ848" s="14"/>
      <c r="NPA848" s="14"/>
      <c r="NPB848" s="14"/>
      <c r="NPC848" s="14"/>
      <c r="NPD848" s="14"/>
      <c r="NPE848" s="14"/>
      <c r="NPF848" s="14"/>
      <c r="NPG848" s="14"/>
      <c r="NPH848" s="14"/>
      <c r="NPI848" s="14"/>
      <c r="NPJ848" s="14"/>
      <c r="NPK848" s="14"/>
      <c r="NPL848" s="14"/>
      <c r="NPM848" s="14"/>
      <c r="NPN848" s="14"/>
      <c r="NPO848" s="14"/>
      <c r="NPP848" s="14"/>
      <c r="NPQ848" s="14"/>
      <c r="NPR848" s="14"/>
      <c r="NPS848" s="14"/>
      <c r="NPT848" s="14"/>
      <c r="NPU848" s="14"/>
      <c r="NPV848" s="14"/>
      <c r="NPW848" s="14"/>
      <c r="NPX848" s="14"/>
      <c r="NPY848" s="14"/>
      <c r="NPZ848" s="14"/>
      <c r="NQA848" s="14"/>
      <c r="NQB848" s="14"/>
      <c r="NQC848" s="14"/>
      <c r="NQD848" s="14"/>
      <c r="NQE848" s="14"/>
      <c r="NQF848" s="14"/>
      <c r="NQG848" s="14"/>
      <c r="NQH848" s="14"/>
      <c r="NQI848" s="14"/>
      <c r="NQJ848" s="14"/>
      <c r="NQK848" s="14"/>
      <c r="NQL848" s="14"/>
      <c r="NQM848" s="14"/>
      <c r="NQN848" s="14"/>
      <c r="NQO848" s="14"/>
      <c r="NQP848" s="14"/>
      <c r="NQQ848" s="14"/>
      <c r="NQR848" s="14"/>
      <c r="NQS848" s="14"/>
      <c r="NQT848" s="14"/>
      <c r="NQU848" s="14"/>
      <c r="NQV848" s="14"/>
      <c r="NQW848" s="14"/>
      <c r="NQX848" s="14"/>
      <c r="NQY848" s="14"/>
      <c r="NQZ848" s="14"/>
      <c r="NRA848" s="14"/>
      <c r="NRB848" s="14"/>
      <c r="NRC848" s="14"/>
      <c r="NRD848" s="14"/>
      <c r="NRE848" s="14"/>
      <c r="NRF848" s="14"/>
      <c r="NRG848" s="14"/>
      <c r="NRH848" s="14"/>
      <c r="NRI848" s="14"/>
      <c r="NRJ848" s="14"/>
      <c r="NRK848" s="14"/>
      <c r="NRL848" s="14"/>
      <c r="NRM848" s="14"/>
      <c r="NRN848" s="14"/>
      <c r="NRO848" s="14"/>
      <c r="NRP848" s="14"/>
      <c r="NRQ848" s="14"/>
      <c r="NRR848" s="14"/>
      <c r="NRS848" s="14"/>
      <c r="NRT848" s="14"/>
      <c r="NRU848" s="14"/>
      <c r="NRV848" s="14"/>
      <c r="NRW848" s="14"/>
      <c r="NRX848" s="14"/>
      <c r="NRY848" s="14"/>
      <c r="NRZ848" s="14"/>
      <c r="NSA848" s="14"/>
      <c r="NSB848" s="14"/>
      <c r="NSC848" s="14"/>
      <c r="NSD848" s="14"/>
      <c r="NSE848" s="14"/>
      <c r="NSF848" s="14"/>
      <c r="NSG848" s="14"/>
      <c r="NSH848" s="14"/>
      <c r="NSI848" s="14"/>
      <c r="NSJ848" s="14"/>
      <c r="NSK848" s="14"/>
      <c r="NSL848" s="14"/>
      <c r="NSM848" s="14"/>
      <c r="NSN848" s="14"/>
      <c r="NSO848" s="14"/>
      <c r="NSP848" s="14"/>
      <c r="NSQ848" s="14"/>
      <c r="NSR848" s="14"/>
      <c r="NSS848" s="14"/>
      <c r="NST848" s="14"/>
      <c r="NSU848" s="14"/>
      <c r="NSV848" s="14"/>
      <c r="NSW848" s="14"/>
      <c r="NSX848" s="14"/>
      <c r="NSY848" s="14"/>
      <c r="NSZ848" s="14"/>
      <c r="NTA848" s="14"/>
      <c r="NTB848" s="14"/>
      <c r="NTC848" s="14"/>
      <c r="NTD848" s="14"/>
      <c r="NTE848" s="14"/>
      <c r="NTF848" s="14"/>
      <c r="NTG848" s="14"/>
      <c r="NTH848" s="14"/>
      <c r="NTI848" s="14"/>
      <c r="NTJ848" s="14"/>
      <c r="NTK848" s="14"/>
      <c r="NTL848" s="14"/>
      <c r="NTM848" s="14"/>
      <c r="NTN848" s="14"/>
      <c r="NTO848" s="14"/>
      <c r="NTP848" s="14"/>
      <c r="NTQ848" s="14"/>
      <c r="NTR848" s="14"/>
      <c r="NTS848" s="14"/>
      <c r="NTT848" s="14"/>
      <c r="NTU848" s="14"/>
      <c r="NTV848" s="14"/>
      <c r="NTW848" s="14"/>
      <c r="NTX848" s="14"/>
      <c r="NTY848" s="14"/>
      <c r="NTZ848" s="14"/>
      <c r="NUA848" s="14"/>
      <c r="NUB848" s="14"/>
      <c r="NUC848" s="14"/>
      <c r="NUD848" s="14"/>
      <c r="NUE848" s="14"/>
      <c r="NUF848" s="14"/>
      <c r="NUG848" s="14"/>
      <c r="NUH848" s="14"/>
      <c r="NUI848" s="14"/>
      <c r="NUJ848" s="14"/>
      <c r="NUK848" s="14"/>
      <c r="NUL848" s="14"/>
      <c r="NUM848" s="14"/>
      <c r="NUN848" s="14"/>
      <c r="NUO848" s="14"/>
      <c r="NUP848" s="14"/>
      <c r="NUQ848" s="14"/>
      <c r="NUR848" s="14"/>
      <c r="NUS848" s="14"/>
      <c r="NUT848" s="14"/>
      <c r="NUU848" s="14"/>
      <c r="NUV848" s="14"/>
      <c r="NUW848" s="14"/>
      <c r="NUX848" s="14"/>
      <c r="NUY848" s="14"/>
      <c r="NUZ848" s="14"/>
      <c r="NVA848" s="14"/>
      <c r="NVB848" s="14"/>
      <c r="NVC848" s="14"/>
      <c r="NVD848" s="14"/>
      <c r="NVE848" s="14"/>
      <c r="NVF848" s="14"/>
      <c r="NVG848" s="14"/>
      <c r="NVH848" s="14"/>
      <c r="NVI848" s="14"/>
      <c r="NVJ848" s="14"/>
      <c r="NVK848" s="14"/>
      <c r="NVL848" s="14"/>
      <c r="NVM848" s="14"/>
      <c r="NVN848" s="14"/>
      <c r="NVO848" s="14"/>
      <c r="NVP848" s="14"/>
      <c r="NVQ848" s="14"/>
      <c r="NVR848" s="14"/>
      <c r="NVS848" s="14"/>
      <c r="NVT848" s="14"/>
      <c r="NVU848" s="14"/>
      <c r="NVV848" s="14"/>
      <c r="NVW848" s="14"/>
      <c r="NVX848" s="14"/>
      <c r="NVY848" s="14"/>
      <c r="NVZ848" s="14"/>
      <c r="NWA848" s="14"/>
      <c r="NWB848" s="14"/>
      <c r="NWC848" s="14"/>
      <c r="NWD848" s="14"/>
      <c r="NWE848" s="14"/>
      <c r="NWF848" s="14"/>
      <c r="NWG848" s="14"/>
      <c r="NWH848" s="14"/>
      <c r="NWI848" s="14"/>
      <c r="NWJ848" s="14"/>
      <c r="NWK848" s="14"/>
      <c r="NWL848" s="14"/>
      <c r="NWM848" s="14"/>
      <c r="NWN848" s="14"/>
      <c r="NWO848" s="14"/>
      <c r="NWP848" s="14"/>
      <c r="NWQ848" s="14"/>
      <c r="NWR848" s="14"/>
      <c r="NWS848" s="14"/>
      <c r="NWT848" s="14"/>
      <c r="NWU848" s="14"/>
      <c r="NWV848" s="14"/>
      <c r="NWW848" s="14"/>
      <c r="NWX848" s="14"/>
      <c r="NWY848" s="14"/>
      <c r="NWZ848" s="14"/>
      <c r="NXA848" s="14"/>
      <c r="NXB848" s="14"/>
      <c r="NXC848" s="14"/>
      <c r="NXD848" s="14"/>
      <c r="NXE848" s="14"/>
      <c r="NXF848" s="14"/>
      <c r="NXG848" s="14"/>
      <c r="NXH848" s="14"/>
      <c r="NXI848" s="14"/>
      <c r="NXJ848" s="14"/>
      <c r="NXK848" s="14"/>
      <c r="NXL848" s="14"/>
      <c r="NXM848" s="14"/>
      <c r="NXN848" s="14"/>
      <c r="NXO848" s="14"/>
      <c r="NXP848" s="14"/>
      <c r="NXQ848" s="14"/>
      <c r="NXR848" s="14"/>
      <c r="NXS848" s="14"/>
      <c r="NXT848" s="14"/>
      <c r="NXU848" s="14"/>
      <c r="NXV848" s="14"/>
      <c r="NXW848" s="14"/>
      <c r="NXX848" s="14"/>
      <c r="NXY848" s="14"/>
      <c r="NXZ848" s="14"/>
      <c r="NYA848" s="14"/>
      <c r="NYB848" s="14"/>
      <c r="NYC848" s="14"/>
      <c r="NYD848" s="14"/>
      <c r="NYE848" s="14"/>
      <c r="NYF848" s="14"/>
      <c r="NYG848" s="14"/>
      <c r="NYH848" s="14"/>
      <c r="NYI848" s="14"/>
      <c r="NYJ848" s="14"/>
      <c r="NYK848" s="14"/>
      <c r="NYL848" s="14"/>
      <c r="NYM848" s="14"/>
      <c r="NYN848" s="14"/>
      <c r="NYO848" s="14"/>
      <c r="NYP848" s="14"/>
      <c r="NYQ848" s="14"/>
      <c r="NYR848" s="14"/>
      <c r="NYS848" s="14"/>
      <c r="NYT848" s="14"/>
      <c r="NYU848" s="14"/>
      <c r="NYV848" s="14"/>
      <c r="NYW848" s="14"/>
      <c r="NYX848" s="14"/>
      <c r="NYY848" s="14"/>
      <c r="NYZ848" s="14"/>
      <c r="NZA848" s="14"/>
      <c r="NZB848" s="14"/>
      <c r="NZC848" s="14"/>
      <c r="NZD848" s="14"/>
      <c r="NZE848" s="14"/>
      <c r="NZF848" s="14"/>
      <c r="NZG848" s="14"/>
      <c r="NZH848" s="14"/>
      <c r="NZI848" s="14"/>
      <c r="NZJ848" s="14"/>
      <c r="NZK848" s="14"/>
      <c r="NZL848" s="14"/>
      <c r="NZM848" s="14"/>
      <c r="NZN848" s="14"/>
      <c r="NZO848" s="14"/>
      <c r="NZP848" s="14"/>
      <c r="NZQ848" s="14"/>
      <c r="NZR848" s="14"/>
      <c r="NZS848" s="14"/>
      <c r="NZT848" s="14"/>
      <c r="NZU848" s="14"/>
      <c r="NZV848" s="14"/>
      <c r="NZW848" s="14"/>
      <c r="NZX848" s="14"/>
      <c r="NZY848" s="14"/>
      <c r="NZZ848" s="14"/>
      <c r="OAA848" s="14"/>
      <c r="OAB848" s="14"/>
      <c r="OAC848" s="14"/>
      <c r="OAD848" s="14"/>
      <c r="OAE848" s="14"/>
      <c r="OAF848" s="14"/>
      <c r="OAG848" s="14"/>
      <c r="OAH848" s="14"/>
      <c r="OAI848" s="14"/>
      <c r="OAJ848" s="14"/>
      <c r="OAK848" s="14"/>
      <c r="OAL848" s="14"/>
      <c r="OAM848" s="14"/>
      <c r="OAN848" s="14"/>
      <c r="OAO848" s="14"/>
      <c r="OAP848" s="14"/>
      <c r="OAQ848" s="14"/>
      <c r="OAR848" s="14"/>
      <c r="OAS848" s="14"/>
      <c r="OAT848" s="14"/>
      <c r="OAU848" s="14"/>
      <c r="OAV848" s="14"/>
      <c r="OAW848" s="14"/>
      <c r="OAX848" s="14"/>
      <c r="OAY848" s="14"/>
      <c r="OAZ848" s="14"/>
      <c r="OBA848" s="14"/>
      <c r="OBB848" s="14"/>
      <c r="OBC848" s="14"/>
      <c r="OBD848" s="14"/>
      <c r="OBE848" s="14"/>
      <c r="OBF848" s="14"/>
      <c r="OBG848" s="14"/>
      <c r="OBH848" s="14"/>
      <c r="OBI848" s="14"/>
      <c r="OBJ848" s="14"/>
      <c r="OBK848" s="14"/>
      <c r="OBL848" s="14"/>
      <c r="OBM848" s="14"/>
      <c r="OBN848" s="14"/>
      <c r="OBO848" s="14"/>
      <c r="OBP848" s="14"/>
      <c r="OBQ848" s="14"/>
      <c r="OBR848" s="14"/>
      <c r="OBS848" s="14"/>
      <c r="OBT848" s="14"/>
      <c r="OBU848" s="14"/>
      <c r="OBV848" s="14"/>
      <c r="OBW848" s="14"/>
      <c r="OBX848" s="14"/>
      <c r="OBY848" s="14"/>
      <c r="OBZ848" s="14"/>
      <c r="OCA848" s="14"/>
      <c r="OCB848" s="14"/>
      <c r="OCC848" s="14"/>
      <c r="OCD848" s="14"/>
      <c r="OCE848" s="14"/>
      <c r="OCF848" s="14"/>
      <c r="OCG848" s="14"/>
      <c r="OCH848" s="14"/>
      <c r="OCI848" s="14"/>
      <c r="OCJ848" s="14"/>
      <c r="OCK848" s="14"/>
      <c r="OCL848" s="14"/>
      <c r="OCM848" s="14"/>
      <c r="OCN848" s="14"/>
      <c r="OCO848" s="14"/>
      <c r="OCP848" s="14"/>
      <c r="OCQ848" s="14"/>
      <c r="OCR848" s="14"/>
      <c r="OCS848" s="14"/>
      <c r="OCT848" s="14"/>
      <c r="OCU848" s="14"/>
      <c r="OCV848" s="14"/>
      <c r="OCW848" s="14"/>
      <c r="OCX848" s="14"/>
      <c r="OCY848" s="14"/>
      <c r="OCZ848" s="14"/>
      <c r="ODA848" s="14"/>
      <c r="ODB848" s="14"/>
      <c r="ODC848" s="14"/>
      <c r="ODD848" s="14"/>
      <c r="ODE848" s="14"/>
      <c r="ODF848" s="14"/>
      <c r="ODG848" s="14"/>
      <c r="ODH848" s="14"/>
      <c r="ODI848" s="14"/>
      <c r="ODJ848" s="14"/>
      <c r="ODK848" s="14"/>
      <c r="ODL848" s="14"/>
      <c r="ODM848" s="14"/>
      <c r="ODN848" s="14"/>
      <c r="ODO848" s="14"/>
      <c r="ODP848" s="14"/>
      <c r="ODQ848" s="14"/>
      <c r="ODR848" s="14"/>
      <c r="ODS848" s="14"/>
      <c r="ODT848" s="14"/>
      <c r="ODU848" s="14"/>
      <c r="ODV848" s="14"/>
      <c r="ODW848" s="14"/>
      <c r="ODX848" s="14"/>
      <c r="ODY848" s="14"/>
      <c r="ODZ848" s="14"/>
      <c r="OEA848" s="14"/>
      <c r="OEB848" s="14"/>
      <c r="OEC848" s="14"/>
      <c r="OED848" s="14"/>
      <c r="OEE848" s="14"/>
      <c r="OEF848" s="14"/>
      <c r="OEG848" s="14"/>
      <c r="OEH848" s="14"/>
      <c r="OEI848" s="14"/>
      <c r="OEJ848" s="14"/>
      <c r="OEK848" s="14"/>
      <c r="OEL848" s="14"/>
      <c r="OEM848" s="14"/>
      <c r="OEN848" s="14"/>
      <c r="OEO848" s="14"/>
      <c r="OEP848" s="14"/>
      <c r="OEQ848" s="14"/>
      <c r="OER848" s="14"/>
      <c r="OES848" s="14"/>
      <c r="OET848" s="14"/>
      <c r="OEU848" s="14"/>
      <c r="OEV848" s="14"/>
      <c r="OEW848" s="14"/>
      <c r="OEX848" s="14"/>
      <c r="OEY848" s="14"/>
      <c r="OEZ848" s="14"/>
      <c r="OFA848" s="14"/>
      <c r="OFB848" s="14"/>
      <c r="OFC848" s="14"/>
      <c r="OFD848" s="14"/>
      <c r="OFE848" s="14"/>
      <c r="OFF848" s="14"/>
      <c r="OFG848" s="14"/>
      <c r="OFH848" s="14"/>
      <c r="OFI848" s="14"/>
      <c r="OFJ848" s="14"/>
      <c r="OFK848" s="14"/>
      <c r="OFL848" s="14"/>
      <c r="OFM848" s="14"/>
      <c r="OFN848" s="14"/>
      <c r="OFO848" s="14"/>
      <c r="OFP848" s="14"/>
      <c r="OFQ848" s="14"/>
      <c r="OFR848" s="14"/>
      <c r="OFS848" s="14"/>
      <c r="OFT848" s="14"/>
      <c r="OFU848" s="14"/>
      <c r="OFV848" s="14"/>
      <c r="OFW848" s="14"/>
      <c r="OFX848" s="14"/>
      <c r="OFY848" s="14"/>
      <c r="OFZ848" s="14"/>
      <c r="OGA848" s="14"/>
      <c r="OGB848" s="14"/>
      <c r="OGC848" s="14"/>
      <c r="OGD848" s="14"/>
      <c r="OGE848" s="14"/>
      <c r="OGF848" s="14"/>
      <c r="OGG848" s="14"/>
      <c r="OGH848" s="14"/>
      <c r="OGI848" s="14"/>
      <c r="OGJ848" s="14"/>
      <c r="OGK848" s="14"/>
      <c r="OGL848" s="14"/>
      <c r="OGM848" s="14"/>
      <c r="OGN848" s="14"/>
      <c r="OGO848" s="14"/>
      <c r="OGP848" s="14"/>
      <c r="OGQ848" s="14"/>
      <c r="OGR848" s="14"/>
      <c r="OGS848" s="14"/>
      <c r="OGT848" s="14"/>
      <c r="OGU848" s="14"/>
      <c r="OGV848" s="14"/>
      <c r="OGW848" s="14"/>
      <c r="OGX848" s="14"/>
      <c r="OGY848" s="14"/>
      <c r="OGZ848" s="14"/>
      <c r="OHA848" s="14"/>
      <c r="OHB848" s="14"/>
      <c r="OHC848" s="14"/>
      <c r="OHD848" s="14"/>
      <c r="OHE848" s="14"/>
      <c r="OHF848" s="14"/>
      <c r="OHG848" s="14"/>
      <c r="OHH848" s="14"/>
      <c r="OHI848" s="14"/>
      <c r="OHJ848" s="14"/>
      <c r="OHK848" s="14"/>
      <c r="OHL848" s="14"/>
      <c r="OHM848" s="14"/>
      <c r="OHN848" s="14"/>
      <c r="OHO848" s="14"/>
      <c r="OHP848" s="14"/>
      <c r="OHQ848" s="14"/>
      <c r="OHR848" s="14"/>
      <c r="OHS848" s="14"/>
      <c r="OHT848" s="14"/>
      <c r="OHU848" s="14"/>
      <c r="OHV848" s="14"/>
      <c r="OHW848" s="14"/>
      <c r="OHX848" s="14"/>
      <c r="OHY848" s="14"/>
      <c r="OHZ848" s="14"/>
      <c r="OIA848" s="14"/>
      <c r="OIB848" s="14"/>
      <c r="OIC848" s="14"/>
      <c r="OID848" s="14"/>
      <c r="OIE848" s="14"/>
      <c r="OIF848" s="14"/>
      <c r="OIG848" s="14"/>
      <c r="OIH848" s="14"/>
      <c r="OII848" s="14"/>
      <c r="OIJ848" s="14"/>
      <c r="OIK848" s="14"/>
      <c r="OIL848" s="14"/>
      <c r="OIM848" s="14"/>
      <c r="OIN848" s="14"/>
      <c r="OIO848" s="14"/>
      <c r="OIP848" s="14"/>
      <c r="OIQ848" s="14"/>
      <c r="OIR848" s="14"/>
      <c r="OIS848" s="14"/>
      <c r="OIT848" s="14"/>
      <c r="OIU848" s="14"/>
      <c r="OIV848" s="14"/>
      <c r="OIW848" s="14"/>
      <c r="OIX848" s="14"/>
      <c r="OIY848" s="14"/>
      <c r="OIZ848" s="14"/>
      <c r="OJA848" s="14"/>
      <c r="OJB848" s="14"/>
      <c r="OJC848" s="14"/>
      <c r="OJD848" s="14"/>
      <c r="OJE848" s="14"/>
      <c r="OJF848" s="14"/>
      <c r="OJG848" s="14"/>
      <c r="OJH848" s="14"/>
      <c r="OJI848" s="14"/>
      <c r="OJJ848" s="14"/>
      <c r="OJK848" s="14"/>
      <c r="OJL848" s="14"/>
      <c r="OJM848" s="14"/>
      <c r="OJN848" s="14"/>
      <c r="OJO848" s="14"/>
      <c r="OJP848" s="14"/>
      <c r="OJQ848" s="14"/>
      <c r="OJR848" s="14"/>
      <c r="OJS848" s="14"/>
      <c r="OJT848" s="14"/>
      <c r="OJU848" s="14"/>
      <c r="OJV848" s="14"/>
      <c r="OJW848" s="14"/>
      <c r="OJX848" s="14"/>
      <c r="OJY848" s="14"/>
      <c r="OJZ848" s="14"/>
      <c r="OKA848" s="14"/>
      <c r="OKB848" s="14"/>
      <c r="OKC848" s="14"/>
      <c r="OKD848" s="14"/>
      <c r="OKE848" s="14"/>
      <c r="OKF848" s="14"/>
      <c r="OKG848" s="14"/>
      <c r="OKH848" s="14"/>
      <c r="OKI848" s="14"/>
      <c r="OKJ848" s="14"/>
      <c r="OKK848" s="14"/>
      <c r="OKL848" s="14"/>
      <c r="OKM848" s="14"/>
      <c r="OKN848" s="14"/>
      <c r="OKO848" s="14"/>
      <c r="OKP848" s="14"/>
      <c r="OKQ848" s="14"/>
      <c r="OKR848" s="14"/>
      <c r="OKS848" s="14"/>
      <c r="OKT848" s="14"/>
      <c r="OKU848" s="14"/>
      <c r="OKV848" s="14"/>
      <c r="OKW848" s="14"/>
      <c r="OKX848" s="14"/>
      <c r="OKY848" s="14"/>
      <c r="OKZ848" s="14"/>
      <c r="OLA848" s="14"/>
      <c r="OLB848" s="14"/>
      <c r="OLC848" s="14"/>
      <c r="OLD848" s="14"/>
      <c r="OLE848" s="14"/>
      <c r="OLF848" s="14"/>
      <c r="OLG848" s="14"/>
      <c r="OLH848" s="14"/>
      <c r="OLI848" s="14"/>
      <c r="OLJ848" s="14"/>
      <c r="OLK848" s="14"/>
      <c r="OLL848" s="14"/>
      <c r="OLM848" s="14"/>
      <c r="OLN848" s="14"/>
      <c r="OLO848" s="14"/>
      <c r="OLP848" s="14"/>
      <c r="OLQ848" s="14"/>
      <c r="OLR848" s="14"/>
      <c r="OLS848" s="14"/>
      <c r="OLT848" s="14"/>
      <c r="OLU848" s="14"/>
      <c r="OLV848" s="14"/>
      <c r="OLW848" s="14"/>
      <c r="OLX848" s="14"/>
      <c r="OLY848" s="14"/>
      <c r="OLZ848" s="14"/>
      <c r="OMA848" s="14"/>
      <c r="OMB848" s="14"/>
      <c r="OMC848" s="14"/>
      <c r="OMD848" s="14"/>
      <c r="OME848" s="14"/>
      <c r="OMF848" s="14"/>
      <c r="OMG848" s="14"/>
      <c r="OMH848" s="14"/>
      <c r="OMI848" s="14"/>
      <c r="OMJ848" s="14"/>
      <c r="OMK848" s="14"/>
      <c r="OML848" s="14"/>
      <c r="OMM848" s="14"/>
      <c r="OMN848" s="14"/>
      <c r="OMO848" s="14"/>
      <c r="OMP848" s="14"/>
      <c r="OMQ848" s="14"/>
      <c r="OMR848" s="14"/>
      <c r="OMS848" s="14"/>
      <c r="OMT848" s="14"/>
      <c r="OMU848" s="14"/>
      <c r="OMV848" s="14"/>
      <c r="OMW848" s="14"/>
      <c r="OMX848" s="14"/>
      <c r="OMY848" s="14"/>
      <c r="OMZ848" s="14"/>
      <c r="ONA848" s="14"/>
      <c r="ONB848" s="14"/>
      <c r="ONC848" s="14"/>
      <c r="OND848" s="14"/>
      <c r="ONE848" s="14"/>
      <c r="ONF848" s="14"/>
      <c r="ONG848" s="14"/>
      <c r="ONH848" s="14"/>
      <c r="ONI848" s="14"/>
      <c r="ONJ848" s="14"/>
      <c r="ONK848" s="14"/>
      <c r="ONL848" s="14"/>
      <c r="ONM848" s="14"/>
      <c r="ONN848" s="14"/>
      <c r="ONO848" s="14"/>
      <c r="ONP848" s="14"/>
      <c r="ONQ848" s="14"/>
      <c r="ONR848" s="14"/>
      <c r="ONS848" s="14"/>
      <c r="ONT848" s="14"/>
      <c r="ONU848" s="14"/>
      <c r="ONV848" s="14"/>
      <c r="ONW848" s="14"/>
      <c r="ONX848" s="14"/>
      <c r="ONY848" s="14"/>
      <c r="ONZ848" s="14"/>
      <c r="OOA848" s="14"/>
      <c r="OOB848" s="14"/>
      <c r="OOC848" s="14"/>
      <c r="OOD848" s="14"/>
      <c r="OOE848" s="14"/>
      <c r="OOF848" s="14"/>
      <c r="OOG848" s="14"/>
      <c r="OOH848" s="14"/>
      <c r="OOI848" s="14"/>
      <c r="OOJ848" s="14"/>
      <c r="OOK848" s="14"/>
      <c r="OOL848" s="14"/>
      <c r="OOM848" s="14"/>
      <c r="OON848" s="14"/>
      <c r="OOO848" s="14"/>
      <c r="OOP848" s="14"/>
      <c r="OOQ848" s="14"/>
      <c r="OOR848" s="14"/>
      <c r="OOS848" s="14"/>
      <c r="OOT848" s="14"/>
      <c r="OOU848" s="14"/>
      <c r="OOV848" s="14"/>
      <c r="OOW848" s="14"/>
      <c r="OOX848" s="14"/>
      <c r="OOY848" s="14"/>
      <c r="OOZ848" s="14"/>
      <c r="OPA848" s="14"/>
      <c r="OPB848" s="14"/>
      <c r="OPC848" s="14"/>
      <c r="OPD848" s="14"/>
      <c r="OPE848" s="14"/>
      <c r="OPF848" s="14"/>
      <c r="OPG848" s="14"/>
      <c r="OPH848" s="14"/>
      <c r="OPI848" s="14"/>
      <c r="OPJ848" s="14"/>
      <c r="OPK848" s="14"/>
      <c r="OPL848" s="14"/>
      <c r="OPM848" s="14"/>
      <c r="OPN848" s="14"/>
      <c r="OPO848" s="14"/>
      <c r="OPP848" s="14"/>
      <c r="OPQ848" s="14"/>
      <c r="OPR848" s="14"/>
      <c r="OPS848" s="14"/>
      <c r="OPT848" s="14"/>
      <c r="OPU848" s="14"/>
      <c r="OPV848" s="14"/>
      <c r="OPW848" s="14"/>
      <c r="OPX848" s="14"/>
      <c r="OPY848" s="14"/>
      <c r="OPZ848" s="14"/>
      <c r="OQA848" s="14"/>
      <c r="OQB848" s="14"/>
      <c r="OQC848" s="14"/>
      <c r="OQD848" s="14"/>
      <c r="OQE848" s="14"/>
      <c r="OQF848" s="14"/>
      <c r="OQG848" s="14"/>
      <c r="OQH848" s="14"/>
      <c r="OQI848" s="14"/>
      <c r="OQJ848" s="14"/>
      <c r="OQK848" s="14"/>
      <c r="OQL848" s="14"/>
      <c r="OQM848" s="14"/>
      <c r="OQN848" s="14"/>
      <c r="OQO848" s="14"/>
      <c r="OQP848" s="14"/>
      <c r="OQQ848" s="14"/>
      <c r="OQR848" s="14"/>
      <c r="OQS848" s="14"/>
      <c r="OQT848" s="14"/>
      <c r="OQU848" s="14"/>
      <c r="OQV848" s="14"/>
      <c r="OQW848" s="14"/>
      <c r="OQX848" s="14"/>
      <c r="OQY848" s="14"/>
      <c r="OQZ848" s="14"/>
      <c r="ORA848" s="14"/>
      <c r="ORB848" s="14"/>
      <c r="ORC848" s="14"/>
      <c r="ORD848" s="14"/>
      <c r="ORE848" s="14"/>
      <c r="ORF848" s="14"/>
      <c r="ORG848" s="14"/>
      <c r="ORH848" s="14"/>
      <c r="ORI848" s="14"/>
      <c r="ORJ848" s="14"/>
      <c r="ORK848" s="14"/>
      <c r="ORL848" s="14"/>
      <c r="ORM848" s="14"/>
      <c r="ORN848" s="14"/>
      <c r="ORO848" s="14"/>
      <c r="ORP848" s="14"/>
      <c r="ORQ848" s="14"/>
      <c r="ORR848" s="14"/>
      <c r="ORS848" s="14"/>
      <c r="ORT848" s="14"/>
      <c r="ORU848" s="14"/>
      <c r="ORV848" s="14"/>
      <c r="ORW848" s="14"/>
      <c r="ORX848" s="14"/>
      <c r="ORY848" s="14"/>
      <c r="ORZ848" s="14"/>
      <c r="OSA848" s="14"/>
      <c r="OSB848" s="14"/>
      <c r="OSC848" s="14"/>
      <c r="OSD848" s="14"/>
      <c r="OSE848" s="14"/>
      <c r="OSF848" s="14"/>
      <c r="OSG848" s="14"/>
      <c r="OSH848" s="14"/>
      <c r="OSI848" s="14"/>
      <c r="OSJ848" s="14"/>
      <c r="OSK848" s="14"/>
      <c r="OSL848" s="14"/>
      <c r="OSM848" s="14"/>
      <c r="OSN848" s="14"/>
      <c r="OSO848" s="14"/>
      <c r="OSP848" s="14"/>
      <c r="OSQ848" s="14"/>
      <c r="OSR848" s="14"/>
      <c r="OSS848" s="14"/>
      <c r="OST848" s="14"/>
      <c r="OSU848" s="14"/>
      <c r="OSV848" s="14"/>
      <c r="OSW848" s="14"/>
      <c r="OSX848" s="14"/>
      <c r="OSY848" s="14"/>
      <c r="OSZ848" s="14"/>
      <c r="OTA848" s="14"/>
      <c r="OTB848" s="14"/>
      <c r="OTC848" s="14"/>
      <c r="OTD848" s="14"/>
      <c r="OTE848" s="14"/>
      <c r="OTF848" s="14"/>
      <c r="OTG848" s="14"/>
      <c r="OTH848" s="14"/>
      <c r="OTI848" s="14"/>
      <c r="OTJ848" s="14"/>
      <c r="OTK848" s="14"/>
      <c r="OTL848" s="14"/>
      <c r="OTM848" s="14"/>
      <c r="OTN848" s="14"/>
      <c r="OTO848" s="14"/>
      <c r="OTP848" s="14"/>
      <c r="OTQ848" s="14"/>
      <c r="OTR848" s="14"/>
      <c r="OTS848" s="14"/>
      <c r="OTT848" s="14"/>
      <c r="OTU848" s="14"/>
      <c r="OTV848" s="14"/>
      <c r="OTW848" s="14"/>
      <c r="OTX848" s="14"/>
      <c r="OTY848" s="14"/>
      <c r="OTZ848" s="14"/>
      <c r="OUA848" s="14"/>
      <c r="OUB848" s="14"/>
      <c r="OUC848" s="14"/>
      <c r="OUD848" s="14"/>
      <c r="OUE848" s="14"/>
      <c r="OUF848" s="14"/>
      <c r="OUG848" s="14"/>
      <c r="OUH848" s="14"/>
      <c r="OUI848" s="14"/>
      <c r="OUJ848" s="14"/>
      <c r="OUK848" s="14"/>
      <c r="OUL848" s="14"/>
      <c r="OUM848" s="14"/>
      <c r="OUN848" s="14"/>
      <c r="OUO848" s="14"/>
      <c r="OUP848" s="14"/>
      <c r="OUQ848" s="14"/>
      <c r="OUR848" s="14"/>
      <c r="OUS848" s="14"/>
      <c r="OUT848" s="14"/>
      <c r="OUU848" s="14"/>
      <c r="OUV848" s="14"/>
      <c r="OUW848" s="14"/>
      <c r="OUX848" s="14"/>
      <c r="OUY848" s="14"/>
      <c r="OUZ848" s="14"/>
      <c r="OVA848" s="14"/>
      <c r="OVB848" s="14"/>
      <c r="OVC848" s="14"/>
      <c r="OVD848" s="14"/>
      <c r="OVE848" s="14"/>
      <c r="OVF848" s="14"/>
      <c r="OVG848" s="14"/>
      <c r="OVH848" s="14"/>
      <c r="OVI848" s="14"/>
      <c r="OVJ848" s="14"/>
      <c r="OVK848" s="14"/>
      <c r="OVL848" s="14"/>
      <c r="OVM848" s="14"/>
      <c r="OVN848" s="14"/>
      <c r="OVO848" s="14"/>
      <c r="OVP848" s="14"/>
      <c r="OVQ848" s="14"/>
      <c r="OVR848" s="14"/>
      <c r="OVS848" s="14"/>
      <c r="OVT848" s="14"/>
      <c r="OVU848" s="14"/>
      <c r="OVV848" s="14"/>
      <c r="OVW848" s="14"/>
      <c r="OVX848" s="14"/>
      <c r="OVY848" s="14"/>
      <c r="OVZ848" s="14"/>
      <c r="OWA848" s="14"/>
      <c r="OWB848" s="14"/>
      <c r="OWC848" s="14"/>
      <c r="OWD848" s="14"/>
      <c r="OWE848" s="14"/>
      <c r="OWF848" s="14"/>
      <c r="OWG848" s="14"/>
      <c r="OWH848" s="14"/>
      <c r="OWI848" s="14"/>
      <c r="OWJ848" s="14"/>
      <c r="OWK848" s="14"/>
      <c r="OWL848" s="14"/>
      <c r="OWM848" s="14"/>
      <c r="OWN848" s="14"/>
      <c r="OWO848" s="14"/>
      <c r="OWP848" s="14"/>
      <c r="OWQ848" s="14"/>
      <c r="OWR848" s="14"/>
      <c r="OWS848" s="14"/>
      <c r="OWT848" s="14"/>
      <c r="OWU848" s="14"/>
      <c r="OWV848" s="14"/>
      <c r="OWW848" s="14"/>
      <c r="OWX848" s="14"/>
      <c r="OWY848" s="14"/>
      <c r="OWZ848" s="14"/>
      <c r="OXA848" s="14"/>
      <c r="OXB848" s="14"/>
      <c r="OXC848" s="14"/>
      <c r="OXD848" s="14"/>
      <c r="OXE848" s="14"/>
      <c r="OXF848" s="14"/>
      <c r="OXG848" s="14"/>
      <c r="OXH848" s="14"/>
      <c r="OXI848" s="14"/>
      <c r="OXJ848" s="14"/>
      <c r="OXK848" s="14"/>
      <c r="OXL848" s="14"/>
      <c r="OXM848" s="14"/>
      <c r="OXN848" s="14"/>
      <c r="OXO848" s="14"/>
      <c r="OXP848" s="14"/>
      <c r="OXQ848" s="14"/>
      <c r="OXR848" s="14"/>
      <c r="OXS848" s="14"/>
      <c r="OXT848" s="14"/>
      <c r="OXU848" s="14"/>
      <c r="OXV848" s="14"/>
      <c r="OXW848" s="14"/>
      <c r="OXX848" s="14"/>
      <c r="OXY848" s="14"/>
      <c r="OXZ848" s="14"/>
      <c r="OYA848" s="14"/>
      <c r="OYB848" s="14"/>
      <c r="OYC848" s="14"/>
      <c r="OYD848" s="14"/>
      <c r="OYE848" s="14"/>
      <c r="OYF848" s="14"/>
      <c r="OYG848" s="14"/>
      <c r="OYH848" s="14"/>
      <c r="OYI848" s="14"/>
      <c r="OYJ848" s="14"/>
      <c r="OYK848" s="14"/>
      <c r="OYL848" s="14"/>
      <c r="OYM848" s="14"/>
      <c r="OYN848" s="14"/>
      <c r="OYO848" s="14"/>
      <c r="OYP848" s="14"/>
      <c r="OYQ848" s="14"/>
      <c r="OYR848" s="14"/>
      <c r="OYS848" s="14"/>
      <c r="OYT848" s="14"/>
      <c r="OYU848" s="14"/>
      <c r="OYV848" s="14"/>
      <c r="OYW848" s="14"/>
      <c r="OYX848" s="14"/>
      <c r="OYY848" s="14"/>
      <c r="OYZ848" s="14"/>
      <c r="OZA848" s="14"/>
      <c r="OZB848" s="14"/>
      <c r="OZC848" s="14"/>
      <c r="OZD848" s="14"/>
      <c r="OZE848" s="14"/>
      <c r="OZF848" s="14"/>
      <c r="OZG848" s="14"/>
      <c r="OZH848" s="14"/>
      <c r="OZI848" s="14"/>
      <c r="OZJ848" s="14"/>
      <c r="OZK848" s="14"/>
      <c r="OZL848" s="14"/>
      <c r="OZM848" s="14"/>
      <c r="OZN848" s="14"/>
      <c r="OZO848" s="14"/>
      <c r="OZP848" s="14"/>
      <c r="OZQ848" s="14"/>
      <c r="OZR848" s="14"/>
      <c r="OZS848" s="14"/>
      <c r="OZT848" s="14"/>
      <c r="OZU848" s="14"/>
      <c r="OZV848" s="14"/>
      <c r="OZW848" s="14"/>
      <c r="OZX848" s="14"/>
      <c r="OZY848" s="14"/>
      <c r="OZZ848" s="14"/>
      <c r="PAA848" s="14"/>
      <c r="PAB848" s="14"/>
      <c r="PAC848" s="14"/>
      <c r="PAD848" s="14"/>
      <c r="PAE848" s="14"/>
      <c r="PAF848" s="14"/>
      <c r="PAG848" s="14"/>
      <c r="PAH848" s="14"/>
      <c r="PAI848" s="14"/>
      <c r="PAJ848" s="14"/>
      <c r="PAK848" s="14"/>
      <c r="PAL848" s="14"/>
      <c r="PAM848" s="14"/>
      <c r="PAN848" s="14"/>
      <c r="PAO848" s="14"/>
      <c r="PAP848" s="14"/>
      <c r="PAQ848" s="14"/>
      <c r="PAR848" s="14"/>
      <c r="PAS848" s="14"/>
      <c r="PAT848" s="14"/>
      <c r="PAU848" s="14"/>
      <c r="PAV848" s="14"/>
      <c r="PAW848" s="14"/>
      <c r="PAX848" s="14"/>
      <c r="PAY848" s="14"/>
      <c r="PAZ848" s="14"/>
      <c r="PBA848" s="14"/>
      <c r="PBB848" s="14"/>
      <c r="PBC848" s="14"/>
      <c r="PBD848" s="14"/>
      <c r="PBE848" s="14"/>
      <c r="PBF848" s="14"/>
      <c r="PBG848" s="14"/>
      <c r="PBH848" s="14"/>
      <c r="PBI848" s="14"/>
      <c r="PBJ848" s="14"/>
      <c r="PBK848" s="14"/>
      <c r="PBL848" s="14"/>
      <c r="PBM848" s="14"/>
      <c r="PBN848" s="14"/>
      <c r="PBO848" s="14"/>
      <c r="PBP848" s="14"/>
      <c r="PBQ848" s="14"/>
      <c r="PBR848" s="14"/>
      <c r="PBS848" s="14"/>
      <c r="PBT848" s="14"/>
      <c r="PBU848" s="14"/>
      <c r="PBV848" s="14"/>
      <c r="PBW848" s="14"/>
      <c r="PBX848" s="14"/>
      <c r="PBY848" s="14"/>
      <c r="PBZ848" s="14"/>
      <c r="PCA848" s="14"/>
      <c r="PCB848" s="14"/>
      <c r="PCC848" s="14"/>
      <c r="PCD848" s="14"/>
      <c r="PCE848" s="14"/>
      <c r="PCF848" s="14"/>
      <c r="PCG848" s="14"/>
      <c r="PCH848" s="14"/>
      <c r="PCI848" s="14"/>
      <c r="PCJ848" s="14"/>
      <c r="PCK848" s="14"/>
      <c r="PCL848" s="14"/>
      <c r="PCM848" s="14"/>
      <c r="PCN848" s="14"/>
      <c r="PCO848" s="14"/>
      <c r="PCP848" s="14"/>
      <c r="PCQ848" s="14"/>
      <c r="PCR848" s="14"/>
      <c r="PCS848" s="14"/>
      <c r="PCT848" s="14"/>
      <c r="PCU848" s="14"/>
      <c r="PCV848" s="14"/>
      <c r="PCW848" s="14"/>
      <c r="PCX848" s="14"/>
      <c r="PCY848" s="14"/>
      <c r="PCZ848" s="14"/>
      <c r="PDA848" s="14"/>
      <c r="PDB848" s="14"/>
      <c r="PDC848" s="14"/>
      <c r="PDD848" s="14"/>
      <c r="PDE848" s="14"/>
      <c r="PDF848" s="14"/>
      <c r="PDG848" s="14"/>
      <c r="PDH848" s="14"/>
      <c r="PDI848" s="14"/>
      <c r="PDJ848" s="14"/>
      <c r="PDK848" s="14"/>
      <c r="PDL848" s="14"/>
      <c r="PDM848" s="14"/>
      <c r="PDN848" s="14"/>
      <c r="PDO848" s="14"/>
      <c r="PDP848" s="14"/>
      <c r="PDQ848" s="14"/>
      <c r="PDR848" s="14"/>
      <c r="PDS848" s="14"/>
      <c r="PDT848" s="14"/>
      <c r="PDU848" s="14"/>
      <c r="PDV848" s="14"/>
      <c r="PDW848" s="14"/>
      <c r="PDX848" s="14"/>
      <c r="PDY848" s="14"/>
      <c r="PDZ848" s="14"/>
      <c r="PEA848" s="14"/>
      <c r="PEB848" s="14"/>
      <c r="PEC848" s="14"/>
      <c r="PED848" s="14"/>
      <c r="PEE848" s="14"/>
      <c r="PEF848" s="14"/>
      <c r="PEG848" s="14"/>
      <c r="PEH848" s="14"/>
      <c r="PEI848" s="14"/>
      <c r="PEJ848" s="14"/>
      <c r="PEK848" s="14"/>
      <c r="PEL848" s="14"/>
      <c r="PEM848" s="14"/>
      <c r="PEN848" s="14"/>
      <c r="PEO848" s="14"/>
      <c r="PEP848" s="14"/>
      <c r="PEQ848" s="14"/>
      <c r="PER848" s="14"/>
      <c r="PES848" s="14"/>
      <c r="PET848" s="14"/>
      <c r="PEU848" s="14"/>
      <c r="PEV848" s="14"/>
      <c r="PEW848" s="14"/>
      <c r="PEX848" s="14"/>
      <c r="PEY848" s="14"/>
      <c r="PEZ848" s="14"/>
      <c r="PFA848" s="14"/>
      <c r="PFB848" s="14"/>
      <c r="PFC848" s="14"/>
      <c r="PFD848" s="14"/>
      <c r="PFE848" s="14"/>
      <c r="PFF848" s="14"/>
      <c r="PFG848" s="14"/>
      <c r="PFH848" s="14"/>
      <c r="PFI848" s="14"/>
      <c r="PFJ848" s="14"/>
      <c r="PFK848" s="14"/>
      <c r="PFL848" s="14"/>
      <c r="PFM848" s="14"/>
      <c r="PFN848" s="14"/>
      <c r="PFO848" s="14"/>
      <c r="PFP848" s="14"/>
      <c r="PFQ848" s="14"/>
      <c r="PFR848" s="14"/>
      <c r="PFS848" s="14"/>
      <c r="PFT848" s="14"/>
      <c r="PFU848" s="14"/>
      <c r="PFV848" s="14"/>
      <c r="PFW848" s="14"/>
      <c r="PFX848" s="14"/>
      <c r="PFY848" s="14"/>
      <c r="PFZ848" s="14"/>
      <c r="PGA848" s="14"/>
      <c r="PGB848" s="14"/>
      <c r="PGC848" s="14"/>
      <c r="PGD848" s="14"/>
      <c r="PGE848" s="14"/>
      <c r="PGF848" s="14"/>
      <c r="PGG848" s="14"/>
      <c r="PGH848" s="14"/>
      <c r="PGI848" s="14"/>
      <c r="PGJ848" s="14"/>
      <c r="PGK848" s="14"/>
      <c r="PGL848" s="14"/>
      <c r="PGM848" s="14"/>
      <c r="PGN848" s="14"/>
      <c r="PGO848" s="14"/>
      <c r="PGP848" s="14"/>
      <c r="PGQ848" s="14"/>
      <c r="PGR848" s="14"/>
      <c r="PGS848" s="14"/>
      <c r="PGT848" s="14"/>
      <c r="PGU848" s="14"/>
      <c r="PGV848" s="14"/>
      <c r="PGW848" s="14"/>
      <c r="PGX848" s="14"/>
      <c r="PGY848" s="14"/>
      <c r="PGZ848" s="14"/>
      <c r="PHA848" s="14"/>
      <c r="PHB848" s="14"/>
      <c r="PHC848" s="14"/>
      <c r="PHD848" s="14"/>
      <c r="PHE848" s="14"/>
      <c r="PHF848" s="14"/>
      <c r="PHG848" s="14"/>
      <c r="PHH848" s="14"/>
      <c r="PHI848" s="14"/>
      <c r="PHJ848" s="14"/>
      <c r="PHK848" s="14"/>
      <c r="PHL848" s="14"/>
      <c r="PHM848" s="14"/>
      <c r="PHN848" s="14"/>
      <c r="PHO848" s="14"/>
      <c r="PHP848" s="14"/>
      <c r="PHQ848" s="14"/>
      <c r="PHR848" s="14"/>
      <c r="PHS848" s="14"/>
      <c r="PHT848" s="14"/>
      <c r="PHU848" s="14"/>
      <c r="PHV848" s="14"/>
      <c r="PHW848" s="14"/>
      <c r="PHX848" s="14"/>
      <c r="PHY848" s="14"/>
      <c r="PHZ848" s="14"/>
      <c r="PIA848" s="14"/>
      <c r="PIB848" s="14"/>
      <c r="PIC848" s="14"/>
      <c r="PID848" s="14"/>
      <c r="PIE848" s="14"/>
      <c r="PIF848" s="14"/>
      <c r="PIG848" s="14"/>
      <c r="PIH848" s="14"/>
      <c r="PII848" s="14"/>
      <c r="PIJ848" s="14"/>
      <c r="PIK848" s="14"/>
      <c r="PIL848" s="14"/>
      <c r="PIM848" s="14"/>
      <c r="PIN848" s="14"/>
      <c r="PIO848" s="14"/>
      <c r="PIP848" s="14"/>
      <c r="PIQ848" s="14"/>
      <c r="PIR848" s="14"/>
      <c r="PIS848" s="14"/>
      <c r="PIT848" s="14"/>
      <c r="PIU848" s="14"/>
      <c r="PIV848" s="14"/>
      <c r="PIW848" s="14"/>
      <c r="PIX848" s="14"/>
      <c r="PIY848" s="14"/>
      <c r="PIZ848" s="14"/>
      <c r="PJA848" s="14"/>
      <c r="PJB848" s="14"/>
      <c r="PJC848" s="14"/>
      <c r="PJD848" s="14"/>
      <c r="PJE848" s="14"/>
      <c r="PJF848" s="14"/>
      <c r="PJG848" s="14"/>
      <c r="PJH848" s="14"/>
      <c r="PJI848" s="14"/>
      <c r="PJJ848" s="14"/>
      <c r="PJK848" s="14"/>
      <c r="PJL848" s="14"/>
      <c r="PJM848" s="14"/>
      <c r="PJN848" s="14"/>
      <c r="PJO848" s="14"/>
      <c r="PJP848" s="14"/>
      <c r="PJQ848" s="14"/>
      <c r="PJR848" s="14"/>
      <c r="PJS848" s="14"/>
      <c r="PJT848" s="14"/>
      <c r="PJU848" s="14"/>
      <c r="PJV848" s="14"/>
      <c r="PJW848" s="14"/>
      <c r="PJX848" s="14"/>
      <c r="PJY848" s="14"/>
      <c r="PJZ848" s="14"/>
      <c r="PKA848" s="14"/>
      <c r="PKB848" s="14"/>
      <c r="PKC848" s="14"/>
      <c r="PKD848" s="14"/>
      <c r="PKE848" s="14"/>
      <c r="PKF848" s="14"/>
      <c r="PKG848" s="14"/>
      <c r="PKH848" s="14"/>
      <c r="PKI848" s="14"/>
      <c r="PKJ848" s="14"/>
      <c r="PKK848" s="14"/>
      <c r="PKL848" s="14"/>
      <c r="PKM848" s="14"/>
      <c r="PKN848" s="14"/>
      <c r="PKO848" s="14"/>
      <c r="PKP848" s="14"/>
      <c r="PKQ848" s="14"/>
      <c r="PKR848" s="14"/>
      <c r="PKS848" s="14"/>
      <c r="PKT848" s="14"/>
      <c r="PKU848" s="14"/>
      <c r="PKV848" s="14"/>
      <c r="PKW848" s="14"/>
      <c r="PKX848" s="14"/>
      <c r="PKY848" s="14"/>
      <c r="PKZ848" s="14"/>
      <c r="PLA848" s="14"/>
      <c r="PLB848" s="14"/>
      <c r="PLC848" s="14"/>
      <c r="PLD848" s="14"/>
      <c r="PLE848" s="14"/>
      <c r="PLF848" s="14"/>
      <c r="PLG848" s="14"/>
      <c r="PLH848" s="14"/>
      <c r="PLI848" s="14"/>
      <c r="PLJ848" s="14"/>
      <c r="PLK848" s="14"/>
      <c r="PLL848" s="14"/>
      <c r="PLM848" s="14"/>
      <c r="PLN848" s="14"/>
      <c r="PLO848" s="14"/>
      <c r="PLP848" s="14"/>
      <c r="PLQ848" s="14"/>
      <c r="PLR848" s="14"/>
      <c r="PLS848" s="14"/>
      <c r="PLT848" s="14"/>
      <c r="PLU848" s="14"/>
      <c r="PLV848" s="14"/>
      <c r="PLW848" s="14"/>
      <c r="PLX848" s="14"/>
      <c r="PLY848" s="14"/>
      <c r="PLZ848" s="14"/>
      <c r="PMA848" s="14"/>
      <c r="PMB848" s="14"/>
      <c r="PMC848" s="14"/>
      <c r="PMD848" s="14"/>
      <c r="PME848" s="14"/>
      <c r="PMF848" s="14"/>
      <c r="PMG848" s="14"/>
      <c r="PMH848" s="14"/>
      <c r="PMI848" s="14"/>
      <c r="PMJ848" s="14"/>
      <c r="PMK848" s="14"/>
      <c r="PML848" s="14"/>
      <c r="PMM848" s="14"/>
      <c r="PMN848" s="14"/>
      <c r="PMO848" s="14"/>
      <c r="PMP848" s="14"/>
      <c r="PMQ848" s="14"/>
      <c r="PMR848" s="14"/>
      <c r="PMS848" s="14"/>
      <c r="PMT848" s="14"/>
      <c r="PMU848" s="14"/>
      <c r="PMV848" s="14"/>
      <c r="PMW848" s="14"/>
      <c r="PMX848" s="14"/>
      <c r="PMY848" s="14"/>
      <c r="PMZ848" s="14"/>
      <c r="PNA848" s="14"/>
      <c r="PNB848" s="14"/>
      <c r="PNC848" s="14"/>
      <c r="PND848" s="14"/>
      <c r="PNE848" s="14"/>
      <c r="PNF848" s="14"/>
      <c r="PNG848" s="14"/>
      <c r="PNH848" s="14"/>
      <c r="PNI848" s="14"/>
      <c r="PNJ848" s="14"/>
      <c r="PNK848" s="14"/>
      <c r="PNL848" s="14"/>
      <c r="PNM848" s="14"/>
      <c r="PNN848" s="14"/>
      <c r="PNO848" s="14"/>
      <c r="PNP848" s="14"/>
      <c r="PNQ848" s="14"/>
      <c r="PNR848" s="14"/>
      <c r="PNS848" s="14"/>
      <c r="PNT848" s="14"/>
      <c r="PNU848" s="14"/>
      <c r="PNV848" s="14"/>
      <c r="PNW848" s="14"/>
      <c r="PNX848" s="14"/>
      <c r="PNY848" s="14"/>
      <c r="PNZ848" s="14"/>
      <c r="POA848" s="14"/>
      <c r="POB848" s="14"/>
      <c r="POC848" s="14"/>
      <c r="POD848" s="14"/>
      <c r="POE848" s="14"/>
      <c r="POF848" s="14"/>
      <c r="POG848" s="14"/>
      <c r="POH848" s="14"/>
      <c r="POI848" s="14"/>
      <c r="POJ848" s="14"/>
      <c r="POK848" s="14"/>
      <c r="POL848" s="14"/>
      <c r="POM848" s="14"/>
      <c r="PON848" s="14"/>
      <c r="POO848" s="14"/>
      <c r="POP848" s="14"/>
      <c r="POQ848" s="14"/>
      <c r="POR848" s="14"/>
      <c r="POS848" s="14"/>
      <c r="POT848" s="14"/>
      <c r="POU848" s="14"/>
      <c r="POV848" s="14"/>
      <c r="POW848" s="14"/>
      <c r="POX848" s="14"/>
      <c r="POY848" s="14"/>
      <c r="POZ848" s="14"/>
      <c r="PPA848" s="14"/>
      <c r="PPB848" s="14"/>
      <c r="PPC848" s="14"/>
      <c r="PPD848" s="14"/>
      <c r="PPE848" s="14"/>
      <c r="PPF848" s="14"/>
      <c r="PPG848" s="14"/>
      <c r="PPH848" s="14"/>
      <c r="PPI848" s="14"/>
      <c r="PPJ848" s="14"/>
      <c r="PPK848" s="14"/>
      <c r="PPL848" s="14"/>
      <c r="PPM848" s="14"/>
      <c r="PPN848" s="14"/>
      <c r="PPO848" s="14"/>
      <c r="PPP848" s="14"/>
      <c r="PPQ848" s="14"/>
      <c r="PPR848" s="14"/>
      <c r="PPS848" s="14"/>
      <c r="PPT848" s="14"/>
      <c r="PPU848" s="14"/>
      <c r="PPV848" s="14"/>
      <c r="PPW848" s="14"/>
      <c r="PPX848" s="14"/>
      <c r="PPY848" s="14"/>
      <c r="PPZ848" s="14"/>
      <c r="PQA848" s="14"/>
      <c r="PQB848" s="14"/>
      <c r="PQC848" s="14"/>
      <c r="PQD848" s="14"/>
      <c r="PQE848" s="14"/>
      <c r="PQF848" s="14"/>
      <c r="PQG848" s="14"/>
      <c r="PQH848" s="14"/>
      <c r="PQI848" s="14"/>
      <c r="PQJ848" s="14"/>
      <c r="PQK848" s="14"/>
      <c r="PQL848" s="14"/>
      <c r="PQM848" s="14"/>
      <c r="PQN848" s="14"/>
      <c r="PQO848" s="14"/>
      <c r="PQP848" s="14"/>
      <c r="PQQ848" s="14"/>
      <c r="PQR848" s="14"/>
      <c r="PQS848" s="14"/>
      <c r="PQT848" s="14"/>
      <c r="PQU848" s="14"/>
      <c r="PQV848" s="14"/>
      <c r="PQW848" s="14"/>
      <c r="PQX848" s="14"/>
      <c r="PQY848" s="14"/>
      <c r="PQZ848" s="14"/>
      <c r="PRA848" s="14"/>
      <c r="PRB848" s="14"/>
      <c r="PRC848" s="14"/>
      <c r="PRD848" s="14"/>
      <c r="PRE848" s="14"/>
      <c r="PRF848" s="14"/>
      <c r="PRG848" s="14"/>
      <c r="PRH848" s="14"/>
      <c r="PRI848" s="14"/>
      <c r="PRJ848" s="14"/>
      <c r="PRK848" s="14"/>
      <c r="PRL848" s="14"/>
      <c r="PRM848" s="14"/>
      <c r="PRN848" s="14"/>
      <c r="PRO848" s="14"/>
      <c r="PRP848" s="14"/>
      <c r="PRQ848" s="14"/>
      <c r="PRR848" s="14"/>
      <c r="PRS848" s="14"/>
      <c r="PRT848" s="14"/>
      <c r="PRU848" s="14"/>
      <c r="PRV848" s="14"/>
      <c r="PRW848" s="14"/>
      <c r="PRX848" s="14"/>
      <c r="PRY848" s="14"/>
      <c r="PRZ848" s="14"/>
      <c r="PSA848" s="14"/>
      <c r="PSB848" s="14"/>
      <c r="PSC848" s="14"/>
      <c r="PSD848" s="14"/>
      <c r="PSE848" s="14"/>
      <c r="PSF848" s="14"/>
      <c r="PSG848" s="14"/>
      <c r="PSH848" s="14"/>
      <c r="PSI848" s="14"/>
      <c r="PSJ848" s="14"/>
      <c r="PSK848" s="14"/>
      <c r="PSL848" s="14"/>
      <c r="PSM848" s="14"/>
      <c r="PSN848" s="14"/>
      <c r="PSO848" s="14"/>
      <c r="PSP848" s="14"/>
      <c r="PSQ848" s="14"/>
      <c r="PSR848" s="14"/>
      <c r="PSS848" s="14"/>
      <c r="PST848" s="14"/>
      <c r="PSU848" s="14"/>
      <c r="PSV848" s="14"/>
      <c r="PSW848" s="14"/>
      <c r="PSX848" s="14"/>
      <c r="PSY848" s="14"/>
      <c r="PSZ848" s="14"/>
      <c r="PTA848" s="14"/>
      <c r="PTB848" s="14"/>
      <c r="PTC848" s="14"/>
      <c r="PTD848" s="14"/>
      <c r="PTE848" s="14"/>
      <c r="PTF848" s="14"/>
      <c r="PTG848" s="14"/>
      <c r="PTH848" s="14"/>
      <c r="PTI848" s="14"/>
      <c r="PTJ848" s="14"/>
      <c r="PTK848" s="14"/>
      <c r="PTL848" s="14"/>
      <c r="PTM848" s="14"/>
      <c r="PTN848" s="14"/>
      <c r="PTO848" s="14"/>
      <c r="PTP848" s="14"/>
      <c r="PTQ848" s="14"/>
      <c r="PTR848" s="14"/>
      <c r="PTS848" s="14"/>
      <c r="PTT848" s="14"/>
      <c r="PTU848" s="14"/>
      <c r="PTV848" s="14"/>
      <c r="PTW848" s="14"/>
      <c r="PTX848" s="14"/>
      <c r="PTY848" s="14"/>
      <c r="PTZ848" s="14"/>
      <c r="PUA848" s="14"/>
      <c r="PUB848" s="14"/>
      <c r="PUC848" s="14"/>
      <c r="PUD848" s="14"/>
      <c r="PUE848" s="14"/>
      <c r="PUF848" s="14"/>
      <c r="PUG848" s="14"/>
      <c r="PUH848" s="14"/>
      <c r="PUI848" s="14"/>
      <c r="PUJ848" s="14"/>
      <c r="PUK848" s="14"/>
      <c r="PUL848" s="14"/>
      <c r="PUM848" s="14"/>
      <c r="PUN848" s="14"/>
      <c r="PUO848" s="14"/>
      <c r="PUP848" s="14"/>
      <c r="PUQ848" s="14"/>
      <c r="PUR848" s="14"/>
      <c r="PUS848" s="14"/>
      <c r="PUT848" s="14"/>
      <c r="PUU848" s="14"/>
      <c r="PUV848" s="14"/>
      <c r="PUW848" s="14"/>
      <c r="PUX848" s="14"/>
      <c r="PUY848" s="14"/>
      <c r="PUZ848" s="14"/>
      <c r="PVA848" s="14"/>
      <c r="PVB848" s="14"/>
      <c r="PVC848" s="14"/>
      <c r="PVD848" s="14"/>
      <c r="PVE848" s="14"/>
      <c r="PVF848" s="14"/>
      <c r="PVG848" s="14"/>
      <c r="PVH848" s="14"/>
      <c r="PVI848" s="14"/>
      <c r="PVJ848" s="14"/>
      <c r="PVK848" s="14"/>
      <c r="PVL848" s="14"/>
      <c r="PVM848" s="14"/>
      <c r="PVN848" s="14"/>
      <c r="PVO848" s="14"/>
      <c r="PVP848" s="14"/>
      <c r="PVQ848" s="14"/>
      <c r="PVR848" s="14"/>
      <c r="PVS848" s="14"/>
      <c r="PVT848" s="14"/>
      <c r="PVU848" s="14"/>
      <c r="PVV848" s="14"/>
      <c r="PVW848" s="14"/>
      <c r="PVX848" s="14"/>
      <c r="PVY848" s="14"/>
      <c r="PVZ848" s="14"/>
      <c r="PWA848" s="14"/>
      <c r="PWB848" s="14"/>
      <c r="PWC848" s="14"/>
      <c r="PWD848" s="14"/>
      <c r="PWE848" s="14"/>
      <c r="PWF848" s="14"/>
      <c r="PWG848" s="14"/>
      <c r="PWH848" s="14"/>
      <c r="PWI848" s="14"/>
      <c r="PWJ848" s="14"/>
      <c r="PWK848" s="14"/>
      <c r="PWL848" s="14"/>
      <c r="PWM848" s="14"/>
      <c r="PWN848" s="14"/>
      <c r="PWO848" s="14"/>
      <c r="PWP848" s="14"/>
      <c r="PWQ848" s="14"/>
      <c r="PWR848" s="14"/>
      <c r="PWS848" s="14"/>
      <c r="PWT848" s="14"/>
      <c r="PWU848" s="14"/>
      <c r="PWV848" s="14"/>
      <c r="PWW848" s="14"/>
      <c r="PWX848" s="14"/>
      <c r="PWY848" s="14"/>
      <c r="PWZ848" s="14"/>
      <c r="PXA848" s="14"/>
      <c r="PXB848" s="14"/>
      <c r="PXC848" s="14"/>
      <c r="PXD848" s="14"/>
      <c r="PXE848" s="14"/>
      <c r="PXF848" s="14"/>
      <c r="PXG848" s="14"/>
      <c r="PXH848" s="14"/>
      <c r="PXI848" s="14"/>
      <c r="PXJ848" s="14"/>
      <c r="PXK848" s="14"/>
      <c r="PXL848" s="14"/>
      <c r="PXM848" s="14"/>
      <c r="PXN848" s="14"/>
      <c r="PXO848" s="14"/>
      <c r="PXP848" s="14"/>
      <c r="PXQ848" s="14"/>
      <c r="PXR848" s="14"/>
      <c r="PXS848" s="14"/>
      <c r="PXT848" s="14"/>
      <c r="PXU848" s="14"/>
      <c r="PXV848" s="14"/>
      <c r="PXW848" s="14"/>
      <c r="PXX848" s="14"/>
      <c r="PXY848" s="14"/>
      <c r="PXZ848" s="14"/>
      <c r="PYA848" s="14"/>
      <c r="PYB848" s="14"/>
      <c r="PYC848" s="14"/>
      <c r="PYD848" s="14"/>
      <c r="PYE848" s="14"/>
      <c r="PYF848" s="14"/>
      <c r="PYG848" s="14"/>
      <c r="PYH848" s="14"/>
      <c r="PYI848" s="14"/>
      <c r="PYJ848" s="14"/>
      <c r="PYK848" s="14"/>
      <c r="PYL848" s="14"/>
      <c r="PYM848" s="14"/>
      <c r="PYN848" s="14"/>
      <c r="PYO848" s="14"/>
      <c r="PYP848" s="14"/>
      <c r="PYQ848" s="14"/>
      <c r="PYR848" s="14"/>
      <c r="PYS848" s="14"/>
      <c r="PYT848" s="14"/>
      <c r="PYU848" s="14"/>
      <c r="PYV848" s="14"/>
      <c r="PYW848" s="14"/>
      <c r="PYX848" s="14"/>
      <c r="PYY848" s="14"/>
      <c r="PYZ848" s="14"/>
      <c r="PZA848" s="14"/>
      <c r="PZB848" s="14"/>
      <c r="PZC848" s="14"/>
      <c r="PZD848" s="14"/>
      <c r="PZE848" s="14"/>
      <c r="PZF848" s="14"/>
      <c r="PZG848" s="14"/>
      <c r="PZH848" s="14"/>
      <c r="PZI848" s="14"/>
      <c r="PZJ848" s="14"/>
      <c r="PZK848" s="14"/>
      <c r="PZL848" s="14"/>
      <c r="PZM848" s="14"/>
      <c r="PZN848" s="14"/>
      <c r="PZO848" s="14"/>
      <c r="PZP848" s="14"/>
      <c r="PZQ848" s="14"/>
      <c r="PZR848" s="14"/>
      <c r="PZS848" s="14"/>
      <c r="PZT848" s="14"/>
      <c r="PZU848" s="14"/>
      <c r="PZV848" s="14"/>
      <c r="PZW848" s="14"/>
      <c r="PZX848" s="14"/>
      <c r="PZY848" s="14"/>
      <c r="PZZ848" s="14"/>
      <c r="QAA848" s="14"/>
      <c r="QAB848" s="14"/>
      <c r="QAC848" s="14"/>
      <c r="QAD848" s="14"/>
      <c r="QAE848" s="14"/>
      <c r="QAF848" s="14"/>
      <c r="QAG848" s="14"/>
      <c r="QAH848" s="14"/>
      <c r="QAI848" s="14"/>
      <c r="QAJ848" s="14"/>
      <c r="QAK848" s="14"/>
      <c r="QAL848" s="14"/>
      <c r="QAM848" s="14"/>
      <c r="QAN848" s="14"/>
      <c r="QAO848" s="14"/>
      <c r="QAP848" s="14"/>
      <c r="QAQ848" s="14"/>
      <c r="QAR848" s="14"/>
      <c r="QAS848" s="14"/>
      <c r="QAT848" s="14"/>
      <c r="QAU848" s="14"/>
      <c r="QAV848" s="14"/>
      <c r="QAW848" s="14"/>
      <c r="QAX848" s="14"/>
      <c r="QAY848" s="14"/>
      <c r="QAZ848" s="14"/>
      <c r="QBA848" s="14"/>
      <c r="QBB848" s="14"/>
      <c r="QBC848" s="14"/>
      <c r="QBD848" s="14"/>
      <c r="QBE848" s="14"/>
      <c r="QBF848" s="14"/>
      <c r="QBG848" s="14"/>
      <c r="QBH848" s="14"/>
      <c r="QBI848" s="14"/>
      <c r="QBJ848" s="14"/>
      <c r="QBK848" s="14"/>
      <c r="QBL848" s="14"/>
      <c r="QBM848" s="14"/>
      <c r="QBN848" s="14"/>
      <c r="QBO848" s="14"/>
      <c r="QBP848" s="14"/>
      <c r="QBQ848" s="14"/>
      <c r="QBR848" s="14"/>
      <c r="QBS848" s="14"/>
      <c r="QBT848" s="14"/>
      <c r="QBU848" s="14"/>
      <c r="QBV848" s="14"/>
      <c r="QBW848" s="14"/>
      <c r="QBX848" s="14"/>
      <c r="QBY848" s="14"/>
      <c r="QBZ848" s="14"/>
      <c r="QCA848" s="14"/>
      <c r="QCB848" s="14"/>
      <c r="QCC848" s="14"/>
      <c r="QCD848" s="14"/>
      <c r="QCE848" s="14"/>
      <c r="QCF848" s="14"/>
      <c r="QCG848" s="14"/>
      <c r="QCH848" s="14"/>
      <c r="QCI848" s="14"/>
      <c r="QCJ848" s="14"/>
      <c r="QCK848" s="14"/>
      <c r="QCL848" s="14"/>
      <c r="QCM848" s="14"/>
      <c r="QCN848" s="14"/>
      <c r="QCO848" s="14"/>
      <c r="QCP848" s="14"/>
      <c r="QCQ848" s="14"/>
      <c r="QCR848" s="14"/>
      <c r="QCS848" s="14"/>
      <c r="QCT848" s="14"/>
      <c r="QCU848" s="14"/>
      <c r="QCV848" s="14"/>
      <c r="QCW848" s="14"/>
      <c r="QCX848" s="14"/>
      <c r="QCY848" s="14"/>
      <c r="QCZ848" s="14"/>
      <c r="QDA848" s="14"/>
      <c r="QDB848" s="14"/>
      <c r="QDC848" s="14"/>
      <c r="QDD848" s="14"/>
      <c r="QDE848" s="14"/>
      <c r="QDF848" s="14"/>
      <c r="QDG848" s="14"/>
      <c r="QDH848" s="14"/>
      <c r="QDI848" s="14"/>
      <c r="QDJ848" s="14"/>
      <c r="QDK848" s="14"/>
      <c r="QDL848" s="14"/>
      <c r="QDM848" s="14"/>
      <c r="QDN848" s="14"/>
      <c r="QDO848" s="14"/>
      <c r="QDP848" s="14"/>
      <c r="QDQ848" s="14"/>
      <c r="QDR848" s="14"/>
      <c r="QDS848" s="14"/>
      <c r="QDT848" s="14"/>
      <c r="QDU848" s="14"/>
      <c r="QDV848" s="14"/>
      <c r="QDW848" s="14"/>
      <c r="QDX848" s="14"/>
      <c r="QDY848" s="14"/>
      <c r="QDZ848" s="14"/>
      <c r="QEA848" s="14"/>
      <c r="QEB848" s="14"/>
      <c r="QEC848" s="14"/>
      <c r="QED848" s="14"/>
      <c r="QEE848" s="14"/>
      <c r="QEF848" s="14"/>
      <c r="QEG848" s="14"/>
      <c r="QEH848" s="14"/>
      <c r="QEI848" s="14"/>
      <c r="QEJ848" s="14"/>
      <c r="QEK848" s="14"/>
      <c r="QEL848" s="14"/>
      <c r="QEM848" s="14"/>
      <c r="QEN848" s="14"/>
      <c r="QEO848" s="14"/>
      <c r="QEP848" s="14"/>
      <c r="QEQ848" s="14"/>
      <c r="QER848" s="14"/>
      <c r="QES848" s="14"/>
      <c r="QET848" s="14"/>
      <c r="QEU848" s="14"/>
      <c r="QEV848" s="14"/>
      <c r="QEW848" s="14"/>
      <c r="QEX848" s="14"/>
      <c r="QEY848" s="14"/>
      <c r="QEZ848" s="14"/>
      <c r="QFA848" s="14"/>
      <c r="QFB848" s="14"/>
      <c r="QFC848" s="14"/>
      <c r="QFD848" s="14"/>
      <c r="QFE848" s="14"/>
      <c r="QFF848" s="14"/>
      <c r="QFG848" s="14"/>
      <c r="QFH848" s="14"/>
      <c r="QFI848" s="14"/>
      <c r="QFJ848" s="14"/>
      <c r="QFK848" s="14"/>
      <c r="QFL848" s="14"/>
      <c r="QFM848" s="14"/>
      <c r="QFN848" s="14"/>
      <c r="QFO848" s="14"/>
      <c r="QFP848" s="14"/>
      <c r="QFQ848" s="14"/>
      <c r="QFR848" s="14"/>
      <c r="QFS848" s="14"/>
      <c r="QFT848" s="14"/>
      <c r="QFU848" s="14"/>
      <c r="QFV848" s="14"/>
      <c r="QFW848" s="14"/>
      <c r="QFX848" s="14"/>
      <c r="QFY848" s="14"/>
      <c r="QFZ848" s="14"/>
      <c r="QGA848" s="14"/>
      <c r="QGB848" s="14"/>
      <c r="QGC848" s="14"/>
      <c r="QGD848" s="14"/>
      <c r="QGE848" s="14"/>
      <c r="QGF848" s="14"/>
      <c r="QGG848" s="14"/>
      <c r="QGH848" s="14"/>
      <c r="QGI848" s="14"/>
      <c r="QGJ848" s="14"/>
      <c r="QGK848" s="14"/>
      <c r="QGL848" s="14"/>
      <c r="QGM848" s="14"/>
      <c r="QGN848" s="14"/>
      <c r="QGO848" s="14"/>
      <c r="QGP848" s="14"/>
      <c r="QGQ848" s="14"/>
      <c r="QGR848" s="14"/>
      <c r="QGS848" s="14"/>
      <c r="QGT848" s="14"/>
      <c r="QGU848" s="14"/>
      <c r="QGV848" s="14"/>
      <c r="QGW848" s="14"/>
      <c r="QGX848" s="14"/>
      <c r="QGY848" s="14"/>
      <c r="QGZ848" s="14"/>
      <c r="QHA848" s="14"/>
      <c r="QHB848" s="14"/>
      <c r="QHC848" s="14"/>
      <c r="QHD848" s="14"/>
      <c r="QHE848" s="14"/>
      <c r="QHF848" s="14"/>
      <c r="QHG848" s="14"/>
      <c r="QHH848" s="14"/>
      <c r="QHI848" s="14"/>
      <c r="QHJ848" s="14"/>
      <c r="QHK848" s="14"/>
      <c r="QHL848" s="14"/>
      <c r="QHM848" s="14"/>
      <c r="QHN848" s="14"/>
      <c r="QHO848" s="14"/>
      <c r="QHP848" s="14"/>
      <c r="QHQ848" s="14"/>
      <c r="QHR848" s="14"/>
      <c r="QHS848" s="14"/>
      <c r="QHT848" s="14"/>
      <c r="QHU848" s="14"/>
      <c r="QHV848" s="14"/>
      <c r="QHW848" s="14"/>
      <c r="QHX848" s="14"/>
      <c r="QHY848" s="14"/>
      <c r="QHZ848" s="14"/>
      <c r="QIA848" s="14"/>
      <c r="QIB848" s="14"/>
      <c r="QIC848" s="14"/>
      <c r="QID848" s="14"/>
      <c r="QIE848" s="14"/>
      <c r="QIF848" s="14"/>
      <c r="QIG848" s="14"/>
      <c r="QIH848" s="14"/>
      <c r="QII848" s="14"/>
      <c r="QIJ848" s="14"/>
      <c r="QIK848" s="14"/>
      <c r="QIL848" s="14"/>
      <c r="QIM848" s="14"/>
      <c r="QIN848" s="14"/>
      <c r="QIO848" s="14"/>
      <c r="QIP848" s="14"/>
      <c r="QIQ848" s="14"/>
      <c r="QIR848" s="14"/>
      <c r="QIS848" s="14"/>
      <c r="QIT848" s="14"/>
      <c r="QIU848" s="14"/>
      <c r="QIV848" s="14"/>
      <c r="QIW848" s="14"/>
      <c r="QIX848" s="14"/>
      <c r="QIY848" s="14"/>
      <c r="QIZ848" s="14"/>
      <c r="QJA848" s="14"/>
      <c r="QJB848" s="14"/>
      <c r="QJC848" s="14"/>
      <c r="QJD848" s="14"/>
      <c r="QJE848" s="14"/>
      <c r="QJF848" s="14"/>
      <c r="QJG848" s="14"/>
      <c r="QJH848" s="14"/>
      <c r="QJI848" s="14"/>
      <c r="QJJ848" s="14"/>
      <c r="QJK848" s="14"/>
      <c r="QJL848" s="14"/>
      <c r="QJM848" s="14"/>
      <c r="QJN848" s="14"/>
      <c r="QJO848" s="14"/>
      <c r="QJP848" s="14"/>
      <c r="QJQ848" s="14"/>
      <c r="QJR848" s="14"/>
      <c r="QJS848" s="14"/>
      <c r="QJT848" s="14"/>
      <c r="QJU848" s="14"/>
      <c r="QJV848" s="14"/>
      <c r="QJW848" s="14"/>
      <c r="QJX848" s="14"/>
      <c r="QJY848" s="14"/>
      <c r="QJZ848" s="14"/>
      <c r="QKA848" s="14"/>
      <c r="QKB848" s="14"/>
      <c r="QKC848" s="14"/>
      <c r="QKD848" s="14"/>
      <c r="QKE848" s="14"/>
      <c r="QKF848" s="14"/>
      <c r="QKG848" s="14"/>
      <c r="QKH848" s="14"/>
      <c r="QKI848" s="14"/>
      <c r="QKJ848" s="14"/>
      <c r="QKK848" s="14"/>
      <c r="QKL848" s="14"/>
      <c r="QKM848" s="14"/>
      <c r="QKN848" s="14"/>
      <c r="QKO848" s="14"/>
      <c r="QKP848" s="14"/>
      <c r="QKQ848" s="14"/>
      <c r="QKR848" s="14"/>
      <c r="QKS848" s="14"/>
      <c r="QKT848" s="14"/>
      <c r="QKU848" s="14"/>
      <c r="QKV848" s="14"/>
      <c r="QKW848" s="14"/>
      <c r="QKX848" s="14"/>
      <c r="QKY848" s="14"/>
      <c r="QKZ848" s="14"/>
      <c r="QLA848" s="14"/>
      <c r="QLB848" s="14"/>
      <c r="QLC848" s="14"/>
      <c r="QLD848" s="14"/>
      <c r="QLE848" s="14"/>
      <c r="QLF848" s="14"/>
      <c r="QLG848" s="14"/>
      <c r="QLH848" s="14"/>
      <c r="QLI848" s="14"/>
      <c r="QLJ848" s="14"/>
      <c r="QLK848" s="14"/>
      <c r="QLL848" s="14"/>
      <c r="QLM848" s="14"/>
      <c r="QLN848" s="14"/>
      <c r="QLO848" s="14"/>
      <c r="QLP848" s="14"/>
      <c r="QLQ848" s="14"/>
      <c r="QLR848" s="14"/>
      <c r="QLS848" s="14"/>
      <c r="QLT848" s="14"/>
      <c r="QLU848" s="14"/>
      <c r="QLV848" s="14"/>
      <c r="QLW848" s="14"/>
      <c r="QLX848" s="14"/>
      <c r="QLY848" s="14"/>
      <c r="QLZ848" s="14"/>
      <c r="QMA848" s="14"/>
      <c r="QMB848" s="14"/>
      <c r="QMC848" s="14"/>
      <c r="QMD848" s="14"/>
      <c r="QME848" s="14"/>
      <c r="QMF848" s="14"/>
      <c r="QMG848" s="14"/>
      <c r="QMH848" s="14"/>
      <c r="QMI848" s="14"/>
      <c r="QMJ848" s="14"/>
      <c r="QMK848" s="14"/>
      <c r="QML848" s="14"/>
      <c r="QMM848" s="14"/>
      <c r="QMN848" s="14"/>
      <c r="QMO848" s="14"/>
      <c r="QMP848" s="14"/>
      <c r="QMQ848" s="14"/>
      <c r="QMR848" s="14"/>
      <c r="QMS848" s="14"/>
      <c r="QMT848" s="14"/>
      <c r="QMU848" s="14"/>
      <c r="QMV848" s="14"/>
      <c r="QMW848" s="14"/>
      <c r="QMX848" s="14"/>
      <c r="QMY848" s="14"/>
      <c r="QMZ848" s="14"/>
      <c r="QNA848" s="14"/>
      <c r="QNB848" s="14"/>
      <c r="QNC848" s="14"/>
      <c r="QND848" s="14"/>
      <c r="QNE848" s="14"/>
      <c r="QNF848" s="14"/>
      <c r="QNG848" s="14"/>
      <c r="QNH848" s="14"/>
      <c r="QNI848" s="14"/>
      <c r="QNJ848" s="14"/>
      <c r="QNK848" s="14"/>
      <c r="QNL848" s="14"/>
      <c r="QNM848" s="14"/>
      <c r="QNN848" s="14"/>
      <c r="QNO848" s="14"/>
      <c r="QNP848" s="14"/>
      <c r="QNQ848" s="14"/>
      <c r="QNR848" s="14"/>
      <c r="QNS848" s="14"/>
      <c r="QNT848" s="14"/>
      <c r="QNU848" s="14"/>
      <c r="QNV848" s="14"/>
      <c r="QNW848" s="14"/>
      <c r="QNX848" s="14"/>
      <c r="QNY848" s="14"/>
      <c r="QNZ848" s="14"/>
      <c r="QOA848" s="14"/>
      <c r="QOB848" s="14"/>
      <c r="QOC848" s="14"/>
      <c r="QOD848" s="14"/>
      <c r="QOE848" s="14"/>
      <c r="QOF848" s="14"/>
      <c r="QOG848" s="14"/>
      <c r="QOH848" s="14"/>
      <c r="QOI848" s="14"/>
      <c r="QOJ848" s="14"/>
      <c r="QOK848" s="14"/>
      <c r="QOL848" s="14"/>
      <c r="QOM848" s="14"/>
      <c r="QON848" s="14"/>
      <c r="QOO848" s="14"/>
      <c r="QOP848" s="14"/>
      <c r="QOQ848" s="14"/>
      <c r="QOR848" s="14"/>
      <c r="QOS848" s="14"/>
      <c r="QOT848" s="14"/>
      <c r="QOU848" s="14"/>
      <c r="QOV848" s="14"/>
      <c r="QOW848" s="14"/>
      <c r="QOX848" s="14"/>
      <c r="QOY848" s="14"/>
      <c r="QOZ848" s="14"/>
      <c r="QPA848" s="14"/>
      <c r="QPB848" s="14"/>
      <c r="QPC848" s="14"/>
      <c r="QPD848" s="14"/>
      <c r="QPE848" s="14"/>
      <c r="QPF848" s="14"/>
      <c r="QPG848" s="14"/>
      <c r="QPH848" s="14"/>
      <c r="QPI848" s="14"/>
      <c r="QPJ848" s="14"/>
      <c r="QPK848" s="14"/>
      <c r="QPL848" s="14"/>
      <c r="QPM848" s="14"/>
      <c r="QPN848" s="14"/>
      <c r="QPO848" s="14"/>
      <c r="QPP848" s="14"/>
      <c r="QPQ848" s="14"/>
      <c r="QPR848" s="14"/>
      <c r="QPS848" s="14"/>
      <c r="QPT848" s="14"/>
      <c r="QPU848" s="14"/>
      <c r="QPV848" s="14"/>
      <c r="QPW848" s="14"/>
      <c r="QPX848" s="14"/>
      <c r="QPY848" s="14"/>
      <c r="QPZ848" s="14"/>
      <c r="QQA848" s="14"/>
      <c r="QQB848" s="14"/>
      <c r="QQC848" s="14"/>
      <c r="QQD848" s="14"/>
      <c r="QQE848" s="14"/>
      <c r="QQF848" s="14"/>
      <c r="QQG848" s="14"/>
      <c r="QQH848" s="14"/>
      <c r="QQI848" s="14"/>
      <c r="QQJ848" s="14"/>
      <c r="QQK848" s="14"/>
      <c r="QQL848" s="14"/>
      <c r="QQM848" s="14"/>
      <c r="QQN848" s="14"/>
      <c r="QQO848" s="14"/>
      <c r="QQP848" s="14"/>
      <c r="QQQ848" s="14"/>
      <c r="QQR848" s="14"/>
      <c r="QQS848" s="14"/>
      <c r="QQT848" s="14"/>
      <c r="QQU848" s="14"/>
      <c r="QQV848" s="14"/>
      <c r="QQW848" s="14"/>
      <c r="QQX848" s="14"/>
      <c r="QQY848" s="14"/>
      <c r="QQZ848" s="14"/>
      <c r="QRA848" s="14"/>
      <c r="QRB848" s="14"/>
      <c r="QRC848" s="14"/>
      <c r="QRD848" s="14"/>
      <c r="QRE848" s="14"/>
      <c r="QRF848" s="14"/>
      <c r="QRG848" s="14"/>
      <c r="QRH848" s="14"/>
      <c r="QRI848" s="14"/>
      <c r="QRJ848" s="14"/>
      <c r="QRK848" s="14"/>
      <c r="QRL848" s="14"/>
      <c r="QRM848" s="14"/>
      <c r="QRN848" s="14"/>
      <c r="QRO848" s="14"/>
      <c r="QRP848" s="14"/>
      <c r="QRQ848" s="14"/>
      <c r="QRR848" s="14"/>
      <c r="QRS848" s="14"/>
      <c r="QRT848" s="14"/>
      <c r="QRU848" s="14"/>
      <c r="QRV848" s="14"/>
      <c r="QRW848" s="14"/>
      <c r="QRX848" s="14"/>
      <c r="QRY848" s="14"/>
      <c r="QRZ848" s="14"/>
      <c r="QSA848" s="14"/>
      <c r="QSB848" s="14"/>
      <c r="QSC848" s="14"/>
      <c r="QSD848" s="14"/>
      <c r="QSE848" s="14"/>
      <c r="QSF848" s="14"/>
      <c r="QSG848" s="14"/>
      <c r="QSH848" s="14"/>
      <c r="QSI848" s="14"/>
      <c r="QSJ848" s="14"/>
      <c r="QSK848" s="14"/>
      <c r="QSL848" s="14"/>
      <c r="QSM848" s="14"/>
      <c r="QSN848" s="14"/>
      <c r="QSO848" s="14"/>
      <c r="QSP848" s="14"/>
      <c r="QSQ848" s="14"/>
      <c r="QSR848" s="14"/>
      <c r="QSS848" s="14"/>
      <c r="QST848" s="14"/>
      <c r="QSU848" s="14"/>
      <c r="QSV848" s="14"/>
      <c r="QSW848" s="14"/>
      <c r="QSX848" s="14"/>
      <c r="QSY848" s="14"/>
      <c r="QSZ848" s="14"/>
      <c r="QTA848" s="14"/>
      <c r="QTB848" s="14"/>
      <c r="QTC848" s="14"/>
      <c r="QTD848" s="14"/>
      <c r="QTE848" s="14"/>
      <c r="QTF848" s="14"/>
      <c r="QTG848" s="14"/>
      <c r="QTH848" s="14"/>
      <c r="QTI848" s="14"/>
      <c r="QTJ848" s="14"/>
      <c r="QTK848" s="14"/>
      <c r="QTL848" s="14"/>
      <c r="QTM848" s="14"/>
      <c r="QTN848" s="14"/>
      <c r="QTO848" s="14"/>
      <c r="QTP848" s="14"/>
      <c r="QTQ848" s="14"/>
      <c r="QTR848" s="14"/>
      <c r="QTS848" s="14"/>
      <c r="QTT848" s="14"/>
      <c r="QTU848" s="14"/>
      <c r="QTV848" s="14"/>
      <c r="QTW848" s="14"/>
      <c r="QTX848" s="14"/>
      <c r="QTY848" s="14"/>
      <c r="QTZ848" s="14"/>
      <c r="QUA848" s="14"/>
      <c r="QUB848" s="14"/>
      <c r="QUC848" s="14"/>
      <c r="QUD848" s="14"/>
      <c r="QUE848" s="14"/>
      <c r="QUF848" s="14"/>
      <c r="QUG848" s="14"/>
      <c r="QUH848" s="14"/>
      <c r="QUI848" s="14"/>
      <c r="QUJ848" s="14"/>
      <c r="QUK848" s="14"/>
      <c r="QUL848" s="14"/>
      <c r="QUM848" s="14"/>
      <c r="QUN848" s="14"/>
      <c r="QUO848" s="14"/>
      <c r="QUP848" s="14"/>
      <c r="QUQ848" s="14"/>
      <c r="QUR848" s="14"/>
      <c r="QUS848" s="14"/>
      <c r="QUT848" s="14"/>
      <c r="QUU848" s="14"/>
      <c r="QUV848" s="14"/>
      <c r="QUW848" s="14"/>
      <c r="QUX848" s="14"/>
      <c r="QUY848" s="14"/>
      <c r="QUZ848" s="14"/>
      <c r="QVA848" s="14"/>
      <c r="QVB848" s="14"/>
      <c r="QVC848" s="14"/>
      <c r="QVD848" s="14"/>
      <c r="QVE848" s="14"/>
      <c r="QVF848" s="14"/>
      <c r="QVG848" s="14"/>
      <c r="QVH848" s="14"/>
      <c r="QVI848" s="14"/>
      <c r="QVJ848" s="14"/>
      <c r="QVK848" s="14"/>
      <c r="QVL848" s="14"/>
      <c r="QVM848" s="14"/>
      <c r="QVN848" s="14"/>
      <c r="QVO848" s="14"/>
      <c r="QVP848" s="14"/>
      <c r="QVQ848" s="14"/>
      <c r="QVR848" s="14"/>
      <c r="QVS848" s="14"/>
      <c r="QVT848" s="14"/>
      <c r="QVU848" s="14"/>
      <c r="QVV848" s="14"/>
      <c r="QVW848" s="14"/>
      <c r="QVX848" s="14"/>
      <c r="QVY848" s="14"/>
      <c r="QVZ848" s="14"/>
      <c r="QWA848" s="14"/>
      <c r="QWB848" s="14"/>
      <c r="QWC848" s="14"/>
      <c r="QWD848" s="14"/>
      <c r="QWE848" s="14"/>
      <c r="QWF848" s="14"/>
      <c r="QWG848" s="14"/>
      <c r="QWH848" s="14"/>
      <c r="QWI848" s="14"/>
      <c r="QWJ848" s="14"/>
      <c r="QWK848" s="14"/>
      <c r="QWL848" s="14"/>
      <c r="QWM848" s="14"/>
      <c r="QWN848" s="14"/>
      <c r="QWO848" s="14"/>
      <c r="QWP848" s="14"/>
      <c r="QWQ848" s="14"/>
      <c r="QWR848" s="14"/>
      <c r="QWS848" s="14"/>
      <c r="QWT848" s="14"/>
      <c r="QWU848" s="14"/>
      <c r="QWV848" s="14"/>
      <c r="QWW848" s="14"/>
      <c r="QWX848" s="14"/>
      <c r="QWY848" s="14"/>
      <c r="QWZ848" s="14"/>
      <c r="QXA848" s="14"/>
      <c r="QXB848" s="14"/>
      <c r="QXC848" s="14"/>
      <c r="QXD848" s="14"/>
      <c r="QXE848" s="14"/>
      <c r="QXF848" s="14"/>
      <c r="QXG848" s="14"/>
      <c r="QXH848" s="14"/>
      <c r="QXI848" s="14"/>
      <c r="QXJ848" s="14"/>
      <c r="QXK848" s="14"/>
      <c r="QXL848" s="14"/>
      <c r="QXM848" s="14"/>
      <c r="QXN848" s="14"/>
      <c r="QXO848" s="14"/>
      <c r="QXP848" s="14"/>
      <c r="QXQ848" s="14"/>
      <c r="QXR848" s="14"/>
      <c r="QXS848" s="14"/>
      <c r="QXT848" s="14"/>
      <c r="QXU848" s="14"/>
      <c r="QXV848" s="14"/>
      <c r="QXW848" s="14"/>
      <c r="QXX848" s="14"/>
      <c r="QXY848" s="14"/>
      <c r="QXZ848" s="14"/>
      <c r="QYA848" s="14"/>
      <c r="QYB848" s="14"/>
      <c r="QYC848" s="14"/>
      <c r="QYD848" s="14"/>
      <c r="QYE848" s="14"/>
      <c r="QYF848" s="14"/>
      <c r="QYG848" s="14"/>
      <c r="QYH848" s="14"/>
      <c r="QYI848" s="14"/>
      <c r="QYJ848" s="14"/>
      <c r="QYK848" s="14"/>
      <c r="QYL848" s="14"/>
      <c r="QYM848" s="14"/>
      <c r="QYN848" s="14"/>
      <c r="QYO848" s="14"/>
      <c r="QYP848" s="14"/>
      <c r="QYQ848" s="14"/>
      <c r="QYR848" s="14"/>
      <c r="QYS848" s="14"/>
      <c r="QYT848" s="14"/>
      <c r="QYU848" s="14"/>
      <c r="QYV848" s="14"/>
      <c r="QYW848" s="14"/>
      <c r="QYX848" s="14"/>
      <c r="QYY848" s="14"/>
      <c r="QYZ848" s="14"/>
      <c r="QZA848" s="14"/>
      <c r="QZB848" s="14"/>
      <c r="QZC848" s="14"/>
      <c r="QZD848" s="14"/>
      <c r="QZE848" s="14"/>
      <c r="QZF848" s="14"/>
      <c r="QZG848" s="14"/>
      <c r="QZH848" s="14"/>
      <c r="QZI848" s="14"/>
      <c r="QZJ848" s="14"/>
      <c r="QZK848" s="14"/>
      <c r="QZL848" s="14"/>
      <c r="QZM848" s="14"/>
      <c r="QZN848" s="14"/>
      <c r="QZO848" s="14"/>
      <c r="QZP848" s="14"/>
      <c r="QZQ848" s="14"/>
      <c r="QZR848" s="14"/>
      <c r="QZS848" s="14"/>
      <c r="QZT848" s="14"/>
      <c r="QZU848" s="14"/>
      <c r="QZV848" s="14"/>
      <c r="QZW848" s="14"/>
      <c r="QZX848" s="14"/>
      <c r="QZY848" s="14"/>
      <c r="QZZ848" s="14"/>
      <c r="RAA848" s="14"/>
      <c r="RAB848" s="14"/>
      <c r="RAC848" s="14"/>
      <c r="RAD848" s="14"/>
      <c r="RAE848" s="14"/>
      <c r="RAF848" s="14"/>
      <c r="RAG848" s="14"/>
      <c r="RAH848" s="14"/>
      <c r="RAI848" s="14"/>
      <c r="RAJ848" s="14"/>
      <c r="RAK848" s="14"/>
      <c r="RAL848" s="14"/>
      <c r="RAM848" s="14"/>
      <c r="RAN848" s="14"/>
      <c r="RAO848" s="14"/>
      <c r="RAP848" s="14"/>
      <c r="RAQ848" s="14"/>
      <c r="RAR848" s="14"/>
      <c r="RAS848" s="14"/>
      <c r="RAT848" s="14"/>
      <c r="RAU848" s="14"/>
      <c r="RAV848" s="14"/>
      <c r="RAW848" s="14"/>
      <c r="RAX848" s="14"/>
      <c r="RAY848" s="14"/>
      <c r="RAZ848" s="14"/>
      <c r="RBA848" s="14"/>
      <c r="RBB848" s="14"/>
      <c r="RBC848" s="14"/>
      <c r="RBD848" s="14"/>
      <c r="RBE848" s="14"/>
      <c r="RBF848" s="14"/>
      <c r="RBG848" s="14"/>
      <c r="RBH848" s="14"/>
      <c r="RBI848" s="14"/>
      <c r="RBJ848" s="14"/>
      <c r="RBK848" s="14"/>
      <c r="RBL848" s="14"/>
      <c r="RBM848" s="14"/>
      <c r="RBN848" s="14"/>
      <c r="RBO848" s="14"/>
      <c r="RBP848" s="14"/>
      <c r="RBQ848" s="14"/>
      <c r="RBR848" s="14"/>
      <c r="RBS848" s="14"/>
      <c r="RBT848" s="14"/>
      <c r="RBU848" s="14"/>
      <c r="RBV848" s="14"/>
      <c r="RBW848" s="14"/>
      <c r="RBX848" s="14"/>
      <c r="RBY848" s="14"/>
      <c r="RBZ848" s="14"/>
      <c r="RCA848" s="14"/>
      <c r="RCB848" s="14"/>
      <c r="RCC848" s="14"/>
      <c r="RCD848" s="14"/>
      <c r="RCE848" s="14"/>
      <c r="RCF848" s="14"/>
      <c r="RCG848" s="14"/>
      <c r="RCH848" s="14"/>
      <c r="RCI848" s="14"/>
      <c r="RCJ848" s="14"/>
      <c r="RCK848" s="14"/>
      <c r="RCL848" s="14"/>
      <c r="RCM848" s="14"/>
      <c r="RCN848" s="14"/>
      <c r="RCO848" s="14"/>
      <c r="RCP848" s="14"/>
      <c r="RCQ848" s="14"/>
      <c r="RCR848" s="14"/>
      <c r="RCS848" s="14"/>
      <c r="RCT848" s="14"/>
      <c r="RCU848" s="14"/>
      <c r="RCV848" s="14"/>
      <c r="RCW848" s="14"/>
      <c r="RCX848" s="14"/>
      <c r="RCY848" s="14"/>
      <c r="RCZ848" s="14"/>
      <c r="RDA848" s="14"/>
      <c r="RDB848" s="14"/>
      <c r="RDC848" s="14"/>
      <c r="RDD848" s="14"/>
      <c r="RDE848" s="14"/>
      <c r="RDF848" s="14"/>
      <c r="RDG848" s="14"/>
      <c r="RDH848" s="14"/>
      <c r="RDI848" s="14"/>
      <c r="RDJ848" s="14"/>
      <c r="RDK848" s="14"/>
      <c r="RDL848" s="14"/>
      <c r="RDM848" s="14"/>
      <c r="RDN848" s="14"/>
      <c r="RDO848" s="14"/>
      <c r="RDP848" s="14"/>
      <c r="RDQ848" s="14"/>
      <c r="RDR848" s="14"/>
      <c r="RDS848" s="14"/>
      <c r="RDT848" s="14"/>
      <c r="RDU848" s="14"/>
      <c r="RDV848" s="14"/>
      <c r="RDW848" s="14"/>
      <c r="RDX848" s="14"/>
      <c r="RDY848" s="14"/>
      <c r="RDZ848" s="14"/>
      <c r="REA848" s="14"/>
      <c r="REB848" s="14"/>
      <c r="REC848" s="14"/>
      <c r="RED848" s="14"/>
      <c r="REE848" s="14"/>
      <c r="REF848" s="14"/>
      <c r="REG848" s="14"/>
      <c r="REH848" s="14"/>
      <c r="REI848" s="14"/>
      <c r="REJ848" s="14"/>
      <c r="REK848" s="14"/>
      <c r="REL848" s="14"/>
      <c r="REM848" s="14"/>
      <c r="REN848" s="14"/>
      <c r="REO848" s="14"/>
      <c r="REP848" s="14"/>
      <c r="REQ848" s="14"/>
      <c r="RER848" s="14"/>
      <c r="RES848" s="14"/>
      <c r="RET848" s="14"/>
      <c r="REU848" s="14"/>
      <c r="REV848" s="14"/>
      <c r="REW848" s="14"/>
      <c r="REX848" s="14"/>
      <c r="REY848" s="14"/>
      <c r="REZ848" s="14"/>
      <c r="RFA848" s="14"/>
      <c r="RFB848" s="14"/>
      <c r="RFC848" s="14"/>
      <c r="RFD848" s="14"/>
      <c r="RFE848" s="14"/>
      <c r="RFF848" s="14"/>
      <c r="RFG848" s="14"/>
      <c r="RFH848" s="14"/>
      <c r="RFI848" s="14"/>
      <c r="RFJ848" s="14"/>
      <c r="RFK848" s="14"/>
      <c r="RFL848" s="14"/>
      <c r="RFM848" s="14"/>
      <c r="RFN848" s="14"/>
      <c r="RFO848" s="14"/>
      <c r="RFP848" s="14"/>
      <c r="RFQ848" s="14"/>
      <c r="RFR848" s="14"/>
      <c r="RFS848" s="14"/>
      <c r="RFT848" s="14"/>
      <c r="RFU848" s="14"/>
      <c r="RFV848" s="14"/>
      <c r="RFW848" s="14"/>
      <c r="RFX848" s="14"/>
      <c r="RFY848" s="14"/>
      <c r="RFZ848" s="14"/>
      <c r="RGA848" s="14"/>
      <c r="RGB848" s="14"/>
      <c r="RGC848" s="14"/>
      <c r="RGD848" s="14"/>
      <c r="RGE848" s="14"/>
      <c r="RGF848" s="14"/>
      <c r="RGG848" s="14"/>
      <c r="RGH848" s="14"/>
      <c r="RGI848" s="14"/>
      <c r="RGJ848" s="14"/>
      <c r="RGK848" s="14"/>
      <c r="RGL848" s="14"/>
      <c r="RGM848" s="14"/>
      <c r="RGN848" s="14"/>
      <c r="RGO848" s="14"/>
      <c r="RGP848" s="14"/>
      <c r="RGQ848" s="14"/>
      <c r="RGR848" s="14"/>
      <c r="RGS848" s="14"/>
      <c r="RGT848" s="14"/>
      <c r="RGU848" s="14"/>
      <c r="RGV848" s="14"/>
      <c r="RGW848" s="14"/>
      <c r="RGX848" s="14"/>
      <c r="RGY848" s="14"/>
      <c r="RGZ848" s="14"/>
      <c r="RHA848" s="14"/>
      <c r="RHB848" s="14"/>
      <c r="RHC848" s="14"/>
      <c r="RHD848" s="14"/>
      <c r="RHE848" s="14"/>
      <c r="RHF848" s="14"/>
      <c r="RHG848" s="14"/>
      <c r="RHH848" s="14"/>
      <c r="RHI848" s="14"/>
      <c r="RHJ848" s="14"/>
      <c r="RHK848" s="14"/>
      <c r="RHL848" s="14"/>
      <c r="RHM848" s="14"/>
      <c r="RHN848" s="14"/>
      <c r="RHO848" s="14"/>
      <c r="RHP848" s="14"/>
      <c r="RHQ848" s="14"/>
      <c r="RHR848" s="14"/>
      <c r="RHS848" s="14"/>
      <c r="RHT848" s="14"/>
      <c r="RHU848" s="14"/>
      <c r="RHV848" s="14"/>
      <c r="RHW848" s="14"/>
      <c r="RHX848" s="14"/>
      <c r="RHY848" s="14"/>
      <c r="RHZ848" s="14"/>
      <c r="RIA848" s="14"/>
      <c r="RIB848" s="14"/>
      <c r="RIC848" s="14"/>
      <c r="RID848" s="14"/>
      <c r="RIE848" s="14"/>
      <c r="RIF848" s="14"/>
      <c r="RIG848" s="14"/>
      <c r="RIH848" s="14"/>
      <c r="RII848" s="14"/>
      <c r="RIJ848" s="14"/>
      <c r="RIK848" s="14"/>
      <c r="RIL848" s="14"/>
      <c r="RIM848" s="14"/>
      <c r="RIN848" s="14"/>
      <c r="RIO848" s="14"/>
      <c r="RIP848" s="14"/>
      <c r="RIQ848" s="14"/>
      <c r="RIR848" s="14"/>
      <c r="RIS848" s="14"/>
      <c r="RIT848" s="14"/>
      <c r="RIU848" s="14"/>
      <c r="RIV848" s="14"/>
      <c r="RIW848" s="14"/>
      <c r="RIX848" s="14"/>
      <c r="RIY848" s="14"/>
      <c r="RIZ848" s="14"/>
      <c r="RJA848" s="14"/>
      <c r="RJB848" s="14"/>
      <c r="RJC848" s="14"/>
      <c r="RJD848" s="14"/>
      <c r="RJE848" s="14"/>
      <c r="RJF848" s="14"/>
      <c r="RJG848" s="14"/>
      <c r="RJH848" s="14"/>
      <c r="RJI848" s="14"/>
      <c r="RJJ848" s="14"/>
      <c r="RJK848" s="14"/>
      <c r="RJL848" s="14"/>
      <c r="RJM848" s="14"/>
      <c r="RJN848" s="14"/>
      <c r="RJO848" s="14"/>
      <c r="RJP848" s="14"/>
      <c r="RJQ848" s="14"/>
      <c r="RJR848" s="14"/>
      <c r="RJS848" s="14"/>
      <c r="RJT848" s="14"/>
      <c r="RJU848" s="14"/>
      <c r="RJV848" s="14"/>
      <c r="RJW848" s="14"/>
      <c r="RJX848" s="14"/>
      <c r="RJY848" s="14"/>
      <c r="RJZ848" s="14"/>
      <c r="RKA848" s="14"/>
      <c r="RKB848" s="14"/>
      <c r="RKC848" s="14"/>
      <c r="RKD848" s="14"/>
      <c r="RKE848" s="14"/>
      <c r="RKF848" s="14"/>
      <c r="RKG848" s="14"/>
      <c r="RKH848" s="14"/>
      <c r="RKI848" s="14"/>
      <c r="RKJ848" s="14"/>
      <c r="RKK848" s="14"/>
      <c r="RKL848" s="14"/>
      <c r="RKM848" s="14"/>
      <c r="RKN848" s="14"/>
      <c r="RKO848" s="14"/>
      <c r="RKP848" s="14"/>
      <c r="RKQ848" s="14"/>
      <c r="RKR848" s="14"/>
      <c r="RKS848" s="14"/>
      <c r="RKT848" s="14"/>
      <c r="RKU848" s="14"/>
      <c r="RKV848" s="14"/>
      <c r="RKW848" s="14"/>
      <c r="RKX848" s="14"/>
      <c r="RKY848" s="14"/>
      <c r="RKZ848" s="14"/>
      <c r="RLA848" s="14"/>
      <c r="RLB848" s="14"/>
      <c r="RLC848" s="14"/>
      <c r="RLD848" s="14"/>
      <c r="RLE848" s="14"/>
      <c r="RLF848" s="14"/>
      <c r="RLG848" s="14"/>
      <c r="RLH848" s="14"/>
      <c r="RLI848" s="14"/>
      <c r="RLJ848" s="14"/>
      <c r="RLK848" s="14"/>
      <c r="RLL848" s="14"/>
      <c r="RLM848" s="14"/>
      <c r="RLN848" s="14"/>
      <c r="RLO848" s="14"/>
      <c r="RLP848" s="14"/>
      <c r="RLQ848" s="14"/>
      <c r="RLR848" s="14"/>
      <c r="RLS848" s="14"/>
      <c r="RLT848" s="14"/>
      <c r="RLU848" s="14"/>
      <c r="RLV848" s="14"/>
      <c r="RLW848" s="14"/>
      <c r="RLX848" s="14"/>
      <c r="RLY848" s="14"/>
      <c r="RLZ848" s="14"/>
      <c r="RMA848" s="14"/>
      <c r="RMB848" s="14"/>
      <c r="RMC848" s="14"/>
      <c r="RMD848" s="14"/>
      <c r="RME848" s="14"/>
      <c r="RMF848" s="14"/>
      <c r="RMG848" s="14"/>
      <c r="RMH848" s="14"/>
      <c r="RMI848" s="14"/>
      <c r="RMJ848" s="14"/>
      <c r="RMK848" s="14"/>
      <c r="RML848" s="14"/>
      <c r="RMM848" s="14"/>
      <c r="RMN848" s="14"/>
      <c r="RMO848" s="14"/>
      <c r="RMP848" s="14"/>
      <c r="RMQ848" s="14"/>
      <c r="RMR848" s="14"/>
      <c r="RMS848" s="14"/>
      <c r="RMT848" s="14"/>
      <c r="RMU848" s="14"/>
      <c r="RMV848" s="14"/>
      <c r="RMW848" s="14"/>
      <c r="RMX848" s="14"/>
      <c r="RMY848" s="14"/>
      <c r="RMZ848" s="14"/>
      <c r="RNA848" s="14"/>
      <c r="RNB848" s="14"/>
      <c r="RNC848" s="14"/>
      <c r="RND848" s="14"/>
      <c r="RNE848" s="14"/>
      <c r="RNF848" s="14"/>
      <c r="RNG848" s="14"/>
      <c r="RNH848" s="14"/>
      <c r="RNI848" s="14"/>
      <c r="RNJ848" s="14"/>
      <c r="RNK848" s="14"/>
      <c r="RNL848" s="14"/>
      <c r="RNM848" s="14"/>
      <c r="RNN848" s="14"/>
      <c r="RNO848" s="14"/>
      <c r="RNP848" s="14"/>
      <c r="RNQ848" s="14"/>
      <c r="RNR848" s="14"/>
      <c r="RNS848" s="14"/>
      <c r="RNT848" s="14"/>
      <c r="RNU848" s="14"/>
      <c r="RNV848" s="14"/>
      <c r="RNW848" s="14"/>
      <c r="RNX848" s="14"/>
      <c r="RNY848" s="14"/>
      <c r="RNZ848" s="14"/>
      <c r="ROA848" s="14"/>
      <c r="ROB848" s="14"/>
      <c r="ROC848" s="14"/>
      <c r="ROD848" s="14"/>
      <c r="ROE848" s="14"/>
      <c r="ROF848" s="14"/>
      <c r="ROG848" s="14"/>
      <c r="ROH848" s="14"/>
      <c r="ROI848" s="14"/>
      <c r="ROJ848" s="14"/>
      <c r="ROK848" s="14"/>
      <c r="ROL848" s="14"/>
      <c r="ROM848" s="14"/>
      <c r="RON848" s="14"/>
      <c r="ROO848" s="14"/>
      <c r="ROP848" s="14"/>
      <c r="ROQ848" s="14"/>
      <c r="ROR848" s="14"/>
      <c r="ROS848" s="14"/>
      <c r="ROT848" s="14"/>
      <c r="ROU848" s="14"/>
      <c r="ROV848" s="14"/>
      <c r="ROW848" s="14"/>
      <c r="ROX848" s="14"/>
      <c r="ROY848" s="14"/>
      <c r="ROZ848" s="14"/>
      <c r="RPA848" s="14"/>
      <c r="RPB848" s="14"/>
      <c r="RPC848" s="14"/>
      <c r="RPD848" s="14"/>
      <c r="RPE848" s="14"/>
      <c r="RPF848" s="14"/>
      <c r="RPG848" s="14"/>
      <c r="RPH848" s="14"/>
      <c r="RPI848" s="14"/>
      <c r="RPJ848" s="14"/>
      <c r="RPK848" s="14"/>
      <c r="RPL848" s="14"/>
      <c r="RPM848" s="14"/>
      <c r="RPN848" s="14"/>
      <c r="RPO848" s="14"/>
      <c r="RPP848" s="14"/>
      <c r="RPQ848" s="14"/>
      <c r="RPR848" s="14"/>
      <c r="RPS848" s="14"/>
      <c r="RPT848" s="14"/>
      <c r="RPU848" s="14"/>
      <c r="RPV848" s="14"/>
      <c r="RPW848" s="14"/>
      <c r="RPX848" s="14"/>
      <c r="RPY848" s="14"/>
      <c r="RPZ848" s="14"/>
      <c r="RQA848" s="14"/>
      <c r="RQB848" s="14"/>
      <c r="RQC848" s="14"/>
      <c r="RQD848" s="14"/>
      <c r="RQE848" s="14"/>
      <c r="RQF848" s="14"/>
      <c r="RQG848" s="14"/>
      <c r="RQH848" s="14"/>
      <c r="RQI848" s="14"/>
      <c r="RQJ848" s="14"/>
      <c r="RQK848" s="14"/>
      <c r="RQL848" s="14"/>
      <c r="RQM848" s="14"/>
      <c r="RQN848" s="14"/>
      <c r="RQO848" s="14"/>
      <c r="RQP848" s="14"/>
      <c r="RQQ848" s="14"/>
      <c r="RQR848" s="14"/>
      <c r="RQS848" s="14"/>
      <c r="RQT848" s="14"/>
      <c r="RQU848" s="14"/>
      <c r="RQV848" s="14"/>
      <c r="RQW848" s="14"/>
      <c r="RQX848" s="14"/>
      <c r="RQY848" s="14"/>
      <c r="RQZ848" s="14"/>
      <c r="RRA848" s="14"/>
      <c r="RRB848" s="14"/>
      <c r="RRC848" s="14"/>
      <c r="RRD848" s="14"/>
      <c r="RRE848" s="14"/>
      <c r="RRF848" s="14"/>
      <c r="RRG848" s="14"/>
      <c r="RRH848" s="14"/>
      <c r="RRI848" s="14"/>
      <c r="RRJ848" s="14"/>
      <c r="RRK848" s="14"/>
      <c r="RRL848" s="14"/>
      <c r="RRM848" s="14"/>
      <c r="RRN848" s="14"/>
      <c r="RRO848" s="14"/>
      <c r="RRP848" s="14"/>
      <c r="RRQ848" s="14"/>
      <c r="RRR848" s="14"/>
      <c r="RRS848" s="14"/>
      <c r="RRT848" s="14"/>
      <c r="RRU848" s="14"/>
      <c r="RRV848" s="14"/>
      <c r="RRW848" s="14"/>
      <c r="RRX848" s="14"/>
      <c r="RRY848" s="14"/>
      <c r="RRZ848" s="14"/>
      <c r="RSA848" s="14"/>
      <c r="RSB848" s="14"/>
      <c r="RSC848" s="14"/>
      <c r="RSD848" s="14"/>
      <c r="RSE848" s="14"/>
      <c r="RSF848" s="14"/>
      <c r="RSG848" s="14"/>
      <c r="RSH848" s="14"/>
      <c r="RSI848" s="14"/>
      <c r="RSJ848" s="14"/>
      <c r="RSK848" s="14"/>
      <c r="RSL848" s="14"/>
      <c r="RSM848" s="14"/>
      <c r="RSN848" s="14"/>
      <c r="RSO848" s="14"/>
      <c r="RSP848" s="14"/>
      <c r="RSQ848" s="14"/>
      <c r="RSR848" s="14"/>
      <c r="RSS848" s="14"/>
      <c r="RST848" s="14"/>
      <c r="RSU848" s="14"/>
      <c r="RSV848" s="14"/>
      <c r="RSW848" s="14"/>
      <c r="RSX848" s="14"/>
      <c r="RSY848" s="14"/>
      <c r="RSZ848" s="14"/>
      <c r="RTA848" s="14"/>
      <c r="RTB848" s="14"/>
      <c r="RTC848" s="14"/>
      <c r="RTD848" s="14"/>
      <c r="RTE848" s="14"/>
      <c r="RTF848" s="14"/>
      <c r="RTG848" s="14"/>
      <c r="RTH848" s="14"/>
      <c r="RTI848" s="14"/>
      <c r="RTJ848" s="14"/>
      <c r="RTK848" s="14"/>
      <c r="RTL848" s="14"/>
      <c r="RTM848" s="14"/>
      <c r="RTN848" s="14"/>
      <c r="RTO848" s="14"/>
      <c r="RTP848" s="14"/>
      <c r="RTQ848" s="14"/>
      <c r="RTR848" s="14"/>
      <c r="RTS848" s="14"/>
      <c r="RTT848" s="14"/>
      <c r="RTU848" s="14"/>
      <c r="RTV848" s="14"/>
      <c r="RTW848" s="14"/>
      <c r="RTX848" s="14"/>
      <c r="RTY848" s="14"/>
      <c r="RTZ848" s="14"/>
      <c r="RUA848" s="14"/>
      <c r="RUB848" s="14"/>
      <c r="RUC848" s="14"/>
      <c r="RUD848" s="14"/>
      <c r="RUE848" s="14"/>
      <c r="RUF848" s="14"/>
      <c r="RUG848" s="14"/>
      <c r="RUH848" s="14"/>
      <c r="RUI848" s="14"/>
      <c r="RUJ848" s="14"/>
      <c r="RUK848" s="14"/>
      <c r="RUL848" s="14"/>
      <c r="RUM848" s="14"/>
      <c r="RUN848" s="14"/>
      <c r="RUO848" s="14"/>
      <c r="RUP848" s="14"/>
      <c r="RUQ848" s="14"/>
      <c r="RUR848" s="14"/>
      <c r="RUS848" s="14"/>
      <c r="RUT848" s="14"/>
      <c r="RUU848" s="14"/>
      <c r="RUV848" s="14"/>
      <c r="RUW848" s="14"/>
      <c r="RUX848" s="14"/>
      <c r="RUY848" s="14"/>
      <c r="RUZ848" s="14"/>
      <c r="RVA848" s="14"/>
      <c r="RVB848" s="14"/>
      <c r="RVC848" s="14"/>
      <c r="RVD848" s="14"/>
      <c r="RVE848" s="14"/>
      <c r="RVF848" s="14"/>
      <c r="RVG848" s="14"/>
      <c r="RVH848" s="14"/>
      <c r="RVI848" s="14"/>
      <c r="RVJ848" s="14"/>
      <c r="RVK848" s="14"/>
      <c r="RVL848" s="14"/>
      <c r="RVM848" s="14"/>
      <c r="RVN848" s="14"/>
      <c r="RVO848" s="14"/>
      <c r="RVP848" s="14"/>
      <c r="RVQ848" s="14"/>
      <c r="RVR848" s="14"/>
      <c r="RVS848" s="14"/>
      <c r="RVT848" s="14"/>
      <c r="RVU848" s="14"/>
      <c r="RVV848" s="14"/>
      <c r="RVW848" s="14"/>
      <c r="RVX848" s="14"/>
      <c r="RVY848" s="14"/>
      <c r="RVZ848" s="14"/>
      <c r="RWA848" s="14"/>
      <c r="RWB848" s="14"/>
      <c r="RWC848" s="14"/>
      <c r="RWD848" s="14"/>
      <c r="RWE848" s="14"/>
      <c r="RWF848" s="14"/>
      <c r="RWG848" s="14"/>
      <c r="RWH848" s="14"/>
      <c r="RWI848" s="14"/>
      <c r="RWJ848" s="14"/>
      <c r="RWK848" s="14"/>
      <c r="RWL848" s="14"/>
      <c r="RWM848" s="14"/>
      <c r="RWN848" s="14"/>
      <c r="RWO848" s="14"/>
      <c r="RWP848" s="14"/>
      <c r="RWQ848" s="14"/>
      <c r="RWR848" s="14"/>
      <c r="RWS848" s="14"/>
      <c r="RWT848" s="14"/>
      <c r="RWU848" s="14"/>
      <c r="RWV848" s="14"/>
      <c r="RWW848" s="14"/>
      <c r="RWX848" s="14"/>
      <c r="RWY848" s="14"/>
      <c r="RWZ848" s="14"/>
      <c r="RXA848" s="14"/>
      <c r="RXB848" s="14"/>
      <c r="RXC848" s="14"/>
      <c r="RXD848" s="14"/>
      <c r="RXE848" s="14"/>
      <c r="RXF848" s="14"/>
      <c r="RXG848" s="14"/>
      <c r="RXH848" s="14"/>
      <c r="RXI848" s="14"/>
      <c r="RXJ848" s="14"/>
      <c r="RXK848" s="14"/>
      <c r="RXL848" s="14"/>
      <c r="RXM848" s="14"/>
      <c r="RXN848" s="14"/>
      <c r="RXO848" s="14"/>
      <c r="RXP848" s="14"/>
      <c r="RXQ848" s="14"/>
      <c r="RXR848" s="14"/>
      <c r="RXS848" s="14"/>
      <c r="RXT848" s="14"/>
      <c r="RXU848" s="14"/>
      <c r="RXV848" s="14"/>
      <c r="RXW848" s="14"/>
      <c r="RXX848" s="14"/>
      <c r="RXY848" s="14"/>
      <c r="RXZ848" s="14"/>
      <c r="RYA848" s="14"/>
      <c r="RYB848" s="14"/>
      <c r="RYC848" s="14"/>
      <c r="RYD848" s="14"/>
      <c r="RYE848" s="14"/>
      <c r="RYF848" s="14"/>
      <c r="RYG848" s="14"/>
      <c r="RYH848" s="14"/>
      <c r="RYI848" s="14"/>
      <c r="RYJ848" s="14"/>
      <c r="RYK848" s="14"/>
      <c r="RYL848" s="14"/>
      <c r="RYM848" s="14"/>
      <c r="RYN848" s="14"/>
      <c r="RYO848" s="14"/>
      <c r="RYP848" s="14"/>
      <c r="RYQ848" s="14"/>
      <c r="RYR848" s="14"/>
      <c r="RYS848" s="14"/>
      <c r="RYT848" s="14"/>
      <c r="RYU848" s="14"/>
      <c r="RYV848" s="14"/>
      <c r="RYW848" s="14"/>
      <c r="RYX848" s="14"/>
      <c r="RYY848" s="14"/>
      <c r="RYZ848" s="14"/>
      <c r="RZA848" s="14"/>
      <c r="RZB848" s="14"/>
      <c r="RZC848" s="14"/>
      <c r="RZD848" s="14"/>
      <c r="RZE848" s="14"/>
      <c r="RZF848" s="14"/>
      <c r="RZG848" s="14"/>
      <c r="RZH848" s="14"/>
      <c r="RZI848" s="14"/>
      <c r="RZJ848" s="14"/>
      <c r="RZK848" s="14"/>
      <c r="RZL848" s="14"/>
      <c r="RZM848" s="14"/>
      <c r="RZN848" s="14"/>
      <c r="RZO848" s="14"/>
      <c r="RZP848" s="14"/>
      <c r="RZQ848" s="14"/>
      <c r="RZR848" s="14"/>
      <c r="RZS848" s="14"/>
      <c r="RZT848" s="14"/>
      <c r="RZU848" s="14"/>
      <c r="RZV848" s="14"/>
      <c r="RZW848" s="14"/>
      <c r="RZX848" s="14"/>
      <c r="RZY848" s="14"/>
      <c r="RZZ848" s="14"/>
      <c r="SAA848" s="14"/>
      <c r="SAB848" s="14"/>
      <c r="SAC848" s="14"/>
      <c r="SAD848" s="14"/>
      <c r="SAE848" s="14"/>
      <c r="SAF848" s="14"/>
      <c r="SAG848" s="14"/>
      <c r="SAH848" s="14"/>
      <c r="SAI848" s="14"/>
      <c r="SAJ848" s="14"/>
      <c r="SAK848" s="14"/>
      <c r="SAL848" s="14"/>
      <c r="SAM848" s="14"/>
      <c r="SAN848" s="14"/>
      <c r="SAO848" s="14"/>
      <c r="SAP848" s="14"/>
      <c r="SAQ848" s="14"/>
      <c r="SAR848" s="14"/>
      <c r="SAS848" s="14"/>
      <c r="SAT848" s="14"/>
      <c r="SAU848" s="14"/>
      <c r="SAV848" s="14"/>
      <c r="SAW848" s="14"/>
      <c r="SAX848" s="14"/>
      <c r="SAY848" s="14"/>
      <c r="SAZ848" s="14"/>
      <c r="SBA848" s="14"/>
      <c r="SBB848" s="14"/>
      <c r="SBC848" s="14"/>
      <c r="SBD848" s="14"/>
      <c r="SBE848" s="14"/>
      <c r="SBF848" s="14"/>
      <c r="SBG848" s="14"/>
      <c r="SBH848" s="14"/>
      <c r="SBI848" s="14"/>
      <c r="SBJ848" s="14"/>
      <c r="SBK848" s="14"/>
      <c r="SBL848" s="14"/>
      <c r="SBM848" s="14"/>
      <c r="SBN848" s="14"/>
      <c r="SBO848" s="14"/>
      <c r="SBP848" s="14"/>
      <c r="SBQ848" s="14"/>
      <c r="SBR848" s="14"/>
      <c r="SBS848" s="14"/>
      <c r="SBT848" s="14"/>
      <c r="SBU848" s="14"/>
      <c r="SBV848" s="14"/>
      <c r="SBW848" s="14"/>
      <c r="SBX848" s="14"/>
      <c r="SBY848" s="14"/>
      <c r="SBZ848" s="14"/>
      <c r="SCA848" s="14"/>
      <c r="SCB848" s="14"/>
      <c r="SCC848" s="14"/>
      <c r="SCD848" s="14"/>
      <c r="SCE848" s="14"/>
      <c r="SCF848" s="14"/>
      <c r="SCG848" s="14"/>
      <c r="SCH848" s="14"/>
      <c r="SCI848" s="14"/>
      <c r="SCJ848" s="14"/>
      <c r="SCK848" s="14"/>
      <c r="SCL848" s="14"/>
      <c r="SCM848" s="14"/>
      <c r="SCN848" s="14"/>
      <c r="SCO848" s="14"/>
      <c r="SCP848" s="14"/>
      <c r="SCQ848" s="14"/>
      <c r="SCR848" s="14"/>
      <c r="SCS848" s="14"/>
      <c r="SCT848" s="14"/>
      <c r="SCU848" s="14"/>
      <c r="SCV848" s="14"/>
      <c r="SCW848" s="14"/>
      <c r="SCX848" s="14"/>
      <c r="SCY848" s="14"/>
      <c r="SCZ848" s="14"/>
      <c r="SDA848" s="14"/>
      <c r="SDB848" s="14"/>
      <c r="SDC848" s="14"/>
      <c r="SDD848" s="14"/>
      <c r="SDE848" s="14"/>
      <c r="SDF848" s="14"/>
      <c r="SDG848" s="14"/>
      <c r="SDH848" s="14"/>
      <c r="SDI848" s="14"/>
      <c r="SDJ848" s="14"/>
      <c r="SDK848" s="14"/>
      <c r="SDL848" s="14"/>
      <c r="SDM848" s="14"/>
      <c r="SDN848" s="14"/>
      <c r="SDO848" s="14"/>
      <c r="SDP848" s="14"/>
      <c r="SDQ848" s="14"/>
      <c r="SDR848" s="14"/>
      <c r="SDS848" s="14"/>
      <c r="SDT848" s="14"/>
      <c r="SDU848" s="14"/>
      <c r="SDV848" s="14"/>
      <c r="SDW848" s="14"/>
      <c r="SDX848" s="14"/>
      <c r="SDY848" s="14"/>
      <c r="SDZ848" s="14"/>
      <c r="SEA848" s="14"/>
      <c r="SEB848" s="14"/>
      <c r="SEC848" s="14"/>
      <c r="SED848" s="14"/>
      <c r="SEE848" s="14"/>
      <c r="SEF848" s="14"/>
      <c r="SEG848" s="14"/>
      <c r="SEH848" s="14"/>
      <c r="SEI848" s="14"/>
      <c r="SEJ848" s="14"/>
      <c r="SEK848" s="14"/>
      <c r="SEL848" s="14"/>
      <c r="SEM848" s="14"/>
      <c r="SEN848" s="14"/>
      <c r="SEO848" s="14"/>
      <c r="SEP848" s="14"/>
      <c r="SEQ848" s="14"/>
      <c r="SER848" s="14"/>
      <c r="SES848" s="14"/>
      <c r="SET848" s="14"/>
      <c r="SEU848" s="14"/>
      <c r="SEV848" s="14"/>
      <c r="SEW848" s="14"/>
      <c r="SEX848" s="14"/>
      <c r="SEY848" s="14"/>
      <c r="SEZ848" s="14"/>
      <c r="SFA848" s="14"/>
      <c r="SFB848" s="14"/>
      <c r="SFC848" s="14"/>
      <c r="SFD848" s="14"/>
      <c r="SFE848" s="14"/>
      <c r="SFF848" s="14"/>
      <c r="SFG848" s="14"/>
      <c r="SFH848" s="14"/>
      <c r="SFI848" s="14"/>
      <c r="SFJ848" s="14"/>
      <c r="SFK848" s="14"/>
      <c r="SFL848" s="14"/>
      <c r="SFM848" s="14"/>
      <c r="SFN848" s="14"/>
      <c r="SFO848" s="14"/>
      <c r="SFP848" s="14"/>
      <c r="SFQ848" s="14"/>
      <c r="SFR848" s="14"/>
      <c r="SFS848" s="14"/>
      <c r="SFT848" s="14"/>
      <c r="SFU848" s="14"/>
      <c r="SFV848" s="14"/>
      <c r="SFW848" s="14"/>
      <c r="SFX848" s="14"/>
      <c r="SFY848" s="14"/>
      <c r="SFZ848" s="14"/>
      <c r="SGA848" s="14"/>
      <c r="SGB848" s="14"/>
      <c r="SGC848" s="14"/>
      <c r="SGD848" s="14"/>
      <c r="SGE848" s="14"/>
      <c r="SGF848" s="14"/>
      <c r="SGG848" s="14"/>
      <c r="SGH848" s="14"/>
      <c r="SGI848" s="14"/>
      <c r="SGJ848" s="14"/>
      <c r="SGK848" s="14"/>
      <c r="SGL848" s="14"/>
      <c r="SGM848" s="14"/>
      <c r="SGN848" s="14"/>
      <c r="SGO848" s="14"/>
      <c r="SGP848" s="14"/>
      <c r="SGQ848" s="14"/>
      <c r="SGR848" s="14"/>
      <c r="SGS848" s="14"/>
      <c r="SGT848" s="14"/>
      <c r="SGU848" s="14"/>
      <c r="SGV848" s="14"/>
      <c r="SGW848" s="14"/>
      <c r="SGX848" s="14"/>
      <c r="SGY848" s="14"/>
      <c r="SGZ848" s="14"/>
      <c r="SHA848" s="14"/>
      <c r="SHB848" s="14"/>
      <c r="SHC848" s="14"/>
      <c r="SHD848" s="14"/>
      <c r="SHE848" s="14"/>
      <c r="SHF848" s="14"/>
      <c r="SHG848" s="14"/>
      <c r="SHH848" s="14"/>
      <c r="SHI848" s="14"/>
      <c r="SHJ848" s="14"/>
      <c r="SHK848" s="14"/>
      <c r="SHL848" s="14"/>
      <c r="SHM848" s="14"/>
      <c r="SHN848" s="14"/>
      <c r="SHO848" s="14"/>
      <c r="SHP848" s="14"/>
      <c r="SHQ848" s="14"/>
      <c r="SHR848" s="14"/>
      <c r="SHS848" s="14"/>
      <c r="SHT848" s="14"/>
      <c r="SHU848" s="14"/>
      <c r="SHV848" s="14"/>
      <c r="SHW848" s="14"/>
      <c r="SHX848" s="14"/>
      <c r="SHY848" s="14"/>
      <c r="SHZ848" s="14"/>
      <c r="SIA848" s="14"/>
      <c r="SIB848" s="14"/>
      <c r="SIC848" s="14"/>
      <c r="SID848" s="14"/>
      <c r="SIE848" s="14"/>
      <c r="SIF848" s="14"/>
      <c r="SIG848" s="14"/>
      <c r="SIH848" s="14"/>
      <c r="SII848" s="14"/>
      <c r="SIJ848" s="14"/>
      <c r="SIK848" s="14"/>
      <c r="SIL848" s="14"/>
      <c r="SIM848" s="14"/>
      <c r="SIN848" s="14"/>
      <c r="SIO848" s="14"/>
      <c r="SIP848" s="14"/>
      <c r="SIQ848" s="14"/>
      <c r="SIR848" s="14"/>
      <c r="SIS848" s="14"/>
      <c r="SIT848" s="14"/>
      <c r="SIU848" s="14"/>
      <c r="SIV848" s="14"/>
      <c r="SIW848" s="14"/>
      <c r="SIX848" s="14"/>
      <c r="SIY848" s="14"/>
      <c r="SIZ848" s="14"/>
      <c r="SJA848" s="14"/>
      <c r="SJB848" s="14"/>
      <c r="SJC848" s="14"/>
      <c r="SJD848" s="14"/>
      <c r="SJE848" s="14"/>
      <c r="SJF848" s="14"/>
      <c r="SJG848" s="14"/>
      <c r="SJH848" s="14"/>
      <c r="SJI848" s="14"/>
      <c r="SJJ848" s="14"/>
      <c r="SJK848" s="14"/>
      <c r="SJL848" s="14"/>
      <c r="SJM848" s="14"/>
      <c r="SJN848" s="14"/>
      <c r="SJO848" s="14"/>
      <c r="SJP848" s="14"/>
      <c r="SJQ848" s="14"/>
      <c r="SJR848" s="14"/>
      <c r="SJS848" s="14"/>
      <c r="SJT848" s="14"/>
      <c r="SJU848" s="14"/>
      <c r="SJV848" s="14"/>
      <c r="SJW848" s="14"/>
      <c r="SJX848" s="14"/>
      <c r="SJY848" s="14"/>
      <c r="SJZ848" s="14"/>
      <c r="SKA848" s="14"/>
      <c r="SKB848" s="14"/>
      <c r="SKC848" s="14"/>
      <c r="SKD848" s="14"/>
      <c r="SKE848" s="14"/>
      <c r="SKF848" s="14"/>
      <c r="SKG848" s="14"/>
      <c r="SKH848" s="14"/>
      <c r="SKI848" s="14"/>
      <c r="SKJ848" s="14"/>
      <c r="SKK848" s="14"/>
      <c r="SKL848" s="14"/>
      <c r="SKM848" s="14"/>
      <c r="SKN848" s="14"/>
      <c r="SKO848" s="14"/>
      <c r="SKP848" s="14"/>
      <c r="SKQ848" s="14"/>
      <c r="SKR848" s="14"/>
      <c r="SKS848" s="14"/>
      <c r="SKT848" s="14"/>
      <c r="SKU848" s="14"/>
      <c r="SKV848" s="14"/>
      <c r="SKW848" s="14"/>
      <c r="SKX848" s="14"/>
      <c r="SKY848" s="14"/>
      <c r="SKZ848" s="14"/>
      <c r="SLA848" s="14"/>
      <c r="SLB848" s="14"/>
      <c r="SLC848" s="14"/>
      <c r="SLD848" s="14"/>
      <c r="SLE848" s="14"/>
      <c r="SLF848" s="14"/>
      <c r="SLG848" s="14"/>
      <c r="SLH848" s="14"/>
      <c r="SLI848" s="14"/>
      <c r="SLJ848" s="14"/>
      <c r="SLK848" s="14"/>
      <c r="SLL848" s="14"/>
      <c r="SLM848" s="14"/>
      <c r="SLN848" s="14"/>
      <c r="SLO848" s="14"/>
      <c r="SLP848" s="14"/>
      <c r="SLQ848" s="14"/>
      <c r="SLR848" s="14"/>
      <c r="SLS848" s="14"/>
      <c r="SLT848" s="14"/>
      <c r="SLU848" s="14"/>
      <c r="SLV848" s="14"/>
      <c r="SLW848" s="14"/>
      <c r="SLX848" s="14"/>
      <c r="SLY848" s="14"/>
      <c r="SLZ848" s="14"/>
      <c r="SMA848" s="14"/>
      <c r="SMB848" s="14"/>
      <c r="SMC848" s="14"/>
      <c r="SMD848" s="14"/>
      <c r="SME848" s="14"/>
      <c r="SMF848" s="14"/>
      <c r="SMG848" s="14"/>
      <c r="SMH848" s="14"/>
      <c r="SMI848" s="14"/>
      <c r="SMJ848" s="14"/>
      <c r="SMK848" s="14"/>
      <c r="SML848" s="14"/>
      <c r="SMM848" s="14"/>
      <c r="SMN848" s="14"/>
      <c r="SMO848" s="14"/>
      <c r="SMP848" s="14"/>
      <c r="SMQ848" s="14"/>
      <c r="SMR848" s="14"/>
      <c r="SMS848" s="14"/>
      <c r="SMT848" s="14"/>
      <c r="SMU848" s="14"/>
      <c r="SMV848" s="14"/>
      <c r="SMW848" s="14"/>
      <c r="SMX848" s="14"/>
      <c r="SMY848" s="14"/>
      <c r="SMZ848" s="14"/>
      <c r="SNA848" s="14"/>
      <c r="SNB848" s="14"/>
      <c r="SNC848" s="14"/>
      <c r="SND848" s="14"/>
      <c r="SNE848" s="14"/>
      <c r="SNF848" s="14"/>
      <c r="SNG848" s="14"/>
      <c r="SNH848" s="14"/>
      <c r="SNI848" s="14"/>
      <c r="SNJ848" s="14"/>
      <c r="SNK848" s="14"/>
      <c r="SNL848" s="14"/>
      <c r="SNM848" s="14"/>
      <c r="SNN848" s="14"/>
      <c r="SNO848" s="14"/>
      <c r="SNP848" s="14"/>
      <c r="SNQ848" s="14"/>
      <c r="SNR848" s="14"/>
      <c r="SNS848" s="14"/>
      <c r="SNT848" s="14"/>
      <c r="SNU848" s="14"/>
      <c r="SNV848" s="14"/>
      <c r="SNW848" s="14"/>
      <c r="SNX848" s="14"/>
      <c r="SNY848" s="14"/>
      <c r="SNZ848" s="14"/>
      <c r="SOA848" s="14"/>
      <c r="SOB848" s="14"/>
      <c r="SOC848" s="14"/>
      <c r="SOD848" s="14"/>
      <c r="SOE848" s="14"/>
      <c r="SOF848" s="14"/>
      <c r="SOG848" s="14"/>
      <c r="SOH848" s="14"/>
      <c r="SOI848" s="14"/>
      <c r="SOJ848" s="14"/>
      <c r="SOK848" s="14"/>
      <c r="SOL848" s="14"/>
      <c r="SOM848" s="14"/>
      <c r="SON848" s="14"/>
      <c r="SOO848" s="14"/>
      <c r="SOP848" s="14"/>
      <c r="SOQ848" s="14"/>
      <c r="SOR848" s="14"/>
      <c r="SOS848" s="14"/>
      <c r="SOT848" s="14"/>
      <c r="SOU848" s="14"/>
      <c r="SOV848" s="14"/>
      <c r="SOW848" s="14"/>
      <c r="SOX848" s="14"/>
      <c r="SOY848" s="14"/>
      <c r="SOZ848" s="14"/>
      <c r="SPA848" s="14"/>
      <c r="SPB848" s="14"/>
      <c r="SPC848" s="14"/>
      <c r="SPD848" s="14"/>
      <c r="SPE848" s="14"/>
      <c r="SPF848" s="14"/>
      <c r="SPG848" s="14"/>
      <c r="SPH848" s="14"/>
      <c r="SPI848" s="14"/>
      <c r="SPJ848" s="14"/>
      <c r="SPK848" s="14"/>
      <c r="SPL848" s="14"/>
      <c r="SPM848" s="14"/>
      <c r="SPN848" s="14"/>
      <c r="SPO848" s="14"/>
      <c r="SPP848" s="14"/>
      <c r="SPQ848" s="14"/>
      <c r="SPR848" s="14"/>
      <c r="SPS848" s="14"/>
      <c r="SPT848" s="14"/>
      <c r="SPU848" s="14"/>
      <c r="SPV848" s="14"/>
      <c r="SPW848" s="14"/>
      <c r="SPX848" s="14"/>
      <c r="SPY848" s="14"/>
      <c r="SPZ848" s="14"/>
      <c r="SQA848" s="14"/>
      <c r="SQB848" s="14"/>
      <c r="SQC848" s="14"/>
      <c r="SQD848" s="14"/>
      <c r="SQE848" s="14"/>
      <c r="SQF848" s="14"/>
      <c r="SQG848" s="14"/>
      <c r="SQH848" s="14"/>
      <c r="SQI848" s="14"/>
      <c r="SQJ848" s="14"/>
      <c r="SQK848" s="14"/>
      <c r="SQL848" s="14"/>
      <c r="SQM848" s="14"/>
      <c r="SQN848" s="14"/>
      <c r="SQO848" s="14"/>
      <c r="SQP848" s="14"/>
      <c r="SQQ848" s="14"/>
      <c r="SQR848" s="14"/>
      <c r="SQS848" s="14"/>
      <c r="SQT848" s="14"/>
      <c r="SQU848" s="14"/>
      <c r="SQV848" s="14"/>
      <c r="SQW848" s="14"/>
      <c r="SQX848" s="14"/>
      <c r="SQY848" s="14"/>
      <c r="SQZ848" s="14"/>
      <c r="SRA848" s="14"/>
      <c r="SRB848" s="14"/>
      <c r="SRC848" s="14"/>
      <c r="SRD848" s="14"/>
      <c r="SRE848" s="14"/>
      <c r="SRF848" s="14"/>
      <c r="SRG848" s="14"/>
      <c r="SRH848" s="14"/>
      <c r="SRI848" s="14"/>
      <c r="SRJ848" s="14"/>
      <c r="SRK848" s="14"/>
      <c r="SRL848" s="14"/>
      <c r="SRM848" s="14"/>
      <c r="SRN848" s="14"/>
      <c r="SRO848" s="14"/>
      <c r="SRP848" s="14"/>
      <c r="SRQ848" s="14"/>
      <c r="SRR848" s="14"/>
      <c r="SRS848" s="14"/>
      <c r="SRT848" s="14"/>
      <c r="SRU848" s="14"/>
      <c r="SRV848" s="14"/>
      <c r="SRW848" s="14"/>
      <c r="SRX848" s="14"/>
      <c r="SRY848" s="14"/>
      <c r="SRZ848" s="14"/>
      <c r="SSA848" s="14"/>
      <c r="SSB848" s="14"/>
      <c r="SSC848" s="14"/>
      <c r="SSD848" s="14"/>
      <c r="SSE848" s="14"/>
      <c r="SSF848" s="14"/>
      <c r="SSG848" s="14"/>
      <c r="SSH848" s="14"/>
      <c r="SSI848" s="14"/>
      <c r="SSJ848" s="14"/>
      <c r="SSK848" s="14"/>
      <c r="SSL848" s="14"/>
      <c r="SSM848" s="14"/>
      <c r="SSN848" s="14"/>
      <c r="SSO848" s="14"/>
      <c r="SSP848" s="14"/>
      <c r="SSQ848" s="14"/>
      <c r="SSR848" s="14"/>
      <c r="SSS848" s="14"/>
      <c r="SST848" s="14"/>
      <c r="SSU848" s="14"/>
      <c r="SSV848" s="14"/>
      <c r="SSW848" s="14"/>
      <c r="SSX848" s="14"/>
      <c r="SSY848" s="14"/>
      <c r="SSZ848" s="14"/>
      <c r="STA848" s="14"/>
      <c r="STB848" s="14"/>
      <c r="STC848" s="14"/>
      <c r="STD848" s="14"/>
      <c r="STE848" s="14"/>
      <c r="STF848" s="14"/>
      <c r="STG848" s="14"/>
      <c r="STH848" s="14"/>
      <c r="STI848" s="14"/>
      <c r="STJ848" s="14"/>
      <c r="STK848" s="14"/>
      <c r="STL848" s="14"/>
      <c r="STM848" s="14"/>
      <c r="STN848" s="14"/>
      <c r="STO848" s="14"/>
      <c r="STP848" s="14"/>
      <c r="STQ848" s="14"/>
      <c r="STR848" s="14"/>
      <c r="STS848" s="14"/>
      <c r="STT848" s="14"/>
      <c r="STU848" s="14"/>
      <c r="STV848" s="14"/>
      <c r="STW848" s="14"/>
      <c r="STX848" s="14"/>
      <c r="STY848" s="14"/>
      <c r="STZ848" s="14"/>
      <c r="SUA848" s="14"/>
      <c r="SUB848" s="14"/>
      <c r="SUC848" s="14"/>
      <c r="SUD848" s="14"/>
      <c r="SUE848" s="14"/>
      <c r="SUF848" s="14"/>
      <c r="SUG848" s="14"/>
      <c r="SUH848" s="14"/>
      <c r="SUI848" s="14"/>
      <c r="SUJ848" s="14"/>
      <c r="SUK848" s="14"/>
      <c r="SUL848" s="14"/>
      <c r="SUM848" s="14"/>
      <c r="SUN848" s="14"/>
      <c r="SUO848" s="14"/>
      <c r="SUP848" s="14"/>
      <c r="SUQ848" s="14"/>
      <c r="SUR848" s="14"/>
      <c r="SUS848" s="14"/>
      <c r="SUT848" s="14"/>
      <c r="SUU848" s="14"/>
      <c r="SUV848" s="14"/>
      <c r="SUW848" s="14"/>
      <c r="SUX848" s="14"/>
      <c r="SUY848" s="14"/>
      <c r="SUZ848" s="14"/>
      <c r="SVA848" s="14"/>
      <c r="SVB848" s="14"/>
      <c r="SVC848" s="14"/>
      <c r="SVD848" s="14"/>
      <c r="SVE848" s="14"/>
      <c r="SVF848" s="14"/>
      <c r="SVG848" s="14"/>
      <c r="SVH848" s="14"/>
      <c r="SVI848" s="14"/>
      <c r="SVJ848" s="14"/>
      <c r="SVK848" s="14"/>
      <c r="SVL848" s="14"/>
      <c r="SVM848" s="14"/>
      <c r="SVN848" s="14"/>
      <c r="SVO848" s="14"/>
      <c r="SVP848" s="14"/>
      <c r="SVQ848" s="14"/>
      <c r="SVR848" s="14"/>
      <c r="SVS848" s="14"/>
      <c r="SVT848" s="14"/>
      <c r="SVU848" s="14"/>
      <c r="SVV848" s="14"/>
      <c r="SVW848" s="14"/>
      <c r="SVX848" s="14"/>
      <c r="SVY848" s="14"/>
      <c r="SVZ848" s="14"/>
      <c r="SWA848" s="14"/>
      <c r="SWB848" s="14"/>
      <c r="SWC848" s="14"/>
      <c r="SWD848" s="14"/>
      <c r="SWE848" s="14"/>
      <c r="SWF848" s="14"/>
      <c r="SWG848" s="14"/>
      <c r="SWH848" s="14"/>
      <c r="SWI848" s="14"/>
      <c r="SWJ848" s="14"/>
      <c r="SWK848" s="14"/>
      <c r="SWL848" s="14"/>
      <c r="SWM848" s="14"/>
      <c r="SWN848" s="14"/>
      <c r="SWO848" s="14"/>
      <c r="SWP848" s="14"/>
      <c r="SWQ848" s="14"/>
      <c r="SWR848" s="14"/>
      <c r="SWS848" s="14"/>
      <c r="SWT848" s="14"/>
      <c r="SWU848" s="14"/>
      <c r="SWV848" s="14"/>
      <c r="SWW848" s="14"/>
      <c r="SWX848" s="14"/>
      <c r="SWY848" s="14"/>
      <c r="SWZ848" s="14"/>
      <c r="SXA848" s="14"/>
      <c r="SXB848" s="14"/>
      <c r="SXC848" s="14"/>
      <c r="SXD848" s="14"/>
      <c r="SXE848" s="14"/>
      <c r="SXF848" s="14"/>
      <c r="SXG848" s="14"/>
      <c r="SXH848" s="14"/>
      <c r="SXI848" s="14"/>
      <c r="SXJ848" s="14"/>
      <c r="SXK848" s="14"/>
      <c r="SXL848" s="14"/>
      <c r="SXM848" s="14"/>
      <c r="SXN848" s="14"/>
      <c r="SXO848" s="14"/>
      <c r="SXP848" s="14"/>
      <c r="SXQ848" s="14"/>
      <c r="SXR848" s="14"/>
      <c r="SXS848" s="14"/>
      <c r="SXT848" s="14"/>
      <c r="SXU848" s="14"/>
      <c r="SXV848" s="14"/>
      <c r="SXW848" s="14"/>
      <c r="SXX848" s="14"/>
      <c r="SXY848" s="14"/>
      <c r="SXZ848" s="14"/>
      <c r="SYA848" s="14"/>
      <c r="SYB848" s="14"/>
      <c r="SYC848" s="14"/>
      <c r="SYD848" s="14"/>
      <c r="SYE848" s="14"/>
      <c r="SYF848" s="14"/>
      <c r="SYG848" s="14"/>
      <c r="SYH848" s="14"/>
      <c r="SYI848" s="14"/>
      <c r="SYJ848" s="14"/>
      <c r="SYK848" s="14"/>
      <c r="SYL848" s="14"/>
      <c r="SYM848" s="14"/>
      <c r="SYN848" s="14"/>
      <c r="SYO848" s="14"/>
      <c r="SYP848" s="14"/>
      <c r="SYQ848" s="14"/>
      <c r="SYR848" s="14"/>
      <c r="SYS848" s="14"/>
      <c r="SYT848" s="14"/>
      <c r="SYU848" s="14"/>
      <c r="SYV848" s="14"/>
      <c r="SYW848" s="14"/>
      <c r="SYX848" s="14"/>
      <c r="SYY848" s="14"/>
      <c r="SYZ848" s="14"/>
      <c r="SZA848" s="14"/>
      <c r="SZB848" s="14"/>
      <c r="SZC848" s="14"/>
      <c r="SZD848" s="14"/>
      <c r="SZE848" s="14"/>
      <c r="SZF848" s="14"/>
      <c r="SZG848" s="14"/>
      <c r="SZH848" s="14"/>
      <c r="SZI848" s="14"/>
      <c r="SZJ848" s="14"/>
      <c r="SZK848" s="14"/>
      <c r="SZL848" s="14"/>
      <c r="SZM848" s="14"/>
      <c r="SZN848" s="14"/>
      <c r="SZO848" s="14"/>
      <c r="SZP848" s="14"/>
      <c r="SZQ848" s="14"/>
      <c r="SZR848" s="14"/>
      <c r="SZS848" s="14"/>
      <c r="SZT848" s="14"/>
      <c r="SZU848" s="14"/>
      <c r="SZV848" s="14"/>
      <c r="SZW848" s="14"/>
      <c r="SZX848" s="14"/>
      <c r="SZY848" s="14"/>
      <c r="SZZ848" s="14"/>
      <c r="TAA848" s="14"/>
      <c r="TAB848" s="14"/>
      <c r="TAC848" s="14"/>
      <c r="TAD848" s="14"/>
      <c r="TAE848" s="14"/>
      <c r="TAF848" s="14"/>
      <c r="TAG848" s="14"/>
      <c r="TAH848" s="14"/>
      <c r="TAI848" s="14"/>
      <c r="TAJ848" s="14"/>
      <c r="TAK848" s="14"/>
      <c r="TAL848" s="14"/>
      <c r="TAM848" s="14"/>
      <c r="TAN848" s="14"/>
      <c r="TAO848" s="14"/>
      <c r="TAP848" s="14"/>
      <c r="TAQ848" s="14"/>
      <c r="TAR848" s="14"/>
      <c r="TAS848" s="14"/>
      <c r="TAT848" s="14"/>
      <c r="TAU848" s="14"/>
      <c r="TAV848" s="14"/>
      <c r="TAW848" s="14"/>
      <c r="TAX848" s="14"/>
      <c r="TAY848" s="14"/>
      <c r="TAZ848" s="14"/>
      <c r="TBA848" s="14"/>
      <c r="TBB848" s="14"/>
      <c r="TBC848" s="14"/>
      <c r="TBD848" s="14"/>
      <c r="TBE848" s="14"/>
      <c r="TBF848" s="14"/>
      <c r="TBG848" s="14"/>
      <c r="TBH848" s="14"/>
      <c r="TBI848" s="14"/>
      <c r="TBJ848" s="14"/>
      <c r="TBK848" s="14"/>
      <c r="TBL848" s="14"/>
      <c r="TBM848" s="14"/>
      <c r="TBN848" s="14"/>
      <c r="TBO848" s="14"/>
      <c r="TBP848" s="14"/>
      <c r="TBQ848" s="14"/>
      <c r="TBR848" s="14"/>
      <c r="TBS848" s="14"/>
      <c r="TBT848" s="14"/>
      <c r="TBU848" s="14"/>
      <c r="TBV848" s="14"/>
      <c r="TBW848" s="14"/>
      <c r="TBX848" s="14"/>
      <c r="TBY848" s="14"/>
      <c r="TBZ848" s="14"/>
      <c r="TCA848" s="14"/>
      <c r="TCB848" s="14"/>
      <c r="TCC848" s="14"/>
      <c r="TCD848" s="14"/>
      <c r="TCE848" s="14"/>
      <c r="TCF848" s="14"/>
      <c r="TCG848" s="14"/>
      <c r="TCH848" s="14"/>
      <c r="TCI848" s="14"/>
      <c r="TCJ848" s="14"/>
      <c r="TCK848" s="14"/>
      <c r="TCL848" s="14"/>
      <c r="TCM848" s="14"/>
      <c r="TCN848" s="14"/>
      <c r="TCO848" s="14"/>
      <c r="TCP848" s="14"/>
      <c r="TCQ848" s="14"/>
      <c r="TCR848" s="14"/>
      <c r="TCS848" s="14"/>
      <c r="TCT848" s="14"/>
      <c r="TCU848" s="14"/>
      <c r="TCV848" s="14"/>
      <c r="TCW848" s="14"/>
      <c r="TCX848" s="14"/>
      <c r="TCY848" s="14"/>
      <c r="TCZ848" s="14"/>
      <c r="TDA848" s="14"/>
      <c r="TDB848" s="14"/>
      <c r="TDC848" s="14"/>
      <c r="TDD848" s="14"/>
      <c r="TDE848" s="14"/>
      <c r="TDF848" s="14"/>
      <c r="TDG848" s="14"/>
      <c r="TDH848" s="14"/>
      <c r="TDI848" s="14"/>
      <c r="TDJ848" s="14"/>
      <c r="TDK848" s="14"/>
      <c r="TDL848" s="14"/>
      <c r="TDM848" s="14"/>
      <c r="TDN848" s="14"/>
      <c r="TDO848" s="14"/>
      <c r="TDP848" s="14"/>
      <c r="TDQ848" s="14"/>
      <c r="TDR848" s="14"/>
      <c r="TDS848" s="14"/>
      <c r="TDT848" s="14"/>
      <c r="TDU848" s="14"/>
      <c r="TDV848" s="14"/>
      <c r="TDW848" s="14"/>
      <c r="TDX848" s="14"/>
      <c r="TDY848" s="14"/>
      <c r="TDZ848" s="14"/>
      <c r="TEA848" s="14"/>
      <c r="TEB848" s="14"/>
      <c r="TEC848" s="14"/>
      <c r="TED848" s="14"/>
      <c r="TEE848" s="14"/>
      <c r="TEF848" s="14"/>
      <c r="TEG848" s="14"/>
      <c r="TEH848" s="14"/>
      <c r="TEI848" s="14"/>
      <c r="TEJ848" s="14"/>
      <c r="TEK848" s="14"/>
      <c r="TEL848" s="14"/>
      <c r="TEM848" s="14"/>
      <c r="TEN848" s="14"/>
      <c r="TEO848" s="14"/>
      <c r="TEP848" s="14"/>
      <c r="TEQ848" s="14"/>
      <c r="TER848" s="14"/>
      <c r="TES848" s="14"/>
      <c r="TET848" s="14"/>
      <c r="TEU848" s="14"/>
      <c r="TEV848" s="14"/>
      <c r="TEW848" s="14"/>
      <c r="TEX848" s="14"/>
      <c r="TEY848" s="14"/>
      <c r="TEZ848" s="14"/>
      <c r="TFA848" s="14"/>
      <c r="TFB848" s="14"/>
      <c r="TFC848" s="14"/>
      <c r="TFD848" s="14"/>
      <c r="TFE848" s="14"/>
      <c r="TFF848" s="14"/>
      <c r="TFG848" s="14"/>
      <c r="TFH848" s="14"/>
      <c r="TFI848" s="14"/>
      <c r="TFJ848" s="14"/>
      <c r="TFK848" s="14"/>
      <c r="TFL848" s="14"/>
      <c r="TFM848" s="14"/>
      <c r="TFN848" s="14"/>
      <c r="TFO848" s="14"/>
      <c r="TFP848" s="14"/>
      <c r="TFQ848" s="14"/>
      <c r="TFR848" s="14"/>
      <c r="TFS848" s="14"/>
      <c r="TFT848" s="14"/>
      <c r="TFU848" s="14"/>
      <c r="TFV848" s="14"/>
      <c r="TFW848" s="14"/>
      <c r="TFX848" s="14"/>
      <c r="TFY848" s="14"/>
      <c r="TFZ848" s="14"/>
      <c r="TGA848" s="14"/>
      <c r="TGB848" s="14"/>
      <c r="TGC848" s="14"/>
      <c r="TGD848" s="14"/>
      <c r="TGE848" s="14"/>
      <c r="TGF848" s="14"/>
      <c r="TGG848" s="14"/>
      <c r="TGH848" s="14"/>
      <c r="TGI848" s="14"/>
      <c r="TGJ848" s="14"/>
      <c r="TGK848" s="14"/>
      <c r="TGL848" s="14"/>
      <c r="TGM848" s="14"/>
      <c r="TGN848" s="14"/>
      <c r="TGO848" s="14"/>
      <c r="TGP848" s="14"/>
      <c r="TGQ848" s="14"/>
      <c r="TGR848" s="14"/>
      <c r="TGS848" s="14"/>
      <c r="TGT848" s="14"/>
      <c r="TGU848" s="14"/>
      <c r="TGV848" s="14"/>
      <c r="TGW848" s="14"/>
      <c r="TGX848" s="14"/>
      <c r="TGY848" s="14"/>
      <c r="TGZ848" s="14"/>
      <c r="THA848" s="14"/>
      <c r="THB848" s="14"/>
      <c r="THC848" s="14"/>
      <c r="THD848" s="14"/>
      <c r="THE848" s="14"/>
      <c r="THF848" s="14"/>
      <c r="THG848" s="14"/>
      <c r="THH848" s="14"/>
      <c r="THI848" s="14"/>
      <c r="THJ848" s="14"/>
      <c r="THK848" s="14"/>
      <c r="THL848" s="14"/>
      <c r="THM848" s="14"/>
      <c r="THN848" s="14"/>
      <c r="THO848" s="14"/>
      <c r="THP848" s="14"/>
      <c r="THQ848" s="14"/>
      <c r="THR848" s="14"/>
      <c r="THS848" s="14"/>
      <c r="THT848" s="14"/>
      <c r="THU848" s="14"/>
      <c r="THV848" s="14"/>
      <c r="THW848" s="14"/>
      <c r="THX848" s="14"/>
      <c r="THY848" s="14"/>
      <c r="THZ848" s="14"/>
      <c r="TIA848" s="14"/>
      <c r="TIB848" s="14"/>
      <c r="TIC848" s="14"/>
      <c r="TID848" s="14"/>
      <c r="TIE848" s="14"/>
      <c r="TIF848" s="14"/>
      <c r="TIG848" s="14"/>
      <c r="TIH848" s="14"/>
      <c r="TII848" s="14"/>
      <c r="TIJ848" s="14"/>
      <c r="TIK848" s="14"/>
      <c r="TIL848" s="14"/>
      <c r="TIM848" s="14"/>
      <c r="TIN848" s="14"/>
      <c r="TIO848" s="14"/>
      <c r="TIP848" s="14"/>
      <c r="TIQ848" s="14"/>
      <c r="TIR848" s="14"/>
      <c r="TIS848" s="14"/>
      <c r="TIT848" s="14"/>
      <c r="TIU848" s="14"/>
      <c r="TIV848" s="14"/>
      <c r="TIW848" s="14"/>
      <c r="TIX848" s="14"/>
      <c r="TIY848" s="14"/>
      <c r="TIZ848" s="14"/>
      <c r="TJA848" s="14"/>
      <c r="TJB848" s="14"/>
      <c r="TJC848" s="14"/>
      <c r="TJD848" s="14"/>
      <c r="TJE848" s="14"/>
      <c r="TJF848" s="14"/>
      <c r="TJG848" s="14"/>
      <c r="TJH848" s="14"/>
      <c r="TJI848" s="14"/>
      <c r="TJJ848" s="14"/>
      <c r="TJK848" s="14"/>
      <c r="TJL848" s="14"/>
      <c r="TJM848" s="14"/>
      <c r="TJN848" s="14"/>
      <c r="TJO848" s="14"/>
      <c r="TJP848" s="14"/>
      <c r="TJQ848" s="14"/>
      <c r="TJR848" s="14"/>
      <c r="TJS848" s="14"/>
      <c r="TJT848" s="14"/>
      <c r="TJU848" s="14"/>
      <c r="TJV848" s="14"/>
      <c r="TJW848" s="14"/>
      <c r="TJX848" s="14"/>
      <c r="TJY848" s="14"/>
      <c r="TJZ848" s="14"/>
      <c r="TKA848" s="14"/>
      <c r="TKB848" s="14"/>
      <c r="TKC848" s="14"/>
      <c r="TKD848" s="14"/>
      <c r="TKE848" s="14"/>
      <c r="TKF848" s="14"/>
      <c r="TKG848" s="14"/>
      <c r="TKH848" s="14"/>
      <c r="TKI848" s="14"/>
      <c r="TKJ848" s="14"/>
      <c r="TKK848" s="14"/>
      <c r="TKL848" s="14"/>
      <c r="TKM848" s="14"/>
      <c r="TKN848" s="14"/>
      <c r="TKO848" s="14"/>
      <c r="TKP848" s="14"/>
      <c r="TKQ848" s="14"/>
      <c r="TKR848" s="14"/>
      <c r="TKS848" s="14"/>
      <c r="TKT848" s="14"/>
      <c r="TKU848" s="14"/>
      <c r="TKV848" s="14"/>
      <c r="TKW848" s="14"/>
      <c r="TKX848" s="14"/>
      <c r="TKY848" s="14"/>
      <c r="TKZ848" s="14"/>
      <c r="TLA848" s="14"/>
      <c r="TLB848" s="14"/>
      <c r="TLC848" s="14"/>
      <c r="TLD848" s="14"/>
      <c r="TLE848" s="14"/>
      <c r="TLF848" s="14"/>
      <c r="TLG848" s="14"/>
      <c r="TLH848" s="14"/>
      <c r="TLI848" s="14"/>
      <c r="TLJ848" s="14"/>
      <c r="TLK848" s="14"/>
      <c r="TLL848" s="14"/>
      <c r="TLM848" s="14"/>
      <c r="TLN848" s="14"/>
      <c r="TLO848" s="14"/>
      <c r="TLP848" s="14"/>
      <c r="TLQ848" s="14"/>
      <c r="TLR848" s="14"/>
      <c r="TLS848" s="14"/>
      <c r="TLT848" s="14"/>
      <c r="TLU848" s="14"/>
      <c r="TLV848" s="14"/>
      <c r="TLW848" s="14"/>
      <c r="TLX848" s="14"/>
      <c r="TLY848" s="14"/>
      <c r="TLZ848" s="14"/>
      <c r="TMA848" s="14"/>
      <c r="TMB848" s="14"/>
      <c r="TMC848" s="14"/>
      <c r="TMD848" s="14"/>
      <c r="TME848" s="14"/>
      <c r="TMF848" s="14"/>
      <c r="TMG848" s="14"/>
      <c r="TMH848" s="14"/>
      <c r="TMI848" s="14"/>
      <c r="TMJ848" s="14"/>
      <c r="TMK848" s="14"/>
      <c r="TML848" s="14"/>
      <c r="TMM848" s="14"/>
      <c r="TMN848" s="14"/>
      <c r="TMO848" s="14"/>
      <c r="TMP848" s="14"/>
      <c r="TMQ848" s="14"/>
      <c r="TMR848" s="14"/>
      <c r="TMS848" s="14"/>
      <c r="TMT848" s="14"/>
      <c r="TMU848" s="14"/>
      <c r="TMV848" s="14"/>
      <c r="TMW848" s="14"/>
      <c r="TMX848" s="14"/>
      <c r="TMY848" s="14"/>
      <c r="TMZ848" s="14"/>
      <c r="TNA848" s="14"/>
      <c r="TNB848" s="14"/>
      <c r="TNC848" s="14"/>
      <c r="TND848" s="14"/>
      <c r="TNE848" s="14"/>
      <c r="TNF848" s="14"/>
      <c r="TNG848" s="14"/>
      <c r="TNH848" s="14"/>
      <c r="TNI848" s="14"/>
      <c r="TNJ848" s="14"/>
      <c r="TNK848" s="14"/>
      <c r="TNL848" s="14"/>
      <c r="TNM848" s="14"/>
      <c r="TNN848" s="14"/>
      <c r="TNO848" s="14"/>
      <c r="TNP848" s="14"/>
      <c r="TNQ848" s="14"/>
      <c r="TNR848" s="14"/>
      <c r="TNS848" s="14"/>
      <c r="TNT848" s="14"/>
      <c r="TNU848" s="14"/>
      <c r="TNV848" s="14"/>
      <c r="TNW848" s="14"/>
      <c r="TNX848" s="14"/>
      <c r="TNY848" s="14"/>
      <c r="TNZ848" s="14"/>
      <c r="TOA848" s="14"/>
      <c r="TOB848" s="14"/>
      <c r="TOC848" s="14"/>
      <c r="TOD848" s="14"/>
      <c r="TOE848" s="14"/>
      <c r="TOF848" s="14"/>
      <c r="TOG848" s="14"/>
      <c r="TOH848" s="14"/>
      <c r="TOI848" s="14"/>
      <c r="TOJ848" s="14"/>
      <c r="TOK848" s="14"/>
      <c r="TOL848" s="14"/>
      <c r="TOM848" s="14"/>
      <c r="TON848" s="14"/>
      <c r="TOO848" s="14"/>
      <c r="TOP848" s="14"/>
      <c r="TOQ848" s="14"/>
      <c r="TOR848" s="14"/>
      <c r="TOS848" s="14"/>
      <c r="TOT848" s="14"/>
      <c r="TOU848" s="14"/>
      <c r="TOV848" s="14"/>
      <c r="TOW848" s="14"/>
      <c r="TOX848" s="14"/>
      <c r="TOY848" s="14"/>
      <c r="TOZ848" s="14"/>
      <c r="TPA848" s="14"/>
      <c r="TPB848" s="14"/>
      <c r="TPC848" s="14"/>
      <c r="TPD848" s="14"/>
      <c r="TPE848" s="14"/>
      <c r="TPF848" s="14"/>
      <c r="TPG848" s="14"/>
      <c r="TPH848" s="14"/>
      <c r="TPI848" s="14"/>
      <c r="TPJ848" s="14"/>
      <c r="TPK848" s="14"/>
      <c r="TPL848" s="14"/>
      <c r="TPM848" s="14"/>
      <c r="TPN848" s="14"/>
      <c r="TPO848" s="14"/>
      <c r="TPP848" s="14"/>
      <c r="TPQ848" s="14"/>
      <c r="TPR848" s="14"/>
      <c r="TPS848" s="14"/>
      <c r="TPT848" s="14"/>
      <c r="TPU848" s="14"/>
      <c r="TPV848" s="14"/>
      <c r="TPW848" s="14"/>
      <c r="TPX848" s="14"/>
      <c r="TPY848" s="14"/>
      <c r="TPZ848" s="14"/>
      <c r="TQA848" s="14"/>
      <c r="TQB848" s="14"/>
      <c r="TQC848" s="14"/>
      <c r="TQD848" s="14"/>
      <c r="TQE848" s="14"/>
      <c r="TQF848" s="14"/>
      <c r="TQG848" s="14"/>
      <c r="TQH848" s="14"/>
      <c r="TQI848" s="14"/>
      <c r="TQJ848" s="14"/>
      <c r="TQK848" s="14"/>
      <c r="TQL848" s="14"/>
      <c r="TQM848" s="14"/>
      <c r="TQN848" s="14"/>
      <c r="TQO848" s="14"/>
      <c r="TQP848" s="14"/>
      <c r="TQQ848" s="14"/>
      <c r="TQR848" s="14"/>
      <c r="TQS848" s="14"/>
      <c r="TQT848" s="14"/>
      <c r="TQU848" s="14"/>
      <c r="TQV848" s="14"/>
      <c r="TQW848" s="14"/>
      <c r="TQX848" s="14"/>
      <c r="TQY848" s="14"/>
      <c r="TQZ848" s="14"/>
      <c r="TRA848" s="14"/>
      <c r="TRB848" s="14"/>
      <c r="TRC848" s="14"/>
      <c r="TRD848" s="14"/>
      <c r="TRE848" s="14"/>
      <c r="TRF848" s="14"/>
      <c r="TRG848" s="14"/>
      <c r="TRH848" s="14"/>
      <c r="TRI848" s="14"/>
      <c r="TRJ848" s="14"/>
      <c r="TRK848" s="14"/>
      <c r="TRL848" s="14"/>
      <c r="TRM848" s="14"/>
      <c r="TRN848" s="14"/>
      <c r="TRO848" s="14"/>
      <c r="TRP848" s="14"/>
      <c r="TRQ848" s="14"/>
      <c r="TRR848" s="14"/>
      <c r="TRS848" s="14"/>
      <c r="TRT848" s="14"/>
      <c r="TRU848" s="14"/>
      <c r="TRV848" s="14"/>
      <c r="TRW848" s="14"/>
      <c r="TRX848" s="14"/>
      <c r="TRY848" s="14"/>
      <c r="TRZ848" s="14"/>
      <c r="TSA848" s="14"/>
      <c r="TSB848" s="14"/>
      <c r="TSC848" s="14"/>
      <c r="TSD848" s="14"/>
      <c r="TSE848" s="14"/>
      <c r="TSF848" s="14"/>
      <c r="TSG848" s="14"/>
      <c r="TSH848" s="14"/>
      <c r="TSI848" s="14"/>
      <c r="TSJ848" s="14"/>
      <c r="TSK848" s="14"/>
      <c r="TSL848" s="14"/>
      <c r="TSM848" s="14"/>
      <c r="TSN848" s="14"/>
      <c r="TSO848" s="14"/>
      <c r="TSP848" s="14"/>
      <c r="TSQ848" s="14"/>
      <c r="TSR848" s="14"/>
      <c r="TSS848" s="14"/>
      <c r="TST848" s="14"/>
      <c r="TSU848" s="14"/>
      <c r="TSV848" s="14"/>
      <c r="TSW848" s="14"/>
      <c r="TSX848" s="14"/>
      <c r="TSY848" s="14"/>
      <c r="TSZ848" s="14"/>
      <c r="TTA848" s="14"/>
      <c r="TTB848" s="14"/>
      <c r="TTC848" s="14"/>
      <c r="TTD848" s="14"/>
      <c r="TTE848" s="14"/>
      <c r="TTF848" s="14"/>
      <c r="TTG848" s="14"/>
      <c r="TTH848" s="14"/>
      <c r="TTI848" s="14"/>
      <c r="TTJ848" s="14"/>
      <c r="TTK848" s="14"/>
      <c r="TTL848" s="14"/>
      <c r="TTM848" s="14"/>
      <c r="TTN848" s="14"/>
      <c r="TTO848" s="14"/>
      <c r="TTP848" s="14"/>
      <c r="TTQ848" s="14"/>
      <c r="TTR848" s="14"/>
      <c r="TTS848" s="14"/>
      <c r="TTT848" s="14"/>
      <c r="TTU848" s="14"/>
      <c r="TTV848" s="14"/>
      <c r="TTW848" s="14"/>
      <c r="TTX848" s="14"/>
      <c r="TTY848" s="14"/>
      <c r="TTZ848" s="14"/>
      <c r="TUA848" s="14"/>
      <c r="TUB848" s="14"/>
      <c r="TUC848" s="14"/>
      <c r="TUD848" s="14"/>
      <c r="TUE848" s="14"/>
      <c r="TUF848" s="14"/>
      <c r="TUG848" s="14"/>
      <c r="TUH848" s="14"/>
      <c r="TUI848" s="14"/>
      <c r="TUJ848" s="14"/>
      <c r="TUK848" s="14"/>
      <c r="TUL848" s="14"/>
      <c r="TUM848" s="14"/>
      <c r="TUN848" s="14"/>
      <c r="TUO848" s="14"/>
      <c r="TUP848" s="14"/>
      <c r="TUQ848" s="14"/>
      <c r="TUR848" s="14"/>
      <c r="TUS848" s="14"/>
      <c r="TUT848" s="14"/>
      <c r="TUU848" s="14"/>
      <c r="TUV848" s="14"/>
      <c r="TUW848" s="14"/>
      <c r="TUX848" s="14"/>
      <c r="TUY848" s="14"/>
      <c r="TUZ848" s="14"/>
      <c r="TVA848" s="14"/>
      <c r="TVB848" s="14"/>
      <c r="TVC848" s="14"/>
      <c r="TVD848" s="14"/>
      <c r="TVE848" s="14"/>
      <c r="TVF848" s="14"/>
      <c r="TVG848" s="14"/>
      <c r="TVH848" s="14"/>
      <c r="TVI848" s="14"/>
      <c r="TVJ848" s="14"/>
      <c r="TVK848" s="14"/>
      <c r="TVL848" s="14"/>
      <c r="TVM848" s="14"/>
      <c r="TVN848" s="14"/>
      <c r="TVO848" s="14"/>
      <c r="TVP848" s="14"/>
      <c r="TVQ848" s="14"/>
      <c r="TVR848" s="14"/>
      <c r="TVS848" s="14"/>
      <c r="TVT848" s="14"/>
      <c r="TVU848" s="14"/>
      <c r="TVV848" s="14"/>
      <c r="TVW848" s="14"/>
      <c r="TVX848" s="14"/>
      <c r="TVY848" s="14"/>
      <c r="TVZ848" s="14"/>
      <c r="TWA848" s="14"/>
      <c r="TWB848" s="14"/>
      <c r="TWC848" s="14"/>
      <c r="TWD848" s="14"/>
      <c r="TWE848" s="14"/>
      <c r="TWF848" s="14"/>
      <c r="TWG848" s="14"/>
      <c r="TWH848" s="14"/>
      <c r="TWI848" s="14"/>
      <c r="TWJ848" s="14"/>
      <c r="TWK848" s="14"/>
      <c r="TWL848" s="14"/>
      <c r="TWM848" s="14"/>
      <c r="TWN848" s="14"/>
      <c r="TWO848" s="14"/>
      <c r="TWP848" s="14"/>
      <c r="TWQ848" s="14"/>
      <c r="TWR848" s="14"/>
      <c r="TWS848" s="14"/>
      <c r="TWT848" s="14"/>
      <c r="TWU848" s="14"/>
      <c r="TWV848" s="14"/>
      <c r="TWW848" s="14"/>
      <c r="TWX848" s="14"/>
      <c r="TWY848" s="14"/>
      <c r="TWZ848" s="14"/>
      <c r="TXA848" s="14"/>
      <c r="TXB848" s="14"/>
      <c r="TXC848" s="14"/>
      <c r="TXD848" s="14"/>
      <c r="TXE848" s="14"/>
      <c r="TXF848" s="14"/>
      <c r="TXG848" s="14"/>
      <c r="TXH848" s="14"/>
      <c r="TXI848" s="14"/>
      <c r="TXJ848" s="14"/>
      <c r="TXK848" s="14"/>
      <c r="TXL848" s="14"/>
      <c r="TXM848" s="14"/>
      <c r="TXN848" s="14"/>
      <c r="TXO848" s="14"/>
      <c r="TXP848" s="14"/>
      <c r="TXQ848" s="14"/>
      <c r="TXR848" s="14"/>
      <c r="TXS848" s="14"/>
      <c r="TXT848" s="14"/>
      <c r="TXU848" s="14"/>
      <c r="TXV848" s="14"/>
      <c r="TXW848" s="14"/>
      <c r="TXX848" s="14"/>
      <c r="TXY848" s="14"/>
      <c r="TXZ848" s="14"/>
      <c r="TYA848" s="14"/>
      <c r="TYB848" s="14"/>
      <c r="TYC848" s="14"/>
      <c r="TYD848" s="14"/>
      <c r="TYE848" s="14"/>
      <c r="TYF848" s="14"/>
      <c r="TYG848" s="14"/>
      <c r="TYH848" s="14"/>
      <c r="TYI848" s="14"/>
      <c r="TYJ848" s="14"/>
      <c r="TYK848" s="14"/>
      <c r="TYL848" s="14"/>
      <c r="TYM848" s="14"/>
      <c r="TYN848" s="14"/>
      <c r="TYO848" s="14"/>
      <c r="TYP848" s="14"/>
      <c r="TYQ848" s="14"/>
      <c r="TYR848" s="14"/>
      <c r="TYS848" s="14"/>
      <c r="TYT848" s="14"/>
      <c r="TYU848" s="14"/>
      <c r="TYV848" s="14"/>
      <c r="TYW848" s="14"/>
      <c r="TYX848" s="14"/>
      <c r="TYY848" s="14"/>
      <c r="TYZ848" s="14"/>
      <c r="TZA848" s="14"/>
      <c r="TZB848" s="14"/>
      <c r="TZC848" s="14"/>
      <c r="TZD848" s="14"/>
      <c r="TZE848" s="14"/>
      <c r="TZF848" s="14"/>
      <c r="TZG848" s="14"/>
      <c r="TZH848" s="14"/>
      <c r="TZI848" s="14"/>
      <c r="TZJ848" s="14"/>
      <c r="TZK848" s="14"/>
      <c r="TZL848" s="14"/>
      <c r="TZM848" s="14"/>
      <c r="TZN848" s="14"/>
      <c r="TZO848" s="14"/>
      <c r="TZP848" s="14"/>
      <c r="TZQ848" s="14"/>
      <c r="TZR848" s="14"/>
      <c r="TZS848" s="14"/>
      <c r="TZT848" s="14"/>
      <c r="TZU848" s="14"/>
      <c r="TZV848" s="14"/>
      <c r="TZW848" s="14"/>
      <c r="TZX848" s="14"/>
      <c r="TZY848" s="14"/>
      <c r="TZZ848" s="14"/>
      <c r="UAA848" s="14"/>
      <c r="UAB848" s="14"/>
      <c r="UAC848" s="14"/>
      <c r="UAD848" s="14"/>
      <c r="UAE848" s="14"/>
      <c r="UAF848" s="14"/>
      <c r="UAG848" s="14"/>
      <c r="UAH848" s="14"/>
      <c r="UAI848" s="14"/>
      <c r="UAJ848" s="14"/>
      <c r="UAK848" s="14"/>
      <c r="UAL848" s="14"/>
      <c r="UAM848" s="14"/>
      <c r="UAN848" s="14"/>
      <c r="UAO848" s="14"/>
      <c r="UAP848" s="14"/>
      <c r="UAQ848" s="14"/>
      <c r="UAR848" s="14"/>
      <c r="UAS848" s="14"/>
      <c r="UAT848" s="14"/>
      <c r="UAU848" s="14"/>
      <c r="UAV848" s="14"/>
      <c r="UAW848" s="14"/>
      <c r="UAX848" s="14"/>
      <c r="UAY848" s="14"/>
      <c r="UAZ848" s="14"/>
      <c r="UBA848" s="14"/>
      <c r="UBB848" s="14"/>
      <c r="UBC848" s="14"/>
      <c r="UBD848" s="14"/>
      <c r="UBE848" s="14"/>
      <c r="UBF848" s="14"/>
      <c r="UBG848" s="14"/>
      <c r="UBH848" s="14"/>
      <c r="UBI848" s="14"/>
      <c r="UBJ848" s="14"/>
      <c r="UBK848" s="14"/>
      <c r="UBL848" s="14"/>
      <c r="UBM848" s="14"/>
      <c r="UBN848" s="14"/>
      <c r="UBO848" s="14"/>
      <c r="UBP848" s="14"/>
      <c r="UBQ848" s="14"/>
      <c r="UBR848" s="14"/>
      <c r="UBS848" s="14"/>
      <c r="UBT848" s="14"/>
      <c r="UBU848" s="14"/>
      <c r="UBV848" s="14"/>
      <c r="UBW848" s="14"/>
      <c r="UBX848" s="14"/>
      <c r="UBY848" s="14"/>
      <c r="UBZ848" s="14"/>
      <c r="UCA848" s="14"/>
      <c r="UCB848" s="14"/>
      <c r="UCC848" s="14"/>
      <c r="UCD848" s="14"/>
      <c r="UCE848" s="14"/>
      <c r="UCF848" s="14"/>
      <c r="UCG848" s="14"/>
      <c r="UCH848" s="14"/>
      <c r="UCI848" s="14"/>
      <c r="UCJ848" s="14"/>
      <c r="UCK848" s="14"/>
      <c r="UCL848" s="14"/>
      <c r="UCM848" s="14"/>
      <c r="UCN848" s="14"/>
      <c r="UCO848" s="14"/>
      <c r="UCP848" s="14"/>
      <c r="UCQ848" s="14"/>
      <c r="UCR848" s="14"/>
      <c r="UCS848" s="14"/>
      <c r="UCT848" s="14"/>
      <c r="UCU848" s="14"/>
      <c r="UCV848" s="14"/>
      <c r="UCW848" s="14"/>
      <c r="UCX848" s="14"/>
      <c r="UCY848" s="14"/>
      <c r="UCZ848" s="14"/>
      <c r="UDA848" s="14"/>
      <c r="UDB848" s="14"/>
      <c r="UDC848" s="14"/>
      <c r="UDD848" s="14"/>
      <c r="UDE848" s="14"/>
      <c r="UDF848" s="14"/>
      <c r="UDG848" s="14"/>
      <c r="UDH848" s="14"/>
      <c r="UDI848" s="14"/>
      <c r="UDJ848" s="14"/>
      <c r="UDK848" s="14"/>
      <c r="UDL848" s="14"/>
      <c r="UDM848" s="14"/>
      <c r="UDN848" s="14"/>
      <c r="UDO848" s="14"/>
      <c r="UDP848" s="14"/>
      <c r="UDQ848" s="14"/>
      <c r="UDR848" s="14"/>
      <c r="UDS848" s="14"/>
      <c r="UDT848" s="14"/>
      <c r="UDU848" s="14"/>
      <c r="UDV848" s="14"/>
      <c r="UDW848" s="14"/>
      <c r="UDX848" s="14"/>
      <c r="UDY848" s="14"/>
      <c r="UDZ848" s="14"/>
      <c r="UEA848" s="14"/>
      <c r="UEB848" s="14"/>
      <c r="UEC848" s="14"/>
      <c r="UED848" s="14"/>
      <c r="UEE848" s="14"/>
      <c r="UEF848" s="14"/>
      <c r="UEG848" s="14"/>
      <c r="UEH848" s="14"/>
      <c r="UEI848" s="14"/>
      <c r="UEJ848" s="14"/>
      <c r="UEK848" s="14"/>
      <c r="UEL848" s="14"/>
      <c r="UEM848" s="14"/>
      <c r="UEN848" s="14"/>
      <c r="UEO848" s="14"/>
      <c r="UEP848" s="14"/>
      <c r="UEQ848" s="14"/>
      <c r="UER848" s="14"/>
      <c r="UES848" s="14"/>
      <c r="UET848" s="14"/>
      <c r="UEU848" s="14"/>
      <c r="UEV848" s="14"/>
      <c r="UEW848" s="14"/>
      <c r="UEX848" s="14"/>
      <c r="UEY848" s="14"/>
      <c r="UEZ848" s="14"/>
      <c r="UFA848" s="14"/>
      <c r="UFB848" s="14"/>
      <c r="UFC848" s="14"/>
      <c r="UFD848" s="14"/>
      <c r="UFE848" s="14"/>
      <c r="UFF848" s="14"/>
      <c r="UFG848" s="14"/>
      <c r="UFH848" s="14"/>
      <c r="UFI848" s="14"/>
      <c r="UFJ848" s="14"/>
      <c r="UFK848" s="14"/>
      <c r="UFL848" s="14"/>
      <c r="UFM848" s="14"/>
      <c r="UFN848" s="14"/>
      <c r="UFO848" s="14"/>
      <c r="UFP848" s="14"/>
      <c r="UFQ848" s="14"/>
      <c r="UFR848" s="14"/>
      <c r="UFS848" s="14"/>
      <c r="UFT848" s="14"/>
      <c r="UFU848" s="14"/>
      <c r="UFV848" s="14"/>
      <c r="UFW848" s="14"/>
      <c r="UFX848" s="14"/>
      <c r="UFY848" s="14"/>
      <c r="UFZ848" s="14"/>
      <c r="UGA848" s="14"/>
      <c r="UGB848" s="14"/>
      <c r="UGC848" s="14"/>
      <c r="UGD848" s="14"/>
      <c r="UGE848" s="14"/>
      <c r="UGF848" s="14"/>
      <c r="UGG848" s="14"/>
      <c r="UGH848" s="14"/>
      <c r="UGI848" s="14"/>
      <c r="UGJ848" s="14"/>
      <c r="UGK848" s="14"/>
      <c r="UGL848" s="14"/>
      <c r="UGM848" s="14"/>
      <c r="UGN848" s="14"/>
      <c r="UGO848" s="14"/>
      <c r="UGP848" s="14"/>
      <c r="UGQ848" s="14"/>
      <c r="UGR848" s="14"/>
      <c r="UGS848" s="14"/>
      <c r="UGT848" s="14"/>
      <c r="UGU848" s="14"/>
      <c r="UGV848" s="14"/>
      <c r="UGW848" s="14"/>
      <c r="UGX848" s="14"/>
      <c r="UGY848" s="14"/>
      <c r="UGZ848" s="14"/>
      <c r="UHA848" s="14"/>
      <c r="UHB848" s="14"/>
      <c r="UHC848" s="14"/>
      <c r="UHD848" s="14"/>
      <c r="UHE848" s="14"/>
      <c r="UHF848" s="14"/>
      <c r="UHG848" s="14"/>
      <c r="UHH848" s="14"/>
      <c r="UHI848" s="14"/>
      <c r="UHJ848" s="14"/>
      <c r="UHK848" s="14"/>
      <c r="UHL848" s="14"/>
      <c r="UHM848" s="14"/>
      <c r="UHN848" s="14"/>
      <c r="UHO848" s="14"/>
      <c r="UHP848" s="14"/>
      <c r="UHQ848" s="14"/>
      <c r="UHR848" s="14"/>
      <c r="UHS848" s="14"/>
      <c r="UHT848" s="14"/>
      <c r="UHU848" s="14"/>
      <c r="UHV848" s="14"/>
      <c r="UHW848" s="14"/>
      <c r="UHX848" s="14"/>
      <c r="UHY848" s="14"/>
      <c r="UHZ848" s="14"/>
      <c r="UIA848" s="14"/>
      <c r="UIB848" s="14"/>
      <c r="UIC848" s="14"/>
      <c r="UID848" s="14"/>
      <c r="UIE848" s="14"/>
      <c r="UIF848" s="14"/>
      <c r="UIG848" s="14"/>
      <c r="UIH848" s="14"/>
      <c r="UII848" s="14"/>
      <c r="UIJ848" s="14"/>
      <c r="UIK848" s="14"/>
      <c r="UIL848" s="14"/>
      <c r="UIM848" s="14"/>
      <c r="UIN848" s="14"/>
      <c r="UIO848" s="14"/>
      <c r="UIP848" s="14"/>
      <c r="UIQ848" s="14"/>
      <c r="UIR848" s="14"/>
      <c r="UIS848" s="14"/>
      <c r="UIT848" s="14"/>
      <c r="UIU848" s="14"/>
      <c r="UIV848" s="14"/>
      <c r="UIW848" s="14"/>
      <c r="UIX848" s="14"/>
      <c r="UIY848" s="14"/>
      <c r="UIZ848" s="14"/>
      <c r="UJA848" s="14"/>
      <c r="UJB848" s="14"/>
      <c r="UJC848" s="14"/>
      <c r="UJD848" s="14"/>
      <c r="UJE848" s="14"/>
      <c r="UJF848" s="14"/>
      <c r="UJG848" s="14"/>
      <c r="UJH848" s="14"/>
      <c r="UJI848" s="14"/>
      <c r="UJJ848" s="14"/>
      <c r="UJK848" s="14"/>
      <c r="UJL848" s="14"/>
      <c r="UJM848" s="14"/>
      <c r="UJN848" s="14"/>
      <c r="UJO848" s="14"/>
      <c r="UJP848" s="14"/>
      <c r="UJQ848" s="14"/>
      <c r="UJR848" s="14"/>
      <c r="UJS848" s="14"/>
      <c r="UJT848" s="14"/>
      <c r="UJU848" s="14"/>
      <c r="UJV848" s="14"/>
      <c r="UJW848" s="14"/>
      <c r="UJX848" s="14"/>
      <c r="UJY848" s="14"/>
      <c r="UJZ848" s="14"/>
      <c r="UKA848" s="14"/>
      <c r="UKB848" s="14"/>
      <c r="UKC848" s="14"/>
      <c r="UKD848" s="14"/>
      <c r="UKE848" s="14"/>
      <c r="UKF848" s="14"/>
      <c r="UKG848" s="14"/>
      <c r="UKH848" s="14"/>
      <c r="UKI848" s="14"/>
      <c r="UKJ848" s="14"/>
      <c r="UKK848" s="14"/>
      <c r="UKL848" s="14"/>
      <c r="UKM848" s="14"/>
      <c r="UKN848" s="14"/>
      <c r="UKO848" s="14"/>
      <c r="UKP848" s="14"/>
      <c r="UKQ848" s="14"/>
      <c r="UKR848" s="14"/>
      <c r="UKS848" s="14"/>
      <c r="UKT848" s="14"/>
      <c r="UKU848" s="14"/>
      <c r="UKV848" s="14"/>
      <c r="UKW848" s="14"/>
      <c r="UKX848" s="14"/>
      <c r="UKY848" s="14"/>
      <c r="UKZ848" s="14"/>
      <c r="ULA848" s="14"/>
      <c r="ULB848" s="14"/>
      <c r="ULC848" s="14"/>
      <c r="ULD848" s="14"/>
      <c r="ULE848" s="14"/>
      <c r="ULF848" s="14"/>
      <c r="ULG848" s="14"/>
      <c r="ULH848" s="14"/>
      <c r="ULI848" s="14"/>
      <c r="ULJ848" s="14"/>
      <c r="ULK848" s="14"/>
      <c r="ULL848" s="14"/>
      <c r="ULM848" s="14"/>
      <c r="ULN848" s="14"/>
      <c r="ULO848" s="14"/>
      <c r="ULP848" s="14"/>
      <c r="ULQ848" s="14"/>
      <c r="ULR848" s="14"/>
      <c r="ULS848" s="14"/>
      <c r="ULT848" s="14"/>
      <c r="ULU848" s="14"/>
      <c r="ULV848" s="14"/>
      <c r="ULW848" s="14"/>
      <c r="ULX848" s="14"/>
      <c r="ULY848" s="14"/>
      <c r="ULZ848" s="14"/>
      <c r="UMA848" s="14"/>
      <c r="UMB848" s="14"/>
      <c r="UMC848" s="14"/>
      <c r="UMD848" s="14"/>
      <c r="UME848" s="14"/>
      <c r="UMF848" s="14"/>
      <c r="UMG848" s="14"/>
      <c r="UMH848" s="14"/>
      <c r="UMI848" s="14"/>
      <c r="UMJ848" s="14"/>
      <c r="UMK848" s="14"/>
      <c r="UML848" s="14"/>
      <c r="UMM848" s="14"/>
      <c r="UMN848" s="14"/>
      <c r="UMO848" s="14"/>
      <c r="UMP848" s="14"/>
      <c r="UMQ848" s="14"/>
      <c r="UMR848" s="14"/>
      <c r="UMS848" s="14"/>
      <c r="UMT848" s="14"/>
      <c r="UMU848" s="14"/>
      <c r="UMV848" s="14"/>
      <c r="UMW848" s="14"/>
      <c r="UMX848" s="14"/>
      <c r="UMY848" s="14"/>
      <c r="UMZ848" s="14"/>
      <c r="UNA848" s="14"/>
      <c r="UNB848" s="14"/>
      <c r="UNC848" s="14"/>
      <c r="UND848" s="14"/>
      <c r="UNE848" s="14"/>
      <c r="UNF848" s="14"/>
      <c r="UNG848" s="14"/>
      <c r="UNH848" s="14"/>
      <c r="UNI848" s="14"/>
      <c r="UNJ848" s="14"/>
      <c r="UNK848" s="14"/>
      <c r="UNL848" s="14"/>
      <c r="UNM848" s="14"/>
      <c r="UNN848" s="14"/>
      <c r="UNO848" s="14"/>
      <c r="UNP848" s="14"/>
      <c r="UNQ848" s="14"/>
      <c r="UNR848" s="14"/>
      <c r="UNS848" s="14"/>
      <c r="UNT848" s="14"/>
      <c r="UNU848" s="14"/>
      <c r="UNV848" s="14"/>
      <c r="UNW848" s="14"/>
      <c r="UNX848" s="14"/>
      <c r="UNY848" s="14"/>
      <c r="UNZ848" s="14"/>
      <c r="UOA848" s="14"/>
      <c r="UOB848" s="14"/>
      <c r="UOC848" s="14"/>
      <c r="UOD848" s="14"/>
      <c r="UOE848" s="14"/>
      <c r="UOF848" s="14"/>
      <c r="UOG848" s="14"/>
      <c r="UOH848" s="14"/>
      <c r="UOI848" s="14"/>
      <c r="UOJ848" s="14"/>
      <c r="UOK848" s="14"/>
      <c r="UOL848" s="14"/>
      <c r="UOM848" s="14"/>
      <c r="UON848" s="14"/>
      <c r="UOO848" s="14"/>
      <c r="UOP848" s="14"/>
      <c r="UOQ848" s="14"/>
      <c r="UOR848" s="14"/>
      <c r="UOS848" s="14"/>
      <c r="UOT848" s="14"/>
      <c r="UOU848" s="14"/>
      <c r="UOV848" s="14"/>
      <c r="UOW848" s="14"/>
      <c r="UOX848" s="14"/>
      <c r="UOY848" s="14"/>
      <c r="UOZ848" s="14"/>
      <c r="UPA848" s="14"/>
      <c r="UPB848" s="14"/>
      <c r="UPC848" s="14"/>
      <c r="UPD848" s="14"/>
      <c r="UPE848" s="14"/>
      <c r="UPF848" s="14"/>
      <c r="UPG848" s="14"/>
      <c r="UPH848" s="14"/>
      <c r="UPI848" s="14"/>
      <c r="UPJ848" s="14"/>
      <c r="UPK848" s="14"/>
      <c r="UPL848" s="14"/>
      <c r="UPM848" s="14"/>
      <c r="UPN848" s="14"/>
      <c r="UPO848" s="14"/>
      <c r="UPP848" s="14"/>
      <c r="UPQ848" s="14"/>
      <c r="UPR848" s="14"/>
      <c r="UPS848" s="14"/>
      <c r="UPT848" s="14"/>
      <c r="UPU848" s="14"/>
      <c r="UPV848" s="14"/>
      <c r="UPW848" s="14"/>
      <c r="UPX848" s="14"/>
      <c r="UPY848" s="14"/>
      <c r="UPZ848" s="14"/>
      <c r="UQA848" s="14"/>
      <c r="UQB848" s="14"/>
      <c r="UQC848" s="14"/>
      <c r="UQD848" s="14"/>
      <c r="UQE848" s="14"/>
      <c r="UQF848" s="14"/>
      <c r="UQG848" s="14"/>
      <c r="UQH848" s="14"/>
      <c r="UQI848" s="14"/>
      <c r="UQJ848" s="14"/>
      <c r="UQK848" s="14"/>
      <c r="UQL848" s="14"/>
      <c r="UQM848" s="14"/>
      <c r="UQN848" s="14"/>
      <c r="UQO848" s="14"/>
      <c r="UQP848" s="14"/>
      <c r="UQQ848" s="14"/>
      <c r="UQR848" s="14"/>
      <c r="UQS848" s="14"/>
      <c r="UQT848" s="14"/>
      <c r="UQU848" s="14"/>
      <c r="UQV848" s="14"/>
      <c r="UQW848" s="14"/>
      <c r="UQX848" s="14"/>
      <c r="UQY848" s="14"/>
      <c r="UQZ848" s="14"/>
      <c r="URA848" s="14"/>
      <c r="URB848" s="14"/>
      <c r="URC848" s="14"/>
      <c r="URD848" s="14"/>
      <c r="URE848" s="14"/>
      <c r="URF848" s="14"/>
      <c r="URG848" s="14"/>
      <c r="URH848" s="14"/>
      <c r="URI848" s="14"/>
      <c r="URJ848" s="14"/>
      <c r="URK848" s="14"/>
      <c r="URL848" s="14"/>
      <c r="URM848" s="14"/>
      <c r="URN848" s="14"/>
      <c r="URO848" s="14"/>
      <c r="URP848" s="14"/>
      <c r="URQ848" s="14"/>
      <c r="URR848" s="14"/>
      <c r="URS848" s="14"/>
      <c r="URT848" s="14"/>
      <c r="URU848" s="14"/>
      <c r="URV848" s="14"/>
      <c r="URW848" s="14"/>
      <c r="URX848" s="14"/>
      <c r="URY848" s="14"/>
      <c r="URZ848" s="14"/>
      <c r="USA848" s="14"/>
      <c r="USB848" s="14"/>
      <c r="USC848" s="14"/>
      <c r="USD848" s="14"/>
      <c r="USE848" s="14"/>
      <c r="USF848" s="14"/>
      <c r="USG848" s="14"/>
      <c r="USH848" s="14"/>
      <c r="USI848" s="14"/>
      <c r="USJ848" s="14"/>
      <c r="USK848" s="14"/>
      <c r="USL848" s="14"/>
      <c r="USM848" s="14"/>
      <c r="USN848" s="14"/>
      <c r="USO848" s="14"/>
      <c r="USP848" s="14"/>
      <c r="USQ848" s="14"/>
      <c r="USR848" s="14"/>
      <c r="USS848" s="14"/>
      <c r="UST848" s="14"/>
      <c r="USU848" s="14"/>
      <c r="USV848" s="14"/>
      <c r="USW848" s="14"/>
      <c r="USX848" s="14"/>
      <c r="USY848" s="14"/>
      <c r="USZ848" s="14"/>
      <c r="UTA848" s="14"/>
      <c r="UTB848" s="14"/>
      <c r="UTC848" s="14"/>
      <c r="UTD848" s="14"/>
      <c r="UTE848" s="14"/>
      <c r="UTF848" s="14"/>
      <c r="UTG848" s="14"/>
      <c r="UTH848" s="14"/>
      <c r="UTI848" s="14"/>
      <c r="UTJ848" s="14"/>
      <c r="UTK848" s="14"/>
      <c r="UTL848" s="14"/>
      <c r="UTM848" s="14"/>
      <c r="UTN848" s="14"/>
      <c r="UTO848" s="14"/>
      <c r="UTP848" s="14"/>
      <c r="UTQ848" s="14"/>
      <c r="UTR848" s="14"/>
      <c r="UTS848" s="14"/>
      <c r="UTT848" s="14"/>
      <c r="UTU848" s="14"/>
      <c r="UTV848" s="14"/>
      <c r="UTW848" s="14"/>
      <c r="UTX848" s="14"/>
      <c r="UTY848" s="14"/>
      <c r="UTZ848" s="14"/>
      <c r="UUA848" s="14"/>
      <c r="UUB848" s="14"/>
      <c r="UUC848" s="14"/>
      <c r="UUD848" s="14"/>
      <c r="UUE848" s="14"/>
      <c r="UUF848" s="14"/>
      <c r="UUG848" s="14"/>
      <c r="UUH848" s="14"/>
      <c r="UUI848" s="14"/>
      <c r="UUJ848" s="14"/>
      <c r="UUK848" s="14"/>
      <c r="UUL848" s="14"/>
      <c r="UUM848" s="14"/>
      <c r="UUN848" s="14"/>
      <c r="UUO848" s="14"/>
      <c r="UUP848" s="14"/>
      <c r="UUQ848" s="14"/>
      <c r="UUR848" s="14"/>
      <c r="UUS848" s="14"/>
      <c r="UUT848" s="14"/>
      <c r="UUU848" s="14"/>
      <c r="UUV848" s="14"/>
      <c r="UUW848" s="14"/>
      <c r="UUX848" s="14"/>
      <c r="UUY848" s="14"/>
      <c r="UUZ848" s="14"/>
      <c r="UVA848" s="14"/>
      <c r="UVB848" s="14"/>
      <c r="UVC848" s="14"/>
      <c r="UVD848" s="14"/>
      <c r="UVE848" s="14"/>
      <c r="UVF848" s="14"/>
      <c r="UVG848" s="14"/>
      <c r="UVH848" s="14"/>
      <c r="UVI848" s="14"/>
      <c r="UVJ848" s="14"/>
      <c r="UVK848" s="14"/>
      <c r="UVL848" s="14"/>
      <c r="UVM848" s="14"/>
      <c r="UVN848" s="14"/>
      <c r="UVO848" s="14"/>
      <c r="UVP848" s="14"/>
      <c r="UVQ848" s="14"/>
      <c r="UVR848" s="14"/>
      <c r="UVS848" s="14"/>
      <c r="UVT848" s="14"/>
      <c r="UVU848" s="14"/>
      <c r="UVV848" s="14"/>
      <c r="UVW848" s="14"/>
      <c r="UVX848" s="14"/>
      <c r="UVY848" s="14"/>
      <c r="UVZ848" s="14"/>
      <c r="UWA848" s="14"/>
      <c r="UWB848" s="14"/>
      <c r="UWC848" s="14"/>
      <c r="UWD848" s="14"/>
      <c r="UWE848" s="14"/>
      <c r="UWF848" s="14"/>
      <c r="UWG848" s="14"/>
      <c r="UWH848" s="14"/>
      <c r="UWI848" s="14"/>
      <c r="UWJ848" s="14"/>
      <c r="UWK848" s="14"/>
      <c r="UWL848" s="14"/>
      <c r="UWM848" s="14"/>
      <c r="UWN848" s="14"/>
      <c r="UWO848" s="14"/>
      <c r="UWP848" s="14"/>
      <c r="UWQ848" s="14"/>
      <c r="UWR848" s="14"/>
      <c r="UWS848" s="14"/>
      <c r="UWT848" s="14"/>
      <c r="UWU848" s="14"/>
      <c r="UWV848" s="14"/>
      <c r="UWW848" s="14"/>
      <c r="UWX848" s="14"/>
      <c r="UWY848" s="14"/>
      <c r="UWZ848" s="14"/>
      <c r="UXA848" s="14"/>
      <c r="UXB848" s="14"/>
      <c r="UXC848" s="14"/>
      <c r="UXD848" s="14"/>
      <c r="UXE848" s="14"/>
      <c r="UXF848" s="14"/>
      <c r="UXG848" s="14"/>
      <c r="UXH848" s="14"/>
      <c r="UXI848" s="14"/>
      <c r="UXJ848" s="14"/>
      <c r="UXK848" s="14"/>
      <c r="UXL848" s="14"/>
      <c r="UXM848" s="14"/>
      <c r="UXN848" s="14"/>
      <c r="UXO848" s="14"/>
      <c r="UXP848" s="14"/>
      <c r="UXQ848" s="14"/>
      <c r="UXR848" s="14"/>
      <c r="UXS848" s="14"/>
      <c r="UXT848" s="14"/>
      <c r="UXU848" s="14"/>
      <c r="UXV848" s="14"/>
      <c r="UXW848" s="14"/>
      <c r="UXX848" s="14"/>
      <c r="UXY848" s="14"/>
      <c r="UXZ848" s="14"/>
      <c r="UYA848" s="14"/>
      <c r="UYB848" s="14"/>
      <c r="UYC848" s="14"/>
      <c r="UYD848" s="14"/>
      <c r="UYE848" s="14"/>
      <c r="UYF848" s="14"/>
      <c r="UYG848" s="14"/>
      <c r="UYH848" s="14"/>
      <c r="UYI848" s="14"/>
      <c r="UYJ848" s="14"/>
      <c r="UYK848" s="14"/>
      <c r="UYL848" s="14"/>
      <c r="UYM848" s="14"/>
      <c r="UYN848" s="14"/>
      <c r="UYO848" s="14"/>
      <c r="UYP848" s="14"/>
      <c r="UYQ848" s="14"/>
      <c r="UYR848" s="14"/>
      <c r="UYS848" s="14"/>
      <c r="UYT848" s="14"/>
      <c r="UYU848" s="14"/>
      <c r="UYV848" s="14"/>
      <c r="UYW848" s="14"/>
      <c r="UYX848" s="14"/>
      <c r="UYY848" s="14"/>
      <c r="UYZ848" s="14"/>
      <c r="UZA848" s="14"/>
      <c r="UZB848" s="14"/>
      <c r="UZC848" s="14"/>
      <c r="UZD848" s="14"/>
      <c r="UZE848" s="14"/>
      <c r="UZF848" s="14"/>
      <c r="UZG848" s="14"/>
      <c r="UZH848" s="14"/>
      <c r="UZI848" s="14"/>
      <c r="UZJ848" s="14"/>
      <c r="UZK848" s="14"/>
      <c r="UZL848" s="14"/>
      <c r="UZM848" s="14"/>
      <c r="UZN848" s="14"/>
      <c r="UZO848" s="14"/>
      <c r="UZP848" s="14"/>
      <c r="UZQ848" s="14"/>
      <c r="UZR848" s="14"/>
      <c r="UZS848" s="14"/>
      <c r="UZT848" s="14"/>
      <c r="UZU848" s="14"/>
      <c r="UZV848" s="14"/>
      <c r="UZW848" s="14"/>
      <c r="UZX848" s="14"/>
      <c r="UZY848" s="14"/>
      <c r="UZZ848" s="14"/>
      <c r="VAA848" s="14"/>
      <c r="VAB848" s="14"/>
      <c r="VAC848" s="14"/>
      <c r="VAD848" s="14"/>
      <c r="VAE848" s="14"/>
      <c r="VAF848" s="14"/>
      <c r="VAG848" s="14"/>
      <c r="VAH848" s="14"/>
      <c r="VAI848" s="14"/>
      <c r="VAJ848" s="14"/>
      <c r="VAK848" s="14"/>
      <c r="VAL848" s="14"/>
      <c r="VAM848" s="14"/>
      <c r="VAN848" s="14"/>
      <c r="VAO848" s="14"/>
      <c r="VAP848" s="14"/>
      <c r="VAQ848" s="14"/>
      <c r="VAR848" s="14"/>
      <c r="VAS848" s="14"/>
      <c r="VAT848" s="14"/>
      <c r="VAU848" s="14"/>
      <c r="VAV848" s="14"/>
      <c r="VAW848" s="14"/>
      <c r="VAX848" s="14"/>
      <c r="VAY848" s="14"/>
      <c r="VAZ848" s="14"/>
      <c r="VBA848" s="14"/>
      <c r="VBB848" s="14"/>
      <c r="VBC848" s="14"/>
      <c r="VBD848" s="14"/>
      <c r="VBE848" s="14"/>
      <c r="VBF848" s="14"/>
      <c r="VBG848" s="14"/>
      <c r="VBH848" s="14"/>
      <c r="VBI848" s="14"/>
      <c r="VBJ848" s="14"/>
      <c r="VBK848" s="14"/>
      <c r="VBL848" s="14"/>
      <c r="VBM848" s="14"/>
      <c r="VBN848" s="14"/>
      <c r="VBO848" s="14"/>
      <c r="VBP848" s="14"/>
      <c r="VBQ848" s="14"/>
      <c r="VBR848" s="14"/>
      <c r="VBS848" s="14"/>
      <c r="VBT848" s="14"/>
      <c r="VBU848" s="14"/>
      <c r="VBV848" s="14"/>
      <c r="VBW848" s="14"/>
      <c r="VBX848" s="14"/>
      <c r="VBY848" s="14"/>
      <c r="VBZ848" s="14"/>
      <c r="VCA848" s="14"/>
      <c r="VCB848" s="14"/>
      <c r="VCC848" s="14"/>
      <c r="VCD848" s="14"/>
      <c r="VCE848" s="14"/>
      <c r="VCF848" s="14"/>
      <c r="VCG848" s="14"/>
      <c r="VCH848" s="14"/>
      <c r="VCI848" s="14"/>
      <c r="VCJ848" s="14"/>
      <c r="VCK848" s="14"/>
      <c r="VCL848" s="14"/>
      <c r="VCM848" s="14"/>
      <c r="VCN848" s="14"/>
      <c r="VCO848" s="14"/>
      <c r="VCP848" s="14"/>
      <c r="VCQ848" s="14"/>
      <c r="VCR848" s="14"/>
      <c r="VCS848" s="14"/>
      <c r="VCT848" s="14"/>
      <c r="VCU848" s="14"/>
      <c r="VCV848" s="14"/>
      <c r="VCW848" s="14"/>
      <c r="VCX848" s="14"/>
      <c r="VCY848" s="14"/>
      <c r="VCZ848" s="14"/>
      <c r="VDA848" s="14"/>
      <c r="VDB848" s="14"/>
      <c r="VDC848" s="14"/>
      <c r="VDD848" s="14"/>
      <c r="VDE848" s="14"/>
      <c r="VDF848" s="14"/>
      <c r="VDG848" s="14"/>
      <c r="VDH848" s="14"/>
      <c r="VDI848" s="14"/>
      <c r="VDJ848" s="14"/>
      <c r="VDK848" s="14"/>
      <c r="VDL848" s="14"/>
      <c r="VDM848" s="14"/>
      <c r="VDN848" s="14"/>
      <c r="VDO848" s="14"/>
      <c r="VDP848" s="14"/>
      <c r="VDQ848" s="14"/>
      <c r="VDR848" s="14"/>
      <c r="VDS848" s="14"/>
      <c r="VDT848" s="14"/>
      <c r="VDU848" s="14"/>
      <c r="VDV848" s="14"/>
      <c r="VDW848" s="14"/>
      <c r="VDX848" s="14"/>
      <c r="VDY848" s="14"/>
      <c r="VDZ848" s="14"/>
      <c r="VEA848" s="14"/>
      <c r="VEB848" s="14"/>
      <c r="VEC848" s="14"/>
      <c r="VED848" s="14"/>
      <c r="VEE848" s="14"/>
      <c r="VEF848" s="14"/>
      <c r="VEG848" s="14"/>
      <c r="VEH848" s="14"/>
      <c r="VEI848" s="14"/>
      <c r="VEJ848" s="14"/>
      <c r="VEK848" s="14"/>
      <c r="VEL848" s="14"/>
      <c r="VEM848" s="14"/>
      <c r="VEN848" s="14"/>
      <c r="VEO848" s="14"/>
      <c r="VEP848" s="14"/>
      <c r="VEQ848" s="14"/>
      <c r="VER848" s="14"/>
      <c r="VES848" s="14"/>
      <c r="VET848" s="14"/>
      <c r="VEU848" s="14"/>
      <c r="VEV848" s="14"/>
      <c r="VEW848" s="14"/>
      <c r="VEX848" s="14"/>
      <c r="VEY848" s="14"/>
      <c r="VEZ848" s="14"/>
      <c r="VFA848" s="14"/>
      <c r="VFB848" s="14"/>
      <c r="VFC848" s="14"/>
      <c r="VFD848" s="14"/>
      <c r="VFE848" s="14"/>
      <c r="VFF848" s="14"/>
      <c r="VFG848" s="14"/>
      <c r="VFH848" s="14"/>
      <c r="VFI848" s="14"/>
      <c r="VFJ848" s="14"/>
      <c r="VFK848" s="14"/>
      <c r="VFL848" s="14"/>
      <c r="VFM848" s="14"/>
      <c r="VFN848" s="14"/>
      <c r="VFO848" s="14"/>
      <c r="VFP848" s="14"/>
      <c r="VFQ848" s="14"/>
      <c r="VFR848" s="14"/>
      <c r="VFS848" s="14"/>
      <c r="VFT848" s="14"/>
      <c r="VFU848" s="14"/>
      <c r="VFV848" s="14"/>
      <c r="VFW848" s="14"/>
      <c r="VFX848" s="14"/>
      <c r="VFY848" s="14"/>
      <c r="VFZ848" s="14"/>
      <c r="VGA848" s="14"/>
      <c r="VGB848" s="14"/>
      <c r="VGC848" s="14"/>
      <c r="VGD848" s="14"/>
      <c r="VGE848" s="14"/>
      <c r="VGF848" s="14"/>
      <c r="VGG848" s="14"/>
      <c r="VGH848" s="14"/>
      <c r="VGI848" s="14"/>
      <c r="VGJ848" s="14"/>
      <c r="VGK848" s="14"/>
      <c r="VGL848" s="14"/>
      <c r="VGM848" s="14"/>
      <c r="VGN848" s="14"/>
      <c r="VGO848" s="14"/>
      <c r="VGP848" s="14"/>
      <c r="VGQ848" s="14"/>
      <c r="VGR848" s="14"/>
      <c r="VGS848" s="14"/>
      <c r="VGT848" s="14"/>
      <c r="VGU848" s="14"/>
      <c r="VGV848" s="14"/>
      <c r="VGW848" s="14"/>
      <c r="VGX848" s="14"/>
      <c r="VGY848" s="14"/>
      <c r="VGZ848" s="14"/>
      <c r="VHA848" s="14"/>
      <c r="VHB848" s="14"/>
      <c r="VHC848" s="14"/>
      <c r="VHD848" s="14"/>
      <c r="VHE848" s="14"/>
      <c r="VHF848" s="14"/>
      <c r="VHG848" s="14"/>
      <c r="VHH848" s="14"/>
      <c r="VHI848" s="14"/>
      <c r="VHJ848" s="14"/>
      <c r="VHK848" s="14"/>
      <c r="VHL848" s="14"/>
      <c r="VHM848" s="14"/>
      <c r="VHN848" s="14"/>
      <c r="VHO848" s="14"/>
      <c r="VHP848" s="14"/>
      <c r="VHQ848" s="14"/>
      <c r="VHR848" s="14"/>
      <c r="VHS848" s="14"/>
      <c r="VHT848" s="14"/>
      <c r="VHU848" s="14"/>
      <c r="VHV848" s="14"/>
      <c r="VHW848" s="14"/>
      <c r="VHX848" s="14"/>
      <c r="VHY848" s="14"/>
      <c r="VHZ848" s="14"/>
      <c r="VIA848" s="14"/>
      <c r="VIB848" s="14"/>
      <c r="VIC848" s="14"/>
      <c r="VID848" s="14"/>
      <c r="VIE848" s="14"/>
      <c r="VIF848" s="14"/>
      <c r="VIG848" s="14"/>
      <c r="VIH848" s="14"/>
      <c r="VII848" s="14"/>
      <c r="VIJ848" s="14"/>
      <c r="VIK848" s="14"/>
      <c r="VIL848" s="14"/>
      <c r="VIM848" s="14"/>
      <c r="VIN848" s="14"/>
      <c r="VIO848" s="14"/>
      <c r="VIP848" s="14"/>
      <c r="VIQ848" s="14"/>
      <c r="VIR848" s="14"/>
      <c r="VIS848" s="14"/>
      <c r="VIT848" s="14"/>
      <c r="VIU848" s="14"/>
      <c r="VIV848" s="14"/>
      <c r="VIW848" s="14"/>
      <c r="VIX848" s="14"/>
      <c r="VIY848" s="14"/>
      <c r="VIZ848" s="14"/>
      <c r="VJA848" s="14"/>
      <c r="VJB848" s="14"/>
      <c r="VJC848" s="14"/>
      <c r="VJD848" s="14"/>
      <c r="VJE848" s="14"/>
      <c r="VJF848" s="14"/>
      <c r="VJG848" s="14"/>
      <c r="VJH848" s="14"/>
      <c r="VJI848" s="14"/>
      <c r="VJJ848" s="14"/>
      <c r="VJK848" s="14"/>
      <c r="VJL848" s="14"/>
      <c r="VJM848" s="14"/>
      <c r="VJN848" s="14"/>
      <c r="VJO848" s="14"/>
      <c r="VJP848" s="14"/>
      <c r="VJQ848" s="14"/>
      <c r="VJR848" s="14"/>
      <c r="VJS848" s="14"/>
      <c r="VJT848" s="14"/>
      <c r="VJU848" s="14"/>
      <c r="VJV848" s="14"/>
      <c r="VJW848" s="14"/>
      <c r="VJX848" s="14"/>
      <c r="VJY848" s="14"/>
      <c r="VJZ848" s="14"/>
      <c r="VKA848" s="14"/>
      <c r="VKB848" s="14"/>
      <c r="VKC848" s="14"/>
      <c r="VKD848" s="14"/>
      <c r="VKE848" s="14"/>
      <c r="VKF848" s="14"/>
      <c r="VKG848" s="14"/>
      <c r="VKH848" s="14"/>
      <c r="VKI848" s="14"/>
      <c r="VKJ848" s="14"/>
      <c r="VKK848" s="14"/>
      <c r="VKL848" s="14"/>
      <c r="VKM848" s="14"/>
      <c r="VKN848" s="14"/>
      <c r="VKO848" s="14"/>
      <c r="VKP848" s="14"/>
      <c r="VKQ848" s="14"/>
      <c r="VKR848" s="14"/>
      <c r="VKS848" s="14"/>
      <c r="VKT848" s="14"/>
      <c r="VKU848" s="14"/>
      <c r="VKV848" s="14"/>
      <c r="VKW848" s="14"/>
      <c r="VKX848" s="14"/>
      <c r="VKY848" s="14"/>
      <c r="VKZ848" s="14"/>
      <c r="VLA848" s="14"/>
      <c r="VLB848" s="14"/>
      <c r="VLC848" s="14"/>
      <c r="VLD848" s="14"/>
      <c r="VLE848" s="14"/>
      <c r="VLF848" s="14"/>
      <c r="VLG848" s="14"/>
      <c r="VLH848" s="14"/>
      <c r="VLI848" s="14"/>
      <c r="VLJ848" s="14"/>
      <c r="VLK848" s="14"/>
      <c r="VLL848" s="14"/>
      <c r="VLM848" s="14"/>
      <c r="VLN848" s="14"/>
      <c r="VLO848" s="14"/>
      <c r="VLP848" s="14"/>
      <c r="VLQ848" s="14"/>
      <c r="VLR848" s="14"/>
      <c r="VLS848" s="14"/>
      <c r="VLT848" s="14"/>
      <c r="VLU848" s="14"/>
      <c r="VLV848" s="14"/>
      <c r="VLW848" s="14"/>
      <c r="VLX848" s="14"/>
      <c r="VLY848" s="14"/>
      <c r="VLZ848" s="14"/>
      <c r="VMA848" s="14"/>
      <c r="VMB848" s="14"/>
      <c r="VMC848" s="14"/>
      <c r="VMD848" s="14"/>
      <c r="VME848" s="14"/>
      <c r="VMF848" s="14"/>
      <c r="VMG848" s="14"/>
      <c r="VMH848" s="14"/>
      <c r="VMI848" s="14"/>
      <c r="VMJ848" s="14"/>
      <c r="VMK848" s="14"/>
      <c r="VML848" s="14"/>
      <c r="VMM848" s="14"/>
      <c r="VMN848" s="14"/>
      <c r="VMO848" s="14"/>
      <c r="VMP848" s="14"/>
      <c r="VMQ848" s="14"/>
      <c r="VMR848" s="14"/>
      <c r="VMS848" s="14"/>
      <c r="VMT848" s="14"/>
      <c r="VMU848" s="14"/>
      <c r="VMV848" s="14"/>
      <c r="VMW848" s="14"/>
      <c r="VMX848" s="14"/>
      <c r="VMY848" s="14"/>
      <c r="VMZ848" s="14"/>
      <c r="VNA848" s="14"/>
      <c r="VNB848" s="14"/>
      <c r="VNC848" s="14"/>
      <c r="VND848" s="14"/>
      <c r="VNE848" s="14"/>
      <c r="VNF848" s="14"/>
      <c r="VNG848" s="14"/>
      <c r="VNH848" s="14"/>
      <c r="VNI848" s="14"/>
      <c r="VNJ848" s="14"/>
      <c r="VNK848" s="14"/>
      <c r="VNL848" s="14"/>
      <c r="VNM848" s="14"/>
      <c r="VNN848" s="14"/>
      <c r="VNO848" s="14"/>
      <c r="VNP848" s="14"/>
      <c r="VNQ848" s="14"/>
      <c r="VNR848" s="14"/>
      <c r="VNS848" s="14"/>
      <c r="VNT848" s="14"/>
      <c r="VNU848" s="14"/>
      <c r="VNV848" s="14"/>
      <c r="VNW848" s="14"/>
      <c r="VNX848" s="14"/>
      <c r="VNY848" s="14"/>
      <c r="VNZ848" s="14"/>
      <c r="VOA848" s="14"/>
      <c r="VOB848" s="14"/>
      <c r="VOC848" s="14"/>
      <c r="VOD848" s="14"/>
      <c r="VOE848" s="14"/>
      <c r="VOF848" s="14"/>
      <c r="VOG848" s="14"/>
      <c r="VOH848" s="14"/>
      <c r="VOI848" s="14"/>
      <c r="VOJ848" s="14"/>
      <c r="VOK848" s="14"/>
      <c r="VOL848" s="14"/>
      <c r="VOM848" s="14"/>
      <c r="VON848" s="14"/>
      <c r="VOO848" s="14"/>
      <c r="VOP848" s="14"/>
      <c r="VOQ848" s="14"/>
      <c r="VOR848" s="14"/>
      <c r="VOS848" s="14"/>
      <c r="VOT848" s="14"/>
      <c r="VOU848" s="14"/>
      <c r="VOV848" s="14"/>
      <c r="VOW848" s="14"/>
      <c r="VOX848" s="14"/>
      <c r="VOY848" s="14"/>
      <c r="VOZ848" s="14"/>
      <c r="VPA848" s="14"/>
      <c r="VPB848" s="14"/>
      <c r="VPC848" s="14"/>
      <c r="VPD848" s="14"/>
      <c r="VPE848" s="14"/>
      <c r="VPF848" s="14"/>
      <c r="VPG848" s="14"/>
      <c r="VPH848" s="14"/>
      <c r="VPI848" s="14"/>
      <c r="VPJ848" s="14"/>
      <c r="VPK848" s="14"/>
      <c r="VPL848" s="14"/>
      <c r="VPM848" s="14"/>
      <c r="VPN848" s="14"/>
      <c r="VPO848" s="14"/>
      <c r="VPP848" s="14"/>
      <c r="VPQ848" s="14"/>
      <c r="VPR848" s="14"/>
      <c r="VPS848" s="14"/>
      <c r="VPT848" s="14"/>
      <c r="VPU848" s="14"/>
      <c r="VPV848" s="14"/>
      <c r="VPW848" s="14"/>
      <c r="VPX848" s="14"/>
      <c r="VPY848" s="14"/>
      <c r="VPZ848" s="14"/>
      <c r="VQA848" s="14"/>
      <c r="VQB848" s="14"/>
      <c r="VQC848" s="14"/>
      <c r="VQD848" s="14"/>
      <c r="VQE848" s="14"/>
      <c r="VQF848" s="14"/>
      <c r="VQG848" s="14"/>
      <c r="VQH848" s="14"/>
      <c r="VQI848" s="14"/>
      <c r="VQJ848" s="14"/>
      <c r="VQK848" s="14"/>
      <c r="VQL848" s="14"/>
      <c r="VQM848" s="14"/>
      <c r="VQN848" s="14"/>
      <c r="VQO848" s="14"/>
      <c r="VQP848" s="14"/>
      <c r="VQQ848" s="14"/>
      <c r="VQR848" s="14"/>
      <c r="VQS848" s="14"/>
      <c r="VQT848" s="14"/>
      <c r="VQU848" s="14"/>
      <c r="VQV848" s="14"/>
      <c r="VQW848" s="14"/>
      <c r="VQX848" s="14"/>
      <c r="VQY848" s="14"/>
      <c r="VQZ848" s="14"/>
      <c r="VRA848" s="14"/>
      <c r="VRB848" s="14"/>
      <c r="VRC848" s="14"/>
      <c r="VRD848" s="14"/>
      <c r="VRE848" s="14"/>
      <c r="VRF848" s="14"/>
      <c r="VRG848" s="14"/>
      <c r="VRH848" s="14"/>
      <c r="VRI848" s="14"/>
      <c r="VRJ848" s="14"/>
      <c r="VRK848" s="14"/>
      <c r="VRL848" s="14"/>
      <c r="VRM848" s="14"/>
      <c r="VRN848" s="14"/>
      <c r="VRO848" s="14"/>
      <c r="VRP848" s="14"/>
      <c r="VRQ848" s="14"/>
      <c r="VRR848" s="14"/>
      <c r="VRS848" s="14"/>
      <c r="VRT848" s="14"/>
      <c r="VRU848" s="14"/>
      <c r="VRV848" s="14"/>
      <c r="VRW848" s="14"/>
      <c r="VRX848" s="14"/>
      <c r="VRY848" s="14"/>
      <c r="VRZ848" s="14"/>
      <c r="VSA848" s="14"/>
      <c r="VSB848" s="14"/>
      <c r="VSC848" s="14"/>
      <c r="VSD848" s="14"/>
      <c r="VSE848" s="14"/>
      <c r="VSF848" s="14"/>
      <c r="VSG848" s="14"/>
      <c r="VSH848" s="14"/>
      <c r="VSI848" s="14"/>
      <c r="VSJ848" s="14"/>
      <c r="VSK848" s="14"/>
      <c r="VSL848" s="14"/>
      <c r="VSM848" s="14"/>
      <c r="VSN848" s="14"/>
      <c r="VSO848" s="14"/>
      <c r="VSP848" s="14"/>
      <c r="VSQ848" s="14"/>
      <c r="VSR848" s="14"/>
      <c r="VSS848" s="14"/>
      <c r="VST848" s="14"/>
      <c r="VSU848" s="14"/>
      <c r="VSV848" s="14"/>
      <c r="VSW848" s="14"/>
      <c r="VSX848" s="14"/>
      <c r="VSY848" s="14"/>
      <c r="VSZ848" s="14"/>
      <c r="VTA848" s="14"/>
      <c r="VTB848" s="14"/>
      <c r="VTC848" s="14"/>
      <c r="VTD848" s="14"/>
      <c r="VTE848" s="14"/>
      <c r="VTF848" s="14"/>
      <c r="VTG848" s="14"/>
      <c r="VTH848" s="14"/>
      <c r="VTI848" s="14"/>
      <c r="VTJ848" s="14"/>
      <c r="VTK848" s="14"/>
      <c r="VTL848" s="14"/>
      <c r="VTM848" s="14"/>
      <c r="VTN848" s="14"/>
      <c r="VTO848" s="14"/>
      <c r="VTP848" s="14"/>
      <c r="VTQ848" s="14"/>
      <c r="VTR848" s="14"/>
      <c r="VTS848" s="14"/>
      <c r="VTT848" s="14"/>
      <c r="VTU848" s="14"/>
      <c r="VTV848" s="14"/>
      <c r="VTW848" s="14"/>
      <c r="VTX848" s="14"/>
      <c r="VTY848" s="14"/>
      <c r="VTZ848" s="14"/>
      <c r="VUA848" s="14"/>
      <c r="VUB848" s="14"/>
      <c r="VUC848" s="14"/>
      <c r="VUD848" s="14"/>
      <c r="VUE848" s="14"/>
      <c r="VUF848" s="14"/>
      <c r="VUG848" s="14"/>
      <c r="VUH848" s="14"/>
      <c r="VUI848" s="14"/>
      <c r="VUJ848" s="14"/>
      <c r="VUK848" s="14"/>
      <c r="VUL848" s="14"/>
      <c r="VUM848" s="14"/>
      <c r="VUN848" s="14"/>
      <c r="VUO848" s="14"/>
      <c r="VUP848" s="14"/>
      <c r="VUQ848" s="14"/>
      <c r="VUR848" s="14"/>
      <c r="VUS848" s="14"/>
      <c r="VUT848" s="14"/>
      <c r="VUU848" s="14"/>
      <c r="VUV848" s="14"/>
      <c r="VUW848" s="14"/>
      <c r="VUX848" s="14"/>
      <c r="VUY848" s="14"/>
      <c r="VUZ848" s="14"/>
      <c r="VVA848" s="14"/>
      <c r="VVB848" s="14"/>
      <c r="VVC848" s="14"/>
      <c r="VVD848" s="14"/>
      <c r="VVE848" s="14"/>
      <c r="VVF848" s="14"/>
      <c r="VVG848" s="14"/>
      <c r="VVH848" s="14"/>
      <c r="VVI848" s="14"/>
      <c r="VVJ848" s="14"/>
      <c r="VVK848" s="14"/>
      <c r="VVL848" s="14"/>
      <c r="VVM848" s="14"/>
      <c r="VVN848" s="14"/>
      <c r="VVO848" s="14"/>
      <c r="VVP848" s="14"/>
      <c r="VVQ848" s="14"/>
      <c r="VVR848" s="14"/>
      <c r="VVS848" s="14"/>
      <c r="VVT848" s="14"/>
      <c r="VVU848" s="14"/>
      <c r="VVV848" s="14"/>
      <c r="VVW848" s="14"/>
      <c r="VVX848" s="14"/>
      <c r="VVY848" s="14"/>
      <c r="VVZ848" s="14"/>
      <c r="VWA848" s="14"/>
      <c r="VWB848" s="14"/>
      <c r="VWC848" s="14"/>
      <c r="VWD848" s="14"/>
      <c r="VWE848" s="14"/>
      <c r="VWF848" s="14"/>
      <c r="VWG848" s="14"/>
      <c r="VWH848" s="14"/>
      <c r="VWI848" s="14"/>
      <c r="VWJ848" s="14"/>
      <c r="VWK848" s="14"/>
      <c r="VWL848" s="14"/>
      <c r="VWM848" s="14"/>
      <c r="VWN848" s="14"/>
      <c r="VWO848" s="14"/>
      <c r="VWP848" s="14"/>
      <c r="VWQ848" s="14"/>
      <c r="VWR848" s="14"/>
      <c r="VWS848" s="14"/>
      <c r="VWT848" s="14"/>
      <c r="VWU848" s="14"/>
      <c r="VWV848" s="14"/>
      <c r="VWW848" s="14"/>
      <c r="VWX848" s="14"/>
      <c r="VWY848" s="14"/>
      <c r="VWZ848" s="14"/>
      <c r="VXA848" s="14"/>
      <c r="VXB848" s="14"/>
      <c r="VXC848" s="14"/>
      <c r="VXD848" s="14"/>
      <c r="VXE848" s="14"/>
      <c r="VXF848" s="14"/>
      <c r="VXG848" s="14"/>
      <c r="VXH848" s="14"/>
      <c r="VXI848" s="14"/>
      <c r="VXJ848" s="14"/>
      <c r="VXK848" s="14"/>
      <c r="VXL848" s="14"/>
      <c r="VXM848" s="14"/>
      <c r="VXN848" s="14"/>
      <c r="VXO848" s="14"/>
      <c r="VXP848" s="14"/>
      <c r="VXQ848" s="14"/>
      <c r="VXR848" s="14"/>
      <c r="VXS848" s="14"/>
      <c r="VXT848" s="14"/>
      <c r="VXU848" s="14"/>
      <c r="VXV848" s="14"/>
      <c r="VXW848" s="14"/>
      <c r="VXX848" s="14"/>
      <c r="VXY848" s="14"/>
      <c r="VXZ848" s="14"/>
      <c r="VYA848" s="14"/>
      <c r="VYB848" s="14"/>
      <c r="VYC848" s="14"/>
      <c r="VYD848" s="14"/>
      <c r="VYE848" s="14"/>
      <c r="VYF848" s="14"/>
      <c r="VYG848" s="14"/>
      <c r="VYH848" s="14"/>
      <c r="VYI848" s="14"/>
      <c r="VYJ848" s="14"/>
      <c r="VYK848" s="14"/>
      <c r="VYL848" s="14"/>
      <c r="VYM848" s="14"/>
      <c r="VYN848" s="14"/>
      <c r="VYO848" s="14"/>
      <c r="VYP848" s="14"/>
      <c r="VYQ848" s="14"/>
      <c r="VYR848" s="14"/>
      <c r="VYS848" s="14"/>
      <c r="VYT848" s="14"/>
      <c r="VYU848" s="14"/>
      <c r="VYV848" s="14"/>
      <c r="VYW848" s="14"/>
      <c r="VYX848" s="14"/>
      <c r="VYY848" s="14"/>
      <c r="VYZ848" s="14"/>
      <c r="VZA848" s="14"/>
      <c r="VZB848" s="14"/>
      <c r="VZC848" s="14"/>
      <c r="VZD848" s="14"/>
      <c r="VZE848" s="14"/>
      <c r="VZF848" s="14"/>
      <c r="VZG848" s="14"/>
      <c r="VZH848" s="14"/>
      <c r="VZI848" s="14"/>
      <c r="VZJ848" s="14"/>
      <c r="VZK848" s="14"/>
      <c r="VZL848" s="14"/>
      <c r="VZM848" s="14"/>
      <c r="VZN848" s="14"/>
      <c r="VZO848" s="14"/>
      <c r="VZP848" s="14"/>
      <c r="VZQ848" s="14"/>
      <c r="VZR848" s="14"/>
      <c r="VZS848" s="14"/>
      <c r="VZT848" s="14"/>
      <c r="VZU848" s="14"/>
      <c r="VZV848" s="14"/>
      <c r="VZW848" s="14"/>
      <c r="VZX848" s="14"/>
      <c r="VZY848" s="14"/>
      <c r="VZZ848" s="14"/>
      <c r="WAA848" s="14"/>
      <c r="WAB848" s="14"/>
      <c r="WAC848" s="14"/>
      <c r="WAD848" s="14"/>
      <c r="WAE848" s="14"/>
      <c r="WAF848" s="14"/>
      <c r="WAG848" s="14"/>
      <c r="WAH848" s="14"/>
      <c r="WAI848" s="14"/>
      <c r="WAJ848" s="14"/>
      <c r="WAK848" s="14"/>
      <c r="WAL848" s="14"/>
      <c r="WAM848" s="14"/>
      <c r="WAN848" s="14"/>
      <c r="WAO848" s="14"/>
      <c r="WAP848" s="14"/>
      <c r="WAQ848" s="14"/>
      <c r="WAR848" s="14"/>
      <c r="WAS848" s="14"/>
      <c r="WAT848" s="14"/>
      <c r="WAU848" s="14"/>
      <c r="WAV848" s="14"/>
      <c r="WAW848" s="14"/>
      <c r="WAX848" s="14"/>
      <c r="WAY848" s="14"/>
      <c r="WAZ848" s="14"/>
      <c r="WBA848" s="14"/>
      <c r="WBB848" s="14"/>
      <c r="WBC848" s="14"/>
      <c r="WBD848" s="14"/>
      <c r="WBE848" s="14"/>
      <c r="WBF848" s="14"/>
      <c r="WBG848" s="14"/>
      <c r="WBH848" s="14"/>
      <c r="WBI848" s="14"/>
      <c r="WBJ848" s="14"/>
      <c r="WBK848" s="14"/>
      <c r="WBL848" s="14"/>
      <c r="WBM848" s="14"/>
      <c r="WBN848" s="14"/>
      <c r="WBO848" s="14"/>
      <c r="WBP848" s="14"/>
      <c r="WBQ848" s="14"/>
      <c r="WBR848" s="14"/>
      <c r="WBS848" s="14"/>
      <c r="WBT848" s="14"/>
      <c r="WBU848" s="14"/>
      <c r="WBV848" s="14"/>
      <c r="WBW848" s="14"/>
      <c r="WBX848" s="14"/>
      <c r="WBY848" s="14"/>
      <c r="WBZ848" s="14"/>
      <c r="WCA848" s="14"/>
      <c r="WCB848" s="14"/>
      <c r="WCC848" s="14"/>
      <c r="WCD848" s="14"/>
      <c r="WCE848" s="14"/>
      <c r="WCF848" s="14"/>
      <c r="WCG848" s="14"/>
      <c r="WCH848" s="14"/>
      <c r="WCI848" s="14"/>
      <c r="WCJ848" s="14"/>
      <c r="WCK848" s="14"/>
      <c r="WCL848" s="14"/>
      <c r="WCM848" s="14"/>
      <c r="WCN848" s="14"/>
      <c r="WCO848" s="14"/>
      <c r="WCP848" s="14"/>
      <c r="WCQ848" s="14"/>
      <c r="WCR848" s="14"/>
      <c r="WCS848" s="14"/>
      <c r="WCT848" s="14"/>
      <c r="WCU848" s="14"/>
      <c r="WCV848" s="14"/>
      <c r="WCW848" s="14"/>
      <c r="WCX848" s="14"/>
      <c r="WCY848" s="14"/>
      <c r="WCZ848" s="14"/>
      <c r="WDA848" s="14"/>
      <c r="WDB848" s="14"/>
      <c r="WDC848" s="14"/>
      <c r="WDD848" s="14"/>
      <c r="WDE848" s="14"/>
      <c r="WDF848" s="14"/>
      <c r="WDG848" s="14"/>
      <c r="WDH848" s="14"/>
      <c r="WDI848" s="14"/>
      <c r="WDJ848" s="14"/>
      <c r="WDK848" s="14"/>
      <c r="WDL848" s="14"/>
      <c r="WDM848" s="14"/>
      <c r="WDN848" s="14"/>
      <c r="WDO848" s="14"/>
      <c r="WDP848" s="14"/>
      <c r="WDQ848" s="14"/>
      <c r="WDR848" s="14"/>
      <c r="WDS848" s="14"/>
      <c r="WDT848" s="14"/>
      <c r="WDU848" s="14"/>
      <c r="WDV848" s="14"/>
      <c r="WDW848" s="14"/>
      <c r="WDX848" s="14"/>
      <c r="WDY848" s="14"/>
      <c r="WDZ848" s="14"/>
      <c r="WEA848" s="14"/>
      <c r="WEB848" s="14"/>
      <c r="WEC848" s="14"/>
      <c r="WED848" s="14"/>
      <c r="WEE848" s="14"/>
      <c r="WEF848" s="14"/>
      <c r="WEG848" s="14"/>
      <c r="WEH848" s="14"/>
      <c r="WEI848" s="14"/>
      <c r="WEJ848" s="14"/>
      <c r="WEK848" s="14"/>
      <c r="WEL848" s="14"/>
      <c r="WEM848" s="14"/>
      <c r="WEN848" s="14"/>
      <c r="WEO848" s="14"/>
      <c r="WEP848" s="14"/>
      <c r="WEQ848" s="14"/>
      <c r="WER848" s="14"/>
      <c r="WES848" s="14"/>
      <c r="WET848" s="14"/>
      <c r="WEU848" s="14"/>
      <c r="WEV848" s="14"/>
      <c r="WEW848" s="14"/>
      <c r="WEX848" s="14"/>
      <c r="WEY848" s="14"/>
      <c r="WEZ848" s="14"/>
      <c r="WFA848" s="14"/>
      <c r="WFB848" s="14"/>
      <c r="WFC848" s="14"/>
      <c r="WFD848" s="14"/>
      <c r="WFE848" s="14"/>
      <c r="WFF848" s="14"/>
      <c r="WFG848" s="14"/>
      <c r="WFH848" s="14"/>
      <c r="WFI848" s="14"/>
      <c r="WFJ848" s="14"/>
      <c r="WFK848" s="14"/>
      <c r="WFL848" s="14"/>
      <c r="WFM848" s="14"/>
      <c r="WFN848" s="14"/>
      <c r="WFO848" s="14"/>
      <c r="WFP848" s="14"/>
      <c r="WFQ848" s="14"/>
      <c r="WFR848" s="14"/>
      <c r="WFS848" s="14"/>
      <c r="WFT848" s="14"/>
      <c r="WFU848" s="14"/>
      <c r="WFV848" s="14"/>
      <c r="WFW848" s="14"/>
      <c r="WFX848" s="14"/>
      <c r="WFY848" s="14"/>
      <c r="WFZ848" s="14"/>
      <c r="WGA848" s="14"/>
      <c r="WGB848" s="14"/>
      <c r="WGC848" s="14"/>
      <c r="WGD848" s="14"/>
      <c r="WGE848" s="14"/>
      <c r="WGF848" s="14"/>
      <c r="WGG848" s="14"/>
      <c r="WGH848" s="14"/>
      <c r="WGI848" s="14"/>
      <c r="WGJ848" s="14"/>
      <c r="WGK848" s="14"/>
      <c r="WGL848" s="14"/>
      <c r="WGM848" s="14"/>
      <c r="WGN848" s="14"/>
      <c r="WGO848" s="14"/>
      <c r="WGP848" s="14"/>
      <c r="WGQ848" s="14"/>
      <c r="WGR848" s="14"/>
      <c r="WGS848" s="14"/>
      <c r="WGT848" s="14"/>
      <c r="WGU848" s="14"/>
      <c r="WGV848" s="14"/>
      <c r="WGW848" s="14"/>
      <c r="WGX848" s="14"/>
      <c r="WGY848" s="14"/>
      <c r="WGZ848" s="14"/>
      <c r="WHA848" s="14"/>
      <c r="WHB848" s="14"/>
      <c r="WHC848" s="14"/>
      <c r="WHD848" s="14"/>
      <c r="WHE848" s="14"/>
      <c r="WHF848" s="14"/>
      <c r="WHG848" s="14"/>
      <c r="WHH848" s="14"/>
      <c r="WHI848" s="14"/>
      <c r="WHJ848" s="14"/>
      <c r="WHK848" s="14"/>
      <c r="WHL848" s="14"/>
      <c r="WHM848" s="14"/>
      <c r="WHN848" s="14"/>
      <c r="WHO848" s="14"/>
      <c r="WHP848" s="14"/>
      <c r="WHQ848" s="14"/>
      <c r="WHR848" s="14"/>
      <c r="WHS848" s="14"/>
      <c r="WHT848" s="14"/>
      <c r="WHU848" s="14"/>
      <c r="WHV848" s="14"/>
      <c r="WHW848" s="14"/>
      <c r="WHX848" s="14"/>
      <c r="WHY848" s="14"/>
      <c r="WHZ848" s="14"/>
      <c r="WIA848" s="14"/>
      <c r="WIB848" s="14"/>
      <c r="WIC848" s="14"/>
      <c r="WID848" s="14"/>
      <c r="WIE848" s="14"/>
      <c r="WIF848" s="14"/>
      <c r="WIG848" s="14"/>
      <c r="WIH848" s="14"/>
      <c r="WII848" s="14"/>
      <c r="WIJ848" s="14"/>
      <c r="WIK848" s="14"/>
      <c r="WIL848" s="14"/>
      <c r="WIM848" s="14"/>
      <c r="WIN848" s="14"/>
      <c r="WIO848" s="14"/>
      <c r="WIP848" s="14"/>
      <c r="WIQ848" s="14"/>
      <c r="WIR848" s="14"/>
      <c r="WIS848" s="14"/>
      <c r="WIT848" s="14"/>
      <c r="WIU848" s="14"/>
      <c r="WIV848" s="14"/>
      <c r="WIW848" s="14"/>
      <c r="WIX848" s="14"/>
      <c r="WIY848" s="14"/>
      <c r="WIZ848" s="14"/>
      <c r="WJA848" s="14"/>
      <c r="WJB848" s="14"/>
      <c r="WJC848" s="14"/>
      <c r="WJD848" s="14"/>
      <c r="WJE848" s="14"/>
      <c r="WJF848" s="14"/>
      <c r="WJG848" s="14"/>
      <c r="WJH848" s="14"/>
      <c r="WJI848" s="14"/>
      <c r="WJJ848" s="14"/>
      <c r="WJK848" s="14"/>
      <c r="WJL848" s="14"/>
      <c r="WJM848" s="14"/>
      <c r="WJN848" s="14"/>
      <c r="WJO848" s="14"/>
      <c r="WJP848" s="14"/>
      <c r="WJQ848" s="14"/>
      <c r="WJR848" s="14"/>
      <c r="WJS848" s="14"/>
      <c r="WJT848" s="14"/>
      <c r="WJU848" s="14"/>
      <c r="WJV848" s="14"/>
      <c r="WJW848" s="14"/>
      <c r="WJX848" s="14"/>
      <c r="WJY848" s="14"/>
      <c r="WJZ848" s="14"/>
      <c r="WKA848" s="14"/>
      <c r="WKB848" s="14"/>
      <c r="WKC848" s="14"/>
      <c r="WKD848" s="14"/>
      <c r="WKE848" s="14"/>
      <c r="WKF848" s="14"/>
      <c r="WKG848" s="14"/>
      <c r="WKH848" s="14"/>
      <c r="WKI848" s="14"/>
      <c r="WKJ848" s="14"/>
      <c r="WKK848" s="14"/>
      <c r="WKL848" s="14"/>
      <c r="WKM848" s="14"/>
      <c r="WKN848" s="14"/>
      <c r="WKO848" s="14"/>
      <c r="WKP848" s="14"/>
      <c r="WKQ848" s="14"/>
      <c r="WKR848" s="14"/>
      <c r="WKS848" s="14"/>
      <c r="WKT848" s="14"/>
      <c r="WKU848" s="14"/>
      <c r="WKV848" s="14"/>
      <c r="WKW848" s="14"/>
      <c r="WKX848" s="14"/>
      <c r="WKY848" s="14"/>
      <c r="WKZ848" s="14"/>
      <c r="WLA848" s="14"/>
      <c r="WLB848" s="14"/>
      <c r="WLC848" s="14"/>
      <c r="WLD848" s="14"/>
      <c r="WLE848" s="14"/>
      <c r="WLF848" s="14"/>
      <c r="WLG848" s="14"/>
      <c r="WLH848" s="14"/>
      <c r="WLI848" s="14"/>
      <c r="WLJ848" s="14"/>
      <c r="WLK848" s="14"/>
      <c r="WLL848" s="14"/>
      <c r="WLM848" s="14"/>
      <c r="WLN848" s="14"/>
      <c r="WLO848" s="14"/>
      <c r="WLP848" s="14"/>
      <c r="WLQ848" s="14"/>
      <c r="WLR848" s="14"/>
      <c r="WLS848" s="14"/>
      <c r="WLT848" s="14"/>
      <c r="WLU848" s="14"/>
      <c r="WLV848" s="14"/>
      <c r="WLW848" s="14"/>
      <c r="WLX848" s="14"/>
      <c r="WLY848" s="14"/>
      <c r="WLZ848" s="14"/>
      <c r="WMA848" s="14"/>
      <c r="WMB848" s="14"/>
      <c r="WMC848" s="14"/>
      <c r="WMD848" s="14"/>
      <c r="WME848" s="14"/>
      <c r="WMF848" s="14"/>
      <c r="WMG848" s="14"/>
      <c r="WMH848" s="14"/>
      <c r="WMI848" s="14"/>
      <c r="WMJ848" s="14"/>
      <c r="WMK848" s="14"/>
      <c r="WML848" s="14"/>
      <c r="WMM848" s="14"/>
      <c r="WMN848" s="14"/>
      <c r="WMO848" s="14"/>
      <c r="WMP848" s="14"/>
      <c r="WMQ848" s="14"/>
      <c r="WMR848" s="14"/>
      <c r="WMS848" s="14"/>
      <c r="WMT848" s="14"/>
      <c r="WMU848" s="14"/>
      <c r="WMV848" s="14"/>
      <c r="WMW848" s="14"/>
      <c r="WMX848" s="14"/>
      <c r="WMY848" s="14"/>
      <c r="WMZ848" s="14"/>
      <c r="WNA848" s="14"/>
      <c r="WNB848" s="14"/>
      <c r="WNC848" s="14"/>
      <c r="WND848" s="14"/>
      <c r="WNE848" s="14"/>
      <c r="WNF848" s="14"/>
      <c r="WNG848" s="14"/>
      <c r="WNH848" s="14"/>
      <c r="WNI848" s="14"/>
      <c r="WNJ848" s="14"/>
      <c r="WNK848" s="14"/>
      <c r="WNL848" s="14"/>
      <c r="WNM848" s="14"/>
      <c r="WNN848" s="14"/>
      <c r="WNO848" s="14"/>
      <c r="WNP848" s="14"/>
      <c r="WNQ848" s="14"/>
      <c r="WNR848" s="14"/>
      <c r="WNS848" s="14"/>
      <c r="WNT848" s="14"/>
      <c r="WNU848" s="14"/>
      <c r="WNV848" s="14"/>
      <c r="WNW848" s="14"/>
      <c r="WNX848" s="14"/>
      <c r="WNY848" s="14"/>
      <c r="WNZ848" s="14"/>
      <c r="WOA848" s="14"/>
      <c r="WOB848" s="14"/>
      <c r="WOC848" s="14"/>
      <c r="WOD848" s="14"/>
      <c r="WOE848" s="14"/>
      <c r="WOF848" s="14"/>
      <c r="WOG848" s="14"/>
      <c r="WOH848" s="14"/>
      <c r="WOI848" s="14"/>
      <c r="WOJ848" s="14"/>
      <c r="WOK848" s="14"/>
      <c r="WOL848" s="14"/>
      <c r="WOM848" s="14"/>
      <c r="WON848" s="14"/>
      <c r="WOO848" s="14"/>
      <c r="WOP848" s="14"/>
      <c r="WOQ848" s="14"/>
      <c r="WOR848" s="14"/>
      <c r="WOS848" s="14"/>
      <c r="WOT848" s="14"/>
      <c r="WOU848" s="14"/>
      <c r="WOV848" s="14"/>
      <c r="WOW848" s="14"/>
      <c r="WOX848" s="14"/>
      <c r="WOY848" s="14"/>
      <c r="WOZ848" s="14"/>
      <c r="WPA848" s="14"/>
      <c r="WPB848" s="14"/>
      <c r="WPC848" s="14"/>
      <c r="WPD848" s="14"/>
      <c r="WPE848" s="14"/>
      <c r="WPF848" s="14"/>
      <c r="WPG848" s="14"/>
      <c r="WPH848" s="14"/>
      <c r="WPI848" s="14"/>
      <c r="WPJ848" s="14"/>
      <c r="WPK848" s="14"/>
      <c r="WPL848" s="14"/>
      <c r="WPM848" s="14"/>
      <c r="WPN848" s="14"/>
      <c r="WPO848" s="14"/>
      <c r="WPP848" s="14"/>
      <c r="WPQ848" s="14"/>
      <c r="WPR848" s="14"/>
      <c r="WPS848" s="14"/>
      <c r="WPT848" s="14"/>
      <c r="WPU848" s="14"/>
      <c r="WPV848" s="14"/>
      <c r="WPW848" s="14"/>
      <c r="WPX848" s="14"/>
      <c r="WPY848" s="14"/>
      <c r="WPZ848" s="14"/>
      <c r="WQA848" s="14"/>
      <c r="WQB848" s="14"/>
      <c r="WQC848" s="14"/>
      <c r="WQD848" s="14"/>
      <c r="WQE848" s="14"/>
      <c r="WQF848" s="14"/>
      <c r="WQG848" s="14"/>
      <c r="WQH848" s="14"/>
      <c r="WQI848" s="14"/>
      <c r="WQJ848" s="14"/>
      <c r="WQK848" s="14"/>
      <c r="WQL848" s="14"/>
      <c r="WQM848" s="14"/>
      <c r="WQN848" s="14"/>
      <c r="WQO848" s="14"/>
      <c r="WQP848" s="14"/>
      <c r="WQQ848" s="14"/>
      <c r="WQR848" s="14"/>
      <c r="WQS848" s="14"/>
      <c r="WQT848" s="14"/>
      <c r="WQU848" s="14"/>
      <c r="WQV848" s="14"/>
      <c r="WQW848" s="14"/>
      <c r="WQX848" s="14"/>
      <c r="WQY848" s="14"/>
      <c r="WQZ848" s="14"/>
      <c r="WRA848" s="14"/>
      <c r="WRB848" s="14"/>
      <c r="WRC848" s="14"/>
      <c r="WRD848" s="14"/>
      <c r="WRE848" s="14"/>
      <c r="WRF848" s="14"/>
      <c r="WRG848" s="14"/>
      <c r="WRH848" s="14"/>
      <c r="WRI848" s="14"/>
      <c r="WRJ848" s="14"/>
      <c r="WRK848" s="14"/>
      <c r="WRL848" s="14"/>
      <c r="WRM848" s="14"/>
      <c r="WRN848" s="14"/>
      <c r="WRO848" s="14"/>
      <c r="WRP848" s="14"/>
      <c r="WRQ848" s="14"/>
      <c r="WRR848" s="14"/>
      <c r="WRS848" s="14"/>
      <c r="WRT848" s="14"/>
      <c r="WRU848" s="14"/>
      <c r="WRV848" s="14"/>
      <c r="WRW848" s="14"/>
      <c r="WRX848" s="14"/>
      <c r="WRY848" s="14"/>
      <c r="WRZ848" s="14"/>
      <c r="WSA848" s="14"/>
      <c r="WSB848" s="14"/>
      <c r="WSC848" s="14"/>
      <c r="WSD848" s="14"/>
      <c r="WSE848" s="14"/>
      <c r="WSF848" s="14"/>
      <c r="WSG848" s="14"/>
      <c r="WSH848" s="14"/>
      <c r="WSI848" s="14"/>
      <c r="WSJ848" s="14"/>
      <c r="WSK848" s="14"/>
      <c r="WSL848" s="14"/>
      <c r="WSM848" s="14"/>
      <c r="WSN848" s="14"/>
      <c r="WSO848" s="14"/>
      <c r="WSP848" s="14"/>
      <c r="WSQ848" s="14"/>
      <c r="WSR848" s="14"/>
      <c r="WSS848" s="14"/>
      <c r="WST848" s="14"/>
      <c r="WSU848" s="14"/>
      <c r="WSV848" s="14"/>
      <c r="WSW848" s="14"/>
      <c r="WSX848" s="14"/>
      <c r="WSY848" s="14"/>
      <c r="WSZ848" s="14"/>
      <c r="WTA848" s="14"/>
      <c r="WTB848" s="14"/>
      <c r="WTC848" s="14"/>
      <c r="WTD848" s="14"/>
      <c r="WTE848" s="14"/>
      <c r="WTF848" s="14"/>
      <c r="WTG848" s="14"/>
      <c r="WTH848" s="14"/>
      <c r="WTI848" s="14"/>
      <c r="WTJ848" s="14"/>
      <c r="WTK848" s="14"/>
      <c r="WTL848" s="14"/>
      <c r="WTM848" s="14"/>
      <c r="WTN848" s="14"/>
      <c r="WTO848" s="14"/>
      <c r="WTP848" s="14"/>
      <c r="WTQ848" s="14"/>
      <c r="WTR848" s="14"/>
      <c r="WTS848" s="14"/>
      <c r="WTT848" s="14"/>
      <c r="WTU848" s="14"/>
      <c r="WTV848" s="14"/>
      <c r="WTW848" s="14"/>
      <c r="WTX848" s="14"/>
      <c r="WTY848" s="14"/>
      <c r="WTZ848" s="14"/>
      <c r="WUA848" s="14"/>
      <c r="WUB848" s="14"/>
      <c r="WUC848" s="14"/>
      <c r="WUD848" s="14"/>
      <c r="WUE848" s="14"/>
      <c r="WUF848" s="14"/>
      <c r="WUG848" s="14"/>
      <c r="WUH848" s="14"/>
      <c r="WUI848" s="14"/>
      <c r="WUJ848" s="14"/>
      <c r="WUK848" s="14"/>
      <c r="WUL848" s="14"/>
      <c r="WUM848" s="14"/>
      <c r="WUN848" s="14"/>
      <c r="WUO848" s="14"/>
      <c r="WUP848" s="14"/>
      <c r="WUQ848" s="14"/>
      <c r="WUR848" s="14"/>
      <c r="WUS848" s="14"/>
      <c r="WUT848" s="14"/>
      <c r="WUU848" s="14"/>
      <c r="WUV848" s="14"/>
      <c r="WUW848" s="14"/>
      <c r="WUX848" s="14"/>
      <c r="WUY848" s="14"/>
      <c r="WUZ848" s="14"/>
      <c r="WVA848" s="14"/>
      <c r="WVB848" s="14"/>
      <c r="WVC848" s="14"/>
      <c r="WVD848" s="14"/>
      <c r="WVE848" s="14"/>
      <c r="WVF848" s="14"/>
      <c r="WVG848" s="14"/>
      <c r="WVH848" s="14"/>
      <c r="WVI848" s="14"/>
      <c r="WVJ848" s="14"/>
      <c r="WVK848" s="14"/>
      <c r="WVL848" s="14"/>
      <c r="WVM848" s="14"/>
      <c r="WVN848" s="14"/>
      <c r="WVO848" s="14"/>
      <c r="WVP848" s="14"/>
      <c r="WVQ848" s="14"/>
      <c r="WVR848" s="14"/>
      <c r="WVS848" s="14"/>
      <c r="WVT848" s="14"/>
      <c r="WVU848" s="14"/>
      <c r="WVV848" s="14"/>
      <c r="WVW848" s="14"/>
      <c r="WVX848" s="14"/>
      <c r="WVY848" s="14"/>
      <c r="WVZ848" s="14"/>
      <c r="WWA848" s="14"/>
      <c r="WWB848" s="14"/>
      <c r="WWC848" s="14"/>
      <c r="WWD848" s="14"/>
      <c r="WWE848" s="14"/>
      <c r="WWF848" s="14"/>
      <c r="WWG848" s="14"/>
      <c r="WWH848" s="14"/>
      <c r="WWI848" s="14"/>
      <c r="WWJ848" s="14"/>
      <c r="WWK848" s="14"/>
      <c r="WWL848" s="14"/>
      <c r="WWM848" s="14"/>
      <c r="WWN848" s="14"/>
      <c r="WWO848" s="14"/>
      <c r="WWP848" s="14"/>
      <c r="WWQ848" s="14"/>
      <c r="WWR848" s="14"/>
      <c r="WWS848" s="14"/>
      <c r="WWT848" s="14"/>
      <c r="WWU848" s="14"/>
      <c r="WWV848" s="14"/>
      <c r="WWW848" s="14"/>
      <c r="WWX848" s="14"/>
      <c r="WWY848" s="14"/>
      <c r="WWZ848" s="14"/>
      <c r="WXA848" s="14"/>
      <c r="WXB848" s="14"/>
      <c r="WXC848" s="14"/>
      <c r="WXD848" s="14"/>
      <c r="WXE848" s="14"/>
      <c r="WXF848" s="14"/>
      <c r="WXG848" s="14"/>
      <c r="WXH848" s="14"/>
      <c r="WXI848" s="14"/>
      <c r="WXJ848" s="14"/>
      <c r="WXK848" s="14"/>
      <c r="WXL848" s="14"/>
      <c r="WXM848" s="14"/>
      <c r="WXN848" s="14"/>
      <c r="WXO848" s="14"/>
      <c r="WXP848" s="14"/>
      <c r="WXQ848" s="14"/>
      <c r="WXR848" s="14"/>
      <c r="WXS848" s="14"/>
      <c r="WXT848" s="14"/>
      <c r="WXU848" s="14"/>
      <c r="WXV848" s="14"/>
      <c r="WXW848" s="14"/>
      <c r="WXX848" s="14"/>
      <c r="WXY848" s="14"/>
      <c r="WXZ848" s="14"/>
      <c r="WYA848" s="14"/>
      <c r="WYB848" s="14"/>
      <c r="WYC848" s="14"/>
      <c r="WYD848" s="14"/>
      <c r="WYE848" s="14"/>
      <c r="WYF848" s="14"/>
      <c r="WYG848" s="14"/>
      <c r="WYH848" s="14"/>
      <c r="WYI848" s="14"/>
      <c r="WYJ848" s="14"/>
      <c r="WYK848" s="14"/>
      <c r="WYL848" s="14"/>
      <c r="WYM848" s="14"/>
      <c r="WYN848" s="14"/>
      <c r="WYO848" s="14"/>
      <c r="WYP848" s="14"/>
      <c r="WYQ848" s="14"/>
      <c r="WYR848" s="14"/>
      <c r="WYS848" s="14"/>
      <c r="WYT848" s="14"/>
      <c r="WYU848" s="14"/>
      <c r="WYV848" s="14"/>
      <c r="WYW848" s="14"/>
      <c r="WYX848" s="14"/>
      <c r="WYY848" s="14"/>
      <c r="WYZ848" s="14"/>
      <c r="WZA848" s="14"/>
      <c r="WZB848" s="14"/>
      <c r="WZC848" s="14"/>
      <c r="WZD848" s="14"/>
      <c r="WZE848" s="14"/>
      <c r="WZF848" s="14"/>
      <c r="WZG848" s="14"/>
      <c r="WZH848" s="14"/>
      <c r="WZI848" s="14"/>
      <c r="WZJ848" s="14"/>
      <c r="WZK848" s="14"/>
      <c r="WZL848" s="14"/>
      <c r="WZM848" s="14"/>
      <c r="WZN848" s="14"/>
      <c r="WZO848" s="14"/>
      <c r="WZP848" s="14"/>
      <c r="WZQ848" s="14"/>
      <c r="WZR848" s="14"/>
      <c r="WZS848" s="14"/>
      <c r="WZT848" s="14"/>
      <c r="WZU848" s="14"/>
      <c r="WZV848" s="14"/>
      <c r="WZW848" s="14"/>
      <c r="WZX848" s="14"/>
      <c r="WZY848" s="14"/>
      <c r="WZZ848" s="14"/>
      <c r="XAA848" s="14"/>
      <c r="XAB848" s="14"/>
      <c r="XAC848" s="14"/>
      <c r="XAD848" s="14"/>
      <c r="XAE848" s="14"/>
      <c r="XAF848" s="14"/>
      <c r="XAG848" s="14"/>
      <c r="XAH848" s="14"/>
      <c r="XAI848" s="14"/>
      <c r="XAJ848" s="14"/>
      <c r="XAK848" s="14"/>
      <c r="XAL848" s="14"/>
      <c r="XAM848" s="14"/>
      <c r="XAN848" s="14"/>
      <c r="XAO848" s="14"/>
      <c r="XAP848" s="14"/>
      <c r="XAQ848" s="14"/>
      <c r="XAR848" s="14"/>
      <c r="XAS848" s="14"/>
      <c r="XAT848" s="14"/>
      <c r="XAU848" s="14"/>
      <c r="XAV848" s="14"/>
      <c r="XAW848" s="14"/>
      <c r="XAX848" s="14"/>
      <c r="XAY848" s="14"/>
      <c r="XAZ848" s="14"/>
      <c r="XBA848" s="14"/>
      <c r="XBB848" s="14"/>
      <c r="XBC848" s="14"/>
      <c r="XBD848" s="14"/>
      <c r="XBE848" s="14"/>
      <c r="XBF848" s="14"/>
      <c r="XBG848" s="14"/>
      <c r="XBH848" s="14"/>
      <c r="XBI848" s="14"/>
      <c r="XBJ848" s="14"/>
      <c r="XBK848" s="14"/>
      <c r="XBL848" s="14"/>
      <c r="XBM848" s="14"/>
      <c r="XBN848" s="14"/>
      <c r="XBO848" s="14"/>
      <c r="XBP848" s="14"/>
      <c r="XBQ848" s="14"/>
      <c r="XBR848" s="14"/>
      <c r="XBS848" s="14"/>
      <c r="XBT848" s="14"/>
      <c r="XBU848" s="14"/>
      <c r="XBV848" s="14"/>
      <c r="XBW848" s="14"/>
      <c r="XBX848" s="14"/>
      <c r="XBY848" s="14"/>
      <c r="XBZ848" s="14"/>
      <c r="XCA848" s="14"/>
      <c r="XCB848" s="14"/>
      <c r="XCC848" s="14"/>
      <c r="XCD848" s="14"/>
      <c r="XCE848" s="14"/>
      <c r="XCF848" s="14"/>
      <c r="XCG848" s="14"/>
      <c r="XCH848" s="14"/>
      <c r="XCI848" s="14"/>
      <c r="XCJ848" s="14"/>
      <c r="XCK848" s="14"/>
      <c r="XCL848" s="14"/>
      <c r="XCM848" s="14"/>
      <c r="XCN848" s="14"/>
      <c r="XCO848" s="14"/>
      <c r="XCP848" s="14"/>
      <c r="XCQ848" s="14"/>
      <c r="XCR848" s="14"/>
      <c r="XCS848" s="14"/>
      <c r="XCT848" s="14"/>
      <c r="XCU848" s="14"/>
      <c r="XCV848" s="14"/>
      <c r="XCW848" s="14"/>
      <c r="XCX848" s="14"/>
      <c r="XCY848" s="14"/>
      <c r="XCZ848" s="14"/>
      <c r="XDA848" s="14"/>
      <c r="XDB848" s="14"/>
      <c r="XDC848" s="14"/>
      <c r="XDD848" s="14"/>
      <c r="XDE848" s="14"/>
      <c r="XDF848" s="14"/>
      <c r="XDG848" s="14"/>
      <c r="XDH848" s="14"/>
      <c r="XDI848" s="14"/>
      <c r="XDJ848" s="14"/>
      <c r="XDK848" s="14"/>
      <c r="XDL848" s="14"/>
      <c r="XDM848" s="14"/>
      <c r="XDN848" s="14"/>
      <c r="XDO848" s="14"/>
      <c r="XDP848" s="14"/>
      <c r="XDQ848" s="14"/>
      <c r="XDR848" s="14"/>
      <c r="XDS848" s="14"/>
      <c r="XDT848" s="14"/>
      <c r="XDU848" s="14"/>
      <c r="XDV848" s="14"/>
      <c r="XDW848" s="14"/>
      <c r="XDX848" s="14"/>
      <c r="XDY848" s="14"/>
      <c r="XDZ848" s="14"/>
      <c r="XEA848" s="14"/>
      <c r="XEB848" s="14"/>
      <c r="XEC848" s="14"/>
      <c r="XED848" s="14"/>
      <c r="XEE848" s="14"/>
      <c r="XEF848" s="14"/>
      <c r="XEG848" s="14"/>
      <c r="XEH848" s="14"/>
      <c r="XEI848" s="14"/>
      <c r="XEJ848" s="14"/>
      <c r="XEK848" s="14"/>
      <c r="XEL848" s="14"/>
      <c r="XEM848" s="14"/>
      <c r="XEN848" s="14"/>
      <c r="XEO848" s="14"/>
      <c r="XEP848" s="14"/>
      <c r="XEQ848" s="14"/>
      <c r="XER848" s="14"/>
      <c r="XES848" s="14"/>
      <c r="XET848" s="14"/>
      <c r="XEU848" s="14"/>
      <c r="XEV848" s="14"/>
      <c r="XEW848" s="14"/>
      <c r="XEX848" s="14"/>
      <c r="XEY848" s="14"/>
    </row>
    <row r="849" spans="1:16379" ht="22.5" hidden="1" customHeight="1" x14ac:dyDescent="0.25">
      <c r="A849" s="68" t="s">
        <v>3979</v>
      </c>
      <c r="B849" s="25">
        <v>1625</v>
      </c>
      <c r="C849" s="154" t="s">
        <v>358</v>
      </c>
      <c r="D849" s="25">
        <v>1969</v>
      </c>
      <c r="E849" s="68" t="s">
        <v>2932</v>
      </c>
      <c r="F849" s="68" t="s">
        <v>2934</v>
      </c>
      <c r="G849" s="25">
        <v>2</v>
      </c>
      <c r="H849" s="25">
        <v>2</v>
      </c>
      <c r="I849" s="139">
        <v>575.9</v>
      </c>
      <c r="J849" s="137">
        <v>535.29999999999995</v>
      </c>
      <c r="K849" s="139">
        <v>535.29999999999995</v>
      </c>
      <c r="L849" s="148">
        <v>26</v>
      </c>
      <c r="M849" s="147">
        <f t="shared" si="190"/>
        <v>1571159.7000000002</v>
      </c>
      <c r="N849" s="147"/>
      <c r="O849" s="147"/>
      <c r="P849" s="147"/>
      <c r="Q849" s="137">
        <f t="shared" si="191"/>
        <v>1571159.7000000002</v>
      </c>
      <c r="R849" s="147">
        <v>191022</v>
      </c>
      <c r="S849" s="148"/>
      <c r="T849" s="147"/>
      <c r="U849" s="147">
        <v>389.1</v>
      </c>
      <c r="V849" s="147">
        <f>U849*3547</f>
        <v>1380137.7000000002</v>
      </c>
      <c r="W849" s="147"/>
      <c r="X849" s="147"/>
      <c r="Y849" s="147"/>
      <c r="Z849" s="147"/>
      <c r="AA849" s="147"/>
      <c r="AB849" s="147"/>
      <c r="AC849" s="139"/>
      <c r="AD849" s="139"/>
      <c r="AE849" s="147"/>
      <c r="AF849" s="147"/>
      <c r="AG849" s="337">
        <v>2025</v>
      </c>
      <c r="AH849" s="126" t="s">
        <v>3049</v>
      </c>
      <c r="AI849" s="126"/>
      <c r="AJ849" s="134">
        <f t="shared" si="176"/>
        <v>796</v>
      </c>
      <c r="AK849" s="35" t="s">
        <v>153</v>
      </c>
      <c r="AL849" s="134" t="str">
        <f t="shared" si="177"/>
        <v>796.</v>
      </c>
      <c r="AM849" s="140"/>
      <c r="AN849" s="303"/>
      <c r="AO849" s="193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/>
      <c r="DE849" s="14"/>
      <c r="DF849" s="14"/>
      <c r="DG849" s="14"/>
      <c r="DH849" s="14"/>
      <c r="DI849" s="14"/>
      <c r="DJ849" s="14"/>
      <c r="DK849" s="14"/>
      <c r="DL849" s="14"/>
      <c r="DM849" s="14"/>
      <c r="DN849" s="14"/>
      <c r="DO849" s="14"/>
      <c r="DP849" s="14"/>
      <c r="DQ849" s="14"/>
      <c r="DR849" s="14"/>
      <c r="DS849" s="14"/>
      <c r="DT849" s="14"/>
      <c r="DU849" s="14"/>
      <c r="DV849" s="14"/>
      <c r="DW849" s="14"/>
      <c r="DX849" s="14"/>
      <c r="DY849" s="14"/>
      <c r="DZ849" s="14"/>
      <c r="EA849" s="14"/>
      <c r="EB849" s="14"/>
      <c r="EC849" s="14"/>
      <c r="ED849" s="14"/>
      <c r="EE849" s="14"/>
      <c r="EF849" s="14"/>
      <c r="EG849" s="14"/>
      <c r="EH849" s="14"/>
      <c r="EI849" s="14"/>
      <c r="EJ849" s="14"/>
      <c r="EK849" s="14"/>
      <c r="EL849" s="14"/>
      <c r="EM849" s="14"/>
      <c r="EN849" s="14"/>
      <c r="EO849" s="14"/>
      <c r="EP849" s="14"/>
      <c r="EQ849" s="14"/>
      <c r="ER849" s="14"/>
      <c r="ES849" s="14"/>
      <c r="ET849" s="14"/>
      <c r="EU849" s="14"/>
      <c r="EV849" s="14"/>
      <c r="EW849" s="14"/>
      <c r="EX849" s="14"/>
      <c r="EY849" s="14"/>
      <c r="EZ849" s="14"/>
      <c r="FA849" s="14"/>
      <c r="FB849" s="14"/>
      <c r="FC849" s="14"/>
      <c r="FD849" s="14"/>
      <c r="FE849" s="14"/>
      <c r="FF849" s="14"/>
      <c r="FG849" s="14"/>
      <c r="FH849" s="14"/>
      <c r="FI849" s="14"/>
      <c r="FJ849" s="14"/>
      <c r="FK849" s="14"/>
      <c r="FL849" s="14"/>
      <c r="FM849" s="14"/>
      <c r="FN849" s="14"/>
      <c r="FO849" s="14"/>
      <c r="FP849" s="14"/>
      <c r="FQ849" s="14"/>
      <c r="FR849" s="14"/>
      <c r="FS849" s="14"/>
      <c r="FT849" s="14"/>
      <c r="FU849" s="14"/>
      <c r="FV849" s="14"/>
      <c r="FW849" s="14"/>
      <c r="FX849" s="14"/>
      <c r="FY849" s="14"/>
      <c r="FZ849" s="14"/>
      <c r="GA849" s="14"/>
      <c r="GB849" s="14"/>
      <c r="GC849" s="14"/>
      <c r="GD849" s="14"/>
      <c r="GE849" s="14"/>
      <c r="GF849" s="14"/>
      <c r="GG849" s="14"/>
      <c r="GH849" s="14"/>
      <c r="GI849" s="14"/>
      <c r="GJ849" s="14"/>
      <c r="GK849" s="14"/>
      <c r="GL849" s="14"/>
      <c r="GM849" s="14"/>
      <c r="GN849" s="14"/>
      <c r="GO849" s="14"/>
      <c r="GP849" s="14"/>
      <c r="GQ849" s="14"/>
      <c r="GR849" s="14"/>
      <c r="GS849" s="14"/>
      <c r="GT849" s="14"/>
      <c r="GU849" s="14"/>
      <c r="GV849" s="14"/>
      <c r="GW849" s="14"/>
      <c r="GX849" s="14"/>
      <c r="GY849" s="14"/>
      <c r="GZ849" s="14"/>
      <c r="HA849" s="14"/>
      <c r="HB849" s="14"/>
      <c r="HC849" s="14"/>
      <c r="HD849" s="14"/>
      <c r="HE849" s="14"/>
      <c r="HF849" s="14"/>
      <c r="HG849" s="14"/>
      <c r="HH849" s="14"/>
      <c r="HI849" s="14"/>
      <c r="HJ849" s="14"/>
      <c r="HK849" s="14"/>
      <c r="HL849" s="14"/>
      <c r="HM849" s="14"/>
      <c r="HN849" s="14"/>
      <c r="HO849" s="14"/>
      <c r="HP849" s="14"/>
      <c r="HQ849" s="14"/>
      <c r="HR849" s="14"/>
      <c r="HS849" s="14"/>
      <c r="HT849" s="14"/>
      <c r="HU849" s="14"/>
      <c r="HV849" s="14"/>
      <c r="HW849" s="14"/>
      <c r="HX849" s="14"/>
      <c r="HY849" s="14"/>
      <c r="HZ849" s="14"/>
      <c r="IA849" s="14"/>
      <c r="IB849" s="14"/>
      <c r="IC849" s="14"/>
      <c r="ID849" s="14"/>
      <c r="IE849" s="14"/>
      <c r="IF849" s="14"/>
      <c r="IG849" s="14"/>
      <c r="IH849" s="14"/>
      <c r="II849" s="14"/>
      <c r="IJ849" s="14"/>
      <c r="IK849" s="14"/>
      <c r="IL849" s="14"/>
      <c r="IM849" s="14"/>
      <c r="IN849" s="14"/>
      <c r="IO849" s="14"/>
      <c r="IP849" s="14"/>
      <c r="IQ849" s="14"/>
      <c r="IR849" s="14"/>
      <c r="IS849" s="14"/>
      <c r="IT849" s="14"/>
      <c r="IU849" s="14"/>
      <c r="IV849" s="14"/>
      <c r="IW849" s="14"/>
      <c r="IX849" s="14"/>
      <c r="IY849" s="14"/>
      <c r="IZ849" s="14"/>
      <c r="JA849" s="14"/>
      <c r="JB849" s="14"/>
      <c r="JC849" s="14"/>
      <c r="JD849" s="14"/>
      <c r="JE849" s="14"/>
      <c r="JF849" s="14"/>
      <c r="JG849" s="14"/>
      <c r="JH849" s="14"/>
      <c r="JI849" s="14"/>
      <c r="JJ849" s="14"/>
      <c r="JK849" s="14"/>
      <c r="JL849" s="14"/>
      <c r="JM849" s="14"/>
      <c r="JN849" s="14"/>
      <c r="JO849" s="14"/>
      <c r="JP849" s="14"/>
      <c r="JQ849" s="14"/>
      <c r="JR849" s="14"/>
      <c r="JS849" s="14"/>
      <c r="JT849" s="14"/>
      <c r="JU849" s="14"/>
      <c r="JV849" s="14"/>
      <c r="JW849" s="14"/>
      <c r="JX849" s="14"/>
      <c r="JY849" s="14"/>
      <c r="JZ849" s="14"/>
      <c r="KA849" s="14"/>
      <c r="KB849" s="14"/>
      <c r="KC849" s="14"/>
      <c r="KD849" s="14"/>
      <c r="KE849" s="14"/>
      <c r="KF849" s="14"/>
      <c r="KG849" s="14"/>
      <c r="KH849" s="14"/>
      <c r="KI849" s="14"/>
      <c r="KJ849" s="14"/>
      <c r="KK849" s="14"/>
      <c r="KL849" s="14"/>
      <c r="KM849" s="14"/>
      <c r="KN849" s="14"/>
      <c r="KO849" s="14"/>
      <c r="KP849" s="14"/>
      <c r="KQ849" s="14"/>
      <c r="KR849" s="14"/>
      <c r="KS849" s="14"/>
      <c r="KT849" s="14"/>
      <c r="KU849" s="14"/>
      <c r="KV849" s="14"/>
      <c r="KW849" s="14"/>
      <c r="KX849" s="14"/>
      <c r="KY849" s="14"/>
      <c r="KZ849" s="14"/>
      <c r="LA849" s="14"/>
      <c r="LB849" s="14"/>
      <c r="LC849" s="14"/>
      <c r="LD849" s="14"/>
      <c r="LE849" s="14"/>
      <c r="LF849" s="14"/>
      <c r="LG849" s="14"/>
      <c r="LH849" s="14"/>
      <c r="LI849" s="14"/>
      <c r="LJ849" s="14"/>
      <c r="LK849" s="14"/>
      <c r="LL849" s="14"/>
      <c r="LM849" s="14"/>
      <c r="LN849" s="14"/>
      <c r="LO849" s="14"/>
      <c r="LP849" s="14"/>
      <c r="LQ849" s="14"/>
      <c r="LR849" s="14"/>
      <c r="LS849" s="14"/>
      <c r="LT849" s="14"/>
      <c r="LU849" s="14"/>
      <c r="LV849" s="14"/>
      <c r="LW849" s="14"/>
      <c r="LX849" s="14"/>
      <c r="LY849" s="14"/>
      <c r="LZ849" s="14"/>
      <c r="MA849" s="14"/>
      <c r="MB849" s="14"/>
      <c r="MC849" s="14"/>
      <c r="MD849" s="14"/>
      <c r="ME849" s="14"/>
      <c r="MF849" s="14"/>
      <c r="MG849" s="14"/>
      <c r="MH849" s="14"/>
      <c r="MI849" s="14"/>
      <c r="MJ849" s="14"/>
      <c r="MK849" s="14"/>
      <c r="ML849" s="14"/>
      <c r="MM849" s="14"/>
      <c r="MN849" s="14"/>
      <c r="MO849" s="14"/>
      <c r="MP849" s="14"/>
      <c r="MQ849" s="14"/>
      <c r="MR849" s="14"/>
      <c r="MS849" s="14"/>
      <c r="MT849" s="14"/>
      <c r="MU849" s="14"/>
      <c r="MV849" s="14"/>
      <c r="MW849" s="14"/>
      <c r="MX849" s="14"/>
      <c r="MY849" s="14"/>
      <c r="MZ849" s="14"/>
      <c r="NA849" s="14"/>
      <c r="NB849" s="14"/>
      <c r="NC849" s="14"/>
      <c r="ND849" s="14"/>
      <c r="NE849" s="14"/>
      <c r="NF849" s="14"/>
      <c r="NG849" s="14"/>
      <c r="NH849" s="14"/>
      <c r="NI849" s="14"/>
      <c r="NJ849" s="14"/>
      <c r="NK849" s="14"/>
      <c r="NL849" s="14"/>
      <c r="NM849" s="14"/>
      <c r="NN849" s="14"/>
      <c r="NO849" s="14"/>
      <c r="NP849" s="14"/>
      <c r="NQ849" s="14"/>
      <c r="NR849" s="14"/>
      <c r="NS849" s="14"/>
      <c r="NT849" s="14"/>
      <c r="NU849" s="14"/>
      <c r="NV849" s="14"/>
      <c r="NW849" s="14"/>
      <c r="NX849" s="14"/>
      <c r="NY849" s="14"/>
      <c r="NZ849" s="14"/>
      <c r="OA849" s="14"/>
      <c r="OB849" s="14"/>
      <c r="OC849" s="14"/>
      <c r="OD849" s="14"/>
      <c r="OE849" s="14"/>
      <c r="OF849" s="14"/>
      <c r="OG849" s="14"/>
      <c r="OH849" s="14"/>
      <c r="OI849" s="14"/>
      <c r="OJ849" s="14"/>
      <c r="OK849" s="14"/>
      <c r="OL849" s="14"/>
      <c r="OM849" s="14"/>
      <c r="ON849" s="14"/>
      <c r="OO849" s="14"/>
      <c r="OP849" s="14"/>
      <c r="OQ849" s="14"/>
      <c r="OR849" s="14"/>
      <c r="OS849" s="14"/>
      <c r="OT849" s="14"/>
      <c r="OU849" s="14"/>
      <c r="OV849" s="14"/>
      <c r="OW849" s="14"/>
      <c r="OX849" s="14"/>
      <c r="OY849" s="14"/>
      <c r="OZ849" s="14"/>
      <c r="PA849" s="14"/>
      <c r="PB849" s="14"/>
      <c r="PC849" s="14"/>
      <c r="PD849" s="14"/>
      <c r="PE849" s="14"/>
      <c r="PF849" s="14"/>
      <c r="PG849" s="14"/>
      <c r="PH849" s="14"/>
      <c r="PI849" s="14"/>
      <c r="PJ849" s="14"/>
      <c r="PK849" s="14"/>
      <c r="PL849" s="14"/>
      <c r="PM849" s="14"/>
      <c r="PN849" s="14"/>
      <c r="PO849" s="14"/>
      <c r="PP849" s="14"/>
      <c r="PQ849" s="14"/>
      <c r="PR849" s="14"/>
      <c r="PS849" s="14"/>
      <c r="PT849" s="14"/>
      <c r="PU849" s="14"/>
      <c r="PV849" s="14"/>
      <c r="PW849" s="14"/>
      <c r="PX849" s="14"/>
      <c r="PY849" s="14"/>
      <c r="PZ849" s="14"/>
      <c r="QA849" s="14"/>
      <c r="QB849" s="14"/>
      <c r="QC849" s="14"/>
      <c r="QD849" s="14"/>
      <c r="QE849" s="14"/>
      <c r="QF849" s="14"/>
      <c r="QG849" s="14"/>
      <c r="QH849" s="14"/>
      <c r="QI849" s="14"/>
      <c r="QJ849" s="14"/>
      <c r="QK849" s="14"/>
      <c r="QL849" s="14"/>
      <c r="QM849" s="14"/>
      <c r="QN849" s="14"/>
      <c r="QO849" s="14"/>
      <c r="QP849" s="14"/>
      <c r="QQ849" s="14"/>
      <c r="QR849" s="14"/>
      <c r="QS849" s="14"/>
      <c r="QT849" s="14"/>
      <c r="QU849" s="14"/>
      <c r="QV849" s="14"/>
      <c r="QW849" s="14"/>
      <c r="QX849" s="14"/>
      <c r="QY849" s="14"/>
      <c r="QZ849" s="14"/>
      <c r="RA849" s="14"/>
      <c r="RB849" s="14"/>
      <c r="RC849" s="14"/>
      <c r="RD849" s="14"/>
      <c r="RE849" s="14"/>
      <c r="RF849" s="14"/>
      <c r="RG849" s="14"/>
      <c r="RH849" s="14"/>
      <c r="RI849" s="14"/>
      <c r="RJ849" s="14"/>
      <c r="RK849" s="14"/>
      <c r="RL849" s="14"/>
      <c r="RM849" s="14"/>
      <c r="RN849" s="14"/>
      <c r="RO849" s="14"/>
      <c r="RP849" s="14"/>
      <c r="RQ849" s="14"/>
      <c r="RR849" s="14"/>
      <c r="RS849" s="14"/>
      <c r="RT849" s="14"/>
      <c r="RU849" s="14"/>
      <c r="RV849" s="14"/>
      <c r="RW849" s="14"/>
      <c r="RX849" s="14"/>
      <c r="RY849" s="14"/>
      <c r="RZ849" s="14"/>
      <c r="SA849" s="14"/>
      <c r="SB849" s="14"/>
      <c r="SC849" s="14"/>
      <c r="SD849" s="14"/>
      <c r="SE849" s="14"/>
      <c r="SF849" s="14"/>
      <c r="SG849" s="14"/>
      <c r="SH849" s="14"/>
      <c r="SI849" s="14"/>
      <c r="SJ849" s="14"/>
      <c r="SK849" s="14"/>
      <c r="SL849" s="14"/>
      <c r="SM849" s="14"/>
      <c r="SN849" s="14"/>
      <c r="SO849" s="14"/>
      <c r="SP849" s="14"/>
      <c r="SQ849" s="14"/>
      <c r="SR849" s="14"/>
      <c r="SS849" s="14"/>
      <c r="ST849" s="14"/>
      <c r="SU849" s="14"/>
      <c r="SV849" s="14"/>
      <c r="SW849" s="14"/>
      <c r="SX849" s="14"/>
      <c r="SY849" s="14"/>
      <c r="SZ849" s="14"/>
      <c r="TA849" s="14"/>
      <c r="TB849" s="14"/>
      <c r="TC849" s="14"/>
      <c r="TD849" s="14"/>
      <c r="TE849" s="14"/>
      <c r="TF849" s="14"/>
      <c r="TG849" s="14"/>
      <c r="TH849" s="14"/>
      <c r="TI849" s="14"/>
      <c r="TJ849" s="14"/>
      <c r="TK849" s="14"/>
      <c r="TL849" s="14"/>
      <c r="TM849" s="14"/>
      <c r="TN849" s="14"/>
      <c r="TO849" s="14"/>
      <c r="TP849" s="14"/>
      <c r="TQ849" s="14"/>
      <c r="TR849" s="14"/>
      <c r="TS849" s="14"/>
      <c r="TT849" s="14"/>
      <c r="TU849" s="14"/>
      <c r="TV849" s="14"/>
      <c r="TW849" s="14"/>
      <c r="TX849" s="14"/>
      <c r="TY849" s="14"/>
      <c r="TZ849" s="14"/>
      <c r="UA849" s="14"/>
      <c r="UB849" s="14"/>
      <c r="UC849" s="14"/>
      <c r="UD849" s="14"/>
      <c r="UE849" s="14"/>
      <c r="UF849" s="14"/>
      <c r="UG849" s="14"/>
      <c r="UH849" s="14"/>
      <c r="UI849" s="14"/>
      <c r="UJ849" s="14"/>
      <c r="UK849" s="14"/>
      <c r="UL849" s="14"/>
      <c r="UM849" s="14"/>
      <c r="UN849" s="14"/>
      <c r="UO849" s="14"/>
      <c r="UP849" s="14"/>
      <c r="UQ849" s="14"/>
      <c r="UR849" s="14"/>
      <c r="US849" s="14"/>
      <c r="UT849" s="14"/>
      <c r="UU849" s="14"/>
      <c r="UV849" s="14"/>
      <c r="UW849" s="14"/>
      <c r="UX849" s="14"/>
      <c r="UY849" s="14"/>
      <c r="UZ849" s="14"/>
      <c r="VA849" s="14"/>
      <c r="VB849" s="14"/>
      <c r="VC849" s="14"/>
      <c r="VD849" s="14"/>
      <c r="VE849" s="14"/>
      <c r="VF849" s="14"/>
      <c r="VG849" s="14"/>
      <c r="VH849" s="14"/>
      <c r="VI849" s="14"/>
      <c r="VJ849" s="14"/>
      <c r="VK849" s="14"/>
      <c r="VL849" s="14"/>
      <c r="VM849" s="14"/>
      <c r="VN849" s="14"/>
      <c r="VO849" s="14"/>
      <c r="VP849" s="14"/>
      <c r="VQ849" s="14"/>
      <c r="VR849" s="14"/>
      <c r="VS849" s="14"/>
      <c r="VT849" s="14"/>
      <c r="VU849" s="14"/>
      <c r="VV849" s="14"/>
      <c r="VW849" s="14"/>
      <c r="VX849" s="14"/>
      <c r="VY849" s="14"/>
      <c r="VZ849" s="14"/>
      <c r="WA849" s="14"/>
      <c r="WB849" s="14"/>
      <c r="WC849" s="14"/>
      <c r="WD849" s="14"/>
      <c r="WE849" s="14"/>
      <c r="WF849" s="14"/>
      <c r="WG849" s="14"/>
      <c r="WH849" s="14"/>
      <c r="WI849" s="14"/>
      <c r="WJ849" s="14"/>
      <c r="WK849" s="14"/>
      <c r="WL849" s="14"/>
      <c r="WM849" s="14"/>
      <c r="WN849" s="14"/>
      <c r="WO849" s="14"/>
      <c r="WP849" s="14"/>
      <c r="WQ849" s="14"/>
      <c r="WR849" s="14"/>
      <c r="WS849" s="14"/>
      <c r="WT849" s="14"/>
      <c r="WU849" s="14"/>
      <c r="WV849" s="14"/>
      <c r="WW849" s="14"/>
      <c r="WX849" s="14"/>
      <c r="WY849" s="14"/>
      <c r="WZ849" s="14"/>
      <c r="XA849" s="14"/>
      <c r="XB849" s="14"/>
      <c r="XC849" s="14"/>
      <c r="XD849" s="14"/>
      <c r="XE849" s="14"/>
      <c r="XF849" s="14"/>
      <c r="XG849" s="14"/>
      <c r="XH849" s="14"/>
      <c r="XI849" s="14"/>
      <c r="XJ849" s="14"/>
      <c r="XK849" s="14"/>
      <c r="XL849" s="14"/>
      <c r="XM849" s="14"/>
      <c r="XN849" s="14"/>
      <c r="XO849" s="14"/>
      <c r="XP849" s="14"/>
      <c r="XQ849" s="14"/>
      <c r="XR849" s="14"/>
      <c r="XS849" s="14"/>
      <c r="XT849" s="14"/>
      <c r="XU849" s="14"/>
      <c r="XV849" s="14"/>
      <c r="XW849" s="14"/>
      <c r="XX849" s="14"/>
      <c r="XY849" s="14"/>
      <c r="XZ849" s="14"/>
      <c r="YA849" s="14"/>
      <c r="YB849" s="14"/>
      <c r="YC849" s="14"/>
      <c r="YD849" s="14"/>
      <c r="YE849" s="14"/>
      <c r="YF849" s="14"/>
      <c r="YG849" s="14"/>
      <c r="YH849" s="14"/>
      <c r="YI849" s="14"/>
      <c r="YJ849" s="14"/>
      <c r="YK849" s="14"/>
      <c r="YL849" s="14"/>
      <c r="YM849" s="14"/>
      <c r="YN849" s="14"/>
      <c r="YO849" s="14"/>
      <c r="YP849" s="14"/>
      <c r="YQ849" s="14"/>
      <c r="YR849" s="14"/>
      <c r="YS849" s="14"/>
      <c r="YT849" s="14"/>
      <c r="YU849" s="14"/>
      <c r="YV849" s="14"/>
      <c r="YW849" s="14"/>
      <c r="YX849" s="14"/>
      <c r="YY849" s="14"/>
      <c r="YZ849" s="14"/>
      <c r="ZA849" s="14"/>
      <c r="ZB849" s="14"/>
      <c r="ZC849" s="14"/>
      <c r="ZD849" s="14"/>
      <c r="ZE849" s="14"/>
      <c r="ZF849" s="14"/>
      <c r="ZG849" s="14"/>
      <c r="ZH849" s="14"/>
      <c r="ZI849" s="14"/>
      <c r="ZJ849" s="14"/>
      <c r="ZK849" s="14"/>
      <c r="ZL849" s="14"/>
      <c r="ZM849" s="14"/>
      <c r="ZN849" s="14"/>
      <c r="ZO849" s="14"/>
      <c r="ZP849" s="14"/>
      <c r="ZQ849" s="14"/>
      <c r="ZR849" s="14"/>
      <c r="ZS849" s="14"/>
      <c r="ZT849" s="14"/>
      <c r="ZU849" s="14"/>
      <c r="ZV849" s="14"/>
      <c r="ZW849" s="14"/>
      <c r="ZX849" s="14"/>
      <c r="ZY849" s="14"/>
      <c r="ZZ849" s="14"/>
      <c r="AAA849" s="14"/>
      <c r="AAB849" s="14"/>
      <c r="AAC849" s="14"/>
      <c r="AAD849" s="14"/>
      <c r="AAE849" s="14"/>
      <c r="AAF849" s="14"/>
      <c r="AAG849" s="14"/>
      <c r="AAH849" s="14"/>
      <c r="AAI849" s="14"/>
      <c r="AAJ849" s="14"/>
      <c r="AAK849" s="14"/>
      <c r="AAL849" s="14"/>
      <c r="AAM849" s="14"/>
      <c r="AAN849" s="14"/>
      <c r="AAO849" s="14"/>
      <c r="AAP849" s="14"/>
      <c r="AAQ849" s="14"/>
      <c r="AAR849" s="14"/>
      <c r="AAS849" s="14"/>
      <c r="AAT849" s="14"/>
      <c r="AAU849" s="14"/>
      <c r="AAV849" s="14"/>
      <c r="AAW849" s="14"/>
      <c r="AAX849" s="14"/>
      <c r="AAY849" s="14"/>
      <c r="AAZ849" s="14"/>
      <c r="ABA849" s="14"/>
      <c r="ABB849" s="14"/>
      <c r="ABC849" s="14"/>
      <c r="ABD849" s="14"/>
      <c r="ABE849" s="14"/>
      <c r="ABF849" s="14"/>
      <c r="ABG849" s="14"/>
      <c r="ABH849" s="14"/>
      <c r="ABI849" s="14"/>
      <c r="ABJ849" s="14"/>
      <c r="ABK849" s="14"/>
      <c r="ABL849" s="14"/>
      <c r="ABM849" s="14"/>
      <c r="ABN849" s="14"/>
      <c r="ABO849" s="14"/>
      <c r="ABP849" s="14"/>
      <c r="ABQ849" s="14"/>
      <c r="ABR849" s="14"/>
      <c r="ABS849" s="14"/>
      <c r="ABT849" s="14"/>
      <c r="ABU849" s="14"/>
      <c r="ABV849" s="14"/>
      <c r="ABW849" s="14"/>
      <c r="ABX849" s="14"/>
      <c r="ABY849" s="14"/>
      <c r="ABZ849" s="14"/>
      <c r="ACA849" s="14"/>
      <c r="ACB849" s="14"/>
      <c r="ACC849" s="14"/>
      <c r="ACD849" s="14"/>
      <c r="ACE849" s="14"/>
      <c r="ACF849" s="14"/>
      <c r="ACG849" s="14"/>
      <c r="ACH849" s="14"/>
      <c r="ACI849" s="14"/>
      <c r="ACJ849" s="14"/>
      <c r="ACK849" s="14"/>
      <c r="ACL849" s="14"/>
      <c r="ACM849" s="14"/>
      <c r="ACN849" s="14"/>
      <c r="ACO849" s="14"/>
      <c r="ACP849" s="14"/>
      <c r="ACQ849" s="14"/>
      <c r="ACR849" s="14"/>
      <c r="ACS849" s="14"/>
      <c r="ACT849" s="14"/>
      <c r="ACU849" s="14"/>
      <c r="ACV849" s="14"/>
      <c r="ACW849" s="14"/>
      <c r="ACX849" s="14"/>
      <c r="ACY849" s="14"/>
      <c r="ACZ849" s="14"/>
      <c r="ADA849" s="14"/>
      <c r="ADB849" s="14"/>
      <c r="ADC849" s="14"/>
      <c r="ADD849" s="14"/>
      <c r="ADE849" s="14"/>
      <c r="ADF849" s="14"/>
      <c r="ADG849" s="14"/>
      <c r="ADH849" s="14"/>
      <c r="ADI849" s="14"/>
      <c r="ADJ849" s="14"/>
      <c r="ADK849" s="14"/>
      <c r="ADL849" s="14"/>
      <c r="ADM849" s="14"/>
      <c r="ADN849" s="14"/>
      <c r="ADO849" s="14"/>
      <c r="ADP849" s="14"/>
      <c r="ADQ849" s="14"/>
      <c r="ADR849" s="14"/>
      <c r="ADS849" s="14"/>
      <c r="ADT849" s="14"/>
      <c r="ADU849" s="14"/>
      <c r="ADV849" s="14"/>
      <c r="ADW849" s="14"/>
      <c r="ADX849" s="14"/>
      <c r="ADY849" s="14"/>
      <c r="ADZ849" s="14"/>
      <c r="AEA849" s="14"/>
      <c r="AEB849" s="14"/>
      <c r="AEC849" s="14"/>
      <c r="AED849" s="14"/>
      <c r="AEE849" s="14"/>
      <c r="AEF849" s="14"/>
      <c r="AEG849" s="14"/>
      <c r="AEH849" s="14"/>
      <c r="AEI849" s="14"/>
      <c r="AEJ849" s="14"/>
      <c r="AEK849" s="14"/>
      <c r="AEL849" s="14"/>
      <c r="AEM849" s="14"/>
      <c r="AEN849" s="14"/>
      <c r="AEO849" s="14"/>
      <c r="AEP849" s="14"/>
      <c r="AEQ849" s="14"/>
      <c r="AER849" s="14"/>
      <c r="AES849" s="14"/>
      <c r="AET849" s="14"/>
      <c r="AEU849" s="14"/>
      <c r="AEV849" s="14"/>
      <c r="AEW849" s="14"/>
      <c r="AEX849" s="14"/>
      <c r="AEY849" s="14"/>
      <c r="AEZ849" s="14"/>
      <c r="AFA849" s="14"/>
      <c r="AFB849" s="14"/>
      <c r="AFC849" s="14"/>
      <c r="AFD849" s="14"/>
      <c r="AFE849" s="14"/>
      <c r="AFF849" s="14"/>
      <c r="AFG849" s="14"/>
      <c r="AFH849" s="14"/>
      <c r="AFI849" s="14"/>
      <c r="AFJ849" s="14"/>
      <c r="AFK849" s="14"/>
      <c r="AFL849" s="14"/>
      <c r="AFM849" s="14"/>
      <c r="AFN849" s="14"/>
      <c r="AFO849" s="14"/>
      <c r="AFP849" s="14"/>
      <c r="AFQ849" s="14"/>
      <c r="AFR849" s="14"/>
      <c r="AFS849" s="14"/>
      <c r="AFT849" s="14"/>
      <c r="AFU849" s="14"/>
      <c r="AFV849" s="14"/>
      <c r="AFW849" s="14"/>
      <c r="AFX849" s="14"/>
      <c r="AFY849" s="14"/>
      <c r="AFZ849" s="14"/>
      <c r="AGA849" s="14"/>
      <c r="AGB849" s="14"/>
      <c r="AGC849" s="14"/>
      <c r="AGD849" s="14"/>
      <c r="AGE849" s="14"/>
      <c r="AGF849" s="14"/>
      <c r="AGG849" s="14"/>
      <c r="AGH849" s="14"/>
      <c r="AGI849" s="14"/>
      <c r="AGJ849" s="14"/>
      <c r="AGK849" s="14"/>
      <c r="AGL849" s="14"/>
      <c r="AGM849" s="14"/>
      <c r="AGN849" s="14"/>
      <c r="AGO849" s="14"/>
      <c r="AGP849" s="14"/>
      <c r="AGQ849" s="14"/>
      <c r="AGR849" s="14"/>
      <c r="AGS849" s="14"/>
      <c r="AGT849" s="14"/>
      <c r="AGU849" s="14"/>
      <c r="AGV849" s="14"/>
      <c r="AGW849" s="14"/>
      <c r="AGX849" s="14"/>
      <c r="AGY849" s="14"/>
      <c r="AGZ849" s="14"/>
      <c r="AHA849" s="14"/>
      <c r="AHB849" s="14"/>
      <c r="AHC849" s="14"/>
      <c r="AHD849" s="14"/>
      <c r="AHE849" s="14"/>
      <c r="AHF849" s="14"/>
      <c r="AHG849" s="14"/>
      <c r="AHH849" s="14"/>
      <c r="AHI849" s="14"/>
      <c r="AHJ849" s="14"/>
      <c r="AHK849" s="14"/>
      <c r="AHL849" s="14"/>
      <c r="AHM849" s="14"/>
      <c r="AHN849" s="14"/>
      <c r="AHO849" s="14"/>
      <c r="AHP849" s="14"/>
      <c r="AHQ849" s="14"/>
      <c r="AHR849" s="14"/>
      <c r="AHS849" s="14"/>
      <c r="AHT849" s="14"/>
      <c r="AHU849" s="14"/>
      <c r="AHV849" s="14"/>
      <c r="AHW849" s="14"/>
      <c r="AHX849" s="14"/>
      <c r="AHY849" s="14"/>
      <c r="AHZ849" s="14"/>
      <c r="AIA849" s="14"/>
      <c r="AIB849" s="14"/>
      <c r="AIC849" s="14"/>
      <c r="AID849" s="14"/>
      <c r="AIE849" s="14"/>
      <c r="AIF849" s="14"/>
      <c r="AIG849" s="14"/>
      <c r="AIH849" s="14"/>
      <c r="AII849" s="14"/>
      <c r="AIJ849" s="14"/>
      <c r="AIK849" s="14"/>
      <c r="AIL849" s="14"/>
      <c r="AIM849" s="14"/>
      <c r="AIN849" s="14"/>
      <c r="AIO849" s="14"/>
      <c r="AIP849" s="14"/>
      <c r="AIQ849" s="14"/>
      <c r="AIR849" s="14"/>
      <c r="AIS849" s="14"/>
      <c r="AIT849" s="14"/>
      <c r="AIU849" s="14"/>
      <c r="AIV849" s="14"/>
      <c r="AIW849" s="14"/>
      <c r="AIX849" s="14"/>
      <c r="AIY849" s="14"/>
      <c r="AIZ849" s="14"/>
      <c r="AJA849" s="14"/>
      <c r="AJB849" s="14"/>
      <c r="AJC849" s="14"/>
      <c r="AJD849" s="14"/>
      <c r="AJE849" s="14"/>
      <c r="AJF849" s="14"/>
      <c r="AJG849" s="14"/>
      <c r="AJH849" s="14"/>
      <c r="AJI849" s="14"/>
      <c r="AJJ849" s="14"/>
      <c r="AJK849" s="14"/>
      <c r="AJL849" s="14"/>
      <c r="AJM849" s="14"/>
      <c r="AJN849" s="14"/>
      <c r="AJO849" s="14"/>
      <c r="AJP849" s="14"/>
      <c r="AJQ849" s="14"/>
      <c r="AJR849" s="14"/>
      <c r="AJS849" s="14"/>
      <c r="AJT849" s="14"/>
      <c r="AJU849" s="14"/>
      <c r="AJV849" s="14"/>
      <c r="AJW849" s="14"/>
      <c r="AJX849" s="14"/>
      <c r="AJY849" s="14"/>
      <c r="AJZ849" s="14"/>
      <c r="AKA849" s="14"/>
      <c r="AKB849" s="14"/>
      <c r="AKC849" s="14"/>
      <c r="AKD849" s="14"/>
      <c r="AKE849" s="14"/>
      <c r="AKF849" s="14"/>
      <c r="AKG849" s="14"/>
      <c r="AKH849" s="14"/>
      <c r="AKI849" s="14"/>
      <c r="AKJ849" s="14"/>
      <c r="AKK849" s="14"/>
      <c r="AKL849" s="14"/>
      <c r="AKM849" s="14"/>
      <c r="AKN849" s="14"/>
      <c r="AKO849" s="14"/>
      <c r="AKP849" s="14"/>
      <c r="AKQ849" s="14"/>
      <c r="AKR849" s="14"/>
      <c r="AKS849" s="14"/>
      <c r="AKT849" s="14"/>
      <c r="AKU849" s="14"/>
      <c r="AKV849" s="14"/>
      <c r="AKW849" s="14"/>
      <c r="AKX849" s="14"/>
      <c r="AKY849" s="14"/>
      <c r="AKZ849" s="14"/>
      <c r="ALA849" s="14"/>
      <c r="ALB849" s="14"/>
      <c r="ALC849" s="14"/>
      <c r="ALD849" s="14"/>
      <c r="ALE849" s="14"/>
      <c r="ALF849" s="14"/>
      <c r="ALG849" s="14"/>
      <c r="ALH849" s="14"/>
      <c r="ALI849" s="14"/>
      <c r="ALJ849" s="14"/>
      <c r="ALK849" s="14"/>
      <c r="ALL849" s="14"/>
      <c r="ALM849" s="14"/>
      <c r="ALN849" s="14"/>
      <c r="ALO849" s="14"/>
      <c r="ALP849" s="14"/>
      <c r="ALQ849" s="14"/>
      <c r="ALR849" s="14"/>
      <c r="ALS849" s="14"/>
      <c r="ALT849" s="14"/>
      <c r="ALU849" s="14"/>
      <c r="ALV849" s="14"/>
      <c r="ALW849" s="14"/>
      <c r="ALX849" s="14"/>
      <c r="ALY849" s="14"/>
      <c r="ALZ849" s="14"/>
      <c r="AMA849" s="14"/>
      <c r="AMB849" s="14"/>
      <c r="AMC849" s="14"/>
      <c r="AMD849" s="14"/>
      <c r="AME849" s="14"/>
      <c r="AMF849" s="14"/>
      <c r="AMG849" s="14"/>
      <c r="AMH849" s="14"/>
      <c r="AMI849" s="14"/>
      <c r="AMJ849" s="14"/>
      <c r="AMK849" s="14"/>
      <c r="AML849" s="14"/>
      <c r="AMM849" s="14"/>
      <c r="AMN849" s="14"/>
      <c r="AMO849" s="14"/>
      <c r="AMP849" s="14"/>
      <c r="AMQ849" s="14"/>
      <c r="AMR849" s="14"/>
      <c r="AMS849" s="14"/>
      <c r="AMT849" s="14"/>
      <c r="AMU849" s="14"/>
      <c r="AMV849" s="14"/>
      <c r="AMW849" s="14"/>
      <c r="AMX849" s="14"/>
      <c r="AMY849" s="14"/>
      <c r="AMZ849" s="14"/>
      <c r="ANA849" s="14"/>
      <c r="ANB849" s="14"/>
      <c r="ANC849" s="14"/>
      <c r="AND849" s="14"/>
      <c r="ANE849" s="14"/>
      <c r="ANF849" s="14"/>
      <c r="ANG849" s="14"/>
      <c r="ANH849" s="14"/>
      <c r="ANI849" s="14"/>
      <c r="ANJ849" s="14"/>
      <c r="ANK849" s="14"/>
      <c r="ANL849" s="14"/>
      <c r="ANM849" s="14"/>
      <c r="ANN849" s="14"/>
      <c r="ANO849" s="14"/>
      <c r="ANP849" s="14"/>
      <c r="ANQ849" s="14"/>
      <c r="ANR849" s="14"/>
      <c r="ANS849" s="14"/>
      <c r="ANT849" s="14"/>
      <c r="ANU849" s="14"/>
      <c r="ANV849" s="14"/>
      <c r="ANW849" s="14"/>
      <c r="ANX849" s="14"/>
      <c r="ANY849" s="14"/>
      <c r="ANZ849" s="14"/>
      <c r="AOA849" s="14"/>
      <c r="AOB849" s="14"/>
      <c r="AOC849" s="14"/>
      <c r="AOD849" s="14"/>
      <c r="AOE849" s="14"/>
      <c r="AOF849" s="14"/>
      <c r="AOG849" s="14"/>
      <c r="AOH849" s="14"/>
      <c r="AOI849" s="14"/>
      <c r="AOJ849" s="14"/>
      <c r="AOK849" s="14"/>
      <c r="AOL849" s="14"/>
      <c r="AOM849" s="14"/>
      <c r="AON849" s="14"/>
      <c r="AOO849" s="14"/>
      <c r="AOP849" s="14"/>
      <c r="AOQ849" s="14"/>
      <c r="AOR849" s="14"/>
      <c r="AOS849" s="14"/>
      <c r="AOT849" s="14"/>
      <c r="AOU849" s="14"/>
      <c r="AOV849" s="14"/>
      <c r="AOW849" s="14"/>
      <c r="AOX849" s="14"/>
      <c r="AOY849" s="14"/>
      <c r="AOZ849" s="14"/>
      <c r="APA849" s="14"/>
      <c r="APB849" s="14"/>
      <c r="APC849" s="14"/>
      <c r="APD849" s="14"/>
      <c r="APE849" s="14"/>
      <c r="APF849" s="14"/>
      <c r="APG849" s="14"/>
      <c r="APH849" s="14"/>
      <c r="API849" s="14"/>
      <c r="APJ849" s="14"/>
      <c r="APK849" s="14"/>
      <c r="APL849" s="14"/>
      <c r="APM849" s="14"/>
      <c r="APN849" s="14"/>
      <c r="APO849" s="14"/>
      <c r="APP849" s="14"/>
      <c r="APQ849" s="14"/>
      <c r="APR849" s="14"/>
      <c r="APS849" s="14"/>
      <c r="APT849" s="14"/>
      <c r="APU849" s="14"/>
      <c r="APV849" s="14"/>
      <c r="APW849" s="14"/>
      <c r="APX849" s="14"/>
      <c r="APY849" s="14"/>
      <c r="APZ849" s="14"/>
      <c r="AQA849" s="14"/>
      <c r="AQB849" s="14"/>
      <c r="AQC849" s="14"/>
      <c r="AQD849" s="14"/>
      <c r="AQE849" s="14"/>
      <c r="AQF849" s="14"/>
      <c r="AQG849" s="14"/>
      <c r="AQH849" s="14"/>
      <c r="AQI849" s="14"/>
      <c r="AQJ849" s="14"/>
      <c r="AQK849" s="14"/>
      <c r="AQL849" s="14"/>
      <c r="AQM849" s="14"/>
      <c r="AQN849" s="14"/>
      <c r="AQO849" s="14"/>
      <c r="AQP849" s="14"/>
      <c r="AQQ849" s="14"/>
      <c r="AQR849" s="14"/>
      <c r="AQS849" s="14"/>
      <c r="AQT849" s="14"/>
      <c r="AQU849" s="14"/>
      <c r="AQV849" s="14"/>
      <c r="AQW849" s="14"/>
      <c r="AQX849" s="14"/>
      <c r="AQY849" s="14"/>
      <c r="AQZ849" s="14"/>
      <c r="ARA849" s="14"/>
      <c r="ARB849" s="14"/>
      <c r="ARC849" s="14"/>
      <c r="ARD849" s="14"/>
      <c r="ARE849" s="14"/>
      <c r="ARF849" s="14"/>
      <c r="ARG849" s="14"/>
      <c r="ARH849" s="14"/>
      <c r="ARI849" s="14"/>
      <c r="ARJ849" s="14"/>
      <c r="ARK849" s="14"/>
      <c r="ARL849" s="14"/>
      <c r="ARM849" s="14"/>
      <c r="ARN849" s="14"/>
      <c r="ARO849" s="14"/>
      <c r="ARP849" s="14"/>
      <c r="ARQ849" s="14"/>
      <c r="ARR849" s="14"/>
      <c r="ARS849" s="14"/>
      <c r="ART849" s="14"/>
      <c r="ARU849" s="14"/>
      <c r="ARV849" s="14"/>
      <c r="ARW849" s="14"/>
      <c r="ARX849" s="14"/>
      <c r="ARY849" s="14"/>
      <c r="ARZ849" s="14"/>
      <c r="ASA849" s="14"/>
      <c r="ASB849" s="14"/>
      <c r="ASC849" s="14"/>
      <c r="ASD849" s="14"/>
      <c r="ASE849" s="14"/>
      <c r="ASF849" s="14"/>
      <c r="ASG849" s="14"/>
      <c r="ASH849" s="14"/>
      <c r="ASI849" s="14"/>
      <c r="ASJ849" s="14"/>
      <c r="ASK849" s="14"/>
      <c r="ASL849" s="14"/>
      <c r="ASM849" s="14"/>
      <c r="ASN849" s="14"/>
      <c r="ASO849" s="14"/>
      <c r="ASP849" s="14"/>
      <c r="ASQ849" s="14"/>
      <c r="ASR849" s="14"/>
      <c r="ASS849" s="14"/>
      <c r="AST849" s="14"/>
      <c r="ASU849" s="14"/>
      <c r="ASV849" s="14"/>
      <c r="ASW849" s="14"/>
      <c r="ASX849" s="14"/>
      <c r="ASY849" s="14"/>
      <c r="ASZ849" s="14"/>
      <c r="ATA849" s="14"/>
      <c r="ATB849" s="14"/>
      <c r="ATC849" s="14"/>
      <c r="ATD849" s="14"/>
      <c r="ATE849" s="14"/>
      <c r="ATF849" s="14"/>
      <c r="ATG849" s="14"/>
      <c r="ATH849" s="14"/>
      <c r="ATI849" s="14"/>
      <c r="ATJ849" s="14"/>
      <c r="ATK849" s="14"/>
      <c r="ATL849" s="14"/>
      <c r="ATM849" s="14"/>
      <c r="ATN849" s="14"/>
      <c r="ATO849" s="14"/>
      <c r="ATP849" s="14"/>
      <c r="ATQ849" s="14"/>
      <c r="ATR849" s="14"/>
      <c r="ATS849" s="14"/>
      <c r="ATT849" s="14"/>
      <c r="ATU849" s="14"/>
      <c r="ATV849" s="14"/>
      <c r="ATW849" s="14"/>
      <c r="ATX849" s="14"/>
      <c r="ATY849" s="14"/>
      <c r="ATZ849" s="14"/>
      <c r="AUA849" s="14"/>
      <c r="AUB849" s="14"/>
      <c r="AUC849" s="14"/>
      <c r="AUD849" s="14"/>
      <c r="AUE849" s="14"/>
      <c r="AUF849" s="14"/>
      <c r="AUG849" s="14"/>
      <c r="AUH849" s="14"/>
      <c r="AUI849" s="14"/>
      <c r="AUJ849" s="14"/>
      <c r="AUK849" s="14"/>
      <c r="AUL849" s="14"/>
      <c r="AUM849" s="14"/>
      <c r="AUN849" s="14"/>
      <c r="AUO849" s="14"/>
      <c r="AUP849" s="14"/>
      <c r="AUQ849" s="14"/>
      <c r="AUR849" s="14"/>
      <c r="AUS849" s="14"/>
      <c r="AUT849" s="14"/>
      <c r="AUU849" s="14"/>
      <c r="AUV849" s="14"/>
      <c r="AUW849" s="14"/>
      <c r="AUX849" s="14"/>
      <c r="AUY849" s="14"/>
      <c r="AUZ849" s="14"/>
      <c r="AVA849" s="14"/>
      <c r="AVB849" s="14"/>
      <c r="AVC849" s="14"/>
      <c r="AVD849" s="14"/>
      <c r="AVE849" s="14"/>
      <c r="AVF849" s="14"/>
      <c r="AVG849" s="14"/>
      <c r="AVH849" s="14"/>
      <c r="AVI849" s="14"/>
      <c r="AVJ849" s="14"/>
      <c r="AVK849" s="14"/>
      <c r="AVL849" s="14"/>
      <c r="AVM849" s="14"/>
      <c r="AVN849" s="14"/>
      <c r="AVO849" s="14"/>
      <c r="AVP849" s="14"/>
      <c r="AVQ849" s="14"/>
      <c r="AVR849" s="14"/>
      <c r="AVS849" s="14"/>
      <c r="AVT849" s="14"/>
      <c r="AVU849" s="14"/>
      <c r="AVV849" s="14"/>
      <c r="AVW849" s="14"/>
      <c r="AVX849" s="14"/>
      <c r="AVY849" s="14"/>
      <c r="AVZ849" s="14"/>
      <c r="AWA849" s="14"/>
      <c r="AWB849" s="14"/>
      <c r="AWC849" s="14"/>
      <c r="AWD849" s="14"/>
      <c r="AWE849" s="14"/>
      <c r="AWF849" s="14"/>
      <c r="AWG849" s="14"/>
      <c r="AWH849" s="14"/>
      <c r="AWI849" s="14"/>
      <c r="AWJ849" s="14"/>
      <c r="AWK849" s="14"/>
      <c r="AWL849" s="14"/>
      <c r="AWM849" s="14"/>
      <c r="AWN849" s="14"/>
      <c r="AWO849" s="14"/>
      <c r="AWP849" s="14"/>
      <c r="AWQ849" s="14"/>
      <c r="AWR849" s="14"/>
      <c r="AWS849" s="14"/>
      <c r="AWT849" s="14"/>
      <c r="AWU849" s="14"/>
      <c r="AWV849" s="14"/>
      <c r="AWW849" s="14"/>
      <c r="AWX849" s="14"/>
      <c r="AWY849" s="14"/>
      <c r="AWZ849" s="14"/>
      <c r="AXA849" s="14"/>
      <c r="AXB849" s="14"/>
      <c r="AXC849" s="14"/>
      <c r="AXD849" s="14"/>
      <c r="AXE849" s="14"/>
      <c r="AXF849" s="14"/>
      <c r="AXG849" s="14"/>
      <c r="AXH849" s="14"/>
      <c r="AXI849" s="14"/>
      <c r="AXJ849" s="14"/>
      <c r="AXK849" s="14"/>
      <c r="AXL849" s="14"/>
      <c r="AXM849" s="14"/>
      <c r="AXN849" s="14"/>
      <c r="AXO849" s="14"/>
      <c r="AXP849" s="14"/>
      <c r="AXQ849" s="14"/>
      <c r="AXR849" s="14"/>
      <c r="AXS849" s="14"/>
      <c r="AXT849" s="14"/>
      <c r="AXU849" s="14"/>
      <c r="AXV849" s="14"/>
      <c r="AXW849" s="14"/>
      <c r="AXX849" s="14"/>
      <c r="AXY849" s="14"/>
      <c r="AXZ849" s="14"/>
      <c r="AYA849" s="14"/>
      <c r="AYB849" s="14"/>
      <c r="AYC849" s="14"/>
      <c r="AYD849" s="14"/>
      <c r="AYE849" s="14"/>
      <c r="AYF849" s="14"/>
      <c r="AYG849" s="14"/>
      <c r="AYH849" s="14"/>
      <c r="AYI849" s="14"/>
      <c r="AYJ849" s="14"/>
      <c r="AYK849" s="14"/>
      <c r="AYL849" s="14"/>
      <c r="AYM849" s="14"/>
      <c r="AYN849" s="14"/>
      <c r="AYO849" s="14"/>
      <c r="AYP849" s="14"/>
      <c r="AYQ849" s="14"/>
      <c r="AYR849" s="14"/>
      <c r="AYS849" s="14"/>
      <c r="AYT849" s="14"/>
      <c r="AYU849" s="14"/>
      <c r="AYV849" s="14"/>
      <c r="AYW849" s="14"/>
      <c r="AYX849" s="14"/>
      <c r="AYY849" s="14"/>
      <c r="AYZ849" s="14"/>
      <c r="AZA849" s="14"/>
      <c r="AZB849" s="14"/>
      <c r="AZC849" s="14"/>
      <c r="AZD849" s="14"/>
      <c r="AZE849" s="14"/>
      <c r="AZF849" s="14"/>
      <c r="AZG849" s="14"/>
      <c r="AZH849" s="14"/>
      <c r="AZI849" s="14"/>
      <c r="AZJ849" s="14"/>
      <c r="AZK849" s="14"/>
      <c r="AZL849" s="14"/>
      <c r="AZM849" s="14"/>
      <c r="AZN849" s="14"/>
      <c r="AZO849" s="14"/>
      <c r="AZP849" s="14"/>
      <c r="AZQ849" s="14"/>
      <c r="AZR849" s="14"/>
      <c r="AZS849" s="14"/>
      <c r="AZT849" s="14"/>
      <c r="AZU849" s="14"/>
      <c r="AZV849" s="14"/>
      <c r="AZW849" s="14"/>
      <c r="AZX849" s="14"/>
      <c r="AZY849" s="14"/>
      <c r="AZZ849" s="14"/>
      <c r="BAA849" s="14"/>
      <c r="BAB849" s="14"/>
      <c r="BAC849" s="14"/>
      <c r="BAD849" s="14"/>
      <c r="BAE849" s="14"/>
      <c r="BAF849" s="14"/>
      <c r="BAG849" s="14"/>
      <c r="BAH849" s="14"/>
      <c r="BAI849" s="14"/>
      <c r="BAJ849" s="14"/>
      <c r="BAK849" s="14"/>
      <c r="BAL849" s="14"/>
      <c r="BAM849" s="14"/>
      <c r="BAN849" s="14"/>
      <c r="BAO849" s="14"/>
      <c r="BAP849" s="14"/>
      <c r="BAQ849" s="14"/>
      <c r="BAR849" s="14"/>
      <c r="BAS849" s="14"/>
      <c r="BAT849" s="14"/>
      <c r="BAU849" s="14"/>
      <c r="BAV849" s="14"/>
      <c r="BAW849" s="14"/>
      <c r="BAX849" s="14"/>
      <c r="BAY849" s="14"/>
      <c r="BAZ849" s="14"/>
      <c r="BBA849" s="14"/>
      <c r="BBB849" s="14"/>
      <c r="BBC849" s="14"/>
      <c r="BBD849" s="14"/>
      <c r="BBE849" s="14"/>
      <c r="BBF849" s="14"/>
      <c r="BBG849" s="14"/>
      <c r="BBH849" s="14"/>
      <c r="BBI849" s="14"/>
      <c r="BBJ849" s="14"/>
      <c r="BBK849" s="14"/>
      <c r="BBL849" s="14"/>
      <c r="BBM849" s="14"/>
      <c r="BBN849" s="14"/>
      <c r="BBO849" s="14"/>
      <c r="BBP849" s="14"/>
      <c r="BBQ849" s="14"/>
      <c r="BBR849" s="14"/>
      <c r="BBS849" s="14"/>
      <c r="BBT849" s="14"/>
      <c r="BBU849" s="14"/>
      <c r="BBV849" s="14"/>
      <c r="BBW849" s="14"/>
      <c r="BBX849" s="14"/>
      <c r="BBY849" s="14"/>
      <c r="BBZ849" s="14"/>
      <c r="BCA849" s="14"/>
      <c r="BCB849" s="14"/>
      <c r="BCC849" s="14"/>
      <c r="BCD849" s="14"/>
      <c r="BCE849" s="14"/>
      <c r="BCF849" s="14"/>
      <c r="BCG849" s="14"/>
      <c r="BCH849" s="14"/>
      <c r="BCI849" s="14"/>
      <c r="BCJ849" s="14"/>
      <c r="BCK849" s="14"/>
      <c r="BCL849" s="14"/>
      <c r="BCM849" s="14"/>
      <c r="BCN849" s="14"/>
      <c r="BCO849" s="14"/>
      <c r="BCP849" s="14"/>
      <c r="BCQ849" s="14"/>
      <c r="BCR849" s="14"/>
      <c r="BCS849" s="14"/>
      <c r="BCT849" s="14"/>
      <c r="BCU849" s="14"/>
      <c r="BCV849" s="14"/>
      <c r="BCW849" s="14"/>
      <c r="BCX849" s="14"/>
      <c r="BCY849" s="14"/>
      <c r="BCZ849" s="14"/>
      <c r="BDA849" s="14"/>
      <c r="BDB849" s="14"/>
      <c r="BDC849" s="14"/>
      <c r="BDD849" s="14"/>
      <c r="BDE849" s="14"/>
      <c r="BDF849" s="14"/>
      <c r="BDG849" s="14"/>
      <c r="BDH849" s="14"/>
      <c r="BDI849" s="14"/>
      <c r="BDJ849" s="14"/>
      <c r="BDK849" s="14"/>
      <c r="BDL849" s="14"/>
      <c r="BDM849" s="14"/>
      <c r="BDN849" s="14"/>
      <c r="BDO849" s="14"/>
      <c r="BDP849" s="14"/>
      <c r="BDQ849" s="14"/>
      <c r="BDR849" s="14"/>
      <c r="BDS849" s="14"/>
      <c r="BDT849" s="14"/>
      <c r="BDU849" s="14"/>
      <c r="BDV849" s="14"/>
      <c r="BDW849" s="14"/>
      <c r="BDX849" s="14"/>
      <c r="BDY849" s="14"/>
      <c r="BDZ849" s="14"/>
      <c r="BEA849" s="14"/>
      <c r="BEB849" s="14"/>
      <c r="BEC849" s="14"/>
      <c r="BED849" s="14"/>
      <c r="BEE849" s="14"/>
      <c r="BEF849" s="14"/>
      <c r="BEG849" s="14"/>
      <c r="BEH849" s="14"/>
      <c r="BEI849" s="14"/>
      <c r="BEJ849" s="14"/>
      <c r="BEK849" s="14"/>
      <c r="BEL849" s="14"/>
      <c r="BEM849" s="14"/>
      <c r="BEN849" s="14"/>
      <c r="BEO849" s="14"/>
      <c r="BEP849" s="14"/>
      <c r="BEQ849" s="14"/>
      <c r="BER849" s="14"/>
      <c r="BES849" s="14"/>
      <c r="BET849" s="14"/>
      <c r="BEU849" s="14"/>
      <c r="BEV849" s="14"/>
      <c r="BEW849" s="14"/>
      <c r="BEX849" s="14"/>
      <c r="BEY849" s="14"/>
      <c r="BEZ849" s="14"/>
      <c r="BFA849" s="14"/>
      <c r="BFB849" s="14"/>
      <c r="BFC849" s="14"/>
      <c r="BFD849" s="14"/>
      <c r="BFE849" s="14"/>
      <c r="BFF849" s="14"/>
      <c r="BFG849" s="14"/>
      <c r="BFH849" s="14"/>
      <c r="BFI849" s="14"/>
      <c r="BFJ849" s="14"/>
      <c r="BFK849" s="14"/>
      <c r="BFL849" s="14"/>
      <c r="BFM849" s="14"/>
      <c r="BFN849" s="14"/>
      <c r="BFO849" s="14"/>
      <c r="BFP849" s="14"/>
      <c r="BFQ849" s="14"/>
      <c r="BFR849" s="14"/>
      <c r="BFS849" s="14"/>
      <c r="BFT849" s="14"/>
      <c r="BFU849" s="14"/>
      <c r="BFV849" s="14"/>
      <c r="BFW849" s="14"/>
      <c r="BFX849" s="14"/>
      <c r="BFY849" s="14"/>
      <c r="BFZ849" s="14"/>
      <c r="BGA849" s="14"/>
      <c r="BGB849" s="14"/>
      <c r="BGC849" s="14"/>
      <c r="BGD849" s="14"/>
      <c r="BGE849" s="14"/>
      <c r="BGF849" s="14"/>
      <c r="BGG849" s="14"/>
      <c r="BGH849" s="14"/>
      <c r="BGI849" s="14"/>
      <c r="BGJ849" s="14"/>
      <c r="BGK849" s="14"/>
      <c r="BGL849" s="14"/>
      <c r="BGM849" s="14"/>
      <c r="BGN849" s="14"/>
      <c r="BGO849" s="14"/>
      <c r="BGP849" s="14"/>
      <c r="BGQ849" s="14"/>
      <c r="BGR849" s="14"/>
      <c r="BGS849" s="14"/>
      <c r="BGT849" s="14"/>
      <c r="BGU849" s="14"/>
      <c r="BGV849" s="14"/>
      <c r="BGW849" s="14"/>
      <c r="BGX849" s="14"/>
      <c r="BGY849" s="14"/>
      <c r="BGZ849" s="14"/>
      <c r="BHA849" s="14"/>
      <c r="BHB849" s="14"/>
      <c r="BHC849" s="14"/>
      <c r="BHD849" s="14"/>
      <c r="BHE849" s="14"/>
      <c r="BHF849" s="14"/>
      <c r="BHG849" s="14"/>
      <c r="BHH849" s="14"/>
      <c r="BHI849" s="14"/>
      <c r="BHJ849" s="14"/>
      <c r="BHK849" s="14"/>
      <c r="BHL849" s="14"/>
      <c r="BHM849" s="14"/>
      <c r="BHN849" s="14"/>
      <c r="BHO849" s="14"/>
      <c r="BHP849" s="14"/>
      <c r="BHQ849" s="14"/>
      <c r="BHR849" s="14"/>
      <c r="BHS849" s="14"/>
      <c r="BHT849" s="14"/>
      <c r="BHU849" s="14"/>
      <c r="BHV849" s="14"/>
      <c r="BHW849" s="14"/>
      <c r="BHX849" s="14"/>
      <c r="BHY849" s="14"/>
      <c r="BHZ849" s="14"/>
      <c r="BIA849" s="14"/>
      <c r="BIB849" s="14"/>
      <c r="BIC849" s="14"/>
      <c r="BID849" s="14"/>
      <c r="BIE849" s="14"/>
      <c r="BIF849" s="14"/>
      <c r="BIG849" s="14"/>
      <c r="BIH849" s="14"/>
      <c r="BII849" s="14"/>
      <c r="BIJ849" s="14"/>
      <c r="BIK849" s="14"/>
      <c r="BIL849" s="14"/>
      <c r="BIM849" s="14"/>
      <c r="BIN849" s="14"/>
      <c r="BIO849" s="14"/>
      <c r="BIP849" s="14"/>
      <c r="BIQ849" s="14"/>
      <c r="BIR849" s="14"/>
      <c r="BIS849" s="14"/>
      <c r="BIT849" s="14"/>
      <c r="BIU849" s="14"/>
      <c r="BIV849" s="14"/>
      <c r="BIW849" s="14"/>
      <c r="BIX849" s="14"/>
      <c r="BIY849" s="14"/>
      <c r="BIZ849" s="14"/>
      <c r="BJA849" s="14"/>
      <c r="BJB849" s="14"/>
      <c r="BJC849" s="14"/>
      <c r="BJD849" s="14"/>
      <c r="BJE849" s="14"/>
      <c r="BJF849" s="14"/>
      <c r="BJG849" s="14"/>
      <c r="BJH849" s="14"/>
      <c r="BJI849" s="14"/>
      <c r="BJJ849" s="14"/>
      <c r="BJK849" s="14"/>
      <c r="BJL849" s="14"/>
      <c r="BJM849" s="14"/>
      <c r="BJN849" s="14"/>
      <c r="BJO849" s="14"/>
      <c r="BJP849" s="14"/>
      <c r="BJQ849" s="14"/>
      <c r="BJR849" s="14"/>
      <c r="BJS849" s="14"/>
      <c r="BJT849" s="14"/>
      <c r="BJU849" s="14"/>
      <c r="BJV849" s="14"/>
      <c r="BJW849" s="14"/>
      <c r="BJX849" s="14"/>
      <c r="BJY849" s="14"/>
      <c r="BJZ849" s="14"/>
      <c r="BKA849" s="14"/>
      <c r="BKB849" s="14"/>
      <c r="BKC849" s="14"/>
      <c r="BKD849" s="14"/>
      <c r="BKE849" s="14"/>
      <c r="BKF849" s="14"/>
      <c r="BKG849" s="14"/>
      <c r="BKH849" s="14"/>
      <c r="BKI849" s="14"/>
      <c r="BKJ849" s="14"/>
      <c r="BKK849" s="14"/>
      <c r="BKL849" s="14"/>
      <c r="BKM849" s="14"/>
      <c r="BKN849" s="14"/>
      <c r="BKO849" s="14"/>
      <c r="BKP849" s="14"/>
      <c r="BKQ849" s="14"/>
      <c r="BKR849" s="14"/>
      <c r="BKS849" s="14"/>
      <c r="BKT849" s="14"/>
      <c r="BKU849" s="14"/>
      <c r="BKV849" s="14"/>
      <c r="BKW849" s="14"/>
      <c r="BKX849" s="14"/>
      <c r="BKY849" s="14"/>
      <c r="BKZ849" s="14"/>
      <c r="BLA849" s="14"/>
      <c r="BLB849" s="14"/>
      <c r="BLC849" s="14"/>
      <c r="BLD849" s="14"/>
      <c r="BLE849" s="14"/>
      <c r="BLF849" s="14"/>
      <c r="BLG849" s="14"/>
      <c r="BLH849" s="14"/>
      <c r="BLI849" s="14"/>
      <c r="BLJ849" s="14"/>
      <c r="BLK849" s="14"/>
      <c r="BLL849" s="14"/>
      <c r="BLM849" s="14"/>
      <c r="BLN849" s="14"/>
      <c r="BLO849" s="14"/>
      <c r="BLP849" s="14"/>
      <c r="BLQ849" s="14"/>
      <c r="BLR849" s="14"/>
      <c r="BLS849" s="14"/>
      <c r="BLT849" s="14"/>
      <c r="BLU849" s="14"/>
      <c r="BLV849" s="14"/>
      <c r="BLW849" s="14"/>
      <c r="BLX849" s="14"/>
      <c r="BLY849" s="14"/>
      <c r="BLZ849" s="14"/>
      <c r="BMA849" s="14"/>
      <c r="BMB849" s="14"/>
      <c r="BMC849" s="14"/>
      <c r="BMD849" s="14"/>
      <c r="BME849" s="14"/>
      <c r="BMF849" s="14"/>
      <c r="BMG849" s="14"/>
      <c r="BMH849" s="14"/>
      <c r="BMI849" s="14"/>
      <c r="BMJ849" s="14"/>
      <c r="BMK849" s="14"/>
      <c r="BML849" s="14"/>
      <c r="BMM849" s="14"/>
      <c r="BMN849" s="14"/>
      <c r="BMO849" s="14"/>
      <c r="BMP849" s="14"/>
      <c r="BMQ849" s="14"/>
      <c r="BMR849" s="14"/>
      <c r="BMS849" s="14"/>
      <c r="BMT849" s="14"/>
      <c r="BMU849" s="14"/>
      <c r="BMV849" s="14"/>
      <c r="BMW849" s="14"/>
      <c r="BMX849" s="14"/>
      <c r="BMY849" s="14"/>
      <c r="BMZ849" s="14"/>
      <c r="BNA849" s="14"/>
      <c r="BNB849" s="14"/>
      <c r="BNC849" s="14"/>
      <c r="BND849" s="14"/>
      <c r="BNE849" s="14"/>
      <c r="BNF849" s="14"/>
      <c r="BNG849" s="14"/>
      <c r="BNH849" s="14"/>
      <c r="BNI849" s="14"/>
      <c r="BNJ849" s="14"/>
      <c r="BNK849" s="14"/>
      <c r="BNL849" s="14"/>
      <c r="BNM849" s="14"/>
      <c r="BNN849" s="14"/>
      <c r="BNO849" s="14"/>
      <c r="BNP849" s="14"/>
      <c r="BNQ849" s="14"/>
      <c r="BNR849" s="14"/>
      <c r="BNS849" s="14"/>
      <c r="BNT849" s="14"/>
      <c r="BNU849" s="14"/>
      <c r="BNV849" s="14"/>
      <c r="BNW849" s="14"/>
      <c r="BNX849" s="14"/>
      <c r="BNY849" s="14"/>
      <c r="BNZ849" s="14"/>
      <c r="BOA849" s="14"/>
      <c r="BOB849" s="14"/>
      <c r="BOC849" s="14"/>
      <c r="BOD849" s="14"/>
      <c r="BOE849" s="14"/>
      <c r="BOF849" s="14"/>
      <c r="BOG849" s="14"/>
      <c r="BOH849" s="14"/>
      <c r="BOI849" s="14"/>
      <c r="BOJ849" s="14"/>
      <c r="BOK849" s="14"/>
      <c r="BOL849" s="14"/>
      <c r="BOM849" s="14"/>
      <c r="BON849" s="14"/>
      <c r="BOO849" s="14"/>
      <c r="BOP849" s="14"/>
      <c r="BOQ849" s="14"/>
      <c r="BOR849" s="14"/>
      <c r="BOS849" s="14"/>
      <c r="BOT849" s="14"/>
      <c r="BOU849" s="14"/>
      <c r="BOV849" s="14"/>
      <c r="BOW849" s="14"/>
      <c r="BOX849" s="14"/>
      <c r="BOY849" s="14"/>
      <c r="BOZ849" s="14"/>
      <c r="BPA849" s="14"/>
      <c r="BPB849" s="14"/>
      <c r="BPC849" s="14"/>
      <c r="BPD849" s="14"/>
      <c r="BPE849" s="14"/>
      <c r="BPF849" s="14"/>
      <c r="BPG849" s="14"/>
      <c r="BPH849" s="14"/>
      <c r="BPI849" s="14"/>
      <c r="BPJ849" s="14"/>
      <c r="BPK849" s="14"/>
      <c r="BPL849" s="14"/>
      <c r="BPM849" s="14"/>
      <c r="BPN849" s="14"/>
      <c r="BPO849" s="14"/>
      <c r="BPP849" s="14"/>
      <c r="BPQ849" s="14"/>
      <c r="BPR849" s="14"/>
      <c r="BPS849" s="14"/>
      <c r="BPT849" s="14"/>
      <c r="BPU849" s="14"/>
      <c r="BPV849" s="14"/>
      <c r="BPW849" s="14"/>
      <c r="BPX849" s="14"/>
      <c r="BPY849" s="14"/>
      <c r="BPZ849" s="14"/>
      <c r="BQA849" s="14"/>
      <c r="BQB849" s="14"/>
      <c r="BQC849" s="14"/>
      <c r="BQD849" s="14"/>
      <c r="BQE849" s="14"/>
      <c r="BQF849" s="14"/>
      <c r="BQG849" s="14"/>
      <c r="BQH849" s="14"/>
      <c r="BQI849" s="14"/>
      <c r="BQJ849" s="14"/>
      <c r="BQK849" s="14"/>
      <c r="BQL849" s="14"/>
      <c r="BQM849" s="14"/>
      <c r="BQN849" s="14"/>
      <c r="BQO849" s="14"/>
      <c r="BQP849" s="14"/>
      <c r="BQQ849" s="14"/>
      <c r="BQR849" s="14"/>
      <c r="BQS849" s="14"/>
      <c r="BQT849" s="14"/>
      <c r="BQU849" s="14"/>
      <c r="BQV849" s="14"/>
      <c r="BQW849" s="14"/>
      <c r="BQX849" s="14"/>
      <c r="BQY849" s="14"/>
      <c r="BQZ849" s="14"/>
      <c r="BRA849" s="14"/>
      <c r="BRB849" s="14"/>
      <c r="BRC849" s="14"/>
      <c r="BRD849" s="14"/>
      <c r="BRE849" s="14"/>
      <c r="BRF849" s="14"/>
      <c r="BRG849" s="14"/>
      <c r="BRH849" s="14"/>
      <c r="BRI849" s="14"/>
      <c r="BRJ849" s="14"/>
      <c r="BRK849" s="14"/>
      <c r="BRL849" s="14"/>
      <c r="BRM849" s="14"/>
      <c r="BRN849" s="14"/>
      <c r="BRO849" s="14"/>
      <c r="BRP849" s="14"/>
      <c r="BRQ849" s="14"/>
      <c r="BRR849" s="14"/>
      <c r="BRS849" s="14"/>
      <c r="BRT849" s="14"/>
      <c r="BRU849" s="14"/>
      <c r="BRV849" s="14"/>
      <c r="BRW849" s="14"/>
      <c r="BRX849" s="14"/>
      <c r="BRY849" s="14"/>
      <c r="BRZ849" s="14"/>
      <c r="BSA849" s="14"/>
      <c r="BSB849" s="14"/>
      <c r="BSC849" s="14"/>
      <c r="BSD849" s="14"/>
      <c r="BSE849" s="14"/>
      <c r="BSF849" s="14"/>
      <c r="BSG849" s="14"/>
      <c r="BSH849" s="14"/>
      <c r="BSI849" s="14"/>
      <c r="BSJ849" s="14"/>
      <c r="BSK849" s="14"/>
      <c r="BSL849" s="14"/>
      <c r="BSM849" s="14"/>
      <c r="BSN849" s="14"/>
      <c r="BSO849" s="14"/>
      <c r="BSP849" s="14"/>
      <c r="BSQ849" s="14"/>
      <c r="BSR849" s="14"/>
      <c r="BSS849" s="14"/>
      <c r="BST849" s="14"/>
      <c r="BSU849" s="14"/>
      <c r="BSV849" s="14"/>
      <c r="BSW849" s="14"/>
      <c r="BSX849" s="14"/>
      <c r="BSY849" s="14"/>
      <c r="BSZ849" s="14"/>
      <c r="BTA849" s="14"/>
      <c r="BTB849" s="14"/>
      <c r="BTC849" s="14"/>
      <c r="BTD849" s="14"/>
      <c r="BTE849" s="14"/>
      <c r="BTF849" s="14"/>
      <c r="BTG849" s="14"/>
      <c r="BTH849" s="14"/>
      <c r="BTI849" s="14"/>
      <c r="BTJ849" s="14"/>
      <c r="BTK849" s="14"/>
      <c r="BTL849" s="14"/>
      <c r="BTM849" s="14"/>
      <c r="BTN849" s="14"/>
      <c r="BTO849" s="14"/>
      <c r="BTP849" s="14"/>
      <c r="BTQ849" s="14"/>
      <c r="BTR849" s="14"/>
      <c r="BTS849" s="14"/>
      <c r="BTT849" s="14"/>
      <c r="BTU849" s="14"/>
      <c r="BTV849" s="14"/>
      <c r="BTW849" s="14"/>
      <c r="BTX849" s="14"/>
      <c r="BTY849" s="14"/>
      <c r="BTZ849" s="14"/>
      <c r="BUA849" s="14"/>
      <c r="BUB849" s="14"/>
      <c r="BUC849" s="14"/>
      <c r="BUD849" s="14"/>
      <c r="BUE849" s="14"/>
      <c r="BUF849" s="14"/>
      <c r="BUG849" s="14"/>
      <c r="BUH849" s="14"/>
      <c r="BUI849" s="14"/>
      <c r="BUJ849" s="14"/>
      <c r="BUK849" s="14"/>
      <c r="BUL849" s="14"/>
      <c r="BUM849" s="14"/>
      <c r="BUN849" s="14"/>
      <c r="BUO849" s="14"/>
      <c r="BUP849" s="14"/>
      <c r="BUQ849" s="14"/>
      <c r="BUR849" s="14"/>
      <c r="BUS849" s="14"/>
      <c r="BUT849" s="14"/>
      <c r="BUU849" s="14"/>
      <c r="BUV849" s="14"/>
      <c r="BUW849" s="14"/>
      <c r="BUX849" s="14"/>
      <c r="BUY849" s="14"/>
      <c r="BUZ849" s="14"/>
      <c r="BVA849" s="14"/>
      <c r="BVB849" s="14"/>
      <c r="BVC849" s="14"/>
      <c r="BVD849" s="14"/>
      <c r="BVE849" s="14"/>
      <c r="BVF849" s="14"/>
      <c r="BVG849" s="14"/>
      <c r="BVH849" s="14"/>
      <c r="BVI849" s="14"/>
      <c r="BVJ849" s="14"/>
      <c r="BVK849" s="14"/>
      <c r="BVL849" s="14"/>
      <c r="BVM849" s="14"/>
      <c r="BVN849" s="14"/>
      <c r="BVO849" s="14"/>
      <c r="BVP849" s="14"/>
      <c r="BVQ849" s="14"/>
      <c r="BVR849" s="14"/>
      <c r="BVS849" s="14"/>
      <c r="BVT849" s="14"/>
      <c r="BVU849" s="14"/>
      <c r="BVV849" s="14"/>
      <c r="BVW849" s="14"/>
      <c r="BVX849" s="14"/>
      <c r="BVY849" s="14"/>
      <c r="BVZ849" s="14"/>
      <c r="BWA849" s="14"/>
      <c r="BWB849" s="14"/>
      <c r="BWC849" s="14"/>
      <c r="BWD849" s="14"/>
      <c r="BWE849" s="14"/>
      <c r="BWF849" s="14"/>
      <c r="BWG849" s="14"/>
      <c r="BWH849" s="14"/>
      <c r="BWI849" s="14"/>
      <c r="BWJ849" s="14"/>
      <c r="BWK849" s="14"/>
      <c r="BWL849" s="14"/>
      <c r="BWM849" s="14"/>
      <c r="BWN849" s="14"/>
      <c r="BWO849" s="14"/>
      <c r="BWP849" s="14"/>
      <c r="BWQ849" s="14"/>
      <c r="BWR849" s="14"/>
      <c r="BWS849" s="14"/>
      <c r="BWT849" s="14"/>
      <c r="BWU849" s="14"/>
      <c r="BWV849" s="14"/>
      <c r="BWW849" s="14"/>
      <c r="BWX849" s="14"/>
      <c r="BWY849" s="14"/>
      <c r="BWZ849" s="14"/>
      <c r="BXA849" s="14"/>
      <c r="BXB849" s="14"/>
      <c r="BXC849" s="14"/>
      <c r="BXD849" s="14"/>
      <c r="BXE849" s="14"/>
      <c r="BXF849" s="14"/>
      <c r="BXG849" s="14"/>
      <c r="BXH849" s="14"/>
      <c r="BXI849" s="14"/>
      <c r="BXJ849" s="14"/>
      <c r="BXK849" s="14"/>
      <c r="BXL849" s="14"/>
      <c r="BXM849" s="14"/>
      <c r="BXN849" s="14"/>
      <c r="BXO849" s="14"/>
      <c r="BXP849" s="14"/>
      <c r="BXQ849" s="14"/>
      <c r="BXR849" s="14"/>
      <c r="BXS849" s="14"/>
      <c r="BXT849" s="14"/>
      <c r="BXU849" s="14"/>
      <c r="BXV849" s="14"/>
      <c r="BXW849" s="14"/>
      <c r="BXX849" s="14"/>
      <c r="BXY849" s="14"/>
      <c r="BXZ849" s="14"/>
      <c r="BYA849" s="14"/>
      <c r="BYB849" s="14"/>
      <c r="BYC849" s="14"/>
      <c r="BYD849" s="14"/>
      <c r="BYE849" s="14"/>
      <c r="BYF849" s="14"/>
      <c r="BYG849" s="14"/>
      <c r="BYH849" s="14"/>
      <c r="BYI849" s="14"/>
      <c r="BYJ849" s="14"/>
      <c r="BYK849" s="14"/>
      <c r="BYL849" s="14"/>
      <c r="BYM849" s="14"/>
      <c r="BYN849" s="14"/>
      <c r="BYO849" s="14"/>
      <c r="BYP849" s="14"/>
      <c r="BYQ849" s="14"/>
      <c r="BYR849" s="14"/>
      <c r="BYS849" s="14"/>
      <c r="BYT849" s="14"/>
      <c r="BYU849" s="14"/>
      <c r="BYV849" s="14"/>
      <c r="BYW849" s="14"/>
      <c r="BYX849" s="14"/>
      <c r="BYY849" s="14"/>
      <c r="BYZ849" s="14"/>
      <c r="BZA849" s="14"/>
      <c r="BZB849" s="14"/>
      <c r="BZC849" s="14"/>
      <c r="BZD849" s="14"/>
      <c r="BZE849" s="14"/>
      <c r="BZF849" s="14"/>
      <c r="BZG849" s="14"/>
      <c r="BZH849" s="14"/>
      <c r="BZI849" s="14"/>
      <c r="BZJ849" s="14"/>
      <c r="BZK849" s="14"/>
      <c r="BZL849" s="14"/>
      <c r="BZM849" s="14"/>
      <c r="BZN849" s="14"/>
      <c r="BZO849" s="14"/>
      <c r="BZP849" s="14"/>
      <c r="BZQ849" s="14"/>
      <c r="BZR849" s="14"/>
      <c r="BZS849" s="14"/>
      <c r="BZT849" s="14"/>
      <c r="BZU849" s="14"/>
      <c r="BZV849" s="14"/>
      <c r="BZW849" s="14"/>
      <c r="BZX849" s="14"/>
      <c r="BZY849" s="14"/>
      <c r="BZZ849" s="14"/>
      <c r="CAA849" s="14"/>
      <c r="CAB849" s="14"/>
      <c r="CAC849" s="14"/>
      <c r="CAD849" s="14"/>
      <c r="CAE849" s="14"/>
      <c r="CAF849" s="14"/>
      <c r="CAG849" s="14"/>
      <c r="CAH849" s="14"/>
      <c r="CAI849" s="14"/>
      <c r="CAJ849" s="14"/>
      <c r="CAK849" s="14"/>
      <c r="CAL849" s="14"/>
      <c r="CAM849" s="14"/>
      <c r="CAN849" s="14"/>
      <c r="CAO849" s="14"/>
      <c r="CAP849" s="14"/>
      <c r="CAQ849" s="14"/>
      <c r="CAR849" s="14"/>
      <c r="CAS849" s="14"/>
      <c r="CAT849" s="14"/>
      <c r="CAU849" s="14"/>
      <c r="CAV849" s="14"/>
      <c r="CAW849" s="14"/>
      <c r="CAX849" s="14"/>
      <c r="CAY849" s="14"/>
      <c r="CAZ849" s="14"/>
      <c r="CBA849" s="14"/>
      <c r="CBB849" s="14"/>
      <c r="CBC849" s="14"/>
      <c r="CBD849" s="14"/>
      <c r="CBE849" s="14"/>
      <c r="CBF849" s="14"/>
      <c r="CBG849" s="14"/>
      <c r="CBH849" s="14"/>
      <c r="CBI849" s="14"/>
      <c r="CBJ849" s="14"/>
      <c r="CBK849" s="14"/>
      <c r="CBL849" s="14"/>
      <c r="CBM849" s="14"/>
      <c r="CBN849" s="14"/>
      <c r="CBO849" s="14"/>
      <c r="CBP849" s="14"/>
      <c r="CBQ849" s="14"/>
      <c r="CBR849" s="14"/>
      <c r="CBS849" s="14"/>
      <c r="CBT849" s="14"/>
      <c r="CBU849" s="14"/>
      <c r="CBV849" s="14"/>
      <c r="CBW849" s="14"/>
      <c r="CBX849" s="14"/>
      <c r="CBY849" s="14"/>
      <c r="CBZ849" s="14"/>
      <c r="CCA849" s="14"/>
      <c r="CCB849" s="14"/>
      <c r="CCC849" s="14"/>
      <c r="CCD849" s="14"/>
      <c r="CCE849" s="14"/>
      <c r="CCF849" s="14"/>
      <c r="CCG849" s="14"/>
      <c r="CCH849" s="14"/>
      <c r="CCI849" s="14"/>
      <c r="CCJ849" s="14"/>
      <c r="CCK849" s="14"/>
      <c r="CCL849" s="14"/>
      <c r="CCM849" s="14"/>
      <c r="CCN849" s="14"/>
      <c r="CCO849" s="14"/>
      <c r="CCP849" s="14"/>
      <c r="CCQ849" s="14"/>
      <c r="CCR849" s="14"/>
      <c r="CCS849" s="14"/>
      <c r="CCT849" s="14"/>
      <c r="CCU849" s="14"/>
      <c r="CCV849" s="14"/>
      <c r="CCW849" s="14"/>
      <c r="CCX849" s="14"/>
      <c r="CCY849" s="14"/>
      <c r="CCZ849" s="14"/>
      <c r="CDA849" s="14"/>
      <c r="CDB849" s="14"/>
      <c r="CDC849" s="14"/>
      <c r="CDD849" s="14"/>
      <c r="CDE849" s="14"/>
      <c r="CDF849" s="14"/>
      <c r="CDG849" s="14"/>
      <c r="CDH849" s="14"/>
      <c r="CDI849" s="14"/>
      <c r="CDJ849" s="14"/>
      <c r="CDK849" s="14"/>
      <c r="CDL849" s="14"/>
      <c r="CDM849" s="14"/>
      <c r="CDN849" s="14"/>
      <c r="CDO849" s="14"/>
      <c r="CDP849" s="14"/>
      <c r="CDQ849" s="14"/>
      <c r="CDR849" s="14"/>
      <c r="CDS849" s="14"/>
      <c r="CDT849" s="14"/>
      <c r="CDU849" s="14"/>
      <c r="CDV849" s="14"/>
      <c r="CDW849" s="14"/>
      <c r="CDX849" s="14"/>
      <c r="CDY849" s="14"/>
      <c r="CDZ849" s="14"/>
      <c r="CEA849" s="14"/>
      <c r="CEB849" s="14"/>
      <c r="CEC849" s="14"/>
      <c r="CED849" s="14"/>
      <c r="CEE849" s="14"/>
      <c r="CEF849" s="14"/>
      <c r="CEG849" s="14"/>
      <c r="CEH849" s="14"/>
      <c r="CEI849" s="14"/>
      <c r="CEJ849" s="14"/>
      <c r="CEK849" s="14"/>
      <c r="CEL849" s="14"/>
      <c r="CEM849" s="14"/>
      <c r="CEN849" s="14"/>
      <c r="CEO849" s="14"/>
      <c r="CEP849" s="14"/>
      <c r="CEQ849" s="14"/>
      <c r="CER849" s="14"/>
      <c r="CES849" s="14"/>
      <c r="CET849" s="14"/>
      <c r="CEU849" s="14"/>
      <c r="CEV849" s="14"/>
      <c r="CEW849" s="14"/>
      <c r="CEX849" s="14"/>
      <c r="CEY849" s="14"/>
      <c r="CEZ849" s="14"/>
      <c r="CFA849" s="14"/>
      <c r="CFB849" s="14"/>
      <c r="CFC849" s="14"/>
      <c r="CFD849" s="14"/>
      <c r="CFE849" s="14"/>
      <c r="CFF849" s="14"/>
      <c r="CFG849" s="14"/>
      <c r="CFH849" s="14"/>
      <c r="CFI849" s="14"/>
      <c r="CFJ849" s="14"/>
      <c r="CFK849" s="14"/>
      <c r="CFL849" s="14"/>
      <c r="CFM849" s="14"/>
      <c r="CFN849" s="14"/>
      <c r="CFO849" s="14"/>
      <c r="CFP849" s="14"/>
      <c r="CFQ849" s="14"/>
      <c r="CFR849" s="14"/>
      <c r="CFS849" s="14"/>
      <c r="CFT849" s="14"/>
      <c r="CFU849" s="14"/>
      <c r="CFV849" s="14"/>
      <c r="CFW849" s="14"/>
      <c r="CFX849" s="14"/>
      <c r="CFY849" s="14"/>
      <c r="CFZ849" s="14"/>
      <c r="CGA849" s="14"/>
      <c r="CGB849" s="14"/>
      <c r="CGC849" s="14"/>
      <c r="CGD849" s="14"/>
      <c r="CGE849" s="14"/>
      <c r="CGF849" s="14"/>
      <c r="CGG849" s="14"/>
      <c r="CGH849" s="14"/>
      <c r="CGI849" s="14"/>
      <c r="CGJ849" s="14"/>
      <c r="CGK849" s="14"/>
      <c r="CGL849" s="14"/>
      <c r="CGM849" s="14"/>
      <c r="CGN849" s="14"/>
      <c r="CGO849" s="14"/>
      <c r="CGP849" s="14"/>
      <c r="CGQ849" s="14"/>
      <c r="CGR849" s="14"/>
      <c r="CGS849" s="14"/>
      <c r="CGT849" s="14"/>
      <c r="CGU849" s="14"/>
      <c r="CGV849" s="14"/>
      <c r="CGW849" s="14"/>
      <c r="CGX849" s="14"/>
      <c r="CGY849" s="14"/>
      <c r="CGZ849" s="14"/>
      <c r="CHA849" s="14"/>
      <c r="CHB849" s="14"/>
      <c r="CHC849" s="14"/>
      <c r="CHD849" s="14"/>
      <c r="CHE849" s="14"/>
      <c r="CHF849" s="14"/>
      <c r="CHG849" s="14"/>
      <c r="CHH849" s="14"/>
      <c r="CHI849" s="14"/>
      <c r="CHJ849" s="14"/>
      <c r="CHK849" s="14"/>
      <c r="CHL849" s="14"/>
      <c r="CHM849" s="14"/>
      <c r="CHN849" s="14"/>
      <c r="CHO849" s="14"/>
      <c r="CHP849" s="14"/>
      <c r="CHQ849" s="14"/>
      <c r="CHR849" s="14"/>
      <c r="CHS849" s="14"/>
      <c r="CHT849" s="14"/>
      <c r="CHU849" s="14"/>
      <c r="CHV849" s="14"/>
      <c r="CHW849" s="14"/>
      <c r="CHX849" s="14"/>
      <c r="CHY849" s="14"/>
      <c r="CHZ849" s="14"/>
      <c r="CIA849" s="14"/>
      <c r="CIB849" s="14"/>
      <c r="CIC849" s="14"/>
      <c r="CID849" s="14"/>
      <c r="CIE849" s="14"/>
      <c r="CIF849" s="14"/>
      <c r="CIG849" s="14"/>
      <c r="CIH849" s="14"/>
      <c r="CII849" s="14"/>
      <c r="CIJ849" s="14"/>
      <c r="CIK849" s="14"/>
      <c r="CIL849" s="14"/>
      <c r="CIM849" s="14"/>
      <c r="CIN849" s="14"/>
      <c r="CIO849" s="14"/>
      <c r="CIP849" s="14"/>
      <c r="CIQ849" s="14"/>
      <c r="CIR849" s="14"/>
      <c r="CIS849" s="14"/>
      <c r="CIT849" s="14"/>
      <c r="CIU849" s="14"/>
      <c r="CIV849" s="14"/>
      <c r="CIW849" s="14"/>
      <c r="CIX849" s="14"/>
      <c r="CIY849" s="14"/>
      <c r="CIZ849" s="14"/>
      <c r="CJA849" s="14"/>
      <c r="CJB849" s="14"/>
      <c r="CJC849" s="14"/>
      <c r="CJD849" s="14"/>
      <c r="CJE849" s="14"/>
      <c r="CJF849" s="14"/>
      <c r="CJG849" s="14"/>
      <c r="CJH849" s="14"/>
      <c r="CJI849" s="14"/>
      <c r="CJJ849" s="14"/>
      <c r="CJK849" s="14"/>
      <c r="CJL849" s="14"/>
      <c r="CJM849" s="14"/>
      <c r="CJN849" s="14"/>
      <c r="CJO849" s="14"/>
      <c r="CJP849" s="14"/>
      <c r="CJQ849" s="14"/>
      <c r="CJR849" s="14"/>
      <c r="CJS849" s="14"/>
      <c r="CJT849" s="14"/>
      <c r="CJU849" s="14"/>
      <c r="CJV849" s="14"/>
      <c r="CJW849" s="14"/>
      <c r="CJX849" s="14"/>
      <c r="CJY849" s="14"/>
      <c r="CJZ849" s="14"/>
      <c r="CKA849" s="14"/>
      <c r="CKB849" s="14"/>
      <c r="CKC849" s="14"/>
      <c r="CKD849" s="14"/>
      <c r="CKE849" s="14"/>
      <c r="CKF849" s="14"/>
      <c r="CKG849" s="14"/>
      <c r="CKH849" s="14"/>
      <c r="CKI849" s="14"/>
      <c r="CKJ849" s="14"/>
      <c r="CKK849" s="14"/>
      <c r="CKL849" s="14"/>
      <c r="CKM849" s="14"/>
      <c r="CKN849" s="14"/>
      <c r="CKO849" s="14"/>
      <c r="CKP849" s="14"/>
      <c r="CKQ849" s="14"/>
      <c r="CKR849" s="14"/>
      <c r="CKS849" s="14"/>
      <c r="CKT849" s="14"/>
      <c r="CKU849" s="14"/>
      <c r="CKV849" s="14"/>
      <c r="CKW849" s="14"/>
      <c r="CKX849" s="14"/>
      <c r="CKY849" s="14"/>
      <c r="CKZ849" s="14"/>
      <c r="CLA849" s="14"/>
      <c r="CLB849" s="14"/>
      <c r="CLC849" s="14"/>
      <c r="CLD849" s="14"/>
      <c r="CLE849" s="14"/>
      <c r="CLF849" s="14"/>
      <c r="CLG849" s="14"/>
      <c r="CLH849" s="14"/>
      <c r="CLI849" s="14"/>
      <c r="CLJ849" s="14"/>
      <c r="CLK849" s="14"/>
      <c r="CLL849" s="14"/>
      <c r="CLM849" s="14"/>
      <c r="CLN849" s="14"/>
      <c r="CLO849" s="14"/>
      <c r="CLP849" s="14"/>
      <c r="CLQ849" s="14"/>
      <c r="CLR849" s="14"/>
      <c r="CLS849" s="14"/>
      <c r="CLT849" s="14"/>
      <c r="CLU849" s="14"/>
      <c r="CLV849" s="14"/>
      <c r="CLW849" s="14"/>
      <c r="CLX849" s="14"/>
      <c r="CLY849" s="14"/>
      <c r="CLZ849" s="14"/>
      <c r="CMA849" s="14"/>
      <c r="CMB849" s="14"/>
      <c r="CMC849" s="14"/>
      <c r="CMD849" s="14"/>
      <c r="CME849" s="14"/>
      <c r="CMF849" s="14"/>
      <c r="CMG849" s="14"/>
      <c r="CMH849" s="14"/>
      <c r="CMI849" s="14"/>
      <c r="CMJ849" s="14"/>
      <c r="CMK849" s="14"/>
      <c r="CML849" s="14"/>
      <c r="CMM849" s="14"/>
      <c r="CMN849" s="14"/>
      <c r="CMO849" s="14"/>
      <c r="CMP849" s="14"/>
      <c r="CMQ849" s="14"/>
      <c r="CMR849" s="14"/>
      <c r="CMS849" s="14"/>
      <c r="CMT849" s="14"/>
      <c r="CMU849" s="14"/>
      <c r="CMV849" s="14"/>
      <c r="CMW849" s="14"/>
      <c r="CMX849" s="14"/>
      <c r="CMY849" s="14"/>
      <c r="CMZ849" s="14"/>
      <c r="CNA849" s="14"/>
      <c r="CNB849" s="14"/>
      <c r="CNC849" s="14"/>
      <c r="CND849" s="14"/>
      <c r="CNE849" s="14"/>
      <c r="CNF849" s="14"/>
      <c r="CNG849" s="14"/>
      <c r="CNH849" s="14"/>
      <c r="CNI849" s="14"/>
      <c r="CNJ849" s="14"/>
      <c r="CNK849" s="14"/>
      <c r="CNL849" s="14"/>
      <c r="CNM849" s="14"/>
      <c r="CNN849" s="14"/>
      <c r="CNO849" s="14"/>
      <c r="CNP849" s="14"/>
      <c r="CNQ849" s="14"/>
      <c r="CNR849" s="14"/>
      <c r="CNS849" s="14"/>
      <c r="CNT849" s="14"/>
      <c r="CNU849" s="14"/>
      <c r="CNV849" s="14"/>
      <c r="CNW849" s="14"/>
      <c r="CNX849" s="14"/>
      <c r="CNY849" s="14"/>
      <c r="CNZ849" s="14"/>
      <c r="COA849" s="14"/>
      <c r="COB849" s="14"/>
      <c r="COC849" s="14"/>
      <c r="COD849" s="14"/>
      <c r="COE849" s="14"/>
      <c r="COF849" s="14"/>
      <c r="COG849" s="14"/>
      <c r="COH849" s="14"/>
      <c r="COI849" s="14"/>
      <c r="COJ849" s="14"/>
      <c r="COK849" s="14"/>
      <c r="COL849" s="14"/>
      <c r="COM849" s="14"/>
      <c r="CON849" s="14"/>
      <c r="COO849" s="14"/>
      <c r="COP849" s="14"/>
      <c r="COQ849" s="14"/>
      <c r="COR849" s="14"/>
      <c r="COS849" s="14"/>
      <c r="COT849" s="14"/>
      <c r="COU849" s="14"/>
      <c r="COV849" s="14"/>
      <c r="COW849" s="14"/>
      <c r="COX849" s="14"/>
      <c r="COY849" s="14"/>
      <c r="COZ849" s="14"/>
      <c r="CPA849" s="14"/>
      <c r="CPB849" s="14"/>
      <c r="CPC849" s="14"/>
      <c r="CPD849" s="14"/>
      <c r="CPE849" s="14"/>
      <c r="CPF849" s="14"/>
      <c r="CPG849" s="14"/>
      <c r="CPH849" s="14"/>
      <c r="CPI849" s="14"/>
      <c r="CPJ849" s="14"/>
      <c r="CPK849" s="14"/>
      <c r="CPL849" s="14"/>
      <c r="CPM849" s="14"/>
      <c r="CPN849" s="14"/>
      <c r="CPO849" s="14"/>
      <c r="CPP849" s="14"/>
      <c r="CPQ849" s="14"/>
      <c r="CPR849" s="14"/>
      <c r="CPS849" s="14"/>
      <c r="CPT849" s="14"/>
      <c r="CPU849" s="14"/>
      <c r="CPV849" s="14"/>
      <c r="CPW849" s="14"/>
      <c r="CPX849" s="14"/>
      <c r="CPY849" s="14"/>
      <c r="CPZ849" s="14"/>
      <c r="CQA849" s="14"/>
      <c r="CQB849" s="14"/>
      <c r="CQC849" s="14"/>
      <c r="CQD849" s="14"/>
      <c r="CQE849" s="14"/>
      <c r="CQF849" s="14"/>
      <c r="CQG849" s="14"/>
      <c r="CQH849" s="14"/>
      <c r="CQI849" s="14"/>
      <c r="CQJ849" s="14"/>
      <c r="CQK849" s="14"/>
      <c r="CQL849" s="14"/>
      <c r="CQM849" s="14"/>
      <c r="CQN849" s="14"/>
      <c r="CQO849" s="14"/>
      <c r="CQP849" s="14"/>
      <c r="CQQ849" s="14"/>
      <c r="CQR849" s="14"/>
      <c r="CQS849" s="14"/>
      <c r="CQT849" s="14"/>
      <c r="CQU849" s="14"/>
      <c r="CQV849" s="14"/>
      <c r="CQW849" s="14"/>
      <c r="CQX849" s="14"/>
      <c r="CQY849" s="14"/>
      <c r="CQZ849" s="14"/>
      <c r="CRA849" s="14"/>
      <c r="CRB849" s="14"/>
      <c r="CRC849" s="14"/>
      <c r="CRD849" s="14"/>
      <c r="CRE849" s="14"/>
      <c r="CRF849" s="14"/>
      <c r="CRG849" s="14"/>
      <c r="CRH849" s="14"/>
      <c r="CRI849" s="14"/>
      <c r="CRJ849" s="14"/>
      <c r="CRK849" s="14"/>
      <c r="CRL849" s="14"/>
      <c r="CRM849" s="14"/>
      <c r="CRN849" s="14"/>
      <c r="CRO849" s="14"/>
      <c r="CRP849" s="14"/>
      <c r="CRQ849" s="14"/>
      <c r="CRR849" s="14"/>
      <c r="CRS849" s="14"/>
      <c r="CRT849" s="14"/>
      <c r="CRU849" s="14"/>
      <c r="CRV849" s="14"/>
      <c r="CRW849" s="14"/>
      <c r="CRX849" s="14"/>
      <c r="CRY849" s="14"/>
      <c r="CRZ849" s="14"/>
      <c r="CSA849" s="14"/>
      <c r="CSB849" s="14"/>
      <c r="CSC849" s="14"/>
      <c r="CSD849" s="14"/>
      <c r="CSE849" s="14"/>
      <c r="CSF849" s="14"/>
      <c r="CSG849" s="14"/>
      <c r="CSH849" s="14"/>
      <c r="CSI849" s="14"/>
      <c r="CSJ849" s="14"/>
      <c r="CSK849" s="14"/>
      <c r="CSL849" s="14"/>
      <c r="CSM849" s="14"/>
      <c r="CSN849" s="14"/>
      <c r="CSO849" s="14"/>
      <c r="CSP849" s="14"/>
      <c r="CSQ849" s="14"/>
      <c r="CSR849" s="14"/>
      <c r="CSS849" s="14"/>
      <c r="CST849" s="14"/>
      <c r="CSU849" s="14"/>
      <c r="CSV849" s="14"/>
      <c r="CSW849" s="14"/>
      <c r="CSX849" s="14"/>
      <c r="CSY849" s="14"/>
      <c r="CSZ849" s="14"/>
      <c r="CTA849" s="14"/>
      <c r="CTB849" s="14"/>
      <c r="CTC849" s="14"/>
      <c r="CTD849" s="14"/>
      <c r="CTE849" s="14"/>
      <c r="CTF849" s="14"/>
      <c r="CTG849" s="14"/>
      <c r="CTH849" s="14"/>
      <c r="CTI849" s="14"/>
      <c r="CTJ849" s="14"/>
      <c r="CTK849" s="14"/>
      <c r="CTL849" s="14"/>
      <c r="CTM849" s="14"/>
      <c r="CTN849" s="14"/>
      <c r="CTO849" s="14"/>
      <c r="CTP849" s="14"/>
      <c r="CTQ849" s="14"/>
      <c r="CTR849" s="14"/>
      <c r="CTS849" s="14"/>
      <c r="CTT849" s="14"/>
      <c r="CTU849" s="14"/>
      <c r="CTV849" s="14"/>
      <c r="CTW849" s="14"/>
      <c r="CTX849" s="14"/>
      <c r="CTY849" s="14"/>
      <c r="CTZ849" s="14"/>
      <c r="CUA849" s="14"/>
      <c r="CUB849" s="14"/>
      <c r="CUC849" s="14"/>
      <c r="CUD849" s="14"/>
      <c r="CUE849" s="14"/>
      <c r="CUF849" s="14"/>
      <c r="CUG849" s="14"/>
      <c r="CUH849" s="14"/>
      <c r="CUI849" s="14"/>
      <c r="CUJ849" s="14"/>
      <c r="CUK849" s="14"/>
      <c r="CUL849" s="14"/>
      <c r="CUM849" s="14"/>
      <c r="CUN849" s="14"/>
      <c r="CUO849" s="14"/>
      <c r="CUP849" s="14"/>
      <c r="CUQ849" s="14"/>
      <c r="CUR849" s="14"/>
      <c r="CUS849" s="14"/>
      <c r="CUT849" s="14"/>
      <c r="CUU849" s="14"/>
      <c r="CUV849" s="14"/>
      <c r="CUW849" s="14"/>
      <c r="CUX849" s="14"/>
      <c r="CUY849" s="14"/>
      <c r="CUZ849" s="14"/>
      <c r="CVA849" s="14"/>
      <c r="CVB849" s="14"/>
      <c r="CVC849" s="14"/>
      <c r="CVD849" s="14"/>
      <c r="CVE849" s="14"/>
      <c r="CVF849" s="14"/>
      <c r="CVG849" s="14"/>
      <c r="CVH849" s="14"/>
      <c r="CVI849" s="14"/>
      <c r="CVJ849" s="14"/>
      <c r="CVK849" s="14"/>
      <c r="CVL849" s="14"/>
      <c r="CVM849" s="14"/>
      <c r="CVN849" s="14"/>
      <c r="CVO849" s="14"/>
      <c r="CVP849" s="14"/>
      <c r="CVQ849" s="14"/>
      <c r="CVR849" s="14"/>
      <c r="CVS849" s="14"/>
      <c r="CVT849" s="14"/>
      <c r="CVU849" s="14"/>
      <c r="CVV849" s="14"/>
      <c r="CVW849" s="14"/>
      <c r="CVX849" s="14"/>
      <c r="CVY849" s="14"/>
      <c r="CVZ849" s="14"/>
      <c r="CWA849" s="14"/>
      <c r="CWB849" s="14"/>
      <c r="CWC849" s="14"/>
      <c r="CWD849" s="14"/>
      <c r="CWE849" s="14"/>
      <c r="CWF849" s="14"/>
      <c r="CWG849" s="14"/>
      <c r="CWH849" s="14"/>
      <c r="CWI849" s="14"/>
      <c r="CWJ849" s="14"/>
      <c r="CWK849" s="14"/>
      <c r="CWL849" s="14"/>
      <c r="CWM849" s="14"/>
      <c r="CWN849" s="14"/>
      <c r="CWO849" s="14"/>
      <c r="CWP849" s="14"/>
      <c r="CWQ849" s="14"/>
      <c r="CWR849" s="14"/>
      <c r="CWS849" s="14"/>
      <c r="CWT849" s="14"/>
      <c r="CWU849" s="14"/>
      <c r="CWV849" s="14"/>
      <c r="CWW849" s="14"/>
      <c r="CWX849" s="14"/>
      <c r="CWY849" s="14"/>
      <c r="CWZ849" s="14"/>
      <c r="CXA849" s="14"/>
      <c r="CXB849" s="14"/>
      <c r="CXC849" s="14"/>
      <c r="CXD849" s="14"/>
      <c r="CXE849" s="14"/>
      <c r="CXF849" s="14"/>
      <c r="CXG849" s="14"/>
      <c r="CXH849" s="14"/>
      <c r="CXI849" s="14"/>
      <c r="CXJ849" s="14"/>
      <c r="CXK849" s="14"/>
      <c r="CXL849" s="14"/>
      <c r="CXM849" s="14"/>
      <c r="CXN849" s="14"/>
      <c r="CXO849" s="14"/>
      <c r="CXP849" s="14"/>
      <c r="CXQ849" s="14"/>
      <c r="CXR849" s="14"/>
      <c r="CXS849" s="14"/>
      <c r="CXT849" s="14"/>
      <c r="CXU849" s="14"/>
      <c r="CXV849" s="14"/>
      <c r="CXW849" s="14"/>
      <c r="CXX849" s="14"/>
      <c r="CXY849" s="14"/>
      <c r="CXZ849" s="14"/>
      <c r="CYA849" s="14"/>
      <c r="CYB849" s="14"/>
      <c r="CYC849" s="14"/>
      <c r="CYD849" s="14"/>
      <c r="CYE849" s="14"/>
      <c r="CYF849" s="14"/>
      <c r="CYG849" s="14"/>
      <c r="CYH849" s="14"/>
      <c r="CYI849" s="14"/>
      <c r="CYJ849" s="14"/>
      <c r="CYK849" s="14"/>
      <c r="CYL849" s="14"/>
      <c r="CYM849" s="14"/>
      <c r="CYN849" s="14"/>
      <c r="CYO849" s="14"/>
      <c r="CYP849" s="14"/>
      <c r="CYQ849" s="14"/>
      <c r="CYR849" s="14"/>
      <c r="CYS849" s="14"/>
      <c r="CYT849" s="14"/>
      <c r="CYU849" s="14"/>
      <c r="CYV849" s="14"/>
      <c r="CYW849" s="14"/>
      <c r="CYX849" s="14"/>
      <c r="CYY849" s="14"/>
      <c r="CYZ849" s="14"/>
      <c r="CZA849" s="14"/>
      <c r="CZB849" s="14"/>
      <c r="CZC849" s="14"/>
      <c r="CZD849" s="14"/>
      <c r="CZE849" s="14"/>
      <c r="CZF849" s="14"/>
      <c r="CZG849" s="14"/>
      <c r="CZH849" s="14"/>
      <c r="CZI849" s="14"/>
      <c r="CZJ849" s="14"/>
      <c r="CZK849" s="14"/>
      <c r="CZL849" s="14"/>
      <c r="CZM849" s="14"/>
      <c r="CZN849" s="14"/>
      <c r="CZO849" s="14"/>
      <c r="CZP849" s="14"/>
      <c r="CZQ849" s="14"/>
      <c r="CZR849" s="14"/>
      <c r="CZS849" s="14"/>
      <c r="CZT849" s="14"/>
      <c r="CZU849" s="14"/>
      <c r="CZV849" s="14"/>
      <c r="CZW849" s="14"/>
      <c r="CZX849" s="14"/>
      <c r="CZY849" s="14"/>
      <c r="CZZ849" s="14"/>
      <c r="DAA849" s="14"/>
      <c r="DAB849" s="14"/>
      <c r="DAC849" s="14"/>
      <c r="DAD849" s="14"/>
      <c r="DAE849" s="14"/>
      <c r="DAF849" s="14"/>
      <c r="DAG849" s="14"/>
      <c r="DAH849" s="14"/>
      <c r="DAI849" s="14"/>
      <c r="DAJ849" s="14"/>
      <c r="DAK849" s="14"/>
      <c r="DAL849" s="14"/>
      <c r="DAM849" s="14"/>
      <c r="DAN849" s="14"/>
      <c r="DAO849" s="14"/>
      <c r="DAP849" s="14"/>
      <c r="DAQ849" s="14"/>
      <c r="DAR849" s="14"/>
      <c r="DAS849" s="14"/>
      <c r="DAT849" s="14"/>
      <c r="DAU849" s="14"/>
      <c r="DAV849" s="14"/>
      <c r="DAW849" s="14"/>
      <c r="DAX849" s="14"/>
      <c r="DAY849" s="14"/>
      <c r="DAZ849" s="14"/>
      <c r="DBA849" s="14"/>
      <c r="DBB849" s="14"/>
      <c r="DBC849" s="14"/>
      <c r="DBD849" s="14"/>
      <c r="DBE849" s="14"/>
      <c r="DBF849" s="14"/>
      <c r="DBG849" s="14"/>
      <c r="DBH849" s="14"/>
      <c r="DBI849" s="14"/>
      <c r="DBJ849" s="14"/>
      <c r="DBK849" s="14"/>
      <c r="DBL849" s="14"/>
      <c r="DBM849" s="14"/>
      <c r="DBN849" s="14"/>
      <c r="DBO849" s="14"/>
      <c r="DBP849" s="14"/>
      <c r="DBQ849" s="14"/>
      <c r="DBR849" s="14"/>
      <c r="DBS849" s="14"/>
      <c r="DBT849" s="14"/>
      <c r="DBU849" s="14"/>
      <c r="DBV849" s="14"/>
      <c r="DBW849" s="14"/>
      <c r="DBX849" s="14"/>
      <c r="DBY849" s="14"/>
      <c r="DBZ849" s="14"/>
      <c r="DCA849" s="14"/>
      <c r="DCB849" s="14"/>
      <c r="DCC849" s="14"/>
      <c r="DCD849" s="14"/>
      <c r="DCE849" s="14"/>
      <c r="DCF849" s="14"/>
      <c r="DCG849" s="14"/>
      <c r="DCH849" s="14"/>
      <c r="DCI849" s="14"/>
      <c r="DCJ849" s="14"/>
      <c r="DCK849" s="14"/>
      <c r="DCL849" s="14"/>
      <c r="DCM849" s="14"/>
      <c r="DCN849" s="14"/>
      <c r="DCO849" s="14"/>
      <c r="DCP849" s="14"/>
      <c r="DCQ849" s="14"/>
      <c r="DCR849" s="14"/>
      <c r="DCS849" s="14"/>
      <c r="DCT849" s="14"/>
      <c r="DCU849" s="14"/>
      <c r="DCV849" s="14"/>
      <c r="DCW849" s="14"/>
      <c r="DCX849" s="14"/>
      <c r="DCY849" s="14"/>
      <c r="DCZ849" s="14"/>
      <c r="DDA849" s="14"/>
      <c r="DDB849" s="14"/>
      <c r="DDC849" s="14"/>
      <c r="DDD849" s="14"/>
      <c r="DDE849" s="14"/>
      <c r="DDF849" s="14"/>
      <c r="DDG849" s="14"/>
      <c r="DDH849" s="14"/>
      <c r="DDI849" s="14"/>
      <c r="DDJ849" s="14"/>
      <c r="DDK849" s="14"/>
      <c r="DDL849" s="14"/>
      <c r="DDM849" s="14"/>
      <c r="DDN849" s="14"/>
      <c r="DDO849" s="14"/>
      <c r="DDP849" s="14"/>
      <c r="DDQ849" s="14"/>
      <c r="DDR849" s="14"/>
      <c r="DDS849" s="14"/>
      <c r="DDT849" s="14"/>
      <c r="DDU849" s="14"/>
      <c r="DDV849" s="14"/>
      <c r="DDW849" s="14"/>
      <c r="DDX849" s="14"/>
      <c r="DDY849" s="14"/>
      <c r="DDZ849" s="14"/>
      <c r="DEA849" s="14"/>
      <c r="DEB849" s="14"/>
      <c r="DEC849" s="14"/>
      <c r="DED849" s="14"/>
      <c r="DEE849" s="14"/>
      <c r="DEF849" s="14"/>
      <c r="DEG849" s="14"/>
      <c r="DEH849" s="14"/>
      <c r="DEI849" s="14"/>
      <c r="DEJ849" s="14"/>
      <c r="DEK849" s="14"/>
      <c r="DEL849" s="14"/>
      <c r="DEM849" s="14"/>
      <c r="DEN849" s="14"/>
      <c r="DEO849" s="14"/>
      <c r="DEP849" s="14"/>
      <c r="DEQ849" s="14"/>
      <c r="DER849" s="14"/>
      <c r="DES849" s="14"/>
      <c r="DET849" s="14"/>
      <c r="DEU849" s="14"/>
      <c r="DEV849" s="14"/>
      <c r="DEW849" s="14"/>
      <c r="DEX849" s="14"/>
      <c r="DEY849" s="14"/>
      <c r="DEZ849" s="14"/>
      <c r="DFA849" s="14"/>
      <c r="DFB849" s="14"/>
      <c r="DFC849" s="14"/>
      <c r="DFD849" s="14"/>
      <c r="DFE849" s="14"/>
      <c r="DFF849" s="14"/>
      <c r="DFG849" s="14"/>
      <c r="DFH849" s="14"/>
      <c r="DFI849" s="14"/>
      <c r="DFJ849" s="14"/>
      <c r="DFK849" s="14"/>
      <c r="DFL849" s="14"/>
      <c r="DFM849" s="14"/>
      <c r="DFN849" s="14"/>
      <c r="DFO849" s="14"/>
      <c r="DFP849" s="14"/>
      <c r="DFQ849" s="14"/>
      <c r="DFR849" s="14"/>
      <c r="DFS849" s="14"/>
      <c r="DFT849" s="14"/>
      <c r="DFU849" s="14"/>
      <c r="DFV849" s="14"/>
      <c r="DFW849" s="14"/>
      <c r="DFX849" s="14"/>
      <c r="DFY849" s="14"/>
      <c r="DFZ849" s="14"/>
      <c r="DGA849" s="14"/>
      <c r="DGB849" s="14"/>
      <c r="DGC849" s="14"/>
      <c r="DGD849" s="14"/>
      <c r="DGE849" s="14"/>
      <c r="DGF849" s="14"/>
      <c r="DGG849" s="14"/>
      <c r="DGH849" s="14"/>
      <c r="DGI849" s="14"/>
      <c r="DGJ849" s="14"/>
      <c r="DGK849" s="14"/>
      <c r="DGL849" s="14"/>
      <c r="DGM849" s="14"/>
      <c r="DGN849" s="14"/>
      <c r="DGO849" s="14"/>
      <c r="DGP849" s="14"/>
      <c r="DGQ849" s="14"/>
      <c r="DGR849" s="14"/>
      <c r="DGS849" s="14"/>
      <c r="DGT849" s="14"/>
      <c r="DGU849" s="14"/>
      <c r="DGV849" s="14"/>
      <c r="DGW849" s="14"/>
      <c r="DGX849" s="14"/>
      <c r="DGY849" s="14"/>
      <c r="DGZ849" s="14"/>
      <c r="DHA849" s="14"/>
      <c r="DHB849" s="14"/>
      <c r="DHC849" s="14"/>
      <c r="DHD849" s="14"/>
      <c r="DHE849" s="14"/>
      <c r="DHF849" s="14"/>
      <c r="DHG849" s="14"/>
      <c r="DHH849" s="14"/>
      <c r="DHI849" s="14"/>
      <c r="DHJ849" s="14"/>
      <c r="DHK849" s="14"/>
      <c r="DHL849" s="14"/>
      <c r="DHM849" s="14"/>
      <c r="DHN849" s="14"/>
      <c r="DHO849" s="14"/>
      <c r="DHP849" s="14"/>
      <c r="DHQ849" s="14"/>
      <c r="DHR849" s="14"/>
      <c r="DHS849" s="14"/>
      <c r="DHT849" s="14"/>
      <c r="DHU849" s="14"/>
      <c r="DHV849" s="14"/>
      <c r="DHW849" s="14"/>
      <c r="DHX849" s="14"/>
      <c r="DHY849" s="14"/>
      <c r="DHZ849" s="14"/>
      <c r="DIA849" s="14"/>
      <c r="DIB849" s="14"/>
      <c r="DIC849" s="14"/>
      <c r="DID849" s="14"/>
      <c r="DIE849" s="14"/>
      <c r="DIF849" s="14"/>
      <c r="DIG849" s="14"/>
      <c r="DIH849" s="14"/>
      <c r="DII849" s="14"/>
      <c r="DIJ849" s="14"/>
      <c r="DIK849" s="14"/>
      <c r="DIL849" s="14"/>
      <c r="DIM849" s="14"/>
      <c r="DIN849" s="14"/>
      <c r="DIO849" s="14"/>
      <c r="DIP849" s="14"/>
      <c r="DIQ849" s="14"/>
      <c r="DIR849" s="14"/>
      <c r="DIS849" s="14"/>
      <c r="DIT849" s="14"/>
      <c r="DIU849" s="14"/>
      <c r="DIV849" s="14"/>
      <c r="DIW849" s="14"/>
      <c r="DIX849" s="14"/>
      <c r="DIY849" s="14"/>
      <c r="DIZ849" s="14"/>
      <c r="DJA849" s="14"/>
      <c r="DJB849" s="14"/>
      <c r="DJC849" s="14"/>
      <c r="DJD849" s="14"/>
      <c r="DJE849" s="14"/>
      <c r="DJF849" s="14"/>
      <c r="DJG849" s="14"/>
      <c r="DJH849" s="14"/>
      <c r="DJI849" s="14"/>
      <c r="DJJ849" s="14"/>
      <c r="DJK849" s="14"/>
      <c r="DJL849" s="14"/>
      <c r="DJM849" s="14"/>
      <c r="DJN849" s="14"/>
      <c r="DJO849" s="14"/>
      <c r="DJP849" s="14"/>
      <c r="DJQ849" s="14"/>
      <c r="DJR849" s="14"/>
      <c r="DJS849" s="14"/>
      <c r="DJT849" s="14"/>
      <c r="DJU849" s="14"/>
      <c r="DJV849" s="14"/>
      <c r="DJW849" s="14"/>
      <c r="DJX849" s="14"/>
      <c r="DJY849" s="14"/>
      <c r="DJZ849" s="14"/>
      <c r="DKA849" s="14"/>
      <c r="DKB849" s="14"/>
      <c r="DKC849" s="14"/>
      <c r="DKD849" s="14"/>
      <c r="DKE849" s="14"/>
      <c r="DKF849" s="14"/>
      <c r="DKG849" s="14"/>
      <c r="DKH849" s="14"/>
      <c r="DKI849" s="14"/>
      <c r="DKJ849" s="14"/>
      <c r="DKK849" s="14"/>
      <c r="DKL849" s="14"/>
      <c r="DKM849" s="14"/>
      <c r="DKN849" s="14"/>
      <c r="DKO849" s="14"/>
      <c r="DKP849" s="14"/>
      <c r="DKQ849" s="14"/>
      <c r="DKR849" s="14"/>
      <c r="DKS849" s="14"/>
      <c r="DKT849" s="14"/>
      <c r="DKU849" s="14"/>
      <c r="DKV849" s="14"/>
      <c r="DKW849" s="14"/>
      <c r="DKX849" s="14"/>
      <c r="DKY849" s="14"/>
      <c r="DKZ849" s="14"/>
      <c r="DLA849" s="14"/>
      <c r="DLB849" s="14"/>
      <c r="DLC849" s="14"/>
      <c r="DLD849" s="14"/>
      <c r="DLE849" s="14"/>
      <c r="DLF849" s="14"/>
      <c r="DLG849" s="14"/>
      <c r="DLH849" s="14"/>
      <c r="DLI849" s="14"/>
      <c r="DLJ849" s="14"/>
      <c r="DLK849" s="14"/>
      <c r="DLL849" s="14"/>
      <c r="DLM849" s="14"/>
      <c r="DLN849" s="14"/>
      <c r="DLO849" s="14"/>
      <c r="DLP849" s="14"/>
      <c r="DLQ849" s="14"/>
      <c r="DLR849" s="14"/>
      <c r="DLS849" s="14"/>
      <c r="DLT849" s="14"/>
      <c r="DLU849" s="14"/>
      <c r="DLV849" s="14"/>
      <c r="DLW849" s="14"/>
      <c r="DLX849" s="14"/>
      <c r="DLY849" s="14"/>
      <c r="DLZ849" s="14"/>
      <c r="DMA849" s="14"/>
      <c r="DMB849" s="14"/>
      <c r="DMC849" s="14"/>
      <c r="DMD849" s="14"/>
      <c r="DME849" s="14"/>
      <c r="DMF849" s="14"/>
      <c r="DMG849" s="14"/>
      <c r="DMH849" s="14"/>
      <c r="DMI849" s="14"/>
      <c r="DMJ849" s="14"/>
      <c r="DMK849" s="14"/>
      <c r="DML849" s="14"/>
      <c r="DMM849" s="14"/>
      <c r="DMN849" s="14"/>
      <c r="DMO849" s="14"/>
      <c r="DMP849" s="14"/>
      <c r="DMQ849" s="14"/>
      <c r="DMR849" s="14"/>
      <c r="DMS849" s="14"/>
      <c r="DMT849" s="14"/>
      <c r="DMU849" s="14"/>
      <c r="DMV849" s="14"/>
      <c r="DMW849" s="14"/>
      <c r="DMX849" s="14"/>
      <c r="DMY849" s="14"/>
      <c r="DMZ849" s="14"/>
      <c r="DNA849" s="14"/>
      <c r="DNB849" s="14"/>
      <c r="DNC849" s="14"/>
      <c r="DND849" s="14"/>
      <c r="DNE849" s="14"/>
      <c r="DNF849" s="14"/>
      <c r="DNG849" s="14"/>
      <c r="DNH849" s="14"/>
      <c r="DNI849" s="14"/>
      <c r="DNJ849" s="14"/>
      <c r="DNK849" s="14"/>
      <c r="DNL849" s="14"/>
      <c r="DNM849" s="14"/>
      <c r="DNN849" s="14"/>
      <c r="DNO849" s="14"/>
      <c r="DNP849" s="14"/>
      <c r="DNQ849" s="14"/>
      <c r="DNR849" s="14"/>
      <c r="DNS849" s="14"/>
      <c r="DNT849" s="14"/>
      <c r="DNU849" s="14"/>
      <c r="DNV849" s="14"/>
      <c r="DNW849" s="14"/>
      <c r="DNX849" s="14"/>
      <c r="DNY849" s="14"/>
      <c r="DNZ849" s="14"/>
      <c r="DOA849" s="14"/>
      <c r="DOB849" s="14"/>
      <c r="DOC849" s="14"/>
      <c r="DOD849" s="14"/>
      <c r="DOE849" s="14"/>
      <c r="DOF849" s="14"/>
      <c r="DOG849" s="14"/>
      <c r="DOH849" s="14"/>
      <c r="DOI849" s="14"/>
      <c r="DOJ849" s="14"/>
      <c r="DOK849" s="14"/>
      <c r="DOL849" s="14"/>
      <c r="DOM849" s="14"/>
      <c r="DON849" s="14"/>
      <c r="DOO849" s="14"/>
      <c r="DOP849" s="14"/>
      <c r="DOQ849" s="14"/>
      <c r="DOR849" s="14"/>
      <c r="DOS849" s="14"/>
      <c r="DOT849" s="14"/>
      <c r="DOU849" s="14"/>
      <c r="DOV849" s="14"/>
      <c r="DOW849" s="14"/>
      <c r="DOX849" s="14"/>
      <c r="DOY849" s="14"/>
      <c r="DOZ849" s="14"/>
      <c r="DPA849" s="14"/>
      <c r="DPB849" s="14"/>
      <c r="DPC849" s="14"/>
      <c r="DPD849" s="14"/>
      <c r="DPE849" s="14"/>
      <c r="DPF849" s="14"/>
      <c r="DPG849" s="14"/>
      <c r="DPH849" s="14"/>
      <c r="DPI849" s="14"/>
      <c r="DPJ849" s="14"/>
      <c r="DPK849" s="14"/>
      <c r="DPL849" s="14"/>
      <c r="DPM849" s="14"/>
      <c r="DPN849" s="14"/>
      <c r="DPO849" s="14"/>
      <c r="DPP849" s="14"/>
      <c r="DPQ849" s="14"/>
      <c r="DPR849" s="14"/>
      <c r="DPS849" s="14"/>
      <c r="DPT849" s="14"/>
      <c r="DPU849" s="14"/>
      <c r="DPV849" s="14"/>
      <c r="DPW849" s="14"/>
      <c r="DPX849" s="14"/>
      <c r="DPY849" s="14"/>
      <c r="DPZ849" s="14"/>
      <c r="DQA849" s="14"/>
      <c r="DQB849" s="14"/>
      <c r="DQC849" s="14"/>
      <c r="DQD849" s="14"/>
      <c r="DQE849" s="14"/>
      <c r="DQF849" s="14"/>
      <c r="DQG849" s="14"/>
      <c r="DQH849" s="14"/>
      <c r="DQI849" s="14"/>
      <c r="DQJ849" s="14"/>
      <c r="DQK849" s="14"/>
      <c r="DQL849" s="14"/>
      <c r="DQM849" s="14"/>
      <c r="DQN849" s="14"/>
      <c r="DQO849" s="14"/>
      <c r="DQP849" s="14"/>
      <c r="DQQ849" s="14"/>
      <c r="DQR849" s="14"/>
      <c r="DQS849" s="14"/>
      <c r="DQT849" s="14"/>
      <c r="DQU849" s="14"/>
      <c r="DQV849" s="14"/>
      <c r="DQW849" s="14"/>
      <c r="DQX849" s="14"/>
      <c r="DQY849" s="14"/>
      <c r="DQZ849" s="14"/>
      <c r="DRA849" s="14"/>
      <c r="DRB849" s="14"/>
      <c r="DRC849" s="14"/>
      <c r="DRD849" s="14"/>
      <c r="DRE849" s="14"/>
      <c r="DRF849" s="14"/>
      <c r="DRG849" s="14"/>
      <c r="DRH849" s="14"/>
      <c r="DRI849" s="14"/>
      <c r="DRJ849" s="14"/>
      <c r="DRK849" s="14"/>
      <c r="DRL849" s="14"/>
      <c r="DRM849" s="14"/>
      <c r="DRN849" s="14"/>
      <c r="DRO849" s="14"/>
      <c r="DRP849" s="14"/>
      <c r="DRQ849" s="14"/>
      <c r="DRR849" s="14"/>
      <c r="DRS849" s="14"/>
      <c r="DRT849" s="14"/>
      <c r="DRU849" s="14"/>
      <c r="DRV849" s="14"/>
      <c r="DRW849" s="14"/>
      <c r="DRX849" s="14"/>
      <c r="DRY849" s="14"/>
      <c r="DRZ849" s="14"/>
      <c r="DSA849" s="14"/>
      <c r="DSB849" s="14"/>
      <c r="DSC849" s="14"/>
      <c r="DSD849" s="14"/>
      <c r="DSE849" s="14"/>
      <c r="DSF849" s="14"/>
      <c r="DSG849" s="14"/>
      <c r="DSH849" s="14"/>
      <c r="DSI849" s="14"/>
      <c r="DSJ849" s="14"/>
      <c r="DSK849" s="14"/>
      <c r="DSL849" s="14"/>
      <c r="DSM849" s="14"/>
      <c r="DSN849" s="14"/>
      <c r="DSO849" s="14"/>
      <c r="DSP849" s="14"/>
      <c r="DSQ849" s="14"/>
      <c r="DSR849" s="14"/>
      <c r="DSS849" s="14"/>
      <c r="DST849" s="14"/>
      <c r="DSU849" s="14"/>
      <c r="DSV849" s="14"/>
      <c r="DSW849" s="14"/>
      <c r="DSX849" s="14"/>
      <c r="DSY849" s="14"/>
      <c r="DSZ849" s="14"/>
      <c r="DTA849" s="14"/>
      <c r="DTB849" s="14"/>
      <c r="DTC849" s="14"/>
      <c r="DTD849" s="14"/>
      <c r="DTE849" s="14"/>
      <c r="DTF849" s="14"/>
      <c r="DTG849" s="14"/>
      <c r="DTH849" s="14"/>
      <c r="DTI849" s="14"/>
      <c r="DTJ849" s="14"/>
      <c r="DTK849" s="14"/>
      <c r="DTL849" s="14"/>
      <c r="DTM849" s="14"/>
      <c r="DTN849" s="14"/>
      <c r="DTO849" s="14"/>
      <c r="DTP849" s="14"/>
      <c r="DTQ849" s="14"/>
      <c r="DTR849" s="14"/>
      <c r="DTS849" s="14"/>
      <c r="DTT849" s="14"/>
      <c r="DTU849" s="14"/>
      <c r="DTV849" s="14"/>
      <c r="DTW849" s="14"/>
      <c r="DTX849" s="14"/>
      <c r="DTY849" s="14"/>
      <c r="DTZ849" s="14"/>
      <c r="DUA849" s="14"/>
      <c r="DUB849" s="14"/>
      <c r="DUC849" s="14"/>
      <c r="DUD849" s="14"/>
      <c r="DUE849" s="14"/>
      <c r="DUF849" s="14"/>
      <c r="DUG849" s="14"/>
      <c r="DUH849" s="14"/>
      <c r="DUI849" s="14"/>
      <c r="DUJ849" s="14"/>
      <c r="DUK849" s="14"/>
      <c r="DUL849" s="14"/>
      <c r="DUM849" s="14"/>
      <c r="DUN849" s="14"/>
      <c r="DUO849" s="14"/>
      <c r="DUP849" s="14"/>
      <c r="DUQ849" s="14"/>
      <c r="DUR849" s="14"/>
      <c r="DUS849" s="14"/>
      <c r="DUT849" s="14"/>
      <c r="DUU849" s="14"/>
      <c r="DUV849" s="14"/>
      <c r="DUW849" s="14"/>
      <c r="DUX849" s="14"/>
      <c r="DUY849" s="14"/>
      <c r="DUZ849" s="14"/>
      <c r="DVA849" s="14"/>
      <c r="DVB849" s="14"/>
      <c r="DVC849" s="14"/>
      <c r="DVD849" s="14"/>
      <c r="DVE849" s="14"/>
      <c r="DVF849" s="14"/>
      <c r="DVG849" s="14"/>
      <c r="DVH849" s="14"/>
      <c r="DVI849" s="14"/>
      <c r="DVJ849" s="14"/>
      <c r="DVK849" s="14"/>
      <c r="DVL849" s="14"/>
      <c r="DVM849" s="14"/>
      <c r="DVN849" s="14"/>
      <c r="DVO849" s="14"/>
      <c r="DVP849" s="14"/>
      <c r="DVQ849" s="14"/>
      <c r="DVR849" s="14"/>
      <c r="DVS849" s="14"/>
      <c r="DVT849" s="14"/>
      <c r="DVU849" s="14"/>
      <c r="DVV849" s="14"/>
      <c r="DVW849" s="14"/>
      <c r="DVX849" s="14"/>
      <c r="DVY849" s="14"/>
      <c r="DVZ849" s="14"/>
      <c r="DWA849" s="14"/>
      <c r="DWB849" s="14"/>
      <c r="DWC849" s="14"/>
      <c r="DWD849" s="14"/>
      <c r="DWE849" s="14"/>
      <c r="DWF849" s="14"/>
      <c r="DWG849" s="14"/>
      <c r="DWH849" s="14"/>
      <c r="DWI849" s="14"/>
      <c r="DWJ849" s="14"/>
      <c r="DWK849" s="14"/>
      <c r="DWL849" s="14"/>
      <c r="DWM849" s="14"/>
      <c r="DWN849" s="14"/>
      <c r="DWO849" s="14"/>
      <c r="DWP849" s="14"/>
      <c r="DWQ849" s="14"/>
      <c r="DWR849" s="14"/>
      <c r="DWS849" s="14"/>
      <c r="DWT849" s="14"/>
      <c r="DWU849" s="14"/>
      <c r="DWV849" s="14"/>
      <c r="DWW849" s="14"/>
      <c r="DWX849" s="14"/>
      <c r="DWY849" s="14"/>
      <c r="DWZ849" s="14"/>
      <c r="DXA849" s="14"/>
      <c r="DXB849" s="14"/>
      <c r="DXC849" s="14"/>
      <c r="DXD849" s="14"/>
      <c r="DXE849" s="14"/>
      <c r="DXF849" s="14"/>
      <c r="DXG849" s="14"/>
      <c r="DXH849" s="14"/>
      <c r="DXI849" s="14"/>
      <c r="DXJ849" s="14"/>
      <c r="DXK849" s="14"/>
      <c r="DXL849" s="14"/>
      <c r="DXM849" s="14"/>
      <c r="DXN849" s="14"/>
      <c r="DXO849" s="14"/>
      <c r="DXP849" s="14"/>
      <c r="DXQ849" s="14"/>
      <c r="DXR849" s="14"/>
      <c r="DXS849" s="14"/>
      <c r="DXT849" s="14"/>
      <c r="DXU849" s="14"/>
      <c r="DXV849" s="14"/>
      <c r="DXW849" s="14"/>
      <c r="DXX849" s="14"/>
      <c r="DXY849" s="14"/>
      <c r="DXZ849" s="14"/>
      <c r="DYA849" s="14"/>
      <c r="DYB849" s="14"/>
      <c r="DYC849" s="14"/>
      <c r="DYD849" s="14"/>
      <c r="DYE849" s="14"/>
      <c r="DYF849" s="14"/>
      <c r="DYG849" s="14"/>
      <c r="DYH849" s="14"/>
      <c r="DYI849" s="14"/>
      <c r="DYJ849" s="14"/>
      <c r="DYK849" s="14"/>
      <c r="DYL849" s="14"/>
      <c r="DYM849" s="14"/>
      <c r="DYN849" s="14"/>
      <c r="DYO849" s="14"/>
      <c r="DYP849" s="14"/>
      <c r="DYQ849" s="14"/>
      <c r="DYR849" s="14"/>
      <c r="DYS849" s="14"/>
      <c r="DYT849" s="14"/>
      <c r="DYU849" s="14"/>
      <c r="DYV849" s="14"/>
      <c r="DYW849" s="14"/>
      <c r="DYX849" s="14"/>
      <c r="DYY849" s="14"/>
      <c r="DYZ849" s="14"/>
      <c r="DZA849" s="14"/>
      <c r="DZB849" s="14"/>
      <c r="DZC849" s="14"/>
      <c r="DZD849" s="14"/>
      <c r="DZE849" s="14"/>
      <c r="DZF849" s="14"/>
      <c r="DZG849" s="14"/>
      <c r="DZH849" s="14"/>
      <c r="DZI849" s="14"/>
      <c r="DZJ849" s="14"/>
      <c r="DZK849" s="14"/>
      <c r="DZL849" s="14"/>
      <c r="DZM849" s="14"/>
      <c r="DZN849" s="14"/>
      <c r="DZO849" s="14"/>
      <c r="DZP849" s="14"/>
      <c r="DZQ849" s="14"/>
      <c r="DZR849" s="14"/>
      <c r="DZS849" s="14"/>
      <c r="DZT849" s="14"/>
      <c r="DZU849" s="14"/>
      <c r="DZV849" s="14"/>
      <c r="DZW849" s="14"/>
      <c r="DZX849" s="14"/>
      <c r="DZY849" s="14"/>
      <c r="DZZ849" s="14"/>
      <c r="EAA849" s="14"/>
      <c r="EAB849" s="14"/>
      <c r="EAC849" s="14"/>
      <c r="EAD849" s="14"/>
      <c r="EAE849" s="14"/>
      <c r="EAF849" s="14"/>
      <c r="EAG849" s="14"/>
      <c r="EAH849" s="14"/>
      <c r="EAI849" s="14"/>
      <c r="EAJ849" s="14"/>
      <c r="EAK849" s="14"/>
      <c r="EAL849" s="14"/>
      <c r="EAM849" s="14"/>
      <c r="EAN849" s="14"/>
      <c r="EAO849" s="14"/>
      <c r="EAP849" s="14"/>
      <c r="EAQ849" s="14"/>
      <c r="EAR849" s="14"/>
      <c r="EAS849" s="14"/>
      <c r="EAT849" s="14"/>
      <c r="EAU849" s="14"/>
      <c r="EAV849" s="14"/>
      <c r="EAW849" s="14"/>
      <c r="EAX849" s="14"/>
      <c r="EAY849" s="14"/>
      <c r="EAZ849" s="14"/>
      <c r="EBA849" s="14"/>
      <c r="EBB849" s="14"/>
      <c r="EBC849" s="14"/>
      <c r="EBD849" s="14"/>
      <c r="EBE849" s="14"/>
      <c r="EBF849" s="14"/>
      <c r="EBG849" s="14"/>
      <c r="EBH849" s="14"/>
      <c r="EBI849" s="14"/>
      <c r="EBJ849" s="14"/>
      <c r="EBK849" s="14"/>
      <c r="EBL849" s="14"/>
      <c r="EBM849" s="14"/>
      <c r="EBN849" s="14"/>
      <c r="EBO849" s="14"/>
      <c r="EBP849" s="14"/>
      <c r="EBQ849" s="14"/>
      <c r="EBR849" s="14"/>
      <c r="EBS849" s="14"/>
      <c r="EBT849" s="14"/>
      <c r="EBU849" s="14"/>
      <c r="EBV849" s="14"/>
      <c r="EBW849" s="14"/>
      <c r="EBX849" s="14"/>
      <c r="EBY849" s="14"/>
      <c r="EBZ849" s="14"/>
      <c r="ECA849" s="14"/>
      <c r="ECB849" s="14"/>
      <c r="ECC849" s="14"/>
      <c r="ECD849" s="14"/>
      <c r="ECE849" s="14"/>
      <c r="ECF849" s="14"/>
      <c r="ECG849" s="14"/>
      <c r="ECH849" s="14"/>
      <c r="ECI849" s="14"/>
      <c r="ECJ849" s="14"/>
      <c r="ECK849" s="14"/>
      <c r="ECL849" s="14"/>
      <c r="ECM849" s="14"/>
      <c r="ECN849" s="14"/>
      <c r="ECO849" s="14"/>
      <c r="ECP849" s="14"/>
      <c r="ECQ849" s="14"/>
      <c r="ECR849" s="14"/>
      <c r="ECS849" s="14"/>
      <c r="ECT849" s="14"/>
      <c r="ECU849" s="14"/>
      <c r="ECV849" s="14"/>
      <c r="ECW849" s="14"/>
      <c r="ECX849" s="14"/>
      <c r="ECY849" s="14"/>
      <c r="ECZ849" s="14"/>
      <c r="EDA849" s="14"/>
      <c r="EDB849" s="14"/>
      <c r="EDC849" s="14"/>
      <c r="EDD849" s="14"/>
      <c r="EDE849" s="14"/>
      <c r="EDF849" s="14"/>
      <c r="EDG849" s="14"/>
      <c r="EDH849" s="14"/>
      <c r="EDI849" s="14"/>
      <c r="EDJ849" s="14"/>
      <c r="EDK849" s="14"/>
      <c r="EDL849" s="14"/>
      <c r="EDM849" s="14"/>
      <c r="EDN849" s="14"/>
      <c r="EDO849" s="14"/>
      <c r="EDP849" s="14"/>
      <c r="EDQ849" s="14"/>
      <c r="EDR849" s="14"/>
      <c r="EDS849" s="14"/>
      <c r="EDT849" s="14"/>
      <c r="EDU849" s="14"/>
      <c r="EDV849" s="14"/>
      <c r="EDW849" s="14"/>
      <c r="EDX849" s="14"/>
      <c r="EDY849" s="14"/>
      <c r="EDZ849" s="14"/>
      <c r="EEA849" s="14"/>
      <c r="EEB849" s="14"/>
      <c r="EEC849" s="14"/>
      <c r="EED849" s="14"/>
      <c r="EEE849" s="14"/>
      <c r="EEF849" s="14"/>
      <c r="EEG849" s="14"/>
      <c r="EEH849" s="14"/>
      <c r="EEI849" s="14"/>
      <c r="EEJ849" s="14"/>
      <c r="EEK849" s="14"/>
      <c r="EEL849" s="14"/>
      <c r="EEM849" s="14"/>
      <c r="EEN849" s="14"/>
      <c r="EEO849" s="14"/>
      <c r="EEP849" s="14"/>
      <c r="EEQ849" s="14"/>
      <c r="EER849" s="14"/>
      <c r="EES849" s="14"/>
      <c r="EET849" s="14"/>
      <c r="EEU849" s="14"/>
      <c r="EEV849" s="14"/>
      <c r="EEW849" s="14"/>
      <c r="EEX849" s="14"/>
      <c r="EEY849" s="14"/>
      <c r="EEZ849" s="14"/>
      <c r="EFA849" s="14"/>
      <c r="EFB849" s="14"/>
      <c r="EFC849" s="14"/>
      <c r="EFD849" s="14"/>
      <c r="EFE849" s="14"/>
      <c r="EFF849" s="14"/>
      <c r="EFG849" s="14"/>
      <c r="EFH849" s="14"/>
      <c r="EFI849" s="14"/>
      <c r="EFJ849" s="14"/>
      <c r="EFK849" s="14"/>
      <c r="EFL849" s="14"/>
      <c r="EFM849" s="14"/>
      <c r="EFN849" s="14"/>
      <c r="EFO849" s="14"/>
      <c r="EFP849" s="14"/>
      <c r="EFQ849" s="14"/>
      <c r="EFR849" s="14"/>
      <c r="EFS849" s="14"/>
      <c r="EFT849" s="14"/>
      <c r="EFU849" s="14"/>
      <c r="EFV849" s="14"/>
      <c r="EFW849" s="14"/>
      <c r="EFX849" s="14"/>
      <c r="EFY849" s="14"/>
      <c r="EFZ849" s="14"/>
      <c r="EGA849" s="14"/>
      <c r="EGB849" s="14"/>
      <c r="EGC849" s="14"/>
      <c r="EGD849" s="14"/>
      <c r="EGE849" s="14"/>
      <c r="EGF849" s="14"/>
      <c r="EGG849" s="14"/>
      <c r="EGH849" s="14"/>
      <c r="EGI849" s="14"/>
      <c r="EGJ849" s="14"/>
      <c r="EGK849" s="14"/>
      <c r="EGL849" s="14"/>
      <c r="EGM849" s="14"/>
      <c r="EGN849" s="14"/>
      <c r="EGO849" s="14"/>
      <c r="EGP849" s="14"/>
      <c r="EGQ849" s="14"/>
      <c r="EGR849" s="14"/>
      <c r="EGS849" s="14"/>
      <c r="EGT849" s="14"/>
      <c r="EGU849" s="14"/>
      <c r="EGV849" s="14"/>
      <c r="EGW849" s="14"/>
      <c r="EGX849" s="14"/>
      <c r="EGY849" s="14"/>
      <c r="EGZ849" s="14"/>
      <c r="EHA849" s="14"/>
      <c r="EHB849" s="14"/>
      <c r="EHC849" s="14"/>
      <c r="EHD849" s="14"/>
      <c r="EHE849" s="14"/>
      <c r="EHF849" s="14"/>
      <c r="EHG849" s="14"/>
      <c r="EHH849" s="14"/>
      <c r="EHI849" s="14"/>
      <c r="EHJ849" s="14"/>
      <c r="EHK849" s="14"/>
      <c r="EHL849" s="14"/>
      <c r="EHM849" s="14"/>
      <c r="EHN849" s="14"/>
      <c r="EHO849" s="14"/>
      <c r="EHP849" s="14"/>
      <c r="EHQ849" s="14"/>
      <c r="EHR849" s="14"/>
      <c r="EHS849" s="14"/>
      <c r="EHT849" s="14"/>
      <c r="EHU849" s="14"/>
      <c r="EHV849" s="14"/>
      <c r="EHW849" s="14"/>
      <c r="EHX849" s="14"/>
      <c r="EHY849" s="14"/>
      <c r="EHZ849" s="14"/>
      <c r="EIA849" s="14"/>
      <c r="EIB849" s="14"/>
      <c r="EIC849" s="14"/>
      <c r="EID849" s="14"/>
      <c r="EIE849" s="14"/>
      <c r="EIF849" s="14"/>
      <c r="EIG849" s="14"/>
      <c r="EIH849" s="14"/>
      <c r="EII849" s="14"/>
      <c r="EIJ849" s="14"/>
      <c r="EIK849" s="14"/>
      <c r="EIL849" s="14"/>
      <c r="EIM849" s="14"/>
      <c r="EIN849" s="14"/>
      <c r="EIO849" s="14"/>
      <c r="EIP849" s="14"/>
      <c r="EIQ849" s="14"/>
      <c r="EIR849" s="14"/>
      <c r="EIS849" s="14"/>
      <c r="EIT849" s="14"/>
      <c r="EIU849" s="14"/>
      <c r="EIV849" s="14"/>
      <c r="EIW849" s="14"/>
      <c r="EIX849" s="14"/>
      <c r="EIY849" s="14"/>
      <c r="EIZ849" s="14"/>
      <c r="EJA849" s="14"/>
      <c r="EJB849" s="14"/>
      <c r="EJC849" s="14"/>
      <c r="EJD849" s="14"/>
      <c r="EJE849" s="14"/>
      <c r="EJF849" s="14"/>
      <c r="EJG849" s="14"/>
      <c r="EJH849" s="14"/>
      <c r="EJI849" s="14"/>
      <c r="EJJ849" s="14"/>
      <c r="EJK849" s="14"/>
      <c r="EJL849" s="14"/>
      <c r="EJM849" s="14"/>
      <c r="EJN849" s="14"/>
      <c r="EJO849" s="14"/>
      <c r="EJP849" s="14"/>
      <c r="EJQ849" s="14"/>
      <c r="EJR849" s="14"/>
      <c r="EJS849" s="14"/>
      <c r="EJT849" s="14"/>
      <c r="EJU849" s="14"/>
      <c r="EJV849" s="14"/>
      <c r="EJW849" s="14"/>
      <c r="EJX849" s="14"/>
      <c r="EJY849" s="14"/>
      <c r="EJZ849" s="14"/>
      <c r="EKA849" s="14"/>
      <c r="EKB849" s="14"/>
      <c r="EKC849" s="14"/>
      <c r="EKD849" s="14"/>
      <c r="EKE849" s="14"/>
      <c r="EKF849" s="14"/>
      <c r="EKG849" s="14"/>
      <c r="EKH849" s="14"/>
      <c r="EKI849" s="14"/>
      <c r="EKJ849" s="14"/>
      <c r="EKK849" s="14"/>
      <c r="EKL849" s="14"/>
      <c r="EKM849" s="14"/>
      <c r="EKN849" s="14"/>
      <c r="EKO849" s="14"/>
      <c r="EKP849" s="14"/>
      <c r="EKQ849" s="14"/>
      <c r="EKR849" s="14"/>
      <c r="EKS849" s="14"/>
      <c r="EKT849" s="14"/>
      <c r="EKU849" s="14"/>
      <c r="EKV849" s="14"/>
      <c r="EKW849" s="14"/>
      <c r="EKX849" s="14"/>
      <c r="EKY849" s="14"/>
      <c r="EKZ849" s="14"/>
      <c r="ELA849" s="14"/>
      <c r="ELB849" s="14"/>
      <c r="ELC849" s="14"/>
      <c r="ELD849" s="14"/>
      <c r="ELE849" s="14"/>
      <c r="ELF849" s="14"/>
      <c r="ELG849" s="14"/>
      <c r="ELH849" s="14"/>
      <c r="ELI849" s="14"/>
      <c r="ELJ849" s="14"/>
      <c r="ELK849" s="14"/>
      <c r="ELL849" s="14"/>
      <c r="ELM849" s="14"/>
      <c r="ELN849" s="14"/>
      <c r="ELO849" s="14"/>
      <c r="ELP849" s="14"/>
      <c r="ELQ849" s="14"/>
      <c r="ELR849" s="14"/>
      <c r="ELS849" s="14"/>
      <c r="ELT849" s="14"/>
      <c r="ELU849" s="14"/>
      <c r="ELV849" s="14"/>
      <c r="ELW849" s="14"/>
      <c r="ELX849" s="14"/>
      <c r="ELY849" s="14"/>
      <c r="ELZ849" s="14"/>
      <c r="EMA849" s="14"/>
      <c r="EMB849" s="14"/>
      <c r="EMC849" s="14"/>
      <c r="EMD849" s="14"/>
      <c r="EME849" s="14"/>
      <c r="EMF849" s="14"/>
      <c r="EMG849" s="14"/>
      <c r="EMH849" s="14"/>
      <c r="EMI849" s="14"/>
      <c r="EMJ849" s="14"/>
      <c r="EMK849" s="14"/>
      <c r="EML849" s="14"/>
      <c r="EMM849" s="14"/>
      <c r="EMN849" s="14"/>
      <c r="EMO849" s="14"/>
      <c r="EMP849" s="14"/>
      <c r="EMQ849" s="14"/>
      <c r="EMR849" s="14"/>
      <c r="EMS849" s="14"/>
      <c r="EMT849" s="14"/>
      <c r="EMU849" s="14"/>
      <c r="EMV849" s="14"/>
      <c r="EMW849" s="14"/>
      <c r="EMX849" s="14"/>
      <c r="EMY849" s="14"/>
      <c r="EMZ849" s="14"/>
      <c r="ENA849" s="14"/>
      <c r="ENB849" s="14"/>
      <c r="ENC849" s="14"/>
      <c r="END849" s="14"/>
      <c r="ENE849" s="14"/>
      <c r="ENF849" s="14"/>
      <c r="ENG849" s="14"/>
      <c r="ENH849" s="14"/>
      <c r="ENI849" s="14"/>
      <c r="ENJ849" s="14"/>
      <c r="ENK849" s="14"/>
      <c r="ENL849" s="14"/>
      <c r="ENM849" s="14"/>
      <c r="ENN849" s="14"/>
      <c r="ENO849" s="14"/>
      <c r="ENP849" s="14"/>
      <c r="ENQ849" s="14"/>
      <c r="ENR849" s="14"/>
      <c r="ENS849" s="14"/>
      <c r="ENT849" s="14"/>
      <c r="ENU849" s="14"/>
      <c r="ENV849" s="14"/>
      <c r="ENW849" s="14"/>
      <c r="ENX849" s="14"/>
      <c r="ENY849" s="14"/>
      <c r="ENZ849" s="14"/>
      <c r="EOA849" s="14"/>
      <c r="EOB849" s="14"/>
      <c r="EOC849" s="14"/>
      <c r="EOD849" s="14"/>
      <c r="EOE849" s="14"/>
      <c r="EOF849" s="14"/>
      <c r="EOG849" s="14"/>
      <c r="EOH849" s="14"/>
      <c r="EOI849" s="14"/>
      <c r="EOJ849" s="14"/>
      <c r="EOK849" s="14"/>
      <c r="EOL849" s="14"/>
      <c r="EOM849" s="14"/>
      <c r="EON849" s="14"/>
      <c r="EOO849" s="14"/>
      <c r="EOP849" s="14"/>
      <c r="EOQ849" s="14"/>
      <c r="EOR849" s="14"/>
      <c r="EOS849" s="14"/>
      <c r="EOT849" s="14"/>
      <c r="EOU849" s="14"/>
      <c r="EOV849" s="14"/>
      <c r="EOW849" s="14"/>
      <c r="EOX849" s="14"/>
      <c r="EOY849" s="14"/>
      <c r="EOZ849" s="14"/>
      <c r="EPA849" s="14"/>
      <c r="EPB849" s="14"/>
      <c r="EPC849" s="14"/>
      <c r="EPD849" s="14"/>
      <c r="EPE849" s="14"/>
      <c r="EPF849" s="14"/>
      <c r="EPG849" s="14"/>
      <c r="EPH849" s="14"/>
      <c r="EPI849" s="14"/>
      <c r="EPJ849" s="14"/>
      <c r="EPK849" s="14"/>
      <c r="EPL849" s="14"/>
      <c r="EPM849" s="14"/>
      <c r="EPN849" s="14"/>
      <c r="EPO849" s="14"/>
      <c r="EPP849" s="14"/>
      <c r="EPQ849" s="14"/>
      <c r="EPR849" s="14"/>
      <c r="EPS849" s="14"/>
      <c r="EPT849" s="14"/>
      <c r="EPU849" s="14"/>
      <c r="EPV849" s="14"/>
      <c r="EPW849" s="14"/>
      <c r="EPX849" s="14"/>
      <c r="EPY849" s="14"/>
      <c r="EPZ849" s="14"/>
      <c r="EQA849" s="14"/>
      <c r="EQB849" s="14"/>
      <c r="EQC849" s="14"/>
      <c r="EQD849" s="14"/>
      <c r="EQE849" s="14"/>
      <c r="EQF849" s="14"/>
      <c r="EQG849" s="14"/>
      <c r="EQH849" s="14"/>
      <c r="EQI849" s="14"/>
      <c r="EQJ849" s="14"/>
      <c r="EQK849" s="14"/>
      <c r="EQL849" s="14"/>
      <c r="EQM849" s="14"/>
      <c r="EQN849" s="14"/>
      <c r="EQO849" s="14"/>
      <c r="EQP849" s="14"/>
      <c r="EQQ849" s="14"/>
      <c r="EQR849" s="14"/>
      <c r="EQS849" s="14"/>
      <c r="EQT849" s="14"/>
      <c r="EQU849" s="14"/>
      <c r="EQV849" s="14"/>
      <c r="EQW849" s="14"/>
      <c r="EQX849" s="14"/>
      <c r="EQY849" s="14"/>
      <c r="EQZ849" s="14"/>
      <c r="ERA849" s="14"/>
      <c r="ERB849" s="14"/>
      <c r="ERC849" s="14"/>
      <c r="ERD849" s="14"/>
      <c r="ERE849" s="14"/>
      <c r="ERF849" s="14"/>
      <c r="ERG849" s="14"/>
      <c r="ERH849" s="14"/>
      <c r="ERI849" s="14"/>
      <c r="ERJ849" s="14"/>
      <c r="ERK849" s="14"/>
      <c r="ERL849" s="14"/>
      <c r="ERM849" s="14"/>
      <c r="ERN849" s="14"/>
      <c r="ERO849" s="14"/>
      <c r="ERP849" s="14"/>
      <c r="ERQ849" s="14"/>
      <c r="ERR849" s="14"/>
      <c r="ERS849" s="14"/>
      <c r="ERT849" s="14"/>
      <c r="ERU849" s="14"/>
      <c r="ERV849" s="14"/>
      <c r="ERW849" s="14"/>
      <c r="ERX849" s="14"/>
      <c r="ERY849" s="14"/>
      <c r="ERZ849" s="14"/>
      <c r="ESA849" s="14"/>
      <c r="ESB849" s="14"/>
      <c r="ESC849" s="14"/>
      <c r="ESD849" s="14"/>
      <c r="ESE849" s="14"/>
      <c r="ESF849" s="14"/>
      <c r="ESG849" s="14"/>
      <c r="ESH849" s="14"/>
      <c r="ESI849" s="14"/>
      <c r="ESJ849" s="14"/>
      <c r="ESK849" s="14"/>
      <c r="ESL849" s="14"/>
      <c r="ESM849" s="14"/>
      <c r="ESN849" s="14"/>
      <c r="ESO849" s="14"/>
      <c r="ESP849" s="14"/>
      <c r="ESQ849" s="14"/>
      <c r="ESR849" s="14"/>
      <c r="ESS849" s="14"/>
      <c r="EST849" s="14"/>
      <c r="ESU849" s="14"/>
      <c r="ESV849" s="14"/>
      <c r="ESW849" s="14"/>
      <c r="ESX849" s="14"/>
      <c r="ESY849" s="14"/>
      <c r="ESZ849" s="14"/>
      <c r="ETA849" s="14"/>
      <c r="ETB849" s="14"/>
      <c r="ETC849" s="14"/>
      <c r="ETD849" s="14"/>
      <c r="ETE849" s="14"/>
      <c r="ETF849" s="14"/>
      <c r="ETG849" s="14"/>
      <c r="ETH849" s="14"/>
      <c r="ETI849" s="14"/>
      <c r="ETJ849" s="14"/>
      <c r="ETK849" s="14"/>
      <c r="ETL849" s="14"/>
      <c r="ETM849" s="14"/>
      <c r="ETN849" s="14"/>
      <c r="ETO849" s="14"/>
      <c r="ETP849" s="14"/>
      <c r="ETQ849" s="14"/>
      <c r="ETR849" s="14"/>
      <c r="ETS849" s="14"/>
      <c r="ETT849" s="14"/>
      <c r="ETU849" s="14"/>
      <c r="ETV849" s="14"/>
      <c r="ETW849" s="14"/>
      <c r="ETX849" s="14"/>
      <c r="ETY849" s="14"/>
      <c r="ETZ849" s="14"/>
      <c r="EUA849" s="14"/>
      <c r="EUB849" s="14"/>
      <c r="EUC849" s="14"/>
      <c r="EUD849" s="14"/>
      <c r="EUE849" s="14"/>
      <c r="EUF849" s="14"/>
      <c r="EUG849" s="14"/>
      <c r="EUH849" s="14"/>
      <c r="EUI849" s="14"/>
      <c r="EUJ849" s="14"/>
      <c r="EUK849" s="14"/>
      <c r="EUL849" s="14"/>
      <c r="EUM849" s="14"/>
      <c r="EUN849" s="14"/>
      <c r="EUO849" s="14"/>
      <c r="EUP849" s="14"/>
      <c r="EUQ849" s="14"/>
      <c r="EUR849" s="14"/>
      <c r="EUS849" s="14"/>
      <c r="EUT849" s="14"/>
      <c r="EUU849" s="14"/>
      <c r="EUV849" s="14"/>
      <c r="EUW849" s="14"/>
      <c r="EUX849" s="14"/>
      <c r="EUY849" s="14"/>
      <c r="EUZ849" s="14"/>
      <c r="EVA849" s="14"/>
      <c r="EVB849" s="14"/>
      <c r="EVC849" s="14"/>
      <c r="EVD849" s="14"/>
      <c r="EVE849" s="14"/>
      <c r="EVF849" s="14"/>
      <c r="EVG849" s="14"/>
      <c r="EVH849" s="14"/>
      <c r="EVI849" s="14"/>
      <c r="EVJ849" s="14"/>
      <c r="EVK849" s="14"/>
      <c r="EVL849" s="14"/>
      <c r="EVM849" s="14"/>
      <c r="EVN849" s="14"/>
      <c r="EVO849" s="14"/>
      <c r="EVP849" s="14"/>
      <c r="EVQ849" s="14"/>
      <c r="EVR849" s="14"/>
      <c r="EVS849" s="14"/>
      <c r="EVT849" s="14"/>
      <c r="EVU849" s="14"/>
      <c r="EVV849" s="14"/>
      <c r="EVW849" s="14"/>
      <c r="EVX849" s="14"/>
      <c r="EVY849" s="14"/>
      <c r="EVZ849" s="14"/>
      <c r="EWA849" s="14"/>
      <c r="EWB849" s="14"/>
      <c r="EWC849" s="14"/>
      <c r="EWD849" s="14"/>
      <c r="EWE849" s="14"/>
      <c r="EWF849" s="14"/>
      <c r="EWG849" s="14"/>
      <c r="EWH849" s="14"/>
      <c r="EWI849" s="14"/>
      <c r="EWJ849" s="14"/>
      <c r="EWK849" s="14"/>
      <c r="EWL849" s="14"/>
      <c r="EWM849" s="14"/>
      <c r="EWN849" s="14"/>
      <c r="EWO849" s="14"/>
      <c r="EWP849" s="14"/>
      <c r="EWQ849" s="14"/>
      <c r="EWR849" s="14"/>
      <c r="EWS849" s="14"/>
      <c r="EWT849" s="14"/>
      <c r="EWU849" s="14"/>
      <c r="EWV849" s="14"/>
      <c r="EWW849" s="14"/>
      <c r="EWX849" s="14"/>
      <c r="EWY849" s="14"/>
      <c r="EWZ849" s="14"/>
      <c r="EXA849" s="14"/>
      <c r="EXB849" s="14"/>
      <c r="EXC849" s="14"/>
      <c r="EXD849" s="14"/>
      <c r="EXE849" s="14"/>
      <c r="EXF849" s="14"/>
      <c r="EXG849" s="14"/>
      <c r="EXH849" s="14"/>
      <c r="EXI849" s="14"/>
      <c r="EXJ849" s="14"/>
      <c r="EXK849" s="14"/>
      <c r="EXL849" s="14"/>
      <c r="EXM849" s="14"/>
      <c r="EXN849" s="14"/>
      <c r="EXO849" s="14"/>
      <c r="EXP849" s="14"/>
      <c r="EXQ849" s="14"/>
      <c r="EXR849" s="14"/>
      <c r="EXS849" s="14"/>
      <c r="EXT849" s="14"/>
      <c r="EXU849" s="14"/>
      <c r="EXV849" s="14"/>
      <c r="EXW849" s="14"/>
      <c r="EXX849" s="14"/>
      <c r="EXY849" s="14"/>
      <c r="EXZ849" s="14"/>
      <c r="EYA849" s="14"/>
      <c r="EYB849" s="14"/>
      <c r="EYC849" s="14"/>
      <c r="EYD849" s="14"/>
      <c r="EYE849" s="14"/>
      <c r="EYF849" s="14"/>
      <c r="EYG849" s="14"/>
      <c r="EYH849" s="14"/>
      <c r="EYI849" s="14"/>
      <c r="EYJ849" s="14"/>
      <c r="EYK849" s="14"/>
      <c r="EYL849" s="14"/>
      <c r="EYM849" s="14"/>
      <c r="EYN849" s="14"/>
      <c r="EYO849" s="14"/>
      <c r="EYP849" s="14"/>
      <c r="EYQ849" s="14"/>
      <c r="EYR849" s="14"/>
      <c r="EYS849" s="14"/>
      <c r="EYT849" s="14"/>
      <c r="EYU849" s="14"/>
      <c r="EYV849" s="14"/>
      <c r="EYW849" s="14"/>
      <c r="EYX849" s="14"/>
      <c r="EYY849" s="14"/>
      <c r="EYZ849" s="14"/>
      <c r="EZA849" s="14"/>
      <c r="EZB849" s="14"/>
      <c r="EZC849" s="14"/>
      <c r="EZD849" s="14"/>
      <c r="EZE849" s="14"/>
      <c r="EZF849" s="14"/>
      <c r="EZG849" s="14"/>
      <c r="EZH849" s="14"/>
      <c r="EZI849" s="14"/>
      <c r="EZJ849" s="14"/>
      <c r="EZK849" s="14"/>
      <c r="EZL849" s="14"/>
      <c r="EZM849" s="14"/>
      <c r="EZN849" s="14"/>
      <c r="EZO849" s="14"/>
      <c r="EZP849" s="14"/>
      <c r="EZQ849" s="14"/>
      <c r="EZR849" s="14"/>
      <c r="EZS849" s="14"/>
      <c r="EZT849" s="14"/>
      <c r="EZU849" s="14"/>
      <c r="EZV849" s="14"/>
      <c r="EZW849" s="14"/>
      <c r="EZX849" s="14"/>
      <c r="EZY849" s="14"/>
      <c r="EZZ849" s="14"/>
      <c r="FAA849" s="14"/>
      <c r="FAB849" s="14"/>
      <c r="FAC849" s="14"/>
      <c r="FAD849" s="14"/>
      <c r="FAE849" s="14"/>
      <c r="FAF849" s="14"/>
      <c r="FAG849" s="14"/>
      <c r="FAH849" s="14"/>
      <c r="FAI849" s="14"/>
      <c r="FAJ849" s="14"/>
      <c r="FAK849" s="14"/>
      <c r="FAL849" s="14"/>
      <c r="FAM849" s="14"/>
      <c r="FAN849" s="14"/>
      <c r="FAO849" s="14"/>
      <c r="FAP849" s="14"/>
      <c r="FAQ849" s="14"/>
      <c r="FAR849" s="14"/>
      <c r="FAS849" s="14"/>
      <c r="FAT849" s="14"/>
      <c r="FAU849" s="14"/>
      <c r="FAV849" s="14"/>
      <c r="FAW849" s="14"/>
      <c r="FAX849" s="14"/>
      <c r="FAY849" s="14"/>
      <c r="FAZ849" s="14"/>
      <c r="FBA849" s="14"/>
      <c r="FBB849" s="14"/>
      <c r="FBC849" s="14"/>
      <c r="FBD849" s="14"/>
      <c r="FBE849" s="14"/>
      <c r="FBF849" s="14"/>
      <c r="FBG849" s="14"/>
      <c r="FBH849" s="14"/>
      <c r="FBI849" s="14"/>
      <c r="FBJ849" s="14"/>
      <c r="FBK849" s="14"/>
      <c r="FBL849" s="14"/>
      <c r="FBM849" s="14"/>
      <c r="FBN849" s="14"/>
      <c r="FBO849" s="14"/>
      <c r="FBP849" s="14"/>
      <c r="FBQ849" s="14"/>
      <c r="FBR849" s="14"/>
      <c r="FBS849" s="14"/>
      <c r="FBT849" s="14"/>
      <c r="FBU849" s="14"/>
      <c r="FBV849" s="14"/>
      <c r="FBW849" s="14"/>
      <c r="FBX849" s="14"/>
      <c r="FBY849" s="14"/>
      <c r="FBZ849" s="14"/>
      <c r="FCA849" s="14"/>
      <c r="FCB849" s="14"/>
      <c r="FCC849" s="14"/>
      <c r="FCD849" s="14"/>
      <c r="FCE849" s="14"/>
      <c r="FCF849" s="14"/>
      <c r="FCG849" s="14"/>
      <c r="FCH849" s="14"/>
      <c r="FCI849" s="14"/>
      <c r="FCJ849" s="14"/>
      <c r="FCK849" s="14"/>
      <c r="FCL849" s="14"/>
      <c r="FCM849" s="14"/>
      <c r="FCN849" s="14"/>
      <c r="FCO849" s="14"/>
      <c r="FCP849" s="14"/>
      <c r="FCQ849" s="14"/>
      <c r="FCR849" s="14"/>
      <c r="FCS849" s="14"/>
      <c r="FCT849" s="14"/>
      <c r="FCU849" s="14"/>
      <c r="FCV849" s="14"/>
      <c r="FCW849" s="14"/>
      <c r="FCX849" s="14"/>
      <c r="FCY849" s="14"/>
      <c r="FCZ849" s="14"/>
      <c r="FDA849" s="14"/>
      <c r="FDB849" s="14"/>
      <c r="FDC849" s="14"/>
      <c r="FDD849" s="14"/>
      <c r="FDE849" s="14"/>
      <c r="FDF849" s="14"/>
      <c r="FDG849" s="14"/>
      <c r="FDH849" s="14"/>
      <c r="FDI849" s="14"/>
      <c r="FDJ849" s="14"/>
      <c r="FDK849" s="14"/>
      <c r="FDL849" s="14"/>
      <c r="FDM849" s="14"/>
      <c r="FDN849" s="14"/>
      <c r="FDO849" s="14"/>
      <c r="FDP849" s="14"/>
      <c r="FDQ849" s="14"/>
      <c r="FDR849" s="14"/>
      <c r="FDS849" s="14"/>
      <c r="FDT849" s="14"/>
      <c r="FDU849" s="14"/>
      <c r="FDV849" s="14"/>
      <c r="FDW849" s="14"/>
      <c r="FDX849" s="14"/>
      <c r="FDY849" s="14"/>
      <c r="FDZ849" s="14"/>
      <c r="FEA849" s="14"/>
      <c r="FEB849" s="14"/>
      <c r="FEC849" s="14"/>
      <c r="FED849" s="14"/>
      <c r="FEE849" s="14"/>
      <c r="FEF849" s="14"/>
      <c r="FEG849" s="14"/>
      <c r="FEH849" s="14"/>
      <c r="FEI849" s="14"/>
      <c r="FEJ849" s="14"/>
      <c r="FEK849" s="14"/>
      <c r="FEL849" s="14"/>
      <c r="FEM849" s="14"/>
      <c r="FEN849" s="14"/>
      <c r="FEO849" s="14"/>
      <c r="FEP849" s="14"/>
      <c r="FEQ849" s="14"/>
      <c r="FER849" s="14"/>
      <c r="FES849" s="14"/>
      <c r="FET849" s="14"/>
      <c r="FEU849" s="14"/>
      <c r="FEV849" s="14"/>
      <c r="FEW849" s="14"/>
      <c r="FEX849" s="14"/>
      <c r="FEY849" s="14"/>
      <c r="FEZ849" s="14"/>
      <c r="FFA849" s="14"/>
      <c r="FFB849" s="14"/>
      <c r="FFC849" s="14"/>
      <c r="FFD849" s="14"/>
      <c r="FFE849" s="14"/>
      <c r="FFF849" s="14"/>
      <c r="FFG849" s="14"/>
      <c r="FFH849" s="14"/>
      <c r="FFI849" s="14"/>
      <c r="FFJ849" s="14"/>
      <c r="FFK849" s="14"/>
      <c r="FFL849" s="14"/>
      <c r="FFM849" s="14"/>
      <c r="FFN849" s="14"/>
      <c r="FFO849" s="14"/>
      <c r="FFP849" s="14"/>
      <c r="FFQ849" s="14"/>
      <c r="FFR849" s="14"/>
      <c r="FFS849" s="14"/>
      <c r="FFT849" s="14"/>
      <c r="FFU849" s="14"/>
      <c r="FFV849" s="14"/>
      <c r="FFW849" s="14"/>
      <c r="FFX849" s="14"/>
      <c r="FFY849" s="14"/>
      <c r="FFZ849" s="14"/>
      <c r="FGA849" s="14"/>
      <c r="FGB849" s="14"/>
      <c r="FGC849" s="14"/>
      <c r="FGD849" s="14"/>
      <c r="FGE849" s="14"/>
      <c r="FGF849" s="14"/>
      <c r="FGG849" s="14"/>
      <c r="FGH849" s="14"/>
      <c r="FGI849" s="14"/>
      <c r="FGJ849" s="14"/>
      <c r="FGK849" s="14"/>
      <c r="FGL849" s="14"/>
      <c r="FGM849" s="14"/>
      <c r="FGN849" s="14"/>
      <c r="FGO849" s="14"/>
      <c r="FGP849" s="14"/>
      <c r="FGQ849" s="14"/>
      <c r="FGR849" s="14"/>
      <c r="FGS849" s="14"/>
      <c r="FGT849" s="14"/>
      <c r="FGU849" s="14"/>
      <c r="FGV849" s="14"/>
      <c r="FGW849" s="14"/>
      <c r="FGX849" s="14"/>
      <c r="FGY849" s="14"/>
      <c r="FGZ849" s="14"/>
      <c r="FHA849" s="14"/>
      <c r="FHB849" s="14"/>
      <c r="FHC849" s="14"/>
      <c r="FHD849" s="14"/>
      <c r="FHE849" s="14"/>
      <c r="FHF849" s="14"/>
      <c r="FHG849" s="14"/>
      <c r="FHH849" s="14"/>
      <c r="FHI849" s="14"/>
      <c r="FHJ849" s="14"/>
      <c r="FHK849" s="14"/>
      <c r="FHL849" s="14"/>
      <c r="FHM849" s="14"/>
      <c r="FHN849" s="14"/>
      <c r="FHO849" s="14"/>
      <c r="FHP849" s="14"/>
      <c r="FHQ849" s="14"/>
      <c r="FHR849" s="14"/>
      <c r="FHS849" s="14"/>
      <c r="FHT849" s="14"/>
      <c r="FHU849" s="14"/>
      <c r="FHV849" s="14"/>
      <c r="FHW849" s="14"/>
      <c r="FHX849" s="14"/>
      <c r="FHY849" s="14"/>
      <c r="FHZ849" s="14"/>
      <c r="FIA849" s="14"/>
      <c r="FIB849" s="14"/>
      <c r="FIC849" s="14"/>
      <c r="FID849" s="14"/>
      <c r="FIE849" s="14"/>
      <c r="FIF849" s="14"/>
      <c r="FIG849" s="14"/>
      <c r="FIH849" s="14"/>
      <c r="FII849" s="14"/>
      <c r="FIJ849" s="14"/>
      <c r="FIK849" s="14"/>
      <c r="FIL849" s="14"/>
      <c r="FIM849" s="14"/>
      <c r="FIN849" s="14"/>
      <c r="FIO849" s="14"/>
      <c r="FIP849" s="14"/>
      <c r="FIQ849" s="14"/>
      <c r="FIR849" s="14"/>
      <c r="FIS849" s="14"/>
      <c r="FIT849" s="14"/>
      <c r="FIU849" s="14"/>
      <c r="FIV849" s="14"/>
      <c r="FIW849" s="14"/>
      <c r="FIX849" s="14"/>
      <c r="FIY849" s="14"/>
      <c r="FIZ849" s="14"/>
      <c r="FJA849" s="14"/>
      <c r="FJB849" s="14"/>
      <c r="FJC849" s="14"/>
      <c r="FJD849" s="14"/>
      <c r="FJE849" s="14"/>
      <c r="FJF849" s="14"/>
      <c r="FJG849" s="14"/>
      <c r="FJH849" s="14"/>
      <c r="FJI849" s="14"/>
      <c r="FJJ849" s="14"/>
      <c r="FJK849" s="14"/>
      <c r="FJL849" s="14"/>
      <c r="FJM849" s="14"/>
      <c r="FJN849" s="14"/>
      <c r="FJO849" s="14"/>
      <c r="FJP849" s="14"/>
      <c r="FJQ849" s="14"/>
      <c r="FJR849" s="14"/>
      <c r="FJS849" s="14"/>
      <c r="FJT849" s="14"/>
      <c r="FJU849" s="14"/>
      <c r="FJV849" s="14"/>
      <c r="FJW849" s="14"/>
      <c r="FJX849" s="14"/>
      <c r="FJY849" s="14"/>
      <c r="FJZ849" s="14"/>
      <c r="FKA849" s="14"/>
      <c r="FKB849" s="14"/>
      <c r="FKC849" s="14"/>
      <c r="FKD849" s="14"/>
      <c r="FKE849" s="14"/>
      <c r="FKF849" s="14"/>
      <c r="FKG849" s="14"/>
      <c r="FKH849" s="14"/>
      <c r="FKI849" s="14"/>
      <c r="FKJ849" s="14"/>
      <c r="FKK849" s="14"/>
      <c r="FKL849" s="14"/>
      <c r="FKM849" s="14"/>
      <c r="FKN849" s="14"/>
      <c r="FKO849" s="14"/>
      <c r="FKP849" s="14"/>
      <c r="FKQ849" s="14"/>
      <c r="FKR849" s="14"/>
      <c r="FKS849" s="14"/>
      <c r="FKT849" s="14"/>
      <c r="FKU849" s="14"/>
      <c r="FKV849" s="14"/>
      <c r="FKW849" s="14"/>
      <c r="FKX849" s="14"/>
      <c r="FKY849" s="14"/>
      <c r="FKZ849" s="14"/>
      <c r="FLA849" s="14"/>
      <c r="FLB849" s="14"/>
      <c r="FLC849" s="14"/>
      <c r="FLD849" s="14"/>
      <c r="FLE849" s="14"/>
      <c r="FLF849" s="14"/>
      <c r="FLG849" s="14"/>
      <c r="FLH849" s="14"/>
      <c r="FLI849" s="14"/>
      <c r="FLJ849" s="14"/>
      <c r="FLK849" s="14"/>
      <c r="FLL849" s="14"/>
      <c r="FLM849" s="14"/>
      <c r="FLN849" s="14"/>
      <c r="FLO849" s="14"/>
      <c r="FLP849" s="14"/>
      <c r="FLQ849" s="14"/>
      <c r="FLR849" s="14"/>
      <c r="FLS849" s="14"/>
      <c r="FLT849" s="14"/>
      <c r="FLU849" s="14"/>
      <c r="FLV849" s="14"/>
      <c r="FLW849" s="14"/>
      <c r="FLX849" s="14"/>
      <c r="FLY849" s="14"/>
      <c r="FLZ849" s="14"/>
      <c r="FMA849" s="14"/>
      <c r="FMB849" s="14"/>
      <c r="FMC849" s="14"/>
      <c r="FMD849" s="14"/>
      <c r="FME849" s="14"/>
      <c r="FMF849" s="14"/>
      <c r="FMG849" s="14"/>
      <c r="FMH849" s="14"/>
      <c r="FMI849" s="14"/>
      <c r="FMJ849" s="14"/>
      <c r="FMK849" s="14"/>
      <c r="FML849" s="14"/>
      <c r="FMM849" s="14"/>
      <c r="FMN849" s="14"/>
      <c r="FMO849" s="14"/>
      <c r="FMP849" s="14"/>
      <c r="FMQ849" s="14"/>
      <c r="FMR849" s="14"/>
      <c r="FMS849" s="14"/>
      <c r="FMT849" s="14"/>
      <c r="FMU849" s="14"/>
      <c r="FMV849" s="14"/>
      <c r="FMW849" s="14"/>
      <c r="FMX849" s="14"/>
      <c r="FMY849" s="14"/>
      <c r="FMZ849" s="14"/>
      <c r="FNA849" s="14"/>
      <c r="FNB849" s="14"/>
      <c r="FNC849" s="14"/>
      <c r="FND849" s="14"/>
      <c r="FNE849" s="14"/>
      <c r="FNF849" s="14"/>
      <c r="FNG849" s="14"/>
      <c r="FNH849" s="14"/>
      <c r="FNI849" s="14"/>
      <c r="FNJ849" s="14"/>
      <c r="FNK849" s="14"/>
      <c r="FNL849" s="14"/>
      <c r="FNM849" s="14"/>
      <c r="FNN849" s="14"/>
      <c r="FNO849" s="14"/>
      <c r="FNP849" s="14"/>
      <c r="FNQ849" s="14"/>
      <c r="FNR849" s="14"/>
      <c r="FNS849" s="14"/>
      <c r="FNT849" s="14"/>
      <c r="FNU849" s="14"/>
      <c r="FNV849" s="14"/>
      <c r="FNW849" s="14"/>
      <c r="FNX849" s="14"/>
      <c r="FNY849" s="14"/>
      <c r="FNZ849" s="14"/>
      <c r="FOA849" s="14"/>
      <c r="FOB849" s="14"/>
      <c r="FOC849" s="14"/>
      <c r="FOD849" s="14"/>
      <c r="FOE849" s="14"/>
      <c r="FOF849" s="14"/>
      <c r="FOG849" s="14"/>
      <c r="FOH849" s="14"/>
      <c r="FOI849" s="14"/>
      <c r="FOJ849" s="14"/>
      <c r="FOK849" s="14"/>
      <c r="FOL849" s="14"/>
      <c r="FOM849" s="14"/>
      <c r="FON849" s="14"/>
      <c r="FOO849" s="14"/>
      <c r="FOP849" s="14"/>
      <c r="FOQ849" s="14"/>
      <c r="FOR849" s="14"/>
      <c r="FOS849" s="14"/>
      <c r="FOT849" s="14"/>
      <c r="FOU849" s="14"/>
      <c r="FOV849" s="14"/>
      <c r="FOW849" s="14"/>
      <c r="FOX849" s="14"/>
      <c r="FOY849" s="14"/>
      <c r="FOZ849" s="14"/>
      <c r="FPA849" s="14"/>
      <c r="FPB849" s="14"/>
      <c r="FPC849" s="14"/>
      <c r="FPD849" s="14"/>
      <c r="FPE849" s="14"/>
      <c r="FPF849" s="14"/>
      <c r="FPG849" s="14"/>
      <c r="FPH849" s="14"/>
      <c r="FPI849" s="14"/>
      <c r="FPJ849" s="14"/>
      <c r="FPK849" s="14"/>
      <c r="FPL849" s="14"/>
      <c r="FPM849" s="14"/>
      <c r="FPN849" s="14"/>
      <c r="FPO849" s="14"/>
      <c r="FPP849" s="14"/>
      <c r="FPQ849" s="14"/>
      <c r="FPR849" s="14"/>
      <c r="FPS849" s="14"/>
      <c r="FPT849" s="14"/>
      <c r="FPU849" s="14"/>
      <c r="FPV849" s="14"/>
      <c r="FPW849" s="14"/>
      <c r="FPX849" s="14"/>
      <c r="FPY849" s="14"/>
      <c r="FPZ849" s="14"/>
      <c r="FQA849" s="14"/>
      <c r="FQB849" s="14"/>
      <c r="FQC849" s="14"/>
      <c r="FQD849" s="14"/>
      <c r="FQE849" s="14"/>
      <c r="FQF849" s="14"/>
      <c r="FQG849" s="14"/>
      <c r="FQH849" s="14"/>
      <c r="FQI849" s="14"/>
      <c r="FQJ849" s="14"/>
      <c r="FQK849" s="14"/>
      <c r="FQL849" s="14"/>
      <c r="FQM849" s="14"/>
      <c r="FQN849" s="14"/>
      <c r="FQO849" s="14"/>
      <c r="FQP849" s="14"/>
      <c r="FQQ849" s="14"/>
      <c r="FQR849" s="14"/>
      <c r="FQS849" s="14"/>
      <c r="FQT849" s="14"/>
      <c r="FQU849" s="14"/>
      <c r="FQV849" s="14"/>
      <c r="FQW849" s="14"/>
      <c r="FQX849" s="14"/>
      <c r="FQY849" s="14"/>
      <c r="FQZ849" s="14"/>
      <c r="FRA849" s="14"/>
      <c r="FRB849" s="14"/>
      <c r="FRC849" s="14"/>
      <c r="FRD849" s="14"/>
      <c r="FRE849" s="14"/>
      <c r="FRF849" s="14"/>
      <c r="FRG849" s="14"/>
      <c r="FRH849" s="14"/>
      <c r="FRI849" s="14"/>
      <c r="FRJ849" s="14"/>
      <c r="FRK849" s="14"/>
      <c r="FRL849" s="14"/>
      <c r="FRM849" s="14"/>
      <c r="FRN849" s="14"/>
      <c r="FRO849" s="14"/>
      <c r="FRP849" s="14"/>
      <c r="FRQ849" s="14"/>
      <c r="FRR849" s="14"/>
      <c r="FRS849" s="14"/>
      <c r="FRT849" s="14"/>
      <c r="FRU849" s="14"/>
      <c r="FRV849" s="14"/>
      <c r="FRW849" s="14"/>
      <c r="FRX849" s="14"/>
      <c r="FRY849" s="14"/>
      <c r="FRZ849" s="14"/>
      <c r="FSA849" s="14"/>
      <c r="FSB849" s="14"/>
      <c r="FSC849" s="14"/>
      <c r="FSD849" s="14"/>
      <c r="FSE849" s="14"/>
      <c r="FSF849" s="14"/>
      <c r="FSG849" s="14"/>
      <c r="FSH849" s="14"/>
      <c r="FSI849" s="14"/>
      <c r="FSJ849" s="14"/>
      <c r="FSK849" s="14"/>
      <c r="FSL849" s="14"/>
      <c r="FSM849" s="14"/>
      <c r="FSN849" s="14"/>
      <c r="FSO849" s="14"/>
      <c r="FSP849" s="14"/>
      <c r="FSQ849" s="14"/>
      <c r="FSR849" s="14"/>
      <c r="FSS849" s="14"/>
      <c r="FST849" s="14"/>
      <c r="FSU849" s="14"/>
      <c r="FSV849" s="14"/>
      <c r="FSW849" s="14"/>
      <c r="FSX849" s="14"/>
      <c r="FSY849" s="14"/>
      <c r="FSZ849" s="14"/>
      <c r="FTA849" s="14"/>
      <c r="FTB849" s="14"/>
      <c r="FTC849" s="14"/>
      <c r="FTD849" s="14"/>
      <c r="FTE849" s="14"/>
      <c r="FTF849" s="14"/>
      <c r="FTG849" s="14"/>
      <c r="FTH849" s="14"/>
      <c r="FTI849" s="14"/>
      <c r="FTJ849" s="14"/>
      <c r="FTK849" s="14"/>
      <c r="FTL849" s="14"/>
      <c r="FTM849" s="14"/>
      <c r="FTN849" s="14"/>
      <c r="FTO849" s="14"/>
      <c r="FTP849" s="14"/>
      <c r="FTQ849" s="14"/>
      <c r="FTR849" s="14"/>
      <c r="FTS849" s="14"/>
      <c r="FTT849" s="14"/>
      <c r="FTU849" s="14"/>
      <c r="FTV849" s="14"/>
      <c r="FTW849" s="14"/>
      <c r="FTX849" s="14"/>
      <c r="FTY849" s="14"/>
      <c r="FTZ849" s="14"/>
      <c r="FUA849" s="14"/>
      <c r="FUB849" s="14"/>
      <c r="FUC849" s="14"/>
      <c r="FUD849" s="14"/>
      <c r="FUE849" s="14"/>
      <c r="FUF849" s="14"/>
      <c r="FUG849" s="14"/>
      <c r="FUH849" s="14"/>
      <c r="FUI849" s="14"/>
      <c r="FUJ849" s="14"/>
      <c r="FUK849" s="14"/>
      <c r="FUL849" s="14"/>
      <c r="FUM849" s="14"/>
      <c r="FUN849" s="14"/>
      <c r="FUO849" s="14"/>
      <c r="FUP849" s="14"/>
      <c r="FUQ849" s="14"/>
      <c r="FUR849" s="14"/>
      <c r="FUS849" s="14"/>
      <c r="FUT849" s="14"/>
      <c r="FUU849" s="14"/>
      <c r="FUV849" s="14"/>
      <c r="FUW849" s="14"/>
      <c r="FUX849" s="14"/>
      <c r="FUY849" s="14"/>
      <c r="FUZ849" s="14"/>
      <c r="FVA849" s="14"/>
      <c r="FVB849" s="14"/>
      <c r="FVC849" s="14"/>
      <c r="FVD849" s="14"/>
      <c r="FVE849" s="14"/>
      <c r="FVF849" s="14"/>
      <c r="FVG849" s="14"/>
      <c r="FVH849" s="14"/>
      <c r="FVI849" s="14"/>
      <c r="FVJ849" s="14"/>
      <c r="FVK849" s="14"/>
      <c r="FVL849" s="14"/>
      <c r="FVM849" s="14"/>
      <c r="FVN849" s="14"/>
      <c r="FVO849" s="14"/>
      <c r="FVP849" s="14"/>
      <c r="FVQ849" s="14"/>
      <c r="FVR849" s="14"/>
      <c r="FVS849" s="14"/>
      <c r="FVT849" s="14"/>
      <c r="FVU849" s="14"/>
      <c r="FVV849" s="14"/>
      <c r="FVW849" s="14"/>
      <c r="FVX849" s="14"/>
      <c r="FVY849" s="14"/>
      <c r="FVZ849" s="14"/>
      <c r="FWA849" s="14"/>
      <c r="FWB849" s="14"/>
      <c r="FWC849" s="14"/>
      <c r="FWD849" s="14"/>
      <c r="FWE849" s="14"/>
      <c r="FWF849" s="14"/>
      <c r="FWG849" s="14"/>
      <c r="FWH849" s="14"/>
      <c r="FWI849" s="14"/>
      <c r="FWJ849" s="14"/>
      <c r="FWK849" s="14"/>
      <c r="FWL849" s="14"/>
      <c r="FWM849" s="14"/>
      <c r="FWN849" s="14"/>
      <c r="FWO849" s="14"/>
      <c r="FWP849" s="14"/>
      <c r="FWQ849" s="14"/>
      <c r="FWR849" s="14"/>
      <c r="FWS849" s="14"/>
      <c r="FWT849" s="14"/>
      <c r="FWU849" s="14"/>
      <c r="FWV849" s="14"/>
      <c r="FWW849" s="14"/>
      <c r="FWX849" s="14"/>
      <c r="FWY849" s="14"/>
      <c r="FWZ849" s="14"/>
      <c r="FXA849" s="14"/>
      <c r="FXB849" s="14"/>
      <c r="FXC849" s="14"/>
      <c r="FXD849" s="14"/>
      <c r="FXE849" s="14"/>
      <c r="FXF849" s="14"/>
      <c r="FXG849" s="14"/>
      <c r="FXH849" s="14"/>
      <c r="FXI849" s="14"/>
      <c r="FXJ849" s="14"/>
      <c r="FXK849" s="14"/>
      <c r="FXL849" s="14"/>
      <c r="FXM849" s="14"/>
      <c r="FXN849" s="14"/>
      <c r="FXO849" s="14"/>
      <c r="FXP849" s="14"/>
      <c r="FXQ849" s="14"/>
      <c r="FXR849" s="14"/>
      <c r="FXS849" s="14"/>
      <c r="FXT849" s="14"/>
      <c r="FXU849" s="14"/>
      <c r="FXV849" s="14"/>
      <c r="FXW849" s="14"/>
      <c r="FXX849" s="14"/>
      <c r="FXY849" s="14"/>
      <c r="FXZ849" s="14"/>
      <c r="FYA849" s="14"/>
      <c r="FYB849" s="14"/>
      <c r="FYC849" s="14"/>
      <c r="FYD849" s="14"/>
      <c r="FYE849" s="14"/>
      <c r="FYF849" s="14"/>
      <c r="FYG849" s="14"/>
      <c r="FYH849" s="14"/>
      <c r="FYI849" s="14"/>
      <c r="FYJ849" s="14"/>
      <c r="FYK849" s="14"/>
      <c r="FYL849" s="14"/>
      <c r="FYM849" s="14"/>
      <c r="FYN849" s="14"/>
      <c r="FYO849" s="14"/>
      <c r="FYP849" s="14"/>
      <c r="FYQ849" s="14"/>
      <c r="FYR849" s="14"/>
      <c r="FYS849" s="14"/>
      <c r="FYT849" s="14"/>
      <c r="FYU849" s="14"/>
      <c r="FYV849" s="14"/>
      <c r="FYW849" s="14"/>
      <c r="FYX849" s="14"/>
      <c r="FYY849" s="14"/>
      <c r="FYZ849" s="14"/>
      <c r="FZA849" s="14"/>
      <c r="FZB849" s="14"/>
      <c r="FZC849" s="14"/>
      <c r="FZD849" s="14"/>
      <c r="FZE849" s="14"/>
      <c r="FZF849" s="14"/>
      <c r="FZG849" s="14"/>
      <c r="FZH849" s="14"/>
      <c r="FZI849" s="14"/>
      <c r="FZJ849" s="14"/>
      <c r="FZK849" s="14"/>
      <c r="FZL849" s="14"/>
      <c r="FZM849" s="14"/>
      <c r="FZN849" s="14"/>
      <c r="FZO849" s="14"/>
      <c r="FZP849" s="14"/>
      <c r="FZQ849" s="14"/>
      <c r="FZR849" s="14"/>
      <c r="FZS849" s="14"/>
      <c r="FZT849" s="14"/>
      <c r="FZU849" s="14"/>
      <c r="FZV849" s="14"/>
      <c r="FZW849" s="14"/>
      <c r="FZX849" s="14"/>
      <c r="FZY849" s="14"/>
      <c r="FZZ849" s="14"/>
      <c r="GAA849" s="14"/>
      <c r="GAB849" s="14"/>
      <c r="GAC849" s="14"/>
      <c r="GAD849" s="14"/>
      <c r="GAE849" s="14"/>
      <c r="GAF849" s="14"/>
      <c r="GAG849" s="14"/>
      <c r="GAH849" s="14"/>
      <c r="GAI849" s="14"/>
      <c r="GAJ849" s="14"/>
      <c r="GAK849" s="14"/>
      <c r="GAL849" s="14"/>
      <c r="GAM849" s="14"/>
      <c r="GAN849" s="14"/>
      <c r="GAO849" s="14"/>
      <c r="GAP849" s="14"/>
      <c r="GAQ849" s="14"/>
      <c r="GAR849" s="14"/>
      <c r="GAS849" s="14"/>
      <c r="GAT849" s="14"/>
      <c r="GAU849" s="14"/>
      <c r="GAV849" s="14"/>
      <c r="GAW849" s="14"/>
      <c r="GAX849" s="14"/>
      <c r="GAY849" s="14"/>
      <c r="GAZ849" s="14"/>
      <c r="GBA849" s="14"/>
      <c r="GBB849" s="14"/>
      <c r="GBC849" s="14"/>
      <c r="GBD849" s="14"/>
      <c r="GBE849" s="14"/>
      <c r="GBF849" s="14"/>
      <c r="GBG849" s="14"/>
      <c r="GBH849" s="14"/>
      <c r="GBI849" s="14"/>
      <c r="GBJ849" s="14"/>
      <c r="GBK849" s="14"/>
      <c r="GBL849" s="14"/>
      <c r="GBM849" s="14"/>
      <c r="GBN849" s="14"/>
      <c r="GBO849" s="14"/>
      <c r="GBP849" s="14"/>
      <c r="GBQ849" s="14"/>
      <c r="GBR849" s="14"/>
      <c r="GBS849" s="14"/>
      <c r="GBT849" s="14"/>
      <c r="GBU849" s="14"/>
      <c r="GBV849" s="14"/>
      <c r="GBW849" s="14"/>
      <c r="GBX849" s="14"/>
      <c r="GBY849" s="14"/>
      <c r="GBZ849" s="14"/>
      <c r="GCA849" s="14"/>
      <c r="GCB849" s="14"/>
      <c r="GCC849" s="14"/>
      <c r="GCD849" s="14"/>
      <c r="GCE849" s="14"/>
      <c r="GCF849" s="14"/>
      <c r="GCG849" s="14"/>
      <c r="GCH849" s="14"/>
      <c r="GCI849" s="14"/>
      <c r="GCJ849" s="14"/>
      <c r="GCK849" s="14"/>
      <c r="GCL849" s="14"/>
      <c r="GCM849" s="14"/>
      <c r="GCN849" s="14"/>
      <c r="GCO849" s="14"/>
      <c r="GCP849" s="14"/>
      <c r="GCQ849" s="14"/>
      <c r="GCR849" s="14"/>
      <c r="GCS849" s="14"/>
      <c r="GCT849" s="14"/>
      <c r="GCU849" s="14"/>
      <c r="GCV849" s="14"/>
      <c r="GCW849" s="14"/>
      <c r="GCX849" s="14"/>
      <c r="GCY849" s="14"/>
      <c r="GCZ849" s="14"/>
      <c r="GDA849" s="14"/>
      <c r="GDB849" s="14"/>
      <c r="GDC849" s="14"/>
      <c r="GDD849" s="14"/>
      <c r="GDE849" s="14"/>
      <c r="GDF849" s="14"/>
      <c r="GDG849" s="14"/>
      <c r="GDH849" s="14"/>
      <c r="GDI849" s="14"/>
      <c r="GDJ849" s="14"/>
      <c r="GDK849" s="14"/>
      <c r="GDL849" s="14"/>
      <c r="GDM849" s="14"/>
      <c r="GDN849" s="14"/>
      <c r="GDO849" s="14"/>
      <c r="GDP849" s="14"/>
      <c r="GDQ849" s="14"/>
      <c r="GDR849" s="14"/>
      <c r="GDS849" s="14"/>
      <c r="GDT849" s="14"/>
      <c r="GDU849" s="14"/>
      <c r="GDV849" s="14"/>
      <c r="GDW849" s="14"/>
      <c r="GDX849" s="14"/>
      <c r="GDY849" s="14"/>
      <c r="GDZ849" s="14"/>
      <c r="GEA849" s="14"/>
      <c r="GEB849" s="14"/>
      <c r="GEC849" s="14"/>
      <c r="GED849" s="14"/>
      <c r="GEE849" s="14"/>
      <c r="GEF849" s="14"/>
      <c r="GEG849" s="14"/>
      <c r="GEH849" s="14"/>
      <c r="GEI849" s="14"/>
      <c r="GEJ849" s="14"/>
      <c r="GEK849" s="14"/>
      <c r="GEL849" s="14"/>
      <c r="GEM849" s="14"/>
      <c r="GEN849" s="14"/>
      <c r="GEO849" s="14"/>
      <c r="GEP849" s="14"/>
      <c r="GEQ849" s="14"/>
      <c r="GER849" s="14"/>
      <c r="GES849" s="14"/>
      <c r="GET849" s="14"/>
      <c r="GEU849" s="14"/>
      <c r="GEV849" s="14"/>
      <c r="GEW849" s="14"/>
      <c r="GEX849" s="14"/>
      <c r="GEY849" s="14"/>
      <c r="GEZ849" s="14"/>
      <c r="GFA849" s="14"/>
      <c r="GFB849" s="14"/>
      <c r="GFC849" s="14"/>
      <c r="GFD849" s="14"/>
      <c r="GFE849" s="14"/>
      <c r="GFF849" s="14"/>
      <c r="GFG849" s="14"/>
      <c r="GFH849" s="14"/>
      <c r="GFI849" s="14"/>
      <c r="GFJ849" s="14"/>
      <c r="GFK849" s="14"/>
      <c r="GFL849" s="14"/>
      <c r="GFM849" s="14"/>
      <c r="GFN849" s="14"/>
      <c r="GFO849" s="14"/>
      <c r="GFP849" s="14"/>
      <c r="GFQ849" s="14"/>
      <c r="GFR849" s="14"/>
      <c r="GFS849" s="14"/>
      <c r="GFT849" s="14"/>
      <c r="GFU849" s="14"/>
      <c r="GFV849" s="14"/>
      <c r="GFW849" s="14"/>
      <c r="GFX849" s="14"/>
      <c r="GFY849" s="14"/>
      <c r="GFZ849" s="14"/>
      <c r="GGA849" s="14"/>
      <c r="GGB849" s="14"/>
      <c r="GGC849" s="14"/>
      <c r="GGD849" s="14"/>
      <c r="GGE849" s="14"/>
      <c r="GGF849" s="14"/>
      <c r="GGG849" s="14"/>
      <c r="GGH849" s="14"/>
      <c r="GGI849" s="14"/>
      <c r="GGJ849" s="14"/>
      <c r="GGK849" s="14"/>
      <c r="GGL849" s="14"/>
      <c r="GGM849" s="14"/>
      <c r="GGN849" s="14"/>
      <c r="GGO849" s="14"/>
      <c r="GGP849" s="14"/>
      <c r="GGQ849" s="14"/>
      <c r="GGR849" s="14"/>
      <c r="GGS849" s="14"/>
      <c r="GGT849" s="14"/>
      <c r="GGU849" s="14"/>
      <c r="GGV849" s="14"/>
      <c r="GGW849" s="14"/>
      <c r="GGX849" s="14"/>
      <c r="GGY849" s="14"/>
      <c r="GGZ849" s="14"/>
      <c r="GHA849" s="14"/>
      <c r="GHB849" s="14"/>
      <c r="GHC849" s="14"/>
      <c r="GHD849" s="14"/>
      <c r="GHE849" s="14"/>
      <c r="GHF849" s="14"/>
      <c r="GHG849" s="14"/>
      <c r="GHH849" s="14"/>
      <c r="GHI849" s="14"/>
      <c r="GHJ849" s="14"/>
      <c r="GHK849" s="14"/>
      <c r="GHL849" s="14"/>
      <c r="GHM849" s="14"/>
      <c r="GHN849" s="14"/>
      <c r="GHO849" s="14"/>
      <c r="GHP849" s="14"/>
      <c r="GHQ849" s="14"/>
      <c r="GHR849" s="14"/>
      <c r="GHS849" s="14"/>
      <c r="GHT849" s="14"/>
      <c r="GHU849" s="14"/>
      <c r="GHV849" s="14"/>
      <c r="GHW849" s="14"/>
      <c r="GHX849" s="14"/>
      <c r="GHY849" s="14"/>
      <c r="GHZ849" s="14"/>
      <c r="GIA849" s="14"/>
      <c r="GIB849" s="14"/>
      <c r="GIC849" s="14"/>
      <c r="GID849" s="14"/>
      <c r="GIE849" s="14"/>
      <c r="GIF849" s="14"/>
      <c r="GIG849" s="14"/>
      <c r="GIH849" s="14"/>
      <c r="GII849" s="14"/>
      <c r="GIJ849" s="14"/>
      <c r="GIK849" s="14"/>
      <c r="GIL849" s="14"/>
      <c r="GIM849" s="14"/>
      <c r="GIN849" s="14"/>
      <c r="GIO849" s="14"/>
      <c r="GIP849" s="14"/>
      <c r="GIQ849" s="14"/>
      <c r="GIR849" s="14"/>
      <c r="GIS849" s="14"/>
      <c r="GIT849" s="14"/>
      <c r="GIU849" s="14"/>
      <c r="GIV849" s="14"/>
      <c r="GIW849" s="14"/>
      <c r="GIX849" s="14"/>
      <c r="GIY849" s="14"/>
      <c r="GIZ849" s="14"/>
      <c r="GJA849" s="14"/>
      <c r="GJB849" s="14"/>
      <c r="GJC849" s="14"/>
      <c r="GJD849" s="14"/>
      <c r="GJE849" s="14"/>
      <c r="GJF849" s="14"/>
      <c r="GJG849" s="14"/>
      <c r="GJH849" s="14"/>
      <c r="GJI849" s="14"/>
      <c r="GJJ849" s="14"/>
      <c r="GJK849" s="14"/>
      <c r="GJL849" s="14"/>
      <c r="GJM849" s="14"/>
      <c r="GJN849" s="14"/>
      <c r="GJO849" s="14"/>
      <c r="GJP849" s="14"/>
      <c r="GJQ849" s="14"/>
      <c r="GJR849" s="14"/>
      <c r="GJS849" s="14"/>
      <c r="GJT849" s="14"/>
      <c r="GJU849" s="14"/>
      <c r="GJV849" s="14"/>
      <c r="GJW849" s="14"/>
      <c r="GJX849" s="14"/>
      <c r="GJY849" s="14"/>
      <c r="GJZ849" s="14"/>
      <c r="GKA849" s="14"/>
      <c r="GKB849" s="14"/>
      <c r="GKC849" s="14"/>
      <c r="GKD849" s="14"/>
      <c r="GKE849" s="14"/>
      <c r="GKF849" s="14"/>
      <c r="GKG849" s="14"/>
      <c r="GKH849" s="14"/>
      <c r="GKI849" s="14"/>
      <c r="GKJ849" s="14"/>
      <c r="GKK849" s="14"/>
      <c r="GKL849" s="14"/>
      <c r="GKM849" s="14"/>
      <c r="GKN849" s="14"/>
      <c r="GKO849" s="14"/>
      <c r="GKP849" s="14"/>
      <c r="GKQ849" s="14"/>
      <c r="GKR849" s="14"/>
      <c r="GKS849" s="14"/>
      <c r="GKT849" s="14"/>
      <c r="GKU849" s="14"/>
      <c r="GKV849" s="14"/>
      <c r="GKW849" s="14"/>
      <c r="GKX849" s="14"/>
      <c r="GKY849" s="14"/>
      <c r="GKZ849" s="14"/>
      <c r="GLA849" s="14"/>
      <c r="GLB849" s="14"/>
      <c r="GLC849" s="14"/>
      <c r="GLD849" s="14"/>
      <c r="GLE849" s="14"/>
      <c r="GLF849" s="14"/>
      <c r="GLG849" s="14"/>
      <c r="GLH849" s="14"/>
      <c r="GLI849" s="14"/>
      <c r="GLJ849" s="14"/>
      <c r="GLK849" s="14"/>
      <c r="GLL849" s="14"/>
      <c r="GLM849" s="14"/>
      <c r="GLN849" s="14"/>
      <c r="GLO849" s="14"/>
      <c r="GLP849" s="14"/>
      <c r="GLQ849" s="14"/>
      <c r="GLR849" s="14"/>
      <c r="GLS849" s="14"/>
      <c r="GLT849" s="14"/>
      <c r="GLU849" s="14"/>
      <c r="GLV849" s="14"/>
      <c r="GLW849" s="14"/>
      <c r="GLX849" s="14"/>
      <c r="GLY849" s="14"/>
      <c r="GLZ849" s="14"/>
      <c r="GMA849" s="14"/>
      <c r="GMB849" s="14"/>
      <c r="GMC849" s="14"/>
      <c r="GMD849" s="14"/>
      <c r="GME849" s="14"/>
      <c r="GMF849" s="14"/>
      <c r="GMG849" s="14"/>
      <c r="GMH849" s="14"/>
      <c r="GMI849" s="14"/>
      <c r="GMJ849" s="14"/>
      <c r="GMK849" s="14"/>
      <c r="GML849" s="14"/>
      <c r="GMM849" s="14"/>
      <c r="GMN849" s="14"/>
      <c r="GMO849" s="14"/>
      <c r="GMP849" s="14"/>
      <c r="GMQ849" s="14"/>
      <c r="GMR849" s="14"/>
      <c r="GMS849" s="14"/>
      <c r="GMT849" s="14"/>
      <c r="GMU849" s="14"/>
      <c r="GMV849" s="14"/>
      <c r="GMW849" s="14"/>
      <c r="GMX849" s="14"/>
      <c r="GMY849" s="14"/>
      <c r="GMZ849" s="14"/>
      <c r="GNA849" s="14"/>
      <c r="GNB849" s="14"/>
      <c r="GNC849" s="14"/>
      <c r="GND849" s="14"/>
      <c r="GNE849" s="14"/>
      <c r="GNF849" s="14"/>
      <c r="GNG849" s="14"/>
      <c r="GNH849" s="14"/>
      <c r="GNI849" s="14"/>
      <c r="GNJ849" s="14"/>
      <c r="GNK849" s="14"/>
      <c r="GNL849" s="14"/>
      <c r="GNM849" s="14"/>
      <c r="GNN849" s="14"/>
      <c r="GNO849" s="14"/>
      <c r="GNP849" s="14"/>
      <c r="GNQ849" s="14"/>
      <c r="GNR849" s="14"/>
      <c r="GNS849" s="14"/>
      <c r="GNT849" s="14"/>
      <c r="GNU849" s="14"/>
      <c r="GNV849" s="14"/>
      <c r="GNW849" s="14"/>
      <c r="GNX849" s="14"/>
      <c r="GNY849" s="14"/>
      <c r="GNZ849" s="14"/>
      <c r="GOA849" s="14"/>
      <c r="GOB849" s="14"/>
      <c r="GOC849" s="14"/>
      <c r="GOD849" s="14"/>
      <c r="GOE849" s="14"/>
      <c r="GOF849" s="14"/>
      <c r="GOG849" s="14"/>
      <c r="GOH849" s="14"/>
      <c r="GOI849" s="14"/>
      <c r="GOJ849" s="14"/>
      <c r="GOK849" s="14"/>
      <c r="GOL849" s="14"/>
      <c r="GOM849" s="14"/>
      <c r="GON849" s="14"/>
      <c r="GOO849" s="14"/>
      <c r="GOP849" s="14"/>
      <c r="GOQ849" s="14"/>
      <c r="GOR849" s="14"/>
      <c r="GOS849" s="14"/>
      <c r="GOT849" s="14"/>
      <c r="GOU849" s="14"/>
      <c r="GOV849" s="14"/>
      <c r="GOW849" s="14"/>
      <c r="GOX849" s="14"/>
      <c r="GOY849" s="14"/>
      <c r="GOZ849" s="14"/>
      <c r="GPA849" s="14"/>
      <c r="GPB849" s="14"/>
      <c r="GPC849" s="14"/>
      <c r="GPD849" s="14"/>
      <c r="GPE849" s="14"/>
      <c r="GPF849" s="14"/>
      <c r="GPG849" s="14"/>
      <c r="GPH849" s="14"/>
      <c r="GPI849" s="14"/>
      <c r="GPJ849" s="14"/>
      <c r="GPK849" s="14"/>
      <c r="GPL849" s="14"/>
      <c r="GPM849" s="14"/>
      <c r="GPN849" s="14"/>
      <c r="GPO849" s="14"/>
      <c r="GPP849" s="14"/>
      <c r="GPQ849" s="14"/>
      <c r="GPR849" s="14"/>
      <c r="GPS849" s="14"/>
      <c r="GPT849" s="14"/>
      <c r="GPU849" s="14"/>
      <c r="GPV849" s="14"/>
      <c r="GPW849" s="14"/>
      <c r="GPX849" s="14"/>
      <c r="GPY849" s="14"/>
      <c r="GPZ849" s="14"/>
      <c r="GQA849" s="14"/>
      <c r="GQB849" s="14"/>
      <c r="GQC849" s="14"/>
      <c r="GQD849" s="14"/>
      <c r="GQE849" s="14"/>
      <c r="GQF849" s="14"/>
      <c r="GQG849" s="14"/>
      <c r="GQH849" s="14"/>
      <c r="GQI849" s="14"/>
      <c r="GQJ849" s="14"/>
      <c r="GQK849" s="14"/>
      <c r="GQL849" s="14"/>
      <c r="GQM849" s="14"/>
      <c r="GQN849" s="14"/>
      <c r="GQO849" s="14"/>
      <c r="GQP849" s="14"/>
      <c r="GQQ849" s="14"/>
      <c r="GQR849" s="14"/>
      <c r="GQS849" s="14"/>
      <c r="GQT849" s="14"/>
      <c r="GQU849" s="14"/>
      <c r="GQV849" s="14"/>
      <c r="GQW849" s="14"/>
      <c r="GQX849" s="14"/>
      <c r="GQY849" s="14"/>
      <c r="GQZ849" s="14"/>
      <c r="GRA849" s="14"/>
      <c r="GRB849" s="14"/>
      <c r="GRC849" s="14"/>
      <c r="GRD849" s="14"/>
      <c r="GRE849" s="14"/>
      <c r="GRF849" s="14"/>
      <c r="GRG849" s="14"/>
      <c r="GRH849" s="14"/>
      <c r="GRI849" s="14"/>
      <c r="GRJ849" s="14"/>
      <c r="GRK849" s="14"/>
      <c r="GRL849" s="14"/>
      <c r="GRM849" s="14"/>
      <c r="GRN849" s="14"/>
      <c r="GRO849" s="14"/>
      <c r="GRP849" s="14"/>
      <c r="GRQ849" s="14"/>
      <c r="GRR849" s="14"/>
      <c r="GRS849" s="14"/>
      <c r="GRT849" s="14"/>
      <c r="GRU849" s="14"/>
      <c r="GRV849" s="14"/>
      <c r="GRW849" s="14"/>
      <c r="GRX849" s="14"/>
      <c r="GRY849" s="14"/>
      <c r="GRZ849" s="14"/>
      <c r="GSA849" s="14"/>
      <c r="GSB849" s="14"/>
      <c r="GSC849" s="14"/>
      <c r="GSD849" s="14"/>
      <c r="GSE849" s="14"/>
      <c r="GSF849" s="14"/>
      <c r="GSG849" s="14"/>
      <c r="GSH849" s="14"/>
      <c r="GSI849" s="14"/>
      <c r="GSJ849" s="14"/>
      <c r="GSK849" s="14"/>
      <c r="GSL849" s="14"/>
      <c r="GSM849" s="14"/>
      <c r="GSN849" s="14"/>
      <c r="GSO849" s="14"/>
      <c r="GSP849" s="14"/>
      <c r="GSQ849" s="14"/>
      <c r="GSR849" s="14"/>
      <c r="GSS849" s="14"/>
      <c r="GST849" s="14"/>
      <c r="GSU849" s="14"/>
      <c r="GSV849" s="14"/>
      <c r="GSW849" s="14"/>
      <c r="GSX849" s="14"/>
      <c r="GSY849" s="14"/>
      <c r="GSZ849" s="14"/>
      <c r="GTA849" s="14"/>
      <c r="GTB849" s="14"/>
      <c r="GTC849" s="14"/>
      <c r="GTD849" s="14"/>
      <c r="GTE849" s="14"/>
      <c r="GTF849" s="14"/>
      <c r="GTG849" s="14"/>
      <c r="GTH849" s="14"/>
      <c r="GTI849" s="14"/>
      <c r="GTJ849" s="14"/>
      <c r="GTK849" s="14"/>
      <c r="GTL849" s="14"/>
      <c r="GTM849" s="14"/>
      <c r="GTN849" s="14"/>
      <c r="GTO849" s="14"/>
      <c r="GTP849" s="14"/>
      <c r="GTQ849" s="14"/>
      <c r="GTR849" s="14"/>
      <c r="GTS849" s="14"/>
      <c r="GTT849" s="14"/>
      <c r="GTU849" s="14"/>
      <c r="GTV849" s="14"/>
      <c r="GTW849" s="14"/>
      <c r="GTX849" s="14"/>
      <c r="GTY849" s="14"/>
      <c r="GTZ849" s="14"/>
      <c r="GUA849" s="14"/>
      <c r="GUB849" s="14"/>
      <c r="GUC849" s="14"/>
      <c r="GUD849" s="14"/>
      <c r="GUE849" s="14"/>
      <c r="GUF849" s="14"/>
      <c r="GUG849" s="14"/>
      <c r="GUH849" s="14"/>
      <c r="GUI849" s="14"/>
      <c r="GUJ849" s="14"/>
      <c r="GUK849" s="14"/>
      <c r="GUL849" s="14"/>
      <c r="GUM849" s="14"/>
      <c r="GUN849" s="14"/>
      <c r="GUO849" s="14"/>
      <c r="GUP849" s="14"/>
      <c r="GUQ849" s="14"/>
      <c r="GUR849" s="14"/>
      <c r="GUS849" s="14"/>
      <c r="GUT849" s="14"/>
      <c r="GUU849" s="14"/>
      <c r="GUV849" s="14"/>
      <c r="GUW849" s="14"/>
      <c r="GUX849" s="14"/>
      <c r="GUY849" s="14"/>
      <c r="GUZ849" s="14"/>
      <c r="GVA849" s="14"/>
      <c r="GVB849" s="14"/>
      <c r="GVC849" s="14"/>
      <c r="GVD849" s="14"/>
      <c r="GVE849" s="14"/>
      <c r="GVF849" s="14"/>
      <c r="GVG849" s="14"/>
      <c r="GVH849" s="14"/>
      <c r="GVI849" s="14"/>
      <c r="GVJ849" s="14"/>
      <c r="GVK849" s="14"/>
      <c r="GVL849" s="14"/>
      <c r="GVM849" s="14"/>
      <c r="GVN849" s="14"/>
      <c r="GVO849" s="14"/>
      <c r="GVP849" s="14"/>
      <c r="GVQ849" s="14"/>
      <c r="GVR849" s="14"/>
      <c r="GVS849" s="14"/>
      <c r="GVT849" s="14"/>
      <c r="GVU849" s="14"/>
      <c r="GVV849" s="14"/>
      <c r="GVW849" s="14"/>
      <c r="GVX849" s="14"/>
      <c r="GVY849" s="14"/>
      <c r="GVZ849" s="14"/>
      <c r="GWA849" s="14"/>
      <c r="GWB849" s="14"/>
      <c r="GWC849" s="14"/>
      <c r="GWD849" s="14"/>
      <c r="GWE849" s="14"/>
      <c r="GWF849" s="14"/>
      <c r="GWG849" s="14"/>
      <c r="GWH849" s="14"/>
      <c r="GWI849" s="14"/>
      <c r="GWJ849" s="14"/>
      <c r="GWK849" s="14"/>
      <c r="GWL849" s="14"/>
      <c r="GWM849" s="14"/>
      <c r="GWN849" s="14"/>
      <c r="GWO849" s="14"/>
      <c r="GWP849" s="14"/>
      <c r="GWQ849" s="14"/>
      <c r="GWR849" s="14"/>
      <c r="GWS849" s="14"/>
      <c r="GWT849" s="14"/>
      <c r="GWU849" s="14"/>
      <c r="GWV849" s="14"/>
      <c r="GWW849" s="14"/>
      <c r="GWX849" s="14"/>
      <c r="GWY849" s="14"/>
      <c r="GWZ849" s="14"/>
      <c r="GXA849" s="14"/>
      <c r="GXB849" s="14"/>
      <c r="GXC849" s="14"/>
      <c r="GXD849" s="14"/>
      <c r="GXE849" s="14"/>
      <c r="GXF849" s="14"/>
      <c r="GXG849" s="14"/>
      <c r="GXH849" s="14"/>
      <c r="GXI849" s="14"/>
      <c r="GXJ849" s="14"/>
      <c r="GXK849" s="14"/>
      <c r="GXL849" s="14"/>
      <c r="GXM849" s="14"/>
      <c r="GXN849" s="14"/>
      <c r="GXO849" s="14"/>
      <c r="GXP849" s="14"/>
      <c r="GXQ849" s="14"/>
      <c r="GXR849" s="14"/>
      <c r="GXS849" s="14"/>
      <c r="GXT849" s="14"/>
      <c r="GXU849" s="14"/>
      <c r="GXV849" s="14"/>
      <c r="GXW849" s="14"/>
      <c r="GXX849" s="14"/>
      <c r="GXY849" s="14"/>
      <c r="GXZ849" s="14"/>
      <c r="GYA849" s="14"/>
      <c r="GYB849" s="14"/>
      <c r="GYC849" s="14"/>
      <c r="GYD849" s="14"/>
      <c r="GYE849" s="14"/>
      <c r="GYF849" s="14"/>
      <c r="GYG849" s="14"/>
      <c r="GYH849" s="14"/>
      <c r="GYI849" s="14"/>
      <c r="GYJ849" s="14"/>
      <c r="GYK849" s="14"/>
      <c r="GYL849" s="14"/>
      <c r="GYM849" s="14"/>
      <c r="GYN849" s="14"/>
      <c r="GYO849" s="14"/>
      <c r="GYP849" s="14"/>
      <c r="GYQ849" s="14"/>
      <c r="GYR849" s="14"/>
      <c r="GYS849" s="14"/>
      <c r="GYT849" s="14"/>
      <c r="GYU849" s="14"/>
      <c r="GYV849" s="14"/>
      <c r="GYW849" s="14"/>
      <c r="GYX849" s="14"/>
      <c r="GYY849" s="14"/>
      <c r="GYZ849" s="14"/>
      <c r="GZA849" s="14"/>
      <c r="GZB849" s="14"/>
      <c r="GZC849" s="14"/>
      <c r="GZD849" s="14"/>
      <c r="GZE849" s="14"/>
      <c r="GZF849" s="14"/>
      <c r="GZG849" s="14"/>
      <c r="GZH849" s="14"/>
      <c r="GZI849" s="14"/>
      <c r="GZJ849" s="14"/>
      <c r="GZK849" s="14"/>
      <c r="GZL849" s="14"/>
      <c r="GZM849" s="14"/>
      <c r="GZN849" s="14"/>
      <c r="GZO849" s="14"/>
      <c r="GZP849" s="14"/>
      <c r="GZQ849" s="14"/>
      <c r="GZR849" s="14"/>
      <c r="GZS849" s="14"/>
      <c r="GZT849" s="14"/>
      <c r="GZU849" s="14"/>
      <c r="GZV849" s="14"/>
      <c r="GZW849" s="14"/>
      <c r="GZX849" s="14"/>
      <c r="GZY849" s="14"/>
      <c r="GZZ849" s="14"/>
      <c r="HAA849" s="14"/>
      <c r="HAB849" s="14"/>
      <c r="HAC849" s="14"/>
      <c r="HAD849" s="14"/>
      <c r="HAE849" s="14"/>
      <c r="HAF849" s="14"/>
      <c r="HAG849" s="14"/>
      <c r="HAH849" s="14"/>
      <c r="HAI849" s="14"/>
      <c r="HAJ849" s="14"/>
      <c r="HAK849" s="14"/>
      <c r="HAL849" s="14"/>
      <c r="HAM849" s="14"/>
      <c r="HAN849" s="14"/>
      <c r="HAO849" s="14"/>
      <c r="HAP849" s="14"/>
      <c r="HAQ849" s="14"/>
      <c r="HAR849" s="14"/>
      <c r="HAS849" s="14"/>
      <c r="HAT849" s="14"/>
      <c r="HAU849" s="14"/>
      <c r="HAV849" s="14"/>
      <c r="HAW849" s="14"/>
      <c r="HAX849" s="14"/>
      <c r="HAY849" s="14"/>
      <c r="HAZ849" s="14"/>
      <c r="HBA849" s="14"/>
      <c r="HBB849" s="14"/>
      <c r="HBC849" s="14"/>
      <c r="HBD849" s="14"/>
      <c r="HBE849" s="14"/>
      <c r="HBF849" s="14"/>
      <c r="HBG849" s="14"/>
      <c r="HBH849" s="14"/>
      <c r="HBI849" s="14"/>
      <c r="HBJ849" s="14"/>
      <c r="HBK849" s="14"/>
      <c r="HBL849" s="14"/>
      <c r="HBM849" s="14"/>
      <c r="HBN849" s="14"/>
      <c r="HBO849" s="14"/>
      <c r="HBP849" s="14"/>
      <c r="HBQ849" s="14"/>
      <c r="HBR849" s="14"/>
      <c r="HBS849" s="14"/>
      <c r="HBT849" s="14"/>
      <c r="HBU849" s="14"/>
      <c r="HBV849" s="14"/>
      <c r="HBW849" s="14"/>
      <c r="HBX849" s="14"/>
      <c r="HBY849" s="14"/>
      <c r="HBZ849" s="14"/>
      <c r="HCA849" s="14"/>
      <c r="HCB849" s="14"/>
      <c r="HCC849" s="14"/>
      <c r="HCD849" s="14"/>
      <c r="HCE849" s="14"/>
      <c r="HCF849" s="14"/>
      <c r="HCG849" s="14"/>
      <c r="HCH849" s="14"/>
      <c r="HCI849" s="14"/>
      <c r="HCJ849" s="14"/>
      <c r="HCK849" s="14"/>
      <c r="HCL849" s="14"/>
      <c r="HCM849" s="14"/>
      <c r="HCN849" s="14"/>
      <c r="HCO849" s="14"/>
      <c r="HCP849" s="14"/>
      <c r="HCQ849" s="14"/>
      <c r="HCR849" s="14"/>
      <c r="HCS849" s="14"/>
      <c r="HCT849" s="14"/>
      <c r="HCU849" s="14"/>
      <c r="HCV849" s="14"/>
      <c r="HCW849" s="14"/>
      <c r="HCX849" s="14"/>
      <c r="HCY849" s="14"/>
      <c r="HCZ849" s="14"/>
      <c r="HDA849" s="14"/>
      <c r="HDB849" s="14"/>
      <c r="HDC849" s="14"/>
      <c r="HDD849" s="14"/>
      <c r="HDE849" s="14"/>
      <c r="HDF849" s="14"/>
      <c r="HDG849" s="14"/>
      <c r="HDH849" s="14"/>
      <c r="HDI849" s="14"/>
      <c r="HDJ849" s="14"/>
      <c r="HDK849" s="14"/>
      <c r="HDL849" s="14"/>
      <c r="HDM849" s="14"/>
      <c r="HDN849" s="14"/>
      <c r="HDO849" s="14"/>
      <c r="HDP849" s="14"/>
      <c r="HDQ849" s="14"/>
      <c r="HDR849" s="14"/>
      <c r="HDS849" s="14"/>
      <c r="HDT849" s="14"/>
      <c r="HDU849" s="14"/>
      <c r="HDV849" s="14"/>
      <c r="HDW849" s="14"/>
      <c r="HDX849" s="14"/>
      <c r="HDY849" s="14"/>
      <c r="HDZ849" s="14"/>
      <c r="HEA849" s="14"/>
      <c r="HEB849" s="14"/>
      <c r="HEC849" s="14"/>
      <c r="HED849" s="14"/>
      <c r="HEE849" s="14"/>
      <c r="HEF849" s="14"/>
      <c r="HEG849" s="14"/>
      <c r="HEH849" s="14"/>
      <c r="HEI849" s="14"/>
      <c r="HEJ849" s="14"/>
      <c r="HEK849" s="14"/>
      <c r="HEL849" s="14"/>
      <c r="HEM849" s="14"/>
      <c r="HEN849" s="14"/>
      <c r="HEO849" s="14"/>
      <c r="HEP849" s="14"/>
      <c r="HEQ849" s="14"/>
      <c r="HER849" s="14"/>
      <c r="HES849" s="14"/>
      <c r="HET849" s="14"/>
      <c r="HEU849" s="14"/>
      <c r="HEV849" s="14"/>
      <c r="HEW849" s="14"/>
      <c r="HEX849" s="14"/>
      <c r="HEY849" s="14"/>
      <c r="HEZ849" s="14"/>
      <c r="HFA849" s="14"/>
      <c r="HFB849" s="14"/>
      <c r="HFC849" s="14"/>
      <c r="HFD849" s="14"/>
      <c r="HFE849" s="14"/>
      <c r="HFF849" s="14"/>
      <c r="HFG849" s="14"/>
      <c r="HFH849" s="14"/>
      <c r="HFI849" s="14"/>
      <c r="HFJ849" s="14"/>
      <c r="HFK849" s="14"/>
      <c r="HFL849" s="14"/>
      <c r="HFM849" s="14"/>
      <c r="HFN849" s="14"/>
      <c r="HFO849" s="14"/>
      <c r="HFP849" s="14"/>
      <c r="HFQ849" s="14"/>
      <c r="HFR849" s="14"/>
      <c r="HFS849" s="14"/>
      <c r="HFT849" s="14"/>
      <c r="HFU849" s="14"/>
      <c r="HFV849" s="14"/>
      <c r="HFW849" s="14"/>
      <c r="HFX849" s="14"/>
      <c r="HFY849" s="14"/>
      <c r="HFZ849" s="14"/>
      <c r="HGA849" s="14"/>
      <c r="HGB849" s="14"/>
      <c r="HGC849" s="14"/>
      <c r="HGD849" s="14"/>
      <c r="HGE849" s="14"/>
      <c r="HGF849" s="14"/>
      <c r="HGG849" s="14"/>
      <c r="HGH849" s="14"/>
      <c r="HGI849" s="14"/>
      <c r="HGJ849" s="14"/>
      <c r="HGK849" s="14"/>
      <c r="HGL849" s="14"/>
      <c r="HGM849" s="14"/>
      <c r="HGN849" s="14"/>
      <c r="HGO849" s="14"/>
      <c r="HGP849" s="14"/>
      <c r="HGQ849" s="14"/>
      <c r="HGR849" s="14"/>
      <c r="HGS849" s="14"/>
      <c r="HGT849" s="14"/>
      <c r="HGU849" s="14"/>
      <c r="HGV849" s="14"/>
      <c r="HGW849" s="14"/>
      <c r="HGX849" s="14"/>
      <c r="HGY849" s="14"/>
      <c r="HGZ849" s="14"/>
      <c r="HHA849" s="14"/>
      <c r="HHB849" s="14"/>
      <c r="HHC849" s="14"/>
      <c r="HHD849" s="14"/>
      <c r="HHE849" s="14"/>
      <c r="HHF849" s="14"/>
      <c r="HHG849" s="14"/>
      <c r="HHH849" s="14"/>
      <c r="HHI849" s="14"/>
      <c r="HHJ849" s="14"/>
      <c r="HHK849" s="14"/>
      <c r="HHL849" s="14"/>
      <c r="HHM849" s="14"/>
      <c r="HHN849" s="14"/>
      <c r="HHO849" s="14"/>
      <c r="HHP849" s="14"/>
      <c r="HHQ849" s="14"/>
      <c r="HHR849" s="14"/>
      <c r="HHS849" s="14"/>
      <c r="HHT849" s="14"/>
      <c r="HHU849" s="14"/>
      <c r="HHV849" s="14"/>
      <c r="HHW849" s="14"/>
      <c r="HHX849" s="14"/>
      <c r="HHY849" s="14"/>
      <c r="HHZ849" s="14"/>
      <c r="HIA849" s="14"/>
      <c r="HIB849" s="14"/>
      <c r="HIC849" s="14"/>
      <c r="HID849" s="14"/>
      <c r="HIE849" s="14"/>
      <c r="HIF849" s="14"/>
      <c r="HIG849" s="14"/>
      <c r="HIH849" s="14"/>
      <c r="HII849" s="14"/>
      <c r="HIJ849" s="14"/>
      <c r="HIK849" s="14"/>
      <c r="HIL849" s="14"/>
      <c r="HIM849" s="14"/>
      <c r="HIN849" s="14"/>
      <c r="HIO849" s="14"/>
      <c r="HIP849" s="14"/>
      <c r="HIQ849" s="14"/>
      <c r="HIR849" s="14"/>
      <c r="HIS849" s="14"/>
      <c r="HIT849" s="14"/>
      <c r="HIU849" s="14"/>
      <c r="HIV849" s="14"/>
      <c r="HIW849" s="14"/>
      <c r="HIX849" s="14"/>
      <c r="HIY849" s="14"/>
      <c r="HIZ849" s="14"/>
      <c r="HJA849" s="14"/>
      <c r="HJB849" s="14"/>
      <c r="HJC849" s="14"/>
      <c r="HJD849" s="14"/>
      <c r="HJE849" s="14"/>
      <c r="HJF849" s="14"/>
      <c r="HJG849" s="14"/>
      <c r="HJH849" s="14"/>
      <c r="HJI849" s="14"/>
      <c r="HJJ849" s="14"/>
      <c r="HJK849" s="14"/>
      <c r="HJL849" s="14"/>
      <c r="HJM849" s="14"/>
      <c r="HJN849" s="14"/>
      <c r="HJO849" s="14"/>
      <c r="HJP849" s="14"/>
      <c r="HJQ849" s="14"/>
      <c r="HJR849" s="14"/>
      <c r="HJS849" s="14"/>
      <c r="HJT849" s="14"/>
      <c r="HJU849" s="14"/>
      <c r="HJV849" s="14"/>
      <c r="HJW849" s="14"/>
      <c r="HJX849" s="14"/>
      <c r="HJY849" s="14"/>
      <c r="HJZ849" s="14"/>
      <c r="HKA849" s="14"/>
      <c r="HKB849" s="14"/>
      <c r="HKC849" s="14"/>
      <c r="HKD849" s="14"/>
      <c r="HKE849" s="14"/>
      <c r="HKF849" s="14"/>
      <c r="HKG849" s="14"/>
      <c r="HKH849" s="14"/>
      <c r="HKI849" s="14"/>
      <c r="HKJ849" s="14"/>
      <c r="HKK849" s="14"/>
      <c r="HKL849" s="14"/>
      <c r="HKM849" s="14"/>
      <c r="HKN849" s="14"/>
      <c r="HKO849" s="14"/>
      <c r="HKP849" s="14"/>
      <c r="HKQ849" s="14"/>
      <c r="HKR849" s="14"/>
      <c r="HKS849" s="14"/>
      <c r="HKT849" s="14"/>
      <c r="HKU849" s="14"/>
      <c r="HKV849" s="14"/>
      <c r="HKW849" s="14"/>
      <c r="HKX849" s="14"/>
      <c r="HKY849" s="14"/>
      <c r="HKZ849" s="14"/>
      <c r="HLA849" s="14"/>
      <c r="HLB849" s="14"/>
      <c r="HLC849" s="14"/>
      <c r="HLD849" s="14"/>
      <c r="HLE849" s="14"/>
      <c r="HLF849" s="14"/>
      <c r="HLG849" s="14"/>
      <c r="HLH849" s="14"/>
      <c r="HLI849" s="14"/>
      <c r="HLJ849" s="14"/>
      <c r="HLK849" s="14"/>
      <c r="HLL849" s="14"/>
      <c r="HLM849" s="14"/>
      <c r="HLN849" s="14"/>
      <c r="HLO849" s="14"/>
      <c r="HLP849" s="14"/>
      <c r="HLQ849" s="14"/>
      <c r="HLR849" s="14"/>
      <c r="HLS849" s="14"/>
      <c r="HLT849" s="14"/>
      <c r="HLU849" s="14"/>
      <c r="HLV849" s="14"/>
      <c r="HLW849" s="14"/>
      <c r="HLX849" s="14"/>
      <c r="HLY849" s="14"/>
      <c r="HLZ849" s="14"/>
      <c r="HMA849" s="14"/>
      <c r="HMB849" s="14"/>
      <c r="HMC849" s="14"/>
      <c r="HMD849" s="14"/>
      <c r="HME849" s="14"/>
      <c r="HMF849" s="14"/>
      <c r="HMG849" s="14"/>
      <c r="HMH849" s="14"/>
      <c r="HMI849" s="14"/>
      <c r="HMJ849" s="14"/>
      <c r="HMK849" s="14"/>
      <c r="HML849" s="14"/>
      <c r="HMM849" s="14"/>
      <c r="HMN849" s="14"/>
      <c r="HMO849" s="14"/>
      <c r="HMP849" s="14"/>
      <c r="HMQ849" s="14"/>
      <c r="HMR849" s="14"/>
      <c r="HMS849" s="14"/>
      <c r="HMT849" s="14"/>
      <c r="HMU849" s="14"/>
      <c r="HMV849" s="14"/>
      <c r="HMW849" s="14"/>
      <c r="HMX849" s="14"/>
      <c r="HMY849" s="14"/>
      <c r="HMZ849" s="14"/>
      <c r="HNA849" s="14"/>
      <c r="HNB849" s="14"/>
      <c r="HNC849" s="14"/>
      <c r="HND849" s="14"/>
      <c r="HNE849" s="14"/>
      <c r="HNF849" s="14"/>
      <c r="HNG849" s="14"/>
      <c r="HNH849" s="14"/>
      <c r="HNI849" s="14"/>
      <c r="HNJ849" s="14"/>
      <c r="HNK849" s="14"/>
      <c r="HNL849" s="14"/>
      <c r="HNM849" s="14"/>
      <c r="HNN849" s="14"/>
      <c r="HNO849" s="14"/>
      <c r="HNP849" s="14"/>
      <c r="HNQ849" s="14"/>
      <c r="HNR849" s="14"/>
      <c r="HNS849" s="14"/>
      <c r="HNT849" s="14"/>
      <c r="HNU849" s="14"/>
      <c r="HNV849" s="14"/>
      <c r="HNW849" s="14"/>
      <c r="HNX849" s="14"/>
      <c r="HNY849" s="14"/>
      <c r="HNZ849" s="14"/>
      <c r="HOA849" s="14"/>
      <c r="HOB849" s="14"/>
      <c r="HOC849" s="14"/>
      <c r="HOD849" s="14"/>
      <c r="HOE849" s="14"/>
      <c r="HOF849" s="14"/>
      <c r="HOG849" s="14"/>
      <c r="HOH849" s="14"/>
      <c r="HOI849" s="14"/>
      <c r="HOJ849" s="14"/>
      <c r="HOK849" s="14"/>
      <c r="HOL849" s="14"/>
      <c r="HOM849" s="14"/>
      <c r="HON849" s="14"/>
      <c r="HOO849" s="14"/>
      <c r="HOP849" s="14"/>
      <c r="HOQ849" s="14"/>
      <c r="HOR849" s="14"/>
      <c r="HOS849" s="14"/>
      <c r="HOT849" s="14"/>
      <c r="HOU849" s="14"/>
      <c r="HOV849" s="14"/>
      <c r="HOW849" s="14"/>
      <c r="HOX849" s="14"/>
      <c r="HOY849" s="14"/>
      <c r="HOZ849" s="14"/>
      <c r="HPA849" s="14"/>
      <c r="HPB849" s="14"/>
      <c r="HPC849" s="14"/>
      <c r="HPD849" s="14"/>
      <c r="HPE849" s="14"/>
      <c r="HPF849" s="14"/>
      <c r="HPG849" s="14"/>
      <c r="HPH849" s="14"/>
      <c r="HPI849" s="14"/>
      <c r="HPJ849" s="14"/>
      <c r="HPK849" s="14"/>
      <c r="HPL849" s="14"/>
      <c r="HPM849" s="14"/>
      <c r="HPN849" s="14"/>
      <c r="HPO849" s="14"/>
      <c r="HPP849" s="14"/>
      <c r="HPQ849" s="14"/>
      <c r="HPR849" s="14"/>
      <c r="HPS849" s="14"/>
      <c r="HPT849" s="14"/>
      <c r="HPU849" s="14"/>
      <c r="HPV849" s="14"/>
      <c r="HPW849" s="14"/>
      <c r="HPX849" s="14"/>
      <c r="HPY849" s="14"/>
      <c r="HPZ849" s="14"/>
      <c r="HQA849" s="14"/>
      <c r="HQB849" s="14"/>
      <c r="HQC849" s="14"/>
      <c r="HQD849" s="14"/>
      <c r="HQE849" s="14"/>
      <c r="HQF849" s="14"/>
      <c r="HQG849" s="14"/>
      <c r="HQH849" s="14"/>
      <c r="HQI849" s="14"/>
      <c r="HQJ849" s="14"/>
      <c r="HQK849" s="14"/>
      <c r="HQL849" s="14"/>
      <c r="HQM849" s="14"/>
      <c r="HQN849" s="14"/>
      <c r="HQO849" s="14"/>
      <c r="HQP849" s="14"/>
      <c r="HQQ849" s="14"/>
      <c r="HQR849" s="14"/>
      <c r="HQS849" s="14"/>
      <c r="HQT849" s="14"/>
      <c r="HQU849" s="14"/>
      <c r="HQV849" s="14"/>
      <c r="HQW849" s="14"/>
      <c r="HQX849" s="14"/>
      <c r="HQY849" s="14"/>
      <c r="HQZ849" s="14"/>
      <c r="HRA849" s="14"/>
      <c r="HRB849" s="14"/>
      <c r="HRC849" s="14"/>
      <c r="HRD849" s="14"/>
      <c r="HRE849" s="14"/>
      <c r="HRF849" s="14"/>
      <c r="HRG849" s="14"/>
      <c r="HRH849" s="14"/>
      <c r="HRI849" s="14"/>
      <c r="HRJ849" s="14"/>
      <c r="HRK849" s="14"/>
      <c r="HRL849" s="14"/>
      <c r="HRM849" s="14"/>
      <c r="HRN849" s="14"/>
      <c r="HRO849" s="14"/>
      <c r="HRP849" s="14"/>
      <c r="HRQ849" s="14"/>
      <c r="HRR849" s="14"/>
      <c r="HRS849" s="14"/>
      <c r="HRT849" s="14"/>
      <c r="HRU849" s="14"/>
      <c r="HRV849" s="14"/>
      <c r="HRW849" s="14"/>
      <c r="HRX849" s="14"/>
      <c r="HRY849" s="14"/>
      <c r="HRZ849" s="14"/>
      <c r="HSA849" s="14"/>
      <c r="HSB849" s="14"/>
      <c r="HSC849" s="14"/>
      <c r="HSD849" s="14"/>
      <c r="HSE849" s="14"/>
      <c r="HSF849" s="14"/>
      <c r="HSG849" s="14"/>
      <c r="HSH849" s="14"/>
      <c r="HSI849" s="14"/>
      <c r="HSJ849" s="14"/>
      <c r="HSK849" s="14"/>
      <c r="HSL849" s="14"/>
      <c r="HSM849" s="14"/>
      <c r="HSN849" s="14"/>
      <c r="HSO849" s="14"/>
      <c r="HSP849" s="14"/>
      <c r="HSQ849" s="14"/>
      <c r="HSR849" s="14"/>
      <c r="HSS849" s="14"/>
      <c r="HST849" s="14"/>
      <c r="HSU849" s="14"/>
      <c r="HSV849" s="14"/>
      <c r="HSW849" s="14"/>
      <c r="HSX849" s="14"/>
      <c r="HSY849" s="14"/>
      <c r="HSZ849" s="14"/>
      <c r="HTA849" s="14"/>
      <c r="HTB849" s="14"/>
      <c r="HTC849" s="14"/>
      <c r="HTD849" s="14"/>
      <c r="HTE849" s="14"/>
      <c r="HTF849" s="14"/>
      <c r="HTG849" s="14"/>
      <c r="HTH849" s="14"/>
      <c r="HTI849" s="14"/>
      <c r="HTJ849" s="14"/>
      <c r="HTK849" s="14"/>
      <c r="HTL849" s="14"/>
      <c r="HTM849" s="14"/>
      <c r="HTN849" s="14"/>
      <c r="HTO849" s="14"/>
      <c r="HTP849" s="14"/>
      <c r="HTQ849" s="14"/>
      <c r="HTR849" s="14"/>
      <c r="HTS849" s="14"/>
      <c r="HTT849" s="14"/>
      <c r="HTU849" s="14"/>
      <c r="HTV849" s="14"/>
      <c r="HTW849" s="14"/>
      <c r="HTX849" s="14"/>
      <c r="HTY849" s="14"/>
      <c r="HTZ849" s="14"/>
      <c r="HUA849" s="14"/>
      <c r="HUB849" s="14"/>
      <c r="HUC849" s="14"/>
      <c r="HUD849" s="14"/>
      <c r="HUE849" s="14"/>
      <c r="HUF849" s="14"/>
      <c r="HUG849" s="14"/>
      <c r="HUH849" s="14"/>
      <c r="HUI849" s="14"/>
      <c r="HUJ849" s="14"/>
      <c r="HUK849" s="14"/>
      <c r="HUL849" s="14"/>
      <c r="HUM849" s="14"/>
      <c r="HUN849" s="14"/>
      <c r="HUO849" s="14"/>
      <c r="HUP849" s="14"/>
      <c r="HUQ849" s="14"/>
      <c r="HUR849" s="14"/>
      <c r="HUS849" s="14"/>
      <c r="HUT849" s="14"/>
      <c r="HUU849" s="14"/>
      <c r="HUV849" s="14"/>
      <c r="HUW849" s="14"/>
      <c r="HUX849" s="14"/>
      <c r="HUY849" s="14"/>
      <c r="HUZ849" s="14"/>
      <c r="HVA849" s="14"/>
      <c r="HVB849" s="14"/>
      <c r="HVC849" s="14"/>
      <c r="HVD849" s="14"/>
      <c r="HVE849" s="14"/>
      <c r="HVF849" s="14"/>
      <c r="HVG849" s="14"/>
      <c r="HVH849" s="14"/>
      <c r="HVI849" s="14"/>
      <c r="HVJ849" s="14"/>
      <c r="HVK849" s="14"/>
      <c r="HVL849" s="14"/>
      <c r="HVM849" s="14"/>
      <c r="HVN849" s="14"/>
      <c r="HVO849" s="14"/>
      <c r="HVP849" s="14"/>
      <c r="HVQ849" s="14"/>
      <c r="HVR849" s="14"/>
      <c r="HVS849" s="14"/>
      <c r="HVT849" s="14"/>
      <c r="HVU849" s="14"/>
      <c r="HVV849" s="14"/>
      <c r="HVW849" s="14"/>
      <c r="HVX849" s="14"/>
      <c r="HVY849" s="14"/>
      <c r="HVZ849" s="14"/>
      <c r="HWA849" s="14"/>
      <c r="HWB849" s="14"/>
      <c r="HWC849" s="14"/>
      <c r="HWD849" s="14"/>
      <c r="HWE849" s="14"/>
      <c r="HWF849" s="14"/>
      <c r="HWG849" s="14"/>
      <c r="HWH849" s="14"/>
      <c r="HWI849" s="14"/>
      <c r="HWJ849" s="14"/>
      <c r="HWK849" s="14"/>
      <c r="HWL849" s="14"/>
      <c r="HWM849" s="14"/>
      <c r="HWN849" s="14"/>
      <c r="HWO849" s="14"/>
      <c r="HWP849" s="14"/>
      <c r="HWQ849" s="14"/>
      <c r="HWR849" s="14"/>
      <c r="HWS849" s="14"/>
      <c r="HWT849" s="14"/>
      <c r="HWU849" s="14"/>
      <c r="HWV849" s="14"/>
      <c r="HWW849" s="14"/>
      <c r="HWX849" s="14"/>
      <c r="HWY849" s="14"/>
      <c r="HWZ849" s="14"/>
      <c r="HXA849" s="14"/>
      <c r="HXB849" s="14"/>
      <c r="HXC849" s="14"/>
      <c r="HXD849" s="14"/>
      <c r="HXE849" s="14"/>
      <c r="HXF849" s="14"/>
      <c r="HXG849" s="14"/>
      <c r="HXH849" s="14"/>
      <c r="HXI849" s="14"/>
      <c r="HXJ849" s="14"/>
      <c r="HXK849" s="14"/>
      <c r="HXL849" s="14"/>
      <c r="HXM849" s="14"/>
      <c r="HXN849" s="14"/>
      <c r="HXO849" s="14"/>
      <c r="HXP849" s="14"/>
      <c r="HXQ849" s="14"/>
      <c r="HXR849" s="14"/>
      <c r="HXS849" s="14"/>
      <c r="HXT849" s="14"/>
      <c r="HXU849" s="14"/>
      <c r="HXV849" s="14"/>
      <c r="HXW849" s="14"/>
      <c r="HXX849" s="14"/>
      <c r="HXY849" s="14"/>
      <c r="HXZ849" s="14"/>
      <c r="HYA849" s="14"/>
      <c r="HYB849" s="14"/>
      <c r="HYC849" s="14"/>
      <c r="HYD849" s="14"/>
      <c r="HYE849" s="14"/>
      <c r="HYF849" s="14"/>
      <c r="HYG849" s="14"/>
      <c r="HYH849" s="14"/>
      <c r="HYI849" s="14"/>
      <c r="HYJ849" s="14"/>
      <c r="HYK849" s="14"/>
      <c r="HYL849" s="14"/>
      <c r="HYM849" s="14"/>
      <c r="HYN849" s="14"/>
      <c r="HYO849" s="14"/>
      <c r="HYP849" s="14"/>
      <c r="HYQ849" s="14"/>
      <c r="HYR849" s="14"/>
      <c r="HYS849" s="14"/>
      <c r="HYT849" s="14"/>
      <c r="HYU849" s="14"/>
      <c r="HYV849" s="14"/>
      <c r="HYW849" s="14"/>
      <c r="HYX849" s="14"/>
      <c r="HYY849" s="14"/>
      <c r="HYZ849" s="14"/>
      <c r="HZA849" s="14"/>
      <c r="HZB849" s="14"/>
      <c r="HZC849" s="14"/>
      <c r="HZD849" s="14"/>
      <c r="HZE849" s="14"/>
      <c r="HZF849" s="14"/>
      <c r="HZG849" s="14"/>
      <c r="HZH849" s="14"/>
      <c r="HZI849" s="14"/>
      <c r="HZJ849" s="14"/>
      <c r="HZK849" s="14"/>
      <c r="HZL849" s="14"/>
      <c r="HZM849" s="14"/>
      <c r="HZN849" s="14"/>
      <c r="HZO849" s="14"/>
      <c r="HZP849" s="14"/>
      <c r="HZQ849" s="14"/>
      <c r="HZR849" s="14"/>
      <c r="HZS849" s="14"/>
      <c r="HZT849" s="14"/>
      <c r="HZU849" s="14"/>
      <c r="HZV849" s="14"/>
      <c r="HZW849" s="14"/>
      <c r="HZX849" s="14"/>
      <c r="HZY849" s="14"/>
      <c r="HZZ849" s="14"/>
      <c r="IAA849" s="14"/>
      <c r="IAB849" s="14"/>
      <c r="IAC849" s="14"/>
      <c r="IAD849" s="14"/>
      <c r="IAE849" s="14"/>
      <c r="IAF849" s="14"/>
      <c r="IAG849" s="14"/>
      <c r="IAH849" s="14"/>
      <c r="IAI849" s="14"/>
      <c r="IAJ849" s="14"/>
      <c r="IAK849" s="14"/>
      <c r="IAL849" s="14"/>
      <c r="IAM849" s="14"/>
      <c r="IAN849" s="14"/>
      <c r="IAO849" s="14"/>
      <c r="IAP849" s="14"/>
      <c r="IAQ849" s="14"/>
      <c r="IAR849" s="14"/>
      <c r="IAS849" s="14"/>
      <c r="IAT849" s="14"/>
      <c r="IAU849" s="14"/>
      <c r="IAV849" s="14"/>
      <c r="IAW849" s="14"/>
      <c r="IAX849" s="14"/>
      <c r="IAY849" s="14"/>
      <c r="IAZ849" s="14"/>
      <c r="IBA849" s="14"/>
      <c r="IBB849" s="14"/>
      <c r="IBC849" s="14"/>
      <c r="IBD849" s="14"/>
      <c r="IBE849" s="14"/>
      <c r="IBF849" s="14"/>
      <c r="IBG849" s="14"/>
      <c r="IBH849" s="14"/>
      <c r="IBI849" s="14"/>
      <c r="IBJ849" s="14"/>
      <c r="IBK849" s="14"/>
      <c r="IBL849" s="14"/>
      <c r="IBM849" s="14"/>
      <c r="IBN849" s="14"/>
      <c r="IBO849" s="14"/>
      <c r="IBP849" s="14"/>
      <c r="IBQ849" s="14"/>
      <c r="IBR849" s="14"/>
      <c r="IBS849" s="14"/>
      <c r="IBT849" s="14"/>
      <c r="IBU849" s="14"/>
      <c r="IBV849" s="14"/>
      <c r="IBW849" s="14"/>
      <c r="IBX849" s="14"/>
      <c r="IBY849" s="14"/>
      <c r="IBZ849" s="14"/>
      <c r="ICA849" s="14"/>
      <c r="ICB849" s="14"/>
      <c r="ICC849" s="14"/>
      <c r="ICD849" s="14"/>
      <c r="ICE849" s="14"/>
      <c r="ICF849" s="14"/>
      <c r="ICG849" s="14"/>
      <c r="ICH849" s="14"/>
      <c r="ICI849" s="14"/>
      <c r="ICJ849" s="14"/>
      <c r="ICK849" s="14"/>
      <c r="ICL849" s="14"/>
      <c r="ICM849" s="14"/>
      <c r="ICN849" s="14"/>
      <c r="ICO849" s="14"/>
      <c r="ICP849" s="14"/>
      <c r="ICQ849" s="14"/>
      <c r="ICR849" s="14"/>
      <c r="ICS849" s="14"/>
      <c r="ICT849" s="14"/>
      <c r="ICU849" s="14"/>
      <c r="ICV849" s="14"/>
      <c r="ICW849" s="14"/>
      <c r="ICX849" s="14"/>
      <c r="ICY849" s="14"/>
      <c r="ICZ849" s="14"/>
      <c r="IDA849" s="14"/>
      <c r="IDB849" s="14"/>
      <c r="IDC849" s="14"/>
      <c r="IDD849" s="14"/>
      <c r="IDE849" s="14"/>
      <c r="IDF849" s="14"/>
      <c r="IDG849" s="14"/>
      <c r="IDH849" s="14"/>
      <c r="IDI849" s="14"/>
      <c r="IDJ849" s="14"/>
      <c r="IDK849" s="14"/>
      <c r="IDL849" s="14"/>
      <c r="IDM849" s="14"/>
      <c r="IDN849" s="14"/>
      <c r="IDO849" s="14"/>
      <c r="IDP849" s="14"/>
      <c r="IDQ849" s="14"/>
      <c r="IDR849" s="14"/>
      <c r="IDS849" s="14"/>
      <c r="IDT849" s="14"/>
      <c r="IDU849" s="14"/>
      <c r="IDV849" s="14"/>
      <c r="IDW849" s="14"/>
      <c r="IDX849" s="14"/>
      <c r="IDY849" s="14"/>
      <c r="IDZ849" s="14"/>
      <c r="IEA849" s="14"/>
      <c r="IEB849" s="14"/>
      <c r="IEC849" s="14"/>
      <c r="IED849" s="14"/>
      <c r="IEE849" s="14"/>
      <c r="IEF849" s="14"/>
      <c r="IEG849" s="14"/>
      <c r="IEH849" s="14"/>
      <c r="IEI849" s="14"/>
      <c r="IEJ849" s="14"/>
      <c r="IEK849" s="14"/>
      <c r="IEL849" s="14"/>
      <c r="IEM849" s="14"/>
      <c r="IEN849" s="14"/>
      <c r="IEO849" s="14"/>
      <c r="IEP849" s="14"/>
      <c r="IEQ849" s="14"/>
      <c r="IER849" s="14"/>
      <c r="IES849" s="14"/>
      <c r="IET849" s="14"/>
      <c r="IEU849" s="14"/>
      <c r="IEV849" s="14"/>
      <c r="IEW849" s="14"/>
      <c r="IEX849" s="14"/>
      <c r="IEY849" s="14"/>
      <c r="IEZ849" s="14"/>
      <c r="IFA849" s="14"/>
      <c r="IFB849" s="14"/>
      <c r="IFC849" s="14"/>
      <c r="IFD849" s="14"/>
      <c r="IFE849" s="14"/>
      <c r="IFF849" s="14"/>
      <c r="IFG849" s="14"/>
      <c r="IFH849" s="14"/>
      <c r="IFI849" s="14"/>
      <c r="IFJ849" s="14"/>
      <c r="IFK849" s="14"/>
      <c r="IFL849" s="14"/>
      <c r="IFM849" s="14"/>
      <c r="IFN849" s="14"/>
      <c r="IFO849" s="14"/>
      <c r="IFP849" s="14"/>
      <c r="IFQ849" s="14"/>
      <c r="IFR849" s="14"/>
      <c r="IFS849" s="14"/>
      <c r="IFT849" s="14"/>
      <c r="IFU849" s="14"/>
      <c r="IFV849" s="14"/>
      <c r="IFW849" s="14"/>
      <c r="IFX849" s="14"/>
      <c r="IFY849" s="14"/>
      <c r="IFZ849" s="14"/>
      <c r="IGA849" s="14"/>
      <c r="IGB849" s="14"/>
      <c r="IGC849" s="14"/>
      <c r="IGD849" s="14"/>
      <c r="IGE849" s="14"/>
      <c r="IGF849" s="14"/>
      <c r="IGG849" s="14"/>
      <c r="IGH849" s="14"/>
      <c r="IGI849" s="14"/>
      <c r="IGJ849" s="14"/>
      <c r="IGK849" s="14"/>
      <c r="IGL849" s="14"/>
      <c r="IGM849" s="14"/>
      <c r="IGN849" s="14"/>
      <c r="IGO849" s="14"/>
      <c r="IGP849" s="14"/>
      <c r="IGQ849" s="14"/>
      <c r="IGR849" s="14"/>
      <c r="IGS849" s="14"/>
      <c r="IGT849" s="14"/>
      <c r="IGU849" s="14"/>
      <c r="IGV849" s="14"/>
      <c r="IGW849" s="14"/>
      <c r="IGX849" s="14"/>
      <c r="IGY849" s="14"/>
      <c r="IGZ849" s="14"/>
      <c r="IHA849" s="14"/>
      <c r="IHB849" s="14"/>
      <c r="IHC849" s="14"/>
      <c r="IHD849" s="14"/>
      <c r="IHE849" s="14"/>
      <c r="IHF849" s="14"/>
      <c r="IHG849" s="14"/>
      <c r="IHH849" s="14"/>
      <c r="IHI849" s="14"/>
      <c r="IHJ849" s="14"/>
      <c r="IHK849" s="14"/>
      <c r="IHL849" s="14"/>
      <c r="IHM849" s="14"/>
      <c r="IHN849" s="14"/>
      <c r="IHO849" s="14"/>
      <c r="IHP849" s="14"/>
      <c r="IHQ849" s="14"/>
      <c r="IHR849" s="14"/>
      <c r="IHS849" s="14"/>
      <c r="IHT849" s="14"/>
      <c r="IHU849" s="14"/>
      <c r="IHV849" s="14"/>
      <c r="IHW849" s="14"/>
      <c r="IHX849" s="14"/>
      <c r="IHY849" s="14"/>
      <c r="IHZ849" s="14"/>
      <c r="IIA849" s="14"/>
      <c r="IIB849" s="14"/>
      <c r="IIC849" s="14"/>
      <c r="IID849" s="14"/>
      <c r="IIE849" s="14"/>
      <c r="IIF849" s="14"/>
      <c r="IIG849" s="14"/>
      <c r="IIH849" s="14"/>
      <c r="III849" s="14"/>
      <c r="IIJ849" s="14"/>
      <c r="IIK849" s="14"/>
      <c r="IIL849" s="14"/>
      <c r="IIM849" s="14"/>
      <c r="IIN849" s="14"/>
      <c r="IIO849" s="14"/>
      <c r="IIP849" s="14"/>
      <c r="IIQ849" s="14"/>
      <c r="IIR849" s="14"/>
      <c r="IIS849" s="14"/>
      <c r="IIT849" s="14"/>
      <c r="IIU849" s="14"/>
      <c r="IIV849" s="14"/>
      <c r="IIW849" s="14"/>
      <c r="IIX849" s="14"/>
      <c r="IIY849" s="14"/>
      <c r="IIZ849" s="14"/>
      <c r="IJA849" s="14"/>
      <c r="IJB849" s="14"/>
      <c r="IJC849" s="14"/>
      <c r="IJD849" s="14"/>
      <c r="IJE849" s="14"/>
      <c r="IJF849" s="14"/>
      <c r="IJG849" s="14"/>
      <c r="IJH849" s="14"/>
      <c r="IJI849" s="14"/>
      <c r="IJJ849" s="14"/>
      <c r="IJK849" s="14"/>
      <c r="IJL849" s="14"/>
      <c r="IJM849" s="14"/>
      <c r="IJN849" s="14"/>
      <c r="IJO849" s="14"/>
      <c r="IJP849" s="14"/>
      <c r="IJQ849" s="14"/>
      <c r="IJR849" s="14"/>
      <c r="IJS849" s="14"/>
      <c r="IJT849" s="14"/>
      <c r="IJU849" s="14"/>
      <c r="IJV849" s="14"/>
      <c r="IJW849" s="14"/>
      <c r="IJX849" s="14"/>
      <c r="IJY849" s="14"/>
      <c r="IJZ849" s="14"/>
      <c r="IKA849" s="14"/>
      <c r="IKB849" s="14"/>
      <c r="IKC849" s="14"/>
      <c r="IKD849" s="14"/>
      <c r="IKE849" s="14"/>
      <c r="IKF849" s="14"/>
      <c r="IKG849" s="14"/>
      <c r="IKH849" s="14"/>
      <c r="IKI849" s="14"/>
      <c r="IKJ849" s="14"/>
      <c r="IKK849" s="14"/>
      <c r="IKL849" s="14"/>
      <c r="IKM849" s="14"/>
      <c r="IKN849" s="14"/>
      <c r="IKO849" s="14"/>
      <c r="IKP849" s="14"/>
      <c r="IKQ849" s="14"/>
      <c r="IKR849" s="14"/>
      <c r="IKS849" s="14"/>
      <c r="IKT849" s="14"/>
      <c r="IKU849" s="14"/>
      <c r="IKV849" s="14"/>
      <c r="IKW849" s="14"/>
      <c r="IKX849" s="14"/>
      <c r="IKY849" s="14"/>
      <c r="IKZ849" s="14"/>
      <c r="ILA849" s="14"/>
      <c r="ILB849" s="14"/>
      <c r="ILC849" s="14"/>
      <c r="ILD849" s="14"/>
      <c r="ILE849" s="14"/>
      <c r="ILF849" s="14"/>
      <c r="ILG849" s="14"/>
      <c r="ILH849" s="14"/>
      <c r="ILI849" s="14"/>
      <c r="ILJ849" s="14"/>
      <c r="ILK849" s="14"/>
      <c r="ILL849" s="14"/>
      <c r="ILM849" s="14"/>
      <c r="ILN849" s="14"/>
      <c r="ILO849" s="14"/>
      <c r="ILP849" s="14"/>
      <c r="ILQ849" s="14"/>
      <c r="ILR849" s="14"/>
      <c r="ILS849" s="14"/>
      <c r="ILT849" s="14"/>
      <c r="ILU849" s="14"/>
      <c r="ILV849" s="14"/>
      <c r="ILW849" s="14"/>
      <c r="ILX849" s="14"/>
      <c r="ILY849" s="14"/>
      <c r="ILZ849" s="14"/>
      <c r="IMA849" s="14"/>
      <c r="IMB849" s="14"/>
      <c r="IMC849" s="14"/>
      <c r="IMD849" s="14"/>
      <c r="IME849" s="14"/>
      <c r="IMF849" s="14"/>
      <c r="IMG849" s="14"/>
      <c r="IMH849" s="14"/>
      <c r="IMI849" s="14"/>
      <c r="IMJ849" s="14"/>
      <c r="IMK849" s="14"/>
      <c r="IML849" s="14"/>
      <c r="IMM849" s="14"/>
      <c r="IMN849" s="14"/>
      <c r="IMO849" s="14"/>
      <c r="IMP849" s="14"/>
      <c r="IMQ849" s="14"/>
      <c r="IMR849" s="14"/>
      <c r="IMS849" s="14"/>
      <c r="IMT849" s="14"/>
      <c r="IMU849" s="14"/>
      <c r="IMV849" s="14"/>
      <c r="IMW849" s="14"/>
      <c r="IMX849" s="14"/>
      <c r="IMY849" s="14"/>
      <c r="IMZ849" s="14"/>
      <c r="INA849" s="14"/>
      <c r="INB849" s="14"/>
      <c r="INC849" s="14"/>
      <c r="IND849" s="14"/>
      <c r="INE849" s="14"/>
      <c r="INF849" s="14"/>
      <c r="ING849" s="14"/>
      <c r="INH849" s="14"/>
      <c r="INI849" s="14"/>
      <c r="INJ849" s="14"/>
      <c r="INK849" s="14"/>
      <c r="INL849" s="14"/>
      <c r="INM849" s="14"/>
      <c r="INN849" s="14"/>
      <c r="INO849" s="14"/>
      <c r="INP849" s="14"/>
      <c r="INQ849" s="14"/>
      <c r="INR849" s="14"/>
      <c r="INS849" s="14"/>
      <c r="INT849" s="14"/>
      <c r="INU849" s="14"/>
      <c r="INV849" s="14"/>
      <c r="INW849" s="14"/>
      <c r="INX849" s="14"/>
      <c r="INY849" s="14"/>
      <c r="INZ849" s="14"/>
      <c r="IOA849" s="14"/>
      <c r="IOB849" s="14"/>
      <c r="IOC849" s="14"/>
      <c r="IOD849" s="14"/>
      <c r="IOE849" s="14"/>
      <c r="IOF849" s="14"/>
      <c r="IOG849" s="14"/>
      <c r="IOH849" s="14"/>
      <c r="IOI849" s="14"/>
      <c r="IOJ849" s="14"/>
      <c r="IOK849" s="14"/>
      <c r="IOL849" s="14"/>
      <c r="IOM849" s="14"/>
      <c r="ION849" s="14"/>
      <c r="IOO849" s="14"/>
      <c r="IOP849" s="14"/>
      <c r="IOQ849" s="14"/>
      <c r="IOR849" s="14"/>
      <c r="IOS849" s="14"/>
      <c r="IOT849" s="14"/>
      <c r="IOU849" s="14"/>
      <c r="IOV849" s="14"/>
      <c r="IOW849" s="14"/>
      <c r="IOX849" s="14"/>
      <c r="IOY849" s="14"/>
      <c r="IOZ849" s="14"/>
      <c r="IPA849" s="14"/>
      <c r="IPB849" s="14"/>
      <c r="IPC849" s="14"/>
      <c r="IPD849" s="14"/>
      <c r="IPE849" s="14"/>
      <c r="IPF849" s="14"/>
      <c r="IPG849" s="14"/>
      <c r="IPH849" s="14"/>
      <c r="IPI849" s="14"/>
      <c r="IPJ849" s="14"/>
      <c r="IPK849" s="14"/>
      <c r="IPL849" s="14"/>
      <c r="IPM849" s="14"/>
      <c r="IPN849" s="14"/>
      <c r="IPO849" s="14"/>
      <c r="IPP849" s="14"/>
      <c r="IPQ849" s="14"/>
      <c r="IPR849" s="14"/>
      <c r="IPS849" s="14"/>
      <c r="IPT849" s="14"/>
      <c r="IPU849" s="14"/>
      <c r="IPV849" s="14"/>
      <c r="IPW849" s="14"/>
      <c r="IPX849" s="14"/>
      <c r="IPY849" s="14"/>
      <c r="IPZ849" s="14"/>
      <c r="IQA849" s="14"/>
      <c r="IQB849" s="14"/>
      <c r="IQC849" s="14"/>
      <c r="IQD849" s="14"/>
      <c r="IQE849" s="14"/>
      <c r="IQF849" s="14"/>
      <c r="IQG849" s="14"/>
      <c r="IQH849" s="14"/>
      <c r="IQI849" s="14"/>
      <c r="IQJ849" s="14"/>
      <c r="IQK849" s="14"/>
      <c r="IQL849" s="14"/>
      <c r="IQM849" s="14"/>
      <c r="IQN849" s="14"/>
      <c r="IQO849" s="14"/>
      <c r="IQP849" s="14"/>
      <c r="IQQ849" s="14"/>
      <c r="IQR849" s="14"/>
      <c r="IQS849" s="14"/>
      <c r="IQT849" s="14"/>
      <c r="IQU849" s="14"/>
      <c r="IQV849" s="14"/>
      <c r="IQW849" s="14"/>
      <c r="IQX849" s="14"/>
      <c r="IQY849" s="14"/>
      <c r="IQZ849" s="14"/>
      <c r="IRA849" s="14"/>
      <c r="IRB849" s="14"/>
      <c r="IRC849" s="14"/>
      <c r="IRD849" s="14"/>
      <c r="IRE849" s="14"/>
      <c r="IRF849" s="14"/>
      <c r="IRG849" s="14"/>
      <c r="IRH849" s="14"/>
      <c r="IRI849" s="14"/>
      <c r="IRJ849" s="14"/>
      <c r="IRK849" s="14"/>
      <c r="IRL849" s="14"/>
      <c r="IRM849" s="14"/>
      <c r="IRN849" s="14"/>
      <c r="IRO849" s="14"/>
      <c r="IRP849" s="14"/>
      <c r="IRQ849" s="14"/>
      <c r="IRR849" s="14"/>
      <c r="IRS849" s="14"/>
      <c r="IRT849" s="14"/>
      <c r="IRU849" s="14"/>
      <c r="IRV849" s="14"/>
      <c r="IRW849" s="14"/>
      <c r="IRX849" s="14"/>
      <c r="IRY849" s="14"/>
      <c r="IRZ849" s="14"/>
      <c r="ISA849" s="14"/>
      <c r="ISB849" s="14"/>
      <c r="ISC849" s="14"/>
      <c r="ISD849" s="14"/>
      <c r="ISE849" s="14"/>
      <c r="ISF849" s="14"/>
      <c r="ISG849" s="14"/>
      <c r="ISH849" s="14"/>
      <c r="ISI849" s="14"/>
      <c r="ISJ849" s="14"/>
      <c r="ISK849" s="14"/>
      <c r="ISL849" s="14"/>
      <c r="ISM849" s="14"/>
      <c r="ISN849" s="14"/>
      <c r="ISO849" s="14"/>
      <c r="ISP849" s="14"/>
      <c r="ISQ849" s="14"/>
      <c r="ISR849" s="14"/>
      <c r="ISS849" s="14"/>
      <c r="IST849" s="14"/>
      <c r="ISU849" s="14"/>
      <c r="ISV849" s="14"/>
      <c r="ISW849" s="14"/>
      <c r="ISX849" s="14"/>
      <c r="ISY849" s="14"/>
      <c r="ISZ849" s="14"/>
      <c r="ITA849" s="14"/>
      <c r="ITB849" s="14"/>
      <c r="ITC849" s="14"/>
      <c r="ITD849" s="14"/>
      <c r="ITE849" s="14"/>
      <c r="ITF849" s="14"/>
      <c r="ITG849" s="14"/>
      <c r="ITH849" s="14"/>
      <c r="ITI849" s="14"/>
      <c r="ITJ849" s="14"/>
      <c r="ITK849" s="14"/>
      <c r="ITL849" s="14"/>
      <c r="ITM849" s="14"/>
      <c r="ITN849" s="14"/>
      <c r="ITO849" s="14"/>
      <c r="ITP849" s="14"/>
      <c r="ITQ849" s="14"/>
      <c r="ITR849" s="14"/>
      <c r="ITS849" s="14"/>
      <c r="ITT849" s="14"/>
      <c r="ITU849" s="14"/>
      <c r="ITV849" s="14"/>
      <c r="ITW849" s="14"/>
      <c r="ITX849" s="14"/>
      <c r="ITY849" s="14"/>
      <c r="ITZ849" s="14"/>
      <c r="IUA849" s="14"/>
      <c r="IUB849" s="14"/>
      <c r="IUC849" s="14"/>
      <c r="IUD849" s="14"/>
      <c r="IUE849" s="14"/>
      <c r="IUF849" s="14"/>
      <c r="IUG849" s="14"/>
      <c r="IUH849" s="14"/>
      <c r="IUI849" s="14"/>
      <c r="IUJ849" s="14"/>
      <c r="IUK849" s="14"/>
      <c r="IUL849" s="14"/>
      <c r="IUM849" s="14"/>
      <c r="IUN849" s="14"/>
      <c r="IUO849" s="14"/>
      <c r="IUP849" s="14"/>
      <c r="IUQ849" s="14"/>
      <c r="IUR849" s="14"/>
      <c r="IUS849" s="14"/>
      <c r="IUT849" s="14"/>
      <c r="IUU849" s="14"/>
      <c r="IUV849" s="14"/>
      <c r="IUW849" s="14"/>
      <c r="IUX849" s="14"/>
      <c r="IUY849" s="14"/>
      <c r="IUZ849" s="14"/>
      <c r="IVA849" s="14"/>
      <c r="IVB849" s="14"/>
      <c r="IVC849" s="14"/>
      <c r="IVD849" s="14"/>
      <c r="IVE849" s="14"/>
      <c r="IVF849" s="14"/>
      <c r="IVG849" s="14"/>
      <c r="IVH849" s="14"/>
      <c r="IVI849" s="14"/>
      <c r="IVJ849" s="14"/>
      <c r="IVK849" s="14"/>
      <c r="IVL849" s="14"/>
      <c r="IVM849" s="14"/>
      <c r="IVN849" s="14"/>
      <c r="IVO849" s="14"/>
      <c r="IVP849" s="14"/>
      <c r="IVQ849" s="14"/>
      <c r="IVR849" s="14"/>
      <c r="IVS849" s="14"/>
      <c r="IVT849" s="14"/>
      <c r="IVU849" s="14"/>
      <c r="IVV849" s="14"/>
      <c r="IVW849" s="14"/>
      <c r="IVX849" s="14"/>
      <c r="IVY849" s="14"/>
      <c r="IVZ849" s="14"/>
      <c r="IWA849" s="14"/>
      <c r="IWB849" s="14"/>
      <c r="IWC849" s="14"/>
      <c r="IWD849" s="14"/>
      <c r="IWE849" s="14"/>
      <c r="IWF849" s="14"/>
      <c r="IWG849" s="14"/>
      <c r="IWH849" s="14"/>
      <c r="IWI849" s="14"/>
      <c r="IWJ849" s="14"/>
      <c r="IWK849" s="14"/>
      <c r="IWL849" s="14"/>
      <c r="IWM849" s="14"/>
      <c r="IWN849" s="14"/>
      <c r="IWO849" s="14"/>
      <c r="IWP849" s="14"/>
      <c r="IWQ849" s="14"/>
      <c r="IWR849" s="14"/>
      <c r="IWS849" s="14"/>
      <c r="IWT849" s="14"/>
      <c r="IWU849" s="14"/>
      <c r="IWV849" s="14"/>
      <c r="IWW849" s="14"/>
      <c r="IWX849" s="14"/>
      <c r="IWY849" s="14"/>
      <c r="IWZ849" s="14"/>
      <c r="IXA849" s="14"/>
      <c r="IXB849" s="14"/>
      <c r="IXC849" s="14"/>
      <c r="IXD849" s="14"/>
      <c r="IXE849" s="14"/>
      <c r="IXF849" s="14"/>
      <c r="IXG849" s="14"/>
      <c r="IXH849" s="14"/>
      <c r="IXI849" s="14"/>
      <c r="IXJ849" s="14"/>
      <c r="IXK849" s="14"/>
      <c r="IXL849" s="14"/>
      <c r="IXM849" s="14"/>
      <c r="IXN849" s="14"/>
      <c r="IXO849" s="14"/>
      <c r="IXP849" s="14"/>
      <c r="IXQ849" s="14"/>
      <c r="IXR849" s="14"/>
      <c r="IXS849" s="14"/>
      <c r="IXT849" s="14"/>
      <c r="IXU849" s="14"/>
      <c r="IXV849" s="14"/>
      <c r="IXW849" s="14"/>
      <c r="IXX849" s="14"/>
      <c r="IXY849" s="14"/>
      <c r="IXZ849" s="14"/>
      <c r="IYA849" s="14"/>
      <c r="IYB849" s="14"/>
      <c r="IYC849" s="14"/>
      <c r="IYD849" s="14"/>
      <c r="IYE849" s="14"/>
      <c r="IYF849" s="14"/>
      <c r="IYG849" s="14"/>
      <c r="IYH849" s="14"/>
      <c r="IYI849" s="14"/>
      <c r="IYJ849" s="14"/>
      <c r="IYK849" s="14"/>
      <c r="IYL849" s="14"/>
      <c r="IYM849" s="14"/>
      <c r="IYN849" s="14"/>
      <c r="IYO849" s="14"/>
      <c r="IYP849" s="14"/>
      <c r="IYQ849" s="14"/>
      <c r="IYR849" s="14"/>
      <c r="IYS849" s="14"/>
      <c r="IYT849" s="14"/>
      <c r="IYU849" s="14"/>
      <c r="IYV849" s="14"/>
      <c r="IYW849" s="14"/>
      <c r="IYX849" s="14"/>
      <c r="IYY849" s="14"/>
      <c r="IYZ849" s="14"/>
      <c r="IZA849" s="14"/>
      <c r="IZB849" s="14"/>
      <c r="IZC849" s="14"/>
      <c r="IZD849" s="14"/>
      <c r="IZE849" s="14"/>
      <c r="IZF849" s="14"/>
      <c r="IZG849" s="14"/>
      <c r="IZH849" s="14"/>
      <c r="IZI849" s="14"/>
      <c r="IZJ849" s="14"/>
      <c r="IZK849" s="14"/>
      <c r="IZL849" s="14"/>
      <c r="IZM849" s="14"/>
      <c r="IZN849" s="14"/>
      <c r="IZO849" s="14"/>
      <c r="IZP849" s="14"/>
      <c r="IZQ849" s="14"/>
      <c r="IZR849" s="14"/>
      <c r="IZS849" s="14"/>
      <c r="IZT849" s="14"/>
      <c r="IZU849" s="14"/>
      <c r="IZV849" s="14"/>
      <c r="IZW849" s="14"/>
      <c r="IZX849" s="14"/>
      <c r="IZY849" s="14"/>
      <c r="IZZ849" s="14"/>
      <c r="JAA849" s="14"/>
      <c r="JAB849" s="14"/>
      <c r="JAC849" s="14"/>
      <c r="JAD849" s="14"/>
      <c r="JAE849" s="14"/>
      <c r="JAF849" s="14"/>
      <c r="JAG849" s="14"/>
      <c r="JAH849" s="14"/>
      <c r="JAI849" s="14"/>
      <c r="JAJ849" s="14"/>
      <c r="JAK849" s="14"/>
      <c r="JAL849" s="14"/>
      <c r="JAM849" s="14"/>
      <c r="JAN849" s="14"/>
      <c r="JAO849" s="14"/>
      <c r="JAP849" s="14"/>
      <c r="JAQ849" s="14"/>
      <c r="JAR849" s="14"/>
      <c r="JAS849" s="14"/>
      <c r="JAT849" s="14"/>
      <c r="JAU849" s="14"/>
      <c r="JAV849" s="14"/>
      <c r="JAW849" s="14"/>
      <c r="JAX849" s="14"/>
      <c r="JAY849" s="14"/>
      <c r="JAZ849" s="14"/>
      <c r="JBA849" s="14"/>
      <c r="JBB849" s="14"/>
      <c r="JBC849" s="14"/>
      <c r="JBD849" s="14"/>
      <c r="JBE849" s="14"/>
      <c r="JBF849" s="14"/>
      <c r="JBG849" s="14"/>
      <c r="JBH849" s="14"/>
      <c r="JBI849" s="14"/>
      <c r="JBJ849" s="14"/>
      <c r="JBK849" s="14"/>
      <c r="JBL849" s="14"/>
      <c r="JBM849" s="14"/>
      <c r="JBN849" s="14"/>
      <c r="JBO849" s="14"/>
      <c r="JBP849" s="14"/>
      <c r="JBQ849" s="14"/>
      <c r="JBR849" s="14"/>
      <c r="JBS849" s="14"/>
      <c r="JBT849" s="14"/>
      <c r="JBU849" s="14"/>
      <c r="JBV849" s="14"/>
      <c r="JBW849" s="14"/>
      <c r="JBX849" s="14"/>
      <c r="JBY849" s="14"/>
      <c r="JBZ849" s="14"/>
      <c r="JCA849" s="14"/>
      <c r="JCB849" s="14"/>
      <c r="JCC849" s="14"/>
      <c r="JCD849" s="14"/>
      <c r="JCE849" s="14"/>
      <c r="JCF849" s="14"/>
      <c r="JCG849" s="14"/>
      <c r="JCH849" s="14"/>
      <c r="JCI849" s="14"/>
      <c r="JCJ849" s="14"/>
      <c r="JCK849" s="14"/>
      <c r="JCL849" s="14"/>
      <c r="JCM849" s="14"/>
      <c r="JCN849" s="14"/>
      <c r="JCO849" s="14"/>
      <c r="JCP849" s="14"/>
      <c r="JCQ849" s="14"/>
      <c r="JCR849" s="14"/>
      <c r="JCS849" s="14"/>
      <c r="JCT849" s="14"/>
      <c r="JCU849" s="14"/>
      <c r="JCV849" s="14"/>
      <c r="JCW849" s="14"/>
      <c r="JCX849" s="14"/>
      <c r="JCY849" s="14"/>
      <c r="JCZ849" s="14"/>
      <c r="JDA849" s="14"/>
      <c r="JDB849" s="14"/>
      <c r="JDC849" s="14"/>
      <c r="JDD849" s="14"/>
      <c r="JDE849" s="14"/>
      <c r="JDF849" s="14"/>
      <c r="JDG849" s="14"/>
      <c r="JDH849" s="14"/>
      <c r="JDI849" s="14"/>
      <c r="JDJ849" s="14"/>
      <c r="JDK849" s="14"/>
      <c r="JDL849" s="14"/>
      <c r="JDM849" s="14"/>
      <c r="JDN849" s="14"/>
      <c r="JDO849" s="14"/>
      <c r="JDP849" s="14"/>
      <c r="JDQ849" s="14"/>
      <c r="JDR849" s="14"/>
      <c r="JDS849" s="14"/>
      <c r="JDT849" s="14"/>
      <c r="JDU849" s="14"/>
      <c r="JDV849" s="14"/>
      <c r="JDW849" s="14"/>
      <c r="JDX849" s="14"/>
      <c r="JDY849" s="14"/>
      <c r="JDZ849" s="14"/>
      <c r="JEA849" s="14"/>
      <c r="JEB849" s="14"/>
      <c r="JEC849" s="14"/>
      <c r="JED849" s="14"/>
      <c r="JEE849" s="14"/>
      <c r="JEF849" s="14"/>
      <c r="JEG849" s="14"/>
      <c r="JEH849" s="14"/>
      <c r="JEI849" s="14"/>
      <c r="JEJ849" s="14"/>
      <c r="JEK849" s="14"/>
      <c r="JEL849" s="14"/>
      <c r="JEM849" s="14"/>
      <c r="JEN849" s="14"/>
      <c r="JEO849" s="14"/>
      <c r="JEP849" s="14"/>
      <c r="JEQ849" s="14"/>
      <c r="JER849" s="14"/>
      <c r="JES849" s="14"/>
      <c r="JET849" s="14"/>
      <c r="JEU849" s="14"/>
      <c r="JEV849" s="14"/>
      <c r="JEW849" s="14"/>
      <c r="JEX849" s="14"/>
      <c r="JEY849" s="14"/>
      <c r="JEZ849" s="14"/>
      <c r="JFA849" s="14"/>
      <c r="JFB849" s="14"/>
      <c r="JFC849" s="14"/>
      <c r="JFD849" s="14"/>
      <c r="JFE849" s="14"/>
      <c r="JFF849" s="14"/>
      <c r="JFG849" s="14"/>
      <c r="JFH849" s="14"/>
      <c r="JFI849" s="14"/>
      <c r="JFJ849" s="14"/>
      <c r="JFK849" s="14"/>
      <c r="JFL849" s="14"/>
      <c r="JFM849" s="14"/>
      <c r="JFN849" s="14"/>
      <c r="JFO849" s="14"/>
      <c r="JFP849" s="14"/>
      <c r="JFQ849" s="14"/>
      <c r="JFR849" s="14"/>
      <c r="JFS849" s="14"/>
      <c r="JFT849" s="14"/>
      <c r="JFU849" s="14"/>
      <c r="JFV849" s="14"/>
      <c r="JFW849" s="14"/>
      <c r="JFX849" s="14"/>
      <c r="JFY849" s="14"/>
      <c r="JFZ849" s="14"/>
      <c r="JGA849" s="14"/>
      <c r="JGB849" s="14"/>
      <c r="JGC849" s="14"/>
      <c r="JGD849" s="14"/>
      <c r="JGE849" s="14"/>
      <c r="JGF849" s="14"/>
      <c r="JGG849" s="14"/>
      <c r="JGH849" s="14"/>
      <c r="JGI849" s="14"/>
      <c r="JGJ849" s="14"/>
      <c r="JGK849" s="14"/>
      <c r="JGL849" s="14"/>
      <c r="JGM849" s="14"/>
      <c r="JGN849" s="14"/>
      <c r="JGO849" s="14"/>
      <c r="JGP849" s="14"/>
      <c r="JGQ849" s="14"/>
      <c r="JGR849" s="14"/>
      <c r="JGS849" s="14"/>
      <c r="JGT849" s="14"/>
      <c r="JGU849" s="14"/>
      <c r="JGV849" s="14"/>
      <c r="JGW849" s="14"/>
      <c r="JGX849" s="14"/>
      <c r="JGY849" s="14"/>
      <c r="JGZ849" s="14"/>
      <c r="JHA849" s="14"/>
      <c r="JHB849" s="14"/>
      <c r="JHC849" s="14"/>
      <c r="JHD849" s="14"/>
      <c r="JHE849" s="14"/>
      <c r="JHF849" s="14"/>
      <c r="JHG849" s="14"/>
      <c r="JHH849" s="14"/>
      <c r="JHI849" s="14"/>
      <c r="JHJ849" s="14"/>
      <c r="JHK849" s="14"/>
      <c r="JHL849" s="14"/>
      <c r="JHM849" s="14"/>
      <c r="JHN849" s="14"/>
      <c r="JHO849" s="14"/>
      <c r="JHP849" s="14"/>
      <c r="JHQ849" s="14"/>
      <c r="JHR849" s="14"/>
      <c r="JHS849" s="14"/>
      <c r="JHT849" s="14"/>
      <c r="JHU849" s="14"/>
      <c r="JHV849" s="14"/>
      <c r="JHW849" s="14"/>
      <c r="JHX849" s="14"/>
      <c r="JHY849" s="14"/>
      <c r="JHZ849" s="14"/>
      <c r="JIA849" s="14"/>
      <c r="JIB849" s="14"/>
      <c r="JIC849" s="14"/>
      <c r="JID849" s="14"/>
      <c r="JIE849" s="14"/>
      <c r="JIF849" s="14"/>
      <c r="JIG849" s="14"/>
      <c r="JIH849" s="14"/>
      <c r="JII849" s="14"/>
      <c r="JIJ849" s="14"/>
      <c r="JIK849" s="14"/>
      <c r="JIL849" s="14"/>
      <c r="JIM849" s="14"/>
      <c r="JIN849" s="14"/>
      <c r="JIO849" s="14"/>
      <c r="JIP849" s="14"/>
      <c r="JIQ849" s="14"/>
      <c r="JIR849" s="14"/>
      <c r="JIS849" s="14"/>
      <c r="JIT849" s="14"/>
      <c r="JIU849" s="14"/>
      <c r="JIV849" s="14"/>
      <c r="JIW849" s="14"/>
      <c r="JIX849" s="14"/>
      <c r="JIY849" s="14"/>
      <c r="JIZ849" s="14"/>
      <c r="JJA849" s="14"/>
      <c r="JJB849" s="14"/>
      <c r="JJC849" s="14"/>
      <c r="JJD849" s="14"/>
      <c r="JJE849" s="14"/>
      <c r="JJF849" s="14"/>
      <c r="JJG849" s="14"/>
      <c r="JJH849" s="14"/>
      <c r="JJI849" s="14"/>
      <c r="JJJ849" s="14"/>
      <c r="JJK849" s="14"/>
      <c r="JJL849" s="14"/>
      <c r="JJM849" s="14"/>
      <c r="JJN849" s="14"/>
      <c r="JJO849" s="14"/>
      <c r="JJP849" s="14"/>
      <c r="JJQ849" s="14"/>
      <c r="JJR849" s="14"/>
      <c r="JJS849" s="14"/>
      <c r="JJT849" s="14"/>
      <c r="JJU849" s="14"/>
      <c r="JJV849" s="14"/>
      <c r="JJW849" s="14"/>
      <c r="JJX849" s="14"/>
      <c r="JJY849" s="14"/>
      <c r="JJZ849" s="14"/>
      <c r="JKA849" s="14"/>
      <c r="JKB849" s="14"/>
      <c r="JKC849" s="14"/>
      <c r="JKD849" s="14"/>
      <c r="JKE849" s="14"/>
      <c r="JKF849" s="14"/>
      <c r="JKG849" s="14"/>
      <c r="JKH849" s="14"/>
      <c r="JKI849" s="14"/>
      <c r="JKJ849" s="14"/>
      <c r="JKK849" s="14"/>
      <c r="JKL849" s="14"/>
      <c r="JKM849" s="14"/>
      <c r="JKN849" s="14"/>
      <c r="JKO849" s="14"/>
      <c r="JKP849" s="14"/>
      <c r="JKQ849" s="14"/>
      <c r="JKR849" s="14"/>
      <c r="JKS849" s="14"/>
      <c r="JKT849" s="14"/>
      <c r="JKU849" s="14"/>
      <c r="JKV849" s="14"/>
      <c r="JKW849" s="14"/>
      <c r="JKX849" s="14"/>
      <c r="JKY849" s="14"/>
      <c r="JKZ849" s="14"/>
      <c r="JLA849" s="14"/>
      <c r="JLB849" s="14"/>
      <c r="JLC849" s="14"/>
      <c r="JLD849" s="14"/>
      <c r="JLE849" s="14"/>
      <c r="JLF849" s="14"/>
      <c r="JLG849" s="14"/>
      <c r="JLH849" s="14"/>
      <c r="JLI849" s="14"/>
      <c r="JLJ849" s="14"/>
      <c r="JLK849" s="14"/>
      <c r="JLL849" s="14"/>
      <c r="JLM849" s="14"/>
      <c r="JLN849" s="14"/>
      <c r="JLO849" s="14"/>
      <c r="JLP849" s="14"/>
      <c r="JLQ849" s="14"/>
      <c r="JLR849" s="14"/>
      <c r="JLS849" s="14"/>
      <c r="JLT849" s="14"/>
      <c r="JLU849" s="14"/>
      <c r="JLV849" s="14"/>
      <c r="JLW849" s="14"/>
      <c r="JLX849" s="14"/>
      <c r="JLY849" s="14"/>
      <c r="JLZ849" s="14"/>
      <c r="JMA849" s="14"/>
      <c r="JMB849" s="14"/>
      <c r="JMC849" s="14"/>
      <c r="JMD849" s="14"/>
      <c r="JME849" s="14"/>
      <c r="JMF849" s="14"/>
      <c r="JMG849" s="14"/>
      <c r="JMH849" s="14"/>
      <c r="JMI849" s="14"/>
      <c r="JMJ849" s="14"/>
      <c r="JMK849" s="14"/>
      <c r="JML849" s="14"/>
      <c r="JMM849" s="14"/>
      <c r="JMN849" s="14"/>
      <c r="JMO849" s="14"/>
      <c r="JMP849" s="14"/>
      <c r="JMQ849" s="14"/>
      <c r="JMR849" s="14"/>
      <c r="JMS849" s="14"/>
      <c r="JMT849" s="14"/>
      <c r="JMU849" s="14"/>
      <c r="JMV849" s="14"/>
      <c r="JMW849" s="14"/>
      <c r="JMX849" s="14"/>
      <c r="JMY849" s="14"/>
      <c r="JMZ849" s="14"/>
      <c r="JNA849" s="14"/>
      <c r="JNB849" s="14"/>
      <c r="JNC849" s="14"/>
      <c r="JND849" s="14"/>
      <c r="JNE849" s="14"/>
      <c r="JNF849" s="14"/>
      <c r="JNG849" s="14"/>
      <c r="JNH849" s="14"/>
      <c r="JNI849" s="14"/>
      <c r="JNJ849" s="14"/>
      <c r="JNK849" s="14"/>
      <c r="JNL849" s="14"/>
      <c r="JNM849" s="14"/>
      <c r="JNN849" s="14"/>
      <c r="JNO849" s="14"/>
      <c r="JNP849" s="14"/>
      <c r="JNQ849" s="14"/>
      <c r="JNR849" s="14"/>
      <c r="JNS849" s="14"/>
      <c r="JNT849" s="14"/>
      <c r="JNU849" s="14"/>
      <c r="JNV849" s="14"/>
      <c r="JNW849" s="14"/>
      <c r="JNX849" s="14"/>
      <c r="JNY849" s="14"/>
      <c r="JNZ849" s="14"/>
      <c r="JOA849" s="14"/>
      <c r="JOB849" s="14"/>
      <c r="JOC849" s="14"/>
      <c r="JOD849" s="14"/>
      <c r="JOE849" s="14"/>
      <c r="JOF849" s="14"/>
      <c r="JOG849" s="14"/>
      <c r="JOH849" s="14"/>
      <c r="JOI849" s="14"/>
      <c r="JOJ849" s="14"/>
      <c r="JOK849" s="14"/>
      <c r="JOL849" s="14"/>
      <c r="JOM849" s="14"/>
      <c r="JON849" s="14"/>
      <c r="JOO849" s="14"/>
      <c r="JOP849" s="14"/>
      <c r="JOQ849" s="14"/>
      <c r="JOR849" s="14"/>
      <c r="JOS849" s="14"/>
      <c r="JOT849" s="14"/>
      <c r="JOU849" s="14"/>
      <c r="JOV849" s="14"/>
      <c r="JOW849" s="14"/>
      <c r="JOX849" s="14"/>
      <c r="JOY849" s="14"/>
      <c r="JOZ849" s="14"/>
      <c r="JPA849" s="14"/>
      <c r="JPB849" s="14"/>
      <c r="JPC849" s="14"/>
      <c r="JPD849" s="14"/>
      <c r="JPE849" s="14"/>
      <c r="JPF849" s="14"/>
      <c r="JPG849" s="14"/>
      <c r="JPH849" s="14"/>
      <c r="JPI849" s="14"/>
      <c r="JPJ849" s="14"/>
      <c r="JPK849" s="14"/>
      <c r="JPL849" s="14"/>
      <c r="JPM849" s="14"/>
      <c r="JPN849" s="14"/>
      <c r="JPO849" s="14"/>
      <c r="JPP849" s="14"/>
      <c r="JPQ849" s="14"/>
      <c r="JPR849" s="14"/>
      <c r="JPS849" s="14"/>
      <c r="JPT849" s="14"/>
      <c r="JPU849" s="14"/>
      <c r="JPV849" s="14"/>
      <c r="JPW849" s="14"/>
      <c r="JPX849" s="14"/>
      <c r="JPY849" s="14"/>
      <c r="JPZ849" s="14"/>
      <c r="JQA849" s="14"/>
      <c r="JQB849" s="14"/>
      <c r="JQC849" s="14"/>
      <c r="JQD849" s="14"/>
      <c r="JQE849" s="14"/>
      <c r="JQF849" s="14"/>
      <c r="JQG849" s="14"/>
      <c r="JQH849" s="14"/>
      <c r="JQI849" s="14"/>
      <c r="JQJ849" s="14"/>
      <c r="JQK849" s="14"/>
      <c r="JQL849" s="14"/>
      <c r="JQM849" s="14"/>
      <c r="JQN849" s="14"/>
      <c r="JQO849" s="14"/>
      <c r="JQP849" s="14"/>
      <c r="JQQ849" s="14"/>
      <c r="JQR849" s="14"/>
      <c r="JQS849" s="14"/>
      <c r="JQT849" s="14"/>
      <c r="JQU849" s="14"/>
      <c r="JQV849" s="14"/>
      <c r="JQW849" s="14"/>
      <c r="JQX849" s="14"/>
      <c r="JQY849" s="14"/>
      <c r="JQZ849" s="14"/>
      <c r="JRA849" s="14"/>
      <c r="JRB849" s="14"/>
      <c r="JRC849" s="14"/>
      <c r="JRD849" s="14"/>
      <c r="JRE849" s="14"/>
      <c r="JRF849" s="14"/>
      <c r="JRG849" s="14"/>
      <c r="JRH849" s="14"/>
      <c r="JRI849" s="14"/>
      <c r="JRJ849" s="14"/>
      <c r="JRK849" s="14"/>
      <c r="JRL849" s="14"/>
      <c r="JRM849" s="14"/>
      <c r="JRN849" s="14"/>
      <c r="JRO849" s="14"/>
      <c r="JRP849" s="14"/>
      <c r="JRQ849" s="14"/>
      <c r="JRR849" s="14"/>
      <c r="JRS849" s="14"/>
      <c r="JRT849" s="14"/>
      <c r="JRU849" s="14"/>
      <c r="JRV849" s="14"/>
      <c r="JRW849" s="14"/>
      <c r="JRX849" s="14"/>
      <c r="JRY849" s="14"/>
      <c r="JRZ849" s="14"/>
      <c r="JSA849" s="14"/>
      <c r="JSB849" s="14"/>
      <c r="JSC849" s="14"/>
      <c r="JSD849" s="14"/>
      <c r="JSE849" s="14"/>
      <c r="JSF849" s="14"/>
      <c r="JSG849" s="14"/>
      <c r="JSH849" s="14"/>
      <c r="JSI849" s="14"/>
      <c r="JSJ849" s="14"/>
      <c r="JSK849" s="14"/>
      <c r="JSL849" s="14"/>
      <c r="JSM849" s="14"/>
      <c r="JSN849" s="14"/>
      <c r="JSO849" s="14"/>
      <c r="JSP849" s="14"/>
      <c r="JSQ849" s="14"/>
      <c r="JSR849" s="14"/>
      <c r="JSS849" s="14"/>
      <c r="JST849" s="14"/>
      <c r="JSU849" s="14"/>
      <c r="JSV849" s="14"/>
      <c r="JSW849" s="14"/>
      <c r="JSX849" s="14"/>
      <c r="JSY849" s="14"/>
      <c r="JSZ849" s="14"/>
      <c r="JTA849" s="14"/>
      <c r="JTB849" s="14"/>
      <c r="JTC849" s="14"/>
      <c r="JTD849" s="14"/>
      <c r="JTE849" s="14"/>
      <c r="JTF849" s="14"/>
      <c r="JTG849" s="14"/>
      <c r="JTH849" s="14"/>
      <c r="JTI849" s="14"/>
      <c r="JTJ849" s="14"/>
      <c r="JTK849" s="14"/>
      <c r="JTL849" s="14"/>
      <c r="JTM849" s="14"/>
      <c r="JTN849" s="14"/>
      <c r="JTO849" s="14"/>
      <c r="JTP849" s="14"/>
      <c r="JTQ849" s="14"/>
      <c r="JTR849" s="14"/>
      <c r="JTS849" s="14"/>
      <c r="JTT849" s="14"/>
      <c r="JTU849" s="14"/>
      <c r="JTV849" s="14"/>
      <c r="JTW849" s="14"/>
      <c r="JTX849" s="14"/>
      <c r="JTY849" s="14"/>
      <c r="JTZ849" s="14"/>
      <c r="JUA849" s="14"/>
      <c r="JUB849" s="14"/>
      <c r="JUC849" s="14"/>
      <c r="JUD849" s="14"/>
      <c r="JUE849" s="14"/>
      <c r="JUF849" s="14"/>
      <c r="JUG849" s="14"/>
      <c r="JUH849" s="14"/>
      <c r="JUI849" s="14"/>
      <c r="JUJ849" s="14"/>
      <c r="JUK849" s="14"/>
      <c r="JUL849" s="14"/>
      <c r="JUM849" s="14"/>
      <c r="JUN849" s="14"/>
      <c r="JUO849" s="14"/>
      <c r="JUP849" s="14"/>
      <c r="JUQ849" s="14"/>
      <c r="JUR849" s="14"/>
      <c r="JUS849" s="14"/>
      <c r="JUT849" s="14"/>
      <c r="JUU849" s="14"/>
      <c r="JUV849" s="14"/>
      <c r="JUW849" s="14"/>
      <c r="JUX849" s="14"/>
      <c r="JUY849" s="14"/>
      <c r="JUZ849" s="14"/>
      <c r="JVA849" s="14"/>
      <c r="JVB849" s="14"/>
      <c r="JVC849" s="14"/>
      <c r="JVD849" s="14"/>
      <c r="JVE849" s="14"/>
      <c r="JVF849" s="14"/>
      <c r="JVG849" s="14"/>
      <c r="JVH849" s="14"/>
      <c r="JVI849" s="14"/>
      <c r="JVJ849" s="14"/>
      <c r="JVK849" s="14"/>
      <c r="JVL849" s="14"/>
      <c r="JVM849" s="14"/>
      <c r="JVN849" s="14"/>
      <c r="JVO849" s="14"/>
      <c r="JVP849" s="14"/>
      <c r="JVQ849" s="14"/>
      <c r="JVR849" s="14"/>
      <c r="JVS849" s="14"/>
      <c r="JVT849" s="14"/>
      <c r="JVU849" s="14"/>
      <c r="JVV849" s="14"/>
      <c r="JVW849" s="14"/>
      <c r="JVX849" s="14"/>
      <c r="JVY849" s="14"/>
      <c r="JVZ849" s="14"/>
      <c r="JWA849" s="14"/>
      <c r="JWB849" s="14"/>
      <c r="JWC849" s="14"/>
      <c r="JWD849" s="14"/>
      <c r="JWE849" s="14"/>
      <c r="JWF849" s="14"/>
      <c r="JWG849" s="14"/>
      <c r="JWH849" s="14"/>
      <c r="JWI849" s="14"/>
      <c r="JWJ849" s="14"/>
      <c r="JWK849" s="14"/>
      <c r="JWL849" s="14"/>
      <c r="JWM849" s="14"/>
      <c r="JWN849" s="14"/>
      <c r="JWO849" s="14"/>
      <c r="JWP849" s="14"/>
      <c r="JWQ849" s="14"/>
      <c r="JWR849" s="14"/>
      <c r="JWS849" s="14"/>
      <c r="JWT849" s="14"/>
      <c r="JWU849" s="14"/>
      <c r="JWV849" s="14"/>
      <c r="JWW849" s="14"/>
      <c r="JWX849" s="14"/>
      <c r="JWY849" s="14"/>
      <c r="JWZ849" s="14"/>
      <c r="JXA849" s="14"/>
      <c r="JXB849" s="14"/>
      <c r="JXC849" s="14"/>
      <c r="JXD849" s="14"/>
      <c r="JXE849" s="14"/>
      <c r="JXF849" s="14"/>
      <c r="JXG849" s="14"/>
      <c r="JXH849" s="14"/>
      <c r="JXI849" s="14"/>
      <c r="JXJ849" s="14"/>
      <c r="JXK849" s="14"/>
      <c r="JXL849" s="14"/>
      <c r="JXM849" s="14"/>
      <c r="JXN849" s="14"/>
      <c r="JXO849" s="14"/>
      <c r="JXP849" s="14"/>
      <c r="JXQ849" s="14"/>
      <c r="JXR849" s="14"/>
      <c r="JXS849" s="14"/>
      <c r="JXT849" s="14"/>
      <c r="JXU849" s="14"/>
      <c r="JXV849" s="14"/>
      <c r="JXW849" s="14"/>
      <c r="JXX849" s="14"/>
      <c r="JXY849" s="14"/>
      <c r="JXZ849" s="14"/>
      <c r="JYA849" s="14"/>
      <c r="JYB849" s="14"/>
      <c r="JYC849" s="14"/>
      <c r="JYD849" s="14"/>
      <c r="JYE849" s="14"/>
      <c r="JYF849" s="14"/>
      <c r="JYG849" s="14"/>
      <c r="JYH849" s="14"/>
      <c r="JYI849" s="14"/>
      <c r="JYJ849" s="14"/>
      <c r="JYK849" s="14"/>
      <c r="JYL849" s="14"/>
      <c r="JYM849" s="14"/>
      <c r="JYN849" s="14"/>
      <c r="JYO849" s="14"/>
      <c r="JYP849" s="14"/>
      <c r="JYQ849" s="14"/>
      <c r="JYR849" s="14"/>
      <c r="JYS849" s="14"/>
      <c r="JYT849" s="14"/>
      <c r="JYU849" s="14"/>
      <c r="JYV849" s="14"/>
      <c r="JYW849" s="14"/>
      <c r="JYX849" s="14"/>
      <c r="JYY849" s="14"/>
      <c r="JYZ849" s="14"/>
      <c r="JZA849" s="14"/>
      <c r="JZB849" s="14"/>
      <c r="JZC849" s="14"/>
      <c r="JZD849" s="14"/>
      <c r="JZE849" s="14"/>
      <c r="JZF849" s="14"/>
      <c r="JZG849" s="14"/>
      <c r="JZH849" s="14"/>
      <c r="JZI849" s="14"/>
      <c r="JZJ849" s="14"/>
      <c r="JZK849" s="14"/>
      <c r="JZL849" s="14"/>
      <c r="JZM849" s="14"/>
      <c r="JZN849" s="14"/>
      <c r="JZO849" s="14"/>
      <c r="JZP849" s="14"/>
      <c r="JZQ849" s="14"/>
      <c r="JZR849" s="14"/>
      <c r="JZS849" s="14"/>
      <c r="JZT849" s="14"/>
      <c r="JZU849" s="14"/>
      <c r="JZV849" s="14"/>
      <c r="JZW849" s="14"/>
      <c r="JZX849" s="14"/>
      <c r="JZY849" s="14"/>
      <c r="JZZ849" s="14"/>
      <c r="KAA849" s="14"/>
      <c r="KAB849" s="14"/>
      <c r="KAC849" s="14"/>
      <c r="KAD849" s="14"/>
      <c r="KAE849" s="14"/>
      <c r="KAF849" s="14"/>
      <c r="KAG849" s="14"/>
      <c r="KAH849" s="14"/>
      <c r="KAI849" s="14"/>
      <c r="KAJ849" s="14"/>
      <c r="KAK849" s="14"/>
      <c r="KAL849" s="14"/>
      <c r="KAM849" s="14"/>
      <c r="KAN849" s="14"/>
      <c r="KAO849" s="14"/>
      <c r="KAP849" s="14"/>
      <c r="KAQ849" s="14"/>
      <c r="KAR849" s="14"/>
      <c r="KAS849" s="14"/>
      <c r="KAT849" s="14"/>
      <c r="KAU849" s="14"/>
      <c r="KAV849" s="14"/>
      <c r="KAW849" s="14"/>
      <c r="KAX849" s="14"/>
      <c r="KAY849" s="14"/>
      <c r="KAZ849" s="14"/>
      <c r="KBA849" s="14"/>
      <c r="KBB849" s="14"/>
      <c r="KBC849" s="14"/>
      <c r="KBD849" s="14"/>
      <c r="KBE849" s="14"/>
      <c r="KBF849" s="14"/>
      <c r="KBG849" s="14"/>
      <c r="KBH849" s="14"/>
      <c r="KBI849" s="14"/>
      <c r="KBJ849" s="14"/>
      <c r="KBK849" s="14"/>
      <c r="KBL849" s="14"/>
      <c r="KBM849" s="14"/>
      <c r="KBN849" s="14"/>
      <c r="KBO849" s="14"/>
      <c r="KBP849" s="14"/>
      <c r="KBQ849" s="14"/>
      <c r="KBR849" s="14"/>
      <c r="KBS849" s="14"/>
      <c r="KBT849" s="14"/>
      <c r="KBU849" s="14"/>
      <c r="KBV849" s="14"/>
      <c r="KBW849" s="14"/>
      <c r="KBX849" s="14"/>
      <c r="KBY849" s="14"/>
      <c r="KBZ849" s="14"/>
      <c r="KCA849" s="14"/>
      <c r="KCB849" s="14"/>
      <c r="KCC849" s="14"/>
      <c r="KCD849" s="14"/>
      <c r="KCE849" s="14"/>
      <c r="KCF849" s="14"/>
      <c r="KCG849" s="14"/>
      <c r="KCH849" s="14"/>
      <c r="KCI849" s="14"/>
      <c r="KCJ849" s="14"/>
      <c r="KCK849" s="14"/>
      <c r="KCL849" s="14"/>
      <c r="KCM849" s="14"/>
      <c r="KCN849" s="14"/>
      <c r="KCO849" s="14"/>
      <c r="KCP849" s="14"/>
      <c r="KCQ849" s="14"/>
      <c r="KCR849" s="14"/>
      <c r="KCS849" s="14"/>
      <c r="KCT849" s="14"/>
      <c r="KCU849" s="14"/>
      <c r="KCV849" s="14"/>
      <c r="KCW849" s="14"/>
      <c r="KCX849" s="14"/>
      <c r="KCY849" s="14"/>
      <c r="KCZ849" s="14"/>
      <c r="KDA849" s="14"/>
      <c r="KDB849" s="14"/>
      <c r="KDC849" s="14"/>
      <c r="KDD849" s="14"/>
      <c r="KDE849" s="14"/>
      <c r="KDF849" s="14"/>
      <c r="KDG849" s="14"/>
      <c r="KDH849" s="14"/>
      <c r="KDI849" s="14"/>
      <c r="KDJ849" s="14"/>
      <c r="KDK849" s="14"/>
      <c r="KDL849" s="14"/>
      <c r="KDM849" s="14"/>
      <c r="KDN849" s="14"/>
      <c r="KDO849" s="14"/>
      <c r="KDP849" s="14"/>
      <c r="KDQ849" s="14"/>
      <c r="KDR849" s="14"/>
      <c r="KDS849" s="14"/>
      <c r="KDT849" s="14"/>
      <c r="KDU849" s="14"/>
      <c r="KDV849" s="14"/>
      <c r="KDW849" s="14"/>
      <c r="KDX849" s="14"/>
      <c r="KDY849" s="14"/>
      <c r="KDZ849" s="14"/>
      <c r="KEA849" s="14"/>
      <c r="KEB849" s="14"/>
      <c r="KEC849" s="14"/>
      <c r="KED849" s="14"/>
      <c r="KEE849" s="14"/>
      <c r="KEF849" s="14"/>
      <c r="KEG849" s="14"/>
      <c r="KEH849" s="14"/>
      <c r="KEI849" s="14"/>
      <c r="KEJ849" s="14"/>
      <c r="KEK849" s="14"/>
      <c r="KEL849" s="14"/>
      <c r="KEM849" s="14"/>
      <c r="KEN849" s="14"/>
      <c r="KEO849" s="14"/>
      <c r="KEP849" s="14"/>
      <c r="KEQ849" s="14"/>
      <c r="KER849" s="14"/>
      <c r="KES849" s="14"/>
      <c r="KET849" s="14"/>
      <c r="KEU849" s="14"/>
      <c r="KEV849" s="14"/>
      <c r="KEW849" s="14"/>
      <c r="KEX849" s="14"/>
      <c r="KEY849" s="14"/>
      <c r="KEZ849" s="14"/>
      <c r="KFA849" s="14"/>
      <c r="KFB849" s="14"/>
      <c r="KFC849" s="14"/>
      <c r="KFD849" s="14"/>
      <c r="KFE849" s="14"/>
      <c r="KFF849" s="14"/>
      <c r="KFG849" s="14"/>
      <c r="KFH849" s="14"/>
      <c r="KFI849" s="14"/>
      <c r="KFJ849" s="14"/>
      <c r="KFK849" s="14"/>
      <c r="KFL849" s="14"/>
      <c r="KFM849" s="14"/>
      <c r="KFN849" s="14"/>
      <c r="KFO849" s="14"/>
      <c r="KFP849" s="14"/>
      <c r="KFQ849" s="14"/>
      <c r="KFR849" s="14"/>
      <c r="KFS849" s="14"/>
      <c r="KFT849" s="14"/>
      <c r="KFU849" s="14"/>
      <c r="KFV849" s="14"/>
      <c r="KFW849" s="14"/>
      <c r="KFX849" s="14"/>
      <c r="KFY849" s="14"/>
      <c r="KFZ849" s="14"/>
      <c r="KGA849" s="14"/>
      <c r="KGB849" s="14"/>
      <c r="KGC849" s="14"/>
      <c r="KGD849" s="14"/>
      <c r="KGE849" s="14"/>
      <c r="KGF849" s="14"/>
      <c r="KGG849" s="14"/>
      <c r="KGH849" s="14"/>
      <c r="KGI849" s="14"/>
      <c r="KGJ849" s="14"/>
      <c r="KGK849" s="14"/>
      <c r="KGL849" s="14"/>
      <c r="KGM849" s="14"/>
      <c r="KGN849" s="14"/>
      <c r="KGO849" s="14"/>
      <c r="KGP849" s="14"/>
      <c r="KGQ849" s="14"/>
      <c r="KGR849" s="14"/>
      <c r="KGS849" s="14"/>
      <c r="KGT849" s="14"/>
      <c r="KGU849" s="14"/>
      <c r="KGV849" s="14"/>
      <c r="KGW849" s="14"/>
      <c r="KGX849" s="14"/>
      <c r="KGY849" s="14"/>
      <c r="KGZ849" s="14"/>
      <c r="KHA849" s="14"/>
      <c r="KHB849" s="14"/>
      <c r="KHC849" s="14"/>
      <c r="KHD849" s="14"/>
      <c r="KHE849" s="14"/>
      <c r="KHF849" s="14"/>
      <c r="KHG849" s="14"/>
      <c r="KHH849" s="14"/>
      <c r="KHI849" s="14"/>
      <c r="KHJ849" s="14"/>
      <c r="KHK849" s="14"/>
      <c r="KHL849" s="14"/>
      <c r="KHM849" s="14"/>
      <c r="KHN849" s="14"/>
      <c r="KHO849" s="14"/>
      <c r="KHP849" s="14"/>
      <c r="KHQ849" s="14"/>
      <c r="KHR849" s="14"/>
      <c r="KHS849" s="14"/>
      <c r="KHT849" s="14"/>
      <c r="KHU849" s="14"/>
      <c r="KHV849" s="14"/>
      <c r="KHW849" s="14"/>
      <c r="KHX849" s="14"/>
      <c r="KHY849" s="14"/>
      <c r="KHZ849" s="14"/>
      <c r="KIA849" s="14"/>
      <c r="KIB849" s="14"/>
      <c r="KIC849" s="14"/>
      <c r="KID849" s="14"/>
      <c r="KIE849" s="14"/>
      <c r="KIF849" s="14"/>
      <c r="KIG849" s="14"/>
      <c r="KIH849" s="14"/>
      <c r="KII849" s="14"/>
      <c r="KIJ849" s="14"/>
      <c r="KIK849" s="14"/>
      <c r="KIL849" s="14"/>
      <c r="KIM849" s="14"/>
      <c r="KIN849" s="14"/>
      <c r="KIO849" s="14"/>
      <c r="KIP849" s="14"/>
      <c r="KIQ849" s="14"/>
      <c r="KIR849" s="14"/>
      <c r="KIS849" s="14"/>
      <c r="KIT849" s="14"/>
      <c r="KIU849" s="14"/>
      <c r="KIV849" s="14"/>
      <c r="KIW849" s="14"/>
      <c r="KIX849" s="14"/>
      <c r="KIY849" s="14"/>
      <c r="KIZ849" s="14"/>
      <c r="KJA849" s="14"/>
      <c r="KJB849" s="14"/>
      <c r="KJC849" s="14"/>
      <c r="KJD849" s="14"/>
      <c r="KJE849" s="14"/>
      <c r="KJF849" s="14"/>
      <c r="KJG849" s="14"/>
      <c r="KJH849" s="14"/>
      <c r="KJI849" s="14"/>
      <c r="KJJ849" s="14"/>
      <c r="KJK849" s="14"/>
      <c r="KJL849" s="14"/>
      <c r="KJM849" s="14"/>
      <c r="KJN849" s="14"/>
      <c r="KJO849" s="14"/>
      <c r="KJP849" s="14"/>
      <c r="KJQ849" s="14"/>
      <c r="KJR849" s="14"/>
      <c r="KJS849" s="14"/>
      <c r="KJT849" s="14"/>
      <c r="KJU849" s="14"/>
      <c r="KJV849" s="14"/>
      <c r="KJW849" s="14"/>
      <c r="KJX849" s="14"/>
      <c r="KJY849" s="14"/>
      <c r="KJZ849" s="14"/>
      <c r="KKA849" s="14"/>
      <c r="KKB849" s="14"/>
      <c r="KKC849" s="14"/>
      <c r="KKD849" s="14"/>
      <c r="KKE849" s="14"/>
      <c r="KKF849" s="14"/>
      <c r="KKG849" s="14"/>
      <c r="KKH849" s="14"/>
      <c r="KKI849" s="14"/>
      <c r="KKJ849" s="14"/>
      <c r="KKK849" s="14"/>
      <c r="KKL849" s="14"/>
      <c r="KKM849" s="14"/>
      <c r="KKN849" s="14"/>
      <c r="KKO849" s="14"/>
      <c r="KKP849" s="14"/>
      <c r="KKQ849" s="14"/>
      <c r="KKR849" s="14"/>
      <c r="KKS849" s="14"/>
      <c r="KKT849" s="14"/>
      <c r="KKU849" s="14"/>
      <c r="KKV849" s="14"/>
      <c r="KKW849" s="14"/>
      <c r="KKX849" s="14"/>
      <c r="KKY849" s="14"/>
      <c r="KKZ849" s="14"/>
      <c r="KLA849" s="14"/>
      <c r="KLB849" s="14"/>
      <c r="KLC849" s="14"/>
      <c r="KLD849" s="14"/>
      <c r="KLE849" s="14"/>
      <c r="KLF849" s="14"/>
      <c r="KLG849" s="14"/>
      <c r="KLH849" s="14"/>
      <c r="KLI849" s="14"/>
      <c r="KLJ849" s="14"/>
      <c r="KLK849" s="14"/>
      <c r="KLL849" s="14"/>
      <c r="KLM849" s="14"/>
      <c r="KLN849" s="14"/>
      <c r="KLO849" s="14"/>
      <c r="KLP849" s="14"/>
      <c r="KLQ849" s="14"/>
      <c r="KLR849" s="14"/>
      <c r="KLS849" s="14"/>
      <c r="KLT849" s="14"/>
      <c r="KLU849" s="14"/>
      <c r="KLV849" s="14"/>
      <c r="KLW849" s="14"/>
      <c r="KLX849" s="14"/>
      <c r="KLY849" s="14"/>
      <c r="KLZ849" s="14"/>
      <c r="KMA849" s="14"/>
      <c r="KMB849" s="14"/>
      <c r="KMC849" s="14"/>
      <c r="KMD849" s="14"/>
      <c r="KME849" s="14"/>
      <c r="KMF849" s="14"/>
      <c r="KMG849" s="14"/>
      <c r="KMH849" s="14"/>
      <c r="KMI849" s="14"/>
      <c r="KMJ849" s="14"/>
      <c r="KMK849" s="14"/>
      <c r="KML849" s="14"/>
      <c r="KMM849" s="14"/>
      <c r="KMN849" s="14"/>
      <c r="KMO849" s="14"/>
      <c r="KMP849" s="14"/>
      <c r="KMQ849" s="14"/>
      <c r="KMR849" s="14"/>
      <c r="KMS849" s="14"/>
      <c r="KMT849" s="14"/>
      <c r="KMU849" s="14"/>
      <c r="KMV849" s="14"/>
      <c r="KMW849" s="14"/>
      <c r="KMX849" s="14"/>
      <c r="KMY849" s="14"/>
      <c r="KMZ849" s="14"/>
      <c r="KNA849" s="14"/>
      <c r="KNB849" s="14"/>
      <c r="KNC849" s="14"/>
      <c r="KND849" s="14"/>
      <c r="KNE849" s="14"/>
      <c r="KNF849" s="14"/>
      <c r="KNG849" s="14"/>
      <c r="KNH849" s="14"/>
      <c r="KNI849" s="14"/>
      <c r="KNJ849" s="14"/>
      <c r="KNK849" s="14"/>
      <c r="KNL849" s="14"/>
      <c r="KNM849" s="14"/>
      <c r="KNN849" s="14"/>
      <c r="KNO849" s="14"/>
      <c r="KNP849" s="14"/>
      <c r="KNQ849" s="14"/>
      <c r="KNR849" s="14"/>
      <c r="KNS849" s="14"/>
      <c r="KNT849" s="14"/>
      <c r="KNU849" s="14"/>
      <c r="KNV849" s="14"/>
      <c r="KNW849" s="14"/>
      <c r="KNX849" s="14"/>
      <c r="KNY849" s="14"/>
      <c r="KNZ849" s="14"/>
      <c r="KOA849" s="14"/>
      <c r="KOB849" s="14"/>
      <c r="KOC849" s="14"/>
      <c r="KOD849" s="14"/>
      <c r="KOE849" s="14"/>
      <c r="KOF849" s="14"/>
      <c r="KOG849" s="14"/>
      <c r="KOH849" s="14"/>
      <c r="KOI849" s="14"/>
      <c r="KOJ849" s="14"/>
      <c r="KOK849" s="14"/>
      <c r="KOL849" s="14"/>
      <c r="KOM849" s="14"/>
      <c r="KON849" s="14"/>
      <c r="KOO849" s="14"/>
      <c r="KOP849" s="14"/>
      <c r="KOQ849" s="14"/>
      <c r="KOR849" s="14"/>
      <c r="KOS849" s="14"/>
      <c r="KOT849" s="14"/>
      <c r="KOU849" s="14"/>
      <c r="KOV849" s="14"/>
      <c r="KOW849" s="14"/>
      <c r="KOX849" s="14"/>
      <c r="KOY849" s="14"/>
      <c r="KOZ849" s="14"/>
      <c r="KPA849" s="14"/>
      <c r="KPB849" s="14"/>
      <c r="KPC849" s="14"/>
      <c r="KPD849" s="14"/>
      <c r="KPE849" s="14"/>
      <c r="KPF849" s="14"/>
      <c r="KPG849" s="14"/>
      <c r="KPH849" s="14"/>
      <c r="KPI849" s="14"/>
      <c r="KPJ849" s="14"/>
      <c r="KPK849" s="14"/>
      <c r="KPL849" s="14"/>
      <c r="KPM849" s="14"/>
      <c r="KPN849" s="14"/>
      <c r="KPO849" s="14"/>
      <c r="KPP849" s="14"/>
      <c r="KPQ849" s="14"/>
      <c r="KPR849" s="14"/>
      <c r="KPS849" s="14"/>
      <c r="KPT849" s="14"/>
      <c r="KPU849" s="14"/>
      <c r="KPV849" s="14"/>
      <c r="KPW849" s="14"/>
      <c r="KPX849" s="14"/>
      <c r="KPY849" s="14"/>
      <c r="KPZ849" s="14"/>
      <c r="KQA849" s="14"/>
      <c r="KQB849" s="14"/>
      <c r="KQC849" s="14"/>
      <c r="KQD849" s="14"/>
      <c r="KQE849" s="14"/>
      <c r="KQF849" s="14"/>
      <c r="KQG849" s="14"/>
      <c r="KQH849" s="14"/>
      <c r="KQI849" s="14"/>
      <c r="KQJ849" s="14"/>
      <c r="KQK849" s="14"/>
      <c r="KQL849" s="14"/>
      <c r="KQM849" s="14"/>
      <c r="KQN849" s="14"/>
      <c r="KQO849" s="14"/>
      <c r="KQP849" s="14"/>
      <c r="KQQ849" s="14"/>
      <c r="KQR849" s="14"/>
      <c r="KQS849" s="14"/>
      <c r="KQT849" s="14"/>
      <c r="KQU849" s="14"/>
      <c r="KQV849" s="14"/>
      <c r="KQW849" s="14"/>
      <c r="KQX849" s="14"/>
      <c r="KQY849" s="14"/>
      <c r="KQZ849" s="14"/>
      <c r="KRA849" s="14"/>
      <c r="KRB849" s="14"/>
      <c r="KRC849" s="14"/>
      <c r="KRD849" s="14"/>
      <c r="KRE849" s="14"/>
      <c r="KRF849" s="14"/>
      <c r="KRG849" s="14"/>
      <c r="KRH849" s="14"/>
      <c r="KRI849" s="14"/>
      <c r="KRJ849" s="14"/>
      <c r="KRK849" s="14"/>
      <c r="KRL849" s="14"/>
      <c r="KRM849" s="14"/>
      <c r="KRN849" s="14"/>
      <c r="KRO849" s="14"/>
      <c r="KRP849" s="14"/>
      <c r="KRQ849" s="14"/>
      <c r="KRR849" s="14"/>
      <c r="KRS849" s="14"/>
      <c r="KRT849" s="14"/>
      <c r="KRU849" s="14"/>
      <c r="KRV849" s="14"/>
      <c r="KRW849" s="14"/>
      <c r="KRX849" s="14"/>
      <c r="KRY849" s="14"/>
      <c r="KRZ849" s="14"/>
      <c r="KSA849" s="14"/>
      <c r="KSB849" s="14"/>
      <c r="KSC849" s="14"/>
      <c r="KSD849" s="14"/>
      <c r="KSE849" s="14"/>
      <c r="KSF849" s="14"/>
      <c r="KSG849" s="14"/>
      <c r="KSH849" s="14"/>
      <c r="KSI849" s="14"/>
      <c r="KSJ849" s="14"/>
      <c r="KSK849" s="14"/>
      <c r="KSL849" s="14"/>
      <c r="KSM849" s="14"/>
      <c r="KSN849" s="14"/>
      <c r="KSO849" s="14"/>
      <c r="KSP849" s="14"/>
      <c r="KSQ849" s="14"/>
      <c r="KSR849" s="14"/>
      <c r="KSS849" s="14"/>
      <c r="KST849" s="14"/>
      <c r="KSU849" s="14"/>
      <c r="KSV849" s="14"/>
      <c r="KSW849" s="14"/>
      <c r="KSX849" s="14"/>
      <c r="KSY849" s="14"/>
      <c r="KSZ849" s="14"/>
      <c r="KTA849" s="14"/>
      <c r="KTB849" s="14"/>
      <c r="KTC849" s="14"/>
      <c r="KTD849" s="14"/>
      <c r="KTE849" s="14"/>
      <c r="KTF849" s="14"/>
      <c r="KTG849" s="14"/>
      <c r="KTH849" s="14"/>
      <c r="KTI849" s="14"/>
      <c r="KTJ849" s="14"/>
      <c r="KTK849" s="14"/>
      <c r="KTL849" s="14"/>
      <c r="KTM849" s="14"/>
      <c r="KTN849" s="14"/>
      <c r="KTO849" s="14"/>
      <c r="KTP849" s="14"/>
      <c r="KTQ849" s="14"/>
      <c r="KTR849" s="14"/>
      <c r="KTS849" s="14"/>
      <c r="KTT849" s="14"/>
      <c r="KTU849" s="14"/>
      <c r="KTV849" s="14"/>
      <c r="KTW849" s="14"/>
      <c r="KTX849" s="14"/>
      <c r="KTY849" s="14"/>
      <c r="KTZ849" s="14"/>
      <c r="KUA849" s="14"/>
      <c r="KUB849" s="14"/>
      <c r="KUC849" s="14"/>
      <c r="KUD849" s="14"/>
      <c r="KUE849" s="14"/>
      <c r="KUF849" s="14"/>
      <c r="KUG849" s="14"/>
      <c r="KUH849" s="14"/>
      <c r="KUI849" s="14"/>
      <c r="KUJ849" s="14"/>
      <c r="KUK849" s="14"/>
      <c r="KUL849" s="14"/>
      <c r="KUM849" s="14"/>
      <c r="KUN849" s="14"/>
      <c r="KUO849" s="14"/>
      <c r="KUP849" s="14"/>
      <c r="KUQ849" s="14"/>
      <c r="KUR849" s="14"/>
      <c r="KUS849" s="14"/>
      <c r="KUT849" s="14"/>
      <c r="KUU849" s="14"/>
      <c r="KUV849" s="14"/>
      <c r="KUW849" s="14"/>
      <c r="KUX849" s="14"/>
      <c r="KUY849" s="14"/>
      <c r="KUZ849" s="14"/>
      <c r="KVA849" s="14"/>
      <c r="KVB849" s="14"/>
      <c r="KVC849" s="14"/>
      <c r="KVD849" s="14"/>
      <c r="KVE849" s="14"/>
      <c r="KVF849" s="14"/>
      <c r="KVG849" s="14"/>
      <c r="KVH849" s="14"/>
      <c r="KVI849" s="14"/>
      <c r="KVJ849" s="14"/>
      <c r="KVK849" s="14"/>
      <c r="KVL849" s="14"/>
      <c r="KVM849" s="14"/>
      <c r="KVN849" s="14"/>
      <c r="KVO849" s="14"/>
      <c r="KVP849" s="14"/>
      <c r="KVQ849" s="14"/>
      <c r="KVR849" s="14"/>
      <c r="KVS849" s="14"/>
      <c r="KVT849" s="14"/>
      <c r="KVU849" s="14"/>
      <c r="KVV849" s="14"/>
      <c r="KVW849" s="14"/>
      <c r="KVX849" s="14"/>
      <c r="KVY849" s="14"/>
      <c r="KVZ849" s="14"/>
      <c r="KWA849" s="14"/>
      <c r="KWB849" s="14"/>
      <c r="KWC849" s="14"/>
      <c r="KWD849" s="14"/>
      <c r="KWE849" s="14"/>
      <c r="KWF849" s="14"/>
      <c r="KWG849" s="14"/>
      <c r="KWH849" s="14"/>
      <c r="KWI849" s="14"/>
      <c r="KWJ849" s="14"/>
      <c r="KWK849" s="14"/>
      <c r="KWL849" s="14"/>
      <c r="KWM849" s="14"/>
      <c r="KWN849" s="14"/>
      <c r="KWO849" s="14"/>
      <c r="KWP849" s="14"/>
      <c r="KWQ849" s="14"/>
      <c r="KWR849" s="14"/>
      <c r="KWS849" s="14"/>
      <c r="KWT849" s="14"/>
      <c r="KWU849" s="14"/>
      <c r="KWV849" s="14"/>
      <c r="KWW849" s="14"/>
      <c r="KWX849" s="14"/>
      <c r="KWY849" s="14"/>
      <c r="KWZ849" s="14"/>
      <c r="KXA849" s="14"/>
      <c r="KXB849" s="14"/>
      <c r="KXC849" s="14"/>
      <c r="KXD849" s="14"/>
      <c r="KXE849" s="14"/>
      <c r="KXF849" s="14"/>
      <c r="KXG849" s="14"/>
      <c r="KXH849" s="14"/>
      <c r="KXI849" s="14"/>
      <c r="KXJ849" s="14"/>
      <c r="KXK849" s="14"/>
      <c r="KXL849" s="14"/>
      <c r="KXM849" s="14"/>
      <c r="KXN849" s="14"/>
      <c r="KXO849" s="14"/>
      <c r="KXP849" s="14"/>
      <c r="KXQ849" s="14"/>
      <c r="KXR849" s="14"/>
      <c r="KXS849" s="14"/>
      <c r="KXT849" s="14"/>
      <c r="KXU849" s="14"/>
      <c r="KXV849" s="14"/>
      <c r="KXW849" s="14"/>
      <c r="KXX849" s="14"/>
      <c r="KXY849" s="14"/>
      <c r="KXZ849" s="14"/>
      <c r="KYA849" s="14"/>
      <c r="KYB849" s="14"/>
      <c r="KYC849" s="14"/>
      <c r="KYD849" s="14"/>
      <c r="KYE849" s="14"/>
      <c r="KYF849" s="14"/>
      <c r="KYG849" s="14"/>
      <c r="KYH849" s="14"/>
      <c r="KYI849" s="14"/>
      <c r="KYJ849" s="14"/>
      <c r="KYK849" s="14"/>
      <c r="KYL849" s="14"/>
      <c r="KYM849" s="14"/>
      <c r="KYN849" s="14"/>
      <c r="KYO849" s="14"/>
      <c r="KYP849" s="14"/>
      <c r="KYQ849" s="14"/>
      <c r="KYR849" s="14"/>
      <c r="KYS849" s="14"/>
      <c r="KYT849" s="14"/>
      <c r="KYU849" s="14"/>
      <c r="KYV849" s="14"/>
      <c r="KYW849" s="14"/>
      <c r="KYX849" s="14"/>
      <c r="KYY849" s="14"/>
      <c r="KYZ849" s="14"/>
      <c r="KZA849" s="14"/>
      <c r="KZB849" s="14"/>
      <c r="KZC849" s="14"/>
      <c r="KZD849" s="14"/>
      <c r="KZE849" s="14"/>
      <c r="KZF849" s="14"/>
      <c r="KZG849" s="14"/>
      <c r="KZH849" s="14"/>
      <c r="KZI849" s="14"/>
      <c r="KZJ849" s="14"/>
      <c r="KZK849" s="14"/>
      <c r="KZL849" s="14"/>
      <c r="KZM849" s="14"/>
      <c r="KZN849" s="14"/>
      <c r="KZO849" s="14"/>
      <c r="KZP849" s="14"/>
      <c r="KZQ849" s="14"/>
      <c r="KZR849" s="14"/>
      <c r="KZS849" s="14"/>
      <c r="KZT849" s="14"/>
      <c r="KZU849" s="14"/>
      <c r="KZV849" s="14"/>
      <c r="KZW849" s="14"/>
      <c r="KZX849" s="14"/>
      <c r="KZY849" s="14"/>
      <c r="KZZ849" s="14"/>
      <c r="LAA849" s="14"/>
      <c r="LAB849" s="14"/>
      <c r="LAC849" s="14"/>
      <c r="LAD849" s="14"/>
      <c r="LAE849" s="14"/>
      <c r="LAF849" s="14"/>
      <c r="LAG849" s="14"/>
      <c r="LAH849" s="14"/>
      <c r="LAI849" s="14"/>
      <c r="LAJ849" s="14"/>
      <c r="LAK849" s="14"/>
      <c r="LAL849" s="14"/>
      <c r="LAM849" s="14"/>
      <c r="LAN849" s="14"/>
      <c r="LAO849" s="14"/>
      <c r="LAP849" s="14"/>
      <c r="LAQ849" s="14"/>
      <c r="LAR849" s="14"/>
      <c r="LAS849" s="14"/>
      <c r="LAT849" s="14"/>
      <c r="LAU849" s="14"/>
      <c r="LAV849" s="14"/>
      <c r="LAW849" s="14"/>
      <c r="LAX849" s="14"/>
      <c r="LAY849" s="14"/>
      <c r="LAZ849" s="14"/>
      <c r="LBA849" s="14"/>
      <c r="LBB849" s="14"/>
      <c r="LBC849" s="14"/>
      <c r="LBD849" s="14"/>
      <c r="LBE849" s="14"/>
      <c r="LBF849" s="14"/>
      <c r="LBG849" s="14"/>
      <c r="LBH849" s="14"/>
      <c r="LBI849" s="14"/>
      <c r="LBJ849" s="14"/>
      <c r="LBK849" s="14"/>
      <c r="LBL849" s="14"/>
      <c r="LBM849" s="14"/>
      <c r="LBN849" s="14"/>
      <c r="LBO849" s="14"/>
      <c r="LBP849" s="14"/>
      <c r="LBQ849" s="14"/>
      <c r="LBR849" s="14"/>
      <c r="LBS849" s="14"/>
      <c r="LBT849" s="14"/>
      <c r="LBU849" s="14"/>
      <c r="LBV849" s="14"/>
      <c r="LBW849" s="14"/>
      <c r="LBX849" s="14"/>
      <c r="LBY849" s="14"/>
      <c r="LBZ849" s="14"/>
      <c r="LCA849" s="14"/>
      <c r="LCB849" s="14"/>
      <c r="LCC849" s="14"/>
      <c r="LCD849" s="14"/>
      <c r="LCE849" s="14"/>
      <c r="LCF849" s="14"/>
      <c r="LCG849" s="14"/>
      <c r="LCH849" s="14"/>
      <c r="LCI849" s="14"/>
      <c r="LCJ849" s="14"/>
      <c r="LCK849" s="14"/>
      <c r="LCL849" s="14"/>
      <c r="LCM849" s="14"/>
      <c r="LCN849" s="14"/>
      <c r="LCO849" s="14"/>
      <c r="LCP849" s="14"/>
      <c r="LCQ849" s="14"/>
      <c r="LCR849" s="14"/>
      <c r="LCS849" s="14"/>
      <c r="LCT849" s="14"/>
      <c r="LCU849" s="14"/>
      <c r="LCV849" s="14"/>
      <c r="LCW849" s="14"/>
      <c r="LCX849" s="14"/>
      <c r="LCY849" s="14"/>
      <c r="LCZ849" s="14"/>
      <c r="LDA849" s="14"/>
      <c r="LDB849" s="14"/>
      <c r="LDC849" s="14"/>
      <c r="LDD849" s="14"/>
      <c r="LDE849" s="14"/>
      <c r="LDF849" s="14"/>
      <c r="LDG849" s="14"/>
      <c r="LDH849" s="14"/>
      <c r="LDI849" s="14"/>
      <c r="LDJ849" s="14"/>
      <c r="LDK849" s="14"/>
      <c r="LDL849" s="14"/>
      <c r="LDM849" s="14"/>
      <c r="LDN849" s="14"/>
      <c r="LDO849" s="14"/>
      <c r="LDP849" s="14"/>
      <c r="LDQ849" s="14"/>
      <c r="LDR849" s="14"/>
      <c r="LDS849" s="14"/>
      <c r="LDT849" s="14"/>
      <c r="LDU849" s="14"/>
      <c r="LDV849" s="14"/>
      <c r="LDW849" s="14"/>
      <c r="LDX849" s="14"/>
      <c r="LDY849" s="14"/>
      <c r="LDZ849" s="14"/>
      <c r="LEA849" s="14"/>
      <c r="LEB849" s="14"/>
      <c r="LEC849" s="14"/>
      <c r="LED849" s="14"/>
      <c r="LEE849" s="14"/>
      <c r="LEF849" s="14"/>
      <c r="LEG849" s="14"/>
      <c r="LEH849" s="14"/>
      <c r="LEI849" s="14"/>
      <c r="LEJ849" s="14"/>
      <c r="LEK849" s="14"/>
      <c r="LEL849" s="14"/>
      <c r="LEM849" s="14"/>
      <c r="LEN849" s="14"/>
      <c r="LEO849" s="14"/>
      <c r="LEP849" s="14"/>
      <c r="LEQ849" s="14"/>
      <c r="LER849" s="14"/>
      <c r="LES849" s="14"/>
      <c r="LET849" s="14"/>
      <c r="LEU849" s="14"/>
      <c r="LEV849" s="14"/>
      <c r="LEW849" s="14"/>
      <c r="LEX849" s="14"/>
      <c r="LEY849" s="14"/>
      <c r="LEZ849" s="14"/>
      <c r="LFA849" s="14"/>
      <c r="LFB849" s="14"/>
      <c r="LFC849" s="14"/>
      <c r="LFD849" s="14"/>
      <c r="LFE849" s="14"/>
      <c r="LFF849" s="14"/>
      <c r="LFG849" s="14"/>
      <c r="LFH849" s="14"/>
      <c r="LFI849" s="14"/>
      <c r="LFJ849" s="14"/>
      <c r="LFK849" s="14"/>
      <c r="LFL849" s="14"/>
      <c r="LFM849" s="14"/>
      <c r="LFN849" s="14"/>
      <c r="LFO849" s="14"/>
      <c r="LFP849" s="14"/>
      <c r="LFQ849" s="14"/>
      <c r="LFR849" s="14"/>
      <c r="LFS849" s="14"/>
      <c r="LFT849" s="14"/>
      <c r="LFU849" s="14"/>
      <c r="LFV849" s="14"/>
      <c r="LFW849" s="14"/>
      <c r="LFX849" s="14"/>
      <c r="LFY849" s="14"/>
      <c r="LFZ849" s="14"/>
      <c r="LGA849" s="14"/>
      <c r="LGB849" s="14"/>
      <c r="LGC849" s="14"/>
      <c r="LGD849" s="14"/>
      <c r="LGE849" s="14"/>
      <c r="LGF849" s="14"/>
      <c r="LGG849" s="14"/>
      <c r="LGH849" s="14"/>
      <c r="LGI849" s="14"/>
      <c r="LGJ849" s="14"/>
      <c r="LGK849" s="14"/>
      <c r="LGL849" s="14"/>
      <c r="LGM849" s="14"/>
      <c r="LGN849" s="14"/>
      <c r="LGO849" s="14"/>
      <c r="LGP849" s="14"/>
      <c r="LGQ849" s="14"/>
      <c r="LGR849" s="14"/>
      <c r="LGS849" s="14"/>
      <c r="LGT849" s="14"/>
      <c r="LGU849" s="14"/>
      <c r="LGV849" s="14"/>
      <c r="LGW849" s="14"/>
      <c r="LGX849" s="14"/>
      <c r="LGY849" s="14"/>
      <c r="LGZ849" s="14"/>
      <c r="LHA849" s="14"/>
      <c r="LHB849" s="14"/>
      <c r="LHC849" s="14"/>
      <c r="LHD849" s="14"/>
      <c r="LHE849" s="14"/>
      <c r="LHF849" s="14"/>
      <c r="LHG849" s="14"/>
      <c r="LHH849" s="14"/>
      <c r="LHI849" s="14"/>
      <c r="LHJ849" s="14"/>
      <c r="LHK849" s="14"/>
      <c r="LHL849" s="14"/>
      <c r="LHM849" s="14"/>
      <c r="LHN849" s="14"/>
      <c r="LHO849" s="14"/>
      <c r="LHP849" s="14"/>
      <c r="LHQ849" s="14"/>
      <c r="LHR849" s="14"/>
      <c r="LHS849" s="14"/>
      <c r="LHT849" s="14"/>
      <c r="LHU849" s="14"/>
      <c r="LHV849" s="14"/>
      <c r="LHW849" s="14"/>
      <c r="LHX849" s="14"/>
      <c r="LHY849" s="14"/>
      <c r="LHZ849" s="14"/>
      <c r="LIA849" s="14"/>
      <c r="LIB849" s="14"/>
      <c r="LIC849" s="14"/>
      <c r="LID849" s="14"/>
      <c r="LIE849" s="14"/>
      <c r="LIF849" s="14"/>
      <c r="LIG849" s="14"/>
      <c r="LIH849" s="14"/>
      <c r="LII849" s="14"/>
      <c r="LIJ849" s="14"/>
      <c r="LIK849" s="14"/>
      <c r="LIL849" s="14"/>
      <c r="LIM849" s="14"/>
      <c r="LIN849" s="14"/>
      <c r="LIO849" s="14"/>
      <c r="LIP849" s="14"/>
      <c r="LIQ849" s="14"/>
      <c r="LIR849" s="14"/>
      <c r="LIS849" s="14"/>
      <c r="LIT849" s="14"/>
      <c r="LIU849" s="14"/>
      <c r="LIV849" s="14"/>
      <c r="LIW849" s="14"/>
      <c r="LIX849" s="14"/>
      <c r="LIY849" s="14"/>
      <c r="LIZ849" s="14"/>
      <c r="LJA849" s="14"/>
      <c r="LJB849" s="14"/>
      <c r="LJC849" s="14"/>
      <c r="LJD849" s="14"/>
      <c r="LJE849" s="14"/>
      <c r="LJF849" s="14"/>
      <c r="LJG849" s="14"/>
      <c r="LJH849" s="14"/>
      <c r="LJI849" s="14"/>
      <c r="LJJ849" s="14"/>
      <c r="LJK849" s="14"/>
      <c r="LJL849" s="14"/>
      <c r="LJM849" s="14"/>
      <c r="LJN849" s="14"/>
      <c r="LJO849" s="14"/>
      <c r="LJP849" s="14"/>
      <c r="LJQ849" s="14"/>
      <c r="LJR849" s="14"/>
      <c r="LJS849" s="14"/>
      <c r="LJT849" s="14"/>
      <c r="LJU849" s="14"/>
      <c r="LJV849" s="14"/>
      <c r="LJW849" s="14"/>
      <c r="LJX849" s="14"/>
      <c r="LJY849" s="14"/>
      <c r="LJZ849" s="14"/>
      <c r="LKA849" s="14"/>
      <c r="LKB849" s="14"/>
      <c r="LKC849" s="14"/>
      <c r="LKD849" s="14"/>
      <c r="LKE849" s="14"/>
      <c r="LKF849" s="14"/>
      <c r="LKG849" s="14"/>
      <c r="LKH849" s="14"/>
      <c r="LKI849" s="14"/>
      <c r="LKJ849" s="14"/>
      <c r="LKK849" s="14"/>
      <c r="LKL849" s="14"/>
      <c r="LKM849" s="14"/>
      <c r="LKN849" s="14"/>
      <c r="LKO849" s="14"/>
      <c r="LKP849" s="14"/>
      <c r="LKQ849" s="14"/>
      <c r="LKR849" s="14"/>
      <c r="LKS849" s="14"/>
      <c r="LKT849" s="14"/>
      <c r="LKU849" s="14"/>
      <c r="LKV849" s="14"/>
      <c r="LKW849" s="14"/>
      <c r="LKX849" s="14"/>
      <c r="LKY849" s="14"/>
      <c r="LKZ849" s="14"/>
      <c r="LLA849" s="14"/>
      <c r="LLB849" s="14"/>
      <c r="LLC849" s="14"/>
      <c r="LLD849" s="14"/>
      <c r="LLE849" s="14"/>
      <c r="LLF849" s="14"/>
      <c r="LLG849" s="14"/>
      <c r="LLH849" s="14"/>
      <c r="LLI849" s="14"/>
      <c r="LLJ849" s="14"/>
      <c r="LLK849" s="14"/>
      <c r="LLL849" s="14"/>
      <c r="LLM849" s="14"/>
      <c r="LLN849" s="14"/>
      <c r="LLO849" s="14"/>
      <c r="LLP849" s="14"/>
      <c r="LLQ849" s="14"/>
      <c r="LLR849" s="14"/>
      <c r="LLS849" s="14"/>
      <c r="LLT849" s="14"/>
      <c r="LLU849" s="14"/>
      <c r="LLV849" s="14"/>
      <c r="LLW849" s="14"/>
      <c r="LLX849" s="14"/>
      <c r="LLY849" s="14"/>
      <c r="LLZ849" s="14"/>
      <c r="LMA849" s="14"/>
      <c r="LMB849" s="14"/>
      <c r="LMC849" s="14"/>
      <c r="LMD849" s="14"/>
      <c r="LME849" s="14"/>
      <c r="LMF849" s="14"/>
      <c r="LMG849" s="14"/>
      <c r="LMH849" s="14"/>
      <c r="LMI849" s="14"/>
      <c r="LMJ849" s="14"/>
      <c r="LMK849" s="14"/>
      <c r="LML849" s="14"/>
      <c r="LMM849" s="14"/>
      <c r="LMN849" s="14"/>
      <c r="LMO849" s="14"/>
      <c r="LMP849" s="14"/>
      <c r="LMQ849" s="14"/>
      <c r="LMR849" s="14"/>
      <c r="LMS849" s="14"/>
      <c r="LMT849" s="14"/>
      <c r="LMU849" s="14"/>
      <c r="LMV849" s="14"/>
      <c r="LMW849" s="14"/>
      <c r="LMX849" s="14"/>
      <c r="LMY849" s="14"/>
      <c r="LMZ849" s="14"/>
      <c r="LNA849" s="14"/>
      <c r="LNB849" s="14"/>
      <c r="LNC849" s="14"/>
      <c r="LND849" s="14"/>
      <c r="LNE849" s="14"/>
      <c r="LNF849" s="14"/>
      <c r="LNG849" s="14"/>
      <c r="LNH849" s="14"/>
      <c r="LNI849" s="14"/>
      <c r="LNJ849" s="14"/>
      <c r="LNK849" s="14"/>
      <c r="LNL849" s="14"/>
      <c r="LNM849" s="14"/>
      <c r="LNN849" s="14"/>
      <c r="LNO849" s="14"/>
      <c r="LNP849" s="14"/>
      <c r="LNQ849" s="14"/>
      <c r="LNR849" s="14"/>
      <c r="LNS849" s="14"/>
      <c r="LNT849" s="14"/>
      <c r="LNU849" s="14"/>
      <c r="LNV849" s="14"/>
      <c r="LNW849" s="14"/>
      <c r="LNX849" s="14"/>
      <c r="LNY849" s="14"/>
      <c r="LNZ849" s="14"/>
      <c r="LOA849" s="14"/>
      <c r="LOB849" s="14"/>
      <c r="LOC849" s="14"/>
      <c r="LOD849" s="14"/>
      <c r="LOE849" s="14"/>
      <c r="LOF849" s="14"/>
      <c r="LOG849" s="14"/>
      <c r="LOH849" s="14"/>
      <c r="LOI849" s="14"/>
      <c r="LOJ849" s="14"/>
      <c r="LOK849" s="14"/>
      <c r="LOL849" s="14"/>
      <c r="LOM849" s="14"/>
      <c r="LON849" s="14"/>
      <c r="LOO849" s="14"/>
      <c r="LOP849" s="14"/>
      <c r="LOQ849" s="14"/>
      <c r="LOR849" s="14"/>
      <c r="LOS849" s="14"/>
      <c r="LOT849" s="14"/>
      <c r="LOU849" s="14"/>
      <c r="LOV849" s="14"/>
      <c r="LOW849" s="14"/>
      <c r="LOX849" s="14"/>
      <c r="LOY849" s="14"/>
      <c r="LOZ849" s="14"/>
      <c r="LPA849" s="14"/>
      <c r="LPB849" s="14"/>
      <c r="LPC849" s="14"/>
      <c r="LPD849" s="14"/>
      <c r="LPE849" s="14"/>
      <c r="LPF849" s="14"/>
      <c r="LPG849" s="14"/>
      <c r="LPH849" s="14"/>
      <c r="LPI849" s="14"/>
      <c r="LPJ849" s="14"/>
      <c r="LPK849" s="14"/>
      <c r="LPL849" s="14"/>
      <c r="LPM849" s="14"/>
      <c r="LPN849" s="14"/>
      <c r="LPO849" s="14"/>
      <c r="LPP849" s="14"/>
      <c r="LPQ849" s="14"/>
      <c r="LPR849" s="14"/>
      <c r="LPS849" s="14"/>
      <c r="LPT849" s="14"/>
      <c r="LPU849" s="14"/>
      <c r="LPV849" s="14"/>
      <c r="LPW849" s="14"/>
      <c r="LPX849" s="14"/>
      <c r="LPY849" s="14"/>
      <c r="LPZ849" s="14"/>
      <c r="LQA849" s="14"/>
      <c r="LQB849" s="14"/>
      <c r="LQC849" s="14"/>
      <c r="LQD849" s="14"/>
      <c r="LQE849" s="14"/>
      <c r="LQF849" s="14"/>
      <c r="LQG849" s="14"/>
      <c r="LQH849" s="14"/>
      <c r="LQI849" s="14"/>
      <c r="LQJ849" s="14"/>
      <c r="LQK849" s="14"/>
      <c r="LQL849" s="14"/>
      <c r="LQM849" s="14"/>
      <c r="LQN849" s="14"/>
      <c r="LQO849" s="14"/>
      <c r="LQP849" s="14"/>
      <c r="LQQ849" s="14"/>
      <c r="LQR849" s="14"/>
      <c r="LQS849" s="14"/>
      <c r="LQT849" s="14"/>
      <c r="LQU849" s="14"/>
      <c r="LQV849" s="14"/>
      <c r="LQW849" s="14"/>
      <c r="LQX849" s="14"/>
      <c r="LQY849" s="14"/>
      <c r="LQZ849" s="14"/>
      <c r="LRA849" s="14"/>
      <c r="LRB849" s="14"/>
      <c r="LRC849" s="14"/>
      <c r="LRD849" s="14"/>
      <c r="LRE849" s="14"/>
      <c r="LRF849" s="14"/>
      <c r="LRG849" s="14"/>
      <c r="LRH849" s="14"/>
      <c r="LRI849" s="14"/>
      <c r="LRJ849" s="14"/>
      <c r="LRK849" s="14"/>
      <c r="LRL849" s="14"/>
      <c r="LRM849" s="14"/>
      <c r="LRN849" s="14"/>
      <c r="LRO849" s="14"/>
      <c r="LRP849" s="14"/>
      <c r="LRQ849" s="14"/>
      <c r="LRR849" s="14"/>
      <c r="LRS849" s="14"/>
      <c r="LRT849" s="14"/>
      <c r="LRU849" s="14"/>
      <c r="LRV849" s="14"/>
      <c r="LRW849" s="14"/>
      <c r="LRX849" s="14"/>
      <c r="LRY849" s="14"/>
      <c r="LRZ849" s="14"/>
      <c r="LSA849" s="14"/>
      <c r="LSB849" s="14"/>
      <c r="LSC849" s="14"/>
      <c r="LSD849" s="14"/>
      <c r="LSE849" s="14"/>
      <c r="LSF849" s="14"/>
      <c r="LSG849" s="14"/>
      <c r="LSH849" s="14"/>
      <c r="LSI849" s="14"/>
      <c r="LSJ849" s="14"/>
      <c r="LSK849" s="14"/>
      <c r="LSL849" s="14"/>
      <c r="LSM849" s="14"/>
      <c r="LSN849" s="14"/>
      <c r="LSO849" s="14"/>
      <c r="LSP849" s="14"/>
      <c r="LSQ849" s="14"/>
      <c r="LSR849" s="14"/>
      <c r="LSS849" s="14"/>
      <c r="LST849" s="14"/>
      <c r="LSU849" s="14"/>
      <c r="LSV849" s="14"/>
      <c r="LSW849" s="14"/>
      <c r="LSX849" s="14"/>
      <c r="LSY849" s="14"/>
      <c r="LSZ849" s="14"/>
      <c r="LTA849" s="14"/>
      <c r="LTB849" s="14"/>
      <c r="LTC849" s="14"/>
      <c r="LTD849" s="14"/>
      <c r="LTE849" s="14"/>
      <c r="LTF849" s="14"/>
      <c r="LTG849" s="14"/>
      <c r="LTH849" s="14"/>
      <c r="LTI849" s="14"/>
      <c r="LTJ849" s="14"/>
      <c r="LTK849" s="14"/>
      <c r="LTL849" s="14"/>
      <c r="LTM849" s="14"/>
      <c r="LTN849" s="14"/>
      <c r="LTO849" s="14"/>
      <c r="LTP849" s="14"/>
      <c r="LTQ849" s="14"/>
      <c r="LTR849" s="14"/>
      <c r="LTS849" s="14"/>
      <c r="LTT849" s="14"/>
      <c r="LTU849" s="14"/>
      <c r="LTV849" s="14"/>
      <c r="LTW849" s="14"/>
      <c r="LTX849" s="14"/>
      <c r="LTY849" s="14"/>
      <c r="LTZ849" s="14"/>
      <c r="LUA849" s="14"/>
      <c r="LUB849" s="14"/>
      <c r="LUC849" s="14"/>
      <c r="LUD849" s="14"/>
      <c r="LUE849" s="14"/>
      <c r="LUF849" s="14"/>
      <c r="LUG849" s="14"/>
      <c r="LUH849" s="14"/>
      <c r="LUI849" s="14"/>
      <c r="LUJ849" s="14"/>
      <c r="LUK849" s="14"/>
      <c r="LUL849" s="14"/>
      <c r="LUM849" s="14"/>
      <c r="LUN849" s="14"/>
      <c r="LUO849" s="14"/>
      <c r="LUP849" s="14"/>
      <c r="LUQ849" s="14"/>
      <c r="LUR849" s="14"/>
      <c r="LUS849" s="14"/>
      <c r="LUT849" s="14"/>
      <c r="LUU849" s="14"/>
      <c r="LUV849" s="14"/>
      <c r="LUW849" s="14"/>
      <c r="LUX849" s="14"/>
      <c r="LUY849" s="14"/>
      <c r="LUZ849" s="14"/>
      <c r="LVA849" s="14"/>
      <c r="LVB849" s="14"/>
      <c r="LVC849" s="14"/>
      <c r="LVD849" s="14"/>
      <c r="LVE849" s="14"/>
      <c r="LVF849" s="14"/>
      <c r="LVG849" s="14"/>
      <c r="LVH849" s="14"/>
      <c r="LVI849" s="14"/>
      <c r="LVJ849" s="14"/>
      <c r="LVK849" s="14"/>
      <c r="LVL849" s="14"/>
      <c r="LVM849" s="14"/>
      <c r="LVN849" s="14"/>
      <c r="LVO849" s="14"/>
      <c r="LVP849" s="14"/>
      <c r="LVQ849" s="14"/>
      <c r="LVR849" s="14"/>
      <c r="LVS849" s="14"/>
      <c r="LVT849" s="14"/>
      <c r="LVU849" s="14"/>
      <c r="LVV849" s="14"/>
      <c r="LVW849" s="14"/>
      <c r="LVX849" s="14"/>
      <c r="LVY849" s="14"/>
      <c r="LVZ849" s="14"/>
      <c r="LWA849" s="14"/>
      <c r="LWB849" s="14"/>
      <c r="LWC849" s="14"/>
      <c r="LWD849" s="14"/>
      <c r="LWE849" s="14"/>
      <c r="LWF849" s="14"/>
      <c r="LWG849" s="14"/>
      <c r="LWH849" s="14"/>
      <c r="LWI849" s="14"/>
      <c r="LWJ849" s="14"/>
      <c r="LWK849" s="14"/>
      <c r="LWL849" s="14"/>
      <c r="LWM849" s="14"/>
      <c r="LWN849" s="14"/>
      <c r="LWO849" s="14"/>
      <c r="LWP849" s="14"/>
      <c r="LWQ849" s="14"/>
      <c r="LWR849" s="14"/>
      <c r="LWS849" s="14"/>
      <c r="LWT849" s="14"/>
      <c r="LWU849" s="14"/>
      <c r="LWV849" s="14"/>
      <c r="LWW849" s="14"/>
      <c r="LWX849" s="14"/>
      <c r="LWY849" s="14"/>
      <c r="LWZ849" s="14"/>
      <c r="LXA849" s="14"/>
      <c r="LXB849" s="14"/>
      <c r="LXC849" s="14"/>
      <c r="LXD849" s="14"/>
      <c r="LXE849" s="14"/>
      <c r="LXF849" s="14"/>
      <c r="LXG849" s="14"/>
      <c r="LXH849" s="14"/>
      <c r="LXI849" s="14"/>
      <c r="LXJ849" s="14"/>
      <c r="LXK849" s="14"/>
      <c r="LXL849" s="14"/>
      <c r="LXM849" s="14"/>
      <c r="LXN849" s="14"/>
      <c r="LXO849" s="14"/>
      <c r="LXP849" s="14"/>
      <c r="LXQ849" s="14"/>
      <c r="LXR849" s="14"/>
      <c r="LXS849" s="14"/>
      <c r="LXT849" s="14"/>
      <c r="LXU849" s="14"/>
      <c r="LXV849" s="14"/>
      <c r="LXW849" s="14"/>
      <c r="LXX849" s="14"/>
      <c r="LXY849" s="14"/>
      <c r="LXZ849" s="14"/>
      <c r="LYA849" s="14"/>
      <c r="LYB849" s="14"/>
      <c r="LYC849" s="14"/>
      <c r="LYD849" s="14"/>
      <c r="LYE849" s="14"/>
      <c r="LYF849" s="14"/>
      <c r="LYG849" s="14"/>
      <c r="LYH849" s="14"/>
      <c r="LYI849" s="14"/>
      <c r="LYJ849" s="14"/>
      <c r="LYK849" s="14"/>
      <c r="LYL849" s="14"/>
      <c r="LYM849" s="14"/>
      <c r="LYN849" s="14"/>
      <c r="LYO849" s="14"/>
      <c r="LYP849" s="14"/>
      <c r="LYQ849" s="14"/>
      <c r="LYR849" s="14"/>
      <c r="LYS849" s="14"/>
      <c r="LYT849" s="14"/>
      <c r="LYU849" s="14"/>
      <c r="LYV849" s="14"/>
      <c r="LYW849" s="14"/>
      <c r="LYX849" s="14"/>
      <c r="LYY849" s="14"/>
      <c r="LYZ849" s="14"/>
      <c r="LZA849" s="14"/>
      <c r="LZB849" s="14"/>
      <c r="LZC849" s="14"/>
      <c r="LZD849" s="14"/>
      <c r="LZE849" s="14"/>
      <c r="LZF849" s="14"/>
      <c r="LZG849" s="14"/>
      <c r="LZH849" s="14"/>
      <c r="LZI849" s="14"/>
      <c r="LZJ849" s="14"/>
      <c r="LZK849" s="14"/>
      <c r="LZL849" s="14"/>
      <c r="LZM849" s="14"/>
      <c r="LZN849" s="14"/>
      <c r="LZO849" s="14"/>
      <c r="LZP849" s="14"/>
      <c r="LZQ849" s="14"/>
      <c r="LZR849" s="14"/>
      <c r="LZS849" s="14"/>
      <c r="LZT849" s="14"/>
      <c r="LZU849" s="14"/>
      <c r="LZV849" s="14"/>
      <c r="LZW849" s="14"/>
      <c r="LZX849" s="14"/>
      <c r="LZY849" s="14"/>
      <c r="LZZ849" s="14"/>
      <c r="MAA849" s="14"/>
      <c r="MAB849" s="14"/>
      <c r="MAC849" s="14"/>
      <c r="MAD849" s="14"/>
      <c r="MAE849" s="14"/>
      <c r="MAF849" s="14"/>
      <c r="MAG849" s="14"/>
      <c r="MAH849" s="14"/>
      <c r="MAI849" s="14"/>
      <c r="MAJ849" s="14"/>
      <c r="MAK849" s="14"/>
      <c r="MAL849" s="14"/>
      <c r="MAM849" s="14"/>
      <c r="MAN849" s="14"/>
      <c r="MAO849" s="14"/>
      <c r="MAP849" s="14"/>
      <c r="MAQ849" s="14"/>
      <c r="MAR849" s="14"/>
      <c r="MAS849" s="14"/>
      <c r="MAT849" s="14"/>
      <c r="MAU849" s="14"/>
      <c r="MAV849" s="14"/>
      <c r="MAW849" s="14"/>
      <c r="MAX849" s="14"/>
      <c r="MAY849" s="14"/>
      <c r="MAZ849" s="14"/>
      <c r="MBA849" s="14"/>
      <c r="MBB849" s="14"/>
      <c r="MBC849" s="14"/>
      <c r="MBD849" s="14"/>
      <c r="MBE849" s="14"/>
      <c r="MBF849" s="14"/>
      <c r="MBG849" s="14"/>
      <c r="MBH849" s="14"/>
      <c r="MBI849" s="14"/>
      <c r="MBJ849" s="14"/>
      <c r="MBK849" s="14"/>
      <c r="MBL849" s="14"/>
      <c r="MBM849" s="14"/>
      <c r="MBN849" s="14"/>
      <c r="MBO849" s="14"/>
      <c r="MBP849" s="14"/>
      <c r="MBQ849" s="14"/>
      <c r="MBR849" s="14"/>
      <c r="MBS849" s="14"/>
      <c r="MBT849" s="14"/>
      <c r="MBU849" s="14"/>
      <c r="MBV849" s="14"/>
      <c r="MBW849" s="14"/>
      <c r="MBX849" s="14"/>
      <c r="MBY849" s="14"/>
      <c r="MBZ849" s="14"/>
      <c r="MCA849" s="14"/>
      <c r="MCB849" s="14"/>
      <c r="MCC849" s="14"/>
      <c r="MCD849" s="14"/>
      <c r="MCE849" s="14"/>
      <c r="MCF849" s="14"/>
      <c r="MCG849" s="14"/>
      <c r="MCH849" s="14"/>
      <c r="MCI849" s="14"/>
      <c r="MCJ849" s="14"/>
      <c r="MCK849" s="14"/>
      <c r="MCL849" s="14"/>
      <c r="MCM849" s="14"/>
      <c r="MCN849" s="14"/>
      <c r="MCO849" s="14"/>
      <c r="MCP849" s="14"/>
      <c r="MCQ849" s="14"/>
      <c r="MCR849" s="14"/>
      <c r="MCS849" s="14"/>
      <c r="MCT849" s="14"/>
      <c r="MCU849" s="14"/>
      <c r="MCV849" s="14"/>
      <c r="MCW849" s="14"/>
      <c r="MCX849" s="14"/>
      <c r="MCY849" s="14"/>
      <c r="MCZ849" s="14"/>
      <c r="MDA849" s="14"/>
      <c r="MDB849" s="14"/>
      <c r="MDC849" s="14"/>
      <c r="MDD849" s="14"/>
      <c r="MDE849" s="14"/>
      <c r="MDF849" s="14"/>
      <c r="MDG849" s="14"/>
      <c r="MDH849" s="14"/>
      <c r="MDI849" s="14"/>
      <c r="MDJ849" s="14"/>
      <c r="MDK849" s="14"/>
      <c r="MDL849" s="14"/>
      <c r="MDM849" s="14"/>
      <c r="MDN849" s="14"/>
      <c r="MDO849" s="14"/>
      <c r="MDP849" s="14"/>
      <c r="MDQ849" s="14"/>
      <c r="MDR849" s="14"/>
      <c r="MDS849" s="14"/>
      <c r="MDT849" s="14"/>
      <c r="MDU849" s="14"/>
      <c r="MDV849" s="14"/>
      <c r="MDW849" s="14"/>
      <c r="MDX849" s="14"/>
      <c r="MDY849" s="14"/>
      <c r="MDZ849" s="14"/>
      <c r="MEA849" s="14"/>
      <c r="MEB849" s="14"/>
      <c r="MEC849" s="14"/>
      <c r="MED849" s="14"/>
      <c r="MEE849" s="14"/>
      <c r="MEF849" s="14"/>
      <c r="MEG849" s="14"/>
      <c r="MEH849" s="14"/>
      <c r="MEI849" s="14"/>
      <c r="MEJ849" s="14"/>
      <c r="MEK849" s="14"/>
      <c r="MEL849" s="14"/>
      <c r="MEM849" s="14"/>
      <c r="MEN849" s="14"/>
      <c r="MEO849" s="14"/>
      <c r="MEP849" s="14"/>
      <c r="MEQ849" s="14"/>
      <c r="MER849" s="14"/>
      <c r="MES849" s="14"/>
      <c r="MET849" s="14"/>
      <c r="MEU849" s="14"/>
      <c r="MEV849" s="14"/>
      <c r="MEW849" s="14"/>
      <c r="MEX849" s="14"/>
      <c r="MEY849" s="14"/>
      <c r="MEZ849" s="14"/>
      <c r="MFA849" s="14"/>
      <c r="MFB849" s="14"/>
      <c r="MFC849" s="14"/>
      <c r="MFD849" s="14"/>
      <c r="MFE849" s="14"/>
      <c r="MFF849" s="14"/>
      <c r="MFG849" s="14"/>
      <c r="MFH849" s="14"/>
      <c r="MFI849" s="14"/>
      <c r="MFJ849" s="14"/>
      <c r="MFK849" s="14"/>
      <c r="MFL849" s="14"/>
      <c r="MFM849" s="14"/>
      <c r="MFN849" s="14"/>
      <c r="MFO849" s="14"/>
      <c r="MFP849" s="14"/>
      <c r="MFQ849" s="14"/>
      <c r="MFR849" s="14"/>
      <c r="MFS849" s="14"/>
      <c r="MFT849" s="14"/>
      <c r="MFU849" s="14"/>
      <c r="MFV849" s="14"/>
      <c r="MFW849" s="14"/>
      <c r="MFX849" s="14"/>
      <c r="MFY849" s="14"/>
      <c r="MFZ849" s="14"/>
      <c r="MGA849" s="14"/>
      <c r="MGB849" s="14"/>
      <c r="MGC849" s="14"/>
      <c r="MGD849" s="14"/>
      <c r="MGE849" s="14"/>
      <c r="MGF849" s="14"/>
      <c r="MGG849" s="14"/>
      <c r="MGH849" s="14"/>
      <c r="MGI849" s="14"/>
      <c r="MGJ849" s="14"/>
      <c r="MGK849" s="14"/>
      <c r="MGL849" s="14"/>
      <c r="MGM849" s="14"/>
      <c r="MGN849" s="14"/>
      <c r="MGO849" s="14"/>
      <c r="MGP849" s="14"/>
      <c r="MGQ849" s="14"/>
      <c r="MGR849" s="14"/>
      <c r="MGS849" s="14"/>
      <c r="MGT849" s="14"/>
      <c r="MGU849" s="14"/>
      <c r="MGV849" s="14"/>
      <c r="MGW849" s="14"/>
      <c r="MGX849" s="14"/>
      <c r="MGY849" s="14"/>
      <c r="MGZ849" s="14"/>
      <c r="MHA849" s="14"/>
      <c r="MHB849" s="14"/>
      <c r="MHC849" s="14"/>
      <c r="MHD849" s="14"/>
      <c r="MHE849" s="14"/>
      <c r="MHF849" s="14"/>
      <c r="MHG849" s="14"/>
      <c r="MHH849" s="14"/>
      <c r="MHI849" s="14"/>
      <c r="MHJ849" s="14"/>
      <c r="MHK849" s="14"/>
      <c r="MHL849" s="14"/>
      <c r="MHM849" s="14"/>
      <c r="MHN849" s="14"/>
      <c r="MHO849" s="14"/>
      <c r="MHP849" s="14"/>
      <c r="MHQ849" s="14"/>
      <c r="MHR849" s="14"/>
      <c r="MHS849" s="14"/>
      <c r="MHT849" s="14"/>
      <c r="MHU849" s="14"/>
      <c r="MHV849" s="14"/>
      <c r="MHW849" s="14"/>
      <c r="MHX849" s="14"/>
      <c r="MHY849" s="14"/>
      <c r="MHZ849" s="14"/>
      <c r="MIA849" s="14"/>
      <c r="MIB849" s="14"/>
      <c r="MIC849" s="14"/>
      <c r="MID849" s="14"/>
      <c r="MIE849" s="14"/>
      <c r="MIF849" s="14"/>
      <c r="MIG849" s="14"/>
      <c r="MIH849" s="14"/>
      <c r="MII849" s="14"/>
      <c r="MIJ849" s="14"/>
      <c r="MIK849" s="14"/>
      <c r="MIL849" s="14"/>
      <c r="MIM849" s="14"/>
      <c r="MIN849" s="14"/>
      <c r="MIO849" s="14"/>
      <c r="MIP849" s="14"/>
      <c r="MIQ849" s="14"/>
      <c r="MIR849" s="14"/>
      <c r="MIS849" s="14"/>
      <c r="MIT849" s="14"/>
      <c r="MIU849" s="14"/>
      <c r="MIV849" s="14"/>
      <c r="MIW849" s="14"/>
      <c r="MIX849" s="14"/>
      <c r="MIY849" s="14"/>
      <c r="MIZ849" s="14"/>
      <c r="MJA849" s="14"/>
      <c r="MJB849" s="14"/>
      <c r="MJC849" s="14"/>
      <c r="MJD849" s="14"/>
      <c r="MJE849" s="14"/>
      <c r="MJF849" s="14"/>
      <c r="MJG849" s="14"/>
      <c r="MJH849" s="14"/>
      <c r="MJI849" s="14"/>
      <c r="MJJ849" s="14"/>
      <c r="MJK849" s="14"/>
      <c r="MJL849" s="14"/>
      <c r="MJM849" s="14"/>
      <c r="MJN849" s="14"/>
      <c r="MJO849" s="14"/>
      <c r="MJP849" s="14"/>
      <c r="MJQ849" s="14"/>
      <c r="MJR849" s="14"/>
      <c r="MJS849" s="14"/>
      <c r="MJT849" s="14"/>
      <c r="MJU849" s="14"/>
      <c r="MJV849" s="14"/>
      <c r="MJW849" s="14"/>
      <c r="MJX849" s="14"/>
      <c r="MJY849" s="14"/>
      <c r="MJZ849" s="14"/>
      <c r="MKA849" s="14"/>
      <c r="MKB849" s="14"/>
      <c r="MKC849" s="14"/>
      <c r="MKD849" s="14"/>
      <c r="MKE849" s="14"/>
      <c r="MKF849" s="14"/>
      <c r="MKG849" s="14"/>
      <c r="MKH849" s="14"/>
      <c r="MKI849" s="14"/>
      <c r="MKJ849" s="14"/>
      <c r="MKK849" s="14"/>
      <c r="MKL849" s="14"/>
      <c r="MKM849" s="14"/>
      <c r="MKN849" s="14"/>
      <c r="MKO849" s="14"/>
      <c r="MKP849" s="14"/>
      <c r="MKQ849" s="14"/>
      <c r="MKR849" s="14"/>
      <c r="MKS849" s="14"/>
      <c r="MKT849" s="14"/>
      <c r="MKU849" s="14"/>
      <c r="MKV849" s="14"/>
      <c r="MKW849" s="14"/>
      <c r="MKX849" s="14"/>
      <c r="MKY849" s="14"/>
      <c r="MKZ849" s="14"/>
      <c r="MLA849" s="14"/>
      <c r="MLB849" s="14"/>
      <c r="MLC849" s="14"/>
      <c r="MLD849" s="14"/>
      <c r="MLE849" s="14"/>
      <c r="MLF849" s="14"/>
      <c r="MLG849" s="14"/>
      <c r="MLH849" s="14"/>
      <c r="MLI849" s="14"/>
      <c r="MLJ849" s="14"/>
      <c r="MLK849" s="14"/>
      <c r="MLL849" s="14"/>
      <c r="MLM849" s="14"/>
      <c r="MLN849" s="14"/>
      <c r="MLO849" s="14"/>
      <c r="MLP849" s="14"/>
      <c r="MLQ849" s="14"/>
      <c r="MLR849" s="14"/>
      <c r="MLS849" s="14"/>
      <c r="MLT849" s="14"/>
      <c r="MLU849" s="14"/>
      <c r="MLV849" s="14"/>
      <c r="MLW849" s="14"/>
      <c r="MLX849" s="14"/>
      <c r="MLY849" s="14"/>
      <c r="MLZ849" s="14"/>
      <c r="MMA849" s="14"/>
      <c r="MMB849" s="14"/>
      <c r="MMC849" s="14"/>
      <c r="MMD849" s="14"/>
      <c r="MME849" s="14"/>
      <c r="MMF849" s="14"/>
      <c r="MMG849" s="14"/>
      <c r="MMH849" s="14"/>
      <c r="MMI849" s="14"/>
      <c r="MMJ849" s="14"/>
      <c r="MMK849" s="14"/>
      <c r="MML849" s="14"/>
      <c r="MMM849" s="14"/>
      <c r="MMN849" s="14"/>
      <c r="MMO849" s="14"/>
      <c r="MMP849" s="14"/>
      <c r="MMQ849" s="14"/>
      <c r="MMR849" s="14"/>
      <c r="MMS849" s="14"/>
      <c r="MMT849" s="14"/>
      <c r="MMU849" s="14"/>
      <c r="MMV849" s="14"/>
      <c r="MMW849" s="14"/>
      <c r="MMX849" s="14"/>
      <c r="MMY849" s="14"/>
      <c r="MMZ849" s="14"/>
      <c r="MNA849" s="14"/>
      <c r="MNB849" s="14"/>
      <c r="MNC849" s="14"/>
      <c r="MND849" s="14"/>
      <c r="MNE849" s="14"/>
      <c r="MNF849" s="14"/>
      <c r="MNG849" s="14"/>
      <c r="MNH849" s="14"/>
      <c r="MNI849" s="14"/>
      <c r="MNJ849" s="14"/>
      <c r="MNK849" s="14"/>
      <c r="MNL849" s="14"/>
      <c r="MNM849" s="14"/>
      <c r="MNN849" s="14"/>
      <c r="MNO849" s="14"/>
      <c r="MNP849" s="14"/>
      <c r="MNQ849" s="14"/>
      <c r="MNR849" s="14"/>
      <c r="MNS849" s="14"/>
      <c r="MNT849" s="14"/>
      <c r="MNU849" s="14"/>
      <c r="MNV849" s="14"/>
      <c r="MNW849" s="14"/>
      <c r="MNX849" s="14"/>
      <c r="MNY849" s="14"/>
      <c r="MNZ849" s="14"/>
      <c r="MOA849" s="14"/>
      <c r="MOB849" s="14"/>
      <c r="MOC849" s="14"/>
      <c r="MOD849" s="14"/>
      <c r="MOE849" s="14"/>
      <c r="MOF849" s="14"/>
      <c r="MOG849" s="14"/>
      <c r="MOH849" s="14"/>
      <c r="MOI849" s="14"/>
      <c r="MOJ849" s="14"/>
      <c r="MOK849" s="14"/>
      <c r="MOL849" s="14"/>
      <c r="MOM849" s="14"/>
      <c r="MON849" s="14"/>
      <c r="MOO849" s="14"/>
      <c r="MOP849" s="14"/>
      <c r="MOQ849" s="14"/>
      <c r="MOR849" s="14"/>
      <c r="MOS849" s="14"/>
      <c r="MOT849" s="14"/>
      <c r="MOU849" s="14"/>
      <c r="MOV849" s="14"/>
      <c r="MOW849" s="14"/>
      <c r="MOX849" s="14"/>
      <c r="MOY849" s="14"/>
      <c r="MOZ849" s="14"/>
      <c r="MPA849" s="14"/>
      <c r="MPB849" s="14"/>
      <c r="MPC849" s="14"/>
      <c r="MPD849" s="14"/>
      <c r="MPE849" s="14"/>
      <c r="MPF849" s="14"/>
      <c r="MPG849" s="14"/>
      <c r="MPH849" s="14"/>
      <c r="MPI849" s="14"/>
      <c r="MPJ849" s="14"/>
      <c r="MPK849" s="14"/>
      <c r="MPL849" s="14"/>
      <c r="MPM849" s="14"/>
      <c r="MPN849" s="14"/>
      <c r="MPO849" s="14"/>
      <c r="MPP849" s="14"/>
      <c r="MPQ849" s="14"/>
      <c r="MPR849" s="14"/>
      <c r="MPS849" s="14"/>
      <c r="MPT849" s="14"/>
      <c r="MPU849" s="14"/>
      <c r="MPV849" s="14"/>
      <c r="MPW849" s="14"/>
      <c r="MPX849" s="14"/>
      <c r="MPY849" s="14"/>
      <c r="MPZ849" s="14"/>
      <c r="MQA849" s="14"/>
      <c r="MQB849" s="14"/>
      <c r="MQC849" s="14"/>
      <c r="MQD849" s="14"/>
      <c r="MQE849" s="14"/>
      <c r="MQF849" s="14"/>
      <c r="MQG849" s="14"/>
      <c r="MQH849" s="14"/>
      <c r="MQI849" s="14"/>
      <c r="MQJ849" s="14"/>
      <c r="MQK849" s="14"/>
      <c r="MQL849" s="14"/>
      <c r="MQM849" s="14"/>
      <c r="MQN849" s="14"/>
      <c r="MQO849" s="14"/>
      <c r="MQP849" s="14"/>
      <c r="MQQ849" s="14"/>
      <c r="MQR849" s="14"/>
      <c r="MQS849" s="14"/>
      <c r="MQT849" s="14"/>
      <c r="MQU849" s="14"/>
      <c r="MQV849" s="14"/>
      <c r="MQW849" s="14"/>
      <c r="MQX849" s="14"/>
      <c r="MQY849" s="14"/>
      <c r="MQZ849" s="14"/>
      <c r="MRA849" s="14"/>
      <c r="MRB849" s="14"/>
      <c r="MRC849" s="14"/>
      <c r="MRD849" s="14"/>
      <c r="MRE849" s="14"/>
      <c r="MRF849" s="14"/>
      <c r="MRG849" s="14"/>
      <c r="MRH849" s="14"/>
      <c r="MRI849" s="14"/>
      <c r="MRJ849" s="14"/>
      <c r="MRK849" s="14"/>
      <c r="MRL849" s="14"/>
      <c r="MRM849" s="14"/>
      <c r="MRN849" s="14"/>
      <c r="MRO849" s="14"/>
      <c r="MRP849" s="14"/>
      <c r="MRQ849" s="14"/>
      <c r="MRR849" s="14"/>
      <c r="MRS849" s="14"/>
      <c r="MRT849" s="14"/>
      <c r="MRU849" s="14"/>
      <c r="MRV849" s="14"/>
      <c r="MRW849" s="14"/>
      <c r="MRX849" s="14"/>
      <c r="MRY849" s="14"/>
      <c r="MRZ849" s="14"/>
      <c r="MSA849" s="14"/>
      <c r="MSB849" s="14"/>
      <c r="MSC849" s="14"/>
      <c r="MSD849" s="14"/>
      <c r="MSE849" s="14"/>
      <c r="MSF849" s="14"/>
      <c r="MSG849" s="14"/>
      <c r="MSH849" s="14"/>
      <c r="MSI849" s="14"/>
      <c r="MSJ849" s="14"/>
      <c r="MSK849" s="14"/>
      <c r="MSL849" s="14"/>
      <c r="MSM849" s="14"/>
      <c r="MSN849" s="14"/>
      <c r="MSO849" s="14"/>
      <c r="MSP849" s="14"/>
      <c r="MSQ849" s="14"/>
      <c r="MSR849" s="14"/>
      <c r="MSS849" s="14"/>
      <c r="MST849" s="14"/>
      <c r="MSU849" s="14"/>
      <c r="MSV849" s="14"/>
      <c r="MSW849" s="14"/>
      <c r="MSX849" s="14"/>
      <c r="MSY849" s="14"/>
      <c r="MSZ849" s="14"/>
      <c r="MTA849" s="14"/>
      <c r="MTB849" s="14"/>
      <c r="MTC849" s="14"/>
      <c r="MTD849" s="14"/>
      <c r="MTE849" s="14"/>
      <c r="MTF849" s="14"/>
      <c r="MTG849" s="14"/>
      <c r="MTH849" s="14"/>
      <c r="MTI849" s="14"/>
      <c r="MTJ849" s="14"/>
      <c r="MTK849" s="14"/>
      <c r="MTL849" s="14"/>
      <c r="MTM849" s="14"/>
      <c r="MTN849" s="14"/>
      <c r="MTO849" s="14"/>
      <c r="MTP849" s="14"/>
      <c r="MTQ849" s="14"/>
      <c r="MTR849" s="14"/>
      <c r="MTS849" s="14"/>
      <c r="MTT849" s="14"/>
      <c r="MTU849" s="14"/>
      <c r="MTV849" s="14"/>
      <c r="MTW849" s="14"/>
      <c r="MTX849" s="14"/>
      <c r="MTY849" s="14"/>
      <c r="MTZ849" s="14"/>
      <c r="MUA849" s="14"/>
      <c r="MUB849" s="14"/>
      <c r="MUC849" s="14"/>
      <c r="MUD849" s="14"/>
      <c r="MUE849" s="14"/>
      <c r="MUF849" s="14"/>
      <c r="MUG849" s="14"/>
      <c r="MUH849" s="14"/>
      <c r="MUI849" s="14"/>
      <c r="MUJ849" s="14"/>
      <c r="MUK849" s="14"/>
      <c r="MUL849" s="14"/>
      <c r="MUM849" s="14"/>
      <c r="MUN849" s="14"/>
      <c r="MUO849" s="14"/>
      <c r="MUP849" s="14"/>
      <c r="MUQ849" s="14"/>
      <c r="MUR849" s="14"/>
      <c r="MUS849" s="14"/>
      <c r="MUT849" s="14"/>
      <c r="MUU849" s="14"/>
      <c r="MUV849" s="14"/>
      <c r="MUW849" s="14"/>
      <c r="MUX849" s="14"/>
      <c r="MUY849" s="14"/>
      <c r="MUZ849" s="14"/>
      <c r="MVA849" s="14"/>
      <c r="MVB849" s="14"/>
      <c r="MVC849" s="14"/>
      <c r="MVD849" s="14"/>
      <c r="MVE849" s="14"/>
      <c r="MVF849" s="14"/>
      <c r="MVG849" s="14"/>
      <c r="MVH849" s="14"/>
      <c r="MVI849" s="14"/>
      <c r="MVJ849" s="14"/>
      <c r="MVK849" s="14"/>
      <c r="MVL849" s="14"/>
      <c r="MVM849" s="14"/>
      <c r="MVN849" s="14"/>
      <c r="MVO849" s="14"/>
      <c r="MVP849" s="14"/>
      <c r="MVQ849" s="14"/>
      <c r="MVR849" s="14"/>
      <c r="MVS849" s="14"/>
      <c r="MVT849" s="14"/>
      <c r="MVU849" s="14"/>
      <c r="MVV849" s="14"/>
      <c r="MVW849" s="14"/>
      <c r="MVX849" s="14"/>
      <c r="MVY849" s="14"/>
      <c r="MVZ849" s="14"/>
      <c r="MWA849" s="14"/>
      <c r="MWB849" s="14"/>
      <c r="MWC849" s="14"/>
      <c r="MWD849" s="14"/>
      <c r="MWE849" s="14"/>
      <c r="MWF849" s="14"/>
      <c r="MWG849" s="14"/>
      <c r="MWH849" s="14"/>
      <c r="MWI849" s="14"/>
      <c r="MWJ849" s="14"/>
      <c r="MWK849" s="14"/>
      <c r="MWL849" s="14"/>
      <c r="MWM849" s="14"/>
      <c r="MWN849" s="14"/>
      <c r="MWO849" s="14"/>
      <c r="MWP849" s="14"/>
      <c r="MWQ849" s="14"/>
      <c r="MWR849" s="14"/>
      <c r="MWS849" s="14"/>
      <c r="MWT849" s="14"/>
      <c r="MWU849" s="14"/>
      <c r="MWV849" s="14"/>
      <c r="MWW849" s="14"/>
      <c r="MWX849" s="14"/>
      <c r="MWY849" s="14"/>
      <c r="MWZ849" s="14"/>
      <c r="MXA849" s="14"/>
      <c r="MXB849" s="14"/>
      <c r="MXC849" s="14"/>
      <c r="MXD849" s="14"/>
      <c r="MXE849" s="14"/>
      <c r="MXF849" s="14"/>
      <c r="MXG849" s="14"/>
      <c r="MXH849" s="14"/>
      <c r="MXI849" s="14"/>
      <c r="MXJ849" s="14"/>
      <c r="MXK849" s="14"/>
      <c r="MXL849" s="14"/>
      <c r="MXM849" s="14"/>
      <c r="MXN849" s="14"/>
      <c r="MXO849" s="14"/>
      <c r="MXP849" s="14"/>
      <c r="MXQ849" s="14"/>
      <c r="MXR849" s="14"/>
      <c r="MXS849" s="14"/>
      <c r="MXT849" s="14"/>
      <c r="MXU849" s="14"/>
      <c r="MXV849" s="14"/>
      <c r="MXW849" s="14"/>
      <c r="MXX849" s="14"/>
      <c r="MXY849" s="14"/>
      <c r="MXZ849" s="14"/>
      <c r="MYA849" s="14"/>
      <c r="MYB849" s="14"/>
      <c r="MYC849" s="14"/>
      <c r="MYD849" s="14"/>
      <c r="MYE849" s="14"/>
      <c r="MYF849" s="14"/>
      <c r="MYG849" s="14"/>
      <c r="MYH849" s="14"/>
      <c r="MYI849" s="14"/>
      <c r="MYJ849" s="14"/>
      <c r="MYK849" s="14"/>
      <c r="MYL849" s="14"/>
      <c r="MYM849" s="14"/>
      <c r="MYN849" s="14"/>
      <c r="MYO849" s="14"/>
      <c r="MYP849" s="14"/>
      <c r="MYQ849" s="14"/>
      <c r="MYR849" s="14"/>
      <c r="MYS849" s="14"/>
      <c r="MYT849" s="14"/>
      <c r="MYU849" s="14"/>
      <c r="MYV849" s="14"/>
      <c r="MYW849" s="14"/>
      <c r="MYX849" s="14"/>
      <c r="MYY849" s="14"/>
      <c r="MYZ849" s="14"/>
      <c r="MZA849" s="14"/>
      <c r="MZB849" s="14"/>
      <c r="MZC849" s="14"/>
      <c r="MZD849" s="14"/>
      <c r="MZE849" s="14"/>
      <c r="MZF849" s="14"/>
      <c r="MZG849" s="14"/>
      <c r="MZH849" s="14"/>
      <c r="MZI849" s="14"/>
      <c r="MZJ849" s="14"/>
      <c r="MZK849" s="14"/>
      <c r="MZL849" s="14"/>
      <c r="MZM849" s="14"/>
      <c r="MZN849" s="14"/>
      <c r="MZO849" s="14"/>
      <c r="MZP849" s="14"/>
      <c r="MZQ849" s="14"/>
      <c r="MZR849" s="14"/>
      <c r="MZS849" s="14"/>
      <c r="MZT849" s="14"/>
      <c r="MZU849" s="14"/>
      <c r="MZV849" s="14"/>
      <c r="MZW849" s="14"/>
      <c r="MZX849" s="14"/>
      <c r="MZY849" s="14"/>
      <c r="MZZ849" s="14"/>
      <c r="NAA849" s="14"/>
      <c r="NAB849" s="14"/>
      <c r="NAC849" s="14"/>
      <c r="NAD849" s="14"/>
      <c r="NAE849" s="14"/>
      <c r="NAF849" s="14"/>
      <c r="NAG849" s="14"/>
      <c r="NAH849" s="14"/>
      <c r="NAI849" s="14"/>
      <c r="NAJ849" s="14"/>
      <c r="NAK849" s="14"/>
      <c r="NAL849" s="14"/>
      <c r="NAM849" s="14"/>
      <c r="NAN849" s="14"/>
      <c r="NAO849" s="14"/>
      <c r="NAP849" s="14"/>
      <c r="NAQ849" s="14"/>
      <c r="NAR849" s="14"/>
      <c r="NAS849" s="14"/>
      <c r="NAT849" s="14"/>
      <c r="NAU849" s="14"/>
      <c r="NAV849" s="14"/>
      <c r="NAW849" s="14"/>
      <c r="NAX849" s="14"/>
      <c r="NAY849" s="14"/>
      <c r="NAZ849" s="14"/>
      <c r="NBA849" s="14"/>
      <c r="NBB849" s="14"/>
      <c r="NBC849" s="14"/>
      <c r="NBD849" s="14"/>
      <c r="NBE849" s="14"/>
      <c r="NBF849" s="14"/>
      <c r="NBG849" s="14"/>
      <c r="NBH849" s="14"/>
      <c r="NBI849" s="14"/>
      <c r="NBJ849" s="14"/>
      <c r="NBK849" s="14"/>
      <c r="NBL849" s="14"/>
      <c r="NBM849" s="14"/>
      <c r="NBN849" s="14"/>
      <c r="NBO849" s="14"/>
      <c r="NBP849" s="14"/>
      <c r="NBQ849" s="14"/>
      <c r="NBR849" s="14"/>
      <c r="NBS849" s="14"/>
      <c r="NBT849" s="14"/>
      <c r="NBU849" s="14"/>
      <c r="NBV849" s="14"/>
      <c r="NBW849" s="14"/>
      <c r="NBX849" s="14"/>
      <c r="NBY849" s="14"/>
      <c r="NBZ849" s="14"/>
      <c r="NCA849" s="14"/>
      <c r="NCB849" s="14"/>
      <c r="NCC849" s="14"/>
      <c r="NCD849" s="14"/>
      <c r="NCE849" s="14"/>
      <c r="NCF849" s="14"/>
      <c r="NCG849" s="14"/>
      <c r="NCH849" s="14"/>
      <c r="NCI849" s="14"/>
      <c r="NCJ849" s="14"/>
      <c r="NCK849" s="14"/>
      <c r="NCL849" s="14"/>
      <c r="NCM849" s="14"/>
      <c r="NCN849" s="14"/>
      <c r="NCO849" s="14"/>
      <c r="NCP849" s="14"/>
      <c r="NCQ849" s="14"/>
      <c r="NCR849" s="14"/>
      <c r="NCS849" s="14"/>
      <c r="NCT849" s="14"/>
      <c r="NCU849" s="14"/>
      <c r="NCV849" s="14"/>
      <c r="NCW849" s="14"/>
      <c r="NCX849" s="14"/>
      <c r="NCY849" s="14"/>
      <c r="NCZ849" s="14"/>
      <c r="NDA849" s="14"/>
      <c r="NDB849" s="14"/>
      <c r="NDC849" s="14"/>
      <c r="NDD849" s="14"/>
      <c r="NDE849" s="14"/>
      <c r="NDF849" s="14"/>
      <c r="NDG849" s="14"/>
      <c r="NDH849" s="14"/>
      <c r="NDI849" s="14"/>
      <c r="NDJ849" s="14"/>
      <c r="NDK849" s="14"/>
      <c r="NDL849" s="14"/>
      <c r="NDM849" s="14"/>
      <c r="NDN849" s="14"/>
      <c r="NDO849" s="14"/>
      <c r="NDP849" s="14"/>
      <c r="NDQ849" s="14"/>
      <c r="NDR849" s="14"/>
      <c r="NDS849" s="14"/>
      <c r="NDT849" s="14"/>
      <c r="NDU849" s="14"/>
      <c r="NDV849" s="14"/>
      <c r="NDW849" s="14"/>
      <c r="NDX849" s="14"/>
      <c r="NDY849" s="14"/>
      <c r="NDZ849" s="14"/>
      <c r="NEA849" s="14"/>
      <c r="NEB849" s="14"/>
      <c r="NEC849" s="14"/>
      <c r="NED849" s="14"/>
      <c r="NEE849" s="14"/>
      <c r="NEF849" s="14"/>
      <c r="NEG849" s="14"/>
      <c r="NEH849" s="14"/>
      <c r="NEI849" s="14"/>
      <c r="NEJ849" s="14"/>
      <c r="NEK849" s="14"/>
      <c r="NEL849" s="14"/>
      <c r="NEM849" s="14"/>
      <c r="NEN849" s="14"/>
      <c r="NEO849" s="14"/>
      <c r="NEP849" s="14"/>
      <c r="NEQ849" s="14"/>
      <c r="NER849" s="14"/>
      <c r="NES849" s="14"/>
      <c r="NET849" s="14"/>
      <c r="NEU849" s="14"/>
      <c r="NEV849" s="14"/>
      <c r="NEW849" s="14"/>
      <c r="NEX849" s="14"/>
      <c r="NEY849" s="14"/>
      <c r="NEZ849" s="14"/>
      <c r="NFA849" s="14"/>
      <c r="NFB849" s="14"/>
      <c r="NFC849" s="14"/>
      <c r="NFD849" s="14"/>
      <c r="NFE849" s="14"/>
      <c r="NFF849" s="14"/>
      <c r="NFG849" s="14"/>
      <c r="NFH849" s="14"/>
      <c r="NFI849" s="14"/>
      <c r="NFJ849" s="14"/>
      <c r="NFK849" s="14"/>
      <c r="NFL849" s="14"/>
      <c r="NFM849" s="14"/>
      <c r="NFN849" s="14"/>
      <c r="NFO849" s="14"/>
      <c r="NFP849" s="14"/>
      <c r="NFQ849" s="14"/>
      <c r="NFR849" s="14"/>
      <c r="NFS849" s="14"/>
      <c r="NFT849" s="14"/>
      <c r="NFU849" s="14"/>
      <c r="NFV849" s="14"/>
      <c r="NFW849" s="14"/>
      <c r="NFX849" s="14"/>
      <c r="NFY849" s="14"/>
      <c r="NFZ849" s="14"/>
      <c r="NGA849" s="14"/>
      <c r="NGB849" s="14"/>
      <c r="NGC849" s="14"/>
      <c r="NGD849" s="14"/>
      <c r="NGE849" s="14"/>
      <c r="NGF849" s="14"/>
      <c r="NGG849" s="14"/>
      <c r="NGH849" s="14"/>
      <c r="NGI849" s="14"/>
      <c r="NGJ849" s="14"/>
      <c r="NGK849" s="14"/>
      <c r="NGL849" s="14"/>
      <c r="NGM849" s="14"/>
      <c r="NGN849" s="14"/>
      <c r="NGO849" s="14"/>
      <c r="NGP849" s="14"/>
      <c r="NGQ849" s="14"/>
      <c r="NGR849" s="14"/>
      <c r="NGS849" s="14"/>
      <c r="NGT849" s="14"/>
      <c r="NGU849" s="14"/>
      <c r="NGV849" s="14"/>
      <c r="NGW849" s="14"/>
      <c r="NGX849" s="14"/>
      <c r="NGY849" s="14"/>
      <c r="NGZ849" s="14"/>
      <c r="NHA849" s="14"/>
      <c r="NHB849" s="14"/>
      <c r="NHC849" s="14"/>
      <c r="NHD849" s="14"/>
      <c r="NHE849" s="14"/>
      <c r="NHF849" s="14"/>
      <c r="NHG849" s="14"/>
      <c r="NHH849" s="14"/>
      <c r="NHI849" s="14"/>
      <c r="NHJ849" s="14"/>
      <c r="NHK849" s="14"/>
      <c r="NHL849" s="14"/>
      <c r="NHM849" s="14"/>
      <c r="NHN849" s="14"/>
      <c r="NHO849" s="14"/>
      <c r="NHP849" s="14"/>
      <c r="NHQ849" s="14"/>
      <c r="NHR849" s="14"/>
      <c r="NHS849" s="14"/>
      <c r="NHT849" s="14"/>
      <c r="NHU849" s="14"/>
      <c r="NHV849" s="14"/>
      <c r="NHW849" s="14"/>
      <c r="NHX849" s="14"/>
      <c r="NHY849" s="14"/>
      <c r="NHZ849" s="14"/>
      <c r="NIA849" s="14"/>
      <c r="NIB849" s="14"/>
      <c r="NIC849" s="14"/>
      <c r="NID849" s="14"/>
      <c r="NIE849" s="14"/>
      <c r="NIF849" s="14"/>
      <c r="NIG849" s="14"/>
      <c r="NIH849" s="14"/>
      <c r="NII849" s="14"/>
      <c r="NIJ849" s="14"/>
      <c r="NIK849" s="14"/>
      <c r="NIL849" s="14"/>
      <c r="NIM849" s="14"/>
      <c r="NIN849" s="14"/>
      <c r="NIO849" s="14"/>
      <c r="NIP849" s="14"/>
      <c r="NIQ849" s="14"/>
      <c r="NIR849" s="14"/>
      <c r="NIS849" s="14"/>
      <c r="NIT849" s="14"/>
      <c r="NIU849" s="14"/>
      <c r="NIV849" s="14"/>
      <c r="NIW849" s="14"/>
      <c r="NIX849" s="14"/>
      <c r="NIY849" s="14"/>
      <c r="NIZ849" s="14"/>
      <c r="NJA849" s="14"/>
      <c r="NJB849" s="14"/>
      <c r="NJC849" s="14"/>
      <c r="NJD849" s="14"/>
      <c r="NJE849" s="14"/>
      <c r="NJF849" s="14"/>
      <c r="NJG849" s="14"/>
      <c r="NJH849" s="14"/>
      <c r="NJI849" s="14"/>
      <c r="NJJ849" s="14"/>
      <c r="NJK849" s="14"/>
      <c r="NJL849" s="14"/>
      <c r="NJM849" s="14"/>
      <c r="NJN849" s="14"/>
      <c r="NJO849" s="14"/>
      <c r="NJP849" s="14"/>
      <c r="NJQ849" s="14"/>
      <c r="NJR849" s="14"/>
      <c r="NJS849" s="14"/>
      <c r="NJT849" s="14"/>
      <c r="NJU849" s="14"/>
      <c r="NJV849" s="14"/>
      <c r="NJW849" s="14"/>
      <c r="NJX849" s="14"/>
      <c r="NJY849" s="14"/>
      <c r="NJZ849" s="14"/>
      <c r="NKA849" s="14"/>
      <c r="NKB849" s="14"/>
      <c r="NKC849" s="14"/>
      <c r="NKD849" s="14"/>
      <c r="NKE849" s="14"/>
      <c r="NKF849" s="14"/>
      <c r="NKG849" s="14"/>
      <c r="NKH849" s="14"/>
      <c r="NKI849" s="14"/>
      <c r="NKJ849" s="14"/>
      <c r="NKK849" s="14"/>
      <c r="NKL849" s="14"/>
      <c r="NKM849" s="14"/>
      <c r="NKN849" s="14"/>
      <c r="NKO849" s="14"/>
      <c r="NKP849" s="14"/>
      <c r="NKQ849" s="14"/>
      <c r="NKR849" s="14"/>
      <c r="NKS849" s="14"/>
      <c r="NKT849" s="14"/>
      <c r="NKU849" s="14"/>
      <c r="NKV849" s="14"/>
      <c r="NKW849" s="14"/>
      <c r="NKX849" s="14"/>
      <c r="NKY849" s="14"/>
      <c r="NKZ849" s="14"/>
      <c r="NLA849" s="14"/>
      <c r="NLB849" s="14"/>
      <c r="NLC849" s="14"/>
      <c r="NLD849" s="14"/>
      <c r="NLE849" s="14"/>
      <c r="NLF849" s="14"/>
      <c r="NLG849" s="14"/>
      <c r="NLH849" s="14"/>
      <c r="NLI849" s="14"/>
      <c r="NLJ849" s="14"/>
      <c r="NLK849" s="14"/>
      <c r="NLL849" s="14"/>
      <c r="NLM849" s="14"/>
      <c r="NLN849" s="14"/>
      <c r="NLO849" s="14"/>
      <c r="NLP849" s="14"/>
      <c r="NLQ849" s="14"/>
      <c r="NLR849" s="14"/>
      <c r="NLS849" s="14"/>
      <c r="NLT849" s="14"/>
      <c r="NLU849" s="14"/>
      <c r="NLV849" s="14"/>
      <c r="NLW849" s="14"/>
      <c r="NLX849" s="14"/>
      <c r="NLY849" s="14"/>
      <c r="NLZ849" s="14"/>
      <c r="NMA849" s="14"/>
      <c r="NMB849" s="14"/>
      <c r="NMC849" s="14"/>
      <c r="NMD849" s="14"/>
      <c r="NME849" s="14"/>
      <c r="NMF849" s="14"/>
      <c r="NMG849" s="14"/>
      <c r="NMH849" s="14"/>
      <c r="NMI849" s="14"/>
      <c r="NMJ849" s="14"/>
      <c r="NMK849" s="14"/>
      <c r="NML849" s="14"/>
      <c r="NMM849" s="14"/>
      <c r="NMN849" s="14"/>
      <c r="NMO849" s="14"/>
      <c r="NMP849" s="14"/>
      <c r="NMQ849" s="14"/>
      <c r="NMR849" s="14"/>
      <c r="NMS849" s="14"/>
      <c r="NMT849" s="14"/>
      <c r="NMU849" s="14"/>
      <c r="NMV849" s="14"/>
      <c r="NMW849" s="14"/>
      <c r="NMX849" s="14"/>
      <c r="NMY849" s="14"/>
      <c r="NMZ849" s="14"/>
      <c r="NNA849" s="14"/>
      <c r="NNB849" s="14"/>
      <c r="NNC849" s="14"/>
      <c r="NND849" s="14"/>
      <c r="NNE849" s="14"/>
      <c r="NNF849" s="14"/>
      <c r="NNG849" s="14"/>
      <c r="NNH849" s="14"/>
      <c r="NNI849" s="14"/>
      <c r="NNJ849" s="14"/>
      <c r="NNK849" s="14"/>
      <c r="NNL849" s="14"/>
      <c r="NNM849" s="14"/>
      <c r="NNN849" s="14"/>
      <c r="NNO849" s="14"/>
      <c r="NNP849" s="14"/>
      <c r="NNQ849" s="14"/>
      <c r="NNR849" s="14"/>
      <c r="NNS849" s="14"/>
      <c r="NNT849" s="14"/>
      <c r="NNU849" s="14"/>
      <c r="NNV849" s="14"/>
      <c r="NNW849" s="14"/>
      <c r="NNX849" s="14"/>
      <c r="NNY849" s="14"/>
      <c r="NNZ849" s="14"/>
      <c r="NOA849" s="14"/>
      <c r="NOB849" s="14"/>
      <c r="NOC849" s="14"/>
      <c r="NOD849" s="14"/>
      <c r="NOE849" s="14"/>
      <c r="NOF849" s="14"/>
      <c r="NOG849" s="14"/>
      <c r="NOH849" s="14"/>
      <c r="NOI849" s="14"/>
      <c r="NOJ849" s="14"/>
      <c r="NOK849" s="14"/>
      <c r="NOL849" s="14"/>
      <c r="NOM849" s="14"/>
      <c r="NON849" s="14"/>
      <c r="NOO849" s="14"/>
      <c r="NOP849" s="14"/>
      <c r="NOQ849" s="14"/>
      <c r="NOR849" s="14"/>
      <c r="NOS849" s="14"/>
      <c r="NOT849" s="14"/>
      <c r="NOU849" s="14"/>
      <c r="NOV849" s="14"/>
      <c r="NOW849" s="14"/>
      <c r="NOX849" s="14"/>
      <c r="NOY849" s="14"/>
      <c r="NOZ849" s="14"/>
      <c r="NPA849" s="14"/>
      <c r="NPB849" s="14"/>
      <c r="NPC849" s="14"/>
      <c r="NPD849" s="14"/>
      <c r="NPE849" s="14"/>
      <c r="NPF849" s="14"/>
      <c r="NPG849" s="14"/>
      <c r="NPH849" s="14"/>
      <c r="NPI849" s="14"/>
      <c r="NPJ849" s="14"/>
      <c r="NPK849" s="14"/>
      <c r="NPL849" s="14"/>
      <c r="NPM849" s="14"/>
      <c r="NPN849" s="14"/>
      <c r="NPO849" s="14"/>
      <c r="NPP849" s="14"/>
      <c r="NPQ849" s="14"/>
      <c r="NPR849" s="14"/>
      <c r="NPS849" s="14"/>
      <c r="NPT849" s="14"/>
      <c r="NPU849" s="14"/>
      <c r="NPV849" s="14"/>
      <c r="NPW849" s="14"/>
      <c r="NPX849" s="14"/>
      <c r="NPY849" s="14"/>
      <c r="NPZ849" s="14"/>
      <c r="NQA849" s="14"/>
      <c r="NQB849" s="14"/>
      <c r="NQC849" s="14"/>
      <c r="NQD849" s="14"/>
      <c r="NQE849" s="14"/>
      <c r="NQF849" s="14"/>
      <c r="NQG849" s="14"/>
      <c r="NQH849" s="14"/>
      <c r="NQI849" s="14"/>
      <c r="NQJ849" s="14"/>
      <c r="NQK849" s="14"/>
      <c r="NQL849" s="14"/>
      <c r="NQM849" s="14"/>
      <c r="NQN849" s="14"/>
      <c r="NQO849" s="14"/>
      <c r="NQP849" s="14"/>
      <c r="NQQ849" s="14"/>
      <c r="NQR849" s="14"/>
      <c r="NQS849" s="14"/>
      <c r="NQT849" s="14"/>
      <c r="NQU849" s="14"/>
      <c r="NQV849" s="14"/>
      <c r="NQW849" s="14"/>
      <c r="NQX849" s="14"/>
      <c r="NQY849" s="14"/>
      <c r="NQZ849" s="14"/>
      <c r="NRA849" s="14"/>
      <c r="NRB849" s="14"/>
      <c r="NRC849" s="14"/>
      <c r="NRD849" s="14"/>
      <c r="NRE849" s="14"/>
      <c r="NRF849" s="14"/>
      <c r="NRG849" s="14"/>
      <c r="NRH849" s="14"/>
      <c r="NRI849" s="14"/>
      <c r="NRJ849" s="14"/>
      <c r="NRK849" s="14"/>
      <c r="NRL849" s="14"/>
      <c r="NRM849" s="14"/>
      <c r="NRN849" s="14"/>
      <c r="NRO849" s="14"/>
      <c r="NRP849" s="14"/>
      <c r="NRQ849" s="14"/>
      <c r="NRR849" s="14"/>
      <c r="NRS849" s="14"/>
      <c r="NRT849" s="14"/>
      <c r="NRU849" s="14"/>
      <c r="NRV849" s="14"/>
      <c r="NRW849" s="14"/>
      <c r="NRX849" s="14"/>
      <c r="NRY849" s="14"/>
      <c r="NRZ849" s="14"/>
      <c r="NSA849" s="14"/>
      <c r="NSB849" s="14"/>
      <c r="NSC849" s="14"/>
      <c r="NSD849" s="14"/>
      <c r="NSE849" s="14"/>
      <c r="NSF849" s="14"/>
      <c r="NSG849" s="14"/>
      <c r="NSH849" s="14"/>
      <c r="NSI849" s="14"/>
      <c r="NSJ849" s="14"/>
      <c r="NSK849" s="14"/>
      <c r="NSL849" s="14"/>
      <c r="NSM849" s="14"/>
      <c r="NSN849" s="14"/>
      <c r="NSO849" s="14"/>
      <c r="NSP849" s="14"/>
      <c r="NSQ849" s="14"/>
      <c r="NSR849" s="14"/>
      <c r="NSS849" s="14"/>
      <c r="NST849" s="14"/>
      <c r="NSU849" s="14"/>
      <c r="NSV849" s="14"/>
      <c r="NSW849" s="14"/>
      <c r="NSX849" s="14"/>
      <c r="NSY849" s="14"/>
      <c r="NSZ849" s="14"/>
      <c r="NTA849" s="14"/>
      <c r="NTB849" s="14"/>
      <c r="NTC849" s="14"/>
      <c r="NTD849" s="14"/>
      <c r="NTE849" s="14"/>
      <c r="NTF849" s="14"/>
      <c r="NTG849" s="14"/>
      <c r="NTH849" s="14"/>
      <c r="NTI849" s="14"/>
      <c r="NTJ849" s="14"/>
      <c r="NTK849" s="14"/>
      <c r="NTL849" s="14"/>
      <c r="NTM849" s="14"/>
      <c r="NTN849" s="14"/>
      <c r="NTO849" s="14"/>
      <c r="NTP849" s="14"/>
      <c r="NTQ849" s="14"/>
      <c r="NTR849" s="14"/>
      <c r="NTS849" s="14"/>
      <c r="NTT849" s="14"/>
      <c r="NTU849" s="14"/>
      <c r="NTV849" s="14"/>
      <c r="NTW849" s="14"/>
      <c r="NTX849" s="14"/>
      <c r="NTY849" s="14"/>
      <c r="NTZ849" s="14"/>
      <c r="NUA849" s="14"/>
      <c r="NUB849" s="14"/>
      <c r="NUC849" s="14"/>
      <c r="NUD849" s="14"/>
      <c r="NUE849" s="14"/>
      <c r="NUF849" s="14"/>
      <c r="NUG849" s="14"/>
      <c r="NUH849" s="14"/>
      <c r="NUI849" s="14"/>
      <c r="NUJ849" s="14"/>
      <c r="NUK849" s="14"/>
      <c r="NUL849" s="14"/>
      <c r="NUM849" s="14"/>
      <c r="NUN849" s="14"/>
      <c r="NUO849" s="14"/>
      <c r="NUP849" s="14"/>
      <c r="NUQ849" s="14"/>
      <c r="NUR849" s="14"/>
      <c r="NUS849" s="14"/>
      <c r="NUT849" s="14"/>
      <c r="NUU849" s="14"/>
      <c r="NUV849" s="14"/>
      <c r="NUW849" s="14"/>
      <c r="NUX849" s="14"/>
      <c r="NUY849" s="14"/>
      <c r="NUZ849" s="14"/>
      <c r="NVA849" s="14"/>
      <c r="NVB849" s="14"/>
      <c r="NVC849" s="14"/>
      <c r="NVD849" s="14"/>
      <c r="NVE849" s="14"/>
      <c r="NVF849" s="14"/>
      <c r="NVG849" s="14"/>
      <c r="NVH849" s="14"/>
      <c r="NVI849" s="14"/>
      <c r="NVJ849" s="14"/>
      <c r="NVK849" s="14"/>
      <c r="NVL849" s="14"/>
      <c r="NVM849" s="14"/>
      <c r="NVN849" s="14"/>
      <c r="NVO849" s="14"/>
      <c r="NVP849" s="14"/>
      <c r="NVQ849" s="14"/>
      <c r="NVR849" s="14"/>
      <c r="NVS849" s="14"/>
      <c r="NVT849" s="14"/>
      <c r="NVU849" s="14"/>
      <c r="NVV849" s="14"/>
      <c r="NVW849" s="14"/>
      <c r="NVX849" s="14"/>
      <c r="NVY849" s="14"/>
      <c r="NVZ849" s="14"/>
      <c r="NWA849" s="14"/>
      <c r="NWB849" s="14"/>
      <c r="NWC849" s="14"/>
      <c r="NWD849" s="14"/>
      <c r="NWE849" s="14"/>
      <c r="NWF849" s="14"/>
      <c r="NWG849" s="14"/>
      <c r="NWH849" s="14"/>
      <c r="NWI849" s="14"/>
      <c r="NWJ849" s="14"/>
      <c r="NWK849" s="14"/>
      <c r="NWL849" s="14"/>
      <c r="NWM849" s="14"/>
      <c r="NWN849" s="14"/>
      <c r="NWO849" s="14"/>
      <c r="NWP849" s="14"/>
      <c r="NWQ849" s="14"/>
      <c r="NWR849" s="14"/>
      <c r="NWS849" s="14"/>
      <c r="NWT849" s="14"/>
      <c r="NWU849" s="14"/>
      <c r="NWV849" s="14"/>
      <c r="NWW849" s="14"/>
      <c r="NWX849" s="14"/>
      <c r="NWY849" s="14"/>
      <c r="NWZ849" s="14"/>
      <c r="NXA849" s="14"/>
      <c r="NXB849" s="14"/>
      <c r="NXC849" s="14"/>
      <c r="NXD849" s="14"/>
      <c r="NXE849" s="14"/>
      <c r="NXF849" s="14"/>
      <c r="NXG849" s="14"/>
      <c r="NXH849" s="14"/>
      <c r="NXI849" s="14"/>
      <c r="NXJ849" s="14"/>
      <c r="NXK849" s="14"/>
      <c r="NXL849" s="14"/>
      <c r="NXM849" s="14"/>
      <c r="NXN849" s="14"/>
      <c r="NXO849" s="14"/>
      <c r="NXP849" s="14"/>
      <c r="NXQ849" s="14"/>
      <c r="NXR849" s="14"/>
      <c r="NXS849" s="14"/>
      <c r="NXT849" s="14"/>
      <c r="NXU849" s="14"/>
      <c r="NXV849" s="14"/>
      <c r="NXW849" s="14"/>
      <c r="NXX849" s="14"/>
      <c r="NXY849" s="14"/>
      <c r="NXZ849" s="14"/>
      <c r="NYA849" s="14"/>
      <c r="NYB849" s="14"/>
      <c r="NYC849" s="14"/>
      <c r="NYD849" s="14"/>
      <c r="NYE849" s="14"/>
      <c r="NYF849" s="14"/>
      <c r="NYG849" s="14"/>
      <c r="NYH849" s="14"/>
      <c r="NYI849" s="14"/>
      <c r="NYJ849" s="14"/>
      <c r="NYK849" s="14"/>
      <c r="NYL849" s="14"/>
      <c r="NYM849" s="14"/>
      <c r="NYN849" s="14"/>
      <c r="NYO849" s="14"/>
      <c r="NYP849" s="14"/>
      <c r="NYQ849" s="14"/>
      <c r="NYR849" s="14"/>
      <c r="NYS849" s="14"/>
      <c r="NYT849" s="14"/>
      <c r="NYU849" s="14"/>
      <c r="NYV849" s="14"/>
      <c r="NYW849" s="14"/>
      <c r="NYX849" s="14"/>
      <c r="NYY849" s="14"/>
      <c r="NYZ849" s="14"/>
      <c r="NZA849" s="14"/>
      <c r="NZB849" s="14"/>
      <c r="NZC849" s="14"/>
      <c r="NZD849" s="14"/>
      <c r="NZE849" s="14"/>
      <c r="NZF849" s="14"/>
      <c r="NZG849" s="14"/>
      <c r="NZH849" s="14"/>
      <c r="NZI849" s="14"/>
      <c r="NZJ849" s="14"/>
      <c r="NZK849" s="14"/>
      <c r="NZL849" s="14"/>
      <c r="NZM849" s="14"/>
      <c r="NZN849" s="14"/>
      <c r="NZO849" s="14"/>
      <c r="NZP849" s="14"/>
      <c r="NZQ849" s="14"/>
      <c r="NZR849" s="14"/>
      <c r="NZS849" s="14"/>
      <c r="NZT849" s="14"/>
      <c r="NZU849" s="14"/>
      <c r="NZV849" s="14"/>
      <c r="NZW849" s="14"/>
      <c r="NZX849" s="14"/>
      <c r="NZY849" s="14"/>
      <c r="NZZ849" s="14"/>
      <c r="OAA849" s="14"/>
      <c r="OAB849" s="14"/>
      <c r="OAC849" s="14"/>
      <c r="OAD849" s="14"/>
      <c r="OAE849" s="14"/>
      <c r="OAF849" s="14"/>
      <c r="OAG849" s="14"/>
      <c r="OAH849" s="14"/>
      <c r="OAI849" s="14"/>
      <c r="OAJ849" s="14"/>
      <c r="OAK849" s="14"/>
      <c r="OAL849" s="14"/>
      <c r="OAM849" s="14"/>
      <c r="OAN849" s="14"/>
      <c r="OAO849" s="14"/>
      <c r="OAP849" s="14"/>
      <c r="OAQ849" s="14"/>
      <c r="OAR849" s="14"/>
      <c r="OAS849" s="14"/>
      <c r="OAT849" s="14"/>
      <c r="OAU849" s="14"/>
      <c r="OAV849" s="14"/>
      <c r="OAW849" s="14"/>
      <c r="OAX849" s="14"/>
      <c r="OAY849" s="14"/>
      <c r="OAZ849" s="14"/>
      <c r="OBA849" s="14"/>
      <c r="OBB849" s="14"/>
      <c r="OBC849" s="14"/>
      <c r="OBD849" s="14"/>
      <c r="OBE849" s="14"/>
      <c r="OBF849" s="14"/>
      <c r="OBG849" s="14"/>
      <c r="OBH849" s="14"/>
      <c r="OBI849" s="14"/>
      <c r="OBJ849" s="14"/>
      <c r="OBK849" s="14"/>
      <c r="OBL849" s="14"/>
      <c r="OBM849" s="14"/>
      <c r="OBN849" s="14"/>
      <c r="OBO849" s="14"/>
      <c r="OBP849" s="14"/>
      <c r="OBQ849" s="14"/>
      <c r="OBR849" s="14"/>
      <c r="OBS849" s="14"/>
      <c r="OBT849" s="14"/>
      <c r="OBU849" s="14"/>
      <c r="OBV849" s="14"/>
      <c r="OBW849" s="14"/>
      <c r="OBX849" s="14"/>
      <c r="OBY849" s="14"/>
      <c r="OBZ849" s="14"/>
      <c r="OCA849" s="14"/>
      <c r="OCB849" s="14"/>
      <c r="OCC849" s="14"/>
      <c r="OCD849" s="14"/>
      <c r="OCE849" s="14"/>
      <c r="OCF849" s="14"/>
      <c r="OCG849" s="14"/>
      <c r="OCH849" s="14"/>
      <c r="OCI849" s="14"/>
      <c r="OCJ849" s="14"/>
      <c r="OCK849" s="14"/>
      <c r="OCL849" s="14"/>
      <c r="OCM849" s="14"/>
      <c r="OCN849" s="14"/>
      <c r="OCO849" s="14"/>
      <c r="OCP849" s="14"/>
      <c r="OCQ849" s="14"/>
      <c r="OCR849" s="14"/>
      <c r="OCS849" s="14"/>
      <c r="OCT849" s="14"/>
      <c r="OCU849" s="14"/>
      <c r="OCV849" s="14"/>
      <c r="OCW849" s="14"/>
      <c r="OCX849" s="14"/>
      <c r="OCY849" s="14"/>
      <c r="OCZ849" s="14"/>
      <c r="ODA849" s="14"/>
      <c r="ODB849" s="14"/>
      <c r="ODC849" s="14"/>
      <c r="ODD849" s="14"/>
      <c r="ODE849" s="14"/>
      <c r="ODF849" s="14"/>
      <c r="ODG849" s="14"/>
      <c r="ODH849" s="14"/>
      <c r="ODI849" s="14"/>
      <c r="ODJ849" s="14"/>
      <c r="ODK849" s="14"/>
      <c r="ODL849" s="14"/>
      <c r="ODM849" s="14"/>
      <c r="ODN849" s="14"/>
      <c r="ODO849" s="14"/>
      <c r="ODP849" s="14"/>
      <c r="ODQ849" s="14"/>
      <c r="ODR849" s="14"/>
      <c r="ODS849" s="14"/>
      <c r="ODT849" s="14"/>
      <c r="ODU849" s="14"/>
      <c r="ODV849" s="14"/>
      <c r="ODW849" s="14"/>
      <c r="ODX849" s="14"/>
      <c r="ODY849" s="14"/>
      <c r="ODZ849" s="14"/>
      <c r="OEA849" s="14"/>
      <c r="OEB849" s="14"/>
      <c r="OEC849" s="14"/>
      <c r="OED849" s="14"/>
      <c r="OEE849" s="14"/>
      <c r="OEF849" s="14"/>
      <c r="OEG849" s="14"/>
      <c r="OEH849" s="14"/>
      <c r="OEI849" s="14"/>
      <c r="OEJ849" s="14"/>
      <c r="OEK849" s="14"/>
      <c r="OEL849" s="14"/>
      <c r="OEM849" s="14"/>
      <c r="OEN849" s="14"/>
      <c r="OEO849" s="14"/>
      <c r="OEP849" s="14"/>
      <c r="OEQ849" s="14"/>
      <c r="OER849" s="14"/>
      <c r="OES849" s="14"/>
      <c r="OET849" s="14"/>
      <c r="OEU849" s="14"/>
      <c r="OEV849" s="14"/>
      <c r="OEW849" s="14"/>
      <c r="OEX849" s="14"/>
      <c r="OEY849" s="14"/>
      <c r="OEZ849" s="14"/>
      <c r="OFA849" s="14"/>
      <c r="OFB849" s="14"/>
      <c r="OFC849" s="14"/>
      <c r="OFD849" s="14"/>
      <c r="OFE849" s="14"/>
      <c r="OFF849" s="14"/>
      <c r="OFG849" s="14"/>
      <c r="OFH849" s="14"/>
      <c r="OFI849" s="14"/>
      <c r="OFJ849" s="14"/>
      <c r="OFK849" s="14"/>
      <c r="OFL849" s="14"/>
      <c r="OFM849" s="14"/>
      <c r="OFN849" s="14"/>
      <c r="OFO849" s="14"/>
      <c r="OFP849" s="14"/>
      <c r="OFQ849" s="14"/>
      <c r="OFR849" s="14"/>
      <c r="OFS849" s="14"/>
      <c r="OFT849" s="14"/>
      <c r="OFU849" s="14"/>
      <c r="OFV849" s="14"/>
      <c r="OFW849" s="14"/>
      <c r="OFX849" s="14"/>
      <c r="OFY849" s="14"/>
      <c r="OFZ849" s="14"/>
      <c r="OGA849" s="14"/>
      <c r="OGB849" s="14"/>
      <c r="OGC849" s="14"/>
      <c r="OGD849" s="14"/>
      <c r="OGE849" s="14"/>
      <c r="OGF849" s="14"/>
      <c r="OGG849" s="14"/>
      <c r="OGH849" s="14"/>
      <c r="OGI849" s="14"/>
      <c r="OGJ849" s="14"/>
      <c r="OGK849" s="14"/>
      <c r="OGL849" s="14"/>
      <c r="OGM849" s="14"/>
      <c r="OGN849" s="14"/>
      <c r="OGO849" s="14"/>
      <c r="OGP849" s="14"/>
      <c r="OGQ849" s="14"/>
      <c r="OGR849" s="14"/>
      <c r="OGS849" s="14"/>
      <c r="OGT849" s="14"/>
      <c r="OGU849" s="14"/>
      <c r="OGV849" s="14"/>
      <c r="OGW849" s="14"/>
      <c r="OGX849" s="14"/>
      <c r="OGY849" s="14"/>
      <c r="OGZ849" s="14"/>
      <c r="OHA849" s="14"/>
      <c r="OHB849" s="14"/>
      <c r="OHC849" s="14"/>
      <c r="OHD849" s="14"/>
      <c r="OHE849" s="14"/>
      <c r="OHF849" s="14"/>
      <c r="OHG849" s="14"/>
      <c r="OHH849" s="14"/>
      <c r="OHI849" s="14"/>
      <c r="OHJ849" s="14"/>
      <c r="OHK849" s="14"/>
      <c r="OHL849" s="14"/>
      <c r="OHM849" s="14"/>
      <c r="OHN849" s="14"/>
      <c r="OHO849" s="14"/>
      <c r="OHP849" s="14"/>
      <c r="OHQ849" s="14"/>
      <c r="OHR849" s="14"/>
      <c r="OHS849" s="14"/>
      <c r="OHT849" s="14"/>
      <c r="OHU849" s="14"/>
      <c r="OHV849" s="14"/>
      <c r="OHW849" s="14"/>
      <c r="OHX849" s="14"/>
      <c r="OHY849" s="14"/>
      <c r="OHZ849" s="14"/>
      <c r="OIA849" s="14"/>
      <c r="OIB849" s="14"/>
      <c r="OIC849" s="14"/>
      <c r="OID849" s="14"/>
      <c r="OIE849" s="14"/>
      <c r="OIF849" s="14"/>
      <c r="OIG849" s="14"/>
      <c r="OIH849" s="14"/>
      <c r="OII849" s="14"/>
      <c r="OIJ849" s="14"/>
      <c r="OIK849" s="14"/>
      <c r="OIL849" s="14"/>
      <c r="OIM849" s="14"/>
      <c r="OIN849" s="14"/>
      <c r="OIO849" s="14"/>
      <c r="OIP849" s="14"/>
      <c r="OIQ849" s="14"/>
      <c r="OIR849" s="14"/>
      <c r="OIS849" s="14"/>
      <c r="OIT849" s="14"/>
      <c r="OIU849" s="14"/>
      <c r="OIV849" s="14"/>
      <c r="OIW849" s="14"/>
      <c r="OIX849" s="14"/>
      <c r="OIY849" s="14"/>
      <c r="OIZ849" s="14"/>
      <c r="OJA849" s="14"/>
      <c r="OJB849" s="14"/>
      <c r="OJC849" s="14"/>
      <c r="OJD849" s="14"/>
      <c r="OJE849" s="14"/>
      <c r="OJF849" s="14"/>
      <c r="OJG849" s="14"/>
      <c r="OJH849" s="14"/>
      <c r="OJI849" s="14"/>
      <c r="OJJ849" s="14"/>
      <c r="OJK849" s="14"/>
      <c r="OJL849" s="14"/>
      <c r="OJM849" s="14"/>
      <c r="OJN849" s="14"/>
      <c r="OJO849" s="14"/>
      <c r="OJP849" s="14"/>
      <c r="OJQ849" s="14"/>
      <c r="OJR849" s="14"/>
      <c r="OJS849" s="14"/>
      <c r="OJT849" s="14"/>
      <c r="OJU849" s="14"/>
      <c r="OJV849" s="14"/>
      <c r="OJW849" s="14"/>
      <c r="OJX849" s="14"/>
      <c r="OJY849" s="14"/>
      <c r="OJZ849" s="14"/>
      <c r="OKA849" s="14"/>
      <c r="OKB849" s="14"/>
      <c r="OKC849" s="14"/>
      <c r="OKD849" s="14"/>
      <c r="OKE849" s="14"/>
      <c r="OKF849" s="14"/>
      <c r="OKG849" s="14"/>
      <c r="OKH849" s="14"/>
      <c r="OKI849" s="14"/>
      <c r="OKJ849" s="14"/>
      <c r="OKK849" s="14"/>
      <c r="OKL849" s="14"/>
      <c r="OKM849" s="14"/>
      <c r="OKN849" s="14"/>
      <c r="OKO849" s="14"/>
      <c r="OKP849" s="14"/>
      <c r="OKQ849" s="14"/>
      <c r="OKR849" s="14"/>
      <c r="OKS849" s="14"/>
      <c r="OKT849" s="14"/>
      <c r="OKU849" s="14"/>
      <c r="OKV849" s="14"/>
      <c r="OKW849" s="14"/>
      <c r="OKX849" s="14"/>
      <c r="OKY849" s="14"/>
      <c r="OKZ849" s="14"/>
      <c r="OLA849" s="14"/>
      <c r="OLB849" s="14"/>
      <c r="OLC849" s="14"/>
      <c r="OLD849" s="14"/>
      <c r="OLE849" s="14"/>
      <c r="OLF849" s="14"/>
      <c r="OLG849" s="14"/>
      <c r="OLH849" s="14"/>
      <c r="OLI849" s="14"/>
      <c r="OLJ849" s="14"/>
      <c r="OLK849" s="14"/>
      <c r="OLL849" s="14"/>
      <c r="OLM849" s="14"/>
      <c r="OLN849" s="14"/>
      <c r="OLO849" s="14"/>
      <c r="OLP849" s="14"/>
      <c r="OLQ849" s="14"/>
      <c r="OLR849" s="14"/>
      <c r="OLS849" s="14"/>
      <c r="OLT849" s="14"/>
      <c r="OLU849" s="14"/>
      <c r="OLV849" s="14"/>
      <c r="OLW849" s="14"/>
      <c r="OLX849" s="14"/>
      <c r="OLY849" s="14"/>
      <c r="OLZ849" s="14"/>
      <c r="OMA849" s="14"/>
      <c r="OMB849" s="14"/>
      <c r="OMC849" s="14"/>
      <c r="OMD849" s="14"/>
      <c r="OME849" s="14"/>
      <c r="OMF849" s="14"/>
      <c r="OMG849" s="14"/>
      <c r="OMH849" s="14"/>
      <c r="OMI849" s="14"/>
      <c r="OMJ849" s="14"/>
      <c r="OMK849" s="14"/>
      <c r="OML849" s="14"/>
      <c r="OMM849" s="14"/>
      <c r="OMN849" s="14"/>
      <c r="OMO849" s="14"/>
      <c r="OMP849" s="14"/>
      <c r="OMQ849" s="14"/>
      <c r="OMR849" s="14"/>
      <c r="OMS849" s="14"/>
      <c r="OMT849" s="14"/>
      <c r="OMU849" s="14"/>
      <c r="OMV849" s="14"/>
      <c r="OMW849" s="14"/>
      <c r="OMX849" s="14"/>
      <c r="OMY849" s="14"/>
      <c r="OMZ849" s="14"/>
      <c r="ONA849" s="14"/>
      <c r="ONB849" s="14"/>
      <c r="ONC849" s="14"/>
      <c r="OND849" s="14"/>
      <c r="ONE849" s="14"/>
      <c r="ONF849" s="14"/>
      <c r="ONG849" s="14"/>
      <c r="ONH849" s="14"/>
      <c r="ONI849" s="14"/>
      <c r="ONJ849" s="14"/>
      <c r="ONK849" s="14"/>
      <c r="ONL849" s="14"/>
      <c r="ONM849" s="14"/>
      <c r="ONN849" s="14"/>
      <c r="ONO849" s="14"/>
      <c r="ONP849" s="14"/>
      <c r="ONQ849" s="14"/>
      <c r="ONR849" s="14"/>
      <c r="ONS849" s="14"/>
      <c r="ONT849" s="14"/>
      <c r="ONU849" s="14"/>
      <c r="ONV849" s="14"/>
      <c r="ONW849" s="14"/>
      <c r="ONX849" s="14"/>
      <c r="ONY849" s="14"/>
      <c r="ONZ849" s="14"/>
      <c r="OOA849" s="14"/>
      <c r="OOB849" s="14"/>
      <c r="OOC849" s="14"/>
      <c r="OOD849" s="14"/>
      <c r="OOE849" s="14"/>
      <c r="OOF849" s="14"/>
      <c r="OOG849" s="14"/>
      <c r="OOH849" s="14"/>
      <c r="OOI849" s="14"/>
      <c r="OOJ849" s="14"/>
      <c r="OOK849" s="14"/>
      <c r="OOL849" s="14"/>
      <c r="OOM849" s="14"/>
      <c r="OON849" s="14"/>
      <c r="OOO849" s="14"/>
      <c r="OOP849" s="14"/>
      <c r="OOQ849" s="14"/>
      <c r="OOR849" s="14"/>
      <c r="OOS849" s="14"/>
      <c r="OOT849" s="14"/>
      <c r="OOU849" s="14"/>
      <c r="OOV849" s="14"/>
      <c r="OOW849" s="14"/>
      <c r="OOX849" s="14"/>
      <c r="OOY849" s="14"/>
      <c r="OOZ849" s="14"/>
      <c r="OPA849" s="14"/>
      <c r="OPB849" s="14"/>
      <c r="OPC849" s="14"/>
      <c r="OPD849" s="14"/>
      <c r="OPE849" s="14"/>
      <c r="OPF849" s="14"/>
      <c r="OPG849" s="14"/>
      <c r="OPH849" s="14"/>
      <c r="OPI849" s="14"/>
      <c r="OPJ849" s="14"/>
      <c r="OPK849" s="14"/>
      <c r="OPL849" s="14"/>
      <c r="OPM849" s="14"/>
      <c r="OPN849" s="14"/>
      <c r="OPO849" s="14"/>
      <c r="OPP849" s="14"/>
      <c r="OPQ849" s="14"/>
      <c r="OPR849" s="14"/>
      <c r="OPS849" s="14"/>
      <c r="OPT849" s="14"/>
      <c r="OPU849" s="14"/>
      <c r="OPV849" s="14"/>
      <c r="OPW849" s="14"/>
      <c r="OPX849" s="14"/>
      <c r="OPY849" s="14"/>
      <c r="OPZ849" s="14"/>
      <c r="OQA849" s="14"/>
      <c r="OQB849" s="14"/>
      <c r="OQC849" s="14"/>
      <c r="OQD849" s="14"/>
      <c r="OQE849" s="14"/>
      <c r="OQF849" s="14"/>
      <c r="OQG849" s="14"/>
      <c r="OQH849" s="14"/>
      <c r="OQI849" s="14"/>
      <c r="OQJ849" s="14"/>
      <c r="OQK849" s="14"/>
      <c r="OQL849" s="14"/>
      <c r="OQM849" s="14"/>
      <c r="OQN849" s="14"/>
      <c r="OQO849" s="14"/>
      <c r="OQP849" s="14"/>
      <c r="OQQ849" s="14"/>
      <c r="OQR849" s="14"/>
      <c r="OQS849" s="14"/>
      <c r="OQT849" s="14"/>
      <c r="OQU849" s="14"/>
      <c r="OQV849" s="14"/>
      <c r="OQW849" s="14"/>
      <c r="OQX849" s="14"/>
      <c r="OQY849" s="14"/>
      <c r="OQZ849" s="14"/>
      <c r="ORA849" s="14"/>
      <c r="ORB849" s="14"/>
      <c r="ORC849" s="14"/>
      <c r="ORD849" s="14"/>
      <c r="ORE849" s="14"/>
      <c r="ORF849" s="14"/>
      <c r="ORG849" s="14"/>
      <c r="ORH849" s="14"/>
      <c r="ORI849" s="14"/>
      <c r="ORJ849" s="14"/>
      <c r="ORK849" s="14"/>
      <c r="ORL849" s="14"/>
      <c r="ORM849" s="14"/>
      <c r="ORN849" s="14"/>
      <c r="ORO849" s="14"/>
      <c r="ORP849" s="14"/>
      <c r="ORQ849" s="14"/>
      <c r="ORR849" s="14"/>
      <c r="ORS849" s="14"/>
      <c r="ORT849" s="14"/>
      <c r="ORU849" s="14"/>
      <c r="ORV849" s="14"/>
      <c r="ORW849" s="14"/>
      <c r="ORX849" s="14"/>
      <c r="ORY849" s="14"/>
      <c r="ORZ849" s="14"/>
      <c r="OSA849" s="14"/>
      <c r="OSB849" s="14"/>
      <c r="OSC849" s="14"/>
      <c r="OSD849" s="14"/>
      <c r="OSE849" s="14"/>
      <c r="OSF849" s="14"/>
      <c r="OSG849" s="14"/>
      <c r="OSH849" s="14"/>
      <c r="OSI849" s="14"/>
      <c r="OSJ849" s="14"/>
      <c r="OSK849" s="14"/>
      <c r="OSL849" s="14"/>
      <c r="OSM849" s="14"/>
      <c r="OSN849" s="14"/>
      <c r="OSO849" s="14"/>
      <c r="OSP849" s="14"/>
      <c r="OSQ849" s="14"/>
      <c r="OSR849" s="14"/>
      <c r="OSS849" s="14"/>
      <c r="OST849" s="14"/>
      <c r="OSU849" s="14"/>
      <c r="OSV849" s="14"/>
      <c r="OSW849" s="14"/>
      <c r="OSX849" s="14"/>
      <c r="OSY849" s="14"/>
      <c r="OSZ849" s="14"/>
      <c r="OTA849" s="14"/>
      <c r="OTB849" s="14"/>
      <c r="OTC849" s="14"/>
      <c r="OTD849" s="14"/>
      <c r="OTE849" s="14"/>
      <c r="OTF849" s="14"/>
      <c r="OTG849" s="14"/>
      <c r="OTH849" s="14"/>
      <c r="OTI849" s="14"/>
      <c r="OTJ849" s="14"/>
      <c r="OTK849" s="14"/>
      <c r="OTL849" s="14"/>
      <c r="OTM849" s="14"/>
      <c r="OTN849" s="14"/>
      <c r="OTO849" s="14"/>
      <c r="OTP849" s="14"/>
      <c r="OTQ849" s="14"/>
      <c r="OTR849" s="14"/>
      <c r="OTS849" s="14"/>
      <c r="OTT849" s="14"/>
      <c r="OTU849" s="14"/>
      <c r="OTV849" s="14"/>
      <c r="OTW849" s="14"/>
      <c r="OTX849" s="14"/>
      <c r="OTY849" s="14"/>
      <c r="OTZ849" s="14"/>
      <c r="OUA849" s="14"/>
      <c r="OUB849" s="14"/>
      <c r="OUC849" s="14"/>
      <c r="OUD849" s="14"/>
      <c r="OUE849" s="14"/>
      <c r="OUF849" s="14"/>
      <c r="OUG849" s="14"/>
      <c r="OUH849" s="14"/>
      <c r="OUI849" s="14"/>
      <c r="OUJ849" s="14"/>
      <c r="OUK849" s="14"/>
      <c r="OUL849" s="14"/>
      <c r="OUM849" s="14"/>
      <c r="OUN849" s="14"/>
      <c r="OUO849" s="14"/>
      <c r="OUP849" s="14"/>
      <c r="OUQ849" s="14"/>
      <c r="OUR849" s="14"/>
      <c r="OUS849" s="14"/>
      <c r="OUT849" s="14"/>
      <c r="OUU849" s="14"/>
      <c r="OUV849" s="14"/>
      <c r="OUW849" s="14"/>
      <c r="OUX849" s="14"/>
      <c r="OUY849" s="14"/>
      <c r="OUZ849" s="14"/>
      <c r="OVA849" s="14"/>
      <c r="OVB849" s="14"/>
      <c r="OVC849" s="14"/>
      <c r="OVD849" s="14"/>
      <c r="OVE849" s="14"/>
      <c r="OVF849" s="14"/>
      <c r="OVG849" s="14"/>
      <c r="OVH849" s="14"/>
      <c r="OVI849" s="14"/>
      <c r="OVJ849" s="14"/>
      <c r="OVK849" s="14"/>
      <c r="OVL849" s="14"/>
      <c r="OVM849" s="14"/>
      <c r="OVN849" s="14"/>
      <c r="OVO849" s="14"/>
      <c r="OVP849" s="14"/>
      <c r="OVQ849" s="14"/>
      <c r="OVR849" s="14"/>
      <c r="OVS849" s="14"/>
      <c r="OVT849" s="14"/>
      <c r="OVU849" s="14"/>
      <c r="OVV849" s="14"/>
      <c r="OVW849" s="14"/>
      <c r="OVX849" s="14"/>
      <c r="OVY849" s="14"/>
      <c r="OVZ849" s="14"/>
      <c r="OWA849" s="14"/>
      <c r="OWB849" s="14"/>
      <c r="OWC849" s="14"/>
      <c r="OWD849" s="14"/>
      <c r="OWE849" s="14"/>
      <c r="OWF849" s="14"/>
      <c r="OWG849" s="14"/>
      <c r="OWH849" s="14"/>
      <c r="OWI849" s="14"/>
      <c r="OWJ849" s="14"/>
      <c r="OWK849" s="14"/>
      <c r="OWL849" s="14"/>
      <c r="OWM849" s="14"/>
      <c r="OWN849" s="14"/>
      <c r="OWO849" s="14"/>
      <c r="OWP849" s="14"/>
      <c r="OWQ849" s="14"/>
      <c r="OWR849" s="14"/>
      <c r="OWS849" s="14"/>
      <c r="OWT849" s="14"/>
      <c r="OWU849" s="14"/>
      <c r="OWV849" s="14"/>
      <c r="OWW849" s="14"/>
      <c r="OWX849" s="14"/>
      <c r="OWY849" s="14"/>
      <c r="OWZ849" s="14"/>
      <c r="OXA849" s="14"/>
      <c r="OXB849" s="14"/>
      <c r="OXC849" s="14"/>
      <c r="OXD849" s="14"/>
      <c r="OXE849" s="14"/>
      <c r="OXF849" s="14"/>
      <c r="OXG849" s="14"/>
      <c r="OXH849" s="14"/>
      <c r="OXI849" s="14"/>
      <c r="OXJ849" s="14"/>
      <c r="OXK849" s="14"/>
      <c r="OXL849" s="14"/>
      <c r="OXM849" s="14"/>
      <c r="OXN849" s="14"/>
      <c r="OXO849" s="14"/>
      <c r="OXP849" s="14"/>
      <c r="OXQ849" s="14"/>
      <c r="OXR849" s="14"/>
      <c r="OXS849" s="14"/>
      <c r="OXT849" s="14"/>
      <c r="OXU849" s="14"/>
      <c r="OXV849" s="14"/>
      <c r="OXW849" s="14"/>
      <c r="OXX849" s="14"/>
      <c r="OXY849" s="14"/>
      <c r="OXZ849" s="14"/>
      <c r="OYA849" s="14"/>
      <c r="OYB849" s="14"/>
      <c r="OYC849" s="14"/>
      <c r="OYD849" s="14"/>
      <c r="OYE849" s="14"/>
      <c r="OYF849" s="14"/>
      <c r="OYG849" s="14"/>
      <c r="OYH849" s="14"/>
      <c r="OYI849" s="14"/>
      <c r="OYJ849" s="14"/>
      <c r="OYK849" s="14"/>
      <c r="OYL849" s="14"/>
      <c r="OYM849" s="14"/>
      <c r="OYN849" s="14"/>
      <c r="OYO849" s="14"/>
      <c r="OYP849" s="14"/>
      <c r="OYQ849" s="14"/>
      <c r="OYR849" s="14"/>
      <c r="OYS849" s="14"/>
      <c r="OYT849" s="14"/>
      <c r="OYU849" s="14"/>
      <c r="OYV849" s="14"/>
      <c r="OYW849" s="14"/>
      <c r="OYX849" s="14"/>
      <c r="OYY849" s="14"/>
      <c r="OYZ849" s="14"/>
      <c r="OZA849" s="14"/>
      <c r="OZB849" s="14"/>
      <c r="OZC849" s="14"/>
      <c r="OZD849" s="14"/>
      <c r="OZE849" s="14"/>
      <c r="OZF849" s="14"/>
      <c r="OZG849" s="14"/>
      <c r="OZH849" s="14"/>
      <c r="OZI849" s="14"/>
      <c r="OZJ849" s="14"/>
      <c r="OZK849" s="14"/>
      <c r="OZL849" s="14"/>
      <c r="OZM849" s="14"/>
      <c r="OZN849" s="14"/>
      <c r="OZO849" s="14"/>
      <c r="OZP849" s="14"/>
      <c r="OZQ849" s="14"/>
      <c r="OZR849" s="14"/>
      <c r="OZS849" s="14"/>
      <c r="OZT849" s="14"/>
      <c r="OZU849" s="14"/>
      <c r="OZV849" s="14"/>
      <c r="OZW849" s="14"/>
      <c r="OZX849" s="14"/>
      <c r="OZY849" s="14"/>
      <c r="OZZ849" s="14"/>
      <c r="PAA849" s="14"/>
      <c r="PAB849" s="14"/>
      <c r="PAC849" s="14"/>
      <c r="PAD849" s="14"/>
      <c r="PAE849" s="14"/>
      <c r="PAF849" s="14"/>
      <c r="PAG849" s="14"/>
      <c r="PAH849" s="14"/>
      <c r="PAI849" s="14"/>
      <c r="PAJ849" s="14"/>
      <c r="PAK849" s="14"/>
      <c r="PAL849" s="14"/>
      <c r="PAM849" s="14"/>
      <c r="PAN849" s="14"/>
      <c r="PAO849" s="14"/>
      <c r="PAP849" s="14"/>
      <c r="PAQ849" s="14"/>
      <c r="PAR849" s="14"/>
      <c r="PAS849" s="14"/>
      <c r="PAT849" s="14"/>
      <c r="PAU849" s="14"/>
      <c r="PAV849" s="14"/>
      <c r="PAW849" s="14"/>
      <c r="PAX849" s="14"/>
      <c r="PAY849" s="14"/>
      <c r="PAZ849" s="14"/>
      <c r="PBA849" s="14"/>
      <c r="PBB849" s="14"/>
      <c r="PBC849" s="14"/>
      <c r="PBD849" s="14"/>
      <c r="PBE849" s="14"/>
      <c r="PBF849" s="14"/>
      <c r="PBG849" s="14"/>
      <c r="PBH849" s="14"/>
      <c r="PBI849" s="14"/>
      <c r="PBJ849" s="14"/>
      <c r="PBK849" s="14"/>
      <c r="PBL849" s="14"/>
      <c r="PBM849" s="14"/>
      <c r="PBN849" s="14"/>
      <c r="PBO849" s="14"/>
      <c r="PBP849" s="14"/>
      <c r="PBQ849" s="14"/>
      <c r="PBR849" s="14"/>
      <c r="PBS849" s="14"/>
      <c r="PBT849" s="14"/>
      <c r="PBU849" s="14"/>
      <c r="PBV849" s="14"/>
      <c r="PBW849" s="14"/>
      <c r="PBX849" s="14"/>
      <c r="PBY849" s="14"/>
      <c r="PBZ849" s="14"/>
      <c r="PCA849" s="14"/>
      <c r="PCB849" s="14"/>
      <c r="PCC849" s="14"/>
      <c r="PCD849" s="14"/>
      <c r="PCE849" s="14"/>
      <c r="PCF849" s="14"/>
      <c r="PCG849" s="14"/>
      <c r="PCH849" s="14"/>
      <c r="PCI849" s="14"/>
      <c r="PCJ849" s="14"/>
      <c r="PCK849" s="14"/>
      <c r="PCL849" s="14"/>
      <c r="PCM849" s="14"/>
      <c r="PCN849" s="14"/>
      <c r="PCO849" s="14"/>
      <c r="PCP849" s="14"/>
      <c r="PCQ849" s="14"/>
      <c r="PCR849" s="14"/>
      <c r="PCS849" s="14"/>
      <c r="PCT849" s="14"/>
      <c r="PCU849" s="14"/>
      <c r="PCV849" s="14"/>
      <c r="PCW849" s="14"/>
      <c r="PCX849" s="14"/>
      <c r="PCY849" s="14"/>
      <c r="PCZ849" s="14"/>
      <c r="PDA849" s="14"/>
      <c r="PDB849" s="14"/>
      <c r="PDC849" s="14"/>
      <c r="PDD849" s="14"/>
      <c r="PDE849" s="14"/>
      <c r="PDF849" s="14"/>
      <c r="PDG849" s="14"/>
      <c r="PDH849" s="14"/>
      <c r="PDI849" s="14"/>
      <c r="PDJ849" s="14"/>
      <c r="PDK849" s="14"/>
      <c r="PDL849" s="14"/>
      <c r="PDM849" s="14"/>
      <c r="PDN849" s="14"/>
      <c r="PDO849" s="14"/>
      <c r="PDP849" s="14"/>
      <c r="PDQ849" s="14"/>
      <c r="PDR849" s="14"/>
      <c r="PDS849" s="14"/>
      <c r="PDT849" s="14"/>
      <c r="PDU849" s="14"/>
      <c r="PDV849" s="14"/>
      <c r="PDW849" s="14"/>
      <c r="PDX849" s="14"/>
      <c r="PDY849" s="14"/>
      <c r="PDZ849" s="14"/>
      <c r="PEA849" s="14"/>
      <c r="PEB849" s="14"/>
      <c r="PEC849" s="14"/>
      <c r="PED849" s="14"/>
      <c r="PEE849" s="14"/>
      <c r="PEF849" s="14"/>
      <c r="PEG849" s="14"/>
      <c r="PEH849" s="14"/>
      <c r="PEI849" s="14"/>
      <c r="PEJ849" s="14"/>
      <c r="PEK849" s="14"/>
      <c r="PEL849" s="14"/>
      <c r="PEM849" s="14"/>
      <c r="PEN849" s="14"/>
      <c r="PEO849" s="14"/>
      <c r="PEP849" s="14"/>
      <c r="PEQ849" s="14"/>
      <c r="PER849" s="14"/>
      <c r="PES849" s="14"/>
      <c r="PET849" s="14"/>
      <c r="PEU849" s="14"/>
      <c r="PEV849" s="14"/>
      <c r="PEW849" s="14"/>
      <c r="PEX849" s="14"/>
      <c r="PEY849" s="14"/>
      <c r="PEZ849" s="14"/>
      <c r="PFA849" s="14"/>
      <c r="PFB849" s="14"/>
      <c r="PFC849" s="14"/>
      <c r="PFD849" s="14"/>
      <c r="PFE849" s="14"/>
      <c r="PFF849" s="14"/>
      <c r="PFG849" s="14"/>
      <c r="PFH849" s="14"/>
      <c r="PFI849" s="14"/>
      <c r="PFJ849" s="14"/>
      <c r="PFK849" s="14"/>
      <c r="PFL849" s="14"/>
      <c r="PFM849" s="14"/>
      <c r="PFN849" s="14"/>
      <c r="PFO849" s="14"/>
      <c r="PFP849" s="14"/>
      <c r="PFQ849" s="14"/>
      <c r="PFR849" s="14"/>
      <c r="PFS849" s="14"/>
      <c r="PFT849" s="14"/>
      <c r="PFU849" s="14"/>
      <c r="PFV849" s="14"/>
      <c r="PFW849" s="14"/>
      <c r="PFX849" s="14"/>
      <c r="PFY849" s="14"/>
      <c r="PFZ849" s="14"/>
      <c r="PGA849" s="14"/>
      <c r="PGB849" s="14"/>
      <c r="PGC849" s="14"/>
      <c r="PGD849" s="14"/>
      <c r="PGE849" s="14"/>
      <c r="PGF849" s="14"/>
      <c r="PGG849" s="14"/>
      <c r="PGH849" s="14"/>
      <c r="PGI849" s="14"/>
      <c r="PGJ849" s="14"/>
      <c r="PGK849" s="14"/>
      <c r="PGL849" s="14"/>
      <c r="PGM849" s="14"/>
      <c r="PGN849" s="14"/>
      <c r="PGO849" s="14"/>
      <c r="PGP849" s="14"/>
      <c r="PGQ849" s="14"/>
      <c r="PGR849" s="14"/>
      <c r="PGS849" s="14"/>
      <c r="PGT849" s="14"/>
      <c r="PGU849" s="14"/>
      <c r="PGV849" s="14"/>
      <c r="PGW849" s="14"/>
      <c r="PGX849" s="14"/>
      <c r="PGY849" s="14"/>
      <c r="PGZ849" s="14"/>
      <c r="PHA849" s="14"/>
      <c r="PHB849" s="14"/>
      <c r="PHC849" s="14"/>
      <c r="PHD849" s="14"/>
      <c r="PHE849" s="14"/>
      <c r="PHF849" s="14"/>
      <c r="PHG849" s="14"/>
      <c r="PHH849" s="14"/>
      <c r="PHI849" s="14"/>
      <c r="PHJ849" s="14"/>
      <c r="PHK849" s="14"/>
      <c r="PHL849" s="14"/>
      <c r="PHM849" s="14"/>
      <c r="PHN849" s="14"/>
      <c r="PHO849" s="14"/>
      <c r="PHP849" s="14"/>
      <c r="PHQ849" s="14"/>
      <c r="PHR849" s="14"/>
      <c r="PHS849" s="14"/>
      <c r="PHT849" s="14"/>
      <c r="PHU849" s="14"/>
      <c r="PHV849" s="14"/>
      <c r="PHW849" s="14"/>
      <c r="PHX849" s="14"/>
      <c r="PHY849" s="14"/>
      <c r="PHZ849" s="14"/>
      <c r="PIA849" s="14"/>
      <c r="PIB849" s="14"/>
      <c r="PIC849" s="14"/>
      <c r="PID849" s="14"/>
      <c r="PIE849" s="14"/>
      <c r="PIF849" s="14"/>
      <c r="PIG849" s="14"/>
      <c r="PIH849" s="14"/>
      <c r="PII849" s="14"/>
      <c r="PIJ849" s="14"/>
      <c r="PIK849" s="14"/>
      <c r="PIL849" s="14"/>
      <c r="PIM849" s="14"/>
      <c r="PIN849" s="14"/>
      <c r="PIO849" s="14"/>
      <c r="PIP849" s="14"/>
      <c r="PIQ849" s="14"/>
      <c r="PIR849" s="14"/>
      <c r="PIS849" s="14"/>
      <c r="PIT849" s="14"/>
      <c r="PIU849" s="14"/>
      <c r="PIV849" s="14"/>
      <c r="PIW849" s="14"/>
      <c r="PIX849" s="14"/>
      <c r="PIY849" s="14"/>
      <c r="PIZ849" s="14"/>
      <c r="PJA849" s="14"/>
      <c r="PJB849" s="14"/>
      <c r="PJC849" s="14"/>
      <c r="PJD849" s="14"/>
      <c r="PJE849" s="14"/>
      <c r="PJF849" s="14"/>
      <c r="PJG849" s="14"/>
      <c r="PJH849" s="14"/>
      <c r="PJI849" s="14"/>
      <c r="PJJ849" s="14"/>
      <c r="PJK849" s="14"/>
      <c r="PJL849" s="14"/>
      <c r="PJM849" s="14"/>
      <c r="PJN849" s="14"/>
      <c r="PJO849" s="14"/>
      <c r="PJP849" s="14"/>
      <c r="PJQ849" s="14"/>
      <c r="PJR849" s="14"/>
      <c r="PJS849" s="14"/>
      <c r="PJT849" s="14"/>
      <c r="PJU849" s="14"/>
      <c r="PJV849" s="14"/>
      <c r="PJW849" s="14"/>
      <c r="PJX849" s="14"/>
      <c r="PJY849" s="14"/>
      <c r="PJZ849" s="14"/>
      <c r="PKA849" s="14"/>
      <c r="PKB849" s="14"/>
      <c r="PKC849" s="14"/>
      <c r="PKD849" s="14"/>
      <c r="PKE849" s="14"/>
      <c r="PKF849" s="14"/>
      <c r="PKG849" s="14"/>
      <c r="PKH849" s="14"/>
      <c r="PKI849" s="14"/>
      <c r="PKJ849" s="14"/>
      <c r="PKK849" s="14"/>
      <c r="PKL849" s="14"/>
      <c r="PKM849" s="14"/>
      <c r="PKN849" s="14"/>
      <c r="PKO849" s="14"/>
      <c r="PKP849" s="14"/>
      <c r="PKQ849" s="14"/>
      <c r="PKR849" s="14"/>
      <c r="PKS849" s="14"/>
      <c r="PKT849" s="14"/>
      <c r="PKU849" s="14"/>
      <c r="PKV849" s="14"/>
      <c r="PKW849" s="14"/>
      <c r="PKX849" s="14"/>
      <c r="PKY849" s="14"/>
      <c r="PKZ849" s="14"/>
      <c r="PLA849" s="14"/>
      <c r="PLB849" s="14"/>
      <c r="PLC849" s="14"/>
      <c r="PLD849" s="14"/>
      <c r="PLE849" s="14"/>
      <c r="PLF849" s="14"/>
      <c r="PLG849" s="14"/>
      <c r="PLH849" s="14"/>
      <c r="PLI849" s="14"/>
      <c r="PLJ849" s="14"/>
      <c r="PLK849" s="14"/>
      <c r="PLL849" s="14"/>
      <c r="PLM849" s="14"/>
      <c r="PLN849" s="14"/>
      <c r="PLO849" s="14"/>
      <c r="PLP849" s="14"/>
      <c r="PLQ849" s="14"/>
      <c r="PLR849" s="14"/>
      <c r="PLS849" s="14"/>
      <c r="PLT849" s="14"/>
      <c r="PLU849" s="14"/>
      <c r="PLV849" s="14"/>
      <c r="PLW849" s="14"/>
      <c r="PLX849" s="14"/>
      <c r="PLY849" s="14"/>
      <c r="PLZ849" s="14"/>
      <c r="PMA849" s="14"/>
      <c r="PMB849" s="14"/>
      <c r="PMC849" s="14"/>
      <c r="PMD849" s="14"/>
      <c r="PME849" s="14"/>
      <c r="PMF849" s="14"/>
      <c r="PMG849" s="14"/>
      <c r="PMH849" s="14"/>
      <c r="PMI849" s="14"/>
      <c r="PMJ849" s="14"/>
      <c r="PMK849" s="14"/>
      <c r="PML849" s="14"/>
      <c r="PMM849" s="14"/>
      <c r="PMN849" s="14"/>
      <c r="PMO849" s="14"/>
      <c r="PMP849" s="14"/>
      <c r="PMQ849" s="14"/>
      <c r="PMR849" s="14"/>
      <c r="PMS849" s="14"/>
      <c r="PMT849" s="14"/>
      <c r="PMU849" s="14"/>
      <c r="PMV849" s="14"/>
      <c r="PMW849" s="14"/>
      <c r="PMX849" s="14"/>
      <c r="PMY849" s="14"/>
      <c r="PMZ849" s="14"/>
      <c r="PNA849" s="14"/>
      <c r="PNB849" s="14"/>
      <c r="PNC849" s="14"/>
      <c r="PND849" s="14"/>
      <c r="PNE849" s="14"/>
      <c r="PNF849" s="14"/>
      <c r="PNG849" s="14"/>
      <c r="PNH849" s="14"/>
      <c r="PNI849" s="14"/>
      <c r="PNJ849" s="14"/>
      <c r="PNK849" s="14"/>
      <c r="PNL849" s="14"/>
      <c r="PNM849" s="14"/>
      <c r="PNN849" s="14"/>
      <c r="PNO849" s="14"/>
      <c r="PNP849" s="14"/>
      <c r="PNQ849" s="14"/>
      <c r="PNR849" s="14"/>
      <c r="PNS849" s="14"/>
      <c r="PNT849" s="14"/>
      <c r="PNU849" s="14"/>
      <c r="PNV849" s="14"/>
      <c r="PNW849" s="14"/>
      <c r="PNX849" s="14"/>
      <c r="PNY849" s="14"/>
      <c r="PNZ849" s="14"/>
      <c r="POA849" s="14"/>
      <c r="POB849" s="14"/>
      <c r="POC849" s="14"/>
      <c r="POD849" s="14"/>
      <c r="POE849" s="14"/>
      <c r="POF849" s="14"/>
      <c r="POG849" s="14"/>
      <c r="POH849" s="14"/>
      <c r="POI849" s="14"/>
      <c r="POJ849" s="14"/>
      <c r="POK849" s="14"/>
      <c r="POL849" s="14"/>
      <c r="POM849" s="14"/>
      <c r="PON849" s="14"/>
      <c r="POO849" s="14"/>
      <c r="POP849" s="14"/>
      <c r="POQ849" s="14"/>
      <c r="POR849" s="14"/>
      <c r="POS849" s="14"/>
      <c r="POT849" s="14"/>
      <c r="POU849" s="14"/>
      <c r="POV849" s="14"/>
      <c r="POW849" s="14"/>
      <c r="POX849" s="14"/>
      <c r="POY849" s="14"/>
      <c r="POZ849" s="14"/>
      <c r="PPA849" s="14"/>
      <c r="PPB849" s="14"/>
      <c r="PPC849" s="14"/>
      <c r="PPD849" s="14"/>
      <c r="PPE849" s="14"/>
      <c r="PPF849" s="14"/>
      <c r="PPG849" s="14"/>
      <c r="PPH849" s="14"/>
      <c r="PPI849" s="14"/>
      <c r="PPJ849" s="14"/>
      <c r="PPK849" s="14"/>
      <c r="PPL849" s="14"/>
      <c r="PPM849" s="14"/>
      <c r="PPN849" s="14"/>
      <c r="PPO849" s="14"/>
      <c r="PPP849" s="14"/>
      <c r="PPQ849" s="14"/>
      <c r="PPR849" s="14"/>
      <c r="PPS849" s="14"/>
      <c r="PPT849" s="14"/>
      <c r="PPU849" s="14"/>
      <c r="PPV849" s="14"/>
      <c r="PPW849" s="14"/>
      <c r="PPX849" s="14"/>
      <c r="PPY849" s="14"/>
      <c r="PPZ849" s="14"/>
      <c r="PQA849" s="14"/>
      <c r="PQB849" s="14"/>
      <c r="PQC849" s="14"/>
      <c r="PQD849" s="14"/>
      <c r="PQE849" s="14"/>
      <c r="PQF849" s="14"/>
      <c r="PQG849" s="14"/>
      <c r="PQH849" s="14"/>
      <c r="PQI849" s="14"/>
      <c r="PQJ849" s="14"/>
      <c r="PQK849" s="14"/>
      <c r="PQL849" s="14"/>
      <c r="PQM849" s="14"/>
      <c r="PQN849" s="14"/>
      <c r="PQO849" s="14"/>
      <c r="PQP849" s="14"/>
      <c r="PQQ849" s="14"/>
      <c r="PQR849" s="14"/>
      <c r="PQS849" s="14"/>
      <c r="PQT849" s="14"/>
      <c r="PQU849" s="14"/>
      <c r="PQV849" s="14"/>
      <c r="PQW849" s="14"/>
      <c r="PQX849" s="14"/>
      <c r="PQY849" s="14"/>
      <c r="PQZ849" s="14"/>
      <c r="PRA849" s="14"/>
      <c r="PRB849" s="14"/>
      <c r="PRC849" s="14"/>
      <c r="PRD849" s="14"/>
      <c r="PRE849" s="14"/>
      <c r="PRF849" s="14"/>
      <c r="PRG849" s="14"/>
      <c r="PRH849" s="14"/>
      <c r="PRI849" s="14"/>
      <c r="PRJ849" s="14"/>
      <c r="PRK849" s="14"/>
      <c r="PRL849" s="14"/>
      <c r="PRM849" s="14"/>
      <c r="PRN849" s="14"/>
      <c r="PRO849" s="14"/>
      <c r="PRP849" s="14"/>
      <c r="PRQ849" s="14"/>
      <c r="PRR849" s="14"/>
      <c r="PRS849" s="14"/>
      <c r="PRT849" s="14"/>
      <c r="PRU849" s="14"/>
      <c r="PRV849" s="14"/>
      <c r="PRW849" s="14"/>
      <c r="PRX849" s="14"/>
      <c r="PRY849" s="14"/>
      <c r="PRZ849" s="14"/>
      <c r="PSA849" s="14"/>
      <c r="PSB849" s="14"/>
      <c r="PSC849" s="14"/>
      <c r="PSD849" s="14"/>
      <c r="PSE849" s="14"/>
      <c r="PSF849" s="14"/>
      <c r="PSG849" s="14"/>
      <c r="PSH849" s="14"/>
      <c r="PSI849" s="14"/>
      <c r="PSJ849" s="14"/>
      <c r="PSK849" s="14"/>
      <c r="PSL849" s="14"/>
      <c r="PSM849" s="14"/>
      <c r="PSN849" s="14"/>
      <c r="PSO849" s="14"/>
      <c r="PSP849" s="14"/>
      <c r="PSQ849" s="14"/>
      <c r="PSR849" s="14"/>
      <c r="PSS849" s="14"/>
      <c r="PST849" s="14"/>
      <c r="PSU849" s="14"/>
      <c r="PSV849" s="14"/>
      <c r="PSW849" s="14"/>
      <c r="PSX849" s="14"/>
      <c r="PSY849" s="14"/>
      <c r="PSZ849" s="14"/>
      <c r="PTA849" s="14"/>
      <c r="PTB849" s="14"/>
      <c r="PTC849" s="14"/>
      <c r="PTD849" s="14"/>
      <c r="PTE849" s="14"/>
      <c r="PTF849" s="14"/>
      <c r="PTG849" s="14"/>
      <c r="PTH849" s="14"/>
      <c r="PTI849" s="14"/>
      <c r="PTJ849" s="14"/>
      <c r="PTK849" s="14"/>
      <c r="PTL849" s="14"/>
      <c r="PTM849" s="14"/>
      <c r="PTN849" s="14"/>
      <c r="PTO849" s="14"/>
      <c r="PTP849" s="14"/>
      <c r="PTQ849" s="14"/>
      <c r="PTR849" s="14"/>
      <c r="PTS849" s="14"/>
      <c r="PTT849" s="14"/>
      <c r="PTU849" s="14"/>
      <c r="PTV849" s="14"/>
      <c r="PTW849" s="14"/>
      <c r="PTX849" s="14"/>
      <c r="PTY849" s="14"/>
      <c r="PTZ849" s="14"/>
      <c r="PUA849" s="14"/>
      <c r="PUB849" s="14"/>
      <c r="PUC849" s="14"/>
      <c r="PUD849" s="14"/>
      <c r="PUE849" s="14"/>
      <c r="PUF849" s="14"/>
      <c r="PUG849" s="14"/>
      <c r="PUH849" s="14"/>
      <c r="PUI849" s="14"/>
      <c r="PUJ849" s="14"/>
      <c r="PUK849" s="14"/>
      <c r="PUL849" s="14"/>
      <c r="PUM849" s="14"/>
      <c r="PUN849" s="14"/>
      <c r="PUO849" s="14"/>
      <c r="PUP849" s="14"/>
      <c r="PUQ849" s="14"/>
      <c r="PUR849" s="14"/>
      <c r="PUS849" s="14"/>
      <c r="PUT849" s="14"/>
      <c r="PUU849" s="14"/>
      <c r="PUV849" s="14"/>
      <c r="PUW849" s="14"/>
      <c r="PUX849" s="14"/>
      <c r="PUY849" s="14"/>
      <c r="PUZ849" s="14"/>
      <c r="PVA849" s="14"/>
      <c r="PVB849" s="14"/>
      <c r="PVC849" s="14"/>
      <c r="PVD849" s="14"/>
      <c r="PVE849" s="14"/>
      <c r="PVF849" s="14"/>
      <c r="PVG849" s="14"/>
      <c r="PVH849" s="14"/>
      <c r="PVI849" s="14"/>
      <c r="PVJ849" s="14"/>
      <c r="PVK849" s="14"/>
      <c r="PVL849" s="14"/>
      <c r="PVM849" s="14"/>
      <c r="PVN849" s="14"/>
      <c r="PVO849" s="14"/>
      <c r="PVP849" s="14"/>
      <c r="PVQ849" s="14"/>
      <c r="PVR849" s="14"/>
      <c r="PVS849" s="14"/>
      <c r="PVT849" s="14"/>
      <c r="PVU849" s="14"/>
      <c r="PVV849" s="14"/>
      <c r="PVW849" s="14"/>
      <c r="PVX849" s="14"/>
      <c r="PVY849" s="14"/>
      <c r="PVZ849" s="14"/>
      <c r="PWA849" s="14"/>
      <c r="PWB849" s="14"/>
      <c r="PWC849" s="14"/>
      <c r="PWD849" s="14"/>
      <c r="PWE849" s="14"/>
      <c r="PWF849" s="14"/>
      <c r="PWG849" s="14"/>
      <c r="PWH849" s="14"/>
      <c r="PWI849" s="14"/>
      <c r="PWJ849" s="14"/>
      <c r="PWK849" s="14"/>
      <c r="PWL849" s="14"/>
      <c r="PWM849" s="14"/>
      <c r="PWN849" s="14"/>
      <c r="PWO849" s="14"/>
      <c r="PWP849" s="14"/>
      <c r="PWQ849" s="14"/>
      <c r="PWR849" s="14"/>
      <c r="PWS849" s="14"/>
      <c r="PWT849" s="14"/>
      <c r="PWU849" s="14"/>
      <c r="PWV849" s="14"/>
      <c r="PWW849" s="14"/>
      <c r="PWX849" s="14"/>
      <c r="PWY849" s="14"/>
      <c r="PWZ849" s="14"/>
      <c r="PXA849" s="14"/>
      <c r="PXB849" s="14"/>
      <c r="PXC849" s="14"/>
      <c r="PXD849" s="14"/>
      <c r="PXE849" s="14"/>
      <c r="PXF849" s="14"/>
      <c r="PXG849" s="14"/>
      <c r="PXH849" s="14"/>
      <c r="PXI849" s="14"/>
      <c r="PXJ849" s="14"/>
      <c r="PXK849" s="14"/>
      <c r="PXL849" s="14"/>
      <c r="PXM849" s="14"/>
      <c r="PXN849" s="14"/>
      <c r="PXO849" s="14"/>
      <c r="PXP849" s="14"/>
      <c r="PXQ849" s="14"/>
      <c r="PXR849" s="14"/>
      <c r="PXS849" s="14"/>
      <c r="PXT849" s="14"/>
      <c r="PXU849" s="14"/>
      <c r="PXV849" s="14"/>
      <c r="PXW849" s="14"/>
      <c r="PXX849" s="14"/>
      <c r="PXY849" s="14"/>
      <c r="PXZ849" s="14"/>
      <c r="PYA849" s="14"/>
      <c r="PYB849" s="14"/>
      <c r="PYC849" s="14"/>
      <c r="PYD849" s="14"/>
      <c r="PYE849" s="14"/>
      <c r="PYF849" s="14"/>
      <c r="PYG849" s="14"/>
      <c r="PYH849" s="14"/>
      <c r="PYI849" s="14"/>
      <c r="PYJ849" s="14"/>
      <c r="PYK849" s="14"/>
      <c r="PYL849" s="14"/>
      <c r="PYM849" s="14"/>
      <c r="PYN849" s="14"/>
      <c r="PYO849" s="14"/>
      <c r="PYP849" s="14"/>
      <c r="PYQ849" s="14"/>
      <c r="PYR849" s="14"/>
      <c r="PYS849" s="14"/>
      <c r="PYT849" s="14"/>
      <c r="PYU849" s="14"/>
      <c r="PYV849" s="14"/>
      <c r="PYW849" s="14"/>
      <c r="PYX849" s="14"/>
      <c r="PYY849" s="14"/>
      <c r="PYZ849" s="14"/>
      <c r="PZA849" s="14"/>
      <c r="PZB849" s="14"/>
      <c r="PZC849" s="14"/>
      <c r="PZD849" s="14"/>
      <c r="PZE849" s="14"/>
      <c r="PZF849" s="14"/>
      <c r="PZG849" s="14"/>
      <c r="PZH849" s="14"/>
      <c r="PZI849" s="14"/>
      <c r="PZJ849" s="14"/>
      <c r="PZK849" s="14"/>
      <c r="PZL849" s="14"/>
      <c r="PZM849" s="14"/>
      <c r="PZN849" s="14"/>
      <c r="PZO849" s="14"/>
      <c r="PZP849" s="14"/>
      <c r="PZQ849" s="14"/>
      <c r="PZR849" s="14"/>
      <c r="PZS849" s="14"/>
      <c r="PZT849" s="14"/>
      <c r="PZU849" s="14"/>
      <c r="PZV849" s="14"/>
      <c r="PZW849" s="14"/>
      <c r="PZX849" s="14"/>
      <c r="PZY849" s="14"/>
      <c r="PZZ849" s="14"/>
      <c r="QAA849" s="14"/>
      <c r="QAB849" s="14"/>
      <c r="QAC849" s="14"/>
      <c r="QAD849" s="14"/>
      <c r="QAE849" s="14"/>
      <c r="QAF849" s="14"/>
      <c r="QAG849" s="14"/>
      <c r="QAH849" s="14"/>
      <c r="QAI849" s="14"/>
      <c r="QAJ849" s="14"/>
      <c r="QAK849" s="14"/>
      <c r="QAL849" s="14"/>
      <c r="QAM849" s="14"/>
      <c r="QAN849" s="14"/>
      <c r="QAO849" s="14"/>
      <c r="QAP849" s="14"/>
      <c r="QAQ849" s="14"/>
      <c r="QAR849" s="14"/>
      <c r="QAS849" s="14"/>
      <c r="QAT849" s="14"/>
      <c r="QAU849" s="14"/>
      <c r="QAV849" s="14"/>
      <c r="QAW849" s="14"/>
      <c r="QAX849" s="14"/>
      <c r="QAY849" s="14"/>
      <c r="QAZ849" s="14"/>
      <c r="QBA849" s="14"/>
      <c r="QBB849" s="14"/>
      <c r="QBC849" s="14"/>
      <c r="QBD849" s="14"/>
      <c r="QBE849" s="14"/>
      <c r="QBF849" s="14"/>
      <c r="QBG849" s="14"/>
      <c r="QBH849" s="14"/>
      <c r="QBI849" s="14"/>
      <c r="QBJ849" s="14"/>
      <c r="QBK849" s="14"/>
      <c r="QBL849" s="14"/>
      <c r="QBM849" s="14"/>
      <c r="QBN849" s="14"/>
      <c r="QBO849" s="14"/>
      <c r="QBP849" s="14"/>
      <c r="QBQ849" s="14"/>
      <c r="QBR849" s="14"/>
      <c r="QBS849" s="14"/>
      <c r="QBT849" s="14"/>
      <c r="QBU849" s="14"/>
      <c r="QBV849" s="14"/>
      <c r="QBW849" s="14"/>
      <c r="QBX849" s="14"/>
      <c r="QBY849" s="14"/>
      <c r="QBZ849" s="14"/>
      <c r="QCA849" s="14"/>
      <c r="QCB849" s="14"/>
      <c r="QCC849" s="14"/>
      <c r="QCD849" s="14"/>
      <c r="QCE849" s="14"/>
      <c r="QCF849" s="14"/>
      <c r="QCG849" s="14"/>
      <c r="QCH849" s="14"/>
      <c r="QCI849" s="14"/>
      <c r="QCJ849" s="14"/>
      <c r="QCK849" s="14"/>
      <c r="QCL849" s="14"/>
      <c r="QCM849" s="14"/>
      <c r="QCN849" s="14"/>
      <c r="QCO849" s="14"/>
      <c r="QCP849" s="14"/>
      <c r="QCQ849" s="14"/>
      <c r="QCR849" s="14"/>
      <c r="QCS849" s="14"/>
      <c r="QCT849" s="14"/>
      <c r="QCU849" s="14"/>
      <c r="QCV849" s="14"/>
      <c r="QCW849" s="14"/>
      <c r="QCX849" s="14"/>
      <c r="QCY849" s="14"/>
      <c r="QCZ849" s="14"/>
      <c r="QDA849" s="14"/>
      <c r="QDB849" s="14"/>
      <c r="QDC849" s="14"/>
      <c r="QDD849" s="14"/>
      <c r="QDE849" s="14"/>
      <c r="QDF849" s="14"/>
      <c r="QDG849" s="14"/>
      <c r="QDH849" s="14"/>
      <c r="QDI849" s="14"/>
      <c r="QDJ849" s="14"/>
      <c r="QDK849" s="14"/>
      <c r="QDL849" s="14"/>
      <c r="QDM849" s="14"/>
      <c r="QDN849" s="14"/>
      <c r="QDO849" s="14"/>
      <c r="QDP849" s="14"/>
      <c r="QDQ849" s="14"/>
      <c r="QDR849" s="14"/>
      <c r="QDS849" s="14"/>
      <c r="QDT849" s="14"/>
      <c r="QDU849" s="14"/>
      <c r="QDV849" s="14"/>
      <c r="QDW849" s="14"/>
      <c r="QDX849" s="14"/>
      <c r="QDY849" s="14"/>
      <c r="QDZ849" s="14"/>
      <c r="QEA849" s="14"/>
      <c r="QEB849" s="14"/>
      <c r="QEC849" s="14"/>
      <c r="QED849" s="14"/>
      <c r="QEE849" s="14"/>
      <c r="QEF849" s="14"/>
      <c r="QEG849" s="14"/>
      <c r="QEH849" s="14"/>
      <c r="QEI849" s="14"/>
      <c r="QEJ849" s="14"/>
      <c r="QEK849" s="14"/>
      <c r="QEL849" s="14"/>
      <c r="QEM849" s="14"/>
      <c r="QEN849" s="14"/>
      <c r="QEO849" s="14"/>
      <c r="QEP849" s="14"/>
      <c r="QEQ849" s="14"/>
      <c r="QER849" s="14"/>
      <c r="QES849" s="14"/>
      <c r="QET849" s="14"/>
      <c r="QEU849" s="14"/>
      <c r="QEV849" s="14"/>
      <c r="QEW849" s="14"/>
      <c r="QEX849" s="14"/>
      <c r="QEY849" s="14"/>
      <c r="QEZ849" s="14"/>
      <c r="QFA849" s="14"/>
      <c r="QFB849" s="14"/>
      <c r="QFC849" s="14"/>
      <c r="QFD849" s="14"/>
      <c r="QFE849" s="14"/>
      <c r="QFF849" s="14"/>
      <c r="QFG849" s="14"/>
      <c r="QFH849" s="14"/>
      <c r="QFI849" s="14"/>
      <c r="QFJ849" s="14"/>
      <c r="QFK849" s="14"/>
      <c r="QFL849" s="14"/>
      <c r="QFM849" s="14"/>
      <c r="QFN849" s="14"/>
      <c r="QFO849" s="14"/>
      <c r="QFP849" s="14"/>
      <c r="QFQ849" s="14"/>
      <c r="QFR849" s="14"/>
      <c r="QFS849" s="14"/>
      <c r="QFT849" s="14"/>
      <c r="QFU849" s="14"/>
      <c r="QFV849" s="14"/>
      <c r="QFW849" s="14"/>
      <c r="QFX849" s="14"/>
      <c r="QFY849" s="14"/>
      <c r="QFZ849" s="14"/>
      <c r="QGA849" s="14"/>
      <c r="QGB849" s="14"/>
      <c r="QGC849" s="14"/>
      <c r="QGD849" s="14"/>
      <c r="QGE849" s="14"/>
      <c r="QGF849" s="14"/>
      <c r="QGG849" s="14"/>
      <c r="QGH849" s="14"/>
      <c r="QGI849" s="14"/>
      <c r="QGJ849" s="14"/>
      <c r="QGK849" s="14"/>
      <c r="QGL849" s="14"/>
      <c r="QGM849" s="14"/>
      <c r="QGN849" s="14"/>
      <c r="QGO849" s="14"/>
      <c r="QGP849" s="14"/>
      <c r="QGQ849" s="14"/>
      <c r="QGR849" s="14"/>
      <c r="QGS849" s="14"/>
      <c r="QGT849" s="14"/>
      <c r="QGU849" s="14"/>
      <c r="QGV849" s="14"/>
      <c r="QGW849" s="14"/>
      <c r="QGX849" s="14"/>
      <c r="QGY849" s="14"/>
      <c r="QGZ849" s="14"/>
      <c r="QHA849" s="14"/>
      <c r="QHB849" s="14"/>
      <c r="QHC849" s="14"/>
      <c r="QHD849" s="14"/>
      <c r="QHE849" s="14"/>
      <c r="QHF849" s="14"/>
      <c r="QHG849" s="14"/>
      <c r="QHH849" s="14"/>
      <c r="QHI849" s="14"/>
      <c r="QHJ849" s="14"/>
      <c r="QHK849" s="14"/>
      <c r="QHL849" s="14"/>
      <c r="QHM849" s="14"/>
      <c r="QHN849" s="14"/>
      <c r="QHO849" s="14"/>
      <c r="QHP849" s="14"/>
      <c r="QHQ849" s="14"/>
      <c r="QHR849" s="14"/>
      <c r="QHS849" s="14"/>
      <c r="QHT849" s="14"/>
      <c r="QHU849" s="14"/>
      <c r="QHV849" s="14"/>
      <c r="QHW849" s="14"/>
      <c r="QHX849" s="14"/>
      <c r="QHY849" s="14"/>
      <c r="QHZ849" s="14"/>
      <c r="QIA849" s="14"/>
      <c r="QIB849" s="14"/>
      <c r="QIC849" s="14"/>
      <c r="QID849" s="14"/>
      <c r="QIE849" s="14"/>
      <c r="QIF849" s="14"/>
      <c r="QIG849" s="14"/>
      <c r="QIH849" s="14"/>
      <c r="QII849" s="14"/>
      <c r="QIJ849" s="14"/>
      <c r="QIK849" s="14"/>
      <c r="QIL849" s="14"/>
      <c r="QIM849" s="14"/>
      <c r="QIN849" s="14"/>
      <c r="QIO849" s="14"/>
      <c r="QIP849" s="14"/>
      <c r="QIQ849" s="14"/>
      <c r="QIR849" s="14"/>
      <c r="QIS849" s="14"/>
      <c r="QIT849" s="14"/>
      <c r="QIU849" s="14"/>
      <c r="QIV849" s="14"/>
      <c r="QIW849" s="14"/>
      <c r="QIX849" s="14"/>
      <c r="QIY849" s="14"/>
      <c r="QIZ849" s="14"/>
      <c r="QJA849" s="14"/>
      <c r="QJB849" s="14"/>
      <c r="QJC849" s="14"/>
      <c r="QJD849" s="14"/>
      <c r="QJE849" s="14"/>
      <c r="QJF849" s="14"/>
      <c r="QJG849" s="14"/>
      <c r="QJH849" s="14"/>
      <c r="QJI849" s="14"/>
      <c r="QJJ849" s="14"/>
      <c r="QJK849" s="14"/>
      <c r="QJL849" s="14"/>
      <c r="QJM849" s="14"/>
      <c r="QJN849" s="14"/>
      <c r="QJO849" s="14"/>
      <c r="QJP849" s="14"/>
      <c r="QJQ849" s="14"/>
      <c r="QJR849" s="14"/>
      <c r="QJS849" s="14"/>
      <c r="QJT849" s="14"/>
      <c r="QJU849" s="14"/>
      <c r="QJV849" s="14"/>
      <c r="QJW849" s="14"/>
      <c r="QJX849" s="14"/>
      <c r="QJY849" s="14"/>
      <c r="QJZ849" s="14"/>
      <c r="QKA849" s="14"/>
      <c r="QKB849" s="14"/>
      <c r="QKC849" s="14"/>
      <c r="QKD849" s="14"/>
      <c r="QKE849" s="14"/>
      <c r="QKF849" s="14"/>
      <c r="QKG849" s="14"/>
      <c r="QKH849" s="14"/>
      <c r="QKI849" s="14"/>
      <c r="QKJ849" s="14"/>
      <c r="QKK849" s="14"/>
      <c r="QKL849" s="14"/>
      <c r="QKM849" s="14"/>
      <c r="QKN849" s="14"/>
      <c r="QKO849" s="14"/>
      <c r="QKP849" s="14"/>
      <c r="QKQ849" s="14"/>
      <c r="QKR849" s="14"/>
      <c r="QKS849" s="14"/>
      <c r="QKT849" s="14"/>
      <c r="QKU849" s="14"/>
      <c r="QKV849" s="14"/>
      <c r="QKW849" s="14"/>
      <c r="QKX849" s="14"/>
      <c r="QKY849" s="14"/>
      <c r="QKZ849" s="14"/>
      <c r="QLA849" s="14"/>
      <c r="QLB849" s="14"/>
      <c r="QLC849" s="14"/>
      <c r="QLD849" s="14"/>
      <c r="QLE849" s="14"/>
      <c r="QLF849" s="14"/>
      <c r="QLG849" s="14"/>
      <c r="QLH849" s="14"/>
      <c r="QLI849" s="14"/>
      <c r="QLJ849" s="14"/>
      <c r="QLK849" s="14"/>
      <c r="QLL849" s="14"/>
      <c r="QLM849" s="14"/>
      <c r="QLN849" s="14"/>
      <c r="QLO849" s="14"/>
      <c r="QLP849" s="14"/>
      <c r="QLQ849" s="14"/>
      <c r="QLR849" s="14"/>
      <c r="QLS849" s="14"/>
      <c r="QLT849" s="14"/>
      <c r="QLU849" s="14"/>
      <c r="QLV849" s="14"/>
      <c r="QLW849" s="14"/>
      <c r="QLX849" s="14"/>
      <c r="QLY849" s="14"/>
      <c r="QLZ849" s="14"/>
      <c r="QMA849" s="14"/>
      <c r="QMB849" s="14"/>
      <c r="QMC849" s="14"/>
      <c r="QMD849" s="14"/>
      <c r="QME849" s="14"/>
      <c r="QMF849" s="14"/>
      <c r="QMG849" s="14"/>
      <c r="QMH849" s="14"/>
      <c r="QMI849" s="14"/>
      <c r="QMJ849" s="14"/>
      <c r="QMK849" s="14"/>
      <c r="QML849" s="14"/>
      <c r="QMM849" s="14"/>
      <c r="QMN849" s="14"/>
      <c r="QMO849" s="14"/>
      <c r="QMP849" s="14"/>
      <c r="QMQ849" s="14"/>
      <c r="QMR849" s="14"/>
      <c r="QMS849" s="14"/>
      <c r="QMT849" s="14"/>
      <c r="QMU849" s="14"/>
      <c r="QMV849" s="14"/>
      <c r="QMW849" s="14"/>
      <c r="QMX849" s="14"/>
      <c r="QMY849" s="14"/>
      <c r="QMZ849" s="14"/>
      <c r="QNA849" s="14"/>
      <c r="QNB849" s="14"/>
      <c r="QNC849" s="14"/>
      <c r="QND849" s="14"/>
      <c r="QNE849" s="14"/>
      <c r="QNF849" s="14"/>
      <c r="QNG849" s="14"/>
      <c r="QNH849" s="14"/>
      <c r="QNI849" s="14"/>
      <c r="QNJ849" s="14"/>
      <c r="QNK849" s="14"/>
      <c r="QNL849" s="14"/>
      <c r="QNM849" s="14"/>
      <c r="QNN849" s="14"/>
      <c r="QNO849" s="14"/>
      <c r="QNP849" s="14"/>
      <c r="QNQ849" s="14"/>
      <c r="QNR849" s="14"/>
      <c r="QNS849" s="14"/>
      <c r="QNT849" s="14"/>
      <c r="QNU849" s="14"/>
      <c r="QNV849" s="14"/>
      <c r="QNW849" s="14"/>
      <c r="QNX849" s="14"/>
      <c r="QNY849" s="14"/>
      <c r="QNZ849" s="14"/>
      <c r="QOA849" s="14"/>
      <c r="QOB849" s="14"/>
      <c r="QOC849" s="14"/>
      <c r="QOD849" s="14"/>
      <c r="QOE849" s="14"/>
      <c r="QOF849" s="14"/>
      <c r="QOG849" s="14"/>
      <c r="QOH849" s="14"/>
      <c r="QOI849" s="14"/>
      <c r="QOJ849" s="14"/>
      <c r="QOK849" s="14"/>
      <c r="QOL849" s="14"/>
      <c r="QOM849" s="14"/>
      <c r="QON849" s="14"/>
      <c r="QOO849" s="14"/>
      <c r="QOP849" s="14"/>
      <c r="QOQ849" s="14"/>
      <c r="QOR849" s="14"/>
      <c r="QOS849" s="14"/>
      <c r="QOT849" s="14"/>
      <c r="QOU849" s="14"/>
      <c r="QOV849" s="14"/>
      <c r="QOW849" s="14"/>
      <c r="QOX849" s="14"/>
      <c r="QOY849" s="14"/>
      <c r="QOZ849" s="14"/>
      <c r="QPA849" s="14"/>
      <c r="QPB849" s="14"/>
      <c r="QPC849" s="14"/>
      <c r="QPD849" s="14"/>
      <c r="QPE849" s="14"/>
      <c r="QPF849" s="14"/>
      <c r="QPG849" s="14"/>
      <c r="QPH849" s="14"/>
      <c r="QPI849" s="14"/>
      <c r="QPJ849" s="14"/>
      <c r="QPK849" s="14"/>
      <c r="QPL849" s="14"/>
      <c r="QPM849" s="14"/>
      <c r="QPN849" s="14"/>
      <c r="QPO849" s="14"/>
      <c r="QPP849" s="14"/>
      <c r="QPQ849" s="14"/>
      <c r="QPR849" s="14"/>
      <c r="QPS849" s="14"/>
      <c r="QPT849" s="14"/>
      <c r="QPU849" s="14"/>
      <c r="QPV849" s="14"/>
      <c r="QPW849" s="14"/>
      <c r="QPX849" s="14"/>
      <c r="QPY849" s="14"/>
      <c r="QPZ849" s="14"/>
      <c r="QQA849" s="14"/>
      <c r="QQB849" s="14"/>
      <c r="QQC849" s="14"/>
      <c r="QQD849" s="14"/>
      <c r="QQE849" s="14"/>
      <c r="QQF849" s="14"/>
      <c r="QQG849" s="14"/>
      <c r="QQH849" s="14"/>
      <c r="QQI849" s="14"/>
      <c r="QQJ849" s="14"/>
      <c r="QQK849" s="14"/>
      <c r="QQL849" s="14"/>
      <c r="QQM849" s="14"/>
      <c r="QQN849" s="14"/>
      <c r="QQO849" s="14"/>
      <c r="QQP849" s="14"/>
      <c r="QQQ849" s="14"/>
      <c r="QQR849" s="14"/>
      <c r="QQS849" s="14"/>
      <c r="QQT849" s="14"/>
      <c r="QQU849" s="14"/>
      <c r="QQV849" s="14"/>
      <c r="QQW849" s="14"/>
      <c r="QQX849" s="14"/>
      <c r="QQY849" s="14"/>
      <c r="QQZ849" s="14"/>
      <c r="QRA849" s="14"/>
      <c r="QRB849" s="14"/>
      <c r="QRC849" s="14"/>
      <c r="QRD849" s="14"/>
      <c r="QRE849" s="14"/>
      <c r="QRF849" s="14"/>
      <c r="QRG849" s="14"/>
      <c r="QRH849" s="14"/>
      <c r="QRI849" s="14"/>
      <c r="QRJ849" s="14"/>
      <c r="QRK849" s="14"/>
      <c r="QRL849" s="14"/>
      <c r="QRM849" s="14"/>
      <c r="QRN849" s="14"/>
      <c r="QRO849" s="14"/>
      <c r="QRP849" s="14"/>
      <c r="QRQ849" s="14"/>
      <c r="QRR849" s="14"/>
      <c r="QRS849" s="14"/>
      <c r="QRT849" s="14"/>
      <c r="QRU849" s="14"/>
      <c r="QRV849" s="14"/>
      <c r="QRW849" s="14"/>
      <c r="QRX849" s="14"/>
      <c r="QRY849" s="14"/>
      <c r="QRZ849" s="14"/>
      <c r="QSA849" s="14"/>
      <c r="QSB849" s="14"/>
      <c r="QSC849" s="14"/>
      <c r="QSD849" s="14"/>
      <c r="QSE849" s="14"/>
      <c r="QSF849" s="14"/>
      <c r="QSG849" s="14"/>
      <c r="QSH849" s="14"/>
      <c r="QSI849" s="14"/>
      <c r="QSJ849" s="14"/>
      <c r="QSK849" s="14"/>
      <c r="QSL849" s="14"/>
      <c r="QSM849" s="14"/>
      <c r="QSN849" s="14"/>
      <c r="QSO849" s="14"/>
      <c r="QSP849" s="14"/>
      <c r="QSQ849" s="14"/>
      <c r="QSR849" s="14"/>
      <c r="QSS849" s="14"/>
      <c r="QST849" s="14"/>
      <c r="QSU849" s="14"/>
      <c r="QSV849" s="14"/>
      <c r="QSW849" s="14"/>
      <c r="QSX849" s="14"/>
      <c r="QSY849" s="14"/>
      <c r="QSZ849" s="14"/>
      <c r="QTA849" s="14"/>
      <c r="QTB849" s="14"/>
      <c r="QTC849" s="14"/>
      <c r="QTD849" s="14"/>
      <c r="QTE849" s="14"/>
      <c r="QTF849" s="14"/>
      <c r="QTG849" s="14"/>
      <c r="QTH849" s="14"/>
      <c r="QTI849" s="14"/>
      <c r="QTJ849" s="14"/>
      <c r="QTK849" s="14"/>
      <c r="QTL849" s="14"/>
      <c r="QTM849" s="14"/>
      <c r="QTN849" s="14"/>
      <c r="QTO849" s="14"/>
      <c r="QTP849" s="14"/>
      <c r="QTQ849" s="14"/>
      <c r="QTR849" s="14"/>
      <c r="QTS849" s="14"/>
      <c r="QTT849" s="14"/>
      <c r="QTU849" s="14"/>
      <c r="QTV849" s="14"/>
      <c r="QTW849" s="14"/>
      <c r="QTX849" s="14"/>
      <c r="QTY849" s="14"/>
      <c r="QTZ849" s="14"/>
      <c r="QUA849" s="14"/>
      <c r="QUB849" s="14"/>
      <c r="QUC849" s="14"/>
      <c r="QUD849" s="14"/>
      <c r="QUE849" s="14"/>
      <c r="QUF849" s="14"/>
      <c r="QUG849" s="14"/>
      <c r="QUH849" s="14"/>
      <c r="QUI849" s="14"/>
      <c r="QUJ849" s="14"/>
      <c r="QUK849" s="14"/>
      <c r="QUL849" s="14"/>
      <c r="QUM849" s="14"/>
      <c r="QUN849" s="14"/>
      <c r="QUO849" s="14"/>
      <c r="QUP849" s="14"/>
      <c r="QUQ849" s="14"/>
      <c r="QUR849" s="14"/>
      <c r="QUS849" s="14"/>
      <c r="QUT849" s="14"/>
      <c r="QUU849" s="14"/>
      <c r="QUV849" s="14"/>
      <c r="QUW849" s="14"/>
      <c r="QUX849" s="14"/>
      <c r="QUY849" s="14"/>
      <c r="QUZ849" s="14"/>
      <c r="QVA849" s="14"/>
      <c r="QVB849" s="14"/>
      <c r="QVC849" s="14"/>
      <c r="QVD849" s="14"/>
      <c r="QVE849" s="14"/>
      <c r="QVF849" s="14"/>
      <c r="QVG849" s="14"/>
      <c r="QVH849" s="14"/>
      <c r="QVI849" s="14"/>
      <c r="QVJ849" s="14"/>
      <c r="QVK849" s="14"/>
      <c r="QVL849" s="14"/>
      <c r="QVM849" s="14"/>
      <c r="QVN849" s="14"/>
      <c r="QVO849" s="14"/>
      <c r="QVP849" s="14"/>
      <c r="QVQ849" s="14"/>
      <c r="QVR849" s="14"/>
      <c r="QVS849" s="14"/>
      <c r="QVT849" s="14"/>
      <c r="QVU849" s="14"/>
      <c r="QVV849" s="14"/>
      <c r="QVW849" s="14"/>
      <c r="QVX849" s="14"/>
      <c r="QVY849" s="14"/>
      <c r="QVZ849" s="14"/>
      <c r="QWA849" s="14"/>
      <c r="QWB849" s="14"/>
      <c r="QWC849" s="14"/>
      <c r="QWD849" s="14"/>
      <c r="QWE849" s="14"/>
      <c r="QWF849" s="14"/>
      <c r="QWG849" s="14"/>
      <c r="QWH849" s="14"/>
      <c r="QWI849" s="14"/>
      <c r="QWJ849" s="14"/>
      <c r="QWK849" s="14"/>
      <c r="QWL849" s="14"/>
      <c r="QWM849" s="14"/>
      <c r="QWN849" s="14"/>
      <c r="QWO849" s="14"/>
      <c r="QWP849" s="14"/>
      <c r="QWQ849" s="14"/>
      <c r="QWR849" s="14"/>
      <c r="QWS849" s="14"/>
      <c r="QWT849" s="14"/>
      <c r="QWU849" s="14"/>
      <c r="QWV849" s="14"/>
      <c r="QWW849" s="14"/>
      <c r="QWX849" s="14"/>
      <c r="QWY849" s="14"/>
      <c r="QWZ849" s="14"/>
      <c r="QXA849" s="14"/>
      <c r="QXB849" s="14"/>
      <c r="QXC849" s="14"/>
      <c r="QXD849" s="14"/>
      <c r="QXE849" s="14"/>
      <c r="QXF849" s="14"/>
      <c r="QXG849" s="14"/>
      <c r="QXH849" s="14"/>
      <c r="QXI849" s="14"/>
      <c r="QXJ849" s="14"/>
      <c r="QXK849" s="14"/>
      <c r="QXL849" s="14"/>
      <c r="QXM849" s="14"/>
      <c r="QXN849" s="14"/>
      <c r="QXO849" s="14"/>
      <c r="QXP849" s="14"/>
      <c r="QXQ849" s="14"/>
      <c r="QXR849" s="14"/>
      <c r="QXS849" s="14"/>
      <c r="QXT849" s="14"/>
      <c r="QXU849" s="14"/>
      <c r="QXV849" s="14"/>
      <c r="QXW849" s="14"/>
      <c r="QXX849" s="14"/>
      <c r="QXY849" s="14"/>
      <c r="QXZ849" s="14"/>
      <c r="QYA849" s="14"/>
      <c r="QYB849" s="14"/>
      <c r="QYC849" s="14"/>
      <c r="QYD849" s="14"/>
      <c r="QYE849" s="14"/>
      <c r="QYF849" s="14"/>
      <c r="QYG849" s="14"/>
      <c r="QYH849" s="14"/>
      <c r="QYI849" s="14"/>
      <c r="QYJ849" s="14"/>
      <c r="QYK849" s="14"/>
      <c r="QYL849" s="14"/>
      <c r="QYM849" s="14"/>
      <c r="QYN849" s="14"/>
      <c r="QYO849" s="14"/>
      <c r="QYP849" s="14"/>
      <c r="QYQ849" s="14"/>
      <c r="QYR849" s="14"/>
      <c r="QYS849" s="14"/>
      <c r="QYT849" s="14"/>
      <c r="QYU849" s="14"/>
      <c r="QYV849" s="14"/>
      <c r="QYW849" s="14"/>
      <c r="QYX849" s="14"/>
      <c r="QYY849" s="14"/>
      <c r="QYZ849" s="14"/>
      <c r="QZA849" s="14"/>
      <c r="QZB849" s="14"/>
      <c r="QZC849" s="14"/>
      <c r="QZD849" s="14"/>
      <c r="QZE849" s="14"/>
      <c r="QZF849" s="14"/>
      <c r="QZG849" s="14"/>
      <c r="QZH849" s="14"/>
      <c r="QZI849" s="14"/>
      <c r="QZJ849" s="14"/>
      <c r="QZK849" s="14"/>
      <c r="QZL849" s="14"/>
      <c r="QZM849" s="14"/>
      <c r="QZN849" s="14"/>
      <c r="QZO849" s="14"/>
      <c r="QZP849" s="14"/>
      <c r="QZQ849" s="14"/>
      <c r="QZR849" s="14"/>
      <c r="QZS849" s="14"/>
      <c r="QZT849" s="14"/>
      <c r="QZU849" s="14"/>
      <c r="QZV849" s="14"/>
      <c r="QZW849" s="14"/>
      <c r="QZX849" s="14"/>
      <c r="QZY849" s="14"/>
      <c r="QZZ849" s="14"/>
      <c r="RAA849" s="14"/>
      <c r="RAB849" s="14"/>
      <c r="RAC849" s="14"/>
      <c r="RAD849" s="14"/>
      <c r="RAE849" s="14"/>
      <c r="RAF849" s="14"/>
      <c r="RAG849" s="14"/>
      <c r="RAH849" s="14"/>
      <c r="RAI849" s="14"/>
      <c r="RAJ849" s="14"/>
      <c r="RAK849" s="14"/>
      <c r="RAL849" s="14"/>
      <c r="RAM849" s="14"/>
      <c r="RAN849" s="14"/>
      <c r="RAO849" s="14"/>
      <c r="RAP849" s="14"/>
      <c r="RAQ849" s="14"/>
      <c r="RAR849" s="14"/>
      <c r="RAS849" s="14"/>
      <c r="RAT849" s="14"/>
      <c r="RAU849" s="14"/>
      <c r="RAV849" s="14"/>
      <c r="RAW849" s="14"/>
      <c r="RAX849" s="14"/>
      <c r="RAY849" s="14"/>
      <c r="RAZ849" s="14"/>
      <c r="RBA849" s="14"/>
      <c r="RBB849" s="14"/>
      <c r="RBC849" s="14"/>
      <c r="RBD849" s="14"/>
      <c r="RBE849" s="14"/>
      <c r="RBF849" s="14"/>
      <c r="RBG849" s="14"/>
      <c r="RBH849" s="14"/>
      <c r="RBI849" s="14"/>
      <c r="RBJ849" s="14"/>
      <c r="RBK849" s="14"/>
      <c r="RBL849" s="14"/>
      <c r="RBM849" s="14"/>
      <c r="RBN849" s="14"/>
      <c r="RBO849" s="14"/>
      <c r="RBP849" s="14"/>
      <c r="RBQ849" s="14"/>
      <c r="RBR849" s="14"/>
      <c r="RBS849" s="14"/>
      <c r="RBT849" s="14"/>
      <c r="RBU849" s="14"/>
      <c r="RBV849" s="14"/>
      <c r="RBW849" s="14"/>
      <c r="RBX849" s="14"/>
      <c r="RBY849" s="14"/>
      <c r="RBZ849" s="14"/>
      <c r="RCA849" s="14"/>
      <c r="RCB849" s="14"/>
      <c r="RCC849" s="14"/>
      <c r="RCD849" s="14"/>
      <c r="RCE849" s="14"/>
      <c r="RCF849" s="14"/>
      <c r="RCG849" s="14"/>
      <c r="RCH849" s="14"/>
      <c r="RCI849" s="14"/>
      <c r="RCJ849" s="14"/>
      <c r="RCK849" s="14"/>
      <c r="RCL849" s="14"/>
      <c r="RCM849" s="14"/>
      <c r="RCN849" s="14"/>
      <c r="RCO849" s="14"/>
      <c r="RCP849" s="14"/>
      <c r="RCQ849" s="14"/>
      <c r="RCR849" s="14"/>
      <c r="RCS849" s="14"/>
      <c r="RCT849" s="14"/>
      <c r="RCU849" s="14"/>
      <c r="RCV849" s="14"/>
      <c r="RCW849" s="14"/>
      <c r="RCX849" s="14"/>
      <c r="RCY849" s="14"/>
      <c r="RCZ849" s="14"/>
      <c r="RDA849" s="14"/>
      <c r="RDB849" s="14"/>
      <c r="RDC849" s="14"/>
      <c r="RDD849" s="14"/>
      <c r="RDE849" s="14"/>
      <c r="RDF849" s="14"/>
      <c r="RDG849" s="14"/>
      <c r="RDH849" s="14"/>
      <c r="RDI849" s="14"/>
      <c r="RDJ849" s="14"/>
      <c r="RDK849" s="14"/>
      <c r="RDL849" s="14"/>
      <c r="RDM849" s="14"/>
      <c r="RDN849" s="14"/>
      <c r="RDO849" s="14"/>
      <c r="RDP849" s="14"/>
      <c r="RDQ849" s="14"/>
      <c r="RDR849" s="14"/>
      <c r="RDS849" s="14"/>
      <c r="RDT849" s="14"/>
      <c r="RDU849" s="14"/>
      <c r="RDV849" s="14"/>
      <c r="RDW849" s="14"/>
      <c r="RDX849" s="14"/>
      <c r="RDY849" s="14"/>
      <c r="RDZ849" s="14"/>
      <c r="REA849" s="14"/>
      <c r="REB849" s="14"/>
      <c r="REC849" s="14"/>
      <c r="RED849" s="14"/>
      <c r="REE849" s="14"/>
      <c r="REF849" s="14"/>
      <c r="REG849" s="14"/>
      <c r="REH849" s="14"/>
      <c r="REI849" s="14"/>
      <c r="REJ849" s="14"/>
      <c r="REK849" s="14"/>
      <c r="REL849" s="14"/>
      <c r="REM849" s="14"/>
      <c r="REN849" s="14"/>
      <c r="REO849" s="14"/>
      <c r="REP849" s="14"/>
      <c r="REQ849" s="14"/>
      <c r="RER849" s="14"/>
      <c r="RES849" s="14"/>
      <c r="RET849" s="14"/>
      <c r="REU849" s="14"/>
      <c r="REV849" s="14"/>
      <c r="REW849" s="14"/>
      <c r="REX849" s="14"/>
      <c r="REY849" s="14"/>
      <c r="REZ849" s="14"/>
      <c r="RFA849" s="14"/>
      <c r="RFB849" s="14"/>
      <c r="RFC849" s="14"/>
      <c r="RFD849" s="14"/>
      <c r="RFE849" s="14"/>
      <c r="RFF849" s="14"/>
      <c r="RFG849" s="14"/>
      <c r="RFH849" s="14"/>
      <c r="RFI849" s="14"/>
      <c r="RFJ849" s="14"/>
      <c r="RFK849" s="14"/>
      <c r="RFL849" s="14"/>
      <c r="RFM849" s="14"/>
      <c r="RFN849" s="14"/>
      <c r="RFO849" s="14"/>
      <c r="RFP849" s="14"/>
      <c r="RFQ849" s="14"/>
      <c r="RFR849" s="14"/>
      <c r="RFS849" s="14"/>
      <c r="RFT849" s="14"/>
      <c r="RFU849" s="14"/>
      <c r="RFV849" s="14"/>
      <c r="RFW849" s="14"/>
      <c r="RFX849" s="14"/>
      <c r="RFY849" s="14"/>
      <c r="RFZ849" s="14"/>
      <c r="RGA849" s="14"/>
      <c r="RGB849" s="14"/>
      <c r="RGC849" s="14"/>
      <c r="RGD849" s="14"/>
      <c r="RGE849" s="14"/>
      <c r="RGF849" s="14"/>
      <c r="RGG849" s="14"/>
      <c r="RGH849" s="14"/>
      <c r="RGI849" s="14"/>
      <c r="RGJ849" s="14"/>
      <c r="RGK849" s="14"/>
      <c r="RGL849" s="14"/>
      <c r="RGM849" s="14"/>
      <c r="RGN849" s="14"/>
      <c r="RGO849" s="14"/>
      <c r="RGP849" s="14"/>
      <c r="RGQ849" s="14"/>
      <c r="RGR849" s="14"/>
      <c r="RGS849" s="14"/>
      <c r="RGT849" s="14"/>
      <c r="RGU849" s="14"/>
      <c r="RGV849" s="14"/>
      <c r="RGW849" s="14"/>
      <c r="RGX849" s="14"/>
      <c r="RGY849" s="14"/>
      <c r="RGZ849" s="14"/>
      <c r="RHA849" s="14"/>
      <c r="RHB849" s="14"/>
      <c r="RHC849" s="14"/>
      <c r="RHD849" s="14"/>
      <c r="RHE849" s="14"/>
      <c r="RHF849" s="14"/>
      <c r="RHG849" s="14"/>
      <c r="RHH849" s="14"/>
      <c r="RHI849" s="14"/>
      <c r="RHJ849" s="14"/>
      <c r="RHK849" s="14"/>
      <c r="RHL849" s="14"/>
      <c r="RHM849" s="14"/>
      <c r="RHN849" s="14"/>
      <c r="RHO849" s="14"/>
      <c r="RHP849" s="14"/>
      <c r="RHQ849" s="14"/>
      <c r="RHR849" s="14"/>
      <c r="RHS849" s="14"/>
      <c r="RHT849" s="14"/>
      <c r="RHU849" s="14"/>
      <c r="RHV849" s="14"/>
      <c r="RHW849" s="14"/>
      <c r="RHX849" s="14"/>
      <c r="RHY849" s="14"/>
      <c r="RHZ849" s="14"/>
      <c r="RIA849" s="14"/>
      <c r="RIB849" s="14"/>
      <c r="RIC849" s="14"/>
      <c r="RID849" s="14"/>
      <c r="RIE849" s="14"/>
      <c r="RIF849" s="14"/>
      <c r="RIG849" s="14"/>
      <c r="RIH849" s="14"/>
      <c r="RII849" s="14"/>
      <c r="RIJ849" s="14"/>
      <c r="RIK849" s="14"/>
      <c r="RIL849" s="14"/>
      <c r="RIM849" s="14"/>
      <c r="RIN849" s="14"/>
      <c r="RIO849" s="14"/>
      <c r="RIP849" s="14"/>
      <c r="RIQ849" s="14"/>
      <c r="RIR849" s="14"/>
      <c r="RIS849" s="14"/>
      <c r="RIT849" s="14"/>
      <c r="RIU849" s="14"/>
      <c r="RIV849" s="14"/>
      <c r="RIW849" s="14"/>
      <c r="RIX849" s="14"/>
      <c r="RIY849" s="14"/>
      <c r="RIZ849" s="14"/>
      <c r="RJA849" s="14"/>
      <c r="RJB849" s="14"/>
      <c r="RJC849" s="14"/>
      <c r="RJD849" s="14"/>
      <c r="RJE849" s="14"/>
      <c r="RJF849" s="14"/>
      <c r="RJG849" s="14"/>
      <c r="RJH849" s="14"/>
      <c r="RJI849" s="14"/>
      <c r="RJJ849" s="14"/>
      <c r="RJK849" s="14"/>
      <c r="RJL849" s="14"/>
      <c r="RJM849" s="14"/>
      <c r="RJN849" s="14"/>
      <c r="RJO849" s="14"/>
      <c r="RJP849" s="14"/>
      <c r="RJQ849" s="14"/>
      <c r="RJR849" s="14"/>
      <c r="RJS849" s="14"/>
      <c r="RJT849" s="14"/>
      <c r="RJU849" s="14"/>
      <c r="RJV849" s="14"/>
      <c r="RJW849" s="14"/>
      <c r="RJX849" s="14"/>
      <c r="RJY849" s="14"/>
      <c r="RJZ849" s="14"/>
      <c r="RKA849" s="14"/>
      <c r="RKB849" s="14"/>
      <c r="RKC849" s="14"/>
      <c r="RKD849" s="14"/>
      <c r="RKE849" s="14"/>
      <c r="RKF849" s="14"/>
      <c r="RKG849" s="14"/>
      <c r="RKH849" s="14"/>
      <c r="RKI849" s="14"/>
      <c r="RKJ849" s="14"/>
      <c r="RKK849" s="14"/>
      <c r="RKL849" s="14"/>
      <c r="RKM849" s="14"/>
      <c r="RKN849" s="14"/>
      <c r="RKO849" s="14"/>
      <c r="RKP849" s="14"/>
      <c r="RKQ849" s="14"/>
      <c r="RKR849" s="14"/>
      <c r="RKS849" s="14"/>
      <c r="RKT849" s="14"/>
      <c r="RKU849" s="14"/>
      <c r="RKV849" s="14"/>
      <c r="RKW849" s="14"/>
      <c r="RKX849" s="14"/>
      <c r="RKY849" s="14"/>
      <c r="RKZ849" s="14"/>
      <c r="RLA849" s="14"/>
      <c r="RLB849" s="14"/>
      <c r="RLC849" s="14"/>
      <c r="RLD849" s="14"/>
      <c r="RLE849" s="14"/>
      <c r="RLF849" s="14"/>
      <c r="RLG849" s="14"/>
      <c r="RLH849" s="14"/>
      <c r="RLI849" s="14"/>
      <c r="RLJ849" s="14"/>
      <c r="RLK849" s="14"/>
      <c r="RLL849" s="14"/>
      <c r="RLM849" s="14"/>
      <c r="RLN849" s="14"/>
      <c r="RLO849" s="14"/>
      <c r="RLP849" s="14"/>
      <c r="RLQ849" s="14"/>
      <c r="RLR849" s="14"/>
      <c r="RLS849" s="14"/>
      <c r="RLT849" s="14"/>
      <c r="RLU849" s="14"/>
      <c r="RLV849" s="14"/>
      <c r="RLW849" s="14"/>
      <c r="RLX849" s="14"/>
      <c r="RLY849" s="14"/>
      <c r="RLZ849" s="14"/>
      <c r="RMA849" s="14"/>
      <c r="RMB849" s="14"/>
      <c r="RMC849" s="14"/>
      <c r="RMD849" s="14"/>
      <c r="RME849" s="14"/>
      <c r="RMF849" s="14"/>
      <c r="RMG849" s="14"/>
      <c r="RMH849" s="14"/>
      <c r="RMI849" s="14"/>
      <c r="RMJ849" s="14"/>
      <c r="RMK849" s="14"/>
      <c r="RML849" s="14"/>
      <c r="RMM849" s="14"/>
      <c r="RMN849" s="14"/>
      <c r="RMO849" s="14"/>
      <c r="RMP849" s="14"/>
      <c r="RMQ849" s="14"/>
      <c r="RMR849" s="14"/>
      <c r="RMS849" s="14"/>
      <c r="RMT849" s="14"/>
      <c r="RMU849" s="14"/>
      <c r="RMV849" s="14"/>
      <c r="RMW849" s="14"/>
      <c r="RMX849" s="14"/>
      <c r="RMY849" s="14"/>
      <c r="RMZ849" s="14"/>
      <c r="RNA849" s="14"/>
      <c r="RNB849" s="14"/>
      <c r="RNC849" s="14"/>
      <c r="RND849" s="14"/>
      <c r="RNE849" s="14"/>
      <c r="RNF849" s="14"/>
      <c r="RNG849" s="14"/>
      <c r="RNH849" s="14"/>
      <c r="RNI849" s="14"/>
      <c r="RNJ849" s="14"/>
      <c r="RNK849" s="14"/>
      <c r="RNL849" s="14"/>
      <c r="RNM849" s="14"/>
      <c r="RNN849" s="14"/>
      <c r="RNO849" s="14"/>
      <c r="RNP849" s="14"/>
      <c r="RNQ849" s="14"/>
      <c r="RNR849" s="14"/>
      <c r="RNS849" s="14"/>
      <c r="RNT849" s="14"/>
      <c r="RNU849" s="14"/>
      <c r="RNV849" s="14"/>
      <c r="RNW849" s="14"/>
      <c r="RNX849" s="14"/>
      <c r="RNY849" s="14"/>
      <c r="RNZ849" s="14"/>
      <c r="ROA849" s="14"/>
      <c r="ROB849" s="14"/>
      <c r="ROC849" s="14"/>
      <c r="ROD849" s="14"/>
      <c r="ROE849" s="14"/>
      <c r="ROF849" s="14"/>
      <c r="ROG849" s="14"/>
      <c r="ROH849" s="14"/>
      <c r="ROI849" s="14"/>
      <c r="ROJ849" s="14"/>
      <c r="ROK849" s="14"/>
      <c r="ROL849" s="14"/>
      <c r="ROM849" s="14"/>
      <c r="RON849" s="14"/>
      <c r="ROO849" s="14"/>
      <c r="ROP849" s="14"/>
      <c r="ROQ849" s="14"/>
      <c r="ROR849" s="14"/>
      <c r="ROS849" s="14"/>
      <c r="ROT849" s="14"/>
      <c r="ROU849" s="14"/>
      <c r="ROV849" s="14"/>
      <c r="ROW849" s="14"/>
      <c r="ROX849" s="14"/>
      <c r="ROY849" s="14"/>
      <c r="ROZ849" s="14"/>
      <c r="RPA849" s="14"/>
      <c r="RPB849" s="14"/>
      <c r="RPC849" s="14"/>
      <c r="RPD849" s="14"/>
      <c r="RPE849" s="14"/>
      <c r="RPF849" s="14"/>
      <c r="RPG849" s="14"/>
      <c r="RPH849" s="14"/>
      <c r="RPI849" s="14"/>
      <c r="RPJ849" s="14"/>
      <c r="RPK849" s="14"/>
      <c r="RPL849" s="14"/>
      <c r="RPM849" s="14"/>
      <c r="RPN849" s="14"/>
      <c r="RPO849" s="14"/>
      <c r="RPP849" s="14"/>
      <c r="RPQ849" s="14"/>
      <c r="RPR849" s="14"/>
      <c r="RPS849" s="14"/>
      <c r="RPT849" s="14"/>
      <c r="RPU849" s="14"/>
      <c r="RPV849" s="14"/>
      <c r="RPW849" s="14"/>
      <c r="RPX849" s="14"/>
      <c r="RPY849" s="14"/>
      <c r="RPZ849" s="14"/>
      <c r="RQA849" s="14"/>
      <c r="RQB849" s="14"/>
      <c r="RQC849" s="14"/>
      <c r="RQD849" s="14"/>
      <c r="RQE849" s="14"/>
      <c r="RQF849" s="14"/>
      <c r="RQG849" s="14"/>
      <c r="RQH849" s="14"/>
      <c r="RQI849" s="14"/>
      <c r="RQJ849" s="14"/>
      <c r="RQK849" s="14"/>
      <c r="RQL849" s="14"/>
      <c r="RQM849" s="14"/>
      <c r="RQN849" s="14"/>
      <c r="RQO849" s="14"/>
      <c r="RQP849" s="14"/>
      <c r="RQQ849" s="14"/>
      <c r="RQR849" s="14"/>
      <c r="RQS849" s="14"/>
      <c r="RQT849" s="14"/>
      <c r="RQU849" s="14"/>
      <c r="RQV849" s="14"/>
      <c r="RQW849" s="14"/>
      <c r="RQX849" s="14"/>
      <c r="RQY849" s="14"/>
      <c r="RQZ849" s="14"/>
      <c r="RRA849" s="14"/>
      <c r="RRB849" s="14"/>
      <c r="RRC849" s="14"/>
      <c r="RRD849" s="14"/>
      <c r="RRE849" s="14"/>
      <c r="RRF849" s="14"/>
      <c r="RRG849" s="14"/>
      <c r="RRH849" s="14"/>
      <c r="RRI849" s="14"/>
      <c r="RRJ849" s="14"/>
      <c r="RRK849" s="14"/>
      <c r="RRL849" s="14"/>
      <c r="RRM849" s="14"/>
      <c r="RRN849" s="14"/>
      <c r="RRO849" s="14"/>
      <c r="RRP849" s="14"/>
      <c r="RRQ849" s="14"/>
      <c r="RRR849" s="14"/>
      <c r="RRS849" s="14"/>
      <c r="RRT849" s="14"/>
      <c r="RRU849" s="14"/>
      <c r="RRV849" s="14"/>
      <c r="RRW849" s="14"/>
      <c r="RRX849" s="14"/>
      <c r="RRY849" s="14"/>
      <c r="RRZ849" s="14"/>
      <c r="RSA849" s="14"/>
      <c r="RSB849" s="14"/>
      <c r="RSC849" s="14"/>
      <c r="RSD849" s="14"/>
      <c r="RSE849" s="14"/>
      <c r="RSF849" s="14"/>
      <c r="RSG849" s="14"/>
      <c r="RSH849" s="14"/>
      <c r="RSI849" s="14"/>
      <c r="RSJ849" s="14"/>
      <c r="RSK849" s="14"/>
      <c r="RSL849" s="14"/>
      <c r="RSM849" s="14"/>
      <c r="RSN849" s="14"/>
      <c r="RSO849" s="14"/>
      <c r="RSP849" s="14"/>
      <c r="RSQ849" s="14"/>
      <c r="RSR849" s="14"/>
      <c r="RSS849" s="14"/>
      <c r="RST849" s="14"/>
      <c r="RSU849" s="14"/>
      <c r="RSV849" s="14"/>
      <c r="RSW849" s="14"/>
      <c r="RSX849" s="14"/>
      <c r="RSY849" s="14"/>
      <c r="RSZ849" s="14"/>
      <c r="RTA849" s="14"/>
      <c r="RTB849" s="14"/>
      <c r="RTC849" s="14"/>
      <c r="RTD849" s="14"/>
      <c r="RTE849" s="14"/>
      <c r="RTF849" s="14"/>
      <c r="RTG849" s="14"/>
      <c r="RTH849" s="14"/>
      <c r="RTI849" s="14"/>
      <c r="RTJ849" s="14"/>
      <c r="RTK849" s="14"/>
      <c r="RTL849" s="14"/>
      <c r="RTM849" s="14"/>
      <c r="RTN849" s="14"/>
      <c r="RTO849" s="14"/>
      <c r="RTP849" s="14"/>
      <c r="RTQ849" s="14"/>
      <c r="RTR849" s="14"/>
      <c r="RTS849" s="14"/>
      <c r="RTT849" s="14"/>
      <c r="RTU849" s="14"/>
      <c r="RTV849" s="14"/>
      <c r="RTW849" s="14"/>
      <c r="RTX849" s="14"/>
      <c r="RTY849" s="14"/>
      <c r="RTZ849" s="14"/>
      <c r="RUA849" s="14"/>
      <c r="RUB849" s="14"/>
      <c r="RUC849" s="14"/>
      <c r="RUD849" s="14"/>
      <c r="RUE849" s="14"/>
      <c r="RUF849" s="14"/>
      <c r="RUG849" s="14"/>
      <c r="RUH849" s="14"/>
      <c r="RUI849" s="14"/>
      <c r="RUJ849" s="14"/>
      <c r="RUK849" s="14"/>
      <c r="RUL849" s="14"/>
      <c r="RUM849" s="14"/>
      <c r="RUN849" s="14"/>
      <c r="RUO849" s="14"/>
      <c r="RUP849" s="14"/>
      <c r="RUQ849" s="14"/>
      <c r="RUR849" s="14"/>
      <c r="RUS849" s="14"/>
      <c r="RUT849" s="14"/>
      <c r="RUU849" s="14"/>
      <c r="RUV849" s="14"/>
      <c r="RUW849" s="14"/>
      <c r="RUX849" s="14"/>
      <c r="RUY849" s="14"/>
      <c r="RUZ849" s="14"/>
      <c r="RVA849" s="14"/>
      <c r="RVB849" s="14"/>
      <c r="RVC849" s="14"/>
      <c r="RVD849" s="14"/>
      <c r="RVE849" s="14"/>
      <c r="RVF849" s="14"/>
      <c r="RVG849" s="14"/>
      <c r="RVH849" s="14"/>
      <c r="RVI849" s="14"/>
      <c r="RVJ849" s="14"/>
      <c r="RVK849" s="14"/>
      <c r="RVL849" s="14"/>
      <c r="RVM849" s="14"/>
      <c r="RVN849" s="14"/>
      <c r="RVO849" s="14"/>
      <c r="RVP849" s="14"/>
      <c r="RVQ849" s="14"/>
      <c r="RVR849" s="14"/>
      <c r="RVS849" s="14"/>
      <c r="RVT849" s="14"/>
      <c r="RVU849" s="14"/>
      <c r="RVV849" s="14"/>
      <c r="RVW849" s="14"/>
      <c r="RVX849" s="14"/>
      <c r="RVY849" s="14"/>
      <c r="RVZ849" s="14"/>
      <c r="RWA849" s="14"/>
      <c r="RWB849" s="14"/>
      <c r="RWC849" s="14"/>
      <c r="RWD849" s="14"/>
      <c r="RWE849" s="14"/>
      <c r="RWF849" s="14"/>
      <c r="RWG849" s="14"/>
      <c r="RWH849" s="14"/>
      <c r="RWI849" s="14"/>
      <c r="RWJ849" s="14"/>
      <c r="RWK849" s="14"/>
      <c r="RWL849" s="14"/>
      <c r="RWM849" s="14"/>
      <c r="RWN849" s="14"/>
      <c r="RWO849" s="14"/>
      <c r="RWP849" s="14"/>
      <c r="RWQ849" s="14"/>
      <c r="RWR849" s="14"/>
      <c r="RWS849" s="14"/>
      <c r="RWT849" s="14"/>
      <c r="RWU849" s="14"/>
      <c r="RWV849" s="14"/>
      <c r="RWW849" s="14"/>
      <c r="RWX849" s="14"/>
      <c r="RWY849" s="14"/>
      <c r="RWZ849" s="14"/>
      <c r="RXA849" s="14"/>
      <c r="RXB849" s="14"/>
      <c r="RXC849" s="14"/>
      <c r="RXD849" s="14"/>
      <c r="RXE849" s="14"/>
      <c r="RXF849" s="14"/>
      <c r="RXG849" s="14"/>
      <c r="RXH849" s="14"/>
      <c r="RXI849" s="14"/>
      <c r="RXJ849" s="14"/>
      <c r="RXK849" s="14"/>
      <c r="RXL849" s="14"/>
      <c r="RXM849" s="14"/>
      <c r="RXN849" s="14"/>
      <c r="RXO849" s="14"/>
      <c r="RXP849" s="14"/>
      <c r="RXQ849" s="14"/>
      <c r="RXR849" s="14"/>
      <c r="RXS849" s="14"/>
      <c r="RXT849" s="14"/>
      <c r="RXU849" s="14"/>
      <c r="RXV849" s="14"/>
      <c r="RXW849" s="14"/>
      <c r="RXX849" s="14"/>
      <c r="RXY849" s="14"/>
      <c r="RXZ849" s="14"/>
      <c r="RYA849" s="14"/>
      <c r="RYB849" s="14"/>
      <c r="RYC849" s="14"/>
      <c r="RYD849" s="14"/>
      <c r="RYE849" s="14"/>
      <c r="RYF849" s="14"/>
      <c r="RYG849" s="14"/>
      <c r="RYH849" s="14"/>
      <c r="RYI849" s="14"/>
      <c r="RYJ849" s="14"/>
      <c r="RYK849" s="14"/>
      <c r="RYL849" s="14"/>
      <c r="RYM849" s="14"/>
      <c r="RYN849" s="14"/>
      <c r="RYO849" s="14"/>
      <c r="RYP849" s="14"/>
      <c r="RYQ849" s="14"/>
      <c r="RYR849" s="14"/>
      <c r="RYS849" s="14"/>
      <c r="RYT849" s="14"/>
      <c r="RYU849" s="14"/>
      <c r="RYV849" s="14"/>
      <c r="RYW849" s="14"/>
      <c r="RYX849" s="14"/>
      <c r="RYY849" s="14"/>
      <c r="RYZ849" s="14"/>
      <c r="RZA849" s="14"/>
      <c r="RZB849" s="14"/>
      <c r="RZC849" s="14"/>
      <c r="RZD849" s="14"/>
      <c r="RZE849" s="14"/>
      <c r="RZF849" s="14"/>
      <c r="RZG849" s="14"/>
      <c r="RZH849" s="14"/>
      <c r="RZI849" s="14"/>
      <c r="RZJ849" s="14"/>
      <c r="RZK849" s="14"/>
      <c r="RZL849" s="14"/>
      <c r="RZM849" s="14"/>
      <c r="RZN849" s="14"/>
      <c r="RZO849" s="14"/>
      <c r="RZP849" s="14"/>
      <c r="RZQ849" s="14"/>
      <c r="RZR849" s="14"/>
      <c r="RZS849" s="14"/>
      <c r="RZT849" s="14"/>
      <c r="RZU849" s="14"/>
      <c r="RZV849" s="14"/>
      <c r="RZW849" s="14"/>
      <c r="RZX849" s="14"/>
      <c r="RZY849" s="14"/>
      <c r="RZZ849" s="14"/>
      <c r="SAA849" s="14"/>
      <c r="SAB849" s="14"/>
      <c r="SAC849" s="14"/>
      <c r="SAD849" s="14"/>
      <c r="SAE849" s="14"/>
      <c r="SAF849" s="14"/>
      <c r="SAG849" s="14"/>
      <c r="SAH849" s="14"/>
      <c r="SAI849" s="14"/>
      <c r="SAJ849" s="14"/>
      <c r="SAK849" s="14"/>
      <c r="SAL849" s="14"/>
      <c r="SAM849" s="14"/>
      <c r="SAN849" s="14"/>
      <c r="SAO849" s="14"/>
      <c r="SAP849" s="14"/>
      <c r="SAQ849" s="14"/>
      <c r="SAR849" s="14"/>
      <c r="SAS849" s="14"/>
      <c r="SAT849" s="14"/>
      <c r="SAU849" s="14"/>
      <c r="SAV849" s="14"/>
      <c r="SAW849" s="14"/>
      <c r="SAX849" s="14"/>
      <c r="SAY849" s="14"/>
      <c r="SAZ849" s="14"/>
      <c r="SBA849" s="14"/>
      <c r="SBB849" s="14"/>
      <c r="SBC849" s="14"/>
      <c r="SBD849" s="14"/>
      <c r="SBE849" s="14"/>
      <c r="SBF849" s="14"/>
      <c r="SBG849" s="14"/>
      <c r="SBH849" s="14"/>
      <c r="SBI849" s="14"/>
      <c r="SBJ849" s="14"/>
      <c r="SBK849" s="14"/>
      <c r="SBL849" s="14"/>
      <c r="SBM849" s="14"/>
      <c r="SBN849" s="14"/>
      <c r="SBO849" s="14"/>
      <c r="SBP849" s="14"/>
      <c r="SBQ849" s="14"/>
      <c r="SBR849" s="14"/>
      <c r="SBS849" s="14"/>
      <c r="SBT849" s="14"/>
      <c r="SBU849" s="14"/>
      <c r="SBV849" s="14"/>
      <c r="SBW849" s="14"/>
      <c r="SBX849" s="14"/>
      <c r="SBY849" s="14"/>
      <c r="SBZ849" s="14"/>
      <c r="SCA849" s="14"/>
      <c r="SCB849" s="14"/>
      <c r="SCC849" s="14"/>
      <c r="SCD849" s="14"/>
      <c r="SCE849" s="14"/>
      <c r="SCF849" s="14"/>
      <c r="SCG849" s="14"/>
      <c r="SCH849" s="14"/>
      <c r="SCI849" s="14"/>
      <c r="SCJ849" s="14"/>
      <c r="SCK849" s="14"/>
      <c r="SCL849" s="14"/>
      <c r="SCM849" s="14"/>
      <c r="SCN849" s="14"/>
      <c r="SCO849" s="14"/>
      <c r="SCP849" s="14"/>
      <c r="SCQ849" s="14"/>
      <c r="SCR849" s="14"/>
      <c r="SCS849" s="14"/>
      <c r="SCT849" s="14"/>
      <c r="SCU849" s="14"/>
      <c r="SCV849" s="14"/>
      <c r="SCW849" s="14"/>
      <c r="SCX849" s="14"/>
      <c r="SCY849" s="14"/>
      <c r="SCZ849" s="14"/>
      <c r="SDA849" s="14"/>
      <c r="SDB849" s="14"/>
      <c r="SDC849" s="14"/>
      <c r="SDD849" s="14"/>
      <c r="SDE849" s="14"/>
      <c r="SDF849" s="14"/>
      <c r="SDG849" s="14"/>
      <c r="SDH849" s="14"/>
      <c r="SDI849" s="14"/>
      <c r="SDJ849" s="14"/>
      <c r="SDK849" s="14"/>
      <c r="SDL849" s="14"/>
      <c r="SDM849" s="14"/>
      <c r="SDN849" s="14"/>
      <c r="SDO849" s="14"/>
      <c r="SDP849" s="14"/>
      <c r="SDQ849" s="14"/>
      <c r="SDR849" s="14"/>
      <c r="SDS849" s="14"/>
      <c r="SDT849" s="14"/>
      <c r="SDU849" s="14"/>
      <c r="SDV849" s="14"/>
      <c r="SDW849" s="14"/>
      <c r="SDX849" s="14"/>
      <c r="SDY849" s="14"/>
      <c r="SDZ849" s="14"/>
      <c r="SEA849" s="14"/>
      <c r="SEB849" s="14"/>
      <c r="SEC849" s="14"/>
      <c r="SED849" s="14"/>
      <c r="SEE849" s="14"/>
      <c r="SEF849" s="14"/>
      <c r="SEG849" s="14"/>
      <c r="SEH849" s="14"/>
      <c r="SEI849" s="14"/>
      <c r="SEJ849" s="14"/>
      <c r="SEK849" s="14"/>
      <c r="SEL849" s="14"/>
      <c r="SEM849" s="14"/>
      <c r="SEN849" s="14"/>
      <c r="SEO849" s="14"/>
      <c r="SEP849" s="14"/>
      <c r="SEQ849" s="14"/>
      <c r="SER849" s="14"/>
      <c r="SES849" s="14"/>
      <c r="SET849" s="14"/>
      <c r="SEU849" s="14"/>
      <c r="SEV849" s="14"/>
      <c r="SEW849" s="14"/>
      <c r="SEX849" s="14"/>
      <c r="SEY849" s="14"/>
      <c r="SEZ849" s="14"/>
      <c r="SFA849" s="14"/>
      <c r="SFB849" s="14"/>
      <c r="SFC849" s="14"/>
      <c r="SFD849" s="14"/>
      <c r="SFE849" s="14"/>
      <c r="SFF849" s="14"/>
      <c r="SFG849" s="14"/>
      <c r="SFH849" s="14"/>
      <c r="SFI849" s="14"/>
      <c r="SFJ849" s="14"/>
      <c r="SFK849" s="14"/>
      <c r="SFL849" s="14"/>
      <c r="SFM849" s="14"/>
      <c r="SFN849" s="14"/>
      <c r="SFO849" s="14"/>
      <c r="SFP849" s="14"/>
      <c r="SFQ849" s="14"/>
      <c r="SFR849" s="14"/>
      <c r="SFS849" s="14"/>
      <c r="SFT849" s="14"/>
      <c r="SFU849" s="14"/>
      <c r="SFV849" s="14"/>
      <c r="SFW849" s="14"/>
      <c r="SFX849" s="14"/>
      <c r="SFY849" s="14"/>
      <c r="SFZ849" s="14"/>
      <c r="SGA849" s="14"/>
      <c r="SGB849" s="14"/>
      <c r="SGC849" s="14"/>
      <c r="SGD849" s="14"/>
      <c r="SGE849" s="14"/>
      <c r="SGF849" s="14"/>
      <c r="SGG849" s="14"/>
      <c r="SGH849" s="14"/>
      <c r="SGI849" s="14"/>
      <c r="SGJ849" s="14"/>
      <c r="SGK849" s="14"/>
      <c r="SGL849" s="14"/>
      <c r="SGM849" s="14"/>
      <c r="SGN849" s="14"/>
      <c r="SGO849" s="14"/>
      <c r="SGP849" s="14"/>
      <c r="SGQ849" s="14"/>
      <c r="SGR849" s="14"/>
      <c r="SGS849" s="14"/>
      <c r="SGT849" s="14"/>
      <c r="SGU849" s="14"/>
      <c r="SGV849" s="14"/>
      <c r="SGW849" s="14"/>
      <c r="SGX849" s="14"/>
      <c r="SGY849" s="14"/>
      <c r="SGZ849" s="14"/>
      <c r="SHA849" s="14"/>
      <c r="SHB849" s="14"/>
      <c r="SHC849" s="14"/>
      <c r="SHD849" s="14"/>
      <c r="SHE849" s="14"/>
      <c r="SHF849" s="14"/>
      <c r="SHG849" s="14"/>
      <c r="SHH849" s="14"/>
      <c r="SHI849" s="14"/>
      <c r="SHJ849" s="14"/>
      <c r="SHK849" s="14"/>
      <c r="SHL849" s="14"/>
      <c r="SHM849" s="14"/>
      <c r="SHN849" s="14"/>
      <c r="SHO849" s="14"/>
      <c r="SHP849" s="14"/>
      <c r="SHQ849" s="14"/>
      <c r="SHR849" s="14"/>
      <c r="SHS849" s="14"/>
      <c r="SHT849" s="14"/>
      <c r="SHU849" s="14"/>
      <c r="SHV849" s="14"/>
      <c r="SHW849" s="14"/>
      <c r="SHX849" s="14"/>
      <c r="SHY849" s="14"/>
      <c r="SHZ849" s="14"/>
      <c r="SIA849" s="14"/>
      <c r="SIB849" s="14"/>
      <c r="SIC849" s="14"/>
      <c r="SID849" s="14"/>
      <c r="SIE849" s="14"/>
      <c r="SIF849" s="14"/>
      <c r="SIG849" s="14"/>
      <c r="SIH849" s="14"/>
      <c r="SII849" s="14"/>
      <c r="SIJ849" s="14"/>
      <c r="SIK849" s="14"/>
      <c r="SIL849" s="14"/>
      <c r="SIM849" s="14"/>
      <c r="SIN849" s="14"/>
      <c r="SIO849" s="14"/>
      <c r="SIP849" s="14"/>
      <c r="SIQ849" s="14"/>
      <c r="SIR849" s="14"/>
      <c r="SIS849" s="14"/>
      <c r="SIT849" s="14"/>
      <c r="SIU849" s="14"/>
      <c r="SIV849" s="14"/>
      <c r="SIW849" s="14"/>
      <c r="SIX849" s="14"/>
      <c r="SIY849" s="14"/>
      <c r="SIZ849" s="14"/>
      <c r="SJA849" s="14"/>
      <c r="SJB849" s="14"/>
      <c r="SJC849" s="14"/>
      <c r="SJD849" s="14"/>
      <c r="SJE849" s="14"/>
      <c r="SJF849" s="14"/>
      <c r="SJG849" s="14"/>
      <c r="SJH849" s="14"/>
      <c r="SJI849" s="14"/>
      <c r="SJJ849" s="14"/>
      <c r="SJK849" s="14"/>
      <c r="SJL849" s="14"/>
      <c r="SJM849" s="14"/>
      <c r="SJN849" s="14"/>
      <c r="SJO849" s="14"/>
      <c r="SJP849" s="14"/>
      <c r="SJQ849" s="14"/>
      <c r="SJR849" s="14"/>
      <c r="SJS849" s="14"/>
      <c r="SJT849" s="14"/>
      <c r="SJU849" s="14"/>
      <c r="SJV849" s="14"/>
      <c r="SJW849" s="14"/>
      <c r="SJX849" s="14"/>
      <c r="SJY849" s="14"/>
      <c r="SJZ849" s="14"/>
      <c r="SKA849" s="14"/>
      <c r="SKB849" s="14"/>
      <c r="SKC849" s="14"/>
      <c r="SKD849" s="14"/>
      <c r="SKE849" s="14"/>
      <c r="SKF849" s="14"/>
      <c r="SKG849" s="14"/>
      <c r="SKH849" s="14"/>
      <c r="SKI849" s="14"/>
      <c r="SKJ849" s="14"/>
      <c r="SKK849" s="14"/>
      <c r="SKL849" s="14"/>
      <c r="SKM849" s="14"/>
      <c r="SKN849" s="14"/>
      <c r="SKO849" s="14"/>
      <c r="SKP849" s="14"/>
      <c r="SKQ849" s="14"/>
      <c r="SKR849" s="14"/>
      <c r="SKS849" s="14"/>
      <c r="SKT849" s="14"/>
      <c r="SKU849" s="14"/>
      <c r="SKV849" s="14"/>
      <c r="SKW849" s="14"/>
      <c r="SKX849" s="14"/>
      <c r="SKY849" s="14"/>
      <c r="SKZ849" s="14"/>
      <c r="SLA849" s="14"/>
      <c r="SLB849" s="14"/>
      <c r="SLC849" s="14"/>
      <c r="SLD849" s="14"/>
      <c r="SLE849" s="14"/>
      <c r="SLF849" s="14"/>
      <c r="SLG849" s="14"/>
      <c r="SLH849" s="14"/>
      <c r="SLI849" s="14"/>
      <c r="SLJ849" s="14"/>
      <c r="SLK849" s="14"/>
      <c r="SLL849" s="14"/>
      <c r="SLM849" s="14"/>
      <c r="SLN849" s="14"/>
      <c r="SLO849" s="14"/>
      <c r="SLP849" s="14"/>
      <c r="SLQ849" s="14"/>
      <c r="SLR849" s="14"/>
      <c r="SLS849" s="14"/>
      <c r="SLT849" s="14"/>
      <c r="SLU849" s="14"/>
      <c r="SLV849" s="14"/>
      <c r="SLW849" s="14"/>
      <c r="SLX849" s="14"/>
      <c r="SLY849" s="14"/>
      <c r="SLZ849" s="14"/>
      <c r="SMA849" s="14"/>
      <c r="SMB849" s="14"/>
      <c r="SMC849" s="14"/>
      <c r="SMD849" s="14"/>
      <c r="SME849" s="14"/>
      <c r="SMF849" s="14"/>
      <c r="SMG849" s="14"/>
      <c r="SMH849" s="14"/>
      <c r="SMI849" s="14"/>
      <c r="SMJ849" s="14"/>
      <c r="SMK849" s="14"/>
      <c r="SML849" s="14"/>
      <c r="SMM849" s="14"/>
      <c r="SMN849" s="14"/>
      <c r="SMO849" s="14"/>
      <c r="SMP849" s="14"/>
      <c r="SMQ849" s="14"/>
      <c r="SMR849" s="14"/>
      <c r="SMS849" s="14"/>
      <c r="SMT849" s="14"/>
      <c r="SMU849" s="14"/>
      <c r="SMV849" s="14"/>
      <c r="SMW849" s="14"/>
      <c r="SMX849" s="14"/>
      <c r="SMY849" s="14"/>
      <c r="SMZ849" s="14"/>
      <c r="SNA849" s="14"/>
      <c r="SNB849" s="14"/>
      <c r="SNC849" s="14"/>
      <c r="SND849" s="14"/>
      <c r="SNE849" s="14"/>
      <c r="SNF849" s="14"/>
      <c r="SNG849" s="14"/>
      <c r="SNH849" s="14"/>
      <c r="SNI849" s="14"/>
      <c r="SNJ849" s="14"/>
      <c r="SNK849" s="14"/>
      <c r="SNL849" s="14"/>
      <c r="SNM849" s="14"/>
      <c r="SNN849" s="14"/>
      <c r="SNO849" s="14"/>
      <c r="SNP849" s="14"/>
      <c r="SNQ849" s="14"/>
      <c r="SNR849" s="14"/>
      <c r="SNS849" s="14"/>
      <c r="SNT849" s="14"/>
      <c r="SNU849" s="14"/>
      <c r="SNV849" s="14"/>
      <c r="SNW849" s="14"/>
      <c r="SNX849" s="14"/>
      <c r="SNY849" s="14"/>
      <c r="SNZ849" s="14"/>
      <c r="SOA849" s="14"/>
      <c r="SOB849" s="14"/>
      <c r="SOC849" s="14"/>
      <c r="SOD849" s="14"/>
      <c r="SOE849" s="14"/>
      <c r="SOF849" s="14"/>
      <c r="SOG849" s="14"/>
      <c r="SOH849" s="14"/>
      <c r="SOI849" s="14"/>
      <c r="SOJ849" s="14"/>
      <c r="SOK849" s="14"/>
      <c r="SOL849" s="14"/>
      <c r="SOM849" s="14"/>
      <c r="SON849" s="14"/>
      <c r="SOO849" s="14"/>
      <c r="SOP849" s="14"/>
      <c r="SOQ849" s="14"/>
      <c r="SOR849" s="14"/>
      <c r="SOS849" s="14"/>
      <c r="SOT849" s="14"/>
      <c r="SOU849" s="14"/>
      <c r="SOV849" s="14"/>
      <c r="SOW849" s="14"/>
      <c r="SOX849" s="14"/>
      <c r="SOY849" s="14"/>
      <c r="SOZ849" s="14"/>
      <c r="SPA849" s="14"/>
      <c r="SPB849" s="14"/>
      <c r="SPC849" s="14"/>
      <c r="SPD849" s="14"/>
      <c r="SPE849" s="14"/>
      <c r="SPF849" s="14"/>
      <c r="SPG849" s="14"/>
      <c r="SPH849" s="14"/>
      <c r="SPI849" s="14"/>
      <c r="SPJ849" s="14"/>
      <c r="SPK849" s="14"/>
      <c r="SPL849" s="14"/>
      <c r="SPM849" s="14"/>
      <c r="SPN849" s="14"/>
      <c r="SPO849" s="14"/>
      <c r="SPP849" s="14"/>
      <c r="SPQ849" s="14"/>
      <c r="SPR849" s="14"/>
      <c r="SPS849" s="14"/>
      <c r="SPT849" s="14"/>
      <c r="SPU849" s="14"/>
      <c r="SPV849" s="14"/>
      <c r="SPW849" s="14"/>
      <c r="SPX849" s="14"/>
      <c r="SPY849" s="14"/>
      <c r="SPZ849" s="14"/>
      <c r="SQA849" s="14"/>
      <c r="SQB849" s="14"/>
      <c r="SQC849" s="14"/>
      <c r="SQD849" s="14"/>
      <c r="SQE849" s="14"/>
      <c r="SQF849" s="14"/>
      <c r="SQG849" s="14"/>
      <c r="SQH849" s="14"/>
      <c r="SQI849" s="14"/>
      <c r="SQJ849" s="14"/>
      <c r="SQK849" s="14"/>
      <c r="SQL849" s="14"/>
      <c r="SQM849" s="14"/>
      <c r="SQN849" s="14"/>
      <c r="SQO849" s="14"/>
      <c r="SQP849" s="14"/>
      <c r="SQQ849" s="14"/>
      <c r="SQR849" s="14"/>
      <c r="SQS849" s="14"/>
      <c r="SQT849" s="14"/>
      <c r="SQU849" s="14"/>
      <c r="SQV849" s="14"/>
      <c r="SQW849" s="14"/>
      <c r="SQX849" s="14"/>
      <c r="SQY849" s="14"/>
      <c r="SQZ849" s="14"/>
      <c r="SRA849" s="14"/>
      <c r="SRB849" s="14"/>
      <c r="SRC849" s="14"/>
      <c r="SRD849" s="14"/>
      <c r="SRE849" s="14"/>
      <c r="SRF849" s="14"/>
      <c r="SRG849" s="14"/>
      <c r="SRH849" s="14"/>
      <c r="SRI849" s="14"/>
      <c r="SRJ849" s="14"/>
      <c r="SRK849" s="14"/>
      <c r="SRL849" s="14"/>
      <c r="SRM849" s="14"/>
      <c r="SRN849" s="14"/>
      <c r="SRO849" s="14"/>
      <c r="SRP849" s="14"/>
      <c r="SRQ849" s="14"/>
      <c r="SRR849" s="14"/>
      <c r="SRS849" s="14"/>
      <c r="SRT849" s="14"/>
      <c r="SRU849" s="14"/>
      <c r="SRV849" s="14"/>
      <c r="SRW849" s="14"/>
      <c r="SRX849" s="14"/>
      <c r="SRY849" s="14"/>
      <c r="SRZ849" s="14"/>
      <c r="SSA849" s="14"/>
      <c r="SSB849" s="14"/>
      <c r="SSC849" s="14"/>
      <c r="SSD849" s="14"/>
      <c r="SSE849" s="14"/>
      <c r="SSF849" s="14"/>
      <c r="SSG849" s="14"/>
      <c r="SSH849" s="14"/>
      <c r="SSI849" s="14"/>
      <c r="SSJ849" s="14"/>
      <c r="SSK849" s="14"/>
      <c r="SSL849" s="14"/>
      <c r="SSM849" s="14"/>
      <c r="SSN849" s="14"/>
      <c r="SSO849" s="14"/>
      <c r="SSP849" s="14"/>
      <c r="SSQ849" s="14"/>
      <c r="SSR849" s="14"/>
      <c r="SSS849" s="14"/>
      <c r="SST849" s="14"/>
      <c r="SSU849" s="14"/>
      <c r="SSV849" s="14"/>
      <c r="SSW849" s="14"/>
      <c r="SSX849" s="14"/>
      <c r="SSY849" s="14"/>
      <c r="SSZ849" s="14"/>
      <c r="STA849" s="14"/>
      <c r="STB849" s="14"/>
      <c r="STC849" s="14"/>
      <c r="STD849" s="14"/>
      <c r="STE849" s="14"/>
      <c r="STF849" s="14"/>
      <c r="STG849" s="14"/>
      <c r="STH849" s="14"/>
      <c r="STI849" s="14"/>
      <c r="STJ849" s="14"/>
      <c r="STK849" s="14"/>
      <c r="STL849" s="14"/>
      <c r="STM849" s="14"/>
      <c r="STN849" s="14"/>
      <c r="STO849" s="14"/>
      <c r="STP849" s="14"/>
      <c r="STQ849" s="14"/>
      <c r="STR849" s="14"/>
      <c r="STS849" s="14"/>
      <c r="STT849" s="14"/>
      <c r="STU849" s="14"/>
      <c r="STV849" s="14"/>
      <c r="STW849" s="14"/>
      <c r="STX849" s="14"/>
      <c r="STY849" s="14"/>
      <c r="STZ849" s="14"/>
      <c r="SUA849" s="14"/>
      <c r="SUB849" s="14"/>
      <c r="SUC849" s="14"/>
      <c r="SUD849" s="14"/>
      <c r="SUE849" s="14"/>
      <c r="SUF849" s="14"/>
      <c r="SUG849" s="14"/>
      <c r="SUH849" s="14"/>
      <c r="SUI849" s="14"/>
      <c r="SUJ849" s="14"/>
      <c r="SUK849" s="14"/>
      <c r="SUL849" s="14"/>
      <c r="SUM849" s="14"/>
      <c r="SUN849" s="14"/>
      <c r="SUO849" s="14"/>
      <c r="SUP849" s="14"/>
      <c r="SUQ849" s="14"/>
      <c r="SUR849" s="14"/>
      <c r="SUS849" s="14"/>
      <c r="SUT849" s="14"/>
      <c r="SUU849" s="14"/>
      <c r="SUV849" s="14"/>
      <c r="SUW849" s="14"/>
      <c r="SUX849" s="14"/>
      <c r="SUY849" s="14"/>
      <c r="SUZ849" s="14"/>
      <c r="SVA849" s="14"/>
      <c r="SVB849" s="14"/>
      <c r="SVC849" s="14"/>
      <c r="SVD849" s="14"/>
      <c r="SVE849" s="14"/>
      <c r="SVF849" s="14"/>
      <c r="SVG849" s="14"/>
      <c r="SVH849" s="14"/>
      <c r="SVI849" s="14"/>
      <c r="SVJ849" s="14"/>
      <c r="SVK849" s="14"/>
      <c r="SVL849" s="14"/>
      <c r="SVM849" s="14"/>
      <c r="SVN849" s="14"/>
      <c r="SVO849" s="14"/>
      <c r="SVP849" s="14"/>
      <c r="SVQ849" s="14"/>
      <c r="SVR849" s="14"/>
      <c r="SVS849" s="14"/>
      <c r="SVT849" s="14"/>
      <c r="SVU849" s="14"/>
      <c r="SVV849" s="14"/>
      <c r="SVW849" s="14"/>
      <c r="SVX849" s="14"/>
      <c r="SVY849" s="14"/>
      <c r="SVZ849" s="14"/>
      <c r="SWA849" s="14"/>
      <c r="SWB849" s="14"/>
      <c r="SWC849" s="14"/>
      <c r="SWD849" s="14"/>
      <c r="SWE849" s="14"/>
      <c r="SWF849" s="14"/>
      <c r="SWG849" s="14"/>
      <c r="SWH849" s="14"/>
      <c r="SWI849" s="14"/>
      <c r="SWJ849" s="14"/>
      <c r="SWK849" s="14"/>
      <c r="SWL849" s="14"/>
      <c r="SWM849" s="14"/>
      <c r="SWN849" s="14"/>
      <c r="SWO849" s="14"/>
      <c r="SWP849" s="14"/>
      <c r="SWQ849" s="14"/>
      <c r="SWR849" s="14"/>
      <c r="SWS849" s="14"/>
      <c r="SWT849" s="14"/>
      <c r="SWU849" s="14"/>
      <c r="SWV849" s="14"/>
      <c r="SWW849" s="14"/>
      <c r="SWX849" s="14"/>
      <c r="SWY849" s="14"/>
      <c r="SWZ849" s="14"/>
      <c r="SXA849" s="14"/>
      <c r="SXB849" s="14"/>
      <c r="SXC849" s="14"/>
      <c r="SXD849" s="14"/>
      <c r="SXE849" s="14"/>
      <c r="SXF849" s="14"/>
      <c r="SXG849" s="14"/>
      <c r="SXH849" s="14"/>
      <c r="SXI849" s="14"/>
      <c r="SXJ849" s="14"/>
      <c r="SXK849" s="14"/>
      <c r="SXL849" s="14"/>
      <c r="SXM849" s="14"/>
      <c r="SXN849" s="14"/>
      <c r="SXO849" s="14"/>
      <c r="SXP849" s="14"/>
      <c r="SXQ849" s="14"/>
      <c r="SXR849" s="14"/>
      <c r="SXS849" s="14"/>
      <c r="SXT849" s="14"/>
      <c r="SXU849" s="14"/>
      <c r="SXV849" s="14"/>
      <c r="SXW849" s="14"/>
      <c r="SXX849" s="14"/>
      <c r="SXY849" s="14"/>
      <c r="SXZ849" s="14"/>
      <c r="SYA849" s="14"/>
      <c r="SYB849" s="14"/>
      <c r="SYC849" s="14"/>
      <c r="SYD849" s="14"/>
      <c r="SYE849" s="14"/>
      <c r="SYF849" s="14"/>
      <c r="SYG849" s="14"/>
      <c r="SYH849" s="14"/>
      <c r="SYI849" s="14"/>
      <c r="SYJ849" s="14"/>
      <c r="SYK849" s="14"/>
      <c r="SYL849" s="14"/>
      <c r="SYM849" s="14"/>
      <c r="SYN849" s="14"/>
      <c r="SYO849" s="14"/>
      <c r="SYP849" s="14"/>
      <c r="SYQ849" s="14"/>
      <c r="SYR849" s="14"/>
      <c r="SYS849" s="14"/>
      <c r="SYT849" s="14"/>
      <c r="SYU849" s="14"/>
      <c r="SYV849" s="14"/>
      <c r="SYW849" s="14"/>
      <c r="SYX849" s="14"/>
      <c r="SYY849" s="14"/>
      <c r="SYZ849" s="14"/>
      <c r="SZA849" s="14"/>
      <c r="SZB849" s="14"/>
      <c r="SZC849" s="14"/>
      <c r="SZD849" s="14"/>
      <c r="SZE849" s="14"/>
      <c r="SZF849" s="14"/>
      <c r="SZG849" s="14"/>
      <c r="SZH849" s="14"/>
      <c r="SZI849" s="14"/>
      <c r="SZJ849" s="14"/>
      <c r="SZK849" s="14"/>
      <c r="SZL849" s="14"/>
      <c r="SZM849" s="14"/>
      <c r="SZN849" s="14"/>
      <c r="SZO849" s="14"/>
      <c r="SZP849" s="14"/>
      <c r="SZQ849" s="14"/>
      <c r="SZR849" s="14"/>
      <c r="SZS849" s="14"/>
      <c r="SZT849" s="14"/>
      <c r="SZU849" s="14"/>
      <c r="SZV849" s="14"/>
      <c r="SZW849" s="14"/>
      <c r="SZX849" s="14"/>
      <c r="SZY849" s="14"/>
      <c r="SZZ849" s="14"/>
      <c r="TAA849" s="14"/>
      <c r="TAB849" s="14"/>
      <c r="TAC849" s="14"/>
      <c r="TAD849" s="14"/>
      <c r="TAE849" s="14"/>
      <c r="TAF849" s="14"/>
      <c r="TAG849" s="14"/>
      <c r="TAH849" s="14"/>
      <c r="TAI849" s="14"/>
      <c r="TAJ849" s="14"/>
      <c r="TAK849" s="14"/>
      <c r="TAL849" s="14"/>
      <c r="TAM849" s="14"/>
      <c r="TAN849" s="14"/>
      <c r="TAO849" s="14"/>
      <c r="TAP849" s="14"/>
      <c r="TAQ849" s="14"/>
      <c r="TAR849" s="14"/>
      <c r="TAS849" s="14"/>
      <c r="TAT849" s="14"/>
      <c r="TAU849" s="14"/>
      <c r="TAV849" s="14"/>
      <c r="TAW849" s="14"/>
      <c r="TAX849" s="14"/>
      <c r="TAY849" s="14"/>
      <c r="TAZ849" s="14"/>
      <c r="TBA849" s="14"/>
      <c r="TBB849" s="14"/>
      <c r="TBC849" s="14"/>
      <c r="TBD849" s="14"/>
      <c r="TBE849" s="14"/>
      <c r="TBF849" s="14"/>
      <c r="TBG849" s="14"/>
      <c r="TBH849" s="14"/>
      <c r="TBI849" s="14"/>
      <c r="TBJ849" s="14"/>
      <c r="TBK849" s="14"/>
      <c r="TBL849" s="14"/>
      <c r="TBM849" s="14"/>
      <c r="TBN849" s="14"/>
      <c r="TBO849" s="14"/>
      <c r="TBP849" s="14"/>
      <c r="TBQ849" s="14"/>
      <c r="TBR849" s="14"/>
      <c r="TBS849" s="14"/>
      <c r="TBT849" s="14"/>
      <c r="TBU849" s="14"/>
      <c r="TBV849" s="14"/>
      <c r="TBW849" s="14"/>
      <c r="TBX849" s="14"/>
      <c r="TBY849" s="14"/>
      <c r="TBZ849" s="14"/>
      <c r="TCA849" s="14"/>
      <c r="TCB849" s="14"/>
      <c r="TCC849" s="14"/>
      <c r="TCD849" s="14"/>
      <c r="TCE849" s="14"/>
      <c r="TCF849" s="14"/>
      <c r="TCG849" s="14"/>
      <c r="TCH849" s="14"/>
      <c r="TCI849" s="14"/>
      <c r="TCJ849" s="14"/>
      <c r="TCK849" s="14"/>
      <c r="TCL849" s="14"/>
      <c r="TCM849" s="14"/>
      <c r="TCN849" s="14"/>
      <c r="TCO849" s="14"/>
      <c r="TCP849" s="14"/>
      <c r="TCQ849" s="14"/>
      <c r="TCR849" s="14"/>
      <c r="TCS849" s="14"/>
      <c r="TCT849" s="14"/>
      <c r="TCU849" s="14"/>
      <c r="TCV849" s="14"/>
      <c r="TCW849" s="14"/>
      <c r="TCX849" s="14"/>
      <c r="TCY849" s="14"/>
      <c r="TCZ849" s="14"/>
      <c r="TDA849" s="14"/>
      <c r="TDB849" s="14"/>
      <c r="TDC849" s="14"/>
      <c r="TDD849" s="14"/>
      <c r="TDE849" s="14"/>
      <c r="TDF849" s="14"/>
      <c r="TDG849" s="14"/>
      <c r="TDH849" s="14"/>
      <c r="TDI849" s="14"/>
      <c r="TDJ849" s="14"/>
      <c r="TDK849" s="14"/>
      <c r="TDL849" s="14"/>
      <c r="TDM849" s="14"/>
      <c r="TDN849" s="14"/>
      <c r="TDO849" s="14"/>
      <c r="TDP849" s="14"/>
      <c r="TDQ849" s="14"/>
      <c r="TDR849" s="14"/>
      <c r="TDS849" s="14"/>
      <c r="TDT849" s="14"/>
      <c r="TDU849" s="14"/>
      <c r="TDV849" s="14"/>
      <c r="TDW849" s="14"/>
      <c r="TDX849" s="14"/>
      <c r="TDY849" s="14"/>
      <c r="TDZ849" s="14"/>
      <c r="TEA849" s="14"/>
      <c r="TEB849" s="14"/>
      <c r="TEC849" s="14"/>
      <c r="TED849" s="14"/>
      <c r="TEE849" s="14"/>
      <c r="TEF849" s="14"/>
      <c r="TEG849" s="14"/>
      <c r="TEH849" s="14"/>
      <c r="TEI849" s="14"/>
      <c r="TEJ849" s="14"/>
      <c r="TEK849" s="14"/>
      <c r="TEL849" s="14"/>
      <c r="TEM849" s="14"/>
      <c r="TEN849" s="14"/>
      <c r="TEO849" s="14"/>
      <c r="TEP849" s="14"/>
      <c r="TEQ849" s="14"/>
      <c r="TER849" s="14"/>
      <c r="TES849" s="14"/>
      <c r="TET849" s="14"/>
      <c r="TEU849" s="14"/>
      <c r="TEV849" s="14"/>
      <c r="TEW849" s="14"/>
      <c r="TEX849" s="14"/>
      <c r="TEY849" s="14"/>
      <c r="TEZ849" s="14"/>
      <c r="TFA849" s="14"/>
      <c r="TFB849" s="14"/>
      <c r="TFC849" s="14"/>
      <c r="TFD849" s="14"/>
      <c r="TFE849" s="14"/>
      <c r="TFF849" s="14"/>
      <c r="TFG849" s="14"/>
      <c r="TFH849" s="14"/>
      <c r="TFI849" s="14"/>
      <c r="TFJ849" s="14"/>
      <c r="TFK849" s="14"/>
      <c r="TFL849" s="14"/>
      <c r="TFM849" s="14"/>
      <c r="TFN849" s="14"/>
      <c r="TFO849" s="14"/>
      <c r="TFP849" s="14"/>
      <c r="TFQ849" s="14"/>
      <c r="TFR849" s="14"/>
      <c r="TFS849" s="14"/>
      <c r="TFT849" s="14"/>
      <c r="TFU849" s="14"/>
      <c r="TFV849" s="14"/>
      <c r="TFW849" s="14"/>
      <c r="TFX849" s="14"/>
      <c r="TFY849" s="14"/>
      <c r="TFZ849" s="14"/>
      <c r="TGA849" s="14"/>
      <c r="TGB849" s="14"/>
      <c r="TGC849" s="14"/>
      <c r="TGD849" s="14"/>
      <c r="TGE849" s="14"/>
      <c r="TGF849" s="14"/>
      <c r="TGG849" s="14"/>
      <c r="TGH849" s="14"/>
      <c r="TGI849" s="14"/>
      <c r="TGJ849" s="14"/>
      <c r="TGK849" s="14"/>
      <c r="TGL849" s="14"/>
      <c r="TGM849" s="14"/>
      <c r="TGN849" s="14"/>
      <c r="TGO849" s="14"/>
      <c r="TGP849" s="14"/>
      <c r="TGQ849" s="14"/>
      <c r="TGR849" s="14"/>
      <c r="TGS849" s="14"/>
      <c r="TGT849" s="14"/>
      <c r="TGU849" s="14"/>
      <c r="TGV849" s="14"/>
      <c r="TGW849" s="14"/>
      <c r="TGX849" s="14"/>
      <c r="TGY849" s="14"/>
      <c r="TGZ849" s="14"/>
      <c r="THA849" s="14"/>
      <c r="THB849" s="14"/>
      <c r="THC849" s="14"/>
      <c r="THD849" s="14"/>
      <c r="THE849" s="14"/>
      <c r="THF849" s="14"/>
      <c r="THG849" s="14"/>
      <c r="THH849" s="14"/>
      <c r="THI849" s="14"/>
      <c r="THJ849" s="14"/>
      <c r="THK849" s="14"/>
      <c r="THL849" s="14"/>
      <c r="THM849" s="14"/>
      <c r="THN849" s="14"/>
      <c r="THO849" s="14"/>
      <c r="THP849" s="14"/>
      <c r="THQ849" s="14"/>
      <c r="THR849" s="14"/>
      <c r="THS849" s="14"/>
      <c r="THT849" s="14"/>
      <c r="THU849" s="14"/>
      <c r="THV849" s="14"/>
      <c r="THW849" s="14"/>
      <c r="THX849" s="14"/>
      <c r="THY849" s="14"/>
      <c r="THZ849" s="14"/>
      <c r="TIA849" s="14"/>
      <c r="TIB849" s="14"/>
      <c r="TIC849" s="14"/>
      <c r="TID849" s="14"/>
      <c r="TIE849" s="14"/>
      <c r="TIF849" s="14"/>
      <c r="TIG849" s="14"/>
      <c r="TIH849" s="14"/>
      <c r="TII849" s="14"/>
      <c r="TIJ849" s="14"/>
      <c r="TIK849" s="14"/>
      <c r="TIL849" s="14"/>
      <c r="TIM849" s="14"/>
      <c r="TIN849" s="14"/>
      <c r="TIO849" s="14"/>
      <c r="TIP849" s="14"/>
      <c r="TIQ849" s="14"/>
      <c r="TIR849" s="14"/>
      <c r="TIS849" s="14"/>
      <c r="TIT849" s="14"/>
      <c r="TIU849" s="14"/>
      <c r="TIV849" s="14"/>
      <c r="TIW849" s="14"/>
      <c r="TIX849" s="14"/>
      <c r="TIY849" s="14"/>
      <c r="TIZ849" s="14"/>
      <c r="TJA849" s="14"/>
      <c r="TJB849" s="14"/>
      <c r="TJC849" s="14"/>
      <c r="TJD849" s="14"/>
      <c r="TJE849" s="14"/>
      <c r="TJF849" s="14"/>
      <c r="TJG849" s="14"/>
      <c r="TJH849" s="14"/>
      <c r="TJI849" s="14"/>
      <c r="TJJ849" s="14"/>
      <c r="TJK849" s="14"/>
      <c r="TJL849" s="14"/>
      <c r="TJM849" s="14"/>
      <c r="TJN849" s="14"/>
      <c r="TJO849" s="14"/>
      <c r="TJP849" s="14"/>
      <c r="TJQ849" s="14"/>
      <c r="TJR849" s="14"/>
      <c r="TJS849" s="14"/>
      <c r="TJT849" s="14"/>
      <c r="TJU849" s="14"/>
      <c r="TJV849" s="14"/>
      <c r="TJW849" s="14"/>
      <c r="TJX849" s="14"/>
      <c r="TJY849" s="14"/>
      <c r="TJZ849" s="14"/>
      <c r="TKA849" s="14"/>
      <c r="TKB849" s="14"/>
      <c r="TKC849" s="14"/>
      <c r="TKD849" s="14"/>
      <c r="TKE849" s="14"/>
      <c r="TKF849" s="14"/>
      <c r="TKG849" s="14"/>
      <c r="TKH849" s="14"/>
      <c r="TKI849" s="14"/>
      <c r="TKJ849" s="14"/>
      <c r="TKK849" s="14"/>
      <c r="TKL849" s="14"/>
      <c r="TKM849" s="14"/>
      <c r="TKN849" s="14"/>
      <c r="TKO849" s="14"/>
      <c r="TKP849" s="14"/>
      <c r="TKQ849" s="14"/>
      <c r="TKR849" s="14"/>
      <c r="TKS849" s="14"/>
      <c r="TKT849" s="14"/>
      <c r="TKU849" s="14"/>
      <c r="TKV849" s="14"/>
      <c r="TKW849" s="14"/>
      <c r="TKX849" s="14"/>
      <c r="TKY849" s="14"/>
      <c r="TKZ849" s="14"/>
      <c r="TLA849" s="14"/>
      <c r="TLB849" s="14"/>
      <c r="TLC849" s="14"/>
      <c r="TLD849" s="14"/>
      <c r="TLE849" s="14"/>
      <c r="TLF849" s="14"/>
      <c r="TLG849" s="14"/>
      <c r="TLH849" s="14"/>
      <c r="TLI849" s="14"/>
      <c r="TLJ849" s="14"/>
      <c r="TLK849" s="14"/>
      <c r="TLL849" s="14"/>
      <c r="TLM849" s="14"/>
      <c r="TLN849" s="14"/>
      <c r="TLO849" s="14"/>
      <c r="TLP849" s="14"/>
      <c r="TLQ849" s="14"/>
      <c r="TLR849" s="14"/>
      <c r="TLS849" s="14"/>
      <c r="TLT849" s="14"/>
      <c r="TLU849" s="14"/>
      <c r="TLV849" s="14"/>
      <c r="TLW849" s="14"/>
      <c r="TLX849" s="14"/>
      <c r="TLY849" s="14"/>
      <c r="TLZ849" s="14"/>
      <c r="TMA849" s="14"/>
      <c r="TMB849" s="14"/>
      <c r="TMC849" s="14"/>
      <c r="TMD849" s="14"/>
      <c r="TME849" s="14"/>
      <c r="TMF849" s="14"/>
      <c r="TMG849" s="14"/>
      <c r="TMH849" s="14"/>
      <c r="TMI849" s="14"/>
      <c r="TMJ849" s="14"/>
      <c r="TMK849" s="14"/>
      <c r="TML849" s="14"/>
      <c r="TMM849" s="14"/>
      <c r="TMN849" s="14"/>
      <c r="TMO849" s="14"/>
      <c r="TMP849" s="14"/>
      <c r="TMQ849" s="14"/>
      <c r="TMR849" s="14"/>
      <c r="TMS849" s="14"/>
      <c r="TMT849" s="14"/>
      <c r="TMU849" s="14"/>
      <c r="TMV849" s="14"/>
      <c r="TMW849" s="14"/>
      <c r="TMX849" s="14"/>
      <c r="TMY849" s="14"/>
      <c r="TMZ849" s="14"/>
      <c r="TNA849" s="14"/>
      <c r="TNB849" s="14"/>
      <c r="TNC849" s="14"/>
      <c r="TND849" s="14"/>
      <c r="TNE849" s="14"/>
      <c r="TNF849" s="14"/>
      <c r="TNG849" s="14"/>
      <c r="TNH849" s="14"/>
      <c r="TNI849" s="14"/>
      <c r="TNJ849" s="14"/>
      <c r="TNK849" s="14"/>
      <c r="TNL849" s="14"/>
      <c r="TNM849" s="14"/>
      <c r="TNN849" s="14"/>
      <c r="TNO849" s="14"/>
      <c r="TNP849" s="14"/>
      <c r="TNQ849" s="14"/>
      <c r="TNR849" s="14"/>
      <c r="TNS849" s="14"/>
      <c r="TNT849" s="14"/>
      <c r="TNU849" s="14"/>
      <c r="TNV849" s="14"/>
      <c r="TNW849" s="14"/>
      <c r="TNX849" s="14"/>
      <c r="TNY849" s="14"/>
      <c r="TNZ849" s="14"/>
      <c r="TOA849" s="14"/>
      <c r="TOB849" s="14"/>
      <c r="TOC849" s="14"/>
      <c r="TOD849" s="14"/>
      <c r="TOE849" s="14"/>
      <c r="TOF849" s="14"/>
      <c r="TOG849" s="14"/>
      <c r="TOH849" s="14"/>
      <c r="TOI849" s="14"/>
      <c r="TOJ849" s="14"/>
      <c r="TOK849" s="14"/>
      <c r="TOL849" s="14"/>
      <c r="TOM849" s="14"/>
      <c r="TON849" s="14"/>
      <c r="TOO849" s="14"/>
      <c r="TOP849" s="14"/>
      <c r="TOQ849" s="14"/>
      <c r="TOR849" s="14"/>
      <c r="TOS849" s="14"/>
      <c r="TOT849" s="14"/>
      <c r="TOU849" s="14"/>
      <c r="TOV849" s="14"/>
      <c r="TOW849" s="14"/>
      <c r="TOX849" s="14"/>
      <c r="TOY849" s="14"/>
      <c r="TOZ849" s="14"/>
      <c r="TPA849" s="14"/>
      <c r="TPB849" s="14"/>
      <c r="TPC849" s="14"/>
      <c r="TPD849" s="14"/>
      <c r="TPE849" s="14"/>
      <c r="TPF849" s="14"/>
      <c r="TPG849" s="14"/>
      <c r="TPH849" s="14"/>
      <c r="TPI849" s="14"/>
      <c r="TPJ849" s="14"/>
      <c r="TPK849" s="14"/>
      <c r="TPL849" s="14"/>
      <c r="TPM849" s="14"/>
      <c r="TPN849" s="14"/>
      <c r="TPO849" s="14"/>
      <c r="TPP849" s="14"/>
      <c r="TPQ849" s="14"/>
      <c r="TPR849" s="14"/>
      <c r="TPS849" s="14"/>
      <c r="TPT849" s="14"/>
      <c r="TPU849" s="14"/>
      <c r="TPV849" s="14"/>
      <c r="TPW849" s="14"/>
      <c r="TPX849" s="14"/>
      <c r="TPY849" s="14"/>
      <c r="TPZ849" s="14"/>
      <c r="TQA849" s="14"/>
      <c r="TQB849" s="14"/>
      <c r="TQC849" s="14"/>
      <c r="TQD849" s="14"/>
      <c r="TQE849" s="14"/>
      <c r="TQF849" s="14"/>
      <c r="TQG849" s="14"/>
      <c r="TQH849" s="14"/>
      <c r="TQI849" s="14"/>
      <c r="TQJ849" s="14"/>
      <c r="TQK849" s="14"/>
      <c r="TQL849" s="14"/>
      <c r="TQM849" s="14"/>
      <c r="TQN849" s="14"/>
      <c r="TQO849" s="14"/>
      <c r="TQP849" s="14"/>
      <c r="TQQ849" s="14"/>
      <c r="TQR849" s="14"/>
      <c r="TQS849" s="14"/>
      <c r="TQT849" s="14"/>
      <c r="TQU849" s="14"/>
      <c r="TQV849" s="14"/>
      <c r="TQW849" s="14"/>
      <c r="TQX849" s="14"/>
      <c r="TQY849" s="14"/>
      <c r="TQZ849" s="14"/>
      <c r="TRA849" s="14"/>
      <c r="TRB849" s="14"/>
      <c r="TRC849" s="14"/>
      <c r="TRD849" s="14"/>
      <c r="TRE849" s="14"/>
      <c r="TRF849" s="14"/>
      <c r="TRG849" s="14"/>
      <c r="TRH849" s="14"/>
      <c r="TRI849" s="14"/>
      <c r="TRJ849" s="14"/>
      <c r="TRK849" s="14"/>
      <c r="TRL849" s="14"/>
      <c r="TRM849" s="14"/>
      <c r="TRN849" s="14"/>
      <c r="TRO849" s="14"/>
      <c r="TRP849" s="14"/>
      <c r="TRQ849" s="14"/>
      <c r="TRR849" s="14"/>
      <c r="TRS849" s="14"/>
      <c r="TRT849" s="14"/>
      <c r="TRU849" s="14"/>
      <c r="TRV849" s="14"/>
      <c r="TRW849" s="14"/>
      <c r="TRX849" s="14"/>
      <c r="TRY849" s="14"/>
      <c r="TRZ849" s="14"/>
      <c r="TSA849" s="14"/>
      <c r="TSB849" s="14"/>
      <c r="TSC849" s="14"/>
      <c r="TSD849" s="14"/>
      <c r="TSE849" s="14"/>
      <c r="TSF849" s="14"/>
      <c r="TSG849" s="14"/>
      <c r="TSH849" s="14"/>
      <c r="TSI849" s="14"/>
      <c r="TSJ849" s="14"/>
      <c r="TSK849" s="14"/>
      <c r="TSL849" s="14"/>
      <c r="TSM849" s="14"/>
      <c r="TSN849" s="14"/>
      <c r="TSO849" s="14"/>
      <c r="TSP849" s="14"/>
      <c r="TSQ849" s="14"/>
      <c r="TSR849" s="14"/>
      <c r="TSS849" s="14"/>
      <c r="TST849" s="14"/>
      <c r="TSU849" s="14"/>
      <c r="TSV849" s="14"/>
      <c r="TSW849" s="14"/>
      <c r="TSX849" s="14"/>
      <c r="TSY849" s="14"/>
      <c r="TSZ849" s="14"/>
      <c r="TTA849" s="14"/>
      <c r="TTB849" s="14"/>
      <c r="TTC849" s="14"/>
      <c r="TTD849" s="14"/>
      <c r="TTE849" s="14"/>
      <c r="TTF849" s="14"/>
      <c r="TTG849" s="14"/>
      <c r="TTH849" s="14"/>
      <c r="TTI849" s="14"/>
      <c r="TTJ849" s="14"/>
      <c r="TTK849" s="14"/>
      <c r="TTL849" s="14"/>
      <c r="TTM849" s="14"/>
      <c r="TTN849" s="14"/>
      <c r="TTO849" s="14"/>
      <c r="TTP849" s="14"/>
      <c r="TTQ849" s="14"/>
      <c r="TTR849" s="14"/>
      <c r="TTS849" s="14"/>
      <c r="TTT849" s="14"/>
      <c r="TTU849" s="14"/>
      <c r="TTV849" s="14"/>
      <c r="TTW849" s="14"/>
      <c r="TTX849" s="14"/>
      <c r="TTY849" s="14"/>
      <c r="TTZ849" s="14"/>
      <c r="TUA849" s="14"/>
      <c r="TUB849" s="14"/>
      <c r="TUC849" s="14"/>
      <c r="TUD849" s="14"/>
      <c r="TUE849" s="14"/>
      <c r="TUF849" s="14"/>
      <c r="TUG849" s="14"/>
      <c r="TUH849" s="14"/>
      <c r="TUI849" s="14"/>
      <c r="TUJ849" s="14"/>
      <c r="TUK849" s="14"/>
      <c r="TUL849" s="14"/>
      <c r="TUM849" s="14"/>
      <c r="TUN849" s="14"/>
      <c r="TUO849" s="14"/>
      <c r="TUP849" s="14"/>
      <c r="TUQ849" s="14"/>
      <c r="TUR849" s="14"/>
      <c r="TUS849" s="14"/>
      <c r="TUT849" s="14"/>
      <c r="TUU849" s="14"/>
      <c r="TUV849" s="14"/>
      <c r="TUW849" s="14"/>
      <c r="TUX849" s="14"/>
      <c r="TUY849" s="14"/>
      <c r="TUZ849" s="14"/>
      <c r="TVA849" s="14"/>
      <c r="TVB849" s="14"/>
      <c r="TVC849" s="14"/>
      <c r="TVD849" s="14"/>
      <c r="TVE849" s="14"/>
      <c r="TVF849" s="14"/>
      <c r="TVG849" s="14"/>
      <c r="TVH849" s="14"/>
      <c r="TVI849" s="14"/>
      <c r="TVJ849" s="14"/>
      <c r="TVK849" s="14"/>
      <c r="TVL849" s="14"/>
      <c r="TVM849" s="14"/>
      <c r="TVN849" s="14"/>
      <c r="TVO849" s="14"/>
      <c r="TVP849" s="14"/>
      <c r="TVQ849" s="14"/>
      <c r="TVR849" s="14"/>
      <c r="TVS849" s="14"/>
      <c r="TVT849" s="14"/>
      <c r="TVU849" s="14"/>
      <c r="TVV849" s="14"/>
      <c r="TVW849" s="14"/>
      <c r="TVX849" s="14"/>
      <c r="TVY849" s="14"/>
      <c r="TVZ849" s="14"/>
      <c r="TWA849" s="14"/>
      <c r="TWB849" s="14"/>
      <c r="TWC849" s="14"/>
      <c r="TWD849" s="14"/>
      <c r="TWE849" s="14"/>
      <c r="TWF849" s="14"/>
      <c r="TWG849" s="14"/>
      <c r="TWH849" s="14"/>
      <c r="TWI849" s="14"/>
      <c r="TWJ849" s="14"/>
      <c r="TWK849" s="14"/>
      <c r="TWL849" s="14"/>
      <c r="TWM849" s="14"/>
      <c r="TWN849" s="14"/>
      <c r="TWO849" s="14"/>
      <c r="TWP849" s="14"/>
      <c r="TWQ849" s="14"/>
      <c r="TWR849" s="14"/>
      <c r="TWS849" s="14"/>
      <c r="TWT849" s="14"/>
      <c r="TWU849" s="14"/>
      <c r="TWV849" s="14"/>
      <c r="TWW849" s="14"/>
      <c r="TWX849" s="14"/>
      <c r="TWY849" s="14"/>
      <c r="TWZ849" s="14"/>
      <c r="TXA849" s="14"/>
      <c r="TXB849" s="14"/>
      <c r="TXC849" s="14"/>
      <c r="TXD849" s="14"/>
      <c r="TXE849" s="14"/>
      <c r="TXF849" s="14"/>
      <c r="TXG849" s="14"/>
      <c r="TXH849" s="14"/>
      <c r="TXI849" s="14"/>
      <c r="TXJ849" s="14"/>
      <c r="TXK849" s="14"/>
      <c r="TXL849" s="14"/>
      <c r="TXM849" s="14"/>
      <c r="TXN849" s="14"/>
      <c r="TXO849" s="14"/>
      <c r="TXP849" s="14"/>
      <c r="TXQ849" s="14"/>
      <c r="TXR849" s="14"/>
      <c r="TXS849" s="14"/>
      <c r="TXT849" s="14"/>
      <c r="TXU849" s="14"/>
      <c r="TXV849" s="14"/>
      <c r="TXW849" s="14"/>
      <c r="TXX849" s="14"/>
      <c r="TXY849" s="14"/>
      <c r="TXZ849" s="14"/>
      <c r="TYA849" s="14"/>
      <c r="TYB849" s="14"/>
      <c r="TYC849" s="14"/>
      <c r="TYD849" s="14"/>
      <c r="TYE849" s="14"/>
      <c r="TYF849" s="14"/>
      <c r="TYG849" s="14"/>
      <c r="TYH849" s="14"/>
      <c r="TYI849" s="14"/>
      <c r="TYJ849" s="14"/>
      <c r="TYK849" s="14"/>
      <c r="TYL849" s="14"/>
      <c r="TYM849" s="14"/>
      <c r="TYN849" s="14"/>
      <c r="TYO849" s="14"/>
      <c r="TYP849" s="14"/>
      <c r="TYQ849" s="14"/>
      <c r="TYR849" s="14"/>
      <c r="TYS849" s="14"/>
      <c r="TYT849" s="14"/>
      <c r="TYU849" s="14"/>
      <c r="TYV849" s="14"/>
      <c r="TYW849" s="14"/>
      <c r="TYX849" s="14"/>
      <c r="TYY849" s="14"/>
      <c r="TYZ849" s="14"/>
      <c r="TZA849" s="14"/>
      <c r="TZB849" s="14"/>
      <c r="TZC849" s="14"/>
      <c r="TZD849" s="14"/>
      <c r="TZE849" s="14"/>
      <c r="TZF849" s="14"/>
      <c r="TZG849" s="14"/>
      <c r="TZH849" s="14"/>
      <c r="TZI849" s="14"/>
      <c r="TZJ849" s="14"/>
      <c r="TZK849" s="14"/>
      <c r="TZL849" s="14"/>
      <c r="TZM849" s="14"/>
      <c r="TZN849" s="14"/>
      <c r="TZO849" s="14"/>
      <c r="TZP849" s="14"/>
      <c r="TZQ849" s="14"/>
      <c r="TZR849" s="14"/>
      <c r="TZS849" s="14"/>
      <c r="TZT849" s="14"/>
      <c r="TZU849" s="14"/>
      <c r="TZV849" s="14"/>
      <c r="TZW849" s="14"/>
      <c r="TZX849" s="14"/>
      <c r="TZY849" s="14"/>
      <c r="TZZ849" s="14"/>
      <c r="UAA849" s="14"/>
      <c r="UAB849" s="14"/>
      <c r="UAC849" s="14"/>
      <c r="UAD849" s="14"/>
      <c r="UAE849" s="14"/>
      <c r="UAF849" s="14"/>
      <c r="UAG849" s="14"/>
      <c r="UAH849" s="14"/>
      <c r="UAI849" s="14"/>
      <c r="UAJ849" s="14"/>
      <c r="UAK849" s="14"/>
      <c r="UAL849" s="14"/>
      <c r="UAM849" s="14"/>
      <c r="UAN849" s="14"/>
      <c r="UAO849" s="14"/>
      <c r="UAP849" s="14"/>
      <c r="UAQ849" s="14"/>
      <c r="UAR849" s="14"/>
      <c r="UAS849" s="14"/>
      <c r="UAT849" s="14"/>
      <c r="UAU849" s="14"/>
      <c r="UAV849" s="14"/>
      <c r="UAW849" s="14"/>
      <c r="UAX849" s="14"/>
      <c r="UAY849" s="14"/>
      <c r="UAZ849" s="14"/>
      <c r="UBA849" s="14"/>
      <c r="UBB849" s="14"/>
      <c r="UBC849" s="14"/>
      <c r="UBD849" s="14"/>
      <c r="UBE849" s="14"/>
      <c r="UBF849" s="14"/>
      <c r="UBG849" s="14"/>
      <c r="UBH849" s="14"/>
      <c r="UBI849" s="14"/>
      <c r="UBJ849" s="14"/>
      <c r="UBK849" s="14"/>
      <c r="UBL849" s="14"/>
      <c r="UBM849" s="14"/>
      <c r="UBN849" s="14"/>
      <c r="UBO849" s="14"/>
      <c r="UBP849" s="14"/>
      <c r="UBQ849" s="14"/>
      <c r="UBR849" s="14"/>
      <c r="UBS849" s="14"/>
      <c r="UBT849" s="14"/>
      <c r="UBU849" s="14"/>
      <c r="UBV849" s="14"/>
      <c r="UBW849" s="14"/>
      <c r="UBX849" s="14"/>
      <c r="UBY849" s="14"/>
      <c r="UBZ849" s="14"/>
      <c r="UCA849" s="14"/>
      <c r="UCB849" s="14"/>
      <c r="UCC849" s="14"/>
      <c r="UCD849" s="14"/>
      <c r="UCE849" s="14"/>
      <c r="UCF849" s="14"/>
      <c r="UCG849" s="14"/>
      <c r="UCH849" s="14"/>
      <c r="UCI849" s="14"/>
      <c r="UCJ849" s="14"/>
      <c r="UCK849" s="14"/>
      <c r="UCL849" s="14"/>
      <c r="UCM849" s="14"/>
      <c r="UCN849" s="14"/>
      <c r="UCO849" s="14"/>
      <c r="UCP849" s="14"/>
      <c r="UCQ849" s="14"/>
      <c r="UCR849" s="14"/>
      <c r="UCS849" s="14"/>
      <c r="UCT849" s="14"/>
      <c r="UCU849" s="14"/>
      <c r="UCV849" s="14"/>
      <c r="UCW849" s="14"/>
      <c r="UCX849" s="14"/>
      <c r="UCY849" s="14"/>
      <c r="UCZ849" s="14"/>
      <c r="UDA849" s="14"/>
      <c r="UDB849" s="14"/>
      <c r="UDC849" s="14"/>
      <c r="UDD849" s="14"/>
      <c r="UDE849" s="14"/>
      <c r="UDF849" s="14"/>
      <c r="UDG849" s="14"/>
      <c r="UDH849" s="14"/>
      <c r="UDI849" s="14"/>
      <c r="UDJ849" s="14"/>
      <c r="UDK849" s="14"/>
      <c r="UDL849" s="14"/>
      <c r="UDM849" s="14"/>
      <c r="UDN849" s="14"/>
      <c r="UDO849" s="14"/>
      <c r="UDP849" s="14"/>
      <c r="UDQ849" s="14"/>
      <c r="UDR849" s="14"/>
      <c r="UDS849" s="14"/>
      <c r="UDT849" s="14"/>
      <c r="UDU849" s="14"/>
      <c r="UDV849" s="14"/>
      <c r="UDW849" s="14"/>
      <c r="UDX849" s="14"/>
      <c r="UDY849" s="14"/>
      <c r="UDZ849" s="14"/>
      <c r="UEA849" s="14"/>
      <c r="UEB849" s="14"/>
      <c r="UEC849" s="14"/>
      <c r="UED849" s="14"/>
      <c r="UEE849" s="14"/>
      <c r="UEF849" s="14"/>
      <c r="UEG849" s="14"/>
      <c r="UEH849" s="14"/>
      <c r="UEI849" s="14"/>
      <c r="UEJ849" s="14"/>
      <c r="UEK849" s="14"/>
      <c r="UEL849" s="14"/>
      <c r="UEM849" s="14"/>
      <c r="UEN849" s="14"/>
      <c r="UEO849" s="14"/>
      <c r="UEP849" s="14"/>
      <c r="UEQ849" s="14"/>
      <c r="UER849" s="14"/>
      <c r="UES849" s="14"/>
      <c r="UET849" s="14"/>
      <c r="UEU849" s="14"/>
      <c r="UEV849" s="14"/>
      <c r="UEW849" s="14"/>
      <c r="UEX849" s="14"/>
      <c r="UEY849" s="14"/>
      <c r="UEZ849" s="14"/>
      <c r="UFA849" s="14"/>
      <c r="UFB849" s="14"/>
      <c r="UFC849" s="14"/>
      <c r="UFD849" s="14"/>
      <c r="UFE849" s="14"/>
      <c r="UFF849" s="14"/>
      <c r="UFG849" s="14"/>
      <c r="UFH849" s="14"/>
      <c r="UFI849" s="14"/>
      <c r="UFJ849" s="14"/>
      <c r="UFK849" s="14"/>
      <c r="UFL849" s="14"/>
      <c r="UFM849" s="14"/>
      <c r="UFN849" s="14"/>
      <c r="UFO849" s="14"/>
      <c r="UFP849" s="14"/>
      <c r="UFQ849" s="14"/>
      <c r="UFR849" s="14"/>
      <c r="UFS849" s="14"/>
      <c r="UFT849" s="14"/>
      <c r="UFU849" s="14"/>
      <c r="UFV849" s="14"/>
      <c r="UFW849" s="14"/>
      <c r="UFX849" s="14"/>
      <c r="UFY849" s="14"/>
      <c r="UFZ849" s="14"/>
      <c r="UGA849" s="14"/>
      <c r="UGB849" s="14"/>
      <c r="UGC849" s="14"/>
      <c r="UGD849" s="14"/>
      <c r="UGE849" s="14"/>
      <c r="UGF849" s="14"/>
      <c r="UGG849" s="14"/>
      <c r="UGH849" s="14"/>
      <c r="UGI849" s="14"/>
      <c r="UGJ849" s="14"/>
      <c r="UGK849" s="14"/>
      <c r="UGL849" s="14"/>
      <c r="UGM849" s="14"/>
      <c r="UGN849" s="14"/>
      <c r="UGO849" s="14"/>
      <c r="UGP849" s="14"/>
      <c r="UGQ849" s="14"/>
      <c r="UGR849" s="14"/>
      <c r="UGS849" s="14"/>
      <c r="UGT849" s="14"/>
      <c r="UGU849" s="14"/>
      <c r="UGV849" s="14"/>
      <c r="UGW849" s="14"/>
      <c r="UGX849" s="14"/>
      <c r="UGY849" s="14"/>
      <c r="UGZ849" s="14"/>
      <c r="UHA849" s="14"/>
      <c r="UHB849" s="14"/>
      <c r="UHC849" s="14"/>
      <c r="UHD849" s="14"/>
      <c r="UHE849" s="14"/>
      <c r="UHF849" s="14"/>
      <c r="UHG849" s="14"/>
      <c r="UHH849" s="14"/>
      <c r="UHI849" s="14"/>
      <c r="UHJ849" s="14"/>
      <c r="UHK849" s="14"/>
      <c r="UHL849" s="14"/>
      <c r="UHM849" s="14"/>
      <c r="UHN849" s="14"/>
      <c r="UHO849" s="14"/>
      <c r="UHP849" s="14"/>
      <c r="UHQ849" s="14"/>
      <c r="UHR849" s="14"/>
      <c r="UHS849" s="14"/>
      <c r="UHT849" s="14"/>
      <c r="UHU849" s="14"/>
      <c r="UHV849" s="14"/>
      <c r="UHW849" s="14"/>
      <c r="UHX849" s="14"/>
      <c r="UHY849" s="14"/>
      <c r="UHZ849" s="14"/>
      <c r="UIA849" s="14"/>
      <c r="UIB849" s="14"/>
      <c r="UIC849" s="14"/>
      <c r="UID849" s="14"/>
      <c r="UIE849" s="14"/>
      <c r="UIF849" s="14"/>
      <c r="UIG849" s="14"/>
      <c r="UIH849" s="14"/>
      <c r="UII849" s="14"/>
      <c r="UIJ849" s="14"/>
      <c r="UIK849" s="14"/>
      <c r="UIL849" s="14"/>
      <c r="UIM849" s="14"/>
      <c r="UIN849" s="14"/>
      <c r="UIO849" s="14"/>
      <c r="UIP849" s="14"/>
      <c r="UIQ849" s="14"/>
      <c r="UIR849" s="14"/>
      <c r="UIS849" s="14"/>
      <c r="UIT849" s="14"/>
      <c r="UIU849" s="14"/>
      <c r="UIV849" s="14"/>
      <c r="UIW849" s="14"/>
      <c r="UIX849" s="14"/>
      <c r="UIY849" s="14"/>
      <c r="UIZ849" s="14"/>
      <c r="UJA849" s="14"/>
      <c r="UJB849" s="14"/>
      <c r="UJC849" s="14"/>
      <c r="UJD849" s="14"/>
      <c r="UJE849" s="14"/>
      <c r="UJF849" s="14"/>
      <c r="UJG849" s="14"/>
      <c r="UJH849" s="14"/>
      <c r="UJI849" s="14"/>
      <c r="UJJ849" s="14"/>
      <c r="UJK849" s="14"/>
      <c r="UJL849" s="14"/>
      <c r="UJM849" s="14"/>
      <c r="UJN849" s="14"/>
      <c r="UJO849" s="14"/>
      <c r="UJP849" s="14"/>
      <c r="UJQ849" s="14"/>
      <c r="UJR849" s="14"/>
      <c r="UJS849" s="14"/>
      <c r="UJT849" s="14"/>
      <c r="UJU849" s="14"/>
      <c r="UJV849" s="14"/>
      <c r="UJW849" s="14"/>
      <c r="UJX849" s="14"/>
      <c r="UJY849" s="14"/>
      <c r="UJZ849" s="14"/>
      <c r="UKA849" s="14"/>
      <c r="UKB849" s="14"/>
      <c r="UKC849" s="14"/>
      <c r="UKD849" s="14"/>
      <c r="UKE849" s="14"/>
      <c r="UKF849" s="14"/>
      <c r="UKG849" s="14"/>
      <c r="UKH849" s="14"/>
      <c r="UKI849" s="14"/>
      <c r="UKJ849" s="14"/>
      <c r="UKK849" s="14"/>
      <c r="UKL849" s="14"/>
      <c r="UKM849" s="14"/>
      <c r="UKN849" s="14"/>
      <c r="UKO849" s="14"/>
      <c r="UKP849" s="14"/>
      <c r="UKQ849" s="14"/>
      <c r="UKR849" s="14"/>
      <c r="UKS849" s="14"/>
      <c r="UKT849" s="14"/>
      <c r="UKU849" s="14"/>
      <c r="UKV849" s="14"/>
      <c r="UKW849" s="14"/>
      <c r="UKX849" s="14"/>
      <c r="UKY849" s="14"/>
      <c r="UKZ849" s="14"/>
      <c r="ULA849" s="14"/>
      <c r="ULB849" s="14"/>
      <c r="ULC849" s="14"/>
      <c r="ULD849" s="14"/>
      <c r="ULE849" s="14"/>
      <c r="ULF849" s="14"/>
      <c r="ULG849" s="14"/>
      <c r="ULH849" s="14"/>
      <c r="ULI849" s="14"/>
      <c r="ULJ849" s="14"/>
      <c r="ULK849" s="14"/>
      <c r="ULL849" s="14"/>
      <c r="ULM849" s="14"/>
      <c r="ULN849" s="14"/>
      <c r="ULO849" s="14"/>
      <c r="ULP849" s="14"/>
      <c r="ULQ849" s="14"/>
      <c r="ULR849" s="14"/>
      <c r="ULS849" s="14"/>
      <c r="ULT849" s="14"/>
      <c r="ULU849" s="14"/>
      <c r="ULV849" s="14"/>
      <c r="ULW849" s="14"/>
      <c r="ULX849" s="14"/>
      <c r="ULY849" s="14"/>
      <c r="ULZ849" s="14"/>
      <c r="UMA849" s="14"/>
      <c r="UMB849" s="14"/>
      <c r="UMC849" s="14"/>
      <c r="UMD849" s="14"/>
      <c r="UME849" s="14"/>
      <c r="UMF849" s="14"/>
      <c r="UMG849" s="14"/>
      <c r="UMH849" s="14"/>
      <c r="UMI849" s="14"/>
      <c r="UMJ849" s="14"/>
      <c r="UMK849" s="14"/>
      <c r="UML849" s="14"/>
      <c r="UMM849" s="14"/>
      <c r="UMN849" s="14"/>
      <c r="UMO849" s="14"/>
      <c r="UMP849" s="14"/>
      <c r="UMQ849" s="14"/>
      <c r="UMR849" s="14"/>
      <c r="UMS849" s="14"/>
      <c r="UMT849" s="14"/>
      <c r="UMU849" s="14"/>
      <c r="UMV849" s="14"/>
      <c r="UMW849" s="14"/>
      <c r="UMX849" s="14"/>
      <c r="UMY849" s="14"/>
      <c r="UMZ849" s="14"/>
      <c r="UNA849" s="14"/>
      <c r="UNB849" s="14"/>
      <c r="UNC849" s="14"/>
      <c r="UND849" s="14"/>
      <c r="UNE849" s="14"/>
      <c r="UNF849" s="14"/>
      <c r="UNG849" s="14"/>
      <c r="UNH849" s="14"/>
      <c r="UNI849" s="14"/>
      <c r="UNJ849" s="14"/>
      <c r="UNK849" s="14"/>
      <c r="UNL849" s="14"/>
      <c r="UNM849" s="14"/>
      <c r="UNN849" s="14"/>
      <c r="UNO849" s="14"/>
      <c r="UNP849" s="14"/>
      <c r="UNQ849" s="14"/>
      <c r="UNR849" s="14"/>
      <c r="UNS849" s="14"/>
      <c r="UNT849" s="14"/>
      <c r="UNU849" s="14"/>
      <c r="UNV849" s="14"/>
      <c r="UNW849" s="14"/>
      <c r="UNX849" s="14"/>
      <c r="UNY849" s="14"/>
      <c r="UNZ849" s="14"/>
      <c r="UOA849" s="14"/>
      <c r="UOB849" s="14"/>
      <c r="UOC849" s="14"/>
      <c r="UOD849" s="14"/>
      <c r="UOE849" s="14"/>
      <c r="UOF849" s="14"/>
      <c r="UOG849" s="14"/>
      <c r="UOH849" s="14"/>
      <c r="UOI849" s="14"/>
      <c r="UOJ849" s="14"/>
      <c r="UOK849" s="14"/>
      <c r="UOL849" s="14"/>
      <c r="UOM849" s="14"/>
      <c r="UON849" s="14"/>
      <c r="UOO849" s="14"/>
      <c r="UOP849" s="14"/>
      <c r="UOQ849" s="14"/>
      <c r="UOR849" s="14"/>
      <c r="UOS849" s="14"/>
      <c r="UOT849" s="14"/>
      <c r="UOU849" s="14"/>
      <c r="UOV849" s="14"/>
      <c r="UOW849" s="14"/>
      <c r="UOX849" s="14"/>
      <c r="UOY849" s="14"/>
      <c r="UOZ849" s="14"/>
      <c r="UPA849" s="14"/>
      <c r="UPB849" s="14"/>
      <c r="UPC849" s="14"/>
      <c r="UPD849" s="14"/>
      <c r="UPE849" s="14"/>
      <c r="UPF849" s="14"/>
      <c r="UPG849" s="14"/>
      <c r="UPH849" s="14"/>
      <c r="UPI849" s="14"/>
      <c r="UPJ849" s="14"/>
      <c r="UPK849" s="14"/>
      <c r="UPL849" s="14"/>
      <c r="UPM849" s="14"/>
      <c r="UPN849" s="14"/>
      <c r="UPO849" s="14"/>
      <c r="UPP849" s="14"/>
      <c r="UPQ849" s="14"/>
      <c r="UPR849" s="14"/>
      <c r="UPS849" s="14"/>
      <c r="UPT849" s="14"/>
      <c r="UPU849" s="14"/>
      <c r="UPV849" s="14"/>
      <c r="UPW849" s="14"/>
      <c r="UPX849" s="14"/>
      <c r="UPY849" s="14"/>
      <c r="UPZ849" s="14"/>
      <c r="UQA849" s="14"/>
      <c r="UQB849" s="14"/>
      <c r="UQC849" s="14"/>
      <c r="UQD849" s="14"/>
      <c r="UQE849" s="14"/>
      <c r="UQF849" s="14"/>
      <c r="UQG849" s="14"/>
      <c r="UQH849" s="14"/>
      <c r="UQI849" s="14"/>
      <c r="UQJ849" s="14"/>
      <c r="UQK849" s="14"/>
      <c r="UQL849" s="14"/>
      <c r="UQM849" s="14"/>
      <c r="UQN849" s="14"/>
      <c r="UQO849" s="14"/>
      <c r="UQP849" s="14"/>
      <c r="UQQ849" s="14"/>
      <c r="UQR849" s="14"/>
      <c r="UQS849" s="14"/>
      <c r="UQT849" s="14"/>
      <c r="UQU849" s="14"/>
      <c r="UQV849" s="14"/>
      <c r="UQW849" s="14"/>
      <c r="UQX849" s="14"/>
      <c r="UQY849" s="14"/>
      <c r="UQZ849" s="14"/>
      <c r="URA849" s="14"/>
      <c r="URB849" s="14"/>
      <c r="URC849" s="14"/>
      <c r="URD849" s="14"/>
      <c r="URE849" s="14"/>
      <c r="URF849" s="14"/>
      <c r="URG849" s="14"/>
      <c r="URH849" s="14"/>
      <c r="URI849" s="14"/>
      <c r="URJ849" s="14"/>
      <c r="URK849" s="14"/>
      <c r="URL849" s="14"/>
      <c r="URM849" s="14"/>
      <c r="URN849" s="14"/>
      <c r="URO849" s="14"/>
      <c r="URP849" s="14"/>
      <c r="URQ849" s="14"/>
      <c r="URR849" s="14"/>
      <c r="URS849" s="14"/>
      <c r="URT849" s="14"/>
      <c r="URU849" s="14"/>
      <c r="URV849" s="14"/>
      <c r="URW849" s="14"/>
      <c r="URX849" s="14"/>
      <c r="URY849" s="14"/>
      <c r="URZ849" s="14"/>
      <c r="USA849" s="14"/>
      <c r="USB849" s="14"/>
      <c r="USC849" s="14"/>
      <c r="USD849" s="14"/>
      <c r="USE849" s="14"/>
      <c r="USF849" s="14"/>
      <c r="USG849" s="14"/>
      <c r="USH849" s="14"/>
      <c r="USI849" s="14"/>
      <c r="USJ849" s="14"/>
      <c r="USK849" s="14"/>
      <c r="USL849" s="14"/>
      <c r="USM849" s="14"/>
      <c r="USN849" s="14"/>
      <c r="USO849" s="14"/>
      <c r="USP849" s="14"/>
      <c r="USQ849" s="14"/>
      <c r="USR849" s="14"/>
      <c r="USS849" s="14"/>
      <c r="UST849" s="14"/>
      <c r="USU849" s="14"/>
      <c r="USV849" s="14"/>
      <c r="USW849" s="14"/>
      <c r="USX849" s="14"/>
      <c r="USY849" s="14"/>
      <c r="USZ849" s="14"/>
      <c r="UTA849" s="14"/>
      <c r="UTB849" s="14"/>
      <c r="UTC849" s="14"/>
      <c r="UTD849" s="14"/>
      <c r="UTE849" s="14"/>
      <c r="UTF849" s="14"/>
      <c r="UTG849" s="14"/>
      <c r="UTH849" s="14"/>
      <c r="UTI849" s="14"/>
      <c r="UTJ849" s="14"/>
      <c r="UTK849" s="14"/>
      <c r="UTL849" s="14"/>
      <c r="UTM849" s="14"/>
      <c r="UTN849" s="14"/>
      <c r="UTO849" s="14"/>
      <c r="UTP849" s="14"/>
      <c r="UTQ849" s="14"/>
      <c r="UTR849" s="14"/>
      <c r="UTS849" s="14"/>
      <c r="UTT849" s="14"/>
      <c r="UTU849" s="14"/>
      <c r="UTV849" s="14"/>
      <c r="UTW849" s="14"/>
      <c r="UTX849" s="14"/>
      <c r="UTY849" s="14"/>
      <c r="UTZ849" s="14"/>
      <c r="UUA849" s="14"/>
      <c r="UUB849" s="14"/>
      <c r="UUC849" s="14"/>
      <c r="UUD849" s="14"/>
      <c r="UUE849" s="14"/>
      <c r="UUF849" s="14"/>
      <c r="UUG849" s="14"/>
      <c r="UUH849" s="14"/>
      <c r="UUI849" s="14"/>
      <c r="UUJ849" s="14"/>
      <c r="UUK849" s="14"/>
      <c r="UUL849" s="14"/>
      <c r="UUM849" s="14"/>
      <c r="UUN849" s="14"/>
      <c r="UUO849" s="14"/>
      <c r="UUP849" s="14"/>
      <c r="UUQ849" s="14"/>
      <c r="UUR849" s="14"/>
      <c r="UUS849" s="14"/>
      <c r="UUT849" s="14"/>
      <c r="UUU849" s="14"/>
      <c r="UUV849" s="14"/>
      <c r="UUW849" s="14"/>
      <c r="UUX849" s="14"/>
      <c r="UUY849" s="14"/>
      <c r="UUZ849" s="14"/>
      <c r="UVA849" s="14"/>
      <c r="UVB849" s="14"/>
      <c r="UVC849" s="14"/>
      <c r="UVD849" s="14"/>
      <c r="UVE849" s="14"/>
      <c r="UVF849" s="14"/>
      <c r="UVG849" s="14"/>
      <c r="UVH849" s="14"/>
      <c r="UVI849" s="14"/>
      <c r="UVJ849" s="14"/>
      <c r="UVK849" s="14"/>
      <c r="UVL849" s="14"/>
      <c r="UVM849" s="14"/>
      <c r="UVN849" s="14"/>
      <c r="UVO849" s="14"/>
      <c r="UVP849" s="14"/>
      <c r="UVQ849" s="14"/>
      <c r="UVR849" s="14"/>
      <c r="UVS849" s="14"/>
      <c r="UVT849" s="14"/>
      <c r="UVU849" s="14"/>
      <c r="UVV849" s="14"/>
      <c r="UVW849" s="14"/>
      <c r="UVX849" s="14"/>
      <c r="UVY849" s="14"/>
      <c r="UVZ849" s="14"/>
      <c r="UWA849" s="14"/>
      <c r="UWB849" s="14"/>
      <c r="UWC849" s="14"/>
      <c r="UWD849" s="14"/>
      <c r="UWE849" s="14"/>
      <c r="UWF849" s="14"/>
      <c r="UWG849" s="14"/>
      <c r="UWH849" s="14"/>
      <c r="UWI849" s="14"/>
      <c r="UWJ849" s="14"/>
      <c r="UWK849" s="14"/>
      <c r="UWL849" s="14"/>
      <c r="UWM849" s="14"/>
      <c r="UWN849" s="14"/>
      <c r="UWO849" s="14"/>
      <c r="UWP849" s="14"/>
      <c r="UWQ849" s="14"/>
      <c r="UWR849" s="14"/>
      <c r="UWS849" s="14"/>
      <c r="UWT849" s="14"/>
      <c r="UWU849" s="14"/>
      <c r="UWV849" s="14"/>
      <c r="UWW849" s="14"/>
      <c r="UWX849" s="14"/>
      <c r="UWY849" s="14"/>
      <c r="UWZ849" s="14"/>
      <c r="UXA849" s="14"/>
      <c r="UXB849" s="14"/>
      <c r="UXC849" s="14"/>
      <c r="UXD849" s="14"/>
      <c r="UXE849" s="14"/>
      <c r="UXF849" s="14"/>
      <c r="UXG849" s="14"/>
      <c r="UXH849" s="14"/>
      <c r="UXI849" s="14"/>
      <c r="UXJ849" s="14"/>
      <c r="UXK849" s="14"/>
      <c r="UXL849" s="14"/>
      <c r="UXM849" s="14"/>
      <c r="UXN849" s="14"/>
      <c r="UXO849" s="14"/>
      <c r="UXP849" s="14"/>
      <c r="UXQ849" s="14"/>
      <c r="UXR849" s="14"/>
      <c r="UXS849" s="14"/>
      <c r="UXT849" s="14"/>
      <c r="UXU849" s="14"/>
      <c r="UXV849" s="14"/>
      <c r="UXW849" s="14"/>
      <c r="UXX849" s="14"/>
      <c r="UXY849" s="14"/>
      <c r="UXZ849" s="14"/>
      <c r="UYA849" s="14"/>
      <c r="UYB849" s="14"/>
      <c r="UYC849" s="14"/>
      <c r="UYD849" s="14"/>
      <c r="UYE849" s="14"/>
      <c r="UYF849" s="14"/>
      <c r="UYG849" s="14"/>
      <c r="UYH849" s="14"/>
      <c r="UYI849" s="14"/>
      <c r="UYJ849" s="14"/>
      <c r="UYK849" s="14"/>
      <c r="UYL849" s="14"/>
      <c r="UYM849" s="14"/>
      <c r="UYN849" s="14"/>
      <c r="UYO849" s="14"/>
      <c r="UYP849" s="14"/>
      <c r="UYQ849" s="14"/>
      <c r="UYR849" s="14"/>
      <c r="UYS849" s="14"/>
      <c r="UYT849" s="14"/>
      <c r="UYU849" s="14"/>
      <c r="UYV849" s="14"/>
      <c r="UYW849" s="14"/>
      <c r="UYX849" s="14"/>
      <c r="UYY849" s="14"/>
      <c r="UYZ849" s="14"/>
      <c r="UZA849" s="14"/>
      <c r="UZB849" s="14"/>
      <c r="UZC849" s="14"/>
      <c r="UZD849" s="14"/>
      <c r="UZE849" s="14"/>
      <c r="UZF849" s="14"/>
      <c r="UZG849" s="14"/>
      <c r="UZH849" s="14"/>
      <c r="UZI849" s="14"/>
      <c r="UZJ849" s="14"/>
      <c r="UZK849" s="14"/>
      <c r="UZL849" s="14"/>
      <c r="UZM849" s="14"/>
      <c r="UZN849" s="14"/>
      <c r="UZO849" s="14"/>
      <c r="UZP849" s="14"/>
      <c r="UZQ849" s="14"/>
      <c r="UZR849" s="14"/>
      <c r="UZS849" s="14"/>
      <c r="UZT849" s="14"/>
      <c r="UZU849" s="14"/>
      <c r="UZV849" s="14"/>
      <c r="UZW849" s="14"/>
      <c r="UZX849" s="14"/>
      <c r="UZY849" s="14"/>
      <c r="UZZ849" s="14"/>
      <c r="VAA849" s="14"/>
      <c r="VAB849" s="14"/>
      <c r="VAC849" s="14"/>
      <c r="VAD849" s="14"/>
      <c r="VAE849" s="14"/>
      <c r="VAF849" s="14"/>
      <c r="VAG849" s="14"/>
      <c r="VAH849" s="14"/>
      <c r="VAI849" s="14"/>
      <c r="VAJ849" s="14"/>
      <c r="VAK849" s="14"/>
      <c r="VAL849" s="14"/>
      <c r="VAM849" s="14"/>
      <c r="VAN849" s="14"/>
      <c r="VAO849" s="14"/>
      <c r="VAP849" s="14"/>
      <c r="VAQ849" s="14"/>
      <c r="VAR849" s="14"/>
      <c r="VAS849" s="14"/>
      <c r="VAT849" s="14"/>
      <c r="VAU849" s="14"/>
      <c r="VAV849" s="14"/>
      <c r="VAW849" s="14"/>
      <c r="VAX849" s="14"/>
      <c r="VAY849" s="14"/>
      <c r="VAZ849" s="14"/>
      <c r="VBA849" s="14"/>
      <c r="VBB849" s="14"/>
      <c r="VBC849" s="14"/>
      <c r="VBD849" s="14"/>
      <c r="VBE849" s="14"/>
      <c r="VBF849" s="14"/>
      <c r="VBG849" s="14"/>
      <c r="VBH849" s="14"/>
      <c r="VBI849" s="14"/>
      <c r="VBJ849" s="14"/>
      <c r="VBK849" s="14"/>
      <c r="VBL849" s="14"/>
      <c r="VBM849" s="14"/>
      <c r="VBN849" s="14"/>
      <c r="VBO849" s="14"/>
      <c r="VBP849" s="14"/>
      <c r="VBQ849" s="14"/>
      <c r="VBR849" s="14"/>
      <c r="VBS849" s="14"/>
      <c r="VBT849" s="14"/>
      <c r="VBU849" s="14"/>
      <c r="VBV849" s="14"/>
      <c r="VBW849" s="14"/>
      <c r="VBX849" s="14"/>
      <c r="VBY849" s="14"/>
      <c r="VBZ849" s="14"/>
      <c r="VCA849" s="14"/>
      <c r="VCB849" s="14"/>
      <c r="VCC849" s="14"/>
      <c r="VCD849" s="14"/>
      <c r="VCE849" s="14"/>
      <c r="VCF849" s="14"/>
      <c r="VCG849" s="14"/>
      <c r="VCH849" s="14"/>
      <c r="VCI849" s="14"/>
      <c r="VCJ849" s="14"/>
      <c r="VCK849" s="14"/>
      <c r="VCL849" s="14"/>
      <c r="VCM849" s="14"/>
      <c r="VCN849" s="14"/>
      <c r="VCO849" s="14"/>
      <c r="VCP849" s="14"/>
      <c r="VCQ849" s="14"/>
      <c r="VCR849" s="14"/>
      <c r="VCS849" s="14"/>
      <c r="VCT849" s="14"/>
      <c r="VCU849" s="14"/>
      <c r="VCV849" s="14"/>
      <c r="VCW849" s="14"/>
      <c r="VCX849" s="14"/>
      <c r="VCY849" s="14"/>
      <c r="VCZ849" s="14"/>
      <c r="VDA849" s="14"/>
      <c r="VDB849" s="14"/>
      <c r="VDC849" s="14"/>
      <c r="VDD849" s="14"/>
      <c r="VDE849" s="14"/>
      <c r="VDF849" s="14"/>
      <c r="VDG849" s="14"/>
      <c r="VDH849" s="14"/>
      <c r="VDI849" s="14"/>
      <c r="VDJ849" s="14"/>
      <c r="VDK849" s="14"/>
      <c r="VDL849" s="14"/>
      <c r="VDM849" s="14"/>
      <c r="VDN849" s="14"/>
      <c r="VDO849" s="14"/>
      <c r="VDP849" s="14"/>
      <c r="VDQ849" s="14"/>
      <c r="VDR849" s="14"/>
      <c r="VDS849" s="14"/>
      <c r="VDT849" s="14"/>
      <c r="VDU849" s="14"/>
      <c r="VDV849" s="14"/>
      <c r="VDW849" s="14"/>
      <c r="VDX849" s="14"/>
      <c r="VDY849" s="14"/>
      <c r="VDZ849" s="14"/>
      <c r="VEA849" s="14"/>
      <c r="VEB849" s="14"/>
      <c r="VEC849" s="14"/>
      <c r="VED849" s="14"/>
      <c r="VEE849" s="14"/>
      <c r="VEF849" s="14"/>
      <c r="VEG849" s="14"/>
      <c r="VEH849" s="14"/>
      <c r="VEI849" s="14"/>
      <c r="VEJ849" s="14"/>
      <c r="VEK849" s="14"/>
      <c r="VEL849" s="14"/>
      <c r="VEM849" s="14"/>
      <c r="VEN849" s="14"/>
      <c r="VEO849" s="14"/>
      <c r="VEP849" s="14"/>
      <c r="VEQ849" s="14"/>
      <c r="VER849" s="14"/>
      <c r="VES849" s="14"/>
      <c r="VET849" s="14"/>
      <c r="VEU849" s="14"/>
      <c r="VEV849" s="14"/>
      <c r="VEW849" s="14"/>
      <c r="VEX849" s="14"/>
      <c r="VEY849" s="14"/>
      <c r="VEZ849" s="14"/>
      <c r="VFA849" s="14"/>
      <c r="VFB849" s="14"/>
      <c r="VFC849" s="14"/>
      <c r="VFD849" s="14"/>
      <c r="VFE849" s="14"/>
      <c r="VFF849" s="14"/>
      <c r="VFG849" s="14"/>
      <c r="VFH849" s="14"/>
      <c r="VFI849" s="14"/>
      <c r="VFJ849" s="14"/>
      <c r="VFK849" s="14"/>
      <c r="VFL849" s="14"/>
      <c r="VFM849" s="14"/>
      <c r="VFN849" s="14"/>
      <c r="VFO849" s="14"/>
      <c r="VFP849" s="14"/>
      <c r="VFQ849" s="14"/>
      <c r="VFR849" s="14"/>
      <c r="VFS849" s="14"/>
      <c r="VFT849" s="14"/>
      <c r="VFU849" s="14"/>
      <c r="VFV849" s="14"/>
      <c r="VFW849" s="14"/>
      <c r="VFX849" s="14"/>
      <c r="VFY849" s="14"/>
      <c r="VFZ849" s="14"/>
      <c r="VGA849" s="14"/>
      <c r="VGB849" s="14"/>
      <c r="VGC849" s="14"/>
      <c r="VGD849" s="14"/>
      <c r="VGE849" s="14"/>
      <c r="VGF849" s="14"/>
      <c r="VGG849" s="14"/>
      <c r="VGH849" s="14"/>
      <c r="VGI849" s="14"/>
      <c r="VGJ849" s="14"/>
      <c r="VGK849" s="14"/>
      <c r="VGL849" s="14"/>
      <c r="VGM849" s="14"/>
      <c r="VGN849" s="14"/>
      <c r="VGO849" s="14"/>
      <c r="VGP849" s="14"/>
      <c r="VGQ849" s="14"/>
      <c r="VGR849" s="14"/>
      <c r="VGS849" s="14"/>
      <c r="VGT849" s="14"/>
      <c r="VGU849" s="14"/>
      <c r="VGV849" s="14"/>
      <c r="VGW849" s="14"/>
      <c r="VGX849" s="14"/>
      <c r="VGY849" s="14"/>
      <c r="VGZ849" s="14"/>
      <c r="VHA849" s="14"/>
      <c r="VHB849" s="14"/>
      <c r="VHC849" s="14"/>
      <c r="VHD849" s="14"/>
      <c r="VHE849" s="14"/>
      <c r="VHF849" s="14"/>
      <c r="VHG849" s="14"/>
      <c r="VHH849" s="14"/>
      <c r="VHI849" s="14"/>
      <c r="VHJ849" s="14"/>
      <c r="VHK849" s="14"/>
      <c r="VHL849" s="14"/>
      <c r="VHM849" s="14"/>
      <c r="VHN849" s="14"/>
      <c r="VHO849" s="14"/>
      <c r="VHP849" s="14"/>
      <c r="VHQ849" s="14"/>
      <c r="VHR849" s="14"/>
      <c r="VHS849" s="14"/>
      <c r="VHT849" s="14"/>
      <c r="VHU849" s="14"/>
      <c r="VHV849" s="14"/>
      <c r="VHW849" s="14"/>
      <c r="VHX849" s="14"/>
      <c r="VHY849" s="14"/>
      <c r="VHZ849" s="14"/>
      <c r="VIA849" s="14"/>
      <c r="VIB849" s="14"/>
      <c r="VIC849" s="14"/>
      <c r="VID849" s="14"/>
      <c r="VIE849" s="14"/>
      <c r="VIF849" s="14"/>
      <c r="VIG849" s="14"/>
      <c r="VIH849" s="14"/>
      <c r="VII849" s="14"/>
      <c r="VIJ849" s="14"/>
      <c r="VIK849" s="14"/>
      <c r="VIL849" s="14"/>
      <c r="VIM849" s="14"/>
      <c r="VIN849" s="14"/>
      <c r="VIO849" s="14"/>
      <c r="VIP849" s="14"/>
      <c r="VIQ849" s="14"/>
      <c r="VIR849" s="14"/>
      <c r="VIS849" s="14"/>
      <c r="VIT849" s="14"/>
      <c r="VIU849" s="14"/>
      <c r="VIV849" s="14"/>
      <c r="VIW849" s="14"/>
      <c r="VIX849" s="14"/>
      <c r="VIY849" s="14"/>
      <c r="VIZ849" s="14"/>
      <c r="VJA849" s="14"/>
      <c r="VJB849" s="14"/>
      <c r="VJC849" s="14"/>
      <c r="VJD849" s="14"/>
      <c r="VJE849" s="14"/>
      <c r="VJF849" s="14"/>
      <c r="VJG849" s="14"/>
      <c r="VJH849" s="14"/>
      <c r="VJI849" s="14"/>
      <c r="VJJ849" s="14"/>
      <c r="VJK849" s="14"/>
      <c r="VJL849" s="14"/>
      <c r="VJM849" s="14"/>
      <c r="VJN849" s="14"/>
      <c r="VJO849" s="14"/>
      <c r="VJP849" s="14"/>
      <c r="VJQ849" s="14"/>
      <c r="VJR849" s="14"/>
      <c r="VJS849" s="14"/>
      <c r="VJT849" s="14"/>
      <c r="VJU849" s="14"/>
      <c r="VJV849" s="14"/>
      <c r="VJW849" s="14"/>
      <c r="VJX849" s="14"/>
      <c r="VJY849" s="14"/>
      <c r="VJZ849" s="14"/>
      <c r="VKA849" s="14"/>
      <c r="VKB849" s="14"/>
      <c r="VKC849" s="14"/>
      <c r="VKD849" s="14"/>
      <c r="VKE849" s="14"/>
      <c r="VKF849" s="14"/>
      <c r="VKG849" s="14"/>
      <c r="VKH849" s="14"/>
      <c r="VKI849" s="14"/>
      <c r="VKJ849" s="14"/>
      <c r="VKK849" s="14"/>
      <c r="VKL849" s="14"/>
      <c r="VKM849" s="14"/>
      <c r="VKN849" s="14"/>
      <c r="VKO849" s="14"/>
      <c r="VKP849" s="14"/>
      <c r="VKQ849" s="14"/>
      <c r="VKR849" s="14"/>
      <c r="VKS849" s="14"/>
      <c r="VKT849" s="14"/>
      <c r="VKU849" s="14"/>
      <c r="VKV849" s="14"/>
      <c r="VKW849" s="14"/>
      <c r="VKX849" s="14"/>
      <c r="VKY849" s="14"/>
      <c r="VKZ849" s="14"/>
      <c r="VLA849" s="14"/>
      <c r="VLB849" s="14"/>
      <c r="VLC849" s="14"/>
      <c r="VLD849" s="14"/>
      <c r="VLE849" s="14"/>
      <c r="VLF849" s="14"/>
      <c r="VLG849" s="14"/>
      <c r="VLH849" s="14"/>
      <c r="VLI849" s="14"/>
      <c r="VLJ849" s="14"/>
      <c r="VLK849" s="14"/>
      <c r="VLL849" s="14"/>
      <c r="VLM849" s="14"/>
      <c r="VLN849" s="14"/>
      <c r="VLO849" s="14"/>
      <c r="VLP849" s="14"/>
      <c r="VLQ849" s="14"/>
      <c r="VLR849" s="14"/>
      <c r="VLS849" s="14"/>
      <c r="VLT849" s="14"/>
      <c r="VLU849" s="14"/>
      <c r="VLV849" s="14"/>
      <c r="VLW849" s="14"/>
      <c r="VLX849" s="14"/>
      <c r="VLY849" s="14"/>
      <c r="VLZ849" s="14"/>
      <c r="VMA849" s="14"/>
      <c r="VMB849" s="14"/>
      <c r="VMC849" s="14"/>
      <c r="VMD849" s="14"/>
      <c r="VME849" s="14"/>
      <c r="VMF849" s="14"/>
      <c r="VMG849" s="14"/>
      <c r="VMH849" s="14"/>
      <c r="VMI849" s="14"/>
      <c r="VMJ849" s="14"/>
      <c r="VMK849" s="14"/>
      <c r="VML849" s="14"/>
      <c r="VMM849" s="14"/>
      <c r="VMN849" s="14"/>
      <c r="VMO849" s="14"/>
      <c r="VMP849" s="14"/>
      <c r="VMQ849" s="14"/>
      <c r="VMR849" s="14"/>
      <c r="VMS849" s="14"/>
      <c r="VMT849" s="14"/>
      <c r="VMU849" s="14"/>
      <c r="VMV849" s="14"/>
      <c r="VMW849" s="14"/>
      <c r="VMX849" s="14"/>
      <c r="VMY849" s="14"/>
      <c r="VMZ849" s="14"/>
      <c r="VNA849" s="14"/>
      <c r="VNB849" s="14"/>
      <c r="VNC849" s="14"/>
      <c r="VND849" s="14"/>
      <c r="VNE849" s="14"/>
      <c r="VNF849" s="14"/>
      <c r="VNG849" s="14"/>
      <c r="VNH849" s="14"/>
      <c r="VNI849" s="14"/>
      <c r="VNJ849" s="14"/>
      <c r="VNK849" s="14"/>
      <c r="VNL849" s="14"/>
      <c r="VNM849" s="14"/>
      <c r="VNN849" s="14"/>
      <c r="VNO849" s="14"/>
      <c r="VNP849" s="14"/>
      <c r="VNQ849" s="14"/>
      <c r="VNR849" s="14"/>
      <c r="VNS849" s="14"/>
      <c r="VNT849" s="14"/>
      <c r="VNU849" s="14"/>
      <c r="VNV849" s="14"/>
      <c r="VNW849" s="14"/>
      <c r="VNX849" s="14"/>
      <c r="VNY849" s="14"/>
      <c r="VNZ849" s="14"/>
      <c r="VOA849" s="14"/>
      <c r="VOB849" s="14"/>
      <c r="VOC849" s="14"/>
      <c r="VOD849" s="14"/>
      <c r="VOE849" s="14"/>
      <c r="VOF849" s="14"/>
      <c r="VOG849" s="14"/>
      <c r="VOH849" s="14"/>
      <c r="VOI849" s="14"/>
      <c r="VOJ849" s="14"/>
      <c r="VOK849" s="14"/>
      <c r="VOL849" s="14"/>
      <c r="VOM849" s="14"/>
      <c r="VON849" s="14"/>
      <c r="VOO849" s="14"/>
      <c r="VOP849" s="14"/>
      <c r="VOQ849" s="14"/>
      <c r="VOR849" s="14"/>
      <c r="VOS849" s="14"/>
      <c r="VOT849" s="14"/>
      <c r="VOU849" s="14"/>
      <c r="VOV849" s="14"/>
      <c r="VOW849" s="14"/>
      <c r="VOX849" s="14"/>
      <c r="VOY849" s="14"/>
      <c r="VOZ849" s="14"/>
      <c r="VPA849" s="14"/>
      <c r="VPB849" s="14"/>
      <c r="VPC849" s="14"/>
      <c r="VPD849" s="14"/>
      <c r="VPE849" s="14"/>
      <c r="VPF849" s="14"/>
      <c r="VPG849" s="14"/>
      <c r="VPH849" s="14"/>
      <c r="VPI849" s="14"/>
      <c r="VPJ849" s="14"/>
      <c r="VPK849" s="14"/>
      <c r="VPL849" s="14"/>
      <c r="VPM849" s="14"/>
      <c r="VPN849" s="14"/>
      <c r="VPO849" s="14"/>
      <c r="VPP849" s="14"/>
      <c r="VPQ849" s="14"/>
      <c r="VPR849" s="14"/>
      <c r="VPS849" s="14"/>
      <c r="VPT849" s="14"/>
      <c r="VPU849" s="14"/>
      <c r="VPV849" s="14"/>
      <c r="VPW849" s="14"/>
      <c r="VPX849" s="14"/>
      <c r="VPY849" s="14"/>
      <c r="VPZ849" s="14"/>
      <c r="VQA849" s="14"/>
      <c r="VQB849" s="14"/>
      <c r="VQC849" s="14"/>
      <c r="VQD849" s="14"/>
      <c r="VQE849" s="14"/>
      <c r="VQF849" s="14"/>
      <c r="VQG849" s="14"/>
      <c r="VQH849" s="14"/>
      <c r="VQI849" s="14"/>
      <c r="VQJ849" s="14"/>
      <c r="VQK849" s="14"/>
      <c r="VQL849" s="14"/>
      <c r="VQM849" s="14"/>
      <c r="VQN849" s="14"/>
      <c r="VQO849" s="14"/>
      <c r="VQP849" s="14"/>
      <c r="VQQ849" s="14"/>
      <c r="VQR849" s="14"/>
      <c r="VQS849" s="14"/>
      <c r="VQT849" s="14"/>
      <c r="VQU849" s="14"/>
      <c r="VQV849" s="14"/>
      <c r="VQW849" s="14"/>
      <c r="VQX849" s="14"/>
      <c r="VQY849" s="14"/>
      <c r="VQZ849" s="14"/>
      <c r="VRA849" s="14"/>
      <c r="VRB849" s="14"/>
      <c r="VRC849" s="14"/>
      <c r="VRD849" s="14"/>
      <c r="VRE849" s="14"/>
      <c r="VRF849" s="14"/>
      <c r="VRG849" s="14"/>
      <c r="VRH849" s="14"/>
      <c r="VRI849" s="14"/>
      <c r="VRJ849" s="14"/>
      <c r="VRK849" s="14"/>
      <c r="VRL849" s="14"/>
      <c r="VRM849" s="14"/>
      <c r="VRN849" s="14"/>
      <c r="VRO849" s="14"/>
      <c r="VRP849" s="14"/>
      <c r="VRQ849" s="14"/>
      <c r="VRR849" s="14"/>
      <c r="VRS849" s="14"/>
      <c r="VRT849" s="14"/>
      <c r="VRU849" s="14"/>
      <c r="VRV849" s="14"/>
      <c r="VRW849" s="14"/>
      <c r="VRX849" s="14"/>
      <c r="VRY849" s="14"/>
      <c r="VRZ849" s="14"/>
      <c r="VSA849" s="14"/>
      <c r="VSB849" s="14"/>
      <c r="VSC849" s="14"/>
      <c r="VSD849" s="14"/>
      <c r="VSE849" s="14"/>
      <c r="VSF849" s="14"/>
      <c r="VSG849" s="14"/>
      <c r="VSH849" s="14"/>
      <c r="VSI849" s="14"/>
      <c r="VSJ849" s="14"/>
      <c r="VSK849" s="14"/>
      <c r="VSL849" s="14"/>
      <c r="VSM849" s="14"/>
      <c r="VSN849" s="14"/>
      <c r="VSO849" s="14"/>
      <c r="VSP849" s="14"/>
      <c r="VSQ849" s="14"/>
      <c r="VSR849" s="14"/>
      <c r="VSS849" s="14"/>
      <c r="VST849" s="14"/>
      <c r="VSU849" s="14"/>
      <c r="VSV849" s="14"/>
      <c r="VSW849" s="14"/>
      <c r="VSX849" s="14"/>
      <c r="VSY849" s="14"/>
      <c r="VSZ849" s="14"/>
      <c r="VTA849" s="14"/>
      <c r="VTB849" s="14"/>
      <c r="VTC849" s="14"/>
      <c r="VTD849" s="14"/>
      <c r="VTE849" s="14"/>
      <c r="VTF849" s="14"/>
      <c r="VTG849" s="14"/>
      <c r="VTH849" s="14"/>
      <c r="VTI849" s="14"/>
      <c r="VTJ849" s="14"/>
      <c r="VTK849" s="14"/>
      <c r="VTL849" s="14"/>
      <c r="VTM849" s="14"/>
      <c r="VTN849" s="14"/>
      <c r="VTO849" s="14"/>
      <c r="VTP849" s="14"/>
      <c r="VTQ849" s="14"/>
      <c r="VTR849" s="14"/>
      <c r="VTS849" s="14"/>
      <c r="VTT849" s="14"/>
      <c r="VTU849" s="14"/>
      <c r="VTV849" s="14"/>
      <c r="VTW849" s="14"/>
      <c r="VTX849" s="14"/>
      <c r="VTY849" s="14"/>
      <c r="VTZ849" s="14"/>
      <c r="VUA849" s="14"/>
      <c r="VUB849" s="14"/>
      <c r="VUC849" s="14"/>
      <c r="VUD849" s="14"/>
      <c r="VUE849" s="14"/>
      <c r="VUF849" s="14"/>
      <c r="VUG849" s="14"/>
      <c r="VUH849" s="14"/>
      <c r="VUI849" s="14"/>
      <c r="VUJ849" s="14"/>
      <c r="VUK849" s="14"/>
      <c r="VUL849" s="14"/>
      <c r="VUM849" s="14"/>
      <c r="VUN849" s="14"/>
      <c r="VUO849" s="14"/>
      <c r="VUP849" s="14"/>
      <c r="VUQ849" s="14"/>
      <c r="VUR849" s="14"/>
      <c r="VUS849" s="14"/>
      <c r="VUT849" s="14"/>
      <c r="VUU849" s="14"/>
      <c r="VUV849" s="14"/>
      <c r="VUW849" s="14"/>
      <c r="VUX849" s="14"/>
      <c r="VUY849" s="14"/>
      <c r="VUZ849" s="14"/>
      <c r="VVA849" s="14"/>
      <c r="VVB849" s="14"/>
      <c r="VVC849" s="14"/>
      <c r="VVD849" s="14"/>
      <c r="VVE849" s="14"/>
      <c r="VVF849" s="14"/>
      <c r="VVG849" s="14"/>
      <c r="VVH849" s="14"/>
      <c r="VVI849" s="14"/>
      <c r="VVJ849" s="14"/>
      <c r="VVK849" s="14"/>
      <c r="VVL849" s="14"/>
      <c r="VVM849" s="14"/>
      <c r="VVN849" s="14"/>
      <c r="VVO849" s="14"/>
      <c r="VVP849" s="14"/>
      <c r="VVQ849" s="14"/>
      <c r="VVR849" s="14"/>
      <c r="VVS849" s="14"/>
      <c r="VVT849" s="14"/>
      <c r="VVU849" s="14"/>
      <c r="VVV849" s="14"/>
      <c r="VVW849" s="14"/>
      <c r="VVX849" s="14"/>
      <c r="VVY849" s="14"/>
      <c r="VVZ849" s="14"/>
      <c r="VWA849" s="14"/>
      <c r="VWB849" s="14"/>
      <c r="VWC849" s="14"/>
      <c r="VWD849" s="14"/>
      <c r="VWE849" s="14"/>
      <c r="VWF849" s="14"/>
      <c r="VWG849" s="14"/>
      <c r="VWH849" s="14"/>
      <c r="VWI849" s="14"/>
      <c r="VWJ849" s="14"/>
      <c r="VWK849" s="14"/>
      <c r="VWL849" s="14"/>
      <c r="VWM849" s="14"/>
      <c r="VWN849" s="14"/>
      <c r="VWO849" s="14"/>
      <c r="VWP849" s="14"/>
      <c r="VWQ849" s="14"/>
      <c r="VWR849" s="14"/>
      <c r="VWS849" s="14"/>
      <c r="VWT849" s="14"/>
      <c r="VWU849" s="14"/>
      <c r="VWV849" s="14"/>
      <c r="VWW849" s="14"/>
      <c r="VWX849" s="14"/>
      <c r="VWY849" s="14"/>
      <c r="VWZ849" s="14"/>
      <c r="VXA849" s="14"/>
      <c r="VXB849" s="14"/>
      <c r="VXC849" s="14"/>
      <c r="VXD849" s="14"/>
      <c r="VXE849" s="14"/>
      <c r="VXF849" s="14"/>
      <c r="VXG849" s="14"/>
      <c r="VXH849" s="14"/>
      <c r="VXI849" s="14"/>
      <c r="VXJ849" s="14"/>
      <c r="VXK849" s="14"/>
      <c r="VXL849" s="14"/>
      <c r="VXM849" s="14"/>
      <c r="VXN849" s="14"/>
      <c r="VXO849" s="14"/>
      <c r="VXP849" s="14"/>
      <c r="VXQ849" s="14"/>
      <c r="VXR849" s="14"/>
      <c r="VXS849" s="14"/>
      <c r="VXT849" s="14"/>
      <c r="VXU849" s="14"/>
      <c r="VXV849" s="14"/>
      <c r="VXW849" s="14"/>
      <c r="VXX849" s="14"/>
      <c r="VXY849" s="14"/>
      <c r="VXZ849" s="14"/>
      <c r="VYA849" s="14"/>
      <c r="VYB849" s="14"/>
      <c r="VYC849" s="14"/>
      <c r="VYD849" s="14"/>
      <c r="VYE849" s="14"/>
      <c r="VYF849" s="14"/>
      <c r="VYG849" s="14"/>
      <c r="VYH849" s="14"/>
      <c r="VYI849" s="14"/>
      <c r="VYJ849" s="14"/>
      <c r="VYK849" s="14"/>
      <c r="VYL849" s="14"/>
      <c r="VYM849" s="14"/>
      <c r="VYN849" s="14"/>
      <c r="VYO849" s="14"/>
      <c r="VYP849" s="14"/>
      <c r="VYQ849" s="14"/>
      <c r="VYR849" s="14"/>
      <c r="VYS849" s="14"/>
      <c r="VYT849" s="14"/>
      <c r="VYU849" s="14"/>
      <c r="VYV849" s="14"/>
      <c r="VYW849" s="14"/>
      <c r="VYX849" s="14"/>
      <c r="VYY849" s="14"/>
      <c r="VYZ849" s="14"/>
      <c r="VZA849" s="14"/>
      <c r="VZB849" s="14"/>
      <c r="VZC849" s="14"/>
      <c r="VZD849" s="14"/>
      <c r="VZE849" s="14"/>
      <c r="VZF849" s="14"/>
      <c r="VZG849" s="14"/>
      <c r="VZH849" s="14"/>
      <c r="VZI849" s="14"/>
      <c r="VZJ849" s="14"/>
      <c r="VZK849" s="14"/>
      <c r="VZL849" s="14"/>
      <c r="VZM849" s="14"/>
      <c r="VZN849" s="14"/>
      <c r="VZO849" s="14"/>
      <c r="VZP849" s="14"/>
      <c r="VZQ849" s="14"/>
      <c r="VZR849" s="14"/>
      <c r="VZS849" s="14"/>
      <c r="VZT849" s="14"/>
      <c r="VZU849" s="14"/>
      <c r="VZV849" s="14"/>
      <c r="VZW849" s="14"/>
      <c r="VZX849" s="14"/>
      <c r="VZY849" s="14"/>
      <c r="VZZ849" s="14"/>
      <c r="WAA849" s="14"/>
      <c r="WAB849" s="14"/>
      <c r="WAC849" s="14"/>
      <c r="WAD849" s="14"/>
      <c r="WAE849" s="14"/>
      <c r="WAF849" s="14"/>
      <c r="WAG849" s="14"/>
      <c r="WAH849" s="14"/>
      <c r="WAI849" s="14"/>
      <c r="WAJ849" s="14"/>
      <c r="WAK849" s="14"/>
      <c r="WAL849" s="14"/>
      <c r="WAM849" s="14"/>
      <c r="WAN849" s="14"/>
      <c r="WAO849" s="14"/>
      <c r="WAP849" s="14"/>
      <c r="WAQ849" s="14"/>
      <c r="WAR849" s="14"/>
      <c r="WAS849" s="14"/>
      <c r="WAT849" s="14"/>
      <c r="WAU849" s="14"/>
      <c r="WAV849" s="14"/>
      <c r="WAW849" s="14"/>
      <c r="WAX849" s="14"/>
      <c r="WAY849" s="14"/>
      <c r="WAZ849" s="14"/>
      <c r="WBA849" s="14"/>
      <c r="WBB849" s="14"/>
      <c r="WBC849" s="14"/>
      <c r="WBD849" s="14"/>
      <c r="WBE849" s="14"/>
      <c r="WBF849" s="14"/>
      <c r="WBG849" s="14"/>
      <c r="WBH849" s="14"/>
      <c r="WBI849" s="14"/>
      <c r="WBJ849" s="14"/>
      <c r="WBK849" s="14"/>
      <c r="WBL849" s="14"/>
      <c r="WBM849" s="14"/>
      <c r="WBN849" s="14"/>
      <c r="WBO849" s="14"/>
      <c r="WBP849" s="14"/>
      <c r="WBQ849" s="14"/>
      <c r="WBR849" s="14"/>
      <c r="WBS849" s="14"/>
      <c r="WBT849" s="14"/>
      <c r="WBU849" s="14"/>
      <c r="WBV849" s="14"/>
      <c r="WBW849" s="14"/>
      <c r="WBX849" s="14"/>
      <c r="WBY849" s="14"/>
      <c r="WBZ849" s="14"/>
      <c r="WCA849" s="14"/>
      <c r="WCB849" s="14"/>
      <c r="WCC849" s="14"/>
      <c r="WCD849" s="14"/>
      <c r="WCE849" s="14"/>
      <c r="WCF849" s="14"/>
      <c r="WCG849" s="14"/>
      <c r="WCH849" s="14"/>
      <c r="WCI849" s="14"/>
      <c r="WCJ849" s="14"/>
      <c r="WCK849" s="14"/>
      <c r="WCL849" s="14"/>
      <c r="WCM849" s="14"/>
      <c r="WCN849" s="14"/>
      <c r="WCO849" s="14"/>
      <c r="WCP849" s="14"/>
      <c r="WCQ849" s="14"/>
      <c r="WCR849" s="14"/>
      <c r="WCS849" s="14"/>
      <c r="WCT849" s="14"/>
      <c r="WCU849" s="14"/>
      <c r="WCV849" s="14"/>
      <c r="WCW849" s="14"/>
      <c r="WCX849" s="14"/>
      <c r="WCY849" s="14"/>
      <c r="WCZ849" s="14"/>
      <c r="WDA849" s="14"/>
      <c r="WDB849" s="14"/>
      <c r="WDC849" s="14"/>
      <c r="WDD849" s="14"/>
      <c r="WDE849" s="14"/>
      <c r="WDF849" s="14"/>
      <c r="WDG849" s="14"/>
      <c r="WDH849" s="14"/>
      <c r="WDI849" s="14"/>
      <c r="WDJ849" s="14"/>
      <c r="WDK849" s="14"/>
      <c r="WDL849" s="14"/>
      <c r="WDM849" s="14"/>
      <c r="WDN849" s="14"/>
      <c r="WDO849" s="14"/>
      <c r="WDP849" s="14"/>
      <c r="WDQ849" s="14"/>
      <c r="WDR849" s="14"/>
      <c r="WDS849" s="14"/>
      <c r="WDT849" s="14"/>
      <c r="WDU849" s="14"/>
      <c r="WDV849" s="14"/>
      <c r="WDW849" s="14"/>
      <c r="WDX849" s="14"/>
      <c r="WDY849" s="14"/>
      <c r="WDZ849" s="14"/>
      <c r="WEA849" s="14"/>
      <c r="WEB849" s="14"/>
      <c r="WEC849" s="14"/>
      <c r="WED849" s="14"/>
      <c r="WEE849" s="14"/>
      <c r="WEF849" s="14"/>
      <c r="WEG849" s="14"/>
      <c r="WEH849" s="14"/>
      <c r="WEI849" s="14"/>
      <c r="WEJ849" s="14"/>
      <c r="WEK849" s="14"/>
      <c r="WEL849" s="14"/>
      <c r="WEM849" s="14"/>
      <c r="WEN849" s="14"/>
      <c r="WEO849" s="14"/>
      <c r="WEP849" s="14"/>
      <c r="WEQ849" s="14"/>
      <c r="WER849" s="14"/>
      <c r="WES849" s="14"/>
      <c r="WET849" s="14"/>
      <c r="WEU849" s="14"/>
      <c r="WEV849" s="14"/>
      <c r="WEW849" s="14"/>
      <c r="WEX849" s="14"/>
      <c r="WEY849" s="14"/>
      <c r="WEZ849" s="14"/>
      <c r="WFA849" s="14"/>
      <c r="WFB849" s="14"/>
      <c r="WFC849" s="14"/>
      <c r="WFD849" s="14"/>
      <c r="WFE849" s="14"/>
      <c r="WFF849" s="14"/>
      <c r="WFG849" s="14"/>
      <c r="WFH849" s="14"/>
      <c r="WFI849" s="14"/>
      <c r="WFJ849" s="14"/>
      <c r="WFK849" s="14"/>
      <c r="WFL849" s="14"/>
      <c r="WFM849" s="14"/>
      <c r="WFN849" s="14"/>
      <c r="WFO849" s="14"/>
      <c r="WFP849" s="14"/>
      <c r="WFQ849" s="14"/>
      <c r="WFR849" s="14"/>
      <c r="WFS849" s="14"/>
      <c r="WFT849" s="14"/>
      <c r="WFU849" s="14"/>
      <c r="WFV849" s="14"/>
      <c r="WFW849" s="14"/>
      <c r="WFX849" s="14"/>
      <c r="WFY849" s="14"/>
      <c r="WFZ849" s="14"/>
      <c r="WGA849" s="14"/>
      <c r="WGB849" s="14"/>
      <c r="WGC849" s="14"/>
      <c r="WGD849" s="14"/>
      <c r="WGE849" s="14"/>
      <c r="WGF849" s="14"/>
      <c r="WGG849" s="14"/>
      <c r="WGH849" s="14"/>
      <c r="WGI849" s="14"/>
      <c r="WGJ849" s="14"/>
      <c r="WGK849" s="14"/>
      <c r="WGL849" s="14"/>
      <c r="WGM849" s="14"/>
      <c r="WGN849" s="14"/>
      <c r="WGO849" s="14"/>
      <c r="WGP849" s="14"/>
      <c r="WGQ849" s="14"/>
      <c r="WGR849" s="14"/>
      <c r="WGS849" s="14"/>
      <c r="WGT849" s="14"/>
      <c r="WGU849" s="14"/>
      <c r="WGV849" s="14"/>
      <c r="WGW849" s="14"/>
      <c r="WGX849" s="14"/>
      <c r="WGY849" s="14"/>
      <c r="WGZ849" s="14"/>
      <c r="WHA849" s="14"/>
      <c r="WHB849" s="14"/>
      <c r="WHC849" s="14"/>
      <c r="WHD849" s="14"/>
      <c r="WHE849" s="14"/>
      <c r="WHF849" s="14"/>
      <c r="WHG849" s="14"/>
      <c r="WHH849" s="14"/>
      <c r="WHI849" s="14"/>
      <c r="WHJ849" s="14"/>
      <c r="WHK849" s="14"/>
      <c r="WHL849" s="14"/>
      <c r="WHM849" s="14"/>
      <c r="WHN849" s="14"/>
      <c r="WHO849" s="14"/>
      <c r="WHP849" s="14"/>
      <c r="WHQ849" s="14"/>
      <c r="WHR849" s="14"/>
      <c r="WHS849" s="14"/>
      <c r="WHT849" s="14"/>
      <c r="WHU849" s="14"/>
      <c r="WHV849" s="14"/>
      <c r="WHW849" s="14"/>
      <c r="WHX849" s="14"/>
      <c r="WHY849" s="14"/>
      <c r="WHZ849" s="14"/>
      <c r="WIA849" s="14"/>
      <c r="WIB849" s="14"/>
      <c r="WIC849" s="14"/>
      <c r="WID849" s="14"/>
      <c r="WIE849" s="14"/>
      <c r="WIF849" s="14"/>
      <c r="WIG849" s="14"/>
      <c r="WIH849" s="14"/>
      <c r="WII849" s="14"/>
      <c r="WIJ849" s="14"/>
      <c r="WIK849" s="14"/>
      <c r="WIL849" s="14"/>
      <c r="WIM849" s="14"/>
      <c r="WIN849" s="14"/>
      <c r="WIO849" s="14"/>
      <c r="WIP849" s="14"/>
      <c r="WIQ849" s="14"/>
      <c r="WIR849" s="14"/>
      <c r="WIS849" s="14"/>
      <c r="WIT849" s="14"/>
      <c r="WIU849" s="14"/>
      <c r="WIV849" s="14"/>
      <c r="WIW849" s="14"/>
      <c r="WIX849" s="14"/>
      <c r="WIY849" s="14"/>
      <c r="WIZ849" s="14"/>
      <c r="WJA849" s="14"/>
      <c r="WJB849" s="14"/>
      <c r="WJC849" s="14"/>
      <c r="WJD849" s="14"/>
      <c r="WJE849" s="14"/>
      <c r="WJF849" s="14"/>
      <c r="WJG849" s="14"/>
      <c r="WJH849" s="14"/>
      <c r="WJI849" s="14"/>
      <c r="WJJ849" s="14"/>
      <c r="WJK849" s="14"/>
      <c r="WJL849" s="14"/>
      <c r="WJM849" s="14"/>
      <c r="WJN849" s="14"/>
      <c r="WJO849" s="14"/>
      <c r="WJP849" s="14"/>
      <c r="WJQ849" s="14"/>
      <c r="WJR849" s="14"/>
      <c r="WJS849" s="14"/>
      <c r="WJT849" s="14"/>
      <c r="WJU849" s="14"/>
      <c r="WJV849" s="14"/>
      <c r="WJW849" s="14"/>
      <c r="WJX849" s="14"/>
      <c r="WJY849" s="14"/>
      <c r="WJZ849" s="14"/>
      <c r="WKA849" s="14"/>
      <c r="WKB849" s="14"/>
      <c r="WKC849" s="14"/>
      <c r="WKD849" s="14"/>
      <c r="WKE849" s="14"/>
      <c r="WKF849" s="14"/>
      <c r="WKG849" s="14"/>
      <c r="WKH849" s="14"/>
      <c r="WKI849" s="14"/>
      <c r="WKJ849" s="14"/>
      <c r="WKK849" s="14"/>
      <c r="WKL849" s="14"/>
      <c r="WKM849" s="14"/>
      <c r="WKN849" s="14"/>
      <c r="WKO849" s="14"/>
      <c r="WKP849" s="14"/>
      <c r="WKQ849" s="14"/>
      <c r="WKR849" s="14"/>
      <c r="WKS849" s="14"/>
      <c r="WKT849" s="14"/>
      <c r="WKU849" s="14"/>
      <c r="WKV849" s="14"/>
      <c r="WKW849" s="14"/>
      <c r="WKX849" s="14"/>
      <c r="WKY849" s="14"/>
      <c r="WKZ849" s="14"/>
      <c r="WLA849" s="14"/>
      <c r="WLB849" s="14"/>
      <c r="WLC849" s="14"/>
      <c r="WLD849" s="14"/>
      <c r="WLE849" s="14"/>
      <c r="WLF849" s="14"/>
      <c r="WLG849" s="14"/>
      <c r="WLH849" s="14"/>
      <c r="WLI849" s="14"/>
      <c r="WLJ849" s="14"/>
      <c r="WLK849" s="14"/>
      <c r="WLL849" s="14"/>
      <c r="WLM849" s="14"/>
      <c r="WLN849" s="14"/>
      <c r="WLO849" s="14"/>
      <c r="WLP849" s="14"/>
      <c r="WLQ849" s="14"/>
      <c r="WLR849" s="14"/>
      <c r="WLS849" s="14"/>
      <c r="WLT849" s="14"/>
      <c r="WLU849" s="14"/>
      <c r="WLV849" s="14"/>
      <c r="WLW849" s="14"/>
      <c r="WLX849" s="14"/>
      <c r="WLY849" s="14"/>
      <c r="WLZ849" s="14"/>
      <c r="WMA849" s="14"/>
      <c r="WMB849" s="14"/>
      <c r="WMC849" s="14"/>
      <c r="WMD849" s="14"/>
      <c r="WME849" s="14"/>
      <c r="WMF849" s="14"/>
      <c r="WMG849" s="14"/>
      <c r="WMH849" s="14"/>
      <c r="WMI849" s="14"/>
      <c r="WMJ849" s="14"/>
      <c r="WMK849" s="14"/>
      <c r="WML849" s="14"/>
      <c r="WMM849" s="14"/>
      <c r="WMN849" s="14"/>
      <c r="WMO849" s="14"/>
      <c r="WMP849" s="14"/>
      <c r="WMQ849" s="14"/>
      <c r="WMR849" s="14"/>
      <c r="WMS849" s="14"/>
      <c r="WMT849" s="14"/>
      <c r="WMU849" s="14"/>
      <c r="WMV849" s="14"/>
      <c r="WMW849" s="14"/>
      <c r="WMX849" s="14"/>
      <c r="WMY849" s="14"/>
      <c r="WMZ849" s="14"/>
      <c r="WNA849" s="14"/>
      <c r="WNB849" s="14"/>
      <c r="WNC849" s="14"/>
      <c r="WND849" s="14"/>
      <c r="WNE849" s="14"/>
      <c r="WNF849" s="14"/>
      <c r="WNG849" s="14"/>
      <c r="WNH849" s="14"/>
      <c r="WNI849" s="14"/>
      <c r="WNJ849" s="14"/>
      <c r="WNK849" s="14"/>
      <c r="WNL849" s="14"/>
      <c r="WNM849" s="14"/>
      <c r="WNN849" s="14"/>
      <c r="WNO849" s="14"/>
      <c r="WNP849" s="14"/>
      <c r="WNQ849" s="14"/>
      <c r="WNR849" s="14"/>
      <c r="WNS849" s="14"/>
      <c r="WNT849" s="14"/>
      <c r="WNU849" s="14"/>
      <c r="WNV849" s="14"/>
      <c r="WNW849" s="14"/>
      <c r="WNX849" s="14"/>
      <c r="WNY849" s="14"/>
      <c r="WNZ849" s="14"/>
      <c r="WOA849" s="14"/>
      <c r="WOB849" s="14"/>
      <c r="WOC849" s="14"/>
      <c r="WOD849" s="14"/>
      <c r="WOE849" s="14"/>
      <c r="WOF849" s="14"/>
      <c r="WOG849" s="14"/>
      <c r="WOH849" s="14"/>
      <c r="WOI849" s="14"/>
      <c r="WOJ849" s="14"/>
      <c r="WOK849" s="14"/>
      <c r="WOL849" s="14"/>
      <c r="WOM849" s="14"/>
      <c r="WON849" s="14"/>
      <c r="WOO849" s="14"/>
      <c r="WOP849" s="14"/>
      <c r="WOQ849" s="14"/>
      <c r="WOR849" s="14"/>
      <c r="WOS849" s="14"/>
      <c r="WOT849" s="14"/>
      <c r="WOU849" s="14"/>
      <c r="WOV849" s="14"/>
      <c r="WOW849" s="14"/>
      <c r="WOX849" s="14"/>
      <c r="WOY849" s="14"/>
      <c r="WOZ849" s="14"/>
      <c r="WPA849" s="14"/>
      <c r="WPB849" s="14"/>
      <c r="WPC849" s="14"/>
      <c r="WPD849" s="14"/>
      <c r="WPE849" s="14"/>
      <c r="WPF849" s="14"/>
      <c r="WPG849" s="14"/>
      <c r="WPH849" s="14"/>
      <c r="WPI849" s="14"/>
      <c r="WPJ849" s="14"/>
      <c r="WPK849" s="14"/>
      <c r="WPL849" s="14"/>
      <c r="WPM849" s="14"/>
      <c r="WPN849" s="14"/>
      <c r="WPO849" s="14"/>
      <c r="WPP849" s="14"/>
      <c r="WPQ849" s="14"/>
      <c r="WPR849" s="14"/>
      <c r="WPS849" s="14"/>
      <c r="WPT849" s="14"/>
      <c r="WPU849" s="14"/>
      <c r="WPV849" s="14"/>
      <c r="WPW849" s="14"/>
      <c r="WPX849" s="14"/>
      <c r="WPY849" s="14"/>
      <c r="WPZ849" s="14"/>
      <c r="WQA849" s="14"/>
      <c r="WQB849" s="14"/>
      <c r="WQC849" s="14"/>
      <c r="WQD849" s="14"/>
      <c r="WQE849" s="14"/>
      <c r="WQF849" s="14"/>
      <c r="WQG849" s="14"/>
      <c r="WQH849" s="14"/>
      <c r="WQI849" s="14"/>
      <c r="WQJ849" s="14"/>
      <c r="WQK849" s="14"/>
      <c r="WQL849" s="14"/>
      <c r="WQM849" s="14"/>
      <c r="WQN849" s="14"/>
      <c r="WQO849" s="14"/>
      <c r="WQP849" s="14"/>
      <c r="WQQ849" s="14"/>
      <c r="WQR849" s="14"/>
      <c r="WQS849" s="14"/>
      <c r="WQT849" s="14"/>
      <c r="WQU849" s="14"/>
      <c r="WQV849" s="14"/>
      <c r="WQW849" s="14"/>
      <c r="WQX849" s="14"/>
      <c r="WQY849" s="14"/>
      <c r="WQZ849" s="14"/>
      <c r="WRA849" s="14"/>
      <c r="WRB849" s="14"/>
      <c r="WRC849" s="14"/>
      <c r="WRD849" s="14"/>
      <c r="WRE849" s="14"/>
      <c r="WRF849" s="14"/>
      <c r="WRG849" s="14"/>
      <c r="WRH849" s="14"/>
      <c r="WRI849" s="14"/>
      <c r="WRJ849" s="14"/>
      <c r="WRK849" s="14"/>
      <c r="WRL849" s="14"/>
      <c r="WRM849" s="14"/>
      <c r="WRN849" s="14"/>
      <c r="WRO849" s="14"/>
      <c r="WRP849" s="14"/>
      <c r="WRQ849" s="14"/>
      <c r="WRR849" s="14"/>
      <c r="WRS849" s="14"/>
      <c r="WRT849" s="14"/>
      <c r="WRU849" s="14"/>
      <c r="WRV849" s="14"/>
      <c r="WRW849" s="14"/>
      <c r="WRX849" s="14"/>
      <c r="WRY849" s="14"/>
      <c r="WRZ849" s="14"/>
      <c r="WSA849" s="14"/>
      <c r="WSB849" s="14"/>
      <c r="WSC849" s="14"/>
      <c r="WSD849" s="14"/>
      <c r="WSE849" s="14"/>
      <c r="WSF849" s="14"/>
      <c r="WSG849" s="14"/>
      <c r="WSH849" s="14"/>
      <c r="WSI849" s="14"/>
      <c r="WSJ849" s="14"/>
      <c r="WSK849" s="14"/>
      <c r="WSL849" s="14"/>
      <c r="WSM849" s="14"/>
      <c r="WSN849" s="14"/>
      <c r="WSO849" s="14"/>
      <c r="WSP849" s="14"/>
      <c r="WSQ849" s="14"/>
      <c r="WSR849" s="14"/>
      <c r="WSS849" s="14"/>
      <c r="WST849" s="14"/>
      <c r="WSU849" s="14"/>
      <c r="WSV849" s="14"/>
      <c r="WSW849" s="14"/>
      <c r="WSX849" s="14"/>
      <c r="WSY849" s="14"/>
      <c r="WSZ849" s="14"/>
      <c r="WTA849" s="14"/>
      <c r="WTB849" s="14"/>
      <c r="WTC849" s="14"/>
      <c r="WTD849" s="14"/>
      <c r="WTE849" s="14"/>
      <c r="WTF849" s="14"/>
      <c r="WTG849" s="14"/>
      <c r="WTH849" s="14"/>
      <c r="WTI849" s="14"/>
      <c r="WTJ849" s="14"/>
      <c r="WTK849" s="14"/>
      <c r="WTL849" s="14"/>
      <c r="WTM849" s="14"/>
      <c r="WTN849" s="14"/>
      <c r="WTO849" s="14"/>
      <c r="WTP849" s="14"/>
      <c r="WTQ849" s="14"/>
      <c r="WTR849" s="14"/>
      <c r="WTS849" s="14"/>
      <c r="WTT849" s="14"/>
      <c r="WTU849" s="14"/>
      <c r="WTV849" s="14"/>
      <c r="WTW849" s="14"/>
      <c r="WTX849" s="14"/>
      <c r="WTY849" s="14"/>
      <c r="WTZ849" s="14"/>
      <c r="WUA849" s="14"/>
      <c r="WUB849" s="14"/>
      <c r="WUC849" s="14"/>
      <c r="WUD849" s="14"/>
      <c r="WUE849" s="14"/>
      <c r="WUF849" s="14"/>
      <c r="WUG849" s="14"/>
      <c r="WUH849" s="14"/>
      <c r="WUI849" s="14"/>
      <c r="WUJ849" s="14"/>
      <c r="WUK849" s="14"/>
      <c r="WUL849" s="14"/>
      <c r="WUM849" s="14"/>
      <c r="WUN849" s="14"/>
      <c r="WUO849" s="14"/>
      <c r="WUP849" s="14"/>
      <c r="WUQ849" s="14"/>
      <c r="WUR849" s="14"/>
      <c r="WUS849" s="14"/>
      <c r="WUT849" s="14"/>
      <c r="WUU849" s="14"/>
      <c r="WUV849" s="14"/>
      <c r="WUW849" s="14"/>
      <c r="WUX849" s="14"/>
      <c r="WUY849" s="14"/>
      <c r="WUZ849" s="14"/>
      <c r="WVA849" s="14"/>
      <c r="WVB849" s="14"/>
      <c r="WVC849" s="14"/>
      <c r="WVD849" s="14"/>
      <c r="WVE849" s="14"/>
      <c r="WVF849" s="14"/>
      <c r="WVG849" s="14"/>
      <c r="WVH849" s="14"/>
      <c r="WVI849" s="14"/>
      <c r="WVJ849" s="14"/>
      <c r="WVK849" s="14"/>
      <c r="WVL849" s="14"/>
      <c r="WVM849" s="14"/>
      <c r="WVN849" s="14"/>
      <c r="WVO849" s="14"/>
      <c r="WVP849" s="14"/>
      <c r="WVQ849" s="14"/>
      <c r="WVR849" s="14"/>
      <c r="WVS849" s="14"/>
      <c r="WVT849" s="14"/>
      <c r="WVU849" s="14"/>
      <c r="WVV849" s="14"/>
      <c r="WVW849" s="14"/>
      <c r="WVX849" s="14"/>
      <c r="WVY849" s="14"/>
      <c r="WVZ849" s="14"/>
      <c r="WWA849" s="14"/>
      <c r="WWB849" s="14"/>
      <c r="WWC849" s="14"/>
      <c r="WWD849" s="14"/>
      <c r="WWE849" s="14"/>
      <c r="WWF849" s="14"/>
      <c r="WWG849" s="14"/>
      <c r="WWH849" s="14"/>
      <c r="WWI849" s="14"/>
      <c r="WWJ849" s="14"/>
      <c r="WWK849" s="14"/>
      <c r="WWL849" s="14"/>
      <c r="WWM849" s="14"/>
      <c r="WWN849" s="14"/>
      <c r="WWO849" s="14"/>
      <c r="WWP849" s="14"/>
      <c r="WWQ849" s="14"/>
      <c r="WWR849" s="14"/>
      <c r="WWS849" s="14"/>
      <c r="WWT849" s="14"/>
      <c r="WWU849" s="14"/>
      <c r="WWV849" s="14"/>
      <c r="WWW849" s="14"/>
      <c r="WWX849" s="14"/>
      <c r="WWY849" s="14"/>
      <c r="WWZ849" s="14"/>
      <c r="WXA849" s="14"/>
      <c r="WXB849" s="14"/>
      <c r="WXC849" s="14"/>
      <c r="WXD849" s="14"/>
      <c r="WXE849" s="14"/>
      <c r="WXF849" s="14"/>
      <c r="WXG849" s="14"/>
      <c r="WXH849" s="14"/>
      <c r="WXI849" s="14"/>
      <c r="WXJ849" s="14"/>
      <c r="WXK849" s="14"/>
      <c r="WXL849" s="14"/>
      <c r="WXM849" s="14"/>
      <c r="WXN849" s="14"/>
      <c r="WXO849" s="14"/>
      <c r="WXP849" s="14"/>
      <c r="WXQ849" s="14"/>
      <c r="WXR849" s="14"/>
      <c r="WXS849" s="14"/>
      <c r="WXT849" s="14"/>
      <c r="WXU849" s="14"/>
      <c r="WXV849" s="14"/>
      <c r="WXW849" s="14"/>
      <c r="WXX849" s="14"/>
      <c r="WXY849" s="14"/>
      <c r="WXZ849" s="14"/>
      <c r="WYA849" s="14"/>
      <c r="WYB849" s="14"/>
      <c r="WYC849" s="14"/>
      <c r="WYD849" s="14"/>
      <c r="WYE849" s="14"/>
      <c r="WYF849" s="14"/>
      <c r="WYG849" s="14"/>
      <c r="WYH849" s="14"/>
      <c r="WYI849" s="14"/>
      <c r="WYJ849" s="14"/>
      <c r="WYK849" s="14"/>
      <c r="WYL849" s="14"/>
      <c r="WYM849" s="14"/>
      <c r="WYN849" s="14"/>
      <c r="WYO849" s="14"/>
      <c r="WYP849" s="14"/>
      <c r="WYQ849" s="14"/>
      <c r="WYR849" s="14"/>
      <c r="WYS849" s="14"/>
      <c r="WYT849" s="14"/>
      <c r="WYU849" s="14"/>
      <c r="WYV849" s="14"/>
      <c r="WYW849" s="14"/>
      <c r="WYX849" s="14"/>
      <c r="WYY849" s="14"/>
      <c r="WYZ849" s="14"/>
      <c r="WZA849" s="14"/>
      <c r="WZB849" s="14"/>
      <c r="WZC849" s="14"/>
      <c r="WZD849" s="14"/>
      <c r="WZE849" s="14"/>
      <c r="WZF849" s="14"/>
      <c r="WZG849" s="14"/>
      <c r="WZH849" s="14"/>
      <c r="WZI849" s="14"/>
      <c r="WZJ849" s="14"/>
      <c r="WZK849" s="14"/>
      <c r="WZL849" s="14"/>
      <c r="WZM849" s="14"/>
      <c r="WZN849" s="14"/>
      <c r="WZO849" s="14"/>
      <c r="WZP849" s="14"/>
      <c r="WZQ849" s="14"/>
      <c r="WZR849" s="14"/>
      <c r="WZS849" s="14"/>
      <c r="WZT849" s="14"/>
      <c r="WZU849" s="14"/>
      <c r="WZV849" s="14"/>
      <c r="WZW849" s="14"/>
      <c r="WZX849" s="14"/>
      <c r="WZY849" s="14"/>
      <c r="WZZ849" s="14"/>
      <c r="XAA849" s="14"/>
      <c r="XAB849" s="14"/>
      <c r="XAC849" s="14"/>
      <c r="XAD849" s="14"/>
      <c r="XAE849" s="14"/>
      <c r="XAF849" s="14"/>
      <c r="XAG849" s="14"/>
      <c r="XAH849" s="14"/>
      <c r="XAI849" s="14"/>
      <c r="XAJ849" s="14"/>
      <c r="XAK849" s="14"/>
      <c r="XAL849" s="14"/>
      <c r="XAM849" s="14"/>
      <c r="XAN849" s="14"/>
      <c r="XAO849" s="14"/>
      <c r="XAP849" s="14"/>
      <c r="XAQ849" s="14"/>
      <c r="XAR849" s="14"/>
      <c r="XAS849" s="14"/>
      <c r="XAT849" s="14"/>
      <c r="XAU849" s="14"/>
      <c r="XAV849" s="14"/>
      <c r="XAW849" s="14"/>
      <c r="XAX849" s="14"/>
      <c r="XAY849" s="14"/>
      <c r="XAZ849" s="14"/>
      <c r="XBA849" s="14"/>
      <c r="XBB849" s="14"/>
      <c r="XBC849" s="14"/>
      <c r="XBD849" s="14"/>
      <c r="XBE849" s="14"/>
      <c r="XBF849" s="14"/>
      <c r="XBG849" s="14"/>
      <c r="XBH849" s="14"/>
      <c r="XBI849" s="14"/>
      <c r="XBJ849" s="14"/>
      <c r="XBK849" s="14"/>
      <c r="XBL849" s="14"/>
      <c r="XBM849" s="14"/>
      <c r="XBN849" s="14"/>
      <c r="XBO849" s="14"/>
      <c r="XBP849" s="14"/>
      <c r="XBQ849" s="14"/>
      <c r="XBR849" s="14"/>
      <c r="XBS849" s="14"/>
      <c r="XBT849" s="14"/>
      <c r="XBU849" s="14"/>
      <c r="XBV849" s="14"/>
      <c r="XBW849" s="14"/>
      <c r="XBX849" s="14"/>
      <c r="XBY849" s="14"/>
      <c r="XBZ849" s="14"/>
      <c r="XCA849" s="14"/>
      <c r="XCB849" s="14"/>
      <c r="XCC849" s="14"/>
      <c r="XCD849" s="14"/>
      <c r="XCE849" s="14"/>
      <c r="XCF849" s="14"/>
      <c r="XCG849" s="14"/>
      <c r="XCH849" s="14"/>
      <c r="XCI849" s="14"/>
      <c r="XCJ849" s="14"/>
      <c r="XCK849" s="14"/>
      <c r="XCL849" s="14"/>
      <c r="XCM849" s="14"/>
      <c r="XCN849" s="14"/>
      <c r="XCO849" s="14"/>
      <c r="XCP849" s="14"/>
      <c r="XCQ849" s="14"/>
      <c r="XCR849" s="14"/>
      <c r="XCS849" s="14"/>
      <c r="XCT849" s="14"/>
      <c r="XCU849" s="14"/>
      <c r="XCV849" s="14"/>
      <c r="XCW849" s="14"/>
      <c r="XCX849" s="14"/>
      <c r="XCY849" s="14"/>
      <c r="XCZ849" s="14"/>
      <c r="XDA849" s="14"/>
      <c r="XDB849" s="14"/>
      <c r="XDC849" s="14"/>
      <c r="XDD849" s="14"/>
      <c r="XDE849" s="14"/>
      <c r="XDF849" s="14"/>
      <c r="XDG849" s="14"/>
      <c r="XDH849" s="14"/>
      <c r="XDI849" s="14"/>
      <c r="XDJ849" s="14"/>
      <c r="XDK849" s="14"/>
      <c r="XDL849" s="14"/>
      <c r="XDM849" s="14"/>
      <c r="XDN849" s="14"/>
      <c r="XDO849" s="14"/>
      <c r="XDP849" s="14"/>
      <c r="XDQ849" s="14"/>
      <c r="XDR849" s="14"/>
      <c r="XDS849" s="14"/>
      <c r="XDT849" s="14"/>
      <c r="XDU849" s="14"/>
      <c r="XDV849" s="14"/>
      <c r="XDW849" s="14"/>
      <c r="XDX849" s="14"/>
      <c r="XDY849" s="14"/>
      <c r="XDZ849" s="14"/>
      <c r="XEA849" s="14"/>
      <c r="XEB849" s="14"/>
      <c r="XEC849" s="14"/>
      <c r="XED849" s="14"/>
      <c r="XEE849" s="14"/>
      <c r="XEF849" s="14"/>
      <c r="XEG849" s="14"/>
      <c r="XEH849" s="14"/>
      <c r="XEI849" s="14"/>
      <c r="XEJ849" s="14"/>
      <c r="XEK849" s="14"/>
      <c r="XEL849" s="14"/>
      <c r="XEM849" s="14"/>
      <c r="XEN849" s="14"/>
      <c r="XEO849" s="14"/>
      <c r="XEP849" s="14"/>
      <c r="XEQ849" s="14"/>
      <c r="XER849" s="14"/>
      <c r="XES849" s="14"/>
      <c r="XET849" s="14"/>
      <c r="XEU849" s="14"/>
      <c r="XEV849" s="14"/>
      <c r="XEW849" s="14"/>
      <c r="XEX849" s="14"/>
      <c r="XEY849" s="14"/>
    </row>
    <row r="850" spans="1:16379" ht="22.5" hidden="1" customHeight="1" x14ac:dyDescent="0.25">
      <c r="A850" s="68" t="s">
        <v>3980</v>
      </c>
      <c r="B850" s="25">
        <v>1628</v>
      </c>
      <c r="C850" s="154" t="s">
        <v>359</v>
      </c>
      <c r="D850" s="25">
        <v>1973</v>
      </c>
      <c r="E850" s="68" t="s">
        <v>2932</v>
      </c>
      <c r="F850" s="68" t="s">
        <v>2934</v>
      </c>
      <c r="G850" s="25">
        <v>2</v>
      </c>
      <c r="H850" s="25">
        <v>2</v>
      </c>
      <c r="I850" s="139">
        <v>560.1</v>
      </c>
      <c r="J850" s="137">
        <v>512.79999999999995</v>
      </c>
      <c r="K850" s="139">
        <v>512.79999999999995</v>
      </c>
      <c r="L850" s="25">
        <v>28</v>
      </c>
      <c r="M850" s="147">
        <f t="shared" si="190"/>
        <v>1483729.7999999998</v>
      </c>
      <c r="N850" s="147"/>
      <c r="O850" s="147"/>
      <c r="P850" s="147"/>
      <c r="Q850" s="137">
        <f t="shared" si="191"/>
        <v>1483729.7999999998</v>
      </c>
      <c r="R850" s="147">
        <v>166374</v>
      </c>
      <c r="S850" s="148"/>
      <c r="T850" s="147"/>
      <c r="U850" s="147">
        <v>371.4</v>
      </c>
      <c r="V850" s="147">
        <f>U850*3547</f>
        <v>1317355.7999999998</v>
      </c>
      <c r="W850" s="147"/>
      <c r="X850" s="147"/>
      <c r="Y850" s="147"/>
      <c r="Z850" s="147"/>
      <c r="AA850" s="147"/>
      <c r="AB850" s="147"/>
      <c r="AC850" s="139"/>
      <c r="AD850" s="139"/>
      <c r="AE850" s="147"/>
      <c r="AF850" s="147"/>
      <c r="AG850" s="337">
        <v>2025</v>
      </c>
      <c r="AH850" s="126" t="s">
        <v>3049</v>
      </c>
      <c r="AI850" s="126"/>
      <c r="AJ850" s="134">
        <f t="shared" si="176"/>
        <v>797</v>
      </c>
      <c r="AK850" s="35" t="s">
        <v>153</v>
      </c>
      <c r="AL850" s="134" t="str">
        <f t="shared" si="177"/>
        <v>797.</v>
      </c>
      <c r="AM850" s="140"/>
      <c r="AN850" s="303"/>
      <c r="AO850" s="193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/>
      <c r="DE850" s="14"/>
      <c r="DF850" s="14"/>
      <c r="DG850" s="14"/>
      <c r="DH850" s="14"/>
      <c r="DI850" s="14"/>
      <c r="DJ850" s="14"/>
      <c r="DK850" s="14"/>
      <c r="DL850" s="14"/>
      <c r="DM850" s="14"/>
      <c r="DN850" s="14"/>
      <c r="DO850" s="14"/>
      <c r="DP850" s="14"/>
      <c r="DQ850" s="14"/>
      <c r="DR850" s="14"/>
      <c r="DS850" s="14"/>
      <c r="DT850" s="14"/>
      <c r="DU850" s="14"/>
      <c r="DV850" s="14"/>
      <c r="DW850" s="14"/>
      <c r="DX850" s="14"/>
      <c r="DY850" s="14"/>
      <c r="DZ850" s="14"/>
      <c r="EA850" s="14"/>
      <c r="EB850" s="14"/>
      <c r="EC850" s="14"/>
      <c r="ED850" s="14"/>
      <c r="EE850" s="14"/>
      <c r="EF850" s="14"/>
      <c r="EG850" s="14"/>
      <c r="EH850" s="14"/>
      <c r="EI850" s="14"/>
      <c r="EJ850" s="14"/>
      <c r="EK850" s="14"/>
      <c r="EL850" s="14"/>
      <c r="EM850" s="14"/>
      <c r="EN850" s="14"/>
      <c r="EO850" s="14"/>
      <c r="EP850" s="14"/>
      <c r="EQ850" s="14"/>
      <c r="ER850" s="14"/>
      <c r="ES850" s="14"/>
      <c r="ET850" s="14"/>
      <c r="EU850" s="14"/>
      <c r="EV850" s="14"/>
      <c r="EW850" s="14"/>
      <c r="EX850" s="14"/>
      <c r="EY850" s="14"/>
      <c r="EZ850" s="14"/>
      <c r="FA850" s="14"/>
      <c r="FB850" s="14"/>
      <c r="FC850" s="14"/>
      <c r="FD850" s="14"/>
      <c r="FE850" s="14"/>
      <c r="FF850" s="14"/>
      <c r="FG850" s="14"/>
      <c r="FH850" s="14"/>
      <c r="FI850" s="14"/>
      <c r="FJ850" s="14"/>
      <c r="FK850" s="14"/>
      <c r="FL850" s="14"/>
      <c r="FM850" s="14"/>
      <c r="FN850" s="14"/>
      <c r="FO850" s="14"/>
      <c r="FP850" s="14"/>
      <c r="FQ850" s="14"/>
      <c r="FR850" s="14"/>
      <c r="FS850" s="14"/>
      <c r="FT850" s="14"/>
      <c r="FU850" s="14"/>
      <c r="FV850" s="14"/>
      <c r="FW850" s="14"/>
      <c r="FX850" s="14"/>
      <c r="FY850" s="14"/>
      <c r="FZ850" s="14"/>
      <c r="GA850" s="14"/>
      <c r="GB850" s="14"/>
      <c r="GC850" s="14"/>
      <c r="GD850" s="14"/>
      <c r="GE850" s="14"/>
      <c r="GF850" s="14"/>
      <c r="GG850" s="14"/>
      <c r="GH850" s="14"/>
      <c r="GI850" s="14"/>
      <c r="GJ850" s="14"/>
      <c r="GK850" s="14"/>
      <c r="GL850" s="14"/>
      <c r="GM850" s="14"/>
      <c r="GN850" s="14"/>
      <c r="GO850" s="14"/>
      <c r="GP850" s="14"/>
      <c r="GQ850" s="14"/>
      <c r="GR850" s="14"/>
      <c r="GS850" s="14"/>
      <c r="GT850" s="14"/>
      <c r="GU850" s="14"/>
      <c r="GV850" s="14"/>
      <c r="GW850" s="14"/>
      <c r="GX850" s="14"/>
      <c r="GY850" s="14"/>
      <c r="GZ850" s="14"/>
      <c r="HA850" s="14"/>
      <c r="HB850" s="14"/>
      <c r="HC850" s="14"/>
      <c r="HD850" s="14"/>
      <c r="HE850" s="14"/>
      <c r="HF850" s="14"/>
      <c r="HG850" s="14"/>
      <c r="HH850" s="14"/>
      <c r="HI850" s="14"/>
      <c r="HJ850" s="14"/>
      <c r="HK850" s="14"/>
      <c r="HL850" s="14"/>
      <c r="HM850" s="14"/>
      <c r="HN850" s="14"/>
      <c r="HO850" s="14"/>
      <c r="HP850" s="14"/>
      <c r="HQ850" s="14"/>
      <c r="HR850" s="14"/>
      <c r="HS850" s="14"/>
      <c r="HT850" s="14"/>
      <c r="HU850" s="14"/>
      <c r="HV850" s="14"/>
      <c r="HW850" s="14"/>
      <c r="HX850" s="14"/>
      <c r="HY850" s="14"/>
      <c r="HZ850" s="14"/>
      <c r="IA850" s="14"/>
      <c r="IB850" s="14"/>
      <c r="IC850" s="14"/>
      <c r="ID850" s="14"/>
      <c r="IE850" s="14"/>
      <c r="IF850" s="14"/>
      <c r="IG850" s="14"/>
      <c r="IH850" s="14"/>
      <c r="II850" s="14"/>
      <c r="IJ850" s="14"/>
      <c r="IK850" s="14"/>
      <c r="IL850" s="14"/>
      <c r="IM850" s="14"/>
      <c r="IN850" s="14"/>
      <c r="IO850" s="14"/>
      <c r="IP850" s="14"/>
      <c r="IQ850" s="14"/>
      <c r="IR850" s="14"/>
      <c r="IS850" s="14"/>
      <c r="IT850" s="14"/>
      <c r="IU850" s="14"/>
      <c r="IV850" s="14"/>
      <c r="IW850" s="14"/>
      <c r="IX850" s="14"/>
      <c r="IY850" s="14"/>
      <c r="IZ850" s="14"/>
      <c r="JA850" s="14"/>
      <c r="JB850" s="14"/>
      <c r="JC850" s="14"/>
      <c r="JD850" s="14"/>
      <c r="JE850" s="14"/>
      <c r="JF850" s="14"/>
      <c r="JG850" s="14"/>
      <c r="JH850" s="14"/>
      <c r="JI850" s="14"/>
      <c r="JJ850" s="14"/>
      <c r="JK850" s="14"/>
      <c r="JL850" s="14"/>
      <c r="JM850" s="14"/>
      <c r="JN850" s="14"/>
      <c r="JO850" s="14"/>
      <c r="JP850" s="14"/>
      <c r="JQ850" s="14"/>
      <c r="JR850" s="14"/>
      <c r="JS850" s="14"/>
      <c r="JT850" s="14"/>
      <c r="JU850" s="14"/>
      <c r="JV850" s="14"/>
      <c r="JW850" s="14"/>
      <c r="JX850" s="14"/>
      <c r="JY850" s="14"/>
      <c r="JZ850" s="14"/>
      <c r="KA850" s="14"/>
      <c r="KB850" s="14"/>
      <c r="KC850" s="14"/>
      <c r="KD850" s="14"/>
      <c r="KE850" s="14"/>
      <c r="KF850" s="14"/>
      <c r="KG850" s="14"/>
      <c r="KH850" s="14"/>
      <c r="KI850" s="14"/>
      <c r="KJ850" s="14"/>
      <c r="KK850" s="14"/>
      <c r="KL850" s="14"/>
      <c r="KM850" s="14"/>
      <c r="KN850" s="14"/>
      <c r="KO850" s="14"/>
      <c r="KP850" s="14"/>
      <c r="KQ850" s="14"/>
      <c r="KR850" s="14"/>
      <c r="KS850" s="14"/>
      <c r="KT850" s="14"/>
      <c r="KU850" s="14"/>
      <c r="KV850" s="14"/>
      <c r="KW850" s="14"/>
      <c r="KX850" s="14"/>
      <c r="KY850" s="14"/>
      <c r="KZ850" s="14"/>
      <c r="LA850" s="14"/>
      <c r="LB850" s="14"/>
      <c r="LC850" s="14"/>
      <c r="LD850" s="14"/>
      <c r="LE850" s="14"/>
      <c r="LF850" s="14"/>
      <c r="LG850" s="14"/>
      <c r="LH850" s="14"/>
      <c r="LI850" s="14"/>
      <c r="LJ850" s="14"/>
      <c r="LK850" s="14"/>
      <c r="LL850" s="14"/>
      <c r="LM850" s="14"/>
      <c r="LN850" s="14"/>
      <c r="LO850" s="14"/>
      <c r="LP850" s="14"/>
      <c r="LQ850" s="14"/>
      <c r="LR850" s="14"/>
      <c r="LS850" s="14"/>
      <c r="LT850" s="14"/>
      <c r="LU850" s="14"/>
      <c r="LV850" s="14"/>
      <c r="LW850" s="14"/>
      <c r="LX850" s="14"/>
      <c r="LY850" s="14"/>
      <c r="LZ850" s="14"/>
      <c r="MA850" s="14"/>
      <c r="MB850" s="14"/>
      <c r="MC850" s="14"/>
      <c r="MD850" s="14"/>
      <c r="ME850" s="14"/>
      <c r="MF850" s="14"/>
      <c r="MG850" s="14"/>
      <c r="MH850" s="14"/>
      <c r="MI850" s="14"/>
      <c r="MJ850" s="14"/>
      <c r="MK850" s="14"/>
      <c r="ML850" s="14"/>
      <c r="MM850" s="14"/>
      <c r="MN850" s="14"/>
      <c r="MO850" s="14"/>
      <c r="MP850" s="14"/>
      <c r="MQ850" s="14"/>
      <c r="MR850" s="14"/>
      <c r="MS850" s="14"/>
      <c r="MT850" s="14"/>
      <c r="MU850" s="14"/>
      <c r="MV850" s="14"/>
      <c r="MW850" s="14"/>
      <c r="MX850" s="14"/>
      <c r="MY850" s="14"/>
      <c r="MZ850" s="14"/>
      <c r="NA850" s="14"/>
      <c r="NB850" s="14"/>
      <c r="NC850" s="14"/>
      <c r="ND850" s="14"/>
      <c r="NE850" s="14"/>
      <c r="NF850" s="14"/>
      <c r="NG850" s="14"/>
      <c r="NH850" s="14"/>
      <c r="NI850" s="14"/>
      <c r="NJ850" s="14"/>
      <c r="NK850" s="14"/>
      <c r="NL850" s="14"/>
      <c r="NM850" s="14"/>
      <c r="NN850" s="14"/>
      <c r="NO850" s="14"/>
      <c r="NP850" s="14"/>
      <c r="NQ850" s="14"/>
      <c r="NR850" s="14"/>
      <c r="NS850" s="14"/>
      <c r="NT850" s="14"/>
      <c r="NU850" s="14"/>
      <c r="NV850" s="14"/>
      <c r="NW850" s="14"/>
      <c r="NX850" s="14"/>
      <c r="NY850" s="14"/>
      <c r="NZ850" s="14"/>
      <c r="OA850" s="14"/>
      <c r="OB850" s="14"/>
      <c r="OC850" s="14"/>
      <c r="OD850" s="14"/>
      <c r="OE850" s="14"/>
      <c r="OF850" s="14"/>
      <c r="OG850" s="14"/>
      <c r="OH850" s="14"/>
      <c r="OI850" s="14"/>
      <c r="OJ850" s="14"/>
      <c r="OK850" s="14"/>
      <c r="OL850" s="14"/>
      <c r="OM850" s="14"/>
      <c r="ON850" s="14"/>
      <c r="OO850" s="14"/>
      <c r="OP850" s="14"/>
      <c r="OQ850" s="14"/>
      <c r="OR850" s="14"/>
      <c r="OS850" s="14"/>
      <c r="OT850" s="14"/>
      <c r="OU850" s="14"/>
      <c r="OV850" s="14"/>
      <c r="OW850" s="14"/>
      <c r="OX850" s="14"/>
      <c r="OY850" s="14"/>
      <c r="OZ850" s="14"/>
      <c r="PA850" s="14"/>
      <c r="PB850" s="14"/>
      <c r="PC850" s="14"/>
      <c r="PD850" s="14"/>
      <c r="PE850" s="14"/>
      <c r="PF850" s="14"/>
      <c r="PG850" s="14"/>
      <c r="PH850" s="14"/>
      <c r="PI850" s="14"/>
      <c r="PJ850" s="14"/>
      <c r="PK850" s="14"/>
      <c r="PL850" s="14"/>
      <c r="PM850" s="14"/>
      <c r="PN850" s="14"/>
      <c r="PO850" s="14"/>
      <c r="PP850" s="14"/>
      <c r="PQ850" s="14"/>
      <c r="PR850" s="14"/>
      <c r="PS850" s="14"/>
      <c r="PT850" s="14"/>
      <c r="PU850" s="14"/>
      <c r="PV850" s="14"/>
      <c r="PW850" s="14"/>
      <c r="PX850" s="14"/>
      <c r="PY850" s="14"/>
      <c r="PZ850" s="14"/>
      <c r="QA850" s="14"/>
      <c r="QB850" s="14"/>
      <c r="QC850" s="14"/>
      <c r="QD850" s="14"/>
      <c r="QE850" s="14"/>
      <c r="QF850" s="14"/>
      <c r="QG850" s="14"/>
      <c r="QH850" s="14"/>
      <c r="QI850" s="14"/>
      <c r="QJ850" s="14"/>
      <c r="QK850" s="14"/>
      <c r="QL850" s="14"/>
      <c r="QM850" s="14"/>
      <c r="QN850" s="14"/>
      <c r="QO850" s="14"/>
      <c r="QP850" s="14"/>
      <c r="QQ850" s="14"/>
      <c r="QR850" s="14"/>
      <c r="QS850" s="14"/>
      <c r="QT850" s="14"/>
      <c r="QU850" s="14"/>
      <c r="QV850" s="14"/>
      <c r="QW850" s="14"/>
      <c r="QX850" s="14"/>
      <c r="QY850" s="14"/>
      <c r="QZ850" s="14"/>
      <c r="RA850" s="14"/>
      <c r="RB850" s="14"/>
      <c r="RC850" s="14"/>
      <c r="RD850" s="14"/>
      <c r="RE850" s="14"/>
      <c r="RF850" s="14"/>
      <c r="RG850" s="14"/>
      <c r="RH850" s="14"/>
      <c r="RI850" s="14"/>
      <c r="RJ850" s="14"/>
      <c r="RK850" s="14"/>
      <c r="RL850" s="14"/>
      <c r="RM850" s="14"/>
      <c r="RN850" s="14"/>
      <c r="RO850" s="14"/>
      <c r="RP850" s="14"/>
      <c r="RQ850" s="14"/>
      <c r="RR850" s="14"/>
      <c r="RS850" s="14"/>
      <c r="RT850" s="14"/>
      <c r="RU850" s="14"/>
      <c r="RV850" s="14"/>
      <c r="RW850" s="14"/>
      <c r="RX850" s="14"/>
      <c r="RY850" s="14"/>
      <c r="RZ850" s="14"/>
      <c r="SA850" s="14"/>
      <c r="SB850" s="14"/>
      <c r="SC850" s="14"/>
      <c r="SD850" s="14"/>
      <c r="SE850" s="14"/>
      <c r="SF850" s="14"/>
      <c r="SG850" s="14"/>
      <c r="SH850" s="14"/>
      <c r="SI850" s="14"/>
      <c r="SJ850" s="14"/>
      <c r="SK850" s="14"/>
      <c r="SL850" s="14"/>
      <c r="SM850" s="14"/>
      <c r="SN850" s="14"/>
      <c r="SO850" s="14"/>
      <c r="SP850" s="14"/>
      <c r="SQ850" s="14"/>
      <c r="SR850" s="14"/>
      <c r="SS850" s="14"/>
      <c r="ST850" s="14"/>
      <c r="SU850" s="14"/>
      <c r="SV850" s="14"/>
      <c r="SW850" s="14"/>
      <c r="SX850" s="14"/>
      <c r="SY850" s="14"/>
      <c r="SZ850" s="14"/>
      <c r="TA850" s="14"/>
      <c r="TB850" s="14"/>
      <c r="TC850" s="14"/>
      <c r="TD850" s="14"/>
      <c r="TE850" s="14"/>
      <c r="TF850" s="14"/>
      <c r="TG850" s="14"/>
      <c r="TH850" s="14"/>
      <c r="TI850" s="14"/>
      <c r="TJ850" s="14"/>
      <c r="TK850" s="14"/>
      <c r="TL850" s="14"/>
      <c r="TM850" s="14"/>
      <c r="TN850" s="14"/>
      <c r="TO850" s="14"/>
      <c r="TP850" s="14"/>
      <c r="TQ850" s="14"/>
      <c r="TR850" s="14"/>
      <c r="TS850" s="14"/>
      <c r="TT850" s="14"/>
      <c r="TU850" s="14"/>
      <c r="TV850" s="14"/>
      <c r="TW850" s="14"/>
      <c r="TX850" s="14"/>
      <c r="TY850" s="14"/>
      <c r="TZ850" s="14"/>
      <c r="UA850" s="14"/>
      <c r="UB850" s="14"/>
      <c r="UC850" s="14"/>
      <c r="UD850" s="14"/>
      <c r="UE850" s="14"/>
      <c r="UF850" s="14"/>
      <c r="UG850" s="14"/>
      <c r="UH850" s="14"/>
      <c r="UI850" s="14"/>
      <c r="UJ850" s="14"/>
      <c r="UK850" s="14"/>
      <c r="UL850" s="14"/>
      <c r="UM850" s="14"/>
      <c r="UN850" s="14"/>
      <c r="UO850" s="14"/>
      <c r="UP850" s="14"/>
      <c r="UQ850" s="14"/>
      <c r="UR850" s="14"/>
      <c r="US850" s="14"/>
      <c r="UT850" s="14"/>
      <c r="UU850" s="14"/>
      <c r="UV850" s="14"/>
      <c r="UW850" s="14"/>
      <c r="UX850" s="14"/>
      <c r="UY850" s="14"/>
      <c r="UZ850" s="14"/>
      <c r="VA850" s="14"/>
      <c r="VB850" s="14"/>
      <c r="VC850" s="14"/>
      <c r="VD850" s="14"/>
      <c r="VE850" s="14"/>
      <c r="VF850" s="14"/>
      <c r="VG850" s="14"/>
      <c r="VH850" s="14"/>
      <c r="VI850" s="14"/>
      <c r="VJ850" s="14"/>
      <c r="VK850" s="14"/>
      <c r="VL850" s="14"/>
      <c r="VM850" s="14"/>
      <c r="VN850" s="14"/>
      <c r="VO850" s="14"/>
      <c r="VP850" s="14"/>
      <c r="VQ850" s="14"/>
      <c r="VR850" s="14"/>
      <c r="VS850" s="14"/>
      <c r="VT850" s="14"/>
      <c r="VU850" s="14"/>
      <c r="VV850" s="14"/>
      <c r="VW850" s="14"/>
      <c r="VX850" s="14"/>
      <c r="VY850" s="14"/>
      <c r="VZ850" s="14"/>
      <c r="WA850" s="14"/>
      <c r="WB850" s="14"/>
      <c r="WC850" s="14"/>
      <c r="WD850" s="14"/>
      <c r="WE850" s="14"/>
      <c r="WF850" s="14"/>
      <c r="WG850" s="14"/>
      <c r="WH850" s="14"/>
      <c r="WI850" s="14"/>
      <c r="WJ850" s="14"/>
      <c r="WK850" s="14"/>
      <c r="WL850" s="14"/>
      <c r="WM850" s="14"/>
      <c r="WN850" s="14"/>
      <c r="WO850" s="14"/>
      <c r="WP850" s="14"/>
      <c r="WQ850" s="14"/>
      <c r="WR850" s="14"/>
      <c r="WS850" s="14"/>
      <c r="WT850" s="14"/>
      <c r="WU850" s="14"/>
      <c r="WV850" s="14"/>
      <c r="WW850" s="14"/>
      <c r="WX850" s="14"/>
      <c r="WY850" s="14"/>
      <c r="WZ850" s="14"/>
      <c r="XA850" s="14"/>
      <c r="XB850" s="14"/>
      <c r="XC850" s="14"/>
      <c r="XD850" s="14"/>
      <c r="XE850" s="14"/>
      <c r="XF850" s="14"/>
      <c r="XG850" s="14"/>
      <c r="XH850" s="14"/>
      <c r="XI850" s="14"/>
      <c r="XJ850" s="14"/>
      <c r="XK850" s="14"/>
      <c r="XL850" s="14"/>
      <c r="XM850" s="14"/>
      <c r="XN850" s="14"/>
      <c r="XO850" s="14"/>
      <c r="XP850" s="14"/>
      <c r="XQ850" s="14"/>
      <c r="XR850" s="14"/>
      <c r="XS850" s="14"/>
      <c r="XT850" s="14"/>
      <c r="XU850" s="14"/>
      <c r="XV850" s="14"/>
      <c r="XW850" s="14"/>
      <c r="XX850" s="14"/>
      <c r="XY850" s="14"/>
      <c r="XZ850" s="14"/>
      <c r="YA850" s="14"/>
      <c r="YB850" s="14"/>
      <c r="YC850" s="14"/>
      <c r="YD850" s="14"/>
      <c r="YE850" s="14"/>
      <c r="YF850" s="14"/>
      <c r="YG850" s="14"/>
      <c r="YH850" s="14"/>
      <c r="YI850" s="14"/>
      <c r="YJ850" s="14"/>
      <c r="YK850" s="14"/>
      <c r="YL850" s="14"/>
      <c r="YM850" s="14"/>
      <c r="YN850" s="14"/>
      <c r="YO850" s="14"/>
      <c r="YP850" s="14"/>
      <c r="YQ850" s="14"/>
      <c r="YR850" s="14"/>
      <c r="YS850" s="14"/>
      <c r="YT850" s="14"/>
      <c r="YU850" s="14"/>
      <c r="YV850" s="14"/>
      <c r="YW850" s="14"/>
      <c r="YX850" s="14"/>
      <c r="YY850" s="14"/>
      <c r="YZ850" s="14"/>
      <c r="ZA850" s="14"/>
      <c r="ZB850" s="14"/>
      <c r="ZC850" s="14"/>
      <c r="ZD850" s="14"/>
      <c r="ZE850" s="14"/>
      <c r="ZF850" s="14"/>
      <c r="ZG850" s="14"/>
      <c r="ZH850" s="14"/>
      <c r="ZI850" s="14"/>
      <c r="ZJ850" s="14"/>
      <c r="ZK850" s="14"/>
      <c r="ZL850" s="14"/>
      <c r="ZM850" s="14"/>
      <c r="ZN850" s="14"/>
      <c r="ZO850" s="14"/>
      <c r="ZP850" s="14"/>
      <c r="ZQ850" s="14"/>
      <c r="ZR850" s="14"/>
      <c r="ZS850" s="14"/>
      <c r="ZT850" s="14"/>
      <c r="ZU850" s="14"/>
      <c r="ZV850" s="14"/>
      <c r="ZW850" s="14"/>
      <c r="ZX850" s="14"/>
      <c r="ZY850" s="14"/>
      <c r="ZZ850" s="14"/>
      <c r="AAA850" s="14"/>
      <c r="AAB850" s="14"/>
      <c r="AAC850" s="14"/>
      <c r="AAD850" s="14"/>
      <c r="AAE850" s="14"/>
      <c r="AAF850" s="14"/>
      <c r="AAG850" s="14"/>
      <c r="AAH850" s="14"/>
      <c r="AAI850" s="14"/>
      <c r="AAJ850" s="14"/>
      <c r="AAK850" s="14"/>
      <c r="AAL850" s="14"/>
      <c r="AAM850" s="14"/>
      <c r="AAN850" s="14"/>
      <c r="AAO850" s="14"/>
      <c r="AAP850" s="14"/>
      <c r="AAQ850" s="14"/>
      <c r="AAR850" s="14"/>
      <c r="AAS850" s="14"/>
      <c r="AAT850" s="14"/>
      <c r="AAU850" s="14"/>
      <c r="AAV850" s="14"/>
      <c r="AAW850" s="14"/>
      <c r="AAX850" s="14"/>
      <c r="AAY850" s="14"/>
      <c r="AAZ850" s="14"/>
      <c r="ABA850" s="14"/>
      <c r="ABB850" s="14"/>
      <c r="ABC850" s="14"/>
      <c r="ABD850" s="14"/>
      <c r="ABE850" s="14"/>
      <c r="ABF850" s="14"/>
      <c r="ABG850" s="14"/>
      <c r="ABH850" s="14"/>
      <c r="ABI850" s="14"/>
      <c r="ABJ850" s="14"/>
      <c r="ABK850" s="14"/>
      <c r="ABL850" s="14"/>
      <c r="ABM850" s="14"/>
      <c r="ABN850" s="14"/>
      <c r="ABO850" s="14"/>
      <c r="ABP850" s="14"/>
      <c r="ABQ850" s="14"/>
      <c r="ABR850" s="14"/>
      <c r="ABS850" s="14"/>
      <c r="ABT850" s="14"/>
      <c r="ABU850" s="14"/>
      <c r="ABV850" s="14"/>
      <c r="ABW850" s="14"/>
      <c r="ABX850" s="14"/>
      <c r="ABY850" s="14"/>
      <c r="ABZ850" s="14"/>
      <c r="ACA850" s="14"/>
      <c r="ACB850" s="14"/>
      <c r="ACC850" s="14"/>
      <c r="ACD850" s="14"/>
      <c r="ACE850" s="14"/>
      <c r="ACF850" s="14"/>
      <c r="ACG850" s="14"/>
      <c r="ACH850" s="14"/>
      <c r="ACI850" s="14"/>
      <c r="ACJ850" s="14"/>
      <c r="ACK850" s="14"/>
      <c r="ACL850" s="14"/>
      <c r="ACM850" s="14"/>
      <c r="ACN850" s="14"/>
      <c r="ACO850" s="14"/>
      <c r="ACP850" s="14"/>
      <c r="ACQ850" s="14"/>
      <c r="ACR850" s="14"/>
      <c r="ACS850" s="14"/>
      <c r="ACT850" s="14"/>
      <c r="ACU850" s="14"/>
      <c r="ACV850" s="14"/>
      <c r="ACW850" s="14"/>
      <c r="ACX850" s="14"/>
      <c r="ACY850" s="14"/>
      <c r="ACZ850" s="14"/>
      <c r="ADA850" s="14"/>
      <c r="ADB850" s="14"/>
      <c r="ADC850" s="14"/>
      <c r="ADD850" s="14"/>
      <c r="ADE850" s="14"/>
      <c r="ADF850" s="14"/>
      <c r="ADG850" s="14"/>
      <c r="ADH850" s="14"/>
      <c r="ADI850" s="14"/>
      <c r="ADJ850" s="14"/>
      <c r="ADK850" s="14"/>
      <c r="ADL850" s="14"/>
      <c r="ADM850" s="14"/>
      <c r="ADN850" s="14"/>
      <c r="ADO850" s="14"/>
      <c r="ADP850" s="14"/>
      <c r="ADQ850" s="14"/>
      <c r="ADR850" s="14"/>
      <c r="ADS850" s="14"/>
      <c r="ADT850" s="14"/>
      <c r="ADU850" s="14"/>
      <c r="ADV850" s="14"/>
      <c r="ADW850" s="14"/>
      <c r="ADX850" s="14"/>
      <c r="ADY850" s="14"/>
      <c r="ADZ850" s="14"/>
      <c r="AEA850" s="14"/>
      <c r="AEB850" s="14"/>
      <c r="AEC850" s="14"/>
      <c r="AED850" s="14"/>
      <c r="AEE850" s="14"/>
      <c r="AEF850" s="14"/>
      <c r="AEG850" s="14"/>
      <c r="AEH850" s="14"/>
      <c r="AEI850" s="14"/>
      <c r="AEJ850" s="14"/>
      <c r="AEK850" s="14"/>
      <c r="AEL850" s="14"/>
      <c r="AEM850" s="14"/>
      <c r="AEN850" s="14"/>
      <c r="AEO850" s="14"/>
      <c r="AEP850" s="14"/>
      <c r="AEQ850" s="14"/>
      <c r="AER850" s="14"/>
      <c r="AES850" s="14"/>
      <c r="AET850" s="14"/>
      <c r="AEU850" s="14"/>
      <c r="AEV850" s="14"/>
      <c r="AEW850" s="14"/>
      <c r="AEX850" s="14"/>
      <c r="AEY850" s="14"/>
      <c r="AEZ850" s="14"/>
      <c r="AFA850" s="14"/>
      <c r="AFB850" s="14"/>
      <c r="AFC850" s="14"/>
      <c r="AFD850" s="14"/>
      <c r="AFE850" s="14"/>
      <c r="AFF850" s="14"/>
      <c r="AFG850" s="14"/>
      <c r="AFH850" s="14"/>
      <c r="AFI850" s="14"/>
      <c r="AFJ850" s="14"/>
      <c r="AFK850" s="14"/>
      <c r="AFL850" s="14"/>
      <c r="AFM850" s="14"/>
      <c r="AFN850" s="14"/>
      <c r="AFO850" s="14"/>
      <c r="AFP850" s="14"/>
      <c r="AFQ850" s="14"/>
      <c r="AFR850" s="14"/>
      <c r="AFS850" s="14"/>
      <c r="AFT850" s="14"/>
      <c r="AFU850" s="14"/>
      <c r="AFV850" s="14"/>
      <c r="AFW850" s="14"/>
      <c r="AFX850" s="14"/>
      <c r="AFY850" s="14"/>
      <c r="AFZ850" s="14"/>
      <c r="AGA850" s="14"/>
      <c r="AGB850" s="14"/>
      <c r="AGC850" s="14"/>
      <c r="AGD850" s="14"/>
      <c r="AGE850" s="14"/>
      <c r="AGF850" s="14"/>
      <c r="AGG850" s="14"/>
      <c r="AGH850" s="14"/>
      <c r="AGI850" s="14"/>
      <c r="AGJ850" s="14"/>
      <c r="AGK850" s="14"/>
      <c r="AGL850" s="14"/>
      <c r="AGM850" s="14"/>
      <c r="AGN850" s="14"/>
      <c r="AGO850" s="14"/>
      <c r="AGP850" s="14"/>
      <c r="AGQ850" s="14"/>
      <c r="AGR850" s="14"/>
      <c r="AGS850" s="14"/>
      <c r="AGT850" s="14"/>
      <c r="AGU850" s="14"/>
      <c r="AGV850" s="14"/>
      <c r="AGW850" s="14"/>
      <c r="AGX850" s="14"/>
      <c r="AGY850" s="14"/>
      <c r="AGZ850" s="14"/>
      <c r="AHA850" s="14"/>
      <c r="AHB850" s="14"/>
      <c r="AHC850" s="14"/>
      <c r="AHD850" s="14"/>
      <c r="AHE850" s="14"/>
      <c r="AHF850" s="14"/>
      <c r="AHG850" s="14"/>
      <c r="AHH850" s="14"/>
      <c r="AHI850" s="14"/>
      <c r="AHJ850" s="14"/>
      <c r="AHK850" s="14"/>
      <c r="AHL850" s="14"/>
      <c r="AHM850" s="14"/>
      <c r="AHN850" s="14"/>
      <c r="AHO850" s="14"/>
      <c r="AHP850" s="14"/>
      <c r="AHQ850" s="14"/>
      <c r="AHR850" s="14"/>
      <c r="AHS850" s="14"/>
      <c r="AHT850" s="14"/>
      <c r="AHU850" s="14"/>
      <c r="AHV850" s="14"/>
      <c r="AHW850" s="14"/>
      <c r="AHX850" s="14"/>
      <c r="AHY850" s="14"/>
      <c r="AHZ850" s="14"/>
      <c r="AIA850" s="14"/>
      <c r="AIB850" s="14"/>
      <c r="AIC850" s="14"/>
      <c r="AID850" s="14"/>
      <c r="AIE850" s="14"/>
      <c r="AIF850" s="14"/>
      <c r="AIG850" s="14"/>
      <c r="AIH850" s="14"/>
      <c r="AII850" s="14"/>
      <c r="AIJ850" s="14"/>
      <c r="AIK850" s="14"/>
      <c r="AIL850" s="14"/>
      <c r="AIM850" s="14"/>
      <c r="AIN850" s="14"/>
      <c r="AIO850" s="14"/>
      <c r="AIP850" s="14"/>
      <c r="AIQ850" s="14"/>
      <c r="AIR850" s="14"/>
      <c r="AIS850" s="14"/>
      <c r="AIT850" s="14"/>
      <c r="AIU850" s="14"/>
      <c r="AIV850" s="14"/>
      <c r="AIW850" s="14"/>
      <c r="AIX850" s="14"/>
      <c r="AIY850" s="14"/>
      <c r="AIZ850" s="14"/>
      <c r="AJA850" s="14"/>
      <c r="AJB850" s="14"/>
      <c r="AJC850" s="14"/>
      <c r="AJD850" s="14"/>
      <c r="AJE850" s="14"/>
      <c r="AJF850" s="14"/>
      <c r="AJG850" s="14"/>
      <c r="AJH850" s="14"/>
      <c r="AJI850" s="14"/>
      <c r="AJJ850" s="14"/>
      <c r="AJK850" s="14"/>
      <c r="AJL850" s="14"/>
      <c r="AJM850" s="14"/>
      <c r="AJN850" s="14"/>
      <c r="AJO850" s="14"/>
      <c r="AJP850" s="14"/>
      <c r="AJQ850" s="14"/>
      <c r="AJR850" s="14"/>
      <c r="AJS850" s="14"/>
      <c r="AJT850" s="14"/>
      <c r="AJU850" s="14"/>
      <c r="AJV850" s="14"/>
      <c r="AJW850" s="14"/>
      <c r="AJX850" s="14"/>
      <c r="AJY850" s="14"/>
      <c r="AJZ850" s="14"/>
      <c r="AKA850" s="14"/>
      <c r="AKB850" s="14"/>
      <c r="AKC850" s="14"/>
      <c r="AKD850" s="14"/>
      <c r="AKE850" s="14"/>
      <c r="AKF850" s="14"/>
      <c r="AKG850" s="14"/>
      <c r="AKH850" s="14"/>
      <c r="AKI850" s="14"/>
      <c r="AKJ850" s="14"/>
      <c r="AKK850" s="14"/>
      <c r="AKL850" s="14"/>
      <c r="AKM850" s="14"/>
      <c r="AKN850" s="14"/>
      <c r="AKO850" s="14"/>
      <c r="AKP850" s="14"/>
      <c r="AKQ850" s="14"/>
      <c r="AKR850" s="14"/>
      <c r="AKS850" s="14"/>
      <c r="AKT850" s="14"/>
      <c r="AKU850" s="14"/>
      <c r="AKV850" s="14"/>
      <c r="AKW850" s="14"/>
      <c r="AKX850" s="14"/>
      <c r="AKY850" s="14"/>
      <c r="AKZ850" s="14"/>
      <c r="ALA850" s="14"/>
      <c r="ALB850" s="14"/>
      <c r="ALC850" s="14"/>
      <c r="ALD850" s="14"/>
      <c r="ALE850" s="14"/>
      <c r="ALF850" s="14"/>
      <c r="ALG850" s="14"/>
      <c r="ALH850" s="14"/>
      <c r="ALI850" s="14"/>
      <c r="ALJ850" s="14"/>
      <c r="ALK850" s="14"/>
      <c r="ALL850" s="14"/>
      <c r="ALM850" s="14"/>
      <c r="ALN850" s="14"/>
      <c r="ALO850" s="14"/>
      <c r="ALP850" s="14"/>
      <c r="ALQ850" s="14"/>
      <c r="ALR850" s="14"/>
      <c r="ALS850" s="14"/>
      <c r="ALT850" s="14"/>
      <c r="ALU850" s="14"/>
      <c r="ALV850" s="14"/>
      <c r="ALW850" s="14"/>
      <c r="ALX850" s="14"/>
      <c r="ALY850" s="14"/>
      <c r="ALZ850" s="14"/>
      <c r="AMA850" s="14"/>
      <c r="AMB850" s="14"/>
      <c r="AMC850" s="14"/>
      <c r="AMD850" s="14"/>
      <c r="AME850" s="14"/>
      <c r="AMF850" s="14"/>
      <c r="AMG850" s="14"/>
      <c r="AMH850" s="14"/>
      <c r="AMI850" s="14"/>
      <c r="AMJ850" s="14"/>
      <c r="AMK850" s="14"/>
      <c r="AML850" s="14"/>
      <c r="AMM850" s="14"/>
      <c r="AMN850" s="14"/>
      <c r="AMO850" s="14"/>
      <c r="AMP850" s="14"/>
      <c r="AMQ850" s="14"/>
      <c r="AMR850" s="14"/>
      <c r="AMS850" s="14"/>
      <c r="AMT850" s="14"/>
      <c r="AMU850" s="14"/>
      <c r="AMV850" s="14"/>
      <c r="AMW850" s="14"/>
      <c r="AMX850" s="14"/>
      <c r="AMY850" s="14"/>
      <c r="AMZ850" s="14"/>
      <c r="ANA850" s="14"/>
      <c r="ANB850" s="14"/>
      <c r="ANC850" s="14"/>
      <c r="AND850" s="14"/>
      <c r="ANE850" s="14"/>
      <c r="ANF850" s="14"/>
      <c r="ANG850" s="14"/>
      <c r="ANH850" s="14"/>
      <c r="ANI850" s="14"/>
      <c r="ANJ850" s="14"/>
      <c r="ANK850" s="14"/>
      <c r="ANL850" s="14"/>
      <c r="ANM850" s="14"/>
      <c r="ANN850" s="14"/>
      <c r="ANO850" s="14"/>
      <c r="ANP850" s="14"/>
      <c r="ANQ850" s="14"/>
      <c r="ANR850" s="14"/>
      <c r="ANS850" s="14"/>
      <c r="ANT850" s="14"/>
      <c r="ANU850" s="14"/>
      <c r="ANV850" s="14"/>
      <c r="ANW850" s="14"/>
      <c r="ANX850" s="14"/>
      <c r="ANY850" s="14"/>
      <c r="ANZ850" s="14"/>
      <c r="AOA850" s="14"/>
      <c r="AOB850" s="14"/>
      <c r="AOC850" s="14"/>
      <c r="AOD850" s="14"/>
      <c r="AOE850" s="14"/>
      <c r="AOF850" s="14"/>
      <c r="AOG850" s="14"/>
      <c r="AOH850" s="14"/>
      <c r="AOI850" s="14"/>
      <c r="AOJ850" s="14"/>
      <c r="AOK850" s="14"/>
      <c r="AOL850" s="14"/>
      <c r="AOM850" s="14"/>
      <c r="AON850" s="14"/>
      <c r="AOO850" s="14"/>
      <c r="AOP850" s="14"/>
      <c r="AOQ850" s="14"/>
      <c r="AOR850" s="14"/>
      <c r="AOS850" s="14"/>
      <c r="AOT850" s="14"/>
      <c r="AOU850" s="14"/>
      <c r="AOV850" s="14"/>
      <c r="AOW850" s="14"/>
      <c r="AOX850" s="14"/>
      <c r="AOY850" s="14"/>
      <c r="AOZ850" s="14"/>
      <c r="APA850" s="14"/>
      <c r="APB850" s="14"/>
      <c r="APC850" s="14"/>
      <c r="APD850" s="14"/>
      <c r="APE850" s="14"/>
      <c r="APF850" s="14"/>
      <c r="APG850" s="14"/>
      <c r="APH850" s="14"/>
      <c r="API850" s="14"/>
      <c r="APJ850" s="14"/>
      <c r="APK850" s="14"/>
      <c r="APL850" s="14"/>
      <c r="APM850" s="14"/>
      <c r="APN850" s="14"/>
      <c r="APO850" s="14"/>
      <c r="APP850" s="14"/>
      <c r="APQ850" s="14"/>
      <c r="APR850" s="14"/>
      <c r="APS850" s="14"/>
      <c r="APT850" s="14"/>
      <c r="APU850" s="14"/>
      <c r="APV850" s="14"/>
      <c r="APW850" s="14"/>
      <c r="APX850" s="14"/>
      <c r="APY850" s="14"/>
      <c r="APZ850" s="14"/>
      <c r="AQA850" s="14"/>
      <c r="AQB850" s="14"/>
      <c r="AQC850" s="14"/>
      <c r="AQD850" s="14"/>
      <c r="AQE850" s="14"/>
      <c r="AQF850" s="14"/>
      <c r="AQG850" s="14"/>
      <c r="AQH850" s="14"/>
      <c r="AQI850" s="14"/>
      <c r="AQJ850" s="14"/>
      <c r="AQK850" s="14"/>
      <c r="AQL850" s="14"/>
      <c r="AQM850" s="14"/>
      <c r="AQN850" s="14"/>
      <c r="AQO850" s="14"/>
      <c r="AQP850" s="14"/>
      <c r="AQQ850" s="14"/>
      <c r="AQR850" s="14"/>
      <c r="AQS850" s="14"/>
      <c r="AQT850" s="14"/>
      <c r="AQU850" s="14"/>
      <c r="AQV850" s="14"/>
      <c r="AQW850" s="14"/>
      <c r="AQX850" s="14"/>
      <c r="AQY850" s="14"/>
      <c r="AQZ850" s="14"/>
      <c r="ARA850" s="14"/>
      <c r="ARB850" s="14"/>
      <c r="ARC850" s="14"/>
      <c r="ARD850" s="14"/>
      <c r="ARE850" s="14"/>
      <c r="ARF850" s="14"/>
      <c r="ARG850" s="14"/>
      <c r="ARH850" s="14"/>
      <c r="ARI850" s="14"/>
      <c r="ARJ850" s="14"/>
      <c r="ARK850" s="14"/>
      <c r="ARL850" s="14"/>
      <c r="ARM850" s="14"/>
      <c r="ARN850" s="14"/>
      <c r="ARO850" s="14"/>
      <c r="ARP850" s="14"/>
      <c r="ARQ850" s="14"/>
      <c r="ARR850" s="14"/>
      <c r="ARS850" s="14"/>
      <c r="ART850" s="14"/>
      <c r="ARU850" s="14"/>
      <c r="ARV850" s="14"/>
      <c r="ARW850" s="14"/>
      <c r="ARX850" s="14"/>
      <c r="ARY850" s="14"/>
      <c r="ARZ850" s="14"/>
      <c r="ASA850" s="14"/>
      <c r="ASB850" s="14"/>
      <c r="ASC850" s="14"/>
      <c r="ASD850" s="14"/>
      <c r="ASE850" s="14"/>
      <c r="ASF850" s="14"/>
      <c r="ASG850" s="14"/>
      <c r="ASH850" s="14"/>
      <c r="ASI850" s="14"/>
      <c r="ASJ850" s="14"/>
      <c r="ASK850" s="14"/>
      <c r="ASL850" s="14"/>
      <c r="ASM850" s="14"/>
      <c r="ASN850" s="14"/>
      <c r="ASO850" s="14"/>
      <c r="ASP850" s="14"/>
      <c r="ASQ850" s="14"/>
      <c r="ASR850" s="14"/>
      <c r="ASS850" s="14"/>
      <c r="AST850" s="14"/>
      <c r="ASU850" s="14"/>
      <c r="ASV850" s="14"/>
      <c r="ASW850" s="14"/>
      <c r="ASX850" s="14"/>
      <c r="ASY850" s="14"/>
      <c r="ASZ850" s="14"/>
      <c r="ATA850" s="14"/>
      <c r="ATB850" s="14"/>
      <c r="ATC850" s="14"/>
      <c r="ATD850" s="14"/>
      <c r="ATE850" s="14"/>
      <c r="ATF850" s="14"/>
      <c r="ATG850" s="14"/>
      <c r="ATH850" s="14"/>
      <c r="ATI850" s="14"/>
      <c r="ATJ850" s="14"/>
      <c r="ATK850" s="14"/>
      <c r="ATL850" s="14"/>
      <c r="ATM850" s="14"/>
      <c r="ATN850" s="14"/>
      <c r="ATO850" s="14"/>
      <c r="ATP850" s="14"/>
      <c r="ATQ850" s="14"/>
      <c r="ATR850" s="14"/>
      <c r="ATS850" s="14"/>
      <c r="ATT850" s="14"/>
      <c r="ATU850" s="14"/>
      <c r="ATV850" s="14"/>
      <c r="ATW850" s="14"/>
      <c r="ATX850" s="14"/>
      <c r="ATY850" s="14"/>
      <c r="ATZ850" s="14"/>
      <c r="AUA850" s="14"/>
      <c r="AUB850" s="14"/>
      <c r="AUC850" s="14"/>
      <c r="AUD850" s="14"/>
      <c r="AUE850" s="14"/>
      <c r="AUF850" s="14"/>
      <c r="AUG850" s="14"/>
      <c r="AUH850" s="14"/>
      <c r="AUI850" s="14"/>
      <c r="AUJ850" s="14"/>
      <c r="AUK850" s="14"/>
      <c r="AUL850" s="14"/>
      <c r="AUM850" s="14"/>
      <c r="AUN850" s="14"/>
      <c r="AUO850" s="14"/>
      <c r="AUP850" s="14"/>
      <c r="AUQ850" s="14"/>
      <c r="AUR850" s="14"/>
      <c r="AUS850" s="14"/>
      <c r="AUT850" s="14"/>
      <c r="AUU850" s="14"/>
      <c r="AUV850" s="14"/>
      <c r="AUW850" s="14"/>
      <c r="AUX850" s="14"/>
      <c r="AUY850" s="14"/>
      <c r="AUZ850" s="14"/>
      <c r="AVA850" s="14"/>
      <c r="AVB850" s="14"/>
      <c r="AVC850" s="14"/>
      <c r="AVD850" s="14"/>
      <c r="AVE850" s="14"/>
      <c r="AVF850" s="14"/>
      <c r="AVG850" s="14"/>
      <c r="AVH850" s="14"/>
      <c r="AVI850" s="14"/>
      <c r="AVJ850" s="14"/>
      <c r="AVK850" s="14"/>
      <c r="AVL850" s="14"/>
      <c r="AVM850" s="14"/>
      <c r="AVN850" s="14"/>
      <c r="AVO850" s="14"/>
      <c r="AVP850" s="14"/>
      <c r="AVQ850" s="14"/>
      <c r="AVR850" s="14"/>
      <c r="AVS850" s="14"/>
      <c r="AVT850" s="14"/>
      <c r="AVU850" s="14"/>
      <c r="AVV850" s="14"/>
      <c r="AVW850" s="14"/>
      <c r="AVX850" s="14"/>
      <c r="AVY850" s="14"/>
      <c r="AVZ850" s="14"/>
      <c r="AWA850" s="14"/>
      <c r="AWB850" s="14"/>
      <c r="AWC850" s="14"/>
      <c r="AWD850" s="14"/>
      <c r="AWE850" s="14"/>
      <c r="AWF850" s="14"/>
      <c r="AWG850" s="14"/>
      <c r="AWH850" s="14"/>
      <c r="AWI850" s="14"/>
      <c r="AWJ850" s="14"/>
      <c r="AWK850" s="14"/>
      <c r="AWL850" s="14"/>
      <c r="AWM850" s="14"/>
      <c r="AWN850" s="14"/>
      <c r="AWO850" s="14"/>
      <c r="AWP850" s="14"/>
      <c r="AWQ850" s="14"/>
      <c r="AWR850" s="14"/>
      <c r="AWS850" s="14"/>
      <c r="AWT850" s="14"/>
      <c r="AWU850" s="14"/>
      <c r="AWV850" s="14"/>
      <c r="AWW850" s="14"/>
      <c r="AWX850" s="14"/>
      <c r="AWY850" s="14"/>
      <c r="AWZ850" s="14"/>
      <c r="AXA850" s="14"/>
      <c r="AXB850" s="14"/>
      <c r="AXC850" s="14"/>
      <c r="AXD850" s="14"/>
      <c r="AXE850" s="14"/>
      <c r="AXF850" s="14"/>
      <c r="AXG850" s="14"/>
      <c r="AXH850" s="14"/>
      <c r="AXI850" s="14"/>
      <c r="AXJ850" s="14"/>
      <c r="AXK850" s="14"/>
      <c r="AXL850" s="14"/>
      <c r="AXM850" s="14"/>
      <c r="AXN850" s="14"/>
      <c r="AXO850" s="14"/>
      <c r="AXP850" s="14"/>
      <c r="AXQ850" s="14"/>
      <c r="AXR850" s="14"/>
      <c r="AXS850" s="14"/>
      <c r="AXT850" s="14"/>
      <c r="AXU850" s="14"/>
      <c r="AXV850" s="14"/>
      <c r="AXW850" s="14"/>
      <c r="AXX850" s="14"/>
      <c r="AXY850" s="14"/>
      <c r="AXZ850" s="14"/>
      <c r="AYA850" s="14"/>
      <c r="AYB850" s="14"/>
      <c r="AYC850" s="14"/>
      <c r="AYD850" s="14"/>
      <c r="AYE850" s="14"/>
      <c r="AYF850" s="14"/>
      <c r="AYG850" s="14"/>
      <c r="AYH850" s="14"/>
      <c r="AYI850" s="14"/>
      <c r="AYJ850" s="14"/>
      <c r="AYK850" s="14"/>
      <c r="AYL850" s="14"/>
      <c r="AYM850" s="14"/>
      <c r="AYN850" s="14"/>
      <c r="AYO850" s="14"/>
      <c r="AYP850" s="14"/>
      <c r="AYQ850" s="14"/>
      <c r="AYR850" s="14"/>
      <c r="AYS850" s="14"/>
      <c r="AYT850" s="14"/>
      <c r="AYU850" s="14"/>
      <c r="AYV850" s="14"/>
      <c r="AYW850" s="14"/>
      <c r="AYX850" s="14"/>
      <c r="AYY850" s="14"/>
      <c r="AYZ850" s="14"/>
      <c r="AZA850" s="14"/>
      <c r="AZB850" s="14"/>
      <c r="AZC850" s="14"/>
      <c r="AZD850" s="14"/>
      <c r="AZE850" s="14"/>
      <c r="AZF850" s="14"/>
      <c r="AZG850" s="14"/>
      <c r="AZH850" s="14"/>
      <c r="AZI850" s="14"/>
      <c r="AZJ850" s="14"/>
      <c r="AZK850" s="14"/>
      <c r="AZL850" s="14"/>
      <c r="AZM850" s="14"/>
      <c r="AZN850" s="14"/>
      <c r="AZO850" s="14"/>
      <c r="AZP850" s="14"/>
      <c r="AZQ850" s="14"/>
      <c r="AZR850" s="14"/>
      <c r="AZS850" s="14"/>
      <c r="AZT850" s="14"/>
      <c r="AZU850" s="14"/>
      <c r="AZV850" s="14"/>
      <c r="AZW850" s="14"/>
      <c r="AZX850" s="14"/>
      <c r="AZY850" s="14"/>
      <c r="AZZ850" s="14"/>
      <c r="BAA850" s="14"/>
      <c r="BAB850" s="14"/>
      <c r="BAC850" s="14"/>
      <c r="BAD850" s="14"/>
      <c r="BAE850" s="14"/>
      <c r="BAF850" s="14"/>
      <c r="BAG850" s="14"/>
      <c r="BAH850" s="14"/>
      <c r="BAI850" s="14"/>
      <c r="BAJ850" s="14"/>
      <c r="BAK850" s="14"/>
      <c r="BAL850" s="14"/>
      <c r="BAM850" s="14"/>
      <c r="BAN850" s="14"/>
      <c r="BAO850" s="14"/>
      <c r="BAP850" s="14"/>
      <c r="BAQ850" s="14"/>
      <c r="BAR850" s="14"/>
      <c r="BAS850" s="14"/>
      <c r="BAT850" s="14"/>
      <c r="BAU850" s="14"/>
      <c r="BAV850" s="14"/>
      <c r="BAW850" s="14"/>
      <c r="BAX850" s="14"/>
      <c r="BAY850" s="14"/>
      <c r="BAZ850" s="14"/>
      <c r="BBA850" s="14"/>
      <c r="BBB850" s="14"/>
      <c r="BBC850" s="14"/>
      <c r="BBD850" s="14"/>
      <c r="BBE850" s="14"/>
      <c r="BBF850" s="14"/>
      <c r="BBG850" s="14"/>
      <c r="BBH850" s="14"/>
      <c r="BBI850" s="14"/>
      <c r="BBJ850" s="14"/>
      <c r="BBK850" s="14"/>
      <c r="BBL850" s="14"/>
      <c r="BBM850" s="14"/>
      <c r="BBN850" s="14"/>
      <c r="BBO850" s="14"/>
      <c r="BBP850" s="14"/>
      <c r="BBQ850" s="14"/>
      <c r="BBR850" s="14"/>
      <c r="BBS850" s="14"/>
      <c r="BBT850" s="14"/>
      <c r="BBU850" s="14"/>
      <c r="BBV850" s="14"/>
      <c r="BBW850" s="14"/>
      <c r="BBX850" s="14"/>
      <c r="BBY850" s="14"/>
      <c r="BBZ850" s="14"/>
      <c r="BCA850" s="14"/>
      <c r="BCB850" s="14"/>
      <c r="BCC850" s="14"/>
      <c r="BCD850" s="14"/>
      <c r="BCE850" s="14"/>
      <c r="BCF850" s="14"/>
      <c r="BCG850" s="14"/>
      <c r="BCH850" s="14"/>
      <c r="BCI850" s="14"/>
      <c r="BCJ850" s="14"/>
      <c r="BCK850" s="14"/>
      <c r="BCL850" s="14"/>
      <c r="BCM850" s="14"/>
      <c r="BCN850" s="14"/>
      <c r="BCO850" s="14"/>
      <c r="BCP850" s="14"/>
      <c r="BCQ850" s="14"/>
      <c r="BCR850" s="14"/>
      <c r="BCS850" s="14"/>
      <c r="BCT850" s="14"/>
      <c r="BCU850" s="14"/>
      <c r="BCV850" s="14"/>
      <c r="BCW850" s="14"/>
      <c r="BCX850" s="14"/>
      <c r="BCY850" s="14"/>
      <c r="BCZ850" s="14"/>
      <c r="BDA850" s="14"/>
      <c r="BDB850" s="14"/>
      <c r="BDC850" s="14"/>
      <c r="BDD850" s="14"/>
      <c r="BDE850" s="14"/>
      <c r="BDF850" s="14"/>
      <c r="BDG850" s="14"/>
      <c r="BDH850" s="14"/>
      <c r="BDI850" s="14"/>
      <c r="BDJ850" s="14"/>
      <c r="BDK850" s="14"/>
      <c r="BDL850" s="14"/>
      <c r="BDM850" s="14"/>
      <c r="BDN850" s="14"/>
      <c r="BDO850" s="14"/>
      <c r="BDP850" s="14"/>
      <c r="BDQ850" s="14"/>
      <c r="BDR850" s="14"/>
      <c r="BDS850" s="14"/>
      <c r="BDT850" s="14"/>
      <c r="BDU850" s="14"/>
      <c r="BDV850" s="14"/>
      <c r="BDW850" s="14"/>
      <c r="BDX850" s="14"/>
      <c r="BDY850" s="14"/>
      <c r="BDZ850" s="14"/>
      <c r="BEA850" s="14"/>
      <c r="BEB850" s="14"/>
      <c r="BEC850" s="14"/>
      <c r="BED850" s="14"/>
      <c r="BEE850" s="14"/>
      <c r="BEF850" s="14"/>
      <c r="BEG850" s="14"/>
      <c r="BEH850" s="14"/>
      <c r="BEI850" s="14"/>
      <c r="BEJ850" s="14"/>
      <c r="BEK850" s="14"/>
      <c r="BEL850" s="14"/>
      <c r="BEM850" s="14"/>
      <c r="BEN850" s="14"/>
      <c r="BEO850" s="14"/>
      <c r="BEP850" s="14"/>
      <c r="BEQ850" s="14"/>
      <c r="BER850" s="14"/>
      <c r="BES850" s="14"/>
      <c r="BET850" s="14"/>
      <c r="BEU850" s="14"/>
      <c r="BEV850" s="14"/>
      <c r="BEW850" s="14"/>
      <c r="BEX850" s="14"/>
      <c r="BEY850" s="14"/>
      <c r="BEZ850" s="14"/>
      <c r="BFA850" s="14"/>
      <c r="BFB850" s="14"/>
      <c r="BFC850" s="14"/>
      <c r="BFD850" s="14"/>
      <c r="BFE850" s="14"/>
      <c r="BFF850" s="14"/>
      <c r="BFG850" s="14"/>
      <c r="BFH850" s="14"/>
      <c r="BFI850" s="14"/>
      <c r="BFJ850" s="14"/>
      <c r="BFK850" s="14"/>
      <c r="BFL850" s="14"/>
      <c r="BFM850" s="14"/>
      <c r="BFN850" s="14"/>
      <c r="BFO850" s="14"/>
      <c r="BFP850" s="14"/>
      <c r="BFQ850" s="14"/>
      <c r="BFR850" s="14"/>
      <c r="BFS850" s="14"/>
      <c r="BFT850" s="14"/>
      <c r="BFU850" s="14"/>
      <c r="BFV850" s="14"/>
      <c r="BFW850" s="14"/>
      <c r="BFX850" s="14"/>
      <c r="BFY850" s="14"/>
      <c r="BFZ850" s="14"/>
      <c r="BGA850" s="14"/>
      <c r="BGB850" s="14"/>
      <c r="BGC850" s="14"/>
      <c r="BGD850" s="14"/>
      <c r="BGE850" s="14"/>
      <c r="BGF850" s="14"/>
      <c r="BGG850" s="14"/>
      <c r="BGH850" s="14"/>
      <c r="BGI850" s="14"/>
      <c r="BGJ850" s="14"/>
      <c r="BGK850" s="14"/>
      <c r="BGL850" s="14"/>
      <c r="BGM850" s="14"/>
      <c r="BGN850" s="14"/>
      <c r="BGO850" s="14"/>
      <c r="BGP850" s="14"/>
      <c r="BGQ850" s="14"/>
      <c r="BGR850" s="14"/>
      <c r="BGS850" s="14"/>
      <c r="BGT850" s="14"/>
      <c r="BGU850" s="14"/>
      <c r="BGV850" s="14"/>
      <c r="BGW850" s="14"/>
      <c r="BGX850" s="14"/>
      <c r="BGY850" s="14"/>
      <c r="BGZ850" s="14"/>
      <c r="BHA850" s="14"/>
      <c r="BHB850" s="14"/>
      <c r="BHC850" s="14"/>
      <c r="BHD850" s="14"/>
      <c r="BHE850" s="14"/>
      <c r="BHF850" s="14"/>
      <c r="BHG850" s="14"/>
      <c r="BHH850" s="14"/>
      <c r="BHI850" s="14"/>
      <c r="BHJ850" s="14"/>
      <c r="BHK850" s="14"/>
      <c r="BHL850" s="14"/>
      <c r="BHM850" s="14"/>
      <c r="BHN850" s="14"/>
      <c r="BHO850" s="14"/>
      <c r="BHP850" s="14"/>
      <c r="BHQ850" s="14"/>
      <c r="BHR850" s="14"/>
      <c r="BHS850" s="14"/>
      <c r="BHT850" s="14"/>
      <c r="BHU850" s="14"/>
      <c r="BHV850" s="14"/>
      <c r="BHW850" s="14"/>
      <c r="BHX850" s="14"/>
      <c r="BHY850" s="14"/>
      <c r="BHZ850" s="14"/>
      <c r="BIA850" s="14"/>
      <c r="BIB850" s="14"/>
      <c r="BIC850" s="14"/>
      <c r="BID850" s="14"/>
      <c r="BIE850" s="14"/>
      <c r="BIF850" s="14"/>
      <c r="BIG850" s="14"/>
      <c r="BIH850" s="14"/>
      <c r="BII850" s="14"/>
      <c r="BIJ850" s="14"/>
      <c r="BIK850" s="14"/>
      <c r="BIL850" s="14"/>
      <c r="BIM850" s="14"/>
      <c r="BIN850" s="14"/>
      <c r="BIO850" s="14"/>
      <c r="BIP850" s="14"/>
      <c r="BIQ850" s="14"/>
      <c r="BIR850" s="14"/>
      <c r="BIS850" s="14"/>
      <c r="BIT850" s="14"/>
      <c r="BIU850" s="14"/>
      <c r="BIV850" s="14"/>
      <c r="BIW850" s="14"/>
      <c r="BIX850" s="14"/>
      <c r="BIY850" s="14"/>
      <c r="BIZ850" s="14"/>
      <c r="BJA850" s="14"/>
      <c r="BJB850" s="14"/>
      <c r="BJC850" s="14"/>
      <c r="BJD850" s="14"/>
      <c r="BJE850" s="14"/>
      <c r="BJF850" s="14"/>
      <c r="BJG850" s="14"/>
      <c r="BJH850" s="14"/>
      <c r="BJI850" s="14"/>
      <c r="BJJ850" s="14"/>
      <c r="BJK850" s="14"/>
      <c r="BJL850" s="14"/>
      <c r="BJM850" s="14"/>
      <c r="BJN850" s="14"/>
      <c r="BJO850" s="14"/>
      <c r="BJP850" s="14"/>
      <c r="BJQ850" s="14"/>
      <c r="BJR850" s="14"/>
      <c r="BJS850" s="14"/>
      <c r="BJT850" s="14"/>
      <c r="BJU850" s="14"/>
      <c r="BJV850" s="14"/>
      <c r="BJW850" s="14"/>
      <c r="BJX850" s="14"/>
      <c r="BJY850" s="14"/>
      <c r="BJZ850" s="14"/>
      <c r="BKA850" s="14"/>
      <c r="BKB850" s="14"/>
      <c r="BKC850" s="14"/>
      <c r="BKD850" s="14"/>
      <c r="BKE850" s="14"/>
      <c r="BKF850" s="14"/>
      <c r="BKG850" s="14"/>
      <c r="BKH850" s="14"/>
      <c r="BKI850" s="14"/>
      <c r="BKJ850" s="14"/>
      <c r="BKK850" s="14"/>
      <c r="BKL850" s="14"/>
      <c r="BKM850" s="14"/>
      <c r="BKN850" s="14"/>
      <c r="BKO850" s="14"/>
      <c r="BKP850" s="14"/>
      <c r="BKQ850" s="14"/>
      <c r="BKR850" s="14"/>
      <c r="BKS850" s="14"/>
      <c r="BKT850" s="14"/>
      <c r="BKU850" s="14"/>
      <c r="BKV850" s="14"/>
      <c r="BKW850" s="14"/>
      <c r="BKX850" s="14"/>
      <c r="BKY850" s="14"/>
      <c r="BKZ850" s="14"/>
      <c r="BLA850" s="14"/>
      <c r="BLB850" s="14"/>
      <c r="BLC850" s="14"/>
      <c r="BLD850" s="14"/>
      <c r="BLE850" s="14"/>
      <c r="BLF850" s="14"/>
      <c r="BLG850" s="14"/>
      <c r="BLH850" s="14"/>
      <c r="BLI850" s="14"/>
      <c r="BLJ850" s="14"/>
      <c r="BLK850" s="14"/>
      <c r="BLL850" s="14"/>
      <c r="BLM850" s="14"/>
      <c r="BLN850" s="14"/>
      <c r="BLO850" s="14"/>
      <c r="BLP850" s="14"/>
      <c r="BLQ850" s="14"/>
      <c r="BLR850" s="14"/>
      <c r="BLS850" s="14"/>
      <c r="BLT850" s="14"/>
      <c r="BLU850" s="14"/>
      <c r="BLV850" s="14"/>
      <c r="BLW850" s="14"/>
      <c r="BLX850" s="14"/>
      <c r="BLY850" s="14"/>
      <c r="BLZ850" s="14"/>
      <c r="BMA850" s="14"/>
      <c r="BMB850" s="14"/>
      <c r="BMC850" s="14"/>
      <c r="BMD850" s="14"/>
      <c r="BME850" s="14"/>
      <c r="BMF850" s="14"/>
      <c r="BMG850" s="14"/>
      <c r="BMH850" s="14"/>
      <c r="BMI850" s="14"/>
      <c r="BMJ850" s="14"/>
      <c r="BMK850" s="14"/>
      <c r="BML850" s="14"/>
      <c r="BMM850" s="14"/>
      <c r="BMN850" s="14"/>
      <c r="BMO850" s="14"/>
      <c r="BMP850" s="14"/>
      <c r="BMQ850" s="14"/>
      <c r="BMR850" s="14"/>
      <c r="BMS850" s="14"/>
      <c r="BMT850" s="14"/>
      <c r="BMU850" s="14"/>
      <c r="BMV850" s="14"/>
      <c r="BMW850" s="14"/>
      <c r="BMX850" s="14"/>
      <c r="BMY850" s="14"/>
      <c r="BMZ850" s="14"/>
      <c r="BNA850" s="14"/>
      <c r="BNB850" s="14"/>
      <c r="BNC850" s="14"/>
      <c r="BND850" s="14"/>
      <c r="BNE850" s="14"/>
      <c r="BNF850" s="14"/>
      <c r="BNG850" s="14"/>
      <c r="BNH850" s="14"/>
      <c r="BNI850" s="14"/>
      <c r="BNJ850" s="14"/>
      <c r="BNK850" s="14"/>
      <c r="BNL850" s="14"/>
      <c r="BNM850" s="14"/>
      <c r="BNN850" s="14"/>
      <c r="BNO850" s="14"/>
      <c r="BNP850" s="14"/>
      <c r="BNQ850" s="14"/>
      <c r="BNR850" s="14"/>
      <c r="BNS850" s="14"/>
      <c r="BNT850" s="14"/>
      <c r="BNU850" s="14"/>
      <c r="BNV850" s="14"/>
      <c r="BNW850" s="14"/>
      <c r="BNX850" s="14"/>
      <c r="BNY850" s="14"/>
      <c r="BNZ850" s="14"/>
      <c r="BOA850" s="14"/>
      <c r="BOB850" s="14"/>
      <c r="BOC850" s="14"/>
      <c r="BOD850" s="14"/>
      <c r="BOE850" s="14"/>
      <c r="BOF850" s="14"/>
      <c r="BOG850" s="14"/>
      <c r="BOH850" s="14"/>
      <c r="BOI850" s="14"/>
      <c r="BOJ850" s="14"/>
      <c r="BOK850" s="14"/>
      <c r="BOL850" s="14"/>
      <c r="BOM850" s="14"/>
      <c r="BON850" s="14"/>
      <c r="BOO850" s="14"/>
      <c r="BOP850" s="14"/>
      <c r="BOQ850" s="14"/>
      <c r="BOR850" s="14"/>
      <c r="BOS850" s="14"/>
      <c r="BOT850" s="14"/>
      <c r="BOU850" s="14"/>
      <c r="BOV850" s="14"/>
      <c r="BOW850" s="14"/>
      <c r="BOX850" s="14"/>
      <c r="BOY850" s="14"/>
      <c r="BOZ850" s="14"/>
      <c r="BPA850" s="14"/>
      <c r="BPB850" s="14"/>
      <c r="BPC850" s="14"/>
      <c r="BPD850" s="14"/>
      <c r="BPE850" s="14"/>
      <c r="BPF850" s="14"/>
      <c r="BPG850" s="14"/>
      <c r="BPH850" s="14"/>
      <c r="BPI850" s="14"/>
      <c r="BPJ850" s="14"/>
      <c r="BPK850" s="14"/>
      <c r="BPL850" s="14"/>
      <c r="BPM850" s="14"/>
      <c r="BPN850" s="14"/>
      <c r="BPO850" s="14"/>
      <c r="BPP850" s="14"/>
      <c r="BPQ850" s="14"/>
      <c r="BPR850" s="14"/>
      <c r="BPS850" s="14"/>
      <c r="BPT850" s="14"/>
      <c r="BPU850" s="14"/>
      <c r="BPV850" s="14"/>
      <c r="BPW850" s="14"/>
      <c r="BPX850" s="14"/>
      <c r="BPY850" s="14"/>
      <c r="BPZ850" s="14"/>
      <c r="BQA850" s="14"/>
      <c r="BQB850" s="14"/>
      <c r="BQC850" s="14"/>
      <c r="BQD850" s="14"/>
      <c r="BQE850" s="14"/>
      <c r="BQF850" s="14"/>
      <c r="BQG850" s="14"/>
      <c r="BQH850" s="14"/>
      <c r="BQI850" s="14"/>
      <c r="BQJ850" s="14"/>
      <c r="BQK850" s="14"/>
      <c r="BQL850" s="14"/>
      <c r="BQM850" s="14"/>
      <c r="BQN850" s="14"/>
      <c r="BQO850" s="14"/>
      <c r="BQP850" s="14"/>
      <c r="BQQ850" s="14"/>
      <c r="BQR850" s="14"/>
      <c r="BQS850" s="14"/>
      <c r="BQT850" s="14"/>
      <c r="BQU850" s="14"/>
      <c r="BQV850" s="14"/>
      <c r="BQW850" s="14"/>
      <c r="BQX850" s="14"/>
      <c r="BQY850" s="14"/>
      <c r="BQZ850" s="14"/>
      <c r="BRA850" s="14"/>
      <c r="BRB850" s="14"/>
      <c r="BRC850" s="14"/>
      <c r="BRD850" s="14"/>
      <c r="BRE850" s="14"/>
      <c r="BRF850" s="14"/>
      <c r="BRG850" s="14"/>
      <c r="BRH850" s="14"/>
      <c r="BRI850" s="14"/>
      <c r="BRJ850" s="14"/>
      <c r="BRK850" s="14"/>
      <c r="BRL850" s="14"/>
      <c r="BRM850" s="14"/>
      <c r="BRN850" s="14"/>
      <c r="BRO850" s="14"/>
      <c r="BRP850" s="14"/>
      <c r="BRQ850" s="14"/>
      <c r="BRR850" s="14"/>
      <c r="BRS850" s="14"/>
      <c r="BRT850" s="14"/>
      <c r="BRU850" s="14"/>
      <c r="BRV850" s="14"/>
      <c r="BRW850" s="14"/>
      <c r="BRX850" s="14"/>
      <c r="BRY850" s="14"/>
      <c r="BRZ850" s="14"/>
      <c r="BSA850" s="14"/>
      <c r="BSB850" s="14"/>
      <c r="BSC850" s="14"/>
      <c r="BSD850" s="14"/>
      <c r="BSE850" s="14"/>
      <c r="BSF850" s="14"/>
      <c r="BSG850" s="14"/>
      <c r="BSH850" s="14"/>
      <c r="BSI850" s="14"/>
      <c r="BSJ850" s="14"/>
      <c r="BSK850" s="14"/>
      <c r="BSL850" s="14"/>
      <c r="BSM850" s="14"/>
      <c r="BSN850" s="14"/>
      <c r="BSO850" s="14"/>
      <c r="BSP850" s="14"/>
      <c r="BSQ850" s="14"/>
      <c r="BSR850" s="14"/>
      <c r="BSS850" s="14"/>
      <c r="BST850" s="14"/>
      <c r="BSU850" s="14"/>
      <c r="BSV850" s="14"/>
      <c r="BSW850" s="14"/>
      <c r="BSX850" s="14"/>
      <c r="BSY850" s="14"/>
      <c r="BSZ850" s="14"/>
      <c r="BTA850" s="14"/>
      <c r="BTB850" s="14"/>
      <c r="BTC850" s="14"/>
      <c r="BTD850" s="14"/>
      <c r="BTE850" s="14"/>
      <c r="BTF850" s="14"/>
      <c r="BTG850" s="14"/>
      <c r="BTH850" s="14"/>
      <c r="BTI850" s="14"/>
      <c r="BTJ850" s="14"/>
      <c r="BTK850" s="14"/>
      <c r="BTL850" s="14"/>
      <c r="BTM850" s="14"/>
      <c r="BTN850" s="14"/>
      <c r="BTO850" s="14"/>
      <c r="BTP850" s="14"/>
      <c r="BTQ850" s="14"/>
      <c r="BTR850" s="14"/>
      <c r="BTS850" s="14"/>
      <c r="BTT850" s="14"/>
      <c r="BTU850" s="14"/>
      <c r="BTV850" s="14"/>
      <c r="BTW850" s="14"/>
      <c r="BTX850" s="14"/>
      <c r="BTY850" s="14"/>
      <c r="BTZ850" s="14"/>
      <c r="BUA850" s="14"/>
      <c r="BUB850" s="14"/>
      <c r="BUC850" s="14"/>
      <c r="BUD850" s="14"/>
      <c r="BUE850" s="14"/>
      <c r="BUF850" s="14"/>
      <c r="BUG850" s="14"/>
      <c r="BUH850" s="14"/>
      <c r="BUI850" s="14"/>
      <c r="BUJ850" s="14"/>
      <c r="BUK850" s="14"/>
      <c r="BUL850" s="14"/>
      <c r="BUM850" s="14"/>
      <c r="BUN850" s="14"/>
      <c r="BUO850" s="14"/>
      <c r="BUP850" s="14"/>
      <c r="BUQ850" s="14"/>
      <c r="BUR850" s="14"/>
      <c r="BUS850" s="14"/>
      <c r="BUT850" s="14"/>
      <c r="BUU850" s="14"/>
      <c r="BUV850" s="14"/>
      <c r="BUW850" s="14"/>
      <c r="BUX850" s="14"/>
      <c r="BUY850" s="14"/>
      <c r="BUZ850" s="14"/>
      <c r="BVA850" s="14"/>
      <c r="BVB850" s="14"/>
      <c r="BVC850" s="14"/>
      <c r="BVD850" s="14"/>
      <c r="BVE850" s="14"/>
      <c r="BVF850" s="14"/>
      <c r="BVG850" s="14"/>
      <c r="BVH850" s="14"/>
      <c r="BVI850" s="14"/>
      <c r="BVJ850" s="14"/>
      <c r="BVK850" s="14"/>
      <c r="BVL850" s="14"/>
      <c r="BVM850" s="14"/>
      <c r="BVN850" s="14"/>
      <c r="BVO850" s="14"/>
      <c r="BVP850" s="14"/>
      <c r="BVQ850" s="14"/>
      <c r="BVR850" s="14"/>
      <c r="BVS850" s="14"/>
      <c r="BVT850" s="14"/>
      <c r="BVU850" s="14"/>
      <c r="BVV850" s="14"/>
      <c r="BVW850" s="14"/>
      <c r="BVX850" s="14"/>
      <c r="BVY850" s="14"/>
      <c r="BVZ850" s="14"/>
      <c r="BWA850" s="14"/>
      <c r="BWB850" s="14"/>
      <c r="BWC850" s="14"/>
      <c r="BWD850" s="14"/>
      <c r="BWE850" s="14"/>
      <c r="BWF850" s="14"/>
      <c r="BWG850" s="14"/>
      <c r="BWH850" s="14"/>
      <c r="BWI850" s="14"/>
      <c r="BWJ850" s="14"/>
      <c r="BWK850" s="14"/>
      <c r="BWL850" s="14"/>
      <c r="BWM850" s="14"/>
      <c r="BWN850" s="14"/>
      <c r="BWO850" s="14"/>
      <c r="BWP850" s="14"/>
      <c r="BWQ850" s="14"/>
      <c r="BWR850" s="14"/>
      <c r="BWS850" s="14"/>
      <c r="BWT850" s="14"/>
      <c r="BWU850" s="14"/>
      <c r="BWV850" s="14"/>
      <c r="BWW850" s="14"/>
      <c r="BWX850" s="14"/>
      <c r="BWY850" s="14"/>
      <c r="BWZ850" s="14"/>
      <c r="BXA850" s="14"/>
      <c r="BXB850" s="14"/>
      <c r="BXC850" s="14"/>
      <c r="BXD850" s="14"/>
      <c r="BXE850" s="14"/>
      <c r="BXF850" s="14"/>
      <c r="BXG850" s="14"/>
      <c r="BXH850" s="14"/>
      <c r="BXI850" s="14"/>
      <c r="BXJ850" s="14"/>
      <c r="BXK850" s="14"/>
      <c r="BXL850" s="14"/>
      <c r="BXM850" s="14"/>
      <c r="BXN850" s="14"/>
      <c r="BXO850" s="14"/>
      <c r="BXP850" s="14"/>
      <c r="BXQ850" s="14"/>
      <c r="BXR850" s="14"/>
      <c r="BXS850" s="14"/>
      <c r="BXT850" s="14"/>
      <c r="BXU850" s="14"/>
      <c r="BXV850" s="14"/>
      <c r="BXW850" s="14"/>
      <c r="BXX850" s="14"/>
      <c r="BXY850" s="14"/>
      <c r="BXZ850" s="14"/>
      <c r="BYA850" s="14"/>
      <c r="BYB850" s="14"/>
      <c r="BYC850" s="14"/>
      <c r="BYD850" s="14"/>
      <c r="BYE850" s="14"/>
      <c r="BYF850" s="14"/>
      <c r="BYG850" s="14"/>
      <c r="BYH850" s="14"/>
      <c r="BYI850" s="14"/>
      <c r="BYJ850" s="14"/>
      <c r="BYK850" s="14"/>
      <c r="BYL850" s="14"/>
      <c r="BYM850" s="14"/>
      <c r="BYN850" s="14"/>
      <c r="BYO850" s="14"/>
      <c r="BYP850" s="14"/>
      <c r="BYQ850" s="14"/>
      <c r="BYR850" s="14"/>
      <c r="BYS850" s="14"/>
      <c r="BYT850" s="14"/>
      <c r="BYU850" s="14"/>
      <c r="BYV850" s="14"/>
      <c r="BYW850" s="14"/>
      <c r="BYX850" s="14"/>
      <c r="BYY850" s="14"/>
      <c r="BYZ850" s="14"/>
      <c r="BZA850" s="14"/>
      <c r="BZB850" s="14"/>
      <c r="BZC850" s="14"/>
      <c r="BZD850" s="14"/>
      <c r="BZE850" s="14"/>
      <c r="BZF850" s="14"/>
      <c r="BZG850" s="14"/>
      <c r="BZH850" s="14"/>
      <c r="BZI850" s="14"/>
      <c r="BZJ850" s="14"/>
      <c r="BZK850" s="14"/>
      <c r="BZL850" s="14"/>
      <c r="BZM850" s="14"/>
      <c r="BZN850" s="14"/>
      <c r="BZO850" s="14"/>
      <c r="BZP850" s="14"/>
      <c r="BZQ850" s="14"/>
      <c r="BZR850" s="14"/>
      <c r="BZS850" s="14"/>
      <c r="BZT850" s="14"/>
      <c r="BZU850" s="14"/>
      <c r="BZV850" s="14"/>
      <c r="BZW850" s="14"/>
      <c r="BZX850" s="14"/>
      <c r="BZY850" s="14"/>
      <c r="BZZ850" s="14"/>
      <c r="CAA850" s="14"/>
      <c r="CAB850" s="14"/>
      <c r="CAC850" s="14"/>
      <c r="CAD850" s="14"/>
      <c r="CAE850" s="14"/>
      <c r="CAF850" s="14"/>
      <c r="CAG850" s="14"/>
      <c r="CAH850" s="14"/>
      <c r="CAI850" s="14"/>
      <c r="CAJ850" s="14"/>
      <c r="CAK850" s="14"/>
      <c r="CAL850" s="14"/>
      <c r="CAM850" s="14"/>
      <c r="CAN850" s="14"/>
      <c r="CAO850" s="14"/>
      <c r="CAP850" s="14"/>
      <c r="CAQ850" s="14"/>
      <c r="CAR850" s="14"/>
      <c r="CAS850" s="14"/>
      <c r="CAT850" s="14"/>
      <c r="CAU850" s="14"/>
      <c r="CAV850" s="14"/>
      <c r="CAW850" s="14"/>
      <c r="CAX850" s="14"/>
      <c r="CAY850" s="14"/>
      <c r="CAZ850" s="14"/>
      <c r="CBA850" s="14"/>
      <c r="CBB850" s="14"/>
      <c r="CBC850" s="14"/>
      <c r="CBD850" s="14"/>
      <c r="CBE850" s="14"/>
      <c r="CBF850" s="14"/>
      <c r="CBG850" s="14"/>
      <c r="CBH850" s="14"/>
      <c r="CBI850" s="14"/>
      <c r="CBJ850" s="14"/>
      <c r="CBK850" s="14"/>
      <c r="CBL850" s="14"/>
      <c r="CBM850" s="14"/>
      <c r="CBN850" s="14"/>
      <c r="CBO850" s="14"/>
      <c r="CBP850" s="14"/>
      <c r="CBQ850" s="14"/>
      <c r="CBR850" s="14"/>
      <c r="CBS850" s="14"/>
      <c r="CBT850" s="14"/>
      <c r="CBU850" s="14"/>
      <c r="CBV850" s="14"/>
      <c r="CBW850" s="14"/>
      <c r="CBX850" s="14"/>
      <c r="CBY850" s="14"/>
      <c r="CBZ850" s="14"/>
      <c r="CCA850" s="14"/>
      <c r="CCB850" s="14"/>
      <c r="CCC850" s="14"/>
      <c r="CCD850" s="14"/>
      <c r="CCE850" s="14"/>
      <c r="CCF850" s="14"/>
      <c r="CCG850" s="14"/>
      <c r="CCH850" s="14"/>
      <c r="CCI850" s="14"/>
      <c r="CCJ850" s="14"/>
      <c r="CCK850" s="14"/>
      <c r="CCL850" s="14"/>
      <c r="CCM850" s="14"/>
      <c r="CCN850" s="14"/>
      <c r="CCO850" s="14"/>
      <c r="CCP850" s="14"/>
      <c r="CCQ850" s="14"/>
      <c r="CCR850" s="14"/>
      <c r="CCS850" s="14"/>
      <c r="CCT850" s="14"/>
      <c r="CCU850" s="14"/>
      <c r="CCV850" s="14"/>
      <c r="CCW850" s="14"/>
      <c r="CCX850" s="14"/>
      <c r="CCY850" s="14"/>
      <c r="CCZ850" s="14"/>
      <c r="CDA850" s="14"/>
      <c r="CDB850" s="14"/>
      <c r="CDC850" s="14"/>
      <c r="CDD850" s="14"/>
      <c r="CDE850" s="14"/>
      <c r="CDF850" s="14"/>
      <c r="CDG850" s="14"/>
      <c r="CDH850" s="14"/>
      <c r="CDI850" s="14"/>
      <c r="CDJ850" s="14"/>
      <c r="CDK850" s="14"/>
      <c r="CDL850" s="14"/>
      <c r="CDM850" s="14"/>
      <c r="CDN850" s="14"/>
      <c r="CDO850" s="14"/>
      <c r="CDP850" s="14"/>
      <c r="CDQ850" s="14"/>
      <c r="CDR850" s="14"/>
      <c r="CDS850" s="14"/>
      <c r="CDT850" s="14"/>
      <c r="CDU850" s="14"/>
      <c r="CDV850" s="14"/>
      <c r="CDW850" s="14"/>
      <c r="CDX850" s="14"/>
      <c r="CDY850" s="14"/>
      <c r="CDZ850" s="14"/>
      <c r="CEA850" s="14"/>
      <c r="CEB850" s="14"/>
      <c r="CEC850" s="14"/>
      <c r="CED850" s="14"/>
      <c r="CEE850" s="14"/>
      <c r="CEF850" s="14"/>
      <c r="CEG850" s="14"/>
      <c r="CEH850" s="14"/>
      <c r="CEI850" s="14"/>
      <c r="CEJ850" s="14"/>
      <c r="CEK850" s="14"/>
      <c r="CEL850" s="14"/>
      <c r="CEM850" s="14"/>
      <c r="CEN850" s="14"/>
      <c r="CEO850" s="14"/>
      <c r="CEP850" s="14"/>
      <c r="CEQ850" s="14"/>
      <c r="CER850" s="14"/>
      <c r="CES850" s="14"/>
      <c r="CET850" s="14"/>
      <c r="CEU850" s="14"/>
      <c r="CEV850" s="14"/>
      <c r="CEW850" s="14"/>
      <c r="CEX850" s="14"/>
      <c r="CEY850" s="14"/>
      <c r="CEZ850" s="14"/>
      <c r="CFA850" s="14"/>
      <c r="CFB850" s="14"/>
      <c r="CFC850" s="14"/>
      <c r="CFD850" s="14"/>
      <c r="CFE850" s="14"/>
      <c r="CFF850" s="14"/>
      <c r="CFG850" s="14"/>
      <c r="CFH850" s="14"/>
      <c r="CFI850" s="14"/>
      <c r="CFJ850" s="14"/>
      <c r="CFK850" s="14"/>
      <c r="CFL850" s="14"/>
      <c r="CFM850" s="14"/>
      <c r="CFN850" s="14"/>
      <c r="CFO850" s="14"/>
      <c r="CFP850" s="14"/>
      <c r="CFQ850" s="14"/>
      <c r="CFR850" s="14"/>
      <c r="CFS850" s="14"/>
      <c r="CFT850" s="14"/>
      <c r="CFU850" s="14"/>
      <c r="CFV850" s="14"/>
      <c r="CFW850" s="14"/>
      <c r="CFX850" s="14"/>
      <c r="CFY850" s="14"/>
      <c r="CFZ850" s="14"/>
      <c r="CGA850" s="14"/>
      <c r="CGB850" s="14"/>
      <c r="CGC850" s="14"/>
      <c r="CGD850" s="14"/>
      <c r="CGE850" s="14"/>
      <c r="CGF850" s="14"/>
      <c r="CGG850" s="14"/>
      <c r="CGH850" s="14"/>
      <c r="CGI850" s="14"/>
      <c r="CGJ850" s="14"/>
      <c r="CGK850" s="14"/>
      <c r="CGL850" s="14"/>
      <c r="CGM850" s="14"/>
      <c r="CGN850" s="14"/>
      <c r="CGO850" s="14"/>
      <c r="CGP850" s="14"/>
      <c r="CGQ850" s="14"/>
      <c r="CGR850" s="14"/>
      <c r="CGS850" s="14"/>
      <c r="CGT850" s="14"/>
      <c r="CGU850" s="14"/>
      <c r="CGV850" s="14"/>
      <c r="CGW850" s="14"/>
      <c r="CGX850" s="14"/>
      <c r="CGY850" s="14"/>
      <c r="CGZ850" s="14"/>
      <c r="CHA850" s="14"/>
      <c r="CHB850" s="14"/>
      <c r="CHC850" s="14"/>
      <c r="CHD850" s="14"/>
      <c r="CHE850" s="14"/>
      <c r="CHF850" s="14"/>
      <c r="CHG850" s="14"/>
      <c r="CHH850" s="14"/>
      <c r="CHI850" s="14"/>
      <c r="CHJ850" s="14"/>
      <c r="CHK850" s="14"/>
      <c r="CHL850" s="14"/>
      <c r="CHM850" s="14"/>
      <c r="CHN850" s="14"/>
      <c r="CHO850" s="14"/>
      <c r="CHP850" s="14"/>
      <c r="CHQ850" s="14"/>
      <c r="CHR850" s="14"/>
      <c r="CHS850" s="14"/>
      <c r="CHT850" s="14"/>
      <c r="CHU850" s="14"/>
      <c r="CHV850" s="14"/>
      <c r="CHW850" s="14"/>
      <c r="CHX850" s="14"/>
      <c r="CHY850" s="14"/>
      <c r="CHZ850" s="14"/>
      <c r="CIA850" s="14"/>
      <c r="CIB850" s="14"/>
      <c r="CIC850" s="14"/>
      <c r="CID850" s="14"/>
      <c r="CIE850" s="14"/>
      <c r="CIF850" s="14"/>
      <c r="CIG850" s="14"/>
      <c r="CIH850" s="14"/>
      <c r="CII850" s="14"/>
      <c r="CIJ850" s="14"/>
      <c r="CIK850" s="14"/>
      <c r="CIL850" s="14"/>
      <c r="CIM850" s="14"/>
      <c r="CIN850" s="14"/>
      <c r="CIO850" s="14"/>
      <c r="CIP850" s="14"/>
      <c r="CIQ850" s="14"/>
      <c r="CIR850" s="14"/>
      <c r="CIS850" s="14"/>
      <c r="CIT850" s="14"/>
      <c r="CIU850" s="14"/>
      <c r="CIV850" s="14"/>
      <c r="CIW850" s="14"/>
      <c r="CIX850" s="14"/>
      <c r="CIY850" s="14"/>
      <c r="CIZ850" s="14"/>
      <c r="CJA850" s="14"/>
      <c r="CJB850" s="14"/>
      <c r="CJC850" s="14"/>
      <c r="CJD850" s="14"/>
      <c r="CJE850" s="14"/>
      <c r="CJF850" s="14"/>
      <c r="CJG850" s="14"/>
      <c r="CJH850" s="14"/>
      <c r="CJI850" s="14"/>
      <c r="CJJ850" s="14"/>
      <c r="CJK850" s="14"/>
      <c r="CJL850" s="14"/>
      <c r="CJM850" s="14"/>
      <c r="CJN850" s="14"/>
      <c r="CJO850" s="14"/>
      <c r="CJP850" s="14"/>
      <c r="CJQ850" s="14"/>
      <c r="CJR850" s="14"/>
      <c r="CJS850" s="14"/>
      <c r="CJT850" s="14"/>
      <c r="CJU850" s="14"/>
      <c r="CJV850" s="14"/>
      <c r="CJW850" s="14"/>
      <c r="CJX850" s="14"/>
      <c r="CJY850" s="14"/>
      <c r="CJZ850" s="14"/>
      <c r="CKA850" s="14"/>
      <c r="CKB850" s="14"/>
      <c r="CKC850" s="14"/>
      <c r="CKD850" s="14"/>
      <c r="CKE850" s="14"/>
      <c r="CKF850" s="14"/>
      <c r="CKG850" s="14"/>
      <c r="CKH850" s="14"/>
      <c r="CKI850" s="14"/>
      <c r="CKJ850" s="14"/>
      <c r="CKK850" s="14"/>
      <c r="CKL850" s="14"/>
      <c r="CKM850" s="14"/>
      <c r="CKN850" s="14"/>
      <c r="CKO850" s="14"/>
      <c r="CKP850" s="14"/>
      <c r="CKQ850" s="14"/>
      <c r="CKR850" s="14"/>
      <c r="CKS850" s="14"/>
      <c r="CKT850" s="14"/>
      <c r="CKU850" s="14"/>
      <c r="CKV850" s="14"/>
      <c r="CKW850" s="14"/>
      <c r="CKX850" s="14"/>
      <c r="CKY850" s="14"/>
      <c r="CKZ850" s="14"/>
      <c r="CLA850" s="14"/>
      <c r="CLB850" s="14"/>
      <c r="CLC850" s="14"/>
      <c r="CLD850" s="14"/>
      <c r="CLE850" s="14"/>
      <c r="CLF850" s="14"/>
      <c r="CLG850" s="14"/>
      <c r="CLH850" s="14"/>
      <c r="CLI850" s="14"/>
      <c r="CLJ850" s="14"/>
      <c r="CLK850" s="14"/>
      <c r="CLL850" s="14"/>
      <c r="CLM850" s="14"/>
      <c r="CLN850" s="14"/>
      <c r="CLO850" s="14"/>
      <c r="CLP850" s="14"/>
      <c r="CLQ850" s="14"/>
      <c r="CLR850" s="14"/>
      <c r="CLS850" s="14"/>
      <c r="CLT850" s="14"/>
      <c r="CLU850" s="14"/>
      <c r="CLV850" s="14"/>
      <c r="CLW850" s="14"/>
      <c r="CLX850" s="14"/>
      <c r="CLY850" s="14"/>
      <c r="CLZ850" s="14"/>
      <c r="CMA850" s="14"/>
      <c r="CMB850" s="14"/>
      <c r="CMC850" s="14"/>
      <c r="CMD850" s="14"/>
      <c r="CME850" s="14"/>
      <c r="CMF850" s="14"/>
      <c r="CMG850" s="14"/>
      <c r="CMH850" s="14"/>
      <c r="CMI850" s="14"/>
      <c r="CMJ850" s="14"/>
      <c r="CMK850" s="14"/>
      <c r="CML850" s="14"/>
      <c r="CMM850" s="14"/>
      <c r="CMN850" s="14"/>
      <c r="CMO850" s="14"/>
      <c r="CMP850" s="14"/>
      <c r="CMQ850" s="14"/>
      <c r="CMR850" s="14"/>
      <c r="CMS850" s="14"/>
      <c r="CMT850" s="14"/>
      <c r="CMU850" s="14"/>
      <c r="CMV850" s="14"/>
      <c r="CMW850" s="14"/>
      <c r="CMX850" s="14"/>
      <c r="CMY850" s="14"/>
      <c r="CMZ850" s="14"/>
      <c r="CNA850" s="14"/>
      <c r="CNB850" s="14"/>
      <c r="CNC850" s="14"/>
      <c r="CND850" s="14"/>
      <c r="CNE850" s="14"/>
      <c r="CNF850" s="14"/>
      <c r="CNG850" s="14"/>
      <c r="CNH850" s="14"/>
      <c r="CNI850" s="14"/>
      <c r="CNJ850" s="14"/>
      <c r="CNK850" s="14"/>
      <c r="CNL850" s="14"/>
      <c r="CNM850" s="14"/>
      <c r="CNN850" s="14"/>
      <c r="CNO850" s="14"/>
      <c r="CNP850" s="14"/>
      <c r="CNQ850" s="14"/>
      <c r="CNR850" s="14"/>
      <c r="CNS850" s="14"/>
      <c r="CNT850" s="14"/>
      <c r="CNU850" s="14"/>
      <c r="CNV850" s="14"/>
      <c r="CNW850" s="14"/>
      <c r="CNX850" s="14"/>
      <c r="CNY850" s="14"/>
      <c r="CNZ850" s="14"/>
      <c r="COA850" s="14"/>
      <c r="COB850" s="14"/>
      <c r="COC850" s="14"/>
      <c r="COD850" s="14"/>
      <c r="COE850" s="14"/>
      <c r="COF850" s="14"/>
      <c r="COG850" s="14"/>
      <c r="COH850" s="14"/>
      <c r="COI850" s="14"/>
      <c r="COJ850" s="14"/>
      <c r="COK850" s="14"/>
      <c r="COL850" s="14"/>
      <c r="COM850" s="14"/>
      <c r="CON850" s="14"/>
      <c r="COO850" s="14"/>
      <c r="COP850" s="14"/>
      <c r="COQ850" s="14"/>
      <c r="COR850" s="14"/>
      <c r="COS850" s="14"/>
      <c r="COT850" s="14"/>
      <c r="COU850" s="14"/>
      <c r="COV850" s="14"/>
      <c r="COW850" s="14"/>
      <c r="COX850" s="14"/>
      <c r="COY850" s="14"/>
      <c r="COZ850" s="14"/>
      <c r="CPA850" s="14"/>
      <c r="CPB850" s="14"/>
      <c r="CPC850" s="14"/>
      <c r="CPD850" s="14"/>
      <c r="CPE850" s="14"/>
      <c r="CPF850" s="14"/>
      <c r="CPG850" s="14"/>
      <c r="CPH850" s="14"/>
      <c r="CPI850" s="14"/>
      <c r="CPJ850" s="14"/>
      <c r="CPK850" s="14"/>
      <c r="CPL850" s="14"/>
      <c r="CPM850" s="14"/>
      <c r="CPN850" s="14"/>
      <c r="CPO850" s="14"/>
      <c r="CPP850" s="14"/>
      <c r="CPQ850" s="14"/>
      <c r="CPR850" s="14"/>
      <c r="CPS850" s="14"/>
      <c r="CPT850" s="14"/>
      <c r="CPU850" s="14"/>
      <c r="CPV850" s="14"/>
      <c r="CPW850" s="14"/>
      <c r="CPX850" s="14"/>
      <c r="CPY850" s="14"/>
      <c r="CPZ850" s="14"/>
      <c r="CQA850" s="14"/>
      <c r="CQB850" s="14"/>
      <c r="CQC850" s="14"/>
      <c r="CQD850" s="14"/>
      <c r="CQE850" s="14"/>
      <c r="CQF850" s="14"/>
      <c r="CQG850" s="14"/>
      <c r="CQH850" s="14"/>
      <c r="CQI850" s="14"/>
      <c r="CQJ850" s="14"/>
      <c r="CQK850" s="14"/>
      <c r="CQL850" s="14"/>
      <c r="CQM850" s="14"/>
      <c r="CQN850" s="14"/>
      <c r="CQO850" s="14"/>
      <c r="CQP850" s="14"/>
      <c r="CQQ850" s="14"/>
      <c r="CQR850" s="14"/>
      <c r="CQS850" s="14"/>
      <c r="CQT850" s="14"/>
      <c r="CQU850" s="14"/>
      <c r="CQV850" s="14"/>
      <c r="CQW850" s="14"/>
      <c r="CQX850" s="14"/>
      <c r="CQY850" s="14"/>
      <c r="CQZ850" s="14"/>
      <c r="CRA850" s="14"/>
      <c r="CRB850" s="14"/>
      <c r="CRC850" s="14"/>
      <c r="CRD850" s="14"/>
      <c r="CRE850" s="14"/>
      <c r="CRF850" s="14"/>
      <c r="CRG850" s="14"/>
      <c r="CRH850" s="14"/>
      <c r="CRI850" s="14"/>
      <c r="CRJ850" s="14"/>
      <c r="CRK850" s="14"/>
      <c r="CRL850" s="14"/>
      <c r="CRM850" s="14"/>
      <c r="CRN850" s="14"/>
      <c r="CRO850" s="14"/>
      <c r="CRP850" s="14"/>
      <c r="CRQ850" s="14"/>
      <c r="CRR850" s="14"/>
      <c r="CRS850" s="14"/>
      <c r="CRT850" s="14"/>
      <c r="CRU850" s="14"/>
      <c r="CRV850" s="14"/>
      <c r="CRW850" s="14"/>
      <c r="CRX850" s="14"/>
      <c r="CRY850" s="14"/>
      <c r="CRZ850" s="14"/>
      <c r="CSA850" s="14"/>
      <c r="CSB850" s="14"/>
      <c r="CSC850" s="14"/>
      <c r="CSD850" s="14"/>
      <c r="CSE850" s="14"/>
      <c r="CSF850" s="14"/>
      <c r="CSG850" s="14"/>
      <c r="CSH850" s="14"/>
      <c r="CSI850" s="14"/>
      <c r="CSJ850" s="14"/>
      <c r="CSK850" s="14"/>
      <c r="CSL850" s="14"/>
      <c r="CSM850" s="14"/>
      <c r="CSN850" s="14"/>
      <c r="CSO850" s="14"/>
      <c r="CSP850" s="14"/>
      <c r="CSQ850" s="14"/>
      <c r="CSR850" s="14"/>
      <c r="CSS850" s="14"/>
      <c r="CST850" s="14"/>
      <c r="CSU850" s="14"/>
      <c r="CSV850" s="14"/>
      <c r="CSW850" s="14"/>
      <c r="CSX850" s="14"/>
      <c r="CSY850" s="14"/>
      <c r="CSZ850" s="14"/>
      <c r="CTA850" s="14"/>
      <c r="CTB850" s="14"/>
      <c r="CTC850" s="14"/>
      <c r="CTD850" s="14"/>
      <c r="CTE850" s="14"/>
      <c r="CTF850" s="14"/>
      <c r="CTG850" s="14"/>
      <c r="CTH850" s="14"/>
      <c r="CTI850" s="14"/>
      <c r="CTJ850" s="14"/>
      <c r="CTK850" s="14"/>
      <c r="CTL850" s="14"/>
      <c r="CTM850" s="14"/>
      <c r="CTN850" s="14"/>
      <c r="CTO850" s="14"/>
      <c r="CTP850" s="14"/>
      <c r="CTQ850" s="14"/>
      <c r="CTR850" s="14"/>
      <c r="CTS850" s="14"/>
      <c r="CTT850" s="14"/>
      <c r="CTU850" s="14"/>
      <c r="CTV850" s="14"/>
      <c r="CTW850" s="14"/>
      <c r="CTX850" s="14"/>
      <c r="CTY850" s="14"/>
      <c r="CTZ850" s="14"/>
      <c r="CUA850" s="14"/>
      <c r="CUB850" s="14"/>
      <c r="CUC850" s="14"/>
      <c r="CUD850" s="14"/>
      <c r="CUE850" s="14"/>
      <c r="CUF850" s="14"/>
      <c r="CUG850" s="14"/>
      <c r="CUH850" s="14"/>
      <c r="CUI850" s="14"/>
      <c r="CUJ850" s="14"/>
      <c r="CUK850" s="14"/>
      <c r="CUL850" s="14"/>
      <c r="CUM850" s="14"/>
      <c r="CUN850" s="14"/>
      <c r="CUO850" s="14"/>
      <c r="CUP850" s="14"/>
      <c r="CUQ850" s="14"/>
      <c r="CUR850" s="14"/>
      <c r="CUS850" s="14"/>
      <c r="CUT850" s="14"/>
      <c r="CUU850" s="14"/>
      <c r="CUV850" s="14"/>
      <c r="CUW850" s="14"/>
      <c r="CUX850" s="14"/>
      <c r="CUY850" s="14"/>
      <c r="CUZ850" s="14"/>
      <c r="CVA850" s="14"/>
      <c r="CVB850" s="14"/>
      <c r="CVC850" s="14"/>
      <c r="CVD850" s="14"/>
      <c r="CVE850" s="14"/>
      <c r="CVF850" s="14"/>
      <c r="CVG850" s="14"/>
      <c r="CVH850" s="14"/>
      <c r="CVI850" s="14"/>
      <c r="CVJ850" s="14"/>
      <c r="CVK850" s="14"/>
      <c r="CVL850" s="14"/>
      <c r="CVM850" s="14"/>
      <c r="CVN850" s="14"/>
      <c r="CVO850" s="14"/>
      <c r="CVP850" s="14"/>
      <c r="CVQ850" s="14"/>
      <c r="CVR850" s="14"/>
      <c r="CVS850" s="14"/>
      <c r="CVT850" s="14"/>
      <c r="CVU850" s="14"/>
      <c r="CVV850" s="14"/>
      <c r="CVW850" s="14"/>
      <c r="CVX850" s="14"/>
      <c r="CVY850" s="14"/>
      <c r="CVZ850" s="14"/>
      <c r="CWA850" s="14"/>
      <c r="CWB850" s="14"/>
      <c r="CWC850" s="14"/>
      <c r="CWD850" s="14"/>
      <c r="CWE850" s="14"/>
      <c r="CWF850" s="14"/>
      <c r="CWG850" s="14"/>
      <c r="CWH850" s="14"/>
      <c r="CWI850" s="14"/>
      <c r="CWJ850" s="14"/>
      <c r="CWK850" s="14"/>
      <c r="CWL850" s="14"/>
      <c r="CWM850" s="14"/>
      <c r="CWN850" s="14"/>
      <c r="CWO850" s="14"/>
      <c r="CWP850" s="14"/>
      <c r="CWQ850" s="14"/>
      <c r="CWR850" s="14"/>
      <c r="CWS850" s="14"/>
      <c r="CWT850" s="14"/>
      <c r="CWU850" s="14"/>
      <c r="CWV850" s="14"/>
      <c r="CWW850" s="14"/>
      <c r="CWX850" s="14"/>
      <c r="CWY850" s="14"/>
      <c r="CWZ850" s="14"/>
      <c r="CXA850" s="14"/>
      <c r="CXB850" s="14"/>
      <c r="CXC850" s="14"/>
      <c r="CXD850" s="14"/>
      <c r="CXE850" s="14"/>
      <c r="CXF850" s="14"/>
      <c r="CXG850" s="14"/>
      <c r="CXH850" s="14"/>
      <c r="CXI850" s="14"/>
      <c r="CXJ850" s="14"/>
      <c r="CXK850" s="14"/>
      <c r="CXL850" s="14"/>
      <c r="CXM850" s="14"/>
      <c r="CXN850" s="14"/>
      <c r="CXO850" s="14"/>
      <c r="CXP850" s="14"/>
      <c r="CXQ850" s="14"/>
      <c r="CXR850" s="14"/>
      <c r="CXS850" s="14"/>
      <c r="CXT850" s="14"/>
      <c r="CXU850" s="14"/>
      <c r="CXV850" s="14"/>
      <c r="CXW850" s="14"/>
      <c r="CXX850" s="14"/>
      <c r="CXY850" s="14"/>
      <c r="CXZ850" s="14"/>
      <c r="CYA850" s="14"/>
      <c r="CYB850" s="14"/>
      <c r="CYC850" s="14"/>
      <c r="CYD850" s="14"/>
      <c r="CYE850" s="14"/>
      <c r="CYF850" s="14"/>
      <c r="CYG850" s="14"/>
      <c r="CYH850" s="14"/>
      <c r="CYI850" s="14"/>
      <c r="CYJ850" s="14"/>
      <c r="CYK850" s="14"/>
      <c r="CYL850" s="14"/>
      <c r="CYM850" s="14"/>
      <c r="CYN850" s="14"/>
      <c r="CYO850" s="14"/>
      <c r="CYP850" s="14"/>
      <c r="CYQ850" s="14"/>
      <c r="CYR850" s="14"/>
      <c r="CYS850" s="14"/>
      <c r="CYT850" s="14"/>
      <c r="CYU850" s="14"/>
      <c r="CYV850" s="14"/>
      <c r="CYW850" s="14"/>
      <c r="CYX850" s="14"/>
      <c r="CYY850" s="14"/>
      <c r="CYZ850" s="14"/>
      <c r="CZA850" s="14"/>
      <c r="CZB850" s="14"/>
      <c r="CZC850" s="14"/>
      <c r="CZD850" s="14"/>
      <c r="CZE850" s="14"/>
      <c r="CZF850" s="14"/>
      <c r="CZG850" s="14"/>
      <c r="CZH850" s="14"/>
      <c r="CZI850" s="14"/>
      <c r="CZJ850" s="14"/>
      <c r="CZK850" s="14"/>
      <c r="CZL850" s="14"/>
      <c r="CZM850" s="14"/>
      <c r="CZN850" s="14"/>
      <c r="CZO850" s="14"/>
      <c r="CZP850" s="14"/>
      <c r="CZQ850" s="14"/>
      <c r="CZR850" s="14"/>
      <c r="CZS850" s="14"/>
      <c r="CZT850" s="14"/>
      <c r="CZU850" s="14"/>
      <c r="CZV850" s="14"/>
      <c r="CZW850" s="14"/>
      <c r="CZX850" s="14"/>
      <c r="CZY850" s="14"/>
      <c r="CZZ850" s="14"/>
      <c r="DAA850" s="14"/>
      <c r="DAB850" s="14"/>
      <c r="DAC850" s="14"/>
      <c r="DAD850" s="14"/>
      <c r="DAE850" s="14"/>
      <c r="DAF850" s="14"/>
      <c r="DAG850" s="14"/>
      <c r="DAH850" s="14"/>
      <c r="DAI850" s="14"/>
      <c r="DAJ850" s="14"/>
      <c r="DAK850" s="14"/>
      <c r="DAL850" s="14"/>
      <c r="DAM850" s="14"/>
      <c r="DAN850" s="14"/>
      <c r="DAO850" s="14"/>
      <c r="DAP850" s="14"/>
      <c r="DAQ850" s="14"/>
      <c r="DAR850" s="14"/>
      <c r="DAS850" s="14"/>
      <c r="DAT850" s="14"/>
      <c r="DAU850" s="14"/>
      <c r="DAV850" s="14"/>
      <c r="DAW850" s="14"/>
      <c r="DAX850" s="14"/>
      <c r="DAY850" s="14"/>
      <c r="DAZ850" s="14"/>
      <c r="DBA850" s="14"/>
      <c r="DBB850" s="14"/>
      <c r="DBC850" s="14"/>
      <c r="DBD850" s="14"/>
      <c r="DBE850" s="14"/>
      <c r="DBF850" s="14"/>
      <c r="DBG850" s="14"/>
      <c r="DBH850" s="14"/>
      <c r="DBI850" s="14"/>
      <c r="DBJ850" s="14"/>
      <c r="DBK850" s="14"/>
      <c r="DBL850" s="14"/>
      <c r="DBM850" s="14"/>
      <c r="DBN850" s="14"/>
      <c r="DBO850" s="14"/>
      <c r="DBP850" s="14"/>
      <c r="DBQ850" s="14"/>
      <c r="DBR850" s="14"/>
      <c r="DBS850" s="14"/>
      <c r="DBT850" s="14"/>
      <c r="DBU850" s="14"/>
      <c r="DBV850" s="14"/>
      <c r="DBW850" s="14"/>
      <c r="DBX850" s="14"/>
      <c r="DBY850" s="14"/>
      <c r="DBZ850" s="14"/>
      <c r="DCA850" s="14"/>
      <c r="DCB850" s="14"/>
      <c r="DCC850" s="14"/>
      <c r="DCD850" s="14"/>
      <c r="DCE850" s="14"/>
      <c r="DCF850" s="14"/>
      <c r="DCG850" s="14"/>
      <c r="DCH850" s="14"/>
      <c r="DCI850" s="14"/>
      <c r="DCJ850" s="14"/>
      <c r="DCK850" s="14"/>
      <c r="DCL850" s="14"/>
      <c r="DCM850" s="14"/>
      <c r="DCN850" s="14"/>
      <c r="DCO850" s="14"/>
      <c r="DCP850" s="14"/>
      <c r="DCQ850" s="14"/>
      <c r="DCR850" s="14"/>
      <c r="DCS850" s="14"/>
      <c r="DCT850" s="14"/>
      <c r="DCU850" s="14"/>
      <c r="DCV850" s="14"/>
      <c r="DCW850" s="14"/>
      <c r="DCX850" s="14"/>
      <c r="DCY850" s="14"/>
      <c r="DCZ850" s="14"/>
      <c r="DDA850" s="14"/>
      <c r="DDB850" s="14"/>
      <c r="DDC850" s="14"/>
      <c r="DDD850" s="14"/>
      <c r="DDE850" s="14"/>
      <c r="DDF850" s="14"/>
      <c r="DDG850" s="14"/>
      <c r="DDH850" s="14"/>
      <c r="DDI850" s="14"/>
      <c r="DDJ850" s="14"/>
      <c r="DDK850" s="14"/>
      <c r="DDL850" s="14"/>
      <c r="DDM850" s="14"/>
      <c r="DDN850" s="14"/>
      <c r="DDO850" s="14"/>
      <c r="DDP850" s="14"/>
      <c r="DDQ850" s="14"/>
      <c r="DDR850" s="14"/>
      <c r="DDS850" s="14"/>
      <c r="DDT850" s="14"/>
      <c r="DDU850" s="14"/>
      <c r="DDV850" s="14"/>
      <c r="DDW850" s="14"/>
      <c r="DDX850" s="14"/>
      <c r="DDY850" s="14"/>
      <c r="DDZ850" s="14"/>
      <c r="DEA850" s="14"/>
      <c r="DEB850" s="14"/>
      <c r="DEC850" s="14"/>
      <c r="DED850" s="14"/>
      <c r="DEE850" s="14"/>
      <c r="DEF850" s="14"/>
      <c r="DEG850" s="14"/>
      <c r="DEH850" s="14"/>
      <c r="DEI850" s="14"/>
      <c r="DEJ850" s="14"/>
      <c r="DEK850" s="14"/>
      <c r="DEL850" s="14"/>
      <c r="DEM850" s="14"/>
      <c r="DEN850" s="14"/>
      <c r="DEO850" s="14"/>
      <c r="DEP850" s="14"/>
      <c r="DEQ850" s="14"/>
      <c r="DER850" s="14"/>
      <c r="DES850" s="14"/>
      <c r="DET850" s="14"/>
      <c r="DEU850" s="14"/>
      <c r="DEV850" s="14"/>
      <c r="DEW850" s="14"/>
      <c r="DEX850" s="14"/>
      <c r="DEY850" s="14"/>
      <c r="DEZ850" s="14"/>
      <c r="DFA850" s="14"/>
      <c r="DFB850" s="14"/>
      <c r="DFC850" s="14"/>
      <c r="DFD850" s="14"/>
      <c r="DFE850" s="14"/>
      <c r="DFF850" s="14"/>
      <c r="DFG850" s="14"/>
      <c r="DFH850" s="14"/>
      <c r="DFI850" s="14"/>
      <c r="DFJ850" s="14"/>
      <c r="DFK850" s="14"/>
      <c r="DFL850" s="14"/>
      <c r="DFM850" s="14"/>
      <c r="DFN850" s="14"/>
      <c r="DFO850" s="14"/>
      <c r="DFP850" s="14"/>
      <c r="DFQ850" s="14"/>
      <c r="DFR850" s="14"/>
      <c r="DFS850" s="14"/>
      <c r="DFT850" s="14"/>
      <c r="DFU850" s="14"/>
      <c r="DFV850" s="14"/>
      <c r="DFW850" s="14"/>
      <c r="DFX850" s="14"/>
      <c r="DFY850" s="14"/>
      <c r="DFZ850" s="14"/>
      <c r="DGA850" s="14"/>
      <c r="DGB850" s="14"/>
      <c r="DGC850" s="14"/>
      <c r="DGD850" s="14"/>
      <c r="DGE850" s="14"/>
      <c r="DGF850" s="14"/>
      <c r="DGG850" s="14"/>
      <c r="DGH850" s="14"/>
      <c r="DGI850" s="14"/>
      <c r="DGJ850" s="14"/>
      <c r="DGK850" s="14"/>
      <c r="DGL850" s="14"/>
      <c r="DGM850" s="14"/>
      <c r="DGN850" s="14"/>
      <c r="DGO850" s="14"/>
      <c r="DGP850" s="14"/>
      <c r="DGQ850" s="14"/>
      <c r="DGR850" s="14"/>
      <c r="DGS850" s="14"/>
      <c r="DGT850" s="14"/>
      <c r="DGU850" s="14"/>
      <c r="DGV850" s="14"/>
      <c r="DGW850" s="14"/>
      <c r="DGX850" s="14"/>
      <c r="DGY850" s="14"/>
      <c r="DGZ850" s="14"/>
      <c r="DHA850" s="14"/>
      <c r="DHB850" s="14"/>
      <c r="DHC850" s="14"/>
      <c r="DHD850" s="14"/>
      <c r="DHE850" s="14"/>
      <c r="DHF850" s="14"/>
      <c r="DHG850" s="14"/>
      <c r="DHH850" s="14"/>
      <c r="DHI850" s="14"/>
      <c r="DHJ850" s="14"/>
      <c r="DHK850" s="14"/>
      <c r="DHL850" s="14"/>
      <c r="DHM850" s="14"/>
      <c r="DHN850" s="14"/>
      <c r="DHO850" s="14"/>
      <c r="DHP850" s="14"/>
      <c r="DHQ850" s="14"/>
      <c r="DHR850" s="14"/>
      <c r="DHS850" s="14"/>
      <c r="DHT850" s="14"/>
      <c r="DHU850" s="14"/>
      <c r="DHV850" s="14"/>
      <c r="DHW850" s="14"/>
      <c r="DHX850" s="14"/>
      <c r="DHY850" s="14"/>
      <c r="DHZ850" s="14"/>
      <c r="DIA850" s="14"/>
      <c r="DIB850" s="14"/>
      <c r="DIC850" s="14"/>
      <c r="DID850" s="14"/>
      <c r="DIE850" s="14"/>
      <c r="DIF850" s="14"/>
      <c r="DIG850" s="14"/>
      <c r="DIH850" s="14"/>
      <c r="DII850" s="14"/>
      <c r="DIJ850" s="14"/>
      <c r="DIK850" s="14"/>
      <c r="DIL850" s="14"/>
      <c r="DIM850" s="14"/>
      <c r="DIN850" s="14"/>
      <c r="DIO850" s="14"/>
      <c r="DIP850" s="14"/>
      <c r="DIQ850" s="14"/>
      <c r="DIR850" s="14"/>
      <c r="DIS850" s="14"/>
      <c r="DIT850" s="14"/>
      <c r="DIU850" s="14"/>
      <c r="DIV850" s="14"/>
      <c r="DIW850" s="14"/>
      <c r="DIX850" s="14"/>
      <c r="DIY850" s="14"/>
      <c r="DIZ850" s="14"/>
      <c r="DJA850" s="14"/>
      <c r="DJB850" s="14"/>
      <c r="DJC850" s="14"/>
      <c r="DJD850" s="14"/>
      <c r="DJE850" s="14"/>
      <c r="DJF850" s="14"/>
      <c r="DJG850" s="14"/>
      <c r="DJH850" s="14"/>
      <c r="DJI850" s="14"/>
      <c r="DJJ850" s="14"/>
      <c r="DJK850" s="14"/>
      <c r="DJL850" s="14"/>
      <c r="DJM850" s="14"/>
      <c r="DJN850" s="14"/>
      <c r="DJO850" s="14"/>
      <c r="DJP850" s="14"/>
      <c r="DJQ850" s="14"/>
      <c r="DJR850" s="14"/>
      <c r="DJS850" s="14"/>
      <c r="DJT850" s="14"/>
      <c r="DJU850" s="14"/>
      <c r="DJV850" s="14"/>
      <c r="DJW850" s="14"/>
      <c r="DJX850" s="14"/>
      <c r="DJY850" s="14"/>
      <c r="DJZ850" s="14"/>
      <c r="DKA850" s="14"/>
      <c r="DKB850" s="14"/>
      <c r="DKC850" s="14"/>
      <c r="DKD850" s="14"/>
      <c r="DKE850" s="14"/>
      <c r="DKF850" s="14"/>
      <c r="DKG850" s="14"/>
      <c r="DKH850" s="14"/>
      <c r="DKI850" s="14"/>
      <c r="DKJ850" s="14"/>
      <c r="DKK850" s="14"/>
      <c r="DKL850" s="14"/>
      <c r="DKM850" s="14"/>
      <c r="DKN850" s="14"/>
      <c r="DKO850" s="14"/>
      <c r="DKP850" s="14"/>
      <c r="DKQ850" s="14"/>
      <c r="DKR850" s="14"/>
      <c r="DKS850" s="14"/>
      <c r="DKT850" s="14"/>
      <c r="DKU850" s="14"/>
      <c r="DKV850" s="14"/>
      <c r="DKW850" s="14"/>
      <c r="DKX850" s="14"/>
      <c r="DKY850" s="14"/>
      <c r="DKZ850" s="14"/>
      <c r="DLA850" s="14"/>
      <c r="DLB850" s="14"/>
      <c r="DLC850" s="14"/>
      <c r="DLD850" s="14"/>
      <c r="DLE850" s="14"/>
      <c r="DLF850" s="14"/>
      <c r="DLG850" s="14"/>
      <c r="DLH850" s="14"/>
      <c r="DLI850" s="14"/>
      <c r="DLJ850" s="14"/>
      <c r="DLK850" s="14"/>
      <c r="DLL850" s="14"/>
      <c r="DLM850" s="14"/>
      <c r="DLN850" s="14"/>
      <c r="DLO850" s="14"/>
      <c r="DLP850" s="14"/>
      <c r="DLQ850" s="14"/>
      <c r="DLR850" s="14"/>
      <c r="DLS850" s="14"/>
      <c r="DLT850" s="14"/>
      <c r="DLU850" s="14"/>
      <c r="DLV850" s="14"/>
      <c r="DLW850" s="14"/>
      <c r="DLX850" s="14"/>
      <c r="DLY850" s="14"/>
      <c r="DLZ850" s="14"/>
      <c r="DMA850" s="14"/>
      <c r="DMB850" s="14"/>
      <c r="DMC850" s="14"/>
      <c r="DMD850" s="14"/>
      <c r="DME850" s="14"/>
      <c r="DMF850" s="14"/>
      <c r="DMG850" s="14"/>
      <c r="DMH850" s="14"/>
      <c r="DMI850" s="14"/>
      <c r="DMJ850" s="14"/>
      <c r="DMK850" s="14"/>
      <c r="DML850" s="14"/>
      <c r="DMM850" s="14"/>
      <c r="DMN850" s="14"/>
      <c r="DMO850" s="14"/>
      <c r="DMP850" s="14"/>
      <c r="DMQ850" s="14"/>
      <c r="DMR850" s="14"/>
      <c r="DMS850" s="14"/>
      <c r="DMT850" s="14"/>
      <c r="DMU850" s="14"/>
      <c r="DMV850" s="14"/>
      <c r="DMW850" s="14"/>
      <c r="DMX850" s="14"/>
      <c r="DMY850" s="14"/>
      <c r="DMZ850" s="14"/>
      <c r="DNA850" s="14"/>
      <c r="DNB850" s="14"/>
      <c r="DNC850" s="14"/>
      <c r="DND850" s="14"/>
      <c r="DNE850" s="14"/>
      <c r="DNF850" s="14"/>
      <c r="DNG850" s="14"/>
      <c r="DNH850" s="14"/>
      <c r="DNI850" s="14"/>
      <c r="DNJ850" s="14"/>
      <c r="DNK850" s="14"/>
      <c r="DNL850" s="14"/>
      <c r="DNM850" s="14"/>
      <c r="DNN850" s="14"/>
      <c r="DNO850" s="14"/>
      <c r="DNP850" s="14"/>
      <c r="DNQ850" s="14"/>
      <c r="DNR850" s="14"/>
      <c r="DNS850" s="14"/>
      <c r="DNT850" s="14"/>
      <c r="DNU850" s="14"/>
      <c r="DNV850" s="14"/>
      <c r="DNW850" s="14"/>
      <c r="DNX850" s="14"/>
      <c r="DNY850" s="14"/>
      <c r="DNZ850" s="14"/>
      <c r="DOA850" s="14"/>
      <c r="DOB850" s="14"/>
      <c r="DOC850" s="14"/>
      <c r="DOD850" s="14"/>
      <c r="DOE850" s="14"/>
      <c r="DOF850" s="14"/>
      <c r="DOG850" s="14"/>
      <c r="DOH850" s="14"/>
      <c r="DOI850" s="14"/>
      <c r="DOJ850" s="14"/>
      <c r="DOK850" s="14"/>
      <c r="DOL850" s="14"/>
      <c r="DOM850" s="14"/>
      <c r="DON850" s="14"/>
      <c r="DOO850" s="14"/>
      <c r="DOP850" s="14"/>
      <c r="DOQ850" s="14"/>
      <c r="DOR850" s="14"/>
      <c r="DOS850" s="14"/>
      <c r="DOT850" s="14"/>
      <c r="DOU850" s="14"/>
      <c r="DOV850" s="14"/>
      <c r="DOW850" s="14"/>
      <c r="DOX850" s="14"/>
      <c r="DOY850" s="14"/>
      <c r="DOZ850" s="14"/>
      <c r="DPA850" s="14"/>
      <c r="DPB850" s="14"/>
      <c r="DPC850" s="14"/>
      <c r="DPD850" s="14"/>
      <c r="DPE850" s="14"/>
      <c r="DPF850" s="14"/>
      <c r="DPG850" s="14"/>
      <c r="DPH850" s="14"/>
      <c r="DPI850" s="14"/>
      <c r="DPJ850" s="14"/>
      <c r="DPK850" s="14"/>
      <c r="DPL850" s="14"/>
      <c r="DPM850" s="14"/>
      <c r="DPN850" s="14"/>
      <c r="DPO850" s="14"/>
      <c r="DPP850" s="14"/>
      <c r="DPQ850" s="14"/>
      <c r="DPR850" s="14"/>
      <c r="DPS850" s="14"/>
      <c r="DPT850" s="14"/>
      <c r="DPU850" s="14"/>
      <c r="DPV850" s="14"/>
      <c r="DPW850" s="14"/>
      <c r="DPX850" s="14"/>
      <c r="DPY850" s="14"/>
      <c r="DPZ850" s="14"/>
      <c r="DQA850" s="14"/>
      <c r="DQB850" s="14"/>
      <c r="DQC850" s="14"/>
      <c r="DQD850" s="14"/>
      <c r="DQE850" s="14"/>
      <c r="DQF850" s="14"/>
      <c r="DQG850" s="14"/>
      <c r="DQH850" s="14"/>
      <c r="DQI850" s="14"/>
      <c r="DQJ850" s="14"/>
      <c r="DQK850" s="14"/>
      <c r="DQL850" s="14"/>
      <c r="DQM850" s="14"/>
      <c r="DQN850" s="14"/>
      <c r="DQO850" s="14"/>
      <c r="DQP850" s="14"/>
      <c r="DQQ850" s="14"/>
      <c r="DQR850" s="14"/>
      <c r="DQS850" s="14"/>
      <c r="DQT850" s="14"/>
      <c r="DQU850" s="14"/>
      <c r="DQV850" s="14"/>
      <c r="DQW850" s="14"/>
      <c r="DQX850" s="14"/>
      <c r="DQY850" s="14"/>
      <c r="DQZ850" s="14"/>
      <c r="DRA850" s="14"/>
      <c r="DRB850" s="14"/>
      <c r="DRC850" s="14"/>
      <c r="DRD850" s="14"/>
      <c r="DRE850" s="14"/>
      <c r="DRF850" s="14"/>
      <c r="DRG850" s="14"/>
      <c r="DRH850" s="14"/>
      <c r="DRI850" s="14"/>
      <c r="DRJ850" s="14"/>
      <c r="DRK850" s="14"/>
      <c r="DRL850" s="14"/>
      <c r="DRM850" s="14"/>
      <c r="DRN850" s="14"/>
      <c r="DRO850" s="14"/>
      <c r="DRP850" s="14"/>
      <c r="DRQ850" s="14"/>
      <c r="DRR850" s="14"/>
      <c r="DRS850" s="14"/>
      <c r="DRT850" s="14"/>
      <c r="DRU850" s="14"/>
      <c r="DRV850" s="14"/>
      <c r="DRW850" s="14"/>
      <c r="DRX850" s="14"/>
      <c r="DRY850" s="14"/>
      <c r="DRZ850" s="14"/>
      <c r="DSA850" s="14"/>
      <c r="DSB850" s="14"/>
      <c r="DSC850" s="14"/>
      <c r="DSD850" s="14"/>
      <c r="DSE850" s="14"/>
      <c r="DSF850" s="14"/>
      <c r="DSG850" s="14"/>
      <c r="DSH850" s="14"/>
      <c r="DSI850" s="14"/>
      <c r="DSJ850" s="14"/>
      <c r="DSK850" s="14"/>
      <c r="DSL850" s="14"/>
      <c r="DSM850" s="14"/>
      <c r="DSN850" s="14"/>
      <c r="DSO850" s="14"/>
      <c r="DSP850" s="14"/>
      <c r="DSQ850" s="14"/>
      <c r="DSR850" s="14"/>
      <c r="DSS850" s="14"/>
      <c r="DST850" s="14"/>
      <c r="DSU850" s="14"/>
      <c r="DSV850" s="14"/>
      <c r="DSW850" s="14"/>
      <c r="DSX850" s="14"/>
      <c r="DSY850" s="14"/>
      <c r="DSZ850" s="14"/>
      <c r="DTA850" s="14"/>
      <c r="DTB850" s="14"/>
      <c r="DTC850" s="14"/>
      <c r="DTD850" s="14"/>
      <c r="DTE850" s="14"/>
      <c r="DTF850" s="14"/>
      <c r="DTG850" s="14"/>
      <c r="DTH850" s="14"/>
      <c r="DTI850" s="14"/>
      <c r="DTJ850" s="14"/>
      <c r="DTK850" s="14"/>
      <c r="DTL850" s="14"/>
      <c r="DTM850" s="14"/>
      <c r="DTN850" s="14"/>
      <c r="DTO850" s="14"/>
      <c r="DTP850" s="14"/>
      <c r="DTQ850" s="14"/>
      <c r="DTR850" s="14"/>
      <c r="DTS850" s="14"/>
      <c r="DTT850" s="14"/>
      <c r="DTU850" s="14"/>
      <c r="DTV850" s="14"/>
      <c r="DTW850" s="14"/>
      <c r="DTX850" s="14"/>
      <c r="DTY850" s="14"/>
      <c r="DTZ850" s="14"/>
      <c r="DUA850" s="14"/>
      <c r="DUB850" s="14"/>
      <c r="DUC850" s="14"/>
      <c r="DUD850" s="14"/>
      <c r="DUE850" s="14"/>
      <c r="DUF850" s="14"/>
      <c r="DUG850" s="14"/>
      <c r="DUH850" s="14"/>
      <c r="DUI850" s="14"/>
      <c r="DUJ850" s="14"/>
      <c r="DUK850" s="14"/>
      <c r="DUL850" s="14"/>
      <c r="DUM850" s="14"/>
      <c r="DUN850" s="14"/>
      <c r="DUO850" s="14"/>
      <c r="DUP850" s="14"/>
      <c r="DUQ850" s="14"/>
      <c r="DUR850" s="14"/>
      <c r="DUS850" s="14"/>
      <c r="DUT850" s="14"/>
      <c r="DUU850" s="14"/>
      <c r="DUV850" s="14"/>
      <c r="DUW850" s="14"/>
      <c r="DUX850" s="14"/>
      <c r="DUY850" s="14"/>
      <c r="DUZ850" s="14"/>
      <c r="DVA850" s="14"/>
      <c r="DVB850" s="14"/>
      <c r="DVC850" s="14"/>
      <c r="DVD850" s="14"/>
      <c r="DVE850" s="14"/>
      <c r="DVF850" s="14"/>
      <c r="DVG850" s="14"/>
      <c r="DVH850" s="14"/>
      <c r="DVI850" s="14"/>
      <c r="DVJ850" s="14"/>
      <c r="DVK850" s="14"/>
      <c r="DVL850" s="14"/>
      <c r="DVM850" s="14"/>
      <c r="DVN850" s="14"/>
      <c r="DVO850" s="14"/>
      <c r="DVP850" s="14"/>
      <c r="DVQ850" s="14"/>
      <c r="DVR850" s="14"/>
      <c r="DVS850" s="14"/>
      <c r="DVT850" s="14"/>
      <c r="DVU850" s="14"/>
      <c r="DVV850" s="14"/>
      <c r="DVW850" s="14"/>
      <c r="DVX850" s="14"/>
      <c r="DVY850" s="14"/>
      <c r="DVZ850" s="14"/>
      <c r="DWA850" s="14"/>
      <c r="DWB850" s="14"/>
      <c r="DWC850" s="14"/>
      <c r="DWD850" s="14"/>
      <c r="DWE850" s="14"/>
      <c r="DWF850" s="14"/>
      <c r="DWG850" s="14"/>
      <c r="DWH850" s="14"/>
      <c r="DWI850" s="14"/>
      <c r="DWJ850" s="14"/>
      <c r="DWK850" s="14"/>
      <c r="DWL850" s="14"/>
      <c r="DWM850" s="14"/>
      <c r="DWN850" s="14"/>
      <c r="DWO850" s="14"/>
      <c r="DWP850" s="14"/>
      <c r="DWQ850" s="14"/>
      <c r="DWR850" s="14"/>
      <c r="DWS850" s="14"/>
      <c r="DWT850" s="14"/>
      <c r="DWU850" s="14"/>
      <c r="DWV850" s="14"/>
      <c r="DWW850" s="14"/>
      <c r="DWX850" s="14"/>
      <c r="DWY850" s="14"/>
      <c r="DWZ850" s="14"/>
      <c r="DXA850" s="14"/>
      <c r="DXB850" s="14"/>
      <c r="DXC850" s="14"/>
      <c r="DXD850" s="14"/>
      <c r="DXE850" s="14"/>
      <c r="DXF850" s="14"/>
      <c r="DXG850" s="14"/>
      <c r="DXH850" s="14"/>
      <c r="DXI850" s="14"/>
      <c r="DXJ850" s="14"/>
      <c r="DXK850" s="14"/>
      <c r="DXL850" s="14"/>
      <c r="DXM850" s="14"/>
      <c r="DXN850" s="14"/>
      <c r="DXO850" s="14"/>
      <c r="DXP850" s="14"/>
      <c r="DXQ850" s="14"/>
      <c r="DXR850" s="14"/>
      <c r="DXS850" s="14"/>
      <c r="DXT850" s="14"/>
      <c r="DXU850" s="14"/>
      <c r="DXV850" s="14"/>
      <c r="DXW850" s="14"/>
      <c r="DXX850" s="14"/>
      <c r="DXY850" s="14"/>
      <c r="DXZ850" s="14"/>
      <c r="DYA850" s="14"/>
      <c r="DYB850" s="14"/>
      <c r="DYC850" s="14"/>
      <c r="DYD850" s="14"/>
      <c r="DYE850" s="14"/>
      <c r="DYF850" s="14"/>
      <c r="DYG850" s="14"/>
      <c r="DYH850" s="14"/>
      <c r="DYI850" s="14"/>
      <c r="DYJ850" s="14"/>
      <c r="DYK850" s="14"/>
      <c r="DYL850" s="14"/>
      <c r="DYM850" s="14"/>
      <c r="DYN850" s="14"/>
      <c r="DYO850" s="14"/>
      <c r="DYP850" s="14"/>
      <c r="DYQ850" s="14"/>
      <c r="DYR850" s="14"/>
      <c r="DYS850" s="14"/>
      <c r="DYT850" s="14"/>
      <c r="DYU850" s="14"/>
      <c r="DYV850" s="14"/>
      <c r="DYW850" s="14"/>
      <c r="DYX850" s="14"/>
      <c r="DYY850" s="14"/>
      <c r="DYZ850" s="14"/>
      <c r="DZA850" s="14"/>
      <c r="DZB850" s="14"/>
      <c r="DZC850" s="14"/>
      <c r="DZD850" s="14"/>
      <c r="DZE850" s="14"/>
      <c r="DZF850" s="14"/>
      <c r="DZG850" s="14"/>
      <c r="DZH850" s="14"/>
      <c r="DZI850" s="14"/>
      <c r="DZJ850" s="14"/>
      <c r="DZK850" s="14"/>
      <c r="DZL850" s="14"/>
      <c r="DZM850" s="14"/>
      <c r="DZN850" s="14"/>
      <c r="DZO850" s="14"/>
      <c r="DZP850" s="14"/>
      <c r="DZQ850" s="14"/>
      <c r="DZR850" s="14"/>
      <c r="DZS850" s="14"/>
      <c r="DZT850" s="14"/>
      <c r="DZU850" s="14"/>
      <c r="DZV850" s="14"/>
      <c r="DZW850" s="14"/>
      <c r="DZX850" s="14"/>
      <c r="DZY850" s="14"/>
      <c r="DZZ850" s="14"/>
      <c r="EAA850" s="14"/>
      <c r="EAB850" s="14"/>
      <c r="EAC850" s="14"/>
      <c r="EAD850" s="14"/>
      <c r="EAE850" s="14"/>
      <c r="EAF850" s="14"/>
      <c r="EAG850" s="14"/>
      <c r="EAH850" s="14"/>
      <c r="EAI850" s="14"/>
      <c r="EAJ850" s="14"/>
      <c r="EAK850" s="14"/>
      <c r="EAL850" s="14"/>
      <c r="EAM850" s="14"/>
      <c r="EAN850" s="14"/>
      <c r="EAO850" s="14"/>
      <c r="EAP850" s="14"/>
      <c r="EAQ850" s="14"/>
      <c r="EAR850" s="14"/>
      <c r="EAS850" s="14"/>
      <c r="EAT850" s="14"/>
      <c r="EAU850" s="14"/>
      <c r="EAV850" s="14"/>
      <c r="EAW850" s="14"/>
      <c r="EAX850" s="14"/>
      <c r="EAY850" s="14"/>
      <c r="EAZ850" s="14"/>
      <c r="EBA850" s="14"/>
      <c r="EBB850" s="14"/>
      <c r="EBC850" s="14"/>
      <c r="EBD850" s="14"/>
      <c r="EBE850" s="14"/>
      <c r="EBF850" s="14"/>
      <c r="EBG850" s="14"/>
      <c r="EBH850" s="14"/>
      <c r="EBI850" s="14"/>
      <c r="EBJ850" s="14"/>
      <c r="EBK850" s="14"/>
      <c r="EBL850" s="14"/>
      <c r="EBM850" s="14"/>
      <c r="EBN850" s="14"/>
      <c r="EBO850" s="14"/>
      <c r="EBP850" s="14"/>
      <c r="EBQ850" s="14"/>
      <c r="EBR850" s="14"/>
      <c r="EBS850" s="14"/>
      <c r="EBT850" s="14"/>
      <c r="EBU850" s="14"/>
      <c r="EBV850" s="14"/>
      <c r="EBW850" s="14"/>
      <c r="EBX850" s="14"/>
      <c r="EBY850" s="14"/>
      <c r="EBZ850" s="14"/>
      <c r="ECA850" s="14"/>
      <c r="ECB850" s="14"/>
      <c r="ECC850" s="14"/>
      <c r="ECD850" s="14"/>
      <c r="ECE850" s="14"/>
      <c r="ECF850" s="14"/>
      <c r="ECG850" s="14"/>
      <c r="ECH850" s="14"/>
      <c r="ECI850" s="14"/>
      <c r="ECJ850" s="14"/>
      <c r="ECK850" s="14"/>
      <c r="ECL850" s="14"/>
      <c r="ECM850" s="14"/>
      <c r="ECN850" s="14"/>
      <c r="ECO850" s="14"/>
      <c r="ECP850" s="14"/>
      <c r="ECQ850" s="14"/>
      <c r="ECR850" s="14"/>
      <c r="ECS850" s="14"/>
      <c r="ECT850" s="14"/>
      <c r="ECU850" s="14"/>
      <c r="ECV850" s="14"/>
      <c r="ECW850" s="14"/>
      <c r="ECX850" s="14"/>
      <c r="ECY850" s="14"/>
      <c r="ECZ850" s="14"/>
      <c r="EDA850" s="14"/>
      <c r="EDB850" s="14"/>
      <c r="EDC850" s="14"/>
      <c r="EDD850" s="14"/>
      <c r="EDE850" s="14"/>
      <c r="EDF850" s="14"/>
      <c r="EDG850" s="14"/>
      <c r="EDH850" s="14"/>
      <c r="EDI850" s="14"/>
      <c r="EDJ850" s="14"/>
      <c r="EDK850" s="14"/>
      <c r="EDL850" s="14"/>
      <c r="EDM850" s="14"/>
      <c r="EDN850" s="14"/>
      <c r="EDO850" s="14"/>
      <c r="EDP850" s="14"/>
      <c r="EDQ850" s="14"/>
      <c r="EDR850" s="14"/>
      <c r="EDS850" s="14"/>
      <c r="EDT850" s="14"/>
      <c r="EDU850" s="14"/>
      <c r="EDV850" s="14"/>
      <c r="EDW850" s="14"/>
      <c r="EDX850" s="14"/>
      <c r="EDY850" s="14"/>
      <c r="EDZ850" s="14"/>
      <c r="EEA850" s="14"/>
      <c r="EEB850" s="14"/>
      <c r="EEC850" s="14"/>
      <c r="EED850" s="14"/>
      <c r="EEE850" s="14"/>
      <c r="EEF850" s="14"/>
      <c r="EEG850" s="14"/>
      <c r="EEH850" s="14"/>
      <c r="EEI850" s="14"/>
      <c r="EEJ850" s="14"/>
      <c r="EEK850" s="14"/>
      <c r="EEL850" s="14"/>
      <c r="EEM850" s="14"/>
      <c r="EEN850" s="14"/>
      <c r="EEO850" s="14"/>
      <c r="EEP850" s="14"/>
      <c r="EEQ850" s="14"/>
      <c r="EER850" s="14"/>
      <c r="EES850" s="14"/>
      <c r="EET850" s="14"/>
      <c r="EEU850" s="14"/>
      <c r="EEV850" s="14"/>
      <c r="EEW850" s="14"/>
      <c r="EEX850" s="14"/>
      <c r="EEY850" s="14"/>
      <c r="EEZ850" s="14"/>
      <c r="EFA850" s="14"/>
      <c r="EFB850" s="14"/>
      <c r="EFC850" s="14"/>
      <c r="EFD850" s="14"/>
      <c r="EFE850" s="14"/>
      <c r="EFF850" s="14"/>
      <c r="EFG850" s="14"/>
      <c r="EFH850" s="14"/>
      <c r="EFI850" s="14"/>
      <c r="EFJ850" s="14"/>
      <c r="EFK850" s="14"/>
      <c r="EFL850" s="14"/>
      <c r="EFM850" s="14"/>
      <c r="EFN850" s="14"/>
      <c r="EFO850" s="14"/>
      <c r="EFP850" s="14"/>
      <c r="EFQ850" s="14"/>
      <c r="EFR850" s="14"/>
      <c r="EFS850" s="14"/>
      <c r="EFT850" s="14"/>
      <c r="EFU850" s="14"/>
      <c r="EFV850" s="14"/>
      <c r="EFW850" s="14"/>
      <c r="EFX850" s="14"/>
      <c r="EFY850" s="14"/>
      <c r="EFZ850" s="14"/>
      <c r="EGA850" s="14"/>
      <c r="EGB850" s="14"/>
      <c r="EGC850" s="14"/>
      <c r="EGD850" s="14"/>
      <c r="EGE850" s="14"/>
      <c r="EGF850" s="14"/>
      <c r="EGG850" s="14"/>
      <c r="EGH850" s="14"/>
      <c r="EGI850" s="14"/>
      <c r="EGJ850" s="14"/>
      <c r="EGK850" s="14"/>
      <c r="EGL850" s="14"/>
      <c r="EGM850" s="14"/>
      <c r="EGN850" s="14"/>
      <c r="EGO850" s="14"/>
      <c r="EGP850" s="14"/>
      <c r="EGQ850" s="14"/>
      <c r="EGR850" s="14"/>
      <c r="EGS850" s="14"/>
      <c r="EGT850" s="14"/>
      <c r="EGU850" s="14"/>
      <c r="EGV850" s="14"/>
      <c r="EGW850" s="14"/>
      <c r="EGX850" s="14"/>
      <c r="EGY850" s="14"/>
      <c r="EGZ850" s="14"/>
      <c r="EHA850" s="14"/>
      <c r="EHB850" s="14"/>
      <c r="EHC850" s="14"/>
      <c r="EHD850" s="14"/>
      <c r="EHE850" s="14"/>
      <c r="EHF850" s="14"/>
      <c r="EHG850" s="14"/>
      <c r="EHH850" s="14"/>
      <c r="EHI850" s="14"/>
      <c r="EHJ850" s="14"/>
      <c r="EHK850" s="14"/>
      <c r="EHL850" s="14"/>
      <c r="EHM850" s="14"/>
      <c r="EHN850" s="14"/>
      <c r="EHO850" s="14"/>
      <c r="EHP850" s="14"/>
      <c r="EHQ850" s="14"/>
      <c r="EHR850" s="14"/>
      <c r="EHS850" s="14"/>
      <c r="EHT850" s="14"/>
      <c r="EHU850" s="14"/>
      <c r="EHV850" s="14"/>
      <c r="EHW850" s="14"/>
      <c r="EHX850" s="14"/>
      <c r="EHY850" s="14"/>
      <c r="EHZ850" s="14"/>
      <c r="EIA850" s="14"/>
      <c r="EIB850" s="14"/>
      <c r="EIC850" s="14"/>
      <c r="EID850" s="14"/>
      <c r="EIE850" s="14"/>
      <c r="EIF850" s="14"/>
      <c r="EIG850" s="14"/>
      <c r="EIH850" s="14"/>
      <c r="EII850" s="14"/>
      <c r="EIJ850" s="14"/>
      <c r="EIK850" s="14"/>
      <c r="EIL850" s="14"/>
      <c r="EIM850" s="14"/>
      <c r="EIN850" s="14"/>
      <c r="EIO850" s="14"/>
      <c r="EIP850" s="14"/>
      <c r="EIQ850" s="14"/>
      <c r="EIR850" s="14"/>
      <c r="EIS850" s="14"/>
      <c r="EIT850" s="14"/>
      <c r="EIU850" s="14"/>
      <c r="EIV850" s="14"/>
      <c r="EIW850" s="14"/>
      <c r="EIX850" s="14"/>
      <c r="EIY850" s="14"/>
      <c r="EIZ850" s="14"/>
      <c r="EJA850" s="14"/>
      <c r="EJB850" s="14"/>
      <c r="EJC850" s="14"/>
      <c r="EJD850" s="14"/>
      <c r="EJE850" s="14"/>
      <c r="EJF850" s="14"/>
      <c r="EJG850" s="14"/>
      <c r="EJH850" s="14"/>
      <c r="EJI850" s="14"/>
      <c r="EJJ850" s="14"/>
      <c r="EJK850" s="14"/>
      <c r="EJL850" s="14"/>
      <c r="EJM850" s="14"/>
      <c r="EJN850" s="14"/>
      <c r="EJO850" s="14"/>
      <c r="EJP850" s="14"/>
      <c r="EJQ850" s="14"/>
      <c r="EJR850" s="14"/>
      <c r="EJS850" s="14"/>
      <c r="EJT850" s="14"/>
      <c r="EJU850" s="14"/>
      <c r="EJV850" s="14"/>
      <c r="EJW850" s="14"/>
      <c r="EJX850" s="14"/>
      <c r="EJY850" s="14"/>
      <c r="EJZ850" s="14"/>
      <c r="EKA850" s="14"/>
      <c r="EKB850" s="14"/>
      <c r="EKC850" s="14"/>
      <c r="EKD850" s="14"/>
      <c r="EKE850" s="14"/>
      <c r="EKF850" s="14"/>
      <c r="EKG850" s="14"/>
      <c r="EKH850" s="14"/>
      <c r="EKI850" s="14"/>
      <c r="EKJ850" s="14"/>
      <c r="EKK850" s="14"/>
      <c r="EKL850" s="14"/>
      <c r="EKM850" s="14"/>
      <c r="EKN850" s="14"/>
      <c r="EKO850" s="14"/>
      <c r="EKP850" s="14"/>
      <c r="EKQ850" s="14"/>
      <c r="EKR850" s="14"/>
      <c r="EKS850" s="14"/>
      <c r="EKT850" s="14"/>
      <c r="EKU850" s="14"/>
      <c r="EKV850" s="14"/>
      <c r="EKW850" s="14"/>
      <c r="EKX850" s="14"/>
      <c r="EKY850" s="14"/>
      <c r="EKZ850" s="14"/>
      <c r="ELA850" s="14"/>
      <c r="ELB850" s="14"/>
      <c r="ELC850" s="14"/>
      <c r="ELD850" s="14"/>
      <c r="ELE850" s="14"/>
      <c r="ELF850" s="14"/>
      <c r="ELG850" s="14"/>
      <c r="ELH850" s="14"/>
      <c r="ELI850" s="14"/>
      <c r="ELJ850" s="14"/>
      <c r="ELK850" s="14"/>
      <c r="ELL850" s="14"/>
      <c r="ELM850" s="14"/>
      <c r="ELN850" s="14"/>
      <c r="ELO850" s="14"/>
      <c r="ELP850" s="14"/>
      <c r="ELQ850" s="14"/>
      <c r="ELR850" s="14"/>
      <c r="ELS850" s="14"/>
      <c r="ELT850" s="14"/>
      <c r="ELU850" s="14"/>
      <c r="ELV850" s="14"/>
      <c r="ELW850" s="14"/>
      <c r="ELX850" s="14"/>
      <c r="ELY850" s="14"/>
      <c r="ELZ850" s="14"/>
      <c r="EMA850" s="14"/>
      <c r="EMB850" s="14"/>
      <c r="EMC850" s="14"/>
      <c r="EMD850" s="14"/>
      <c r="EME850" s="14"/>
      <c r="EMF850" s="14"/>
      <c r="EMG850" s="14"/>
      <c r="EMH850" s="14"/>
      <c r="EMI850" s="14"/>
      <c r="EMJ850" s="14"/>
      <c r="EMK850" s="14"/>
      <c r="EML850" s="14"/>
      <c r="EMM850" s="14"/>
      <c r="EMN850" s="14"/>
      <c r="EMO850" s="14"/>
      <c r="EMP850" s="14"/>
      <c r="EMQ850" s="14"/>
      <c r="EMR850" s="14"/>
      <c r="EMS850" s="14"/>
      <c r="EMT850" s="14"/>
      <c r="EMU850" s="14"/>
      <c r="EMV850" s="14"/>
      <c r="EMW850" s="14"/>
      <c r="EMX850" s="14"/>
      <c r="EMY850" s="14"/>
      <c r="EMZ850" s="14"/>
      <c r="ENA850" s="14"/>
      <c r="ENB850" s="14"/>
      <c r="ENC850" s="14"/>
      <c r="END850" s="14"/>
      <c r="ENE850" s="14"/>
      <c r="ENF850" s="14"/>
      <c r="ENG850" s="14"/>
      <c r="ENH850" s="14"/>
      <c r="ENI850" s="14"/>
      <c r="ENJ850" s="14"/>
      <c r="ENK850" s="14"/>
      <c r="ENL850" s="14"/>
      <c r="ENM850" s="14"/>
      <c r="ENN850" s="14"/>
      <c r="ENO850" s="14"/>
      <c r="ENP850" s="14"/>
      <c r="ENQ850" s="14"/>
      <c r="ENR850" s="14"/>
      <c r="ENS850" s="14"/>
      <c r="ENT850" s="14"/>
      <c r="ENU850" s="14"/>
      <c r="ENV850" s="14"/>
      <c r="ENW850" s="14"/>
      <c r="ENX850" s="14"/>
      <c r="ENY850" s="14"/>
      <c r="ENZ850" s="14"/>
      <c r="EOA850" s="14"/>
      <c r="EOB850" s="14"/>
      <c r="EOC850" s="14"/>
      <c r="EOD850" s="14"/>
      <c r="EOE850" s="14"/>
      <c r="EOF850" s="14"/>
      <c r="EOG850" s="14"/>
      <c r="EOH850" s="14"/>
      <c r="EOI850" s="14"/>
      <c r="EOJ850" s="14"/>
      <c r="EOK850" s="14"/>
      <c r="EOL850" s="14"/>
      <c r="EOM850" s="14"/>
      <c r="EON850" s="14"/>
      <c r="EOO850" s="14"/>
      <c r="EOP850" s="14"/>
      <c r="EOQ850" s="14"/>
      <c r="EOR850" s="14"/>
      <c r="EOS850" s="14"/>
      <c r="EOT850" s="14"/>
      <c r="EOU850" s="14"/>
      <c r="EOV850" s="14"/>
      <c r="EOW850" s="14"/>
      <c r="EOX850" s="14"/>
      <c r="EOY850" s="14"/>
      <c r="EOZ850" s="14"/>
      <c r="EPA850" s="14"/>
      <c r="EPB850" s="14"/>
      <c r="EPC850" s="14"/>
      <c r="EPD850" s="14"/>
      <c r="EPE850" s="14"/>
      <c r="EPF850" s="14"/>
      <c r="EPG850" s="14"/>
      <c r="EPH850" s="14"/>
      <c r="EPI850" s="14"/>
      <c r="EPJ850" s="14"/>
      <c r="EPK850" s="14"/>
      <c r="EPL850" s="14"/>
      <c r="EPM850" s="14"/>
      <c r="EPN850" s="14"/>
      <c r="EPO850" s="14"/>
      <c r="EPP850" s="14"/>
      <c r="EPQ850" s="14"/>
      <c r="EPR850" s="14"/>
      <c r="EPS850" s="14"/>
      <c r="EPT850" s="14"/>
      <c r="EPU850" s="14"/>
      <c r="EPV850" s="14"/>
      <c r="EPW850" s="14"/>
      <c r="EPX850" s="14"/>
      <c r="EPY850" s="14"/>
      <c r="EPZ850" s="14"/>
      <c r="EQA850" s="14"/>
      <c r="EQB850" s="14"/>
      <c r="EQC850" s="14"/>
      <c r="EQD850" s="14"/>
      <c r="EQE850" s="14"/>
      <c r="EQF850" s="14"/>
      <c r="EQG850" s="14"/>
      <c r="EQH850" s="14"/>
      <c r="EQI850" s="14"/>
      <c r="EQJ850" s="14"/>
      <c r="EQK850" s="14"/>
      <c r="EQL850" s="14"/>
      <c r="EQM850" s="14"/>
      <c r="EQN850" s="14"/>
      <c r="EQO850" s="14"/>
      <c r="EQP850" s="14"/>
      <c r="EQQ850" s="14"/>
      <c r="EQR850" s="14"/>
      <c r="EQS850" s="14"/>
      <c r="EQT850" s="14"/>
      <c r="EQU850" s="14"/>
      <c r="EQV850" s="14"/>
      <c r="EQW850" s="14"/>
      <c r="EQX850" s="14"/>
      <c r="EQY850" s="14"/>
      <c r="EQZ850" s="14"/>
      <c r="ERA850" s="14"/>
      <c r="ERB850" s="14"/>
      <c r="ERC850" s="14"/>
      <c r="ERD850" s="14"/>
      <c r="ERE850" s="14"/>
      <c r="ERF850" s="14"/>
      <c r="ERG850" s="14"/>
      <c r="ERH850" s="14"/>
      <c r="ERI850" s="14"/>
      <c r="ERJ850" s="14"/>
      <c r="ERK850" s="14"/>
      <c r="ERL850" s="14"/>
      <c r="ERM850" s="14"/>
      <c r="ERN850" s="14"/>
      <c r="ERO850" s="14"/>
      <c r="ERP850" s="14"/>
      <c r="ERQ850" s="14"/>
      <c r="ERR850" s="14"/>
      <c r="ERS850" s="14"/>
      <c r="ERT850" s="14"/>
      <c r="ERU850" s="14"/>
      <c r="ERV850" s="14"/>
      <c r="ERW850" s="14"/>
      <c r="ERX850" s="14"/>
      <c r="ERY850" s="14"/>
      <c r="ERZ850" s="14"/>
      <c r="ESA850" s="14"/>
      <c r="ESB850" s="14"/>
      <c r="ESC850" s="14"/>
      <c r="ESD850" s="14"/>
      <c r="ESE850" s="14"/>
      <c r="ESF850" s="14"/>
      <c r="ESG850" s="14"/>
      <c r="ESH850" s="14"/>
      <c r="ESI850" s="14"/>
      <c r="ESJ850" s="14"/>
      <c r="ESK850" s="14"/>
      <c r="ESL850" s="14"/>
      <c r="ESM850" s="14"/>
      <c r="ESN850" s="14"/>
      <c r="ESO850" s="14"/>
      <c r="ESP850" s="14"/>
      <c r="ESQ850" s="14"/>
      <c r="ESR850" s="14"/>
      <c r="ESS850" s="14"/>
      <c r="EST850" s="14"/>
      <c r="ESU850" s="14"/>
      <c r="ESV850" s="14"/>
      <c r="ESW850" s="14"/>
      <c r="ESX850" s="14"/>
      <c r="ESY850" s="14"/>
      <c r="ESZ850" s="14"/>
      <c r="ETA850" s="14"/>
      <c r="ETB850" s="14"/>
      <c r="ETC850" s="14"/>
      <c r="ETD850" s="14"/>
      <c r="ETE850" s="14"/>
      <c r="ETF850" s="14"/>
      <c r="ETG850" s="14"/>
      <c r="ETH850" s="14"/>
      <c r="ETI850" s="14"/>
      <c r="ETJ850" s="14"/>
      <c r="ETK850" s="14"/>
      <c r="ETL850" s="14"/>
      <c r="ETM850" s="14"/>
      <c r="ETN850" s="14"/>
      <c r="ETO850" s="14"/>
      <c r="ETP850" s="14"/>
      <c r="ETQ850" s="14"/>
      <c r="ETR850" s="14"/>
      <c r="ETS850" s="14"/>
      <c r="ETT850" s="14"/>
      <c r="ETU850" s="14"/>
      <c r="ETV850" s="14"/>
      <c r="ETW850" s="14"/>
      <c r="ETX850" s="14"/>
      <c r="ETY850" s="14"/>
      <c r="ETZ850" s="14"/>
      <c r="EUA850" s="14"/>
      <c r="EUB850" s="14"/>
      <c r="EUC850" s="14"/>
      <c r="EUD850" s="14"/>
      <c r="EUE850" s="14"/>
      <c r="EUF850" s="14"/>
      <c r="EUG850" s="14"/>
      <c r="EUH850" s="14"/>
      <c r="EUI850" s="14"/>
      <c r="EUJ850" s="14"/>
      <c r="EUK850" s="14"/>
      <c r="EUL850" s="14"/>
      <c r="EUM850" s="14"/>
      <c r="EUN850" s="14"/>
      <c r="EUO850" s="14"/>
      <c r="EUP850" s="14"/>
      <c r="EUQ850" s="14"/>
      <c r="EUR850" s="14"/>
      <c r="EUS850" s="14"/>
      <c r="EUT850" s="14"/>
      <c r="EUU850" s="14"/>
      <c r="EUV850" s="14"/>
      <c r="EUW850" s="14"/>
      <c r="EUX850" s="14"/>
      <c r="EUY850" s="14"/>
      <c r="EUZ850" s="14"/>
      <c r="EVA850" s="14"/>
      <c r="EVB850" s="14"/>
      <c r="EVC850" s="14"/>
      <c r="EVD850" s="14"/>
      <c r="EVE850" s="14"/>
      <c r="EVF850" s="14"/>
      <c r="EVG850" s="14"/>
      <c r="EVH850" s="14"/>
      <c r="EVI850" s="14"/>
      <c r="EVJ850" s="14"/>
      <c r="EVK850" s="14"/>
      <c r="EVL850" s="14"/>
      <c r="EVM850" s="14"/>
      <c r="EVN850" s="14"/>
      <c r="EVO850" s="14"/>
      <c r="EVP850" s="14"/>
      <c r="EVQ850" s="14"/>
      <c r="EVR850" s="14"/>
      <c r="EVS850" s="14"/>
      <c r="EVT850" s="14"/>
      <c r="EVU850" s="14"/>
      <c r="EVV850" s="14"/>
      <c r="EVW850" s="14"/>
      <c r="EVX850" s="14"/>
      <c r="EVY850" s="14"/>
      <c r="EVZ850" s="14"/>
      <c r="EWA850" s="14"/>
      <c r="EWB850" s="14"/>
      <c r="EWC850" s="14"/>
      <c r="EWD850" s="14"/>
      <c r="EWE850" s="14"/>
      <c r="EWF850" s="14"/>
      <c r="EWG850" s="14"/>
      <c r="EWH850" s="14"/>
      <c r="EWI850" s="14"/>
      <c r="EWJ850" s="14"/>
      <c r="EWK850" s="14"/>
      <c r="EWL850" s="14"/>
      <c r="EWM850" s="14"/>
      <c r="EWN850" s="14"/>
      <c r="EWO850" s="14"/>
      <c r="EWP850" s="14"/>
      <c r="EWQ850" s="14"/>
      <c r="EWR850" s="14"/>
      <c r="EWS850" s="14"/>
      <c r="EWT850" s="14"/>
      <c r="EWU850" s="14"/>
      <c r="EWV850" s="14"/>
      <c r="EWW850" s="14"/>
      <c r="EWX850" s="14"/>
      <c r="EWY850" s="14"/>
      <c r="EWZ850" s="14"/>
      <c r="EXA850" s="14"/>
      <c r="EXB850" s="14"/>
      <c r="EXC850" s="14"/>
      <c r="EXD850" s="14"/>
      <c r="EXE850" s="14"/>
      <c r="EXF850" s="14"/>
      <c r="EXG850" s="14"/>
      <c r="EXH850" s="14"/>
      <c r="EXI850" s="14"/>
      <c r="EXJ850" s="14"/>
      <c r="EXK850" s="14"/>
      <c r="EXL850" s="14"/>
      <c r="EXM850" s="14"/>
      <c r="EXN850" s="14"/>
      <c r="EXO850" s="14"/>
      <c r="EXP850" s="14"/>
      <c r="EXQ850" s="14"/>
      <c r="EXR850" s="14"/>
      <c r="EXS850" s="14"/>
      <c r="EXT850" s="14"/>
      <c r="EXU850" s="14"/>
      <c r="EXV850" s="14"/>
      <c r="EXW850" s="14"/>
      <c r="EXX850" s="14"/>
      <c r="EXY850" s="14"/>
      <c r="EXZ850" s="14"/>
      <c r="EYA850" s="14"/>
      <c r="EYB850" s="14"/>
      <c r="EYC850" s="14"/>
      <c r="EYD850" s="14"/>
      <c r="EYE850" s="14"/>
      <c r="EYF850" s="14"/>
      <c r="EYG850" s="14"/>
      <c r="EYH850" s="14"/>
      <c r="EYI850" s="14"/>
      <c r="EYJ850" s="14"/>
      <c r="EYK850" s="14"/>
      <c r="EYL850" s="14"/>
      <c r="EYM850" s="14"/>
      <c r="EYN850" s="14"/>
      <c r="EYO850" s="14"/>
      <c r="EYP850" s="14"/>
      <c r="EYQ850" s="14"/>
      <c r="EYR850" s="14"/>
      <c r="EYS850" s="14"/>
      <c r="EYT850" s="14"/>
      <c r="EYU850" s="14"/>
      <c r="EYV850" s="14"/>
      <c r="EYW850" s="14"/>
      <c r="EYX850" s="14"/>
      <c r="EYY850" s="14"/>
      <c r="EYZ850" s="14"/>
      <c r="EZA850" s="14"/>
      <c r="EZB850" s="14"/>
      <c r="EZC850" s="14"/>
      <c r="EZD850" s="14"/>
      <c r="EZE850" s="14"/>
      <c r="EZF850" s="14"/>
      <c r="EZG850" s="14"/>
      <c r="EZH850" s="14"/>
      <c r="EZI850" s="14"/>
      <c r="EZJ850" s="14"/>
      <c r="EZK850" s="14"/>
      <c r="EZL850" s="14"/>
      <c r="EZM850" s="14"/>
      <c r="EZN850" s="14"/>
      <c r="EZO850" s="14"/>
      <c r="EZP850" s="14"/>
      <c r="EZQ850" s="14"/>
      <c r="EZR850" s="14"/>
      <c r="EZS850" s="14"/>
      <c r="EZT850" s="14"/>
      <c r="EZU850" s="14"/>
      <c r="EZV850" s="14"/>
      <c r="EZW850" s="14"/>
      <c r="EZX850" s="14"/>
      <c r="EZY850" s="14"/>
      <c r="EZZ850" s="14"/>
      <c r="FAA850" s="14"/>
      <c r="FAB850" s="14"/>
      <c r="FAC850" s="14"/>
      <c r="FAD850" s="14"/>
      <c r="FAE850" s="14"/>
      <c r="FAF850" s="14"/>
      <c r="FAG850" s="14"/>
      <c r="FAH850" s="14"/>
      <c r="FAI850" s="14"/>
      <c r="FAJ850" s="14"/>
      <c r="FAK850" s="14"/>
      <c r="FAL850" s="14"/>
      <c r="FAM850" s="14"/>
      <c r="FAN850" s="14"/>
      <c r="FAO850" s="14"/>
      <c r="FAP850" s="14"/>
      <c r="FAQ850" s="14"/>
      <c r="FAR850" s="14"/>
      <c r="FAS850" s="14"/>
      <c r="FAT850" s="14"/>
      <c r="FAU850" s="14"/>
      <c r="FAV850" s="14"/>
      <c r="FAW850" s="14"/>
      <c r="FAX850" s="14"/>
      <c r="FAY850" s="14"/>
      <c r="FAZ850" s="14"/>
      <c r="FBA850" s="14"/>
      <c r="FBB850" s="14"/>
      <c r="FBC850" s="14"/>
      <c r="FBD850" s="14"/>
      <c r="FBE850" s="14"/>
      <c r="FBF850" s="14"/>
      <c r="FBG850" s="14"/>
      <c r="FBH850" s="14"/>
      <c r="FBI850" s="14"/>
      <c r="FBJ850" s="14"/>
      <c r="FBK850" s="14"/>
      <c r="FBL850" s="14"/>
      <c r="FBM850" s="14"/>
      <c r="FBN850" s="14"/>
      <c r="FBO850" s="14"/>
      <c r="FBP850" s="14"/>
      <c r="FBQ850" s="14"/>
      <c r="FBR850" s="14"/>
      <c r="FBS850" s="14"/>
      <c r="FBT850" s="14"/>
      <c r="FBU850" s="14"/>
      <c r="FBV850" s="14"/>
      <c r="FBW850" s="14"/>
      <c r="FBX850" s="14"/>
      <c r="FBY850" s="14"/>
      <c r="FBZ850" s="14"/>
      <c r="FCA850" s="14"/>
      <c r="FCB850" s="14"/>
      <c r="FCC850" s="14"/>
      <c r="FCD850" s="14"/>
      <c r="FCE850" s="14"/>
      <c r="FCF850" s="14"/>
      <c r="FCG850" s="14"/>
      <c r="FCH850" s="14"/>
      <c r="FCI850" s="14"/>
      <c r="FCJ850" s="14"/>
      <c r="FCK850" s="14"/>
      <c r="FCL850" s="14"/>
      <c r="FCM850" s="14"/>
      <c r="FCN850" s="14"/>
      <c r="FCO850" s="14"/>
      <c r="FCP850" s="14"/>
      <c r="FCQ850" s="14"/>
      <c r="FCR850" s="14"/>
      <c r="FCS850" s="14"/>
      <c r="FCT850" s="14"/>
      <c r="FCU850" s="14"/>
      <c r="FCV850" s="14"/>
      <c r="FCW850" s="14"/>
      <c r="FCX850" s="14"/>
      <c r="FCY850" s="14"/>
      <c r="FCZ850" s="14"/>
      <c r="FDA850" s="14"/>
      <c r="FDB850" s="14"/>
      <c r="FDC850" s="14"/>
      <c r="FDD850" s="14"/>
      <c r="FDE850" s="14"/>
      <c r="FDF850" s="14"/>
      <c r="FDG850" s="14"/>
      <c r="FDH850" s="14"/>
      <c r="FDI850" s="14"/>
      <c r="FDJ850" s="14"/>
      <c r="FDK850" s="14"/>
      <c r="FDL850" s="14"/>
      <c r="FDM850" s="14"/>
      <c r="FDN850" s="14"/>
      <c r="FDO850" s="14"/>
      <c r="FDP850" s="14"/>
      <c r="FDQ850" s="14"/>
      <c r="FDR850" s="14"/>
      <c r="FDS850" s="14"/>
      <c r="FDT850" s="14"/>
      <c r="FDU850" s="14"/>
      <c r="FDV850" s="14"/>
      <c r="FDW850" s="14"/>
      <c r="FDX850" s="14"/>
      <c r="FDY850" s="14"/>
      <c r="FDZ850" s="14"/>
      <c r="FEA850" s="14"/>
      <c r="FEB850" s="14"/>
      <c r="FEC850" s="14"/>
      <c r="FED850" s="14"/>
      <c r="FEE850" s="14"/>
      <c r="FEF850" s="14"/>
      <c r="FEG850" s="14"/>
      <c r="FEH850" s="14"/>
      <c r="FEI850" s="14"/>
      <c r="FEJ850" s="14"/>
      <c r="FEK850" s="14"/>
      <c r="FEL850" s="14"/>
      <c r="FEM850" s="14"/>
      <c r="FEN850" s="14"/>
      <c r="FEO850" s="14"/>
      <c r="FEP850" s="14"/>
      <c r="FEQ850" s="14"/>
      <c r="FER850" s="14"/>
      <c r="FES850" s="14"/>
      <c r="FET850" s="14"/>
      <c r="FEU850" s="14"/>
      <c r="FEV850" s="14"/>
      <c r="FEW850" s="14"/>
      <c r="FEX850" s="14"/>
      <c r="FEY850" s="14"/>
      <c r="FEZ850" s="14"/>
      <c r="FFA850" s="14"/>
      <c r="FFB850" s="14"/>
      <c r="FFC850" s="14"/>
      <c r="FFD850" s="14"/>
      <c r="FFE850" s="14"/>
      <c r="FFF850" s="14"/>
      <c r="FFG850" s="14"/>
      <c r="FFH850" s="14"/>
      <c r="FFI850" s="14"/>
      <c r="FFJ850" s="14"/>
      <c r="FFK850" s="14"/>
      <c r="FFL850" s="14"/>
      <c r="FFM850" s="14"/>
      <c r="FFN850" s="14"/>
      <c r="FFO850" s="14"/>
      <c r="FFP850" s="14"/>
      <c r="FFQ850" s="14"/>
      <c r="FFR850" s="14"/>
      <c r="FFS850" s="14"/>
      <c r="FFT850" s="14"/>
      <c r="FFU850" s="14"/>
      <c r="FFV850" s="14"/>
      <c r="FFW850" s="14"/>
      <c r="FFX850" s="14"/>
      <c r="FFY850" s="14"/>
      <c r="FFZ850" s="14"/>
      <c r="FGA850" s="14"/>
      <c r="FGB850" s="14"/>
      <c r="FGC850" s="14"/>
      <c r="FGD850" s="14"/>
      <c r="FGE850" s="14"/>
      <c r="FGF850" s="14"/>
      <c r="FGG850" s="14"/>
      <c r="FGH850" s="14"/>
      <c r="FGI850" s="14"/>
      <c r="FGJ850" s="14"/>
      <c r="FGK850" s="14"/>
      <c r="FGL850" s="14"/>
      <c r="FGM850" s="14"/>
      <c r="FGN850" s="14"/>
      <c r="FGO850" s="14"/>
      <c r="FGP850" s="14"/>
      <c r="FGQ850" s="14"/>
      <c r="FGR850" s="14"/>
      <c r="FGS850" s="14"/>
      <c r="FGT850" s="14"/>
      <c r="FGU850" s="14"/>
      <c r="FGV850" s="14"/>
      <c r="FGW850" s="14"/>
      <c r="FGX850" s="14"/>
      <c r="FGY850" s="14"/>
      <c r="FGZ850" s="14"/>
      <c r="FHA850" s="14"/>
      <c r="FHB850" s="14"/>
      <c r="FHC850" s="14"/>
      <c r="FHD850" s="14"/>
      <c r="FHE850" s="14"/>
      <c r="FHF850" s="14"/>
      <c r="FHG850" s="14"/>
      <c r="FHH850" s="14"/>
      <c r="FHI850" s="14"/>
      <c r="FHJ850" s="14"/>
      <c r="FHK850" s="14"/>
      <c r="FHL850" s="14"/>
      <c r="FHM850" s="14"/>
      <c r="FHN850" s="14"/>
      <c r="FHO850" s="14"/>
      <c r="FHP850" s="14"/>
      <c r="FHQ850" s="14"/>
      <c r="FHR850" s="14"/>
      <c r="FHS850" s="14"/>
      <c r="FHT850" s="14"/>
      <c r="FHU850" s="14"/>
      <c r="FHV850" s="14"/>
      <c r="FHW850" s="14"/>
      <c r="FHX850" s="14"/>
      <c r="FHY850" s="14"/>
      <c r="FHZ850" s="14"/>
      <c r="FIA850" s="14"/>
      <c r="FIB850" s="14"/>
      <c r="FIC850" s="14"/>
      <c r="FID850" s="14"/>
      <c r="FIE850" s="14"/>
      <c r="FIF850" s="14"/>
      <c r="FIG850" s="14"/>
      <c r="FIH850" s="14"/>
      <c r="FII850" s="14"/>
      <c r="FIJ850" s="14"/>
      <c r="FIK850" s="14"/>
      <c r="FIL850" s="14"/>
      <c r="FIM850" s="14"/>
      <c r="FIN850" s="14"/>
      <c r="FIO850" s="14"/>
      <c r="FIP850" s="14"/>
      <c r="FIQ850" s="14"/>
      <c r="FIR850" s="14"/>
      <c r="FIS850" s="14"/>
      <c r="FIT850" s="14"/>
      <c r="FIU850" s="14"/>
      <c r="FIV850" s="14"/>
      <c r="FIW850" s="14"/>
      <c r="FIX850" s="14"/>
      <c r="FIY850" s="14"/>
      <c r="FIZ850" s="14"/>
      <c r="FJA850" s="14"/>
      <c r="FJB850" s="14"/>
      <c r="FJC850" s="14"/>
      <c r="FJD850" s="14"/>
      <c r="FJE850" s="14"/>
      <c r="FJF850" s="14"/>
      <c r="FJG850" s="14"/>
      <c r="FJH850" s="14"/>
      <c r="FJI850" s="14"/>
      <c r="FJJ850" s="14"/>
      <c r="FJK850" s="14"/>
      <c r="FJL850" s="14"/>
      <c r="FJM850" s="14"/>
      <c r="FJN850" s="14"/>
      <c r="FJO850" s="14"/>
      <c r="FJP850" s="14"/>
      <c r="FJQ850" s="14"/>
      <c r="FJR850" s="14"/>
      <c r="FJS850" s="14"/>
      <c r="FJT850" s="14"/>
      <c r="FJU850" s="14"/>
      <c r="FJV850" s="14"/>
      <c r="FJW850" s="14"/>
      <c r="FJX850" s="14"/>
      <c r="FJY850" s="14"/>
      <c r="FJZ850" s="14"/>
      <c r="FKA850" s="14"/>
      <c r="FKB850" s="14"/>
      <c r="FKC850" s="14"/>
      <c r="FKD850" s="14"/>
      <c r="FKE850" s="14"/>
      <c r="FKF850" s="14"/>
      <c r="FKG850" s="14"/>
      <c r="FKH850" s="14"/>
      <c r="FKI850" s="14"/>
      <c r="FKJ850" s="14"/>
      <c r="FKK850" s="14"/>
      <c r="FKL850" s="14"/>
      <c r="FKM850" s="14"/>
      <c r="FKN850" s="14"/>
      <c r="FKO850" s="14"/>
      <c r="FKP850" s="14"/>
      <c r="FKQ850" s="14"/>
      <c r="FKR850" s="14"/>
      <c r="FKS850" s="14"/>
      <c r="FKT850" s="14"/>
      <c r="FKU850" s="14"/>
      <c r="FKV850" s="14"/>
      <c r="FKW850" s="14"/>
      <c r="FKX850" s="14"/>
      <c r="FKY850" s="14"/>
      <c r="FKZ850" s="14"/>
      <c r="FLA850" s="14"/>
      <c r="FLB850" s="14"/>
      <c r="FLC850" s="14"/>
      <c r="FLD850" s="14"/>
      <c r="FLE850" s="14"/>
      <c r="FLF850" s="14"/>
      <c r="FLG850" s="14"/>
      <c r="FLH850" s="14"/>
      <c r="FLI850" s="14"/>
      <c r="FLJ850" s="14"/>
      <c r="FLK850" s="14"/>
      <c r="FLL850" s="14"/>
      <c r="FLM850" s="14"/>
      <c r="FLN850" s="14"/>
      <c r="FLO850" s="14"/>
      <c r="FLP850" s="14"/>
      <c r="FLQ850" s="14"/>
      <c r="FLR850" s="14"/>
      <c r="FLS850" s="14"/>
      <c r="FLT850" s="14"/>
      <c r="FLU850" s="14"/>
      <c r="FLV850" s="14"/>
      <c r="FLW850" s="14"/>
      <c r="FLX850" s="14"/>
      <c r="FLY850" s="14"/>
      <c r="FLZ850" s="14"/>
      <c r="FMA850" s="14"/>
      <c r="FMB850" s="14"/>
      <c r="FMC850" s="14"/>
      <c r="FMD850" s="14"/>
      <c r="FME850" s="14"/>
      <c r="FMF850" s="14"/>
      <c r="FMG850" s="14"/>
      <c r="FMH850" s="14"/>
      <c r="FMI850" s="14"/>
      <c r="FMJ850" s="14"/>
      <c r="FMK850" s="14"/>
      <c r="FML850" s="14"/>
      <c r="FMM850" s="14"/>
      <c r="FMN850" s="14"/>
      <c r="FMO850" s="14"/>
      <c r="FMP850" s="14"/>
      <c r="FMQ850" s="14"/>
      <c r="FMR850" s="14"/>
      <c r="FMS850" s="14"/>
      <c r="FMT850" s="14"/>
      <c r="FMU850" s="14"/>
      <c r="FMV850" s="14"/>
      <c r="FMW850" s="14"/>
      <c r="FMX850" s="14"/>
      <c r="FMY850" s="14"/>
      <c r="FMZ850" s="14"/>
      <c r="FNA850" s="14"/>
      <c r="FNB850" s="14"/>
      <c r="FNC850" s="14"/>
      <c r="FND850" s="14"/>
      <c r="FNE850" s="14"/>
      <c r="FNF850" s="14"/>
      <c r="FNG850" s="14"/>
      <c r="FNH850" s="14"/>
      <c r="FNI850" s="14"/>
      <c r="FNJ850" s="14"/>
      <c r="FNK850" s="14"/>
      <c r="FNL850" s="14"/>
      <c r="FNM850" s="14"/>
      <c r="FNN850" s="14"/>
      <c r="FNO850" s="14"/>
      <c r="FNP850" s="14"/>
      <c r="FNQ850" s="14"/>
      <c r="FNR850" s="14"/>
      <c r="FNS850" s="14"/>
      <c r="FNT850" s="14"/>
      <c r="FNU850" s="14"/>
      <c r="FNV850" s="14"/>
      <c r="FNW850" s="14"/>
      <c r="FNX850" s="14"/>
      <c r="FNY850" s="14"/>
      <c r="FNZ850" s="14"/>
      <c r="FOA850" s="14"/>
      <c r="FOB850" s="14"/>
      <c r="FOC850" s="14"/>
      <c r="FOD850" s="14"/>
      <c r="FOE850" s="14"/>
      <c r="FOF850" s="14"/>
      <c r="FOG850" s="14"/>
      <c r="FOH850" s="14"/>
      <c r="FOI850" s="14"/>
      <c r="FOJ850" s="14"/>
      <c r="FOK850" s="14"/>
      <c r="FOL850" s="14"/>
      <c r="FOM850" s="14"/>
      <c r="FON850" s="14"/>
      <c r="FOO850" s="14"/>
      <c r="FOP850" s="14"/>
      <c r="FOQ850" s="14"/>
      <c r="FOR850" s="14"/>
      <c r="FOS850" s="14"/>
      <c r="FOT850" s="14"/>
      <c r="FOU850" s="14"/>
      <c r="FOV850" s="14"/>
      <c r="FOW850" s="14"/>
      <c r="FOX850" s="14"/>
      <c r="FOY850" s="14"/>
      <c r="FOZ850" s="14"/>
      <c r="FPA850" s="14"/>
      <c r="FPB850" s="14"/>
      <c r="FPC850" s="14"/>
      <c r="FPD850" s="14"/>
      <c r="FPE850" s="14"/>
      <c r="FPF850" s="14"/>
      <c r="FPG850" s="14"/>
      <c r="FPH850" s="14"/>
      <c r="FPI850" s="14"/>
      <c r="FPJ850" s="14"/>
      <c r="FPK850" s="14"/>
      <c r="FPL850" s="14"/>
      <c r="FPM850" s="14"/>
      <c r="FPN850" s="14"/>
      <c r="FPO850" s="14"/>
      <c r="FPP850" s="14"/>
      <c r="FPQ850" s="14"/>
      <c r="FPR850" s="14"/>
      <c r="FPS850" s="14"/>
      <c r="FPT850" s="14"/>
      <c r="FPU850" s="14"/>
      <c r="FPV850" s="14"/>
      <c r="FPW850" s="14"/>
      <c r="FPX850" s="14"/>
      <c r="FPY850" s="14"/>
      <c r="FPZ850" s="14"/>
      <c r="FQA850" s="14"/>
      <c r="FQB850" s="14"/>
      <c r="FQC850" s="14"/>
      <c r="FQD850" s="14"/>
      <c r="FQE850" s="14"/>
      <c r="FQF850" s="14"/>
      <c r="FQG850" s="14"/>
      <c r="FQH850" s="14"/>
      <c r="FQI850" s="14"/>
      <c r="FQJ850" s="14"/>
      <c r="FQK850" s="14"/>
      <c r="FQL850" s="14"/>
      <c r="FQM850" s="14"/>
      <c r="FQN850" s="14"/>
      <c r="FQO850" s="14"/>
      <c r="FQP850" s="14"/>
      <c r="FQQ850" s="14"/>
      <c r="FQR850" s="14"/>
      <c r="FQS850" s="14"/>
      <c r="FQT850" s="14"/>
      <c r="FQU850" s="14"/>
      <c r="FQV850" s="14"/>
      <c r="FQW850" s="14"/>
      <c r="FQX850" s="14"/>
      <c r="FQY850" s="14"/>
      <c r="FQZ850" s="14"/>
      <c r="FRA850" s="14"/>
      <c r="FRB850" s="14"/>
      <c r="FRC850" s="14"/>
      <c r="FRD850" s="14"/>
      <c r="FRE850" s="14"/>
      <c r="FRF850" s="14"/>
      <c r="FRG850" s="14"/>
      <c r="FRH850" s="14"/>
      <c r="FRI850" s="14"/>
      <c r="FRJ850" s="14"/>
      <c r="FRK850" s="14"/>
      <c r="FRL850" s="14"/>
      <c r="FRM850" s="14"/>
      <c r="FRN850" s="14"/>
      <c r="FRO850" s="14"/>
      <c r="FRP850" s="14"/>
      <c r="FRQ850" s="14"/>
      <c r="FRR850" s="14"/>
      <c r="FRS850" s="14"/>
      <c r="FRT850" s="14"/>
      <c r="FRU850" s="14"/>
      <c r="FRV850" s="14"/>
      <c r="FRW850" s="14"/>
      <c r="FRX850" s="14"/>
      <c r="FRY850" s="14"/>
      <c r="FRZ850" s="14"/>
      <c r="FSA850" s="14"/>
      <c r="FSB850" s="14"/>
      <c r="FSC850" s="14"/>
      <c r="FSD850" s="14"/>
      <c r="FSE850" s="14"/>
      <c r="FSF850" s="14"/>
      <c r="FSG850" s="14"/>
      <c r="FSH850" s="14"/>
      <c r="FSI850" s="14"/>
      <c r="FSJ850" s="14"/>
      <c r="FSK850" s="14"/>
      <c r="FSL850" s="14"/>
      <c r="FSM850" s="14"/>
      <c r="FSN850" s="14"/>
      <c r="FSO850" s="14"/>
      <c r="FSP850" s="14"/>
      <c r="FSQ850" s="14"/>
      <c r="FSR850" s="14"/>
      <c r="FSS850" s="14"/>
      <c r="FST850" s="14"/>
      <c r="FSU850" s="14"/>
      <c r="FSV850" s="14"/>
      <c r="FSW850" s="14"/>
      <c r="FSX850" s="14"/>
      <c r="FSY850" s="14"/>
      <c r="FSZ850" s="14"/>
      <c r="FTA850" s="14"/>
      <c r="FTB850" s="14"/>
      <c r="FTC850" s="14"/>
      <c r="FTD850" s="14"/>
      <c r="FTE850" s="14"/>
      <c r="FTF850" s="14"/>
      <c r="FTG850" s="14"/>
      <c r="FTH850" s="14"/>
      <c r="FTI850" s="14"/>
      <c r="FTJ850" s="14"/>
      <c r="FTK850" s="14"/>
      <c r="FTL850" s="14"/>
      <c r="FTM850" s="14"/>
      <c r="FTN850" s="14"/>
      <c r="FTO850" s="14"/>
      <c r="FTP850" s="14"/>
      <c r="FTQ850" s="14"/>
      <c r="FTR850" s="14"/>
      <c r="FTS850" s="14"/>
      <c r="FTT850" s="14"/>
      <c r="FTU850" s="14"/>
      <c r="FTV850" s="14"/>
      <c r="FTW850" s="14"/>
      <c r="FTX850" s="14"/>
      <c r="FTY850" s="14"/>
      <c r="FTZ850" s="14"/>
      <c r="FUA850" s="14"/>
      <c r="FUB850" s="14"/>
      <c r="FUC850" s="14"/>
      <c r="FUD850" s="14"/>
      <c r="FUE850" s="14"/>
      <c r="FUF850" s="14"/>
      <c r="FUG850" s="14"/>
      <c r="FUH850" s="14"/>
      <c r="FUI850" s="14"/>
      <c r="FUJ850" s="14"/>
      <c r="FUK850" s="14"/>
      <c r="FUL850" s="14"/>
      <c r="FUM850" s="14"/>
      <c r="FUN850" s="14"/>
      <c r="FUO850" s="14"/>
      <c r="FUP850" s="14"/>
      <c r="FUQ850" s="14"/>
      <c r="FUR850" s="14"/>
      <c r="FUS850" s="14"/>
      <c r="FUT850" s="14"/>
      <c r="FUU850" s="14"/>
      <c r="FUV850" s="14"/>
      <c r="FUW850" s="14"/>
      <c r="FUX850" s="14"/>
      <c r="FUY850" s="14"/>
      <c r="FUZ850" s="14"/>
      <c r="FVA850" s="14"/>
      <c r="FVB850" s="14"/>
      <c r="FVC850" s="14"/>
      <c r="FVD850" s="14"/>
      <c r="FVE850" s="14"/>
      <c r="FVF850" s="14"/>
      <c r="FVG850" s="14"/>
      <c r="FVH850" s="14"/>
      <c r="FVI850" s="14"/>
      <c r="FVJ850" s="14"/>
      <c r="FVK850" s="14"/>
      <c r="FVL850" s="14"/>
      <c r="FVM850" s="14"/>
      <c r="FVN850" s="14"/>
      <c r="FVO850" s="14"/>
      <c r="FVP850" s="14"/>
      <c r="FVQ850" s="14"/>
      <c r="FVR850" s="14"/>
      <c r="FVS850" s="14"/>
      <c r="FVT850" s="14"/>
      <c r="FVU850" s="14"/>
      <c r="FVV850" s="14"/>
      <c r="FVW850" s="14"/>
      <c r="FVX850" s="14"/>
      <c r="FVY850" s="14"/>
      <c r="FVZ850" s="14"/>
      <c r="FWA850" s="14"/>
      <c r="FWB850" s="14"/>
      <c r="FWC850" s="14"/>
      <c r="FWD850" s="14"/>
      <c r="FWE850" s="14"/>
      <c r="FWF850" s="14"/>
      <c r="FWG850" s="14"/>
      <c r="FWH850" s="14"/>
      <c r="FWI850" s="14"/>
      <c r="FWJ850" s="14"/>
      <c r="FWK850" s="14"/>
      <c r="FWL850" s="14"/>
      <c r="FWM850" s="14"/>
      <c r="FWN850" s="14"/>
      <c r="FWO850" s="14"/>
      <c r="FWP850" s="14"/>
      <c r="FWQ850" s="14"/>
      <c r="FWR850" s="14"/>
      <c r="FWS850" s="14"/>
      <c r="FWT850" s="14"/>
      <c r="FWU850" s="14"/>
      <c r="FWV850" s="14"/>
      <c r="FWW850" s="14"/>
      <c r="FWX850" s="14"/>
      <c r="FWY850" s="14"/>
      <c r="FWZ850" s="14"/>
      <c r="FXA850" s="14"/>
      <c r="FXB850" s="14"/>
      <c r="FXC850" s="14"/>
      <c r="FXD850" s="14"/>
      <c r="FXE850" s="14"/>
      <c r="FXF850" s="14"/>
      <c r="FXG850" s="14"/>
      <c r="FXH850" s="14"/>
      <c r="FXI850" s="14"/>
      <c r="FXJ850" s="14"/>
      <c r="FXK850" s="14"/>
      <c r="FXL850" s="14"/>
      <c r="FXM850" s="14"/>
      <c r="FXN850" s="14"/>
      <c r="FXO850" s="14"/>
      <c r="FXP850" s="14"/>
      <c r="FXQ850" s="14"/>
      <c r="FXR850" s="14"/>
      <c r="FXS850" s="14"/>
      <c r="FXT850" s="14"/>
      <c r="FXU850" s="14"/>
      <c r="FXV850" s="14"/>
      <c r="FXW850" s="14"/>
      <c r="FXX850" s="14"/>
      <c r="FXY850" s="14"/>
      <c r="FXZ850" s="14"/>
      <c r="FYA850" s="14"/>
      <c r="FYB850" s="14"/>
      <c r="FYC850" s="14"/>
      <c r="FYD850" s="14"/>
      <c r="FYE850" s="14"/>
      <c r="FYF850" s="14"/>
      <c r="FYG850" s="14"/>
      <c r="FYH850" s="14"/>
      <c r="FYI850" s="14"/>
      <c r="FYJ850" s="14"/>
      <c r="FYK850" s="14"/>
      <c r="FYL850" s="14"/>
      <c r="FYM850" s="14"/>
      <c r="FYN850" s="14"/>
      <c r="FYO850" s="14"/>
      <c r="FYP850" s="14"/>
      <c r="FYQ850" s="14"/>
      <c r="FYR850" s="14"/>
      <c r="FYS850" s="14"/>
      <c r="FYT850" s="14"/>
      <c r="FYU850" s="14"/>
      <c r="FYV850" s="14"/>
      <c r="FYW850" s="14"/>
      <c r="FYX850" s="14"/>
      <c r="FYY850" s="14"/>
      <c r="FYZ850" s="14"/>
      <c r="FZA850" s="14"/>
      <c r="FZB850" s="14"/>
      <c r="FZC850" s="14"/>
      <c r="FZD850" s="14"/>
      <c r="FZE850" s="14"/>
      <c r="FZF850" s="14"/>
      <c r="FZG850" s="14"/>
      <c r="FZH850" s="14"/>
      <c r="FZI850" s="14"/>
      <c r="FZJ850" s="14"/>
      <c r="FZK850" s="14"/>
      <c r="FZL850" s="14"/>
      <c r="FZM850" s="14"/>
      <c r="FZN850" s="14"/>
      <c r="FZO850" s="14"/>
      <c r="FZP850" s="14"/>
      <c r="FZQ850" s="14"/>
      <c r="FZR850" s="14"/>
      <c r="FZS850" s="14"/>
      <c r="FZT850" s="14"/>
      <c r="FZU850" s="14"/>
      <c r="FZV850" s="14"/>
      <c r="FZW850" s="14"/>
      <c r="FZX850" s="14"/>
      <c r="FZY850" s="14"/>
      <c r="FZZ850" s="14"/>
      <c r="GAA850" s="14"/>
      <c r="GAB850" s="14"/>
      <c r="GAC850" s="14"/>
      <c r="GAD850" s="14"/>
      <c r="GAE850" s="14"/>
      <c r="GAF850" s="14"/>
      <c r="GAG850" s="14"/>
      <c r="GAH850" s="14"/>
      <c r="GAI850" s="14"/>
      <c r="GAJ850" s="14"/>
      <c r="GAK850" s="14"/>
      <c r="GAL850" s="14"/>
      <c r="GAM850" s="14"/>
      <c r="GAN850" s="14"/>
      <c r="GAO850" s="14"/>
      <c r="GAP850" s="14"/>
      <c r="GAQ850" s="14"/>
      <c r="GAR850" s="14"/>
      <c r="GAS850" s="14"/>
      <c r="GAT850" s="14"/>
      <c r="GAU850" s="14"/>
      <c r="GAV850" s="14"/>
      <c r="GAW850" s="14"/>
      <c r="GAX850" s="14"/>
      <c r="GAY850" s="14"/>
      <c r="GAZ850" s="14"/>
      <c r="GBA850" s="14"/>
      <c r="GBB850" s="14"/>
      <c r="GBC850" s="14"/>
      <c r="GBD850" s="14"/>
      <c r="GBE850" s="14"/>
      <c r="GBF850" s="14"/>
      <c r="GBG850" s="14"/>
      <c r="GBH850" s="14"/>
      <c r="GBI850" s="14"/>
      <c r="GBJ850" s="14"/>
      <c r="GBK850" s="14"/>
      <c r="GBL850" s="14"/>
      <c r="GBM850" s="14"/>
      <c r="GBN850" s="14"/>
      <c r="GBO850" s="14"/>
      <c r="GBP850" s="14"/>
      <c r="GBQ850" s="14"/>
      <c r="GBR850" s="14"/>
      <c r="GBS850" s="14"/>
      <c r="GBT850" s="14"/>
      <c r="GBU850" s="14"/>
      <c r="GBV850" s="14"/>
      <c r="GBW850" s="14"/>
      <c r="GBX850" s="14"/>
      <c r="GBY850" s="14"/>
      <c r="GBZ850" s="14"/>
      <c r="GCA850" s="14"/>
      <c r="GCB850" s="14"/>
      <c r="GCC850" s="14"/>
      <c r="GCD850" s="14"/>
      <c r="GCE850" s="14"/>
      <c r="GCF850" s="14"/>
      <c r="GCG850" s="14"/>
      <c r="GCH850" s="14"/>
      <c r="GCI850" s="14"/>
      <c r="GCJ850" s="14"/>
      <c r="GCK850" s="14"/>
      <c r="GCL850" s="14"/>
      <c r="GCM850" s="14"/>
      <c r="GCN850" s="14"/>
      <c r="GCO850" s="14"/>
      <c r="GCP850" s="14"/>
      <c r="GCQ850" s="14"/>
      <c r="GCR850" s="14"/>
      <c r="GCS850" s="14"/>
      <c r="GCT850" s="14"/>
      <c r="GCU850" s="14"/>
      <c r="GCV850" s="14"/>
      <c r="GCW850" s="14"/>
      <c r="GCX850" s="14"/>
      <c r="GCY850" s="14"/>
      <c r="GCZ850" s="14"/>
      <c r="GDA850" s="14"/>
      <c r="GDB850" s="14"/>
      <c r="GDC850" s="14"/>
      <c r="GDD850" s="14"/>
      <c r="GDE850" s="14"/>
      <c r="GDF850" s="14"/>
      <c r="GDG850" s="14"/>
      <c r="GDH850" s="14"/>
      <c r="GDI850" s="14"/>
      <c r="GDJ850" s="14"/>
      <c r="GDK850" s="14"/>
      <c r="GDL850" s="14"/>
      <c r="GDM850" s="14"/>
      <c r="GDN850" s="14"/>
      <c r="GDO850" s="14"/>
      <c r="GDP850" s="14"/>
      <c r="GDQ850" s="14"/>
      <c r="GDR850" s="14"/>
      <c r="GDS850" s="14"/>
      <c r="GDT850" s="14"/>
      <c r="GDU850" s="14"/>
      <c r="GDV850" s="14"/>
      <c r="GDW850" s="14"/>
      <c r="GDX850" s="14"/>
      <c r="GDY850" s="14"/>
      <c r="GDZ850" s="14"/>
      <c r="GEA850" s="14"/>
      <c r="GEB850" s="14"/>
      <c r="GEC850" s="14"/>
      <c r="GED850" s="14"/>
      <c r="GEE850" s="14"/>
      <c r="GEF850" s="14"/>
      <c r="GEG850" s="14"/>
      <c r="GEH850" s="14"/>
      <c r="GEI850" s="14"/>
      <c r="GEJ850" s="14"/>
      <c r="GEK850" s="14"/>
      <c r="GEL850" s="14"/>
      <c r="GEM850" s="14"/>
      <c r="GEN850" s="14"/>
      <c r="GEO850" s="14"/>
      <c r="GEP850" s="14"/>
      <c r="GEQ850" s="14"/>
      <c r="GER850" s="14"/>
      <c r="GES850" s="14"/>
      <c r="GET850" s="14"/>
      <c r="GEU850" s="14"/>
      <c r="GEV850" s="14"/>
      <c r="GEW850" s="14"/>
      <c r="GEX850" s="14"/>
      <c r="GEY850" s="14"/>
      <c r="GEZ850" s="14"/>
      <c r="GFA850" s="14"/>
      <c r="GFB850" s="14"/>
      <c r="GFC850" s="14"/>
      <c r="GFD850" s="14"/>
      <c r="GFE850" s="14"/>
      <c r="GFF850" s="14"/>
      <c r="GFG850" s="14"/>
      <c r="GFH850" s="14"/>
      <c r="GFI850" s="14"/>
      <c r="GFJ850" s="14"/>
      <c r="GFK850" s="14"/>
      <c r="GFL850" s="14"/>
      <c r="GFM850" s="14"/>
      <c r="GFN850" s="14"/>
      <c r="GFO850" s="14"/>
      <c r="GFP850" s="14"/>
      <c r="GFQ850" s="14"/>
      <c r="GFR850" s="14"/>
      <c r="GFS850" s="14"/>
      <c r="GFT850" s="14"/>
      <c r="GFU850" s="14"/>
      <c r="GFV850" s="14"/>
      <c r="GFW850" s="14"/>
      <c r="GFX850" s="14"/>
      <c r="GFY850" s="14"/>
      <c r="GFZ850" s="14"/>
      <c r="GGA850" s="14"/>
      <c r="GGB850" s="14"/>
      <c r="GGC850" s="14"/>
      <c r="GGD850" s="14"/>
      <c r="GGE850" s="14"/>
      <c r="GGF850" s="14"/>
      <c r="GGG850" s="14"/>
      <c r="GGH850" s="14"/>
      <c r="GGI850" s="14"/>
      <c r="GGJ850" s="14"/>
      <c r="GGK850" s="14"/>
      <c r="GGL850" s="14"/>
      <c r="GGM850" s="14"/>
      <c r="GGN850" s="14"/>
      <c r="GGO850" s="14"/>
      <c r="GGP850" s="14"/>
      <c r="GGQ850" s="14"/>
      <c r="GGR850" s="14"/>
      <c r="GGS850" s="14"/>
      <c r="GGT850" s="14"/>
      <c r="GGU850" s="14"/>
      <c r="GGV850" s="14"/>
      <c r="GGW850" s="14"/>
      <c r="GGX850" s="14"/>
      <c r="GGY850" s="14"/>
      <c r="GGZ850" s="14"/>
      <c r="GHA850" s="14"/>
      <c r="GHB850" s="14"/>
      <c r="GHC850" s="14"/>
      <c r="GHD850" s="14"/>
      <c r="GHE850" s="14"/>
      <c r="GHF850" s="14"/>
      <c r="GHG850" s="14"/>
      <c r="GHH850" s="14"/>
      <c r="GHI850" s="14"/>
      <c r="GHJ850" s="14"/>
      <c r="GHK850" s="14"/>
      <c r="GHL850" s="14"/>
      <c r="GHM850" s="14"/>
      <c r="GHN850" s="14"/>
      <c r="GHO850" s="14"/>
      <c r="GHP850" s="14"/>
      <c r="GHQ850" s="14"/>
      <c r="GHR850" s="14"/>
      <c r="GHS850" s="14"/>
      <c r="GHT850" s="14"/>
      <c r="GHU850" s="14"/>
      <c r="GHV850" s="14"/>
      <c r="GHW850" s="14"/>
      <c r="GHX850" s="14"/>
      <c r="GHY850" s="14"/>
      <c r="GHZ850" s="14"/>
      <c r="GIA850" s="14"/>
      <c r="GIB850" s="14"/>
      <c r="GIC850" s="14"/>
      <c r="GID850" s="14"/>
      <c r="GIE850" s="14"/>
      <c r="GIF850" s="14"/>
      <c r="GIG850" s="14"/>
      <c r="GIH850" s="14"/>
      <c r="GII850" s="14"/>
      <c r="GIJ850" s="14"/>
      <c r="GIK850" s="14"/>
      <c r="GIL850" s="14"/>
      <c r="GIM850" s="14"/>
      <c r="GIN850" s="14"/>
      <c r="GIO850" s="14"/>
      <c r="GIP850" s="14"/>
      <c r="GIQ850" s="14"/>
      <c r="GIR850" s="14"/>
      <c r="GIS850" s="14"/>
      <c r="GIT850" s="14"/>
      <c r="GIU850" s="14"/>
      <c r="GIV850" s="14"/>
      <c r="GIW850" s="14"/>
      <c r="GIX850" s="14"/>
      <c r="GIY850" s="14"/>
      <c r="GIZ850" s="14"/>
      <c r="GJA850" s="14"/>
      <c r="GJB850" s="14"/>
      <c r="GJC850" s="14"/>
      <c r="GJD850" s="14"/>
      <c r="GJE850" s="14"/>
      <c r="GJF850" s="14"/>
      <c r="GJG850" s="14"/>
      <c r="GJH850" s="14"/>
      <c r="GJI850" s="14"/>
      <c r="GJJ850" s="14"/>
      <c r="GJK850" s="14"/>
      <c r="GJL850" s="14"/>
      <c r="GJM850" s="14"/>
      <c r="GJN850" s="14"/>
      <c r="GJO850" s="14"/>
      <c r="GJP850" s="14"/>
      <c r="GJQ850" s="14"/>
      <c r="GJR850" s="14"/>
      <c r="GJS850" s="14"/>
      <c r="GJT850" s="14"/>
      <c r="GJU850" s="14"/>
      <c r="GJV850" s="14"/>
      <c r="GJW850" s="14"/>
      <c r="GJX850" s="14"/>
      <c r="GJY850" s="14"/>
      <c r="GJZ850" s="14"/>
      <c r="GKA850" s="14"/>
      <c r="GKB850" s="14"/>
      <c r="GKC850" s="14"/>
      <c r="GKD850" s="14"/>
      <c r="GKE850" s="14"/>
      <c r="GKF850" s="14"/>
      <c r="GKG850" s="14"/>
      <c r="GKH850" s="14"/>
      <c r="GKI850" s="14"/>
      <c r="GKJ850" s="14"/>
      <c r="GKK850" s="14"/>
      <c r="GKL850" s="14"/>
      <c r="GKM850" s="14"/>
      <c r="GKN850" s="14"/>
      <c r="GKO850" s="14"/>
      <c r="GKP850" s="14"/>
      <c r="GKQ850" s="14"/>
      <c r="GKR850" s="14"/>
      <c r="GKS850" s="14"/>
      <c r="GKT850" s="14"/>
      <c r="GKU850" s="14"/>
      <c r="GKV850" s="14"/>
      <c r="GKW850" s="14"/>
      <c r="GKX850" s="14"/>
      <c r="GKY850" s="14"/>
      <c r="GKZ850" s="14"/>
      <c r="GLA850" s="14"/>
      <c r="GLB850" s="14"/>
      <c r="GLC850" s="14"/>
      <c r="GLD850" s="14"/>
      <c r="GLE850" s="14"/>
      <c r="GLF850" s="14"/>
      <c r="GLG850" s="14"/>
      <c r="GLH850" s="14"/>
      <c r="GLI850" s="14"/>
      <c r="GLJ850" s="14"/>
      <c r="GLK850" s="14"/>
      <c r="GLL850" s="14"/>
      <c r="GLM850" s="14"/>
      <c r="GLN850" s="14"/>
      <c r="GLO850" s="14"/>
      <c r="GLP850" s="14"/>
      <c r="GLQ850" s="14"/>
      <c r="GLR850" s="14"/>
      <c r="GLS850" s="14"/>
      <c r="GLT850" s="14"/>
      <c r="GLU850" s="14"/>
      <c r="GLV850" s="14"/>
      <c r="GLW850" s="14"/>
      <c r="GLX850" s="14"/>
      <c r="GLY850" s="14"/>
      <c r="GLZ850" s="14"/>
      <c r="GMA850" s="14"/>
      <c r="GMB850" s="14"/>
      <c r="GMC850" s="14"/>
      <c r="GMD850" s="14"/>
      <c r="GME850" s="14"/>
      <c r="GMF850" s="14"/>
      <c r="GMG850" s="14"/>
      <c r="GMH850" s="14"/>
      <c r="GMI850" s="14"/>
      <c r="GMJ850" s="14"/>
      <c r="GMK850" s="14"/>
      <c r="GML850" s="14"/>
      <c r="GMM850" s="14"/>
      <c r="GMN850" s="14"/>
      <c r="GMO850" s="14"/>
      <c r="GMP850" s="14"/>
      <c r="GMQ850" s="14"/>
      <c r="GMR850" s="14"/>
      <c r="GMS850" s="14"/>
      <c r="GMT850" s="14"/>
      <c r="GMU850" s="14"/>
      <c r="GMV850" s="14"/>
      <c r="GMW850" s="14"/>
      <c r="GMX850" s="14"/>
      <c r="GMY850" s="14"/>
      <c r="GMZ850" s="14"/>
      <c r="GNA850" s="14"/>
      <c r="GNB850" s="14"/>
      <c r="GNC850" s="14"/>
      <c r="GND850" s="14"/>
      <c r="GNE850" s="14"/>
      <c r="GNF850" s="14"/>
      <c r="GNG850" s="14"/>
      <c r="GNH850" s="14"/>
      <c r="GNI850" s="14"/>
      <c r="GNJ850" s="14"/>
      <c r="GNK850" s="14"/>
      <c r="GNL850" s="14"/>
      <c r="GNM850" s="14"/>
      <c r="GNN850" s="14"/>
      <c r="GNO850" s="14"/>
      <c r="GNP850" s="14"/>
      <c r="GNQ850" s="14"/>
      <c r="GNR850" s="14"/>
      <c r="GNS850" s="14"/>
      <c r="GNT850" s="14"/>
      <c r="GNU850" s="14"/>
      <c r="GNV850" s="14"/>
      <c r="GNW850" s="14"/>
      <c r="GNX850" s="14"/>
      <c r="GNY850" s="14"/>
      <c r="GNZ850" s="14"/>
      <c r="GOA850" s="14"/>
      <c r="GOB850" s="14"/>
      <c r="GOC850" s="14"/>
      <c r="GOD850" s="14"/>
      <c r="GOE850" s="14"/>
      <c r="GOF850" s="14"/>
      <c r="GOG850" s="14"/>
      <c r="GOH850" s="14"/>
      <c r="GOI850" s="14"/>
      <c r="GOJ850" s="14"/>
      <c r="GOK850" s="14"/>
      <c r="GOL850" s="14"/>
      <c r="GOM850" s="14"/>
      <c r="GON850" s="14"/>
      <c r="GOO850" s="14"/>
      <c r="GOP850" s="14"/>
      <c r="GOQ850" s="14"/>
      <c r="GOR850" s="14"/>
      <c r="GOS850" s="14"/>
      <c r="GOT850" s="14"/>
      <c r="GOU850" s="14"/>
      <c r="GOV850" s="14"/>
      <c r="GOW850" s="14"/>
      <c r="GOX850" s="14"/>
      <c r="GOY850" s="14"/>
      <c r="GOZ850" s="14"/>
      <c r="GPA850" s="14"/>
      <c r="GPB850" s="14"/>
      <c r="GPC850" s="14"/>
      <c r="GPD850" s="14"/>
      <c r="GPE850" s="14"/>
      <c r="GPF850" s="14"/>
      <c r="GPG850" s="14"/>
      <c r="GPH850" s="14"/>
      <c r="GPI850" s="14"/>
      <c r="GPJ850" s="14"/>
      <c r="GPK850" s="14"/>
      <c r="GPL850" s="14"/>
      <c r="GPM850" s="14"/>
      <c r="GPN850" s="14"/>
      <c r="GPO850" s="14"/>
      <c r="GPP850" s="14"/>
      <c r="GPQ850" s="14"/>
      <c r="GPR850" s="14"/>
      <c r="GPS850" s="14"/>
      <c r="GPT850" s="14"/>
      <c r="GPU850" s="14"/>
      <c r="GPV850" s="14"/>
      <c r="GPW850" s="14"/>
      <c r="GPX850" s="14"/>
      <c r="GPY850" s="14"/>
      <c r="GPZ850" s="14"/>
      <c r="GQA850" s="14"/>
      <c r="GQB850" s="14"/>
      <c r="GQC850" s="14"/>
      <c r="GQD850" s="14"/>
      <c r="GQE850" s="14"/>
      <c r="GQF850" s="14"/>
      <c r="GQG850" s="14"/>
      <c r="GQH850" s="14"/>
      <c r="GQI850" s="14"/>
      <c r="GQJ850" s="14"/>
      <c r="GQK850" s="14"/>
      <c r="GQL850" s="14"/>
      <c r="GQM850" s="14"/>
      <c r="GQN850" s="14"/>
      <c r="GQO850" s="14"/>
      <c r="GQP850" s="14"/>
      <c r="GQQ850" s="14"/>
      <c r="GQR850" s="14"/>
      <c r="GQS850" s="14"/>
      <c r="GQT850" s="14"/>
      <c r="GQU850" s="14"/>
      <c r="GQV850" s="14"/>
      <c r="GQW850" s="14"/>
      <c r="GQX850" s="14"/>
      <c r="GQY850" s="14"/>
      <c r="GQZ850" s="14"/>
      <c r="GRA850" s="14"/>
      <c r="GRB850" s="14"/>
      <c r="GRC850" s="14"/>
      <c r="GRD850" s="14"/>
      <c r="GRE850" s="14"/>
      <c r="GRF850" s="14"/>
      <c r="GRG850" s="14"/>
      <c r="GRH850" s="14"/>
      <c r="GRI850" s="14"/>
      <c r="GRJ850" s="14"/>
      <c r="GRK850" s="14"/>
      <c r="GRL850" s="14"/>
      <c r="GRM850" s="14"/>
      <c r="GRN850" s="14"/>
      <c r="GRO850" s="14"/>
      <c r="GRP850" s="14"/>
      <c r="GRQ850" s="14"/>
      <c r="GRR850" s="14"/>
      <c r="GRS850" s="14"/>
      <c r="GRT850" s="14"/>
      <c r="GRU850" s="14"/>
      <c r="GRV850" s="14"/>
      <c r="GRW850" s="14"/>
      <c r="GRX850" s="14"/>
      <c r="GRY850" s="14"/>
      <c r="GRZ850" s="14"/>
      <c r="GSA850" s="14"/>
      <c r="GSB850" s="14"/>
      <c r="GSC850" s="14"/>
      <c r="GSD850" s="14"/>
      <c r="GSE850" s="14"/>
      <c r="GSF850" s="14"/>
      <c r="GSG850" s="14"/>
      <c r="GSH850" s="14"/>
      <c r="GSI850" s="14"/>
      <c r="GSJ850" s="14"/>
      <c r="GSK850" s="14"/>
      <c r="GSL850" s="14"/>
      <c r="GSM850" s="14"/>
      <c r="GSN850" s="14"/>
      <c r="GSO850" s="14"/>
      <c r="GSP850" s="14"/>
      <c r="GSQ850" s="14"/>
      <c r="GSR850" s="14"/>
      <c r="GSS850" s="14"/>
      <c r="GST850" s="14"/>
      <c r="GSU850" s="14"/>
      <c r="GSV850" s="14"/>
      <c r="GSW850" s="14"/>
      <c r="GSX850" s="14"/>
      <c r="GSY850" s="14"/>
      <c r="GSZ850" s="14"/>
      <c r="GTA850" s="14"/>
      <c r="GTB850" s="14"/>
      <c r="GTC850" s="14"/>
      <c r="GTD850" s="14"/>
      <c r="GTE850" s="14"/>
      <c r="GTF850" s="14"/>
      <c r="GTG850" s="14"/>
      <c r="GTH850" s="14"/>
      <c r="GTI850" s="14"/>
      <c r="GTJ850" s="14"/>
      <c r="GTK850" s="14"/>
      <c r="GTL850" s="14"/>
      <c r="GTM850" s="14"/>
      <c r="GTN850" s="14"/>
      <c r="GTO850" s="14"/>
      <c r="GTP850" s="14"/>
      <c r="GTQ850" s="14"/>
      <c r="GTR850" s="14"/>
      <c r="GTS850" s="14"/>
      <c r="GTT850" s="14"/>
      <c r="GTU850" s="14"/>
      <c r="GTV850" s="14"/>
      <c r="GTW850" s="14"/>
      <c r="GTX850" s="14"/>
      <c r="GTY850" s="14"/>
      <c r="GTZ850" s="14"/>
      <c r="GUA850" s="14"/>
      <c r="GUB850" s="14"/>
      <c r="GUC850" s="14"/>
      <c r="GUD850" s="14"/>
      <c r="GUE850" s="14"/>
      <c r="GUF850" s="14"/>
      <c r="GUG850" s="14"/>
      <c r="GUH850" s="14"/>
      <c r="GUI850" s="14"/>
      <c r="GUJ850" s="14"/>
      <c r="GUK850" s="14"/>
      <c r="GUL850" s="14"/>
      <c r="GUM850" s="14"/>
      <c r="GUN850" s="14"/>
      <c r="GUO850" s="14"/>
      <c r="GUP850" s="14"/>
      <c r="GUQ850" s="14"/>
      <c r="GUR850" s="14"/>
      <c r="GUS850" s="14"/>
      <c r="GUT850" s="14"/>
      <c r="GUU850" s="14"/>
      <c r="GUV850" s="14"/>
      <c r="GUW850" s="14"/>
      <c r="GUX850" s="14"/>
      <c r="GUY850" s="14"/>
      <c r="GUZ850" s="14"/>
      <c r="GVA850" s="14"/>
      <c r="GVB850" s="14"/>
      <c r="GVC850" s="14"/>
      <c r="GVD850" s="14"/>
      <c r="GVE850" s="14"/>
      <c r="GVF850" s="14"/>
      <c r="GVG850" s="14"/>
      <c r="GVH850" s="14"/>
      <c r="GVI850" s="14"/>
      <c r="GVJ850" s="14"/>
      <c r="GVK850" s="14"/>
      <c r="GVL850" s="14"/>
      <c r="GVM850" s="14"/>
      <c r="GVN850" s="14"/>
      <c r="GVO850" s="14"/>
      <c r="GVP850" s="14"/>
      <c r="GVQ850" s="14"/>
      <c r="GVR850" s="14"/>
      <c r="GVS850" s="14"/>
      <c r="GVT850" s="14"/>
      <c r="GVU850" s="14"/>
      <c r="GVV850" s="14"/>
      <c r="GVW850" s="14"/>
      <c r="GVX850" s="14"/>
      <c r="GVY850" s="14"/>
      <c r="GVZ850" s="14"/>
      <c r="GWA850" s="14"/>
      <c r="GWB850" s="14"/>
      <c r="GWC850" s="14"/>
      <c r="GWD850" s="14"/>
      <c r="GWE850" s="14"/>
      <c r="GWF850" s="14"/>
      <c r="GWG850" s="14"/>
      <c r="GWH850" s="14"/>
      <c r="GWI850" s="14"/>
      <c r="GWJ850" s="14"/>
      <c r="GWK850" s="14"/>
      <c r="GWL850" s="14"/>
      <c r="GWM850" s="14"/>
      <c r="GWN850" s="14"/>
      <c r="GWO850" s="14"/>
      <c r="GWP850" s="14"/>
      <c r="GWQ850" s="14"/>
      <c r="GWR850" s="14"/>
      <c r="GWS850" s="14"/>
      <c r="GWT850" s="14"/>
      <c r="GWU850" s="14"/>
      <c r="GWV850" s="14"/>
      <c r="GWW850" s="14"/>
      <c r="GWX850" s="14"/>
      <c r="GWY850" s="14"/>
      <c r="GWZ850" s="14"/>
      <c r="GXA850" s="14"/>
      <c r="GXB850" s="14"/>
      <c r="GXC850" s="14"/>
      <c r="GXD850" s="14"/>
      <c r="GXE850" s="14"/>
      <c r="GXF850" s="14"/>
      <c r="GXG850" s="14"/>
      <c r="GXH850" s="14"/>
      <c r="GXI850" s="14"/>
      <c r="GXJ850" s="14"/>
      <c r="GXK850" s="14"/>
      <c r="GXL850" s="14"/>
      <c r="GXM850" s="14"/>
      <c r="GXN850" s="14"/>
      <c r="GXO850" s="14"/>
      <c r="GXP850" s="14"/>
      <c r="GXQ850" s="14"/>
      <c r="GXR850" s="14"/>
      <c r="GXS850" s="14"/>
      <c r="GXT850" s="14"/>
      <c r="GXU850" s="14"/>
      <c r="GXV850" s="14"/>
      <c r="GXW850" s="14"/>
      <c r="GXX850" s="14"/>
      <c r="GXY850" s="14"/>
      <c r="GXZ850" s="14"/>
      <c r="GYA850" s="14"/>
      <c r="GYB850" s="14"/>
      <c r="GYC850" s="14"/>
      <c r="GYD850" s="14"/>
      <c r="GYE850" s="14"/>
      <c r="GYF850" s="14"/>
      <c r="GYG850" s="14"/>
      <c r="GYH850" s="14"/>
      <c r="GYI850" s="14"/>
      <c r="GYJ850" s="14"/>
      <c r="GYK850" s="14"/>
      <c r="GYL850" s="14"/>
      <c r="GYM850" s="14"/>
      <c r="GYN850" s="14"/>
      <c r="GYO850" s="14"/>
      <c r="GYP850" s="14"/>
      <c r="GYQ850" s="14"/>
      <c r="GYR850" s="14"/>
      <c r="GYS850" s="14"/>
      <c r="GYT850" s="14"/>
      <c r="GYU850" s="14"/>
      <c r="GYV850" s="14"/>
      <c r="GYW850" s="14"/>
      <c r="GYX850" s="14"/>
      <c r="GYY850" s="14"/>
      <c r="GYZ850" s="14"/>
      <c r="GZA850" s="14"/>
      <c r="GZB850" s="14"/>
      <c r="GZC850" s="14"/>
      <c r="GZD850" s="14"/>
      <c r="GZE850" s="14"/>
      <c r="GZF850" s="14"/>
      <c r="GZG850" s="14"/>
      <c r="GZH850" s="14"/>
      <c r="GZI850" s="14"/>
      <c r="GZJ850" s="14"/>
      <c r="GZK850" s="14"/>
      <c r="GZL850" s="14"/>
      <c r="GZM850" s="14"/>
      <c r="GZN850" s="14"/>
      <c r="GZO850" s="14"/>
      <c r="GZP850" s="14"/>
      <c r="GZQ850" s="14"/>
      <c r="GZR850" s="14"/>
      <c r="GZS850" s="14"/>
      <c r="GZT850" s="14"/>
      <c r="GZU850" s="14"/>
      <c r="GZV850" s="14"/>
      <c r="GZW850" s="14"/>
      <c r="GZX850" s="14"/>
      <c r="GZY850" s="14"/>
      <c r="GZZ850" s="14"/>
      <c r="HAA850" s="14"/>
      <c r="HAB850" s="14"/>
      <c r="HAC850" s="14"/>
      <c r="HAD850" s="14"/>
      <c r="HAE850" s="14"/>
      <c r="HAF850" s="14"/>
      <c r="HAG850" s="14"/>
      <c r="HAH850" s="14"/>
      <c r="HAI850" s="14"/>
      <c r="HAJ850" s="14"/>
      <c r="HAK850" s="14"/>
      <c r="HAL850" s="14"/>
      <c r="HAM850" s="14"/>
      <c r="HAN850" s="14"/>
      <c r="HAO850" s="14"/>
      <c r="HAP850" s="14"/>
      <c r="HAQ850" s="14"/>
      <c r="HAR850" s="14"/>
      <c r="HAS850" s="14"/>
      <c r="HAT850" s="14"/>
      <c r="HAU850" s="14"/>
      <c r="HAV850" s="14"/>
      <c r="HAW850" s="14"/>
      <c r="HAX850" s="14"/>
      <c r="HAY850" s="14"/>
      <c r="HAZ850" s="14"/>
      <c r="HBA850" s="14"/>
      <c r="HBB850" s="14"/>
      <c r="HBC850" s="14"/>
      <c r="HBD850" s="14"/>
      <c r="HBE850" s="14"/>
      <c r="HBF850" s="14"/>
      <c r="HBG850" s="14"/>
      <c r="HBH850" s="14"/>
      <c r="HBI850" s="14"/>
      <c r="HBJ850" s="14"/>
      <c r="HBK850" s="14"/>
      <c r="HBL850" s="14"/>
      <c r="HBM850" s="14"/>
      <c r="HBN850" s="14"/>
      <c r="HBO850" s="14"/>
      <c r="HBP850" s="14"/>
      <c r="HBQ850" s="14"/>
      <c r="HBR850" s="14"/>
      <c r="HBS850" s="14"/>
      <c r="HBT850" s="14"/>
      <c r="HBU850" s="14"/>
      <c r="HBV850" s="14"/>
      <c r="HBW850" s="14"/>
      <c r="HBX850" s="14"/>
      <c r="HBY850" s="14"/>
      <c r="HBZ850" s="14"/>
      <c r="HCA850" s="14"/>
      <c r="HCB850" s="14"/>
      <c r="HCC850" s="14"/>
      <c r="HCD850" s="14"/>
      <c r="HCE850" s="14"/>
      <c r="HCF850" s="14"/>
      <c r="HCG850" s="14"/>
      <c r="HCH850" s="14"/>
      <c r="HCI850" s="14"/>
      <c r="HCJ850" s="14"/>
      <c r="HCK850" s="14"/>
      <c r="HCL850" s="14"/>
      <c r="HCM850" s="14"/>
      <c r="HCN850" s="14"/>
      <c r="HCO850" s="14"/>
      <c r="HCP850" s="14"/>
      <c r="HCQ850" s="14"/>
      <c r="HCR850" s="14"/>
      <c r="HCS850" s="14"/>
      <c r="HCT850" s="14"/>
      <c r="HCU850" s="14"/>
      <c r="HCV850" s="14"/>
      <c r="HCW850" s="14"/>
      <c r="HCX850" s="14"/>
      <c r="HCY850" s="14"/>
      <c r="HCZ850" s="14"/>
      <c r="HDA850" s="14"/>
      <c r="HDB850" s="14"/>
      <c r="HDC850" s="14"/>
      <c r="HDD850" s="14"/>
      <c r="HDE850" s="14"/>
      <c r="HDF850" s="14"/>
      <c r="HDG850" s="14"/>
      <c r="HDH850" s="14"/>
      <c r="HDI850" s="14"/>
      <c r="HDJ850" s="14"/>
      <c r="HDK850" s="14"/>
      <c r="HDL850" s="14"/>
      <c r="HDM850" s="14"/>
      <c r="HDN850" s="14"/>
      <c r="HDO850" s="14"/>
      <c r="HDP850" s="14"/>
      <c r="HDQ850" s="14"/>
      <c r="HDR850" s="14"/>
      <c r="HDS850" s="14"/>
      <c r="HDT850" s="14"/>
      <c r="HDU850" s="14"/>
      <c r="HDV850" s="14"/>
      <c r="HDW850" s="14"/>
      <c r="HDX850" s="14"/>
      <c r="HDY850" s="14"/>
      <c r="HDZ850" s="14"/>
      <c r="HEA850" s="14"/>
      <c r="HEB850" s="14"/>
      <c r="HEC850" s="14"/>
      <c r="HED850" s="14"/>
      <c r="HEE850" s="14"/>
      <c r="HEF850" s="14"/>
      <c r="HEG850" s="14"/>
      <c r="HEH850" s="14"/>
      <c r="HEI850" s="14"/>
      <c r="HEJ850" s="14"/>
      <c r="HEK850" s="14"/>
      <c r="HEL850" s="14"/>
      <c r="HEM850" s="14"/>
      <c r="HEN850" s="14"/>
      <c r="HEO850" s="14"/>
      <c r="HEP850" s="14"/>
      <c r="HEQ850" s="14"/>
      <c r="HER850" s="14"/>
      <c r="HES850" s="14"/>
      <c r="HET850" s="14"/>
      <c r="HEU850" s="14"/>
      <c r="HEV850" s="14"/>
      <c r="HEW850" s="14"/>
      <c r="HEX850" s="14"/>
      <c r="HEY850" s="14"/>
      <c r="HEZ850" s="14"/>
      <c r="HFA850" s="14"/>
      <c r="HFB850" s="14"/>
      <c r="HFC850" s="14"/>
      <c r="HFD850" s="14"/>
      <c r="HFE850" s="14"/>
      <c r="HFF850" s="14"/>
      <c r="HFG850" s="14"/>
      <c r="HFH850" s="14"/>
      <c r="HFI850" s="14"/>
      <c r="HFJ850" s="14"/>
      <c r="HFK850" s="14"/>
      <c r="HFL850" s="14"/>
      <c r="HFM850" s="14"/>
      <c r="HFN850" s="14"/>
      <c r="HFO850" s="14"/>
      <c r="HFP850" s="14"/>
      <c r="HFQ850" s="14"/>
      <c r="HFR850" s="14"/>
      <c r="HFS850" s="14"/>
      <c r="HFT850" s="14"/>
      <c r="HFU850" s="14"/>
      <c r="HFV850" s="14"/>
      <c r="HFW850" s="14"/>
      <c r="HFX850" s="14"/>
      <c r="HFY850" s="14"/>
      <c r="HFZ850" s="14"/>
      <c r="HGA850" s="14"/>
      <c r="HGB850" s="14"/>
      <c r="HGC850" s="14"/>
      <c r="HGD850" s="14"/>
      <c r="HGE850" s="14"/>
      <c r="HGF850" s="14"/>
      <c r="HGG850" s="14"/>
      <c r="HGH850" s="14"/>
      <c r="HGI850" s="14"/>
      <c r="HGJ850" s="14"/>
      <c r="HGK850" s="14"/>
      <c r="HGL850" s="14"/>
      <c r="HGM850" s="14"/>
      <c r="HGN850" s="14"/>
      <c r="HGO850" s="14"/>
      <c r="HGP850" s="14"/>
      <c r="HGQ850" s="14"/>
      <c r="HGR850" s="14"/>
      <c r="HGS850" s="14"/>
      <c r="HGT850" s="14"/>
      <c r="HGU850" s="14"/>
      <c r="HGV850" s="14"/>
      <c r="HGW850" s="14"/>
      <c r="HGX850" s="14"/>
      <c r="HGY850" s="14"/>
      <c r="HGZ850" s="14"/>
      <c r="HHA850" s="14"/>
      <c r="HHB850" s="14"/>
      <c r="HHC850" s="14"/>
      <c r="HHD850" s="14"/>
      <c r="HHE850" s="14"/>
      <c r="HHF850" s="14"/>
      <c r="HHG850" s="14"/>
      <c r="HHH850" s="14"/>
      <c r="HHI850" s="14"/>
      <c r="HHJ850" s="14"/>
      <c r="HHK850" s="14"/>
      <c r="HHL850" s="14"/>
      <c r="HHM850" s="14"/>
      <c r="HHN850" s="14"/>
      <c r="HHO850" s="14"/>
      <c r="HHP850" s="14"/>
      <c r="HHQ850" s="14"/>
      <c r="HHR850" s="14"/>
      <c r="HHS850" s="14"/>
      <c r="HHT850" s="14"/>
      <c r="HHU850" s="14"/>
      <c r="HHV850" s="14"/>
      <c r="HHW850" s="14"/>
      <c r="HHX850" s="14"/>
      <c r="HHY850" s="14"/>
      <c r="HHZ850" s="14"/>
      <c r="HIA850" s="14"/>
      <c r="HIB850" s="14"/>
      <c r="HIC850" s="14"/>
      <c r="HID850" s="14"/>
      <c r="HIE850" s="14"/>
      <c r="HIF850" s="14"/>
      <c r="HIG850" s="14"/>
      <c r="HIH850" s="14"/>
      <c r="HII850" s="14"/>
      <c r="HIJ850" s="14"/>
      <c r="HIK850" s="14"/>
      <c r="HIL850" s="14"/>
      <c r="HIM850" s="14"/>
      <c r="HIN850" s="14"/>
      <c r="HIO850" s="14"/>
      <c r="HIP850" s="14"/>
      <c r="HIQ850" s="14"/>
      <c r="HIR850" s="14"/>
      <c r="HIS850" s="14"/>
      <c r="HIT850" s="14"/>
      <c r="HIU850" s="14"/>
      <c r="HIV850" s="14"/>
      <c r="HIW850" s="14"/>
      <c r="HIX850" s="14"/>
      <c r="HIY850" s="14"/>
      <c r="HIZ850" s="14"/>
      <c r="HJA850" s="14"/>
      <c r="HJB850" s="14"/>
      <c r="HJC850" s="14"/>
      <c r="HJD850" s="14"/>
      <c r="HJE850" s="14"/>
      <c r="HJF850" s="14"/>
      <c r="HJG850" s="14"/>
      <c r="HJH850" s="14"/>
      <c r="HJI850" s="14"/>
      <c r="HJJ850" s="14"/>
      <c r="HJK850" s="14"/>
      <c r="HJL850" s="14"/>
      <c r="HJM850" s="14"/>
      <c r="HJN850" s="14"/>
      <c r="HJO850" s="14"/>
      <c r="HJP850" s="14"/>
      <c r="HJQ850" s="14"/>
      <c r="HJR850" s="14"/>
      <c r="HJS850" s="14"/>
      <c r="HJT850" s="14"/>
      <c r="HJU850" s="14"/>
      <c r="HJV850" s="14"/>
      <c r="HJW850" s="14"/>
      <c r="HJX850" s="14"/>
      <c r="HJY850" s="14"/>
      <c r="HJZ850" s="14"/>
      <c r="HKA850" s="14"/>
      <c r="HKB850" s="14"/>
      <c r="HKC850" s="14"/>
      <c r="HKD850" s="14"/>
      <c r="HKE850" s="14"/>
      <c r="HKF850" s="14"/>
      <c r="HKG850" s="14"/>
      <c r="HKH850" s="14"/>
      <c r="HKI850" s="14"/>
      <c r="HKJ850" s="14"/>
      <c r="HKK850" s="14"/>
      <c r="HKL850" s="14"/>
      <c r="HKM850" s="14"/>
      <c r="HKN850" s="14"/>
      <c r="HKO850" s="14"/>
      <c r="HKP850" s="14"/>
      <c r="HKQ850" s="14"/>
      <c r="HKR850" s="14"/>
      <c r="HKS850" s="14"/>
      <c r="HKT850" s="14"/>
      <c r="HKU850" s="14"/>
      <c r="HKV850" s="14"/>
      <c r="HKW850" s="14"/>
      <c r="HKX850" s="14"/>
      <c r="HKY850" s="14"/>
      <c r="HKZ850" s="14"/>
      <c r="HLA850" s="14"/>
      <c r="HLB850" s="14"/>
      <c r="HLC850" s="14"/>
      <c r="HLD850" s="14"/>
      <c r="HLE850" s="14"/>
      <c r="HLF850" s="14"/>
      <c r="HLG850" s="14"/>
      <c r="HLH850" s="14"/>
      <c r="HLI850" s="14"/>
      <c r="HLJ850" s="14"/>
      <c r="HLK850" s="14"/>
      <c r="HLL850" s="14"/>
      <c r="HLM850" s="14"/>
      <c r="HLN850" s="14"/>
      <c r="HLO850" s="14"/>
      <c r="HLP850" s="14"/>
      <c r="HLQ850" s="14"/>
      <c r="HLR850" s="14"/>
      <c r="HLS850" s="14"/>
      <c r="HLT850" s="14"/>
      <c r="HLU850" s="14"/>
      <c r="HLV850" s="14"/>
      <c r="HLW850" s="14"/>
      <c r="HLX850" s="14"/>
      <c r="HLY850" s="14"/>
      <c r="HLZ850" s="14"/>
      <c r="HMA850" s="14"/>
      <c r="HMB850" s="14"/>
      <c r="HMC850" s="14"/>
      <c r="HMD850" s="14"/>
      <c r="HME850" s="14"/>
      <c r="HMF850" s="14"/>
      <c r="HMG850" s="14"/>
      <c r="HMH850" s="14"/>
      <c r="HMI850" s="14"/>
      <c r="HMJ850" s="14"/>
      <c r="HMK850" s="14"/>
      <c r="HML850" s="14"/>
      <c r="HMM850" s="14"/>
      <c r="HMN850" s="14"/>
      <c r="HMO850" s="14"/>
      <c r="HMP850" s="14"/>
      <c r="HMQ850" s="14"/>
      <c r="HMR850" s="14"/>
      <c r="HMS850" s="14"/>
      <c r="HMT850" s="14"/>
      <c r="HMU850" s="14"/>
      <c r="HMV850" s="14"/>
      <c r="HMW850" s="14"/>
      <c r="HMX850" s="14"/>
      <c r="HMY850" s="14"/>
      <c r="HMZ850" s="14"/>
      <c r="HNA850" s="14"/>
      <c r="HNB850" s="14"/>
      <c r="HNC850" s="14"/>
      <c r="HND850" s="14"/>
      <c r="HNE850" s="14"/>
      <c r="HNF850" s="14"/>
      <c r="HNG850" s="14"/>
      <c r="HNH850" s="14"/>
      <c r="HNI850" s="14"/>
      <c r="HNJ850" s="14"/>
      <c r="HNK850" s="14"/>
      <c r="HNL850" s="14"/>
      <c r="HNM850" s="14"/>
      <c r="HNN850" s="14"/>
      <c r="HNO850" s="14"/>
      <c r="HNP850" s="14"/>
      <c r="HNQ850" s="14"/>
      <c r="HNR850" s="14"/>
      <c r="HNS850" s="14"/>
      <c r="HNT850" s="14"/>
      <c r="HNU850" s="14"/>
      <c r="HNV850" s="14"/>
      <c r="HNW850" s="14"/>
      <c r="HNX850" s="14"/>
      <c r="HNY850" s="14"/>
      <c r="HNZ850" s="14"/>
      <c r="HOA850" s="14"/>
      <c r="HOB850" s="14"/>
      <c r="HOC850" s="14"/>
      <c r="HOD850" s="14"/>
      <c r="HOE850" s="14"/>
      <c r="HOF850" s="14"/>
      <c r="HOG850" s="14"/>
      <c r="HOH850" s="14"/>
      <c r="HOI850" s="14"/>
      <c r="HOJ850" s="14"/>
      <c r="HOK850" s="14"/>
      <c r="HOL850" s="14"/>
      <c r="HOM850" s="14"/>
      <c r="HON850" s="14"/>
      <c r="HOO850" s="14"/>
      <c r="HOP850" s="14"/>
      <c r="HOQ850" s="14"/>
      <c r="HOR850" s="14"/>
      <c r="HOS850" s="14"/>
      <c r="HOT850" s="14"/>
      <c r="HOU850" s="14"/>
      <c r="HOV850" s="14"/>
      <c r="HOW850" s="14"/>
      <c r="HOX850" s="14"/>
      <c r="HOY850" s="14"/>
      <c r="HOZ850" s="14"/>
      <c r="HPA850" s="14"/>
      <c r="HPB850" s="14"/>
      <c r="HPC850" s="14"/>
      <c r="HPD850" s="14"/>
      <c r="HPE850" s="14"/>
      <c r="HPF850" s="14"/>
      <c r="HPG850" s="14"/>
      <c r="HPH850" s="14"/>
      <c r="HPI850" s="14"/>
      <c r="HPJ850" s="14"/>
      <c r="HPK850" s="14"/>
      <c r="HPL850" s="14"/>
      <c r="HPM850" s="14"/>
      <c r="HPN850" s="14"/>
      <c r="HPO850" s="14"/>
      <c r="HPP850" s="14"/>
      <c r="HPQ850" s="14"/>
      <c r="HPR850" s="14"/>
      <c r="HPS850" s="14"/>
      <c r="HPT850" s="14"/>
      <c r="HPU850" s="14"/>
      <c r="HPV850" s="14"/>
      <c r="HPW850" s="14"/>
      <c r="HPX850" s="14"/>
      <c r="HPY850" s="14"/>
      <c r="HPZ850" s="14"/>
      <c r="HQA850" s="14"/>
      <c r="HQB850" s="14"/>
      <c r="HQC850" s="14"/>
      <c r="HQD850" s="14"/>
      <c r="HQE850" s="14"/>
      <c r="HQF850" s="14"/>
      <c r="HQG850" s="14"/>
      <c r="HQH850" s="14"/>
      <c r="HQI850" s="14"/>
      <c r="HQJ850" s="14"/>
      <c r="HQK850" s="14"/>
      <c r="HQL850" s="14"/>
      <c r="HQM850" s="14"/>
      <c r="HQN850" s="14"/>
      <c r="HQO850" s="14"/>
      <c r="HQP850" s="14"/>
      <c r="HQQ850" s="14"/>
      <c r="HQR850" s="14"/>
      <c r="HQS850" s="14"/>
      <c r="HQT850" s="14"/>
      <c r="HQU850" s="14"/>
      <c r="HQV850" s="14"/>
      <c r="HQW850" s="14"/>
      <c r="HQX850" s="14"/>
      <c r="HQY850" s="14"/>
      <c r="HQZ850" s="14"/>
      <c r="HRA850" s="14"/>
      <c r="HRB850" s="14"/>
      <c r="HRC850" s="14"/>
      <c r="HRD850" s="14"/>
      <c r="HRE850" s="14"/>
      <c r="HRF850" s="14"/>
      <c r="HRG850" s="14"/>
      <c r="HRH850" s="14"/>
      <c r="HRI850" s="14"/>
      <c r="HRJ850" s="14"/>
      <c r="HRK850" s="14"/>
      <c r="HRL850" s="14"/>
      <c r="HRM850" s="14"/>
      <c r="HRN850" s="14"/>
      <c r="HRO850" s="14"/>
      <c r="HRP850" s="14"/>
      <c r="HRQ850" s="14"/>
      <c r="HRR850" s="14"/>
      <c r="HRS850" s="14"/>
      <c r="HRT850" s="14"/>
      <c r="HRU850" s="14"/>
      <c r="HRV850" s="14"/>
      <c r="HRW850" s="14"/>
      <c r="HRX850" s="14"/>
      <c r="HRY850" s="14"/>
      <c r="HRZ850" s="14"/>
      <c r="HSA850" s="14"/>
      <c r="HSB850" s="14"/>
      <c r="HSC850" s="14"/>
      <c r="HSD850" s="14"/>
      <c r="HSE850" s="14"/>
      <c r="HSF850" s="14"/>
      <c r="HSG850" s="14"/>
      <c r="HSH850" s="14"/>
      <c r="HSI850" s="14"/>
      <c r="HSJ850" s="14"/>
      <c r="HSK850" s="14"/>
      <c r="HSL850" s="14"/>
      <c r="HSM850" s="14"/>
      <c r="HSN850" s="14"/>
      <c r="HSO850" s="14"/>
      <c r="HSP850" s="14"/>
      <c r="HSQ850" s="14"/>
      <c r="HSR850" s="14"/>
      <c r="HSS850" s="14"/>
      <c r="HST850" s="14"/>
      <c r="HSU850" s="14"/>
      <c r="HSV850" s="14"/>
      <c r="HSW850" s="14"/>
      <c r="HSX850" s="14"/>
      <c r="HSY850" s="14"/>
      <c r="HSZ850" s="14"/>
      <c r="HTA850" s="14"/>
      <c r="HTB850" s="14"/>
      <c r="HTC850" s="14"/>
      <c r="HTD850" s="14"/>
      <c r="HTE850" s="14"/>
      <c r="HTF850" s="14"/>
      <c r="HTG850" s="14"/>
      <c r="HTH850" s="14"/>
      <c r="HTI850" s="14"/>
      <c r="HTJ850" s="14"/>
      <c r="HTK850" s="14"/>
      <c r="HTL850" s="14"/>
      <c r="HTM850" s="14"/>
      <c r="HTN850" s="14"/>
      <c r="HTO850" s="14"/>
      <c r="HTP850" s="14"/>
      <c r="HTQ850" s="14"/>
      <c r="HTR850" s="14"/>
      <c r="HTS850" s="14"/>
      <c r="HTT850" s="14"/>
      <c r="HTU850" s="14"/>
      <c r="HTV850" s="14"/>
      <c r="HTW850" s="14"/>
      <c r="HTX850" s="14"/>
      <c r="HTY850" s="14"/>
      <c r="HTZ850" s="14"/>
      <c r="HUA850" s="14"/>
      <c r="HUB850" s="14"/>
      <c r="HUC850" s="14"/>
      <c r="HUD850" s="14"/>
      <c r="HUE850" s="14"/>
      <c r="HUF850" s="14"/>
      <c r="HUG850" s="14"/>
      <c r="HUH850" s="14"/>
      <c r="HUI850" s="14"/>
      <c r="HUJ850" s="14"/>
      <c r="HUK850" s="14"/>
      <c r="HUL850" s="14"/>
      <c r="HUM850" s="14"/>
      <c r="HUN850" s="14"/>
      <c r="HUO850" s="14"/>
      <c r="HUP850" s="14"/>
      <c r="HUQ850" s="14"/>
      <c r="HUR850" s="14"/>
      <c r="HUS850" s="14"/>
      <c r="HUT850" s="14"/>
      <c r="HUU850" s="14"/>
      <c r="HUV850" s="14"/>
      <c r="HUW850" s="14"/>
      <c r="HUX850" s="14"/>
      <c r="HUY850" s="14"/>
      <c r="HUZ850" s="14"/>
      <c r="HVA850" s="14"/>
      <c r="HVB850" s="14"/>
      <c r="HVC850" s="14"/>
      <c r="HVD850" s="14"/>
      <c r="HVE850" s="14"/>
      <c r="HVF850" s="14"/>
      <c r="HVG850" s="14"/>
      <c r="HVH850" s="14"/>
      <c r="HVI850" s="14"/>
      <c r="HVJ850" s="14"/>
      <c r="HVK850" s="14"/>
      <c r="HVL850" s="14"/>
      <c r="HVM850" s="14"/>
      <c r="HVN850" s="14"/>
      <c r="HVO850" s="14"/>
      <c r="HVP850" s="14"/>
      <c r="HVQ850" s="14"/>
      <c r="HVR850" s="14"/>
      <c r="HVS850" s="14"/>
      <c r="HVT850" s="14"/>
      <c r="HVU850" s="14"/>
      <c r="HVV850" s="14"/>
      <c r="HVW850" s="14"/>
      <c r="HVX850" s="14"/>
      <c r="HVY850" s="14"/>
      <c r="HVZ850" s="14"/>
      <c r="HWA850" s="14"/>
      <c r="HWB850" s="14"/>
      <c r="HWC850" s="14"/>
      <c r="HWD850" s="14"/>
      <c r="HWE850" s="14"/>
      <c r="HWF850" s="14"/>
      <c r="HWG850" s="14"/>
      <c r="HWH850" s="14"/>
      <c r="HWI850" s="14"/>
      <c r="HWJ850" s="14"/>
      <c r="HWK850" s="14"/>
      <c r="HWL850" s="14"/>
      <c r="HWM850" s="14"/>
      <c r="HWN850" s="14"/>
      <c r="HWO850" s="14"/>
      <c r="HWP850" s="14"/>
      <c r="HWQ850" s="14"/>
      <c r="HWR850" s="14"/>
      <c r="HWS850" s="14"/>
      <c r="HWT850" s="14"/>
      <c r="HWU850" s="14"/>
      <c r="HWV850" s="14"/>
      <c r="HWW850" s="14"/>
      <c r="HWX850" s="14"/>
      <c r="HWY850" s="14"/>
      <c r="HWZ850" s="14"/>
      <c r="HXA850" s="14"/>
      <c r="HXB850" s="14"/>
      <c r="HXC850" s="14"/>
      <c r="HXD850" s="14"/>
      <c r="HXE850" s="14"/>
      <c r="HXF850" s="14"/>
      <c r="HXG850" s="14"/>
      <c r="HXH850" s="14"/>
      <c r="HXI850" s="14"/>
      <c r="HXJ850" s="14"/>
      <c r="HXK850" s="14"/>
      <c r="HXL850" s="14"/>
      <c r="HXM850" s="14"/>
      <c r="HXN850" s="14"/>
      <c r="HXO850" s="14"/>
      <c r="HXP850" s="14"/>
      <c r="HXQ850" s="14"/>
      <c r="HXR850" s="14"/>
      <c r="HXS850" s="14"/>
      <c r="HXT850" s="14"/>
      <c r="HXU850" s="14"/>
      <c r="HXV850" s="14"/>
      <c r="HXW850" s="14"/>
      <c r="HXX850" s="14"/>
      <c r="HXY850" s="14"/>
      <c r="HXZ850" s="14"/>
      <c r="HYA850" s="14"/>
      <c r="HYB850" s="14"/>
      <c r="HYC850" s="14"/>
      <c r="HYD850" s="14"/>
      <c r="HYE850" s="14"/>
      <c r="HYF850" s="14"/>
      <c r="HYG850" s="14"/>
      <c r="HYH850" s="14"/>
      <c r="HYI850" s="14"/>
      <c r="HYJ850" s="14"/>
      <c r="HYK850" s="14"/>
      <c r="HYL850" s="14"/>
      <c r="HYM850" s="14"/>
      <c r="HYN850" s="14"/>
      <c r="HYO850" s="14"/>
      <c r="HYP850" s="14"/>
      <c r="HYQ850" s="14"/>
      <c r="HYR850" s="14"/>
      <c r="HYS850" s="14"/>
      <c r="HYT850" s="14"/>
      <c r="HYU850" s="14"/>
      <c r="HYV850" s="14"/>
      <c r="HYW850" s="14"/>
      <c r="HYX850" s="14"/>
      <c r="HYY850" s="14"/>
      <c r="HYZ850" s="14"/>
      <c r="HZA850" s="14"/>
      <c r="HZB850" s="14"/>
      <c r="HZC850" s="14"/>
      <c r="HZD850" s="14"/>
      <c r="HZE850" s="14"/>
      <c r="HZF850" s="14"/>
      <c r="HZG850" s="14"/>
      <c r="HZH850" s="14"/>
      <c r="HZI850" s="14"/>
      <c r="HZJ850" s="14"/>
      <c r="HZK850" s="14"/>
      <c r="HZL850" s="14"/>
      <c r="HZM850" s="14"/>
      <c r="HZN850" s="14"/>
      <c r="HZO850" s="14"/>
      <c r="HZP850" s="14"/>
      <c r="HZQ850" s="14"/>
      <c r="HZR850" s="14"/>
      <c r="HZS850" s="14"/>
      <c r="HZT850" s="14"/>
      <c r="HZU850" s="14"/>
      <c r="HZV850" s="14"/>
      <c r="HZW850" s="14"/>
      <c r="HZX850" s="14"/>
      <c r="HZY850" s="14"/>
      <c r="HZZ850" s="14"/>
      <c r="IAA850" s="14"/>
      <c r="IAB850" s="14"/>
      <c r="IAC850" s="14"/>
      <c r="IAD850" s="14"/>
      <c r="IAE850" s="14"/>
      <c r="IAF850" s="14"/>
      <c r="IAG850" s="14"/>
      <c r="IAH850" s="14"/>
      <c r="IAI850" s="14"/>
      <c r="IAJ850" s="14"/>
      <c r="IAK850" s="14"/>
      <c r="IAL850" s="14"/>
      <c r="IAM850" s="14"/>
      <c r="IAN850" s="14"/>
      <c r="IAO850" s="14"/>
      <c r="IAP850" s="14"/>
      <c r="IAQ850" s="14"/>
      <c r="IAR850" s="14"/>
      <c r="IAS850" s="14"/>
      <c r="IAT850" s="14"/>
      <c r="IAU850" s="14"/>
      <c r="IAV850" s="14"/>
      <c r="IAW850" s="14"/>
      <c r="IAX850" s="14"/>
      <c r="IAY850" s="14"/>
      <c r="IAZ850" s="14"/>
      <c r="IBA850" s="14"/>
      <c r="IBB850" s="14"/>
      <c r="IBC850" s="14"/>
      <c r="IBD850" s="14"/>
      <c r="IBE850" s="14"/>
      <c r="IBF850" s="14"/>
      <c r="IBG850" s="14"/>
      <c r="IBH850" s="14"/>
      <c r="IBI850" s="14"/>
      <c r="IBJ850" s="14"/>
      <c r="IBK850" s="14"/>
      <c r="IBL850" s="14"/>
      <c r="IBM850" s="14"/>
      <c r="IBN850" s="14"/>
      <c r="IBO850" s="14"/>
      <c r="IBP850" s="14"/>
      <c r="IBQ850" s="14"/>
      <c r="IBR850" s="14"/>
      <c r="IBS850" s="14"/>
      <c r="IBT850" s="14"/>
      <c r="IBU850" s="14"/>
      <c r="IBV850" s="14"/>
      <c r="IBW850" s="14"/>
      <c r="IBX850" s="14"/>
      <c r="IBY850" s="14"/>
      <c r="IBZ850" s="14"/>
      <c r="ICA850" s="14"/>
      <c r="ICB850" s="14"/>
      <c r="ICC850" s="14"/>
      <c r="ICD850" s="14"/>
      <c r="ICE850" s="14"/>
      <c r="ICF850" s="14"/>
      <c r="ICG850" s="14"/>
      <c r="ICH850" s="14"/>
      <c r="ICI850" s="14"/>
      <c r="ICJ850" s="14"/>
      <c r="ICK850" s="14"/>
      <c r="ICL850" s="14"/>
      <c r="ICM850" s="14"/>
      <c r="ICN850" s="14"/>
      <c r="ICO850" s="14"/>
      <c r="ICP850" s="14"/>
      <c r="ICQ850" s="14"/>
      <c r="ICR850" s="14"/>
      <c r="ICS850" s="14"/>
      <c r="ICT850" s="14"/>
      <c r="ICU850" s="14"/>
      <c r="ICV850" s="14"/>
      <c r="ICW850" s="14"/>
      <c r="ICX850" s="14"/>
      <c r="ICY850" s="14"/>
      <c r="ICZ850" s="14"/>
      <c r="IDA850" s="14"/>
      <c r="IDB850" s="14"/>
      <c r="IDC850" s="14"/>
      <c r="IDD850" s="14"/>
      <c r="IDE850" s="14"/>
      <c r="IDF850" s="14"/>
      <c r="IDG850" s="14"/>
      <c r="IDH850" s="14"/>
      <c r="IDI850" s="14"/>
      <c r="IDJ850" s="14"/>
      <c r="IDK850" s="14"/>
      <c r="IDL850" s="14"/>
      <c r="IDM850" s="14"/>
      <c r="IDN850" s="14"/>
      <c r="IDO850" s="14"/>
      <c r="IDP850" s="14"/>
      <c r="IDQ850" s="14"/>
      <c r="IDR850" s="14"/>
      <c r="IDS850" s="14"/>
      <c r="IDT850" s="14"/>
      <c r="IDU850" s="14"/>
      <c r="IDV850" s="14"/>
      <c r="IDW850" s="14"/>
      <c r="IDX850" s="14"/>
      <c r="IDY850" s="14"/>
      <c r="IDZ850" s="14"/>
      <c r="IEA850" s="14"/>
      <c r="IEB850" s="14"/>
      <c r="IEC850" s="14"/>
      <c r="IED850" s="14"/>
      <c r="IEE850" s="14"/>
      <c r="IEF850" s="14"/>
      <c r="IEG850" s="14"/>
      <c r="IEH850" s="14"/>
      <c r="IEI850" s="14"/>
      <c r="IEJ850" s="14"/>
      <c r="IEK850" s="14"/>
      <c r="IEL850" s="14"/>
      <c r="IEM850" s="14"/>
      <c r="IEN850" s="14"/>
      <c r="IEO850" s="14"/>
      <c r="IEP850" s="14"/>
      <c r="IEQ850" s="14"/>
      <c r="IER850" s="14"/>
      <c r="IES850" s="14"/>
      <c r="IET850" s="14"/>
      <c r="IEU850" s="14"/>
      <c r="IEV850" s="14"/>
      <c r="IEW850" s="14"/>
      <c r="IEX850" s="14"/>
      <c r="IEY850" s="14"/>
      <c r="IEZ850" s="14"/>
      <c r="IFA850" s="14"/>
      <c r="IFB850" s="14"/>
      <c r="IFC850" s="14"/>
      <c r="IFD850" s="14"/>
      <c r="IFE850" s="14"/>
      <c r="IFF850" s="14"/>
      <c r="IFG850" s="14"/>
      <c r="IFH850" s="14"/>
      <c r="IFI850" s="14"/>
      <c r="IFJ850" s="14"/>
      <c r="IFK850" s="14"/>
      <c r="IFL850" s="14"/>
      <c r="IFM850" s="14"/>
      <c r="IFN850" s="14"/>
      <c r="IFO850" s="14"/>
      <c r="IFP850" s="14"/>
      <c r="IFQ850" s="14"/>
      <c r="IFR850" s="14"/>
      <c r="IFS850" s="14"/>
      <c r="IFT850" s="14"/>
      <c r="IFU850" s="14"/>
      <c r="IFV850" s="14"/>
      <c r="IFW850" s="14"/>
      <c r="IFX850" s="14"/>
      <c r="IFY850" s="14"/>
      <c r="IFZ850" s="14"/>
      <c r="IGA850" s="14"/>
      <c r="IGB850" s="14"/>
      <c r="IGC850" s="14"/>
      <c r="IGD850" s="14"/>
      <c r="IGE850" s="14"/>
      <c r="IGF850" s="14"/>
      <c r="IGG850" s="14"/>
      <c r="IGH850" s="14"/>
      <c r="IGI850" s="14"/>
      <c r="IGJ850" s="14"/>
      <c r="IGK850" s="14"/>
      <c r="IGL850" s="14"/>
      <c r="IGM850" s="14"/>
      <c r="IGN850" s="14"/>
      <c r="IGO850" s="14"/>
      <c r="IGP850" s="14"/>
      <c r="IGQ850" s="14"/>
      <c r="IGR850" s="14"/>
      <c r="IGS850" s="14"/>
      <c r="IGT850" s="14"/>
      <c r="IGU850" s="14"/>
      <c r="IGV850" s="14"/>
      <c r="IGW850" s="14"/>
      <c r="IGX850" s="14"/>
      <c r="IGY850" s="14"/>
      <c r="IGZ850" s="14"/>
      <c r="IHA850" s="14"/>
      <c r="IHB850" s="14"/>
      <c r="IHC850" s="14"/>
      <c r="IHD850" s="14"/>
      <c r="IHE850" s="14"/>
      <c r="IHF850" s="14"/>
      <c r="IHG850" s="14"/>
      <c r="IHH850" s="14"/>
      <c r="IHI850" s="14"/>
      <c r="IHJ850" s="14"/>
      <c r="IHK850" s="14"/>
      <c r="IHL850" s="14"/>
      <c r="IHM850" s="14"/>
      <c r="IHN850" s="14"/>
      <c r="IHO850" s="14"/>
      <c r="IHP850" s="14"/>
      <c r="IHQ850" s="14"/>
      <c r="IHR850" s="14"/>
      <c r="IHS850" s="14"/>
      <c r="IHT850" s="14"/>
      <c r="IHU850" s="14"/>
      <c r="IHV850" s="14"/>
      <c r="IHW850" s="14"/>
      <c r="IHX850" s="14"/>
      <c r="IHY850" s="14"/>
      <c r="IHZ850" s="14"/>
      <c r="IIA850" s="14"/>
      <c r="IIB850" s="14"/>
      <c r="IIC850" s="14"/>
      <c r="IID850" s="14"/>
      <c r="IIE850" s="14"/>
      <c r="IIF850" s="14"/>
      <c r="IIG850" s="14"/>
      <c r="IIH850" s="14"/>
      <c r="III850" s="14"/>
      <c r="IIJ850" s="14"/>
      <c r="IIK850" s="14"/>
      <c r="IIL850" s="14"/>
      <c r="IIM850" s="14"/>
      <c r="IIN850" s="14"/>
      <c r="IIO850" s="14"/>
      <c r="IIP850" s="14"/>
      <c r="IIQ850" s="14"/>
      <c r="IIR850" s="14"/>
      <c r="IIS850" s="14"/>
      <c r="IIT850" s="14"/>
      <c r="IIU850" s="14"/>
      <c r="IIV850" s="14"/>
      <c r="IIW850" s="14"/>
      <c r="IIX850" s="14"/>
      <c r="IIY850" s="14"/>
      <c r="IIZ850" s="14"/>
      <c r="IJA850" s="14"/>
      <c r="IJB850" s="14"/>
      <c r="IJC850" s="14"/>
      <c r="IJD850" s="14"/>
      <c r="IJE850" s="14"/>
      <c r="IJF850" s="14"/>
      <c r="IJG850" s="14"/>
      <c r="IJH850" s="14"/>
      <c r="IJI850" s="14"/>
      <c r="IJJ850" s="14"/>
      <c r="IJK850" s="14"/>
      <c r="IJL850" s="14"/>
      <c r="IJM850" s="14"/>
      <c r="IJN850" s="14"/>
      <c r="IJO850" s="14"/>
      <c r="IJP850" s="14"/>
      <c r="IJQ850" s="14"/>
      <c r="IJR850" s="14"/>
      <c r="IJS850" s="14"/>
      <c r="IJT850" s="14"/>
      <c r="IJU850" s="14"/>
      <c r="IJV850" s="14"/>
      <c r="IJW850" s="14"/>
      <c r="IJX850" s="14"/>
      <c r="IJY850" s="14"/>
      <c r="IJZ850" s="14"/>
      <c r="IKA850" s="14"/>
      <c r="IKB850" s="14"/>
      <c r="IKC850" s="14"/>
      <c r="IKD850" s="14"/>
      <c r="IKE850" s="14"/>
      <c r="IKF850" s="14"/>
      <c r="IKG850" s="14"/>
      <c r="IKH850" s="14"/>
      <c r="IKI850" s="14"/>
      <c r="IKJ850" s="14"/>
      <c r="IKK850" s="14"/>
      <c r="IKL850" s="14"/>
      <c r="IKM850" s="14"/>
      <c r="IKN850" s="14"/>
      <c r="IKO850" s="14"/>
      <c r="IKP850" s="14"/>
      <c r="IKQ850" s="14"/>
      <c r="IKR850" s="14"/>
      <c r="IKS850" s="14"/>
      <c r="IKT850" s="14"/>
      <c r="IKU850" s="14"/>
      <c r="IKV850" s="14"/>
      <c r="IKW850" s="14"/>
      <c r="IKX850" s="14"/>
      <c r="IKY850" s="14"/>
      <c r="IKZ850" s="14"/>
      <c r="ILA850" s="14"/>
      <c r="ILB850" s="14"/>
      <c r="ILC850" s="14"/>
      <c r="ILD850" s="14"/>
      <c r="ILE850" s="14"/>
      <c r="ILF850" s="14"/>
      <c r="ILG850" s="14"/>
      <c r="ILH850" s="14"/>
      <c r="ILI850" s="14"/>
      <c r="ILJ850" s="14"/>
      <c r="ILK850" s="14"/>
      <c r="ILL850" s="14"/>
      <c r="ILM850" s="14"/>
      <c r="ILN850" s="14"/>
      <c r="ILO850" s="14"/>
      <c r="ILP850" s="14"/>
      <c r="ILQ850" s="14"/>
      <c r="ILR850" s="14"/>
      <c r="ILS850" s="14"/>
      <c r="ILT850" s="14"/>
      <c r="ILU850" s="14"/>
      <c r="ILV850" s="14"/>
      <c r="ILW850" s="14"/>
      <c r="ILX850" s="14"/>
      <c r="ILY850" s="14"/>
      <c r="ILZ850" s="14"/>
      <c r="IMA850" s="14"/>
      <c r="IMB850" s="14"/>
      <c r="IMC850" s="14"/>
      <c r="IMD850" s="14"/>
      <c r="IME850" s="14"/>
      <c r="IMF850" s="14"/>
      <c r="IMG850" s="14"/>
      <c r="IMH850" s="14"/>
      <c r="IMI850" s="14"/>
      <c r="IMJ850" s="14"/>
      <c r="IMK850" s="14"/>
      <c r="IML850" s="14"/>
      <c r="IMM850" s="14"/>
      <c r="IMN850" s="14"/>
      <c r="IMO850" s="14"/>
      <c r="IMP850" s="14"/>
      <c r="IMQ850" s="14"/>
      <c r="IMR850" s="14"/>
      <c r="IMS850" s="14"/>
      <c r="IMT850" s="14"/>
      <c r="IMU850" s="14"/>
      <c r="IMV850" s="14"/>
      <c r="IMW850" s="14"/>
      <c r="IMX850" s="14"/>
      <c r="IMY850" s="14"/>
      <c r="IMZ850" s="14"/>
      <c r="INA850" s="14"/>
      <c r="INB850" s="14"/>
      <c r="INC850" s="14"/>
      <c r="IND850" s="14"/>
      <c r="INE850" s="14"/>
      <c r="INF850" s="14"/>
      <c r="ING850" s="14"/>
      <c r="INH850" s="14"/>
      <c r="INI850" s="14"/>
      <c r="INJ850" s="14"/>
      <c r="INK850" s="14"/>
      <c r="INL850" s="14"/>
      <c r="INM850" s="14"/>
      <c r="INN850" s="14"/>
      <c r="INO850" s="14"/>
      <c r="INP850" s="14"/>
      <c r="INQ850" s="14"/>
      <c r="INR850" s="14"/>
      <c r="INS850" s="14"/>
      <c r="INT850" s="14"/>
      <c r="INU850" s="14"/>
      <c r="INV850" s="14"/>
      <c r="INW850" s="14"/>
      <c r="INX850" s="14"/>
      <c r="INY850" s="14"/>
      <c r="INZ850" s="14"/>
      <c r="IOA850" s="14"/>
      <c r="IOB850" s="14"/>
      <c r="IOC850" s="14"/>
      <c r="IOD850" s="14"/>
      <c r="IOE850" s="14"/>
      <c r="IOF850" s="14"/>
      <c r="IOG850" s="14"/>
      <c r="IOH850" s="14"/>
      <c r="IOI850" s="14"/>
      <c r="IOJ850" s="14"/>
      <c r="IOK850" s="14"/>
      <c r="IOL850" s="14"/>
      <c r="IOM850" s="14"/>
      <c r="ION850" s="14"/>
      <c r="IOO850" s="14"/>
      <c r="IOP850" s="14"/>
      <c r="IOQ850" s="14"/>
      <c r="IOR850" s="14"/>
      <c r="IOS850" s="14"/>
      <c r="IOT850" s="14"/>
      <c r="IOU850" s="14"/>
      <c r="IOV850" s="14"/>
      <c r="IOW850" s="14"/>
      <c r="IOX850" s="14"/>
      <c r="IOY850" s="14"/>
      <c r="IOZ850" s="14"/>
      <c r="IPA850" s="14"/>
      <c r="IPB850" s="14"/>
      <c r="IPC850" s="14"/>
      <c r="IPD850" s="14"/>
      <c r="IPE850" s="14"/>
      <c r="IPF850" s="14"/>
      <c r="IPG850" s="14"/>
      <c r="IPH850" s="14"/>
      <c r="IPI850" s="14"/>
      <c r="IPJ850" s="14"/>
      <c r="IPK850" s="14"/>
      <c r="IPL850" s="14"/>
      <c r="IPM850" s="14"/>
      <c r="IPN850" s="14"/>
      <c r="IPO850" s="14"/>
      <c r="IPP850" s="14"/>
      <c r="IPQ850" s="14"/>
      <c r="IPR850" s="14"/>
      <c r="IPS850" s="14"/>
      <c r="IPT850" s="14"/>
      <c r="IPU850" s="14"/>
      <c r="IPV850" s="14"/>
      <c r="IPW850" s="14"/>
      <c r="IPX850" s="14"/>
      <c r="IPY850" s="14"/>
      <c r="IPZ850" s="14"/>
      <c r="IQA850" s="14"/>
      <c r="IQB850" s="14"/>
      <c r="IQC850" s="14"/>
      <c r="IQD850" s="14"/>
      <c r="IQE850" s="14"/>
      <c r="IQF850" s="14"/>
      <c r="IQG850" s="14"/>
      <c r="IQH850" s="14"/>
      <c r="IQI850" s="14"/>
      <c r="IQJ850" s="14"/>
      <c r="IQK850" s="14"/>
      <c r="IQL850" s="14"/>
      <c r="IQM850" s="14"/>
      <c r="IQN850" s="14"/>
      <c r="IQO850" s="14"/>
      <c r="IQP850" s="14"/>
      <c r="IQQ850" s="14"/>
      <c r="IQR850" s="14"/>
      <c r="IQS850" s="14"/>
      <c r="IQT850" s="14"/>
      <c r="IQU850" s="14"/>
      <c r="IQV850" s="14"/>
      <c r="IQW850" s="14"/>
      <c r="IQX850" s="14"/>
      <c r="IQY850" s="14"/>
      <c r="IQZ850" s="14"/>
      <c r="IRA850" s="14"/>
      <c r="IRB850" s="14"/>
      <c r="IRC850" s="14"/>
      <c r="IRD850" s="14"/>
      <c r="IRE850" s="14"/>
      <c r="IRF850" s="14"/>
      <c r="IRG850" s="14"/>
      <c r="IRH850" s="14"/>
      <c r="IRI850" s="14"/>
      <c r="IRJ850" s="14"/>
      <c r="IRK850" s="14"/>
      <c r="IRL850" s="14"/>
      <c r="IRM850" s="14"/>
      <c r="IRN850" s="14"/>
      <c r="IRO850" s="14"/>
      <c r="IRP850" s="14"/>
      <c r="IRQ850" s="14"/>
      <c r="IRR850" s="14"/>
      <c r="IRS850" s="14"/>
      <c r="IRT850" s="14"/>
      <c r="IRU850" s="14"/>
      <c r="IRV850" s="14"/>
      <c r="IRW850" s="14"/>
      <c r="IRX850" s="14"/>
      <c r="IRY850" s="14"/>
      <c r="IRZ850" s="14"/>
      <c r="ISA850" s="14"/>
      <c r="ISB850" s="14"/>
      <c r="ISC850" s="14"/>
      <c r="ISD850" s="14"/>
      <c r="ISE850" s="14"/>
      <c r="ISF850" s="14"/>
      <c r="ISG850" s="14"/>
      <c r="ISH850" s="14"/>
      <c r="ISI850" s="14"/>
      <c r="ISJ850" s="14"/>
      <c r="ISK850" s="14"/>
      <c r="ISL850" s="14"/>
      <c r="ISM850" s="14"/>
      <c r="ISN850" s="14"/>
      <c r="ISO850" s="14"/>
      <c r="ISP850" s="14"/>
      <c r="ISQ850" s="14"/>
      <c r="ISR850" s="14"/>
      <c r="ISS850" s="14"/>
      <c r="IST850" s="14"/>
      <c r="ISU850" s="14"/>
      <c r="ISV850" s="14"/>
      <c r="ISW850" s="14"/>
      <c r="ISX850" s="14"/>
      <c r="ISY850" s="14"/>
      <c r="ISZ850" s="14"/>
      <c r="ITA850" s="14"/>
      <c r="ITB850" s="14"/>
      <c r="ITC850" s="14"/>
      <c r="ITD850" s="14"/>
      <c r="ITE850" s="14"/>
      <c r="ITF850" s="14"/>
      <c r="ITG850" s="14"/>
      <c r="ITH850" s="14"/>
      <c r="ITI850" s="14"/>
      <c r="ITJ850" s="14"/>
      <c r="ITK850" s="14"/>
      <c r="ITL850" s="14"/>
      <c r="ITM850" s="14"/>
      <c r="ITN850" s="14"/>
      <c r="ITO850" s="14"/>
      <c r="ITP850" s="14"/>
      <c r="ITQ850" s="14"/>
      <c r="ITR850" s="14"/>
      <c r="ITS850" s="14"/>
      <c r="ITT850" s="14"/>
      <c r="ITU850" s="14"/>
      <c r="ITV850" s="14"/>
      <c r="ITW850" s="14"/>
      <c r="ITX850" s="14"/>
      <c r="ITY850" s="14"/>
      <c r="ITZ850" s="14"/>
      <c r="IUA850" s="14"/>
      <c r="IUB850" s="14"/>
      <c r="IUC850" s="14"/>
      <c r="IUD850" s="14"/>
      <c r="IUE850" s="14"/>
      <c r="IUF850" s="14"/>
      <c r="IUG850" s="14"/>
      <c r="IUH850" s="14"/>
      <c r="IUI850" s="14"/>
      <c r="IUJ850" s="14"/>
      <c r="IUK850" s="14"/>
      <c r="IUL850" s="14"/>
      <c r="IUM850" s="14"/>
      <c r="IUN850" s="14"/>
      <c r="IUO850" s="14"/>
      <c r="IUP850" s="14"/>
      <c r="IUQ850" s="14"/>
      <c r="IUR850" s="14"/>
      <c r="IUS850" s="14"/>
      <c r="IUT850" s="14"/>
      <c r="IUU850" s="14"/>
      <c r="IUV850" s="14"/>
      <c r="IUW850" s="14"/>
      <c r="IUX850" s="14"/>
      <c r="IUY850" s="14"/>
      <c r="IUZ850" s="14"/>
      <c r="IVA850" s="14"/>
      <c r="IVB850" s="14"/>
      <c r="IVC850" s="14"/>
      <c r="IVD850" s="14"/>
      <c r="IVE850" s="14"/>
      <c r="IVF850" s="14"/>
      <c r="IVG850" s="14"/>
      <c r="IVH850" s="14"/>
      <c r="IVI850" s="14"/>
      <c r="IVJ850" s="14"/>
      <c r="IVK850" s="14"/>
      <c r="IVL850" s="14"/>
      <c r="IVM850" s="14"/>
      <c r="IVN850" s="14"/>
      <c r="IVO850" s="14"/>
      <c r="IVP850" s="14"/>
      <c r="IVQ850" s="14"/>
      <c r="IVR850" s="14"/>
      <c r="IVS850" s="14"/>
      <c r="IVT850" s="14"/>
      <c r="IVU850" s="14"/>
      <c r="IVV850" s="14"/>
      <c r="IVW850" s="14"/>
      <c r="IVX850" s="14"/>
      <c r="IVY850" s="14"/>
      <c r="IVZ850" s="14"/>
      <c r="IWA850" s="14"/>
      <c r="IWB850" s="14"/>
      <c r="IWC850" s="14"/>
      <c r="IWD850" s="14"/>
      <c r="IWE850" s="14"/>
      <c r="IWF850" s="14"/>
      <c r="IWG850" s="14"/>
      <c r="IWH850" s="14"/>
      <c r="IWI850" s="14"/>
      <c r="IWJ850" s="14"/>
      <c r="IWK850" s="14"/>
      <c r="IWL850" s="14"/>
      <c r="IWM850" s="14"/>
      <c r="IWN850" s="14"/>
      <c r="IWO850" s="14"/>
      <c r="IWP850" s="14"/>
      <c r="IWQ850" s="14"/>
      <c r="IWR850" s="14"/>
      <c r="IWS850" s="14"/>
      <c r="IWT850" s="14"/>
      <c r="IWU850" s="14"/>
      <c r="IWV850" s="14"/>
      <c r="IWW850" s="14"/>
      <c r="IWX850" s="14"/>
      <c r="IWY850" s="14"/>
      <c r="IWZ850" s="14"/>
      <c r="IXA850" s="14"/>
      <c r="IXB850" s="14"/>
      <c r="IXC850" s="14"/>
      <c r="IXD850" s="14"/>
      <c r="IXE850" s="14"/>
      <c r="IXF850" s="14"/>
      <c r="IXG850" s="14"/>
      <c r="IXH850" s="14"/>
      <c r="IXI850" s="14"/>
      <c r="IXJ850" s="14"/>
      <c r="IXK850" s="14"/>
      <c r="IXL850" s="14"/>
      <c r="IXM850" s="14"/>
      <c r="IXN850" s="14"/>
      <c r="IXO850" s="14"/>
      <c r="IXP850" s="14"/>
      <c r="IXQ850" s="14"/>
      <c r="IXR850" s="14"/>
      <c r="IXS850" s="14"/>
      <c r="IXT850" s="14"/>
      <c r="IXU850" s="14"/>
      <c r="IXV850" s="14"/>
      <c r="IXW850" s="14"/>
      <c r="IXX850" s="14"/>
      <c r="IXY850" s="14"/>
      <c r="IXZ850" s="14"/>
      <c r="IYA850" s="14"/>
      <c r="IYB850" s="14"/>
      <c r="IYC850" s="14"/>
      <c r="IYD850" s="14"/>
      <c r="IYE850" s="14"/>
      <c r="IYF850" s="14"/>
      <c r="IYG850" s="14"/>
      <c r="IYH850" s="14"/>
      <c r="IYI850" s="14"/>
      <c r="IYJ850" s="14"/>
      <c r="IYK850" s="14"/>
      <c r="IYL850" s="14"/>
      <c r="IYM850" s="14"/>
      <c r="IYN850" s="14"/>
      <c r="IYO850" s="14"/>
      <c r="IYP850" s="14"/>
      <c r="IYQ850" s="14"/>
      <c r="IYR850" s="14"/>
      <c r="IYS850" s="14"/>
      <c r="IYT850" s="14"/>
      <c r="IYU850" s="14"/>
      <c r="IYV850" s="14"/>
      <c r="IYW850" s="14"/>
      <c r="IYX850" s="14"/>
      <c r="IYY850" s="14"/>
      <c r="IYZ850" s="14"/>
      <c r="IZA850" s="14"/>
      <c r="IZB850" s="14"/>
      <c r="IZC850" s="14"/>
      <c r="IZD850" s="14"/>
      <c r="IZE850" s="14"/>
      <c r="IZF850" s="14"/>
      <c r="IZG850" s="14"/>
      <c r="IZH850" s="14"/>
      <c r="IZI850" s="14"/>
      <c r="IZJ850" s="14"/>
      <c r="IZK850" s="14"/>
      <c r="IZL850" s="14"/>
      <c r="IZM850" s="14"/>
      <c r="IZN850" s="14"/>
      <c r="IZO850" s="14"/>
      <c r="IZP850" s="14"/>
      <c r="IZQ850" s="14"/>
      <c r="IZR850" s="14"/>
      <c r="IZS850" s="14"/>
      <c r="IZT850" s="14"/>
      <c r="IZU850" s="14"/>
      <c r="IZV850" s="14"/>
      <c r="IZW850" s="14"/>
      <c r="IZX850" s="14"/>
      <c r="IZY850" s="14"/>
      <c r="IZZ850" s="14"/>
      <c r="JAA850" s="14"/>
      <c r="JAB850" s="14"/>
      <c r="JAC850" s="14"/>
      <c r="JAD850" s="14"/>
      <c r="JAE850" s="14"/>
      <c r="JAF850" s="14"/>
      <c r="JAG850" s="14"/>
      <c r="JAH850" s="14"/>
      <c r="JAI850" s="14"/>
      <c r="JAJ850" s="14"/>
      <c r="JAK850" s="14"/>
      <c r="JAL850" s="14"/>
      <c r="JAM850" s="14"/>
      <c r="JAN850" s="14"/>
      <c r="JAO850" s="14"/>
      <c r="JAP850" s="14"/>
      <c r="JAQ850" s="14"/>
      <c r="JAR850" s="14"/>
      <c r="JAS850" s="14"/>
      <c r="JAT850" s="14"/>
      <c r="JAU850" s="14"/>
      <c r="JAV850" s="14"/>
      <c r="JAW850" s="14"/>
      <c r="JAX850" s="14"/>
      <c r="JAY850" s="14"/>
      <c r="JAZ850" s="14"/>
      <c r="JBA850" s="14"/>
      <c r="JBB850" s="14"/>
      <c r="JBC850" s="14"/>
      <c r="JBD850" s="14"/>
      <c r="JBE850" s="14"/>
      <c r="JBF850" s="14"/>
      <c r="JBG850" s="14"/>
      <c r="JBH850" s="14"/>
      <c r="JBI850" s="14"/>
      <c r="JBJ850" s="14"/>
      <c r="JBK850" s="14"/>
      <c r="JBL850" s="14"/>
      <c r="JBM850" s="14"/>
      <c r="JBN850" s="14"/>
      <c r="JBO850" s="14"/>
      <c r="JBP850" s="14"/>
      <c r="JBQ850" s="14"/>
      <c r="JBR850" s="14"/>
      <c r="JBS850" s="14"/>
      <c r="JBT850" s="14"/>
      <c r="JBU850" s="14"/>
      <c r="JBV850" s="14"/>
      <c r="JBW850" s="14"/>
      <c r="JBX850" s="14"/>
      <c r="JBY850" s="14"/>
      <c r="JBZ850" s="14"/>
      <c r="JCA850" s="14"/>
      <c r="JCB850" s="14"/>
      <c r="JCC850" s="14"/>
      <c r="JCD850" s="14"/>
      <c r="JCE850" s="14"/>
      <c r="JCF850" s="14"/>
      <c r="JCG850" s="14"/>
      <c r="JCH850" s="14"/>
      <c r="JCI850" s="14"/>
      <c r="JCJ850" s="14"/>
      <c r="JCK850" s="14"/>
      <c r="JCL850" s="14"/>
      <c r="JCM850" s="14"/>
      <c r="JCN850" s="14"/>
      <c r="JCO850" s="14"/>
      <c r="JCP850" s="14"/>
      <c r="JCQ850" s="14"/>
      <c r="JCR850" s="14"/>
      <c r="JCS850" s="14"/>
      <c r="JCT850" s="14"/>
      <c r="JCU850" s="14"/>
      <c r="JCV850" s="14"/>
      <c r="JCW850" s="14"/>
      <c r="JCX850" s="14"/>
      <c r="JCY850" s="14"/>
      <c r="JCZ850" s="14"/>
      <c r="JDA850" s="14"/>
      <c r="JDB850" s="14"/>
      <c r="JDC850" s="14"/>
      <c r="JDD850" s="14"/>
      <c r="JDE850" s="14"/>
      <c r="JDF850" s="14"/>
      <c r="JDG850" s="14"/>
      <c r="JDH850" s="14"/>
      <c r="JDI850" s="14"/>
      <c r="JDJ850" s="14"/>
      <c r="JDK850" s="14"/>
      <c r="JDL850" s="14"/>
      <c r="JDM850" s="14"/>
      <c r="JDN850" s="14"/>
      <c r="JDO850" s="14"/>
      <c r="JDP850" s="14"/>
      <c r="JDQ850" s="14"/>
      <c r="JDR850" s="14"/>
      <c r="JDS850" s="14"/>
      <c r="JDT850" s="14"/>
      <c r="JDU850" s="14"/>
      <c r="JDV850" s="14"/>
      <c r="JDW850" s="14"/>
      <c r="JDX850" s="14"/>
      <c r="JDY850" s="14"/>
      <c r="JDZ850" s="14"/>
      <c r="JEA850" s="14"/>
      <c r="JEB850" s="14"/>
      <c r="JEC850" s="14"/>
      <c r="JED850" s="14"/>
      <c r="JEE850" s="14"/>
      <c r="JEF850" s="14"/>
      <c r="JEG850" s="14"/>
      <c r="JEH850" s="14"/>
      <c r="JEI850" s="14"/>
      <c r="JEJ850" s="14"/>
      <c r="JEK850" s="14"/>
      <c r="JEL850" s="14"/>
      <c r="JEM850" s="14"/>
      <c r="JEN850" s="14"/>
      <c r="JEO850" s="14"/>
      <c r="JEP850" s="14"/>
      <c r="JEQ850" s="14"/>
      <c r="JER850" s="14"/>
      <c r="JES850" s="14"/>
      <c r="JET850" s="14"/>
      <c r="JEU850" s="14"/>
      <c r="JEV850" s="14"/>
      <c r="JEW850" s="14"/>
      <c r="JEX850" s="14"/>
      <c r="JEY850" s="14"/>
      <c r="JEZ850" s="14"/>
      <c r="JFA850" s="14"/>
      <c r="JFB850" s="14"/>
      <c r="JFC850" s="14"/>
      <c r="JFD850" s="14"/>
      <c r="JFE850" s="14"/>
      <c r="JFF850" s="14"/>
      <c r="JFG850" s="14"/>
      <c r="JFH850" s="14"/>
      <c r="JFI850" s="14"/>
      <c r="JFJ850" s="14"/>
      <c r="JFK850" s="14"/>
      <c r="JFL850" s="14"/>
      <c r="JFM850" s="14"/>
      <c r="JFN850" s="14"/>
      <c r="JFO850" s="14"/>
      <c r="JFP850" s="14"/>
      <c r="JFQ850" s="14"/>
      <c r="JFR850" s="14"/>
      <c r="JFS850" s="14"/>
      <c r="JFT850" s="14"/>
      <c r="JFU850" s="14"/>
      <c r="JFV850" s="14"/>
      <c r="JFW850" s="14"/>
      <c r="JFX850" s="14"/>
      <c r="JFY850" s="14"/>
      <c r="JFZ850" s="14"/>
      <c r="JGA850" s="14"/>
      <c r="JGB850" s="14"/>
      <c r="JGC850" s="14"/>
      <c r="JGD850" s="14"/>
      <c r="JGE850" s="14"/>
      <c r="JGF850" s="14"/>
      <c r="JGG850" s="14"/>
      <c r="JGH850" s="14"/>
      <c r="JGI850" s="14"/>
      <c r="JGJ850" s="14"/>
      <c r="JGK850" s="14"/>
      <c r="JGL850" s="14"/>
      <c r="JGM850" s="14"/>
      <c r="JGN850" s="14"/>
      <c r="JGO850" s="14"/>
      <c r="JGP850" s="14"/>
      <c r="JGQ850" s="14"/>
      <c r="JGR850" s="14"/>
      <c r="JGS850" s="14"/>
      <c r="JGT850" s="14"/>
      <c r="JGU850" s="14"/>
      <c r="JGV850" s="14"/>
      <c r="JGW850" s="14"/>
      <c r="JGX850" s="14"/>
      <c r="JGY850" s="14"/>
      <c r="JGZ850" s="14"/>
      <c r="JHA850" s="14"/>
      <c r="JHB850" s="14"/>
      <c r="JHC850" s="14"/>
      <c r="JHD850" s="14"/>
      <c r="JHE850" s="14"/>
      <c r="JHF850" s="14"/>
      <c r="JHG850" s="14"/>
      <c r="JHH850" s="14"/>
      <c r="JHI850" s="14"/>
      <c r="JHJ850" s="14"/>
      <c r="JHK850" s="14"/>
      <c r="JHL850" s="14"/>
      <c r="JHM850" s="14"/>
      <c r="JHN850" s="14"/>
      <c r="JHO850" s="14"/>
      <c r="JHP850" s="14"/>
      <c r="JHQ850" s="14"/>
      <c r="JHR850" s="14"/>
      <c r="JHS850" s="14"/>
      <c r="JHT850" s="14"/>
      <c r="JHU850" s="14"/>
      <c r="JHV850" s="14"/>
      <c r="JHW850" s="14"/>
      <c r="JHX850" s="14"/>
      <c r="JHY850" s="14"/>
      <c r="JHZ850" s="14"/>
      <c r="JIA850" s="14"/>
      <c r="JIB850" s="14"/>
      <c r="JIC850" s="14"/>
      <c r="JID850" s="14"/>
      <c r="JIE850" s="14"/>
      <c r="JIF850" s="14"/>
      <c r="JIG850" s="14"/>
      <c r="JIH850" s="14"/>
      <c r="JII850" s="14"/>
      <c r="JIJ850" s="14"/>
      <c r="JIK850" s="14"/>
      <c r="JIL850" s="14"/>
      <c r="JIM850" s="14"/>
      <c r="JIN850" s="14"/>
      <c r="JIO850" s="14"/>
      <c r="JIP850" s="14"/>
      <c r="JIQ850" s="14"/>
      <c r="JIR850" s="14"/>
      <c r="JIS850" s="14"/>
      <c r="JIT850" s="14"/>
      <c r="JIU850" s="14"/>
      <c r="JIV850" s="14"/>
      <c r="JIW850" s="14"/>
      <c r="JIX850" s="14"/>
      <c r="JIY850" s="14"/>
      <c r="JIZ850" s="14"/>
      <c r="JJA850" s="14"/>
      <c r="JJB850" s="14"/>
      <c r="JJC850" s="14"/>
      <c r="JJD850" s="14"/>
      <c r="JJE850" s="14"/>
      <c r="JJF850" s="14"/>
      <c r="JJG850" s="14"/>
      <c r="JJH850" s="14"/>
      <c r="JJI850" s="14"/>
      <c r="JJJ850" s="14"/>
      <c r="JJK850" s="14"/>
      <c r="JJL850" s="14"/>
      <c r="JJM850" s="14"/>
      <c r="JJN850" s="14"/>
      <c r="JJO850" s="14"/>
      <c r="JJP850" s="14"/>
      <c r="JJQ850" s="14"/>
      <c r="JJR850" s="14"/>
      <c r="JJS850" s="14"/>
      <c r="JJT850" s="14"/>
      <c r="JJU850" s="14"/>
      <c r="JJV850" s="14"/>
      <c r="JJW850" s="14"/>
      <c r="JJX850" s="14"/>
      <c r="JJY850" s="14"/>
      <c r="JJZ850" s="14"/>
      <c r="JKA850" s="14"/>
      <c r="JKB850" s="14"/>
      <c r="JKC850" s="14"/>
      <c r="JKD850" s="14"/>
      <c r="JKE850" s="14"/>
      <c r="JKF850" s="14"/>
      <c r="JKG850" s="14"/>
      <c r="JKH850" s="14"/>
      <c r="JKI850" s="14"/>
      <c r="JKJ850" s="14"/>
      <c r="JKK850" s="14"/>
      <c r="JKL850" s="14"/>
      <c r="JKM850" s="14"/>
      <c r="JKN850" s="14"/>
      <c r="JKO850" s="14"/>
      <c r="JKP850" s="14"/>
      <c r="JKQ850" s="14"/>
      <c r="JKR850" s="14"/>
      <c r="JKS850" s="14"/>
      <c r="JKT850" s="14"/>
      <c r="JKU850" s="14"/>
      <c r="JKV850" s="14"/>
      <c r="JKW850" s="14"/>
      <c r="JKX850" s="14"/>
      <c r="JKY850" s="14"/>
      <c r="JKZ850" s="14"/>
      <c r="JLA850" s="14"/>
      <c r="JLB850" s="14"/>
      <c r="JLC850" s="14"/>
      <c r="JLD850" s="14"/>
      <c r="JLE850" s="14"/>
      <c r="JLF850" s="14"/>
      <c r="JLG850" s="14"/>
      <c r="JLH850" s="14"/>
      <c r="JLI850" s="14"/>
      <c r="JLJ850" s="14"/>
      <c r="JLK850" s="14"/>
      <c r="JLL850" s="14"/>
      <c r="JLM850" s="14"/>
      <c r="JLN850" s="14"/>
      <c r="JLO850" s="14"/>
      <c r="JLP850" s="14"/>
      <c r="JLQ850" s="14"/>
      <c r="JLR850" s="14"/>
      <c r="JLS850" s="14"/>
      <c r="JLT850" s="14"/>
      <c r="JLU850" s="14"/>
      <c r="JLV850" s="14"/>
      <c r="JLW850" s="14"/>
      <c r="JLX850" s="14"/>
      <c r="JLY850" s="14"/>
      <c r="JLZ850" s="14"/>
      <c r="JMA850" s="14"/>
      <c r="JMB850" s="14"/>
      <c r="JMC850" s="14"/>
      <c r="JMD850" s="14"/>
      <c r="JME850" s="14"/>
      <c r="JMF850" s="14"/>
      <c r="JMG850" s="14"/>
      <c r="JMH850" s="14"/>
      <c r="JMI850" s="14"/>
      <c r="JMJ850" s="14"/>
      <c r="JMK850" s="14"/>
      <c r="JML850" s="14"/>
      <c r="JMM850" s="14"/>
      <c r="JMN850" s="14"/>
      <c r="JMO850" s="14"/>
      <c r="JMP850" s="14"/>
      <c r="JMQ850" s="14"/>
      <c r="JMR850" s="14"/>
      <c r="JMS850" s="14"/>
      <c r="JMT850" s="14"/>
      <c r="JMU850" s="14"/>
      <c r="JMV850" s="14"/>
      <c r="JMW850" s="14"/>
      <c r="JMX850" s="14"/>
      <c r="JMY850" s="14"/>
      <c r="JMZ850" s="14"/>
      <c r="JNA850" s="14"/>
      <c r="JNB850" s="14"/>
      <c r="JNC850" s="14"/>
      <c r="JND850" s="14"/>
      <c r="JNE850" s="14"/>
      <c r="JNF850" s="14"/>
      <c r="JNG850" s="14"/>
      <c r="JNH850" s="14"/>
      <c r="JNI850" s="14"/>
      <c r="JNJ850" s="14"/>
      <c r="JNK850" s="14"/>
      <c r="JNL850" s="14"/>
      <c r="JNM850" s="14"/>
      <c r="JNN850" s="14"/>
      <c r="JNO850" s="14"/>
      <c r="JNP850" s="14"/>
      <c r="JNQ850" s="14"/>
      <c r="JNR850" s="14"/>
      <c r="JNS850" s="14"/>
      <c r="JNT850" s="14"/>
      <c r="JNU850" s="14"/>
      <c r="JNV850" s="14"/>
      <c r="JNW850" s="14"/>
      <c r="JNX850" s="14"/>
      <c r="JNY850" s="14"/>
      <c r="JNZ850" s="14"/>
      <c r="JOA850" s="14"/>
      <c r="JOB850" s="14"/>
      <c r="JOC850" s="14"/>
      <c r="JOD850" s="14"/>
      <c r="JOE850" s="14"/>
      <c r="JOF850" s="14"/>
      <c r="JOG850" s="14"/>
      <c r="JOH850" s="14"/>
      <c r="JOI850" s="14"/>
      <c r="JOJ850" s="14"/>
      <c r="JOK850" s="14"/>
      <c r="JOL850" s="14"/>
      <c r="JOM850" s="14"/>
      <c r="JON850" s="14"/>
      <c r="JOO850" s="14"/>
      <c r="JOP850" s="14"/>
      <c r="JOQ850" s="14"/>
      <c r="JOR850" s="14"/>
      <c r="JOS850" s="14"/>
      <c r="JOT850" s="14"/>
      <c r="JOU850" s="14"/>
      <c r="JOV850" s="14"/>
      <c r="JOW850" s="14"/>
      <c r="JOX850" s="14"/>
      <c r="JOY850" s="14"/>
      <c r="JOZ850" s="14"/>
      <c r="JPA850" s="14"/>
      <c r="JPB850" s="14"/>
      <c r="JPC850" s="14"/>
      <c r="JPD850" s="14"/>
      <c r="JPE850" s="14"/>
      <c r="JPF850" s="14"/>
      <c r="JPG850" s="14"/>
      <c r="JPH850" s="14"/>
      <c r="JPI850" s="14"/>
      <c r="JPJ850" s="14"/>
      <c r="JPK850" s="14"/>
      <c r="JPL850" s="14"/>
      <c r="JPM850" s="14"/>
      <c r="JPN850" s="14"/>
      <c r="JPO850" s="14"/>
      <c r="JPP850" s="14"/>
      <c r="JPQ850" s="14"/>
      <c r="JPR850" s="14"/>
      <c r="JPS850" s="14"/>
      <c r="JPT850" s="14"/>
      <c r="JPU850" s="14"/>
      <c r="JPV850" s="14"/>
      <c r="JPW850" s="14"/>
      <c r="JPX850" s="14"/>
      <c r="JPY850" s="14"/>
      <c r="JPZ850" s="14"/>
      <c r="JQA850" s="14"/>
      <c r="JQB850" s="14"/>
      <c r="JQC850" s="14"/>
      <c r="JQD850" s="14"/>
      <c r="JQE850" s="14"/>
      <c r="JQF850" s="14"/>
      <c r="JQG850" s="14"/>
      <c r="JQH850" s="14"/>
      <c r="JQI850" s="14"/>
      <c r="JQJ850" s="14"/>
      <c r="JQK850" s="14"/>
      <c r="JQL850" s="14"/>
      <c r="JQM850" s="14"/>
      <c r="JQN850" s="14"/>
      <c r="JQO850" s="14"/>
      <c r="JQP850" s="14"/>
      <c r="JQQ850" s="14"/>
      <c r="JQR850" s="14"/>
      <c r="JQS850" s="14"/>
      <c r="JQT850" s="14"/>
      <c r="JQU850" s="14"/>
      <c r="JQV850" s="14"/>
      <c r="JQW850" s="14"/>
      <c r="JQX850" s="14"/>
      <c r="JQY850" s="14"/>
      <c r="JQZ850" s="14"/>
      <c r="JRA850" s="14"/>
      <c r="JRB850" s="14"/>
      <c r="JRC850" s="14"/>
      <c r="JRD850" s="14"/>
      <c r="JRE850" s="14"/>
      <c r="JRF850" s="14"/>
      <c r="JRG850" s="14"/>
      <c r="JRH850" s="14"/>
      <c r="JRI850" s="14"/>
      <c r="JRJ850" s="14"/>
      <c r="JRK850" s="14"/>
      <c r="JRL850" s="14"/>
      <c r="JRM850" s="14"/>
      <c r="JRN850" s="14"/>
      <c r="JRO850" s="14"/>
      <c r="JRP850" s="14"/>
      <c r="JRQ850" s="14"/>
      <c r="JRR850" s="14"/>
      <c r="JRS850" s="14"/>
      <c r="JRT850" s="14"/>
      <c r="JRU850" s="14"/>
      <c r="JRV850" s="14"/>
      <c r="JRW850" s="14"/>
      <c r="JRX850" s="14"/>
      <c r="JRY850" s="14"/>
      <c r="JRZ850" s="14"/>
      <c r="JSA850" s="14"/>
      <c r="JSB850" s="14"/>
      <c r="JSC850" s="14"/>
      <c r="JSD850" s="14"/>
      <c r="JSE850" s="14"/>
      <c r="JSF850" s="14"/>
      <c r="JSG850" s="14"/>
      <c r="JSH850" s="14"/>
      <c r="JSI850" s="14"/>
      <c r="JSJ850" s="14"/>
      <c r="JSK850" s="14"/>
      <c r="JSL850" s="14"/>
      <c r="JSM850" s="14"/>
      <c r="JSN850" s="14"/>
      <c r="JSO850" s="14"/>
      <c r="JSP850" s="14"/>
      <c r="JSQ850" s="14"/>
      <c r="JSR850" s="14"/>
      <c r="JSS850" s="14"/>
      <c r="JST850" s="14"/>
      <c r="JSU850" s="14"/>
      <c r="JSV850" s="14"/>
      <c r="JSW850" s="14"/>
      <c r="JSX850" s="14"/>
      <c r="JSY850" s="14"/>
      <c r="JSZ850" s="14"/>
      <c r="JTA850" s="14"/>
      <c r="JTB850" s="14"/>
      <c r="JTC850" s="14"/>
      <c r="JTD850" s="14"/>
      <c r="JTE850" s="14"/>
      <c r="JTF850" s="14"/>
      <c r="JTG850" s="14"/>
      <c r="JTH850" s="14"/>
      <c r="JTI850" s="14"/>
      <c r="JTJ850" s="14"/>
      <c r="JTK850" s="14"/>
      <c r="JTL850" s="14"/>
      <c r="JTM850" s="14"/>
      <c r="JTN850" s="14"/>
      <c r="JTO850" s="14"/>
      <c r="JTP850" s="14"/>
      <c r="JTQ850" s="14"/>
      <c r="JTR850" s="14"/>
      <c r="JTS850" s="14"/>
      <c r="JTT850" s="14"/>
      <c r="JTU850" s="14"/>
      <c r="JTV850" s="14"/>
      <c r="JTW850" s="14"/>
      <c r="JTX850" s="14"/>
      <c r="JTY850" s="14"/>
      <c r="JTZ850" s="14"/>
      <c r="JUA850" s="14"/>
      <c r="JUB850" s="14"/>
      <c r="JUC850" s="14"/>
      <c r="JUD850" s="14"/>
      <c r="JUE850" s="14"/>
      <c r="JUF850" s="14"/>
      <c r="JUG850" s="14"/>
      <c r="JUH850" s="14"/>
      <c r="JUI850" s="14"/>
      <c r="JUJ850" s="14"/>
      <c r="JUK850" s="14"/>
      <c r="JUL850" s="14"/>
      <c r="JUM850" s="14"/>
      <c r="JUN850" s="14"/>
      <c r="JUO850" s="14"/>
      <c r="JUP850" s="14"/>
      <c r="JUQ850" s="14"/>
      <c r="JUR850" s="14"/>
      <c r="JUS850" s="14"/>
      <c r="JUT850" s="14"/>
      <c r="JUU850" s="14"/>
      <c r="JUV850" s="14"/>
      <c r="JUW850" s="14"/>
      <c r="JUX850" s="14"/>
      <c r="JUY850" s="14"/>
      <c r="JUZ850" s="14"/>
      <c r="JVA850" s="14"/>
      <c r="JVB850" s="14"/>
      <c r="JVC850" s="14"/>
      <c r="JVD850" s="14"/>
      <c r="JVE850" s="14"/>
      <c r="JVF850" s="14"/>
      <c r="JVG850" s="14"/>
      <c r="JVH850" s="14"/>
      <c r="JVI850" s="14"/>
      <c r="JVJ850" s="14"/>
      <c r="JVK850" s="14"/>
      <c r="JVL850" s="14"/>
      <c r="JVM850" s="14"/>
      <c r="JVN850" s="14"/>
      <c r="JVO850" s="14"/>
      <c r="JVP850" s="14"/>
      <c r="JVQ850" s="14"/>
      <c r="JVR850" s="14"/>
      <c r="JVS850" s="14"/>
      <c r="JVT850" s="14"/>
      <c r="JVU850" s="14"/>
      <c r="JVV850" s="14"/>
      <c r="JVW850" s="14"/>
      <c r="JVX850" s="14"/>
      <c r="JVY850" s="14"/>
      <c r="JVZ850" s="14"/>
      <c r="JWA850" s="14"/>
      <c r="JWB850" s="14"/>
      <c r="JWC850" s="14"/>
      <c r="JWD850" s="14"/>
      <c r="JWE850" s="14"/>
      <c r="JWF850" s="14"/>
      <c r="JWG850" s="14"/>
      <c r="JWH850" s="14"/>
      <c r="JWI850" s="14"/>
      <c r="JWJ850" s="14"/>
      <c r="JWK850" s="14"/>
      <c r="JWL850" s="14"/>
      <c r="JWM850" s="14"/>
      <c r="JWN850" s="14"/>
      <c r="JWO850" s="14"/>
      <c r="JWP850" s="14"/>
      <c r="JWQ850" s="14"/>
      <c r="JWR850" s="14"/>
      <c r="JWS850" s="14"/>
      <c r="JWT850" s="14"/>
      <c r="JWU850" s="14"/>
      <c r="JWV850" s="14"/>
      <c r="JWW850" s="14"/>
      <c r="JWX850" s="14"/>
      <c r="JWY850" s="14"/>
      <c r="JWZ850" s="14"/>
      <c r="JXA850" s="14"/>
      <c r="JXB850" s="14"/>
      <c r="JXC850" s="14"/>
      <c r="JXD850" s="14"/>
      <c r="JXE850" s="14"/>
      <c r="JXF850" s="14"/>
      <c r="JXG850" s="14"/>
      <c r="JXH850" s="14"/>
      <c r="JXI850" s="14"/>
      <c r="JXJ850" s="14"/>
      <c r="JXK850" s="14"/>
      <c r="JXL850" s="14"/>
      <c r="JXM850" s="14"/>
      <c r="JXN850" s="14"/>
      <c r="JXO850" s="14"/>
      <c r="JXP850" s="14"/>
      <c r="JXQ850" s="14"/>
      <c r="JXR850" s="14"/>
      <c r="JXS850" s="14"/>
      <c r="JXT850" s="14"/>
      <c r="JXU850" s="14"/>
      <c r="JXV850" s="14"/>
      <c r="JXW850" s="14"/>
      <c r="JXX850" s="14"/>
      <c r="JXY850" s="14"/>
      <c r="JXZ850" s="14"/>
      <c r="JYA850" s="14"/>
      <c r="JYB850" s="14"/>
      <c r="JYC850" s="14"/>
      <c r="JYD850" s="14"/>
      <c r="JYE850" s="14"/>
      <c r="JYF850" s="14"/>
      <c r="JYG850" s="14"/>
      <c r="JYH850" s="14"/>
      <c r="JYI850" s="14"/>
      <c r="JYJ850" s="14"/>
      <c r="JYK850" s="14"/>
      <c r="JYL850" s="14"/>
      <c r="JYM850" s="14"/>
      <c r="JYN850" s="14"/>
      <c r="JYO850" s="14"/>
      <c r="JYP850" s="14"/>
      <c r="JYQ850" s="14"/>
      <c r="JYR850" s="14"/>
      <c r="JYS850" s="14"/>
      <c r="JYT850" s="14"/>
      <c r="JYU850" s="14"/>
      <c r="JYV850" s="14"/>
      <c r="JYW850" s="14"/>
      <c r="JYX850" s="14"/>
      <c r="JYY850" s="14"/>
      <c r="JYZ850" s="14"/>
      <c r="JZA850" s="14"/>
      <c r="JZB850" s="14"/>
      <c r="JZC850" s="14"/>
      <c r="JZD850" s="14"/>
      <c r="JZE850" s="14"/>
      <c r="JZF850" s="14"/>
      <c r="JZG850" s="14"/>
      <c r="JZH850" s="14"/>
      <c r="JZI850" s="14"/>
      <c r="JZJ850" s="14"/>
      <c r="JZK850" s="14"/>
      <c r="JZL850" s="14"/>
      <c r="JZM850" s="14"/>
      <c r="JZN850" s="14"/>
      <c r="JZO850" s="14"/>
      <c r="JZP850" s="14"/>
      <c r="JZQ850" s="14"/>
      <c r="JZR850" s="14"/>
      <c r="JZS850" s="14"/>
      <c r="JZT850" s="14"/>
      <c r="JZU850" s="14"/>
      <c r="JZV850" s="14"/>
      <c r="JZW850" s="14"/>
      <c r="JZX850" s="14"/>
      <c r="JZY850" s="14"/>
      <c r="JZZ850" s="14"/>
      <c r="KAA850" s="14"/>
      <c r="KAB850" s="14"/>
      <c r="KAC850" s="14"/>
      <c r="KAD850" s="14"/>
      <c r="KAE850" s="14"/>
      <c r="KAF850" s="14"/>
      <c r="KAG850" s="14"/>
      <c r="KAH850" s="14"/>
      <c r="KAI850" s="14"/>
      <c r="KAJ850" s="14"/>
      <c r="KAK850" s="14"/>
      <c r="KAL850" s="14"/>
      <c r="KAM850" s="14"/>
      <c r="KAN850" s="14"/>
      <c r="KAO850" s="14"/>
      <c r="KAP850" s="14"/>
      <c r="KAQ850" s="14"/>
      <c r="KAR850" s="14"/>
      <c r="KAS850" s="14"/>
      <c r="KAT850" s="14"/>
      <c r="KAU850" s="14"/>
      <c r="KAV850" s="14"/>
      <c r="KAW850" s="14"/>
      <c r="KAX850" s="14"/>
      <c r="KAY850" s="14"/>
      <c r="KAZ850" s="14"/>
      <c r="KBA850" s="14"/>
      <c r="KBB850" s="14"/>
      <c r="KBC850" s="14"/>
      <c r="KBD850" s="14"/>
      <c r="KBE850" s="14"/>
      <c r="KBF850" s="14"/>
      <c r="KBG850" s="14"/>
      <c r="KBH850" s="14"/>
      <c r="KBI850" s="14"/>
      <c r="KBJ850" s="14"/>
      <c r="KBK850" s="14"/>
      <c r="KBL850" s="14"/>
      <c r="KBM850" s="14"/>
      <c r="KBN850" s="14"/>
      <c r="KBO850" s="14"/>
      <c r="KBP850" s="14"/>
      <c r="KBQ850" s="14"/>
      <c r="KBR850" s="14"/>
      <c r="KBS850" s="14"/>
      <c r="KBT850" s="14"/>
      <c r="KBU850" s="14"/>
      <c r="KBV850" s="14"/>
      <c r="KBW850" s="14"/>
      <c r="KBX850" s="14"/>
      <c r="KBY850" s="14"/>
      <c r="KBZ850" s="14"/>
      <c r="KCA850" s="14"/>
      <c r="KCB850" s="14"/>
      <c r="KCC850" s="14"/>
      <c r="KCD850" s="14"/>
      <c r="KCE850" s="14"/>
      <c r="KCF850" s="14"/>
      <c r="KCG850" s="14"/>
      <c r="KCH850" s="14"/>
      <c r="KCI850" s="14"/>
      <c r="KCJ850" s="14"/>
      <c r="KCK850" s="14"/>
      <c r="KCL850" s="14"/>
      <c r="KCM850" s="14"/>
      <c r="KCN850" s="14"/>
      <c r="KCO850" s="14"/>
      <c r="KCP850" s="14"/>
      <c r="KCQ850" s="14"/>
      <c r="KCR850" s="14"/>
      <c r="KCS850" s="14"/>
      <c r="KCT850" s="14"/>
      <c r="KCU850" s="14"/>
      <c r="KCV850" s="14"/>
      <c r="KCW850" s="14"/>
      <c r="KCX850" s="14"/>
      <c r="KCY850" s="14"/>
      <c r="KCZ850" s="14"/>
      <c r="KDA850" s="14"/>
      <c r="KDB850" s="14"/>
      <c r="KDC850" s="14"/>
      <c r="KDD850" s="14"/>
      <c r="KDE850" s="14"/>
      <c r="KDF850" s="14"/>
      <c r="KDG850" s="14"/>
      <c r="KDH850" s="14"/>
      <c r="KDI850" s="14"/>
      <c r="KDJ850" s="14"/>
      <c r="KDK850" s="14"/>
      <c r="KDL850" s="14"/>
      <c r="KDM850" s="14"/>
      <c r="KDN850" s="14"/>
      <c r="KDO850" s="14"/>
      <c r="KDP850" s="14"/>
      <c r="KDQ850" s="14"/>
      <c r="KDR850" s="14"/>
      <c r="KDS850" s="14"/>
      <c r="KDT850" s="14"/>
      <c r="KDU850" s="14"/>
      <c r="KDV850" s="14"/>
      <c r="KDW850" s="14"/>
      <c r="KDX850" s="14"/>
      <c r="KDY850" s="14"/>
      <c r="KDZ850" s="14"/>
      <c r="KEA850" s="14"/>
      <c r="KEB850" s="14"/>
      <c r="KEC850" s="14"/>
      <c r="KED850" s="14"/>
      <c r="KEE850" s="14"/>
      <c r="KEF850" s="14"/>
      <c r="KEG850" s="14"/>
      <c r="KEH850" s="14"/>
      <c r="KEI850" s="14"/>
      <c r="KEJ850" s="14"/>
      <c r="KEK850" s="14"/>
      <c r="KEL850" s="14"/>
      <c r="KEM850" s="14"/>
      <c r="KEN850" s="14"/>
      <c r="KEO850" s="14"/>
      <c r="KEP850" s="14"/>
      <c r="KEQ850" s="14"/>
      <c r="KER850" s="14"/>
      <c r="KES850" s="14"/>
      <c r="KET850" s="14"/>
      <c r="KEU850" s="14"/>
      <c r="KEV850" s="14"/>
      <c r="KEW850" s="14"/>
      <c r="KEX850" s="14"/>
      <c r="KEY850" s="14"/>
      <c r="KEZ850" s="14"/>
      <c r="KFA850" s="14"/>
      <c r="KFB850" s="14"/>
      <c r="KFC850" s="14"/>
      <c r="KFD850" s="14"/>
      <c r="KFE850" s="14"/>
      <c r="KFF850" s="14"/>
      <c r="KFG850" s="14"/>
      <c r="KFH850" s="14"/>
      <c r="KFI850" s="14"/>
      <c r="KFJ850" s="14"/>
      <c r="KFK850" s="14"/>
      <c r="KFL850" s="14"/>
      <c r="KFM850" s="14"/>
      <c r="KFN850" s="14"/>
      <c r="KFO850" s="14"/>
      <c r="KFP850" s="14"/>
      <c r="KFQ850" s="14"/>
      <c r="KFR850" s="14"/>
      <c r="KFS850" s="14"/>
      <c r="KFT850" s="14"/>
      <c r="KFU850" s="14"/>
      <c r="KFV850" s="14"/>
      <c r="KFW850" s="14"/>
      <c r="KFX850" s="14"/>
      <c r="KFY850" s="14"/>
      <c r="KFZ850" s="14"/>
      <c r="KGA850" s="14"/>
      <c r="KGB850" s="14"/>
      <c r="KGC850" s="14"/>
      <c r="KGD850" s="14"/>
      <c r="KGE850" s="14"/>
      <c r="KGF850" s="14"/>
      <c r="KGG850" s="14"/>
      <c r="KGH850" s="14"/>
      <c r="KGI850" s="14"/>
      <c r="KGJ850" s="14"/>
      <c r="KGK850" s="14"/>
      <c r="KGL850" s="14"/>
      <c r="KGM850" s="14"/>
      <c r="KGN850" s="14"/>
      <c r="KGO850" s="14"/>
      <c r="KGP850" s="14"/>
      <c r="KGQ850" s="14"/>
      <c r="KGR850" s="14"/>
      <c r="KGS850" s="14"/>
      <c r="KGT850" s="14"/>
      <c r="KGU850" s="14"/>
      <c r="KGV850" s="14"/>
      <c r="KGW850" s="14"/>
      <c r="KGX850" s="14"/>
      <c r="KGY850" s="14"/>
      <c r="KGZ850" s="14"/>
      <c r="KHA850" s="14"/>
      <c r="KHB850" s="14"/>
      <c r="KHC850" s="14"/>
      <c r="KHD850" s="14"/>
      <c r="KHE850" s="14"/>
      <c r="KHF850" s="14"/>
      <c r="KHG850" s="14"/>
      <c r="KHH850" s="14"/>
      <c r="KHI850" s="14"/>
      <c r="KHJ850" s="14"/>
      <c r="KHK850" s="14"/>
      <c r="KHL850" s="14"/>
      <c r="KHM850" s="14"/>
      <c r="KHN850" s="14"/>
      <c r="KHO850" s="14"/>
      <c r="KHP850" s="14"/>
      <c r="KHQ850" s="14"/>
      <c r="KHR850" s="14"/>
      <c r="KHS850" s="14"/>
      <c r="KHT850" s="14"/>
      <c r="KHU850" s="14"/>
      <c r="KHV850" s="14"/>
      <c r="KHW850" s="14"/>
      <c r="KHX850" s="14"/>
      <c r="KHY850" s="14"/>
      <c r="KHZ850" s="14"/>
      <c r="KIA850" s="14"/>
      <c r="KIB850" s="14"/>
      <c r="KIC850" s="14"/>
      <c r="KID850" s="14"/>
      <c r="KIE850" s="14"/>
      <c r="KIF850" s="14"/>
      <c r="KIG850" s="14"/>
      <c r="KIH850" s="14"/>
      <c r="KII850" s="14"/>
      <c r="KIJ850" s="14"/>
      <c r="KIK850" s="14"/>
      <c r="KIL850" s="14"/>
      <c r="KIM850" s="14"/>
      <c r="KIN850" s="14"/>
      <c r="KIO850" s="14"/>
      <c r="KIP850" s="14"/>
      <c r="KIQ850" s="14"/>
      <c r="KIR850" s="14"/>
      <c r="KIS850" s="14"/>
      <c r="KIT850" s="14"/>
      <c r="KIU850" s="14"/>
      <c r="KIV850" s="14"/>
      <c r="KIW850" s="14"/>
      <c r="KIX850" s="14"/>
      <c r="KIY850" s="14"/>
      <c r="KIZ850" s="14"/>
      <c r="KJA850" s="14"/>
      <c r="KJB850" s="14"/>
      <c r="KJC850" s="14"/>
      <c r="KJD850" s="14"/>
      <c r="KJE850" s="14"/>
      <c r="KJF850" s="14"/>
      <c r="KJG850" s="14"/>
      <c r="KJH850" s="14"/>
      <c r="KJI850" s="14"/>
      <c r="KJJ850" s="14"/>
      <c r="KJK850" s="14"/>
      <c r="KJL850" s="14"/>
      <c r="KJM850" s="14"/>
      <c r="KJN850" s="14"/>
      <c r="KJO850" s="14"/>
      <c r="KJP850" s="14"/>
      <c r="KJQ850" s="14"/>
      <c r="KJR850" s="14"/>
      <c r="KJS850" s="14"/>
      <c r="KJT850" s="14"/>
      <c r="KJU850" s="14"/>
      <c r="KJV850" s="14"/>
      <c r="KJW850" s="14"/>
      <c r="KJX850" s="14"/>
      <c r="KJY850" s="14"/>
      <c r="KJZ850" s="14"/>
      <c r="KKA850" s="14"/>
      <c r="KKB850" s="14"/>
      <c r="KKC850" s="14"/>
      <c r="KKD850" s="14"/>
      <c r="KKE850" s="14"/>
      <c r="KKF850" s="14"/>
      <c r="KKG850" s="14"/>
      <c r="KKH850" s="14"/>
      <c r="KKI850" s="14"/>
      <c r="KKJ850" s="14"/>
      <c r="KKK850" s="14"/>
      <c r="KKL850" s="14"/>
      <c r="KKM850" s="14"/>
      <c r="KKN850" s="14"/>
      <c r="KKO850" s="14"/>
      <c r="KKP850" s="14"/>
      <c r="KKQ850" s="14"/>
      <c r="KKR850" s="14"/>
      <c r="KKS850" s="14"/>
      <c r="KKT850" s="14"/>
      <c r="KKU850" s="14"/>
      <c r="KKV850" s="14"/>
      <c r="KKW850" s="14"/>
      <c r="KKX850" s="14"/>
      <c r="KKY850" s="14"/>
      <c r="KKZ850" s="14"/>
      <c r="KLA850" s="14"/>
      <c r="KLB850" s="14"/>
      <c r="KLC850" s="14"/>
      <c r="KLD850" s="14"/>
      <c r="KLE850" s="14"/>
      <c r="KLF850" s="14"/>
      <c r="KLG850" s="14"/>
      <c r="KLH850" s="14"/>
      <c r="KLI850" s="14"/>
      <c r="KLJ850" s="14"/>
      <c r="KLK850" s="14"/>
      <c r="KLL850" s="14"/>
      <c r="KLM850" s="14"/>
      <c r="KLN850" s="14"/>
      <c r="KLO850" s="14"/>
      <c r="KLP850" s="14"/>
      <c r="KLQ850" s="14"/>
      <c r="KLR850" s="14"/>
      <c r="KLS850" s="14"/>
      <c r="KLT850" s="14"/>
      <c r="KLU850" s="14"/>
      <c r="KLV850" s="14"/>
      <c r="KLW850" s="14"/>
      <c r="KLX850" s="14"/>
      <c r="KLY850" s="14"/>
      <c r="KLZ850" s="14"/>
      <c r="KMA850" s="14"/>
      <c r="KMB850" s="14"/>
      <c r="KMC850" s="14"/>
      <c r="KMD850" s="14"/>
      <c r="KME850" s="14"/>
      <c r="KMF850" s="14"/>
      <c r="KMG850" s="14"/>
      <c r="KMH850" s="14"/>
      <c r="KMI850" s="14"/>
      <c r="KMJ850" s="14"/>
      <c r="KMK850" s="14"/>
      <c r="KML850" s="14"/>
      <c r="KMM850" s="14"/>
      <c r="KMN850" s="14"/>
      <c r="KMO850" s="14"/>
      <c r="KMP850" s="14"/>
      <c r="KMQ850" s="14"/>
      <c r="KMR850" s="14"/>
      <c r="KMS850" s="14"/>
      <c r="KMT850" s="14"/>
      <c r="KMU850" s="14"/>
      <c r="KMV850" s="14"/>
      <c r="KMW850" s="14"/>
      <c r="KMX850" s="14"/>
      <c r="KMY850" s="14"/>
      <c r="KMZ850" s="14"/>
      <c r="KNA850" s="14"/>
      <c r="KNB850" s="14"/>
      <c r="KNC850" s="14"/>
      <c r="KND850" s="14"/>
      <c r="KNE850" s="14"/>
      <c r="KNF850" s="14"/>
      <c r="KNG850" s="14"/>
      <c r="KNH850" s="14"/>
      <c r="KNI850" s="14"/>
      <c r="KNJ850" s="14"/>
      <c r="KNK850" s="14"/>
      <c r="KNL850" s="14"/>
      <c r="KNM850" s="14"/>
      <c r="KNN850" s="14"/>
      <c r="KNO850" s="14"/>
      <c r="KNP850" s="14"/>
      <c r="KNQ850" s="14"/>
      <c r="KNR850" s="14"/>
      <c r="KNS850" s="14"/>
      <c r="KNT850" s="14"/>
      <c r="KNU850" s="14"/>
      <c r="KNV850" s="14"/>
      <c r="KNW850" s="14"/>
      <c r="KNX850" s="14"/>
      <c r="KNY850" s="14"/>
      <c r="KNZ850" s="14"/>
      <c r="KOA850" s="14"/>
      <c r="KOB850" s="14"/>
      <c r="KOC850" s="14"/>
      <c r="KOD850" s="14"/>
      <c r="KOE850" s="14"/>
      <c r="KOF850" s="14"/>
      <c r="KOG850" s="14"/>
      <c r="KOH850" s="14"/>
      <c r="KOI850" s="14"/>
      <c r="KOJ850" s="14"/>
      <c r="KOK850" s="14"/>
      <c r="KOL850" s="14"/>
      <c r="KOM850" s="14"/>
      <c r="KON850" s="14"/>
      <c r="KOO850" s="14"/>
      <c r="KOP850" s="14"/>
      <c r="KOQ850" s="14"/>
      <c r="KOR850" s="14"/>
      <c r="KOS850" s="14"/>
      <c r="KOT850" s="14"/>
      <c r="KOU850" s="14"/>
      <c r="KOV850" s="14"/>
      <c r="KOW850" s="14"/>
      <c r="KOX850" s="14"/>
      <c r="KOY850" s="14"/>
      <c r="KOZ850" s="14"/>
      <c r="KPA850" s="14"/>
      <c r="KPB850" s="14"/>
      <c r="KPC850" s="14"/>
      <c r="KPD850" s="14"/>
      <c r="KPE850" s="14"/>
      <c r="KPF850" s="14"/>
      <c r="KPG850" s="14"/>
      <c r="KPH850" s="14"/>
      <c r="KPI850" s="14"/>
      <c r="KPJ850" s="14"/>
      <c r="KPK850" s="14"/>
      <c r="KPL850" s="14"/>
      <c r="KPM850" s="14"/>
      <c r="KPN850" s="14"/>
      <c r="KPO850" s="14"/>
      <c r="KPP850" s="14"/>
      <c r="KPQ850" s="14"/>
      <c r="KPR850" s="14"/>
      <c r="KPS850" s="14"/>
      <c r="KPT850" s="14"/>
      <c r="KPU850" s="14"/>
      <c r="KPV850" s="14"/>
      <c r="KPW850" s="14"/>
      <c r="KPX850" s="14"/>
      <c r="KPY850" s="14"/>
      <c r="KPZ850" s="14"/>
      <c r="KQA850" s="14"/>
      <c r="KQB850" s="14"/>
      <c r="KQC850" s="14"/>
      <c r="KQD850" s="14"/>
      <c r="KQE850" s="14"/>
      <c r="KQF850" s="14"/>
      <c r="KQG850" s="14"/>
      <c r="KQH850" s="14"/>
      <c r="KQI850" s="14"/>
      <c r="KQJ850" s="14"/>
      <c r="KQK850" s="14"/>
      <c r="KQL850" s="14"/>
      <c r="KQM850" s="14"/>
      <c r="KQN850" s="14"/>
      <c r="KQO850" s="14"/>
      <c r="KQP850" s="14"/>
      <c r="KQQ850" s="14"/>
      <c r="KQR850" s="14"/>
      <c r="KQS850" s="14"/>
      <c r="KQT850" s="14"/>
      <c r="KQU850" s="14"/>
      <c r="KQV850" s="14"/>
      <c r="KQW850" s="14"/>
      <c r="KQX850" s="14"/>
      <c r="KQY850" s="14"/>
      <c r="KQZ850" s="14"/>
      <c r="KRA850" s="14"/>
      <c r="KRB850" s="14"/>
      <c r="KRC850" s="14"/>
      <c r="KRD850" s="14"/>
      <c r="KRE850" s="14"/>
      <c r="KRF850" s="14"/>
      <c r="KRG850" s="14"/>
      <c r="KRH850" s="14"/>
      <c r="KRI850" s="14"/>
      <c r="KRJ850" s="14"/>
      <c r="KRK850" s="14"/>
      <c r="KRL850" s="14"/>
      <c r="KRM850" s="14"/>
      <c r="KRN850" s="14"/>
      <c r="KRO850" s="14"/>
      <c r="KRP850" s="14"/>
      <c r="KRQ850" s="14"/>
      <c r="KRR850" s="14"/>
      <c r="KRS850" s="14"/>
      <c r="KRT850" s="14"/>
      <c r="KRU850" s="14"/>
      <c r="KRV850" s="14"/>
      <c r="KRW850" s="14"/>
      <c r="KRX850" s="14"/>
      <c r="KRY850" s="14"/>
      <c r="KRZ850" s="14"/>
      <c r="KSA850" s="14"/>
      <c r="KSB850" s="14"/>
      <c r="KSC850" s="14"/>
      <c r="KSD850" s="14"/>
      <c r="KSE850" s="14"/>
      <c r="KSF850" s="14"/>
      <c r="KSG850" s="14"/>
      <c r="KSH850" s="14"/>
      <c r="KSI850" s="14"/>
      <c r="KSJ850" s="14"/>
      <c r="KSK850" s="14"/>
      <c r="KSL850" s="14"/>
      <c r="KSM850" s="14"/>
      <c r="KSN850" s="14"/>
      <c r="KSO850" s="14"/>
      <c r="KSP850" s="14"/>
      <c r="KSQ850" s="14"/>
      <c r="KSR850" s="14"/>
      <c r="KSS850" s="14"/>
      <c r="KST850" s="14"/>
      <c r="KSU850" s="14"/>
      <c r="KSV850" s="14"/>
      <c r="KSW850" s="14"/>
      <c r="KSX850" s="14"/>
      <c r="KSY850" s="14"/>
      <c r="KSZ850" s="14"/>
      <c r="KTA850" s="14"/>
      <c r="KTB850" s="14"/>
      <c r="KTC850" s="14"/>
      <c r="KTD850" s="14"/>
      <c r="KTE850" s="14"/>
      <c r="KTF850" s="14"/>
      <c r="KTG850" s="14"/>
      <c r="KTH850" s="14"/>
      <c r="KTI850" s="14"/>
      <c r="KTJ850" s="14"/>
      <c r="KTK850" s="14"/>
      <c r="KTL850" s="14"/>
      <c r="KTM850" s="14"/>
      <c r="KTN850" s="14"/>
      <c r="KTO850" s="14"/>
      <c r="KTP850" s="14"/>
      <c r="KTQ850" s="14"/>
      <c r="KTR850" s="14"/>
      <c r="KTS850" s="14"/>
      <c r="KTT850" s="14"/>
      <c r="KTU850" s="14"/>
      <c r="KTV850" s="14"/>
      <c r="KTW850" s="14"/>
      <c r="KTX850" s="14"/>
      <c r="KTY850" s="14"/>
      <c r="KTZ850" s="14"/>
      <c r="KUA850" s="14"/>
      <c r="KUB850" s="14"/>
      <c r="KUC850" s="14"/>
      <c r="KUD850" s="14"/>
      <c r="KUE850" s="14"/>
      <c r="KUF850" s="14"/>
      <c r="KUG850" s="14"/>
      <c r="KUH850" s="14"/>
      <c r="KUI850" s="14"/>
      <c r="KUJ850" s="14"/>
      <c r="KUK850" s="14"/>
      <c r="KUL850" s="14"/>
      <c r="KUM850" s="14"/>
      <c r="KUN850" s="14"/>
      <c r="KUO850" s="14"/>
      <c r="KUP850" s="14"/>
      <c r="KUQ850" s="14"/>
      <c r="KUR850" s="14"/>
      <c r="KUS850" s="14"/>
      <c r="KUT850" s="14"/>
      <c r="KUU850" s="14"/>
      <c r="KUV850" s="14"/>
      <c r="KUW850" s="14"/>
      <c r="KUX850" s="14"/>
      <c r="KUY850" s="14"/>
      <c r="KUZ850" s="14"/>
      <c r="KVA850" s="14"/>
      <c r="KVB850" s="14"/>
      <c r="KVC850" s="14"/>
      <c r="KVD850" s="14"/>
      <c r="KVE850" s="14"/>
      <c r="KVF850" s="14"/>
      <c r="KVG850" s="14"/>
      <c r="KVH850" s="14"/>
      <c r="KVI850" s="14"/>
      <c r="KVJ850" s="14"/>
      <c r="KVK850" s="14"/>
      <c r="KVL850" s="14"/>
      <c r="KVM850" s="14"/>
      <c r="KVN850" s="14"/>
      <c r="KVO850" s="14"/>
      <c r="KVP850" s="14"/>
      <c r="KVQ850" s="14"/>
      <c r="KVR850" s="14"/>
      <c r="KVS850" s="14"/>
      <c r="KVT850" s="14"/>
      <c r="KVU850" s="14"/>
      <c r="KVV850" s="14"/>
      <c r="KVW850" s="14"/>
      <c r="KVX850" s="14"/>
      <c r="KVY850" s="14"/>
      <c r="KVZ850" s="14"/>
      <c r="KWA850" s="14"/>
      <c r="KWB850" s="14"/>
      <c r="KWC850" s="14"/>
      <c r="KWD850" s="14"/>
      <c r="KWE850" s="14"/>
      <c r="KWF850" s="14"/>
      <c r="KWG850" s="14"/>
      <c r="KWH850" s="14"/>
      <c r="KWI850" s="14"/>
      <c r="KWJ850" s="14"/>
      <c r="KWK850" s="14"/>
      <c r="KWL850" s="14"/>
      <c r="KWM850" s="14"/>
      <c r="KWN850" s="14"/>
      <c r="KWO850" s="14"/>
      <c r="KWP850" s="14"/>
      <c r="KWQ850" s="14"/>
      <c r="KWR850" s="14"/>
      <c r="KWS850" s="14"/>
      <c r="KWT850" s="14"/>
      <c r="KWU850" s="14"/>
      <c r="KWV850" s="14"/>
      <c r="KWW850" s="14"/>
      <c r="KWX850" s="14"/>
      <c r="KWY850" s="14"/>
      <c r="KWZ850" s="14"/>
      <c r="KXA850" s="14"/>
      <c r="KXB850" s="14"/>
      <c r="KXC850" s="14"/>
      <c r="KXD850" s="14"/>
      <c r="KXE850" s="14"/>
      <c r="KXF850" s="14"/>
      <c r="KXG850" s="14"/>
      <c r="KXH850" s="14"/>
      <c r="KXI850" s="14"/>
      <c r="KXJ850" s="14"/>
      <c r="KXK850" s="14"/>
      <c r="KXL850" s="14"/>
      <c r="KXM850" s="14"/>
      <c r="KXN850" s="14"/>
      <c r="KXO850" s="14"/>
      <c r="KXP850" s="14"/>
      <c r="KXQ850" s="14"/>
      <c r="KXR850" s="14"/>
      <c r="KXS850" s="14"/>
      <c r="KXT850" s="14"/>
      <c r="KXU850" s="14"/>
      <c r="KXV850" s="14"/>
      <c r="KXW850" s="14"/>
      <c r="KXX850" s="14"/>
      <c r="KXY850" s="14"/>
      <c r="KXZ850" s="14"/>
      <c r="KYA850" s="14"/>
      <c r="KYB850" s="14"/>
      <c r="KYC850" s="14"/>
      <c r="KYD850" s="14"/>
      <c r="KYE850" s="14"/>
      <c r="KYF850" s="14"/>
      <c r="KYG850" s="14"/>
      <c r="KYH850" s="14"/>
      <c r="KYI850" s="14"/>
      <c r="KYJ850" s="14"/>
      <c r="KYK850" s="14"/>
      <c r="KYL850" s="14"/>
      <c r="KYM850" s="14"/>
      <c r="KYN850" s="14"/>
      <c r="KYO850" s="14"/>
      <c r="KYP850" s="14"/>
      <c r="KYQ850" s="14"/>
      <c r="KYR850" s="14"/>
      <c r="KYS850" s="14"/>
      <c r="KYT850" s="14"/>
      <c r="KYU850" s="14"/>
      <c r="KYV850" s="14"/>
      <c r="KYW850" s="14"/>
      <c r="KYX850" s="14"/>
      <c r="KYY850" s="14"/>
      <c r="KYZ850" s="14"/>
      <c r="KZA850" s="14"/>
      <c r="KZB850" s="14"/>
      <c r="KZC850" s="14"/>
      <c r="KZD850" s="14"/>
      <c r="KZE850" s="14"/>
      <c r="KZF850" s="14"/>
      <c r="KZG850" s="14"/>
      <c r="KZH850" s="14"/>
      <c r="KZI850" s="14"/>
      <c r="KZJ850" s="14"/>
      <c r="KZK850" s="14"/>
      <c r="KZL850" s="14"/>
      <c r="KZM850" s="14"/>
      <c r="KZN850" s="14"/>
      <c r="KZO850" s="14"/>
      <c r="KZP850" s="14"/>
      <c r="KZQ850" s="14"/>
      <c r="KZR850" s="14"/>
      <c r="KZS850" s="14"/>
      <c r="KZT850" s="14"/>
      <c r="KZU850" s="14"/>
      <c r="KZV850" s="14"/>
      <c r="KZW850" s="14"/>
      <c r="KZX850" s="14"/>
      <c r="KZY850" s="14"/>
      <c r="KZZ850" s="14"/>
      <c r="LAA850" s="14"/>
      <c r="LAB850" s="14"/>
      <c r="LAC850" s="14"/>
      <c r="LAD850" s="14"/>
      <c r="LAE850" s="14"/>
      <c r="LAF850" s="14"/>
      <c r="LAG850" s="14"/>
      <c r="LAH850" s="14"/>
      <c r="LAI850" s="14"/>
      <c r="LAJ850" s="14"/>
      <c r="LAK850" s="14"/>
      <c r="LAL850" s="14"/>
      <c r="LAM850" s="14"/>
      <c r="LAN850" s="14"/>
      <c r="LAO850" s="14"/>
      <c r="LAP850" s="14"/>
      <c r="LAQ850" s="14"/>
      <c r="LAR850" s="14"/>
      <c r="LAS850" s="14"/>
      <c r="LAT850" s="14"/>
      <c r="LAU850" s="14"/>
      <c r="LAV850" s="14"/>
      <c r="LAW850" s="14"/>
      <c r="LAX850" s="14"/>
      <c r="LAY850" s="14"/>
      <c r="LAZ850" s="14"/>
      <c r="LBA850" s="14"/>
      <c r="LBB850" s="14"/>
      <c r="LBC850" s="14"/>
      <c r="LBD850" s="14"/>
      <c r="LBE850" s="14"/>
      <c r="LBF850" s="14"/>
      <c r="LBG850" s="14"/>
      <c r="LBH850" s="14"/>
      <c r="LBI850" s="14"/>
      <c r="LBJ850" s="14"/>
      <c r="LBK850" s="14"/>
      <c r="LBL850" s="14"/>
      <c r="LBM850" s="14"/>
      <c r="LBN850" s="14"/>
      <c r="LBO850" s="14"/>
      <c r="LBP850" s="14"/>
      <c r="LBQ850" s="14"/>
      <c r="LBR850" s="14"/>
      <c r="LBS850" s="14"/>
      <c r="LBT850" s="14"/>
      <c r="LBU850" s="14"/>
      <c r="LBV850" s="14"/>
      <c r="LBW850" s="14"/>
      <c r="LBX850" s="14"/>
      <c r="LBY850" s="14"/>
      <c r="LBZ850" s="14"/>
      <c r="LCA850" s="14"/>
      <c r="LCB850" s="14"/>
      <c r="LCC850" s="14"/>
      <c r="LCD850" s="14"/>
      <c r="LCE850" s="14"/>
      <c r="LCF850" s="14"/>
      <c r="LCG850" s="14"/>
      <c r="LCH850" s="14"/>
      <c r="LCI850" s="14"/>
      <c r="LCJ850" s="14"/>
      <c r="LCK850" s="14"/>
      <c r="LCL850" s="14"/>
      <c r="LCM850" s="14"/>
      <c r="LCN850" s="14"/>
      <c r="LCO850" s="14"/>
      <c r="LCP850" s="14"/>
      <c r="LCQ850" s="14"/>
      <c r="LCR850" s="14"/>
      <c r="LCS850" s="14"/>
      <c r="LCT850" s="14"/>
      <c r="LCU850" s="14"/>
      <c r="LCV850" s="14"/>
      <c r="LCW850" s="14"/>
      <c r="LCX850" s="14"/>
      <c r="LCY850" s="14"/>
      <c r="LCZ850" s="14"/>
      <c r="LDA850" s="14"/>
      <c r="LDB850" s="14"/>
      <c r="LDC850" s="14"/>
      <c r="LDD850" s="14"/>
      <c r="LDE850" s="14"/>
      <c r="LDF850" s="14"/>
      <c r="LDG850" s="14"/>
      <c r="LDH850" s="14"/>
      <c r="LDI850" s="14"/>
      <c r="LDJ850" s="14"/>
      <c r="LDK850" s="14"/>
      <c r="LDL850" s="14"/>
      <c r="LDM850" s="14"/>
      <c r="LDN850" s="14"/>
      <c r="LDO850" s="14"/>
      <c r="LDP850" s="14"/>
      <c r="LDQ850" s="14"/>
      <c r="LDR850" s="14"/>
      <c r="LDS850" s="14"/>
      <c r="LDT850" s="14"/>
      <c r="LDU850" s="14"/>
      <c r="LDV850" s="14"/>
      <c r="LDW850" s="14"/>
      <c r="LDX850" s="14"/>
      <c r="LDY850" s="14"/>
      <c r="LDZ850" s="14"/>
      <c r="LEA850" s="14"/>
      <c r="LEB850" s="14"/>
      <c r="LEC850" s="14"/>
      <c r="LED850" s="14"/>
      <c r="LEE850" s="14"/>
      <c r="LEF850" s="14"/>
      <c r="LEG850" s="14"/>
      <c r="LEH850" s="14"/>
      <c r="LEI850" s="14"/>
      <c r="LEJ850" s="14"/>
      <c r="LEK850" s="14"/>
      <c r="LEL850" s="14"/>
      <c r="LEM850" s="14"/>
      <c r="LEN850" s="14"/>
      <c r="LEO850" s="14"/>
      <c r="LEP850" s="14"/>
      <c r="LEQ850" s="14"/>
      <c r="LER850" s="14"/>
      <c r="LES850" s="14"/>
      <c r="LET850" s="14"/>
      <c r="LEU850" s="14"/>
      <c r="LEV850" s="14"/>
      <c r="LEW850" s="14"/>
      <c r="LEX850" s="14"/>
      <c r="LEY850" s="14"/>
      <c r="LEZ850" s="14"/>
      <c r="LFA850" s="14"/>
      <c r="LFB850" s="14"/>
      <c r="LFC850" s="14"/>
      <c r="LFD850" s="14"/>
      <c r="LFE850" s="14"/>
      <c r="LFF850" s="14"/>
      <c r="LFG850" s="14"/>
      <c r="LFH850" s="14"/>
      <c r="LFI850" s="14"/>
      <c r="LFJ850" s="14"/>
      <c r="LFK850" s="14"/>
      <c r="LFL850" s="14"/>
      <c r="LFM850" s="14"/>
      <c r="LFN850" s="14"/>
      <c r="LFO850" s="14"/>
      <c r="LFP850" s="14"/>
      <c r="LFQ850" s="14"/>
      <c r="LFR850" s="14"/>
      <c r="LFS850" s="14"/>
      <c r="LFT850" s="14"/>
      <c r="LFU850" s="14"/>
      <c r="LFV850" s="14"/>
      <c r="LFW850" s="14"/>
      <c r="LFX850" s="14"/>
      <c r="LFY850" s="14"/>
      <c r="LFZ850" s="14"/>
      <c r="LGA850" s="14"/>
      <c r="LGB850" s="14"/>
      <c r="LGC850" s="14"/>
      <c r="LGD850" s="14"/>
      <c r="LGE850" s="14"/>
      <c r="LGF850" s="14"/>
      <c r="LGG850" s="14"/>
      <c r="LGH850" s="14"/>
      <c r="LGI850" s="14"/>
      <c r="LGJ850" s="14"/>
      <c r="LGK850" s="14"/>
      <c r="LGL850" s="14"/>
      <c r="LGM850" s="14"/>
      <c r="LGN850" s="14"/>
      <c r="LGO850" s="14"/>
      <c r="LGP850" s="14"/>
      <c r="LGQ850" s="14"/>
      <c r="LGR850" s="14"/>
      <c r="LGS850" s="14"/>
      <c r="LGT850" s="14"/>
      <c r="LGU850" s="14"/>
      <c r="LGV850" s="14"/>
      <c r="LGW850" s="14"/>
      <c r="LGX850" s="14"/>
      <c r="LGY850" s="14"/>
      <c r="LGZ850" s="14"/>
      <c r="LHA850" s="14"/>
      <c r="LHB850" s="14"/>
      <c r="LHC850" s="14"/>
      <c r="LHD850" s="14"/>
      <c r="LHE850" s="14"/>
      <c r="LHF850" s="14"/>
      <c r="LHG850" s="14"/>
      <c r="LHH850" s="14"/>
      <c r="LHI850" s="14"/>
      <c r="LHJ850" s="14"/>
      <c r="LHK850" s="14"/>
      <c r="LHL850" s="14"/>
      <c r="LHM850" s="14"/>
      <c r="LHN850" s="14"/>
      <c r="LHO850" s="14"/>
      <c r="LHP850" s="14"/>
      <c r="LHQ850" s="14"/>
      <c r="LHR850" s="14"/>
      <c r="LHS850" s="14"/>
      <c r="LHT850" s="14"/>
      <c r="LHU850" s="14"/>
      <c r="LHV850" s="14"/>
      <c r="LHW850" s="14"/>
      <c r="LHX850" s="14"/>
      <c r="LHY850" s="14"/>
      <c r="LHZ850" s="14"/>
      <c r="LIA850" s="14"/>
      <c r="LIB850" s="14"/>
      <c r="LIC850" s="14"/>
      <c r="LID850" s="14"/>
      <c r="LIE850" s="14"/>
      <c r="LIF850" s="14"/>
      <c r="LIG850" s="14"/>
      <c r="LIH850" s="14"/>
      <c r="LII850" s="14"/>
      <c r="LIJ850" s="14"/>
      <c r="LIK850" s="14"/>
      <c r="LIL850" s="14"/>
      <c r="LIM850" s="14"/>
      <c r="LIN850" s="14"/>
      <c r="LIO850" s="14"/>
      <c r="LIP850" s="14"/>
      <c r="LIQ850" s="14"/>
      <c r="LIR850" s="14"/>
      <c r="LIS850" s="14"/>
      <c r="LIT850" s="14"/>
      <c r="LIU850" s="14"/>
      <c r="LIV850" s="14"/>
      <c r="LIW850" s="14"/>
      <c r="LIX850" s="14"/>
      <c r="LIY850" s="14"/>
      <c r="LIZ850" s="14"/>
      <c r="LJA850" s="14"/>
      <c r="LJB850" s="14"/>
      <c r="LJC850" s="14"/>
      <c r="LJD850" s="14"/>
      <c r="LJE850" s="14"/>
      <c r="LJF850" s="14"/>
      <c r="LJG850" s="14"/>
      <c r="LJH850" s="14"/>
      <c r="LJI850" s="14"/>
      <c r="LJJ850" s="14"/>
      <c r="LJK850" s="14"/>
      <c r="LJL850" s="14"/>
      <c r="LJM850" s="14"/>
      <c r="LJN850" s="14"/>
      <c r="LJO850" s="14"/>
      <c r="LJP850" s="14"/>
      <c r="LJQ850" s="14"/>
      <c r="LJR850" s="14"/>
      <c r="LJS850" s="14"/>
      <c r="LJT850" s="14"/>
      <c r="LJU850" s="14"/>
      <c r="LJV850" s="14"/>
      <c r="LJW850" s="14"/>
      <c r="LJX850" s="14"/>
      <c r="LJY850" s="14"/>
      <c r="LJZ850" s="14"/>
      <c r="LKA850" s="14"/>
      <c r="LKB850" s="14"/>
      <c r="LKC850" s="14"/>
      <c r="LKD850" s="14"/>
      <c r="LKE850" s="14"/>
      <c r="LKF850" s="14"/>
      <c r="LKG850" s="14"/>
      <c r="LKH850" s="14"/>
      <c r="LKI850" s="14"/>
      <c r="LKJ850" s="14"/>
      <c r="LKK850" s="14"/>
      <c r="LKL850" s="14"/>
      <c r="LKM850" s="14"/>
      <c r="LKN850" s="14"/>
      <c r="LKO850" s="14"/>
      <c r="LKP850" s="14"/>
      <c r="LKQ850" s="14"/>
      <c r="LKR850" s="14"/>
      <c r="LKS850" s="14"/>
      <c r="LKT850" s="14"/>
      <c r="LKU850" s="14"/>
      <c r="LKV850" s="14"/>
      <c r="LKW850" s="14"/>
      <c r="LKX850" s="14"/>
      <c r="LKY850" s="14"/>
      <c r="LKZ850" s="14"/>
      <c r="LLA850" s="14"/>
      <c r="LLB850" s="14"/>
      <c r="LLC850" s="14"/>
      <c r="LLD850" s="14"/>
      <c r="LLE850" s="14"/>
      <c r="LLF850" s="14"/>
      <c r="LLG850" s="14"/>
      <c r="LLH850" s="14"/>
      <c r="LLI850" s="14"/>
      <c r="LLJ850" s="14"/>
      <c r="LLK850" s="14"/>
      <c r="LLL850" s="14"/>
      <c r="LLM850" s="14"/>
      <c r="LLN850" s="14"/>
      <c r="LLO850" s="14"/>
      <c r="LLP850" s="14"/>
      <c r="LLQ850" s="14"/>
      <c r="LLR850" s="14"/>
      <c r="LLS850" s="14"/>
      <c r="LLT850" s="14"/>
      <c r="LLU850" s="14"/>
      <c r="LLV850" s="14"/>
      <c r="LLW850" s="14"/>
      <c r="LLX850" s="14"/>
      <c r="LLY850" s="14"/>
      <c r="LLZ850" s="14"/>
      <c r="LMA850" s="14"/>
      <c r="LMB850" s="14"/>
      <c r="LMC850" s="14"/>
      <c r="LMD850" s="14"/>
      <c r="LME850" s="14"/>
      <c r="LMF850" s="14"/>
      <c r="LMG850" s="14"/>
      <c r="LMH850" s="14"/>
      <c r="LMI850" s="14"/>
      <c r="LMJ850" s="14"/>
      <c r="LMK850" s="14"/>
      <c r="LML850" s="14"/>
      <c r="LMM850" s="14"/>
      <c r="LMN850" s="14"/>
      <c r="LMO850" s="14"/>
      <c r="LMP850" s="14"/>
      <c r="LMQ850" s="14"/>
      <c r="LMR850" s="14"/>
      <c r="LMS850" s="14"/>
      <c r="LMT850" s="14"/>
      <c r="LMU850" s="14"/>
      <c r="LMV850" s="14"/>
      <c r="LMW850" s="14"/>
      <c r="LMX850" s="14"/>
      <c r="LMY850" s="14"/>
      <c r="LMZ850" s="14"/>
      <c r="LNA850" s="14"/>
      <c r="LNB850" s="14"/>
      <c r="LNC850" s="14"/>
      <c r="LND850" s="14"/>
      <c r="LNE850" s="14"/>
      <c r="LNF850" s="14"/>
      <c r="LNG850" s="14"/>
      <c r="LNH850" s="14"/>
      <c r="LNI850" s="14"/>
      <c r="LNJ850" s="14"/>
      <c r="LNK850" s="14"/>
      <c r="LNL850" s="14"/>
      <c r="LNM850" s="14"/>
      <c r="LNN850" s="14"/>
      <c r="LNO850" s="14"/>
      <c r="LNP850" s="14"/>
      <c r="LNQ850" s="14"/>
      <c r="LNR850" s="14"/>
      <c r="LNS850" s="14"/>
      <c r="LNT850" s="14"/>
      <c r="LNU850" s="14"/>
      <c r="LNV850" s="14"/>
      <c r="LNW850" s="14"/>
      <c r="LNX850" s="14"/>
      <c r="LNY850" s="14"/>
      <c r="LNZ850" s="14"/>
      <c r="LOA850" s="14"/>
      <c r="LOB850" s="14"/>
      <c r="LOC850" s="14"/>
      <c r="LOD850" s="14"/>
      <c r="LOE850" s="14"/>
      <c r="LOF850" s="14"/>
      <c r="LOG850" s="14"/>
      <c r="LOH850" s="14"/>
      <c r="LOI850" s="14"/>
      <c r="LOJ850" s="14"/>
      <c r="LOK850" s="14"/>
      <c r="LOL850" s="14"/>
      <c r="LOM850" s="14"/>
      <c r="LON850" s="14"/>
      <c r="LOO850" s="14"/>
      <c r="LOP850" s="14"/>
      <c r="LOQ850" s="14"/>
      <c r="LOR850" s="14"/>
      <c r="LOS850" s="14"/>
      <c r="LOT850" s="14"/>
      <c r="LOU850" s="14"/>
      <c r="LOV850" s="14"/>
      <c r="LOW850" s="14"/>
      <c r="LOX850" s="14"/>
      <c r="LOY850" s="14"/>
      <c r="LOZ850" s="14"/>
      <c r="LPA850" s="14"/>
      <c r="LPB850" s="14"/>
      <c r="LPC850" s="14"/>
      <c r="LPD850" s="14"/>
      <c r="LPE850" s="14"/>
      <c r="LPF850" s="14"/>
      <c r="LPG850" s="14"/>
      <c r="LPH850" s="14"/>
      <c r="LPI850" s="14"/>
      <c r="LPJ850" s="14"/>
      <c r="LPK850" s="14"/>
      <c r="LPL850" s="14"/>
      <c r="LPM850" s="14"/>
      <c r="LPN850" s="14"/>
      <c r="LPO850" s="14"/>
      <c r="LPP850" s="14"/>
      <c r="LPQ850" s="14"/>
      <c r="LPR850" s="14"/>
      <c r="LPS850" s="14"/>
      <c r="LPT850" s="14"/>
      <c r="LPU850" s="14"/>
      <c r="LPV850" s="14"/>
      <c r="LPW850" s="14"/>
      <c r="LPX850" s="14"/>
      <c r="LPY850" s="14"/>
      <c r="LPZ850" s="14"/>
      <c r="LQA850" s="14"/>
      <c r="LQB850" s="14"/>
      <c r="LQC850" s="14"/>
      <c r="LQD850" s="14"/>
      <c r="LQE850" s="14"/>
      <c r="LQF850" s="14"/>
      <c r="LQG850" s="14"/>
      <c r="LQH850" s="14"/>
      <c r="LQI850" s="14"/>
      <c r="LQJ850" s="14"/>
      <c r="LQK850" s="14"/>
      <c r="LQL850" s="14"/>
      <c r="LQM850" s="14"/>
      <c r="LQN850" s="14"/>
      <c r="LQO850" s="14"/>
      <c r="LQP850" s="14"/>
      <c r="LQQ850" s="14"/>
      <c r="LQR850" s="14"/>
      <c r="LQS850" s="14"/>
      <c r="LQT850" s="14"/>
      <c r="LQU850" s="14"/>
      <c r="LQV850" s="14"/>
      <c r="LQW850" s="14"/>
      <c r="LQX850" s="14"/>
      <c r="LQY850" s="14"/>
      <c r="LQZ850" s="14"/>
      <c r="LRA850" s="14"/>
      <c r="LRB850" s="14"/>
      <c r="LRC850" s="14"/>
      <c r="LRD850" s="14"/>
      <c r="LRE850" s="14"/>
      <c r="LRF850" s="14"/>
      <c r="LRG850" s="14"/>
      <c r="LRH850" s="14"/>
      <c r="LRI850" s="14"/>
      <c r="LRJ850" s="14"/>
      <c r="LRK850" s="14"/>
      <c r="LRL850" s="14"/>
      <c r="LRM850" s="14"/>
      <c r="LRN850" s="14"/>
      <c r="LRO850" s="14"/>
      <c r="LRP850" s="14"/>
      <c r="LRQ850" s="14"/>
      <c r="LRR850" s="14"/>
      <c r="LRS850" s="14"/>
      <c r="LRT850" s="14"/>
      <c r="LRU850" s="14"/>
      <c r="LRV850" s="14"/>
      <c r="LRW850" s="14"/>
      <c r="LRX850" s="14"/>
      <c r="LRY850" s="14"/>
      <c r="LRZ850" s="14"/>
      <c r="LSA850" s="14"/>
      <c r="LSB850" s="14"/>
      <c r="LSC850" s="14"/>
      <c r="LSD850" s="14"/>
      <c r="LSE850" s="14"/>
      <c r="LSF850" s="14"/>
      <c r="LSG850" s="14"/>
      <c r="LSH850" s="14"/>
      <c r="LSI850" s="14"/>
      <c r="LSJ850" s="14"/>
      <c r="LSK850" s="14"/>
      <c r="LSL850" s="14"/>
      <c r="LSM850" s="14"/>
      <c r="LSN850" s="14"/>
      <c r="LSO850" s="14"/>
      <c r="LSP850" s="14"/>
      <c r="LSQ850" s="14"/>
      <c r="LSR850" s="14"/>
      <c r="LSS850" s="14"/>
      <c r="LST850" s="14"/>
      <c r="LSU850" s="14"/>
      <c r="LSV850" s="14"/>
      <c r="LSW850" s="14"/>
      <c r="LSX850" s="14"/>
      <c r="LSY850" s="14"/>
      <c r="LSZ850" s="14"/>
      <c r="LTA850" s="14"/>
      <c r="LTB850" s="14"/>
      <c r="LTC850" s="14"/>
      <c r="LTD850" s="14"/>
      <c r="LTE850" s="14"/>
      <c r="LTF850" s="14"/>
      <c r="LTG850" s="14"/>
      <c r="LTH850" s="14"/>
      <c r="LTI850" s="14"/>
      <c r="LTJ850" s="14"/>
      <c r="LTK850" s="14"/>
      <c r="LTL850" s="14"/>
      <c r="LTM850" s="14"/>
      <c r="LTN850" s="14"/>
      <c r="LTO850" s="14"/>
      <c r="LTP850" s="14"/>
      <c r="LTQ850" s="14"/>
      <c r="LTR850" s="14"/>
      <c r="LTS850" s="14"/>
      <c r="LTT850" s="14"/>
      <c r="LTU850" s="14"/>
      <c r="LTV850" s="14"/>
      <c r="LTW850" s="14"/>
      <c r="LTX850" s="14"/>
      <c r="LTY850" s="14"/>
      <c r="LTZ850" s="14"/>
      <c r="LUA850" s="14"/>
      <c r="LUB850" s="14"/>
      <c r="LUC850" s="14"/>
      <c r="LUD850" s="14"/>
      <c r="LUE850" s="14"/>
      <c r="LUF850" s="14"/>
      <c r="LUG850" s="14"/>
      <c r="LUH850" s="14"/>
      <c r="LUI850" s="14"/>
      <c r="LUJ850" s="14"/>
      <c r="LUK850" s="14"/>
      <c r="LUL850" s="14"/>
      <c r="LUM850" s="14"/>
      <c r="LUN850" s="14"/>
      <c r="LUO850" s="14"/>
      <c r="LUP850" s="14"/>
      <c r="LUQ850" s="14"/>
      <c r="LUR850" s="14"/>
      <c r="LUS850" s="14"/>
      <c r="LUT850" s="14"/>
      <c r="LUU850" s="14"/>
      <c r="LUV850" s="14"/>
      <c r="LUW850" s="14"/>
      <c r="LUX850" s="14"/>
      <c r="LUY850" s="14"/>
      <c r="LUZ850" s="14"/>
      <c r="LVA850" s="14"/>
      <c r="LVB850" s="14"/>
      <c r="LVC850" s="14"/>
      <c r="LVD850" s="14"/>
      <c r="LVE850" s="14"/>
      <c r="LVF850" s="14"/>
      <c r="LVG850" s="14"/>
      <c r="LVH850" s="14"/>
      <c r="LVI850" s="14"/>
      <c r="LVJ850" s="14"/>
      <c r="LVK850" s="14"/>
      <c r="LVL850" s="14"/>
      <c r="LVM850" s="14"/>
      <c r="LVN850" s="14"/>
      <c r="LVO850" s="14"/>
      <c r="LVP850" s="14"/>
      <c r="LVQ850" s="14"/>
      <c r="LVR850" s="14"/>
      <c r="LVS850" s="14"/>
      <c r="LVT850" s="14"/>
      <c r="LVU850" s="14"/>
      <c r="LVV850" s="14"/>
      <c r="LVW850" s="14"/>
      <c r="LVX850" s="14"/>
      <c r="LVY850" s="14"/>
      <c r="LVZ850" s="14"/>
      <c r="LWA850" s="14"/>
      <c r="LWB850" s="14"/>
      <c r="LWC850" s="14"/>
      <c r="LWD850" s="14"/>
      <c r="LWE850" s="14"/>
      <c r="LWF850" s="14"/>
      <c r="LWG850" s="14"/>
      <c r="LWH850" s="14"/>
      <c r="LWI850" s="14"/>
      <c r="LWJ850" s="14"/>
      <c r="LWK850" s="14"/>
      <c r="LWL850" s="14"/>
      <c r="LWM850" s="14"/>
      <c r="LWN850" s="14"/>
      <c r="LWO850" s="14"/>
      <c r="LWP850" s="14"/>
      <c r="LWQ850" s="14"/>
      <c r="LWR850" s="14"/>
      <c r="LWS850" s="14"/>
      <c r="LWT850" s="14"/>
      <c r="LWU850" s="14"/>
      <c r="LWV850" s="14"/>
      <c r="LWW850" s="14"/>
      <c r="LWX850" s="14"/>
      <c r="LWY850" s="14"/>
      <c r="LWZ850" s="14"/>
      <c r="LXA850" s="14"/>
      <c r="LXB850" s="14"/>
      <c r="LXC850" s="14"/>
      <c r="LXD850" s="14"/>
      <c r="LXE850" s="14"/>
      <c r="LXF850" s="14"/>
      <c r="LXG850" s="14"/>
      <c r="LXH850" s="14"/>
      <c r="LXI850" s="14"/>
      <c r="LXJ850" s="14"/>
      <c r="LXK850" s="14"/>
      <c r="LXL850" s="14"/>
      <c r="LXM850" s="14"/>
      <c r="LXN850" s="14"/>
      <c r="LXO850" s="14"/>
      <c r="LXP850" s="14"/>
      <c r="LXQ850" s="14"/>
      <c r="LXR850" s="14"/>
      <c r="LXS850" s="14"/>
      <c r="LXT850" s="14"/>
      <c r="LXU850" s="14"/>
      <c r="LXV850" s="14"/>
      <c r="LXW850" s="14"/>
      <c r="LXX850" s="14"/>
      <c r="LXY850" s="14"/>
      <c r="LXZ850" s="14"/>
      <c r="LYA850" s="14"/>
      <c r="LYB850" s="14"/>
      <c r="LYC850" s="14"/>
      <c r="LYD850" s="14"/>
      <c r="LYE850" s="14"/>
      <c r="LYF850" s="14"/>
      <c r="LYG850" s="14"/>
      <c r="LYH850" s="14"/>
      <c r="LYI850" s="14"/>
      <c r="LYJ850" s="14"/>
      <c r="LYK850" s="14"/>
      <c r="LYL850" s="14"/>
      <c r="LYM850" s="14"/>
      <c r="LYN850" s="14"/>
      <c r="LYO850" s="14"/>
      <c r="LYP850" s="14"/>
      <c r="LYQ850" s="14"/>
      <c r="LYR850" s="14"/>
      <c r="LYS850" s="14"/>
      <c r="LYT850" s="14"/>
      <c r="LYU850" s="14"/>
      <c r="LYV850" s="14"/>
      <c r="LYW850" s="14"/>
      <c r="LYX850" s="14"/>
      <c r="LYY850" s="14"/>
      <c r="LYZ850" s="14"/>
      <c r="LZA850" s="14"/>
      <c r="LZB850" s="14"/>
      <c r="LZC850" s="14"/>
      <c r="LZD850" s="14"/>
      <c r="LZE850" s="14"/>
      <c r="LZF850" s="14"/>
      <c r="LZG850" s="14"/>
      <c r="LZH850" s="14"/>
      <c r="LZI850" s="14"/>
      <c r="LZJ850" s="14"/>
      <c r="LZK850" s="14"/>
      <c r="LZL850" s="14"/>
      <c r="LZM850" s="14"/>
      <c r="LZN850" s="14"/>
      <c r="LZO850" s="14"/>
      <c r="LZP850" s="14"/>
      <c r="LZQ850" s="14"/>
      <c r="LZR850" s="14"/>
      <c r="LZS850" s="14"/>
      <c r="LZT850" s="14"/>
      <c r="LZU850" s="14"/>
      <c r="LZV850" s="14"/>
      <c r="LZW850" s="14"/>
      <c r="LZX850" s="14"/>
      <c r="LZY850" s="14"/>
      <c r="LZZ850" s="14"/>
      <c r="MAA850" s="14"/>
      <c r="MAB850" s="14"/>
      <c r="MAC850" s="14"/>
      <c r="MAD850" s="14"/>
      <c r="MAE850" s="14"/>
      <c r="MAF850" s="14"/>
      <c r="MAG850" s="14"/>
      <c r="MAH850" s="14"/>
      <c r="MAI850" s="14"/>
      <c r="MAJ850" s="14"/>
      <c r="MAK850" s="14"/>
      <c r="MAL850" s="14"/>
      <c r="MAM850" s="14"/>
      <c r="MAN850" s="14"/>
      <c r="MAO850" s="14"/>
      <c r="MAP850" s="14"/>
      <c r="MAQ850" s="14"/>
      <c r="MAR850" s="14"/>
      <c r="MAS850" s="14"/>
      <c r="MAT850" s="14"/>
      <c r="MAU850" s="14"/>
      <c r="MAV850" s="14"/>
      <c r="MAW850" s="14"/>
      <c r="MAX850" s="14"/>
      <c r="MAY850" s="14"/>
      <c r="MAZ850" s="14"/>
      <c r="MBA850" s="14"/>
      <c r="MBB850" s="14"/>
      <c r="MBC850" s="14"/>
      <c r="MBD850" s="14"/>
      <c r="MBE850" s="14"/>
      <c r="MBF850" s="14"/>
      <c r="MBG850" s="14"/>
      <c r="MBH850" s="14"/>
      <c r="MBI850" s="14"/>
      <c r="MBJ850" s="14"/>
      <c r="MBK850" s="14"/>
      <c r="MBL850" s="14"/>
      <c r="MBM850" s="14"/>
      <c r="MBN850" s="14"/>
      <c r="MBO850" s="14"/>
      <c r="MBP850" s="14"/>
      <c r="MBQ850" s="14"/>
      <c r="MBR850" s="14"/>
      <c r="MBS850" s="14"/>
      <c r="MBT850" s="14"/>
      <c r="MBU850" s="14"/>
      <c r="MBV850" s="14"/>
      <c r="MBW850" s="14"/>
      <c r="MBX850" s="14"/>
      <c r="MBY850" s="14"/>
      <c r="MBZ850" s="14"/>
      <c r="MCA850" s="14"/>
      <c r="MCB850" s="14"/>
      <c r="MCC850" s="14"/>
      <c r="MCD850" s="14"/>
      <c r="MCE850" s="14"/>
      <c r="MCF850" s="14"/>
      <c r="MCG850" s="14"/>
      <c r="MCH850" s="14"/>
      <c r="MCI850" s="14"/>
      <c r="MCJ850" s="14"/>
      <c r="MCK850" s="14"/>
      <c r="MCL850" s="14"/>
      <c r="MCM850" s="14"/>
      <c r="MCN850" s="14"/>
      <c r="MCO850" s="14"/>
      <c r="MCP850" s="14"/>
      <c r="MCQ850" s="14"/>
      <c r="MCR850" s="14"/>
      <c r="MCS850" s="14"/>
      <c r="MCT850" s="14"/>
      <c r="MCU850" s="14"/>
      <c r="MCV850" s="14"/>
      <c r="MCW850" s="14"/>
      <c r="MCX850" s="14"/>
      <c r="MCY850" s="14"/>
      <c r="MCZ850" s="14"/>
      <c r="MDA850" s="14"/>
      <c r="MDB850" s="14"/>
      <c r="MDC850" s="14"/>
      <c r="MDD850" s="14"/>
      <c r="MDE850" s="14"/>
      <c r="MDF850" s="14"/>
      <c r="MDG850" s="14"/>
      <c r="MDH850" s="14"/>
      <c r="MDI850" s="14"/>
      <c r="MDJ850" s="14"/>
      <c r="MDK850" s="14"/>
      <c r="MDL850" s="14"/>
      <c r="MDM850" s="14"/>
      <c r="MDN850" s="14"/>
      <c r="MDO850" s="14"/>
      <c r="MDP850" s="14"/>
      <c r="MDQ850" s="14"/>
      <c r="MDR850" s="14"/>
      <c r="MDS850" s="14"/>
      <c r="MDT850" s="14"/>
      <c r="MDU850" s="14"/>
      <c r="MDV850" s="14"/>
      <c r="MDW850" s="14"/>
      <c r="MDX850" s="14"/>
      <c r="MDY850" s="14"/>
      <c r="MDZ850" s="14"/>
      <c r="MEA850" s="14"/>
      <c r="MEB850" s="14"/>
      <c r="MEC850" s="14"/>
      <c r="MED850" s="14"/>
      <c r="MEE850" s="14"/>
      <c r="MEF850" s="14"/>
      <c r="MEG850" s="14"/>
      <c r="MEH850" s="14"/>
      <c r="MEI850" s="14"/>
      <c r="MEJ850" s="14"/>
      <c r="MEK850" s="14"/>
      <c r="MEL850" s="14"/>
      <c r="MEM850" s="14"/>
      <c r="MEN850" s="14"/>
      <c r="MEO850" s="14"/>
      <c r="MEP850" s="14"/>
      <c r="MEQ850" s="14"/>
      <c r="MER850" s="14"/>
      <c r="MES850" s="14"/>
      <c r="MET850" s="14"/>
      <c r="MEU850" s="14"/>
      <c r="MEV850" s="14"/>
      <c r="MEW850" s="14"/>
      <c r="MEX850" s="14"/>
      <c r="MEY850" s="14"/>
      <c r="MEZ850" s="14"/>
      <c r="MFA850" s="14"/>
      <c r="MFB850" s="14"/>
      <c r="MFC850" s="14"/>
      <c r="MFD850" s="14"/>
      <c r="MFE850" s="14"/>
      <c r="MFF850" s="14"/>
      <c r="MFG850" s="14"/>
      <c r="MFH850" s="14"/>
      <c r="MFI850" s="14"/>
      <c r="MFJ850" s="14"/>
      <c r="MFK850" s="14"/>
      <c r="MFL850" s="14"/>
      <c r="MFM850" s="14"/>
      <c r="MFN850" s="14"/>
      <c r="MFO850" s="14"/>
      <c r="MFP850" s="14"/>
      <c r="MFQ850" s="14"/>
      <c r="MFR850" s="14"/>
      <c r="MFS850" s="14"/>
      <c r="MFT850" s="14"/>
      <c r="MFU850" s="14"/>
      <c r="MFV850" s="14"/>
      <c r="MFW850" s="14"/>
      <c r="MFX850" s="14"/>
      <c r="MFY850" s="14"/>
      <c r="MFZ850" s="14"/>
      <c r="MGA850" s="14"/>
      <c r="MGB850" s="14"/>
      <c r="MGC850" s="14"/>
      <c r="MGD850" s="14"/>
      <c r="MGE850" s="14"/>
      <c r="MGF850" s="14"/>
      <c r="MGG850" s="14"/>
      <c r="MGH850" s="14"/>
      <c r="MGI850" s="14"/>
      <c r="MGJ850" s="14"/>
      <c r="MGK850" s="14"/>
      <c r="MGL850" s="14"/>
      <c r="MGM850" s="14"/>
      <c r="MGN850" s="14"/>
      <c r="MGO850" s="14"/>
      <c r="MGP850" s="14"/>
      <c r="MGQ850" s="14"/>
      <c r="MGR850" s="14"/>
      <c r="MGS850" s="14"/>
      <c r="MGT850" s="14"/>
      <c r="MGU850" s="14"/>
      <c r="MGV850" s="14"/>
      <c r="MGW850" s="14"/>
      <c r="MGX850" s="14"/>
      <c r="MGY850" s="14"/>
      <c r="MGZ850" s="14"/>
      <c r="MHA850" s="14"/>
      <c r="MHB850" s="14"/>
      <c r="MHC850" s="14"/>
      <c r="MHD850" s="14"/>
      <c r="MHE850" s="14"/>
      <c r="MHF850" s="14"/>
      <c r="MHG850" s="14"/>
      <c r="MHH850" s="14"/>
      <c r="MHI850" s="14"/>
      <c r="MHJ850" s="14"/>
      <c r="MHK850" s="14"/>
      <c r="MHL850" s="14"/>
      <c r="MHM850" s="14"/>
      <c r="MHN850" s="14"/>
      <c r="MHO850" s="14"/>
      <c r="MHP850" s="14"/>
      <c r="MHQ850" s="14"/>
      <c r="MHR850" s="14"/>
      <c r="MHS850" s="14"/>
      <c r="MHT850" s="14"/>
      <c r="MHU850" s="14"/>
      <c r="MHV850" s="14"/>
      <c r="MHW850" s="14"/>
      <c r="MHX850" s="14"/>
      <c r="MHY850" s="14"/>
      <c r="MHZ850" s="14"/>
      <c r="MIA850" s="14"/>
      <c r="MIB850" s="14"/>
      <c r="MIC850" s="14"/>
      <c r="MID850" s="14"/>
      <c r="MIE850" s="14"/>
      <c r="MIF850" s="14"/>
      <c r="MIG850" s="14"/>
      <c r="MIH850" s="14"/>
      <c r="MII850" s="14"/>
      <c r="MIJ850" s="14"/>
      <c r="MIK850" s="14"/>
      <c r="MIL850" s="14"/>
      <c r="MIM850" s="14"/>
      <c r="MIN850" s="14"/>
      <c r="MIO850" s="14"/>
      <c r="MIP850" s="14"/>
      <c r="MIQ850" s="14"/>
      <c r="MIR850" s="14"/>
      <c r="MIS850" s="14"/>
      <c r="MIT850" s="14"/>
      <c r="MIU850" s="14"/>
      <c r="MIV850" s="14"/>
      <c r="MIW850" s="14"/>
      <c r="MIX850" s="14"/>
      <c r="MIY850" s="14"/>
      <c r="MIZ850" s="14"/>
      <c r="MJA850" s="14"/>
      <c r="MJB850" s="14"/>
      <c r="MJC850" s="14"/>
      <c r="MJD850" s="14"/>
      <c r="MJE850" s="14"/>
      <c r="MJF850" s="14"/>
      <c r="MJG850" s="14"/>
      <c r="MJH850" s="14"/>
      <c r="MJI850" s="14"/>
      <c r="MJJ850" s="14"/>
      <c r="MJK850" s="14"/>
      <c r="MJL850" s="14"/>
      <c r="MJM850" s="14"/>
      <c r="MJN850" s="14"/>
      <c r="MJO850" s="14"/>
      <c r="MJP850" s="14"/>
      <c r="MJQ850" s="14"/>
      <c r="MJR850" s="14"/>
      <c r="MJS850" s="14"/>
      <c r="MJT850" s="14"/>
      <c r="MJU850" s="14"/>
      <c r="MJV850" s="14"/>
      <c r="MJW850" s="14"/>
      <c r="MJX850" s="14"/>
      <c r="MJY850" s="14"/>
      <c r="MJZ850" s="14"/>
      <c r="MKA850" s="14"/>
      <c r="MKB850" s="14"/>
      <c r="MKC850" s="14"/>
      <c r="MKD850" s="14"/>
      <c r="MKE850" s="14"/>
      <c r="MKF850" s="14"/>
      <c r="MKG850" s="14"/>
      <c r="MKH850" s="14"/>
      <c r="MKI850" s="14"/>
      <c r="MKJ850" s="14"/>
      <c r="MKK850" s="14"/>
      <c r="MKL850" s="14"/>
      <c r="MKM850" s="14"/>
      <c r="MKN850" s="14"/>
      <c r="MKO850" s="14"/>
      <c r="MKP850" s="14"/>
      <c r="MKQ850" s="14"/>
      <c r="MKR850" s="14"/>
      <c r="MKS850" s="14"/>
      <c r="MKT850" s="14"/>
      <c r="MKU850" s="14"/>
      <c r="MKV850" s="14"/>
      <c r="MKW850" s="14"/>
      <c r="MKX850" s="14"/>
      <c r="MKY850" s="14"/>
      <c r="MKZ850" s="14"/>
      <c r="MLA850" s="14"/>
      <c r="MLB850" s="14"/>
      <c r="MLC850" s="14"/>
      <c r="MLD850" s="14"/>
      <c r="MLE850" s="14"/>
      <c r="MLF850" s="14"/>
      <c r="MLG850" s="14"/>
      <c r="MLH850" s="14"/>
      <c r="MLI850" s="14"/>
      <c r="MLJ850" s="14"/>
      <c r="MLK850" s="14"/>
      <c r="MLL850" s="14"/>
      <c r="MLM850" s="14"/>
      <c r="MLN850" s="14"/>
      <c r="MLO850" s="14"/>
      <c r="MLP850" s="14"/>
      <c r="MLQ850" s="14"/>
      <c r="MLR850" s="14"/>
      <c r="MLS850" s="14"/>
      <c r="MLT850" s="14"/>
      <c r="MLU850" s="14"/>
      <c r="MLV850" s="14"/>
      <c r="MLW850" s="14"/>
      <c r="MLX850" s="14"/>
      <c r="MLY850" s="14"/>
      <c r="MLZ850" s="14"/>
      <c r="MMA850" s="14"/>
      <c r="MMB850" s="14"/>
      <c r="MMC850" s="14"/>
      <c r="MMD850" s="14"/>
      <c r="MME850" s="14"/>
      <c r="MMF850" s="14"/>
      <c r="MMG850" s="14"/>
      <c r="MMH850" s="14"/>
      <c r="MMI850" s="14"/>
      <c r="MMJ850" s="14"/>
      <c r="MMK850" s="14"/>
      <c r="MML850" s="14"/>
      <c r="MMM850" s="14"/>
      <c r="MMN850" s="14"/>
      <c r="MMO850" s="14"/>
      <c r="MMP850" s="14"/>
      <c r="MMQ850" s="14"/>
      <c r="MMR850" s="14"/>
      <c r="MMS850" s="14"/>
      <c r="MMT850" s="14"/>
      <c r="MMU850" s="14"/>
      <c r="MMV850" s="14"/>
      <c r="MMW850" s="14"/>
      <c r="MMX850" s="14"/>
      <c r="MMY850" s="14"/>
      <c r="MMZ850" s="14"/>
      <c r="MNA850" s="14"/>
      <c r="MNB850" s="14"/>
      <c r="MNC850" s="14"/>
      <c r="MND850" s="14"/>
      <c r="MNE850" s="14"/>
      <c r="MNF850" s="14"/>
      <c r="MNG850" s="14"/>
      <c r="MNH850" s="14"/>
      <c r="MNI850" s="14"/>
      <c r="MNJ850" s="14"/>
      <c r="MNK850" s="14"/>
      <c r="MNL850" s="14"/>
      <c r="MNM850" s="14"/>
      <c r="MNN850" s="14"/>
      <c r="MNO850" s="14"/>
      <c r="MNP850" s="14"/>
      <c r="MNQ850" s="14"/>
      <c r="MNR850" s="14"/>
      <c r="MNS850" s="14"/>
      <c r="MNT850" s="14"/>
      <c r="MNU850" s="14"/>
      <c r="MNV850" s="14"/>
      <c r="MNW850" s="14"/>
      <c r="MNX850" s="14"/>
      <c r="MNY850" s="14"/>
      <c r="MNZ850" s="14"/>
      <c r="MOA850" s="14"/>
      <c r="MOB850" s="14"/>
      <c r="MOC850" s="14"/>
      <c r="MOD850" s="14"/>
      <c r="MOE850" s="14"/>
      <c r="MOF850" s="14"/>
      <c r="MOG850" s="14"/>
      <c r="MOH850" s="14"/>
      <c r="MOI850" s="14"/>
      <c r="MOJ850" s="14"/>
      <c r="MOK850" s="14"/>
      <c r="MOL850" s="14"/>
      <c r="MOM850" s="14"/>
      <c r="MON850" s="14"/>
      <c r="MOO850" s="14"/>
      <c r="MOP850" s="14"/>
      <c r="MOQ850" s="14"/>
      <c r="MOR850" s="14"/>
      <c r="MOS850" s="14"/>
      <c r="MOT850" s="14"/>
      <c r="MOU850" s="14"/>
      <c r="MOV850" s="14"/>
      <c r="MOW850" s="14"/>
      <c r="MOX850" s="14"/>
      <c r="MOY850" s="14"/>
      <c r="MOZ850" s="14"/>
      <c r="MPA850" s="14"/>
      <c r="MPB850" s="14"/>
      <c r="MPC850" s="14"/>
      <c r="MPD850" s="14"/>
      <c r="MPE850" s="14"/>
      <c r="MPF850" s="14"/>
      <c r="MPG850" s="14"/>
      <c r="MPH850" s="14"/>
      <c r="MPI850" s="14"/>
      <c r="MPJ850" s="14"/>
      <c r="MPK850" s="14"/>
      <c r="MPL850" s="14"/>
      <c r="MPM850" s="14"/>
      <c r="MPN850" s="14"/>
      <c r="MPO850" s="14"/>
      <c r="MPP850" s="14"/>
      <c r="MPQ850" s="14"/>
      <c r="MPR850" s="14"/>
      <c r="MPS850" s="14"/>
      <c r="MPT850" s="14"/>
      <c r="MPU850" s="14"/>
      <c r="MPV850" s="14"/>
      <c r="MPW850" s="14"/>
      <c r="MPX850" s="14"/>
      <c r="MPY850" s="14"/>
      <c r="MPZ850" s="14"/>
      <c r="MQA850" s="14"/>
      <c r="MQB850" s="14"/>
      <c r="MQC850" s="14"/>
      <c r="MQD850" s="14"/>
      <c r="MQE850" s="14"/>
      <c r="MQF850" s="14"/>
      <c r="MQG850" s="14"/>
      <c r="MQH850" s="14"/>
      <c r="MQI850" s="14"/>
      <c r="MQJ850" s="14"/>
      <c r="MQK850" s="14"/>
      <c r="MQL850" s="14"/>
      <c r="MQM850" s="14"/>
      <c r="MQN850" s="14"/>
      <c r="MQO850" s="14"/>
      <c r="MQP850" s="14"/>
      <c r="MQQ850" s="14"/>
      <c r="MQR850" s="14"/>
      <c r="MQS850" s="14"/>
      <c r="MQT850" s="14"/>
      <c r="MQU850" s="14"/>
      <c r="MQV850" s="14"/>
      <c r="MQW850" s="14"/>
      <c r="MQX850" s="14"/>
      <c r="MQY850" s="14"/>
      <c r="MQZ850" s="14"/>
      <c r="MRA850" s="14"/>
      <c r="MRB850" s="14"/>
      <c r="MRC850" s="14"/>
      <c r="MRD850" s="14"/>
      <c r="MRE850" s="14"/>
      <c r="MRF850" s="14"/>
      <c r="MRG850" s="14"/>
      <c r="MRH850" s="14"/>
      <c r="MRI850" s="14"/>
      <c r="MRJ850" s="14"/>
      <c r="MRK850" s="14"/>
      <c r="MRL850" s="14"/>
      <c r="MRM850" s="14"/>
      <c r="MRN850" s="14"/>
      <c r="MRO850" s="14"/>
      <c r="MRP850" s="14"/>
      <c r="MRQ850" s="14"/>
      <c r="MRR850" s="14"/>
      <c r="MRS850" s="14"/>
      <c r="MRT850" s="14"/>
      <c r="MRU850" s="14"/>
      <c r="MRV850" s="14"/>
      <c r="MRW850" s="14"/>
      <c r="MRX850" s="14"/>
      <c r="MRY850" s="14"/>
      <c r="MRZ850" s="14"/>
      <c r="MSA850" s="14"/>
      <c r="MSB850" s="14"/>
      <c r="MSC850" s="14"/>
      <c r="MSD850" s="14"/>
      <c r="MSE850" s="14"/>
      <c r="MSF850" s="14"/>
      <c r="MSG850" s="14"/>
      <c r="MSH850" s="14"/>
      <c r="MSI850" s="14"/>
      <c r="MSJ850" s="14"/>
      <c r="MSK850" s="14"/>
      <c r="MSL850" s="14"/>
      <c r="MSM850" s="14"/>
      <c r="MSN850" s="14"/>
      <c r="MSO850" s="14"/>
      <c r="MSP850" s="14"/>
      <c r="MSQ850" s="14"/>
      <c r="MSR850" s="14"/>
      <c r="MSS850" s="14"/>
      <c r="MST850" s="14"/>
      <c r="MSU850" s="14"/>
      <c r="MSV850" s="14"/>
      <c r="MSW850" s="14"/>
      <c r="MSX850" s="14"/>
      <c r="MSY850" s="14"/>
      <c r="MSZ850" s="14"/>
      <c r="MTA850" s="14"/>
      <c r="MTB850" s="14"/>
      <c r="MTC850" s="14"/>
      <c r="MTD850" s="14"/>
      <c r="MTE850" s="14"/>
      <c r="MTF850" s="14"/>
      <c r="MTG850" s="14"/>
      <c r="MTH850" s="14"/>
      <c r="MTI850" s="14"/>
      <c r="MTJ850" s="14"/>
      <c r="MTK850" s="14"/>
      <c r="MTL850" s="14"/>
      <c r="MTM850" s="14"/>
      <c r="MTN850" s="14"/>
      <c r="MTO850" s="14"/>
      <c r="MTP850" s="14"/>
      <c r="MTQ850" s="14"/>
      <c r="MTR850" s="14"/>
      <c r="MTS850" s="14"/>
      <c r="MTT850" s="14"/>
      <c r="MTU850" s="14"/>
      <c r="MTV850" s="14"/>
      <c r="MTW850" s="14"/>
      <c r="MTX850" s="14"/>
      <c r="MTY850" s="14"/>
      <c r="MTZ850" s="14"/>
      <c r="MUA850" s="14"/>
      <c r="MUB850" s="14"/>
      <c r="MUC850" s="14"/>
      <c r="MUD850" s="14"/>
      <c r="MUE850" s="14"/>
      <c r="MUF850" s="14"/>
      <c r="MUG850" s="14"/>
      <c r="MUH850" s="14"/>
      <c r="MUI850" s="14"/>
      <c r="MUJ850" s="14"/>
      <c r="MUK850" s="14"/>
      <c r="MUL850" s="14"/>
      <c r="MUM850" s="14"/>
      <c r="MUN850" s="14"/>
      <c r="MUO850" s="14"/>
      <c r="MUP850" s="14"/>
      <c r="MUQ850" s="14"/>
      <c r="MUR850" s="14"/>
      <c r="MUS850" s="14"/>
      <c r="MUT850" s="14"/>
      <c r="MUU850" s="14"/>
      <c r="MUV850" s="14"/>
      <c r="MUW850" s="14"/>
      <c r="MUX850" s="14"/>
      <c r="MUY850" s="14"/>
      <c r="MUZ850" s="14"/>
      <c r="MVA850" s="14"/>
      <c r="MVB850" s="14"/>
      <c r="MVC850" s="14"/>
      <c r="MVD850" s="14"/>
      <c r="MVE850" s="14"/>
      <c r="MVF850" s="14"/>
      <c r="MVG850" s="14"/>
      <c r="MVH850" s="14"/>
      <c r="MVI850" s="14"/>
      <c r="MVJ850" s="14"/>
      <c r="MVK850" s="14"/>
      <c r="MVL850" s="14"/>
      <c r="MVM850" s="14"/>
      <c r="MVN850" s="14"/>
      <c r="MVO850" s="14"/>
      <c r="MVP850" s="14"/>
      <c r="MVQ850" s="14"/>
      <c r="MVR850" s="14"/>
      <c r="MVS850" s="14"/>
      <c r="MVT850" s="14"/>
      <c r="MVU850" s="14"/>
      <c r="MVV850" s="14"/>
      <c r="MVW850" s="14"/>
      <c r="MVX850" s="14"/>
      <c r="MVY850" s="14"/>
      <c r="MVZ850" s="14"/>
      <c r="MWA850" s="14"/>
      <c r="MWB850" s="14"/>
      <c r="MWC850" s="14"/>
      <c r="MWD850" s="14"/>
      <c r="MWE850" s="14"/>
      <c r="MWF850" s="14"/>
      <c r="MWG850" s="14"/>
      <c r="MWH850" s="14"/>
      <c r="MWI850" s="14"/>
      <c r="MWJ850" s="14"/>
      <c r="MWK850" s="14"/>
      <c r="MWL850" s="14"/>
      <c r="MWM850" s="14"/>
      <c r="MWN850" s="14"/>
      <c r="MWO850" s="14"/>
      <c r="MWP850" s="14"/>
      <c r="MWQ850" s="14"/>
      <c r="MWR850" s="14"/>
      <c r="MWS850" s="14"/>
      <c r="MWT850" s="14"/>
      <c r="MWU850" s="14"/>
      <c r="MWV850" s="14"/>
      <c r="MWW850" s="14"/>
      <c r="MWX850" s="14"/>
      <c r="MWY850" s="14"/>
      <c r="MWZ850" s="14"/>
      <c r="MXA850" s="14"/>
      <c r="MXB850" s="14"/>
      <c r="MXC850" s="14"/>
      <c r="MXD850" s="14"/>
      <c r="MXE850" s="14"/>
      <c r="MXF850" s="14"/>
      <c r="MXG850" s="14"/>
      <c r="MXH850" s="14"/>
      <c r="MXI850" s="14"/>
      <c r="MXJ850" s="14"/>
      <c r="MXK850" s="14"/>
      <c r="MXL850" s="14"/>
      <c r="MXM850" s="14"/>
      <c r="MXN850" s="14"/>
      <c r="MXO850" s="14"/>
      <c r="MXP850" s="14"/>
      <c r="MXQ850" s="14"/>
      <c r="MXR850" s="14"/>
      <c r="MXS850" s="14"/>
      <c r="MXT850" s="14"/>
      <c r="MXU850" s="14"/>
      <c r="MXV850" s="14"/>
      <c r="MXW850" s="14"/>
      <c r="MXX850" s="14"/>
      <c r="MXY850" s="14"/>
      <c r="MXZ850" s="14"/>
      <c r="MYA850" s="14"/>
      <c r="MYB850" s="14"/>
      <c r="MYC850" s="14"/>
      <c r="MYD850" s="14"/>
      <c r="MYE850" s="14"/>
      <c r="MYF850" s="14"/>
      <c r="MYG850" s="14"/>
      <c r="MYH850" s="14"/>
      <c r="MYI850" s="14"/>
      <c r="MYJ850" s="14"/>
      <c r="MYK850" s="14"/>
      <c r="MYL850" s="14"/>
      <c r="MYM850" s="14"/>
      <c r="MYN850" s="14"/>
      <c r="MYO850" s="14"/>
      <c r="MYP850" s="14"/>
      <c r="MYQ850" s="14"/>
      <c r="MYR850" s="14"/>
      <c r="MYS850" s="14"/>
      <c r="MYT850" s="14"/>
      <c r="MYU850" s="14"/>
      <c r="MYV850" s="14"/>
      <c r="MYW850" s="14"/>
      <c r="MYX850" s="14"/>
      <c r="MYY850" s="14"/>
      <c r="MYZ850" s="14"/>
      <c r="MZA850" s="14"/>
      <c r="MZB850" s="14"/>
      <c r="MZC850" s="14"/>
      <c r="MZD850" s="14"/>
      <c r="MZE850" s="14"/>
      <c r="MZF850" s="14"/>
      <c r="MZG850" s="14"/>
      <c r="MZH850" s="14"/>
      <c r="MZI850" s="14"/>
      <c r="MZJ850" s="14"/>
      <c r="MZK850" s="14"/>
      <c r="MZL850" s="14"/>
      <c r="MZM850" s="14"/>
      <c r="MZN850" s="14"/>
      <c r="MZO850" s="14"/>
      <c r="MZP850" s="14"/>
      <c r="MZQ850" s="14"/>
      <c r="MZR850" s="14"/>
      <c r="MZS850" s="14"/>
      <c r="MZT850" s="14"/>
      <c r="MZU850" s="14"/>
      <c r="MZV850" s="14"/>
      <c r="MZW850" s="14"/>
      <c r="MZX850" s="14"/>
      <c r="MZY850" s="14"/>
      <c r="MZZ850" s="14"/>
      <c r="NAA850" s="14"/>
      <c r="NAB850" s="14"/>
      <c r="NAC850" s="14"/>
      <c r="NAD850" s="14"/>
      <c r="NAE850" s="14"/>
      <c r="NAF850" s="14"/>
      <c r="NAG850" s="14"/>
      <c r="NAH850" s="14"/>
      <c r="NAI850" s="14"/>
      <c r="NAJ850" s="14"/>
      <c r="NAK850" s="14"/>
      <c r="NAL850" s="14"/>
      <c r="NAM850" s="14"/>
      <c r="NAN850" s="14"/>
      <c r="NAO850" s="14"/>
      <c r="NAP850" s="14"/>
      <c r="NAQ850" s="14"/>
      <c r="NAR850" s="14"/>
      <c r="NAS850" s="14"/>
      <c r="NAT850" s="14"/>
      <c r="NAU850" s="14"/>
      <c r="NAV850" s="14"/>
      <c r="NAW850" s="14"/>
      <c r="NAX850" s="14"/>
      <c r="NAY850" s="14"/>
      <c r="NAZ850" s="14"/>
      <c r="NBA850" s="14"/>
      <c r="NBB850" s="14"/>
      <c r="NBC850" s="14"/>
      <c r="NBD850" s="14"/>
      <c r="NBE850" s="14"/>
      <c r="NBF850" s="14"/>
      <c r="NBG850" s="14"/>
      <c r="NBH850" s="14"/>
      <c r="NBI850" s="14"/>
      <c r="NBJ850" s="14"/>
      <c r="NBK850" s="14"/>
      <c r="NBL850" s="14"/>
      <c r="NBM850" s="14"/>
      <c r="NBN850" s="14"/>
      <c r="NBO850" s="14"/>
      <c r="NBP850" s="14"/>
      <c r="NBQ850" s="14"/>
      <c r="NBR850" s="14"/>
      <c r="NBS850" s="14"/>
      <c r="NBT850" s="14"/>
      <c r="NBU850" s="14"/>
      <c r="NBV850" s="14"/>
      <c r="NBW850" s="14"/>
      <c r="NBX850" s="14"/>
      <c r="NBY850" s="14"/>
      <c r="NBZ850" s="14"/>
      <c r="NCA850" s="14"/>
      <c r="NCB850" s="14"/>
      <c r="NCC850" s="14"/>
      <c r="NCD850" s="14"/>
      <c r="NCE850" s="14"/>
      <c r="NCF850" s="14"/>
      <c r="NCG850" s="14"/>
      <c r="NCH850" s="14"/>
      <c r="NCI850" s="14"/>
      <c r="NCJ850" s="14"/>
      <c r="NCK850" s="14"/>
      <c r="NCL850" s="14"/>
      <c r="NCM850" s="14"/>
      <c r="NCN850" s="14"/>
      <c r="NCO850" s="14"/>
      <c r="NCP850" s="14"/>
      <c r="NCQ850" s="14"/>
      <c r="NCR850" s="14"/>
      <c r="NCS850" s="14"/>
      <c r="NCT850" s="14"/>
      <c r="NCU850" s="14"/>
      <c r="NCV850" s="14"/>
      <c r="NCW850" s="14"/>
      <c r="NCX850" s="14"/>
      <c r="NCY850" s="14"/>
      <c r="NCZ850" s="14"/>
      <c r="NDA850" s="14"/>
      <c r="NDB850" s="14"/>
      <c r="NDC850" s="14"/>
      <c r="NDD850" s="14"/>
      <c r="NDE850" s="14"/>
      <c r="NDF850" s="14"/>
      <c r="NDG850" s="14"/>
      <c r="NDH850" s="14"/>
      <c r="NDI850" s="14"/>
      <c r="NDJ850" s="14"/>
      <c r="NDK850" s="14"/>
      <c r="NDL850" s="14"/>
      <c r="NDM850" s="14"/>
      <c r="NDN850" s="14"/>
      <c r="NDO850" s="14"/>
      <c r="NDP850" s="14"/>
      <c r="NDQ850" s="14"/>
      <c r="NDR850" s="14"/>
      <c r="NDS850" s="14"/>
      <c r="NDT850" s="14"/>
      <c r="NDU850" s="14"/>
      <c r="NDV850" s="14"/>
      <c r="NDW850" s="14"/>
      <c r="NDX850" s="14"/>
      <c r="NDY850" s="14"/>
      <c r="NDZ850" s="14"/>
      <c r="NEA850" s="14"/>
      <c r="NEB850" s="14"/>
      <c r="NEC850" s="14"/>
      <c r="NED850" s="14"/>
      <c r="NEE850" s="14"/>
      <c r="NEF850" s="14"/>
      <c r="NEG850" s="14"/>
      <c r="NEH850" s="14"/>
      <c r="NEI850" s="14"/>
      <c r="NEJ850" s="14"/>
      <c r="NEK850" s="14"/>
      <c r="NEL850" s="14"/>
      <c r="NEM850" s="14"/>
      <c r="NEN850" s="14"/>
      <c r="NEO850" s="14"/>
      <c r="NEP850" s="14"/>
      <c r="NEQ850" s="14"/>
      <c r="NER850" s="14"/>
      <c r="NES850" s="14"/>
      <c r="NET850" s="14"/>
      <c r="NEU850" s="14"/>
      <c r="NEV850" s="14"/>
      <c r="NEW850" s="14"/>
      <c r="NEX850" s="14"/>
      <c r="NEY850" s="14"/>
      <c r="NEZ850" s="14"/>
      <c r="NFA850" s="14"/>
      <c r="NFB850" s="14"/>
      <c r="NFC850" s="14"/>
      <c r="NFD850" s="14"/>
      <c r="NFE850" s="14"/>
      <c r="NFF850" s="14"/>
      <c r="NFG850" s="14"/>
      <c r="NFH850" s="14"/>
      <c r="NFI850" s="14"/>
      <c r="NFJ850" s="14"/>
      <c r="NFK850" s="14"/>
      <c r="NFL850" s="14"/>
      <c r="NFM850" s="14"/>
      <c r="NFN850" s="14"/>
      <c r="NFO850" s="14"/>
      <c r="NFP850" s="14"/>
      <c r="NFQ850" s="14"/>
      <c r="NFR850" s="14"/>
      <c r="NFS850" s="14"/>
      <c r="NFT850" s="14"/>
      <c r="NFU850" s="14"/>
      <c r="NFV850" s="14"/>
      <c r="NFW850" s="14"/>
      <c r="NFX850" s="14"/>
      <c r="NFY850" s="14"/>
      <c r="NFZ850" s="14"/>
      <c r="NGA850" s="14"/>
      <c r="NGB850" s="14"/>
      <c r="NGC850" s="14"/>
      <c r="NGD850" s="14"/>
      <c r="NGE850" s="14"/>
      <c r="NGF850" s="14"/>
      <c r="NGG850" s="14"/>
      <c r="NGH850" s="14"/>
      <c r="NGI850" s="14"/>
      <c r="NGJ850" s="14"/>
      <c r="NGK850" s="14"/>
      <c r="NGL850" s="14"/>
      <c r="NGM850" s="14"/>
      <c r="NGN850" s="14"/>
      <c r="NGO850" s="14"/>
      <c r="NGP850" s="14"/>
      <c r="NGQ850" s="14"/>
      <c r="NGR850" s="14"/>
      <c r="NGS850" s="14"/>
      <c r="NGT850" s="14"/>
      <c r="NGU850" s="14"/>
      <c r="NGV850" s="14"/>
      <c r="NGW850" s="14"/>
      <c r="NGX850" s="14"/>
      <c r="NGY850" s="14"/>
      <c r="NGZ850" s="14"/>
      <c r="NHA850" s="14"/>
      <c r="NHB850" s="14"/>
      <c r="NHC850" s="14"/>
      <c r="NHD850" s="14"/>
      <c r="NHE850" s="14"/>
      <c r="NHF850" s="14"/>
      <c r="NHG850" s="14"/>
      <c r="NHH850" s="14"/>
      <c r="NHI850" s="14"/>
      <c r="NHJ850" s="14"/>
      <c r="NHK850" s="14"/>
      <c r="NHL850" s="14"/>
      <c r="NHM850" s="14"/>
      <c r="NHN850" s="14"/>
      <c r="NHO850" s="14"/>
      <c r="NHP850" s="14"/>
      <c r="NHQ850" s="14"/>
      <c r="NHR850" s="14"/>
      <c r="NHS850" s="14"/>
      <c r="NHT850" s="14"/>
      <c r="NHU850" s="14"/>
      <c r="NHV850" s="14"/>
      <c r="NHW850" s="14"/>
      <c r="NHX850" s="14"/>
      <c r="NHY850" s="14"/>
      <c r="NHZ850" s="14"/>
      <c r="NIA850" s="14"/>
      <c r="NIB850" s="14"/>
      <c r="NIC850" s="14"/>
      <c r="NID850" s="14"/>
      <c r="NIE850" s="14"/>
      <c r="NIF850" s="14"/>
      <c r="NIG850" s="14"/>
      <c r="NIH850" s="14"/>
      <c r="NII850" s="14"/>
      <c r="NIJ850" s="14"/>
      <c r="NIK850" s="14"/>
      <c r="NIL850" s="14"/>
      <c r="NIM850" s="14"/>
      <c r="NIN850" s="14"/>
      <c r="NIO850" s="14"/>
      <c r="NIP850" s="14"/>
      <c r="NIQ850" s="14"/>
      <c r="NIR850" s="14"/>
      <c r="NIS850" s="14"/>
      <c r="NIT850" s="14"/>
      <c r="NIU850" s="14"/>
      <c r="NIV850" s="14"/>
      <c r="NIW850" s="14"/>
      <c r="NIX850" s="14"/>
      <c r="NIY850" s="14"/>
      <c r="NIZ850" s="14"/>
      <c r="NJA850" s="14"/>
      <c r="NJB850" s="14"/>
      <c r="NJC850" s="14"/>
      <c r="NJD850" s="14"/>
      <c r="NJE850" s="14"/>
      <c r="NJF850" s="14"/>
      <c r="NJG850" s="14"/>
      <c r="NJH850" s="14"/>
      <c r="NJI850" s="14"/>
      <c r="NJJ850" s="14"/>
      <c r="NJK850" s="14"/>
      <c r="NJL850" s="14"/>
      <c r="NJM850" s="14"/>
      <c r="NJN850" s="14"/>
      <c r="NJO850" s="14"/>
      <c r="NJP850" s="14"/>
      <c r="NJQ850" s="14"/>
      <c r="NJR850" s="14"/>
      <c r="NJS850" s="14"/>
      <c r="NJT850" s="14"/>
      <c r="NJU850" s="14"/>
      <c r="NJV850" s="14"/>
      <c r="NJW850" s="14"/>
      <c r="NJX850" s="14"/>
      <c r="NJY850" s="14"/>
      <c r="NJZ850" s="14"/>
      <c r="NKA850" s="14"/>
      <c r="NKB850" s="14"/>
      <c r="NKC850" s="14"/>
      <c r="NKD850" s="14"/>
      <c r="NKE850" s="14"/>
      <c r="NKF850" s="14"/>
      <c r="NKG850" s="14"/>
      <c r="NKH850" s="14"/>
      <c r="NKI850" s="14"/>
      <c r="NKJ850" s="14"/>
      <c r="NKK850" s="14"/>
      <c r="NKL850" s="14"/>
      <c r="NKM850" s="14"/>
      <c r="NKN850" s="14"/>
      <c r="NKO850" s="14"/>
      <c r="NKP850" s="14"/>
      <c r="NKQ850" s="14"/>
      <c r="NKR850" s="14"/>
      <c r="NKS850" s="14"/>
      <c r="NKT850" s="14"/>
      <c r="NKU850" s="14"/>
      <c r="NKV850" s="14"/>
      <c r="NKW850" s="14"/>
      <c r="NKX850" s="14"/>
      <c r="NKY850" s="14"/>
      <c r="NKZ850" s="14"/>
      <c r="NLA850" s="14"/>
      <c r="NLB850" s="14"/>
      <c r="NLC850" s="14"/>
      <c r="NLD850" s="14"/>
      <c r="NLE850" s="14"/>
      <c r="NLF850" s="14"/>
      <c r="NLG850" s="14"/>
      <c r="NLH850" s="14"/>
      <c r="NLI850" s="14"/>
      <c r="NLJ850" s="14"/>
      <c r="NLK850" s="14"/>
      <c r="NLL850" s="14"/>
      <c r="NLM850" s="14"/>
      <c r="NLN850" s="14"/>
      <c r="NLO850" s="14"/>
      <c r="NLP850" s="14"/>
      <c r="NLQ850" s="14"/>
      <c r="NLR850" s="14"/>
      <c r="NLS850" s="14"/>
      <c r="NLT850" s="14"/>
      <c r="NLU850" s="14"/>
      <c r="NLV850" s="14"/>
      <c r="NLW850" s="14"/>
      <c r="NLX850" s="14"/>
      <c r="NLY850" s="14"/>
      <c r="NLZ850" s="14"/>
      <c r="NMA850" s="14"/>
      <c r="NMB850" s="14"/>
      <c r="NMC850" s="14"/>
      <c r="NMD850" s="14"/>
      <c r="NME850" s="14"/>
      <c r="NMF850" s="14"/>
      <c r="NMG850" s="14"/>
      <c r="NMH850" s="14"/>
      <c r="NMI850" s="14"/>
      <c r="NMJ850" s="14"/>
      <c r="NMK850" s="14"/>
      <c r="NML850" s="14"/>
      <c r="NMM850" s="14"/>
      <c r="NMN850" s="14"/>
      <c r="NMO850" s="14"/>
      <c r="NMP850" s="14"/>
      <c r="NMQ850" s="14"/>
      <c r="NMR850" s="14"/>
      <c r="NMS850" s="14"/>
      <c r="NMT850" s="14"/>
      <c r="NMU850" s="14"/>
      <c r="NMV850" s="14"/>
      <c r="NMW850" s="14"/>
      <c r="NMX850" s="14"/>
      <c r="NMY850" s="14"/>
      <c r="NMZ850" s="14"/>
      <c r="NNA850" s="14"/>
      <c r="NNB850" s="14"/>
      <c r="NNC850" s="14"/>
      <c r="NND850" s="14"/>
      <c r="NNE850" s="14"/>
      <c r="NNF850" s="14"/>
      <c r="NNG850" s="14"/>
      <c r="NNH850" s="14"/>
      <c r="NNI850" s="14"/>
      <c r="NNJ850" s="14"/>
      <c r="NNK850" s="14"/>
      <c r="NNL850" s="14"/>
      <c r="NNM850" s="14"/>
      <c r="NNN850" s="14"/>
      <c r="NNO850" s="14"/>
      <c r="NNP850" s="14"/>
      <c r="NNQ850" s="14"/>
      <c r="NNR850" s="14"/>
      <c r="NNS850" s="14"/>
      <c r="NNT850" s="14"/>
      <c r="NNU850" s="14"/>
      <c r="NNV850" s="14"/>
      <c r="NNW850" s="14"/>
      <c r="NNX850" s="14"/>
      <c r="NNY850" s="14"/>
      <c r="NNZ850" s="14"/>
      <c r="NOA850" s="14"/>
      <c r="NOB850" s="14"/>
      <c r="NOC850" s="14"/>
      <c r="NOD850" s="14"/>
      <c r="NOE850" s="14"/>
      <c r="NOF850" s="14"/>
      <c r="NOG850" s="14"/>
      <c r="NOH850" s="14"/>
      <c r="NOI850" s="14"/>
      <c r="NOJ850" s="14"/>
      <c r="NOK850" s="14"/>
      <c r="NOL850" s="14"/>
      <c r="NOM850" s="14"/>
      <c r="NON850" s="14"/>
      <c r="NOO850" s="14"/>
      <c r="NOP850" s="14"/>
      <c r="NOQ850" s="14"/>
      <c r="NOR850" s="14"/>
      <c r="NOS850" s="14"/>
      <c r="NOT850" s="14"/>
      <c r="NOU850" s="14"/>
      <c r="NOV850" s="14"/>
      <c r="NOW850" s="14"/>
      <c r="NOX850" s="14"/>
      <c r="NOY850" s="14"/>
      <c r="NOZ850" s="14"/>
      <c r="NPA850" s="14"/>
      <c r="NPB850" s="14"/>
      <c r="NPC850" s="14"/>
      <c r="NPD850" s="14"/>
      <c r="NPE850" s="14"/>
      <c r="NPF850" s="14"/>
      <c r="NPG850" s="14"/>
      <c r="NPH850" s="14"/>
      <c r="NPI850" s="14"/>
      <c r="NPJ850" s="14"/>
      <c r="NPK850" s="14"/>
      <c r="NPL850" s="14"/>
      <c r="NPM850" s="14"/>
      <c r="NPN850" s="14"/>
      <c r="NPO850" s="14"/>
      <c r="NPP850" s="14"/>
      <c r="NPQ850" s="14"/>
      <c r="NPR850" s="14"/>
      <c r="NPS850" s="14"/>
      <c r="NPT850" s="14"/>
      <c r="NPU850" s="14"/>
      <c r="NPV850" s="14"/>
      <c r="NPW850" s="14"/>
      <c r="NPX850" s="14"/>
      <c r="NPY850" s="14"/>
      <c r="NPZ850" s="14"/>
      <c r="NQA850" s="14"/>
      <c r="NQB850" s="14"/>
      <c r="NQC850" s="14"/>
      <c r="NQD850" s="14"/>
      <c r="NQE850" s="14"/>
      <c r="NQF850" s="14"/>
      <c r="NQG850" s="14"/>
      <c r="NQH850" s="14"/>
      <c r="NQI850" s="14"/>
      <c r="NQJ850" s="14"/>
      <c r="NQK850" s="14"/>
      <c r="NQL850" s="14"/>
      <c r="NQM850" s="14"/>
      <c r="NQN850" s="14"/>
      <c r="NQO850" s="14"/>
      <c r="NQP850" s="14"/>
      <c r="NQQ850" s="14"/>
      <c r="NQR850" s="14"/>
      <c r="NQS850" s="14"/>
      <c r="NQT850" s="14"/>
      <c r="NQU850" s="14"/>
      <c r="NQV850" s="14"/>
      <c r="NQW850" s="14"/>
      <c r="NQX850" s="14"/>
      <c r="NQY850" s="14"/>
      <c r="NQZ850" s="14"/>
      <c r="NRA850" s="14"/>
      <c r="NRB850" s="14"/>
      <c r="NRC850" s="14"/>
      <c r="NRD850" s="14"/>
      <c r="NRE850" s="14"/>
      <c r="NRF850" s="14"/>
      <c r="NRG850" s="14"/>
      <c r="NRH850" s="14"/>
      <c r="NRI850" s="14"/>
      <c r="NRJ850" s="14"/>
      <c r="NRK850" s="14"/>
      <c r="NRL850" s="14"/>
      <c r="NRM850" s="14"/>
      <c r="NRN850" s="14"/>
      <c r="NRO850" s="14"/>
      <c r="NRP850" s="14"/>
      <c r="NRQ850" s="14"/>
      <c r="NRR850" s="14"/>
      <c r="NRS850" s="14"/>
      <c r="NRT850" s="14"/>
      <c r="NRU850" s="14"/>
      <c r="NRV850" s="14"/>
      <c r="NRW850" s="14"/>
      <c r="NRX850" s="14"/>
      <c r="NRY850" s="14"/>
      <c r="NRZ850" s="14"/>
      <c r="NSA850" s="14"/>
      <c r="NSB850" s="14"/>
      <c r="NSC850" s="14"/>
      <c r="NSD850" s="14"/>
      <c r="NSE850" s="14"/>
      <c r="NSF850" s="14"/>
      <c r="NSG850" s="14"/>
      <c r="NSH850" s="14"/>
      <c r="NSI850" s="14"/>
      <c r="NSJ850" s="14"/>
      <c r="NSK850" s="14"/>
      <c r="NSL850" s="14"/>
      <c r="NSM850" s="14"/>
      <c r="NSN850" s="14"/>
      <c r="NSO850" s="14"/>
      <c r="NSP850" s="14"/>
      <c r="NSQ850" s="14"/>
      <c r="NSR850" s="14"/>
      <c r="NSS850" s="14"/>
      <c r="NST850" s="14"/>
      <c r="NSU850" s="14"/>
      <c r="NSV850" s="14"/>
      <c r="NSW850" s="14"/>
      <c r="NSX850" s="14"/>
      <c r="NSY850" s="14"/>
      <c r="NSZ850" s="14"/>
      <c r="NTA850" s="14"/>
      <c r="NTB850" s="14"/>
      <c r="NTC850" s="14"/>
      <c r="NTD850" s="14"/>
      <c r="NTE850" s="14"/>
      <c r="NTF850" s="14"/>
      <c r="NTG850" s="14"/>
      <c r="NTH850" s="14"/>
      <c r="NTI850" s="14"/>
      <c r="NTJ850" s="14"/>
      <c r="NTK850" s="14"/>
      <c r="NTL850" s="14"/>
      <c r="NTM850" s="14"/>
      <c r="NTN850" s="14"/>
      <c r="NTO850" s="14"/>
      <c r="NTP850" s="14"/>
      <c r="NTQ850" s="14"/>
      <c r="NTR850" s="14"/>
      <c r="NTS850" s="14"/>
      <c r="NTT850" s="14"/>
      <c r="NTU850" s="14"/>
      <c r="NTV850" s="14"/>
      <c r="NTW850" s="14"/>
      <c r="NTX850" s="14"/>
      <c r="NTY850" s="14"/>
      <c r="NTZ850" s="14"/>
      <c r="NUA850" s="14"/>
      <c r="NUB850" s="14"/>
      <c r="NUC850" s="14"/>
      <c r="NUD850" s="14"/>
      <c r="NUE850" s="14"/>
      <c r="NUF850" s="14"/>
      <c r="NUG850" s="14"/>
      <c r="NUH850" s="14"/>
      <c r="NUI850" s="14"/>
      <c r="NUJ850" s="14"/>
      <c r="NUK850" s="14"/>
      <c r="NUL850" s="14"/>
      <c r="NUM850" s="14"/>
      <c r="NUN850" s="14"/>
      <c r="NUO850" s="14"/>
      <c r="NUP850" s="14"/>
      <c r="NUQ850" s="14"/>
      <c r="NUR850" s="14"/>
      <c r="NUS850" s="14"/>
      <c r="NUT850" s="14"/>
      <c r="NUU850" s="14"/>
      <c r="NUV850" s="14"/>
      <c r="NUW850" s="14"/>
      <c r="NUX850" s="14"/>
      <c r="NUY850" s="14"/>
      <c r="NUZ850" s="14"/>
      <c r="NVA850" s="14"/>
      <c r="NVB850" s="14"/>
      <c r="NVC850" s="14"/>
      <c r="NVD850" s="14"/>
      <c r="NVE850" s="14"/>
      <c r="NVF850" s="14"/>
      <c r="NVG850" s="14"/>
      <c r="NVH850" s="14"/>
      <c r="NVI850" s="14"/>
      <c r="NVJ850" s="14"/>
      <c r="NVK850" s="14"/>
      <c r="NVL850" s="14"/>
      <c r="NVM850" s="14"/>
      <c r="NVN850" s="14"/>
      <c r="NVO850" s="14"/>
      <c r="NVP850" s="14"/>
      <c r="NVQ850" s="14"/>
      <c r="NVR850" s="14"/>
      <c r="NVS850" s="14"/>
      <c r="NVT850" s="14"/>
      <c r="NVU850" s="14"/>
      <c r="NVV850" s="14"/>
      <c r="NVW850" s="14"/>
      <c r="NVX850" s="14"/>
      <c r="NVY850" s="14"/>
      <c r="NVZ850" s="14"/>
      <c r="NWA850" s="14"/>
      <c r="NWB850" s="14"/>
      <c r="NWC850" s="14"/>
      <c r="NWD850" s="14"/>
      <c r="NWE850" s="14"/>
      <c r="NWF850" s="14"/>
      <c r="NWG850" s="14"/>
      <c r="NWH850" s="14"/>
      <c r="NWI850" s="14"/>
      <c r="NWJ850" s="14"/>
      <c r="NWK850" s="14"/>
      <c r="NWL850" s="14"/>
      <c r="NWM850" s="14"/>
      <c r="NWN850" s="14"/>
      <c r="NWO850" s="14"/>
      <c r="NWP850" s="14"/>
      <c r="NWQ850" s="14"/>
      <c r="NWR850" s="14"/>
      <c r="NWS850" s="14"/>
      <c r="NWT850" s="14"/>
      <c r="NWU850" s="14"/>
      <c r="NWV850" s="14"/>
      <c r="NWW850" s="14"/>
      <c r="NWX850" s="14"/>
      <c r="NWY850" s="14"/>
      <c r="NWZ850" s="14"/>
      <c r="NXA850" s="14"/>
      <c r="NXB850" s="14"/>
      <c r="NXC850" s="14"/>
      <c r="NXD850" s="14"/>
      <c r="NXE850" s="14"/>
      <c r="NXF850" s="14"/>
      <c r="NXG850" s="14"/>
      <c r="NXH850" s="14"/>
      <c r="NXI850" s="14"/>
      <c r="NXJ850" s="14"/>
      <c r="NXK850" s="14"/>
      <c r="NXL850" s="14"/>
      <c r="NXM850" s="14"/>
      <c r="NXN850" s="14"/>
      <c r="NXO850" s="14"/>
      <c r="NXP850" s="14"/>
      <c r="NXQ850" s="14"/>
      <c r="NXR850" s="14"/>
      <c r="NXS850" s="14"/>
      <c r="NXT850" s="14"/>
      <c r="NXU850" s="14"/>
      <c r="NXV850" s="14"/>
      <c r="NXW850" s="14"/>
      <c r="NXX850" s="14"/>
      <c r="NXY850" s="14"/>
      <c r="NXZ850" s="14"/>
      <c r="NYA850" s="14"/>
      <c r="NYB850" s="14"/>
      <c r="NYC850" s="14"/>
      <c r="NYD850" s="14"/>
      <c r="NYE850" s="14"/>
      <c r="NYF850" s="14"/>
      <c r="NYG850" s="14"/>
      <c r="NYH850" s="14"/>
      <c r="NYI850" s="14"/>
      <c r="NYJ850" s="14"/>
      <c r="NYK850" s="14"/>
      <c r="NYL850" s="14"/>
      <c r="NYM850" s="14"/>
      <c r="NYN850" s="14"/>
      <c r="NYO850" s="14"/>
      <c r="NYP850" s="14"/>
      <c r="NYQ850" s="14"/>
      <c r="NYR850" s="14"/>
      <c r="NYS850" s="14"/>
      <c r="NYT850" s="14"/>
      <c r="NYU850" s="14"/>
      <c r="NYV850" s="14"/>
      <c r="NYW850" s="14"/>
      <c r="NYX850" s="14"/>
      <c r="NYY850" s="14"/>
      <c r="NYZ850" s="14"/>
      <c r="NZA850" s="14"/>
      <c r="NZB850" s="14"/>
      <c r="NZC850" s="14"/>
      <c r="NZD850" s="14"/>
      <c r="NZE850" s="14"/>
      <c r="NZF850" s="14"/>
      <c r="NZG850" s="14"/>
      <c r="NZH850" s="14"/>
      <c r="NZI850" s="14"/>
      <c r="NZJ850" s="14"/>
      <c r="NZK850" s="14"/>
      <c r="NZL850" s="14"/>
      <c r="NZM850" s="14"/>
      <c r="NZN850" s="14"/>
      <c r="NZO850" s="14"/>
      <c r="NZP850" s="14"/>
      <c r="NZQ850" s="14"/>
      <c r="NZR850" s="14"/>
      <c r="NZS850" s="14"/>
      <c r="NZT850" s="14"/>
      <c r="NZU850" s="14"/>
      <c r="NZV850" s="14"/>
      <c r="NZW850" s="14"/>
      <c r="NZX850" s="14"/>
      <c r="NZY850" s="14"/>
      <c r="NZZ850" s="14"/>
      <c r="OAA850" s="14"/>
      <c r="OAB850" s="14"/>
      <c r="OAC850" s="14"/>
      <c r="OAD850" s="14"/>
      <c r="OAE850" s="14"/>
      <c r="OAF850" s="14"/>
      <c r="OAG850" s="14"/>
      <c r="OAH850" s="14"/>
      <c r="OAI850" s="14"/>
      <c r="OAJ850" s="14"/>
      <c r="OAK850" s="14"/>
      <c r="OAL850" s="14"/>
      <c r="OAM850" s="14"/>
      <c r="OAN850" s="14"/>
      <c r="OAO850" s="14"/>
      <c r="OAP850" s="14"/>
      <c r="OAQ850" s="14"/>
      <c r="OAR850" s="14"/>
      <c r="OAS850" s="14"/>
      <c r="OAT850" s="14"/>
      <c r="OAU850" s="14"/>
      <c r="OAV850" s="14"/>
      <c r="OAW850" s="14"/>
      <c r="OAX850" s="14"/>
      <c r="OAY850" s="14"/>
      <c r="OAZ850" s="14"/>
      <c r="OBA850" s="14"/>
      <c r="OBB850" s="14"/>
      <c r="OBC850" s="14"/>
      <c r="OBD850" s="14"/>
      <c r="OBE850" s="14"/>
      <c r="OBF850" s="14"/>
      <c r="OBG850" s="14"/>
      <c r="OBH850" s="14"/>
      <c r="OBI850" s="14"/>
      <c r="OBJ850" s="14"/>
      <c r="OBK850" s="14"/>
      <c r="OBL850" s="14"/>
      <c r="OBM850" s="14"/>
      <c r="OBN850" s="14"/>
      <c r="OBO850" s="14"/>
      <c r="OBP850" s="14"/>
      <c r="OBQ850" s="14"/>
      <c r="OBR850" s="14"/>
      <c r="OBS850" s="14"/>
      <c r="OBT850" s="14"/>
      <c r="OBU850" s="14"/>
      <c r="OBV850" s="14"/>
      <c r="OBW850" s="14"/>
      <c r="OBX850" s="14"/>
      <c r="OBY850" s="14"/>
      <c r="OBZ850" s="14"/>
      <c r="OCA850" s="14"/>
      <c r="OCB850" s="14"/>
      <c r="OCC850" s="14"/>
      <c r="OCD850" s="14"/>
      <c r="OCE850" s="14"/>
      <c r="OCF850" s="14"/>
      <c r="OCG850" s="14"/>
      <c r="OCH850" s="14"/>
      <c r="OCI850" s="14"/>
      <c r="OCJ850" s="14"/>
      <c r="OCK850" s="14"/>
      <c r="OCL850" s="14"/>
      <c r="OCM850" s="14"/>
      <c r="OCN850" s="14"/>
      <c r="OCO850" s="14"/>
      <c r="OCP850" s="14"/>
      <c r="OCQ850" s="14"/>
      <c r="OCR850" s="14"/>
      <c r="OCS850" s="14"/>
      <c r="OCT850" s="14"/>
      <c r="OCU850" s="14"/>
      <c r="OCV850" s="14"/>
      <c r="OCW850" s="14"/>
      <c r="OCX850" s="14"/>
      <c r="OCY850" s="14"/>
      <c r="OCZ850" s="14"/>
      <c r="ODA850" s="14"/>
      <c r="ODB850" s="14"/>
      <c r="ODC850" s="14"/>
      <c r="ODD850" s="14"/>
      <c r="ODE850" s="14"/>
      <c r="ODF850" s="14"/>
      <c r="ODG850" s="14"/>
      <c r="ODH850" s="14"/>
      <c r="ODI850" s="14"/>
      <c r="ODJ850" s="14"/>
      <c r="ODK850" s="14"/>
      <c r="ODL850" s="14"/>
      <c r="ODM850" s="14"/>
      <c r="ODN850" s="14"/>
      <c r="ODO850" s="14"/>
      <c r="ODP850" s="14"/>
      <c r="ODQ850" s="14"/>
      <c r="ODR850" s="14"/>
      <c r="ODS850" s="14"/>
      <c r="ODT850" s="14"/>
      <c r="ODU850" s="14"/>
      <c r="ODV850" s="14"/>
      <c r="ODW850" s="14"/>
      <c r="ODX850" s="14"/>
      <c r="ODY850" s="14"/>
      <c r="ODZ850" s="14"/>
      <c r="OEA850" s="14"/>
      <c r="OEB850" s="14"/>
      <c r="OEC850" s="14"/>
      <c r="OED850" s="14"/>
      <c r="OEE850" s="14"/>
      <c r="OEF850" s="14"/>
      <c r="OEG850" s="14"/>
      <c r="OEH850" s="14"/>
      <c r="OEI850" s="14"/>
      <c r="OEJ850" s="14"/>
      <c r="OEK850" s="14"/>
      <c r="OEL850" s="14"/>
      <c r="OEM850" s="14"/>
      <c r="OEN850" s="14"/>
      <c r="OEO850" s="14"/>
      <c r="OEP850" s="14"/>
      <c r="OEQ850" s="14"/>
      <c r="OER850" s="14"/>
      <c r="OES850" s="14"/>
      <c r="OET850" s="14"/>
      <c r="OEU850" s="14"/>
      <c r="OEV850" s="14"/>
      <c r="OEW850" s="14"/>
      <c r="OEX850" s="14"/>
      <c r="OEY850" s="14"/>
      <c r="OEZ850" s="14"/>
      <c r="OFA850" s="14"/>
      <c r="OFB850" s="14"/>
      <c r="OFC850" s="14"/>
      <c r="OFD850" s="14"/>
      <c r="OFE850" s="14"/>
      <c r="OFF850" s="14"/>
      <c r="OFG850" s="14"/>
      <c r="OFH850" s="14"/>
      <c r="OFI850" s="14"/>
      <c r="OFJ850" s="14"/>
      <c r="OFK850" s="14"/>
      <c r="OFL850" s="14"/>
      <c r="OFM850" s="14"/>
      <c r="OFN850" s="14"/>
      <c r="OFO850" s="14"/>
      <c r="OFP850" s="14"/>
      <c r="OFQ850" s="14"/>
      <c r="OFR850" s="14"/>
      <c r="OFS850" s="14"/>
      <c r="OFT850" s="14"/>
      <c r="OFU850" s="14"/>
      <c r="OFV850" s="14"/>
      <c r="OFW850" s="14"/>
      <c r="OFX850" s="14"/>
      <c r="OFY850" s="14"/>
      <c r="OFZ850" s="14"/>
      <c r="OGA850" s="14"/>
      <c r="OGB850" s="14"/>
      <c r="OGC850" s="14"/>
      <c r="OGD850" s="14"/>
      <c r="OGE850" s="14"/>
      <c r="OGF850" s="14"/>
      <c r="OGG850" s="14"/>
      <c r="OGH850" s="14"/>
      <c r="OGI850" s="14"/>
      <c r="OGJ850" s="14"/>
      <c r="OGK850" s="14"/>
      <c r="OGL850" s="14"/>
      <c r="OGM850" s="14"/>
      <c r="OGN850" s="14"/>
      <c r="OGO850" s="14"/>
      <c r="OGP850" s="14"/>
      <c r="OGQ850" s="14"/>
      <c r="OGR850" s="14"/>
      <c r="OGS850" s="14"/>
      <c r="OGT850" s="14"/>
      <c r="OGU850" s="14"/>
      <c r="OGV850" s="14"/>
      <c r="OGW850" s="14"/>
      <c r="OGX850" s="14"/>
      <c r="OGY850" s="14"/>
      <c r="OGZ850" s="14"/>
      <c r="OHA850" s="14"/>
      <c r="OHB850" s="14"/>
      <c r="OHC850" s="14"/>
      <c r="OHD850" s="14"/>
      <c r="OHE850" s="14"/>
      <c r="OHF850" s="14"/>
      <c r="OHG850" s="14"/>
      <c r="OHH850" s="14"/>
      <c r="OHI850" s="14"/>
      <c r="OHJ850" s="14"/>
      <c r="OHK850" s="14"/>
      <c r="OHL850" s="14"/>
      <c r="OHM850" s="14"/>
      <c r="OHN850" s="14"/>
      <c r="OHO850" s="14"/>
      <c r="OHP850" s="14"/>
      <c r="OHQ850" s="14"/>
      <c r="OHR850" s="14"/>
      <c r="OHS850" s="14"/>
      <c r="OHT850" s="14"/>
      <c r="OHU850" s="14"/>
      <c r="OHV850" s="14"/>
      <c r="OHW850" s="14"/>
      <c r="OHX850" s="14"/>
      <c r="OHY850" s="14"/>
      <c r="OHZ850" s="14"/>
      <c r="OIA850" s="14"/>
      <c r="OIB850" s="14"/>
      <c r="OIC850" s="14"/>
      <c r="OID850" s="14"/>
      <c r="OIE850" s="14"/>
      <c r="OIF850" s="14"/>
      <c r="OIG850" s="14"/>
      <c r="OIH850" s="14"/>
      <c r="OII850" s="14"/>
      <c r="OIJ850" s="14"/>
      <c r="OIK850" s="14"/>
      <c r="OIL850" s="14"/>
      <c r="OIM850" s="14"/>
      <c r="OIN850" s="14"/>
      <c r="OIO850" s="14"/>
      <c r="OIP850" s="14"/>
      <c r="OIQ850" s="14"/>
      <c r="OIR850" s="14"/>
      <c r="OIS850" s="14"/>
      <c r="OIT850" s="14"/>
      <c r="OIU850" s="14"/>
      <c r="OIV850" s="14"/>
      <c r="OIW850" s="14"/>
      <c r="OIX850" s="14"/>
      <c r="OIY850" s="14"/>
      <c r="OIZ850" s="14"/>
      <c r="OJA850" s="14"/>
      <c r="OJB850" s="14"/>
      <c r="OJC850" s="14"/>
      <c r="OJD850" s="14"/>
      <c r="OJE850" s="14"/>
      <c r="OJF850" s="14"/>
      <c r="OJG850" s="14"/>
      <c r="OJH850" s="14"/>
      <c r="OJI850" s="14"/>
      <c r="OJJ850" s="14"/>
      <c r="OJK850" s="14"/>
      <c r="OJL850" s="14"/>
      <c r="OJM850" s="14"/>
      <c r="OJN850" s="14"/>
      <c r="OJO850" s="14"/>
      <c r="OJP850" s="14"/>
      <c r="OJQ850" s="14"/>
      <c r="OJR850" s="14"/>
      <c r="OJS850" s="14"/>
      <c r="OJT850" s="14"/>
      <c r="OJU850" s="14"/>
      <c r="OJV850" s="14"/>
      <c r="OJW850" s="14"/>
      <c r="OJX850" s="14"/>
      <c r="OJY850" s="14"/>
      <c r="OJZ850" s="14"/>
      <c r="OKA850" s="14"/>
      <c r="OKB850" s="14"/>
      <c r="OKC850" s="14"/>
      <c r="OKD850" s="14"/>
      <c r="OKE850" s="14"/>
      <c r="OKF850" s="14"/>
      <c r="OKG850" s="14"/>
      <c r="OKH850" s="14"/>
      <c r="OKI850" s="14"/>
      <c r="OKJ850" s="14"/>
      <c r="OKK850" s="14"/>
      <c r="OKL850" s="14"/>
      <c r="OKM850" s="14"/>
      <c r="OKN850" s="14"/>
      <c r="OKO850" s="14"/>
      <c r="OKP850" s="14"/>
      <c r="OKQ850" s="14"/>
      <c r="OKR850" s="14"/>
      <c r="OKS850" s="14"/>
      <c r="OKT850" s="14"/>
      <c r="OKU850" s="14"/>
      <c r="OKV850" s="14"/>
      <c r="OKW850" s="14"/>
      <c r="OKX850" s="14"/>
      <c r="OKY850" s="14"/>
      <c r="OKZ850" s="14"/>
      <c r="OLA850" s="14"/>
      <c r="OLB850" s="14"/>
      <c r="OLC850" s="14"/>
      <c r="OLD850" s="14"/>
      <c r="OLE850" s="14"/>
      <c r="OLF850" s="14"/>
      <c r="OLG850" s="14"/>
      <c r="OLH850" s="14"/>
      <c r="OLI850" s="14"/>
      <c r="OLJ850" s="14"/>
      <c r="OLK850" s="14"/>
      <c r="OLL850" s="14"/>
      <c r="OLM850" s="14"/>
      <c r="OLN850" s="14"/>
      <c r="OLO850" s="14"/>
      <c r="OLP850" s="14"/>
      <c r="OLQ850" s="14"/>
      <c r="OLR850" s="14"/>
      <c r="OLS850" s="14"/>
      <c r="OLT850" s="14"/>
      <c r="OLU850" s="14"/>
      <c r="OLV850" s="14"/>
      <c r="OLW850" s="14"/>
      <c r="OLX850" s="14"/>
      <c r="OLY850" s="14"/>
      <c r="OLZ850" s="14"/>
      <c r="OMA850" s="14"/>
      <c r="OMB850" s="14"/>
      <c r="OMC850" s="14"/>
      <c r="OMD850" s="14"/>
      <c r="OME850" s="14"/>
      <c r="OMF850" s="14"/>
      <c r="OMG850" s="14"/>
      <c r="OMH850" s="14"/>
      <c r="OMI850" s="14"/>
      <c r="OMJ850" s="14"/>
      <c r="OMK850" s="14"/>
      <c r="OML850" s="14"/>
      <c r="OMM850" s="14"/>
      <c r="OMN850" s="14"/>
      <c r="OMO850" s="14"/>
      <c r="OMP850" s="14"/>
      <c r="OMQ850" s="14"/>
      <c r="OMR850" s="14"/>
      <c r="OMS850" s="14"/>
      <c r="OMT850" s="14"/>
      <c r="OMU850" s="14"/>
      <c r="OMV850" s="14"/>
      <c r="OMW850" s="14"/>
      <c r="OMX850" s="14"/>
      <c r="OMY850" s="14"/>
      <c r="OMZ850" s="14"/>
      <c r="ONA850" s="14"/>
      <c r="ONB850" s="14"/>
      <c r="ONC850" s="14"/>
      <c r="OND850" s="14"/>
      <c r="ONE850" s="14"/>
      <c r="ONF850" s="14"/>
      <c r="ONG850" s="14"/>
      <c r="ONH850" s="14"/>
      <c r="ONI850" s="14"/>
      <c r="ONJ850" s="14"/>
      <c r="ONK850" s="14"/>
      <c r="ONL850" s="14"/>
      <c r="ONM850" s="14"/>
      <c r="ONN850" s="14"/>
      <c r="ONO850" s="14"/>
      <c r="ONP850" s="14"/>
      <c r="ONQ850" s="14"/>
      <c r="ONR850" s="14"/>
      <c r="ONS850" s="14"/>
      <c r="ONT850" s="14"/>
      <c r="ONU850" s="14"/>
      <c r="ONV850" s="14"/>
      <c r="ONW850" s="14"/>
      <c r="ONX850" s="14"/>
      <c r="ONY850" s="14"/>
      <c r="ONZ850" s="14"/>
      <c r="OOA850" s="14"/>
      <c r="OOB850" s="14"/>
      <c r="OOC850" s="14"/>
      <c r="OOD850" s="14"/>
      <c r="OOE850" s="14"/>
      <c r="OOF850" s="14"/>
      <c r="OOG850" s="14"/>
      <c r="OOH850" s="14"/>
      <c r="OOI850" s="14"/>
      <c r="OOJ850" s="14"/>
      <c r="OOK850" s="14"/>
      <c r="OOL850" s="14"/>
      <c r="OOM850" s="14"/>
      <c r="OON850" s="14"/>
      <c r="OOO850" s="14"/>
      <c r="OOP850" s="14"/>
      <c r="OOQ850" s="14"/>
      <c r="OOR850" s="14"/>
      <c r="OOS850" s="14"/>
      <c r="OOT850" s="14"/>
      <c r="OOU850" s="14"/>
      <c r="OOV850" s="14"/>
      <c r="OOW850" s="14"/>
      <c r="OOX850" s="14"/>
      <c r="OOY850" s="14"/>
      <c r="OOZ850" s="14"/>
      <c r="OPA850" s="14"/>
      <c r="OPB850" s="14"/>
      <c r="OPC850" s="14"/>
      <c r="OPD850" s="14"/>
      <c r="OPE850" s="14"/>
      <c r="OPF850" s="14"/>
      <c r="OPG850" s="14"/>
      <c r="OPH850" s="14"/>
      <c r="OPI850" s="14"/>
      <c r="OPJ850" s="14"/>
      <c r="OPK850" s="14"/>
      <c r="OPL850" s="14"/>
      <c r="OPM850" s="14"/>
      <c r="OPN850" s="14"/>
      <c r="OPO850" s="14"/>
      <c r="OPP850" s="14"/>
      <c r="OPQ850" s="14"/>
      <c r="OPR850" s="14"/>
      <c r="OPS850" s="14"/>
      <c r="OPT850" s="14"/>
      <c r="OPU850" s="14"/>
      <c r="OPV850" s="14"/>
      <c r="OPW850" s="14"/>
      <c r="OPX850" s="14"/>
      <c r="OPY850" s="14"/>
      <c r="OPZ850" s="14"/>
      <c r="OQA850" s="14"/>
      <c r="OQB850" s="14"/>
      <c r="OQC850" s="14"/>
      <c r="OQD850" s="14"/>
      <c r="OQE850" s="14"/>
      <c r="OQF850" s="14"/>
      <c r="OQG850" s="14"/>
      <c r="OQH850" s="14"/>
      <c r="OQI850" s="14"/>
      <c r="OQJ850" s="14"/>
      <c r="OQK850" s="14"/>
      <c r="OQL850" s="14"/>
      <c r="OQM850" s="14"/>
      <c r="OQN850" s="14"/>
      <c r="OQO850" s="14"/>
      <c r="OQP850" s="14"/>
      <c r="OQQ850" s="14"/>
      <c r="OQR850" s="14"/>
      <c r="OQS850" s="14"/>
      <c r="OQT850" s="14"/>
      <c r="OQU850" s="14"/>
      <c r="OQV850" s="14"/>
      <c r="OQW850" s="14"/>
      <c r="OQX850" s="14"/>
      <c r="OQY850" s="14"/>
      <c r="OQZ850" s="14"/>
      <c r="ORA850" s="14"/>
      <c r="ORB850" s="14"/>
      <c r="ORC850" s="14"/>
      <c r="ORD850" s="14"/>
      <c r="ORE850" s="14"/>
      <c r="ORF850" s="14"/>
      <c r="ORG850" s="14"/>
      <c r="ORH850" s="14"/>
      <c r="ORI850" s="14"/>
      <c r="ORJ850" s="14"/>
      <c r="ORK850" s="14"/>
      <c r="ORL850" s="14"/>
      <c r="ORM850" s="14"/>
      <c r="ORN850" s="14"/>
      <c r="ORO850" s="14"/>
      <c r="ORP850" s="14"/>
      <c r="ORQ850" s="14"/>
      <c r="ORR850" s="14"/>
      <c r="ORS850" s="14"/>
      <c r="ORT850" s="14"/>
      <c r="ORU850" s="14"/>
      <c r="ORV850" s="14"/>
      <c r="ORW850" s="14"/>
      <c r="ORX850" s="14"/>
      <c r="ORY850" s="14"/>
      <c r="ORZ850" s="14"/>
      <c r="OSA850" s="14"/>
      <c r="OSB850" s="14"/>
      <c r="OSC850" s="14"/>
      <c r="OSD850" s="14"/>
      <c r="OSE850" s="14"/>
      <c r="OSF850" s="14"/>
      <c r="OSG850" s="14"/>
      <c r="OSH850" s="14"/>
      <c r="OSI850" s="14"/>
      <c r="OSJ850" s="14"/>
      <c r="OSK850" s="14"/>
      <c r="OSL850" s="14"/>
      <c r="OSM850" s="14"/>
      <c r="OSN850" s="14"/>
      <c r="OSO850" s="14"/>
      <c r="OSP850" s="14"/>
      <c r="OSQ850" s="14"/>
      <c r="OSR850" s="14"/>
      <c r="OSS850" s="14"/>
      <c r="OST850" s="14"/>
      <c r="OSU850" s="14"/>
      <c r="OSV850" s="14"/>
      <c r="OSW850" s="14"/>
      <c r="OSX850" s="14"/>
      <c r="OSY850" s="14"/>
      <c r="OSZ850" s="14"/>
      <c r="OTA850" s="14"/>
      <c r="OTB850" s="14"/>
      <c r="OTC850" s="14"/>
      <c r="OTD850" s="14"/>
      <c r="OTE850" s="14"/>
      <c r="OTF850" s="14"/>
      <c r="OTG850" s="14"/>
      <c r="OTH850" s="14"/>
      <c r="OTI850" s="14"/>
      <c r="OTJ850" s="14"/>
      <c r="OTK850" s="14"/>
      <c r="OTL850" s="14"/>
      <c r="OTM850" s="14"/>
      <c r="OTN850" s="14"/>
      <c r="OTO850" s="14"/>
      <c r="OTP850" s="14"/>
      <c r="OTQ850" s="14"/>
      <c r="OTR850" s="14"/>
      <c r="OTS850" s="14"/>
      <c r="OTT850" s="14"/>
      <c r="OTU850" s="14"/>
      <c r="OTV850" s="14"/>
      <c r="OTW850" s="14"/>
      <c r="OTX850" s="14"/>
      <c r="OTY850" s="14"/>
      <c r="OTZ850" s="14"/>
      <c r="OUA850" s="14"/>
      <c r="OUB850" s="14"/>
      <c r="OUC850" s="14"/>
      <c r="OUD850" s="14"/>
      <c r="OUE850" s="14"/>
      <c r="OUF850" s="14"/>
      <c r="OUG850" s="14"/>
      <c r="OUH850" s="14"/>
      <c r="OUI850" s="14"/>
      <c r="OUJ850" s="14"/>
      <c r="OUK850" s="14"/>
      <c r="OUL850" s="14"/>
      <c r="OUM850" s="14"/>
      <c r="OUN850" s="14"/>
      <c r="OUO850" s="14"/>
      <c r="OUP850" s="14"/>
      <c r="OUQ850" s="14"/>
      <c r="OUR850" s="14"/>
      <c r="OUS850" s="14"/>
      <c r="OUT850" s="14"/>
      <c r="OUU850" s="14"/>
      <c r="OUV850" s="14"/>
      <c r="OUW850" s="14"/>
      <c r="OUX850" s="14"/>
      <c r="OUY850" s="14"/>
      <c r="OUZ850" s="14"/>
      <c r="OVA850" s="14"/>
      <c r="OVB850" s="14"/>
      <c r="OVC850" s="14"/>
      <c r="OVD850" s="14"/>
      <c r="OVE850" s="14"/>
      <c r="OVF850" s="14"/>
      <c r="OVG850" s="14"/>
      <c r="OVH850" s="14"/>
      <c r="OVI850" s="14"/>
      <c r="OVJ850" s="14"/>
      <c r="OVK850" s="14"/>
      <c r="OVL850" s="14"/>
      <c r="OVM850" s="14"/>
      <c r="OVN850" s="14"/>
      <c r="OVO850" s="14"/>
      <c r="OVP850" s="14"/>
      <c r="OVQ850" s="14"/>
      <c r="OVR850" s="14"/>
      <c r="OVS850" s="14"/>
      <c r="OVT850" s="14"/>
      <c r="OVU850" s="14"/>
      <c r="OVV850" s="14"/>
      <c r="OVW850" s="14"/>
      <c r="OVX850" s="14"/>
      <c r="OVY850" s="14"/>
      <c r="OVZ850" s="14"/>
      <c r="OWA850" s="14"/>
      <c r="OWB850" s="14"/>
      <c r="OWC850" s="14"/>
      <c r="OWD850" s="14"/>
      <c r="OWE850" s="14"/>
      <c r="OWF850" s="14"/>
      <c r="OWG850" s="14"/>
      <c r="OWH850" s="14"/>
      <c r="OWI850" s="14"/>
      <c r="OWJ850" s="14"/>
      <c r="OWK850" s="14"/>
      <c r="OWL850" s="14"/>
      <c r="OWM850" s="14"/>
      <c r="OWN850" s="14"/>
      <c r="OWO850" s="14"/>
      <c r="OWP850" s="14"/>
      <c r="OWQ850" s="14"/>
      <c r="OWR850" s="14"/>
      <c r="OWS850" s="14"/>
      <c r="OWT850" s="14"/>
      <c r="OWU850" s="14"/>
      <c r="OWV850" s="14"/>
      <c r="OWW850" s="14"/>
      <c r="OWX850" s="14"/>
      <c r="OWY850" s="14"/>
      <c r="OWZ850" s="14"/>
      <c r="OXA850" s="14"/>
      <c r="OXB850" s="14"/>
      <c r="OXC850" s="14"/>
      <c r="OXD850" s="14"/>
      <c r="OXE850" s="14"/>
      <c r="OXF850" s="14"/>
      <c r="OXG850" s="14"/>
      <c r="OXH850" s="14"/>
      <c r="OXI850" s="14"/>
      <c r="OXJ850" s="14"/>
      <c r="OXK850" s="14"/>
      <c r="OXL850" s="14"/>
      <c r="OXM850" s="14"/>
      <c r="OXN850" s="14"/>
      <c r="OXO850" s="14"/>
      <c r="OXP850" s="14"/>
      <c r="OXQ850" s="14"/>
      <c r="OXR850" s="14"/>
      <c r="OXS850" s="14"/>
      <c r="OXT850" s="14"/>
      <c r="OXU850" s="14"/>
      <c r="OXV850" s="14"/>
      <c r="OXW850" s="14"/>
      <c r="OXX850" s="14"/>
      <c r="OXY850" s="14"/>
      <c r="OXZ850" s="14"/>
      <c r="OYA850" s="14"/>
      <c r="OYB850" s="14"/>
      <c r="OYC850" s="14"/>
      <c r="OYD850" s="14"/>
      <c r="OYE850" s="14"/>
      <c r="OYF850" s="14"/>
      <c r="OYG850" s="14"/>
      <c r="OYH850" s="14"/>
      <c r="OYI850" s="14"/>
      <c r="OYJ850" s="14"/>
      <c r="OYK850" s="14"/>
      <c r="OYL850" s="14"/>
      <c r="OYM850" s="14"/>
      <c r="OYN850" s="14"/>
      <c r="OYO850" s="14"/>
      <c r="OYP850" s="14"/>
      <c r="OYQ850" s="14"/>
      <c r="OYR850" s="14"/>
      <c r="OYS850" s="14"/>
      <c r="OYT850" s="14"/>
      <c r="OYU850" s="14"/>
      <c r="OYV850" s="14"/>
      <c r="OYW850" s="14"/>
      <c r="OYX850" s="14"/>
      <c r="OYY850" s="14"/>
      <c r="OYZ850" s="14"/>
      <c r="OZA850" s="14"/>
      <c r="OZB850" s="14"/>
      <c r="OZC850" s="14"/>
      <c r="OZD850" s="14"/>
      <c r="OZE850" s="14"/>
      <c r="OZF850" s="14"/>
      <c r="OZG850" s="14"/>
      <c r="OZH850" s="14"/>
      <c r="OZI850" s="14"/>
      <c r="OZJ850" s="14"/>
      <c r="OZK850" s="14"/>
      <c r="OZL850" s="14"/>
      <c r="OZM850" s="14"/>
      <c r="OZN850" s="14"/>
      <c r="OZO850" s="14"/>
      <c r="OZP850" s="14"/>
      <c r="OZQ850" s="14"/>
      <c r="OZR850" s="14"/>
      <c r="OZS850" s="14"/>
      <c r="OZT850" s="14"/>
      <c r="OZU850" s="14"/>
      <c r="OZV850" s="14"/>
      <c r="OZW850" s="14"/>
      <c r="OZX850" s="14"/>
      <c r="OZY850" s="14"/>
      <c r="OZZ850" s="14"/>
      <c r="PAA850" s="14"/>
      <c r="PAB850" s="14"/>
      <c r="PAC850" s="14"/>
      <c r="PAD850" s="14"/>
      <c r="PAE850" s="14"/>
      <c r="PAF850" s="14"/>
      <c r="PAG850" s="14"/>
      <c r="PAH850" s="14"/>
      <c r="PAI850" s="14"/>
      <c r="PAJ850" s="14"/>
      <c r="PAK850" s="14"/>
      <c r="PAL850" s="14"/>
      <c r="PAM850" s="14"/>
      <c r="PAN850" s="14"/>
      <c r="PAO850" s="14"/>
      <c r="PAP850" s="14"/>
      <c r="PAQ850" s="14"/>
      <c r="PAR850" s="14"/>
      <c r="PAS850" s="14"/>
      <c r="PAT850" s="14"/>
      <c r="PAU850" s="14"/>
      <c r="PAV850" s="14"/>
      <c r="PAW850" s="14"/>
      <c r="PAX850" s="14"/>
      <c r="PAY850" s="14"/>
      <c r="PAZ850" s="14"/>
      <c r="PBA850" s="14"/>
      <c r="PBB850" s="14"/>
      <c r="PBC850" s="14"/>
      <c r="PBD850" s="14"/>
      <c r="PBE850" s="14"/>
      <c r="PBF850" s="14"/>
      <c r="PBG850" s="14"/>
      <c r="PBH850" s="14"/>
      <c r="PBI850" s="14"/>
      <c r="PBJ850" s="14"/>
      <c r="PBK850" s="14"/>
      <c r="PBL850" s="14"/>
      <c r="PBM850" s="14"/>
      <c r="PBN850" s="14"/>
      <c r="PBO850" s="14"/>
      <c r="PBP850" s="14"/>
      <c r="PBQ850" s="14"/>
      <c r="PBR850" s="14"/>
      <c r="PBS850" s="14"/>
      <c r="PBT850" s="14"/>
      <c r="PBU850" s="14"/>
      <c r="PBV850" s="14"/>
      <c r="PBW850" s="14"/>
      <c r="PBX850" s="14"/>
      <c r="PBY850" s="14"/>
      <c r="PBZ850" s="14"/>
      <c r="PCA850" s="14"/>
      <c r="PCB850" s="14"/>
      <c r="PCC850" s="14"/>
      <c r="PCD850" s="14"/>
      <c r="PCE850" s="14"/>
      <c r="PCF850" s="14"/>
      <c r="PCG850" s="14"/>
      <c r="PCH850" s="14"/>
      <c r="PCI850" s="14"/>
      <c r="PCJ850" s="14"/>
      <c r="PCK850" s="14"/>
      <c r="PCL850" s="14"/>
      <c r="PCM850" s="14"/>
      <c r="PCN850" s="14"/>
      <c r="PCO850" s="14"/>
      <c r="PCP850" s="14"/>
      <c r="PCQ850" s="14"/>
      <c r="PCR850" s="14"/>
      <c r="PCS850" s="14"/>
      <c r="PCT850" s="14"/>
      <c r="PCU850" s="14"/>
      <c r="PCV850" s="14"/>
      <c r="PCW850" s="14"/>
      <c r="PCX850" s="14"/>
      <c r="PCY850" s="14"/>
      <c r="PCZ850" s="14"/>
      <c r="PDA850" s="14"/>
      <c r="PDB850" s="14"/>
      <c r="PDC850" s="14"/>
      <c r="PDD850" s="14"/>
      <c r="PDE850" s="14"/>
      <c r="PDF850" s="14"/>
      <c r="PDG850" s="14"/>
      <c r="PDH850" s="14"/>
      <c r="PDI850" s="14"/>
      <c r="PDJ850" s="14"/>
      <c r="PDK850" s="14"/>
      <c r="PDL850" s="14"/>
      <c r="PDM850" s="14"/>
      <c r="PDN850" s="14"/>
      <c r="PDO850" s="14"/>
      <c r="PDP850" s="14"/>
      <c r="PDQ850" s="14"/>
      <c r="PDR850" s="14"/>
      <c r="PDS850" s="14"/>
      <c r="PDT850" s="14"/>
      <c r="PDU850" s="14"/>
      <c r="PDV850" s="14"/>
      <c r="PDW850" s="14"/>
      <c r="PDX850" s="14"/>
      <c r="PDY850" s="14"/>
      <c r="PDZ850" s="14"/>
      <c r="PEA850" s="14"/>
      <c r="PEB850" s="14"/>
      <c r="PEC850" s="14"/>
      <c r="PED850" s="14"/>
      <c r="PEE850" s="14"/>
      <c r="PEF850" s="14"/>
      <c r="PEG850" s="14"/>
      <c r="PEH850" s="14"/>
      <c r="PEI850" s="14"/>
      <c r="PEJ850" s="14"/>
      <c r="PEK850" s="14"/>
      <c r="PEL850" s="14"/>
      <c r="PEM850" s="14"/>
      <c r="PEN850" s="14"/>
      <c r="PEO850" s="14"/>
      <c r="PEP850" s="14"/>
      <c r="PEQ850" s="14"/>
      <c r="PER850" s="14"/>
      <c r="PES850" s="14"/>
      <c r="PET850" s="14"/>
      <c r="PEU850" s="14"/>
      <c r="PEV850" s="14"/>
      <c r="PEW850" s="14"/>
      <c r="PEX850" s="14"/>
      <c r="PEY850" s="14"/>
      <c r="PEZ850" s="14"/>
      <c r="PFA850" s="14"/>
      <c r="PFB850" s="14"/>
      <c r="PFC850" s="14"/>
      <c r="PFD850" s="14"/>
      <c r="PFE850" s="14"/>
      <c r="PFF850" s="14"/>
      <c r="PFG850" s="14"/>
      <c r="PFH850" s="14"/>
      <c r="PFI850" s="14"/>
      <c r="PFJ850" s="14"/>
      <c r="PFK850" s="14"/>
      <c r="PFL850" s="14"/>
      <c r="PFM850" s="14"/>
      <c r="PFN850" s="14"/>
      <c r="PFO850" s="14"/>
      <c r="PFP850" s="14"/>
      <c r="PFQ850" s="14"/>
      <c r="PFR850" s="14"/>
      <c r="PFS850" s="14"/>
      <c r="PFT850" s="14"/>
      <c r="PFU850" s="14"/>
      <c r="PFV850" s="14"/>
      <c r="PFW850" s="14"/>
      <c r="PFX850" s="14"/>
      <c r="PFY850" s="14"/>
      <c r="PFZ850" s="14"/>
      <c r="PGA850" s="14"/>
      <c r="PGB850" s="14"/>
      <c r="PGC850" s="14"/>
      <c r="PGD850" s="14"/>
      <c r="PGE850" s="14"/>
      <c r="PGF850" s="14"/>
      <c r="PGG850" s="14"/>
      <c r="PGH850" s="14"/>
      <c r="PGI850" s="14"/>
      <c r="PGJ850" s="14"/>
      <c r="PGK850" s="14"/>
      <c r="PGL850" s="14"/>
      <c r="PGM850" s="14"/>
      <c r="PGN850" s="14"/>
      <c r="PGO850" s="14"/>
      <c r="PGP850" s="14"/>
      <c r="PGQ850" s="14"/>
      <c r="PGR850" s="14"/>
      <c r="PGS850" s="14"/>
      <c r="PGT850" s="14"/>
      <c r="PGU850" s="14"/>
      <c r="PGV850" s="14"/>
      <c r="PGW850" s="14"/>
      <c r="PGX850" s="14"/>
      <c r="PGY850" s="14"/>
      <c r="PGZ850" s="14"/>
      <c r="PHA850" s="14"/>
      <c r="PHB850" s="14"/>
      <c r="PHC850" s="14"/>
      <c r="PHD850" s="14"/>
      <c r="PHE850" s="14"/>
      <c r="PHF850" s="14"/>
      <c r="PHG850" s="14"/>
      <c r="PHH850" s="14"/>
      <c r="PHI850" s="14"/>
      <c r="PHJ850" s="14"/>
      <c r="PHK850" s="14"/>
      <c r="PHL850" s="14"/>
      <c r="PHM850" s="14"/>
      <c r="PHN850" s="14"/>
      <c r="PHO850" s="14"/>
      <c r="PHP850" s="14"/>
      <c r="PHQ850" s="14"/>
      <c r="PHR850" s="14"/>
      <c r="PHS850" s="14"/>
      <c r="PHT850" s="14"/>
      <c r="PHU850" s="14"/>
      <c r="PHV850" s="14"/>
      <c r="PHW850" s="14"/>
      <c r="PHX850" s="14"/>
      <c r="PHY850" s="14"/>
      <c r="PHZ850" s="14"/>
      <c r="PIA850" s="14"/>
      <c r="PIB850" s="14"/>
      <c r="PIC850" s="14"/>
      <c r="PID850" s="14"/>
      <c r="PIE850" s="14"/>
      <c r="PIF850" s="14"/>
      <c r="PIG850" s="14"/>
      <c r="PIH850" s="14"/>
      <c r="PII850" s="14"/>
      <c r="PIJ850" s="14"/>
      <c r="PIK850" s="14"/>
      <c r="PIL850" s="14"/>
      <c r="PIM850" s="14"/>
      <c r="PIN850" s="14"/>
      <c r="PIO850" s="14"/>
      <c r="PIP850" s="14"/>
      <c r="PIQ850" s="14"/>
      <c r="PIR850" s="14"/>
      <c r="PIS850" s="14"/>
      <c r="PIT850" s="14"/>
      <c r="PIU850" s="14"/>
      <c r="PIV850" s="14"/>
      <c r="PIW850" s="14"/>
      <c r="PIX850" s="14"/>
      <c r="PIY850" s="14"/>
      <c r="PIZ850" s="14"/>
      <c r="PJA850" s="14"/>
      <c r="PJB850" s="14"/>
      <c r="PJC850" s="14"/>
      <c r="PJD850" s="14"/>
      <c r="PJE850" s="14"/>
      <c r="PJF850" s="14"/>
      <c r="PJG850" s="14"/>
      <c r="PJH850" s="14"/>
      <c r="PJI850" s="14"/>
      <c r="PJJ850" s="14"/>
      <c r="PJK850" s="14"/>
      <c r="PJL850" s="14"/>
      <c r="PJM850" s="14"/>
      <c r="PJN850" s="14"/>
      <c r="PJO850" s="14"/>
      <c r="PJP850" s="14"/>
      <c r="PJQ850" s="14"/>
      <c r="PJR850" s="14"/>
      <c r="PJS850" s="14"/>
      <c r="PJT850" s="14"/>
      <c r="PJU850" s="14"/>
      <c r="PJV850" s="14"/>
      <c r="PJW850" s="14"/>
      <c r="PJX850" s="14"/>
      <c r="PJY850" s="14"/>
      <c r="PJZ850" s="14"/>
      <c r="PKA850" s="14"/>
      <c r="PKB850" s="14"/>
      <c r="PKC850" s="14"/>
      <c r="PKD850" s="14"/>
      <c r="PKE850" s="14"/>
      <c r="PKF850" s="14"/>
      <c r="PKG850" s="14"/>
      <c r="PKH850" s="14"/>
      <c r="PKI850" s="14"/>
      <c r="PKJ850" s="14"/>
      <c r="PKK850" s="14"/>
      <c r="PKL850" s="14"/>
      <c r="PKM850" s="14"/>
      <c r="PKN850" s="14"/>
      <c r="PKO850" s="14"/>
      <c r="PKP850" s="14"/>
      <c r="PKQ850" s="14"/>
      <c r="PKR850" s="14"/>
      <c r="PKS850" s="14"/>
      <c r="PKT850" s="14"/>
      <c r="PKU850" s="14"/>
      <c r="PKV850" s="14"/>
      <c r="PKW850" s="14"/>
      <c r="PKX850" s="14"/>
      <c r="PKY850" s="14"/>
      <c r="PKZ850" s="14"/>
      <c r="PLA850" s="14"/>
      <c r="PLB850" s="14"/>
      <c r="PLC850" s="14"/>
      <c r="PLD850" s="14"/>
      <c r="PLE850" s="14"/>
      <c r="PLF850" s="14"/>
      <c r="PLG850" s="14"/>
      <c r="PLH850" s="14"/>
      <c r="PLI850" s="14"/>
      <c r="PLJ850" s="14"/>
      <c r="PLK850" s="14"/>
      <c r="PLL850" s="14"/>
      <c r="PLM850" s="14"/>
      <c r="PLN850" s="14"/>
      <c r="PLO850" s="14"/>
      <c r="PLP850" s="14"/>
      <c r="PLQ850" s="14"/>
      <c r="PLR850" s="14"/>
      <c r="PLS850" s="14"/>
      <c r="PLT850" s="14"/>
      <c r="PLU850" s="14"/>
      <c r="PLV850" s="14"/>
      <c r="PLW850" s="14"/>
      <c r="PLX850" s="14"/>
      <c r="PLY850" s="14"/>
      <c r="PLZ850" s="14"/>
      <c r="PMA850" s="14"/>
      <c r="PMB850" s="14"/>
      <c r="PMC850" s="14"/>
      <c r="PMD850" s="14"/>
      <c r="PME850" s="14"/>
      <c r="PMF850" s="14"/>
      <c r="PMG850" s="14"/>
      <c r="PMH850" s="14"/>
      <c r="PMI850" s="14"/>
      <c r="PMJ850" s="14"/>
      <c r="PMK850" s="14"/>
      <c r="PML850" s="14"/>
      <c r="PMM850" s="14"/>
      <c r="PMN850" s="14"/>
      <c r="PMO850" s="14"/>
      <c r="PMP850" s="14"/>
      <c r="PMQ850" s="14"/>
      <c r="PMR850" s="14"/>
      <c r="PMS850" s="14"/>
      <c r="PMT850" s="14"/>
      <c r="PMU850" s="14"/>
      <c r="PMV850" s="14"/>
      <c r="PMW850" s="14"/>
      <c r="PMX850" s="14"/>
      <c r="PMY850" s="14"/>
      <c r="PMZ850" s="14"/>
      <c r="PNA850" s="14"/>
      <c r="PNB850" s="14"/>
      <c r="PNC850" s="14"/>
      <c r="PND850" s="14"/>
      <c r="PNE850" s="14"/>
      <c r="PNF850" s="14"/>
      <c r="PNG850" s="14"/>
      <c r="PNH850" s="14"/>
      <c r="PNI850" s="14"/>
      <c r="PNJ850" s="14"/>
      <c r="PNK850" s="14"/>
      <c r="PNL850" s="14"/>
      <c r="PNM850" s="14"/>
      <c r="PNN850" s="14"/>
      <c r="PNO850" s="14"/>
      <c r="PNP850" s="14"/>
      <c r="PNQ850" s="14"/>
      <c r="PNR850" s="14"/>
      <c r="PNS850" s="14"/>
      <c r="PNT850" s="14"/>
      <c r="PNU850" s="14"/>
      <c r="PNV850" s="14"/>
      <c r="PNW850" s="14"/>
      <c r="PNX850" s="14"/>
      <c r="PNY850" s="14"/>
      <c r="PNZ850" s="14"/>
      <c r="POA850" s="14"/>
      <c r="POB850" s="14"/>
      <c r="POC850" s="14"/>
      <c r="POD850" s="14"/>
      <c r="POE850" s="14"/>
      <c r="POF850" s="14"/>
      <c r="POG850" s="14"/>
      <c r="POH850" s="14"/>
      <c r="POI850" s="14"/>
      <c r="POJ850" s="14"/>
      <c r="POK850" s="14"/>
      <c r="POL850" s="14"/>
      <c r="POM850" s="14"/>
      <c r="PON850" s="14"/>
      <c r="POO850" s="14"/>
      <c r="POP850" s="14"/>
      <c r="POQ850" s="14"/>
      <c r="POR850" s="14"/>
      <c r="POS850" s="14"/>
      <c r="POT850" s="14"/>
      <c r="POU850" s="14"/>
      <c r="POV850" s="14"/>
      <c r="POW850" s="14"/>
      <c r="POX850" s="14"/>
      <c r="POY850" s="14"/>
      <c r="POZ850" s="14"/>
      <c r="PPA850" s="14"/>
      <c r="PPB850" s="14"/>
      <c r="PPC850" s="14"/>
      <c r="PPD850" s="14"/>
      <c r="PPE850" s="14"/>
      <c r="PPF850" s="14"/>
      <c r="PPG850" s="14"/>
      <c r="PPH850" s="14"/>
      <c r="PPI850" s="14"/>
      <c r="PPJ850" s="14"/>
      <c r="PPK850" s="14"/>
      <c r="PPL850" s="14"/>
      <c r="PPM850" s="14"/>
      <c r="PPN850" s="14"/>
      <c r="PPO850" s="14"/>
      <c r="PPP850" s="14"/>
      <c r="PPQ850" s="14"/>
      <c r="PPR850" s="14"/>
      <c r="PPS850" s="14"/>
      <c r="PPT850" s="14"/>
      <c r="PPU850" s="14"/>
      <c r="PPV850" s="14"/>
      <c r="PPW850" s="14"/>
      <c r="PPX850" s="14"/>
      <c r="PPY850" s="14"/>
      <c r="PPZ850" s="14"/>
      <c r="PQA850" s="14"/>
      <c r="PQB850" s="14"/>
      <c r="PQC850" s="14"/>
      <c r="PQD850" s="14"/>
      <c r="PQE850" s="14"/>
      <c r="PQF850" s="14"/>
      <c r="PQG850" s="14"/>
      <c r="PQH850" s="14"/>
      <c r="PQI850" s="14"/>
      <c r="PQJ850" s="14"/>
      <c r="PQK850" s="14"/>
      <c r="PQL850" s="14"/>
      <c r="PQM850" s="14"/>
      <c r="PQN850" s="14"/>
      <c r="PQO850" s="14"/>
      <c r="PQP850" s="14"/>
      <c r="PQQ850" s="14"/>
      <c r="PQR850" s="14"/>
      <c r="PQS850" s="14"/>
      <c r="PQT850" s="14"/>
      <c r="PQU850" s="14"/>
      <c r="PQV850" s="14"/>
      <c r="PQW850" s="14"/>
      <c r="PQX850" s="14"/>
      <c r="PQY850" s="14"/>
      <c r="PQZ850" s="14"/>
      <c r="PRA850" s="14"/>
      <c r="PRB850" s="14"/>
      <c r="PRC850" s="14"/>
      <c r="PRD850" s="14"/>
      <c r="PRE850" s="14"/>
      <c r="PRF850" s="14"/>
      <c r="PRG850" s="14"/>
      <c r="PRH850" s="14"/>
      <c r="PRI850" s="14"/>
      <c r="PRJ850" s="14"/>
      <c r="PRK850" s="14"/>
      <c r="PRL850" s="14"/>
      <c r="PRM850" s="14"/>
      <c r="PRN850" s="14"/>
      <c r="PRO850" s="14"/>
      <c r="PRP850" s="14"/>
      <c r="PRQ850" s="14"/>
      <c r="PRR850" s="14"/>
      <c r="PRS850" s="14"/>
      <c r="PRT850" s="14"/>
      <c r="PRU850" s="14"/>
      <c r="PRV850" s="14"/>
      <c r="PRW850" s="14"/>
      <c r="PRX850" s="14"/>
      <c r="PRY850" s="14"/>
      <c r="PRZ850" s="14"/>
      <c r="PSA850" s="14"/>
      <c r="PSB850" s="14"/>
      <c r="PSC850" s="14"/>
      <c r="PSD850" s="14"/>
      <c r="PSE850" s="14"/>
      <c r="PSF850" s="14"/>
      <c r="PSG850" s="14"/>
      <c r="PSH850" s="14"/>
      <c r="PSI850" s="14"/>
      <c r="PSJ850" s="14"/>
      <c r="PSK850" s="14"/>
      <c r="PSL850" s="14"/>
      <c r="PSM850" s="14"/>
      <c r="PSN850" s="14"/>
      <c r="PSO850" s="14"/>
      <c r="PSP850" s="14"/>
      <c r="PSQ850" s="14"/>
      <c r="PSR850" s="14"/>
      <c r="PSS850" s="14"/>
      <c r="PST850" s="14"/>
      <c r="PSU850" s="14"/>
      <c r="PSV850" s="14"/>
      <c r="PSW850" s="14"/>
      <c r="PSX850" s="14"/>
      <c r="PSY850" s="14"/>
      <c r="PSZ850" s="14"/>
      <c r="PTA850" s="14"/>
      <c r="PTB850" s="14"/>
      <c r="PTC850" s="14"/>
      <c r="PTD850" s="14"/>
      <c r="PTE850" s="14"/>
      <c r="PTF850" s="14"/>
      <c r="PTG850" s="14"/>
      <c r="PTH850" s="14"/>
      <c r="PTI850" s="14"/>
      <c r="PTJ850" s="14"/>
      <c r="PTK850" s="14"/>
      <c r="PTL850" s="14"/>
      <c r="PTM850" s="14"/>
      <c r="PTN850" s="14"/>
      <c r="PTO850" s="14"/>
      <c r="PTP850" s="14"/>
      <c r="PTQ850" s="14"/>
      <c r="PTR850" s="14"/>
      <c r="PTS850" s="14"/>
      <c r="PTT850" s="14"/>
      <c r="PTU850" s="14"/>
      <c r="PTV850" s="14"/>
      <c r="PTW850" s="14"/>
      <c r="PTX850" s="14"/>
      <c r="PTY850" s="14"/>
      <c r="PTZ850" s="14"/>
      <c r="PUA850" s="14"/>
      <c r="PUB850" s="14"/>
      <c r="PUC850" s="14"/>
      <c r="PUD850" s="14"/>
      <c r="PUE850" s="14"/>
      <c r="PUF850" s="14"/>
      <c r="PUG850" s="14"/>
      <c r="PUH850" s="14"/>
      <c r="PUI850" s="14"/>
      <c r="PUJ850" s="14"/>
      <c r="PUK850" s="14"/>
      <c r="PUL850" s="14"/>
      <c r="PUM850" s="14"/>
      <c r="PUN850" s="14"/>
      <c r="PUO850" s="14"/>
      <c r="PUP850" s="14"/>
      <c r="PUQ850" s="14"/>
      <c r="PUR850" s="14"/>
      <c r="PUS850" s="14"/>
      <c r="PUT850" s="14"/>
      <c r="PUU850" s="14"/>
      <c r="PUV850" s="14"/>
      <c r="PUW850" s="14"/>
      <c r="PUX850" s="14"/>
      <c r="PUY850" s="14"/>
      <c r="PUZ850" s="14"/>
      <c r="PVA850" s="14"/>
      <c r="PVB850" s="14"/>
      <c r="PVC850" s="14"/>
      <c r="PVD850" s="14"/>
      <c r="PVE850" s="14"/>
      <c r="PVF850" s="14"/>
      <c r="PVG850" s="14"/>
      <c r="PVH850" s="14"/>
      <c r="PVI850" s="14"/>
      <c r="PVJ850" s="14"/>
      <c r="PVK850" s="14"/>
      <c r="PVL850" s="14"/>
      <c r="PVM850" s="14"/>
      <c r="PVN850" s="14"/>
      <c r="PVO850" s="14"/>
      <c r="PVP850" s="14"/>
      <c r="PVQ850" s="14"/>
      <c r="PVR850" s="14"/>
      <c r="PVS850" s="14"/>
      <c r="PVT850" s="14"/>
      <c r="PVU850" s="14"/>
      <c r="PVV850" s="14"/>
      <c r="PVW850" s="14"/>
      <c r="PVX850" s="14"/>
      <c r="PVY850" s="14"/>
      <c r="PVZ850" s="14"/>
      <c r="PWA850" s="14"/>
      <c r="PWB850" s="14"/>
      <c r="PWC850" s="14"/>
      <c r="PWD850" s="14"/>
      <c r="PWE850" s="14"/>
      <c r="PWF850" s="14"/>
      <c r="PWG850" s="14"/>
      <c r="PWH850" s="14"/>
      <c r="PWI850" s="14"/>
      <c r="PWJ850" s="14"/>
      <c r="PWK850" s="14"/>
      <c r="PWL850" s="14"/>
      <c r="PWM850" s="14"/>
      <c r="PWN850" s="14"/>
      <c r="PWO850" s="14"/>
      <c r="PWP850" s="14"/>
      <c r="PWQ850" s="14"/>
      <c r="PWR850" s="14"/>
      <c r="PWS850" s="14"/>
      <c r="PWT850" s="14"/>
      <c r="PWU850" s="14"/>
      <c r="PWV850" s="14"/>
      <c r="PWW850" s="14"/>
      <c r="PWX850" s="14"/>
      <c r="PWY850" s="14"/>
      <c r="PWZ850" s="14"/>
      <c r="PXA850" s="14"/>
      <c r="PXB850" s="14"/>
      <c r="PXC850" s="14"/>
      <c r="PXD850" s="14"/>
      <c r="PXE850" s="14"/>
      <c r="PXF850" s="14"/>
      <c r="PXG850" s="14"/>
      <c r="PXH850" s="14"/>
      <c r="PXI850" s="14"/>
      <c r="PXJ850" s="14"/>
      <c r="PXK850" s="14"/>
      <c r="PXL850" s="14"/>
      <c r="PXM850" s="14"/>
      <c r="PXN850" s="14"/>
      <c r="PXO850" s="14"/>
      <c r="PXP850" s="14"/>
      <c r="PXQ850" s="14"/>
      <c r="PXR850" s="14"/>
      <c r="PXS850" s="14"/>
      <c r="PXT850" s="14"/>
      <c r="PXU850" s="14"/>
      <c r="PXV850" s="14"/>
      <c r="PXW850" s="14"/>
      <c r="PXX850" s="14"/>
      <c r="PXY850" s="14"/>
      <c r="PXZ850" s="14"/>
      <c r="PYA850" s="14"/>
      <c r="PYB850" s="14"/>
      <c r="PYC850" s="14"/>
      <c r="PYD850" s="14"/>
      <c r="PYE850" s="14"/>
      <c r="PYF850" s="14"/>
      <c r="PYG850" s="14"/>
      <c r="PYH850" s="14"/>
      <c r="PYI850" s="14"/>
      <c r="PYJ850" s="14"/>
      <c r="PYK850" s="14"/>
      <c r="PYL850" s="14"/>
      <c r="PYM850" s="14"/>
      <c r="PYN850" s="14"/>
      <c r="PYO850" s="14"/>
      <c r="PYP850" s="14"/>
      <c r="PYQ850" s="14"/>
      <c r="PYR850" s="14"/>
      <c r="PYS850" s="14"/>
      <c r="PYT850" s="14"/>
      <c r="PYU850" s="14"/>
      <c r="PYV850" s="14"/>
      <c r="PYW850" s="14"/>
      <c r="PYX850" s="14"/>
      <c r="PYY850" s="14"/>
      <c r="PYZ850" s="14"/>
      <c r="PZA850" s="14"/>
      <c r="PZB850" s="14"/>
      <c r="PZC850" s="14"/>
      <c r="PZD850" s="14"/>
      <c r="PZE850" s="14"/>
      <c r="PZF850" s="14"/>
      <c r="PZG850" s="14"/>
      <c r="PZH850" s="14"/>
      <c r="PZI850" s="14"/>
      <c r="PZJ850" s="14"/>
      <c r="PZK850" s="14"/>
      <c r="PZL850" s="14"/>
      <c r="PZM850" s="14"/>
      <c r="PZN850" s="14"/>
      <c r="PZO850" s="14"/>
      <c r="PZP850" s="14"/>
      <c r="PZQ850" s="14"/>
      <c r="PZR850" s="14"/>
      <c r="PZS850" s="14"/>
      <c r="PZT850" s="14"/>
      <c r="PZU850" s="14"/>
      <c r="PZV850" s="14"/>
      <c r="PZW850" s="14"/>
      <c r="PZX850" s="14"/>
      <c r="PZY850" s="14"/>
      <c r="PZZ850" s="14"/>
      <c r="QAA850" s="14"/>
      <c r="QAB850" s="14"/>
      <c r="QAC850" s="14"/>
      <c r="QAD850" s="14"/>
      <c r="QAE850" s="14"/>
      <c r="QAF850" s="14"/>
      <c r="QAG850" s="14"/>
      <c r="QAH850" s="14"/>
      <c r="QAI850" s="14"/>
      <c r="QAJ850" s="14"/>
      <c r="QAK850" s="14"/>
      <c r="QAL850" s="14"/>
      <c r="QAM850" s="14"/>
      <c r="QAN850" s="14"/>
      <c r="QAO850" s="14"/>
      <c r="QAP850" s="14"/>
      <c r="QAQ850" s="14"/>
      <c r="QAR850" s="14"/>
      <c r="QAS850" s="14"/>
      <c r="QAT850" s="14"/>
      <c r="QAU850" s="14"/>
      <c r="QAV850" s="14"/>
      <c r="QAW850" s="14"/>
      <c r="QAX850" s="14"/>
      <c r="QAY850" s="14"/>
      <c r="QAZ850" s="14"/>
      <c r="QBA850" s="14"/>
      <c r="QBB850" s="14"/>
      <c r="QBC850" s="14"/>
      <c r="QBD850" s="14"/>
      <c r="QBE850" s="14"/>
      <c r="QBF850" s="14"/>
      <c r="QBG850" s="14"/>
      <c r="QBH850" s="14"/>
      <c r="QBI850" s="14"/>
      <c r="QBJ850" s="14"/>
      <c r="QBK850" s="14"/>
      <c r="QBL850" s="14"/>
      <c r="QBM850" s="14"/>
      <c r="QBN850" s="14"/>
      <c r="QBO850" s="14"/>
      <c r="QBP850" s="14"/>
      <c r="QBQ850" s="14"/>
      <c r="QBR850" s="14"/>
      <c r="QBS850" s="14"/>
      <c r="QBT850" s="14"/>
      <c r="QBU850" s="14"/>
      <c r="QBV850" s="14"/>
      <c r="QBW850" s="14"/>
      <c r="QBX850" s="14"/>
      <c r="QBY850" s="14"/>
      <c r="QBZ850" s="14"/>
      <c r="QCA850" s="14"/>
      <c r="QCB850" s="14"/>
      <c r="QCC850" s="14"/>
      <c r="QCD850" s="14"/>
      <c r="QCE850" s="14"/>
      <c r="QCF850" s="14"/>
      <c r="QCG850" s="14"/>
      <c r="QCH850" s="14"/>
      <c r="QCI850" s="14"/>
      <c r="QCJ850" s="14"/>
      <c r="QCK850" s="14"/>
      <c r="QCL850" s="14"/>
      <c r="QCM850" s="14"/>
      <c r="QCN850" s="14"/>
      <c r="QCO850" s="14"/>
      <c r="QCP850" s="14"/>
      <c r="QCQ850" s="14"/>
      <c r="QCR850" s="14"/>
      <c r="QCS850" s="14"/>
      <c r="QCT850" s="14"/>
      <c r="QCU850" s="14"/>
      <c r="QCV850" s="14"/>
      <c r="QCW850" s="14"/>
      <c r="QCX850" s="14"/>
      <c r="QCY850" s="14"/>
      <c r="QCZ850" s="14"/>
      <c r="QDA850" s="14"/>
      <c r="QDB850" s="14"/>
      <c r="QDC850" s="14"/>
      <c r="QDD850" s="14"/>
      <c r="QDE850" s="14"/>
      <c r="QDF850" s="14"/>
      <c r="QDG850" s="14"/>
      <c r="QDH850" s="14"/>
      <c r="QDI850" s="14"/>
      <c r="QDJ850" s="14"/>
      <c r="QDK850" s="14"/>
      <c r="QDL850" s="14"/>
      <c r="QDM850" s="14"/>
      <c r="QDN850" s="14"/>
      <c r="QDO850" s="14"/>
      <c r="QDP850" s="14"/>
      <c r="QDQ850" s="14"/>
      <c r="QDR850" s="14"/>
      <c r="QDS850" s="14"/>
      <c r="QDT850" s="14"/>
      <c r="QDU850" s="14"/>
      <c r="QDV850" s="14"/>
      <c r="QDW850" s="14"/>
      <c r="QDX850" s="14"/>
      <c r="QDY850" s="14"/>
      <c r="QDZ850" s="14"/>
      <c r="QEA850" s="14"/>
      <c r="QEB850" s="14"/>
      <c r="QEC850" s="14"/>
      <c r="QED850" s="14"/>
      <c r="QEE850" s="14"/>
      <c r="QEF850" s="14"/>
      <c r="QEG850" s="14"/>
      <c r="QEH850" s="14"/>
      <c r="QEI850" s="14"/>
      <c r="QEJ850" s="14"/>
      <c r="QEK850" s="14"/>
      <c r="QEL850" s="14"/>
      <c r="QEM850" s="14"/>
      <c r="QEN850" s="14"/>
      <c r="QEO850" s="14"/>
      <c r="QEP850" s="14"/>
      <c r="QEQ850" s="14"/>
      <c r="QER850" s="14"/>
      <c r="QES850" s="14"/>
      <c r="QET850" s="14"/>
      <c r="QEU850" s="14"/>
      <c r="QEV850" s="14"/>
      <c r="QEW850" s="14"/>
      <c r="QEX850" s="14"/>
      <c r="QEY850" s="14"/>
      <c r="QEZ850" s="14"/>
      <c r="QFA850" s="14"/>
      <c r="QFB850" s="14"/>
      <c r="QFC850" s="14"/>
      <c r="QFD850" s="14"/>
      <c r="QFE850" s="14"/>
      <c r="QFF850" s="14"/>
      <c r="QFG850" s="14"/>
      <c r="QFH850" s="14"/>
      <c r="QFI850" s="14"/>
      <c r="QFJ850" s="14"/>
      <c r="QFK850" s="14"/>
      <c r="QFL850" s="14"/>
      <c r="QFM850" s="14"/>
      <c r="QFN850" s="14"/>
      <c r="QFO850" s="14"/>
      <c r="QFP850" s="14"/>
      <c r="QFQ850" s="14"/>
      <c r="QFR850" s="14"/>
      <c r="QFS850" s="14"/>
      <c r="QFT850" s="14"/>
      <c r="QFU850" s="14"/>
      <c r="QFV850" s="14"/>
      <c r="QFW850" s="14"/>
      <c r="QFX850" s="14"/>
      <c r="QFY850" s="14"/>
      <c r="QFZ850" s="14"/>
      <c r="QGA850" s="14"/>
      <c r="QGB850" s="14"/>
      <c r="QGC850" s="14"/>
      <c r="QGD850" s="14"/>
      <c r="QGE850" s="14"/>
      <c r="QGF850" s="14"/>
      <c r="QGG850" s="14"/>
      <c r="QGH850" s="14"/>
      <c r="QGI850" s="14"/>
      <c r="QGJ850" s="14"/>
      <c r="QGK850" s="14"/>
      <c r="QGL850" s="14"/>
      <c r="QGM850" s="14"/>
      <c r="QGN850" s="14"/>
      <c r="QGO850" s="14"/>
      <c r="QGP850" s="14"/>
      <c r="QGQ850" s="14"/>
      <c r="QGR850" s="14"/>
      <c r="QGS850" s="14"/>
      <c r="QGT850" s="14"/>
      <c r="QGU850" s="14"/>
      <c r="QGV850" s="14"/>
      <c r="QGW850" s="14"/>
      <c r="QGX850" s="14"/>
      <c r="QGY850" s="14"/>
      <c r="QGZ850" s="14"/>
      <c r="QHA850" s="14"/>
      <c r="QHB850" s="14"/>
      <c r="QHC850" s="14"/>
      <c r="QHD850" s="14"/>
      <c r="QHE850" s="14"/>
      <c r="QHF850" s="14"/>
      <c r="QHG850" s="14"/>
      <c r="QHH850" s="14"/>
      <c r="QHI850" s="14"/>
      <c r="QHJ850" s="14"/>
      <c r="QHK850" s="14"/>
      <c r="QHL850" s="14"/>
      <c r="QHM850" s="14"/>
      <c r="QHN850" s="14"/>
      <c r="QHO850" s="14"/>
      <c r="QHP850" s="14"/>
      <c r="QHQ850" s="14"/>
      <c r="QHR850" s="14"/>
      <c r="QHS850" s="14"/>
      <c r="QHT850" s="14"/>
      <c r="QHU850" s="14"/>
      <c r="QHV850" s="14"/>
      <c r="QHW850" s="14"/>
      <c r="QHX850" s="14"/>
      <c r="QHY850" s="14"/>
      <c r="QHZ850" s="14"/>
      <c r="QIA850" s="14"/>
      <c r="QIB850" s="14"/>
      <c r="QIC850" s="14"/>
      <c r="QID850" s="14"/>
      <c r="QIE850" s="14"/>
      <c r="QIF850" s="14"/>
      <c r="QIG850" s="14"/>
      <c r="QIH850" s="14"/>
      <c r="QII850" s="14"/>
      <c r="QIJ850" s="14"/>
      <c r="QIK850" s="14"/>
      <c r="QIL850" s="14"/>
      <c r="QIM850" s="14"/>
      <c r="QIN850" s="14"/>
      <c r="QIO850" s="14"/>
      <c r="QIP850" s="14"/>
      <c r="QIQ850" s="14"/>
      <c r="QIR850" s="14"/>
      <c r="QIS850" s="14"/>
      <c r="QIT850" s="14"/>
      <c r="QIU850" s="14"/>
      <c r="QIV850" s="14"/>
      <c r="QIW850" s="14"/>
      <c r="QIX850" s="14"/>
      <c r="QIY850" s="14"/>
      <c r="QIZ850" s="14"/>
      <c r="QJA850" s="14"/>
      <c r="QJB850" s="14"/>
      <c r="QJC850" s="14"/>
      <c r="QJD850" s="14"/>
      <c r="QJE850" s="14"/>
      <c r="QJF850" s="14"/>
      <c r="QJG850" s="14"/>
      <c r="QJH850" s="14"/>
      <c r="QJI850" s="14"/>
      <c r="QJJ850" s="14"/>
      <c r="QJK850" s="14"/>
      <c r="QJL850" s="14"/>
      <c r="QJM850" s="14"/>
      <c r="QJN850" s="14"/>
      <c r="QJO850" s="14"/>
      <c r="QJP850" s="14"/>
      <c r="QJQ850" s="14"/>
      <c r="QJR850" s="14"/>
      <c r="QJS850" s="14"/>
      <c r="QJT850" s="14"/>
      <c r="QJU850" s="14"/>
      <c r="QJV850" s="14"/>
      <c r="QJW850" s="14"/>
      <c r="QJX850" s="14"/>
      <c r="QJY850" s="14"/>
      <c r="QJZ850" s="14"/>
      <c r="QKA850" s="14"/>
      <c r="QKB850" s="14"/>
      <c r="QKC850" s="14"/>
      <c r="QKD850" s="14"/>
      <c r="QKE850" s="14"/>
      <c r="QKF850" s="14"/>
      <c r="QKG850" s="14"/>
      <c r="QKH850" s="14"/>
      <c r="QKI850" s="14"/>
      <c r="QKJ850" s="14"/>
      <c r="QKK850" s="14"/>
      <c r="QKL850" s="14"/>
      <c r="QKM850" s="14"/>
      <c r="QKN850" s="14"/>
      <c r="QKO850" s="14"/>
      <c r="QKP850" s="14"/>
      <c r="QKQ850" s="14"/>
      <c r="QKR850" s="14"/>
      <c r="QKS850" s="14"/>
      <c r="QKT850" s="14"/>
      <c r="QKU850" s="14"/>
      <c r="QKV850" s="14"/>
      <c r="QKW850" s="14"/>
      <c r="QKX850" s="14"/>
      <c r="QKY850" s="14"/>
      <c r="QKZ850" s="14"/>
      <c r="QLA850" s="14"/>
      <c r="QLB850" s="14"/>
      <c r="QLC850" s="14"/>
      <c r="QLD850" s="14"/>
      <c r="QLE850" s="14"/>
      <c r="QLF850" s="14"/>
      <c r="QLG850" s="14"/>
      <c r="QLH850" s="14"/>
      <c r="QLI850" s="14"/>
      <c r="QLJ850" s="14"/>
      <c r="QLK850" s="14"/>
      <c r="QLL850" s="14"/>
      <c r="QLM850" s="14"/>
      <c r="QLN850" s="14"/>
      <c r="QLO850" s="14"/>
      <c r="QLP850" s="14"/>
      <c r="QLQ850" s="14"/>
      <c r="QLR850" s="14"/>
      <c r="QLS850" s="14"/>
      <c r="QLT850" s="14"/>
      <c r="QLU850" s="14"/>
      <c r="QLV850" s="14"/>
      <c r="QLW850" s="14"/>
      <c r="QLX850" s="14"/>
      <c r="QLY850" s="14"/>
      <c r="QLZ850" s="14"/>
      <c r="QMA850" s="14"/>
      <c r="QMB850" s="14"/>
      <c r="QMC850" s="14"/>
      <c r="QMD850" s="14"/>
      <c r="QME850" s="14"/>
      <c r="QMF850" s="14"/>
      <c r="QMG850" s="14"/>
      <c r="QMH850" s="14"/>
      <c r="QMI850" s="14"/>
      <c r="QMJ850" s="14"/>
      <c r="QMK850" s="14"/>
      <c r="QML850" s="14"/>
      <c r="QMM850" s="14"/>
      <c r="QMN850" s="14"/>
      <c r="QMO850" s="14"/>
      <c r="QMP850" s="14"/>
      <c r="QMQ850" s="14"/>
      <c r="QMR850" s="14"/>
      <c r="QMS850" s="14"/>
      <c r="QMT850" s="14"/>
      <c r="QMU850" s="14"/>
      <c r="QMV850" s="14"/>
      <c r="QMW850" s="14"/>
      <c r="QMX850" s="14"/>
      <c r="QMY850" s="14"/>
      <c r="QMZ850" s="14"/>
      <c r="QNA850" s="14"/>
      <c r="QNB850" s="14"/>
      <c r="QNC850" s="14"/>
      <c r="QND850" s="14"/>
      <c r="QNE850" s="14"/>
      <c r="QNF850" s="14"/>
      <c r="QNG850" s="14"/>
      <c r="QNH850" s="14"/>
      <c r="QNI850" s="14"/>
      <c r="QNJ850" s="14"/>
      <c r="QNK850" s="14"/>
      <c r="QNL850" s="14"/>
      <c r="QNM850" s="14"/>
      <c r="QNN850" s="14"/>
      <c r="QNO850" s="14"/>
      <c r="QNP850" s="14"/>
      <c r="QNQ850" s="14"/>
      <c r="QNR850" s="14"/>
      <c r="QNS850" s="14"/>
      <c r="QNT850" s="14"/>
      <c r="QNU850" s="14"/>
      <c r="QNV850" s="14"/>
      <c r="QNW850" s="14"/>
      <c r="QNX850" s="14"/>
      <c r="QNY850" s="14"/>
      <c r="QNZ850" s="14"/>
      <c r="QOA850" s="14"/>
      <c r="QOB850" s="14"/>
      <c r="QOC850" s="14"/>
      <c r="QOD850" s="14"/>
      <c r="QOE850" s="14"/>
      <c r="QOF850" s="14"/>
      <c r="QOG850" s="14"/>
      <c r="QOH850" s="14"/>
      <c r="QOI850" s="14"/>
      <c r="QOJ850" s="14"/>
      <c r="QOK850" s="14"/>
      <c r="QOL850" s="14"/>
      <c r="QOM850" s="14"/>
      <c r="QON850" s="14"/>
      <c r="QOO850" s="14"/>
      <c r="QOP850" s="14"/>
      <c r="QOQ850" s="14"/>
      <c r="QOR850" s="14"/>
      <c r="QOS850" s="14"/>
      <c r="QOT850" s="14"/>
      <c r="QOU850" s="14"/>
      <c r="QOV850" s="14"/>
      <c r="QOW850" s="14"/>
      <c r="QOX850" s="14"/>
      <c r="QOY850" s="14"/>
      <c r="QOZ850" s="14"/>
      <c r="QPA850" s="14"/>
      <c r="QPB850" s="14"/>
      <c r="QPC850" s="14"/>
      <c r="QPD850" s="14"/>
      <c r="QPE850" s="14"/>
      <c r="QPF850" s="14"/>
      <c r="QPG850" s="14"/>
      <c r="QPH850" s="14"/>
      <c r="QPI850" s="14"/>
      <c r="QPJ850" s="14"/>
      <c r="QPK850" s="14"/>
      <c r="QPL850" s="14"/>
      <c r="QPM850" s="14"/>
      <c r="QPN850" s="14"/>
      <c r="QPO850" s="14"/>
      <c r="QPP850" s="14"/>
      <c r="QPQ850" s="14"/>
      <c r="QPR850" s="14"/>
      <c r="QPS850" s="14"/>
      <c r="QPT850" s="14"/>
      <c r="QPU850" s="14"/>
      <c r="QPV850" s="14"/>
      <c r="QPW850" s="14"/>
      <c r="QPX850" s="14"/>
      <c r="QPY850" s="14"/>
      <c r="QPZ850" s="14"/>
      <c r="QQA850" s="14"/>
      <c r="QQB850" s="14"/>
      <c r="QQC850" s="14"/>
      <c r="QQD850" s="14"/>
      <c r="QQE850" s="14"/>
      <c r="QQF850" s="14"/>
      <c r="QQG850" s="14"/>
      <c r="QQH850" s="14"/>
      <c r="QQI850" s="14"/>
      <c r="QQJ850" s="14"/>
      <c r="QQK850" s="14"/>
      <c r="QQL850" s="14"/>
      <c r="QQM850" s="14"/>
      <c r="QQN850" s="14"/>
      <c r="QQO850" s="14"/>
      <c r="QQP850" s="14"/>
      <c r="QQQ850" s="14"/>
      <c r="QQR850" s="14"/>
      <c r="QQS850" s="14"/>
      <c r="QQT850" s="14"/>
      <c r="QQU850" s="14"/>
      <c r="QQV850" s="14"/>
      <c r="QQW850" s="14"/>
      <c r="QQX850" s="14"/>
      <c r="QQY850" s="14"/>
      <c r="QQZ850" s="14"/>
      <c r="QRA850" s="14"/>
      <c r="QRB850" s="14"/>
      <c r="QRC850" s="14"/>
      <c r="QRD850" s="14"/>
      <c r="QRE850" s="14"/>
      <c r="QRF850" s="14"/>
      <c r="QRG850" s="14"/>
      <c r="QRH850" s="14"/>
      <c r="QRI850" s="14"/>
      <c r="QRJ850" s="14"/>
      <c r="QRK850" s="14"/>
      <c r="QRL850" s="14"/>
      <c r="QRM850" s="14"/>
      <c r="QRN850" s="14"/>
      <c r="QRO850" s="14"/>
      <c r="QRP850" s="14"/>
      <c r="QRQ850" s="14"/>
      <c r="QRR850" s="14"/>
      <c r="QRS850" s="14"/>
      <c r="QRT850" s="14"/>
      <c r="QRU850" s="14"/>
      <c r="QRV850" s="14"/>
      <c r="QRW850" s="14"/>
      <c r="QRX850" s="14"/>
      <c r="QRY850" s="14"/>
      <c r="QRZ850" s="14"/>
      <c r="QSA850" s="14"/>
      <c r="QSB850" s="14"/>
      <c r="QSC850" s="14"/>
      <c r="QSD850" s="14"/>
      <c r="QSE850" s="14"/>
      <c r="QSF850" s="14"/>
      <c r="QSG850" s="14"/>
      <c r="QSH850" s="14"/>
      <c r="QSI850" s="14"/>
      <c r="QSJ850" s="14"/>
      <c r="QSK850" s="14"/>
      <c r="QSL850" s="14"/>
      <c r="QSM850" s="14"/>
      <c r="QSN850" s="14"/>
      <c r="QSO850" s="14"/>
      <c r="QSP850" s="14"/>
      <c r="QSQ850" s="14"/>
      <c r="QSR850" s="14"/>
      <c r="QSS850" s="14"/>
      <c r="QST850" s="14"/>
      <c r="QSU850" s="14"/>
      <c r="QSV850" s="14"/>
      <c r="QSW850" s="14"/>
      <c r="QSX850" s="14"/>
      <c r="QSY850" s="14"/>
      <c r="QSZ850" s="14"/>
      <c r="QTA850" s="14"/>
      <c r="QTB850" s="14"/>
      <c r="QTC850" s="14"/>
      <c r="QTD850" s="14"/>
      <c r="QTE850" s="14"/>
      <c r="QTF850" s="14"/>
      <c r="QTG850" s="14"/>
      <c r="QTH850" s="14"/>
      <c r="QTI850" s="14"/>
      <c r="QTJ850" s="14"/>
      <c r="QTK850" s="14"/>
      <c r="QTL850" s="14"/>
      <c r="QTM850" s="14"/>
      <c r="QTN850" s="14"/>
      <c r="QTO850" s="14"/>
      <c r="QTP850" s="14"/>
      <c r="QTQ850" s="14"/>
      <c r="QTR850" s="14"/>
      <c r="QTS850" s="14"/>
      <c r="QTT850" s="14"/>
      <c r="QTU850" s="14"/>
      <c r="QTV850" s="14"/>
      <c r="QTW850" s="14"/>
      <c r="QTX850" s="14"/>
      <c r="QTY850" s="14"/>
      <c r="QTZ850" s="14"/>
      <c r="QUA850" s="14"/>
      <c r="QUB850" s="14"/>
      <c r="QUC850" s="14"/>
      <c r="QUD850" s="14"/>
      <c r="QUE850" s="14"/>
      <c r="QUF850" s="14"/>
      <c r="QUG850" s="14"/>
      <c r="QUH850" s="14"/>
      <c r="QUI850" s="14"/>
      <c r="QUJ850" s="14"/>
      <c r="QUK850" s="14"/>
      <c r="QUL850" s="14"/>
      <c r="QUM850" s="14"/>
      <c r="QUN850" s="14"/>
      <c r="QUO850" s="14"/>
      <c r="QUP850" s="14"/>
      <c r="QUQ850" s="14"/>
      <c r="QUR850" s="14"/>
      <c r="QUS850" s="14"/>
      <c r="QUT850" s="14"/>
      <c r="QUU850" s="14"/>
      <c r="QUV850" s="14"/>
      <c r="QUW850" s="14"/>
      <c r="QUX850" s="14"/>
      <c r="QUY850" s="14"/>
      <c r="QUZ850" s="14"/>
      <c r="QVA850" s="14"/>
      <c r="QVB850" s="14"/>
      <c r="QVC850" s="14"/>
      <c r="QVD850" s="14"/>
      <c r="QVE850" s="14"/>
      <c r="QVF850" s="14"/>
      <c r="QVG850" s="14"/>
      <c r="QVH850" s="14"/>
      <c r="QVI850" s="14"/>
      <c r="QVJ850" s="14"/>
      <c r="QVK850" s="14"/>
      <c r="QVL850" s="14"/>
      <c r="QVM850" s="14"/>
      <c r="QVN850" s="14"/>
      <c r="QVO850" s="14"/>
      <c r="QVP850" s="14"/>
      <c r="QVQ850" s="14"/>
      <c r="QVR850" s="14"/>
      <c r="QVS850" s="14"/>
      <c r="QVT850" s="14"/>
      <c r="QVU850" s="14"/>
      <c r="QVV850" s="14"/>
      <c r="QVW850" s="14"/>
      <c r="QVX850" s="14"/>
      <c r="QVY850" s="14"/>
      <c r="QVZ850" s="14"/>
      <c r="QWA850" s="14"/>
      <c r="QWB850" s="14"/>
      <c r="QWC850" s="14"/>
      <c r="QWD850" s="14"/>
      <c r="QWE850" s="14"/>
      <c r="QWF850" s="14"/>
      <c r="QWG850" s="14"/>
      <c r="QWH850" s="14"/>
      <c r="QWI850" s="14"/>
      <c r="QWJ850" s="14"/>
      <c r="QWK850" s="14"/>
      <c r="QWL850" s="14"/>
      <c r="QWM850" s="14"/>
      <c r="QWN850" s="14"/>
      <c r="QWO850" s="14"/>
      <c r="QWP850" s="14"/>
      <c r="QWQ850" s="14"/>
      <c r="QWR850" s="14"/>
      <c r="QWS850" s="14"/>
      <c r="QWT850" s="14"/>
      <c r="QWU850" s="14"/>
      <c r="QWV850" s="14"/>
      <c r="QWW850" s="14"/>
      <c r="QWX850" s="14"/>
      <c r="QWY850" s="14"/>
      <c r="QWZ850" s="14"/>
      <c r="QXA850" s="14"/>
      <c r="QXB850" s="14"/>
      <c r="QXC850" s="14"/>
      <c r="QXD850" s="14"/>
      <c r="QXE850" s="14"/>
      <c r="QXF850" s="14"/>
      <c r="QXG850" s="14"/>
      <c r="QXH850" s="14"/>
      <c r="QXI850" s="14"/>
      <c r="QXJ850" s="14"/>
      <c r="QXK850" s="14"/>
      <c r="QXL850" s="14"/>
      <c r="QXM850" s="14"/>
      <c r="QXN850" s="14"/>
      <c r="QXO850" s="14"/>
      <c r="QXP850" s="14"/>
      <c r="QXQ850" s="14"/>
      <c r="QXR850" s="14"/>
      <c r="QXS850" s="14"/>
      <c r="QXT850" s="14"/>
      <c r="QXU850" s="14"/>
      <c r="QXV850" s="14"/>
      <c r="QXW850" s="14"/>
      <c r="QXX850" s="14"/>
      <c r="QXY850" s="14"/>
      <c r="QXZ850" s="14"/>
      <c r="QYA850" s="14"/>
      <c r="QYB850" s="14"/>
      <c r="QYC850" s="14"/>
      <c r="QYD850" s="14"/>
      <c r="QYE850" s="14"/>
      <c r="QYF850" s="14"/>
      <c r="QYG850" s="14"/>
      <c r="QYH850" s="14"/>
      <c r="QYI850" s="14"/>
      <c r="QYJ850" s="14"/>
      <c r="QYK850" s="14"/>
      <c r="QYL850" s="14"/>
      <c r="QYM850" s="14"/>
      <c r="QYN850" s="14"/>
      <c r="QYO850" s="14"/>
      <c r="QYP850" s="14"/>
      <c r="QYQ850" s="14"/>
      <c r="QYR850" s="14"/>
      <c r="QYS850" s="14"/>
      <c r="QYT850" s="14"/>
      <c r="QYU850" s="14"/>
      <c r="QYV850" s="14"/>
      <c r="QYW850" s="14"/>
      <c r="QYX850" s="14"/>
      <c r="QYY850" s="14"/>
      <c r="QYZ850" s="14"/>
      <c r="QZA850" s="14"/>
      <c r="QZB850" s="14"/>
      <c r="QZC850" s="14"/>
      <c r="QZD850" s="14"/>
      <c r="QZE850" s="14"/>
      <c r="QZF850" s="14"/>
      <c r="QZG850" s="14"/>
      <c r="QZH850" s="14"/>
      <c r="QZI850" s="14"/>
      <c r="QZJ850" s="14"/>
      <c r="QZK850" s="14"/>
      <c r="QZL850" s="14"/>
      <c r="QZM850" s="14"/>
      <c r="QZN850" s="14"/>
      <c r="QZO850" s="14"/>
      <c r="QZP850" s="14"/>
      <c r="QZQ850" s="14"/>
      <c r="QZR850" s="14"/>
      <c r="QZS850" s="14"/>
      <c r="QZT850" s="14"/>
      <c r="QZU850" s="14"/>
      <c r="QZV850" s="14"/>
      <c r="QZW850" s="14"/>
      <c r="QZX850" s="14"/>
      <c r="QZY850" s="14"/>
      <c r="QZZ850" s="14"/>
      <c r="RAA850" s="14"/>
      <c r="RAB850" s="14"/>
      <c r="RAC850" s="14"/>
      <c r="RAD850" s="14"/>
      <c r="RAE850" s="14"/>
      <c r="RAF850" s="14"/>
      <c r="RAG850" s="14"/>
      <c r="RAH850" s="14"/>
      <c r="RAI850" s="14"/>
      <c r="RAJ850" s="14"/>
      <c r="RAK850" s="14"/>
      <c r="RAL850" s="14"/>
      <c r="RAM850" s="14"/>
      <c r="RAN850" s="14"/>
      <c r="RAO850" s="14"/>
      <c r="RAP850" s="14"/>
      <c r="RAQ850" s="14"/>
      <c r="RAR850" s="14"/>
      <c r="RAS850" s="14"/>
      <c r="RAT850" s="14"/>
      <c r="RAU850" s="14"/>
      <c r="RAV850" s="14"/>
      <c r="RAW850" s="14"/>
      <c r="RAX850" s="14"/>
      <c r="RAY850" s="14"/>
      <c r="RAZ850" s="14"/>
      <c r="RBA850" s="14"/>
      <c r="RBB850" s="14"/>
      <c r="RBC850" s="14"/>
      <c r="RBD850" s="14"/>
      <c r="RBE850" s="14"/>
      <c r="RBF850" s="14"/>
      <c r="RBG850" s="14"/>
      <c r="RBH850" s="14"/>
      <c r="RBI850" s="14"/>
      <c r="RBJ850" s="14"/>
      <c r="RBK850" s="14"/>
      <c r="RBL850" s="14"/>
      <c r="RBM850" s="14"/>
      <c r="RBN850" s="14"/>
      <c r="RBO850" s="14"/>
      <c r="RBP850" s="14"/>
      <c r="RBQ850" s="14"/>
      <c r="RBR850" s="14"/>
      <c r="RBS850" s="14"/>
      <c r="RBT850" s="14"/>
      <c r="RBU850" s="14"/>
      <c r="RBV850" s="14"/>
      <c r="RBW850" s="14"/>
      <c r="RBX850" s="14"/>
      <c r="RBY850" s="14"/>
      <c r="RBZ850" s="14"/>
      <c r="RCA850" s="14"/>
      <c r="RCB850" s="14"/>
      <c r="RCC850" s="14"/>
      <c r="RCD850" s="14"/>
      <c r="RCE850" s="14"/>
      <c r="RCF850" s="14"/>
      <c r="RCG850" s="14"/>
      <c r="RCH850" s="14"/>
      <c r="RCI850" s="14"/>
      <c r="RCJ850" s="14"/>
      <c r="RCK850" s="14"/>
      <c r="RCL850" s="14"/>
      <c r="RCM850" s="14"/>
      <c r="RCN850" s="14"/>
      <c r="RCO850" s="14"/>
      <c r="RCP850" s="14"/>
      <c r="RCQ850" s="14"/>
      <c r="RCR850" s="14"/>
      <c r="RCS850" s="14"/>
      <c r="RCT850" s="14"/>
      <c r="RCU850" s="14"/>
      <c r="RCV850" s="14"/>
      <c r="RCW850" s="14"/>
      <c r="RCX850" s="14"/>
      <c r="RCY850" s="14"/>
      <c r="RCZ850" s="14"/>
      <c r="RDA850" s="14"/>
      <c r="RDB850" s="14"/>
      <c r="RDC850" s="14"/>
      <c r="RDD850" s="14"/>
      <c r="RDE850" s="14"/>
      <c r="RDF850" s="14"/>
      <c r="RDG850" s="14"/>
      <c r="RDH850" s="14"/>
      <c r="RDI850" s="14"/>
      <c r="RDJ850" s="14"/>
      <c r="RDK850" s="14"/>
      <c r="RDL850" s="14"/>
      <c r="RDM850" s="14"/>
      <c r="RDN850" s="14"/>
      <c r="RDO850" s="14"/>
      <c r="RDP850" s="14"/>
      <c r="RDQ850" s="14"/>
      <c r="RDR850" s="14"/>
      <c r="RDS850" s="14"/>
      <c r="RDT850" s="14"/>
      <c r="RDU850" s="14"/>
      <c r="RDV850" s="14"/>
      <c r="RDW850" s="14"/>
      <c r="RDX850" s="14"/>
      <c r="RDY850" s="14"/>
      <c r="RDZ850" s="14"/>
      <c r="REA850" s="14"/>
      <c r="REB850" s="14"/>
      <c r="REC850" s="14"/>
      <c r="RED850" s="14"/>
      <c r="REE850" s="14"/>
      <c r="REF850" s="14"/>
      <c r="REG850" s="14"/>
      <c r="REH850" s="14"/>
      <c r="REI850" s="14"/>
      <c r="REJ850" s="14"/>
      <c r="REK850" s="14"/>
      <c r="REL850" s="14"/>
      <c r="REM850" s="14"/>
      <c r="REN850" s="14"/>
      <c r="REO850" s="14"/>
      <c r="REP850" s="14"/>
      <c r="REQ850" s="14"/>
      <c r="RER850" s="14"/>
      <c r="RES850" s="14"/>
      <c r="RET850" s="14"/>
      <c r="REU850" s="14"/>
      <c r="REV850" s="14"/>
      <c r="REW850" s="14"/>
      <c r="REX850" s="14"/>
      <c r="REY850" s="14"/>
      <c r="REZ850" s="14"/>
      <c r="RFA850" s="14"/>
      <c r="RFB850" s="14"/>
      <c r="RFC850" s="14"/>
      <c r="RFD850" s="14"/>
      <c r="RFE850" s="14"/>
      <c r="RFF850" s="14"/>
      <c r="RFG850" s="14"/>
      <c r="RFH850" s="14"/>
      <c r="RFI850" s="14"/>
      <c r="RFJ850" s="14"/>
      <c r="RFK850" s="14"/>
      <c r="RFL850" s="14"/>
      <c r="RFM850" s="14"/>
      <c r="RFN850" s="14"/>
      <c r="RFO850" s="14"/>
      <c r="RFP850" s="14"/>
      <c r="RFQ850" s="14"/>
      <c r="RFR850" s="14"/>
      <c r="RFS850" s="14"/>
      <c r="RFT850" s="14"/>
      <c r="RFU850" s="14"/>
      <c r="RFV850" s="14"/>
      <c r="RFW850" s="14"/>
      <c r="RFX850" s="14"/>
      <c r="RFY850" s="14"/>
      <c r="RFZ850" s="14"/>
      <c r="RGA850" s="14"/>
      <c r="RGB850" s="14"/>
      <c r="RGC850" s="14"/>
      <c r="RGD850" s="14"/>
      <c r="RGE850" s="14"/>
      <c r="RGF850" s="14"/>
      <c r="RGG850" s="14"/>
      <c r="RGH850" s="14"/>
      <c r="RGI850" s="14"/>
      <c r="RGJ850" s="14"/>
      <c r="RGK850" s="14"/>
      <c r="RGL850" s="14"/>
      <c r="RGM850" s="14"/>
      <c r="RGN850" s="14"/>
      <c r="RGO850" s="14"/>
      <c r="RGP850" s="14"/>
      <c r="RGQ850" s="14"/>
      <c r="RGR850" s="14"/>
      <c r="RGS850" s="14"/>
      <c r="RGT850" s="14"/>
      <c r="RGU850" s="14"/>
      <c r="RGV850" s="14"/>
      <c r="RGW850" s="14"/>
      <c r="RGX850" s="14"/>
      <c r="RGY850" s="14"/>
      <c r="RGZ850" s="14"/>
      <c r="RHA850" s="14"/>
      <c r="RHB850" s="14"/>
      <c r="RHC850" s="14"/>
      <c r="RHD850" s="14"/>
      <c r="RHE850" s="14"/>
      <c r="RHF850" s="14"/>
      <c r="RHG850" s="14"/>
      <c r="RHH850" s="14"/>
      <c r="RHI850" s="14"/>
      <c r="RHJ850" s="14"/>
      <c r="RHK850" s="14"/>
      <c r="RHL850" s="14"/>
      <c r="RHM850" s="14"/>
      <c r="RHN850" s="14"/>
      <c r="RHO850" s="14"/>
      <c r="RHP850" s="14"/>
      <c r="RHQ850" s="14"/>
      <c r="RHR850" s="14"/>
      <c r="RHS850" s="14"/>
      <c r="RHT850" s="14"/>
      <c r="RHU850" s="14"/>
      <c r="RHV850" s="14"/>
      <c r="RHW850" s="14"/>
      <c r="RHX850" s="14"/>
      <c r="RHY850" s="14"/>
      <c r="RHZ850" s="14"/>
      <c r="RIA850" s="14"/>
      <c r="RIB850" s="14"/>
      <c r="RIC850" s="14"/>
      <c r="RID850" s="14"/>
      <c r="RIE850" s="14"/>
      <c r="RIF850" s="14"/>
      <c r="RIG850" s="14"/>
      <c r="RIH850" s="14"/>
      <c r="RII850" s="14"/>
      <c r="RIJ850" s="14"/>
      <c r="RIK850" s="14"/>
      <c r="RIL850" s="14"/>
      <c r="RIM850" s="14"/>
      <c r="RIN850" s="14"/>
      <c r="RIO850" s="14"/>
      <c r="RIP850" s="14"/>
      <c r="RIQ850" s="14"/>
      <c r="RIR850" s="14"/>
      <c r="RIS850" s="14"/>
      <c r="RIT850" s="14"/>
      <c r="RIU850" s="14"/>
      <c r="RIV850" s="14"/>
      <c r="RIW850" s="14"/>
      <c r="RIX850" s="14"/>
      <c r="RIY850" s="14"/>
      <c r="RIZ850" s="14"/>
      <c r="RJA850" s="14"/>
      <c r="RJB850" s="14"/>
      <c r="RJC850" s="14"/>
      <c r="RJD850" s="14"/>
      <c r="RJE850" s="14"/>
      <c r="RJF850" s="14"/>
      <c r="RJG850" s="14"/>
      <c r="RJH850" s="14"/>
      <c r="RJI850" s="14"/>
      <c r="RJJ850" s="14"/>
      <c r="RJK850" s="14"/>
      <c r="RJL850" s="14"/>
      <c r="RJM850" s="14"/>
      <c r="RJN850" s="14"/>
      <c r="RJO850" s="14"/>
      <c r="RJP850" s="14"/>
      <c r="RJQ850" s="14"/>
      <c r="RJR850" s="14"/>
      <c r="RJS850" s="14"/>
      <c r="RJT850" s="14"/>
      <c r="RJU850" s="14"/>
      <c r="RJV850" s="14"/>
      <c r="RJW850" s="14"/>
      <c r="RJX850" s="14"/>
      <c r="RJY850" s="14"/>
      <c r="RJZ850" s="14"/>
      <c r="RKA850" s="14"/>
      <c r="RKB850" s="14"/>
      <c r="RKC850" s="14"/>
      <c r="RKD850" s="14"/>
      <c r="RKE850" s="14"/>
      <c r="RKF850" s="14"/>
      <c r="RKG850" s="14"/>
      <c r="RKH850" s="14"/>
      <c r="RKI850" s="14"/>
      <c r="RKJ850" s="14"/>
      <c r="RKK850" s="14"/>
      <c r="RKL850" s="14"/>
      <c r="RKM850" s="14"/>
      <c r="RKN850" s="14"/>
      <c r="RKO850" s="14"/>
      <c r="RKP850" s="14"/>
      <c r="RKQ850" s="14"/>
      <c r="RKR850" s="14"/>
      <c r="RKS850" s="14"/>
      <c r="RKT850" s="14"/>
      <c r="RKU850" s="14"/>
      <c r="RKV850" s="14"/>
      <c r="RKW850" s="14"/>
      <c r="RKX850" s="14"/>
      <c r="RKY850" s="14"/>
      <c r="RKZ850" s="14"/>
      <c r="RLA850" s="14"/>
      <c r="RLB850" s="14"/>
      <c r="RLC850" s="14"/>
      <c r="RLD850" s="14"/>
      <c r="RLE850" s="14"/>
      <c r="RLF850" s="14"/>
      <c r="RLG850" s="14"/>
      <c r="RLH850" s="14"/>
      <c r="RLI850" s="14"/>
      <c r="RLJ850" s="14"/>
      <c r="RLK850" s="14"/>
      <c r="RLL850" s="14"/>
      <c r="RLM850" s="14"/>
      <c r="RLN850" s="14"/>
      <c r="RLO850" s="14"/>
      <c r="RLP850" s="14"/>
      <c r="RLQ850" s="14"/>
      <c r="RLR850" s="14"/>
      <c r="RLS850" s="14"/>
      <c r="RLT850" s="14"/>
      <c r="RLU850" s="14"/>
      <c r="RLV850" s="14"/>
      <c r="RLW850" s="14"/>
      <c r="RLX850" s="14"/>
      <c r="RLY850" s="14"/>
      <c r="RLZ850" s="14"/>
      <c r="RMA850" s="14"/>
      <c r="RMB850" s="14"/>
      <c r="RMC850" s="14"/>
      <c r="RMD850" s="14"/>
      <c r="RME850" s="14"/>
      <c r="RMF850" s="14"/>
      <c r="RMG850" s="14"/>
      <c r="RMH850" s="14"/>
      <c r="RMI850" s="14"/>
      <c r="RMJ850" s="14"/>
      <c r="RMK850" s="14"/>
      <c r="RML850" s="14"/>
      <c r="RMM850" s="14"/>
      <c r="RMN850" s="14"/>
      <c r="RMO850" s="14"/>
      <c r="RMP850" s="14"/>
      <c r="RMQ850" s="14"/>
      <c r="RMR850" s="14"/>
      <c r="RMS850" s="14"/>
      <c r="RMT850" s="14"/>
      <c r="RMU850" s="14"/>
      <c r="RMV850" s="14"/>
      <c r="RMW850" s="14"/>
      <c r="RMX850" s="14"/>
      <c r="RMY850" s="14"/>
      <c r="RMZ850" s="14"/>
      <c r="RNA850" s="14"/>
      <c r="RNB850" s="14"/>
      <c r="RNC850" s="14"/>
      <c r="RND850" s="14"/>
      <c r="RNE850" s="14"/>
      <c r="RNF850" s="14"/>
      <c r="RNG850" s="14"/>
      <c r="RNH850" s="14"/>
      <c r="RNI850" s="14"/>
      <c r="RNJ850" s="14"/>
      <c r="RNK850" s="14"/>
      <c r="RNL850" s="14"/>
      <c r="RNM850" s="14"/>
      <c r="RNN850" s="14"/>
      <c r="RNO850" s="14"/>
      <c r="RNP850" s="14"/>
      <c r="RNQ850" s="14"/>
      <c r="RNR850" s="14"/>
      <c r="RNS850" s="14"/>
      <c r="RNT850" s="14"/>
      <c r="RNU850" s="14"/>
      <c r="RNV850" s="14"/>
      <c r="RNW850" s="14"/>
      <c r="RNX850" s="14"/>
      <c r="RNY850" s="14"/>
      <c r="RNZ850" s="14"/>
      <c r="ROA850" s="14"/>
      <c r="ROB850" s="14"/>
      <c r="ROC850" s="14"/>
      <c r="ROD850" s="14"/>
      <c r="ROE850" s="14"/>
      <c r="ROF850" s="14"/>
      <c r="ROG850" s="14"/>
      <c r="ROH850" s="14"/>
      <c r="ROI850" s="14"/>
      <c r="ROJ850" s="14"/>
      <c r="ROK850" s="14"/>
      <c r="ROL850" s="14"/>
      <c r="ROM850" s="14"/>
      <c r="RON850" s="14"/>
      <c r="ROO850" s="14"/>
      <c r="ROP850" s="14"/>
      <c r="ROQ850" s="14"/>
      <c r="ROR850" s="14"/>
      <c r="ROS850" s="14"/>
      <c r="ROT850" s="14"/>
      <c r="ROU850" s="14"/>
      <c r="ROV850" s="14"/>
      <c r="ROW850" s="14"/>
      <c r="ROX850" s="14"/>
      <c r="ROY850" s="14"/>
      <c r="ROZ850" s="14"/>
      <c r="RPA850" s="14"/>
      <c r="RPB850" s="14"/>
      <c r="RPC850" s="14"/>
      <c r="RPD850" s="14"/>
      <c r="RPE850" s="14"/>
      <c r="RPF850" s="14"/>
      <c r="RPG850" s="14"/>
      <c r="RPH850" s="14"/>
      <c r="RPI850" s="14"/>
      <c r="RPJ850" s="14"/>
      <c r="RPK850" s="14"/>
      <c r="RPL850" s="14"/>
      <c r="RPM850" s="14"/>
      <c r="RPN850" s="14"/>
      <c r="RPO850" s="14"/>
      <c r="RPP850" s="14"/>
      <c r="RPQ850" s="14"/>
      <c r="RPR850" s="14"/>
      <c r="RPS850" s="14"/>
      <c r="RPT850" s="14"/>
      <c r="RPU850" s="14"/>
      <c r="RPV850" s="14"/>
      <c r="RPW850" s="14"/>
      <c r="RPX850" s="14"/>
      <c r="RPY850" s="14"/>
      <c r="RPZ850" s="14"/>
      <c r="RQA850" s="14"/>
      <c r="RQB850" s="14"/>
      <c r="RQC850" s="14"/>
      <c r="RQD850" s="14"/>
      <c r="RQE850" s="14"/>
      <c r="RQF850" s="14"/>
      <c r="RQG850" s="14"/>
      <c r="RQH850" s="14"/>
      <c r="RQI850" s="14"/>
      <c r="RQJ850" s="14"/>
      <c r="RQK850" s="14"/>
      <c r="RQL850" s="14"/>
      <c r="RQM850" s="14"/>
      <c r="RQN850" s="14"/>
      <c r="RQO850" s="14"/>
      <c r="RQP850" s="14"/>
      <c r="RQQ850" s="14"/>
      <c r="RQR850" s="14"/>
      <c r="RQS850" s="14"/>
      <c r="RQT850" s="14"/>
      <c r="RQU850" s="14"/>
      <c r="RQV850" s="14"/>
      <c r="RQW850" s="14"/>
      <c r="RQX850" s="14"/>
      <c r="RQY850" s="14"/>
      <c r="RQZ850" s="14"/>
      <c r="RRA850" s="14"/>
      <c r="RRB850" s="14"/>
      <c r="RRC850" s="14"/>
      <c r="RRD850" s="14"/>
      <c r="RRE850" s="14"/>
      <c r="RRF850" s="14"/>
      <c r="RRG850" s="14"/>
      <c r="RRH850" s="14"/>
      <c r="RRI850" s="14"/>
      <c r="RRJ850" s="14"/>
      <c r="RRK850" s="14"/>
      <c r="RRL850" s="14"/>
      <c r="RRM850" s="14"/>
      <c r="RRN850" s="14"/>
      <c r="RRO850" s="14"/>
      <c r="RRP850" s="14"/>
      <c r="RRQ850" s="14"/>
      <c r="RRR850" s="14"/>
      <c r="RRS850" s="14"/>
      <c r="RRT850" s="14"/>
      <c r="RRU850" s="14"/>
      <c r="RRV850" s="14"/>
      <c r="RRW850" s="14"/>
      <c r="RRX850" s="14"/>
      <c r="RRY850" s="14"/>
      <c r="RRZ850" s="14"/>
      <c r="RSA850" s="14"/>
      <c r="RSB850" s="14"/>
      <c r="RSC850" s="14"/>
      <c r="RSD850" s="14"/>
      <c r="RSE850" s="14"/>
      <c r="RSF850" s="14"/>
      <c r="RSG850" s="14"/>
      <c r="RSH850" s="14"/>
      <c r="RSI850" s="14"/>
      <c r="RSJ850" s="14"/>
      <c r="RSK850" s="14"/>
      <c r="RSL850" s="14"/>
      <c r="RSM850" s="14"/>
      <c r="RSN850" s="14"/>
      <c r="RSO850" s="14"/>
      <c r="RSP850" s="14"/>
      <c r="RSQ850" s="14"/>
      <c r="RSR850" s="14"/>
      <c r="RSS850" s="14"/>
      <c r="RST850" s="14"/>
      <c r="RSU850" s="14"/>
      <c r="RSV850" s="14"/>
      <c r="RSW850" s="14"/>
      <c r="RSX850" s="14"/>
      <c r="RSY850" s="14"/>
      <c r="RSZ850" s="14"/>
      <c r="RTA850" s="14"/>
      <c r="RTB850" s="14"/>
      <c r="RTC850" s="14"/>
      <c r="RTD850" s="14"/>
      <c r="RTE850" s="14"/>
      <c r="RTF850" s="14"/>
      <c r="RTG850" s="14"/>
      <c r="RTH850" s="14"/>
      <c r="RTI850" s="14"/>
      <c r="RTJ850" s="14"/>
      <c r="RTK850" s="14"/>
      <c r="RTL850" s="14"/>
      <c r="RTM850" s="14"/>
      <c r="RTN850" s="14"/>
      <c r="RTO850" s="14"/>
      <c r="RTP850" s="14"/>
      <c r="RTQ850" s="14"/>
      <c r="RTR850" s="14"/>
      <c r="RTS850" s="14"/>
      <c r="RTT850" s="14"/>
      <c r="RTU850" s="14"/>
      <c r="RTV850" s="14"/>
      <c r="RTW850" s="14"/>
      <c r="RTX850" s="14"/>
      <c r="RTY850" s="14"/>
      <c r="RTZ850" s="14"/>
      <c r="RUA850" s="14"/>
      <c r="RUB850" s="14"/>
      <c r="RUC850" s="14"/>
      <c r="RUD850" s="14"/>
      <c r="RUE850" s="14"/>
      <c r="RUF850" s="14"/>
      <c r="RUG850" s="14"/>
      <c r="RUH850" s="14"/>
      <c r="RUI850" s="14"/>
      <c r="RUJ850" s="14"/>
      <c r="RUK850" s="14"/>
      <c r="RUL850" s="14"/>
      <c r="RUM850" s="14"/>
      <c r="RUN850" s="14"/>
      <c r="RUO850" s="14"/>
      <c r="RUP850" s="14"/>
      <c r="RUQ850" s="14"/>
      <c r="RUR850" s="14"/>
      <c r="RUS850" s="14"/>
      <c r="RUT850" s="14"/>
      <c r="RUU850" s="14"/>
      <c r="RUV850" s="14"/>
      <c r="RUW850" s="14"/>
      <c r="RUX850" s="14"/>
      <c r="RUY850" s="14"/>
      <c r="RUZ850" s="14"/>
      <c r="RVA850" s="14"/>
      <c r="RVB850" s="14"/>
      <c r="RVC850" s="14"/>
      <c r="RVD850" s="14"/>
      <c r="RVE850" s="14"/>
      <c r="RVF850" s="14"/>
      <c r="RVG850" s="14"/>
      <c r="RVH850" s="14"/>
      <c r="RVI850" s="14"/>
      <c r="RVJ850" s="14"/>
      <c r="RVK850" s="14"/>
      <c r="RVL850" s="14"/>
      <c r="RVM850" s="14"/>
      <c r="RVN850" s="14"/>
      <c r="RVO850" s="14"/>
      <c r="RVP850" s="14"/>
      <c r="RVQ850" s="14"/>
      <c r="RVR850" s="14"/>
      <c r="RVS850" s="14"/>
      <c r="RVT850" s="14"/>
      <c r="RVU850" s="14"/>
      <c r="RVV850" s="14"/>
      <c r="RVW850" s="14"/>
      <c r="RVX850" s="14"/>
      <c r="RVY850" s="14"/>
      <c r="RVZ850" s="14"/>
      <c r="RWA850" s="14"/>
      <c r="RWB850" s="14"/>
      <c r="RWC850" s="14"/>
      <c r="RWD850" s="14"/>
      <c r="RWE850" s="14"/>
      <c r="RWF850" s="14"/>
      <c r="RWG850" s="14"/>
      <c r="RWH850" s="14"/>
      <c r="RWI850" s="14"/>
      <c r="RWJ850" s="14"/>
      <c r="RWK850" s="14"/>
      <c r="RWL850" s="14"/>
      <c r="RWM850" s="14"/>
      <c r="RWN850" s="14"/>
      <c r="RWO850" s="14"/>
      <c r="RWP850" s="14"/>
      <c r="RWQ850" s="14"/>
      <c r="RWR850" s="14"/>
      <c r="RWS850" s="14"/>
      <c r="RWT850" s="14"/>
      <c r="RWU850" s="14"/>
      <c r="RWV850" s="14"/>
      <c r="RWW850" s="14"/>
      <c r="RWX850" s="14"/>
      <c r="RWY850" s="14"/>
      <c r="RWZ850" s="14"/>
      <c r="RXA850" s="14"/>
      <c r="RXB850" s="14"/>
      <c r="RXC850" s="14"/>
      <c r="RXD850" s="14"/>
      <c r="RXE850" s="14"/>
      <c r="RXF850" s="14"/>
      <c r="RXG850" s="14"/>
      <c r="RXH850" s="14"/>
      <c r="RXI850" s="14"/>
      <c r="RXJ850" s="14"/>
      <c r="RXK850" s="14"/>
      <c r="RXL850" s="14"/>
      <c r="RXM850" s="14"/>
      <c r="RXN850" s="14"/>
      <c r="RXO850" s="14"/>
      <c r="RXP850" s="14"/>
      <c r="RXQ850" s="14"/>
      <c r="RXR850" s="14"/>
      <c r="RXS850" s="14"/>
      <c r="RXT850" s="14"/>
      <c r="RXU850" s="14"/>
      <c r="RXV850" s="14"/>
      <c r="RXW850" s="14"/>
      <c r="RXX850" s="14"/>
      <c r="RXY850" s="14"/>
      <c r="RXZ850" s="14"/>
      <c r="RYA850" s="14"/>
      <c r="RYB850" s="14"/>
      <c r="RYC850" s="14"/>
      <c r="RYD850" s="14"/>
      <c r="RYE850" s="14"/>
      <c r="RYF850" s="14"/>
      <c r="RYG850" s="14"/>
      <c r="RYH850" s="14"/>
      <c r="RYI850" s="14"/>
      <c r="RYJ850" s="14"/>
      <c r="RYK850" s="14"/>
      <c r="RYL850" s="14"/>
      <c r="RYM850" s="14"/>
      <c r="RYN850" s="14"/>
      <c r="RYO850" s="14"/>
      <c r="RYP850" s="14"/>
      <c r="RYQ850" s="14"/>
      <c r="RYR850" s="14"/>
      <c r="RYS850" s="14"/>
      <c r="RYT850" s="14"/>
      <c r="RYU850" s="14"/>
      <c r="RYV850" s="14"/>
      <c r="RYW850" s="14"/>
      <c r="RYX850" s="14"/>
      <c r="RYY850" s="14"/>
      <c r="RYZ850" s="14"/>
      <c r="RZA850" s="14"/>
      <c r="RZB850" s="14"/>
      <c r="RZC850" s="14"/>
      <c r="RZD850" s="14"/>
      <c r="RZE850" s="14"/>
      <c r="RZF850" s="14"/>
      <c r="RZG850" s="14"/>
      <c r="RZH850" s="14"/>
      <c r="RZI850" s="14"/>
      <c r="RZJ850" s="14"/>
      <c r="RZK850" s="14"/>
      <c r="RZL850" s="14"/>
      <c r="RZM850" s="14"/>
      <c r="RZN850" s="14"/>
      <c r="RZO850" s="14"/>
      <c r="RZP850" s="14"/>
      <c r="RZQ850" s="14"/>
      <c r="RZR850" s="14"/>
      <c r="RZS850" s="14"/>
      <c r="RZT850" s="14"/>
      <c r="RZU850" s="14"/>
      <c r="RZV850" s="14"/>
      <c r="RZW850" s="14"/>
      <c r="RZX850" s="14"/>
      <c r="RZY850" s="14"/>
      <c r="RZZ850" s="14"/>
      <c r="SAA850" s="14"/>
      <c r="SAB850" s="14"/>
      <c r="SAC850" s="14"/>
      <c r="SAD850" s="14"/>
      <c r="SAE850" s="14"/>
      <c r="SAF850" s="14"/>
      <c r="SAG850" s="14"/>
      <c r="SAH850" s="14"/>
      <c r="SAI850" s="14"/>
      <c r="SAJ850" s="14"/>
      <c r="SAK850" s="14"/>
      <c r="SAL850" s="14"/>
      <c r="SAM850" s="14"/>
      <c r="SAN850" s="14"/>
      <c r="SAO850" s="14"/>
      <c r="SAP850" s="14"/>
      <c r="SAQ850" s="14"/>
      <c r="SAR850" s="14"/>
      <c r="SAS850" s="14"/>
      <c r="SAT850" s="14"/>
      <c r="SAU850" s="14"/>
      <c r="SAV850" s="14"/>
      <c r="SAW850" s="14"/>
      <c r="SAX850" s="14"/>
      <c r="SAY850" s="14"/>
      <c r="SAZ850" s="14"/>
      <c r="SBA850" s="14"/>
      <c r="SBB850" s="14"/>
      <c r="SBC850" s="14"/>
      <c r="SBD850" s="14"/>
      <c r="SBE850" s="14"/>
      <c r="SBF850" s="14"/>
      <c r="SBG850" s="14"/>
      <c r="SBH850" s="14"/>
      <c r="SBI850" s="14"/>
      <c r="SBJ850" s="14"/>
      <c r="SBK850" s="14"/>
      <c r="SBL850" s="14"/>
      <c r="SBM850" s="14"/>
      <c r="SBN850" s="14"/>
      <c r="SBO850" s="14"/>
      <c r="SBP850" s="14"/>
      <c r="SBQ850" s="14"/>
      <c r="SBR850" s="14"/>
      <c r="SBS850" s="14"/>
      <c r="SBT850" s="14"/>
      <c r="SBU850" s="14"/>
      <c r="SBV850" s="14"/>
      <c r="SBW850" s="14"/>
      <c r="SBX850" s="14"/>
      <c r="SBY850" s="14"/>
      <c r="SBZ850" s="14"/>
      <c r="SCA850" s="14"/>
      <c r="SCB850" s="14"/>
      <c r="SCC850" s="14"/>
      <c r="SCD850" s="14"/>
      <c r="SCE850" s="14"/>
      <c r="SCF850" s="14"/>
      <c r="SCG850" s="14"/>
      <c r="SCH850" s="14"/>
      <c r="SCI850" s="14"/>
      <c r="SCJ850" s="14"/>
      <c r="SCK850" s="14"/>
      <c r="SCL850" s="14"/>
      <c r="SCM850" s="14"/>
      <c r="SCN850" s="14"/>
      <c r="SCO850" s="14"/>
      <c r="SCP850" s="14"/>
      <c r="SCQ850" s="14"/>
      <c r="SCR850" s="14"/>
      <c r="SCS850" s="14"/>
      <c r="SCT850" s="14"/>
      <c r="SCU850" s="14"/>
      <c r="SCV850" s="14"/>
      <c r="SCW850" s="14"/>
      <c r="SCX850" s="14"/>
      <c r="SCY850" s="14"/>
      <c r="SCZ850" s="14"/>
      <c r="SDA850" s="14"/>
      <c r="SDB850" s="14"/>
      <c r="SDC850" s="14"/>
      <c r="SDD850" s="14"/>
      <c r="SDE850" s="14"/>
      <c r="SDF850" s="14"/>
      <c r="SDG850" s="14"/>
      <c r="SDH850" s="14"/>
      <c r="SDI850" s="14"/>
      <c r="SDJ850" s="14"/>
      <c r="SDK850" s="14"/>
      <c r="SDL850" s="14"/>
      <c r="SDM850" s="14"/>
      <c r="SDN850" s="14"/>
      <c r="SDO850" s="14"/>
      <c r="SDP850" s="14"/>
      <c r="SDQ850" s="14"/>
      <c r="SDR850" s="14"/>
      <c r="SDS850" s="14"/>
      <c r="SDT850" s="14"/>
      <c r="SDU850" s="14"/>
      <c r="SDV850" s="14"/>
      <c r="SDW850" s="14"/>
      <c r="SDX850" s="14"/>
      <c r="SDY850" s="14"/>
      <c r="SDZ850" s="14"/>
      <c r="SEA850" s="14"/>
      <c r="SEB850" s="14"/>
      <c r="SEC850" s="14"/>
      <c r="SED850" s="14"/>
      <c r="SEE850" s="14"/>
      <c r="SEF850" s="14"/>
      <c r="SEG850" s="14"/>
      <c r="SEH850" s="14"/>
      <c r="SEI850" s="14"/>
      <c r="SEJ850" s="14"/>
      <c r="SEK850" s="14"/>
      <c r="SEL850" s="14"/>
      <c r="SEM850" s="14"/>
      <c r="SEN850" s="14"/>
      <c r="SEO850" s="14"/>
      <c r="SEP850" s="14"/>
      <c r="SEQ850" s="14"/>
      <c r="SER850" s="14"/>
      <c r="SES850" s="14"/>
      <c r="SET850" s="14"/>
      <c r="SEU850" s="14"/>
      <c r="SEV850" s="14"/>
      <c r="SEW850" s="14"/>
      <c r="SEX850" s="14"/>
      <c r="SEY850" s="14"/>
      <c r="SEZ850" s="14"/>
      <c r="SFA850" s="14"/>
      <c r="SFB850" s="14"/>
      <c r="SFC850" s="14"/>
      <c r="SFD850" s="14"/>
      <c r="SFE850" s="14"/>
      <c r="SFF850" s="14"/>
      <c r="SFG850" s="14"/>
      <c r="SFH850" s="14"/>
      <c r="SFI850" s="14"/>
      <c r="SFJ850" s="14"/>
      <c r="SFK850" s="14"/>
      <c r="SFL850" s="14"/>
      <c r="SFM850" s="14"/>
      <c r="SFN850" s="14"/>
      <c r="SFO850" s="14"/>
      <c r="SFP850" s="14"/>
      <c r="SFQ850" s="14"/>
      <c r="SFR850" s="14"/>
      <c r="SFS850" s="14"/>
      <c r="SFT850" s="14"/>
      <c r="SFU850" s="14"/>
      <c r="SFV850" s="14"/>
      <c r="SFW850" s="14"/>
      <c r="SFX850" s="14"/>
      <c r="SFY850" s="14"/>
      <c r="SFZ850" s="14"/>
      <c r="SGA850" s="14"/>
      <c r="SGB850" s="14"/>
      <c r="SGC850" s="14"/>
      <c r="SGD850" s="14"/>
      <c r="SGE850" s="14"/>
      <c r="SGF850" s="14"/>
      <c r="SGG850" s="14"/>
      <c r="SGH850" s="14"/>
      <c r="SGI850" s="14"/>
      <c r="SGJ850" s="14"/>
      <c r="SGK850" s="14"/>
      <c r="SGL850" s="14"/>
      <c r="SGM850" s="14"/>
      <c r="SGN850" s="14"/>
      <c r="SGO850" s="14"/>
      <c r="SGP850" s="14"/>
      <c r="SGQ850" s="14"/>
      <c r="SGR850" s="14"/>
      <c r="SGS850" s="14"/>
      <c r="SGT850" s="14"/>
      <c r="SGU850" s="14"/>
      <c r="SGV850" s="14"/>
      <c r="SGW850" s="14"/>
      <c r="SGX850" s="14"/>
      <c r="SGY850" s="14"/>
      <c r="SGZ850" s="14"/>
      <c r="SHA850" s="14"/>
      <c r="SHB850" s="14"/>
      <c r="SHC850" s="14"/>
      <c r="SHD850" s="14"/>
      <c r="SHE850" s="14"/>
      <c r="SHF850" s="14"/>
      <c r="SHG850" s="14"/>
      <c r="SHH850" s="14"/>
      <c r="SHI850" s="14"/>
      <c r="SHJ850" s="14"/>
      <c r="SHK850" s="14"/>
      <c r="SHL850" s="14"/>
      <c r="SHM850" s="14"/>
      <c r="SHN850" s="14"/>
      <c r="SHO850" s="14"/>
      <c r="SHP850" s="14"/>
      <c r="SHQ850" s="14"/>
      <c r="SHR850" s="14"/>
      <c r="SHS850" s="14"/>
      <c r="SHT850" s="14"/>
      <c r="SHU850" s="14"/>
      <c r="SHV850" s="14"/>
      <c r="SHW850" s="14"/>
      <c r="SHX850" s="14"/>
      <c r="SHY850" s="14"/>
      <c r="SHZ850" s="14"/>
      <c r="SIA850" s="14"/>
      <c r="SIB850" s="14"/>
      <c r="SIC850" s="14"/>
      <c r="SID850" s="14"/>
      <c r="SIE850" s="14"/>
      <c r="SIF850" s="14"/>
      <c r="SIG850" s="14"/>
      <c r="SIH850" s="14"/>
      <c r="SII850" s="14"/>
      <c r="SIJ850" s="14"/>
      <c r="SIK850" s="14"/>
      <c r="SIL850" s="14"/>
      <c r="SIM850" s="14"/>
      <c r="SIN850" s="14"/>
      <c r="SIO850" s="14"/>
      <c r="SIP850" s="14"/>
      <c r="SIQ850" s="14"/>
      <c r="SIR850" s="14"/>
      <c r="SIS850" s="14"/>
      <c r="SIT850" s="14"/>
      <c r="SIU850" s="14"/>
      <c r="SIV850" s="14"/>
      <c r="SIW850" s="14"/>
      <c r="SIX850" s="14"/>
      <c r="SIY850" s="14"/>
      <c r="SIZ850" s="14"/>
      <c r="SJA850" s="14"/>
      <c r="SJB850" s="14"/>
      <c r="SJC850" s="14"/>
      <c r="SJD850" s="14"/>
      <c r="SJE850" s="14"/>
      <c r="SJF850" s="14"/>
      <c r="SJG850" s="14"/>
      <c r="SJH850" s="14"/>
      <c r="SJI850" s="14"/>
      <c r="SJJ850" s="14"/>
      <c r="SJK850" s="14"/>
      <c r="SJL850" s="14"/>
      <c r="SJM850" s="14"/>
      <c r="SJN850" s="14"/>
      <c r="SJO850" s="14"/>
      <c r="SJP850" s="14"/>
      <c r="SJQ850" s="14"/>
      <c r="SJR850" s="14"/>
      <c r="SJS850" s="14"/>
      <c r="SJT850" s="14"/>
      <c r="SJU850" s="14"/>
      <c r="SJV850" s="14"/>
      <c r="SJW850" s="14"/>
      <c r="SJX850" s="14"/>
      <c r="SJY850" s="14"/>
      <c r="SJZ850" s="14"/>
      <c r="SKA850" s="14"/>
      <c r="SKB850" s="14"/>
      <c r="SKC850" s="14"/>
      <c r="SKD850" s="14"/>
      <c r="SKE850" s="14"/>
      <c r="SKF850" s="14"/>
      <c r="SKG850" s="14"/>
      <c r="SKH850" s="14"/>
      <c r="SKI850" s="14"/>
      <c r="SKJ850" s="14"/>
      <c r="SKK850" s="14"/>
      <c r="SKL850" s="14"/>
      <c r="SKM850" s="14"/>
      <c r="SKN850" s="14"/>
      <c r="SKO850" s="14"/>
      <c r="SKP850" s="14"/>
      <c r="SKQ850" s="14"/>
      <c r="SKR850" s="14"/>
      <c r="SKS850" s="14"/>
      <c r="SKT850" s="14"/>
      <c r="SKU850" s="14"/>
      <c r="SKV850" s="14"/>
      <c r="SKW850" s="14"/>
      <c r="SKX850" s="14"/>
      <c r="SKY850" s="14"/>
      <c r="SKZ850" s="14"/>
      <c r="SLA850" s="14"/>
      <c r="SLB850" s="14"/>
      <c r="SLC850" s="14"/>
      <c r="SLD850" s="14"/>
      <c r="SLE850" s="14"/>
      <c r="SLF850" s="14"/>
      <c r="SLG850" s="14"/>
      <c r="SLH850" s="14"/>
      <c r="SLI850" s="14"/>
      <c r="SLJ850" s="14"/>
      <c r="SLK850" s="14"/>
      <c r="SLL850" s="14"/>
      <c r="SLM850" s="14"/>
      <c r="SLN850" s="14"/>
      <c r="SLO850" s="14"/>
      <c r="SLP850" s="14"/>
      <c r="SLQ850" s="14"/>
      <c r="SLR850" s="14"/>
      <c r="SLS850" s="14"/>
      <c r="SLT850" s="14"/>
      <c r="SLU850" s="14"/>
      <c r="SLV850" s="14"/>
      <c r="SLW850" s="14"/>
      <c r="SLX850" s="14"/>
      <c r="SLY850" s="14"/>
      <c r="SLZ850" s="14"/>
      <c r="SMA850" s="14"/>
      <c r="SMB850" s="14"/>
      <c r="SMC850" s="14"/>
      <c r="SMD850" s="14"/>
      <c r="SME850" s="14"/>
      <c r="SMF850" s="14"/>
      <c r="SMG850" s="14"/>
      <c r="SMH850" s="14"/>
      <c r="SMI850" s="14"/>
      <c r="SMJ850" s="14"/>
      <c r="SMK850" s="14"/>
      <c r="SML850" s="14"/>
      <c r="SMM850" s="14"/>
      <c r="SMN850" s="14"/>
      <c r="SMO850" s="14"/>
      <c r="SMP850" s="14"/>
      <c r="SMQ850" s="14"/>
      <c r="SMR850" s="14"/>
      <c r="SMS850" s="14"/>
      <c r="SMT850" s="14"/>
      <c r="SMU850" s="14"/>
      <c r="SMV850" s="14"/>
      <c r="SMW850" s="14"/>
      <c r="SMX850" s="14"/>
      <c r="SMY850" s="14"/>
      <c r="SMZ850" s="14"/>
      <c r="SNA850" s="14"/>
      <c r="SNB850" s="14"/>
      <c r="SNC850" s="14"/>
      <c r="SND850" s="14"/>
      <c r="SNE850" s="14"/>
      <c r="SNF850" s="14"/>
      <c r="SNG850" s="14"/>
      <c r="SNH850" s="14"/>
      <c r="SNI850" s="14"/>
      <c r="SNJ850" s="14"/>
      <c r="SNK850" s="14"/>
      <c r="SNL850" s="14"/>
      <c r="SNM850" s="14"/>
      <c r="SNN850" s="14"/>
      <c r="SNO850" s="14"/>
      <c r="SNP850" s="14"/>
      <c r="SNQ850" s="14"/>
      <c r="SNR850" s="14"/>
      <c r="SNS850" s="14"/>
      <c r="SNT850" s="14"/>
      <c r="SNU850" s="14"/>
      <c r="SNV850" s="14"/>
      <c r="SNW850" s="14"/>
      <c r="SNX850" s="14"/>
      <c r="SNY850" s="14"/>
      <c r="SNZ850" s="14"/>
      <c r="SOA850" s="14"/>
      <c r="SOB850" s="14"/>
      <c r="SOC850" s="14"/>
      <c r="SOD850" s="14"/>
      <c r="SOE850" s="14"/>
      <c r="SOF850" s="14"/>
      <c r="SOG850" s="14"/>
      <c r="SOH850" s="14"/>
      <c r="SOI850" s="14"/>
      <c r="SOJ850" s="14"/>
      <c r="SOK850" s="14"/>
      <c r="SOL850" s="14"/>
      <c r="SOM850" s="14"/>
      <c r="SON850" s="14"/>
      <c r="SOO850" s="14"/>
      <c r="SOP850" s="14"/>
      <c r="SOQ850" s="14"/>
      <c r="SOR850" s="14"/>
      <c r="SOS850" s="14"/>
      <c r="SOT850" s="14"/>
      <c r="SOU850" s="14"/>
      <c r="SOV850" s="14"/>
      <c r="SOW850" s="14"/>
      <c r="SOX850" s="14"/>
      <c r="SOY850" s="14"/>
      <c r="SOZ850" s="14"/>
      <c r="SPA850" s="14"/>
      <c r="SPB850" s="14"/>
      <c r="SPC850" s="14"/>
      <c r="SPD850" s="14"/>
      <c r="SPE850" s="14"/>
      <c r="SPF850" s="14"/>
      <c r="SPG850" s="14"/>
      <c r="SPH850" s="14"/>
      <c r="SPI850" s="14"/>
      <c r="SPJ850" s="14"/>
      <c r="SPK850" s="14"/>
      <c r="SPL850" s="14"/>
      <c r="SPM850" s="14"/>
      <c r="SPN850" s="14"/>
      <c r="SPO850" s="14"/>
      <c r="SPP850" s="14"/>
      <c r="SPQ850" s="14"/>
      <c r="SPR850" s="14"/>
      <c r="SPS850" s="14"/>
      <c r="SPT850" s="14"/>
      <c r="SPU850" s="14"/>
      <c r="SPV850" s="14"/>
      <c r="SPW850" s="14"/>
      <c r="SPX850" s="14"/>
      <c r="SPY850" s="14"/>
      <c r="SPZ850" s="14"/>
      <c r="SQA850" s="14"/>
      <c r="SQB850" s="14"/>
      <c r="SQC850" s="14"/>
      <c r="SQD850" s="14"/>
      <c r="SQE850" s="14"/>
      <c r="SQF850" s="14"/>
      <c r="SQG850" s="14"/>
      <c r="SQH850" s="14"/>
      <c r="SQI850" s="14"/>
      <c r="SQJ850" s="14"/>
      <c r="SQK850" s="14"/>
      <c r="SQL850" s="14"/>
      <c r="SQM850" s="14"/>
      <c r="SQN850" s="14"/>
      <c r="SQO850" s="14"/>
      <c r="SQP850" s="14"/>
      <c r="SQQ850" s="14"/>
      <c r="SQR850" s="14"/>
      <c r="SQS850" s="14"/>
      <c r="SQT850" s="14"/>
      <c r="SQU850" s="14"/>
      <c r="SQV850" s="14"/>
      <c r="SQW850" s="14"/>
      <c r="SQX850" s="14"/>
      <c r="SQY850" s="14"/>
      <c r="SQZ850" s="14"/>
      <c r="SRA850" s="14"/>
      <c r="SRB850" s="14"/>
      <c r="SRC850" s="14"/>
      <c r="SRD850" s="14"/>
      <c r="SRE850" s="14"/>
      <c r="SRF850" s="14"/>
      <c r="SRG850" s="14"/>
      <c r="SRH850" s="14"/>
      <c r="SRI850" s="14"/>
      <c r="SRJ850" s="14"/>
      <c r="SRK850" s="14"/>
      <c r="SRL850" s="14"/>
      <c r="SRM850" s="14"/>
      <c r="SRN850" s="14"/>
      <c r="SRO850" s="14"/>
      <c r="SRP850" s="14"/>
      <c r="SRQ850" s="14"/>
      <c r="SRR850" s="14"/>
      <c r="SRS850" s="14"/>
      <c r="SRT850" s="14"/>
      <c r="SRU850" s="14"/>
      <c r="SRV850" s="14"/>
      <c r="SRW850" s="14"/>
      <c r="SRX850" s="14"/>
      <c r="SRY850" s="14"/>
      <c r="SRZ850" s="14"/>
      <c r="SSA850" s="14"/>
      <c r="SSB850" s="14"/>
      <c r="SSC850" s="14"/>
      <c r="SSD850" s="14"/>
      <c r="SSE850" s="14"/>
      <c r="SSF850" s="14"/>
      <c r="SSG850" s="14"/>
      <c r="SSH850" s="14"/>
      <c r="SSI850" s="14"/>
      <c r="SSJ850" s="14"/>
      <c r="SSK850" s="14"/>
      <c r="SSL850" s="14"/>
      <c r="SSM850" s="14"/>
      <c r="SSN850" s="14"/>
      <c r="SSO850" s="14"/>
      <c r="SSP850" s="14"/>
      <c r="SSQ850" s="14"/>
      <c r="SSR850" s="14"/>
      <c r="SSS850" s="14"/>
      <c r="SST850" s="14"/>
      <c r="SSU850" s="14"/>
      <c r="SSV850" s="14"/>
      <c r="SSW850" s="14"/>
      <c r="SSX850" s="14"/>
      <c r="SSY850" s="14"/>
      <c r="SSZ850" s="14"/>
      <c r="STA850" s="14"/>
      <c r="STB850" s="14"/>
      <c r="STC850" s="14"/>
      <c r="STD850" s="14"/>
      <c r="STE850" s="14"/>
      <c r="STF850" s="14"/>
      <c r="STG850" s="14"/>
      <c r="STH850" s="14"/>
      <c r="STI850" s="14"/>
      <c r="STJ850" s="14"/>
      <c r="STK850" s="14"/>
      <c r="STL850" s="14"/>
      <c r="STM850" s="14"/>
      <c r="STN850" s="14"/>
      <c r="STO850" s="14"/>
      <c r="STP850" s="14"/>
      <c r="STQ850" s="14"/>
      <c r="STR850" s="14"/>
      <c r="STS850" s="14"/>
      <c r="STT850" s="14"/>
      <c r="STU850" s="14"/>
      <c r="STV850" s="14"/>
      <c r="STW850" s="14"/>
      <c r="STX850" s="14"/>
      <c r="STY850" s="14"/>
      <c r="STZ850" s="14"/>
      <c r="SUA850" s="14"/>
      <c r="SUB850" s="14"/>
      <c r="SUC850" s="14"/>
      <c r="SUD850" s="14"/>
      <c r="SUE850" s="14"/>
      <c r="SUF850" s="14"/>
      <c r="SUG850" s="14"/>
      <c r="SUH850" s="14"/>
      <c r="SUI850" s="14"/>
      <c r="SUJ850" s="14"/>
      <c r="SUK850" s="14"/>
      <c r="SUL850" s="14"/>
      <c r="SUM850" s="14"/>
      <c r="SUN850" s="14"/>
      <c r="SUO850" s="14"/>
      <c r="SUP850" s="14"/>
      <c r="SUQ850" s="14"/>
      <c r="SUR850" s="14"/>
      <c r="SUS850" s="14"/>
      <c r="SUT850" s="14"/>
      <c r="SUU850" s="14"/>
      <c r="SUV850" s="14"/>
      <c r="SUW850" s="14"/>
      <c r="SUX850" s="14"/>
      <c r="SUY850" s="14"/>
      <c r="SUZ850" s="14"/>
      <c r="SVA850" s="14"/>
      <c r="SVB850" s="14"/>
      <c r="SVC850" s="14"/>
      <c r="SVD850" s="14"/>
      <c r="SVE850" s="14"/>
      <c r="SVF850" s="14"/>
      <c r="SVG850" s="14"/>
      <c r="SVH850" s="14"/>
      <c r="SVI850" s="14"/>
      <c r="SVJ850" s="14"/>
      <c r="SVK850" s="14"/>
      <c r="SVL850" s="14"/>
      <c r="SVM850" s="14"/>
      <c r="SVN850" s="14"/>
      <c r="SVO850" s="14"/>
      <c r="SVP850" s="14"/>
      <c r="SVQ850" s="14"/>
      <c r="SVR850" s="14"/>
      <c r="SVS850" s="14"/>
      <c r="SVT850" s="14"/>
      <c r="SVU850" s="14"/>
      <c r="SVV850" s="14"/>
      <c r="SVW850" s="14"/>
      <c r="SVX850" s="14"/>
      <c r="SVY850" s="14"/>
      <c r="SVZ850" s="14"/>
      <c r="SWA850" s="14"/>
      <c r="SWB850" s="14"/>
      <c r="SWC850" s="14"/>
      <c r="SWD850" s="14"/>
      <c r="SWE850" s="14"/>
      <c r="SWF850" s="14"/>
      <c r="SWG850" s="14"/>
      <c r="SWH850" s="14"/>
      <c r="SWI850" s="14"/>
      <c r="SWJ850" s="14"/>
      <c r="SWK850" s="14"/>
      <c r="SWL850" s="14"/>
      <c r="SWM850" s="14"/>
      <c r="SWN850" s="14"/>
      <c r="SWO850" s="14"/>
      <c r="SWP850" s="14"/>
      <c r="SWQ850" s="14"/>
      <c r="SWR850" s="14"/>
      <c r="SWS850" s="14"/>
      <c r="SWT850" s="14"/>
      <c r="SWU850" s="14"/>
      <c r="SWV850" s="14"/>
      <c r="SWW850" s="14"/>
      <c r="SWX850" s="14"/>
      <c r="SWY850" s="14"/>
      <c r="SWZ850" s="14"/>
      <c r="SXA850" s="14"/>
      <c r="SXB850" s="14"/>
      <c r="SXC850" s="14"/>
      <c r="SXD850" s="14"/>
      <c r="SXE850" s="14"/>
      <c r="SXF850" s="14"/>
      <c r="SXG850" s="14"/>
      <c r="SXH850" s="14"/>
      <c r="SXI850" s="14"/>
      <c r="SXJ850" s="14"/>
      <c r="SXK850" s="14"/>
      <c r="SXL850" s="14"/>
      <c r="SXM850" s="14"/>
      <c r="SXN850" s="14"/>
      <c r="SXO850" s="14"/>
      <c r="SXP850" s="14"/>
      <c r="SXQ850" s="14"/>
      <c r="SXR850" s="14"/>
      <c r="SXS850" s="14"/>
      <c r="SXT850" s="14"/>
      <c r="SXU850" s="14"/>
      <c r="SXV850" s="14"/>
      <c r="SXW850" s="14"/>
      <c r="SXX850" s="14"/>
      <c r="SXY850" s="14"/>
      <c r="SXZ850" s="14"/>
      <c r="SYA850" s="14"/>
      <c r="SYB850" s="14"/>
      <c r="SYC850" s="14"/>
      <c r="SYD850" s="14"/>
      <c r="SYE850" s="14"/>
      <c r="SYF850" s="14"/>
      <c r="SYG850" s="14"/>
      <c r="SYH850" s="14"/>
      <c r="SYI850" s="14"/>
      <c r="SYJ850" s="14"/>
      <c r="SYK850" s="14"/>
      <c r="SYL850" s="14"/>
      <c r="SYM850" s="14"/>
      <c r="SYN850" s="14"/>
      <c r="SYO850" s="14"/>
      <c r="SYP850" s="14"/>
      <c r="SYQ850" s="14"/>
      <c r="SYR850" s="14"/>
      <c r="SYS850" s="14"/>
      <c r="SYT850" s="14"/>
      <c r="SYU850" s="14"/>
      <c r="SYV850" s="14"/>
      <c r="SYW850" s="14"/>
      <c r="SYX850" s="14"/>
      <c r="SYY850" s="14"/>
      <c r="SYZ850" s="14"/>
      <c r="SZA850" s="14"/>
      <c r="SZB850" s="14"/>
      <c r="SZC850" s="14"/>
      <c r="SZD850" s="14"/>
      <c r="SZE850" s="14"/>
      <c r="SZF850" s="14"/>
      <c r="SZG850" s="14"/>
      <c r="SZH850" s="14"/>
      <c r="SZI850" s="14"/>
      <c r="SZJ850" s="14"/>
      <c r="SZK850" s="14"/>
      <c r="SZL850" s="14"/>
      <c r="SZM850" s="14"/>
      <c r="SZN850" s="14"/>
      <c r="SZO850" s="14"/>
      <c r="SZP850" s="14"/>
      <c r="SZQ850" s="14"/>
      <c r="SZR850" s="14"/>
      <c r="SZS850" s="14"/>
      <c r="SZT850" s="14"/>
      <c r="SZU850" s="14"/>
      <c r="SZV850" s="14"/>
      <c r="SZW850" s="14"/>
      <c r="SZX850" s="14"/>
      <c r="SZY850" s="14"/>
      <c r="SZZ850" s="14"/>
      <c r="TAA850" s="14"/>
      <c r="TAB850" s="14"/>
      <c r="TAC850" s="14"/>
      <c r="TAD850" s="14"/>
      <c r="TAE850" s="14"/>
      <c r="TAF850" s="14"/>
      <c r="TAG850" s="14"/>
      <c r="TAH850" s="14"/>
      <c r="TAI850" s="14"/>
      <c r="TAJ850" s="14"/>
      <c r="TAK850" s="14"/>
      <c r="TAL850" s="14"/>
      <c r="TAM850" s="14"/>
      <c r="TAN850" s="14"/>
      <c r="TAO850" s="14"/>
      <c r="TAP850" s="14"/>
      <c r="TAQ850" s="14"/>
      <c r="TAR850" s="14"/>
      <c r="TAS850" s="14"/>
      <c r="TAT850" s="14"/>
      <c r="TAU850" s="14"/>
      <c r="TAV850" s="14"/>
      <c r="TAW850" s="14"/>
      <c r="TAX850" s="14"/>
      <c r="TAY850" s="14"/>
      <c r="TAZ850" s="14"/>
      <c r="TBA850" s="14"/>
      <c r="TBB850" s="14"/>
      <c r="TBC850" s="14"/>
      <c r="TBD850" s="14"/>
      <c r="TBE850" s="14"/>
      <c r="TBF850" s="14"/>
      <c r="TBG850" s="14"/>
      <c r="TBH850" s="14"/>
      <c r="TBI850" s="14"/>
      <c r="TBJ850" s="14"/>
      <c r="TBK850" s="14"/>
      <c r="TBL850" s="14"/>
      <c r="TBM850" s="14"/>
      <c r="TBN850" s="14"/>
      <c r="TBO850" s="14"/>
      <c r="TBP850" s="14"/>
      <c r="TBQ850" s="14"/>
      <c r="TBR850" s="14"/>
      <c r="TBS850" s="14"/>
      <c r="TBT850" s="14"/>
      <c r="TBU850" s="14"/>
      <c r="TBV850" s="14"/>
      <c r="TBW850" s="14"/>
      <c r="TBX850" s="14"/>
      <c r="TBY850" s="14"/>
      <c r="TBZ850" s="14"/>
      <c r="TCA850" s="14"/>
      <c r="TCB850" s="14"/>
      <c r="TCC850" s="14"/>
      <c r="TCD850" s="14"/>
      <c r="TCE850" s="14"/>
      <c r="TCF850" s="14"/>
      <c r="TCG850" s="14"/>
      <c r="TCH850" s="14"/>
      <c r="TCI850" s="14"/>
      <c r="TCJ850" s="14"/>
      <c r="TCK850" s="14"/>
      <c r="TCL850" s="14"/>
      <c r="TCM850" s="14"/>
      <c r="TCN850" s="14"/>
      <c r="TCO850" s="14"/>
      <c r="TCP850" s="14"/>
      <c r="TCQ850" s="14"/>
      <c r="TCR850" s="14"/>
      <c r="TCS850" s="14"/>
      <c r="TCT850" s="14"/>
      <c r="TCU850" s="14"/>
      <c r="TCV850" s="14"/>
      <c r="TCW850" s="14"/>
      <c r="TCX850" s="14"/>
      <c r="TCY850" s="14"/>
      <c r="TCZ850" s="14"/>
      <c r="TDA850" s="14"/>
      <c r="TDB850" s="14"/>
      <c r="TDC850" s="14"/>
      <c r="TDD850" s="14"/>
      <c r="TDE850" s="14"/>
      <c r="TDF850" s="14"/>
      <c r="TDG850" s="14"/>
      <c r="TDH850" s="14"/>
      <c r="TDI850" s="14"/>
      <c r="TDJ850" s="14"/>
      <c r="TDK850" s="14"/>
      <c r="TDL850" s="14"/>
      <c r="TDM850" s="14"/>
      <c r="TDN850" s="14"/>
      <c r="TDO850" s="14"/>
      <c r="TDP850" s="14"/>
      <c r="TDQ850" s="14"/>
      <c r="TDR850" s="14"/>
      <c r="TDS850" s="14"/>
      <c r="TDT850" s="14"/>
      <c r="TDU850" s="14"/>
      <c r="TDV850" s="14"/>
      <c r="TDW850" s="14"/>
      <c r="TDX850" s="14"/>
      <c r="TDY850" s="14"/>
      <c r="TDZ850" s="14"/>
      <c r="TEA850" s="14"/>
      <c r="TEB850" s="14"/>
      <c r="TEC850" s="14"/>
      <c r="TED850" s="14"/>
      <c r="TEE850" s="14"/>
      <c r="TEF850" s="14"/>
      <c r="TEG850" s="14"/>
      <c r="TEH850" s="14"/>
      <c r="TEI850" s="14"/>
      <c r="TEJ850" s="14"/>
      <c r="TEK850" s="14"/>
      <c r="TEL850" s="14"/>
      <c r="TEM850" s="14"/>
      <c r="TEN850" s="14"/>
      <c r="TEO850" s="14"/>
      <c r="TEP850" s="14"/>
      <c r="TEQ850" s="14"/>
      <c r="TER850" s="14"/>
      <c r="TES850" s="14"/>
      <c r="TET850" s="14"/>
      <c r="TEU850" s="14"/>
      <c r="TEV850" s="14"/>
      <c r="TEW850" s="14"/>
      <c r="TEX850" s="14"/>
      <c r="TEY850" s="14"/>
      <c r="TEZ850" s="14"/>
      <c r="TFA850" s="14"/>
      <c r="TFB850" s="14"/>
      <c r="TFC850" s="14"/>
      <c r="TFD850" s="14"/>
      <c r="TFE850" s="14"/>
      <c r="TFF850" s="14"/>
      <c r="TFG850" s="14"/>
      <c r="TFH850" s="14"/>
      <c r="TFI850" s="14"/>
      <c r="TFJ850" s="14"/>
      <c r="TFK850" s="14"/>
      <c r="TFL850" s="14"/>
      <c r="TFM850" s="14"/>
      <c r="TFN850" s="14"/>
      <c r="TFO850" s="14"/>
      <c r="TFP850" s="14"/>
      <c r="TFQ850" s="14"/>
      <c r="TFR850" s="14"/>
      <c r="TFS850" s="14"/>
      <c r="TFT850" s="14"/>
      <c r="TFU850" s="14"/>
      <c r="TFV850" s="14"/>
      <c r="TFW850" s="14"/>
      <c r="TFX850" s="14"/>
      <c r="TFY850" s="14"/>
      <c r="TFZ850" s="14"/>
      <c r="TGA850" s="14"/>
      <c r="TGB850" s="14"/>
      <c r="TGC850" s="14"/>
      <c r="TGD850" s="14"/>
      <c r="TGE850" s="14"/>
      <c r="TGF850" s="14"/>
      <c r="TGG850" s="14"/>
      <c r="TGH850" s="14"/>
      <c r="TGI850" s="14"/>
      <c r="TGJ850" s="14"/>
      <c r="TGK850" s="14"/>
      <c r="TGL850" s="14"/>
      <c r="TGM850" s="14"/>
      <c r="TGN850" s="14"/>
      <c r="TGO850" s="14"/>
      <c r="TGP850" s="14"/>
      <c r="TGQ850" s="14"/>
      <c r="TGR850" s="14"/>
      <c r="TGS850" s="14"/>
      <c r="TGT850" s="14"/>
      <c r="TGU850" s="14"/>
      <c r="TGV850" s="14"/>
      <c r="TGW850" s="14"/>
      <c r="TGX850" s="14"/>
      <c r="TGY850" s="14"/>
      <c r="TGZ850" s="14"/>
      <c r="THA850" s="14"/>
      <c r="THB850" s="14"/>
      <c r="THC850" s="14"/>
      <c r="THD850" s="14"/>
      <c r="THE850" s="14"/>
      <c r="THF850" s="14"/>
      <c r="THG850" s="14"/>
      <c r="THH850" s="14"/>
      <c r="THI850" s="14"/>
      <c r="THJ850" s="14"/>
      <c r="THK850" s="14"/>
      <c r="THL850" s="14"/>
      <c r="THM850" s="14"/>
      <c r="THN850" s="14"/>
      <c r="THO850" s="14"/>
      <c r="THP850" s="14"/>
      <c r="THQ850" s="14"/>
      <c r="THR850" s="14"/>
      <c r="THS850" s="14"/>
      <c r="THT850" s="14"/>
      <c r="THU850" s="14"/>
      <c r="THV850" s="14"/>
      <c r="THW850" s="14"/>
      <c r="THX850" s="14"/>
      <c r="THY850" s="14"/>
      <c r="THZ850" s="14"/>
      <c r="TIA850" s="14"/>
      <c r="TIB850" s="14"/>
      <c r="TIC850" s="14"/>
      <c r="TID850" s="14"/>
      <c r="TIE850" s="14"/>
      <c r="TIF850" s="14"/>
      <c r="TIG850" s="14"/>
      <c r="TIH850" s="14"/>
      <c r="TII850" s="14"/>
      <c r="TIJ850" s="14"/>
      <c r="TIK850" s="14"/>
      <c r="TIL850" s="14"/>
      <c r="TIM850" s="14"/>
      <c r="TIN850" s="14"/>
      <c r="TIO850" s="14"/>
      <c r="TIP850" s="14"/>
      <c r="TIQ850" s="14"/>
      <c r="TIR850" s="14"/>
      <c r="TIS850" s="14"/>
      <c r="TIT850" s="14"/>
      <c r="TIU850" s="14"/>
      <c r="TIV850" s="14"/>
      <c r="TIW850" s="14"/>
      <c r="TIX850" s="14"/>
      <c r="TIY850" s="14"/>
      <c r="TIZ850" s="14"/>
      <c r="TJA850" s="14"/>
      <c r="TJB850" s="14"/>
      <c r="TJC850" s="14"/>
      <c r="TJD850" s="14"/>
      <c r="TJE850" s="14"/>
      <c r="TJF850" s="14"/>
      <c r="TJG850" s="14"/>
      <c r="TJH850" s="14"/>
      <c r="TJI850" s="14"/>
      <c r="TJJ850" s="14"/>
      <c r="TJK850" s="14"/>
      <c r="TJL850" s="14"/>
      <c r="TJM850" s="14"/>
      <c r="TJN850" s="14"/>
      <c r="TJO850" s="14"/>
      <c r="TJP850" s="14"/>
      <c r="TJQ850" s="14"/>
      <c r="TJR850" s="14"/>
      <c r="TJS850" s="14"/>
      <c r="TJT850" s="14"/>
      <c r="TJU850" s="14"/>
      <c r="TJV850" s="14"/>
      <c r="TJW850" s="14"/>
      <c r="TJX850" s="14"/>
      <c r="TJY850" s="14"/>
      <c r="TJZ850" s="14"/>
      <c r="TKA850" s="14"/>
      <c r="TKB850" s="14"/>
      <c r="TKC850" s="14"/>
      <c r="TKD850" s="14"/>
      <c r="TKE850" s="14"/>
      <c r="TKF850" s="14"/>
      <c r="TKG850" s="14"/>
      <c r="TKH850" s="14"/>
      <c r="TKI850" s="14"/>
      <c r="TKJ850" s="14"/>
      <c r="TKK850" s="14"/>
      <c r="TKL850" s="14"/>
      <c r="TKM850" s="14"/>
      <c r="TKN850" s="14"/>
      <c r="TKO850" s="14"/>
      <c r="TKP850" s="14"/>
      <c r="TKQ850" s="14"/>
      <c r="TKR850" s="14"/>
      <c r="TKS850" s="14"/>
      <c r="TKT850" s="14"/>
      <c r="TKU850" s="14"/>
      <c r="TKV850" s="14"/>
      <c r="TKW850" s="14"/>
      <c r="TKX850" s="14"/>
      <c r="TKY850" s="14"/>
      <c r="TKZ850" s="14"/>
      <c r="TLA850" s="14"/>
      <c r="TLB850" s="14"/>
      <c r="TLC850" s="14"/>
      <c r="TLD850" s="14"/>
      <c r="TLE850" s="14"/>
      <c r="TLF850" s="14"/>
      <c r="TLG850" s="14"/>
      <c r="TLH850" s="14"/>
      <c r="TLI850" s="14"/>
      <c r="TLJ850" s="14"/>
      <c r="TLK850" s="14"/>
      <c r="TLL850" s="14"/>
      <c r="TLM850" s="14"/>
      <c r="TLN850" s="14"/>
      <c r="TLO850" s="14"/>
      <c r="TLP850" s="14"/>
      <c r="TLQ850" s="14"/>
      <c r="TLR850" s="14"/>
      <c r="TLS850" s="14"/>
      <c r="TLT850" s="14"/>
      <c r="TLU850" s="14"/>
      <c r="TLV850" s="14"/>
      <c r="TLW850" s="14"/>
      <c r="TLX850" s="14"/>
      <c r="TLY850" s="14"/>
      <c r="TLZ850" s="14"/>
      <c r="TMA850" s="14"/>
      <c r="TMB850" s="14"/>
      <c r="TMC850" s="14"/>
      <c r="TMD850" s="14"/>
      <c r="TME850" s="14"/>
      <c r="TMF850" s="14"/>
      <c r="TMG850" s="14"/>
      <c r="TMH850" s="14"/>
      <c r="TMI850" s="14"/>
      <c r="TMJ850" s="14"/>
      <c r="TMK850" s="14"/>
      <c r="TML850" s="14"/>
      <c r="TMM850" s="14"/>
      <c r="TMN850" s="14"/>
      <c r="TMO850" s="14"/>
      <c r="TMP850" s="14"/>
      <c r="TMQ850" s="14"/>
      <c r="TMR850" s="14"/>
      <c r="TMS850" s="14"/>
      <c r="TMT850" s="14"/>
      <c r="TMU850" s="14"/>
      <c r="TMV850" s="14"/>
      <c r="TMW850" s="14"/>
      <c r="TMX850" s="14"/>
      <c r="TMY850" s="14"/>
      <c r="TMZ850" s="14"/>
      <c r="TNA850" s="14"/>
      <c r="TNB850" s="14"/>
      <c r="TNC850" s="14"/>
      <c r="TND850" s="14"/>
      <c r="TNE850" s="14"/>
      <c r="TNF850" s="14"/>
      <c r="TNG850" s="14"/>
      <c r="TNH850" s="14"/>
      <c r="TNI850" s="14"/>
      <c r="TNJ850" s="14"/>
      <c r="TNK850" s="14"/>
      <c r="TNL850" s="14"/>
      <c r="TNM850" s="14"/>
      <c r="TNN850" s="14"/>
      <c r="TNO850" s="14"/>
      <c r="TNP850" s="14"/>
      <c r="TNQ850" s="14"/>
      <c r="TNR850" s="14"/>
      <c r="TNS850" s="14"/>
      <c r="TNT850" s="14"/>
      <c r="TNU850" s="14"/>
      <c r="TNV850" s="14"/>
      <c r="TNW850" s="14"/>
      <c r="TNX850" s="14"/>
      <c r="TNY850" s="14"/>
      <c r="TNZ850" s="14"/>
      <c r="TOA850" s="14"/>
      <c r="TOB850" s="14"/>
      <c r="TOC850" s="14"/>
      <c r="TOD850" s="14"/>
      <c r="TOE850" s="14"/>
      <c r="TOF850" s="14"/>
      <c r="TOG850" s="14"/>
      <c r="TOH850" s="14"/>
      <c r="TOI850" s="14"/>
      <c r="TOJ850" s="14"/>
      <c r="TOK850" s="14"/>
      <c r="TOL850" s="14"/>
      <c r="TOM850" s="14"/>
      <c r="TON850" s="14"/>
      <c r="TOO850" s="14"/>
      <c r="TOP850" s="14"/>
      <c r="TOQ850" s="14"/>
      <c r="TOR850" s="14"/>
      <c r="TOS850" s="14"/>
      <c r="TOT850" s="14"/>
      <c r="TOU850" s="14"/>
      <c r="TOV850" s="14"/>
      <c r="TOW850" s="14"/>
      <c r="TOX850" s="14"/>
      <c r="TOY850" s="14"/>
      <c r="TOZ850" s="14"/>
      <c r="TPA850" s="14"/>
      <c r="TPB850" s="14"/>
      <c r="TPC850" s="14"/>
      <c r="TPD850" s="14"/>
      <c r="TPE850" s="14"/>
      <c r="TPF850" s="14"/>
      <c r="TPG850" s="14"/>
      <c r="TPH850" s="14"/>
      <c r="TPI850" s="14"/>
      <c r="TPJ850" s="14"/>
      <c r="TPK850" s="14"/>
      <c r="TPL850" s="14"/>
      <c r="TPM850" s="14"/>
      <c r="TPN850" s="14"/>
      <c r="TPO850" s="14"/>
      <c r="TPP850" s="14"/>
      <c r="TPQ850" s="14"/>
      <c r="TPR850" s="14"/>
      <c r="TPS850" s="14"/>
      <c r="TPT850" s="14"/>
      <c r="TPU850" s="14"/>
      <c r="TPV850" s="14"/>
      <c r="TPW850" s="14"/>
      <c r="TPX850" s="14"/>
      <c r="TPY850" s="14"/>
      <c r="TPZ850" s="14"/>
      <c r="TQA850" s="14"/>
      <c r="TQB850" s="14"/>
      <c r="TQC850" s="14"/>
      <c r="TQD850" s="14"/>
      <c r="TQE850" s="14"/>
      <c r="TQF850" s="14"/>
      <c r="TQG850" s="14"/>
      <c r="TQH850" s="14"/>
      <c r="TQI850" s="14"/>
      <c r="TQJ850" s="14"/>
      <c r="TQK850" s="14"/>
      <c r="TQL850" s="14"/>
      <c r="TQM850" s="14"/>
      <c r="TQN850" s="14"/>
      <c r="TQO850" s="14"/>
      <c r="TQP850" s="14"/>
      <c r="TQQ850" s="14"/>
      <c r="TQR850" s="14"/>
      <c r="TQS850" s="14"/>
      <c r="TQT850" s="14"/>
      <c r="TQU850" s="14"/>
      <c r="TQV850" s="14"/>
      <c r="TQW850" s="14"/>
      <c r="TQX850" s="14"/>
      <c r="TQY850" s="14"/>
      <c r="TQZ850" s="14"/>
      <c r="TRA850" s="14"/>
      <c r="TRB850" s="14"/>
      <c r="TRC850" s="14"/>
      <c r="TRD850" s="14"/>
      <c r="TRE850" s="14"/>
      <c r="TRF850" s="14"/>
      <c r="TRG850" s="14"/>
      <c r="TRH850" s="14"/>
      <c r="TRI850" s="14"/>
      <c r="TRJ850" s="14"/>
      <c r="TRK850" s="14"/>
      <c r="TRL850" s="14"/>
      <c r="TRM850" s="14"/>
      <c r="TRN850" s="14"/>
      <c r="TRO850" s="14"/>
      <c r="TRP850" s="14"/>
      <c r="TRQ850" s="14"/>
      <c r="TRR850" s="14"/>
      <c r="TRS850" s="14"/>
      <c r="TRT850" s="14"/>
      <c r="TRU850" s="14"/>
      <c r="TRV850" s="14"/>
      <c r="TRW850" s="14"/>
      <c r="TRX850" s="14"/>
      <c r="TRY850" s="14"/>
      <c r="TRZ850" s="14"/>
      <c r="TSA850" s="14"/>
      <c r="TSB850" s="14"/>
      <c r="TSC850" s="14"/>
      <c r="TSD850" s="14"/>
      <c r="TSE850" s="14"/>
      <c r="TSF850" s="14"/>
      <c r="TSG850" s="14"/>
      <c r="TSH850" s="14"/>
      <c r="TSI850" s="14"/>
      <c r="TSJ850" s="14"/>
      <c r="TSK850" s="14"/>
      <c r="TSL850" s="14"/>
      <c r="TSM850" s="14"/>
      <c r="TSN850" s="14"/>
      <c r="TSO850" s="14"/>
      <c r="TSP850" s="14"/>
      <c r="TSQ850" s="14"/>
      <c r="TSR850" s="14"/>
      <c r="TSS850" s="14"/>
      <c r="TST850" s="14"/>
      <c r="TSU850" s="14"/>
      <c r="TSV850" s="14"/>
      <c r="TSW850" s="14"/>
      <c r="TSX850" s="14"/>
      <c r="TSY850" s="14"/>
      <c r="TSZ850" s="14"/>
      <c r="TTA850" s="14"/>
      <c r="TTB850" s="14"/>
      <c r="TTC850" s="14"/>
      <c r="TTD850" s="14"/>
      <c r="TTE850" s="14"/>
      <c r="TTF850" s="14"/>
      <c r="TTG850" s="14"/>
      <c r="TTH850" s="14"/>
      <c r="TTI850" s="14"/>
      <c r="TTJ850" s="14"/>
      <c r="TTK850" s="14"/>
      <c r="TTL850" s="14"/>
      <c r="TTM850" s="14"/>
      <c r="TTN850" s="14"/>
      <c r="TTO850" s="14"/>
      <c r="TTP850" s="14"/>
      <c r="TTQ850" s="14"/>
      <c r="TTR850" s="14"/>
      <c r="TTS850" s="14"/>
      <c r="TTT850" s="14"/>
      <c r="TTU850" s="14"/>
      <c r="TTV850" s="14"/>
      <c r="TTW850" s="14"/>
      <c r="TTX850" s="14"/>
      <c r="TTY850" s="14"/>
      <c r="TTZ850" s="14"/>
      <c r="TUA850" s="14"/>
      <c r="TUB850" s="14"/>
      <c r="TUC850" s="14"/>
      <c r="TUD850" s="14"/>
      <c r="TUE850" s="14"/>
      <c r="TUF850" s="14"/>
      <c r="TUG850" s="14"/>
      <c r="TUH850" s="14"/>
      <c r="TUI850" s="14"/>
      <c r="TUJ850" s="14"/>
      <c r="TUK850" s="14"/>
      <c r="TUL850" s="14"/>
      <c r="TUM850" s="14"/>
      <c r="TUN850" s="14"/>
      <c r="TUO850" s="14"/>
      <c r="TUP850" s="14"/>
      <c r="TUQ850" s="14"/>
      <c r="TUR850" s="14"/>
      <c r="TUS850" s="14"/>
      <c r="TUT850" s="14"/>
      <c r="TUU850" s="14"/>
      <c r="TUV850" s="14"/>
      <c r="TUW850" s="14"/>
      <c r="TUX850" s="14"/>
      <c r="TUY850" s="14"/>
      <c r="TUZ850" s="14"/>
      <c r="TVA850" s="14"/>
      <c r="TVB850" s="14"/>
      <c r="TVC850" s="14"/>
      <c r="TVD850" s="14"/>
      <c r="TVE850" s="14"/>
      <c r="TVF850" s="14"/>
      <c r="TVG850" s="14"/>
      <c r="TVH850" s="14"/>
      <c r="TVI850" s="14"/>
      <c r="TVJ850" s="14"/>
      <c r="TVK850" s="14"/>
      <c r="TVL850" s="14"/>
      <c r="TVM850" s="14"/>
      <c r="TVN850" s="14"/>
      <c r="TVO850" s="14"/>
      <c r="TVP850" s="14"/>
      <c r="TVQ850" s="14"/>
      <c r="TVR850" s="14"/>
      <c r="TVS850" s="14"/>
      <c r="TVT850" s="14"/>
      <c r="TVU850" s="14"/>
      <c r="TVV850" s="14"/>
      <c r="TVW850" s="14"/>
      <c r="TVX850" s="14"/>
      <c r="TVY850" s="14"/>
      <c r="TVZ850" s="14"/>
      <c r="TWA850" s="14"/>
      <c r="TWB850" s="14"/>
      <c r="TWC850" s="14"/>
      <c r="TWD850" s="14"/>
      <c r="TWE850" s="14"/>
      <c r="TWF850" s="14"/>
      <c r="TWG850" s="14"/>
      <c r="TWH850" s="14"/>
      <c r="TWI850" s="14"/>
      <c r="TWJ850" s="14"/>
      <c r="TWK850" s="14"/>
      <c r="TWL850" s="14"/>
      <c r="TWM850" s="14"/>
      <c r="TWN850" s="14"/>
      <c r="TWO850" s="14"/>
      <c r="TWP850" s="14"/>
      <c r="TWQ850" s="14"/>
      <c r="TWR850" s="14"/>
      <c r="TWS850" s="14"/>
      <c r="TWT850" s="14"/>
      <c r="TWU850" s="14"/>
      <c r="TWV850" s="14"/>
      <c r="TWW850" s="14"/>
      <c r="TWX850" s="14"/>
      <c r="TWY850" s="14"/>
      <c r="TWZ850" s="14"/>
      <c r="TXA850" s="14"/>
      <c r="TXB850" s="14"/>
      <c r="TXC850" s="14"/>
      <c r="TXD850" s="14"/>
      <c r="TXE850" s="14"/>
      <c r="TXF850" s="14"/>
      <c r="TXG850" s="14"/>
      <c r="TXH850" s="14"/>
      <c r="TXI850" s="14"/>
      <c r="TXJ850" s="14"/>
      <c r="TXK850" s="14"/>
      <c r="TXL850" s="14"/>
      <c r="TXM850" s="14"/>
      <c r="TXN850" s="14"/>
      <c r="TXO850" s="14"/>
      <c r="TXP850" s="14"/>
      <c r="TXQ850" s="14"/>
      <c r="TXR850" s="14"/>
      <c r="TXS850" s="14"/>
      <c r="TXT850" s="14"/>
      <c r="TXU850" s="14"/>
      <c r="TXV850" s="14"/>
      <c r="TXW850" s="14"/>
      <c r="TXX850" s="14"/>
      <c r="TXY850" s="14"/>
      <c r="TXZ850" s="14"/>
      <c r="TYA850" s="14"/>
      <c r="TYB850" s="14"/>
      <c r="TYC850" s="14"/>
      <c r="TYD850" s="14"/>
      <c r="TYE850" s="14"/>
      <c r="TYF850" s="14"/>
      <c r="TYG850" s="14"/>
      <c r="TYH850" s="14"/>
      <c r="TYI850" s="14"/>
      <c r="TYJ850" s="14"/>
      <c r="TYK850" s="14"/>
      <c r="TYL850" s="14"/>
      <c r="TYM850" s="14"/>
      <c r="TYN850" s="14"/>
      <c r="TYO850" s="14"/>
      <c r="TYP850" s="14"/>
      <c r="TYQ850" s="14"/>
      <c r="TYR850" s="14"/>
      <c r="TYS850" s="14"/>
      <c r="TYT850" s="14"/>
      <c r="TYU850" s="14"/>
      <c r="TYV850" s="14"/>
      <c r="TYW850" s="14"/>
      <c r="TYX850" s="14"/>
      <c r="TYY850" s="14"/>
      <c r="TYZ850" s="14"/>
      <c r="TZA850" s="14"/>
      <c r="TZB850" s="14"/>
      <c r="TZC850" s="14"/>
      <c r="TZD850" s="14"/>
      <c r="TZE850" s="14"/>
      <c r="TZF850" s="14"/>
      <c r="TZG850" s="14"/>
      <c r="TZH850" s="14"/>
      <c r="TZI850" s="14"/>
      <c r="TZJ850" s="14"/>
      <c r="TZK850" s="14"/>
      <c r="TZL850" s="14"/>
      <c r="TZM850" s="14"/>
      <c r="TZN850" s="14"/>
      <c r="TZO850" s="14"/>
      <c r="TZP850" s="14"/>
      <c r="TZQ850" s="14"/>
      <c r="TZR850" s="14"/>
      <c r="TZS850" s="14"/>
      <c r="TZT850" s="14"/>
      <c r="TZU850" s="14"/>
      <c r="TZV850" s="14"/>
      <c r="TZW850" s="14"/>
      <c r="TZX850" s="14"/>
      <c r="TZY850" s="14"/>
      <c r="TZZ850" s="14"/>
      <c r="UAA850" s="14"/>
      <c r="UAB850" s="14"/>
      <c r="UAC850" s="14"/>
      <c r="UAD850" s="14"/>
      <c r="UAE850" s="14"/>
      <c r="UAF850" s="14"/>
      <c r="UAG850" s="14"/>
      <c r="UAH850" s="14"/>
      <c r="UAI850" s="14"/>
      <c r="UAJ850" s="14"/>
      <c r="UAK850" s="14"/>
      <c r="UAL850" s="14"/>
      <c r="UAM850" s="14"/>
      <c r="UAN850" s="14"/>
      <c r="UAO850" s="14"/>
      <c r="UAP850" s="14"/>
      <c r="UAQ850" s="14"/>
      <c r="UAR850" s="14"/>
      <c r="UAS850" s="14"/>
      <c r="UAT850" s="14"/>
      <c r="UAU850" s="14"/>
      <c r="UAV850" s="14"/>
      <c r="UAW850" s="14"/>
      <c r="UAX850" s="14"/>
      <c r="UAY850" s="14"/>
      <c r="UAZ850" s="14"/>
      <c r="UBA850" s="14"/>
      <c r="UBB850" s="14"/>
      <c r="UBC850" s="14"/>
      <c r="UBD850" s="14"/>
      <c r="UBE850" s="14"/>
      <c r="UBF850" s="14"/>
      <c r="UBG850" s="14"/>
      <c r="UBH850" s="14"/>
      <c r="UBI850" s="14"/>
      <c r="UBJ850" s="14"/>
      <c r="UBK850" s="14"/>
      <c r="UBL850" s="14"/>
      <c r="UBM850" s="14"/>
      <c r="UBN850" s="14"/>
      <c r="UBO850" s="14"/>
      <c r="UBP850" s="14"/>
      <c r="UBQ850" s="14"/>
      <c r="UBR850" s="14"/>
      <c r="UBS850" s="14"/>
      <c r="UBT850" s="14"/>
      <c r="UBU850" s="14"/>
      <c r="UBV850" s="14"/>
      <c r="UBW850" s="14"/>
      <c r="UBX850" s="14"/>
      <c r="UBY850" s="14"/>
      <c r="UBZ850" s="14"/>
      <c r="UCA850" s="14"/>
      <c r="UCB850" s="14"/>
      <c r="UCC850" s="14"/>
      <c r="UCD850" s="14"/>
      <c r="UCE850" s="14"/>
      <c r="UCF850" s="14"/>
      <c r="UCG850" s="14"/>
      <c r="UCH850" s="14"/>
      <c r="UCI850" s="14"/>
      <c r="UCJ850" s="14"/>
      <c r="UCK850" s="14"/>
      <c r="UCL850" s="14"/>
      <c r="UCM850" s="14"/>
      <c r="UCN850" s="14"/>
      <c r="UCO850" s="14"/>
      <c r="UCP850" s="14"/>
      <c r="UCQ850" s="14"/>
      <c r="UCR850" s="14"/>
      <c r="UCS850" s="14"/>
      <c r="UCT850" s="14"/>
      <c r="UCU850" s="14"/>
      <c r="UCV850" s="14"/>
      <c r="UCW850" s="14"/>
      <c r="UCX850" s="14"/>
      <c r="UCY850" s="14"/>
      <c r="UCZ850" s="14"/>
      <c r="UDA850" s="14"/>
      <c r="UDB850" s="14"/>
      <c r="UDC850" s="14"/>
      <c r="UDD850" s="14"/>
      <c r="UDE850" s="14"/>
      <c r="UDF850" s="14"/>
      <c r="UDG850" s="14"/>
      <c r="UDH850" s="14"/>
      <c r="UDI850" s="14"/>
      <c r="UDJ850" s="14"/>
      <c r="UDK850" s="14"/>
      <c r="UDL850" s="14"/>
      <c r="UDM850" s="14"/>
      <c r="UDN850" s="14"/>
      <c r="UDO850" s="14"/>
      <c r="UDP850" s="14"/>
      <c r="UDQ850" s="14"/>
      <c r="UDR850" s="14"/>
      <c r="UDS850" s="14"/>
      <c r="UDT850" s="14"/>
      <c r="UDU850" s="14"/>
      <c r="UDV850" s="14"/>
      <c r="UDW850" s="14"/>
      <c r="UDX850" s="14"/>
      <c r="UDY850" s="14"/>
      <c r="UDZ850" s="14"/>
      <c r="UEA850" s="14"/>
      <c r="UEB850" s="14"/>
      <c r="UEC850" s="14"/>
      <c r="UED850" s="14"/>
      <c r="UEE850" s="14"/>
      <c r="UEF850" s="14"/>
      <c r="UEG850" s="14"/>
      <c r="UEH850" s="14"/>
      <c r="UEI850" s="14"/>
      <c r="UEJ850" s="14"/>
      <c r="UEK850" s="14"/>
      <c r="UEL850" s="14"/>
      <c r="UEM850" s="14"/>
      <c r="UEN850" s="14"/>
      <c r="UEO850" s="14"/>
      <c r="UEP850" s="14"/>
      <c r="UEQ850" s="14"/>
      <c r="UER850" s="14"/>
      <c r="UES850" s="14"/>
      <c r="UET850" s="14"/>
      <c r="UEU850" s="14"/>
      <c r="UEV850" s="14"/>
      <c r="UEW850" s="14"/>
      <c r="UEX850" s="14"/>
      <c r="UEY850" s="14"/>
      <c r="UEZ850" s="14"/>
      <c r="UFA850" s="14"/>
      <c r="UFB850" s="14"/>
      <c r="UFC850" s="14"/>
      <c r="UFD850" s="14"/>
      <c r="UFE850" s="14"/>
      <c r="UFF850" s="14"/>
      <c r="UFG850" s="14"/>
      <c r="UFH850" s="14"/>
      <c r="UFI850" s="14"/>
      <c r="UFJ850" s="14"/>
      <c r="UFK850" s="14"/>
      <c r="UFL850" s="14"/>
      <c r="UFM850" s="14"/>
      <c r="UFN850" s="14"/>
      <c r="UFO850" s="14"/>
      <c r="UFP850" s="14"/>
      <c r="UFQ850" s="14"/>
      <c r="UFR850" s="14"/>
      <c r="UFS850" s="14"/>
      <c r="UFT850" s="14"/>
      <c r="UFU850" s="14"/>
      <c r="UFV850" s="14"/>
      <c r="UFW850" s="14"/>
      <c r="UFX850" s="14"/>
      <c r="UFY850" s="14"/>
      <c r="UFZ850" s="14"/>
      <c r="UGA850" s="14"/>
      <c r="UGB850" s="14"/>
      <c r="UGC850" s="14"/>
      <c r="UGD850" s="14"/>
      <c r="UGE850" s="14"/>
      <c r="UGF850" s="14"/>
      <c r="UGG850" s="14"/>
      <c r="UGH850" s="14"/>
      <c r="UGI850" s="14"/>
      <c r="UGJ850" s="14"/>
      <c r="UGK850" s="14"/>
      <c r="UGL850" s="14"/>
      <c r="UGM850" s="14"/>
      <c r="UGN850" s="14"/>
      <c r="UGO850" s="14"/>
      <c r="UGP850" s="14"/>
      <c r="UGQ850" s="14"/>
      <c r="UGR850" s="14"/>
      <c r="UGS850" s="14"/>
      <c r="UGT850" s="14"/>
      <c r="UGU850" s="14"/>
      <c r="UGV850" s="14"/>
      <c r="UGW850" s="14"/>
      <c r="UGX850" s="14"/>
      <c r="UGY850" s="14"/>
      <c r="UGZ850" s="14"/>
      <c r="UHA850" s="14"/>
      <c r="UHB850" s="14"/>
      <c r="UHC850" s="14"/>
      <c r="UHD850" s="14"/>
      <c r="UHE850" s="14"/>
      <c r="UHF850" s="14"/>
      <c r="UHG850" s="14"/>
      <c r="UHH850" s="14"/>
      <c r="UHI850" s="14"/>
      <c r="UHJ850" s="14"/>
      <c r="UHK850" s="14"/>
      <c r="UHL850" s="14"/>
      <c r="UHM850" s="14"/>
      <c r="UHN850" s="14"/>
      <c r="UHO850" s="14"/>
      <c r="UHP850" s="14"/>
      <c r="UHQ850" s="14"/>
      <c r="UHR850" s="14"/>
      <c r="UHS850" s="14"/>
      <c r="UHT850" s="14"/>
      <c r="UHU850" s="14"/>
      <c r="UHV850" s="14"/>
      <c r="UHW850" s="14"/>
      <c r="UHX850" s="14"/>
      <c r="UHY850" s="14"/>
      <c r="UHZ850" s="14"/>
      <c r="UIA850" s="14"/>
      <c r="UIB850" s="14"/>
      <c r="UIC850" s="14"/>
      <c r="UID850" s="14"/>
      <c r="UIE850" s="14"/>
      <c r="UIF850" s="14"/>
      <c r="UIG850" s="14"/>
      <c r="UIH850" s="14"/>
      <c r="UII850" s="14"/>
      <c r="UIJ850" s="14"/>
      <c r="UIK850" s="14"/>
      <c r="UIL850" s="14"/>
      <c r="UIM850" s="14"/>
      <c r="UIN850" s="14"/>
      <c r="UIO850" s="14"/>
      <c r="UIP850" s="14"/>
      <c r="UIQ850" s="14"/>
      <c r="UIR850" s="14"/>
      <c r="UIS850" s="14"/>
      <c r="UIT850" s="14"/>
      <c r="UIU850" s="14"/>
      <c r="UIV850" s="14"/>
      <c r="UIW850" s="14"/>
      <c r="UIX850" s="14"/>
      <c r="UIY850" s="14"/>
      <c r="UIZ850" s="14"/>
      <c r="UJA850" s="14"/>
      <c r="UJB850" s="14"/>
      <c r="UJC850" s="14"/>
      <c r="UJD850" s="14"/>
      <c r="UJE850" s="14"/>
      <c r="UJF850" s="14"/>
      <c r="UJG850" s="14"/>
      <c r="UJH850" s="14"/>
      <c r="UJI850" s="14"/>
      <c r="UJJ850" s="14"/>
      <c r="UJK850" s="14"/>
      <c r="UJL850" s="14"/>
      <c r="UJM850" s="14"/>
      <c r="UJN850" s="14"/>
      <c r="UJO850" s="14"/>
      <c r="UJP850" s="14"/>
      <c r="UJQ850" s="14"/>
      <c r="UJR850" s="14"/>
      <c r="UJS850" s="14"/>
      <c r="UJT850" s="14"/>
      <c r="UJU850" s="14"/>
      <c r="UJV850" s="14"/>
      <c r="UJW850" s="14"/>
      <c r="UJX850" s="14"/>
      <c r="UJY850" s="14"/>
      <c r="UJZ850" s="14"/>
      <c r="UKA850" s="14"/>
      <c r="UKB850" s="14"/>
      <c r="UKC850" s="14"/>
      <c r="UKD850" s="14"/>
      <c r="UKE850" s="14"/>
      <c r="UKF850" s="14"/>
      <c r="UKG850" s="14"/>
      <c r="UKH850" s="14"/>
      <c r="UKI850" s="14"/>
      <c r="UKJ850" s="14"/>
      <c r="UKK850" s="14"/>
      <c r="UKL850" s="14"/>
      <c r="UKM850" s="14"/>
      <c r="UKN850" s="14"/>
      <c r="UKO850" s="14"/>
      <c r="UKP850" s="14"/>
      <c r="UKQ850" s="14"/>
      <c r="UKR850" s="14"/>
      <c r="UKS850" s="14"/>
      <c r="UKT850" s="14"/>
      <c r="UKU850" s="14"/>
      <c r="UKV850" s="14"/>
      <c r="UKW850" s="14"/>
      <c r="UKX850" s="14"/>
      <c r="UKY850" s="14"/>
      <c r="UKZ850" s="14"/>
      <c r="ULA850" s="14"/>
      <c r="ULB850" s="14"/>
      <c r="ULC850" s="14"/>
      <c r="ULD850" s="14"/>
      <c r="ULE850" s="14"/>
      <c r="ULF850" s="14"/>
      <c r="ULG850" s="14"/>
      <c r="ULH850" s="14"/>
      <c r="ULI850" s="14"/>
      <c r="ULJ850" s="14"/>
      <c r="ULK850" s="14"/>
      <c r="ULL850" s="14"/>
      <c r="ULM850" s="14"/>
      <c r="ULN850" s="14"/>
      <c r="ULO850" s="14"/>
      <c r="ULP850" s="14"/>
      <c r="ULQ850" s="14"/>
      <c r="ULR850" s="14"/>
      <c r="ULS850" s="14"/>
      <c r="ULT850" s="14"/>
      <c r="ULU850" s="14"/>
      <c r="ULV850" s="14"/>
      <c r="ULW850" s="14"/>
      <c r="ULX850" s="14"/>
      <c r="ULY850" s="14"/>
      <c r="ULZ850" s="14"/>
      <c r="UMA850" s="14"/>
      <c r="UMB850" s="14"/>
      <c r="UMC850" s="14"/>
      <c r="UMD850" s="14"/>
      <c r="UME850" s="14"/>
      <c r="UMF850" s="14"/>
      <c r="UMG850" s="14"/>
      <c r="UMH850" s="14"/>
      <c r="UMI850" s="14"/>
      <c r="UMJ850" s="14"/>
      <c r="UMK850" s="14"/>
      <c r="UML850" s="14"/>
      <c r="UMM850" s="14"/>
      <c r="UMN850" s="14"/>
      <c r="UMO850" s="14"/>
      <c r="UMP850" s="14"/>
      <c r="UMQ850" s="14"/>
      <c r="UMR850" s="14"/>
      <c r="UMS850" s="14"/>
      <c r="UMT850" s="14"/>
      <c r="UMU850" s="14"/>
      <c r="UMV850" s="14"/>
      <c r="UMW850" s="14"/>
      <c r="UMX850" s="14"/>
      <c r="UMY850" s="14"/>
      <c r="UMZ850" s="14"/>
      <c r="UNA850" s="14"/>
      <c r="UNB850" s="14"/>
      <c r="UNC850" s="14"/>
      <c r="UND850" s="14"/>
      <c r="UNE850" s="14"/>
      <c r="UNF850" s="14"/>
      <c r="UNG850" s="14"/>
      <c r="UNH850" s="14"/>
      <c r="UNI850" s="14"/>
      <c r="UNJ850" s="14"/>
      <c r="UNK850" s="14"/>
      <c r="UNL850" s="14"/>
      <c r="UNM850" s="14"/>
      <c r="UNN850" s="14"/>
      <c r="UNO850" s="14"/>
      <c r="UNP850" s="14"/>
      <c r="UNQ850" s="14"/>
      <c r="UNR850" s="14"/>
      <c r="UNS850" s="14"/>
      <c r="UNT850" s="14"/>
      <c r="UNU850" s="14"/>
      <c r="UNV850" s="14"/>
      <c r="UNW850" s="14"/>
      <c r="UNX850" s="14"/>
      <c r="UNY850" s="14"/>
      <c r="UNZ850" s="14"/>
      <c r="UOA850" s="14"/>
      <c r="UOB850" s="14"/>
      <c r="UOC850" s="14"/>
      <c r="UOD850" s="14"/>
      <c r="UOE850" s="14"/>
      <c r="UOF850" s="14"/>
      <c r="UOG850" s="14"/>
      <c r="UOH850" s="14"/>
      <c r="UOI850" s="14"/>
      <c r="UOJ850" s="14"/>
      <c r="UOK850" s="14"/>
      <c r="UOL850" s="14"/>
      <c r="UOM850" s="14"/>
      <c r="UON850" s="14"/>
      <c r="UOO850" s="14"/>
      <c r="UOP850" s="14"/>
      <c r="UOQ850" s="14"/>
      <c r="UOR850" s="14"/>
      <c r="UOS850" s="14"/>
      <c r="UOT850" s="14"/>
      <c r="UOU850" s="14"/>
      <c r="UOV850" s="14"/>
      <c r="UOW850" s="14"/>
      <c r="UOX850" s="14"/>
      <c r="UOY850" s="14"/>
      <c r="UOZ850" s="14"/>
      <c r="UPA850" s="14"/>
      <c r="UPB850" s="14"/>
      <c r="UPC850" s="14"/>
      <c r="UPD850" s="14"/>
      <c r="UPE850" s="14"/>
      <c r="UPF850" s="14"/>
      <c r="UPG850" s="14"/>
      <c r="UPH850" s="14"/>
      <c r="UPI850" s="14"/>
      <c r="UPJ850" s="14"/>
      <c r="UPK850" s="14"/>
      <c r="UPL850" s="14"/>
      <c r="UPM850" s="14"/>
      <c r="UPN850" s="14"/>
      <c r="UPO850" s="14"/>
      <c r="UPP850" s="14"/>
      <c r="UPQ850" s="14"/>
      <c r="UPR850" s="14"/>
      <c r="UPS850" s="14"/>
      <c r="UPT850" s="14"/>
      <c r="UPU850" s="14"/>
      <c r="UPV850" s="14"/>
      <c r="UPW850" s="14"/>
      <c r="UPX850" s="14"/>
      <c r="UPY850" s="14"/>
      <c r="UPZ850" s="14"/>
      <c r="UQA850" s="14"/>
      <c r="UQB850" s="14"/>
      <c r="UQC850" s="14"/>
      <c r="UQD850" s="14"/>
      <c r="UQE850" s="14"/>
      <c r="UQF850" s="14"/>
      <c r="UQG850" s="14"/>
      <c r="UQH850" s="14"/>
      <c r="UQI850" s="14"/>
      <c r="UQJ850" s="14"/>
      <c r="UQK850" s="14"/>
      <c r="UQL850" s="14"/>
      <c r="UQM850" s="14"/>
      <c r="UQN850" s="14"/>
      <c r="UQO850" s="14"/>
      <c r="UQP850" s="14"/>
      <c r="UQQ850" s="14"/>
      <c r="UQR850" s="14"/>
      <c r="UQS850" s="14"/>
      <c r="UQT850" s="14"/>
      <c r="UQU850" s="14"/>
      <c r="UQV850" s="14"/>
      <c r="UQW850" s="14"/>
      <c r="UQX850" s="14"/>
      <c r="UQY850" s="14"/>
      <c r="UQZ850" s="14"/>
      <c r="URA850" s="14"/>
      <c r="URB850" s="14"/>
      <c r="URC850" s="14"/>
      <c r="URD850" s="14"/>
      <c r="URE850" s="14"/>
      <c r="URF850" s="14"/>
      <c r="URG850" s="14"/>
      <c r="URH850" s="14"/>
      <c r="URI850" s="14"/>
      <c r="URJ850" s="14"/>
      <c r="URK850" s="14"/>
      <c r="URL850" s="14"/>
      <c r="URM850" s="14"/>
      <c r="URN850" s="14"/>
      <c r="URO850" s="14"/>
      <c r="URP850" s="14"/>
      <c r="URQ850" s="14"/>
      <c r="URR850" s="14"/>
      <c r="URS850" s="14"/>
      <c r="URT850" s="14"/>
      <c r="URU850" s="14"/>
      <c r="URV850" s="14"/>
      <c r="URW850" s="14"/>
      <c r="URX850" s="14"/>
      <c r="URY850" s="14"/>
      <c r="URZ850" s="14"/>
      <c r="USA850" s="14"/>
      <c r="USB850" s="14"/>
      <c r="USC850" s="14"/>
      <c r="USD850" s="14"/>
      <c r="USE850" s="14"/>
      <c r="USF850" s="14"/>
      <c r="USG850" s="14"/>
      <c r="USH850" s="14"/>
      <c r="USI850" s="14"/>
      <c r="USJ850" s="14"/>
      <c r="USK850" s="14"/>
      <c r="USL850" s="14"/>
      <c r="USM850" s="14"/>
      <c r="USN850" s="14"/>
      <c r="USO850" s="14"/>
      <c r="USP850" s="14"/>
      <c r="USQ850" s="14"/>
      <c r="USR850" s="14"/>
      <c r="USS850" s="14"/>
      <c r="UST850" s="14"/>
      <c r="USU850" s="14"/>
      <c r="USV850" s="14"/>
      <c r="USW850" s="14"/>
      <c r="USX850" s="14"/>
      <c r="USY850" s="14"/>
      <c r="USZ850" s="14"/>
      <c r="UTA850" s="14"/>
      <c r="UTB850" s="14"/>
      <c r="UTC850" s="14"/>
      <c r="UTD850" s="14"/>
      <c r="UTE850" s="14"/>
      <c r="UTF850" s="14"/>
      <c r="UTG850" s="14"/>
      <c r="UTH850" s="14"/>
      <c r="UTI850" s="14"/>
      <c r="UTJ850" s="14"/>
      <c r="UTK850" s="14"/>
      <c r="UTL850" s="14"/>
      <c r="UTM850" s="14"/>
      <c r="UTN850" s="14"/>
      <c r="UTO850" s="14"/>
      <c r="UTP850" s="14"/>
      <c r="UTQ850" s="14"/>
      <c r="UTR850" s="14"/>
      <c r="UTS850" s="14"/>
      <c r="UTT850" s="14"/>
      <c r="UTU850" s="14"/>
      <c r="UTV850" s="14"/>
      <c r="UTW850" s="14"/>
      <c r="UTX850" s="14"/>
      <c r="UTY850" s="14"/>
      <c r="UTZ850" s="14"/>
      <c r="UUA850" s="14"/>
      <c r="UUB850" s="14"/>
      <c r="UUC850" s="14"/>
      <c r="UUD850" s="14"/>
      <c r="UUE850" s="14"/>
      <c r="UUF850" s="14"/>
      <c r="UUG850" s="14"/>
      <c r="UUH850" s="14"/>
      <c r="UUI850" s="14"/>
      <c r="UUJ850" s="14"/>
      <c r="UUK850" s="14"/>
      <c r="UUL850" s="14"/>
      <c r="UUM850" s="14"/>
      <c r="UUN850" s="14"/>
      <c r="UUO850" s="14"/>
      <c r="UUP850" s="14"/>
      <c r="UUQ850" s="14"/>
      <c r="UUR850" s="14"/>
      <c r="UUS850" s="14"/>
      <c r="UUT850" s="14"/>
      <c r="UUU850" s="14"/>
      <c r="UUV850" s="14"/>
      <c r="UUW850" s="14"/>
      <c r="UUX850" s="14"/>
      <c r="UUY850" s="14"/>
      <c r="UUZ850" s="14"/>
      <c r="UVA850" s="14"/>
      <c r="UVB850" s="14"/>
      <c r="UVC850" s="14"/>
      <c r="UVD850" s="14"/>
      <c r="UVE850" s="14"/>
      <c r="UVF850" s="14"/>
      <c r="UVG850" s="14"/>
      <c r="UVH850" s="14"/>
      <c r="UVI850" s="14"/>
      <c r="UVJ850" s="14"/>
      <c r="UVK850" s="14"/>
      <c r="UVL850" s="14"/>
      <c r="UVM850" s="14"/>
      <c r="UVN850" s="14"/>
      <c r="UVO850" s="14"/>
      <c r="UVP850" s="14"/>
      <c r="UVQ850" s="14"/>
      <c r="UVR850" s="14"/>
      <c r="UVS850" s="14"/>
      <c r="UVT850" s="14"/>
      <c r="UVU850" s="14"/>
      <c r="UVV850" s="14"/>
      <c r="UVW850" s="14"/>
      <c r="UVX850" s="14"/>
      <c r="UVY850" s="14"/>
      <c r="UVZ850" s="14"/>
      <c r="UWA850" s="14"/>
      <c r="UWB850" s="14"/>
      <c r="UWC850" s="14"/>
      <c r="UWD850" s="14"/>
      <c r="UWE850" s="14"/>
      <c r="UWF850" s="14"/>
      <c r="UWG850" s="14"/>
      <c r="UWH850" s="14"/>
      <c r="UWI850" s="14"/>
      <c r="UWJ850" s="14"/>
      <c r="UWK850" s="14"/>
      <c r="UWL850" s="14"/>
      <c r="UWM850" s="14"/>
      <c r="UWN850" s="14"/>
      <c r="UWO850" s="14"/>
      <c r="UWP850" s="14"/>
      <c r="UWQ850" s="14"/>
      <c r="UWR850" s="14"/>
      <c r="UWS850" s="14"/>
      <c r="UWT850" s="14"/>
      <c r="UWU850" s="14"/>
      <c r="UWV850" s="14"/>
      <c r="UWW850" s="14"/>
      <c r="UWX850" s="14"/>
      <c r="UWY850" s="14"/>
      <c r="UWZ850" s="14"/>
      <c r="UXA850" s="14"/>
      <c r="UXB850" s="14"/>
      <c r="UXC850" s="14"/>
      <c r="UXD850" s="14"/>
      <c r="UXE850" s="14"/>
      <c r="UXF850" s="14"/>
      <c r="UXG850" s="14"/>
      <c r="UXH850" s="14"/>
      <c r="UXI850" s="14"/>
      <c r="UXJ850" s="14"/>
      <c r="UXK850" s="14"/>
      <c r="UXL850" s="14"/>
      <c r="UXM850" s="14"/>
      <c r="UXN850" s="14"/>
      <c r="UXO850" s="14"/>
      <c r="UXP850" s="14"/>
      <c r="UXQ850" s="14"/>
      <c r="UXR850" s="14"/>
      <c r="UXS850" s="14"/>
      <c r="UXT850" s="14"/>
      <c r="UXU850" s="14"/>
      <c r="UXV850" s="14"/>
      <c r="UXW850" s="14"/>
      <c r="UXX850" s="14"/>
      <c r="UXY850" s="14"/>
      <c r="UXZ850" s="14"/>
      <c r="UYA850" s="14"/>
      <c r="UYB850" s="14"/>
      <c r="UYC850" s="14"/>
      <c r="UYD850" s="14"/>
      <c r="UYE850" s="14"/>
      <c r="UYF850" s="14"/>
      <c r="UYG850" s="14"/>
      <c r="UYH850" s="14"/>
      <c r="UYI850" s="14"/>
      <c r="UYJ850" s="14"/>
      <c r="UYK850" s="14"/>
      <c r="UYL850" s="14"/>
      <c r="UYM850" s="14"/>
      <c r="UYN850" s="14"/>
      <c r="UYO850" s="14"/>
      <c r="UYP850" s="14"/>
      <c r="UYQ850" s="14"/>
      <c r="UYR850" s="14"/>
      <c r="UYS850" s="14"/>
      <c r="UYT850" s="14"/>
      <c r="UYU850" s="14"/>
      <c r="UYV850" s="14"/>
      <c r="UYW850" s="14"/>
      <c r="UYX850" s="14"/>
      <c r="UYY850" s="14"/>
      <c r="UYZ850" s="14"/>
      <c r="UZA850" s="14"/>
      <c r="UZB850" s="14"/>
      <c r="UZC850" s="14"/>
      <c r="UZD850" s="14"/>
      <c r="UZE850" s="14"/>
      <c r="UZF850" s="14"/>
      <c r="UZG850" s="14"/>
      <c r="UZH850" s="14"/>
      <c r="UZI850" s="14"/>
      <c r="UZJ850" s="14"/>
      <c r="UZK850" s="14"/>
      <c r="UZL850" s="14"/>
      <c r="UZM850" s="14"/>
      <c r="UZN850" s="14"/>
      <c r="UZO850" s="14"/>
      <c r="UZP850" s="14"/>
      <c r="UZQ850" s="14"/>
      <c r="UZR850" s="14"/>
      <c r="UZS850" s="14"/>
      <c r="UZT850" s="14"/>
      <c r="UZU850" s="14"/>
      <c r="UZV850" s="14"/>
      <c r="UZW850" s="14"/>
      <c r="UZX850" s="14"/>
      <c r="UZY850" s="14"/>
      <c r="UZZ850" s="14"/>
      <c r="VAA850" s="14"/>
      <c r="VAB850" s="14"/>
      <c r="VAC850" s="14"/>
      <c r="VAD850" s="14"/>
      <c r="VAE850" s="14"/>
      <c r="VAF850" s="14"/>
      <c r="VAG850" s="14"/>
      <c r="VAH850" s="14"/>
      <c r="VAI850" s="14"/>
      <c r="VAJ850" s="14"/>
      <c r="VAK850" s="14"/>
      <c r="VAL850" s="14"/>
      <c r="VAM850" s="14"/>
      <c r="VAN850" s="14"/>
      <c r="VAO850" s="14"/>
      <c r="VAP850" s="14"/>
      <c r="VAQ850" s="14"/>
      <c r="VAR850" s="14"/>
      <c r="VAS850" s="14"/>
      <c r="VAT850" s="14"/>
      <c r="VAU850" s="14"/>
      <c r="VAV850" s="14"/>
      <c r="VAW850" s="14"/>
      <c r="VAX850" s="14"/>
      <c r="VAY850" s="14"/>
      <c r="VAZ850" s="14"/>
      <c r="VBA850" s="14"/>
      <c r="VBB850" s="14"/>
      <c r="VBC850" s="14"/>
      <c r="VBD850" s="14"/>
      <c r="VBE850" s="14"/>
      <c r="VBF850" s="14"/>
      <c r="VBG850" s="14"/>
      <c r="VBH850" s="14"/>
      <c r="VBI850" s="14"/>
      <c r="VBJ850" s="14"/>
      <c r="VBK850" s="14"/>
      <c r="VBL850" s="14"/>
      <c r="VBM850" s="14"/>
      <c r="VBN850" s="14"/>
      <c r="VBO850" s="14"/>
      <c r="VBP850" s="14"/>
      <c r="VBQ850" s="14"/>
      <c r="VBR850" s="14"/>
      <c r="VBS850" s="14"/>
      <c r="VBT850" s="14"/>
      <c r="VBU850" s="14"/>
      <c r="VBV850" s="14"/>
      <c r="VBW850" s="14"/>
      <c r="VBX850" s="14"/>
      <c r="VBY850" s="14"/>
      <c r="VBZ850" s="14"/>
      <c r="VCA850" s="14"/>
      <c r="VCB850" s="14"/>
      <c r="VCC850" s="14"/>
      <c r="VCD850" s="14"/>
      <c r="VCE850" s="14"/>
      <c r="VCF850" s="14"/>
      <c r="VCG850" s="14"/>
      <c r="VCH850" s="14"/>
      <c r="VCI850" s="14"/>
      <c r="VCJ850" s="14"/>
      <c r="VCK850" s="14"/>
      <c r="VCL850" s="14"/>
      <c r="VCM850" s="14"/>
      <c r="VCN850" s="14"/>
      <c r="VCO850" s="14"/>
      <c r="VCP850" s="14"/>
      <c r="VCQ850" s="14"/>
      <c r="VCR850" s="14"/>
      <c r="VCS850" s="14"/>
      <c r="VCT850" s="14"/>
      <c r="VCU850" s="14"/>
      <c r="VCV850" s="14"/>
      <c r="VCW850" s="14"/>
      <c r="VCX850" s="14"/>
      <c r="VCY850" s="14"/>
      <c r="VCZ850" s="14"/>
      <c r="VDA850" s="14"/>
      <c r="VDB850" s="14"/>
      <c r="VDC850" s="14"/>
      <c r="VDD850" s="14"/>
      <c r="VDE850" s="14"/>
      <c r="VDF850" s="14"/>
      <c r="VDG850" s="14"/>
      <c r="VDH850" s="14"/>
      <c r="VDI850" s="14"/>
      <c r="VDJ850" s="14"/>
      <c r="VDK850" s="14"/>
      <c r="VDL850" s="14"/>
      <c r="VDM850" s="14"/>
      <c r="VDN850" s="14"/>
      <c r="VDO850" s="14"/>
      <c r="VDP850" s="14"/>
      <c r="VDQ850" s="14"/>
      <c r="VDR850" s="14"/>
      <c r="VDS850" s="14"/>
      <c r="VDT850" s="14"/>
      <c r="VDU850" s="14"/>
      <c r="VDV850" s="14"/>
      <c r="VDW850" s="14"/>
      <c r="VDX850" s="14"/>
      <c r="VDY850" s="14"/>
      <c r="VDZ850" s="14"/>
      <c r="VEA850" s="14"/>
      <c r="VEB850" s="14"/>
      <c r="VEC850" s="14"/>
      <c r="VED850" s="14"/>
      <c r="VEE850" s="14"/>
      <c r="VEF850" s="14"/>
      <c r="VEG850" s="14"/>
      <c r="VEH850" s="14"/>
      <c r="VEI850" s="14"/>
      <c r="VEJ850" s="14"/>
      <c r="VEK850" s="14"/>
      <c r="VEL850" s="14"/>
      <c r="VEM850" s="14"/>
      <c r="VEN850" s="14"/>
      <c r="VEO850" s="14"/>
      <c r="VEP850" s="14"/>
      <c r="VEQ850" s="14"/>
      <c r="VER850" s="14"/>
      <c r="VES850" s="14"/>
      <c r="VET850" s="14"/>
      <c r="VEU850" s="14"/>
      <c r="VEV850" s="14"/>
      <c r="VEW850" s="14"/>
      <c r="VEX850" s="14"/>
      <c r="VEY850" s="14"/>
      <c r="VEZ850" s="14"/>
      <c r="VFA850" s="14"/>
      <c r="VFB850" s="14"/>
      <c r="VFC850" s="14"/>
      <c r="VFD850" s="14"/>
      <c r="VFE850" s="14"/>
      <c r="VFF850" s="14"/>
      <c r="VFG850" s="14"/>
      <c r="VFH850" s="14"/>
      <c r="VFI850" s="14"/>
      <c r="VFJ850" s="14"/>
      <c r="VFK850" s="14"/>
      <c r="VFL850" s="14"/>
      <c r="VFM850" s="14"/>
      <c r="VFN850" s="14"/>
      <c r="VFO850" s="14"/>
      <c r="VFP850" s="14"/>
      <c r="VFQ850" s="14"/>
      <c r="VFR850" s="14"/>
      <c r="VFS850" s="14"/>
      <c r="VFT850" s="14"/>
      <c r="VFU850" s="14"/>
      <c r="VFV850" s="14"/>
      <c r="VFW850" s="14"/>
      <c r="VFX850" s="14"/>
      <c r="VFY850" s="14"/>
      <c r="VFZ850" s="14"/>
      <c r="VGA850" s="14"/>
      <c r="VGB850" s="14"/>
      <c r="VGC850" s="14"/>
      <c r="VGD850" s="14"/>
      <c r="VGE850" s="14"/>
      <c r="VGF850" s="14"/>
      <c r="VGG850" s="14"/>
      <c r="VGH850" s="14"/>
      <c r="VGI850" s="14"/>
      <c r="VGJ850" s="14"/>
      <c r="VGK850" s="14"/>
      <c r="VGL850" s="14"/>
      <c r="VGM850" s="14"/>
      <c r="VGN850" s="14"/>
      <c r="VGO850" s="14"/>
      <c r="VGP850" s="14"/>
      <c r="VGQ850" s="14"/>
      <c r="VGR850" s="14"/>
      <c r="VGS850" s="14"/>
      <c r="VGT850" s="14"/>
      <c r="VGU850" s="14"/>
      <c r="VGV850" s="14"/>
      <c r="VGW850" s="14"/>
      <c r="VGX850" s="14"/>
      <c r="VGY850" s="14"/>
      <c r="VGZ850" s="14"/>
      <c r="VHA850" s="14"/>
      <c r="VHB850" s="14"/>
      <c r="VHC850" s="14"/>
      <c r="VHD850" s="14"/>
      <c r="VHE850" s="14"/>
      <c r="VHF850" s="14"/>
      <c r="VHG850" s="14"/>
      <c r="VHH850" s="14"/>
      <c r="VHI850" s="14"/>
      <c r="VHJ850" s="14"/>
      <c r="VHK850" s="14"/>
      <c r="VHL850" s="14"/>
      <c r="VHM850" s="14"/>
      <c r="VHN850" s="14"/>
      <c r="VHO850" s="14"/>
      <c r="VHP850" s="14"/>
      <c r="VHQ850" s="14"/>
      <c r="VHR850" s="14"/>
      <c r="VHS850" s="14"/>
      <c r="VHT850" s="14"/>
      <c r="VHU850" s="14"/>
      <c r="VHV850" s="14"/>
      <c r="VHW850" s="14"/>
      <c r="VHX850" s="14"/>
      <c r="VHY850" s="14"/>
      <c r="VHZ850" s="14"/>
      <c r="VIA850" s="14"/>
      <c r="VIB850" s="14"/>
      <c r="VIC850" s="14"/>
      <c r="VID850" s="14"/>
      <c r="VIE850" s="14"/>
      <c r="VIF850" s="14"/>
      <c r="VIG850" s="14"/>
      <c r="VIH850" s="14"/>
      <c r="VII850" s="14"/>
      <c r="VIJ850" s="14"/>
      <c r="VIK850" s="14"/>
      <c r="VIL850" s="14"/>
      <c r="VIM850" s="14"/>
      <c r="VIN850" s="14"/>
      <c r="VIO850" s="14"/>
      <c r="VIP850" s="14"/>
      <c r="VIQ850" s="14"/>
      <c r="VIR850" s="14"/>
      <c r="VIS850" s="14"/>
      <c r="VIT850" s="14"/>
      <c r="VIU850" s="14"/>
      <c r="VIV850" s="14"/>
      <c r="VIW850" s="14"/>
      <c r="VIX850" s="14"/>
      <c r="VIY850" s="14"/>
      <c r="VIZ850" s="14"/>
      <c r="VJA850" s="14"/>
      <c r="VJB850" s="14"/>
      <c r="VJC850" s="14"/>
      <c r="VJD850" s="14"/>
      <c r="VJE850" s="14"/>
      <c r="VJF850" s="14"/>
      <c r="VJG850" s="14"/>
      <c r="VJH850" s="14"/>
      <c r="VJI850" s="14"/>
      <c r="VJJ850" s="14"/>
      <c r="VJK850" s="14"/>
      <c r="VJL850" s="14"/>
      <c r="VJM850" s="14"/>
      <c r="VJN850" s="14"/>
      <c r="VJO850" s="14"/>
      <c r="VJP850" s="14"/>
      <c r="VJQ850" s="14"/>
      <c r="VJR850" s="14"/>
      <c r="VJS850" s="14"/>
      <c r="VJT850" s="14"/>
      <c r="VJU850" s="14"/>
      <c r="VJV850" s="14"/>
      <c r="VJW850" s="14"/>
      <c r="VJX850" s="14"/>
      <c r="VJY850" s="14"/>
      <c r="VJZ850" s="14"/>
      <c r="VKA850" s="14"/>
      <c r="VKB850" s="14"/>
      <c r="VKC850" s="14"/>
      <c r="VKD850" s="14"/>
      <c r="VKE850" s="14"/>
      <c r="VKF850" s="14"/>
      <c r="VKG850" s="14"/>
      <c r="VKH850" s="14"/>
      <c r="VKI850" s="14"/>
      <c r="VKJ850" s="14"/>
      <c r="VKK850" s="14"/>
      <c r="VKL850" s="14"/>
      <c r="VKM850" s="14"/>
      <c r="VKN850" s="14"/>
      <c r="VKO850" s="14"/>
      <c r="VKP850" s="14"/>
      <c r="VKQ850" s="14"/>
      <c r="VKR850" s="14"/>
      <c r="VKS850" s="14"/>
      <c r="VKT850" s="14"/>
      <c r="VKU850" s="14"/>
      <c r="VKV850" s="14"/>
      <c r="VKW850" s="14"/>
      <c r="VKX850" s="14"/>
      <c r="VKY850" s="14"/>
      <c r="VKZ850" s="14"/>
      <c r="VLA850" s="14"/>
      <c r="VLB850" s="14"/>
      <c r="VLC850" s="14"/>
      <c r="VLD850" s="14"/>
      <c r="VLE850" s="14"/>
      <c r="VLF850" s="14"/>
      <c r="VLG850" s="14"/>
      <c r="VLH850" s="14"/>
      <c r="VLI850" s="14"/>
      <c r="VLJ850" s="14"/>
      <c r="VLK850" s="14"/>
      <c r="VLL850" s="14"/>
      <c r="VLM850" s="14"/>
      <c r="VLN850" s="14"/>
      <c r="VLO850" s="14"/>
      <c r="VLP850" s="14"/>
      <c r="VLQ850" s="14"/>
      <c r="VLR850" s="14"/>
      <c r="VLS850" s="14"/>
      <c r="VLT850" s="14"/>
      <c r="VLU850" s="14"/>
      <c r="VLV850" s="14"/>
      <c r="VLW850" s="14"/>
      <c r="VLX850" s="14"/>
      <c r="VLY850" s="14"/>
      <c r="VLZ850" s="14"/>
      <c r="VMA850" s="14"/>
      <c r="VMB850" s="14"/>
      <c r="VMC850" s="14"/>
      <c r="VMD850" s="14"/>
      <c r="VME850" s="14"/>
      <c r="VMF850" s="14"/>
      <c r="VMG850" s="14"/>
      <c r="VMH850" s="14"/>
      <c r="VMI850" s="14"/>
      <c r="VMJ850" s="14"/>
      <c r="VMK850" s="14"/>
      <c r="VML850" s="14"/>
      <c r="VMM850" s="14"/>
      <c r="VMN850" s="14"/>
      <c r="VMO850" s="14"/>
      <c r="VMP850" s="14"/>
      <c r="VMQ850" s="14"/>
      <c r="VMR850" s="14"/>
      <c r="VMS850" s="14"/>
      <c r="VMT850" s="14"/>
      <c r="VMU850" s="14"/>
      <c r="VMV850" s="14"/>
      <c r="VMW850" s="14"/>
      <c r="VMX850" s="14"/>
      <c r="VMY850" s="14"/>
      <c r="VMZ850" s="14"/>
      <c r="VNA850" s="14"/>
      <c r="VNB850" s="14"/>
      <c r="VNC850" s="14"/>
      <c r="VND850" s="14"/>
      <c r="VNE850" s="14"/>
      <c r="VNF850" s="14"/>
      <c r="VNG850" s="14"/>
      <c r="VNH850" s="14"/>
      <c r="VNI850" s="14"/>
      <c r="VNJ850" s="14"/>
      <c r="VNK850" s="14"/>
      <c r="VNL850" s="14"/>
      <c r="VNM850" s="14"/>
      <c r="VNN850" s="14"/>
      <c r="VNO850" s="14"/>
      <c r="VNP850" s="14"/>
      <c r="VNQ850" s="14"/>
      <c r="VNR850" s="14"/>
      <c r="VNS850" s="14"/>
      <c r="VNT850" s="14"/>
      <c r="VNU850" s="14"/>
      <c r="VNV850" s="14"/>
      <c r="VNW850" s="14"/>
      <c r="VNX850" s="14"/>
      <c r="VNY850" s="14"/>
      <c r="VNZ850" s="14"/>
      <c r="VOA850" s="14"/>
      <c r="VOB850" s="14"/>
      <c r="VOC850" s="14"/>
      <c r="VOD850" s="14"/>
      <c r="VOE850" s="14"/>
      <c r="VOF850" s="14"/>
      <c r="VOG850" s="14"/>
      <c r="VOH850" s="14"/>
      <c r="VOI850" s="14"/>
      <c r="VOJ850" s="14"/>
      <c r="VOK850" s="14"/>
      <c r="VOL850" s="14"/>
      <c r="VOM850" s="14"/>
      <c r="VON850" s="14"/>
      <c r="VOO850" s="14"/>
      <c r="VOP850" s="14"/>
      <c r="VOQ850" s="14"/>
      <c r="VOR850" s="14"/>
      <c r="VOS850" s="14"/>
      <c r="VOT850" s="14"/>
      <c r="VOU850" s="14"/>
      <c r="VOV850" s="14"/>
      <c r="VOW850" s="14"/>
      <c r="VOX850" s="14"/>
      <c r="VOY850" s="14"/>
      <c r="VOZ850" s="14"/>
      <c r="VPA850" s="14"/>
      <c r="VPB850" s="14"/>
      <c r="VPC850" s="14"/>
      <c r="VPD850" s="14"/>
      <c r="VPE850" s="14"/>
      <c r="VPF850" s="14"/>
      <c r="VPG850" s="14"/>
      <c r="VPH850" s="14"/>
      <c r="VPI850" s="14"/>
      <c r="VPJ850" s="14"/>
      <c r="VPK850" s="14"/>
      <c r="VPL850" s="14"/>
      <c r="VPM850" s="14"/>
      <c r="VPN850" s="14"/>
      <c r="VPO850" s="14"/>
      <c r="VPP850" s="14"/>
      <c r="VPQ850" s="14"/>
      <c r="VPR850" s="14"/>
      <c r="VPS850" s="14"/>
      <c r="VPT850" s="14"/>
      <c r="VPU850" s="14"/>
      <c r="VPV850" s="14"/>
      <c r="VPW850" s="14"/>
      <c r="VPX850" s="14"/>
      <c r="VPY850" s="14"/>
      <c r="VPZ850" s="14"/>
      <c r="VQA850" s="14"/>
      <c r="VQB850" s="14"/>
      <c r="VQC850" s="14"/>
      <c r="VQD850" s="14"/>
      <c r="VQE850" s="14"/>
      <c r="VQF850" s="14"/>
      <c r="VQG850" s="14"/>
      <c r="VQH850" s="14"/>
      <c r="VQI850" s="14"/>
      <c r="VQJ850" s="14"/>
      <c r="VQK850" s="14"/>
      <c r="VQL850" s="14"/>
      <c r="VQM850" s="14"/>
      <c r="VQN850" s="14"/>
      <c r="VQO850" s="14"/>
      <c r="VQP850" s="14"/>
      <c r="VQQ850" s="14"/>
      <c r="VQR850" s="14"/>
      <c r="VQS850" s="14"/>
      <c r="VQT850" s="14"/>
      <c r="VQU850" s="14"/>
      <c r="VQV850" s="14"/>
      <c r="VQW850" s="14"/>
      <c r="VQX850" s="14"/>
      <c r="VQY850" s="14"/>
      <c r="VQZ850" s="14"/>
      <c r="VRA850" s="14"/>
      <c r="VRB850" s="14"/>
      <c r="VRC850" s="14"/>
      <c r="VRD850" s="14"/>
      <c r="VRE850" s="14"/>
      <c r="VRF850" s="14"/>
      <c r="VRG850" s="14"/>
      <c r="VRH850" s="14"/>
      <c r="VRI850" s="14"/>
      <c r="VRJ850" s="14"/>
      <c r="VRK850" s="14"/>
      <c r="VRL850" s="14"/>
      <c r="VRM850" s="14"/>
      <c r="VRN850" s="14"/>
      <c r="VRO850" s="14"/>
      <c r="VRP850" s="14"/>
      <c r="VRQ850" s="14"/>
      <c r="VRR850" s="14"/>
      <c r="VRS850" s="14"/>
      <c r="VRT850" s="14"/>
      <c r="VRU850" s="14"/>
      <c r="VRV850" s="14"/>
      <c r="VRW850" s="14"/>
      <c r="VRX850" s="14"/>
      <c r="VRY850" s="14"/>
      <c r="VRZ850" s="14"/>
      <c r="VSA850" s="14"/>
      <c r="VSB850" s="14"/>
      <c r="VSC850" s="14"/>
      <c r="VSD850" s="14"/>
      <c r="VSE850" s="14"/>
      <c r="VSF850" s="14"/>
      <c r="VSG850" s="14"/>
      <c r="VSH850" s="14"/>
      <c r="VSI850" s="14"/>
      <c r="VSJ850" s="14"/>
      <c r="VSK850" s="14"/>
      <c r="VSL850" s="14"/>
      <c r="VSM850" s="14"/>
      <c r="VSN850" s="14"/>
      <c r="VSO850" s="14"/>
      <c r="VSP850" s="14"/>
      <c r="VSQ850" s="14"/>
      <c r="VSR850" s="14"/>
      <c r="VSS850" s="14"/>
      <c r="VST850" s="14"/>
      <c r="VSU850" s="14"/>
      <c r="VSV850" s="14"/>
      <c r="VSW850" s="14"/>
      <c r="VSX850" s="14"/>
      <c r="VSY850" s="14"/>
      <c r="VSZ850" s="14"/>
      <c r="VTA850" s="14"/>
      <c r="VTB850" s="14"/>
      <c r="VTC850" s="14"/>
      <c r="VTD850" s="14"/>
      <c r="VTE850" s="14"/>
      <c r="VTF850" s="14"/>
      <c r="VTG850" s="14"/>
      <c r="VTH850" s="14"/>
      <c r="VTI850" s="14"/>
      <c r="VTJ850" s="14"/>
      <c r="VTK850" s="14"/>
      <c r="VTL850" s="14"/>
      <c r="VTM850" s="14"/>
      <c r="VTN850" s="14"/>
      <c r="VTO850" s="14"/>
      <c r="VTP850" s="14"/>
      <c r="VTQ850" s="14"/>
      <c r="VTR850" s="14"/>
      <c r="VTS850" s="14"/>
      <c r="VTT850" s="14"/>
      <c r="VTU850" s="14"/>
      <c r="VTV850" s="14"/>
      <c r="VTW850" s="14"/>
      <c r="VTX850" s="14"/>
      <c r="VTY850" s="14"/>
      <c r="VTZ850" s="14"/>
      <c r="VUA850" s="14"/>
      <c r="VUB850" s="14"/>
      <c r="VUC850" s="14"/>
      <c r="VUD850" s="14"/>
      <c r="VUE850" s="14"/>
      <c r="VUF850" s="14"/>
      <c r="VUG850" s="14"/>
      <c r="VUH850" s="14"/>
      <c r="VUI850" s="14"/>
      <c r="VUJ850" s="14"/>
      <c r="VUK850" s="14"/>
      <c r="VUL850" s="14"/>
      <c r="VUM850" s="14"/>
      <c r="VUN850" s="14"/>
      <c r="VUO850" s="14"/>
      <c r="VUP850" s="14"/>
      <c r="VUQ850" s="14"/>
      <c r="VUR850" s="14"/>
      <c r="VUS850" s="14"/>
      <c r="VUT850" s="14"/>
      <c r="VUU850" s="14"/>
      <c r="VUV850" s="14"/>
      <c r="VUW850" s="14"/>
      <c r="VUX850" s="14"/>
      <c r="VUY850" s="14"/>
      <c r="VUZ850" s="14"/>
      <c r="VVA850" s="14"/>
      <c r="VVB850" s="14"/>
      <c r="VVC850" s="14"/>
      <c r="VVD850" s="14"/>
      <c r="VVE850" s="14"/>
      <c r="VVF850" s="14"/>
      <c r="VVG850" s="14"/>
      <c r="VVH850" s="14"/>
      <c r="VVI850" s="14"/>
      <c r="VVJ850" s="14"/>
      <c r="VVK850" s="14"/>
      <c r="VVL850" s="14"/>
      <c r="VVM850" s="14"/>
      <c r="VVN850" s="14"/>
      <c r="VVO850" s="14"/>
      <c r="VVP850" s="14"/>
      <c r="VVQ850" s="14"/>
      <c r="VVR850" s="14"/>
      <c r="VVS850" s="14"/>
      <c r="VVT850" s="14"/>
      <c r="VVU850" s="14"/>
      <c r="VVV850" s="14"/>
      <c r="VVW850" s="14"/>
      <c r="VVX850" s="14"/>
      <c r="VVY850" s="14"/>
      <c r="VVZ850" s="14"/>
      <c r="VWA850" s="14"/>
      <c r="VWB850" s="14"/>
      <c r="VWC850" s="14"/>
      <c r="VWD850" s="14"/>
      <c r="VWE850" s="14"/>
      <c r="VWF850" s="14"/>
      <c r="VWG850" s="14"/>
      <c r="VWH850" s="14"/>
      <c r="VWI850" s="14"/>
      <c r="VWJ850" s="14"/>
      <c r="VWK850" s="14"/>
      <c r="VWL850" s="14"/>
      <c r="VWM850" s="14"/>
      <c r="VWN850" s="14"/>
      <c r="VWO850" s="14"/>
      <c r="VWP850" s="14"/>
      <c r="VWQ850" s="14"/>
      <c r="VWR850" s="14"/>
      <c r="VWS850" s="14"/>
      <c r="VWT850" s="14"/>
      <c r="VWU850" s="14"/>
      <c r="VWV850" s="14"/>
      <c r="VWW850" s="14"/>
      <c r="VWX850" s="14"/>
      <c r="VWY850" s="14"/>
      <c r="VWZ850" s="14"/>
      <c r="VXA850" s="14"/>
      <c r="VXB850" s="14"/>
      <c r="VXC850" s="14"/>
      <c r="VXD850" s="14"/>
      <c r="VXE850" s="14"/>
      <c r="VXF850" s="14"/>
      <c r="VXG850" s="14"/>
      <c r="VXH850" s="14"/>
      <c r="VXI850" s="14"/>
      <c r="VXJ850" s="14"/>
      <c r="VXK850" s="14"/>
      <c r="VXL850" s="14"/>
      <c r="VXM850" s="14"/>
      <c r="VXN850" s="14"/>
      <c r="VXO850" s="14"/>
      <c r="VXP850" s="14"/>
      <c r="VXQ850" s="14"/>
      <c r="VXR850" s="14"/>
      <c r="VXS850" s="14"/>
      <c r="VXT850" s="14"/>
      <c r="VXU850" s="14"/>
      <c r="VXV850" s="14"/>
      <c r="VXW850" s="14"/>
      <c r="VXX850" s="14"/>
      <c r="VXY850" s="14"/>
      <c r="VXZ850" s="14"/>
      <c r="VYA850" s="14"/>
      <c r="VYB850" s="14"/>
      <c r="VYC850" s="14"/>
      <c r="VYD850" s="14"/>
      <c r="VYE850" s="14"/>
      <c r="VYF850" s="14"/>
      <c r="VYG850" s="14"/>
      <c r="VYH850" s="14"/>
      <c r="VYI850" s="14"/>
      <c r="VYJ850" s="14"/>
      <c r="VYK850" s="14"/>
      <c r="VYL850" s="14"/>
      <c r="VYM850" s="14"/>
      <c r="VYN850" s="14"/>
      <c r="VYO850" s="14"/>
      <c r="VYP850" s="14"/>
      <c r="VYQ850" s="14"/>
      <c r="VYR850" s="14"/>
      <c r="VYS850" s="14"/>
      <c r="VYT850" s="14"/>
      <c r="VYU850" s="14"/>
      <c r="VYV850" s="14"/>
      <c r="VYW850" s="14"/>
      <c r="VYX850" s="14"/>
      <c r="VYY850" s="14"/>
      <c r="VYZ850" s="14"/>
      <c r="VZA850" s="14"/>
      <c r="VZB850" s="14"/>
      <c r="VZC850" s="14"/>
      <c r="VZD850" s="14"/>
      <c r="VZE850" s="14"/>
      <c r="VZF850" s="14"/>
      <c r="VZG850" s="14"/>
      <c r="VZH850" s="14"/>
      <c r="VZI850" s="14"/>
      <c r="VZJ850" s="14"/>
      <c r="VZK850" s="14"/>
      <c r="VZL850" s="14"/>
      <c r="VZM850" s="14"/>
      <c r="VZN850" s="14"/>
      <c r="VZO850" s="14"/>
      <c r="VZP850" s="14"/>
      <c r="VZQ850" s="14"/>
      <c r="VZR850" s="14"/>
      <c r="VZS850" s="14"/>
      <c r="VZT850" s="14"/>
      <c r="VZU850" s="14"/>
      <c r="VZV850" s="14"/>
      <c r="VZW850" s="14"/>
      <c r="VZX850" s="14"/>
      <c r="VZY850" s="14"/>
      <c r="VZZ850" s="14"/>
      <c r="WAA850" s="14"/>
      <c r="WAB850" s="14"/>
      <c r="WAC850" s="14"/>
      <c r="WAD850" s="14"/>
      <c r="WAE850" s="14"/>
      <c r="WAF850" s="14"/>
      <c r="WAG850" s="14"/>
      <c r="WAH850" s="14"/>
      <c r="WAI850" s="14"/>
      <c r="WAJ850" s="14"/>
      <c r="WAK850" s="14"/>
      <c r="WAL850" s="14"/>
      <c r="WAM850" s="14"/>
      <c r="WAN850" s="14"/>
      <c r="WAO850" s="14"/>
      <c r="WAP850" s="14"/>
      <c r="WAQ850" s="14"/>
      <c r="WAR850" s="14"/>
      <c r="WAS850" s="14"/>
      <c r="WAT850" s="14"/>
      <c r="WAU850" s="14"/>
      <c r="WAV850" s="14"/>
      <c r="WAW850" s="14"/>
      <c r="WAX850" s="14"/>
      <c r="WAY850" s="14"/>
      <c r="WAZ850" s="14"/>
      <c r="WBA850" s="14"/>
      <c r="WBB850" s="14"/>
      <c r="WBC850" s="14"/>
      <c r="WBD850" s="14"/>
      <c r="WBE850" s="14"/>
      <c r="WBF850" s="14"/>
      <c r="WBG850" s="14"/>
      <c r="WBH850" s="14"/>
      <c r="WBI850" s="14"/>
      <c r="WBJ850" s="14"/>
      <c r="WBK850" s="14"/>
      <c r="WBL850" s="14"/>
      <c r="WBM850" s="14"/>
      <c r="WBN850" s="14"/>
      <c r="WBO850" s="14"/>
      <c r="WBP850" s="14"/>
      <c r="WBQ850" s="14"/>
      <c r="WBR850" s="14"/>
      <c r="WBS850" s="14"/>
      <c r="WBT850" s="14"/>
      <c r="WBU850" s="14"/>
      <c r="WBV850" s="14"/>
      <c r="WBW850" s="14"/>
      <c r="WBX850" s="14"/>
      <c r="WBY850" s="14"/>
      <c r="WBZ850" s="14"/>
      <c r="WCA850" s="14"/>
      <c r="WCB850" s="14"/>
      <c r="WCC850" s="14"/>
      <c r="WCD850" s="14"/>
      <c r="WCE850" s="14"/>
      <c r="WCF850" s="14"/>
      <c r="WCG850" s="14"/>
      <c r="WCH850" s="14"/>
      <c r="WCI850" s="14"/>
      <c r="WCJ850" s="14"/>
      <c r="WCK850" s="14"/>
      <c r="WCL850" s="14"/>
      <c r="WCM850" s="14"/>
      <c r="WCN850" s="14"/>
      <c r="WCO850" s="14"/>
      <c r="WCP850" s="14"/>
      <c r="WCQ850" s="14"/>
      <c r="WCR850" s="14"/>
      <c r="WCS850" s="14"/>
      <c r="WCT850" s="14"/>
      <c r="WCU850" s="14"/>
      <c r="WCV850" s="14"/>
      <c r="WCW850" s="14"/>
      <c r="WCX850" s="14"/>
      <c r="WCY850" s="14"/>
      <c r="WCZ850" s="14"/>
      <c r="WDA850" s="14"/>
      <c r="WDB850" s="14"/>
      <c r="WDC850" s="14"/>
      <c r="WDD850" s="14"/>
      <c r="WDE850" s="14"/>
      <c r="WDF850" s="14"/>
      <c r="WDG850" s="14"/>
      <c r="WDH850" s="14"/>
      <c r="WDI850" s="14"/>
      <c r="WDJ850" s="14"/>
      <c r="WDK850" s="14"/>
      <c r="WDL850" s="14"/>
      <c r="WDM850" s="14"/>
      <c r="WDN850" s="14"/>
      <c r="WDO850" s="14"/>
      <c r="WDP850" s="14"/>
      <c r="WDQ850" s="14"/>
      <c r="WDR850" s="14"/>
      <c r="WDS850" s="14"/>
      <c r="WDT850" s="14"/>
      <c r="WDU850" s="14"/>
      <c r="WDV850" s="14"/>
      <c r="WDW850" s="14"/>
      <c r="WDX850" s="14"/>
      <c r="WDY850" s="14"/>
      <c r="WDZ850" s="14"/>
      <c r="WEA850" s="14"/>
      <c r="WEB850" s="14"/>
      <c r="WEC850" s="14"/>
      <c r="WED850" s="14"/>
      <c r="WEE850" s="14"/>
      <c r="WEF850" s="14"/>
      <c r="WEG850" s="14"/>
      <c r="WEH850" s="14"/>
      <c r="WEI850" s="14"/>
      <c r="WEJ850" s="14"/>
      <c r="WEK850" s="14"/>
      <c r="WEL850" s="14"/>
      <c r="WEM850" s="14"/>
      <c r="WEN850" s="14"/>
      <c r="WEO850" s="14"/>
      <c r="WEP850" s="14"/>
      <c r="WEQ850" s="14"/>
      <c r="WER850" s="14"/>
      <c r="WES850" s="14"/>
      <c r="WET850" s="14"/>
      <c r="WEU850" s="14"/>
      <c r="WEV850" s="14"/>
      <c r="WEW850" s="14"/>
      <c r="WEX850" s="14"/>
      <c r="WEY850" s="14"/>
      <c r="WEZ850" s="14"/>
      <c r="WFA850" s="14"/>
      <c r="WFB850" s="14"/>
      <c r="WFC850" s="14"/>
      <c r="WFD850" s="14"/>
      <c r="WFE850" s="14"/>
      <c r="WFF850" s="14"/>
      <c r="WFG850" s="14"/>
      <c r="WFH850" s="14"/>
      <c r="WFI850" s="14"/>
      <c r="WFJ850" s="14"/>
      <c r="WFK850" s="14"/>
      <c r="WFL850" s="14"/>
      <c r="WFM850" s="14"/>
      <c r="WFN850" s="14"/>
      <c r="WFO850" s="14"/>
      <c r="WFP850" s="14"/>
      <c r="WFQ850" s="14"/>
      <c r="WFR850" s="14"/>
      <c r="WFS850" s="14"/>
      <c r="WFT850" s="14"/>
      <c r="WFU850" s="14"/>
      <c r="WFV850" s="14"/>
      <c r="WFW850" s="14"/>
      <c r="WFX850" s="14"/>
      <c r="WFY850" s="14"/>
      <c r="WFZ850" s="14"/>
      <c r="WGA850" s="14"/>
      <c r="WGB850" s="14"/>
      <c r="WGC850" s="14"/>
      <c r="WGD850" s="14"/>
      <c r="WGE850" s="14"/>
      <c r="WGF850" s="14"/>
      <c r="WGG850" s="14"/>
      <c r="WGH850" s="14"/>
      <c r="WGI850" s="14"/>
      <c r="WGJ850" s="14"/>
      <c r="WGK850" s="14"/>
      <c r="WGL850" s="14"/>
      <c r="WGM850" s="14"/>
      <c r="WGN850" s="14"/>
      <c r="WGO850" s="14"/>
      <c r="WGP850" s="14"/>
      <c r="WGQ850" s="14"/>
      <c r="WGR850" s="14"/>
      <c r="WGS850" s="14"/>
      <c r="WGT850" s="14"/>
      <c r="WGU850" s="14"/>
      <c r="WGV850" s="14"/>
      <c r="WGW850" s="14"/>
      <c r="WGX850" s="14"/>
      <c r="WGY850" s="14"/>
      <c r="WGZ850" s="14"/>
      <c r="WHA850" s="14"/>
      <c r="WHB850" s="14"/>
      <c r="WHC850" s="14"/>
      <c r="WHD850" s="14"/>
      <c r="WHE850" s="14"/>
      <c r="WHF850" s="14"/>
      <c r="WHG850" s="14"/>
      <c r="WHH850" s="14"/>
      <c r="WHI850" s="14"/>
      <c r="WHJ850" s="14"/>
      <c r="WHK850" s="14"/>
      <c r="WHL850" s="14"/>
      <c r="WHM850" s="14"/>
      <c r="WHN850" s="14"/>
      <c r="WHO850" s="14"/>
      <c r="WHP850" s="14"/>
      <c r="WHQ850" s="14"/>
      <c r="WHR850" s="14"/>
      <c r="WHS850" s="14"/>
      <c r="WHT850" s="14"/>
      <c r="WHU850" s="14"/>
      <c r="WHV850" s="14"/>
      <c r="WHW850" s="14"/>
      <c r="WHX850" s="14"/>
      <c r="WHY850" s="14"/>
      <c r="WHZ850" s="14"/>
      <c r="WIA850" s="14"/>
      <c r="WIB850" s="14"/>
      <c r="WIC850" s="14"/>
      <c r="WID850" s="14"/>
      <c r="WIE850" s="14"/>
      <c r="WIF850" s="14"/>
      <c r="WIG850" s="14"/>
      <c r="WIH850" s="14"/>
      <c r="WII850" s="14"/>
      <c r="WIJ850" s="14"/>
      <c r="WIK850" s="14"/>
      <c r="WIL850" s="14"/>
      <c r="WIM850" s="14"/>
      <c r="WIN850" s="14"/>
      <c r="WIO850" s="14"/>
      <c r="WIP850" s="14"/>
      <c r="WIQ850" s="14"/>
      <c r="WIR850" s="14"/>
      <c r="WIS850" s="14"/>
      <c r="WIT850" s="14"/>
      <c r="WIU850" s="14"/>
      <c r="WIV850" s="14"/>
      <c r="WIW850" s="14"/>
      <c r="WIX850" s="14"/>
      <c r="WIY850" s="14"/>
      <c r="WIZ850" s="14"/>
      <c r="WJA850" s="14"/>
      <c r="WJB850" s="14"/>
      <c r="WJC850" s="14"/>
      <c r="WJD850" s="14"/>
      <c r="WJE850" s="14"/>
      <c r="WJF850" s="14"/>
      <c r="WJG850" s="14"/>
      <c r="WJH850" s="14"/>
      <c r="WJI850" s="14"/>
      <c r="WJJ850" s="14"/>
      <c r="WJK850" s="14"/>
      <c r="WJL850" s="14"/>
      <c r="WJM850" s="14"/>
      <c r="WJN850" s="14"/>
      <c r="WJO850" s="14"/>
      <c r="WJP850" s="14"/>
      <c r="WJQ850" s="14"/>
      <c r="WJR850" s="14"/>
      <c r="WJS850" s="14"/>
      <c r="WJT850" s="14"/>
      <c r="WJU850" s="14"/>
      <c r="WJV850" s="14"/>
      <c r="WJW850" s="14"/>
      <c r="WJX850" s="14"/>
      <c r="WJY850" s="14"/>
      <c r="WJZ850" s="14"/>
      <c r="WKA850" s="14"/>
      <c r="WKB850" s="14"/>
      <c r="WKC850" s="14"/>
      <c r="WKD850" s="14"/>
      <c r="WKE850" s="14"/>
      <c r="WKF850" s="14"/>
      <c r="WKG850" s="14"/>
      <c r="WKH850" s="14"/>
      <c r="WKI850" s="14"/>
      <c r="WKJ850" s="14"/>
      <c r="WKK850" s="14"/>
      <c r="WKL850" s="14"/>
      <c r="WKM850" s="14"/>
      <c r="WKN850" s="14"/>
      <c r="WKO850" s="14"/>
      <c r="WKP850" s="14"/>
      <c r="WKQ850" s="14"/>
      <c r="WKR850" s="14"/>
      <c r="WKS850" s="14"/>
      <c r="WKT850" s="14"/>
      <c r="WKU850" s="14"/>
      <c r="WKV850" s="14"/>
      <c r="WKW850" s="14"/>
      <c r="WKX850" s="14"/>
      <c r="WKY850" s="14"/>
      <c r="WKZ850" s="14"/>
      <c r="WLA850" s="14"/>
      <c r="WLB850" s="14"/>
      <c r="WLC850" s="14"/>
      <c r="WLD850" s="14"/>
      <c r="WLE850" s="14"/>
      <c r="WLF850" s="14"/>
      <c r="WLG850" s="14"/>
      <c r="WLH850" s="14"/>
      <c r="WLI850" s="14"/>
      <c r="WLJ850" s="14"/>
      <c r="WLK850" s="14"/>
      <c r="WLL850" s="14"/>
      <c r="WLM850" s="14"/>
      <c r="WLN850" s="14"/>
      <c r="WLO850" s="14"/>
      <c r="WLP850" s="14"/>
      <c r="WLQ850" s="14"/>
      <c r="WLR850" s="14"/>
      <c r="WLS850" s="14"/>
      <c r="WLT850" s="14"/>
      <c r="WLU850" s="14"/>
      <c r="WLV850" s="14"/>
      <c r="WLW850" s="14"/>
      <c r="WLX850" s="14"/>
      <c r="WLY850" s="14"/>
      <c r="WLZ850" s="14"/>
      <c r="WMA850" s="14"/>
      <c r="WMB850" s="14"/>
      <c r="WMC850" s="14"/>
      <c r="WMD850" s="14"/>
      <c r="WME850" s="14"/>
      <c r="WMF850" s="14"/>
      <c r="WMG850" s="14"/>
      <c r="WMH850" s="14"/>
      <c r="WMI850" s="14"/>
      <c r="WMJ850" s="14"/>
      <c r="WMK850" s="14"/>
      <c r="WML850" s="14"/>
      <c r="WMM850" s="14"/>
      <c r="WMN850" s="14"/>
      <c r="WMO850" s="14"/>
      <c r="WMP850" s="14"/>
      <c r="WMQ850" s="14"/>
      <c r="WMR850" s="14"/>
      <c r="WMS850" s="14"/>
      <c r="WMT850" s="14"/>
      <c r="WMU850" s="14"/>
      <c r="WMV850" s="14"/>
      <c r="WMW850" s="14"/>
      <c r="WMX850" s="14"/>
      <c r="WMY850" s="14"/>
      <c r="WMZ850" s="14"/>
      <c r="WNA850" s="14"/>
      <c r="WNB850" s="14"/>
      <c r="WNC850" s="14"/>
      <c r="WND850" s="14"/>
      <c r="WNE850" s="14"/>
      <c r="WNF850" s="14"/>
      <c r="WNG850" s="14"/>
      <c r="WNH850" s="14"/>
      <c r="WNI850" s="14"/>
      <c r="WNJ850" s="14"/>
      <c r="WNK850" s="14"/>
      <c r="WNL850" s="14"/>
      <c r="WNM850" s="14"/>
      <c r="WNN850" s="14"/>
      <c r="WNO850" s="14"/>
      <c r="WNP850" s="14"/>
      <c r="WNQ850" s="14"/>
      <c r="WNR850" s="14"/>
      <c r="WNS850" s="14"/>
      <c r="WNT850" s="14"/>
      <c r="WNU850" s="14"/>
      <c r="WNV850" s="14"/>
      <c r="WNW850" s="14"/>
      <c r="WNX850" s="14"/>
      <c r="WNY850" s="14"/>
      <c r="WNZ850" s="14"/>
      <c r="WOA850" s="14"/>
      <c r="WOB850" s="14"/>
      <c r="WOC850" s="14"/>
      <c r="WOD850" s="14"/>
      <c r="WOE850" s="14"/>
      <c r="WOF850" s="14"/>
      <c r="WOG850" s="14"/>
      <c r="WOH850" s="14"/>
      <c r="WOI850" s="14"/>
      <c r="WOJ850" s="14"/>
      <c r="WOK850" s="14"/>
      <c r="WOL850" s="14"/>
      <c r="WOM850" s="14"/>
      <c r="WON850" s="14"/>
      <c r="WOO850" s="14"/>
      <c r="WOP850" s="14"/>
      <c r="WOQ850" s="14"/>
      <c r="WOR850" s="14"/>
      <c r="WOS850" s="14"/>
      <c r="WOT850" s="14"/>
      <c r="WOU850" s="14"/>
      <c r="WOV850" s="14"/>
      <c r="WOW850" s="14"/>
      <c r="WOX850" s="14"/>
      <c r="WOY850" s="14"/>
      <c r="WOZ850" s="14"/>
      <c r="WPA850" s="14"/>
      <c r="WPB850" s="14"/>
      <c r="WPC850" s="14"/>
      <c r="WPD850" s="14"/>
      <c r="WPE850" s="14"/>
      <c r="WPF850" s="14"/>
      <c r="WPG850" s="14"/>
      <c r="WPH850" s="14"/>
      <c r="WPI850" s="14"/>
      <c r="WPJ850" s="14"/>
      <c r="WPK850" s="14"/>
      <c r="WPL850" s="14"/>
      <c r="WPM850" s="14"/>
      <c r="WPN850" s="14"/>
      <c r="WPO850" s="14"/>
      <c r="WPP850" s="14"/>
      <c r="WPQ850" s="14"/>
      <c r="WPR850" s="14"/>
      <c r="WPS850" s="14"/>
      <c r="WPT850" s="14"/>
      <c r="WPU850" s="14"/>
      <c r="WPV850" s="14"/>
      <c r="WPW850" s="14"/>
      <c r="WPX850" s="14"/>
      <c r="WPY850" s="14"/>
      <c r="WPZ850" s="14"/>
      <c r="WQA850" s="14"/>
      <c r="WQB850" s="14"/>
      <c r="WQC850" s="14"/>
      <c r="WQD850" s="14"/>
      <c r="WQE850" s="14"/>
      <c r="WQF850" s="14"/>
      <c r="WQG850" s="14"/>
      <c r="WQH850" s="14"/>
      <c r="WQI850" s="14"/>
      <c r="WQJ850" s="14"/>
      <c r="WQK850" s="14"/>
      <c r="WQL850" s="14"/>
      <c r="WQM850" s="14"/>
      <c r="WQN850" s="14"/>
      <c r="WQO850" s="14"/>
      <c r="WQP850" s="14"/>
      <c r="WQQ850" s="14"/>
      <c r="WQR850" s="14"/>
      <c r="WQS850" s="14"/>
      <c r="WQT850" s="14"/>
      <c r="WQU850" s="14"/>
      <c r="WQV850" s="14"/>
      <c r="WQW850" s="14"/>
      <c r="WQX850" s="14"/>
      <c r="WQY850" s="14"/>
      <c r="WQZ850" s="14"/>
      <c r="WRA850" s="14"/>
      <c r="WRB850" s="14"/>
      <c r="WRC850" s="14"/>
      <c r="WRD850" s="14"/>
      <c r="WRE850" s="14"/>
      <c r="WRF850" s="14"/>
      <c r="WRG850" s="14"/>
      <c r="WRH850" s="14"/>
      <c r="WRI850" s="14"/>
      <c r="WRJ850" s="14"/>
      <c r="WRK850" s="14"/>
      <c r="WRL850" s="14"/>
      <c r="WRM850" s="14"/>
      <c r="WRN850" s="14"/>
      <c r="WRO850" s="14"/>
      <c r="WRP850" s="14"/>
      <c r="WRQ850" s="14"/>
      <c r="WRR850" s="14"/>
      <c r="WRS850" s="14"/>
      <c r="WRT850" s="14"/>
      <c r="WRU850" s="14"/>
      <c r="WRV850" s="14"/>
      <c r="WRW850" s="14"/>
      <c r="WRX850" s="14"/>
      <c r="WRY850" s="14"/>
      <c r="WRZ850" s="14"/>
      <c r="WSA850" s="14"/>
      <c r="WSB850" s="14"/>
      <c r="WSC850" s="14"/>
      <c r="WSD850" s="14"/>
      <c r="WSE850" s="14"/>
      <c r="WSF850" s="14"/>
      <c r="WSG850" s="14"/>
      <c r="WSH850" s="14"/>
      <c r="WSI850" s="14"/>
      <c r="WSJ850" s="14"/>
      <c r="WSK850" s="14"/>
      <c r="WSL850" s="14"/>
      <c r="WSM850" s="14"/>
      <c r="WSN850" s="14"/>
      <c r="WSO850" s="14"/>
      <c r="WSP850" s="14"/>
      <c r="WSQ850" s="14"/>
      <c r="WSR850" s="14"/>
      <c r="WSS850" s="14"/>
      <c r="WST850" s="14"/>
      <c r="WSU850" s="14"/>
      <c r="WSV850" s="14"/>
      <c r="WSW850" s="14"/>
      <c r="WSX850" s="14"/>
      <c r="WSY850" s="14"/>
      <c r="WSZ850" s="14"/>
      <c r="WTA850" s="14"/>
      <c r="WTB850" s="14"/>
      <c r="WTC850" s="14"/>
      <c r="WTD850" s="14"/>
      <c r="WTE850" s="14"/>
      <c r="WTF850" s="14"/>
      <c r="WTG850" s="14"/>
      <c r="WTH850" s="14"/>
      <c r="WTI850" s="14"/>
      <c r="WTJ850" s="14"/>
      <c r="WTK850" s="14"/>
      <c r="WTL850" s="14"/>
      <c r="WTM850" s="14"/>
      <c r="WTN850" s="14"/>
      <c r="WTO850" s="14"/>
      <c r="WTP850" s="14"/>
      <c r="WTQ850" s="14"/>
      <c r="WTR850" s="14"/>
      <c r="WTS850" s="14"/>
      <c r="WTT850" s="14"/>
      <c r="WTU850" s="14"/>
      <c r="WTV850" s="14"/>
      <c r="WTW850" s="14"/>
      <c r="WTX850" s="14"/>
      <c r="WTY850" s="14"/>
      <c r="WTZ850" s="14"/>
      <c r="WUA850" s="14"/>
      <c r="WUB850" s="14"/>
      <c r="WUC850" s="14"/>
      <c r="WUD850" s="14"/>
      <c r="WUE850" s="14"/>
      <c r="WUF850" s="14"/>
      <c r="WUG850" s="14"/>
      <c r="WUH850" s="14"/>
      <c r="WUI850" s="14"/>
      <c r="WUJ850" s="14"/>
      <c r="WUK850" s="14"/>
      <c r="WUL850" s="14"/>
      <c r="WUM850" s="14"/>
      <c r="WUN850" s="14"/>
      <c r="WUO850" s="14"/>
      <c r="WUP850" s="14"/>
      <c r="WUQ850" s="14"/>
      <c r="WUR850" s="14"/>
      <c r="WUS850" s="14"/>
      <c r="WUT850" s="14"/>
      <c r="WUU850" s="14"/>
      <c r="WUV850" s="14"/>
      <c r="WUW850" s="14"/>
      <c r="WUX850" s="14"/>
      <c r="WUY850" s="14"/>
      <c r="WUZ850" s="14"/>
      <c r="WVA850" s="14"/>
      <c r="WVB850" s="14"/>
      <c r="WVC850" s="14"/>
      <c r="WVD850" s="14"/>
      <c r="WVE850" s="14"/>
      <c r="WVF850" s="14"/>
      <c r="WVG850" s="14"/>
      <c r="WVH850" s="14"/>
      <c r="WVI850" s="14"/>
      <c r="WVJ850" s="14"/>
      <c r="WVK850" s="14"/>
      <c r="WVL850" s="14"/>
      <c r="WVM850" s="14"/>
      <c r="WVN850" s="14"/>
      <c r="WVO850" s="14"/>
      <c r="WVP850" s="14"/>
      <c r="WVQ850" s="14"/>
      <c r="WVR850" s="14"/>
      <c r="WVS850" s="14"/>
      <c r="WVT850" s="14"/>
      <c r="WVU850" s="14"/>
      <c r="WVV850" s="14"/>
      <c r="WVW850" s="14"/>
      <c r="WVX850" s="14"/>
      <c r="WVY850" s="14"/>
      <c r="WVZ850" s="14"/>
      <c r="WWA850" s="14"/>
      <c r="WWB850" s="14"/>
      <c r="WWC850" s="14"/>
      <c r="WWD850" s="14"/>
      <c r="WWE850" s="14"/>
      <c r="WWF850" s="14"/>
      <c r="WWG850" s="14"/>
      <c r="WWH850" s="14"/>
      <c r="WWI850" s="14"/>
      <c r="WWJ850" s="14"/>
      <c r="WWK850" s="14"/>
      <c r="WWL850" s="14"/>
      <c r="WWM850" s="14"/>
      <c r="WWN850" s="14"/>
      <c r="WWO850" s="14"/>
      <c r="WWP850" s="14"/>
      <c r="WWQ850" s="14"/>
      <c r="WWR850" s="14"/>
      <c r="WWS850" s="14"/>
      <c r="WWT850" s="14"/>
      <c r="WWU850" s="14"/>
      <c r="WWV850" s="14"/>
      <c r="WWW850" s="14"/>
      <c r="WWX850" s="14"/>
      <c r="WWY850" s="14"/>
      <c r="WWZ850" s="14"/>
      <c r="WXA850" s="14"/>
      <c r="WXB850" s="14"/>
      <c r="WXC850" s="14"/>
      <c r="WXD850" s="14"/>
      <c r="WXE850" s="14"/>
      <c r="WXF850" s="14"/>
      <c r="WXG850" s="14"/>
      <c r="WXH850" s="14"/>
      <c r="WXI850" s="14"/>
      <c r="WXJ850" s="14"/>
      <c r="WXK850" s="14"/>
      <c r="WXL850" s="14"/>
      <c r="WXM850" s="14"/>
      <c r="WXN850" s="14"/>
      <c r="WXO850" s="14"/>
      <c r="WXP850" s="14"/>
      <c r="WXQ850" s="14"/>
      <c r="WXR850" s="14"/>
      <c r="WXS850" s="14"/>
      <c r="WXT850" s="14"/>
      <c r="WXU850" s="14"/>
      <c r="WXV850" s="14"/>
      <c r="WXW850" s="14"/>
      <c r="WXX850" s="14"/>
      <c r="WXY850" s="14"/>
      <c r="WXZ850" s="14"/>
      <c r="WYA850" s="14"/>
      <c r="WYB850" s="14"/>
      <c r="WYC850" s="14"/>
      <c r="WYD850" s="14"/>
      <c r="WYE850" s="14"/>
      <c r="WYF850" s="14"/>
      <c r="WYG850" s="14"/>
      <c r="WYH850" s="14"/>
      <c r="WYI850" s="14"/>
      <c r="WYJ850" s="14"/>
      <c r="WYK850" s="14"/>
      <c r="WYL850" s="14"/>
      <c r="WYM850" s="14"/>
      <c r="WYN850" s="14"/>
      <c r="WYO850" s="14"/>
      <c r="WYP850" s="14"/>
      <c r="WYQ850" s="14"/>
      <c r="WYR850" s="14"/>
      <c r="WYS850" s="14"/>
      <c r="WYT850" s="14"/>
      <c r="WYU850" s="14"/>
      <c r="WYV850" s="14"/>
      <c r="WYW850" s="14"/>
      <c r="WYX850" s="14"/>
      <c r="WYY850" s="14"/>
      <c r="WYZ850" s="14"/>
      <c r="WZA850" s="14"/>
      <c r="WZB850" s="14"/>
      <c r="WZC850" s="14"/>
      <c r="WZD850" s="14"/>
      <c r="WZE850" s="14"/>
      <c r="WZF850" s="14"/>
      <c r="WZG850" s="14"/>
      <c r="WZH850" s="14"/>
      <c r="WZI850" s="14"/>
      <c r="WZJ850" s="14"/>
      <c r="WZK850" s="14"/>
      <c r="WZL850" s="14"/>
      <c r="WZM850" s="14"/>
      <c r="WZN850" s="14"/>
      <c r="WZO850" s="14"/>
      <c r="WZP850" s="14"/>
      <c r="WZQ850" s="14"/>
      <c r="WZR850" s="14"/>
      <c r="WZS850" s="14"/>
      <c r="WZT850" s="14"/>
      <c r="WZU850" s="14"/>
      <c r="WZV850" s="14"/>
      <c r="WZW850" s="14"/>
      <c r="WZX850" s="14"/>
      <c r="WZY850" s="14"/>
      <c r="WZZ850" s="14"/>
      <c r="XAA850" s="14"/>
      <c r="XAB850" s="14"/>
      <c r="XAC850" s="14"/>
      <c r="XAD850" s="14"/>
      <c r="XAE850" s="14"/>
      <c r="XAF850" s="14"/>
      <c r="XAG850" s="14"/>
      <c r="XAH850" s="14"/>
      <c r="XAI850" s="14"/>
      <c r="XAJ850" s="14"/>
      <c r="XAK850" s="14"/>
      <c r="XAL850" s="14"/>
      <c r="XAM850" s="14"/>
      <c r="XAN850" s="14"/>
      <c r="XAO850" s="14"/>
      <c r="XAP850" s="14"/>
      <c r="XAQ850" s="14"/>
      <c r="XAR850" s="14"/>
      <c r="XAS850" s="14"/>
      <c r="XAT850" s="14"/>
      <c r="XAU850" s="14"/>
      <c r="XAV850" s="14"/>
      <c r="XAW850" s="14"/>
      <c r="XAX850" s="14"/>
      <c r="XAY850" s="14"/>
      <c r="XAZ850" s="14"/>
      <c r="XBA850" s="14"/>
      <c r="XBB850" s="14"/>
      <c r="XBC850" s="14"/>
      <c r="XBD850" s="14"/>
      <c r="XBE850" s="14"/>
      <c r="XBF850" s="14"/>
      <c r="XBG850" s="14"/>
      <c r="XBH850" s="14"/>
      <c r="XBI850" s="14"/>
      <c r="XBJ850" s="14"/>
      <c r="XBK850" s="14"/>
      <c r="XBL850" s="14"/>
      <c r="XBM850" s="14"/>
      <c r="XBN850" s="14"/>
      <c r="XBO850" s="14"/>
      <c r="XBP850" s="14"/>
      <c r="XBQ850" s="14"/>
      <c r="XBR850" s="14"/>
      <c r="XBS850" s="14"/>
      <c r="XBT850" s="14"/>
      <c r="XBU850" s="14"/>
      <c r="XBV850" s="14"/>
      <c r="XBW850" s="14"/>
      <c r="XBX850" s="14"/>
      <c r="XBY850" s="14"/>
      <c r="XBZ850" s="14"/>
      <c r="XCA850" s="14"/>
      <c r="XCB850" s="14"/>
      <c r="XCC850" s="14"/>
      <c r="XCD850" s="14"/>
      <c r="XCE850" s="14"/>
      <c r="XCF850" s="14"/>
      <c r="XCG850" s="14"/>
      <c r="XCH850" s="14"/>
      <c r="XCI850" s="14"/>
      <c r="XCJ850" s="14"/>
      <c r="XCK850" s="14"/>
      <c r="XCL850" s="14"/>
      <c r="XCM850" s="14"/>
      <c r="XCN850" s="14"/>
      <c r="XCO850" s="14"/>
      <c r="XCP850" s="14"/>
      <c r="XCQ850" s="14"/>
      <c r="XCR850" s="14"/>
      <c r="XCS850" s="14"/>
      <c r="XCT850" s="14"/>
      <c r="XCU850" s="14"/>
      <c r="XCV850" s="14"/>
      <c r="XCW850" s="14"/>
      <c r="XCX850" s="14"/>
      <c r="XCY850" s="14"/>
      <c r="XCZ850" s="14"/>
      <c r="XDA850" s="14"/>
      <c r="XDB850" s="14"/>
      <c r="XDC850" s="14"/>
      <c r="XDD850" s="14"/>
      <c r="XDE850" s="14"/>
      <c r="XDF850" s="14"/>
      <c r="XDG850" s="14"/>
      <c r="XDH850" s="14"/>
      <c r="XDI850" s="14"/>
      <c r="XDJ850" s="14"/>
      <c r="XDK850" s="14"/>
      <c r="XDL850" s="14"/>
      <c r="XDM850" s="14"/>
      <c r="XDN850" s="14"/>
      <c r="XDO850" s="14"/>
      <c r="XDP850" s="14"/>
      <c r="XDQ850" s="14"/>
      <c r="XDR850" s="14"/>
      <c r="XDS850" s="14"/>
      <c r="XDT850" s="14"/>
      <c r="XDU850" s="14"/>
      <c r="XDV850" s="14"/>
      <c r="XDW850" s="14"/>
      <c r="XDX850" s="14"/>
      <c r="XDY850" s="14"/>
      <c r="XDZ850" s="14"/>
      <c r="XEA850" s="14"/>
      <c r="XEB850" s="14"/>
      <c r="XEC850" s="14"/>
      <c r="XED850" s="14"/>
      <c r="XEE850" s="14"/>
      <c r="XEF850" s="14"/>
      <c r="XEG850" s="14"/>
      <c r="XEH850" s="14"/>
      <c r="XEI850" s="14"/>
      <c r="XEJ850" s="14"/>
      <c r="XEK850" s="14"/>
      <c r="XEL850" s="14"/>
      <c r="XEM850" s="14"/>
      <c r="XEN850" s="14"/>
      <c r="XEO850" s="14"/>
      <c r="XEP850" s="14"/>
      <c r="XEQ850" s="14"/>
      <c r="XER850" s="14"/>
      <c r="XES850" s="14"/>
      <c r="XET850" s="14"/>
      <c r="XEU850" s="14"/>
      <c r="XEV850" s="14"/>
      <c r="XEW850" s="14"/>
      <c r="XEX850" s="14"/>
      <c r="XEY850" s="14"/>
    </row>
    <row r="851" spans="1:16379" ht="22.5" hidden="1" customHeight="1" x14ac:dyDescent="0.25">
      <c r="A851" s="68" t="s">
        <v>3981</v>
      </c>
      <c r="B851" s="25">
        <v>1639</v>
      </c>
      <c r="C851" s="36" t="s">
        <v>335</v>
      </c>
      <c r="D851" s="25">
        <v>1969</v>
      </c>
      <c r="E851" s="68" t="s">
        <v>2932</v>
      </c>
      <c r="F851" s="68" t="s">
        <v>2934</v>
      </c>
      <c r="G851" s="25">
        <v>5</v>
      </c>
      <c r="H851" s="25">
        <v>4</v>
      </c>
      <c r="I851" s="139">
        <v>3554.2</v>
      </c>
      <c r="J851" s="137">
        <v>3431.2</v>
      </c>
      <c r="K851" s="139">
        <v>3431.2</v>
      </c>
      <c r="L851" s="148">
        <v>138</v>
      </c>
      <c r="M851" s="147">
        <f t="shared" si="190"/>
        <v>7099800</v>
      </c>
      <c r="N851" s="147"/>
      <c r="O851" s="147"/>
      <c r="P851" s="147"/>
      <c r="Q851" s="137">
        <f t="shared" si="191"/>
        <v>7099800</v>
      </c>
      <c r="R851" s="139">
        <f>794898+1332008</f>
        <v>2126906</v>
      </c>
      <c r="S851" s="25"/>
      <c r="T851" s="139"/>
      <c r="U851" s="139">
        <v>1402</v>
      </c>
      <c r="V851" s="139">
        <f>U851*3547</f>
        <v>4972894</v>
      </c>
      <c r="W851" s="139"/>
      <c r="X851" s="139"/>
      <c r="Y851" s="139"/>
      <c r="Z851" s="139"/>
      <c r="AA851" s="139"/>
      <c r="AB851" s="139"/>
      <c r="AC851" s="139"/>
      <c r="AD851" s="139"/>
      <c r="AE851" s="139"/>
      <c r="AF851" s="139"/>
      <c r="AG851" s="337">
        <v>2025</v>
      </c>
      <c r="AH851" s="126" t="s">
        <v>3064</v>
      </c>
      <c r="AI851" s="126"/>
      <c r="AJ851" s="134">
        <f t="shared" si="176"/>
        <v>798</v>
      </c>
      <c r="AK851" s="35" t="s">
        <v>153</v>
      </c>
      <c r="AL851" s="134" t="str">
        <f t="shared" si="177"/>
        <v>798.</v>
      </c>
      <c r="AM851" s="140"/>
      <c r="AN851" s="303"/>
      <c r="AO851" s="193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4"/>
      <c r="EF851" s="14"/>
      <c r="EG851" s="14"/>
      <c r="EH851" s="14"/>
      <c r="EI851" s="14"/>
      <c r="EJ851" s="14"/>
      <c r="EK851" s="14"/>
      <c r="EL851" s="14"/>
      <c r="EM851" s="14"/>
      <c r="EN851" s="14"/>
      <c r="EO851" s="14"/>
      <c r="EP851" s="14"/>
      <c r="EQ851" s="14"/>
      <c r="ER851" s="14"/>
      <c r="ES851" s="14"/>
      <c r="ET851" s="14"/>
      <c r="EU851" s="14"/>
      <c r="EV851" s="14"/>
      <c r="EW851" s="14"/>
      <c r="EX851" s="14"/>
      <c r="EY851" s="14"/>
      <c r="EZ851" s="14"/>
      <c r="FA851" s="14"/>
      <c r="FB851" s="14"/>
      <c r="FC851" s="14"/>
      <c r="FD851" s="14"/>
      <c r="FE851" s="14"/>
      <c r="FF851" s="14"/>
      <c r="FG851" s="14"/>
      <c r="FH851" s="14"/>
      <c r="FI851" s="14"/>
      <c r="FJ851" s="14"/>
      <c r="FK851" s="14"/>
      <c r="FL851" s="14"/>
      <c r="FM851" s="14"/>
      <c r="FN851" s="14"/>
      <c r="FO851" s="14"/>
      <c r="FP851" s="14"/>
      <c r="FQ851" s="14"/>
      <c r="FR851" s="14"/>
      <c r="FS851" s="14"/>
      <c r="FT851" s="14"/>
      <c r="FU851" s="14"/>
      <c r="FV851" s="14"/>
      <c r="FW851" s="14"/>
      <c r="FX851" s="14"/>
      <c r="FY851" s="14"/>
      <c r="FZ851" s="14"/>
      <c r="GA851" s="14"/>
      <c r="GB851" s="14"/>
      <c r="GC851" s="14"/>
      <c r="GD851" s="14"/>
      <c r="GE851" s="14"/>
      <c r="GF851" s="14"/>
      <c r="GG851" s="14"/>
      <c r="GH851" s="14"/>
      <c r="GI851" s="14"/>
      <c r="GJ851" s="14"/>
      <c r="GK851" s="14"/>
      <c r="GL851" s="14"/>
      <c r="GM851" s="14"/>
      <c r="GN851" s="14"/>
      <c r="GO851" s="14"/>
      <c r="GP851" s="14"/>
      <c r="GQ851" s="14"/>
      <c r="GR851" s="14"/>
      <c r="GS851" s="14"/>
      <c r="GT851" s="14"/>
      <c r="GU851" s="14"/>
      <c r="GV851" s="14"/>
      <c r="GW851" s="14"/>
      <c r="GX851" s="14"/>
      <c r="GY851" s="14"/>
      <c r="GZ851" s="14"/>
      <c r="HA851" s="14"/>
      <c r="HB851" s="14"/>
      <c r="HC851" s="14"/>
      <c r="HD851" s="14"/>
      <c r="HE851" s="14"/>
      <c r="HF851" s="14"/>
      <c r="HG851" s="14"/>
      <c r="HH851" s="14"/>
      <c r="HI851" s="14"/>
      <c r="HJ851" s="14"/>
      <c r="HK851" s="14"/>
      <c r="HL851" s="14"/>
      <c r="HM851" s="14"/>
      <c r="HN851" s="14"/>
      <c r="HO851" s="14"/>
      <c r="HP851" s="14"/>
      <c r="HQ851" s="14"/>
      <c r="HR851" s="14"/>
      <c r="HS851" s="14"/>
      <c r="HT851" s="14"/>
      <c r="HU851" s="14"/>
      <c r="HV851" s="14"/>
      <c r="HW851" s="14"/>
      <c r="HX851" s="14"/>
      <c r="HY851" s="14"/>
      <c r="HZ851" s="14"/>
      <c r="IA851" s="14"/>
      <c r="IB851" s="14"/>
      <c r="IC851" s="14"/>
      <c r="ID851" s="14"/>
      <c r="IE851" s="14"/>
      <c r="IF851" s="14"/>
      <c r="IG851" s="14"/>
      <c r="IH851" s="14"/>
      <c r="II851" s="14"/>
      <c r="IJ851" s="14"/>
      <c r="IK851" s="14"/>
      <c r="IL851" s="14"/>
      <c r="IM851" s="14"/>
      <c r="IN851" s="14"/>
      <c r="IO851" s="14"/>
      <c r="IP851" s="14"/>
      <c r="IQ851" s="14"/>
      <c r="IR851" s="14"/>
      <c r="IS851" s="14"/>
      <c r="IT851" s="14"/>
      <c r="IU851" s="14"/>
      <c r="IV851" s="14"/>
      <c r="IW851" s="14"/>
      <c r="IX851" s="14"/>
      <c r="IY851" s="14"/>
      <c r="IZ851" s="14"/>
      <c r="JA851" s="14"/>
      <c r="JB851" s="14"/>
      <c r="JC851" s="14"/>
      <c r="JD851" s="14"/>
      <c r="JE851" s="14"/>
      <c r="JF851" s="14"/>
      <c r="JG851" s="14"/>
      <c r="JH851" s="14"/>
      <c r="JI851" s="14"/>
      <c r="JJ851" s="14"/>
      <c r="JK851" s="14"/>
      <c r="JL851" s="14"/>
      <c r="JM851" s="14"/>
      <c r="JN851" s="14"/>
      <c r="JO851" s="14"/>
      <c r="JP851" s="14"/>
      <c r="JQ851" s="14"/>
      <c r="JR851" s="14"/>
      <c r="JS851" s="14"/>
      <c r="JT851" s="14"/>
      <c r="JU851" s="14"/>
      <c r="JV851" s="14"/>
      <c r="JW851" s="14"/>
      <c r="JX851" s="14"/>
      <c r="JY851" s="14"/>
      <c r="JZ851" s="14"/>
      <c r="KA851" s="14"/>
      <c r="KB851" s="14"/>
      <c r="KC851" s="14"/>
      <c r="KD851" s="14"/>
      <c r="KE851" s="14"/>
      <c r="KF851" s="14"/>
      <c r="KG851" s="14"/>
      <c r="KH851" s="14"/>
      <c r="KI851" s="14"/>
      <c r="KJ851" s="14"/>
      <c r="KK851" s="14"/>
      <c r="KL851" s="14"/>
      <c r="KM851" s="14"/>
      <c r="KN851" s="14"/>
      <c r="KO851" s="14"/>
      <c r="KP851" s="14"/>
      <c r="KQ851" s="14"/>
      <c r="KR851" s="14"/>
      <c r="KS851" s="14"/>
      <c r="KT851" s="14"/>
      <c r="KU851" s="14"/>
      <c r="KV851" s="14"/>
      <c r="KW851" s="14"/>
      <c r="KX851" s="14"/>
      <c r="KY851" s="14"/>
      <c r="KZ851" s="14"/>
      <c r="LA851" s="14"/>
      <c r="LB851" s="14"/>
      <c r="LC851" s="14"/>
      <c r="LD851" s="14"/>
      <c r="LE851" s="14"/>
      <c r="LF851" s="14"/>
      <c r="LG851" s="14"/>
      <c r="LH851" s="14"/>
      <c r="LI851" s="14"/>
      <c r="LJ851" s="14"/>
      <c r="LK851" s="14"/>
      <c r="LL851" s="14"/>
      <c r="LM851" s="14"/>
      <c r="LN851" s="14"/>
      <c r="LO851" s="14"/>
      <c r="LP851" s="14"/>
      <c r="LQ851" s="14"/>
      <c r="LR851" s="14"/>
      <c r="LS851" s="14"/>
      <c r="LT851" s="14"/>
      <c r="LU851" s="14"/>
      <c r="LV851" s="14"/>
      <c r="LW851" s="14"/>
      <c r="LX851" s="14"/>
      <c r="LY851" s="14"/>
      <c r="LZ851" s="14"/>
      <c r="MA851" s="14"/>
      <c r="MB851" s="14"/>
      <c r="MC851" s="14"/>
      <c r="MD851" s="14"/>
      <c r="ME851" s="14"/>
      <c r="MF851" s="14"/>
      <c r="MG851" s="14"/>
      <c r="MH851" s="14"/>
      <c r="MI851" s="14"/>
      <c r="MJ851" s="14"/>
      <c r="MK851" s="14"/>
      <c r="ML851" s="14"/>
      <c r="MM851" s="14"/>
      <c r="MN851" s="14"/>
      <c r="MO851" s="14"/>
      <c r="MP851" s="14"/>
      <c r="MQ851" s="14"/>
      <c r="MR851" s="14"/>
      <c r="MS851" s="14"/>
      <c r="MT851" s="14"/>
      <c r="MU851" s="14"/>
      <c r="MV851" s="14"/>
      <c r="MW851" s="14"/>
      <c r="MX851" s="14"/>
      <c r="MY851" s="14"/>
      <c r="MZ851" s="14"/>
      <c r="NA851" s="14"/>
      <c r="NB851" s="14"/>
      <c r="NC851" s="14"/>
      <c r="ND851" s="14"/>
      <c r="NE851" s="14"/>
      <c r="NF851" s="14"/>
      <c r="NG851" s="14"/>
      <c r="NH851" s="14"/>
      <c r="NI851" s="14"/>
      <c r="NJ851" s="14"/>
      <c r="NK851" s="14"/>
      <c r="NL851" s="14"/>
      <c r="NM851" s="14"/>
      <c r="NN851" s="14"/>
      <c r="NO851" s="14"/>
      <c r="NP851" s="14"/>
      <c r="NQ851" s="14"/>
      <c r="NR851" s="14"/>
      <c r="NS851" s="14"/>
      <c r="NT851" s="14"/>
      <c r="NU851" s="14"/>
      <c r="NV851" s="14"/>
      <c r="NW851" s="14"/>
      <c r="NX851" s="14"/>
      <c r="NY851" s="14"/>
      <c r="NZ851" s="14"/>
      <c r="OA851" s="14"/>
      <c r="OB851" s="14"/>
      <c r="OC851" s="14"/>
      <c r="OD851" s="14"/>
      <c r="OE851" s="14"/>
      <c r="OF851" s="14"/>
      <c r="OG851" s="14"/>
      <c r="OH851" s="14"/>
      <c r="OI851" s="14"/>
      <c r="OJ851" s="14"/>
      <c r="OK851" s="14"/>
      <c r="OL851" s="14"/>
      <c r="OM851" s="14"/>
      <c r="ON851" s="14"/>
      <c r="OO851" s="14"/>
      <c r="OP851" s="14"/>
      <c r="OQ851" s="14"/>
      <c r="OR851" s="14"/>
      <c r="OS851" s="14"/>
      <c r="OT851" s="14"/>
      <c r="OU851" s="14"/>
      <c r="OV851" s="14"/>
      <c r="OW851" s="14"/>
      <c r="OX851" s="14"/>
      <c r="OY851" s="14"/>
      <c r="OZ851" s="14"/>
      <c r="PA851" s="14"/>
      <c r="PB851" s="14"/>
      <c r="PC851" s="14"/>
      <c r="PD851" s="14"/>
      <c r="PE851" s="14"/>
      <c r="PF851" s="14"/>
      <c r="PG851" s="14"/>
      <c r="PH851" s="14"/>
      <c r="PI851" s="14"/>
      <c r="PJ851" s="14"/>
      <c r="PK851" s="14"/>
      <c r="PL851" s="14"/>
      <c r="PM851" s="14"/>
      <c r="PN851" s="14"/>
      <c r="PO851" s="14"/>
      <c r="PP851" s="14"/>
      <c r="PQ851" s="14"/>
      <c r="PR851" s="14"/>
      <c r="PS851" s="14"/>
      <c r="PT851" s="14"/>
      <c r="PU851" s="14"/>
      <c r="PV851" s="14"/>
      <c r="PW851" s="14"/>
      <c r="PX851" s="14"/>
      <c r="PY851" s="14"/>
      <c r="PZ851" s="14"/>
      <c r="QA851" s="14"/>
      <c r="QB851" s="14"/>
      <c r="QC851" s="14"/>
      <c r="QD851" s="14"/>
      <c r="QE851" s="14"/>
      <c r="QF851" s="14"/>
      <c r="QG851" s="14"/>
      <c r="QH851" s="14"/>
      <c r="QI851" s="14"/>
      <c r="QJ851" s="14"/>
      <c r="QK851" s="14"/>
      <c r="QL851" s="14"/>
      <c r="QM851" s="14"/>
      <c r="QN851" s="14"/>
      <c r="QO851" s="14"/>
      <c r="QP851" s="14"/>
      <c r="QQ851" s="14"/>
      <c r="QR851" s="14"/>
      <c r="QS851" s="14"/>
      <c r="QT851" s="14"/>
      <c r="QU851" s="14"/>
      <c r="QV851" s="14"/>
      <c r="QW851" s="14"/>
      <c r="QX851" s="14"/>
      <c r="QY851" s="14"/>
      <c r="QZ851" s="14"/>
      <c r="RA851" s="14"/>
      <c r="RB851" s="14"/>
      <c r="RC851" s="14"/>
      <c r="RD851" s="14"/>
      <c r="RE851" s="14"/>
      <c r="RF851" s="14"/>
      <c r="RG851" s="14"/>
      <c r="RH851" s="14"/>
      <c r="RI851" s="14"/>
      <c r="RJ851" s="14"/>
      <c r="RK851" s="14"/>
      <c r="RL851" s="14"/>
      <c r="RM851" s="14"/>
      <c r="RN851" s="14"/>
      <c r="RO851" s="14"/>
      <c r="RP851" s="14"/>
      <c r="RQ851" s="14"/>
      <c r="RR851" s="14"/>
      <c r="RS851" s="14"/>
      <c r="RT851" s="14"/>
      <c r="RU851" s="14"/>
      <c r="RV851" s="14"/>
      <c r="RW851" s="14"/>
      <c r="RX851" s="14"/>
      <c r="RY851" s="14"/>
      <c r="RZ851" s="14"/>
      <c r="SA851" s="14"/>
      <c r="SB851" s="14"/>
      <c r="SC851" s="14"/>
      <c r="SD851" s="14"/>
      <c r="SE851" s="14"/>
      <c r="SF851" s="14"/>
      <c r="SG851" s="14"/>
      <c r="SH851" s="14"/>
      <c r="SI851" s="14"/>
      <c r="SJ851" s="14"/>
      <c r="SK851" s="14"/>
      <c r="SL851" s="14"/>
      <c r="SM851" s="14"/>
      <c r="SN851" s="14"/>
      <c r="SO851" s="14"/>
      <c r="SP851" s="14"/>
      <c r="SQ851" s="14"/>
      <c r="SR851" s="14"/>
      <c r="SS851" s="14"/>
      <c r="ST851" s="14"/>
      <c r="SU851" s="14"/>
      <c r="SV851" s="14"/>
      <c r="SW851" s="14"/>
      <c r="SX851" s="14"/>
      <c r="SY851" s="14"/>
      <c r="SZ851" s="14"/>
      <c r="TA851" s="14"/>
      <c r="TB851" s="14"/>
      <c r="TC851" s="14"/>
      <c r="TD851" s="14"/>
      <c r="TE851" s="14"/>
      <c r="TF851" s="14"/>
      <c r="TG851" s="14"/>
      <c r="TH851" s="14"/>
      <c r="TI851" s="14"/>
      <c r="TJ851" s="14"/>
      <c r="TK851" s="14"/>
      <c r="TL851" s="14"/>
      <c r="TM851" s="14"/>
      <c r="TN851" s="14"/>
      <c r="TO851" s="14"/>
      <c r="TP851" s="14"/>
      <c r="TQ851" s="14"/>
      <c r="TR851" s="14"/>
      <c r="TS851" s="14"/>
      <c r="TT851" s="14"/>
      <c r="TU851" s="14"/>
      <c r="TV851" s="14"/>
      <c r="TW851" s="14"/>
      <c r="TX851" s="14"/>
      <c r="TY851" s="14"/>
      <c r="TZ851" s="14"/>
      <c r="UA851" s="14"/>
      <c r="UB851" s="14"/>
      <c r="UC851" s="14"/>
      <c r="UD851" s="14"/>
      <c r="UE851" s="14"/>
      <c r="UF851" s="14"/>
      <c r="UG851" s="14"/>
      <c r="UH851" s="14"/>
      <c r="UI851" s="14"/>
      <c r="UJ851" s="14"/>
      <c r="UK851" s="14"/>
      <c r="UL851" s="14"/>
      <c r="UM851" s="14"/>
      <c r="UN851" s="14"/>
      <c r="UO851" s="14"/>
      <c r="UP851" s="14"/>
      <c r="UQ851" s="14"/>
      <c r="UR851" s="14"/>
      <c r="US851" s="14"/>
      <c r="UT851" s="14"/>
      <c r="UU851" s="14"/>
      <c r="UV851" s="14"/>
      <c r="UW851" s="14"/>
      <c r="UX851" s="14"/>
      <c r="UY851" s="14"/>
      <c r="UZ851" s="14"/>
      <c r="VA851" s="14"/>
      <c r="VB851" s="14"/>
      <c r="VC851" s="14"/>
      <c r="VD851" s="14"/>
      <c r="VE851" s="14"/>
      <c r="VF851" s="14"/>
      <c r="VG851" s="14"/>
      <c r="VH851" s="14"/>
      <c r="VI851" s="14"/>
      <c r="VJ851" s="14"/>
      <c r="VK851" s="14"/>
      <c r="VL851" s="14"/>
      <c r="VM851" s="14"/>
      <c r="VN851" s="14"/>
      <c r="VO851" s="14"/>
      <c r="VP851" s="14"/>
      <c r="VQ851" s="14"/>
      <c r="VR851" s="14"/>
      <c r="VS851" s="14"/>
      <c r="VT851" s="14"/>
      <c r="VU851" s="14"/>
      <c r="VV851" s="14"/>
      <c r="VW851" s="14"/>
      <c r="VX851" s="14"/>
      <c r="VY851" s="14"/>
      <c r="VZ851" s="14"/>
      <c r="WA851" s="14"/>
      <c r="WB851" s="14"/>
      <c r="WC851" s="14"/>
      <c r="WD851" s="14"/>
      <c r="WE851" s="14"/>
      <c r="WF851" s="14"/>
      <c r="WG851" s="14"/>
      <c r="WH851" s="14"/>
      <c r="WI851" s="14"/>
      <c r="WJ851" s="14"/>
      <c r="WK851" s="14"/>
      <c r="WL851" s="14"/>
      <c r="WM851" s="14"/>
      <c r="WN851" s="14"/>
      <c r="WO851" s="14"/>
      <c r="WP851" s="14"/>
      <c r="WQ851" s="14"/>
      <c r="WR851" s="14"/>
      <c r="WS851" s="14"/>
      <c r="WT851" s="14"/>
      <c r="WU851" s="14"/>
      <c r="WV851" s="14"/>
      <c r="WW851" s="14"/>
      <c r="WX851" s="14"/>
      <c r="WY851" s="14"/>
      <c r="WZ851" s="14"/>
      <c r="XA851" s="14"/>
      <c r="XB851" s="14"/>
      <c r="XC851" s="14"/>
      <c r="XD851" s="14"/>
      <c r="XE851" s="14"/>
      <c r="XF851" s="14"/>
      <c r="XG851" s="14"/>
      <c r="XH851" s="14"/>
      <c r="XI851" s="14"/>
      <c r="XJ851" s="14"/>
      <c r="XK851" s="14"/>
      <c r="XL851" s="14"/>
      <c r="XM851" s="14"/>
      <c r="XN851" s="14"/>
      <c r="XO851" s="14"/>
      <c r="XP851" s="14"/>
      <c r="XQ851" s="14"/>
      <c r="XR851" s="14"/>
      <c r="XS851" s="14"/>
      <c r="XT851" s="14"/>
      <c r="XU851" s="14"/>
      <c r="XV851" s="14"/>
      <c r="XW851" s="14"/>
      <c r="XX851" s="14"/>
      <c r="XY851" s="14"/>
      <c r="XZ851" s="14"/>
      <c r="YA851" s="14"/>
      <c r="YB851" s="14"/>
      <c r="YC851" s="14"/>
      <c r="YD851" s="14"/>
      <c r="YE851" s="14"/>
      <c r="YF851" s="14"/>
      <c r="YG851" s="14"/>
      <c r="YH851" s="14"/>
      <c r="YI851" s="14"/>
      <c r="YJ851" s="14"/>
      <c r="YK851" s="14"/>
      <c r="YL851" s="14"/>
      <c r="YM851" s="14"/>
      <c r="YN851" s="14"/>
      <c r="YO851" s="14"/>
      <c r="YP851" s="14"/>
      <c r="YQ851" s="14"/>
      <c r="YR851" s="14"/>
      <c r="YS851" s="14"/>
      <c r="YT851" s="14"/>
      <c r="YU851" s="14"/>
      <c r="YV851" s="14"/>
      <c r="YW851" s="14"/>
      <c r="YX851" s="14"/>
      <c r="YY851" s="14"/>
      <c r="YZ851" s="14"/>
      <c r="ZA851" s="14"/>
      <c r="ZB851" s="14"/>
      <c r="ZC851" s="14"/>
      <c r="ZD851" s="14"/>
      <c r="ZE851" s="14"/>
      <c r="ZF851" s="14"/>
      <c r="ZG851" s="14"/>
      <c r="ZH851" s="14"/>
      <c r="ZI851" s="14"/>
      <c r="ZJ851" s="14"/>
      <c r="ZK851" s="14"/>
      <c r="ZL851" s="14"/>
      <c r="ZM851" s="14"/>
      <c r="ZN851" s="14"/>
      <c r="ZO851" s="14"/>
      <c r="ZP851" s="14"/>
      <c r="ZQ851" s="14"/>
      <c r="ZR851" s="14"/>
      <c r="ZS851" s="14"/>
      <c r="ZT851" s="14"/>
      <c r="ZU851" s="14"/>
      <c r="ZV851" s="14"/>
      <c r="ZW851" s="14"/>
      <c r="ZX851" s="14"/>
      <c r="ZY851" s="14"/>
      <c r="ZZ851" s="14"/>
      <c r="AAA851" s="14"/>
      <c r="AAB851" s="14"/>
      <c r="AAC851" s="14"/>
      <c r="AAD851" s="14"/>
      <c r="AAE851" s="14"/>
      <c r="AAF851" s="14"/>
      <c r="AAG851" s="14"/>
      <c r="AAH851" s="14"/>
      <c r="AAI851" s="14"/>
      <c r="AAJ851" s="14"/>
      <c r="AAK851" s="14"/>
      <c r="AAL851" s="14"/>
      <c r="AAM851" s="14"/>
      <c r="AAN851" s="14"/>
      <c r="AAO851" s="14"/>
      <c r="AAP851" s="14"/>
      <c r="AAQ851" s="14"/>
      <c r="AAR851" s="14"/>
      <c r="AAS851" s="14"/>
      <c r="AAT851" s="14"/>
      <c r="AAU851" s="14"/>
      <c r="AAV851" s="14"/>
      <c r="AAW851" s="14"/>
      <c r="AAX851" s="14"/>
      <c r="AAY851" s="14"/>
      <c r="AAZ851" s="14"/>
      <c r="ABA851" s="14"/>
      <c r="ABB851" s="14"/>
      <c r="ABC851" s="14"/>
      <c r="ABD851" s="14"/>
      <c r="ABE851" s="14"/>
      <c r="ABF851" s="14"/>
      <c r="ABG851" s="14"/>
      <c r="ABH851" s="14"/>
      <c r="ABI851" s="14"/>
      <c r="ABJ851" s="14"/>
      <c r="ABK851" s="14"/>
      <c r="ABL851" s="14"/>
      <c r="ABM851" s="14"/>
      <c r="ABN851" s="14"/>
      <c r="ABO851" s="14"/>
      <c r="ABP851" s="14"/>
      <c r="ABQ851" s="14"/>
      <c r="ABR851" s="14"/>
      <c r="ABS851" s="14"/>
      <c r="ABT851" s="14"/>
      <c r="ABU851" s="14"/>
      <c r="ABV851" s="14"/>
      <c r="ABW851" s="14"/>
      <c r="ABX851" s="14"/>
      <c r="ABY851" s="14"/>
      <c r="ABZ851" s="14"/>
      <c r="ACA851" s="14"/>
      <c r="ACB851" s="14"/>
      <c r="ACC851" s="14"/>
      <c r="ACD851" s="14"/>
      <c r="ACE851" s="14"/>
      <c r="ACF851" s="14"/>
      <c r="ACG851" s="14"/>
      <c r="ACH851" s="14"/>
      <c r="ACI851" s="14"/>
      <c r="ACJ851" s="14"/>
      <c r="ACK851" s="14"/>
      <c r="ACL851" s="14"/>
      <c r="ACM851" s="14"/>
      <c r="ACN851" s="14"/>
      <c r="ACO851" s="14"/>
      <c r="ACP851" s="14"/>
      <c r="ACQ851" s="14"/>
      <c r="ACR851" s="14"/>
      <c r="ACS851" s="14"/>
      <c r="ACT851" s="14"/>
      <c r="ACU851" s="14"/>
      <c r="ACV851" s="14"/>
      <c r="ACW851" s="14"/>
      <c r="ACX851" s="14"/>
      <c r="ACY851" s="14"/>
      <c r="ACZ851" s="14"/>
      <c r="ADA851" s="14"/>
      <c r="ADB851" s="14"/>
      <c r="ADC851" s="14"/>
      <c r="ADD851" s="14"/>
      <c r="ADE851" s="14"/>
      <c r="ADF851" s="14"/>
      <c r="ADG851" s="14"/>
      <c r="ADH851" s="14"/>
      <c r="ADI851" s="14"/>
      <c r="ADJ851" s="14"/>
      <c r="ADK851" s="14"/>
      <c r="ADL851" s="14"/>
      <c r="ADM851" s="14"/>
      <c r="ADN851" s="14"/>
      <c r="ADO851" s="14"/>
      <c r="ADP851" s="14"/>
      <c r="ADQ851" s="14"/>
      <c r="ADR851" s="14"/>
      <c r="ADS851" s="14"/>
      <c r="ADT851" s="14"/>
      <c r="ADU851" s="14"/>
      <c r="ADV851" s="14"/>
      <c r="ADW851" s="14"/>
      <c r="ADX851" s="14"/>
      <c r="ADY851" s="14"/>
      <c r="ADZ851" s="14"/>
      <c r="AEA851" s="14"/>
      <c r="AEB851" s="14"/>
      <c r="AEC851" s="14"/>
      <c r="AED851" s="14"/>
      <c r="AEE851" s="14"/>
      <c r="AEF851" s="14"/>
      <c r="AEG851" s="14"/>
      <c r="AEH851" s="14"/>
      <c r="AEI851" s="14"/>
      <c r="AEJ851" s="14"/>
      <c r="AEK851" s="14"/>
      <c r="AEL851" s="14"/>
      <c r="AEM851" s="14"/>
      <c r="AEN851" s="14"/>
      <c r="AEO851" s="14"/>
      <c r="AEP851" s="14"/>
      <c r="AEQ851" s="14"/>
      <c r="AER851" s="14"/>
      <c r="AES851" s="14"/>
      <c r="AET851" s="14"/>
      <c r="AEU851" s="14"/>
      <c r="AEV851" s="14"/>
      <c r="AEW851" s="14"/>
      <c r="AEX851" s="14"/>
      <c r="AEY851" s="14"/>
      <c r="AEZ851" s="14"/>
      <c r="AFA851" s="14"/>
      <c r="AFB851" s="14"/>
      <c r="AFC851" s="14"/>
      <c r="AFD851" s="14"/>
      <c r="AFE851" s="14"/>
      <c r="AFF851" s="14"/>
      <c r="AFG851" s="14"/>
      <c r="AFH851" s="14"/>
      <c r="AFI851" s="14"/>
      <c r="AFJ851" s="14"/>
      <c r="AFK851" s="14"/>
      <c r="AFL851" s="14"/>
      <c r="AFM851" s="14"/>
      <c r="AFN851" s="14"/>
      <c r="AFO851" s="14"/>
      <c r="AFP851" s="14"/>
      <c r="AFQ851" s="14"/>
      <c r="AFR851" s="14"/>
      <c r="AFS851" s="14"/>
      <c r="AFT851" s="14"/>
      <c r="AFU851" s="14"/>
      <c r="AFV851" s="14"/>
      <c r="AFW851" s="14"/>
      <c r="AFX851" s="14"/>
      <c r="AFY851" s="14"/>
      <c r="AFZ851" s="14"/>
      <c r="AGA851" s="14"/>
      <c r="AGB851" s="14"/>
      <c r="AGC851" s="14"/>
      <c r="AGD851" s="14"/>
      <c r="AGE851" s="14"/>
      <c r="AGF851" s="14"/>
      <c r="AGG851" s="14"/>
      <c r="AGH851" s="14"/>
      <c r="AGI851" s="14"/>
      <c r="AGJ851" s="14"/>
      <c r="AGK851" s="14"/>
      <c r="AGL851" s="14"/>
      <c r="AGM851" s="14"/>
      <c r="AGN851" s="14"/>
      <c r="AGO851" s="14"/>
      <c r="AGP851" s="14"/>
      <c r="AGQ851" s="14"/>
      <c r="AGR851" s="14"/>
      <c r="AGS851" s="14"/>
      <c r="AGT851" s="14"/>
      <c r="AGU851" s="14"/>
      <c r="AGV851" s="14"/>
      <c r="AGW851" s="14"/>
      <c r="AGX851" s="14"/>
      <c r="AGY851" s="14"/>
      <c r="AGZ851" s="14"/>
      <c r="AHA851" s="14"/>
      <c r="AHB851" s="14"/>
      <c r="AHC851" s="14"/>
      <c r="AHD851" s="14"/>
      <c r="AHE851" s="14"/>
      <c r="AHF851" s="14"/>
      <c r="AHG851" s="14"/>
      <c r="AHH851" s="14"/>
      <c r="AHI851" s="14"/>
      <c r="AHJ851" s="14"/>
      <c r="AHK851" s="14"/>
      <c r="AHL851" s="14"/>
      <c r="AHM851" s="14"/>
      <c r="AHN851" s="14"/>
      <c r="AHO851" s="14"/>
      <c r="AHP851" s="14"/>
      <c r="AHQ851" s="14"/>
      <c r="AHR851" s="14"/>
      <c r="AHS851" s="14"/>
      <c r="AHT851" s="14"/>
      <c r="AHU851" s="14"/>
      <c r="AHV851" s="14"/>
      <c r="AHW851" s="14"/>
      <c r="AHX851" s="14"/>
      <c r="AHY851" s="14"/>
      <c r="AHZ851" s="14"/>
      <c r="AIA851" s="14"/>
      <c r="AIB851" s="14"/>
      <c r="AIC851" s="14"/>
      <c r="AID851" s="14"/>
      <c r="AIE851" s="14"/>
      <c r="AIF851" s="14"/>
      <c r="AIG851" s="14"/>
      <c r="AIH851" s="14"/>
      <c r="AII851" s="14"/>
      <c r="AIJ851" s="14"/>
      <c r="AIK851" s="14"/>
      <c r="AIL851" s="14"/>
      <c r="AIM851" s="14"/>
      <c r="AIN851" s="14"/>
      <c r="AIO851" s="14"/>
      <c r="AIP851" s="14"/>
      <c r="AIQ851" s="14"/>
      <c r="AIR851" s="14"/>
      <c r="AIS851" s="14"/>
      <c r="AIT851" s="14"/>
      <c r="AIU851" s="14"/>
      <c r="AIV851" s="14"/>
      <c r="AIW851" s="14"/>
      <c r="AIX851" s="14"/>
      <c r="AIY851" s="14"/>
      <c r="AIZ851" s="14"/>
      <c r="AJA851" s="14"/>
      <c r="AJB851" s="14"/>
      <c r="AJC851" s="14"/>
      <c r="AJD851" s="14"/>
      <c r="AJE851" s="14"/>
      <c r="AJF851" s="14"/>
      <c r="AJG851" s="14"/>
      <c r="AJH851" s="14"/>
      <c r="AJI851" s="14"/>
      <c r="AJJ851" s="14"/>
      <c r="AJK851" s="14"/>
      <c r="AJL851" s="14"/>
      <c r="AJM851" s="14"/>
      <c r="AJN851" s="14"/>
      <c r="AJO851" s="14"/>
      <c r="AJP851" s="14"/>
      <c r="AJQ851" s="14"/>
      <c r="AJR851" s="14"/>
      <c r="AJS851" s="14"/>
      <c r="AJT851" s="14"/>
      <c r="AJU851" s="14"/>
      <c r="AJV851" s="14"/>
      <c r="AJW851" s="14"/>
      <c r="AJX851" s="14"/>
      <c r="AJY851" s="14"/>
      <c r="AJZ851" s="14"/>
      <c r="AKA851" s="14"/>
      <c r="AKB851" s="14"/>
      <c r="AKC851" s="14"/>
      <c r="AKD851" s="14"/>
      <c r="AKE851" s="14"/>
      <c r="AKF851" s="14"/>
      <c r="AKG851" s="14"/>
      <c r="AKH851" s="14"/>
      <c r="AKI851" s="14"/>
      <c r="AKJ851" s="14"/>
      <c r="AKK851" s="14"/>
      <c r="AKL851" s="14"/>
      <c r="AKM851" s="14"/>
      <c r="AKN851" s="14"/>
      <c r="AKO851" s="14"/>
      <c r="AKP851" s="14"/>
      <c r="AKQ851" s="14"/>
      <c r="AKR851" s="14"/>
      <c r="AKS851" s="14"/>
      <c r="AKT851" s="14"/>
      <c r="AKU851" s="14"/>
      <c r="AKV851" s="14"/>
      <c r="AKW851" s="14"/>
      <c r="AKX851" s="14"/>
      <c r="AKY851" s="14"/>
      <c r="AKZ851" s="14"/>
      <c r="ALA851" s="14"/>
      <c r="ALB851" s="14"/>
      <c r="ALC851" s="14"/>
      <c r="ALD851" s="14"/>
      <c r="ALE851" s="14"/>
      <c r="ALF851" s="14"/>
      <c r="ALG851" s="14"/>
      <c r="ALH851" s="14"/>
      <c r="ALI851" s="14"/>
      <c r="ALJ851" s="14"/>
      <c r="ALK851" s="14"/>
      <c r="ALL851" s="14"/>
      <c r="ALM851" s="14"/>
      <c r="ALN851" s="14"/>
      <c r="ALO851" s="14"/>
      <c r="ALP851" s="14"/>
      <c r="ALQ851" s="14"/>
      <c r="ALR851" s="14"/>
      <c r="ALS851" s="14"/>
      <c r="ALT851" s="14"/>
      <c r="ALU851" s="14"/>
      <c r="ALV851" s="14"/>
      <c r="ALW851" s="14"/>
      <c r="ALX851" s="14"/>
      <c r="ALY851" s="14"/>
      <c r="ALZ851" s="14"/>
      <c r="AMA851" s="14"/>
      <c r="AMB851" s="14"/>
      <c r="AMC851" s="14"/>
      <c r="AMD851" s="14"/>
      <c r="AME851" s="14"/>
      <c r="AMF851" s="14"/>
      <c r="AMG851" s="14"/>
      <c r="AMH851" s="14"/>
      <c r="AMI851" s="14"/>
      <c r="AMJ851" s="14"/>
      <c r="AMK851" s="14"/>
      <c r="AML851" s="14"/>
      <c r="AMM851" s="14"/>
      <c r="AMN851" s="14"/>
      <c r="AMO851" s="14"/>
      <c r="AMP851" s="14"/>
      <c r="AMQ851" s="14"/>
      <c r="AMR851" s="14"/>
      <c r="AMS851" s="14"/>
      <c r="AMT851" s="14"/>
      <c r="AMU851" s="14"/>
      <c r="AMV851" s="14"/>
      <c r="AMW851" s="14"/>
      <c r="AMX851" s="14"/>
      <c r="AMY851" s="14"/>
      <c r="AMZ851" s="14"/>
      <c r="ANA851" s="14"/>
      <c r="ANB851" s="14"/>
      <c r="ANC851" s="14"/>
      <c r="AND851" s="14"/>
      <c r="ANE851" s="14"/>
      <c r="ANF851" s="14"/>
      <c r="ANG851" s="14"/>
      <c r="ANH851" s="14"/>
      <c r="ANI851" s="14"/>
      <c r="ANJ851" s="14"/>
      <c r="ANK851" s="14"/>
      <c r="ANL851" s="14"/>
      <c r="ANM851" s="14"/>
      <c r="ANN851" s="14"/>
      <c r="ANO851" s="14"/>
      <c r="ANP851" s="14"/>
      <c r="ANQ851" s="14"/>
      <c r="ANR851" s="14"/>
      <c r="ANS851" s="14"/>
      <c r="ANT851" s="14"/>
      <c r="ANU851" s="14"/>
      <c r="ANV851" s="14"/>
      <c r="ANW851" s="14"/>
      <c r="ANX851" s="14"/>
      <c r="ANY851" s="14"/>
      <c r="ANZ851" s="14"/>
      <c r="AOA851" s="14"/>
      <c r="AOB851" s="14"/>
      <c r="AOC851" s="14"/>
      <c r="AOD851" s="14"/>
      <c r="AOE851" s="14"/>
      <c r="AOF851" s="14"/>
      <c r="AOG851" s="14"/>
      <c r="AOH851" s="14"/>
      <c r="AOI851" s="14"/>
      <c r="AOJ851" s="14"/>
      <c r="AOK851" s="14"/>
      <c r="AOL851" s="14"/>
      <c r="AOM851" s="14"/>
      <c r="AON851" s="14"/>
      <c r="AOO851" s="14"/>
      <c r="AOP851" s="14"/>
      <c r="AOQ851" s="14"/>
      <c r="AOR851" s="14"/>
      <c r="AOS851" s="14"/>
      <c r="AOT851" s="14"/>
      <c r="AOU851" s="14"/>
      <c r="AOV851" s="14"/>
      <c r="AOW851" s="14"/>
      <c r="AOX851" s="14"/>
      <c r="AOY851" s="14"/>
      <c r="AOZ851" s="14"/>
      <c r="APA851" s="14"/>
      <c r="APB851" s="14"/>
      <c r="APC851" s="14"/>
      <c r="APD851" s="14"/>
      <c r="APE851" s="14"/>
      <c r="APF851" s="14"/>
      <c r="APG851" s="14"/>
      <c r="APH851" s="14"/>
      <c r="API851" s="14"/>
      <c r="APJ851" s="14"/>
      <c r="APK851" s="14"/>
      <c r="APL851" s="14"/>
      <c r="APM851" s="14"/>
      <c r="APN851" s="14"/>
      <c r="APO851" s="14"/>
      <c r="APP851" s="14"/>
      <c r="APQ851" s="14"/>
      <c r="APR851" s="14"/>
      <c r="APS851" s="14"/>
      <c r="APT851" s="14"/>
      <c r="APU851" s="14"/>
      <c r="APV851" s="14"/>
      <c r="APW851" s="14"/>
      <c r="APX851" s="14"/>
      <c r="APY851" s="14"/>
      <c r="APZ851" s="14"/>
      <c r="AQA851" s="14"/>
      <c r="AQB851" s="14"/>
      <c r="AQC851" s="14"/>
      <c r="AQD851" s="14"/>
      <c r="AQE851" s="14"/>
      <c r="AQF851" s="14"/>
      <c r="AQG851" s="14"/>
      <c r="AQH851" s="14"/>
      <c r="AQI851" s="14"/>
      <c r="AQJ851" s="14"/>
      <c r="AQK851" s="14"/>
      <c r="AQL851" s="14"/>
      <c r="AQM851" s="14"/>
      <c r="AQN851" s="14"/>
      <c r="AQO851" s="14"/>
      <c r="AQP851" s="14"/>
      <c r="AQQ851" s="14"/>
      <c r="AQR851" s="14"/>
      <c r="AQS851" s="14"/>
      <c r="AQT851" s="14"/>
      <c r="AQU851" s="14"/>
      <c r="AQV851" s="14"/>
      <c r="AQW851" s="14"/>
      <c r="AQX851" s="14"/>
      <c r="AQY851" s="14"/>
      <c r="AQZ851" s="14"/>
      <c r="ARA851" s="14"/>
      <c r="ARB851" s="14"/>
      <c r="ARC851" s="14"/>
      <c r="ARD851" s="14"/>
      <c r="ARE851" s="14"/>
      <c r="ARF851" s="14"/>
      <c r="ARG851" s="14"/>
      <c r="ARH851" s="14"/>
      <c r="ARI851" s="14"/>
      <c r="ARJ851" s="14"/>
      <c r="ARK851" s="14"/>
      <c r="ARL851" s="14"/>
      <c r="ARM851" s="14"/>
      <c r="ARN851" s="14"/>
      <c r="ARO851" s="14"/>
      <c r="ARP851" s="14"/>
      <c r="ARQ851" s="14"/>
      <c r="ARR851" s="14"/>
      <c r="ARS851" s="14"/>
      <c r="ART851" s="14"/>
      <c r="ARU851" s="14"/>
      <c r="ARV851" s="14"/>
      <c r="ARW851" s="14"/>
      <c r="ARX851" s="14"/>
      <c r="ARY851" s="14"/>
      <c r="ARZ851" s="14"/>
      <c r="ASA851" s="14"/>
      <c r="ASB851" s="14"/>
      <c r="ASC851" s="14"/>
      <c r="ASD851" s="14"/>
      <c r="ASE851" s="14"/>
      <c r="ASF851" s="14"/>
      <c r="ASG851" s="14"/>
      <c r="ASH851" s="14"/>
      <c r="ASI851" s="14"/>
      <c r="ASJ851" s="14"/>
      <c r="ASK851" s="14"/>
      <c r="ASL851" s="14"/>
      <c r="ASM851" s="14"/>
      <c r="ASN851" s="14"/>
      <c r="ASO851" s="14"/>
      <c r="ASP851" s="14"/>
      <c r="ASQ851" s="14"/>
      <c r="ASR851" s="14"/>
      <c r="ASS851" s="14"/>
      <c r="AST851" s="14"/>
      <c r="ASU851" s="14"/>
      <c r="ASV851" s="14"/>
      <c r="ASW851" s="14"/>
      <c r="ASX851" s="14"/>
      <c r="ASY851" s="14"/>
      <c r="ASZ851" s="14"/>
      <c r="ATA851" s="14"/>
      <c r="ATB851" s="14"/>
      <c r="ATC851" s="14"/>
      <c r="ATD851" s="14"/>
      <c r="ATE851" s="14"/>
      <c r="ATF851" s="14"/>
      <c r="ATG851" s="14"/>
      <c r="ATH851" s="14"/>
      <c r="ATI851" s="14"/>
      <c r="ATJ851" s="14"/>
      <c r="ATK851" s="14"/>
      <c r="ATL851" s="14"/>
      <c r="ATM851" s="14"/>
      <c r="ATN851" s="14"/>
      <c r="ATO851" s="14"/>
      <c r="ATP851" s="14"/>
      <c r="ATQ851" s="14"/>
      <c r="ATR851" s="14"/>
      <c r="ATS851" s="14"/>
      <c r="ATT851" s="14"/>
      <c r="ATU851" s="14"/>
      <c r="ATV851" s="14"/>
      <c r="ATW851" s="14"/>
      <c r="ATX851" s="14"/>
      <c r="ATY851" s="14"/>
      <c r="ATZ851" s="14"/>
      <c r="AUA851" s="14"/>
      <c r="AUB851" s="14"/>
      <c r="AUC851" s="14"/>
      <c r="AUD851" s="14"/>
      <c r="AUE851" s="14"/>
      <c r="AUF851" s="14"/>
      <c r="AUG851" s="14"/>
      <c r="AUH851" s="14"/>
      <c r="AUI851" s="14"/>
      <c r="AUJ851" s="14"/>
      <c r="AUK851" s="14"/>
      <c r="AUL851" s="14"/>
      <c r="AUM851" s="14"/>
      <c r="AUN851" s="14"/>
      <c r="AUO851" s="14"/>
      <c r="AUP851" s="14"/>
      <c r="AUQ851" s="14"/>
      <c r="AUR851" s="14"/>
      <c r="AUS851" s="14"/>
      <c r="AUT851" s="14"/>
      <c r="AUU851" s="14"/>
      <c r="AUV851" s="14"/>
      <c r="AUW851" s="14"/>
      <c r="AUX851" s="14"/>
      <c r="AUY851" s="14"/>
      <c r="AUZ851" s="14"/>
      <c r="AVA851" s="14"/>
      <c r="AVB851" s="14"/>
      <c r="AVC851" s="14"/>
      <c r="AVD851" s="14"/>
      <c r="AVE851" s="14"/>
      <c r="AVF851" s="14"/>
      <c r="AVG851" s="14"/>
      <c r="AVH851" s="14"/>
      <c r="AVI851" s="14"/>
      <c r="AVJ851" s="14"/>
      <c r="AVK851" s="14"/>
      <c r="AVL851" s="14"/>
      <c r="AVM851" s="14"/>
      <c r="AVN851" s="14"/>
      <c r="AVO851" s="14"/>
      <c r="AVP851" s="14"/>
      <c r="AVQ851" s="14"/>
      <c r="AVR851" s="14"/>
      <c r="AVS851" s="14"/>
      <c r="AVT851" s="14"/>
      <c r="AVU851" s="14"/>
      <c r="AVV851" s="14"/>
      <c r="AVW851" s="14"/>
      <c r="AVX851" s="14"/>
      <c r="AVY851" s="14"/>
      <c r="AVZ851" s="14"/>
      <c r="AWA851" s="14"/>
      <c r="AWB851" s="14"/>
      <c r="AWC851" s="14"/>
      <c r="AWD851" s="14"/>
      <c r="AWE851" s="14"/>
      <c r="AWF851" s="14"/>
      <c r="AWG851" s="14"/>
      <c r="AWH851" s="14"/>
      <c r="AWI851" s="14"/>
      <c r="AWJ851" s="14"/>
      <c r="AWK851" s="14"/>
      <c r="AWL851" s="14"/>
      <c r="AWM851" s="14"/>
      <c r="AWN851" s="14"/>
      <c r="AWO851" s="14"/>
      <c r="AWP851" s="14"/>
      <c r="AWQ851" s="14"/>
      <c r="AWR851" s="14"/>
      <c r="AWS851" s="14"/>
      <c r="AWT851" s="14"/>
      <c r="AWU851" s="14"/>
      <c r="AWV851" s="14"/>
      <c r="AWW851" s="14"/>
      <c r="AWX851" s="14"/>
      <c r="AWY851" s="14"/>
      <c r="AWZ851" s="14"/>
      <c r="AXA851" s="14"/>
      <c r="AXB851" s="14"/>
      <c r="AXC851" s="14"/>
      <c r="AXD851" s="14"/>
      <c r="AXE851" s="14"/>
      <c r="AXF851" s="14"/>
      <c r="AXG851" s="14"/>
      <c r="AXH851" s="14"/>
      <c r="AXI851" s="14"/>
      <c r="AXJ851" s="14"/>
      <c r="AXK851" s="14"/>
      <c r="AXL851" s="14"/>
      <c r="AXM851" s="14"/>
      <c r="AXN851" s="14"/>
      <c r="AXO851" s="14"/>
      <c r="AXP851" s="14"/>
      <c r="AXQ851" s="14"/>
      <c r="AXR851" s="14"/>
      <c r="AXS851" s="14"/>
      <c r="AXT851" s="14"/>
      <c r="AXU851" s="14"/>
      <c r="AXV851" s="14"/>
      <c r="AXW851" s="14"/>
      <c r="AXX851" s="14"/>
      <c r="AXY851" s="14"/>
      <c r="AXZ851" s="14"/>
      <c r="AYA851" s="14"/>
      <c r="AYB851" s="14"/>
      <c r="AYC851" s="14"/>
      <c r="AYD851" s="14"/>
      <c r="AYE851" s="14"/>
      <c r="AYF851" s="14"/>
      <c r="AYG851" s="14"/>
      <c r="AYH851" s="14"/>
      <c r="AYI851" s="14"/>
      <c r="AYJ851" s="14"/>
      <c r="AYK851" s="14"/>
      <c r="AYL851" s="14"/>
      <c r="AYM851" s="14"/>
      <c r="AYN851" s="14"/>
      <c r="AYO851" s="14"/>
      <c r="AYP851" s="14"/>
      <c r="AYQ851" s="14"/>
      <c r="AYR851" s="14"/>
      <c r="AYS851" s="14"/>
      <c r="AYT851" s="14"/>
      <c r="AYU851" s="14"/>
      <c r="AYV851" s="14"/>
      <c r="AYW851" s="14"/>
      <c r="AYX851" s="14"/>
      <c r="AYY851" s="14"/>
      <c r="AYZ851" s="14"/>
      <c r="AZA851" s="14"/>
      <c r="AZB851" s="14"/>
      <c r="AZC851" s="14"/>
      <c r="AZD851" s="14"/>
      <c r="AZE851" s="14"/>
      <c r="AZF851" s="14"/>
      <c r="AZG851" s="14"/>
      <c r="AZH851" s="14"/>
      <c r="AZI851" s="14"/>
      <c r="AZJ851" s="14"/>
      <c r="AZK851" s="14"/>
      <c r="AZL851" s="14"/>
      <c r="AZM851" s="14"/>
      <c r="AZN851" s="14"/>
      <c r="AZO851" s="14"/>
      <c r="AZP851" s="14"/>
      <c r="AZQ851" s="14"/>
      <c r="AZR851" s="14"/>
      <c r="AZS851" s="14"/>
      <c r="AZT851" s="14"/>
      <c r="AZU851" s="14"/>
      <c r="AZV851" s="14"/>
      <c r="AZW851" s="14"/>
      <c r="AZX851" s="14"/>
      <c r="AZY851" s="14"/>
      <c r="AZZ851" s="14"/>
      <c r="BAA851" s="14"/>
      <c r="BAB851" s="14"/>
      <c r="BAC851" s="14"/>
      <c r="BAD851" s="14"/>
      <c r="BAE851" s="14"/>
      <c r="BAF851" s="14"/>
      <c r="BAG851" s="14"/>
      <c r="BAH851" s="14"/>
      <c r="BAI851" s="14"/>
      <c r="BAJ851" s="14"/>
      <c r="BAK851" s="14"/>
      <c r="BAL851" s="14"/>
      <c r="BAM851" s="14"/>
      <c r="BAN851" s="14"/>
      <c r="BAO851" s="14"/>
      <c r="BAP851" s="14"/>
      <c r="BAQ851" s="14"/>
      <c r="BAR851" s="14"/>
      <c r="BAS851" s="14"/>
      <c r="BAT851" s="14"/>
      <c r="BAU851" s="14"/>
      <c r="BAV851" s="14"/>
      <c r="BAW851" s="14"/>
      <c r="BAX851" s="14"/>
      <c r="BAY851" s="14"/>
      <c r="BAZ851" s="14"/>
      <c r="BBA851" s="14"/>
      <c r="BBB851" s="14"/>
      <c r="BBC851" s="14"/>
      <c r="BBD851" s="14"/>
      <c r="BBE851" s="14"/>
      <c r="BBF851" s="14"/>
      <c r="BBG851" s="14"/>
      <c r="BBH851" s="14"/>
      <c r="BBI851" s="14"/>
      <c r="BBJ851" s="14"/>
      <c r="BBK851" s="14"/>
      <c r="BBL851" s="14"/>
      <c r="BBM851" s="14"/>
      <c r="BBN851" s="14"/>
      <c r="BBO851" s="14"/>
      <c r="BBP851" s="14"/>
      <c r="BBQ851" s="14"/>
      <c r="BBR851" s="14"/>
      <c r="BBS851" s="14"/>
      <c r="BBT851" s="14"/>
      <c r="BBU851" s="14"/>
      <c r="BBV851" s="14"/>
      <c r="BBW851" s="14"/>
      <c r="BBX851" s="14"/>
      <c r="BBY851" s="14"/>
      <c r="BBZ851" s="14"/>
      <c r="BCA851" s="14"/>
      <c r="BCB851" s="14"/>
      <c r="BCC851" s="14"/>
      <c r="BCD851" s="14"/>
      <c r="BCE851" s="14"/>
      <c r="BCF851" s="14"/>
      <c r="BCG851" s="14"/>
      <c r="BCH851" s="14"/>
      <c r="BCI851" s="14"/>
      <c r="BCJ851" s="14"/>
      <c r="BCK851" s="14"/>
      <c r="BCL851" s="14"/>
      <c r="BCM851" s="14"/>
      <c r="BCN851" s="14"/>
      <c r="BCO851" s="14"/>
      <c r="BCP851" s="14"/>
      <c r="BCQ851" s="14"/>
      <c r="BCR851" s="14"/>
      <c r="BCS851" s="14"/>
      <c r="BCT851" s="14"/>
      <c r="BCU851" s="14"/>
      <c r="BCV851" s="14"/>
      <c r="BCW851" s="14"/>
      <c r="BCX851" s="14"/>
      <c r="BCY851" s="14"/>
      <c r="BCZ851" s="14"/>
      <c r="BDA851" s="14"/>
      <c r="BDB851" s="14"/>
      <c r="BDC851" s="14"/>
      <c r="BDD851" s="14"/>
      <c r="BDE851" s="14"/>
      <c r="BDF851" s="14"/>
      <c r="BDG851" s="14"/>
      <c r="BDH851" s="14"/>
      <c r="BDI851" s="14"/>
      <c r="BDJ851" s="14"/>
      <c r="BDK851" s="14"/>
      <c r="BDL851" s="14"/>
      <c r="BDM851" s="14"/>
      <c r="BDN851" s="14"/>
      <c r="BDO851" s="14"/>
      <c r="BDP851" s="14"/>
      <c r="BDQ851" s="14"/>
      <c r="BDR851" s="14"/>
      <c r="BDS851" s="14"/>
      <c r="BDT851" s="14"/>
      <c r="BDU851" s="14"/>
      <c r="BDV851" s="14"/>
      <c r="BDW851" s="14"/>
      <c r="BDX851" s="14"/>
      <c r="BDY851" s="14"/>
      <c r="BDZ851" s="14"/>
      <c r="BEA851" s="14"/>
      <c r="BEB851" s="14"/>
      <c r="BEC851" s="14"/>
      <c r="BED851" s="14"/>
      <c r="BEE851" s="14"/>
      <c r="BEF851" s="14"/>
      <c r="BEG851" s="14"/>
      <c r="BEH851" s="14"/>
      <c r="BEI851" s="14"/>
      <c r="BEJ851" s="14"/>
      <c r="BEK851" s="14"/>
      <c r="BEL851" s="14"/>
      <c r="BEM851" s="14"/>
      <c r="BEN851" s="14"/>
      <c r="BEO851" s="14"/>
      <c r="BEP851" s="14"/>
      <c r="BEQ851" s="14"/>
      <c r="BER851" s="14"/>
      <c r="BES851" s="14"/>
      <c r="BET851" s="14"/>
      <c r="BEU851" s="14"/>
      <c r="BEV851" s="14"/>
      <c r="BEW851" s="14"/>
      <c r="BEX851" s="14"/>
      <c r="BEY851" s="14"/>
      <c r="BEZ851" s="14"/>
      <c r="BFA851" s="14"/>
      <c r="BFB851" s="14"/>
      <c r="BFC851" s="14"/>
      <c r="BFD851" s="14"/>
      <c r="BFE851" s="14"/>
      <c r="BFF851" s="14"/>
      <c r="BFG851" s="14"/>
      <c r="BFH851" s="14"/>
      <c r="BFI851" s="14"/>
      <c r="BFJ851" s="14"/>
      <c r="BFK851" s="14"/>
      <c r="BFL851" s="14"/>
      <c r="BFM851" s="14"/>
      <c r="BFN851" s="14"/>
      <c r="BFO851" s="14"/>
      <c r="BFP851" s="14"/>
      <c r="BFQ851" s="14"/>
      <c r="BFR851" s="14"/>
      <c r="BFS851" s="14"/>
      <c r="BFT851" s="14"/>
      <c r="BFU851" s="14"/>
      <c r="BFV851" s="14"/>
      <c r="BFW851" s="14"/>
      <c r="BFX851" s="14"/>
      <c r="BFY851" s="14"/>
      <c r="BFZ851" s="14"/>
      <c r="BGA851" s="14"/>
      <c r="BGB851" s="14"/>
      <c r="BGC851" s="14"/>
      <c r="BGD851" s="14"/>
      <c r="BGE851" s="14"/>
      <c r="BGF851" s="14"/>
      <c r="BGG851" s="14"/>
      <c r="BGH851" s="14"/>
      <c r="BGI851" s="14"/>
      <c r="BGJ851" s="14"/>
      <c r="BGK851" s="14"/>
      <c r="BGL851" s="14"/>
      <c r="BGM851" s="14"/>
      <c r="BGN851" s="14"/>
      <c r="BGO851" s="14"/>
      <c r="BGP851" s="14"/>
      <c r="BGQ851" s="14"/>
      <c r="BGR851" s="14"/>
      <c r="BGS851" s="14"/>
      <c r="BGT851" s="14"/>
      <c r="BGU851" s="14"/>
      <c r="BGV851" s="14"/>
      <c r="BGW851" s="14"/>
      <c r="BGX851" s="14"/>
      <c r="BGY851" s="14"/>
      <c r="BGZ851" s="14"/>
      <c r="BHA851" s="14"/>
      <c r="BHB851" s="14"/>
      <c r="BHC851" s="14"/>
      <c r="BHD851" s="14"/>
      <c r="BHE851" s="14"/>
      <c r="BHF851" s="14"/>
      <c r="BHG851" s="14"/>
      <c r="BHH851" s="14"/>
      <c r="BHI851" s="14"/>
      <c r="BHJ851" s="14"/>
      <c r="BHK851" s="14"/>
      <c r="BHL851" s="14"/>
      <c r="BHM851" s="14"/>
      <c r="BHN851" s="14"/>
      <c r="BHO851" s="14"/>
      <c r="BHP851" s="14"/>
      <c r="BHQ851" s="14"/>
      <c r="BHR851" s="14"/>
      <c r="BHS851" s="14"/>
      <c r="BHT851" s="14"/>
      <c r="BHU851" s="14"/>
      <c r="BHV851" s="14"/>
      <c r="BHW851" s="14"/>
      <c r="BHX851" s="14"/>
      <c r="BHY851" s="14"/>
      <c r="BHZ851" s="14"/>
      <c r="BIA851" s="14"/>
      <c r="BIB851" s="14"/>
      <c r="BIC851" s="14"/>
      <c r="BID851" s="14"/>
      <c r="BIE851" s="14"/>
      <c r="BIF851" s="14"/>
      <c r="BIG851" s="14"/>
      <c r="BIH851" s="14"/>
      <c r="BII851" s="14"/>
      <c r="BIJ851" s="14"/>
      <c r="BIK851" s="14"/>
      <c r="BIL851" s="14"/>
      <c r="BIM851" s="14"/>
      <c r="BIN851" s="14"/>
      <c r="BIO851" s="14"/>
      <c r="BIP851" s="14"/>
      <c r="BIQ851" s="14"/>
      <c r="BIR851" s="14"/>
      <c r="BIS851" s="14"/>
      <c r="BIT851" s="14"/>
      <c r="BIU851" s="14"/>
      <c r="BIV851" s="14"/>
      <c r="BIW851" s="14"/>
      <c r="BIX851" s="14"/>
      <c r="BIY851" s="14"/>
      <c r="BIZ851" s="14"/>
      <c r="BJA851" s="14"/>
      <c r="BJB851" s="14"/>
      <c r="BJC851" s="14"/>
      <c r="BJD851" s="14"/>
      <c r="BJE851" s="14"/>
      <c r="BJF851" s="14"/>
      <c r="BJG851" s="14"/>
      <c r="BJH851" s="14"/>
      <c r="BJI851" s="14"/>
      <c r="BJJ851" s="14"/>
      <c r="BJK851" s="14"/>
      <c r="BJL851" s="14"/>
      <c r="BJM851" s="14"/>
      <c r="BJN851" s="14"/>
      <c r="BJO851" s="14"/>
      <c r="BJP851" s="14"/>
      <c r="BJQ851" s="14"/>
      <c r="BJR851" s="14"/>
      <c r="BJS851" s="14"/>
      <c r="BJT851" s="14"/>
      <c r="BJU851" s="14"/>
      <c r="BJV851" s="14"/>
      <c r="BJW851" s="14"/>
      <c r="BJX851" s="14"/>
      <c r="BJY851" s="14"/>
      <c r="BJZ851" s="14"/>
      <c r="BKA851" s="14"/>
      <c r="BKB851" s="14"/>
      <c r="BKC851" s="14"/>
      <c r="BKD851" s="14"/>
      <c r="BKE851" s="14"/>
      <c r="BKF851" s="14"/>
      <c r="BKG851" s="14"/>
      <c r="BKH851" s="14"/>
      <c r="BKI851" s="14"/>
      <c r="BKJ851" s="14"/>
      <c r="BKK851" s="14"/>
      <c r="BKL851" s="14"/>
      <c r="BKM851" s="14"/>
      <c r="BKN851" s="14"/>
      <c r="BKO851" s="14"/>
      <c r="BKP851" s="14"/>
      <c r="BKQ851" s="14"/>
      <c r="BKR851" s="14"/>
      <c r="BKS851" s="14"/>
      <c r="BKT851" s="14"/>
      <c r="BKU851" s="14"/>
      <c r="BKV851" s="14"/>
      <c r="BKW851" s="14"/>
      <c r="BKX851" s="14"/>
      <c r="BKY851" s="14"/>
      <c r="BKZ851" s="14"/>
      <c r="BLA851" s="14"/>
      <c r="BLB851" s="14"/>
      <c r="BLC851" s="14"/>
      <c r="BLD851" s="14"/>
      <c r="BLE851" s="14"/>
      <c r="BLF851" s="14"/>
      <c r="BLG851" s="14"/>
      <c r="BLH851" s="14"/>
      <c r="BLI851" s="14"/>
      <c r="BLJ851" s="14"/>
      <c r="BLK851" s="14"/>
      <c r="BLL851" s="14"/>
      <c r="BLM851" s="14"/>
      <c r="BLN851" s="14"/>
      <c r="BLO851" s="14"/>
      <c r="BLP851" s="14"/>
      <c r="BLQ851" s="14"/>
      <c r="BLR851" s="14"/>
      <c r="BLS851" s="14"/>
      <c r="BLT851" s="14"/>
      <c r="BLU851" s="14"/>
      <c r="BLV851" s="14"/>
      <c r="BLW851" s="14"/>
      <c r="BLX851" s="14"/>
      <c r="BLY851" s="14"/>
      <c r="BLZ851" s="14"/>
      <c r="BMA851" s="14"/>
      <c r="BMB851" s="14"/>
      <c r="BMC851" s="14"/>
      <c r="BMD851" s="14"/>
      <c r="BME851" s="14"/>
      <c r="BMF851" s="14"/>
      <c r="BMG851" s="14"/>
      <c r="BMH851" s="14"/>
      <c r="BMI851" s="14"/>
      <c r="BMJ851" s="14"/>
      <c r="BMK851" s="14"/>
      <c r="BML851" s="14"/>
      <c r="BMM851" s="14"/>
      <c r="BMN851" s="14"/>
      <c r="BMO851" s="14"/>
      <c r="BMP851" s="14"/>
      <c r="BMQ851" s="14"/>
      <c r="BMR851" s="14"/>
      <c r="BMS851" s="14"/>
      <c r="BMT851" s="14"/>
      <c r="BMU851" s="14"/>
      <c r="BMV851" s="14"/>
      <c r="BMW851" s="14"/>
      <c r="BMX851" s="14"/>
      <c r="BMY851" s="14"/>
      <c r="BMZ851" s="14"/>
      <c r="BNA851" s="14"/>
      <c r="BNB851" s="14"/>
      <c r="BNC851" s="14"/>
      <c r="BND851" s="14"/>
      <c r="BNE851" s="14"/>
      <c r="BNF851" s="14"/>
      <c r="BNG851" s="14"/>
      <c r="BNH851" s="14"/>
      <c r="BNI851" s="14"/>
      <c r="BNJ851" s="14"/>
      <c r="BNK851" s="14"/>
      <c r="BNL851" s="14"/>
      <c r="BNM851" s="14"/>
      <c r="BNN851" s="14"/>
      <c r="BNO851" s="14"/>
      <c r="BNP851" s="14"/>
      <c r="BNQ851" s="14"/>
      <c r="BNR851" s="14"/>
      <c r="BNS851" s="14"/>
      <c r="BNT851" s="14"/>
      <c r="BNU851" s="14"/>
      <c r="BNV851" s="14"/>
      <c r="BNW851" s="14"/>
      <c r="BNX851" s="14"/>
      <c r="BNY851" s="14"/>
      <c r="BNZ851" s="14"/>
      <c r="BOA851" s="14"/>
      <c r="BOB851" s="14"/>
      <c r="BOC851" s="14"/>
      <c r="BOD851" s="14"/>
      <c r="BOE851" s="14"/>
      <c r="BOF851" s="14"/>
      <c r="BOG851" s="14"/>
      <c r="BOH851" s="14"/>
      <c r="BOI851" s="14"/>
      <c r="BOJ851" s="14"/>
      <c r="BOK851" s="14"/>
      <c r="BOL851" s="14"/>
      <c r="BOM851" s="14"/>
      <c r="BON851" s="14"/>
      <c r="BOO851" s="14"/>
      <c r="BOP851" s="14"/>
      <c r="BOQ851" s="14"/>
      <c r="BOR851" s="14"/>
      <c r="BOS851" s="14"/>
      <c r="BOT851" s="14"/>
      <c r="BOU851" s="14"/>
      <c r="BOV851" s="14"/>
      <c r="BOW851" s="14"/>
      <c r="BOX851" s="14"/>
      <c r="BOY851" s="14"/>
      <c r="BOZ851" s="14"/>
      <c r="BPA851" s="14"/>
      <c r="BPB851" s="14"/>
      <c r="BPC851" s="14"/>
      <c r="BPD851" s="14"/>
      <c r="BPE851" s="14"/>
      <c r="BPF851" s="14"/>
      <c r="BPG851" s="14"/>
      <c r="BPH851" s="14"/>
      <c r="BPI851" s="14"/>
      <c r="BPJ851" s="14"/>
      <c r="BPK851" s="14"/>
      <c r="BPL851" s="14"/>
      <c r="BPM851" s="14"/>
      <c r="BPN851" s="14"/>
      <c r="BPO851" s="14"/>
      <c r="BPP851" s="14"/>
      <c r="BPQ851" s="14"/>
      <c r="BPR851" s="14"/>
      <c r="BPS851" s="14"/>
      <c r="BPT851" s="14"/>
      <c r="BPU851" s="14"/>
      <c r="BPV851" s="14"/>
      <c r="BPW851" s="14"/>
      <c r="BPX851" s="14"/>
      <c r="BPY851" s="14"/>
      <c r="BPZ851" s="14"/>
      <c r="BQA851" s="14"/>
      <c r="BQB851" s="14"/>
      <c r="BQC851" s="14"/>
      <c r="BQD851" s="14"/>
      <c r="BQE851" s="14"/>
      <c r="BQF851" s="14"/>
      <c r="BQG851" s="14"/>
      <c r="BQH851" s="14"/>
      <c r="BQI851" s="14"/>
      <c r="BQJ851" s="14"/>
      <c r="BQK851" s="14"/>
      <c r="BQL851" s="14"/>
      <c r="BQM851" s="14"/>
      <c r="BQN851" s="14"/>
      <c r="BQO851" s="14"/>
      <c r="BQP851" s="14"/>
      <c r="BQQ851" s="14"/>
      <c r="BQR851" s="14"/>
      <c r="BQS851" s="14"/>
      <c r="BQT851" s="14"/>
      <c r="BQU851" s="14"/>
      <c r="BQV851" s="14"/>
      <c r="BQW851" s="14"/>
      <c r="BQX851" s="14"/>
      <c r="BQY851" s="14"/>
      <c r="BQZ851" s="14"/>
      <c r="BRA851" s="14"/>
      <c r="BRB851" s="14"/>
      <c r="BRC851" s="14"/>
      <c r="BRD851" s="14"/>
      <c r="BRE851" s="14"/>
      <c r="BRF851" s="14"/>
      <c r="BRG851" s="14"/>
      <c r="BRH851" s="14"/>
      <c r="BRI851" s="14"/>
      <c r="BRJ851" s="14"/>
      <c r="BRK851" s="14"/>
      <c r="BRL851" s="14"/>
      <c r="BRM851" s="14"/>
      <c r="BRN851" s="14"/>
      <c r="BRO851" s="14"/>
      <c r="BRP851" s="14"/>
      <c r="BRQ851" s="14"/>
      <c r="BRR851" s="14"/>
      <c r="BRS851" s="14"/>
      <c r="BRT851" s="14"/>
      <c r="BRU851" s="14"/>
      <c r="BRV851" s="14"/>
      <c r="BRW851" s="14"/>
      <c r="BRX851" s="14"/>
      <c r="BRY851" s="14"/>
      <c r="BRZ851" s="14"/>
      <c r="BSA851" s="14"/>
      <c r="BSB851" s="14"/>
      <c r="BSC851" s="14"/>
      <c r="BSD851" s="14"/>
      <c r="BSE851" s="14"/>
      <c r="BSF851" s="14"/>
      <c r="BSG851" s="14"/>
      <c r="BSH851" s="14"/>
      <c r="BSI851" s="14"/>
      <c r="BSJ851" s="14"/>
      <c r="BSK851" s="14"/>
      <c r="BSL851" s="14"/>
      <c r="BSM851" s="14"/>
      <c r="BSN851" s="14"/>
      <c r="BSO851" s="14"/>
      <c r="BSP851" s="14"/>
      <c r="BSQ851" s="14"/>
      <c r="BSR851" s="14"/>
      <c r="BSS851" s="14"/>
      <c r="BST851" s="14"/>
      <c r="BSU851" s="14"/>
      <c r="BSV851" s="14"/>
      <c r="BSW851" s="14"/>
      <c r="BSX851" s="14"/>
      <c r="BSY851" s="14"/>
      <c r="BSZ851" s="14"/>
      <c r="BTA851" s="14"/>
      <c r="BTB851" s="14"/>
      <c r="BTC851" s="14"/>
      <c r="BTD851" s="14"/>
      <c r="BTE851" s="14"/>
      <c r="BTF851" s="14"/>
      <c r="BTG851" s="14"/>
      <c r="BTH851" s="14"/>
      <c r="BTI851" s="14"/>
      <c r="BTJ851" s="14"/>
      <c r="BTK851" s="14"/>
      <c r="BTL851" s="14"/>
      <c r="BTM851" s="14"/>
      <c r="BTN851" s="14"/>
      <c r="BTO851" s="14"/>
      <c r="BTP851" s="14"/>
      <c r="BTQ851" s="14"/>
      <c r="BTR851" s="14"/>
      <c r="BTS851" s="14"/>
      <c r="BTT851" s="14"/>
      <c r="BTU851" s="14"/>
      <c r="BTV851" s="14"/>
      <c r="BTW851" s="14"/>
      <c r="BTX851" s="14"/>
      <c r="BTY851" s="14"/>
      <c r="BTZ851" s="14"/>
      <c r="BUA851" s="14"/>
      <c r="BUB851" s="14"/>
      <c r="BUC851" s="14"/>
      <c r="BUD851" s="14"/>
      <c r="BUE851" s="14"/>
      <c r="BUF851" s="14"/>
      <c r="BUG851" s="14"/>
      <c r="BUH851" s="14"/>
      <c r="BUI851" s="14"/>
      <c r="BUJ851" s="14"/>
      <c r="BUK851" s="14"/>
      <c r="BUL851" s="14"/>
      <c r="BUM851" s="14"/>
      <c r="BUN851" s="14"/>
      <c r="BUO851" s="14"/>
      <c r="BUP851" s="14"/>
      <c r="BUQ851" s="14"/>
      <c r="BUR851" s="14"/>
      <c r="BUS851" s="14"/>
      <c r="BUT851" s="14"/>
      <c r="BUU851" s="14"/>
      <c r="BUV851" s="14"/>
      <c r="BUW851" s="14"/>
      <c r="BUX851" s="14"/>
      <c r="BUY851" s="14"/>
      <c r="BUZ851" s="14"/>
      <c r="BVA851" s="14"/>
      <c r="BVB851" s="14"/>
      <c r="BVC851" s="14"/>
      <c r="BVD851" s="14"/>
      <c r="BVE851" s="14"/>
      <c r="BVF851" s="14"/>
      <c r="BVG851" s="14"/>
      <c r="BVH851" s="14"/>
      <c r="BVI851" s="14"/>
      <c r="BVJ851" s="14"/>
      <c r="BVK851" s="14"/>
      <c r="BVL851" s="14"/>
      <c r="BVM851" s="14"/>
      <c r="BVN851" s="14"/>
      <c r="BVO851" s="14"/>
      <c r="BVP851" s="14"/>
      <c r="BVQ851" s="14"/>
      <c r="BVR851" s="14"/>
      <c r="BVS851" s="14"/>
      <c r="BVT851" s="14"/>
      <c r="BVU851" s="14"/>
      <c r="BVV851" s="14"/>
      <c r="BVW851" s="14"/>
      <c r="BVX851" s="14"/>
      <c r="BVY851" s="14"/>
      <c r="BVZ851" s="14"/>
      <c r="BWA851" s="14"/>
      <c r="BWB851" s="14"/>
      <c r="BWC851" s="14"/>
      <c r="BWD851" s="14"/>
      <c r="BWE851" s="14"/>
      <c r="BWF851" s="14"/>
      <c r="BWG851" s="14"/>
      <c r="BWH851" s="14"/>
      <c r="BWI851" s="14"/>
      <c r="BWJ851" s="14"/>
      <c r="BWK851" s="14"/>
      <c r="BWL851" s="14"/>
      <c r="BWM851" s="14"/>
      <c r="BWN851" s="14"/>
      <c r="BWO851" s="14"/>
      <c r="BWP851" s="14"/>
      <c r="BWQ851" s="14"/>
      <c r="BWR851" s="14"/>
      <c r="BWS851" s="14"/>
      <c r="BWT851" s="14"/>
      <c r="BWU851" s="14"/>
      <c r="BWV851" s="14"/>
      <c r="BWW851" s="14"/>
      <c r="BWX851" s="14"/>
      <c r="BWY851" s="14"/>
      <c r="BWZ851" s="14"/>
      <c r="BXA851" s="14"/>
      <c r="BXB851" s="14"/>
      <c r="BXC851" s="14"/>
      <c r="BXD851" s="14"/>
      <c r="BXE851" s="14"/>
      <c r="BXF851" s="14"/>
      <c r="BXG851" s="14"/>
      <c r="BXH851" s="14"/>
      <c r="BXI851" s="14"/>
      <c r="BXJ851" s="14"/>
      <c r="BXK851" s="14"/>
      <c r="BXL851" s="14"/>
      <c r="BXM851" s="14"/>
      <c r="BXN851" s="14"/>
      <c r="BXO851" s="14"/>
      <c r="BXP851" s="14"/>
      <c r="BXQ851" s="14"/>
      <c r="BXR851" s="14"/>
      <c r="BXS851" s="14"/>
      <c r="BXT851" s="14"/>
      <c r="BXU851" s="14"/>
      <c r="BXV851" s="14"/>
      <c r="BXW851" s="14"/>
      <c r="BXX851" s="14"/>
      <c r="BXY851" s="14"/>
      <c r="BXZ851" s="14"/>
      <c r="BYA851" s="14"/>
      <c r="BYB851" s="14"/>
      <c r="BYC851" s="14"/>
      <c r="BYD851" s="14"/>
      <c r="BYE851" s="14"/>
      <c r="BYF851" s="14"/>
      <c r="BYG851" s="14"/>
      <c r="BYH851" s="14"/>
      <c r="BYI851" s="14"/>
      <c r="BYJ851" s="14"/>
      <c r="BYK851" s="14"/>
      <c r="BYL851" s="14"/>
      <c r="BYM851" s="14"/>
      <c r="BYN851" s="14"/>
      <c r="BYO851" s="14"/>
      <c r="BYP851" s="14"/>
      <c r="BYQ851" s="14"/>
      <c r="BYR851" s="14"/>
      <c r="BYS851" s="14"/>
      <c r="BYT851" s="14"/>
      <c r="BYU851" s="14"/>
      <c r="BYV851" s="14"/>
      <c r="BYW851" s="14"/>
      <c r="BYX851" s="14"/>
      <c r="BYY851" s="14"/>
      <c r="BYZ851" s="14"/>
      <c r="BZA851" s="14"/>
      <c r="BZB851" s="14"/>
      <c r="BZC851" s="14"/>
      <c r="BZD851" s="14"/>
      <c r="BZE851" s="14"/>
      <c r="BZF851" s="14"/>
      <c r="BZG851" s="14"/>
      <c r="BZH851" s="14"/>
      <c r="BZI851" s="14"/>
      <c r="BZJ851" s="14"/>
      <c r="BZK851" s="14"/>
      <c r="BZL851" s="14"/>
      <c r="BZM851" s="14"/>
      <c r="BZN851" s="14"/>
      <c r="BZO851" s="14"/>
      <c r="BZP851" s="14"/>
      <c r="BZQ851" s="14"/>
      <c r="BZR851" s="14"/>
      <c r="BZS851" s="14"/>
      <c r="BZT851" s="14"/>
      <c r="BZU851" s="14"/>
      <c r="BZV851" s="14"/>
      <c r="BZW851" s="14"/>
      <c r="BZX851" s="14"/>
      <c r="BZY851" s="14"/>
      <c r="BZZ851" s="14"/>
      <c r="CAA851" s="14"/>
      <c r="CAB851" s="14"/>
      <c r="CAC851" s="14"/>
      <c r="CAD851" s="14"/>
      <c r="CAE851" s="14"/>
      <c r="CAF851" s="14"/>
      <c r="CAG851" s="14"/>
      <c r="CAH851" s="14"/>
      <c r="CAI851" s="14"/>
      <c r="CAJ851" s="14"/>
      <c r="CAK851" s="14"/>
      <c r="CAL851" s="14"/>
      <c r="CAM851" s="14"/>
      <c r="CAN851" s="14"/>
      <c r="CAO851" s="14"/>
      <c r="CAP851" s="14"/>
      <c r="CAQ851" s="14"/>
      <c r="CAR851" s="14"/>
      <c r="CAS851" s="14"/>
      <c r="CAT851" s="14"/>
      <c r="CAU851" s="14"/>
      <c r="CAV851" s="14"/>
      <c r="CAW851" s="14"/>
      <c r="CAX851" s="14"/>
      <c r="CAY851" s="14"/>
      <c r="CAZ851" s="14"/>
      <c r="CBA851" s="14"/>
      <c r="CBB851" s="14"/>
      <c r="CBC851" s="14"/>
      <c r="CBD851" s="14"/>
      <c r="CBE851" s="14"/>
      <c r="CBF851" s="14"/>
      <c r="CBG851" s="14"/>
      <c r="CBH851" s="14"/>
      <c r="CBI851" s="14"/>
      <c r="CBJ851" s="14"/>
      <c r="CBK851" s="14"/>
      <c r="CBL851" s="14"/>
      <c r="CBM851" s="14"/>
      <c r="CBN851" s="14"/>
      <c r="CBO851" s="14"/>
      <c r="CBP851" s="14"/>
      <c r="CBQ851" s="14"/>
      <c r="CBR851" s="14"/>
      <c r="CBS851" s="14"/>
      <c r="CBT851" s="14"/>
      <c r="CBU851" s="14"/>
      <c r="CBV851" s="14"/>
      <c r="CBW851" s="14"/>
      <c r="CBX851" s="14"/>
      <c r="CBY851" s="14"/>
      <c r="CBZ851" s="14"/>
      <c r="CCA851" s="14"/>
      <c r="CCB851" s="14"/>
      <c r="CCC851" s="14"/>
      <c r="CCD851" s="14"/>
      <c r="CCE851" s="14"/>
      <c r="CCF851" s="14"/>
      <c r="CCG851" s="14"/>
      <c r="CCH851" s="14"/>
      <c r="CCI851" s="14"/>
      <c r="CCJ851" s="14"/>
      <c r="CCK851" s="14"/>
      <c r="CCL851" s="14"/>
      <c r="CCM851" s="14"/>
      <c r="CCN851" s="14"/>
      <c r="CCO851" s="14"/>
      <c r="CCP851" s="14"/>
      <c r="CCQ851" s="14"/>
      <c r="CCR851" s="14"/>
      <c r="CCS851" s="14"/>
      <c r="CCT851" s="14"/>
      <c r="CCU851" s="14"/>
      <c r="CCV851" s="14"/>
      <c r="CCW851" s="14"/>
      <c r="CCX851" s="14"/>
      <c r="CCY851" s="14"/>
      <c r="CCZ851" s="14"/>
      <c r="CDA851" s="14"/>
      <c r="CDB851" s="14"/>
      <c r="CDC851" s="14"/>
      <c r="CDD851" s="14"/>
      <c r="CDE851" s="14"/>
      <c r="CDF851" s="14"/>
      <c r="CDG851" s="14"/>
      <c r="CDH851" s="14"/>
      <c r="CDI851" s="14"/>
      <c r="CDJ851" s="14"/>
      <c r="CDK851" s="14"/>
      <c r="CDL851" s="14"/>
      <c r="CDM851" s="14"/>
      <c r="CDN851" s="14"/>
      <c r="CDO851" s="14"/>
      <c r="CDP851" s="14"/>
      <c r="CDQ851" s="14"/>
      <c r="CDR851" s="14"/>
      <c r="CDS851" s="14"/>
      <c r="CDT851" s="14"/>
      <c r="CDU851" s="14"/>
      <c r="CDV851" s="14"/>
      <c r="CDW851" s="14"/>
      <c r="CDX851" s="14"/>
      <c r="CDY851" s="14"/>
      <c r="CDZ851" s="14"/>
      <c r="CEA851" s="14"/>
      <c r="CEB851" s="14"/>
      <c r="CEC851" s="14"/>
      <c r="CED851" s="14"/>
      <c r="CEE851" s="14"/>
      <c r="CEF851" s="14"/>
      <c r="CEG851" s="14"/>
      <c r="CEH851" s="14"/>
      <c r="CEI851" s="14"/>
      <c r="CEJ851" s="14"/>
      <c r="CEK851" s="14"/>
      <c r="CEL851" s="14"/>
      <c r="CEM851" s="14"/>
      <c r="CEN851" s="14"/>
      <c r="CEO851" s="14"/>
      <c r="CEP851" s="14"/>
      <c r="CEQ851" s="14"/>
      <c r="CER851" s="14"/>
      <c r="CES851" s="14"/>
      <c r="CET851" s="14"/>
      <c r="CEU851" s="14"/>
      <c r="CEV851" s="14"/>
      <c r="CEW851" s="14"/>
      <c r="CEX851" s="14"/>
      <c r="CEY851" s="14"/>
      <c r="CEZ851" s="14"/>
      <c r="CFA851" s="14"/>
      <c r="CFB851" s="14"/>
      <c r="CFC851" s="14"/>
      <c r="CFD851" s="14"/>
      <c r="CFE851" s="14"/>
      <c r="CFF851" s="14"/>
      <c r="CFG851" s="14"/>
      <c r="CFH851" s="14"/>
      <c r="CFI851" s="14"/>
      <c r="CFJ851" s="14"/>
      <c r="CFK851" s="14"/>
      <c r="CFL851" s="14"/>
      <c r="CFM851" s="14"/>
      <c r="CFN851" s="14"/>
      <c r="CFO851" s="14"/>
      <c r="CFP851" s="14"/>
      <c r="CFQ851" s="14"/>
      <c r="CFR851" s="14"/>
      <c r="CFS851" s="14"/>
      <c r="CFT851" s="14"/>
      <c r="CFU851" s="14"/>
      <c r="CFV851" s="14"/>
      <c r="CFW851" s="14"/>
      <c r="CFX851" s="14"/>
      <c r="CFY851" s="14"/>
      <c r="CFZ851" s="14"/>
      <c r="CGA851" s="14"/>
      <c r="CGB851" s="14"/>
      <c r="CGC851" s="14"/>
      <c r="CGD851" s="14"/>
      <c r="CGE851" s="14"/>
      <c r="CGF851" s="14"/>
      <c r="CGG851" s="14"/>
      <c r="CGH851" s="14"/>
      <c r="CGI851" s="14"/>
      <c r="CGJ851" s="14"/>
      <c r="CGK851" s="14"/>
      <c r="CGL851" s="14"/>
      <c r="CGM851" s="14"/>
      <c r="CGN851" s="14"/>
      <c r="CGO851" s="14"/>
      <c r="CGP851" s="14"/>
      <c r="CGQ851" s="14"/>
      <c r="CGR851" s="14"/>
      <c r="CGS851" s="14"/>
      <c r="CGT851" s="14"/>
      <c r="CGU851" s="14"/>
      <c r="CGV851" s="14"/>
      <c r="CGW851" s="14"/>
      <c r="CGX851" s="14"/>
      <c r="CGY851" s="14"/>
      <c r="CGZ851" s="14"/>
      <c r="CHA851" s="14"/>
      <c r="CHB851" s="14"/>
      <c r="CHC851" s="14"/>
      <c r="CHD851" s="14"/>
      <c r="CHE851" s="14"/>
      <c r="CHF851" s="14"/>
      <c r="CHG851" s="14"/>
      <c r="CHH851" s="14"/>
      <c r="CHI851" s="14"/>
      <c r="CHJ851" s="14"/>
      <c r="CHK851" s="14"/>
      <c r="CHL851" s="14"/>
      <c r="CHM851" s="14"/>
      <c r="CHN851" s="14"/>
      <c r="CHO851" s="14"/>
      <c r="CHP851" s="14"/>
      <c r="CHQ851" s="14"/>
      <c r="CHR851" s="14"/>
      <c r="CHS851" s="14"/>
      <c r="CHT851" s="14"/>
      <c r="CHU851" s="14"/>
      <c r="CHV851" s="14"/>
      <c r="CHW851" s="14"/>
      <c r="CHX851" s="14"/>
      <c r="CHY851" s="14"/>
      <c r="CHZ851" s="14"/>
      <c r="CIA851" s="14"/>
      <c r="CIB851" s="14"/>
      <c r="CIC851" s="14"/>
      <c r="CID851" s="14"/>
      <c r="CIE851" s="14"/>
      <c r="CIF851" s="14"/>
      <c r="CIG851" s="14"/>
      <c r="CIH851" s="14"/>
      <c r="CII851" s="14"/>
      <c r="CIJ851" s="14"/>
      <c r="CIK851" s="14"/>
      <c r="CIL851" s="14"/>
      <c r="CIM851" s="14"/>
      <c r="CIN851" s="14"/>
      <c r="CIO851" s="14"/>
      <c r="CIP851" s="14"/>
      <c r="CIQ851" s="14"/>
      <c r="CIR851" s="14"/>
      <c r="CIS851" s="14"/>
      <c r="CIT851" s="14"/>
      <c r="CIU851" s="14"/>
      <c r="CIV851" s="14"/>
      <c r="CIW851" s="14"/>
      <c r="CIX851" s="14"/>
      <c r="CIY851" s="14"/>
      <c r="CIZ851" s="14"/>
      <c r="CJA851" s="14"/>
      <c r="CJB851" s="14"/>
      <c r="CJC851" s="14"/>
      <c r="CJD851" s="14"/>
      <c r="CJE851" s="14"/>
      <c r="CJF851" s="14"/>
      <c r="CJG851" s="14"/>
      <c r="CJH851" s="14"/>
      <c r="CJI851" s="14"/>
      <c r="CJJ851" s="14"/>
      <c r="CJK851" s="14"/>
      <c r="CJL851" s="14"/>
      <c r="CJM851" s="14"/>
      <c r="CJN851" s="14"/>
      <c r="CJO851" s="14"/>
      <c r="CJP851" s="14"/>
      <c r="CJQ851" s="14"/>
      <c r="CJR851" s="14"/>
      <c r="CJS851" s="14"/>
      <c r="CJT851" s="14"/>
      <c r="CJU851" s="14"/>
      <c r="CJV851" s="14"/>
      <c r="CJW851" s="14"/>
      <c r="CJX851" s="14"/>
      <c r="CJY851" s="14"/>
      <c r="CJZ851" s="14"/>
      <c r="CKA851" s="14"/>
      <c r="CKB851" s="14"/>
      <c r="CKC851" s="14"/>
      <c r="CKD851" s="14"/>
      <c r="CKE851" s="14"/>
      <c r="CKF851" s="14"/>
      <c r="CKG851" s="14"/>
      <c r="CKH851" s="14"/>
      <c r="CKI851" s="14"/>
      <c r="CKJ851" s="14"/>
      <c r="CKK851" s="14"/>
      <c r="CKL851" s="14"/>
      <c r="CKM851" s="14"/>
      <c r="CKN851" s="14"/>
      <c r="CKO851" s="14"/>
      <c r="CKP851" s="14"/>
      <c r="CKQ851" s="14"/>
      <c r="CKR851" s="14"/>
      <c r="CKS851" s="14"/>
      <c r="CKT851" s="14"/>
      <c r="CKU851" s="14"/>
      <c r="CKV851" s="14"/>
      <c r="CKW851" s="14"/>
      <c r="CKX851" s="14"/>
      <c r="CKY851" s="14"/>
      <c r="CKZ851" s="14"/>
      <c r="CLA851" s="14"/>
      <c r="CLB851" s="14"/>
      <c r="CLC851" s="14"/>
      <c r="CLD851" s="14"/>
      <c r="CLE851" s="14"/>
      <c r="CLF851" s="14"/>
      <c r="CLG851" s="14"/>
      <c r="CLH851" s="14"/>
      <c r="CLI851" s="14"/>
      <c r="CLJ851" s="14"/>
      <c r="CLK851" s="14"/>
      <c r="CLL851" s="14"/>
      <c r="CLM851" s="14"/>
      <c r="CLN851" s="14"/>
      <c r="CLO851" s="14"/>
      <c r="CLP851" s="14"/>
      <c r="CLQ851" s="14"/>
      <c r="CLR851" s="14"/>
      <c r="CLS851" s="14"/>
      <c r="CLT851" s="14"/>
      <c r="CLU851" s="14"/>
      <c r="CLV851" s="14"/>
      <c r="CLW851" s="14"/>
      <c r="CLX851" s="14"/>
      <c r="CLY851" s="14"/>
      <c r="CLZ851" s="14"/>
      <c r="CMA851" s="14"/>
      <c r="CMB851" s="14"/>
      <c r="CMC851" s="14"/>
      <c r="CMD851" s="14"/>
      <c r="CME851" s="14"/>
      <c r="CMF851" s="14"/>
      <c r="CMG851" s="14"/>
      <c r="CMH851" s="14"/>
      <c r="CMI851" s="14"/>
      <c r="CMJ851" s="14"/>
      <c r="CMK851" s="14"/>
      <c r="CML851" s="14"/>
      <c r="CMM851" s="14"/>
      <c r="CMN851" s="14"/>
      <c r="CMO851" s="14"/>
      <c r="CMP851" s="14"/>
      <c r="CMQ851" s="14"/>
      <c r="CMR851" s="14"/>
      <c r="CMS851" s="14"/>
      <c r="CMT851" s="14"/>
      <c r="CMU851" s="14"/>
      <c r="CMV851" s="14"/>
      <c r="CMW851" s="14"/>
      <c r="CMX851" s="14"/>
      <c r="CMY851" s="14"/>
      <c r="CMZ851" s="14"/>
      <c r="CNA851" s="14"/>
      <c r="CNB851" s="14"/>
      <c r="CNC851" s="14"/>
      <c r="CND851" s="14"/>
      <c r="CNE851" s="14"/>
      <c r="CNF851" s="14"/>
      <c r="CNG851" s="14"/>
      <c r="CNH851" s="14"/>
      <c r="CNI851" s="14"/>
      <c r="CNJ851" s="14"/>
      <c r="CNK851" s="14"/>
      <c r="CNL851" s="14"/>
      <c r="CNM851" s="14"/>
      <c r="CNN851" s="14"/>
      <c r="CNO851" s="14"/>
      <c r="CNP851" s="14"/>
      <c r="CNQ851" s="14"/>
      <c r="CNR851" s="14"/>
      <c r="CNS851" s="14"/>
      <c r="CNT851" s="14"/>
      <c r="CNU851" s="14"/>
      <c r="CNV851" s="14"/>
      <c r="CNW851" s="14"/>
      <c r="CNX851" s="14"/>
      <c r="CNY851" s="14"/>
      <c r="CNZ851" s="14"/>
      <c r="COA851" s="14"/>
      <c r="COB851" s="14"/>
      <c r="COC851" s="14"/>
      <c r="COD851" s="14"/>
      <c r="COE851" s="14"/>
      <c r="COF851" s="14"/>
      <c r="COG851" s="14"/>
      <c r="COH851" s="14"/>
      <c r="COI851" s="14"/>
      <c r="COJ851" s="14"/>
      <c r="COK851" s="14"/>
      <c r="COL851" s="14"/>
      <c r="COM851" s="14"/>
      <c r="CON851" s="14"/>
      <c r="COO851" s="14"/>
      <c r="COP851" s="14"/>
      <c r="COQ851" s="14"/>
      <c r="COR851" s="14"/>
      <c r="COS851" s="14"/>
      <c r="COT851" s="14"/>
      <c r="COU851" s="14"/>
      <c r="COV851" s="14"/>
      <c r="COW851" s="14"/>
      <c r="COX851" s="14"/>
      <c r="COY851" s="14"/>
      <c r="COZ851" s="14"/>
      <c r="CPA851" s="14"/>
      <c r="CPB851" s="14"/>
      <c r="CPC851" s="14"/>
      <c r="CPD851" s="14"/>
      <c r="CPE851" s="14"/>
      <c r="CPF851" s="14"/>
      <c r="CPG851" s="14"/>
      <c r="CPH851" s="14"/>
      <c r="CPI851" s="14"/>
      <c r="CPJ851" s="14"/>
      <c r="CPK851" s="14"/>
      <c r="CPL851" s="14"/>
      <c r="CPM851" s="14"/>
      <c r="CPN851" s="14"/>
      <c r="CPO851" s="14"/>
      <c r="CPP851" s="14"/>
      <c r="CPQ851" s="14"/>
      <c r="CPR851" s="14"/>
      <c r="CPS851" s="14"/>
      <c r="CPT851" s="14"/>
      <c r="CPU851" s="14"/>
      <c r="CPV851" s="14"/>
      <c r="CPW851" s="14"/>
      <c r="CPX851" s="14"/>
      <c r="CPY851" s="14"/>
      <c r="CPZ851" s="14"/>
      <c r="CQA851" s="14"/>
      <c r="CQB851" s="14"/>
      <c r="CQC851" s="14"/>
      <c r="CQD851" s="14"/>
      <c r="CQE851" s="14"/>
      <c r="CQF851" s="14"/>
      <c r="CQG851" s="14"/>
      <c r="CQH851" s="14"/>
      <c r="CQI851" s="14"/>
      <c r="CQJ851" s="14"/>
      <c r="CQK851" s="14"/>
      <c r="CQL851" s="14"/>
      <c r="CQM851" s="14"/>
      <c r="CQN851" s="14"/>
      <c r="CQO851" s="14"/>
      <c r="CQP851" s="14"/>
      <c r="CQQ851" s="14"/>
      <c r="CQR851" s="14"/>
      <c r="CQS851" s="14"/>
      <c r="CQT851" s="14"/>
      <c r="CQU851" s="14"/>
      <c r="CQV851" s="14"/>
      <c r="CQW851" s="14"/>
      <c r="CQX851" s="14"/>
      <c r="CQY851" s="14"/>
      <c r="CQZ851" s="14"/>
      <c r="CRA851" s="14"/>
      <c r="CRB851" s="14"/>
      <c r="CRC851" s="14"/>
      <c r="CRD851" s="14"/>
      <c r="CRE851" s="14"/>
      <c r="CRF851" s="14"/>
      <c r="CRG851" s="14"/>
      <c r="CRH851" s="14"/>
      <c r="CRI851" s="14"/>
      <c r="CRJ851" s="14"/>
      <c r="CRK851" s="14"/>
      <c r="CRL851" s="14"/>
      <c r="CRM851" s="14"/>
      <c r="CRN851" s="14"/>
      <c r="CRO851" s="14"/>
      <c r="CRP851" s="14"/>
      <c r="CRQ851" s="14"/>
      <c r="CRR851" s="14"/>
      <c r="CRS851" s="14"/>
      <c r="CRT851" s="14"/>
      <c r="CRU851" s="14"/>
      <c r="CRV851" s="14"/>
      <c r="CRW851" s="14"/>
      <c r="CRX851" s="14"/>
      <c r="CRY851" s="14"/>
      <c r="CRZ851" s="14"/>
      <c r="CSA851" s="14"/>
      <c r="CSB851" s="14"/>
      <c r="CSC851" s="14"/>
      <c r="CSD851" s="14"/>
      <c r="CSE851" s="14"/>
      <c r="CSF851" s="14"/>
      <c r="CSG851" s="14"/>
      <c r="CSH851" s="14"/>
      <c r="CSI851" s="14"/>
      <c r="CSJ851" s="14"/>
      <c r="CSK851" s="14"/>
      <c r="CSL851" s="14"/>
      <c r="CSM851" s="14"/>
      <c r="CSN851" s="14"/>
      <c r="CSO851" s="14"/>
      <c r="CSP851" s="14"/>
      <c r="CSQ851" s="14"/>
      <c r="CSR851" s="14"/>
      <c r="CSS851" s="14"/>
      <c r="CST851" s="14"/>
      <c r="CSU851" s="14"/>
      <c r="CSV851" s="14"/>
      <c r="CSW851" s="14"/>
      <c r="CSX851" s="14"/>
      <c r="CSY851" s="14"/>
      <c r="CSZ851" s="14"/>
      <c r="CTA851" s="14"/>
      <c r="CTB851" s="14"/>
      <c r="CTC851" s="14"/>
      <c r="CTD851" s="14"/>
      <c r="CTE851" s="14"/>
      <c r="CTF851" s="14"/>
      <c r="CTG851" s="14"/>
      <c r="CTH851" s="14"/>
      <c r="CTI851" s="14"/>
      <c r="CTJ851" s="14"/>
      <c r="CTK851" s="14"/>
      <c r="CTL851" s="14"/>
      <c r="CTM851" s="14"/>
      <c r="CTN851" s="14"/>
      <c r="CTO851" s="14"/>
      <c r="CTP851" s="14"/>
      <c r="CTQ851" s="14"/>
      <c r="CTR851" s="14"/>
      <c r="CTS851" s="14"/>
      <c r="CTT851" s="14"/>
      <c r="CTU851" s="14"/>
      <c r="CTV851" s="14"/>
      <c r="CTW851" s="14"/>
      <c r="CTX851" s="14"/>
      <c r="CTY851" s="14"/>
      <c r="CTZ851" s="14"/>
      <c r="CUA851" s="14"/>
      <c r="CUB851" s="14"/>
      <c r="CUC851" s="14"/>
      <c r="CUD851" s="14"/>
      <c r="CUE851" s="14"/>
      <c r="CUF851" s="14"/>
      <c r="CUG851" s="14"/>
      <c r="CUH851" s="14"/>
      <c r="CUI851" s="14"/>
      <c r="CUJ851" s="14"/>
      <c r="CUK851" s="14"/>
      <c r="CUL851" s="14"/>
      <c r="CUM851" s="14"/>
      <c r="CUN851" s="14"/>
      <c r="CUO851" s="14"/>
      <c r="CUP851" s="14"/>
      <c r="CUQ851" s="14"/>
      <c r="CUR851" s="14"/>
      <c r="CUS851" s="14"/>
      <c r="CUT851" s="14"/>
      <c r="CUU851" s="14"/>
      <c r="CUV851" s="14"/>
      <c r="CUW851" s="14"/>
      <c r="CUX851" s="14"/>
      <c r="CUY851" s="14"/>
      <c r="CUZ851" s="14"/>
      <c r="CVA851" s="14"/>
      <c r="CVB851" s="14"/>
      <c r="CVC851" s="14"/>
      <c r="CVD851" s="14"/>
      <c r="CVE851" s="14"/>
      <c r="CVF851" s="14"/>
      <c r="CVG851" s="14"/>
      <c r="CVH851" s="14"/>
      <c r="CVI851" s="14"/>
      <c r="CVJ851" s="14"/>
      <c r="CVK851" s="14"/>
      <c r="CVL851" s="14"/>
      <c r="CVM851" s="14"/>
      <c r="CVN851" s="14"/>
      <c r="CVO851" s="14"/>
      <c r="CVP851" s="14"/>
      <c r="CVQ851" s="14"/>
      <c r="CVR851" s="14"/>
      <c r="CVS851" s="14"/>
      <c r="CVT851" s="14"/>
      <c r="CVU851" s="14"/>
      <c r="CVV851" s="14"/>
      <c r="CVW851" s="14"/>
      <c r="CVX851" s="14"/>
      <c r="CVY851" s="14"/>
      <c r="CVZ851" s="14"/>
      <c r="CWA851" s="14"/>
      <c r="CWB851" s="14"/>
      <c r="CWC851" s="14"/>
      <c r="CWD851" s="14"/>
      <c r="CWE851" s="14"/>
      <c r="CWF851" s="14"/>
      <c r="CWG851" s="14"/>
      <c r="CWH851" s="14"/>
      <c r="CWI851" s="14"/>
      <c r="CWJ851" s="14"/>
      <c r="CWK851" s="14"/>
      <c r="CWL851" s="14"/>
      <c r="CWM851" s="14"/>
      <c r="CWN851" s="14"/>
      <c r="CWO851" s="14"/>
      <c r="CWP851" s="14"/>
      <c r="CWQ851" s="14"/>
      <c r="CWR851" s="14"/>
      <c r="CWS851" s="14"/>
      <c r="CWT851" s="14"/>
      <c r="CWU851" s="14"/>
      <c r="CWV851" s="14"/>
      <c r="CWW851" s="14"/>
      <c r="CWX851" s="14"/>
      <c r="CWY851" s="14"/>
      <c r="CWZ851" s="14"/>
      <c r="CXA851" s="14"/>
      <c r="CXB851" s="14"/>
      <c r="CXC851" s="14"/>
      <c r="CXD851" s="14"/>
      <c r="CXE851" s="14"/>
      <c r="CXF851" s="14"/>
      <c r="CXG851" s="14"/>
      <c r="CXH851" s="14"/>
      <c r="CXI851" s="14"/>
      <c r="CXJ851" s="14"/>
      <c r="CXK851" s="14"/>
      <c r="CXL851" s="14"/>
      <c r="CXM851" s="14"/>
      <c r="CXN851" s="14"/>
      <c r="CXO851" s="14"/>
      <c r="CXP851" s="14"/>
      <c r="CXQ851" s="14"/>
      <c r="CXR851" s="14"/>
      <c r="CXS851" s="14"/>
      <c r="CXT851" s="14"/>
      <c r="CXU851" s="14"/>
      <c r="CXV851" s="14"/>
      <c r="CXW851" s="14"/>
      <c r="CXX851" s="14"/>
      <c r="CXY851" s="14"/>
      <c r="CXZ851" s="14"/>
      <c r="CYA851" s="14"/>
      <c r="CYB851" s="14"/>
      <c r="CYC851" s="14"/>
      <c r="CYD851" s="14"/>
      <c r="CYE851" s="14"/>
      <c r="CYF851" s="14"/>
      <c r="CYG851" s="14"/>
      <c r="CYH851" s="14"/>
      <c r="CYI851" s="14"/>
      <c r="CYJ851" s="14"/>
      <c r="CYK851" s="14"/>
      <c r="CYL851" s="14"/>
      <c r="CYM851" s="14"/>
      <c r="CYN851" s="14"/>
      <c r="CYO851" s="14"/>
      <c r="CYP851" s="14"/>
      <c r="CYQ851" s="14"/>
      <c r="CYR851" s="14"/>
      <c r="CYS851" s="14"/>
      <c r="CYT851" s="14"/>
      <c r="CYU851" s="14"/>
      <c r="CYV851" s="14"/>
      <c r="CYW851" s="14"/>
      <c r="CYX851" s="14"/>
      <c r="CYY851" s="14"/>
      <c r="CYZ851" s="14"/>
      <c r="CZA851" s="14"/>
      <c r="CZB851" s="14"/>
      <c r="CZC851" s="14"/>
      <c r="CZD851" s="14"/>
      <c r="CZE851" s="14"/>
      <c r="CZF851" s="14"/>
      <c r="CZG851" s="14"/>
      <c r="CZH851" s="14"/>
      <c r="CZI851" s="14"/>
      <c r="CZJ851" s="14"/>
      <c r="CZK851" s="14"/>
      <c r="CZL851" s="14"/>
      <c r="CZM851" s="14"/>
      <c r="CZN851" s="14"/>
      <c r="CZO851" s="14"/>
      <c r="CZP851" s="14"/>
      <c r="CZQ851" s="14"/>
      <c r="CZR851" s="14"/>
      <c r="CZS851" s="14"/>
      <c r="CZT851" s="14"/>
      <c r="CZU851" s="14"/>
      <c r="CZV851" s="14"/>
      <c r="CZW851" s="14"/>
      <c r="CZX851" s="14"/>
      <c r="CZY851" s="14"/>
      <c r="CZZ851" s="14"/>
      <c r="DAA851" s="14"/>
      <c r="DAB851" s="14"/>
      <c r="DAC851" s="14"/>
      <c r="DAD851" s="14"/>
      <c r="DAE851" s="14"/>
      <c r="DAF851" s="14"/>
      <c r="DAG851" s="14"/>
      <c r="DAH851" s="14"/>
      <c r="DAI851" s="14"/>
      <c r="DAJ851" s="14"/>
      <c r="DAK851" s="14"/>
      <c r="DAL851" s="14"/>
      <c r="DAM851" s="14"/>
      <c r="DAN851" s="14"/>
      <c r="DAO851" s="14"/>
      <c r="DAP851" s="14"/>
      <c r="DAQ851" s="14"/>
      <c r="DAR851" s="14"/>
      <c r="DAS851" s="14"/>
      <c r="DAT851" s="14"/>
      <c r="DAU851" s="14"/>
      <c r="DAV851" s="14"/>
      <c r="DAW851" s="14"/>
      <c r="DAX851" s="14"/>
      <c r="DAY851" s="14"/>
      <c r="DAZ851" s="14"/>
      <c r="DBA851" s="14"/>
      <c r="DBB851" s="14"/>
      <c r="DBC851" s="14"/>
      <c r="DBD851" s="14"/>
      <c r="DBE851" s="14"/>
      <c r="DBF851" s="14"/>
      <c r="DBG851" s="14"/>
      <c r="DBH851" s="14"/>
      <c r="DBI851" s="14"/>
      <c r="DBJ851" s="14"/>
      <c r="DBK851" s="14"/>
      <c r="DBL851" s="14"/>
      <c r="DBM851" s="14"/>
      <c r="DBN851" s="14"/>
      <c r="DBO851" s="14"/>
      <c r="DBP851" s="14"/>
      <c r="DBQ851" s="14"/>
      <c r="DBR851" s="14"/>
      <c r="DBS851" s="14"/>
      <c r="DBT851" s="14"/>
      <c r="DBU851" s="14"/>
      <c r="DBV851" s="14"/>
      <c r="DBW851" s="14"/>
      <c r="DBX851" s="14"/>
      <c r="DBY851" s="14"/>
      <c r="DBZ851" s="14"/>
      <c r="DCA851" s="14"/>
      <c r="DCB851" s="14"/>
      <c r="DCC851" s="14"/>
      <c r="DCD851" s="14"/>
      <c r="DCE851" s="14"/>
      <c r="DCF851" s="14"/>
      <c r="DCG851" s="14"/>
      <c r="DCH851" s="14"/>
      <c r="DCI851" s="14"/>
      <c r="DCJ851" s="14"/>
      <c r="DCK851" s="14"/>
      <c r="DCL851" s="14"/>
      <c r="DCM851" s="14"/>
      <c r="DCN851" s="14"/>
      <c r="DCO851" s="14"/>
      <c r="DCP851" s="14"/>
      <c r="DCQ851" s="14"/>
      <c r="DCR851" s="14"/>
      <c r="DCS851" s="14"/>
      <c r="DCT851" s="14"/>
      <c r="DCU851" s="14"/>
      <c r="DCV851" s="14"/>
      <c r="DCW851" s="14"/>
      <c r="DCX851" s="14"/>
      <c r="DCY851" s="14"/>
      <c r="DCZ851" s="14"/>
      <c r="DDA851" s="14"/>
      <c r="DDB851" s="14"/>
      <c r="DDC851" s="14"/>
      <c r="DDD851" s="14"/>
      <c r="DDE851" s="14"/>
      <c r="DDF851" s="14"/>
      <c r="DDG851" s="14"/>
      <c r="DDH851" s="14"/>
      <c r="DDI851" s="14"/>
      <c r="DDJ851" s="14"/>
      <c r="DDK851" s="14"/>
      <c r="DDL851" s="14"/>
      <c r="DDM851" s="14"/>
      <c r="DDN851" s="14"/>
      <c r="DDO851" s="14"/>
      <c r="DDP851" s="14"/>
      <c r="DDQ851" s="14"/>
      <c r="DDR851" s="14"/>
      <c r="DDS851" s="14"/>
      <c r="DDT851" s="14"/>
      <c r="DDU851" s="14"/>
      <c r="DDV851" s="14"/>
      <c r="DDW851" s="14"/>
      <c r="DDX851" s="14"/>
      <c r="DDY851" s="14"/>
      <c r="DDZ851" s="14"/>
      <c r="DEA851" s="14"/>
      <c r="DEB851" s="14"/>
      <c r="DEC851" s="14"/>
      <c r="DED851" s="14"/>
      <c r="DEE851" s="14"/>
      <c r="DEF851" s="14"/>
      <c r="DEG851" s="14"/>
      <c r="DEH851" s="14"/>
      <c r="DEI851" s="14"/>
      <c r="DEJ851" s="14"/>
      <c r="DEK851" s="14"/>
      <c r="DEL851" s="14"/>
      <c r="DEM851" s="14"/>
      <c r="DEN851" s="14"/>
      <c r="DEO851" s="14"/>
      <c r="DEP851" s="14"/>
      <c r="DEQ851" s="14"/>
      <c r="DER851" s="14"/>
      <c r="DES851" s="14"/>
      <c r="DET851" s="14"/>
      <c r="DEU851" s="14"/>
      <c r="DEV851" s="14"/>
      <c r="DEW851" s="14"/>
      <c r="DEX851" s="14"/>
      <c r="DEY851" s="14"/>
      <c r="DEZ851" s="14"/>
      <c r="DFA851" s="14"/>
      <c r="DFB851" s="14"/>
      <c r="DFC851" s="14"/>
      <c r="DFD851" s="14"/>
      <c r="DFE851" s="14"/>
      <c r="DFF851" s="14"/>
      <c r="DFG851" s="14"/>
      <c r="DFH851" s="14"/>
      <c r="DFI851" s="14"/>
      <c r="DFJ851" s="14"/>
      <c r="DFK851" s="14"/>
      <c r="DFL851" s="14"/>
      <c r="DFM851" s="14"/>
      <c r="DFN851" s="14"/>
      <c r="DFO851" s="14"/>
      <c r="DFP851" s="14"/>
      <c r="DFQ851" s="14"/>
      <c r="DFR851" s="14"/>
      <c r="DFS851" s="14"/>
      <c r="DFT851" s="14"/>
      <c r="DFU851" s="14"/>
      <c r="DFV851" s="14"/>
      <c r="DFW851" s="14"/>
      <c r="DFX851" s="14"/>
      <c r="DFY851" s="14"/>
      <c r="DFZ851" s="14"/>
      <c r="DGA851" s="14"/>
      <c r="DGB851" s="14"/>
      <c r="DGC851" s="14"/>
      <c r="DGD851" s="14"/>
      <c r="DGE851" s="14"/>
      <c r="DGF851" s="14"/>
      <c r="DGG851" s="14"/>
      <c r="DGH851" s="14"/>
      <c r="DGI851" s="14"/>
      <c r="DGJ851" s="14"/>
      <c r="DGK851" s="14"/>
      <c r="DGL851" s="14"/>
      <c r="DGM851" s="14"/>
      <c r="DGN851" s="14"/>
      <c r="DGO851" s="14"/>
      <c r="DGP851" s="14"/>
      <c r="DGQ851" s="14"/>
      <c r="DGR851" s="14"/>
      <c r="DGS851" s="14"/>
      <c r="DGT851" s="14"/>
      <c r="DGU851" s="14"/>
      <c r="DGV851" s="14"/>
      <c r="DGW851" s="14"/>
      <c r="DGX851" s="14"/>
      <c r="DGY851" s="14"/>
      <c r="DGZ851" s="14"/>
      <c r="DHA851" s="14"/>
      <c r="DHB851" s="14"/>
      <c r="DHC851" s="14"/>
      <c r="DHD851" s="14"/>
      <c r="DHE851" s="14"/>
      <c r="DHF851" s="14"/>
      <c r="DHG851" s="14"/>
      <c r="DHH851" s="14"/>
      <c r="DHI851" s="14"/>
      <c r="DHJ851" s="14"/>
      <c r="DHK851" s="14"/>
      <c r="DHL851" s="14"/>
      <c r="DHM851" s="14"/>
      <c r="DHN851" s="14"/>
      <c r="DHO851" s="14"/>
      <c r="DHP851" s="14"/>
      <c r="DHQ851" s="14"/>
      <c r="DHR851" s="14"/>
      <c r="DHS851" s="14"/>
      <c r="DHT851" s="14"/>
      <c r="DHU851" s="14"/>
      <c r="DHV851" s="14"/>
      <c r="DHW851" s="14"/>
      <c r="DHX851" s="14"/>
      <c r="DHY851" s="14"/>
      <c r="DHZ851" s="14"/>
      <c r="DIA851" s="14"/>
      <c r="DIB851" s="14"/>
      <c r="DIC851" s="14"/>
      <c r="DID851" s="14"/>
      <c r="DIE851" s="14"/>
      <c r="DIF851" s="14"/>
      <c r="DIG851" s="14"/>
      <c r="DIH851" s="14"/>
      <c r="DII851" s="14"/>
      <c r="DIJ851" s="14"/>
      <c r="DIK851" s="14"/>
      <c r="DIL851" s="14"/>
      <c r="DIM851" s="14"/>
      <c r="DIN851" s="14"/>
      <c r="DIO851" s="14"/>
      <c r="DIP851" s="14"/>
      <c r="DIQ851" s="14"/>
      <c r="DIR851" s="14"/>
      <c r="DIS851" s="14"/>
      <c r="DIT851" s="14"/>
      <c r="DIU851" s="14"/>
      <c r="DIV851" s="14"/>
      <c r="DIW851" s="14"/>
      <c r="DIX851" s="14"/>
      <c r="DIY851" s="14"/>
      <c r="DIZ851" s="14"/>
      <c r="DJA851" s="14"/>
      <c r="DJB851" s="14"/>
      <c r="DJC851" s="14"/>
      <c r="DJD851" s="14"/>
      <c r="DJE851" s="14"/>
      <c r="DJF851" s="14"/>
      <c r="DJG851" s="14"/>
      <c r="DJH851" s="14"/>
      <c r="DJI851" s="14"/>
      <c r="DJJ851" s="14"/>
      <c r="DJK851" s="14"/>
      <c r="DJL851" s="14"/>
      <c r="DJM851" s="14"/>
      <c r="DJN851" s="14"/>
      <c r="DJO851" s="14"/>
      <c r="DJP851" s="14"/>
      <c r="DJQ851" s="14"/>
      <c r="DJR851" s="14"/>
      <c r="DJS851" s="14"/>
      <c r="DJT851" s="14"/>
      <c r="DJU851" s="14"/>
      <c r="DJV851" s="14"/>
      <c r="DJW851" s="14"/>
      <c r="DJX851" s="14"/>
      <c r="DJY851" s="14"/>
      <c r="DJZ851" s="14"/>
      <c r="DKA851" s="14"/>
      <c r="DKB851" s="14"/>
      <c r="DKC851" s="14"/>
      <c r="DKD851" s="14"/>
      <c r="DKE851" s="14"/>
      <c r="DKF851" s="14"/>
      <c r="DKG851" s="14"/>
      <c r="DKH851" s="14"/>
      <c r="DKI851" s="14"/>
      <c r="DKJ851" s="14"/>
      <c r="DKK851" s="14"/>
      <c r="DKL851" s="14"/>
      <c r="DKM851" s="14"/>
      <c r="DKN851" s="14"/>
      <c r="DKO851" s="14"/>
      <c r="DKP851" s="14"/>
      <c r="DKQ851" s="14"/>
      <c r="DKR851" s="14"/>
      <c r="DKS851" s="14"/>
      <c r="DKT851" s="14"/>
      <c r="DKU851" s="14"/>
      <c r="DKV851" s="14"/>
      <c r="DKW851" s="14"/>
      <c r="DKX851" s="14"/>
      <c r="DKY851" s="14"/>
      <c r="DKZ851" s="14"/>
      <c r="DLA851" s="14"/>
      <c r="DLB851" s="14"/>
      <c r="DLC851" s="14"/>
      <c r="DLD851" s="14"/>
      <c r="DLE851" s="14"/>
      <c r="DLF851" s="14"/>
      <c r="DLG851" s="14"/>
      <c r="DLH851" s="14"/>
      <c r="DLI851" s="14"/>
      <c r="DLJ851" s="14"/>
      <c r="DLK851" s="14"/>
      <c r="DLL851" s="14"/>
      <c r="DLM851" s="14"/>
      <c r="DLN851" s="14"/>
      <c r="DLO851" s="14"/>
      <c r="DLP851" s="14"/>
      <c r="DLQ851" s="14"/>
      <c r="DLR851" s="14"/>
      <c r="DLS851" s="14"/>
      <c r="DLT851" s="14"/>
      <c r="DLU851" s="14"/>
      <c r="DLV851" s="14"/>
      <c r="DLW851" s="14"/>
      <c r="DLX851" s="14"/>
      <c r="DLY851" s="14"/>
      <c r="DLZ851" s="14"/>
      <c r="DMA851" s="14"/>
      <c r="DMB851" s="14"/>
      <c r="DMC851" s="14"/>
      <c r="DMD851" s="14"/>
      <c r="DME851" s="14"/>
      <c r="DMF851" s="14"/>
      <c r="DMG851" s="14"/>
      <c r="DMH851" s="14"/>
      <c r="DMI851" s="14"/>
      <c r="DMJ851" s="14"/>
      <c r="DMK851" s="14"/>
      <c r="DML851" s="14"/>
      <c r="DMM851" s="14"/>
      <c r="DMN851" s="14"/>
      <c r="DMO851" s="14"/>
      <c r="DMP851" s="14"/>
      <c r="DMQ851" s="14"/>
      <c r="DMR851" s="14"/>
      <c r="DMS851" s="14"/>
      <c r="DMT851" s="14"/>
      <c r="DMU851" s="14"/>
      <c r="DMV851" s="14"/>
      <c r="DMW851" s="14"/>
      <c r="DMX851" s="14"/>
      <c r="DMY851" s="14"/>
      <c r="DMZ851" s="14"/>
      <c r="DNA851" s="14"/>
      <c r="DNB851" s="14"/>
      <c r="DNC851" s="14"/>
      <c r="DND851" s="14"/>
      <c r="DNE851" s="14"/>
      <c r="DNF851" s="14"/>
      <c r="DNG851" s="14"/>
      <c r="DNH851" s="14"/>
      <c r="DNI851" s="14"/>
      <c r="DNJ851" s="14"/>
      <c r="DNK851" s="14"/>
      <c r="DNL851" s="14"/>
      <c r="DNM851" s="14"/>
      <c r="DNN851" s="14"/>
      <c r="DNO851" s="14"/>
      <c r="DNP851" s="14"/>
      <c r="DNQ851" s="14"/>
      <c r="DNR851" s="14"/>
      <c r="DNS851" s="14"/>
      <c r="DNT851" s="14"/>
      <c r="DNU851" s="14"/>
      <c r="DNV851" s="14"/>
      <c r="DNW851" s="14"/>
      <c r="DNX851" s="14"/>
      <c r="DNY851" s="14"/>
      <c r="DNZ851" s="14"/>
      <c r="DOA851" s="14"/>
      <c r="DOB851" s="14"/>
      <c r="DOC851" s="14"/>
      <c r="DOD851" s="14"/>
      <c r="DOE851" s="14"/>
      <c r="DOF851" s="14"/>
      <c r="DOG851" s="14"/>
      <c r="DOH851" s="14"/>
      <c r="DOI851" s="14"/>
      <c r="DOJ851" s="14"/>
      <c r="DOK851" s="14"/>
      <c r="DOL851" s="14"/>
      <c r="DOM851" s="14"/>
      <c r="DON851" s="14"/>
      <c r="DOO851" s="14"/>
      <c r="DOP851" s="14"/>
      <c r="DOQ851" s="14"/>
      <c r="DOR851" s="14"/>
      <c r="DOS851" s="14"/>
      <c r="DOT851" s="14"/>
      <c r="DOU851" s="14"/>
      <c r="DOV851" s="14"/>
      <c r="DOW851" s="14"/>
      <c r="DOX851" s="14"/>
      <c r="DOY851" s="14"/>
      <c r="DOZ851" s="14"/>
      <c r="DPA851" s="14"/>
      <c r="DPB851" s="14"/>
      <c r="DPC851" s="14"/>
      <c r="DPD851" s="14"/>
      <c r="DPE851" s="14"/>
      <c r="DPF851" s="14"/>
      <c r="DPG851" s="14"/>
      <c r="DPH851" s="14"/>
      <c r="DPI851" s="14"/>
      <c r="DPJ851" s="14"/>
      <c r="DPK851" s="14"/>
      <c r="DPL851" s="14"/>
      <c r="DPM851" s="14"/>
      <c r="DPN851" s="14"/>
      <c r="DPO851" s="14"/>
      <c r="DPP851" s="14"/>
      <c r="DPQ851" s="14"/>
      <c r="DPR851" s="14"/>
      <c r="DPS851" s="14"/>
      <c r="DPT851" s="14"/>
      <c r="DPU851" s="14"/>
      <c r="DPV851" s="14"/>
      <c r="DPW851" s="14"/>
      <c r="DPX851" s="14"/>
      <c r="DPY851" s="14"/>
      <c r="DPZ851" s="14"/>
      <c r="DQA851" s="14"/>
      <c r="DQB851" s="14"/>
      <c r="DQC851" s="14"/>
      <c r="DQD851" s="14"/>
      <c r="DQE851" s="14"/>
      <c r="DQF851" s="14"/>
      <c r="DQG851" s="14"/>
      <c r="DQH851" s="14"/>
      <c r="DQI851" s="14"/>
      <c r="DQJ851" s="14"/>
      <c r="DQK851" s="14"/>
      <c r="DQL851" s="14"/>
      <c r="DQM851" s="14"/>
      <c r="DQN851" s="14"/>
      <c r="DQO851" s="14"/>
      <c r="DQP851" s="14"/>
      <c r="DQQ851" s="14"/>
      <c r="DQR851" s="14"/>
      <c r="DQS851" s="14"/>
      <c r="DQT851" s="14"/>
      <c r="DQU851" s="14"/>
      <c r="DQV851" s="14"/>
      <c r="DQW851" s="14"/>
      <c r="DQX851" s="14"/>
      <c r="DQY851" s="14"/>
      <c r="DQZ851" s="14"/>
      <c r="DRA851" s="14"/>
      <c r="DRB851" s="14"/>
      <c r="DRC851" s="14"/>
      <c r="DRD851" s="14"/>
      <c r="DRE851" s="14"/>
      <c r="DRF851" s="14"/>
      <c r="DRG851" s="14"/>
      <c r="DRH851" s="14"/>
      <c r="DRI851" s="14"/>
      <c r="DRJ851" s="14"/>
      <c r="DRK851" s="14"/>
      <c r="DRL851" s="14"/>
      <c r="DRM851" s="14"/>
      <c r="DRN851" s="14"/>
      <c r="DRO851" s="14"/>
      <c r="DRP851" s="14"/>
      <c r="DRQ851" s="14"/>
      <c r="DRR851" s="14"/>
      <c r="DRS851" s="14"/>
      <c r="DRT851" s="14"/>
      <c r="DRU851" s="14"/>
      <c r="DRV851" s="14"/>
      <c r="DRW851" s="14"/>
      <c r="DRX851" s="14"/>
      <c r="DRY851" s="14"/>
      <c r="DRZ851" s="14"/>
      <c r="DSA851" s="14"/>
      <c r="DSB851" s="14"/>
      <c r="DSC851" s="14"/>
      <c r="DSD851" s="14"/>
      <c r="DSE851" s="14"/>
      <c r="DSF851" s="14"/>
      <c r="DSG851" s="14"/>
      <c r="DSH851" s="14"/>
      <c r="DSI851" s="14"/>
      <c r="DSJ851" s="14"/>
      <c r="DSK851" s="14"/>
      <c r="DSL851" s="14"/>
      <c r="DSM851" s="14"/>
      <c r="DSN851" s="14"/>
      <c r="DSO851" s="14"/>
      <c r="DSP851" s="14"/>
      <c r="DSQ851" s="14"/>
      <c r="DSR851" s="14"/>
      <c r="DSS851" s="14"/>
      <c r="DST851" s="14"/>
      <c r="DSU851" s="14"/>
      <c r="DSV851" s="14"/>
      <c r="DSW851" s="14"/>
      <c r="DSX851" s="14"/>
      <c r="DSY851" s="14"/>
      <c r="DSZ851" s="14"/>
      <c r="DTA851" s="14"/>
      <c r="DTB851" s="14"/>
      <c r="DTC851" s="14"/>
      <c r="DTD851" s="14"/>
      <c r="DTE851" s="14"/>
      <c r="DTF851" s="14"/>
      <c r="DTG851" s="14"/>
      <c r="DTH851" s="14"/>
      <c r="DTI851" s="14"/>
      <c r="DTJ851" s="14"/>
      <c r="DTK851" s="14"/>
      <c r="DTL851" s="14"/>
      <c r="DTM851" s="14"/>
      <c r="DTN851" s="14"/>
      <c r="DTO851" s="14"/>
      <c r="DTP851" s="14"/>
      <c r="DTQ851" s="14"/>
      <c r="DTR851" s="14"/>
      <c r="DTS851" s="14"/>
      <c r="DTT851" s="14"/>
      <c r="DTU851" s="14"/>
      <c r="DTV851" s="14"/>
      <c r="DTW851" s="14"/>
      <c r="DTX851" s="14"/>
      <c r="DTY851" s="14"/>
      <c r="DTZ851" s="14"/>
      <c r="DUA851" s="14"/>
      <c r="DUB851" s="14"/>
      <c r="DUC851" s="14"/>
      <c r="DUD851" s="14"/>
      <c r="DUE851" s="14"/>
      <c r="DUF851" s="14"/>
      <c r="DUG851" s="14"/>
      <c r="DUH851" s="14"/>
      <c r="DUI851" s="14"/>
      <c r="DUJ851" s="14"/>
      <c r="DUK851" s="14"/>
      <c r="DUL851" s="14"/>
      <c r="DUM851" s="14"/>
      <c r="DUN851" s="14"/>
      <c r="DUO851" s="14"/>
      <c r="DUP851" s="14"/>
      <c r="DUQ851" s="14"/>
      <c r="DUR851" s="14"/>
      <c r="DUS851" s="14"/>
      <c r="DUT851" s="14"/>
      <c r="DUU851" s="14"/>
      <c r="DUV851" s="14"/>
      <c r="DUW851" s="14"/>
      <c r="DUX851" s="14"/>
      <c r="DUY851" s="14"/>
      <c r="DUZ851" s="14"/>
      <c r="DVA851" s="14"/>
      <c r="DVB851" s="14"/>
      <c r="DVC851" s="14"/>
      <c r="DVD851" s="14"/>
      <c r="DVE851" s="14"/>
      <c r="DVF851" s="14"/>
      <c r="DVG851" s="14"/>
      <c r="DVH851" s="14"/>
      <c r="DVI851" s="14"/>
      <c r="DVJ851" s="14"/>
      <c r="DVK851" s="14"/>
      <c r="DVL851" s="14"/>
      <c r="DVM851" s="14"/>
      <c r="DVN851" s="14"/>
      <c r="DVO851" s="14"/>
      <c r="DVP851" s="14"/>
      <c r="DVQ851" s="14"/>
      <c r="DVR851" s="14"/>
      <c r="DVS851" s="14"/>
      <c r="DVT851" s="14"/>
      <c r="DVU851" s="14"/>
      <c r="DVV851" s="14"/>
      <c r="DVW851" s="14"/>
      <c r="DVX851" s="14"/>
      <c r="DVY851" s="14"/>
      <c r="DVZ851" s="14"/>
      <c r="DWA851" s="14"/>
      <c r="DWB851" s="14"/>
      <c r="DWC851" s="14"/>
      <c r="DWD851" s="14"/>
      <c r="DWE851" s="14"/>
      <c r="DWF851" s="14"/>
      <c r="DWG851" s="14"/>
      <c r="DWH851" s="14"/>
      <c r="DWI851" s="14"/>
      <c r="DWJ851" s="14"/>
      <c r="DWK851" s="14"/>
      <c r="DWL851" s="14"/>
      <c r="DWM851" s="14"/>
      <c r="DWN851" s="14"/>
      <c r="DWO851" s="14"/>
      <c r="DWP851" s="14"/>
      <c r="DWQ851" s="14"/>
      <c r="DWR851" s="14"/>
      <c r="DWS851" s="14"/>
      <c r="DWT851" s="14"/>
      <c r="DWU851" s="14"/>
      <c r="DWV851" s="14"/>
      <c r="DWW851" s="14"/>
      <c r="DWX851" s="14"/>
      <c r="DWY851" s="14"/>
      <c r="DWZ851" s="14"/>
      <c r="DXA851" s="14"/>
      <c r="DXB851" s="14"/>
      <c r="DXC851" s="14"/>
      <c r="DXD851" s="14"/>
      <c r="DXE851" s="14"/>
      <c r="DXF851" s="14"/>
      <c r="DXG851" s="14"/>
      <c r="DXH851" s="14"/>
      <c r="DXI851" s="14"/>
      <c r="DXJ851" s="14"/>
      <c r="DXK851" s="14"/>
      <c r="DXL851" s="14"/>
      <c r="DXM851" s="14"/>
      <c r="DXN851" s="14"/>
      <c r="DXO851" s="14"/>
      <c r="DXP851" s="14"/>
      <c r="DXQ851" s="14"/>
      <c r="DXR851" s="14"/>
      <c r="DXS851" s="14"/>
      <c r="DXT851" s="14"/>
      <c r="DXU851" s="14"/>
      <c r="DXV851" s="14"/>
      <c r="DXW851" s="14"/>
      <c r="DXX851" s="14"/>
      <c r="DXY851" s="14"/>
      <c r="DXZ851" s="14"/>
      <c r="DYA851" s="14"/>
      <c r="DYB851" s="14"/>
      <c r="DYC851" s="14"/>
      <c r="DYD851" s="14"/>
      <c r="DYE851" s="14"/>
      <c r="DYF851" s="14"/>
      <c r="DYG851" s="14"/>
      <c r="DYH851" s="14"/>
      <c r="DYI851" s="14"/>
      <c r="DYJ851" s="14"/>
      <c r="DYK851" s="14"/>
      <c r="DYL851" s="14"/>
      <c r="DYM851" s="14"/>
      <c r="DYN851" s="14"/>
      <c r="DYO851" s="14"/>
      <c r="DYP851" s="14"/>
      <c r="DYQ851" s="14"/>
      <c r="DYR851" s="14"/>
      <c r="DYS851" s="14"/>
      <c r="DYT851" s="14"/>
      <c r="DYU851" s="14"/>
      <c r="DYV851" s="14"/>
      <c r="DYW851" s="14"/>
      <c r="DYX851" s="14"/>
      <c r="DYY851" s="14"/>
      <c r="DYZ851" s="14"/>
      <c r="DZA851" s="14"/>
      <c r="DZB851" s="14"/>
      <c r="DZC851" s="14"/>
      <c r="DZD851" s="14"/>
      <c r="DZE851" s="14"/>
      <c r="DZF851" s="14"/>
      <c r="DZG851" s="14"/>
      <c r="DZH851" s="14"/>
      <c r="DZI851" s="14"/>
      <c r="DZJ851" s="14"/>
      <c r="DZK851" s="14"/>
      <c r="DZL851" s="14"/>
      <c r="DZM851" s="14"/>
      <c r="DZN851" s="14"/>
      <c r="DZO851" s="14"/>
      <c r="DZP851" s="14"/>
      <c r="DZQ851" s="14"/>
      <c r="DZR851" s="14"/>
      <c r="DZS851" s="14"/>
      <c r="DZT851" s="14"/>
      <c r="DZU851" s="14"/>
      <c r="DZV851" s="14"/>
      <c r="DZW851" s="14"/>
      <c r="DZX851" s="14"/>
      <c r="DZY851" s="14"/>
      <c r="DZZ851" s="14"/>
      <c r="EAA851" s="14"/>
      <c r="EAB851" s="14"/>
      <c r="EAC851" s="14"/>
      <c r="EAD851" s="14"/>
      <c r="EAE851" s="14"/>
      <c r="EAF851" s="14"/>
      <c r="EAG851" s="14"/>
      <c r="EAH851" s="14"/>
      <c r="EAI851" s="14"/>
      <c r="EAJ851" s="14"/>
      <c r="EAK851" s="14"/>
      <c r="EAL851" s="14"/>
      <c r="EAM851" s="14"/>
      <c r="EAN851" s="14"/>
      <c r="EAO851" s="14"/>
      <c r="EAP851" s="14"/>
      <c r="EAQ851" s="14"/>
      <c r="EAR851" s="14"/>
      <c r="EAS851" s="14"/>
      <c r="EAT851" s="14"/>
      <c r="EAU851" s="14"/>
      <c r="EAV851" s="14"/>
      <c r="EAW851" s="14"/>
      <c r="EAX851" s="14"/>
      <c r="EAY851" s="14"/>
      <c r="EAZ851" s="14"/>
      <c r="EBA851" s="14"/>
      <c r="EBB851" s="14"/>
      <c r="EBC851" s="14"/>
      <c r="EBD851" s="14"/>
      <c r="EBE851" s="14"/>
      <c r="EBF851" s="14"/>
      <c r="EBG851" s="14"/>
      <c r="EBH851" s="14"/>
      <c r="EBI851" s="14"/>
      <c r="EBJ851" s="14"/>
      <c r="EBK851" s="14"/>
      <c r="EBL851" s="14"/>
      <c r="EBM851" s="14"/>
      <c r="EBN851" s="14"/>
      <c r="EBO851" s="14"/>
      <c r="EBP851" s="14"/>
      <c r="EBQ851" s="14"/>
      <c r="EBR851" s="14"/>
      <c r="EBS851" s="14"/>
      <c r="EBT851" s="14"/>
      <c r="EBU851" s="14"/>
      <c r="EBV851" s="14"/>
      <c r="EBW851" s="14"/>
      <c r="EBX851" s="14"/>
      <c r="EBY851" s="14"/>
      <c r="EBZ851" s="14"/>
      <c r="ECA851" s="14"/>
      <c r="ECB851" s="14"/>
      <c r="ECC851" s="14"/>
      <c r="ECD851" s="14"/>
      <c r="ECE851" s="14"/>
      <c r="ECF851" s="14"/>
      <c r="ECG851" s="14"/>
      <c r="ECH851" s="14"/>
      <c r="ECI851" s="14"/>
      <c r="ECJ851" s="14"/>
      <c r="ECK851" s="14"/>
      <c r="ECL851" s="14"/>
      <c r="ECM851" s="14"/>
      <c r="ECN851" s="14"/>
      <c r="ECO851" s="14"/>
      <c r="ECP851" s="14"/>
      <c r="ECQ851" s="14"/>
      <c r="ECR851" s="14"/>
      <c r="ECS851" s="14"/>
      <c r="ECT851" s="14"/>
      <c r="ECU851" s="14"/>
      <c r="ECV851" s="14"/>
      <c r="ECW851" s="14"/>
      <c r="ECX851" s="14"/>
      <c r="ECY851" s="14"/>
      <c r="ECZ851" s="14"/>
      <c r="EDA851" s="14"/>
      <c r="EDB851" s="14"/>
      <c r="EDC851" s="14"/>
      <c r="EDD851" s="14"/>
      <c r="EDE851" s="14"/>
      <c r="EDF851" s="14"/>
      <c r="EDG851" s="14"/>
      <c r="EDH851" s="14"/>
      <c r="EDI851" s="14"/>
      <c r="EDJ851" s="14"/>
      <c r="EDK851" s="14"/>
      <c r="EDL851" s="14"/>
      <c r="EDM851" s="14"/>
      <c r="EDN851" s="14"/>
      <c r="EDO851" s="14"/>
      <c r="EDP851" s="14"/>
      <c r="EDQ851" s="14"/>
      <c r="EDR851" s="14"/>
      <c r="EDS851" s="14"/>
      <c r="EDT851" s="14"/>
      <c r="EDU851" s="14"/>
      <c r="EDV851" s="14"/>
      <c r="EDW851" s="14"/>
      <c r="EDX851" s="14"/>
      <c r="EDY851" s="14"/>
      <c r="EDZ851" s="14"/>
      <c r="EEA851" s="14"/>
      <c r="EEB851" s="14"/>
      <c r="EEC851" s="14"/>
      <c r="EED851" s="14"/>
      <c r="EEE851" s="14"/>
      <c r="EEF851" s="14"/>
      <c r="EEG851" s="14"/>
      <c r="EEH851" s="14"/>
      <c r="EEI851" s="14"/>
      <c r="EEJ851" s="14"/>
      <c r="EEK851" s="14"/>
      <c r="EEL851" s="14"/>
      <c r="EEM851" s="14"/>
      <c r="EEN851" s="14"/>
      <c r="EEO851" s="14"/>
      <c r="EEP851" s="14"/>
      <c r="EEQ851" s="14"/>
      <c r="EER851" s="14"/>
      <c r="EES851" s="14"/>
      <c r="EET851" s="14"/>
      <c r="EEU851" s="14"/>
      <c r="EEV851" s="14"/>
      <c r="EEW851" s="14"/>
      <c r="EEX851" s="14"/>
      <c r="EEY851" s="14"/>
      <c r="EEZ851" s="14"/>
      <c r="EFA851" s="14"/>
      <c r="EFB851" s="14"/>
      <c r="EFC851" s="14"/>
      <c r="EFD851" s="14"/>
      <c r="EFE851" s="14"/>
      <c r="EFF851" s="14"/>
      <c r="EFG851" s="14"/>
      <c r="EFH851" s="14"/>
      <c r="EFI851" s="14"/>
      <c r="EFJ851" s="14"/>
      <c r="EFK851" s="14"/>
      <c r="EFL851" s="14"/>
      <c r="EFM851" s="14"/>
      <c r="EFN851" s="14"/>
      <c r="EFO851" s="14"/>
      <c r="EFP851" s="14"/>
      <c r="EFQ851" s="14"/>
      <c r="EFR851" s="14"/>
      <c r="EFS851" s="14"/>
      <c r="EFT851" s="14"/>
      <c r="EFU851" s="14"/>
      <c r="EFV851" s="14"/>
      <c r="EFW851" s="14"/>
      <c r="EFX851" s="14"/>
      <c r="EFY851" s="14"/>
      <c r="EFZ851" s="14"/>
      <c r="EGA851" s="14"/>
      <c r="EGB851" s="14"/>
      <c r="EGC851" s="14"/>
      <c r="EGD851" s="14"/>
      <c r="EGE851" s="14"/>
      <c r="EGF851" s="14"/>
      <c r="EGG851" s="14"/>
      <c r="EGH851" s="14"/>
      <c r="EGI851" s="14"/>
      <c r="EGJ851" s="14"/>
      <c r="EGK851" s="14"/>
      <c r="EGL851" s="14"/>
      <c r="EGM851" s="14"/>
      <c r="EGN851" s="14"/>
      <c r="EGO851" s="14"/>
      <c r="EGP851" s="14"/>
      <c r="EGQ851" s="14"/>
      <c r="EGR851" s="14"/>
      <c r="EGS851" s="14"/>
      <c r="EGT851" s="14"/>
      <c r="EGU851" s="14"/>
      <c r="EGV851" s="14"/>
      <c r="EGW851" s="14"/>
      <c r="EGX851" s="14"/>
      <c r="EGY851" s="14"/>
      <c r="EGZ851" s="14"/>
      <c r="EHA851" s="14"/>
      <c r="EHB851" s="14"/>
      <c r="EHC851" s="14"/>
      <c r="EHD851" s="14"/>
      <c r="EHE851" s="14"/>
      <c r="EHF851" s="14"/>
      <c r="EHG851" s="14"/>
      <c r="EHH851" s="14"/>
      <c r="EHI851" s="14"/>
      <c r="EHJ851" s="14"/>
      <c r="EHK851" s="14"/>
      <c r="EHL851" s="14"/>
      <c r="EHM851" s="14"/>
      <c r="EHN851" s="14"/>
      <c r="EHO851" s="14"/>
      <c r="EHP851" s="14"/>
      <c r="EHQ851" s="14"/>
      <c r="EHR851" s="14"/>
      <c r="EHS851" s="14"/>
      <c r="EHT851" s="14"/>
      <c r="EHU851" s="14"/>
      <c r="EHV851" s="14"/>
      <c r="EHW851" s="14"/>
      <c r="EHX851" s="14"/>
      <c r="EHY851" s="14"/>
      <c r="EHZ851" s="14"/>
      <c r="EIA851" s="14"/>
      <c r="EIB851" s="14"/>
      <c r="EIC851" s="14"/>
      <c r="EID851" s="14"/>
      <c r="EIE851" s="14"/>
      <c r="EIF851" s="14"/>
      <c r="EIG851" s="14"/>
      <c r="EIH851" s="14"/>
      <c r="EII851" s="14"/>
      <c r="EIJ851" s="14"/>
      <c r="EIK851" s="14"/>
      <c r="EIL851" s="14"/>
      <c r="EIM851" s="14"/>
      <c r="EIN851" s="14"/>
      <c r="EIO851" s="14"/>
      <c r="EIP851" s="14"/>
      <c r="EIQ851" s="14"/>
      <c r="EIR851" s="14"/>
      <c r="EIS851" s="14"/>
      <c r="EIT851" s="14"/>
      <c r="EIU851" s="14"/>
      <c r="EIV851" s="14"/>
      <c r="EIW851" s="14"/>
      <c r="EIX851" s="14"/>
      <c r="EIY851" s="14"/>
      <c r="EIZ851" s="14"/>
      <c r="EJA851" s="14"/>
      <c r="EJB851" s="14"/>
      <c r="EJC851" s="14"/>
      <c r="EJD851" s="14"/>
      <c r="EJE851" s="14"/>
      <c r="EJF851" s="14"/>
      <c r="EJG851" s="14"/>
      <c r="EJH851" s="14"/>
      <c r="EJI851" s="14"/>
      <c r="EJJ851" s="14"/>
      <c r="EJK851" s="14"/>
      <c r="EJL851" s="14"/>
      <c r="EJM851" s="14"/>
      <c r="EJN851" s="14"/>
      <c r="EJO851" s="14"/>
      <c r="EJP851" s="14"/>
      <c r="EJQ851" s="14"/>
      <c r="EJR851" s="14"/>
      <c r="EJS851" s="14"/>
      <c r="EJT851" s="14"/>
      <c r="EJU851" s="14"/>
      <c r="EJV851" s="14"/>
      <c r="EJW851" s="14"/>
      <c r="EJX851" s="14"/>
      <c r="EJY851" s="14"/>
      <c r="EJZ851" s="14"/>
      <c r="EKA851" s="14"/>
      <c r="EKB851" s="14"/>
      <c r="EKC851" s="14"/>
      <c r="EKD851" s="14"/>
      <c r="EKE851" s="14"/>
      <c r="EKF851" s="14"/>
      <c r="EKG851" s="14"/>
      <c r="EKH851" s="14"/>
      <c r="EKI851" s="14"/>
      <c r="EKJ851" s="14"/>
      <c r="EKK851" s="14"/>
      <c r="EKL851" s="14"/>
      <c r="EKM851" s="14"/>
      <c r="EKN851" s="14"/>
      <c r="EKO851" s="14"/>
      <c r="EKP851" s="14"/>
      <c r="EKQ851" s="14"/>
      <c r="EKR851" s="14"/>
      <c r="EKS851" s="14"/>
      <c r="EKT851" s="14"/>
      <c r="EKU851" s="14"/>
      <c r="EKV851" s="14"/>
      <c r="EKW851" s="14"/>
      <c r="EKX851" s="14"/>
      <c r="EKY851" s="14"/>
      <c r="EKZ851" s="14"/>
      <c r="ELA851" s="14"/>
      <c r="ELB851" s="14"/>
      <c r="ELC851" s="14"/>
      <c r="ELD851" s="14"/>
      <c r="ELE851" s="14"/>
      <c r="ELF851" s="14"/>
      <c r="ELG851" s="14"/>
      <c r="ELH851" s="14"/>
      <c r="ELI851" s="14"/>
      <c r="ELJ851" s="14"/>
      <c r="ELK851" s="14"/>
      <c r="ELL851" s="14"/>
      <c r="ELM851" s="14"/>
      <c r="ELN851" s="14"/>
      <c r="ELO851" s="14"/>
      <c r="ELP851" s="14"/>
      <c r="ELQ851" s="14"/>
      <c r="ELR851" s="14"/>
      <c r="ELS851" s="14"/>
      <c r="ELT851" s="14"/>
      <c r="ELU851" s="14"/>
      <c r="ELV851" s="14"/>
      <c r="ELW851" s="14"/>
      <c r="ELX851" s="14"/>
      <c r="ELY851" s="14"/>
      <c r="ELZ851" s="14"/>
      <c r="EMA851" s="14"/>
      <c r="EMB851" s="14"/>
      <c r="EMC851" s="14"/>
      <c r="EMD851" s="14"/>
      <c r="EME851" s="14"/>
      <c r="EMF851" s="14"/>
      <c r="EMG851" s="14"/>
      <c r="EMH851" s="14"/>
      <c r="EMI851" s="14"/>
      <c r="EMJ851" s="14"/>
      <c r="EMK851" s="14"/>
      <c r="EML851" s="14"/>
      <c r="EMM851" s="14"/>
      <c r="EMN851" s="14"/>
      <c r="EMO851" s="14"/>
      <c r="EMP851" s="14"/>
      <c r="EMQ851" s="14"/>
      <c r="EMR851" s="14"/>
      <c r="EMS851" s="14"/>
      <c r="EMT851" s="14"/>
      <c r="EMU851" s="14"/>
      <c r="EMV851" s="14"/>
      <c r="EMW851" s="14"/>
      <c r="EMX851" s="14"/>
      <c r="EMY851" s="14"/>
      <c r="EMZ851" s="14"/>
      <c r="ENA851" s="14"/>
      <c r="ENB851" s="14"/>
      <c r="ENC851" s="14"/>
      <c r="END851" s="14"/>
      <c r="ENE851" s="14"/>
      <c r="ENF851" s="14"/>
      <c r="ENG851" s="14"/>
      <c r="ENH851" s="14"/>
      <c r="ENI851" s="14"/>
      <c r="ENJ851" s="14"/>
      <c r="ENK851" s="14"/>
      <c r="ENL851" s="14"/>
      <c r="ENM851" s="14"/>
      <c r="ENN851" s="14"/>
      <c r="ENO851" s="14"/>
      <c r="ENP851" s="14"/>
      <c r="ENQ851" s="14"/>
      <c r="ENR851" s="14"/>
      <c r="ENS851" s="14"/>
      <c r="ENT851" s="14"/>
      <c r="ENU851" s="14"/>
      <c r="ENV851" s="14"/>
      <c r="ENW851" s="14"/>
      <c r="ENX851" s="14"/>
      <c r="ENY851" s="14"/>
      <c r="ENZ851" s="14"/>
      <c r="EOA851" s="14"/>
      <c r="EOB851" s="14"/>
      <c r="EOC851" s="14"/>
      <c r="EOD851" s="14"/>
      <c r="EOE851" s="14"/>
      <c r="EOF851" s="14"/>
      <c r="EOG851" s="14"/>
      <c r="EOH851" s="14"/>
      <c r="EOI851" s="14"/>
      <c r="EOJ851" s="14"/>
      <c r="EOK851" s="14"/>
      <c r="EOL851" s="14"/>
      <c r="EOM851" s="14"/>
      <c r="EON851" s="14"/>
      <c r="EOO851" s="14"/>
      <c r="EOP851" s="14"/>
      <c r="EOQ851" s="14"/>
      <c r="EOR851" s="14"/>
      <c r="EOS851" s="14"/>
      <c r="EOT851" s="14"/>
      <c r="EOU851" s="14"/>
      <c r="EOV851" s="14"/>
      <c r="EOW851" s="14"/>
      <c r="EOX851" s="14"/>
      <c r="EOY851" s="14"/>
      <c r="EOZ851" s="14"/>
      <c r="EPA851" s="14"/>
      <c r="EPB851" s="14"/>
      <c r="EPC851" s="14"/>
      <c r="EPD851" s="14"/>
      <c r="EPE851" s="14"/>
      <c r="EPF851" s="14"/>
      <c r="EPG851" s="14"/>
      <c r="EPH851" s="14"/>
      <c r="EPI851" s="14"/>
      <c r="EPJ851" s="14"/>
      <c r="EPK851" s="14"/>
      <c r="EPL851" s="14"/>
      <c r="EPM851" s="14"/>
      <c r="EPN851" s="14"/>
      <c r="EPO851" s="14"/>
      <c r="EPP851" s="14"/>
      <c r="EPQ851" s="14"/>
      <c r="EPR851" s="14"/>
      <c r="EPS851" s="14"/>
      <c r="EPT851" s="14"/>
      <c r="EPU851" s="14"/>
      <c r="EPV851" s="14"/>
      <c r="EPW851" s="14"/>
      <c r="EPX851" s="14"/>
      <c r="EPY851" s="14"/>
      <c r="EPZ851" s="14"/>
      <c r="EQA851" s="14"/>
      <c r="EQB851" s="14"/>
      <c r="EQC851" s="14"/>
      <c r="EQD851" s="14"/>
      <c r="EQE851" s="14"/>
      <c r="EQF851" s="14"/>
      <c r="EQG851" s="14"/>
      <c r="EQH851" s="14"/>
      <c r="EQI851" s="14"/>
      <c r="EQJ851" s="14"/>
      <c r="EQK851" s="14"/>
      <c r="EQL851" s="14"/>
      <c r="EQM851" s="14"/>
      <c r="EQN851" s="14"/>
      <c r="EQO851" s="14"/>
      <c r="EQP851" s="14"/>
      <c r="EQQ851" s="14"/>
      <c r="EQR851" s="14"/>
      <c r="EQS851" s="14"/>
      <c r="EQT851" s="14"/>
      <c r="EQU851" s="14"/>
      <c r="EQV851" s="14"/>
      <c r="EQW851" s="14"/>
      <c r="EQX851" s="14"/>
      <c r="EQY851" s="14"/>
      <c r="EQZ851" s="14"/>
      <c r="ERA851" s="14"/>
      <c r="ERB851" s="14"/>
      <c r="ERC851" s="14"/>
      <c r="ERD851" s="14"/>
      <c r="ERE851" s="14"/>
      <c r="ERF851" s="14"/>
      <c r="ERG851" s="14"/>
      <c r="ERH851" s="14"/>
      <c r="ERI851" s="14"/>
      <c r="ERJ851" s="14"/>
      <c r="ERK851" s="14"/>
      <c r="ERL851" s="14"/>
      <c r="ERM851" s="14"/>
      <c r="ERN851" s="14"/>
      <c r="ERO851" s="14"/>
      <c r="ERP851" s="14"/>
      <c r="ERQ851" s="14"/>
      <c r="ERR851" s="14"/>
      <c r="ERS851" s="14"/>
      <c r="ERT851" s="14"/>
      <c r="ERU851" s="14"/>
      <c r="ERV851" s="14"/>
      <c r="ERW851" s="14"/>
      <c r="ERX851" s="14"/>
      <c r="ERY851" s="14"/>
      <c r="ERZ851" s="14"/>
      <c r="ESA851" s="14"/>
      <c r="ESB851" s="14"/>
      <c r="ESC851" s="14"/>
      <c r="ESD851" s="14"/>
      <c r="ESE851" s="14"/>
      <c r="ESF851" s="14"/>
      <c r="ESG851" s="14"/>
      <c r="ESH851" s="14"/>
      <c r="ESI851" s="14"/>
      <c r="ESJ851" s="14"/>
      <c r="ESK851" s="14"/>
      <c r="ESL851" s="14"/>
      <c r="ESM851" s="14"/>
      <c r="ESN851" s="14"/>
      <c r="ESO851" s="14"/>
      <c r="ESP851" s="14"/>
      <c r="ESQ851" s="14"/>
      <c r="ESR851" s="14"/>
      <c r="ESS851" s="14"/>
      <c r="EST851" s="14"/>
      <c r="ESU851" s="14"/>
      <c r="ESV851" s="14"/>
      <c r="ESW851" s="14"/>
      <c r="ESX851" s="14"/>
      <c r="ESY851" s="14"/>
      <c r="ESZ851" s="14"/>
      <c r="ETA851" s="14"/>
      <c r="ETB851" s="14"/>
      <c r="ETC851" s="14"/>
      <c r="ETD851" s="14"/>
      <c r="ETE851" s="14"/>
      <c r="ETF851" s="14"/>
      <c r="ETG851" s="14"/>
      <c r="ETH851" s="14"/>
      <c r="ETI851" s="14"/>
      <c r="ETJ851" s="14"/>
      <c r="ETK851" s="14"/>
      <c r="ETL851" s="14"/>
      <c r="ETM851" s="14"/>
      <c r="ETN851" s="14"/>
      <c r="ETO851" s="14"/>
      <c r="ETP851" s="14"/>
      <c r="ETQ851" s="14"/>
      <c r="ETR851" s="14"/>
      <c r="ETS851" s="14"/>
      <c r="ETT851" s="14"/>
      <c r="ETU851" s="14"/>
      <c r="ETV851" s="14"/>
      <c r="ETW851" s="14"/>
      <c r="ETX851" s="14"/>
      <c r="ETY851" s="14"/>
      <c r="ETZ851" s="14"/>
      <c r="EUA851" s="14"/>
      <c r="EUB851" s="14"/>
      <c r="EUC851" s="14"/>
      <c r="EUD851" s="14"/>
      <c r="EUE851" s="14"/>
      <c r="EUF851" s="14"/>
      <c r="EUG851" s="14"/>
      <c r="EUH851" s="14"/>
      <c r="EUI851" s="14"/>
      <c r="EUJ851" s="14"/>
      <c r="EUK851" s="14"/>
      <c r="EUL851" s="14"/>
      <c r="EUM851" s="14"/>
      <c r="EUN851" s="14"/>
      <c r="EUO851" s="14"/>
      <c r="EUP851" s="14"/>
      <c r="EUQ851" s="14"/>
      <c r="EUR851" s="14"/>
      <c r="EUS851" s="14"/>
      <c r="EUT851" s="14"/>
      <c r="EUU851" s="14"/>
      <c r="EUV851" s="14"/>
      <c r="EUW851" s="14"/>
      <c r="EUX851" s="14"/>
      <c r="EUY851" s="14"/>
      <c r="EUZ851" s="14"/>
      <c r="EVA851" s="14"/>
      <c r="EVB851" s="14"/>
      <c r="EVC851" s="14"/>
      <c r="EVD851" s="14"/>
      <c r="EVE851" s="14"/>
      <c r="EVF851" s="14"/>
      <c r="EVG851" s="14"/>
      <c r="EVH851" s="14"/>
      <c r="EVI851" s="14"/>
      <c r="EVJ851" s="14"/>
      <c r="EVK851" s="14"/>
      <c r="EVL851" s="14"/>
      <c r="EVM851" s="14"/>
      <c r="EVN851" s="14"/>
      <c r="EVO851" s="14"/>
      <c r="EVP851" s="14"/>
      <c r="EVQ851" s="14"/>
      <c r="EVR851" s="14"/>
      <c r="EVS851" s="14"/>
      <c r="EVT851" s="14"/>
      <c r="EVU851" s="14"/>
      <c r="EVV851" s="14"/>
      <c r="EVW851" s="14"/>
      <c r="EVX851" s="14"/>
      <c r="EVY851" s="14"/>
      <c r="EVZ851" s="14"/>
      <c r="EWA851" s="14"/>
      <c r="EWB851" s="14"/>
      <c r="EWC851" s="14"/>
      <c r="EWD851" s="14"/>
      <c r="EWE851" s="14"/>
      <c r="EWF851" s="14"/>
      <c r="EWG851" s="14"/>
      <c r="EWH851" s="14"/>
      <c r="EWI851" s="14"/>
      <c r="EWJ851" s="14"/>
      <c r="EWK851" s="14"/>
      <c r="EWL851" s="14"/>
      <c r="EWM851" s="14"/>
      <c r="EWN851" s="14"/>
      <c r="EWO851" s="14"/>
      <c r="EWP851" s="14"/>
      <c r="EWQ851" s="14"/>
      <c r="EWR851" s="14"/>
      <c r="EWS851" s="14"/>
      <c r="EWT851" s="14"/>
      <c r="EWU851" s="14"/>
      <c r="EWV851" s="14"/>
      <c r="EWW851" s="14"/>
      <c r="EWX851" s="14"/>
      <c r="EWY851" s="14"/>
      <c r="EWZ851" s="14"/>
      <c r="EXA851" s="14"/>
      <c r="EXB851" s="14"/>
      <c r="EXC851" s="14"/>
      <c r="EXD851" s="14"/>
      <c r="EXE851" s="14"/>
      <c r="EXF851" s="14"/>
      <c r="EXG851" s="14"/>
      <c r="EXH851" s="14"/>
      <c r="EXI851" s="14"/>
      <c r="EXJ851" s="14"/>
      <c r="EXK851" s="14"/>
      <c r="EXL851" s="14"/>
      <c r="EXM851" s="14"/>
      <c r="EXN851" s="14"/>
      <c r="EXO851" s="14"/>
      <c r="EXP851" s="14"/>
      <c r="EXQ851" s="14"/>
      <c r="EXR851" s="14"/>
      <c r="EXS851" s="14"/>
      <c r="EXT851" s="14"/>
      <c r="EXU851" s="14"/>
      <c r="EXV851" s="14"/>
      <c r="EXW851" s="14"/>
      <c r="EXX851" s="14"/>
      <c r="EXY851" s="14"/>
      <c r="EXZ851" s="14"/>
      <c r="EYA851" s="14"/>
      <c r="EYB851" s="14"/>
      <c r="EYC851" s="14"/>
      <c r="EYD851" s="14"/>
      <c r="EYE851" s="14"/>
      <c r="EYF851" s="14"/>
      <c r="EYG851" s="14"/>
      <c r="EYH851" s="14"/>
      <c r="EYI851" s="14"/>
      <c r="EYJ851" s="14"/>
      <c r="EYK851" s="14"/>
      <c r="EYL851" s="14"/>
      <c r="EYM851" s="14"/>
      <c r="EYN851" s="14"/>
      <c r="EYO851" s="14"/>
      <c r="EYP851" s="14"/>
      <c r="EYQ851" s="14"/>
      <c r="EYR851" s="14"/>
      <c r="EYS851" s="14"/>
      <c r="EYT851" s="14"/>
      <c r="EYU851" s="14"/>
      <c r="EYV851" s="14"/>
      <c r="EYW851" s="14"/>
      <c r="EYX851" s="14"/>
      <c r="EYY851" s="14"/>
      <c r="EYZ851" s="14"/>
      <c r="EZA851" s="14"/>
      <c r="EZB851" s="14"/>
      <c r="EZC851" s="14"/>
      <c r="EZD851" s="14"/>
      <c r="EZE851" s="14"/>
      <c r="EZF851" s="14"/>
      <c r="EZG851" s="14"/>
      <c r="EZH851" s="14"/>
      <c r="EZI851" s="14"/>
      <c r="EZJ851" s="14"/>
      <c r="EZK851" s="14"/>
      <c r="EZL851" s="14"/>
      <c r="EZM851" s="14"/>
      <c r="EZN851" s="14"/>
      <c r="EZO851" s="14"/>
      <c r="EZP851" s="14"/>
      <c r="EZQ851" s="14"/>
      <c r="EZR851" s="14"/>
      <c r="EZS851" s="14"/>
      <c r="EZT851" s="14"/>
      <c r="EZU851" s="14"/>
      <c r="EZV851" s="14"/>
      <c r="EZW851" s="14"/>
      <c r="EZX851" s="14"/>
      <c r="EZY851" s="14"/>
      <c r="EZZ851" s="14"/>
      <c r="FAA851" s="14"/>
      <c r="FAB851" s="14"/>
      <c r="FAC851" s="14"/>
      <c r="FAD851" s="14"/>
      <c r="FAE851" s="14"/>
      <c r="FAF851" s="14"/>
      <c r="FAG851" s="14"/>
      <c r="FAH851" s="14"/>
      <c r="FAI851" s="14"/>
      <c r="FAJ851" s="14"/>
      <c r="FAK851" s="14"/>
      <c r="FAL851" s="14"/>
      <c r="FAM851" s="14"/>
      <c r="FAN851" s="14"/>
      <c r="FAO851" s="14"/>
      <c r="FAP851" s="14"/>
      <c r="FAQ851" s="14"/>
      <c r="FAR851" s="14"/>
      <c r="FAS851" s="14"/>
      <c r="FAT851" s="14"/>
      <c r="FAU851" s="14"/>
      <c r="FAV851" s="14"/>
      <c r="FAW851" s="14"/>
      <c r="FAX851" s="14"/>
      <c r="FAY851" s="14"/>
      <c r="FAZ851" s="14"/>
      <c r="FBA851" s="14"/>
      <c r="FBB851" s="14"/>
      <c r="FBC851" s="14"/>
      <c r="FBD851" s="14"/>
      <c r="FBE851" s="14"/>
      <c r="FBF851" s="14"/>
      <c r="FBG851" s="14"/>
      <c r="FBH851" s="14"/>
      <c r="FBI851" s="14"/>
      <c r="FBJ851" s="14"/>
      <c r="FBK851" s="14"/>
      <c r="FBL851" s="14"/>
      <c r="FBM851" s="14"/>
      <c r="FBN851" s="14"/>
      <c r="FBO851" s="14"/>
      <c r="FBP851" s="14"/>
      <c r="FBQ851" s="14"/>
      <c r="FBR851" s="14"/>
      <c r="FBS851" s="14"/>
      <c r="FBT851" s="14"/>
      <c r="FBU851" s="14"/>
      <c r="FBV851" s="14"/>
      <c r="FBW851" s="14"/>
      <c r="FBX851" s="14"/>
      <c r="FBY851" s="14"/>
      <c r="FBZ851" s="14"/>
      <c r="FCA851" s="14"/>
      <c r="FCB851" s="14"/>
      <c r="FCC851" s="14"/>
      <c r="FCD851" s="14"/>
      <c r="FCE851" s="14"/>
      <c r="FCF851" s="14"/>
      <c r="FCG851" s="14"/>
      <c r="FCH851" s="14"/>
      <c r="FCI851" s="14"/>
      <c r="FCJ851" s="14"/>
      <c r="FCK851" s="14"/>
      <c r="FCL851" s="14"/>
      <c r="FCM851" s="14"/>
      <c r="FCN851" s="14"/>
      <c r="FCO851" s="14"/>
      <c r="FCP851" s="14"/>
      <c r="FCQ851" s="14"/>
      <c r="FCR851" s="14"/>
      <c r="FCS851" s="14"/>
      <c r="FCT851" s="14"/>
      <c r="FCU851" s="14"/>
      <c r="FCV851" s="14"/>
      <c r="FCW851" s="14"/>
      <c r="FCX851" s="14"/>
      <c r="FCY851" s="14"/>
      <c r="FCZ851" s="14"/>
      <c r="FDA851" s="14"/>
      <c r="FDB851" s="14"/>
      <c r="FDC851" s="14"/>
      <c r="FDD851" s="14"/>
      <c r="FDE851" s="14"/>
      <c r="FDF851" s="14"/>
      <c r="FDG851" s="14"/>
      <c r="FDH851" s="14"/>
      <c r="FDI851" s="14"/>
      <c r="FDJ851" s="14"/>
      <c r="FDK851" s="14"/>
      <c r="FDL851" s="14"/>
      <c r="FDM851" s="14"/>
      <c r="FDN851" s="14"/>
      <c r="FDO851" s="14"/>
      <c r="FDP851" s="14"/>
      <c r="FDQ851" s="14"/>
      <c r="FDR851" s="14"/>
      <c r="FDS851" s="14"/>
      <c r="FDT851" s="14"/>
      <c r="FDU851" s="14"/>
      <c r="FDV851" s="14"/>
      <c r="FDW851" s="14"/>
      <c r="FDX851" s="14"/>
      <c r="FDY851" s="14"/>
      <c r="FDZ851" s="14"/>
      <c r="FEA851" s="14"/>
      <c r="FEB851" s="14"/>
      <c r="FEC851" s="14"/>
      <c r="FED851" s="14"/>
      <c r="FEE851" s="14"/>
      <c r="FEF851" s="14"/>
      <c r="FEG851" s="14"/>
      <c r="FEH851" s="14"/>
      <c r="FEI851" s="14"/>
      <c r="FEJ851" s="14"/>
      <c r="FEK851" s="14"/>
      <c r="FEL851" s="14"/>
      <c r="FEM851" s="14"/>
      <c r="FEN851" s="14"/>
      <c r="FEO851" s="14"/>
      <c r="FEP851" s="14"/>
      <c r="FEQ851" s="14"/>
      <c r="FER851" s="14"/>
      <c r="FES851" s="14"/>
      <c r="FET851" s="14"/>
      <c r="FEU851" s="14"/>
      <c r="FEV851" s="14"/>
      <c r="FEW851" s="14"/>
      <c r="FEX851" s="14"/>
      <c r="FEY851" s="14"/>
      <c r="FEZ851" s="14"/>
      <c r="FFA851" s="14"/>
      <c r="FFB851" s="14"/>
      <c r="FFC851" s="14"/>
      <c r="FFD851" s="14"/>
      <c r="FFE851" s="14"/>
      <c r="FFF851" s="14"/>
      <c r="FFG851" s="14"/>
      <c r="FFH851" s="14"/>
      <c r="FFI851" s="14"/>
      <c r="FFJ851" s="14"/>
      <c r="FFK851" s="14"/>
      <c r="FFL851" s="14"/>
      <c r="FFM851" s="14"/>
      <c r="FFN851" s="14"/>
      <c r="FFO851" s="14"/>
      <c r="FFP851" s="14"/>
      <c r="FFQ851" s="14"/>
      <c r="FFR851" s="14"/>
      <c r="FFS851" s="14"/>
      <c r="FFT851" s="14"/>
      <c r="FFU851" s="14"/>
      <c r="FFV851" s="14"/>
      <c r="FFW851" s="14"/>
      <c r="FFX851" s="14"/>
      <c r="FFY851" s="14"/>
      <c r="FFZ851" s="14"/>
      <c r="FGA851" s="14"/>
      <c r="FGB851" s="14"/>
      <c r="FGC851" s="14"/>
      <c r="FGD851" s="14"/>
      <c r="FGE851" s="14"/>
      <c r="FGF851" s="14"/>
      <c r="FGG851" s="14"/>
      <c r="FGH851" s="14"/>
      <c r="FGI851" s="14"/>
      <c r="FGJ851" s="14"/>
      <c r="FGK851" s="14"/>
      <c r="FGL851" s="14"/>
      <c r="FGM851" s="14"/>
      <c r="FGN851" s="14"/>
      <c r="FGO851" s="14"/>
      <c r="FGP851" s="14"/>
      <c r="FGQ851" s="14"/>
      <c r="FGR851" s="14"/>
      <c r="FGS851" s="14"/>
      <c r="FGT851" s="14"/>
      <c r="FGU851" s="14"/>
      <c r="FGV851" s="14"/>
      <c r="FGW851" s="14"/>
      <c r="FGX851" s="14"/>
      <c r="FGY851" s="14"/>
      <c r="FGZ851" s="14"/>
      <c r="FHA851" s="14"/>
      <c r="FHB851" s="14"/>
      <c r="FHC851" s="14"/>
      <c r="FHD851" s="14"/>
      <c r="FHE851" s="14"/>
      <c r="FHF851" s="14"/>
      <c r="FHG851" s="14"/>
      <c r="FHH851" s="14"/>
      <c r="FHI851" s="14"/>
      <c r="FHJ851" s="14"/>
      <c r="FHK851" s="14"/>
      <c r="FHL851" s="14"/>
      <c r="FHM851" s="14"/>
      <c r="FHN851" s="14"/>
      <c r="FHO851" s="14"/>
      <c r="FHP851" s="14"/>
      <c r="FHQ851" s="14"/>
      <c r="FHR851" s="14"/>
      <c r="FHS851" s="14"/>
      <c r="FHT851" s="14"/>
      <c r="FHU851" s="14"/>
      <c r="FHV851" s="14"/>
      <c r="FHW851" s="14"/>
      <c r="FHX851" s="14"/>
      <c r="FHY851" s="14"/>
      <c r="FHZ851" s="14"/>
      <c r="FIA851" s="14"/>
      <c r="FIB851" s="14"/>
      <c r="FIC851" s="14"/>
      <c r="FID851" s="14"/>
      <c r="FIE851" s="14"/>
      <c r="FIF851" s="14"/>
      <c r="FIG851" s="14"/>
      <c r="FIH851" s="14"/>
      <c r="FII851" s="14"/>
      <c r="FIJ851" s="14"/>
      <c r="FIK851" s="14"/>
      <c r="FIL851" s="14"/>
      <c r="FIM851" s="14"/>
      <c r="FIN851" s="14"/>
      <c r="FIO851" s="14"/>
      <c r="FIP851" s="14"/>
      <c r="FIQ851" s="14"/>
      <c r="FIR851" s="14"/>
      <c r="FIS851" s="14"/>
      <c r="FIT851" s="14"/>
      <c r="FIU851" s="14"/>
      <c r="FIV851" s="14"/>
      <c r="FIW851" s="14"/>
      <c r="FIX851" s="14"/>
      <c r="FIY851" s="14"/>
      <c r="FIZ851" s="14"/>
      <c r="FJA851" s="14"/>
      <c r="FJB851" s="14"/>
      <c r="FJC851" s="14"/>
      <c r="FJD851" s="14"/>
      <c r="FJE851" s="14"/>
      <c r="FJF851" s="14"/>
      <c r="FJG851" s="14"/>
      <c r="FJH851" s="14"/>
      <c r="FJI851" s="14"/>
      <c r="FJJ851" s="14"/>
      <c r="FJK851" s="14"/>
      <c r="FJL851" s="14"/>
      <c r="FJM851" s="14"/>
      <c r="FJN851" s="14"/>
      <c r="FJO851" s="14"/>
      <c r="FJP851" s="14"/>
      <c r="FJQ851" s="14"/>
      <c r="FJR851" s="14"/>
      <c r="FJS851" s="14"/>
      <c r="FJT851" s="14"/>
      <c r="FJU851" s="14"/>
      <c r="FJV851" s="14"/>
      <c r="FJW851" s="14"/>
      <c r="FJX851" s="14"/>
      <c r="FJY851" s="14"/>
      <c r="FJZ851" s="14"/>
      <c r="FKA851" s="14"/>
      <c r="FKB851" s="14"/>
      <c r="FKC851" s="14"/>
      <c r="FKD851" s="14"/>
      <c r="FKE851" s="14"/>
      <c r="FKF851" s="14"/>
      <c r="FKG851" s="14"/>
      <c r="FKH851" s="14"/>
      <c r="FKI851" s="14"/>
      <c r="FKJ851" s="14"/>
      <c r="FKK851" s="14"/>
      <c r="FKL851" s="14"/>
      <c r="FKM851" s="14"/>
      <c r="FKN851" s="14"/>
      <c r="FKO851" s="14"/>
      <c r="FKP851" s="14"/>
      <c r="FKQ851" s="14"/>
      <c r="FKR851" s="14"/>
      <c r="FKS851" s="14"/>
      <c r="FKT851" s="14"/>
      <c r="FKU851" s="14"/>
      <c r="FKV851" s="14"/>
      <c r="FKW851" s="14"/>
      <c r="FKX851" s="14"/>
      <c r="FKY851" s="14"/>
      <c r="FKZ851" s="14"/>
      <c r="FLA851" s="14"/>
      <c r="FLB851" s="14"/>
      <c r="FLC851" s="14"/>
      <c r="FLD851" s="14"/>
      <c r="FLE851" s="14"/>
      <c r="FLF851" s="14"/>
      <c r="FLG851" s="14"/>
      <c r="FLH851" s="14"/>
      <c r="FLI851" s="14"/>
      <c r="FLJ851" s="14"/>
      <c r="FLK851" s="14"/>
      <c r="FLL851" s="14"/>
      <c r="FLM851" s="14"/>
      <c r="FLN851" s="14"/>
      <c r="FLO851" s="14"/>
      <c r="FLP851" s="14"/>
      <c r="FLQ851" s="14"/>
      <c r="FLR851" s="14"/>
      <c r="FLS851" s="14"/>
      <c r="FLT851" s="14"/>
      <c r="FLU851" s="14"/>
      <c r="FLV851" s="14"/>
      <c r="FLW851" s="14"/>
      <c r="FLX851" s="14"/>
      <c r="FLY851" s="14"/>
      <c r="FLZ851" s="14"/>
      <c r="FMA851" s="14"/>
      <c r="FMB851" s="14"/>
      <c r="FMC851" s="14"/>
      <c r="FMD851" s="14"/>
      <c r="FME851" s="14"/>
      <c r="FMF851" s="14"/>
      <c r="FMG851" s="14"/>
      <c r="FMH851" s="14"/>
      <c r="FMI851" s="14"/>
      <c r="FMJ851" s="14"/>
      <c r="FMK851" s="14"/>
      <c r="FML851" s="14"/>
      <c r="FMM851" s="14"/>
      <c r="FMN851" s="14"/>
      <c r="FMO851" s="14"/>
      <c r="FMP851" s="14"/>
      <c r="FMQ851" s="14"/>
      <c r="FMR851" s="14"/>
      <c r="FMS851" s="14"/>
      <c r="FMT851" s="14"/>
      <c r="FMU851" s="14"/>
      <c r="FMV851" s="14"/>
      <c r="FMW851" s="14"/>
      <c r="FMX851" s="14"/>
      <c r="FMY851" s="14"/>
      <c r="FMZ851" s="14"/>
      <c r="FNA851" s="14"/>
      <c r="FNB851" s="14"/>
      <c r="FNC851" s="14"/>
      <c r="FND851" s="14"/>
      <c r="FNE851" s="14"/>
      <c r="FNF851" s="14"/>
      <c r="FNG851" s="14"/>
      <c r="FNH851" s="14"/>
      <c r="FNI851" s="14"/>
      <c r="FNJ851" s="14"/>
      <c r="FNK851" s="14"/>
      <c r="FNL851" s="14"/>
      <c r="FNM851" s="14"/>
      <c r="FNN851" s="14"/>
      <c r="FNO851" s="14"/>
      <c r="FNP851" s="14"/>
      <c r="FNQ851" s="14"/>
      <c r="FNR851" s="14"/>
      <c r="FNS851" s="14"/>
      <c r="FNT851" s="14"/>
      <c r="FNU851" s="14"/>
      <c r="FNV851" s="14"/>
      <c r="FNW851" s="14"/>
      <c r="FNX851" s="14"/>
      <c r="FNY851" s="14"/>
      <c r="FNZ851" s="14"/>
      <c r="FOA851" s="14"/>
      <c r="FOB851" s="14"/>
      <c r="FOC851" s="14"/>
      <c r="FOD851" s="14"/>
      <c r="FOE851" s="14"/>
      <c r="FOF851" s="14"/>
      <c r="FOG851" s="14"/>
      <c r="FOH851" s="14"/>
      <c r="FOI851" s="14"/>
      <c r="FOJ851" s="14"/>
      <c r="FOK851" s="14"/>
      <c r="FOL851" s="14"/>
      <c r="FOM851" s="14"/>
      <c r="FON851" s="14"/>
      <c r="FOO851" s="14"/>
      <c r="FOP851" s="14"/>
      <c r="FOQ851" s="14"/>
      <c r="FOR851" s="14"/>
      <c r="FOS851" s="14"/>
      <c r="FOT851" s="14"/>
      <c r="FOU851" s="14"/>
      <c r="FOV851" s="14"/>
      <c r="FOW851" s="14"/>
      <c r="FOX851" s="14"/>
      <c r="FOY851" s="14"/>
      <c r="FOZ851" s="14"/>
      <c r="FPA851" s="14"/>
      <c r="FPB851" s="14"/>
      <c r="FPC851" s="14"/>
      <c r="FPD851" s="14"/>
      <c r="FPE851" s="14"/>
      <c r="FPF851" s="14"/>
      <c r="FPG851" s="14"/>
      <c r="FPH851" s="14"/>
      <c r="FPI851" s="14"/>
      <c r="FPJ851" s="14"/>
      <c r="FPK851" s="14"/>
      <c r="FPL851" s="14"/>
      <c r="FPM851" s="14"/>
      <c r="FPN851" s="14"/>
      <c r="FPO851" s="14"/>
      <c r="FPP851" s="14"/>
      <c r="FPQ851" s="14"/>
      <c r="FPR851" s="14"/>
      <c r="FPS851" s="14"/>
      <c r="FPT851" s="14"/>
      <c r="FPU851" s="14"/>
      <c r="FPV851" s="14"/>
      <c r="FPW851" s="14"/>
      <c r="FPX851" s="14"/>
      <c r="FPY851" s="14"/>
      <c r="FPZ851" s="14"/>
      <c r="FQA851" s="14"/>
      <c r="FQB851" s="14"/>
      <c r="FQC851" s="14"/>
      <c r="FQD851" s="14"/>
      <c r="FQE851" s="14"/>
      <c r="FQF851" s="14"/>
      <c r="FQG851" s="14"/>
      <c r="FQH851" s="14"/>
      <c r="FQI851" s="14"/>
      <c r="FQJ851" s="14"/>
      <c r="FQK851" s="14"/>
      <c r="FQL851" s="14"/>
      <c r="FQM851" s="14"/>
      <c r="FQN851" s="14"/>
      <c r="FQO851" s="14"/>
      <c r="FQP851" s="14"/>
      <c r="FQQ851" s="14"/>
      <c r="FQR851" s="14"/>
      <c r="FQS851" s="14"/>
      <c r="FQT851" s="14"/>
      <c r="FQU851" s="14"/>
      <c r="FQV851" s="14"/>
      <c r="FQW851" s="14"/>
      <c r="FQX851" s="14"/>
      <c r="FQY851" s="14"/>
      <c r="FQZ851" s="14"/>
      <c r="FRA851" s="14"/>
      <c r="FRB851" s="14"/>
      <c r="FRC851" s="14"/>
      <c r="FRD851" s="14"/>
      <c r="FRE851" s="14"/>
      <c r="FRF851" s="14"/>
      <c r="FRG851" s="14"/>
      <c r="FRH851" s="14"/>
      <c r="FRI851" s="14"/>
      <c r="FRJ851" s="14"/>
      <c r="FRK851" s="14"/>
      <c r="FRL851" s="14"/>
      <c r="FRM851" s="14"/>
      <c r="FRN851" s="14"/>
      <c r="FRO851" s="14"/>
      <c r="FRP851" s="14"/>
      <c r="FRQ851" s="14"/>
      <c r="FRR851" s="14"/>
      <c r="FRS851" s="14"/>
      <c r="FRT851" s="14"/>
      <c r="FRU851" s="14"/>
      <c r="FRV851" s="14"/>
      <c r="FRW851" s="14"/>
      <c r="FRX851" s="14"/>
      <c r="FRY851" s="14"/>
      <c r="FRZ851" s="14"/>
      <c r="FSA851" s="14"/>
      <c r="FSB851" s="14"/>
      <c r="FSC851" s="14"/>
      <c r="FSD851" s="14"/>
      <c r="FSE851" s="14"/>
      <c r="FSF851" s="14"/>
      <c r="FSG851" s="14"/>
      <c r="FSH851" s="14"/>
      <c r="FSI851" s="14"/>
      <c r="FSJ851" s="14"/>
      <c r="FSK851" s="14"/>
      <c r="FSL851" s="14"/>
      <c r="FSM851" s="14"/>
      <c r="FSN851" s="14"/>
      <c r="FSO851" s="14"/>
      <c r="FSP851" s="14"/>
      <c r="FSQ851" s="14"/>
      <c r="FSR851" s="14"/>
      <c r="FSS851" s="14"/>
      <c r="FST851" s="14"/>
      <c r="FSU851" s="14"/>
      <c r="FSV851" s="14"/>
      <c r="FSW851" s="14"/>
      <c r="FSX851" s="14"/>
      <c r="FSY851" s="14"/>
      <c r="FSZ851" s="14"/>
      <c r="FTA851" s="14"/>
      <c r="FTB851" s="14"/>
      <c r="FTC851" s="14"/>
      <c r="FTD851" s="14"/>
      <c r="FTE851" s="14"/>
      <c r="FTF851" s="14"/>
      <c r="FTG851" s="14"/>
      <c r="FTH851" s="14"/>
      <c r="FTI851" s="14"/>
      <c r="FTJ851" s="14"/>
      <c r="FTK851" s="14"/>
      <c r="FTL851" s="14"/>
      <c r="FTM851" s="14"/>
      <c r="FTN851" s="14"/>
      <c r="FTO851" s="14"/>
      <c r="FTP851" s="14"/>
      <c r="FTQ851" s="14"/>
      <c r="FTR851" s="14"/>
      <c r="FTS851" s="14"/>
      <c r="FTT851" s="14"/>
      <c r="FTU851" s="14"/>
      <c r="FTV851" s="14"/>
      <c r="FTW851" s="14"/>
      <c r="FTX851" s="14"/>
      <c r="FTY851" s="14"/>
      <c r="FTZ851" s="14"/>
      <c r="FUA851" s="14"/>
      <c r="FUB851" s="14"/>
      <c r="FUC851" s="14"/>
      <c r="FUD851" s="14"/>
      <c r="FUE851" s="14"/>
      <c r="FUF851" s="14"/>
      <c r="FUG851" s="14"/>
      <c r="FUH851" s="14"/>
      <c r="FUI851" s="14"/>
      <c r="FUJ851" s="14"/>
      <c r="FUK851" s="14"/>
      <c r="FUL851" s="14"/>
      <c r="FUM851" s="14"/>
      <c r="FUN851" s="14"/>
      <c r="FUO851" s="14"/>
      <c r="FUP851" s="14"/>
      <c r="FUQ851" s="14"/>
      <c r="FUR851" s="14"/>
      <c r="FUS851" s="14"/>
      <c r="FUT851" s="14"/>
      <c r="FUU851" s="14"/>
      <c r="FUV851" s="14"/>
      <c r="FUW851" s="14"/>
      <c r="FUX851" s="14"/>
      <c r="FUY851" s="14"/>
      <c r="FUZ851" s="14"/>
      <c r="FVA851" s="14"/>
      <c r="FVB851" s="14"/>
      <c r="FVC851" s="14"/>
      <c r="FVD851" s="14"/>
      <c r="FVE851" s="14"/>
      <c r="FVF851" s="14"/>
      <c r="FVG851" s="14"/>
      <c r="FVH851" s="14"/>
      <c r="FVI851" s="14"/>
      <c r="FVJ851" s="14"/>
      <c r="FVK851" s="14"/>
      <c r="FVL851" s="14"/>
      <c r="FVM851" s="14"/>
      <c r="FVN851" s="14"/>
      <c r="FVO851" s="14"/>
      <c r="FVP851" s="14"/>
      <c r="FVQ851" s="14"/>
      <c r="FVR851" s="14"/>
      <c r="FVS851" s="14"/>
      <c r="FVT851" s="14"/>
      <c r="FVU851" s="14"/>
      <c r="FVV851" s="14"/>
      <c r="FVW851" s="14"/>
      <c r="FVX851" s="14"/>
      <c r="FVY851" s="14"/>
      <c r="FVZ851" s="14"/>
      <c r="FWA851" s="14"/>
      <c r="FWB851" s="14"/>
      <c r="FWC851" s="14"/>
      <c r="FWD851" s="14"/>
      <c r="FWE851" s="14"/>
      <c r="FWF851" s="14"/>
      <c r="FWG851" s="14"/>
      <c r="FWH851" s="14"/>
      <c r="FWI851" s="14"/>
      <c r="FWJ851" s="14"/>
      <c r="FWK851" s="14"/>
      <c r="FWL851" s="14"/>
      <c r="FWM851" s="14"/>
      <c r="FWN851" s="14"/>
      <c r="FWO851" s="14"/>
      <c r="FWP851" s="14"/>
      <c r="FWQ851" s="14"/>
      <c r="FWR851" s="14"/>
      <c r="FWS851" s="14"/>
      <c r="FWT851" s="14"/>
      <c r="FWU851" s="14"/>
      <c r="FWV851" s="14"/>
      <c r="FWW851" s="14"/>
      <c r="FWX851" s="14"/>
      <c r="FWY851" s="14"/>
      <c r="FWZ851" s="14"/>
      <c r="FXA851" s="14"/>
      <c r="FXB851" s="14"/>
      <c r="FXC851" s="14"/>
      <c r="FXD851" s="14"/>
      <c r="FXE851" s="14"/>
      <c r="FXF851" s="14"/>
      <c r="FXG851" s="14"/>
      <c r="FXH851" s="14"/>
      <c r="FXI851" s="14"/>
      <c r="FXJ851" s="14"/>
      <c r="FXK851" s="14"/>
      <c r="FXL851" s="14"/>
      <c r="FXM851" s="14"/>
      <c r="FXN851" s="14"/>
      <c r="FXO851" s="14"/>
      <c r="FXP851" s="14"/>
      <c r="FXQ851" s="14"/>
      <c r="FXR851" s="14"/>
      <c r="FXS851" s="14"/>
      <c r="FXT851" s="14"/>
      <c r="FXU851" s="14"/>
      <c r="FXV851" s="14"/>
      <c r="FXW851" s="14"/>
      <c r="FXX851" s="14"/>
      <c r="FXY851" s="14"/>
      <c r="FXZ851" s="14"/>
      <c r="FYA851" s="14"/>
      <c r="FYB851" s="14"/>
      <c r="FYC851" s="14"/>
      <c r="FYD851" s="14"/>
      <c r="FYE851" s="14"/>
      <c r="FYF851" s="14"/>
      <c r="FYG851" s="14"/>
      <c r="FYH851" s="14"/>
      <c r="FYI851" s="14"/>
      <c r="FYJ851" s="14"/>
      <c r="FYK851" s="14"/>
      <c r="FYL851" s="14"/>
      <c r="FYM851" s="14"/>
      <c r="FYN851" s="14"/>
      <c r="FYO851" s="14"/>
      <c r="FYP851" s="14"/>
      <c r="FYQ851" s="14"/>
      <c r="FYR851" s="14"/>
      <c r="FYS851" s="14"/>
      <c r="FYT851" s="14"/>
      <c r="FYU851" s="14"/>
      <c r="FYV851" s="14"/>
      <c r="FYW851" s="14"/>
      <c r="FYX851" s="14"/>
      <c r="FYY851" s="14"/>
      <c r="FYZ851" s="14"/>
      <c r="FZA851" s="14"/>
      <c r="FZB851" s="14"/>
      <c r="FZC851" s="14"/>
      <c r="FZD851" s="14"/>
      <c r="FZE851" s="14"/>
      <c r="FZF851" s="14"/>
      <c r="FZG851" s="14"/>
      <c r="FZH851" s="14"/>
      <c r="FZI851" s="14"/>
      <c r="FZJ851" s="14"/>
      <c r="FZK851" s="14"/>
      <c r="FZL851" s="14"/>
      <c r="FZM851" s="14"/>
      <c r="FZN851" s="14"/>
      <c r="FZO851" s="14"/>
      <c r="FZP851" s="14"/>
      <c r="FZQ851" s="14"/>
      <c r="FZR851" s="14"/>
      <c r="FZS851" s="14"/>
      <c r="FZT851" s="14"/>
      <c r="FZU851" s="14"/>
      <c r="FZV851" s="14"/>
      <c r="FZW851" s="14"/>
      <c r="FZX851" s="14"/>
      <c r="FZY851" s="14"/>
      <c r="FZZ851" s="14"/>
      <c r="GAA851" s="14"/>
      <c r="GAB851" s="14"/>
      <c r="GAC851" s="14"/>
      <c r="GAD851" s="14"/>
      <c r="GAE851" s="14"/>
      <c r="GAF851" s="14"/>
      <c r="GAG851" s="14"/>
      <c r="GAH851" s="14"/>
      <c r="GAI851" s="14"/>
      <c r="GAJ851" s="14"/>
      <c r="GAK851" s="14"/>
      <c r="GAL851" s="14"/>
      <c r="GAM851" s="14"/>
      <c r="GAN851" s="14"/>
      <c r="GAO851" s="14"/>
      <c r="GAP851" s="14"/>
      <c r="GAQ851" s="14"/>
      <c r="GAR851" s="14"/>
      <c r="GAS851" s="14"/>
      <c r="GAT851" s="14"/>
      <c r="GAU851" s="14"/>
      <c r="GAV851" s="14"/>
      <c r="GAW851" s="14"/>
      <c r="GAX851" s="14"/>
      <c r="GAY851" s="14"/>
      <c r="GAZ851" s="14"/>
      <c r="GBA851" s="14"/>
      <c r="GBB851" s="14"/>
      <c r="GBC851" s="14"/>
      <c r="GBD851" s="14"/>
      <c r="GBE851" s="14"/>
      <c r="GBF851" s="14"/>
      <c r="GBG851" s="14"/>
      <c r="GBH851" s="14"/>
      <c r="GBI851" s="14"/>
      <c r="GBJ851" s="14"/>
      <c r="GBK851" s="14"/>
      <c r="GBL851" s="14"/>
      <c r="GBM851" s="14"/>
      <c r="GBN851" s="14"/>
      <c r="GBO851" s="14"/>
      <c r="GBP851" s="14"/>
      <c r="GBQ851" s="14"/>
      <c r="GBR851" s="14"/>
      <c r="GBS851" s="14"/>
      <c r="GBT851" s="14"/>
      <c r="GBU851" s="14"/>
      <c r="GBV851" s="14"/>
      <c r="GBW851" s="14"/>
      <c r="GBX851" s="14"/>
      <c r="GBY851" s="14"/>
      <c r="GBZ851" s="14"/>
      <c r="GCA851" s="14"/>
      <c r="GCB851" s="14"/>
      <c r="GCC851" s="14"/>
      <c r="GCD851" s="14"/>
      <c r="GCE851" s="14"/>
      <c r="GCF851" s="14"/>
      <c r="GCG851" s="14"/>
      <c r="GCH851" s="14"/>
      <c r="GCI851" s="14"/>
      <c r="GCJ851" s="14"/>
      <c r="GCK851" s="14"/>
      <c r="GCL851" s="14"/>
      <c r="GCM851" s="14"/>
      <c r="GCN851" s="14"/>
      <c r="GCO851" s="14"/>
      <c r="GCP851" s="14"/>
      <c r="GCQ851" s="14"/>
      <c r="GCR851" s="14"/>
      <c r="GCS851" s="14"/>
      <c r="GCT851" s="14"/>
      <c r="GCU851" s="14"/>
      <c r="GCV851" s="14"/>
      <c r="GCW851" s="14"/>
      <c r="GCX851" s="14"/>
      <c r="GCY851" s="14"/>
      <c r="GCZ851" s="14"/>
      <c r="GDA851" s="14"/>
      <c r="GDB851" s="14"/>
      <c r="GDC851" s="14"/>
      <c r="GDD851" s="14"/>
      <c r="GDE851" s="14"/>
      <c r="GDF851" s="14"/>
      <c r="GDG851" s="14"/>
      <c r="GDH851" s="14"/>
      <c r="GDI851" s="14"/>
      <c r="GDJ851" s="14"/>
      <c r="GDK851" s="14"/>
      <c r="GDL851" s="14"/>
      <c r="GDM851" s="14"/>
      <c r="GDN851" s="14"/>
      <c r="GDO851" s="14"/>
      <c r="GDP851" s="14"/>
      <c r="GDQ851" s="14"/>
      <c r="GDR851" s="14"/>
      <c r="GDS851" s="14"/>
      <c r="GDT851" s="14"/>
      <c r="GDU851" s="14"/>
      <c r="GDV851" s="14"/>
      <c r="GDW851" s="14"/>
      <c r="GDX851" s="14"/>
      <c r="GDY851" s="14"/>
      <c r="GDZ851" s="14"/>
      <c r="GEA851" s="14"/>
      <c r="GEB851" s="14"/>
      <c r="GEC851" s="14"/>
      <c r="GED851" s="14"/>
      <c r="GEE851" s="14"/>
      <c r="GEF851" s="14"/>
      <c r="GEG851" s="14"/>
      <c r="GEH851" s="14"/>
      <c r="GEI851" s="14"/>
      <c r="GEJ851" s="14"/>
      <c r="GEK851" s="14"/>
      <c r="GEL851" s="14"/>
      <c r="GEM851" s="14"/>
      <c r="GEN851" s="14"/>
      <c r="GEO851" s="14"/>
      <c r="GEP851" s="14"/>
      <c r="GEQ851" s="14"/>
      <c r="GER851" s="14"/>
      <c r="GES851" s="14"/>
      <c r="GET851" s="14"/>
      <c r="GEU851" s="14"/>
      <c r="GEV851" s="14"/>
      <c r="GEW851" s="14"/>
      <c r="GEX851" s="14"/>
      <c r="GEY851" s="14"/>
      <c r="GEZ851" s="14"/>
      <c r="GFA851" s="14"/>
      <c r="GFB851" s="14"/>
      <c r="GFC851" s="14"/>
      <c r="GFD851" s="14"/>
      <c r="GFE851" s="14"/>
      <c r="GFF851" s="14"/>
      <c r="GFG851" s="14"/>
      <c r="GFH851" s="14"/>
      <c r="GFI851" s="14"/>
      <c r="GFJ851" s="14"/>
      <c r="GFK851" s="14"/>
      <c r="GFL851" s="14"/>
      <c r="GFM851" s="14"/>
      <c r="GFN851" s="14"/>
      <c r="GFO851" s="14"/>
      <c r="GFP851" s="14"/>
      <c r="GFQ851" s="14"/>
      <c r="GFR851" s="14"/>
      <c r="GFS851" s="14"/>
      <c r="GFT851" s="14"/>
      <c r="GFU851" s="14"/>
      <c r="GFV851" s="14"/>
      <c r="GFW851" s="14"/>
      <c r="GFX851" s="14"/>
      <c r="GFY851" s="14"/>
      <c r="GFZ851" s="14"/>
      <c r="GGA851" s="14"/>
      <c r="GGB851" s="14"/>
      <c r="GGC851" s="14"/>
      <c r="GGD851" s="14"/>
      <c r="GGE851" s="14"/>
      <c r="GGF851" s="14"/>
      <c r="GGG851" s="14"/>
      <c r="GGH851" s="14"/>
      <c r="GGI851" s="14"/>
      <c r="GGJ851" s="14"/>
      <c r="GGK851" s="14"/>
      <c r="GGL851" s="14"/>
      <c r="GGM851" s="14"/>
      <c r="GGN851" s="14"/>
      <c r="GGO851" s="14"/>
      <c r="GGP851" s="14"/>
      <c r="GGQ851" s="14"/>
      <c r="GGR851" s="14"/>
      <c r="GGS851" s="14"/>
      <c r="GGT851" s="14"/>
      <c r="GGU851" s="14"/>
      <c r="GGV851" s="14"/>
      <c r="GGW851" s="14"/>
      <c r="GGX851" s="14"/>
      <c r="GGY851" s="14"/>
      <c r="GGZ851" s="14"/>
      <c r="GHA851" s="14"/>
      <c r="GHB851" s="14"/>
      <c r="GHC851" s="14"/>
      <c r="GHD851" s="14"/>
      <c r="GHE851" s="14"/>
      <c r="GHF851" s="14"/>
      <c r="GHG851" s="14"/>
      <c r="GHH851" s="14"/>
      <c r="GHI851" s="14"/>
      <c r="GHJ851" s="14"/>
      <c r="GHK851" s="14"/>
      <c r="GHL851" s="14"/>
      <c r="GHM851" s="14"/>
      <c r="GHN851" s="14"/>
      <c r="GHO851" s="14"/>
      <c r="GHP851" s="14"/>
      <c r="GHQ851" s="14"/>
      <c r="GHR851" s="14"/>
      <c r="GHS851" s="14"/>
      <c r="GHT851" s="14"/>
      <c r="GHU851" s="14"/>
      <c r="GHV851" s="14"/>
      <c r="GHW851" s="14"/>
      <c r="GHX851" s="14"/>
      <c r="GHY851" s="14"/>
      <c r="GHZ851" s="14"/>
      <c r="GIA851" s="14"/>
      <c r="GIB851" s="14"/>
      <c r="GIC851" s="14"/>
      <c r="GID851" s="14"/>
      <c r="GIE851" s="14"/>
      <c r="GIF851" s="14"/>
      <c r="GIG851" s="14"/>
      <c r="GIH851" s="14"/>
      <c r="GII851" s="14"/>
      <c r="GIJ851" s="14"/>
      <c r="GIK851" s="14"/>
      <c r="GIL851" s="14"/>
      <c r="GIM851" s="14"/>
      <c r="GIN851" s="14"/>
      <c r="GIO851" s="14"/>
      <c r="GIP851" s="14"/>
      <c r="GIQ851" s="14"/>
      <c r="GIR851" s="14"/>
      <c r="GIS851" s="14"/>
      <c r="GIT851" s="14"/>
      <c r="GIU851" s="14"/>
      <c r="GIV851" s="14"/>
      <c r="GIW851" s="14"/>
      <c r="GIX851" s="14"/>
      <c r="GIY851" s="14"/>
      <c r="GIZ851" s="14"/>
      <c r="GJA851" s="14"/>
      <c r="GJB851" s="14"/>
      <c r="GJC851" s="14"/>
      <c r="GJD851" s="14"/>
      <c r="GJE851" s="14"/>
      <c r="GJF851" s="14"/>
      <c r="GJG851" s="14"/>
      <c r="GJH851" s="14"/>
      <c r="GJI851" s="14"/>
      <c r="GJJ851" s="14"/>
      <c r="GJK851" s="14"/>
      <c r="GJL851" s="14"/>
      <c r="GJM851" s="14"/>
      <c r="GJN851" s="14"/>
      <c r="GJO851" s="14"/>
      <c r="GJP851" s="14"/>
      <c r="GJQ851" s="14"/>
      <c r="GJR851" s="14"/>
      <c r="GJS851" s="14"/>
      <c r="GJT851" s="14"/>
      <c r="GJU851" s="14"/>
      <c r="GJV851" s="14"/>
      <c r="GJW851" s="14"/>
      <c r="GJX851" s="14"/>
      <c r="GJY851" s="14"/>
      <c r="GJZ851" s="14"/>
      <c r="GKA851" s="14"/>
      <c r="GKB851" s="14"/>
      <c r="GKC851" s="14"/>
      <c r="GKD851" s="14"/>
      <c r="GKE851" s="14"/>
      <c r="GKF851" s="14"/>
      <c r="GKG851" s="14"/>
      <c r="GKH851" s="14"/>
      <c r="GKI851" s="14"/>
      <c r="GKJ851" s="14"/>
      <c r="GKK851" s="14"/>
      <c r="GKL851" s="14"/>
      <c r="GKM851" s="14"/>
      <c r="GKN851" s="14"/>
      <c r="GKO851" s="14"/>
      <c r="GKP851" s="14"/>
      <c r="GKQ851" s="14"/>
      <c r="GKR851" s="14"/>
      <c r="GKS851" s="14"/>
      <c r="GKT851" s="14"/>
      <c r="GKU851" s="14"/>
      <c r="GKV851" s="14"/>
      <c r="GKW851" s="14"/>
      <c r="GKX851" s="14"/>
      <c r="GKY851" s="14"/>
      <c r="GKZ851" s="14"/>
      <c r="GLA851" s="14"/>
      <c r="GLB851" s="14"/>
      <c r="GLC851" s="14"/>
      <c r="GLD851" s="14"/>
      <c r="GLE851" s="14"/>
      <c r="GLF851" s="14"/>
      <c r="GLG851" s="14"/>
      <c r="GLH851" s="14"/>
      <c r="GLI851" s="14"/>
      <c r="GLJ851" s="14"/>
      <c r="GLK851" s="14"/>
      <c r="GLL851" s="14"/>
      <c r="GLM851" s="14"/>
      <c r="GLN851" s="14"/>
      <c r="GLO851" s="14"/>
      <c r="GLP851" s="14"/>
      <c r="GLQ851" s="14"/>
      <c r="GLR851" s="14"/>
      <c r="GLS851" s="14"/>
      <c r="GLT851" s="14"/>
      <c r="GLU851" s="14"/>
      <c r="GLV851" s="14"/>
      <c r="GLW851" s="14"/>
      <c r="GLX851" s="14"/>
      <c r="GLY851" s="14"/>
      <c r="GLZ851" s="14"/>
      <c r="GMA851" s="14"/>
      <c r="GMB851" s="14"/>
      <c r="GMC851" s="14"/>
      <c r="GMD851" s="14"/>
      <c r="GME851" s="14"/>
      <c r="GMF851" s="14"/>
      <c r="GMG851" s="14"/>
      <c r="GMH851" s="14"/>
      <c r="GMI851" s="14"/>
      <c r="GMJ851" s="14"/>
      <c r="GMK851" s="14"/>
      <c r="GML851" s="14"/>
      <c r="GMM851" s="14"/>
      <c r="GMN851" s="14"/>
      <c r="GMO851" s="14"/>
      <c r="GMP851" s="14"/>
      <c r="GMQ851" s="14"/>
      <c r="GMR851" s="14"/>
      <c r="GMS851" s="14"/>
      <c r="GMT851" s="14"/>
      <c r="GMU851" s="14"/>
      <c r="GMV851" s="14"/>
      <c r="GMW851" s="14"/>
      <c r="GMX851" s="14"/>
      <c r="GMY851" s="14"/>
      <c r="GMZ851" s="14"/>
      <c r="GNA851" s="14"/>
      <c r="GNB851" s="14"/>
      <c r="GNC851" s="14"/>
      <c r="GND851" s="14"/>
      <c r="GNE851" s="14"/>
      <c r="GNF851" s="14"/>
      <c r="GNG851" s="14"/>
      <c r="GNH851" s="14"/>
      <c r="GNI851" s="14"/>
      <c r="GNJ851" s="14"/>
      <c r="GNK851" s="14"/>
      <c r="GNL851" s="14"/>
      <c r="GNM851" s="14"/>
      <c r="GNN851" s="14"/>
      <c r="GNO851" s="14"/>
      <c r="GNP851" s="14"/>
      <c r="GNQ851" s="14"/>
      <c r="GNR851" s="14"/>
      <c r="GNS851" s="14"/>
      <c r="GNT851" s="14"/>
      <c r="GNU851" s="14"/>
      <c r="GNV851" s="14"/>
      <c r="GNW851" s="14"/>
      <c r="GNX851" s="14"/>
      <c r="GNY851" s="14"/>
      <c r="GNZ851" s="14"/>
      <c r="GOA851" s="14"/>
      <c r="GOB851" s="14"/>
      <c r="GOC851" s="14"/>
      <c r="GOD851" s="14"/>
      <c r="GOE851" s="14"/>
      <c r="GOF851" s="14"/>
      <c r="GOG851" s="14"/>
      <c r="GOH851" s="14"/>
      <c r="GOI851" s="14"/>
      <c r="GOJ851" s="14"/>
      <c r="GOK851" s="14"/>
      <c r="GOL851" s="14"/>
      <c r="GOM851" s="14"/>
      <c r="GON851" s="14"/>
      <c r="GOO851" s="14"/>
      <c r="GOP851" s="14"/>
      <c r="GOQ851" s="14"/>
      <c r="GOR851" s="14"/>
      <c r="GOS851" s="14"/>
      <c r="GOT851" s="14"/>
      <c r="GOU851" s="14"/>
      <c r="GOV851" s="14"/>
      <c r="GOW851" s="14"/>
      <c r="GOX851" s="14"/>
      <c r="GOY851" s="14"/>
      <c r="GOZ851" s="14"/>
      <c r="GPA851" s="14"/>
      <c r="GPB851" s="14"/>
      <c r="GPC851" s="14"/>
      <c r="GPD851" s="14"/>
      <c r="GPE851" s="14"/>
      <c r="GPF851" s="14"/>
      <c r="GPG851" s="14"/>
      <c r="GPH851" s="14"/>
      <c r="GPI851" s="14"/>
      <c r="GPJ851" s="14"/>
      <c r="GPK851" s="14"/>
      <c r="GPL851" s="14"/>
      <c r="GPM851" s="14"/>
      <c r="GPN851" s="14"/>
      <c r="GPO851" s="14"/>
      <c r="GPP851" s="14"/>
      <c r="GPQ851" s="14"/>
      <c r="GPR851" s="14"/>
      <c r="GPS851" s="14"/>
      <c r="GPT851" s="14"/>
      <c r="GPU851" s="14"/>
      <c r="GPV851" s="14"/>
      <c r="GPW851" s="14"/>
      <c r="GPX851" s="14"/>
      <c r="GPY851" s="14"/>
      <c r="GPZ851" s="14"/>
      <c r="GQA851" s="14"/>
      <c r="GQB851" s="14"/>
      <c r="GQC851" s="14"/>
      <c r="GQD851" s="14"/>
      <c r="GQE851" s="14"/>
      <c r="GQF851" s="14"/>
      <c r="GQG851" s="14"/>
      <c r="GQH851" s="14"/>
      <c r="GQI851" s="14"/>
      <c r="GQJ851" s="14"/>
      <c r="GQK851" s="14"/>
      <c r="GQL851" s="14"/>
      <c r="GQM851" s="14"/>
      <c r="GQN851" s="14"/>
      <c r="GQO851" s="14"/>
      <c r="GQP851" s="14"/>
      <c r="GQQ851" s="14"/>
      <c r="GQR851" s="14"/>
      <c r="GQS851" s="14"/>
      <c r="GQT851" s="14"/>
      <c r="GQU851" s="14"/>
      <c r="GQV851" s="14"/>
      <c r="GQW851" s="14"/>
      <c r="GQX851" s="14"/>
      <c r="GQY851" s="14"/>
      <c r="GQZ851" s="14"/>
      <c r="GRA851" s="14"/>
      <c r="GRB851" s="14"/>
      <c r="GRC851" s="14"/>
      <c r="GRD851" s="14"/>
      <c r="GRE851" s="14"/>
      <c r="GRF851" s="14"/>
      <c r="GRG851" s="14"/>
      <c r="GRH851" s="14"/>
      <c r="GRI851" s="14"/>
      <c r="GRJ851" s="14"/>
      <c r="GRK851" s="14"/>
      <c r="GRL851" s="14"/>
      <c r="GRM851" s="14"/>
      <c r="GRN851" s="14"/>
      <c r="GRO851" s="14"/>
      <c r="GRP851" s="14"/>
      <c r="GRQ851" s="14"/>
      <c r="GRR851" s="14"/>
      <c r="GRS851" s="14"/>
      <c r="GRT851" s="14"/>
      <c r="GRU851" s="14"/>
      <c r="GRV851" s="14"/>
      <c r="GRW851" s="14"/>
      <c r="GRX851" s="14"/>
      <c r="GRY851" s="14"/>
      <c r="GRZ851" s="14"/>
      <c r="GSA851" s="14"/>
      <c r="GSB851" s="14"/>
      <c r="GSC851" s="14"/>
      <c r="GSD851" s="14"/>
      <c r="GSE851" s="14"/>
      <c r="GSF851" s="14"/>
      <c r="GSG851" s="14"/>
      <c r="GSH851" s="14"/>
      <c r="GSI851" s="14"/>
      <c r="GSJ851" s="14"/>
      <c r="GSK851" s="14"/>
      <c r="GSL851" s="14"/>
      <c r="GSM851" s="14"/>
      <c r="GSN851" s="14"/>
      <c r="GSO851" s="14"/>
      <c r="GSP851" s="14"/>
      <c r="GSQ851" s="14"/>
      <c r="GSR851" s="14"/>
      <c r="GSS851" s="14"/>
      <c r="GST851" s="14"/>
      <c r="GSU851" s="14"/>
      <c r="GSV851" s="14"/>
      <c r="GSW851" s="14"/>
      <c r="GSX851" s="14"/>
      <c r="GSY851" s="14"/>
      <c r="GSZ851" s="14"/>
      <c r="GTA851" s="14"/>
      <c r="GTB851" s="14"/>
      <c r="GTC851" s="14"/>
      <c r="GTD851" s="14"/>
      <c r="GTE851" s="14"/>
      <c r="GTF851" s="14"/>
      <c r="GTG851" s="14"/>
      <c r="GTH851" s="14"/>
      <c r="GTI851" s="14"/>
      <c r="GTJ851" s="14"/>
      <c r="GTK851" s="14"/>
      <c r="GTL851" s="14"/>
      <c r="GTM851" s="14"/>
      <c r="GTN851" s="14"/>
      <c r="GTO851" s="14"/>
      <c r="GTP851" s="14"/>
      <c r="GTQ851" s="14"/>
      <c r="GTR851" s="14"/>
      <c r="GTS851" s="14"/>
      <c r="GTT851" s="14"/>
      <c r="GTU851" s="14"/>
      <c r="GTV851" s="14"/>
      <c r="GTW851" s="14"/>
      <c r="GTX851" s="14"/>
      <c r="GTY851" s="14"/>
      <c r="GTZ851" s="14"/>
      <c r="GUA851" s="14"/>
      <c r="GUB851" s="14"/>
      <c r="GUC851" s="14"/>
      <c r="GUD851" s="14"/>
      <c r="GUE851" s="14"/>
      <c r="GUF851" s="14"/>
      <c r="GUG851" s="14"/>
      <c r="GUH851" s="14"/>
      <c r="GUI851" s="14"/>
      <c r="GUJ851" s="14"/>
      <c r="GUK851" s="14"/>
      <c r="GUL851" s="14"/>
      <c r="GUM851" s="14"/>
      <c r="GUN851" s="14"/>
      <c r="GUO851" s="14"/>
      <c r="GUP851" s="14"/>
      <c r="GUQ851" s="14"/>
      <c r="GUR851" s="14"/>
      <c r="GUS851" s="14"/>
      <c r="GUT851" s="14"/>
      <c r="GUU851" s="14"/>
      <c r="GUV851" s="14"/>
      <c r="GUW851" s="14"/>
      <c r="GUX851" s="14"/>
      <c r="GUY851" s="14"/>
      <c r="GUZ851" s="14"/>
      <c r="GVA851" s="14"/>
      <c r="GVB851" s="14"/>
      <c r="GVC851" s="14"/>
      <c r="GVD851" s="14"/>
      <c r="GVE851" s="14"/>
      <c r="GVF851" s="14"/>
      <c r="GVG851" s="14"/>
      <c r="GVH851" s="14"/>
      <c r="GVI851" s="14"/>
      <c r="GVJ851" s="14"/>
      <c r="GVK851" s="14"/>
      <c r="GVL851" s="14"/>
      <c r="GVM851" s="14"/>
      <c r="GVN851" s="14"/>
      <c r="GVO851" s="14"/>
      <c r="GVP851" s="14"/>
      <c r="GVQ851" s="14"/>
      <c r="GVR851" s="14"/>
      <c r="GVS851" s="14"/>
      <c r="GVT851" s="14"/>
      <c r="GVU851" s="14"/>
      <c r="GVV851" s="14"/>
      <c r="GVW851" s="14"/>
      <c r="GVX851" s="14"/>
      <c r="GVY851" s="14"/>
      <c r="GVZ851" s="14"/>
      <c r="GWA851" s="14"/>
      <c r="GWB851" s="14"/>
      <c r="GWC851" s="14"/>
      <c r="GWD851" s="14"/>
      <c r="GWE851" s="14"/>
      <c r="GWF851" s="14"/>
      <c r="GWG851" s="14"/>
      <c r="GWH851" s="14"/>
      <c r="GWI851" s="14"/>
      <c r="GWJ851" s="14"/>
      <c r="GWK851" s="14"/>
      <c r="GWL851" s="14"/>
      <c r="GWM851" s="14"/>
      <c r="GWN851" s="14"/>
      <c r="GWO851" s="14"/>
      <c r="GWP851" s="14"/>
      <c r="GWQ851" s="14"/>
      <c r="GWR851" s="14"/>
      <c r="GWS851" s="14"/>
      <c r="GWT851" s="14"/>
      <c r="GWU851" s="14"/>
      <c r="GWV851" s="14"/>
      <c r="GWW851" s="14"/>
      <c r="GWX851" s="14"/>
      <c r="GWY851" s="14"/>
      <c r="GWZ851" s="14"/>
      <c r="GXA851" s="14"/>
      <c r="GXB851" s="14"/>
      <c r="GXC851" s="14"/>
      <c r="GXD851" s="14"/>
      <c r="GXE851" s="14"/>
      <c r="GXF851" s="14"/>
      <c r="GXG851" s="14"/>
      <c r="GXH851" s="14"/>
      <c r="GXI851" s="14"/>
      <c r="GXJ851" s="14"/>
      <c r="GXK851" s="14"/>
      <c r="GXL851" s="14"/>
      <c r="GXM851" s="14"/>
      <c r="GXN851" s="14"/>
      <c r="GXO851" s="14"/>
      <c r="GXP851" s="14"/>
      <c r="GXQ851" s="14"/>
      <c r="GXR851" s="14"/>
      <c r="GXS851" s="14"/>
      <c r="GXT851" s="14"/>
      <c r="GXU851" s="14"/>
      <c r="GXV851" s="14"/>
      <c r="GXW851" s="14"/>
      <c r="GXX851" s="14"/>
      <c r="GXY851" s="14"/>
      <c r="GXZ851" s="14"/>
      <c r="GYA851" s="14"/>
      <c r="GYB851" s="14"/>
      <c r="GYC851" s="14"/>
      <c r="GYD851" s="14"/>
      <c r="GYE851" s="14"/>
      <c r="GYF851" s="14"/>
      <c r="GYG851" s="14"/>
      <c r="GYH851" s="14"/>
      <c r="GYI851" s="14"/>
      <c r="GYJ851" s="14"/>
      <c r="GYK851" s="14"/>
      <c r="GYL851" s="14"/>
      <c r="GYM851" s="14"/>
      <c r="GYN851" s="14"/>
      <c r="GYO851" s="14"/>
      <c r="GYP851" s="14"/>
      <c r="GYQ851" s="14"/>
      <c r="GYR851" s="14"/>
      <c r="GYS851" s="14"/>
      <c r="GYT851" s="14"/>
      <c r="GYU851" s="14"/>
      <c r="GYV851" s="14"/>
      <c r="GYW851" s="14"/>
      <c r="GYX851" s="14"/>
      <c r="GYY851" s="14"/>
      <c r="GYZ851" s="14"/>
      <c r="GZA851" s="14"/>
      <c r="GZB851" s="14"/>
      <c r="GZC851" s="14"/>
      <c r="GZD851" s="14"/>
      <c r="GZE851" s="14"/>
      <c r="GZF851" s="14"/>
      <c r="GZG851" s="14"/>
      <c r="GZH851" s="14"/>
      <c r="GZI851" s="14"/>
      <c r="GZJ851" s="14"/>
      <c r="GZK851" s="14"/>
      <c r="GZL851" s="14"/>
      <c r="GZM851" s="14"/>
      <c r="GZN851" s="14"/>
      <c r="GZO851" s="14"/>
      <c r="GZP851" s="14"/>
      <c r="GZQ851" s="14"/>
      <c r="GZR851" s="14"/>
      <c r="GZS851" s="14"/>
      <c r="GZT851" s="14"/>
      <c r="GZU851" s="14"/>
      <c r="GZV851" s="14"/>
      <c r="GZW851" s="14"/>
      <c r="GZX851" s="14"/>
      <c r="GZY851" s="14"/>
      <c r="GZZ851" s="14"/>
      <c r="HAA851" s="14"/>
      <c r="HAB851" s="14"/>
      <c r="HAC851" s="14"/>
      <c r="HAD851" s="14"/>
      <c r="HAE851" s="14"/>
      <c r="HAF851" s="14"/>
      <c r="HAG851" s="14"/>
      <c r="HAH851" s="14"/>
      <c r="HAI851" s="14"/>
      <c r="HAJ851" s="14"/>
      <c r="HAK851" s="14"/>
      <c r="HAL851" s="14"/>
      <c r="HAM851" s="14"/>
      <c r="HAN851" s="14"/>
      <c r="HAO851" s="14"/>
      <c r="HAP851" s="14"/>
      <c r="HAQ851" s="14"/>
      <c r="HAR851" s="14"/>
      <c r="HAS851" s="14"/>
      <c r="HAT851" s="14"/>
      <c r="HAU851" s="14"/>
      <c r="HAV851" s="14"/>
      <c r="HAW851" s="14"/>
      <c r="HAX851" s="14"/>
      <c r="HAY851" s="14"/>
      <c r="HAZ851" s="14"/>
      <c r="HBA851" s="14"/>
      <c r="HBB851" s="14"/>
      <c r="HBC851" s="14"/>
      <c r="HBD851" s="14"/>
      <c r="HBE851" s="14"/>
      <c r="HBF851" s="14"/>
      <c r="HBG851" s="14"/>
      <c r="HBH851" s="14"/>
      <c r="HBI851" s="14"/>
      <c r="HBJ851" s="14"/>
      <c r="HBK851" s="14"/>
      <c r="HBL851" s="14"/>
      <c r="HBM851" s="14"/>
      <c r="HBN851" s="14"/>
      <c r="HBO851" s="14"/>
      <c r="HBP851" s="14"/>
      <c r="HBQ851" s="14"/>
      <c r="HBR851" s="14"/>
      <c r="HBS851" s="14"/>
      <c r="HBT851" s="14"/>
      <c r="HBU851" s="14"/>
      <c r="HBV851" s="14"/>
      <c r="HBW851" s="14"/>
      <c r="HBX851" s="14"/>
      <c r="HBY851" s="14"/>
      <c r="HBZ851" s="14"/>
      <c r="HCA851" s="14"/>
      <c r="HCB851" s="14"/>
      <c r="HCC851" s="14"/>
      <c r="HCD851" s="14"/>
      <c r="HCE851" s="14"/>
      <c r="HCF851" s="14"/>
      <c r="HCG851" s="14"/>
      <c r="HCH851" s="14"/>
      <c r="HCI851" s="14"/>
      <c r="HCJ851" s="14"/>
      <c r="HCK851" s="14"/>
      <c r="HCL851" s="14"/>
      <c r="HCM851" s="14"/>
      <c r="HCN851" s="14"/>
      <c r="HCO851" s="14"/>
      <c r="HCP851" s="14"/>
      <c r="HCQ851" s="14"/>
      <c r="HCR851" s="14"/>
      <c r="HCS851" s="14"/>
      <c r="HCT851" s="14"/>
      <c r="HCU851" s="14"/>
      <c r="HCV851" s="14"/>
      <c r="HCW851" s="14"/>
      <c r="HCX851" s="14"/>
      <c r="HCY851" s="14"/>
      <c r="HCZ851" s="14"/>
      <c r="HDA851" s="14"/>
      <c r="HDB851" s="14"/>
      <c r="HDC851" s="14"/>
      <c r="HDD851" s="14"/>
      <c r="HDE851" s="14"/>
      <c r="HDF851" s="14"/>
      <c r="HDG851" s="14"/>
      <c r="HDH851" s="14"/>
      <c r="HDI851" s="14"/>
      <c r="HDJ851" s="14"/>
      <c r="HDK851" s="14"/>
      <c r="HDL851" s="14"/>
      <c r="HDM851" s="14"/>
      <c r="HDN851" s="14"/>
      <c r="HDO851" s="14"/>
      <c r="HDP851" s="14"/>
      <c r="HDQ851" s="14"/>
      <c r="HDR851" s="14"/>
      <c r="HDS851" s="14"/>
      <c r="HDT851" s="14"/>
      <c r="HDU851" s="14"/>
      <c r="HDV851" s="14"/>
      <c r="HDW851" s="14"/>
      <c r="HDX851" s="14"/>
      <c r="HDY851" s="14"/>
      <c r="HDZ851" s="14"/>
      <c r="HEA851" s="14"/>
      <c r="HEB851" s="14"/>
      <c r="HEC851" s="14"/>
      <c r="HED851" s="14"/>
      <c r="HEE851" s="14"/>
      <c r="HEF851" s="14"/>
      <c r="HEG851" s="14"/>
      <c r="HEH851" s="14"/>
      <c r="HEI851" s="14"/>
      <c r="HEJ851" s="14"/>
      <c r="HEK851" s="14"/>
      <c r="HEL851" s="14"/>
      <c r="HEM851" s="14"/>
      <c r="HEN851" s="14"/>
      <c r="HEO851" s="14"/>
      <c r="HEP851" s="14"/>
      <c r="HEQ851" s="14"/>
      <c r="HER851" s="14"/>
      <c r="HES851" s="14"/>
      <c r="HET851" s="14"/>
      <c r="HEU851" s="14"/>
      <c r="HEV851" s="14"/>
      <c r="HEW851" s="14"/>
      <c r="HEX851" s="14"/>
      <c r="HEY851" s="14"/>
      <c r="HEZ851" s="14"/>
      <c r="HFA851" s="14"/>
      <c r="HFB851" s="14"/>
      <c r="HFC851" s="14"/>
      <c r="HFD851" s="14"/>
      <c r="HFE851" s="14"/>
      <c r="HFF851" s="14"/>
      <c r="HFG851" s="14"/>
      <c r="HFH851" s="14"/>
      <c r="HFI851" s="14"/>
      <c r="HFJ851" s="14"/>
      <c r="HFK851" s="14"/>
      <c r="HFL851" s="14"/>
      <c r="HFM851" s="14"/>
      <c r="HFN851" s="14"/>
      <c r="HFO851" s="14"/>
      <c r="HFP851" s="14"/>
      <c r="HFQ851" s="14"/>
      <c r="HFR851" s="14"/>
      <c r="HFS851" s="14"/>
      <c r="HFT851" s="14"/>
      <c r="HFU851" s="14"/>
      <c r="HFV851" s="14"/>
      <c r="HFW851" s="14"/>
      <c r="HFX851" s="14"/>
      <c r="HFY851" s="14"/>
      <c r="HFZ851" s="14"/>
      <c r="HGA851" s="14"/>
      <c r="HGB851" s="14"/>
      <c r="HGC851" s="14"/>
      <c r="HGD851" s="14"/>
      <c r="HGE851" s="14"/>
      <c r="HGF851" s="14"/>
      <c r="HGG851" s="14"/>
      <c r="HGH851" s="14"/>
      <c r="HGI851" s="14"/>
      <c r="HGJ851" s="14"/>
      <c r="HGK851" s="14"/>
      <c r="HGL851" s="14"/>
      <c r="HGM851" s="14"/>
      <c r="HGN851" s="14"/>
      <c r="HGO851" s="14"/>
      <c r="HGP851" s="14"/>
      <c r="HGQ851" s="14"/>
      <c r="HGR851" s="14"/>
      <c r="HGS851" s="14"/>
      <c r="HGT851" s="14"/>
      <c r="HGU851" s="14"/>
      <c r="HGV851" s="14"/>
      <c r="HGW851" s="14"/>
      <c r="HGX851" s="14"/>
      <c r="HGY851" s="14"/>
      <c r="HGZ851" s="14"/>
      <c r="HHA851" s="14"/>
      <c r="HHB851" s="14"/>
      <c r="HHC851" s="14"/>
      <c r="HHD851" s="14"/>
      <c r="HHE851" s="14"/>
      <c r="HHF851" s="14"/>
      <c r="HHG851" s="14"/>
      <c r="HHH851" s="14"/>
      <c r="HHI851" s="14"/>
      <c r="HHJ851" s="14"/>
      <c r="HHK851" s="14"/>
      <c r="HHL851" s="14"/>
      <c r="HHM851" s="14"/>
      <c r="HHN851" s="14"/>
      <c r="HHO851" s="14"/>
      <c r="HHP851" s="14"/>
      <c r="HHQ851" s="14"/>
      <c r="HHR851" s="14"/>
      <c r="HHS851" s="14"/>
      <c r="HHT851" s="14"/>
      <c r="HHU851" s="14"/>
      <c r="HHV851" s="14"/>
      <c r="HHW851" s="14"/>
      <c r="HHX851" s="14"/>
      <c r="HHY851" s="14"/>
      <c r="HHZ851" s="14"/>
      <c r="HIA851" s="14"/>
      <c r="HIB851" s="14"/>
      <c r="HIC851" s="14"/>
      <c r="HID851" s="14"/>
      <c r="HIE851" s="14"/>
      <c r="HIF851" s="14"/>
      <c r="HIG851" s="14"/>
      <c r="HIH851" s="14"/>
      <c r="HII851" s="14"/>
      <c r="HIJ851" s="14"/>
      <c r="HIK851" s="14"/>
      <c r="HIL851" s="14"/>
      <c r="HIM851" s="14"/>
      <c r="HIN851" s="14"/>
      <c r="HIO851" s="14"/>
      <c r="HIP851" s="14"/>
      <c r="HIQ851" s="14"/>
      <c r="HIR851" s="14"/>
      <c r="HIS851" s="14"/>
      <c r="HIT851" s="14"/>
      <c r="HIU851" s="14"/>
      <c r="HIV851" s="14"/>
      <c r="HIW851" s="14"/>
      <c r="HIX851" s="14"/>
      <c r="HIY851" s="14"/>
      <c r="HIZ851" s="14"/>
      <c r="HJA851" s="14"/>
      <c r="HJB851" s="14"/>
      <c r="HJC851" s="14"/>
      <c r="HJD851" s="14"/>
      <c r="HJE851" s="14"/>
      <c r="HJF851" s="14"/>
      <c r="HJG851" s="14"/>
      <c r="HJH851" s="14"/>
      <c r="HJI851" s="14"/>
      <c r="HJJ851" s="14"/>
      <c r="HJK851" s="14"/>
      <c r="HJL851" s="14"/>
      <c r="HJM851" s="14"/>
      <c r="HJN851" s="14"/>
      <c r="HJO851" s="14"/>
      <c r="HJP851" s="14"/>
      <c r="HJQ851" s="14"/>
      <c r="HJR851" s="14"/>
      <c r="HJS851" s="14"/>
      <c r="HJT851" s="14"/>
      <c r="HJU851" s="14"/>
      <c r="HJV851" s="14"/>
      <c r="HJW851" s="14"/>
      <c r="HJX851" s="14"/>
      <c r="HJY851" s="14"/>
      <c r="HJZ851" s="14"/>
      <c r="HKA851" s="14"/>
      <c r="HKB851" s="14"/>
      <c r="HKC851" s="14"/>
      <c r="HKD851" s="14"/>
      <c r="HKE851" s="14"/>
      <c r="HKF851" s="14"/>
      <c r="HKG851" s="14"/>
      <c r="HKH851" s="14"/>
      <c r="HKI851" s="14"/>
      <c r="HKJ851" s="14"/>
      <c r="HKK851" s="14"/>
      <c r="HKL851" s="14"/>
      <c r="HKM851" s="14"/>
      <c r="HKN851" s="14"/>
      <c r="HKO851" s="14"/>
      <c r="HKP851" s="14"/>
      <c r="HKQ851" s="14"/>
      <c r="HKR851" s="14"/>
      <c r="HKS851" s="14"/>
      <c r="HKT851" s="14"/>
      <c r="HKU851" s="14"/>
      <c r="HKV851" s="14"/>
      <c r="HKW851" s="14"/>
      <c r="HKX851" s="14"/>
      <c r="HKY851" s="14"/>
      <c r="HKZ851" s="14"/>
      <c r="HLA851" s="14"/>
      <c r="HLB851" s="14"/>
      <c r="HLC851" s="14"/>
      <c r="HLD851" s="14"/>
      <c r="HLE851" s="14"/>
      <c r="HLF851" s="14"/>
      <c r="HLG851" s="14"/>
      <c r="HLH851" s="14"/>
      <c r="HLI851" s="14"/>
      <c r="HLJ851" s="14"/>
      <c r="HLK851" s="14"/>
      <c r="HLL851" s="14"/>
      <c r="HLM851" s="14"/>
      <c r="HLN851" s="14"/>
      <c r="HLO851" s="14"/>
      <c r="HLP851" s="14"/>
      <c r="HLQ851" s="14"/>
      <c r="HLR851" s="14"/>
      <c r="HLS851" s="14"/>
      <c r="HLT851" s="14"/>
      <c r="HLU851" s="14"/>
      <c r="HLV851" s="14"/>
      <c r="HLW851" s="14"/>
      <c r="HLX851" s="14"/>
      <c r="HLY851" s="14"/>
      <c r="HLZ851" s="14"/>
      <c r="HMA851" s="14"/>
      <c r="HMB851" s="14"/>
      <c r="HMC851" s="14"/>
      <c r="HMD851" s="14"/>
      <c r="HME851" s="14"/>
      <c r="HMF851" s="14"/>
      <c r="HMG851" s="14"/>
      <c r="HMH851" s="14"/>
      <c r="HMI851" s="14"/>
      <c r="HMJ851" s="14"/>
      <c r="HMK851" s="14"/>
      <c r="HML851" s="14"/>
      <c r="HMM851" s="14"/>
      <c r="HMN851" s="14"/>
      <c r="HMO851" s="14"/>
      <c r="HMP851" s="14"/>
      <c r="HMQ851" s="14"/>
      <c r="HMR851" s="14"/>
      <c r="HMS851" s="14"/>
      <c r="HMT851" s="14"/>
      <c r="HMU851" s="14"/>
      <c r="HMV851" s="14"/>
      <c r="HMW851" s="14"/>
      <c r="HMX851" s="14"/>
      <c r="HMY851" s="14"/>
      <c r="HMZ851" s="14"/>
      <c r="HNA851" s="14"/>
      <c r="HNB851" s="14"/>
      <c r="HNC851" s="14"/>
      <c r="HND851" s="14"/>
      <c r="HNE851" s="14"/>
      <c r="HNF851" s="14"/>
      <c r="HNG851" s="14"/>
      <c r="HNH851" s="14"/>
      <c r="HNI851" s="14"/>
      <c r="HNJ851" s="14"/>
      <c r="HNK851" s="14"/>
      <c r="HNL851" s="14"/>
      <c r="HNM851" s="14"/>
      <c r="HNN851" s="14"/>
      <c r="HNO851" s="14"/>
      <c r="HNP851" s="14"/>
      <c r="HNQ851" s="14"/>
      <c r="HNR851" s="14"/>
      <c r="HNS851" s="14"/>
      <c r="HNT851" s="14"/>
      <c r="HNU851" s="14"/>
      <c r="HNV851" s="14"/>
      <c r="HNW851" s="14"/>
      <c r="HNX851" s="14"/>
      <c r="HNY851" s="14"/>
      <c r="HNZ851" s="14"/>
      <c r="HOA851" s="14"/>
      <c r="HOB851" s="14"/>
      <c r="HOC851" s="14"/>
      <c r="HOD851" s="14"/>
      <c r="HOE851" s="14"/>
      <c r="HOF851" s="14"/>
      <c r="HOG851" s="14"/>
      <c r="HOH851" s="14"/>
      <c r="HOI851" s="14"/>
      <c r="HOJ851" s="14"/>
      <c r="HOK851" s="14"/>
      <c r="HOL851" s="14"/>
      <c r="HOM851" s="14"/>
      <c r="HON851" s="14"/>
      <c r="HOO851" s="14"/>
      <c r="HOP851" s="14"/>
      <c r="HOQ851" s="14"/>
      <c r="HOR851" s="14"/>
      <c r="HOS851" s="14"/>
      <c r="HOT851" s="14"/>
      <c r="HOU851" s="14"/>
      <c r="HOV851" s="14"/>
      <c r="HOW851" s="14"/>
      <c r="HOX851" s="14"/>
      <c r="HOY851" s="14"/>
      <c r="HOZ851" s="14"/>
      <c r="HPA851" s="14"/>
      <c r="HPB851" s="14"/>
      <c r="HPC851" s="14"/>
      <c r="HPD851" s="14"/>
      <c r="HPE851" s="14"/>
      <c r="HPF851" s="14"/>
      <c r="HPG851" s="14"/>
      <c r="HPH851" s="14"/>
      <c r="HPI851" s="14"/>
      <c r="HPJ851" s="14"/>
      <c r="HPK851" s="14"/>
      <c r="HPL851" s="14"/>
      <c r="HPM851" s="14"/>
      <c r="HPN851" s="14"/>
      <c r="HPO851" s="14"/>
      <c r="HPP851" s="14"/>
      <c r="HPQ851" s="14"/>
      <c r="HPR851" s="14"/>
      <c r="HPS851" s="14"/>
      <c r="HPT851" s="14"/>
      <c r="HPU851" s="14"/>
      <c r="HPV851" s="14"/>
      <c r="HPW851" s="14"/>
      <c r="HPX851" s="14"/>
      <c r="HPY851" s="14"/>
      <c r="HPZ851" s="14"/>
      <c r="HQA851" s="14"/>
      <c r="HQB851" s="14"/>
      <c r="HQC851" s="14"/>
      <c r="HQD851" s="14"/>
      <c r="HQE851" s="14"/>
      <c r="HQF851" s="14"/>
      <c r="HQG851" s="14"/>
      <c r="HQH851" s="14"/>
      <c r="HQI851" s="14"/>
      <c r="HQJ851" s="14"/>
      <c r="HQK851" s="14"/>
      <c r="HQL851" s="14"/>
      <c r="HQM851" s="14"/>
      <c r="HQN851" s="14"/>
      <c r="HQO851" s="14"/>
      <c r="HQP851" s="14"/>
      <c r="HQQ851" s="14"/>
      <c r="HQR851" s="14"/>
      <c r="HQS851" s="14"/>
      <c r="HQT851" s="14"/>
      <c r="HQU851" s="14"/>
      <c r="HQV851" s="14"/>
      <c r="HQW851" s="14"/>
      <c r="HQX851" s="14"/>
      <c r="HQY851" s="14"/>
      <c r="HQZ851" s="14"/>
      <c r="HRA851" s="14"/>
      <c r="HRB851" s="14"/>
      <c r="HRC851" s="14"/>
      <c r="HRD851" s="14"/>
      <c r="HRE851" s="14"/>
      <c r="HRF851" s="14"/>
      <c r="HRG851" s="14"/>
      <c r="HRH851" s="14"/>
      <c r="HRI851" s="14"/>
      <c r="HRJ851" s="14"/>
      <c r="HRK851" s="14"/>
      <c r="HRL851" s="14"/>
      <c r="HRM851" s="14"/>
      <c r="HRN851" s="14"/>
      <c r="HRO851" s="14"/>
      <c r="HRP851" s="14"/>
      <c r="HRQ851" s="14"/>
      <c r="HRR851" s="14"/>
      <c r="HRS851" s="14"/>
      <c r="HRT851" s="14"/>
      <c r="HRU851" s="14"/>
      <c r="HRV851" s="14"/>
      <c r="HRW851" s="14"/>
      <c r="HRX851" s="14"/>
      <c r="HRY851" s="14"/>
      <c r="HRZ851" s="14"/>
      <c r="HSA851" s="14"/>
      <c r="HSB851" s="14"/>
      <c r="HSC851" s="14"/>
      <c r="HSD851" s="14"/>
      <c r="HSE851" s="14"/>
      <c r="HSF851" s="14"/>
      <c r="HSG851" s="14"/>
      <c r="HSH851" s="14"/>
      <c r="HSI851" s="14"/>
      <c r="HSJ851" s="14"/>
      <c r="HSK851" s="14"/>
      <c r="HSL851" s="14"/>
      <c r="HSM851" s="14"/>
      <c r="HSN851" s="14"/>
      <c r="HSO851" s="14"/>
      <c r="HSP851" s="14"/>
      <c r="HSQ851" s="14"/>
      <c r="HSR851" s="14"/>
      <c r="HSS851" s="14"/>
      <c r="HST851" s="14"/>
      <c r="HSU851" s="14"/>
      <c r="HSV851" s="14"/>
      <c r="HSW851" s="14"/>
      <c r="HSX851" s="14"/>
      <c r="HSY851" s="14"/>
      <c r="HSZ851" s="14"/>
      <c r="HTA851" s="14"/>
      <c r="HTB851" s="14"/>
      <c r="HTC851" s="14"/>
      <c r="HTD851" s="14"/>
      <c r="HTE851" s="14"/>
      <c r="HTF851" s="14"/>
      <c r="HTG851" s="14"/>
      <c r="HTH851" s="14"/>
      <c r="HTI851" s="14"/>
      <c r="HTJ851" s="14"/>
      <c r="HTK851" s="14"/>
      <c r="HTL851" s="14"/>
      <c r="HTM851" s="14"/>
      <c r="HTN851" s="14"/>
      <c r="HTO851" s="14"/>
      <c r="HTP851" s="14"/>
      <c r="HTQ851" s="14"/>
      <c r="HTR851" s="14"/>
      <c r="HTS851" s="14"/>
      <c r="HTT851" s="14"/>
      <c r="HTU851" s="14"/>
      <c r="HTV851" s="14"/>
      <c r="HTW851" s="14"/>
      <c r="HTX851" s="14"/>
      <c r="HTY851" s="14"/>
      <c r="HTZ851" s="14"/>
      <c r="HUA851" s="14"/>
      <c r="HUB851" s="14"/>
      <c r="HUC851" s="14"/>
      <c r="HUD851" s="14"/>
      <c r="HUE851" s="14"/>
      <c r="HUF851" s="14"/>
      <c r="HUG851" s="14"/>
      <c r="HUH851" s="14"/>
      <c r="HUI851" s="14"/>
      <c r="HUJ851" s="14"/>
      <c r="HUK851" s="14"/>
      <c r="HUL851" s="14"/>
      <c r="HUM851" s="14"/>
      <c r="HUN851" s="14"/>
      <c r="HUO851" s="14"/>
      <c r="HUP851" s="14"/>
      <c r="HUQ851" s="14"/>
      <c r="HUR851" s="14"/>
      <c r="HUS851" s="14"/>
      <c r="HUT851" s="14"/>
      <c r="HUU851" s="14"/>
      <c r="HUV851" s="14"/>
      <c r="HUW851" s="14"/>
      <c r="HUX851" s="14"/>
      <c r="HUY851" s="14"/>
      <c r="HUZ851" s="14"/>
      <c r="HVA851" s="14"/>
      <c r="HVB851" s="14"/>
      <c r="HVC851" s="14"/>
      <c r="HVD851" s="14"/>
      <c r="HVE851" s="14"/>
      <c r="HVF851" s="14"/>
      <c r="HVG851" s="14"/>
      <c r="HVH851" s="14"/>
      <c r="HVI851" s="14"/>
      <c r="HVJ851" s="14"/>
      <c r="HVK851" s="14"/>
      <c r="HVL851" s="14"/>
      <c r="HVM851" s="14"/>
      <c r="HVN851" s="14"/>
      <c r="HVO851" s="14"/>
      <c r="HVP851" s="14"/>
      <c r="HVQ851" s="14"/>
      <c r="HVR851" s="14"/>
      <c r="HVS851" s="14"/>
      <c r="HVT851" s="14"/>
      <c r="HVU851" s="14"/>
      <c r="HVV851" s="14"/>
      <c r="HVW851" s="14"/>
      <c r="HVX851" s="14"/>
      <c r="HVY851" s="14"/>
      <c r="HVZ851" s="14"/>
      <c r="HWA851" s="14"/>
      <c r="HWB851" s="14"/>
      <c r="HWC851" s="14"/>
      <c r="HWD851" s="14"/>
      <c r="HWE851" s="14"/>
      <c r="HWF851" s="14"/>
      <c r="HWG851" s="14"/>
      <c r="HWH851" s="14"/>
      <c r="HWI851" s="14"/>
      <c r="HWJ851" s="14"/>
      <c r="HWK851" s="14"/>
      <c r="HWL851" s="14"/>
      <c r="HWM851" s="14"/>
      <c r="HWN851" s="14"/>
      <c r="HWO851" s="14"/>
      <c r="HWP851" s="14"/>
      <c r="HWQ851" s="14"/>
      <c r="HWR851" s="14"/>
      <c r="HWS851" s="14"/>
      <c r="HWT851" s="14"/>
      <c r="HWU851" s="14"/>
      <c r="HWV851" s="14"/>
      <c r="HWW851" s="14"/>
      <c r="HWX851" s="14"/>
      <c r="HWY851" s="14"/>
      <c r="HWZ851" s="14"/>
      <c r="HXA851" s="14"/>
      <c r="HXB851" s="14"/>
      <c r="HXC851" s="14"/>
      <c r="HXD851" s="14"/>
      <c r="HXE851" s="14"/>
      <c r="HXF851" s="14"/>
      <c r="HXG851" s="14"/>
      <c r="HXH851" s="14"/>
      <c r="HXI851" s="14"/>
      <c r="HXJ851" s="14"/>
      <c r="HXK851" s="14"/>
      <c r="HXL851" s="14"/>
      <c r="HXM851" s="14"/>
      <c r="HXN851" s="14"/>
      <c r="HXO851" s="14"/>
      <c r="HXP851" s="14"/>
      <c r="HXQ851" s="14"/>
      <c r="HXR851" s="14"/>
      <c r="HXS851" s="14"/>
      <c r="HXT851" s="14"/>
      <c r="HXU851" s="14"/>
      <c r="HXV851" s="14"/>
      <c r="HXW851" s="14"/>
      <c r="HXX851" s="14"/>
      <c r="HXY851" s="14"/>
      <c r="HXZ851" s="14"/>
      <c r="HYA851" s="14"/>
      <c r="HYB851" s="14"/>
      <c r="HYC851" s="14"/>
      <c r="HYD851" s="14"/>
      <c r="HYE851" s="14"/>
      <c r="HYF851" s="14"/>
      <c r="HYG851" s="14"/>
      <c r="HYH851" s="14"/>
      <c r="HYI851" s="14"/>
      <c r="HYJ851" s="14"/>
      <c r="HYK851" s="14"/>
      <c r="HYL851" s="14"/>
      <c r="HYM851" s="14"/>
      <c r="HYN851" s="14"/>
      <c r="HYO851" s="14"/>
      <c r="HYP851" s="14"/>
      <c r="HYQ851" s="14"/>
      <c r="HYR851" s="14"/>
      <c r="HYS851" s="14"/>
      <c r="HYT851" s="14"/>
      <c r="HYU851" s="14"/>
      <c r="HYV851" s="14"/>
      <c r="HYW851" s="14"/>
      <c r="HYX851" s="14"/>
      <c r="HYY851" s="14"/>
      <c r="HYZ851" s="14"/>
      <c r="HZA851" s="14"/>
      <c r="HZB851" s="14"/>
      <c r="HZC851" s="14"/>
      <c r="HZD851" s="14"/>
      <c r="HZE851" s="14"/>
      <c r="HZF851" s="14"/>
      <c r="HZG851" s="14"/>
      <c r="HZH851" s="14"/>
      <c r="HZI851" s="14"/>
      <c r="HZJ851" s="14"/>
      <c r="HZK851" s="14"/>
      <c r="HZL851" s="14"/>
      <c r="HZM851" s="14"/>
      <c r="HZN851" s="14"/>
      <c r="HZO851" s="14"/>
      <c r="HZP851" s="14"/>
      <c r="HZQ851" s="14"/>
      <c r="HZR851" s="14"/>
      <c r="HZS851" s="14"/>
      <c r="HZT851" s="14"/>
      <c r="HZU851" s="14"/>
      <c r="HZV851" s="14"/>
      <c r="HZW851" s="14"/>
      <c r="HZX851" s="14"/>
      <c r="HZY851" s="14"/>
      <c r="HZZ851" s="14"/>
      <c r="IAA851" s="14"/>
      <c r="IAB851" s="14"/>
      <c r="IAC851" s="14"/>
      <c r="IAD851" s="14"/>
      <c r="IAE851" s="14"/>
      <c r="IAF851" s="14"/>
      <c r="IAG851" s="14"/>
      <c r="IAH851" s="14"/>
      <c r="IAI851" s="14"/>
      <c r="IAJ851" s="14"/>
      <c r="IAK851" s="14"/>
      <c r="IAL851" s="14"/>
      <c r="IAM851" s="14"/>
      <c r="IAN851" s="14"/>
      <c r="IAO851" s="14"/>
      <c r="IAP851" s="14"/>
      <c r="IAQ851" s="14"/>
      <c r="IAR851" s="14"/>
      <c r="IAS851" s="14"/>
      <c r="IAT851" s="14"/>
      <c r="IAU851" s="14"/>
      <c r="IAV851" s="14"/>
      <c r="IAW851" s="14"/>
      <c r="IAX851" s="14"/>
      <c r="IAY851" s="14"/>
      <c r="IAZ851" s="14"/>
      <c r="IBA851" s="14"/>
      <c r="IBB851" s="14"/>
      <c r="IBC851" s="14"/>
      <c r="IBD851" s="14"/>
      <c r="IBE851" s="14"/>
      <c r="IBF851" s="14"/>
      <c r="IBG851" s="14"/>
      <c r="IBH851" s="14"/>
      <c r="IBI851" s="14"/>
      <c r="IBJ851" s="14"/>
      <c r="IBK851" s="14"/>
      <c r="IBL851" s="14"/>
      <c r="IBM851" s="14"/>
      <c r="IBN851" s="14"/>
      <c r="IBO851" s="14"/>
      <c r="IBP851" s="14"/>
      <c r="IBQ851" s="14"/>
      <c r="IBR851" s="14"/>
      <c r="IBS851" s="14"/>
      <c r="IBT851" s="14"/>
      <c r="IBU851" s="14"/>
      <c r="IBV851" s="14"/>
      <c r="IBW851" s="14"/>
      <c r="IBX851" s="14"/>
      <c r="IBY851" s="14"/>
      <c r="IBZ851" s="14"/>
      <c r="ICA851" s="14"/>
      <c r="ICB851" s="14"/>
      <c r="ICC851" s="14"/>
      <c r="ICD851" s="14"/>
      <c r="ICE851" s="14"/>
      <c r="ICF851" s="14"/>
      <c r="ICG851" s="14"/>
      <c r="ICH851" s="14"/>
      <c r="ICI851" s="14"/>
      <c r="ICJ851" s="14"/>
      <c r="ICK851" s="14"/>
      <c r="ICL851" s="14"/>
      <c r="ICM851" s="14"/>
      <c r="ICN851" s="14"/>
      <c r="ICO851" s="14"/>
      <c r="ICP851" s="14"/>
      <c r="ICQ851" s="14"/>
      <c r="ICR851" s="14"/>
      <c r="ICS851" s="14"/>
      <c r="ICT851" s="14"/>
      <c r="ICU851" s="14"/>
      <c r="ICV851" s="14"/>
      <c r="ICW851" s="14"/>
      <c r="ICX851" s="14"/>
      <c r="ICY851" s="14"/>
      <c r="ICZ851" s="14"/>
      <c r="IDA851" s="14"/>
      <c r="IDB851" s="14"/>
      <c r="IDC851" s="14"/>
      <c r="IDD851" s="14"/>
      <c r="IDE851" s="14"/>
      <c r="IDF851" s="14"/>
      <c r="IDG851" s="14"/>
      <c r="IDH851" s="14"/>
      <c r="IDI851" s="14"/>
      <c r="IDJ851" s="14"/>
      <c r="IDK851" s="14"/>
      <c r="IDL851" s="14"/>
      <c r="IDM851" s="14"/>
      <c r="IDN851" s="14"/>
      <c r="IDO851" s="14"/>
      <c r="IDP851" s="14"/>
      <c r="IDQ851" s="14"/>
      <c r="IDR851" s="14"/>
      <c r="IDS851" s="14"/>
      <c r="IDT851" s="14"/>
      <c r="IDU851" s="14"/>
      <c r="IDV851" s="14"/>
      <c r="IDW851" s="14"/>
      <c r="IDX851" s="14"/>
      <c r="IDY851" s="14"/>
      <c r="IDZ851" s="14"/>
      <c r="IEA851" s="14"/>
      <c r="IEB851" s="14"/>
      <c r="IEC851" s="14"/>
      <c r="IED851" s="14"/>
      <c r="IEE851" s="14"/>
      <c r="IEF851" s="14"/>
      <c r="IEG851" s="14"/>
      <c r="IEH851" s="14"/>
      <c r="IEI851" s="14"/>
      <c r="IEJ851" s="14"/>
      <c r="IEK851" s="14"/>
      <c r="IEL851" s="14"/>
      <c r="IEM851" s="14"/>
      <c r="IEN851" s="14"/>
      <c r="IEO851" s="14"/>
      <c r="IEP851" s="14"/>
      <c r="IEQ851" s="14"/>
      <c r="IER851" s="14"/>
      <c r="IES851" s="14"/>
      <c r="IET851" s="14"/>
      <c r="IEU851" s="14"/>
      <c r="IEV851" s="14"/>
      <c r="IEW851" s="14"/>
      <c r="IEX851" s="14"/>
      <c r="IEY851" s="14"/>
      <c r="IEZ851" s="14"/>
      <c r="IFA851" s="14"/>
      <c r="IFB851" s="14"/>
      <c r="IFC851" s="14"/>
      <c r="IFD851" s="14"/>
      <c r="IFE851" s="14"/>
      <c r="IFF851" s="14"/>
      <c r="IFG851" s="14"/>
      <c r="IFH851" s="14"/>
      <c r="IFI851" s="14"/>
      <c r="IFJ851" s="14"/>
      <c r="IFK851" s="14"/>
      <c r="IFL851" s="14"/>
      <c r="IFM851" s="14"/>
      <c r="IFN851" s="14"/>
      <c r="IFO851" s="14"/>
      <c r="IFP851" s="14"/>
      <c r="IFQ851" s="14"/>
      <c r="IFR851" s="14"/>
      <c r="IFS851" s="14"/>
      <c r="IFT851" s="14"/>
      <c r="IFU851" s="14"/>
      <c r="IFV851" s="14"/>
      <c r="IFW851" s="14"/>
      <c r="IFX851" s="14"/>
      <c r="IFY851" s="14"/>
      <c r="IFZ851" s="14"/>
      <c r="IGA851" s="14"/>
      <c r="IGB851" s="14"/>
      <c r="IGC851" s="14"/>
      <c r="IGD851" s="14"/>
      <c r="IGE851" s="14"/>
      <c r="IGF851" s="14"/>
      <c r="IGG851" s="14"/>
      <c r="IGH851" s="14"/>
      <c r="IGI851" s="14"/>
      <c r="IGJ851" s="14"/>
      <c r="IGK851" s="14"/>
      <c r="IGL851" s="14"/>
      <c r="IGM851" s="14"/>
      <c r="IGN851" s="14"/>
      <c r="IGO851" s="14"/>
      <c r="IGP851" s="14"/>
      <c r="IGQ851" s="14"/>
      <c r="IGR851" s="14"/>
      <c r="IGS851" s="14"/>
      <c r="IGT851" s="14"/>
      <c r="IGU851" s="14"/>
      <c r="IGV851" s="14"/>
      <c r="IGW851" s="14"/>
      <c r="IGX851" s="14"/>
      <c r="IGY851" s="14"/>
      <c r="IGZ851" s="14"/>
      <c r="IHA851" s="14"/>
      <c r="IHB851" s="14"/>
      <c r="IHC851" s="14"/>
      <c r="IHD851" s="14"/>
      <c r="IHE851" s="14"/>
      <c r="IHF851" s="14"/>
      <c r="IHG851" s="14"/>
      <c r="IHH851" s="14"/>
      <c r="IHI851" s="14"/>
      <c r="IHJ851" s="14"/>
      <c r="IHK851" s="14"/>
      <c r="IHL851" s="14"/>
      <c r="IHM851" s="14"/>
      <c r="IHN851" s="14"/>
      <c r="IHO851" s="14"/>
      <c r="IHP851" s="14"/>
      <c r="IHQ851" s="14"/>
      <c r="IHR851" s="14"/>
      <c r="IHS851" s="14"/>
      <c r="IHT851" s="14"/>
      <c r="IHU851" s="14"/>
      <c r="IHV851" s="14"/>
      <c r="IHW851" s="14"/>
      <c r="IHX851" s="14"/>
      <c r="IHY851" s="14"/>
      <c r="IHZ851" s="14"/>
      <c r="IIA851" s="14"/>
      <c r="IIB851" s="14"/>
      <c r="IIC851" s="14"/>
      <c r="IID851" s="14"/>
      <c r="IIE851" s="14"/>
      <c r="IIF851" s="14"/>
      <c r="IIG851" s="14"/>
      <c r="IIH851" s="14"/>
      <c r="III851" s="14"/>
      <c r="IIJ851" s="14"/>
      <c r="IIK851" s="14"/>
      <c r="IIL851" s="14"/>
      <c r="IIM851" s="14"/>
      <c r="IIN851" s="14"/>
      <c r="IIO851" s="14"/>
      <c r="IIP851" s="14"/>
      <c r="IIQ851" s="14"/>
      <c r="IIR851" s="14"/>
      <c r="IIS851" s="14"/>
      <c r="IIT851" s="14"/>
      <c r="IIU851" s="14"/>
      <c r="IIV851" s="14"/>
      <c r="IIW851" s="14"/>
      <c r="IIX851" s="14"/>
      <c r="IIY851" s="14"/>
      <c r="IIZ851" s="14"/>
      <c r="IJA851" s="14"/>
      <c r="IJB851" s="14"/>
      <c r="IJC851" s="14"/>
      <c r="IJD851" s="14"/>
      <c r="IJE851" s="14"/>
      <c r="IJF851" s="14"/>
      <c r="IJG851" s="14"/>
      <c r="IJH851" s="14"/>
      <c r="IJI851" s="14"/>
      <c r="IJJ851" s="14"/>
      <c r="IJK851" s="14"/>
      <c r="IJL851" s="14"/>
      <c r="IJM851" s="14"/>
      <c r="IJN851" s="14"/>
      <c r="IJO851" s="14"/>
      <c r="IJP851" s="14"/>
      <c r="IJQ851" s="14"/>
      <c r="IJR851" s="14"/>
      <c r="IJS851" s="14"/>
      <c r="IJT851" s="14"/>
      <c r="IJU851" s="14"/>
      <c r="IJV851" s="14"/>
      <c r="IJW851" s="14"/>
      <c r="IJX851" s="14"/>
      <c r="IJY851" s="14"/>
      <c r="IJZ851" s="14"/>
      <c r="IKA851" s="14"/>
      <c r="IKB851" s="14"/>
      <c r="IKC851" s="14"/>
      <c r="IKD851" s="14"/>
      <c r="IKE851" s="14"/>
      <c r="IKF851" s="14"/>
      <c r="IKG851" s="14"/>
      <c r="IKH851" s="14"/>
      <c r="IKI851" s="14"/>
      <c r="IKJ851" s="14"/>
      <c r="IKK851" s="14"/>
      <c r="IKL851" s="14"/>
      <c r="IKM851" s="14"/>
      <c r="IKN851" s="14"/>
      <c r="IKO851" s="14"/>
      <c r="IKP851" s="14"/>
      <c r="IKQ851" s="14"/>
      <c r="IKR851" s="14"/>
      <c r="IKS851" s="14"/>
      <c r="IKT851" s="14"/>
      <c r="IKU851" s="14"/>
      <c r="IKV851" s="14"/>
      <c r="IKW851" s="14"/>
      <c r="IKX851" s="14"/>
      <c r="IKY851" s="14"/>
      <c r="IKZ851" s="14"/>
      <c r="ILA851" s="14"/>
      <c r="ILB851" s="14"/>
      <c r="ILC851" s="14"/>
      <c r="ILD851" s="14"/>
      <c r="ILE851" s="14"/>
      <c r="ILF851" s="14"/>
      <c r="ILG851" s="14"/>
      <c r="ILH851" s="14"/>
      <c r="ILI851" s="14"/>
      <c r="ILJ851" s="14"/>
      <c r="ILK851" s="14"/>
      <c r="ILL851" s="14"/>
      <c r="ILM851" s="14"/>
      <c r="ILN851" s="14"/>
      <c r="ILO851" s="14"/>
      <c r="ILP851" s="14"/>
      <c r="ILQ851" s="14"/>
      <c r="ILR851" s="14"/>
      <c r="ILS851" s="14"/>
      <c r="ILT851" s="14"/>
      <c r="ILU851" s="14"/>
      <c r="ILV851" s="14"/>
      <c r="ILW851" s="14"/>
      <c r="ILX851" s="14"/>
      <c r="ILY851" s="14"/>
      <c r="ILZ851" s="14"/>
      <c r="IMA851" s="14"/>
      <c r="IMB851" s="14"/>
      <c r="IMC851" s="14"/>
      <c r="IMD851" s="14"/>
      <c r="IME851" s="14"/>
      <c r="IMF851" s="14"/>
      <c r="IMG851" s="14"/>
      <c r="IMH851" s="14"/>
      <c r="IMI851" s="14"/>
      <c r="IMJ851" s="14"/>
      <c r="IMK851" s="14"/>
      <c r="IML851" s="14"/>
      <c r="IMM851" s="14"/>
      <c r="IMN851" s="14"/>
      <c r="IMO851" s="14"/>
      <c r="IMP851" s="14"/>
      <c r="IMQ851" s="14"/>
      <c r="IMR851" s="14"/>
      <c r="IMS851" s="14"/>
      <c r="IMT851" s="14"/>
      <c r="IMU851" s="14"/>
      <c r="IMV851" s="14"/>
      <c r="IMW851" s="14"/>
      <c r="IMX851" s="14"/>
      <c r="IMY851" s="14"/>
      <c r="IMZ851" s="14"/>
      <c r="INA851" s="14"/>
      <c r="INB851" s="14"/>
      <c r="INC851" s="14"/>
      <c r="IND851" s="14"/>
      <c r="INE851" s="14"/>
      <c r="INF851" s="14"/>
      <c r="ING851" s="14"/>
      <c r="INH851" s="14"/>
      <c r="INI851" s="14"/>
      <c r="INJ851" s="14"/>
      <c r="INK851" s="14"/>
      <c r="INL851" s="14"/>
      <c r="INM851" s="14"/>
      <c r="INN851" s="14"/>
      <c r="INO851" s="14"/>
      <c r="INP851" s="14"/>
      <c r="INQ851" s="14"/>
      <c r="INR851" s="14"/>
      <c r="INS851" s="14"/>
      <c r="INT851" s="14"/>
      <c r="INU851" s="14"/>
      <c r="INV851" s="14"/>
      <c r="INW851" s="14"/>
      <c r="INX851" s="14"/>
      <c r="INY851" s="14"/>
      <c r="INZ851" s="14"/>
      <c r="IOA851" s="14"/>
      <c r="IOB851" s="14"/>
      <c r="IOC851" s="14"/>
      <c r="IOD851" s="14"/>
      <c r="IOE851" s="14"/>
      <c r="IOF851" s="14"/>
      <c r="IOG851" s="14"/>
      <c r="IOH851" s="14"/>
      <c r="IOI851" s="14"/>
      <c r="IOJ851" s="14"/>
      <c r="IOK851" s="14"/>
      <c r="IOL851" s="14"/>
      <c r="IOM851" s="14"/>
      <c r="ION851" s="14"/>
      <c r="IOO851" s="14"/>
      <c r="IOP851" s="14"/>
      <c r="IOQ851" s="14"/>
      <c r="IOR851" s="14"/>
      <c r="IOS851" s="14"/>
      <c r="IOT851" s="14"/>
      <c r="IOU851" s="14"/>
      <c r="IOV851" s="14"/>
      <c r="IOW851" s="14"/>
      <c r="IOX851" s="14"/>
      <c r="IOY851" s="14"/>
      <c r="IOZ851" s="14"/>
      <c r="IPA851" s="14"/>
      <c r="IPB851" s="14"/>
      <c r="IPC851" s="14"/>
      <c r="IPD851" s="14"/>
      <c r="IPE851" s="14"/>
      <c r="IPF851" s="14"/>
      <c r="IPG851" s="14"/>
      <c r="IPH851" s="14"/>
      <c r="IPI851" s="14"/>
      <c r="IPJ851" s="14"/>
      <c r="IPK851" s="14"/>
      <c r="IPL851" s="14"/>
      <c r="IPM851" s="14"/>
      <c r="IPN851" s="14"/>
      <c r="IPO851" s="14"/>
      <c r="IPP851" s="14"/>
      <c r="IPQ851" s="14"/>
      <c r="IPR851" s="14"/>
      <c r="IPS851" s="14"/>
      <c r="IPT851" s="14"/>
      <c r="IPU851" s="14"/>
      <c r="IPV851" s="14"/>
      <c r="IPW851" s="14"/>
      <c r="IPX851" s="14"/>
      <c r="IPY851" s="14"/>
      <c r="IPZ851" s="14"/>
      <c r="IQA851" s="14"/>
      <c r="IQB851" s="14"/>
      <c r="IQC851" s="14"/>
      <c r="IQD851" s="14"/>
      <c r="IQE851" s="14"/>
      <c r="IQF851" s="14"/>
      <c r="IQG851" s="14"/>
      <c r="IQH851" s="14"/>
      <c r="IQI851" s="14"/>
      <c r="IQJ851" s="14"/>
      <c r="IQK851" s="14"/>
      <c r="IQL851" s="14"/>
      <c r="IQM851" s="14"/>
      <c r="IQN851" s="14"/>
      <c r="IQO851" s="14"/>
      <c r="IQP851" s="14"/>
      <c r="IQQ851" s="14"/>
      <c r="IQR851" s="14"/>
      <c r="IQS851" s="14"/>
      <c r="IQT851" s="14"/>
      <c r="IQU851" s="14"/>
      <c r="IQV851" s="14"/>
      <c r="IQW851" s="14"/>
      <c r="IQX851" s="14"/>
      <c r="IQY851" s="14"/>
      <c r="IQZ851" s="14"/>
      <c r="IRA851" s="14"/>
      <c r="IRB851" s="14"/>
      <c r="IRC851" s="14"/>
      <c r="IRD851" s="14"/>
      <c r="IRE851" s="14"/>
      <c r="IRF851" s="14"/>
      <c r="IRG851" s="14"/>
      <c r="IRH851" s="14"/>
      <c r="IRI851" s="14"/>
      <c r="IRJ851" s="14"/>
      <c r="IRK851" s="14"/>
      <c r="IRL851" s="14"/>
      <c r="IRM851" s="14"/>
      <c r="IRN851" s="14"/>
      <c r="IRO851" s="14"/>
      <c r="IRP851" s="14"/>
      <c r="IRQ851" s="14"/>
      <c r="IRR851" s="14"/>
      <c r="IRS851" s="14"/>
      <c r="IRT851" s="14"/>
      <c r="IRU851" s="14"/>
      <c r="IRV851" s="14"/>
      <c r="IRW851" s="14"/>
      <c r="IRX851" s="14"/>
      <c r="IRY851" s="14"/>
      <c r="IRZ851" s="14"/>
      <c r="ISA851" s="14"/>
      <c r="ISB851" s="14"/>
      <c r="ISC851" s="14"/>
      <c r="ISD851" s="14"/>
      <c r="ISE851" s="14"/>
      <c r="ISF851" s="14"/>
      <c r="ISG851" s="14"/>
      <c r="ISH851" s="14"/>
      <c r="ISI851" s="14"/>
      <c r="ISJ851" s="14"/>
      <c r="ISK851" s="14"/>
      <c r="ISL851" s="14"/>
      <c r="ISM851" s="14"/>
      <c r="ISN851" s="14"/>
      <c r="ISO851" s="14"/>
      <c r="ISP851" s="14"/>
      <c r="ISQ851" s="14"/>
      <c r="ISR851" s="14"/>
      <c r="ISS851" s="14"/>
      <c r="IST851" s="14"/>
      <c r="ISU851" s="14"/>
      <c r="ISV851" s="14"/>
      <c r="ISW851" s="14"/>
      <c r="ISX851" s="14"/>
      <c r="ISY851" s="14"/>
      <c r="ISZ851" s="14"/>
      <c r="ITA851" s="14"/>
      <c r="ITB851" s="14"/>
      <c r="ITC851" s="14"/>
      <c r="ITD851" s="14"/>
      <c r="ITE851" s="14"/>
      <c r="ITF851" s="14"/>
      <c r="ITG851" s="14"/>
      <c r="ITH851" s="14"/>
      <c r="ITI851" s="14"/>
      <c r="ITJ851" s="14"/>
      <c r="ITK851" s="14"/>
      <c r="ITL851" s="14"/>
      <c r="ITM851" s="14"/>
      <c r="ITN851" s="14"/>
      <c r="ITO851" s="14"/>
      <c r="ITP851" s="14"/>
      <c r="ITQ851" s="14"/>
      <c r="ITR851" s="14"/>
      <c r="ITS851" s="14"/>
      <c r="ITT851" s="14"/>
      <c r="ITU851" s="14"/>
      <c r="ITV851" s="14"/>
      <c r="ITW851" s="14"/>
      <c r="ITX851" s="14"/>
      <c r="ITY851" s="14"/>
      <c r="ITZ851" s="14"/>
      <c r="IUA851" s="14"/>
      <c r="IUB851" s="14"/>
      <c r="IUC851" s="14"/>
      <c r="IUD851" s="14"/>
      <c r="IUE851" s="14"/>
      <c r="IUF851" s="14"/>
      <c r="IUG851" s="14"/>
      <c r="IUH851" s="14"/>
      <c r="IUI851" s="14"/>
      <c r="IUJ851" s="14"/>
      <c r="IUK851" s="14"/>
      <c r="IUL851" s="14"/>
      <c r="IUM851" s="14"/>
      <c r="IUN851" s="14"/>
      <c r="IUO851" s="14"/>
      <c r="IUP851" s="14"/>
      <c r="IUQ851" s="14"/>
      <c r="IUR851" s="14"/>
      <c r="IUS851" s="14"/>
      <c r="IUT851" s="14"/>
      <c r="IUU851" s="14"/>
      <c r="IUV851" s="14"/>
      <c r="IUW851" s="14"/>
      <c r="IUX851" s="14"/>
      <c r="IUY851" s="14"/>
      <c r="IUZ851" s="14"/>
      <c r="IVA851" s="14"/>
      <c r="IVB851" s="14"/>
      <c r="IVC851" s="14"/>
      <c r="IVD851" s="14"/>
      <c r="IVE851" s="14"/>
      <c r="IVF851" s="14"/>
      <c r="IVG851" s="14"/>
      <c r="IVH851" s="14"/>
      <c r="IVI851" s="14"/>
      <c r="IVJ851" s="14"/>
      <c r="IVK851" s="14"/>
      <c r="IVL851" s="14"/>
      <c r="IVM851" s="14"/>
      <c r="IVN851" s="14"/>
      <c r="IVO851" s="14"/>
      <c r="IVP851" s="14"/>
      <c r="IVQ851" s="14"/>
      <c r="IVR851" s="14"/>
      <c r="IVS851" s="14"/>
      <c r="IVT851" s="14"/>
      <c r="IVU851" s="14"/>
      <c r="IVV851" s="14"/>
      <c r="IVW851" s="14"/>
      <c r="IVX851" s="14"/>
      <c r="IVY851" s="14"/>
      <c r="IVZ851" s="14"/>
      <c r="IWA851" s="14"/>
      <c r="IWB851" s="14"/>
      <c r="IWC851" s="14"/>
      <c r="IWD851" s="14"/>
      <c r="IWE851" s="14"/>
      <c r="IWF851" s="14"/>
      <c r="IWG851" s="14"/>
      <c r="IWH851" s="14"/>
      <c r="IWI851" s="14"/>
      <c r="IWJ851" s="14"/>
      <c r="IWK851" s="14"/>
      <c r="IWL851" s="14"/>
      <c r="IWM851" s="14"/>
      <c r="IWN851" s="14"/>
      <c r="IWO851" s="14"/>
      <c r="IWP851" s="14"/>
      <c r="IWQ851" s="14"/>
      <c r="IWR851" s="14"/>
      <c r="IWS851" s="14"/>
      <c r="IWT851" s="14"/>
      <c r="IWU851" s="14"/>
      <c r="IWV851" s="14"/>
      <c r="IWW851" s="14"/>
      <c r="IWX851" s="14"/>
      <c r="IWY851" s="14"/>
      <c r="IWZ851" s="14"/>
      <c r="IXA851" s="14"/>
      <c r="IXB851" s="14"/>
      <c r="IXC851" s="14"/>
      <c r="IXD851" s="14"/>
      <c r="IXE851" s="14"/>
      <c r="IXF851" s="14"/>
      <c r="IXG851" s="14"/>
      <c r="IXH851" s="14"/>
      <c r="IXI851" s="14"/>
      <c r="IXJ851" s="14"/>
      <c r="IXK851" s="14"/>
      <c r="IXL851" s="14"/>
      <c r="IXM851" s="14"/>
      <c r="IXN851" s="14"/>
      <c r="IXO851" s="14"/>
      <c r="IXP851" s="14"/>
      <c r="IXQ851" s="14"/>
      <c r="IXR851" s="14"/>
      <c r="IXS851" s="14"/>
      <c r="IXT851" s="14"/>
      <c r="IXU851" s="14"/>
      <c r="IXV851" s="14"/>
      <c r="IXW851" s="14"/>
      <c r="IXX851" s="14"/>
      <c r="IXY851" s="14"/>
      <c r="IXZ851" s="14"/>
      <c r="IYA851" s="14"/>
      <c r="IYB851" s="14"/>
      <c r="IYC851" s="14"/>
      <c r="IYD851" s="14"/>
      <c r="IYE851" s="14"/>
      <c r="IYF851" s="14"/>
      <c r="IYG851" s="14"/>
      <c r="IYH851" s="14"/>
      <c r="IYI851" s="14"/>
      <c r="IYJ851" s="14"/>
      <c r="IYK851" s="14"/>
      <c r="IYL851" s="14"/>
      <c r="IYM851" s="14"/>
      <c r="IYN851" s="14"/>
      <c r="IYO851" s="14"/>
      <c r="IYP851" s="14"/>
      <c r="IYQ851" s="14"/>
      <c r="IYR851" s="14"/>
      <c r="IYS851" s="14"/>
      <c r="IYT851" s="14"/>
      <c r="IYU851" s="14"/>
      <c r="IYV851" s="14"/>
      <c r="IYW851" s="14"/>
      <c r="IYX851" s="14"/>
      <c r="IYY851" s="14"/>
      <c r="IYZ851" s="14"/>
      <c r="IZA851" s="14"/>
      <c r="IZB851" s="14"/>
      <c r="IZC851" s="14"/>
      <c r="IZD851" s="14"/>
      <c r="IZE851" s="14"/>
      <c r="IZF851" s="14"/>
      <c r="IZG851" s="14"/>
      <c r="IZH851" s="14"/>
      <c r="IZI851" s="14"/>
      <c r="IZJ851" s="14"/>
      <c r="IZK851" s="14"/>
      <c r="IZL851" s="14"/>
      <c r="IZM851" s="14"/>
      <c r="IZN851" s="14"/>
      <c r="IZO851" s="14"/>
      <c r="IZP851" s="14"/>
      <c r="IZQ851" s="14"/>
      <c r="IZR851" s="14"/>
      <c r="IZS851" s="14"/>
      <c r="IZT851" s="14"/>
      <c r="IZU851" s="14"/>
      <c r="IZV851" s="14"/>
      <c r="IZW851" s="14"/>
      <c r="IZX851" s="14"/>
      <c r="IZY851" s="14"/>
      <c r="IZZ851" s="14"/>
      <c r="JAA851" s="14"/>
      <c r="JAB851" s="14"/>
      <c r="JAC851" s="14"/>
      <c r="JAD851" s="14"/>
      <c r="JAE851" s="14"/>
      <c r="JAF851" s="14"/>
      <c r="JAG851" s="14"/>
      <c r="JAH851" s="14"/>
      <c r="JAI851" s="14"/>
      <c r="JAJ851" s="14"/>
      <c r="JAK851" s="14"/>
      <c r="JAL851" s="14"/>
      <c r="JAM851" s="14"/>
      <c r="JAN851" s="14"/>
      <c r="JAO851" s="14"/>
      <c r="JAP851" s="14"/>
      <c r="JAQ851" s="14"/>
      <c r="JAR851" s="14"/>
      <c r="JAS851" s="14"/>
      <c r="JAT851" s="14"/>
      <c r="JAU851" s="14"/>
      <c r="JAV851" s="14"/>
      <c r="JAW851" s="14"/>
      <c r="JAX851" s="14"/>
      <c r="JAY851" s="14"/>
      <c r="JAZ851" s="14"/>
      <c r="JBA851" s="14"/>
      <c r="JBB851" s="14"/>
      <c r="JBC851" s="14"/>
      <c r="JBD851" s="14"/>
      <c r="JBE851" s="14"/>
      <c r="JBF851" s="14"/>
      <c r="JBG851" s="14"/>
      <c r="JBH851" s="14"/>
      <c r="JBI851" s="14"/>
      <c r="JBJ851" s="14"/>
      <c r="JBK851" s="14"/>
      <c r="JBL851" s="14"/>
      <c r="JBM851" s="14"/>
      <c r="JBN851" s="14"/>
      <c r="JBO851" s="14"/>
      <c r="JBP851" s="14"/>
      <c r="JBQ851" s="14"/>
      <c r="JBR851" s="14"/>
      <c r="JBS851" s="14"/>
      <c r="JBT851" s="14"/>
      <c r="JBU851" s="14"/>
      <c r="JBV851" s="14"/>
      <c r="JBW851" s="14"/>
      <c r="JBX851" s="14"/>
      <c r="JBY851" s="14"/>
      <c r="JBZ851" s="14"/>
      <c r="JCA851" s="14"/>
      <c r="JCB851" s="14"/>
      <c r="JCC851" s="14"/>
      <c r="JCD851" s="14"/>
      <c r="JCE851" s="14"/>
      <c r="JCF851" s="14"/>
      <c r="JCG851" s="14"/>
      <c r="JCH851" s="14"/>
      <c r="JCI851" s="14"/>
      <c r="JCJ851" s="14"/>
      <c r="JCK851" s="14"/>
      <c r="JCL851" s="14"/>
      <c r="JCM851" s="14"/>
      <c r="JCN851" s="14"/>
      <c r="JCO851" s="14"/>
      <c r="JCP851" s="14"/>
      <c r="JCQ851" s="14"/>
      <c r="JCR851" s="14"/>
      <c r="JCS851" s="14"/>
      <c r="JCT851" s="14"/>
      <c r="JCU851" s="14"/>
      <c r="JCV851" s="14"/>
      <c r="JCW851" s="14"/>
      <c r="JCX851" s="14"/>
      <c r="JCY851" s="14"/>
      <c r="JCZ851" s="14"/>
      <c r="JDA851" s="14"/>
      <c r="JDB851" s="14"/>
      <c r="JDC851" s="14"/>
      <c r="JDD851" s="14"/>
      <c r="JDE851" s="14"/>
      <c r="JDF851" s="14"/>
      <c r="JDG851" s="14"/>
      <c r="JDH851" s="14"/>
      <c r="JDI851" s="14"/>
      <c r="JDJ851" s="14"/>
      <c r="JDK851" s="14"/>
      <c r="JDL851" s="14"/>
      <c r="JDM851" s="14"/>
      <c r="JDN851" s="14"/>
      <c r="JDO851" s="14"/>
      <c r="JDP851" s="14"/>
      <c r="JDQ851" s="14"/>
      <c r="JDR851" s="14"/>
      <c r="JDS851" s="14"/>
      <c r="JDT851" s="14"/>
      <c r="JDU851" s="14"/>
      <c r="JDV851" s="14"/>
      <c r="JDW851" s="14"/>
      <c r="JDX851" s="14"/>
      <c r="JDY851" s="14"/>
      <c r="JDZ851" s="14"/>
      <c r="JEA851" s="14"/>
      <c r="JEB851" s="14"/>
      <c r="JEC851" s="14"/>
      <c r="JED851" s="14"/>
      <c r="JEE851" s="14"/>
      <c r="JEF851" s="14"/>
      <c r="JEG851" s="14"/>
      <c r="JEH851" s="14"/>
      <c r="JEI851" s="14"/>
      <c r="JEJ851" s="14"/>
      <c r="JEK851" s="14"/>
      <c r="JEL851" s="14"/>
      <c r="JEM851" s="14"/>
      <c r="JEN851" s="14"/>
      <c r="JEO851" s="14"/>
      <c r="JEP851" s="14"/>
      <c r="JEQ851" s="14"/>
      <c r="JER851" s="14"/>
      <c r="JES851" s="14"/>
      <c r="JET851" s="14"/>
      <c r="JEU851" s="14"/>
      <c r="JEV851" s="14"/>
      <c r="JEW851" s="14"/>
      <c r="JEX851" s="14"/>
      <c r="JEY851" s="14"/>
      <c r="JEZ851" s="14"/>
      <c r="JFA851" s="14"/>
      <c r="JFB851" s="14"/>
      <c r="JFC851" s="14"/>
      <c r="JFD851" s="14"/>
      <c r="JFE851" s="14"/>
      <c r="JFF851" s="14"/>
      <c r="JFG851" s="14"/>
      <c r="JFH851" s="14"/>
      <c r="JFI851" s="14"/>
      <c r="JFJ851" s="14"/>
      <c r="JFK851" s="14"/>
      <c r="JFL851" s="14"/>
      <c r="JFM851" s="14"/>
      <c r="JFN851" s="14"/>
      <c r="JFO851" s="14"/>
      <c r="JFP851" s="14"/>
      <c r="JFQ851" s="14"/>
      <c r="JFR851" s="14"/>
      <c r="JFS851" s="14"/>
      <c r="JFT851" s="14"/>
      <c r="JFU851" s="14"/>
      <c r="JFV851" s="14"/>
      <c r="JFW851" s="14"/>
      <c r="JFX851" s="14"/>
      <c r="JFY851" s="14"/>
      <c r="JFZ851" s="14"/>
      <c r="JGA851" s="14"/>
      <c r="JGB851" s="14"/>
      <c r="JGC851" s="14"/>
      <c r="JGD851" s="14"/>
      <c r="JGE851" s="14"/>
      <c r="JGF851" s="14"/>
      <c r="JGG851" s="14"/>
      <c r="JGH851" s="14"/>
      <c r="JGI851" s="14"/>
      <c r="JGJ851" s="14"/>
      <c r="JGK851" s="14"/>
      <c r="JGL851" s="14"/>
      <c r="JGM851" s="14"/>
      <c r="JGN851" s="14"/>
      <c r="JGO851" s="14"/>
      <c r="JGP851" s="14"/>
      <c r="JGQ851" s="14"/>
      <c r="JGR851" s="14"/>
      <c r="JGS851" s="14"/>
      <c r="JGT851" s="14"/>
      <c r="JGU851" s="14"/>
      <c r="JGV851" s="14"/>
      <c r="JGW851" s="14"/>
      <c r="JGX851" s="14"/>
      <c r="JGY851" s="14"/>
      <c r="JGZ851" s="14"/>
      <c r="JHA851" s="14"/>
      <c r="JHB851" s="14"/>
      <c r="JHC851" s="14"/>
      <c r="JHD851" s="14"/>
      <c r="JHE851" s="14"/>
      <c r="JHF851" s="14"/>
      <c r="JHG851" s="14"/>
      <c r="JHH851" s="14"/>
      <c r="JHI851" s="14"/>
      <c r="JHJ851" s="14"/>
      <c r="JHK851" s="14"/>
      <c r="JHL851" s="14"/>
      <c r="JHM851" s="14"/>
      <c r="JHN851" s="14"/>
      <c r="JHO851" s="14"/>
      <c r="JHP851" s="14"/>
      <c r="JHQ851" s="14"/>
      <c r="JHR851" s="14"/>
      <c r="JHS851" s="14"/>
      <c r="JHT851" s="14"/>
      <c r="JHU851" s="14"/>
      <c r="JHV851" s="14"/>
      <c r="JHW851" s="14"/>
      <c r="JHX851" s="14"/>
      <c r="JHY851" s="14"/>
      <c r="JHZ851" s="14"/>
      <c r="JIA851" s="14"/>
      <c r="JIB851" s="14"/>
      <c r="JIC851" s="14"/>
      <c r="JID851" s="14"/>
      <c r="JIE851" s="14"/>
      <c r="JIF851" s="14"/>
      <c r="JIG851" s="14"/>
      <c r="JIH851" s="14"/>
      <c r="JII851" s="14"/>
      <c r="JIJ851" s="14"/>
      <c r="JIK851" s="14"/>
      <c r="JIL851" s="14"/>
      <c r="JIM851" s="14"/>
      <c r="JIN851" s="14"/>
      <c r="JIO851" s="14"/>
      <c r="JIP851" s="14"/>
      <c r="JIQ851" s="14"/>
      <c r="JIR851" s="14"/>
      <c r="JIS851" s="14"/>
      <c r="JIT851" s="14"/>
      <c r="JIU851" s="14"/>
      <c r="JIV851" s="14"/>
      <c r="JIW851" s="14"/>
      <c r="JIX851" s="14"/>
      <c r="JIY851" s="14"/>
      <c r="JIZ851" s="14"/>
      <c r="JJA851" s="14"/>
      <c r="JJB851" s="14"/>
      <c r="JJC851" s="14"/>
      <c r="JJD851" s="14"/>
      <c r="JJE851" s="14"/>
      <c r="JJF851" s="14"/>
      <c r="JJG851" s="14"/>
      <c r="JJH851" s="14"/>
      <c r="JJI851" s="14"/>
      <c r="JJJ851" s="14"/>
      <c r="JJK851" s="14"/>
      <c r="JJL851" s="14"/>
      <c r="JJM851" s="14"/>
      <c r="JJN851" s="14"/>
      <c r="JJO851" s="14"/>
      <c r="JJP851" s="14"/>
      <c r="JJQ851" s="14"/>
      <c r="JJR851" s="14"/>
      <c r="JJS851" s="14"/>
      <c r="JJT851" s="14"/>
      <c r="JJU851" s="14"/>
      <c r="JJV851" s="14"/>
      <c r="JJW851" s="14"/>
      <c r="JJX851" s="14"/>
      <c r="JJY851" s="14"/>
      <c r="JJZ851" s="14"/>
      <c r="JKA851" s="14"/>
      <c r="JKB851" s="14"/>
      <c r="JKC851" s="14"/>
      <c r="JKD851" s="14"/>
      <c r="JKE851" s="14"/>
      <c r="JKF851" s="14"/>
      <c r="JKG851" s="14"/>
      <c r="JKH851" s="14"/>
      <c r="JKI851" s="14"/>
      <c r="JKJ851" s="14"/>
      <c r="JKK851" s="14"/>
      <c r="JKL851" s="14"/>
      <c r="JKM851" s="14"/>
      <c r="JKN851" s="14"/>
      <c r="JKO851" s="14"/>
      <c r="JKP851" s="14"/>
      <c r="JKQ851" s="14"/>
      <c r="JKR851" s="14"/>
      <c r="JKS851" s="14"/>
      <c r="JKT851" s="14"/>
      <c r="JKU851" s="14"/>
      <c r="JKV851" s="14"/>
      <c r="JKW851" s="14"/>
      <c r="JKX851" s="14"/>
      <c r="JKY851" s="14"/>
      <c r="JKZ851" s="14"/>
      <c r="JLA851" s="14"/>
      <c r="JLB851" s="14"/>
      <c r="JLC851" s="14"/>
      <c r="JLD851" s="14"/>
      <c r="JLE851" s="14"/>
      <c r="JLF851" s="14"/>
      <c r="JLG851" s="14"/>
      <c r="JLH851" s="14"/>
      <c r="JLI851" s="14"/>
      <c r="JLJ851" s="14"/>
      <c r="JLK851" s="14"/>
      <c r="JLL851" s="14"/>
      <c r="JLM851" s="14"/>
      <c r="JLN851" s="14"/>
      <c r="JLO851" s="14"/>
      <c r="JLP851" s="14"/>
      <c r="JLQ851" s="14"/>
      <c r="JLR851" s="14"/>
      <c r="JLS851" s="14"/>
      <c r="JLT851" s="14"/>
      <c r="JLU851" s="14"/>
      <c r="JLV851" s="14"/>
      <c r="JLW851" s="14"/>
      <c r="JLX851" s="14"/>
      <c r="JLY851" s="14"/>
      <c r="JLZ851" s="14"/>
      <c r="JMA851" s="14"/>
      <c r="JMB851" s="14"/>
      <c r="JMC851" s="14"/>
      <c r="JMD851" s="14"/>
      <c r="JME851" s="14"/>
      <c r="JMF851" s="14"/>
      <c r="JMG851" s="14"/>
      <c r="JMH851" s="14"/>
      <c r="JMI851" s="14"/>
      <c r="JMJ851" s="14"/>
      <c r="JMK851" s="14"/>
      <c r="JML851" s="14"/>
      <c r="JMM851" s="14"/>
      <c r="JMN851" s="14"/>
      <c r="JMO851" s="14"/>
      <c r="JMP851" s="14"/>
      <c r="JMQ851" s="14"/>
      <c r="JMR851" s="14"/>
      <c r="JMS851" s="14"/>
      <c r="JMT851" s="14"/>
      <c r="JMU851" s="14"/>
      <c r="JMV851" s="14"/>
      <c r="JMW851" s="14"/>
      <c r="JMX851" s="14"/>
      <c r="JMY851" s="14"/>
      <c r="JMZ851" s="14"/>
      <c r="JNA851" s="14"/>
      <c r="JNB851" s="14"/>
      <c r="JNC851" s="14"/>
      <c r="JND851" s="14"/>
      <c r="JNE851" s="14"/>
      <c r="JNF851" s="14"/>
      <c r="JNG851" s="14"/>
      <c r="JNH851" s="14"/>
      <c r="JNI851" s="14"/>
      <c r="JNJ851" s="14"/>
      <c r="JNK851" s="14"/>
      <c r="JNL851" s="14"/>
      <c r="JNM851" s="14"/>
      <c r="JNN851" s="14"/>
      <c r="JNO851" s="14"/>
      <c r="JNP851" s="14"/>
      <c r="JNQ851" s="14"/>
      <c r="JNR851" s="14"/>
      <c r="JNS851" s="14"/>
      <c r="JNT851" s="14"/>
      <c r="JNU851" s="14"/>
      <c r="JNV851" s="14"/>
      <c r="JNW851" s="14"/>
      <c r="JNX851" s="14"/>
      <c r="JNY851" s="14"/>
      <c r="JNZ851" s="14"/>
      <c r="JOA851" s="14"/>
      <c r="JOB851" s="14"/>
      <c r="JOC851" s="14"/>
      <c r="JOD851" s="14"/>
      <c r="JOE851" s="14"/>
      <c r="JOF851" s="14"/>
      <c r="JOG851" s="14"/>
      <c r="JOH851" s="14"/>
      <c r="JOI851" s="14"/>
      <c r="JOJ851" s="14"/>
      <c r="JOK851" s="14"/>
      <c r="JOL851" s="14"/>
      <c r="JOM851" s="14"/>
      <c r="JON851" s="14"/>
      <c r="JOO851" s="14"/>
      <c r="JOP851" s="14"/>
      <c r="JOQ851" s="14"/>
      <c r="JOR851" s="14"/>
      <c r="JOS851" s="14"/>
      <c r="JOT851" s="14"/>
      <c r="JOU851" s="14"/>
      <c r="JOV851" s="14"/>
      <c r="JOW851" s="14"/>
      <c r="JOX851" s="14"/>
      <c r="JOY851" s="14"/>
      <c r="JOZ851" s="14"/>
      <c r="JPA851" s="14"/>
      <c r="JPB851" s="14"/>
      <c r="JPC851" s="14"/>
      <c r="JPD851" s="14"/>
      <c r="JPE851" s="14"/>
      <c r="JPF851" s="14"/>
      <c r="JPG851" s="14"/>
      <c r="JPH851" s="14"/>
      <c r="JPI851" s="14"/>
      <c r="JPJ851" s="14"/>
      <c r="JPK851" s="14"/>
      <c r="JPL851" s="14"/>
      <c r="JPM851" s="14"/>
      <c r="JPN851" s="14"/>
      <c r="JPO851" s="14"/>
      <c r="JPP851" s="14"/>
      <c r="JPQ851" s="14"/>
      <c r="JPR851" s="14"/>
      <c r="JPS851" s="14"/>
      <c r="JPT851" s="14"/>
      <c r="JPU851" s="14"/>
      <c r="JPV851" s="14"/>
      <c r="JPW851" s="14"/>
      <c r="JPX851" s="14"/>
      <c r="JPY851" s="14"/>
      <c r="JPZ851" s="14"/>
      <c r="JQA851" s="14"/>
      <c r="JQB851" s="14"/>
      <c r="JQC851" s="14"/>
      <c r="JQD851" s="14"/>
      <c r="JQE851" s="14"/>
      <c r="JQF851" s="14"/>
      <c r="JQG851" s="14"/>
      <c r="JQH851" s="14"/>
      <c r="JQI851" s="14"/>
      <c r="JQJ851" s="14"/>
      <c r="JQK851" s="14"/>
      <c r="JQL851" s="14"/>
      <c r="JQM851" s="14"/>
      <c r="JQN851" s="14"/>
      <c r="JQO851" s="14"/>
      <c r="JQP851" s="14"/>
      <c r="JQQ851" s="14"/>
      <c r="JQR851" s="14"/>
      <c r="JQS851" s="14"/>
      <c r="JQT851" s="14"/>
      <c r="JQU851" s="14"/>
      <c r="JQV851" s="14"/>
      <c r="JQW851" s="14"/>
      <c r="JQX851" s="14"/>
      <c r="JQY851" s="14"/>
      <c r="JQZ851" s="14"/>
      <c r="JRA851" s="14"/>
      <c r="JRB851" s="14"/>
      <c r="JRC851" s="14"/>
      <c r="JRD851" s="14"/>
      <c r="JRE851" s="14"/>
      <c r="JRF851" s="14"/>
      <c r="JRG851" s="14"/>
      <c r="JRH851" s="14"/>
      <c r="JRI851" s="14"/>
      <c r="JRJ851" s="14"/>
      <c r="JRK851" s="14"/>
      <c r="JRL851" s="14"/>
      <c r="JRM851" s="14"/>
      <c r="JRN851" s="14"/>
      <c r="JRO851" s="14"/>
      <c r="JRP851" s="14"/>
      <c r="JRQ851" s="14"/>
      <c r="JRR851" s="14"/>
      <c r="JRS851" s="14"/>
      <c r="JRT851" s="14"/>
      <c r="JRU851" s="14"/>
      <c r="JRV851" s="14"/>
      <c r="JRW851" s="14"/>
      <c r="JRX851" s="14"/>
      <c r="JRY851" s="14"/>
      <c r="JRZ851" s="14"/>
      <c r="JSA851" s="14"/>
      <c r="JSB851" s="14"/>
      <c r="JSC851" s="14"/>
      <c r="JSD851" s="14"/>
      <c r="JSE851" s="14"/>
      <c r="JSF851" s="14"/>
      <c r="JSG851" s="14"/>
      <c r="JSH851" s="14"/>
      <c r="JSI851" s="14"/>
      <c r="JSJ851" s="14"/>
      <c r="JSK851" s="14"/>
      <c r="JSL851" s="14"/>
      <c r="JSM851" s="14"/>
      <c r="JSN851" s="14"/>
      <c r="JSO851" s="14"/>
      <c r="JSP851" s="14"/>
      <c r="JSQ851" s="14"/>
      <c r="JSR851" s="14"/>
      <c r="JSS851" s="14"/>
      <c r="JST851" s="14"/>
      <c r="JSU851" s="14"/>
      <c r="JSV851" s="14"/>
      <c r="JSW851" s="14"/>
      <c r="JSX851" s="14"/>
      <c r="JSY851" s="14"/>
      <c r="JSZ851" s="14"/>
      <c r="JTA851" s="14"/>
      <c r="JTB851" s="14"/>
      <c r="JTC851" s="14"/>
      <c r="JTD851" s="14"/>
      <c r="JTE851" s="14"/>
      <c r="JTF851" s="14"/>
      <c r="JTG851" s="14"/>
      <c r="JTH851" s="14"/>
      <c r="JTI851" s="14"/>
      <c r="JTJ851" s="14"/>
      <c r="JTK851" s="14"/>
      <c r="JTL851" s="14"/>
      <c r="JTM851" s="14"/>
      <c r="JTN851" s="14"/>
      <c r="JTO851" s="14"/>
      <c r="JTP851" s="14"/>
      <c r="JTQ851" s="14"/>
      <c r="JTR851" s="14"/>
      <c r="JTS851" s="14"/>
      <c r="JTT851" s="14"/>
      <c r="JTU851" s="14"/>
      <c r="JTV851" s="14"/>
      <c r="JTW851" s="14"/>
      <c r="JTX851" s="14"/>
      <c r="JTY851" s="14"/>
      <c r="JTZ851" s="14"/>
      <c r="JUA851" s="14"/>
      <c r="JUB851" s="14"/>
      <c r="JUC851" s="14"/>
      <c r="JUD851" s="14"/>
      <c r="JUE851" s="14"/>
      <c r="JUF851" s="14"/>
      <c r="JUG851" s="14"/>
      <c r="JUH851" s="14"/>
      <c r="JUI851" s="14"/>
      <c r="JUJ851" s="14"/>
      <c r="JUK851" s="14"/>
      <c r="JUL851" s="14"/>
      <c r="JUM851" s="14"/>
      <c r="JUN851" s="14"/>
      <c r="JUO851" s="14"/>
      <c r="JUP851" s="14"/>
      <c r="JUQ851" s="14"/>
      <c r="JUR851" s="14"/>
      <c r="JUS851" s="14"/>
      <c r="JUT851" s="14"/>
      <c r="JUU851" s="14"/>
      <c r="JUV851" s="14"/>
      <c r="JUW851" s="14"/>
      <c r="JUX851" s="14"/>
      <c r="JUY851" s="14"/>
      <c r="JUZ851" s="14"/>
      <c r="JVA851" s="14"/>
      <c r="JVB851" s="14"/>
      <c r="JVC851" s="14"/>
      <c r="JVD851" s="14"/>
      <c r="JVE851" s="14"/>
      <c r="JVF851" s="14"/>
      <c r="JVG851" s="14"/>
      <c r="JVH851" s="14"/>
      <c r="JVI851" s="14"/>
      <c r="JVJ851" s="14"/>
      <c r="JVK851" s="14"/>
      <c r="JVL851" s="14"/>
      <c r="JVM851" s="14"/>
      <c r="JVN851" s="14"/>
      <c r="JVO851" s="14"/>
      <c r="JVP851" s="14"/>
      <c r="JVQ851" s="14"/>
      <c r="JVR851" s="14"/>
      <c r="JVS851" s="14"/>
      <c r="JVT851" s="14"/>
      <c r="JVU851" s="14"/>
      <c r="JVV851" s="14"/>
      <c r="JVW851" s="14"/>
      <c r="JVX851" s="14"/>
      <c r="JVY851" s="14"/>
      <c r="JVZ851" s="14"/>
      <c r="JWA851" s="14"/>
      <c r="JWB851" s="14"/>
      <c r="JWC851" s="14"/>
      <c r="JWD851" s="14"/>
      <c r="JWE851" s="14"/>
      <c r="JWF851" s="14"/>
      <c r="JWG851" s="14"/>
      <c r="JWH851" s="14"/>
      <c r="JWI851" s="14"/>
      <c r="JWJ851" s="14"/>
      <c r="JWK851" s="14"/>
      <c r="JWL851" s="14"/>
      <c r="JWM851" s="14"/>
      <c r="JWN851" s="14"/>
      <c r="JWO851" s="14"/>
      <c r="JWP851" s="14"/>
      <c r="JWQ851" s="14"/>
      <c r="JWR851" s="14"/>
      <c r="JWS851" s="14"/>
      <c r="JWT851" s="14"/>
      <c r="JWU851" s="14"/>
      <c r="JWV851" s="14"/>
      <c r="JWW851" s="14"/>
      <c r="JWX851" s="14"/>
      <c r="JWY851" s="14"/>
      <c r="JWZ851" s="14"/>
      <c r="JXA851" s="14"/>
      <c r="JXB851" s="14"/>
      <c r="JXC851" s="14"/>
      <c r="JXD851" s="14"/>
      <c r="JXE851" s="14"/>
      <c r="JXF851" s="14"/>
      <c r="JXG851" s="14"/>
      <c r="JXH851" s="14"/>
      <c r="JXI851" s="14"/>
      <c r="JXJ851" s="14"/>
      <c r="JXK851" s="14"/>
      <c r="JXL851" s="14"/>
      <c r="JXM851" s="14"/>
      <c r="JXN851" s="14"/>
      <c r="JXO851" s="14"/>
      <c r="JXP851" s="14"/>
      <c r="JXQ851" s="14"/>
      <c r="JXR851" s="14"/>
      <c r="JXS851" s="14"/>
      <c r="JXT851" s="14"/>
      <c r="JXU851" s="14"/>
      <c r="JXV851" s="14"/>
      <c r="JXW851" s="14"/>
      <c r="JXX851" s="14"/>
      <c r="JXY851" s="14"/>
      <c r="JXZ851" s="14"/>
      <c r="JYA851" s="14"/>
      <c r="JYB851" s="14"/>
      <c r="JYC851" s="14"/>
      <c r="JYD851" s="14"/>
      <c r="JYE851" s="14"/>
      <c r="JYF851" s="14"/>
      <c r="JYG851" s="14"/>
      <c r="JYH851" s="14"/>
      <c r="JYI851" s="14"/>
      <c r="JYJ851" s="14"/>
      <c r="JYK851" s="14"/>
      <c r="JYL851" s="14"/>
      <c r="JYM851" s="14"/>
      <c r="JYN851" s="14"/>
      <c r="JYO851" s="14"/>
      <c r="JYP851" s="14"/>
      <c r="JYQ851" s="14"/>
      <c r="JYR851" s="14"/>
      <c r="JYS851" s="14"/>
      <c r="JYT851" s="14"/>
      <c r="JYU851" s="14"/>
      <c r="JYV851" s="14"/>
      <c r="JYW851" s="14"/>
      <c r="JYX851" s="14"/>
      <c r="JYY851" s="14"/>
      <c r="JYZ851" s="14"/>
      <c r="JZA851" s="14"/>
      <c r="JZB851" s="14"/>
      <c r="JZC851" s="14"/>
      <c r="JZD851" s="14"/>
      <c r="JZE851" s="14"/>
      <c r="JZF851" s="14"/>
      <c r="JZG851" s="14"/>
      <c r="JZH851" s="14"/>
      <c r="JZI851" s="14"/>
      <c r="JZJ851" s="14"/>
      <c r="JZK851" s="14"/>
      <c r="JZL851" s="14"/>
      <c r="JZM851" s="14"/>
      <c r="JZN851" s="14"/>
      <c r="JZO851" s="14"/>
      <c r="JZP851" s="14"/>
      <c r="JZQ851" s="14"/>
      <c r="JZR851" s="14"/>
      <c r="JZS851" s="14"/>
      <c r="JZT851" s="14"/>
      <c r="JZU851" s="14"/>
      <c r="JZV851" s="14"/>
      <c r="JZW851" s="14"/>
      <c r="JZX851" s="14"/>
      <c r="JZY851" s="14"/>
      <c r="JZZ851" s="14"/>
      <c r="KAA851" s="14"/>
      <c r="KAB851" s="14"/>
      <c r="KAC851" s="14"/>
      <c r="KAD851" s="14"/>
      <c r="KAE851" s="14"/>
      <c r="KAF851" s="14"/>
      <c r="KAG851" s="14"/>
      <c r="KAH851" s="14"/>
      <c r="KAI851" s="14"/>
      <c r="KAJ851" s="14"/>
      <c r="KAK851" s="14"/>
      <c r="KAL851" s="14"/>
      <c r="KAM851" s="14"/>
      <c r="KAN851" s="14"/>
      <c r="KAO851" s="14"/>
      <c r="KAP851" s="14"/>
      <c r="KAQ851" s="14"/>
      <c r="KAR851" s="14"/>
      <c r="KAS851" s="14"/>
      <c r="KAT851" s="14"/>
      <c r="KAU851" s="14"/>
      <c r="KAV851" s="14"/>
      <c r="KAW851" s="14"/>
      <c r="KAX851" s="14"/>
      <c r="KAY851" s="14"/>
      <c r="KAZ851" s="14"/>
      <c r="KBA851" s="14"/>
      <c r="KBB851" s="14"/>
      <c r="KBC851" s="14"/>
      <c r="KBD851" s="14"/>
      <c r="KBE851" s="14"/>
      <c r="KBF851" s="14"/>
      <c r="KBG851" s="14"/>
      <c r="KBH851" s="14"/>
      <c r="KBI851" s="14"/>
      <c r="KBJ851" s="14"/>
      <c r="KBK851" s="14"/>
      <c r="KBL851" s="14"/>
      <c r="KBM851" s="14"/>
      <c r="KBN851" s="14"/>
      <c r="KBO851" s="14"/>
      <c r="KBP851" s="14"/>
      <c r="KBQ851" s="14"/>
      <c r="KBR851" s="14"/>
      <c r="KBS851" s="14"/>
      <c r="KBT851" s="14"/>
      <c r="KBU851" s="14"/>
      <c r="KBV851" s="14"/>
      <c r="KBW851" s="14"/>
      <c r="KBX851" s="14"/>
      <c r="KBY851" s="14"/>
      <c r="KBZ851" s="14"/>
      <c r="KCA851" s="14"/>
      <c r="KCB851" s="14"/>
      <c r="KCC851" s="14"/>
      <c r="KCD851" s="14"/>
      <c r="KCE851" s="14"/>
      <c r="KCF851" s="14"/>
      <c r="KCG851" s="14"/>
      <c r="KCH851" s="14"/>
      <c r="KCI851" s="14"/>
      <c r="KCJ851" s="14"/>
      <c r="KCK851" s="14"/>
      <c r="KCL851" s="14"/>
      <c r="KCM851" s="14"/>
      <c r="KCN851" s="14"/>
      <c r="KCO851" s="14"/>
      <c r="KCP851" s="14"/>
      <c r="KCQ851" s="14"/>
      <c r="KCR851" s="14"/>
      <c r="KCS851" s="14"/>
      <c r="KCT851" s="14"/>
      <c r="KCU851" s="14"/>
      <c r="KCV851" s="14"/>
      <c r="KCW851" s="14"/>
      <c r="KCX851" s="14"/>
      <c r="KCY851" s="14"/>
      <c r="KCZ851" s="14"/>
      <c r="KDA851" s="14"/>
      <c r="KDB851" s="14"/>
      <c r="KDC851" s="14"/>
      <c r="KDD851" s="14"/>
      <c r="KDE851" s="14"/>
      <c r="KDF851" s="14"/>
      <c r="KDG851" s="14"/>
      <c r="KDH851" s="14"/>
      <c r="KDI851" s="14"/>
      <c r="KDJ851" s="14"/>
      <c r="KDK851" s="14"/>
      <c r="KDL851" s="14"/>
      <c r="KDM851" s="14"/>
      <c r="KDN851" s="14"/>
      <c r="KDO851" s="14"/>
      <c r="KDP851" s="14"/>
      <c r="KDQ851" s="14"/>
      <c r="KDR851" s="14"/>
      <c r="KDS851" s="14"/>
      <c r="KDT851" s="14"/>
      <c r="KDU851" s="14"/>
      <c r="KDV851" s="14"/>
      <c r="KDW851" s="14"/>
      <c r="KDX851" s="14"/>
      <c r="KDY851" s="14"/>
      <c r="KDZ851" s="14"/>
      <c r="KEA851" s="14"/>
      <c r="KEB851" s="14"/>
      <c r="KEC851" s="14"/>
      <c r="KED851" s="14"/>
      <c r="KEE851" s="14"/>
      <c r="KEF851" s="14"/>
      <c r="KEG851" s="14"/>
      <c r="KEH851" s="14"/>
      <c r="KEI851" s="14"/>
      <c r="KEJ851" s="14"/>
      <c r="KEK851" s="14"/>
      <c r="KEL851" s="14"/>
      <c r="KEM851" s="14"/>
      <c r="KEN851" s="14"/>
      <c r="KEO851" s="14"/>
      <c r="KEP851" s="14"/>
      <c r="KEQ851" s="14"/>
      <c r="KER851" s="14"/>
      <c r="KES851" s="14"/>
      <c r="KET851" s="14"/>
      <c r="KEU851" s="14"/>
      <c r="KEV851" s="14"/>
      <c r="KEW851" s="14"/>
      <c r="KEX851" s="14"/>
      <c r="KEY851" s="14"/>
      <c r="KEZ851" s="14"/>
      <c r="KFA851" s="14"/>
      <c r="KFB851" s="14"/>
      <c r="KFC851" s="14"/>
      <c r="KFD851" s="14"/>
      <c r="KFE851" s="14"/>
      <c r="KFF851" s="14"/>
      <c r="KFG851" s="14"/>
      <c r="KFH851" s="14"/>
      <c r="KFI851" s="14"/>
      <c r="KFJ851" s="14"/>
      <c r="KFK851" s="14"/>
      <c r="KFL851" s="14"/>
      <c r="KFM851" s="14"/>
      <c r="KFN851" s="14"/>
      <c r="KFO851" s="14"/>
      <c r="KFP851" s="14"/>
      <c r="KFQ851" s="14"/>
      <c r="KFR851" s="14"/>
      <c r="KFS851" s="14"/>
      <c r="KFT851" s="14"/>
      <c r="KFU851" s="14"/>
      <c r="KFV851" s="14"/>
      <c r="KFW851" s="14"/>
      <c r="KFX851" s="14"/>
      <c r="KFY851" s="14"/>
      <c r="KFZ851" s="14"/>
      <c r="KGA851" s="14"/>
      <c r="KGB851" s="14"/>
      <c r="KGC851" s="14"/>
      <c r="KGD851" s="14"/>
      <c r="KGE851" s="14"/>
      <c r="KGF851" s="14"/>
      <c r="KGG851" s="14"/>
      <c r="KGH851" s="14"/>
      <c r="KGI851" s="14"/>
      <c r="KGJ851" s="14"/>
      <c r="KGK851" s="14"/>
      <c r="KGL851" s="14"/>
      <c r="KGM851" s="14"/>
      <c r="KGN851" s="14"/>
      <c r="KGO851" s="14"/>
      <c r="KGP851" s="14"/>
      <c r="KGQ851" s="14"/>
      <c r="KGR851" s="14"/>
      <c r="KGS851" s="14"/>
      <c r="KGT851" s="14"/>
      <c r="KGU851" s="14"/>
      <c r="KGV851" s="14"/>
      <c r="KGW851" s="14"/>
      <c r="KGX851" s="14"/>
      <c r="KGY851" s="14"/>
      <c r="KGZ851" s="14"/>
      <c r="KHA851" s="14"/>
      <c r="KHB851" s="14"/>
      <c r="KHC851" s="14"/>
      <c r="KHD851" s="14"/>
      <c r="KHE851" s="14"/>
      <c r="KHF851" s="14"/>
      <c r="KHG851" s="14"/>
      <c r="KHH851" s="14"/>
      <c r="KHI851" s="14"/>
      <c r="KHJ851" s="14"/>
      <c r="KHK851" s="14"/>
      <c r="KHL851" s="14"/>
      <c r="KHM851" s="14"/>
      <c r="KHN851" s="14"/>
      <c r="KHO851" s="14"/>
      <c r="KHP851" s="14"/>
      <c r="KHQ851" s="14"/>
      <c r="KHR851" s="14"/>
      <c r="KHS851" s="14"/>
      <c r="KHT851" s="14"/>
      <c r="KHU851" s="14"/>
      <c r="KHV851" s="14"/>
      <c r="KHW851" s="14"/>
      <c r="KHX851" s="14"/>
      <c r="KHY851" s="14"/>
      <c r="KHZ851" s="14"/>
      <c r="KIA851" s="14"/>
      <c r="KIB851" s="14"/>
      <c r="KIC851" s="14"/>
      <c r="KID851" s="14"/>
      <c r="KIE851" s="14"/>
      <c r="KIF851" s="14"/>
      <c r="KIG851" s="14"/>
      <c r="KIH851" s="14"/>
      <c r="KII851" s="14"/>
      <c r="KIJ851" s="14"/>
      <c r="KIK851" s="14"/>
      <c r="KIL851" s="14"/>
      <c r="KIM851" s="14"/>
      <c r="KIN851" s="14"/>
      <c r="KIO851" s="14"/>
      <c r="KIP851" s="14"/>
      <c r="KIQ851" s="14"/>
      <c r="KIR851" s="14"/>
      <c r="KIS851" s="14"/>
      <c r="KIT851" s="14"/>
      <c r="KIU851" s="14"/>
      <c r="KIV851" s="14"/>
      <c r="KIW851" s="14"/>
      <c r="KIX851" s="14"/>
      <c r="KIY851" s="14"/>
      <c r="KIZ851" s="14"/>
      <c r="KJA851" s="14"/>
      <c r="KJB851" s="14"/>
      <c r="KJC851" s="14"/>
      <c r="KJD851" s="14"/>
      <c r="KJE851" s="14"/>
      <c r="KJF851" s="14"/>
      <c r="KJG851" s="14"/>
      <c r="KJH851" s="14"/>
      <c r="KJI851" s="14"/>
      <c r="KJJ851" s="14"/>
      <c r="KJK851" s="14"/>
      <c r="KJL851" s="14"/>
      <c r="KJM851" s="14"/>
      <c r="KJN851" s="14"/>
      <c r="KJO851" s="14"/>
      <c r="KJP851" s="14"/>
      <c r="KJQ851" s="14"/>
      <c r="KJR851" s="14"/>
      <c r="KJS851" s="14"/>
      <c r="KJT851" s="14"/>
      <c r="KJU851" s="14"/>
      <c r="KJV851" s="14"/>
      <c r="KJW851" s="14"/>
      <c r="KJX851" s="14"/>
      <c r="KJY851" s="14"/>
      <c r="KJZ851" s="14"/>
      <c r="KKA851" s="14"/>
      <c r="KKB851" s="14"/>
      <c r="KKC851" s="14"/>
      <c r="KKD851" s="14"/>
      <c r="KKE851" s="14"/>
      <c r="KKF851" s="14"/>
      <c r="KKG851" s="14"/>
      <c r="KKH851" s="14"/>
      <c r="KKI851" s="14"/>
      <c r="KKJ851" s="14"/>
      <c r="KKK851" s="14"/>
      <c r="KKL851" s="14"/>
      <c r="KKM851" s="14"/>
      <c r="KKN851" s="14"/>
      <c r="KKO851" s="14"/>
      <c r="KKP851" s="14"/>
      <c r="KKQ851" s="14"/>
      <c r="KKR851" s="14"/>
      <c r="KKS851" s="14"/>
      <c r="KKT851" s="14"/>
      <c r="KKU851" s="14"/>
      <c r="KKV851" s="14"/>
      <c r="KKW851" s="14"/>
      <c r="KKX851" s="14"/>
      <c r="KKY851" s="14"/>
      <c r="KKZ851" s="14"/>
      <c r="KLA851" s="14"/>
      <c r="KLB851" s="14"/>
      <c r="KLC851" s="14"/>
      <c r="KLD851" s="14"/>
      <c r="KLE851" s="14"/>
      <c r="KLF851" s="14"/>
      <c r="KLG851" s="14"/>
      <c r="KLH851" s="14"/>
      <c r="KLI851" s="14"/>
      <c r="KLJ851" s="14"/>
      <c r="KLK851" s="14"/>
      <c r="KLL851" s="14"/>
      <c r="KLM851" s="14"/>
      <c r="KLN851" s="14"/>
      <c r="KLO851" s="14"/>
      <c r="KLP851" s="14"/>
      <c r="KLQ851" s="14"/>
      <c r="KLR851" s="14"/>
      <c r="KLS851" s="14"/>
      <c r="KLT851" s="14"/>
      <c r="KLU851" s="14"/>
      <c r="KLV851" s="14"/>
      <c r="KLW851" s="14"/>
      <c r="KLX851" s="14"/>
      <c r="KLY851" s="14"/>
      <c r="KLZ851" s="14"/>
      <c r="KMA851" s="14"/>
      <c r="KMB851" s="14"/>
      <c r="KMC851" s="14"/>
      <c r="KMD851" s="14"/>
      <c r="KME851" s="14"/>
      <c r="KMF851" s="14"/>
      <c r="KMG851" s="14"/>
      <c r="KMH851" s="14"/>
      <c r="KMI851" s="14"/>
      <c r="KMJ851" s="14"/>
      <c r="KMK851" s="14"/>
      <c r="KML851" s="14"/>
      <c r="KMM851" s="14"/>
      <c r="KMN851" s="14"/>
      <c r="KMO851" s="14"/>
      <c r="KMP851" s="14"/>
      <c r="KMQ851" s="14"/>
      <c r="KMR851" s="14"/>
      <c r="KMS851" s="14"/>
      <c r="KMT851" s="14"/>
      <c r="KMU851" s="14"/>
      <c r="KMV851" s="14"/>
      <c r="KMW851" s="14"/>
      <c r="KMX851" s="14"/>
      <c r="KMY851" s="14"/>
      <c r="KMZ851" s="14"/>
      <c r="KNA851" s="14"/>
      <c r="KNB851" s="14"/>
      <c r="KNC851" s="14"/>
      <c r="KND851" s="14"/>
      <c r="KNE851" s="14"/>
      <c r="KNF851" s="14"/>
      <c r="KNG851" s="14"/>
      <c r="KNH851" s="14"/>
      <c r="KNI851" s="14"/>
      <c r="KNJ851" s="14"/>
      <c r="KNK851" s="14"/>
      <c r="KNL851" s="14"/>
      <c r="KNM851" s="14"/>
      <c r="KNN851" s="14"/>
      <c r="KNO851" s="14"/>
      <c r="KNP851" s="14"/>
      <c r="KNQ851" s="14"/>
      <c r="KNR851" s="14"/>
      <c r="KNS851" s="14"/>
      <c r="KNT851" s="14"/>
      <c r="KNU851" s="14"/>
      <c r="KNV851" s="14"/>
      <c r="KNW851" s="14"/>
      <c r="KNX851" s="14"/>
      <c r="KNY851" s="14"/>
      <c r="KNZ851" s="14"/>
      <c r="KOA851" s="14"/>
      <c r="KOB851" s="14"/>
      <c r="KOC851" s="14"/>
      <c r="KOD851" s="14"/>
      <c r="KOE851" s="14"/>
      <c r="KOF851" s="14"/>
      <c r="KOG851" s="14"/>
      <c r="KOH851" s="14"/>
      <c r="KOI851" s="14"/>
      <c r="KOJ851" s="14"/>
      <c r="KOK851" s="14"/>
      <c r="KOL851" s="14"/>
      <c r="KOM851" s="14"/>
      <c r="KON851" s="14"/>
      <c r="KOO851" s="14"/>
      <c r="KOP851" s="14"/>
      <c r="KOQ851" s="14"/>
      <c r="KOR851" s="14"/>
      <c r="KOS851" s="14"/>
      <c r="KOT851" s="14"/>
      <c r="KOU851" s="14"/>
      <c r="KOV851" s="14"/>
      <c r="KOW851" s="14"/>
      <c r="KOX851" s="14"/>
      <c r="KOY851" s="14"/>
      <c r="KOZ851" s="14"/>
      <c r="KPA851" s="14"/>
      <c r="KPB851" s="14"/>
      <c r="KPC851" s="14"/>
      <c r="KPD851" s="14"/>
      <c r="KPE851" s="14"/>
      <c r="KPF851" s="14"/>
      <c r="KPG851" s="14"/>
      <c r="KPH851" s="14"/>
      <c r="KPI851" s="14"/>
      <c r="KPJ851" s="14"/>
      <c r="KPK851" s="14"/>
      <c r="KPL851" s="14"/>
      <c r="KPM851" s="14"/>
      <c r="KPN851" s="14"/>
      <c r="KPO851" s="14"/>
      <c r="KPP851" s="14"/>
      <c r="KPQ851" s="14"/>
      <c r="KPR851" s="14"/>
      <c r="KPS851" s="14"/>
      <c r="KPT851" s="14"/>
      <c r="KPU851" s="14"/>
      <c r="KPV851" s="14"/>
      <c r="KPW851" s="14"/>
      <c r="KPX851" s="14"/>
      <c r="KPY851" s="14"/>
      <c r="KPZ851" s="14"/>
      <c r="KQA851" s="14"/>
      <c r="KQB851" s="14"/>
      <c r="KQC851" s="14"/>
      <c r="KQD851" s="14"/>
      <c r="KQE851" s="14"/>
      <c r="KQF851" s="14"/>
      <c r="KQG851" s="14"/>
      <c r="KQH851" s="14"/>
      <c r="KQI851" s="14"/>
      <c r="KQJ851" s="14"/>
      <c r="KQK851" s="14"/>
      <c r="KQL851" s="14"/>
      <c r="KQM851" s="14"/>
      <c r="KQN851" s="14"/>
      <c r="KQO851" s="14"/>
      <c r="KQP851" s="14"/>
      <c r="KQQ851" s="14"/>
      <c r="KQR851" s="14"/>
      <c r="KQS851" s="14"/>
      <c r="KQT851" s="14"/>
      <c r="KQU851" s="14"/>
      <c r="KQV851" s="14"/>
      <c r="KQW851" s="14"/>
      <c r="KQX851" s="14"/>
      <c r="KQY851" s="14"/>
      <c r="KQZ851" s="14"/>
      <c r="KRA851" s="14"/>
      <c r="KRB851" s="14"/>
      <c r="KRC851" s="14"/>
      <c r="KRD851" s="14"/>
      <c r="KRE851" s="14"/>
      <c r="KRF851" s="14"/>
      <c r="KRG851" s="14"/>
      <c r="KRH851" s="14"/>
      <c r="KRI851" s="14"/>
      <c r="KRJ851" s="14"/>
      <c r="KRK851" s="14"/>
      <c r="KRL851" s="14"/>
      <c r="KRM851" s="14"/>
      <c r="KRN851" s="14"/>
      <c r="KRO851" s="14"/>
      <c r="KRP851" s="14"/>
      <c r="KRQ851" s="14"/>
      <c r="KRR851" s="14"/>
      <c r="KRS851" s="14"/>
      <c r="KRT851" s="14"/>
      <c r="KRU851" s="14"/>
      <c r="KRV851" s="14"/>
      <c r="KRW851" s="14"/>
      <c r="KRX851" s="14"/>
      <c r="KRY851" s="14"/>
      <c r="KRZ851" s="14"/>
      <c r="KSA851" s="14"/>
      <c r="KSB851" s="14"/>
      <c r="KSC851" s="14"/>
      <c r="KSD851" s="14"/>
      <c r="KSE851" s="14"/>
      <c r="KSF851" s="14"/>
      <c r="KSG851" s="14"/>
      <c r="KSH851" s="14"/>
      <c r="KSI851" s="14"/>
      <c r="KSJ851" s="14"/>
      <c r="KSK851" s="14"/>
      <c r="KSL851" s="14"/>
      <c r="KSM851" s="14"/>
      <c r="KSN851" s="14"/>
      <c r="KSO851" s="14"/>
      <c r="KSP851" s="14"/>
      <c r="KSQ851" s="14"/>
      <c r="KSR851" s="14"/>
      <c r="KSS851" s="14"/>
      <c r="KST851" s="14"/>
      <c r="KSU851" s="14"/>
      <c r="KSV851" s="14"/>
      <c r="KSW851" s="14"/>
      <c r="KSX851" s="14"/>
      <c r="KSY851" s="14"/>
      <c r="KSZ851" s="14"/>
      <c r="KTA851" s="14"/>
      <c r="KTB851" s="14"/>
      <c r="KTC851" s="14"/>
      <c r="KTD851" s="14"/>
      <c r="KTE851" s="14"/>
      <c r="KTF851" s="14"/>
      <c r="KTG851" s="14"/>
      <c r="KTH851" s="14"/>
      <c r="KTI851" s="14"/>
      <c r="KTJ851" s="14"/>
      <c r="KTK851" s="14"/>
      <c r="KTL851" s="14"/>
      <c r="KTM851" s="14"/>
      <c r="KTN851" s="14"/>
      <c r="KTO851" s="14"/>
      <c r="KTP851" s="14"/>
      <c r="KTQ851" s="14"/>
      <c r="KTR851" s="14"/>
      <c r="KTS851" s="14"/>
      <c r="KTT851" s="14"/>
      <c r="KTU851" s="14"/>
      <c r="KTV851" s="14"/>
      <c r="KTW851" s="14"/>
      <c r="KTX851" s="14"/>
      <c r="KTY851" s="14"/>
      <c r="KTZ851" s="14"/>
      <c r="KUA851" s="14"/>
      <c r="KUB851" s="14"/>
      <c r="KUC851" s="14"/>
      <c r="KUD851" s="14"/>
      <c r="KUE851" s="14"/>
      <c r="KUF851" s="14"/>
      <c r="KUG851" s="14"/>
      <c r="KUH851" s="14"/>
      <c r="KUI851" s="14"/>
      <c r="KUJ851" s="14"/>
      <c r="KUK851" s="14"/>
      <c r="KUL851" s="14"/>
      <c r="KUM851" s="14"/>
      <c r="KUN851" s="14"/>
      <c r="KUO851" s="14"/>
      <c r="KUP851" s="14"/>
      <c r="KUQ851" s="14"/>
      <c r="KUR851" s="14"/>
      <c r="KUS851" s="14"/>
      <c r="KUT851" s="14"/>
      <c r="KUU851" s="14"/>
      <c r="KUV851" s="14"/>
      <c r="KUW851" s="14"/>
      <c r="KUX851" s="14"/>
      <c r="KUY851" s="14"/>
      <c r="KUZ851" s="14"/>
      <c r="KVA851" s="14"/>
      <c r="KVB851" s="14"/>
      <c r="KVC851" s="14"/>
      <c r="KVD851" s="14"/>
      <c r="KVE851" s="14"/>
      <c r="KVF851" s="14"/>
      <c r="KVG851" s="14"/>
      <c r="KVH851" s="14"/>
      <c r="KVI851" s="14"/>
      <c r="KVJ851" s="14"/>
      <c r="KVK851" s="14"/>
      <c r="KVL851" s="14"/>
      <c r="KVM851" s="14"/>
      <c r="KVN851" s="14"/>
      <c r="KVO851" s="14"/>
      <c r="KVP851" s="14"/>
      <c r="KVQ851" s="14"/>
      <c r="KVR851" s="14"/>
      <c r="KVS851" s="14"/>
      <c r="KVT851" s="14"/>
      <c r="KVU851" s="14"/>
      <c r="KVV851" s="14"/>
      <c r="KVW851" s="14"/>
      <c r="KVX851" s="14"/>
      <c r="KVY851" s="14"/>
      <c r="KVZ851" s="14"/>
      <c r="KWA851" s="14"/>
      <c r="KWB851" s="14"/>
      <c r="KWC851" s="14"/>
      <c r="KWD851" s="14"/>
      <c r="KWE851" s="14"/>
      <c r="KWF851" s="14"/>
      <c r="KWG851" s="14"/>
      <c r="KWH851" s="14"/>
      <c r="KWI851" s="14"/>
      <c r="KWJ851" s="14"/>
      <c r="KWK851" s="14"/>
      <c r="KWL851" s="14"/>
      <c r="KWM851" s="14"/>
      <c r="KWN851" s="14"/>
      <c r="KWO851" s="14"/>
      <c r="KWP851" s="14"/>
      <c r="KWQ851" s="14"/>
      <c r="KWR851" s="14"/>
      <c r="KWS851" s="14"/>
      <c r="KWT851" s="14"/>
      <c r="KWU851" s="14"/>
      <c r="KWV851" s="14"/>
      <c r="KWW851" s="14"/>
      <c r="KWX851" s="14"/>
      <c r="KWY851" s="14"/>
      <c r="KWZ851" s="14"/>
      <c r="KXA851" s="14"/>
      <c r="KXB851" s="14"/>
      <c r="KXC851" s="14"/>
      <c r="KXD851" s="14"/>
      <c r="KXE851" s="14"/>
      <c r="KXF851" s="14"/>
      <c r="KXG851" s="14"/>
      <c r="KXH851" s="14"/>
      <c r="KXI851" s="14"/>
      <c r="KXJ851" s="14"/>
      <c r="KXK851" s="14"/>
      <c r="KXL851" s="14"/>
      <c r="KXM851" s="14"/>
      <c r="KXN851" s="14"/>
      <c r="KXO851" s="14"/>
      <c r="KXP851" s="14"/>
      <c r="KXQ851" s="14"/>
      <c r="KXR851" s="14"/>
      <c r="KXS851" s="14"/>
      <c r="KXT851" s="14"/>
      <c r="KXU851" s="14"/>
      <c r="KXV851" s="14"/>
      <c r="KXW851" s="14"/>
      <c r="KXX851" s="14"/>
      <c r="KXY851" s="14"/>
      <c r="KXZ851" s="14"/>
      <c r="KYA851" s="14"/>
      <c r="KYB851" s="14"/>
      <c r="KYC851" s="14"/>
      <c r="KYD851" s="14"/>
      <c r="KYE851" s="14"/>
      <c r="KYF851" s="14"/>
      <c r="KYG851" s="14"/>
      <c r="KYH851" s="14"/>
      <c r="KYI851" s="14"/>
      <c r="KYJ851" s="14"/>
      <c r="KYK851" s="14"/>
      <c r="KYL851" s="14"/>
      <c r="KYM851" s="14"/>
      <c r="KYN851" s="14"/>
      <c r="KYO851" s="14"/>
      <c r="KYP851" s="14"/>
      <c r="KYQ851" s="14"/>
      <c r="KYR851" s="14"/>
      <c r="KYS851" s="14"/>
      <c r="KYT851" s="14"/>
      <c r="KYU851" s="14"/>
      <c r="KYV851" s="14"/>
      <c r="KYW851" s="14"/>
      <c r="KYX851" s="14"/>
      <c r="KYY851" s="14"/>
      <c r="KYZ851" s="14"/>
      <c r="KZA851" s="14"/>
      <c r="KZB851" s="14"/>
      <c r="KZC851" s="14"/>
      <c r="KZD851" s="14"/>
      <c r="KZE851" s="14"/>
      <c r="KZF851" s="14"/>
      <c r="KZG851" s="14"/>
      <c r="KZH851" s="14"/>
      <c r="KZI851" s="14"/>
      <c r="KZJ851" s="14"/>
      <c r="KZK851" s="14"/>
      <c r="KZL851" s="14"/>
      <c r="KZM851" s="14"/>
      <c r="KZN851" s="14"/>
      <c r="KZO851" s="14"/>
      <c r="KZP851" s="14"/>
      <c r="KZQ851" s="14"/>
      <c r="KZR851" s="14"/>
      <c r="KZS851" s="14"/>
      <c r="KZT851" s="14"/>
      <c r="KZU851" s="14"/>
      <c r="KZV851" s="14"/>
      <c r="KZW851" s="14"/>
      <c r="KZX851" s="14"/>
      <c r="KZY851" s="14"/>
      <c r="KZZ851" s="14"/>
      <c r="LAA851" s="14"/>
      <c r="LAB851" s="14"/>
      <c r="LAC851" s="14"/>
      <c r="LAD851" s="14"/>
      <c r="LAE851" s="14"/>
      <c r="LAF851" s="14"/>
      <c r="LAG851" s="14"/>
      <c r="LAH851" s="14"/>
      <c r="LAI851" s="14"/>
      <c r="LAJ851" s="14"/>
      <c r="LAK851" s="14"/>
      <c r="LAL851" s="14"/>
      <c r="LAM851" s="14"/>
      <c r="LAN851" s="14"/>
      <c r="LAO851" s="14"/>
      <c r="LAP851" s="14"/>
      <c r="LAQ851" s="14"/>
      <c r="LAR851" s="14"/>
      <c r="LAS851" s="14"/>
      <c r="LAT851" s="14"/>
      <c r="LAU851" s="14"/>
      <c r="LAV851" s="14"/>
      <c r="LAW851" s="14"/>
      <c r="LAX851" s="14"/>
      <c r="LAY851" s="14"/>
      <c r="LAZ851" s="14"/>
      <c r="LBA851" s="14"/>
      <c r="LBB851" s="14"/>
      <c r="LBC851" s="14"/>
      <c r="LBD851" s="14"/>
      <c r="LBE851" s="14"/>
      <c r="LBF851" s="14"/>
      <c r="LBG851" s="14"/>
      <c r="LBH851" s="14"/>
      <c r="LBI851" s="14"/>
      <c r="LBJ851" s="14"/>
      <c r="LBK851" s="14"/>
      <c r="LBL851" s="14"/>
      <c r="LBM851" s="14"/>
      <c r="LBN851" s="14"/>
      <c r="LBO851" s="14"/>
      <c r="LBP851" s="14"/>
      <c r="LBQ851" s="14"/>
      <c r="LBR851" s="14"/>
      <c r="LBS851" s="14"/>
      <c r="LBT851" s="14"/>
      <c r="LBU851" s="14"/>
      <c r="LBV851" s="14"/>
      <c r="LBW851" s="14"/>
      <c r="LBX851" s="14"/>
      <c r="LBY851" s="14"/>
      <c r="LBZ851" s="14"/>
      <c r="LCA851" s="14"/>
      <c r="LCB851" s="14"/>
      <c r="LCC851" s="14"/>
      <c r="LCD851" s="14"/>
      <c r="LCE851" s="14"/>
      <c r="LCF851" s="14"/>
      <c r="LCG851" s="14"/>
      <c r="LCH851" s="14"/>
      <c r="LCI851" s="14"/>
      <c r="LCJ851" s="14"/>
      <c r="LCK851" s="14"/>
      <c r="LCL851" s="14"/>
      <c r="LCM851" s="14"/>
      <c r="LCN851" s="14"/>
      <c r="LCO851" s="14"/>
      <c r="LCP851" s="14"/>
      <c r="LCQ851" s="14"/>
      <c r="LCR851" s="14"/>
      <c r="LCS851" s="14"/>
      <c r="LCT851" s="14"/>
      <c r="LCU851" s="14"/>
      <c r="LCV851" s="14"/>
      <c r="LCW851" s="14"/>
      <c r="LCX851" s="14"/>
      <c r="LCY851" s="14"/>
      <c r="LCZ851" s="14"/>
      <c r="LDA851" s="14"/>
      <c r="LDB851" s="14"/>
      <c r="LDC851" s="14"/>
      <c r="LDD851" s="14"/>
      <c r="LDE851" s="14"/>
      <c r="LDF851" s="14"/>
      <c r="LDG851" s="14"/>
      <c r="LDH851" s="14"/>
      <c r="LDI851" s="14"/>
      <c r="LDJ851" s="14"/>
      <c r="LDK851" s="14"/>
      <c r="LDL851" s="14"/>
      <c r="LDM851" s="14"/>
      <c r="LDN851" s="14"/>
      <c r="LDO851" s="14"/>
      <c r="LDP851" s="14"/>
      <c r="LDQ851" s="14"/>
      <c r="LDR851" s="14"/>
      <c r="LDS851" s="14"/>
      <c r="LDT851" s="14"/>
      <c r="LDU851" s="14"/>
      <c r="LDV851" s="14"/>
      <c r="LDW851" s="14"/>
      <c r="LDX851" s="14"/>
      <c r="LDY851" s="14"/>
      <c r="LDZ851" s="14"/>
      <c r="LEA851" s="14"/>
      <c r="LEB851" s="14"/>
      <c r="LEC851" s="14"/>
      <c r="LED851" s="14"/>
      <c r="LEE851" s="14"/>
      <c r="LEF851" s="14"/>
      <c r="LEG851" s="14"/>
      <c r="LEH851" s="14"/>
      <c r="LEI851" s="14"/>
      <c r="LEJ851" s="14"/>
      <c r="LEK851" s="14"/>
      <c r="LEL851" s="14"/>
      <c r="LEM851" s="14"/>
      <c r="LEN851" s="14"/>
      <c r="LEO851" s="14"/>
      <c r="LEP851" s="14"/>
      <c r="LEQ851" s="14"/>
      <c r="LER851" s="14"/>
      <c r="LES851" s="14"/>
      <c r="LET851" s="14"/>
      <c r="LEU851" s="14"/>
      <c r="LEV851" s="14"/>
      <c r="LEW851" s="14"/>
      <c r="LEX851" s="14"/>
      <c r="LEY851" s="14"/>
      <c r="LEZ851" s="14"/>
      <c r="LFA851" s="14"/>
      <c r="LFB851" s="14"/>
      <c r="LFC851" s="14"/>
      <c r="LFD851" s="14"/>
      <c r="LFE851" s="14"/>
      <c r="LFF851" s="14"/>
      <c r="LFG851" s="14"/>
      <c r="LFH851" s="14"/>
      <c r="LFI851" s="14"/>
      <c r="LFJ851" s="14"/>
      <c r="LFK851" s="14"/>
      <c r="LFL851" s="14"/>
      <c r="LFM851" s="14"/>
      <c r="LFN851" s="14"/>
      <c r="LFO851" s="14"/>
      <c r="LFP851" s="14"/>
      <c r="LFQ851" s="14"/>
      <c r="LFR851" s="14"/>
      <c r="LFS851" s="14"/>
      <c r="LFT851" s="14"/>
      <c r="LFU851" s="14"/>
      <c r="LFV851" s="14"/>
      <c r="LFW851" s="14"/>
      <c r="LFX851" s="14"/>
      <c r="LFY851" s="14"/>
      <c r="LFZ851" s="14"/>
      <c r="LGA851" s="14"/>
      <c r="LGB851" s="14"/>
      <c r="LGC851" s="14"/>
      <c r="LGD851" s="14"/>
      <c r="LGE851" s="14"/>
      <c r="LGF851" s="14"/>
      <c r="LGG851" s="14"/>
      <c r="LGH851" s="14"/>
      <c r="LGI851" s="14"/>
      <c r="LGJ851" s="14"/>
      <c r="LGK851" s="14"/>
      <c r="LGL851" s="14"/>
      <c r="LGM851" s="14"/>
      <c r="LGN851" s="14"/>
      <c r="LGO851" s="14"/>
      <c r="LGP851" s="14"/>
      <c r="LGQ851" s="14"/>
      <c r="LGR851" s="14"/>
      <c r="LGS851" s="14"/>
      <c r="LGT851" s="14"/>
      <c r="LGU851" s="14"/>
      <c r="LGV851" s="14"/>
      <c r="LGW851" s="14"/>
      <c r="LGX851" s="14"/>
      <c r="LGY851" s="14"/>
      <c r="LGZ851" s="14"/>
      <c r="LHA851" s="14"/>
      <c r="LHB851" s="14"/>
      <c r="LHC851" s="14"/>
      <c r="LHD851" s="14"/>
      <c r="LHE851" s="14"/>
      <c r="LHF851" s="14"/>
      <c r="LHG851" s="14"/>
      <c r="LHH851" s="14"/>
      <c r="LHI851" s="14"/>
      <c r="LHJ851" s="14"/>
      <c r="LHK851" s="14"/>
      <c r="LHL851" s="14"/>
      <c r="LHM851" s="14"/>
      <c r="LHN851" s="14"/>
      <c r="LHO851" s="14"/>
      <c r="LHP851" s="14"/>
      <c r="LHQ851" s="14"/>
      <c r="LHR851" s="14"/>
      <c r="LHS851" s="14"/>
      <c r="LHT851" s="14"/>
      <c r="LHU851" s="14"/>
      <c r="LHV851" s="14"/>
      <c r="LHW851" s="14"/>
      <c r="LHX851" s="14"/>
      <c r="LHY851" s="14"/>
      <c r="LHZ851" s="14"/>
      <c r="LIA851" s="14"/>
      <c r="LIB851" s="14"/>
      <c r="LIC851" s="14"/>
      <c r="LID851" s="14"/>
      <c r="LIE851" s="14"/>
      <c r="LIF851" s="14"/>
      <c r="LIG851" s="14"/>
      <c r="LIH851" s="14"/>
      <c r="LII851" s="14"/>
      <c r="LIJ851" s="14"/>
      <c r="LIK851" s="14"/>
      <c r="LIL851" s="14"/>
      <c r="LIM851" s="14"/>
      <c r="LIN851" s="14"/>
      <c r="LIO851" s="14"/>
      <c r="LIP851" s="14"/>
      <c r="LIQ851" s="14"/>
      <c r="LIR851" s="14"/>
      <c r="LIS851" s="14"/>
      <c r="LIT851" s="14"/>
      <c r="LIU851" s="14"/>
      <c r="LIV851" s="14"/>
      <c r="LIW851" s="14"/>
      <c r="LIX851" s="14"/>
      <c r="LIY851" s="14"/>
      <c r="LIZ851" s="14"/>
      <c r="LJA851" s="14"/>
      <c r="LJB851" s="14"/>
      <c r="LJC851" s="14"/>
      <c r="LJD851" s="14"/>
      <c r="LJE851" s="14"/>
      <c r="LJF851" s="14"/>
      <c r="LJG851" s="14"/>
      <c r="LJH851" s="14"/>
      <c r="LJI851" s="14"/>
      <c r="LJJ851" s="14"/>
      <c r="LJK851" s="14"/>
      <c r="LJL851" s="14"/>
      <c r="LJM851" s="14"/>
      <c r="LJN851" s="14"/>
      <c r="LJO851" s="14"/>
      <c r="LJP851" s="14"/>
      <c r="LJQ851" s="14"/>
      <c r="LJR851" s="14"/>
      <c r="LJS851" s="14"/>
      <c r="LJT851" s="14"/>
      <c r="LJU851" s="14"/>
      <c r="LJV851" s="14"/>
      <c r="LJW851" s="14"/>
      <c r="LJX851" s="14"/>
      <c r="LJY851" s="14"/>
      <c r="LJZ851" s="14"/>
      <c r="LKA851" s="14"/>
      <c r="LKB851" s="14"/>
      <c r="LKC851" s="14"/>
      <c r="LKD851" s="14"/>
      <c r="LKE851" s="14"/>
      <c r="LKF851" s="14"/>
      <c r="LKG851" s="14"/>
      <c r="LKH851" s="14"/>
      <c r="LKI851" s="14"/>
      <c r="LKJ851" s="14"/>
      <c r="LKK851" s="14"/>
      <c r="LKL851" s="14"/>
      <c r="LKM851" s="14"/>
      <c r="LKN851" s="14"/>
      <c r="LKO851" s="14"/>
      <c r="LKP851" s="14"/>
      <c r="LKQ851" s="14"/>
      <c r="LKR851" s="14"/>
      <c r="LKS851" s="14"/>
      <c r="LKT851" s="14"/>
      <c r="LKU851" s="14"/>
      <c r="LKV851" s="14"/>
      <c r="LKW851" s="14"/>
      <c r="LKX851" s="14"/>
      <c r="LKY851" s="14"/>
      <c r="LKZ851" s="14"/>
      <c r="LLA851" s="14"/>
      <c r="LLB851" s="14"/>
      <c r="LLC851" s="14"/>
      <c r="LLD851" s="14"/>
      <c r="LLE851" s="14"/>
      <c r="LLF851" s="14"/>
      <c r="LLG851" s="14"/>
      <c r="LLH851" s="14"/>
      <c r="LLI851" s="14"/>
      <c r="LLJ851" s="14"/>
      <c r="LLK851" s="14"/>
      <c r="LLL851" s="14"/>
      <c r="LLM851" s="14"/>
      <c r="LLN851" s="14"/>
      <c r="LLO851" s="14"/>
      <c r="LLP851" s="14"/>
      <c r="LLQ851" s="14"/>
      <c r="LLR851" s="14"/>
      <c r="LLS851" s="14"/>
      <c r="LLT851" s="14"/>
      <c r="LLU851" s="14"/>
      <c r="LLV851" s="14"/>
      <c r="LLW851" s="14"/>
      <c r="LLX851" s="14"/>
      <c r="LLY851" s="14"/>
      <c r="LLZ851" s="14"/>
      <c r="LMA851" s="14"/>
      <c r="LMB851" s="14"/>
      <c r="LMC851" s="14"/>
      <c r="LMD851" s="14"/>
      <c r="LME851" s="14"/>
      <c r="LMF851" s="14"/>
      <c r="LMG851" s="14"/>
      <c r="LMH851" s="14"/>
      <c r="LMI851" s="14"/>
      <c r="LMJ851" s="14"/>
      <c r="LMK851" s="14"/>
      <c r="LML851" s="14"/>
      <c r="LMM851" s="14"/>
      <c r="LMN851" s="14"/>
      <c r="LMO851" s="14"/>
      <c r="LMP851" s="14"/>
      <c r="LMQ851" s="14"/>
      <c r="LMR851" s="14"/>
      <c r="LMS851" s="14"/>
      <c r="LMT851" s="14"/>
      <c r="LMU851" s="14"/>
      <c r="LMV851" s="14"/>
      <c r="LMW851" s="14"/>
      <c r="LMX851" s="14"/>
      <c r="LMY851" s="14"/>
      <c r="LMZ851" s="14"/>
      <c r="LNA851" s="14"/>
      <c r="LNB851" s="14"/>
      <c r="LNC851" s="14"/>
      <c r="LND851" s="14"/>
      <c r="LNE851" s="14"/>
      <c r="LNF851" s="14"/>
      <c r="LNG851" s="14"/>
      <c r="LNH851" s="14"/>
      <c r="LNI851" s="14"/>
      <c r="LNJ851" s="14"/>
      <c r="LNK851" s="14"/>
      <c r="LNL851" s="14"/>
      <c r="LNM851" s="14"/>
      <c r="LNN851" s="14"/>
      <c r="LNO851" s="14"/>
      <c r="LNP851" s="14"/>
      <c r="LNQ851" s="14"/>
      <c r="LNR851" s="14"/>
      <c r="LNS851" s="14"/>
      <c r="LNT851" s="14"/>
      <c r="LNU851" s="14"/>
      <c r="LNV851" s="14"/>
      <c r="LNW851" s="14"/>
      <c r="LNX851" s="14"/>
      <c r="LNY851" s="14"/>
      <c r="LNZ851" s="14"/>
      <c r="LOA851" s="14"/>
      <c r="LOB851" s="14"/>
      <c r="LOC851" s="14"/>
      <c r="LOD851" s="14"/>
      <c r="LOE851" s="14"/>
      <c r="LOF851" s="14"/>
      <c r="LOG851" s="14"/>
      <c r="LOH851" s="14"/>
      <c r="LOI851" s="14"/>
      <c r="LOJ851" s="14"/>
      <c r="LOK851" s="14"/>
      <c r="LOL851" s="14"/>
      <c r="LOM851" s="14"/>
      <c r="LON851" s="14"/>
      <c r="LOO851" s="14"/>
      <c r="LOP851" s="14"/>
      <c r="LOQ851" s="14"/>
      <c r="LOR851" s="14"/>
      <c r="LOS851" s="14"/>
      <c r="LOT851" s="14"/>
      <c r="LOU851" s="14"/>
      <c r="LOV851" s="14"/>
      <c r="LOW851" s="14"/>
      <c r="LOX851" s="14"/>
      <c r="LOY851" s="14"/>
      <c r="LOZ851" s="14"/>
      <c r="LPA851" s="14"/>
      <c r="LPB851" s="14"/>
      <c r="LPC851" s="14"/>
      <c r="LPD851" s="14"/>
      <c r="LPE851" s="14"/>
      <c r="LPF851" s="14"/>
      <c r="LPG851" s="14"/>
      <c r="LPH851" s="14"/>
      <c r="LPI851" s="14"/>
      <c r="LPJ851" s="14"/>
      <c r="LPK851" s="14"/>
      <c r="LPL851" s="14"/>
      <c r="LPM851" s="14"/>
      <c r="LPN851" s="14"/>
      <c r="LPO851" s="14"/>
      <c r="LPP851" s="14"/>
      <c r="LPQ851" s="14"/>
      <c r="LPR851" s="14"/>
      <c r="LPS851" s="14"/>
      <c r="LPT851" s="14"/>
      <c r="LPU851" s="14"/>
      <c r="LPV851" s="14"/>
      <c r="LPW851" s="14"/>
      <c r="LPX851" s="14"/>
      <c r="LPY851" s="14"/>
      <c r="LPZ851" s="14"/>
      <c r="LQA851" s="14"/>
      <c r="LQB851" s="14"/>
      <c r="LQC851" s="14"/>
      <c r="LQD851" s="14"/>
      <c r="LQE851" s="14"/>
      <c r="LQF851" s="14"/>
      <c r="LQG851" s="14"/>
      <c r="LQH851" s="14"/>
      <c r="LQI851" s="14"/>
      <c r="LQJ851" s="14"/>
      <c r="LQK851" s="14"/>
      <c r="LQL851" s="14"/>
      <c r="LQM851" s="14"/>
      <c r="LQN851" s="14"/>
      <c r="LQO851" s="14"/>
      <c r="LQP851" s="14"/>
      <c r="LQQ851" s="14"/>
      <c r="LQR851" s="14"/>
      <c r="LQS851" s="14"/>
      <c r="LQT851" s="14"/>
      <c r="LQU851" s="14"/>
      <c r="LQV851" s="14"/>
      <c r="LQW851" s="14"/>
      <c r="LQX851" s="14"/>
      <c r="LQY851" s="14"/>
      <c r="LQZ851" s="14"/>
      <c r="LRA851" s="14"/>
      <c r="LRB851" s="14"/>
      <c r="LRC851" s="14"/>
      <c r="LRD851" s="14"/>
      <c r="LRE851" s="14"/>
      <c r="LRF851" s="14"/>
      <c r="LRG851" s="14"/>
      <c r="LRH851" s="14"/>
      <c r="LRI851" s="14"/>
      <c r="LRJ851" s="14"/>
      <c r="LRK851" s="14"/>
      <c r="LRL851" s="14"/>
      <c r="LRM851" s="14"/>
      <c r="LRN851" s="14"/>
      <c r="LRO851" s="14"/>
      <c r="LRP851" s="14"/>
      <c r="LRQ851" s="14"/>
      <c r="LRR851" s="14"/>
      <c r="LRS851" s="14"/>
      <c r="LRT851" s="14"/>
      <c r="LRU851" s="14"/>
      <c r="LRV851" s="14"/>
      <c r="LRW851" s="14"/>
      <c r="LRX851" s="14"/>
      <c r="LRY851" s="14"/>
      <c r="LRZ851" s="14"/>
      <c r="LSA851" s="14"/>
      <c r="LSB851" s="14"/>
      <c r="LSC851" s="14"/>
      <c r="LSD851" s="14"/>
      <c r="LSE851" s="14"/>
      <c r="LSF851" s="14"/>
      <c r="LSG851" s="14"/>
      <c r="LSH851" s="14"/>
      <c r="LSI851" s="14"/>
      <c r="LSJ851" s="14"/>
      <c r="LSK851" s="14"/>
      <c r="LSL851" s="14"/>
      <c r="LSM851" s="14"/>
      <c r="LSN851" s="14"/>
      <c r="LSO851" s="14"/>
      <c r="LSP851" s="14"/>
      <c r="LSQ851" s="14"/>
      <c r="LSR851" s="14"/>
      <c r="LSS851" s="14"/>
      <c r="LST851" s="14"/>
      <c r="LSU851" s="14"/>
      <c r="LSV851" s="14"/>
      <c r="LSW851" s="14"/>
      <c r="LSX851" s="14"/>
      <c r="LSY851" s="14"/>
      <c r="LSZ851" s="14"/>
      <c r="LTA851" s="14"/>
      <c r="LTB851" s="14"/>
      <c r="LTC851" s="14"/>
      <c r="LTD851" s="14"/>
      <c r="LTE851" s="14"/>
      <c r="LTF851" s="14"/>
      <c r="LTG851" s="14"/>
      <c r="LTH851" s="14"/>
      <c r="LTI851" s="14"/>
      <c r="LTJ851" s="14"/>
      <c r="LTK851" s="14"/>
      <c r="LTL851" s="14"/>
      <c r="LTM851" s="14"/>
      <c r="LTN851" s="14"/>
      <c r="LTO851" s="14"/>
      <c r="LTP851" s="14"/>
      <c r="LTQ851" s="14"/>
      <c r="LTR851" s="14"/>
      <c r="LTS851" s="14"/>
      <c r="LTT851" s="14"/>
      <c r="LTU851" s="14"/>
      <c r="LTV851" s="14"/>
      <c r="LTW851" s="14"/>
      <c r="LTX851" s="14"/>
      <c r="LTY851" s="14"/>
      <c r="LTZ851" s="14"/>
      <c r="LUA851" s="14"/>
      <c r="LUB851" s="14"/>
      <c r="LUC851" s="14"/>
      <c r="LUD851" s="14"/>
      <c r="LUE851" s="14"/>
      <c r="LUF851" s="14"/>
      <c r="LUG851" s="14"/>
      <c r="LUH851" s="14"/>
      <c r="LUI851" s="14"/>
      <c r="LUJ851" s="14"/>
      <c r="LUK851" s="14"/>
      <c r="LUL851" s="14"/>
      <c r="LUM851" s="14"/>
      <c r="LUN851" s="14"/>
      <c r="LUO851" s="14"/>
      <c r="LUP851" s="14"/>
      <c r="LUQ851" s="14"/>
      <c r="LUR851" s="14"/>
      <c r="LUS851" s="14"/>
      <c r="LUT851" s="14"/>
      <c r="LUU851" s="14"/>
      <c r="LUV851" s="14"/>
      <c r="LUW851" s="14"/>
      <c r="LUX851" s="14"/>
      <c r="LUY851" s="14"/>
      <c r="LUZ851" s="14"/>
      <c r="LVA851" s="14"/>
      <c r="LVB851" s="14"/>
      <c r="LVC851" s="14"/>
      <c r="LVD851" s="14"/>
      <c r="LVE851" s="14"/>
      <c r="LVF851" s="14"/>
      <c r="LVG851" s="14"/>
      <c r="LVH851" s="14"/>
      <c r="LVI851" s="14"/>
      <c r="LVJ851" s="14"/>
      <c r="LVK851" s="14"/>
      <c r="LVL851" s="14"/>
      <c r="LVM851" s="14"/>
      <c r="LVN851" s="14"/>
      <c r="LVO851" s="14"/>
      <c r="LVP851" s="14"/>
      <c r="LVQ851" s="14"/>
      <c r="LVR851" s="14"/>
      <c r="LVS851" s="14"/>
      <c r="LVT851" s="14"/>
      <c r="LVU851" s="14"/>
      <c r="LVV851" s="14"/>
      <c r="LVW851" s="14"/>
      <c r="LVX851" s="14"/>
      <c r="LVY851" s="14"/>
      <c r="LVZ851" s="14"/>
      <c r="LWA851" s="14"/>
      <c r="LWB851" s="14"/>
      <c r="LWC851" s="14"/>
      <c r="LWD851" s="14"/>
      <c r="LWE851" s="14"/>
      <c r="LWF851" s="14"/>
      <c r="LWG851" s="14"/>
      <c r="LWH851" s="14"/>
      <c r="LWI851" s="14"/>
      <c r="LWJ851" s="14"/>
      <c r="LWK851" s="14"/>
      <c r="LWL851" s="14"/>
      <c r="LWM851" s="14"/>
      <c r="LWN851" s="14"/>
      <c r="LWO851" s="14"/>
      <c r="LWP851" s="14"/>
      <c r="LWQ851" s="14"/>
      <c r="LWR851" s="14"/>
      <c r="LWS851" s="14"/>
      <c r="LWT851" s="14"/>
      <c r="LWU851" s="14"/>
      <c r="LWV851" s="14"/>
      <c r="LWW851" s="14"/>
      <c r="LWX851" s="14"/>
      <c r="LWY851" s="14"/>
      <c r="LWZ851" s="14"/>
      <c r="LXA851" s="14"/>
      <c r="LXB851" s="14"/>
      <c r="LXC851" s="14"/>
      <c r="LXD851" s="14"/>
      <c r="LXE851" s="14"/>
      <c r="LXF851" s="14"/>
      <c r="LXG851" s="14"/>
      <c r="LXH851" s="14"/>
      <c r="LXI851" s="14"/>
      <c r="LXJ851" s="14"/>
      <c r="LXK851" s="14"/>
      <c r="LXL851" s="14"/>
      <c r="LXM851" s="14"/>
      <c r="LXN851" s="14"/>
      <c r="LXO851" s="14"/>
      <c r="LXP851" s="14"/>
      <c r="LXQ851" s="14"/>
      <c r="LXR851" s="14"/>
      <c r="LXS851" s="14"/>
      <c r="LXT851" s="14"/>
      <c r="LXU851" s="14"/>
      <c r="LXV851" s="14"/>
      <c r="LXW851" s="14"/>
      <c r="LXX851" s="14"/>
      <c r="LXY851" s="14"/>
      <c r="LXZ851" s="14"/>
      <c r="LYA851" s="14"/>
      <c r="LYB851" s="14"/>
      <c r="LYC851" s="14"/>
      <c r="LYD851" s="14"/>
      <c r="LYE851" s="14"/>
      <c r="LYF851" s="14"/>
      <c r="LYG851" s="14"/>
      <c r="LYH851" s="14"/>
      <c r="LYI851" s="14"/>
      <c r="LYJ851" s="14"/>
      <c r="LYK851" s="14"/>
      <c r="LYL851" s="14"/>
      <c r="LYM851" s="14"/>
      <c r="LYN851" s="14"/>
      <c r="LYO851" s="14"/>
      <c r="LYP851" s="14"/>
      <c r="LYQ851" s="14"/>
      <c r="LYR851" s="14"/>
      <c r="LYS851" s="14"/>
      <c r="LYT851" s="14"/>
      <c r="LYU851" s="14"/>
      <c r="LYV851" s="14"/>
      <c r="LYW851" s="14"/>
      <c r="LYX851" s="14"/>
      <c r="LYY851" s="14"/>
      <c r="LYZ851" s="14"/>
      <c r="LZA851" s="14"/>
      <c r="LZB851" s="14"/>
      <c r="LZC851" s="14"/>
      <c r="LZD851" s="14"/>
      <c r="LZE851" s="14"/>
      <c r="LZF851" s="14"/>
      <c r="LZG851" s="14"/>
      <c r="LZH851" s="14"/>
      <c r="LZI851" s="14"/>
      <c r="LZJ851" s="14"/>
      <c r="LZK851" s="14"/>
      <c r="LZL851" s="14"/>
      <c r="LZM851" s="14"/>
      <c r="LZN851" s="14"/>
      <c r="LZO851" s="14"/>
      <c r="LZP851" s="14"/>
      <c r="LZQ851" s="14"/>
      <c r="LZR851" s="14"/>
      <c r="LZS851" s="14"/>
      <c r="LZT851" s="14"/>
      <c r="LZU851" s="14"/>
      <c r="LZV851" s="14"/>
      <c r="LZW851" s="14"/>
      <c r="LZX851" s="14"/>
      <c r="LZY851" s="14"/>
      <c r="LZZ851" s="14"/>
      <c r="MAA851" s="14"/>
      <c r="MAB851" s="14"/>
      <c r="MAC851" s="14"/>
      <c r="MAD851" s="14"/>
      <c r="MAE851" s="14"/>
      <c r="MAF851" s="14"/>
      <c r="MAG851" s="14"/>
      <c r="MAH851" s="14"/>
      <c r="MAI851" s="14"/>
      <c r="MAJ851" s="14"/>
      <c r="MAK851" s="14"/>
      <c r="MAL851" s="14"/>
      <c r="MAM851" s="14"/>
      <c r="MAN851" s="14"/>
      <c r="MAO851" s="14"/>
      <c r="MAP851" s="14"/>
      <c r="MAQ851" s="14"/>
      <c r="MAR851" s="14"/>
      <c r="MAS851" s="14"/>
      <c r="MAT851" s="14"/>
      <c r="MAU851" s="14"/>
      <c r="MAV851" s="14"/>
      <c r="MAW851" s="14"/>
      <c r="MAX851" s="14"/>
      <c r="MAY851" s="14"/>
      <c r="MAZ851" s="14"/>
      <c r="MBA851" s="14"/>
      <c r="MBB851" s="14"/>
      <c r="MBC851" s="14"/>
      <c r="MBD851" s="14"/>
      <c r="MBE851" s="14"/>
      <c r="MBF851" s="14"/>
      <c r="MBG851" s="14"/>
      <c r="MBH851" s="14"/>
      <c r="MBI851" s="14"/>
      <c r="MBJ851" s="14"/>
      <c r="MBK851" s="14"/>
      <c r="MBL851" s="14"/>
      <c r="MBM851" s="14"/>
      <c r="MBN851" s="14"/>
      <c r="MBO851" s="14"/>
      <c r="MBP851" s="14"/>
      <c r="MBQ851" s="14"/>
      <c r="MBR851" s="14"/>
      <c r="MBS851" s="14"/>
      <c r="MBT851" s="14"/>
      <c r="MBU851" s="14"/>
      <c r="MBV851" s="14"/>
      <c r="MBW851" s="14"/>
      <c r="MBX851" s="14"/>
      <c r="MBY851" s="14"/>
      <c r="MBZ851" s="14"/>
      <c r="MCA851" s="14"/>
      <c r="MCB851" s="14"/>
      <c r="MCC851" s="14"/>
      <c r="MCD851" s="14"/>
      <c r="MCE851" s="14"/>
      <c r="MCF851" s="14"/>
      <c r="MCG851" s="14"/>
      <c r="MCH851" s="14"/>
      <c r="MCI851" s="14"/>
      <c r="MCJ851" s="14"/>
      <c r="MCK851" s="14"/>
      <c r="MCL851" s="14"/>
      <c r="MCM851" s="14"/>
      <c r="MCN851" s="14"/>
      <c r="MCO851" s="14"/>
      <c r="MCP851" s="14"/>
      <c r="MCQ851" s="14"/>
      <c r="MCR851" s="14"/>
      <c r="MCS851" s="14"/>
      <c r="MCT851" s="14"/>
      <c r="MCU851" s="14"/>
      <c r="MCV851" s="14"/>
      <c r="MCW851" s="14"/>
      <c r="MCX851" s="14"/>
      <c r="MCY851" s="14"/>
      <c r="MCZ851" s="14"/>
      <c r="MDA851" s="14"/>
      <c r="MDB851" s="14"/>
      <c r="MDC851" s="14"/>
      <c r="MDD851" s="14"/>
      <c r="MDE851" s="14"/>
      <c r="MDF851" s="14"/>
      <c r="MDG851" s="14"/>
      <c r="MDH851" s="14"/>
      <c r="MDI851" s="14"/>
      <c r="MDJ851" s="14"/>
      <c r="MDK851" s="14"/>
      <c r="MDL851" s="14"/>
      <c r="MDM851" s="14"/>
      <c r="MDN851" s="14"/>
      <c r="MDO851" s="14"/>
      <c r="MDP851" s="14"/>
      <c r="MDQ851" s="14"/>
      <c r="MDR851" s="14"/>
      <c r="MDS851" s="14"/>
      <c r="MDT851" s="14"/>
      <c r="MDU851" s="14"/>
      <c r="MDV851" s="14"/>
      <c r="MDW851" s="14"/>
      <c r="MDX851" s="14"/>
      <c r="MDY851" s="14"/>
      <c r="MDZ851" s="14"/>
      <c r="MEA851" s="14"/>
      <c r="MEB851" s="14"/>
      <c r="MEC851" s="14"/>
      <c r="MED851" s="14"/>
      <c r="MEE851" s="14"/>
      <c r="MEF851" s="14"/>
      <c r="MEG851" s="14"/>
      <c r="MEH851" s="14"/>
      <c r="MEI851" s="14"/>
      <c r="MEJ851" s="14"/>
      <c r="MEK851" s="14"/>
      <c r="MEL851" s="14"/>
      <c r="MEM851" s="14"/>
      <c r="MEN851" s="14"/>
      <c r="MEO851" s="14"/>
      <c r="MEP851" s="14"/>
      <c r="MEQ851" s="14"/>
      <c r="MER851" s="14"/>
      <c r="MES851" s="14"/>
      <c r="MET851" s="14"/>
      <c r="MEU851" s="14"/>
      <c r="MEV851" s="14"/>
      <c r="MEW851" s="14"/>
      <c r="MEX851" s="14"/>
      <c r="MEY851" s="14"/>
      <c r="MEZ851" s="14"/>
      <c r="MFA851" s="14"/>
      <c r="MFB851" s="14"/>
      <c r="MFC851" s="14"/>
      <c r="MFD851" s="14"/>
      <c r="MFE851" s="14"/>
      <c r="MFF851" s="14"/>
      <c r="MFG851" s="14"/>
      <c r="MFH851" s="14"/>
      <c r="MFI851" s="14"/>
      <c r="MFJ851" s="14"/>
      <c r="MFK851" s="14"/>
      <c r="MFL851" s="14"/>
      <c r="MFM851" s="14"/>
      <c r="MFN851" s="14"/>
      <c r="MFO851" s="14"/>
      <c r="MFP851" s="14"/>
      <c r="MFQ851" s="14"/>
      <c r="MFR851" s="14"/>
      <c r="MFS851" s="14"/>
      <c r="MFT851" s="14"/>
      <c r="MFU851" s="14"/>
      <c r="MFV851" s="14"/>
      <c r="MFW851" s="14"/>
      <c r="MFX851" s="14"/>
      <c r="MFY851" s="14"/>
      <c r="MFZ851" s="14"/>
      <c r="MGA851" s="14"/>
      <c r="MGB851" s="14"/>
      <c r="MGC851" s="14"/>
      <c r="MGD851" s="14"/>
      <c r="MGE851" s="14"/>
      <c r="MGF851" s="14"/>
      <c r="MGG851" s="14"/>
      <c r="MGH851" s="14"/>
      <c r="MGI851" s="14"/>
      <c r="MGJ851" s="14"/>
      <c r="MGK851" s="14"/>
      <c r="MGL851" s="14"/>
      <c r="MGM851" s="14"/>
      <c r="MGN851" s="14"/>
      <c r="MGO851" s="14"/>
      <c r="MGP851" s="14"/>
      <c r="MGQ851" s="14"/>
      <c r="MGR851" s="14"/>
      <c r="MGS851" s="14"/>
      <c r="MGT851" s="14"/>
      <c r="MGU851" s="14"/>
      <c r="MGV851" s="14"/>
      <c r="MGW851" s="14"/>
      <c r="MGX851" s="14"/>
      <c r="MGY851" s="14"/>
      <c r="MGZ851" s="14"/>
      <c r="MHA851" s="14"/>
      <c r="MHB851" s="14"/>
      <c r="MHC851" s="14"/>
      <c r="MHD851" s="14"/>
      <c r="MHE851" s="14"/>
      <c r="MHF851" s="14"/>
      <c r="MHG851" s="14"/>
      <c r="MHH851" s="14"/>
      <c r="MHI851" s="14"/>
      <c r="MHJ851" s="14"/>
      <c r="MHK851" s="14"/>
      <c r="MHL851" s="14"/>
      <c r="MHM851" s="14"/>
      <c r="MHN851" s="14"/>
      <c r="MHO851" s="14"/>
      <c r="MHP851" s="14"/>
      <c r="MHQ851" s="14"/>
      <c r="MHR851" s="14"/>
      <c r="MHS851" s="14"/>
      <c r="MHT851" s="14"/>
      <c r="MHU851" s="14"/>
      <c r="MHV851" s="14"/>
      <c r="MHW851" s="14"/>
      <c r="MHX851" s="14"/>
      <c r="MHY851" s="14"/>
      <c r="MHZ851" s="14"/>
      <c r="MIA851" s="14"/>
      <c r="MIB851" s="14"/>
      <c r="MIC851" s="14"/>
      <c r="MID851" s="14"/>
      <c r="MIE851" s="14"/>
      <c r="MIF851" s="14"/>
      <c r="MIG851" s="14"/>
      <c r="MIH851" s="14"/>
      <c r="MII851" s="14"/>
      <c r="MIJ851" s="14"/>
      <c r="MIK851" s="14"/>
      <c r="MIL851" s="14"/>
      <c r="MIM851" s="14"/>
      <c r="MIN851" s="14"/>
      <c r="MIO851" s="14"/>
      <c r="MIP851" s="14"/>
      <c r="MIQ851" s="14"/>
      <c r="MIR851" s="14"/>
      <c r="MIS851" s="14"/>
      <c r="MIT851" s="14"/>
      <c r="MIU851" s="14"/>
      <c r="MIV851" s="14"/>
      <c r="MIW851" s="14"/>
      <c r="MIX851" s="14"/>
      <c r="MIY851" s="14"/>
      <c r="MIZ851" s="14"/>
      <c r="MJA851" s="14"/>
      <c r="MJB851" s="14"/>
      <c r="MJC851" s="14"/>
      <c r="MJD851" s="14"/>
      <c r="MJE851" s="14"/>
      <c r="MJF851" s="14"/>
      <c r="MJG851" s="14"/>
      <c r="MJH851" s="14"/>
      <c r="MJI851" s="14"/>
      <c r="MJJ851" s="14"/>
      <c r="MJK851" s="14"/>
      <c r="MJL851" s="14"/>
      <c r="MJM851" s="14"/>
      <c r="MJN851" s="14"/>
      <c r="MJO851" s="14"/>
      <c r="MJP851" s="14"/>
      <c r="MJQ851" s="14"/>
      <c r="MJR851" s="14"/>
      <c r="MJS851" s="14"/>
      <c r="MJT851" s="14"/>
      <c r="MJU851" s="14"/>
      <c r="MJV851" s="14"/>
      <c r="MJW851" s="14"/>
      <c r="MJX851" s="14"/>
      <c r="MJY851" s="14"/>
      <c r="MJZ851" s="14"/>
      <c r="MKA851" s="14"/>
      <c r="MKB851" s="14"/>
      <c r="MKC851" s="14"/>
      <c r="MKD851" s="14"/>
      <c r="MKE851" s="14"/>
      <c r="MKF851" s="14"/>
      <c r="MKG851" s="14"/>
      <c r="MKH851" s="14"/>
      <c r="MKI851" s="14"/>
      <c r="MKJ851" s="14"/>
      <c r="MKK851" s="14"/>
      <c r="MKL851" s="14"/>
      <c r="MKM851" s="14"/>
      <c r="MKN851" s="14"/>
      <c r="MKO851" s="14"/>
      <c r="MKP851" s="14"/>
      <c r="MKQ851" s="14"/>
      <c r="MKR851" s="14"/>
      <c r="MKS851" s="14"/>
      <c r="MKT851" s="14"/>
      <c r="MKU851" s="14"/>
      <c r="MKV851" s="14"/>
      <c r="MKW851" s="14"/>
      <c r="MKX851" s="14"/>
      <c r="MKY851" s="14"/>
      <c r="MKZ851" s="14"/>
      <c r="MLA851" s="14"/>
      <c r="MLB851" s="14"/>
      <c r="MLC851" s="14"/>
      <c r="MLD851" s="14"/>
      <c r="MLE851" s="14"/>
      <c r="MLF851" s="14"/>
      <c r="MLG851" s="14"/>
      <c r="MLH851" s="14"/>
      <c r="MLI851" s="14"/>
      <c r="MLJ851" s="14"/>
      <c r="MLK851" s="14"/>
      <c r="MLL851" s="14"/>
      <c r="MLM851" s="14"/>
      <c r="MLN851" s="14"/>
      <c r="MLO851" s="14"/>
      <c r="MLP851" s="14"/>
      <c r="MLQ851" s="14"/>
      <c r="MLR851" s="14"/>
      <c r="MLS851" s="14"/>
      <c r="MLT851" s="14"/>
      <c r="MLU851" s="14"/>
      <c r="MLV851" s="14"/>
      <c r="MLW851" s="14"/>
      <c r="MLX851" s="14"/>
      <c r="MLY851" s="14"/>
      <c r="MLZ851" s="14"/>
      <c r="MMA851" s="14"/>
      <c r="MMB851" s="14"/>
      <c r="MMC851" s="14"/>
      <c r="MMD851" s="14"/>
      <c r="MME851" s="14"/>
      <c r="MMF851" s="14"/>
      <c r="MMG851" s="14"/>
      <c r="MMH851" s="14"/>
      <c r="MMI851" s="14"/>
      <c r="MMJ851" s="14"/>
      <c r="MMK851" s="14"/>
      <c r="MML851" s="14"/>
      <c r="MMM851" s="14"/>
      <c r="MMN851" s="14"/>
      <c r="MMO851" s="14"/>
      <c r="MMP851" s="14"/>
      <c r="MMQ851" s="14"/>
      <c r="MMR851" s="14"/>
      <c r="MMS851" s="14"/>
      <c r="MMT851" s="14"/>
      <c r="MMU851" s="14"/>
      <c r="MMV851" s="14"/>
      <c r="MMW851" s="14"/>
      <c r="MMX851" s="14"/>
      <c r="MMY851" s="14"/>
      <c r="MMZ851" s="14"/>
      <c r="MNA851" s="14"/>
      <c r="MNB851" s="14"/>
      <c r="MNC851" s="14"/>
      <c r="MND851" s="14"/>
      <c r="MNE851" s="14"/>
      <c r="MNF851" s="14"/>
      <c r="MNG851" s="14"/>
      <c r="MNH851" s="14"/>
      <c r="MNI851" s="14"/>
      <c r="MNJ851" s="14"/>
      <c r="MNK851" s="14"/>
      <c r="MNL851" s="14"/>
      <c r="MNM851" s="14"/>
      <c r="MNN851" s="14"/>
      <c r="MNO851" s="14"/>
      <c r="MNP851" s="14"/>
      <c r="MNQ851" s="14"/>
      <c r="MNR851" s="14"/>
      <c r="MNS851" s="14"/>
      <c r="MNT851" s="14"/>
      <c r="MNU851" s="14"/>
      <c r="MNV851" s="14"/>
      <c r="MNW851" s="14"/>
      <c r="MNX851" s="14"/>
      <c r="MNY851" s="14"/>
      <c r="MNZ851" s="14"/>
      <c r="MOA851" s="14"/>
      <c r="MOB851" s="14"/>
      <c r="MOC851" s="14"/>
      <c r="MOD851" s="14"/>
      <c r="MOE851" s="14"/>
      <c r="MOF851" s="14"/>
      <c r="MOG851" s="14"/>
      <c r="MOH851" s="14"/>
      <c r="MOI851" s="14"/>
      <c r="MOJ851" s="14"/>
      <c r="MOK851" s="14"/>
      <c r="MOL851" s="14"/>
      <c r="MOM851" s="14"/>
      <c r="MON851" s="14"/>
      <c r="MOO851" s="14"/>
      <c r="MOP851" s="14"/>
      <c r="MOQ851" s="14"/>
      <c r="MOR851" s="14"/>
      <c r="MOS851" s="14"/>
      <c r="MOT851" s="14"/>
      <c r="MOU851" s="14"/>
      <c r="MOV851" s="14"/>
      <c r="MOW851" s="14"/>
      <c r="MOX851" s="14"/>
      <c r="MOY851" s="14"/>
      <c r="MOZ851" s="14"/>
      <c r="MPA851" s="14"/>
      <c r="MPB851" s="14"/>
      <c r="MPC851" s="14"/>
      <c r="MPD851" s="14"/>
      <c r="MPE851" s="14"/>
      <c r="MPF851" s="14"/>
      <c r="MPG851" s="14"/>
      <c r="MPH851" s="14"/>
      <c r="MPI851" s="14"/>
      <c r="MPJ851" s="14"/>
      <c r="MPK851" s="14"/>
      <c r="MPL851" s="14"/>
      <c r="MPM851" s="14"/>
      <c r="MPN851" s="14"/>
      <c r="MPO851" s="14"/>
      <c r="MPP851" s="14"/>
      <c r="MPQ851" s="14"/>
      <c r="MPR851" s="14"/>
      <c r="MPS851" s="14"/>
      <c r="MPT851" s="14"/>
      <c r="MPU851" s="14"/>
      <c r="MPV851" s="14"/>
      <c r="MPW851" s="14"/>
      <c r="MPX851" s="14"/>
      <c r="MPY851" s="14"/>
      <c r="MPZ851" s="14"/>
      <c r="MQA851" s="14"/>
      <c r="MQB851" s="14"/>
      <c r="MQC851" s="14"/>
      <c r="MQD851" s="14"/>
      <c r="MQE851" s="14"/>
      <c r="MQF851" s="14"/>
      <c r="MQG851" s="14"/>
      <c r="MQH851" s="14"/>
      <c r="MQI851" s="14"/>
      <c r="MQJ851" s="14"/>
      <c r="MQK851" s="14"/>
      <c r="MQL851" s="14"/>
      <c r="MQM851" s="14"/>
      <c r="MQN851" s="14"/>
      <c r="MQO851" s="14"/>
      <c r="MQP851" s="14"/>
      <c r="MQQ851" s="14"/>
      <c r="MQR851" s="14"/>
      <c r="MQS851" s="14"/>
      <c r="MQT851" s="14"/>
      <c r="MQU851" s="14"/>
      <c r="MQV851" s="14"/>
      <c r="MQW851" s="14"/>
      <c r="MQX851" s="14"/>
      <c r="MQY851" s="14"/>
      <c r="MQZ851" s="14"/>
      <c r="MRA851" s="14"/>
      <c r="MRB851" s="14"/>
      <c r="MRC851" s="14"/>
      <c r="MRD851" s="14"/>
      <c r="MRE851" s="14"/>
      <c r="MRF851" s="14"/>
      <c r="MRG851" s="14"/>
      <c r="MRH851" s="14"/>
      <c r="MRI851" s="14"/>
      <c r="MRJ851" s="14"/>
      <c r="MRK851" s="14"/>
      <c r="MRL851" s="14"/>
      <c r="MRM851" s="14"/>
      <c r="MRN851" s="14"/>
      <c r="MRO851" s="14"/>
      <c r="MRP851" s="14"/>
      <c r="MRQ851" s="14"/>
      <c r="MRR851" s="14"/>
      <c r="MRS851" s="14"/>
      <c r="MRT851" s="14"/>
      <c r="MRU851" s="14"/>
      <c r="MRV851" s="14"/>
      <c r="MRW851" s="14"/>
      <c r="MRX851" s="14"/>
      <c r="MRY851" s="14"/>
      <c r="MRZ851" s="14"/>
      <c r="MSA851" s="14"/>
      <c r="MSB851" s="14"/>
      <c r="MSC851" s="14"/>
      <c r="MSD851" s="14"/>
      <c r="MSE851" s="14"/>
      <c r="MSF851" s="14"/>
      <c r="MSG851" s="14"/>
      <c r="MSH851" s="14"/>
      <c r="MSI851" s="14"/>
      <c r="MSJ851" s="14"/>
      <c r="MSK851" s="14"/>
      <c r="MSL851" s="14"/>
      <c r="MSM851" s="14"/>
      <c r="MSN851" s="14"/>
      <c r="MSO851" s="14"/>
      <c r="MSP851" s="14"/>
      <c r="MSQ851" s="14"/>
      <c r="MSR851" s="14"/>
      <c r="MSS851" s="14"/>
      <c r="MST851" s="14"/>
      <c r="MSU851" s="14"/>
      <c r="MSV851" s="14"/>
      <c r="MSW851" s="14"/>
      <c r="MSX851" s="14"/>
      <c r="MSY851" s="14"/>
      <c r="MSZ851" s="14"/>
      <c r="MTA851" s="14"/>
      <c r="MTB851" s="14"/>
      <c r="MTC851" s="14"/>
      <c r="MTD851" s="14"/>
      <c r="MTE851" s="14"/>
      <c r="MTF851" s="14"/>
      <c r="MTG851" s="14"/>
      <c r="MTH851" s="14"/>
      <c r="MTI851" s="14"/>
      <c r="MTJ851" s="14"/>
      <c r="MTK851" s="14"/>
      <c r="MTL851" s="14"/>
      <c r="MTM851" s="14"/>
      <c r="MTN851" s="14"/>
      <c r="MTO851" s="14"/>
      <c r="MTP851" s="14"/>
      <c r="MTQ851" s="14"/>
      <c r="MTR851" s="14"/>
      <c r="MTS851" s="14"/>
      <c r="MTT851" s="14"/>
      <c r="MTU851" s="14"/>
      <c r="MTV851" s="14"/>
      <c r="MTW851" s="14"/>
      <c r="MTX851" s="14"/>
      <c r="MTY851" s="14"/>
      <c r="MTZ851" s="14"/>
      <c r="MUA851" s="14"/>
      <c r="MUB851" s="14"/>
      <c r="MUC851" s="14"/>
      <c r="MUD851" s="14"/>
      <c r="MUE851" s="14"/>
      <c r="MUF851" s="14"/>
      <c r="MUG851" s="14"/>
      <c r="MUH851" s="14"/>
      <c r="MUI851" s="14"/>
      <c r="MUJ851" s="14"/>
      <c r="MUK851" s="14"/>
      <c r="MUL851" s="14"/>
      <c r="MUM851" s="14"/>
      <c r="MUN851" s="14"/>
      <c r="MUO851" s="14"/>
      <c r="MUP851" s="14"/>
      <c r="MUQ851" s="14"/>
      <c r="MUR851" s="14"/>
      <c r="MUS851" s="14"/>
      <c r="MUT851" s="14"/>
      <c r="MUU851" s="14"/>
      <c r="MUV851" s="14"/>
      <c r="MUW851" s="14"/>
      <c r="MUX851" s="14"/>
      <c r="MUY851" s="14"/>
      <c r="MUZ851" s="14"/>
      <c r="MVA851" s="14"/>
      <c r="MVB851" s="14"/>
      <c r="MVC851" s="14"/>
      <c r="MVD851" s="14"/>
      <c r="MVE851" s="14"/>
      <c r="MVF851" s="14"/>
      <c r="MVG851" s="14"/>
      <c r="MVH851" s="14"/>
      <c r="MVI851" s="14"/>
      <c r="MVJ851" s="14"/>
      <c r="MVK851" s="14"/>
      <c r="MVL851" s="14"/>
      <c r="MVM851" s="14"/>
      <c r="MVN851" s="14"/>
      <c r="MVO851" s="14"/>
      <c r="MVP851" s="14"/>
      <c r="MVQ851" s="14"/>
      <c r="MVR851" s="14"/>
      <c r="MVS851" s="14"/>
      <c r="MVT851" s="14"/>
      <c r="MVU851" s="14"/>
      <c r="MVV851" s="14"/>
      <c r="MVW851" s="14"/>
      <c r="MVX851" s="14"/>
      <c r="MVY851" s="14"/>
      <c r="MVZ851" s="14"/>
      <c r="MWA851" s="14"/>
      <c r="MWB851" s="14"/>
      <c r="MWC851" s="14"/>
      <c r="MWD851" s="14"/>
      <c r="MWE851" s="14"/>
      <c r="MWF851" s="14"/>
      <c r="MWG851" s="14"/>
      <c r="MWH851" s="14"/>
      <c r="MWI851" s="14"/>
      <c r="MWJ851" s="14"/>
      <c r="MWK851" s="14"/>
      <c r="MWL851" s="14"/>
      <c r="MWM851" s="14"/>
      <c r="MWN851" s="14"/>
      <c r="MWO851" s="14"/>
      <c r="MWP851" s="14"/>
      <c r="MWQ851" s="14"/>
      <c r="MWR851" s="14"/>
      <c r="MWS851" s="14"/>
      <c r="MWT851" s="14"/>
      <c r="MWU851" s="14"/>
      <c r="MWV851" s="14"/>
      <c r="MWW851" s="14"/>
      <c r="MWX851" s="14"/>
      <c r="MWY851" s="14"/>
      <c r="MWZ851" s="14"/>
      <c r="MXA851" s="14"/>
      <c r="MXB851" s="14"/>
      <c r="MXC851" s="14"/>
      <c r="MXD851" s="14"/>
      <c r="MXE851" s="14"/>
      <c r="MXF851" s="14"/>
      <c r="MXG851" s="14"/>
      <c r="MXH851" s="14"/>
      <c r="MXI851" s="14"/>
      <c r="MXJ851" s="14"/>
      <c r="MXK851" s="14"/>
      <c r="MXL851" s="14"/>
      <c r="MXM851" s="14"/>
      <c r="MXN851" s="14"/>
      <c r="MXO851" s="14"/>
      <c r="MXP851" s="14"/>
      <c r="MXQ851" s="14"/>
      <c r="MXR851" s="14"/>
      <c r="MXS851" s="14"/>
      <c r="MXT851" s="14"/>
      <c r="MXU851" s="14"/>
      <c r="MXV851" s="14"/>
      <c r="MXW851" s="14"/>
      <c r="MXX851" s="14"/>
      <c r="MXY851" s="14"/>
      <c r="MXZ851" s="14"/>
      <c r="MYA851" s="14"/>
      <c r="MYB851" s="14"/>
      <c r="MYC851" s="14"/>
      <c r="MYD851" s="14"/>
      <c r="MYE851" s="14"/>
      <c r="MYF851" s="14"/>
      <c r="MYG851" s="14"/>
      <c r="MYH851" s="14"/>
      <c r="MYI851" s="14"/>
      <c r="MYJ851" s="14"/>
      <c r="MYK851" s="14"/>
      <c r="MYL851" s="14"/>
      <c r="MYM851" s="14"/>
      <c r="MYN851" s="14"/>
      <c r="MYO851" s="14"/>
      <c r="MYP851" s="14"/>
      <c r="MYQ851" s="14"/>
      <c r="MYR851" s="14"/>
      <c r="MYS851" s="14"/>
      <c r="MYT851" s="14"/>
      <c r="MYU851" s="14"/>
      <c r="MYV851" s="14"/>
      <c r="MYW851" s="14"/>
      <c r="MYX851" s="14"/>
      <c r="MYY851" s="14"/>
      <c r="MYZ851" s="14"/>
      <c r="MZA851" s="14"/>
      <c r="MZB851" s="14"/>
      <c r="MZC851" s="14"/>
      <c r="MZD851" s="14"/>
      <c r="MZE851" s="14"/>
      <c r="MZF851" s="14"/>
      <c r="MZG851" s="14"/>
      <c r="MZH851" s="14"/>
      <c r="MZI851" s="14"/>
      <c r="MZJ851" s="14"/>
      <c r="MZK851" s="14"/>
      <c r="MZL851" s="14"/>
      <c r="MZM851" s="14"/>
      <c r="MZN851" s="14"/>
      <c r="MZO851" s="14"/>
      <c r="MZP851" s="14"/>
      <c r="MZQ851" s="14"/>
      <c r="MZR851" s="14"/>
      <c r="MZS851" s="14"/>
      <c r="MZT851" s="14"/>
      <c r="MZU851" s="14"/>
      <c r="MZV851" s="14"/>
      <c r="MZW851" s="14"/>
      <c r="MZX851" s="14"/>
      <c r="MZY851" s="14"/>
      <c r="MZZ851" s="14"/>
      <c r="NAA851" s="14"/>
      <c r="NAB851" s="14"/>
      <c r="NAC851" s="14"/>
      <c r="NAD851" s="14"/>
      <c r="NAE851" s="14"/>
      <c r="NAF851" s="14"/>
      <c r="NAG851" s="14"/>
      <c r="NAH851" s="14"/>
      <c r="NAI851" s="14"/>
      <c r="NAJ851" s="14"/>
      <c r="NAK851" s="14"/>
      <c r="NAL851" s="14"/>
      <c r="NAM851" s="14"/>
      <c r="NAN851" s="14"/>
      <c r="NAO851" s="14"/>
      <c r="NAP851" s="14"/>
      <c r="NAQ851" s="14"/>
      <c r="NAR851" s="14"/>
      <c r="NAS851" s="14"/>
      <c r="NAT851" s="14"/>
      <c r="NAU851" s="14"/>
      <c r="NAV851" s="14"/>
      <c r="NAW851" s="14"/>
      <c r="NAX851" s="14"/>
      <c r="NAY851" s="14"/>
      <c r="NAZ851" s="14"/>
      <c r="NBA851" s="14"/>
      <c r="NBB851" s="14"/>
      <c r="NBC851" s="14"/>
      <c r="NBD851" s="14"/>
      <c r="NBE851" s="14"/>
      <c r="NBF851" s="14"/>
      <c r="NBG851" s="14"/>
      <c r="NBH851" s="14"/>
      <c r="NBI851" s="14"/>
      <c r="NBJ851" s="14"/>
      <c r="NBK851" s="14"/>
      <c r="NBL851" s="14"/>
      <c r="NBM851" s="14"/>
      <c r="NBN851" s="14"/>
      <c r="NBO851" s="14"/>
      <c r="NBP851" s="14"/>
      <c r="NBQ851" s="14"/>
      <c r="NBR851" s="14"/>
      <c r="NBS851" s="14"/>
      <c r="NBT851" s="14"/>
      <c r="NBU851" s="14"/>
      <c r="NBV851" s="14"/>
      <c r="NBW851" s="14"/>
      <c r="NBX851" s="14"/>
      <c r="NBY851" s="14"/>
      <c r="NBZ851" s="14"/>
      <c r="NCA851" s="14"/>
      <c r="NCB851" s="14"/>
      <c r="NCC851" s="14"/>
      <c r="NCD851" s="14"/>
      <c r="NCE851" s="14"/>
      <c r="NCF851" s="14"/>
      <c r="NCG851" s="14"/>
      <c r="NCH851" s="14"/>
      <c r="NCI851" s="14"/>
      <c r="NCJ851" s="14"/>
      <c r="NCK851" s="14"/>
      <c r="NCL851" s="14"/>
      <c r="NCM851" s="14"/>
      <c r="NCN851" s="14"/>
      <c r="NCO851" s="14"/>
      <c r="NCP851" s="14"/>
      <c r="NCQ851" s="14"/>
      <c r="NCR851" s="14"/>
      <c r="NCS851" s="14"/>
      <c r="NCT851" s="14"/>
      <c r="NCU851" s="14"/>
      <c r="NCV851" s="14"/>
      <c r="NCW851" s="14"/>
      <c r="NCX851" s="14"/>
      <c r="NCY851" s="14"/>
      <c r="NCZ851" s="14"/>
      <c r="NDA851" s="14"/>
      <c r="NDB851" s="14"/>
      <c r="NDC851" s="14"/>
      <c r="NDD851" s="14"/>
      <c r="NDE851" s="14"/>
      <c r="NDF851" s="14"/>
      <c r="NDG851" s="14"/>
      <c r="NDH851" s="14"/>
      <c r="NDI851" s="14"/>
      <c r="NDJ851" s="14"/>
      <c r="NDK851" s="14"/>
      <c r="NDL851" s="14"/>
      <c r="NDM851" s="14"/>
      <c r="NDN851" s="14"/>
      <c r="NDO851" s="14"/>
      <c r="NDP851" s="14"/>
      <c r="NDQ851" s="14"/>
      <c r="NDR851" s="14"/>
      <c r="NDS851" s="14"/>
      <c r="NDT851" s="14"/>
      <c r="NDU851" s="14"/>
      <c r="NDV851" s="14"/>
      <c r="NDW851" s="14"/>
      <c r="NDX851" s="14"/>
      <c r="NDY851" s="14"/>
      <c r="NDZ851" s="14"/>
      <c r="NEA851" s="14"/>
      <c r="NEB851" s="14"/>
      <c r="NEC851" s="14"/>
      <c r="NED851" s="14"/>
      <c r="NEE851" s="14"/>
      <c r="NEF851" s="14"/>
      <c r="NEG851" s="14"/>
      <c r="NEH851" s="14"/>
      <c r="NEI851" s="14"/>
      <c r="NEJ851" s="14"/>
      <c r="NEK851" s="14"/>
      <c r="NEL851" s="14"/>
      <c r="NEM851" s="14"/>
      <c r="NEN851" s="14"/>
      <c r="NEO851" s="14"/>
      <c r="NEP851" s="14"/>
      <c r="NEQ851" s="14"/>
      <c r="NER851" s="14"/>
      <c r="NES851" s="14"/>
      <c r="NET851" s="14"/>
      <c r="NEU851" s="14"/>
      <c r="NEV851" s="14"/>
      <c r="NEW851" s="14"/>
      <c r="NEX851" s="14"/>
      <c r="NEY851" s="14"/>
      <c r="NEZ851" s="14"/>
      <c r="NFA851" s="14"/>
      <c r="NFB851" s="14"/>
      <c r="NFC851" s="14"/>
      <c r="NFD851" s="14"/>
      <c r="NFE851" s="14"/>
      <c r="NFF851" s="14"/>
      <c r="NFG851" s="14"/>
      <c r="NFH851" s="14"/>
      <c r="NFI851" s="14"/>
      <c r="NFJ851" s="14"/>
      <c r="NFK851" s="14"/>
      <c r="NFL851" s="14"/>
      <c r="NFM851" s="14"/>
      <c r="NFN851" s="14"/>
      <c r="NFO851" s="14"/>
      <c r="NFP851" s="14"/>
      <c r="NFQ851" s="14"/>
      <c r="NFR851" s="14"/>
      <c r="NFS851" s="14"/>
      <c r="NFT851" s="14"/>
      <c r="NFU851" s="14"/>
      <c r="NFV851" s="14"/>
      <c r="NFW851" s="14"/>
      <c r="NFX851" s="14"/>
      <c r="NFY851" s="14"/>
      <c r="NFZ851" s="14"/>
      <c r="NGA851" s="14"/>
      <c r="NGB851" s="14"/>
      <c r="NGC851" s="14"/>
      <c r="NGD851" s="14"/>
      <c r="NGE851" s="14"/>
      <c r="NGF851" s="14"/>
      <c r="NGG851" s="14"/>
      <c r="NGH851" s="14"/>
      <c r="NGI851" s="14"/>
      <c r="NGJ851" s="14"/>
      <c r="NGK851" s="14"/>
      <c r="NGL851" s="14"/>
      <c r="NGM851" s="14"/>
      <c r="NGN851" s="14"/>
      <c r="NGO851" s="14"/>
      <c r="NGP851" s="14"/>
      <c r="NGQ851" s="14"/>
      <c r="NGR851" s="14"/>
      <c r="NGS851" s="14"/>
      <c r="NGT851" s="14"/>
      <c r="NGU851" s="14"/>
      <c r="NGV851" s="14"/>
      <c r="NGW851" s="14"/>
      <c r="NGX851" s="14"/>
      <c r="NGY851" s="14"/>
      <c r="NGZ851" s="14"/>
      <c r="NHA851" s="14"/>
      <c r="NHB851" s="14"/>
      <c r="NHC851" s="14"/>
      <c r="NHD851" s="14"/>
      <c r="NHE851" s="14"/>
      <c r="NHF851" s="14"/>
      <c r="NHG851" s="14"/>
      <c r="NHH851" s="14"/>
      <c r="NHI851" s="14"/>
      <c r="NHJ851" s="14"/>
      <c r="NHK851" s="14"/>
      <c r="NHL851" s="14"/>
      <c r="NHM851" s="14"/>
      <c r="NHN851" s="14"/>
      <c r="NHO851" s="14"/>
      <c r="NHP851" s="14"/>
      <c r="NHQ851" s="14"/>
      <c r="NHR851" s="14"/>
      <c r="NHS851" s="14"/>
      <c r="NHT851" s="14"/>
      <c r="NHU851" s="14"/>
      <c r="NHV851" s="14"/>
      <c r="NHW851" s="14"/>
      <c r="NHX851" s="14"/>
      <c r="NHY851" s="14"/>
      <c r="NHZ851" s="14"/>
      <c r="NIA851" s="14"/>
      <c r="NIB851" s="14"/>
      <c r="NIC851" s="14"/>
      <c r="NID851" s="14"/>
      <c r="NIE851" s="14"/>
      <c r="NIF851" s="14"/>
      <c r="NIG851" s="14"/>
      <c r="NIH851" s="14"/>
      <c r="NII851" s="14"/>
      <c r="NIJ851" s="14"/>
      <c r="NIK851" s="14"/>
      <c r="NIL851" s="14"/>
      <c r="NIM851" s="14"/>
      <c r="NIN851" s="14"/>
      <c r="NIO851" s="14"/>
      <c r="NIP851" s="14"/>
      <c r="NIQ851" s="14"/>
      <c r="NIR851" s="14"/>
      <c r="NIS851" s="14"/>
      <c r="NIT851" s="14"/>
      <c r="NIU851" s="14"/>
      <c r="NIV851" s="14"/>
      <c r="NIW851" s="14"/>
      <c r="NIX851" s="14"/>
      <c r="NIY851" s="14"/>
      <c r="NIZ851" s="14"/>
      <c r="NJA851" s="14"/>
      <c r="NJB851" s="14"/>
      <c r="NJC851" s="14"/>
      <c r="NJD851" s="14"/>
      <c r="NJE851" s="14"/>
      <c r="NJF851" s="14"/>
      <c r="NJG851" s="14"/>
      <c r="NJH851" s="14"/>
      <c r="NJI851" s="14"/>
      <c r="NJJ851" s="14"/>
      <c r="NJK851" s="14"/>
      <c r="NJL851" s="14"/>
      <c r="NJM851" s="14"/>
      <c r="NJN851" s="14"/>
      <c r="NJO851" s="14"/>
      <c r="NJP851" s="14"/>
      <c r="NJQ851" s="14"/>
      <c r="NJR851" s="14"/>
      <c r="NJS851" s="14"/>
      <c r="NJT851" s="14"/>
      <c r="NJU851" s="14"/>
      <c r="NJV851" s="14"/>
      <c r="NJW851" s="14"/>
      <c r="NJX851" s="14"/>
      <c r="NJY851" s="14"/>
      <c r="NJZ851" s="14"/>
      <c r="NKA851" s="14"/>
      <c r="NKB851" s="14"/>
      <c r="NKC851" s="14"/>
      <c r="NKD851" s="14"/>
      <c r="NKE851" s="14"/>
      <c r="NKF851" s="14"/>
      <c r="NKG851" s="14"/>
      <c r="NKH851" s="14"/>
      <c r="NKI851" s="14"/>
      <c r="NKJ851" s="14"/>
      <c r="NKK851" s="14"/>
      <c r="NKL851" s="14"/>
      <c r="NKM851" s="14"/>
      <c r="NKN851" s="14"/>
      <c r="NKO851" s="14"/>
      <c r="NKP851" s="14"/>
      <c r="NKQ851" s="14"/>
      <c r="NKR851" s="14"/>
      <c r="NKS851" s="14"/>
      <c r="NKT851" s="14"/>
      <c r="NKU851" s="14"/>
      <c r="NKV851" s="14"/>
      <c r="NKW851" s="14"/>
      <c r="NKX851" s="14"/>
      <c r="NKY851" s="14"/>
      <c r="NKZ851" s="14"/>
      <c r="NLA851" s="14"/>
      <c r="NLB851" s="14"/>
      <c r="NLC851" s="14"/>
      <c r="NLD851" s="14"/>
      <c r="NLE851" s="14"/>
      <c r="NLF851" s="14"/>
      <c r="NLG851" s="14"/>
      <c r="NLH851" s="14"/>
      <c r="NLI851" s="14"/>
      <c r="NLJ851" s="14"/>
      <c r="NLK851" s="14"/>
      <c r="NLL851" s="14"/>
      <c r="NLM851" s="14"/>
      <c r="NLN851" s="14"/>
      <c r="NLO851" s="14"/>
      <c r="NLP851" s="14"/>
      <c r="NLQ851" s="14"/>
      <c r="NLR851" s="14"/>
      <c r="NLS851" s="14"/>
      <c r="NLT851" s="14"/>
      <c r="NLU851" s="14"/>
      <c r="NLV851" s="14"/>
      <c r="NLW851" s="14"/>
      <c r="NLX851" s="14"/>
      <c r="NLY851" s="14"/>
      <c r="NLZ851" s="14"/>
      <c r="NMA851" s="14"/>
      <c r="NMB851" s="14"/>
      <c r="NMC851" s="14"/>
      <c r="NMD851" s="14"/>
      <c r="NME851" s="14"/>
      <c r="NMF851" s="14"/>
      <c r="NMG851" s="14"/>
      <c r="NMH851" s="14"/>
      <c r="NMI851" s="14"/>
      <c r="NMJ851" s="14"/>
      <c r="NMK851" s="14"/>
      <c r="NML851" s="14"/>
      <c r="NMM851" s="14"/>
      <c r="NMN851" s="14"/>
      <c r="NMO851" s="14"/>
      <c r="NMP851" s="14"/>
      <c r="NMQ851" s="14"/>
      <c r="NMR851" s="14"/>
      <c r="NMS851" s="14"/>
      <c r="NMT851" s="14"/>
      <c r="NMU851" s="14"/>
      <c r="NMV851" s="14"/>
      <c r="NMW851" s="14"/>
      <c r="NMX851" s="14"/>
      <c r="NMY851" s="14"/>
      <c r="NMZ851" s="14"/>
      <c r="NNA851" s="14"/>
      <c r="NNB851" s="14"/>
      <c r="NNC851" s="14"/>
      <c r="NND851" s="14"/>
      <c r="NNE851" s="14"/>
      <c r="NNF851" s="14"/>
      <c r="NNG851" s="14"/>
      <c r="NNH851" s="14"/>
      <c r="NNI851" s="14"/>
      <c r="NNJ851" s="14"/>
      <c r="NNK851" s="14"/>
      <c r="NNL851" s="14"/>
      <c r="NNM851" s="14"/>
      <c r="NNN851" s="14"/>
      <c r="NNO851" s="14"/>
      <c r="NNP851" s="14"/>
      <c r="NNQ851" s="14"/>
      <c r="NNR851" s="14"/>
      <c r="NNS851" s="14"/>
      <c r="NNT851" s="14"/>
      <c r="NNU851" s="14"/>
      <c r="NNV851" s="14"/>
      <c r="NNW851" s="14"/>
      <c r="NNX851" s="14"/>
      <c r="NNY851" s="14"/>
      <c r="NNZ851" s="14"/>
      <c r="NOA851" s="14"/>
      <c r="NOB851" s="14"/>
      <c r="NOC851" s="14"/>
      <c r="NOD851" s="14"/>
      <c r="NOE851" s="14"/>
      <c r="NOF851" s="14"/>
      <c r="NOG851" s="14"/>
      <c r="NOH851" s="14"/>
      <c r="NOI851" s="14"/>
      <c r="NOJ851" s="14"/>
      <c r="NOK851" s="14"/>
      <c r="NOL851" s="14"/>
      <c r="NOM851" s="14"/>
      <c r="NON851" s="14"/>
      <c r="NOO851" s="14"/>
      <c r="NOP851" s="14"/>
      <c r="NOQ851" s="14"/>
      <c r="NOR851" s="14"/>
      <c r="NOS851" s="14"/>
      <c r="NOT851" s="14"/>
      <c r="NOU851" s="14"/>
      <c r="NOV851" s="14"/>
      <c r="NOW851" s="14"/>
      <c r="NOX851" s="14"/>
      <c r="NOY851" s="14"/>
      <c r="NOZ851" s="14"/>
      <c r="NPA851" s="14"/>
      <c r="NPB851" s="14"/>
      <c r="NPC851" s="14"/>
      <c r="NPD851" s="14"/>
      <c r="NPE851" s="14"/>
      <c r="NPF851" s="14"/>
      <c r="NPG851" s="14"/>
      <c r="NPH851" s="14"/>
      <c r="NPI851" s="14"/>
      <c r="NPJ851" s="14"/>
      <c r="NPK851" s="14"/>
      <c r="NPL851" s="14"/>
      <c r="NPM851" s="14"/>
      <c r="NPN851" s="14"/>
      <c r="NPO851" s="14"/>
      <c r="NPP851" s="14"/>
      <c r="NPQ851" s="14"/>
      <c r="NPR851" s="14"/>
      <c r="NPS851" s="14"/>
      <c r="NPT851" s="14"/>
      <c r="NPU851" s="14"/>
      <c r="NPV851" s="14"/>
      <c r="NPW851" s="14"/>
      <c r="NPX851" s="14"/>
      <c r="NPY851" s="14"/>
      <c r="NPZ851" s="14"/>
      <c r="NQA851" s="14"/>
      <c r="NQB851" s="14"/>
      <c r="NQC851" s="14"/>
      <c r="NQD851" s="14"/>
      <c r="NQE851" s="14"/>
      <c r="NQF851" s="14"/>
      <c r="NQG851" s="14"/>
      <c r="NQH851" s="14"/>
      <c r="NQI851" s="14"/>
      <c r="NQJ851" s="14"/>
      <c r="NQK851" s="14"/>
      <c r="NQL851" s="14"/>
      <c r="NQM851" s="14"/>
      <c r="NQN851" s="14"/>
      <c r="NQO851" s="14"/>
      <c r="NQP851" s="14"/>
      <c r="NQQ851" s="14"/>
      <c r="NQR851" s="14"/>
      <c r="NQS851" s="14"/>
      <c r="NQT851" s="14"/>
      <c r="NQU851" s="14"/>
      <c r="NQV851" s="14"/>
      <c r="NQW851" s="14"/>
      <c r="NQX851" s="14"/>
      <c r="NQY851" s="14"/>
      <c r="NQZ851" s="14"/>
      <c r="NRA851" s="14"/>
      <c r="NRB851" s="14"/>
      <c r="NRC851" s="14"/>
      <c r="NRD851" s="14"/>
      <c r="NRE851" s="14"/>
      <c r="NRF851" s="14"/>
      <c r="NRG851" s="14"/>
      <c r="NRH851" s="14"/>
      <c r="NRI851" s="14"/>
      <c r="NRJ851" s="14"/>
      <c r="NRK851" s="14"/>
      <c r="NRL851" s="14"/>
      <c r="NRM851" s="14"/>
      <c r="NRN851" s="14"/>
      <c r="NRO851" s="14"/>
      <c r="NRP851" s="14"/>
      <c r="NRQ851" s="14"/>
      <c r="NRR851" s="14"/>
      <c r="NRS851" s="14"/>
      <c r="NRT851" s="14"/>
      <c r="NRU851" s="14"/>
      <c r="NRV851" s="14"/>
      <c r="NRW851" s="14"/>
      <c r="NRX851" s="14"/>
      <c r="NRY851" s="14"/>
      <c r="NRZ851" s="14"/>
      <c r="NSA851" s="14"/>
      <c r="NSB851" s="14"/>
      <c r="NSC851" s="14"/>
      <c r="NSD851" s="14"/>
      <c r="NSE851" s="14"/>
      <c r="NSF851" s="14"/>
      <c r="NSG851" s="14"/>
      <c r="NSH851" s="14"/>
      <c r="NSI851" s="14"/>
      <c r="NSJ851" s="14"/>
      <c r="NSK851" s="14"/>
      <c r="NSL851" s="14"/>
      <c r="NSM851" s="14"/>
      <c r="NSN851" s="14"/>
      <c r="NSO851" s="14"/>
      <c r="NSP851" s="14"/>
      <c r="NSQ851" s="14"/>
      <c r="NSR851" s="14"/>
      <c r="NSS851" s="14"/>
      <c r="NST851" s="14"/>
      <c r="NSU851" s="14"/>
      <c r="NSV851" s="14"/>
      <c r="NSW851" s="14"/>
      <c r="NSX851" s="14"/>
      <c r="NSY851" s="14"/>
      <c r="NSZ851" s="14"/>
      <c r="NTA851" s="14"/>
      <c r="NTB851" s="14"/>
      <c r="NTC851" s="14"/>
      <c r="NTD851" s="14"/>
      <c r="NTE851" s="14"/>
      <c r="NTF851" s="14"/>
      <c r="NTG851" s="14"/>
      <c r="NTH851" s="14"/>
      <c r="NTI851" s="14"/>
      <c r="NTJ851" s="14"/>
      <c r="NTK851" s="14"/>
      <c r="NTL851" s="14"/>
      <c r="NTM851" s="14"/>
      <c r="NTN851" s="14"/>
      <c r="NTO851" s="14"/>
      <c r="NTP851" s="14"/>
      <c r="NTQ851" s="14"/>
      <c r="NTR851" s="14"/>
      <c r="NTS851" s="14"/>
      <c r="NTT851" s="14"/>
      <c r="NTU851" s="14"/>
      <c r="NTV851" s="14"/>
      <c r="NTW851" s="14"/>
      <c r="NTX851" s="14"/>
      <c r="NTY851" s="14"/>
      <c r="NTZ851" s="14"/>
      <c r="NUA851" s="14"/>
      <c r="NUB851" s="14"/>
      <c r="NUC851" s="14"/>
      <c r="NUD851" s="14"/>
      <c r="NUE851" s="14"/>
      <c r="NUF851" s="14"/>
      <c r="NUG851" s="14"/>
      <c r="NUH851" s="14"/>
      <c r="NUI851" s="14"/>
      <c r="NUJ851" s="14"/>
      <c r="NUK851" s="14"/>
      <c r="NUL851" s="14"/>
      <c r="NUM851" s="14"/>
      <c r="NUN851" s="14"/>
      <c r="NUO851" s="14"/>
      <c r="NUP851" s="14"/>
      <c r="NUQ851" s="14"/>
      <c r="NUR851" s="14"/>
      <c r="NUS851" s="14"/>
      <c r="NUT851" s="14"/>
      <c r="NUU851" s="14"/>
      <c r="NUV851" s="14"/>
      <c r="NUW851" s="14"/>
      <c r="NUX851" s="14"/>
      <c r="NUY851" s="14"/>
      <c r="NUZ851" s="14"/>
      <c r="NVA851" s="14"/>
      <c r="NVB851" s="14"/>
      <c r="NVC851" s="14"/>
      <c r="NVD851" s="14"/>
      <c r="NVE851" s="14"/>
      <c r="NVF851" s="14"/>
      <c r="NVG851" s="14"/>
      <c r="NVH851" s="14"/>
      <c r="NVI851" s="14"/>
      <c r="NVJ851" s="14"/>
      <c r="NVK851" s="14"/>
      <c r="NVL851" s="14"/>
      <c r="NVM851" s="14"/>
      <c r="NVN851" s="14"/>
      <c r="NVO851" s="14"/>
      <c r="NVP851" s="14"/>
      <c r="NVQ851" s="14"/>
      <c r="NVR851" s="14"/>
      <c r="NVS851" s="14"/>
      <c r="NVT851" s="14"/>
      <c r="NVU851" s="14"/>
      <c r="NVV851" s="14"/>
      <c r="NVW851" s="14"/>
      <c r="NVX851" s="14"/>
      <c r="NVY851" s="14"/>
      <c r="NVZ851" s="14"/>
      <c r="NWA851" s="14"/>
      <c r="NWB851" s="14"/>
      <c r="NWC851" s="14"/>
      <c r="NWD851" s="14"/>
      <c r="NWE851" s="14"/>
      <c r="NWF851" s="14"/>
      <c r="NWG851" s="14"/>
      <c r="NWH851" s="14"/>
      <c r="NWI851" s="14"/>
      <c r="NWJ851" s="14"/>
      <c r="NWK851" s="14"/>
      <c r="NWL851" s="14"/>
      <c r="NWM851" s="14"/>
      <c r="NWN851" s="14"/>
      <c r="NWO851" s="14"/>
      <c r="NWP851" s="14"/>
      <c r="NWQ851" s="14"/>
      <c r="NWR851" s="14"/>
      <c r="NWS851" s="14"/>
      <c r="NWT851" s="14"/>
      <c r="NWU851" s="14"/>
      <c r="NWV851" s="14"/>
      <c r="NWW851" s="14"/>
      <c r="NWX851" s="14"/>
      <c r="NWY851" s="14"/>
      <c r="NWZ851" s="14"/>
      <c r="NXA851" s="14"/>
      <c r="NXB851" s="14"/>
      <c r="NXC851" s="14"/>
      <c r="NXD851" s="14"/>
      <c r="NXE851" s="14"/>
      <c r="NXF851" s="14"/>
      <c r="NXG851" s="14"/>
      <c r="NXH851" s="14"/>
      <c r="NXI851" s="14"/>
      <c r="NXJ851" s="14"/>
      <c r="NXK851" s="14"/>
      <c r="NXL851" s="14"/>
      <c r="NXM851" s="14"/>
      <c r="NXN851" s="14"/>
      <c r="NXO851" s="14"/>
      <c r="NXP851" s="14"/>
      <c r="NXQ851" s="14"/>
      <c r="NXR851" s="14"/>
      <c r="NXS851" s="14"/>
      <c r="NXT851" s="14"/>
      <c r="NXU851" s="14"/>
      <c r="NXV851" s="14"/>
      <c r="NXW851" s="14"/>
      <c r="NXX851" s="14"/>
      <c r="NXY851" s="14"/>
      <c r="NXZ851" s="14"/>
      <c r="NYA851" s="14"/>
      <c r="NYB851" s="14"/>
      <c r="NYC851" s="14"/>
      <c r="NYD851" s="14"/>
      <c r="NYE851" s="14"/>
      <c r="NYF851" s="14"/>
      <c r="NYG851" s="14"/>
      <c r="NYH851" s="14"/>
      <c r="NYI851" s="14"/>
      <c r="NYJ851" s="14"/>
      <c r="NYK851" s="14"/>
      <c r="NYL851" s="14"/>
      <c r="NYM851" s="14"/>
      <c r="NYN851" s="14"/>
      <c r="NYO851" s="14"/>
      <c r="NYP851" s="14"/>
      <c r="NYQ851" s="14"/>
      <c r="NYR851" s="14"/>
      <c r="NYS851" s="14"/>
      <c r="NYT851" s="14"/>
      <c r="NYU851" s="14"/>
      <c r="NYV851" s="14"/>
      <c r="NYW851" s="14"/>
      <c r="NYX851" s="14"/>
      <c r="NYY851" s="14"/>
      <c r="NYZ851" s="14"/>
      <c r="NZA851" s="14"/>
      <c r="NZB851" s="14"/>
      <c r="NZC851" s="14"/>
      <c r="NZD851" s="14"/>
      <c r="NZE851" s="14"/>
      <c r="NZF851" s="14"/>
      <c r="NZG851" s="14"/>
      <c r="NZH851" s="14"/>
      <c r="NZI851" s="14"/>
      <c r="NZJ851" s="14"/>
      <c r="NZK851" s="14"/>
      <c r="NZL851" s="14"/>
      <c r="NZM851" s="14"/>
      <c r="NZN851" s="14"/>
      <c r="NZO851" s="14"/>
      <c r="NZP851" s="14"/>
      <c r="NZQ851" s="14"/>
      <c r="NZR851" s="14"/>
      <c r="NZS851" s="14"/>
      <c r="NZT851" s="14"/>
      <c r="NZU851" s="14"/>
      <c r="NZV851" s="14"/>
      <c r="NZW851" s="14"/>
      <c r="NZX851" s="14"/>
      <c r="NZY851" s="14"/>
      <c r="NZZ851" s="14"/>
      <c r="OAA851" s="14"/>
      <c r="OAB851" s="14"/>
      <c r="OAC851" s="14"/>
      <c r="OAD851" s="14"/>
      <c r="OAE851" s="14"/>
      <c r="OAF851" s="14"/>
      <c r="OAG851" s="14"/>
      <c r="OAH851" s="14"/>
      <c r="OAI851" s="14"/>
      <c r="OAJ851" s="14"/>
      <c r="OAK851" s="14"/>
      <c r="OAL851" s="14"/>
      <c r="OAM851" s="14"/>
      <c r="OAN851" s="14"/>
      <c r="OAO851" s="14"/>
      <c r="OAP851" s="14"/>
      <c r="OAQ851" s="14"/>
      <c r="OAR851" s="14"/>
      <c r="OAS851" s="14"/>
      <c r="OAT851" s="14"/>
      <c r="OAU851" s="14"/>
      <c r="OAV851" s="14"/>
      <c r="OAW851" s="14"/>
      <c r="OAX851" s="14"/>
      <c r="OAY851" s="14"/>
      <c r="OAZ851" s="14"/>
      <c r="OBA851" s="14"/>
      <c r="OBB851" s="14"/>
      <c r="OBC851" s="14"/>
      <c r="OBD851" s="14"/>
      <c r="OBE851" s="14"/>
      <c r="OBF851" s="14"/>
      <c r="OBG851" s="14"/>
      <c r="OBH851" s="14"/>
      <c r="OBI851" s="14"/>
      <c r="OBJ851" s="14"/>
      <c r="OBK851" s="14"/>
      <c r="OBL851" s="14"/>
      <c r="OBM851" s="14"/>
      <c r="OBN851" s="14"/>
      <c r="OBO851" s="14"/>
      <c r="OBP851" s="14"/>
      <c r="OBQ851" s="14"/>
      <c r="OBR851" s="14"/>
      <c r="OBS851" s="14"/>
      <c r="OBT851" s="14"/>
      <c r="OBU851" s="14"/>
      <c r="OBV851" s="14"/>
      <c r="OBW851" s="14"/>
      <c r="OBX851" s="14"/>
      <c r="OBY851" s="14"/>
      <c r="OBZ851" s="14"/>
      <c r="OCA851" s="14"/>
      <c r="OCB851" s="14"/>
      <c r="OCC851" s="14"/>
      <c r="OCD851" s="14"/>
      <c r="OCE851" s="14"/>
      <c r="OCF851" s="14"/>
      <c r="OCG851" s="14"/>
      <c r="OCH851" s="14"/>
      <c r="OCI851" s="14"/>
      <c r="OCJ851" s="14"/>
      <c r="OCK851" s="14"/>
      <c r="OCL851" s="14"/>
      <c r="OCM851" s="14"/>
      <c r="OCN851" s="14"/>
      <c r="OCO851" s="14"/>
      <c r="OCP851" s="14"/>
      <c r="OCQ851" s="14"/>
      <c r="OCR851" s="14"/>
      <c r="OCS851" s="14"/>
      <c r="OCT851" s="14"/>
      <c r="OCU851" s="14"/>
      <c r="OCV851" s="14"/>
      <c r="OCW851" s="14"/>
      <c r="OCX851" s="14"/>
      <c r="OCY851" s="14"/>
      <c r="OCZ851" s="14"/>
      <c r="ODA851" s="14"/>
      <c r="ODB851" s="14"/>
      <c r="ODC851" s="14"/>
      <c r="ODD851" s="14"/>
      <c r="ODE851" s="14"/>
      <c r="ODF851" s="14"/>
      <c r="ODG851" s="14"/>
      <c r="ODH851" s="14"/>
      <c r="ODI851" s="14"/>
      <c r="ODJ851" s="14"/>
      <c r="ODK851" s="14"/>
      <c r="ODL851" s="14"/>
      <c r="ODM851" s="14"/>
      <c r="ODN851" s="14"/>
      <c r="ODO851" s="14"/>
      <c r="ODP851" s="14"/>
      <c r="ODQ851" s="14"/>
      <c r="ODR851" s="14"/>
      <c r="ODS851" s="14"/>
      <c r="ODT851" s="14"/>
      <c r="ODU851" s="14"/>
      <c r="ODV851" s="14"/>
      <c r="ODW851" s="14"/>
      <c r="ODX851" s="14"/>
      <c r="ODY851" s="14"/>
      <c r="ODZ851" s="14"/>
      <c r="OEA851" s="14"/>
      <c r="OEB851" s="14"/>
      <c r="OEC851" s="14"/>
      <c r="OED851" s="14"/>
      <c r="OEE851" s="14"/>
      <c r="OEF851" s="14"/>
      <c r="OEG851" s="14"/>
      <c r="OEH851" s="14"/>
      <c r="OEI851" s="14"/>
      <c r="OEJ851" s="14"/>
      <c r="OEK851" s="14"/>
      <c r="OEL851" s="14"/>
      <c r="OEM851" s="14"/>
      <c r="OEN851" s="14"/>
      <c r="OEO851" s="14"/>
      <c r="OEP851" s="14"/>
      <c r="OEQ851" s="14"/>
      <c r="OER851" s="14"/>
      <c r="OES851" s="14"/>
      <c r="OET851" s="14"/>
      <c r="OEU851" s="14"/>
      <c r="OEV851" s="14"/>
      <c r="OEW851" s="14"/>
      <c r="OEX851" s="14"/>
      <c r="OEY851" s="14"/>
      <c r="OEZ851" s="14"/>
      <c r="OFA851" s="14"/>
      <c r="OFB851" s="14"/>
      <c r="OFC851" s="14"/>
      <c r="OFD851" s="14"/>
      <c r="OFE851" s="14"/>
      <c r="OFF851" s="14"/>
      <c r="OFG851" s="14"/>
      <c r="OFH851" s="14"/>
      <c r="OFI851" s="14"/>
      <c r="OFJ851" s="14"/>
      <c r="OFK851" s="14"/>
      <c r="OFL851" s="14"/>
      <c r="OFM851" s="14"/>
      <c r="OFN851" s="14"/>
      <c r="OFO851" s="14"/>
      <c r="OFP851" s="14"/>
      <c r="OFQ851" s="14"/>
      <c r="OFR851" s="14"/>
      <c r="OFS851" s="14"/>
      <c r="OFT851" s="14"/>
      <c r="OFU851" s="14"/>
      <c r="OFV851" s="14"/>
      <c r="OFW851" s="14"/>
      <c r="OFX851" s="14"/>
      <c r="OFY851" s="14"/>
      <c r="OFZ851" s="14"/>
      <c r="OGA851" s="14"/>
      <c r="OGB851" s="14"/>
      <c r="OGC851" s="14"/>
      <c r="OGD851" s="14"/>
      <c r="OGE851" s="14"/>
      <c r="OGF851" s="14"/>
      <c r="OGG851" s="14"/>
      <c r="OGH851" s="14"/>
      <c r="OGI851" s="14"/>
      <c r="OGJ851" s="14"/>
      <c r="OGK851" s="14"/>
      <c r="OGL851" s="14"/>
      <c r="OGM851" s="14"/>
      <c r="OGN851" s="14"/>
      <c r="OGO851" s="14"/>
      <c r="OGP851" s="14"/>
      <c r="OGQ851" s="14"/>
      <c r="OGR851" s="14"/>
      <c r="OGS851" s="14"/>
      <c r="OGT851" s="14"/>
      <c r="OGU851" s="14"/>
      <c r="OGV851" s="14"/>
      <c r="OGW851" s="14"/>
      <c r="OGX851" s="14"/>
      <c r="OGY851" s="14"/>
      <c r="OGZ851" s="14"/>
      <c r="OHA851" s="14"/>
      <c r="OHB851" s="14"/>
      <c r="OHC851" s="14"/>
      <c r="OHD851" s="14"/>
      <c r="OHE851" s="14"/>
      <c r="OHF851" s="14"/>
      <c r="OHG851" s="14"/>
      <c r="OHH851" s="14"/>
      <c r="OHI851" s="14"/>
      <c r="OHJ851" s="14"/>
      <c r="OHK851" s="14"/>
      <c r="OHL851" s="14"/>
      <c r="OHM851" s="14"/>
      <c r="OHN851" s="14"/>
      <c r="OHO851" s="14"/>
      <c r="OHP851" s="14"/>
      <c r="OHQ851" s="14"/>
      <c r="OHR851" s="14"/>
      <c r="OHS851" s="14"/>
      <c r="OHT851" s="14"/>
      <c r="OHU851" s="14"/>
      <c r="OHV851" s="14"/>
      <c r="OHW851" s="14"/>
      <c r="OHX851" s="14"/>
      <c r="OHY851" s="14"/>
      <c r="OHZ851" s="14"/>
      <c r="OIA851" s="14"/>
      <c r="OIB851" s="14"/>
      <c r="OIC851" s="14"/>
      <c r="OID851" s="14"/>
      <c r="OIE851" s="14"/>
      <c r="OIF851" s="14"/>
      <c r="OIG851" s="14"/>
      <c r="OIH851" s="14"/>
      <c r="OII851" s="14"/>
      <c r="OIJ851" s="14"/>
      <c r="OIK851" s="14"/>
      <c r="OIL851" s="14"/>
      <c r="OIM851" s="14"/>
      <c r="OIN851" s="14"/>
      <c r="OIO851" s="14"/>
      <c r="OIP851" s="14"/>
      <c r="OIQ851" s="14"/>
      <c r="OIR851" s="14"/>
      <c r="OIS851" s="14"/>
      <c r="OIT851" s="14"/>
      <c r="OIU851" s="14"/>
      <c r="OIV851" s="14"/>
      <c r="OIW851" s="14"/>
      <c r="OIX851" s="14"/>
      <c r="OIY851" s="14"/>
      <c r="OIZ851" s="14"/>
      <c r="OJA851" s="14"/>
      <c r="OJB851" s="14"/>
      <c r="OJC851" s="14"/>
      <c r="OJD851" s="14"/>
      <c r="OJE851" s="14"/>
      <c r="OJF851" s="14"/>
      <c r="OJG851" s="14"/>
      <c r="OJH851" s="14"/>
      <c r="OJI851" s="14"/>
      <c r="OJJ851" s="14"/>
      <c r="OJK851" s="14"/>
      <c r="OJL851" s="14"/>
      <c r="OJM851" s="14"/>
      <c r="OJN851" s="14"/>
      <c r="OJO851" s="14"/>
      <c r="OJP851" s="14"/>
      <c r="OJQ851" s="14"/>
      <c r="OJR851" s="14"/>
      <c r="OJS851" s="14"/>
      <c r="OJT851" s="14"/>
      <c r="OJU851" s="14"/>
      <c r="OJV851" s="14"/>
      <c r="OJW851" s="14"/>
      <c r="OJX851" s="14"/>
      <c r="OJY851" s="14"/>
      <c r="OJZ851" s="14"/>
      <c r="OKA851" s="14"/>
      <c r="OKB851" s="14"/>
      <c r="OKC851" s="14"/>
      <c r="OKD851" s="14"/>
      <c r="OKE851" s="14"/>
      <c r="OKF851" s="14"/>
      <c r="OKG851" s="14"/>
      <c r="OKH851" s="14"/>
      <c r="OKI851" s="14"/>
      <c r="OKJ851" s="14"/>
      <c r="OKK851" s="14"/>
      <c r="OKL851" s="14"/>
      <c r="OKM851" s="14"/>
      <c r="OKN851" s="14"/>
      <c r="OKO851" s="14"/>
      <c r="OKP851" s="14"/>
      <c r="OKQ851" s="14"/>
      <c r="OKR851" s="14"/>
      <c r="OKS851" s="14"/>
      <c r="OKT851" s="14"/>
      <c r="OKU851" s="14"/>
      <c r="OKV851" s="14"/>
      <c r="OKW851" s="14"/>
      <c r="OKX851" s="14"/>
      <c r="OKY851" s="14"/>
      <c r="OKZ851" s="14"/>
      <c r="OLA851" s="14"/>
      <c r="OLB851" s="14"/>
      <c r="OLC851" s="14"/>
      <c r="OLD851" s="14"/>
      <c r="OLE851" s="14"/>
      <c r="OLF851" s="14"/>
      <c r="OLG851" s="14"/>
      <c r="OLH851" s="14"/>
      <c r="OLI851" s="14"/>
      <c r="OLJ851" s="14"/>
      <c r="OLK851" s="14"/>
      <c r="OLL851" s="14"/>
      <c r="OLM851" s="14"/>
      <c r="OLN851" s="14"/>
      <c r="OLO851" s="14"/>
      <c r="OLP851" s="14"/>
      <c r="OLQ851" s="14"/>
      <c r="OLR851" s="14"/>
      <c r="OLS851" s="14"/>
      <c r="OLT851" s="14"/>
      <c r="OLU851" s="14"/>
      <c r="OLV851" s="14"/>
      <c r="OLW851" s="14"/>
      <c r="OLX851" s="14"/>
      <c r="OLY851" s="14"/>
      <c r="OLZ851" s="14"/>
      <c r="OMA851" s="14"/>
      <c r="OMB851" s="14"/>
      <c r="OMC851" s="14"/>
      <c r="OMD851" s="14"/>
      <c r="OME851" s="14"/>
      <c r="OMF851" s="14"/>
      <c r="OMG851" s="14"/>
      <c r="OMH851" s="14"/>
      <c r="OMI851" s="14"/>
      <c r="OMJ851" s="14"/>
      <c r="OMK851" s="14"/>
      <c r="OML851" s="14"/>
      <c r="OMM851" s="14"/>
      <c r="OMN851" s="14"/>
      <c r="OMO851" s="14"/>
      <c r="OMP851" s="14"/>
      <c r="OMQ851" s="14"/>
      <c r="OMR851" s="14"/>
      <c r="OMS851" s="14"/>
      <c r="OMT851" s="14"/>
      <c r="OMU851" s="14"/>
      <c r="OMV851" s="14"/>
      <c r="OMW851" s="14"/>
      <c r="OMX851" s="14"/>
      <c r="OMY851" s="14"/>
      <c r="OMZ851" s="14"/>
      <c r="ONA851" s="14"/>
      <c r="ONB851" s="14"/>
      <c r="ONC851" s="14"/>
      <c r="OND851" s="14"/>
      <c r="ONE851" s="14"/>
      <c r="ONF851" s="14"/>
      <c r="ONG851" s="14"/>
      <c r="ONH851" s="14"/>
      <c r="ONI851" s="14"/>
      <c r="ONJ851" s="14"/>
      <c r="ONK851" s="14"/>
      <c r="ONL851" s="14"/>
      <c r="ONM851" s="14"/>
      <c r="ONN851" s="14"/>
      <c r="ONO851" s="14"/>
      <c r="ONP851" s="14"/>
      <c r="ONQ851" s="14"/>
      <c r="ONR851" s="14"/>
      <c r="ONS851" s="14"/>
      <c r="ONT851" s="14"/>
      <c r="ONU851" s="14"/>
      <c r="ONV851" s="14"/>
      <c r="ONW851" s="14"/>
      <c r="ONX851" s="14"/>
      <c r="ONY851" s="14"/>
      <c r="ONZ851" s="14"/>
      <c r="OOA851" s="14"/>
      <c r="OOB851" s="14"/>
      <c r="OOC851" s="14"/>
      <c r="OOD851" s="14"/>
      <c r="OOE851" s="14"/>
      <c r="OOF851" s="14"/>
      <c r="OOG851" s="14"/>
      <c r="OOH851" s="14"/>
      <c r="OOI851" s="14"/>
      <c r="OOJ851" s="14"/>
      <c r="OOK851" s="14"/>
      <c r="OOL851" s="14"/>
      <c r="OOM851" s="14"/>
      <c r="OON851" s="14"/>
      <c r="OOO851" s="14"/>
      <c r="OOP851" s="14"/>
      <c r="OOQ851" s="14"/>
      <c r="OOR851" s="14"/>
      <c r="OOS851" s="14"/>
      <c r="OOT851" s="14"/>
      <c r="OOU851" s="14"/>
      <c r="OOV851" s="14"/>
      <c r="OOW851" s="14"/>
      <c r="OOX851" s="14"/>
      <c r="OOY851" s="14"/>
      <c r="OOZ851" s="14"/>
      <c r="OPA851" s="14"/>
      <c r="OPB851" s="14"/>
      <c r="OPC851" s="14"/>
      <c r="OPD851" s="14"/>
      <c r="OPE851" s="14"/>
      <c r="OPF851" s="14"/>
      <c r="OPG851" s="14"/>
      <c r="OPH851" s="14"/>
      <c r="OPI851" s="14"/>
      <c r="OPJ851" s="14"/>
      <c r="OPK851" s="14"/>
      <c r="OPL851" s="14"/>
      <c r="OPM851" s="14"/>
      <c r="OPN851" s="14"/>
      <c r="OPO851" s="14"/>
      <c r="OPP851" s="14"/>
      <c r="OPQ851" s="14"/>
      <c r="OPR851" s="14"/>
      <c r="OPS851" s="14"/>
      <c r="OPT851" s="14"/>
      <c r="OPU851" s="14"/>
      <c r="OPV851" s="14"/>
      <c r="OPW851" s="14"/>
      <c r="OPX851" s="14"/>
      <c r="OPY851" s="14"/>
      <c r="OPZ851" s="14"/>
      <c r="OQA851" s="14"/>
      <c r="OQB851" s="14"/>
      <c r="OQC851" s="14"/>
      <c r="OQD851" s="14"/>
      <c r="OQE851" s="14"/>
      <c r="OQF851" s="14"/>
      <c r="OQG851" s="14"/>
      <c r="OQH851" s="14"/>
      <c r="OQI851" s="14"/>
      <c r="OQJ851" s="14"/>
      <c r="OQK851" s="14"/>
      <c r="OQL851" s="14"/>
      <c r="OQM851" s="14"/>
      <c r="OQN851" s="14"/>
      <c r="OQO851" s="14"/>
      <c r="OQP851" s="14"/>
      <c r="OQQ851" s="14"/>
      <c r="OQR851" s="14"/>
      <c r="OQS851" s="14"/>
      <c r="OQT851" s="14"/>
      <c r="OQU851" s="14"/>
      <c r="OQV851" s="14"/>
      <c r="OQW851" s="14"/>
      <c r="OQX851" s="14"/>
      <c r="OQY851" s="14"/>
      <c r="OQZ851" s="14"/>
      <c r="ORA851" s="14"/>
      <c r="ORB851" s="14"/>
      <c r="ORC851" s="14"/>
      <c r="ORD851" s="14"/>
      <c r="ORE851" s="14"/>
      <c r="ORF851" s="14"/>
      <c r="ORG851" s="14"/>
      <c r="ORH851" s="14"/>
      <c r="ORI851" s="14"/>
      <c r="ORJ851" s="14"/>
      <c r="ORK851" s="14"/>
      <c r="ORL851" s="14"/>
      <c r="ORM851" s="14"/>
      <c r="ORN851" s="14"/>
      <c r="ORO851" s="14"/>
      <c r="ORP851" s="14"/>
      <c r="ORQ851" s="14"/>
      <c r="ORR851" s="14"/>
      <c r="ORS851" s="14"/>
      <c r="ORT851" s="14"/>
      <c r="ORU851" s="14"/>
      <c r="ORV851" s="14"/>
      <c r="ORW851" s="14"/>
      <c r="ORX851" s="14"/>
      <c r="ORY851" s="14"/>
      <c r="ORZ851" s="14"/>
      <c r="OSA851" s="14"/>
      <c r="OSB851" s="14"/>
      <c r="OSC851" s="14"/>
      <c r="OSD851" s="14"/>
      <c r="OSE851" s="14"/>
      <c r="OSF851" s="14"/>
      <c r="OSG851" s="14"/>
      <c r="OSH851" s="14"/>
      <c r="OSI851" s="14"/>
      <c r="OSJ851" s="14"/>
      <c r="OSK851" s="14"/>
      <c r="OSL851" s="14"/>
      <c r="OSM851" s="14"/>
      <c r="OSN851" s="14"/>
      <c r="OSO851" s="14"/>
      <c r="OSP851" s="14"/>
      <c r="OSQ851" s="14"/>
      <c r="OSR851" s="14"/>
      <c r="OSS851" s="14"/>
      <c r="OST851" s="14"/>
      <c r="OSU851" s="14"/>
      <c r="OSV851" s="14"/>
      <c r="OSW851" s="14"/>
      <c r="OSX851" s="14"/>
      <c r="OSY851" s="14"/>
      <c r="OSZ851" s="14"/>
      <c r="OTA851" s="14"/>
      <c r="OTB851" s="14"/>
      <c r="OTC851" s="14"/>
      <c r="OTD851" s="14"/>
      <c r="OTE851" s="14"/>
      <c r="OTF851" s="14"/>
      <c r="OTG851" s="14"/>
      <c r="OTH851" s="14"/>
      <c r="OTI851" s="14"/>
      <c r="OTJ851" s="14"/>
      <c r="OTK851" s="14"/>
      <c r="OTL851" s="14"/>
      <c r="OTM851" s="14"/>
      <c r="OTN851" s="14"/>
      <c r="OTO851" s="14"/>
      <c r="OTP851" s="14"/>
      <c r="OTQ851" s="14"/>
      <c r="OTR851" s="14"/>
      <c r="OTS851" s="14"/>
      <c r="OTT851" s="14"/>
      <c r="OTU851" s="14"/>
      <c r="OTV851" s="14"/>
      <c r="OTW851" s="14"/>
      <c r="OTX851" s="14"/>
      <c r="OTY851" s="14"/>
      <c r="OTZ851" s="14"/>
      <c r="OUA851" s="14"/>
      <c r="OUB851" s="14"/>
      <c r="OUC851" s="14"/>
      <c r="OUD851" s="14"/>
      <c r="OUE851" s="14"/>
      <c r="OUF851" s="14"/>
      <c r="OUG851" s="14"/>
      <c r="OUH851" s="14"/>
      <c r="OUI851" s="14"/>
      <c r="OUJ851" s="14"/>
      <c r="OUK851" s="14"/>
      <c r="OUL851" s="14"/>
      <c r="OUM851" s="14"/>
      <c r="OUN851" s="14"/>
      <c r="OUO851" s="14"/>
      <c r="OUP851" s="14"/>
      <c r="OUQ851" s="14"/>
      <c r="OUR851" s="14"/>
      <c r="OUS851" s="14"/>
      <c r="OUT851" s="14"/>
      <c r="OUU851" s="14"/>
      <c r="OUV851" s="14"/>
      <c r="OUW851" s="14"/>
      <c r="OUX851" s="14"/>
      <c r="OUY851" s="14"/>
      <c r="OUZ851" s="14"/>
      <c r="OVA851" s="14"/>
      <c r="OVB851" s="14"/>
      <c r="OVC851" s="14"/>
      <c r="OVD851" s="14"/>
      <c r="OVE851" s="14"/>
      <c r="OVF851" s="14"/>
      <c r="OVG851" s="14"/>
      <c r="OVH851" s="14"/>
      <c r="OVI851" s="14"/>
      <c r="OVJ851" s="14"/>
      <c r="OVK851" s="14"/>
      <c r="OVL851" s="14"/>
      <c r="OVM851" s="14"/>
      <c r="OVN851" s="14"/>
      <c r="OVO851" s="14"/>
      <c r="OVP851" s="14"/>
      <c r="OVQ851" s="14"/>
      <c r="OVR851" s="14"/>
      <c r="OVS851" s="14"/>
      <c r="OVT851" s="14"/>
      <c r="OVU851" s="14"/>
      <c r="OVV851" s="14"/>
      <c r="OVW851" s="14"/>
      <c r="OVX851" s="14"/>
      <c r="OVY851" s="14"/>
      <c r="OVZ851" s="14"/>
      <c r="OWA851" s="14"/>
      <c r="OWB851" s="14"/>
      <c r="OWC851" s="14"/>
      <c r="OWD851" s="14"/>
      <c r="OWE851" s="14"/>
      <c r="OWF851" s="14"/>
      <c r="OWG851" s="14"/>
      <c r="OWH851" s="14"/>
      <c r="OWI851" s="14"/>
      <c r="OWJ851" s="14"/>
      <c r="OWK851" s="14"/>
      <c r="OWL851" s="14"/>
      <c r="OWM851" s="14"/>
      <c r="OWN851" s="14"/>
      <c r="OWO851" s="14"/>
      <c r="OWP851" s="14"/>
      <c r="OWQ851" s="14"/>
      <c r="OWR851" s="14"/>
      <c r="OWS851" s="14"/>
      <c r="OWT851" s="14"/>
      <c r="OWU851" s="14"/>
      <c r="OWV851" s="14"/>
      <c r="OWW851" s="14"/>
      <c r="OWX851" s="14"/>
      <c r="OWY851" s="14"/>
      <c r="OWZ851" s="14"/>
      <c r="OXA851" s="14"/>
      <c r="OXB851" s="14"/>
      <c r="OXC851" s="14"/>
      <c r="OXD851" s="14"/>
      <c r="OXE851" s="14"/>
      <c r="OXF851" s="14"/>
      <c r="OXG851" s="14"/>
      <c r="OXH851" s="14"/>
      <c r="OXI851" s="14"/>
      <c r="OXJ851" s="14"/>
      <c r="OXK851" s="14"/>
      <c r="OXL851" s="14"/>
      <c r="OXM851" s="14"/>
      <c r="OXN851" s="14"/>
      <c r="OXO851" s="14"/>
      <c r="OXP851" s="14"/>
      <c r="OXQ851" s="14"/>
      <c r="OXR851" s="14"/>
      <c r="OXS851" s="14"/>
      <c r="OXT851" s="14"/>
      <c r="OXU851" s="14"/>
      <c r="OXV851" s="14"/>
      <c r="OXW851" s="14"/>
      <c r="OXX851" s="14"/>
      <c r="OXY851" s="14"/>
      <c r="OXZ851" s="14"/>
      <c r="OYA851" s="14"/>
      <c r="OYB851" s="14"/>
      <c r="OYC851" s="14"/>
      <c r="OYD851" s="14"/>
      <c r="OYE851" s="14"/>
      <c r="OYF851" s="14"/>
      <c r="OYG851" s="14"/>
      <c r="OYH851" s="14"/>
      <c r="OYI851" s="14"/>
      <c r="OYJ851" s="14"/>
      <c r="OYK851" s="14"/>
      <c r="OYL851" s="14"/>
      <c r="OYM851" s="14"/>
      <c r="OYN851" s="14"/>
      <c r="OYO851" s="14"/>
      <c r="OYP851" s="14"/>
      <c r="OYQ851" s="14"/>
      <c r="OYR851" s="14"/>
      <c r="OYS851" s="14"/>
      <c r="OYT851" s="14"/>
      <c r="OYU851" s="14"/>
      <c r="OYV851" s="14"/>
      <c r="OYW851" s="14"/>
      <c r="OYX851" s="14"/>
      <c r="OYY851" s="14"/>
      <c r="OYZ851" s="14"/>
      <c r="OZA851" s="14"/>
      <c r="OZB851" s="14"/>
      <c r="OZC851" s="14"/>
      <c r="OZD851" s="14"/>
      <c r="OZE851" s="14"/>
      <c r="OZF851" s="14"/>
      <c r="OZG851" s="14"/>
      <c r="OZH851" s="14"/>
      <c r="OZI851" s="14"/>
      <c r="OZJ851" s="14"/>
      <c r="OZK851" s="14"/>
      <c r="OZL851" s="14"/>
      <c r="OZM851" s="14"/>
      <c r="OZN851" s="14"/>
      <c r="OZO851" s="14"/>
      <c r="OZP851" s="14"/>
      <c r="OZQ851" s="14"/>
      <c r="OZR851" s="14"/>
      <c r="OZS851" s="14"/>
      <c r="OZT851" s="14"/>
      <c r="OZU851" s="14"/>
      <c r="OZV851" s="14"/>
      <c r="OZW851" s="14"/>
      <c r="OZX851" s="14"/>
      <c r="OZY851" s="14"/>
      <c r="OZZ851" s="14"/>
      <c r="PAA851" s="14"/>
      <c r="PAB851" s="14"/>
      <c r="PAC851" s="14"/>
      <c r="PAD851" s="14"/>
      <c r="PAE851" s="14"/>
      <c r="PAF851" s="14"/>
      <c r="PAG851" s="14"/>
      <c r="PAH851" s="14"/>
      <c r="PAI851" s="14"/>
      <c r="PAJ851" s="14"/>
      <c r="PAK851" s="14"/>
      <c r="PAL851" s="14"/>
      <c r="PAM851" s="14"/>
      <c r="PAN851" s="14"/>
      <c r="PAO851" s="14"/>
      <c r="PAP851" s="14"/>
      <c r="PAQ851" s="14"/>
      <c r="PAR851" s="14"/>
      <c r="PAS851" s="14"/>
      <c r="PAT851" s="14"/>
      <c r="PAU851" s="14"/>
      <c r="PAV851" s="14"/>
      <c r="PAW851" s="14"/>
      <c r="PAX851" s="14"/>
      <c r="PAY851" s="14"/>
      <c r="PAZ851" s="14"/>
      <c r="PBA851" s="14"/>
      <c r="PBB851" s="14"/>
      <c r="PBC851" s="14"/>
      <c r="PBD851" s="14"/>
      <c r="PBE851" s="14"/>
      <c r="PBF851" s="14"/>
      <c r="PBG851" s="14"/>
      <c r="PBH851" s="14"/>
      <c r="PBI851" s="14"/>
      <c r="PBJ851" s="14"/>
      <c r="PBK851" s="14"/>
      <c r="PBL851" s="14"/>
      <c r="PBM851" s="14"/>
      <c r="PBN851" s="14"/>
      <c r="PBO851" s="14"/>
      <c r="PBP851" s="14"/>
      <c r="PBQ851" s="14"/>
      <c r="PBR851" s="14"/>
      <c r="PBS851" s="14"/>
      <c r="PBT851" s="14"/>
      <c r="PBU851" s="14"/>
      <c r="PBV851" s="14"/>
      <c r="PBW851" s="14"/>
      <c r="PBX851" s="14"/>
      <c r="PBY851" s="14"/>
      <c r="PBZ851" s="14"/>
      <c r="PCA851" s="14"/>
      <c r="PCB851" s="14"/>
      <c r="PCC851" s="14"/>
      <c r="PCD851" s="14"/>
      <c r="PCE851" s="14"/>
      <c r="PCF851" s="14"/>
      <c r="PCG851" s="14"/>
      <c r="PCH851" s="14"/>
      <c r="PCI851" s="14"/>
      <c r="PCJ851" s="14"/>
      <c r="PCK851" s="14"/>
      <c r="PCL851" s="14"/>
      <c r="PCM851" s="14"/>
      <c r="PCN851" s="14"/>
      <c r="PCO851" s="14"/>
      <c r="PCP851" s="14"/>
      <c r="PCQ851" s="14"/>
      <c r="PCR851" s="14"/>
      <c r="PCS851" s="14"/>
      <c r="PCT851" s="14"/>
      <c r="PCU851" s="14"/>
      <c r="PCV851" s="14"/>
      <c r="PCW851" s="14"/>
      <c r="PCX851" s="14"/>
      <c r="PCY851" s="14"/>
      <c r="PCZ851" s="14"/>
      <c r="PDA851" s="14"/>
      <c r="PDB851" s="14"/>
      <c r="PDC851" s="14"/>
      <c r="PDD851" s="14"/>
      <c r="PDE851" s="14"/>
      <c r="PDF851" s="14"/>
      <c r="PDG851" s="14"/>
      <c r="PDH851" s="14"/>
      <c r="PDI851" s="14"/>
      <c r="PDJ851" s="14"/>
      <c r="PDK851" s="14"/>
      <c r="PDL851" s="14"/>
      <c r="PDM851" s="14"/>
      <c r="PDN851" s="14"/>
      <c r="PDO851" s="14"/>
      <c r="PDP851" s="14"/>
      <c r="PDQ851" s="14"/>
      <c r="PDR851" s="14"/>
      <c r="PDS851" s="14"/>
      <c r="PDT851" s="14"/>
      <c r="PDU851" s="14"/>
      <c r="PDV851" s="14"/>
      <c r="PDW851" s="14"/>
      <c r="PDX851" s="14"/>
      <c r="PDY851" s="14"/>
      <c r="PDZ851" s="14"/>
      <c r="PEA851" s="14"/>
      <c r="PEB851" s="14"/>
      <c r="PEC851" s="14"/>
      <c r="PED851" s="14"/>
      <c r="PEE851" s="14"/>
      <c r="PEF851" s="14"/>
      <c r="PEG851" s="14"/>
      <c r="PEH851" s="14"/>
      <c r="PEI851" s="14"/>
      <c r="PEJ851" s="14"/>
      <c r="PEK851" s="14"/>
      <c r="PEL851" s="14"/>
      <c r="PEM851" s="14"/>
      <c r="PEN851" s="14"/>
      <c r="PEO851" s="14"/>
      <c r="PEP851" s="14"/>
      <c r="PEQ851" s="14"/>
      <c r="PER851" s="14"/>
      <c r="PES851" s="14"/>
      <c r="PET851" s="14"/>
      <c r="PEU851" s="14"/>
      <c r="PEV851" s="14"/>
      <c r="PEW851" s="14"/>
      <c r="PEX851" s="14"/>
      <c r="PEY851" s="14"/>
      <c r="PEZ851" s="14"/>
      <c r="PFA851" s="14"/>
      <c r="PFB851" s="14"/>
      <c r="PFC851" s="14"/>
      <c r="PFD851" s="14"/>
      <c r="PFE851" s="14"/>
      <c r="PFF851" s="14"/>
      <c r="PFG851" s="14"/>
      <c r="PFH851" s="14"/>
      <c r="PFI851" s="14"/>
      <c r="PFJ851" s="14"/>
      <c r="PFK851" s="14"/>
      <c r="PFL851" s="14"/>
      <c r="PFM851" s="14"/>
      <c r="PFN851" s="14"/>
      <c r="PFO851" s="14"/>
      <c r="PFP851" s="14"/>
      <c r="PFQ851" s="14"/>
      <c r="PFR851" s="14"/>
      <c r="PFS851" s="14"/>
      <c r="PFT851" s="14"/>
      <c r="PFU851" s="14"/>
      <c r="PFV851" s="14"/>
      <c r="PFW851" s="14"/>
      <c r="PFX851" s="14"/>
      <c r="PFY851" s="14"/>
      <c r="PFZ851" s="14"/>
      <c r="PGA851" s="14"/>
      <c r="PGB851" s="14"/>
      <c r="PGC851" s="14"/>
      <c r="PGD851" s="14"/>
      <c r="PGE851" s="14"/>
      <c r="PGF851" s="14"/>
      <c r="PGG851" s="14"/>
      <c r="PGH851" s="14"/>
      <c r="PGI851" s="14"/>
      <c r="PGJ851" s="14"/>
      <c r="PGK851" s="14"/>
      <c r="PGL851" s="14"/>
      <c r="PGM851" s="14"/>
      <c r="PGN851" s="14"/>
      <c r="PGO851" s="14"/>
      <c r="PGP851" s="14"/>
      <c r="PGQ851" s="14"/>
      <c r="PGR851" s="14"/>
      <c r="PGS851" s="14"/>
      <c r="PGT851" s="14"/>
      <c r="PGU851" s="14"/>
      <c r="PGV851" s="14"/>
      <c r="PGW851" s="14"/>
      <c r="PGX851" s="14"/>
      <c r="PGY851" s="14"/>
      <c r="PGZ851" s="14"/>
      <c r="PHA851" s="14"/>
      <c r="PHB851" s="14"/>
      <c r="PHC851" s="14"/>
      <c r="PHD851" s="14"/>
      <c r="PHE851" s="14"/>
      <c r="PHF851" s="14"/>
      <c r="PHG851" s="14"/>
      <c r="PHH851" s="14"/>
      <c r="PHI851" s="14"/>
      <c r="PHJ851" s="14"/>
      <c r="PHK851" s="14"/>
      <c r="PHL851" s="14"/>
      <c r="PHM851" s="14"/>
      <c r="PHN851" s="14"/>
      <c r="PHO851" s="14"/>
      <c r="PHP851" s="14"/>
      <c r="PHQ851" s="14"/>
      <c r="PHR851" s="14"/>
      <c r="PHS851" s="14"/>
      <c r="PHT851" s="14"/>
      <c r="PHU851" s="14"/>
      <c r="PHV851" s="14"/>
      <c r="PHW851" s="14"/>
      <c r="PHX851" s="14"/>
      <c r="PHY851" s="14"/>
      <c r="PHZ851" s="14"/>
      <c r="PIA851" s="14"/>
      <c r="PIB851" s="14"/>
      <c r="PIC851" s="14"/>
      <c r="PID851" s="14"/>
      <c r="PIE851" s="14"/>
      <c r="PIF851" s="14"/>
      <c r="PIG851" s="14"/>
      <c r="PIH851" s="14"/>
      <c r="PII851" s="14"/>
      <c r="PIJ851" s="14"/>
      <c r="PIK851" s="14"/>
      <c r="PIL851" s="14"/>
      <c r="PIM851" s="14"/>
      <c r="PIN851" s="14"/>
      <c r="PIO851" s="14"/>
      <c r="PIP851" s="14"/>
      <c r="PIQ851" s="14"/>
      <c r="PIR851" s="14"/>
      <c r="PIS851" s="14"/>
      <c r="PIT851" s="14"/>
      <c r="PIU851" s="14"/>
      <c r="PIV851" s="14"/>
      <c r="PIW851" s="14"/>
      <c r="PIX851" s="14"/>
      <c r="PIY851" s="14"/>
      <c r="PIZ851" s="14"/>
      <c r="PJA851" s="14"/>
      <c r="PJB851" s="14"/>
      <c r="PJC851" s="14"/>
      <c r="PJD851" s="14"/>
      <c r="PJE851" s="14"/>
      <c r="PJF851" s="14"/>
      <c r="PJG851" s="14"/>
      <c r="PJH851" s="14"/>
      <c r="PJI851" s="14"/>
      <c r="PJJ851" s="14"/>
      <c r="PJK851" s="14"/>
      <c r="PJL851" s="14"/>
      <c r="PJM851" s="14"/>
      <c r="PJN851" s="14"/>
      <c r="PJO851" s="14"/>
      <c r="PJP851" s="14"/>
      <c r="PJQ851" s="14"/>
      <c r="PJR851" s="14"/>
      <c r="PJS851" s="14"/>
      <c r="PJT851" s="14"/>
      <c r="PJU851" s="14"/>
      <c r="PJV851" s="14"/>
      <c r="PJW851" s="14"/>
      <c r="PJX851" s="14"/>
      <c r="PJY851" s="14"/>
      <c r="PJZ851" s="14"/>
      <c r="PKA851" s="14"/>
      <c r="PKB851" s="14"/>
      <c r="PKC851" s="14"/>
      <c r="PKD851" s="14"/>
      <c r="PKE851" s="14"/>
      <c r="PKF851" s="14"/>
      <c r="PKG851" s="14"/>
      <c r="PKH851" s="14"/>
      <c r="PKI851" s="14"/>
      <c r="PKJ851" s="14"/>
      <c r="PKK851" s="14"/>
      <c r="PKL851" s="14"/>
      <c r="PKM851" s="14"/>
      <c r="PKN851" s="14"/>
      <c r="PKO851" s="14"/>
      <c r="PKP851" s="14"/>
      <c r="PKQ851" s="14"/>
      <c r="PKR851" s="14"/>
      <c r="PKS851" s="14"/>
      <c r="PKT851" s="14"/>
      <c r="PKU851" s="14"/>
      <c r="PKV851" s="14"/>
      <c r="PKW851" s="14"/>
      <c r="PKX851" s="14"/>
      <c r="PKY851" s="14"/>
      <c r="PKZ851" s="14"/>
      <c r="PLA851" s="14"/>
      <c r="PLB851" s="14"/>
      <c r="PLC851" s="14"/>
      <c r="PLD851" s="14"/>
      <c r="PLE851" s="14"/>
      <c r="PLF851" s="14"/>
      <c r="PLG851" s="14"/>
      <c r="PLH851" s="14"/>
      <c r="PLI851" s="14"/>
      <c r="PLJ851" s="14"/>
      <c r="PLK851" s="14"/>
      <c r="PLL851" s="14"/>
      <c r="PLM851" s="14"/>
      <c r="PLN851" s="14"/>
      <c r="PLO851" s="14"/>
      <c r="PLP851" s="14"/>
      <c r="PLQ851" s="14"/>
      <c r="PLR851" s="14"/>
      <c r="PLS851" s="14"/>
      <c r="PLT851" s="14"/>
      <c r="PLU851" s="14"/>
      <c r="PLV851" s="14"/>
      <c r="PLW851" s="14"/>
      <c r="PLX851" s="14"/>
      <c r="PLY851" s="14"/>
      <c r="PLZ851" s="14"/>
      <c r="PMA851" s="14"/>
      <c r="PMB851" s="14"/>
      <c r="PMC851" s="14"/>
      <c r="PMD851" s="14"/>
      <c r="PME851" s="14"/>
      <c r="PMF851" s="14"/>
      <c r="PMG851" s="14"/>
      <c r="PMH851" s="14"/>
      <c r="PMI851" s="14"/>
      <c r="PMJ851" s="14"/>
      <c r="PMK851" s="14"/>
      <c r="PML851" s="14"/>
      <c r="PMM851" s="14"/>
      <c r="PMN851" s="14"/>
      <c r="PMO851" s="14"/>
      <c r="PMP851" s="14"/>
      <c r="PMQ851" s="14"/>
      <c r="PMR851" s="14"/>
      <c r="PMS851" s="14"/>
      <c r="PMT851" s="14"/>
      <c r="PMU851" s="14"/>
      <c r="PMV851" s="14"/>
      <c r="PMW851" s="14"/>
      <c r="PMX851" s="14"/>
      <c r="PMY851" s="14"/>
      <c r="PMZ851" s="14"/>
      <c r="PNA851" s="14"/>
      <c r="PNB851" s="14"/>
      <c r="PNC851" s="14"/>
      <c r="PND851" s="14"/>
      <c r="PNE851" s="14"/>
      <c r="PNF851" s="14"/>
      <c r="PNG851" s="14"/>
      <c r="PNH851" s="14"/>
      <c r="PNI851" s="14"/>
      <c r="PNJ851" s="14"/>
      <c r="PNK851" s="14"/>
      <c r="PNL851" s="14"/>
      <c r="PNM851" s="14"/>
      <c r="PNN851" s="14"/>
      <c r="PNO851" s="14"/>
      <c r="PNP851" s="14"/>
      <c r="PNQ851" s="14"/>
      <c r="PNR851" s="14"/>
      <c r="PNS851" s="14"/>
      <c r="PNT851" s="14"/>
      <c r="PNU851" s="14"/>
      <c r="PNV851" s="14"/>
      <c r="PNW851" s="14"/>
      <c r="PNX851" s="14"/>
      <c r="PNY851" s="14"/>
      <c r="PNZ851" s="14"/>
      <c r="POA851" s="14"/>
      <c r="POB851" s="14"/>
      <c r="POC851" s="14"/>
      <c r="POD851" s="14"/>
      <c r="POE851" s="14"/>
      <c r="POF851" s="14"/>
      <c r="POG851" s="14"/>
      <c r="POH851" s="14"/>
      <c r="POI851" s="14"/>
      <c r="POJ851" s="14"/>
      <c r="POK851" s="14"/>
      <c r="POL851" s="14"/>
      <c r="POM851" s="14"/>
      <c r="PON851" s="14"/>
      <c r="POO851" s="14"/>
      <c r="POP851" s="14"/>
      <c r="POQ851" s="14"/>
      <c r="POR851" s="14"/>
      <c r="POS851" s="14"/>
      <c r="POT851" s="14"/>
      <c r="POU851" s="14"/>
      <c r="POV851" s="14"/>
      <c r="POW851" s="14"/>
      <c r="POX851" s="14"/>
      <c r="POY851" s="14"/>
      <c r="POZ851" s="14"/>
      <c r="PPA851" s="14"/>
      <c r="PPB851" s="14"/>
      <c r="PPC851" s="14"/>
      <c r="PPD851" s="14"/>
      <c r="PPE851" s="14"/>
      <c r="PPF851" s="14"/>
      <c r="PPG851" s="14"/>
      <c r="PPH851" s="14"/>
      <c r="PPI851" s="14"/>
      <c r="PPJ851" s="14"/>
      <c r="PPK851" s="14"/>
      <c r="PPL851" s="14"/>
      <c r="PPM851" s="14"/>
      <c r="PPN851" s="14"/>
      <c r="PPO851" s="14"/>
      <c r="PPP851" s="14"/>
      <c r="PPQ851" s="14"/>
      <c r="PPR851" s="14"/>
      <c r="PPS851" s="14"/>
      <c r="PPT851" s="14"/>
      <c r="PPU851" s="14"/>
      <c r="PPV851" s="14"/>
      <c r="PPW851" s="14"/>
      <c r="PPX851" s="14"/>
      <c r="PPY851" s="14"/>
      <c r="PPZ851" s="14"/>
      <c r="PQA851" s="14"/>
      <c r="PQB851" s="14"/>
      <c r="PQC851" s="14"/>
      <c r="PQD851" s="14"/>
      <c r="PQE851" s="14"/>
      <c r="PQF851" s="14"/>
      <c r="PQG851" s="14"/>
      <c r="PQH851" s="14"/>
      <c r="PQI851" s="14"/>
      <c r="PQJ851" s="14"/>
      <c r="PQK851" s="14"/>
      <c r="PQL851" s="14"/>
      <c r="PQM851" s="14"/>
      <c r="PQN851" s="14"/>
      <c r="PQO851" s="14"/>
      <c r="PQP851" s="14"/>
      <c r="PQQ851" s="14"/>
      <c r="PQR851" s="14"/>
      <c r="PQS851" s="14"/>
      <c r="PQT851" s="14"/>
      <c r="PQU851" s="14"/>
      <c r="PQV851" s="14"/>
      <c r="PQW851" s="14"/>
      <c r="PQX851" s="14"/>
      <c r="PQY851" s="14"/>
      <c r="PQZ851" s="14"/>
      <c r="PRA851" s="14"/>
      <c r="PRB851" s="14"/>
      <c r="PRC851" s="14"/>
      <c r="PRD851" s="14"/>
      <c r="PRE851" s="14"/>
      <c r="PRF851" s="14"/>
      <c r="PRG851" s="14"/>
      <c r="PRH851" s="14"/>
      <c r="PRI851" s="14"/>
      <c r="PRJ851" s="14"/>
      <c r="PRK851" s="14"/>
      <c r="PRL851" s="14"/>
      <c r="PRM851" s="14"/>
      <c r="PRN851" s="14"/>
      <c r="PRO851" s="14"/>
      <c r="PRP851" s="14"/>
      <c r="PRQ851" s="14"/>
      <c r="PRR851" s="14"/>
      <c r="PRS851" s="14"/>
      <c r="PRT851" s="14"/>
      <c r="PRU851" s="14"/>
      <c r="PRV851" s="14"/>
      <c r="PRW851" s="14"/>
      <c r="PRX851" s="14"/>
      <c r="PRY851" s="14"/>
      <c r="PRZ851" s="14"/>
      <c r="PSA851" s="14"/>
      <c r="PSB851" s="14"/>
      <c r="PSC851" s="14"/>
      <c r="PSD851" s="14"/>
      <c r="PSE851" s="14"/>
      <c r="PSF851" s="14"/>
      <c r="PSG851" s="14"/>
      <c r="PSH851" s="14"/>
      <c r="PSI851" s="14"/>
      <c r="PSJ851" s="14"/>
      <c r="PSK851" s="14"/>
      <c r="PSL851" s="14"/>
      <c r="PSM851" s="14"/>
      <c r="PSN851" s="14"/>
      <c r="PSO851" s="14"/>
      <c r="PSP851" s="14"/>
      <c r="PSQ851" s="14"/>
      <c r="PSR851" s="14"/>
      <c r="PSS851" s="14"/>
      <c r="PST851" s="14"/>
      <c r="PSU851" s="14"/>
      <c r="PSV851" s="14"/>
      <c r="PSW851" s="14"/>
      <c r="PSX851" s="14"/>
      <c r="PSY851" s="14"/>
      <c r="PSZ851" s="14"/>
      <c r="PTA851" s="14"/>
      <c r="PTB851" s="14"/>
      <c r="PTC851" s="14"/>
      <c r="PTD851" s="14"/>
      <c r="PTE851" s="14"/>
      <c r="PTF851" s="14"/>
      <c r="PTG851" s="14"/>
      <c r="PTH851" s="14"/>
      <c r="PTI851" s="14"/>
      <c r="PTJ851" s="14"/>
      <c r="PTK851" s="14"/>
      <c r="PTL851" s="14"/>
      <c r="PTM851" s="14"/>
      <c r="PTN851" s="14"/>
      <c r="PTO851" s="14"/>
      <c r="PTP851" s="14"/>
      <c r="PTQ851" s="14"/>
      <c r="PTR851" s="14"/>
      <c r="PTS851" s="14"/>
      <c r="PTT851" s="14"/>
      <c r="PTU851" s="14"/>
      <c r="PTV851" s="14"/>
      <c r="PTW851" s="14"/>
      <c r="PTX851" s="14"/>
      <c r="PTY851" s="14"/>
      <c r="PTZ851" s="14"/>
      <c r="PUA851" s="14"/>
      <c r="PUB851" s="14"/>
      <c r="PUC851" s="14"/>
      <c r="PUD851" s="14"/>
      <c r="PUE851" s="14"/>
      <c r="PUF851" s="14"/>
      <c r="PUG851" s="14"/>
      <c r="PUH851" s="14"/>
      <c r="PUI851" s="14"/>
      <c r="PUJ851" s="14"/>
      <c r="PUK851" s="14"/>
      <c r="PUL851" s="14"/>
      <c r="PUM851" s="14"/>
      <c r="PUN851" s="14"/>
      <c r="PUO851" s="14"/>
      <c r="PUP851" s="14"/>
      <c r="PUQ851" s="14"/>
      <c r="PUR851" s="14"/>
      <c r="PUS851" s="14"/>
      <c r="PUT851" s="14"/>
      <c r="PUU851" s="14"/>
      <c r="PUV851" s="14"/>
      <c r="PUW851" s="14"/>
      <c r="PUX851" s="14"/>
      <c r="PUY851" s="14"/>
      <c r="PUZ851" s="14"/>
      <c r="PVA851" s="14"/>
      <c r="PVB851" s="14"/>
      <c r="PVC851" s="14"/>
      <c r="PVD851" s="14"/>
      <c r="PVE851" s="14"/>
      <c r="PVF851" s="14"/>
      <c r="PVG851" s="14"/>
      <c r="PVH851" s="14"/>
      <c r="PVI851" s="14"/>
      <c r="PVJ851" s="14"/>
      <c r="PVK851" s="14"/>
      <c r="PVL851" s="14"/>
      <c r="PVM851" s="14"/>
      <c r="PVN851" s="14"/>
      <c r="PVO851" s="14"/>
      <c r="PVP851" s="14"/>
      <c r="PVQ851" s="14"/>
      <c r="PVR851" s="14"/>
      <c r="PVS851" s="14"/>
      <c r="PVT851" s="14"/>
      <c r="PVU851" s="14"/>
      <c r="PVV851" s="14"/>
      <c r="PVW851" s="14"/>
      <c r="PVX851" s="14"/>
      <c r="PVY851" s="14"/>
      <c r="PVZ851" s="14"/>
      <c r="PWA851" s="14"/>
      <c r="PWB851" s="14"/>
      <c r="PWC851" s="14"/>
      <c r="PWD851" s="14"/>
      <c r="PWE851" s="14"/>
      <c r="PWF851" s="14"/>
      <c r="PWG851" s="14"/>
      <c r="PWH851" s="14"/>
      <c r="PWI851" s="14"/>
      <c r="PWJ851" s="14"/>
      <c r="PWK851" s="14"/>
      <c r="PWL851" s="14"/>
      <c r="PWM851" s="14"/>
      <c r="PWN851" s="14"/>
      <c r="PWO851" s="14"/>
      <c r="PWP851" s="14"/>
      <c r="PWQ851" s="14"/>
      <c r="PWR851" s="14"/>
      <c r="PWS851" s="14"/>
      <c r="PWT851" s="14"/>
      <c r="PWU851" s="14"/>
      <c r="PWV851" s="14"/>
      <c r="PWW851" s="14"/>
      <c r="PWX851" s="14"/>
      <c r="PWY851" s="14"/>
      <c r="PWZ851" s="14"/>
      <c r="PXA851" s="14"/>
      <c r="PXB851" s="14"/>
      <c r="PXC851" s="14"/>
      <c r="PXD851" s="14"/>
      <c r="PXE851" s="14"/>
      <c r="PXF851" s="14"/>
      <c r="PXG851" s="14"/>
      <c r="PXH851" s="14"/>
      <c r="PXI851" s="14"/>
      <c r="PXJ851" s="14"/>
      <c r="PXK851" s="14"/>
      <c r="PXL851" s="14"/>
      <c r="PXM851" s="14"/>
      <c r="PXN851" s="14"/>
      <c r="PXO851" s="14"/>
      <c r="PXP851" s="14"/>
      <c r="PXQ851" s="14"/>
      <c r="PXR851" s="14"/>
      <c r="PXS851" s="14"/>
      <c r="PXT851" s="14"/>
      <c r="PXU851" s="14"/>
      <c r="PXV851" s="14"/>
      <c r="PXW851" s="14"/>
      <c r="PXX851" s="14"/>
      <c r="PXY851" s="14"/>
      <c r="PXZ851" s="14"/>
      <c r="PYA851" s="14"/>
      <c r="PYB851" s="14"/>
      <c r="PYC851" s="14"/>
      <c r="PYD851" s="14"/>
      <c r="PYE851" s="14"/>
      <c r="PYF851" s="14"/>
      <c r="PYG851" s="14"/>
      <c r="PYH851" s="14"/>
      <c r="PYI851" s="14"/>
      <c r="PYJ851" s="14"/>
      <c r="PYK851" s="14"/>
      <c r="PYL851" s="14"/>
      <c r="PYM851" s="14"/>
      <c r="PYN851" s="14"/>
      <c r="PYO851" s="14"/>
      <c r="PYP851" s="14"/>
      <c r="PYQ851" s="14"/>
      <c r="PYR851" s="14"/>
      <c r="PYS851" s="14"/>
      <c r="PYT851" s="14"/>
      <c r="PYU851" s="14"/>
      <c r="PYV851" s="14"/>
      <c r="PYW851" s="14"/>
      <c r="PYX851" s="14"/>
      <c r="PYY851" s="14"/>
      <c r="PYZ851" s="14"/>
      <c r="PZA851" s="14"/>
      <c r="PZB851" s="14"/>
      <c r="PZC851" s="14"/>
      <c r="PZD851" s="14"/>
      <c r="PZE851" s="14"/>
      <c r="PZF851" s="14"/>
      <c r="PZG851" s="14"/>
      <c r="PZH851" s="14"/>
      <c r="PZI851" s="14"/>
      <c r="PZJ851" s="14"/>
      <c r="PZK851" s="14"/>
      <c r="PZL851" s="14"/>
      <c r="PZM851" s="14"/>
      <c r="PZN851" s="14"/>
      <c r="PZO851" s="14"/>
      <c r="PZP851" s="14"/>
      <c r="PZQ851" s="14"/>
      <c r="PZR851" s="14"/>
      <c r="PZS851" s="14"/>
      <c r="PZT851" s="14"/>
      <c r="PZU851" s="14"/>
      <c r="PZV851" s="14"/>
      <c r="PZW851" s="14"/>
      <c r="PZX851" s="14"/>
      <c r="PZY851" s="14"/>
      <c r="PZZ851" s="14"/>
      <c r="QAA851" s="14"/>
      <c r="QAB851" s="14"/>
      <c r="QAC851" s="14"/>
      <c r="QAD851" s="14"/>
      <c r="QAE851" s="14"/>
      <c r="QAF851" s="14"/>
      <c r="QAG851" s="14"/>
      <c r="QAH851" s="14"/>
      <c r="QAI851" s="14"/>
      <c r="QAJ851" s="14"/>
      <c r="QAK851" s="14"/>
      <c r="QAL851" s="14"/>
      <c r="QAM851" s="14"/>
      <c r="QAN851" s="14"/>
      <c r="QAO851" s="14"/>
      <c r="QAP851" s="14"/>
      <c r="QAQ851" s="14"/>
      <c r="QAR851" s="14"/>
      <c r="QAS851" s="14"/>
      <c r="QAT851" s="14"/>
      <c r="QAU851" s="14"/>
      <c r="QAV851" s="14"/>
      <c r="QAW851" s="14"/>
      <c r="QAX851" s="14"/>
      <c r="QAY851" s="14"/>
      <c r="QAZ851" s="14"/>
      <c r="QBA851" s="14"/>
      <c r="QBB851" s="14"/>
      <c r="QBC851" s="14"/>
      <c r="QBD851" s="14"/>
      <c r="QBE851" s="14"/>
      <c r="QBF851" s="14"/>
      <c r="QBG851" s="14"/>
      <c r="QBH851" s="14"/>
      <c r="QBI851" s="14"/>
      <c r="QBJ851" s="14"/>
      <c r="QBK851" s="14"/>
      <c r="QBL851" s="14"/>
      <c r="QBM851" s="14"/>
      <c r="QBN851" s="14"/>
      <c r="QBO851" s="14"/>
      <c r="QBP851" s="14"/>
      <c r="QBQ851" s="14"/>
      <c r="QBR851" s="14"/>
      <c r="QBS851" s="14"/>
      <c r="QBT851" s="14"/>
      <c r="QBU851" s="14"/>
      <c r="QBV851" s="14"/>
      <c r="QBW851" s="14"/>
      <c r="QBX851" s="14"/>
      <c r="QBY851" s="14"/>
      <c r="QBZ851" s="14"/>
      <c r="QCA851" s="14"/>
      <c r="QCB851" s="14"/>
      <c r="QCC851" s="14"/>
      <c r="QCD851" s="14"/>
      <c r="QCE851" s="14"/>
      <c r="QCF851" s="14"/>
      <c r="QCG851" s="14"/>
      <c r="QCH851" s="14"/>
      <c r="QCI851" s="14"/>
      <c r="QCJ851" s="14"/>
      <c r="QCK851" s="14"/>
      <c r="QCL851" s="14"/>
      <c r="QCM851" s="14"/>
      <c r="QCN851" s="14"/>
      <c r="QCO851" s="14"/>
      <c r="QCP851" s="14"/>
      <c r="QCQ851" s="14"/>
      <c r="QCR851" s="14"/>
      <c r="QCS851" s="14"/>
      <c r="QCT851" s="14"/>
      <c r="QCU851" s="14"/>
      <c r="QCV851" s="14"/>
      <c r="QCW851" s="14"/>
      <c r="QCX851" s="14"/>
      <c r="QCY851" s="14"/>
      <c r="QCZ851" s="14"/>
      <c r="QDA851" s="14"/>
      <c r="QDB851" s="14"/>
      <c r="QDC851" s="14"/>
      <c r="QDD851" s="14"/>
      <c r="QDE851" s="14"/>
      <c r="QDF851" s="14"/>
      <c r="QDG851" s="14"/>
      <c r="QDH851" s="14"/>
      <c r="QDI851" s="14"/>
      <c r="QDJ851" s="14"/>
      <c r="QDK851" s="14"/>
      <c r="QDL851" s="14"/>
      <c r="QDM851" s="14"/>
      <c r="QDN851" s="14"/>
      <c r="QDO851" s="14"/>
      <c r="QDP851" s="14"/>
      <c r="QDQ851" s="14"/>
      <c r="QDR851" s="14"/>
      <c r="QDS851" s="14"/>
      <c r="QDT851" s="14"/>
      <c r="QDU851" s="14"/>
      <c r="QDV851" s="14"/>
      <c r="QDW851" s="14"/>
      <c r="QDX851" s="14"/>
      <c r="QDY851" s="14"/>
      <c r="QDZ851" s="14"/>
      <c r="QEA851" s="14"/>
      <c r="QEB851" s="14"/>
      <c r="QEC851" s="14"/>
      <c r="QED851" s="14"/>
      <c r="QEE851" s="14"/>
      <c r="QEF851" s="14"/>
      <c r="QEG851" s="14"/>
      <c r="QEH851" s="14"/>
      <c r="QEI851" s="14"/>
      <c r="QEJ851" s="14"/>
      <c r="QEK851" s="14"/>
      <c r="QEL851" s="14"/>
      <c r="QEM851" s="14"/>
      <c r="QEN851" s="14"/>
      <c r="QEO851" s="14"/>
      <c r="QEP851" s="14"/>
      <c r="QEQ851" s="14"/>
      <c r="QER851" s="14"/>
      <c r="QES851" s="14"/>
      <c r="QET851" s="14"/>
      <c r="QEU851" s="14"/>
      <c r="QEV851" s="14"/>
      <c r="QEW851" s="14"/>
      <c r="QEX851" s="14"/>
      <c r="QEY851" s="14"/>
      <c r="QEZ851" s="14"/>
      <c r="QFA851" s="14"/>
      <c r="QFB851" s="14"/>
      <c r="QFC851" s="14"/>
      <c r="QFD851" s="14"/>
      <c r="QFE851" s="14"/>
      <c r="QFF851" s="14"/>
      <c r="QFG851" s="14"/>
      <c r="QFH851" s="14"/>
      <c r="QFI851" s="14"/>
      <c r="QFJ851" s="14"/>
      <c r="QFK851" s="14"/>
      <c r="QFL851" s="14"/>
      <c r="QFM851" s="14"/>
      <c r="QFN851" s="14"/>
      <c r="QFO851" s="14"/>
      <c r="QFP851" s="14"/>
      <c r="QFQ851" s="14"/>
      <c r="QFR851" s="14"/>
      <c r="QFS851" s="14"/>
      <c r="QFT851" s="14"/>
      <c r="QFU851" s="14"/>
      <c r="QFV851" s="14"/>
      <c r="QFW851" s="14"/>
      <c r="QFX851" s="14"/>
      <c r="QFY851" s="14"/>
      <c r="QFZ851" s="14"/>
      <c r="QGA851" s="14"/>
      <c r="QGB851" s="14"/>
      <c r="QGC851" s="14"/>
      <c r="QGD851" s="14"/>
      <c r="QGE851" s="14"/>
      <c r="QGF851" s="14"/>
      <c r="QGG851" s="14"/>
      <c r="QGH851" s="14"/>
      <c r="QGI851" s="14"/>
      <c r="QGJ851" s="14"/>
      <c r="QGK851" s="14"/>
      <c r="QGL851" s="14"/>
      <c r="QGM851" s="14"/>
      <c r="QGN851" s="14"/>
      <c r="QGO851" s="14"/>
      <c r="QGP851" s="14"/>
      <c r="QGQ851" s="14"/>
      <c r="QGR851" s="14"/>
      <c r="QGS851" s="14"/>
      <c r="QGT851" s="14"/>
      <c r="QGU851" s="14"/>
      <c r="QGV851" s="14"/>
      <c r="QGW851" s="14"/>
      <c r="QGX851" s="14"/>
      <c r="QGY851" s="14"/>
      <c r="QGZ851" s="14"/>
      <c r="QHA851" s="14"/>
      <c r="QHB851" s="14"/>
      <c r="QHC851" s="14"/>
      <c r="QHD851" s="14"/>
      <c r="QHE851" s="14"/>
      <c r="QHF851" s="14"/>
      <c r="QHG851" s="14"/>
      <c r="QHH851" s="14"/>
      <c r="QHI851" s="14"/>
      <c r="QHJ851" s="14"/>
      <c r="QHK851" s="14"/>
      <c r="QHL851" s="14"/>
      <c r="QHM851" s="14"/>
      <c r="QHN851" s="14"/>
      <c r="QHO851" s="14"/>
      <c r="QHP851" s="14"/>
      <c r="QHQ851" s="14"/>
      <c r="QHR851" s="14"/>
      <c r="QHS851" s="14"/>
      <c r="QHT851" s="14"/>
      <c r="QHU851" s="14"/>
      <c r="QHV851" s="14"/>
      <c r="QHW851" s="14"/>
      <c r="QHX851" s="14"/>
      <c r="QHY851" s="14"/>
      <c r="QHZ851" s="14"/>
      <c r="QIA851" s="14"/>
      <c r="QIB851" s="14"/>
      <c r="QIC851" s="14"/>
      <c r="QID851" s="14"/>
      <c r="QIE851" s="14"/>
      <c r="QIF851" s="14"/>
      <c r="QIG851" s="14"/>
      <c r="QIH851" s="14"/>
      <c r="QII851" s="14"/>
      <c r="QIJ851" s="14"/>
      <c r="QIK851" s="14"/>
      <c r="QIL851" s="14"/>
      <c r="QIM851" s="14"/>
      <c r="QIN851" s="14"/>
      <c r="QIO851" s="14"/>
      <c r="QIP851" s="14"/>
      <c r="QIQ851" s="14"/>
      <c r="QIR851" s="14"/>
      <c r="QIS851" s="14"/>
      <c r="QIT851" s="14"/>
      <c r="QIU851" s="14"/>
      <c r="QIV851" s="14"/>
      <c r="QIW851" s="14"/>
      <c r="QIX851" s="14"/>
      <c r="QIY851" s="14"/>
      <c r="QIZ851" s="14"/>
      <c r="QJA851" s="14"/>
      <c r="QJB851" s="14"/>
      <c r="QJC851" s="14"/>
      <c r="QJD851" s="14"/>
      <c r="QJE851" s="14"/>
      <c r="QJF851" s="14"/>
      <c r="QJG851" s="14"/>
      <c r="QJH851" s="14"/>
      <c r="QJI851" s="14"/>
      <c r="QJJ851" s="14"/>
      <c r="QJK851" s="14"/>
      <c r="QJL851" s="14"/>
      <c r="QJM851" s="14"/>
      <c r="QJN851" s="14"/>
      <c r="QJO851" s="14"/>
      <c r="QJP851" s="14"/>
      <c r="QJQ851" s="14"/>
      <c r="QJR851" s="14"/>
      <c r="QJS851" s="14"/>
      <c r="QJT851" s="14"/>
      <c r="QJU851" s="14"/>
      <c r="QJV851" s="14"/>
      <c r="QJW851" s="14"/>
      <c r="QJX851" s="14"/>
      <c r="QJY851" s="14"/>
      <c r="QJZ851" s="14"/>
      <c r="QKA851" s="14"/>
      <c r="QKB851" s="14"/>
      <c r="QKC851" s="14"/>
      <c r="QKD851" s="14"/>
      <c r="QKE851" s="14"/>
      <c r="QKF851" s="14"/>
      <c r="QKG851" s="14"/>
      <c r="QKH851" s="14"/>
      <c r="QKI851" s="14"/>
      <c r="QKJ851" s="14"/>
      <c r="QKK851" s="14"/>
      <c r="QKL851" s="14"/>
      <c r="QKM851" s="14"/>
      <c r="QKN851" s="14"/>
      <c r="QKO851" s="14"/>
      <c r="QKP851" s="14"/>
      <c r="QKQ851" s="14"/>
      <c r="QKR851" s="14"/>
      <c r="QKS851" s="14"/>
      <c r="QKT851" s="14"/>
      <c r="QKU851" s="14"/>
      <c r="QKV851" s="14"/>
      <c r="QKW851" s="14"/>
      <c r="QKX851" s="14"/>
      <c r="QKY851" s="14"/>
      <c r="QKZ851" s="14"/>
      <c r="QLA851" s="14"/>
      <c r="QLB851" s="14"/>
      <c r="QLC851" s="14"/>
      <c r="QLD851" s="14"/>
      <c r="QLE851" s="14"/>
      <c r="QLF851" s="14"/>
      <c r="QLG851" s="14"/>
      <c r="QLH851" s="14"/>
      <c r="QLI851" s="14"/>
      <c r="QLJ851" s="14"/>
      <c r="QLK851" s="14"/>
      <c r="QLL851" s="14"/>
      <c r="QLM851" s="14"/>
      <c r="QLN851" s="14"/>
      <c r="QLO851" s="14"/>
      <c r="QLP851" s="14"/>
      <c r="QLQ851" s="14"/>
      <c r="QLR851" s="14"/>
      <c r="QLS851" s="14"/>
      <c r="QLT851" s="14"/>
      <c r="QLU851" s="14"/>
      <c r="QLV851" s="14"/>
      <c r="QLW851" s="14"/>
      <c r="QLX851" s="14"/>
      <c r="QLY851" s="14"/>
      <c r="QLZ851" s="14"/>
      <c r="QMA851" s="14"/>
      <c r="QMB851" s="14"/>
      <c r="QMC851" s="14"/>
      <c r="QMD851" s="14"/>
      <c r="QME851" s="14"/>
      <c r="QMF851" s="14"/>
      <c r="QMG851" s="14"/>
      <c r="QMH851" s="14"/>
      <c r="QMI851" s="14"/>
      <c r="QMJ851" s="14"/>
      <c r="QMK851" s="14"/>
      <c r="QML851" s="14"/>
      <c r="QMM851" s="14"/>
      <c r="QMN851" s="14"/>
      <c r="QMO851" s="14"/>
      <c r="QMP851" s="14"/>
      <c r="QMQ851" s="14"/>
      <c r="QMR851" s="14"/>
      <c r="QMS851" s="14"/>
      <c r="QMT851" s="14"/>
      <c r="QMU851" s="14"/>
      <c r="QMV851" s="14"/>
      <c r="QMW851" s="14"/>
      <c r="QMX851" s="14"/>
      <c r="QMY851" s="14"/>
      <c r="QMZ851" s="14"/>
      <c r="QNA851" s="14"/>
      <c r="QNB851" s="14"/>
      <c r="QNC851" s="14"/>
      <c r="QND851" s="14"/>
      <c r="QNE851" s="14"/>
      <c r="QNF851" s="14"/>
      <c r="QNG851" s="14"/>
      <c r="QNH851" s="14"/>
      <c r="QNI851" s="14"/>
      <c r="QNJ851" s="14"/>
      <c r="QNK851" s="14"/>
      <c r="QNL851" s="14"/>
      <c r="QNM851" s="14"/>
      <c r="QNN851" s="14"/>
      <c r="QNO851" s="14"/>
      <c r="QNP851" s="14"/>
      <c r="QNQ851" s="14"/>
      <c r="QNR851" s="14"/>
      <c r="QNS851" s="14"/>
      <c r="QNT851" s="14"/>
      <c r="QNU851" s="14"/>
      <c r="QNV851" s="14"/>
      <c r="QNW851" s="14"/>
      <c r="QNX851" s="14"/>
      <c r="QNY851" s="14"/>
      <c r="QNZ851" s="14"/>
      <c r="QOA851" s="14"/>
      <c r="QOB851" s="14"/>
      <c r="QOC851" s="14"/>
      <c r="QOD851" s="14"/>
      <c r="QOE851" s="14"/>
      <c r="QOF851" s="14"/>
      <c r="QOG851" s="14"/>
      <c r="QOH851" s="14"/>
      <c r="QOI851" s="14"/>
      <c r="QOJ851" s="14"/>
      <c r="QOK851" s="14"/>
      <c r="QOL851" s="14"/>
      <c r="QOM851" s="14"/>
      <c r="QON851" s="14"/>
      <c r="QOO851" s="14"/>
      <c r="QOP851" s="14"/>
      <c r="QOQ851" s="14"/>
      <c r="QOR851" s="14"/>
      <c r="QOS851" s="14"/>
      <c r="QOT851" s="14"/>
      <c r="QOU851" s="14"/>
      <c r="QOV851" s="14"/>
      <c r="QOW851" s="14"/>
      <c r="QOX851" s="14"/>
      <c r="QOY851" s="14"/>
      <c r="QOZ851" s="14"/>
      <c r="QPA851" s="14"/>
      <c r="QPB851" s="14"/>
      <c r="QPC851" s="14"/>
      <c r="QPD851" s="14"/>
      <c r="QPE851" s="14"/>
      <c r="QPF851" s="14"/>
      <c r="QPG851" s="14"/>
      <c r="QPH851" s="14"/>
      <c r="QPI851" s="14"/>
      <c r="QPJ851" s="14"/>
      <c r="QPK851" s="14"/>
      <c r="QPL851" s="14"/>
      <c r="QPM851" s="14"/>
      <c r="QPN851" s="14"/>
      <c r="QPO851" s="14"/>
      <c r="QPP851" s="14"/>
      <c r="QPQ851" s="14"/>
      <c r="QPR851" s="14"/>
      <c r="QPS851" s="14"/>
      <c r="QPT851" s="14"/>
      <c r="QPU851" s="14"/>
      <c r="QPV851" s="14"/>
      <c r="QPW851" s="14"/>
      <c r="QPX851" s="14"/>
      <c r="QPY851" s="14"/>
      <c r="QPZ851" s="14"/>
      <c r="QQA851" s="14"/>
      <c r="QQB851" s="14"/>
      <c r="QQC851" s="14"/>
      <c r="QQD851" s="14"/>
      <c r="QQE851" s="14"/>
      <c r="QQF851" s="14"/>
      <c r="QQG851" s="14"/>
      <c r="QQH851" s="14"/>
      <c r="QQI851" s="14"/>
      <c r="QQJ851" s="14"/>
      <c r="QQK851" s="14"/>
      <c r="QQL851" s="14"/>
      <c r="QQM851" s="14"/>
      <c r="QQN851" s="14"/>
      <c r="QQO851" s="14"/>
      <c r="QQP851" s="14"/>
      <c r="QQQ851" s="14"/>
      <c r="QQR851" s="14"/>
      <c r="QQS851" s="14"/>
      <c r="QQT851" s="14"/>
      <c r="QQU851" s="14"/>
      <c r="QQV851" s="14"/>
      <c r="QQW851" s="14"/>
      <c r="QQX851" s="14"/>
      <c r="QQY851" s="14"/>
      <c r="QQZ851" s="14"/>
      <c r="QRA851" s="14"/>
      <c r="QRB851" s="14"/>
      <c r="QRC851" s="14"/>
      <c r="QRD851" s="14"/>
      <c r="QRE851" s="14"/>
      <c r="QRF851" s="14"/>
      <c r="QRG851" s="14"/>
      <c r="QRH851" s="14"/>
      <c r="QRI851" s="14"/>
      <c r="QRJ851" s="14"/>
      <c r="QRK851" s="14"/>
      <c r="QRL851" s="14"/>
      <c r="QRM851" s="14"/>
      <c r="QRN851" s="14"/>
      <c r="QRO851" s="14"/>
      <c r="QRP851" s="14"/>
      <c r="QRQ851" s="14"/>
      <c r="QRR851" s="14"/>
      <c r="QRS851" s="14"/>
      <c r="QRT851" s="14"/>
      <c r="QRU851" s="14"/>
      <c r="QRV851" s="14"/>
      <c r="QRW851" s="14"/>
      <c r="QRX851" s="14"/>
      <c r="QRY851" s="14"/>
      <c r="QRZ851" s="14"/>
      <c r="QSA851" s="14"/>
      <c r="QSB851" s="14"/>
      <c r="QSC851" s="14"/>
      <c r="QSD851" s="14"/>
      <c r="QSE851" s="14"/>
      <c r="QSF851" s="14"/>
      <c r="QSG851" s="14"/>
      <c r="QSH851" s="14"/>
      <c r="QSI851" s="14"/>
      <c r="QSJ851" s="14"/>
      <c r="QSK851" s="14"/>
      <c r="QSL851" s="14"/>
      <c r="QSM851" s="14"/>
      <c r="QSN851" s="14"/>
      <c r="QSO851" s="14"/>
      <c r="QSP851" s="14"/>
      <c r="QSQ851" s="14"/>
      <c r="QSR851" s="14"/>
      <c r="QSS851" s="14"/>
      <c r="QST851" s="14"/>
      <c r="QSU851" s="14"/>
      <c r="QSV851" s="14"/>
      <c r="QSW851" s="14"/>
      <c r="QSX851" s="14"/>
      <c r="QSY851" s="14"/>
      <c r="QSZ851" s="14"/>
      <c r="QTA851" s="14"/>
      <c r="QTB851" s="14"/>
      <c r="QTC851" s="14"/>
      <c r="QTD851" s="14"/>
      <c r="QTE851" s="14"/>
      <c r="QTF851" s="14"/>
      <c r="QTG851" s="14"/>
      <c r="QTH851" s="14"/>
      <c r="QTI851" s="14"/>
      <c r="QTJ851" s="14"/>
      <c r="QTK851" s="14"/>
      <c r="QTL851" s="14"/>
      <c r="QTM851" s="14"/>
      <c r="QTN851" s="14"/>
      <c r="QTO851" s="14"/>
      <c r="QTP851" s="14"/>
      <c r="QTQ851" s="14"/>
      <c r="QTR851" s="14"/>
      <c r="QTS851" s="14"/>
      <c r="QTT851" s="14"/>
      <c r="QTU851" s="14"/>
      <c r="QTV851" s="14"/>
      <c r="QTW851" s="14"/>
      <c r="QTX851" s="14"/>
      <c r="QTY851" s="14"/>
      <c r="QTZ851" s="14"/>
      <c r="QUA851" s="14"/>
      <c r="QUB851" s="14"/>
      <c r="QUC851" s="14"/>
      <c r="QUD851" s="14"/>
      <c r="QUE851" s="14"/>
      <c r="QUF851" s="14"/>
      <c r="QUG851" s="14"/>
      <c r="QUH851" s="14"/>
      <c r="QUI851" s="14"/>
      <c r="QUJ851" s="14"/>
      <c r="QUK851" s="14"/>
      <c r="QUL851" s="14"/>
      <c r="QUM851" s="14"/>
      <c r="QUN851" s="14"/>
      <c r="QUO851" s="14"/>
      <c r="QUP851" s="14"/>
      <c r="QUQ851" s="14"/>
      <c r="QUR851" s="14"/>
      <c r="QUS851" s="14"/>
      <c r="QUT851" s="14"/>
      <c r="QUU851" s="14"/>
      <c r="QUV851" s="14"/>
      <c r="QUW851" s="14"/>
      <c r="QUX851" s="14"/>
      <c r="QUY851" s="14"/>
      <c r="QUZ851" s="14"/>
      <c r="QVA851" s="14"/>
      <c r="QVB851" s="14"/>
      <c r="QVC851" s="14"/>
      <c r="QVD851" s="14"/>
      <c r="QVE851" s="14"/>
      <c r="QVF851" s="14"/>
      <c r="QVG851" s="14"/>
      <c r="QVH851" s="14"/>
      <c r="QVI851" s="14"/>
      <c r="QVJ851" s="14"/>
      <c r="QVK851" s="14"/>
      <c r="QVL851" s="14"/>
      <c r="QVM851" s="14"/>
      <c r="QVN851" s="14"/>
      <c r="QVO851" s="14"/>
      <c r="QVP851" s="14"/>
      <c r="QVQ851" s="14"/>
      <c r="QVR851" s="14"/>
      <c r="QVS851" s="14"/>
      <c r="QVT851" s="14"/>
      <c r="QVU851" s="14"/>
      <c r="QVV851" s="14"/>
      <c r="QVW851" s="14"/>
      <c r="QVX851" s="14"/>
      <c r="QVY851" s="14"/>
      <c r="QVZ851" s="14"/>
      <c r="QWA851" s="14"/>
      <c r="QWB851" s="14"/>
      <c r="QWC851" s="14"/>
      <c r="QWD851" s="14"/>
      <c r="QWE851" s="14"/>
      <c r="QWF851" s="14"/>
      <c r="QWG851" s="14"/>
      <c r="QWH851" s="14"/>
      <c r="QWI851" s="14"/>
      <c r="QWJ851" s="14"/>
      <c r="QWK851" s="14"/>
      <c r="QWL851" s="14"/>
      <c r="QWM851" s="14"/>
      <c r="QWN851" s="14"/>
      <c r="QWO851" s="14"/>
      <c r="QWP851" s="14"/>
      <c r="QWQ851" s="14"/>
      <c r="QWR851" s="14"/>
      <c r="QWS851" s="14"/>
      <c r="QWT851" s="14"/>
      <c r="QWU851" s="14"/>
      <c r="QWV851" s="14"/>
      <c r="QWW851" s="14"/>
      <c r="QWX851" s="14"/>
      <c r="QWY851" s="14"/>
      <c r="QWZ851" s="14"/>
      <c r="QXA851" s="14"/>
      <c r="QXB851" s="14"/>
      <c r="QXC851" s="14"/>
      <c r="QXD851" s="14"/>
      <c r="QXE851" s="14"/>
      <c r="QXF851" s="14"/>
      <c r="QXG851" s="14"/>
      <c r="QXH851" s="14"/>
      <c r="QXI851" s="14"/>
      <c r="QXJ851" s="14"/>
      <c r="QXK851" s="14"/>
      <c r="QXL851" s="14"/>
      <c r="QXM851" s="14"/>
      <c r="QXN851" s="14"/>
      <c r="QXO851" s="14"/>
      <c r="QXP851" s="14"/>
      <c r="QXQ851" s="14"/>
      <c r="QXR851" s="14"/>
      <c r="QXS851" s="14"/>
      <c r="QXT851" s="14"/>
      <c r="QXU851" s="14"/>
      <c r="QXV851" s="14"/>
      <c r="QXW851" s="14"/>
      <c r="QXX851" s="14"/>
      <c r="QXY851" s="14"/>
      <c r="QXZ851" s="14"/>
      <c r="QYA851" s="14"/>
      <c r="QYB851" s="14"/>
      <c r="QYC851" s="14"/>
      <c r="QYD851" s="14"/>
      <c r="QYE851" s="14"/>
      <c r="QYF851" s="14"/>
      <c r="QYG851" s="14"/>
      <c r="QYH851" s="14"/>
      <c r="QYI851" s="14"/>
      <c r="QYJ851" s="14"/>
      <c r="QYK851" s="14"/>
      <c r="QYL851" s="14"/>
      <c r="QYM851" s="14"/>
      <c r="QYN851" s="14"/>
      <c r="QYO851" s="14"/>
      <c r="QYP851" s="14"/>
      <c r="QYQ851" s="14"/>
      <c r="QYR851" s="14"/>
      <c r="QYS851" s="14"/>
      <c r="QYT851" s="14"/>
      <c r="QYU851" s="14"/>
      <c r="QYV851" s="14"/>
      <c r="QYW851" s="14"/>
      <c r="QYX851" s="14"/>
      <c r="QYY851" s="14"/>
      <c r="QYZ851" s="14"/>
      <c r="QZA851" s="14"/>
      <c r="QZB851" s="14"/>
      <c r="QZC851" s="14"/>
      <c r="QZD851" s="14"/>
      <c r="QZE851" s="14"/>
      <c r="QZF851" s="14"/>
      <c r="QZG851" s="14"/>
      <c r="QZH851" s="14"/>
      <c r="QZI851" s="14"/>
      <c r="QZJ851" s="14"/>
      <c r="QZK851" s="14"/>
      <c r="QZL851" s="14"/>
      <c r="QZM851" s="14"/>
      <c r="QZN851" s="14"/>
      <c r="QZO851" s="14"/>
      <c r="QZP851" s="14"/>
      <c r="QZQ851" s="14"/>
      <c r="QZR851" s="14"/>
      <c r="QZS851" s="14"/>
      <c r="QZT851" s="14"/>
      <c r="QZU851" s="14"/>
      <c r="QZV851" s="14"/>
      <c r="QZW851" s="14"/>
      <c r="QZX851" s="14"/>
      <c r="QZY851" s="14"/>
      <c r="QZZ851" s="14"/>
      <c r="RAA851" s="14"/>
      <c r="RAB851" s="14"/>
      <c r="RAC851" s="14"/>
      <c r="RAD851" s="14"/>
      <c r="RAE851" s="14"/>
      <c r="RAF851" s="14"/>
      <c r="RAG851" s="14"/>
      <c r="RAH851" s="14"/>
      <c r="RAI851" s="14"/>
      <c r="RAJ851" s="14"/>
      <c r="RAK851" s="14"/>
      <c r="RAL851" s="14"/>
      <c r="RAM851" s="14"/>
      <c r="RAN851" s="14"/>
      <c r="RAO851" s="14"/>
      <c r="RAP851" s="14"/>
      <c r="RAQ851" s="14"/>
      <c r="RAR851" s="14"/>
      <c r="RAS851" s="14"/>
      <c r="RAT851" s="14"/>
      <c r="RAU851" s="14"/>
      <c r="RAV851" s="14"/>
      <c r="RAW851" s="14"/>
      <c r="RAX851" s="14"/>
      <c r="RAY851" s="14"/>
      <c r="RAZ851" s="14"/>
      <c r="RBA851" s="14"/>
      <c r="RBB851" s="14"/>
      <c r="RBC851" s="14"/>
      <c r="RBD851" s="14"/>
      <c r="RBE851" s="14"/>
      <c r="RBF851" s="14"/>
      <c r="RBG851" s="14"/>
      <c r="RBH851" s="14"/>
      <c r="RBI851" s="14"/>
      <c r="RBJ851" s="14"/>
      <c r="RBK851" s="14"/>
      <c r="RBL851" s="14"/>
      <c r="RBM851" s="14"/>
      <c r="RBN851" s="14"/>
      <c r="RBO851" s="14"/>
      <c r="RBP851" s="14"/>
      <c r="RBQ851" s="14"/>
      <c r="RBR851" s="14"/>
      <c r="RBS851" s="14"/>
      <c r="RBT851" s="14"/>
      <c r="RBU851" s="14"/>
      <c r="RBV851" s="14"/>
      <c r="RBW851" s="14"/>
      <c r="RBX851" s="14"/>
      <c r="RBY851" s="14"/>
      <c r="RBZ851" s="14"/>
      <c r="RCA851" s="14"/>
      <c r="RCB851" s="14"/>
      <c r="RCC851" s="14"/>
      <c r="RCD851" s="14"/>
      <c r="RCE851" s="14"/>
      <c r="RCF851" s="14"/>
      <c r="RCG851" s="14"/>
      <c r="RCH851" s="14"/>
      <c r="RCI851" s="14"/>
      <c r="RCJ851" s="14"/>
      <c r="RCK851" s="14"/>
      <c r="RCL851" s="14"/>
      <c r="RCM851" s="14"/>
      <c r="RCN851" s="14"/>
      <c r="RCO851" s="14"/>
      <c r="RCP851" s="14"/>
      <c r="RCQ851" s="14"/>
      <c r="RCR851" s="14"/>
      <c r="RCS851" s="14"/>
      <c r="RCT851" s="14"/>
      <c r="RCU851" s="14"/>
      <c r="RCV851" s="14"/>
      <c r="RCW851" s="14"/>
      <c r="RCX851" s="14"/>
      <c r="RCY851" s="14"/>
      <c r="RCZ851" s="14"/>
      <c r="RDA851" s="14"/>
      <c r="RDB851" s="14"/>
      <c r="RDC851" s="14"/>
      <c r="RDD851" s="14"/>
      <c r="RDE851" s="14"/>
      <c r="RDF851" s="14"/>
      <c r="RDG851" s="14"/>
      <c r="RDH851" s="14"/>
      <c r="RDI851" s="14"/>
      <c r="RDJ851" s="14"/>
      <c r="RDK851" s="14"/>
      <c r="RDL851" s="14"/>
      <c r="RDM851" s="14"/>
      <c r="RDN851" s="14"/>
      <c r="RDO851" s="14"/>
      <c r="RDP851" s="14"/>
      <c r="RDQ851" s="14"/>
      <c r="RDR851" s="14"/>
      <c r="RDS851" s="14"/>
      <c r="RDT851" s="14"/>
      <c r="RDU851" s="14"/>
      <c r="RDV851" s="14"/>
      <c r="RDW851" s="14"/>
      <c r="RDX851" s="14"/>
      <c r="RDY851" s="14"/>
      <c r="RDZ851" s="14"/>
      <c r="REA851" s="14"/>
      <c r="REB851" s="14"/>
      <c r="REC851" s="14"/>
      <c r="RED851" s="14"/>
      <c r="REE851" s="14"/>
      <c r="REF851" s="14"/>
      <c r="REG851" s="14"/>
      <c r="REH851" s="14"/>
      <c r="REI851" s="14"/>
      <c r="REJ851" s="14"/>
      <c r="REK851" s="14"/>
      <c r="REL851" s="14"/>
      <c r="REM851" s="14"/>
      <c r="REN851" s="14"/>
      <c r="REO851" s="14"/>
      <c r="REP851" s="14"/>
      <c r="REQ851" s="14"/>
      <c r="RER851" s="14"/>
      <c r="RES851" s="14"/>
      <c r="RET851" s="14"/>
      <c r="REU851" s="14"/>
      <c r="REV851" s="14"/>
      <c r="REW851" s="14"/>
      <c r="REX851" s="14"/>
      <c r="REY851" s="14"/>
      <c r="REZ851" s="14"/>
      <c r="RFA851" s="14"/>
      <c r="RFB851" s="14"/>
      <c r="RFC851" s="14"/>
      <c r="RFD851" s="14"/>
      <c r="RFE851" s="14"/>
      <c r="RFF851" s="14"/>
      <c r="RFG851" s="14"/>
      <c r="RFH851" s="14"/>
      <c r="RFI851" s="14"/>
      <c r="RFJ851" s="14"/>
      <c r="RFK851" s="14"/>
      <c r="RFL851" s="14"/>
      <c r="RFM851" s="14"/>
      <c r="RFN851" s="14"/>
      <c r="RFO851" s="14"/>
      <c r="RFP851" s="14"/>
      <c r="RFQ851" s="14"/>
      <c r="RFR851" s="14"/>
      <c r="RFS851" s="14"/>
      <c r="RFT851" s="14"/>
      <c r="RFU851" s="14"/>
      <c r="RFV851" s="14"/>
      <c r="RFW851" s="14"/>
      <c r="RFX851" s="14"/>
      <c r="RFY851" s="14"/>
      <c r="RFZ851" s="14"/>
      <c r="RGA851" s="14"/>
      <c r="RGB851" s="14"/>
      <c r="RGC851" s="14"/>
      <c r="RGD851" s="14"/>
      <c r="RGE851" s="14"/>
      <c r="RGF851" s="14"/>
      <c r="RGG851" s="14"/>
      <c r="RGH851" s="14"/>
      <c r="RGI851" s="14"/>
      <c r="RGJ851" s="14"/>
      <c r="RGK851" s="14"/>
      <c r="RGL851" s="14"/>
      <c r="RGM851" s="14"/>
      <c r="RGN851" s="14"/>
      <c r="RGO851" s="14"/>
      <c r="RGP851" s="14"/>
      <c r="RGQ851" s="14"/>
      <c r="RGR851" s="14"/>
      <c r="RGS851" s="14"/>
      <c r="RGT851" s="14"/>
      <c r="RGU851" s="14"/>
      <c r="RGV851" s="14"/>
      <c r="RGW851" s="14"/>
      <c r="RGX851" s="14"/>
      <c r="RGY851" s="14"/>
      <c r="RGZ851" s="14"/>
      <c r="RHA851" s="14"/>
      <c r="RHB851" s="14"/>
      <c r="RHC851" s="14"/>
      <c r="RHD851" s="14"/>
      <c r="RHE851" s="14"/>
      <c r="RHF851" s="14"/>
      <c r="RHG851" s="14"/>
      <c r="RHH851" s="14"/>
      <c r="RHI851" s="14"/>
      <c r="RHJ851" s="14"/>
      <c r="RHK851" s="14"/>
      <c r="RHL851" s="14"/>
      <c r="RHM851" s="14"/>
      <c r="RHN851" s="14"/>
      <c r="RHO851" s="14"/>
      <c r="RHP851" s="14"/>
      <c r="RHQ851" s="14"/>
      <c r="RHR851" s="14"/>
      <c r="RHS851" s="14"/>
      <c r="RHT851" s="14"/>
      <c r="RHU851" s="14"/>
      <c r="RHV851" s="14"/>
      <c r="RHW851" s="14"/>
      <c r="RHX851" s="14"/>
      <c r="RHY851" s="14"/>
      <c r="RHZ851" s="14"/>
      <c r="RIA851" s="14"/>
      <c r="RIB851" s="14"/>
      <c r="RIC851" s="14"/>
      <c r="RID851" s="14"/>
      <c r="RIE851" s="14"/>
      <c r="RIF851" s="14"/>
      <c r="RIG851" s="14"/>
      <c r="RIH851" s="14"/>
      <c r="RII851" s="14"/>
      <c r="RIJ851" s="14"/>
      <c r="RIK851" s="14"/>
      <c r="RIL851" s="14"/>
      <c r="RIM851" s="14"/>
      <c r="RIN851" s="14"/>
      <c r="RIO851" s="14"/>
      <c r="RIP851" s="14"/>
      <c r="RIQ851" s="14"/>
      <c r="RIR851" s="14"/>
      <c r="RIS851" s="14"/>
      <c r="RIT851" s="14"/>
      <c r="RIU851" s="14"/>
      <c r="RIV851" s="14"/>
      <c r="RIW851" s="14"/>
      <c r="RIX851" s="14"/>
      <c r="RIY851" s="14"/>
      <c r="RIZ851" s="14"/>
      <c r="RJA851" s="14"/>
      <c r="RJB851" s="14"/>
      <c r="RJC851" s="14"/>
      <c r="RJD851" s="14"/>
      <c r="RJE851" s="14"/>
      <c r="RJF851" s="14"/>
      <c r="RJG851" s="14"/>
      <c r="RJH851" s="14"/>
      <c r="RJI851" s="14"/>
      <c r="RJJ851" s="14"/>
      <c r="RJK851" s="14"/>
      <c r="RJL851" s="14"/>
      <c r="RJM851" s="14"/>
      <c r="RJN851" s="14"/>
      <c r="RJO851" s="14"/>
      <c r="RJP851" s="14"/>
      <c r="RJQ851" s="14"/>
      <c r="RJR851" s="14"/>
      <c r="RJS851" s="14"/>
      <c r="RJT851" s="14"/>
      <c r="RJU851" s="14"/>
      <c r="RJV851" s="14"/>
      <c r="RJW851" s="14"/>
      <c r="RJX851" s="14"/>
      <c r="RJY851" s="14"/>
      <c r="RJZ851" s="14"/>
      <c r="RKA851" s="14"/>
      <c r="RKB851" s="14"/>
      <c r="RKC851" s="14"/>
      <c r="RKD851" s="14"/>
      <c r="RKE851" s="14"/>
      <c r="RKF851" s="14"/>
      <c r="RKG851" s="14"/>
      <c r="RKH851" s="14"/>
      <c r="RKI851" s="14"/>
      <c r="RKJ851" s="14"/>
      <c r="RKK851" s="14"/>
      <c r="RKL851" s="14"/>
      <c r="RKM851" s="14"/>
      <c r="RKN851" s="14"/>
      <c r="RKO851" s="14"/>
      <c r="RKP851" s="14"/>
      <c r="RKQ851" s="14"/>
      <c r="RKR851" s="14"/>
      <c r="RKS851" s="14"/>
      <c r="RKT851" s="14"/>
      <c r="RKU851" s="14"/>
      <c r="RKV851" s="14"/>
      <c r="RKW851" s="14"/>
      <c r="RKX851" s="14"/>
      <c r="RKY851" s="14"/>
      <c r="RKZ851" s="14"/>
      <c r="RLA851" s="14"/>
      <c r="RLB851" s="14"/>
      <c r="RLC851" s="14"/>
      <c r="RLD851" s="14"/>
      <c r="RLE851" s="14"/>
      <c r="RLF851" s="14"/>
      <c r="RLG851" s="14"/>
      <c r="RLH851" s="14"/>
      <c r="RLI851" s="14"/>
      <c r="RLJ851" s="14"/>
      <c r="RLK851" s="14"/>
      <c r="RLL851" s="14"/>
      <c r="RLM851" s="14"/>
      <c r="RLN851" s="14"/>
      <c r="RLO851" s="14"/>
      <c r="RLP851" s="14"/>
      <c r="RLQ851" s="14"/>
      <c r="RLR851" s="14"/>
      <c r="RLS851" s="14"/>
      <c r="RLT851" s="14"/>
      <c r="RLU851" s="14"/>
      <c r="RLV851" s="14"/>
      <c r="RLW851" s="14"/>
      <c r="RLX851" s="14"/>
      <c r="RLY851" s="14"/>
      <c r="RLZ851" s="14"/>
      <c r="RMA851" s="14"/>
      <c r="RMB851" s="14"/>
      <c r="RMC851" s="14"/>
      <c r="RMD851" s="14"/>
      <c r="RME851" s="14"/>
      <c r="RMF851" s="14"/>
      <c r="RMG851" s="14"/>
      <c r="RMH851" s="14"/>
      <c r="RMI851" s="14"/>
      <c r="RMJ851" s="14"/>
      <c r="RMK851" s="14"/>
      <c r="RML851" s="14"/>
      <c r="RMM851" s="14"/>
      <c r="RMN851" s="14"/>
      <c r="RMO851" s="14"/>
      <c r="RMP851" s="14"/>
      <c r="RMQ851" s="14"/>
      <c r="RMR851" s="14"/>
      <c r="RMS851" s="14"/>
      <c r="RMT851" s="14"/>
      <c r="RMU851" s="14"/>
      <c r="RMV851" s="14"/>
      <c r="RMW851" s="14"/>
      <c r="RMX851" s="14"/>
      <c r="RMY851" s="14"/>
      <c r="RMZ851" s="14"/>
      <c r="RNA851" s="14"/>
      <c r="RNB851" s="14"/>
      <c r="RNC851" s="14"/>
      <c r="RND851" s="14"/>
      <c r="RNE851" s="14"/>
      <c r="RNF851" s="14"/>
      <c r="RNG851" s="14"/>
      <c r="RNH851" s="14"/>
      <c r="RNI851" s="14"/>
      <c r="RNJ851" s="14"/>
      <c r="RNK851" s="14"/>
      <c r="RNL851" s="14"/>
      <c r="RNM851" s="14"/>
      <c r="RNN851" s="14"/>
      <c r="RNO851" s="14"/>
      <c r="RNP851" s="14"/>
      <c r="RNQ851" s="14"/>
      <c r="RNR851" s="14"/>
      <c r="RNS851" s="14"/>
      <c r="RNT851" s="14"/>
      <c r="RNU851" s="14"/>
      <c r="RNV851" s="14"/>
      <c r="RNW851" s="14"/>
      <c r="RNX851" s="14"/>
      <c r="RNY851" s="14"/>
      <c r="RNZ851" s="14"/>
      <c r="ROA851" s="14"/>
      <c r="ROB851" s="14"/>
      <c r="ROC851" s="14"/>
      <c r="ROD851" s="14"/>
      <c r="ROE851" s="14"/>
      <c r="ROF851" s="14"/>
      <c r="ROG851" s="14"/>
      <c r="ROH851" s="14"/>
      <c r="ROI851" s="14"/>
      <c r="ROJ851" s="14"/>
      <c r="ROK851" s="14"/>
      <c r="ROL851" s="14"/>
      <c r="ROM851" s="14"/>
      <c r="RON851" s="14"/>
      <c r="ROO851" s="14"/>
      <c r="ROP851" s="14"/>
      <c r="ROQ851" s="14"/>
      <c r="ROR851" s="14"/>
      <c r="ROS851" s="14"/>
      <c r="ROT851" s="14"/>
      <c r="ROU851" s="14"/>
      <c r="ROV851" s="14"/>
      <c r="ROW851" s="14"/>
      <c r="ROX851" s="14"/>
      <c r="ROY851" s="14"/>
      <c r="ROZ851" s="14"/>
      <c r="RPA851" s="14"/>
      <c r="RPB851" s="14"/>
      <c r="RPC851" s="14"/>
      <c r="RPD851" s="14"/>
      <c r="RPE851" s="14"/>
      <c r="RPF851" s="14"/>
      <c r="RPG851" s="14"/>
      <c r="RPH851" s="14"/>
      <c r="RPI851" s="14"/>
      <c r="RPJ851" s="14"/>
      <c r="RPK851" s="14"/>
      <c r="RPL851" s="14"/>
      <c r="RPM851" s="14"/>
      <c r="RPN851" s="14"/>
      <c r="RPO851" s="14"/>
      <c r="RPP851" s="14"/>
      <c r="RPQ851" s="14"/>
      <c r="RPR851" s="14"/>
      <c r="RPS851" s="14"/>
      <c r="RPT851" s="14"/>
      <c r="RPU851" s="14"/>
      <c r="RPV851" s="14"/>
      <c r="RPW851" s="14"/>
      <c r="RPX851" s="14"/>
      <c r="RPY851" s="14"/>
      <c r="RPZ851" s="14"/>
      <c r="RQA851" s="14"/>
      <c r="RQB851" s="14"/>
      <c r="RQC851" s="14"/>
      <c r="RQD851" s="14"/>
      <c r="RQE851" s="14"/>
      <c r="RQF851" s="14"/>
      <c r="RQG851" s="14"/>
      <c r="RQH851" s="14"/>
      <c r="RQI851" s="14"/>
      <c r="RQJ851" s="14"/>
      <c r="RQK851" s="14"/>
      <c r="RQL851" s="14"/>
      <c r="RQM851" s="14"/>
      <c r="RQN851" s="14"/>
      <c r="RQO851" s="14"/>
      <c r="RQP851" s="14"/>
      <c r="RQQ851" s="14"/>
      <c r="RQR851" s="14"/>
      <c r="RQS851" s="14"/>
      <c r="RQT851" s="14"/>
      <c r="RQU851" s="14"/>
      <c r="RQV851" s="14"/>
      <c r="RQW851" s="14"/>
      <c r="RQX851" s="14"/>
      <c r="RQY851" s="14"/>
      <c r="RQZ851" s="14"/>
      <c r="RRA851" s="14"/>
      <c r="RRB851" s="14"/>
      <c r="RRC851" s="14"/>
      <c r="RRD851" s="14"/>
      <c r="RRE851" s="14"/>
      <c r="RRF851" s="14"/>
      <c r="RRG851" s="14"/>
      <c r="RRH851" s="14"/>
      <c r="RRI851" s="14"/>
      <c r="RRJ851" s="14"/>
      <c r="RRK851" s="14"/>
      <c r="RRL851" s="14"/>
      <c r="RRM851" s="14"/>
      <c r="RRN851" s="14"/>
      <c r="RRO851" s="14"/>
      <c r="RRP851" s="14"/>
      <c r="RRQ851" s="14"/>
      <c r="RRR851" s="14"/>
      <c r="RRS851" s="14"/>
      <c r="RRT851" s="14"/>
      <c r="RRU851" s="14"/>
      <c r="RRV851" s="14"/>
      <c r="RRW851" s="14"/>
      <c r="RRX851" s="14"/>
      <c r="RRY851" s="14"/>
      <c r="RRZ851" s="14"/>
      <c r="RSA851" s="14"/>
      <c r="RSB851" s="14"/>
      <c r="RSC851" s="14"/>
      <c r="RSD851" s="14"/>
      <c r="RSE851" s="14"/>
      <c r="RSF851" s="14"/>
      <c r="RSG851" s="14"/>
      <c r="RSH851" s="14"/>
      <c r="RSI851" s="14"/>
      <c r="RSJ851" s="14"/>
      <c r="RSK851" s="14"/>
      <c r="RSL851" s="14"/>
      <c r="RSM851" s="14"/>
      <c r="RSN851" s="14"/>
      <c r="RSO851" s="14"/>
      <c r="RSP851" s="14"/>
      <c r="RSQ851" s="14"/>
      <c r="RSR851" s="14"/>
      <c r="RSS851" s="14"/>
      <c r="RST851" s="14"/>
      <c r="RSU851" s="14"/>
      <c r="RSV851" s="14"/>
      <c r="RSW851" s="14"/>
      <c r="RSX851" s="14"/>
      <c r="RSY851" s="14"/>
      <c r="RSZ851" s="14"/>
      <c r="RTA851" s="14"/>
      <c r="RTB851" s="14"/>
      <c r="RTC851" s="14"/>
      <c r="RTD851" s="14"/>
      <c r="RTE851" s="14"/>
      <c r="RTF851" s="14"/>
      <c r="RTG851" s="14"/>
      <c r="RTH851" s="14"/>
      <c r="RTI851" s="14"/>
      <c r="RTJ851" s="14"/>
      <c r="RTK851" s="14"/>
      <c r="RTL851" s="14"/>
      <c r="RTM851" s="14"/>
      <c r="RTN851" s="14"/>
      <c r="RTO851" s="14"/>
      <c r="RTP851" s="14"/>
      <c r="RTQ851" s="14"/>
      <c r="RTR851" s="14"/>
      <c r="RTS851" s="14"/>
      <c r="RTT851" s="14"/>
      <c r="RTU851" s="14"/>
      <c r="RTV851" s="14"/>
      <c r="RTW851" s="14"/>
      <c r="RTX851" s="14"/>
      <c r="RTY851" s="14"/>
      <c r="RTZ851" s="14"/>
      <c r="RUA851" s="14"/>
      <c r="RUB851" s="14"/>
      <c r="RUC851" s="14"/>
      <c r="RUD851" s="14"/>
      <c r="RUE851" s="14"/>
      <c r="RUF851" s="14"/>
      <c r="RUG851" s="14"/>
      <c r="RUH851" s="14"/>
      <c r="RUI851" s="14"/>
      <c r="RUJ851" s="14"/>
      <c r="RUK851" s="14"/>
      <c r="RUL851" s="14"/>
      <c r="RUM851" s="14"/>
      <c r="RUN851" s="14"/>
      <c r="RUO851" s="14"/>
      <c r="RUP851" s="14"/>
      <c r="RUQ851" s="14"/>
      <c r="RUR851" s="14"/>
      <c r="RUS851" s="14"/>
      <c r="RUT851" s="14"/>
      <c r="RUU851" s="14"/>
      <c r="RUV851" s="14"/>
      <c r="RUW851" s="14"/>
      <c r="RUX851" s="14"/>
      <c r="RUY851" s="14"/>
      <c r="RUZ851" s="14"/>
      <c r="RVA851" s="14"/>
      <c r="RVB851" s="14"/>
      <c r="RVC851" s="14"/>
      <c r="RVD851" s="14"/>
      <c r="RVE851" s="14"/>
      <c r="RVF851" s="14"/>
      <c r="RVG851" s="14"/>
      <c r="RVH851" s="14"/>
      <c r="RVI851" s="14"/>
      <c r="RVJ851" s="14"/>
      <c r="RVK851" s="14"/>
      <c r="RVL851" s="14"/>
      <c r="RVM851" s="14"/>
      <c r="RVN851" s="14"/>
      <c r="RVO851" s="14"/>
      <c r="RVP851" s="14"/>
      <c r="RVQ851" s="14"/>
      <c r="RVR851" s="14"/>
      <c r="RVS851" s="14"/>
      <c r="RVT851" s="14"/>
      <c r="RVU851" s="14"/>
      <c r="RVV851" s="14"/>
      <c r="RVW851" s="14"/>
      <c r="RVX851" s="14"/>
      <c r="RVY851" s="14"/>
      <c r="RVZ851" s="14"/>
      <c r="RWA851" s="14"/>
      <c r="RWB851" s="14"/>
      <c r="RWC851" s="14"/>
      <c r="RWD851" s="14"/>
      <c r="RWE851" s="14"/>
      <c r="RWF851" s="14"/>
      <c r="RWG851" s="14"/>
      <c r="RWH851" s="14"/>
      <c r="RWI851" s="14"/>
      <c r="RWJ851" s="14"/>
      <c r="RWK851" s="14"/>
      <c r="RWL851" s="14"/>
      <c r="RWM851" s="14"/>
      <c r="RWN851" s="14"/>
      <c r="RWO851" s="14"/>
      <c r="RWP851" s="14"/>
      <c r="RWQ851" s="14"/>
      <c r="RWR851" s="14"/>
      <c r="RWS851" s="14"/>
      <c r="RWT851" s="14"/>
      <c r="RWU851" s="14"/>
      <c r="RWV851" s="14"/>
      <c r="RWW851" s="14"/>
      <c r="RWX851" s="14"/>
      <c r="RWY851" s="14"/>
      <c r="RWZ851" s="14"/>
      <c r="RXA851" s="14"/>
      <c r="RXB851" s="14"/>
      <c r="RXC851" s="14"/>
      <c r="RXD851" s="14"/>
      <c r="RXE851" s="14"/>
      <c r="RXF851" s="14"/>
      <c r="RXG851" s="14"/>
      <c r="RXH851" s="14"/>
      <c r="RXI851" s="14"/>
      <c r="RXJ851" s="14"/>
      <c r="RXK851" s="14"/>
      <c r="RXL851" s="14"/>
      <c r="RXM851" s="14"/>
      <c r="RXN851" s="14"/>
      <c r="RXO851" s="14"/>
      <c r="RXP851" s="14"/>
      <c r="RXQ851" s="14"/>
      <c r="RXR851" s="14"/>
      <c r="RXS851" s="14"/>
      <c r="RXT851" s="14"/>
      <c r="RXU851" s="14"/>
      <c r="RXV851" s="14"/>
      <c r="RXW851" s="14"/>
      <c r="RXX851" s="14"/>
      <c r="RXY851" s="14"/>
      <c r="RXZ851" s="14"/>
      <c r="RYA851" s="14"/>
      <c r="RYB851" s="14"/>
      <c r="RYC851" s="14"/>
      <c r="RYD851" s="14"/>
      <c r="RYE851" s="14"/>
      <c r="RYF851" s="14"/>
      <c r="RYG851" s="14"/>
      <c r="RYH851" s="14"/>
      <c r="RYI851" s="14"/>
      <c r="RYJ851" s="14"/>
      <c r="RYK851" s="14"/>
      <c r="RYL851" s="14"/>
      <c r="RYM851" s="14"/>
      <c r="RYN851" s="14"/>
      <c r="RYO851" s="14"/>
      <c r="RYP851" s="14"/>
      <c r="RYQ851" s="14"/>
      <c r="RYR851" s="14"/>
      <c r="RYS851" s="14"/>
      <c r="RYT851" s="14"/>
      <c r="RYU851" s="14"/>
      <c r="RYV851" s="14"/>
      <c r="RYW851" s="14"/>
      <c r="RYX851" s="14"/>
      <c r="RYY851" s="14"/>
      <c r="RYZ851" s="14"/>
      <c r="RZA851" s="14"/>
      <c r="RZB851" s="14"/>
      <c r="RZC851" s="14"/>
      <c r="RZD851" s="14"/>
      <c r="RZE851" s="14"/>
      <c r="RZF851" s="14"/>
      <c r="RZG851" s="14"/>
      <c r="RZH851" s="14"/>
      <c r="RZI851" s="14"/>
      <c r="RZJ851" s="14"/>
      <c r="RZK851" s="14"/>
      <c r="RZL851" s="14"/>
      <c r="RZM851" s="14"/>
      <c r="RZN851" s="14"/>
      <c r="RZO851" s="14"/>
      <c r="RZP851" s="14"/>
      <c r="RZQ851" s="14"/>
      <c r="RZR851" s="14"/>
      <c r="RZS851" s="14"/>
      <c r="RZT851" s="14"/>
      <c r="RZU851" s="14"/>
      <c r="RZV851" s="14"/>
      <c r="RZW851" s="14"/>
      <c r="RZX851" s="14"/>
      <c r="RZY851" s="14"/>
      <c r="RZZ851" s="14"/>
      <c r="SAA851" s="14"/>
      <c r="SAB851" s="14"/>
      <c r="SAC851" s="14"/>
      <c r="SAD851" s="14"/>
      <c r="SAE851" s="14"/>
      <c r="SAF851" s="14"/>
      <c r="SAG851" s="14"/>
      <c r="SAH851" s="14"/>
      <c r="SAI851" s="14"/>
      <c r="SAJ851" s="14"/>
      <c r="SAK851" s="14"/>
      <c r="SAL851" s="14"/>
      <c r="SAM851" s="14"/>
      <c r="SAN851" s="14"/>
      <c r="SAO851" s="14"/>
      <c r="SAP851" s="14"/>
      <c r="SAQ851" s="14"/>
      <c r="SAR851" s="14"/>
      <c r="SAS851" s="14"/>
      <c r="SAT851" s="14"/>
      <c r="SAU851" s="14"/>
      <c r="SAV851" s="14"/>
      <c r="SAW851" s="14"/>
      <c r="SAX851" s="14"/>
      <c r="SAY851" s="14"/>
      <c r="SAZ851" s="14"/>
      <c r="SBA851" s="14"/>
      <c r="SBB851" s="14"/>
      <c r="SBC851" s="14"/>
      <c r="SBD851" s="14"/>
      <c r="SBE851" s="14"/>
      <c r="SBF851" s="14"/>
      <c r="SBG851" s="14"/>
      <c r="SBH851" s="14"/>
      <c r="SBI851" s="14"/>
      <c r="SBJ851" s="14"/>
      <c r="SBK851" s="14"/>
      <c r="SBL851" s="14"/>
      <c r="SBM851" s="14"/>
      <c r="SBN851" s="14"/>
      <c r="SBO851" s="14"/>
      <c r="SBP851" s="14"/>
      <c r="SBQ851" s="14"/>
      <c r="SBR851" s="14"/>
      <c r="SBS851" s="14"/>
      <c r="SBT851" s="14"/>
      <c r="SBU851" s="14"/>
      <c r="SBV851" s="14"/>
      <c r="SBW851" s="14"/>
      <c r="SBX851" s="14"/>
      <c r="SBY851" s="14"/>
      <c r="SBZ851" s="14"/>
      <c r="SCA851" s="14"/>
      <c r="SCB851" s="14"/>
      <c r="SCC851" s="14"/>
      <c r="SCD851" s="14"/>
      <c r="SCE851" s="14"/>
      <c r="SCF851" s="14"/>
      <c r="SCG851" s="14"/>
      <c r="SCH851" s="14"/>
      <c r="SCI851" s="14"/>
      <c r="SCJ851" s="14"/>
      <c r="SCK851" s="14"/>
      <c r="SCL851" s="14"/>
      <c r="SCM851" s="14"/>
      <c r="SCN851" s="14"/>
      <c r="SCO851" s="14"/>
      <c r="SCP851" s="14"/>
      <c r="SCQ851" s="14"/>
      <c r="SCR851" s="14"/>
      <c r="SCS851" s="14"/>
      <c r="SCT851" s="14"/>
      <c r="SCU851" s="14"/>
      <c r="SCV851" s="14"/>
      <c r="SCW851" s="14"/>
      <c r="SCX851" s="14"/>
      <c r="SCY851" s="14"/>
      <c r="SCZ851" s="14"/>
      <c r="SDA851" s="14"/>
      <c r="SDB851" s="14"/>
      <c r="SDC851" s="14"/>
      <c r="SDD851" s="14"/>
      <c r="SDE851" s="14"/>
      <c r="SDF851" s="14"/>
      <c r="SDG851" s="14"/>
      <c r="SDH851" s="14"/>
      <c r="SDI851" s="14"/>
      <c r="SDJ851" s="14"/>
      <c r="SDK851" s="14"/>
      <c r="SDL851" s="14"/>
      <c r="SDM851" s="14"/>
      <c r="SDN851" s="14"/>
      <c r="SDO851" s="14"/>
      <c r="SDP851" s="14"/>
      <c r="SDQ851" s="14"/>
      <c r="SDR851" s="14"/>
      <c r="SDS851" s="14"/>
      <c r="SDT851" s="14"/>
      <c r="SDU851" s="14"/>
      <c r="SDV851" s="14"/>
      <c r="SDW851" s="14"/>
      <c r="SDX851" s="14"/>
      <c r="SDY851" s="14"/>
      <c r="SDZ851" s="14"/>
      <c r="SEA851" s="14"/>
      <c r="SEB851" s="14"/>
      <c r="SEC851" s="14"/>
      <c r="SED851" s="14"/>
      <c r="SEE851" s="14"/>
      <c r="SEF851" s="14"/>
      <c r="SEG851" s="14"/>
      <c r="SEH851" s="14"/>
      <c r="SEI851" s="14"/>
      <c r="SEJ851" s="14"/>
      <c r="SEK851" s="14"/>
      <c r="SEL851" s="14"/>
      <c r="SEM851" s="14"/>
      <c r="SEN851" s="14"/>
      <c r="SEO851" s="14"/>
      <c r="SEP851" s="14"/>
      <c r="SEQ851" s="14"/>
      <c r="SER851" s="14"/>
      <c r="SES851" s="14"/>
      <c r="SET851" s="14"/>
      <c r="SEU851" s="14"/>
      <c r="SEV851" s="14"/>
      <c r="SEW851" s="14"/>
      <c r="SEX851" s="14"/>
      <c r="SEY851" s="14"/>
      <c r="SEZ851" s="14"/>
      <c r="SFA851" s="14"/>
      <c r="SFB851" s="14"/>
      <c r="SFC851" s="14"/>
      <c r="SFD851" s="14"/>
      <c r="SFE851" s="14"/>
      <c r="SFF851" s="14"/>
      <c r="SFG851" s="14"/>
      <c r="SFH851" s="14"/>
      <c r="SFI851" s="14"/>
      <c r="SFJ851" s="14"/>
      <c r="SFK851" s="14"/>
      <c r="SFL851" s="14"/>
      <c r="SFM851" s="14"/>
      <c r="SFN851" s="14"/>
      <c r="SFO851" s="14"/>
      <c r="SFP851" s="14"/>
      <c r="SFQ851" s="14"/>
      <c r="SFR851" s="14"/>
      <c r="SFS851" s="14"/>
      <c r="SFT851" s="14"/>
      <c r="SFU851" s="14"/>
      <c r="SFV851" s="14"/>
      <c r="SFW851" s="14"/>
      <c r="SFX851" s="14"/>
      <c r="SFY851" s="14"/>
      <c r="SFZ851" s="14"/>
      <c r="SGA851" s="14"/>
      <c r="SGB851" s="14"/>
      <c r="SGC851" s="14"/>
      <c r="SGD851" s="14"/>
      <c r="SGE851" s="14"/>
      <c r="SGF851" s="14"/>
      <c r="SGG851" s="14"/>
      <c r="SGH851" s="14"/>
      <c r="SGI851" s="14"/>
      <c r="SGJ851" s="14"/>
      <c r="SGK851" s="14"/>
      <c r="SGL851" s="14"/>
      <c r="SGM851" s="14"/>
      <c r="SGN851" s="14"/>
      <c r="SGO851" s="14"/>
      <c r="SGP851" s="14"/>
      <c r="SGQ851" s="14"/>
      <c r="SGR851" s="14"/>
      <c r="SGS851" s="14"/>
      <c r="SGT851" s="14"/>
      <c r="SGU851" s="14"/>
      <c r="SGV851" s="14"/>
      <c r="SGW851" s="14"/>
      <c r="SGX851" s="14"/>
      <c r="SGY851" s="14"/>
      <c r="SGZ851" s="14"/>
      <c r="SHA851" s="14"/>
      <c r="SHB851" s="14"/>
      <c r="SHC851" s="14"/>
      <c r="SHD851" s="14"/>
      <c r="SHE851" s="14"/>
      <c r="SHF851" s="14"/>
      <c r="SHG851" s="14"/>
      <c r="SHH851" s="14"/>
      <c r="SHI851" s="14"/>
      <c r="SHJ851" s="14"/>
      <c r="SHK851" s="14"/>
      <c r="SHL851" s="14"/>
      <c r="SHM851" s="14"/>
      <c r="SHN851" s="14"/>
      <c r="SHO851" s="14"/>
      <c r="SHP851" s="14"/>
      <c r="SHQ851" s="14"/>
      <c r="SHR851" s="14"/>
      <c r="SHS851" s="14"/>
      <c r="SHT851" s="14"/>
      <c r="SHU851" s="14"/>
      <c r="SHV851" s="14"/>
      <c r="SHW851" s="14"/>
      <c r="SHX851" s="14"/>
      <c r="SHY851" s="14"/>
      <c r="SHZ851" s="14"/>
      <c r="SIA851" s="14"/>
      <c r="SIB851" s="14"/>
      <c r="SIC851" s="14"/>
      <c r="SID851" s="14"/>
      <c r="SIE851" s="14"/>
      <c r="SIF851" s="14"/>
      <c r="SIG851" s="14"/>
      <c r="SIH851" s="14"/>
      <c r="SII851" s="14"/>
      <c r="SIJ851" s="14"/>
      <c r="SIK851" s="14"/>
      <c r="SIL851" s="14"/>
      <c r="SIM851" s="14"/>
      <c r="SIN851" s="14"/>
      <c r="SIO851" s="14"/>
      <c r="SIP851" s="14"/>
      <c r="SIQ851" s="14"/>
      <c r="SIR851" s="14"/>
      <c r="SIS851" s="14"/>
      <c r="SIT851" s="14"/>
      <c r="SIU851" s="14"/>
      <c r="SIV851" s="14"/>
      <c r="SIW851" s="14"/>
      <c r="SIX851" s="14"/>
      <c r="SIY851" s="14"/>
      <c r="SIZ851" s="14"/>
      <c r="SJA851" s="14"/>
      <c r="SJB851" s="14"/>
      <c r="SJC851" s="14"/>
      <c r="SJD851" s="14"/>
      <c r="SJE851" s="14"/>
      <c r="SJF851" s="14"/>
      <c r="SJG851" s="14"/>
      <c r="SJH851" s="14"/>
      <c r="SJI851" s="14"/>
      <c r="SJJ851" s="14"/>
      <c r="SJK851" s="14"/>
      <c r="SJL851" s="14"/>
      <c r="SJM851" s="14"/>
      <c r="SJN851" s="14"/>
      <c r="SJO851" s="14"/>
      <c r="SJP851" s="14"/>
      <c r="SJQ851" s="14"/>
      <c r="SJR851" s="14"/>
      <c r="SJS851" s="14"/>
      <c r="SJT851" s="14"/>
      <c r="SJU851" s="14"/>
      <c r="SJV851" s="14"/>
      <c r="SJW851" s="14"/>
      <c r="SJX851" s="14"/>
      <c r="SJY851" s="14"/>
      <c r="SJZ851" s="14"/>
      <c r="SKA851" s="14"/>
      <c r="SKB851" s="14"/>
      <c r="SKC851" s="14"/>
      <c r="SKD851" s="14"/>
      <c r="SKE851" s="14"/>
      <c r="SKF851" s="14"/>
      <c r="SKG851" s="14"/>
      <c r="SKH851" s="14"/>
      <c r="SKI851" s="14"/>
      <c r="SKJ851" s="14"/>
      <c r="SKK851" s="14"/>
      <c r="SKL851" s="14"/>
      <c r="SKM851" s="14"/>
      <c r="SKN851" s="14"/>
      <c r="SKO851" s="14"/>
      <c r="SKP851" s="14"/>
      <c r="SKQ851" s="14"/>
      <c r="SKR851" s="14"/>
      <c r="SKS851" s="14"/>
      <c r="SKT851" s="14"/>
      <c r="SKU851" s="14"/>
      <c r="SKV851" s="14"/>
      <c r="SKW851" s="14"/>
      <c r="SKX851" s="14"/>
      <c r="SKY851" s="14"/>
      <c r="SKZ851" s="14"/>
      <c r="SLA851" s="14"/>
      <c r="SLB851" s="14"/>
      <c r="SLC851" s="14"/>
      <c r="SLD851" s="14"/>
      <c r="SLE851" s="14"/>
      <c r="SLF851" s="14"/>
      <c r="SLG851" s="14"/>
      <c r="SLH851" s="14"/>
      <c r="SLI851" s="14"/>
      <c r="SLJ851" s="14"/>
      <c r="SLK851" s="14"/>
      <c r="SLL851" s="14"/>
      <c r="SLM851" s="14"/>
      <c r="SLN851" s="14"/>
      <c r="SLO851" s="14"/>
      <c r="SLP851" s="14"/>
      <c r="SLQ851" s="14"/>
      <c r="SLR851" s="14"/>
      <c r="SLS851" s="14"/>
      <c r="SLT851" s="14"/>
      <c r="SLU851" s="14"/>
      <c r="SLV851" s="14"/>
      <c r="SLW851" s="14"/>
      <c r="SLX851" s="14"/>
      <c r="SLY851" s="14"/>
      <c r="SLZ851" s="14"/>
      <c r="SMA851" s="14"/>
      <c r="SMB851" s="14"/>
      <c r="SMC851" s="14"/>
      <c r="SMD851" s="14"/>
      <c r="SME851" s="14"/>
      <c r="SMF851" s="14"/>
      <c r="SMG851" s="14"/>
      <c r="SMH851" s="14"/>
      <c r="SMI851" s="14"/>
      <c r="SMJ851" s="14"/>
      <c r="SMK851" s="14"/>
      <c r="SML851" s="14"/>
      <c r="SMM851" s="14"/>
      <c r="SMN851" s="14"/>
      <c r="SMO851" s="14"/>
      <c r="SMP851" s="14"/>
      <c r="SMQ851" s="14"/>
      <c r="SMR851" s="14"/>
      <c r="SMS851" s="14"/>
      <c r="SMT851" s="14"/>
      <c r="SMU851" s="14"/>
      <c r="SMV851" s="14"/>
      <c r="SMW851" s="14"/>
      <c r="SMX851" s="14"/>
      <c r="SMY851" s="14"/>
      <c r="SMZ851" s="14"/>
      <c r="SNA851" s="14"/>
      <c r="SNB851" s="14"/>
      <c r="SNC851" s="14"/>
      <c r="SND851" s="14"/>
      <c r="SNE851" s="14"/>
      <c r="SNF851" s="14"/>
      <c r="SNG851" s="14"/>
      <c r="SNH851" s="14"/>
      <c r="SNI851" s="14"/>
      <c r="SNJ851" s="14"/>
      <c r="SNK851" s="14"/>
      <c r="SNL851" s="14"/>
      <c r="SNM851" s="14"/>
      <c r="SNN851" s="14"/>
      <c r="SNO851" s="14"/>
      <c r="SNP851" s="14"/>
      <c r="SNQ851" s="14"/>
      <c r="SNR851" s="14"/>
      <c r="SNS851" s="14"/>
      <c r="SNT851" s="14"/>
      <c r="SNU851" s="14"/>
      <c r="SNV851" s="14"/>
      <c r="SNW851" s="14"/>
      <c r="SNX851" s="14"/>
      <c r="SNY851" s="14"/>
      <c r="SNZ851" s="14"/>
      <c r="SOA851" s="14"/>
      <c r="SOB851" s="14"/>
      <c r="SOC851" s="14"/>
      <c r="SOD851" s="14"/>
      <c r="SOE851" s="14"/>
      <c r="SOF851" s="14"/>
      <c r="SOG851" s="14"/>
      <c r="SOH851" s="14"/>
      <c r="SOI851" s="14"/>
      <c r="SOJ851" s="14"/>
      <c r="SOK851" s="14"/>
      <c r="SOL851" s="14"/>
      <c r="SOM851" s="14"/>
      <c r="SON851" s="14"/>
      <c r="SOO851" s="14"/>
      <c r="SOP851" s="14"/>
      <c r="SOQ851" s="14"/>
      <c r="SOR851" s="14"/>
      <c r="SOS851" s="14"/>
      <c r="SOT851" s="14"/>
      <c r="SOU851" s="14"/>
      <c r="SOV851" s="14"/>
      <c r="SOW851" s="14"/>
      <c r="SOX851" s="14"/>
      <c r="SOY851" s="14"/>
      <c r="SOZ851" s="14"/>
      <c r="SPA851" s="14"/>
      <c r="SPB851" s="14"/>
      <c r="SPC851" s="14"/>
      <c r="SPD851" s="14"/>
      <c r="SPE851" s="14"/>
      <c r="SPF851" s="14"/>
      <c r="SPG851" s="14"/>
      <c r="SPH851" s="14"/>
      <c r="SPI851" s="14"/>
      <c r="SPJ851" s="14"/>
      <c r="SPK851" s="14"/>
      <c r="SPL851" s="14"/>
      <c r="SPM851" s="14"/>
      <c r="SPN851" s="14"/>
      <c r="SPO851" s="14"/>
      <c r="SPP851" s="14"/>
      <c r="SPQ851" s="14"/>
      <c r="SPR851" s="14"/>
      <c r="SPS851" s="14"/>
      <c r="SPT851" s="14"/>
      <c r="SPU851" s="14"/>
      <c r="SPV851" s="14"/>
      <c r="SPW851" s="14"/>
      <c r="SPX851" s="14"/>
      <c r="SPY851" s="14"/>
      <c r="SPZ851" s="14"/>
      <c r="SQA851" s="14"/>
      <c r="SQB851" s="14"/>
      <c r="SQC851" s="14"/>
      <c r="SQD851" s="14"/>
      <c r="SQE851" s="14"/>
      <c r="SQF851" s="14"/>
      <c r="SQG851" s="14"/>
      <c r="SQH851" s="14"/>
      <c r="SQI851" s="14"/>
      <c r="SQJ851" s="14"/>
      <c r="SQK851" s="14"/>
      <c r="SQL851" s="14"/>
      <c r="SQM851" s="14"/>
      <c r="SQN851" s="14"/>
      <c r="SQO851" s="14"/>
      <c r="SQP851" s="14"/>
      <c r="SQQ851" s="14"/>
      <c r="SQR851" s="14"/>
      <c r="SQS851" s="14"/>
      <c r="SQT851" s="14"/>
      <c r="SQU851" s="14"/>
      <c r="SQV851" s="14"/>
      <c r="SQW851" s="14"/>
      <c r="SQX851" s="14"/>
      <c r="SQY851" s="14"/>
      <c r="SQZ851" s="14"/>
      <c r="SRA851" s="14"/>
      <c r="SRB851" s="14"/>
      <c r="SRC851" s="14"/>
      <c r="SRD851" s="14"/>
      <c r="SRE851" s="14"/>
      <c r="SRF851" s="14"/>
      <c r="SRG851" s="14"/>
      <c r="SRH851" s="14"/>
      <c r="SRI851" s="14"/>
      <c r="SRJ851" s="14"/>
      <c r="SRK851" s="14"/>
      <c r="SRL851" s="14"/>
      <c r="SRM851" s="14"/>
      <c r="SRN851" s="14"/>
      <c r="SRO851" s="14"/>
      <c r="SRP851" s="14"/>
      <c r="SRQ851" s="14"/>
      <c r="SRR851" s="14"/>
      <c r="SRS851" s="14"/>
      <c r="SRT851" s="14"/>
      <c r="SRU851" s="14"/>
      <c r="SRV851" s="14"/>
      <c r="SRW851" s="14"/>
      <c r="SRX851" s="14"/>
      <c r="SRY851" s="14"/>
      <c r="SRZ851" s="14"/>
      <c r="SSA851" s="14"/>
      <c r="SSB851" s="14"/>
      <c r="SSC851" s="14"/>
      <c r="SSD851" s="14"/>
      <c r="SSE851" s="14"/>
      <c r="SSF851" s="14"/>
      <c r="SSG851" s="14"/>
      <c r="SSH851" s="14"/>
      <c r="SSI851" s="14"/>
      <c r="SSJ851" s="14"/>
      <c r="SSK851" s="14"/>
      <c r="SSL851" s="14"/>
      <c r="SSM851" s="14"/>
      <c r="SSN851" s="14"/>
      <c r="SSO851" s="14"/>
      <c r="SSP851" s="14"/>
      <c r="SSQ851" s="14"/>
      <c r="SSR851" s="14"/>
      <c r="SSS851" s="14"/>
      <c r="SST851" s="14"/>
      <c r="SSU851" s="14"/>
      <c r="SSV851" s="14"/>
      <c r="SSW851" s="14"/>
      <c r="SSX851" s="14"/>
      <c r="SSY851" s="14"/>
      <c r="SSZ851" s="14"/>
      <c r="STA851" s="14"/>
      <c r="STB851" s="14"/>
      <c r="STC851" s="14"/>
      <c r="STD851" s="14"/>
      <c r="STE851" s="14"/>
      <c r="STF851" s="14"/>
      <c r="STG851" s="14"/>
      <c r="STH851" s="14"/>
      <c r="STI851" s="14"/>
      <c r="STJ851" s="14"/>
      <c r="STK851" s="14"/>
      <c r="STL851" s="14"/>
      <c r="STM851" s="14"/>
      <c r="STN851" s="14"/>
      <c r="STO851" s="14"/>
      <c r="STP851" s="14"/>
      <c r="STQ851" s="14"/>
      <c r="STR851" s="14"/>
      <c r="STS851" s="14"/>
      <c r="STT851" s="14"/>
      <c r="STU851" s="14"/>
      <c r="STV851" s="14"/>
      <c r="STW851" s="14"/>
      <c r="STX851" s="14"/>
      <c r="STY851" s="14"/>
      <c r="STZ851" s="14"/>
      <c r="SUA851" s="14"/>
      <c r="SUB851" s="14"/>
      <c r="SUC851" s="14"/>
      <c r="SUD851" s="14"/>
      <c r="SUE851" s="14"/>
      <c r="SUF851" s="14"/>
      <c r="SUG851" s="14"/>
      <c r="SUH851" s="14"/>
      <c r="SUI851" s="14"/>
      <c r="SUJ851" s="14"/>
      <c r="SUK851" s="14"/>
      <c r="SUL851" s="14"/>
      <c r="SUM851" s="14"/>
      <c r="SUN851" s="14"/>
      <c r="SUO851" s="14"/>
      <c r="SUP851" s="14"/>
      <c r="SUQ851" s="14"/>
      <c r="SUR851" s="14"/>
      <c r="SUS851" s="14"/>
      <c r="SUT851" s="14"/>
      <c r="SUU851" s="14"/>
      <c r="SUV851" s="14"/>
      <c r="SUW851" s="14"/>
      <c r="SUX851" s="14"/>
      <c r="SUY851" s="14"/>
      <c r="SUZ851" s="14"/>
      <c r="SVA851" s="14"/>
      <c r="SVB851" s="14"/>
      <c r="SVC851" s="14"/>
      <c r="SVD851" s="14"/>
      <c r="SVE851" s="14"/>
      <c r="SVF851" s="14"/>
      <c r="SVG851" s="14"/>
      <c r="SVH851" s="14"/>
      <c r="SVI851" s="14"/>
      <c r="SVJ851" s="14"/>
      <c r="SVK851" s="14"/>
      <c r="SVL851" s="14"/>
      <c r="SVM851" s="14"/>
      <c r="SVN851" s="14"/>
      <c r="SVO851" s="14"/>
      <c r="SVP851" s="14"/>
      <c r="SVQ851" s="14"/>
      <c r="SVR851" s="14"/>
      <c r="SVS851" s="14"/>
      <c r="SVT851" s="14"/>
      <c r="SVU851" s="14"/>
      <c r="SVV851" s="14"/>
      <c r="SVW851" s="14"/>
      <c r="SVX851" s="14"/>
      <c r="SVY851" s="14"/>
      <c r="SVZ851" s="14"/>
      <c r="SWA851" s="14"/>
      <c r="SWB851" s="14"/>
      <c r="SWC851" s="14"/>
      <c r="SWD851" s="14"/>
      <c r="SWE851" s="14"/>
      <c r="SWF851" s="14"/>
      <c r="SWG851" s="14"/>
      <c r="SWH851" s="14"/>
      <c r="SWI851" s="14"/>
      <c r="SWJ851" s="14"/>
      <c r="SWK851" s="14"/>
      <c r="SWL851" s="14"/>
      <c r="SWM851" s="14"/>
      <c r="SWN851" s="14"/>
      <c r="SWO851" s="14"/>
      <c r="SWP851" s="14"/>
      <c r="SWQ851" s="14"/>
      <c r="SWR851" s="14"/>
      <c r="SWS851" s="14"/>
      <c r="SWT851" s="14"/>
      <c r="SWU851" s="14"/>
      <c r="SWV851" s="14"/>
      <c r="SWW851" s="14"/>
      <c r="SWX851" s="14"/>
      <c r="SWY851" s="14"/>
      <c r="SWZ851" s="14"/>
      <c r="SXA851" s="14"/>
      <c r="SXB851" s="14"/>
      <c r="SXC851" s="14"/>
      <c r="SXD851" s="14"/>
      <c r="SXE851" s="14"/>
      <c r="SXF851" s="14"/>
      <c r="SXG851" s="14"/>
      <c r="SXH851" s="14"/>
      <c r="SXI851" s="14"/>
      <c r="SXJ851" s="14"/>
      <c r="SXK851" s="14"/>
      <c r="SXL851" s="14"/>
      <c r="SXM851" s="14"/>
      <c r="SXN851" s="14"/>
      <c r="SXO851" s="14"/>
      <c r="SXP851" s="14"/>
      <c r="SXQ851" s="14"/>
      <c r="SXR851" s="14"/>
      <c r="SXS851" s="14"/>
      <c r="SXT851" s="14"/>
      <c r="SXU851" s="14"/>
      <c r="SXV851" s="14"/>
      <c r="SXW851" s="14"/>
      <c r="SXX851" s="14"/>
      <c r="SXY851" s="14"/>
      <c r="SXZ851" s="14"/>
      <c r="SYA851" s="14"/>
      <c r="SYB851" s="14"/>
      <c r="SYC851" s="14"/>
      <c r="SYD851" s="14"/>
      <c r="SYE851" s="14"/>
      <c r="SYF851" s="14"/>
      <c r="SYG851" s="14"/>
      <c r="SYH851" s="14"/>
      <c r="SYI851" s="14"/>
      <c r="SYJ851" s="14"/>
      <c r="SYK851" s="14"/>
      <c r="SYL851" s="14"/>
      <c r="SYM851" s="14"/>
      <c r="SYN851" s="14"/>
      <c r="SYO851" s="14"/>
      <c r="SYP851" s="14"/>
      <c r="SYQ851" s="14"/>
      <c r="SYR851" s="14"/>
      <c r="SYS851" s="14"/>
      <c r="SYT851" s="14"/>
      <c r="SYU851" s="14"/>
      <c r="SYV851" s="14"/>
      <c r="SYW851" s="14"/>
      <c r="SYX851" s="14"/>
      <c r="SYY851" s="14"/>
      <c r="SYZ851" s="14"/>
      <c r="SZA851" s="14"/>
      <c r="SZB851" s="14"/>
      <c r="SZC851" s="14"/>
      <c r="SZD851" s="14"/>
      <c r="SZE851" s="14"/>
      <c r="SZF851" s="14"/>
      <c r="SZG851" s="14"/>
      <c r="SZH851" s="14"/>
      <c r="SZI851" s="14"/>
      <c r="SZJ851" s="14"/>
      <c r="SZK851" s="14"/>
      <c r="SZL851" s="14"/>
      <c r="SZM851" s="14"/>
      <c r="SZN851" s="14"/>
      <c r="SZO851" s="14"/>
      <c r="SZP851" s="14"/>
      <c r="SZQ851" s="14"/>
      <c r="SZR851" s="14"/>
      <c r="SZS851" s="14"/>
      <c r="SZT851" s="14"/>
      <c r="SZU851" s="14"/>
      <c r="SZV851" s="14"/>
      <c r="SZW851" s="14"/>
      <c r="SZX851" s="14"/>
      <c r="SZY851" s="14"/>
      <c r="SZZ851" s="14"/>
      <c r="TAA851" s="14"/>
      <c r="TAB851" s="14"/>
      <c r="TAC851" s="14"/>
      <c r="TAD851" s="14"/>
      <c r="TAE851" s="14"/>
      <c r="TAF851" s="14"/>
      <c r="TAG851" s="14"/>
      <c r="TAH851" s="14"/>
      <c r="TAI851" s="14"/>
      <c r="TAJ851" s="14"/>
      <c r="TAK851" s="14"/>
      <c r="TAL851" s="14"/>
      <c r="TAM851" s="14"/>
      <c r="TAN851" s="14"/>
      <c r="TAO851" s="14"/>
      <c r="TAP851" s="14"/>
      <c r="TAQ851" s="14"/>
      <c r="TAR851" s="14"/>
      <c r="TAS851" s="14"/>
      <c r="TAT851" s="14"/>
      <c r="TAU851" s="14"/>
      <c r="TAV851" s="14"/>
      <c r="TAW851" s="14"/>
      <c r="TAX851" s="14"/>
      <c r="TAY851" s="14"/>
      <c r="TAZ851" s="14"/>
      <c r="TBA851" s="14"/>
      <c r="TBB851" s="14"/>
      <c r="TBC851" s="14"/>
      <c r="TBD851" s="14"/>
      <c r="TBE851" s="14"/>
      <c r="TBF851" s="14"/>
      <c r="TBG851" s="14"/>
      <c r="TBH851" s="14"/>
      <c r="TBI851" s="14"/>
      <c r="TBJ851" s="14"/>
      <c r="TBK851" s="14"/>
      <c r="TBL851" s="14"/>
      <c r="TBM851" s="14"/>
      <c r="TBN851" s="14"/>
      <c r="TBO851" s="14"/>
      <c r="TBP851" s="14"/>
      <c r="TBQ851" s="14"/>
      <c r="TBR851" s="14"/>
      <c r="TBS851" s="14"/>
      <c r="TBT851" s="14"/>
      <c r="TBU851" s="14"/>
      <c r="TBV851" s="14"/>
      <c r="TBW851" s="14"/>
      <c r="TBX851" s="14"/>
      <c r="TBY851" s="14"/>
      <c r="TBZ851" s="14"/>
      <c r="TCA851" s="14"/>
      <c r="TCB851" s="14"/>
      <c r="TCC851" s="14"/>
      <c r="TCD851" s="14"/>
      <c r="TCE851" s="14"/>
      <c r="TCF851" s="14"/>
      <c r="TCG851" s="14"/>
      <c r="TCH851" s="14"/>
      <c r="TCI851" s="14"/>
      <c r="TCJ851" s="14"/>
      <c r="TCK851" s="14"/>
      <c r="TCL851" s="14"/>
      <c r="TCM851" s="14"/>
      <c r="TCN851" s="14"/>
      <c r="TCO851" s="14"/>
      <c r="TCP851" s="14"/>
      <c r="TCQ851" s="14"/>
      <c r="TCR851" s="14"/>
      <c r="TCS851" s="14"/>
      <c r="TCT851" s="14"/>
      <c r="TCU851" s="14"/>
      <c r="TCV851" s="14"/>
      <c r="TCW851" s="14"/>
      <c r="TCX851" s="14"/>
      <c r="TCY851" s="14"/>
      <c r="TCZ851" s="14"/>
      <c r="TDA851" s="14"/>
      <c r="TDB851" s="14"/>
      <c r="TDC851" s="14"/>
      <c r="TDD851" s="14"/>
      <c r="TDE851" s="14"/>
      <c r="TDF851" s="14"/>
      <c r="TDG851" s="14"/>
      <c r="TDH851" s="14"/>
      <c r="TDI851" s="14"/>
      <c r="TDJ851" s="14"/>
      <c r="TDK851" s="14"/>
      <c r="TDL851" s="14"/>
      <c r="TDM851" s="14"/>
      <c r="TDN851" s="14"/>
      <c r="TDO851" s="14"/>
      <c r="TDP851" s="14"/>
      <c r="TDQ851" s="14"/>
      <c r="TDR851" s="14"/>
      <c r="TDS851" s="14"/>
      <c r="TDT851" s="14"/>
      <c r="TDU851" s="14"/>
      <c r="TDV851" s="14"/>
      <c r="TDW851" s="14"/>
      <c r="TDX851" s="14"/>
      <c r="TDY851" s="14"/>
      <c r="TDZ851" s="14"/>
      <c r="TEA851" s="14"/>
      <c r="TEB851" s="14"/>
      <c r="TEC851" s="14"/>
      <c r="TED851" s="14"/>
      <c r="TEE851" s="14"/>
      <c r="TEF851" s="14"/>
      <c r="TEG851" s="14"/>
      <c r="TEH851" s="14"/>
      <c r="TEI851" s="14"/>
      <c r="TEJ851" s="14"/>
      <c r="TEK851" s="14"/>
      <c r="TEL851" s="14"/>
      <c r="TEM851" s="14"/>
      <c r="TEN851" s="14"/>
      <c r="TEO851" s="14"/>
      <c r="TEP851" s="14"/>
      <c r="TEQ851" s="14"/>
      <c r="TER851" s="14"/>
      <c r="TES851" s="14"/>
      <c r="TET851" s="14"/>
      <c r="TEU851" s="14"/>
      <c r="TEV851" s="14"/>
      <c r="TEW851" s="14"/>
      <c r="TEX851" s="14"/>
      <c r="TEY851" s="14"/>
      <c r="TEZ851" s="14"/>
      <c r="TFA851" s="14"/>
      <c r="TFB851" s="14"/>
      <c r="TFC851" s="14"/>
      <c r="TFD851" s="14"/>
      <c r="TFE851" s="14"/>
      <c r="TFF851" s="14"/>
      <c r="TFG851" s="14"/>
      <c r="TFH851" s="14"/>
      <c r="TFI851" s="14"/>
      <c r="TFJ851" s="14"/>
      <c r="TFK851" s="14"/>
      <c r="TFL851" s="14"/>
      <c r="TFM851" s="14"/>
      <c r="TFN851" s="14"/>
      <c r="TFO851" s="14"/>
      <c r="TFP851" s="14"/>
      <c r="TFQ851" s="14"/>
      <c r="TFR851" s="14"/>
      <c r="TFS851" s="14"/>
      <c r="TFT851" s="14"/>
      <c r="TFU851" s="14"/>
      <c r="TFV851" s="14"/>
      <c r="TFW851" s="14"/>
      <c r="TFX851" s="14"/>
      <c r="TFY851" s="14"/>
      <c r="TFZ851" s="14"/>
      <c r="TGA851" s="14"/>
      <c r="TGB851" s="14"/>
      <c r="TGC851" s="14"/>
      <c r="TGD851" s="14"/>
      <c r="TGE851" s="14"/>
      <c r="TGF851" s="14"/>
      <c r="TGG851" s="14"/>
      <c r="TGH851" s="14"/>
      <c r="TGI851" s="14"/>
      <c r="TGJ851" s="14"/>
      <c r="TGK851" s="14"/>
      <c r="TGL851" s="14"/>
      <c r="TGM851" s="14"/>
      <c r="TGN851" s="14"/>
      <c r="TGO851" s="14"/>
      <c r="TGP851" s="14"/>
      <c r="TGQ851" s="14"/>
      <c r="TGR851" s="14"/>
      <c r="TGS851" s="14"/>
      <c r="TGT851" s="14"/>
      <c r="TGU851" s="14"/>
      <c r="TGV851" s="14"/>
      <c r="TGW851" s="14"/>
      <c r="TGX851" s="14"/>
      <c r="TGY851" s="14"/>
      <c r="TGZ851" s="14"/>
      <c r="THA851" s="14"/>
      <c r="THB851" s="14"/>
      <c r="THC851" s="14"/>
      <c r="THD851" s="14"/>
      <c r="THE851" s="14"/>
      <c r="THF851" s="14"/>
      <c r="THG851" s="14"/>
      <c r="THH851" s="14"/>
      <c r="THI851" s="14"/>
      <c r="THJ851" s="14"/>
      <c r="THK851" s="14"/>
      <c r="THL851" s="14"/>
      <c r="THM851" s="14"/>
      <c r="THN851" s="14"/>
      <c r="THO851" s="14"/>
      <c r="THP851" s="14"/>
      <c r="THQ851" s="14"/>
      <c r="THR851" s="14"/>
      <c r="THS851" s="14"/>
      <c r="THT851" s="14"/>
      <c r="THU851" s="14"/>
      <c r="THV851" s="14"/>
      <c r="THW851" s="14"/>
      <c r="THX851" s="14"/>
      <c r="THY851" s="14"/>
      <c r="THZ851" s="14"/>
      <c r="TIA851" s="14"/>
      <c r="TIB851" s="14"/>
      <c r="TIC851" s="14"/>
      <c r="TID851" s="14"/>
      <c r="TIE851" s="14"/>
      <c r="TIF851" s="14"/>
      <c r="TIG851" s="14"/>
      <c r="TIH851" s="14"/>
      <c r="TII851" s="14"/>
      <c r="TIJ851" s="14"/>
      <c r="TIK851" s="14"/>
      <c r="TIL851" s="14"/>
      <c r="TIM851" s="14"/>
      <c r="TIN851" s="14"/>
      <c r="TIO851" s="14"/>
      <c r="TIP851" s="14"/>
      <c r="TIQ851" s="14"/>
      <c r="TIR851" s="14"/>
      <c r="TIS851" s="14"/>
      <c r="TIT851" s="14"/>
      <c r="TIU851" s="14"/>
      <c r="TIV851" s="14"/>
      <c r="TIW851" s="14"/>
      <c r="TIX851" s="14"/>
      <c r="TIY851" s="14"/>
      <c r="TIZ851" s="14"/>
      <c r="TJA851" s="14"/>
      <c r="TJB851" s="14"/>
      <c r="TJC851" s="14"/>
      <c r="TJD851" s="14"/>
      <c r="TJE851" s="14"/>
      <c r="TJF851" s="14"/>
      <c r="TJG851" s="14"/>
      <c r="TJH851" s="14"/>
      <c r="TJI851" s="14"/>
      <c r="TJJ851" s="14"/>
      <c r="TJK851" s="14"/>
      <c r="TJL851" s="14"/>
      <c r="TJM851" s="14"/>
      <c r="TJN851" s="14"/>
      <c r="TJO851" s="14"/>
      <c r="TJP851" s="14"/>
      <c r="TJQ851" s="14"/>
      <c r="TJR851" s="14"/>
      <c r="TJS851" s="14"/>
      <c r="TJT851" s="14"/>
      <c r="TJU851" s="14"/>
      <c r="TJV851" s="14"/>
      <c r="TJW851" s="14"/>
      <c r="TJX851" s="14"/>
      <c r="TJY851" s="14"/>
      <c r="TJZ851" s="14"/>
      <c r="TKA851" s="14"/>
      <c r="TKB851" s="14"/>
      <c r="TKC851" s="14"/>
      <c r="TKD851" s="14"/>
      <c r="TKE851" s="14"/>
      <c r="TKF851" s="14"/>
      <c r="TKG851" s="14"/>
      <c r="TKH851" s="14"/>
      <c r="TKI851" s="14"/>
      <c r="TKJ851" s="14"/>
      <c r="TKK851" s="14"/>
      <c r="TKL851" s="14"/>
      <c r="TKM851" s="14"/>
      <c r="TKN851" s="14"/>
      <c r="TKO851" s="14"/>
      <c r="TKP851" s="14"/>
      <c r="TKQ851" s="14"/>
      <c r="TKR851" s="14"/>
      <c r="TKS851" s="14"/>
      <c r="TKT851" s="14"/>
      <c r="TKU851" s="14"/>
      <c r="TKV851" s="14"/>
      <c r="TKW851" s="14"/>
      <c r="TKX851" s="14"/>
      <c r="TKY851" s="14"/>
      <c r="TKZ851" s="14"/>
      <c r="TLA851" s="14"/>
      <c r="TLB851" s="14"/>
      <c r="TLC851" s="14"/>
      <c r="TLD851" s="14"/>
      <c r="TLE851" s="14"/>
      <c r="TLF851" s="14"/>
      <c r="TLG851" s="14"/>
      <c r="TLH851" s="14"/>
      <c r="TLI851" s="14"/>
      <c r="TLJ851" s="14"/>
      <c r="TLK851" s="14"/>
      <c r="TLL851" s="14"/>
      <c r="TLM851" s="14"/>
      <c r="TLN851" s="14"/>
      <c r="TLO851" s="14"/>
      <c r="TLP851" s="14"/>
      <c r="TLQ851" s="14"/>
      <c r="TLR851" s="14"/>
      <c r="TLS851" s="14"/>
      <c r="TLT851" s="14"/>
      <c r="TLU851" s="14"/>
      <c r="TLV851" s="14"/>
      <c r="TLW851" s="14"/>
      <c r="TLX851" s="14"/>
      <c r="TLY851" s="14"/>
      <c r="TLZ851" s="14"/>
      <c r="TMA851" s="14"/>
      <c r="TMB851" s="14"/>
      <c r="TMC851" s="14"/>
      <c r="TMD851" s="14"/>
      <c r="TME851" s="14"/>
      <c r="TMF851" s="14"/>
      <c r="TMG851" s="14"/>
      <c r="TMH851" s="14"/>
      <c r="TMI851" s="14"/>
      <c r="TMJ851" s="14"/>
      <c r="TMK851" s="14"/>
      <c r="TML851" s="14"/>
      <c r="TMM851" s="14"/>
      <c r="TMN851" s="14"/>
      <c r="TMO851" s="14"/>
      <c r="TMP851" s="14"/>
      <c r="TMQ851" s="14"/>
      <c r="TMR851" s="14"/>
      <c r="TMS851" s="14"/>
      <c r="TMT851" s="14"/>
      <c r="TMU851" s="14"/>
      <c r="TMV851" s="14"/>
      <c r="TMW851" s="14"/>
      <c r="TMX851" s="14"/>
      <c r="TMY851" s="14"/>
      <c r="TMZ851" s="14"/>
      <c r="TNA851" s="14"/>
      <c r="TNB851" s="14"/>
      <c r="TNC851" s="14"/>
      <c r="TND851" s="14"/>
      <c r="TNE851" s="14"/>
      <c r="TNF851" s="14"/>
      <c r="TNG851" s="14"/>
      <c r="TNH851" s="14"/>
      <c r="TNI851" s="14"/>
      <c r="TNJ851" s="14"/>
      <c r="TNK851" s="14"/>
      <c r="TNL851" s="14"/>
      <c r="TNM851" s="14"/>
      <c r="TNN851" s="14"/>
      <c r="TNO851" s="14"/>
      <c r="TNP851" s="14"/>
      <c r="TNQ851" s="14"/>
      <c r="TNR851" s="14"/>
      <c r="TNS851" s="14"/>
      <c r="TNT851" s="14"/>
      <c r="TNU851" s="14"/>
      <c r="TNV851" s="14"/>
      <c r="TNW851" s="14"/>
      <c r="TNX851" s="14"/>
      <c r="TNY851" s="14"/>
      <c r="TNZ851" s="14"/>
      <c r="TOA851" s="14"/>
      <c r="TOB851" s="14"/>
      <c r="TOC851" s="14"/>
      <c r="TOD851" s="14"/>
      <c r="TOE851" s="14"/>
      <c r="TOF851" s="14"/>
      <c r="TOG851" s="14"/>
      <c r="TOH851" s="14"/>
      <c r="TOI851" s="14"/>
      <c r="TOJ851" s="14"/>
      <c r="TOK851" s="14"/>
      <c r="TOL851" s="14"/>
      <c r="TOM851" s="14"/>
      <c r="TON851" s="14"/>
      <c r="TOO851" s="14"/>
      <c r="TOP851" s="14"/>
      <c r="TOQ851" s="14"/>
      <c r="TOR851" s="14"/>
      <c r="TOS851" s="14"/>
      <c r="TOT851" s="14"/>
      <c r="TOU851" s="14"/>
      <c r="TOV851" s="14"/>
      <c r="TOW851" s="14"/>
      <c r="TOX851" s="14"/>
      <c r="TOY851" s="14"/>
      <c r="TOZ851" s="14"/>
      <c r="TPA851" s="14"/>
      <c r="TPB851" s="14"/>
      <c r="TPC851" s="14"/>
      <c r="TPD851" s="14"/>
      <c r="TPE851" s="14"/>
      <c r="TPF851" s="14"/>
      <c r="TPG851" s="14"/>
      <c r="TPH851" s="14"/>
      <c r="TPI851" s="14"/>
      <c r="TPJ851" s="14"/>
      <c r="TPK851" s="14"/>
      <c r="TPL851" s="14"/>
      <c r="TPM851" s="14"/>
      <c r="TPN851" s="14"/>
      <c r="TPO851" s="14"/>
      <c r="TPP851" s="14"/>
      <c r="TPQ851" s="14"/>
      <c r="TPR851" s="14"/>
      <c r="TPS851" s="14"/>
      <c r="TPT851" s="14"/>
      <c r="TPU851" s="14"/>
      <c r="TPV851" s="14"/>
      <c r="TPW851" s="14"/>
      <c r="TPX851" s="14"/>
      <c r="TPY851" s="14"/>
      <c r="TPZ851" s="14"/>
      <c r="TQA851" s="14"/>
      <c r="TQB851" s="14"/>
      <c r="TQC851" s="14"/>
      <c r="TQD851" s="14"/>
      <c r="TQE851" s="14"/>
      <c r="TQF851" s="14"/>
      <c r="TQG851" s="14"/>
      <c r="TQH851" s="14"/>
      <c r="TQI851" s="14"/>
      <c r="TQJ851" s="14"/>
      <c r="TQK851" s="14"/>
      <c r="TQL851" s="14"/>
      <c r="TQM851" s="14"/>
      <c r="TQN851" s="14"/>
      <c r="TQO851" s="14"/>
      <c r="TQP851" s="14"/>
      <c r="TQQ851" s="14"/>
      <c r="TQR851" s="14"/>
      <c r="TQS851" s="14"/>
      <c r="TQT851" s="14"/>
      <c r="TQU851" s="14"/>
      <c r="TQV851" s="14"/>
      <c r="TQW851" s="14"/>
      <c r="TQX851" s="14"/>
      <c r="TQY851" s="14"/>
      <c r="TQZ851" s="14"/>
      <c r="TRA851" s="14"/>
      <c r="TRB851" s="14"/>
      <c r="TRC851" s="14"/>
      <c r="TRD851" s="14"/>
      <c r="TRE851" s="14"/>
      <c r="TRF851" s="14"/>
      <c r="TRG851" s="14"/>
      <c r="TRH851" s="14"/>
      <c r="TRI851" s="14"/>
      <c r="TRJ851" s="14"/>
      <c r="TRK851" s="14"/>
      <c r="TRL851" s="14"/>
      <c r="TRM851" s="14"/>
      <c r="TRN851" s="14"/>
      <c r="TRO851" s="14"/>
      <c r="TRP851" s="14"/>
      <c r="TRQ851" s="14"/>
      <c r="TRR851" s="14"/>
      <c r="TRS851" s="14"/>
      <c r="TRT851" s="14"/>
      <c r="TRU851" s="14"/>
      <c r="TRV851" s="14"/>
      <c r="TRW851" s="14"/>
      <c r="TRX851" s="14"/>
      <c r="TRY851" s="14"/>
      <c r="TRZ851" s="14"/>
      <c r="TSA851" s="14"/>
      <c r="TSB851" s="14"/>
      <c r="TSC851" s="14"/>
      <c r="TSD851" s="14"/>
      <c r="TSE851" s="14"/>
      <c r="TSF851" s="14"/>
      <c r="TSG851" s="14"/>
      <c r="TSH851" s="14"/>
      <c r="TSI851" s="14"/>
      <c r="TSJ851" s="14"/>
      <c r="TSK851" s="14"/>
      <c r="TSL851" s="14"/>
      <c r="TSM851" s="14"/>
      <c r="TSN851" s="14"/>
      <c r="TSO851" s="14"/>
      <c r="TSP851" s="14"/>
      <c r="TSQ851" s="14"/>
      <c r="TSR851" s="14"/>
      <c r="TSS851" s="14"/>
      <c r="TST851" s="14"/>
      <c r="TSU851" s="14"/>
      <c r="TSV851" s="14"/>
      <c r="TSW851" s="14"/>
      <c r="TSX851" s="14"/>
      <c r="TSY851" s="14"/>
      <c r="TSZ851" s="14"/>
      <c r="TTA851" s="14"/>
      <c r="TTB851" s="14"/>
      <c r="TTC851" s="14"/>
      <c r="TTD851" s="14"/>
      <c r="TTE851" s="14"/>
      <c r="TTF851" s="14"/>
      <c r="TTG851" s="14"/>
      <c r="TTH851" s="14"/>
      <c r="TTI851" s="14"/>
      <c r="TTJ851" s="14"/>
      <c r="TTK851" s="14"/>
      <c r="TTL851" s="14"/>
      <c r="TTM851" s="14"/>
      <c r="TTN851" s="14"/>
      <c r="TTO851" s="14"/>
      <c r="TTP851" s="14"/>
      <c r="TTQ851" s="14"/>
      <c r="TTR851" s="14"/>
      <c r="TTS851" s="14"/>
      <c r="TTT851" s="14"/>
      <c r="TTU851" s="14"/>
      <c r="TTV851" s="14"/>
      <c r="TTW851" s="14"/>
      <c r="TTX851" s="14"/>
      <c r="TTY851" s="14"/>
      <c r="TTZ851" s="14"/>
      <c r="TUA851" s="14"/>
      <c r="TUB851" s="14"/>
      <c r="TUC851" s="14"/>
      <c r="TUD851" s="14"/>
      <c r="TUE851" s="14"/>
      <c r="TUF851" s="14"/>
      <c r="TUG851" s="14"/>
      <c r="TUH851" s="14"/>
      <c r="TUI851" s="14"/>
      <c r="TUJ851" s="14"/>
      <c r="TUK851" s="14"/>
      <c r="TUL851" s="14"/>
      <c r="TUM851" s="14"/>
      <c r="TUN851" s="14"/>
      <c r="TUO851" s="14"/>
      <c r="TUP851" s="14"/>
      <c r="TUQ851" s="14"/>
      <c r="TUR851" s="14"/>
      <c r="TUS851" s="14"/>
      <c r="TUT851" s="14"/>
      <c r="TUU851" s="14"/>
      <c r="TUV851" s="14"/>
      <c r="TUW851" s="14"/>
      <c r="TUX851" s="14"/>
      <c r="TUY851" s="14"/>
      <c r="TUZ851" s="14"/>
      <c r="TVA851" s="14"/>
      <c r="TVB851" s="14"/>
      <c r="TVC851" s="14"/>
      <c r="TVD851" s="14"/>
      <c r="TVE851" s="14"/>
      <c r="TVF851" s="14"/>
      <c r="TVG851" s="14"/>
      <c r="TVH851" s="14"/>
      <c r="TVI851" s="14"/>
      <c r="TVJ851" s="14"/>
      <c r="TVK851" s="14"/>
      <c r="TVL851" s="14"/>
      <c r="TVM851" s="14"/>
      <c r="TVN851" s="14"/>
      <c r="TVO851" s="14"/>
      <c r="TVP851" s="14"/>
      <c r="TVQ851" s="14"/>
      <c r="TVR851" s="14"/>
      <c r="TVS851" s="14"/>
      <c r="TVT851" s="14"/>
      <c r="TVU851" s="14"/>
      <c r="TVV851" s="14"/>
      <c r="TVW851" s="14"/>
      <c r="TVX851" s="14"/>
      <c r="TVY851" s="14"/>
      <c r="TVZ851" s="14"/>
      <c r="TWA851" s="14"/>
      <c r="TWB851" s="14"/>
      <c r="TWC851" s="14"/>
      <c r="TWD851" s="14"/>
      <c r="TWE851" s="14"/>
      <c r="TWF851" s="14"/>
      <c r="TWG851" s="14"/>
      <c r="TWH851" s="14"/>
      <c r="TWI851" s="14"/>
      <c r="TWJ851" s="14"/>
      <c r="TWK851" s="14"/>
      <c r="TWL851" s="14"/>
      <c r="TWM851" s="14"/>
      <c r="TWN851" s="14"/>
      <c r="TWO851" s="14"/>
      <c r="TWP851" s="14"/>
      <c r="TWQ851" s="14"/>
      <c r="TWR851" s="14"/>
      <c r="TWS851" s="14"/>
      <c r="TWT851" s="14"/>
      <c r="TWU851" s="14"/>
      <c r="TWV851" s="14"/>
      <c r="TWW851" s="14"/>
      <c r="TWX851" s="14"/>
      <c r="TWY851" s="14"/>
      <c r="TWZ851" s="14"/>
      <c r="TXA851" s="14"/>
      <c r="TXB851" s="14"/>
      <c r="TXC851" s="14"/>
      <c r="TXD851" s="14"/>
      <c r="TXE851" s="14"/>
      <c r="TXF851" s="14"/>
      <c r="TXG851" s="14"/>
      <c r="TXH851" s="14"/>
      <c r="TXI851" s="14"/>
      <c r="TXJ851" s="14"/>
      <c r="TXK851" s="14"/>
      <c r="TXL851" s="14"/>
      <c r="TXM851" s="14"/>
      <c r="TXN851" s="14"/>
      <c r="TXO851" s="14"/>
      <c r="TXP851" s="14"/>
      <c r="TXQ851" s="14"/>
      <c r="TXR851" s="14"/>
      <c r="TXS851" s="14"/>
      <c r="TXT851" s="14"/>
      <c r="TXU851" s="14"/>
      <c r="TXV851" s="14"/>
      <c r="TXW851" s="14"/>
      <c r="TXX851" s="14"/>
      <c r="TXY851" s="14"/>
      <c r="TXZ851" s="14"/>
      <c r="TYA851" s="14"/>
      <c r="TYB851" s="14"/>
      <c r="TYC851" s="14"/>
      <c r="TYD851" s="14"/>
      <c r="TYE851" s="14"/>
      <c r="TYF851" s="14"/>
      <c r="TYG851" s="14"/>
      <c r="TYH851" s="14"/>
      <c r="TYI851" s="14"/>
      <c r="TYJ851" s="14"/>
      <c r="TYK851" s="14"/>
      <c r="TYL851" s="14"/>
      <c r="TYM851" s="14"/>
      <c r="TYN851" s="14"/>
      <c r="TYO851" s="14"/>
      <c r="TYP851" s="14"/>
      <c r="TYQ851" s="14"/>
      <c r="TYR851" s="14"/>
      <c r="TYS851" s="14"/>
      <c r="TYT851" s="14"/>
      <c r="TYU851" s="14"/>
      <c r="TYV851" s="14"/>
      <c r="TYW851" s="14"/>
      <c r="TYX851" s="14"/>
      <c r="TYY851" s="14"/>
      <c r="TYZ851" s="14"/>
      <c r="TZA851" s="14"/>
      <c r="TZB851" s="14"/>
      <c r="TZC851" s="14"/>
      <c r="TZD851" s="14"/>
      <c r="TZE851" s="14"/>
      <c r="TZF851" s="14"/>
      <c r="TZG851" s="14"/>
      <c r="TZH851" s="14"/>
      <c r="TZI851" s="14"/>
      <c r="TZJ851" s="14"/>
      <c r="TZK851" s="14"/>
      <c r="TZL851" s="14"/>
      <c r="TZM851" s="14"/>
      <c r="TZN851" s="14"/>
      <c r="TZO851" s="14"/>
      <c r="TZP851" s="14"/>
      <c r="TZQ851" s="14"/>
      <c r="TZR851" s="14"/>
      <c r="TZS851" s="14"/>
      <c r="TZT851" s="14"/>
      <c r="TZU851" s="14"/>
      <c r="TZV851" s="14"/>
      <c r="TZW851" s="14"/>
      <c r="TZX851" s="14"/>
      <c r="TZY851" s="14"/>
      <c r="TZZ851" s="14"/>
      <c r="UAA851" s="14"/>
      <c r="UAB851" s="14"/>
      <c r="UAC851" s="14"/>
      <c r="UAD851" s="14"/>
      <c r="UAE851" s="14"/>
      <c r="UAF851" s="14"/>
      <c r="UAG851" s="14"/>
      <c r="UAH851" s="14"/>
      <c r="UAI851" s="14"/>
      <c r="UAJ851" s="14"/>
      <c r="UAK851" s="14"/>
      <c r="UAL851" s="14"/>
      <c r="UAM851" s="14"/>
      <c r="UAN851" s="14"/>
      <c r="UAO851" s="14"/>
      <c r="UAP851" s="14"/>
      <c r="UAQ851" s="14"/>
      <c r="UAR851" s="14"/>
      <c r="UAS851" s="14"/>
      <c r="UAT851" s="14"/>
      <c r="UAU851" s="14"/>
      <c r="UAV851" s="14"/>
      <c r="UAW851" s="14"/>
      <c r="UAX851" s="14"/>
      <c r="UAY851" s="14"/>
      <c r="UAZ851" s="14"/>
      <c r="UBA851" s="14"/>
      <c r="UBB851" s="14"/>
      <c r="UBC851" s="14"/>
      <c r="UBD851" s="14"/>
      <c r="UBE851" s="14"/>
      <c r="UBF851" s="14"/>
      <c r="UBG851" s="14"/>
      <c r="UBH851" s="14"/>
      <c r="UBI851" s="14"/>
      <c r="UBJ851" s="14"/>
      <c r="UBK851" s="14"/>
      <c r="UBL851" s="14"/>
      <c r="UBM851" s="14"/>
      <c r="UBN851" s="14"/>
      <c r="UBO851" s="14"/>
      <c r="UBP851" s="14"/>
      <c r="UBQ851" s="14"/>
      <c r="UBR851" s="14"/>
      <c r="UBS851" s="14"/>
      <c r="UBT851" s="14"/>
      <c r="UBU851" s="14"/>
      <c r="UBV851" s="14"/>
      <c r="UBW851" s="14"/>
      <c r="UBX851" s="14"/>
      <c r="UBY851" s="14"/>
      <c r="UBZ851" s="14"/>
      <c r="UCA851" s="14"/>
      <c r="UCB851" s="14"/>
      <c r="UCC851" s="14"/>
      <c r="UCD851" s="14"/>
      <c r="UCE851" s="14"/>
      <c r="UCF851" s="14"/>
      <c r="UCG851" s="14"/>
      <c r="UCH851" s="14"/>
      <c r="UCI851" s="14"/>
      <c r="UCJ851" s="14"/>
      <c r="UCK851" s="14"/>
      <c r="UCL851" s="14"/>
      <c r="UCM851" s="14"/>
      <c r="UCN851" s="14"/>
      <c r="UCO851" s="14"/>
      <c r="UCP851" s="14"/>
      <c r="UCQ851" s="14"/>
      <c r="UCR851" s="14"/>
      <c r="UCS851" s="14"/>
      <c r="UCT851" s="14"/>
      <c r="UCU851" s="14"/>
      <c r="UCV851" s="14"/>
      <c r="UCW851" s="14"/>
      <c r="UCX851" s="14"/>
      <c r="UCY851" s="14"/>
      <c r="UCZ851" s="14"/>
      <c r="UDA851" s="14"/>
      <c r="UDB851" s="14"/>
      <c r="UDC851" s="14"/>
      <c r="UDD851" s="14"/>
      <c r="UDE851" s="14"/>
      <c r="UDF851" s="14"/>
      <c r="UDG851" s="14"/>
      <c r="UDH851" s="14"/>
      <c r="UDI851" s="14"/>
      <c r="UDJ851" s="14"/>
      <c r="UDK851" s="14"/>
      <c r="UDL851" s="14"/>
      <c r="UDM851" s="14"/>
      <c r="UDN851" s="14"/>
      <c r="UDO851" s="14"/>
      <c r="UDP851" s="14"/>
      <c r="UDQ851" s="14"/>
      <c r="UDR851" s="14"/>
      <c r="UDS851" s="14"/>
      <c r="UDT851" s="14"/>
      <c r="UDU851" s="14"/>
      <c r="UDV851" s="14"/>
      <c r="UDW851" s="14"/>
      <c r="UDX851" s="14"/>
      <c r="UDY851" s="14"/>
      <c r="UDZ851" s="14"/>
      <c r="UEA851" s="14"/>
      <c r="UEB851" s="14"/>
      <c r="UEC851" s="14"/>
      <c r="UED851" s="14"/>
      <c r="UEE851" s="14"/>
      <c r="UEF851" s="14"/>
      <c r="UEG851" s="14"/>
      <c r="UEH851" s="14"/>
      <c r="UEI851" s="14"/>
      <c r="UEJ851" s="14"/>
      <c r="UEK851" s="14"/>
      <c r="UEL851" s="14"/>
      <c r="UEM851" s="14"/>
      <c r="UEN851" s="14"/>
      <c r="UEO851" s="14"/>
      <c r="UEP851" s="14"/>
      <c r="UEQ851" s="14"/>
      <c r="UER851" s="14"/>
      <c r="UES851" s="14"/>
      <c r="UET851" s="14"/>
      <c r="UEU851" s="14"/>
      <c r="UEV851" s="14"/>
      <c r="UEW851" s="14"/>
      <c r="UEX851" s="14"/>
      <c r="UEY851" s="14"/>
      <c r="UEZ851" s="14"/>
      <c r="UFA851" s="14"/>
      <c r="UFB851" s="14"/>
      <c r="UFC851" s="14"/>
      <c r="UFD851" s="14"/>
      <c r="UFE851" s="14"/>
      <c r="UFF851" s="14"/>
      <c r="UFG851" s="14"/>
      <c r="UFH851" s="14"/>
      <c r="UFI851" s="14"/>
      <c r="UFJ851" s="14"/>
      <c r="UFK851" s="14"/>
      <c r="UFL851" s="14"/>
      <c r="UFM851" s="14"/>
      <c r="UFN851" s="14"/>
      <c r="UFO851" s="14"/>
      <c r="UFP851" s="14"/>
      <c r="UFQ851" s="14"/>
      <c r="UFR851" s="14"/>
      <c r="UFS851" s="14"/>
      <c r="UFT851" s="14"/>
      <c r="UFU851" s="14"/>
      <c r="UFV851" s="14"/>
      <c r="UFW851" s="14"/>
      <c r="UFX851" s="14"/>
      <c r="UFY851" s="14"/>
      <c r="UFZ851" s="14"/>
      <c r="UGA851" s="14"/>
      <c r="UGB851" s="14"/>
      <c r="UGC851" s="14"/>
      <c r="UGD851" s="14"/>
      <c r="UGE851" s="14"/>
      <c r="UGF851" s="14"/>
      <c r="UGG851" s="14"/>
      <c r="UGH851" s="14"/>
      <c r="UGI851" s="14"/>
      <c r="UGJ851" s="14"/>
      <c r="UGK851" s="14"/>
      <c r="UGL851" s="14"/>
      <c r="UGM851" s="14"/>
      <c r="UGN851" s="14"/>
      <c r="UGO851" s="14"/>
      <c r="UGP851" s="14"/>
      <c r="UGQ851" s="14"/>
      <c r="UGR851" s="14"/>
      <c r="UGS851" s="14"/>
      <c r="UGT851" s="14"/>
      <c r="UGU851" s="14"/>
      <c r="UGV851" s="14"/>
      <c r="UGW851" s="14"/>
      <c r="UGX851" s="14"/>
      <c r="UGY851" s="14"/>
      <c r="UGZ851" s="14"/>
      <c r="UHA851" s="14"/>
      <c r="UHB851" s="14"/>
      <c r="UHC851" s="14"/>
      <c r="UHD851" s="14"/>
      <c r="UHE851" s="14"/>
      <c r="UHF851" s="14"/>
      <c r="UHG851" s="14"/>
      <c r="UHH851" s="14"/>
      <c r="UHI851" s="14"/>
      <c r="UHJ851" s="14"/>
      <c r="UHK851" s="14"/>
      <c r="UHL851" s="14"/>
      <c r="UHM851" s="14"/>
      <c r="UHN851" s="14"/>
      <c r="UHO851" s="14"/>
      <c r="UHP851" s="14"/>
      <c r="UHQ851" s="14"/>
      <c r="UHR851" s="14"/>
      <c r="UHS851" s="14"/>
      <c r="UHT851" s="14"/>
      <c r="UHU851" s="14"/>
      <c r="UHV851" s="14"/>
      <c r="UHW851" s="14"/>
      <c r="UHX851" s="14"/>
      <c r="UHY851" s="14"/>
      <c r="UHZ851" s="14"/>
      <c r="UIA851" s="14"/>
      <c r="UIB851" s="14"/>
      <c r="UIC851" s="14"/>
      <c r="UID851" s="14"/>
      <c r="UIE851" s="14"/>
      <c r="UIF851" s="14"/>
      <c r="UIG851" s="14"/>
      <c r="UIH851" s="14"/>
      <c r="UII851" s="14"/>
      <c r="UIJ851" s="14"/>
      <c r="UIK851" s="14"/>
      <c r="UIL851" s="14"/>
      <c r="UIM851" s="14"/>
      <c r="UIN851" s="14"/>
      <c r="UIO851" s="14"/>
      <c r="UIP851" s="14"/>
      <c r="UIQ851" s="14"/>
      <c r="UIR851" s="14"/>
      <c r="UIS851" s="14"/>
      <c r="UIT851" s="14"/>
      <c r="UIU851" s="14"/>
      <c r="UIV851" s="14"/>
      <c r="UIW851" s="14"/>
      <c r="UIX851" s="14"/>
      <c r="UIY851" s="14"/>
      <c r="UIZ851" s="14"/>
      <c r="UJA851" s="14"/>
      <c r="UJB851" s="14"/>
      <c r="UJC851" s="14"/>
      <c r="UJD851" s="14"/>
      <c r="UJE851" s="14"/>
      <c r="UJF851" s="14"/>
      <c r="UJG851" s="14"/>
      <c r="UJH851" s="14"/>
      <c r="UJI851" s="14"/>
      <c r="UJJ851" s="14"/>
      <c r="UJK851" s="14"/>
      <c r="UJL851" s="14"/>
      <c r="UJM851" s="14"/>
      <c r="UJN851" s="14"/>
      <c r="UJO851" s="14"/>
      <c r="UJP851" s="14"/>
      <c r="UJQ851" s="14"/>
      <c r="UJR851" s="14"/>
      <c r="UJS851" s="14"/>
      <c r="UJT851" s="14"/>
      <c r="UJU851" s="14"/>
      <c r="UJV851" s="14"/>
      <c r="UJW851" s="14"/>
      <c r="UJX851" s="14"/>
      <c r="UJY851" s="14"/>
      <c r="UJZ851" s="14"/>
      <c r="UKA851" s="14"/>
      <c r="UKB851" s="14"/>
      <c r="UKC851" s="14"/>
      <c r="UKD851" s="14"/>
      <c r="UKE851" s="14"/>
      <c r="UKF851" s="14"/>
      <c r="UKG851" s="14"/>
      <c r="UKH851" s="14"/>
      <c r="UKI851" s="14"/>
      <c r="UKJ851" s="14"/>
      <c r="UKK851" s="14"/>
      <c r="UKL851" s="14"/>
      <c r="UKM851" s="14"/>
      <c r="UKN851" s="14"/>
      <c r="UKO851" s="14"/>
      <c r="UKP851" s="14"/>
      <c r="UKQ851" s="14"/>
      <c r="UKR851" s="14"/>
      <c r="UKS851" s="14"/>
      <c r="UKT851" s="14"/>
      <c r="UKU851" s="14"/>
      <c r="UKV851" s="14"/>
      <c r="UKW851" s="14"/>
      <c r="UKX851" s="14"/>
      <c r="UKY851" s="14"/>
      <c r="UKZ851" s="14"/>
      <c r="ULA851" s="14"/>
      <c r="ULB851" s="14"/>
      <c r="ULC851" s="14"/>
      <c r="ULD851" s="14"/>
      <c r="ULE851" s="14"/>
      <c r="ULF851" s="14"/>
      <c r="ULG851" s="14"/>
      <c r="ULH851" s="14"/>
      <c r="ULI851" s="14"/>
      <c r="ULJ851" s="14"/>
      <c r="ULK851" s="14"/>
      <c r="ULL851" s="14"/>
      <c r="ULM851" s="14"/>
      <c r="ULN851" s="14"/>
      <c r="ULO851" s="14"/>
      <c r="ULP851" s="14"/>
      <c r="ULQ851" s="14"/>
      <c r="ULR851" s="14"/>
      <c r="ULS851" s="14"/>
      <c r="ULT851" s="14"/>
      <c r="ULU851" s="14"/>
      <c r="ULV851" s="14"/>
      <c r="ULW851" s="14"/>
      <c r="ULX851" s="14"/>
      <c r="ULY851" s="14"/>
      <c r="ULZ851" s="14"/>
      <c r="UMA851" s="14"/>
      <c r="UMB851" s="14"/>
      <c r="UMC851" s="14"/>
      <c r="UMD851" s="14"/>
      <c r="UME851" s="14"/>
      <c r="UMF851" s="14"/>
      <c r="UMG851" s="14"/>
      <c r="UMH851" s="14"/>
      <c r="UMI851" s="14"/>
      <c r="UMJ851" s="14"/>
      <c r="UMK851" s="14"/>
      <c r="UML851" s="14"/>
      <c r="UMM851" s="14"/>
      <c r="UMN851" s="14"/>
      <c r="UMO851" s="14"/>
      <c r="UMP851" s="14"/>
      <c r="UMQ851" s="14"/>
      <c r="UMR851" s="14"/>
      <c r="UMS851" s="14"/>
      <c r="UMT851" s="14"/>
      <c r="UMU851" s="14"/>
      <c r="UMV851" s="14"/>
      <c r="UMW851" s="14"/>
      <c r="UMX851" s="14"/>
      <c r="UMY851" s="14"/>
      <c r="UMZ851" s="14"/>
      <c r="UNA851" s="14"/>
      <c r="UNB851" s="14"/>
      <c r="UNC851" s="14"/>
      <c r="UND851" s="14"/>
      <c r="UNE851" s="14"/>
      <c r="UNF851" s="14"/>
      <c r="UNG851" s="14"/>
      <c r="UNH851" s="14"/>
      <c r="UNI851" s="14"/>
      <c r="UNJ851" s="14"/>
      <c r="UNK851" s="14"/>
      <c r="UNL851" s="14"/>
      <c r="UNM851" s="14"/>
      <c r="UNN851" s="14"/>
      <c r="UNO851" s="14"/>
      <c r="UNP851" s="14"/>
      <c r="UNQ851" s="14"/>
      <c r="UNR851" s="14"/>
      <c r="UNS851" s="14"/>
      <c r="UNT851" s="14"/>
      <c r="UNU851" s="14"/>
      <c r="UNV851" s="14"/>
      <c r="UNW851" s="14"/>
      <c r="UNX851" s="14"/>
      <c r="UNY851" s="14"/>
      <c r="UNZ851" s="14"/>
      <c r="UOA851" s="14"/>
      <c r="UOB851" s="14"/>
      <c r="UOC851" s="14"/>
      <c r="UOD851" s="14"/>
      <c r="UOE851" s="14"/>
      <c r="UOF851" s="14"/>
      <c r="UOG851" s="14"/>
      <c r="UOH851" s="14"/>
      <c r="UOI851" s="14"/>
      <c r="UOJ851" s="14"/>
      <c r="UOK851" s="14"/>
      <c r="UOL851" s="14"/>
      <c r="UOM851" s="14"/>
      <c r="UON851" s="14"/>
      <c r="UOO851" s="14"/>
      <c r="UOP851" s="14"/>
      <c r="UOQ851" s="14"/>
      <c r="UOR851" s="14"/>
      <c r="UOS851" s="14"/>
      <c r="UOT851" s="14"/>
      <c r="UOU851" s="14"/>
      <c r="UOV851" s="14"/>
      <c r="UOW851" s="14"/>
      <c r="UOX851" s="14"/>
      <c r="UOY851" s="14"/>
      <c r="UOZ851" s="14"/>
      <c r="UPA851" s="14"/>
      <c r="UPB851" s="14"/>
      <c r="UPC851" s="14"/>
      <c r="UPD851" s="14"/>
      <c r="UPE851" s="14"/>
      <c r="UPF851" s="14"/>
      <c r="UPG851" s="14"/>
      <c r="UPH851" s="14"/>
      <c r="UPI851" s="14"/>
      <c r="UPJ851" s="14"/>
      <c r="UPK851" s="14"/>
      <c r="UPL851" s="14"/>
      <c r="UPM851" s="14"/>
      <c r="UPN851" s="14"/>
      <c r="UPO851" s="14"/>
      <c r="UPP851" s="14"/>
      <c r="UPQ851" s="14"/>
      <c r="UPR851" s="14"/>
      <c r="UPS851" s="14"/>
      <c r="UPT851" s="14"/>
      <c r="UPU851" s="14"/>
      <c r="UPV851" s="14"/>
      <c r="UPW851" s="14"/>
      <c r="UPX851" s="14"/>
      <c r="UPY851" s="14"/>
      <c r="UPZ851" s="14"/>
      <c r="UQA851" s="14"/>
      <c r="UQB851" s="14"/>
      <c r="UQC851" s="14"/>
      <c r="UQD851" s="14"/>
      <c r="UQE851" s="14"/>
      <c r="UQF851" s="14"/>
      <c r="UQG851" s="14"/>
      <c r="UQH851" s="14"/>
      <c r="UQI851" s="14"/>
      <c r="UQJ851" s="14"/>
      <c r="UQK851" s="14"/>
      <c r="UQL851" s="14"/>
      <c r="UQM851" s="14"/>
      <c r="UQN851" s="14"/>
      <c r="UQO851" s="14"/>
      <c r="UQP851" s="14"/>
      <c r="UQQ851" s="14"/>
      <c r="UQR851" s="14"/>
      <c r="UQS851" s="14"/>
      <c r="UQT851" s="14"/>
      <c r="UQU851" s="14"/>
      <c r="UQV851" s="14"/>
      <c r="UQW851" s="14"/>
      <c r="UQX851" s="14"/>
      <c r="UQY851" s="14"/>
      <c r="UQZ851" s="14"/>
      <c r="URA851" s="14"/>
      <c r="URB851" s="14"/>
      <c r="URC851" s="14"/>
      <c r="URD851" s="14"/>
      <c r="URE851" s="14"/>
      <c r="URF851" s="14"/>
      <c r="URG851" s="14"/>
      <c r="URH851" s="14"/>
      <c r="URI851" s="14"/>
      <c r="URJ851" s="14"/>
      <c r="URK851" s="14"/>
      <c r="URL851" s="14"/>
      <c r="URM851" s="14"/>
      <c r="URN851" s="14"/>
      <c r="URO851" s="14"/>
      <c r="URP851" s="14"/>
      <c r="URQ851" s="14"/>
      <c r="URR851" s="14"/>
      <c r="URS851" s="14"/>
      <c r="URT851" s="14"/>
      <c r="URU851" s="14"/>
      <c r="URV851" s="14"/>
      <c r="URW851" s="14"/>
      <c r="URX851" s="14"/>
      <c r="URY851" s="14"/>
      <c r="URZ851" s="14"/>
      <c r="USA851" s="14"/>
      <c r="USB851" s="14"/>
      <c r="USC851" s="14"/>
      <c r="USD851" s="14"/>
      <c r="USE851" s="14"/>
      <c r="USF851" s="14"/>
      <c r="USG851" s="14"/>
      <c r="USH851" s="14"/>
      <c r="USI851" s="14"/>
      <c r="USJ851" s="14"/>
      <c r="USK851" s="14"/>
      <c r="USL851" s="14"/>
      <c r="USM851" s="14"/>
      <c r="USN851" s="14"/>
      <c r="USO851" s="14"/>
      <c r="USP851" s="14"/>
      <c r="USQ851" s="14"/>
      <c r="USR851" s="14"/>
      <c r="USS851" s="14"/>
      <c r="UST851" s="14"/>
      <c r="USU851" s="14"/>
      <c r="USV851" s="14"/>
      <c r="USW851" s="14"/>
      <c r="USX851" s="14"/>
      <c r="USY851" s="14"/>
      <c r="USZ851" s="14"/>
      <c r="UTA851" s="14"/>
      <c r="UTB851" s="14"/>
      <c r="UTC851" s="14"/>
      <c r="UTD851" s="14"/>
      <c r="UTE851" s="14"/>
      <c r="UTF851" s="14"/>
      <c r="UTG851" s="14"/>
      <c r="UTH851" s="14"/>
      <c r="UTI851" s="14"/>
      <c r="UTJ851" s="14"/>
      <c r="UTK851" s="14"/>
      <c r="UTL851" s="14"/>
      <c r="UTM851" s="14"/>
      <c r="UTN851" s="14"/>
      <c r="UTO851" s="14"/>
      <c r="UTP851" s="14"/>
      <c r="UTQ851" s="14"/>
      <c r="UTR851" s="14"/>
      <c r="UTS851" s="14"/>
      <c r="UTT851" s="14"/>
      <c r="UTU851" s="14"/>
      <c r="UTV851" s="14"/>
      <c r="UTW851" s="14"/>
      <c r="UTX851" s="14"/>
      <c r="UTY851" s="14"/>
      <c r="UTZ851" s="14"/>
      <c r="UUA851" s="14"/>
      <c r="UUB851" s="14"/>
      <c r="UUC851" s="14"/>
      <c r="UUD851" s="14"/>
      <c r="UUE851" s="14"/>
      <c r="UUF851" s="14"/>
      <c r="UUG851" s="14"/>
      <c r="UUH851" s="14"/>
      <c r="UUI851" s="14"/>
      <c r="UUJ851" s="14"/>
      <c r="UUK851" s="14"/>
      <c r="UUL851" s="14"/>
      <c r="UUM851" s="14"/>
      <c r="UUN851" s="14"/>
      <c r="UUO851" s="14"/>
      <c r="UUP851" s="14"/>
      <c r="UUQ851" s="14"/>
      <c r="UUR851" s="14"/>
      <c r="UUS851" s="14"/>
      <c r="UUT851" s="14"/>
      <c r="UUU851" s="14"/>
      <c r="UUV851" s="14"/>
      <c r="UUW851" s="14"/>
      <c r="UUX851" s="14"/>
      <c r="UUY851" s="14"/>
      <c r="UUZ851" s="14"/>
      <c r="UVA851" s="14"/>
      <c r="UVB851" s="14"/>
      <c r="UVC851" s="14"/>
      <c r="UVD851" s="14"/>
      <c r="UVE851" s="14"/>
      <c r="UVF851" s="14"/>
      <c r="UVG851" s="14"/>
      <c r="UVH851" s="14"/>
      <c r="UVI851" s="14"/>
      <c r="UVJ851" s="14"/>
      <c r="UVK851" s="14"/>
      <c r="UVL851" s="14"/>
      <c r="UVM851" s="14"/>
      <c r="UVN851" s="14"/>
      <c r="UVO851" s="14"/>
      <c r="UVP851" s="14"/>
      <c r="UVQ851" s="14"/>
      <c r="UVR851" s="14"/>
      <c r="UVS851" s="14"/>
      <c r="UVT851" s="14"/>
      <c r="UVU851" s="14"/>
      <c r="UVV851" s="14"/>
      <c r="UVW851" s="14"/>
      <c r="UVX851" s="14"/>
      <c r="UVY851" s="14"/>
      <c r="UVZ851" s="14"/>
      <c r="UWA851" s="14"/>
      <c r="UWB851" s="14"/>
      <c r="UWC851" s="14"/>
      <c r="UWD851" s="14"/>
      <c r="UWE851" s="14"/>
      <c r="UWF851" s="14"/>
      <c r="UWG851" s="14"/>
      <c r="UWH851" s="14"/>
      <c r="UWI851" s="14"/>
      <c r="UWJ851" s="14"/>
      <c r="UWK851" s="14"/>
      <c r="UWL851" s="14"/>
      <c r="UWM851" s="14"/>
      <c r="UWN851" s="14"/>
      <c r="UWO851" s="14"/>
      <c r="UWP851" s="14"/>
      <c r="UWQ851" s="14"/>
      <c r="UWR851" s="14"/>
      <c r="UWS851" s="14"/>
      <c r="UWT851" s="14"/>
      <c r="UWU851" s="14"/>
      <c r="UWV851" s="14"/>
      <c r="UWW851" s="14"/>
      <c r="UWX851" s="14"/>
      <c r="UWY851" s="14"/>
      <c r="UWZ851" s="14"/>
      <c r="UXA851" s="14"/>
      <c r="UXB851" s="14"/>
      <c r="UXC851" s="14"/>
      <c r="UXD851" s="14"/>
      <c r="UXE851" s="14"/>
      <c r="UXF851" s="14"/>
      <c r="UXG851" s="14"/>
      <c r="UXH851" s="14"/>
      <c r="UXI851" s="14"/>
      <c r="UXJ851" s="14"/>
      <c r="UXK851" s="14"/>
      <c r="UXL851" s="14"/>
      <c r="UXM851" s="14"/>
      <c r="UXN851" s="14"/>
      <c r="UXO851" s="14"/>
      <c r="UXP851" s="14"/>
      <c r="UXQ851" s="14"/>
      <c r="UXR851" s="14"/>
      <c r="UXS851" s="14"/>
      <c r="UXT851" s="14"/>
      <c r="UXU851" s="14"/>
      <c r="UXV851" s="14"/>
      <c r="UXW851" s="14"/>
      <c r="UXX851" s="14"/>
      <c r="UXY851" s="14"/>
      <c r="UXZ851" s="14"/>
      <c r="UYA851" s="14"/>
      <c r="UYB851" s="14"/>
      <c r="UYC851" s="14"/>
      <c r="UYD851" s="14"/>
      <c r="UYE851" s="14"/>
      <c r="UYF851" s="14"/>
      <c r="UYG851" s="14"/>
      <c r="UYH851" s="14"/>
      <c r="UYI851" s="14"/>
      <c r="UYJ851" s="14"/>
      <c r="UYK851" s="14"/>
      <c r="UYL851" s="14"/>
      <c r="UYM851" s="14"/>
      <c r="UYN851" s="14"/>
      <c r="UYO851" s="14"/>
      <c r="UYP851" s="14"/>
      <c r="UYQ851" s="14"/>
      <c r="UYR851" s="14"/>
      <c r="UYS851" s="14"/>
      <c r="UYT851" s="14"/>
      <c r="UYU851" s="14"/>
      <c r="UYV851" s="14"/>
      <c r="UYW851" s="14"/>
      <c r="UYX851" s="14"/>
      <c r="UYY851" s="14"/>
      <c r="UYZ851" s="14"/>
      <c r="UZA851" s="14"/>
      <c r="UZB851" s="14"/>
      <c r="UZC851" s="14"/>
      <c r="UZD851" s="14"/>
      <c r="UZE851" s="14"/>
      <c r="UZF851" s="14"/>
      <c r="UZG851" s="14"/>
      <c r="UZH851" s="14"/>
      <c r="UZI851" s="14"/>
      <c r="UZJ851" s="14"/>
      <c r="UZK851" s="14"/>
      <c r="UZL851" s="14"/>
      <c r="UZM851" s="14"/>
      <c r="UZN851" s="14"/>
      <c r="UZO851" s="14"/>
      <c r="UZP851" s="14"/>
      <c r="UZQ851" s="14"/>
      <c r="UZR851" s="14"/>
      <c r="UZS851" s="14"/>
      <c r="UZT851" s="14"/>
      <c r="UZU851" s="14"/>
      <c r="UZV851" s="14"/>
      <c r="UZW851" s="14"/>
      <c r="UZX851" s="14"/>
      <c r="UZY851" s="14"/>
      <c r="UZZ851" s="14"/>
      <c r="VAA851" s="14"/>
      <c r="VAB851" s="14"/>
      <c r="VAC851" s="14"/>
      <c r="VAD851" s="14"/>
      <c r="VAE851" s="14"/>
      <c r="VAF851" s="14"/>
      <c r="VAG851" s="14"/>
      <c r="VAH851" s="14"/>
      <c r="VAI851" s="14"/>
      <c r="VAJ851" s="14"/>
      <c r="VAK851" s="14"/>
      <c r="VAL851" s="14"/>
      <c r="VAM851" s="14"/>
      <c r="VAN851" s="14"/>
      <c r="VAO851" s="14"/>
      <c r="VAP851" s="14"/>
      <c r="VAQ851" s="14"/>
      <c r="VAR851" s="14"/>
      <c r="VAS851" s="14"/>
      <c r="VAT851" s="14"/>
      <c r="VAU851" s="14"/>
      <c r="VAV851" s="14"/>
      <c r="VAW851" s="14"/>
      <c r="VAX851" s="14"/>
      <c r="VAY851" s="14"/>
      <c r="VAZ851" s="14"/>
      <c r="VBA851" s="14"/>
      <c r="VBB851" s="14"/>
      <c r="VBC851" s="14"/>
      <c r="VBD851" s="14"/>
      <c r="VBE851" s="14"/>
      <c r="VBF851" s="14"/>
      <c r="VBG851" s="14"/>
      <c r="VBH851" s="14"/>
      <c r="VBI851" s="14"/>
      <c r="VBJ851" s="14"/>
      <c r="VBK851" s="14"/>
      <c r="VBL851" s="14"/>
      <c r="VBM851" s="14"/>
      <c r="VBN851" s="14"/>
      <c r="VBO851" s="14"/>
      <c r="VBP851" s="14"/>
      <c r="VBQ851" s="14"/>
      <c r="VBR851" s="14"/>
      <c r="VBS851" s="14"/>
      <c r="VBT851" s="14"/>
      <c r="VBU851" s="14"/>
      <c r="VBV851" s="14"/>
      <c r="VBW851" s="14"/>
      <c r="VBX851" s="14"/>
      <c r="VBY851" s="14"/>
      <c r="VBZ851" s="14"/>
      <c r="VCA851" s="14"/>
      <c r="VCB851" s="14"/>
      <c r="VCC851" s="14"/>
      <c r="VCD851" s="14"/>
      <c r="VCE851" s="14"/>
      <c r="VCF851" s="14"/>
      <c r="VCG851" s="14"/>
      <c r="VCH851" s="14"/>
      <c r="VCI851" s="14"/>
      <c r="VCJ851" s="14"/>
      <c r="VCK851" s="14"/>
      <c r="VCL851" s="14"/>
      <c r="VCM851" s="14"/>
      <c r="VCN851" s="14"/>
      <c r="VCO851" s="14"/>
      <c r="VCP851" s="14"/>
      <c r="VCQ851" s="14"/>
      <c r="VCR851" s="14"/>
      <c r="VCS851" s="14"/>
      <c r="VCT851" s="14"/>
      <c r="VCU851" s="14"/>
      <c r="VCV851" s="14"/>
      <c r="VCW851" s="14"/>
      <c r="VCX851" s="14"/>
      <c r="VCY851" s="14"/>
      <c r="VCZ851" s="14"/>
      <c r="VDA851" s="14"/>
      <c r="VDB851" s="14"/>
      <c r="VDC851" s="14"/>
      <c r="VDD851" s="14"/>
      <c r="VDE851" s="14"/>
      <c r="VDF851" s="14"/>
      <c r="VDG851" s="14"/>
      <c r="VDH851" s="14"/>
      <c r="VDI851" s="14"/>
      <c r="VDJ851" s="14"/>
      <c r="VDK851" s="14"/>
      <c r="VDL851" s="14"/>
      <c r="VDM851" s="14"/>
      <c r="VDN851" s="14"/>
      <c r="VDO851" s="14"/>
      <c r="VDP851" s="14"/>
      <c r="VDQ851" s="14"/>
      <c r="VDR851" s="14"/>
      <c r="VDS851" s="14"/>
      <c r="VDT851" s="14"/>
      <c r="VDU851" s="14"/>
      <c r="VDV851" s="14"/>
      <c r="VDW851" s="14"/>
      <c r="VDX851" s="14"/>
      <c r="VDY851" s="14"/>
      <c r="VDZ851" s="14"/>
      <c r="VEA851" s="14"/>
      <c r="VEB851" s="14"/>
      <c r="VEC851" s="14"/>
      <c r="VED851" s="14"/>
      <c r="VEE851" s="14"/>
      <c r="VEF851" s="14"/>
      <c r="VEG851" s="14"/>
      <c r="VEH851" s="14"/>
      <c r="VEI851" s="14"/>
      <c r="VEJ851" s="14"/>
      <c r="VEK851" s="14"/>
      <c r="VEL851" s="14"/>
      <c r="VEM851" s="14"/>
      <c r="VEN851" s="14"/>
      <c r="VEO851" s="14"/>
      <c r="VEP851" s="14"/>
      <c r="VEQ851" s="14"/>
      <c r="VER851" s="14"/>
      <c r="VES851" s="14"/>
      <c r="VET851" s="14"/>
      <c r="VEU851" s="14"/>
      <c r="VEV851" s="14"/>
      <c r="VEW851" s="14"/>
      <c r="VEX851" s="14"/>
      <c r="VEY851" s="14"/>
      <c r="VEZ851" s="14"/>
      <c r="VFA851" s="14"/>
      <c r="VFB851" s="14"/>
      <c r="VFC851" s="14"/>
      <c r="VFD851" s="14"/>
      <c r="VFE851" s="14"/>
      <c r="VFF851" s="14"/>
      <c r="VFG851" s="14"/>
      <c r="VFH851" s="14"/>
      <c r="VFI851" s="14"/>
      <c r="VFJ851" s="14"/>
      <c r="VFK851" s="14"/>
      <c r="VFL851" s="14"/>
      <c r="VFM851" s="14"/>
      <c r="VFN851" s="14"/>
      <c r="VFO851" s="14"/>
      <c r="VFP851" s="14"/>
      <c r="VFQ851" s="14"/>
      <c r="VFR851" s="14"/>
      <c r="VFS851" s="14"/>
      <c r="VFT851" s="14"/>
      <c r="VFU851" s="14"/>
      <c r="VFV851" s="14"/>
      <c r="VFW851" s="14"/>
      <c r="VFX851" s="14"/>
      <c r="VFY851" s="14"/>
      <c r="VFZ851" s="14"/>
      <c r="VGA851" s="14"/>
      <c r="VGB851" s="14"/>
      <c r="VGC851" s="14"/>
      <c r="VGD851" s="14"/>
      <c r="VGE851" s="14"/>
      <c r="VGF851" s="14"/>
      <c r="VGG851" s="14"/>
      <c r="VGH851" s="14"/>
      <c r="VGI851" s="14"/>
      <c r="VGJ851" s="14"/>
      <c r="VGK851" s="14"/>
      <c r="VGL851" s="14"/>
      <c r="VGM851" s="14"/>
      <c r="VGN851" s="14"/>
      <c r="VGO851" s="14"/>
      <c r="VGP851" s="14"/>
      <c r="VGQ851" s="14"/>
      <c r="VGR851" s="14"/>
      <c r="VGS851" s="14"/>
      <c r="VGT851" s="14"/>
      <c r="VGU851" s="14"/>
      <c r="VGV851" s="14"/>
      <c r="VGW851" s="14"/>
      <c r="VGX851" s="14"/>
      <c r="VGY851" s="14"/>
      <c r="VGZ851" s="14"/>
      <c r="VHA851" s="14"/>
      <c r="VHB851" s="14"/>
      <c r="VHC851" s="14"/>
      <c r="VHD851" s="14"/>
      <c r="VHE851" s="14"/>
      <c r="VHF851" s="14"/>
      <c r="VHG851" s="14"/>
      <c r="VHH851" s="14"/>
      <c r="VHI851" s="14"/>
      <c r="VHJ851" s="14"/>
      <c r="VHK851" s="14"/>
      <c r="VHL851" s="14"/>
      <c r="VHM851" s="14"/>
      <c r="VHN851" s="14"/>
      <c r="VHO851" s="14"/>
      <c r="VHP851" s="14"/>
      <c r="VHQ851" s="14"/>
      <c r="VHR851" s="14"/>
      <c r="VHS851" s="14"/>
      <c r="VHT851" s="14"/>
      <c r="VHU851" s="14"/>
      <c r="VHV851" s="14"/>
      <c r="VHW851" s="14"/>
      <c r="VHX851" s="14"/>
      <c r="VHY851" s="14"/>
      <c r="VHZ851" s="14"/>
      <c r="VIA851" s="14"/>
      <c r="VIB851" s="14"/>
      <c r="VIC851" s="14"/>
      <c r="VID851" s="14"/>
      <c r="VIE851" s="14"/>
      <c r="VIF851" s="14"/>
      <c r="VIG851" s="14"/>
      <c r="VIH851" s="14"/>
      <c r="VII851" s="14"/>
      <c r="VIJ851" s="14"/>
      <c r="VIK851" s="14"/>
      <c r="VIL851" s="14"/>
      <c r="VIM851" s="14"/>
      <c r="VIN851" s="14"/>
      <c r="VIO851" s="14"/>
      <c r="VIP851" s="14"/>
      <c r="VIQ851" s="14"/>
      <c r="VIR851" s="14"/>
      <c r="VIS851" s="14"/>
      <c r="VIT851" s="14"/>
      <c r="VIU851" s="14"/>
      <c r="VIV851" s="14"/>
      <c r="VIW851" s="14"/>
      <c r="VIX851" s="14"/>
      <c r="VIY851" s="14"/>
      <c r="VIZ851" s="14"/>
      <c r="VJA851" s="14"/>
      <c r="VJB851" s="14"/>
      <c r="VJC851" s="14"/>
      <c r="VJD851" s="14"/>
      <c r="VJE851" s="14"/>
      <c r="VJF851" s="14"/>
      <c r="VJG851" s="14"/>
      <c r="VJH851" s="14"/>
      <c r="VJI851" s="14"/>
      <c r="VJJ851" s="14"/>
      <c r="VJK851" s="14"/>
      <c r="VJL851" s="14"/>
      <c r="VJM851" s="14"/>
      <c r="VJN851" s="14"/>
      <c r="VJO851" s="14"/>
      <c r="VJP851" s="14"/>
      <c r="VJQ851" s="14"/>
      <c r="VJR851" s="14"/>
      <c r="VJS851" s="14"/>
      <c r="VJT851" s="14"/>
      <c r="VJU851" s="14"/>
      <c r="VJV851" s="14"/>
      <c r="VJW851" s="14"/>
      <c r="VJX851" s="14"/>
      <c r="VJY851" s="14"/>
      <c r="VJZ851" s="14"/>
      <c r="VKA851" s="14"/>
      <c r="VKB851" s="14"/>
      <c r="VKC851" s="14"/>
      <c r="VKD851" s="14"/>
      <c r="VKE851" s="14"/>
      <c r="VKF851" s="14"/>
      <c r="VKG851" s="14"/>
      <c r="VKH851" s="14"/>
      <c r="VKI851" s="14"/>
      <c r="VKJ851" s="14"/>
      <c r="VKK851" s="14"/>
      <c r="VKL851" s="14"/>
      <c r="VKM851" s="14"/>
      <c r="VKN851" s="14"/>
      <c r="VKO851" s="14"/>
      <c r="VKP851" s="14"/>
      <c r="VKQ851" s="14"/>
      <c r="VKR851" s="14"/>
      <c r="VKS851" s="14"/>
      <c r="VKT851" s="14"/>
      <c r="VKU851" s="14"/>
      <c r="VKV851" s="14"/>
      <c r="VKW851" s="14"/>
      <c r="VKX851" s="14"/>
      <c r="VKY851" s="14"/>
      <c r="VKZ851" s="14"/>
      <c r="VLA851" s="14"/>
      <c r="VLB851" s="14"/>
      <c r="VLC851" s="14"/>
      <c r="VLD851" s="14"/>
      <c r="VLE851" s="14"/>
      <c r="VLF851" s="14"/>
      <c r="VLG851" s="14"/>
      <c r="VLH851" s="14"/>
      <c r="VLI851" s="14"/>
      <c r="VLJ851" s="14"/>
      <c r="VLK851" s="14"/>
      <c r="VLL851" s="14"/>
      <c r="VLM851" s="14"/>
      <c r="VLN851" s="14"/>
      <c r="VLO851" s="14"/>
      <c r="VLP851" s="14"/>
      <c r="VLQ851" s="14"/>
      <c r="VLR851" s="14"/>
      <c r="VLS851" s="14"/>
      <c r="VLT851" s="14"/>
      <c r="VLU851" s="14"/>
      <c r="VLV851" s="14"/>
      <c r="VLW851" s="14"/>
      <c r="VLX851" s="14"/>
      <c r="VLY851" s="14"/>
      <c r="VLZ851" s="14"/>
      <c r="VMA851" s="14"/>
      <c r="VMB851" s="14"/>
      <c r="VMC851" s="14"/>
      <c r="VMD851" s="14"/>
      <c r="VME851" s="14"/>
      <c r="VMF851" s="14"/>
      <c r="VMG851" s="14"/>
      <c r="VMH851" s="14"/>
      <c r="VMI851" s="14"/>
      <c r="VMJ851" s="14"/>
      <c r="VMK851" s="14"/>
      <c r="VML851" s="14"/>
      <c r="VMM851" s="14"/>
      <c r="VMN851" s="14"/>
      <c r="VMO851" s="14"/>
      <c r="VMP851" s="14"/>
      <c r="VMQ851" s="14"/>
      <c r="VMR851" s="14"/>
      <c r="VMS851" s="14"/>
      <c r="VMT851" s="14"/>
      <c r="VMU851" s="14"/>
      <c r="VMV851" s="14"/>
      <c r="VMW851" s="14"/>
      <c r="VMX851" s="14"/>
      <c r="VMY851" s="14"/>
      <c r="VMZ851" s="14"/>
      <c r="VNA851" s="14"/>
      <c r="VNB851" s="14"/>
      <c r="VNC851" s="14"/>
      <c r="VND851" s="14"/>
      <c r="VNE851" s="14"/>
      <c r="VNF851" s="14"/>
      <c r="VNG851" s="14"/>
      <c r="VNH851" s="14"/>
      <c r="VNI851" s="14"/>
      <c r="VNJ851" s="14"/>
      <c r="VNK851" s="14"/>
      <c r="VNL851" s="14"/>
      <c r="VNM851" s="14"/>
      <c r="VNN851" s="14"/>
      <c r="VNO851" s="14"/>
      <c r="VNP851" s="14"/>
      <c r="VNQ851" s="14"/>
      <c r="VNR851" s="14"/>
      <c r="VNS851" s="14"/>
      <c r="VNT851" s="14"/>
      <c r="VNU851" s="14"/>
      <c r="VNV851" s="14"/>
      <c r="VNW851" s="14"/>
      <c r="VNX851" s="14"/>
      <c r="VNY851" s="14"/>
      <c r="VNZ851" s="14"/>
      <c r="VOA851" s="14"/>
      <c r="VOB851" s="14"/>
      <c r="VOC851" s="14"/>
      <c r="VOD851" s="14"/>
      <c r="VOE851" s="14"/>
      <c r="VOF851" s="14"/>
      <c r="VOG851" s="14"/>
      <c r="VOH851" s="14"/>
      <c r="VOI851" s="14"/>
      <c r="VOJ851" s="14"/>
      <c r="VOK851" s="14"/>
      <c r="VOL851" s="14"/>
      <c r="VOM851" s="14"/>
      <c r="VON851" s="14"/>
      <c r="VOO851" s="14"/>
      <c r="VOP851" s="14"/>
      <c r="VOQ851" s="14"/>
      <c r="VOR851" s="14"/>
      <c r="VOS851" s="14"/>
      <c r="VOT851" s="14"/>
      <c r="VOU851" s="14"/>
      <c r="VOV851" s="14"/>
      <c r="VOW851" s="14"/>
      <c r="VOX851" s="14"/>
      <c r="VOY851" s="14"/>
      <c r="VOZ851" s="14"/>
      <c r="VPA851" s="14"/>
      <c r="VPB851" s="14"/>
      <c r="VPC851" s="14"/>
      <c r="VPD851" s="14"/>
      <c r="VPE851" s="14"/>
      <c r="VPF851" s="14"/>
      <c r="VPG851" s="14"/>
      <c r="VPH851" s="14"/>
      <c r="VPI851" s="14"/>
      <c r="VPJ851" s="14"/>
      <c r="VPK851" s="14"/>
      <c r="VPL851" s="14"/>
      <c r="VPM851" s="14"/>
      <c r="VPN851" s="14"/>
      <c r="VPO851" s="14"/>
      <c r="VPP851" s="14"/>
      <c r="VPQ851" s="14"/>
      <c r="VPR851" s="14"/>
      <c r="VPS851" s="14"/>
      <c r="VPT851" s="14"/>
      <c r="VPU851" s="14"/>
      <c r="VPV851" s="14"/>
      <c r="VPW851" s="14"/>
      <c r="VPX851" s="14"/>
      <c r="VPY851" s="14"/>
      <c r="VPZ851" s="14"/>
      <c r="VQA851" s="14"/>
      <c r="VQB851" s="14"/>
      <c r="VQC851" s="14"/>
      <c r="VQD851" s="14"/>
      <c r="VQE851" s="14"/>
      <c r="VQF851" s="14"/>
      <c r="VQG851" s="14"/>
      <c r="VQH851" s="14"/>
      <c r="VQI851" s="14"/>
      <c r="VQJ851" s="14"/>
      <c r="VQK851" s="14"/>
      <c r="VQL851" s="14"/>
      <c r="VQM851" s="14"/>
      <c r="VQN851" s="14"/>
      <c r="VQO851" s="14"/>
      <c r="VQP851" s="14"/>
      <c r="VQQ851" s="14"/>
      <c r="VQR851" s="14"/>
      <c r="VQS851" s="14"/>
      <c r="VQT851" s="14"/>
      <c r="VQU851" s="14"/>
      <c r="VQV851" s="14"/>
      <c r="VQW851" s="14"/>
      <c r="VQX851" s="14"/>
      <c r="VQY851" s="14"/>
      <c r="VQZ851" s="14"/>
      <c r="VRA851" s="14"/>
      <c r="VRB851" s="14"/>
      <c r="VRC851" s="14"/>
      <c r="VRD851" s="14"/>
      <c r="VRE851" s="14"/>
      <c r="VRF851" s="14"/>
      <c r="VRG851" s="14"/>
      <c r="VRH851" s="14"/>
      <c r="VRI851" s="14"/>
      <c r="VRJ851" s="14"/>
      <c r="VRK851" s="14"/>
      <c r="VRL851" s="14"/>
      <c r="VRM851" s="14"/>
      <c r="VRN851" s="14"/>
      <c r="VRO851" s="14"/>
      <c r="VRP851" s="14"/>
      <c r="VRQ851" s="14"/>
      <c r="VRR851" s="14"/>
      <c r="VRS851" s="14"/>
      <c r="VRT851" s="14"/>
      <c r="VRU851" s="14"/>
      <c r="VRV851" s="14"/>
      <c r="VRW851" s="14"/>
      <c r="VRX851" s="14"/>
      <c r="VRY851" s="14"/>
      <c r="VRZ851" s="14"/>
      <c r="VSA851" s="14"/>
      <c r="VSB851" s="14"/>
      <c r="VSC851" s="14"/>
      <c r="VSD851" s="14"/>
      <c r="VSE851" s="14"/>
      <c r="VSF851" s="14"/>
      <c r="VSG851" s="14"/>
      <c r="VSH851" s="14"/>
      <c r="VSI851" s="14"/>
      <c r="VSJ851" s="14"/>
      <c r="VSK851" s="14"/>
      <c r="VSL851" s="14"/>
      <c r="VSM851" s="14"/>
      <c r="VSN851" s="14"/>
      <c r="VSO851" s="14"/>
      <c r="VSP851" s="14"/>
      <c r="VSQ851" s="14"/>
      <c r="VSR851" s="14"/>
      <c r="VSS851" s="14"/>
      <c r="VST851" s="14"/>
      <c r="VSU851" s="14"/>
      <c r="VSV851" s="14"/>
      <c r="VSW851" s="14"/>
      <c r="VSX851" s="14"/>
      <c r="VSY851" s="14"/>
      <c r="VSZ851" s="14"/>
      <c r="VTA851" s="14"/>
      <c r="VTB851" s="14"/>
      <c r="VTC851" s="14"/>
      <c r="VTD851" s="14"/>
      <c r="VTE851" s="14"/>
      <c r="VTF851" s="14"/>
      <c r="VTG851" s="14"/>
      <c r="VTH851" s="14"/>
      <c r="VTI851" s="14"/>
      <c r="VTJ851" s="14"/>
      <c r="VTK851" s="14"/>
      <c r="VTL851" s="14"/>
      <c r="VTM851" s="14"/>
      <c r="VTN851" s="14"/>
      <c r="VTO851" s="14"/>
      <c r="VTP851" s="14"/>
      <c r="VTQ851" s="14"/>
      <c r="VTR851" s="14"/>
      <c r="VTS851" s="14"/>
      <c r="VTT851" s="14"/>
      <c r="VTU851" s="14"/>
      <c r="VTV851" s="14"/>
      <c r="VTW851" s="14"/>
      <c r="VTX851" s="14"/>
      <c r="VTY851" s="14"/>
      <c r="VTZ851" s="14"/>
      <c r="VUA851" s="14"/>
      <c r="VUB851" s="14"/>
      <c r="VUC851" s="14"/>
      <c r="VUD851" s="14"/>
      <c r="VUE851" s="14"/>
      <c r="VUF851" s="14"/>
      <c r="VUG851" s="14"/>
      <c r="VUH851" s="14"/>
      <c r="VUI851" s="14"/>
      <c r="VUJ851" s="14"/>
      <c r="VUK851" s="14"/>
      <c r="VUL851" s="14"/>
      <c r="VUM851" s="14"/>
      <c r="VUN851" s="14"/>
      <c r="VUO851" s="14"/>
      <c r="VUP851" s="14"/>
      <c r="VUQ851" s="14"/>
      <c r="VUR851" s="14"/>
      <c r="VUS851" s="14"/>
      <c r="VUT851" s="14"/>
      <c r="VUU851" s="14"/>
      <c r="VUV851" s="14"/>
      <c r="VUW851" s="14"/>
      <c r="VUX851" s="14"/>
      <c r="VUY851" s="14"/>
      <c r="VUZ851" s="14"/>
      <c r="VVA851" s="14"/>
      <c r="VVB851" s="14"/>
      <c r="VVC851" s="14"/>
      <c r="VVD851" s="14"/>
      <c r="VVE851" s="14"/>
      <c r="VVF851" s="14"/>
      <c r="VVG851" s="14"/>
      <c r="VVH851" s="14"/>
      <c r="VVI851" s="14"/>
      <c r="VVJ851" s="14"/>
      <c r="VVK851" s="14"/>
      <c r="VVL851" s="14"/>
      <c r="VVM851" s="14"/>
      <c r="VVN851" s="14"/>
      <c r="VVO851" s="14"/>
      <c r="VVP851" s="14"/>
      <c r="VVQ851" s="14"/>
      <c r="VVR851" s="14"/>
      <c r="VVS851" s="14"/>
      <c r="VVT851" s="14"/>
      <c r="VVU851" s="14"/>
      <c r="VVV851" s="14"/>
      <c r="VVW851" s="14"/>
      <c r="VVX851" s="14"/>
      <c r="VVY851" s="14"/>
      <c r="VVZ851" s="14"/>
      <c r="VWA851" s="14"/>
      <c r="VWB851" s="14"/>
      <c r="VWC851" s="14"/>
      <c r="VWD851" s="14"/>
      <c r="VWE851" s="14"/>
      <c r="VWF851" s="14"/>
      <c r="VWG851" s="14"/>
      <c r="VWH851" s="14"/>
      <c r="VWI851" s="14"/>
      <c r="VWJ851" s="14"/>
      <c r="VWK851" s="14"/>
      <c r="VWL851" s="14"/>
      <c r="VWM851" s="14"/>
      <c r="VWN851" s="14"/>
      <c r="VWO851" s="14"/>
      <c r="VWP851" s="14"/>
      <c r="VWQ851" s="14"/>
      <c r="VWR851" s="14"/>
      <c r="VWS851" s="14"/>
      <c r="VWT851" s="14"/>
      <c r="VWU851" s="14"/>
      <c r="VWV851" s="14"/>
      <c r="VWW851" s="14"/>
      <c r="VWX851" s="14"/>
      <c r="VWY851" s="14"/>
      <c r="VWZ851" s="14"/>
      <c r="VXA851" s="14"/>
      <c r="VXB851" s="14"/>
      <c r="VXC851" s="14"/>
      <c r="VXD851" s="14"/>
      <c r="VXE851" s="14"/>
      <c r="VXF851" s="14"/>
      <c r="VXG851" s="14"/>
      <c r="VXH851" s="14"/>
      <c r="VXI851" s="14"/>
      <c r="VXJ851" s="14"/>
      <c r="VXK851" s="14"/>
      <c r="VXL851" s="14"/>
      <c r="VXM851" s="14"/>
      <c r="VXN851" s="14"/>
      <c r="VXO851" s="14"/>
      <c r="VXP851" s="14"/>
      <c r="VXQ851" s="14"/>
      <c r="VXR851" s="14"/>
      <c r="VXS851" s="14"/>
      <c r="VXT851" s="14"/>
      <c r="VXU851" s="14"/>
      <c r="VXV851" s="14"/>
      <c r="VXW851" s="14"/>
      <c r="VXX851" s="14"/>
      <c r="VXY851" s="14"/>
      <c r="VXZ851" s="14"/>
      <c r="VYA851" s="14"/>
      <c r="VYB851" s="14"/>
      <c r="VYC851" s="14"/>
      <c r="VYD851" s="14"/>
      <c r="VYE851" s="14"/>
      <c r="VYF851" s="14"/>
      <c r="VYG851" s="14"/>
      <c r="VYH851" s="14"/>
      <c r="VYI851" s="14"/>
      <c r="VYJ851" s="14"/>
      <c r="VYK851" s="14"/>
      <c r="VYL851" s="14"/>
      <c r="VYM851" s="14"/>
      <c r="VYN851" s="14"/>
      <c r="VYO851" s="14"/>
      <c r="VYP851" s="14"/>
      <c r="VYQ851" s="14"/>
      <c r="VYR851" s="14"/>
      <c r="VYS851" s="14"/>
      <c r="VYT851" s="14"/>
      <c r="VYU851" s="14"/>
      <c r="VYV851" s="14"/>
      <c r="VYW851" s="14"/>
      <c r="VYX851" s="14"/>
      <c r="VYY851" s="14"/>
      <c r="VYZ851" s="14"/>
      <c r="VZA851" s="14"/>
      <c r="VZB851" s="14"/>
      <c r="VZC851" s="14"/>
      <c r="VZD851" s="14"/>
      <c r="VZE851" s="14"/>
      <c r="VZF851" s="14"/>
      <c r="VZG851" s="14"/>
      <c r="VZH851" s="14"/>
      <c r="VZI851" s="14"/>
      <c r="VZJ851" s="14"/>
      <c r="VZK851" s="14"/>
      <c r="VZL851" s="14"/>
      <c r="VZM851" s="14"/>
      <c r="VZN851" s="14"/>
      <c r="VZO851" s="14"/>
      <c r="VZP851" s="14"/>
      <c r="VZQ851" s="14"/>
      <c r="VZR851" s="14"/>
      <c r="VZS851" s="14"/>
      <c r="VZT851" s="14"/>
      <c r="VZU851" s="14"/>
      <c r="VZV851" s="14"/>
      <c r="VZW851" s="14"/>
      <c r="VZX851" s="14"/>
      <c r="VZY851" s="14"/>
      <c r="VZZ851" s="14"/>
      <c r="WAA851" s="14"/>
      <c r="WAB851" s="14"/>
      <c r="WAC851" s="14"/>
      <c r="WAD851" s="14"/>
      <c r="WAE851" s="14"/>
      <c r="WAF851" s="14"/>
      <c r="WAG851" s="14"/>
      <c r="WAH851" s="14"/>
      <c r="WAI851" s="14"/>
      <c r="WAJ851" s="14"/>
      <c r="WAK851" s="14"/>
      <c r="WAL851" s="14"/>
      <c r="WAM851" s="14"/>
      <c r="WAN851" s="14"/>
      <c r="WAO851" s="14"/>
      <c r="WAP851" s="14"/>
      <c r="WAQ851" s="14"/>
      <c r="WAR851" s="14"/>
      <c r="WAS851" s="14"/>
      <c r="WAT851" s="14"/>
      <c r="WAU851" s="14"/>
      <c r="WAV851" s="14"/>
      <c r="WAW851" s="14"/>
      <c r="WAX851" s="14"/>
      <c r="WAY851" s="14"/>
      <c r="WAZ851" s="14"/>
      <c r="WBA851" s="14"/>
      <c r="WBB851" s="14"/>
      <c r="WBC851" s="14"/>
      <c r="WBD851" s="14"/>
      <c r="WBE851" s="14"/>
      <c r="WBF851" s="14"/>
      <c r="WBG851" s="14"/>
      <c r="WBH851" s="14"/>
      <c r="WBI851" s="14"/>
      <c r="WBJ851" s="14"/>
      <c r="WBK851" s="14"/>
      <c r="WBL851" s="14"/>
      <c r="WBM851" s="14"/>
      <c r="WBN851" s="14"/>
      <c r="WBO851" s="14"/>
      <c r="WBP851" s="14"/>
      <c r="WBQ851" s="14"/>
      <c r="WBR851" s="14"/>
      <c r="WBS851" s="14"/>
      <c r="WBT851" s="14"/>
      <c r="WBU851" s="14"/>
      <c r="WBV851" s="14"/>
      <c r="WBW851" s="14"/>
      <c r="WBX851" s="14"/>
      <c r="WBY851" s="14"/>
      <c r="WBZ851" s="14"/>
      <c r="WCA851" s="14"/>
      <c r="WCB851" s="14"/>
      <c r="WCC851" s="14"/>
      <c r="WCD851" s="14"/>
      <c r="WCE851" s="14"/>
      <c r="WCF851" s="14"/>
      <c r="WCG851" s="14"/>
      <c r="WCH851" s="14"/>
      <c r="WCI851" s="14"/>
      <c r="WCJ851" s="14"/>
      <c r="WCK851" s="14"/>
      <c r="WCL851" s="14"/>
      <c r="WCM851" s="14"/>
      <c r="WCN851" s="14"/>
      <c r="WCO851" s="14"/>
      <c r="WCP851" s="14"/>
      <c r="WCQ851" s="14"/>
      <c r="WCR851" s="14"/>
      <c r="WCS851" s="14"/>
      <c r="WCT851" s="14"/>
      <c r="WCU851" s="14"/>
      <c r="WCV851" s="14"/>
      <c r="WCW851" s="14"/>
      <c r="WCX851" s="14"/>
      <c r="WCY851" s="14"/>
      <c r="WCZ851" s="14"/>
      <c r="WDA851" s="14"/>
      <c r="WDB851" s="14"/>
      <c r="WDC851" s="14"/>
      <c r="WDD851" s="14"/>
      <c r="WDE851" s="14"/>
      <c r="WDF851" s="14"/>
      <c r="WDG851" s="14"/>
      <c r="WDH851" s="14"/>
      <c r="WDI851" s="14"/>
      <c r="WDJ851" s="14"/>
      <c r="WDK851" s="14"/>
      <c r="WDL851" s="14"/>
      <c r="WDM851" s="14"/>
      <c r="WDN851" s="14"/>
      <c r="WDO851" s="14"/>
      <c r="WDP851" s="14"/>
      <c r="WDQ851" s="14"/>
      <c r="WDR851" s="14"/>
      <c r="WDS851" s="14"/>
      <c r="WDT851" s="14"/>
      <c r="WDU851" s="14"/>
      <c r="WDV851" s="14"/>
      <c r="WDW851" s="14"/>
      <c r="WDX851" s="14"/>
      <c r="WDY851" s="14"/>
      <c r="WDZ851" s="14"/>
      <c r="WEA851" s="14"/>
      <c r="WEB851" s="14"/>
      <c r="WEC851" s="14"/>
      <c r="WED851" s="14"/>
      <c r="WEE851" s="14"/>
      <c r="WEF851" s="14"/>
      <c r="WEG851" s="14"/>
      <c r="WEH851" s="14"/>
      <c r="WEI851" s="14"/>
      <c r="WEJ851" s="14"/>
      <c r="WEK851" s="14"/>
      <c r="WEL851" s="14"/>
      <c r="WEM851" s="14"/>
      <c r="WEN851" s="14"/>
      <c r="WEO851" s="14"/>
      <c r="WEP851" s="14"/>
      <c r="WEQ851" s="14"/>
      <c r="WER851" s="14"/>
      <c r="WES851" s="14"/>
      <c r="WET851" s="14"/>
      <c r="WEU851" s="14"/>
      <c r="WEV851" s="14"/>
      <c r="WEW851" s="14"/>
      <c r="WEX851" s="14"/>
      <c r="WEY851" s="14"/>
      <c r="WEZ851" s="14"/>
      <c r="WFA851" s="14"/>
      <c r="WFB851" s="14"/>
      <c r="WFC851" s="14"/>
      <c r="WFD851" s="14"/>
      <c r="WFE851" s="14"/>
      <c r="WFF851" s="14"/>
      <c r="WFG851" s="14"/>
      <c r="WFH851" s="14"/>
      <c r="WFI851" s="14"/>
      <c r="WFJ851" s="14"/>
      <c r="WFK851" s="14"/>
      <c r="WFL851" s="14"/>
      <c r="WFM851" s="14"/>
      <c r="WFN851" s="14"/>
      <c r="WFO851" s="14"/>
      <c r="WFP851" s="14"/>
      <c r="WFQ851" s="14"/>
      <c r="WFR851" s="14"/>
      <c r="WFS851" s="14"/>
      <c r="WFT851" s="14"/>
      <c r="WFU851" s="14"/>
      <c r="WFV851" s="14"/>
      <c r="WFW851" s="14"/>
      <c r="WFX851" s="14"/>
      <c r="WFY851" s="14"/>
      <c r="WFZ851" s="14"/>
      <c r="WGA851" s="14"/>
      <c r="WGB851" s="14"/>
      <c r="WGC851" s="14"/>
      <c r="WGD851" s="14"/>
      <c r="WGE851" s="14"/>
      <c r="WGF851" s="14"/>
      <c r="WGG851" s="14"/>
      <c r="WGH851" s="14"/>
      <c r="WGI851" s="14"/>
      <c r="WGJ851" s="14"/>
      <c r="WGK851" s="14"/>
      <c r="WGL851" s="14"/>
      <c r="WGM851" s="14"/>
      <c r="WGN851" s="14"/>
      <c r="WGO851" s="14"/>
      <c r="WGP851" s="14"/>
      <c r="WGQ851" s="14"/>
      <c r="WGR851" s="14"/>
      <c r="WGS851" s="14"/>
      <c r="WGT851" s="14"/>
      <c r="WGU851" s="14"/>
      <c r="WGV851" s="14"/>
      <c r="WGW851" s="14"/>
      <c r="WGX851" s="14"/>
      <c r="WGY851" s="14"/>
      <c r="WGZ851" s="14"/>
      <c r="WHA851" s="14"/>
      <c r="WHB851" s="14"/>
      <c r="WHC851" s="14"/>
      <c r="WHD851" s="14"/>
      <c r="WHE851" s="14"/>
      <c r="WHF851" s="14"/>
      <c r="WHG851" s="14"/>
      <c r="WHH851" s="14"/>
      <c r="WHI851" s="14"/>
      <c r="WHJ851" s="14"/>
      <c r="WHK851" s="14"/>
      <c r="WHL851" s="14"/>
      <c r="WHM851" s="14"/>
      <c r="WHN851" s="14"/>
      <c r="WHO851" s="14"/>
      <c r="WHP851" s="14"/>
      <c r="WHQ851" s="14"/>
      <c r="WHR851" s="14"/>
      <c r="WHS851" s="14"/>
      <c r="WHT851" s="14"/>
      <c r="WHU851" s="14"/>
      <c r="WHV851" s="14"/>
      <c r="WHW851" s="14"/>
      <c r="WHX851" s="14"/>
      <c r="WHY851" s="14"/>
      <c r="WHZ851" s="14"/>
      <c r="WIA851" s="14"/>
      <c r="WIB851" s="14"/>
      <c r="WIC851" s="14"/>
      <c r="WID851" s="14"/>
      <c r="WIE851" s="14"/>
      <c r="WIF851" s="14"/>
      <c r="WIG851" s="14"/>
      <c r="WIH851" s="14"/>
      <c r="WII851" s="14"/>
      <c r="WIJ851" s="14"/>
      <c r="WIK851" s="14"/>
      <c r="WIL851" s="14"/>
      <c r="WIM851" s="14"/>
      <c r="WIN851" s="14"/>
      <c r="WIO851" s="14"/>
      <c r="WIP851" s="14"/>
      <c r="WIQ851" s="14"/>
      <c r="WIR851" s="14"/>
      <c r="WIS851" s="14"/>
      <c r="WIT851" s="14"/>
      <c r="WIU851" s="14"/>
      <c r="WIV851" s="14"/>
      <c r="WIW851" s="14"/>
      <c r="WIX851" s="14"/>
      <c r="WIY851" s="14"/>
      <c r="WIZ851" s="14"/>
      <c r="WJA851" s="14"/>
      <c r="WJB851" s="14"/>
      <c r="WJC851" s="14"/>
      <c r="WJD851" s="14"/>
      <c r="WJE851" s="14"/>
      <c r="WJF851" s="14"/>
      <c r="WJG851" s="14"/>
      <c r="WJH851" s="14"/>
      <c r="WJI851" s="14"/>
      <c r="WJJ851" s="14"/>
      <c r="WJK851" s="14"/>
      <c r="WJL851" s="14"/>
      <c r="WJM851" s="14"/>
      <c r="WJN851" s="14"/>
      <c r="WJO851" s="14"/>
      <c r="WJP851" s="14"/>
      <c r="WJQ851" s="14"/>
      <c r="WJR851" s="14"/>
      <c r="WJS851" s="14"/>
      <c r="WJT851" s="14"/>
      <c r="WJU851" s="14"/>
      <c r="WJV851" s="14"/>
      <c r="WJW851" s="14"/>
      <c r="WJX851" s="14"/>
      <c r="WJY851" s="14"/>
      <c r="WJZ851" s="14"/>
      <c r="WKA851" s="14"/>
      <c r="WKB851" s="14"/>
      <c r="WKC851" s="14"/>
      <c r="WKD851" s="14"/>
      <c r="WKE851" s="14"/>
      <c r="WKF851" s="14"/>
      <c r="WKG851" s="14"/>
      <c r="WKH851" s="14"/>
      <c r="WKI851" s="14"/>
      <c r="WKJ851" s="14"/>
      <c r="WKK851" s="14"/>
      <c r="WKL851" s="14"/>
      <c r="WKM851" s="14"/>
      <c r="WKN851" s="14"/>
      <c r="WKO851" s="14"/>
      <c r="WKP851" s="14"/>
      <c r="WKQ851" s="14"/>
      <c r="WKR851" s="14"/>
      <c r="WKS851" s="14"/>
      <c r="WKT851" s="14"/>
      <c r="WKU851" s="14"/>
      <c r="WKV851" s="14"/>
      <c r="WKW851" s="14"/>
      <c r="WKX851" s="14"/>
      <c r="WKY851" s="14"/>
      <c r="WKZ851" s="14"/>
      <c r="WLA851" s="14"/>
      <c r="WLB851" s="14"/>
      <c r="WLC851" s="14"/>
      <c r="WLD851" s="14"/>
      <c r="WLE851" s="14"/>
      <c r="WLF851" s="14"/>
      <c r="WLG851" s="14"/>
      <c r="WLH851" s="14"/>
      <c r="WLI851" s="14"/>
      <c r="WLJ851" s="14"/>
      <c r="WLK851" s="14"/>
      <c r="WLL851" s="14"/>
      <c r="WLM851" s="14"/>
      <c r="WLN851" s="14"/>
      <c r="WLO851" s="14"/>
      <c r="WLP851" s="14"/>
      <c r="WLQ851" s="14"/>
      <c r="WLR851" s="14"/>
      <c r="WLS851" s="14"/>
      <c r="WLT851" s="14"/>
      <c r="WLU851" s="14"/>
      <c r="WLV851" s="14"/>
      <c r="WLW851" s="14"/>
      <c r="WLX851" s="14"/>
      <c r="WLY851" s="14"/>
      <c r="WLZ851" s="14"/>
      <c r="WMA851" s="14"/>
      <c r="WMB851" s="14"/>
      <c r="WMC851" s="14"/>
      <c r="WMD851" s="14"/>
      <c r="WME851" s="14"/>
      <c r="WMF851" s="14"/>
      <c r="WMG851" s="14"/>
      <c r="WMH851" s="14"/>
      <c r="WMI851" s="14"/>
      <c r="WMJ851" s="14"/>
      <c r="WMK851" s="14"/>
      <c r="WML851" s="14"/>
      <c r="WMM851" s="14"/>
      <c r="WMN851" s="14"/>
      <c r="WMO851" s="14"/>
      <c r="WMP851" s="14"/>
      <c r="WMQ851" s="14"/>
      <c r="WMR851" s="14"/>
      <c r="WMS851" s="14"/>
      <c r="WMT851" s="14"/>
      <c r="WMU851" s="14"/>
      <c r="WMV851" s="14"/>
      <c r="WMW851" s="14"/>
      <c r="WMX851" s="14"/>
      <c r="WMY851" s="14"/>
      <c r="WMZ851" s="14"/>
      <c r="WNA851" s="14"/>
      <c r="WNB851" s="14"/>
      <c r="WNC851" s="14"/>
      <c r="WND851" s="14"/>
      <c r="WNE851" s="14"/>
      <c r="WNF851" s="14"/>
      <c r="WNG851" s="14"/>
      <c r="WNH851" s="14"/>
      <c r="WNI851" s="14"/>
      <c r="WNJ851" s="14"/>
      <c r="WNK851" s="14"/>
      <c r="WNL851" s="14"/>
      <c r="WNM851" s="14"/>
      <c r="WNN851" s="14"/>
      <c r="WNO851" s="14"/>
      <c r="WNP851" s="14"/>
      <c r="WNQ851" s="14"/>
      <c r="WNR851" s="14"/>
      <c r="WNS851" s="14"/>
      <c r="WNT851" s="14"/>
      <c r="WNU851" s="14"/>
      <c r="WNV851" s="14"/>
      <c r="WNW851" s="14"/>
      <c r="WNX851" s="14"/>
      <c r="WNY851" s="14"/>
      <c r="WNZ851" s="14"/>
      <c r="WOA851" s="14"/>
      <c r="WOB851" s="14"/>
      <c r="WOC851" s="14"/>
      <c r="WOD851" s="14"/>
      <c r="WOE851" s="14"/>
      <c r="WOF851" s="14"/>
      <c r="WOG851" s="14"/>
      <c r="WOH851" s="14"/>
      <c r="WOI851" s="14"/>
      <c r="WOJ851" s="14"/>
      <c r="WOK851" s="14"/>
      <c r="WOL851" s="14"/>
      <c r="WOM851" s="14"/>
      <c r="WON851" s="14"/>
      <c r="WOO851" s="14"/>
      <c r="WOP851" s="14"/>
      <c r="WOQ851" s="14"/>
      <c r="WOR851" s="14"/>
      <c r="WOS851" s="14"/>
      <c r="WOT851" s="14"/>
      <c r="WOU851" s="14"/>
      <c r="WOV851" s="14"/>
      <c r="WOW851" s="14"/>
      <c r="WOX851" s="14"/>
      <c r="WOY851" s="14"/>
      <c r="WOZ851" s="14"/>
      <c r="WPA851" s="14"/>
      <c r="WPB851" s="14"/>
      <c r="WPC851" s="14"/>
      <c r="WPD851" s="14"/>
      <c r="WPE851" s="14"/>
      <c r="WPF851" s="14"/>
      <c r="WPG851" s="14"/>
      <c r="WPH851" s="14"/>
      <c r="WPI851" s="14"/>
      <c r="WPJ851" s="14"/>
      <c r="WPK851" s="14"/>
      <c r="WPL851" s="14"/>
      <c r="WPM851" s="14"/>
      <c r="WPN851" s="14"/>
      <c r="WPO851" s="14"/>
      <c r="WPP851" s="14"/>
      <c r="WPQ851" s="14"/>
      <c r="WPR851" s="14"/>
      <c r="WPS851" s="14"/>
      <c r="WPT851" s="14"/>
      <c r="WPU851" s="14"/>
      <c r="WPV851" s="14"/>
      <c r="WPW851" s="14"/>
      <c r="WPX851" s="14"/>
      <c r="WPY851" s="14"/>
      <c r="WPZ851" s="14"/>
      <c r="WQA851" s="14"/>
      <c r="WQB851" s="14"/>
      <c r="WQC851" s="14"/>
      <c r="WQD851" s="14"/>
      <c r="WQE851" s="14"/>
      <c r="WQF851" s="14"/>
      <c r="WQG851" s="14"/>
      <c r="WQH851" s="14"/>
      <c r="WQI851" s="14"/>
      <c r="WQJ851" s="14"/>
      <c r="WQK851" s="14"/>
      <c r="WQL851" s="14"/>
      <c r="WQM851" s="14"/>
      <c r="WQN851" s="14"/>
      <c r="WQO851" s="14"/>
      <c r="WQP851" s="14"/>
      <c r="WQQ851" s="14"/>
      <c r="WQR851" s="14"/>
      <c r="WQS851" s="14"/>
      <c r="WQT851" s="14"/>
      <c r="WQU851" s="14"/>
      <c r="WQV851" s="14"/>
      <c r="WQW851" s="14"/>
      <c r="WQX851" s="14"/>
      <c r="WQY851" s="14"/>
      <c r="WQZ851" s="14"/>
      <c r="WRA851" s="14"/>
      <c r="WRB851" s="14"/>
      <c r="WRC851" s="14"/>
      <c r="WRD851" s="14"/>
      <c r="WRE851" s="14"/>
      <c r="WRF851" s="14"/>
      <c r="WRG851" s="14"/>
      <c r="WRH851" s="14"/>
      <c r="WRI851" s="14"/>
      <c r="WRJ851" s="14"/>
      <c r="WRK851" s="14"/>
      <c r="WRL851" s="14"/>
      <c r="WRM851" s="14"/>
      <c r="WRN851" s="14"/>
      <c r="WRO851" s="14"/>
      <c r="WRP851" s="14"/>
      <c r="WRQ851" s="14"/>
      <c r="WRR851" s="14"/>
      <c r="WRS851" s="14"/>
      <c r="WRT851" s="14"/>
      <c r="WRU851" s="14"/>
      <c r="WRV851" s="14"/>
      <c r="WRW851" s="14"/>
      <c r="WRX851" s="14"/>
      <c r="WRY851" s="14"/>
      <c r="WRZ851" s="14"/>
      <c r="WSA851" s="14"/>
      <c r="WSB851" s="14"/>
      <c r="WSC851" s="14"/>
      <c r="WSD851" s="14"/>
      <c r="WSE851" s="14"/>
      <c r="WSF851" s="14"/>
      <c r="WSG851" s="14"/>
      <c r="WSH851" s="14"/>
      <c r="WSI851" s="14"/>
      <c r="WSJ851" s="14"/>
      <c r="WSK851" s="14"/>
      <c r="WSL851" s="14"/>
      <c r="WSM851" s="14"/>
      <c r="WSN851" s="14"/>
      <c r="WSO851" s="14"/>
      <c r="WSP851" s="14"/>
      <c r="WSQ851" s="14"/>
      <c r="WSR851" s="14"/>
      <c r="WSS851" s="14"/>
      <c r="WST851" s="14"/>
      <c r="WSU851" s="14"/>
      <c r="WSV851" s="14"/>
      <c r="WSW851" s="14"/>
      <c r="WSX851" s="14"/>
      <c r="WSY851" s="14"/>
      <c r="WSZ851" s="14"/>
      <c r="WTA851" s="14"/>
      <c r="WTB851" s="14"/>
      <c r="WTC851" s="14"/>
      <c r="WTD851" s="14"/>
      <c r="WTE851" s="14"/>
      <c r="WTF851" s="14"/>
      <c r="WTG851" s="14"/>
      <c r="WTH851" s="14"/>
      <c r="WTI851" s="14"/>
      <c r="WTJ851" s="14"/>
      <c r="WTK851" s="14"/>
      <c r="WTL851" s="14"/>
      <c r="WTM851" s="14"/>
      <c r="WTN851" s="14"/>
      <c r="WTO851" s="14"/>
      <c r="WTP851" s="14"/>
      <c r="WTQ851" s="14"/>
      <c r="WTR851" s="14"/>
      <c r="WTS851" s="14"/>
      <c r="WTT851" s="14"/>
      <c r="WTU851" s="14"/>
      <c r="WTV851" s="14"/>
      <c r="WTW851" s="14"/>
      <c r="WTX851" s="14"/>
      <c r="WTY851" s="14"/>
      <c r="WTZ851" s="14"/>
      <c r="WUA851" s="14"/>
      <c r="WUB851" s="14"/>
      <c r="WUC851" s="14"/>
      <c r="WUD851" s="14"/>
      <c r="WUE851" s="14"/>
      <c r="WUF851" s="14"/>
      <c r="WUG851" s="14"/>
      <c r="WUH851" s="14"/>
      <c r="WUI851" s="14"/>
      <c r="WUJ851" s="14"/>
      <c r="WUK851" s="14"/>
      <c r="WUL851" s="14"/>
      <c r="WUM851" s="14"/>
      <c r="WUN851" s="14"/>
      <c r="WUO851" s="14"/>
      <c r="WUP851" s="14"/>
      <c r="WUQ851" s="14"/>
      <c r="WUR851" s="14"/>
      <c r="WUS851" s="14"/>
      <c r="WUT851" s="14"/>
      <c r="WUU851" s="14"/>
      <c r="WUV851" s="14"/>
      <c r="WUW851" s="14"/>
      <c r="WUX851" s="14"/>
      <c r="WUY851" s="14"/>
      <c r="WUZ851" s="14"/>
      <c r="WVA851" s="14"/>
      <c r="WVB851" s="14"/>
      <c r="WVC851" s="14"/>
      <c r="WVD851" s="14"/>
      <c r="WVE851" s="14"/>
      <c r="WVF851" s="14"/>
      <c r="WVG851" s="14"/>
      <c r="WVH851" s="14"/>
      <c r="WVI851" s="14"/>
      <c r="WVJ851" s="14"/>
      <c r="WVK851" s="14"/>
      <c r="WVL851" s="14"/>
      <c r="WVM851" s="14"/>
      <c r="WVN851" s="14"/>
      <c r="WVO851" s="14"/>
      <c r="WVP851" s="14"/>
      <c r="WVQ851" s="14"/>
      <c r="WVR851" s="14"/>
      <c r="WVS851" s="14"/>
      <c r="WVT851" s="14"/>
      <c r="WVU851" s="14"/>
      <c r="WVV851" s="14"/>
      <c r="WVW851" s="14"/>
      <c r="WVX851" s="14"/>
      <c r="WVY851" s="14"/>
      <c r="WVZ851" s="14"/>
      <c r="WWA851" s="14"/>
      <c r="WWB851" s="14"/>
      <c r="WWC851" s="14"/>
      <c r="WWD851" s="14"/>
      <c r="WWE851" s="14"/>
      <c r="WWF851" s="14"/>
      <c r="WWG851" s="14"/>
      <c r="WWH851" s="14"/>
      <c r="WWI851" s="14"/>
      <c r="WWJ851" s="14"/>
      <c r="WWK851" s="14"/>
      <c r="WWL851" s="14"/>
      <c r="WWM851" s="14"/>
      <c r="WWN851" s="14"/>
      <c r="WWO851" s="14"/>
      <c r="WWP851" s="14"/>
      <c r="WWQ851" s="14"/>
      <c r="WWR851" s="14"/>
      <c r="WWS851" s="14"/>
      <c r="WWT851" s="14"/>
      <c r="WWU851" s="14"/>
      <c r="WWV851" s="14"/>
      <c r="WWW851" s="14"/>
      <c r="WWX851" s="14"/>
      <c r="WWY851" s="14"/>
      <c r="WWZ851" s="14"/>
      <c r="WXA851" s="14"/>
      <c r="WXB851" s="14"/>
      <c r="WXC851" s="14"/>
      <c r="WXD851" s="14"/>
      <c r="WXE851" s="14"/>
      <c r="WXF851" s="14"/>
      <c r="WXG851" s="14"/>
      <c r="WXH851" s="14"/>
      <c r="WXI851" s="14"/>
      <c r="WXJ851" s="14"/>
      <c r="WXK851" s="14"/>
      <c r="WXL851" s="14"/>
      <c r="WXM851" s="14"/>
      <c r="WXN851" s="14"/>
      <c r="WXO851" s="14"/>
      <c r="WXP851" s="14"/>
      <c r="WXQ851" s="14"/>
      <c r="WXR851" s="14"/>
      <c r="WXS851" s="14"/>
      <c r="WXT851" s="14"/>
      <c r="WXU851" s="14"/>
      <c r="WXV851" s="14"/>
      <c r="WXW851" s="14"/>
      <c r="WXX851" s="14"/>
      <c r="WXY851" s="14"/>
      <c r="WXZ851" s="14"/>
      <c r="WYA851" s="14"/>
      <c r="WYB851" s="14"/>
      <c r="WYC851" s="14"/>
      <c r="WYD851" s="14"/>
      <c r="WYE851" s="14"/>
      <c r="WYF851" s="14"/>
      <c r="WYG851" s="14"/>
      <c r="WYH851" s="14"/>
      <c r="WYI851" s="14"/>
      <c r="WYJ851" s="14"/>
      <c r="WYK851" s="14"/>
      <c r="WYL851" s="14"/>
      <c r="WYM851" s="14"/>
      <c r="WYN851" s="14"/>
      <c r="WYO851" s="14"/>
      <c r="WYP851" s="14"/>
      <c r="WYQ851" s="14"/>
      <c r="WYR851" s="14"/>
      <c r="WYS851" s="14"/>
      <c r="WYT851" s="14"/>
      <c r="WYU851" s="14"/>
      <c r="WYV851" s="14"/>
      <c r="WYW851" s="14"/>
      <c r="WYX851" s="14"/>
      <c r="WYY851" s="14"/>
      <c r="WYZ851" s="14"/>
      <c r="WZA851" s="14"/>
      <c r="WZB851" s="14"/>
      <c r="WZC851" s="14"/>
      <c r="WZD851" s="14"/>
      <c r="WZE851" s="14"/>
      <c r="WZF851" s="14"/>
      <c r="WZG851" s="14"/>
      <c r="WZH851" s="14"/>
      <c r="WZI851" s="14"/>
      <c r="WZJ851" s="14"/>
      <c r="WZK851" s="14"/>
      <c r="WZL851" s="14"/>
      <c r="WZM851" s="14"/>
      <c r="WZN851" s="14"/>
      <c r="WZO851" s="14"/>
      <c r="WZP851" s="14"/>
      <c r="WZQ851" s="14"/>
      <c r="WZR851" s="14"/>
      <c r="WZS851" s="14"/>
      <c r="WZT851" s="14"/>
      <c r="WZU851" s="14"/>
      <c r="WZV851" s="14"/>
      <c r="WZW851" s="14"/>
      <c r="WZX851" s="14"/>
      <c r="WZY851" s="14"/>
      <c r="WZZ851" s="14"/>
      <c r="XAA851" s="14"/>
      <c r="XAB851" s="14"/>
      <c r="XAC851" s="14"/>
      <c r="XAD851" s="14"/>
      <c r="XAE851" s="14"/>
      <c r="XAF851" s="14"/>
      <c r="XAG851" s="14"/>
      <c r="XAH851" s="14"/>
      <c r="XAI851" s="14"/>
      <c r="XAJ851" s="14"/>
      <c r="XAK851" s="14"/>
      <c r="XAL851" s="14"/>
      <c r="XAM851" s="14"/>
      <c r="XAN851" s="14"/>
      <c r="XAO851" s="14"/>
      <c r="XAP851" s="14"/>
      <c r="XAQ851" s="14"/>
      <c r="XAR851" s="14"/>
      <c r="XAS851" s="14"/>
      <c r="XAT851" s="14"/>
      <c r="XAU851" s="14"/>
      <c r="XAV851" s="14"/>
      <c r="XAW851" s="14"/>
      <c r="XAX851" s="14"/>
      <c r="XAY851" s="14"/>
      <c r="XAZ851" s="14"/>
      <c r="XBA851" s="14"/>
      <c r="XBB851" s="14"/>
      <c r="XBC851" s="14"/>
      <c r="XBD851" s="14"/>
      <c r="XBE851" s="14"/>
      <c r="XBF851" s="14"/>
      <c r="XBG851" s="14"/>
      <c r="XBH851" s="14"/>
      <c r="XBI851" s="14"/>
      <c r="XBJ851" s="14"/>
      <c r="XBK851" s="14"/>
      <c r="XBL851" s="14"/>
      <c r="XBM851" s="14"/>
      <c r="XBN851" s="14"/>
      <c r="XBO851" s="14"/>
      <c r="XBP851" s="14"/>
      <c r="XBQ851" s="14"/>
      <c r="XBR851" s="14"/>
      <c r="XBS851" s="14"/>
      <c r="XBT851" s="14"/>
      <c r="XBU851" s="14"/>
      <c r="XBV851" s="14"/>
      <c r="XBW851" s="14"/>
      <c r="XBX851" s="14"/>
      <c r="XBY851" s="14"/>
      <c r="XBZ851" s="14"/>
      <c r="XCA851" s="14"/>
      <c r="XCB851" s="14"/>
      <c r="XCC851" s="14"/>
      <c r="XCD851" s="14"/>
      <c r="XCE851" s="14"/>
      <c r="XCF851" s="14"/>
      <c r="XCG851" s="14"/>
      <c r="XCH851" s="14"/>
      <c r="XCI851" s="14"/>
      <c r="XCJ851" s="14"/>
      <c r="XCK851" s="14"/>
      <c r="XCL851" s="14"/>
      <c r="XCM851" s="14"/>
      <c r="XCN851" s="14"/>
      <c r="XCO851" s="14"/>
      <c r="XCP851" s="14"/>
      <c r="XCQ851" s="14"/>
      <c r="XCR851" s="14"/>
      <c r="XCS851" s="14"/>
      <c r="XCT851" s="14"/>
      <c r="XCU851" s="14"/>
      <c r="XCV851" s="14"/>
      <c r="XCW851" s="14"/>
      <c r="XCX851" s="14"/>
      <c r="XCY851" s="14"/>
      <c r="XCZ851" s="14"/>
      <c r="XDA851" s="14"/>
      <c r="XDB851" s="14"/>
      <c r="XDC851" s="14"/>
      <c r="XDD851" s="14"/>
      <c r="XDE851" s="14"/>
      <c r="XDF851" s="14"/>
      <c r="XDG851" s="14"/>
      <c r="XDH851" s="14"/>
      <c r="XDI851" s="14"/>
      <c r="XDJ851" s="14"/>
      <c r="XDK851" s="14"/>
      <c r="XDL851" s="14"/>
      <c r="XDM851" s="14"/>
      <c r="XDN851" s="14"/>
      <c r="XDO851" s="14"/>
      <c r="XDP851" s="14"/>
      <c r="XDQ851" s="14"/>
      <c r="XDR851" s="14"/>
      <c r="XDS851" s="14"/>
      <c r="XDT851" s="14"/>
      <c r="XDU851" s="14"/>
      <c r="XDV851" s="14"/>
      <c r="XDW851" s="14"/>
      <c r="XDX851" s="14"/>
      <c r="XDY851" s="14"/>
      <c r="XDZ851" s="14"/>
      <c r="XEA851" s="14"/>
      <c r="XEB851" s="14"/>
      <c r="XEC851" s="14"/>
      <c r="XED851" s="14"/>
      <c r="XEE851" s="14"/>
      <c r="XEF851" s="14"/>
      <c r="XEG851" s="14"/>
      <c r="XEH851" s="14"/>
      <c r="XEI851" s="14"/>
      <c r="XEJ851" s="14"/>
      <c r="XEK851" s="14"/>
      <c r="XEL851" s="14"/>
      <c r="XEM851" s="14"/>
      <c r="XEN851" s="14"/>
      <c r="XEO851" s="14"/>
      <c r="XEP851" s="14"/>
      <c r="XEQ851" s="14"/>
      <c r="XER851" s="14"/>
      <c r="XES851" s="14"/>
      <c r="XET851" s="14"/>
      <c r="XEU851" s="14"/>
      <c r="XEV851" s="14"/>
      <c r="XEW851" s="14"/>
      <c r="XEX851" s="14"/>
      <c r="XEY851" s="14"/>
    </row>
    <row r="852" spans="1:16379" ht="22.5" hidden="1" customHeight="1" x14ac:dyDescent="0.25">
      <c r="A852" s="68" t="s">
        <v>3982</v>
      </c>
      <c r="B852" s="25">
        <v>1552</v>
      </c>
      <c r="C852" s="36" t="s">
        <v>1402</v>
      </c>
      <c r="D852" s="25">
        <v>1986</v>
      </c>
      <c r="E852" s="68" t="s">
        <v>2932</v>
      </c>
      <c r="F852" s="68" t="s">
        <v>2934</v>
      </c>
      <c r="G852" s="25">
        <v>3</v>
      </c>
      <c r="H852" s="25">
        <v>3</v>
      </c>
      <c r="I852" s="139">
        <v>1505.1</v>
      </c>
      <c r="J852" s="139">
        <v>1353.1</v>
      </c>
      <c r="K852" s="139">
        <v>1353.1</v>
      </c>
      <c r="L852" s="148">
        <v>57</v>
      </c>
      <c r="M852" s="147">
        <f t="shared" ref="M852:M860" si="192">R852+T852+V852+X852+Z852+AB852+AE852+AF852</f>
        <v>2135294</v>
      </c>
      <c r="N852" s="147"/>
      <c r="O852" s="147"/>
      <c r="P852" s="147"/>
      <c r="Q852" s="137">
        <f t="shared" ref="Q852:Q860" si="193">M852</f>
        <v>2135294</v>
      </c>
      <c r="R852" s="139"/>
      <c r="S852" s="25"/>
      <c r="T852" s="139"/>
      <c r="U852" s="139">
        <v>602</v>
      </c>
      <c r="V852" s="139">
        <f>U852*3547</f>
        <v>2135294</v>
      </c>
      <c r="W852" s="139"/>
      <c r="X852" s="137"/>
      <c r="Y852" s="139"/>
      <c r="Z852" s="139"/>
      <c r="AA852" s="139"/>
      <c r="AB852" s="139"/>
      <c r="AC852" s="139"/>
      <c r="AD852" s="139"/>
      <c r="AE852" s="139"/>
      <c r="AF852" s="139"/>
      <c r="AG852" s="337">
        <v>2025</v>
      </c>
      <c r="AH852" s="126"/>
      <c r="AI852" s="126"/>
      <c r="AJ852" s="134">
        <f t="shared" si="176"/>
        <v>799</v>
      </c>
      <c r="AK852" s="35" t="s">
        <v>153</v>
      </c>
      <c r="AL852" s="134" t="str">
        <f t="shared" si="177"/>
        <v>799.</v>
      </c>
      <c r="AM852" s="140"/>
      <c r="AN852" s="35"/>
      <c r="AO852" s="193"/>
    </row>
    <row r="853" spans="1:16379" ht="22.5" hidden="1" customHeight="1" x14ac:dyDescent="0.25">
      <c r="A853" s="68" t="s">
        <v>3983</v>
      </c>
      <c r="B853" s="25">
        <v>1559</v>
      </c>
      <c r="C853" s="36" t="s">
        <v>1404</v>
      </c>
      <c r="D853" s="25">
        <v>1960</v>
      </c>
      <c r="E853" s="68" t="s">
        <v>2932</v>
      </c>
      <c r="F853" s="68" t="s">
        <v>2934</v>
      </c>
      <c r="G853" s="25">
        <v>2</v>
      </c>
      <c r="H853" s="25">
        <v>2</v>
      </c>
      <c r="I853" s="139">
        <v>868.3</v>
      </c>
      <c r="J853" s="139">
        <v>786.7</v>
      </c>
      <c r="K853" s="139">
        <v>786.7</v>
      </c>
      <c r="L853" s="148">
        <v>34</v>
      </c>
      <c r="M853" s="147">
        <f t="shared" si="192"/>
        <v>3771682.8000000003</v>
      </c>
      <c r="N853" s="147"/>
      <c r="O853" s="147"/>
      <c r="P853" s="147"/>
      <c r="Q853" s="137">
        <f t="shared" si="193"/>
        <v>3771682.8000000003</v>
      </c>
      <c r="R853" s="147">
        <v>178698</v>
      </c>
      <c r="S853" s="148"/>
      <c r="T853" s="147"/>
      <c r="U853" s="147">
        <v>477.6</v>
      </c>
      <c r="V853" s="147">
        <f>U853*7523</f>
        <v>3592984.8000000003</v>
      </c>
      <c r="W853" s="147"/>
      <c r="X853" s="147"/>
      <c r="Y853" s="147"/>
      <c r="Z853" s="147"/>
      <c r="AA853" s="147"/>
      <c r="AB853" s="147"/>
      <c r="AC853" s="139"/>
      <c r="AD853" s="139"/>
      <c r="AE853" s="137"/>
      <c r="AF853" s="147"/>
      <c r="AG853" s="337">
        <v>2025</v>
      </c>
      <c r="AH853" s="126" t="s">
        <v>3049</v>
      </c>
      <c r="AI853" s="126"/>
      <c r="AJ853" s="134">
        <f t="shared" si="176"/>
        <v>800</v>
      </c>
      <c r="AK853" s="35" t="s">
        <v>153</v>
      </c>
      <c r="AL853" s="134" t="str">
        <f t="shared" si="177"/>
        <v>800.</v>
      </c>
      <c r="AM853" s="140"/>
      <c r="AN853" s="35"/>
      <c r="AO853" s="193"/>
    </row>
    <row r="854" spans="1:16379" s="26" customFormat="1" ht="22.5" hidden="1" customHeight="1" x14ac:dyDescent="0.25">
      <c r="A854" s="68" t="s">
        <v>3984</v>
      </c>
      <c r="B854" s="25">
        <v>1560</v>
      </c>
      <c r="C854" s="36" t="s">
        <v>1403</v>
      </c>
      <c r="D854" s="25">
        <v>1972</v>
      </c>
      <c r="E854" s="68" t="s">
        <v>2932</v>
      </c>
      <c r="F854" s="68" t="s">
        <v>2934</v>
      </c>
      <c r="G854" s="25">
        <v>2</v>
      </c>
      <c r="H854" s="25">
        <v>2</v>
      </c>
      <c r="I854" s="139">
        <v>561.08000000000004</v>
      </c>
      <c r="J854" s="139">
        <v>520.67999999999995</v>
      </c>
      <c r="K854" s="139">
        <v>520.67999999999995</v>
      </c>
      <c r="L854" s="148">
        <v>30</v>
      </c>
      <c r="M854" s="147">
        <f t="shared" si="192"/>
        <v>3468040.8000000003</v>
      </c>
      <c r="N854" s="147"/>
      <c r="O854" s="147"/>
      <c r="P854" s="147"/>
      <c r="Q854" s="137">
        <f t="shared" si="193"/>
        <v>3468040.8000000003</v>
      </c>
      <c r="R854" s="137">
        <v>191022</v>
      </c>
      <c r="S854" s="30"/>
      <c r="T854" s="137"/>
      <c r="U854" s="137">
        <v>435.6</v>
      </c>
      <c r="V854" s="137">
        <f>U854*7523</f>
        <v>3277018.8000000003</v>
      </c>
      <c r="W854" s="137"/>
      <c r="X854" s="137"/>
      <c r="Y854" s="137"/>
      <c r="Z854" s="137"/>
      <c r="AA854" s="137"/>
      <c r="AB854" s="137"/>
      <c r="AC854" s="139"/>
      <c r="AD854" s="139"/>
      <c r="AE854" s="137"/>
      <c r="AF854" s="137"/>
      <c r="AG854" s="337">
        <v>2025</v>
      </c>
      <c r="AH854" s="126" t="s">
        <v>3049</v>
      </c>
      <c r="AI854" s="126"/>
      <c r="AJ854" s="134">
        <f t="shared" si="176"/>
        <v>801</v>
      </c>
      <c r="AK854" s="35" t="s">
        <v>153</v>
      </c>
      <c r="AL854" s="134" t="str">
        <f t="shared" si="177"/>
        <v>801.</v>
      </c>
      <c r="AM854" s="140"/>
      <c r="AN854" s="301"/>
      <c r="AO854" s="193"/>
      <c r="AP854" s="34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  <c r="BJ854" s="34"/>
      <c r="BK854" s="34"/>
      <c r="BL854" s="34"/>
      <c r="BM854" s="34"/>
      <c r="BN854" s="34"/>
      <c r="BO854" s="34"/>
      <c r="BP854" s="34"/>
      <c r="BQ854" s="34"/>
      <c r="BR854" s="34"/>
      <c r="BS854" s="34"/>
      <c r="BT854" s="34"/>
    </row>
    <row r="855" spans="1:16379" ht="22.5" hidden="1" customHeight="1" x14ac:dyDescent="0.25">
      <c r="A855" s="68" t="s">
        <v>3985</v>
      </c>
      <c r="B855" s="25">
        <v>1600</v>
      </c>
      <c r="C855" s="36" t="s">
        <v>1418</v>
      </c>
      <c r="D855" s="25">
        <v>1978</v>
      </c>
      <c r="E855" s="68" t="s">
        <v>2932</v>
      </c>
      <c r="F855" s="68" t="s">
        <v>2934</v>
      </c>
      <c r="G855" s="25">
        <v>2</v>
      </c>
      <c r="H855" s="25">
        <v>2</v>
      </c>
      <c r="I855" s="139">
        <v>794.4</v>
      </c>
      <c r="J855" s="139">
        <v>748.7</v>
      </c>
      <c r="K855" s="139">
        <v>748.7</v>
      </c>
      <c r="L855" s="148">
        <v>21</v>
      </c>
      <c r="M855" s="147">
        <f t="shared" si="192"/>
        <v>128610</v>
      </c>
      <c r="N855" s="147"/>
      <c r="O855" s="147"/>
      <c r="P855" s="147"/>
      <c r="Q855" s="137">
        <f t="shared" si="193"/>
        <v>128610</v>
      </c>
      <c r="R855" s="139">
        <v>128610</v>
      </c>
      <c r="S855" s="25"/>
      <c r="T855" s="139"/>
      <c r="U855" s="139"/>
      <c r="V855" s="139"/>
      <c r="W855" s="139"/>
      <c r="X855" s="139"/>
      <c r="Y855" s="139"/>
      <c r="Z855" s="139"/>
      <c r="AA855" s="139"/>
      <c r="AB855" s="139"/>
      <c r="AC855" s="139"/>
      <c r="AD855" s="139"/>
      <c r="AE855" s="139"/>
      <c r="AF855" s="139"/>
      <c r="AG855" s="337">
        <v>2025</v>
      </c>
      <c r="AH855" s="126" t="s">
        <v>3048</v>
      </c>
      <c r="AI855" s="126"/>
      <c r="AJ855" s="134">
        <f t="shared" si="176"/>
        <v>802</v>
      </c>
      <c r="AK855" s="35" t="s">
        <v>153</v>
      </c>
      <c r="AL855" s="134" t="str">
        <f t="shared" si="177"/>
        <v>802.</v>
      </c>
      <c r="AM855" s="140"/>
      <c r="AN855" s="35"/>
      <c r="AO855" s="193"/>
    </row>
    <row r="856" spans="1:16379" ht="22.5" hidden="1" customHeight="1" x14ac:dyDescent="0.25">
      <c r="A856" s="68" t="s">
        <v>3986</v>
      </c>
      <c r="B856" s="25">
        <v>1601</v>
      </c>
      <c r="C856" s="36" t="s">
        <v>1419</v>
      </c>
      <c r="D856" s="25">
        <v>1978</v>
      </c>
      <c r="E856" s="68" t="s">
        <v>2932</v>
      </c>
      <c r="F856" s="68" t="s">
        <v>2934</v>
      </c>
      <c r="G856" s="25">
        <v>2</v>
      </c>
      <c r="H856" s="25">
        <v>2</v>
      </c>
      <c r="I856" s="139">
        <v>794.4</v>
      </c>
      <c r="J856" s="139">
        <v>739.9</v>
      </c>
      <c r="K856" s="139">
        <v>739.9</v>
      </c>
      <c r="L856" s="148">
        <v>41</v>
      </c>
      <c r="M856" s="147">
        <f t="shared" si="192"/>
        <v>128610</v>
      </c>
      <c r="N856" s="147"/>
      <c r="O856" s="147"/>
      <c r="P856" s="147"/>
      <c r="Q856" s="137">
        <f t="shared" si="193"/>
        <v>128610</v>
      </c>
      <c r="R856" s="139">
        <v>128610</v>
      </c>
      <c r="S856" s="25"/>
      <c r="T856" s="139"/>
      <c r="U856" s="139"/>
      <c r="V856" s="139"/>
      <c r="W856" s="139"/>
      <c r="X856" s="139"/>
      <c r="Y856" s="139"/>
      <c r="Z856" s="139"/>
      <c r="AA856" s="139"/>
      <c r="AB856" s="139"/>
      <c r="AC856" s="139"/>
      <c r="AD856" s="139"/>
      <c r="AE856" s="139"/>
      <c r="AF856" s="139"/>
      <c r="AG856" s="337">
        <v>2025</v>
      </c>
      <c r="AH856" s="126" t="s">
        <v>3048</v>
      </c>
      <c r="AI856" s="126"/>
      <c r="AJ856" s="134">
        <f t="shared" si="176"/>
        <v>803</v>
      </c>
      <c r="AK856" s="35" t="s">
        <v>153</v>
      </c>
      <c r="AL856" s="134" t="str">
        <f t="shared" si="177"/>
        <v>803.</v>
      </c>
      <c r="AM856" s="140"/>
      <c r="AN856" s="35"/>
      <c r="AO856" s="193"/>
    </row>
    <row r="857" spans="1:16379" ht="22.5" hidden="1" customHeight="1" x14ac:dyDescent="0.25">
      <c r="A857" s="68" t="s">
        <v>3987</v>
      </c>
      <c r="B857" s="25">
        <v>1627</v>
      </c>
      <c r="C857" s="36" t="s">
        <v>1425</v>
      </c>
      <c r="D857" s="25">
        <v>1969</v>
      </c>
      <c r="E857" s="68" t="s">
        <v>2932</v>
      </c>
      <c r="F857" s="68" t="s">
        <v>2934</v>
      </c>
      <c r="G857" s="25">
        <v>2</v>
      </c>
      <c r="H857" s="25">
        <v>2</v>
      </c>
      <c r="I857" s="139">
        <v>532.1</v>
      </c>
      <c r="J857" s="139">
        <v>482.8</v>
      </c>
      <c r="K857" s="139">
        <v>482.8</v>
      </c>
      <c r="L857" s="148">
        <v>31</v>
      </c>
      <c r="M857" s="147">
        <f t="shared" si="192"/>
        <v>1315582.2999999998</v>
      </c>
      <c r="N857" s="147"/>
      <c r="O857" s="147"/>
      <c r="P857" s="147"/>
      <c r="Q857" s="137">
        <f t="shared" si="193"/>
        <v>1315582.2999999998</v>
      </c>
      <c r="R857" s="147"/>
      <c r="S857" s="148"/>
      <c r="T857" s="147"/>
      <c r="U857" s="147">
        <v>370.9</v>
      </c>
      <c r="V857" s="147">
        <f>U857*3547</f>
        <v>1315582.2999999998</v>
      </c>
      <c r="W857" s="147"/>
      <c r="X857" s="147"/>
      <c r="Y857" s="147"/>
      <c r="Z857" s="147"/>
      <c r="AA857" s="147"/>
      <c r="AB857" s="147"/>
      <c r="AC857" s="139"/>
      <c r="AD857" s="139"/>
      <c r="AE857" s="147"/>
      <c r="AF857" s="147"/>
      <c r="AG857" s="337">
        <v>2025</v>
      </c>
      <c r="AH857" s="126"/>
      <c r="AI857" s="126"/>
      <c r="AJ857" s="134">
        <f t="shared" si="176"/>
        <v>804</v>
      </c>
      <c r="AK857" s="35" t="s">
        <v>153</v>
      </c>
      <c r="AL857" s="134" t="str">
        <f t="shared" si="177"/>
        <v>804.</v>
      </c>
      <c r="AM857" s="140"/>
      <c r="AN857" s="35"/>
      <c r="AO857" s="193"/>
    </row>
    <row r="858" spans="1:16379" ht="22.5" hidden="1" customHeight="1" x14ac:dyDescent="0.25">
      <c r="A858" s="68" t="s">
        <v>3988</v>
      </c>
      <c r="B858" s="25">
        <v>1636</v>
      </c>
      <c r="C858" s="36" t="s">
        <v>1426</v>
      </c>
      <c r="D858" s="25">
        <v>1977</v>
      </c>
      <c r="E858" s="68" t="s">
        <v>2932</v>
      </c>
      <c r="F858" s="68" t="s">
        <v>2934</v>
      </c>
      <c r="G858" s="25">
        <v>2</v>
      </c>
      <c r="H858" s="25">
        <v>2</v>
      </c>
      <c r="I858" s="139">
        <v>552.95000000000005</v>
      </c>
      <c r="J858" s="139">
        <v>481.75</v>
      </c>
      <c r="K858" s="139">
        <v>481.75</v>
      </c>
      <c r="L858" s="148">
        <v>24</v>
      </c>
      <c r="M858" s="147">
        <f t="shared" si="192"/>
        <v>3413937.4</v>
      </c>
      <c r="N858" s="147"/>
      <c r="O858" s="147"/>
      <c r="P858" s="147"/>
      <c r="Q858" s="137">
        <f t="shared" si="193"/>
        <v>3413937.4</v>
      </c>
      <c r="R858" s="147"/>
      <c r="S858" s="148"/>
      <c r="T858" s="147"/>
      <c r="U858" s="147">
        <v>453.8</v>
      </c>
      <c r="V858" s="147">
        <f>U858*7523</f>
        <v>3413937.4</v>
      </c>
      <c r="W858" s="147"/>
      <c r="X858" s="147"/>
      <c r="Y858" s="147"/>
      <c r="Z858" s="147"/>
      <c r="AA858" s="147"/>
      <c r="AB858" s="147"/>
      <c r="AC858" s="139"/>
      <c r="AD858" s="139"/>
      <c r="AE858" s="147"/>
      <c r="AF858" s="147"/>
      <c r="AG858" s="337">
        <v>2025</v>
      </c>
      <c r="AH858" s="126"/>
      <c r="AI858" s="126"/>
      <c r="AJ858" s="134">
        <f t="shared" ref="AJ858:AJ921" si="194">MAX(AJ854:AJ857)+1</f>
        <v>805</v>
      </c>
      <c r="AK858" s="35" t="s">
        <v>153</v>
      </c>
      <c r="AL858" s="134" t="str">
        <f t="shared" ref="AL858:AL921" si="195">CONCATENATE(AJ858,AK858)</f>
        <v>805.</v>
      </c>
      <c r="AM858" s="140"/>
      <c r="AN858" s="35"/>
      <c r="AO858" s="193"/>
    </row>
    <row r="859" spans="1:16379" ht="22.5" hidden="1" customHeight="1" x14ac:dyDescent="0.25">
      <c r="A859" s="68" t="s">
        <v>3989</v>
      </c>
      <c r="B859" s="25">
        <v>1660</v>
      </c>
      <c r="C859" s="36" t="s">
        <v>1429</v>
      </c>
      <c r="D859" s="25">
        <v>1965</v>
      </c>
      <c r="E859" s="68" t="s">
        <v>2932</v>
      </c>
      <c r="F859" s="68" t="s">
        <v>2934</v>
      </c>
      <c r="G859" s="25">
        <v>2</v>
      </c>
      <c r="H859" s="25">
        <v>2</v>
      </c>
      <c r="I859" s="139">
        <v>524.29999999999995</v>
      </c>
      <c r="J859" s="139">
        <v>462.3</v>
      </c>
      <c r="K859" s="139">
        <v>462.3</v>
      </c>
      <c r="L859" s="148">
        <v>22</v>
      </c>
      <c r="M859" s="147">
        <f t="shared" si="192"/>
        <v>3641884.3000000003</v>
      </c>
      <c r="N859" s="147"/>
      <c r="O859" s="147"/>
      <c r="P859" s="147"/>
      <c r="Q859" s="137">
        <f t="shared" si="193"/>
        <v>3641884.3000000003</v>
      </c>
      <c r="R859" s="139"/>
      <c r="S859" s="25"/>
      <c r="T859" s="139"/>
      <c r="U859" s="139">
        <v>484.1</v>
      </c>
      <c r="V859" s="139">
        <f>U859*7523</f>
        <v>3641884.3000000003</v>
      </c>
      <c r="W859" s="139"/>
      <c r="X859" s="139"/>
      <c r="Y859" s="139"/>
      <c r="Z859" s="139"/>
      <c r="AA859" s="139"/>
      <c r="AB859" s="139"/>
      <c r="AC859" s="139"/>
      <c r="AD859" s="139"/>
      <c r="AE859" s="139"/>
      <c r="AF859" s="139"/>
      <c r="AG859" s="337">
        <v>2025</v>
      </c>
      <c r="AH859" s="126"/>
      <c r="AI859" s="126"/>
      <c r="AJ859" s="134">
        <f t="shared" si="194"/>
        <v>806</v>
      </c>
      <c r="AK859" s="35" t="s">
        <v>153</v>
      </c>
      <c r="AL859" s="134" t="str">
        <f t="shared" si="195"/>
        <v>806.</v>
      </c>
      <c r="AM859" s="140"/>
      <c r="AN859" s="35"/>
      <c r="AO859" s="193"/>
    </row>
    <row r="860" spans="1:16379" ht="22.5" hidden="1" customHeight="1" x14ac:dyDescent="0.25">
      <c r="A860" s="68" t="s">
        <v>3990</v>
      </c>
      <c r="B860" s="25">
        <v>1679</v>
      </c>
      <c r="C860" s="36" t="s">
        <v>1431</v>
      </c>
      <c r="D860" s="25">
        <v>1964</v>
      </c>
      <c r="E860" s="68" t="s">
        <v>2932</v>
      </c>
      <c r="F860" s="68" t="s">
        <v>2934</v>
      </c>
      <c r="G860" s="25">
        <v>2</v>
      </c>
      <c r="H860" s="25">
        <v>2</v>
      </c>
      <c r="I860" s="139">
        <v>565.1</v>
      </c>
      <c r="J860" s="139">
        <v>496.6</v>
      </c>
      <c r="K860" s="139">
        <v>496.6</v>
      </c>
      <c r="L860" s="148">
        <v>24</v>
      </c>
      <c r="M860" s="147">
        <f t="shared" si="192"/>
        <v>3286798.6999999997</v>
      </c>
      <c r="N860" s="147"/>
      <c r="O860" s="147"/>
      <c r="P860" s="147"/>
      <c r="Q860" s="137">
        <f t="shared" si="193"/>
        <v>3286798.6999999997</v>
      </c>
      <c r="R860" s="139"/>
      <c r="S860" s="25"/>
      <c r="T860" s="139"/>
      <c r="U860" s="139">
        <v>436.9</v>
      </c>
      <c r="V860" s="139">
        <f>U860*7523</f>
        <v>3286798.6999999997</v>
      </c>
      <c r="W860" s="139"/>
      <c r="X860" s="139"/>
      <c r="Y860" s="139"/>
      <c r="Z860" s="139"/>
      <c r="AA860" s="139"/>
      <c r="AB860" s="139"/>
      <c r="AC860" s="139"/>
      <c r="AD860" s="139"/>
      <c r="AE860" s="139"/>
      <c r="AF860" s="139"/>
      <c r="AG860" s="337">
        <v>2025</v>
      </c>
      <c r="AH860" s="126"/>
      <c r="AI860" s="126"/>
      <c r="AJ860" s="134">
        <f t="shared" si="194"/>
        <v>807</v>
      </c>
      <c r="AK860" s="35" t="s">
        <v>153</v>
      </c>
      <c r="AL860" s="134" t="str">
        <f t="shared" si="195"/>
        <v>807.</v>
      </c>
      <c r="AM860" s="140"/>
      <c r="AN860" s="35"/>
      <c r="AO860" s="193"/>
    </row>
    <row r="861" spans="1:16379" ht="22.5" hidden="1" customHeight="1" x14ac:dyDescent="0.25">
      <c r="A861" s="68" t="s">
        <v>3991</v>
      </c>
      <c r="B861" s="25">
        <v>1504</v>
      </c>
      <c r="C861" s="36" t="s">
        <v>1817</v>
      </c>
      <c r="D861" s="25">
        <v>1960</v>
      </c>
      <c r="E861" s="68" t="s">
        <v>2932</v>
      </c>
      <c r="F861" s="68" t="s">
        <v>2934</v>
      </c>
      <c r="G861" s="25">
        <v>2</v>
      </c>
      <c r="H861" s="25">
        <v>1</v>
      </c>
      <c r="I861" s="139">
        <v>329</v>
      </c>
      <c r="J861" s="137">
        <v>298.10000000000002</v>
      </c>
      <c r="K861" s="139">
        <v>298.10000000000002</v>
      </c>
      <c r="L861" s="148">
        <v>18</v>
      </c>
      <c r="M861" s="147">
        <f t="shared" ref="M861:M877" si="196">R861+T861+V861+X861+Z861+AB861+AE861+AF861</f>
        <v>35725</v>
      </c>
      <c r="N861" s="147"/>
      <c r="O861" s="147"/>
      <c r="P861" s="147"/>
      <c r="Q861" s="137">
        <f t="shared" ref="Q861:Q877" si="197">M861</f>
        <v>35725</v>
      </c>
      <c r="R861" s="147">
        <v>35725</v>
      </c>
      <c r="S861" s="148"/>
      <c r="T861" s="147"/>
      <c r="U861" s="147"/>
      <c r="V861" s="147"/>
      <c r="W861" s="147"/>
      <c r="X861" s="147"/>
      <c r="Y861" s="147"/>
      <c r="Z861" s="147"/>
      <c r="AA861" s="147"/>
      <c r="AB861" s="147"/>
      <c r="AC861" s="147"/>
      <c r="AD861" s="147"/>
      <c r="AE861" s="147"/>
      <c r="AF861" s="147"/>
      <c r="AG861" s="337">
        <v>2025</v>
      </c>
      <c r="AH861" s="126" t="s">
        <v>3048</v>
      </c>
      <c r="AI861" s="126"/>
      <c r="AJ861" s="134">
        <f t="shared" si="194"/>
        <v>808</v>
      </c>
      <c r="AK861" s="35" t="s">
        <v>153</v>
      </c>
      <c r="AL861" s="134" t="str">
        <f t="shared" si="195"/>
        <v>808.</v>
      </c>
      <c r="AM861" s="140"/>
      <c r="AN861" s="35"/>
      <c r="AO861" s="193"/>
    </row>
    <row r="862" spans="1:16379" ht="18.75" hidden="1" customHeight="1" x14ac:dyDescent="0.25">
      <c r="A862" s="68" t="s">
        <v>3992</v>
      </c>
      <c r="B862" s="25">
        <v>1512</v>
      </c>
      <c r="C862" s="36" t="s">
        <v>1397</v>
      </c>
      <c r="D862" s="25">
        <v>1964</v>
      </c>
      <c r="E862" s="68" t="s">
        <v>2932</v>
      </c>
      <c r="F862" s="68" t="s">
        <v>2934</v>
      </c>
      <c r="G862" s="25">
        <v>2</v>
      </c>
      <c r="H862" s="25">
        <v>2</v>
      </c>
      <c r="I862" s="139">
        <v>581.20000000000005</v>
      </c>
      <c r="J862" s="139">
        <v>525</v>
      </c>
      <c r="K862" s="139">
        <v>525</v>
      </c>
      <c r="L862" s="148">
        <v>33</v>
      </c>
      <c r="M862" s="147">
        <f t="shared" si="196"/>
        <v>227994</v>
      </c>
      <c r="N862" s="147"/>
      <c r="O862" s="147"/>
      <c r="P862" s="147"/>
      <c r="Q862" s="137">
        <f t="shared" si="197"/>
        <v>227994</v>
      </c>
      <c r="R862" s="147">
        <v>227994</v>
      </c>
      <c r="S862" s="148"/>
      <c r="T862" s="147"/>
      <c r="U862" s="147"/>
      <c r="V862" s="147"/>
      <c r="W862" s="147"/>
      <c r="X862" s="147"/>
      <c r="Y862" s="147"/>
      <c r="Z862" s="147"/>
      <c r="AA862" s="147"/>
      <c r="AB862" s="147"/>
      <c r="AC862" s="139"/>
      <c r="AD862" s="139"/>
      <c r="AE862" s="147"/>
      <c r="AF862" s="147"/>
      <c r="AG862" s="337">
        <v>2025</v>
      </c>
      <c r="AH862" s="126" t="s">
        <v>3049</v>
      </c>
      <c r="AI862" s="126"/>
      <c r="AJ862" s="134">
        <f t="shared" si="194"/>
        <v>809</v>
      </c>
      <c r="AK862" s="35" t="s">
        <v>153</v>
      </c>
      <c r="AL862" s="134" t="str">
        <f t="shared" si="195"/>
        <v>809.</v>
      </c>
      <c r="AM862" s="140"/>
      <c r="AN862" s="35"/>
      <c r="AO862" s="193"/>
    </row>
    <row r="863" spans="1:16379" ht="22.5" hidden="1" customHeight="1" x14ac:dyDescent="0.25">
      <c r="A863" s="68" t="s">
        <v>3993</v>
      </c>
      <c r="B863" s="25">
        <v>1514</v>
      </c>
      <c r="C863" s="36" t="s">
        <v>328</v>
      </c>
      <c r="D863" s="25">
        <v>1968</v>
      </c>
      <c r="E863" s="68" t="s">
        <v>2932</v>
      </c>
      <c r="F863" s="68" t="s">
        <v>2934</v>
      </c>
      <c r="G863" s="25">
        <v>2</v>
      </c>
      <c r="H863" s="25">
        <v>2</v>
      </c>
      <c r="I863" s="139">
        <v>408.6</v>
      </c>
      <c r="J863" s="137">
        <v>362</v>
      </c>
      <c r="K863" s="139">
        <v>362</v>
      </c>
      <c r="L863" s="148">
        <v>10</v>
      </c>
      <c r="M863" s="147">
        <f t="shared" si="196"/>
        <v>2747163.5</v>
      </c>
      <c r="N863" s="147"/>
      <c r="O863" s="147"/>
      <c r="P863" s="147"/>
      <c r="Q863" s="137">
        <f t="shared" si="197"/>
        <v>2747163.5</v>
      </c>
      <c r="R863" s="139">
        <v>290904</v>
      </c>
      <c r="S863" s="25"/>
      <c r="T863" s="139"/>
      <c r="U863" s="139">
        <v>326.5</v>
      </c>
      <c r="V863" s="139">
        <f>U863*7523</f>
        <v>2456259.5</v>
      </c>
      <c r="W863" s="139"/>
      <c r="X863" s="139"/>
      <c r="Y863" s="139"/>
      <c r="Z863" s="139"/>
      <c r="AA863" s="139"/>
      <c r="AB863" s="139"/>
      <c r="AC863" s="139"/>
      <c r="AD863" s="139"/>
      <c r="AE863" s="139"/>
      <c r="AF863" s="139"/>
      <c r="AG863" s="337">
        <v>2025</v>
      </c>
      <c r="AH863" s="126" t="s">
        <v>3052</v>
      </c>
      <c r="AI863" s="126"/>
      <c r="AJ863" s="134">
        <f t="shared" si="194"/>
        <v>810</v>
      </c>
      <c r="AK863" s="35" t="s">
        <v>153</v>
      </c>
      <c r="AL863" s="134" t="str">
        <f t="shared" si="195"/>
        <v>810.</v>
      </c>
      <c r="AM863" s="140"/>
      <c r="AN863" s="35"/>
      <c r="AO863" s="193"/>
    </row>
    <row r="864" spans="1:16379" ht="22.5" hidden="1" customHeight="1" x14ac:dyDescent="0.25">
      <c r="A864" s="68" t="s">
        <v>3994</v>
      </c>
      <c r="B864" s="25">
        <v>1515</v>
      </c>
      <c r="C864" s="154" t="s">
        <v>351</v>
      </c>
      <c r="D864" s="25">
        <v>1963</v>
      </c>
      <c r="E864" s="68" t="s">
        <v>2932</v>
      </c>
      <c r="F864" s="68" t="s">
        <v>2934</v>
      </c>
      <c r="G864" s="25">
        <v>2</v>
      </c>
      <c r="H864" s="25">
        <v>1</v>
      </c>
      <c r="I864" s="139">
        <v>402</v>
      </c>
      <c r="J864" s="137">
        <v>355.9</v>
      </c>
      <c r="K864" s="139">
        <v>355.9</v>
      </c>
      <c r="L864" s="148">
        <v>17</v>
      </c>
      <c r="M864" s="147">
        <f t="shared" si="196"/>
        <v>471076</v>
      </c>
      <c r="N864" s="147"/>
      <c r="O864" s="147"/>
      <c r="P864" s="147"/>
      <c r="Q864" s="137">
        <f t="shared" si="197"/>
        <v>471076</v>
      </c>
      <c r="R864" s="147">
        <v>471076</v>
      </c>
      <c r="S864" s="148"/>
      <c r="T864" s="147"/>
      <c r="U864" s="147"/>
      <c r="V864" s="147"/>
      <c r="W864" s="147"/>
      <c r="X864" s="147"/>
      <c r="Y864" s="147"/>
      <c r="Z864" s="147"/>
      <c r="AA864" s="147"/>
      <c r="AB864" s="147"/>
      <c r="AC864" s="147"/>
      <c r="AD864" s="147"/>
      <c r="AE864" s="147"/>
      <c r="AF864" s="147"/>
      <c r="AG864" s="337">
        <v>2025</v>
      </c>
      <c r="AH864" s="126" t="s">
        <v>3050</v>
      </c>
      <c r="AI864" s="126"/>
      <c r="AJ864" s="134">
        <f t="shared" si="194"/>
        <v>811</v>
      </c>
      <c r="AK864" s="35" t="s">
        <v>153</v>
      </c>
      <c r="AL864" s="134" t="str">
        <f t="shared" si="195"/>
        <v>811.</v>
      </c>
      <c r="AM864" s="140"/>
      <c r="AN864" s="35"/>
      <c r="AO864" s="193"/>
    </row>
    <row r="865" spans="1:41" ht="22.5" hidden="1" customHeight="1" x14ac:dyDescent="0.25">
      <c r="A865" s="68" t="s">
        <v>3995</v>
      </c>
      <c r="B865" s="25">
        <v>1519</v>
      </c>
      <c r="C865" s="154" t="s">
        <v>352</v>
      </c>
      <c r="D865" s="25">
        <v>1961</v>
      </c>
      <c r="E865" s="68" t="s">
        <v>2932</v>
      </c>
      <c r="F865" s="68" t="s">
        <v>2934</v>
      </c>
      <c r="G865" s="25">
        <v>2</v>
      </c>
      <c r="H865" s="25">
        <v>1</v>
      </c>
      <c r="I865" s="139">
        <v>344.1</v>
      </c>
      <c r="J865" s="137">
        <v>310.8</v>
      </c>
      <c r="K865" s="139">
        <v>310.8</v>
      </c>
      <c r="L865" s="148">
        <v>12</v>
      </c>
      <c r="M865" s="147">
        <f t="shared" si="196"/>
        <v>191022</v>
      </c>
      <c r="N865" s="147"/>
      <c r="O865" s="147"/>
      <c r="P865" s="147"/>
      <c r="Q865" s="137">
        <f t="shared" si="197"/>
        <v>191022</v>
      </c>
      <c r="R865" s="147">
        <v>191022</v>
      </c>
      <c r="S865" s="148"/>
      <c r="T865" s="147"/>
      <c r="U865" s="147"/>
      <c r="V865" s="147"/>
      <c r="W865" s="147"/>
      <c r="X865" s="147"/>
      <c r="Y865" s="147"/>
      <c r="Z865" s="147"/>
      <c r="AA865" s="147"/>
      <c r="AB865" s="147"/>
      <c r="AC865" s="147"/>
      <c r="AD865" s="147"/>
      <c r="AE865" s="147"/>
      <c r="AF865" s="147"/>
      <c r="AG865" s="337">
        <v>2025</v>
      </c>
      <c r="AH865" s="126" t="s">
        <v>3049</v>
      </c>
      <c r="AI865" s="126"/>
      <c r="AJ865" s="134">
        <f t="shared" si="194"/>
        <v>812</v>
      </c>
      <c r="AK865" s="35" t="s">
        <v>153</v>
      </c>
      <c r="AL865" s="134" t="str">
        <f t="shared" si="195"/>
        <v>812.</v>
      </c>
      <c r="AM865" s="140"/>
      <c r="AN865" s="35"/>
      <c r="AO865" s="193"/>
    </row>
    <row r="866" spans="1:41" ht="22.5" hidden="1" customHeight="1" x14ac:dyDescent="0.25">
      <c r="A866" s="68" t="s">
        <v>3996</v>
      </c>
      <c r="B866" s="25">
        <v>1520</v>
      </c>
      <c r="C866" s="36" t="s">
        <v>51</v>
      </c>
      <c r="D866" s="25">
        <v>1971</v>
      </c>
      <c r="E866" s="68" t="s">
        <v>2932</v>
      </c>
      <c r="F866" s="68" t="s">
        <v>2934</v>
      </c>
      <c r="G866" s="25">
        <v>2</v>
      </c>
      <c r="H866" s="25">
        <v>2</v>
      </c>
      <c r="I866" s="139">
        <v>768.8</v>
      </c>
      <c r="J866" s="137">
        <v>716.7</v>
      </c>
      <c r="K866" s="139">
        <v>667.3</v>
      </c>
      <c r="L866" s="148">
        <v>32</v>
      </c>
      <c r="M866" s="147">
        <f t="shared" si="196"/>
        <v>966560</v>
      </c>
      <c r="N866" s="147"/>
      <c r="O866" s="147"/>
      <c r="P866" s="147"/>
      <c r="Q866" s="137">
        <f t="shared" si="197"/>
        <v>966560</v>
      </c>
      <c r="R866" s="139">
        <f>503564+462996</f>
        <v>966560</v>
      </c>
      <c r="S866" s="25"/>
      <c r="T866" s="139"/>
      <c r="U866" s="139"/>
      <c r="V866" s="139"/>
      <c r="W866" s="139"/>
      <c r="X866" s="139"/>
      <c r="Y866" s="139"/>
      <c r="Z866" s="139"/>
      <c r="AA866" s="139"/>
      <c r="AB866" s="139"/>
      <c r="AC866" s="139"/>
      <c r="AD866" s="139"/>
      <c r="AE866" s="137"/>
      <c r="AF866" s="139"/>
      <c r="AG866" s="337">
        <v>2025</v>
      </c>
      <c r="AH866" s="126" t="s">
        <v>3059</v>
      </c>
      <c r="AI866" s="126"/>
      <c r="AJ866" s="134">
        <f t="shared" si="194"/>
        <v>813</v>
      </c>
      <c r="AK866" s="35" t="s">
        <v>153</v>
      </c>
      <c r="AL866" s="134" t="str">
        <f t="shared" si="195"/>
        <v>813.</v>
      </c>
      <c r="AM866" s="140"/>
      <c r="AN866" s="35"/>
      <c r="AO866" s="193"/>
    </row>
    <row r="867" spans="1:41" ht="22.5" hidden="1" customHeight="1" x14ac:dyDescent="0.25">
      <c r="A867" s="68" t="s">
        <v>3997</v>
      </c>
      <c r="B867" s="25">
        <v>1523</v>
      </c>
      <c r="C867" s="36" t="s">
        <v>329</v>
      </c>
      <c r="D867" s="25">
        <v>1959</v>
      </c>
      <c r="E867" s="68" t="s">
        <v>2932</v>
      </c>
      <c r="F867" s="68" t="s">
        <v>2934</v>
      </c>
      <c r="G867" s="25">
        <v>2</v>
      </c>
      <c r="H867" s="25">
        <v>1</v>
      </c>
      <c r="I867" s="139">
        <v>301.89999999999998</v>
      </c>
      <c r="J867" s="137">
        <v>280.10000000000002</v>
      </c>
      <c r="K867" s="139">
        <v>280.10000000000002</v>
      </c>
      <c r="L867" s="148">
        <v>10</v>
      </c>
      <c r="M867" s="147">
        <f t="shared" si="196"/>
        <v>1931269.8</v>
      </c>
      <c r="N867" s="147"/>
      <c r="O867" s="147"/>
      <c r="P867" s="147"/>
      <c r="Q867" s="137">
        <f t="shared" si="197"/>
        <v>1931269.8</v>
      </c>
      <c r="R867" s="139">
        <v>166374</v>
      </c>
      <c r="S867" s="25"/>
      <c r="T867" s="139"/>
      <c r="U867" s="139">
        <v>234.6</v>
      </c>
      <c r="V867" s="139">
        <f>U867*7523</f>
        <v>1764895.8</v>
      </c>
      <c r="W867" s="139"/>
      <c r="X867" s="139"/>
      <c r="Y867" s="139"/>
      <c r="Z867" s="139"/>
      <c r="AA867" s="139"/>
      <c r="AB867" s="139"/>
      <c r="AC867" s="139"/>
      <c r="AD867" s="139"/>
      <c r="AE867" s="139"/>
      <c r="AF867" s="139"/>
      <c r="AG867" s="337">
        <v>2025</v>
      </c>
      <c r="AH867" s="126" t="s">
        <v>3049</v>
      </c>
      <c r="AI867" s="126"/>
      <c r="AJ867" s="134">
        <f t="shared" si="194"/>
        <v>814</v>
      </c>
      <c r="AK867" s="35" t="s">
        <v>153</v>
      </c>
      <c r="AL867" s="134" t="str">
        <f t="shared" si="195"/>
        <v>814.</v>
      </c>
      <c r="AM867" s="140"/>
      <c r="AN867" s="35"/>
      <c r="AO867" s="193"/>
    </row>
    <row r="868" spans="1:41" ht="22.5" hidden="1" customHeight="1" x14ac:dyDescent="0.25">
      <c r="A868" s="68" t="s">
        <v>3998</v>
      </c>
      <c r="B868" s="25">
        <v>1524</v>
      </c>
      <c r="C868" s="36" t="s">
        <v>330</v>
      </c>
      <c r="D868" s="25">
        <v>1958</v>
      </c>
      <c r="E868" s="68" t="s">
        <v>2932</v>
      </c>
      <c r="F868" s="68" t="s">
        <v>2934</v>
      </c>
      <c r="G868" s="25">
        <v>2</v>
      </c>
      <c r="H868" s="25">
        <v>1</v>
      </c>
      <c r="I868" s="139">
        <v>460.6</v>
      </c>
      <c r="J868" s="137">
        <v>369.8</v>
      </c>
      <c r="K868" s="139">
        <v>369.8</v>
      </c>
      <c r="L868" s="148">
        <v>20</v>
      </c>
      <c r="M868" s="147">
        <f t="shared" si="196"/>
        <v>3550116.73</v>
      </c>
      <c r="N868" s="147"/>
      <c r="O868" s="147"/>
      <c r="P868" s="147"/>
      <c r="Q868" s="137">
        <f t="shared" si="197"/>
        <v>3550116.73</v>
      </c>
      <c r="R868" s="139">
        <v>191022</v>
      </c>
      <c r="S868" s="25"/>
      <c r="T868" s="139"/>
      <c r="U868" s="139">
        <v>446.51</v>
      </c>
      <c r="V868" s="139">
        <f>U868*7523</f>
        <v>3359094.73</v>
      </c>
      <c r="W868" s="139"/>
      <c r="X868" s="139"/>
      <c r="Y868" s="139"/>
      <c r="Z868" s="139"/>
      <c r="AA868" s="139"/>
      <c r="AB868" s="139"/>
      <c r="AC868" s="139"/>
      <c r="AD868" s="139"/>
      <c r="AE868" s="139"/>
      <c r="AF868" s="139"/>
      <c r="AG868" s="337">
        <v>2025</v>
      </c>
      <c r="AH868" s="126" t="s">
        <v>3049</v>
      </c>
      <c r="AI868" s="126"/>
      <c r="AJ868" s="134">
        <f t="shared" si="194"/>
        <v>815</v>
      </c>
      <c r="AK868" s="35" t="s">
        <v>153</v>
      </c>
      <c r="AL868" s="134" t="str">
        <f t="shared" si="195"/>
        <v>815.</v>
      </c>
      <c r="AM868" s="140"/>
      <c r="AN868" s="35"/>
      <c r="AO868" s="193"/>
    </row>
    <row r="869" spans="1:41" ht="22.5" hidden="1" customHeight="1" x14ac:dyDescent="0.25">
      <c r="A869" s="68" t="s">
        <v>3999</v>
      </c>
      <c r="B869" s="25">
        <v>1528</v>
      </c>
      <c r="C869" s="154" t="s">
        <v>353</v>
      </c>
      <c r="D869" s="25">
        <v>1976</v>
      </c>
      <c r="E869" s="68" t="s">
        <v>2932</v>
      </c>
      <c r="F869" s="68" t="s">
        <v>2934</v>
      </c>
      <c r="G869" s="25">
        <v>2</v>
      </c>
      <c r="H869" s="25">
        <v>2</v>
      </c>
      <c r="I869" s="139">
        <v>784.8</v>
      </c>
      <c r="J869" s="137">
        <v>715.6</v>
      </c>
      <c r="K869" s="139">
        <v>715.6</v>
      </c>
      <c r="L869" s="148">
        <v>32</v>
      </c>
      <c r="M869" s="147">
        <f t="shared" si="196"/>
        <v>275133.3</v>
      </c>
      <c r="N869" s="147"/>
      <c r="O869" s="147"/>
      <c r="P869" s="147"/>
      <c r="Q869" s="137">
        <f t="shared" si="197"/>
        <v>275133.3</v>
      </c>
      <c r="R869" s="147">
        <v>275133.3</v>
      </c>
      <c r="S869" s="148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  <c r="AE869" s="147"/>
      <c r="AF869" s="147"/>
      <c r="AG869" s="337">
        <v>2025</v>
      </c>
      <c r="AH869" s="126" t="s">
        <v>3049</v>
      </c>
      <c r="AI869" s="126"/>
      <c r="AJ869" s="134">
        <f t="shared" si="194"/>
        <v>816</v>
      </c>
      <c r="AK869" s="35" t="s">
        <v>153</v>
      </c>
      <c r="AL869" s="134" t="str">
        <f t="shared" si="195"/>
        <v>816.</v>
      </c>
      <c r="AM869" s="140"/>
      <c r="AN869" s="35"/>
      <c r="AO869" s="193"/>
    </row>
    <row r="870" spans="1:41" ht="22.5" hidden="1" customHeight="1" x14ac:dyDescent="0.25">
      <c r="A870" s="68" t="s">
        <v>4000</v>
      </c>
      <c r="B870" s="25">
        <v>1530</v>
      </c>
      <c r="C870" s="36" t="s">
        <v>1400</v>
      </c>
      <c r="D870" s="25">
        <v>1922</v>
      </c>
      <c r="E870" s="68" t="s">
        <v>2932</v>
      </c>
      <c r="F870" s="68" t="s">
        <v>2935</v>
      </c>
      <c r="G870" s="25">
        <v>2</v>
      </c>
      <c r="H870" s="25">
        <v>1</v>
      </c>
      <c r="I870" s="139">
        <v>280.7</v>
      </c>
      <c r="J870" s="139">
        <v>263.2</v>
      </c>
      <c r="K870" s="139">
        <v>263.2</v>
      </c>
      <c r="L870" s="148">
        <v>14</v>
      </c>
      <c r="M870" s="147">
        <f t="shared" si="196"/>
        <v>107080</v>
      </c>
      <c r="N870" s="147"/>
      <c r="O870" s="147"/>
      <c r="P870" s="147"/>
      <c r="Q870" s="137">
        <f t="shared" si="197"/>
        <v>107080</v>
      </c>
      <c r="R870" s="139"/>
      <c r="S870" s="25"/>
      <c r="T870" s="139"/>
      <c r="U870" s="139"/>
      <c r="V870" s="139"/>
      <c r="W870" s="139"/>
      <c r="X870" s="137"/>
      <c r="Y870" s="139"/>
      <c r="Z870" s="139"/>
      <c r="AA870" s="139">
        <v>40</v>
      </c>
      <c r="AB870" s="139">
        <f>AA870*2677</f>
        <v>107080</v>
      </c>
      <c r="AC870" s="139"/>
      <c r="AD870" s="139"/>
      <c r="AE870" s="139"/>
      <c r="AF870" s="139"/>
      <c r="AG870" s="337">
        <v>2025</v>
      </c>
      <c r="AH870" s="126"/>
      <c r="AI870" s="126"/>
      <c r="AJ870" s="134">
        <f t="shared" si="194"/>
        <v>817</v>
      </c>
      <c r="AK870" s="35" t="s">
        <v>153</v>
      </c>
      <c r="AL870" s="134" t="str">
        <f t="shared" si="195"/>
        <v>817.</v>
      </c>
      <c r="AM870" s="140"/>
      <c r="AN870" s="35"/>
      <c r="AO870" s="193"/>
    </row>
    <row r="871" spans="1:41" ht="21.75" hidden="1" customHeight="1" x14ac:dyDescent="0.25">
      <c r="A871" s="68" t="s">
        <v>4001</v>
      </c>
      <c r="B871" s="25">
        <v>1537</v>
      </c>
      <c r="C871" s="36" t="s">
        <v>2861</v>
      </c>
      <c r="D871" s="25">
        <v>2009</v>
      </c>
      <c r="E871" s="68" t="s">
        <v>2932</v>
      </c>
      <c r="F871" s="68" t="s">
        <v>2935</v>
      </c>
      <c r="G871" s="25">
        <v>2</v>
      </c>
      <c r="H871" s="25">
        <v>1</v>
      </c>
      <c r="I871" s="139">
        <v>243.1</v>
      </c>
      <c r="J871" s="139">
        <v>216.7</v>
      </c>
      <c r="K871" s="139">
        <v>216.7</v>
      </c>
      <c r="L871" s="148">
        <v>9</v>
      </c>
      <c r="M871" s="147">
        <f t="shared" si="196"/>
        <v>86199.400000000009</v>
      </c>
      <c r="N871" s="147"/>
      <c r="O871" s="147"/>
      <c r="P871" s="147"/>
      <c r="Q871" s="137">
        <f t="shared" si="197"/>
        <v>86199.400000000009</v>
      </c>
      <c r="R871" s="147"/>
      <c r="S871" s="148"/>
      <c r="T871" s="147"/>
      <c r="U871" s="147"/>
      <c r="V871" s="147"/>
      <c r="W871" s="147"/>
      <c r="X871" s="147"/>
      <c r="Y871" s="147"/>
      <c r="Z871" s="147"/>
      <c r="AA871" s="147">
        <v>32.200000000000003</v>
      </c>
      <c r="AB871" s="147">
        <f>AA871*2677</f>
        <v>86199.400000000009</v>
      </c>
      <c r="AC871" s="139"/>
      <c r="AD871" s="139"/>
      <c r="AE871" s="147"/>
      <c r="AF871" s="147"/>
      <c r="AG871" s="337">
        <v>2025</v>
      </c>
      <c r="AH871" s="126"/>
      <c r="AI871" s="126"/>
      <c r="AJ871" s="134">
        <f t="shared" si="194"/>
        <v>818</v>
      </c>
      <c r="AK871" s="35" t="s">
        <v>153</v>
      </c>
      <c r="AL871" s="134" t="str">
        <f t="shared" si="195"/>
        <v>818.</v>
      </c>
      <c r="AM871" s="140"/>
      <c r="AN871" s="35"/>
      <c r="AO871" s="193"/>
    </row>
    <row r="872" spans="1:41" ht="22.5" hidden="1" customHeight="1" x14ac:dyDescent="0.25">
      <c r="A872" s="68" t="s">
        <v>4002</v>
      </c>
      <c r="B872" s="25">
        <v>1538</v>
      </c>
      <c r="C872" s="36" t="s">
        <v>2862</v>
      </c>
      <c r="D872" s="25">
        <v>2009</v>
      </c>
      <c r="E872" s="68" t="s">
        <v>2932</v>
      </c>
      <c r="F872" s="68" t="s">
        <v>2935</v>
      </c>
      <c r="G872" s="25">
        <v>2</v>
      </c>
      <c r="H872" s="25">
        <v>1</v>
      </c>
      <c r="I872" s="139">
        <v>237.8</v>
      </c>
      <c r="J872" s="139">
        <v>211.3</v>
      </c>
      <c r="K872" s="139">
        <v>211.3</v>
      </c>
      <c r="L872" s="148">
        <v>8</v>
      </c>
      <c r="M872" s="147">
        <f t="shared" si="196"/>
        <v>79506.899999999994</v>
      </c>
      <c r="N872" s="147"/>
      <c r="O872" s="147"/>
      <c r="P872" s="147"/>
      <c r="Q872" s="137">
        <f t="shared" si="197"/>
        <v>79506.899999999994</v>
      </c>
      <c r="R872" s="147"/>
      <c r="S872" s="148"/>
      <c r="T872" s="147"/>
      <c r="U872" s="147"/>
      <c r="V872" s="147"/>
      <c r="W872" s="147"/>
      <c r="X872" s="147"/>
      <c r="Y872" s="147"/>
      <c r="Z872" s="147"/>
      <c r="AA872" s="147">
        <v>29.7</v>
      </c>
      <c r="AB872" s="147">
        <f>AA872*2677</f>
        <v>79506.899999999994</v>
      </c>
      <c r="AC872" s="139"/>
      <c r="AD872" s="139"/>
      <c r="AE872" s="137"/>
      <c r="AF872" s="147"/>
      <c r="AG872" s="337">
        <v>2025</v>
      </c>
      <c r="AH872" s="126"/>
      <c r="AI872" s="126"/>
      <c r="AJ872" s="134">
        <f t="shared" si="194"/>
        <v>819</v>
      </c>
      <c r="AK872" s="35" t="s">
        <v>153</v>
      </c>
      <c r="AL872" s="134" t="str">
        <f t="shared" si="195"/>
        <v>819.</v>
      </c>
      <c r="AM872" s="140"/>
      <c r="AN872" s="35"/>
      <c r="AO872" s="193"/>
    </row>
    <row r="873" spans="1:41" ht="22.5" hidden="1" customHeight="1" x14ac:dyDescent="0.25">
      <c r="A873" s="68" t="s">
        <v>4003</v>
      </c>
      <c r="B873" s="25">
        <v>1539</v>
      </c>
      <c r="C873" s="36" t="s">
        <v>1818</v>
      </c>
      <c r="D873" s="25">
        <v>1961</v>
      </c>
      <c r="E873" s="68" t="s">
        <v>2932</v>
      </c>
      <c r="F873" s="68" t="s">
        <v>2934</v>
      </c>
      <c r="G873" s="25">
        <v>2</v>
      </c>
      <c r="H873" s="25">
        <v>1</v>
      </c>
      <c r="I873" s="139">
        <v>337.3</v>
      </c>
      <c r="J873" s="137">
        <v>308.89999999999998</v>
      </c>
      <c r="K873" s="139">
        <v>308.89999999999998</v>
      </c>
      <c r="L873" s="148">
        <v>27</v>
      </c>
      <c r="M873" s="147">
        <f t="shared" si="196"/>
        <v>394248</v>
      </c>
      <c r="N873" s="147"/>
      <c r="O873" s="147"/>
      <c r="P873" s="147"/>
      <c r="Q873" s="137">
        <f t="shared" si="197"/>
        <v>394248</v>
      </c>
      <c r="R873" s="139">
        <f>197184+197064</f>
        <v>394248</v>
      </c>
      <c r="S873" s="25"/>
      <c r="T873" s="139"/>
      <c r="U873" s="139"/>
      <c r="V873" s="139"/>
      <c r="W873" s="139"/>
      <c r="X873" s="139"/>
      <c r="Y873" s="139"/>
      <c r="Z873" s="139"/>
      <c r="AA873" s="139"/>
      <c r="AB873" s="139"/>
      <c r="AC873" s="139"/>
      <c r="AD873" s="139"/>
      <c r="AE873" s="139"/>
      <c r="AF873" s="139"/>
      <c r="AG873" s="337">
        <v>2025</v>
      </c>
      <c r="AH873" s="126" t="s">
        <v>3054</v>
      </c>
      <c r="AI873" s="126"/>
      <c r="AJ873" s="134">
        <f t="shared" si="194"/>
        <v>820</v>
      </c>
      <c r="AK873" s="35" t="s">
        <v>153</v>
      </c>
      <c r="AL873" s="134" t="str">
        <f t="shared" si="195"/>
        <v>820.</v>
      </c>
      <c r="AM873" s="140"/>
      <c r="AN873" s="35"/>
      <c r="AO873" s="193"/>
    </row>
    <row r="874" spans="1:41" ht="22.5" hidden="1" customHeight="1" x14ac:dyDescent="0.25">
      <c r="A874" s="68" t="s">
        <v>4004</v>
      </c>
      <c r="B874" s="25">
        <v>1541</v>
      </c>
      <c r="C874" s="36" t="s">
        <v>1819</v>
      </c>
      <c r="D874" s="25">
        <v>2010</v>
      </c>
      <c r="E874" s="68" t="s">
        <v>2932</v>
      </c>
      <c r="F874" s="68" t="s">
        <v>2935</v>
      </c>
      <c r="G874" s="25">
        <v>2</v>
      </c>
      <c r="H874" s="25">
        <v>2</v>
      </c>
      <c r="I874" s="139">
        <v>501.9</v>
      </c>
      <c r="J874" s="139">
        <v>447.9</v>
      </c>
      <c r="K874" s="139">
        <v>447.9</v>
      </c>
      <c r="L874" s="148">
        <v>16</v>
      </c>
      <c r="M874" s="147">
        <f t="shared" si="196"/>
        <v>88073.3</v>
      </c>
      <c r="N874" s="147"/>
      <c r="O874" s="147"/>
      <c r="P874" s="147"/>
      <c r="Q874" s="137">
        <f t="shared" si="197"/>
        <v>88073.3</v>
      </c>
      <c r="R874" s="147"/>
      <c r="S874" s="148"/>
      <c r="T874" s="147"/>
      <c r="U874" s="147"/>
      <c r="V874" s="147"/>
      <c r="W874" s="147"/>
      <c r="X874" s="147"/>
      <c r="Y874" s="147"/>
      <c r="Z874" s="147"/>
      <c r="AA874" s="147">
        <v>32.9</v>
      </c>
      <c r="AB874" s="147">
        <f>AA874*2677</f>
        <v>88073.3</v>
      </c>
      <c r="AC874" s="139"/>
      <c r="AD874" s="139"/>
      <c r="AE874" s="137"/>
      <c r="AF874" s="147"/>
      <c r="AG874" s="337">
        <v>2025</v>
      </c>
      <c r="AH874" s="126"/>
      <c r="AI874" s="126"/>
      <c r="AJ874" s="134">
        <f t="shared" si="194"/>
        <v>821</v>
      </c>
      <c r="AK874" s="35" t="s">
        <v>153</v>
      </c>
      <c r="AL874" s="134" t="str">
        <f t="shared" si="195"/>
        <v>821.</v>
      </c>
      <c r="AM874" s="140"/>
      <c r="AN874" s="35"/>
      <c r="AO874" s="193"/>
    </row>
    <row r="875" spans="1:41" ht="22.5" hidden="1" customHeight="1" x14ac:dyDescent="0.25">
      <c r="A875" s="68" t="s">
        <v>4005</v>
      </c>
      <c r="B875" s="25">
        <v>1543</v>
      </c>
      <c r="C875" s="36" t="s">
        <v>1820</v>
      </c>
      <c r="D875" s="25">
        <v>2009</v>
      </c>
      <c r="E875" s="68" t="s">
        <v>2932</v>
      </c>
      <c r="F875" s="68" t="s">
        <v>2935</v>
      </c>
      <c r="G875" s="25">
        <v>2</v>
      </c>
      <c r="H875" s="25">
        <v>1</v>
      </c>
      <c r="I875" s="139">
        <v>185</v>
      </c>
      <c r="J875" s="139">
        <v>163.69999999999999</v>
      </c>
      <c r="K875" s="139">
        <v>163.69999999999999</v>
      </c>
      <c r="L875" s="148">
        <v>4</v>
      </c>
      <c r="M875" s="147">
        <f t="shared" si="196"/>
        <v>57368.11</v>
      </c>
      <c r="N875" s="147"/>
      <c r="O875" s="147"/>
      <c r="P875" s="147"/>
      <c r="Q875" s="137">
        <f t="shared" si="197"/>
        <v>57368.11</v>
      </c>
      <c r="R875" s="147"/>
      <c r="S875" s="148"/>
      <c r="T875" s="147"/>
      <c r="U875" s="147"/>
      <c r="V875" s="147"/>
      <c r="W875" s="147"/>
      <c r="X875" s="147"/>
      <c r="Y875" s="147"/>
      <c r="Z875" s="147"/>
      <c r="AA875" s="147">
        <v>21.43</v>
      </c>
      <c r="AB875" s="147">
        <f>AA875*2677</f>
        <v>57368.11</v>
      </c>
      <c r="AC875" s="139"/>
      <c r="AD875" s="139"/>
      <c r="AE875" s="137"/>
      <c r="AF875" s="147"/>
      <c r="AG875" s="337">
        <v>2025</v>
      </c>
      <c r="AH875" s="126"/>
      <c r="AI875" s="126"/>
      <c r="AJ875" s="134">
        <f t="shared" si="194"/>
        <v>822</v>
      </c>
      <c r="AK875" s="35" t="s">
        <v>153</v>
      </c>
      <c r="AL875" s="134" t="str">
        <f t="shared" si="195"/>
        <v>822.</v>
      </c>
      <c r="AM875" s="140"/>
      <c r="AN875" s="35"/>
      <c r="AO875" s="193"/>
    </row>
    <row r="876" spans="1:41" ht="22.5" hidden="1" customHeight="1" x14ac:dyDescent="0.25">
      <c r="A876" s="68" t="s">
        <v>4006</v>
      </c>
      <c r="B876" s="25">
        <v>1545</v>
      </c>
      <c r="C876" s="36" t="s">
        <v>1401</v>
      </c>
      <c r="D876" s="25">
        <v>1935</v>
      </c>
      <c r="E876" s="68" t="s">
        <v>2932</v>
      </c>
      <c r="F876" s="68" t="s">
        <v>2935</v>
      </c>
      <c r="G876" s="25">
        <v>2</v>
      </c>
      <c r="H876" s="25">
        <v>1</v>
      </c>
      <c r="I876" s="139">
        <v>242.5</v>
      </c>
      <c r="J876" s="139">
        <v>220.2</v>
      </c>
      <c r="K876" s="139">
        <v>220.2</v>
      </c>
      <c r="L876" s="148">
        <v>6</v>
      </c>
      <c r="M876" s="147">
        <f t="shared" si="196"/>
        <v>30009</v>
      </c>
      <c r="N876" s="147"/>
      <c r="O876" s="147"/>
      <c r="P876" s="147"/>
      <c r="Q876" s="137">
        <f t="shared" si="197"/>
        <v>30009</v>
      </c>
      <c r="R876" s="147">
        <v>30009</v>
      </c>
      <c r="S876" s="148"/>
      <c r="T876" s="147"/>
      <c r="U876" s="147"/>
      <c r="V876" s="147"/>
      <c r="W876" s="147"/>
      <c r="X876" s="147"/>
      <c r="Y876" s="147"/>
      <c r="Z876" s="147"/>
      <c r="AA876" s="147"/>
      <c r="AB876" s="147"/>
      <c r="AC876" s="139"/>
      <c r="AD876" s="139"/>
      <c r="AE876" s="137"/>
      <c r="AF876" s="147"/>
      <c r="AG876" s="337">
        <v>2025</v>
      </c>
      <c r="AH876" s="126" t="s">
        <v>3048</v>
      </c>
      <c r="AI876" s="126"/>
      <c r="AJ876" s="134">
        <f t="shared" si="194"/>
        <v>823</v>
      </c>
      <c r="AK876" s="35" t="s">
        <v>153</v>
      </c>
      <c r="AL876" s="134" t="str">
        <f t="shared" si="195"/>
        <v>823.</v>
      </c>
      <c r="AM876" s="140"/>
      <c r="AN876" s="35"/>
      <c r="AO876" s="193"/>
    </row>
    <row r="877" spans="1:41" ht="22.5" hidden="1" customHeight="1" x14ac:dyDescent="0.25">
      <c r="A877" s="68" t="s">
        <v>4007</v>
      </c>
      <c r="B877" s="25">
        <v>1548</v>
      </c>
      <c r="C877" s="36" t="s">
        <v>342</v>
      </c>
      <c r="D877" s="25">
        <v>1968</v>
      </c>
      <c r="E877" s="68" t="s">
        <v>2932</v>
      </c>
      <c r="F877" s="68" t="s">
        <v>2934</v>
      </c>
      <c r="G877" s="25">
        <v>2</v>
      </c>
      <c r="H877" s="25">
        <v>1</v>
      </c>
      <c r="I877" s="139">
        <v>282.2</v>
      </c>
      <c r="J877" s="137">
        <v>252.7</v>
      </c>
      <c r="K877" s="139">
        <v>252.7</v>
      </c>
      <c r="L877" s="148">
        <v>14</v>
      </c>
      <c r="M877" s="147">
        <f t="shared" si="196"/>
        <v>40012</v>
      </c>
      <c r="N877" s="147"/>
      <c r="O877" s="147"/>
      <c r="P877" s="147"/>
      <c r="Q877" s="137">
        <f t="shared" si="197"/>
        <v>40012</v>
      </c>
      <c r="R877" s="147">
        <v>40012</v>
      </c>
      <c r="S877" s="148"/>
      <c r="T877" s="147"/>
      <c r="U877" s="147"/>
      <c r="V877" s="147"/>
      <c r="W877" s="147"/>
      <c r="X877" s="147"/>
      <c r="Y877" s="147"/>
      <c r="Z877" s="147"/>
      <c r="AA877" s="147"/>
      <c r="AB877" s="147"/>
      <c r="AC877" s="147"/>
      <c r="AD877" s="147"/>
      <c r="AE877" s="147"/>
      <c r="AF877" s="147"/>
      <c r="AG877" s="337">
        <v>2025</v>
      </c>
      <c r="AH877" s="126" t="s">
        <v>3048</v>
      </c>
      <c r="AI877" s="126"/>
      <c r="AJ877" s="134">
        <f t="shared" si="194"/>
        <v>824</v>
      </c>
      <c r="AK877" s="35" t="s">
        <v>153</v>
      </c>
      <c r="AL877" s="134" t="str">
        <f t="shared" si="195"/>
        <v>824.</v>
      </c>
      <c r="AM877" s="140"/>
      <c r="AN877" s="35"/>
      <c r="AO877" s="193"/>
    </row>
    <row r="878" spans="1:41" ht="22.5" hidden="1" customHeight="1" x14ac:dyDescent="0.25">
      <c r="A878" s="68" t="s">
        <v>4008</v>
      </c>
      <c r="B878" s="25">
        <v>1553</v>
      </c>
      <c r="C878" s="36" t="s">
        <v>344</v>
      </c>
      <c r="D878" s="25">
        <v>1959</v>
      </c>
      <c r="E878" s="68" t="s">
        <v>2932</v>
      </c>
      <c r="F878" s="68" t="s">
        <v>2934</v>
      </c>
      <c r="G878" s="25">
        <v>2</v>
      </c>
      <c r="H878" s="25">
        <v>1</v>
      </c>
      <c r="I878" s="139">
        <v>359.8</v>
      </c>
      <c r="J878" s="137">
        <v>326.39999999999998</v>
      </c>
      <c r="K878" s="139">
        <v>326.39999999999998</v>
      </c>
      <c r="L878" s="148">
        <v>24</v>
      </c>
      <c r="M878" s="147">
        <f t="shared" ref="M878:M924" si="198">R878+T878+V878+X878+Z878+AB878+AE878+AF878</f>
        <v>276148</v>
      </c>
      <c r="N878" s="147"/>
      <c r="O878" s="147"/>
      <c r="P878" s="147"/>
      <c r="Q878" s="137">
        <f t="shared" ref="Q878:Q924" si="199">M878</f>
        <v>276148</v>
      </c>
      <c r="R878" s="147">
        <v>276148</v>
      </c>
      <c r="S878" s="148"/>
      <c r="T878" s="147"/>
      <c r="U878" s="147"/>
      <c r="V878" s="147"/>
      <c r="W878" s="147"/>
      <c r="X878" s="147"/>
      <c r="Y878" s="147"/>
      <c r="Z878" s="147"/>
      <c r="AA878" s="147"/>
      <c r="AB878" s="147"/>
      <c r="AC878" s="147"/>
      <c r="AD878" s="147"/>
      <c r="AE878" s="147"/>
      <c r="AF878" s="147"/>
      <c r="AG878" s="337">
        <v>2025</v>
      </c>
      <c r="AH878" s="126" t="s">
        <v>3050</v>
      </c>
      <c r="AI878" s="126"/>
      <c r="AJ878" s="134">
        <f t="shared" si="194"/>
        <v>825</v>
      </c>
      <c r="AK878" s="35" t="s">
        <v>153</v>
      </c>
      <c r="AL878" s="134" t="str">
        <f t="shared" si="195"/>
        <v>825.</v>
      </c>
      <c r="AM878" s="140"/>
      <c r="AN878" s="35"/>
      <c r="AO878" s="193"/>
    </row>
    <row r="879" spans="1:41" ht="22.5" hidden="1" customHeight="1" x14ac:dyDescent="0.25">
      <c r="A879" s="68" t="s">
        <v>4009</v>
      </c>
      <c r="B879" s="25">
        <v>1557</v>
      </c>
      <c r="C879" s="154" t="s">
        <v>60</v>
      </c>
      <c r="D879" s="25">
        <v>1930</v>
      </c>
      <c r="E879" s="68" t="s">
        <v>2932</v>
      </c>
      <c r="F879" s="68" t="s">
        <v>2934</v>
      </c>
      <c r="G879" s="25">
        <v>1</v>
      </c>
      <c r="H879" s="25">
        <v>2</v>
      </c>
      <c r="I879" s="139">
        <v>203.3</v>
      </c>
      <c r="J879" s="137">
        <v>167.6</v>
      </c>
      <c r="K879" s="139">
        <v>167.6</v>
      </c>
      <c r="L879" s="148">
        <v>6</v>
      </c>
      <c r="M879" s="147">
        <f t="shared" si="198"/>
        <v>585644</v>
      </c>
      <c r="N879" s="147"/>
      <c r="O879" s="147"/>
      <c r="P879" s="147"/>
      <c r="Q879" s="137">
        <f t="shared" si="199"/>
        <v>585644</v>
      </c>
      <c r="R879" s="147">
        <f>252642+333002</f>
        <v>585644</v>
      </c>
      <c r="S879" s="148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337">
        <v>2025</v>
      </c>
      <c r="AH879" s="126" t="s">
        <v>3064</v>
      </c>
      <c r="AI879" s="126"/>
      <c r="AJ879" s="134">
        <f t="shared" si="194"/>
        <v>826</v>
      </c>
      <c r="AK879" s="35" t="s">
        <v>153</v>
      </c>
      <c r="AL879" s="134" t="str">
        <f t="shared" si="195"/>
        <v>826.</v>
      </c>
      <c r="AM879" s="140"/>
      <c r="AN879" s="35"/>
      <c r="AO879" s="193"/>
    </row>
    <row r="880" spans="1:41" ht="22.5" hidden="1" customHeight="1" x14ac:dyDescent="0.25">
      <c r="A880" s="68" t="s">
        <v>4010</v>
      </c>
      <c r="B880" s="25">
        <v>1564</v>
      </c>
      <c r="C880" s="36" t="s">
        <v>345</v>
      </c>
      <c r="D880" s="25">
        <v>1972</v>
      </c>
      <c r="E880" s="68" t="s">
        <v>2932</v>
      </c>
      <c r="F880" s="68" t="s">
        <v>2934</v>
      </c>
      <c r="G880" s="25">
        <v>2</v>
      </c>
      <c r="H880" s="25">
        <v>2</v>
      </c>
      <c r="I880" s="139">
        <v>612.20000000000005</v>
      </c>
      <c r="J880" s="137">
        <v>510.2</v>
      </c>
      <c r="K880" s="139">
        <v>510.2</v>
      </c>
      <c r="L880" s="148">
        <v>22</v>
      </c>
      <c r="M880" s="147">
        <f t="shared" si="198"/>
        <v>2039904</v>
      </c>
      <c r="N880" s="147"/>
      <c r="O880" s="147"/>
      <c r="P880" s="147"/>
      <c r="Q880" s="137">
        <f t="shared" si="199"/>
        <v>2039904</v>
      </c>
      <c r="R880" s="147"/>
      <c r="S880" s="148"/>
      <c r="T880" s="147"/>
      <c r="U880" s="147"/>
      <c r="V880" s="147"/>
      <c r="W880" s="147"/>
      <c r="X880" s="147"/>
      <c r="Y880" s="147">
        <v>648</v>
      </c>
      <c r="Z880" s="147">
        <f>Y880*3148</f>
        <v>2039904</v>
      </c>
      <c r="AA880" s="147"/>
      <c r="AB880" s="147"/>
      <c r="AC880" s="147"/>
      <c r="AD880" s="147"/>
      <c r="AE880" s="147"/>
      <c r="AF880" s="147"/>
      <c r="AG880" s="337">
        <v>2025</v>
      </c>
      <c r="AH880" s="126"/>
      <c r="AI880" s="126"/>
      <c r="AJ880" s="134">
        <f t="shared" si="194"/>
        <v>827</v>
      </c>
      <c r="AK880" s="35" t="s">
        <v>153</v>
      </c>
      <c r="AL880" s="134" t="str">
        <f t="shared" si="195"/>
        <v>827.</v>
      </c>
      <c r="AM880" s="140"/>
      <c r="AN880" s="35"/>
      <c r="AO880" s="193"/>
    </row>
    <row r="881" spans="1:41" ht="22.5" hidden="1" customHeight="1" x14ac:dyDescent="0.25">
      <c r="A881" s="68" t="s">
        <v>4011</v>
      </c>
      <c r="B881" s="25">
        <v>1569</v>
      </c>
      <c r="C881" s="36" t="s">
        <v>1405</v>
      </c>
      <c r="D881" s="25">
        <v>1967</v>
      </c>
      <c r="E881" s="68" t="s">
        <v>2932</v>
      </c>
      <c r="F881" s="68" t="s">
        <v>2934</v>
      </c>
      <c r="G881" s="25">
        <v>2</v>
      </c>
      <c r="H881" s="25">
        <v>2</v>
      </c>
      <c r="I881" s="139">
        <v>545.70000000000005</v>
      </c>
      <c r="J881" s="139">
        <v>517.6</v>
      </c>
      <c r="K881" s="139">
        <v>517.6</v>
      </c>
      <c r="L881" s="148">
        <v>21</v>
      </c>
      <c r="M881" s="147">
        <f t="shared" si="198"/>
        <v>178684</v>
      </c>
      <c r="N881" s="147"/>
      <c r="O881" s="147"/>
      <c r="P881" s="147"/>
      <c r="Q881" s="137">
        <f t="shared" si="199"/>
        <v>178684</v>
      </c>
      <c r="R881" s="147">
        <v>178684</v>
      </c>
      <c r="S881" s="148"/>
      <c r="T881" s="147"/>
      <c r="U881" s="147"/>
      <c r="V881" s="147"/>
      <c r="W881" s="147"/>
      <c r="X881" s="147"/>
      <c r="Y881" s="147"/>
      <c r="Z881" s="147"/>
      <c r="AA881" s="147"/>
      <c r="AB881" s="147"/>
      <c r="AC881" s="139"/>
      <c r="AD881" s="139"/>
      <c r="AE881" s="147"/>
      <c r="AF881" s="147"/>
      <c r="AG881" s="337">
        <v>2025</v>
      </c>
      <c r="AH881" s="126" t="s">
        <v>3050</v>
      </c>
      <c r="AI881" s="126"/>
      <c r="AJ881" s="134">
        <f t="shared" si="194"/>
        <v>828</v>
      </c>
      <c r="AK881" s="35" t="s">
        <v>153</v>
      </c>
      <c r="AL881" s="134" t="str">
        <f t="shared" si="195"/>
        <v>828.</v>
      </c>
      <c r="AM881" s="140"/>
      <c r="AN881" s="35"/>
      <c r="AO881" s="193"/>
    </row>
    <row r="882" spans="1:41" ht="23.25" hidden="1" customHeight="1" x14ac:dyDescent="0.25">
      <c r="A882" s="68" t="s">
        <v>4012</v>
      </c>
      <c r="B882" s="25">
        <v>1575</v>
      </c>
      <c r="C882" s="36" t="s">
        <v>1406</v>
      </c>
      <c r="D882" s="25">
        <v>1960</v>
      </c>
      <c r="E882" s="68" t="s">
        <v>2932</v>
      </c>
      <c r="F882" s="68" t="s">
        <v>2934</v>
      </c>
      <c r="G882" s="25">
        <v>2</v>
      </c>
      <c r="H882" s="25">
        <v>1</v>
      </c>
      <c r="I882" s="139">
        <v>303.10000000000002</v>
      </c>
      <c r="J882" s="139">
        <v>276</v>
      </c>
      <c r="K882" s="139">
        <v>276</v>
      </c>
      <c r="L882" s="148">
        <v>7</v>
      </c>
      <c r="M882" s="147">
        <f t="shared" si="198"/>
        <v>1534708.51</v>
      </c>
      <c r="N882" s="147"/>
      <c r="O882" s="147"/>
      <c r="P882" s="147"/>
      <c r="Q882" s="137">
        <f t="shared" si="199"/>
        <v>1534708.51</v>
      </c>
      <c r="R882" s="147">
        <f>227839.95+967167.76+339700.8</f>
        <v>1534708.51</v>
      </c>
      <c r="S882" s="148"/>
      <c r="T882" s="147"/>
      <c r="U882" s="147"/>
      <c r="V882" s="147"/>
      <c r="W882" s="147"/>
      <c r="X882" s="147"/>
      <c r="Y882" s="147"/>
      <c r="Z882" s="147"/>
      <c r="AA882" s="147"/>
      <c r="AB882" s="147"/>
      <c r="AC882" s="139"/>
      <c r="AD882" s="139"/>
      <c r="AE882" s="147"/>
      <c r="AF882" s="147"/>
      <c r="AG882" s="337">
        <v>2025</v>
      </c>
      <c r="AH882" s="126" t="s">
        <v>3069</v>
      </c>
      <c r="AI882" s="126"/>
      <c r="AJ882" s="134">
        <f t="shared" si="194"/>
        <v>829</v>
      </c>
      <c r="AK882" s="35" t="s">
        <v>153</v>
      </c>
      <c r="AL882" s="134" t="str">
        <f t="shared" si="195"/>
        <v>829.</v>
      </c>
      <c r="AM882" s="140"/>
      <c r="AN882" s="35"/>
      <c r="AO882" s="193"/>
    </row>
    <row r="883" spans="1:41" ht="23.25" hidden="1" customHeight="1" x14ac:dyDescent="0.25">
      <c r="A883" s="68" t="s">
        <v>4013</v>
      </c>
      <c r="B883" s="25">
        <v>1577</v>
      </c>
      <c r="C883" s="36" t="s">
        <v>1407</v>
      </c>
      <c r="D883" s="25">
        <v>1961</v>
      </c>
      <c r="E883" s="68" t="s">
        <v>2932</v>
      </c>
      <c r="F883" s="68" t="s">
        <v>2936</v>
      </c>
      <c r="G883" s="25">
        <v>2</v>
      </c>
      <c r="H883" s="25">
        <v>1</v>
      </c>
      <c r="I883" s="139">
        <v>304.72000000000003</v>
      </c>
      <c r="J883" s="139">
        <v>276.24</v>
      </c>
      <c r="K883" s="139">
        <v>276.24</v>
      </c>
      <c r="L883" s="148">
        <v>22</v>
      </c>
      <c r="M883" s="147">
        <f t="shared" si="198"/>
        <v>1422016.7000000002</v>
      </c>
      <c r="N883" s="147"/>
      <c r="O883" s="147"/>
      <c r="P883" s="147"/>
      <c r="Q883" s="137">
        <f t="shared" si="199"/>
        <v>1422016.7000000002</v>
      </c>
      <c r="R883" s="147">
        <f>225221.1+1196795.6</f>
        <v>1422016.7000000002</v>
      </c>
      <c r="S883" s="148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39"/>
      <c r="AD883" s="139"/>
      <c r="AE883" s="147"/>
      <c r="AF883" s="147"/>
      <c r="AG883" s="337">
        <v>2025</v>
      </c>
      <c r="AH883" s="126" t="s">
        <v>3055</v>
      </c>
      <c r="AI883" s="126"/>
      <c r="AJ883" s="134">
        <f t="shared" si="194"/>
        <v>830</v>
      </c>
      <c r="AK883" s="35" t="s">
        <v>153</v>
      </c>
      <c r="AL883" s="134" t="str">
        <f t="shared" si="195"/>
        <v>830.</v>
      </c>
      <c r="AM883" s="140"/>
      <c r="AN883" s="35"/>
      <c r="AO883" s="193"/>
    </row>
    <row r="884" spans="1:41" ht="22.5" hidden="1" customHeight="1" x14ac:dyDescent="0.25">
      <c r="A884" s="68" t="s">
        <v>4014</v>
      </c>
      <c r="B884" s="25">
        <v>1578</v>
      </c>
      <c r="C884" s="36" t="s">
        <v>331</v>
      </c>
      <c r="D884" s="25">
        <v>1961</v>
      </c>
      <c r="E884" s="68" t="s">
        <v>2932</v>
      </c>
      <c r="F884" s="68" t="s">
        <v>2934</v>
      </c>
      <c r="G884" s="25">
        <v>2</v>
      </c>
      <c r="H884" s="25">
        <v>1</v>
      </c>
      <c r="I884" s="139">
        <v>297.5</v>
      </c>
      <c r="J884" s="137">
        <v>275.8</v>
      </c>
      <c r="K884" s="139">
        <v>275.8</v>
      </c>
      <c r="L884" s="148">
        <v>9</v>
      </c>
      <c r="M884" s="147">
        <f t="shared" si="198"/>
        <v>2053295.5</v>
      </c>
      <c r="N884" s="147"/>
      <c r="O884" s="147"/>
      <c r="P884" s="147"/>
      <c r="Q884" s="137">
        <f t="shared" si="199"/>
        <v>2053295.5</v>
      </c>
      <c r="R884" s="139">
        <f>825988.8+210432.3+1016874.4</f>
        <v>2053295.5</v>
      </c>
      <c r="S884" s="25"/>
      <c r="T884" s="139"/>
      <c r="U884" s="139"/>
      <c r="V884" s="139"/>
      <c r="W884" s="139"/>
      <c r="X884" s="139"/>
      <c r="Y884" s="139"/>
      <c r="Z884" s="139"/>
      <c r="AA884" s="139"/>
      <c r="AB884" s="139"/>
      <c r="AC884" s="139"/>
      <c r="AD884" s="139"/>
      <c r="AE884" s="139"/>
      <c r="AF884" s="139"/>
      <c r="AG884" s="337">
        <v>2025</v>
      </c>
      <c r="AH884" s="126" t="s">
        <v>3070</v>
      </c>
      <c r="AI884" s="126"/>
      <c r="AJ884" s="134">
        <f t="shared" si="194"/>
        <v>831</v>
      </c>
      <c r="AK884" s="35" t="s">
        <v>153</v>
      </c>
      <c r="AL884" s="134" t="str">
        <f t="shared" si="195"/>
        <v>831.</v>
      </c>
      <c r="AM884" s="140"/>
      <c r="AN884" s="35"/>
      <c r="AO884" s="193"/>
    </row>
    <row r="885" spans="1:41" ht="23.25" hidden="1" customHeight="1" x14ac:dyDescent="0.25">
      <c r="A885" s="68" t="s">
        <v>4015</v>
      </c>
      <c r="B885" s="25">
        <v>1579</v>
      </c>
      <c r="C885" s="36" t="s">
        <v>1408</v>
      </c>
      <c r="D885" s="25">
        <v>1961</v>
      </c>
      <c r="E885" s="68" t="s">
        <v>2932</v>
      </c>
      <c r="F885" s="68" t="s">
        <v>2934</v>
      </c>
      <c r="G885" s="25">
        <v>2</v>
      </c>
      <c r="H885" s="25">
        <v>1</v>
      </c>
      <c r="I885" s="139">
        <v>304.64</v>
      </c>
      <c r="J885" s="139">
        <v>282.94</v>
      </c>
      <c r="K885" s="139">
        <v>282.94</v>
      </c>
      <c r="L885" s="148">
        <v>8</v>
      </c>
      <c r="M885" s="147">
        <f t="shared" si="198"/>
        <v>1534291.8</v>
      </c>
      <c r="N885" s="147"/>
      <c r="O885" s="147"/>
      <c r="P885" s="147"/>
      <c r="Q885" s="137">
        <f t="shared" si="199"/>
        <v>1534291.8</v>
      </c>
      <c r="R885" s="147">
        <f>1003879.2+211356.6+319056</f>
        <v>1534291.8</v>
      </c>
      <c r="S885" s="148"/>
      <c r="T885" s="147"/>
      <c r="U885" s="147"/>
      <c r="V885" s="147"/>
      <c r="W885" s="147"/>
      <c r="X885" s="147"/>
      <c r="Y885" s="147"/>
      <c r="Z885" s="147"/>
      <c r="AA885" s="147"/>
      <c r="AB885" s="147"/>
      <c r="AC885" s="139"/>
      <c r="AD885" s="139"/>
      <c r="AE885" s="147"/>
      <c r="AF885" s="147"/>
      <c r="AG885" s="337">
        <v>2025</v>
      </c>
      <c r="AH885" s="126" t="s">
        <v>3071</v>
      </c>
      <c r="AI885" s="126"/>
      <c r="AJ885" s="134">
        <f t="shared" si="194"/>
        <v>832</v>
      </c>
      <c r="AK885" s="35" t="s">
        <v>153</v>
      </c>
      <c r="AL885" s="134" t="str">
        <f t="shared" si="195"/>
        <v>832.</v>
      </c>
      <c r="AM885" s="140"/>
      <c r="AN885" s="35"/>
      <c r="AO885" s="193"/>
    </row>
    <row r="886" spans="1:41" ht="23.25" hidden="1" customHeight="1" x14ac:dyDescent="0.25">
      <c r="A886" s="68" t="s">
        <v>4016</v>
      </c>
      <c r="B886" s="25">
        <v>1580</v>
      </c>
      <c r="C886" s="36" t="s">
        <v>1409</v>
      </c>
      <c r="D886" s="25">
        <v>1961</v>
      </c>
      <c r="E886" s="68" t="s">
        <v>2932</v>
      </c>
      <c r="F886" s="68" t="s">
        <v>2934</v>
      </c>
      <c r="G886" s="25">
        <v>2</v>
      </c>
      <c r="H886" s="25">
        <v>1</v>
      </c>
      <c r="I886" s="139">
        <v>305.7</v>
      </c>
      <c r="J886" s="139">
        <v>281.89999999999998</v>
      </c>
      <c r="K886" s="139">
        <v>281.89999999999998</v>
      </c>
      <c r="L886" s="148">
        <v>8</v>
      </c>
      <c r="M886" s="147">
        <f t="shared" si="198"/>
        <v>1374410.7</v>
      </c>
      <c r="N886" s="147"/>
      <c r="O886" s="147"/>
      <c r="P886" s="147"/>
      <c r="Q886" s="137">
        <f t="shared" si="199"/>
        <v>1374410.7</v>
      </c>
      <c r="R886" s="147">
        <f>1159048.8+215361.9</f>
        <v>1374410.7</v>
      </c>
      <c r="S886" s="148"/>
      <c r="T886" s="147"/>
      <c r="U886" s="147"/>
      <c r="V886" s="147"/>
      <c r="W886" s="147"/>
      <c r="X886" s="147"/>
      <c r="Y886" s="147"/>
      <c r="Z886" s="147"/>
      <c r="AA886" s="147"/>
      <c r="AB886" s="147"/>
      <c r="AC886" s="139"/>
      <c r="AD886" s="139"/>
      <c r="AE886" s="147"/>
      <c r="AF886" s="147"/>
      <c r="AG886" s="337">
        <v>2025</v>
      </c>
      <c r="AH886" s="126" t="s">
        <v>3072</v>
      </c>
      <c r="AI886" s="126"/>
      <c r="AJ886" s="134">
        <f t="shared" si="194"/>
        <v>833</v>
      </c>
      <c r="AK886" s="35" t="s">
        <v>153</v>
      </c>
      <c r="AL886" s="134" t="str">
        <f t="shared" si="195"/>
        <v>833.</v>
      </c>
      <c r="AM886" s="140"/>
      <c r="AN886" s="35"/>
      <c r="AO886" s="193"/>
    </row>
    <row r="887" spans="1:41" ht="22.5" hidden="1" customHeight="1" x14ac:dyDescent="0.25">
      <c r="A887" s="68" t="s">
        <v>4017</v>
      </c>
      <c r="B887" s="25">
        <v>1581</v>
      </c>
      <c r="C887" s="36" t="s">
        <v>52</v>
      </c>
      <c r="D887" s="25">
        <v>1962</v>
      </c>
      <c r="E887" s="68" t="s">
        <v>2932</v>
      </c>
      <c r="F887" s="68" t="s">
        <v>2934</v>
      </c>
      <c r="G887" s="25">
        <v>2</v>
      </c>
      <c r="H887" s="25">
        <v>1</v>
      </c>
      <c r="I887" s="139">
        <v>305.7</v>
      </c>
      <c r="J887" s="137">
        <v>281.89999999999998</v>
      </c>
      <c r="K887" s="139">
        <v>281.89999999999998</v>
      </c>
      <c r="L887" s="148">
        <v>18</v>
      </c>
      <c r="M887" s="147">
        <f t="shared" si="198"/>
        <v>406333.2</v>
      </c>
      <c r="N887" s="147"/>
      <c r="O887" s="147"/>
      <c r="P887" s="147"/>
      <c r="Q887" s="137">
        <f t="shared" si="199"/>
        <v>406333.2</v>
      </c>
      <c r="R887" s="139">
        <v>406333.2</v>
      </c>
      <c r="S887" s="25"/>
      <c r="T887" s="139"/>
      <c r="U887" s="139"/>
      <c r="V887" s="139"/>
      <c r="W887" s="139"/>
      <c r="X887" s="139"/>
      <c r="Y887" s="139"/>
      <c r="Z887" s="139"/>
      <c r="AA887" s="139"/>
      <c r="AB887" s="139"/>
      <c r="AC887" s="139"/>
      <c r="AD887" s="139"/>
      <c r="AE887" s="139"/>
      <c r="AF887" s="139"/>
      <c r="AG887" s="337">
        <v>2025</v>
      </c>
      <c r="AH887" s="126" t="s">
        <v>3053</v>
      </c>
      <c r="AI887" s="126"/>
      <c r="AJ887" s="134">
        <f t="shared" si="194"/>
        <v>834</v>
      </c>
      <c r="AK887" s="35" t="s">
        <v>153</v>
      </c>
      <c r="AL887" s="134" t="str">
        <f t="shared" si="195"/>
        <v>834.</v>
      </c>
      <c r="AM887" s="140"/>
      <c r="AN887" s="35"/>
      <c r="AO887" s="193"/>
    </row>
    <row r="888" spans="1:41" ht="22.5" hidden="1" customHeight="1" x14ac:dyDescent="0.25">
      <c r="A888" s="68" t="s">
        <v>4018</v>
      </c>
      <c r="B888" s="25">
        <v>1582</v>
      </c>
      <c r="C888" s="36" t="s">
        <v>1410</v>
      </c>
      <c r="D888" s="25">
        <v>1958</v>
      </c>
      <c r="E888" s="68" t="s">
        <v>2932</v>
      </c>
      <c r="F888" s="68" t="s">
        <v>2934</v>
      </c>
      <c r="G888" s="25">
        <v>2</v>
      </c>
      <c r="H888" s="25">
        <v>1</v>
      </c>
      <c r="I888" s="139">
        <v>292.8</v>
      </c>
      <c r="J888" s="139">
        <v>278.8</v>
      </c>
      <c r="K888" s="139">
        <v>278.8</v>
      </c>
      <c r="L888" s="148">
        <v>8</v>
      </c>
      <c r="M888" s="147">
        <f t="shared" si="198"/>
        <v>1489344.63</v>
      </c>
      <c r="N888" s="147"/>
      <c r="O888" s="147"/>
      <c r="P888" s="147"/>
      <c r="Q888" s="137">
        <f t="shared" si="199"/>
        <v>1489344.63</v>
      </c>
      <c r="R888" s="139">
        <f>411717.67+1077626.96</f>
        <v>1489344.63</v>
      </c>
      <c r="S888" s="25"/>
      <c r="T888" s="139"/>
      <c r="U888" s="139"/>
      <c r="V888" s="139"/>
      <c r="W888" s="139"/>
      <c r="X888" s="139"/>
      <c r="Y888" s="139"/>
      <c r="Z888" s="139"/>
      <c r="AA888" s="139"/>
      <c r="AB888" s="139"/>
      <c r="AC888" s="139"/>
      <c r="AD888" s="139"/>
      <c r="AE888" s="139"/>
      <c r="AF888" s="139"/>
      <c r="AG888" s="337">
        <v>2025</v>
      </c>
      <c r="AH888" s="126" t="s">
        <v>3073</v>
      </c>
      <c r="AI888" s="126"/>
      <c r="AJ888" s="134">
        <f t="shared" si="194"/>
        <v>835</v>
      </c>
      <c r="AK888" s="35" t="s">
        <v>153</v>
      </c>
      <c r="AL888" s="134" t="str">
        <f t="shared" si="195"/>
        <v>835.</v>
      </c>
      <c r="AM888" s="140"/>
      <c r="AN888" s="35"/>
      <c r="AO888" s="193"/>
    </row>
    <row r="889" spans="1:41" ht="22.5" hidden="1" customHeight="1" x14ac:dyDescent="0.25">
      <c r="A889" s="68" t="s">
        <v>4019</v>
      </c>
      <c r="B889" s="25">
        <v>1583</v>
      </c>
      <c r="C889" s="36" t="s">
        <v>332</v>
      </c>
      <c r="D889" s="25">
        <v>1987</v>
      </c>
      <c r="E889" s="68" t="s">
        <v>2932</v>
      </c>
      <c r="F889" s="68" t="s">
        <v>2934</v>
      </c>
      <c r="G889" s="25">
        <v>2</v>
      </c>
      <c r="H889" s="25">
        <v>3</v>
      </c>
      <c r="I889" s="139">
        <v>1044.5</v>
      </c>
      <c r="J889" s="137">
        <v>969.5</v>
      </c>
      <c r="K889" s="139">
        <v>969.5</v>
      </c>
      <c r="L889" s="148">
        <v>37</v>
      </c>
      <c r="M889" s="147">
        <f t="shared" si="198"/>
        <v>1962947.31</v>
      </c>
      <c r="N889" s="147"/>
      <c r="O889" s="147"/>
      <c r="P889" s="147"/>
      <c r="Q889" s="137">
        <f t="shared" si="199"/>
        <v>1962947.31</v>
      </c>
      <c r="R889" s="139">
        <f>499769.01+1463178.3</f>
        <v>1962947.31</v>
      </c>
      <c r="S889" s="25"/>
      <c r="T889" s="139"/>
      <c r="U889" s="139"/>
      <c r="V889" s="139"/>
      <c r="W889" s="139"/>
      <c r="X889" s="139"/>
      <c r="Y889" s="139"/>
      <c r="Z889" s="139"/>
      <c r="AA889" s="139"/>
      <c r="AB889" s="139"/>
      <c r="AC889" s="139"/>
      <c r="AD889" s="139"/>
      <c r="AE889" s="139"/>
      <c r="AF889" s="139"/>
      <c r="AG889" s="337">
        <v>2025</v>
      </c>
      <c r="AH889" s="126" t="s">
        <v>3064</v>
      </c>
      <c r="AI889" s="126"/>
      <c r="AJ889" s="134">
        <f t="shared" si="194"/>
        <v>836</v>
      </c>
      <c r="AK889" s="35" t="s">
        <v>153</v>
      </c>
      <c r="AL889" s="134" t="str">
        <f t="shared" si="195"/>
        <v>836.</v>
      </c>
      <c r="AM889" s="140"/>
      <c r="AN889" s="35"/>
      <c r="AO889" s="193"/>
    </row>
    <row r="890" spans="1:41" ht="22.5" hidden="1" customHeight="1" x14ac:dyDescent="0.25">
      <c r="A890" s="68" t="s">
        <v>4020</v>
      </c>
      <c r="B890" s="25">
        <v>1584</v>
      </c>
      <c r="C890" s="36" t="s">
        <v>53</v>
      </c>
      <c r="D890" s="25">
        <v>1967</v>
      </c>
      <c r="E890" s="68" t="s">
        <v>2932</v>
      </c>
      <c r="F890" s="68" t="s">
        <v>2934</v>
      </c>
      <c r="G890" s="25">
        <v>4</v>
      </c>
      <c r="H890" s="25">
        <v>3</v>
      </c>
      <c r="I890" s="139">
        <v>2124.5</v>
      </c>
      <c r="J890" s="137">
        <v>1982.5</v>
      </c>
      <c r="K890" s="139">
        <v>1982.5</v>
      </c>
      <c r="L890" s="148">
        <v>76</v>
      </c>
      <c r="M890" s="147">
        <f t="shared" si="198"/>
        <v>3129772.0900000003</v>
      </c>
      <c r="N890" s="147"/>
      <c r="O890" s="147"/>
      <c r="P890" s="147"/>
      <c r="Q890" s="137">
        <f t="shared" si="199"/>
        <v>3129772.0900000003</v>
      </c>
      <c r="R890" s="139">
        <v>3129772.0900000003</v>
      </c>
      <c r="S890" s="25"/>
      <c r="T890" s="139"/>
      <c r="U890" s="139"/>
      <c r="V890" s="139"/>
      <c r="W890" s="139"/>
      <c r="X890" s="139"/>
      <c r="Y890" s="139"/>
      <c r="Z890" s="139"/>
      <c r="AA890" s="139"/>
      <c r="AB890" s="139"/>
      <c r="AC890" s="139"/>
      <c r="AD890" s="139"/>
      <c r="AE890" s="137"/>
      <c r="AF890" s="139"/>
      <c r="AG890" s="337">
        <v>2025</v>
      </c>
      <c r="AH890" s="126" t="s">
        <v>3050</v>
      </c>
      <c r="AI890" s="126"/>
      <c r="AJ890" s="134">
        <f t="shared" si="194"/>
        <v>837</v>
      </c>
      <c r="AK890" s="35" t="s">
        <v>153</v>
      </c>
      <c r="AL890" s="134" t="str">
        <f t="shared" si="195"/>
        <v>837.</v>
      </c>
      <c r="AM890" s="140"/>
      <c r="AN890" s="35"/>
      <c r="AO890" s="193"/>
    </row>
    <row r="891" spans="1:41" ht="22.5" hidden="1" customHeight="1" x14ac:dyDescent="0.25">
      <c r="A891" s="68" t="s">
        <v>4021</v>
      </c>
      <c r="B891" s="25">
        <v>1586</v>
      </c>
      <c r="C891" s="36" t="s">
        <v>58</v>
      </c>
      <c r="D891" s="25">
        <v>1967</v>
      </c>
      <c r="E891" s="68" t="s">
        <v>2932</v>
      </c>
      <c r="F891" s="68" t="s">
        <v>2934</v>
      </c>
      <c r="G891" s="25">
        <v>4</v>
      </c>
      <c r="H891" s="25">
        <v>4</v>
      </c>
      <c r="I891" s="139">
        <v>2787.1</v>
      </c>
      <c r="J891" s="137">
        <v>2538.1</v>
      </c>
      <c r="K891" s="139">
        <v>2538.1</v>
      </c>
      <c r="L891" s="148">
        <v>98</v>
      </c>
      <c r="M891" s="147">
        <f t="shared" si="198"/>
        <v>4777707.5</v>
      </c>
      <c r="N891" s="147"/>
      <c r="O891" s="147"/>
      <c r="P891" s="147"/>
      <c r="Q891" s="137">
        <f t="shared" si="199"/>
        <v>4777707.5</v>
      </c>
      <c r="R891" s="147">
        <f>4599082.5+178625</f>
        <v>4777707.5</v>
      </c>
      <c r="S891" s="148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37"/>
      <c r="AF891" s="147"/>
      <c r="AG891" s="337">
        <v>2025</v>
      </c>
      <c r="AH891" s="126" t="s">
        <v>3059</v>
      </c>
      <c r="AI891" s="126"/>
      <c r="AJ891" s="134">
        <f t="shared" si="194"/>
        <v>838</v>
      </c>
      <c r="AK891" s="35" t="s">
        <v>153</v>
      </c>
      <c r="AL891" s="134" t="str">
        <f t="shared" si="195"/>
        <v>838.</v>
      </c>
      <c r="AM891" s="140"/>
      <c r="AN891" s="35"/>
      <c r="AO891" s="193"/>
    </row>
    <row r="892" spans="1:41" ht="22.5" hidden="1" customHeight="1" x14ac:dyDescent="0.25">
      <c r="A892" s="68" t="s">
        <v>4022</v>
      </c>
      <c r="B892" s="25">
        <v>1589</v>
      </c>
      <c r="C892" s="36" t="s">
        <v>59</v>
      </c>
      <c r="D892" s="25">
        <v>1969</v>
      </c>
      <c r="E892" s="68" t="s">
        <v>2932</v>
      </c>
      <c r="F892" s="68" t="s">
        <v>2934</v>
      </c>
      <c r="G892" s="25">
        <v>5</v>
      </c>
      <c r="H892" s="25">
        <v>4</v>
      </c>
      <c r="I892" s="139">
        <v>3530.46</v>
      </c>
      <c r="J892" s="137">
        <v>3291.46</v>
      </c>
      <c r="K892" s="139">
        <v>3291.46</v>
      </c>
      <c r="L892" s="148">
        <v>149</v>
      </c>
      <c r="M892" s="147">
        <f t="shared" si="198"/>
        <v>6759978.7400000002</v>
      </c>
      <c r="N892" s="147"/>
      <c r="O892" s="147"/>
      <c r="P892" s="147"/>
      <c r="Q892" s="137">
        <f t="shared" si="199"/>
        <v>6759978.7400000002</v>
      </c>
      <c r="R892" s="147">
        <f>1323144+5093874.74+342960</f>
        <v>6759978.7400000002</v>
      </c>
      <c r="S892" s="148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  <c r="AE892" s="137"/>
      <c r="AF892" s="147"/>
      <c r="AG892" s="337">
        <v>2025</v>
      </c>
      <c r="AH892" s="126" t="s">
        <v>3074</v>
      </c>
      <c r="AI892" s="126"/>
      <c r="AJ892" s="134">
        <f t="shared" si="194"/>
        <v>839</v>
      </c>
      <c r="AK892" s="35" t="s">
        <v>153</v>
      </c>
      <c r="AL892" s="134" t="str">
        <f t="shared" si="195"/>
        <v>839.</v>
      </c>
      <c r="AM892" s="140"/>
      <c r="AN892" s="35"/>
      <c r="AO892" s="193"/>
    </row>
    <row r="893" spans="1:41" ht="22.5" hidden="1" customHeight="1" x14ac:dyDescent="0.25">
      <c r="A893" s="68" t="s">
        <v>4023</v>
      </c>
      <c r="B893" s="25">
        <v>1592</v>
      </c>
      <c r="C893" s="36" t="s">
        <v>54</v>
      </c>
      <c r="D893" s="25">
        <v>1976</v>
      </c>
      <c r="E893" s="68" t="s">
        <v>2932</v>
      </c>
      <c r="F893" s="68" t="s">
        <v>2934</v>
      </c>
      <c r="G893" s="25">
        <v>2</v>
      </c>
      <c r="H893" s="25">
        <v>3</v>
      </c>
      <c r="I893" s="139">
        <v>980.5</v>
      </c>
      <c r="J893" s="137">
        <v>939.5</v>
      </c>
      <c r="K893" s="139">
        <v>939.5</v>
      </c>
      <c r="L893" s="148">
        <v>29</v>
      </c>
      <c r="M893" s="147">
        <f t="shared" si="198"/>
        <v>4322052.0999999996</v>
      </c>
      <c r="N893" s="147"/>
      <c r="O893" s="147"/>
      <c r="P893" s="147"/>
      <c r="Q893" s="137">
        <f t="shared" si="199"/>
        <v>4322052.0999999996</v>
      </c>
      <c r="R893" s="139">
        <f>3609416.8+712635.3</f>
        <v>4322052.0999999996</v>
      </c>
      <c r="S893" s="25"/>
      <c r="T893" s="139"/>
      <c r="U893" s="139"/>
      <c r="V893" s="139"/>
      <c r="W893" s="139"/>
      <c r="X893" s="139"/>
      <c r="Y893" s="139"/>
      <c r="Z893" s="139"/>
      <c r="AA893" s="139"/>
      <c r="AB893" s="139"/>
      <c r="AC893" s="139"/>
      <c r="AD893" s="139"/>
      <c r="AE893" s="139"/>
      <c r="AF893" s="139"/>
      <c r="AG893" s="337">
        <v>2025</v>
      </c>
      <c r="AH893" s="126" t="s">
        <v>3060</v>
      </c>
      <c r="AI893" s="126"/>
      <c r="AJ893" s="134">
        <f t="shared" si="194"/>
        <v>840</v>
      </c>
      <c r="AK893" s="35" t="s">
        <v>153</v>
      </c>
      <c r="AL893" s="134" t="str">
        <f t="shared" si="195"/>
        <v>840.</v>
      </c>
      <c r="AM893" s="140"/>
      <c r="AN893" s="35"/>
      <c r="AO893" s="193"/>
    </row>
    <row r="894" spans="1:41" ht="22.5" hidden="1" customHeight="1" x14ac:dyDescent="0.25">
      <c r="A894" s="68" t="s">
        <v>4024</v>
      </c>
      <c r="B894" s="25">
        <v>1593</v>
      </c>
      <c r="C894" s="36" t="s">
        <v>1413</v>
      </c>
      <c r="D894" s="25">
        <v>1974</v>
      </c>
      <c r="E894" s="68" t="s">
        <v>2932</v>
      </c>
      <c r="F894" s="68" t="s">
        <v>2934</v>
      </c>
      <c r="G894" s="25">
        <v>2</v>
      </c>
      <c r="H894" s="25">
        <v>2</v>
      </c>
      <c r="I894" s="139">
        <v>813.2</v>
      </c>
      <c r="J894" s="139">
        <v>731.5</v>
      </c>
      <c r="K894" s="139">
        <v>731.5</v>
      </c>
      <c r="L894" s="148">
        <v>22</v>
      </c>
      <c r="M894" s="147">
        <f t="shared" si="198"/>
        <v>2313957.7999999998</v>
      </c>
      <c r="N894" s="147"/>
      <c r="O894" s="147"/>
      <c r="P894" s="147"/>
      <c r="Q894" s="137">
        <f t="shared" si="199"/>
        <v>2313957.7999999998</v>
      </c>
      <c r="R894" s="139">
        <v>2313957.7999999998</v>
      </c>
      <c r="S894" s="25"/>
      <c r="T894" s="139"/>
      <c r="U894" s="139"/>
      <c r="V894" s="139"/>
      <c r="W894" s="139"/>
      <c r="X894" s="139"/>
      <c r="Y894" s="139"/>
      <c r="Z894" s="139"/>
      <c r="AA894" s="139"/>
      <c r="AB894" s="139"/>
      <c r="AC894" s="139"/>
      <c r="AD894" s="139"/>
      <c r="AE894" s="139"/>
      <c r="AF894" s="139"/>
      <c r="AG894" s="337">
        <v>2025</v>
      </c>
      <c r="AH894" s="126" t="s">
        <v>3050</v>
      </c>
      <c r="AI894" s="126"/>
      <c r="AJ894" s="134">
        <f t="shared" si="194"/>
        <v>841</v>
      </c>
      <c r="AK894" s="35" t="s">
        <v>153</v>
      </c>
      <c r="AL894" s="134" t="str">
        <f t="shared" si="195"/>
        <v>841.</v>
      </c>
      <c r="AM894" s="140"/>
      <c r="AN894" s="35"/>
      <c r="AO894" s="193"/>
    </row>
    <row r="895" spans="1:41" ht="22.5" hidden="1" customHeight="1" x14ac:dyDescent="0.25">
      <c r="A895" s="68" t="s">
        <v>4025</v>
      </c>
      <c r="B895" s="25">
        <v>1594</v>
      </c>
      <c r="C895" s="36" t="s">
        <v>1414</v>
      </c>
      <c r="D895" s="25">
        <v>1980</v>
      </c>
      <c r="E895" s="68" t="s">
        <v>2932</v>
      </c>
      <c r="F895" s="68" t="s">
        <v>2934</v>
      </c>
      <c r="G895" s="25">
        <v>2</v>
      </c>
      <c r="H895" s="25">
        <v>3</v>
      </c>
      <c r="I895" s="139">
        <v>1124.99</v>
      </c>
      <c r="J895" s="139">
        <v>964.99</v>
      </c>
      <c r="K895" s="139">
        <v>964.99</v>
      </c>
      <c r="L895" s="148">
        <v>34</v>
      </c>
      <c r="M895" s="147">
        <f t="shared" si="198"/>
        <v>3999719.6999999997</v>
      </c>
      <c r="N895" s="147"/>
      <c r="O895" s="147"/>
      <c r="P895" s="147"/>
      <c r="Q895" s="137">
        <f t="shared" si="199"/>
        <v>3999719.6999999997</v>
      </c>
      <c r="R895" s="139">
        <f>2839857.3+1159862.4</f>
        <v>3999719.6999999997</v>
      </c>
      <c r="S895" s="25"/>
      <c r="T895" s="139"/>
      <c r="U895" s="139"/>
      <c r="V895" s="139"/>
      <c r="W895" s="139"/>
      <c r="X895" s="139"/>
      <c r="Y895" s="139"/>
      <c r="Z895" s="139"/>
      <c r="AA895" s="139"/>
      <c r="AB895" s="139"/>
      <c r="AC895" s="139"/>
      <c r="AD895" s="139"/>
      <c r="AE895" s="139"/>
      <c r="AF895" s="139"/>
      <c r="AG895" s="337">
        <v>2025</v>
      </c>
      <c r="AH895" s="126" t="s">
        <v>3058</v>
      </c>
      <c r="AI895" s="126"/>
      <c r="AJ895" s="134">
        <f t="shared" si="194"/>
        <v>842</v>
      </c>
      <c r="AK895" s="35" t="s">
        <v>153</v>
      </c>
      <c r="AL895" s="134" t="str">
        <f t="shared" si="195"/>
        <v>842.</v>
      </c>
      <c r="AM895" s="140"/>
      <c r="AN895" s="35"/>
      <c r="AO895" s="193"/>
    </row>
    <row r="896" spans="1:41" ht="22.5" hidden="1" customHeight="1" x14ac:dyDescent="0.25">
      <c r="A896" s="68" t="s">
        <v>4026</v>
      </c>
      <c r="B896" s="25">
        <v>1595</v>
      </c>
      <c r="C896" s="36" t="s">
        <v>1415</v>
      </c>
      <c r="D896" s="25">
        <v>1975</v>
      </c>
      <c r="E896" s="68" t="s">
        <v>2932</v>
      </c>
      <c r="F896" s="68" t="s">
        <v>2934</v>
      </c>
      <c r="G896" s="25">
        <v>2</v>
      </c>
      <c r="H896" s="25">
        <v>2</v>
      </c>
      <c r="I896" s="139">
        <v>801.2</v>
      </c>
      <c r="J896" s="139">
        <v>734</v>
      </c>
      <c r="K896" s="139">
        <v>734</v>
      </c>
      <c r="L896" s="148">
        <v>35</v>
      </c>
      <c r="M896" s="147">
        <f t="shared" si="198"/>
        <v>2252230.6</v>
      </c>
      <c r="N896" s="147"/>
      <c r="O896" s="147"/>
      <c r="P896" s="147"/>
      <c r="Q896" s="137">
        <f t="shared" si="199"/>
        <v>2252230.6</v>
      </c>
      <c r="R896" s="139">
        <v>2252230.6</v>
      </c>
      <c r="S896" s="25"/>
      <c r="T896" s="139"/>
      <c r="U896" s="139"/>
      <c r="V896" s="139"/>
      <c r="W896" s="139"/>
      <c r="X896" s="139"/>
      <c r="Y896" s="139"/>
      <c r="Z896" s="139"/>
      <c r="AA896" s="139"/>
      <c r="AB896" s="139"/>
      <c r="AC896" s="139"/>
      <c r="AD896" s="139"/>
      <c r="AE896" s="139"/>
      <c r="AF896" s="139"/>
      <c r="AG896" s="337">
        <v>2025</v>
      </c>
      <c r="AH896" s="126" t="s">
        <v>3050</v>
      </c>
      <c r="AI896" s="126"/>
      <c r="AJ896" s="134">
        <f t="shared" si="194"/>
        <v>843</v>
      </c>
      <c r="AK896" s="35" t="s">
        <v>153</v>
      </c>
      <c r="AL896" s="134" t="str">
        <f t="shared" si="195"/>
        <v>843.</v>
      </c>
      <c r="AM896" s="140"/>
      <c r="AN896" s="35"/>
      <c r="AO896" s="193"/>
    </row>
    <row r="897" spans="1:16379" ht="22.5" hidden="1" customHeight="1" x14ac:dyDescent="0.25">
      <c r="A897" s="68" t="s">
        <v>4027</v>
      </c>
      <c r="B897" s="25">
        <v>1596</v>
      </c>
      <c r="C897" s="36" t="s">
        <v>346</v>
      </c>
      <c r="D897" s="25">
        <v>1975</v>
      </c>
      <c r="E897" s="68" t="s">
        <v>2932</v>
      </c>
      <c r="F897" s="68" t="s">
        <v>2934</v>
      </c>
      <c r="G897" s="25">
        <v>2</v>
      </c>
      <c r="H897" s="25">
        <v>3</v>
      </c>
      <c r="I897" s="139">
        <v>994.86</v>
      </c>
      <c r="J897" s="137">
        <v>953.86</v>
      </c>
      <c r="K897" s="139">
        <v>953.86</v>
      </c>
      <c r="L897" s="148">
        <v>35</v>
      </c>
      <c r="M897" s="147">
        <f t="shared" si="198"/>
        <v>246480</v>
      </c>
      <c r="N897" s="147"/>
      <c r="O897" s="147"/>
      <c r="P897" s="147"/>
      <c r="Q897" s="137">
        <f t="shared" si="199"/>
        <v>246480</v>
      </c>
      <c r="R897" s="147">
        <v>246480</v>
      </c>
      <c r="S897" s="148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  <c r="AE897" s="147"/>
      <c r="AF897" s="147"/>
      <c r="AG897" s="337">
        <v>2025</v>
      </c>
      <c r="AH897" s="126" t="s">
        <v>3049</v>
      </c>
      <c r="AI897" s="126"/>
      <c r="AJ897" s="134">
        <f t="shared" si="194"/>
        <v>844</v>
      </c>
      <c r="AK897" s="35" t="s">
        <v>153</v>
      </c>
      <c r="AL897" s="134" t="str">
        <f t="shared" si="195"/>
        <v>844.</v>
      </c>
      <c r="AM897" s="140"/>
      <c r="AN897" s="35"/>
      <c r="AO897" s="193"/>
    </row>
    <row r="898" spans="1:16379" ht="22.5" hidden="1" customHeight="1" x14ac:dyDescent="0.25">
      <c r="A898" s="68" t="s">
        <v>4028</v>
      </c>
      <c r="B898" s="25">
        <v>1597</v>
      </c>
      <c r="C898" s="36" t="s">
        <v>1416</v>
      </c>
      <c r="D898" s="25">
        <v>1982</v>
      </c>
      <c r="E898" s="68" t="s">
        <v>2932</v>
      </c>
      <c r="F898" s="68" t="s">
        <v>2934</v>
      </c>
      <c r="G898" s="25">
        <v>2</v>
      </c>
      <c r="H898" s="25">
        <v>3</v>
      </c>
      <c r="I898" s="139">
        <v>1086.3</v>
      </c>
      <c r="J898" s="139">
        <v>997.2</v>
      </c>
      <c r="K898" s="139">
        <v>997.2</v>
      </c>
      <c r="L898" s="148">
        <v>38</v>
      </c>
      <c r="M898" s="147">
        <f t="shared" si="198"/>
        <v>3894908.2</v>
      </c>
      <c r="N898" s="147"/>
      <c r="O898" s="147"/>
      <c r="P898" s="147"/>
      <c r="Q898" s="137">
        <f t="shared" si="199"/>
        <v>3894908.2</v>
      </c>
      <c r="R898" s="139">
        <f>3022196.2+872712</f>
        <v>3894908.2</v>
      </c>
      <c r="S898" s="25"/>
      <c r="T898" s="139"/>
      <c r="U898" s="139"/>
      <c r="V898" s="139"/>
      <c r="W898" s="139"/>
      <c r="X898" s="139"/>
      <c r="Y898" s="139"/>
      <c r="Z898" s="139"/>
      <c r="AA898" s="139"/>
      <c r="AB898" s="139"/>
      <c r="AC898" s="139"/>
      <c r="AD898" s="139"/>
      <c r="AE898" s="139"/>
      <c r="AF898" s="139"/>
      <c r="AG898" s="337">
        <v>2025</v>
      </c>
      <c r="AH898" s="126" t="s">
        <v>3058</v>
      </c>
      <c r="AI898" s="126"/>
      <c r="AJ898" s="134">
        <f t="shared" si="194"/>
        <v>845</v>
      </c>
      <c r="AK898" s="35" t="s">
        <v>153</v>
      </c>
      <c r="AL898" s="134" t="str">
        <f t="shared" si="195"/>
        <v>845.</v>
      </c>
      <c r="AM898" s="140"/>
      <c r="AN898" s="35"/>
      <c r="AO898" s="193"/>
    </row>
    <row r="899" spans="1:16379" ht="22.5" hidden="1" customHeight="1" x14ac:dyDescent="0.25">
      <c r="A899" s="68" t="s">
        <v>4029</v>
      </c>
      <c r="B899" s="25">
        <v>1598</v>
      </c>
      <c r="C899" s="36" t="s">
        <v>1417</v>
      </c>
      <c r="D899" s="25">
        <v>1983</v>
      </c>
      <c r="E899" s="68" t="s">
        <v>2932</v>
      </c>
      <c r="F899" s="68" t="s">
        <v>2934</v>
      </c>
      <c r="G899" s="25">
        <v>2</v>
      </c>
      <c r="H899" s="25">
        <v>3</v>
      </c>
      <c r="I899" s="139">
        <v>1059.4000000000001</v>
      </c>
      <c r="J899" s="139">
        <v>949.4</v>
      </c>
      <c r="K899" s="139">
        <v>949.4</v>
      </c>
      <c r="L899" s="148">
        <v>36</v>
      </c>
      <c r="M899" s="147">
        <f t="shared" si="198"/>
        <v>3279257.5</v>
      </c>
      <c r="N899" s="147"/>
      <c r="O899" s="147"/>
      <c r="P899" s="147"/>
      <c r="Q899" s="137">
        <f t="shared" si="199"/>
        <v>3279257.5</v>
      </c>
      <c r="R899" s="147">
        <v>3279257.5</v>
      </c>
      <c r="S899" s="148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39"/>
      <c r="AD899" s="139"/>
      <c r="AE899" s="137"/>
      <c r="AF899" s="147"/>
      <c r="AG899" s="337">
        <v>2025</v>
      </c>
      <c r="AH899" s="126" t="s">
        <v>3050</v>
      </c>
      <c r="AI899" s="126"/>
      <c r="AJ899" s="134">
        <f t="shared" si="194"/>
        <v>846</v>
      </c>
      <c r="AK899" s="35" t="s">
        <v>153</v>
      </c>
      <c r="AL899" s="134" t="str">
        <f t="shared" si="195"/>
        <v>846.</v>
      </c>
      <c r="AM899" s="140"/>
      <c r="AN899" s="35"/>
      <c r="AO899" s="193"/>
    </row>
    <row r="900" spans="1:16379" ht="22.5" hidden="1" customHeight="1" x14ac:dyDescent="0.25">
      <c r="A900" s="68" t="s">
        <v>4030</v>
      </c>
      <c r="B900" s="25">
        <v>1603</v>
      </c>
      <c r="C900" s="36" t="s">
        <v>56</v>
      </c>
      <c r="D900" s="25">
        <v>1991</v>
      </c>
      <c r="E900" s="68" t="s">
        <v>2932</v>
      </c>
      <c r="F900" s="68" t="s">
        <v>2934</v>
      </c>
      <c r="G900" s="25">
        <v>5</v>
      </c>
      <c r="H900" s="25">
        <v>2</v>
      </c>
      <c r="I900" s="139">
        <v>2591</v>
      </c>
      <c r="J900" s="137">
        <v>2225</v>
      </c>
      <c r="K900" s="139">
        <v>2225</v>
      </c>
      <c r="L900" s="148">
        <v>96</v>
      </c>
      <c r="M900" s="147">
        <f t="shared" si="198"/>
        <v>2061366</v>
      </c>
      <c r="N900" s="147"/>
      <c r="O900" s="147"/>
      <c r="P900" s="147"/>
      <c r="Q900" s="137">
        <f t="shared" si="199"/>
        <v>2061366</v>
      </c>
      <c r="R900" s="139">
        <f>745602+1315764</f>
        <v>2061366</v>
      </c>
      <c r="S900" s="25"/>
      <c r="T900" s="139"/>
      <c r="U900" s="139"/>
      <c r="V900" s="139"/>
      <c r="W900" s="139"/>
      <c r="X900" s="139"/>
      <c r="Y900" s="139"/>
      <c r="Z900" s="139"/>
      <c r="AA900" s="139"/>
      <c r="AB900" s="139"/>
      <c r="AC900" s="139"/>
      <c r="AD900" s="139"/>
      <c r="AE900" s="139"/>
      <c r="AF900" s="139"/>
      <c r="AG900" s="337">
        <v>2025</v>
      </c>
      <c r="AH900" s="126" t="s">
        <v>3064</v>
      </c>
      <c r="AI900" s="126"/>
      <c r="AJ900" s="134">
        <f t="shared" si="194"/>
        <v>847</v>
      </c>
      <c r="AK900" s="35" t="s">
        <v>153</v>
      </c>
      <c r="AL900" s="134" t="str">
        <f t="shared" si="195"/>
        <v>847.</v>
      </c>
      <c r="AM900" s="140"/>
      <c r="AN900" s="35"/>
      <c r="AO900" s="193"/>
    </row>
    <row r="901" spans="1:16379" ht="22.5" hidden="1" customHeight="1" x14ac:dyDescent="0.25">
      <c r="A901" s="68" t="s">
        <v>4031</v>
      </c>
      <c r="B901" s="25">
        <v>1604</v>
      </c>
      <c r="C901" s="36" t="s">
        <v>347</v>
      </c>
      <c r="D901" s="25">
        <v>1989</v>
      </c>
      <c r="E901" s="68" t="s">
        <v>2932</v>
      </c>
      <c r="F901" s="68" t="s">
        <v>2933</v>
      </c>
      <c r="G901" s="25">
        <v>5</v>
      </c>
      <c r="H901" s="25">
        <v>4</v>
      </c>
      <c r="I901" s="139">
        <v>5162.05</v>
      </c>
      <c r="J901" s="137">
        <v>4313.05</v>
      </c>
      <c r="K901" s="139">
        <v>4313.05</v>
      </c>
      <c r="L901" s="148">
        <v>169</v>
      </c>
      <c r="M901" s="147">
        <f t="shared" si="198"/>
        <v>5561546.25</v>
      </c>
      <c r="N901" s="147"/>
      <c r="O901" s="147"/>
      <c r="P901" s="147"/>
      <c r="Q901" s="137">
        <f t="shared" si="199"/>
        <v>5561546.25</v>
      </c>
      <c r="R901" s="147">
        <v>1273223.25</v>
      </c>
      <c r="S901" s="148"/>
      <c r="T901" s="147"/>
      <c r="U901" s="147">
        <v>1209</v>
      </c>
      <c r="V901" s="147">
        <f>U901*3547</f>
        <v>4288323</v>
      </c>
      <c r="W901" s="147"/>
      <c r="X901" s="147"/>
      <c r="Y901" s="147"/>
      <c r="Z901" s="147"/>
      <c r="AA901" s="147"/>
      <c r="AB901" s="147"/>
      <c r="AC901" s="147"/>
      <c r="AD901" s="147"/>
      <c r="AE901" s="147"/>
      <c r="AF901" s="147"/>
      <c r="AG901" s="337">
        <v>2025</v>
      </c>
      <c r="AH901" s="126" t="s">
        <v>3049</v>
      </c>
      <c r="AI901" s="126"/>
      <c r="AJ901" s="134">
        <f t="shared" si="194"/>
        <v>848</v>
      </c>
      <c r="AK901" s="35" t="s">
        <v>153</v>
      </c>
      <c r="AL901" s="134" t="str">
        <f t="shared" si="195"/>
        <v>848.</v>
      </c>
      <c r="AM901" s="140"/>
      <c r="AN901" s="35"/>
      <c r="AO901" s="193"/>
    </row>
    <row r="902" spans="1:16379" ht="22.5" hidden="1" customHeight="1" x14ac:dyDescent="0.25">
      <c r="A902" s="68" t="s">
        <v>4032</v>
      </c>
      <c r="B902" s="25">
        <v>1609</v>
      </c>
      <c r="C902" s="36" t="s">
        <v>1422</v>
      </c>
      <c r="D902" s="25">
        <v>1979</v>
      </c>
      <c r="E902" s="68" t="s">
        <v>2932</v>
      </c>
      <c r="F902" s="68" t="s">
        <v>2934</v>
      </c>
      <c r="G902" s="25">
        <v>2</v>
      </c>
      <c r="H902" s="25">
        <v>2</v>
      </c>
      <c r="I902" s="139">
        <v>819.36</v>
      </c>
      <c r="J902" s="139">
        <v>763.15</v>
      </c>
      <c r="K902" s="139">
        <v>763.15</v>
      </c>
      <c r="L902" s="148">
        <v>27</v>
      </c>
      <c r="M902" s="147">
        <f t="shared" si="198"/>
        <v>468712</v>
      </c>
      <c r="N902" s="147"/>
      <c r="O902" s="147"/>
      <c r="P902" s="147"/>
      <c r="Q902" s="137">
        <f t="shared" si="199"/>
        <v>468712</v>
      </c>
      <c r="R902" s="147">
        <v>468712</v>
      </c>
      <c r="S902" s="148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39"/>
      <c r="AD902" s="139"/>
      <c r="AE902" s="147"/>
      <c r="AF902" s="147"/>
      <c r="AG902" s="337">
        <v>2025</v>
      </c>
      <c r="AH902" s="126" t="s">
        <v>3048</v>
      </c>
      <c r="AI902" s="126"/>
      <c r="AJ902" s="134">
        <f t="shared" si="194"/>
        <v>849</v>
      </c>
      <c r="AK902" s="35" t="s">
        <v>153</v>
      </c>
      <c r="AL902" s="134" t="str">
        <f t="shared" si="195"/>
        <v>849.</v>
      </c>
      <c r="AM902" s="140"/>
      <c r="AN902" s="35"/>
      <c r="AO902" s="193"/>
    </row>
    <row r="903" spans="1:16379" ht="22.5" hidden="1" customHeight="1" x14ac:dyDescent="0.25">
      <c r="A903" s="68" t="s">
        <v>4033</v>
      </c>
      <c r="B903" s="25">
        <v>1612</v>
      </c>
      <c r="C903" s="154" t="s">
        <v>356</v>
      </c>
      <c r="D903" s="25">
        <v>1971</v>
      </c>
      <c r="E903" s="68" t="s">
        <v>2932</v>
      </c>
      <c r="F903" s="68" t="s">
        <v>2934</v>
      </c>
      <c r="G903" s="25">
        <v>2</v>
      </c>
      <c r="H903" s="25">
        <v>2</v>
      </c>
      <c r="I903" s="139">
        <v>751.8</v>
      </c>
      <c r="J903" s="137">
        <v>719.6</v>
      </c>
      <c r="K903" s="139">
        <v>719.6</v>
      </c>
      <c r="L903" s="148">
        <v>33</v>
      </c>
      <c r="M903" s="147">
        <f t="shared" si="198"/>
        <v>191022</v>
      </c>
      <c r="N903" s="147"/>
      <c r="O903" s="147"/>
      <c r="P903" s="147"/>
      <c r="Q903" s="137">
        <f t="shared" si="199"/>
        <v>191022</v>
      </c>
      <c r="R903" s="147">
        <v>191022</v>
      </c>
      <c r="S903" s="148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337">
        <v>2025</v>
      </c>
      <c r="AH903" s="126" t="s">
        <v>3049</v>
      </c>
      <c r="AI903" s="126"/>
      <c r="AJ903" s="134">
        <f t="shared" si="194"/>
        <v>850</v>
      </c>
      <c r="AK903" s="35" t="s">
        <v>153</v>
      </c>
      <c r="AL903" s="134" t="str">
        <f t="shared" si="195"/>
        <v>850.</v>
      </c>
      <c r="AM903" s="140"/>
      <c r="AN903" s="35"/>
      <c r="AO903" s="193"/>
    </row>
    <row r="904" spans="1:16379" ht="22.5" hidden="1" customHeight="1" x14ac:dyDescent="0.25">
      <c r="A904" s="68" t="s">
        <v>4034</v>
      </c>
      <c r="B904" s="25">
        <v>1616</v>
      </c>
      <c r="C904" s="36" t="s">
        <v>348</v>
      </c>
      <c r="D904" s="25">
        <v>1959</v>
      </c>
      <c r="E904" s="68" t="s">
        <v>2932</v>
      </c>
      <c r="F904" s="68" t="s">
        <v>2934</v>
      </c>
      <c r="G904" s="25">
        <v>2</v>
      </c>
      <c r="H904" s="25">
        <v>2</v>
      </c>
      <c r="I904" s="139">
        <v>849.6</v>
      </c>
      <c r="J904" s="137">
        <v>786.2</v>
      </c>
      <c r="K904" s="139">
        <v>786.2</v>
      </c>
      <c r="L904" s="148">
        <v>28</v>
      </c>
      <c r="M904" s="147">
        <f t="shared" si="198"/>
        <v>191022</v>
      </c>
      <c r="N904" s="147"/>
      <c r="O904" s="147"/>
      <c r="P904" s="147"/>
      <c r="Q904" s="137">
        <f t="shared" si="199"/>
        <v>191022</v>
      </c>
      <c r="R904" s="147">
        <v>191022</v>
      </c>
      <c r="S904" s="148"/>
      <c r="T904" s="147"/>
      <c r="U904" s="147"/>
      <c r="V904" s="147"/>
      <c r="W904" s="147"/>
      <c r="X904" s="147"/>
      <c r="Y904" s="147"/>
      <c r="Z904" s="147"/>
      <c r="AA904" s="147"/>
      <c r="AB904" s="147"/>
      <c r="AC904" s="147"/>
      <c r="AD904" s="147"/>
      <c r="AE904" s="147"/>
      <c r="AF904" s="147"/>
      <c r="AG904" s="337">
        <v>2025</v>
      </c>
      <c r="AH904" s="126" t="s">
        <v>3049</v>
      </c>
      <c r="AI904" s="126"/>
      <c r="AJ904" s="134">
        <f t="shared" si="194"/>
        <v>851</v>
      </c>
      <c r="AK904" s="35" t="s">
        <v>153</v>
      </c>
      <c r="AL904" s="134" t="str">
        <f t="shared" si="195"/>
        <v>851.</v>
      </c>
      <c r="AM904" s="140"/>
      <c r="AN904" s="35"/>
      <c r="AO904" s="193"/>
    </row>
    <row r="905" spans="1:16379" ht="22.5" hidden="1" customHeight="1" x14ac:dyDescent="0.25">
      <c r="A905" s="68" t="s">
        <v>4035</v>
      </c>
      <c r="B905" s="25">
        <v>1617</v>
      </c>
      <c r="C905" s="36" t="s">
        <v>2919</v>
      </c>
      <c r="D905" s="25">
        <v>1984</v>
      </c>
      <c r="E905" s="68" t="s">
        <v>2932</v>
      </c>
      <c r="F905" s="68" t="s">
        <v>2934</v>
      </c>
      <c r="G905" s="25">
        <v>2</v>
      </c>
      <c r="H905" s="25">
        <v>3</v>
      </c>
      <c r="I905" s="139">
        <v>825.2</v>
      </c>
      <c r="J905" s="137">
        <v>737.6</v>
      </c>
      <c r="K905" s="139">
        <v>426.2</v>
      </c>
      <c r="L905" s="148">
        <v>16</v>
      </c>
      <c r="M905" s="147">
        <f>R905+T905+V905+X905+Z905+AB905+AE905+AF905</f>
        <v>3851776</v>
      </c>
      <c r="N905" s="147"/>
      <c r="O905" s="147"/>
      <c r="P905" s="147"/>
      <c r="Q905" s="137">
        <f>M905</f>
        <v>3851776</v>
      </c>
      <c r="R905" s="147"/>
      <c r="S905" s="148"/>
      <c r="T905" s="147"/>
      <c r="U905" s="147">
        <v>512</v>
      </c>
      <c r="V905" s="147">
        <f>U905*7523</f>
        <v>3851776</v>
      </c>
      <c r="W905" s="147"/>
      <c r="X905" s="147"/>
      <c r="Y905" s="147"/>
      <c r="Z905" s="147"/>
      <c r="AA905" s="147"/>
      <c r="AB905" s="147"/>
      <c r="AC905" s="139"/>
      <c r="AD905" s="139"/>
      <c r="AE905" s="147"/>
      <c r="AF905" s="147"/>
      <c r="AG905" s="337">
        <v>2025</v>
      </c>
      <c r="AH905" s="126"/>
      <c r="AI905" s="126"/>
      <c r="AJ905" s="134">
        <f t="shared" si="194"/>
        <v>852</v>
      </c>
      <c r="AK905" s="35" t="s">
        <v>153</v>
      </c>
      <c r="AL905" s="134" t="str">
        <f t="shared" si="195"/>
        <v>852.</v>
      </c>
      <c r="AM905" s="140"/>
      <c r="AN905" s="303"/>
      <c r="AO905" s="193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/>
      <c r="DE905" s="14"/>
      <c r="DF905" s="14"/>
      <c r="DG905" s="14"/>
      <c r="DH905" s="14"/>
      <c r="DI905" s="14"/>
      <c r="DJ905" s="14"/>
      <c r="DK905" s="14"/>
      <c r="DL905" s="14"/>
      <c r="DM905" s="14"/>
      <c r="DN905" s="14"/>
      <c r="DO905" s="14"/>
      <c r="DP905" s="14"/>
      <c r="DQ905" s="14"/>
      <c r="DR905" s="14"/>
      <c r="DS905" s="14"/>
      <c r="DT905" s="14"/>
      <c r="DU905" s="14"/>
      <c r="DV905" s="14"/>
      <c r="DW905" s="14"/>
      <c r="DX905" s="14"/>
      <c r="DY905" s="14"/>
      <c r="DZ905" s="14"/>
      <c r="EA905" s="14"/>
      <c r="EB905" s="14"/>
      <c r="EC905" s="14"/>
      <c r="ED905" s="14"/>
      <c r="EE905" s="14"/>
      <c r="EF905" s="14"/>
      <c r="EG905" s="14"/>
      <c r="EH905" s="14"/>
      <c r="EI905" s="14"/>
      <c r="EJ905" s="14"/>
      <c r="EK905" s="14"/>
      <c r="EL905" s="14"/>
      <c r="EM905" s="14"/>
      <c r="EN905" s="14"/>
      <c r="EO905" s="14"/>
      <c r="EP905" s="14"/>
      <c r="EQ905" s="14"/>
      <c r="ER905" s="14"/>
      <c r="ES905" s="14"/>
      <c r="ET905" s="14"/>
      <c r="EU905" s="14"/>
      <c r="EV905" s="14"/>
      <c r="EW905" s="14"/>
      <c r="EX905" s="14"/>
      <c r="EY905" s="14"/>
      <c r="EZ905" s="14"/>
      <c r="FA905" s="14"/>
      <c r="FB905" s="14"/>
      <c r="FC905" s="14"/>
      <c r="FD905" s="14"/>
      <c r="FE905" s="14"/>
      <c r="FF905" s="14"/>
      <c r="FG905" s="14"/>
      <c r="FH905" s="14"/>
      <c r="FI905" s="14"/>
      <c r="FJ905" s="14"/>
      <c r="FK905" s="14"/>
      <c r="FL905" s="14"/>
      <c r="FM905" s="14"/>
      <c r="FN905" s="14"/>
      <c r="FO905" s="14"/>
      <c r="FP905" s="14"/>
      <c r="FQ905" s="14"/>
      <c r="FR905" s="14"/>
      <c r="FS905" s="14"/>
      <c r="FT905" s="14"/>
      <c r="FU905" s="14"/>
      <c r="FV905" s="14"/>
      <c r="FW905" s="14"/>
      <c r="FX905" s="14"/>
      <c r="FY905" s="14"/>
      <c r="FZ905" s="14"/>
      <c r="GA905" s="14"/>
      <c r="GB905" s="14"/>
      <c r="GC905" s="14"/>
      <c r="GD905" s="14"/>
      <c r="GE905" s="14"/>
      <c r="GF905" s="14"/>
      <c r="GG905" s="14"/>
      <c r="GH905" s="14"/>
      <c r="GI905" s="14"/>
      <c r="GJ905" s="14"/>
      <c r="GK905" s="14"/>
      <c r="GL905" s="14"/>
      <c r="GM905" s="14"/>
      <c r="GN905" s="14"/>
      <c r="GO905" s="14"/>
      <c r="GP905" s="14"/>
      <c r="GQ905" s="14"/>
      <c r="GR905" s="14"/>
      <c r="GS905" s="14"/>
      <c r="GT905" s="14"/>
      <c r="GU905" s="14"/>
      <c r="GV905" s="14"/>
      <c r="GW905" s="14"/>
      <c r="GX905" s="14"/>
      <c r="GY905" s="14"/>
      <c r="GZ905" s="14"/>
      <c r="HA905" s="14"/>
      <c r="HB905" s="14"/>
      <c r="HC905" s="14"/>
      <c r="HD905" s="14"/>
      <c r="HE905" s="14"/>
      <c r="HF905" s="14"/>
      <c r="HG905" s="14"/>
      <c r="HH905" s="14"/>
      <c r="HI905" s="14"/>
      <c r="HJ905" s="14"/>
      <c r="HK905" s="14"/>
      <c r="HL905" s="14"/>
      <c r="HM905" s="14"/>
      <c r="HN905" s="14"/>
      <c r="HO905" s="14"/>
      <c r="HP905" s="14"/>
      <c r="HQ905" s="14"/>
      <c r="HR905" s="14"/>
      <c r="HS905" s="14"/>
      <c r="HT905" s="14"/>
      <c r="HU905" s="14"/>
      <c r="HV905" s="14"/>
      <c r="HW905" s="14"/>
      <c r="HX905" s="14"/>
      <c r="HY905" s="14"/>
      <c r="HZ905" s="14"/>
      <c r="IA905" s="14"/>
      <c r="IB905" s="14"/>
      <c r="IC905" s="14"/>
      <c r="ID905" s="14"/>
      <c r="IE905" s="14"/>
      <c r="IF905" s="14"/>
      <c r="IG905" s="14"/>
      <c r="IH905" s="14"/>
      <c r="II905" s="14"/>
      <c r="IJ905" s="14"/>
      <c r="IK905" s="14"/>
      <c r="IL905" s="14"/>
      <c r="IM905" s="14"/>
      <c r="IN905" s="14"/>
      <c r="IO905" s="14"/>
      <c r="IP905" s="14"/>
      <c r="IQ905" s="14"/>
      <c r="IR905" s="14"/>
      <c r="IS905" s="14"/>
      <c r="IT905" s="14"/>
      <c r="IU905" s="14"/>
      <c r="IV905" s="14"/>
      <c r="IW905" s="14"/>
      <c r="IX905" s="14"/>
      <c r="IY905" s="14"/>
      <c r="IZ905" s="14"/>
      <c r="JA905" s="14"/>
      <c r="JB905" s="14"/>
      <c r="JC905" s="14"/>
      <c r="JD905" s="14"/>
      <c r="JE905" s="14"/>
      <c r="JF905" s="14"/>
      <c r="JG905" s="14"/>
      <c r="JH905" s="14"/>
      <c r="JI905" s="14"/>
      <c r="JJ905" s="14"/>
      <c r="JK905" s="14"/>
      <c r="JL905" s="14"/>
      <c r="JM905" s="14"/>
      <c r="JN905" s="14"/>
      <c r="JO905" s="14"/>
      <c r="JP905" s="14"/>
      <c r="JQ905" s="14"/>
      <c r="JR905" s="14"/>
      <c r="JS905" s="14"/>
      <c r="JT905" s="14"/>
      <c r="JU905" s="14"/>
      <c r="JV905" s="14"/>
      <c r="JW905" s="14"/>
      <c r="JX905" s="14"/>
      <c r="JY905" s="14"/>
      <c r="JZ905" s="14"/>
      <c r="KA905" s="14"/>
      <c r="KB905" s="14"/>
      <c r="KC905" s="14"/>
      <c r="KD905" s="14"/>
      <c r="KE905" s="14"/>
      <c r="KF905" s="14"/>
      <c r="KG905" s="14"/>
      <c r="KH905" s="14"/>
      <c r="KI905" s="14"/>
      <c r="KJ905" s="14"/>
      <c r="KK905" s="14"/>
      <c r="KL905" s="14"/>
      <c r="KM905" s="14"/>
      <c r="KN905" s="14"/>
      <c r="KO905" s="14"/>
      <c r="KP905" s="14"/>
      <c r="KQ905" s="14"/>
      <c r="KR905" s="14"/>
      <c r="KS905" s="14"/>
      <c r="KT905" s="14"/>
      <c r="KU905" s="14"/>
      <c r="KV905" s="14"/>
      <c r="KW905" s="14"/>
      <c r="KX905" s="14"/>
      <c r="KY905" s="14"/>
      <c r="KZ905" s="14"/>
      <c r="LA905" s="14"/>
      <c r="LB905" s="14"/>
      <c r="LC905" s="14"/>
      <c r="LD905" s="14"/>
      <c r="LE905" s="14"/>
      <c r="LF905" s="14"/>
      <c r="LG905" s="14"/>
      <c r="LH905" s="14"/>
      <c r="LI905" s="14"/>
      <c r="LJ905" s="14"/>
      <c r="LK905" s="14"/>
      <c r="LL905" s="14"/>
      <c r="LM905" s="14"/>
      <c r="LN905" s="14"/>
      <c r="LO905" s="14"/>
      <c r="LP905" s="14"/>
      <c r="LQ905" s="14"/>
      <c r="LR905" s="14"/>
      <c r="LS905" s="14"/>
      <c r="LT905" s="14"/>
      <c r="LU905" s="14"/>
      <c r="LV905" s="14"/>
      <c r="LW905" s="14"/>
      <c r="LX905" s="14"/>
      <c r="LY905" s="14"/>
      <c r="LZ905" s="14"/>
      <c r="MA905" s="14"/>
      <c r="MB905" s="14"/>
      <c r="MC905" s="14"/>
      <c r="MD905" s="14"/>
      <c r="ME905" s="14"/>
      <c r="MF905" s="14"/>
      <c r="MG905" s="14"/>
      <c r="MH905" s="14"/>
      <c r="MI905" s="14"/>
      <c r="MJ905" s="14"/>
      <c r="MK905" s="14"/>
      <c r="ML905" s="14"/>
      <c r="MM905" s="14"/>
      <c r="MN905" s="14"/>
      <c r="MO905" s="14"/>
      <c r="MP905" s="14"/>
      <c r="MQ905" s="14"/>
      <c r="MR905" s="14"/>
      <c r="MS905" s="14"/>
      <c r="MT905" s="14"/>
      <c r="MU905" s="14"/>
      <c r="MV905" s="14"/>
      <c r="MW905" s="14"/>
      <c r="MX905" s="14"/>
      <c r="MY905" s="14"/>
      <c r="MZ905" s="14"/>
      <c r="NA905" s="14"/>
      <c r="NB905" s="14"/>
      <c r="NC905" s="14"/>
      <c r="ND905" s="14"/>
      <c r="NE905" s="14"/>
      <c r="NF905" s="14"/>
      <c r="NG905" s="14"/>
      <c r="NH905" s="14"/>
      <c r="NI905" s="14"/>
      <c r="NJ905" s="14"/>
      <c r="NK905" s="14"/>
      <c r="NL905" s="14"/>
      <c r="NM905" s="14"/>
      <c r="NN905" s="14"/>
      <c r="NO905" s="14"/>
      <c r="NP905" s="14"/>
      <c r="NQ905" s="14"/>
      <c r="NR905" s="14"/>
      <c r="NS905" s="14"/>
      <c r="NT905" s="14"/>
      <c r="NU905" s="14"/>
      <c r="NV905" s="14"/>
      <c r="NW905" s="14"/>
      <c r="NX905" s="14"/>
      <c r="NY905" s="14"/>
      <c r="NZ905" s="14"/>
      <c r="OA905" s="14"/>
      <c r="OB905" s="14"/>
      <c r="OC905" s="14"/>
      <c r="OD905" s="14"/>
      <c r="OE905" s="14"/>
      <c r="OF905" s="14"/>
      <c r="OG905" s="14"/>
      <c r="OH905" s="14"/>
      <c r="OI905" s="14"/>
      <c r="OJ905" s="14"/>
      <c r="OK905" s="14"/>
      <c r="OL905" s="14"/>
      <c r="OM905" s="14"/>
      <c r="ON905" s="14"/>
      <c r="OO905" s="14"/>
      <c r="OP905" s="14"/>
      <c r="OQ905" s="14"/>
      <c r="OR905" s="14"/>
      <c r="OS905" s="14"/>
      <c r="OT905" s="14"/>
      <c r="OU905" s="14"/>
      <c r="OV905" s="14"/>
      <c r="OW905" s="14"/>
      <c r="OX905" s="14"/>
      <c r="OY905" s="14"/>
      <c r="OZ905" s="14"/>
      <c r="PA905" s="14"/>
      <c r="PB905" s="14"/>
      <c r="PC905" s="14"/>
      <c r="PD905" s="14"/>
      <c r="PE905" s="14"/>
      <c r="PF905" s="14"/>
      <c r="PG905" s="14"/>
      <c r="PH905" s="14"/>
      <c r="PI905" s="14"/>
      <c r="PJ905" s="14"/>
      <c r="PK905" s="14"/>
      <c r="PL905" s="14"/>
      <c r="PM905" s="14"/>
      <c r="PN905" s="14"/>
      <c r="PO905" s="14"/>
      <c r="PP905" s="14"/>
      <c r="PQ905" s="14"/>
      <c r="PR905" s="14"/>
      <c r="PS905" s="14"/>
      <c r="PT905" s="14"/>
      <c r="PU905" s="14"/>
      <c r="PV905" s="14"/>
      <c r="PW905" s="14"/>
      <c r="PX905" s="14"/>
      <c r="PY905" s="14"/>
      <c r="PZ905" s="14"/>
      <c r="QA905" s="14"/>
      <c r="QB905" s="14"/>
      <c r="QC905" s="14"/>
      <c r="QD905" s="14"/>
      <c r="QE905" s="14"/>
      <c r="QF905" s="14"/>
      <c r="QG905" s="14"/>
      <c r="QH905" s="14"/>
      <c r="QI905" s="14"/>
      <c r="QJ905" s="14"/>
      <c r="QK905" s="14"/>
      <c r="QL905" s="14"/>
      <c r="QM905" s="14"/>
      <c r="QN905" s="14"/>
      <c r="QO905" s="14"/>
      <c r="QP905" s="14"/>
      <c r="QQ905" s="14"/>
      <c r="QR905" s="14"/>
      <c r="QS905" s="14"/>
      <c r="QT905" s="14"/>
      <c r="QU905" s="14"/>
      <c r="QV905" s="14"/>
      <c r="QW905" s="14"/>
      <c r="QX905" s="14"/>
      <c r="QY905" s="14"/>
      <c r="QZ905" s="14"/>
      <c r="RA905" s="14"/>
      <c r="RB905" s="14"/>
      <c r="RC905" s="14"/>
      <c r="RD905" s="14"/>
      <c r="RE905" s="14"/>
      <c r="RF905" s="14"/>
      <c r="RG905" s="14"/>
      <c r="RH905" s="14"/>
      <c r="RI905" s="14"/>
      <c r="RJ905" s="14"/>
      <c r="RK905" s="14"/>
      <c r="RL905" s="14"/>
      <c r="RM905" s="14"/>
      <c r="RN905" s="14"/>
      <c r="RO905" s="14"/>
      <c r="RP905" s="14"/>
      <c r="RQ905" s="14"/>
      <c r="RR905" s="14"/>
      <c r="RS905" s="14"/>
      <c r="RT905" s="14"/>
      <c r="RU905" s="14"/>
      <c r="RV905" s="14"/>
      <c r="RW905" s="14"/>
      <c r="RX905" s="14"/>
      <c r="RY905" s="14"/>
      <c r="RZ905" s="14"/>
      <c r="SA905" s="14"/>
      <c r="SB905" s="14"/>
      <c r="SC905" s="14"/>
      <c r="SD905" s="14"/>
      <c r="SE905" s="14"/>
      <c r="SF905" s="14"/>
      <c r="SG905" s="14"/>
      <c r="SH905" s="14"/>
      <c r="SI905" s="14"/>
      <c r="SJ905" s="14"/>
      <c r="SK905" s="14"/>
      <c r="SL905" s="14"/>
      <c r="SM905" s="14"/>
      <c r="SN905" s="14"/>
      <c r="SO905" s="14"/>
      <c r="SP905" s="14"/>
      <c r="SQ905" s="14"/>
      <c r="SR905" s="14"/>
      <c r="SS905" s="14"/>
      <c r="ST905" s="14"/>
      <c r="SU905" s="14"/>
      <c r="SV905" s="14"/>
      <c r="SW905" s="14"/>
      <c r="SX905" s="14"/>
      <c r="SY905" s="14"/>
      <c r="SZ905" s="14"/>
      <c r="TA905" s="14"/>
      <c r="TB905" s="14"/>
      <c r="TC905" s="14"/>
      <c r="TD905" s="14"/>
      <c r="TE905" s="14"/>
      <c r="TF905" s="14"/>
      <c r="TG905" s="14"/>
      <c r="TH905" s="14"/>
      <c r="TI905" s="14"/>
      <c r="TJ905" s="14"/>
      <c r="TK905" s="14"/>
      <c r="TL905" s="14"/>
      <c r="TM905" s="14"/>
      <c r="TN905" s="14"/>
      <c r="TO905" s="14"/>
      <c r="TP905" s="14"/>
      <c r="TQ905" s="14"/>
      <c r="TR905" s="14"/>
      <c r="TS905" s="14"/>
      <c r="TT905" s="14"/>
      <c r="TU905" s="14"/>
      <c r="TV905" s="14"/>
      <c r="TW905" s="14"/>
      <c r="TX905" s="14"/>
      <c r="TY905" s="14"/>
      <c r="TZ905" s="14"/>
      <c r="UA905" s="14"/>
      <c r="UB905" s="14"/>
      <c r="UC905" s="14"/>
      <c r="UD905" s="14"/>
      <c r="UE905" s="14"/>
      <c r="UF905" s="14"/>
      <c r="UG905" s="14"/>
      <c r="UH905" s="14"/>
      <c r="UI905" s="14"/>
      <c r="UJ905" s="14"/>
      <c r="UK905" s="14"/>
      <c r="UL905" s="14"/>
      <c r="UM905" s="14"/>
      <c r="UN905" s="14"/>
      <c r="UO905" s="14"/>
      <c r="UP905" s="14"/>
      <c r="UQ905" s="14"/>
      <c r="UR905" s="14"/>
      <c r="US905" s="14"/>
      <c r="UT905" s="14"/>
      <c r="UU905" s="14"/>
      <c r="UV905" s="14"/>
      <c r="UW905" s="14"/>
      <c r="UX905" s="14"/>
      <c r="UY905" s="14"/>
      <c r="UZ905" s="14"/>
      <c r="VA905" s="14"/>
      <c r="VB905" s="14"/>
      <c r="VC905" s="14"/>
      <c r="VD905" s="14"/>
      <c r="VE905" s="14"/>
      <c r="VF905" s="14"/>
      <c r="VG905" s="14"/>
      <c r="VH905" s="14"/>
      <c r="VI905" s="14"/>
      <c r="VJ905" s="14"/>
      <c r="VK905" s="14"/>
      <c r="VL905" s="14"/>
      <c r="VM905" s="14"/>
      <c r="VN905" s="14"/>
      <c r="VO905" s="14"/>
      <c r="VP905" s="14"/>
      <c r="VQ905" s="14"/>
      <c r="VR905" s="14"/>
      <c r="VS905" s="14"/>
      <c r="VT905" s="14"/>
      <c r="VU905" s="14"/>
      <c r="VV905" s="14"/>
      <c r="VW905" s="14"/>
      <c r="VX905" s="14"/>
      <c r="VY905" s="14"/>
      <c r="VZ905" s="14"/>
      <c r="WA905" s="14"/>
      <c r="WB905" s="14"/>
      <c r="WC905" s="14"/>
      <c r="WD905" s="14"/>
      <c r="WE905" s="14"/>
      <c r="WF905" s="14"/>
      <c r="WG905" s="14"/>
      <c r="WH905" s="14"/>
      <c r="WI905" s="14"/>
      <c r="WJ905" s="14"/>
      <c r="WK905" s="14"/>
      <c r="WL905" s="14"/>
      <c r="WM905" s="14"/>
      <c r="WN905" s="14"/>
      <c r="WO905" s="14"/>
      <c r="WP905" s="14"/>
      <c r="WQ905" s="14"/>
      <c r="WR905" s="14"/>
      <c r="WS905" s="14"/>
      <c r="WT905" s="14"/>
      <c r="WU905" s="14"/>
      <c r="WV905" s="14"/>
      <c r="WW905" s="14"/>
      <c r="WX905" s="14"/>
      <c r="WY905" s="14"/>
      <c r="WZ905" s="14"/>
      <c r="XA905" s="14"/>
      <c r="XB905" s="14"/>
      <c r="XC905" s="14"/>
      <c r="XD905" s="14"/>
      <c r="XE905" s="14"/>
      <c r="XF905" s="14"/>
      <c r="XG905" s="14"/>
      <c r="XH905" s="14"/>
      <c r="XI905" s="14"/>
      <c r="XJ905" s="14"/>
      <c r="XK905" s="14"/>
      <c r="XL905" s="14"/>
      <c r="XM905" s="14"/>
      <c r="XN905" s="14"/>
      <c r="XO905" s="14"/>
      <c r="XP905" s="14"/>
      <c r="XQ905" s="14"/>
      <c r="XR905" s="14"/>
      <c r="XS905" s="14"/>
      <c r="XT905" s="14"/>
      <c r="XU905" s="14"/>
      <c r="XV905" s="14"/>
      <c r="XW905" s="14"/>
      <c r="XX905" s="14"/>
      <c r="XY905" s="14"/>
      <c r="XZ905" s="14"/>
      <c r="YA905" s="14"/>
      <c r="YB905" s="14"/>
      <c r="YC905" s="14"/>
      <c r="YD905" s="14"/>
      <c r="YE905" s="14"/>
      <c r="YF905" s="14"/>
      <c r="YG905" s="14"/>
      <c r="YH905" s="14"/>
      <c r="YI905" s="14"/>
      <c r="YJ905" s="14"/>
      <c r="YK905" s="14"/>
      <c r="YL905" s="14"/>
      <c r="YM905" s="14"/>
      <c r="YN905" s="14"/>
      <c r="YO905" s="14"/>
      <c r="YP905" s="14"/>
      <c r="YQ905" s="14"/>
      <c r="YR905" s="14"/>
      <c r="YS905" s="14"/>
      <c r="YT905" s="14"/>
      <c r="YU905" s="14"/>
      <c r="YV905" s="14"/>
      <c r="YW905" s="14"/>
      <c r="YX905" s="14"/>
      <c r="YY905" s="14"/>
      <c r="YZ905" s="14"/>
      <c r="ZA905" s="14"/>
      <c r="ZB905" s="14"/>
      <c r="ZC905" s="14"/>
      <c r="ZD905" s="14"/>
      <c r="ZE905" s="14"/>
      <c r="ZF905" s="14"/>
      <c r="ZG905" s="14"/>
      <c r="ZH905" s="14"/>
      <c r="ZI905" s="14"/>
      <c r="ZJ905" s="14"/>
      <c r="ZK905" s="14"/>
      <c r="ZL905" s="14"/>
      <c r="ZM905" s="14"/>
      <c r="ZN905" s="14"/>
      <c r="ZO905" s="14"/>
      <c r="ZP905" s="14"/>
      <c r="ZQ905" s="14"/>
      <c r="ZR905" s="14"/>
      <c r="ZS905" s="14"/>
      <c r="ZT905" s="14"/>
      <c r="ZU905" s="14"/>
      <c r="ZV905" s="14"/>
      <c r="ZW905" s="14"/>
      <c r="ZX905" s="14"/>
      <c r="ZY905" s="14"/>
      <c r="ZZ905" s="14"/>
      <c r="AAA905" s="14"/>
      <c r="AAB905" s="14"/>
      <c r="AAC905" s="14"/>
      <c r="AAD905" s="14"/>
      <c r="AAE905" s="14"/>
      <c r="AAF905" s="14"/>
      <c r="AAG905" s="14"/>
      <c r="AAH905" s="14"/>
      <c r="AAI905" s="14"/>
      <c r="AAJ905" s="14"/>
      <c r="AAK905" s="14"/>
      <c r="AAL905" s="14"/>
      <c r="AAM905" s="14"/>
      <c r="AAN905" s="14"/>
      <c r="AAO905" s="14"/>
      <c r="AAP905" s="14"/>
      <c r="AAQ905" s="14"/>
      <c r="AAR905" s="14"/>
      <c r="AAS905" s="14"/>
      <c r="AAT905" s="14"/>
      <c r="AAU905" s="14"/>
      <c r="AAV905" s="14"/>
      <c r="AAW905" s="14"/>
      <c r="AAX905" s="14"/>
      <c r="AAY905" s="14"/>
      <c r="AAZ905" s="14"/>
      <c r="ABA905" s="14"/>
      <c r="ABB905" s="14"/>
      <c r="ABC905" s="14"/>
      <c r="ABD905" s="14"/>
      <c r="ABE905" s="14"/>
      <c r="ABF905" s="14"/>
      <c r="ABG905" s="14"/>
      <c r="ABH905" s="14"/>
      <c r="ABI905" s="14"/>
      <c r="ABJ905" s="14"/>
      <c r="ABK905" s="14"/>
      <c r="ABL905" s="14"/>
      <c r="ABM905" s="14"/>
      <c r="ABN905" s="14"/>
      <c r="ABO905" s="14"/>
      <c r="ABP905" s="14"/>
      <c r="ABQ905" s="14"/>
      <c r="ABR905" s="14"/>
      <c r="ABS905" s="14"/>
      <c r="ABT905" s="14"/>
      <c r="ABU905" s="14"/>
      <c r="ABV905" s="14"/>
      <c r="ABW905" s="14"/>
      <c r="ABX905" s="14"/>
      <c r="ABY905" s="14"/>
      <c r="ABZ905" s="14"/>
      <c r="ACA905" s="14"/>
      <c r="ACB905" s="14"/>
      <c r="ACC905" s="14"/>
      <c r="ACD905" s="14"/>
      <c r="ACE905" s="14"/>
      <c r="ACF905" s="14"/>
      <c r="ACG905" s="14"/>
      <c r="ACH905" s="14"/>
      <c r="ACI905" s="14"/>
      <c r="ACJ905" s="14"/>
      <c r="ACK905" s="14"/>
      <c r="ACL905" s="14"/>
      <c r="ACM905" s="14"/>
      <c r="ACN905" s="14"/>
      <c r="ACO905" s="14"/>
      <c r="ACP905" s="14"/>
      <c r="ACQ905" s="14"/>
      <c r="ACR905" s="14"/>
      <c r="ACS905" s="14"/>
      <c r="ACT905" s="14"/>
      <c r="ACU905" s="14"/>
      <c r="ACV905" s="14"/>
      <c r="ACW905" s="14"/>
      <c r="ACX905" s="14"/>
      <c r="ACY905" s="14"/>
      <c r="ACZ905" s="14"/>
      <c r="ADA905" s="14"/>
      <c r="ADB905" s="14"/>
      <c r="ADC905" s="14"/>
      <c r="ADD905" s="14"/>
      <c r="ADE905" s="14"/>
      <c r="ADF905" s="14"/>
      <c r="ADG905" s="14"/>
      <c r="ADH905" s="14"/>
      <c r="ADI905" s="14"/>
      <c r="ADJ905" s="14"/>
      <c r="ADK905" s="14"/>
      <c r="ADL905" s="14"/>
      <c r="ADM905" s="14"/>
      <c r="ADN905" s="14"/>
      <c r="ADO905" s="14"/>
      <c r="ADP905" s="14"/>
      <c r="ADQ905" s="14"/>
      <c r="ADR905" s="14"/>
      <c r="ADS905" s="14"/>
      <c r="ADT905" s="14"/>
      <c r="ADU905" s="14"/>
      <c r="ADV905" s="14"/>
      <c r="ADW905" s="14"/>
      <c r="ADX905" s="14"/>
      <c r="ADY905" s="14"/>
      <c r="ADZ905" s="14"/>
      <c r="AEA905" s="14"/>
      <c r="AEB905" s="14"/>
      <c r="AEC905" s="14"/>
      <c r="AED905" s="14"/>
      <c r="AEE905" s="14"/>
      <c r="AEF905" s="14"/>
      <c r="AEG905" s="14"/>
      <c r="AEH905" s="14"/>
      <c r="AEI905" s="14"/>
      <c r="AEJ905" s="14"/>
      <c r="AEK905" s="14"/>
      <c r="AEL905" s="14"/>
      <c r="AEM905" s="14"/>
      <c r="AEN905" s="14"/>
      <c r="AEO905" s="14"/>
      <c r="AEP905" s="14"/>
      <c r="AEQ905" s="14"/>
      <c r="AER905" s="14"/>
      <c r="AES905" s="14"/>
      <c r="AET905" s="14"/>
      <c r="AEU905" s="14"/>
      <c r="AEV905" s="14"/>
      <c r="AEW905" s="14"/>
      <c r="AEX905" s="14"/>
      <c r="AEY905" s="14"/>
      <c r="AEZ905" s="14"/>
      <c r="AFA905" s="14"/>
      <c r="AFB905" s="14"/>
      <c r="AFC905" s="14"/>
      <c r="AFD905" s="14"/>
      <c r="AFE905" s="14"/>
      <c r="AFF905" s="14"/>
      <c r="AFG905" s="14"/>
      <c r="AFH905" s="14"/>
      <c r="AFI905" s="14"/>
      <c r="AFJ905" s="14"/>
      <c r="AFK905" s="14"/>
      <c r="AFL905" s="14"/>
      <c r="AFM905" s="14"/>
      <c r="AFN905" s="14"/>
      <c r="AFO905" s="14"/>
      <c r="AFP905" s="14"/>
      <c r="AFQ905" s="14"/>
      <c r="AFR905" s="14"/>
      <c r="AFS905" s="14"/>
      <c r="AFT905" s="14"/>
      <c r="AFU905" s="14"/>
      <c r="AFV905" s="14"/>
      <c r="AFW905" s="14"/>
      <c r="AFX905" s="14"/>
      <c r="AFY905" s="14"/>
      <c r="AFZ905" s="14"/>
      <c r="AGA905" s="14"/>
      <c r="AGB905" s="14"/>
      <c r="AGC905" s="14"/>
      <c r="AGD905" s="14"/>
      <c r="AGE905" s="14"/>
      <c r="AGF905" s="14"/>
      <c r="AGG905" s="14"/>
      <c r="AGH905" s="14"/>
      <c r="AGI905" s="14"/>
      <c r="AGJ905" s="14"/>
      <c r="AGK905" s="14"/>
      <c r="AGL905" s="14"/>
      <c r="AGM905" s="14"/>
      <c r="AGN905" s="14"/>
      <c r="AGO905" s="14"/>
      <c r="AGP905" s="14"/>
      <c r="AGQ905" s="14"/>
      <c r="AGR905" s="14"/>
      <c r="AGS905" s="14"/>
      <c r="AGT905" s="14"/>
      <c r="AGU905" s="14"/>
      <c r="AGV905" s="14"/>
      <c r="AGW905" s="14"/>
      <c r="AGX905" s="14"/>
      <c r="AGY905" s="14"/>
      <c r="AGZ905" s="14"/>
      <c r="AHA905" s="14"/>
      <c r="AHB905" s="14"/>
      <c r="AHC905" s="14"/>
      <c r="AHD905" s="14"/>
      <c r="AHE905" s="14"/>
      <c r="AHF905" s="14"/>
      <c r="AHG905" s="14"/>
      <c r="AHH905" s="14"/>
      <c r="AHI905" s="14"/>
      <c r="AHJ905" s="14"/>
      <c r="AHK905" s="14"/>
      <c r="AHL905" s="14"/>
      <c r="AHM905" s="14"/>
      <c r="AHN905" s="14"/>
      <c r="AHO905" s="14"/>
      <c r="AHP905" s="14"/>
      <c r="AHQ905" s="14"/>
      <c r="AHR905" s="14"/>
      <c r="AHS905" s="14"/>
      <c r="AHT905" s="14"/>
      <c r="AHU905" s="14"/>
      <c r="AHV905" s="14"/>
      <c r="AHW905" s="14"/>
      <c r="AHX905" s="14"/>
      <c r="AHY905" s="14"/>
      <c r="AHZ905" s="14"/>
      <c r="AIA905" s="14"/>
      <c r="AIB905" s="14"/>
      <c r="AIC905" s="14"/>
      <c r="AID905" s="14"/>
      <c r="AIE905" s="14"/>
      <c r="AIF905" s="14"/>
      <c r="AIG905" s="14"/>
      <c r="AIH905" s="14"/>
      <c r="AII905" s="14"/>
      <c r="AIJ905" s="14"/>
      <c r="AIK905" s="14"/>
      <c r="AIL905" s="14"/>
      <c r="AIM905" s="14"/>
      <c r="AIN905" s="14"/>
      <c r="AIO905" s="14"/>
      <c r="AIP905" s="14"/>
      <c r="AIQ905" s="14"/>
      <c r="AIR905" s="14"/>
      <c r="AIS905" s="14"/>
      <c r="AIT905" s="14"/>
      <c r="AIU905" s="14"/>
      <c r="AIV905" s="14"/>
      <c r="AIW905" s="14"/>
      <c r="AIX905" s="14"/>
      <c r="AIY905" s="14"/>
      <c r="AIZ905" s="14"/>
      <c r="AJA905" s="14"/>
      <c r="AJB905" s="14"/>
      <c r="AJC905" s="14"/>
      <c r="AJD905" s="14"/>
      <c r="AJE905" s="14"/>
      <c r="AJF905" s="14"/>
      <c r="AJG905" s="14"/>
      <c r="AJH905" s="14"/>
      <c r="AJI905" s="14"/>
      <c r="AJJ905" s="14"/>
      <c r="AJK905" s="14"/>
      <c r="AJL905" s="14"/>
      <c r="AJM905" s="14"/>
      <c r="AJN905" s="14"/>
      <c r="AJO905" s="14"/>
      <c r="AJP905" s="14"/>
      <c r="AJQ905" s="14"/>
      <c r="AJR905" s="14"/>
      <c r="AJS905" s="14"/>
      <c r="AJT905" s="14"/>
      <c r="AJU905" s="14"/>
      <c r="AJV905" s="14"/>
      <c r="AJW905" s="14"/>
      <c r="AJX905" s="14"/>
      <c r="AJY905" s="14"/>
      <c r="AJZ905" s="14"/>
      <c r="AKA905" s="14"/>
      <c r="AKB905" s="14"/>
      <c r="AKC905" s="14"/>
      <c r="AKD905" s="14"/>
      <c r="AKE905" s="14"/>
      <c r="AKF905" s="14"/>
      <c r="AKG905" s="14"/>
      <c r="AKH905" s="14"/>
      <c r="AKI905" s="14"/>
      <c r="AKJ905" s="14"/>
      <c r="AKK905" s="14"/>
      <c r="AKL905" s="14"/>
      <c r="AKM905" s="14"/>
      <c r="AKN905" s="14"/>
      <c r="AKO905" s="14"/>
      <c r="AKP905" s="14"/>
      <c r="AKQ905" s="14"/>
      <c r="AKR905" s="14"/>
      <c r="AKS905" s="14"/>
      <c r="AKT905" s="14"/>
      <c r="AKU905" s="14"/>
      <c r="AKV905" s="14"/>
      <c r="AKW905" s="14"/>
      <c r="AKX905" s="14"/>
      <c r="AKY905" s="14"/>
      <c r="AKZ905" s="14"/>
      <c r="ALA905" s="14"/>
      <c r="ALB905" s="14"/>
      <c r="ALC905" s="14"/>
      <c r="ALD905" s="14"/>
      <c r="ALE905" s="14"/>
      <c r="ALF905" s="14"/>
      <c r="ALG905" s="14"/>
      <c r="ALH905" s="14"/>
      <c r="ALI905" s="14"/>
      <c r="ALJ905" s="14"/>
      <c r="ALK905" s="14"/>
      <c r="ALL905" s="14"/>
      <c r="ALM905" s="14"/>
      <c r="ALN905" s="14"/>
      <c r="ALO905" s="14"/>
      <c r="ALP905" s="14"/>
      <c r="ALQ905" s="14"/>
      <c r="ALR905" s="14"/>
      <c r="ALS905" s="14"/>
      <c r="ALT905" s="14"/>
      <c r="ALU905" s="14"/>
      <c r="ALV905" s="14"/>
      <c r="ALW905" s="14"/>
      <c r="ALX905" s="14"/>
      <c r="ALY905" s="14"/>
      <c r="ALZ905" s="14"/>
      <c r="AMA905" s="14"/>
      <c r="AMB905" s="14"/>
      <c r="AMC905" s="14"/>
      <c r="AMD905" s="14"/>
      <c r="AME905" s="14"/>
      <c r="AMF905" s="14"/>
      <c r="AMG905" s="14"/>
      <c r="AMH905" s="14"/>
      <c r="AMI905" s="14"/>
      <c r="AMJ905" s="14"/>
      <c r="AMK905" s="14"/>
      <c r="AML905" s="14"/>
      <c r="AMM905" s="14"/>
      <c r="AMN905" s="14"/>
      <c r="AMO905" s="14"/>
      <c r="AMP905" s="14"/>
      <c r="AMQ905" s="14"/>
      <c r="AMR905" s="14"/>
      <c r="AMS905" s="14"/>
      <c r="AMT905" s="14"/>
      <c r="AMU905" s="14"/>
      <c r="AMV905" s="14"/>
      <c r="AMW905" s="14"/>
      <c r="AMX905" s="14"/>
      <c r="AMY905" s="14"/>
      <c r="AMZ905" s="14"/>
      <c r="ANA905" s="14"/>
      <c r="ANB905" s="14"/>
      <c r="ANC905" s="14"/>
      <c r="AND905" s="14"/>
      <c r="ANE905" s="14"/>
      <c r="ANF905" s="14"/>
      <c r="ANG905" s="14"/>
      <c r="ANH905" s="14"/>
      <c r="ANI905" s="14"/>
      <c r="ANJ905" s="14"/>
      <c r="ANK905" s="14"/>
      <c r="ANL905" s="14"/>
      <c r="ANM905" s="14"/>
      <c r="ANN905" s="14"/>
      <c r="ANO905" s="14"/>
      <c r="ANP905" s="14"/>
      <c r="ANQ905" s="14"/>
      <c r="ANR905" s="14"/>
      <c r="ANS905" s="14"/>
      <c r="ANT905" s="14"/>
      <c r="ANU905" s="14"/>
      <c r="ANV905" s="14"/>
      <c r="ANW905" s="14"/>
      <c r="ANX905" s="14"/>
      <c r="ANY905" s="14"/>
      <c r="ANZ905" s="14"/>
      <c r="AOA905" s="14"/>
      <c r="AOB905" s="14"/>
      <c r="AOC905" s="14"/>
      <c r="AOD905" s="14"/>
      <c r="AOE905" s="14"/>
      <c r="AOF905" s="14"/>
      <c r="AOG905" s="14"/>
      <c r="AOH905" s="14"/>
      <c r="AOI905" s="14"/>
      <c r="AOJ905" s="14"/>
      <c r="AOK905" s="14"/>
      <c r="AOL905" s="14"/>
      <c r="AOM905" s="14"/>
      <c r="AON905" s="14"/>
      <c r="AOO905" s="14"/>
      <c r="AOP905" s="14"/>
      <c r="AOQ905" s="14"/>
      <c r="AOR905" s="14"/>
      <c r="AOS905" s="14"/>
      <c r="AOT905" s="14"/>
      <c r="AOU905" s="14"/>
      <c r="AOV905" s="14"/>
      <c r="AOW905" s="14"/>
      <c r="AOX905" s="14"/>
      <c r="AOY905" s="14"/>
      <c r="AOZ905" s="14"/>
      <c r="APA905" s="14"/>
      <c r="APB905" s="14"/>
      <c r="APC905" s="14"/>
      <c r="APD905" s="14"/>
      <c r="APE905" s="14"/>
      <c r="APF905" s="14"/>
      <c r="APG905" s="14"/>
      <c r="APH905" s="14"/>
      <c r="API905" s="14"/>
      <c r="APJ905" s="14"/>
      <c r="APK905" s="14"/>
      <c r="APL905" s="14"/>
      <c r="APM905" s="14"/>
      <c r="APN905" s="14"/>
      <c r="APO905" s="14"/>
      <c r="APP905" s="14"/>
      <c r="APQ905" s="14"/>
      <c r="APR905" s="14"/>
      <c r="APS905" s="14"/>
      <c r="APT905" s="14"/>
      <c r="APU905" s="14"/>
      <c r="APV905" s="14"/>
      <c r="APW905" s="14"/>
      <c r="APX905" s="14"/>
      <c r="APY905" s="14"/>
      <c r="APZ905" s="14"/>
      <c r="AQA905" s="14"/>
      <c r="AQB905" s="14"/>
      <c r="AQC905" s="14"/>
      <c r="AQD905" s="14"/>
      <c r="AQE905" s="14"/>
      <c r="AQF905" s="14"/>
      <c r="AQG905" s="14"/>
      <c r="AQH905" s="14"/>
      <c r="AQI905" s="14"/>
      <c r="AQJ905" s="14"/>
      <c r="AQK905" s="14"/>
      <c r="AQL905" s="14"/>
      <c r="AQM905" s="14"/>
      <c r="AQN905" s="14"/>
      <c r="AQO905" s="14"/>
      <c r="AQP905" s="14"/>
      <c r="AQQ905" s="14"/>
      <c r="AQR905" s="14"/>
      <c r="AQS905" s="14"/>
      <c r="AQT905" s="14"/>
      <c r="AQU905" s="14"/>
      <c r="AQV905" s="14"/>
      <c r="AQW905" s="14"/>
      <c r="AQX905" s="14"/>
      <c r="AQY905" s="14"/>
      <c r="AQZ905" s="14"/>
      <c r="ARA905" s="14"/>
      <c r="ARB905" s="14"/>
      <c r="ARC905" s="14"/>
      <c r="ARD905" s="14"/>
      <c r="ARE905" s="14"/>
      <c r="ARF905" s="14"/>
      <c r="ARG905" s="14"/>
      <c r="ARH905" s="14"/>
      <c r="ARI905" s="14"/>
      <c r="ARJ905" s="14"/>
      <c r="ARK905" s="14"/>
      <c r="ARL905" s="14"/>
      <c r="ARM905" s="14"/>
      <c r="ARN905" s="14"/>
      <c r="ARO905" s="14"/>
      <c r="ARP905" s="14"/>
      <c r="ARQ905" s="14"/>
      <c r="ARR905" s="14"/>
      <c r="ARS905" s="14"/>
      <c r="ART905" s="14"/>
      <c r="ARU905" s="14"/>
      <c r="ARV905" s="14"/>
      <c r="ARW905" s="14"/>
      <c r="ARX905" s="14"/>
      <c r="ARY905" s="14"/>
      <c r="ARZ905" s="14"/>
      <c r="ASA905" s="14"/>
      <c r="ASB905" s="14"/>
      <c r="ASC905" s="14"/>
      <c r="ASD905" s="14"/>
      <c r="ASE905" s="14"/>
      <c r="ASF905" s="14"/>
      <c r="ASG905" s="14"/>
      <c r="ASH905" s="14"/>
      <c r="ASI905" s="14"/>
      <c r="ASJ905" s="14"/>
      <c r="ASK905" s="14"/>
      <c r="ASL905" s="14"/>
      <c r="ASM905" s="14"/>
      <c r="ASN905" s="14"/>
      <c r="ASO905" s="14"/>
      <c r="ASP905" s="14"/>
      <c r="ASQ905" s="14"/>
      <c r="ASR905" s="14"/>
      <c r="ASS905" s="14"/>
      <c r="AST905" s="14"/>
      <c r="ASU905" s="14"/>
      <c r="ASV905" s="14"/>
      <c r="ASW905" s="14"/>
      <c r="ASX905" s="14"/>
      <c r="ASY905" s="14"/>
      <c r="ASZ905" s="14"/>
      <c r="ATA905" s="14"/>
      <c r="ATB905" s="14"/>
      <c r="ATC905" s="14"/>
      <c r="ATD905" s="14"/>
      <c r="ATE905" s="14"/>
      <c r="ATF905" s="14"/>
      <c r="ATG905" s="14"/>
      <c r="ATH905" s="14"/>
      <c r="ATI905" s="14"/>
      <c r="ATJ905" s="14"/>
      <c r="ATK905" s="14"/>
      <c r="ATL905" s="14"/>
      <c r="ATM905" s="14"/>
      <c r="ATN905" s="14"/>
      <c r="ATO905" s="14"/>
      <c r="ATP905" s="14"/>
      <c r="ATQ905" s="14"/>
      <c r="ATR905" s="14"/>
      <c r="ATS905" s="14"/>
      <c r="ATT905" s="14"/>
      <c r="ATU905" s="14"/>
      <c r="ATV905" s="14"/>
      <c r="ATW905" s="14"/>
      <c r="ATX905" s="14"/>
      <c r="ATY905" s="14"/>
      <c r="ATZ905" s="14"/>
      <c r="AUA905" s="14"/>
      <c r="AUB905" s="14"/>
      <c r="AUC905" s="14"/>
      <c r="AUD905" s="14"/>
      <c r="AUE905" s="14"/>
      <c r="AUF905" s="14"/>
      <c r="AUG905" s="14"/>
      <c r="AUH905" s="14"/>
      <c r="AUI905" s="14"/>
      <c r="AUJ905" s="14"/>
      <c r="AUK905" s="14"/>
      <c r="AUL905" s="14"/>
      <c r="AUM905" s="14"/>
      <c r="AUN905" s="14"/>
      <c r="AUO905" s="14"/>
      <c r="AUP905" s="14"/>
      <c r="AUQ905" s="14"/>
      <c r="AUR905" s="14"/>
      <c r="AUS905" s="14"/>
      <c r="AUT905" s="14"/>
      <c r="AUU905" s="14"/>
      <c r="AUV905" s="14"/>
      <c r="AUW905" s="14"/>
      <c r="AUX905" s="14"/>
      <c r="AUY905" s="14"/>
      <c r="AUZ905" s="14"/>
      <c r="AVA905" s="14"/>
      <c r="AVB905" s="14"/>
      <c r="AVC905" s="14"/>
      <c r="AVD905" s="14"/>
      <c r="AVE905" s="14"/>
      <c r="AVF905" s="14"/>
      <c r="AVG905" s="14"/>
      <c r="AVH905" s="14"/>
      <c r="AVI905" s="14"/>
      <c r="AVJ905" s="14"/>
      <c r="AVK905" s="14"/>
      <c r="AVL905" s="14"/>
      <c r="AVM905" s="14"/>
      <c r="AVN905" s="14"/>
      <c r="AVO905" s="14"/>
      <c r="AVP905" s="14"/>
      <c r="AVQ905" s="14"/>
      <c r="AVR905" s="14"/>
      <c r="AVS905" s="14"/>
      <c r="AVT905" s="14"/>
      <c r="AVU905" s="14"/>
      <c r="AVV905" s="14"/>
      <c r="AVW905" s="14"/>
      <c r="AVX905" s="14"/>
      <c r="AVY905" s="14"/>
      <c r="AVZ905" s="14"/>
      <c r="AWA905" s="14"/>
      <c r="AWB905" s="14"/>
      <c r="AWC905" s="14"/>
      <c r="AWD905" s="14"/>
      <c r="AWE905" s="14"/>
      <c r="AWF905" s="14"/>
      <c r="AWG905" s="14"/>
      <c r="AWH905" s="14"/>
      <c r="AWI905" s="14"/>
      <c r="AWJ905" s="14"/>
      <c r="AWK905" s="14"/>
      <c r="AWL905" s="14"/>
      <c r="AWM905" s="14"/>
      <c r="AWN905" s="14"/>
      <c r="AWO905" s="14"/>
      <c r="AWP905" s="14"/>
      <c r="AWQ905" s="14"/>
      <c r="AWR905" s="14"/>
      <c r="AWS905" s="14"/>
      <c r="AWT905" s="14"/>
      <c r="AWU905" s="14"/>
      <c r="AWV905" s="14"/>
      <c r="AWW905" s="14"/>
      <c r="AWX905" s="14"/>
      <c r="AWY905" s="14"/>
      <c r="AWZ905" s="14"/>
      <c r="AXA905" s="14"/>
      <c r="AXB905" s="14"/>
      <c r="AXC905" s="14"/>
      <c r="AXD905" s="14"/>
      <c r="AXE905" s="14"/>
      <c r="AXF905" s="14"/>
      <c r="AXG905" s="14"/>
      <c r="AXH905" s="14"/>
      <c r="AXI905" s="14"/>
      <c r="AXJ905" s="14"/>
      <c r="AXK905" s="14"/>
      <c r="AXL905" s="14"/>
      <c r="AXM905" s="14"/>
      <c r="AXN905" s="14"/>
      <c r="AXO905" s="14"/>
      <c r="AXP905" s="14"/>
      <c r="AXQ905" s="14"/>
      <c r="AXR905" s="14"/>
      <c r="AXS905" s="14"/>
      <c r="AXT905" s="14"/>
      <c r="AXU905" s="14"/>
      <c r="AXV905" s="14"/>
      <c r="AXW905" s="14"/>
      <c r="AXX905" s="14"/>
      <c r="AXY905" s="14"/>
      <c r="AXZ905" s="14"/>
      <c r="AYA905" s="14"/>
      <c r="AYB905" s="14"/>
      <c r="AYC905" s="14"/>
      <c r="AYD905" s="14"/>
      <c r="AYE905" s="14"/>
      <c r="AYF905" s="14"/>
      <c r="AYG905" s="14"/>
      <c r="AYH905" s="14"/>
      <c r="AYI905" s="14"/>
      <c r="AYJ905" s="14"/>
      <c r="AYK905" s="14"/>
      <c r="AYL905" s="14"/>
      <c r="AYM905" s="14"/>
      <c r="AYN905" s="14"/>
      <c r="AYO905" s="14"/>
      <c r="AYP905" s="14"/>
      <c r="AYQ905" s="14"/>
      <c r="AYR905" s="14"/>
      <c r="AYS905" s="14"/>
      <c r="AYT905" s="14"/>
      <c r="AYU905" s="14"/>
      <c r="AYV905" s="14"/>
      <c r="AYW905" s="14"/>
      <c r="AYX905" s="14"/>
      <c r="AYY905" s="14"/>
      <c r="AYZ905" s="14"/>
      <c r="AZA905" s="14"/>
      <c r="AZB905" s="14"/>
      <c r="AZC905" s="14"/>
      <c r="AZD905" s="14"/>
      <c r="AZE905" s="14"/>
      <c r="AZF905" s="14"/>
      <c r="AZG905" s="14"/>
      <c r="AZH905" s="14"/>
      <c r="AZI905" s="14"/>
      <c r="AZJ905" s="14"/>
      <c r="AZK905" s="14"/>
      <c r="AZL905" s="14"/>
      <c r="AZM905" s="14"/>
      <c r="AZN905" s="14"/>
      <c r="AZO905" s="14"/>
      <c r="AZP905" s="14"/>
      <c r="AZQ905" s="14"/>
      <c r="AZR905" s="14"/>
      <c r="AZS905" s="14"/>
      <c r="AZT905" s="14"/>
      <c r="AZU905" s="14"/>
      <c r="AZV905" s="14"/>
      <c r="AZW905" s="14"/>
      <c r="AZX905" s="14"/>
      <c r="AZY905" s="14"/>
      <c r="AZZ905" s="14"/>
      <c r="BAA905" s="14"/>
      <c r="BAB905" s="14"/>
      <c r="BAC905" s="14"/>
      <c r="BAD905" s="14"/>
      <c r="BAE905" s="14"/>
      <c r="BAF905" s="14"/>
      <c r="BAG905" s="14"/>
      <c r="BAH905" s="14"/>
      <c r="BAI905" s="14"/>
      <c r="BAJ905" s="14"/>
      <c r="BAK905" s="14"/>
      <c r="BAL905" s="14"/>
      <c r="BAM905" s="14"/>
      <c r="BAN905" s="14"/>
      <c r="BAO905" s="14"/>
      <c r="BAP905" s="14"/>
      <c r="BAQ905" s="14"/>
      <c r="BAR905" s="14"/>
      <c r="BAS905" s="14"/>
      <c r="BAT905" s="14"/>
      <c r="BAU905" s="14"/>
      <c r="BAV905" s="14"/>
      <c r="BAW905" s="14"/>
      <c r="BAX905" s="14"/>
      <c r="BAY905" s="14"/>
      <c r="BAZ905" s="14"/>
      <c r="BBA905" s="14"/>
      <c r="BBB905" s="14"/>
      <c r="BBC905" s="14"/>
      <c r="BBD905" s="14"/>
      <c r="BBE905" s="14"/>
      <c r="BBF905" s="14"/>
      <c r="BBG905" s="14"/>
      <c r="BBH905" s="14"/>
      <c r="BBI905" s="14"/>
      <c r="BBJ905" s="14"/>
      <c r="BBK905" s="14"/>
      <c r="BBL905" s="14"/>
      <c r="BBM905" s="14"/>
      <c r="BBN905" s="14"/>
      <c r="BBO905" s="14"/>
      <c r="BBP905" s="14"/>
      <c r="BBQ905" s="14"/>
      <c r="BBR905" s="14"/>
      <c r="BBS905" s="14"/>
      <c r="BBT905" s="14"/>
      <c r="BBU905" s="14"/>
      <c r="BBV905" s="14"/>
      <c r="BBW905" s="14"/>
      <c r="BBX905" s="14"/>
      <c r="BBY905" s="14"/>
      <c r="BBZ905" s="14"/>
      <c r="BCA905" s="14"/>
      <c r="BCB905" s="14"/>
      <c r="BCC905" s="14"/>
      <c r="BCD905" s="14"/>
      <c r="BCE905" s="14"/>
      <c r="BCF905" s="14"/>
      <c r="BCG905" s="14"/>
      <c r="BCH905" s="14"/>
      <c r="BCI905" s="14"/>
      <c r="BCJ905" s="14"/>
      <c r="BCK905" s="14"/>
      <c r="BCL905" s="14"/>
      <c r="BCM905" s="14"/>
      <c r="BCN905" s="14"/>
      <c r="BCO905" s="14"/>
      <c r="BCP905" s="14"/>
      <c r="BCQ905" s="14"/>
      <c r="BCR905" s="14"/>
      <c r="BCS905" s="14"/>
      <c r="BCT905" s="14"/>
      <c r="BCU905" s="14"/>
      <c r="BCV905" s="14"/>
      <c r="BCW905" s="14"/>
      <c r="BCX905" s="14"/>
      <c r="BCY905" s="14"/>
      <c r="BCZ905" s="14"/>
      <c r="BDA905" s="14"/>
      <c r="BDB905" s="14"/>
      <c r="BDC905" s="14"/>
      <c r="BDD905" s="14"/>
      <c r="BDE905" s="14"/>
      <c r="BDF905" s="14"/>
      <c r="BDG905" s="14"/>
      <c r="BDH905" s="14"/>
      <c r="BDI905" s="14"/>
      <c r="BDJ905" s="14"/>
      <c r="BDK905" s="14"/>
      <c r="BDL905" s="14"/>
      <c r="BDM905" s="14"/>
      <c r="BDN905" s="14"/>
      <c r="BDO905" s="14"/>
      <c r="BDP905" s="14"/>
      <c r="BDQ905" s="14"/>
      <c r="BDR905" s="14"/>
      <c r="BDS905" s="14"/>
      <c r="BDT905" s="14"/>
      <c r="BDU905" s="14"/>
      <c r="BDV905" s="14"/>
      <c r="BDW905" s="14"/>
      <c r="BDX905" s="14"/>
      <c r="BDY905" s="14"/>
      <c r="BDZ905" s="14"/>
      <c r="BEA905" s="14"/>
      <c r="BEB905" s="14"/>
      <c r="BEC905" s="14"/>
      <c r="BED905" s="14"/>
      <c r="BEE905" s="14"/>
      <c r="BEF905" s="14"/>
      <c r="BEG905" s="14"/>
      <c r="BEH905" s="14"/>
      <c r="BEI905" s="14"/>
      <c r="BEJ905" s="14"/>
      <c r="BEK905" s="14"/>
      <c r="BEL905" s="14"/>
      <c r="BEM905" s="14"/>
      <c r="BEN905" s="14"/>
      <c r="BEO905" s="14"/>
      <c r="BEP905" s="14"/>
      <c r="BEQ905" s="14"/>
      <c r="BER905" s="14"/>
      <c r="BES905" s="14"/>
      <c r="BET905" s="14"/>
      <c r="BEU905" s="14"/>
      <c r="BEV905" s="14"/>
      <c r="BEW905" s="14"/>
      <c r="BEX905" s="14"/>
      <c r="BEY905" s="14"/>
      <c r="BEZ905" s="14"/>
      <c r="BFA905" s="14"/>
      <c r="BFB905" s="14"/>
      <c r="BFC905" s="14"/>
      <c r="BFD905" s="14"/>
      <c r="BFE905" s="14"/>
      <c r="BFF905" s="14"/>
      <c r="BFG905" s="14"/>
      <c r="BFH905" s="14"/>
      <c r="BFI905" s="14"/>
      <c r="BFJ905" s="14"/>
      <c r="BFK905" s="14"/>
      <c r="BFL905" s="14"/>
      <c r="BFM905" s="14"/>
      <c r="BFN905" s="14"/>
      <c r="BFO905" s="14"/>
      <c r="BFP905" s="14"/>
      <c r="BFQ905" s="14"/>
      <c r="BFR905" s="14"/>
      <c r="BFS905" s="14"/>
      <c r="BFT905" s="14"/>
      <c r="BFU905" s="14"/>
      <c r="BFV905" s="14"/>
      <c r="BFW905" s="14"/>
      <c r="BFX905" s="14"/>
      <c r="BFY905" s="14"/>
      <c r="BFZ905" s="14"/>
      <c r="BGA905" s="14"/>
      <c r="BGB905" s="14"/>
      <c r="BGC905" s="14"/>
      <c r="BGD905" s="14"/>
      <c r="BGE905" s="14"/>
      <c r="BGF905" s="14"/>
      <c r="BGG905" s="14"/>
      <c r="BGH905" s="14"/>
      <c r="BGI905" s="14"/>
      <c r="BGJ905" s="14"/>
      <c r="BGK905" s="14"/>
      <c r="BGL905" s="14"/>
      <c r="BGM905" s="14"/>
      <c r="BGN905" s="14"/>
      <c r="BGO905" s="14"/>
      <c r="BGP905" s="14"/>
      <c r="BGQ905" s="14"/>
      <c r="BGR905" s="14"/>
      <c r="BGS905" s="14"/>
      <c r="BGT905" s="14"/>
      <c r="BGU905" s="14"/>
      <c r="BGV905" s="14"/>
      <c r="BGW905" s="14"/>
      <c r="BGX905" s="14"/>
      <c r="BGY905" s="14"/>
      <c r="BGZ905" s="14"/>
      <c r="BHA905" s="14"/>
      <c r="BHB905" s="14"/>
      <c r="BHC905" s="14"/>
      <c r="BHD905" s="14"/>
      <c r="BHE905" s="14"/>
      <c r="BHF905" s="14"/>
      <c r="BHG905" s="14"/>
      <c r="BHH905" s="14"/>
      <c r="BHI905" s="14"/>
      <c r="BHJ905" s="14"/>
      <c r="BHK905" s="14"/>
      <c r="BHL905" s="14"/>
      <c r="BHM905" s="14"/>
      <c r="BHN905" s="14"/>
      <c r="BHO905" s="14"/>
      <c r="BHP905" s="14"/>
      <c r="BHQ905" s="14"/>
      <c r="BHR905" s="14"/>
      <c r="BHS905" s="14"/>
      <c r="BHT905" s="14"/>
      <c r="BHU905" s="14"/>
      <c r="BHV905" s="14"/>
      <c r="BHW905" s="14"/>
      <c r="BHX905" s="14"/>
      <c r="BHY905" s="14"/>
      <c r="BHZ905" s="14"/>
      <c r="BIA905" s="14"/>
      <c r="BIB905" s="14"/>
      <c r="BIC905" s="14"/>
      <c r="BID905" s="14"/>
      <c r="BIE905" s="14"/>
      <c r="BIF905" s="14"/>
      <c r="BIG905" s="14"/>
      <c r="BIH905" s="14"/>
      <c r="BII905" s="14"/>
      <c r="BIJ905" s="14"/>
      <c r="BIK905" s="14"/>
      <c r="BIL905" s="14"/>
      <c r="BIM905" s="14"/>
      <c r="BIN905" s="14"/>
      <c r="BIO905" s="14"/>
      <c r="BIP905" s="14"/>
      <c r="BIQ905" s="14"/>
      <c r="BIR905" s="14"/>
      <c r="BIS905" s="14"/>
      <c r="BIT905" s="14"/>
      <c r="BIU905" s="14"/>
      <c r="BIV905" s="14"/>
      <c r="BIW905" s="14"/>
      <c r="BIX905" s="14"/>
      <c r="BIY905" s="14"/>
      <c r="BIZ905" s="14"/>
      <c r="BJA905" s="14"/>
      <c r="BJB905" s="14"/>
      <c r="BJC905" s="14"/>
      <c r="BJD905" s="14"/>
      <c r="BJE905" s="14"/>
      <c r="BJF905" s="14"/>
      <c r="BJG905" s="14"/>
      <c r="BJH905" s="14"/>
      <c r="BJI905" s="14"/>
      <c r="BJJ905" s="14"/>
      <c r="BJK905" s="14"/>
      <c r="BJL905" s="14"/>
      <c r="BJM905" s="14"/>
      <c r="BJN905" s="14"/>
      <c r="BJO905" s="14"/>
      <c r="BJP905" s="14"/>
      <c r="BJQ905" s="14"/>
      <c r="BJR905" s="14"/>
      <c r="BJS905" s="14"/>
      <c r="BJT905" s="14"/>
      <c r="BJU905" s="14"/>
      <c r="BJV905" s="14"/>
      <c r="BJW905" s="14"/>
      <c r="BJX905" s="14"/>
      <c r="BJY905" s="14"/>
      <c r="BJZ905" s="14"/>
      <c r="BKA905" s="14"/>
      <c r="BKB905" s="14"/>
      <c r="BKC905" s="14"/>
      <c r="BKD905" s="14"/>
      <c r="BKE905" s="14"/>
      <c r="BKF905" s="14"/>
      <c r="BKG905" s="14"/>
      <c r="BKH905" s="14"/>
      <c r="BKI905" s="14"/>
      <c r="BKJ905" s="14"/>
      <c r="BKK905" s="14"/>
      <c r="BKL905" s="14"/>
      <c r="BKM905" s="14"/>
      <c r="BKN905" s="14"/>
      <c r="BKO905" s="14"/>
      <c r="BKP905" s="14"/>
      <c r="BKQ905" s="14"/>
      <c r="BKR905" s="14"/>
      <c r="BKS905" s="14"/>
      <c r="BKT905" s="14"/>
      <c r="BKU905" s="14"/>
      <c r="BKV905" s="14"/>
      <c r="BKW905" s="14"/>
      <c r="BKX905" s="14"/>
      <c r="BKY905" s="14"/>
      <c r="BKZ905" s="14"/>
      <c r="BLA905" s="14"/>
      <c r="BLB905" s="14"/>
      <c r="BLC905" s="14"/>
      <c r="BLD905" s="14"/>
      <c r="BLE905" s="14"/>
      <c r="BLF905" s="14"/>
      <c r="BLG905" s="14"/>
      <c r="BLH905" s="14"/>
      <c r="BLI905" s="14"/>
      <c r="BLJ905" s="14"/>
      <c r="BLK905" s="14"/>
      <c r="BLL905" s="14"/>
      <c r="BLM905" s="14"/>
      <c r="BLN905" s="14"/>
      <c r="BLO905" s="14"/>
      <c r="BLP905" s="14"/>
      <c r="BLQ905" s="14"/>
      <c r="BLR905" s="14"/>
      <c r="BLS905" s="14"/>
      <c r="BLT905" s="14"/>
      <c r="BLU905" s="14"/>
      <c r="BLV905" s="14"/>
      <c r="BLW905" s="14"/>
      <c r="BLX905" s="14"/>
      <c r="BLY905" s="14"/>
      <c r="BLZ905" s="14"/>
      <c r="BMA905" s="14"/>
      <c r="BMB905" s="14"/>
      <c r="BMC905" s="14"/>
      <c r="BMD905" s="14"/>
      <c r="BME905" s="14"/>
      <c r="BMF905" s="14"/>
      <c r="BMG905" s="14"/>
      <c r="BMH905" s="14"/>
      <c r="BMI905" s="14"/>
      <c r="BMJ905" s="14"/>
      <c r="BMK905" s="14"/>
      <c r="BML905" s="14"/>
      <c r="BMM905" s="14"/>
      <c r="BMN905" s="14"/>
      <c r="BMO905" s="14"/>
      <c r="BMP905" s="14"/>
      <c r="BMQ905" s="14"/>
      <c r="BMR905" s="14"/>
      <c r="BMS905" s="14"/>
      <c r="BMT905" s="14"/>
      <c r="BMU905" s="14"/>
      <c r="BMV905" s="14"/>
      <c r="BMW905" s="14"/>
      <c r="BMX905" s="14"/>
      <c r="BMY905" s="14"/>
      <c r="BMZ905" s="14"/>
      <c r="BNA905" s="14"/>
      <c r="BNB905" s="14"/>
      <c r="BNC905" s="14"/>
      <c r="BND905" s="14"/>
      <c r="BNE905" s="14"/>
      <c r="BNF905" s="14"/>
      <c r="BNG905" s="14"/>
      <c r="BNH905" s="14"/>
      <c r="BNI905" s="14"/>
      <c r="BNJ905" s="14"/>
      <c r="BNK905" s="14"/>
      <c r="BNL905" s="14"/>
      <c r="BNM905" s="14"/>
      <c r="BNN905" s="14"/>
      <c r="BNO905" s="14"/>
      <c r="BNP905" s="14"/>
      <c r="BNQ905" s="14"/>
      <c r="BNR905" s="14"/>
      <c r="BNS905" s="14"/>
      <c r="BNT905" s="14"/>
      <c r="BNU905" s="14"/>
      <c r="BNV905" s="14"/>
      <c r="BNW905" s="14"/>
      <c r="BNX905" s="14"/>
      <c r="BNY905" s="14"/>
      <c r="BNZ905" s="14"/>
      <c r="BOA905" s="14"/>
      <c r="BOB905" s="14"/>
      <c r="BOC905" s="14"/>
      <c r="BOD905" s="14"/>
      <c r="BOE905" s="14"/>
      <c r="BOF905" s="14"/>
      <c r="BOG905" s="14"/>
      <c r="BOH905" s="14"/>
      <c r="BOI905" s="14"/>
      <c r="BOJ905" s="14"/>
      <c r="BOK905" s="14"/>
      <c r="BOL905" s="14"/>
      <c r="BOM905" s="14"/>
      <c r="BON905" s="14"/>
      <c r="BOO905" s="14"/>
      <c r="BOP905" s="14"/>
      <c r="BOQ905" s="14"/>
      <c r="BOR905" s="14"/>
      <c r="BOS905" s="14"/>
      <c r="BOT905" s="14"/>
      <c r="BOU905" s="14"/>
      <c r="BOV905" s="14"/>
      <c r="BOW905" s="14"/>
      <c r="BOX905" s="14"/>
      <c r="BOY905" s="14"/>
      <c r="BOZ905" s="14"/>
      <c r="BPA905" s="14"/>
      <c r="BPB905" s="14"/>
      <c r="BPC905" s="14"/>
      <c r="BPD905" s="14"/>
      <c r="BPE905" s="14"/>
      <c r="BPF905" s="14"/>
      <c r="BPG905" s="14"/>
      <c r="BPH905" s="14"/>
      <c r="BPI905" s="14"/>
      <c r="BPJ905" s="14"/>
      <c r="BPK905" s="14"/>
      <c r="BPL905" s="14"/>
      <c r="BPM905" s="14"/>
      <c r="BPN905" s="14"/>
      <c r="BPO905" s="14"/>
      <c r="BPP905" s="14"/>
      <c r="BPQ905" s="14"/>
      <c r="BPR905" s="14"/>
      <c r="BPS905" s="14"/>
      <c r="BPT905" s="14"/>
      <c r="BPU905" s="14"/>
      <c r="BPV905" s="14"/>
      <c r="BPW905" s="14"/>
      <c r="BPX905" s="14"/>
      <c r="BPY905" s="14"/>
      <c r="BPZ905" s="14"/>
      <c r="BQA905" s="14"/>
      <c r="BQB905" s="14"/>
      <c r="BQC905" s="14"/>
      <c r="BQD905" s="14"/>
      <c r="BQE905" s="14"/>
      <c r="BQF905" s="14"/>
      <c r="BQG905" s="14"/>
      <c r="BQH905" s="14"/>
      <c r="BQI905" s="14"/>
      <c r="BQJ905" s="14"/>
      <c r="BQK905" s="14"/>
      <c r="BQL905" s="14"/>
      <c r="BQM905" s="14"/>
      <c r="BQN905" s="14"/>
      <c r="BQO905" s="14"/>
      <c r="BQP905" s="14"/>
      <c r="BQQ905" s="14"/>
      <c r="BQR905" s="14"/>
      <c r="BQS905" s="14"/>
      <c r="BQT905" s="14"/>
      <c r="BQU905" s="14"/>
      <c r="BQV905" s="14"/>
      <c r="BQW905" s="14"/>
      <c r="BQX905" s="14"/>
      <c r="BQY905" s="14"/>
      <c r="BQZ905" s="14"/>
      <c r="BRA905" s="14"/>
      <c r="BRB905" s="14"/>
      <c r="BRC905" s="14"/>
      <c r="BRD905" s="14"/>
      <c r="BRE905" s="14"/>
      <c r="BRF905" s="14"/>
      <c r="BRG905" s="14"/>
      <c r="BRH905" s="14"/>
      <c r="BRI905" s="14"/>
      <c r="BRJ905" s="14"/>
      <c r="BRK905" s="14"/>
      <c r="BRL905" s="14"/>
      <c r="BRM905" s="14"/>
      <c r="BRN905" s="14"/>
      <c r="BRO905" s="14"/>
      <c r="BRP905" s="14"/>
      <c r="BRQ905" s="14"/>
      <c r="BRR905" s="14"/>
      <c r="BRS905" s="14"/>
      <c r="BRT905" s="14"/>
      <c r="BRU905" s="14"/>
      <c r="BRV905" s="14"/>
      <c r="BRW905" s="14"/>
      <c r="BRX905" s="14"/>
      <c r="BRY905" s="14"/>
      <c r="BRZ905" s="14"/>
      <c r="BSA905" s="14"/>
      <c r="BSB905" s="14"/>
      <c r="BSC905" s="14"/>
      <c r="BSD905" s="14"/>
      <c r="BSE905" s="14"/>
      <c r="BSF905" s="14"/>
      <c r="BSG905" s="14"/>
      <c r="BSH905" s="14"/>
      <c r="BSI905" s="14"/>
      <c r="BSJ905" s="14"/>
      <c r="BSK905" s="14"/>
      <c r="BSL905" s="14"/>
      <c r="BSM905" s="14"/>
      <c r="BSN905" s="14"/>
      <c r="BSO905" s="14"/>
      <c r="BSP905" s="14"/>
      <c r="BSQ905" s="14"/>
      <c r="BSR905" s="14"/>
      <c r="BSS905" s="14"/>
      <c r="BST905" s="14"/>
      <c r="BSU905" s="14"/>
      <c r="BSV905" s="14"/>
      <c r="BSW905" s="14"/>
      <c r="BSX905" s="14"/>
      <c r="BSY905" s="14"/>
      <c r="BSZ905" s="14"/>
      <c r="BTA905" s="14"/>
      <c r="BTB905" s="14"/>
      <c r="BTC905" s="14"/>
      <c r="BTD905" s="14"/>
      <c r="BTE905" s="14"/>
      <c r="BTF905" s="14"/>
      <c r="BTG905" s="14"/>
      <c r="BTH905" s="14"/>
      <c r="BTI905" s="14"/>
      <c r="BTJ905" s="14"/>
      <c r="BTK905" s="14"/>
      <c r="BTL905" s="14"/>
      <c r="BTM905" s="14"/>
      <c r="BTN905" s="14"/>
      <c r="BTO905" s="14"/>
      <c r="BTP905" s="14"/>
      <c r="BTQ905" s="14"/>
      <c r="BTR905" s="14"/>
      <c r="BTS905" s="14"/>
      <c r="BTT905" s="14"/>
      <c r="BTU905" s="14"/>
      <c r="BTV905" s="14"/>
      <c r="BTW905" s="14"/>
      <c r="BTX905" s="14"/>
      <c r="BTY905" s="14"/>
      <c r="BTZ905" s="14"/>
      <c r="BUA905" s="14"/>
      <c r="BUB905" s="14"/>
      <c r="BUC905" s="14"/>
      <c r="BUD905" s="14"/>
      <c r="BUE905" s="14"/>
      <c r="BUF905" s="14"/>
      <c r="BUG905" s="14"/>
      <c r="BUH905" s="14"/>
      <c r="BUI905" s="14"/>
      <c r="BUJ905" s="14"/>
      <c r="BUK905" s="14"/>
      <c r="BUL905" s="14"/>
      <c r="BUM905" s="14"/>
      <c r="BUN905" s="14"/>
      <c r="BUO905" s="14"/>
      <c r="BUP905" s="14"/>
      <c r="BUQ905" s="14"/>
      <c r="BUR905" s="14"/>
      <c r="BUS905" s="14"/>
      <c r="BUT905" s="14"/>
      <c r="BUU905" s="14"/>
      <c r="BUV905" s="14"/>
      <c r="BUW905" s="14"/>
      <c r="BUX905" s="14"/>
      <c r="BUY905" s="14"/>
      <c r="BUZ905" s="14"/>
      <c r="BVA905" s="14"/>
      <c r="BVB905" s="14"/>
      <c r="BVC905" s="14"/>
      <c r="BVD905" s="14"/>
      <c r="BVE905" s="14"/>
      <c r="BVF905" s="14"/>
      <c r="BVG905" s="14"/>
      <c r="BVH905" s="14"/>
      <c r="BVI905" s="14"/>
      <c r="BVJ905" s="14"/>
      <c r="BVK905" s="14"/>
      <c r="BVL905" s="14"/>
      <c r="BVM905" s="14"/>
      <c r="BVN905" s="14"/>
      <c r="BVO905" s="14"/>
      <c r="BVP905" s="14"/>
      <c r="BVQ905" s="14"/>
      <c r="BVR905" s="14"/>
      <c r="BVS905" s="14"/>
      <c r="BVT905" s="14"/>
      <c r="BVU905" s="14"/>
      <c r="BVV905" s="14"/>
      <c r="BVW905" s="14"/>
      <c r="BVX905" s="14"/>
      <c r="BVY905" s="14"/>
      <c r="BVZ905" s="14"/>
      <c r="BWA905" s="14"/>
      <c r="BWB905" s="14"/>
      <c r="BWC905" s="14"/>
      <c r="BWD905" s="14"/>
      <c r="BWE905" s="14"/>
      <c r="BWF905" s="14"/>
      <c r="BWG905" s="14"/>
      <c r="BWH905" s="14"/>
      <c r="BWI905" s="14"/>
      <c r="BWJ905" s="14"/>
      <c r="BWK905" s="14"/>
      <c r="BWL905" s="14"/>
      <c r="BWM905" s="14"/>
      <c r="BWN905" s="14"/>
      <c r="BWO905" s="14"/>
      <c r="BWP905" s="14"/>
      <c r="BWQ905" s="14"/>
      <c r="BWR905" s="14"/>
      <c r="BWS905" s="14"/>
      <c r="BWT905" s="14"/>
      <c r="BWU905" s="14"/>
      <c r="BWV905" s="14"/>
      <c r="BWW905" s="14"/>
      <c r="BWX905" s="14"/>
      <c r="BWY905" s="14"/>
      <c r="BWZ905" s="14"/>
      <c r="BXA905" s="14"/>
      <c r="BXB905" s="14"/>
      <c r="BXC905" s="14"/>
      <c r="BXD905" s="14"/>
      <c r="BXE905" s="14"/>
      <c r="BXF905" s="14"/>
      <c r="BXG905" s="14"/>
      <c r="BXH905" s="14"/>
      <c r="BXI905" s="14"/>
      <c r="BXJ905" s="14"/>
      <c r="BXK905" s="14"/>
      <c r="BXL905" s="14"/>
      <c r="BXM905" s="14"/>
      <c r="BXN905" s="14"/>
      <c r="BXO905" s="14"/>
      <c r="BXP905" s="14"/>
      <c r="BXQ905" s="14"/>
      <c r="BXR905" s="14"/>
      <c r="BXS905" s="14"/>
      <c r="BXT905" s="14"/>
      <c r="BXU905" s="14"/>
      <c r="BXV905" s="14"/>
      <c r="BXW905" s="14"/>
      <c r="BXX905" s="14"/>
      <c r="BXY905" s="14"/>
      <c r="BXZ905" s="14"/>
      <c r="BYA905" s="14"/>
      <c r="BYB905" s="14"/>
      <c r="BYC905" s="14"/>
      <c r="BYD905" s="14"/>
      <c r="BYE905" s="14"/>
      <c r="BYF905" s="14"/>
      <c r="BYG905" s="14"/>
      <c r="BYH905" s="14"/>
      <c r="BYI905" s="14"/>
      <c r="BYJ905" s="14"/>
      <c r="BYK905" s="14"/>
      <c r="BYL905" s="14"/>
      <c r="BYM905" s="14"/>
      <c r="BYN905" s="14"/>
      <c r="BYO905" s="14"/>
      <c r="BYP905" s="14"/>
      <c r="BYQ905" s="14"/>
      <c r="BYR905" s="14"/>
      <c r="BYS905" s="14"/>
      <c r="BYT905" s="14"/>
      <c r="BYU905" s="14"/>
      <c r="BYV905" s="14"/>
      <c r="BYW905" s="14"/>
      <c r="BYX905" s="14"/>
      <c r="BYY905" s="14"/>
      <c r="BYZ905" s="14"/>
      <c r="BZA905" s="14"/>
      <c r="BZB905" s="14"/>
      <c r="BZC905" s="14"/>
      <c r="BZD905" s="14"/>
      <c r="BZE905" s="14"/>
      <c r="BZF905" s="14"/>
      <c r="BZG905" s="14"/>
      <c r="BZH905" s="14"/>
      <c r="BZI905" s="14"/>
      <c r="BZJ905" s="14"/>
      <c r="BZK905" s="14"/>
      <c r="BZL905" s="14"/>
      <c r="BZM905" s="14"/>
      <c r="BZN905" s="14"/>
      <c r="BZO905" s="14"/>
      <c r="BZP905" s="14"/>
      <c r="BZQ905" s="14"/>
      <c r="BZR905" s="14"/>
      <c r="BZS905" s="14"/>
      <c r="BZT905" s="14"/>
      <c r="BZU905" s="14"/>
      <c r="BZV905" s="14"/>
      <c r="BZW905" s="14"/>
      <c r="BZX905" s="14"/>
      <c r="BZY905" s="14"/>
      <c r="BZZ905" s="14"/>
      <c r="CAA905" s="14"/>
      <c r="CAB905" s="14"/>
      <c r="CAC905" s="14"/>
      <c r="CAD905" s="14"/>
      <c r="CAE905" s="14"/>
      <c r="CAF905" s="14"/>
      <c r="CAG905" s="14"/>
      <c r="CAH905" s="14"/>
      <c r="CAI905" s="14"/>
      <c r="CAJ905" s="14"/>
      <c r="CAK905" s="14"/>
      <c r="CAL905" s="14"/>
      <c r="CAM905" s="14"/>
      <c r="CAN905" s="14"/>
      <c r="CAO905" s="14"/>
      <c r="CAP905" s="14"/>
      <c r="CAQ905" s="14"/>
      <c r="CAR905" s="14"/>
      <c r="CAS905" s="14"/>
      <c r="CAT905" s="14"/>
      <c r="CAU905" s="14"/>
      <c r="CAV905" s="14"/>
      <c r="CAW905" s="14"/>
      <c r="CAX905" s="14"/>
      <c r="CAY905" s="14"/>
      <c r="CAZ905" s="14"/>
      <c r="CBA905" s="14"/>
      <c r="CBB905" s="14"/>
      <c r="CBC905" s="14"/>
      <c r="CBD905" s="14"/>
      <c r="CBE905" s="14"/>
      <c r="CBF905" s="14"/>
      <c r="CBG905" s="14"/>
      <c r="CBH905" s="14"/>
      <c r="CBI905" s="14"/>
      <c r="CBJ905" s="14"/>
      <c r="CBK905" s="14"/>
      <c r="CBL905" s="14"/>
      <c r="CBM905" s="14"/>
      <c r="CBN905" s="14"/>
      <c r="CBO905" s="14"/>
      <c r="CBP905" s="14"/>
      <c r="CBQ905" s="14"/>
      <c r="CBR905" s="14"/>
      <c r="CBS905" s="14"/>
      <c r="CBT905" s="14"/>
      <c r="CBU905" s="14"/>
      <c r="CBV905" s="14"/>
      <c r="CBW905" s="14"/>
      <c r="CBX905" s="14"/>
      <c r="CBY905" s="14"/>
      <c r="CBZ905" s="14"/>
      <c r="CCA905" s="14"/>
      <c r="CCB905" s="14"/>
      <c r="CCC905" s="14"/>
      <c r="CCD905" s="14"/>
      <c r="CCE905" s="14"/>
      <c r="CCF905" s="14"/>
      <c r="CCG905" s="14"/>
      <c r="CCH905" s="14"/>
      <c r="CCI905" s="14"/>
      <c r="CCJ905" s="14"/>
      <c r="CCK905" s="14"/>
      <c r="CCL905" s="14"/>
      <c r="CCM905" s="14"/>
      <c r="CCN905" s="14"/>
      <c r="CCO905" s="14"/>
      <c r="CCP905" s="14"/>
      <c r="CCQ905" s="14"/>
      <c r="CCR905" s="14"/>
      <c r="CCS905" s="14"/>
      <c r="CCT905" s="14"/>
      <c r="CCU905" s="14"/>
      <c r="CCV905" s="14"/>
      <c r="CCW905" s="14"/>
      <c r="CCX905" s="14"/>
      <c r="CCY905" s="14"/>
      <c r="CCZ905" s="14"/>
      <c r="CDA905" s="14"/>
      <c r="CDB905" s="14"/>
      <c r="CDC905" s="14"/>
      <c r="CDD905" s="14"/>
      <c r="CDE905" s="14"/>
      <c r="CDF905" s="14"/>
      <c r="CDG905" s="14"/>
      <c r="CDH905" s="14"/>
      <c r="CDI905" s="14"/>
      <c r="CDJ905" s="14"/>
      <c r="CDK905" s="14"/>
      <c r="CDL905" s="14"/>
      <c r="CDM905" s="14"/>
      <c r="CDN905" s="14"/>
      <c r="CDO905" s="14"/>
      <c r="CDP905" s="14"/>
      <c r="CDQ905" s="14"/>
      <c r="CDR905" s="14"/>
      <c r="CDS905" s="14"/>
      <c r="CDT905" s="14"/>
      <c r="CDU905" s="14"/>
      <c r="CDV905" s="14"/>
      <c r="CDW905" s="14"/>
      <c r="CDX905" s="14"/>
      <c r="CDY905" s="14"/>
      <c r="CDZ905" s="14"/>
      <c r="CEA905" s="14"/>
      <c r="CEB905" s="14"/>
      <c r="CEC905" s="14"/>
      <c r="CED905" s="14"/>
      <c r="CEE905" s="14"/>
      <c r="CEF905" s="14"/>
      <c r="CEG905" s="14"/>
      <c r="CEH905" s="14"/>
      <c r="CEI905" s="14"/>
      <c r="CEJ905" s="14"/>
      <c r="CEK905" s="14"/>
      <c r="CEL905" s="14"/>
      <c r="CEM905" s="14"/>
      <c r="CEN905" s="14"/>
      <c r="CEO905" s="14"/>
      <c r="CEP905" s="14"/>
      <c r="CEQ905" s="14"/>
      <c r="CER905" s="14"/>
      <c r="CES905" s="14"/>
      <c r="CET905" s="14"/>
      <c r="CEU905" s="14"/>
      <c r="CEV905" s="14"/>
      <c r="CEW905" s="14"/>
      <c r="CEX905" s="14"/>
      <c r="CEY905" s="14"/>
      <c r="CEZ905" s="14"/>
      <c r="CFA905" s="14"/>
      <c r="CFB905" s="14"/>
      <c r="CFC905" s="14"/>
      <c r="CFD905" s="14"/>
      <c r="CFE905" s="14"/>
      <c r="CFF905" s="14"/>
      <c r="CFG905" s="14"/>
      <c r="CFH905" s="14"/>
      <c r="CFI905" s="14"/>
      <c r="CFJ905" s="14"/>
      <c r="CFK905" s="14"/>
      <c r="CFL905" s="14"/>
      <c r="CFM905" s="14"/>
      <c r="CFN905" s="14"/>
      <c r="CFO905" s="14"/>
      <c r="CFP905" s="14"/>
      <c r="CFQ905" s="14"/>
      <c r="CFR905" s="14"/>
      <c r="CFS905" s="14"/>
      <c r="CFT905" s="14"/>
      <c r="CFU905" s="14"/>
      <c r="CFV905" s="14"/>
      <c r="CFW905" s="14"/>
      <c r="CFX905" s="14"/>
      <c r="CFY905" s="14"/>
      <c r="CFZ905" s="14"/>
      <c r="CGA905" s="14"/>
      <c r="CGB905" s="14"/>
      <c r="CGC905" s="14"/>
      <c r="CGD905" s="14"/>
      <c r="CGE905" s="14"/>
      <c r="CGF905" s="14"/>
      <c r="CGG905" s="14"/>
      <c r="CGH905" s="14"/>
      <c r="CGI905" s="14"/>
      <c r="CGJ905" s="14"/>
      <c r="CGK905" s="14"/>
      <c r="CGL905" s="14"/>
      <c r="CGM905" s="14"/>
      <c r="CGN905" s="14"/>
      <c r="CGO905" s="14"/>
      <c r="CGP905" s="14"/>
      <c r="CGQ905" s="14"/>
      <c r="CGR905" s="14"/>
      <c r="CGS905" s="14"/>
      <c r="CGT905" s="14"/>
      <c r="CGU905" s="14"/>
      <c r="CGV905" s="14"/>
      <c r="CGW905" s="14"/>
      <c r="CGX905" s="14"/>
      <c r="CGY905" s="14"/>
      <c r="CGZ905" s="14"/>
      <c r="CHA905" s="14"/>
      <c r="CHB905" s="14"/>
      <c r="CHC905" s="14"/>
      <c r="CHD905" s="14"/>
      <c r="CHE905" s="14"/>
      <c r="CHF905" s="14"/>
      <c r="CHG905" s="14"/>
      <c r="CHH905" s="14"/>
      <c r="CHI905" s="14"/>
      <c r="CHJ905" s="14"/>
      <c r="CHK905" s="14"/>
      <c r="CHL905" s="14"/>
      <c r="CHM905" s="14"/>
      <c r="CHN905" s="14"/>
      <c r="CHO905" s="14"/>
      <c r="CHP905" s="14"/>
      <c r="CHQ905" s="14"/>
      <c r="CHR905" s="14"/>
      <c r="CHS905" s="14"/>
      <c r="CHT905" s="14"/>
      <c r="CHU905" s="14"/>
      <c r="CHV905" s="14"/>
      <c r="CHW905" s="14"/>
      <c r="CHX905" s="14"/>
      <c r="CHY905" s="14"/>
      <c r="CHZ905" s="14"/>
      <c r="CIA905" s="14"/>
      <c r="CIB905" s="14"/>
      <c r="CIC905" s="14"/>
      <c r="CID905" s="14"/>
      <c r="CIE905" s="14"/>
      <c r="CIF905" s="14"/>
      <c r="CIG905" s="14"/>
      <c r="CIH905" s="14"/>
      <c r="CII905" s="14"/>
      <c r="CIJ905" s="14"/>
      <c r="CIK905" s="14"/>
      <c r="CIL905" s="14"/>
      <c r="CIM905" s="14"/>
      <c r="CIN905" s="14"/>
      <c r="CIO905" s="14"/>
      <c r="CIP905" s="14"/>
      <c r="CIQ905" s="14"/>
      <c r="CIR905" s="14"/>
      <c r="CIS905" s="14"/>
      <c r="CIT905" s="14"/>
      <c r="CIU905" s="14"/>
      <c r="CIV905" s="14"/>
      <c r="CIW905" s="14"/>
      <c r="CIX905" s="14"/>
      <c r="CIY905" s="14"/>
      <c r="CIZ905" s="14"/>
      <c r="CJA905" s="14"/>
      <c r="CJB905" s="14"/>
      <c r="CJC905" s="14"/>
      <c r="CJD905" s="14"/>
      <c r="CJE905" s="14"/>
      <c r="CJF905" s="14"/>
      <c r="CJG905" s="14"/>
      <c r="CJH905" s="14"/>
      <c r="CJI905" s="14"/>
      <c r="CJJ905" s="14"/>
      <c r="CJK905" s="14"/>
      <c r="CJL905" s="14"/>
      <c r="CJM905" s="14"/>
      <c r="CJN905" s="14"/>
      <c r="CJO905" s="14"/>
      <c r="CJP905" s="14"/>
      <c r="CJQ905" s="14"/>
      <c r="CJR905" s="14"/>
      <c r="CJS905" s="14"/>
      <c r="CJT905" s="14"/>
      <c r="CJU905" s="14"/>
      <c r="CJV905" s="14"/>
      <c r="CJW905" s="14"/>
      <c r="CJX905" s="14"/>
      <c r="CJY905" s="14"/>
      <c r="CJZ905" s="14"/>
      <c r="CKA905" s="14"/>
      <c r="CKB905" s="14"/>
      <c r="CKC905" s="14"/>
      <c r="CKD905" s="14"/>
      <c r="CKE905" s="14"/>
      <c r="CKF905" s="14"/>
      <c r="CKG905" s="14"/>
      <c r="CKH905" s="14"/>
      <c r="CKI905" s="14"/>
      <c r="CKJ905" s="14"/>
      <c r="CKK905" s="14"/>
      <c r="CKL905" s="14"/>
      <c r="CKM905" s="14"/>
      <c r="CKN905" s="14"/>
      <c r="CKO905" s="14"/>
      <c r="CKP905" s="14"/>
      <c r="CKQ905" s="14"/>
      <c r="CKR905" s="14"/>
      <c r="CKS905" s="14"/>
      <c r="CKT905" s="14"/>
      <c r="CKU905" s="14"/>
      <c r="CKV905" s="14"/>
      <c r="CKW905" s="14"/>
      <c r="CKX905" s="14"/>
      <c r="CKY905" s="14"/>
      <c r="CKZ905" s="14"/>
      <c r="CLA905" s="14"/>
      <c r="CLB905" s="14"/>
      <c r="CLC905" s="14"/>
      <c r="CLD905" s="14"/>
      <c r="CLE905" s="14"/>
      <c r="CLF905" s="14"/>
      <c r="CLG905" s="14"/>
      <c r="CLH905" s="14"/>
      <c r="CLI905" s="14"/>
      <c r="CLJ905" s="14"/>
      <c r="CLK905" s="14"/>
      <c r="CLL905" s="14"/>
      <c r="CLM905" s="14"/>
      <c r="CLN905" s="14"/>
      <c r="CLO905" s="14"/>
      <c r="CLP905" s="14"/>
      <c r="CLQ905" s="14"/>
      <c r="CLR905" s="14"/>
      <c r="CLS905" s="14"/>
      <c r="CLT905" s="14"/>
      <c r="CLU905" s="14"/>
      <c r="CLV905" s="14"/>
      <c r="CLW905" s="14"/>
      <c r="CLX905" s="14"/>
      <c r="CLY905" s="14"/>
      <c r="CLZ905" s="14"/>
      <c r="CMA905" s="14"/>
      <c r="CMB905" s="14"/>
      <c r="CMC905" s="14"/>
      <c r="CMD905" s="14"/>
      <c r="CME905" s="14"/>
      <c r="CMF905" s="14"/>
      <c r="CMG905" s="14"/>
      <c r="CMH905" s="14"/>
      <c r="CMI905" s="14"/>
      <c r="CMJ905" s="14"/>
      <c r="CMK905" s="14"/>
      <c r="CML905" s="14"/>
      <c r="CMM905" s="14"/>
      <c r="CMN905" s="14"/>
      <c r="CMO905" s="14"/>
      <c r="CMP905" s="14"/>
      <c r="CMQ905" s="14"/>
      <c r="CMR905" s="14"/>
      <c r="CMS905" s="14"/>
      <c r="CMT905" s="14"/>
      <c r="CMU905" s="14"/>
      <c r="CMV905" s="14"/>
      <c r="CMW905" s="14"/>
      <c r="CMX905" s="14"/>
      <c r="CMY905" s="14"/>
      <c r="CMZ905" s="14"/>
      <c r="CNA905" s="14"/>
      <c r="CNB905" s="14"/>
      <c r="CNC905" s="14"/>
      <c r="CND905" s="14"/>
      <c r="CNE905" s="14"/>
      <c r="CNF905" s="14"/>
      <c r="CNG905" s="14"/>
      <c r="CNH905" s="14"/>
      <c r="CNI905" s="14"/>
      <c r="CNJ905" s="14"/>
      <c r="CNK905" s="14"/>
      <c r="CNL905" s="14"/>
      <c r="CNM905" s="14"/>
      <c r="CNN905" s="14"/>
      <c r="CNO905" s="14"/>
      <c r="CNP905" s="14"/>
      <c r="CNQ905" s="14"/>
      <c r="CNR905" s="14"/>
      <c r="CNS905" s="14"/>
      <c r="CNT905" s="14"/>
      <c r="CNU905" s="14"/>
      <c r="CNV905" s="14"/>
      <c r="CNW905" s="14"/>
      <c r="CNX905" s="14"/>
      <c r="CNY905" s="14"/>
      <c r="CNZ905" s="14"/>
      <c r="COA905" s="14"/>
      <c r="COB905" s="14"/>
      <c r="COC905" s="14"/>
      <c r="COD905" s="14"/>
      <c r="COE905" s="14"/>
      <c r="COF905" s="14"/>
      <c r="COG905" s="14"/>
      <c r="COH905" s="14"/>
      <c r="COI905" s="14"/>
      <c r="COJ905" s="14"/>
      <c r="COK905" s="14"/>
      <c r="COL905" s="14"/>
      <c r="COM905" s="14"/>
      <c r="CON905" s="14"/>
      <c r="COO905" s="14"/>
      <c r="COP905" s="14"/>
      <c r="COQ905" s="14"/>
      <c r="COR905" s="14"/>
      <c r="COS905" s="14"/>
      <c r="COT905" s="14"/>
      <c r="COU905" s="14"/>
      <c r="COV905" s="14"/>
      <c r="COW905" s="14"/>
      <c r="COX905" s="14"/>
      <c r="COY905" s="14"/>
      <c r="COZ905" s="14"/>
      <c r="CPA905" s="14"/>
      <c r="CPB905" s="14"/>
      <c r="CPC905" s="14"/>
      <c r="CPD905" s="14"/>
      <c r="CPE905" s="14"/>
      <c r="CPF905" s="14"/>
      <c r="CPG905" s="14"/>
      <c r="CPH905" s="14"/>
      <c r="CPI905" s="14"/>
      <c r="CPJ905" s="14"/>
      <c r="CPK905" s="14"/>
      <c r="CPL905" s="14"/>
      <c r="CPM905" s="14"/>
      <c r="CPN905" s="14"/>
      <c r="CPO905" s="14"/>
      <c r="CPP905" s="14"/>
      <c r="CPQ905" s="14"/>
      <c r="CPR905" s="14"/>
      <c r="CPS905" s="14"/>
      <c r="CPT905" s="14"/>
      <c r="CPU905" s="14"/>
      <c r="CPV905" s="14"/>
      <c r="CPW905" s="14"/>
      <c r="CPX905" s="14"/>
      <c r="CPY905" s="14"/>
      <c r="CPZ905" s="14"/>
      <c r="CQA905" s="14"/>
      <c r="CQB905" s="14"/>
      <c r="CQC905" s="14"/>
      <c r="CQD905" s="14"/>
      <c r="CQE905" s="14"/>
      <c r="CQF905" s="14"/>
      <c r="CQG905" s="14"/>
      <c r="CQH905" s="14"/>
      <c r="CQI905" s="14"/>
      <c r="CQJ905" s="14"/>
      <c r="CQK905" s="14"/>
      <c r="CQL905" s="14"/>
      <c r="CQM905" s="14"/>
      <c r="CQN905" s="14"/>
      <c r="CQO905" s="14"/>
      <c r="CQP905" s="14"/>
      <c r="CQQ905" s="14"/>
      <c r="CQR905" s="14"/>
      <c r="CQS905" s="14"/>
      <c r="CQT905" s="14"/>
      <c r="CQU905" s="14"/>
      <c r="CQV905" s="14"/>
      <c r="CQW905" s="14"/>
      <c r="CQX905" s="14"/>
      <c r="CQY905" s="14"/>
      <c r="CQZ905" s="14"/>
      <c r="CRA905" s="14"/>
      <c r="CRB905" s="14"/>
      <c r="CRC905" s="14"/>
      <c r="CRD905" s="14"/>
      <c r="CRE905" s="14"/>
      <c r="CRF905" s="14"/>
      <c r="CRG905" s="14"/>
      <c r="CRH905" s="14"/>
      <c r="CRI905" s="14"/>
      <c r="CRJ905" s="14"/>
      <c r="CRK905" s="14"/>
      <c r="CRL905" s="14"/>
      <c r="CRM905" s="14"/>
      <c r="CRN905" s="14"/>
      <c r="CRO905" s="14"/>
      <c r="CRP905" s="14"/>
      <c r="CRQ905" s="14"/>
      <c r="CRR905" s="14"/>
      <c r="CRS905" s="14"/>
      <c r="CRT905" s="14"/>
      <c r="CRU905" s="14"/>
      <c r="CRV905" s="14"/>
      <c r="CRW905" s="14"/>
      <c r="CRX905" s="14"/>
      <c r="CRY905" s="14"/>
      <c r="CRZ905" s="14"/>
      <c r="CSA905" s="14"/>
      <c r="CSB905" s="14"/>
      <c r="CSC905" s="14"/>
      <c r="CSD905" s="14"/>
      <c r="CSE905" s="14"/>
      <c r="CSF905" s="14"/>
      <c r="CSG905" s="14"/>
      <c r="CSH905" s="14"/>
      <c r="CSI905" s="14"/>
      <c r="CSJ905" s="14"/>
      <c r="CSK905" s="14"/>
      <c r="CSL905" s="14"/>
      <c r="CSM905" s="14"/>
      <c r="CSN905" s="14"/>
      <c r="CSO905" s="14"/>
      <c r="CSP905" s="14"/>
      <c r="CSQ905" s="14"/>
      <c r="CSR905" s="14"/>
      <c r="CSS905" s="14"/>
      <c r="CST905" s="14"/>
      <c r="CSU905" s="14"/>
      <c r="CSV905" s="14"/>
      <c r="CSW905" s="14"/>
      <c r="CSX905" s="14"/>
      <c r="CSY905" s="14"/>
      <c r="CSZ905" s="14"/>
      <c r="CTA905" s="14"/>
      <c r="CTB905" s="14"/>
      <c r="CTC905" s="14"/>
      <c r="CTD905" s="14"/>
      <c r="CTE905" s="14"/>
      <c r="CTF905" s="14"/>
      <c r="CTG905" s="14"/>
      <c r="CTH905" s="14"/>
      <c r="CTI905" s="14"/>
      <c r="CTJ905" s="14"/>
      <c r="CTK905" s="14"/>
      <c r="CTL905" s="14"/>
      <c r="CTM905" s="14"/>
      <c r="CTN905" s="14"/>
      <c r="CTO905" s="14"/>
      <c r="CTP905" s="14"/>
      <c r="CTQ905" s="14"/>
      <c r="CTR905" s="14"/>
      <c r="CTS905" s="14"/>
      <c r="CTT905" s="14"/>
      <c r="CTU905" s="14"/>
      <c r="CTV905" s="14"/>
      <c r="CTW905" s="14"/>
      <c r="CTX905" s="14"/>
      <c r="CTY905" s="14"/>
      <c r="CTZ905" s="14"/>
      <c r="CUA905" s="14"/>
      <c r="CUB905" s="14"/>
      <c r="CUC905" s="14"/>
      <c r="CUD905" s="14"/>
      <c r="CUE905" s="14"/>
      <c r="CUF905" s="14"/>
      <c r="CUG905" s="14"/>
      <c r="CUH905" s="14"/>
      <c r="CUI905" s="14"/>
      <c r="CUJ905" s="14"/>
      <c r="CUK905" s="14"/>
      <c r="CUL905" s="14"/>
      <c r="CUM905" s="14"/>
      <c r="CUN905" s="14"/>
      <c r="CUO905" s="14"/>
      <c r="CUP905" s="14"/>
      <c r="CUQ905" s="14"/>
      <c r="CUR905" s="14"/>
      <c r="CUS905" s="14"/>
      <c r="CUT905" s="14"/>
      <c r="CUU905" s="14"/>
      <c r="CUV905" s="14"/>
      <c r="CUW905" s="14"/>
      <c r="CUX905" s="14"/>
      <c r="CUY905" s="14"/>
      <c r="CUZ905" s="14"/>
      <c r="CVA905" s="14"/>
      <c r="CVB905" s="14"/>
      <c r="CVC905" s="14"/>
      <c r="CVD905" s="14"/>
      <c r="CVE905" s="14"/>
      <c r="CVF905" s="14"/>
      <c r="CVG905" s="14"/>
      <c r="CVH905" s="14"/>
      <c r="CVI905" s="14"/>
      <c r="CVJ905" s="14"/>
      <c r="CVK905" s="14"/>
      <c r="CVL905" s="14"/>
      <c r="CVM905" s="14"/>
      <c r="CVN905" s="14"/>
      <c r="CVO905" s="14"/>
      <c r="CVP905" s="14"/>
      <c r="CVQ905" s="14"/>
      <c r="CVR905" s="14"/>
      <c r="CVS905" s="14"/>
      <c r="CVT905" s="14"/>
      <c r="CVU905" s="14"/>
      <c r="CVV905" s="14"/>
      <c r="CVW905" s="14"/>
      <c r="CVX905" s="14"/>
      <c r="CVY905" s="14"/>
      <c r="CVZ905" s="14"/>
      <c r="CWA905" s="14"/>
      <c r="CWB905" s="14"/>
      <c r="CWC905" s="14"/>
      <c r="CWD905" s="14"/>
      <c r="CWE905" s="14"/>
      <c r="CWF905" s="14"/>
      <c r="CWG905" s="14"/>
      <c r="CWH905" s="14"/>
      <c r="CWI905" s="14"/>
      <c r="CWJ905" s="14"/>
      <c r="CWK905" s="14"/>
      <c r="CWL905" s="14"/>
      <c r="CWM905" s="14"/>
      <c r="CWN905" s="14"/>
      <c r="CWO905" s="14"/>
      <c r="CWP905" s="14"/>
      <c r="CWQ905" s="14"/>
      <c r="CWR905" s="14"/>
      <c r="CWS905" s="14"/>
      <c r="CWT905" s="14"/>
      <c r="CWU905" s="14"/>
      <c r="CWV905" s="14"/>
      <c r="CWW905" s="14"/>
      <c r="CWX905" s="14"/>
      <c r="CWY905" s="14"/>
      <c r="CWZ905" s="14"/>
      <c r="CXA905" s="14"/>
      <c r="CXB905" s="14"/>
      <c r="CXC905" s="14"/>
      <c r="CXD905" s="14"/>
      <c r="CXE905" s="14"/>
      <c r="CXF905" s="14"/>
      <c r="CXG905" s="14"/>
      <c r="CXH905" s="14"/>
      <c r="CXI905" s="14"/>
      <c r="CXJ905" s="14"/>
      <c r="CXK905" s="14"/>
      <c r="CXL905" s="14"/>
      <c r="CXM905" s="14"/>
      <c r="CXN905" s="14"/>
      <c r="CXO905" s="14"/>
      <c r="CXP905" s="14"/>
      <c r="CXQ905" s="14"/>
      <c r="CXR905" s="14"/>
      <c r="CXS905" s="14"/>
      <c r="CXT905" s="14"/>
      <c r="CXU905" s="14"/>
      <c r="CXV905" s="14"/>
      <c r="CXW905" s="14"/>
      <c r="CXX905" s="14"/>
      <c r="CXY905" s="14"/>
      <c r="CXZ905" s="14"/>
      <c r="CYA905" s="14"/>
      <c r="CYB905" s="14"/>
      <c r="CYC905" s="14"/>
      <c r="CYD905" s="14"/>
      <c r="CYE905" s="14"/>
      <c r="CYF905" s="14"/>
      <c r="CYG905" s="14"/>
      <c r="CYH905" s="14"/>
      <c r="CYI905" s="14"/>
      <c r="CYJ905" s="14"/>
      <c r="CYK905" s="14"/>
      <c r="CYL905" s="14"/>
      <c r="CYM905" s="14"/>
      <c r="CYN905" s="14"/>
      <c r="CYO905" s="14"/>
      <c r="CYP905" s="14"/>
      <c r="CYQ905" s="14"/>
      <c r="CYR905" s="14"/>
      <c r="CYS905" s="14"/>
      <c r="CYT905" s="14"/>
      <c r="CYU905" s="14"/>
      <c r="CYV905" s="14"/>
      <c r="CYW905" s="14"/>
      <c r="CYX905" s="14"/>
      <c r="CYY905" s="14"/>
      <c r="CYZ905" s="14"/>
      <c r="CZA905" s="14"/>
      <c r="CZB905" s="14"/>
      <c r="CZC905" s="14"/>
      <c r="CZD905" s="14"/>
      <c r="CZE905" s="14"/>
      <c r="CZF905" s="14"/>
      <c r="CZG905" s="14"/>
      <c r="CZH905" s="14"/>
      <c r="CZI905" s="14"/>
      <c r="CZJ905" s="14"/>
      <c r="CZK905" s="14"/>
      <c r="CZL905" s="14"/>
      <c r="CZM905" s="14"/>
      <c r="CZN905" s="14"/>
      <c r="CZO905" s="14"/>
      <c r="CZP905" s="14"/>
      <c r="CZQ905" s="14"/>
      <c r="CZR905" s="14"/>
      <c r="CZS905" s="14"/>
      <c r="CZT905" s="14"/>
      <c r="CZU905" s="14"/>
      <c r="CZV905" s="14"/>
      <c r="CZW905" s="14"/>
      <c r="CZX905" s="14"/>
      <c r="CZY905" s="14"/>
      <c r="CZZ905" s="14"/>
      <c r="DAA905" s="14"/>
      <c r="DAB905" s="14"/>
      <c r="DAC905" s="14"/>
      <c r="DAD905" s="14"/>
      <c r="DAE905" s="14"/>
      <c r="DAF905" s="14"/>
      <c r="DAG905" s="14"/>
      <c r="DAH905" s="14"/>
      <c r="DAI905" s="14"/>
      <c r="DAJ905" s="14"/>
      <c r="DAK905" s="14"/>
      <c r="DAL905" s="14"/>
      <c r="DAM905" s="14"/>
      <c r="DAN905" s="14"/>
      <c r="DAO905" s="14"/>
      <c r="DAP905" s="14"/>
      <c r="DAQ905" s="14"/>
      <c r="DAR905" s="14"/>
      <c r="DAS905" s="14"/>
      <c r="DAT905" s="14"/>
      <c r="DAU905" s="14"/>
      <c r="DAV905" s="14"/>
      <c r="DAW905" s="14"/>
      <c r="DAX905" s="14"/>
      <c r="DAY905" s="14"/>
      <c r="DAZ905" s="14"/>
      <c r="DBA905" s="14"/>
      <c r="DBB905" s="14"/>
      <c r="DBC905" s="14"/>
      <c r="DBD905" s="14"/>
      <c r="DBE905" s="14"/>
      <c r="DBF905" s="14"/>
      <c r="DBG905" s="14"/>
      <c r="DBH905" s="14"/>
      <c r="DBI905" s="14"/>
      <c r="DBJ905" s="14"/>
      <c r="DBK905" s="14"/>
      <c r="DBL905" s="14"/>
      <c r="DBM905" s="14"/>
      <c r="DBN905" s="14"/>
      <c r="DBO905" s="14"/>
      <c r="DBP905" s="14"/>
      <c r="DBQ905" s="14"/>
      <c r="DBR905" s="14"/>
      <c r="DBS905" s="14"/>
      <c r="DBT905" s="14"/>
      <c r="DBU905" s="14"/>
      <c r="DBV905" s="14"/>
      <c r="DBW905" s="14"/>
      <c r="DBX905" s="14"/>
      <c r="DBY905" s="14"/>
      <c r="DBZ905" s="14"/>
      <c r="DCA905" s="14"/>
      <c r="DCB905" s="14"/>
      <c r="DCC905" s="14"/>
      <c r="DCD905" s="14"/>
      <c r="DCE905" s="14"/>
      <c r="DCF905" s="14"/>
      <c r="DCG905" s="14"/>
      <c r="DCH905" s="14"/>
      <c r="DCI905" s="14"/>
      <c r="DCJ905" s="14"/>
      <c r="DCK905" s="14"/>
      <c r="DCL905" s="14"/>
      <c r="DCM905" s="14"/>
      <c r="DCN905" s="14"/>
      <c r="DCO905" s="14"/>
      <c r="DCP905" s="14"/>
      <c r="DCQ905" s="14"/>
      <c r="DCR905" s="14"/>
      <c r="DCS905" s="14"/>
      <c r="DCT905" s="14"/>
      <c r="DCU905" s="14"/>
      <c r="DCV905" s="14"/>
      <c r="DCW905" s="14"/>
      <c r="DCX905" s="14"/>
      <c r="DCY905" s="14"/>
      <c r="DCZ905" s="14"/>
      <c r="DDA905" s="14"/>
      <c r="DDB905" s="14"/>
      <c r="DDC905" s="14"/>
      <c r="DDD905" s="14"/>
      <c r="DDE905" s="14"/>
      <c r="DDF905" s="14"/>
      <c r="DDG905" s="14"/>
      <c r="DDH905" s="14"/>
      <c r="DDI905" s="14"/>
      <c r="DDJ905" s="14"/>
      <c r="DDK905" s="14"/>
      <c r="DDL905" s="14"/>
      <c r="DDM905" s="14"/>
      <c r="DDN905" s="14"/>
      <c r="DDO905" s="14"/>
      <c r="DDP905" s="14"/>
      <c r="DDQ905" s="14"/>
      <c r="DDR905" s="14"/>
      <c r="DDS905" s="14"/>
      <c r="DDT905" s="14"/>
      <c r="DDU905" s="14"/>
      <c r="DDV905" s="14"/>
      <c r="DDW905" s="14"/>
      <c r="DDX905" s="14"/>
      <c r="DDY905" s="14"/>
      <c r="DDZ905" s="14"/>
      <c r="DEA905" s="14"/>
      <c r="DEB905" s="14"/>
      <c r="DEC905" s="14"/>
      <c r="DED905" s="14"/>
      <c r="DEE905" s="14"/>
      <c r="DEF905" s="14"/>
      <c r="DEG905" s="14"/>
      <c r="DEH905" s="14"/>
      <c r="DEI905" s="14"/>
      <c r="DEJ905" s="14"/>
      <c r="DEK905" s="14"/>
      <c r="DEL905" s="14"/>
      <c r="DEM905" s="14"/>
      <c r="DEN905" s="14"/>
      <c r="DEO905" s="14"/>
      <c r="DEP905" s="14"/>
      <c r="DEQ905" s="14"/>
      <c r="DER905" s="14"/>
      <c r="DES905" s="14"/>
      <c r="DET905" s="14"/>
      <c r="DEU905" s="14"/>
      <c r="DEV905" s="14"/>
      <c r="DEW905" s="14"/>
      <c r="DEX905" s="14"/>
      <c r="DEY905" s="14"/>
      <c r="DEZ905" s="14"/>
      <c r="DFA905" s="14"/>
      <c r="DFB905" s="14"/>
      <c r="DFC905" s="14"/>
      <c r="DFD905" s="14"/>
      <c r="DFE905" s="14"/>
      <c r="DFF905" s="14"/>
      <c r="DFG905" s="14"/>
      <c r="DFH905" s="14"/>
      <c r="DFI905" s="14"/>
      <c r="DFJ905" s="14"/>
      <c r="DFK905" s="14"/>
      <c r="DFL905" s="14"/>
      <c r="DFM905" s="14"/>
      <c r="DFN905" s="14"/>
      <c r="DFO905" s="14"/>
      <c r="DFP905" s="14"/>
      <c r="DFQ905" s="14"/>
      <c r="DFR905" s="14"/>
      <c r="DFS905" s="14"/>
      <c r="DFT905" s="14"/>
      <c r="DFU905" s="14"/>
      <c r="DFV905" s="14"/>
      <c r="DFW905" s="14"/>
      <c r="DFX905" s="14"/>
      <c r="DFY905" s="14"/>
      <c r="DFZ905" s="14"/>
      <c r="DGA905" s="14"/>
      <c r="DGB905" s="14"/>
      <c r="DGC905" s="14"/>
      <c r="DGD905" s="14"/>
      <c r="DGE905" s="14"/>
      <c r="DGF905" s="14"/>
      <c r="DGG905" s="14"/>
      <c r="DGH905" s="14"/>
      <c r="DGI905" s="14"/>
      <c r="DGJ905" s="14"/>
      <c r="DGK905" s="14"/>
      <c r="DGL905" s="14"/>
      <c r="DGM905" s="14"/>
      <c r="DGN905" s="14"/>
      <c r="DGO905" s="14"/>
      <c r="DGP905" s="14"/>
      <c r="DGQ905" s="14"/>
      <c r="DGR905" s="14"/>
      <c r="DGS905" s="14"/>
      <c r="DGT905" s="14"/>
      <c r="DGU905" s="14"/>
      <c r="DGV905" s="14"/>
      <c r="DGW905" s="14"/>
      <c r="DGX905" s="14"/>
      <c r="DGY905" s="14"/>
      <c r="DGZ905" s="14"/>
      <c r="DHA905" s="14"/>
      <c r="DHB905" s="14"/>
      <c r="DHC905" s="14"/>
      <c r="DHD905" s="14"/>
      <c r="DHE905" s="14"/>
      <c r="DHF905" s="14"/>
      <c r="DHG905" s="14"/>
      <c r="DHH905" s="14"/>
      <c r="DHI905" s="14"/>
      <c r="DHJ905" s="14"/>
      <c r="DHK905" s="14"/>
      <c r="DHL905" s="14"/>
      <c r="DHM905" s="14"/>
      <c r="DHN905" s="14"/>
      <c r="DHO905" s="14"/>
      <c r="DHP905" s="14"/>
      <c r="DHQ905" s="14"/>
      <c r="DHR905" s="14"/>
      <c r="DHS905" s="14"/>
      <c r="DHT905" s="14"/>
      <c r="DHU905" s="14"/>
      <c r="DHV905" s="14"/>
      <c r="DHW905" s="14"/>
      <c r="DHX905" s="14"/>
      <c r="DHY905" s="14"/>
      <c r="DHZ905" s="14"/>
      <c r="DIA905" s="14"/>
      <c r="DIB905" s="14"/>
      <c r="DIC905" s="14"/>
      <c r="DID905" s="14"/>
      <c r="DIE905" s="14"/>
      <c r="DIF905" s="14"/>
      <c r="DIG905" s="14"/>
      <c r="DIH905" s="14"/>
      <c r="DII905" s="14"/>
      <c r="DIJ905" s="14"/>
      <c r="DIK905" s="14"/>
      <c r="DIL905" s="14"/>
      <c r="DIM905" s="14"/>
      <c r="DIN905" s="14"/>
      <c r="DIO905" s="14"/>
      <c r="DIP905" s="14"/>
      <c r="DIQ905" s="14"/>
      <c r="DIR905" s="14"/>
      <c r="DIS905" s="14"/>
      <c r="DIT905" s="14"/>
      <c r="DIU905" s="14"/>
      <c r="DIV905" s="14"/>
      <c r="DIW905" s="14"/>
      <c r="DIX905" s="14"/>
      <c r="DIY905" s="14"/>
      <c r="DIZ905" s="14"/>
      <c r="DJA905" s="14"/>
      <c r="DJB905" s="14"/>
      <c r="DJC905" s="14"/>
      <c r="DJD905" s="14"/>
      <c r="DJE905" s="14"/>
      <c r="DJF905" s="14"/>
      <c r="DJG905" s="14"/>
      <c r="DJH905" s="14"/>
      <c r="DJI905" s="14"/>
      <c r="DJJ905" s="14"/>
      <c r="DJK905" s="14"/>
      <c r="DJL905" s="14"/>
      <c r="DJM905" s="14"/>
      <c r="DJN905" s="14"/>
      <c r="DJO905" s="14"/>
      <c r="DJP905" s="14"/>
      <c r="DJQ905" s="14"/>
      <c r="DJR905" s="14"/>
      <c r="DJS905" s="14"/>
      <c r="DJT905" s="14"/>
      <c r="DJU905" s="14"/>
      <c r="DJV905" s="14"/>
      <c r="DJW905" s="14"/>
      <c r="DJX905" s="14"/>
      <c r="DJY905" s="14"/>
      <c r="DJZ905" s="14"/>
      <c r="DKA905" s="14"/>
      <c r="DKB905" s="14"/>
      <c r="DKC905" s="14"/>
      <c r="DKD905" s="14"/>
      <c r="DKE905" s="14"/>
      <c r="DKF905" s="14"/>
      <c r="DKG905" s="14"/>
      <c r="DKH905" s="14"/>
      <c r="DKI905" s="14"/>
      <c r="DKJ905" s="14"/>
      <c r="DKK905" s="14"/>
      <c r="DKL905" s="14"/>
      <c r="DKM905" s="14"/>
      <c r="DKN905" s="14"/>
      <c r="DKO905" s="14"/>
      <c r="DKP905" s="14"/>
      <c r="DKQ905" s="14"/>
      <c r="DKR905" s="14"/>
      <c r="DKS905" s="14"/>
      <c r="DKT905" s="14"/>
      <c r="DKU905" s="14"/>
      <c r="DKV905" s="14"/>
      <c r="DKW905" s="14"/>
      <c r="DKX905" s="14"/>
      <c r="DKY905" s="14"/>
      <c r="DKZ905" s="14"/>
      <c r="DLA905" s="14"/>
      <c r="DLB905" s="14"/>
      <c r="DLC905" s="14"/>
      <c r="DLD905" s="14"/>
      <c r="DLE905" s="14"/>
      <c r="DLF905" s="14"/>
      <c r="DLG905" s="14"/>
      <c r="DLH905" s="14"/>
      <c r="DLI905" s="14"/>
      <c r="DLJ905" s="14"/>
      <c r="DLK905" s="14"/>
      <c r="DLL905" s="14"/>
      <c r="DLM905" s="14"/>
      <c r="DLN905" s="14"/>
      <c r="DLO905" s="14"/>
      <c r="DLP905" s="14"/>
      <c r="DLQ905" s="14"/>
      <c r="DLR905" s="14"/>
      <c r="DLS905" s="14"/>
      <c r="DLT905" s="14"/>
      <c r="DLU905" s="14"/>
      <c r="DLV905" s="14"/>
      <c r="DLW905" s="14"/>
      <c r="DLX905" s="14"/>
      <c r="DLY905" s="14"/>
      <c r="DLZ905" s="14"/>
      <c r="DMA905" s="14"/>
      <c r="DMB905" s="14"/>
      <c r="DMC905" s="14"/>
      <c r="DMD905" s="14"/>
      <c r="DME905" s="14"/>
      <c r="DMF905" s="14"/>
      <c r="DMG905" s="14"/>
      <c r="DMH905" s="14"/>
      <c r="DMI905" s="14"/>
      <c r="DMJ905" s="14"/>
      <c r="DMK905" s="14"/>
      <c r="DML905" s="14"/>
      <c r="DMM905" s="14"/>
      <c r="DMN905" s="14"/>
      <c r="DMO905" s="14"/>
      <c r="DMP905" s="14"/>
      <c r="DMQ905" s="14"/>
      <c r="DMR905" s="14"/>
      <c r="DMS905" s="14"/>
      <c r="DMT905" s="14"/>
      <c r="DMU905" s="14"/>
      <c r="DMV905" s="14"/>
      <c r="DMW905" s="14"/>
      <c r="DMX905" s="14"/>
      <c r="DMY905" s="14"/>
      <c r="DMZ905" s="14"/>
      <c r="DNA905" s="14"/>
      <c r="DNB905" s="14"/>
      <c r="DNC905" s="14"/>
      <c r="DND905" s="14"/>
      <c r="DNE905" s="14"/>
      <c r="DNF905" s="14"/>
      <c r="DNG905" s="14"/>
      <c r="DNH905" s="14"/>
      <c r="DNI905" s="14"/>
      <c r="DNJ905" s="14"/>
      <c r="DNK905" s="14"/>
      <c r="DNL905" s="14"/>
      <c r="DNM905" s="14"/>
      <c r="DNN905" s="14"/>
      <c r="DNO905" s="14"/>
      <c r="DNP905" s="14"/>
      <c r="DNQ905" s="14"/>
      <c r="DNR905" s="14"/>
      <c r="DNS905" s="14"/>
      <c r="DNT905" s="14"/>
      <c r="DNU905" s="14"/>
      <c r="DNV905" s="14"/>
      <c r="DNW905" s="14"/>
      <c r="DNX905" s="14"/>
      <c r="DNY905" s="14"/>
      <c r="DNZ905" s="14"/>
      <c r="DOA905" s="14"/>
      <c r="DOB905" s="14"/>
      <c r="DOC905" s="14"/>
      <c r="DOD905" s="14"/>
      <c r="DOE905" s="14"/>
      <c r="DOF905" s="14"/>
      <c r="DOG905" s="14"/>
      <c r="DOH905" s="14"/>
      <c r="DOI905" s="14"/>
      <c r="DOJ905" s="14"/>
      <c r="DOK905" s="14"/>
      <c r="DOL905" s="14"/>
      <c r="DOM905" s="14"/>
      <c r="DON905" s="14"/>
      <c r="DOO905" s="14"/>
      <c r="DOP905" s="14"/>
      <c r="DOQ905" s="14"/>
      <c r="DOR905" s="14"/>
      <c r="DOS905" s="14"/>
      <c r="DOT905" s="14"/>
      <c r="DOU905" s="14"/>
      <c r="DOV905" s="14"/>
      <c r="DOW905" s="14"/>
      <c r="DOX905" s="14"/>
      <c r="DOY905" s="14"/>
      <c r="DOZ905" s="14"/>
      <c r="DPA905" s="14"/>
      <c r="DPB905" s="14"/>
      <c r="DPC905" s="14"/>
      <c r="DPD905" s="14"/>
      <c r="DPE905" s="14"/>
      <c r="DPF905" s="14"/>
      <c r="DPG905" s="14"/>
      <c r="DPH905" s="14"/>
      <c r="DPI905" s="14"/>
      <c r="DPJ905" s="14"/>
      <c r="DPK905" s="14"/>
      <c r="DPL905" s="14"/>
      <c r="DPM905" s="14"/>
      <c r="DPN905" s="14"/>
      <c r="DPO905" s="14"/>
      <c r="DPP905" s="14"/>
      <c r="DPQ905" s="14"/>
      <c r="DPR905" s="14"/>
      <c r="DPS905" s="14"/>
      <c r="DPT905" s="14"/>
      <c r="DPU905" s="14"/>
      <c r="DPV905" s="14"/>
      <c r="DPW905" s="14"/>
      <c r="DPX905" s="14"/>
      <c r="DPY905" s="14"/>
      <c r="DPZ905" s="14"/>
      <c r="DQA905" s="14"/>
      <c r="DQB905" s="14"/>
      <c r="DQC905" s="14"/>
      <c r="DQD905" s="14"/>
      <c r="DQE905" s="14"/>
      <c r="DQF905" s="14"/>
      <c r="DQG905" s="14"/>
      <c r="DQH905" s="14"/>
      <c r="DQI905" s="14"/>
      <c r="DQJ905" s="14"/>
      <c r="DQK905" s="14"/>
      <c r="DQL905" s="14"/>
      <c r="DQM905" s="14"/>
      <c r="DQN905" s="14"/>
      <c r="DQO905" s="14"/>
      <c r="DQP905" s="14"/>
      <c r="DQQ905" s="14"/>
      <c r="DQR905" s="14"/>
      <c r="DQS905" s="14"/>
      <c r="DQT905" s="14"/>
      <c r="DQU905" s="14"/>
      <c r="DQV905" s="14"/>
      <c r="DQW905" s="14"/>
      <c r="DQX905" s="14"/>
      <c r="DQY905" s="14"/>
      <c r="DQZ905" s="14"/>
      <c r="DRA905" s="14"/>
      <c r="DRB905" s="14"/>
      <c r="DRC905" s="14"/>
      <c r="DRD905" s="14"/>
      <c r="DRE905" s="14"/>
      <c r="DRF905" s="14"/>
      <c r="DRG905" s="14"/>
      <c r="DRH905" s="14"/>
      <c r="DRI905" s="14"/>
      <c r="DRJ905" s="14"/>
      <c r="DRK905" s="14"/>
      <c r="DRL905" s="14"/>
      <c r="DRM905" s="14"/>
      <c r="DRN905" s="14"/>
      <c r="DRO905" s="14"/>
      <c r="DRP905" s="14"/>
      <c r="DRQ905" s="14"/>
      <c r="DRR905" s="14"/>
      <c r="DRS905" s="14"/>
      <c r="DRT905" s="14"/>
      <c r="DRU905" s="14"/>
      <c r="DRV905" s="14"/>
      <c r="DRW905" s="14"/>
      <c r="DRX905" s="14"/>
      <c r="DRY905" s="14"/>
      <c r="DRZ905" s="14"/>
      <c r="DSA905" s="14"/>
      <c r="DSB905" s="14"/>
      <c r="DSC905" s="14"/>
      <c r="DSD905" s="14"/>
      <c r="DSE905" s="14"/>
      <c r="DSF905" s="14"/>
      <c r="DSG905" s="14"/>
      <c r="DSH905" s="14"/>
      <c r="DSI905" s="14"/>
      <c r="DSJ905" s="14"/>
      <c r="DSK905" s="14"/>
      <c r="DSL905" s="14"/>
      <c r="DSM905" s="14"/>
      <c r="DSN905" s="14"/>
      <c r="DSO905" s="14"/>
      <c r="DSP905" s="14"/>
      <c r="DSQ905" s="14"/>
      <c r="DSR905" s="14"/>
      <c r="DSS905" s="14"/>
      <c r="DST905" s="14"/>
      <c r="DSU905" s="14"/>
      <c r="DSV905" s="14"/>
      <c r="DSW905" s="14"/>
      <c r="DSX905" s="14"/>
      <c r="DSY905" s="14"/>
      <c r="DSZ905" s="14"/>
      <c r="DTA905" s="14"/>
      <c r="DTB905" s="14"/>
      <c r="DTC905" s="14"/>
      <c r="DTD905" s="14"/>
      <c r="DTE905" s="14"/>
      <c r="DTF905" s="14"/>
      <c r="DTG905" s="14"/>
      <c r="DTH905" s="14"/>
      <c r="DTI905" s="14"/>
      <c r="DTJ905" s="14"/>
      <c r="DTK905" s="14"/>
      <c r="DTL905" s="14"/>
      <c r="DTM905" s="14"/>
      <c r="DTN905" s="14"/>
      <c r="DTO905" s="14"/>
      <c r="DTP905" s="14"/>
      <c r="DTQ905" s="14"/>
      <c r="DTR905" s="14"/>
      <c r="DTS905" s="14"/>
      <c r="DTT905" s="14"/>
      <c r="DTU905" s="14"/>
      <c r="DTV905" s="14"/>
      <c r="DTW905" s="14"/>
      <c r="DTX905" s="14"/>
      <c r="DTY905" s="14"/>
      <c r="DTZ905" s="14"/>
      <c r="DUA905" s="14"/>
      <c r="DUB905" s="14"/>
      <c r="DUC905" s="14"/>
      <c r="DUD905" s="14"/>
      <c r="DUE905" s="14"/>
      <c r="DUF905" s="14"/>
      <c r="DUG905" s="14"/>
      <c r="DUH905" s="14"/>
      <c r="DUI905" s="14"/>
      <c r="DUJ905" s="14"/>
      <c r="DUK905" s="14"/>
      <c r="DUL905" s="14"/>
      <c r="DUM905" s="14"/>
      <c r="DUN905" s="14"/>
      <c r="DUO905" s="14"/>
      <c r="DUP905" s="14"/>
      <c r="DUQ905" s="14"/>
      <c r="DUR905" s="14"/>
      <c r="DUS905" s="14"/>
      <c r="DUT905" s="14"/>
      <c r="DUU905" s="14"/>
      <c r="DUV905" s="14"/>
      <c r="DUW905" s="14"/>
      <c r="DUX905" s="14"/>
      <c r="DUY905" s="14"/>
      <c r="DUZ905" s="14"/>
      <c r="DVA905" s="14"/>
      <c r="DVB905" s="14"/>
      <c r="DVC905" s="14"/>
      <c r="DVD905" s="14"/>
      <c r="DVE905" s="14"/>
      <c r="DVF905" s="14"/>
      <c r="DVG905" s="14"/>
      <c r="DVH905" s="14"/>
      <c r="DVI905" s="14"/>
      <c r="DVJ905" s="14"/>
      <c r="DVK905" s="14"/>
      <c r="DVL905" s="14"/>
      <c r="DVM905" s="14"/>
      <c r="DVN905" s="14"/>
      <c r="DVO905" s="14"/>
      <c r="DVP905" s="14"/>
      <c r="DVQ905" s="14"/>
      <c r="DVR905" s="14"/>
      <c r="DVS905" s="14"/>
      <c r="DVT905" s="14"/>
      <c r="DVU905" s="14"/>
      <c r="DVV905" s="14"/>
      <c r="DVW905" s="14"/>
      <c r="DVX905" s="14"/>
      <c r="DVY905" s="14"/>
      <c r="DVZ905" s="14"/>
      <c r="DWA905" s="14"/>
      <c r="DWB905" s="14"/>
      <c r="DWC905" s="14"/>
      <c r="DWD905" s="14"/>
      <c r="DWE905" s="14"/>
      <c r="DWF905" s="14"/>
      <c r="DWG905" s="14"/>
      <c r="DWH905" s="14"/>
      <c r="DWI905" s="14"/>
      <c r="DWJ905" s="14"/>
      <c r="DWK905" s="14"/>
      <c r="DWL905" s="14"/>
      <c r="DWM905" s="14"/>
      <c r="DWN905" s="14"/>
      <c r="DWO905" s="14"/>
      <c r="DWP905" s="14"/>
      <c r="DWQ905" s="14"/>
      <c r="DWR905" s="14"/>
      <c r="DWS905" s="14"/>
      <c r="DWT905" s="14"/>
      <c r="DWU905" s="14"/>
      <c r="DWV905" s="14"/>
      <c r="DWW905" s="14"/>
      <c r="DWX905" s="14"/>
      <c r="DWY905" s="14"/>
      <c r="DWZ905" s="14"/>
      <c r="DXA905" s="14"/>
      <c r="DXB905" s="14"/>
      <c r="DXC905" s="14"/>
      <c r="DXD905" s="14"/>
      <c r="DXE905" s="14"/>
      <c r="DXF905" s="14"/>
      <c r="DXG905" s="14"/>
      <c r="DXH905" s="14"/>
      <c r="DXI905" s="14"/>
      <c r="DXJ905" s="14"/>
      <c r="DXK905" s="14"/>
      <c r="DXL905" s="14"/>
      <c r="DXM905" s="14"/>
      <c r="DXN905" s="14"/>
      <c r="DXO905" s="14"/>
      <c r="DXP905" s="14"/>
      <c r="DXQ905" s="14"/>
      <c r="DXR905" s="14"/>
      <c r="DXS905" s="14"/>
      <c r="DXT905" s="14"/>
      <c r="DXU905" s="14"/>
      <c r="DXV905" s="14"/>
      <c r="DXW905" s="14"/>
      <c r="DXX905" s="14"/>
      <c r="DXY905" s="14"/>
      <c r="DXZ905" s="14"/>
      <c r="DYA905" s="14"/>
      <c r="DYB905" s="14"/>
      <c r="DYC905" s="14"/>
      <c r="DYD905" s="14"/>
      <c r="DYE905" s="14"/>
      <c r="DYF905" s="14"/>
      <c r="DYG905" s="14"/>
      <c r="DYH905" s="14"/>
      <c r="DYI905" s="14"/>
      <c r="DYJ905" s="14"/>
      <c r="DYK905" s="14"/>
      <c r="DYL905" s="14"/>
      <c r="DYM905" s="14"/>
      <c r="DYN905" s="14"/>
      <c r="DYO905" s="14"/>
      <c r="DYP905" s="14"/>
      <c r="DYQ905" s="14"/>
      <c r="DYR905" s="14"/>
      <c r="DYS905" s="14"/>
      <c r="DYT905" s="14"/>
      <c r="DYU905" s="14"/>
      <c r="DYV905" s="14"/>
      <c r="DYW905" s="14"/>
      <c r="DYX905" s="14"/>
      <c r="DYY905" s="14"/>
      <c r="DYZ905" s="14"/>
      <c r="DZA905" s="14"/>
      <c r="DZB905" s="14"/>
      <c r="DZC905" s="14"/>
      <c r="DZD905" s="14"/>
      <c r="DZE905" s="14"/>
      <c r="DZF905" s="14"/>
      <c r="DZG905" s="14"/>
      <c r="DZH905" s="14"/>
      <c r="DZI905" s="14"/>
      <c r="DZJ905" s="14"/>
      <c r="DZK905" s="14"/>
      <c r="DZL905" s="14"/>
      <c r="DZM905" s="14"/>
      <c r="DZN905" s="14"/>
      <c r="DZO905" s="14"/>
      <c r="DZP905" s="14"/>
      <c r="DZQ905" s="14"/>
      <c r="DZR905" s="14"/>
      <c r="DZS905" s="14"/>
      <c r="DZT905" s="14"/>
      <c r="DZU905" s="14"/>
      <c r="DZV905" s="14"/>
      <c r="DZW905" s="14"/>
      <c r="DZX905" s="14"/>
      <c r="DZY905" s="14"/>
      <c r="DZZ905" s="14"/>
      <c r="EAA905" s="14"/>
      <c r="EAB905" s="14"/>
      <c r="EAC905" s="14"/>
      <c r="EAD905" s="14"/>
      <c r="EAE905" s="14"/>
      <c r="EAF905" s="14"/>
      <c r="EAG905" s="14"/>
      <c r="EAH905" s="14"/>
      <c r="EAI905" s="14"/>
      <c r="EAJ905" s="14"/>
      <c r="EAK905" s="14"/>
      <c r="EAL905" s="14"/>
      <c r="EAM905" s="14"/>
      <c r="EAN905" s="14"/>
      <c r="EAO905" s="14"/>
      <c r="EAP905" s="14"/>
      <c r="EAQ905" s="14"/>
      <c r="EAR905" s="14"/>
      <c r="EAS905" s="14"/>
      <c r="EAT905" s="14"/>
      <c r="EAU905" s="14"/>
      <c r="EAV905" s="14"/>
      <c r="EAW905" s="14"/>
      <c r="EAX905" s="14"/>
      <c r="EAY905" s="14"/>
      <c r="EAZ905" s="14"/>
      <c r="EBA905" s="14"/>
      <c r="EBB905" s="14"/>
      <c r="EBC905" s="14"/>
      <c r="EBD905" s="14"/>
      <c r="EBE905" s="14"/>
      <c r="EBF905" s="14"/>
      <c r="EBG905" s="14"/>
      <c r="EBH905" s="14"/>
      <c r="EBI905" s="14"/>
      <c r="EBJ905" s="14"/>
      <c r="EBK905" s="14"/>
      <c r="EBL905" s="14"/>
      <c r="EBM905" s="14"/>
      <c r="EBN905" s="14"/>
      <c r="EBO905" s="14"/>
      <c r="EBP905" s="14"/>
      <c r="EBQ905" s="14"/>
      <c r="EBR905" s="14"/>
      <c r="EBS905" s="14"/>
      <c r="EBT905" s="14"/>
      <c r="EBU905" s="14"/>
      <c r="EBV905" s="14"/>
      <c r="EBW905" s="14"/>
      <c r="EBX905" s="14"/>
      <c r="EBY905" s="14"/>
      <c r="EBZ905" s="14"/>
      <c r="ECA905" s="14"/>
      <c r="ECB905" s="14"/>
      <c r="ECC905" s="14"/>
      <c r="ECD905" s="14"/>
      <c r="ECE905" s="14"/>
      <c r="ECF905" s="14"/>
      <c r="ECG905" s="14"/>
      <c r="ECH905" s="14"/>
      <c r="ECI905" s="14"/>
      <c r="ECJ905" s="14"/>
      <c r="ECK905" s="14"/>
      <c r="ECL905" s="14"/>
      <c r="ECM905" s="14"/>
      <c r="ECN905" s="14"/>
      <c r="ECO905" s="14"/>
      <c r="ECP905" s="14"/>
      <c r="ECQ905" s="14"/>
      <c r="ECR905" s="14"/>
      <c r="ECS905" s="14"/>
      <c r="ECT905" s="14"/>
      <c r="ECU905" s="14"/>
      <c r="ECV905" s="14"/>
      <c r="ECW905" s="14"/>
      <c r="ECX905" s="14"/>
      <c r="ECY905" s="14"/>
      <c r="ECZ905" s="14"/>
      <c r="EDA905" s="14"/>
      <c r="EDB905" s="14"/>
      <c r="EDC905" s="14"/>
      <c r="EDD905" s="14"/>
      <c r="EDE905" s="14"/>
      <c r="EDF905" s="14"/>
      <c r="EDG905" s="14"/>
      <c r="EDH905" s="14"/>
      <c r="EDI905" s="14"/>
      <c r="EDJ905" s="14"/>
      <c r="EDK905" s="14"/>
      <c r="EDL905" s="14"/>
      <c r="EDM905" s="14"/>
      <c r="EDN905" s="14"/>
      <c r="EDO905" s="14"/>
      <c r="EDP905" s="14"/>
      <c r="EDQ905" s="14"/>
      <c r="EDR905" s="14"/>
      <c r="EDS905" s="14"/>
      <c r="EDT905" s="14"/>
      <c r="EDU905" s="14"/>
      <c r="EDV905" s="14"/>
      <c r="EDW905" s="14"/>
      <c r="EDX905" s="14"/>
      <c r="EDY905" s="14"/>
      <c r="EDZ905" s="14"/>
      <c r="EEA905" s="14"/>
      <c r="EEB905" s="14"/>
      <c r="EEC905" s="14"/>
      <c r="EED905" s="14"/>
      <c r="EEE905" s="14"/>
      <c r="EEF905" s="14"/>
      <c r="EEG905" s="14"/>
      <c r="EEH905" s="14"/>
      <c r="EEI905" s="14"/>
      <c r="EEJ905" s="14"/>
      <c r="EEK905" s="14"/>
      <c r="EEL905" s="14"/>
      <c r="EEM905" s="14"/>
      <c r="EEN905" s="14"/>
      <c r="EEO905" s="14"/>
      <c r="EEP905" s="14"/>
      <c r="EEQ905" s="14"/>
      <c r="EER905" s="14"/>
      <c r="EES905" s="14"/>
      <c r="EET905" s="14"/>
      <c r="EEU905" s="14"/>
      <c r="EEV905" s="14"/>
      <c r="EEW905" s="14"/>
      <c r="EEX905" s="14"/>
      <c r="EEY905" s="14"/>
      <c r="EEZ905" s="14"/>
      <c r="EFA905" s="14"/>
      <c r="EFB905" s="14"/>
      <c r="EFC905" s="14"/>
      <c r="EFD905" s="14"/>
      <c r="EFE905" s="14"/>
      <c r="EFF905" s="14"/>
      <c r="EFG905" s="14"/>
      <c r="EFH905" s="14"/>
      <c r="EFI905" s="14"/>
      <c r="EFJ905" s="14"/>
      <c r="EFK905" s="14"/>
      <c r="EFL905" s="14"/>
      <c r="EFM905" s="14"/>
      <c r="EFN905" s="14"/>
      <c r="EFO905" s="14"/>
      <c r="EFP905" s="14"/>
      <c r="EFQ905" s="14"/>
      <c r="EFR905" s="14"/>
      <c r="EFS905" s="14"/>
      <c r="EFT905" s="14"/>
      <c r="EFU905" s="14"/>
      <c r="EFV905" s="14"/>
      <c r="EFW905" s="14"/>
      <c r="EFX905" s="14"/>
      <c r="EFY905" s="14"/>
      <c r="EFZ905" s="14"/>
      <c r="EGA905" s="14"/>
      <c r="EGB905" s="14"/>
      <c r="EGC905" s="14"/>
      <c r="EGD905" s="14"/>
      <c r="EGE905" s="14"/>
      <c r="EGF905" s="14"/>
      <c r="EGG905" s="14"/>
      <c r="EGH905" s="14"/>
      <c r="EGI905" s="14"/>
      <c r="EGJ905" s="14"/>
      <c r="EGK905" s="14"/>
      <c r="EGL905" s="14"/>
      <c r="EGM905" s="14"/>
      <c r="EGN905" s="14"/>
      <c r="EGO905" s="14"/>
      <c r="EGP905" s="14"/>
      <c r="EGQ905" s="14"/>
      <c r="EGR905" s="14"/>
      <c r="EGS905" s="14"/>
      <c r="EGT905" s="14"/>
      <c r="EGU905" s="14"/>
      <c r="EGV905" s="14"/>
      <c r="EGW905" s="14"/>
      <c r="EGX905" s="14"/>
      <c r="EGY905" s="14"/>
      <c r="EGZ905" s="14"/>
      <c r="EHA905" s="14"/>
      <c r="EHB905" s="14"/>
      <c r="EHC905" s="14"/>
      <c r="EHD905" s="14"/>
      <c r="EHE905" s="14"/>
      <c r="EHF905" s="14"/>
      <c r="EHG905" s="14"/>
      <c r="EHH905" s="14"/>
      <c r="EHI905" s="14"/>
      <c r="EHJ905" s="14"/>
      <c r="EHK905" s="14"/>
      <c r="EHL905" s="14"/>
      <c r="EHM905" s="14"/>
      <c r="EHN905" s="14"/>
      <c r="EHO905" s="14"/>
      <c r="EHP905" s="14"/>
      <c r="EHQ905" s="14"/>
      <c r="EHR905" s="14"/>
      <c r="EHS905" s="14"/>
      <c r="EHT905" s="14"/>
      <c r="EHU905" s="14"/>
      <c r="EHV905" s="14"/>
      <c r="EHW905" s="14"/>
      <c r="EHX905" s="14"/>
      <c r="EHY905" s="14"/>
      <c r="EHZ905" s="14"/>
      <c r="EIA905" s="14"/>
      <c r="EIB905" s="14"/>
      <c r="EIC905" s="14"/>
      <c r="EID905" s="14"/>
      <c r="EIE905" s="14"/>
      <c r="EIF905" s="14"/>
      <c r="EIG905" s="14"/>
      <c r="EIH905" s="14"/>
      <c r="EII905" s="14"/>
      <c r="EIJ905" s="14"/>
      <c r="EIK905" s="14"/>
      <c r="EIL905" s="14"/>
      <c r="EIM905" s="14"/>
      <c r="EIN905" s="14"/>
      <c r="EIO905" s="14"/>
      <c r="EIP905" s="14"/>
      <c r="EIQ905" s="14"/>
      <c r="EIR905" s="14"/>
      <c r="EIS905" s="14"/>
      <c r="EIT905" s="14"/>
      <c r="EIU905" s="14"/>
      <c r="EIV905" s="14"/>
      <c r="EIW905" s="14"/>
      <c r="EIX905" s="14"/>
      <c r="EIY905" s="14"/>
      <c r="EIZ905" s="14"/>
      <c r="EJA905" s="14"/>
      <c r="EJB905" s="14"/>
      <c r="EJC905" s="14"/>
      <c r="EJD905" s="14"/>
      <c r="EJE905" s="14"/>
      <c r="EJF905" s="14"/>
      <c r="EJG905" s="14"/>
      <c r="EJH905" s="14"/>
      <c r="EJI905" s="14"/>
      <c r="EJJ905" s="14"/>
      <c r="EJK905" s="14"/>
      <c r="EJL905" s="14"/>
      <c r="EJM905" s="14"/>
      <c r="EJN905" s="14"/>
      <c r="EJO905" s="14"/>
      <c r="EJP905" s="14"/>
      <c r="EJQ905" s="14"/>
      <c r="EJR905" s="14"/>
      <c r="EJS905" s="14"/>
      <c r="EJT905" s="14"/>
      <c r="EJU905" s="14"/>
      <c r="EJV905" s="14"/>
      <c r="EJW905" s="14"/>
      <c r="EJX905" s="14"/>
      <c r="EJY905" s="14"/>
      <c r="EJZ905" s="14"/>
      <c r="EKA905" s="14"/>
      <c r="EKB905" s="14"/>
      <c r="EKC905" s="14"/>
      <c r="EKD905" s="14"/>
      <c r="EKE905" s="14"/>
      <c r="EKF905" s="14"/>
      <c r="EKG905" s="14"/>
      <c r="EKH905" s="14"/>
      <c r="EKI905" s="14"/>
      <c r="EKJ905" s="14"/>
      <c r="EKK905" s="14"/>
      <c r="EKL905" s="14"/>
      <c r="EKM905" s="14"/>
      <c r="EKN905" s="14"/>
      <c r="EKO905" s="14"/>
      <c r="EKP905" s="14"/>
      <c r="EKQ905" s="14"/>
      <c r="EKR905" s="14"/>
      <c r="EKS905" s="14"/>
      <c r="EKT905" s="14"/>
      <c r="EKU905" s="14"/>
      <c r="EKV905" s="14"/>
      <c r="EKW905" s="14"/>
      <c r="EKX905" s="14"/>
      <c r="EKY905" s="14"/>
      <c r="EKZ905" s="14"/>
      <c r="ELA905" s="14"/>
      <c r="ELB905" s="14"/>
      <c r="ELC905" s="14"/>
      <c r="ELD905" s="14"/>
      <c r="ELE905" s="14"/>
      <c r="ELF905" s="14"/>
      <c r="ELG905" s="14"/>
      <c r="ELH905" s="14"/>
      <c r="ELI905" s="14"/>
      <c r="ELJ905" s="14"/>
      <c r="ELK905" s="14"/>
      <c r="ELL905" s="14"/>
      <c r="ELM905" s="14"/>
      <c r="ELN905" s="14"/>
      <c r="ELO905" s="14"/>
      <c r="ELP905" s="14"/>
      <c r="ELQ905" s="14"/>
      <c r="ELR905" s="14"/>
      <c r="ELS905" s="14"/>
      <c r="ELT905" s="14"/>
      <c r="ELU905" s="14"/>
      <c r="ELV905" s="14"/>
      <c r="ELW905" s="14"/>
      <c r="ELX905" s="14"/>
      <c r="ELY905" s="14"/>
      <c r="ELZ905" s="14"/>
      <c r="EMA905" s="14"/>
      <c r="EMB905" s="14"/>
      <c r="EMC905" s="14"/>
      <c r="EMD905" s="14"/>
      <c r="EME905" s="14"/>
      <c r="EMF905" s="14"/>
      <c r="EMG905" s="14"/>
      <c r="EMH905" s="14"/>
      <c r="EMI905" s="14"/>
      <c r="EMJ905" s="14"/>
      <c r="EMK905" s="14"/>
      <c r="EML905" s="14"/>
      <c r="EMM905" s="14"/>
      <c r="EMN905" s="14"/>
      <c r="EMO905" s="14"/>
      <c r="EMP905" s="14"/>
      <c r="EMQ905" s="14"/>
      <c r="EMR905" s="14"/>
      <c r="EMS905" s="14"/>
      <c r="EMT905" s="14"/>
      <c r="EMU905" s="14"/>
      <c r="EMV905" s="14"/>
      <c r="EMW905" s="14"/>
      <c r="EMX905" s="14"/>
      <c r="EMY905" s="14"/>
      <c r="EMZ905" s="14"/>
      <c r="ENA905" s="14"/>
      <c r="ENB905" s="14"/>
      <c r="ENC905" s="14"/>
      <c r="END905" s="14"/>
      <c r="ENE905" s="14"/>
      <c r="ENF905" s="14"/>
      <c r="ENG905" s="14"/>
      <c r="ENH905" s="14"/>
      <c r="ENI905" s="14"/>
      <c r="ENJ905" s="14"/>
      <c r="ENK905" s="14"/>
      <c r="ENL905" s="14"/>
      <c r="ENM905" s="14"/>
      <c r="ENN905" s="14"/>
      <c r="ENO905" s="14"/>
      <c r="ENP905" s="14"/>
      <c r="ENQ905" s="14"/>
      <c r="ENR905" s="14"/>
      <c r="ENS905" s="14"/>
      <c r="ENT905" s="14"/>
      <c r="ENU905" s="14"/>
      <c r="ENV905" s="14"/>
      <c r="ENW905" s="14"/>
      <c r="ENX905" s="14"/>
      <c r="ENY905" s="14"/>
      <c r="ENZ905" s="14"/>
      <c r="EOA905" s="14"/>
      <c r="EOB905" s="14"/>
      <c r="EOC905" s="14"/>
      <c r="EOD905" s="14"/>
      <c r="EOE905" s="14"/>
      <c r="EOF905" s="14"/>
      <c r="EOG905" s="14"/>
      <c r="EOH905" s="14"/>
      <c r="EOI905" s="14"/>
      <c r="EOJ905" s="14"/>
      <c r="EOK905" s="14"/>
      <c r="EOL905" s="14"/>
      <c r="EOM905" s="14"/>
      <c r="EON905" s="14"/>
      <c r="EOO905" s="14"/>
      <c r="EOP905" s="14"/>
      <c r="EOQ905" s="14"/>
      <c r="EOR905" s="14"/>
      <c r="EOS905" s="14"/>
      <c r="EOT905" s="14"/>
      <c r="EOU905" s="14"/>
      <c r="EOV905" s="14"/>
      <c r="EOW905" s="14"/>
      <c r="EOX905" s="14"/>
      <c r="EOY905" s="14"/>
      <c r="EOZ905" s="14"/>
      <c r="EPA905" s="14"/>
      <c r="EPB905" s="14"/>
      <c r="EPC905" s="14"/>
      <c r="EPD905" s="14"/>
      <c r="EPE905" s="14"/>
      <c r="EPF905" s="14"/>
      <c r="EPG905" s="14"/>
      <c r="EPH905" s="14"/>
      <c r="EPI905" s="14"/>
      <c r="EPJ905" s="14"/>
      <c r="EPK905" s="14"/>
      <c r="EPL905" s="14"/>
      <c r="EPM905" s="14"/>
      <c r="EPN905" s="14"/>
      <c r="EPO905" s="14"/>
      <c r="EPP905" s="14"/>
      <c r="EPQ905" s="14"/>
      <c r="EPR905" s="14"/>
      <c r="EPS905" s="14"/>
      <c r="EPT905" s="14"/>
      <c r="EPU905" s="14"/>
      <c r="EPV905" s="14"/>
      <c r="EPW905" s="14"/>
      <c r="EPX905" s="14"/>
      <c r="EPY905" s="14"/>
      <c r="EPZ905" s="14"/>
      <c r="EQA905" s="14"/>
      <c r="EQB905" s="14"/>
      <c r="EQC905" s="14"/>
      <c r="EQD905" s="14"/>
      <c r="EQE905" s="14"/>
      <c r="EQF905" s="14"/>
      <c r="EQG905" s="14"/>
      <c r="EQH905" s="14"/>
      <c r="EQI905" s="14"/>
      <c r="EQJ905" s="14"/>
      <c r="EQK905" s="14"/>
      <c r="EQL905" s="14"/>
      <c r="EQM905" s="14"/>
      <c r="EQN905" s="14"/>
      <c r="EQO905" s="14"/>
      <c r="EQP905" s="14"/>
      <c r="EQQ905" s="14"/>
      <c r="EQR905" s="14"/>
      <c r="EQS905" s="14"/>
      <c r="EQT905" s="14"/>
      <c r="EQU905" s="14"/>
      <c r="EQV905" s="14"/>
      <c r="EQW905" s="14"/>
      <c r="EQX905" s="14"/>
      <c r="EQY905" s="14"/>
      <c r="EQZ905" s="14"/>
      <c r="ERA905" s="14"/>
      <c r="ERB905" s="14"/>
      <c r="ERC905" s="14"/>
      <c r="ERD905" s="14"/>
      <c r="ERE905" s="14"/>
      <c r="ERF905" s="14"/>
      <c r="ERG905" s="14"/>
      <c r="ERH905" s="14"/>
      <c r="ERI905" s="14"/>
      <c r="ERJ905" s="14"/>
      <c r="ERK905" s="14"/>
      <c r="ERL905" s="14"/>
      <c r="ERM905" s="14"/>
      <c r="ERN905" s="14"/>
      <c r="ERO905" s="14"/>
      <c r="ERP905" s="14"/>
      <c r="ERQ905" s="14"/>
      <c r="ERR905" s="14"/>
      <c r="ERS905" s="14"/>
      <c r="ERT905" s="14"/>
      <c r="ERU905" s="14"/>
      <c r="ERV905" s="14"/>
      <c r="ERW905" s="14"/>
      <c r="ERX905" s="14"/>
      <c r="ERY905" s="14"/>
      <c r="ERZ905" s="14"/>
      <c r="ESA905" s="14"/>
      <c r="ESB905" s="14"/>
      <c r="ESC905" s="14"/>
      <c r="ESD905" s="14"/>
      <c r="ESE905" s="14"/>
      <c r="ESF905" s="14"/>
      <c r="ESG905" s="14"/>
      <c r="ESH905" s="14"/>
      <c r="ESI905" s="14"/>
      <c r="ESJ905" s="14"/>
      <c r="ESK905" s="14"/>
      <c r="ESL905" s="14"/>
      <c r="ESM905" s="14"/>
      <c r="ESN905" s="14"/>
      <c r="ESO905" s="14"/>
      <c r="ESP905" s="14"/>
      <c r="ESQ905" s="14"/>
      <c r="ESR905" s="14"/>
      <c r="ESS905" s="14"/>
      <c r="EST905" s="14"/>
      <c r="ESU905" s="14"/>
      <c r="ESV905" s="14"/>
      <c r="ESW905" s="14"/>
      <c r="ESX905" s="14"/>
      <c r="ESY905" s="14"/>
      <c r="ESZ905" s="14"/>
      <c r="ETA905" s="14"/>
      <c r="ETB905" s="14"/>
      <c r="ETC905" s="14"/>
      <c r="ETD905" s="14"/>
      <c r="ETE905" s="14"/>
      <c r="ETF905" s="14"/>
      <c r="ETG905" s="14"/>
      <c r="ETH905" s="14"/>
      <c r="ETI905" s="14"/>
      <c r="ETJ905" s="14"/>
      <c r="ETK905" s="14"/>
      <c r="ETL905" s="14"/>
      <c r="ETM905" s="14"/>
      <c r="ETN905" s="14"/>
      <c r="ETO905" s="14"/>
      <c r="ETP905" s="14"/>
      <c r="ETQ905" s="14"/>
      <c r="ETR905" s="14"/>
      <c r="ETS905" s="14"/>
      <c r="ETT905" s="14"/>
      <c r="ETU905" s="14"/>
      <c r="ETV905" s="14"/>
      <c r="ETW905" s="14"/>
      <c r="ETX905" s="14"/>
      <c r="ETY905" s="14"/>
      <c r="ETZ905" s="14"/>
      <c r="EUA905" s="14"/>
      <c r="EUB905" s="14"/>
      <c r="EUC905" s="14"/>
      <c r="EUD905" s="14"/>
      <c r="EUE905" s="14"/>
      <c r="EUF905" s="14"/>
      <c r="EUG905" s="14"/>
      <c r="EUH905" s="14"/>
      <c r="EUI905" s="14"/>
      <c r="EUJ905" s="14"/>
      <c r="EUK905" s="14"/>
      <c r="EUL905" s="14"/>
      <c r="EUM905" s="14"/>
      <c r="EUN905" s="14"/>
      <c r="EUO905" s="14"/>
      <c r="EUP905" s="14"/>
      <c r="EUQ905" s="14"/>
      <c r="EUR905" s="14"/>
      <c r="EUS905" s="14"/>
      <c r="EUT905" s="14"/>
      <c r="EUU905" s="14"/>
      <c r="EUV905" s="14"/>
      <c r="EUW905" s="14"/>
      <c r="EUX905" s="14"/>
      <c r="EUY905" s="14"/>
      <c r="EUZ905" s="14"/>
      <c r="EVA905" s="14"/>
      <c r="EVB905" s="14"/>
      <c r="EVC905" s="14"/>
      <c r="EVD905" s="14"/>
      <c r="EVE905" s="14"/>
      <c r="EVF905" s="14"/>
      <c r="EVG905" s="14"/>
      <c r="EVH905" s="14"/>
      <c r="EVI905" s="14"/>
      <c r="EVJ905" s="14"/>
      <c r="EVK905" s="14"/>
      <c r="EVL905" s="14"/>
      <c r="EVM905" s="14"/>
      <c r="EVN905" s="14"/>
      <c r="EVO905" s="14"/>
      <c r="EVP905" s="14"/>
      <c r="EVQ905" s="14"/>
      <c r="EVR905" s="14"/>
      <c r="EVS905" s="14"/>
      <c r="EVT905" s="14"/>
      <c r="EVU905" s="14"/>
      <c r="EVV905" s="14"/>
      <c r="EVW905" s="14"/>
      <c r="EVX905" s="14"/>
      <c r="EVY905" s="14"/>
      <c r="EVZ905" s="14"/>
      <c r="EWA905" s="14"/>
      <c r="EWB905" s="14"/>
      <c r="EWC905" s="14"/>
      <c r="EWD905" s="14"/>
      <c r="EWE905" s="14"/>
      <c r="EWF905" s="14"/>
      <c r="EWG905" s="14"/>
      <c r="EWH905" s="14"/>
      <c r="EWI905" s="14"/>
      <c r="EWJ905" s="14"/>
      <c r="EWK905" s="14"/>
      <c r="EWL905" s="14"/>
      <c r="EWM905" s="14"/>
      <c r="EWN905" s="14"/>
      <c r="EWO905" s="14"/>
      <c r="EWP905" s="14"/>
      <c r="EWQ905" s="14"/>
      <c r="EWR905" s="14"/>
      <c r="EWS905" s="14"/>
      <c r="EWT905" s="14"/>
      <c r="EWU905" s="14"/>
      <c r="EWV905" s="14"/>
      <c r="EWW905" s="14"/>
      <c r="EWX905" s="14"/>
      <c r="EWY905" s="14"/>
      <c r="EWZ905" s="14"/>
      <c r="EXA905" s="14"/>
      <c r="EXB905" s="14"/>
      <c r="EXC905" s="14"/>
      <c r="EXD905" s="14"/>
      <c r="EXE905" s="14"/>
      <c r="EXF905" s="14"/>
      <c r="EXG905" s="14"/>
      <c r="EXH905" s="14"/>
      <c r="EXI905" s="14"/>
      <c r="EXJ905" s="14"/>
      <c r="EXK905" s="14"/>
      <c r="EXL905" s="14"/>
      <c r="EXM905" s="14"/>
      <c r="EXN905" s="14"/>
      <c r="EXO905" s="14"/>
      <c r="EXP905" s="14"/>
      <c r="EXQ905" s="14"/>
      <c r="EXR905" s="14"/>
      <c r="EXS905" s="14"/>
      <c r="EXT905" s="14"/>
      <c r="EXU905" s="14"/>
      <c r="EXV905" s="14"/>
      <c r="EXW905" s="14"/>
      <c r="EXX905" s="14"/>
      <c r="EXY905" s="14"/>
      <c r="EXZ905" s="14"/>
      <c r="EYA905" s="14"/>
      <c r="EYB905" s="14"/>
      <c r="EYC905" s="14"/>
      <c r="EYD905" s="14"/>
      <c r="EYE905" s="14"/>
      <c r="EYF905" s="14"/>
      <c r="EYG905" s="14"/>
      <c r="EYH905" s="14"/>
      <c r="EYI905" s="14"/>
      <c r="EYJ905" s="14"/>
      <c r="EYK905" s="14"/>
      <c r="EYL905" s="14"/>
      <c r="EYM905" s="14"/>
      <c r="EYN905" s="14"/>
      <c r="EYO905" s="14"/>
      <c r="EYP905" s="14"/>
      <c r="EYQ905" s="14"/>
      <c r="EYR905" s="14"/>
      <c r="EYS905" s="14"/>
      <c r="EYT905" s="14"/>
      <c r="EYU905" s="14"/>
      <c r="EYV905" s="14"/>
      <c r="EYW905" s="14"/>
      <c r="EYX905" s="14"/>
      <c r="EYY905" s="14"/>
      <c r="EYZ905" s="14"/>
      <c r="EZA905" s="14"/>
      <c r="EZB905" s="14"/>
      <c r="EZC905" s="14"/>
      <c r="EZD905" s="14"/>
      <c r="EZE905" s="14"/>
      <c r="EZF905" s="14"/>
      <c r="EZG905" s="14"/>
      <c r="EZH905" s="14"/>
      <c r="EZI905" s="14"/>
      <c r="EZJ905" s="14"/>
      <c r="EZK905" s="14"/>
      <c r="EZL905" s="14"/>
      <c r="EZM905" s="14"/>
      <c r="EZN905" s="14"/>
      <c r="EZO905" s="14"/>
      <c r="EZP905" s="14"/>
      <c r="EZQ905" s="14"/>
      <c r="EZR905" s="14"/>
      <c r="EZS905" s="14"/>
      <c r="EZT905" s="14"/>
      <c r="EZU905" s="14"/>
      <c r="EZV905" s="14"/>
      <c r="EZW905" s="14"/>
      <c r="EZX905" s="14"/>
      <c r="EZY905" s="14"/>
      <c r="EZZ905" s="14"/>
      <c r="FAA905" s="14"/>
      <c r="FAB905" s="14"/>
      <c r="FAC905" s="14"/>
      <c r="FAD905" s="14"/>
      <c r="FAE905" s="14"/>
      <c r="FAF905" s="14"/>
      <c r="FAG905" s="14"/>
      <c r="FAH905" s="14"/>
      <c r="FAI905" s="14"/>
      <c r="FAJ905" s="14"/>
      <c r="FAK905" s="14"/>
      <c r="FAL905" s="14"/>
      <c r="FAM905" s="14"/>
      <c r="FAN905" s="14"/>
      <c r="FAO905" s="14"/>
      <c r="FAP905" s="14"/>
      <c r="FAQ905" s="14"/>
      <c r="FAR905" s="14"/>
      <c r="FAS905" s="14"/>
      <c r="FAT905" s="14"/>
      <c r="FAU905" s="14"/>
      <c r="FAV905" s="14"/>
      <c r="FAW905" s="14"/>
      <c r="FAX905" s="14"/>
      <c r="FAY905" s="14"/>
      <c r="FAZ905" s="14"/>
      <c r="FBA905" s="14"/>
      <c r="FBB905" s="14"/>
      <c r="FBC905" s="14"/>
      <c r="FBD905" s="14"/>
      <c r="FBE905" s="14"/>
      <c r="FBF905" s="14"/>
      <c r="FBG905" s="14"/>
      <c r="FBH905" s="14"/>
      <c r="FBI905" s="14"/>
      <c r="FBJ905" s="14"/>
      <c r="FBK905" s="14"/>
      <c r="FBL905" s="14"/>
      <c r="FBM905" s="14"/>
      <c r="FBN905" s="14"/>
      <c r="FBO905" s="14"/>
      <c r="FBP905" s="14"/>
      <c r="FBQ905" s="14"/>
      <c r="FBR905" s="14"/>
      <c r="FBS905" s="14"/>
      <c r="FBT905" s="14"/>
      <c r="FBU905" s="14"/>
      <c r="FBV905" s="14"/>
      <c r="FBW905" s="14"/>
      <c r="FBX905" s="14"/>
      <c r="FBY905" s="14"/>
      <c r="FBZ905" s="14"/>
      <c r="FCA905" s="14"/>
      <c r="FCB905" s="14"/>
      <c r="FCC905" s="14"/>
      <c r="FCD905" s="14"/>
      <c r="FCE905" s="14"/>
      <c r="FCF905" s="14"/>
      <c r="FCG905" s="14"/>
      <c r="FCH905" s="14"/>
      <c r="FCI905" s="14"/>
      <c r="FCJ905" s="14"/>
      <c r="FCK905" s="14"/>
      <c r="FCL905" s="14"/>
      <c r="FCM905" s="14"/>
      <c r="FCN905" s="14"/>
      <c r="FCO905" s="14"/>
      <c r="FCP905" s="14"/>
      <c r="FCQ905" s="14"/>
      <c r="FCR905" s="14"/>
      <c r="FCS905" s="14"/>
      <c r="FCT905" s="14"/>
      <c r="FCU905" s="14"/>
      <c r="FCV905" s="14"/>
      <c r="FCW905" s="14"/>
      <c r="FCX905" s="14"/>
      <c r="FCY905" s="14"/>
      <c r="FCZ905" s="14"/>
      <c r="FDA905" s="14"/>
      <c r="FDB905" s="14"/>
      <c r="FDC905" s="14"/>
      <c r="FDD905" s="14"/>
      <c r="FDE905" s="14"/>
      <c r="FDF905" s="14"/>
      <c r="FDG905" s="14"/>
      <c r="FDH905" s="14"/>
      <c r="FDI905" s="14"/>
      <c r="FDJ905" s="14"/>
      <c r="FDK905" s="14"/>
      <c r="FDL905" s="14"/>
      <c r="FDM905" s="14"/>
      <c r="FDN905" s="14"/>
      <c r="FDO905" s="14"/>
      <c r="FDP905" s="14"/>
      <c r="FDQ905" s="14"/>
      <c r="FDR905" s="14"/>
      <c r="FDS905" s="14"/>
      <c r="FDT905" s="14"/>
      <c r="FDU905" s="14"/>
      <c r="FDV905" s="14"/>
      <c r="FDW905" s="14"/>
      <c r="FDX905" s="14"/>
      <c r="FDY905" s="14"/>
      <c r="FDZ905" s="14"/>
      <c r="FEA905" s="14"/>
      <c r="FEB905" s="14"/>
      <c r="FEC905" s="14"/>
      <c r="FED905" s="14"/>
      <c r="FEE905" s="14"/>
      <c r="FEF905" s="14"/>
      <c r="FEG905" s="14"/>
      <c r="FEH905" s="14"/>
      <c r="FEI905" s="14"/>
      <c r="FEJ905" s="14"/>
      <c r="FEK905" s="14"/>
      <c r="FEL905" s="14"/>
      <c r="FEM905" s="14"/>
      <c r="FEN905" s="14"/>
      <c r="FEO905" s="14"/>
      <c r="FEP905" s="14"/>
      <c r="FEQ905" s="14"/>
      <c r="FER905" s="14"/>
      <c r="FES905" s="14"/>
      <c r="FET905" s="14"/>
      <c r="FEU905" s="14"/>
      <c r="FEV905" s="14"/>
      <c r="FEW905" s="14"/>
      <c r="FEX905" s="14"/>
      <c r="FEY905" s="14"/>
      <c r="FEZ905" s="14"/>
      <c r="FFA905" s="14"/>
      <c r="FFB905" s="14"/>
      <c r="FFC905" s="14"/>
      <c r="FFD905" s="14"/>
      <c r="FFE905" s="14"/>
      <c r="FFF905" s="14"/>
      <c r="FFG905" s="14"/>
      <c r="FFH905" s="14"/>
      <c r="FFI905" s="14"/>
      <c r="FFJ905" s="14"/>
      <c r="FFK905" s="14"/>
      <c r="FFL905" s="14"/>
      <c r="FFM905" s="14"/>
      <c r="FFN905" s="14"/>
      <c r="FFO905" s="14"/>
      <c r="FFP905" s="14"/>
      <c r="FFQ905" s="14"/>
      <c r="FFR905" s="14"/>
      <c r="FFS905" s="14"/>
      <c r="FFT905" s="14"/>
      <c r="FFU905" s="14"/>
      <c r="FFV905" s="14"/>
      <c r="FFW905" s="14"/>
      <c r="FFX905" s="14"/>
      <c r="FFY905" s="14"/>
      <c r="FFZ905" s="14"/>
      <c r="FGA905" s="14"/>
      <c r="FGB905" s="14"/>
      <c r="FGC905" s="14"/>
      <c r="FGD905" s="14"/>
      <c r="FGE905" s="14"/>
      <c r="FGF905" s="14"/>
      <c r="FGG905" s="14"/>
      <c r="FGH905" s="14"/>
      <c r="FGI905" s="14"/>
      <c r="FGJ905" s="14"/>
      <c r="FGK905" s="14"/>
      <c r="FGL905" s="14"/>
      <c r="FGM905" s="14"/>
      <c r="FGN905" s="14"/>
      <c r="FGO905" s="14"/>
      <c r="FGP905" s="14"/>
      <c r="FGQ905" s="14"/>
      <c r="FGR905" s="14"/>
      <c r="FGS905" s="14"/>
      <c r="FGT905" s="14"/>
      <c r="FGU905" s="14"/>
      <c r="FGV905" s="14"/>
      <c r="FGW905" s="14"/>
      <c r="FGX905" s="14"/>
      <c r="FGY905" s="14"/>
      <c r="FGZ905" s="14"/>
      <c r="FHA905" s="14"/>
      <c r="FHB905" s="14"/>
      <c r="FHC905" s="14"/>
      <c r="FHD905" s="14"/>
      <c r="FHE905" s="14"/>
      <c r="FHF905" s="14"/>
      <c r="FHG905" s="14"/>
      <c r="FHH905" s="14"/>
      <c r="FHI905" s="14"/>
      <c r="FHJ905" s="14"/>
      <c r="FHK905" s="14"/>
      <c r="FHL905" s="14"/>
      <c r="FHM905" s="14"/>
      <c r="FHN905" s="14"/>
      <c r="FHO905" s="14"/>
      <c r="FHP905" s="14"/>
      <c r="FHQ905" s="14"/>
      <c r="FHR905" s="14"/>
      <c r="FHS905" s="14"/>
      <c r="FHT905" s="14"/>
      <c r="FHU905" s="14"/>
      <c r="FHV905" s="14"/>
      <c r="FHW905" s="14"/>
      <c r="FHX905" s="14"/>
      <c r="FHY905" s="14"/>
      <c r="FHZ905" s="14"/>
      <c r="FIA905" s="14"/>
      <c r="FIB905" s="14"/>
      <c r="FIC905" s="14"/>
      <c r="FID905" s="14"/>
      <c r="FIE905" s="14"/>
      <c r="FIF905" s="14"/>
      <c r="FIG905" s="14"/>
      <c r="FIH905" s="14"/>
      <c r="FII905" s="14"/>
      <c r="FIJ905" s="14"/>
      <c r="FIK905" s="14"/>
      <c r="FIL905" s="14"/>
      <c r="FIM905" s="14"/>
      <c r="FIN905" s="14"/>
      <c r="FIO905" s="14"/>
      <c r="FIP905" s="14"/>
      <c r="FIQ905" s="14"/>
      <c r="FIR905" s="14"/>
      <c r="FIS905" s="14"/>
      <c r="FIT905" s="14"/>
      <c r="FIU905" s="14"/>
      <c r="FIV905" s="14"/>
      <c r="FIW905" s="14"/>
      <c r="FIX905" s="14"/>
      <c r="FIY905" s="14"/>
      <c r="FIZ905" s="14"/>
      <c r="FJA905" s="14"/>
      <c r="FJB905" s="14"/>
      <c r="FJC905" s="14"/>
      <c r="FJD905" s="14"/>
      <c r="FJE905" s="14"/>
      <c r="FJF905" s="14"/>
      <c r="FJG905" s="14"/>
      <c r="FJH905" s="14"/>
      <c r="FJI905" s="14"/>
      <c r="FJJ905" s="14"/>
      <c r="FJK905" s="14"/>
      <c r="FJL905" s="14"/>
      <c r="FJM905" s="14"/>
      <c r="FJN905" s="14"/>
      <c r="FJO905" s="14"/>
      <c r="FJP905" s="14"/>
      <c r="FJQ905" s="14"/>
      <c r="FJR905" s="14"/>
      <c r="FJS905" s="14"/>
      <c r="FJT905" s="14"/>
      <c r="FJU905" s="14"/>
      <c r="FJV905" s="14"/>
      <c r="FJW905" s="14"/>
      <c r="FJX905" s="14"/>
      <c r="FJY905" s="14"/>
      <c r="FJZ905" s="14"/>
      <c r="FKA905" s="14"/>
      <c r="FKB905" s="14"/>
      <c r="FKC905" s="14"/>
      <c r="FKD905" s="14"/>
      <c r="FKE905" s="14"/>
      <c r="FKF905" s="14"/>
      <c r="FKG905" s="14"/>
      <c r="FKH905" s="14"/>
      <c r="FKI905" s="14"/>
      <c r="FKJ905" s="14"/>
      <c r="FKK905" s="14"/>
      <c r="FKL905" s="14"/>
      <c r="FKM905" s="14"/>
      <c r="FKN905" s="14"/>
      <c r="FKO905" s="14"/>
      <c r="FKP905" s="14"/>
      <c r="FKQ905" s="14"/>
      <c r="FKR905" s="14"/>
      <c r="FKS905" s="14"/>
      <c r="FKT905" s="14"/>
      <c r="FKU905" s="14"/>
      <c r="FKV905" s="14"/>
      <c r="FKW905" s="14"/>
      <c r="FKX905" s="14"/>
      <c r="FKY905" s="14"/>
      <c r="FKZ905" s="14"/>
      <c r="FLA905" s="14"/>
      <c r="FLB905" s="14"/>
      <c r="FLC905" s="14"/>
      <c r="FLD905" s="14"/>
      <c r="FLE905" s="14"/>
      <c r="FLF905" s="14"/>
      <c r="FLG905" s="14"/>
      <c r="FLH905" s="14"/>
      <c r="FLI905" s="14"/>
      <c r="FLJ905" s="14"/>
      <c r="FLK905" s="14"/>
      <c r="FLL905" s="14"/>
      <c r="FLM905" s="14"/>
      <c r="FLN905" s="14"/>
      <c r="FLO905" s="14"/>
      <c r="FLP905" s="14"/>
      <c r="FLQ905" s="14"/>
      <c r="FLR905" s="14"/>
      <c r="FLS905" s="14"/>
      <c r="FLT905" s="14"/>
      <c r="FLU905" s="14"/>
      <c r="FLV905" s="14"/>
      <c r="FLW905" s="14"/>
      <c r="FLX905" s="14"/>
      <c r="FLY905" s="14"/>
      <c r="FLZ905" s="14"/>
      <c r="FMA905" s="14"/>
      <c r="FMB905" s="14"/>
      <c r="FMC905" s="14"/>
      <c r="FMD905" s="14"/>
      <c r="FME905" s="14"/>
      <c r="FMF905" s="14"/>
      <c r="FMG905" s="14"/>
      <c r="FMH905" s="14"/>
      <c r="FMI905" s="14"/>
      <c r="FMJ905" s="14"/>
      <c r="FMK905" s="14"/>
      <c r="FML905" s="14"/>
      <c r="FMM905" s="14"/>
      <c r="FMN905" s="14"/>
      <c r="FMO905" s="14"/>
      <c r="FMP905" s="14"/>
      <c r="FMQ905" s="14"/>
      <c r="FMR905" s="14"/>
      <c r="FMS905" s="14"/>
      <c r="FMT905" s="14"/>
      <c r="FMU905" s="14"/>
      <c r="FMV905" s="14"/>
      <c r="FMW905" s="14"/>
      <c r="FMX905" s="14"/>
      <c r="FMY905" s="14"/>
      <c r="FMZ905" s="14"/>
      <c r="FNA905" s="14"/>
      <c r="FNB905" s="14"/>
      <c r="FNC905" s="14"/>
      <c r="FND905" s="14"/>
      <c r="FNE905" s="14"/>
      <c r="FNF905" s="14"/>
      <c r="FNG905" s="14"/>
      <c r="FNH905" s="14"/>
      <c r="FNI905" s="14"/>
      <c r="FNJ905" s="14"/>
      <c r="FNK905" s="14"/>
      <c r="FNL905" s="14"/>
      <c r="FNM905" s="14"/>
      <c r="FNN905" s="14"/>
      <c r="FNO905" s="14"/>
      <c r="FNP905" s="14"/>
      <c r="FNQ905" s="14"/>
      <c r="FNR905" s="14"/>
      <c r="FNS905" s="14"/>
      <c r="FNT905" s="14"/>
      <c r="FNU905" s="14"/>
      <c r="FNV905" s="14"/>
      <c r="FNW905" s="14"/>
      <c r="FNX905" s="14"/>
      <c r="FNY905" s="14"/>
      <c r="FNZ905" s="14"/>
      <c r="FOA905" s="14"/>
      <c r="FOB905" s="14"/>
      <c r="FOC905" s="14"/>
      <c r="FOD905" s="14"/>
      <c r="FOE905" s="14"/>
      <c r="FOF905" s="14"/>
      <c r="FOG905" s="14"/>
      <c r="FOH905" s="14"/>
      <c r="FOI905" s="14"/>
      <c r="FOJ905" s="14"/>
      <c r="FOK905" s="14"/>
      <c r="FOL905" s="14"/>
      <c r="FOM905" s="14"/>
      <c r="FON905" s="14"/>
      <c r="FOO905" s="14"/>
      <c r="FOP905" s="14"/>
      <c r="FOQ905" s="14"/>
      <c r="FOR905" s="14"/>
      <c r="FOS905" s="14"/>
      <c r="FOT905" s="14"/>
      <c r="FOU905" s="14"/>
      <c r="FOV905" s="14"/>
      <c r="FOW905" s="14"/>
      <c r="FOX905" s="14"/>
      <c r="FOY905" s="14"/>
      <c r="FOZ905" s="14"/>
      <c r="FPA905" s="14"/>
      <c r="FPB905" s="14"/>
      <c r="FPC905" s="14"/>
      <c r="FPD905" s="14"/>
      <c r="FPE905" s="14"/>
      <c r="FPF905" s="14"/>
      <c r="FPG905" s="14"/>
      <c r="FPH905" s="14"/>
      <c r="FPI905" s="14"/>
      <c r="FPJ905" s="14"/>
      <c r="FPK905" s="14"/>
      <c r="FPL905" s="14"/>
      <c r="FPM905" s="14"/>
      <c r="FPN905" s="14"/>
      <c r="FPO905" s="14"/>
      <c r="FPP905" s="14"/>
      <c r="FPQ905" s="14"/>
      <c r="FPR905" s="14"/>
      <c r="FPS905" s="14"/>
      <c r="FPT905" s="14"/>
      <c r="FPU905" s="14"/>
      <c r="FPV905" s="14"/>
      <c r="FPW905" s="14"/>
      <c r="FPX905" s="14"/>
      <c r="FPY905" s="14"/>
      <c r="FPZ905" s="14"/>
      <c r="FQA905" s="14"/>
      <c r="FQB905" s="14"/>
      <c r="FQC905" s="14"/>
      <c r="FQD905" s="14"/>
      <c r="FQE905" s="14"/>
      <c r="FQF905" s="14"/>
      <c r="FQG905" s="14"/>
      <c r="FQH905" s="14"/>
      <c r="FQI905" s="14"/>
      <c r="FQJ905" s="14"/>
      <c r="FQK905" s="14"/>
      <c r="FQL905" s="14"/>
      <c r="FQM905" s="14"/>
      <c r="FQN905" s="14"/>
      <c r="FQO905" s="14"/>
      <c r="FQP905" s="14"/>
      <c r="FQQ905" s="14"/>
      <c r="FQR905" s="14"/>
      <c r="FQS905" s="14"/>
      <c r="FQT905" s="14"/>
      <c r="FQU905" s="14"/>
      <c r="FQV905" s="14"/>
      <c r="FQW905" s="14"/>
      <c r="FQX905" s="14"/>
      <c r="FQY905" s="14"/>
      <c r="FQZ905" s="14"/>
      <c r="FRA905" s="14"/>
      <c r="FRB905" s="14"/>
      <c r="FRC905" s="14"/>
      <c r="FRD905" s="14"/>
      <c r="FRE905" s="14"/>
      <c r="FRF905" s="14"/>
      <c r="FRG905" s="14"/>
      <c r="FRH905" s="14"/>
      <c r="FRI905" s="14"/>
      <c r="FRJ905" s="14"/>
      <c r="FRK905" s="14"/>
      <c r="FRL905" s="14"/>
      <c r="FRM905" s="14"/>
      <c r="FRN905" s="14"/>
      <c r="FRO905" s="14"/>
      <c r="FRP905" s="14"/>
      <c r="FRQ905" s="14"/>
      <c r="FRR905" s="14"/>
      <c r="FRS905" s="14"/>
      <c r="FRT905" s="14"/>
      <c r="FRU905" s="14"/>
      <c r="FRV905" s="14"/>
      <c r="FRW905" s="14"/>
      <c r="FRX905" s="14"/>
      <c r="FRY905" s="14"/>
      <c r="FRZ905" s="14"/>
      <c r="FSA905" s="14"/>
      <c r="FSB905" s="14"/>
      <c r="FSC905" s="14"/>
      <c r="FSD905" s="14"/>
      <c r="FSE905" s="14"/>
      <c r="FSF905" s="14"/>
      <c r="FSG905" s="14"/>
      <c r="FSH905" s="14"/>
      <c r="FSI905" s="14"/>
      <c r="FSJ905" s="14"/>
      <c r="FSK905" s="14"/>
      <c r="FSL905" s="14"/>
      <c r="FSM905" s="14"/>
      <c r="FSN905" s="14"/>
      <c r="FSO905" s="14"/>
      <c r="FSP905" s="14"/>
      <c r="FSQ905" s="14"/>
      <c r="FSR905" s="14"/>
      <c r="FSS905" s="14"/>
      <c r="FST905" s="14"/>
      <c r="FSU905" s="14"/>
      <c r="FSV905" s="14"/>
      <c r="FSW905" s="14"/>
      <c r="FSX905" s="14"/>
      <c r="FSY905" s="14"/>
      <c r="FSZ905" s="14"/>
      <c r="FTA905" s="14"/>
      <c r="FTB905" s="14"/>
      <c r="FTC905" s="14"/>
      <c r="FTD905" s="14"/>
      <c r="FTE905" s="14"/>
      <c r="FTF905" s="14"/>
      <c r="FTG905" s="14"/>
      <c r="FTH905" s="14"/>
      <c r="FTI905" s="14"/>
      <c r="FTJ905" s="14"/>
      <c r="FTK905" s="14"/>
      <c r="FTL905" s="14"/>
      <c r="FTM905" s="14"/>
      <c r="FTN905" s="14"/>
      <c r="FTO905" s="14"/>
      <c r="FTP905" s="14"/>
      <c r="FTQ905" s="14"/>
      <c r="FTR905" s="14"/>
      <c r="FTS905" s="14"/>
      <c r="FTT905" s="14"/>
      <c r="FTU905" s="14"/>
      <c r="FTV905" s="14"/>
      <c r="FTW905" s="14"/>
      <c r="FTX905" s="14"/>
      <c r="FTY905" s="14"/>
      <c r="FTZ905" s="14"/>
      <c r="FUA905" s="14"/>
      <c r="FUB905" s="14"/>
      <c r="FUC905" s="14"/>
      <c r="FUD905" s="14"/>
      <c r="FUE905" s="14"/>
      <c r="FUF905" s="14"/>
      <c r="FUG905" s="14"/>
      <c r="FUH905" s="14"/>
      <c r="FUI905" s="14"/>
      <c r="FUJ905" s="14"/>
      <c r="FUK905" s="14"/>
      <c r="FUL905" s="14"/>
      <c r="FUM905" s="14"/>
      <c r="FUN905" s="14"/>
      <c r="FUO905" s="14"/>
      <c r="FUP905" s="14"/>
      <c r="FUQ905" s="14"/>
      <c r="FUR905" s="14"/>
      <c r="FUS905" s="14"/>
      <c r="FUT905" s="14"/>
      <c r="FUU905" s="14"/>
      <c r="FUV905" s="14"/>
      <c r="FUW905" s="14"/>
      <c r="FUX905" s="14"/>
      <c r="FUY905" s="14"/>
      <c r="FUZ905" s="14"/>
      <c r="FVA905" s="14"/>
      <c r="FVB905" s="14"/>
      <c r="FVC905" s="14"/>
      <c r="FVD905" s="14"/>
      <c r="FVE905" s="14"/>
      <c r="FVF905" s="14"/>
      <c r="FVG905" s="14"/>
      <c r="FVH905" s="14"/>
      <c r="FVI905" s="14"/>
      <c r="FVJ905" s="14"/>
      <c r="FVK905" s="14"/>
      <c r="FVL905" s="14"/>
      <c r="FVM905" s="14"/>
      <c r="FVN905" s="14"/>
      <c r="FVO905" s="14"/>
      <c r="FVP905" s="14"/>
      <c r="FVQ905" s="14"/>
      <c r="FVR905" s="14"/>
      <c r="FVS905" s="14"/>
      <c r="FVT905" s="14"/>
      <c r="FVU905" s="14"/>
      <c r="FVV905" s="14"/>
      <c r="FVW905" s="14"/>
      <c r="FVX905" s="14"/>
      <c r="FVY905" s="14"/>
      <c r="FVZ905" s="14"/>
      <c r="FWA905" s="14"/>
      <c r="FWB905" s="14"/>
      <c r="FWC905" s="14"/>
      <c r="FWD905" s="14"/>
      <c r="FWE905" s="14"/>
      <c r="FWF905" s="14"/>
      <c r="FWG905" s="14"/>
      <c r="FWH905" s="14"/>
      <c r="FWI905" s="14"/>
      <c r="FWJ905" s="14"/>
      <c r="FWK905" s="14"/>
      <c r="FWL905" s="14"/>
      <c r="FWM905" s="14"/>
      <c r="FWN905" s="14"/>
      <c r="FWO905" s="14"/>
      <c r="FWP905" s="14"/>
      <c r="FWQ905" s="14"/>
      <c r="FWR905" s="14"/>
      <c r="FWS905" s="14"/>
      <c r="FWT905" s="14"/>
      <c r="FWU905" s="14"/>
      <c r="FWV905" s="14"/>
      <c r="FWW905" s="14"/>
      <c r="FWX905" s="14"/>
      <c r="FWY905" s="14"/>
      <c r="FWZ905" s="14"/>
      <c r="FXA905" s="14"/>
      <c r="FXB905" s="14"/>
      <c r="FXC905" s="14"/>
      <c r="FXD905" s="14"/>
      <c r="FXE905" s="14"/>
      <c r="FXF905" s="14"/>
      <c r="FXG905" s="14"/>
      <c r="FXH905" s="14"/>
      <c r="FXI905" s="14"/>
      <c r="FXJ905" s="14"/>
      <c r="FXK905" s="14"/>
      <c r="FXL905" s="14"/>
      <c r="FXM905" s="14"/>
      <c r="FXN905" s="14"/>
      <c r="FXO905" s="14"/>
      <c r="FXP905" s="14"/>
      <c r="FXQ905" s="14"/>
      <c r="FXR905" s="14"/>
      <c r="FXS905" s="14"/>
      <c r="FXT905" s="14"/>
      <c r="FXU905" s="14"/>
      <c r="FXV905" s="14"/>
      <c r="FXW905" s="14"/>
      <c r="FXX905" s="14"/>
      <c r="FXY905" s="14"/>
      <c r="FXZ905" s="14"/>
      <c r="FYA905" s="14"/>
      <c r="FYB905" s="14"/>
      <c r="FYC905" s="14"/>
      <c r="FYD905" s="14"/>
      <c r="FYE905" s="14"/>
      <c r="FYF905" s="14"/>
      <c r="FYG905" s="14"/>
      <c r="FYH905" s="14"/>
      <c r="FYI905" s="14"/>
      <c r="FYJ905" s="14"/>
      <c r="FYK905" s="14"/>
      <c r="FYL905" s="14"/>
      <c r="FYM905" s="14"/>
      <c r="FYN905" s="14"/>
      <c r="FYO905" s="14"/>
      <c r="FYP905" s="14"/>
      <c r="FYQ905" s="14"/>
      <c r="FYR905" s="14"/>
      <c r="FYS905" s="14"/>
      <c r="FYT905" s="14"/>
      <c r="FYU905" s="14"/>
      <c r="FYV905" s="14"/>
      <c r="FYW905" s="14"/>
      <c r="FYX905" s="14"/>
      <c r="FYY905" s="14"/>
      <c r="FYZ905" s="14"/>
      <c r="FZA905" s="14"/>
      <c r="FZB905" s="14"/>
      <c r="FZC905" s="14"/>
      <c r="FZD905" s="14"/>
      <c r="FZE905" s="14"/>
      <c r="FZF905" s="14"/>
      <c r="FZG905" s="14"/>
      <c r="FZH905" s="14"/>
      <c r="FZI905" s="14"/>
      <c r="FZJ905" s="14"/>
      <c r="FZK905" s="14"/>
      <c r="FZL905" s="14"/>
      <c r="FZM905" s="14"/>
      <c r="FZN905" s="14"/>
      <c r="FZO905" s="14"/>
      <c r="FZP905" s="14"/>
      <c r="FZQ905" s="14"/>
      <c r="FZR905" s="14"/>
      <c r="FZS905" s="14"/>
      <c r="FZT905" s="14"/>
      <c r="FZU905" s="14"/>
      <c r="FZV905" s="14"/>
      <c r="FZW905" s="14"/>
      <c r="FZX905" s="14"/>
      <c r="FZY905" s="14"/>
      <c r="FZZ905" s="14"/>
      <c r="GAA905" s="14"/>
      <c r="GAB905" s="14"/>
      <c r="GAC905" s="14"/>
      <c r="GAD905" s="14"/>
      <c r="GAE905" s="14"/>
      <c r="GAF905" s="14"/>
      <c r="GAG905" s="14"/>
      <c r="GAH905" s="14"/>
      <c r="GAI905" s="14"/>
      <c r="GAJ905" s="14"/>
      <c r="GAK905" s="14"/>
      <c r="GAL905" s="14"/>
      <c r="GAM905" s="14"/>
      <c r="GAN905" s="14"/>
      <c r="GAO905" s="14"/>
      <c r="GAP905" s="14"/>
      <c r="GAQ905" s="14"/>
      <c r="GAR905" s="14"/>
      <c r="GAS905" s="14"/>
      <c r="GAT905" s="14"/>
      <c r="GAU905" s="14"/>
      <c r="GAV905" s="14"/>
      <c r="GAW905" s="14"/>
      <c r="GAX905" s="14"/>
      <c r="GAY905" s="14"/>
      <c r="GAZ905" s="14"/>
      <c r="GBA905" s="14"/>
      <c r="GBB905" s="14"/>
      <c r="GBC905" s="14"/>
      <c r="GBD905" s="14"/>
      <c r="GBE905" s="14"/>
      <c r="GBF905" s="14"/>
      <c r="GBG905" s="14"/>
      <c r="GBH905" s="14"/>
      <c r="GBI905" s="14"/>
      <c r="GBJ905" s="14"/>
      <c r="GBK905" s="14"/>
      <c r="GBL905" s="14"/>
      <c r="GBM905" s="14"/>
      <c r="GBN905" s="14"/>
      <c r="GBO905" s="14"/>
      <c r="GBP905" s="14"/>
      <c r="GBQ905" s="14"/>
      <c r="GBR905" s="14"/>
      <c r="GBS905" s="14"/>
      <c r="GBT905" s="14"/>
      <c r="GBU905" s="14"/>
      <c r="GBV905" s="14"/>
      <c r="GBW905" s="14"/>
      <c r="GBX905" s="14"/>
      <c r="GBY905" s="14"/>
      <c r="GBZ905" s="14"/>
      <c r="GCA905" s="14"/>
      <c r="GCB905" s="14"/>
      <c r="GCC905" s="14"/>
      <c r="GCD905" s="14"/>
      <c r="GCE905" s="14"/>
      <c r="GCF905" s="14"/>
      <c r="GCG905" s="14"/>
      <c r="GCH905" s="14"/>
      <c r="GCI905" s="14"/>
      <c r="GCJ905" s="14"/>
      <c r="GCK905" s="14"/>
      <c r="GCL905" s="14"/>
      <c r="GCM905" s="14"/>
      <c r="GCN905" s="14"/>
      <c r="GCO905" s="14"/>
      <c r="GCP905" s="14"/>
      <c r="GCQ905" s="14"/>
      <c r="GCR905" s="14"/>
      <c r="GCS905" s="14"/>
      <c r="GCT905" s="14"/>
      <c r="GCU905" s="14"/>
      <c r="GCV905" s="14"/>
      <c r="GCW905" s="14"/>
      <c r="GCX905" s="14"/>
      <c r="GCY905" s="14"/>
      <c r="GCZ905" s="14"/>
      <c r="GDA905" s="14"/>
      <c r="GDB905" s="14"/>
      <c r="GDC905" s="14"/>
      <c r="GDD905" s="14"/>
      <c r="GDE905" s="14"/>
      <c r="GDF905" s="14"/>
      <c r="GDG905" s="14"/>
      <c r="GDH905" s="14"/>
      <c r="GDI905" s="14"/>
      <c r="GDJ905" s="14"/>
      <c r="GDK905" s="14"/>
      <c r="GDL905" s="14"/>
      <c r="GDM905" s="14"/>
      <c r="GDN905" s="14"/>
      <c r="GDO905" s="14"/>
      <c r="GDP905" s="14"/>
      <c r="GDQ905" s="14"/>
      <c r="GDR905" s="14"/>
      <c r="GDS905" s="14"/>
      <c r="GDT905" s="14"/>
      <c r="GDU905" s="14"/>
      <c r="GDV905" s="14"/>
      <c r="GDW905" s="14"/>
      <c r="GDX905" s="14"/>
      <c r="GDY905" s="14"/>
      <c r="GDZ905" s="14"/>
      <c r="GEA905" s="14"/>
      <c r="GEB905" s="14"/>
      <c r="GEC905" s="14"/>
      <c r="GED905" s="14"/>
      <c r="GEE905" s="14"/>
      <c r="GEF905" s="14"/>
      <c r="GEG905" s="14"/>
      <c r="GEH905" s="14"/>
      <c r="GEI905" s="14"/>
      <c r="GEJ905" s="14"/>
      <c r="GEK905" s="14"/>
      <c r="GEL905" s="14"/>
      <c r="GEM905" s="14"/>
      <c r="GEN905" s="14"/>
      <c r="GEO905" s="14"/>
      <c r="GEP905" s="14"/>
      <c r="GEQ905" s="14"/>
      <c r="GER905" s="14"/>
      <c r="GES905" s="14"/>
      <c r="GET905" s="14"/>
      <c r="GEU905" s="14"/>
      <c r="GEV905" s="14"/>
      <c r="GEW905" s="14"/>
      <c r="GEX905" s="14"/>
      <c r="GEY905" s="14"/>
      <c r="GEZ905" s="14"/>
      <c r="GFA905" s="14"/>
      <c r="GFB905" s="14"/>
      <c r="GFC905" s="14"/>
      <c r="GFD905" s="14"/>
      <c r="GFE905" s="14"/>
      <c r="GFF905" s="14"/>
      <c r="GFG905" s="14"/>
      <c r="GFH905" s="14"/>
      <c r="GFI905" s="14"/>
      <c r="GFJ905" s="14"/>
      <c r="GFK905" s="14"/>
      <c r="GFL905" s="14"/>
      <c r="GFM905" s="14"/>
      <c r="GFN905" s="14"/>
      <c r="GFO905" s="14"/>
      <c r="GFP905" s="14"/>
      <c r="GFQ905" s="14"/>
      <c r="GFR905" s="14"/>
      <c r="GFS905" s="14"/>
      <c r="GFT905" s="14"/>
      <c r="GFU905" s="14"/>
      <c r="GFV905" s="14"/>
      <c r="GFW905" s="14"/>
      <c r="GFX905" s="14"/>
      <c r="GFY905" s="14"/>
      <c r="GFZ905" s="14"/>
      <c r="GGA905" s="14"/>
      <c r="GGB905" s="14"/>
      <c r="GGC905" s="14"/>
      <c r="GGD905" s="14"/>
      <c r="GGE905" s="14"/>
      <c r="GGF905" s="14"/>
      <c r="GGG905" s="14"/>
      <c r="GGH905" s="14"/>
      <c r="GGI905" s="14"/>
      <c r="GGJ905" s="14"/>
      <c r="GGK905" s="14"/>
      <c r="GGL905" s="14"/>
      <c r="GGM905" s="14"/>
      <c r="GGN905" s="14"/>
      <c r="GGO905" s="14"/>
      <c r="GGP905" s="14"/>
      <c r="GGQ905" s="14"/>
      <c r="GGR905" s="14"/>
      <c r="GGS905" s="14"/>
      <c r="GGT905" s="14"/>
      <c r="GGU905" s="14"/>
      <c r="GGV905" s="14"/>
      <c r="GGW905" s="14"/>
      <c r="GGX905" s="14"/>
      <c r="GGY905" s="14"/>
      <c r="GGZ905" s="14"/>
      <c r="GHA905" s="14"/>
      <c r="GHB905" s="14"/>
      <c r="GHC905" s="14"/>
      <c r="GHD905" s="14"/>
      <c r="GHE905" s="14"/>
      <c r="GHF905" s="14"/>
      <c r="GHG905" s="14"/>
      <c r="GHH905" s="14"/>
      <c r="GHI905" s="14"/>
      <c r="GHJ905" s="14"/>
      <c r="GHK905" s="14"/>
      <c r="GHL905" s="14"/>
      <c r="GHM905" s="14"/>
      <c r="GHN905" s="14"/>
      <c r="GHO905" s="14"/>
      <c r="GHP905" s="14"/>
      <c r="GHQ905" s="14"/>
      <c r="GHR905" s="14"/>
      <c r="GHS905" s="14"/>
      <c r="GHT905" s="14"/>
      <c r="GHU905" s="14"/>
      <c r="GHV905" s="14"/>
      <c r="GHW905" s="14"/>
      <c r="GHX905" s="14"/>
      <c r="GHY905" s="14"/>
      <c r="GHZ905" s="14"/>
      <c r="GIA905" s="14"/>
      <c r="GIB905" s="14"/>
      <c r="GIC905" s="14"/>
      <c r="GID905" s="14"/>
      <c r="GIE905" s="14"/>
      <c r="GIF905" s="14"/>
      <c r="GIG905" s="14"/>
      <c r="GIH905" s="14"/>
      <c r="GII905" s="14"/>
      <c r="GIJ905" s="14"/>
      <c r="GIK905" s="14"/>
      <c r="GIL905" s="14"/>
      <c r="GIM905" s="14"/>
      <c r="GIN905" s="14"/>
      <c r="GIO905" s="14"/>
      <c r="GIP905" s="14"/>
      <c r="GIQ905" s="14"/>
      <c r="GIR905" s="14"/>
      <c r="GIS905" s="14"/>
      <c r="GIT905" s="14"/>
      <c r="GIU905" s="14"/>
      <c r="GIV905" s="14"/>
      <c r="GIW905" s="14"/>
      <c r="GIX905" s="14"/>
      <c r="GIY905" s="14"/>
      <c r="GIZ905" s="14"/>
      <c r="GJA905" s="14"/>
      <c r="GJB905" s="14"/>
      <c r="GJC905" s="14"/>
      <c r="GJD905" s="14"/>
      <c r="GJE905" s="14"/>
      <c r="GJF905" s="14"/>
      <c r="GJG905" s="14"/>
      <c r="GJH905" s="14"/>
      <c r="GJI905" s="14"/>
      <c r="GJJ905" s="14"/>
      <c r="GJK905" s="14"/>
      <c r="GJL905" s="14"/>
      <c r="GJM905" s="14"/>
      <c r="GJN905" s="14"/>
      <c r="GJO905" s="14"/>
      <c r="GJP905" s="14"/>
      <c r="GJQ905" s="14"/>
      <c r="GJR905" s="14"/>
      <c r="GJS905" s="14"/>
      <c r="GJT905" s="14"/>
      <c r="GJU905" s="14"/>
      <c r="GJV905" s="14"/>
      <c r="GJW905" s="14"/>
      <c r="GJX905" s="14"/>
      <c r="GJY905" s="14"/>
      <c r="GJZ905" s="14"/>
      <c r="GKA905" s="14"/>
      <c r="GKB905" s="14"/>
      <c r="GKC905" s="14"/>
      <c r="GKD905" s="14"/>
      <c r="GKE905" s="14"/>
      <c r="GKF905" s="14"/>
      <c r="GKG905" s="14"/>
      <c r="GKH905" s="14"/>
      <c r="GKI905" s="14"/>
      <c r="GKJ905" s="14"/>
      <c r="GKK905" s="14"/>
      <c r="GKL905" s="14"/>
      <c r="GKM905" s="14"/>
      <c r="GKN905" s="14"/>
      <c r="GKO905" s="14"/>
      <c r="GKP905" s="14"/>
      <c r="GKQ905" s="14"/>
      <c r="GKR905" s="14"/>
      <c r="GKS905" s="14"/>
      <c r="GKT905" s="14"/>
      <c r="GKU905" s="14"/>
      <c r="GKV905" s="14"/>
      <c r="GKW905" s="14"/>
      <c r="GKX905" s="14"/>
      <c r="GKY905" s="14"/>
      <c r="GKZ905" s="14"/>
      <c r="GLA905" s="14"/>
      <c r="GLB905" s="14"/>
      <c r="GLC905" s="14"/>
      <c r="GLD905" s="14"/>
      <c r="GLE905" s="14"/>
      <c r="GLF905" s="14"/>
      <c r="GLG905" s="14"/>
      <c r="GLH905" s="14"/>
      <c r="GLI905" s="14"/>
      <c r="GLJ905" s="14"/>
      <c r="GLK905" s="14"/>
      <c r="GLL905" s="14"/>
      <c r="GLM905" s="14"/>
      <c r="GLN905" s="14"/>
      <c r="GLO905" s="14"/>
      <c r="GLP905" s="14"/>
      <c r="GLQ905" s="14"/>
      <c r="GLR905" s="14"/>
      <c r="GLS905" s="14"/>
      <c r="GLT905" s="14"/>
      <c r="GLU905" s="14"/>
      <c r="GLV905" s="14"/>
      <c r="GLW905" s="14"/>
      <c r="GLX905" s="14"/>
      <c r="GLY905" s="14"/>
      <c r="GLZ905" s="14"/>
      <c r="GMA905" s="14"/>
      <c r="GMB905" s="14"/>
      <c r="GMC905" s="14"/>
      <c r="GMD905" s="14"/>
      <c r="GME905" s="14"/>
      <c r="GMF905" s="14"/>
      <c r="GMG905" s="14"/>
      <c r="GMH905" s="14"/>
      <c r="GMI905" s="14"/>
      <c r="GMJ905" s="14"/>
      <c r="GMK905" s="14"/>
      <c r="GML905" s="14"/>
      <c r="GMM905" s="14"/>
      <c r="GMN905" s="14"/>
      <c r="GMO905" s="14"/>
      <c r="GMP905" s="14"/>
      <c r="GMQ905" s="14"/>
      <c r="GMR905" s="14"/>
      <c r="GMS905" s="14"/>
      <c r="GMT905" s="14"/>
      <c r="GMU905" s="14"/>
      <c r="GMV905" s="14"/>
      <c r="GMW905" s="14"/>
      <c r="GMX905" s="14"/>
      <c r="GMY905" s="14"/>
      <c r="GMZ905" s="14"/>
      <c r="GNA905" s="14"/>
      <c r="GNB905" s="14"/>
      <c r="GNC905" s="14"/>
      <c r="GND905" s="14"/>
      <c r="GNE905" s="14"/>
      <c r="GNF905" s="14"/>
      <c r="GNG905" s="14"/>
      <c r="GNH905" s="14"/>
      <c r="GNI905" s="14"/>
      <c r="GNJ905" s="14"/>
      <c r="GNK905" s="14"/>
      <c r="GNL905" s="14"/>
      <c r="GNM905" s="14"/>
      <c r="GNN905" s="14"/>
      <c r="GNO905" s="14"/>
      <c r="GNP905" s="14"/>
      <c r="GNQ905" s="14"/>
      <c r="GNR905" s="14"/>
      <c r="GNS905" s="14"/>
      <c r="GNT905" s="14"/>
      <c r="GNU905" s="14"/>
      <c r="GNV905" s="14"/>
      <c r="GNW905" s="14"/>
      <c r="GNX905" s="14"/>
      <c r="GNY905" s="14"/>
      <c r="GNZ905" s="14"/>
      <c r="GOA905" s="14"/>
      <c r="GOB905" s="14"/>
      <c r="GOC905" s="14"/>
      <c r="GOD905" s="14"/>
      <c r="GOE905" s="14"/>
      <c r="GOF905" s="14"/>
      <c r="GOG905" s="14"/>
      <c r="GOH905" s="14"/>
      <c r="GOI905" s="14"/>
      <c r="GOJ905" s="14"/>
      <c r="GOK905" s="14"/>
      <c r="GOL905" s="14"/>
      <c r="GOM905" s="14"/>
      <c r="GON905" s="14"/>
      <c r="GOO905" s="14"/>
      <c r="GOP905" s="14"/>
      <c r="GOQ905" s="14"/>
      <c r="GOR905" s="14"/>
      <c r="GOS905" s="14"/>
      <c r="GOT905" s="14"/>
      <c r="GOU905" s="14"/>
      <c r="GOV905" s="14"/>
      <c r="GOW905" s="14"/>
      <c r="GOX905" s="14"/>
      <c r="GOY905" s="14"/>
      <c r="GOZ905" s="14"/>
      <c r="GPA905" s="14"/>
      <c r="GPB905" s="14"/>
      <c r="GPC905" s="14"/>
      <c r="GPD905" s="14"/>
      <c r="GPE905" s="14"/>
      <c r="GPF905" s="14"/>
      <c r="GPG905" s="14"/>
      <c r="GPH905" s="14"/>
      <c r="GPI905" s="14"/>
      <c r="GPJ905" s="14"/>
      <c r="GPK905" s="14"/>
      <c r="GPL905" s="14"/>
      <c r="GPM905" s="14"/>
      <c r="GPN905" s="14"/>
      <c r="GPO905" s="14"/>
      <c r="GPP905" s="14"/>
      <c r="GPQ905" s="14"/>
      <c r="GPR905" s="14"/>
      <c r="GPS905" s="14"/>
      <c r="GPT905" s="14"/>
      <c r="GPU905" s="14"/>
      <c r="GPV905" s="14"/>
      <c r="GPW905" s="14"/>
      <c r="GPX905" s="14"/>
      <c r="GPY905" s="14"/>
      <c r="GPZ905" s="14"/>
      <c r="GQA905" s="14"/>
      <c r="GQB905" s="14"/>
      <c r="GQC905" s="14"/>
      <c r="GQD905" s="14"/>
      <c r="GQE905" s="14"/>
      <c r="GQF905" s="14"/>
      <c r="GQG905" s="14"/>
      <c r="GQH905" s="14"/>
      <c r="GQI905" s="14"/>
      <c r="GQJ905" s="14"/>
      <c r="GQK905" s="14"/>
      <c r="GQL905" s="14"/>
      <c r="GQM905" s="14"/>
      <c r="GQN905" s="14"/>
      <c r="GQO905" s="14"/>
      <c r="GQP905" s="14"/>
      <c r="GQQ905" s="14"/>
      <c r="GQR905" s="14"/>
      <c r="GQS905" s="14"/>
      <c r="GQT905" s="14"/>
      <c r="GQU905" s="14"/>
      <c r="GQV905" s="14"/>
      <c r="GQW905" s="14"/>
      <c r="GQX905" s="14"/>
      <c r="GQY905" s="14"/>
      <c r="GQZ905" s="14"/>
      <c r="GRA905" s="14"/>
      <c r="GRB905" s="14"/>
      <c r="GRC905" s="14"/>
      <c r="GRD905" s="14"/>
      <c r="GRE905" s="14"/>
      <c r="GRF905" s="14"/>
      <c r="GRG905" s="14"/>
      <c r="GRH905" s="14"/>
      <c r="GRI905" s="14"/>
      <c r="GRJ905" s="14"/>
      <c r="GRK905" s="14"/>
      <c r="GRL905" s="14"/>
      <c r="GRM905" s="14"/>
      <c r="GRN905" s="14"/>
      <c r="GRO905" s="14"/>
      <c r="GRP905" s="14"/>
      <c r="GRQ905" s="14"/>
      <c r="GRR905" s="14"/>
      <c r="GRS905" s="14"/>
      <c r="GRT905" s="14"/>
      <c r="GRU905" s="14"/>
      <c r="GRV905" s="14"/>
      <c r="GRW905" s="14"/>
      <c r="GRX905" s="14"/>
      <c r="GRY905" s="14"/>
      <c r="GRZ905" s="14"/>
      <c r="GSA905" s="14"/>
      <c r="GSB905" s="14"/>
      <c r="GSC905" s="14"/>
      <c r="GSD905" s="14"/>
      <c r="GSE905" s="14"/>
      <c r="GSF905" s="14"/>
      <c r="GSG905" s="14"/>
      <c r="GSH905" s="14"/>
      <c r="GSI905" s="14"/>
      <c r="GSJ905" s="14"/>
      <c r="GSK905" s="14"/>
      <c r="GSL905" s="14"/>
      <c r="GSM905" s="14"/>
      <c r="GSN905" s="14"/>
      <c r="GSO905" s="14"/>
      <c r="GSP905" s="14"/>
      <c r="GSQ905" s="14"/>
      <c r="GSR905" s="14"/>
      <c r="GSS905" s="14"/>
      <c r="GST905" s="14"/>
      <c r="GSU905" s="14"/>
      <c r="GSV905" s="14"/>
      <c r="GSW905" s="14"/>
      <c r="GSX905" s="14"/>
      <c r="GSY905" s="14"/>
      <c r="GSZ905" s="14"/>
      <c r="GTA905" s="14"/>
      <c r="GTB905" s="14"/>
      <c r="GTC905" s="14"/>
      <c r="GTD905" s="14"/>
      <c r="GTE905" s="14"/>
      <c r="GTF905" s="14"/>
      <c r="GTG905" s="14"/>
      <c r="GTH905" s="14"/>
      <c r="GTI905" s="14"/>
      <c r="GTJ905" s="14"/>
      <c r="GTK905" s="14"/>
      <c r="GTL905" s="14"/>
      <c r="GTM905" s="14"/>
      <c r="GTN905" s="14"/>
      <c r="GTO905" s="14"/>
      <c r="GTP905" s="14"/>
      <c r="GTQ905" s="14"/>
      <c r="GTR905" s="14"/>
      <c r="GTS905" s="14"/>
      <c r="GTT905" s="14"/>
      <c r="GTU905" s="14"/>
      <c r="GTV905" s="14"/>
      <c r="GTW905" s="14"/>
      <c r="GTX905" s="14"/>
      <c r="GTY905" s="14"/>
      <c r="GTZ905" s="14"/>
      <c r="GUA905" s="14"/>
      <c r="GUB905" s="14"/>
      <c r="GUC905" s="14"/>
      <c r="GUD905" s="14"/>
      <c r="GUE905" s="14"/>
      <c r="GUF905" s="14"/>
      <c r="GUG905" s="14"/>
      <c r="GUH905" s="14"/>
      <c r="GUI905" s="14"/>
      <c r="GUJ905" s="14"/>
      <c r="GUK905" s="14"/>
      <c r="GUL905" s="14"/>
      <c r="GUM905" s="14"/>
      <c r="GUN905" s="14"/>
      <c r="GUO905" s="14"/>
      <c r="GUP905" s="14"/>
      <c r="GUQ905" s="14"/>
      <c r="GUR905" s="14"/>
      <c r="GUS905" s="14"/>
      <c r="GUT905" s="14"/>
      <c r="GUU905" s="14"/>
      <c r="GUV905" s="14"/>
      <c r="GUW905" s="14"/>
      <c r="GUX905" s="14"/>
      <c r="GUY905" s="14"/>
      <c r="GUZ905" s="14"/>
      <c r="GVA905" s="14"/>
      <c r="GVB905" s="14"/>
      <c r="GVC905" s="14"/>
      <c r="GVD905" s="14"/>
      <c r="GVE905" s="14"/>
      <c r="GVF905" s="14"/>
      <c r="GVG905" s="14"/>
      <c r="GVH905" s="14"/>
      <c r="GVI905" s="14"/>
      <c r="GVJ905" s="14"/>
      <c r="GVK905" s="14"/>
      <c r="GVL905" s="14"/>
      <c r="GVM905" s="14"/>
      <c r="GVN905" s="14"/>
      <c r="GVO905" s="14"/>
      <c r="GVP905" s="14"/>
      <c r="GVQ905" s="14"/>
      <c r="GVR905" s="14"/>
      <c r="GVS905" s="14"/>
      <c r="GVT905" s="14"/>
      <c r="GVU905" s="14"/>
      <c r="GVV905" s="14"/>
      <c r="GVW905" s="14"/>
      <c r="GVX905" s="14"/>
      <c r="GVY905" s="14"/>
      <c r="GVZ905" s="14"/>
      <c r="GWA905" s="14"/>
      <c r="GWB905" s="14"/>
      <c r="GWC905" s="14"/>
      <c r="GWD905" s="14"/>
      <c r="GWE905" s="14"/>
      <c r="GWF905" s="14"/>
      <c r="GWG905" s="14"/>
      <c r="GWH905" s="14"/>
      <c r="GWI905" s="14"/>
      <c r="GWJ905" s="14"/>
      <c r="GWK905" s="14"/>
      <c r="GWL905" s="14"/>
      <c r="GWM905" s="14"/>
      <c r="GWN905" s="14"/>
      <c r="GWO905" s="14"/>
      <c r="GWP905" s="14"/>
      <c r="GWQ905" s="14"/>
      <c r="GWR905" s="14"/>
      <c r="GWS905" s="14"/>
      <c r="GWT905" s="14"/>
      <c r="GWU905" s="14"/>
      <c r="GWV905" s="14"/>
      <c r="GWW905" s="14"/>
      <c r="GWX905" s="14"/>
      <c r="GWY905" s="14"/>
      <c r="GWZ905" s="14"/>
      <c r="GXA905" s="14"/>
      <c r="GXB905" s="14"/>
      <c r="GXC905" s="14"/>
      <c r="GXD905" s="14"/>
      <c r="GXE905" s="14"/>
      <c r="GXF905" s="14"/>
      <c r="GXG905" s="14"/>
      <c r="GXH905" s="14"/>
      <c r="GXI905" s="14"/>
      <c r="GXJ905" s="14"/>
      <c r="GXK905" s="14"/>
      <c r="GXL905" s="14"/>
      <c r="GXM905" s="14"/>
      <c r="GXN905" s="14"/>
      <c r="GXO905" s="14"/>
      <c r="GXP905" s="14"/>
      <c r="GXQ905" s="14"/>
      <c r="GXR905" s="14"/>
      <c r="GXS905" s="14"/>
      <c r="GXT905" s="14"/>
      <c r="GXU905" s="14"/>
      <c r="GXV905" s="14"/>
      <c r="GXW905" s="14"/>
      <c r="GXX905" s="14"/>
      <c r="GXY905" s="14"/>
      <c r="GXZ905" s="14"/>
      <c r="GYA905" s="14"/>
      <c r="GYB905" s="14"/>
      <c r="GYC905" s="14"/>
      <c r="GYD905" s="14"/>
      <c r="GYE905" s="14"/>
      <c r="GYF905" s="14"/>
      <c r="GYG905" s="14"/>
      <c r="GYH905" s="14"/>
      <c r="GYI905" s="14"/>
      <c r="GYJ905" s="14"/>
      <c r="GYK905" s="14"/>
      <c r="GYL905" s="14"/>
      <c r="GYM905" s="14"/>
      <c r="GYN905" s="14"/>
      <c r="GYO905" s="14"/>
      <c r="GYP905" s="14"/>
      <c r="GYQ905" s="14"/>
      <c r="GYR905" s="14"/>
      <c r="GYS905" s="14"/>
      <c r="GYT905" s="14"/>
      <c r="GYU905" s="14"/>
      <c r="GYV905" s="14"/>
      <c r="GYW905" s="14"/>
      <c r="GYX905" s="14"/>
      <c r="GYY905" s="14"/>
      <c r="GYZ905" s="14"/>
      <c r="GZA905" s="14"/>
      <c r="GZB905" s="14"/>
      <c r="GZC905" s="14"/>
      <c r="GZD905" s="14"/>
      <c r="GZE905" s="14"/>
      <c r="GZF905" s="14"/>
      <c r="GZG905" s="14"/>
      <c r="GZH905" s="14"/>
      <c r="GZI905" s="14"/>
      <c r="GZJ905" s="14"/>
      <c r="GZK905" s="14"/>
      <c r="GZL905" s="14"/>
      <c r="GZM905" s="14"/>
      <c r="GZN905" s="14"/>
      <c r="GZO905" s="14"/>
      <c r="GZP905" s="14"/>
      <c r="GZQ905" s="14"/>
      <c r="GZR905" s="14"/>
      <c r="GZS905" s="14"/>
      <c r="GZT905" s="14"/>
      <c r="GZU905" s="14"/>
      <c r="GZV905" s="14"/>
      <c r="GZW905" s="14"/>
      <c r="GZX905" s="14"/>
      <c r="GZY905" s="14"/>
      <c r="GZZ905" s="14"/>
      <c r="HAA905" s="14"/>
      <c r="HAB905" s="14"/>
      <c r="HAC905" s="14"/>
      <c r="HAD905" s="14"/>
      <c r="HAE905" s="14"/>
      <c r="HAF905" s="14"/>
      <c r="HAG905" s="14"/>
      <c r="HAH905" s="14"/>
      <c r="HAI905" s="14"/>
      <c r="HAJ905" s="14"/>
      <c r="HAK905" s="14"/>
      <c r="HAL905" s="14"/>
      <c r="HAM905" s="14"/>
      <c r="HAN905" s="14"/>
      <c r="HAO905" s="14"/>
      <c r="HAP905" s="14"/>
      <c r="HAQ905" s="14"/>
      <c r="HAR905" s="14"/>
      <c r="HAS905" s="14"/>
      <c r="HAT905" s="14"/>
      <c r="HAU905" s="14"/>
      <c r="HAV905" s="14"/>
      <c r="HAW905" s="14"/>
      <c r="HAX905" s="14"/>
      <c r="HAY905" s="14"/>
      <c r="HAZ905" s="14"/>
      <c r="HBA905" s="14"/>
      <c r="HBB905" s="14"/>
      <c r="HBC905" s="14"/>
      <c r="HBD905" s="14"/>
      <c r="HBE905" s="14"/>
      <c r="HBF905" s="14"/>
      <c r="HBG905" s="14"/>
      <c r="HBH905" s="14"/>
      <c r="HBI905" s="14"/>
      <c r="HBJ905" s="14"/>
      <c r="HBK905" s="14"/>
      <c r="HBL905" s="14"/>
      <c r="HBM905" s="14"/>
      <c r="HBN905" s="14"/>
      <c r="HBO905" s="14"/>
      <c r="HBP905" s="14"/>
      <c r="HBQ905" s="14"/>
      <c r="HBR905" s="14"/>
      <c r="HBS905" s="14"/>
      <c r="HBT905" s="14"/>
      <c r="HBU905" s="14"/>
      <c r="HBV905" s="14"/>
      <c r="HBW905" s="14"/>
      <c r="HBX905" s="14"/>
      <c r="HBY905" s="14"/>
      <c r="HBZ905" s="14"/>
      <c r="HCA905" s="14"/>
      <c r="HCB905" s="14"/>
      <c r="HCC905" s="14"/>
      <c r="HCD905" s="14"/>
      <c r="HCE905" s="14"/>
      <c r="HCF905" s="14"/>
      <c r="HCG905" s="14"/>
      <c r="HCH905" s="14"/>
      <c r="HCI905" s="14"/>
      <c r="HCJ905" s="14"/>
      <c r="HCK905" s="14"/>
      <c r="HCL905" s="14"/>
      <c r="HCM905" s="14"/>
      <c r="HCN905" s="14"/>
      <c r="HCO905" s="14"/>
      <c r="HCP905" s="14"/>
      <c r="HCQ905" s="14"/>
      <c r="HCR905" s="14"/>
      <c r="HCS905" s="14"/>
      <c r="HCT905" s="14"/>
      <c r="HCU905" s="14"/>
      <c r="HCV905" s="14"/>
      <c r="HCW905" s="14"/>
      <c r="HCX905" s="14"/>
      <c r="HCY905" s="14"/>
      <c r="HCZ905" s="14"/>
      <c r="HDA905" s="14"/>
      <c r="HDB905" s="14"/>
      <c r="HDC905" s="14"/>
      <c r="HDD905" s="14"/>
      <c r="HDE905" s="14"/>
      <c r="HDF905" s="14"/>
      <c r="HDG905" s="14"/>
      <c r="HDH905" s="14"/>
      <c r="HDI905" s="14"/>
      <c r="HDJ905" s="14"/>
      <c r="HDK905" s="14"/>
      <c r="HDL905" s="14"/>
      <c r="HDM905" s="14"/>
      <c r="HDN905" s="14"/>
      <c r="HDO905" s="14"/>
      <c r="HDP905" s="14"/>
      <c r="HDQ905" s="14"/>
      <c r="HDR905" s="14"/>
      <c r="HDS905" s="14"/>
      <c r="HDT905" s="14"/>
      <c r="HDU905" s="14"/>
      <c r="HDV905" s="14"/>
      <c r="HDW905" s="14"/>
      <c r="HDX905" s="14"/>
      <c r="HDY905" s="14"/>
      <c r="HDZ905" s="14"/>
      <c r="HEA905" s="14"/>
      <c r="HEB905" s="14"/>
      <c r="HEC905" s="14"/>
      <c r="HED905" s="14"/>
      <c r="HEE905" s="14"/>
      <c r="HEF905" s="14"/>
      <c r="HEG905" s="14"/>
      <c r="HEH905" s="14"/>
      <c r="HEI905" s="14"/>
      <c r="HEJ905" s="14"/>
      <c r="HEK905" s="14"/>
      <c r="HEL905" s="14"/>
      <c r="HEM905" s="14"/>
      <c r="HEN905" s="14"/>
      <c r="HEO905" s="14"/>
      <c r="HEP905" s="14"/>
      <c r="HEQ905" s="14"/>
      <c r="HER905" s="14"/>
      <c r="HES905" s="14"/>
      <c r="HET905" s="14"/>
      <c r="HEU905" s="14"/>
      <c r="HEV905" s="14"/>
      <c r="HEW905" s="14"/>
      <c r="HEX905" s="14"/>
      <c r="HEY905" s="14"/>
      <c r="HEZ905" s="14"/>
      <c r="HFA905" s="14"/>
      <c r="HFB905" s="14"/>
      <c r="HFC905" s="14"/>
      <c r="HFD905" s="14"/>
      <c r="HFE905" s="14"/>
      <c r="HFF905" s="14"/>
      <c r="HFG905" s="14"/>
      <c r="HFH905" s="14"/>
      <c r="HFI905" s="14"/>
      <c r="HFJ905" s="14"/>
      <c r="HFK905" s="14"/>
      <c r="HFL905" s="14"/>
      <c r="HFM905" s="14"/>
      <c r="HFN905" s="14"/>
      <c r="HFO905" s="14"/>
      <c r="HFP905" s="14"/>
      <c r="HFQ905" s="14"/>
      <c r="HFR905" s="14"/>
      <c r="HFS905" s="14"/>
      <c r="HFT905" s="14"/>
      <c r="HFU905" s="14"/>
      <c r="HFV905" s="14"/>
      <c r="HFW905" s="14"/>
      <c r="HFX905" s="14"/>
      <c r="HFY905" s="14"/>
      <c r="HFZ905" s="14"/>
      <c r="HGA905" s="14"/>
      <c r="HGB905" s="14"/>
      <c r="HGC905" s="14"/>
      <c r="HGD905" s="14"/>
      <c r="HGE905" s="14"/>
      <c r="HGF905" s="14"/>
      <c r="HGG905" s="14"/>
      <c r="HGH905" s="14"/>
      <c r="HGI905" s="14"/>
      <c r="HGJ905" s="14"/>
      <c r="HGK905" s="14"/>
      <c r="HGL905" s="14"/>
      <c r="HGM905" s="14"/>
      <c r="HGN905" s="14"/>
      <c r="HGO905" s="14"/>
      <c r="HGP905" s="14"/>
      <c r="HGQ905" s="14"/>
      <c r="HGR905" s="14"/>
      <c r="HGS905" s="14"/>
      <c r="HGT905" s="14"/>
      <c r="HGU905" s="14"/>
      <c r="HGV905" s="14"/>
      <c r="HGW905" s="14"/>
      <c r="HGX905" s="14"/>
      <c r="HGY905" s="14"/>
      <c r="HGZ905" s="14"/>
      <c r="HHA905" s="14"/>
      <c r="HHB905" s="14"/>
      <c r="HHC905" s="14"/>
      <c r="HHD905" s="14"/>
      <c r="HHE905" s="14"/>
      <c r="HHF905" s="14"/>
      <c r="HHG905" s="14"/>
      <c r="HHH905" s="14"/>
      <c r="HHI905" s="14"/>
      <c r="HHJ905" s="14"/>
      <c r="HHK905" s="14"/>
      <c r="HHL905" s="14"/>
      <c r="HHM905" s="14"/>
      <c r="HHN905" s="14"/>
      <c r="HHO905" s="14"/>
      <c r="HHP905" s="14"/>
      <c r="HHQ905" s="14"/>
      <c r="HHR905" s="14"/>
      <c r="HHS905" s="14"/>
      <c r="HHT905" s="14"/>
      <c r="HHU905" s="14"/>
      <c r="HHV905" s="14"/>
      <c r="HHW905" s="14"/>
      <c r="HHX905" s="14"/>
      <c r="HHY905" s="14"/>
      <c r="HHZ905" s="14"/>
      <c r="HIA905" s="14"/>
      <c r="HIB905" s="14"/>
      <c r="HIC905" s="14"/>
      <c r="HID905" s="14"/>
      <c r="HIE905" s="14"/>
      <c r="HIF905" s="14"/>
      <c r="HIG905" s="14"/>
      <c r="HIH905" s="14"/>
      <c r="HII905" s="14"/>
      <c r="HIJ905" s="14"/>
      <c r="HIK905" s="14"/>
      <c r="HIL905" s="14"/>
      <c r="HIM905" s="14"/>
      <c r="HIN905" s="14"/>
      <c r="HIO905" s="14"/>
      <c r="HIP905" s="14"/>
      <c r="HIQ905" s="14"/>
      <c r="HIR905" s="14"/>
      <c r="HIS905" s="14"/>
      <c r="HIT905" s="14"/>
      <c r="HIU905" s="14"/>
      <c r="HIV905" s="14"/>
      <c r="HIW905" s="14"/>
      <c r="HIX905" s="14"/>
      <c r="HIY905" s="14"/>
      <c r="HIZ905" s="14"/>
      <c r="HJA905" s="14"/>
      <c r="HJB905" s="14"/>
      <c r="HJC905" s="14"/>
      <c r="HJD905" s="14"/>
      <c r="HJE905" s="14"/>
      <c r="HJF905" s="14"/>
      <c r="HJG905" s="14"/>
      <c r="HJH905" s="14"/>
      <c r="HJI905" s="14"/>
      <c r="HJJ905" s="14"/>
      <c r="HJK905" s="14"/>
      <c r="HJL905" s="14"/>
      <c r="HJM905" s="14"/>
      <c r="HJN905" s="14"/>
      <c r="HJO905" s="14"/>
      <c r="HJP905" s="14"/>
      <c r="HJQ905" s="14"/>
      <c r="HJR905" s="14"/>
      <c r="HJS905" s="14"/>
      <c r="HJT905" s="14"/>
      <c r="HJU905" s="14"/>
      <c r="HJV905" s="14"/>
      <c r="HJW905" s="14"/>
      <c r="HJX905" s="14"/>
      <c r="HJY905" s="14"/>
      <c r="HJZ905" s="14"/>
      <c r="HKA905" s="14"/>
      <c r="HKB905" s="14"/>
      <c r="HKC905" s="14"/>
      <c r="HKD905" s="14"/>
      <c r="HKE905" s="14"/>
      <c r="HKF905" s="14"/>
      <c r="HKG905" s="14"/>
      <c r="HKH905" s="14"/>
      <c r="HKI905" s="14"/>
      <c r="HKJ905" s="14"/>
      <c r="HKK905" s="14"/>
      <c r="HKL905" s="14"/>
      <c r="HKM905" s="14"/>
      <c r="HKN905" s="14"/>
      <c r="HKO905" s="14"/>
      <c r="HKP905" s="14"/>
      <c r="HKQ905" s="14"/>
      <c r="HKR905" s="14"/>
      <c r="HKS905" s="14"/>
      <c r="HKT905" s="14"/>
      <c r="HKU905" s="14"/>
      <c r="HKV905" s="14"/>
      <c r="HKW905" s="14"/>
      <c r="HKX905" s="14"/>
      <c r="HKY905" s="14"/>
      <c r="HKZ905" s="14"/>
      <c r="HLA905" s="14"/>
      <c r="HLB905" s="14"/>
      <c r="HLC905" s="14"/>
      <c r="HLD905" s="14"/>
      <c r="HLE905" s="14"/>
      <c r="HLF905" s="14"/>
      <c r="HLG905" s="14"/>
      <c r="HLH905" s="14"/>
      <c r="HLI905" s="14"/>
      <c r="HLJ905" s="14"/>
      <c r="HLK905" s="14"/>
      <c r="HLL905" s="14"/>
      <c r="HLM905" s="14"/>
      <c r="HLN905" s="14"/>
      <c r="HLO905" s="14"/>
      <c r="HLP905" s="14"/>
      <c r="HLQ905" s="14"/>
      <c r="HLR905" s="14"/>
      <c r="HLS905" s="14"/>
      <c r="HLT905" s="14"/>
      <c r="HLU905" s="14"/>
      <c r="HLV905" s="14"/>
      <c r="HLW905" s="14"/>
      <c r="HLX905" s="14"/>
      <c r="HLY905" s="14"/>
      <c r="HLZ905" s="14"/>
      <c r="HMA905" s="14"/>
      <c r="HMB905" s="14"/>
      <c r="HMC905" s="14"/>
      <c r="HMD905" s="14"/>
      <c r="HME905" s="14"/>
      <c r="HMF905" s="14"/>
      <c r="HMG905" s="14"/>
      <c r="HMH905" s="14"/>
      <c r="HMI905" s="14"/>
      <c r="HMJ905" s="14"/>
      <c r="HMK905" s="14"/>
      <c r="HML905" s="14"/>
      <c r="HMM905" s="14"/>
      <c r="HMN905" s="14"/>
      <c r="HMO905" s="14"/>
      <c r="HMP905" s="14"/>
      <c r="HMQ905" s="14"/>
      <c r="HMR905" s="14"/>
      <c r="HMS905" s="14"/>
      <c r="HMT905" s="14"/>
      <c r="HMU905" s="14"/>
      <c r="HMV905" s="14"/>
      <c r="HMW905" s="14"/>
      <c r="HMX905" s="14"/>
      <c r="HMY905" s="14"/>
      <c r="HMZ905" s="14"/>
      <c r="HNA905" s="14"/>
      <c r="HNB905" s="14"/>
      <c r="HNC905" s="14"/>
      <c r="HND905" s="14"/>
      <c r="HNE905" s="14"/>
      <c r="HNF905" s="14"/>
      <c r="HNG905" s="14"/>
      <c r="HNH905" s="14"/>
      <c r="HNI905" s="14"/>
      <c r="HNJ905" s="14"/>
      <c r="HNK905" s="14"/>
      <c r="HNL905" s="14"/>
      <c r="HNM905" s="14"/>
      <c r="HNN905" s="14"/>
      <c r="HNO905" s="14"/>
      <c r="HNP905" s="14"/>
      <c r="HNQ905" s="14"/>
      <c r="HNR905" s="14"/>
      <c r="HNS905" s="14"/>
      <c r="HNT905" s="14"/>
      <c r="HNU905" s="14"/>
      <c r="HNV905" s="14"/>
      <c r="HNW905" s="14"/>
      <c r="HNX905" s="14"/>
      <c r="HNY905" s="14"/>
      <c r="HNZ905" s="14"/>
      <c r="HOA905" s="14"/>
      <c r="HOB905" s="14"/>
      <c r="HOC905" s="14"/>
      <c r="HOD905" s="14"/>
      <c r="HOE905" s="14"/>
      <c r="HOF905" s="14"/>
      <c r="HOG905" s="14"/>
      <c r="HOH905" s="14"/>
      <c r="HOI905" s="14"/>
      <c r="HOJ905" s="14"/>
      <c r="HOK905" s="14"/>
      <c r="HOL905" s="14"/>
      <c r="HOM905" s="14"/>
      <c r="HON905" s="14"/>
      <c r="HOO905" s="14"/>
      <c r="HOP905" s="14"/>
      <c r="HOQ905" s="14"/>
      <c r="HOR905" s="14"/>
      <c r="HOS905" s="14"/>
      <c r="HOT905" s="14"/>
      <c r="HOU905" s="14"/>
      <c r="HOV905" s="14"/>
      <c r="HOW905" s="14"/>
      <c r="HOX905" s="14"/>
      <c r="HOY905" s="14"/>
      <c r="HOZ905" s="14"/>
      <c r="HPA905" s="14"/>
      <c r="HPB905" s="14"/>
      <c r="HPC905" s="14"/>
      <c r="HPD905" s="14"/>
      <c r="HPE905" s="14"/>
      <c r="HPF905" s="14"/>
      <c r="HPG905" s="14"/>
      <c r="HPH905" s="14"/>
      <c r="HPI905" s="14"/>
      <c r="HPJ905" s="14"/>
      <c r="HPK905" s="14"/>
      <c r="HPL905" s="14"/>
      <c r="HPM905" s="14"/>
      <c r="HPN905" s="14"/>
      <c r="HPO905" s="14"/>
      <c r="HPP905" s="14"/>
      <c r="HPQ905" s="14"/>
      <c r="HPR905" s="14"/>
      <c r="HPS905" s="14"/>
      <c r="HPT905" s="14"/>
      <c r="HPU905" s="14"/>
      <c r="HPV905" s="14"/>
      <c r="HPW905" s="14"/>
      <c r="HPX905" s="14"/>
      <c r="HPY905" s="14"/>
      <c r="HPZ905" s="14"/>
      <c r="HQA905" s="14"/>
      <c r="HQB905" s="14"/>
      <c r="HQC905" s="14"/>
      <c r="HQD905" s="14"/>
      <c r="HQE905" s="14"/>
      <c r="HQF905" s="14"/>
      <c r="HQG905" s="14"/>
      <c r="HQH905" s="14"/>
      <c r="HQI905" s="14"/>
      <c r="HQJ905" s="14"/>
      <c r="HQK905" s="14"/>
      <c r="HQL905" s="14"/>
      <c r="HQM905" s="14"/>
      <c r="HQN905" s="14"/>
      <c r="HQO905" s="14"/>
      <c r="HQP905" s="14"/>
      <c r="HQQ905" s="14"/>
      <c r="HQR905" s="14"/>
      <c r="HQS905" s="14"/>
      <c r="HQT905" s="14"/>
      <c r="HQU905" s="14"/>
      <c r="HQV905" s="14"/>
      <c r="HQW905" s="14"/>
      <c r="HQX905" s="14"/>
      <c r="HQY905" s="14"/>
      <c r="HQZ905" s="14"/>
      <c r="HRA905" s="14"/>
      <c r="HRB905" s="14"/>
      <c r="HRC905" s="14"/>
      <c r="HRD905" s="14"/>
      <c r="HRE905" s="14"/>
      <c r="HRF905" s="14"/>
      <c r="HRG905" s="14"/>
      <c r="HRH905" s="14"/>
      <c r="HRI905" s="14"/>
      <c r="HRJ905" s="14"/>
      <c r="HRK905" s="14"/>
      <c r="HRL905" s="14"/>
      <c r="HRM905" s="14"/>
      <c r="HRN905" s="14"/>
      <c r="HRO905" s="14"/>
      <c r="HRP905" s="14"/>
      <c r="HRQ905" s="14"/>
      <c r="HRR905" s="14"/>
      <c r="HRS905" s="14"/>
      <c r="HRT905" s="14"/>
      <c r="HRU905" s="14"/>
      <c r="HRV905" s="14"/>
      <c r="HRW905" s="14"/>
      <c r="HRX905" s="14"/>
      <c r="HRY905" s="14"/>
      <c r="HRZ905" s="14"/>
      <c r="HSA905" s="14"/>
      <c r="HSB905" s="14"/>
      <c r="HSC905" s="14"/>
      <c r="HSD905" s="14"/>
      <c r="HSE905" s="14"/>
      <c r="HSF905" s="14"/>
      <c r="HSG905" s="14"/>
      <c r="HSH905" s="14"/>
      <c r="HSI905" s="14"/>
      <c r="HSJ905" s="14"/>
      <c r="HSK905" s="14"/>
      <c r="HSL905" s="14"/>
      <c r="HSM905" s="14"/>
      <c r="HSN905" s="14"/>
      <c r="HSO905" s="14"/>
      <c r="HSP905" s="14"/>
      <c r="HSQ905" s="14"/>
      <c r="HSR905" s="14"/>
      <c r="HSS905" s="14"/>
      <c r="HST905" s="14"/>
      <c r="HSU905" s="14"/>
      <c r="HSV905" s="14"/>
      <c r="HSW905" s="14"/>
      <c r="HSX905" s="14"/>
      <c r="HSY905" s="14"/>
      <c r="HSZ905" s="14"/>
      <c r="HTA905" s="14"/>
      <c r="HTB905" s="14"/>
      <c r="HTC905" s="14"/>
      <c r="HTD905" s="14"/>
      <c r="HTE905" s="14"/>
      <c r="HTF905" s="14"/>
      <c r="HTG905" s="14"/>
      <c r="HTH905" s="14"/>
      <c r="HTI905" s="14"/>
      <c r="HTJ905" s="14"/>
      <c r="HTK905" s="14"/>
      <c r="HTL905" s="14"/>
      <c r="HTM905" s="14"/>
      <c r="HTN905" s="14"/>
      <c r="HTO905" s="14"/>
      <c r="HTP905" s="14"/>
      <c r="HTQ905" s="14"/>
      <c r="HTR905" s="14"/>
      <c r="HTS905" s="14"/>
      <c r="HTT905" s="14"/>
      <c r="HTU905" s="14"/>
      <c r="HTV905" s="14"/>
      <c r="HTW905" s="14"/>
      <c r="HTX905" s="14"/>
      <c r="HTY905" s="14"/>
      <c r="HTZ905" s="14"/>
      <c r="HUA905" s="14"/>
      <c r="HUB905" s="14"/>
      <c r="HUC905" s="14"/>
      <c r="HUD905" s="14"/>
      <c r="HUE905" s="14"/>
      <c r="HUF905" s="14"/>
      <c r="HUG905" s="14"/>
      <c r="HUH905" s="14"/>
      <c r="HUI905" s="14"/>
      <c r="HUJ905" s="14"/>
      <c r="HUK905" s="14"/>
      <c r="HUL905" s="14"/>
      <c r="HUM905" s="14"/>
      <c r="HUN905" s="14"/>
      <c r="HUO905" s="14"/>
      <c r="HUP905" s="14"/>
      <c r="HUQ905" s="14"/>
      <c r="HUR905" s="14"/>
      <c r="HUS905" s="14"/>
      <c r="HUT905" s="14"/>
      <c r="HUU905" s="14"/>
      <c r="HUV905" s="14"/>
      <c r="HUW905" s="14"/>
      <c r="HUX905" s="14"/>
      <c r="HUY905" s="14"/>
      <c r="HUZ905" s="14"/>
      <c r="HVA905" s="14"/>
      <c r="HVB905" s="14"/>
      <c r="HVC905" s="14"/>
      <c r="HVD905" s="14"/>
      <c r="HVE905" s="14"/>
      <c r="HVF905" s="14"/>
      <c r="HVG905" s="14"/>
      <c r="HVH905" s="14"/>
      <c r="HVI905" s="14"/>
      <c r="HVJ905" s="14"/>
      <c r="HVK905" s="14"/>
      <c r="HVL905" s="14"/>
      <c r="HVM905" s="14"/>
      <c r="HVN905" s="14"/>
      <c r="HVO905" s="14"/>
      <c r="HVP905" s="14"/>
      <c r="HVQ905" s="14"/>
      <c r="HVR905" s="14"/>
      <c r="HVS905" s="14"/>
      <c r="HVT905" s="14"/>
      <c r="HVU905" s="14"/>
      <c r="HVV905" s="14"/>
      <c r="HVW905" s="14"/>
      <c r="HVX905" s="14"/>
      <c r="HVY905" s="14"/>
      <c r="HVZ905" s="14"/>
      <c r="HWA905" s="14"/>
      <c r="HWB905" s="14"/>
      <c r="HWC905" s="14"/>
      <c r="HWD905" s="14"/>
      <c r="HWE905" s="14"/>
      <c r="HWF905" s="14"/>
      <c r="HWG905" s="14"/>
      <c r="HWH905" s="14"/>
      <c r="HWI905" s="14"/>
      <c r="HWJ905" s="14"/>
      <c r="HWK905" s="14"/>
      <c r="HWL905" s="14"/>
      <c r="HWM905" s="14"/>
      <c r="HWN905" s="14"/>
      <c r="HWO905" s="14"/>
      <c r="HWP905" s="14"/>
      <c r="HWQ905" s="14"/>
      <c r="HWR905" s="14"/>
      <c r="HWS905" s="14"/>
      <c r="HWT905" s="14"/>
      <c r="HWU905" s="14"/>
      <c r="HWV905" s="14"/>
      <c r="HWW905" s="14"/>
      <c r="HWX905" s="14"/>
      <c r="HWY905" s="14"/>
      <c r="HWZ905" s="14"/>
      <c r="HXA905" s="14"/>
      <c r="HXB905" s="14"/>
      <c r="HXC905" s="14"/>
      <c r="HXD905" s="14"/>
      <c r="HXE905" s="14"/>
      <c r="HXF905" s="14"/>
      <c r="HXG905" s="14"/>
      <c r="HXH905" s="14"/>
      <c r="HXI905" s="14"/>
      <c r="HXJ905" s="14"/>
      <c r="HXK905" s="14"/>
      <c r="HXL905" s="14"/>
      <c r="HXM905" s="14"/>
      <c r="HXN905" s="14"/>
      <c r="HXO905" s="14"/>
      <c r="HXP905" s="14"/>
      <c r="HXQ905" s="14"/>
      <c r="HXR905" s="14"/>
      <c r="HXS905" s="14"/>
      <c r="HXT905" s="14"/>
      <c r="HXU905" s="14"/>
      <c r="HXV905" s="14"/>
      <c r="HXW905" s="14"/>
      <c r="HXX905" s="14"/>
      <c r="HXY905" s="14"/>
      <c r="HXZ905" s="14"/>
      <c r="HYA905" s="14"/>
      <c r="HYB905" s="14"/>
      <c r="HYC905" s="14"/>
      <c r="HYD905" s="14"/>
      <c r="HYE905" s="14"/>
      <c r="HYF905" s="14"/>
      <c r="HYG905" s="14"/>
      <c r="HYH905" s="14"/>
      <c r="HYI905" s="14"/>
      <c r="HYJ905" s="14"/>
      <c r="HYK905" s="14"/>
      <c r="HYL905" s="14"/>
      <c r="HYM905" s="14"/>
      <c r="HYN905" s="14"/>
      <c r="HYO905" s="14"/>
      <c r="HYP905" s="14"/>
      <c r="HYQ905" s="14"/>
      <c r="HYR905" s="14"/>
      <c r="HYS905" s="14"/>
      <c r="HYT905" s="14"/>
      <c r="HYU905" s="14"/>
      <c r="HYV905" s="14"/>
      <c r="HYW905" s="14"/>
      <c r="HYX905" s="14"/>
      <c r="HYY905" s="14"/>
      <c r="HYZ905" s="14"/>
      <c r="HZA905" s="14"/>
      <c r="HZB905" s="14"/>
      <c r="HZC905" s="14"/>
      <c r="HZD905" s="14"/>
      <c r="HZE905" s="14"/>
      <c r="HZF905" s="14"/>
      <c r="HZG905" s="14"/>
      <c r="HZH905" s="14"/>
      <c r="HZI905" s="14"/>
      <c r="HZJ905" s="14"/>
      <c r="HZK905" s="14"/>
      <c r="HZL905" s="14"/>
      <c r="HZM905" s="14"/>
      <c r="HZN905" s="14"/>
      <c r="HZO905" s="14"/>
      <c r="HZP905" s="14"/>
      <c r="HZQ905" s="14"/>
      <c r="HZR905" s="14"/>
      <c r="HZS905" s="14"/>
      <c r="HZT905" s="14"/>
      <c r="HZU905" s="14"/>
      <c r="HZV905" s="14"/>
      <c r="HZW905" s="14"/>
      <c r="HZX905" s="14"/>
      <c r="HZY905" s="14"/>
      <c r="HZZ905" s="14"/>
      <c r="IAA905" s="14"/>
      <c r="IAB905" s="14"/>
      <c r="IAC905" s="14"/>
      <c r="IAD905" s="14"/>
      <c r="IAE905" s="14"/>
      <c r="IAF905" s="14"/>
      <c r="IAG905" s="14"/>
      <c r="IAH905" s="14"/>
      <c r="IAI905" s="14"/>
      <c r="IAJ905" s="14"/>
      <c r="IAK905" s="14"/>
      <c r="IAL905" s="14"/>
      <c r="IAM905" s="14"/>
      <c r="IAN905" s="14"/>
      <c r="IAO905" s="14"/>
      <c r="IAP905" s="14"/>
      <c r="IAQ905" s="14"/>
      <c r="IAR905" s="14"/>
      <c r="IAS905" s="14"/>
      <c r="IAT905" s="14"/>
      <c r="IAU905" s="14"/>
      <c r="IAV905" s="14"/>
      <c r="IAW905" s="14"/>
      <c r="IAX905" s="14"/>
      <c r="IAY905" s="14"/>
      <c r="IAZ905" s="14"/>
      <c r="IBA905" s="14"/>
      <c r="IBB905" s="14"/>
      <c r="IBC905" s="14"/>
      <c r="IBD905" s="14"/>
      <c r="IBE905" s="14"/>
      <c r="IBF905" s="14"/>
      <c r="IBG905" s="14"/>
      <c r="IBH905" s="14"/>
      <c r="IBI905" s="14"/>
      <c r="IBJ905" s="14"/>
      <c r="IBK905" s="14"/>
      <c r="IBL905" s="14"/>
      <c r="IBM905" s="14"/>
      <c r="IBN905" s="14"/>
      <c r="IBO905" s="14"/>
      <c r="IBP905" s="14"/>
      <c r="IBQ905" s="14"/>
      <c r="IBR905" s="14"/>
      <c r="IBS905" s="14"/>
      <c r="IBT905" s="14"/>
      <c r="IBU905" s="14"/>
      <c r="IBV905" s="14"/>
      <c r="IBW905" s="14"/>
      <c r="IBX905" s="14"/>
      <c r="IBY905" s="14"/>
      <c r="IBZ905" s="14"/>
      <c r="ICA905" s="14"/>
      <c r="ICB905" s="14"/>
      <c r="ICC905" s="14"/>
      <c r="ICD905" s="14"/>
      <c r="ICE905" s="14"/>
      <c r="ICF905" s="14"/>
      <c r="ICG905" s="14"/>
      <c r="ICH905" s="14"/>
      <c r="ICI905" s="14"/>
      <c r="ICJ905" s="14"/>
      <c r="ICK905" s="14"/>
      <c r="ICL905" s="14"/>
      <c r="ICM905" s="14"/>
      <c r="ICN905" s="14"/>
      <c r="ICO905" s="14"/>
      <c r="ICP905" s="14"/>
      <c r="ICQ905" s="14"/>
      <c r="ICR905" s="14"/>
      <c r="ICS905" s="14"/>
      <c r="ICT905" s="14"/>
      <c r="ICU905" s="14"/>
      <c r="ICV905" s="14"/>
      <c r="ICW905" s="14"/>
      <c r="ICX905" s="14"/>
      <c r="ICY905" s="14"/>
      <c r="ICZ905" s="14"/>
      <c r="IDA905" s="14"/>
      <c r="IDB905" s="14"/>
      <c r="IDC905" s="14"/>
      <c r="IDD905" s="14"/>
      <c r="IDE905" s="14"/>
      <c r="IDF905" s="14"/>
      <c r="IDG905" s="14"/>
      <c r="IDH905" s="14"/>
      <c r="IDI905" s="14"/>
      <c r="IDJ905" s="14"/>
      <c r="IDK905" s="14"/>
      <c r="IDL905" s="14"/>
      <c r="IDM905" s="14"/>
      <c r="IDN905" s="14"/>
      <c r="IDO905" s="14"/>
      <c r="IDP905" s="14"/>
      <c r="IDQ905" s="14"/>
      <c r="IDR905" s="14"/>
      <c r="IDS905" s="14"/>
      <c r="IDT905" s="14"/>
      <c r="IDU905" s="14"/>
      <c r="IDV905" s="14"/>
      <c r="IDW905" s="14"/>
      <c r="IDX905" s="14"/>
      <c r="IDY905" s="14"/>
      <c r="IDZ905" s="14"/>
      <c r="IEA905" s="14"/>
      <c r="IEB905" s="14"/>
      <c r="IEC905" s="14"/>
      <c r="IED905" s="14"/>
      <c r="IEE905" s="14"/>
      <c r="IEF905" s="14"/>
      <c r="IEG905" s="14"/>
      <c r="IEH905" s="14"/>
      <c r="IEI905" s="14"/>
      <c r="IEJ905" s="14"/>
      <c r="IEK905" s="14"/>
      <c r="IEL905" s="14"/>
      <c r="IEM905" s="14"/>
      <c r="IEN905" s="14"/>
      <c r="IEO905" s="14"/>
      <c r="IEP905" s="14"/>
      <c r="IEQ905" s="14"/>
      <c r="IER905" s="14"/>
      <c r="IES905" s="14"/>
      <c r="IET905" s="14"/>
      <c r="IEU905" s="14"/>
      <c r="IEV905" s="14"/>
      <c r="IEW905" s="14"/>
      <c r="IEX905" s="14"/>
      <c r="IEY905" s="14"/>
      <c r="IEZ905" s="14"/>
      <c r="IFA905" s="14"/>
      <c r="IFB905" s="14"/>
      <c r="IFC905" s="14"/>
      <c r="IFD905" s="14"/>
      <c r="IFE905" s="14"/>
      <c r="IFF905" s="14"/>
      <c r="IFG905" s="14"/>
      <c r="IFH905" s="14"/>
      <c r="IFI905" s="14"/>
      <c r="IFJ905" s="14"/>
      <c r="IFK905" s="14"/>
      <c r="IFL905" s="14"/>
      <c r="IFM905" s="14"/>
      <c r="IFN905" s="14"/>
      <c r="IFO905" s="14"/>
      <c r="IFP905" s="14"/>
      <c r="IFQ905" s="14"/>
      <c r="IFR905" s="14"/>
      <c r="IFS905" s="14"/>
      <c r="IFT905" s="14"/>
      <c r="IFU905" s="14"/>
      <c r="IFV905" s="14"/>
      <c r="IFW905" s="14"/>
      <c r="IFX905" s="14"/>
      <c r="IFY905" s="14"/>
      <c r="IFZ905" s="14"/>
      <c r="IGA905" s="14"/>
      <c r="IGB905" s="14"/>
      <c r="IGC905" s="14"/>
      <c r="IGD905" s="14"/>
      <c r="IGE905" s="14"/>
      <c r="IGF905" s="14"/>
      <c r="IGG905" s="14"/>
      <c r="IGH905" s="14"/>
      <c r="IGI905" s="14"/>
      <c r="IGJ905" s="14"/>
      <c r="IGK905" s="14"/>
      <c r="IGL905" s="14"/>
      <c r="IGM905" s="14"/>
      <c r="IGN905" s="14"/>
      <c r="IGO905" s="14"/>
      <c r="IGP905" s="14"/>
      <c r="IGQ905" s="14"/>
      <c r="IGR905" s="14"/>
      <c r="IGS905" s="14"/>
      <c r="IGT905" s="14"/>
      <c r="IGU905" s="14"/>
      <c r="IGV905" s="14"/>
      <c r="IGW905" s="14"/>
      <c r="IGX905" s="14"/>
      <c r="IGY905" s="14"/>
      <c r="IGZ905" s="14"/>
      <c r="IHA905" s="14"/>
      <c r="IHB905" s="14"/>
      <c r="IHC905" s="14"/>
      <c r="IHD905" s="14"/>
      <c r="IHE905" s="14"/>
      <c r="IHF905" s="14"/>
      <c r="IHG905" s="14"/>
      <c r="IHH905" s="14"/>
      <c r="IHI905" s="14"/>
      <c r="IHJ905" s="14"/>
      <c r="IHK905" s="14"/>
      <c r="IHL905" s="14"/>
      <c r="IHM905" s="14"/>
      <c r="IHN905" s="14"/>
      <c r="IHO905" s="14"/>
      <c r="IHP905" s="14"/>
      <c r="IHQ905" s="14"/>
      <c r="IHR905" s="14"/>
      <c r="IHS905" s="14"/>
      <c r="IHT905" s="14"/>
      <c r="IHU905" s="14"/>
      <c r="IHV905" s="14"/>
      <c r="IHW905" s="14"/>
      <c r="IHX905" s="14"/>
      <c r="IHY905" s="14"/>
      <c r="IHZ905" s="14"/>
      <c r="IIA905" s="14"/>
      <c r="IIB905" s="14"/>
      <c r="IIC905" s="14"/>
      <c r="IID905" s="14"/>
      <c r="IIE905" s="14"/>
      <c r="IIF905" s="14"/>
      <c r="IIG905" s="14"/>
      <c r="IIH905" s="14"/>
      <c r="III905" s="14"/>
      <c r="IIJ905" s="14"/>
      <c r="IIK905" s="14"/>
      <c r="IIL905" s="14"/>
      <c r="IIM905" s="14"/>
      <c r="IIN905" s="14"/>
      <c r="IIO905" s="14"/>
      <c r="IIP905" s="14"/>
      <c r="IIQ905" s="14"/>
      <c r="IIR905" s="14"/>
      <c r="IIS905" s="14"/>
      <c r="IIT905" s="14"/>
      <c r="IIU905" s="14"/>
      <c r="IIV905" s="14"/>
      <c r="IIW905" s="14"/>
      <c r="IIX905" s="14"/>
      <c r="IIY905" s="14"/>
      <c r="IIZ905" s="14"/>
      <c r="IJA905" s="14"/>
      <c r="IJB905" s="14"/>
      <c r="IJC905" s="14"/>
      <c r="IJD905" s="14"/>
      <c r="IJE905" s="14"/>
      <c r="IJF905" s="14"/>
      <c r="IJG905" s="14"/>
      <c r="IJH905" s="14"/>
      <c r="IJI905" s="14"/>
      <c r="IJJ905" s="14"/>
      <c r="IJK905" s="14"/>
      <c r="IJL905" s="14"/>
      <c r="IJM905" s="14"/>
      <c r="IJN905" s="14"/>
      <c r="IJO905" s="14"/>
      <c r="IJP905" s="14"/>
      <c r="IJQ905" s="14"/>
      <c r="IJR905" s="14"/>
      <c r="IJS905" s="14"/>
      <c r="IJT905" s="14"/>
      <c r="IJU905" s="14"/>
      <c r="IJV905" s="14"/>
      <c r="IJW905" s="14"/>
      <c r="IJX905" s="14"/>
      <c r="IJY905" s="14"/>
      <c r="IJZ905" s="14"/>
      <c r="IKA905" s="14"/>
      <c r="IKB905" s="14"/>
      <c r="IKC905" s="14"/>
      <c r="IKD905" s="14"/>
      <c r="IKE905" s="14"/>
      <c r="IKF905" s="14"/>
      <c r="IKG905" s="14"/>
      <c r="IKH905" s="14"/>
      <c r="IKI905" s="14"/>
      <c r="IKJ905" s="14"/>
      <c r="IKK905" s="14"/>
      <c r="IKL905" s="14"/>
      <c r="IKM905" s="14"/>
      <c r="IKN905" s="14"/>
      <c r="IKO905" s="14"/>
      <c r="IKP905" s="14"/>
      <c r="IKQ905" s="14"/>
      <c r="IKR905" s="14"/>
      <c r="IKS905" s="14"/>
      <c r="IKT905" s="14"/>
      <c r="IKU905" s="14"/>
      <c r="IKV905" s="14"/>
      <c r="IKW905" s="14"/>
      <c r="IKX905" s="14"/>
      <c r="IKY905" s="14"/>
      <c r="IKZ905" s="14"/>
      <c r="ILA905" s="14"/>
      <c r="ILB905" s="14"/>
      <c r="ILC905" s="14"/>
      <c r="ILD905" s="14"/>
      <c r="ILE905" s="14"/>
      <c r="ILF905" s="14"/>
      <c r="ILG905" s="14"/>
      <c r="ILH905" s="14"/>
      <c r="ILI905" s="14"/>
      <c r="ILJ905" s="14"/>
      <c r="ILK905" s="14"/>
      <c r="ILL905" s="14"/>
      <c r="ILM905" s="14"/>
      <c r="ILN905" s="14"/>
      <c r="ILO905" s="14"/>
      <c r="ILP905" s="14"/>
      <c r="ILQ905" s="14"/>
      <c r="ILR905" s="14"/>
      <c r="ILS905" s="14"/>
      <c r="ILT905" s="14"/>
      <c r="ILU905" s="14"/>
      <c r="ILV905" s="14"/>
      <c r="ILW905" s="14"/>
      <c r="ILX905" s="14"/>
      <c r="ILY905" s="14"/>
      <c r="ILZ905" s="14"/>
      <c r="IMA905" s="14"/>
      <c r="IMB905" s="14"/>
      <c r="IMC905" s="14"/>
      <c r="IMD905" s="14"/>
      <c r="IME905" s="14"/>
      <c r="IMF905" s="14"/>
      <c r="IMG905" s="14"/>
      <c r="IMH905" s="14"/>
      <c r="IMI905" s="14"/>
      <c r="IMJ905" s="14"/>
      <c r="IMK905" s="14"/>
      <c r="IML905" s="14"/>
      <c r="IMM905" s="14"/>
      <c r="IMN905" s="14"/>
      <c r="IMO905" s="14"/>
      <c r="IMP905" s="14"/>
      <c r="IMQ905" s="14"/>
      <c r="IMR905" s="14"/>
      <c r="IMS905" s="14"/>
      <c r="IMT905" s="14"/>
      <c r="IMU905" s="14"/>
      <c r="IMV905" s="14"/>
      <c r="IMW905" s="14"/>
      <c r="IMX905" s="14"/>
      <c r="IMY905" s="14"/>
      <c r="IMZ905" s="14"/>
      <c r="INA905" s="14"/>
      <c r="INB905" s="14"/>
      <c r="INC905" s="14"/>
      <c r="IND905" s="14"/>
      <c r="INE905" s="14"/>
      <c r="INF905" s="14"/>
      <c r="ING905" s="14"/>
      <c r="INH905" s="14"/>
      <c r="INI905" s="14"/>
      <c r="INJ905" s="14"/>
      <c r="INK905" s="14"/>
      <c r="INL905" s="14"/>
      <c r="INM905" s="14"/>
      <c r="INN905" s="14"/>
      <c r="INO905" s="14"/>
      <c r="INP905" s="14"/>
      <c r="INQ905" s="14"/>
      <c r="INR905" s="14"/>
      <c r="INS905" s="14"/>
      <c r="INT905" s="14"/>
      <c r="INU905" s="14"/>
      <c r="INV905" s="14"/>
      <c r="INW905" s="14"/>
      <c r="INX905" s="14"/>
      <c r="INY905" s="14"/>
      <c r="INZ905" s="14"/>
      <c r="IOA905" s="14"/>
      <c r="IOB905" s="14"/>
      <c r="IOC905" s="14"/>
      <c r="IOD905" s="14"/>
      <c r="IOE905" s="14"/>
      <c r="IOF905" s="14"/>
      <c r="IOG905" s="14"/>
      <c r="IOH905" s="14"/>
      <c r="IOI905" s="14"/>
      <c r="IOJ905" s="14"/>
      <c r="IOK905" s="14"/>
      <c r="IOL905" s="14"/>
      <c r="IOM905" s="14"/>
      <c r="ION905" s="14"/>
      <c r="IOO905" s="14"/>
      <c r="IOP905" s="14"/>
      <c r="IOQ905" s="14"/>
      <c r="IOR905" s="14"/>
      <c r="IOS905" s="14"/>
      <c r="IOT905" s="14"/>
      <c r="IOU905" s="14"/>
      <c r="IOV905" s="14"/>
      <c r="IOW905" s="14"/>
      <c r="IOX905" s="14"/>
      <c r="IOY905" s="14"/>
      <c r="IOZ905" s="14"/>
      <c r="IPA905" s="14"/>
      <c r="IPB905" s="14"/>
      <c r="IPC905" s="14"/>
      <c r="IPD905" s="14"/>
      <c r="IPE905" s="14"/>
      <c r="IPF905" s="14"/>
      <c r="IPG905" s="14"/>
      <c r="IPH905" s="14"/>
      <c r="IPI905" s="14"/>
      <c r="IPJ905" s="14"/>
      <c r="IPK905" s="14"/>
      <c r="IPL905" s="14"/>
      <c r="IPM905" s="14"/>
      <c r="IPN905" s="14"/>
      <c r="IPO905" s="14"/>
      <c r="IPP905" s="14"/>
      <c r="IPQ905" s="14"/>
      <c r="IPR905" s="14"/>
      <c r="IPS905" s="14"/>
      <c r="IPT905" s="14"/>
      <c r="IPU905" s="14"/>
      <c r="IPV905" s="14"/>
      <c r="IPW905" s="14"/>
      <c r="IPX905" s="14"/>
      <c r="IPY905" s="14"/>
      <c r="IPZ905" s="14"/>
      <c r="IQA905" s="14"/>
      <c r="IQB905" s="14"/>
      <c r="IQC905" s="14"/>
      <c r="IQD905" s="14"/>
      <c r="IQE905" s="14"/>
      <c r="IQF905" s="14"/>
      <c r="IQG905" s="14"/>
      <c r="IQH905" s="14"/>
      <c r="IQI905" s="14"/>
      <c r="IQJ905" s="14"/>
      <c r="IQK905" s="14"/>
      <c r="IQL905" s="14"/>
      <c r="IQM905" s="14"/>
      <c r="IQN905" s="14"/>
      <c r="IQO905" s="14"/>
      <c r="IQP905" s="14"/>
      <c r="IQQ905" s="14"/>
      <c r="IQR905" s="14"/>
      <c r="IQS905" s="14"/>
      <c r="IQT905" s="14"/>
      <c r="IQU905" s="14"/>
      <c r="IQV905" s="14"/>
      <c r="IQW905" s="14"/>
      <c r="IQX905" s="14"/>
      <c r="IQY905" s="14"/>
      <c r="IQZ905" s="14"/>
      <c r="IRA905" s="14"/>
      <c r="IRB905" s="14"/>
      <c r="IRC905" s="14"/>
      <c r="IRD905" s="14"/>
      <c r="IRE905" s="14"/>
      <c r="IRF905" s="14"/>
      <c r="IRG905" s="14"/>
      <c r="IRH905" s="14"/>
      <c r="IRI905" s="14"/>
      <c r="IRJ905" s="14"/>
      <c r="IRK905" s="14"/>
      <c r="IRL905" s="14"/>
      <c r="IRM905" s="14"/>
      <c r="IRN905" s="14"/>
      <c r="IRO905" s="14"/>
      <c r="IRP905" s="14"/>
      <c r="IRQ905" s="14"/>
      <c r="IRR905" s="14"/>
      <c r="IRS905" s="14"/>
      <c r="IRT905" s="14"/>
      <c r="IRU905" s="14"/>
      <c r="IRV905" s="14"/>
      <c r="IRW905" s="14"/>
      <c r="IRX905" s="14"/>
      <c r="IRY905" s="14"/>
      <c r="IRZ905" s="14"/>
      <c r="ISA905" s="14"/>
      <c r="ISB905" s="14"/>
      <c r="ISC905" s="14"/>
      <c r="ISD905" s="14"/>
      <c r="ISE905" s="14"/>
      <c r="ISF905" s="14"/>
      <c r="ISG905" s="14"/>
      <c r="ISH905" s="14"/>
      <c r="ISI905" s="14"/>
      <c r="ISJ905" s="14"/>
      <c r="ISK905" s="14"/>
      <c r="ISL905" s="14"/>
      <c r="ISM905" s="14"/>
      <c r="ISN905" s="14"/>
      <c r="ISO905" s="14"/>
      <c r="ISP905" s="14"/>
      <c r="ISQ905" s="14"/>
      <c r="ISR905" s="14"/>
      <c r="ISS905" s="14"/>
      <c r="IST905" s="14"/>
      <c r="ISU905" s="14"/>
      <c r="ISV905" s="14"/>
      <c r="ISW905" s="14"/>
      <c r="ISX905" s="14"/>
      <c r="ISY905" s="14"/>
      <c r="ISZ905" s="14"/>
      <c r="ITA905" s="14"/>
      <c r="ITB905" s="14"/>
      <c r="ITC905" s="14"/>
      <c r="ITD905" s="14"/>
      <c r="ITE905" s="14"/>
      <c r="ITF905" s="14"/>
      <c r="ITG905" s="14"/>
      <c r="ITH905" s="14"/>
      <c r="ITI905" s="14"/>
      <c r="ITJ905" s="14"/>
      <c r="ITK905" s="14"/>
      <c r="ITL905" s="14"/>
      <c r="ITM905" s="14"/>
      <c r="ITN905" s="14"/>
      <c r="ITO905" s="14"/>
      <c r="ITP905" s="14"/>
      <c r="ITQ905" s="14"/>
      <c r="ITR905" s="14"/>
      <c r="ITS905" s="14"/>
      <c r="ITT905" s="14"/>
      <c r="ITU905" s="14"/>
      <c r="ITV905" s="14"/>
      <c r="ITW905" s="14"/>
      <c r="ITX905" s="14"/>
      <c r="ITY905" s="14"/>
      <c r="ITZ905" s="14"/>
      <c r="IUA905" s="14"/>
      <c r="IUB905" s="14"/>
      <c r="IUC905" s="14"/>
      <c r="IUD905" s="14"/>
      <c r="IUE905" s="14"/>
      <c r="IUF905" s="14"/>
      <c r="IUG905" s="14"/>
      <c r="IUH905" s="14"/>
      <c r="IUI905" s="14"/>
      <c r="IUJ905" s="14"/>
      <c r="IUK905" s="14"/>
      <c r="IUL905" s="14"/>
      <c r="IUM905" s="14"/>
      <c r="IUN905" s="14"/>
      <c r="IUO905" s="14"/>
      <c r="IUP905" s="14"/>
      <c r="IUQ905" s="14"/>
      <c r="IUR905" s="14"/>
      <c r="IUS905" s="14"/>
      <c r="IUT905" s="14"/>
      <c r="IUU905" s="14"/>
      <c r="IUV905" s="14"/>
      <c r="IUW905" s="14"/>
      <c r="IUX905" s="14"/>
      <c r="IUY905" s="14"/>
      <c r="IUZ905" s="14"/>
      <c r="IVA905" s="14"/>
      <c r="IVB905" s="14"/>
      <c r="IVC905" s="14"/>
      <c r="IVD905" s="14"/>
      <c r="IVE905" s="14"/>
      <c r="IVF905" s="14"/>
      <c r="IVG905" s="14"/>
      <c r="IVH905" s="14"/>
      <c r="IVI905" s="14"/>
      <c r="IVJ905" s="14"/>
      <c r="IVK905" s="14"/>
      <c r="IVL905" s="14"/>
      <c r="IVM905" s="14"/>
      <c r="IVN905" s="14"/>
      <c r="IVO905" s="14"/>
      <c r="IVP905" s="14"/>
      <c r="IVQ905" s="14"/>
      <c r="IVR905" s="14"/>
      <c r="IVS905" s="14"/>
      <c r="IVT905" s="14"/>
      <c r="IVU905" s="14"/>
      <c r="IVV905" s="14"/>
      <c r="IVW905" s="14"/>
      <c r="IVX905" s="14"/>
      <c r="IVY905" s="14"/>
      <c r="IVZ905" s="14"/>
      <c r="IWA905" s="14"/>
      <c r="IWB905" s="14"/>
      <c r="IWC905" s="14"/>
      <c r="IWD905" s="14"/>
      <c r="IWE905" s="14"/>
      <c r="IWF905" s="14"/>
      <c r="IWG905" s="14"/>
      <c r="IWH905" s="14"/>
      <c r="IWI905" s="14"/>
      <c r="IWJ905" s="14"/>
      <c r="IWK905" s="14"/>
      <c r="IWL905" s="14"/>
      <c r="IWM905" s="14"/>
      <c r="IWN905" s="14"/>
      <c r="IWO905" s="14"/>
      <c r="IWP905" s="14"/>
      <c r="IWQ905" s="14"/>
      <c r="IWR905" s="14"/>
      <c r="IWS905" s="14"/>
      <c r="IWT905" s="14"/>
      <c r="IWU905" s="14"/>
      <c r="IWV905" s="14"/>
      <c r="IWW905" s="14"/>
      <c r="IWX905" s="14"/>
      <c r="IWY905" s="14"/>
      <c r="IWZ905" s="14"/>
      <c r="IXA905" s="14"/>
      <c r="IXB905" s="14"/>
      <c r="IXC905" s="14"/>
      <c r="IXD905" s="14"/>
      <c r="IXE905" s="14"/>
      <c r="IXF905" s="14"/>
      <c r="IXG905" s="14"/>
      <c r="IXH905" s="14"/>
      <c r="IXI905" s="14"/>
      <c r="IXJ905" s="14"/>
      <c r="IXK905" s="14"/>
      <c r="IXL905" s="14"/>
      <c r="IXM905" s="14"/>
      <c r="IXN905" s="14"/>
      <c r="IXO905" s="14"/>
      <c r="IXP905" s="14"/>
      <c r="IXQ905" s="14"/>
      <c r="IXR905" s="14"/>
      <c r="IXS905" s="14"/>
      <c r="IXT905" s="14"/>
      <c r="IXU905" s="14"/>
      <c r="IXV905" s="14"/>
      <c r="IXW905" s="14"/>
      <c r="IXX905" s="14"/>
      <c r="IXY905" s="14"/>
      <c r="IXZ905" s="14"/>
      <c r="IYA905" s="14"/>
      <c r="IYB905" s="14"/>
      <c r="IYC905" s="14"/>
      <c r="IYD905" s="14"/>
      <c r="IYE905" s="14"/>
      <c r="IYF905" s="14"/>
      <c r="IYG905" s="14"/>
      <c r="IYH905" s="14"/>
      <c r="IYI905" s="14"/>
      <c r="IYJ905" s="14"/>
      <c r="IYK905" s="14"/>
      <c r="IYL905" s="14"/>
      <c r="IYM905" s="14"/>
      <c r="IYN905" s="14"/>
      <c r="IYO905" s="14"/>
      <c r="IYP905" s="14"/>
      <c r="IYQ905" s="14"/>
      <c r="IYR905" s="14"/>
      <c r="IYS905" s="14"/>
      <c r="IYT905" s="14"/>
      <c r="IYU905" s="14"/>
      <c r="IYV905" s="14"/>
      <c r="IYW905" s="14"/>
      <c r="IYX905" s="14"/>
      <c r="IYY905" s="14"/>
      <c r="IYZ905" s="14"/>
      <c r="IZA905" s="14"/>
      <c r="IZB905" s="14"/>
      <c r="IZC905" s="14"/>
      <c r="IZD905" s="14"/>
      <c r="IZE905" s="14"/>
      <c r="IZF905" s="14"/>
      <c r="IZG905" s="14"/>
      <c r="IZH905" s="14"/>
      <c r="IZI905" s="14"/>
      <c r="IZJ905" s="14"/>
      <c r="IZK905" s="14"/>
      <c r="IZL905" s="14"/>
      <c r="IZM905" s="14"/>
      <c r="IZN905" s="14"/>
      <c r="IZO905" s="14"/>
      <c r="IZP905" s="14"/>
      <c r="IZQ905" s="14"/>
      <c r="IZR905" s="14"/>
      <c r="IZS905" s="14"/>
      <c r="IZT905" s="14"/>
      <c r="IZU905" s="14"/>
      <c r="IZV905" s="14"/>
      <c r="IZW905" s="14"/>
      <c r="IZX905" s="14"/>
      <c r="IZY905" s="14"/>
      <c r="IZZ905" s="14"/>
      <c r="JAA905" s="14"/>
      <c r="JAB905" s="14"/>
      <c r="JAC905" s="14"/>
      <c r="JAD905" s="14"/>
      <c r="JAE905" s="14"/>
      <c r="JAF905" s="14"/>
      <c r="JAG905" s="14"/>
      <c r="JAH905" s="14"/>
      <c r="JAI905" s="14"/>
      <c r="JAJ905" s="14"/>
      <c r="JAK905" s="14"/>
      <c r="JAL905" s="14"/>
      <c r="JAM905" s="14"/>
      <c r="JAN905" s="14"/>
      <c r="JAO905" s="14"/>
      <c r="JAP905" s="14"/>
      <c r="JAQ905" s="14"/>
      <c r="JAR905" s="14"/>
      <c r="JAS905" s="14"/>
      <c r="JAT905" s="14"/>
      <c r="JAU905" s="14"/>
      <c r="JAV905" s="14"/>
      <c r="JAW905" s="14"/>
      <c r="JAX905" s="14"/>
      <c r="JAY905" s="14"/>
      <c r="JAZ905" s="14"/>
      <c r="JBA905" s="14"/>
      <c r="JBB905" s="14"/>
      <c r="JBC905" s="14"/>
      <c r="JBD905" s="14"/>
      <c r="JBE905" s="14"/>
      <c r="JBF905" s="14"/>
      <c r="JBG905" s="14"/>
      <c r="JBH905" s="14"/>
      <c r="JBI905" s="14"/>
      <c r="JBJ905" s="14"/>
      <c r="JBK905" s="14"/>
      <c r="JBL905" s="14"/>
      <c r="JBM905" s="14"/>
      <c r="JBN905" s="14"/>
      <c r="JBO905" s="14"/>
      <c r="JBP905" s="14"/>
      <c r="JBQ905" s="14"/>
      <c r="JBR905" s="14"/>
      <c r="JBS905" s="14"/>
      <c r="JBT905" s="14"/>
      <c r="JBU905" s="14"/>
      <c r="JBV905" s="14"/>
      <c r="JBW905" s="14"/>
      <c r="JBX905" s="14"/>
      <c r="JBY905" s="14"/>
      <c r="JBZ905" s="14"/>
      <c r="JCA905" s="14"/>
      <c r="JCB905" s="14"/>
      <c r="JCC905" s="14"/>
      <c r="JCD905" s="14"/>
      <c r="JCE905" s="14"/>
      <c r="JCF905" s="14"/>
      <c r="JCG905" s="14"/>
      <c r="JCH905" s="14"/>
      <c r="JCI905" s="14"/>
      <c r="JCJ905" s="14"/>
      <c r="JCK905" s="14"/>
      <c r="JCL905" s="14"/>
      <c r="JCM905" s="14"/>
      <c r="JCN905" s="14"/>
      <c r="JCO905" s="14"/>
      <c r="JCP905" s="14"/>
      <c r="JCQ905" s="14"/>
      <c r="JCR905" s="14"/>
      <c r="JCS905" s="14"/>
      <c r="JCT905" s="14"/>
      <c r="JCU905" s="14"/>
      <c r="JCV905" s="14"/>
      <c r="JCW905" s="14"/>
      <c r="JCX905" s="14"/>
      <c r="JCY905" s="14"/>
      <c r="JCZ905" s="14"/>
      <c r="JDA905" s="14"/>
      <c r="JDB905" s="14"/>
      <c r="JDC905" s="14"/>
      <c r="JDD905" s="14"/>
      <c r="JDE905" s="14"/>
      <c r="JDF905" s="14"/>
      <c r="JDG905" s="14"/>
      <c r="JDH905" s="14"/>
      <c r="JDI905" s="14"/>
      <c r="JDJ905" s="14"/>
      <c r="JDK905" s="14"/>
      <c r="JDL905" s="14"/>
      <c r="JDM905" s="14"/>
      <c r="JDN905" s="14"/>
      <c r="JDO905" s="14"/>
      <c r="JDP905" s="14"/>
      <c r="JDQ905" s="14"/>
      <c r="JDR905" s="14"/>
      <c r="JDS905" s="14"/>
      <c r="JDT905" s="14"/>
      <c r="JDU905" s="14"/>
      <c r="JDV905" s="14"/>
      <c r="JDW905" s="14"/>
      <c r="JDX905" s="14"/>
      <c r="JDY905" s="14"/>
      <c r="JDZ905" s="14"/>
      <c r="JEA905" s="14"/>
      <c r="JEB905" s="14"/>
      <c r="JEC905" s="14"/>
      <c r="JED905" s="14"/>
      <c r="JEE905" s="14"/>
      <c r="JEF905" s="14"/>
      <c r="JEG905" s="14"/>
      <c r="JEH905" s="14"/>
      <c r="JEI905" s="14"/>
      <c r="JEJ905" s="14"/>
      <c r="JEK905" s="14"/>
      <c r="JEL905" s="14"/>
      <c r="JEM905" s="14"/>
      <c r="JEN905" s="14"/>
      <c r="JEO905" s="14"/>
      <c r="JEP905" s="14"/>
      <c r="JEQ905" s="14"/>
      <c r="JER905" s="14"/>
      <c r="JES905" s="14"/>
      <c r="JET905" s="14"/>
      <c r="JEU905" s="14"/>
      <c r="JEV905" s="14"/>
      <c r="JEW905" s="14"/>
      <c r="JEX905" s="14"/>
      <c r="JEY905" s="14"/>
      <c r="JEZ905" s="14"/>
      <c r="JFA905" s="14"/>
      <c r="JFB905" s="14"/>
      <c r="JFC905" s="14"/>
      <c r="JFD905" s="14"/>
      <c r="JFE905" s="14"/>
      <c r="JFF905" s="14"/>
      <c r="JFG905" s="14"/>
      <c r="JFH905" s="14"/>
      <c r="JFI905" s="14"/>
      <c r="JFJ905" s="14"/>
      <c r="JFK905" s="14"/>
      <c r="JFL905" s="14"/>
      <c r="JFM905" s="14"/>
      <c r="JFN905" s="14"/>
      <c r="JFO905" s="14"/>
      <c r="JFP905" s="14"/>
      <c r="JFQ905" s="14"/>
      <c r="JFR905" s="14"/>
      <c r="JFS905" s="14"/>
      <c r="JFT905" s="14"/>
      <c r="JFU905" s="14"/>
      <c r="JFV905" s="14"/>
      <c r="JFW905" s="14"/>
      <c r="JFX905" s="14"/>
      <c r="JFY905" s="14"/>
      <c r="JFZ905" s="14"/>
      <c r="JGA905" s="14"/>
      <c r="JGB905" s="14"/>
      <c r="JGC905" s="14"/>
      <c r="JGD905" s="14"/>
      <c r="JGE905" s="14"/>
      <c r="JGF905" s="14"/>
      <c r="JGG905" s="14"/>
      <c r="JGH905" s="14"/>
      <c r="JGI905" s="14"/>
      <c r="JGJ905" s="14"/>
      <c r="JGK905" s="14"/>
      <c r="JGL905" s="14"/>
      <c r="JGM905" s="14"/>
      <c r="JGN905" s="14"/>
      <c r="JGO905" s="14"/>
      <c r="JGP905" s="14"/>
      <c r="JGQ905" s="14"/>
      <c r="JGR905" s="14"/>
      <c r="JGS905" s="14"/>
      <c r="JGT905" s="14"/>
      <c r="JGU905" s="14"/>
      <c r="JGV905" s="14"/>
      <c r="JGW905" s="14"/>
      <c r="JGX905" s="14"/>
      <c r="JGY905" s="14"/>
      <c r="JGZ905" s="14"/>
      <c r="JHA905" s="14"/>
      <c r="JHB905" s="14"/>
      <c r="JHC905" s="14"/>
      <c r="JHD905" s="14"/>
      <c r="JHE905" s="14"/>
      <c r="JHF905" s="14"/>
      <c r="JHG905" s="14"/>
      <c r="JHH905" s="14"/>
      <c r="JHI905" s="14"/>
      <c r="JHJ905" s="14"/>
      <c r="JHK905" s="14"/>
      <c r="JHL905" s="14"/>
      <c r="JHM905" s="14"/>
      <c r="JHN905" s="14"/>
      <c r="JHO905" s="14"/>
      <c r="JHP905" s="14"/>
      <c r="JHQ905" s="14"/>
      <c r="JHR905" s="14"/>
      <c r="JHS905" s="14"/>
      <c r="JHT905" s="14"/>
      <c r="JHU905" s="14"/>
      <c r="JHV905" s="14"/>
      <c r="JHW905" s="14"/>
      <c r="JHX905" s="14"/>
      <c r="JHY905" s="14"/>
      <c r="JHZ905" s="14"/>
      <c r="JIA905" s="14"/>
      <c r="JIB905" s="14"/>
      <c r="JIC905" s="14"/>
      <c r="JID905" s="14"/>
      <c r="JIE905" s="14"/>
      <c r="JIF905" s="14"/>
      <c r="JIG905" s="14"/>
      <c r="JIH905" s="14"/>
      <c r="JII905" s="14"/>
      <c r="JIJ905" s="14"/>
      <c r="JIK905" s="14"/>
      <c r="JIL905" s="14"/>
      <c r="JIM905" s="14"/>
      <c r="JIN905" s="14"/>
      <c r="JIO905" s="14"/>
      <c r="JIP905" s="14"/>
      <c r="JIQ905" s="14"/>
      <c r="JIR905" s="14"/>
      <c r="JIS905" s="14"/>
      <c r="JIT905" s="14"/>
      <c r="JIU905" s="14"/>
      <c r="JIV905" s="14"/>
      <c r="JIW905" s="14"/>
      <c r="JIX905" s="14"/>
      <c r="JIY905" s="14"/>
      <c r="JIZ905" s="14"/>
      <c r="JJA905" s="14"/>
      <c r="JJB905" s="14"/>
      <c r="JJC905" s="14"/>
      <c r="JJD905" s="14"/>
      <c r="JJE905" s="14"/>
      <c r="JJF905" s="14"/>
      <c r="JJG905" s="14"/>
      <c r="JJH905" s="14"/>
      <c r="JJI905" s="14"/>
      <c r="JJJ905" s="14"/>
      <c r="JJK905" s="14"/>
      <c r="JJL905" s="14"/>
      <c r="JJM905" s="14"/>
      <c r="JJN905" s="14"/>
      <c r="JJO905" s="14"/>
      <c r="JJP905" s="14"/>
      <c r="JJQ905" s="14"/>
      <c r="JJR905" s="14"/>
      <c r="JJS905" s="14"/>
      <c r="JJT905" s="14"/>
      <c r="JJU905" s="14"/>
      <c r="JJV905" s="14"/>
      <c r="JJW905" s="14"/>
      <c r="JJX905" s="14"/>
      <c r="JJY905" s="14"/>
      <c r="JJZ905" s="14"/>
      <c r="JKA905" s="14"/>
      <c r="JKB905" s="14"/>
      <c r="JKC905" s="14"/>
      <c r="JKD905" s="14"/>
      <c r="JKE905" s="14"/>
      <c r="JKF905" s="14"/>
      <c r="JKG905" s="14"/>
      <c r="JKH905" s="14"/>
      <c r="JKI905" s="14"/>
      <c r="JKJ905" s="14"/>
      <c r="JKK905" s="14"/>
      <c r="JKL905" s="14"/>
      <c r="JKM905" s="14"/>
      <c r="JKN905" s="14"/>
      <c r="JKO905" s="14"/>
      <c r="JKP905" s="14"/>
      <c r="JKQ905" s="14"/>
      <c r="JKR905" s="14"/>
      <c r="JKS905" s="14"/>
      <c r="JKT905" s="14"/>
      <c r="JKU905" s="14"/>
      <c r="JKV905" s="14"/>
      <c r="JKW905" s="14"/>
      <c r="JKX905" s="14"/>
      <c r="JKY905" s="14"/>
      <c r="JKZ905" s="14"/>
      <c r="JLA905" s="14"/>
      <c r="JLB905" s="14"/>
      <c r="JLC905" s="14"/>
      <c r="JLD905" s="14"/>
      <c r="JLE905" s="14"/>
      <c r="JLF905" s="14"/>
      <c r="JLG905" s="14"/>
      <c r="JLH905" s="14"/>
      <c r="JLI905" s="14"/>
      <c r="JLJ905" s="14"/>
      <c r="JLK905" s="14"/>
      <c r="JLL905" s="14"/>
      <c r="JLM905" s="14"/>
      <c r="JLN905" s="14"/>
      <c r="JLO905" s="14"/>
      <c r="JLP905" s="14"/>
      <c r="JLQ905" s="14"/>
      <c r="JLR905" s="14"/>
      <c r="JLS905" s="14"/>
      <c r="JLT905" s="14"/>
      <c r="JLU905" s="14"/>
      <c r="JLV905" s="14"/>
      <c r="JLW905" s="14"/>
      <c r="JLX905" s="14"/>
      <c r="JLY905" s="14"/>
      <c r="JLZ905" s="14"/>
      <c r="JMA905" s="14"/>
      <c r="JMB905" s="14"/>
      <c r="JMC905" s="14"/>
      <c r="JMD905" s="14"/>
      <c r="JME905" s="14"/>
      <c r="JMF905" s="14"/>
      <c r="JMG905" s="14"/>
      <c r="JMH905" s="14"/>
      <c r="JMI905" s="14"/>
      <c r="JMJ905" s="14"/>
      <c r="JMK905" s="14"/>
      <c r="JML905" s="14"/>
      <c r="JMM905" s="14"/>
      <c r="JMN905" s="14"/>
      <c r="JMO905" s="14"/>
      <c r="JMP905" s="14"/>
      <c r="JMQ905" s="14"/>
      <c r="JMR905" s="14"/>
      <c r="JMS905" s="14"/>
      <c r="JMT905" s="14"/>
      <c r="JMU905" s="14"/>
      <c r="JMV905" s="14"/>
      <c r="JMW905" s="14"/>
      <c r="JMX905" s="14"/>
      <c r="JMY905" s="14"/>
      <c r="JMZ905" s="14"/>
      <c r="JNA905" s="14"/>
      <c r="JNB905" s="14"/>
      <c r="JNC905" s="14"/>
      <c r="JND905" s="14"/>
      <c r="JNE905" s="14"/>
      <c r="JNF905" s="14"/>
      <c r="JNG905" s="14"/>
      <c r="JNH905" s="14"/>
      <c r="JNI905" s="14"/>
      <c r="JNJ905" s="14"/>
      <c r="JNK905" s="14"/>
      <c r="JNL905" s="14"/>
      <c r="JNM905" s="14"/>
      <c r="JNN905" s="14"/>
      <c r="JNO905" s="14"/>
      <c r="JNP905" s="14"/>
      <c r="JNQ905" s="14"/>
      <c r="JNR905" s="14"/>
      <c r="JNS905" s="14"/>
      <c r="JNT905" s="14"/>
      <c r="JNU905" s="14"/>
      <c r="JNV905" s="14"/>
      <c r="JNW905" s="14"/>
      <c r="JNX905" s="14"/>
      <c r="JNY905" s="14"/>
      <c r="JNZ905" s="14"/>
      <c r="JOA905" s="14"/>
      <c r="JOB905" s="14"/>
      <c r="JOC905" s="14"/>
      <c r="JOD905" s="14"/>
      <c r="JOE905" s="14"/>
      <c r="JOF905" s="14"/>
      <c r="JOG905" s="14"/>
      <c r="JOH905" s="14"/>
      <c r="JOI905" s="14"/>
      <c r="JOJ905" s="14"/>
      <c r="JOK905" s="14"/>
      <c r="JOL905" s="14"/>
      <c r="JOM905" s="14"/>
      <c r="JON905" s="14"/>
      <c r="JOO905" s="14"/>
      <c r="JOP905" s="14"/>
      <c r="JOQ905" s="14"/>
      <c r="JOR905" s="14"/>
      <c r="JOS905" s="14"/>
      <c r="JOT905" s="14"/>
      <c r="JOU905" s="14"/>
      <c r="JOV905" s="14"/>
      <c r="JOW905" s="14"/>
      <c r="JOX905" s="14"/>
      <c r="JOY905" s="14"/>
      <c r="JOZ905" s="14"/>
      <c r="JPA905" s="14"/>
      <c r="JPB905" s="14"/>
      <c r="JPC905" s="14"/>
      <c r="JPD905" s="14"/>
      <c r="JPE905" s="14"/>
      <c r="JPF905" s="14"/>
      <c r="JPG905" s="14"/>
      <c r="JPH905" s="14"/>
      <c r="JPI905" s="14"/>
      <c r="JPJ905" s="14"/>
      <c r="JPK905" s="14"/>
      <c r="JPL905" s="14"/>
      <c r="JPM905" s="14"/>
      <c r="JPN905" s="14"/>
      <c r="JPO905" s="14"/>
      <c r="JPP905" s="14"/>
      <c r="JPQ905" s="14"/>
      <c r="JPR905" s="14"/>
      <c r="JPS905" s="14"/>
      <c r="JPT905" s="14"/>
      <c r="JPU905" s="14"/>
      <c r="JPV905" s="14"/>
      <c r="JPW905" s="14"/>
      <c r="JPX905" s="14"/>
      <c r="JPY905" s="14"/>
      <c r="JPZ905" s="14"/>
      <c r="JQA905" s="14"/>
      <c r="JQB905" s="14"/>
      <c r="JQC905" s="14"/>
      <c r="JQD905" s="14"/>
      <c r="JQE905" s="14"/>
      <c r="JQF905" s="14"/>
      <c r="JQG905" s="14"/>
      <c r="JQH905" s="14"/>
      <c r="JQI905" s="14"/>
      <c r="JQJ905" s="14"/>
      <c r="JQK905" s="14"/>
      <c r="JQL905" s="14"/>
      <c r="JQM905" s="14"/>
      <c r="JQN905" s="14"/>
      <c r="JQO905" s="14"/>
      <c r="JQP905" s="14"/>
      <c r="JQQ905" s="14"/>
      <c r="JQR905" s="14"/>
      <c r="JQS905" s="14"/>
      <c r="JQT905" s="14"/>
      <c r="JQU905" s="14"/>
      <c r="JQV905" s="14"/>
      <c r="JQW905" s="14"/>
      <c r="JQX905" s="14"/>
      <c r="JQY905" s="14"/>
      <c r="JQZ905" s="14"/>
      <c r="JRA905" s="14"/>
      <c r="JRB905" s="14"/>
      <c r="JRC905" s="14"/>
      <c r="JRD905" s="14"/>
      <c r="JRE905" s="14"/>
      <c r="JRF905" s="14"/>
      <c r="JRG905" s="14"/>
      <c r="JRH905" s="14"/>
      <c r="JRI905" s="14"/>
      <c r="JRJ905" s="14"/>
      <c r="JRK905" s="14"/>
      <c r="JRL905" s="14"/>
      <c r="JRM905" s="14"/>
      <c r="JRN905" s="14"/>
      <c r="JRO905" s="14"/>
      <c r="JRP905" s="14"/>
      <c r="JRQ905" s="14"/>
      <c r="JRR905" s="14"/>
      <c r="JRS905" s="14"/>
      <c r="JRT905" s="14"/>
      <c r="JRU905" s="14"/>
      <c r="JRV905" s="14"/>
      <c r="JRW905" s="14"/>
      <c r="JRX905" s="14"/>
      <c r="JRY905" s="14"/>
      <c r="JRZ905" s="14"/>
      <c r="JSA905" s="14"/>
      <c r="JSB905" s="14"/>
      <c r="JSC905" s="14"/>
      <c r="JSD905" s="14"/>
      <c r="JSE905" s="14"/>
      <c r="JSF905" s="14"/>
      <c r="JSG905" s="14"/>
      <c r="JSH905" s="14"/>
      <c r="JSI905" s="14"/>
      <c r="JSJ905" s="14"/>
      <c r="JSK905" s="14"/>
      <c r="JSL905" s="14"/>
      <c r="JSM905" s="14"/>
      <c r="JSN905" s="14"/>
      <c r="JSO905" s="14"/>
      <c r="JSP905" s="14"/>
      <c r="JSQ905" s="14"/>
      <c r="JSR905" s="14"/>
      <c r="JSS905" s="14"/>
      <c r="JST905" s="14"/>
      <c r="JSU905" s="14"/>
      <c r="JSV905" s="14"/>
      <c r="JSW905" s="14"/>
      <c r="JSX905" s="14"/>
      <c r="JSY905" s="14"/>
      <c r="JSZ905" s="14"/>
      <c r="JTA905" s="14"/>
      <c r="JTB905" s="14"/>
      <c r="JTC905" s="14"/>
      <c r="JTD905" s="14"/>
      <c r="JTE905" s="14"/>
      <c r="JTF905" s="14"/>
      <c r="JTG905" s="14"/>
      <c r="JTH905" s="14"/>
      <c r="JTI905" s="14"/>
      <c r="JTJ905" s="14"/>
      <c r="JTK905" s="14"/>
      <c r="JTL905" s="14"/>
      <c r="JTM905" s="14"/>
      <c r="JTN905" s="14"/>
      <c r="JTO905" s="14"/>
      <c r="JTP905" s="14"/>
      <c r="JTQ905" s="14"/>
      <c r="JTR905" s="14"/>
      <c r="JTS905" s="14"/>
      <c r="JTT905" s="14"/>
      <c r="JTU905" s="14"/>
      <c r="JTV905" s="14"/>
      <c r="JTW905" s="14"/>
      <c r="JTX905" s="14"/>
      <c r="JTY905" s="14"/>
      <c r="JTZ905" s="14"/>
      <c r="JUA905" s="14"/>
      <c r="JUB905" s="14"/>
      <c r="JUC905" s="14"/>
      <c r="JUD905" s="14"/>
      <c r="JUE905" s="14"/>
      <c r="JUF905" s="14"/>
      <c r="JUG905" s="14"/>
      <c r="JUH905" s="14"/>
      <c r="JUI905" s="14"/>
      <c r="JUJ905" s="14"/>
      <c r="JUK905" s="14"/>
      <c r="JUL905" s="14"/>
      <c r="JUM905" s="14"/>
      <c r="JUN905" s="14"/>
      <c r="JUO905" s="14"/>
      <c r="JUP905" s="14"/>
      <c r="JUQ905" s="14"/>
      <c r="JUR905" s="14"/>
      <c r="JUS905" s="14"/>
      <c r="JUT905" s="14"/>
      <c r="JUU905" s="14"/>
      <c r="JUV905" s="14"/>
      <c r="JUW905" s="14"/>
      <c r="JUX905" s="14"/>
      <c r="JUY905" s="14"/>
      <c r="JUZ905" s="14"/>
      <c r="JVA905" s="14"/>
      <c r="JVB905" s="14"/>
      <c r="JVC905" s="14"/>
      <c r="JVD905" s="14"/>
      <c r="JVE905" s="14"/>
      <c r="JVF905" s="14"/>
      <c r="JVG905" s="14"/>
      <c r="JVH905" s="14"/>
      <c r="JVI905" s="14"/>
      <c r="JVJ905" s="14"/>
      <c r="JVK905" s="14"/>
      <c r="JVL905" s="14"/>
      <c r="JVM905" s="14"/>
      <c r="JVN905" s="14"/>
      <c r="JVO905" s="14"/>
      <c r="JVP905" s="14"/>
      <c r="JVQ905" s="14"/>
      <c r="JVR905" s="14"/>
      <c r="JVS905" s="14"/>
      <c r="JVT905" s="14"/>
      <c r="JVU905" s="14"/>
      <c r="JVV905" s="14"/>
      <c r="JVW905" s="14"/>
      <c r="JVX905" s="14"/>
      <c r="JVY905" s="14"/>
      <c r="JVZ905" s="14"/>
      <c r="JWA905" s="14"/>
      <c r="JWB905" s="14"/>
      <c r="JWC905" s="14"/>
      <c r="JWD905" s="14"/>
      <c r="JWE905" s="14"/>
      <c r="JWF905" s="14"/>
      <c r="JWG905" s="14"/>
      <c r="JWH905" s="14"/>
      <c r="JWI905" s="14"/>
      <c r="JWJ905" s="14"/>
      <c r="JWK905" s="14"/>
      <c r="JWL905" s="14"/>
      <c r="JWM905" s="14"/>
      <c r="JWN905" s="14"/>
      <c r="JWO905" s="14"/>
      <c r="JWP905" s="14"/>
      <c r="JWQ905" s="14"/>
      <c r="JWR905" s="14"/>
      <c r="JWS905" s="14"/>
      <c r="JWT905" s="14"/>
      <c r="JWU905" s="14"/>
      <c r="JWV905" s="14"/>
      <c r="JWW905" s="14"/>
      <c r="JWX905" s="14"/>
      <c r="JWY905" s="14"/>
      <c r="JWZ905" s="14"/>
      <c r="JXA905" s="14"/>
      <c r="JXB905" s="14"/>
      <c r="JXC905" s="14"/>
      <c r="JXD905" s="14"/>
      <c r="JXE905" s="14"/>
      <c r="JXF905" s="14"/>
      <c r="JXG905" s="14"/>
      <c r="JXH905" s="14"/>
      <c r="JXI905" s="14"/>
      <c r="JXJ905" s="14"/>
      <c r="JXK905" s="14"/>
      <c r="JXL905" s="14"/>
      <c r="JXM905" s="14"/>
      <c r="JXN905" s="14"/>
      <c r="JXO905" s="14"/>
      <c r="JXP905" s="14"/>
      <c r="JXQ905" s="14"/>
      <c r="JXR905" s="14"/>
      <c r="JXS905" s="14"/>
      <c r="JXT905" s="14"/>
      <c r="JXU905" s="14"/>
      <c r="JXV905" s="14"/>
      <c r="JXW905" s="14"/>
      <c r="JXX905" s="14"/>
      <c r="JXY905" s="14"/>
      <c r="JXZ905" s="14"/>
      <c r="JYA905" s="14"/>
      <c r="JYB905" s="14"/>
      <c r="JYC905" s="14"/>
      <c r="JYD905" s="14"/>
      <c r="JYE905" s="14"/>
      <c r="JYF905" s="14"/>
      <c r="JYG905" s="14"/>
      <c r="JYH905" s="14"/>
      <c r="JYI905" s="14"/>
      <c r="JYJ905" s="14"/>
      <c r="JYK905" s="14"/>
      <c r="JYL905" s="14"/>
      <c r="JYM905" s="14"/>
      <c r="JYN905" s="14"/>
      <c r="JYO905" s="14"/>
      <c r="JYP905" s="14"/>
      <c r="JYQ905" s="14"/>
      <c r="JYR905" s="14"/>
      <c r="JYS905" s="14"/>
      <c r="JYT905" s="14"/>
      <c r="JYU905" s="14"/>
      <c r="JYV905" s="14"/>
      <c r="JYW905" s="14"/>
      <c r="JYX905" s="14"/>
      <c r="JYY905" s="14"/>
      <c r="JYZ905" s="14"/>
      <c r="JZA905" s="14"/>
      <c r="JZB905" s="14"/>
      <c r="JZC905" s="14"/>
      <c r="JZD905" s="14"/>
      <c r="JZE905" s="14"/>
      <c r="JZF905" s="14"/>
      <c r="JZG905" s="14"/>
      <c r="JZH905" s="14"/>
      <c r="JZI905" s="14"/>
      <c r="JZJ905" s="14"/>
      <c r="JZK905" s="14"/>
      <c r="JZL905" s="14"/>
      <c r="JZM905" s="14"/>
      <c r="JZN905" s="14"/>
      <c r="JZO905" s="14"/>
      <c r="JZP905" s="14"/>
      <c r="JZQ905" s="14"/>
      <c r="JZR905" s="14"/>
      <c r="JZS905" s="14"/>
      <c r="JZT905" s="14"/>
      <c r="JZU905" s="14"/>
      <c r="JZV905" s="14"/>
      <c r="JZW905" s="14"/>
      <c r="JZX905" s="14"/>
      <c r="JZY905" s="14"/>
      <c r="JZZ905" s="14"/>
      <c r="KAA905" s="14"/>
      <c r="KAB905" s="14"/>
      <c r="KAC905" s="14"/>
      <c r="KAD905" s="14"/>
      <c r="KAE905" s="14"/>
      <c r="KAF905" s="14"/>
      <c r="KAG905" s="14"/>
      <c r="KAH905" s="14"/>
      <c r="KAI905" s="14"/>
      <c r="KAJ905" s="14"/>
      <c r="KAK905" s="14"/>
      <c r="KAL905" s="14"/>
      <c r="KAM905" s="14"/>
      <c r="KAN905" s="14"/>
      <c r="KAO905" s="14"/>
      <c r="KAP905" s="14"/>
      <c r="KAQ905" s="14"/>
      <c r="KAR905" s="14"/>
      <c r="KAS905" s="14"/>
      <c r="KAT905" s="14"/>
      <c r="KAU905" s="14"/>
      <c r="KAV905" s="14"/>
      <c r="KAW905" s="14"/>
      <c r="KAX905" s="14"/>
      <c r="KAY905" s="14"/>
      <c r="KAZ905" s="14"/>
      <c r="KBA905" s="14"/>
      <c r="KBB905" s="14"/>
      <c r="KBC905" s="14"/>
      <c r="KBD905" s="14"/>
      <c r="KBE905" s="14"/>
      <c r="KBF905" s="14"/>
      <c r="KBG905" s="14"/>
      <c r="KBH905" s="14"/>
      <c r="KBI905" s="14"/>
      <c r="KBJ905" s="14"/>
      <c r="KBK905" s="14"/>
      <c r="KBL905" s="14"/>
      <c r="KBM905" s="14"/>
      <c r="KBN905" s="14"/>
      <c r="KBO905" s="14"/>
      <c r="KBP905" s="14"/>
      <c r="KBQ905" s="14"/>
      <c r="KBR905" s="14"/>
      <c r="KBS905" s="14"/>
      <c r="KBT905" s="14"/>
      <c r="KBU905" s="14"/>
      <c r="KBV905" s="14"/>
      <c r="KBW905" s="14"/>
      <c r="KBX905" s="14"/>
      <c r="KBY905" s="14"/>
      <c r="KBZ905" s="14"/>
      <c r="KCA905" s="14"/>
      <c r="KCB905" s="14"/>
      <c r="KCC905" s="14"/>
      <c r="KCD905" s="14"/>
      <c r="KCE905" s="14"/>
      <c r="KCF905" s="14"/>
      <c r="KCG905" s="14"/>
      <c r="KCH905" s="14"/>
      <c r="KCI905" s="14"/>
      <c r="KCJ905" s="14"/>
      <c r="KCK905" s="14"/>
      <c r="KCL905" s="14"/>
      <c r="KCM905" s="14"/>
      <c r="KCN905" s="14"/>
      <c r="KCO905" s="14"/>
      <c r="KCP905" s="14"/>
      <c r="KCQ905" s="14"/>
      <c r="KCR905" s="14"/>
      <c r="KCS905" s="14"/>
      <c r="KCT905" s="14"/>
      <c r="KCU905" s="14"/>
      <c r="KCV905" s="14"/>
      <c r="KCW905" s="14"/>
      <c r="KCX905" s="14"/>
      <c r="KCY905" s="14"/>
      <c r="KCZ905" s="14"/>
      <c r="KDA905" s="14"/>
      <c r="KDB905" s="14"/>
      <c r="KDC905" s="14"/>
      <c r="KDD905" s="14"/>
      <c r="KDE905" s="14"/>
      <c r="KDF905" s="14"/>
      <c r="KDG905" s="14"/>
      <c r="KDH905" s="14"/>
      <c r="KDI905" s="14"/>
      <c r="KDJ905" s="14"/>
      <c r="KDK905" s="14"/>
      <c r="KDL905" s="14"/>
      <c r="KDM905" s="14"/>
      <c r="KDN905" s="14"/>
      <c r="KDO905" s="14"/>
      <c r="KDP905" s="14"/>
      <c r="KDQ905" s="14"/>
      <c r="KDR905" s="14"/>
      <c r="KDS905" s="14"/>
      <c r="KDT905" s="14"/>
      <c r="KDU905" s="14"/>
      <c r="KDV905" s="14"/>
      <c r="KDW905" s="14"/>
      <c r="KDX905" s="14"/>
      <c r="KDY905" s="14"/>
      <c r="KDZ905" s="14"/>
      <c r="KEA905" s="14"/>
      <c r="KEB905" s="14"/>
      <c r="KEC905" s="14"/>
      <c r="KED905" s="14"/>
      <c r="KEE905" s="14"/>
      <c r="KEF905" s="14"/>
      <c r="KEG905" s="14"/>
      <c r="KEH905" s="14"/>
      <c r="KEI905" s="14"/>
      <c r="KEJ905" s="14"/>
      <c r="KEK905" s="14"/>
      <c r="KEL905" s="14"/>
      <c r="KEM905" s="14"/>
      <c r="KEN905" s="14"/>
      <c r="KEO905" s="14"/>
      <c r="KEP905" s="14"/>
      <c r="KEQ905" s="14"/>
      <c r="KER905" s="14"/>
      <c r="KES905" s="14"/>
      <c r="KET905" s="14"/>
      <c r="KEU905" s="14"/>
      <c r="KEV905" s="14"/>
      <c r="KEW905" s="14"/>
      <c r="KEX905" s="14"/>
      <c r="KEY905" s="14"/>
      <c r="KEZ905" s="14"/>
      <c r="KFA905" s="14"/>
      <c r="KFB905" s="14"/>
      <c r="KFC905" s="14"/>
      <c r="KFD905" s="14"/>
      <c r="KFE905" s="14"/>
      <c r="KFF905" s="14"/>
      <c r="KFG905" s="14"/>
      <c r="KFH905" s="14"/>
      <c r="KFI905" s="14"/>
      <c r="KFJ905" s="14"/>
      <c r="KFK905" s="14"/>
      <c r="KFL905" s="14"/>
      <c r="KFM905" s="14"/>
      <c r="KFN905" s="14"/>
      <c r="KFO905" s="14"/>
      <c r="KFP905" s="14"/>
      <c r="KFQ905" s="14"/>
      <c r="KFR905" s="14"/>
      <c r="KFS905" s="14"/>
      <c r="KFT905" s="14"/>
      <c r="KFU905" s="14"/>
      <c r="KFV905" s="14"/>
      <c r="KFW905" s="14"/>
      <c r="KFX905" s="14"/>
      <c r="KFY905" s="14"/>
      <c r="KFZ905" s="14"/>
      <c r="KGA905" s="14"/>
      <c r="KGB905" s="14"/>
      <c r="KGC905" s="14"/>
      <c r="KGD905" s="14"/>
      <c r="KGE905" s="14"/>
      <c r="KGF905" s="14"/>
      <c r="KGG905" s="14"/>
      <c r="KGH905" s="14"/>
      <c r="KGI905" s="14"/>
      <c r="KGJ905" s="14"/>
      <c r="KGK905" s="14"/>
      <c r="KGL905" s="14"/>
      <c r="KGM905" s="14"/>
      <c r="KGN905" s="14"/>
      <c r="KGO905" s="14"/>
      <c r="KGP905" s="14"/>
      <c r="KGQ905" s="14"/>
      <c r="KGR905" s="14"/>
      <c r="KGS905" s="14"/>
      <c r="KGT905" s="14"/>
      <c r="KGU905" s="14"/>
      <c r="KGV905" s="14"/>
      <c r="KGW905" s="14"/>
      <c r="KGX905" s="14"/>
      <c r="KGY905" s="14"/>
      <c r="KGZ905" s="14"/>
      <c r="KHA905" s="14"/>
      <c r="KHB905" s="14"/>
      <c r="KHC905" s="14"/>
      <c r="KHD905" s="14"/>
      <c r="KHE905" s="14"/>
      <c r="KHF905" s="14"/>
      <c r="KHG905" s="14"/>
      <c r="KHH905" s="14"/>
      <c r="KHI905" s="14"/>
      <c r="KHJ905" s="14"/>
      <c r="KHK905" s="14"/>
      <c r="KHL905" s="14"/>
      <c r="KHM905" s="14"/>
      <c r="KHN905" s="14"/>
      <c r="KHO905" s="14"/>
      <c r="KHP905" s="14"/>
      <c r="KHQ905" s="14"/>
      <c r="KHR905" s="14"/>
      <c r="KHS905" s="14"/>
      <c r="KHT905" s="14"/>
      <c r="KHU905" s="14"/>
      <c r="KHV905" s="14"/>
      <c r="KHW905" s="14"/>
      <c r="KHX905" s="14"/>
      <c r="KHY905" s="14"/>
      <c r="KHZ905" s="14"/>
      <c r="KIA905" s="14"/>
      <c r="KIB905" s="14"/>
      <c r="KIC905" s="14"/>
      <c r="KID905" s="14"/>
      <c r="KIE905" s="14"/>
      <c r="KIF905" s="14"/>
      <c r="KIG905" s="14"/>
      <c r="KIH905" s="14"/>
      <c r="KII905" s="14"/>
      <c r="KIJ905" s="14"/>
      <c r="KIK905" s="14"/>
      <c r="KIL905" s="14"/>
      <c r="KIM905" s="14"/>
      <c r="KIN905" s="14"/>
      <c r="KIO905" s="14"/>
      <c r="KIP905" s="14"/>
      <c r="KIQ905" s="14"/>
      <c r="KIR905" s="14"/>
      <c r="KIS905" s="14"/>
      <c r="KIT905" s="14"/>
      <c r="KIU905" s="14"/>
      <c r="KIV905" s="14"/>
      <c r="KIW905" s="14"/>
      <c r="KIX905" s="14"/>
      <c r="KIY905" s="14"/>
      <c r="KIZ905" s="14"/>
      <c r="KJA905" s="14"/>
      <c r="KJB905" s="14"/>
      <c r="KJC905" s="14"/>
      <c r="KJD905" s="14"/>
      <c r="KJE905" s="14"/>
      <c r="KJF905" s="14"/>
      <c r="KJG905" s="14"/>
      <c r="KJH905" s="14"/>
      <c r="KJI905" s="14"/>
      <c r="KJJ905" s="14"/>
      <c r="KJK905" s="14"/>
      <c r="KJL905" s="14"/>
      <c r="KJM905" s="14"/>
      <c r="KJN905" s="14"/>
      <c r="KJO905" s="14"/>
      <c r="KJP905" s="14"/>
      <c r="KJQ905" s="14"/>
      <c r="KJR905" s="14"/>
      <c r="KJS905" s="14"/>
      <c r="KJT905" s="14"/>
      <c r="KJU905" s="14"/>
      <c r="KJV905" s="14"/>
      <c r="KJW905" s="14"/>
      <c r="KJX905" s="14"/>
      <c r="KJY905" s="14"/>
      <c r="KJZ905" s="14"/>
      <c r="KKA905" s="14"/>
      <c r="KKB905" s="14"/>
      <c r="KKC905" s="14"/>
      <c r="KKD905" s="14"/>
      <c r="KKE905" s="14"/>
      <c r="KKF905" s="14"/>
      <c r="KKG905" s="14"/>
      <c r="KKH905" s="14"/>
      <c r="KKI905" s="14"/>
      <c r="KKJ905" s="14"/>
      <c r="KKK905" s="14"/>
      <c r="KKL905" s="14"/>
      <c r="KKM905" s="14"/>
      <c r="KKN905" s="14"/>
      <c r="KKO905" s="14"/>
      <c r="KKP905" s="14"/>
      <c r="KKQ905" s="14"/>
      <c r="KKR905" s="14"/>
      <c r="KKS905" s="14"/>
      <c r="KKT905" s="14"/>
      <c r="KKU905" s="14"/>
      <c r="KKV905" s="14"/>
      <c r="KKW905" s="14"/>
      <c r="KKX905" s="14"/>
      <c r="KKY905" s="14"/>
      <c r="KKZ905" s="14"/>
      <c r="KLA905" s="14"/>
      <c r="KLB905" s="14"/>
      <c r="KLC905" s="14"/>
      <c r="KLD905" s="14"/>
      <c r="KLE905" s="14"/>
      <c r="KLF905" s="14"/>
      <c r="KLG905" s="14"/>
      <c r="KLH905" s="14"/>
      <c r="KLI905" s="14"/>
      <c r="KLJ905" s="14"/>
      <c r="KLK905" s="14"/>
      <c r="KLL905" s="14"/>
      <c r="KLM905" s="14"/>
      <c r="KLN905" s="14"/>
      <c r="KLO905" s="14"/>
      <c r="KLP905" s="14"/>
      <c r="KLQ905" s="14"/>
      <c r="KLR905" s="14"/>
      <c r="KLS905" s="14"/>
      <c r="KLT905" s="14"/>
      <c r="KLU905" s="14"/>
      <c r="KLV905" s="14"/>
      <c r="KLW905" s="14"/>
      <c r="KLX905" s="14"/>
      <c r="KLY905" s="14"/>
      <c r="KLZ905" s="14"/>
      <c r="KMA905" s="14"/>
      <c r="KMB905" s="14"/>
      <c r="KMC905" s="14"/>
      <c r="KMD905" s="14"/>
      <c r="KME905" s="14"/>
      <c r="KMF905" s="14"/>
      <c r="KMG905" s="14"/>
      <c r="KMH905" s="14"/>
      <c r="KMI905" s="14"/>
      <c r="KMJ905" s="14"/>
      <c r="KMK905" s="14"/>
      <c r="KML905" s="14"/>
      <c r="KMM905" s="14"/>
      <c r="KMN905" s="14"/>
      <c r="KMO905" s="14"/>
      <c r="KMP905" s="14"/>
      <c r="KMQ905" s="14"/>
      <c r="KMR905" s="14"/>
      <c r="KMS905" s="14"/>
      <c r="KMT905" s="14"/>
      <c r="KMU905" s="14"/>
      <c r="KMV905" s="14"/>
      <c r="KMW905" s="14"/>
      <c r="KMX905" s="14"/>
      <c r="KMY905" s="14"/>
      <c r="KMZ905" s="14"/>
      <c r="KNA905" s="14"/>
      <c r="KNB905" s="14"/>
      <c r="KNC905" s="14"/>
      <c r="KND905" s="14"/>
      <c r="KNE905" s="14"/>
      <c r="KNF905" s="14"/>
      <c r="KNG905" s="14"/>
      <c r="KNH905" s="14"/>
      <c r="KNI905" s="14"/>
      <c r="KNJ905" s="14"/>
      <c r="KNK905" s="14"/>
      <c r="KNL905" s="14"/>
      <c r="KNM905" s="14"/>
      <c r="KNN905" s="14"/>
      <c r="KNO905" s="14"/>
      <c r="KNP905" s="14"/>
      <c r="KNQ905" s="14"/>
      <c r="KNR905" s="14"/>
      <c r="KNS905" s="14"/>
      <c r="KNT905" s="14"/>
      <c r="KNU905" s="14"/>
      <c r="KNV905" s="14"/>
      <c r="KNW905" s="14"/>
      <c r="KNX905" s="14"/>
      <c r="KNY905" s="14"/>
      <c r="KNZ905" s="14"/>
      <c r="KOA905" s="14"/>
      <c r="KOB905" s="14"/>
      <c r="KOC905" s="14"/>
      <c r="KOD905" s="14"/>
      <c r="KOE905" s="14"/>
      <c r="KOF905" s="14"/>
      <c r="KOG905" s="14"/>
      <c r="KOH905" s="14"/>
      <c r="KOI905" s="14"/>
      <c r="KOJ905" s="14"/>
      <c r="KOK905" s="14"/>
      <c r="KOL905" s="14"/>
      <c r="KOM905" s="14"/>
      <c r="KON905" s="14"/>
      <c r="KOO905" s="14"/>
      <c r="KOP905" s="14"/>
      <c r="KOQ905" s="14"/>
      <c r="KOR905" s="14"/>
      <c r="KOS905" s="14"/>
      <c r="KOT905" s="14"/>
      <c r="KOU905" s="14"/>
      <c r="KOV905" s="14"/>
      <c r="KOW905" s="14"/>
      <c r="KOX905" s="14"/>
      <c r="KOY905" s="14"/>
      <c r="KOZ905" s="14"/>
      <c r="KPA905" s="14"/>
      <c r="KPB905" s="14"/>
      <c r="KPC905" s="14"/>
      <c r="KPD905" s="14"/>
      <c r="KPE905" s="14"/>
      <c r="KPF905" s="14"/>
      <c r="KPG905" s="14"/>
      <c r="KPH905" s="14"/>
      <c r="KPI905" s="14"/>
      <c r="KPJ905" s="14"/>
      <c r="KPK905" s="14"/>
      <c r="KPL905" s="14"/>
      <c r="KPM905" s="14"/>
      <c r="KPN905" s="14"/>
      <c r="KPO905" s="14"/>
      <c r="KPP905" s="14"/>
      <c r="KPQ905" s="14"/>
      <c r="KPR905" s="14"/>
      <c r="KPS905" s="14"/>
      <c r="KPT905" s="14"/>
      <c r="KPU905" s="14"/>
      <c r="KPV905" s="14"/>
      <c r="KPW905" s="14"/>
      <c r="KPX905" s="14"/>
      <c r="KPY905" s="14"/>
      <c r="KPZ905" s="14"/>
      <c r="KQA905" s="14"/>
      <c r="KQB905" s="14"/>
      <c r="KQC905" s="14"/>
      <c r="KQD905" s="14"/>
      <c r="KQE905" s="14"/>
      <c r="KQF905" s="14"/>
      <c r="KQG905" s="14"/>
      <c r="KQH905" s="14"/>
      <c r="KQI905" s="14"/>
      <c r="KQJ905" s="14"/>
      <c r="KQK905" s="14"/>
      <c r="KQL905" s="14"/>
      <c r="KQM905" s="14"/>
      <c r="KQN905" s="14"/>
      <c r="KQO905" s="14"/>
      <c r="KQP905" s="14"/>
      <c r="KQQ905" s="14"/>
      <c r="KQR905" s="14"/>
      <c r="KQS905" s="14"/>
      <c r="KQT905" s="14"/>
      <c r="KQU905" s="14"/>
      <c r="KQV905" s="14"/>
      <c r="KQW905" s="14"/>
      <c r="KQX905" s="14"/>
      <c r="KQY905" s="14"/>
      <c r="KQZ905" s="14"/>
      <c r="KRA905" s="14"/>
      <c r="KRB905" s="14"/>
      <c r="KRC905" s="14"/>
      <c r="KRD905" s="14"/>
      <c r="KRE905" s="14"/>
      <c r="KRF905" s="14"/>
      <c r="KRG905" s="14"/>
      <c r="KRH905" s="14"/>
      <c r="KRI905" s="14"/>
      <c r="KRJ905" s="14"/>
      <c r="KRK905" s="14"/>
      <c r="KRL905" s="14"/>
      <c r="KRM905" s="14"/>
      <c r="KRN905" s="14"/>
      <c r="KRO905" s="14"/>
      <c r="KRP905" s="14"/>
      <c r="KRQ905" s="14"/>
      <c r="KRR905" s="14"/>
      <c r="KRS905" s="14"/>
      <c r="KRT905" s="14"/>
      <c r="KRU905" s="14"/>
      <c r="KRV905" s="14"/>
      <c r="KRW905" s="14"/>
      <c r="KRX905" s="14"/>
      <c r="KRY905" s="14"/>
      <c r="KRZ905" s="14"/>
      <c r="KSA905" s="14"/>
      <c r="KSB905" s="14"/>
      <c r="KSC905" s="14"/>
      <c r="KSD905" s="14"/>
      <c r="KSE905" s="14"/>
      <c r="KSF905" s="14"/>
      <c r="KSG905" s="14"/>
      <c r="KSH905" s="14"/>
      <c r="KSI905" s="14"/>
      <c r="KSJ905" s="14"/>
      <c r="KSK905" s="14"/>
      <c r="KSL905" s="14"/>
      <c r="KSM905" s="14"/>
      <c r="KSN905" s="14"/>
      <c r="KSO905" s="14"/>
      <c r="KSP905" s="14"/>
      <c r="KSQ905" s="14"/>
      <c r="KSR905" s="14"/>
      <c r="KSS905" s="14"/>
      <c r="KST905" s="14"/>
      <c r="KSU905" s="14"/>
      <c r="KSV905" s="14"/>
      <c r="KSW905" s="14"/>
      <c r="KSX905" s="14"/>
      <c r="KSY905" s="14"/>
      <c r="KSZ905" s="14"/>
      <c r="KTA905" s="14"/>
      <c r="KTB905" s="14"/>
      <c r="KTC905" s="14"/>
      <c r="KTD905" s="14"/>
      <c r="KTE905" s="14"/>
      <c r="KTF905" s="14"/>
      <c r="KTG905" s="14"/>
      <c r="KTH905" s="14"/>
      <c r="KTI905" s="14"/>
      <c r="KTJ905" s="14"/>
      <c r="KTK905" s="14"/>
      <c r="KTL905" s="14"/>
      <c r="KTM905" s="14"/>
      <c r="KTN905" s="14"/>
      <c r="KTO905" s="14"/>
      <c r="KTP905" s="14"/>
      <c r="KTQ905" s="14"/>
      <c r="KTR905" s="14"/>
      <c r="KTS905" s="14"/>
      <c r="KTT905" s="14"/>
      <c r="KTU905" s="14"/>
      <c r="KTV905" s="14"/>
      <c r="KTW905" s="14"/>
      <c r="KTX905" s="14"/>
      <c r="KTY905" s="14"/>
      <c r="KTZ905" s="14"/>
      <c r="KUA905" s="14"/>
      <c r="KUB905" s="14"/>
      <c r="KUC905" s="14"/>
      <c r="KUD905" s="14"/>
      <c r="KUE905" s="14"/>
      <c r="KUF905" s="14"/>
      <c r="KUG905" s="14"/>
      <c r="KUH905" s="14"/>
      <c r="KUI905" s="14"/>
      <c r="KUJ905" s="14"/>
      <c r="KUK905" s="14"/>
      <c r="KUL905" s="14"/>
      <c r="KUM905" s="14"/>
      <c r="KUN905" s="14"/>
      <c r="KUO905" s="14"/>
      <c r="KUP905" s="14"/>
      <c r="KUQ905" s="14"/>
      <c r="KUR905" s="14"/>
      <c r="KUS905" s="14"/>
      <c r="KUT905" s="14"/>
      <c r="KUU905" s="14"/>
      <c r="KUV905" s="14"/>
      <c r="KUW905" s="14"/>
      <c r="KUX905" s="14"/>
      <c r="KUY905" s="14"/>
      <c r="KUZ905" s="14"/>
      <c r="KVA905" s="14"/>
      <c r="KVB905" s="14"/>
      <c r="KVC905" s="14"/>
      <c r="KVD905" s="14"/>
      <c r="KVE905" s="14"/>
      <c r="KVF905" s="14"/>
      <c r="KVG905" s="14"/>
      <c r="KVH905" s="14"/>
      <c r="KVI905" s="14"/>
      <c r="KVJ905" s="14"/>
      <c r="KVK905" s="14"/>
      <c r="KVL905" s="14"/>
      <c r="KVM905" s="14"/>
      <c r="KVN905" s="14"/>
      <c r="KVO905" s="14"/>
      <c r="KVP905" s="14"/>
      <c r="KVQ905" s="14"/>
      <c r="KVR905" s="14"/>
      <c r="KVS905" s="14"/>
      <c r="KVT905" s="14"/>
      <c r="KVU905" s="14"/>
      <c r="KVV905" s="14"/>
      <c r="KVW905" s="14"/>
      <c r="KVX905" s="14"/>
      <c r="KVY905" s="14"/>
      <c r="KVZ905" s="14"/>
      <c r="KWA905" s="14"/>
      <c r="KWB905" s="14"/>
      <c r="KWC905" s="14"/>
      <c r="KWD905" s="14"/>
      <c r="KWE905" s="14"/>
      <c r="KWF905" s="14"/>
      <c r="KWG905" s="14"/>
      <c r="KWH905" s="14"/>
      <c r="KWI905" s="14"/>
      <c r="KWJ905" s="14"/>
      <c r="KWK905" s="14"/>
      <c r="KWL905" s="14"/>
      <c r="KWM905" s="14"/>
      <c r="KWN905" s="14"/>
      <c r="KWO905" s="14"/>
      <c r="KWP905" s="14"/>
      <c r="KWQ905" s="14"/>
      <c r="KWR905" s="14"/>
      <c r="KWS905" s="14"/>
      <c r="KWT905" s="14"/>
      <c r="KWU905" s="14"/>
      <c r="KWV905" s="14"/>
      <c r="KWW905" s="14"/>
      <c r="KWX905" s="14"/>
      <c r="KWY905" s="14"/>
      <c r="KWZ905" s="14"/>
      <c r="KXA905" s="14"/>
      <c r="KXB905" s="14"/>
      <c r="KXC905" s="14"/>
      <c r="KXD905" s="14"/>
      <c r="KXE905" s="14"/>
      <c r="KXF905" s="14"/>
      <c r="KXG905" s="14"/>
      <c r="KXH905" s="14"/>
      <c r="KXI905" s="14"/>
      <c r="KXJ905" s="14"/>
      <c r="KXK905" s="14"/>
      <c r="KXL905" s="14"/>
      <c r="KXM905" s="14"/>
      <c r="KXN905" s="14"/>
      <c r="KXO905" s="14"/>
      <c r="KXP905" s="14"/>
      <c r="KXQ905" s="14"/>
      <c r="KXR905" s="14"/>
      <c r="KXS905" s="14"/>
      <c r="KXT905" s="14"/>
      <c r="KXU905" s="14"/>
      <c r="KXV905" s="14"/>
      <c r="KXW905" s="14"/>
      <c r="KXX905" s="14"/>
      <c r="KXY905" s="14"/>
      <c r="KXZ905" s="14"/>
      <c r="KYA905" s="14"/>
      <c r="KYB905" s="14"/>
      <c r="KYC905" s="14"/>
      <c r="KYD905" s="14"/>
      <c r="KYE905" s="14"/>
      <c r="KYF905" s="14"/>
      <c r="KYG905" s="14"/>
      <c r="KYH905" s="14"/>
      <c r="KYI905" s="14"/>
      <c r="KYJ905" s="14"/>
      <c r="KYK905" s="14"/>
      <c r="KYL905" s="14"/>
      <c r="KYM905" s="14"/>
      <c r="KYN905" s="14"/>
      <c r="KYO905" s="14"/>
      <c r="KYP905" s="14"/>
      <c r="KYQ905" s="14"/>
      <c r="KYR905" s="14"/>
      <c r="KYS905" s="14"/>
      <c r="KYT905" s="14"/>
      <c r="KYU905" s="14"/>
      <c r="KYV905" s="14"/>
      <c r="KYW905" s="14"/>
      <c r="KYX905" s="14"/>
      <c r="KYY905" s="14"/>
      <c r="KYZ905" s="14"/>
      <c r="KZA905" s="14"/>
      <c r="KZB905" s="14"/>
      <c r="KZC905" s="14"/>
      <c r="KZD905" s="14"/>
      <c r="KZE905" s="14"/>
      <c r="KZF905" s="14"/>
      <c r="KZG905" s="14"/>
      <c r="KZH905" s="14"/>
      <c r="KZI905" s="14"/>
      <c r="KZJ905" s="14"/>
      <c r="KZK905" s="14"/>
      <c r="KZL905" s="14"/>
      <c r="KZM905" s="14"/>
      <c r="KZN905" s="14"/>
      <c r="KZO905" s="14"/>
      <c r="KZP905" s="14"/>
      <c r="KZQ905" s="14"/>
      <c r="KZR905" s="14"/>
      <c r="KZS905" s="14"/>
      <c r="KZT905" s="14"/>
      <c r="KZU905" s="14"/>
      <c r="KZV905" s="14"/>
      <c r="KZW905" s="14"/>
      <c r="KZX905" s="14"/>
      <c r="KZY905" s="14"/>
      <c r="KZZ905" s="14"/>
      <c r="LAA905" s="14"/>
      <c r="LAB905" s="14"/>
      <c r="LAC905" s="14"/>
      <c r="LAD905" s="14"/>
      <c r="LAE905" s="14"/>
      <c r="LAF905" s="14"/>
      <c r="LAG905" s="14"/>
      <c r="LAH905" s="14"/>
      <c r="LAI905" s="14"/>
      <c r="LAJ905" s="14"/>
      <c r="LAK905" s="14"/>
      <c r="LAL905" s="14"/>
      <c r="LAM905" s="14"/>
      <c r="LAN905" s="14"/>
      <c r="LAO905" s="14"/>
      <c r="LAP905" s="14"/>
      <c r="LAQ905" s="14"/>
      <c r="LAR905" s="14"/>
      <c r="LAS905" s="14"/>
      <c r="LAT905" s="14"/>
      <c r="LAU905" s="14"/>
      <c r="LAV905" s="14"/>
      <c r="LAW905" s="14"/>
      <c r="LAX905" s="14"/>
      <c r="LAY905" s="14"/>
      <c r="LAZ905" s="14"/>
      <c r="LBA905" s="14"/>
      <c r="LBB905" s="14"/>
      <c r="LBC905" s="14"/>
      <c r="LBD905" s="14"/>
      <c r="LBE905" s="14"/>
      <c r="LBF905" s="14"/>
      <c r="LBG905" s="14"/>
      <c r="LBH905" s="14"/>
      <c r="LBI905" s="14"/>
      <c r="LBJ905" s="14"/>
      <c r="LBK905" s="14"/>
      <c r="LBL905" s="14"/>
      <c r="LBM905" s="14"/>
      <c r="LBN905" s="14"/>
      <c r="LBO905" s="14"/>
      <c r="LBP905" s="14"/>
      <c r="LBQ905" s="14"/>
      <c r="LBR905" s="14"/>
      <c r="LBS905" s="14"/>
      <c r="LBT905" s="14"/>
      <c r="LBU905" s="14"/>
      <c r="LBV905" s="14"/>
      <c r="LBW905" s="14"/>
      <c r="LBX905" s="14"/>
      <c r="LBY905" s="14"/>
      <c r="LBZ905" s="14"/>
      <c r="LCA905" s="14"/>
      <c r="LCB905" s="14"/>
      <c r="LCC905" s="14"/>
      <c r="LCD905" s="14"/>
      <c r="LCE905" s="14"/>
      <c r="LCF905" s="14"/>
      <c r="LCG905" s="14"/>
      <c r="LCH905" s="14"/>
      <c r="LCI905" s="14"/>
      <c r="LCJ905" s="14"/>
      <c r="LCK905" s="14"/>
      <c r="LCL905" s="14"/>
      <c r="LCM905" s="14"/>
      <c r="LCN905" s="14"/>
      <c r="LCO905" s="14"/>
      <c r="LCP905" s="14"/>
      <c r="LCQ905" s="14"/>
      <c r="LCR905" s="14"/>
      <c r="LCS905" s="14"/>
      <c r="LCT905" s="14"/>
      <c r="LCU905" s="14"/>
      <c r="LCV905" s="14"/>
      <c r="LCW905" s="14"/>
      <c r="LCX905" s="14"/>
      <c r="LCY905" s="14"/>
      <c r="LCZ905" s="14"/>
      <c r="LDA905" s="14"/>
      <c r="LDB905" s="14"/>
      <c r="LDC905" s="14"/>
      <c r="LDD905" s="14"/>
      <c r="LDE905" s="14"/>
      <c r="LDF905" s="14"/>
      <c r="LDG905" s="14"/>
      <c r="LDH905" s="14"/>
      <c r="LDI905" s="14"/>
      <c r="LDJ905" s="14"/>
      <c r="LDK905" s="14"/>
      <c r="LDL905" s="14"/>
      <c r="LDM905" s="14"/>
      <c r="LDN905" s="14"/>
      <c r="LDO905" s="14"/>
      <c r="LDP905" s="14"/>
      <c r="LDQ905" s="14"/>
      <c r="LDR905" s="14"/>
      <c r="LDS905" s="14"/>
      <c r="LDT905" s="14"/>
      <c r="LDU905" s="14"/>
      <c r="LDV905" s="14"/>
      <c r="LDW905" s="14"/>
      <c r="LDX905" s="14"/>
      <c r="LDY905" s="14"/>
      <c r="LDZ905" s="14"/>
      <c r="LEA905" s="14"/>
      <c r="LEB905" s="14"/>
      <c r="LEC905" s="14"/>
      <c r="LED905" s="14"/>
      <c r="LEE905" s="14"/>
      <c r="LEF905" s="14"/>
      <c r="LEG905" s="14"/>
      <c r="LEH905" s="14"/>
      <c r="LEI905" s="14"/>
      <c r="LEJ905" s="14"/>
      <c r="LEK905" s="14"/>
      <c r="LEL905" s="14"/>
      <c r="LEM905" s="14"/>
      <c r="LEN905" s="14"/>
      <c r="LEO905" s="14"/>
      <c r="LEP905" s="14"/>
      <c r="LEQ905" s="14"/>
      <c r="LER905" s="14"/>
      <c r="LES905" s="14"/>
      <c r="LET905" s="14"/>
      <c r="LEU905" s="14"/>
      <c r="LEV905" s="14"/>
      <c r="LEW905" s="14"/>
      <c r="LEX905" s="14"/>
      <c r="LEY905" s="14"/>
      <c r="LEZ905" s="14"/>
      <c r="LFA905" s="14"/>
      <c r="LFB905" s="14"/>
      <c r="LFC905" s="14"/>
      <c r="LFD905" s="14"/>
      <c r="LFE905" s="14"/>
      <c r="LFF905" s="14"/>
      <c r="LFG905" s="14"/>
      <c r="LFH905" s="14"/>
      <c r="LFI905" s="14"/>
      <c r="LFJ905" s="14"/>
      <c r="LFK905" s="14"/>
      <c r="LFL905" s="14"/>
      <c r="LFM905" s="14"/>
      <c r="LFN905" s="14"/>
      <c r="LFO905" s="14"/>
      <c r="LFP905" s="14"/>
      <c r="LFQ905" s="14"/>
      <c r="LFR905" s="14"/>
      <c r="LFS905" s="14"/>
      <c r="LFT905" s="14"/>
      <c r="LFU905" s="14"/>
      <c r="LFV905" s="14"/>
      <c r="LFW905" s="14"/>
      <c r="LFX905" s="14"/>
      <c r="LFY905" s="14"/>
      <c r="LFZ905" s="14"/>
      <c r="LGA905" s="14"/>
      <c r="LGB905" s="14"/>
      <c r="LGC905" s="14"/>
      <c r="LGD905" s="14"/>
      <c r="LGE905" s="14"/>
      <c r="LGF905" s="14"/>
      <c r="LGG905" s="14"/>
      <c r="LGH905" s="14"/>
      <c r="LGI905" s="14"/>
      <c r="LGJ905" s="14"/>
      <c r="LGK905" s="14"/>
      <c r="LGL905" s="14"/>
      <c r="LGM905" s="14"/>
      <c r="LGN905" s="14"/>
      <c r="LGO905" s="14"/>
      <c r="LGP905" s="14"/>
      <c r="LGQ905" s="14"/>
      <c r="LGR905" s="14"/>
      <c r="LGS905" s="14"/>
      <c r="LGT905" s="14"/>
      <c r="LGU905" s="14"/>
      <c r="LGV905" s="14"/>
      <c r="LGW905" s="14"/>
      <c r="LGX905" s="14"/>
      <c r="LGY905" s="14"/>
      <c r="LGZ905" s="14"/>
      <c r="LHA905" s="14"/>
      <c r="LHB905" s="14"/>
      <c r="LHC905" s="14"/>
      <c r="LHD905" s="14"/>
      <c r="LHE905" s="14"/>
      <c r="LHF905" s="14"/>
      <c r="LHG905" s="14"/>
      <c r="LHH905" s="14"/>
      <c r="LHI905" s="14"/>
      <c r="LHJ905" s="14"/>
      <c r="LHK905" s="14"/>
      <c r="LHL905" s="14"/>
      <c r="LHM905" s="14"/>
      <c r="LHN905" s="14"/>
      <c r="LHO905" s="14"/>
      <c r="LHP905" s="14"/>
      <c r="LHQ905" s="14"/>
      <c r="LHR905" s="14"/>
      <c r="LHS905" s="14"/>
      <c r="LHT905" s="14"/>
      <c r="LHU905" s="14"/>
      <c r="LHV905" s="14"/>
      <c r="LHW905" s="14"/>
      <c r="LHX905" s="14"/>
      <c r="LHY905" s="14"/>
      <c r="LHZ905" s="14"/>
      <c r="LIA905" s="14"/>
      <c r="LIB905" s="14"/>
      <c r="LIC905" s="14"/>
      <c r="LID905" s="14"/>
      <c r="LIE905" s="14"/>
      <c r="LIF905" s="14"/>
      <c r="LIG905" s="14"/>
      <c r="LIH905" s="14"/>
      <c r="LII905" s="14"/>
      <c r="LIJ905" s="14"/>
      <c r="LIK905" s="14"/>
      <c r="LIL905" s="14"/>
      <c r="LIM905" s="14"/>
      <c r="LIN905" s="14"/>
      <c r="LIO905" s="14"/>
      <c r="LIP905" s="14"/>
      <c r="LIQ905" s="14"/>
      <c r="LIR905" s="14"/>
      <c r="LIS905" s="14"/>
      <c r="LIT905" s="14"/>
      <c r="LIU905" s="14"/>
      <c r="LIV905" s="14"/>
      <c r="LIW905" s="14"/>
      <c r="LIX905" s="14"/>
      <c r="LIY905" s="14"/>
      <c r="LIZ905" s="14"/>
      <c r="LJA905" s="14"/>
      <c r="LJB905" s="14"/>
      <c r="LJC905" s="14"/>
      <c r="LJD905" s="14"/>
      <c r="LJE905" s="14"/>
      <c r="LJF905" s="14"/>
      <c r="LJG905" s="14"/>
      <c r="LJH905" s="14"/>
      <c r="LJI905" s="14"/>
      <c r="LJJ905" s="14"/>
      <c r="LJK905" s="14"/>
      <c r="LJL905" s="14"/>
      <c r="LJM905" s="14"/>
      <c r="LJN905" s="14"/>
      <c r="LJO905" s="14"/>
      <c r="LJP905" s="14"/>
      <c r="LJQ905" s="14"/>
      <c r="LJR905" s="14"/>
      <c r="LJS905" s="14"/>
      <c r="LJT905" s="14"/>
      <c r="LJU905" s="14"/>
      <c r="LJV905" s="14"/>
      <c r="LJW905" s="14"/>
      <c r="LJX905" s="14"/>
      <c r="LJY905" s="14"/>
      <c r="LJZ905" s="14"/>
      <c r="LKA905" s="14"/>
      <c r="LKB905" s="14"/>
      <c r="LKC905" s="14"/>
      <c r="LKD905" s="14"/>
      <c r="LKE905" s="14"/>
      <c r="LKF905" s="14"/>
      <c r="LKG905" s="14"/>
      <c r="LKH905" s="14"/>
      <c r="LKI905" s="14"/>
      <c r="LKJ905" s="14"/>
      <c r="LKK905" s="14"/>
      <c r="LKL905" s="14"/>
      <c r="LKM905" s="14"/>
      <c r="LKN905" s="14"/>
      <c r="LKO905" s="14"/>
      <c r="LKP905" s="14"/>
      <c r="LKQ905" s="14"/>
      <c r="LKR905" s="14"/>
      <c r="LKS905" s="14"/>
      <c r="LKT905" s="14"/>
      <c r="LKU905" s="14"/>
      <c r="LKV905" s="14"/>
      <c r="LKW905" s="14"/>
      <c r="LKX905" s="14"/>
      <c r="LKY905" s="14"/>
      <c r="LKZ905" s="14"/>
      <c r="LLA905" s="14"/>
      <c r="LLB905" s="14"/>
      <c r="LLC905" s="14"/>
      <c r="LLD905" s="14"/>
      <c r="LLE905" s="14"/>
      <c r="LLF905" s="14"/>
      <c r="LLG905" s="14"/>
      <c r="LLH905" s="14"/>
      <c r="LLI905" s="14"/>
      <c r="LLJ905" s="14"/>
      <c r="LLK905" s="14"/>
      <c r="LLL905" s="14"/>
      <c r="LLM905" s="14"/>
      <c r="LLN905" s="14"/>
      <c r="LLO905" s="14"/>
      <c r="LLP905" s="14"/>
      <c r="LLQ905" s="14"/>
      <c r="LLR905" s="14"/>
      <c r="LLS905" s="14"/>
      <c r="LLT905" s="14"/>
      <c r="LLU905" s="14"/>
      <c r="LLV905" s="14"/>
      <c r="LLW905" s="14"/>
      <c r="LLX905" s="14"/>
      <c r="LLY905" s="14"/>
      <c r="LLZ905" s="14"/>
      <c r="LMA905" s="14"/>
      <c r="LMB905" s="14"/>
      <c r="LMC905" s="14"/>
      <c r="LMD905" s="14"/>
      <c r="LME905" s="14"/>
      <c r="LMF905" s="14"/>
      <c r="LMG905" s="14"/>
      <c r="LMH905" s="14"/>
      <c r="LMI905" s="14"/>
      <c r="LMJ905" s="14"/>
      <c r="LMK905" s="14"/>
      <c r="LML905" s="14"/>
      <c r="LMM905" s="14"/>
      <c r="LMN905" s="14"/>
      <c r="LMO905" s="14"/>
      <c r="LMP905" s="14"/>
      <c r="LMQ905" s="14"/>
      <c r="LMR905" s="14"/>
      <c r="LMS905" s="14"/>
      <c r="LMT905" s="14"/>
      <c r="LMU905" s="14"/>
      <c r="LMV905" s="14"/>
      <c r="LMW905" s="14"/>
      <c r="LMX905" s="14"/>
      <c r="LMY905" s="14"/>
      <c r="LMZ905" s="14"/>
      <c r="LNA905" s="14"/>
      <c r="LNB905" s="14"/>
      <c r="LNC905" s="14"/>
      <c r="LND905" s="14"/>
      <c r="LNE905" s="14"/>
      <c r="LNF905" s="14"/>
      <c r="LNG905" s="14"/>
      <c r="LNH905" s="14"/>
      <c r="LNI905" s="14"/>
      <c r="LNJ905" s="14"/>
      <c r="LNK905" s="14"/>
      <c r="LNL905" s="14"/>
      <c r="LNM905" s="14"/>
      <c r="LNN905" s="14"/>
      <c r="LNO905" s="14"/>
      <c r="LNP905" s="14"/>
      <c r="LNQ905" s="14"/>
      <c r="LNR905" s="14"/>
      <c r="LNS905" s="14"/>
      <c r="LNT905" s="14"/>
      <c r="LNU905" s="14"/>
      <c r="LNV905" s="14"/>
      <c r="LNW905" s="14"/>
      <c r="LNX905" s="14"/>
      <c r="LNY905" s="14"/>
      <c r="LNZ905" s="14"/>
      <c r="LOA905" s="14"/>
      <c r="LOB905" s="14"/>
      <c r="LOC905" s="14"/>
      <c r="LOD905" s="14"/>
      <c r="LOE905" s="14"/>
      <c r="LOF905" s="14"/>
      <c r="LOG905" s="14"/>
      <c r="LOH905" s="14"/>
      <c r="LOI905" s="14"/>
      <c r="LOJ905" s="14"/>
      <c r="LOK905" s="14"/>
      <c r="LOL905" s="14"/>
      <c r="LOM905" s="14"/>
      <c r="LON905" s="14"/>
      <c r="LOO905" s="14"/>
      <c r="LOP905" s="14"/>
      <c r="LOQ905" s="14"/>
      <c r="LOR905" s="14"/>
      <c r="LOS905" s="14"/>
      <c r="LOT905" s="14"/>
      <c r="LOU905" s="14"/>
      <c r="LOV905" s="14"/>
      <c r="LOW905" s="14"/>
      <c r="LOX905" s="14"/>
      <c r="LOY905" s="14"/>
      <c r="LOZ905" s="14"/>
      <c r="LPA905" s="14"/>
      <c r="LPB905" s="14"/>
      <c r="LPC905" s="14"/>
      <c r="LPD905" s="14"/>
      <c r="LPE905" s="14"/>
      <c r="LPF905" s="14"/>
      <c r="LPG905" s="14"/>
      <c r="LPH905" s="14"/>
      <c r="LPI905" s="14"/>
      <c r="LPJ905" s="14"/>
      <c r="LPK905" s="14"/>
      <c r="LPL905" s="14"/>
      <c r="LPM905" s="14"/>
      <c r="LPN905" s="14"/>
      <c r="LPO905" s="14"/>
      <c r="LPP905" s="14"/>
      <c r="LPQ905" s="14"/>
      <c r="LPR905" s="14"/>
      <c r="LPS905" s="14"/>
      <c r="LPT905" s="14"/>
      <c r="LPU905" s="14"/>
      <c r="LPV905" s="14"/>
      <c r="LPW905" s="14"/>
      <c r="LPX905" s="14"/>
      <c r="LPY905" s="14"/>
      <c r="LPZ905" s="14"/>
      <c r="LQA905" s="14"/>
      <c r="LQB905" s="14"/>
      <c r="LQC905" s="14"/>
      <c r="LQD905" s="14"/>
      <c r="LQE905" s="14"/>
      <c r="LQF905" s="14"/>
      <c r="LQG905" s="14"/>
      <c r="LQH905" s="14"/>
      <c r="LQI905" s="14"/>
      <c r="LQJ905" s="14"/>
      <c r="LQK905" s="14"/>
      <c r="LQL905" s="14"/>
      <c r="LQM905" s="14"/>
      <c r="LQN905" s="14"/>
      <c r="LQO905" s="14"/>
      <c r="LQP905" s="14"/>
      <c r="LQQ905" s="14"/>
      <c r="LQR905" s="14"/>
      <c r="LQS905" s="14"/>
      <c r="LQT905" s="14"/>
      <c r="LQU905" s="14"/>
      <c r="LQV905" s="14"/>
      <c r="LQW905" s="14"/>
      <c r="LQX905" s="14"/>
      <c r="LQY905" s="14"/>
      <c r="LQZ905" s="14"/>
      <c r="LRA905" s="14"/>
      <c r="LRB905" s="14"/>
      <c r="LRC905" s="14"/>
      <c r="LRD905" s="14"/>
      <c r="LRE905" s="14"/>
      <c r="LRF905" s="14"/>
      <c r="LRG905" s="14"/>
      <c r="LRH905" s="14"/>
      <c r="LRI905" s="14"/>
      <c r="LRJ905" s="14"/>
      <c r="LRK905" s="14"/>
      <c r="LRL905" s="14"/>
      <c r="LRM905" s="14"/>
      <c r="LRN905" s="14"/>
      <c r="LRO905" s="14"/>
      <c r="LRP905" s="14"/>
      <c r="LRQ905" s="14"/>
      <c r="LRR905" s="14"/>
      <c r="LRS905" s="14"/>
      <c r="LRT905" s="14"/>
      <c r="LRU905" s="14"/>
      <c r="LRV905" s="14"/>
      <c r="LRW905" s="14"/>
      <c r="LRX905" s="14"/>
      <c r="LRY905" s="14"/>
      <c r="LRZ905" s="14"/>
      <c r="LSA905" s="14"/>
      <c r="LSB905" s="14"/>
      <c r="LSC905" s="14"/>
      <c r="LSD905" s="14"/>
      <c r="LSE905" s="14"/>
      <c r="LSF905" s="14"/>
      <c r="LSG905" s="14"/>
      <c r="LSH905" s="14"/>
      <c r="LSI905" s="14"/>
      <c r="LSJ905" s="14"/>
      <c r="LSK905" s="14"/>
      <c r="LSL905" s="14"/>
      <c r="LSM905" s="14"/>
      <c r="LSN905" s="14"/>
      <c r="LSO905" s="14"/>
      <c r="LSP905" s="14"/>
      <c r="LSQ905" s="14"/>
      <c r="LSR905" s="14"/>
      <c r="LSS905" s="14"/>
      <c r="LST905" s="14"/>
      <c r="LSU905" s="14"/>
      <c r="LSV905" s="14"/>
      <c r="LSW905" s="14"/>
      <c r="LSX905" s="14"/>
      <c r="LSY905" s="14"/>
      <c r="LSZ905" s="14"/>
      <c r="LTA905" s="14"/>
      <c r="LTB905" s="14"/>
      <c r="LTC905" s="14"/>
      <c r="LTD905" s="14"/>
      <c r="LTE905" s="14"/>
      <c r="LTF905" s="14"/>
      <c r="LTG905" s="14"/>
      <c r="LTH905" s="14"/>
      <c r="LTI905" s="14"/>
      <c r="LTJ905" s="14"/>
      <c r="LTK905" s="14"/>
      <c r="LTL905" s="14"/>
      <c r="LTM905" s="14"/>
      <c r="LTN905" s="14"/>
      <c r="LTO905" s="14"/>
      <c r="LTP905" s="14"/>
      <c r="LTQ905" s="14"/>
      <c r="LTR905" s="14"/>
      <c r="LTS905" s="14"/>
      <c r="LTT905" s="14"/>
      <c r="LTU905" s="14"/>
      <c r="LTV905" s="14"/>
      <c r="LTW905" s="14"/>
      <c r="LTX905" s="14"/>
      <c r="LTY905" s="14"/>
      <c r="LTZ905" s="14"/>
      <c r="LUA905" s="14"/>
      <c r="LUB905" s="14"/>
      <c r="LUC905" s="14"/>
      <c r="LUD905" s="14"/>
      <c r="LUE905" s="14"/>
      <c r="LUF905" s="14"/>
      <c r="LUG905" s="14"/>
      <c r="LUH905" s="14"/>
      <c r="LUI905" s="14"/>
      <c r="LUJ905" s="14"/>
      <c r="LUK905" s="14"/>
      <c r="LUL905" s="14"/>
      <c r="LUM905" s="14"/>
      <c r="LUN905" s="14"/>
      <c r="LUO905" s="14"/>
      <c r="LUP905" s="14"/>
      <c r="LUQ905" s="14"/>
      <c r="LUR905" s="14"/>
      <c r="LUS905" s="14"/>
      <c r="LUT905" s="14"/>
      <c r="LUU905" s="14"/>
      <c r="LUV905" s="14"/>
      <c r="LUW905" s="14"/>
      <c r="LUX905" s="14"/>
      <c r="LUY905" s="14"/>
      <c r="LUZ905" s="14"/>
      <c r="LVA905" s="14"/>
      <c r="LVB905" s="14"/>
      <c r="LVC905" s="14"/>
      <c r="LVD905" s="14"/>
      <c r="LVE905" s="14"/>
      <c r="LVF905" s="14"/>
      <c r="LVG905" s="14"/>
      <c r="LVH905" s="14"/>
      <c r="LVI905" s="14"/>
      <c r="LVJ905" s="14"/>
      <c r="LVK905" s="14"/>
      <c r="LVL905" s="14"/>
      <c r="LVM905" s="14"/>
      <c r="LVN905" s="14"/>
      <c r="LVO905" s="14"/>
      <c r="LVP905" s="14"/>
      <c r="LVQ905" s="14"/>
      <c r="LVR905" s="14"/>
      <c r="LVS905" s="14"/>
      <c r="LVT905" s="14"/>
      <c r="LVU905" s="14"/>
      <c r="LVV905" s="14"/>
      <c r="LVW905" s="14"/>
      <c r="LVX905" s="14"/>
      <c r="LVY905" s="14"/>
      <c r="LVZ905" s="14"/>
      <c r="LWA905" s="14"/>
      <c r="LWB905" s="14"/>
      <c r="LWC905" s="14"/>
      <c r="LWD905" s="14"/>
      <c r="LWE905" s="14"/>
      <c r="LWF905" s="14"/>
      <c r="LWG905" s="14"/>
      <c r="LWH905" s="14"/>
      <c r="LWI905" s="14"/>
      <c r="LWJ905" s="14"/>
      <c r="LWK905" s="14"/>
      <c r="LWL905" s="14"/>
      <c r="LWM905" s="14"/>
      <c r="LWN905" s="14"/>
      <c r="LWO905" s="14"/>
      <c r="LWP905" s="14"/>
      <c r="LWQ905" s="14"/>
      <c r="LWR905" s="14"/>
      <c r="LWS905" s="14"/>
      <c r="LWT905" s="14"/>
      <c r="LWU905" s="14"/>
      <c r="LWV905" s="14"/>
      <c r="LWW905" s="14"/>
      <c r="LWX905" s="14"/>
      <c r="LWY905" s="14"/>
      <c r="LWZ905" s="14"/>
      <c r="LXA905" s="14"/>
      <c r="LXB905" s="14"/>
      <c r="LXC905" s="14"/>
      <c r="LXD905" s="14"/>
      <c r="LXE905" s="14"/>
      <c r="LXF905" s="14"/>
      <c r="LXG905" s="14"/>
      <c r="LXH905" s="14"/>
      <c r="LXI905" s="14"/>
      <c r="LXJ905" s="14"/>
      <c r="LXK905" s="14"/>
      <c r="LXL905" s="14"/>
      <c r="LXM905" s="14"/>
      <c r="LXN905" s="14"/>
      <c r="LXO905" s="14"/>
      <c r="LXP905" s="14"/>
      <c r="LXQ905" s="14"/>
      <c r="LXR905" s="14"/>
      <c r="LXS905" s="14"/>
      <c r="LXT905" s="14"/>
      <c r="LXU905" s="14"/>
      <c r="LXV905" s="14"/>
      <c r="LXW905" s="14"/>
      <c r="LXX905" s="14"/>
      <c r="LXY905" s="14"/>
      <c r="LXZ905" s="14"/>
      <c r="LYA905" s="14"/>
      <c r="LYB905" s="14"/>
      <c r="LYC905" s="14"/>
      <c r="LYD905" s="14"/>
      <c r="LYE905" s="14"/>
      <c r="LYF905" s="14"/>
      <c r="LYG905" s="14"/>
      <c r="LYH905" s="14"/>
      <c r="LYI905" s="14"/>
      <c r="LYJ905" s="14"/>
      <c r="LYK905" s="14"/>
      <c r="LYL905" s="14"/>
      <c r="LYM905" s="14"/>
      <c r="LYN905" s="14"/>
      <c r="LYO905" s="14"/>
      <c r="LYP905" s="14"/>
      <c r="LYQ905" s="14"/>
      <c r="LYR905" s="14"/>
      <c r="LYS905" s="14"/>
      <c r="LYT905" s="14"/>
      <c r="LYU905" s="14"/>
      <c r="LYV905" s="14"/>
      <c r="LYW905" s="14"/>
      <c r="LYX905" s="14"/>
      <c r="LYY905" s="14"/>
      <c r="LYZ905" s="14"/>
      <c r="LZA905" s="14"/>
      <c r="LZB905" s="14"/>
      <c r="LZC905" s="14"/>
      <c r="LZD905" s="14"/>
      <c r="LZE905" s="14"/>
      <c r="LZF905" s="14"/>
      <c r="LZG905" s="14"/>
      <c r="LZH905" s="14"/>
      <c r="LZI905" s="14"/>
      <c r="LZJ905" s="14"/>
      <c r="LZK905" s="14"/>
      <c r="LZL905" s="14"/>
      <c r="LZM905" s="14"/>
      <c r="LZN905" s="14"/>
      <c r="LZO905" s="14"/>
      <c r="LZP905" s="14"/>
      <c r="LZQ905" s="14"/>
      <c r="LZR905" s="14"/>
      <c r="LZS905" s="14"/>
      <c r="LZT905" s="14"/>
      <c r="LZU905" s="14"/>
      <c r="LZV905" s="14"/>
      <c r="LZW905" s="14"/>
      <c r="LZX905" s="14"/>
      <c r="LZY905" s="14"/>
      <c r="LZZ905" s="14"/>
      <c r="MAA905" s="14"/>
      <c r="MAB905" s="14"/>
      <c r="MAC905" s="14"/>
      <c r="MAD905" s="14"/>
      <c r="MAE905" s="14"/>
      <c r="MAF905" s="14"/>
      <c r="MAG905" s="14"/>
      <c r="MAH905" s="14"/>
      <c r="MAI905" s="14"/>
      <c r="MAJ905" s="14"/>
      <c r="MAK905" s="14"/>
      <c r="MAL905" s="14"/>
      <c r="MAM905" s="14"/>
      <c r="MAN905" s="14"/>
      <c r="MAO905" s="14"/>
      <c r="MAP905" s="14"/>
      <c r="MAQ905" s="14"/>
      <c r="MAR905" s="14"/>
      <c r="MAS905" s="14"/>
      <c r="MAT905" s="14"/>
      <c r="MAU905" s="14"/>
      <c r="MAV905" s="14"/>
      <c r="MAW905" s="14"/>
      <c r="MAX905" s="14"/>
      <c r="MAY905" s="14"/>
      <c r="MAZ905" s="14"/>
      <c r="MBA905" s="14"/>
      <c r="MBB905" s="14"/>
      <c r="MBC905" s="14"/>
      <c r="MBD905" s="14"/>
      <c r="MBE905" s="14"/>
      <c r="MBF905" s="14"/>
      <c r="MBG905" s="14"/>
      <c r="MBH905" s="14"/>
      <c r="MBI905" s="14"/>
      <c r="MBJ905" s="14"/>
      <c r="MBK905" s="14"/>
      <c r="MBL905" s="14"/>
      <c r="MBM905" s="14"/>
      <c r="MBN905" s="14"/>
      <c r="MBO905" s="14"/>
      <c r="MBP905" s="14"/>
      <c r="MBQ905" s="14"/>
      <c r="MBR905" s="14"/>
      <c r="MBS905" s="14"/>
      <c r="MBT905" s="14"/>
      <c r="MBU905" s="14"/>
      <c r="MBV905" s="14"/>
      <c r="MBW905" s="14"/>
      <c r="MBX905" s="14"/>
      <c r="MBY905" s="14"/>
      <c r="MBZ905" s="14"/>
      <c r="MCA905" s="14"/>
      <c r="MCB905" s="14"/>
      <c r="MCC905" s="14"/>
      <c r="MCD905" s="14"/>
      <c r="MCE905" s="14"/>
      <c r="MCF905" s="14"/>
      <c r="MCG905" s="14"/>
      <c r="MCH905" s="14"/>
      <c r="MCI905" s="14"/>
      <c r="MCJ905" s="14"/>
      <c r="MCK905" s="14"/>
      <c r="MCL905" s="14"/>
      <c r="MCM905" s="14"/>
      <c r="MCN905" s="14"/>
      <c r="MCO905" s="14"/>
      <c r="MCP905" s="14"/>
      <c r="MCQ905" s="14"/>
      <c r="MCR905" s="14"/>
      <c r="MCS905" s="14"/>
      <c r="MCT905" s="14"/>
      <c r="MCU905" s="14"/>
      <c r="MCV905" s="14"/>
      <c r="MCW905" s="14"/>
      <c r="MCX905" s="14"/>
      <c r="MCY905" s="14"/>
      <c r="MCZ905" s="14"/>
      <c r="MDA905" s="14"/>
      <c r="MDB905" s="14"/>
      <c r="MDC905" s="14"/>
      <c r="MDD905" s="14"/>
      <c r="MDE905" s="14"/>
      <c r="MDF905" s="14"/>
      <c r="MDG905" s="14"/>
      <c r="MDH905" s="14"/>
      <c r="MDI905" s="14"/>
      <c r="MDJ905" s="14"/>
      <c r="MDK905" s="14"/>
      <c r="MDL905" s="14"/>
      <c r="MDM905" s="14"/>
      <c r="MDN905" s="14"/>
      <c r="MDO905" s="14"/>
      <c r="MDP905" s="14"/>
      <c r="MDQ905" s="14"/>
      <c r="MDR905" s="14"/>
      <c r="MDS905" s="14"/>
      <c r="MDT905" s="14"/>
      <c r="MDU905" s="14"/>
      <c r="MDV905" s="14"/>
      <c r="MDW905" s="14"/>
      <c r="MDX905" s="14"/>
      <c r="MDY905" s="14"/>
      <c r="MDZ905" s="14"/>
      <c r="MEA905" s="14"/>
      <c r="MEB905" s="14"/>
      <c r="MEC905" s="14"/>
      <c r="MED905" s="14"/>
      <c r="MEE905" s="14"/>
      <c r="MEF905" s="14"/>
      <c r="MEG905" s="14"/>
      <c r="MEH905" s="14"/>
      <c r="MEI905" s="14"/>
      <c r="MEJ905" s="14"/>
      <c r="MEK905" s="14"/>
      <c r="MEL905" s="14"/>
      <c r="MEM905" s="14"/>
      <c r="MEN905" s="14"/>
      <c r="MEO905" s="14"/>
      <c r="MEP905" s="14"/>
      <c r="MEQ905" s="14"/>
      <c r="MER905" s="14"/>
      <c r="MES905" s="14"/>
      <c r="MET905" s="14"/>
      <c r="MEU905" s="14"/>
      <c r="MEV905" s="14"/>
      <c r="MEW905" s="14"/>
      <c r="MEX905" s="14"/>
      <c r="MEY905" s="14"/>
      <c r="MEZ905" s="14"/>
      <c r="MFA905" s="14"/>
      <c r="MFB905" s="14"/>
      <c r="MFC905" s="14"/>
      <c r="MFD905" s="14"/>
      <c r="MFE905" s="14"/>
      <c r="MFF905" s="14"/>
      <c r="MFG905" s="14"/>
      <c r="MFH905" s="14"/>
      <c r="MFI905" s="14"/>
      <c r="MFJ905" s="14"/>
      <c r="MFK905" s="14"/>
      <c r="MFL905" s="14"/>
      <c r="MFM905" s="14"/>
      <c r="MFN905" s="14"/>
      <c r="MFO905" s="14"/>
      <c r="MFP905" s="14"/>
      <c r="MFQ905" s="14"/>
      <c r="MFR905" s="14"/>
      <c r="MFS905" s="14"/>
      <c r="MFT905" s="14"/>
      <c r="MFU905" s="14"/>
      <c r="MFV905" s="14"/>
      <c r="MFW905" s="14"/>
      <c r="MFX905" s="14"/>
      <c r="MFY905" s="14"/>
      <c r="MFZ905" s="14"/>
      <c r="MGA905" s="14"/>
      <c r="MGB905" s="14"/>
      <c r="MGC905" s="14"/>
      <c r="MGD905" s="14"/>
      <c r="MGE905" s="14"/>
      <c r="MGF905" s="14"/>
      <c r="MGG905" s="14"/>
      <c r="MGH905" s="14"/>
      <c r="MGI905" s="14"/>
      <c r="MGJ905" s="14"/>
      <c r="MGK905" s="14"/>
      <c r="MGL905" s="14"/>
      <c r="MGM905" s="14"/>
      <c r="MGN905" s="14"/>
      <c r="MGO905" s="14"/>
      <c r="MGP905" s="14"/>
      <c r="MGQ905" s="14"/>
      <c r="MGR905" s="14"/>
      <c r="MGS905" s="14"/>
      <c r="MGT905" s="14"/>
      <c r="MGU905" s="14"/>
      <c r="MGV905" s="14"/>
      <c r="MGW905" s="14"/>
      <c r="MGX905" s="14"/>
      <c r="MGY905" s="14"/>
      <c r="MGZ905" s="14"/>
      <c r="MHA905" s="14"/>
      <c r="MHB905" s="14"/>
      <c r="MHC905" s="14"/>
      <c r="MHD905" s="14"/>
      <c r="MHE905" s="14"/>
      <c r="MHF905" s="14"/>
      <c r="MHG905" s="14"/>
      <c r="MHH905" s="14"/>
      <c r="MHI905" s="14"/>
      <c r="MHJ905" s="14"/>
      <c r="MHK905" s="14"/>
      <c r="MHL905" s="14"/>
      <c r="MHM905" s="14"/>
      <c r="MHN905" s="14"/>
      <c r="MHO905" s="14"/>
      <c r="MHP905" s="14"/>
      <c r="MHQ905" s="14"/>
      <c r="MHR905" s="14"/>
      <c r="MHS905" s="14"/>
      <c r="MHT905" s="14"/>
      <c r="MHU905" s="14"/>
      <c r="MHV905" s="14"/>
      <c r="MHW905" s="14"/>
      <c r="MHX905" s="14"/>
      <c r="MHY905" s="14"/>
      <c r="MHZ905" s="14"/>
      <c r="MIA905" s="14"/>
      <c r="MIB905" s="14"/>
      <c r="MIC905" s="14"/>
      <c r="MID905" s="14"/>
      <c r="MIE905" s="14"/>
      <c r="MIF905" s="14"/>
      <c r="MIG905" s="14"/>
      <c r="MIH905" s="14"/>
      <c r="MII905" s="14"/>
      <c r="MIJ905" s="14"/>
      <c r="MIK905" s="14"/>
      <c r="MIL905" s="14"/>
      <c r="MIM905" s="14"/>
      <c r="MIN905" s="14"/>
      <c r="MIO905" s="14"/>
      <c r="MIP905" s="14"/>
      <c r="MIQ905" s="14"/>
      <c r="MIR905" s="14"/>
      <c r="MIS905" s="14"/>
      <c r="MIT905" s="14"/>
      <c r="MIU905" s="14"/>
      <c r="MIV905" s="14"/>
      <c r="MIW905" s="14"/>
      <c r="MIX905" s="14"/>
      <c r="MIY905" s="14"/>
      <c r="MIZ905" s="14"/>
      <c r="MJA905" s="14"/>
      <c r="MJB905" s="14"/>
      <c r="MJC905" s="14"/>
      <c r="MJD905" s="14"/>
      <c r="MJE905" s="14"/>
      <c r="MJF905" s="14"/>
      <c r="MJG905" s="14"/>
      <c r="MJH905" s="14"/>
      <c r="MJI905" s="14"/>
      <c r="MJJ905" s="14"/>
      <c r="MJK905" s="14"/>
      <c r="MJL905" s="14"/>
      <c r="MJM905" s="14"/>
      <c r="MJN905" s="14"/>
      <c r="MJO905" s="14"/>
      <c r="MJP905" s="14"/>
      <c r="MJQ905" s="14"/>
      <c r="MJR905" s="14"/>
      <c r="MJS905" s="14"/>
      <c r="MJT905" s="14"/>
      <c r="MJU905" s="14"/>
      <c r="MJV905" s="14"/>
      <c r="MJW905" s="14"/>
      <c r="MJX905" s="14"/>
      <c r="MJY905" s="14"/>
      <c r="MJZ905" s="14"/>
      <c r="MKA905" s="14"/>
      <c r="MKB905" s="14"/>
      <c r="MKC905" s="14"/>
      <c r="MKD905" s="14"/>
      <c r="MKE905" s="14"/>
      <c r="MKF905" s="14"/>
      <c r="MKG905" s="14"/>
      <c r="MKH905" s="14"/>
      <c r="MKI905" s="14"/>
      <c r="MKJ905" s="14"/>
      <c r="MKK905" s="14"/>
      <c r="MKL905" s="14"/>
      <c r="MKM905" s="14"/>
      <c r="MKN905" s="14"/>
      <c r="MKO905" s="14"/>
      <c r="MKP905" s="14"/>
      <c r="MKQ905" s="14"/>
      <c r="MKR905" s="14"/>
      <c r="MKS905" s="14"/>
      <c r="MKT905" s="14"/>
      <c r="MKU905" s="14"/>
      <c r="MKV905" s="14"/>
      <c r="MKW905" s="14"/>
      <c r="MKX905" s="14"/>
      <c r="MKY905" s="14"/>
      <c r="MKZ905" s="14"/>
      <c r="MLA905" s="14"/>
      <c r="MLB905" s="14"/>
      <c r="MLC905" s="14"/>
      <c r="MLD905" s="14"/>
      <c r="MLE905" s="14"/>
      <c r="MLF905" s="14"/>
      <c r="MLG905" s="14"/>
      <c r="MLH905" s="14"/>
      <c r="MLI905" s="14"/>
      <c r="MLJ905" s="14"/>
      <c r="MLK905" s="14"/>
      <c r="MLL905" s="14"/>
      <c r="MLM905" s="14"/>
      <c r="MLN905" s="14"/>
      <c r="MLO905" s="14"/>
      <c r="MLP905" s="14"/>
      <c r="MLQ905" s="14"/>
      <c r="MLR905" s="14"/>
      <c r="MLS905" s="14"/>
      <c r="MLT905" s="14"/>
      <c r="MLU905" s="14"/>
      <c r="MLV905" s="14"/>
      <c r="MLW905" s="14"/>
      <c r="MLX905" s="14"/>
      <c r="MLY905" s="14"/>
      <c r="MLZ905" s="14"/>
      <c r="MMA905" s="14"/>
      <c r="MMB905" s="14"/>
      <c r="MMC905" s="14"/>
      <c r="MMD905" s="14"/>
      <c r="MME905" s="14"/>
      <c r="MMF905" s="14"/>
      <c r="MMG905" s="14"/>
      <c r="MMH905" s="14"/>
      <c r="MMI905" s="14"/>
      <c r="MMJ905" s="14"/>
      <c r="MMK905" s="14"/>
      <c r="MML905" s="14"/>
      <c r="MMM905" s="14"/>
      <c r="MMN905" s="14"/>
      <c r="MMO905" s="14"/>
      <c r="MMP905" s="14"/>
      <c r="MMQ905" s="14"/>
      <c r="MMR905" s="14"/>
      <c r="MMS905" s="14"/>
      <c r="MMT905" s="14"/>
      <c r="MMU905" s="14"/>
      <c r="MMV905" s="14"/>
      <c r="MMW905" s="14"/>
      <c r="MMX905" s="14"/>
      <c r="MMY905" s="14"/>
      <c r="MMZ905" s="14"/>
      <c r="MNA905" s="14"/>
      <c r="MNB905" s="14"/>
      <c r="MNC905" s="14"/>
      <c r="MND905" s="14"/>
      <c r="MNE905" s="14"/>
      <c r="MNF905" s="14"/>
      <c r="MNG905" s="14"/>
      <c r="MNH905" s="14"/>
      <c r="MNI905" s="14"/>
      <c r="MNJ905" s="14"/>
      <c r="MNK905" s="14"/>
      <c r="MNL905" s="14"/>
      <c r="MNM905" s="14"/>
      <c r="MNN905" s="14"/>
      <c r="MNO905" s="14"/>
      <c r="MNP905" s="14"/>
      <c r="MNQ905" s="14"/>
      <c r="MNR905" s="14"/>
      <c r="MNS905" s="14"/>
      <c r="MNT905" s="14"/>
      <c r="MNU905" s="14"/>
      <c r="MNV905" s="14"/>
      <c r="MNW905" s="14"/>
      <c r="MNX905" s="14"/>
      <c r="MNY905" s="14"/>
      <c r="MNZ905" s="14"/>
      <c r="MOA905" s="14"/>
      <c r="MOB905" s="14"/>
      <c r="MOC905" s="14"/>
      <c r="MOD905" s="14"/>
      <c r="MOE905" s="14"/>
      <c r="MOF905" s="14"/>
      <c r="MOG905" s="14"/>
      <c r="MOH905" s="14"/>
      <c r="MOI905" s="14"/>
      <c r="MOJ905" s="14"/>
      <c r="MOK905" s="14"/>
      <c r="MOL905" s="14"/>
      <c r="MOM905" s="14"/>
      <c r="MON905" s="14"/>
      <c r="MOO905" s="14"/>
      <c r="MOP905" s="14"/>
      <c r="MOQ905" s="14"/>
      <c r="MOR905" s="14"/>
      <c r="MOS905" s="14"/>
      <c r="MOT905" s="14"/>
      <c r="MOU905" s="14"/>
      <c r="MOV905" s="14"/>
      <c r="MOW905" s="14"/>
      <c r="MOX905" s="14"/>
      <c r="MOY905" s="14"/>
      <c r="MOZ905" s="14"/>
      <c r="MPA905" s="14"/>
      <c r="MPB905" s="14"/>
      <c r="MPC905" s="14"/>
      <c r="MPD905" s="14"/>
      <c r="MPE905" s="14"/>
      <c r="MPF905" s="14"/>
      <c r="MPG905" s="14"/>
      <c r="MPH905" s="14"/>
      <c r="MPI905" s="14"/>
      <c r="MPJ905" s="14"/>
      <c r="MPK905" s="14"/>
      <c r="MPL905" s="14"/>
      <c r="MPM905" s="14"/>
      <c r="MPN905" s="14"/>
      <c r="MPO905" s="14"/>
      <c r="MPP905" s="14"/>
      <c r="MPQ905" s="14"/>
      <c r="MPR905" s="14"/>
      <c r="MPS905" s="14"/>
      <c r="MPT905" s="14"/>
      <c r="MPU905" s="14"/>
      <c r="MPV905" s="14"/>
      <c r="MPW905" s="14"/>
      <c r="MPX905" s="14"/>
      <c r="MPY905" s="14"/>
      <c r="MPZ905" s="14"/>
      <c r="MQA905" s="14"/>
      <c r="MQB905" s="14"/>
      <c r="MQC905" s="14"/>
      <c r="MQD905" s="14"/>
      <c r="MQE905" s="14"/>
      <c r="MQF905" s="14"/>
      <c r="MQG905" s="14"/>
      <c r="MQH905" s="14"/>
      <c r="MQI905" s="14"/>
      <c r="MQJ905" s="14"/>
      <c r="MQK905" s="14"/>
      <c r="MQL905" s="14"/>
      <c r="MQM905" s="14"/>
      <c r="MQN905" s="14"/>
      <c r="MQO905" s="14"/>
      <c r="MQP905" s="14"/>
      <c r="MQQ905" s="14"/>
      <c r="MQR905" s="14"/>
      <c r="MQS905" s="14"/>
      <c r="MQT905" s="14"/>
      <c r="MQU905" s="14"/>
      <c r="MQV905" s="14"/>
      <c r="MQW905" s="14"/>
      <c r="MQX905" s="14"/>
      <c r="MQY905" s="14"/>
      <c r="MQZ905" s="14"/>
      <c r="MRA905" s="14"/>
      <c r="MRB905" s="14"/>
      <c r="MRC905" s="14"/>
      <c r="MRD905" s="14"/>
      <c r="MRE905" s="14"/>
      <c r="MRF905" s="14"/>
      <c r="MRG905" s="14"/>
      <c r="MRH905" s="14"/>
      <c r="MRI905" s="14"/>
      <c r="MRJ905" s="14"/>
      <c r="MRK905" s="14"/>
      <c r="MRL905" s="14"/>
      <c r="MRM905" s="14"/>
      <c r="MRN905" s="14"/>
      <c r="MRO905" s="14"/>
      <c r="MRP905" s="14"/>
      <c r="MRQ905" s="14"/>
      <c r="MRR905" s="14"/>
      <c r="MRS905" s="14"/>
      <c r="MRT905" s="14"/>
      <c r="MRU905" s="14"/>
      <c r="MRV905" s="14"/>
      <c r="MRW905" s="14"/>
      <c r="MRX905" s="14"/>
      <c r="MRY905" s="14"/>
      <c r="MRZ905" s="14"/>
      <c r="MSA905" s="14"/>
      <c r="MSB905" s="14"/>
      <c r="MSC905" s="14"/>
      <c r="MSD905" s="14"/>
      <c r="MSE905" s="14"/>
      <c r="MSF905" s="14"/>
      <c r="MSG905" s="14"/>
      <c r="MSH905" s="14"/>
      <c r="MSI905" s="14"/>
      <c r="MSJ905" s="14"/>
      <c r="MSK905" s="14"/>
      <c r="MSL905" s="14"/>
      <c r="MSM905" s="14"/>
      <c r="MSN905" s="14"/>
      <c r="MSO905" s="14"/>
      <c r="MSP905" s="14"/>
      <c r="MSQ905" s="14"/>
      <c r="MSR905" s="14"/>
      <c r="MSS905" s="14"/>
      <c r="MST905" s="14"/>
      <c r="MSU905" s="14"/>
      <c r="MSV905" s="14"/>
      <c r="MSW905" s="14"/>
      <c r="MSX905" s="14"/>
      <c r="MSY905" s="14"/>
      <c r="MSZ905" s="14"/>
      <c r="MTA905" s="14"/>
      <c r="MTB905" s="14"/>
      <c r="MTC905" s="14"/>
      <c r="MTD905" s="14"/>
      <c r="MTE905" s="14"/>
      <c r="MTF905" s="14"/>
      <c r="MTG905" s="14"/>
      <c r="MTH905" s="14"/>
      <c r="MTI905" s="14"/>
      <c r="MTJ905" s="14"/>
      <c r="MTK905" s="14"/>
      <c r="MTL905" s="14"/>
      <c r="MTM905" s="14"/>
      <c r="MTN905" s="14"/>
      <c r="MTO905" s="14"/>
      <c r="MTP905" s="14"/>
      <c r="MTQ905" s="14"/>
      <c r="MTR905" s="14"/>
      <c r="MTS905" s="14"/>
      <c r="MTT905" s="14"/>
      <c r="MTU905" s="14"/>
      <c r="MTV905" s="14"/>
      <c r="MTW905" s="14"/>
      <c r="MTX905" s="14"/>
      <c r="MTY905" s="14"/>
      <c r="MTZ905" s="14"/>
      <c r="MUA905" s="14"/>
      <c r="MUB905" s="14"/>
      <c r="MUC905" s="14"/>
      <c r="MUD905" s="14"/>
      <c r="MUE905" s="14"/>
      <c r="MUF905" s="14"/>
      <c r="MUG905" s="14"/>
      <c r="MUH905" s="14"/>
      <c r="MUI905" s="14"/>
      <c r="MUJ905" s="14"/>
      <c r="MUK905" s="14"/>
      <c r="MUL905" s="14"/>
      <c r="MUM905" s="14"/>
      <c r="MUN905" s="14"/>
      <c r="MUO905" s="14"/>
      <c r="MUP905" s="14"/>
      <c r="MUQ905" s="14"/>
      <c r="MUR905" s="14"/>
      <c r="MUS905" s="14"/>
      <c r="MUT905" s="14"/>
      <c r="MUU905" s="14"/>
      <c r="MUV905" s="14"/>
      <c r="MUW905" s="14"/>
      <c r="MUX905" s="14"/>
      <c r="MUY905" s="14"/>
      <c r="MUZ905" s="14"/>
      <c r="MVA905" s="14"/>
      <c r="MVB905" s="14"/>
      <c r="MVC905" s="14"/>
      <c r="MVD905" s="14"/>
      <c r="MVE905" s="14"/>
      <c r="MVF905" s="14"/>
      <c r="MVG905" s="14"/>
      <c r="MVH905" s="14"/>
      <c r="MVI905" s="14"/>
      <c r="MVJ905" s="14"/>
      <c r="MVK905" s="14"/>
      <c r="MVL905" s="14"/>
      <c r="MVM905" s="14"/>
      <c r="MVN905" s="14"/>
      <c r="MVO905" s="14"/>
      <c r="MVP905" s="14"/>
      <c r="MVQ905" s="14"/>
      <c r="MVR905" s="14"/>
      <c r="MVS905" s="14"/>
      <c r="MVT905" s="14"/>
      <c r="MVU905" s="14"/>
      <c r="MVV905" s="14"/>
      <c r="MVW905" s="14"/>
      <c r="MVX905" s="14"/>
      <c r="MVY905" s="14"/>
      <c r="MVZ905" s="14"/>
      <c r="MWA905" s="14"/>
      <c r="MWB905" s="14"/>
      <c r="MWC905" s="14"/>
      <c r="MWD905" s="14"/>
      <c r="MWE905" s="14"/>
      <c r="MWF905" s="14"/>
      <c r="MWG905" s="14"/>
      <c r="MWH905" s="14"/>
      <c r="MWI905" s="14"/>
      <c r="MWJ905" s="14"/>
      <c r="MWK905" s="14"/>
      <c r="MWL905" s="14"/>
      <c r="MWM905" s="14"/>
      <c r="MWN905" s="14"/>
      <c r="MWO905" s="14"/>
      <c r="MWP905" s="14"/>
      <c r="MWQ905" s="14"/>
      <c r="MWR905" s="14"/>
      <c r="MWS905" s="14"/>
      <c r="MWT905" s="14"/>
      <c r="MWU905" s="14"/>
      <c r="MWV905" s="14"/>
      <c r="MWW905" s="14"/>
      <c r="MWX905" s="14"/>
      <c r="MWY905" s="14"/>
      <c r="MWZ905" s="14"/>
      <c r="MXA905" s="14"/>
      <c r="MXB905" s="14"/>
      <c r="MXC905" s="14"/>
      <c r="MXD905" s="14"/>
      <c r="MXE905" s="14"/>
      <c r="MXF905" s="14"/>
      <c r="MXG905" s="14"/>
      <c r="MXH905" s="14"/>
      <c r="MXI905" s="14"/>
      <c r="MXJ905" s="14"/>
      <c r="MXK905" s="14"/>
      <c r="MXL905" s="14"/>
      <c r="MXM905" s="14"/>
      <c r="MXN905" s="14"/>
      <c r="MXO905" s="14"/>
      <c r="MXP905" s="14"/>
      <c r="MXQ905" s="14"/>
      <c r="MXR905" s="14"/>
      <c r="MXS905" s="14"/>
      <c r="MXT905" s="14"/>
      <c r="MXU905" s="14"/>
      <c r="MXV905" s="14"/>
      <c r="MXW905" s="14"/>
      <c r="MXX905" s="14"/>
      <c r="MXY905" s="14"/>
      <c r="MXZ905" s="14"/>
      <c r="MYA905" s="14"/>
      <c r="MYB905" s="14"/>
      <c r="MYC905" s="14"/>
      <c r="MYD905" s="14"/>
      <c r="MYE905" s="14"/>
      <c r="MYF905" s="14"/>
      <c r="MYG905" s="14"/>
      <c r="MYH905" s="14"/>
      <c r="MYI905" s="14"/>
      <c r="MYJ905" s="14"/>
      <c r="MYK905" s="14"/>
      <c r="MYL905" s="14"/>
      <c r="MYM905" s="14"/>
      <c r="MYN905" s="14"/>
      <c r="MYO905" s="14"/>
      <c r="MYP905" s="14"/>
      <c r="MYQ905" s="14"/>
      <c r="MYR905" s="14"/>
      <c r="MYS905" s="14"/>
      <c r="MYT905" s="14"/>
      <c r="MYU905" s="14"/>
      <c r="MYV905" s="14"/>
      <c r="MYW905" s="14"/>
      <c r="MYX905" s="14"/>
      <c r="MYY905" s="14"/>
      <c r="MYZ905" s="14"/>
      <c r="MZA905" s="14"/>
      <c r="MZB905" s="14"/>
      <c r="MZC905" s="14"/>
      <c r="MZD905" s="14"/>
      <c r="MZE905" s="14"/>
      <c r="MZF905" s="14"/>
      <c r="MZG905" s="14"/>
      <c r="MZH905" s="14"/>
      <c r="MZI905" s="14"/>
      <c r="MZJ905" s="14"/>
      <c r="MZK905" s="14"/>
      <c r="MZL905" s="14"/>
      <c r="MZM905" s="14"/>
      <c r="MZN905" s="14"/>
      <c r="MZO905" s="14"/>
      <c r="MZP905" s="14"/>
      <c r="MZQ905" s="14"/>
      <c r="MZR905" s="14"/>
      <c r="MZS905" s="14"/>
      <c r="MZT905" s="14"/>
      <c r="MZU905" s="14"/>
      <c r="MZV905" s="14"/>
      <c r="MZW905" s="14"/>
      <c r="MZX905" s="14"/>
      <c r="MZY905" s="14"/>
      <c r="MZZ905" s="14"/>
      <c r="NAA905" s="14"/>
      <c r="NAB905" s="14"/>
      <c r="NAC905" s="14"/>
      <c r="NAD905" s="14"/>
      <c r="NAE905" s="14"/>
      <c r="NAF905" s="14"/>
      <c r="NAG905" s="14"/>
      <c r="NAH905" s="14"/>
      <c r="NAI905" s="14"/>
      <c r="NAJ905" s="14"/>
      <c r="NAK905" s="14"/>
      <c r="NAL905" s="14"/>
      <c r="NAM905" s="14"/>
      <c r="NAN905" s="14"/>
      <c r="NAO905" s="14"/>
      <c r="NAP905" s="14"/>
      <c r="NAQ905" s="14"/>
      <c r="NAR905" s="14"/>
      <c r="NAS905" s="14"/>
      <c r="NAT905" s="14"/>
      <c r="NAU905" s="14"/>
      <c r="NAV905" s="14"/>
      <c r="NAW905" s="14"/>
      <c r="NAX905" s="14"/>
      <c r="NAY905" s="14"/>
      <c r="NAZ905" s="14"/>
      <c r="NBA905" s="14"/>
      <c r="NBB905" s="14"/>
      <c r="NBC905" s="14"/>
      <c r="NBD905" s="14"/>
      <c r="NBE905" s="14"/>
      <c r="NBF905" s="14"/>
      <c r="NBG905" s="14"/>
      <c r="NBH905" s="14"/>
      <c r="NBI905" s="14"/>
      <c r="NBJ905" s="14"/>
      <c r="NBK905" s="14"/>
      <c r="NBL905" s="14"/>
      <c r="NBM905" s="14"/>
      <c r="NBN905" s="14"/>
      <c r="NBO905" s="14"/>
      <c r="NBP905" s="14"/>
      <c r="NBQ905" s="14"/>
      <c r="NBR905" s="14"/>
      <c r="NBS905" s="14"/>
      <c r="NBT905" s="14"/>
      <c r="NBU905" s="14"/>
      <c r="NBV905" s="14"/>
      <c r="NBW905" s="14"/>
      <c r="NBX905" s="14"/>
      <c r="NBY905" s="14"/>
      <c r="NBZ905" s="14"/>
      <c r="NCA905" s="14"/>
      <c r="NCB905" s="14"/>
      <c r="NCC905" s="14"/>
      <c r="NCD905" s="14"/>
      <c r="NCE905" s="14"/>
      <c r="NCF905" s="14"/>
      <c r="NCG905" s="14"/>
      <c r="NCH905" s="14"/>
      <c r="NCI905" s="14"/>
      <c r="NCJ905" s="14"/>
      <c r="NCK905" s="14"/>
      <c r="NCL905" s="14"/>
      <c r="NCM905" s="14"/>
      <c r="NCN905" s="14"/>
      <c r="NCO905" s="14"/>
      <c r="NCP905" s="14"/>
      <c r="NCQ905" s="14"/>
      <c r="NCR905" s="14"/>
      <c r="NCS905" s="14"/>
      <c r="NCT905" s="14"/>
      <c r="NCU905" s="14"/>
      <c r="NCV905" s="14"/>
      <c r="NCW905" s="14"/>
      <c r="NCX905" s="14"/>
      <c r="NCY905" s="14"/>
      <c r="NCZ905" s="14"/>
      <c r="NDA905" s="14"/>
      <c r="NDB905" s="14"/>
      <c r="NDC905" s="14"/>
      <c r="NDD905" s="14"/>
      <c r="NDE905" s="14"/>
      <c r="NDF905" s="14"/>
      <c r="NDG905" s="14"/>
      <c r="NDH905" s="14"/>
      <c r="NDI905" s="14"/>
      <c r="NDJ905" s="14"/>
      <c r="NDK905" s="14"/>
      <c r="NDL905" s="14"/>
      <c r="NDM905" s="14"/>
      <c r="NDN905" s="14"/>
      <c r="NDO905" s="14"/>
      <c r="NDP905" s="14"/>
      <c r="NDQ905" s="14"/>
      <c r="NDR905" s="14"/>
      <c r="NDS905" s="14"/>
      <c r="NDT905" s="14"/>
      <c r="NDU905" s="14"/>
      <c r="NDV905" s="14"/>
      <c r="NDW905" s="14"/>
      <c r="NDX905" s="14"/>
      <c r="NDY905" s="14"/>
      <c r="NDZ905" s="14"/>
      <c r="NEA905" s="14"/>
      <c r="NEB905" s="14"/>
      <c r="NEC905" s="14"/>
      <c r="NED905" s="14"/>
      <c r="NEE905" s="14"/>
      <c r="NEF905" s="14"/>
      <c r="NEG905" s="14"/>
      <c r="NEH905" s="14"/>
      <c r="NEI905" s="14"/>
      <c r="NEJ905" s="14"/>
      <c r="NEK905" s="14"/>
      <c r="NEL905" s="14"/>
      <c r="NEM905" s="14"/>
      <c r="NEN905" s="14"/>
      <c r="NEO905" s="14"/>
      <c r="NEP905" s="14"/>
      <c r="NEQ905" s="14"/>
      <c r="NER905" s="14"/>
      <c r="NES905" s="14"/>
      <c r="NET905" s="14"/>
      <c r="NEU905" s="14"/>
      <c r="NEV905" s="14"/>
      <c r="NEW905" s="14"/>
      <c r="NEX905" s="14"/>
      <c r="NEY905" s="14"/>
      <c r="NEZ905" s="14"/>
      <c r="NFA905" s="14"/>
      <c r="NFB905" s="14"/>
      <c r="NFC905" s="14"/>
      <c r="NFD905" s="14"/>
      <c r="NFE905" s="14"/>
      <c r="NFF905" s="14"/>
      <c r="NFG905" s="14"/>
      <c r="NFH905" s="14"/>
      <c r="NFI905" s="14"/>
      <c r="NFJ905" s="14"/>
      <c r="NFK905" s="14"/>
      <c r="NFL905" s="14"/>
      <c r="NFM905" s="14"/>
      <c r="NFN905" s="14"/>
      <c r="NFO905" s="14"/>
      <c r="NFP905" s="14"/>
      <c r="NFQ905" s="14"/>
      <c r="NFR905" s="14"/>
      <c r="NFS905" s="14"/>
      <c r="NFT905" s="14"/>
      <c r="NFU905" s="14"/>
      <c r="NFV905" s="14"/>
      <c r="NFW905" s="14"/>
      <c r="NFX905" s="14"/>
      <c r="NFY905" s="14"/>
      <c r="NFZ905" s="14"/>
      <c r="NGA905" s="14"/>
      <c r="NGB905" s="14"/>
      <c r="NGC905" s="14"/>
      <c r="NGD905" s="14"/>
      <c r="NGE905" s="14"/>
      <c r="NGF905" s="14"/>
      <c r="NGG905" s="14"/>
      <c r="NGH905" s="14"/>
      <c r="NGI905" s="14"/>
      <c r="NGJ905" s="14"/>
      <c r="NGK905" s="14"/>
      <c r="NGL905" s="14"/>
      <c r="NGM905" s="14"/>
      <c r="NGN905" s="14"/>
      <c r="NGO905" s="14"/>
      <c r="NGP905" s="14"/>
      <c r="NGQ905" s="14"/>
      <c r="NGR905" s="14"/>
      <c r="NGS905" s="14"/>
      <c r="NGT905" s="14"/>
      <c r="NGU905" s="14"/>
      <c r="NGV905" s="14"/>
      <c r="NGW905" s="14"/>
      <c r="NGX905" s="14"/>
      <c r="NGY905" s="14"/>
      <c r="NGZ905" s="14"/>
      <c r="NHA905" s="14"/>
      <c r="NHB905" s="14"/>
      <c r="NHC905" s="14"/>
      <c r="NHD905" s="14"/>
      <c r="NHE905" s="14"/>
      <c r="NHF905" s="14"/>
      <c r="NHG905" s="14"/>
      <c r="NHH905" s="14"/>
      <c r="NHI905" s="14"/>
      <c r="NHJ905" s="14"/>
      <c r="NHK905" s="14"/>
      <c r="NHL905" s="14"/>
      <c r="NHM905" s="14"/>
      <c r="NHN905" s="14"/>
      <c r="NHO905" s="14"/>
      <c r="NHP905" s="14"/>
      <c r="NHQ905" s="14"/>
      <c r="NHR905" s="14"/>
      <c r="NHS905" s="14"/>
      <c r="NHT905" s="14"/>
      <c r="NHU905" s="14"/>
      <c r="NHV905" s="14"/>
      <c r="NHW905" s="14"/>
      <c r="NHX905" s="14"/>
      <c r="NHY905" s="14"/>
      <c r="NHZ905" s="14"/>
      <c r="NIA905" s="14"/>
      <c r="NIB905" s="14"/>
      <c r="NIC905" s="14"/>
      <c r="NID905" s="14"/>
      <c r="NIE905" s="14"/>
      <c r="NIF905" s="14"/>
      <c r="NIG905" s="14"/>
      <c r="NIH905" s="14"/>
      <c r="NII905" s="14"/>
      <c r="NIJ905" s="14"/>
      <c r="NIK905" s="14"/>
      <c r="NIL905" s="14"/>
      <c r="NIM905" s="14"/>
      <c r="NIN905" s="14"/>
      <c r="NIO905" s="14"/>
      <c r="NIP905" s="14"/>
      <c r="NIQ905" s="14"/>
      <c r="NIR905" s="14"/>
      <c r="NIS905" s="14"/>
      <c r="NIT905" s="14"/>
      <c r="NIU905" s="14"/>
      <c r="NIV905" s="14"/>
      <c r="NIW905" s="14"/>
      <c r="NIX905" s="14"/>
      <c r="NIY905" s="14"/>
      <c r="NIZ905" s="14"/>
      <c r="NJA905" s="14"/>
      <c r="NJB905" s="14"/>
      <c r="NJC905" s="14"/>
      <c r="NJD905" s="14"/>
      <c r="NJE905" s="14"/>
      <c r="NJF905" s="14"/>
      <c r="NJG905" s="14"/>
      <c r="NJH905" s="14"/>
      <c r="NJI905" s="14"/>
      <c r="NJJ905" s="14"/>
      <c r="NJK905" s="14"/>
      <c r="NJL905" s="14"/>
      <c r="NJM905" s="14"/>
      <c r="NJN905" s="14"/>
      <c r="NJO905" s="14"/>
      <c r="NJP905" s="14"/>
      <c r="NJQ905" s="14"/>
      <c r="NJR905" s="14"/>
      <c r="NJS905" s="14"/>
      <c r="NJT905" s="14"/>
      <c r="NJU905" s="14"/>
      <c r="NJV905" s="14"/>
      <c r="NJW905" s="14"/>
      <c r="NJX905" s="14"/>
      <c r="NJY905" s="14"/>
      <c r="NJZ905" s="14"/>
      <c r="NKA905" s="14"/>
      <c r="NKB905" s="14"/>
      <c r="NKC905" s="14"/>
      <c r="NKD905" s="14"/>
      <c r="NKE905" s="14"/>
      <c r="NKF905" s="14"/>
      <c r="NKG905" s="14"/>
      <c r="NKH905" s="14"/>
      <c r="NKI905" s="14"/>
      <c r="NKJ905" s="14"/>
      <c r="NKK905" s="14"/>
      <c r="NKL905" s="14"/>
      <c r="NKM905" s="14"/>
      <c r="NKN905" s="14"/>
      <c r="NKO905" s="14"/>
      <c r="NKP905" s="14"/>
      <c r="NKQ905" s="14"/>
      <c r="NKR905" s="14"/>
      <c r="NKS905" s="14"/>
      <c r="NKT905" s="14"/>
      <c r="NKU905" s="14"/>
      <c r="NKV905" s="14"/>
      <c r="NKW905" s="14"/>
      <c r="NKX905" s="14"/>
      <c r="NKY905" s="14"/>
      <c r="NKZ905" s="14"/>
      <c r="NLA905" s="14"/>
      <c r="NLB905" s="14"/>
      <c r="NLC905" s="14"/>
      <c r="NLD905" s="14"/>
      <c r="NLE905" s="14"/>
      <c r="NLF905" s="14"/>
      <c r="NLG905" s="14"/>
      <c r="NLH905" s="14"/>
      <c r="NLI905" s="14"/>
      <c r="NLJ905" s="14"/>
      <c r="NLK905" s="14"/>
      <c r="NLL905" s="14"/>
      <c r="NLM905" s="14"/>
      <c r="NLN905" s="14"/>
      <c r="NLO905" s="14"/>
      <c r="NLP905" s="14"/>
      <c r="NLQ905" s="14"/>
      <c r="NLR905" s="14"/>
      <c r="NLS905" s="14"/>
      <c r="NLT905" s="14"/>
      <c r="NLU905" s="14"/>
      <c r="NLV905" s="14"/>
      <c r="NLW905" s="14"/>
      <c r="NLX905" s="14"/>
      <c r="NLY905" s="14"/>
      <c r="NLZ905" s="14"/>
      <c r="NMA905" s="14"/>
      <c r="NMB905" s="14"/>
      <c r="NMC905" s="14"/>
      <c r="NMD905" s="14"/>
      <c r="NME905" s="14"/>
      <c r="NMF905" s="14"/>
      <c r="NMG905" s="14"/>
      <c r="NMH905" s="14"/>
      <c r="NMI905" s="14"/>
      <c r="NMJ905" s="14"/>
      <c r="NMK905" s="14"/>
      <c r="NML905" s="14"/>
      <c r="NMM905" s="14"/>
      <c r="NMN905" s="14"/>
      <c r="NMO905" s="14"/>
      <c r="NMP905" s="14"/>
      <c r="NMQ905" s="14"/>
      <c r="NMR905" s="14"/>
      <c r="NMS905" s="14"/>
      <c r="NMT905" s="14"/>
      <c r="NMU905" s="14"/>
      <c r="NMV905" s="14"/>
      <c r="NMW905" s="14"/>
      <c r="NMX905" s="14"/>
      <c r="NMY905" s="14"/>
      <c r="NMZ905" s="14"/>
      <c r="NNA905" s="14"/>
      <c r="NNB905" s="14"/>
      <c r="NNC905" s="14"/>
      <c r="NND905" s="14"/>
      <c r="NNE905" s="14"/>
      <c r="NNF905" s="14"/>
      <c r="NNG905" s="14"/>
      <c r="NNH905" s="14"/>
      <c r="NNI905" s="14"/>
      <c r="NNJ905" s="14"/>
      <c r="NNK905" s="14"/>
      <c r="NNL905" s="14"/>
      <c r="NNM905" s="14"/>
      <c r="NNN905" s="14"/>
      <c r="NNO905" s="14"/>
      <c r="NNP905" s="14"/>
      <c r="NNQ905" s="14"/>
      <c r="NNR905" s="14"/>
      <c r="NNS905" s="14"/>
      <c r="NNT905" s="14"/>
      <c r="NNU905" s="14"/>
      <c r="NNV905" s="14"/>
      <c r="NNW905" s="14"/>
      <c r="NNX905" s="14"/>
      <c r="NNY905" s="14"/>
      <c r="NNZ905" s="14"/>
      <c r="NOA905" s="14"/>
      <c r="NOB905" s="14"/>
      <c r="NOC905" s="14"/>
      <c r="NOD905" s="14"/>
      <c r="NOE905" s="14"/>
      <c r="NOF905" s="14"/>
      <c r="NOG905" s="14"/>
      <c r="NOH905" s="14"/>
      <c r="NOI905" s="14"/>
      <c r="NOJ905" s="14"/>
      <c r="NOK905" s="14"/>
      <c r="NOL905" s="14"/>
      <c r="NOM905" s="14"/>
      <c r="NON905" s="14"/>
      <c r="NOO905" s="14"/>
      <c r="NOP905" s="14"/>
      <c r="NOQ905" s="14"/>
      <c r="NOR905" s="14"/>
      <c r="NOS905" s="14"/>
      <c r="NOT905" s="14"/>
      <c r="NOU905" s="14"/>
      <c r="NOV905" s="14"/>
      <c r="NOW905" s="14"/>
      <c r="NOX905" s="14"/>
      <c r="NOY905" s="14"/>
      <c r="NOZ905" s="14"/>
      <c r="NPA905" s="14"/>
      <c r="NPB905" s="14"/>
      <c r="NPC905" s="14"/>
      <c r="NPD905" s="14"/>
      <c r="NPE905" s="14"/>
      <c r="NPF905" s="14"/>
      <c r="NPG905" s="14"/>
      <c r="NPH905" s="14"/>
      <c r="NPI905" s="14"/>
      <c r="NPJ905" s="14"/>
      <c r="NPK905" s="14"/>
      <c r="NPL905" s="14"/>
      <c r="NPM905" s="14"/>
      <c r="NPN905" s="14"/>
      <c r="NPO905" s="14"/>
      <c r="NPP905" s="14"/>
      <c r="NPQ905" s="14"/>
      <c r="NPR905" s="14"/>
      <c r="NPS905" s="14"/>
      <c r="NPT905" s="14"/>
      <c r="NPU905" s="14"/>
      <c r="NPV905" s="14"/>
      <c r="NPW905" s="14"/>
      <c r="NPX905" s="14"/>
      <c r="NPY905" s="14"/>
      <c r="NPZ905" s="14"/>
      <c r="NQA905" s="14"/>
      <c r="NQB905" s="14"/>
      <c r="NQC905" s="14"/>
      <c r="NQD905" s="14"/>
      <c r="NQE905" s="14"/>
      <c r="NQF905" s="14"/>
      <c r="NQG905" s="14"/>
      <c r="NQH905" s="14"/>
      <c r="NQI905" s="14"/>
      <c r="NQJ905" s="14"/>
      <c r="NQK905" s="14"/>
      <c r="NQL905" s="14"/>
      <c r="NQM905" s="14"/>
      <c r="NQN905" s="14"/>
      <c r="NQO905" s="14"/>
      <c r="NQP905" s="14"/>
      <c r="NQQ905" s="14"/>
      <c r="NQR905" s="14"/>
      <c r="NQS905" s="14"/>
      <c r="NQT905" s="14"/>
      <c r="NQU905" s="14"/>
      <c r="NQV905" s="14"/>
      <c r="NQW905" s="14"/>
      <c r="NQX905" s="14"/>
      <c r="NQY905" s="14"/>
      <c r="NQZ905" s="14"/>
      <c r="NRA905" s="14"/>
      <c r="NRB905" s="14"/>
      <c r="NRC905" s="14"/>
      <c r="NRD905" s="14"/>
      <c r="NRE905" s="14"/>
      <c r="NRF905" s="14"/>
      <c r="NRG905" s="14"/>
      <c r="NRH905" s="14"/>
      <c r="NRI905" s="14"/>
      <c r="NRJ905" s="14"/>
      <c r="NRK905" s="14"/>
      <c r="NRL905" s="14"/>
      <c r="NRM905" s="14"/>
      <c r="NRN905" s="14"/>
      <c r="NRO905" s="14"/>
      <c r="NRP905" s="14"/>
      <c r="NRQ905" s="14"/>
      <c r="NRR905" s="14"/>
      <c r="NRS905" s="14"/>
      <c r="NRT905" s="14"/>
      <c r="NRU905" s="14"/>
      <c r="NRV905" s="14"/>
      <c r="NRW905" s="14"/>
      <c r="NRX905" s="14"/>
      <c r="NRY905" s="14"/>
      <c r="NRZ905" s="14"/>
      <c r="NSA905" s="14"/>
      <c r="NSB905" s="14"/>
      <c r="NSC905" s="14"/>
      <c r="NSD905" s="14"/>
      <c r="NSE905" s="14"/>
      <c r="NSF905" s="14"/>
      <c r="NSG905" s="14"/>
      <c r="NSH905" s="14"/>
      <c r="NSI905" s="14"/>
      <c r="NSJ905" s="14"/>
      <c r="NSK905" s="14"/>
      <c r="NSL905" s="14"/>
      <c r="NSM905" s="14"/>
      <c r="NSN905" s="14"/>
      <c r="NSO905" s="14"/>
      <c r="NSP905" s="14"/>
      <c r="NSQ905" s="14"/>
      <c r="NSR905" s="14"/>
      <c r="NSS905" s="14"/>
      <c r="NST905" s="14"/>
      <c r="NSU905" s="14"/>
      <c r="NSV905" s="14"/>
      <c r="NSW905" s="14"/>
      <c r="NSX905" s="14"/>
      <c r="NSY905" s="14"/>
      <c r="NSZ905" s="14"/>
      <c r="NTA905" s="14"/>
      <c r="NTB905" s="14"/>
      <c r="NTC905" s="14"/>
      <c r="NTD905" s="14"/>
      <c r="NTE905" s="14"/>
      <c r="NTF905" s="14"/>
      <c r="NTG905" s="14"/>
      <c r="NTH905" s="14"/>
      <c r="NTI905" s="14"/>
      <c r="NTJ905" s="14"/>
      <c r="NTK905" s="14"/>
      <c r="NTL905" s="14"/>
      <c r="NTM905" s="14"/>
      <c r="NTN905" s="14"/>
      <c r="NTO905" s="14"/>
      <c r="NTP905" s="14"/>
      <c r="NTQ905" s="14"/>
      <c r="NTR905" s="14"/>
      <c r="NTS905" s="14"/>
      <c r="NTT905" s="14"/>
      <c r="NTU905" s="14"/>
      <c r="NTV905" s="14"/>
      <c r="NTW905" s="14"/>
      <c r="NTX905" s="14"/>
      <c r="NTY905" s="14"/>
      <c r="NTZ905" s="14"/>
      <c r="NUA905" s="14"/>
      <c r="NUB905" s="14"/>
      <c r="NUC905" s="14"/>
      <c r="NUD905" s="14"/>
      <c r="NUE905" s="14"/>
      <c r="NUF905" s="14"/>
      <c r="NUG905" s="14"/>
      <c r="NUH905" s="14"/>
      <c r="NUI905" s="14"/>
      <c r="NUJ905" s="14"/>
      <c r="NUK905" s="14"/>
      <c r="NUL905" s="14"/>
      <c r="NUM905" s="14"/>
      <c r="NUN905" s="14"/>
      <c r="NUO905" s="14"/>
      <c r="NUP905" s="14"/>
      <c r="NUQ905" s="14"/>
      <c r="NUR905" s="14"/>
      <c r="NUS905" s="14"/>
      <c r="NUT905" s="14"/>
      <c r="NUU905" s="14"/>
      <c r="NUV905" s="14"/>
      <c r="NUW905" s="14"/>
      <c r="NUX905" s="14"/>
      <c r="NUY905" s="14"/>
      <c r="NUZ905" s="14"/>
      <c r="NVA905" s="14"/>
      <c r="NVB905" s="14"/>
      <c r="NVC905" s="14"/>
      <c r="NVD905" s="14"/>
      <c r="NVE905" s="14"/>
      <c r="NVF905" s="14"/>
      <c r="NVG905" s="14"/>
      <c r="NVH905" s="14"/>
      <c r="NVI905" s="14"/>
      <c r="NVJ905" s="14"/>
      <c r="NVK905" s="14"/>
      <c r="NVL905" s="14"/>
      <c r="NVM905" s="14"/>
      <c r="NVN905" s="14"/>
      <c r="NVO905" s="14"/>
      <c r="NVP905" s="14"/>
      <c r="NVQ905" s="14"/>
      <c r="NVR905" s="14"/>
      <c r="NVS905" s="14"/>
      <c r="NVT905" s="14"/>
      <c r="NVU905" s="14"/>
      <c r="NVV905" s="14"/>
      <c r="NVW905" s="14"/>
      <c r="NVX905" s="14"/>
      <c r="NVY905" s="14"/>
      <c r="NVZ905" s="14"/>
      <c r="NWA905" s="14"/>
      <c r="NWB905" s="14"/>
      <c r="NWC905" s="14"/>
      <c r="NWD905" s="14"/>
      <c r="NWE905" s="14"/>
      <c r="NWF905" s="14"/>
      <c r="NWG905" s="14"/>
      <c r="NWH905" s="14"/>
      <c r="NWI905" s="14"/>
      <c r="NWJ905" s="14"/>
      <c r="NWK905" s="14"/>
      <c r="NWL905" s="14"/>
      <c r="NWM905" s="14"/>
      <c r="NWN905" s="14"/>
      <c r="NWO905" s="14"/>
      <c r="NWP905" s="14"/>
      <c r="NWQ905" s="14"/>
      <c r="NWR905" s="14"/>
      <c r="NWS905" s="14"/>
      <c r="NWT905" s="14"/>
      <c r="NWU905" s="14"/>
      <c r="NWV905" s="14"/>
      <c r="NWW905" s="14"/>
      <c r="NWX905" s="14"/>
      <c r="NWY905" s="14"/>
      <c r="NWZ905" s="14"/>
      <c r="NXA905" s="14"/>
      <c r="NXB905" s="14"/>
      <c r="NXC905" s="14"/>
      <c r="NXD905" s="14"/>
      <c r="NXE905" s="14"/>
      <c r="NXF905" s="14"/>
      <c r="NXG905" s="14"/>
      <c r="NXH905" s="14"/>
      <c r="NXI905" s="14"/>
      <c r="NXJ905" s="14"/>
      <c r="NXK905" s="14"/>
      <c r="NXL905" s="14"/>
      <c r="NXM905" s="14"/>
      <c r="NXN905" s="14"/>
      <c r="NXO905" s="14"/>
      <c r="NXP905" s="14"/>
      <c r="NXQ905" s="14"/>
      <c r="NXR905" s="14"/>
      <c r="NXS905" s="14"/>
      <c r="NXT905" s="14"/>
      <c r="NXU905" s="14"/>
      <c r="NXV905" s="14"/>
      <c r="NXW905" s="14"/>
      <c r="NXX905" s="14"/>
      <c r="NXY905" s="14"/>
      <c r="NXZ905" s="14"/>
      <c r="NYA905" s="14"/>
      <c r="NYB905" s="14"/>
      <c r="NYC905" s="14"/>
      <c r="NYD905" s="14"/>
      <c r="NYE905" s="14"/>
      <c r="NYF905" s="14"/>
      <c r="NYG905" s="14"/>
      <c r="NYH905" s="14"/>
      <c r="NYI905" s="14"/>
      <c r="NYJ905" s="14"/>
      <c r="NYK905" s="14"/>
      <c r="NYL905" s="14"/>
      <c r="NYM905" s="14"/>
      <c r="NYN905" s="14"/>
      <c r="NYO905" s="14"/>
      <c r="NYP905" s="14"/>
      <c r="NYQ905" s="14"/>
      <c r="NYR905" s="14"/>
      <c r="NYS905" s="14"/>
      <c r="NYT905" s="14"/>
      <c r="NYU905" s="14"/>
      <c r="NYV905" s="14"/>
      <c r="NYW905" s="14"/>
      <c r="NYX905" s="14"/>
      <c r="NYY905" s="14"/>
      <c r="NYZ905" s="14"/>
      <c r="NZA905" s="14"/>
      <c r="NZB905" s="14"/>
      <c r="NZC905" s="14"/>
      <c r="NZD905" s="14"/>
      <c r="NZE905" s="14"/>
      <c r="NZF905" s="14"/>
      <c r="NZG905" s="14"/>
      <c r="NZH905" s="14"/>
      <c r="NZI905" s="14"/>
      <c r="NZJ905" s="14"/>
      <c r="NZK905" s="14"/>
      <c r="NZL905" s="14"/>
      <c r="NZM905" s="14"/>
      <c r="NZN905" s="14"/>
      <c r="NZO905" s="14"/>
      <c r="NZP905" s="14"/>
      <c r="NZQ905" s="14"/>
      <c r="NZR905" s="14"/>
      <c r="NZS905" s="14"/>
      <c r="NZT905" s="14"/>
      <c r="NZU905" s="14"/>
      <c r="NZV905" s="14"/>
      <c r="NZW905" s="14"/>
      <c r="NZX905" s="14"/>
      <c r="NZY905" s="14"/>
      <c r="NZZ905" s="14"/>
      <c r="OAA905" s="14"/>
      <c r="OAB905" s="14"/>
      <c r="OAC905" s="14"/>
      <c r="OAD905" s="14"/>
      <c r="OAE905" s="14"/>
      <c r="OAF905" s="14"/>
      <c r="OAG905" s="14"/>
      <c r="OAH905" s="14"/>
      <c r="OAI905" s="14"/>
      <c r="OAJ905" s="14"/>
      <c r="OAK905" s="14"/>
      <c r="OAL905" s="14"/>
      <c r="OAM905" s="14"/>
      <c r="OAN905" s="14"/>
      <c r="OAO905" s="14"/>
      <c r="OAP905" s="14"/>
      <c r="OAQ905" s="14"/>
      <c r="OAR905" s="14"/>
      <c r="OAS905" s="14"/>
      <c r="OAT905" s="14"/>
      <c r="OAU905" s="14"/>
      <c r="OAV905" s="14"/>
      <c r="OAW905" s="14"/>
      <c r="OAX905" s="14"/>
      <c r="OAY905" s="14"/>
      <c r="OAZ905" s="14"/>
      <c r="OBA905" s="14"/>
      <c r="OBB905" s="14"/>
      <c r="OBC905" s="14"/>
      <c r="OBD905" s="14"/>
      <c r="OBE905" s="14"/>
      <c r="OBF905" s="14"/>
      <c r="OBG905" s="14"/>
      <c r="OBH905" s="14"/>
      <c r="OBI905" s="14"/>
      <c r="OBJ905" s="14"/>
      <c r="OBK905" s="14"/>
      <c r="OBL905" s="14"/>
      <c r="OBM905" s="14"/>
      <c r="OBN905" s="14"/>
      <c r="OBO905" s="14"/>
      <c r="OBP905" s="14"/>
      <c r="OBQ905" s="14"/>
      <c r="OBR905" s="14"/>
      <c r="OBS905" s="14"/>
      <c r="OBT905" s="14"/>
      <c r="OBU905" s="14"/>
      <c r="OBV905" s="14"/>
      <c r="OBW905" s="14"/>
      <c r="OBX905" s="14"/>
      <c r="OBY905" s="14"/>
      <c r="OBZ905" s="14"/>
      <c r="OCA905" s="14"/>
      <c r="OCB905" s="14"/>
      <c r="OCC905" s="14"/>
      <c r="OCD905" s="14"/>
      <c r="OCE905" s="14"/>
      <c r="OCF905" s="14"/>
      <c r="OCG905" s="14"/>
      <c r="OCH905" s="14"/>
      <c r="OCI905" s="14"/>
      <c r="OCJ905" s="14"/>
      <c r="OCK905" s="14"/>
      <c r="OCL905" s="14"/>
      <c r="OCM905" s="14"/>
      <c r="OCN905" s="14"/>
      <c r="OCO905" s="14"/>
      <c r="OCP905" s="14"/>
      <c r="OCQ905" s="14"/>
      <c r="OCR905" s="14"/>
      <c r="OCS905" s="14"/>
      <c r="OCT905" s="14"/>
      <c r="OCU905" s="14"/>
      <c r="OCV905" s="14"/>
      <c r="OCW905" s="14"/>
      <c r="OCX905" s="14"/>
      <c r="OCY905" s="14"/>
      <c r="OCZ905" s="14"/>
      <c r="ODA905" s="14"/>
      <c r="ODB905" s="14"/>
      <c r="ODC905" s="14"/>
      <c r="ODD905" s="14"/>
      <c r="ODE905" s="14"/>
      <c r="ODF905" s="14"/>
      <c r="ODG905" s="14"/>
      <c r="ODH905" s="14"/>
      <c r="ODI905" s="14"/>
      <c r="ODJ905" s="14"/>
      <c r="ODK905" s="14"/>
      <c r="ODL905" s="14"/>
      <c r="ODM905" s="14"/>
      <c r="ODN905" s="14"/>
      <c r="ODO905" s="14"/>
      <c r="ODP905" s="14"/>
      <c r="ODQ905" s="14"/>
      <c r="ODR905" s="14"/>
      <c r="ODS905" s="14"/>
      <c r="ODT905" s="14"/>
      <c r="ODU905" s="14"/>
      <c r="ODV905" s="14"/>
      <c r="ODW905" s="14"/>
      <c r="ODX905" s="14"/>
      <c r="ODY905" s="14"/>
      <c r="ODZ905" s="14"/>
      <c r="OEA905" s="14"/>
      <c r="OEB905" s="14"/>
      <c r="OEC905" s="14"/>
      <c r="OED905" s="14"/>
      <c r="OEE905" s="14"/>
      <c r="OEF905" s="14"/>
      <c r="OEG905" s="14"/>
      <c r="OEH905" s="14"/>
      <c r="OEI905" s="14"/>
      <c r="OEJ905" s="14"/>
      <c r="OEK905" s="14"/>
      <c r="OEL905" s="14"/>
      <c r="OEM905" s="14"/>
      <c r="OEN905" s="14"/>
      <c r="OEO905" s="14"/>
      <c r="OEP905" s="14"/>
      <c r="OEQ905" s="14"/>
      <c r="OER905" s="14"/>
      <c r="OES905" s="14"/>
      <c r="OET905" s="14"/>
      <c r="OEU905" s="14"/>
      <c r="OEV905" s="14"/>
      <c r="OEW905" s="14"/>
      <c r="OEX905" s="14"/>
      <c r="OEY905" s="14"/>
      <c r="OEZ905" s="14"/>
      <c r="OFA905" s="14"/>
      <c r="OFB905" s="14"/>
      <c r="OFC905" s="14"/>
      <c r="OFD905" s="14"/>
      <c r="OFE905" s="14"/>
      <c r="OFF905" s="14"/>
      <c r="OFG905" s="14"/>
      <c r="OFH905" s="14"/>
      <c r="OFI905" s="14"/>
      <c r="OFJ905" s="14"/>
      <c r="OFK905" s="14"/>
      <c r="OFL905" s="14"/>
      <c r="OFM905" s="14"/>
      <c r="OFN905" s="14"/>
      <c r="OFO905" s="14"/>
      <c r="OFP905" s="14"/>
      <c r="OFQ905" s="14"/>
      <c r="OFR905" s="14"/>
      <c r="OFS905" s="14"/>
      <c r="OFT905" s="14"/>
      <c r="OFU905" s="14"/>
      <c r="OFV905" s="14"/>
      <c r="OFW905" s="14"/>
      <c r="OFX905" s="14"/>
      <c r="OFY905" s="14"/>
      <c r="OFZ905" s="14"/>
      <c r="OGA905" s="14"/>
      <c r="OGB905" s="14"/>
      <c r="OGC905" s="14"/>
      <c r="OGD905" s="14"/>
      <c r="OGE905" s="14"/>
      <c r="OGF905" s="14"/>
      <c r="OGG905" s="14"/>
      <c r="OGH905" s="14"/>
      <c r="OGI905" s="14"/>
      <c r="OGJ905" s="14"/>
      <c r="OGK905" s="14"/>
      <c r="OGL905" s="14"/>
      <c r="OGM905" s="14"/>
      <c r="OGN905" s="14"/>
      <c r="OGO905" s="14"/>
      <c r="OGP905" s="14"/>
      <c r="OGQ905" s="14"/>
      <c r="OGR905" s="14"/>
      <c r="OGS905" s="14"/>
      <c r="OGT905" s="14"/>
      <c r="OGU905" s="14"/>
      <c r="OGV905" s="14"/>
      <c r="OGW905" s="14"/>
      <c r="OGX905" s="14"/>
      <c r="OGY905" s="14"/>
      <c r="OGZ905" s="14"/>
      <c r="OHA905" s="14"/>
      <c r="OHB905" s="14"/>
      <c r="OHC905" s="14"/>
      <c r="OHD905" s="14"/>
      <c r="OHE905" s="14"/>
      <c r="OHF905" s="14"/>
      <c r="OHG905" s="14"/>
      <c r="OHH905" s="14"/>
      <c r="OHI905" s="14"/>
      <c r="OHJ905" s="14"/>
      <c r="OHK905" s="14"/>
      <c r="OHL905" s="14"/>
      <c r="OHM905" s="14"/>
      <c r="OHN905" s="14"/>
      <c r="OHO905" s="14"/>
      <c r="OHP905" s="14"/>
      <c r="OHQ905" s="14"/>
      <c r="OHR905" s="14"/>
      <c r="OHS905" s="14"/>
      <c r="OHT905" s="14"/>
      <c r="OHU905" s="14"/>
      <c r="OHV905" s="14"/>
      <c r="OHW905" s="14"/>
      <c r="OHX905" s="14"/>
      <c r="OHY905" s="14"/>
      <c r="OHZ905" s="14"/>
      <c r="OIA905" s="14"/>
      <c r="OIB905" s="14"/>
      <c r="OIC905" s="14"/>
      <c r="OID905" s="14"/>
      <c r="OIE905" s="14"/>
      <c r="OIF905" s="14"/>
      <c r="OIG905" s="14"/>
      <c r="OIH905" s="14"/>
      <c r="OII905" s="14"/>
      <c r="OIJ905" s="14"/>
      <c r="OIK905" s="14"/>
      <c r="OIL905" s="14"/>
      <c r="OIM905" s="14"/>
      <c r="OIN905" s="14"/>
      <c r="OIO905" s="14"/>
      <c r="OIP905" s="14"/>
      <c r="OIQ905" s="14"/>
      <c r="OIR905" s="14"/>
      <c r="OIS905" s="14"/>
      <c r="OIT905" s="14"/>
      <c r="OIU905" s="14"/>
      <c r="OIV905" s="14"/>
      <c r="OIW905" s="14"/>
      <c r="OIX905" s="14"/>
      <c r="OIY905" s="14"/>
      <c r="OIZ905" s="14"/>
      <c r="OJA905" s="14"/>
      <c r="OJB905" s="14"/>
      <c r="OJC905" s="14"/>
      <c r="OJD905" s="14"/>
      <c r="OJE905" s="14"/>
      <c r="OJF905" s="14"/>
      <c r="OJG905" s="14"/>
      <c r="OJH905" s="14"/>
      <c r="OJI905" s="14"/>
      <c r="OJJ905" s="14"/>
      <c r="OJK905" s="14"/>
      <c r="OJL905" s="14"/>
      <c r="OJM905" s="14"/>
      <c r="OJN905" s="14"/>
      <c r="OJO905" s="14"/>
      <c r="OJP905" s="14"/>
      <c r="OJQ905" s="14"/>
      <c r="OJR905" s="14"/>
      <c r="OJS905" s="14"/>
      <c r="OJT905" s="14"/>
      <c r="OJU905" s="14"/>
      <c r="OJV905" s="14"/>
      <c r="OJW905" s="14"/>
      <c r="OJX905" s="14"/>
      <c r="OJY905" s="14"/>
      <c r="OJZ905" s="14"/>
      <c r="OKA905" s="14"/>
      <c r="OKB905" s="14"/>
      <c r="OKC905" s="14"/>
      <c r="OKD905" s="14"/>
      <c r="OKE905" s="14"/>
      <c r="OKF905" s="14"/>
      <c r="OKG905" s="14"/>
      <c r="OKH905" s="14"/>
      <c r="OKI905" s="14"/>
      <c r="OKJ905" s="14"/>
      <c r="OKK905" s="14"/>
      <c r="OKL905" s="14"/>
      <c r="OKM905" s="14"/>
      <c r="OKN905" s="14"/>
      <c r="OKO905" s="14"/>
      <c r="OKP905" s="14"/>
      <c r="OKQ905" s="14"/>
      <c r="OKR905" s="14"/>
      <c r="OKS905" s="14"/>
      <c r="OKT905" s="14"/>
      <c r="OKU905" s="14"/>
      <c r="OKV905" s="14"/>
      <c r="OKW905" s="14"/>
      <c r="OKX905" s="14"/>
      <c r="OKY905" s="14"/>
      <c r="OKZ905" s="14"/>
      <c r="OLA905" s="14"/>
      <c r="OLB905" s="14"/>
      <c r="OLC905" s="14"/>
      <c r="OLD905" s="14"/>
      <c r="OLE905" s="14"/>
      <c r="OLF905" s="14"/>
      <c r="OLG905" s="14"/>
      <c r="OLH905" s="14"/>
      <c r="OLI905" s="14"/>
      <c r="OLJ905" s="14"/>
      <c r="OLK905" s="14"/>
      <c r="OLL905" s="14"/>
      <c r="OLM905" s="14"/>
      <c r="OLN905" s="14"/>
      <c r="OLO905" s="14"/>
      <c r="OLP905" s="14"/>
      <c r="OLQ905" s="14"/>
      <c r="OLR905" s="14"/>
      <c r="OLS905" s="14"/>
      <c r="OLT905" s="14"/>
      <c r="OLU905" s="14"/>
      <c r="OLV905" s="14"/>
      <c r="OLW905" s="14"/>
      <c r="OLX905" s="14"/>
      <c r="OLY905" s="14"/>
      <c r="OLZ905" s="14"/>
      <c r="OMA905" s="14"/>
      <c r="OMB905" s="14"/>
      <c r="OMC905" s="14"/>
      <c r="OMD905" s="14"/>
      <c r="OME905" s="14"/>
      <c r="OMF905" s="14"/>
      <c r="OMG905" s="14"/>
      <c r="OMH905" s="14"/>
      <c r="OMI905" s="14"/>
      <c r="OMJ905" s="14"/>
      <c r="OMK905" s="14"/>
      <c r="OML905" s="14"/>
      <c r="OMM905" s="14"/>
      <c r="OMN905" s="14"/>
      <c r="OMO905" s="14"/>
      <c r="OMP905" s="14"/>
      <c r="OMQ905" s="14"/>
      <c r="OMR905" s="14"/>
      <c r="OMS905" s="14"/>
      <c r="OMT905" s="14"/>
      <c r="OMU905" s="14"/>
      <c r="OMV905" s="14"/>
      <c r="OMW905" s="14"/>
      <c r="OMX905" s="14"/>
      <c r="OMY905" s="14"/>
      <c r="OMZ905" s="14"/>
      <c r="ONA905" s="14"/>
      <c r="ONB905" s="14"/>
      <c r="ONC905" s="14"/>
      <c r="OND905" s="14"/>
      <c r="ONE905" s="14"/>
      <c r="ONF905" s="14"/>
      <c r="ONG905" s="14"/>
      <c r="ONH905" s="14"/>
      <c r="ONI905" s="14"/>
      <c r="ONJ905" s="14"/>
      <c r="ONK905" s="14"/>
      <c r="ONL905" s="14"/>
      <c r="ONM905" s="14"/>
      <c r="ONN905" s="14"/>
      <c r="ONO905" s="14"/>
      <c r="ONP905" s="14"/>
      <c r="ONQ905" s="14"/>
      <c r="ONR905" s="14"/>
      <c r="ONS905" s="14"/>
      <c r="ONT905" s="14"/>
      <c r="ONU905" s="14"/>
      <c r="ONV905" s="14"/>
      <c r="ONW905" s="14"/>
      <c r="ONX905" s="14"/>
      <c r="ONY905" s="14"/>
      <c r="ONZ905" s="14"/>
      <c r="OOA905" s="14"/>
      <c r="OOB905" s="14"/>
      <c r="OOC905" s="14"/>
      <c r="OOD905" s="14"/>
      <c r="OOE905" s="14"/>
      <c r="OOF905" s="14"/>
      <c r="OOG905" s="14"/>
      <c r="OOH905" s="14"/>
      <c r="OOI905" s="14"/>
      <c r="OOJ905" s="14"/>
      <c r="OOK905" s="14"/>
      <c r="OOL905" s="14"/>
      <c r="OOM905" s="14"/>
      <c r="OON905" s="14"/>
      <c r="OOO905" s="14"/>
      <c r="OOP905" s="14"/>
      <c r="OOQ905" s="14"/>
      <c r="OOR905" s="14"/>
      <c r="OOS905" s="14"/>
      <c r="OOT905" s="14"/>
      <c r="OOU905" s="14"/>
      <c r="OOV905" s="14"/>
      <c r="OOW905" s="14"/>
      <c r="OOX905" s="14"/>
      <c r="OOY905" s="14"/>
      <c r="OOZ905" s="14"/>
      <c r="OPA905" s="14"/>
      <c r="OPB905" s="14"/>
      <c r="OPC905" s="14"/>
      <c r="OPD905" s="14"/>
      <c r="OPE905" s="14"/>
      <c r="OPF905" s="14"/>
      <c r="OPG905" s="14"/>
      <c r="OPH905" s="14"/>
      <c r="OPI905" s="14"/>
      <c r="OPJ905" s="14"/>
      <c r="OPK905" s="14"/>
      <c r="OPL905" s="14"/>
      <c r="OPM905" s="14"/>
      <c r="OPN905" s="14"/>
      <c r="OPO905" s="14"/>
      <c r="OPP905" s="14"/>
      <c r="OPQ905" s="14"/>
      <c r="OPR905" s="14"/>
      <c r="OPS905" s="14"/>
      <c r="OPT905" s="14"/>
      <c r="OPU905" s="14"/>
      <c r="OPV905" s="14"/>
      <c r="OPW905" s="14"/>
      <c r="OPX905" s="14"/>
      <c r="OPY905" s="14"/>
      <c r="OPZ905" s="14"/>
      <c r="OQA905" s="14"/>
      <c r="OQB905" s="14"/>
      <c r="OQC905" s="14"/>
      <c r="OQD905" s="14"/>
      <c r="OQE905" s="14"/>
      <c r="OQF905" s="14"/>
      <c r="OQG905" s="14"/>
      <c r="OQH905" s="14"/>
      <c r="OQI905" s="14"/>
      <c r="OQJ905" s="14"/>
      <c r="OQK905" s="14"/>
      <c r="OQL905" s="14"/>
      <c r="OQM905" s="14"/>
      <c r="OQN905" s="14"/>
      <c r="OQO905" s="14"/>
      <c r="OQP905" s="14"/>
      <c r="OQQ905" s="14"/>
      <c r="OQR905" s="14"/>
      <c r="OQS905" s="14"/>
      <c r="OQT905" s="14"/>
      <c r="OQU905" s="14"/>
      <c r="OQV905" s="14"/>
      <c r="OQW905" s="14"/>
      <c r="OQX905" s="14"/>
      <c r="OQY905" s="14"/>
      <c r="OQZ905" s="14"/>
      <c r="ORA905" s="14"/>
      <c r="ORB905" s="14"/>
      <c r="ORC905" s="14"/>
      <c r="ORD905" s="14"/>
      <c r="ORE905" s="14"/>
      <c r="ORF905" s="14"/>
      <c r="ORG905" s="14"/>
      <c r="ORH905" s="14"/>
      <c r="ORI905" s="14"/>
      <c r="ORJ905" s="14"/>
      <c r="ORK905" s="14"/>
      <c r="ORL905" s="14"/>
      <c r="ORM905" s="14"/>
      <c r="ORN905" s="14"/>
      <c r="ORO905" s="14"/>
      <c r="ORP905" s="14"/>
      <c r="ORQ905" s="14"/>
      <c r="ORR905" s="14"/>
      <c r="ORS905" s="14"/>
      <c r="ORT905" s="14"/>
      <c r="ORU905" s="14"/>
      <c r="ORV905" s="14"/>
      <c r="ORW905" s="14"/>
      <c r="ORX905" s="14"/>
      <c r="ORY905" s="14"/>
      <c r="ORZ905" s="14"/>
      <c r="OSA905" s="14"/>
      <c r="OSB905" s="14"/>
      <c r="OSC905" s="14"/>
      <c r="OSD905" s="14"/>
      <c r="OSE905" s="14"/>
      <c r="OSF905" s="14"/>
      <c r="OSG905" s="14"/>
      <c r="OSH905" s="14"/>
      <c r="OSI905" s="14"/>
      <c r="OSJ905" s="14"/>
      <c r="OSK905" s="14"/>
      <c r="OSL905" s="14"/>
      <c r="OSM905" s="14"/>
      <c r="OSN905" s="14"/>
      <c r="OSO905" s="14"/>
      <c r="OSP905" s="14"/>
      <c r="OSQ905" s="14"/>
      <c r="OSR905" s="14"/>
      <c r="OSS905" s="14"/>
      <c r="OST905" s="14"/>
      <c r="OSU905" s="14"/>
      <c r="OSV905" s="14"/>
      <c r="OSW905" s="14"/>
      <c r="OSX905" s="14"/>
      <c r="OSY905" s="14"/>
      <c r="OSZ905" s="14"/>
      <c r="OTA905" s="14"/>
      <c r="OTB905" s="14"/>
      <c r="OTC905" s="14"/>
      <c r="OTD905" s="14"/>
      <c r="OTE905" s="14"/>
      <c r="OTF905" s="14"/>
      <c r="OTG905" s="14"/>
      <c r="OTH905" s="14"/>
      <c r="OTI905" s="14"/>
      <c r="OTJ905" s="14"/>
      <c r="OTK905" s="14"/>
      <c r="OTL905" s="14"/>
      <c r="OTM905" s="14"/>
      <c r="OTN905" s="14"/>
      <c r="OTO905" s="14"/>
      <c r="OTP905" s="14"/>
      <c r="OTQ905" s="14"/>
      <c r="OTR905" s="14"/>
      <c r="OTS905" s="14"/>
      <c r="OTT905" s="14"/>
      <c r="OTU905" s="14"/>
      <c r="OTV905" s="14"/>
      <c r="OTW905" s="14"/>
      <c r="OTX905" s="14"/>
      <c r="OTY905" s="14"/>
      <c r="OTZ905" s="14"/>
      <c r="OUA905" s="14"/>
      <c r="OUB905" s="14"/>
      <c r="OUC905" s="14"/>
      <c r="OUD905" s="14"/>
      <c r="OUE905" s="14"/>
      <c r="OUF905" s="14"/>
      <c r="OUG905" s="14"/>
      <c r="OUH905" s="14"/>
      <c r="OUI905" s="14"/>
      <c r="OUJ905" s="14"/>
      <c r="OUK905" s="14"/>
      <c r="OUL905" s="14"/>
      <c r="OUM905" s="14"/>
      <c r="OUN905" s="14"/>
      <c r="OUO905" s="14"/>
      <c r="OUP905" s="14"/>
      <c r="OUQ905" s="14"/>
      <c r="OUR905" s="14"/>
      <c r="OUS905" s="14"/>
      <c r="OUT905" s="14"/>
      <c r="OUU905" s="14"/>
      <c r="OUV905" s="14"/>
      <c r="OUW905" s="14"/>
      <c r="OUX905" s="14"/>
      <c r="OUY905" s="14"/>
      <c r="OUZ905" s="14"/>
      <c r="OVA905" s="14"/>
      <c r="OVB905" s="14"/>
      <c r="OVC905" s="14"/>
      <c r="OVD905" s="14"/>
      <c r="OVE905" s="14"/>
      <c r="OVF905" s="14"/>
      <c r="OVG905" s="14"/>
      <c r="OVH905" s="14"/>
      <c r="OVI905" s="14"/>
      <c r="OVJ905" s="14"/>
      <c r="OVK905" s="14"/>
      <c r="OVL905" s="14"/>
      <c r="OVM905" s="14"/>
      <c r="OVN905" s="14"/>
      <c r="OVO905" s="14"/>
      <c r="OVP905" s="14"/>
      <c r="OVQ905" s="14"/>
      <c r="OVR905" s="14"/>
      <c r="OVS905" s="14"/>
      <c r="OVT905" s="14"/>
      <c r="OVU905" s="14"/>
      <c r="OVV905" s="14"/>
      <c r="OVW905" s="14"/>
      <c r="OVX905" s="14"/>
      <c r="OVY905" s="14"/>
      <c r="OVZ905" s="14"/>
      <c r="OWA905" s="14"/>
      <c r="OWB905" s="14"/>
      <c r="OWC905" s="14"/>
      <c r="OWD905" s="14"/>
      <c r="OWE905" s="14"/>
      <c r="OWF905" s="14"/>
      <c r="OWG905" s="14"/>
      <c r="OWH905" s="14"/>
      <c r="OWI905" s="14"/>
      <c r="OWJ905" s="14"/>
      <c r="OWK905" s="14"/>
      <c r="OWL905" s="14"/>
      <c r="OWM905" s="14"/>
      <c r="OWN905" s="14"/>
      <c r="OWO905" s="14"/>
      <c r="OWP905" s="14"/>
      <c r="OWQ905" s="14"/>
      <c r="OWR905" s="14"/>
      <c r="OWS905" s="14"/>
      <c r="OWT905" s="14"/>
      <c r="OWU905" s="14"/>
      <c r="OWV905" s="14"/>
      <c r="OWW905" s="14"/>
      <c r="OWX905" s="14"/>
      <c r="OWY905" s="14"/>
      <c r="OWZ905" s="14"/>
      <c r="OXA905" s="14"/>
      <c r="OXB905" s="14"/>
      <c r="OXC905" s="14"/>
      <c r="OXD905" s="14"/>
      <c r="OXE905" s="14"/>
      <c r="OXF905" s="14"/>
      <c r="OXG905" s="14"/>
      <c r="OXH905" s="14"/>
      <c r="OXI905" s="14"/>
      <c r="OXJ905" s="14"/>
      <c r="OXK905" s="14"/>
      <c r="OXL905" s="14"/>
      <c r="OXM905" s="14"/>
      <c r="OXN905" s="14"/>
      <c r="OXO905" s="14"/>
      <c r="OXP905" s="14"/>
      <c r="OXQ905" s="14"/>
      <c r="OXR905" s="14"/>
      <c r="OXS905" s="14"/>
      <c r="OXT905" s="14"/>
      <c r="OXU905" s="14"/>
      <c r="OXV905" s="14"/>
      <c r="OXW905" s="14"/>
      <c r="OXX905" s="14"/>
      <c r="OXY905" s="14"/>
      <c r="OXZ905" s="14"/>
      <c r="OYA905" s="14"/>
      <c r="OYB905" s="14"/>
      <c r="OYC905" s="14"/>
      <c r="OYD905" s="14"/>
      <c r="OYE905" s="14"/>
      <c r="OYF905" s="14"/>
      <c r="OYG905" s="14"/>
      <c r="OYH905" s="14"/>
      <c r="OYI905" s="14"/>
      <c r="OYJ905" s="14"/>
      <c r="OYK905" s="14"/>
      <c r="OYL905" s="14"/>
      <c r="OYM905" s="14"/>
      <c r="OYN905" s="14"/>
      <c r="OYO905" s="14"/>
      <c r="OYP905" s="14"/>
      <c r="OYQ905" s="14"/>
      <c r="OYR905" s="14"/>
      <c r="OYS905" s="14"/>
      <c r="OYT905" s="14"/>
      <c r="OYU905" s="14"/>
      <c r="OYV905" s="14"/>
      <c r="OYW905" s="14"/>
      <c r="OYX905" s="14"/>
      <c r="OYY905" s="14"/>
      <c r="OYZ905" s="14"/>
      <c r="OZA905" s="14"/>
      <c r="OZB905" s="14"/>
      <c r="OZC905" s="14"/>
      <c r="OZD905" s="14"/>
      <c r="OZE905" s="14"/>
      <c r="OZF905" s="14"/>
      <c r="OZG905" s="14"/>
      <c r="OZH905" s="14"/>
      <c r="OZI905" s="14"/>
      <c r="OZJ905" s="14"/>
      <c r="OZK905" s="14"/>
      <c r="OZL905" s="14"/>
      <c r="OZM905" s="14"/>
      <c r="OZN905" s="14"/>
      <c r="OZO905" s="14"/>
      <c r="OZP905" s="14"/>
      <c r="OZQ905" s="14"/>
      <c r="OZR905" s="14"/>
      <c r="OZS905" s="14"/>
      <c r="OZT905" s="14"/>
      <c r="OZU905" s="14"/>
      <c r="OZV905" s="14"/>
      <c r="OZW905" s="14"/>
      <c r="OZX905" s="14"/>
      <c r="OZY905" s="14"/>
      <c r="OZZ905" s="14"/>
      <c r="PAA905" s="14"/>
      <c r="PAB905" s="14"/>
      <c r="PAC905" s="14"/>
      <c r="PAD905" s="14"/>
      <c r="PAE905" s="14"/>
      <c r="PAF905" s="14"/>
      <c r="PAG905" s="14"/>
      <c r="PAH905" s="14"/>
      <c r="PAI905" s="14"/>
      <c r="PAJ905" s="14"/>
      <c r="PAK905" s="14"/>
      <c r="PAL905" s="14"/>
      <c r="PAM905" s="14"/>
      <c r="PAN905" s="14"/>
      <c r="PAO905" s="14"/>
      <c r="PAP905" s="14"/>
      <c r="PAQ905" s="14"/>
      <c r="PAR905" s="14"/>
      <c r="PAS905" s="14"/>
      <c r="PAT905" s="14"/>
      <c r="PAU905" s="14"/>
      <c r="PAV905" s="14"/>
      <c r="PAW905" s="14"/>
      <c r="PAX905" s="14"/>
      <c r="PAY905" s="14"/>
      <c r="PAZ905" s="14"/>
      <c r="PBA905" s="14"/>
      <c r="PBB905" s="14"/>
      <c r="PBC905" s="14"/>
      <c r="PBD905" s="14"/>
      <c r="PBE905" s="14"/>
      <c r="PBF905" s="14"/>
      <c r="PBG905" s="14"/>
      <c r="PBH905" s="14"/>
      <c r="PBI905" s="14"/>
      <c r="PBJ905" s="14"/>
      <c r="PBK905" s="14"/>
      <c r="PBL905" s="14"/>
      <c r="PBM905" s="14"/>
      <c r="PBN905" s="14"/>
      <c r="PBO905" s="14"/>
      <c r="PBP905" s="14"/>
      <c r="PBQ905" s="14"/>
      <c r="PBR905" s="14"/>
      <c r="PBS905" s="14"/>
      <c r="PBT905" s="14"/>
      <c r="PBU905" s="14"/>
      <c r="PBV905" s="14"/>
      <c r="PBW905" s="14"/>
      <c r="PBX905" s="14"/>
      <c r="PBY905" s="14"/>
      <c r="PBZ905" s="14"/>
      <c r="PCA905" s="14"/>
      <c r="PCB905" s="14"/>
      <c r="PCC905" s="14"/>
      <c r="PCD905" s="14"/>
      <c r="PCE905" s="14"/>
      <c r="PCF905" s="14"/>
      <c r="PCG905" s="14"/>
      <c r="PCH905" s="14"/>
      <c r="PCI905" s="14"/>
      <c r="PCJ905" s="14"/>
      <c r="PCK905" s="14"/>
      <c r="PCL905" s="14"/>
      <c r="PCM905" s="14"/>
      <c r="PCN905" s="14"/>
      <c r="PCO905" s="14"/>
      <c r="PCP905" s="14"/>
      <c r="PCQ905" s="14"/>
      <c r="PCR905" s="14"/>
      <c r="PCS905" s="14"/>
      <c r="PCT905" s="14"/>
      <c r="PCU905" s="14"/>
      <c r="PCV905" s="14"/>
      <c r="PCW905" s="14"/>
      <c r="PCX905" s="14"/>
      <c r="PCY905" s="14"/>
      <c r="PCZ905" s="14"/>
      <c r="PDA905" s="14"/>
      <c r="PDB905" s="14"/>
      <c r="PDC905" s="14"/>
      <c r="PDD905" s="14"/>
      <c r="PDE905" s="14"/>
      <c r="PDF905" s="14"/>
      <c r="PDG905" s="14"/>
      <c r="PDH905" s="14"/>
      <c r="PDI905" s="14"/>
      <c r="PDJ905" s="14"/>
      <c r="PDK905" s="14"/>
      <c r="PDL905" s="14"/>
      <c r="PDM905" s="14"/>
      <c r="PDN905" s="14"/>
      <c r="PDO905" s="14"/>
      <c r="PDP905" s="14"/>
      <c r="PDQ905" s="14"/>
      <c r="PDR905" s="14"/>
      <c r="PDS905" s="14"/>
      <c r="PDT905" s="14"/>
      <c r="PDU905" s="14"/>
      <c r="PDV905" s="14"/>
      <c r="PDW905" s="14"/>
      <c r="PDX905" s="14"/>
      <c r="PDY905" s="14"/>
      <c r="PDZ905" s="14"/>
      <c r="PEA905" s="14"/>
      <c r="PEB905" s="14"/>
      <c r="PEC905" s="14"/>
      <c r="PED905" s="14"/>
      <c r="PEE905" s="14"/>
      <c r="PEF905" s="14"/>
      <c r="PEG905" s="14"/>
      <c r="PEH905" s="14"/>
      <c r="PEI905" s="14"/>
      <c r="PEJ905" s="14"/>
      <c r="PEK905" s="14"/>
      <c r="PEL905" s="14"/>
      <c r="PEM905" s="14"/>
      <c r="PEN905" s="14"/>
      <c r="PEO905" s="14"/>
      <c r="PEP905" s="14"/>
      <c r="PEQ905" s="14"/>
      <c r="PER905" s="14"/>
      <c r="PES905" s="14"/>
      <c r="PET905" s="14"/>
      <c r="PEU905" s="14"/>
      <c r="PEV905" s="14"/>
      <c r="PEW905" s="14"/>
      <c r="PEX905" s="14"/>
      <c r="PEY905" s="14"/>
      <c r="PEZ905" s="14"/>
      <c r="PFA905" s="14"/>
      <c r="PFB905" s="14"/>
      <c r="PFC905" s="14"/>
      <c r="PFD905" s="14"/>
      <c r="PFE905" s="14"/>
      <c r="PFF905" s="14"/>
      <c r="PFG905" s="14"/>
      <c r="PFH905" s="14"/>
      <c r="PFI905" s="14"/>
      <c r="PFJ905" s="14"/>
      <c r="PFK905" s="14"/>
      <c r="PFL905" s="14"/>
      <c r="PFM905" s="14"/>
      <c r="PFN905" s="14"/>
      <c r="PFO905" s="14"/>
      <c r="PFP905" s="14"/>
      <c r="PFQ905" s="14"/>
      <c r="PFR905" s="14"/>
      <c r="PFS905" s="14"/>
      <c r="PFT905" s="14"/>
      <c r="PFU905" s="14"/>
      <c r="PFV905" s="14"/>
      <c r="PFW905" s="14"/>
      <c r="PFX905" s="14"/>
      <c r="PFY905" s="14"/>
      <c r="PFZ905" s="14"/>
      <c r="PGA905" s="14"/>
      <c r="PGB905" s="14"/>
      <c r="PGC905" s="14"/>
      <c r="PGD905" s="14"/>
      <c r="PGE905" s="14"/>
      <c r="PGF905" s="14"/>
      <c r="PGG905" s="14"/>
      <c r="PGH905" s="14"/>
      <c r="PGI905" s="14"/>
      <c r="PGJ905" s="14"/>
      <c r="PGK905" s="14"/>
      <c r="PGL905" s="14"/>
      <c r="PGM905" s="14"/>
      <c r="PGN905" s="14"/>
      <c r="PGO905" s="14"/>
      <c r="PGP905" s="14"/>
      <c r="PGQ905" s="14"/>
      <c r="PGR905" s="14"/>
      <c r="PGS905" s="14"/>
      <c r="PGT905" s="14"/>
      <c r="PGU905" s="14"/>
      <c r="PGV905" s="14"/>
      <c r="PGW905" s="14"/>
      <c r="PGX905" s="14"/>
      <c r="PGY905" s="14"/>
      <c r="PGZ905" s="14"/>
      <c r="PHA905" s="14"/>
      <c r="PHB905" s="14"/>
      <c r="PHC905" s="14"/>
      <c r="PHD905" s="14"/>
      <c r="PHE905" s="14"/>
      <c r="PHF905" s="14"/>
      <c r="PHG905" s="14"/>
      <c r="PHH905" s="14"/>
      <c r="PHI905" s="14"/>
      <c r="PHJ905" s="14"/>
      <c r="PHK905" s="14"/>
      <c r="PHL905" s="14"/>
      <c r="PHM905" s="14"/>
      <c r="PHN905" s="14"/>
      <c r="PHO905" s="14"/>
      <c r="PHP905" s="14"/>
      <c r="PHQ905" s="14"/>
      <c r="PHR905" s="14"/>
      <c r="PHS905" s="14"/>
      <c r="PHT905" s="14"/>
      <c r="PHU905" s="14"/>
      <c r="PHV905" s="14"/>
      <c r="PHW905" s="14"/>
      <c r="PHX905" s="14"/>
      <c r="PHY905" s="14"/>
      <c r="PHZ905" s="14"/>
      <c r="PIA905" s="14"/>
      <c r="PIB905" s="14"/>
      <c r="PIC905" s="14"/>
      <c r="PID905" s="14"/>
      <c r="PIE905" s="14"/>
      <c r="PIF905" s="14"/>
      <c r="PIG905" s="14"/>
      <c r="PIH905" s="14"/>
      <c r="PII905" s="14"/>
      <c r="PIJ905" s="14"/>
      <c r="PIK905" s="14"/>
      <c r="PIL905" s="14"/>
      <c r="PIM905" s="14"/>
      <c r="PIN905" s="14"/>
      <c r="PIO905" s="14"/>
      <c r="PIP905" s="14"/>
      <c r="PIQ905" s="14"/>
      <c r="PIR905" s="14"/>
      <c r="PIS905" s="14"/>
      <c r="PIT905" s="14"/>
      <c r="PIU905" s="14"/>
      <c r="PIV905" s="14"/>
      <c r="PIW905" s="14"/>
      <c r="PIX905" s="14"/>
      <c r="PIY905" s="14"/>
      <c r="PIZ905" s="14"/>
      <c r="PJA905" s="14"/>
      <c r="PJB905" s="14"/>
      <c r="PJC905" s="14"/>
      <c r="PJD905" s="14"/>
      <c r="PJE905" s="14"/>
      <c r="PJF905" s="14"/>
      <c r="PJG905" s="14"/>
      <c r="PJH905" s="14"/>
      <c r="PJI905" s="14"/>
      <c r="PJJ905" s="14"/>
      <c r="PJK905" s="14"/>
      <c r="PJL905" s="14"/>
      <c r="PJM905" s="14"/>
      <c r="PJN905" s="14"/>
      <c r="PJO905" s="14"/>
      <c r="PJP905" s="14"/>
      <c r="PJQ905" s="14"/>
      <c r="PJR905" s="14"/>
      <c r="PJS905" s="14"/>
      <c r="PJT905" s="14"/>
      <c r="PJU905" s="14"/>
      <c r="PJV905" s="14"/>
      <c r="PJW905" s="14"/>
      <c r="PJX905" s="14"/>
      <c r="PJY905" s="14"/>
      <c r="PJZ905" s="14"/>
      <c r="PKA905" s="14"/>
      <c r="PKB905" s="14"/>
      <c r="PKC905" s="14"/>
      <c r="PKD905" s="14"/>
      <c r="PKE905" s="14"/>
      <c r="PKF905" s="14"/>
      <c r="PKG905" s="14"/>
      <c r="PKH905" s="14"/>
      <c r="PKI905" s="14"/>
      <c r="PKJ905" s="14"/>
      <c r="PKK905" s="14"/>
      <c r="PKL905" s="14"/>
      <c r="PKM905" s="14"/>
      <c r="PKN905" s="14"/>
      <c r="PKO905" s="14"/>
      <c r="PKP905" s="14"/>
      <c r="PKQ905" s="14"/>
      <c r="PKR905" s="14"/>
      <c r="PKS905" s="14"/>
      <c r="PKT905" s="14"/>
      <c r="PKU905" s="14"/>
      <c r="PKV905" s="14"/>
      <c r="PKW905" s="14"/>
      <c r="PKX905" s="14"/>
      <c r="PKY905" s="14"/>
      <c r="PKZ905" s="14"/>
      <c r="PLA905" s="14"/>
      <c r="PLB905" s="14"/>
      <c r="PLC905" s="14"/>
      <c r="PLD905" s="14"/>
      <c r="PLE905" s="14"/>
      <c r="PLF905" s="14"/>
      <c r="PLG905" s="14"/>
      <c r="PLH905" s="14"/>
      <c r="PLI905" s="14"/>
      <c r="PLJ905" s="14"/>
      <c r="PLK905" s="14"/>
      <c r="PLL905" s="14"/>
      <c r="PLM905" s="14"/>
      <c r="PLN905" s="14"/>
      <c r="PLO905" s="14"/>
      <c r="PLP905" s="14"/>
      <c r="PLQ905" s="14"/>
      <c r="PLR905" s="14"/>
      <c r="PLS905" s="14"/>
      <c r="PLT905" s="14"/>
      <c r="PLU905" s="14"/>
      <c r="PLV905" s="14"/>
      <c r="PLW905" s="14"/>
      <c r="PLX905" s="14"/>
      <c r="PLY905" s="14"/>
      <c r="PLZ905" s="14"/>
      <c r="PMA905" s="14"/>
      <c r="PMB905" s="14"/>
      <c r="PMC905" s="14"/>
      <c r="PMD905" s="14"/>
      <c r="PME905" s="14"/>
      <c r="PMF905" s="14"/>
      <c r="PMG905" s="14"/>
      <c r="PMH905" s="14"/>
      <c r="PMI905" s="14"/>
      <c r="PMJ905" s="14"/>
      <c r="PMK905" s="14"/>
      <c r="PML905" s="14"/>
      <c r="PMM905" s="14"/>
      <c r="PMN905" s="14"/>
      <c r="PMO905" s="14"/>
      <c r="PMP905" s="14"/>
      <c r="PMQ905" s="14"/>
      <c r="PMR905" s="14"/>
      <c r="PMS905" s="14"/>
      <c r="PMT905" s="14"/>
      <c r="PMU905" s="14"/>
      <c r="PMV905" s="14"/>
      <c r="PMW905" s="14"/>
      <c r="PMX905" s="14"/>
      <c r="PMY905" s="14"/>
      <c r="PMZ905" s="14"/>
      <c r="PNA905" s="14"/>
      <c r="PNB905" s="14"/>
      <c r="PNC905" s="14"/>
      <c r="PND905" s="14"/>
      <c r="PNE905" s="14"/>
      <c r="PNF905" s="14"/>
      <c r="PNG905" s="14"/>
      <c r="PNH905" s="14"/>
      <c r="PNI905" s="14"/>
      <c r="PNJ905" s="14"/>
      <c r="PNK905" s="14"/>
      <c r="PNL905" s="14"/>
      <c r="PNM905" s="14"/>
      <c r="PNN905" s="14"/>
      <c r="PNO905" s="14"/>
      <c r="PNP905" s="14"/>
      <c r="PNQ905" s="14"/>
      <c r="PNR905" s="14"/>
      <c r="PNS905" s="14"/>
      <c r="PNT905" s="14"/>
      <c r="PNU905" s="14"/>
      <c r="PNV905" s="14"/>
      <c r="PNW905" s="14"/>
      <c r="PNX905" s="14"/>
      <c r="PNY905" s="14"/>
      <c r="PNZ905" s="14"/>
      <c r="POA905" s="14"/>
      <c r="POB905" s="14"/>
      <c r="POC905" s="14"/>
      <c r="POD905" s="14"/>
      <c r="POE905" s="14"/>
      <c r="POF905" s="14"/>
      <c r="POG905" s="14"/>
      <c r="POH905" s="14"/>
      <c r="POI905" s="14"/>
      <c r="POJ905" s="14"/>
      <c r="POK905" s="14"/>
      <c r="POL905" s="14"/>
      <c r="POM905" s="14"/>
      <c r="PON905" s="14"/>
      <c r="POO905" s="14"/>
      <c r="POP905" s="14"/>
      <c r="POQ905" s="14"/>
      <c r="POR905" s="14"/>
      <c r="POS905" s="14"/>
      <c r="POT905" s="14"/>
      <c r="POU905" s="14"/>
      <c r="POV905" s="14"/>
      <c r="POW905" s="14"/>
      <c r="POX905" s="14"/>
      <c r="POY905" s="14"/>
      <c r="POZ905" s="14"/>
      <c r="PPA905" s="14"/>
      <c r="PPB905" s="14"/>
      <c r="PPC905" s="14"/>
      <c r="PPD905" s="14"/>
      <c r="PPE905" s="14"/>
      <c r="PPF905" s="14"/>
      <c r="PPG905" s="14"/>
      <c r="PPH905" s="14"/>
      <c r="PPI905" s="14"/>
      <c r="PPJ905" s="14"/>
      <c r="PPK905" s="14"/>
      <c r="PPL905" s="14"/>
      <c r="PPM905" s="14"/>
      <c r="PPN905" s="14"/>
      <c r="PPO905" s="14"/>
      <c r="PPP905" s="14"/>
      <c r="PPQ905" s="14"/>
      <c r="PPR905" s="14"/>
      <c r="PPS905" s="14"/>
      <c r="PPT905" s="14"/>
      <c r="PPU905" s="14"/>
      <c r="PPV905" s="14"/>
      <c r="PPW905" s="14"/>
      <c r="PPX905" s="14"/>
      <c r="PPY905" s="14"/>
      <c r="PPZ905" s="14"/>
      <c r="PQA905" s="14"/>
      <c r="PQB905" s="14"/>
      <c r="PQC905" s="14"/>
      <c r="PQD905" s="14"/>
      <c r="PQE905" s="14"/>
      <c r="PQF905" s="14"/>
      <c r="PQG905" s="14"/>
      <c r="PQH905" s="14"/>
      <c r="PQI905" s="14"/>
      <c r="PQJ905" s="14"/>
      <c r="PQK905" s="14"/>
      <c r="PQL905" s="14"/>
      <c r="PQM905" s="14"/>
      <c r="PQN905" s="14"/>
      <c r="PQO905" s="14"/>
      <c r="PQP905" s="14"/>
      <c r="PQQ905" s="14"/>
      <c r="PQR905" s="14"/>
      <c r="PQS905" s="14"/>
      <c r="PQT905" s="14"/>
      <c r="PQU905" s="14"/>
      <c r="PQV905" s="14"/>
      <c r="PQW905" s="14"/>
      <c r="PQX905" s="14"/>
      <c r="PQY905" s="14"/>
      <c r="PQZ905" s="14"/>
      <c r="PRA905" s="14"/>
      <c r="PRB905" s="14"/>
      <c r="PRC905" s="14"/>
      <c r="PRD905" s="14"/>
      <c r="PRE905" s="14"/>
      <c r="PRF905" s="14"/>
      <c r="PRG905" s="14"/>
      <c r="PRH905" s="14"/>
      <c r="PRI905" s="14"/>
      <c r="PRJ905" s="14"/>
      <c r="PRK905" s="14"/>
      <c r="PRL905" s="14"/>
      <c r="PRM905" s="14"/>
      <c r="PRN905" s="14"/>
      <c r="PRO905" s="14"/>
      <c r="PRP905" s="14"/>
      <c r="PRQ905" s="14"/>
      <c r="PRR905" s="14"/>
      <c r="PRS905" s="14"/>
      <c r="PRT905" s="14"/>
      <c r="PRU905" s="14"/>
      <c r="PRV905" s="14"/>
      <c r="PRW905" s="14"/>
      <c r="PRX905" s="14"/>
      <c r="PRY905" s="14"/>
      <c r="PRZ905" s="14"/>
      <c r="PSA905" s="14"/>
      <c r="PSB905" s="14"/>
      <c r="PSC905" s="14"/>
      <c r="PSD905" s="14"/>
      <c r="PSE905" s="14"/>
      <c r="PSF905" s="14"/>
      <c r="PSG905" s="14"/>
      <c r="PSH905" s="14"/>
      <c r="PSI905" s="14"/>
      <c r="PSJ905" s="14"/>
      <c r="PSK905" s="14"/>
      <c r="PSL905" s="14"/>
      <c r="PSM905" s="14"/>
      <c r="PSN905" s="14"/>
      <c r="PSO905" s="14"/>
      <c r="PSP905" s="14"/>
      <c r="PSQ905" s="14"/>
      <c r="PSR905" s="14"/>
      <c r="PSS905" s="14"/>
      <c r="PST905" s="14"/>
      <c r="PSU905" s="14"/>
      <c r="PSV905" s="14"/>
      <c r="PSW905" s="14"/>
      <c r="PSX905" s="14"/>
      <c r="PSY905" s="14"/>
      <c r="PSZ905" s="14"/>
      <c r="PTA905" s="14"/>
      <c r="PTB905" s="14"/>
      <c r="PTC905" s="14"/>
      <c r="PTD905" s="14"/>
      <c r="PTE905" s="14"/>
      <c r="PTF905" s="14"/>
      <c r="PTG905" s="14"/>
      <c r="PTH905" s="14"/>
      <c r="PTI905" s="14"/>
      <c r="PTJ905" s="14"/>
      <c r="PTK905" s="14"/>
      <c r="PTL905" s="14"/>
      <c r="PTM905" s="14"/>
      <c r="PTN905" s="14"/>
      <c r="PTO905" s="14"/>
      <c r="PTP905" s="14"/>
      <c r="PTQ905" s="14"/>
      <c r="PTR905" s="14"/>
      <c r="PTS905" s="14"/>
      <c r="PTT905" s="14"/>
      <c r="PTU905" s="14"/>
      <c r="PTV905" s="14"/>
      <c r="PTW905" s="14"/>
      <c r="PTX905" s="14"/>
      <c r="PTY905" s="14"/>
      <c r="PTZ905" s="14"/>
      <c r="PUA905" s="14"/>
      <c r="PUB905" s="14"/>
      <c r="PUC905" s="14"/>
      <c r="PUD905" s="14"/>
      <c r="PUE905" s="14"/>
      <c r="PUF905" s="14"/>
      <c r="PUG905" s="14"/>
      <c r="PUH905" s="14"/>
      <c r="PUI905" s="14"/>
      <c r="PUJ905" s="14"/>
      <c r="PUK905" s="14"/>
      <c r="PUL905" s="14"/>
      <c r="PUM905" s="14"/>
      <c r="PUN905" s="14"/>
      <c r="PUO905" s="14"/>
      <c r="PUP905" s="14"/>
      <c r="PUQ905" s="14"/>
      <c r="PUR905" s="14"/>
      <c r="PUS905" s="14"/>
      <c r="PUT905" s="14"/>
      <c r="PUU905" s="14"/>
      <c r="PUV905" s="14"/>
      <c r="PUW905" s="14"/>
      <c r="PUX905" s="14"/>
      <c r="PUY905" s="14"/>
      <c r="PUZ905" s="14"/>
      <c r="PVA905" s="14"/>
      <c r="PVB905" s="14"/>
      <c r="PVC905" s="14"/>
      <c r="PVD905" s="14"/>
      <c r="PVE905" s="14"/>
      <c r="PVF905" s="14"/>
      <c r="PVG905" s="14"/>
      <c r="PVH905" s="14"/>
      <c r="PVI905" s="14"/>
      <c r="PVJ905" s="14"/>
      <c r="PVK905" s="14"/>
      <c r="PVL905" s="14"/>
      <c r="PVM905" s="14"/>
      <c r="PVN905" s="14"/>
      <c r="PVO905" s="14"/>
      <c r="PVP905" s="14"/>
      <c r="PVQ905" s="14"/>
      <c r="PVR905" s="14"/>
      <c r="PVS905" s="14"/>
      <c r="PVT905" s="14"/>
      <c r="PVU905" s="14"/>
      <c r="PVV905" s="14"/>
      <c r="PVW905" s="14"/>
      <c r="PVX905" s="14"/>
      <c r="PVY905" s="14"/>
      <c r="PVZ905" s="14"/>
      <c r="PWA905" s="14"/>
      <c r="PWB905" s="14"/>
      <c r="PWC905" s="14"/>
      <c r="PWD905" s="14"/>
      <c r="PWE905" s="14"/>
      <c r="PWF905" s="14"/>
      <c r="PWG905" s="14"/>
      <c r="PWH905" s="14"/>
      <c r="PWI905" s="14"/>
      <c r="PWJ905" s="14"/>
      <c r="PWK905" s="14"/>
      <c r="PWL905" s="14"/>
      <c r="PWM905" s="14"/>
      <c r="PWN905" s="14"/>
      <c r="PWO905" s="14"/>
      <c r="PWP905" s="14"/>
      <c r="PWQ905" s="14"/>
      <c r="PWR905" s="14"/>
      <c r="PWS905" s="14"/>
      <c r="PWT905" s="14"/>
      <c r="PWU905" s="14"/>
      <c r="PWV905" s="14"/>
      <c r="PWW905" s="14"/>
      <c r="PWX905" s="14"/>
      <c r="PWY905" s="14"/>
      <c r="PWZ905" s="14"/>
      <c r="PXA905" s="14"/>
      <c r="PXB905" s="14"/>
      <c r="PXC905" s="14"/>
      <c r="PXD905" s="14"/>
      <c r="PXE905" s="14"/>
      <c r="PXF905" s="14"/>
      <c r="PXG905" s="14"/>
      <c r="PXH905" s="14"/>
      <c r="PXI905" s="14"/>
      <c r="PXJ905" s="14"/>
      <c r="PXK905" s="14"/>
      <c r="PXL905" s="14"/>
      <c r="PXM905" s="14"/>
      <c r="PXN905" s="14"/>
      <c r="PXO905" s="14"/>
      <c r="PXP905" s="14"/>
      <c r="PXQ905" s="14"/>
      <c r="PXR905" s="14"/>
      <c r="PXS905" s="14"/>
      <c r="PXT905" s="14"/>
      <c r="PXU905" s="14"/>
      <c r="PXV905" s="14"/>
      <c r="PXW905" s="14"/>
      <c r="PXX905" s="14"/>
      <c r="PXY905" s="14"/>
      <c r="PXZ905" s="14"/>
      <c r="PYA905" s="14"/>
      <c r="PYB905" s="14"/>
      <c r="PYC905" s="14"/>
      <c r="PYD905" s="14"/>
      <c r="PYE905" s="14"/>
      <c r="PYF905" s="14"/>
      <c r="PYG905" s="14"/>
      <c r="PYH905" s="14"/>
      <c r="PYI905" s="14"/>
      <c r="PYJ905" s="14"/>
      <c r="PYK905" s="14"/>
      <c r="PYL905" s="14"/>
      <c r="PYM905" s="14"/>
      <c r="PYN905" s="14"/>
      <c r="PYO905" s="14"/>
      <c r="PYP905" s="14"/>
      <c r="PYQ905" s="14"/>
      <c r="PYR905" s="14"/>
      <c r="PYS905" s="14"/>
      <c r="PYT905" s="14"/>
      <c r="PYU905" s="14"/>
      <c r="PYV905" s="14"/>
      <c r="PYW905" s="14"/>
      <c r="PYX905" s="14"/>
      <c r="PYY905" s="14"/>
      <c r="PYZ905" s="14"/>
      <c r="PZA905" s="14"/>
      <c r="PZB905" s="14"/>
      <c r="PZC905" s="14"/>
      <c r="PZD905" s="14"/>
      <c r="PZE905" s="14"/>
      <c r="PZF905" s="14"/>
      <c r="PZG905" s="14"/>
      <c r="PZH905" s="14"/>
      <c r="PZI905" s="14"/>
      <c r="PZJ905" s="14"/>
      <c r="PZK905" s="14"/>
      <c r="PZL905" s="14"/>
      <c r="PZM905" s="14"/>
      <c r="PZN905" s="14"/>
      <c r="PZO905" s="14"/>
      <c r="PZP905" s="14"/>
      <c r="PZQ905" s="14"/>
      <c r="PZR905" s="14"/>
      <c r="PZS905" s="14"/>
      <c r="PZT905" s="14"/>
      <c r="PZU905" s="14"/>
      <c r="PZV905" s="14"/>
      <c r="PZW905" s="14"/>
      <c r="PZX905" s="14"/>
      <c r="PZY905" s="14"/>
      <c r="PZZ905" s="14"/>
      <c r="QAA905" s="14"/>
      <c r="QAB905" s="14"/>
      <c r="QAC905" s="14"/>
      <c r="QAD905" s="14"/>
      <c r="QAE905" s="14"/>
      <c r="QAF905" s="14"/>
      <c r="QAG905" s="14"/>
      <c r="QAH905" s="14"/>
      <c r="QAI905" s="14"/>
      <c r="QAJ905" s="14"/>
      <c r="QAK905" s="14"/>
      <c r="QAL905" s="14"/>
      <c r="QAM905" s="14"/>
      <c r="QAN905" s="14"/>
      <c r="QAO905" s="14"/>
      <c r="QAP905" s="14"/>
      <c r="QAQ905" s="14"/>
      <c r="QAR905" s="14"/>
      <c r="QAS905" s="14"/>
      <c r="QAT905" s="14"/>
      <c r="QAU905" s="14"/>
      <c r="QAV905" s="14"/>
      <c r="QAW905" s="14"/>
      <c r="QAX905" s="14"/>
      <c r="QAY905" s="14"/>
      <c r="QAZ905" s="14"/>
      <c r="QBA905" s="14"/>
      <c r="QBB905" s="14"/>
      <c r="QBC905" s="14"/>
      <c r="QBD905" s="14"/>
      <c r="QBE905" s="14"/>
      <c r="QBF905" s="14"/>
      <c r="QBG905" s="14"/>
      <c r="QBH905" s="14"/>
      <c r="QBI905" s="14"/>
      <c r="QBJ905" s="14"/>
      <c r="QBK905" s="14"/>
      <c r="QBL905" s="14"/>
      <c r="QBM905" s="14"/>
      <c r="QBN905" s="14"/>
      <c r="QBO905" s="14"/>
      <c r="QBP905" s="14"/>
      <c r="QBQ905" s="14"/>
      <c r="QBR905" s="14"/>
      <c r="QBS905" s="14"/>
      <c r="QBT905" s="14"/>
      <c r="QBU905" s="14"/>
      <c r="QBV905" s="14"/>
      <c r="QBW905" s="14"/>
      <c r="QBX905" s="14"/>
      <c r="QBY905" s="14"/>
      <c r="QBZ905" s="14"/>
      <c r="QCA905" s="14"/>
      <c r="QCB905" s="14"/>
      <c r="QCC905" s="14"/>
      <c r="QCD905" s="14"/>
      <c r="QCE905" s="14"/>
      <c r="QCF905" s="14"/>
      <c r="QCG905" s="14"/>
      <c r="QCH905" s="14"/>
      <c r="QCI905" s="14"/>
      <c r="QCJ905" s="14"/>
      <c r="QCK905" s="14"/>
      <c r="QCL905" s="14"/>
      <c r="QCM905" s="14"/>
      <c r="QCN905" s="14"/>
      <c r="QCO905" s="14"/>
      <c r="QCP905" s="14"/>
      <c r="QCQ905" s="14"/>
      <c r="QCR905" s="14"/>
      <c r="QCS905" s="14"/>
      <c r="QCT905" s="14"/>
      <c r="QCU905" s="14"/>
      <c r="QCV905" s="14"/>
      <c r="QCW905" s="14"/>
      <c r="QCX905" s="14"/>
      <c r="QCY905" s="14"/>
      <c r="QCZ905" s="14"/>
      <c r="QDA905" s="14"/>
      <c r="QDB905" s="14"/>
      <c r="QDC905" s="14"/>
      <c r="QDD905" s="14"/>
      <c r="QDE905" s="14"/>
      <c r="QDF905" s="14"/>
      <c r="QDG905" s="14"/>
      <c r="QDH905" s="14"/>
      <c r="QDI905" s="14"/>
      <c r="QDJ905" s="14"/>
      <c r="QDK905" s="14"/>
      <c r="QDL905" s="14"/>
      <c r="QDM905" s="14"/>
      <c r="QDN905" s="14"/>
      <c r="QDO905" s="14"/>
      <c r="QDP905" s="14"/>
      <c r="QDQ905" s="14"/>
      <c r="QDR905" s="14"/>
      <c r="QDS905" s="14"/>
      <c r="QDT905" s="14"/>
      <c r="QDU905" s="14"/>
      <c r="QDV905" s="14"/>
      <c r="QDW905" s="14"/>
      <c r="QDX905" s="14"/>
      <c r="QDY905" s="14"/>
      <c r="QDZ905" s="14"/>
      <c r="QEA905" s="14"/>
      <c r="QEB905" s="14"/>
      <c r="QEC905" s="14"/>
      <c r="QED905" s="14"/>
      <c r="QEE905" s="14"/>
      <c r="QEF905" s="14"/>
      <c r="QEG905" s="14"/>
      <c r="QEH905" s="14"/>
      <c r="QEI905" s="14"/>
      <c r="QEJ905" s="14"/>
      <c r="QEK905" s="14"/>
      <c r="QEL905" s="14"/>
      <c r="QEM905" s="14"/>
      <c r="QEN905" s="14"/>
      <c r="QEO905" s="14"/>
      <c r="QEP905" s="14"/>
      <c r="QEQ905" s="14"/>
      <c r="QER905" s="14"/>
      <c r="QES905" s="14"/>
      <c r="QET905" s="14"/>
      <c r="QEU905" s="14"/>
      <c r="QEV905" s="14"/>
      <c r="QEW905" s="14"/>
      <c r="QEX905" s="14"/>
      <c r="QEY905" s="14"/>
      <c r="QEZ905" s="14"/>
      <c r="QFA905" s="14"/>
      <c r="QFB905" s="14"/>
      <c r="QFC905" s="14"/>
      <c r="QFD905" s="14"/>
      <c r="QFE905" s="14"/>
      <c r="QFF905" s="14"/>
      <c r="QFG905" s="14"/>
      <c r="QFH905" s="14"/>
      <c r="QFI905" s="14"/>
      <c r="QFJ905" s="14"/>
      <c r="QFK905" s="14"/>
      <c r="QFL905" s="14"/>
      <c r="QFM905" s="14"/>
      <c r="QFN905" s="14"/>
      <c r="QFO905" s="14"/>
      <c r="QFP905" s="14"/>
      <c r="QFQ905" s="14"/>
      <c r="QFR905" s="14"/>
      <c r="QFS905" s="14"/>
      <c r="QFT905" s="14"/>
      <c r="QFU905" s="14"/>
      <c r="QFV905" s="14"/>
      <c r="QFW905" s="14"/>
      <c r="QFX905" s="14"/>
      <c r="QFY905" s="14"/>
      <c r="QFZ905" s="14"/>
      <c r="QGA905" s="14"/>
      <c r="QGB905" s="14"/>
      <c r="QGC905" s="14"/>
      <c r="QGD905" s="14"/>
      <c r="QGE905" s="14"/>
      <c r="QGF905" s="14"/>
      <c r="QGG905" s="14"/>
      <c r="QGH905" s="14"/>
      <c r="QGI905" s="14"/>
      <c r="QGJ905" s="14"/>
      <c r="QGK905" s="14"/>
      <c r="QGL905" s="14"/>
      <c r="QGM905" s="14"/>
      <c r="QGN905" s="14"/>
      <c r="QGO905" s="14"/>
      <c r="QGP905" s="14"/>
      <c r="QGQ905" s="14"/>
      <c r="QGR905" s="14"/>
      <c r="QGS905" s="14"/>
      <c r="QGT905" s="14"/>
      <c r="QGU905" s="14"/>
      <c r="QGV905" s="14"/>
      <c r="QGW905" s="14"/>
      <c r="QGX905" s="14"/>
      <c r="QGY905" s="14"/>
      <c r="QGZ905" s="14"/>
      <c r="QHA905" s="14"/>
      <c r="QHB905" s="14"/>
      <c r="QHC905" s="14"/>
      <c r="QHD905" s="14"/>
      <c r="QHE905" s="14"/>
      <c r="QHF905" s="14"/>
      <c r="QHG905" s="14"/>
      <c r="QHH905" s="14"/>
      <c r="QHI905" s="14"/>
      <c r="QHJ905" s="14"/>
      <c r="QHK905" s="14"/>
      <c r="QHL905" s="14"/>
      <c r="QHM905" s="14"/>
      <c r="QHN905" s="14"/>
      <c r="QHO905" s="14"/>
      <c r="QHP905" s="14"/>
      <c r="QHQ905" s="14"/>
      <c r="QHR905" s="14"/>
      <c r="QHS905" s="14"/>
      <c r="QHT905" s="14"/>
      <c r="QHU905" s="14"/>
      <c r="QHV905" s="14"/>
      <c r="QHW905" s="14"/>
      <c r="QHX905" s="14"/>
      <c r="QHY905" s="14"/>
      <c r="QHZ905" s="14"/>
      <c r="QIA905" s="14"/>
      <c r="QIB905" s="14"/>
      <c r="QIC905" s="14"/>
      <c r="QID905" s="14"/>
      <c r="QIE905" s="14"/>
      <c r="QIF905" s="14"/>
      <c r="QIG905" s="14"/>
      <c r="QIH905" s="14"/>
      <c r="QII905" s="14"/>
      <c r="QIJ905" s="14"/>
      <c r="QIK905" s="14"/>
      <c r="QIL905" s="14"/>
      <c r="QIM905" s="14"/>
      <c r="QIN905" s="14"/>
      <c r="QIO905" s="14"/>
      <c r="QIP905" s="14"/>
      <c r="QIQ905" s="14"/>
      <c r="QIR905" s="14"/>
      <c r="QIS905" s="14"/>
      <c r="QIT905" s="14"/>
      <c r="QIU905" s="14"/>
      <c r="QIV905" s="14"/>
      <c r="QIW905" s="14"/>
      <c r="QIX905" s="14"/>
      <c r="QIY905" s="14"/>
      <c r="QIZ905" s="14"/>
      <c r="QJA905" s="14"/>
      <c r="QJB905" s="14"/>
      <c r="QJC905" s="14"/>
      <c r="QJD905" s="14"/>
      <c r="QJE905" s="14"/>
      <c r="QJF905" s="14"/>
      <c r="QJG905" s="14"/>
      <c r="QJH905" s="14"/>
      <c r="QJI905" s="14"/>
      <c r="QJJ905" s="14"/>
      <c r="QJK905" s="14"/>
      <c r="QJL905" s="14"/>
      <c r="QJM905" s="14"/>
      <c r="QJN905" s="14"/>
      <c r="QJO905" s="14"/>
      <c r="QJP905" s="14"/>
      <c r="QJQ905" s="14"/>
      <c r="QJR905" s="14"/>
      <c r="QJS905" s="14"/>
      <c r="QJT905" s="14"/>
      <c r="QJU905" s="14"/>
      <c r="QJV905" s="14"/>
      <c r="QJW905" s="14"/>
      <c r="QJX905" s="14"/>
      <c r="QJY905" s="14"/>
      <c r="QJZ905" s="14"/>
      <c r="QKA905" s="14"/>
      <c r="QKB905" s="14"/>
      <c r="QKC905" s="14"/>
      <c r="QKD905" s="14"/>
      <c r="QKE905" s="14"/>
      <c r="QKF905" s="14"/>
      <c r="QKG905" s="14"/>
      <c r="QKH905" s="14"/>
      <c r="QKI905" s="14"/>
      <c r="QKJ905" s="14"/>
      <c r="QKK905" s="14"/>
      <c r="QKL905" s="14"/>
      <c r="QKM905" s="14"/>
      <c r="QKN905" s="14"/>
      <c r="QKO905" s="14"/>
      <c r="QKP905" s="14"/>
      <c r="QKQ905" s="14"/>
      <c r="QKR905" s="14"/>
      <c r="QKS905" s="14"/>
      <c r="QKT905" s="14"/>
      <c r="QKU905" s="14"/>
      <c r="QKV905" s="14"/>
      <c r="QKW905" s="14"/>
      <c r="QKX905" s="14"/>
      <c r="QKY905" s="14"/>
      <c r="QKZ905" s="14"/>
      <c r="QLA905" s="14"/>
      <c r="QLB905" s="14"/>
      <c r="QLC905" s="14"/>
      <c r="QLD905" s="14"/>
      <c r="QLE905" s="14"/>
      <c r="QLF905" s="14"/>
      <c r="QLG905" s="14"/>
      <c r="QLH905" s="14"/>
      <c r="QLI905" s="14"/>
      <c r="QLJ905" s="14"/>
      <c r="QLK905" s="14"/>
      <c r="QLL905" s="14"/>
      <c r="QLM905" s="14"/>
      <c r="QLN905" s="14"/>
      <c r="QLO905" s="14"/>
      <c r="QLP905" s="14"/>
      <c r="QLQ905" s="14"/>
      <c r="QLR905" s="14"/>
      <c r="QLS905" s="14"/>
      <c r="QLT905" s="14"/>
      <c r="QLU905" s="14"/>
      <c r="QLV905" s="14"/>
      <c r="QLW905" s="14"/>
      <c r="QLX905" s="14"/>
      <c r="QLY905" s="14"/>
      <c r="QLZ905" s="14"/>
      <c r="QMA905" s="14"/>
      <c r="QMB905" s="14"/>
      <c r="QMC905" s="14"/>
      <c r="QMD905" s="14"/>
      <c r="QME905" s="14"/>
      <c r="QMF905" s="14"/>
      <c r="QMG905" s="14"/>
      <c r="QMH905" s="14"/>
      <c r="QMI905" s="14"/>
      <c r="QMJ905" s="14"/>
      <c r="QMK905" s="14"/>
      <c r="QML905" s="14"/>
      <c r="QMM905" s="14"/>
      <c r="QMN905" s="14"/>
      <c r="QMO905" s="14"/>
      <c r="QMP905" s="14"/>
      <c r="QMQ905" s="14"/>
      <c r="QMR905" s="14"/>
      <c r="QMS905" s="14"/>
      <c r="QMT905" s="14"/>
      <c r="QMU905" s="14"/>
      <c r="QMV905" s="14"/>
      <c r="QMW905" s="14"/>
      <c r="QMX905" s="14"/>
      <c r="QMY905" s="14"/>
      <c r="QMZ905" s="14"/>
      <c r="QNA905" s="14"/>
      <c r="QNB905" s="14"/>
      <c r="QNC905" s="14"/>
      <c r="QND905" s="14"/>
      <c r="QNE905" s="14"/>
      <c r="QNF905" s="14"/>
      <c r="QNG905" s="14"/>
      <c r="QNH905" s="14"/>
      <c r="QNI905" s="14"/>
      <c r="QNJ905" s="14"/>
      <c r="QNK905" s="14"/>
      <c r="QNL905" s="14"/>
      <c r="QNM905" s="14"/>
      <c r="QNN905" s="14"/>
      <c r="QNO905" s="14"/>
      <c r="QNP905" s="14"/>
      <c r="QNQ905" s="14"/>
      <c r="QNR905" s="14"/>
      <c r="QNS905" s="14"/>
      <c r="QNT905" s="14"/>
      <c r="QNU905" s="14"/>
      <c r="QNV905" s="14"/>
      <c r="QNW905" s="14"/>
      <c r="QNX905" s="14"/>
      <c r="QNY905" s="14"/>
      <c r="QNZ905" s="14"/>
      <c r="QOA905" s="14"/>
      <c r="QOB905" s="14"/>
      <c r="QOC905" s="14"/>
      <c r="QOD905" s="14"/>
      <c r="QOE905" s="14"/>
      <c r="QOF905" s="14"/>
      <c r="QOG905" s="14"/>
      <c r="QOH905" s="14"/>
      <c r="QOI905" s="14"/>
      <c r="QOJ905" s="14"/>
      <c r="QOK905" s="14"/>
      <c r="QOL905" s="14"/>
      <c r="QOM905" s="14"/>
      <c r="QON905" s="14"/>
      <c r="QOO905" s="14"/>
      <c r="QOP905" s="14"/>
      <c r="QOQ905" s="14"/>
      <c r="QOR905" s="14"/>
      <c r="QOS905" s="14"/>
      <c r="QOT905" s="14"/>
      <c r="QOU905" s="14"/>
      <c r="QOV905" s="14"/>
      <c r="QOW905" s="14"/>
      <c r="QOX905" s="14"/>
      <c r="QOY905" s="14"/>
      <c r="QOZ905" s="14"/>
      <c r="QPA905" s="14"/>
      <c r="QPB905" s="14"/>
      <c r="QPC905" s="14"/>
      <c r="QPD905" s="14"/>
      <c r="QPE905" s="14"/>
      <c r="QPF905" s="14"/>
      <c r="QPG905" s="14"/>
      <c r="QPH905" s="14"/>
      <c r="QPI905" s="14"/>
      <c r="QPJ905" s="14"/>
      <c r="QPK905" s="14"/>
      <c r="QPL905" s="14"/>
      <c r="QPM905" s="14"/>
      <c r="QPN905" s="14"/>
      <c r="QPO905" s="14"/>
      <c r="QPP905" s="14"/>
      <c r="QPQ905" s="14"/>
      <c r="QPR905" s="14"/>
      <c r="QPS905" s="14"/>
      <c r="QPT905" s="14"/>
      <c r="QPU905" s="14"/>
      <c r="QPV905" s="14"/>
      <c r="QPW905" s="14"/>
      <c r="QPX905" s="14"/>
      <c r="QPY905" s="14"/>
      <c r="QPZ905" s="14"/>
      <c r="QQA905" s="14"/>
      <c r="QQB905" s="14"/>
      <c r="QQC905" s="14"/>
      <c r="QQD905" s="14"/>
      <c r="QQE905" s="14"/>
      <c r="QQF905" s="14"/>
      <c r="QQG905" s="14"/>
      <c r="QQH905" s="14"/>
      <c r="QQI905" s="14"/>
      <c r="QQJ905" s="14"/>
      <c r="QQK905" s="14"/>
      <c r="QQL905" s="14"/>
      <c r="QQM905" s="14"/>
      <c r="QQN905" s="14"/>
      <c r="QQO905" s="14"/>
      <c r="QQP905" s="14"/>
      <c r="QQQ905" s="14"/>
      <c r="QQR905" s="14"/>
      <c r="QQS905" s="14"/>
      <c r="QQT905" s="14"/>
      <c r="QQU905" s="14"/>
      <c r="QQV905" s="14"/>
      <c r="QQW905" s="14"/>
      <c r="QQX905" s="14"/>
      <c r="QQY905" s="14"/>
      <c r="QQZ905" s="14"/>
      <c r="QRA905" s="14"/>
      <c r="QRB905" s="14"/>
      <c r="QRC905" s="14"/>
      <c r="QRD905" s="14"/>
      <c r="QRE905" s="14"/>
      <c r="QRF905" s="14"/>
      <c r="QRG905" s="14"/>
      <c r="QRH905" s="14"/>
      <c r="QRI905" s="14"/>
      <c r="QRJ905" s="14"/>
      <c r="QRK905" s="14"/>
      <c r="QRL905" s="14"/>
      <c r="QRM905" s="14"/>
      <c r="QRN905" s="14"/>
      <c r="QRO905" s="14"/>
      <c r="QRP905" s="14"/>
      <c r="QRQ905" s="14"/>
      <c r="QRR905" s="14"/>
      <c r="QRS905" s="14"/>
      <c r="QRT905" s="14"/>
      <c r="QRU905" s="14"/>
      <c r="QRV905" s="14"/>
      <c r="QRW905" s="14"/>
      <c r="QRX905" s="14"/>
      <c r="QRY905" s="14"/>
      <c r="QRZ905" s="14"/>
      <c r="QSA905" s="14"/>
      <c r="QSB905" s="14"/>
      <c r="QSC905" s="14"/>
      <c r="QSD905" s="14"/>
      <c r="QSE905" s="14"/>
      <c r="QSF905" s="14"/>
      <c r="QSG905" s="14"/>
      <c r="QSH905" s="14"/>
      <c r="QSI905" s="14"/>
      <c r="QSJ905" s="14"/>
      <c r="QSK905" s="14"/>
      <c r="QSL905" s="14"/>
      <c r="QSM905" s="14"/>
      <c r="QSN905" s="14"/>
      <c r="QSO905" s="14"/>
      <c r="QSP905" s="14"/>
      <c r="QSQ905" s="14"/>
      <c r="QSR905" s="14"/>
      <c r="QSS905" s="14"/>
      <c r="QST905" s="14"/>
      <c r="QSU905" s="14"/>
      <c r="QSV905" s="14"/>
      <c r="QSW905" s="14"/>
      <c r="QSX905" s="14"/>
      <c r="QSY905" s="14"/>
      <c r="QSZ905" s="14"/>
      <c r="QTA905" s="14"/>
      <c r="QTB905" s="14"/>
      <c r="QTC905" s="14"/>
      <c r="QTD905" s="14"/>
      <c r="QTE905" s="14"/>
      <c r="QTF905" s="14"/>
      <c r="QTG905" s="14"/>
      <c r="QTH905" s="14"/>
      <c r="QTI905" s="14"/>
      <c r="QTJ905" s="14"/>
      <c r="QTK905" s="14"/>
      <c r="QTL905" s="14"/>
      <c r="QTM905" s="14"/>
      <c r="QTN905" s="14"/>
      <c r="QTO905" s="14"/>
      <c r="QTP905" s="14"/>
      <c r="QTQ905" s="14"/>
      <c r="QTR905" s="14"/>
      <c r="QTS905" s="14"/>
      <c r="QTT905" s="14"/>
      <c r="QTU905" s="14"/>
      <c r="QTV905" s="14"/>
      <c r="QTW905" s="14"/>
      <c r="QTX905" s="14"/>
      <c r="QTY905" s="14"/>
      <c r="QTZ905" s="14"/>
      <c r="QUA905" s="14"/>
      <c r="QUB905" s="14"/>
      <c r="QUC905" s="14"/>
      <c r="QUD905" s="14"/>
      <c r="QUE905" s="14"/>
      <c r="QUF905" s="14"/>
      <c r="QUG905" s="14"/>
      <c r="QUH905" s="14"/>
      <c r="QUI905" s="14"/>
      <c r="QUJ905" s="14"/>
      <c r="QUK905" s="14"/>
      <c r="QUL905" s="14"/>
      <c r="QUM905" s="14"/>
      <c r="QUN905" s="14"/>
      <c r="QUO905" s="14"/>
      <c r="QUP905" s="14"/>
      <c r="QUQ905" s="14"/>
      <c r="QUR905" s="14"/>
      <c r="QUS905" s="14"/>
      <c r="QUT905" s="14"/>
      <c r="QUU905" s="14"/>
      <c r="QUV905" s="14"/>
      <c r="QUW905" s="14"/>
      <c r="QUX905" s="14"/>
      <c r="QUY905" s="14"/>
      <c r="QUZ905" s="14"/>
      <c r="QVA905" s="14"/>
      <c r="QVB905" s="14"/>
      <c r="QVC905" s="14"/>
      <c r="QVD905" s="14"/>
      <c r="QVE905" s="14"/>
      <c r="QVF905" s="14"/>
      <c r="QVG905" s="14"/>
      <c r="QVH905" s="14"/>
      <c r="QVI905" s="14"/>
      <c r="QVJ905" s="14"/>
      <c r="QVK905" s="14"/>
      <c r="QVL905" s="14"/>
      <c r="QVM905" s="14"/>
      <c r="QVN905" s="14"/>
      <c r="QVO905" s="14"/>
      <c r="QVP905" s="14"/>
      <c r="QVQ905" s="14"/>
      <c r="QVR905" s="14"/>
      <c r="QVS905" s="14"/>
      <c r="QVT905" s="14"/>
      <c r="QVU905" s="14"/>
      <c r="QVV905" s="14"/>
      <c r="QVW905" s="14"/>
      <c r="QVX905" s="14"/>
      <c r="QVY905" s="14"/>
      <c r="QVZ905" s="14"/>
      <c r="QWA905" s="14"/>
      <c r="QWB905" s="14"/>
      <c r="QWC905" s="14"/>
      <c r="QWD905" s="14"/>
      <c r="QWE905" s="14"/>
      <c r="QWF905" s="14"/>
      <c r="QWG905" s="14"/>
      <c r="QWH905" s="14"/>
      <c r="QWI905" s="14"/>
      <c r="QWJ905" s="14"/>
      <c r="QWK905" s="14"/>
      <c r="QWL905" s="14"/>
      <c r="QWM905" s="14"/>
      <c r="QWN905" s="14"/>
      <c r="QWO905" s="14"/>
      <c r="QWP905" s="14"/>
      <c r="QWQ905" s="14"/>
      <c r="QWR905" s="14"/>
      <c r="QWS905" s="14"/>
      <c r="QWT905" s="14"/>
      <c r="QWU905" s="14"/>
      <c r="QWV905" s="14"/>
      <c r="QWW905" s="14"/>
      <c r="QWX905" s="14"/>
      <c r="QWY905" s="14"/>
      <c r="QWZ905" s="14"/>
      <c r="QXA905" s="14"/>
      <c r="QXB905" s="14"/>
      <c r="QXC905" s="14"/>
      <c r="QXD905" s="14"/>
      <c r="QXE905" s="14"/>
      <c r="QXF905" s="14"/>
      <c r="QXG905" s="14"/>
      <c r="QXH905" s="14"/>
      <c r="QXI905" s="14"/>
      <c r="QXJ905" s="14"/>
      <c r="QXK905" s="14"/>
      <c r="QXL905" s="14"/>
      <c r="QXM905" s="14"/>
      <c r="QXN905" s="14"/>
      <c r="QXO905" s="14"/>
      <c r="QXP905" s="14"/>
      <c r="QXQ905" s="14"/>
      <c r="QXR905" s="14"/>
      <c r="QXS905" s="14"/>
      <c r="QXT905" s="14"/>
      <c r="QXU905" s="14"/>
      <c r="QXV905" s="14"/>
      <c r="QXW905" s="14"/>
      <c r="QXX905" s="14"/>
      <c r="QXY905" s="14"/>
      <c r="QXZ905" s="14"/>
      <c r="QYA905" s="14"/>
      <c r="QYB905" s="14"/>
      <c r="QYC905" s="14"/>
      <c r="QYD905" s="14"/>
      <c r="QYE905" s="14"/>
      <c r="QYF905" s="14"/>
      <c r="QYG905" s="14"/>
      <c r="QYH905" s="14"/>
      <c r="QYI905" s="14"/>
      <c r="QYJ905" s="14"/>
      <c r="QYK905" s="14"/>
      <c r="QYL905" s="14"/>
      <c r="QYM905" s="14"/>
      <c r="QYN905" s="14"/>
      <c r="QYO905" s="14"/>
      <c r="QYP905" s="14"/>
      <c r="QYQ905" s="14"/>
      <c r="QYR905" s="14"/>
      <c r="QYS905" s="14"/>
      <c r="QYT905" s="14"/>
      <c r="QYU905" s="14"/>
      <c r="QYV905" s="14"/>
      <c r="QYW905" s="14"/>
      <c r="QYX905" s="14"/>
      <c r="QYY905" s="14"/>
      <c r="QYZ905" s="14"/>
      <c r="QZA905" s="14"/>
      <c r="QZB905" s="14"/>
      <c r="QZC905" s="14"/>
      <c r="QZD905" s="14"/>
      <c r="QZE905" s="14"/>
      <c r="QZF905" s="14"/>
      <c r="QZG905" s="14"/>
      <c r="QZH905" s="14"/>
      <c r="QZI905" s="14"/>
      <c r="QZJ905" s="14"/>
      <c r="QZK905" s="14"/>
      <c r="QZL905" s="14"/>
      <c r="QZM905" s="14"/>
      <c r="QZN905" s="14"/>
      <c r="QZO905" s="14"/>
      <c r="QZP905" s="14"/>
      <c r="QZQ905" s="14"/>
      <c r="QZR905" s="14"/>
      <c r="QZS905" s="14"/>
      <c r="QZT905" s="14"/>
      <c r="QZU905" s="14"/>
      <c r="QZV905" s="14"/>
      <c r="QZW905" s="14"/>
      <c r="QZX905" s="14"/>
      <c r="QZY905" s="14"/>
      <c r="QZZ905" s="14"/>
      <c r="RAA905" s="14"/>
      <c r="RAB905" s="14"/>
      <c r="RAC905" s="14"/>
      <c r="RAD905" s="14"/>
      <c r="RAE905" s="14"/>
      <c r="RAF905" s="14"/>
      <c r="RAG905" s="14"/>
      <c r="RAH905" s="14"/>
      <c r="RAI905" s="14"/>
      <c r="RAJ905" s="14"/>
      <c r="RAK905" s="14"/>
      <c r="RAL905" s="14"/>
      <c r="RAM905" s="14"/>
      <c r="RAN905" s="14"/>
      <c r="RAO905" s="14"/>
      <c r="RAP905" s="14"/>
      <c r="RAQ905" s="14"/>
      <c r="RAR905" s="14"/>
      <c r="RAS905" s="14"/>
      <c r="RAT905" s="14"/>
      <c r="RAU905" s="14"/>
      <c r="RAV905" s="14"/>
      <c r="RAW905" s="14"/>
      <c r="RAX905" s="14"/>
      <c r="RAY905" s="14"/>
      <c r="RAZ905" s="14"/>
      <c r="RBA905" s="14"/>
      <c r="RBB905" s="14"/>
      <c r="RBC905" s="14"/>
      <c r="RBD905" s="14"/>
      <c r="RBE905" s="14"/>
      <c r="RBF905" s="14"/>
      <c r="RBG905" s="14"/>
      <c r="RBH905" s="14"/>
      <c r="RBI905" s="14"/>
      <c r="RBJ905" s="14"/>
      <c r="RBK905" s="14"/>
      <c r="RBL905" s="14"/>
      <c r="RBM905" s="14"/>
      <c r="RBN905" s="14"/>
      <c r="RBO905" s="14"/>
      <c r="RBP905" s="14"/>
      <c r="RBQ905" s="14"/>
      <c r="RBR905" s="14"/>
      <c r="RBS905" s="14"/>
      <c r="RBT905" s="14"/>
      <c r="RBU905" s="14"/>
      <c r="RBV905" s="14"/>
      <c r="RBW905" s="14"/>
      <c r="RBX905" s="14"/>
      <c r="RBY905" s="14"/>
      <c r="RBZ905" s="14"/>
      <c r="RCA905" s="14"/>
      <c r="RCB905" s="14"/>
      <c r="RCC905" s="14"/>
      <c r="RCD905" s="14"/>
      <c r="RCE905" s="14"/>
      <c r="RCF905" s="14"/>
      <c r="RCG905" s="14"/>
      <c r="RCH905" s="14"/>
      <c r="RCI905" s="14"/>
      <c r="RCJ905" s="14"/>
      <c r="RCK905" s="14"/>
      <c r="RCL905" s="14"/>
      <c r="RCM905" s="14"/>
      <c r="RCN905" s="14"/>
      <c r="RCO905" s="14"/>
      <c r="RCP905" s="14"/>
      <c r="RCQ905" s="14"/>
      <c r="RCR905" s="14"/>
      <c r="RCS905" s="14"/>
      <c r="RCT905" s="14"/>
      <c r="RCU905" s="14"/>
      <c r="RCV905" s="14"/>
      <c r="RCW905" s="14"/>
      <c r="RCX905" s="14"/>
      <c r="RCY905" s="14"/>
      <c r="RCZ905" s="14"/>
      <c r="RDA905" s="14"/>
      <c r="RDB905" s="14"/>
      <c r="RDC905" s="14"/>
      <c r="RDD905" s="14"/>
      <c r="RDE905" s="14"/>
      <c r="RDF905" s="14"/>
      <c r="RDG905" s="14"/>
      <c r="RDH905" s="14"/>
      <c r="RDI905" s="14"/>
      <c r="RDJ905" s="14"/>
      <c r="RDK905" s="14"/>
      <c r="RDL905" s="14"/>
      <c r="RDM905" s="14"/>
      <c r="RDN905" s="14"/>
      <c r="RDO905" s="14"/>
      <c r="RDP905" s="14"/>
      <c r="RDQ905" s="14"/>
      <c r="RDR905" s="14"/>
      <c r="RDS905" s="14"/>
      <c r="RDT905" s="14"/>
      <c r="RDU905" s="14"/>
      <c r="RDV905" s="14"/>
      <c r="RDW905" s="14"/>
      <c r="RDX905" s="14"/>
      <c r="RDY905" s="14"/>
      <c r="RDZ905" s="14"/>
      <c r="REA905" s="14"/>
      <c r="REB905" s="14"/>
      <c r="REC905" s="14"/>
      <c r="RED905" s="14"/>
      <c r="REE905" s="14"/>
      <c r="REF905" s="14"/>
      <c r="REG905" s="14"/>
      <c r="REH905" s="14"/>
      <c r="REI905" s="14"/>
      <c r="REJ905" s="14"/>
      <c r="REK905" s="14"/>
      <c r="REL905" s="14"/>
      <c r="REM905" s="14"/>
      <c r="REN905" s="14"/>
      <c r="REO905" s="14"/>
      <c r="REP905" s="14"/>
      <c r="REQ905" s="14"/>
      <c r="RER905" s="14"/>
      <c r="RES905" s="14"/>
      <c r="RET905" s="14"/>
      <c r="REU905" s="14"/>
      <c r="REV905" s="14"/>
      <c r="REW905" s="14"/>
      <c r="REX905" s="14"/>
      <c r="REY905" s="14"/>
      <c r="REZ905" s="14"/>
      <c r="RFA905" s="14"/>
      <c r="RFB905" s="14"/>
      <c r="RFC905" s="14"/>
      <c r="RFD905" s="14"/>
      <c r="RFE905" s="14"/>
      <c r="RFF905" s="14"/>
      <c r="RFG905" s="14"/>
      <c r="RFH905" s="14"/>
      <c r="RFI905" s="14"/>
      <c r="RFJ905" s="14"/>
      <c r="RFK905" s="14"/>
      <c r="RFL905" s="14"/>
      <c r="RFM905" s="14"/>
      <c r="RFN905" s="14"/>
      <c r="RFO905" s="14"/>
      <c r="RFP905" s="14"/>
      <c r="RFQ905" s="14"/>
      <c r="RFR905" s="14"/>
      <c r="RFS905" s="14"/>
      <c r="RFT905" s="14"/>
      <c r="RFU905" s="14"/>
      <c r="RFV905" s="14"/>
      <c r="RFW905" s="14"/>
      <c r="RFX905" s="14"/>
      <c r="RFY905" s="14"/>
      <c r="RFZ905" s="14"/>
      <c r="RGA905" s="14"/>
      <c r="RGB905" s="14"/>
      <c r="RGC905" s="14"/>
      <c r="RGD905" s="14"/>
      <c r="RGE905" s="14"/>
      <c r="RGF905" s="14"/>
      <c r="RGG905" s="14"/>
      <c r="RGH905" s="14"/>
      <c r="RGI905" s="14"/>
      <c r="RGJ905" s="14"/>
      <c r="RGK905" s="14"/>
      <c r="RGL905" s="14"/>
      <c r="RGM905" s="14"/>
      <c r="RGN905" s="14"/>
      <c r="RGO905" s="14"/>
      <c r="RGP905" s="14"/>
      <c r="RGQ905" s="14"/>
      <c r="RGR905" s="14"/>
      <c r="RGS905" s="14"/>
      <c r="RGT905" s="14"/>
      <c r="RGU905" s="14"/>
      <c r="RGV905" s="14"/>
      <c r="RGW905" s="14"/>
      <c r="RGX905" s="14"/>
      <c r="RGY905" s="14"/>
      <c r="RGZ905" s="14"/>
      <c r="RHA905" s="14"/>
      <c r="RHB905" s="14"/>
      <c r="RHC905" s="14"/>
      <c r="RHD905" s="14"/>
      <c r="RHE905" s="14"/>
      <c r="RHF905" s="14"/>
      <c r="RHG905" s="14"/>
      <c r="RHH905" s="14"/>
      <c r="RHI905" s="14"/>
      <c r="RHJ905" s="14"/>
      <c r="RHK905" s="14"/>
      <c r="RHL905" s="14"/>
      <c r="RHM905" s="14"/>
      <c r="RHN905" s="14"/>
      <c r="RHO905" s="14"/>
      <c r="RHP905" s="14"/>
      <c r="RHQ905" s="14"/>
      <c r="RHR905" s="14"/>
      <c r="RHS905" s="14"/>
      <c r="RHT905" s="14"/>
      <c r="RHU905" s="14"/>
      <c r="RHV905" s="14"/>
      <c r="RHW905" s="14"/>
      <c r="RHX905" s="14"/>
      <c r="RHY905" s="14"/>
      <c r="RHZ905" s="14"/>
      <c r="RIA905" s="14"/>
      <c r="RIB905" s="14"/>
      <c r="RIC905" s="14"/>
      <c r="RID905" s="14"/>
      <c r="RIE905" s="14"/>
      <c r="RIF905" s="14"/>
      <c r="RIG905" s="14"/>
      <c r="RIH905" s="14"/>
      <c r="RII905" s="14"/>
      <c r="RIJ905" s="14"/>
      <c r="RIK905" s="14"/>
      <c r="RIL905" s="14"/>
      <c r="RIM905" s="14"/>
      <c r="RIN905" s="14"/>
      <c r="RIO905" s="14"/>
      <c r="RIP905" s="14"/>
      <c r="RIQ905" s="14"/>
      <c r="RIR905" s="14"/>
      <c r="RIS905" s="14"/>
      <c r="RIT905" s="14"/>
      <c r="RIU905" s="14"/>
      <c r="RIV905" s="14"/>
      <c r="RIW905" s="14"/>
      <c r="RIX905" s="14"/>
      <c r="RIY905" s="14"/>
      <c r="RIZ905" s="14"/>
      <c r="RJA905" s="14"/>
      <c r="RJB905" s="14"/>
      <c r="RJC905" s="14"/>
      <c r="RJD905" s="14"/>
      <c r="RJE905" s="14"/>
      <c r="RJF905" s="14"/>
      <c r="RJG905" s="14"/>
      <c r="RJH905" s="14"/>
      <c r="RJI905" s="14"/>
      <c r="RJJ905" s="14"/>
      <c r="RJK905" s="14"/>
      <c r="RJL905" s="14"/>
      <c r="RJM905" s="14"/>
      <c r="RJN905" s="14"/>
      <c r="RJO905" s="14"/>
      <c r="RJP905" s="14"/>
      <c r="RJQ905" s="14"/>
      <c r="RJR905" s="14"/>
      <c r="RJS905" s="14"/>
      <c r="RJT905" s="14"/>
      <c r="RJU905" s="14"/>
      <c r="RJV905" s="14"/>
      <c r="RJW905" s="14"/>
      <c r="RJX905" s="14"/>
      <c r="RJY905" s="14"/>
      <c r="RJZ905" s="14"/>
      <c r="RKA905" s="14"/>
      <c r="RKB905" s="14"/>
      <c r="RKC905" s="14"/>
      <c r="RKD905" s="14"/>
      <c r="RKE905" s="14"/>
      <c r="RKF905" s="14"/>
      <c r="RKG905" s="14"/>
      <c r="RKH905" s="14"/>
      <c r="RKI905" s="14"/>
      <c r="RKJ905" s="14"/>
      <c r="RKK905" s="14"/>
      <c r="RKL905" s="14"/>
      <c r="RKM905" s="14"/>
      <c r="RKN905" s="14"/>
      <c r="RKO905" s="14"/>
      <c r="RKP905" s="14"/>
      <c r="RKQ905" s="14"/>
      <c r="RKR905" s="14"/>
      <c r="RKS905" s="14"/>
      <c r="RKT905" s="14"/>
      <c r="RKU905" s="14"/>
      <c r="RKV905" s="14"/>
      <c r="RKW905" s="14"/>
      <c r="RKX905" s="14"/>
      <c r="RKY905" s="14"/>
      <c r="RKZ905" s="14"/>
      <c r="RLA905" s="14"/>
      <c r="RLB905" s="14"/>
      <c r="RLC905" s="14"/>
      <c r="RLD905" s="14"/>
      <c r="RLE905" s="14"/>
      <c r="RLF905" s="14"/>
      <c r="RLG905" s="14"/>
      <c r="RLH905" s="14"/>
      <c r="RLI905" s="14"/>
      <c r="RLJ905" s="14"/>
      <c r="RLK905" s="14"/>
      <c r="RLL905" s="14"/>
      <c r="RLM905" s="14"/>
      <c r="RLN905" s="14"/>
      <c r="RLO905" s="14"/>
      <c r="RLP905" s="14"/>
      <c r="RLQ905" s="14"/>
      <c r="RLR905" s="14"/>
      <c r="RLS905" s="14"/>
      <c r="RLT905" s="14"/>
      <c r="RLU905" s="14"/>
      <c r="RLV905" s="14"/>
      <c r="RLW905" s="14"/>
      <c r="RLX905" s="14"/>
      <c r="RLY905" s="14"/>
      <c r="RLZ905" s="14"/>
      <c r="RMA905" s="14"/>
      <c r="RMB905" s="14"/>
      <c r="RMC905" s="14"/>
      <c r="RMD905" s="14"/>
      <c r="RME905" s="14"/>
      <c r="RMF905" s="14"/>
      <c r="RMG905" s="14"/>
      <c r="RMH905" s="14"/>
      <c r="RMI905" s="14"/>
      <c r="RMJ905" s="14"/>
      <c r="RMK905" s="14"/>
      <c r="RML905" s="14"/>
      <c r="RMM905" s="14"/>
      <c r="RMN905" s="14"/>
      <c r="RMO905" s="14"/>
      <c r="RMP905" s="14"/>
      <c r="RMQ905" s="14"/>
      <c r="RMR905" s="14"/>
      <c r="RMS905" s="14"/>
      <c r="RMT905" s="14"/>
      <c r="RMU905" s="14"/>
      <c r="RMV905" s="14"/>
      <c r="RMW905" s="14"/>
      <c r="RMX905" s="14"/>
      <c r="RMY905" s="14"/>
      <c r="RMZ905" s="14"/>
      <c r="RNA905" s="14"/>
      <c r="RNB905" s="14"/>
      <c r="RNC905" s="14"/>
      <c r="RND905" s="14"/>
      <c r="RNE905" s="14"/>
      <c r="RNF905" s="14"/>
      <c r="RNG905" s="14"/>
      <c r="RNH905" s="14"/>
      <c r="RNI905" s="14"/>
      <c r="RNJ905" s="14"/>
      <c r="RNK905" s="14"/>
      <c r="RNL905" s="14"/>
      <c r="RNM905" s="14"/>
      <c r="RNN905" s="14"/>
      <c r="RNO905" s="14"/>
      <c r="RNP905" s="14"/>
      <c r="RNQ905" s="14"/>
      <c r="RNR905" s="14"/>
      <c r="RNS905" s="14"/>
      <c r="RNT905" s="14"/>
      <c r="RNU905" s="14"/>
      <c r="RNV905" s="14"/>
      <c r="RNW905" s="14"/>
      <c r="RNX905" s="14"/>
      <c r="RNY905" s="14"/>
      <c r="RNZ905" s="14"/>
      <c r="ROA905" s="14"/>
      <c r="ROB905" s="14"/>
      <c r="ROC905" s="14"/>
      <c r="ROD905" s="14"/>
      <c r="ROE905" s="14"/>
      <c r="ROF905" s="14"/>
      <c r="ROG905" s="14"/>
      <c r="ROH905" s="14"/>
      <c r="ROI905" s="14"/>
      <c r="ROJ905" s="14"/>
      <c r="ROK905" s="14"/>
      <c r="ROL905" s="14"/>
      <c r="ROM905" s="14"/>
      <c r="RON905" s="14"/>
      <c r="ROO905" s="14"/>
      <c r="ROP905" s="14"/>
      <c r="ROQ905" s="14"/>
      <c r="ROR905" s="14"/>
      <c r="ROS905" s="14"/>
      <c r="ROT905" s="14"/>
      <c r="ROU905" s="14"/>
      <c r="ROV905" s="14"/>
      <c r="ROW905" s="14"/>
      <c r="ROX905" s="14"/>
      <c r="ROY905" s="14"/>
      <c r="ROZ905" s="14"/>
      <c r="RPA905" s="14"/>
      <c r="RPB905" s="14"/>
      <c r="RPC905" s="14"/>
      <c r="RPD905" s="14"/>
      <c r="RPE905" s="14"/>
      <c r="RPF905" s="14"/>
      <c r="RPG905" s="14"/>
      <c r="RPH905" s="14"/>
      <c r="RPI905" s="14"/>
      <c r="RPJ905" s="14"/>
      <c r="RPK905" s="14"/>
      <c r="RPL905" s="14"/>
      <c r="RPM905" s="14"/>
      <c r="RPN905" s="14"/>
      <c r="RPO905" s="14"/>
      <c r="RPP905" s="14"/>
      <c r="RPQ905" s="14"/>
      <c r="RPR905" s="14"/>
      <c r="RPS905" s="14"/>
      <c r="RPT905" s="14"/>
      <c r="RPU905" s="14"/>
      <c r="RPV905" s="14"/>
      <c r="RPW905" s="14"/>
      <c r="RPX905" s="14"/>
      <c r="RPY905" s="14"/>
      <c r="RPZ905" s="14"/>
      <c r="RQA905" s="14"/>
      <c r="RQB905" s="14"/>
      <c r="RQC905" s="14"/>
      <c r="RQD905" s="14"/>
      <c r="RQE905" s="14"/>
      <c r="RQF905" s="14"/>
      <c r="RQG905" s="14"/>
      <c r="RQH905" s="14"/>
      <c r="RQI905" s="14"/>
      <c r="RQJ905" s="14"/>
      <c r="RQK905" s="14"/>
      <c r="RQL905" s="14"/>
      <c r="RQM905" s="14"/>
      <c r="RQN905" s="14"/>
      <c r="RQO905" s="14"/>
      <c r="RQP905" s="14"/>
      <c r="RQQ905" s="14"/>
      <c r="RQR905" s="14"/>
      <c r="RQS905" s="14"/>
      <c r="RQT905" s="14"/>
      <c r="RQU905" s="14"/>
      <c r="RQV905" s="14"/>
      <c r="RQW905" s="14"/>
      <c r="RQX905" s="14"/>
      <c r="RQY905" s="14"/>
      <c r="RQZ905" s="14"/>
      <c r="RRA905" s="14"/>
      <c r="RRB905" s="14"/>
      <c r="RRC905" s="14"/>
      <c r="RRD905" s="14"/>
      <c r="RRE905" s="14"/>
      <c r="RRF905" s="14"/>
      <c r="RRG905" s="14"/>
      <c r="RRH905" s="14"/>
      <c r="RRI905" s="14"/>
      <c r="RRJ905" s="14"/>
      <c r="RRK905" s="14"/>
      <c r="RRL905" s="14"/>
      <c r="RRM905" s="14"/>
      <c r="RRN905" s="14"/>
      <c r="RRO905" s="14"/>
      <c r="RRP905" s="14"/>
      <c r="RRQ905" s="14"/>
      <c r="RRR905" s="14"/>
      <c r="RRS905" s="14"/>
      <c r="RRT905" s="14"/>
      <c r="RRU905" s="14"/>
      <c r="RRV905" s="14"/>
      <c r="RRW905" s="14"/>
      <c r="RRX905" s="14"/>
      <c r="RRY905" s="14"/>
      <c r="RRZ905" s="14"/>
      <c r="RSA905" s="14"/>
      <c r="RSB905" s="14"/>
      <c r="RSC905" s="14"/>
      <c r="RSD905" s="14"/>
      <c r="RSE905" s="14"/>
      <c r="RSF905" s="14"/>
      <c r="RSG905" s="14"/>
      <c r="RSH905" s="14"/>
      <c r="RSI905" s="14"/>
      <c r="RSJ905" s="14"/>
      <c r="RSK905" s="14"/>
      <c r="RSL905" s="14"/>
      <c r="RSM905" s="14"/>
      <c r="RSN905" s="14"/>
      <c r="RSO905" s="14"/>
      <c r="RSP905" s="14"/>
      <c r="RSQ905" s="14"/>
      <c r="RSR905" s="14"/>
      <c r="RSS905" s="14"/>
      <c r="RST905" s="14"/>
      <c r="RSU905" s="14"/>
      <c r="RSV905" s="14"/>
      <c r="RSW905" s="14"/>
      <c r="RSX905" s="14"/>
      <c r="RSY905" s="14"/>
      <c r="RSZ905" s="14"/>
      <c r="RTA905" s="14"/>
      <c r="RTB905" s="14"/>
      <c r="RTC905" s="14"/>
      <c r="RTD905" s="14"/>
      <c r="RTE905" s="14"/>
      <c r="RTF905" s="14"/>
      <c r="RTG905" s="14"/>
      <c r="RTH905" s="14"/>
      <c r="RTI905" s="14"/>
      <c r="RTJ905" s="14"/>
      <c r="RTK905" s="14"/>
      <c r="RTL905" s="14"/>
      <c r="RTM905" s="14"/>
      <c r="RTN905" s="14"/>
      <c r="RTO905" s="14"/>
      <c r="RTP905" s="14"/>
      <c r="RTQ905" s="14"/>
      <c r="RTR905" s="14"/>
      <c r="RTS905" s="14"/>
      <c r="RTT905" s="14"/>
      <c r="RTU905" s="14"/>
      <c r="RTV905" s="14"/>
      <c r="RTW905" s="14"/>
      <c r="RTX905" s="14"/>
      <c r="RTY905" s="14"/>
      <c r="RTZ905" s="14"/>
      <c r="RUA905" s="14"/>
      <c r="RUB905" s="14"/>
      <c r="RUC905" s="14"/>
      <c r="RUD905" s="14"/>
      <c r="RUE905" s="14"/>
      <c r="RUF905" s="14"/>
      <c r="RUG905" s="14"/>
      <c r="RUH905" s="14"/>
      <c r="RUI905" s="14"/>
      <c r="RUJ905" s="14"/>
      <c r="RUK905" s="14"/>
      <c r="RUL905" s="14"/>
      <c r="RUM905" s="14"/>
      <c r="RUN905" s="14"/>
      <c r="RUO905" s="14"/>
      <c r="RUP905" s="14"/>
      <c r="RUQ905" s="14"/>
      <c r="RUR905" s="14"/>
      <c r="RUS905" s="14"/>
      <c r="RUT905" s="14"/>
      <c r="RUU905" s="14"/>
      <c r="RUV905" s="14"/>
      <c r="RUW905" s="14"/>
      <c r="RUX905" s="14"/>
      <c r="RUY905" s="14"/>
      <c r="RUZ905" s="14"/>
      <c r="RVA905" s="14"/>
      <c r="RVB905" s="14"/>
      <c r="RVC905" s="14"/>
      <c r="RVD905" s="14"/>
      <c r="RVE905" s="14"/>
      <c r="RVF905" s="14"/>
      <c r="RVG905" s="14"/>
      <c r="RVH905" s="14"/>
      <c r="RVI905" s="14"/>
      <c r="RVJ905" s="14"/>
      <c r="RVK905" s="14"/>
      <c r="RVL905" s="14"/>
      <c r="RVM905" s="14"/>
      <c r="RVN905" s="14"/>
      <c r="RVO905" s="14"/>
      <c r="RVP905" s="14"/>
      <c r="RVQ905" s="14"/>
      <c r="RVR905" s="14"/>
      <c r="RVS905" s="14"/>
      <c r="RVT905" s="14"/>
      <c r="RVU905" s="14"/>
      <c r="RVV905" s="14"/>
      <c r="RVW905" s="14"/>
      <c r="RVX905" s="14"/>
      <c r="RVY905" s="14"/>
      <c r="RVZ905" s="14"/>
      <c r="RWA905" s="14"/>
      <c r="RWB905" s="14"/>
      <c r="RWC905" s="14"/>
      <c r="RWD905" s="14"/>
      <c r="RWE905" s="14"/>
      <c r="RWF905" s="14"/>
      <c r="RWG905" s="14"/>
      <c r="RWH905" s="14"/>
      <c r="RWI905" s="14"/>
      <c r="RWJ905" s="14"/>
      <c r="RWK905" s="14"/>
      <c r="RWL905" s="14"/>
      <c r="RWM905" s="14"/>
      <c r="RWN905" s="14"/>
      <c r="RWO905" s="14"/>
      <c r="RWP905" s="14"/>
      <c r="RWQ905" s="14"/>
      <c r="RWR905" s="14"/>
      <c r="RWS905" s="14"/>
      <c r="RWT905" s="14"/>
      <c r="RWU905" s="14"/>
      <c r="RWV905" s="14"/>
      <c r="RWW905" s="14"/>
      <c r="RWX905" s="14"/>
      <c r="RWY905" s="14"/>
      <c r="RWZ905" s="14"/>
      <c r="RXA905" s="14"/>
      <c r="RXB905" s="14"/>
      <c r="RXC905" s="14"/>
      <c r="RXD905" s="14"/>
      <c r="RXE905" s="14"/>
      <c r="RXF905" s="14"/>
      <c r="RXG905" s="14"/>
      <c r="RXH905" s="14"/>
      <c r="RXI905" s="14"/>
      <c r="RXJ905" s="14"/>
      <c r="RXK905" s="14"/>
      <c r="RXL905" s="14"/>
      <c r="RXM905" s="14"/>
      <c r="RXN905" s="14"/>
      <c r="RXO905" s="14"/>
      <c r="RXP905" s="14"/>
      <c r="RXQ905" s="14"/>
      <c r="RXR905" s="14"/>
      <c r="RXS905" s="14"/>
      <c r="RXT905" s="14"/>
      <c r="RXU905" s="14"/>
      <c r="RXV905" s="14"/>
      <c r="RXW905" s="14"/>
      <c r="RXX905" s="14"/>
      <c r="RXY905" s="14"/>
      <c r="RXZ905" s="14"/>
      <c r="RYA905" s="14"/>
      <c r="RYB905" s="14"/>
      <c r="RYC905" s="14"/>
      <c r="RYD905" s="14"/>
      <c r="RYE905" s="14"/>
      <c r="RYF905" s="14"/>
      <c r="RYG905" s="14"/>
      <c r="RYH905" s="14"/>
      <c r="RYI905" s="14"/>
      <c r="RYJ905" s="14"/>
      <c r="RYK905" s="14"/>
      <c r="RYL905" s="14"/>
      <c r="RYM905" s="14"/>
      <c r="RYN905" s="14"/>
      <c r="RYO905" s="14"/>
      <c r="RYP905" s="14"/>
      <c r="RYQ905" s="14"/>
      <c r="RYR905" s="14"/>
      <c r="RYS905" s="14"/>
      <c r="RYT905" s="14"/>
      <c r="RYU905" s="14"/>
      <c r="RYV905" s="14"/>
      <c r="RYW905" s="14"/>
      <c r="RYX905" s="14"/>
      <c r="RYY905" s="14"/>
      <c r="RYZ905" s="14"/>
      <c r="RZA905" s="14"/>
      <c r="RZB905" s="14"/>
      <c r="RZC905" s="14"/>
      <c r="RZD905" s="14"/>
      <c r="RZE905" s="14"/>
      <c r="RZF905" s="14"/>
      <c r="RZG905" s="14"/>
      <c r="RZH905" s="14"/>
      <c r="RZI905" s="14"/>
      <c r="RZJ905" s="14"/>
      <c r="RZK905" s="14"/>
      <c r="RZL905" s="14"/>
      <c r="RZM905" s="14"/>
      <c r="RZN905" s="14"/>
      <c r="RZO905" s="14"/>
      <c r="RZP905" s="14"/>
      <c r="RZQ905" s="14"/>
      <c r="RZR905" s="14"/>
      <c r="RZS905" s="14"/>
      <c r="RZT905" s="14"/>
      <c r="RZU905" s="14"/>
      <c r="RZV905" s="14"/>
      <c r="RZW905" s="14"/>
      <c r="RZX905" s="14"/>
      <c r="RZY905" s="14"/>
      <c r="RZZ905" s="14"/>
      <c r="SAA905" s="14"/>
      <c r="SAB905" s="14"/>
      <c r="SAC905" s="14"/>
      <c r="SAD905" s="14"/>
      <c r="SAE905" s="14"/>
      <c r="SAF905" s="14"/>
      <c r="SAG905" s="14"/>
      <c r="SAH905" s="14"/>
      <c r="SAI905" s="14"/>
      <c r="SAJ905" s="14"/>
      <c r="SAK905" s="14"/>
      <c r="SAL905" s="14"/>
      <c r="SAM905" s="14"/>
      <c r="SAN905" s="14"/>
      <c r="SAO905" s="14"/>
      <c r="SAP905" s="14"/>
      <c r="SAQ905" s="14"/>
      <c r="SAR905" s="14"/>
      <c r="SAS905" s="14"/>
      <c r="SAT905" s="14"/>
      <c r="SAU905" s="14"/>
      <c r="SAV905" s="14"/>
      <c r="SAW905" s="14"/>
      <c r="SAX905" s="14"/>
      <c r="SAY905" s="14"/>
      <c r="SAZ905" s="14"/>
      <c r="SBA905" s="14"/>
      <c r="SBB905" s="14"/>
      <c r="SBC905" s="14"/>
      <c r="SBD905" s="14"/>
      <c r="SBE905" s="14"/>
      <c r="SBF905" s="14"/>
      <c r="SBG905" s="14"/>
      <c r="SBH905" s="14"/>
      <c r="SBI905" s="14"/>
      <c r="SBJ905" s="14"/>
      <c r="SBK905" s="14"/>
      <c r="SBL905" s="14"/>
      <c r="SBM905" s="14"/>
      <c r="SBN905" s="14"/>
      <c r="SBO905" s="14"/>
      <c r="SBP905" s="14"/>
      <c r="SBQ905" s="14"/>
      <c r="SBR905" s="14"/>
      <c r="SBS905" s="14"/>
      <c r="SBT905" s="14"/>
      <c r="SBU905" s="14"/>
      <c r="SBV905" s="14"/>
      <c r="SBW905" s="14"/>
      <c r="SBX905" s="14"/>
      <c r="SBY905" s="14"/>
      <c r="SBZ905" s="14"/>
      <c r="SCA905" s="14"/>
      <c r="SCB905" s="14"/>
      <c r="SCC905" s="14"/>
      <c r="SCD905" s="14"/>
      <c r="SCE905" s="14"/>
      <c r="SCF905" s="14"/>
      <c r="SCG905" s="14"/>
      <c r="SCH905" s="14"/>
      <c r="SCI905" s="14"/>
      <c r="SCJ905" s="14"/>
      <c r="SCK905" s="14"/>
      <c r="SCL905" s="14"/>
      <c r="SCM905" s="14"/>
      <c r="SCN905" s="14"/>
      <c r="SCO905" s="14"/>
      <c r="SCP905" s="14"/>
      <c r="SCQ905" s="14"/>
      <c r="SCR905" s="14"/>
      <c r="SCS905" s="14"/>
      <c r="SCT905" s="14"/>
      <c r="SCU905" s="14"/>
      <c r="SCV905" s="14"/>
      <c r="SCW905" s="14"/>
      <c r="SCX905" s="14"/>
      <c r="SCY905" s="14"/>
      <c r="SCZ905" s="14"/>
      <c r="SDA905" s="14"/>
      <c r="SDB905" s="14"/>
      <c r="SDC905" s="14"/>
      <c r="SDD905" s="14"/>
      <c r="SDE905" s="14"/>
      <c r="SDF905" s="14"/>
      <c r="SDG905" s="14"/>
      <c r="SDH905" s="14"/>
      <c r="SDI905" s="14"/>
      <c r="SDJ905" s="14"/>
      <c r="SDK905" s="14"/>
      <c r="SDL905" s="14"/>
      <c r="SDM905" s="14"/>
      <c r="SDN905" s="14"/>
      <c r="SDO905" s="14"/>
      <c r="SDP905" s="14"/>
      <c r="SDQ905" s="14"/>
      <c r="SDR905" s="14"/>
      <c r="SDS905" s="14"/>
      <c r="SDT905" s="14"/>
      <c r="SDU905" s="14"/>
      <c r="SDV905" s="14"/>
      <c r="SDW905" s="14"/>
      <c r="SDX905" s="14"/>
      <c r="SDY905" s="14"/>
      <c r="SDZ905" s="14"/>
      <c r="SEA905" s="14"/>
      <c r="SEB905" s="14"/>
      <c r="SEC905" s="14"/>
      <c r="SED905" s="14"/>
      <c r="SEE905" s="14"/>
      <c r="SEF905" s="14"/>
      <c r="SEG905" s="14"/>
      <c r="SEH905" s="14"/>
      <c r="SEI905" s="14"/>
      <c r="SEJ905" s="14"/>
      <c r="SEK905" s="14"/>
      <c r="SEL905" s="14"/>
      <c r="SEM905" s="14"/>
      <c r="SEN905" s="14"/>
      <c r="SEO905" s="14"/>
      <c r="SEP905" s="14"/>
      <c r="SEQ905" s="14"/>
      <c r="SER905" s="14"/>
      <c r="SES905" s="14"/>
      <c r="SET905" s="14"/>
      <c r="SEU905" s="14"/>
      <c r="SEV905" s="14"/>
      <c r="SEW905" s="14"/>
      <c r="SEX905" s="14"/>
      <c r="SEY905" s="14"/>
      <c r="SEZ905" s="14"/>
      <c r="SFA905" s="14"/>
      <c r="SFB905" s="14"/>
      <c r="SFC905" s="14"/>
      <c r="SFD905" s="14"/>
      <c r="SFE905" s="14"/>
      <c r="SFF905" s="14"/>
      <c r="SFG905" s="14"/>
      <c r="SFH905" s="14"/>
      <c r="SFI905" s="14"/>
      <c r="SFJ905" s="14"/>
      <c r="SFK905" s="14"/>
      <c r="SFL905" s="14"/>
      <c r="SFM905" s="14"/>
      <c r="SFN905" s="14"/>
      <c r="SFO905" s="14"/>
      <c r="SFP905" s="14"/>
      <c r="SFQ905" s="14"/>
      <c r="SFR905" s="14"/>
      <c r="SFS905" s="14"/>
      <c r="SFT905" s="14"/>
      <c r="SFU905" s="14"/>
      <c r="SFV905" s="14"/>
      <c r="SFW905" s="14"/>
      <c r="SFX905" s="14"/>
      <c r="SFY905" s="14"/>
      <c r="SFZ905" s="14"/>
      <c r="SGA905" s="14"/>
      <c r="SGB905" s="14"/>
      <c r="SGC905" s="14"/>
      <c r="SGD905" s="14"/>
      <c r="SGE905" s="14"/>
      <c r="SGF905" s="14"/>
      <c r="SGG905" s="14"/>
      <c r="SGH905" s="14"/>
      <c r="SGI905" s="14"/>
      <c r="SGJ905" s="14"/>
      <c r="SGK905" s="14"/>
      <c r="SGL905" s="14"/>
      <c r="SGM905" s="14"/>
      <c r="SGN905" s="14"/>
      <c r="SGO905" s="14"/>
      <c r="SGP905" s="14"/>
      <c r="SGQ905" s="14"/>
      <c r="SGR905" s="14"/>
      <c r="SGS905" s="14"/>
      <c r="SGT905" s="14"/>
      <c r="SGU905" s="14"/>
      <c r="SGV905" s="14"/>
      <c r="SGW905" s="14"/>
      <c r="SGX905" s="14"/>
      <c r="SGY905" s="14"/>
      <c r="SGZ905" s="14"/>
      <c r="SHA905" s="14"/>
      <c r="SHB905" s="14"/>
      <c r="SHC905" s="14"/>
      <c r="SHD905" s="14"/>
      <c r="SHE905" s="14"/>
      <c r="SHF905" s="14"/>
      <c r="SHG905" s="14"/>
      <c r="SHH905" s="14"/>
      <c r="SHI905" s="14"/>
      <c r="SHJ905" s="14"/>
      <c r="SHK905" s="14"/>
      <c r="SHL905" s="14"/>
      <c r="SHM905" s="14"/>
      <c r="SHN905" s="14"/>
      <c r="SHO905" s="14"/>
      <c r="SHP905" s="14"/>
      <c r="SHQ905" s="14"/>
      <c r="SHR905" s="14"/>
      <c r="SHS905" s="14"/>
      <c r="SHT905" s="14"/>
      <c r="SHU905" s="14"/>
      <c r="SHV905" s="14"/>
      <c r="SHW905" s="14"/>
      <c r="SHX905" s="14"/>
      <c r="SHY905" s="14"/>
      <c r="SHZ905" s="14"/>
      <c r="SIA905" s="14"/>
      <c r="SIB905" s="14"/>
      <c r="SIC905" s="14"/>
      <c r="SID905" s="14"/>
      <c r="SIE905" s="14"/>
      <c r="SIF905" s="14"/>
      <c r="SIG905" s="14"/>
      <c r="SIH905" s="14"/>
      <c r="SII905" s="14"/>
      <c r="SIJ905" s="14"/>
      <c r="SIK905" s="14"/>
      <c r="SIL905" s="14"/>
      <c r="SIM905" s="14"/>
      <c r="SIN905" s="14"/>
      <c r="SIO905" s="14"/>
      <c r="SIP905" s="14"/>
      <c r="SIQ905" s="14"/>
      <c r="SIR905" s="14"/>
      <c r="SIS905" s="14"/>
      <c r="SIT905" s="14"/>
      <c r="SIU905" s="14"/>
      <c r="SIV905" s="14"/>
      <c r="SIW905" s="14"/>
      <c r="SIX905" s="14"/>
      <c r="SIY905" s="14"/>
      <c r="SIZ905" s="14"/>
      <c r="SJA905" s="14"/>
      <c r="SJB905" s="14"/>
      <c r="SJC905" s="14"/>
      <c r="SJD905" s="14"/>
      <c r="SJE905" s="14"/>
      <c r="SJF905" s="14"/>
      <c r="SJG905" s="14"/>
      <c r="SJH905" s="14"/>
      <c r="SJI905" s="14"/>
      <c r="SJJ905" s="14"/>
      <c r="SJK905" s="14"/>
      <c r="SJL905" s="14"/>
      <c r="SJM905" s="14"/>
      <c r="SJN905" s="14"/>
      <c r="SJO905" s="14"/>
      <c r="SJP905" s="14"/>
      <c r="SJQ905" s="14"/>
      <c r="SJR905" s="14"/>
      <c r="SJS905" s="14"/>
      <c r="SJT905" s="14"/>
      <c r="SJU905" s="14"/>
      <c r="SJV905" s="14"/>
      <c r="SJW905" s="14"/>
      <c r="SJX905" s="14"/>
      <c r="SJY905" s="14"/>
      <c r="SJZ905" s="14"/>
      <c r="SKA905" s="14"/>
      <c r="SKB905" s="14"/>
      <c r="SKC905" s="14"/>
      <c r="SKD905" s="14"/>
      <c r="SKE905" s="14"/>
      <c r="SKF905" s="14"/>
      <c r="SKG905" s="14"/>
      <c r="SKH905" s="14"/>
      <c r="SKI905" s="14"/>
      <c r="SKJ905" s="14"/>
      <c r="SKK905" s="14"/>
      <c r="SKL905" s="14"/>
      <c r="SKM905" s="14"/>
      <c r="SKN905" s="14"/>
      <c r="SKO905" s="14"/>
      <c r="SKP905" s="14"/>
      <c r="SKQ905" s="14"/>
      <c r="SKR905" s="14"/>
      <c r="SKS905" s="14"/>
      <c r="SKT905" s="14"/>
      <c r="SKU905" s="14"/>
      <c r="SKV905" s="14"/>
      <c r="SKW905" s="14"/>
      <c r="SKX905" s="14"/>
      <c r="SKY905" s="14"/>
      <c r="SKZ905" s="14"/>
      <c r="SLA905" s="14"/>
      <c r="SLB905" s="14"/>
      <c r="SLC905" s="14"/>
      <c r="SLD905" s="14"/>
      <c r="SLE905" s="14"/>
      <c r="SLF905" s="14"/>
      <c r="SLG905" s="14"/>
      <c r="SLH905" s="14"/>
      <c r="SLI905" s="14"/>
      <c r="SLJ905" s="14"/>
      <c r="SLK905" s="14"/>
      <c r="SLL905" s="14"/>
      <c r="SLM905" s="14"/>
      <c r="SLN905" s="14"/>
      <c r="SLO905" s="14"/>
      <c r="SLP905" s="14"/>
      <c r="SLQ905" s="14"/>
      <c r="SLR905" s="14"/>
      <c r="SLS905" s="14"/>
      <c r="SLT905" s="14"/>
      <c r="SLU905" s="14"/>
      <c r="SLV905" s="14"/>
      <c r="SLW905" s="14"/>
      <c r="SLX905" s="14"/>
      <c r="SLY905" s="14"/>
      <c r="SLZ905" s="14"/>
      <c r="SMA905" s="14"/>
      <c r="SMB905" s="14"/>
      <c r="SMC905" s="14"/>
      <c r="SMD905" s="14"/>
      <c r="SME905" s="14"/>
      <c r="SMF905" s="14"/>
      <c r="SMG905" s="14"/>
      <c r="SMH905" s="14"/>
      <c r="SMI905" s="14"/>
      <c r="SMJ905" s="14"/>
      <c r="SMK905" s="14"/>
      <c r="SML905" s="14"/>
      <c r="SMM905" s="14"/>
      <c r="SMN905" s="14"/>
      <c r="SMO905" s="14"/>
      <c r="SMP905" s="14"/>
      <c r="SMQ905" s="14"/>
      <c r="SMR905" s="14"/>
      <c r="SMS905" s="14"/>
      <c r="SMT905" s="14"/>
      <c r="SMU905" s="14"/>
      <c r="SMV905" s="14"/>
      <c r="SMW905" s="14"/>
      <c r="SMX905" s="14"/>
      <c r="SMY905" s="14"/>
      <c r="SMZ905" s="14"/>
      <c r="SNA905" s="14"/>
      <c r="SNB905" s="14"/>
      <c r="SNC905" s="14"/>
      <c r="SND905" s="14"/>
      <c r="SNE905" s="14"/>
      <c r="SNF905" s="14"/>
      <c r="SNG905" s="14"/>
      <c r="SNH905" s="14"/>
      <c r="SNI905" s="14"/>
      <c r="SNJ905" s="14"/>
      <c r="SNK905" s="14"/>
      <c r="SNL905" s="14"/>
      <c r="SNM905" s="14"/>
      <c r="SNN905" s="14"/>
      <c r="SNO905" s="14"/>
      <c r="SNP905" s="14"/>
      <c r="SNQ905" s="14"/>
      <c r="SNR905" s="14"/>
      <c r="SNS905" s="14"/>
      <c r="SNT905" s="14"/>
      <c r="SNU905" s="14"/>
      <c r="SNV905" s="14"/>
      <c r="SNW905" s="14"/>
      <c r="SNX905" s="14"/>
      <c r="SNY905" s="14"/>
      <c r="SNZ905" s="14"/>
      <c r="SOA905" s="14"/>
      <c r="SOB905" s="14"/>
      <c r="SOC905" s="14"/>
      <c r="SOD905" s="14"/>
      <c r="SOE905" s="14"/>
      <c r="SOF905" s="14"/>
      <c r="SOG905" s="14"/>
      <c r="SOH905" s="14"/>
      <c r="SOI905" s="14"/>
      <c r="SOJ905" s="14"/>
      <c r="SOK905" s="14"/>
      <c r="SOL905" s="14"/>
      <c r="SOM905" s="14"/>
      <c r="SON905" s="14"/>
      <c r="SOO905" s="14"/>
      <c r="SOP905" s="14"/>
      <c r="SOQ905" s="14"/>
      <c r="SOR905" s="14"/>
      <c r="SOS905" s="14"/>
      <c r="SOT905" s="14"/>
      <c r="SOU905" s="14"/>
      <c r="SOV905" s="14"/>
      <c r="SOW905" s="14"/>
      <c r="SOX905" s="14"/>
      <c r="SOY905" s="14"/>
      <c r="SOZ905" s="14"/>
      <c r="SPA905" s="14"/>
      <c r="SPB905" s="14"/>
      <c r="SPC905" s="14"/>
      <c r="SPD905" s="14"/>
      <c r="SPE905" s="14"/>
      <c r="SPF905" s="14"/>
      <c r="SPG905" s="14"/>
      <c r="SPH905" s="14"/>
      <c r="SPI905" s="14"/>
      <c r="SPJ905" s="14"/>
      <c r="SPK905" s="14"/>
      <c r="SPL905" s="14"/>
      <c r="SPM905" s="14"/>
      <c r="SPN905" s="14"/>
      <c r="SPO905" s="14"/>
      <c r="SPP905" s="14"/>
      <c r="SPQ905" s="14"/>
      <c r="SPR905" s="14"/>
      <c r="SPS905" s="14"/>
      <c r="SPT905" s="14"/>
      <c r="SPU905" s="14"/>
      <c r="SPV905" s="14"/>
      <c r="SPW905" s="14"/>
      <c r="SPX905" s="14"/>
      <c r="SPY905" s="14"/>
      <c r="SPZ905" s="14"/>
      <c r="SQA905" s="14"/>
      <c r="SQB905" s="14"/>
      <c r="SQC905" s="14"/>
      <c r="SQD905" s="14"/>
      <c r="SQE905" s="14"/>
      <c r="SQF905" s="14"/>
      <c r="SQG905" s="14"/>
      <c r="SQH905" s="14"/>
      <c r="SQI905" s="14"/>
      <c r="SQJ905" s="14"/>
      <c r="SQK905" s="14"/>
      <c r="SQL905" s="14"/>
      <c r="SQM905" s="14"/>
      <c r="SQN905" s="14"/>
      <c r="SQO905" s="14"/>
      <c r="SQP905" s="14"/>
      <c r="SQQ905" s="14"/>
      <c r="SQR905" s="14"/>
      <c r="SQS905" s="14"/>
      <c r="SQT905" s="14"/>
      <c r="SQU905" s="14"/>
      <c r="SQV905" s="14"/>
      <c r="SQW905" s="14"/>
      <c r="SQX905" s="14"/>
      <c r="SQY905" s="14"/>
      <c r="SQZ905" s="14"/>
      <c r="SRA905" s="14"/>
      <c r="SRB905" s="14"/>
      <c r="SRC905" s="14"/>
      <c r="SRD905" s="14"/>
      <c r="SRE905" s="14"/>
      <c r="SRF905" s="14"/>
      <c r="SRG905" s="14"/>
      <c r="SRH905" s="14"/>
      <c r="SRI905" s="14"/>
      <c r="SRJ905" s="14"/>
      <c r="SRK905" s="14"/>
      <c r="SRL905" s="14"/>
      <c r="SRM905" s="14"/>
      <c r="SRN905" s="14"/>
      <c r="SRO905" s="14"/>
      <c r="SRP905" s="14"/>
      <c r="SRQ905" s="14"/>
      <c r="SRR905" s="14"/>
      <c r="SRS905" s="14"/>
      <c r="SRT905" s="14"/>
      <c r="SRU905" s="14"/>
      <c r="SRV905" s="14"/>
      <c r="SRW905" s="14"/>
      <c r="SRX905" s="14"/>
      <c r="SRY905" s="14"/>
      <c r="SRZ905" s="14"/>
      <c r="SSA905" s="14"/>
      <c r="SSB905" s="14"/>
      <c r="SSC905" s="14"/>
      <c r="SSD905" s="14"/>
      <c r="SSE905" s="14"/>
      <c r="SSF905" s="14"/>
      <c r="SSG905" s="14"/>
      <c r="SSH905" s="14"/>
      <c r="SSI905" s="14"/>
      <c r="SSJ905" s="14"/>
      <c r="SSK905" s="14"/>
      <c r="SSL905" s="14"/>
      <c r="SSM905" s="14"/>
      <c r="SSN905" s="14"/>
      <c r="SSO905" s="14"/>
      <c r="SSP905" s="14"/>
      <c r="SSQ905" s="14"/>
      <c r="SSR905" s="14"/>
      <c r="SSS905" s="14"/>
      <c r="SST905" s="14"/>
      <c r="SSU905" s="14"/>
      <c r="SSV905" s="14"/>
      <c r="SSW905" s="14"/>
      <c r="SSX905" s="14"/>
      <c r="SSY905" s="14"/>
      <c r="SSZ905" s="14"/>
      <c r="STA905" s="14"/>
      <c r="STB905" s="14"/>
      <c r="STC905" s="14"/>
      <c r="STD905" s="14"/>
      <c r="STE905" s="14"/>
      <c r="STF905" s="14"/>
      <c r="STG905" s="14"/>
      <c r="STH905" s="14"/>
      <c r="STI905" s="14"/>
      <c r="STJ905" s="14"/>
      <c r="STK905" s="14"/>
      <c r="STL905" s="14"/>
      <c r="STM905" s="14"/>
      <c r="STN905" s="14"/>
      <c r="STO905" s="14"/>
      <c r="STP905" s="14"/>
      <c r="STQ905" s="14"/>
      <c r="STR905" s="14"/>
      <c r="STS905" s="14"/>
      <c r="STT905" s="14"/>
      <c r="STU905" s="14"/>
      <c r="STV905" s="14"/>
      <c r="STW905" s="14"/>
      <c r="STX905" s="14"/>
      <c r="STY905" s="14"/>
      <c r="STZ905" s="14"/>
      <c r="SUA905" s="14"/>
      <c r="SUB905" s="14"/>
      <c r="SUC905" s="14"/>
      <c r="SUD905" s="14"/>
      <c r="SUE905" s="14"/>
      <c r="SUF905" s="14"/>
      <c r="SUG905" s="14"/>
      <c r="SUH905" s="14"/>
      <c r="SUI905" s="14"/>
      <c r="SUJ905" s="14"/>
      <c r="SUK905" s="14"/>
      <c r="SUL905" s="14"/>
      <c r="SUM905" s="14"/>
      <c r="SUN905" s="14"/>
      <c r="SUO905" s="14"/>
      <c r="SUP905" s="14"/>
      <c r="SUQ905" s="14"/>
      <c r="SUR905" s="14"/>
      <c r="SUS905" s="14"/>
      <c r="SUT905" s="14"/>
      <c r="SUU905" s="14"/>
      <c r="SUV905" s="14"/>
      <c r="SUW905" s="14"/>
      <c r="SUX905" s="14"/>
      <c r="SUY905" s="14"/>
      <c r="SUZ905" s="14"/>
      <c r="SVA905" s="14"/>
      <c r="SVB905" s="14"/>
      <c r="SVC905" s="14"/>
      <c r="SVD905" s="14"/>
      <c r="SVE905" s="14"/>
      <c r="SVF905" s="14"/>
      <c r="SVG905" s="14"/>
      <c r="SVH905" s="14"/>
      <c r="SVI905" s="14"/>
      <c r="SVJ905" s="14"/>
      <c r="SVK905" s="14"/>
      <c r="SVL905" s="14"/>
      <c r="SVM905" s="14"/>
      <c r="SVN905" s="14"/>
      <c r="SVO905" s="14"/>
      <c r="SVP905" s="14"/>
      <c r="SVQ905" s="14"/>
      <c r="SVR905" s="14"/>
      <c r="SVS905" s="14"/>
      <c r="SVT905" s="14"/>
      <c r="SVU905" s="14"/>
      <c r="SVV905" s="14"/>
      <c r="SVW905" s="14"/>
      <c r="SVX905" s="14"/>
      <c r="SVY905" s="14"/>
      <c r="SVZ905" s="14"/>
      <c r="SWA905" s="14"/>
      <c r="SWB905" s="14"/>
      <c r="SWC905" s="14"/>
      <c r="SWD905" s="14"/>
      <c r="SWE905" s="14"/>
      <c r="SWF905" s="14"/>
      <c r="SWG905" s="14"/>
      <c r="SWH905" s="14"/>
      <c r="SWI905" s="14"/>
      <c r="SWJ905" s="14"/>
      <c r="SWK905" s="14"/>
      <c r="SWL905" s="14"/>
      <c r="SWM905" s="14"/>
      <c r="SWN905" s="14"/>
      <c r="SWO905" s="14"/>
      <c r="SWP905" s="14"/>
      <c r="SWQ905" s="14"/>
      <c r="SWR905" s="14"/>
      <c r="SWS905" s="14"/>
      <c r="SWT905" s="14"/>
      <c r="SWU905" s="14"/>
      <c r="SWV905" s="14"/>
      <c r="SWW905" s="14"/>
      <c r="SWX905" s="14"/>
      <c r="SWY905" s="14"/>
      <c r="SWZ905" s="14"/>
      <c r="SXA905" s="14"/>
      <c r="SXB905" s="14"/>
      <c r="SXC905" s="14"/>
      <c r="SXD905" s="14"/>
      <c r="SXE905" s="14"/>
      <c r="SXF905" s="14"/>
      <c r="SXG905" s="14"/>
      <c r="SXH905" s="14"/>
      <c r="SXI905" s="14"/>
      <c r="SXJ905" s="14"/>
      <c r="SXK905" s="14"/>
      <c r="SXL905" s="14"/>
      <c r="SXM905" s="14"/>
      <c r="SXN905" s="14"/>
      <c r="SXO905" s="14"/>
      <c r="SXP905" s="14"/>
      <c r="SXQ905" s="14"/>
      <c r="SXR905" s="14"/>
      <c r="SXS905" s="14"/>
      <c r="SXT905" s="14"/>
      <c r="SXU905" s="14"/>
      <c r="SXV905" s="14"/>
      <c r="SXW905" s="14"/>
      <c r="SXX905" s="14"/>
      <c r="SXY905" s="14"/>
      <c r="SXZ905" s="14"/>
      <c r="SYA905" s="14"/>
      <c r="SYB905" s="14"/>
      <c r="SYC905" s="14"/>
      <c r="SYD905" s="14"/>
      <c r="SYE905" s="14"/>
      <c r="SYF905" s="14"/>
      <c r="SYG905" s="14"/>
      <c r="SYH905" s="14"/>
      <c r="SYI905" s="14"/>
      <c r="SYJ905" s="14"/>
      <c r="SYK905" s="14"/>
      <c r="SYL905" s="14"/>
      <c r="SYM905" s="14"/>
      <c r="SYN905" s="14"/>
      <c r="SYO905" s="14"/>
      <c r="SYP905" s="14"/>
      <c r="SYQ905" s="14"/>
      <c r="SYR905" s="14"/>
      <c r="SYS905" s="14"/>
      <c r="SYT905" s="14"/>
      <c r="SYU905" s="14"/>
      <c r="SYV905" s="14"/>
      <c r="SYW905" s="14"/>
      <c r="SYX905" s="14"/>
      <c r="SYY905" s="14"/>
      <c r="SYZ905" s="14"/>
      <c r="SZA905" s="14"/>
      <c r="SZB905" s="14"/>
      <c r="SZC905" s="14"/>
      <c r="SZD905" s="14"/>
      <c r="SZE905" s="14"/>
      <c r="SZF905" s="14"/>
      <c r="SZG905" s="14"/>
      <c r="SZH905" s="14"/>
      <c r="SZI905" s="14"/>
      <c r="SZJ905" s="14"/>
      <c r="SZK905" s="14"/>
      <c r="SZL905" s="14"/>
      <c r="SZM905" s="14"/>
      <c r="SZN905" s="14"/>
      <c r="SZO905" s="14"/>
      <c r="SZP905" s="14"/>
      <c r="SZQ905" s="14"/>
      <c r="SZR905" s="14"/>
      <c r="SZS905" s="14"/>
      <c r="SZT905" s="14"/>
      <c r="SZU905" s="14"/>
      <c r="SZV905" s="14"/>
      <c r="SZW905" s="14"/>
      <c r="SZX905" s="14"/>
      <c r="SZY905" s="14"/>
      <c r="SZZ905" s="14"/>
      <c r="TAA905" s="14"/>
      <c r="TAB905" s="14"/>
      <c r="TAC905" s="14"/>
      <c r="TAD905" s="14"/>
      <c r="TAE905" s="14"/>
      <c r="TAF905" s="14"/>
      <c r="TAG905" s="14"/>
      <c r="TAH905" s="14"/>
      <c r="TAI905" s="14"/>
      <c r="TAJ905" s="14"/>
      <c r="TAK905" s="14"/>
      <c r="TAL905" s="14"/>
      <c r="TAM905" s="14"/>
      <c r="TAN905" s="14"/>
      <c r="TAO905" s="14"/>
      <c r="TAP905" s="14"/>
      <c r="TAQ905" s="14"/>
      <c r="TAR905" s="14"/>
      <c r="TAS905" s="14"/>
      <c r="TAT905" s="14"/>
      <c r="TAU905" s="14"/>
      <c r="TAV905" s="14"/>
      <c r="TAW905" s="14"/>
      <c r="TAX905" s="14"/>
      <c r="TAY905" s="14"/>
      <c r="TAZ905" s="14"/>
      <c r="TBA905" s="14"/>
      <c r="TBB905" s="14"/>
      <c r="TBC905" s="14"/>
      <c r="TBD905" s="14"/>
      <c r="TBE905" s="14"/>
      <c r="TBF905" s="14"/>
      <c r="TBG905" s="14"/>
      <c r="TBH905" s="14"/>
      <c r="TBI905" s="14"/>
      <c r="TBJ905" s="14"/>
      <c r="TBK905" s="14"/>
      <c r="TBL905" s="14"/>
      <c r="TBM905" s="14"/>
      <c r="TBN905" s="14"/>
      <c r="TBO905" s="14"/>
      <c r="TBP905" s="14"/>
      <c r="TBQ905" s="14"/>
      <c r="TBR905" s="14"/>
      <c r="TBS905" s="14"/>
      <c r="TBT905" s="14"/>
      <c r="TBU905" s="14"/>
      <c r="TBV905" s="14"/>
      <c r="TBW905" s="14"/>
      <c r="TBX905" s="14"/>
      <c r="TBY905" s="14"/>
      <c r="TBZ905" s="14"/>
      <c r="TCA905" s="14"/>
      <c r="TCB905" s="14"/>
      <c r="TCC905" s="14"/>
      <c r="TCD905" s="14"/>
      <c r="TCE905" s="14"/>
      <c r="TCF905" s="14"/>
      <c r="TCG905" s="14"/>
      <c r="TCH905" s="14"/>
      <c r="TCI905" s="14"/>
      <c r="TCJ905" s="14"/>
      <c r="TCK905" s="14"/>
      <c r="TCL905" s="14"/>
      <c r="TCM905" s="14"/>
      <c r="TCN905" s="14"/>
      <c r="TCO905" s="14"/>
      <c r="TCP905" s="14"/>
      <c r="TCQ905" s="14"/>
      <c r="TCR905" s="14"/>
      <c r="TCS905" s="14"/>
      <c r="TCT905" s="14"/>
      <c r="TCU905" s="14"/>
      <c r="TCV905" s="14"/>
      <c r="TCW905" s="14"/>
      <c r="TCX905" s="14"/>
      <c r="TCY905" s="14"/>
      <c r="TCZ905" s="14"/>
      <c r="TDA905" s="14"/>
      <c r="TDB905" s="14"/>
      <c r="TDC905" s="14"/>
      <c r="TDD905" s="14"/>
      <c r="TDE905" s="14"/>
      <c r="TDF905" s="14"/>
      <c r="TDG905" s="14"/>
      <c r="TDH905" s="14"/>
      <c r="TDI905" s="14"/>
      <c r="TDJ905" s="14"/>
      <c r="TDK905" s="14"/>
      <c r="TDL905" s="14"/>
      <c r="TDM905" s="14"/>
      <c r="TDN905" s="14"/>
      <c r="TDO905" s="14"/>
      <c r="TDP905" s="14"/>
      <c r="TDQ905" s="14"/>
      <c r="TDR905" s="14"/>
      <c r="TDS905" s="14"/>
      <c r="TDT905" s="14"/>
      <c r="TDU905" s="14"/>
      <c r="TDV905" s="14"/>
      <c r="TDW905" s="14"/>
      <c r="TDX905" s="14"/>
      <c r="TDY905" s="14"/>
      <c r="TDZ905" s="14"/>
      <c r="TEA905" s="14"/>
      <c r="TEB905" s="14"/>
      <c r="TEC905" s="14"/>
      <c r="TED905" s="14"/>
      <c r="TEE905" s="14"/>
      <c r="TEF905" s="14"/>
      <c r="TEG905" s="14"/>
      <c r="TEH905" s="14"/>
      <c r="TEI905" s="14"/>
      <c r="TEJ905" s="14"/>
      <c r="TEK905" s="14"/>
      <c r="TEL905" s="14"/>
      <c r="TEM905" s="14"/>
      <c r="TEN905" s="14"/>
      <c r="TEO905" s="14"/>
      <c r="TEP905" s="14"/>
      <c r="TEQ905" s="14"/>
      <c r="TER905" s="14"/>
      <c r="TES905" s="14"/>
      <c r="TET905" s="14"/>
      <c r="TEU905" s="14"/>
      <c r="TEV905" s="14"/>
      <c r="TEW905" s="14"/>
      <c r="TEX905" s="14"/>
      <c r="TEY905" s="14"/>
      <c r="TEZ905" s="14"/>
      <c r="TFA905" s="14"/>
      <c r="TFB905" s="14"/>
      <c r="TFC905" s="14"/>
      <c r="TFD905" s="14"/>
      <c r="TFE905" s="14"/>
      <c r="TFF905" s="14"/>
      <c r="TFG905" s="14"/>
      <c r="TFH905" s="14"/>
      <c r="TFI905" s="14"/>
      <c r="TFJ905" s="14"/>
      <c r="TFK905" s="14"/>
      <c r="TFL905" s="14"/>
      <c r="TFM905" s="14"/>
      <c r="TFN905" s="14"/>
      <c r="TFO905" s="14"/>
      <c r="TFP905" s="14"/>
      <c r="TFQ905" s="14"/>
      <c r="TFR905" s="14"/>
      <c r="TFS905" s="14"/>
      <c r="TFT905" s="14"/>
      <c r="TFU905" s="14"/>
      <c r="TFV905" s="14"/>
      <c r="TFW905" s="14"/>
      <c r="TFX905" s="14"/>
      <c r="TFY905" s="14"/>
      <c r="TFZ905" s="14"/>
      <c r="TGA905" s="14"/>
      <c r="TGB905" s="14"/>
      <c r="TGC905" s="14"/>
      <c r="TGD905" s="14"/>
      <c r="TGE905" s="14"/>
      <c r="TGF905" s="14"/>
      <c r="TGG905" s="14"/>
      <c r="TGH905" s="14"/>
      <c r="TGI905" s="14"/>
      <c r="TGJ905" s="14"/>
      <c r="TGK905" s="14"/>
      <c r="TGL905" s="14"/>
      <c r="TGM905" s="14"/>
      <c r="TGN905" s="14"/>
      <c r="TGO905" s="14"/>
      <c r="TGP905" s="14"/>
      <c r="TGQ905" s="14"/>
      <c r="TGR905" s="14"/>
      <c r="TGS905" s="14"/>
      <c r="TGT905" s="14"/>
      <c r="TGU905" s="14"/>
      <c r="TGV905" s="14"/>
      <c r="TGW905" s="14"/>
      <c r="TGX905" s="14"/>
      <c r="TGY905" s="14"/>
      <c r="TGZ905" s="14"/>
      <c r="THA905" s="14"/>
      <c r="THB905" s="14"/>
      <c r="THC905" s="14"/>
      <c r="THD905" s="14"/>
      <c r="THE905" s="14"/>
      <c r="THF905" s="14"/>
      <c r="THG905" s="14"/>
      <c r="THH905" s="14"/>
      <c r="THI905" s="14"/>
      <c r="THJ905" s="14"/>
      <c r="THK905" s="14"/>
      <c r="THL905" s="14"/>
      <c r="THM905" s="14"/>
      <c r="THN905" s="14"/>
      <c r="THO905" s="14"/>
      <c r="THP905" s="14"/>
      <c r="THQ905" s="14"/>
      <c r="THR905" s="14"/>
      <c r="THS905" s="14"/>
      <c r="THT905" s="14"/>
      <c r="THU905" s="14"/>
      <c r="THV905" s="14"/>
      <c r="THW905" s="14"/>
      <c r="THX905" s="14"/>
      <c r="THY905" s="14"/>
      <c r="THZ905" s="14"/>
      <c r="TIA905" s="14"/>
      <c r="TIB905" s="14"/>
      <c r="TIC905" s="14"/>
      <c r="TID905" s="14"/>
      <c r="TIE905" s="14"/>
      <c r="TIF905" s="14"/>
      <c r="TIG905" s="14"/>
      <c r="TIH905" s="14"/>
      <c r="TII905" s="14"/>
      <c r="TIJ905" s="14"/>
      <c r="TIK905" s="14"/>
      <c r="TIL905" s="14"/>
      <c r="TIM905" s="14"/>
      <c r="TIN905" s="14"/>
      <c r="TIO905" s="14"/>
      <c r="TIP905" s="14"/>
      <c r="TIQ905" s="14"/>
      <c r="TIR905" s="14"/>
      <c r="TIS905" s="14"/>
      <c r="TIT905" s="14"/>
      <c r="TIU905" s="14"/>
      <c r="TIV905" s="14"/>
      <c r="TIW905" s="14"/>
      <c r="TIX905" s="14"/>
      <c r="TIY905" s="14"/>
      <c r="TIZ905" s="14"/>
      <c r="TJA905" s="14"/>
      <c r="TJB905" s="14"/>
      <c r="TJC905" s="14"/>
      <c r="TJD905" s="14"/>
      <c r="TJE905" s="14"/>
      <c r="TJF905" s="14"/>
      <c r="TJG905" s="14"/>
      <c r="TJH905" s="14"/>
      <c r="TJI905" s="14"/>
      <c r="TJJ905" s="14"/>
      <c r="TJK905" s="14"/>
      <c r="TJL905" s="14"/>
      <c r="TJM905" s="14"/>
      <c r="TJN905" s="14"/>
      <c r="TJO905" s="14"/>
      <c r="TJP905" s="14"/>
      <c r="TJQ905" s="14"/>
      <c r="TJR905" s="14"/>
      <c r="TJS905" s="14"/>
      <c r="TJT905" s="14"/>
      <c r="TJU905" s="14"/>
      <c r="TJV905" s="14"/>
      <c r="TJW905" s="14"/>
      <c r="TJX905" s="14"/>
      <c r="TJY905" s="14"/>
      <c r="TJZ905" s="14"/>
      <c r="TKA905" s="14"/>
      <c r="TKB905" s="14"/>
      <c r="TKC905" s="14"/>
      <c r="TKD905" s="14"/>
      <c r="TKE905" s="14"/>
      <c r="TKF905" s="14"/>
      <c r="TKG905" s="14"/>
      <c r="TKH905" s="14"/>
      <c r="TKI905" s="14"/>
      <c r="TKJ905" s="14"/>
      <c r="TKK905" s="14"/>
      <c r="TKL905" s="14"/>
      <c r="TKM905" s="14"/>
      <c r="TKN905" s="14"/>
      <c r="TKO905" s="14"/>
      <c r="TKP905" s="14"/>
      <c r="TKQ905" s="14"/>
      <c r="TKR905" s="14"/>
      <c r="TKS905" s="14"/>
      <c r="TKT905" s="14"/>
      <c r="TKU905" s="14"/>
      <c r="TKV905" s="14"/>
      <c r="TKW905" s="14"/>
      <c r="TKX905" s="14"/>
      <c r="TKY905" s="14"/>
      <c r="TKZ905" s="14"/>
      <c r="TLA905" s="14"/>
      <c r="TLB905" s="14"/>
      <c r="TLC905" s="14"/>
      <c r="TLD905" s="14"/>
      <c r="TLE905" s="14"/>
      <c r="TLF905" s="14"/>
      <c r="TLG905" s="14"/>
      <c r="TLH905" s="14"/>
      <c r="TLI905" s="14"/>
      <c r="TLJ905" s="14"/>
      <c r="TLK905" s="14"/>
      <c r="TLL905" s="14"/>
      <c r="TLM905" s="14"/>
      <c r="TLN905" s="14"/>
      <c r="TLO905" s="14"/>
      <c r="TLP905" s="14"/>
      <c r="TLQ905" s="14"/>
      <c r="TLR905" s="14"/>
      <c r="TLS905" s="14"/>
      <c r="TLT905" s="14"/>
      <c r="TLU905" s="14"/>
      <c r="TLV905" s="14"/>
      <c r="TLW905" s="14"/>
      <c r="TLX905" s="14"/>
      <c r="TLY905" s="14"/>
      <c r="TLZ905" s="14"/>
      <c r="TMA905" s="14"/>
      <c r="TMB905" s="14"/>
      <c r="TMC905" s="14"/>
      <c r="TMD905" s="14"/>
      <c r="TME905" s="14"/>
      <c r="TMF905" s="14"/>
      <c r="TMG905" s="14"/>
      <c r="TMH905" s="14"/>
      <c r="TMI905" s="14"/>
      <c r="TMJ905" s="14"/>
      <c r="TMK905" s="14"/>
      <c r="TML905" s="14"/>
      <c r="TMM905" s="14"/>
      <c r="TMN905" s="14"/>
      <c r="TMO905" s="14"/>
      <c r="TMP905" s="14"/>
      <c r="TMQ905" s="14"/>
      <c r="TMR905" s="14"/>
      <c r="TMS905" s="14"/>
      <c r="TMT905" s="14"/>
      <c r="TMU905" s="14"/>
      <c r="TMV905" s="14"/>
      <c r="TMW905" s="14"/>
      <c r="TMX905" s="14"/>
      <c r="TMY905" s="14"/>
      <c r="TMZ905" s="14"/>
      <c r="TNA905" s="14"/>
      <c r="TNB905" s="14"/>
      <c r="TNC905" s="14"/>
      <c r="TND905" s="14"/>
      <c r="TNE905" s="14"/>
      <c r="TNF905" s="14"/>
      <c r="TNG905" s="14"/>
      <c r="TNH905" s="14"/>
      <c r="TNI905" s="14"/>
      <c r="TNJ905" s="14"/>
      <c r="TNK905" s="14"/>
      <c r="TNL905" s="14"/>
      <c r="TNM905" s="14"/>
      <c r="TNN905" s="14"/>
      <c r="TNO905" s="14"/>
      <c r="TNP905" s="14"/>
      <c r="TNQ905" s="14"/>
      <c r="TNR905" s="14"/>
      <c r="TNS905" s="14"/>
      <c r="TNT905" s="14"/>
      <c r="TNU905" s="14"/>
      <c r="TNV905" s="14"/>
      <c r="TNW905" s="14"/>
      <c r="TNX905" s="14"/>
      <c r="TNY905" s="14"/>
      <c r="TNZ905" s="14"/>
      <c r="TOA905" s="14"/>
      <c r="TOB905" s="14"/>
      <c r="TOC905" s="14"/>
      <c r="TOD905" s="14"/>
      <c r="TOE905" s="14"/>
      <c r="TOF905" s="14"/>
      <c r="TOG905" s="14"/>
      <c r="TOH905" s="14"/>
      <c r="TOI905" s="14"/>
      <c r="TOJ905" s="14"/>
      <c r="TOK905" s="14"/>
      <c r="TOL905" s="14"/>
      <c r="TOM905" s="14"/>
      <c r="TON905" s="14"/>
      <c r="TOO905" s="14"/>
      <c r="TOP905" s="14"/>
      <c r="TOQ905" s="14"/>
      <c r="TOR905" s="14"/>
      <c r="TOS905" s="14"/>
      <c r="TOT905" s="14"/>
      <c r="TOU905" s="14"/>
      <c r="TOV905" s="14"/>
      <c r="TOW905" s="14"/>
      <c r="TOX905" s="14"/>
      <c r="TOY905" s="14"/>
      <c r="TOZ905" s="14"/>
      <c r="TPA905" s="14"/>
      <c r="TPB905" s="14"/>
      <c r="TPC905" s="14"/>
      <c r="TPD905" s="14"/>
      <c r="TPE905" s="14"/>
      <c r="TPF905" s="14"/>
      <c r="TPG905" s="14"/>
      <c r="TPH905" s="14"/>
      <c r="TPI905" s="14"/>
      <c r="TPJ905" s="14"/>
      <c r="TPK905" s="14"/>
      <c r="TPL905" s="14"/>
      <c r="TPM905" s="14"/>
      <c r="TPN905" s="14"/>
      <c r="TPO905" s="14"/>
      <c r="TPP905" s="14"/>
      <c r="TPQ905" s="14"/>
      <c r="TPR905" s="14"/>
      <c r="TPS905" s="14"/>
      <c r="TPT905" s="14"/>
      <c r="TPU905" s="14"/>
      <c r="TPV905" s="14"/>
      <c r="TPW905" s="14"/>
      <c r="TPX905" s="14"/>
      <c r="TPY905" s="14"/>
      <c r="TPZ905" s="14"/>
      <c r="TQA905" s="14"/>
      <c r="TQB905" s="14"/>
      <c r="TQC905" s="14"/>
      <c r="TQD905" s="14"/>
      <c r="TQE905" s="14"/>
      <c r="TQF905" s="14"/>
      <c r="TQG905" s="14"/>
      <c r="TQH905" s="14"/>
      <c r="TQI905" s="14"/>
      <c r="TQJ905" s="14"/>
      <c r="TQK905" s="14"/>
      <c r="TQL905" s="14"/>
      <c r="TQM905" s="14"/>
      <c r="TQN905" s="14"/>
      <c r="TQO905" s="14"/>
      <c r="TQP905" s="14"/>
      <c r="TQQ905" s="14"/>
      <c r="TQR905" s="14"/>
      <c r="TQS905" s="14"/>
      <c r="TQT905" s="14"/>
      <c r="TQU905" s="14"/>
      <c r="TQV905" s="14"/>
      <c r="TQW905" s="14"/>
      <c r="TQX905" s="14"/>
      <c r="TQY905" s="14"/>
      <c r="TQZ905" s="14"/>
      <c r="TRA905" s="14"/>
      <c r="TRB905" s="14"/>
      <c r="TRC905" s="14"/>
      <c r="TRD905" s="14"/>
      <c r="TRE905" s="14"/>
      <c r="TRF905" s="14"/>
      <c r="TRG905" s="14"/>
      <c r="TRH905" s="14"/>
      <c r="TRI905" s="14"/>
      <c r="TRJ905" s="14"/>
      <c r="TRK905" s="14"/>
      <c r="TRL905" s="14"/>
      <c r="TRM905" s="14"/>
      <c r="TRN905" s="14"/>
      <c r="TRO905" s="14"/>
      <c r="TRP905" s="14"/>
      <c r="TRQ905" s="14"/>
      <c r="TRR905" s="14"/>
      <c r="TRS905" s="14"/>
      <c r="TRT905" s="14"/>
      <c r="TRU905" s="14"/>
      <c r="TRV905" s="14"/>
      <c r="TRW905" s="14"/>
      <c r="TRX905" s="14"/>
      <c r="TRY905" s="14"/>
      <c r="TRZ905" s="14"/>
      <c r="TSA905" s="14"/>
      <c r="TSB905" s="14"/>
      <c r="TSC905" s="14"/>
      <c r="TSD905" s="14"/>
      <c r="TSE905" s="14"/>
      <c r="TSF905" s="14"/>
      <c r="TSG905" s="14"/>
      <c r="TSH905" s="14"/>
      <c r="TSI905" s="14"/>
      <c r="TSJ905" s="14"/>
      <c r="TSK905" s="14"/>
      <c r="TSL905" s="14"/>
      <c r="TSM905" s="14"/>
      <c r="TSN905" s="14"/>
      <c r="TSO905" s="14"/>
      <c r="TSP905" s="14"/>
      <c r="TSQ905" s="14"/>
      <c r="TSR905" s="14"/>
      <c r="TSS905" s="14"/>
      <c r="TST905" s="14"/>
      <c r="TSU905" s="14"/>
      <c r="TSV905" s="14"/>
      <c r="TSW905" s="14"/>
      <c r="TSX905" s="14"/>
      <c r="TSY905" s="14"/>
      <c r="TSZ905" s="14"/>
      <c r="TTA905" s="14"/>
      <c r="TTB905" s="14"/>
      <c r="TTC905" s="14"/>
      <c r="TTD905" s="14"/>
      <c r="TTE905" s="14"/>
      <c r="TTF905" s="14"/>
      <c r="TTG905" s="14"/>
      <c r="TTH905" s="14"/>
      <c r="TTI905" s="14"/>
      <c r="TTJ905" s="14"/>
      <c r="TTK905" s="14"/>
      <c r="TTL905" s="14"/>
      <c r="TTM905" s="14"/>
      <c r="TTN905" s="14"/>
      <c r="TTO905" s="14"/>
      <c r="TTP905" s="14"/>
      <c r="TTQ905" s="14"/>
      <c r="TTR905" s="14"/>
      <c r="TTS905" s="14"/>
      <c r="TTT905" s="14"/>
      <c r="TTU905" s="14"/>
      <c r="TTV905" s="14"/>
      <c r="TTW905" s="14"/>
      <c r="TTX905" s="14"/>
      <c r="TTY905" s="14"/>
      <c r="TTZ905" s="14"/>
      <c r="TUA905" s="14"/>
      <c r="TUB905" s="14"/>
      <c r="TUC905" s="14"/>
      <c r="TUD905" s="14"/>
      <c r="TUE905" s="14"/>
      <c r="TUF905" s="14"/>
      <c r="TUG905" s="14"/>
      <c r="TUH905" s="14"/>
      <c r="TUI905" s="14"/>
      <c r="TUJ905" s="14"/>
      <c r="TUK905" s="14"/>
      <c r="TUL905" s="14"/>
      <c r="TUM905" s="14"/>
      <c r="TUN905" s="14"/>
      <c r="TUO905" s="14"/>
      <c r="TUP905" s="14"/>
      <c r="TUQ905" s="14"/>
      <c r="TUR905" s="14"/>
      <c r="TUS905" s="14"/>
      <c r="TUT905" s="14"/>
      <c r="TUU905" s="14"/>
      <c r="TUV905" s="14"/>
      <c r="TUW905" s="14"/>
      <c r="TUX905" s="14"/>
      <c r="TUY905" s="14"/>
      <c r="TUZ905" s="14"/>
      <c r="TVA905" s="14"/>
      <c r="TVB905" s="14"/>
      <c r="TVC905" s="14"/>
      <c r="TVD905" s="14"/>
      <c r="TVE905" s="14"/>
      <c r="TVF905" s="14"/>
      <c r="TVG905" s="14"/>
      <c r="TVH905" s="14"/>
      <c r="TVI905" s="14"/>
      <c r="TVJ905" s="14"/>
      <c r="TVK905" s="14"/>
      <c r="TVL905" s="14"/>
      <c r="TVM905" s="14"/>
      <c r="TVN905" s="14"/>
      <c r="TVO905" s="14"/>
      <c r="TVP905" s="14"/>
      <c r="TVQ905" s="14"/>
      <c r="TVR905" s="14"/>
      <c r="TVS905" s="14"/>
      <c r="TVT905" s="14"/>
      <c r="TVU905" s="14"/>
      <c r="TVV905" s="14"/>
      <c r="TVW905" s="14"/>
      <c r="TVX905" s="14"/>
      <c r="TVY905" s="14"/>
      <c r="TVZ905" s="14"/>
      <c r="TWA905" s="14"/>
      <c r="TWB905" s="14"/>
      <c r="TWC905" s="14"/>
      <c r="TWD905" s="14"/>
      <c r="TWE905" s="14"/>
      <c r="TWF905" s="14"/>
      <c r="TWG905" s="14"/>
      <c r="TWH905" s="14"/>
      <c r="TWI905" s="14"/>
      <c r="TWJ905" s="14"/>
      <c r="TWK905" s="14"/>
      <c r="TWL905" s="14"/>
      <c r="TWM905" s="14"/>
      <c r="TWN905" s="14"/>
      <c r="TWO905" s="14"/>
      <c r="TWP905" s="14"/>
      <c r="TWQ905" s="14"/>
      <c r="TWR905" s="14"/>
      <c r="TWS905" s="14"/>
      <c r="TWT905" s="14"/>
      <c r="TWU905" s="14"/>
      <c r="TWV905" s="14"/>
      <c r="TWW905" s="14"/>
      <c r="TWX905" s="14"/>
      <c r="TWY905" s="14"/>
      <c r="TWZ905" s="14"/>
      <c r="TXA905" s="14"/>
      <c r="TXB905" s="14"/>
      <c r="TXC905" s="14"/>
      <c r="TXD905" s="14"/>
      <c r="TXE905" s="14"/>
      <c r="TXF905" s="14"/>
      <c r="TXG905" s="14"/>
      <c r="TXH905" s="14"/>
      <c r="TXI905" s="14"/>
      <c r="TXJ905" s="14"/>
      <c r="TXK905" s="14"/>
      <c r="TXL905" s="14"/>
      <c r="TXM905" s="14"/>
      <c r="TXN905" s="14"/>
      <c r="TXO905" s="14"/>
      <c r="TXP905" s="14"/>
      <c r="TXQ905" s="14"/>
      <c r="TXR905" s="14"/>
      <c r="TXS905" s="14"/>
      <c r="TXT905" s="14"/>
      <c r="TXU905" s="14"/>
      <c r="TXV905" s="14"/>
      <c r="TXW905" s="14"/>
      <c r="TXX905" s="14"/>
      <c r="TXY905" s="14"/>
      <c r="TXZ905" s="14"/>
      <c r="TYA905" s="14"/>
      <c r="TYB905" s="14"/>
      <c r="TYC905" s="14"/>
      <c r="TYD905" s="14"/>
      <c r="TYE905" s="14"/>
      <c r="TYF905" s="14"/>
      <c r="TYG905" s="14"/>
      <c r="TYH905" s="14"/>
      <c r="TYI905" s="14"/>
      <c r="TYJ905" s="14"/>
      <c r="TYK905" s="14"/>
      <c r="TYL905" s="14"/>
      <c r="TYM905" s="14"/>
      <c r="TYN905" s="14"/>
      <c r="TYO905" s="14"/>
      <c r="TYP905" s="14"/>
      <c r="TYQ905" s="14"/>
      <c r="TYR905" s="14"/>
      <c r="TYS905" s="14"/>
      <c r="TYT905" s="14"/>
      <c r="TYU905" s="14"/>
      <c r="TYV905" s="14"/>
      <c r="TYW905" s="14"/>
      <c r="TYX905" s="14"/>
      <c r="TYY905" s="14"/>
      <c r="TYZ905" s="14"/>
      <c r="TZA905" s="14"/>
      <c r="TZB905" s="14"/>
      <c r="TZC905" s="14"/>
      <c r="TZD905" s="14"/>
      <c r="TZE905" s="14"/>
      <c r="TZF905" s="14"/>
      <c r="TZG905" s="14"/>
      <c r="TZH905" s="14"/>
      <c r="TZI905" s="14"/>
      <c r="TZJ905" s="14"/>
      <c r="TZK905" s="14"/>
      <c r="TZL905" s="14"/>
      <c r="TZM905" s="14"/>
      <c r="TZN905" s="14"/>
      <c r="TZO905" s="14"/>
      <c r="TZP905" s="14"/>
      <c r="TZQ905" s="14"/>
      <c r="TZR905" s="14"/>
      <c r="TZS905" s="14"/>
      <c r="TZT905" s="14"/>
      <c r="TZU905" s="14"/>
      <c r="TZV905" s="14"/>
      <c r="TZW905" s="14"/>
      <c r="TZX905" s="14"/>
      <c r="TZY905" s="14"/>
      <c r="TZZ905" s="14"/>
      <c r="UAA905" s="14"/>
      <c r="UAB905" s="14"/>
      <c r="UAC905" s="14"/>
      <c r="UAD905" s="14"/>
      <c r="UAE905" s="14"/>
      <c r="UAF905" s="14"/>
      <c r="UAG905" s="14"/>
      <c r="UAH905" s="14"/>
      <c r="UAI905" s="14"/>
      <c r="UAJ905" s="14"/>
      <c r="UAK905" s="14"/>
      <c r="UAL905" s="14"/>
      <c r="UAM905" s="14"/>
      <c r="UAN905" s="14"/>
      <c r="UAO905" s="14"/>
      <c r="UAP905" s="14"/>
      <c r="UAQ905" s="14"/>
      <c r="UAR905" s="14"/>
      <c r="UAS905" s="14"/>
      <c r="UAT905" s="14"/>
      <c r="UAU905" s="14"/>
      <c r="UAV905" s="14"/>
      <c r="UAW905" s="14"/>
      <c r="UAX905" s="14"/>
      <c r="UAY905" s="14"/>
      <c r="UAZ905" s="14"/>
      <c r="UBA905" s="14"/>
      <c r="UBB905" s="14"/>
      <c r="UBC905" s="14"/>
      <c r="UBD905" s="14"/>
      <c r="UBE905" s="14"/>
      <c r="UBF905" s="14"/>
      <c r="UBG905" s="14"/>
      <c r="UBH905" s="14"/>
      <c r="UBI905" s="14"/>
      <c r="UBJ905" s="14"/>
      <c r="UBK905" s="14"/>
      <c r="UBL905" s="14"/>
      <c r="UBM905" s="14"/>
      <c r="UBN905" s="14"/>
      <c r="UBO905" s="14"/>
      <c r="UBP905" s="14"/>
      <c r="UBQ905" s="14"/>
      <c r="UBR905" s="14"/>
      <c r="UBS905" s="14"/>
      <c r="UBT905" s="14"/>
      <c r="UBU905" s="14"/>
      <c r="UBV905" s="14"/>
      <c r="UBW905" s="14"/>
      <c r="UBX905" s="14"/>
      <c r="UBY905" s="14"/>
      <c r="UBZ905" s="14"/>
      <c r="UCA905" s="14"/>
      <c r="UCB905" s="14"/>
      <c r="UCC905" s="14"/>
      <c r="UCD905" s="14"/>
      <c r="UCE905" s="14"/>
      <c r="UCF905" s="14"/>
      <c r="UCG905" s="14"/>
      <c r="UCH905" s="14"/>
      <c r="UCI905" s="14"/>
      <c r="UCJ905" s="14"/>
      <c r="UCK905" s="14"/>
      <c r="UCL905" s="14"/>
      <c r="UCM905" s="14"/>
      <c r="UCN905" s="14"/>
      <c r="UCO905" s="14"/>
      <c r="UCP905" s="14"/>
      <c r="UCQ905" s="14"/>
      <c r="UCR905" s="14"/>
      <c r="UCS905" s="14"/>
      <c r="UCT905" s="14"/>
      <c r="UCU905" s="14"/>
      <c r="UCV905" s="14"/>
      <c r="UCW905" s="14"/>
      <c r="UCX905" s="14"/>
      <c r="UCY905" s="14"/>
      <c r="UCZ905" s="14"/>
      <c r="UDA905" s="14"/>
      <c r="UDB905" s="14"/>
      <c r="UDC905" s="14"/>
      <c r="UDD905" s="14"/>
      <c r="UDE905" s="14"/>
      <c r="UDF905" s="14"/>
      <c r="UDG905" s="14"/>
      <c r="UDH905" s="14"/>
      <c r="UDI905" s="14"/>
      <c r="UDJ905" s="14"/>
      <c r="UDK905" s="14"/>
      <c r="UDL905" s="14"/>
      <c r="UDM905" s="14"/>
      <c r="UDN905" s="14"/>
      <c r="UDO905" s="14"/>
      <c r="UDP905" s="14"/>
      <c r="UDQ905" s="14"/>
      <c r="UDR905" s="14"/>
      <c r="UDS905" s="14"/>
      <c r="UDT905" s="14"/>
      <c r="UDU905" s="14"/>
      <c r="UDV905" s="14"/>
      <c r="UDW905" s="14"/>
      <c r="UDX905" s="14"/>
      <c r="UDY905" s="14"/>
      <c r="UDZ905" s="14"/>
      <c r="UEA905" s="14"/>
      <c r="UEB905" s="14"/>
      <c r="UEC905" s="14"/>
      <c r="UED905" s="14"/>
      <c r="UEE905" s="14"/>
      <c r="UEF905" s="14"/>
      <c r="UEG905" s="14"/>
      <c r="UEH905" s="14"/>
      <c r="UEI905" s="14"/>
      <c r="UEJ905" s="14"/>
      <c r="UEK905" s="14"/>
      <c r="UEL905" s="14"/>
      <c r="UEM905" s="14"/>
      <c r="UEN905" s="14"/>
      <c r="UEO905" s="14"/>
      <c r="UEP905" s="14"/>
      <c r="UEQ905" s="14"/>
      <c r="UER905" s="14"/>
      <c r="UES905" s="14"/>
      <c r="UET905" s="14"/>
      <c r="UEU905" s="14"/>
      <c r="UEV905" s="14"/>
      <c r="UEW905" s="14"/>
      <c r="UEX905" s="14"/>
      <c r="UEY905" s="14"/>
      <c r="UEZ905" s="14"/>
      <c r="UFA905" s="14"/>
      <c r="UFB905" s="14"/>
      <c r="UFC905" s="14"/>
      <c r="UFD905" s="14"/>
      <c r="UFE905" s="14"/>
      <c r="UFF905" s="14"/>
      <c r="UFG905" s="14"/>
      <c r="UFH905" s="14"/>
      <c r="UFI905" s="14"/>
      <c r="UFJ905" s="14"/>
      <c r="UFK905" s="14"/>
      <c r="UFL905" s="14"/>
      <c r="UFM905" s="14"/>
      <c r="UFN905" s="14"/>
      <c r="UFO905" s="14"/>
      <c r="UFP905" s="14"/>
      <c r="UFQ905" s="14"/>
      <c r="UFR905" s="14"/>
      <c r="UFS905" s="14"/>
      <c r="UFT905" s="14"/>
      <c r="UFU905" s="14"/>
      <c r="UFV905" s="14"/>
      <c r="UFW905" s="14"/>
      <c r="UFX905" s="14"/>
      <c r="UFY905" s="14"/>
      <c r="UFZ905" s="14"/>
      <c r="UGA905" s="14"/>
      <c r="UGB905" s="14"/>
      <c r="UGC905" s="14"/>
      <c r="UGD905" s="14"/>
      <c r="UGE905" s="14"/>
      <c r="UGF905" s="14"/>
      <c r="UGG905" s="14"/>
      <c r="UGH905" s="14"/>
      <c r="UGI905" s="14"/>
      <c r="UGJ905" s="14"/>
      <c r="UGK905" s="14"/>
      <c r="UGL905" s="14"/>
      <c r="UGM905" s="14"/>
      <c r="UGN905" s="14"/>
      <c r="UGO905" s="14"/>
      <c r="UGP905" s="14"/>
      <c r="UGQ905" s="14"/>
      <c r="UGR905" s="14"/>
      <c r="UGS905" s="14"/>
      <c r="UGT905" s="14"/>
      <c r="UGU905" s="14"/>
      <c r="UGV905" s="14"/>
      <c r="UGW905" s="14"/>
      <c r="UGX905" s="14"/>
      <c r="UGY905" s="14"/>
      <c r="UGZ905" s="14"/>
      <c r="UHA905" s="14"/>
      <c r="UHB905" s="14"/>
      <c r="UHC905" s="14"/>
      <c r="UHD905" s="14"/>
      <c r="UHE905" s="14"/>
      <c r="UHF905" s="14"/>
      <c r="UHG905" s="14"/>
      <c r="UHH905" s="14"/>
      <c r="UHI905" s="14"/>
      <c r="UHJ905" s="14"/>
      <c r="UHK905" s="14"/>
      <c r="UHL905" s="14"/>
      <c r="UHM905" s="14"/>
      <c r="UHN905" s="14"/>
      <c r="UHO905" s="14"/>
      <c r="UHP905" s="14"/>
      <c r="UHQ905" s="14"/>
      <c r="UHR905" s="14"/>
      <c r="UHS905" s="14"/>
      <c r="UHT905" s="14"/>
      <c r="UHU905" s="14"/>
      <c r="UHV905" s="14"/>
      <c r="UHW905" s="14"/>
      <c r="UHX905" s="14"/>
      <c r="UHY905" s="14"/>
      <c r="UHZ905" s="14"/>
      <c r="UIA905" s="14"/>
      <c r="UIB905" s="14"/>
      <c r="UIC905" s="14"/>
      <c r="UID905" s="14"/>
      <c r="UIE905" s="14"/>
      <c r="UIF905" s="14"/>
      <c r="UIG905" s="14"/>
      <c r="UIH905" s="14"/>
      <c r="UII905" s="14"/>
      <c r="UIJ905" s="14"/>
      <c r="UIK905" s="14"/>
      <c r="UIL905" s="14"/>
      <c r="UIM905" s="14"/>
      <c r="UIN905" s="14"/>
      <c r="UIO905" s="14"/>
      <c r="UIP905" s="14"/>
      <c r="UIQ905" s="14"/>
      <c r="UIR905" s="14"/>
      <c r="UIS905" s="14"/>
      <c r="UIT905" s="14"/>
      <c r="UIU905" s="14"/>
      <c r="UIV905" s="14"/>
      <c r="UIW905" s="14"/>
      <c r="UIX905" s="14"/>
      <c r="UIY905" s="14"/>
      <c r="UIZ905" s="14"/>
      <c r="UJA905" s="14"/>
      <c r="UJB905" s="14"/>
      <c r="UJC905" s="14"/>
      <c r="UJD905" s="14"/>
      <c r="UJE905" s="14"/>
      <c r="UJF905" s="14"/>
      <c r="UJG905" s="14"/>
      <c r="UJH905" s="14"/>
      <c r="UJI905" s="14"/>
      <c r="UJJ905" s="14"/>
      <c r="UJK905" s="14"/>
      <c r="UJL905" s="14"/>
      <c r="UJM905" s="14"/>
      <c r="UJN905" s="14"/>
      <c r="UJO905" s="14"/>
      <c r="UJP905" s="14"/>
      <c r="UJQ905" s="14"/>
      <c r="UJR905" s="14"/>
      <c r="UJS905" s="14"/>
      <c r="UJT905" s="14"/>
      <c r="UJU905" s="14"/>
      <c r="UJV905" s="14"/>
      <c r="UJW905" s="14"/>
      <c r="UJX905" s="14"/>
      <c r="UJY905" s="14"/>
      <c r="UJZ905" s="14"/>
      <c r="UKA905" s="14"/>
      <c r="UKB905" s="14"/>
      <c r="UKC905" s="14"/>
      <c r="UKD905" s="14"/>
      <c r="UKE905" s="14"/>
      <c r="UKF905" s="14"/>
      <c r="UKG905" s="14"/>
      <c r="UKH905" s="14"/>
      <c r="UKI905" s="14"/>
      <c r="UKJ905" s="14"/>
      <c r="UKK905" s="14"/>
      <c r="UKL905" s="14"/>
      <c r="UKM905" s="14"/>
      <c r="UKN905" s="14"/>
      <c r="UKO905" s="14"/>
      <c r="UKP905" s="14"/>
      <c r="UKQ905" s="14"/>
      <c r="UKR905" s="14"/>
      <c r="UKS905" s="14"/>
      <c r="UKT905" s="14"/>
      <c r="UKU905" s="14"/>
      <c r="UKV905" s="14"/>
      <c r="UKW905" s="14"/>
      <c r="UKX905" s="14"/>
      <c r="UKY905" s="14"/>
      <c r="UKZ905" s="14"/>
      <c r="ULA905" s="14"/>
      <c r="ULB905" s="14"/>
      <c r="ULC905" s="14"/>
      <c r="ULD905" s="14"/>
      <c r="ULE905" s="14"/>
      <c r="ULF905" s="14"/>
      <c r="ULG905" s="14"/>
      <c r="ULH905" s="14"/>
      <c r="ULI905" s="14"/>
      <c r="ULJ905" s="14"/>
      <c r="ULK905" s="14"/>
      <c r="ULL905" s="14"/>
      <c r="ULM905" s="14"/>
      <c r="ULN905" s="14"/>
      <c r="ULO905" s="14"/>
      <c r="ULP905" s="14"/>
      <c r="ULQ905" s="14"/>
      <c r="ULR905" s="14"/>
      <c r="ULS905" s="14"/>
      <c r="ULT905" s="14"/>
      <c r="ULU905" s="14"/>
      <c r="ULV905" s="14"/>
      <c r="ULW905" s="14"/>
      <c r="ULX905" s="14"/>
      <c r="ULY905" s="14"/>
      <c r="ULZ905" s="14"/>
      <c r="UMA905" s="14"/>
      <c r="UMB905" s="14"/>
      <c r="UMC905" s="14"/>
      <c r="UMD905" s="14"/>
      <c r="UME905" s="14"/>
      <c r="UMF905" s="14"/>
      <c r="UMG905" s="14"/>
      <c r="UMH905" s="14"/>
      <c r="UMI905" s="14"/>
      <c r="UMJ905" s="14"/>
      <c r="UMK905" s="14"/>
      <c r="UML905" s="14"/>
      <c r="UMM905" s="14"/>
      <c r="UMN905" s="14"/>
      <c r="UMO905" s="14"/>
      <c r="UMP905" s="14"/>
      <c r="UMQ905" s="14"/>
      <c r="UMR905" s="14"/>
      <c r="UMS905" s="14"/>
      <c r="UMT905" s="14"/>
      <c r="UMU905" s="14"/>
      <c r="UMV905" s="14"/>
      <c r="UMW905" s="14"/>
      <c r="UMX905" s="14"/>
      <c r="UMY905" s="14"/>
      <c r="UMZ905" s="14"/>
      <c r="UNA905" s="14"/>
      <c r="UNB905" s="14"/>
      <c r="UNC905" s="14"/>
      <c r="UND905" s="14"/>
      <c r="UNE905" s="14"/>
      <c r="UNF905" s="14"/>
      <c r="UNG905" s="14"/>
      <c r="UNH905" s="14"/>
      <c r="UNI905" s="14"/>
      <c r="UNJ905" s="14"/>
      <c r="UNK905" s="14"/>
      <c r="UNL905" s="14"/>
      <c r="UNM905" s="14"/>
      <c r="UNN905" s="14"/>
      <c r="UNO905" s="14"/>
      <c r="UNP905" s="14"/>
      <c r="UNQ905" s="14"/>
      <c r="UNR905" s="14"/>
      <c r="UNS905" s="14"/>
      <c r="UNT905" s="14"/>
      <c r="UNU905" s="14"/>
      <c r="UNV905" s="14"/>
      <c r="UNW905" s="14"/>
      <c r="UNX905" s="14"/>
      <c r="UNY905" s="14"/>
      <c r="UNZ905" s="14"/>
      <c r="UOA905" s="14"/>
      <c r="UOB905" s="14"/>
      <c r="UOC905" s="14"/>
      <c r="UOD905" s="14"/>
      <c r="UOE905" s="14"/>
      <c r="UOF905" s="14"/>
      <c r="UOG905" s="14"/>
      <c r="UOH905" s="14"/>
      <c r="UOI905" s="14"/>
      <c r="UOJ905" s="14"/>
      <c r="UOK905" s="14"/>
      <c r="UOL905" s="14"/>
      <c r="UOM905" s="14"/>
      <c r="UON905" s="14"/>
      <c r="UOO905" s="14"/>
      <c r="UOP905" s="14"/>
      <c r="UOQ905" s="14"/>
      <c r="UOR905" s="14"/>
      <c r="UOS905" s="14"/>
      <c r="UOT905" s="14"/>
      <c r="UOU905" s="14"/>
      <c r="UOV905" s="14"/>
      <c r="UOW905" s="14"/>
      <c r="UOX905" s="14"/>
      <c r="UOY905" s="14"/>
      <c r="UOZ905" s="14"/>
      <c r="UPA905" s="14"/>
      <c r="UPB905" s="14"/>
      <c r="UPC905" s="14"/>
      <c r="UPD905" s="14"/>
      <c r="UPE905" s="14"/>
      <c r="UPF905" s="14"/>
      <c r="UPG905" s="14"/>
      <c r="UPH905" s="14"/>
      <c r="UPI905" s="14"/>
      <c r="UPJ905" s="14"/>
      <c r="UPK905" s="14"/>
      <c r="UPL905" s="14"/>
      <c r="UPM905" s="14"/>
      <c r="UPN905" s="14"/>
      <c r="UPO905" s="14"/>
      <c r="UPP905" s="14"/>
      <c r="UPQ905" s="14"/>
      <c r="UPR905" s="14"/>
      <c r="UPS905" s="14"/>
      <c r="UPT905" s="14"/>
      <c r="UPU905" s="14"/>
      <c r="UPV905" s="14"/>
      <c r="UPW905" s="14"/>
      <c r="UPX905" s="14"/>
      <c r="UPY905" s="14"/>
      <c r="UPZ905" s="14"/>
      <c r="UQA905" s="14"/>
      <c r="UQB905" s="14"/>
      <c r="UQC905" s="14"/>
      <c r="UQD905" s="14"/>
      <c r="UQE905" s="14"/>
      <c r="UQF905" s="14"/>
      <c r="UQG905" s="14"/>
      <c r="UQH905" s="14"/>
      <c r="UQI905" s="14"/>
      <c r="UQJ905" s="14"/>
      <c r="UQK905" s="14"/>
      <c r="UQL905" s="14"/>
      <c r="UQM905" s="14"/>
      <c r="UQN905" s="14"/>
      <c r="UQO905" s="14"/>
      <c r="UQP905" s="14"/>
      <c r="UQQ905" s="14"/>
      <c r="UQR905" s="14"/>
      <c r="UQS905" s="14"/>
      <c r="UQT905" s="14"/>
      <c r="UQU905" s="14"/>
      <c r="UQV905" s="14"/>
      <c r="UQW905" s="14"/>
      <c r="UQX905" s="14"/>
      <c r="UQY905" s="14"/>
      <c r="UQZ905" s="14"/>
      <c r="URA905" s="14"/>
      <c r="URB905" s="14"/>
      <c r="URC905" s="14"/>
      <c r="URD905" s="14"/>
      <c r="URE905" s="14"/>
      <c r="URF905" s="14"/>
      <c r="URG905" s="14"/>
      <c r="URH905" s="14"/>
      <c r="URI905" s="14"/>
      <c r="URJ905" s="14"/>
      <c r="URK905" s="14"/>
      <c r="URL905" s="14"/>
      <c r="URM905" s="14"/>
      <c r="URN905" s="14"/>
      <c r="URO905" s="14"/>
      <c r="URP905" s="14"/>
      <c r="URQ905" s="14"/>
      <c r="URR905" s="14"/>
      <c r="URS905" s="14"/>
      <c r="URT905" s="14"/>
      <c r="URU905" s="14"/>
      <c r="URV905" s="14"/>
      <c r="URW905" s="14"/>
      <c r="URX905" s="14"/>
      <c r="URY905" s="14"/>
      <c r="URZ905" s="14"/>
      <c r="USA905" s="14"/>
      <c r="USB905" s="14"/>
      <c r="USC905" s="14"/>
      <c r="USD905" s="14"/>
      <c r="USE905" s="14"/>
      <c r="USF905" s="14"/>
      <c r="USG905" s="14"/>
      <c r="USH905" s="14"/>
      <c r="USI905" s="14"/>
      <c r="USJ905" s="14"/>
      <c r="USK905" s="14"/>
      <c r="USL905" s="14"/>
      <c r="USM905" s="14"/>
      <c r="USN905" s="14"/>
      <c r="USO905" s="14"/>
      <c r="USP905" s="14"/>
      <c r="USQ905" s="14"/>
      <c r="USR905" s="14"/>
      <c r="USS905" s="14"/>
      <c r="UST905" s="14"/>
      <c r="USU905" s="14"/>
      <c r="USV905" s="14"/>
      <c r="USW905" s="14"/>
      <c r="USX905" s="14"/>
      <c r="USY905" s="14"/>
      <c r="USZ905" s="14"/>
      <c r="UTA905" s="14"/>
      <c r="UTB905" s="14"/>
      <c r="UTC905" s="14"/>
      <c r="UTD905" s="14"/>
      <c r="UTE905" s="14"/>
      <c r="UTF905" s="14"/>
      <c r="UTG905" s="14"/>
      <c r="UTH905" s="14"/>
      <c r="UTI905" s="14"/>
      <c r="UTJ905" s="14"/>
      <c r="UTK905" s="14"/>
      <c r="UTL905" s="14"/>
      <c r="UTM905" s="14"/>
      <c r="UTN905" s="14"/>
      <c r="UTO905" s="14"/>
      <c r="UTP905" s="14"/>
      <c r="UTQ905" s="14"/>
      <c r="UTR905" s="14"/>
      <c r="UTS905" s="14"/>
      <c r="UTT905" s="14"/>
      <c r="UTU905" s="14"/>
      <c r="UTV905" s="14"/>
      <c r="UTW905" s="14"/>
      <c r="UTX905" s="14"/>
      <c r="UTY905" s="14"/>
      <c r="UTZ905" s="14"/>
      <c r="UUA905" s="14"/>
      <c r="UUB905" s="14"/>
      <c r="UUC905" s="14"/>
      <c r="UUD905" s="14"/>
      <c r="UUE905" s="14"/>
      <c r="UUF905" s="14"/>
      <c r="UUG905" s="14"/>
      <c r="UUH905" s="14"/>
      <c r="UUI905" s="14"/>
      <c r="UUJ905" s="14"/>
      <c r="UUK905" s="14"/>
      <c r="UUL905" s="14"/>
      <c r="UUM905" s="14"/>
      <c r="UUN905" s="14"/>
      <c r="UUO905" s="14"/>
      <c r="UUP905" s="14"/>
      <c r="UUQ905" s="14"/>
      <c r="UUR905" s="14"/>
      <c r="UUS905" s="14"/>
      <c r="UUT905" s="14"/>
      <c r="UUU905" s="14"/>
      <c r="UUV905" s="14"/>
      <c r="UUW905" s="14"/>
      <c r="UUX905" s="14"/>
      <c r="UUY905" s="14"/>
      <c r="UUZ905" s="14"/>
      <c r="UVA905" s="14"/>
      <c r="UVB905" s="14"/>
      <c r="UVC905" s="14"/>
      <c r="UVD905" s="14"/>
      <c r="UVE905" s="14"/>
      <c r="UVF905" s="14"/>
      <c r="UVG905" s="14"/>
      <c r="UVH905" s="14"/>
      <c r="UVI905" s="14"/>
      <c r="UVJ905" s="14"/>
      <c r="UVK905" s="14"/>
      <c r="UVL905" s="14"/>
      <c r="UVM905" s="14"/>
      <c r="UVN905" s="14"/>
      <c r="UVO905" s="14"/>
      <c r="UVP905" s="14"/>
      <c r="UVQ905" s="14"/>
      <c r="UVR905" s="14"/>
      <c r="UVS905" s="14"/>
      <c r="UVT905" s="14"/>
      <c r="UVU905" s="14"/>
      <c r="UVV905" s="14"/>
      <c r="UVW905" s="14"/>
      <c r="UVX905" s="14"/>
      <c r="UVY905" s="14"/>
      <c r="UVZ905" s="14"/>
      <c r="UWA905" s="14"/>
      <c r="UWB905" s="14"/>
      <c r="UWC905" s="14"/>
      <c r="UWD905" s="14"/>
      <c r="UWE905" s="14"/>
      <c r="UWF905" s="14"/>
      <c r="UWG905" s="14"/>
      <c r="UWH905" s="14"/>
      <c r="UWI905" s="14"/>
      <c r="UWJ905" s="14"/>
      <c r="UWK905" s="14"/>
      <c r="UWL905" s="14"/>
      <c r="UWM905" s="14"/>
      <c r="UWN905" s="14"/>
      <c r="UWO905" s="14"/>
      <c r="UWP905" s="14"/>
      <c r="UWQ905" s="14"/>
      <c r="UWR905" s="14"/>
      <c r="UWS905" s="14"/>
      <c r="UWT905" s="14"/>
      <c r="UWU905" s="14"/>
      <c r="UWV905" s="14"/>
      <c r="UWW905" s="14"/>
      <c r="UWX905" s="14"/>
      <c r="UWY905" s="14"/>
      <c r="UWZ905" s="14"/>
      <c r="UXA905" s="14"/>
      <c r="UXB905" s="14"/>
      <c r="UXC905" s="14"/>
      <c r="UXD905" s="14"/>
      <c r="UXE905" s="14"/>
      <c r="UXF905" s="14"/>
      <c r="UXG905" s="14"/>
      <c r="UXH905" s="14"/>
      <c r="UXI905" s="14"/>
      <c r="UXJ905" s="14"/>
      <c r="UXK905" s="14"/>
      <c r="UXL905" s="14"/>
      <c r="UXM905" s="14"/>
      <c r="UXN905" s="14"/>
      <c r="UXO905" s="14"/>
      <c r="UXP905" s="14"/>
      <c r="UXQ905" s="14"/>
      <c r="UXR905" s="14"/>
      <c r="UXS905" s="14"/>
      <c r="UXT905" s="14"/>
      <c r="UXU905" s="14"/>
      <c r="UXV905" s="14"/>
      <c r="UXW905" s="14"/>
      <c r="UXX905" s="14"/>
      <c r="UXY905" s="14"/>
      <c r="UXZ905" s="14"/>
      <c r="UYA905" s="14"/>
      <c r="UYB905" s="14"/>
      <c r="UYC905" s="14"/>
      <c r="UYD905" s="14"/>
      <c r="UYE905" s="14"/>
      <c r="UYF905" s="14"/>
      <c r="UYG905" s="14"/>
      <c r="UYH905" s="14"/>
      <c r="UYI905" s="14"/>
      <c r="UYJ905" s="14"/>
      <c r="UYK905" s="14"/>
      <c r="UYL905" s="14"/>
      <c r="UYM905" s="14"/>
      <c r="UYN905" s="14"/>
      <c r="UYO905" s="14"/>
      <c r="UYP905" s="14"/>
      <c r="UYQ905" s="14"/>
      <c r="UYR905" s="14"/>
      <c r="UYS905" s="14"/>
      <c r="UYT905" s="14"/>
      <c r="UYU905" s="14"/>
      <c r="UYV905" s="14"/>
      <c r="UYW905" s="14"/>
      <c r="UYX905" s="14"/>
      <c r="UYY905" s="14"/>
      <c r="UYZ905" s="14"/>
      <c r="UZA905" s="14"/>
      <c r="UZB905" s="14"/>
      <c r="UZC905" s="14"/>
      <c r="UZD905" s="14"/>
      <c r="UZE905" s="14"/>
      <c r="UZF905" s="14"/>
      <c r="UZG905" s="14"/>
      <c r="UZH905" s="14"/>
      <c r="UZI905" s="14"/>
      <c r="UZJ905" s="14"/>
      <c r="UZK905" s="14"/>
      <c r="UZL905" s="14"/>
      <c r="UZM905" s="14"/>
      <c r="UZN905" s="14"/>
      <c r="UZO905" s="14"/>
      <c r="UZP905" s="14"/>
      <c r="UZQ905" s="14"/>
      <c r="UZR905" s="14"/>
      <c r="UZS905" s="14"/>
      <c r="UZT905" s="14"/>
      <c r="UZU905" s="14"/>
      <c r="UZV905" s="14"/>
      <c r="UZW905" s="14"/>
      <c r="UZX905" s="14"/>
      <c r="UZY905" s="14"/>
      <c r="UZZ905" s="14"/>
      <c r="VAA905" s="14"/>
      <c r="VAB905" s="14"/>
      <c r="VAC905" s="14"/>
      <c r="VAD905" s="14"/>
      <c r="VAE905" s="14"/>
      <c r="VAF905" s="14"/>
      <c r="VAG905" s="14"/>
      <c r="VAH905" s="14"/>
      <c r="VAI905" s="14"/>
      <c r="VAJ905" s="14"/>
      <c r="VAK905" s="14"/>
      <c r="VAL905" s="14"/>
      <c r="VAM905" s="14"/>
      <c r="VAN905" s="14"/>
      <c r="VAO905" s="14"/>
      <c r="VAP905" s="14"/>
      <c r="VAQ905" s="14"/>
      <c r="VAR905" s="14"/>
      <c r="VAS905" s="14"/>
      <c r="VAT905" s="14"/>
      <c r="VAU905" s="14"/>
      <c r="VAV905" s="14"/>
      <c r="VAW905" s="14"/>
      <c r="VAX905" s="14"/>
      <c r="VAY905" s="14"/>
      <c r="VAZ905" s="14"/>
      <c r="VBA905" s="14"/>
      <c r="VBB905" s="14"/>
      <c r="VBC905" s="14"/>
      <c r="VBD905" s="14"/>
      <c r="VBE905" s="14"/>
      <c r="VBF905" s="14"/>
      <c r="VBG905" s="14"/>
      <c r="VBH905" s="14"/>
      <c r="VBI905" s="14"/>
      <c r="VBJ905" s="14"/>
      <c r="VBK905" s="14"/>
      <c r="VBL905" s="14"/>
      <c r="VBM905" s="14"/>
      <c r="VBN905" s="14"/>
      <c r="VBO905" s="14"/>
      <c r="VBP905" s="14"/>
      <c r="VBQ905" s="14"/>
      <c r="VBR905" s="14"/>
      <c r="VBS905" s="14"/>
      <c r="VBT905" s="14"/>
      <c r="VBU905" s="14"/>
      <c r="VBV905" s="14"/>
      <c r="VBW905" s="14"/>
      <c r="VBX905" s="14"/>
      <c r="VBY905" s="14"/>
      <c r="VBZ905" s="14"/>
      <c r="VCA905" s="14"/>
      <c r="VCB905" s="14"/>
      <c r="VCC905" s="14"/>
      <c r="VCD905" s="14"/>
      <c r="VCE905" s="14"/>
      <c r="VCF905" s="14"/>
      <c r="VCG905" s="14"/>
      <c r="VCH905" s="14"/>
      <c r="VCI905" s="14"/>
      <c r="VCJ905" s="14"/>
      <c r="VCK905" s="14"/>
      <c r="VCL905" s="14"/>
      <c r="VCM905" s="14"/>
      <c r="VCN905" s="14"/>
      <c r="VCO905" s="14"/>
      <c r="VCP905" s="14"/>
      <c r="VCQ905" s="14"/>
      <c r="VCR905" s="14"/>
      <c r="VCS905" s="14"/>
      <c r="VCT905" s="14"/>
      <c r="VCU905" s="14"/>
      <c r="VCV905" s="14"/>
      <c r="VCW905" s="14"/>
      <c r="VCX905" s="14"/>
      <c r="VCY905" s="14"/>
      <c r="VCZ905" s="14"/>
      <c r="VDA905" s="14"/>
      <c r="VDB905" s="14"/>
      <c r="VDC905" s="14"/>
      <c r="VDD905" s="14"/>
      <c r="VDE905" s="14"/>
      <c r="VDF905" s="14"/>
      <c r="VDG905" s="14"/>
      <c r="VDH905" s="14"/>
      <c r="VDI905" s="14"/>
      <c r="VDJ905" s="14"/>
      <c r="VDK905" s="14"/>
      <c r="VDL905" s="14"/>
      <c r="VDM905" s="14"/>
      <c r="VDN905" s="14"/>
      <c r="VDO905" s="14"/>
      <c r="VDP905" s="14"/>
      <c r="VDQ905" s="14"/>
      <c r="VDR905" s="14"/>
      <c r="VDS905" s="14"/>
      <c r="VDT905" s="14"/>
      <c r="VDU905" s="14"/>
      <c r="VDV905" s="14"/>
      <c r="VDW905" s="14"/>
      <c r="VDX905" s="14"/>
      <c r="VDY905" s="14"/>
      <c r="VDZ905" s="14"/>
      <c r="VEA905" s="14"/>
      <c r="VEB905" s="14"/>
      <c r="VEC905" s="14"/>
      <c r="VED905" s="14"/>
      <c r="VEE905" s="14"/>
      <c r="VEF905" s="14"/>
      <c r="VEG905" s="14"/>
      <c r="VEH905" s="14"/>
      <c r="VEI905" s="14"/>
      <c r="VEJ905" s="14"/>
      <c r="VEK905" s="14"/>
      <c r="VEL905" s="14"/>
      <c r="VEM905" s="14"/>
      <c r="VEN905" s="14"/>
      <c r="VEO905" s="14"/>
      <c r="VEP905" s="14"/>
      <c r="VEQ905" s="14"/>
      <c r="VER905" s="14"/>
      <c r="VES905" s="14"/>
      <c r="VET905" s="14"/>
      <c r="VEU905" s="14"/>
      <c r="VEV905" s="14"/>
      <c r="VEW905" s="14"/>
      <c r="VEX905" s="14"/>
      <c r="VEY905" s="14"/>
      <c r="VEZ905" s="14"/>
      <c r="VFA905" s="14"/>
      <c r="VFB905" s="14"/>
      <c r="VFC905" s="14"/>
      <c r="VFD905" s="14"/>
      <c r="VFE905" s="14"/>
      <c r="VFF905" s="14"/>
      <c r="VFG905" s="14"/>
      <c r="VFH905" s="14"/>
      <c r="VFI905" s="14"/>
      <c r="VFJ905" s="14"/>
      <c r="VFK905" s="14"/>
      <c r="VFL905" s="14"/>
      <c r="VFM905" s="14"/>
      <c r="VFN905" s="14"/>
      <c r="VFO905" s="14"/>
      <c r="VFP905" s="14"/>
      <c r="VFQ905" s="14"/>
      <c r="VFR905" s="14"/>
      <c r="VFS905" s="14"/>
      <c r="VFT905" s="14"/>
      <c r="VFU905" s="14"/>
      <c r="VFV905" s="14"/>
      <c r="VFW905" s="14"/>
      <c r="VFX905" s="14"/>
      <c r="VFY905" s="14"/>
      <c r="VFZ905" s="14"/>
      <c r="VGA905" s="14"/>
      <c r="VGB905" s="14"/>
      <c r="VGC905" s="14"/>
      <c r="VGD905" s="14"/>
      <c r="VGE905" s="14"/>
      <c r="VGF905" s="14"/>
      <c r="VGG905" s="14"/>
      <c r="VGH905" s="14"/>
      <c r="VGI905" s="14"/>
      <c r="VGJ905" s="14"/>
      <c r="VGK905" s="14"/>
      <c r="VGL905" s="14"/>
      <c r="VGM905" s="14"/>
      <c r="VGN905" s="14"/>
      <c r="VGO905" s="14"/>
      <c r="VGP905" s="14"/>
      <c r="VGQ905" s="14"/>
      <c r="VGR905" s="14"/>
      <c r="VGS905" s="14"/>
      <c r="VGT905" s="14"/>
      <c r="VGU905" s="14"/>
      <c r="VGV905" s="14"/>
      <c r="VGW905" s="14"/>
      <c r="VGX905" s="14"/>
      <c r="VGY905" s="14"/>
      <c r="VGZ905" s="14"/>
      <c r="VHA905" s="14"/>
      <c r="VHB905" s="14"/>
      <c r="VHC905" s="14"/>
      <c r="VHD905" s="14"/>
      <c r="VHE905" s="14"/>
      <c r="VHF905" s="14"/>
      <c r="VHG905" s="14"/>
      <c r="VHH905" s="14"/>
      <c r="VHI905" s="14"/>
      <c r="VHJ905" s="14"/>
      <c r="VHK905" s="14"/>
      <c r="VHL905" s="14"/>
      <c r="VHM905" s="14"/>
      <c r="VHN905" s="14"/>
      <c r="VHO905" s="14"/>
      <c r="VHP905" s="14"/>
      <c r="VHQ905" s="14"/>
      <c r="VHR905" s="14"/>
      <c r="VHS905" s="14"/>
      <c r="VHT905" s="14"/>
      <c r="VHU905" s="14"/>
      <c r="VHV905" s="14"/>
      <c r="VHW905" s="14"/>
      <c r="VHX905" s="14"/>
      <c r="VHY905" s="14"/>
      <c r="VHZ905" s="14"/>
      <c r="VIA905" s="14"/>
      <c r="VIB905" s="14"/>
      <c r="VIC905" s="14"/>
      <c r="VID905" s="14"/>
      <c r="VIE905" s="14"/>
      <c r="VIF905" s="14"/>
      <c r="VIG905" s="14"/>
      <c r="VIH905" s="14"/>
      <c r="VII905" s="14"/>
      <c r="VIJ905" s="14"/>
      <c r="VIK905" s="14"/>
      <c r="VIL905" s="14"/>
      <c r="VIM905" s="14"/>
      <c r="VIN905" s="14"/>
      <c r="VIO905" s="14"/>
      <c r="VIP905" s="14"/>
      <c r="VIQ905" s="14"/>
      <c r="VIR905" s="14"/>
      <c r="VIS905" s="14"/>
      <c r="VIT905" s="14"/>
      <c r="VIU905" s="14"/>
      <c r="VIV905" s="14"/>
      <c r="VIW905" s="14"/>
      <c r="VIX905" s="14"/>
      <c r="VIY905" s="14"/>
      <c r="VIZ905" s="14"/>
      <c r="VJA905" s="14"/>
      <c r="VJB905" s="14"/>
      <c r="VJC905" s="14"/>
      <c r="VJD905" s="14"/>
      <c r="VJE905" s="14"/>
      <c r="VJF905" s="14"/>
      <c r="VJG905" s="14"/>
      <c r="VJH905" s="14"/>
      <c r="VJI905" s="14"/>
      <c r="VJJ905" s="14"/>
      <c r="VJK905" s="14"/>
      <c r="VJL905" s="14"/>
      <c r="VJM905" s="14"/>
      <c r="VJN905" s="14"/>
      <c r="VJO905" s="14"/>
      <c r="VJP905" s="14"/>
      <c r="VJQ905" s="14"/>
      <c r="VJR905" s="14"/>
      <c r="VJS905" s="14"/>
      <c r="VJT905" s="14"/>
      <c r="VJU905" s="14"/>
      <c r="VJV905" s="14"/>
      <c r="VJW905" s="14"/>
      <c r="VJX905" s="14"/>
      <c r="VJY905" s="14"/>
      <c r="VJZ905" s="14"/>
      <c r="VKA905" s="14"/>
      <c r="VKB905" s="14"/>
      <c r="VKC905" s="14"/>
      <c r="VKD905" s="14"/>
      <c r="VKE905" s="14"/>
      <c r="VKF905" s="14"/>
      <c r="VKG905" s="14"/>
      <c r="VKH905" s="14"/>
      <c r="VKI905" s="14"/>
      <c r="VKJ905" s="14"/>
      <c r="VKK905" s="14"/>
      <c r="VKL905" s="14"/>
      <c r="VKM905" s="14"/>
      <c r="VKN905" s="14"/>
      <c r="VKO905" s="14"/>
      <c r="VKP905" s="14"/>
      <c r="VKQ905" s="14"/>
      <c r="VKR905" s="14"/>
      <c r="VKS905" s="14"/>
      <c r="VKT905" s="14"/>
      <c r="VKU905" s="14"/>
      <c r="VKV905" s="14"/>
      <c r="VKW905" s="14"/>
      <c r="VKX905" s="14"/>
      <c r="VKY905" s="14"/>
      <c r="VKZ905" s="14"/>
      <c r="VLA905" s="14"/>
      <c r="VLB905" s="14"/>
      <c r="VLC905" s="14"/>
      <c r="VLD905" s="14"/>
      <c r="VLE905" s="14"/>
      <c r="VLF905" s="14"/>
      <c r="VLG905" s="14"/>
      <c r="VLH905" s="14"/>
      <c r="VLI905" s="14"/>
      <c r="VLJ905" s="14"/>
      <c r="VLK905" s="14"/>
      <c r="VLL905" s="14"/>
      <c r="VLM905" s="14"/>
      <c r="VLN905" s="14"/>
      <c r="VLO905" s="14"/>
      <c r="VLP905" s="14"/>
      <c r="VLQ905" s="14"/>
      <c r="VLR905" s="14"/>
      <c r="VLS905" s="14"/>
      <c r="VLT905" s="14"/>
      <c r="VLU905" s="14"/>
      <c r="VLV905" s="14"/>
      <c r="VLW905" s="14"/>
      <c r="VLX905" s="14"/>
      <c r="VLY905" s="14"/>
      <c r="VLZ905" s="14"/>
      <c r="VMA905" s="14"/>
      <c r="VMB905" s="14"/>
      <c r="VMC905" s="14"/>
      <c r="VMD905" s="14"/>
      <c r="VME905" s="14"/>
      <c r="VMF905" s="14"/>
      <c r="VMG905" s="14"/>
      <c r="VMH905" s="14"/>
      <c r="VMI905" s="14"/>
      <c r="VMJ905" s="14"/>
      <c r="VMK905" s="14"/>
      <c r="VML905" s="14"/>
      <c r="VMM905" s="14"/>
      <c r="VMN905" s="14"/>
      <c r="VMO905" s="14"/>
      <c r="VMP905" s="14"/>
      <c r="VMQ905" s="14"/>
      <c r="VMR905" s="14"/>
      <c r="VMS905" s="14"/>
      <c r="VMT905" s="14"/>
      <c r="VMU905" s="14"/>
      <c r="VMV905" s="14"/>
      <c r="VMW905" s="14"/>
      <c r="VMX905" s="14"/>
      <c r="VMY905" s="14"/>
      <c r="VMZ905" s="14"/>
      <c r="VNA905" s="14"/>
      <c r="VNB905" s="14"/>
      <c r="VNC905" s="14"/>
      <c r="VND905" s="14"/>
      <c r="VNE905" s="14"/>
      <c r="VNF905" s="14"/>
      <c r="VNG905" s="14"/>
      <c r="VNH905" s="14"/>
      <c r="VNI905" s="14"/>
      <c r="VNJ905" s="14"/>
      <c r="VNK905" s="14"/>
      <c r="VNL905" s="14"/>
      <c r="VNM905" s="14"/>
      <c r="VNN905" s="14"/>
      <c r="VNO905" s="14"/>
      <c r="VNP905" s="14"/>
      <c r="VNQ905" s="14"/>
      <c r="VNR905" s="14"/>
      <c r="VNS905" s="14"/>
      <c r="VNT905" s="14"/>
      <c r="VNU905" s="14"/>
      <c r="VNV905" s="14"/>
      <c r="VNW905" s="14"/>
      <c r="VNX905" s="14"/>
      <c r="VNY905" s="14"/>
      <c r="VNZ905" s="14"/>
      <c r="VOA905" s="14"/>
      <c r="VOB905" s="14"/>
      <c r="VOC905" s="14"/>
      <c r="VOD905" s="14"/>
      <c r="VOE905" s="14"/>
      <c r="VOF905" s="14"/>
      <c r="VOG905" s="14"/>
      <c r="VOH905" s="14"/>
      <c r="VOI905" s="14"/>
      <c r="VOJ905" s="14"/>
      <c r="VOK905" s="14"/>
      <c r="VOL905" s="14"/>
      <c r="VOM905" s="14"/>
      <c r="VON905" s="14"/>
      <c r="VOO905" s="14"/>
      <c r="VOP905" s="14"/>
      <c r="VOQ905" s="14"/>
      <c r="VOR905" s="14"/>
      <c r="VOS905" s="14"/>
      <c r="VOT905" s="14"/>
      <c r="VOU905" s="14"/>
      <c r="VOV905" s="14"/>
      <c r="VOW905" s="14"/>
      <c r="VOX905" s="14"/>
      <c r="VOY905" s="14"/>
      <c r="VOZ905" s="14"/>
      <c r="VPA905" s="14"/>
      <c r="VPB905" s="14"/>
      <c r="VPC905" s="14"/>
      <c r="VPD905" s="14"/>
      <c r="VPE905" s="14"/>
      <c r="VPF905" s="14"/>
      <c r="VPG905" s="14"/>
      <c r="VPH905" s="14"/>
      <c r="VPI905" s="14"/>
      <c r="VPJ905" s="14"/>
      <c r="VPK905" s="14"/>
      <c r="VPL905" s="14"/>
      <c r="VPM905" s="14"/>
      <c r="VPN905" s="14"/>
      <c r="VPO905" s="14"/>
      <c r="VPP905" s="14"/>
      <c r="VPQ905" s="14"/>
      <c r="VPR905" s="14"/>
      <c r="VPS905" s="14"/>
      <c r="VPT905" s="14"/>
      <c r="VPU905" s="14"/>
      <c r="VPV905" s="14"/>
      <c r="VPW905" s="14"/>
      <c r="VPX905" s="14"/>
      <c r="VPY905" s="14"/>
      <c r="VPZ905" s="14"/>
      <c r="VQA905" s="14"/>
      <c r="VQB905" s="14"/>
      <c r="VQC905" s="14"/>
      <c r="VQD905" s="14"/>
      <c r="VQE905" s="14"/>
      <c r="VQF905" s="14"/>
      <c r="VQG905" s="14"/>
      <c r="VQH905" s="14"/>
      <c r="VQI905" s="14"/>
      <c r="VQJ905" s="14"/>
      <c r="VQK905" s="14"/>
      <c r="VQL905" s="14"/>
      <c r="VQM905" s="14"/>
      <c r="VQN905" s="14"/>
      <c r="VQO905" s="14"/>
      <c r="VQP905" s="14"/>
      <c r="VQQ905" s="14"/>
      <c r="VQR905" s="14"/>
      <c r="VQS905" s="14"/>
      <c r="VQT905" s="14"/>
      <c r="VQU905" s="14"/>
      <c r="VQV905" s="14"/>
      <c r="VQW905" s="14"/>
      <c r="VQX905" s="14"/>
      <c r="VQY905" s="14"/>
      <c r="VQZ905" s="14"/>
      <c r="VRA905" s="14"/>
      <c r="VRB905" s="14"/>
      <c r="VRC905" s="14"/>
      <c r="VRD905" s="14"/>
      <c r="VRE905" s="14"/>
      <c r="VRF905" s="14"/>
      <c r="VRG905" s="14"/>
      <c r="VRH905" s="14"/>
      <c r="VRI905" s="14"/>
      <c r="VRJ905" s="14"/>
      <c r="VRK905" s="14"/>
      <c r="VRL905" s="14"/>
      <c r="VRM905" s="14"/>
      <c r="VRN905" s="14"/>
      <c r="VRO905" s="14"/>
      <c r="VRP905" s="14"/>
      <c r="VRQ905" s="14"/>
      <c r="VRR905" s="14"/>
      <c r="VRS905" s="14"/>
      <c r="VRT905" s="14"/>
      <c r="VRU905" s="14"/>
      <c r="VRV905" s="14"/>
      <c r="VRW905" s="14"/>
      <c r="VRX905" s="14"/>
      <c r="VRY905" s="14"/>
      <c r="VRZ905" s="14"/>
      <c r="VSA905" s="14"/>
      <c r="VSB905" s="14"/>
      <c r="VSC905" s="14"/>
      <c r="VSD905" s="14"/>
      <c r="VSE905" s="14"/>
      <c r="VSF905" s="14"/>
      <c r="VSG905" s="14"/>
      <c r="VSH905" s="14"/>
      <c r="VSI905" s="14"/>
      <c r="VSJ905" s="14"/>
      <c r="VSK905" s="14"/>
      <c r="VSL905" s="14"/>
      <c r="VSM905" s="14"/>
      <c r="VSN905" s="14"/>
      <c r="VSO905" s="14"/>
      <c r="VSP905" s="14"/>
      <c r="VSQ905" s="14"/>
      <c r="VSR905" s="14"/>
      <c r="VSS905" s="14"/>
      <c r="VST905" s="14"/>
      <c r="VSU905" s="14"/>
      <c r="VSV905" s="14"/>
      <c r="VSW905" s="14"/>
      <c r="VSX905" s="14"/>
      <c r="VSY905" s="14"/>
      <c r="VSZ905" s="14"/>
      <c r="VTA905" s="14"/>
      <c r="VTB905" s="14"/>
      <c r="VTC905" s="14"/>
      <c r="VTD905" s="14"/>
      <c r="VTE905" s="14"/>
      <c r="VTF905" s="14"/>
      <c r="VTG905" s="14"/>
      <c r="VTH905" s="14"/>
      <c r="VTI905" s="14"/>
      <c r="VTJ905" s="14"/>
      <c r="VTK905" s="14"/>
      <c r="VTL905" s="14"/>
      <c r="VTM905" s="14"/>
      <c r="VTN905" s="14"/>
      <c r="VTO905" s="14"/>
      <c r="VTP905" s="14"/>
      <c r="VTQ905" s="14"/>
      <c r="VTR905" s="14"/>
      <c r="VTS905" s="14"/>
      <c r="VTT905" s="14"/>
      <c r="VTU905" s="14"/>
      <c r="VTV905" s="14"/>
      <c r="VTW905" s="14"/>
      <c r="VTX905" s="14"/>
      <c r="VTY905" s="14"/>
      <c r="VTZ905" s="14"/>
      <c r="VUA905" s="14"/>
      <c r="VUB905" s="14"/>
      <c r="VUC905" s="14"/>
      <c r="VUD905" s="14"/>
      <c r="VUE905" s="14"/>
      <c r="VUF905" s="14"/>
      <c r="VUG905" s="14"/>
      <c r="VUH905" s="14"/>
      <c r="VUI905" s="14"/>
      <c r="VUJ905" s="14"/>
      <c r="VUK905" s="14"/>
      <c r="VUL905" s="14"/>
      <c r="VUM905" s="14"/>
      <c r="VUN905" s="14"/>
      <c r="VUO905" s="14"/>
      <c r="VUP905" s="14"/>
      <c r="VUQ905" s="14"/>
      <c r="VUR905" s="14"/>
      <c r="VUS905" s="14"/>
      <c r="VUT905" s="14"/>
      <c r="VUU905" s="14"/>
      <c r="VUV905" s="14"/>
      <c r="VUW905" s="14"/>
      <c r="VUX905" s="14"/>
      <c r="VUY905" s="14"/>
      <c r="VUZ905" s="14"/>
      <c r="VVA905" s="14"/>
      <c r="VVB905" s="14"/>
      <c r="VVC905" s="14"/>
      <c r="VVD905" s="14"/>
      <c r="VVE905" s="14"/>
      <c r="VVF905" s="14"/>
      <c r="VVG905" s="14"/>
      <c r="VVH905" s="14"/>
      <c r="VVI905" s="14"/>
      <c r="VVJ905" s="14"/>
      <c r="VVK905" s="14"/>
      <c r="VVL905" s="14"/>
      <c r="VVM905" s="14"/>
      <c r="VVN905" s="14"/>
      <c r="VVO905" s="14"/>
      <c r="VVP905" s="14"/>
      <c r="VVQ905" s="14"/>
      <c r="VVR905" s="14"/>
      <c r="VVS905" s="14"/>
      <c r="VVT905" s="14"/>
      <c r="VVU905" s="14"/>
      <c r="VVV905" s="14"/>
      <c r="VVW905" s="14"/>
      <c r="VVX905" s="14"/>
      <c r="VVY905" s="14"/>
      <c r="VVZ905" s="14"/>
      <c r="VWA905" s="14"/>
      <c r="VWB905" s="14"/>
      <c r="VWC905" s="14"/>
      <c r="VWD905" s="14"/>
      <c r="VWE905" s="14"/>
      <c r="VWF905" s="14"/>
      <c r="VWG905" s="14"/>
      <c r="VWH905" s="14"/>
      <c r="VWI905" s="14"/>
      <c r="VWJ905" s="14"/>
      <c r="VWK905" s="14"/>
      <c r="VWL905" s="14"/>
      <c r="VWM905" s="14"/>
      <c r="VWN905" s="14"/>
      <c r="VWO905" s="14"/>
      <c r="VWP905" s="14"/>
      <c r="VWQ905" s="14"/>
      <c r="VWR905" s="14"/>
      <c r="VWS905" s="14"/>
      <c r="VWT905" s="14"/>
      <c r="VWU905" s="14"/>
      <c r="VWV905" s="14"/>
      <c r="VWW905" s="14"/>
      <c r="VWX905" s="14"/>
      <c r="VWY905" s="14"/>
      <c r="VWZ905" s="14"/>
      <c r="VXA905" s="14"/>
      <c r="VXB905" s="14"/>
      <c r="VXC905" s="14"/>
      <c r="VXD905" s="14"/>
      <c r="VXE905" s="14"/>
      <c r="VXF905" s="14"/>
      <c r="VXG905" s="14"/>
      <c r="VXH905" s="14"/>
      <c r="VXI905" s="14"/>
      <c r="VXJ905" s="14"/>
      <c r="VXK905" s="14"/>
      <c r="VXL905" s="14"/>
      <c r="VXM905" s="14"/>
      <c r="VXN905" s="14"/>
      <c r="VXO905" s="14"/>
      <c r="VXP905" s="14"/>
      <c r="VXQ905" s="14"/>
      <c r="VXR905" s="14"/>
      <c r="VXS905" s="14"/>
      <c r="VXT905" s="14"/>
      <c r="VXU905" s="14"/>
      <c r="VXV905" s="14"/>
      <c r="VXW905" s="14"/>
      <c r="VXX905" s="14"/>
      <c r="VXY905" s="14"/>
      <c r="VXZ905" s="14"/>
      <c r="VYA905" s="14"/>
      <c r="VYB905" s="14"/>
      <c r="VYC905" s="14"/>
      <c r="VYD905" s="14"/>
      <c r="VYE905" s="14"/>
      <c r="VYF905" s="14"/>
      <c r="VYG905" s="14"/>
      <c r="VYH905" s="14"/>
      <c r="VYI905" s="14"/>
      <c r="VYJ905" s="14"/>
      <c r="VYK905" s="14"/>
      <c r="VYL905" s="14"/>
      <c r="VYM905" s="14"/>
      <c r="VYN905" s="14"/>
      <c r="VYO905" s="14"/>
      <c r="VYP905" s="14"/>
      <c r="VYQ905" s="14"/>
      <c r="VYR905" s="14"/>
      <c r="VYS905" s="14"/>
      <c r="VYT905" s="14"/>
      <c r="VYU905" s="14"/>
      <c r="VYV905" s="14"/>
      <c r="VYW905" s="14"/>
      <c r="VYX905" s="14"/>
      <c r="VYY905" s="14"/>
      <c r="VYZ905" s="14"/>
      <c r="VZA905" s="14"/>
      <c r="VZB905" s="14"/>
      <c r="VZC905" s="14"/>
      <c r="VZD905" s="14"/>
      <c r="VZE905" s="14"/>
      <c r="VZF905" s="14"/>
      <c r="VZG905" s="14"/>
      <c r="VZH905" s="14"/>
      <c r="VZI905" s="14"/>
      <c r="VZJ905" s="14"/>
      <c r="VZK905" s="14"/>
      <c r="VZL905" s="14"/>
      <c r="VZM905" s="14"/>
      <c r="VZN905" s="14"/>
      <c r="VZO905" s="14"/>
      <c r="VZP905" s="14"/>
      <c r="VZQ905" s="14"/>
      <c r="VZR905" s="14"/>
      <c r="VZS905" s="14"/>
      <c r="VZT905" s="14"/>
      <c r="VZU905" s="14"/>
      <c r="VZV905" s="14"/>
      <c r="VZW905" s="14"/>
      <c r="VZX905" s="14"/>
      <c r="VZY905" s="14"/>
      <c r="VZZ905" s="14"/>
      <c r="WAA905" s="14"/>
      <c r="WAB905" s="14"/>
      <c r="WAC905" s="14"/>
      <c r="WAD905" s="14"/>
      <c r="WAE905" s="14"/>
      <c r="WAF905" s="14"/>
      <c r="WAG905" s="14"/>
      <c r="WAH905" s="14"/>
      <c r="WAI905" s="14"/>
      <c r="WAJ905" s="14"/>
      <c r="WAK905" s="14"/>
      <c r="WAL905" s="14"/>
      <c r="WAM905" s="14"/>
      <c r="WAN905" s="14"/>
      <c r="WAO905" s="14"/>
      <c r="WAP905" s="14"/>
      <c r="WAQ905" s="14"/>
      <c r="WAR905" s="14"/>
      <c r="WAS905" s="14"/>
      <c r="WAT905" s="14"/>
      <c r="WAU905" s="14"/>
      <c r="WAV905" s="14"/>
      <c r="WAW905" s="14"/>
      <c r="WAX905" s="14"/>
      <c r="WAY905" s="14"/>
      <c r="WAZ905" s="14"/>
      <c r="WBA905" s="14"/>
      <c r="WBB905" s="14"/>
      <c r="WBC905" s="14"/>
      <c r="WBD905" s="14"/>
      <c r="WBE905" s="14"/>
      <c r="WBF905" s="14"/>
      <c r="WBG905" s="14"/>
      <c r="WBH905" s="14"/>
      <c r="WBI905" s="14"/>
      <c r="WBJ905" s="14"/>
      <c r="WBK905" s="14"/>
      <c r="WBL905" s="14"/>
      <c r="WBM905" s="14"/>
      <c r="WBN905" s="14"/>
      <c r="WBO905" s="14"/>
      <c r="WBP905" s="14"/>
      <c r="WBQ905" s="14"/>
      <c r="WBR905" s="14"/>
      <c r="WBS905" s="14"/>
      <c r="WBT905" s="14"/>
      <c r="WBU905" s="14"/>
      <c r="WBV905" s="14"/>
      <c r="WBW905" s="14"/>
      <c r="WBX905" s="14"/>
      <c r="WBY905" s="14"/>
      <c r="WBZ905" s="14"/>
      <c r="WCA905" s="14"/>
      <c r="WCB905" s="14"/>
      <c r="WCC905" s="14"/>
      <c r="WCD905" s="14"/>
      <c r="WCE905" s="14"/>
      <c r="WCF905" s="14"/>
      <c r="WCG905" s="14"/>
      <c r="WCH905" s="14"/>
      <c r="WCI905" s="14"/>
      <c r="WCJ905" s="14"/>
      <c r="WCK905" s="14"/>
      <c r="WCL905" s="14"/>
      <c r="WCM905" s="14"/>
      <c r="WCN905" s="14"/>
      <c r="WCO905" s="14"/>
      <c r="WCP905" s="14"/>
      <c r="WCQ905" s="14"/>
      <c r="WCR905" s="14"/>
      <c r="WCS905" s="14"/>
      <c r="WCT905" s="14"/>
      <c r="WCU905" s="14"/>
      <c r="WCV905" s="14"/>
      <c r="WCW905" s="14"/>
      <c r="WCX905" s="14"/>
      <c r="WCY905" s="14"/>
      <c r="WCZ905" s="14"/>
      <c r="WDA905" s="14"/>
      <c r="WDB905" s="14"/>
      <c r="WDC905" s="14"/>
      <c r="WDD905" s="14"/>
      <c r="WDE905" s="14"/>
      <c r="WDF905" s="14"/>
      <c r="WDG905" s="14"/>
      <c r="WDH905" s="14"/>
      <c r="WDI905" s="14"/>
      <c r="WDJ905" s="14"/>
      <c r="WDK905" s="14"/>
      <c r="WDL905" s="14"/>
      <c r="WDM905" s="14"/>
      <c r="WDN905" s="14"/>
      <c r="WDO905" s="14"/>
      <c r="WDP905" s="14"/>
      <c r="WDQ905" s="14"/>
      <c r="WDR905" s="14"/>
      <c r="WDS905" s="14"/>
      <c r="WDT905" s="14"/>
      <c r="WDU905" s="14"/>
      <c r="WDV905" s="14"/>
      <c r="WDW905" s="14"/>
      <c r="WDX905" s="14"/>
      <c r="WDY905" s="14"/>
      <c r="WDZ905" s="14"/>
      <c r="WEA905" s="14"/>
      <c r="WEB905" s="14"/>
      <c r="WEC905" s="14"/>
      <c r="WED905" s="14"/>
      <c r="WEE905" s="14"/>
      <c r="WEF905" s="14"/>
      <c r="WEG905" s="14"/>
      <c r="WEH905" s="14"/>
      <c r="WEI905" s="14"/>
      <c r="WEJ905" s="14"/>
      <c r="WEK905" s="14"/>
      <c r="WEL905" s="14"/>
      <c r="WEM905" s="14"/>
      <c r="WEN905" s="14"/>
      <c r="WEO905" s="14"/>
      <c r="WEP905" s="14"/>
      <c r="WEQ905" s="14"/>
      <c r="WER905" s="14"/>
      <c r="WES905" s="14"/>
      <c r="WET905" s="14"/>
      <c r="WEU905" s="14"/>
      <c r="WEV905" s="14"/>
      <c r="WEW905" s="14"/>
      <c r="WEX905" s="14"/>
      <c r="WEY905" s="14"/>
      <c r="WEZ905" s="14"/>
      <c r="WFA905" s="14"/>
      <c r="WFB905" s="14"/>
      <c r="WFC905" s="14"/>
      <c r="WFD905" s="14"/>
      <c r="WFE905" s="14"/>
      <c r="WFF905" s="14"/>
      <c r="WFG905" s="14"/>
      <c r="WFH905" s="14"/>
      <c r="WFI905" s="14"/>
      <c r="WFJ905" s="14"/>
      <c r="WFK905" s="14"/>
      <c r="WFL905" s="14"/>
      <c r="WFM905" s="14"/>
      <c r="WFN905" s="14"/>
      <c r="WFO905" s="14"/>
      <c r="WFP905" s="14"/>
      <c r="WFQ905" s="14"/>
      <c r="WFR905" s="14"/>
      <c r="WFS905" s="14"/>
      <c r="WFT905" s="14"/>
      <c r="WFU905" s="14"/>
      <c r="WFV905" s="14"/>
      <c r="WFW905" s="14"/>
      <c r="WFX905" s="14"/>
      <c r="WFY905" s="14"/>
      <c r="WFZ905" s="14"/>
      <c r="WGA905" s="14"/>
      <c r="WGB905" s="14"/>
      <c r="WGC905" s="14"/>
      <c r="WGD905" s="14"/>
      <c r="WGE905" s="14"/>
      <c r="WGF905" s="14"/>
      <c r="WGG905" s="14"/>
      <c r="WGH905" s="14"/>
      <c r="WGI905" s="14"/>
      <c r="WGJ905" s="14"/>
      <c r="WGK905" s="14"/>
      <c r="WGL905" s="14"/>
      <c r="WGM905" s="14"/>
      <c r="WGN905" s="14"/>
      <c r="WGO905" s="14"/>
      <c r="WGP905" s="14"/>
      <c r="WGQ905" s="14"/>
      <c r="WGR905" s="14"/>
      <c r="WGS905" s="14"/>
      <c r="WGT905" s="14"/>
      <c r="WGU905" s="14"/>
      <c r="WGV905" s="14"/>
      <c r="WGW905" s="14"/>
      <c r="WGX905" s="14"/>
      <c r="WGY905" s="14"/>
      <c r="WGZ905" s="14"/>
      <c r="WHA905" s="14"/>
      <c r="WHB905" s="14"/>
      <c r="WHC905" s="14"/>
      <c r="WHD905" s="14"/>
      <c r="WHE905" s="14"/>
      <c r="WHF905" s="14"/>
      <c r="WHG905" s="14"/>
      <c r="WHH905" s="14"/>
      <c r="WHI905" s="14"/>
      <c r="WHJ905" s="14"/>
      <c r="WHK905" s="14"/>
      <c r="WHL905" s="14"/>
      <c r="WHM905" s="14"/>
      <c r="WHN905" s="14"/>
      <c r="WHO905" s="14"/>
      <c r="WHP905" s="14"/>
      <c r="WHQ905" s="14"/>
      <c r="WHR905" s="14"/>
      <c r="WHS905" s="14"/>
      <c r="WHT905" s="14"/>
      <c r="WHU905" s="14"/>
      <c r="WHV905" s="14"/>
      <c r="WHW905" s="14"/>
      <c r="WHX905" s="14"/>
      <c r="WHY905" s="14"/>
      <c r="WHZ905" s="14"/>
      <c r="WIA905" s="14"/>
      <c r="WIB905" s="14"/>
      <c r="WIC905" s="14"/>
      <c r="WID905" s="14"/>
      <c r="WIE905" s="14"/>
      <c r="WIF905" s="14"/>
      <c r="WIG905" s="14"/>
      <c r="WIH905" s="14"/>
      <c r="WII905" s="14"/>
      <c r="WIJ905" s="14"/>
      <c r="WIK905" s="14"/>
      <c r="WIL905" s="14"/>
      <c r="WIM905" s="14"/>
      <c r="WIN905" s="14"/>
      <c r="WIO905" s="14"/>
      <c r="WIP905" s="14"/>
      <c r="WIQ905" s="14"/>
      <c r="WIR905" s="14"/>
      <c r="WIS905" s="14"/>
      <c r="WIT905" s="14"/>
      <c r="WIU905" s="14"/>
      <c r="WIV905" s="14"/>
      <c r="WIW905" s="14"/>
      <c r="WIX905" s="14"/>
      <c r="WIY905" s="14"/>
      <c r="WIZ905" s="14"/>
      <c r="WJA905" s="14"/>
      <c r="WJB905" s="14"/>
      <c r="WJC905" s="14"/>
      <c r="WJD905" s="14"/>
      <c r="WJE905" s="14"/>
      <c r="WJF905" s="14"/>
      <c r="WJG905" s="14"/>
      <c r="WJH905" s="14"/>
      <c r="WJI905" s="14"/>
      <c r="WJJ905" s="14"/>
      <c r="WJK905" s="14"/>
      <c r="WJL905" s="14"/>
      <c r="WJM905" s="14"/>
      <c r="WJN905" s="14"/>
      <c r="WJO905" s="14"/>
      <c r="WJP905" s="14"/>
      <c r="WJQ905" s="14"/>
      <c r="WJR905" s="14"/>
      <c r="WJS905" s="14"/>
      <c r="WJT905" s="14"/>
      <c r="WJU905" s="14"/>
      <c r="WJV905" s="14"/>
      <c r="WJW905" s="14"/>
      <c r="WJX905" s="14"/>
      <c r="WJY905" s="14"/>
      <c r="WJZ905" s="14"/>
      <c r="WKA905" s="14"/>
      <c r="WKB905" s="14"/>
      <c r="WKC905" s="14"/>
      <c r="WKD905" s="14"/>
      <c r="WKE905" s="14"/>
      <c r="WKF905" s="14"/>
      <c r="WKG905" s="14"/>
      <c r="WKH905" s="14"/>
      <c r="WKI905" s="14"/>
      <c r="WKJ905" s="14"/>
      <c r="WKK905" s="14"/>
      <c r="WKL905" s="14"/>
      <c r="WKM905" s="14"/>
      <c r="WKN905" s="14"/>
      <c r="WKO905" s="14"/>
      <c r="WKP905" s="14"/>
      <c r="WKQ905" s="14"/>
      <c r="WKR905" s="14"/>
      <c r="WKS905" s="14"/>
      <c r="WKT905" s="14"/>
      <c r="WKU905" s="14"/>
      <c r="WKV905" s="14"/>
      <c r="WKW905" s="14"/>
      <c r="WKX905" s="14"/>
      <c r="WKY905" s="14"/>
      <c r="WKZ905" s="14"/>
      <c r="WLA905" s="14"/>
      <c r="WLB905" s="14"/>
      <c r="WLC905" s="14"/>
      <c r="WLD905" s="14"/>
      <c r="WLE905" s="14"/>
      <c r="WLF905" s="14"/>
      <c r="WLG905" s="14"/>
      <c r="WLH905" s="14"/>
      <c r="WLI905" s="14"/>
      <c r="WLJ905" s="14"/>
      <c r="WLK905" s="14"/>
      <c r="WLL905" s="14"/>
      <c r="WLM905" s="14"/>
      <c r="WLN905" s="14"/>
      <c r="WLO905" s="14"/>
      <c r="WLP905" s="14"/>
      <c r="WLQ905" s="14"/>
      <c r="WLR905" s="14"/>
      <c r="WLS905" s="14"/>
      <c r="WLT905" s="14"/>
      <c r="WLU905" s="14"/>
      <c r="WLV905" s="14"/>
      <c r="WLW905" s="14"/>
      <c r="WLX905" s="14"/>
      <c r="WLY905" s="14"/>
      <c r="WLZ905" s="14"/>
      <c r="WMA905" s="14"/>
      <c r="WMB905" s="14"/>
      <c r="WMC905" s="14"/>
      <c r="WMD905" s="14"/>
      <c r="WME905" s="14"/>
      <c r="WMF905" s="14"/>
      <c r="WMG905" s="14"/>
      <c r="WMH905" s="14"/>
      <c r="WMI905" s="14"/>
      <c r="WMJ905" s="14"/>
      <c r="WMK905" s="14"/>
      <c r="WML905" s="14"/>
      <c r="WMM905" s="14"/>
      <c r="WMN905" s="14"/>
      <c r="WMO905" s="14"/>
      <c r="WMP905" s="14"/>
      <c r="WMQ905" s="14"/>
      <c r="WMR905" s="14"/>
      <c r="WMS905" s="14"/>
      <c r="WMT905" s="14"/>
      <c r="WMU905" s="14"/>
      <c r="WMV905" s="14"/>
      <c r="WMW905" s="14"/>
      <c r="WMX905" s="14"/>
      <c r="WMY905" s="14"/>
      <c r="WMZ905" s="14"/>
      <c r="WNA905" s="14"/>
      <c r="WNB905" s="14"/>
      <c r="WNC905" s="14"/>
      <c r="WND905" s="14"/>
      <c r="WNE905" s="14"/>
      <c r="WNF905" s="14"/>
      <c r="WNG905" s="14"/>
      <c r="WNH905" s="14"/>
      <c r="WNI905" s="14"/>
      <c r="WNJ905" s="14"/>
      <c r="WNK905" s="14"/>
      <c r="WNL905" s="14"/>
      <c r="WNM905" s="14"/>
      <c r="WNN905" s="14"/>
      <c r="WNO905" s="14"/>
      <c r="WNP905" s="14"/>
      <c r="WNQ905" s="14"/>
      <c r="WNR905" s="14"/>
      <c r="WNS905" s="14"/>
      <c r="WNT905" s="14"/>
      <c r="WNU905" s="14"/>
      <c r="WNV905" s="14"/>
      <c r="WNW905" s="14"/>
      <c r="WNX905" s="14"/>
      <c r="WNY905" s="14"/>
      <c r="WNZ905" s="14"/>
      <c r="WOA905" s="14"/>
      <c r="WOB905" s="14"/>
      <c r="WOC905" s="14"/>
      <c r="WOD905" s="14"/>
      <c r="WOE905" s="14"/>
      <c r="WOF905" s="14"/>
      <c r="WOG905" s="14"/>
      <c r="WOH905" s="14"/>
      <c r="WOI905" s="14"/>
      <c r="WOJ905" s="14"/>
      <c r="WOK905" s="14"/>
      <c r="WOL905" s="14"/>
      <c r="WOM905" s="14"/>
      <c r="WON905" s="14"/>
      <c r="WOO905" s="14"/>
      <c r="WOP905" s="14"/>
      <c r="WOQ905" s="14"/>
      <c r="WOR905" s="14"/>
      <c r="WOS905" s="14"/>
      <c r="WOT905" s="14"/>
      <c r="WOU905" s="14"/>
      <c r="WOV905" s="14"/>
      <c r="WOW905" s="14"/>
      <c r="WOX905" s="14"/>
      <c r="WOY905" s="14"/>
      <c r="WOZ905" s="14"/>
      <c r="WPA905" s="14"/>
      <c r="WPB905" s="14"/>
      <c r="WPC905" s="14"/>
      <c r="WPD905" s="14"/>
      <c r="WPE905" s="14"/>
      <c r="WPF905" s="14"/>
      <c r="WPG905" s="14"/>
      <c r="WPH905" s="14"/>
      <c r="WPI905" s="14"/>
      <c r="WPJ905" s="14"/>
      <c r="WPK905" s="14"/>
      <c r="WPL905" s="14"/>
      <c r="WPM905" s="14"/>
      <c r="WPN905" s="14"/>
      <c r="WPO905" s="14"/>
      <c r="WPP905" s="14"/>
      <c r="WPQ905" s="14"/>
      <c r="WPR905" s="14"/>
      <c r="WPS905" s="14"/>
      <c r="WPT905" s="14"/>
      <c r="WPU905" s="14"/>
      <c r="WPV905" s="14"/>
      <c r="WPW905" s="14"/>
      <c r="WPX905" s="14"/>
      <c r="WPY905" s="14"/>
      <c r="WPZ905" s="14"/>
      <c r="WQA905" s="14"/>
      <c r="WQB905" s="14"/>
      <c r="WQC905" s="14"/>
      <c r="WQD905" s="14"/>
      <c r="WQE905" s="14"/>
      <c r="WQF905" s="14"/>
      <c r="WQG905" s="14"/>
      <c r="WQH905" s="14"/>
      <c r="WQI905" s="14"/>
      <c r="WQJ905" s="14"/>
      <c r="WQK905" s="14"/>
      <c r="WQL905" s="14"/>
      <c r="WQM905" s="14"/>
      <c r="WQN905" s="14"/>
      <c r="WQO905" s="14"/>
      <c r="WQP905" s="14"/>
      <c r="WQQ905" s="14"/>
      <c r="WQR905" s="14"/>
      <c r="WQS905" s="14"/>
      <c r="WQT905" s="14"/>
      <c r="WQU905" s="14"/>
      <c r="WQV905" s="14"/>
      <c r="WQW905" s="14"/>
      <c r="WQX905" s="14"/>
      <c r="WQY905" s="14"/>
      <c r="WQZ905" s="14"/>
      <c r="WRA905" s="14"/>
      <c r="WRB905" s="14"/>
      <c r="WRC905" s="14"/>
      <c r="WRD905" s="14"/>
      <c r="WRE905" s="14"/>
      <c r="WRF905" s="14"/>
      <c r="WRG905" s="14"/>
      <c r="WRH905" s="14"/>
      <c r="WRI905" s="14"/>
      <c r="WRJ905" s="14"/>
      <c r="WRK905" s="14"/>
      <c r="WRL905" s="14"/>
      <c r="WRM905" s="14"/>
      <c r="WRN905" s="14"/>
      <c r="WRO905" s="14"/>
      <c r="WRP905" s="14"/>
      <c r="WRQ905" s="14"/>
      <c r="WRR905" s="14"/>
      <c r="WRS905" s="14"/>
      <c r="WRT905" s="14"/>
      <c r="WRU905" s="14"/>
      <c r="WRV905" s="14"/>
      <c r="WRW905" s="14"/>
      <c r="WRX905" s="14"/>
      <c r="WRY905" s="14"/>
      <c r="WRZ905" s="14"/>
      <c r="WSA905" s="14"/>
      <c r="WSB905" s="14"/>
      <c r="WSC905" s="14"/>
      <c r="WSD905" s="14"/>
      <c r="WSE905" s="14"/>
      <c r="WSF905" s="14"/>
      <c r="WSG905" s="14"/>
      <c r="WSH905" s="14"/>
      <c r="WSI905" s="14"/>
      <c r="WSJ905" s="14"/>
      <c r="WSK905" s="14"/>
      <c r="WSL905" s="14"/>
      <c r="WSM905" s="14"/>
      <c r="WSN905" s="14"/>
      <c r="WSO905" s="14"/>
      <c r="WSP905" s="14"/>
      <c r="WSQ905" s="14"/>
      <c r="WSR905" s="14"/>
      <c r="WSS905" s="14"/>
      <c r="WST905" s="14"/>
      <c r="WSU905" s="14"/>
      <c r="WSV905" s="14"/>
      <c r="WSW905" s="14"/>
      <c r="WSX905" s="14"/>
      <c r="WSY905" s="14"/>
      <c r="WSZ905" s="14"/>
      <c r="WTA905" s="14"/>
      <c r="WTB905" s="14"/>
      <c r="WTC905" s="14"/>
      <c r="WTD905" s="14"/>
      <c r="WTE905" s="14"/>
      <c r="WTF905" s="14"/>
      <c r="WTG905" s="14"/>
      <c r="WTH905" s="14"/>
      <c r="WTI905" s="14"/>
      <c r="WTJ905" s="14"/>
      <c r="WTK905" s="14"/>
      <c r="WTL905" s="14"/>
      <c r="WTM905" s="14"/>
      <c r="WTN905" s="14"/>
      <c r="WTO905" s="14"/>
      <c r="WTP905" s="14"/>
      <c r="WTQ905" s="14"/>
      <c r="WTR905" s="14"/>
      <c r="WTS905" s="14"/>
      <c r="WTT905" s="14"/>
      <c r="WTU905" s="14"/>
      <c r="WTV905" s="14"/>
      <c r="WTW905" s="14"/>
      <c r="WTX905" s="14"/>
      <c r="WTY905" s="14"/>
      <c r="WTZ905" s="14"/>
      <c r="WUA905" s="14"/>
      <c r="WUB905" s="14"/>
      <c r="WUC905" s="14"/>
      <c r="WUD905" s="14"/>
      <c r="WUE905" s="14"/>
      <c r="WUF905" s="14"/>
      <c r="WUG905" s="14"/>
      <c r="WUH905" s="14"/>
      <c r="WUI905" s="14"/>
      <c r="WUJ905" s="14"/>
      <c r="WUK905" s="14"/>
      <c r="WUL905" s="14"/>
      <c r="WUM905" s="14"/>
      <c r="WUN905" s="14"/>
      <c r="WUO905" s="14"/>
      <c r="WUP905" s="14"/>
      <c r="WUQ905" s="14"/>
      <c r="WUR905" s="14"/>
      <c r="WUS905" s="14"/>
      <c r="WUT905" s="14"/>
      <c r="WUU905" s="14"/>
      <c r="WUV905" s="14"/>
      <c r="WUW905" s="14"/>
      <c r="WUX905" s="14"/>
      <c r="WUY905" s="14"/>
      <c r="WUZ905" s="14"/>
      <c r="WVA905" s="14"/>
      <c r="WVB905" s="14"/>
      <c r="WVC905" s="14"/>
      <c r="WVD905" s="14"/>
      <c r="WVE905" s="14"/>
      <c r="WVF905" s="14"/>
      <c r="WVG905" s="14"/>
      <c r="WVH905" s="14"/>
      <c r="WVI905" s="14"/>
      <c r="WVJ905" s="14"/>
      <c r="WVK905" s="14"/>
      <c r="WVL905" s="14"/>
      <c r="WVM905" s="14"/>
      <c r="WVN905" s="14"/>
      <c r="WVO905" s="14"/>
      <c r="WVP905" s="14"/>
      <c r="WVQ905" s="14"/>
      <c r="WVR905" s="14"/>
      <c r="WVS905" s="14"/>
      <c r="WVT905" s="14"/>
      <c r="WVU905" s="14"/>
      <c r="WVV905" s="14"/>
      <c r="WVW905" s="14"/>
      <c r="WVX905" s="14"/>
      <c r="WVY905" s="14"/>
      <c r="WVZ905" s="14"/>
      <c r="WWA905" s="14"/>
      <c r="WWB905" s="14"/>
      <c r="WWC905" s="14"/>
      <c r="WWD905" s="14"/>
      <c r="WWE905" s="14"/>
      <c r="WWF905" s="14"/>
      <c r="WWG905" s="14"/>
      <c r="WWH905" s="14"/>
      <c r="WWI905" s="14"/>
      <c r="WWJ905" s="14"/>
      <c r="WWK905" s="14"/>
      <c r="WWL905" s="14"/>
      <c r="WWM905" s="14"/>
      <c r="WWN905" s="14"/>
      <c r="WWO905" s="14"/>
      <c r="WWP905" s="14"/>
      <c r="WWQ905" s="14"/>
      <c r="WWR905" s="14"/>
      <c r="WWS905" s="14"/>
      <c r="WWT905" s="14"/>
      <c r="WWU905" s="14"/>
      <c r="WWV905" s="14"/>
      <c r="WWW905" s="14"/>
      <c r="WWX905" s="14"/>
      <c r="WWY905" s="14"/>
      <c r="WWZ905" s="14"/>
      <c r="WXA905" s="14"/>
      <c r="WXB905" s="14"/>
      <c r="WXC905" s="14"/>
      <c r="WXD905" s="14"/>
      <c r="WXE905" s="14"/>
      <c r="WXF905" s="14"/>
      <c r="WXG905" s="14"/>
      <c r="WXH905" s="14"/>
      <c r="WXI905" s="14"/>
      <c r="WXJ905" s="14"/>
      <c r="WXK905" s="14"/>
      <c r="WXL905" s="14"/>
      <c r="WXM905" s="14"/>
      <c r="WXN905" s="14"/>
      <c r="WXO905" s="14"/>
      <c r="WXP905" s="14"/>
      <c r="WXQ905" s="14"/>
      <c r="WXR905" s="14"/>
      <c r="WXS905" s="14"/>
      <c r="WXT905" s="14"/>
      <c r="WXU905" s="14"/>
      <c r="WXV905" s="14"/>
      <c r="WXW905" s="14"/>
      <c r="WXX905" s="14"/>
      <c r="WXY905" s="14"/>
      <c r="WXZ905" s="14"/>
      <c r="WYA905" s="14"/>
      <c r="WYB905" s="14"/>
      <c r="WYC905" s="14"/>
      <c r="WYD905" s="14"/>
      <c r="WYE905" s="14"/>
      <c r="WYF905" s="14"/>
      <c r="WYG905" s="14"/>
      <c r="WYH905" s="14"/>
      <c r="WYI905" s="14"/>
      <c r="WYJ905" s="14"/>
      <c r="WYK905" s="14"/>
      <c r="WYL905" s="14"/>
      <c r="WYM905" s="14"/>
      <c r="WYN905" s="14"/>
      <c r="WYO905" s="14"/>
      <c r="WYP905" s="14"/>
      <c r="WYQ905" s="14"/>
      <c r="WYR905" s="14"/>
      <c r="WYS905" s="14"/>
      <c r="WYT905" s="14"/>
      <c r="WYU905" s="14"/>
      <c r="WYV905" s="14"/>
      <c r="WYW905" s="14"/>
      <c r="WYX905" s="14"/>
      <c r="WYY905" s="14"/>
      <c r="WYZ905" s="14"/>
      <c r="WZA905" s="14"/>
      <c r="WZB905" s="14"/>
      <c r="WZC905" s="14"/>
      <c r="WZD905" s="14"/>
      <c r="WZE905" s="14"/>
      <c r="WZF905" s="14"/>
      <c r="WZG905" s="14"/>
      <c r="WZH905" s="14"/>
      <c r="WZI905" s="14"/>
      <c r="WZJ905" s="14"/>
      <c r="WZK905" s="14"/>
      <c r="WZL905" s="14"/>
      <c r="WZM905" s="14"/>
      <c r="WZN905" s="14"/>
      <c r="WZO905" s="14"/>
      <c r="WZP905" s="14"/>
      <c r="WZQ905" s="14"/>
      <c r="WZR905" s="14"/>
      <c r="WZS905" s="14"/>
      <c r="WZT905" s="14"/>
      <c r="WZU905" s="14"/>
      <c r="WZV905" s="14"/>
      <c r="WZW905" s="14"/>
      <c r="WZX905" s="14"/>
      <c r="WZY905" s="14"/>
      <c r="WZZ905" s="14"/>
      <c r="XAA905" s="14"/>
      <c r="XAB905" s="14"/>
      <c r="XAC905" s="14"/>
      <c r="XAD905" s="14"/>
      <c r="XAE905" s="14"/>
      <c r="XAF905" s="14"/>
      <c r="XAG905" s="14"/>
      <c r="XAH905" s="14"/>
      <c r="XAI905" s="14"/>
      <c r="XAJ905" s="14"/>
      <c r="XAK905" s="14"/>
      <c r="XAL905" s="14"/>
      <c r="XAM905" s="14"/>
      <c r="XAN905" s="14"/>
      <c r="XAO905" s="14"/>
      <c r="XAP905" s="14"/>
      <c r="XAQ905" s="14"/>
      <c r="XAR905" s="14"/>
      <c r="XAS905" s="14"/>
      <c r="XAT905" s="14"/>
      <c r="XAU905" s="14"/>
      <c r="XAV905" s="14"/>
      <c r="XAW905" s="14"/>
      <c r="XAX905" s="14"/>
      <c r="XAY905" s="14"/>
      <c r="XAZ905" s="14"/>
      <c r="XBA905" s="14"/>
      <c r="XBB905" s="14"/>
      <c r="XBC905" s="14"/>
      <c r="XBD905" s="14"/>
      <c r="XBE905" s="14"/>
      <c r="XBF905" s="14"/>
      <c r="XBG905" s="14"/>
      <c r="XBH905" s="14"/>
      <c r="XBI905" s="14"/>
      <c r="XBJ905" s="14"/>
      <c r="XBK905" s="14"/>
      <c r="XBL905" s="14"/>
      <c r="XBM905" s="14"/>
      <c r="XBN905" s="14"/>
      <c r="XBO905" s="14"/>
      <c r="XBP905" s="14"/>
      <c r="XBQ905" s="14"/>
      <c r="XBR905" s="14"/>
      <c r="XBS905" s="14"/>
      <c r="XBT905" s="14"/>
      <c r="XBU905" s="14"/>
      <c r="XBV905" s="14"/>
      <c r="XBW905" s="14"/>
      <c r="XBX905" s="14"/>
      <c r="XBY905" s="14"/>
      <c r="XBZ905" s="14"/>
      <c r="XCA905" s="14"/>
      <c r="XCB905" s="14"/>
      <c r="XCC905" s="14"/>
      <c r="XCD905" s="14"/>
      <c r="XCE905" s="14"/>
      <c r="XCF905" s="14"/>
      <c r="XCG905" s="14"/>
      <c r="XCH905" s="14"/>
      <c r="XCI905" s="14"/>
      <c r="XCJ905" s="14"/>
      <c r="XCK905" s="14"/>
      <c r="XCL905" s="14"/>
      <c r="XCM905" s="14"/>
      <c r="XCN905" s="14"/>
      <c r="XCO905" s="14"/>
      <c r="XCP905" s="14"/>
      <c r="XCQ905" s="14"/>
      <c r="XCR905" s="14"/>
      <c r="XCS905" s="14"/>
      <c r="XCT905" s="14"/>
      <c r="XCU905" s="14"/>
      <c r="XCV905" s="14"/>
      <c r="XCW905" s="14"/>
      <c r="XCX905" s="14"/>
      <c r="XCY905" s="14"/>
      <c r="XCZ905" s="14"/>
      <c r="XDA905" s="14"/>
      <c r="XDB905" s="14"/>
      <c r="XDC905" s="14"/>
      <c r="XDD905" s="14"/>
      <c r="XDE905" s="14"/>
      <c r="XDF905" s="14"/>
      <c r="XDG905" s="14"/>
      <c r="XDH905" s="14"/>
      <c r="XDI905" s="14"/>
      <c r="XDJ905" s="14"/>
      <c r="XDK905" s="14"/>
      <c r="XDL905" s="14"/>
      <c r="XDM905" s="14"/>
      <c r="XDN905" s="14"/>
      <c r="XDO905" s="14"/>
      <c r="XDP905" s="14"/>
      <c r="XDQ905" s="14"/>
      <c r="XDR905" s="14"/>
      <c r="XDS905" s="14"/>
      <c r="XDT905" s="14"/>
      <c r="XDU905" s="14"/>
      <c r="XDV905" s="14"/>
      <c r="XDW905" s="14"/>
      <c r="XDX905" s="14"/>
      <c r="XDY905" s="14"/>
      <c r="XDZ905" s="14"/>
      <c r="XEA905" s="14"/>
      <c r="XEB905" s="14"/>
      <c r="XEC905" s="14"/>
      <c r="XED905" s="14"/>
      <c r="XEE905" s="14"/>
      <c r="XEF905" s="14"/>
      <c r="XEG905" s="14"/>
      <c r="XEH905" s="14"/>
      <c r="XEI905" s="14"/>
      <c r="XEJ905" s="14"/>
      <c r="XEK905" s="14"/>
      <c r="XEL905" s="14"/>
      <c r="XEM905" s="14"/>
      <c r="XEN905" s="14"/>
      <c r="XEO905" s="14"/>
      <c r="XEP905" s="14"/>
      <c r="XEQ905" s="14"/>
      <c r="XER905" s="14"/>
      <c r="XES905" s="14"/>
      <c r="XET905" s="14"/>
      <c r="XEU905" s="14"/>
      <c r="XEV905" s="14"/>
      <c r="XEW905" s="14"/>
      <c r="XEX905" s="14"/>
      <c r="XEY905" s="14"/>
    </row>
    <row r="906" spans="1:16379" ht="22.5" hidden="1" customHeight="1" x14ac:dyDescent="0.25">
      <c r="A906" s="68" t="s">
        <v>4036</v>
      </c>
      <c r="B906" s="25">
        <v>1619</v>
      </c>
      <c r="C906" s="36" t="s">
        <v>1424</v>
      </c>
      <c r="D906" s="25">
        <v>1992</v>
      </c>
      <c r="E906" s="68" t="s">
        <v>2932</v>
      </c>
      <c r="F906" s="68" t="s">
        <v>2934</v>
      </c>
      <c r="G906" s="25">
        <v>2</v>
      </c>
      <c r="H906" s="25">
        <v>1</v>
      </c>
      <c r="I906" s="139">
        <v>661.2</v>
      </c>
      <c r="J906" s="139">
        <v>458.2</v>
      </c>
      <c r="K906" s="139">
        <v>458.2</v>
      </c>
      <c r="L906" s="148">
        <v>13</v>
      </c>
      <c r="M906" s="147">
        <f t="shared" si="198"/>
        <v>227994</v>
      </c>
      <c r="N906" s="147"/>
      <c r="O906" s="147"/>
      <c r="P906" s="147"/>
      <c r="Q906" s="137">
        <f t="shared" si="199"/>
        <v>227994</v>
      </c>
      <c r="R906" s="147">
        <v>227994</v>
      </c>
      <c r="S906" s="148"/>
      <c r="T906" s="147"/>
      <c r="U906" s="147"/>
      <c r="V906" s="147"/>
      <c r="W906" s="147"/>
      <c r="X906" s="147"/>
      <c r="Y906" s="147"/>
      <c r="Z906" s="147"/>
      <c r="AA906" s="147"/>
      <c r="AB906" s="147"/>
      <c r="AC906" s="139"/>
      <c r="AD906" s="139"/>
      <c r="AE906" s="137"/>
      <c r="AF906" s="147"/>
      <c r="AG906" s="337">
        <v>2025</v>
      </c>
      <c r="AH906" s="126" t="s">
        <v>3049</v>
      </c>
      <c r="AI906" s="126"/>
      <c r="AJ906" s="134">
        <f t="shared" si="194"/>
        <v>853</v>
      </c>
      <c r="AK906" s="35" t="s">
        <v>153</v>
      </c>
      <c r="AL906" s="134" t="str">
        <f t="shared" si="195"/>
        <v>853.</v>
      </c>
      <c r="AM906" s="140"/>
      <c r="AN906" s="35"/>
      <c r="AO906" s="193"/>
    </row>
    <row r="907" spans="1:16379" ht="22.5" hidden="1" customHeight="1" x14ac:dyDescent="0.25">
      <c r="A907" s="68" t="s">
        <v>4037</v>
      </c>
      <c r="B907" s="25">
        <v>1622</v>
      </c>
      <c r="C907" s="36" t="s">
        <v>333</v>
      </c>
      <c r="D907" s="25">
        <v>1968</v>
      </c>
      <c r="E907" s="68" t="s">
        <v>2932</v>
      </c>
      <c r="F907" s="68" t="s">
        <v>2934</v>
      </c>
      <c r="G907" s="25">
        <v>2</v>
      </c>
      <c r="H907" s="25">
        <v>1</v>
      </c>
      <c r="I907" s="139">
        <v>384</v>
      </c>
      <c r="J907" s="137">
        <v>353.2</v>
      </c>
      <c r="K907" s="139">
        <v>353.2</v>
      </c>
      <c r="L907" s="148">
        <v>17</v>
      </c>
      <c r="M907" s="147">
        <f t="shared" si="198"/>
        <v>3047377</v>
      </c>
      <c r="N907" s="147"/>
      <c r="O907" s="147"/>
      <c r="P907" s="147"/>
      <c r="Q907" s="137">
        <f t="shared" si="199"/>
        <v>3047377</v>
      </c>
      <c r="R907" s="139">
        <v>444419</v>
      </c>
      <c r="S907" s="25"/>
      <c r="T907" s="139"/>
      <c r="U907" s="139">
        <v>346</v>
      </c>
      <c r="V907" s="139">
        <f>U907*7523</f>
        <v>2602958</v>
      </c>
      <c r="W907" s="139"/>
      <c r="X907" s="139"/>
      <c r="Y907" s="139"/>
      <c r="Z907" s="139"/>
      <c r="AA907" s="139"/>
      <c r="AB907" s="139"/>
      <c r="AC907" s="139"/>
      <c r="AD907" s="139"/>
      <c r="AE907" s="139"/>
      <c r="AF907" s="139"/>
      <c r="AG907" s="337">
        <v>2025</v>
      </c>
      <c r="AH907" s="126" t="s">
        <v>3048</v>
      </c>
      <c r="AI907" s="126"/>
      <c r="AJ907" s="134">
        <f t="shared" si="194"/>
        <v>854</v>
      </c>
      <c r="AK907" s="35" t="s">
        <v>153</v>
      </c>
      <c r="AL907" s="134" t="str">
        <f t="shared" si="195"/>
        <v>854.</v>
      </c>
      <c r="AM907" s="140"/>
      <c r="AN907" s="35"/>
      <c r="AO907" s="193"/>
    </row>
    <row r="908" spans="1:16379" ht="22.5" hidden="1" customHeight="1" x14ac:dyDescent="0.25">
      <c r="A908" s="68" t="s">
        <v>4038</v>
      </c>
      <c r="B908" s="25">
        <v>1629</v>
      </c>
      <c r="C908" s="36" t="s">
        <v>334</v>
      </c>
      <c r="D908" s="25">
        <v>1973</v>
      </c>
      <c r="E908" s="68" t="s">
        <v>2932</v>
      </c>
      <c r="F908" s="68" t="s">
        <v>2934</v>
      </c>
      <c r="G908" s="25">
        <v>2</v>
      </c>
      <c r="H908" s="25">
        <v>2</v>
      </c>
      <c r="I908" s="139">
        <v>560.1</v>
      </c>
      <c r="J908" s="137">
        <v>512.79999999999995</v>
      </c>
      <c r="K908" s="139">
        <v>512.79999999999995</v>
      </c>
      <c r="L908" s="148">
        <v>28</v>
      </c>
      <c r="M908" s="147">
        <f t="shared" si="198"/>
        <v>138645</v>
      </c>
      <c r="N908" s="147"/>
      <c r="O908" s="147"/>
      <c r="P908" s="147"/>
      <c r="Q908" s="137">
        <f t="shared" si="199"/>
        <v>138645</v>
      </c>
      <c r="R908" s="139">
        <v>138645</v>
      </c>
      <c r="S908" s="25"/>
      <c r="T908" s="139"/>
      <c r="U908" s="139"/>
      <c r="V908" s="139"/>
      <c r="W908" s="336"/>
      <c r="X908" s="336"/>
      <c r="Y908" s="139"/>
      <c r="Z908" s="139"/>
      <c r="AA908" s="139"/>
      <c r="AB908" s="139"/>
      <c r="AC908" s="139"/>
      <c r="AD908" s="139"/>
      <c r="AE908" s="139"/>
      <c r="AF908" s="139"/>
      <c r="AG908" s="337">
        <v>2025</v>
      </c>
      <c r="AH908" s="126" t="s">
        <v>3049</v>
      </c>
      <c r="AI908" s="126"/>
      <c r="AJ908" s="134">
        <f t="shared" si="194"/>
        <v>855</v>
      </c>
      <c r="AK908" s="35" t="s">
        <v>153</v>
      </c>
      <c r="AL908" s="134" t="str">
        <f t="shared" si="195"/>
        <v>855.</v>
      </c>
      <c r="AM908" s="140"/>
      <c r="AN908" s="35"/>
      <c r="AO908" s="193"/>
    </row>
    <row r="909" spans="1:16379" ht="22.5" hidden="1" customHeight="1" x14ac:dyDescent="0.25">
      <c r="A909" s="68" t="s">
        <v>4039</v>
      </c>
      <c r="B909" s="25">
        <v>1632</v>
      </c>
      <c r="C909" s="154" t="s">
        <v>360</v>
      </c>
      <c r="D909" s="25">
        <v>1965</v>
      </c>
      <c r="E909" s="68" t="s">
        <v>2932</v>
      </c>
      <c r="F909" s="68" t="s">
        <v>2934</v>
      </c>
      <c r="G909" s="25">
        <v>2</v>
      </c>
      <c r="H909" s="25">
        <v>2</v>
      </c>
      <c r="I909" s="139">
        <v>699.3</v>
      </c>
      <c r="J909" s="137">
        <v>640.29999999999995</v>
      </c>
      <c r="K909" s="139">
        <v>640.29999999999995</v>
      </c>
      <c r="L909" s="25">
        <v>21</v>
      </c>
      <c r="M909" s="147">
        <f t="shared" si="198"/>
        <v>191022</v>
      </c>
      <c r="N909" s="147"/>
      <c r="O909" s="147"/>
      <c r="P909" s="147"/>
      <c r="Q909" s="137">
        <f t="shared" si="199"/>
        <v>191022</v>
      </c>
      <c r="R909" s="147">
        <v>191022</v>
      </c>
      <c r="S909" s="148"/>
      <c r="T909" s="147"/>
      <c r="U909" s="147"/>
      <c r="V909" s="147"/>
      <c r="W909" s="147"/>
      <c r="X909" s="147"/>
      <c r="Y909" s="147"/>
      <c r="Z909" s="147"/>
      <c r="AA909" s="147"/>
      <c r="AB909" s="147"/>
      <c r="AC909" s="147"/>
      <c r="AD909" s="147"/>
      <c r="AE909" s="147"/>
      <c r="AF909" s="147"/>
      <c r="AG909" s="337">
        <v>2025</v>
      </c>
      <c r="AH909" s="126" t="s">
        <v>3049</v>
      </c>
      <c r="AI909" s="126"/>
      <c r="AJ909" s="134">
        <f t="shared" si="194"/>
        <v>856</v>
      </c>
      <c r="AK909" s="35" t="s">
        <v>153</v>
      </c>
      <c r="AL909" s="134" t="str">
        <f t="shared" si="195"/>
        <v>856.</v>
      </c>
      <c r="AM909" s="140"/>
      <c r="AO909" s="193"/>
    </row>
    <row r="910" spans="1:16379" ht="22.5" hidden="1" customHeight="1" x14ac:dyDescent="0.25">
      <c r="A910" s="68" t="s">
        <v>4040</v>
      </c>
      <c r="B910" s="25">
        <v>1633</v>
      </c>
      <c r="C910" s="154" t="s">
        <v>361</v>
      </c>
      <c r="D910" s="25">
        <v>1960</v>
      </c>
      <c r="E910" s="68" t="s">
        <v>2932</v>
      </c>
      <c r="F910" s="68" t="s">
        <v>2934</v>
      </c>
      <c r="G910" s="25">
        <v>2</v>
      </c>
      <c r="H910" s="25">
        <v>2</v>
      </c>
      <c r="I910" s="139">
        <v>513.5</v>
      </c>
      <c r="J910" s="137">
        <v>453.3</v>
      </c>
      <c r="K910" s="139">
        <v>453.3</v>
      </c>
      <c r="L910" s="25">
        <v>18</v>
      </c>
      <c r="M910" s="147">
        <f t="shared" si="198"/>
        <v>487320</v>
      </c>
      <c r="N910" s="147"/>
      <c r="O910" s="147"/>
      <c r="P910" s="147"/>
      <c r="Q910" s="137">
        <f t="shared" si="199"/>
        <v>487320</v>
      </c>
      <c r="R910" s="147">
        <v>487320</v>
      </c>
      <c r="S910" s="148"/>
      <c r="T910" s="147"/>
      <c r="U910" s="147"/>
      <c r="V910" s="147"/>
      <c r="W910" s="147"/>
      <c r="X910" s="147"/>
      <c r="Y910" s="147"/>
      <c r="Z910" s="147"/>
      <c r="AA910" s="147"/>
      <c r="AB910" s="147"/>
      <c r="AC910" s="147"/>
      <c r="AD910" s="147"/>
      <c r="AE910" s="147"/>
      <c r="AF910" s="147"/>
      <c r="AG910" s="337">
        <v>2025</v>
      </c>
      <c r="AH910" s="126" t="s">
        <v>3050</v>
      </c>
      <c r="AI910" s="126"/>
      <c r="AJ910" s="134">
        <f t="shared" si="194"/>
        <v>857</v>
      </c>
      <c r="AK910" s="35" t="s">
        <v>153</v>
      </c>
      <c r="AL910" s="134" t="str">
        <f t="shared" si="195"/>
        <v>857.</v>
      </c>
      <c r="AM910" s="140"/>
      <c r="AN910" s="35"/>
      <c r="AO910" s="193"/>
    </row>
    <row r="911" spans="1:16379" ht="22.5" hidden="1" customHeight="1" x14ac:dyDescent="0.25">
      <c r="A911" s="68" t="s">
        <v>4041</v>
      </c>
      <c r="B911" s="25">
        <v>1634</v>
      </c>
      <c r="C911" s="154" t="s">
        <v>362</v>
      </c>
      <c r="D911" s="25">
        <v>1960</v>
      </c>
      <c r="E911" s="68" t="s">
        <v>2932</v>
      </c>
      <c r="F911" s="68" t="s">
        <v>2934</v>
      </c>
      <c r="G911" s="25">
        <v>2</v>
      </c>
      <c r="H911" s="25">
        <v>2</v>
      </c>
      <c r="I911" s="139">
        <v>526.70000000000005</v>
      </c>
      <c r="J911" s="137">
        <v>466.5</v>
      </c>
      <c r="K911" s="139">
        <v>466.5</v>
      </c>
      <c r="L911" s="25">
        <v>14</v>
      </c>
      <c r="M911" s="147">
        <f t="shared" si="198"/>
        <v>487320</v>
      </c>
      <c r="N911" s="147"/>
      <c r="O911" s="147"/>
      <c r="P911" s="147"/>
      <c r="Q911" s="137">
        <f t="shared" si="199"/>
        <v>487320</v>
      </c>
      <c r="R911" s="147">
        <v>487320</v>
      </c>
      <c r="S911" s="148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337">
        <v>2025</v>
      </c>
      <c r="AH911" s="126" t="s">
        <v>3050</v>
      </c>
      <c r="AI911" s="126"/>
      <c r="AJ911" s="134">
        <f t="shared" si="194"/>
        <v>858</v>
      </c>
      <c r="AK911" s="35" t="s">
        <v>153</v>
      </c>
      <c r="AL911" s="134" t="str">
        <f t="shared" si="195"/>
        <v>858.</v>
      </c>
      <c r="AM911" s="140"/>
      <c r="AN911" s="35"/>
      <c r="AO911" s="193"/>
    </row>
    <row r="912" spans="1:16379" ht="22.5" hidden="1" customHeight="1" x14ac:dyDescent="0.25">
      <c r="A912" s="68" t="s">
        <v>4042</v>
      </c>
      <c r="B912" s="25">
        <v>1635</v>
      </c>
      <c r="C912" s="154" t="s">
        <v>363</v>
      </c>
      <c r="D912" s="25">
        <v>1960</v>
      </c>
      <c r="E912" s="68" t="s">
        <v>2932</v>
      </c>
      <c r="F912" s="68" t="s">
        <v>2934</v>
      </c>
      <c r="G912" s="25">
        <v>2</v>
      </c>
      <c r="H912" s="25">
        <v>2</v>
      </c>
      <c r="I912" s="139">
        <v>541.79999999999995</v>
      </c>
      <c r="J912" s="137">
        <v>473.3</v>
      </c>
      <c r="K912" s="139">
        <v>473.3</v>
      </c>
      <c r="L912" s="25">
        <v>26</v>
      </c>
      <c r="M912" s="147">
        <f t="shared" si="198"/>
        <v>487320</v>
      </c>
      <c r="N912" s="147"/>
      <c r="O912" s="147"/>
      <c r="P912" s="147"/>
      <c r="Q912" s="137">
        <f t="shared" si="199"/>
        <v>487320</v>
      </c>
      <c r="R912" s="147">
        <v>487320</v>
      </c>
      <c r="S912" s="148"/>
      <c r="T912" s="147"/>
      <c r="U912" s="147"/>
      <c r="V912" s="147"/>
      <c r="W912" s="147"/>
      <c r="X912" s="147"/>
      <c r="Y912" s="147"/>
      <c r="Z912" s="147"/>
      <c r="AA912" s="147"/>
      <c r="AB912" s="147"/>
      <c r="AC912" s="147"/>
      <c r="AD912" s="147"/>
      <c r="AE912" s="147"/>
      <c r="AF912" s="147"/>
      <c r="AG912" s="337">
        <v>2025</v>
      </c>
      <c r="AH912" s="126" t="s">
        <v>3050</v>
      </c>
      <c r="AI912" s="126"/>
      <c r="AJ912" s="134">
        <f t="shared" si="194"/>
        <v>859</v>
      </c>
      <c r="AK912" s="35" t="s">
        <v>153</v>
      </c>
      <c r="AL912" s="134" t="str">
        <f t="shared" si="195"/>
        <v>859.</v>
      </c>
      <c r="AM912" s="140"/>
      <c r="AN912" s="35"/>
      <c r="AO912" s="193"/>
    </row>
    <row r="913" spans="1:16379" ht="22.5" hidden="1" customHeight="1" x14ac:dyDescent="0.25">
      <c r="A913" s="68" t="s">
        <v>4043</v>
      </c>
      <c r="B913" s="25">
        <v>1641</v>
      </c>
      <c r="C913" s="154" t="s">
        <v>336</v>
      </c>
      <c r="D913" s="25">
        <v>1974</v>
      </c>
      <c r="E913" s="68" t="s">
        <v>2932</v>
      </c>
      <c r="F913" s="68" t="s">
        <v>2933</v>
      </c>
      <c r="G913" s="25">
        <v>5</v>
      </c>
      <c r="H913" s="25">
        <v>4</v>
      </c>
      <c r="I913" s="139">
        <v>3830.3</v>
      </c>
      <c r="J913" s="137">
        <v>3275.4</v>
      </c>
      <c r="K913" s="139">
        <v>3275.4</v>
      </c>
      <c r="L913" s="148">
        <v>126</v>
      </c>
      <c r="M913" s="147">
        <f t="shared" si="198"/>
        <v>757679.52</v>
      </c>
      <c r="N913" s="147"/>
      <c r="O913" s="147"/>
      <c r="P913" s="147"/>
      <c r="Q913" s="137">
        <f t="shared" si="199"/>
        <v>757679.52</v>
      </c>
      <c r="R913" s="147">
        <v>757679.52</v>
      </c>
      <c r="S913" s="148"/>
      <c r="T913" s="147"/>
      <c r="U913" s="147"/>
      <c r="V913" s="147"/>
      <c r="W913" s="147"/>
      <c r="X913" s="147"/>
      <c r="Y913" s="147"/>
      <c r="Z913" s="147"/>
      <c r="AA913" s="147"/>
      <c r="AB913" s="147"/>
      <c r="AC913" s="147"/>
      <c r="AD913" s="147"/>
      <c r="AE913" s="147"/>
      <c r="AF913" s="147"/>
      <c r="AG913" s="337">
        <v>2025</v>
      </c>
      <c r="AH913" s="126" t="s">
        <v>3049</v>
      </c>
      <c r="AI913" s="126"/>
      <c r="AJ913" s="134">
        <f t="shared" si="194"/>
        <v>860</v>
      </c>
      <c r="AK913" s="35" t="s">
        <v>153</v>
      </c>
      <c r="AL913" s="134" t="str">
        <f t="shared" si="195"/>
        <v>860.</v>
      </c>
      <c r="AM913" s="140"/>
      <c r="AN913" s="35"/>
      <c r="AO913" s="193"/>
    </row>
    <row r="914" spans="1:16379" ht="22.5" hidden="1" customHeight="1" x14ac:dyDescent="0.25">
      <c r="A914" s="68" t="s">
        <v>4044</v>
      </c>
      <c r="B914" s="25">
        <v>1642</v>
      </c>
      <c r="C914" s="36" t="s">
        <v>61</v>
      </c>
      <c r="D914" s="25">
        <v>1963</v>
      </c>
      <c r="E914" s="68" t="s">
        <v>2932</v>
      </c>
      <c r="F914" s="68" t="s">
        <v>2934</v>
      </c>
      <c r="G914" s="25">
        <v>2</v>
      </c>
      <c r="H914" s="25">
        <v>2</v>
      </c>
      <c r="I914" s="139">
        <v>683.8</v>
      </c>
      <c r="J914" s="137">
        <v>632.70000000000005</v>
      </c>
      <c r="K914" s="139">
        <v>632.70000000000005</v>
      </c>
      <c r="L914" s="148">
        <v>29</v>
      </c>
      <c r="M914" s="147">
        <f t="shared" si="198"/>
        <v>722034</v>
      </c>
      <c r="N914" s="147"/>
      <c r="O914" s="147"/>
      <c r="P914" s="147"/>
      <c r="Q914" s="137">
        <f t="shared" si="199"/>
        <v>722034</v>
      </c>
      <c r="R914" s="139">
        <f>402978+319056</f>
        <v>722034</v>
      </c>
      <c r="S914" s="25"/>
      <c r="T914" s="139"/>
      <c r="U914" s="139"/>
      <c r="V914" s="139"/>
      <c r="W914" s="139"/>
      <c r="X914" s="139"/>
      <c r="Y914" s="139"/>
      <c r="Z914" s="139"/>
      <c r="AA914" s="139"/>
      <c r="AB914" s="139"/>
      <c r="AC914" s="139"/>
      <c r="AD914" s="139"/>
      <c r="AE914" s="139"/>
      <c r="AF914" s="139"/>
      <c r="AG914" s="337">
        <v>2025</v>
      </c>
      <c r="AH914" s="126" t="s">
        <v>3063</v>
      </c>
      <c r="AI914" s="126"/>
      <c r="AJ914" s="134">
        <f t="shared" si="194"/>
        <v>861</v>
      </c>
      <c r="AK914" s="35" t="s">
        <v>153</v>
      </c>
      <c r="AL914" s="134" t="str">
        <f t="shared" si="195"/>
        <v>861.</v>
      </c>
      <c r="AM914" s="140"/>
      <c r="AN914" s="35"/>
      <c r="AO914" s="193"/>
    </row>
    <row r="915" spans="1:16379" ht="22.5" hidden="1" customHeight="1" x14ac:dyDescent="0.25">
      <c r="A915" s="68" t="s">
        <v>4045</v>
      </c>
      <c r="B915" s="25">
        <v>1643</v>
      </c>
      <c r="C915" s="36" t="s">
        <v>57</v>
      </c>
      <c r="D915" s="25">
        <v>1954</v>
      </c>
      <c r="E915" s="68" t="s">
        <v>2932</v>
      </c>
      <c r="F915" s="68" t="s">
        <v>2934</v>
      </c>
      <c r="G915" s="25">
        <v>2</v>
      </c>
      <c r="H915" s="25">
        <v>2</v>
      </c>
      <c r="I915" s="139">
        <v>680.6</v>
      </c>
      <c r="J915" s="137">
        <v>629.5</v>
      </c>
      <c r="K915" s="139">
        <v>629.5</v>
      </c>
      <c r="L915" s="148">
        <v>24</v>
      </c>
      <c r="M915" s="147">
        <f t="shared" si="198"/>
        <v>722034</v>
      </c>
      <c r="N915" s="147"/>
      <c r="O915" s="147"/>
      <c r="P915" s="147"/>
      <c r="Q915" s="137">
        <f t="shared" si="199"/>
        <v>722034</v>
      </c>
      <c r="R915" s="139">
        <f>402978+319056</f>
        <v>722034</v>
      </c>
      <c r="S915" s="25"/>
      <c r="T915" s="139"/>
      <c r="U915" s="139"/>
      <c r="V915" s="139"/>
      <c r="W915" s="139"/>
      <c r="X915" s="139"/>
      <c r="Y915" s="139"/>
      <c r="Z915" s="139"/>
      <c r="AA915" s="139"/>
      <c r="AB915" s="139"/>
      <c r="AC915" s="139"/>
      <c r="AD915" s="139"/>
      <c r="AE915" s="139"/>
      <c r="AF915" s="139"/>
      <c r="AG915" s="337">
        <v>2025</v>
      </c>
      <c r="AH915" s="126" t="s">
        <v>3063</v>
      </c>
      <c r="AI915" s="126"/>
      <c r="AJ915" s="134">
        <f t="shared" si="194"/>
        <v>862</v>
      </c>
      <c r="AK915" s="35" t="s">
        <v>153</v>
      </c>
      <c r="AL915" s="134" t="str">
        <f t="shared" si="195"/>
        <v>862.</v>
      </c>
      <c r="AM915" s="140"/>
      <c r="AN915" s="35"/>
      <c r="AO915" s="193"/>
    </row>
    <row r="916" spans="1:16379" ht="22.5" hidden="1" customHeight="1" x14ac:dyDescent="0.25">
      <c r="A916" s="68" t="s">
        <v>4046</v>
      </c>
      <c r="B916" s="25">
        <v>1646</v>
      </c>
      <c r="C916" s="36" t="s">
        <v>1427</v>
      </c>
      <c r="D916" s="25">
        <v>1958</v>
      </c>
      <c r="E916" s="68" t="s">
        <v>2932</v>
      </c>
      <c r="F916" s="68" t="s">
        <v>2934</v>
      </c>
      <c r="G916" s="25">
        <v>2</v>
      </c>
      <c r="H916" s="25">
        <v>1</v>
      </c>
      <c r="I916" s="139">
        <v>391.6</v>
      </c>
      <c r="J916" s="139">
        <v>283.60000000000002</v>
      </c>
      <c r="K916" s="139">
        <v>283.60000000000002</v>
      </c>
      <c r="L916" s="148">
        <v>11</v>
      </c>
      <c r="M916" s="147">
        <f t="shared" si="198"/>
        <v>2351018.9</v>
      </c>
      <c r="N916" s="147"/>
      <c r="O916" s="147"/>
      <c r="P916" s="147"/>
      <c r="Q916" s="137">
        <f t="shared" si="199"/>
        <v>2351018.9</v>
      </c>
      <c r="R916" s="139">
        <v>197184</v>
      </c>
      <c r="S916" s="25"/>
      <c r="T916" s="139"/>
      <c r="U916" s="139">
        <v>286.3</v>
      </c>
      <c r="V916" s="139">
        <f>U916*7523</f>
        <v>2153834.9</v>
      </c>
      <c r="W916" s="139"/>
      <c r="X916" s="139"/>
      <c r="Y916" s="139"/>
      <c r="Z916" s="139"/>
      <c r="AA916" s="139"/>
      <c r="AB916" s="139"/>
      <c r="AC916" s="139"/>
      <c r="AD916" s="139"/>
      <c r="AE916" s="139"/>
      <c r="AF916" s="139"/>
      <c r="AG916" s="337">
        <v>2025</v>
      </c>
      <c r="AH916" s="126" t="s">
        <v>3049</v>
      </c>
      <c r="AI916" s="126"/>
      <c r="AJ916" s="134">
        <f t="shared" si="194"/>
        <v>863</v>
      </c>
      <c r="AK916" s="35" t="s">
        <v>153</v>
      </c>
      <c r="AL916" s="134" t="str">
        <f t="shared" si="195"/>
        <v>863.</v>
      </c>
      <c r="AM916" s="140"/>
      <c r="AN916" s="35"/>
      <c r="AO916" s="193"/>
    </row>
    <row r="917" spans="1:16379" ht="22.5" hidden="1" customHeight="1" x14ac:dyDescent="0.25">
      <c r="A917" s="68" t="s">
        <v>4047</v>
      </c>
      <c r="B917" s="25">
        <v>1647</v>
      </c>
      <c r="C917" s="36" t="s">
        <v>349</v>
      </c>
      <c r="D917" s="25">
        <v>1956</v>
      </c>
      <c r="E917" s="68" t="s">
        <v>2932</v>
      </c>
      <c r="F917" s="68" t="s">
        <v>2934</v>
      </c>
      <c r="G917" s="25">
        <v>2</v>
      </c>
      <c r="H917" s="25">
        <v>2</v>
      </c>
      <c r="I917" s="139">
        <v>623.29999999999995</v>
      </c>
      <c r="J917" s="137">
        <v>564.4</v>
      </c>
      <c r="K917" s="139">
        <v>564.4</v>
      </c>
      <c r="L917" s="148">
        <v>24</v>
      </c>
      <c r="M917" s="147">
        <f t="shared" si="198"/>
        <v>6913087.1000000006</v>
      </c>
      <c r="N917" s="147"/>
      <c r="O917" s="147"/>
      <c r="P917" s="147"/>
      <c r="Q917" s="137">
        <f t="shared" si="199"/>
        <v>6913087.1000000006</v>
      </c>
      <c r="R917" s="147">
        <f>197184+425842+319056</f>
        <v>942082</v>
      </c>
      <c r="S917" s="148"/>
      <c r="T917" s="147"/>
      <c r="U917" s="147">
        <v>793.7</v>
      </c>
      <c r="V917" s="147">
        <f>U917*7523</f>
        <v>5971005.1000000006</v>
      </c>
      <c r="W917" s="147"/>
      <c r="X917" s="147"/>
      <c r="Y917" s="147"/>
      <c r="Z917" s="147"/>
      <c r="AA917" s="147"/>
      <c r="AB917" s="147"/>
      <c r="AC917" s="147"/>
      <c r="AD917" s="147"/>
      <c r="AE917" s="147"/>
      <c r="AF917" s="147"/>
      <c r="AG917" s="337">
        <v>2025</v>
      </c>
      <c r="AH917" s="126" t="s">
        <v>3075</v>
      </c>
      <c r="AI917" s="126"/>
      <c r="AJ917" s="134">
        <f t="shared" si="194"/>
        <v>864</v>
      </c>
      <c r="AK917" s="35" t="s">
        <v>153</v>
      </c>
      <c r="AL917" s="134" t="str">
        <f t="shared" si="195"/>
        <v>864.</v>
      </c>
      <c r="AM917" s="140"/>
      <c r="AN917" s="35"/>
      <c r="AO917" s="193"/>
    </row>
    <row r="918" spans="1:16379" s="14" customFormat="1" ht="22.5" hidden="1" customHeight="1" x14ac:dyDescent="0.25">
      <c r="A918" s="68" t="s">
        <v>4048</v>
      </c>
      <c r="B918" s="25">
        <v>1654</v>
      </c>
      <c r="C918" s="36" t="s">
        <v>2920</v>
      </c>
      <c r="D918" s="25">
        <v>1917</v>
      </c>
      <c r="E918" s="68" t="s">
        <v>2932</v>
      </c>
      <c r="F918" s="68" t="s">
        <v>2934</v>
      </c>
      <c r="G918" s="25">
        <v>1</v>
      </c>
      <c r="H918" s="25">
        <v>1</v>
      </c>
      <c r="I918" s="139">
        <v>177.3</v>
      </c>
      <c r="J918" s="137">
        <v>155</v>
      </c>
      <c r="K918" s="139">
        <v>155</v>
      </c>
      <c r="L918" s="148">
        <v>9</v>
      </c>
      <c r="M918" s="147">
        <f>R918+T918+V918+X918+Z918+AB918+AE918+AF918</f>
        <v>316486</v>
      </c>
      <c r="N918" s="147"/>
      <c r="O918" s="147"/>
      <c r="P918" s="147"/>
      <c r="Q918" s="137">
        <f>M918</f>
        <v>316486</v>
      </c>
      <c r="R918" s="139">
        <v>72879</v>
      </c>
      <c r="S918" s="148"/>
      <c r="T918" s="147"/>
      <c r="U918" s="147"/>
      <c r="V918" s="147"/>
      <c r="W918" s="147"/>
      <c r="X918" s="147"/>
      <c r="Y918" s="147"/>
      <c r="Z918" s="147"/>
      <c r="AA918" s="147">
        <v>91</v>
      </c>
      <c r="AB918" s="147">
        <f>AA918*2677</f>
        <v>243607</v>
      </c>
      <c r="AC918" s="147"/>
      <c r="AD918" s="147"/>
      <c r="AE918" s="147"/>
      <c r="AF918" s="147"/>
      <c r="AG918" s="337">
        <v>2025</v>
      </c>
      <c r="AH918" s="126" t="s">
        <v>3048</v>
      </c>
      <c r="AI918" s="126"/>
      <c r="AJ918" s="134">
        <f t="shared" si="194"/>
        <v>865</v>
      </c>
      <c r="AK918" s="35" t="s">
        <v>153</v>
      </c>
      <c r="AL918" s="134" t="str">
        <f t="shared" si="195"/>
        <v>865.</v>
      </c>
      <c r="AM918" s="140"/>
      <c r="AN918" s="299"/>
      <c r="AO918" s="193"/>
      <c r="AQ918" s="21"/>
    </row>
    <row r="919" spans="1:16379" ht="22.5" hidden="1" customHeight="1" x14ac:dyDescent="0.25">
      <c r="A919" s="68" t="s">
        <v>4049</v>
      </c>
      <c r="B919" s="25">
        <v>1656</v>
      </c>
      <c r="C919" s="154" t="s">
        <v>364</v>
      </c>
      <c r="D919" s="25">
        <v>1960</v>
      </c>
      <c r="E919" s="68" t="s">
        <v>2932</v>
      </c>
      <c r="F919" s="68" t="s">
        <v>2934</v>
      </c>
      <c r="G919" s="25">
        <v>2</v>
      </c>
      <c r="H919" s="25">
        <v>2</v>
      </c>
      <c r="I919" s="139">
        <v>513.5</v>
      </c>
      <c r="J919" s="137">
        <v>472.3</v>
      </c>
      <c r="K919" s="139">
        <v>472.3</v>
      </c>
      <c r="L919" s="25">
        <v>14</v>
      </c>
      <c r="M919" s="147">
        <f t="shared" si="198"/>
        <v>191022</v>
      </c>
      <c r="N919" s="147"/>
      <c r="O919" s="147"/>
      <c r="P919" s="147"/>
      <c r="Q919" s="137">
        <f t="shared" si="199"/>
        <v>191022</v>
      </c>
      <c r="R919" s="147">
        <v>191022</v>
      </c>
      <c r="S919" s="148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337">
        <v>2025</v>
      </c>
      <c r="AH919" s="126" t="s">
        <v>3049</v>
      </c>
      <c r="AI919" s="126"/>
      <c r="AJ919" s="134">
        <f t="shared" si="194"/>
        <v>866</v>
      </c>
      <c r="AK919" s="35" t="s">
        <v>153</v>
      </c>
      <c r="AL919" s="134" t="str">
        <f t="shared" si="195"/>
        <v>866.</v>
      </c>
      <c r="AM919" s="140"/>
      <c r="AN919" s="35"/>
      <c r="AO919" s="193"/>
    </row>
    <row r="920" spans="1:16379" ht="22.5" hidden="1" customHeight="1" x14ac:dyDescent="0.25">
      <c r="A920" s="68" t="s">
        <v>4050</v>
      </c>
      <c r="B920" s="25">
        <v>1658</v>
      </c>
      <c r="C920" s="154" t="s">
        <v>365</v>
      </c>
      <c r="D920" s="25">
        <v>1960</v>
      </c>
      <c r="E920" s="68" t="s">
        <v>2932</v>
      </c>
      <c r="F920" s="68" t="s">
        <v>2934</v>
      </c>
      <c r="G920" s="25">
        <v>2</v>
      </c>
      <c r="H920" s="25">
        <v>2</v>
      </c>
      <c r="I920" s="139">
        <v>511.1</v>
      </c>
      <c r="J920" s="137">
        <v>469.9</v>
      </c>
      <c r="K920" s="139">
        <v>469.9</v>
      </c>
      <c r="L920" s="25">
        <v>28</v>
      </c>
      <c r="M920" s="147">
        <f t="shared" si="198"/>
        <v>197184</v>
      </c>
      <c r="N920" s="147"/>
      <c r="O920" s="147"/>
      <c r="P920" s="147"/>
      <c r="Q920" s="137">
        <f t="shared" si="199"/>
        <v>197184</v>
      </c>
      <c r="R920" s="147">
        <v>197184</v>
      </c>
      <c r="S920" s="148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/>
      <c r="AE920" s="147"/>
      <c r="AF920" s="147"/>
      <c r="AG920" s="337">
        <v>2025</v>
      </c>
      <c r="AH920" s="126" t="s">
        <v>3049</v>
      </c>
      <c r="AI920" s="126"/>
      <c r="AJ920" s="134">
        <f t="shared" si="194"/>
        <v>867</v>
      </c>
      <c r="AK920" s="35" t="s">
        <v>153</v>
      </c>
      <c r="AL920" s="134" t="str">
        <f t="shared" si="195"/>
        <v>867.</v>
      </c>
      <c r="AM920" s="140"/>
      <c r="AN920" s="35"/>
      <c r="AO920" s="193"/>
    </row>
    <row r="921" spans="1:16379" ht="22.5" hidden="1" customHeight="1" x14ac:dyDescent="0.25">
      <c r="A921" s="68" t="s">
        <v>4051</v>
      </c>
      <c r="B921" s="25">
        <v>1659</v>
      </c>
      <c r="C921" s="154" t="s">
        <v>366</v>
      </c>
      <c r="D921" s="25">
        <v>1960</v>
      </c>
      <c r="E921" s="68" t="s">
        <v>2932</v>
      </c>
      <c r="F921" s="68" t="s">
        <v>2934</v>
      </c>
      <c r="G921" s="25">
        <v>2</v>
      </c>
      <c r="H921" s="25">
        <v>2</v>
      </c>
      <c r="I921" s="139">
        <v>530</v>
      </c>
      <c r="J921" s="137">
        <v>468</v>
      </c>
      <c r="K921" s="139">
        <v>468</v>
      </c>
      <c r="L921" s="25">
        <v>17</v>
      </c>
      <c r="M921" s="147">
        <f t="shared" si="198"/>
        <v>197184</v>
      </c>
      <c r="N921" s="147"/>
      <c r="O921" s="147"/>
      <c r="P921" s="147"/>
      <c r="Q921" s="137">
        <f t="shared" si="199"/>
        <v>197184</v>
      </c>
      <c r="R921" s="147">
        <v>197184</v>
      </c>
      <c r="S921" s="148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  <c r="AE921" s="147"/>
      <c r="AF921" s="147"/>
      <c r="AG921" s="337">
        <v>2025</v>
      </c>
      <c r="AH921" s="126" t="s">
        <v>3049</v>
      </c>
      <c r="AI921" s="126"/>
      <c r="AJ921" s="134">
        <f t="shared" si="194"/>
        <v>868</v>
      </c>
      <c r="AK921" s="35" t="s">
        <v>153</v>
      </c>
      <c r="AL921" s="134" t="str">
        <f t="shared" si="195"/>
        <v>868.</v>
      </c>
      <c r="AM921" s="140"/>
      <c r="AN921" s="35"/>
      <c r="AO921" s="193"/>
    </row>
    <row r="922" spans="1:16379" ht="22.5" hidden="1" customHeight="1" x14ac:dyDescent="0.25">
      <c r="A922" s="68" t="s">
        <v>4052</v>
      </c>
      <c r="B922" s="25">
        <v>1665</v>
      </c>
      <c r="C922" s="36" t="s">
        <v>2921</v>
      </c>
      <c r="D922" s="25">
        <v>1975</v>
      </c>
      <c r="E922" s="68" t="s">
        <v>2932</v>
      </c>
      <c r="F922" s="68" t="s">
        <v>2935</v>
      </c>
      <c r="G922" s="25">
        <v>2</v>
      </c>
      <c r="H922" s="25">
        <v>1</v>
      </c>
      <c r="I922" s="139">
        <v>288.89999999999998</v>
      </c>
      <c r="J922" s="137">
        <v>253.7</v>
      </c>
      <c r="K922" s="139">
        <v>253.7</v>
      </c>
      <c r="L922" s="148">
        <v>9</v>
      </c>
      <c r="M922" s="147">
        <f>R922+T922+V922+X922+Z922+AB922+AE922+AF922</f>
        <v>408694</v>
      </c>
      <c r="N922" s="147"/>
      <c r="O922" s="147"/>
      <c r="P922" s="147"/>
      <c r="Q922" s="137">
        <f>M922</f>
        <v>408694</v>
      </c>
      <c r="R922" s="147">
        <v>408694</v>
      </c>
      <c r="S922" s="148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39"/>
      <c r="AD922" s="139"/>
      <c r="AE922" s="137"/>
      <c r="AF922" s="147"/>
      <c r="AG922" s="337">
        <v>2025</v>
      </c>
      <c r="AH922" s="126" t="s">
        <v>3048</v>
      </c>
      <c r="AI922" s="126"/>
      <c r="AJ922" s="134">
        <f t="shared" ref="AJ922:AJ985" si="200">MAX(AJ918:AJ921)+1</f>
        <v>869</v>
      </c>
      <c r="AK922" s="35" t="s">
        <v>153</v>
      </c>
      <c r="AL922" s="134" t="str">
        <f t="shared" ref="AL922:AL985" si="201">CONCATENATE(AJ922,AK922)</f>
        <v>869.</v>
      </c>
      <c r="AM922" s="140"/>
      <c r="AN922" s="303"/>
      <c r="AO922" s="193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  <c r="CZ922" s="14"/>
      <c r="DA922" s="14"/>
      <c r="DB922" s="14"/>
      <c r="DC922" s="14"/>
      <c r="DD922" s="14"/>
      <c r="DE922" s="14"/>
      <c r="DF922" s="14"/>
      <c r="DG922" s="14"/>
      <c r="DH922" s="14"/>
      <c r="DI922" s="14"/>
      <c r="DJ922" s="14"/>
      <c r="DK922" s="14"/>
      <c r="DL922" s="14"/>
      <c r="DM922" s="14"/>
      <c r="DN922" s="14"/>
      <c r="DO922" s="14"/>
      <c r="DP922" s="14"/>
      <c r="DQ922" s="14"/>
      <c r="DR922" s="14"/>
      <c r="DS922" s="14"/>
      <c r="DT922" s="14"/>
      <c r="DU922" s="14"/>
      <c r="DV922" s="14"/>
      <c r="DW922" s="14"/>
      <c r="DX922" s="14"/>
      <c r="DY922" s="14"/>
      <c r="DZ922" s="14"/>
      <c r="EA922" s="14"/>
      <c r="EB922" s="14"/>
      <c r="EC922" s="14"/>
      <c r="ED922" s="14"/>
      <c r="EE922" s="14"/>
      <c r="EF922" s="14"/>
      <c r="EG922" s="14"/>
      <c r="EH922" s="14"/>
      <c r="EI922" s="14"/>
      <c r="EJ922" s="14"/>
      <c r="EK922" s="14"/>
      <c r="EL922" s="14"/>
      <c r="EM922" s="14"/>
      <c r="EN922" s="14"/>
      <c r="EO922" s="14"/>
      <c r="EP922" s="14"/>
      <c r="EQ922" s="14"/>
      <c r="ER922" s="14"/>
      <c r="ES922" s="14"/>
      <c r="ET922" s="14"/>
      <c r="EU922" s="14"/>
      <c r="EV922" s="14"/>
      <c r="EW922" s="14"/>
      <c r="EX922" s="14"/>
      <c r="EY922" s="14"/>
      <c r="EZ922" s="14"/>
      <c r="FA922" s="14"/>
      <c r="FB922" s="14"/>
      <c r="FC922" s="14"/>
      <c r="FD922" s="14"/>
      <c r="FE922" s="14"/>
      <c r="FF922" s="14"/>
      <c r="FG922" s="14"/>
      <c r="FH922" s="14"/>
      <c r="FI922" s="14"/>
      <c r="FJ922" s="14"/>
      <c r="FK922" s="14"/>
      <c r="FL922" s="14"/>
      <c r="FM922" s="14"/>
      <c r="FN922" s="14"/>
      <c r="FO922" s="14"/>
      <c r="FP922" s="14"/>
      <c r="FQ922" s="14"/>
      <c r="FR922" s="14"/>
      <c r="FS922" s="14"/>
      <c r="FT922" s="14"/>
      <c r="FU922" s="14"/>
      <c r="FV922" s="14"/>
      <c r="FW922" s="14"/>
      <c r="FX922" s="14"/>
      <c r="FY922" s="14"/>
      <c r="FZ922" s="14"/>
      <c r="GA922" s="14"/>
      <c r="GB922" s="14"/>
      <c r="GC922" s="14"/>
      <c r="GD922" s="14"/>
      <c r="GE922" s="14"/>
      <c r="GF922" s="14"/>
      <c r="GG922" s="14"/>
      <c r="GH922" s="14"/>
      <c r="GI922" s="14"/>
      <c r="GJ922" s="14"/>
      <c r="GK922" s="14"/>
      <c r="GL922" s="14"/>
      <c r="GM922" s="14"/>
      <c r="GN922" s="14"/>
      <c r="GO922" s="14"/>
      <c r="GP922" s="14"/>
      <c r="GQ922" s="14"/>
      <c r="GR922" s="14"/>
      <c r="GS922" s="14"/>
      <c r="GT922" s="14"/>
      <c r="GU922" s="14"/>
      <c r="GV922" s="14"/>
      <c r="GW922" s="14"/>
      <c r="GX922" s="14"/>
      <c r="GY922" s="14"/>
      <c r="GZ922" s="14"/>
      <c r="HA922" s="14"/>
      <c r="HB922" s="14"/>
      <c r="HC922" s="14"/>
      <c r="HD922" s="14"/>
      <c r="HE922" s="14"/>
      <c r="HF922" s="14"/>
      <c r="HG922" s="14"/>
      <c r="HH922" s="14"/>
      <c r="HI922" s="14"/>
      <c r="HJ922" s="14"/>
      <c r="HK922" s="14"/>
      <c r="HL922" s="14"/>
      <c r="HM922" s="14"/>
      <c r="HN922" s="14"/>
      <c r="HO922" s="14"/>
      <c r="HP922" s="14"/>
      <c r="HQ922" s="14"/>
      <c r="HR922" s="14"/>
      <c r="HS922" s="14"/>
      <c r="HT922" s="14"/>
      <c r="HU922" s="14"/>
      <c r="HV922" s="14"/>
      <c r="HW922" s="14"/>
      <c r="HX922" s="14"/>
      <c r="HY922" s="14"/>
      <c r="HZ922" s="14"/>
      <c r="IA922" s="14"/>
      <c r="IB922" s="14"/>
      <c r="IC922" s="14"/>
      <c r="ID922" s="14"/>
      <c r="IE922" s="14"/>
      <c r="IF922" s="14"/>
      <c r="IG922" s="14"/>
      <c r="IH922" s="14"/>
      <c r="II922" s="14"/>
      <c r="IJ922" s="14"/>
      <c r="IK922" s="14"/>
      <c r="IL922" s="14"/>
      <c r="IM922" s="14"/>
      <c r="IN922" s="14"/>
      <c r="IO922" s="14"/>
      <c r="IP922" s="14"/>
      <c r="IQ922" s="14"/>
      <c r="IR922" s="14"/>
      <c r="IS922" s="14"/>
      <c r="IT922" s="14"/>
      <c r="IU922" s="14"/>
      <c r="IV922" s="14"/>
      <c r="IW922" s="14"/>
      <c r="IX922" s="14"/>
      <c r="IY922" s="14"/>
      <c r="IZ922" s="14"/>
      <c r="JA922" s="14"/>
      <c r="JB922" s="14"/>
      <c r="JC922" s="14"/>
      <c r="JD922" s="14"/>
      <c r="JE922" s="14"/>
      <c r="JF922" s="14"/>
      <c r="JG922" s="14"/>
      <c r="JH922" s="14"/>
      <c r="JI922" s="14"/>
      <c r="JJ922" s="14"/>
      <c r="JK922" s="14"/>
      <c r="JL922" s="14"/>
      <c r="JM922" s="14"/>
      <c r="JN922" s="14"/>
      <c r="JO922" s="14"/>
      <c r="JP922" s="14"/>
      <c r="JQ922" s="14"/>
      <c r="JR922" s="14"/>
      <c r="JS922" s="14"/>
      <c r="JT922" s="14"/>
      <c r="JU922" s="14"/>
      <c r="JV922" s="14"/>
      <c r="JW922" s="14"/>
      <c r="JX922" s="14"/>
      <c r="JY922" s="14"/>
      <c r="JZ922" s="14"/>
      <c r="KA922" s="14"/>
      <c r="KB922" s="14"/>
      <c r="KC922" s="14"/>
      <c r="KD922" s="14"/>
      <c r="KE922" s="14"/>
      <c r="KF922" s="14"/>
      <c r="KG922" s="14"/>
      <c r="KH922" s="14"/>
      <c r="KI922" s="14"/>
      <c r="KJ922" s="14"/>
      <c r="KK922" s="14"/>
      <c r="KL922" s="14"/>
      <c r="KM922" s="14"/>
      <c r="KN922" s="14"/>
      <c r="KO922" s="14"/>
      <c r="KP922" s="14"/>
      <c r="KQ922" s="14"/>
      <c r="KR922" s="14"/>
      <c r="KS922" s="14"/>
      <c r="KT922" s="14"/>
      <c r="KU922" s="14"/>
      <c r="KV922" s="14"/>
      <c r="KW922" s="14"/>
      <c r="KX922" s="14"/>
      <c r="KY922" s="14"/>
      <c r="KZ922" s="14"/>
      <c r="LA922" s="14"/>
      <c r="LB922" s="14"/>
      <c r="LC922" s="14"/>
      <c r="LD922" s="14"/>
      <c r="LE922" s="14"/>
      <c r="LF922" s="14"/>
      <c r="LG922" s="14"/>
      <c r="LH922" s="14"/>
      <c r="LI922" s="14"/>
      <c r="LJ922" s="14"/>
      <c r="LK922" s="14"/>
      <c r="LL922" s="14"/>
      <c r="LM922" s="14"/>
      <c r="LN922" s="14"/>
      <c r="LO922" s="14"/>
      <c r="LP922" s="14"/>
      <c r="LQ922" s="14"/>
      <c r="LR922" s="14"/>
      <c r="LS922" s="14"/>
      <c r="LT922" s="14"/>
      <c r="LU922" s="14"/>
      <c r="LV922" s="14"/>
      <c r="LW922" s="14"/>
      <c r="LX922" s="14"/>
      <c r="LY922" s="14"/>
      <c r="LZ922" s="14"/>
      <c r="MA922" s="14"/>
      <c r="MB922" s="14"/>
      <c r="MC922" s="14"/>
      <c r="MD922" s="14"/>
      <c r="ME922" s="14"/>
      <c r="MF922" s="14"/>
      <c r="MG922" s="14"/>
      <c r="MH922" s="14"/>
      <c r="MI922" s="14"/>
      <c r="MJ922" s="14"/>
      <c r="MK922" s="14"/>
      <c r="ML922" s="14"/>
      <c r="MM922" s="14"/>
      <c r="MN922" s="14"/>
      <c r="MO922" s="14"/>
      <c r="MP922" s="14"/>
      <c r="MQ922" s="14"/>
      <c r="MR922" s="14"/>
      <c r="MS922" s="14"/>
      <c r="MT922" s="14"/>
      <c r="MU922" s="14"/>
      <c r="MV922" s="14"/>
      <c r="MW922" s="14"/>
      <c r="MX922" s="14"/>
      <c r="MY922" s="14"/>
      <c r="MZ922" s="14"/>
      <c r="NA922" s="14"/>
      <c r="NB922" s="14"/>
      <c r="NC922" s="14"/>
      <c r="ND922" s="14"/>
      <c r="NE922" s="14"/>
      <c r="NF922" s="14"/>
      <c r="NG922" s="14"/>
      <c r="NH922" s="14"/>
      <c r="NI922" s="14"/>
      <c r="NJ922" s="14"/>
      <c r="NK922" s="14"/>
      <c r="NL922" s="14"/>
      <c r="NM922" s="14"/>
      <c r="NN922" s="14"/>
      <c r="NO922" s="14"/>
      <c r="NP922" s="14"/>
      <c r="NQ922" s="14"/>
      <c r="NR922" s="14"/>
      <c r="NS922" s="14"/>
      <c r="NT922" s="14"/>
      <c r="NU922" s="14"/>
      <c r="NV922" s="14"/>
      <c r="NW922" s="14"/>
      <c r="NX922" s="14"/>
      <c r="NY922" s="14"/>
      <c r="NZ922" s="14"/>
      <c r="OA922" s="14"/>
      <c r="OB922" s="14"/>
      <c r="OC922" s="14"/>
      <c r="OD922" s="14"/>
      <c r="OE922" s="14"/>
      <c r="OF922" s="14"/>
      <c r="OG922" s="14"/>
      <c r="OH922" s="14"/>
      <c r="OI922" s="14"/>
      <c r="OJ922" s="14"/>
      <c r="OK922" s="14"/>
      <c r="OL922" s="14"/>
      <c r="OM922" s="14"/>
      <c r="ON922" s="14"/>
      <c r="OO922" s="14"/>
      <c r="OP922" s="14"/>
      <c r="OQ922" s="14"/>
      <c r="OR922" s="14"/>
      <c r="OS922" s="14"/>
      <c r="OT922" s="14"/>
      <c r="OU922" s="14"/>
      <c r="OV922" s="14"/>
      <c r="OW922" s="14"/>
      <c r="OX922" s="14"/>
      <c r="OY922" s="14"/>
      <c r="OZ922" s="14"/>
      <c r="PA922" s="14"/>
      <c r="PB922" s="14"/>
      <c r="PC922" s="14"/>
      <c r="PD922" s="14"/>
      <c r="PE922" s="14"/>
      <c r="PF922" s="14"/>
      <c r="PG922" s="14"/>
      <c r="PH922" s="14"/>
      <c r="PI922" s="14"/>
      <c r="PJ922" s="14"/>
      <c r="PK922" s="14"/>
      <c r="PL922" s="14"/>
      <c r="PM922" s="14"/>
      <c r="PN922" s="14"/>
      <c r="PO922" s="14"/>
      <c r="PP922" s="14"/>
      <c r="PQ922" s="14"/>
      <c r="PR922" s="14"/>
      <c r="PS922" s="14"/>
      <c r="PT922" s="14"/>
      <c r="PU922" s="14"/>
      <c r="PV922" s="14"/>
      <c r="PW922" s="14"/>
      <c r="PX922" s="14"/>
      <c r="PY922" s="14"/>
      <c r="PZ922" s="14"/>
      <c r="QA922" s="14"/>
      <c r="QB922" s="14"/>
      <c r="QC922" s="14"/>
      <c r="QD922" s="14"/>
      <c r="QE922" s="14"/>
      <c r="QF922" s="14"/>
      <c r="QG922" s="14"/>
      <c r="QH922" s="14"/>
      <c r="QI922" s="14"/>
      <c r="QJ922" s="14"/>
      <c r="QK922" s="14"/>
      <c r="QL922" s="14"/>
      <c r="QM922" s="14"/>
      <c r="QN922" s="14"/>
      <c r="QO922" s="14"/>
      <c r="QP922" s="14"/>
      <c r="QQ922" s="14"/>
      <c r="QR922" s="14"/>
      <c r="QS922" s="14"/>
      <c r="QT922" s="14"/>
      <c r="QU922" s="14"/>
      <c r="QV922" s="14"/>
      <c r="QW922" s="14"/>
      <c r="QX922" s="14"/>
      <c r="QY922" s="14"/>
      <c r="QZ922" s="14"/>
      <c r="RA922" s="14"/>
      <c r="RB922" s="14"/>
      <c r="RC922" s="14"/>
      <c r="RD922" s="14"/>
      <c r="RE922" s="14"/>
      <c r="RF922" s="14"/>
      <c r="RG922" s="14"/>
      <c r="RH922" s="14"/>
      <c r="RI922" s="14"/>
      <c r="RJ922" s="14"/>
      <c r="RK922" s="14"/>
      <c r="RL922" s="14"/>
      <c r="RM922" s="14"/>
      <c r="RN922" s="14"/>
      <c r="RO922" s="14"/>
      <c r="RP922" s="14"/>
      <c r="RQ922" s="14"/>
      <c r="RR922" s="14"/>
      <c r="RS922" s="14"/>
      <c r="RT922" s="14"/>
      <c r="RU922" s="14"/>
      <c r="RV922" s="14"/>
      <c r="RW922" s="14"/>
      <c r="RX922" s="14"/>
      <c r="RY922" s="14"/>
      <c r="RZ922" s="14"/>
      <c r="SA922" s="14"/>
      <c r="SB922" s="14"/>
      <c r="SC922" s="14"/>
      <c r="SD922" s="14"/>
      <c r="SE922" s="14"/>
      <c r="SF922" s="14"/>
      <c r="SG922" s="14"/>
      <c r="SH922" s="14"/>
      <c r="SI922" s="14"/>
      <c r="SJ922" s="14"/>
      <c r="SK922" s="14"/>
      <c r="SL922" s="14"/>
      <c r="SM922" s="14"/>
      <c r="SN922" s="14"/>
      <c r="SO922" s="14"/>
      <c r="SP922" s="14"/>
      <c r="SQ922" s="14"/>
      <c r="SR922" s="14"/>
      <c r="SS922" s="14"/>
      <c r="ST922" s="14"/>
      <c r="SU922" s="14"/>
      <c r="SV922" s="14"/>
      <c r="SW922" s="14"/>
      <c r="SX922" s="14"/>
      <c r="SY922" s="14"/>
      <c r="SZ922" s="14"/>
      <c r="TA922" s="14"/>
      <c r="TB922" s="14"/>
      <c r="TC922" s="14"/>
      <c r="TD922" s="14"/>
      <c r="TE922" s="14"/>
      <c r="TF922" s="14"/>
      <c r="TG922" s="14"/>
      <c r="TH922" s="14"/>
      <c r="TI922" s="14"/>
      <c r="TJ922" s="14"/>
      <c r="TK922" s="14"/>
      <c r="TL922" s="14"/>
      <c r="TM922" s="14"/>
      <c r="TN922" s="14"/>
      <c r="TO922" s="14"/>
      <c r="TP922" s="14"/>
      <c r="TQ922" s="14"/>
      <c r="TR922" s="14"/>
      <c r="TS922" s="14"/>
      <c r="TT922" s="14"/>
      <c r="TU922" s="14"/>
      <c r="TV922" s="14"/>
      <c r="TW922" s="14"/>
      <c r="TX922" s="14"/>
      <c r="TY922" s="14"/>
      <c r="TZ922" s="14"/>
      <c r="UA922" s="14"/>
      <c r="UB922" s="14"/>
      <c r="UC922" s="14"/>
      <c r="UD922" s="14"/>
      <c r="UE922" s="14"/>
      <c r="UF922" s="14"/>
      <c r="UG922" s="14"/>
      <c r="UH922" s="14"/>
      <c r="UI922" s="14"/>
      <c r="UJ922" s="14"/>
      <c r="UK922" s="14"/>
      <c r="UL922" s="14"/>
      <c r="UM922" s="14"/>
      <c r="UN922" s="14"/>
      <c r="UO922" s="14"/>
      <c r="UP922" s="14"/>
      <c r="UQ922" s="14"/>
      <c r="UR922" s="14"/>
      <c r="US922" s="14"/>
      <c r="UT922" s="14"/>
      <c r="UU922" s="14"/>
      <c r="UV922" s="14"/>
      <c r="UW922" s="14"/>
      <c r="UX922" s="14"/>
      <c r="UY922" s="14"/>
      <c r="UZ922" s="14"/>
      <c r="VA922" s="14"/>
      <c r="VB922" s="14"/>
      <c r="VC922" s="14"/>
      <c r="VD922" s="14"/>
      <c r="VE922" s="14"/>
      <c r="VF922" s="14"/>
      <c r="VG922" s="14"/>
      <c r="VH922" s="14"/>
      <c r="VI922" s="14"/>
      <c r="VJ922" s="14"/>
      <c r="VK922" s="14"/>
      <c r="VL922" s="14"/>
      <c r="VM922" s="14"/>
      <c r="VN922" s="14"/>
      <c r="VO922" s="14"/>
      <c r="VP922" s="14"/>
      <c r="VQ922" s="14"/>
      <c r="VR922" s="14"/>
      <c r="VS922" s="14"/>
      <c r="VT922" s="14"/>
      <c r="VU922" s="14"/>
      <c r="VV922" s="14"/>
      <c r="VW922" s="14"/>
      <c r="VX922" s="14"/>
      <c r="VY922" s="14"/>
      <c r="VZ922" s="14"/>
      <c r="WA922" s="14"/>
      <c r="WB922" s="14"/>
      <c r="WC922" s="14"/>
      <c r="WD922" s="14"/>
      <c r="WE922" s="14"/>
      <c r="WF922" s="14"/>
      <c r="WG922" s="14"/>
      <c r="WH922" s="14"/>
      <c r="WI922" s="14"/>
      <c r="WJ922" s="14"/>
      <c r="WK922" s="14"/>
      <c r="WL922" s="14"/>
      <c r="WM922" s="14"/>
      <c r="WN922" s="14"/>
      <c r="WO922" s="14"/>
      <c r="WP922" s="14"/>
      <c r="WQ922" s="14"/>
      <c r="WR922" s="14"/>
      <c r="WS922" s="14"/>
      <c r="WT922" s="14"/>
      <c r="WU922" s="14"/>
      <c r="WV922" s="14"/>
      <c r="WW922" s="14"/>
      <c r="WX922" s="14"/>
      <c r="WY922" s="14"/>
      <c r="WZ922" s="14"/>
      <c r="XA922" s="14"/>
      <c r="XB922" s="14"/>
      <c r="XC922" s="14"/>
      <c r="XD922" s="14"/>
      <c r="XE922" s="14"/>
      <c r="XF922" s="14"/>
      <c r="XG922" s="14"/>
      <c r="XH922" s="14"/>
      <c r="XI922" s="14"/>
      <c r="XJ922" s="14"/>
      <c r="XK922" s="14"/>
      <c r="XL922" s="14"/>
      <c r="XM922" s="14"/>
      <c r="XN922" s="14"/>
      <c r="XO922" s="14"/>
      <c r="XP922" s="14"/>
      <c r="XQ922" s="14"/>
      <c r="XR922" s="14"/>
      <c r="XS922" s="14"/>
      <c r="XT922" s="14"/>
      <c r="XU922" s="14"/>
      <c r="XV922" s="14"/>
      <c r="XW922" s="14"/>
      <c r="XX922" s="14"/>
      <c r="XY922" s="14"/>
      <c r="XZ922" s="14"/>
      <c r="YA922" s="14"/>
      <c r="YB922" s="14"/>
      <c r="YC922" s="14"/>
      <c r="YD922" s="14"/>
      <c r="YE922" s="14"/>
      <c r="YF922" s="14"/>
      <c r="YG922" s="14"/>
      <c r="YH922" s="14"/>
      <c r="YI922" s="14"/>
      <c r="YJ922" s="14"/>
      <c r="YK922" s="14"/>
      <c r="YL922" s="14"/>
      <c r="YM922" s="14"/>
      <c r="YN922" s="14"/>
      <c r="YO922" s="14"/>
      <c r="YP922" s="14"/>
      <c r="YQ922" s="14"/>
      <c r="YR922" s="14"/>
      <c r="YS922" s="14"/>
      <c r="YT922" s="14"/>
      <c r="YU922" s="14"/>
      <c r="YV922" s="14"/>
      <c r="YW922" s="14"/>
      <c r="YX922" s="14"/>
      <c r="YY922" s="14"/>
      <c r="YZ922" s="14"/>
      <c r="ZA922" s="14"/>
      <c r="ZB922" s="14"/>
      <c r="ZC922" s="14"/>
      <c r="ZD922" s="14"/>
      <c r="ZE922" s="14"/>
      <c r="ZF922" s="14"/>
      <c r="ZG922" s="14"/>
      <c r="ZH922" s="14"/>
      <c r="ZI922" s="14"/>
      <c r="ZJ922" s="14"/>
      <c r="ZK922" s="14"/>
      <c r="ZL922" s="14"/>
      <c r="ZM922" s="14"/>
      <c r="ZN922" s="14"/>
      <c r="ZO922" s="14"/>
      <c r="ZP922" s="14"/>
      <c r="ZQ922" s="14"/>
      <c r="ZR922" s="14"/>
      <c r="ZS922" s="14"/>
      <c r="ZT922" s="14"/>
      <c r="ZU922" s="14"/>
      <c r="ZV922" s="14"/>
      <c r="ZW922" s="14"/>
      <c r="ZX922" s="14"/>
      <c r="ZY922" s="14"/>
      <c r="ZZ922" s="14"/>
      <c r="AAA922" s="14"/>
      <c r="AAB922" s="14"/>
      <c r="AAC922" s="14"/>
      <c r="AAD922" s="14"/>
      <c r="AAE922" s="14"/>
      <c r="AAF922" s="14"/>
      <c r="AAG922" s="14"/>
      <c r="AAH922" s="14"/>
      <c r="AAI922" s="14"/>
      <c r="AAJ922" s="14"/>
      <c r="AAK922" s="14"/>
      <c r="AAL922" s="14"/>
      <c r="AAM922" s="14"/>
      <c r="AAN922" s="14"/>
      <c r="AAO922" s="14"/>
      <c r="AAP922" s="14"/>
      <c r="AAQ922" s="14"/>
      <c r="AAR922" s="14"/>
      <c r="AAS922" s="14"/>
      <c r="AAT922" s="14"/>
      <c r="AAU922" s="14"/>
      <c r="AAV922" s="14"/>
      <c r="AAW922" s="14"/>
      <c r="AAX922" s="14"/>
      <c r="AAY922" s="14"/>
      <c r="AAZ922" s="14"/>
      <c r="ABA922" s="14"/>
      <c r="ABB922" s="14"/>
      <c r="ABC922" s="14"/>
      <c r="ABD922" s="14"/>
      <c r="ABE922" s="14"/>
      <c r="ABF922" s="14"/>
      <c r="ABG922" s="14"/>
      <c r="ABH922" s="14"/>
      <c r="ABI922" s="14"/>
      <c r="ABJ922" s="14"/>
      <c r="ABK922" s="14"/>
      <c r="ABL922" s="14"/>
      <c r="ABM922" s="14"/>
      <c r="ABN922" s="14"/>
      <c r="ABO922" s="14"/>
      <c r="ABP922" s="14"/>
      <c r="ABQ922" s="14"/>
      <c r="ABR922" s="14"/>
      <c r="ABS922" s="14"/>
      <c r="ABT922" s="14"/>
      <c r="ABU922" s="14"/>
      <c r="ABV922" s="14"/>
      <c r="ABW922" s="14"/>
      <c r="ABX922" s="14"/>
      <c r="ABY922" s="14"/>
      <c r="ABZ922" s="14"/>
      <c r="ACA922" s="14"/>
      <c r="ACB922" s="14"/>
      <c r="ACC922" s="14"/>
      <c r="ACD922" s="14"/>
      <c r="ACE922" s="14"/>
      <c r="ACF922" s="14"/>
      <c r="ACG922" s="14"/>
      <c r="ACH922" s="14"/>
      <c r="ACI922" s="14"/>
      <c r="ACJ922" s="14"/>
      <c r="ACK922" s="14"/>
      <c r="ACL922" s="14"/>
      <c r="ACM922" s="14"/>
      <c r="ACN922" s="14"/>
      <c r="ACO922" s="14"/>
      <c r="ACP922" s="14"/>
      <c r="ACQ922" s="14"/>
      <c r="ACR922" s="14"/>
      <c r="ACS922" s="14"/>
      <c r="ACT922" s="14"/>
      <c r="ACU922" s="14"/>
      <c r="ACV922" s="14"/>
      <c r="ACW922" s="14"/>
      <c r="ACX922" s="14"/>
      <c r="ACY922" s="14"/>
      <c r="ACZ922" s="14"/>
      <c r="ADA922" s="14"/>
      <c r="ADB922" s="14"/>
      <c r="ADC922" s="14"/>
      <c r="ADD922" s="14"/>
      <c r="ADE922" s="14"/>
      <c r="ADF922" s="14"/>
      <c r="ADG922" s="14"/>
      <c r="ADH922" s="14"/>
      <c r="ADI922" s="14"/>
      <c r="ADJ922" s="14"/>
      <c r="ADK922" s="14"/>
      <c r="ADL922" s="14"/>
      <c r="ADM922" s="14"/>
      <c r="ADN922" s="14"/>
      <c r="ADO922" s="14"/>
      <c r="ADP922" s="14"/>
      <c r="ADQ922" s="14"/>
      <c r="ADR922" s="14"/>
      <c r="ADS922" s="14"/>
      <c r="ADT922" s="14"/>
      <c r="ADU922" s="14"/>
      <c r="ADV922" s="14"/>
      <c r="ADW922" s="14"/>
      <c r="ADX922" s="14"/>
      <c r="ADY922" s="14"/>
      <c r="ADZ922" s="14"/>
      <c r="AEA922" s="14"/>
      <c r="AEB922" s="14"/>
      <c r="AEC922" s="14"/>
      <c r="AED922" s="14"/>
      <c r="AEE922" s="14"/>
      <c r="AEF922" s="14"/>
      <c r="AEG922" s="14"/>
      <c r="AEH922" s="14"/>
      <c r="AEI922" s="14"/>
      <c r="AEJ922" s="14"/>
      <c r="AEK922" s="14"/>
      <c r="AEL922" s="14"/>
      <c r="AEM922" s="14"/>
      <c r="AEN922" s="14"/>
      <c r="AEO922" s="14"/>
      <c r="AEP922" s="14"/>
      <c r="AEQ922" s="14"/>
      <c r="AER922" s="14"/>
      <c r="AES922" s="14"/>
      <c r="AET922" s="14"/>
      <c r="AEU922" s="14"/>
      <c r="AEV922" s="14"/>
      <c r="AEW922" s="14"/>
      <c r="AEX922" s="14"/>
      <c r="AEY922" s="14"/>
      <c r="AEZ922" s="14"/>
      <c r="AFA922" s="14"/>
      <c r="AFB922" s="14"/>
      <c r="AFC922" s="14"/>
      <c r="AFD922" s="14"/>
      <c r="AFE922" s="14"/>
      <c r="AFF922" s="14"/>
      <c r="AFG922" s="14"/>
      <c r="AFH922" s="14"/>
      <c r="AFI922" s="14"/>
      <c r="AFJ922" s="14"/>
      <c r="AFK922" s="14"/>
      <c r="AFL922" s="14"/>
      <c r="AFM922" s="14"/>
      <c r="AFN922" s="14"/>
      <c r="AFO922" s="14"/>
      <c r="AFP922" s="14"/>
      <c r="AFQ922" s="14"/>
      <c r="AFR922" s="14"/>
      <c r="AFS922" s="14"/>
      <c r="AFT922" s="14"/>
      <c r="AFU922" s="14"/>
      <c r="AFV922" s="14"/>
      <c r="AFW922" s="14"/>
      <c r="AFX922" s="14"/>
      <c r="AFY922" s="14"/>
      <c r="AFZ922" s="14"/>
      <c r="AGA922" s="14"/>
      <c r="AGB922" s="14"/>
      <c r="AGC922" s="14"/>
      <c r="AGD922" s="14"/>
      <c r="AGE922" s="14"/>
      <c r="AGF922" s="14"/>
      <c r="AGG922" s="14"/>
      <c r="AGH922" s="14"/>
      <c r="AGI922" s="14"/>
      <c r="AGJ922" s="14"/>
      <c r="AGK922" s="14"/>
      <c r="AGL922" s="14"/>
      <c r="AGM922" s="14"/>
      <c r="AGN922" s="14"/>
      <c r="AGO922" s="14"/>
      <c r="AGP922" s="14"/>
      <c r="AGQ922" s="14"/>
      <c r="AGR922" s="14"/>
      <c r="AGS922" s="14"/>
      <c r="AGT922" s="14"/>
      <c r="AGU922" s="14"/>
      <c r="AGV922" s="14"/>
      <c r="AGW922" s="14"/>
      <c r="AGX922" s="14"/>
      <c r="AGY922" s="14"/>
      <c r="AGZ922" s="14"/>
      <c r="AHA922" s="14"/>
      <c r="AHB922" s="14"/>
      <c r="AHC922" s="14"/>
      <c r="AHD922" s="14"/>
      <c r="AHE922" s="14"/>
      <c r="AHF922" s="14"/>
      <c r="AHG922" s="14"/>
      <c r="AHH922" s="14"/>
      <c r="AHI922" s="14"/>
      <c r="AHJ922" s="14"/>
      <c r="AHK922" s="14"/>
      <c r="AHL922" s="14"/>
      <c r="AHM922" s="14"/>
      <c r="AHN922" s="14"/>
      <c r="AHO922" s="14"/>
      <c r="AHP922" s="14"/>
      <c r="AHQ922" s="14"/>
      <c r="AHR922" s="14"/>
      <c r="AHS922" s="14"/>
      <c r="AHT922" s="14"/>
      <c r="AHU922" s="14"/>
      <c r="AHV922" s="14"/>
      <c r="AHW922" s="14"/>
      <c r="AHX922" s="14"/>
      <c r="AHY922" s="14"/>
      <c r="AHZ922" s="14"/>
      <c r="AIA922" s="14"/>
      <c r="AIB922" s="14"/>
      <c r="AIC922" s="14"/>
      <c r="AID922" s="14"/>
      <c r="AIE922" s="14"/>
      <c r="AIF922" s="14"/>
      <c r="AIG922" s="14"/>
      <c r="AIH922" s="14"/>
      <c r="AII922" s="14"/>
      <c r="AIJ922" s="14"/>
      <c r="AIK922" s="14"/>
      <c r="AIL922" s="14"/>
      <c r="AIM922" s="14"/>
      <c r="AIN922" s="14"/>
      <c r="AIO922" s="14"/>
      <c r="AIP922" s="14"/>
      <c r="AIQ922" s="14"/>
      <c r="AIR922" s="14"/>
      <c r="AIS922" s="14"/>
      <c r="AIT922" s="14"/>
      <c r="AIU922" s="14"/>
      <c r="AIV922" s="14"/>
      <c r="AIW922" s="14"/>
      <c r="AIX922" s="14"/>
      <c r="AIY922" s="14"/>
      <c r="AIZ922" s="14"/>
      <c r="AJA922" s="14"/>
      <c r="AJB922" s="14"/>
      <c r="AJC922" s="14"/>
      <c r="AJD922" s="14"/>
      <c r="AJE922" s="14"/>
      <c r="AJF922" s="14"/>
      <c r="AJG922" s="14"/>
      <c r="AJH922" s="14"/>
      <c r="AJI922" s="14"/>
      <c r="AJJ922" s="14"/>
      <c r="AJK922" s="14"/>
      <c r="AJL922" s="14"/>
      <c r="AJM922" s="14"/>
      <c r="AJN922" s="14"/>
      <c r="AJO922" s="14"/>
      <c r="AJP922" s="14"/>
      <c r="AJQ922" s="14"/>
      <c r="AJR922" s="14"/>
      <c r="AJS922" s="14"/>
      <c r="AJT922" s="14"/>
      <c r="AJU922" s="14"/>
      <c r="AJV922" s="14"/>
      <c r="AJW922" s="14"/>
      <c r="AJX922" s="14"/>
      <c r="AJY922" s="14"/>
      <c r="AJZ922" s="14"/>
      <c r="AKA922" s="14"/>
      <c r="AKB922" s="14"/>
      <c r="AKC922" s="14"/>
      <c r="AKD922" s="14"/>
      <c r="AKE922" s="14"/>
      <c r="AKF922" s="14"/>
      <c r="AKG922" s="14"/>
      <c r="AKH922" s="14"/>
      <c r="AKI922" s="14"/>
      <c r="AKJ922" s="14"/>
      <c r="AKK922" s="14"/>
      <c r="AKL922" s="14"/>
      <c r="AKM922" s="14"/>
      <c r="AKN922" s="14"/>
      <c r="AKO922" s="14"/>
      <c r="AKP922" s="14"/>
      <c r="AKQ922" s="14"/>
      <c r="AKR922" s="14"/>
      <c r="AKS922" s="14"/>
      <c r="AKT922" s="14"/>
      <c r="AKU922" s="14"/>
      <c r="AKV922" s="14"/>
      <c r="AKW922" s="14"/>
      <c r="AKX922" s="14"/>
      <c r="AKY922" s="14"/>
      <c r="AKZ922" s="14"/>
      <c r="ALA922" s="14"/>
      <c r="ALB922" s="14"/>
      <c r="ALC922" s="14"/>
      <c r="ALD922" s="14"/>
      <c r="ALE922" s="14"/>
      <c r="ALF922" s="14"/>
      <c r="ALG922" s="14"/>
      <c r="ALH922" s="14"/>
      <c r="ALI922" s="14"/>
      <c r="ALJ922" s="14"/>
      <c r="ALK922" s="14"/>
      <c r="ALL922" s="14"/>
      <c r="ALM922" s="14"/>
      <c r="ALN922" s="14"/>
      <c r="ALO922" s="14"/>
      <c r="ALP922" s="14"/>
      <c r="ALQ922" s="14"/>
      <c r="ALR922" s="14"/>
      <c r="ALS922" s="14"/>
      <c r="ALT922" s="14"/>
      <c r="ALU922" s="14"/>
      <c r="ALV922" s="14"/>
      <c r="ALW922" s="14"/>
      <c r="ALX922" s="14"/>
      <c r="ALY922" s="14"/>
      <c r="ALZ922" s="14"/>
      <c r="AMA922" s="14"/>
      <c r="AMB922" s="14"/>
      <c r="AMC922" s="14"/>
      <c r="AMD922" s="14"/>
      <c r="AME922" s="14"/>
      <c r="AMF922" s="14"/>
      <c r="AMG922" s="14"/>
      <c r="AMH922" s="14"/>
      <c r="AMI922" s="14"/>
      <c r="AMJ922" s="14"/>
      <c r="AMK922" s="14"/>
      <c r="AML922" s="14"/>
      <c r="AMM922" s="14"/>
      <c r="AMN922" s="14"/>
      <c r="AMO922" s="14"/>
      <c r="AMP922" s="14"/>
      <c r="AMQ922" s="14"/>
      <c r="AMR922" s="14"/>
      <c r="AMS922" s="14"/>
      <c r="AMT922" s="14"/>
      <c r="AMU922" s="14"/>
      <c r="AMV922" s="14"/>
      <c r="AMW922" s="14"/>
      <c r="AMX922" s="14"/>
      <c r="AMY922" s="14"/>
      <c r="AMZ922" s="14"/>
      <c r="ANA922" s="14"/>
      <c r="ANB922" s="14"/>
      <c r="ANC922" s="14"/>
      <c r="AND922" s="14"/>
      <c r="ANE922" s="14"/>
      <c r="ANF922" s="14"/>
      <c r="ANG922" s="14"/>
      <c r="ANH922" s="14"/>
      <c r="ANI922" s="14"/>
      <c r="ANJ922" s="14"/>
      <c r="ANK922" s="14"/>
      <c r="ANL922" s="14"/>
      <c r="ANM922" s="14"/>
      <c r="ANN922" s="14"/>
      <c r="ANO922" s="14"/>
      <c r="ANP922" s="14"/>
      <c r="ANQ922" s="14"/>
      <c r="ANR922" s="14"/>
      <c r="ANS922" s="14"/>
      <c r="ANT922" s="14"/>
      <c r="ANU922" s="14"/>
      <c r="ANV922" s="14"/>
      <c r="ANW922" s="14"/>
      <c r="ANX922" s="14"/>
      <c r="ANY922" s="14"/>
      <c r="ANZ922" s="14"/>
      <c r="AOA922" s="14"/>
      <c r="AOB922" s="14"/>
      <c r="AOC922" s="14"/>
      <c r="AOD922" s="14"/>
      <c r="AOE922" s="14"/>
      <c r="AOF922" s="14"/>
      <c r="AOG922" s="14"/>
      <c r="AOH922" s="14"/>
      <c r="AOI922" s="14"/>
      <c r="AOJ922" s="14"/>
      <c r="AOK922" s="14"/>
      <c r="AOL922" s="14"/>
      <c r="AOM922" s="14"/>
      <c r="AON922" s="14"/>
      <c r="AOO922" s="14"/>
      <c r="AOP922" s="14"/>
      <c r="AOQ922" s="14"/>
      <c r="AOR922" s="14"/>
      <c r="AOS922" s="14"/>
      <c r="AOT922" s="14"/>
      <c r="AOU922" s="14"/>
      <c r="AOV922" s="14"/>
      <c r="AOW922" s="14"/>
      <c r="AOX922" s="14"/>
      <c r="AOY922" s="14"/>
      <c r="AOZ922" s="14"/>
      <c r="APA922" s="14"/>
      <c r="APB922" s="14"/>
      <c r="APC922" s="14"/>
      <c r="APD922" s="14"/>
      <c r="APE922" s="14"/>
      <c r="APF922" s="14"/>
      <c r="APG922" s="14"/>
      <c r="APH922" s="14"/>
      <c r="API922" s="14"/>
      <c r="APJ922" s="14"/>
      <c r="APK922" s="14"/>
      <c r="APL922" s="14"/>
      <c r="APM922" s="14"/>
      <c r="APN922" s="14"/>
      <c r="APO922" s="14"/>
      <c r="APP922" s="14"/>
      <c r="APQ922" s="14"/>
      <c r="APR922" s="14"/>
      <c r="APS922" s="14"/>
      <c r="APT922" s="14"/>
      <c r="APU922" s="14"/>
      <c r="APV922" s="14"/>
      <c r="APW922" s="14"/>
      <c r="APX922" s="14"/>
      <c r="APY922" s="14"/>
      <c r="APZ922" s="14"/>
      <c r="AQA922" s="14"/>
      <c r="AQB922" s="14"/>
      <c r="AQC922" s="14"/>
      <c r="AQD922" s="14"/>
      <c r="AQE922" s="14"/>
      <c r="AQF922" s="14"/>
      <c r="AQG922" s="14"/>
      <c r="AQH922" s="14"/>
      <c r="AQI922" s="14"/>
      <c r="AQJ922" s="14"/>
      <c r="AQK922" s="14"/>
      <c r="AQL922" s="14"/>
      <c r="AQM922" s="14"/>
      <c r="AQN922" s="14"/>
      <c r="AQO922" s="14"/>
      <c r="AQP922" s="14"/>
      <c r="AQQ922" s="14"/>
      <c r="AQR922" s="14"/>
      <c r="AQS922" s="14"/>
      <c r="AQT922" s="14"/>
      <c r="AQU922" s="14"/>
      <c r="AQV922" s="14"/>
      <c r="AQW922" s="14"/>
      <c r="AQX922" s="14"/>
      <c r="AQY922" s="14"/>
      <c r="AQZ922" s="14"/>
      <c r="ARA922" s="14"/>
      <c r="ARB922" s="14"/>
      <c r="ARC922" s="14"/>
      <c r="ARD922" s="14"/>
      <c r="ARE922" s="14"/>
      <c r="ARF922" s="14"/>
      <c r="ARG922" s="14"/>
      <c r="ARH922" s="14"/>
      <c r="ARI922" s="14"/>
      <c r="ARJ922" s="14"/>
      <c r="ARK922" s="14"/>
      <c r="ARL922" s="14"/>
      <c r="ARM922" s="14"/>
      <c r="ARN922" s="14"/>
      <c r="ARO922" s="14"/>
      <c r="ARP922" s="14"/>
      <c r="ARQ922" s="14"/>
      <c r="ARR922" s="14"/>
      <c r="ARS922" s="14"/>
      <c r="ART922" s="14"/>
      <c r="ARU922" s="14"/>
      <c r="ARV922" s="14"/>
      <c r="ARW922" s="14"/>
      <c r="ARX922" s="14"/>
      <c r="ARY922" s="14"/>
      <c r="ARZ922" s="14"/>
      <c r="ASA922" s="14"/>
      <c r="ASB922" s="14"/>
      <c r="ASC922" s="14"/>
      <c r="ASD922" s="14"/>
      <c r="ASE922" s="14"/>
      <c r="ASF922" s="14"/>
      <c r="ASG922" s="14"/>
      <c r="ASH922" s="14"/>
      <c r="ASI922" s="14"/>
      <c r="ASJ922" s="14"/>
      <c r="ASK922" s="14"/>
      <c r="ASL922" s="14"/>
      <c r="ASM922" s="14"/>
      <c r="ASN922" s="14"/>
      <c r="ASO922" s="14"/>
      <c r="ASP922" s="14"/>
      <c r="ASQ922" s="14"/>
      <c r="ASR922" s="14"/>
      <c r="ASS922" s="14"/>
      <c r="AST922" s="14"/>
      <c r="ASU922" s="14"/>
      <c r="ASV922" s="14"/>
      <c r="ASW922" s="14"/>
      <c r="ASX922" s="14"/>
      <c r="ASY922" s="14"/>
      <c r="ASZ922" s="14"/>
      <c r="ATA922" s="14"/>
      <c r="ATB922" s="14"/>
      <c r="ATC922" s="14"/>
      <c r="ATD922" s="14"/>
      <c r="ATE922" s="14"/>
      <c r="ATF922" s="14"/>
      <c r="ATG922" s="14"/>
      <c r="ATH922" s="14"/>
      <c r="ATI922" s="14"/>
      <c r="ATJ922" s="14"/>
      <c r="ATK922" s="14"/>
      <c r="ATL922" s="14"/>
      <c r="ATM922" s="14"/>
      <c r="ATN922" s="14"/>
      <c r="ATO922" s="14"/>
      <c r="ATP922" s="14"/>
      <c r="ATQ922" s="14"/>
      <c r="ATR922" s="14"/>
      <c r="ATS922" s="14"/>
      <c r="ATT922" s="14"/>
      <c r="ATU922" s="14"/>
      <c r="ATV922" s="14"/>
      <c r="ATW922" s="14"/>
      <c r="ATX922" s="14"/>
      <c r="ATY922" s="14"/>
      <c r="ATZ922" s="14"/>
      <c r="AUA922" s="14"/>
      <c r="AUB922" s="14"/>
      <c r="AUC922" s="14"/>
      <c r="AUD922" s="14"/>
      <c r="AUE922" s="14"/>
      <c r="AUF922" s="14"/>
      <c r="AUG922" s="14"/>
      <c r="AUH922" s="14"/>
      <c r="AUI922" s="14"/>
      <c r="AUJ922" s="14"/>
      <c r="AUK922" s="14"/>
      <c r="AUL922" s="14"/>
      <c r="AUM922" s="14"/>
      <c r="AUN922" s="14"/>
      <c r="AUO922" s="14"/>
      <c r="AUP922" s="14"/>
      <c r="AUQ922" s="14"/>
      <c r="AUR922" s="14"/>
      <c r="AUS922" s="14"/>
      <c r="AUT922" s="14"/>
      <c r="AUU922" s="14"/>
      <c r="AUV922" s="14"/>
      <c r="AUW922" s="14"/>
      <c r="AUX922" s="14"/>
      <c r="AUY922" s="14"/>
      <c r="AUZ922" s="14"/>
      <c r="AVA922" s="14"/>
      <c r="AVB922" s="14"/>
      <c r="AVC922" s="14"/>
      <c r="AVD922" s="14"/>
      <c r="AVE922" s="14"/>
      <c r="AVF922" s="14"/>
      <c r="AVG922" s="14"/>
      <c r="AVH922" s="14"/>
      <c r="AVI922" s="14"/>
      <c r="AVJ922" s="14"/>
      <c r="AVK922" s="14"/>
      <c r="AVL922" s="14"/>
      <c r="AVM922" s="14"/>
      <c r="AVN922" s="14"/>
      <c r="AVO922" s="14"/>
      <c r="AVP922" s="14"/>
      <c r="AVQ922" s="14"/>
      <c r="AVR922" s="14"/>
      <c r="AVS922" s="14"/>
      <c r="AVT922" s="14"/>
      <c r="AVU922" s="14"/>
      <c r="AVV922" s="14"/>
      <c r="AVW922" s="14"/>
      <c r="AVX922" s="14"/>
      <c r="AVY922" s="14"/>
      <c r="AVZ922" s="14"/>
      <c r="AWA922" s="14"/>
      <c r="AWB922" s="14"/>
      <c r="AWC922" s="14"/>
      <c r="AWD922" s="14"/>
      <c r="AWE922" s="14"/>
      <c r="AWF922" s="14"/>
      <c r="AWG922" s="14"/>
      <c r="AWH922" s="14"/>
      <c r="AWI922" s="14"/>
      <c r="AWJ922" s="14"/>
      <c r="AWK922" s="14"/>
      <c r="AWL922" s="14"/>
      <c r="AWM922" s="14"/>
      <c r="AWN922" s="14"/>
      <c r="AWO922" s="14"/>
      <c r="AWP922" s="14"/>
      <c r="AWQ922" s="14"/>
      <c r="AWR922" s="14"/>
      <c r="AWS922" s="14"/>
      <c r="AWT922" s="14"/>
      <c r="AWU922" s="14"/>
      <c r="AWV922" s="14"/>
      <c r="AWW922" s="14"/>
      <c r="AWX922" s="14"/>
      <c r="AWY922" s="14"/>
      <c r="AWZ922" s="14"/>
      <c r="AXA922" s="14"/>
      <c r="AXB922" s="14"/>
      <c r="AXC922" s="14"/>
      <c r="AXD922" s="14"/>
      <c r="AXE922" s="14"/>
      <c r="AXF922" s="14"/>
      <c r="AXG922" s="14"/>
      <c r="AXH922" s="14"/>
      <c r="AXI922" s="14"/>
      <c r="AXJ922" s="14"/>
      <c r="AXK922" s="14"/>
      <c r="AXL922" s="14"/>
      <c r="AXM922" s="14"/>
      <c r="AXN922" s="14"/>
      <c r="AXO922" s="14"/>
      <c r="AXP922" s="14"/>
      <c r="AXQ922" s="14"/>
      <c r="AXR922" s="14"/>
      <c r="AXS922" s="14"/>
      <c r="AXT922" s="14"/>
      <c r="AXU922" s="14"/>
      <c r="AXV922" s="14"/>
      <c r="AXW922" s="14"/>
      <c r="AXX922" s="14"/>
      <c r="AXY922" s="14"/>
      <c r="AXZ922" s="14"/>
      <c r="AYA922" s="14"/>
      <c r="AYB922" s="14"/>
      <c r="AYC922" s="14"/>
      <c r="AYD922" s="14"/>
      <c r="AYE922" s="14"/>
      <c r="AYF922" s="14"/>
      <c r="AYG922" s="14"/>
      <c r="AYH922" s="14"/>
      <c r="AYI922" s="14"/>
      <c r="AYJ922" s="14"/>
      <c r="AYK922" s="14"/>
      <c r="AYL922" s="14"/>
      <c r="AYM922" s="14"/>
      <c r="AYN922" s="14"/>
      <c r="AYO922" s="14"/>
      <c r="AYP922" s="14"/>
      <c r="AYQ922" s="14"/>
      <c r="AYR922" s="14"/>
      <c r="AYS922" s="14"/>
      <c r="AYT922" s="14"/>
      <c r="AYU922" s="14"/>
      <c r="AYV922" s="14"/>
      <c r="AYW922" s="14"/>
      <c r="AYX922" s="14"/>
      <c r="AYY922" s="14"/>
      <c r="AYZ922" s="14"/>
      <c r="AZA922" s="14"/>
      <c r="AZB922" s="14"/>
      <c r="AZC922" s="14"/>
      <c r="AZD922" s="14"/>
      <c r="AZE922" s="14"/>
      <c r="AZF922" s="14"/>
      <c r="AZG922" s="14"/>
      <c r="AZH922" s="14"/>
      <c r="AZI922" s="14"/>
      <c r="AZJ922" s="14"/>
      <c r="AZK922" s="14"/>
      <c r="AZL922" s="14"/>
      <c r="AZM922" s="14"/>
      <c r="AZN922" s="14"/>
      <c r="AZO922" s="14"/>
      <c r="AZP922" s="14"/>
      <c r="AZQ922" s="14"/>
      <c r="AZR922" s="14"/>
      <c r="AZS922" s="14"/>
      <c r="AZT922" s="14"/>
      <c r="AZU922" s="14"/>
      <c r="AZV922" s="14"/>
      <c r="AZW922" s="14"/>
      <c r="AZX922" s="14"/>
      <c r="AZY922" s="14"/>
      <c r="AZZ922" s="14"/>
      <c r="BAA922" s="14"/>
      <c r="BAB922" s="14"/>
      <c r="BAC922" s="14"/>
      <c r="BAD922" s="14"/>
      <c r="BAE922" s="14"/>
      <c r="BAF922" s="14"/>
      <c r="BAG922" s="14"/>
      <c r="BAH922" s="14"/>
      <c r="BAI922" s="14"/>
      <c r="BAJ922" s="14"/>
      <c r="BAK922" s="14"/>
      <c r="BAL922" s="14"/>
      <c r="BAM922" s="14"/>
      <c r="BAN922" s="14"/>
      <c r="BAO922" s="14"/>
      <c r="BAP922" s="14"/>
      <c r="BAQ922" s="14"/>
      <c r="BAR922" s="14"/>
      <c r="BAS922" s="14"/>
      <c r="BAT922" s="14"/>
      <c r="BAU922" s="14"/>
      <c r="BAV922" s="14"/>
      <c r="BAW922" s="14"/>
      <c r="BAX922" s="14"/>
      <c r="BAY922" s="14"/>
      <c r="BAZ922" s="14"/>
      <c r="BBA922" s="14"/>
      <c r="BBB922" s="14"/>
      <c r="BBC922" s="14"/>
      <c r="BBD922" s="14"/>
      <c r="BBE922" s="14"/>
      <c r="BBF922" s="14"/>
      <c r="BBG922" s="14"/>
      <c r="BBH922" s="14"/>
      <c r="BBI922" s="14"/>
      <c r="BBJ922" s="14"/>
      <c r="BBK922" s="14"/>
      <c r="BBL922" s="14"/>
      <c r="BBM922" s="14"/>
      <c r="BBN922" s="14"/>
      <c r="BBO922" s="14"/>
      <c r="BBP922" s="14"/>
      <c r="BBQ922" s="14"/>
      <c r="BBR922" s="14"/>
      <c r="BBS922" s="14"/>
      <c r="BBT922" s="14"/>
      <c r="BBU922" s="14"/>
      <c r="BBV922" s="14"/>
      <c r="BBW922" s="14"/>
      <c r="BBX922" s="14"/>
      <c r="BBY922" s="14"/>
      <c r="BBZ922" s="14"/>
      <c r="BCA922" s="14"/>
      <c r="BCB922" s="14"/>
      <c r="BCC922" s="14"/>
      <c r="BCD922" s="14"/>
      <c r="BCE922" s="14"/>
      <c r="BCF922" s="14"/>
      <c r="BCG922" s="14"/>
      <c r="BCH922" s="14"/>
      <c r="BCI922" s="14"/>
      <c r="BCJ922" s="14"/>
      <c r="BCK922" s="14"/>
      <c r="BCL922" s="14"/>
      <c r="BCM922" s="14"/>
      <c r="BCN922" s="14"/>
      <c r="BCO922" s="14"/>
      <c r="BCP922" s="14"/>
      <c r="BCQ922" s="14"/>
      <c r="BCR922" s="14"/>
      <c r="BCS922" s="14"/>
      <c r="BCT922" s="14"/>
      <c r="BCU922" s="14"/>
      <c r="BCV922" s="14"/>
      <c r="BCW922" s="14"/>
      <c r="BCX922" s="14"/>
      <c r="BCY922" s="14"/>
      <c r="BCZ922" s="14"/>
      <c r="BDA922" s="14"/>
      <c r="BDB922" s="14"/>
      <c r="BDC922" s="14"/>
      <c r="BDD922" s="14"/>
      <c r="BDE922" s="14"/>
      <c r="BDF922" s="14"/>
      <c r="BDG922" s="14"/>
      <c r="BDH922" s="14"/>
      <c r="BDI922" s="14"/>
      <c r="BDJ922" s="14"/>
      <c r="BDK922" s="14"/>
      <c r="BDL922" s="14"/>
      <c r="BDM922" s="14"/>
      <c r="BDN922" s="14"/>
      <c r="BDO922" s="14"/>
      <c r="BDP922" s="14"/>
      <c r="BDQ922" s="14"/>
      <c r="BDR922" s="14"/>
      <c r="BDS922" s="14"/>
      <c r="BDT922" s="14"/>
      <c r="BDU922" s="14"/>
      <c r="BDV922" s="14"/>
      <c r="BDW922" s="14"/>
      <c r="BDX922" s="14"/>
      <c r="BDY922" s="14"/>
      <c r="BDZ922" s="14"/>
      <c r="BEA922" s="14"/>
      <c r="BEB922" s="14"/>
      <c r="BEC922" s="14"/>
      <c r="BED922" s="14"/>
      <c r="BEE922" s="14"/>
      <c r="BEF922" s="14"/>
      <c r="BEG922" s="14"/>
      <c r="BEH922" s="14"/>
      <c r="BEI922" s="14"/>
      <c r="BEJ922" s="14"/>
      <c r="BEK922" s="14"/>
      <c r="BEL922" s="14"/>
      <c r="BEM922" s="14"/>
      <c r="BEN922" s="14"/>
      <c r="BEO922" s="14"/>
      <c r="BEP922" s="14"/>
      <c r="BEQ922" s="14"/>
      <c r="BER922" s="14"/>
      <c r="BES922" s="14"/>
      <c r="BET922" s="14"/>
      <c r="BEU922" s="14"/>
      <c r="BEV922" s="14"/>
      <c r="BEW922" s="14"/>
      <c r="BEX922" s="14"/>
      <c r="BEY922" s="14"/>
      <c r="BEZ922" s="14"/>
      <c r="BFA922" s="14"/>
      <c r="BFB922" s="14"/>
      <c r="BFC922" s="14"/>
      <c r="BFD922" s="14"/>
      <c r="BFE922" s="14"/>
      <c r="BFF922" s="14"/>
      <c r="BFG922" s="14"/>
      <c r="BFH922" s="14"/>
      <c r="BFI922" s="14"/>
      <c r="BFJ922" s="14"/>
      <c r="BFK922" s="14"/>
      <c r="BFL922" s="14"/>
      <c r="BFM922" s="14"/>
      <c r="BFN922" s="14"/>
      <c r="BFO922" s="14"/>
      <c r="BFP922" s="14"/>
      <c r="BFQ922" s="14"/>
      <c r="BFR922" s="14"/>
      <c r="BFS922" s="14"/>
      <c r="BFT922" s="14"/>
      <c r="BFU922" s="14"/>
      <c r="BFV922" s="14"/>
      <c r="BFW922" s="14"/>
      <c r="BFX922" s="14"/>
      <c r="BFY922" s="14"/>
      <c r="BFZ922" s="14"/>
      <c r="BGA922" s="14"/>
      <c r="BGB922" s="14"/>
      <c r="BGC922" s="14"/>
      <c r="BGD922" s="14"/>
      <c r="BGE922" s="14"/>
      <c r="BGF922" s="14"/>
      <c r="BGG922" s="14"/>
      <c r="BGH922" s="14"/>
      <c r="BGI922" s="14"/>
      <c r="BGJ922" s="14"/>
      <c r="BGK922" s="14"/>
      <c r="BGL922" s="14"/>
      <c r="BGM922" s="14"/>
      <c r="BGN922" s="14"/>
      <c r="BGO922" s="14"/>
      <c r="BGP922" s="14"/>
      <c r="BGQ922" s="14"/>
      <c r="BGR922" s="14"/>
      <c r="BGS922" s="14"/>
      <c r="BGT922" s="14"/>
      <c r="BGU922" s="14"/>
      <c r="BGV922" s="14"/>
      <c r="BGW922" s="14"/>
      <c r="BGX922" s="14"/>
      <c r="BGY922" s="14"/>
      <c r="BGZ922" s="14"/>
      <c r="BHA922" s="14"/>
      <c r="BHB922" s="14"/>
      <c r="BHC922" s="14"/>
      <c r="BHD922" s="14"/>
      <c r="BHE922" s="14"/>
      <c r="BHF922" s="14"/>
      <c r="BHG922" s="14"/>
      <c r="BHH922" s="14"/>
      <c r="BHI922" s="14"/>
      <c r="BHJ922" s="14"/>
      <c r="BHK922" s="14"/>
      <c r="BHL922" s="14"/>
      <c r="BHM922" s="14"/>
      <c r="BHN922" s="14"/>
      <c r="BHO922" s="14"/>
      <c r="BHP922" s="14"/>
      <c r="BHQ922" s="14"/>
      <c r="BHR922" s="14"/>
      <c r="BHS922" s="14"/>
      <c r="BHT922" s="14"/>
      <c r="BHU922" s="14"/>
      <c r="BHV922" s="14"/>
      <c r="BHW922" s="14"/>
      <c r="BHX922" s="14"/>
      <c r="BHY922" s="14"/>
      <c r="BHZ922" s="14"/>
      <c r="BIA922" s="14"/>
      <c r="BIB922" s="14"/>
      <c r="BIC922" s="14"/>
      <c r="BID922" s="14"/>
      <c r="BIE922" s="14"/>
      <c r="BIF922" s="14"/>
      <c r="BIG922" s="14"/>
      <c r="BIH922" s="14"/>
      <c r="BII922" s="14"/>
      <c r="BIJ922" s="14"/>
      <c r="BIK922" s="14"/>
      <c r="BIL922" s="14"/>
      <c r="BIM922" s="14"/>
      <c r="BIN922" s="14"/>
      <c r="BIO922" s="14"/>
      <c r="BIP922" s="14"/>
      <c r="BIQ922" s="14"/>
      <c r="BIR922" s="14"/>
      <c r="BIS922" s="14"/>
      <c r="BIT922" s="14"/>
      <c r="BIU922" s="14"/>
      <c r="BIV922" s="14"/>
      <c r="BIW922" s="14"/>
      <c r="BIX922" s="14"/>
      <c r="BIY922" s="14"/>
      <c r="BIZ922" s="14"/>
      <c r="BJA922" s="14"/>
      <c r="BJB922" s="14"/>
      <c r="BJC922" s="14"/>
      <c r="BJD922" s="14"/>
      <c r="BJE922" s="14"/>
      <c r="BJF922" s="14"/>
      <c r="BJG922" s="14"/>
      <c r="BJH922" s="14"/>
      <c r="BJI922" s="14"/>
      <c r="BJJ922" s="14"/>
      <c r="BJK922" s="14"/>
      <c r="BJL922" s="14"/>
      <c r="BJM922" s="14"/>
      <c r="BJN922" s="14"/>
      <c r="BJO922" s="14"/>
      <c r="BJP922" s="14"/>
      <c r="BJQ922" s="14"/>
      <c r="BJR922" s="14"/>
      <c r="BJS922" s="14"/>
      <c r="BJT922" s="14"/>
      <c r="BJU922" s="14"/>
      <c r="BJV922" s="14"/>
      <c r="BJW922" s="14"/>
      <c r="BJX922" s="14"/>
      <c r="BJY922" s="14"/>
      <c r="BJZ922" s="14"/>
      <c r="BKA922" s="14"/>
      <c r="BKB922" s="14"/>
      <c r="BKC922" s="14"/>
      <c r="BKD922" s="14"/>
      <c r="BKE922" s="14"/>
      <c r="BKF922" s="14"/>
      <c r="BKG922" s="14"/>
      <c r="BKH922" s="14"/>
      <c r="BKI922" s="14"/>
      <c r="BKJ922" s="14"/>
      <c r="BKK922" s="14"/>
      <c r="BKL922" s="14"/>
      <c r="BKM922" s="14"/>
      <c r="BKN922" s="14"/>
      <c r="BKO922" s="14"/>
      <c r="BKP922" s="14"/>
      <c r="BKQ922" s="14"/>
      <c r="BKR922" s="14"/>
      <c r="BKS922" s="14"/>
      <c r="BKT922" s="14"/>
      <c r="BKU922" s="14"/>
      <c r="BKV922" s="14"/>
      <c r="BKW922" s="14"/>
      <c r="BKX922" s="14"/>
      <c r="BKY922" s="14"/>
      <c r="BKZ922" s="14"/>
      <c r="BLA922" s="14"/>
      <c r="BLB922" s="14"/>
      <c r="BLC922" s="14"/>
      <c r="BLD922" s="14"/>
      <c r="BLE922" s="14"/>
      <c r="BLF922" s="14"/>
      <c r="BLG922" s="14"/>
      <c r="BLH922" s="14"/>
      <c r="BLI922" s="14"/>
      <c r="BLJ922" s="14"/>
      <c r="BLK922" s="14"/>
      <c r="BLL922" s="14"/>
      <c r="BLM922" s="14"/>
      <c r="BLN922" s="14"/>
      <c r="BLO922" s="14"/>
      <c r="BLP922" s="14"/>
      <c r="BLQ922" s="14"/>
      <c r="BLR922" s="14"/>
      <c r="BLS922" s="14"/>
      <c r="BLT922" s="14"/>
      <c r="BLU922" s="14"/>
      <c r="BLV922" s="14"/>
      <c r="BLW922" s="14"/>
      <c r="BLX922" s="14"/>
      <c r="BLY922" s="14"/>
      <c r="BLZ922" s="14"/>
      <c r="BMA922" s="14"/>
      <c r="BMB922" s="14"/>
      <c r="BMC922" s="14"/>
      <c r="BMD922" s="14"/>
      <c r="BME922" s="14"/>
      <c r="BMF922" s="14"/>
      <c r="BMG922" s="14"/>
      <c r="BMH922" s="14"/>
      <c r="BMI922" s="14"/>
      <c r="BMJ922" s="14"/>
      <c r="BMK922" s="14"/>
      <c r="BML922" s="14"/>
      <c r="BMM922" s="14"/>
      <c r="BMN922" s="14"/>
      <c r="BMO922" s="14"/>
      <c r="BMP922" s="14"/>
      <c r="BMQ922" s="14"/>
      <c r="BMR922" s="14"/>
      <c r="BMS922" s="14"/>
      <c r="BMT922" s="14"/>
      <c r="BMU922" s="14"/>
      <c r="BMV922" s="14"/>
      <c r="BMW922" s="14"/>
      <c r="BMX922" s="14"/>
      <c r="BMY922" s="14"/>
      <c r="BMZ922" s="14"/>
      <c r="BNA922" s="14"/>
      <c r="BNB922" s="14"/>
      <c r="BNC922" s="14"/>
      <c r="BND922" s="14"/>
      <c r="BNE922" s="14"/>
      <c r="BNF922" s="14"/>
      <c r="BNG922" s="14"/>
      <c r="BNH922" s="14"/>
      <c r="BNI922" s="14"/>
      <c r="BNJ922" s="14"/>
      <c r="BNK922" s="14"/>
      <c r="BNL922" s="14"/>
      <c r="BNM922" s="14"/>
      <c r="BNN922" s="14"/>
      <c r="BNO922" s="14"/>
      <c r="BNP922" s="14"/>
      <c r="BNQ922" s="14"/>
      <c r="BNR922" s="14"/>
      <c r="BNS922" s="14"/>
      <c r="BNT922" s="14"/>
      <c r="BNU922" s="14"/>
      <c r="BNV922" s="14"/>
      <c r="BNW922" s="14"/>
      <c r="BNX922" s="14"/>
      <c r="BNY922" s="14"/>
      <c r="BNZ922" s="14"/>
      <c r="BOA922" s="14"/>
      <c r="BOB922" s="14"/>
      <c r="BOC922" s="14"/>
      <c r="BOD922" s="14"/>
      <c r="BOE922" s="14"/>
      <c r="BOF922" s="14"/>
      <c r="BOG922" s="14"/>
      <c r="BOH922" s="14"/>
      <c r="BOI922" s="14"/>
      <c r="BOJ922" s="14"/>
      <c r="BOK922" s="14"/>
      <c r="BOL922" s="14"/>
      <c r="BOM922" s="14"/>
      <c r="BON922" s="14"/>
      <c r="BOO922" s="14"/>
      <c r="BOP922" s="14"/>
      <c r="BOQ922" s="14"/>
      <c r="BOR922" s="14"/>
      <c r="BOS922" s="14"/>
      <c r="BOT922" s="14"/>
      <c r="BOU922" s="14"/>
      <c r="BOV922" s="14"/>
      <c r="BOW922" s="14"/>
      <c r="BOX922" s="14"/>
      <c r="BOY922" s="14"/>
      <c r="BOZ922" s="14"/>
      <c r="BPA922" s="14"/>
      <c r="BPB922" s="14"/>
      <c r="BPC922" s="14"/>
      <c r="BPD922" s="14"/>
      <c r="BPE922" s="14"/>
      <c r="BPF922" s="14"/>
      <c r="BPG922" s="14"/>
      <c r="BPH922" s="14"/>
      <c r="BPI922" s="14"/>
      <c r="BPJ922" s="14"/>
      <c r="BPK922" s="14"/>
      <c r="BPL922" s="14"/>
      <c r="BPM922" s="14"/>
      <c r="BPN922" s="14"/>
      <c r="BPO922" s="14"/>
      <c r="BPP922" s="14"/>
      <c r="BPQ922" s="14"/>
      <c r="BPR922" s="14"/>
      <c r="BPS922" s="14"/>
      <c r="BPT922" s="14"/>
      <c r="BPU922" s="14"/>
      <c r="BPV922" s="14"/>
      <c r="BPW922" s="14"/>
      <c r="BPX922" s="14"/>
      <c r="BPY922" s="14"/>
      <c r="BPZ922" s="14"/>
      <c r="BQA922" s="14"/>
      <c r="BQB922" s="14"/>
      <c r="BQC922" s="14"/>
      <c r="BQD922" s="14"/>
      <c r="BQE922" s="14"/>
      <c r="BQF922" s="14"/>
      <c r="BQG922" s="14"/>
      <c r="BQH922" s="14"/>
      <c r="BQI922" s="14"/>
      <c r="BQJ922" s="14"/>
      <c r="BQK922" s="14"/>
      <c r="BQL922" s="14"/>
      <c r="BQM922" s="14"/>
      <c r="BQN922" s="14"/>
      <c r="BQO922" s="14"/>
      <c r="BQP922" s="14"/>
      <c r="BQQ922" s="14"/>
      <c r="BQR922" s="14"/>
      <c r="BQS922" s="14"/>
      <c r="BQT922" s="14"/>
      <c r="BQU922" s="14"/>
      <c r="BQV922" s="14"/>
      <c r="BQW922" s="14"/>
      <c r="BQX922" s="14"/>
      <c r="BQY922" s="14"/>
      <c r="BQZ922" s="14"/>
      <c r="BRA922" s="14"/>
      <c r="BRB922" s="14"/>
      <c r="BRC922" s="14"/>
      <c r="BRD922" s="14"/>
      <c r="BRE922" s="14"/>
      <c r="BRF922" s="14"/>
      <c r="BRG922" s="14"/>
      <c r="BRH922" s="14"/>
      <c r="BRI922" s="14"/>
      <c r="BRJ922" s="14"/>
      <c r="BRK922" s="14"/>
      <c r="BRL922" s="14"/>
      <c r="BRM922" s="14"/>
      <c r="BRN922" s="14"/>
      <c r="BRO922" s="14"/>
      <c r="BRP922" s="14"/>
      <c r="BRQ922" s="14"/>
      <c r="BRR922" s="14"/>
      <c r="BRS922" s="14"/>
      <c r="BRT922" s="14"/>
      <c r="BRU922" s="14"/>
      <c r="BRV922" s="14"/>
      <c r="BRW922" s="14"/>
      <c r="BRX922" s="14"/>
      <c r="BRY922" s="14"/>
      <c r="BRZ922" s="14"/>
      <c r="BSA922" s="14"/>
      <c r="BSB922" s="14"/>
      <c r="BSC922" s="14"/>
      <c r="BSD922" s="14"/>
      <c r="BSE922" s="14"/>
      <c r="BSF922" s="14"/>
      <c r="BSG922" s="14"/>
      <c r="BSH922" s="14"/>
      <c r="BSI922" s="14"/>
      <c r="BSJ922" s="14"/>
      <c r="BSK922" s="14"/>
      <c r="BSL922" s="14"/>
      <c r="BSM922" s="14"/>
      <c r="BSN922" s="14"/>
      <c r="BSO922" s="14"/>
      <c r="BSP922" s="14"/>
      <c r="BSQ922" s="14"/>
      <c r="BSR922" s="14"/>
      <c r="BSS922" s="14"/>
      <c r="BST922" s="14"/>
      <c r="BSU922" s="14"/>
      <c r="BSV922" s="14"/>
      <c r="BSW922" s="14"/>
      <c r="BSX922" s="14"/>
      <c r="BSY922" s="14"/>
      <c r="BSZ922" s="14"/>
      <c r="BTA922" s="14"/>
      <c r="BTB922" s="14"/>
      <c r="BTC922" s="14"/>
      <c r="BTD922" s="14"/>
      <c r="BTE922" s="14"/>
      <c r="BTF922" s="14"/>
      <c r="BTG922" s="14"/>
      <c r="BTH922" s="14"/>
      <c r="BTI922" s="14"/>
      <c r="BTJ922" s="14"/>
      <c r="BTK922" s="14"/>
      <c r="BTL922" s="14"/>
      <c r="BTM922" s="14"/>
      <c r="BTN922" s="14"/>
      <c r="BTO922" s="14"/>
      <c r="BTP922" s="14"/>
      <c r="BTQ922" s="14"/>
      <c r="BTR922" s="14"/>
      <c r="BTS922" s="14"/>
      <c r="BTT922" s="14"/>
      <c r="BTU922" s="14"/>
      <c r="BTV922" s="14"/>
      <c r="BTW922" s="14"/>
      <c r="BTX922" s="14"/>
      <c r="BTY922" s="14"/>
      <c r="BTZ922" s="14"/>
      <c r="BUA922" s="14"/>
      <c r="BUB922" s="14"/>
      <c r="BUC922" s="14"/>
      <c r="BUD922" s="14"/>
      <c r="BUE922" s="14"/>
      <c r="BUF922" s="14"/>
      <c r="BUG922" s="14"/>
      <c r="BUH922" s="14"/>
      <c r="BUI922" s="14"/>
      <c r="BUJ922" s="14"/>
      <c r="BUK922" s="14"/>
      <c r="BUL922" s="14"/>
      <c r="BUM922" s="14"/>
      <c r="BUN922" s="14"/>
      <c r="BUO922" s="14"/>
      <c r="BUP922" s="14"/>
      <c r="BUQ922" s="14"/>
      <c r="BUR922" s="14"/>
      <c r="BUS922" s="14"/>
      <c r="BUT922" s="14"/>
      <c r="BUU922" s="14"/>
      <c r="BUV922" s="14"/>
      <c r="BUW922" s="14"/>
      <c r="BUX922" s="14"/>
      <c r="BUY922" s="14"/>
      <c r="BUZ922" s="14"/>
      <c r="BVA922" s="14"/>
      <c r="BVB922" s="14"/>
      <c r="BVC922" s="14"/>
      <c r="BVD922" s="14"/>
      <c r="BVE922" s="14"/>
      <c r="BVF922" s="14"/>
      <c r="BVG922" s="14"/>
      <c r="BVH922" s="14"/>
      <c r="BVI922" s="14"/>
      <c r="BVJ922" s="14"/>
      <c r="BVK922" s="14"/>
      <c r="BVL922" s="14"/>
      <c r="BVM922" s="14"/>
      <c r="BVN922" s="14"/>
      <c r="BVO922" s="14"/>
      <c r="BVP922" s="14"/>
      <c r="BVQ922" s="14"/>
      <c r="BVR922" s="14"/>
      <c r="BVS922" s="14"/>
      <c r="BVT922" s="14"/>
      <c r="BVU922" s="14"/>
      <c r="BVV922" s="14"/>
      <c r="BVW922" s="14"/>
      <c r="BVX922" s="14"/>
      <c r="BVY922" s="14"/>
      <c r="BVZ922" s="14"/>
      <c r="BWA922" s="14"/>
      <c r="BWB922" s="14"/>
      <c r="BWC922" s="14"/>
      <c r="BWD922" s="14"/>
      <c r="BWE922" s="14"/>
      <c r="BWF922" s="14"/>
      <c r="BWG922" s="14"/>
      <c r="BWH922" s="14"/>
      <c r="BWI922" s="14"/>
      <c r="BWJ922" s="14"/>
      <c r="BWK922" s="14"/>
      <c r="BWL922" s="14"/>
      <c r="BWM922" s="14"/>
      <c r="BWN922" s="14"/>
      <c r="BWO922" s="14"/>
      <c r="BWP922" s="14"/>
      <c r="BWQ922" s="14"/>
      <c r="BWR922" s="14"/>
      <c r="BWS922" s="14"/>
      <c r="BWT922" s="14"/>
      <c r="BWU922" s="14"/>
      <c r="BWV922" s="14"/>
      <c r="BWW922" s="14"/>
      <c r="BWX922" s="14"/>
      <c r="BWY922" s="14"/>
      <c r="BWZ922" s="14"/>
      <c r="BXA922" s="14"/>
      <c r="BXB922" s="14"/>
      <c r="BXC922" s="14"/>
      <c r="BXD922" s="14"/>
      <c r="BXE922" s="14"/>
      <c r="BXF922" s="14"/>
      <c r="BXG922" s="14"/>
      <c r="BXH922" s="14"/>
      <c r="BXI922" s="14"/>
      <c r="BXJ922" s="14"/>
      <c r="BXK922" s="14"/>
      <c r="BXL922" s="14"/>
      <c r="BXM922" s="14"/>
      <c r="BXN922" s="14"/>
      <c r="BXO922" s="14"/>
      <c r="BXP922" s="14"/>
      <c r="BXQ922" s="14"/>
      <c r="BXR922" s="14"/>
      <c r="BXS922" s="14"/>
      <c r="BXT922" s="14"/>
      <c r="BXU922" s="14"/>
      <c r="BXV922" s="14"/>
      <c r="BXW922" s="14"/>
      <c r="BXX922" s="14"/>
      <c r="BXY922" s="14"/>
      <c r="BXZ922" s="14"/>
      <c r="BYA922" s="14"/>
      <c r="BYB922" s="14"/>
      <c r="BYC922" s="14"/>
      <c r="BYD922" s="14"/>
      <c r="BYE922" s="14"/>
      <c r="BYF922" s="14"/>
      <c r="BYG922" s="14"/>
      <c r="BYH922" s="14"/>
      <c r="BYI922" s="14"/>
      <c r="BYJ922" s="14"/>
      <c r="BYK922" s="14"/>
      <c r="BYL922" s="14"/>
      <c r="BYM922" s="14"/>
      <c r="BYN922" s="14"/>
      <c r="BYO922" s="14"/>
      <c r="BYP922" s="14"/>
      <c r="BYQ922" s="14"/>
      <c r="BYR922" s="14"/>
      <c r="BYS922" s="14"/>
      <c r="BYT922" s="14"/>
      <c r="BYU922" s="14"/>
      <c r="BYV922" s="14"/>
      <c r="BYW922" s="14"/>
      <c r="BYX922" s="14"/>
      <c r="BYY922" s="14"/>
      <c r="BYZ922" s="14"/>
      <c r="BZA922" s="14"/>
      <c r="BZB922" s="14"/>
      <c r="BZC922" s="14"/>
      <c r="BZD922" s="14"/>
      <c r="BZE922" s="14"/>
      <c r="BZF922" s="14"/>
      <c r="BZG922" s="14"/>
      <c r="BZH922" s="14"/>
      <c r="BZI922" s="14"/>
      <c r="BZJ922" s="14"/>
      <c r="BZK922" s="14"/>
      <c r="BZL922" s="14"/>
      <c r="BZM922" s="14"/>
      <c r="BZN922" s="14"/>
      <c r="BZO922" s="14"/>
      <c r="BZP922" s="14"/>
      <c r="BZQ922" s="14"/>
      <c r="BZR922" s="14"/>
      <c r="BZS922" s="14"/>
      <c r="BZT922" s="14"/>
      <c r="BZU922" s="14"/>
      <c r="BZV922" s="14"/>
      <c r="BZW922" s="14"/>
      <c r="BZX922" s="14"/>
      <c r="BZY922" s="14"/>
      <c r="BZZ922" s="14"/>
      <c r="CAA922" s="14"/>
      <c r="CAB922" s="14"/>
      <c r="CAC922" s="14"/>
      <c r="CAD922" s="14"/>
      <c r="CAE922" s="14"/>
      <c r="CAF922" s="14"/>
      <c r="CAG922" s="14"/>
      <c r="CAH922" s="14"/>
      <c r="CAI922" s="14"/>
      <c r="CAJ922" s="14"/>
      <c r="CAK922" s="14"/>
      <c r="CAL922" s="14"/>
      <c r="CAM922" s="14"/>
      <c r="CAN922" s="14"/>
      <c r="CAO922" s="14"/>
      <c r="CAP922" s="14"/>
      <c r="CAQ922" s="14"/>
      <c r="CAR922" s="14"/>
      <c r="CAS922" s="14"/>
      <c r="CAT922" s="14"/>
      <c r="CAU922" s="14"/>
      <c r="CAV922" s="14"/>
      <c r="CAW922" s="14"/>
      <c r="CAX922" s="14"/>
      <c r="CAY922" s="14"/>
      <c r="CAZ922" s="14"/>
      <c r="CBA922" s="14"/>
      <c r="CBB922" s="14"/>
      <c r="CBC922" s="14"/>
      <c r="CBD922" s="14"/>
      <c r="CBE922" s="14"/>
      <c r="CBF922" s="14"/>
      <c r="CBG922" s="14"/>
      <c r="CBH922" s="14"/>
      <c r="CBI922" s="14"/>
      <c r="CBJ922" s="14"/>
      <c r="CBK922" s="14"/>
      <c r="CBL922" s="14"/>
      <c r="CBM922" s="14"/>
      <c r="CBN922" s="14"/>
      <c r="CBO922" s="14"/>
      <c r="CBP922" s="14"/>
      <c r="CBQ922" s="14"/>
      <c r="CBR922" s="14"/>
      <c r="CBS922" s="14"/>
      <c r="CBT922" s="14"/>
      <c r="CBU922" s="14"/>
      <c r="CBV922" s="14"/>
      <c r="CBW922" s="14"/>
      <c r="CBX922" s="14"/>
      <c r="CBY922" s="14"/>
      <c r="CBZ922" s="14"/>
      <c r="CCA922" s="14"/>
      <c r="CCB922" s="14"/>
      <c r="CCC922" s="14"/>
      <c r="CCD922" s="14"/>
      <c r="CCE922" s="14"/>
      <c r="CCF922" s="14"/>
      <c r="CCG922" s="14"/>
      <c r="CCH922" s="14"/>
      <c r="CCI922" s="14"/>
      <c r="CCJ922" s="14"/>
      <c r="CCK922" s="14"/>
      <c r="CCL922" s="14"/>
      <c r="CCM922" s="14"/>
      <c r="CCN922" s="14"/>
      <c r="CCO922" s="14"/>
      <c r="CCP922" s="14"/>
      <c r="CCQ922" s="14"/>
      <c r="CCR922" s="14"/>
      <c r="CCS922" s="14"/>
      <c r="CCT922" s="14"/>
      <c r="CCU922" s="14"/>
      <c r="CCV922" s="14"/>
      <c r="CCW922" s="14"/>
      <c r="CCX922" s="14"/>
      <c r="CCY922" s="14"/>
      <c r="CCZ922" s="14"/>
      <c r="CDA922" s="14"/>
      <c r="CDB922" s="14"/>
      <c r="CDC922" s="14"/>
      <c r="CDD922" s="14"/>
      <c r="CDE922" s="14"/>
      <c r="CDF922" s="14"/>
      <c r="CDG922" s="14"/>
      <c r="CDH922" s="14"/>
      <c r="CDI922" s="14"/>
      <c r="CDJ922" s="14"/>
      <c r="CDK922" s="14"/>
      <c r="CDL922" s="14"/>
      <c r="CDM922" s="14"/>
      <c r="CDN922" s="14"/>
      <c r="CDO922" s="14"/>
      <c r="CDP922" s="14"/>
      <c r="CDQ922" s="14"/>
      <c r="CDR922" s="14"/>
      <c r="CDS922" s="14"/>
      <c r="CDT922" s="14"/>
      <c r="CDU922" s="14"/>
      <c r="CDV922" s="14"/>
      <c r="CDW922" s="14"/>
      <c r="CDX922" s="14"/>
      <c r="CDY922" s="14"/>
      <c r="CDZ922" s="14"/>
      <c r="CEA922" s="14"/>
      <c r="CEB922" s="14"/>
      <c r="CEC922" s="14"/>
      <c r="CED922" s="14"/>
      <c r="CEE922" s="14"/>
      <c r="CEF922" s="14"/>
      <c r="CEG922" s="14"/>
      <c r="CEH922" s="14"/>
      <c r="CEI922" s="14"/>
      <c r="CEJ922" s="14"/>
      <c r="CEK922" s="14"/>
      <c r="CEL922" s="14"/>
      <c r="CEM922" s="14"/>
      <c r="CEN922" s="14"/>
      <c r="CEO922" s="14"/>
      <c r="CEP922" s="14"/>
      <c r="CEQ922" s="14"/>
      <c r="CER922" s="14"/>
      <c r="CES922" s="14"/>
      <c r="CET922" s="14"/>
      <c r="CEU922" s="14"/>
      <c r="CEV922" s="14"/>
      <c r="CEW922" s="14"/>
      <c r="CEX922" s="14"/>
      <c r="CEY922" s="14"/>
      <c r="CEZ922" s="14"/>
      <c r="CFA922" s="14"/>
      <c r="CFB922" s="14"/>
      <c r="CFC922" s="14"/>
      <c r="CFD922" s="14"/>
      <c r="CFE922" s="14"/>
      <c r="CFF922" s="14"/>
      <c r="CFG922" s="14"/>
      <c r="CFH922" s="14"/>
      <c r="CFI922" s="14"/>
      <c r="CFJ922" s="14"/>
      <c r="CFK922" s="14"/>
      <c r="CFL922" s="14"/>
      <c r="CFM922" s="14"/>
      <c r="CFN922" s="14"/>
      <c r="CFO922" s="14"/>
      <c r="CFP922" s="14"/>
      <c r="CFQ922" s="14"/>
      <c r="CFR922" s="14"/>
      <c r="CFS922" s="14"/>
      <c r="CFT922" s="14"/>
      <c r="CFU922" s="14"/>
      <c r="CFV922" s="14"/>
      <c r="CFW922" s="14"/>
      <c r="CFX922" s="14"/>
      <c r="CFY922" s="14"/>
      <c r="CFZ922" s="14"/>
      <c r="CGA922" s="14"/>
      <c r="CGB922" s="14"/>
      <c r="CGC922" s="14"/>
      <c r="CGD922" s="14"/>
      <c r="CGE922" s="14"/>
      <c r="CGF922" s="14"/>
      <c r="CGG922" s="14"/>
      <c r="CGH922" s="14"/>
      <c r="CGI922" s="14"/>
      <c r="CGJ922" s="14"/>
      <c r="CGK922" s="14"/>
      <c r="CGL922" s="14"/>
      <c r="CGM922" s="14"/>
      <c r="CGN922" s="14"/>
      <c r="CGO922" s="14"/>
      <c r="CGP922" s="14"/>
      <c r="CGQ922" s="14"/>
      <c r="CGR922" s="14"/>
      <c r="CGS922" s="14"/>
      <c r="CGT922" s="14"/>
      <c r="CGU922" s="14"/>
      <c r="CGV922" s="14"/>
      <c r="CGW922" s="14"/>
      <c r="CGX922" s="14"/>
      <c r="CGY922" s="14"/>
      <c r="CGZ922" s="14"/>
      <c r="CHA922" s="14"/>
      <c r="CHB922" s="14"/>
      <c r="CHC922" s="14"/>
      <c r="CHD922" s="14"/>
      <c r="CHE922" s="14"/>
      <c r="CHF922" s="14"/>
      <c r="CHG922" s="14"/>
      <c r="CHH922" s="14"/>
      <c r="CHI922" s="14"/>
      <c r="CHJ922" s="14"/>
      <c r="CHK922" s="14"/>
      <c r="CHL922" s="14"/>
      <c r="CHM922" s="14"/>
      <c r="CHN922" s="14"/>
      <c r="CHO922" s="14"/>
      <c r="CHP922" s="14"/>
      <c r="CHQ922" s="14"/>
      <c r="CHR922" s="14"/>
      <c r="CHS922" s="14"/>
      <c r="CHT922" s="14"/>
      <c r="CHU922" s="14"/>
      <c r="CHV922" s="14"/>
      <c r="CHW922" s="14"/>
      <c r="CHX922" s="14"/>
      <c r="CHY922" s="14"/>
      <c r="CHZ922" s="14"/>
      <c r="CIA922" s="14"/>
      <c r="CIB922" s="14"/>
      <c r="CIC922" s="14"/>
      <c r="CID922" s="14"/>
      <c r="CIE922" s="14"/>
      <c r="CIF922" s="14"/>
      <c r="CIG922" s="14"/>
      <c r="CIH922" s="14"/>
      <c r="CII922" s="14"/>
      <c r="CIJ922" s="14"/>
      <c r="CIK922" s="14"/>
      <c r="CIL922" s="14"/>
      <c r="CIM922" s="14"/>
      <c r="CIN922" s="14"/>
      <c r="CIO922" s="14"/>
      <c r="CIP922" s="14"/>
      <c r="CIQ922" s="14"/>
      <c r="CIR922" s="14"/>
      <c r="CIS922" s="14"/>
      <c r="CIT922" s="14"/>
      <c r="CIU922" s="14"/>
      <c r="CIV922" s="14"/>
      <c r="CIW922" s="14"/>
      <c r="CIX922" s="14"/>
      <c r="CIY922" s="14"/>
      <c r="CIZ922" s="14"/>
      <c r="CJA922" s="14"/>
      <c r="CJB922" s="14"/>
      <c r="CJC922" s="14"/>
      <c r="CJD922" s="14"/>
      <c r="CJE922" s="14"/>
      <c r="CJF922" s="14"/>
      <c r="CJG922" s="14"/>
      <c r="CJH922" s="14"/>
      <c r="CJI922" s="14"/>
      <c r="CJJ922" s="14"/>
      <c r="CJK922" s="14"/>
      <c r="CJL922" s="14"/>
      <c r="CJM922" s="14"/>
      <c r="CJN922" s="14"/>
      <c r="CJO922" s="14"/>
      <c r="CJP922" s="14"/>
      <c r="CJQ922" s="14"/>
      <c r="CJR922" s="14"/>
      <c r="CJS922" s="14"/>
      <c r="CJT922" s="14"/>
      <c r="CJU922" s="14"/>
      <c r="CJV922" s="14"/>
      <c r="CJW922" s="14"/>
      <c r="CJX922" s="14"/>
      <c r="CJY922" s="14"/>
      <c r="CJZ922" s="14"/>
      <c r="CKA922" s="14"/>
      <c r="CKB922" s="14"/>
      <c r="CKC922" s="14"/>
      <c r="CKD922" s="14"/>
      <c r="CKE922" s="14"/>
      <c r="CKF922" s="14"/>
      <c r="CKG922" s="14"/>
      <c r="CKH922" s="14"/>
      <c r="CKI922" s="14"/>
      <c r="CKJ922" s="14"/>
      <c r="CKK922" s="14"/>
      <c r="CKL922" s="14"/>
      <c r="CKM922" s="14"/>
      <c r="CKN922" s="14"/>
      <c r="CKO922" s="14"/>
      <c r="CKP922" s="14"/>
      <c r="CKQ922" s="14"/>
      <c r="CKR922" s="14"/>
      <c r="CKS922" s="14"/>
      <c r="CKT922" s="14"/>
      <c r="CKU922" s="14"/>
      <c r="CKV922" s="14"/>
      <c r="CKW922" s="14"/>
      <c r="CKX922" s="14"/>
      <c r="CKY922" s="14"/>
      <c r="CKZ922" s="14"/>
      <c r="CLA922" s="14"/>
      <c r="CLB922" s="14"/>
      <c r="CLC922" s="14"/>
      <c r="CLD922" s="14"/>
      <c r="CLE922" s="14"/>
      <c r="CLF922" s="14"/>
      <c r="CLG922" s="14"/>
      <c r="CLH922" s="14"/>
      <c r="CLI922" s="14"/>
      <c r="CLJ922" s="14"/>
      <c r="CLK922" s="14"/>
      <c r="CLL922" s="14"/>
      <c r="CLM922" s="14"/>
      <c r="CLN922" s="14"/>
      <c r="CLO922" s="14"/>
      <c r="CLP922" s="14"/>
      <c r="CLQ922" s="14"/>
      <c r="CLR922" s="14"/>
      <c r="CLS922" s="14"/>
      <c r="CLT922" s="14"/>
      <c r="CLU922" s="14"/>
      <c r="CLV922" s="14"/>
      <c r="CLW922" s="14"/>
      <c r="CLX922" s="14"/>
      <c r="CLY922" s="14"/>
      <c r="CLZ922" s="14"/>
      <c r="CMA922" s="14"/>
      <c r="CMB922" s="14"/>
      <c r="CMC922" s="14"/>
      <c r="CMD922" s="14"/>
      <c r="CME922" s="14"/>
      <c r="CMF922" s="14"/>
      <c r="CMG922" s="14"/>
      <c r="CMH922" s="14"/>
      <c r="CMI922" s="14"/>
      <c r="CMJ922" s="14"/>
      <c r="CMK922" s="14"/>
      <c r="CML922" s="14"/>
      <c r="CMM922" s="14"/>
      <c r="CMN922" s="14"/>
      <c r="CMO922" s="14"/>
      <c r="CMP922" s="14"/>
      <c r="CMQ922" s="14"/>
      <c r="CMR922" s="14"/>
      <c r="CMS922" s="14"/>
      <c r="CMT922" s="14"/>
      <c r="CMU922" s="14"/>
      <c r="CMV922" s="14"/>
      <c r="CMW922" s="14"/>
      <c r="CMX922" s="14"/>
      <c r="CMY922" s="14"/>
      <c r="CMZ922" s="14"/>
      <c r="CNA922" s="14"/>
      <c r="CNB922" s="14"/>
      <c r="CNC922" s="14"/>
      <c r="CND922" s="14"/>
      <c r="CNE922" s="14"/>
      <c r="CNF922" s="14"/>
      <c r="CNG922" s="14"/>
      <c r="CNH922" s="14"/>
      <c r="CNI922" s="14"/>
      <c r="CNJ922" s="14"/>
      <c r="CNK922" s="14"/>
      <c r="CNL922" s="14"/>
      <c r="CNM922" s="14"/>
      <c r="CNN922" s="14"/>
      <c r="CNO922" s="14"/>
      <c r="CNP922" s="14"/>
      <c r="CNQ922" s="14"/>
      <c r="CNR922" s="14"/>
      <c r="CNS922" s="14"/>
      <c r="CNT922" s="14"/>
      <c r="CNU922" s="14"/>
      <c r="CNV922" s="14"/>
      <c r="CNW922" s="14"/>
      <c r="CNX922" s="14"/>
      <c r="CNY922" s="14"/>
      <c r="CNZ922" s="14"/>
      <c r="COA922" s="14"/>
      <c r="COB922" s="14"/>
      <c r="COC922" s="14"/>
      <c r="COD922" s="14"/>
      <c r="COE922" s="14"/>
      <c r="COF922" s="14"/>
      <c r="COG922" s="14"/>
      <c r="COH922" s="14"/>
      <c r="COI922" s="14"/>
      <c r="COJ922" s="14"/>
      <c r="COK922" s="14"/>
      <c r="COL922" s="14"/>
      <c r="COM922" s="14"/>
      <c r="CON922" s="14"/>
      <c r="COO922" s="14"/>
      <c r="COP922" s="14"/>
      <c r="COQ922" s="14"/>
      <c r="COR922" s="14"/>
      <c r="COS922" s="14"/>
      <c r="COT922" s="14"/>
      <c r="COU922" s="14"/>
      <c r="COV922" s="14"/>
      <c r="COW922" s="14"/>
      <c r="COX922" s="14"/>
      <c r="COY922" s="14"/>
      <c r="COZ922" s="14"/>
      <c r="CPA922" s="14"/>
      <c r="CPB922" s="14"/>
      <c r="CPC922" s="14"/>
      <c r="CPD922" s="14"/>
      <c r="CPE922" s="14"/>
      <c r="CPF922" s="14"/>
      <c r="CPG922" s="14"/>
      <c r="CPH922" s="14"/>
      <c r="CPI922" s="14"/>
      <c r="CPJ922" s="14"/>
      <c r="CPK922" s="14"/>
      <c r="CPL922" s="14"/>
      <c r="CPM922" s="14"/>
      <c r="CPN922" s="14"/>
      <c r="CPO922" s="14"/>
      <c r="CPP922" s="14"/>
      <c r="CPQ922" s="14"/>
      <c r="CPR922" s="14"/>
      <c r="CPS922" s="14"/>
      <c r="CPT922" s="14"/>
      <c r="CPU922" s="14"/>
      <c r="CPV922" s="14"/>
      <c r="CPW922" s="14"/>
      <c r="CPX922" s="14"/>
      <c r="CPY922" s="14"/>
      <c r="CPZ922" s="14"/>
      <c r="CQA922" s="14"/>
      <c r="CQB922" s="14"/>
      <c r="CQC922" s="14"/>
      <c r="CQD922" s="14"/>
      <c r="CQE922" s="14"/>
      <c r="CQF922" s="14"/>
      <c r="CQG922" s="14"/>
      <c r="CQH922" s="14"/>
      <c r="CQI922" s="14"/>
      <c r="CQJ922" s="14"/>
      <c r="CQK922" s="14"/>
      <c r="CQL922" s="14"/>
      <c r="CQM922" s="14"/>
      <c r="CQN922" s="14"/>
      <c r="CQO922" s="14"/>
      <c r="CQP922" s="14"/>
      <c r="CQQ922" s="14"/>
      <c r="CQR922" s="14"/>
      <c r="CQS922" s="14"/>
      <c r="CQT922" s="14"/>
      <c r="CQU922" s="14"/>
      <c r="CQV922" s="14"/>
      <c r="CQW922" s="14"/>
      <c r="CQX922" s="14"/>
      <c r="CQY922" s="14"/>
      <c r="CQZ922" s="14"/>
      <c r="CRA922" s="14"/>
      <c r="CRB922" s="14"/>
      <c r="CRC922" s="14"/>
      <c r="CRD922" s="14"/>
      <c r="CRE922" s="14"/>
      <c r="CRF922" s="14"/>
      <c r="CRG922" s="14"/>
      <c r="CRH922" s="14"/>
      <c r="CRI922" s="14"/>
      <c r="CRJ922" s="14"/>
      <c r="CRK922" s="14"/>
      <c r="CRL922" s="14"/>
      <c r="CRM922" s="14"/>
      <c r="CRN922" s="14"/>
      <c r="CRO922" s="14"/>
      <c r="CRP922" s="14"/>
      <c r="CRQ922" s="14"/>
      <c r="CRR922" s="14"/>
      <c r="CRS922" s="14"/>
      <c r="CRT922" s="14"/>
      <c r="CRU922" s="14"/>
      <c r="CRV922" s="14"/>
      <c r="CRW922" s="14"/>
      <c r="CRX922" s="14"/>
      <c r="CRY922" s="14"/>
      <c r="CRZ922" s="14"/>
      <c r="CSA922" s="14"/>
      <c r="CSB922" s="14"/>
      <c r="CSC922" s="14"/>
      <c r="CSD922" s="14"/>
      <c r="CSE922" s="14"/>
      <c r="CSF922" s="14"/>
      <c r="CSG922" s="14"/>
      <c r="CSH922" s="14"/>
      <c r="CSI922" s="14"/>
      <c r="CSJ922" s="14"/>
      <c r="CSK922" s="14"/>
      <c r="CSL922" s="14"/>
      <c r="CSM922" s="14"/>
      <c r="CSN922" s="14"/>
      <c r="CSO922" s="14"/>
      <c r="CSP922" s="14"/>
      <c r="CSQ922" s="14"/>
      <c r="CSR922" s="14"/>
      <c r="CSS922" s="14"/>
      <c r="CST922" s="14"/>
      <c r="CSU922" s="14"/>
      <c r="CSV922" s="14"/>
      <c r="CSW922" s="14"/>
      <c r="CSX922" s="14"/>
      <c r="CSY922" s="14"/>
      <c r="CSZ922" s="14"/>
      <c r="CTA922" s="14"/>
      <c r="CTB922" s="14"/>
      <c r="CTC922" s="14"/>
      <c r="CTD922" s="14"/>
      <c r="CTE922" s="14"/>
      <c r="CTF922" s="14"/>
      <c r="CTG922" s="14"/>
      <c r="CTH922" s="14"/>
      <c r="CTI922" s="14"/>
      <c r="CTJ922" s="14"/>
      <c r="CTK922" s="14"/>
      <c r="CTL922" s="14"/>
      <c r="CTM922" s="14"/>
      <c r="CTN922" s="14"/>
      <c r="CTO922" s="14"/>
      <c r="CTP922" s="14"/>
      <c r="CTQ922" s="14"/>
      <c r="CTR922" s="14"/>
      <c r="CTS922" s="14"/>
      <c r="CTT922" s="14"/>
      <c r="CTU922" s="14"/>
      <c r="CTV922" s="14"/>
      <c r="CTW922" s="14"/>
      <c r="CTX922" s="14"/>
      <c r="CTY922" s="14"/>
      <c r="CTZ922" s="14"/>
      <c r="CUA922" s="14"/>
      <c r="CUB922" s="14"/>
      <c r="CUC922" s="14"/>
      <c r="CUD922" s="14"/>
      <c r="CUE922" s="14"/>
      <c r="CUF922" s="14"/>
      <c r="CUG922" s="14"/>
      <c r="CUH922" s="14"/>
      <c r="CUI922" s="14"/>
      <c r="CUJ922" s="14"/>
      <c r="CUK922" s="14"/>
      <c r="CUL922" s="14"/>
      <c r="CUM922" s="14"/>
      <c r="CUN922" s="14"/>
      <c r="CUO922" s="14"/>
      <c r="CUP922" s="14"/>
      <c r="CUQ922" s="14"/>
      <c r="CUR922" s="14"/>
      <c r="CUS922" s="14"/>
      <c r="CUT922" s="14"/>
      <c r="CUU922" s="14"/>
      <c r="CUV922" s="14"/>
      <c r="CUW922" s="14"/>
      <c r="CUX922" s="14"/>
      <c r="CUY922" s="14"/>
      <c r="CUZ922" s="14"/>
      <c r="CVA922" s="14"/>
      <c r="CVB922" s="14"/>
      <c r="CVC922" s="14"/>
      <c r="CVD922" s="14"/>
      <c r="CVE922" s="14"/>
      <c r="CVF922" s="14"/>
      <c r="CVG922" s="14"/>
      <c r="CVH922" s="14"/>
      <c r="CVI922" s="14"/>
      <c r="CVJ922" s="14"/>
      <c r="CVK922" s="14"/>
      <c r="CVL922" s="14"/>
      <c r="CVM922" s="14"/>
      <c r="CVN922" s="14"/>
      <c r="CVO922" s="14"/>
      <c r="CVP922" s="14"/>
      <c r="CVQ922" s="14"/>
      <c r="CVR922" s="14"/>
      <c r="CVS922" s="14"/>
      <c r="CVT922" s="14"/>
      <c r="CVU922" s="14"/>
      <c r="CVV922" s="14"/>
      <c r="CVW922" s="14"/>
      <c r="CVX922" s="14"/>
      <c r="CVY922" s="14"/>
      <c r="CVZ922" s="14"/>
      <c r="CWA922" s="14"/>
      <c r="CWB922" s="14"/>
      <c r="CWC922" s="14"/>
      <c r="CWD922" s="14"/>
      <c r="CWE922" s="14"/>
      <c r="CWF922" s="14"/>
      <c r="CWG922" s="14"/>
      <c r="CWH922" s="14"/>
      <c r="CWI922" s="14"/>
      <c r="CWJ922" s="14"/>
      <c r="CWK922" s="14"/>
      <c r="CWL922" s="14"/>
      <c r="CWM922" s="14"/>
      <c r="CWN922" s="14"/>
      <c r="CWO922" s="14"/>
      <c r="CWP922" s="14"/>
      <c r="CWQ922" s="14"/>
      <c r="CWR922" s="14"/>
      <c r="CWS922" s="14"/>
      <c r="CWT922" s="14"/>
      <c r="CWU922" s="14"/>
      <c r="CWV922" s="14"/>
      <c r="CWW922" s="14"/>
      <c r="CWX922" s="14"/>
      <c r="CWY922" s="14"/>
      <c r="CWZ922" s="14"/>
      <c r="CXA922" s="14"/>
      <c r="CXB922" s="14"/>
      <c r="CXC922" s="14"/>
      <c r="CXD922" s="14"/>
      <c r="CXE922" s="14"/>
      <c r="CXF922" s="14"/>
      <c r="CXG922" s="14"/>
      <c r="CXH922" s="14"/>
      <c r="CXI922" s="14"/>
      <c r="CXJ922" s="14"/>
      <c r="CXK922" s="14"/>
      <c r="CXL922" s="14"/>
      <c r="CXM922" s="14"/>
      <c r="CXN922" s="14"/>
      <c r="CXO922" s="14"/>
      <c r="CXP922" s="14"/>
      <c r="CXQ922" s="14"/>
      <c r="CXR922" s="14"/>
      <c r="CXS922" s="14"/>
      <c r="CXT922" s="14"/>
      <c r="CXU922" s="14"/>
      <c r="CXV922" s="14"/>
      <c r="CXW922" s="14"/>
      <c r="CXX922" s="14"/>
      <c r="CXY922" s="14"/>
      <c r="CXZ922" s="14"/>
      <c r="CYA922" s="14"/>
      <c r="CYB922" s="14"/>
      <c r="CYC922" s="14"/>
      <c r="CYD922" s="14"/>
      <c r="CYE922" s="14"/>
      <c r="CYF922" s="14"/>
      <c r="CYG922" s="14"/>
      <c r="CYH922" s="14"/>
      <c r="CYI922" s="14"/>
      <c r="CYJ922" s="14"/>
      <c r="CYK922" s="14"/>
      <c r="CYL922" s="14"/>
      <c r="CYM922" s="14"/>
      <c r="CYN922" s="14"/>
      <c r="CYO922" s="14"/>
      <c r="CYP922" s="14"/>
      <c r="CYQ922" s="14"/>
      <c r="CYR922" s="14"/>
      <c r="CYS922" s="14"/>
      <c r="CYT922" s="14"/>
      <c r="CYU922" s="14"/>
      <c r="CYV922" s="14"/>
      <c r="CYW922" s="14"/>
      <c r="CYX922" s="14"/>
      <c r="CYY922" s="14"/>
      <c r="CYZ922" s="14"/>
      <c r="CZA922" s="14"/>
      <c r="CZB922" s="14"/>
      <c r="CZC922" s="14"/>
      <c r="CZD922" s="14"/>
      <c r="CZE922" s="14"/>
      <c r="CZF922" s="14"/>
      <c r="CZG922" s="14"/>
      <c r="CZH922" s="14"/>
      <c r="CZI922" s="14"/>
      <c r="CZJ922" s="14"/>
      <c r="CZK922" s="14"/>
      <c r="CZL922" s="14"/>
      <c r="CZM922" s="14"/>
      <c r="CZN922" s="14"/>
      <c r="CZO922" s="14"/>
      <c r="CZP922" s="14"/>
      <c r="CZQ922" s="14"/>
      <c r="CZR922" s="14"/>
      <c r="CZS922" s="14"/>
      <c r="CZT922" s="14"/>
      <c r="CZU922" s="14"/>
      <c r="CZV922" s="14"/>
      <c r="CZW922" s="14"/>
      <c r="CZX922" s="14"/>
      <c r="CZY922" s="14"/>
      <c r="CZZ922" s="14"/>
      <c r="DAA922" s="14"/>
      <c r="DAB922" s="14"/>
      <c r="DAC922" s="14"/>
      <c r="DAD922" s="14"/>
      <c r="DAE922" s="14"/>
      <c r="DAF922" s="14"/>
      <c r="DAG922" s="14"/>
      <c r="DAH922" s="14"/>
      <c r="DAI922" s="14"/>
      <c r="DAJ922" s="14"/>
      <c r="DAK922" s="14"/>
      <c r="DAL922" s="14"/>
      <c r="DAM922" s="14"/>
      <c r="DAN922" s="14"/>
      <c r="DAO922" s="14"/>
      <c r="DAP922" s="14"/>
      <c r="DAQ922" s="14"/>
      <c r="DAR922" s="14"/>
      <c r="DAS922" s="14"/>
      <c r="DAT922" s="14"/>
      <c r="DAU922" s="14"/>
      <c r="DAV922" s="14"/>
      <c r="DAW922" s="14"/>
      <c r="DAX922" s="14"/>
      <c r="DAY922" s="14"/>
      <c r="DAZ922" s="14"/>
      <c r="DBA922" s="14"/>
      <c r="DBB922" s="14"/>
      <c r="DBC922" s="14"/>
      <c r="DBD922" s="14"/>
      <c r="DBE922" s="14"/>
      <c r="DBF922" s="14"/>
      <c r="DBG922" s="14"/>
      <c r="DBH922" s="14"/>
      <c r="DBI922" s="14"/>
      <c r="DBJ922" s="14"/>
      <c r="DBK922" s="14"/>
      <c r="DBL922" s="14"/>
      <c r="DBM922" s="14"/>
      <c r="DBN922" s="14"/>
      <c r="DBO922" s="14"/>
      <c r="DBP922" s="14"/>
      <c r="DBQ922" s="14"/>
      <c r="DBR922" s="14"/>
      <c r="DBS922" s="14"/>
      <c r="DBT922" s="14"/>
      <c r="DBU922" s="14"/>
      <c r="DBV922" s="14"/>
      <c r="DBW922" s="14"/>
      <c r="DBX922" s="14"/>
      <c r="DBY922" s="14"/>
      <c r="DBZ922" s="14"/>
      <c r="DCA922" s="14"/>
      <c r="DCB922" s="14"/>
      <c r="DCC922" s="14"/>
      <c r="DCD922" s="14"/>
      <c r="DCE922" s="14"/>
      <c r="DCF922" s="14"/>
      <c r="DCG922" s="14"/>
      <c r="DCH922" s="14"/>
      <c r="DCI922" s="14"/>
      <c r="DCJ922" s="14"/>
      <c r="DCK922" s="14"/>
      <c r="DCL922" s="14"/>
      <c r="DCM922" s="14"/>
      <c r="DCN922" s="14"/>
      <c r="DCO922" s="14"/>
      <c r="DCP922" s="14"/>
      <c r="DCQ922" s="14"/>
      <c r="DCR922" s="14"/>
      <c r="DCS922" s="14"/>
      <c r="DCT922" s="14"/>
      <c r="DCU922" s="14"/>
      <c r="DCV922" s="14"/>
      <c r="DCW922" s="14"/>
      <c r="DCX922" s="14"/>
      <c r="DCY922" s="14"/>
      <c r="DCZ922" s="14"/>
      <c r="DDA922" s="14"/>
      <c r="DDB922" s="14"/>
      <c r="DDC922" s="14"/>
      <c r="DDD922" s="14"/>
      <c r="DDE922" s="14"/>
      <c r="DDF922" s="14"/>
      <c r="DDG922" s="14"/>
      <c r="DDH922" s="14"/>
      <c r="DDI922" s="14"/>
      <c r="DDJ922" s="14"/>
      <c r="DDK922" s="14"/>
      <c r="DDL922" s="14"/>
      <c r="DDM922" s="14"/>
      <c r="DDN922" s="14"/>
      <c r="DDO922" s="14"/>
      <c r="DDP922" s="14"/>
      <c r="DDQ922" s="14"/>
      <c r="DDR922" s="14"/>
      <c r="DDS922" s="14"/>
      <c r="DDT922" s="14"/>
      <c r="DDU922" s="14"/>
      <c r="DDV922" s="14"/>
      <c r="DDW922" s="14"/>
      <c r="DDX922" s="14"/>
      <c r="DDY922" s="14"/>
      <c r="DDZ922" s="14"/>
      <c r="DEA922" s="14"/>
      <c r="DEB922" s="14"/>
      <c r="DEC922" s="14"/>
      <c r="DED922" s="14"/>
      <c r="DEE922" s="14"/>
      <c r="DEF922" s="14"/>
      <c r="DEG922" s="14"/>
      <c r="DEH922" s="14"/>
      <c r="DEI922" s="14"/>
      <c r="DEJ922" s="14"/>
      <c r="DEK922" s="14"/>
      <c r="DEL922" s="14"/>
      <c r="DEM922" s="14"/>
      <c r="DEN922" s="14"/>
      <c r="DEO922" s="14"/>
      <c r="DEP922" s="14"/>
      <c r="DEQ922" s="14"/>
      <c r="DER922" s="14"/>
      <c r="DES922" s="14"/>
      <c r="DET922" s="14"/>
      <c r="DEU922" s="14"/>
      <c r="DEV922" s="14"/>
      <c r="DEW922" s="14"/>
      <c r="DEX922" s="14"/>
      <c r="DEY922" s="14"/>
      <c r="DEZ922" s="14"/>
      <c r="DFA922" s="14"/>
      <c r="DFB922" s="14"/>
      <c r="DFC922" s="14"/>
      <c r="DFD922" s="14"/>
      <c r="DFE922" s="14"/>
      <c r="DFF922" s="14"/>
      <c r="DFG922" s="14"/>
      <c r="DFH922" s="14"/>
      <c r="DFI922" s="14"/>
      <c r="DFJ922" s="14"/>
      <c r="DFK922" s="14"/>
      <c r="DFL922" s="14"/>
      <c r="DFM922" s="14"/>
      <c r="DFN922" s="14"/>
      <c r="DFO922" s="14"/>
      <c r="DFP922" s="14"/>
      <c r="DFQ922" s="14"/>
      <c r="DFR922" s="14"/>
      <c r="DFS922" s="14"/>
      <c r="DFT922" s="14"/>
      <c r="DFU922" s="14"/>
      <c r="DFV922" s="14"/>
      <c r="DFW922" s="14"/>
      <c r="DFX922" s="14"/>
      <c r="DFY922" s="14"/>
      <c r="DFZ922" s="14"/>
      <c r="DGA922" s="14"/>
      <c r="DGB922" s="14"/>
      <c r="DGC922" s="14"/>
      <c r="DGD922" s="14"/>
      <c r="DGE922" s="14"/>
      <c r="DGF922" s="14"/>
      <c r="DGG922" s="14"/>
      <c r="DGH922" s="14"/>
      <c r="DGI922" s="14"/>
      <c r="DGJ922" s="14"/>
      <c r="DGK922" s="14"/>
      <c r="DGL922" s="14"/>
      <c r="DGM922" s="14"/>
      <c r="DGN922" s="14"/>
      <c r="DGO922" s="14"/>
      <c r="DGP922" s="14"/>
      <c r="DGQ922" s="14"/>
      <c r="DGR922" s="14"/>
      <c r="DGS922" s="14"/>
      <c r="DGT922" s="14"/>
      <c r="DGU922" s="14"/>
      <c r="DGV922" s="14"/>
      <c r="DGW922" s="14"/>
      <c r="DGX922" s="14"/>
      <c r="DGY922" s="14"/>
      <c r="DGZ922" s="14"/>
      <c r="DHA922" s="14"/>
      <c r="DHB922" s="14"/>
      <c r="DHC922" s="14"/>
      <c r="DHD922" s="14"/>
      <c r="DHE922" s="14"/>
      <c r="DHF922" s="14"/>
      <c r="DHG922" s="14"/>
      <c r="DHH922" s="14"/>
      <c r="DHI922" s="14"/>
      <c r="DHJ922" s="14"/>
      <c r="DHK922" s="14"/>
      <c r="DHL922" s="14"/>
      <c r="DHM922" s="14"/>
      <c r="DHN922" s="14"/>
      <c r="DHO922" s="14"/>
      <c r="DHP922" s="14"/>
      <c r="DHQ922" s="14"/>
      <c r="DHR922" s="14"/>
      <c r="DHS922" s="14"/>
      <c r="DHT922" s="14"/>
      <c r="DHU922" s="14"/>
      <c r="DHV922" s="14"/>
      <c r="DHW922" s="14"/>
      <c r="DHX922" s="14"/>
      <c r="DHY922" s="14"/>
      <c r="DHZ922" s="14"/>
      <c r="DIA922" s="14"/>
      <c r="DIB922" s="14"/>
      <c r="DIC922" s="14"/>
      <c r="DID922" s="14"/>
      <c r="DIE922" s="14"/>
      <c r="DIF922" s="14"/>
      <c r="DIG922" s="14"/>
      <c r="DIH922" s="14"/>
      <c r="DII922" s="14"/>
      <c r="DIJ922" s="14"/>
      <c r="DIK922" s="14"/>
      <c r="DIL922" s="14"/>
      <c r="DIM922" s="14"/>
      <c r="DIN922" s="14"/>
      <c r="DIO922" s="14"/>
      <c r="DIP922" s="14"/>
      <c r="DIQ922" s="14"/>
      <c r="DIR922" s="14"/>
      <c r="DIS922" s="14"/>
      <c r="DIT922" s="14"/>
      <c r="DIU922" s="14"/>
      <c r="DIV922" s="14"/>
      <c r="DIW922" s="14"/>
      <c r="DIX922" s="14"/>
      <c r="DIY922" s="14"/>
      <c r="DIZ922" s="14"/>
      <c r="DJA922" s="14"/>
      <c r="DJB922" s="14"/>
      <c r="DJC922" s="14"/>
      <c r="DJD922" s="14"/>
      <c r="DJE922" s="14"/>
      <c r="DJF922" s="14"/>
      <c r="DJG922" s="14"/>
      <c r="DJH922" s="14"/>
      <c r="DJI922" s="14"/>
      <c r="DJJ922" s="14"/>
      <c r="DJK922" s="14"/>
      <c r="DJL922" s="14"/>
      <c r="DJM922" s="14"/>
      <c r="DJN922" s="14"/>
      <c r="DJO922" s="14"/>
      <c r="DJP922" s="14"/>
      <c r="DJQ922" s="14"/>
      <c r="DJR922" s="14"/>
      <c r="DJS922" s="14"/>
      <c r="DJT922" s="14"/>
      <c r="DJU922" s="14"/>
      <c r="DJV922" s="14"/>
      <c r="DJW922" s="14"/>
      <c r="DJX922" s="14"/>
      <c r="DJY922" s="14"/>
      <c r="DJZ922" s="14"/>
      <c r="DKA922" s="14"/>
      <c r="DKB922" s="14"/>
      <c r="DKC922" s="14"/>
      <c r="DKD922" s="14"/>
      <c r="DKE922" s="14"/>
      <c r="DKF922" s="14"/>
      <c r="DKG922" s="14"/>
      <c r="DKH922" s="14"/>
      <c r="DKI922" s="14"/>
      <c r="DKJ922" s="14"/>
      <c r="DKK922" s="14"/>
      <c r="DKL922" s="14"/>
      <c r="DKM922" s="14"/>
      <c r="DKN922" s="14"/>
      <c r="DKO922" s="14"/>
      <c r="DKP922" s="14"/>
      <c r="DKQ922" s="14"/>
      <c r="DKR922" s="14"/>
      <c r="DKS922" s="14"/>
      <c r="DKT922" s="14"/>
      <c r="DKU922" s="14"/>
      <c r="DKV922" s="14"/>
      <c r="DKW922" s="14"/>
      <c r="DKX922" s="14"/>
      <c r="DKY922" s="14"/>
      <c r="DKZ922" s="14"/>
      <c r="DLA922" s="14"/>
      <c r="DLB922" s="14"/>
      <c r="DLC922" s="14"/>
      <c r="DLD922" s="14"/>
      <c r="DLE922" s="14"/>
      <c r="DLF922" s="14"/>
      <c r="DLG922" s="14"/>
      <c r="DLH922" s="14"/>
      <c r="DLI922" s="14"/>
      <c r="DLJ922" s="14"/>
      <c r="DLK922" s="14"/>
      <c r="DLL922" s="14"/>
      <c r="DLM922" s="14"/>
      <c r="DLN922" s="14"/>
      <c r="DLO922" s="14"/>
      <c r="DLP922" s="14"/>
      <c r="DLQ922" s="14"/>
      <c r="DLR922" s="14"/>
      <c r="DLS922" s="14"/>
      <c r="DLT922" s="14"/>
      <c r="DLU922" s="14"/>
      <c r="DLV922" s="14"/>
      <c r="DLW922" s="14"/>
      <c r="DLX922" s="14"/>
      <c r="DLY922" s="14"/>
      <c r="DLZ922" s="14"/>
      <c r="DMA922" s="14"/>
      <c r="DMB922" s="14"/>
      <c r="DMC922" s="14"/>
      <c r="DMD922" s="14"/>
      <c r="DME922" s="14"/>
      <c r="DMF922" s="14"/>
      <c r="DMG922" s="14"/>
      <c r="DMH922" s="14"/>
      <c r="DMI922" s="14"/>
      <c r="DMJ922" s="14"/>
      <c r="DMK922" s="14"/>
      <c r="DML922" s="14"/>
      <c r="DMM922" s="14"/>
      <c r="DMN922" s="14"/>
      <c r="DMO922" s="14"/>
      <c r="DMP922" s="14"/>
      <c r="DMQ922" s="14"/>
      <c r="DMR922" s="14"/>
      <c r="DMS922" s="14"/>
      <c r="DMT922" s="14"/>
      <c r="DMU922" s="14"/>
      <c r="DMV922" s="14"/>
      <c r="DMW922" s="14"/>
      <c r="DMX922" s="14"/>
      <c r="DMY922" s="14"/>
      <c r="DMZ922" s="14"/>
      <c r="DNA922" s="14"/>
      <c r="DNB922" s="14"/>
      <c r="DNC922" s="14"/>
      <c r="DND922" s="14"/>
      <c r="DNE922" s="14"/>
      <c r="DNF922" s="14"/>
      <c r="DNG922" s="14"/>
      <c r="DNH922" s="14"/>
      <c r="DNI922" s="14"/>
      <c r="DNJ922" s="14"/>
      <c r="DNK922" s="14"/>
      <c r="DNL922" s="14"/>
      <c r="DNM922" s="14"/>
      <c r="DNN922" s="14"/>
      <c r="DNO922" s="14"/>
      <c r="DNP922" s="14"/>
      <c r="DNQ922" s="14"/>
      <c r="DNR922" s="14"/>
      <c r="DNS922" s="14"/>
      <c r="DNT922" s="14"/>
      <c r="DNU922" s="14"/>
      <c r="DNV922" s="14"/>
      <c r="DNW922" s="14"/>
      <c r="DNX922" s="14"/>
      <c r="DNY922" s="14"/>
      <c r="DNZ922" s="14"/>
      <c r="DOA922" s="14"/>
      <c r="DOB922" s="14"/>
      <c r="DOC922" s="14"/>
      <c r="DOD922" s="14"/>
      <c r="DOE922" s="14"/>
      <c r="DOF922" s="14"/>
      <c r="DOG922" s="14"/>
      <c r="DOH922" s="14"/>
      <c r="DOI922" s="14"/>
      <c r="DOJ922" s="14"/>
      <c r="DOK922" s="14"/>
      <c r="DOL922" s="14"/>
      <c r="DOM922" s="14"/>
      <c r="DON922" s="14"/>
      <c r="DOO922" s="14"/>
      <c r="DOP922" s="14"/>
      <c r="DOQ922" s="14"/>
      <c r="DOR922" s="14"/>
      <c r="DOS922" s="14"/>
      <c r="DOT922" s="14"/>
      <c r="DOU922" s="14"/>
      <c r="DOV922" s="14"/>
      <c r="DOW922" s="14"/>
      <c r="DOX922" s="14"/>
      <c r="DOY922" s="14"/>
      <c r="DOZ922" s="14"/>
      <c r="DPA922" s="14"/>
      <c r="DPB922" s="14"/>
      <c r="DPC922" s="14"/>
      <c r="DPD922" s="14"/>
      <c r="DPE922" s="14"/>
      <c r="DPF922" s="14"/>
      <c r="DPG922" s="14"/>
      <c r="DPH922" s="14"/>
      <c r="DPI922" s="14"/>
      <c r="DPJ922" s="14"/>
      <c r="DPK922" s="14"/>
      <c r="DPL922" s="14"/>
      <c r="DPM922" s="14"/>
      <c r="DPN922" s="14"/>
      <c r="DPO922" s="14"/>
      <c r="DPP922" s="14"/>
      <c r="DPQ922" s="14"/>
      <c r="DPR922" s="14"/>
      <c r="DPS922" s="14"/>
      <c r="DPT922" s="14"/>
      <c r="DPU922" s="14"/>
      <c r="DPV922" s="14"/>
      <c r="DPW922" s="14"/>
      <c r="DPX922" s="14"/>
      <c r="DPY922" s="14"/>
      <c r="DPZ922" s="14"/>
      <c r="DQA922" s="14"/>
      <c r="DQB922" s="14"/>
      <c r="DQC922" s="14"/>
      <c r="DQD922" s="14"/>
      <c r="DQE922" s="14"/>
      <c r="DQF922" s="14"/>
      <c r="DQG922" s="14"/>
      <c r="DQH922" s="14"/>
      <c r="DQI922" s="14"/>
      <c r="DQJ922" s="14"/>
      <c r="DQK922" s="14"/>
      <c r="DQL922" s="14"/>
      <c r="DQM922" s="14"/>
      <c r="DQN922" s="14"/>
      <c r="DQO922" s="14"/>
      <c r="DQP922" s="14"/>
      <c r="DQQ922" s="14"/>
      <c r="DQR922" s="14"/>
      <c r="DQS922" s="14"/>
      <c r="DQT922" s="14"/>
      <c r="DQU922" s="14"/>
      <c r="DQV922" s="14"/>
      <c r="DQW922" s="14"/>
      <c r="DQX922" s="14"/>
      <c r="DQY922" s="14"/>
      <c r="DQZ922" s="14"/>
      <c r="DRA922" s="14"/>
      <c r="DRB922" s="14"/>
      <c r="DRC922" s="14"/>
      <c r="DRD922" s="14"/>
      <c r="DRE922" s="14"/>
      <c r="DRF922" s="14"/>
      <c r="DRG922" s="14"/>
      <c r="DRH922" s="14"/>
      <c r="DRI922" s="14"/>
      <c r="DRJ922" s="14"/>
      <c r="DRK922" s="14"/>
      <c r="DRL922" s="14"/>
      <c r="DRM922" s="14"/>
      <c r="DRN922" s="14"/>
      <c r="DRO922" s="14"/>
      <c r="DRP922" s="14"/>
      <c r="DRQ922" s="14"/>
      <c r="DRR922" s="14"/>
      <c r="DRS922" s="14"/>
      <c r="DRT922" s="14"/>
      <c r="DRU922" s="14"/>
      <c r="DRV922" s="14"/>
      <c r="DRW922" s="14"/>
      <c r="DRX922" s="14"/>
      <c r="DRY922" s="14"/>
      <c r="DRZ922" s="14"/>
      <c r="DSA922" s="14"/>
      <c r="DSB922" s="14"/>
      <c r="DSC922" s="14"/>
      <c r="DSD922" s="14"/>
      <c r="DSE922" s="14"/>
      <c r="DSF922" s="14"/>
      <c r="DSG922" s="14"/>
      <c r="DSH922" s="14"/>
      <c r="DSI922" s="14"/>
      <c r="DSJ922" s="14"/>
      <c r="DSK922" s="14"/>
      <c r="DSL922" s="14"/>
      <c r="DSM922" s="14"/>
      <c r="DSN922" s="14"/>
      <c r="DSO922" s="14"/>
      <c r="DSP922" s="14"/>
      <c r="DSQ922" s="14"/>
      <c r="DSR922" s="14"/>
      <c r="DSS922" s="14"/>
      <c r="DST922" s="14"/>
      <c r="DSU922" s="14"/>
      <c r="DSV922" s="14"/>
      <c r="DSW922" s="14"/>
      <c r="DSX922" s="14"/>
      <c r="DSY922" s="14"/>
      <c r="DSZ922" s="14"/>
      <c r="DTA922" s="14"/>
      <c r="DTB922" s="14"/>
      <c r="DTC922" s="14"/>
      <c r="DTD922" s="14"/>
      <c r="DTE922" s="14"/>
      <c r="DTF922" s="14"/>
      <c r="DTG922" s="14"/>
      <c r="DTH922" s="14"/>
      <c r="DTI922" s="14"/>
      <c r="DTJ922" s="14"/>
      <c r="DTK922" s="14"/>
      <c r="DTL922" s="14"/>
      <c r="DTM922" s="14"/>
      <c r="DTN922" s="14"/>
      <c r="DTO922" s="14"/>
      <c r="DTP922" s="14"/>
      <c r="DTQ922" s="14"/>
      <c r="DTR922" s="14"/>
      <c r="DTS922" s="14"/>
      <c r="DTT922" s="14"/>
      <c r="DTU922" s="14"/>
      <c r="DTV922" s="14"/>
      <c r="DTW922" s="14"/>
      <c r="DTX922" s="14"/>
      <c r="DTY922" s="14"/>
      <c r="DTZ922" s="14"/>
      <c r="DUA922" s="14"/>
      <c r="DUB922" s="14"/>
      <c r="DUC922" s="14"/>
      <c r="DUD922" s="14"/>
      <c r="DUE922" s="14"/>
      <c r="DUF922" s="14"/>
      <c r="DUG922" s="14"/>
      <c r="DUH922" s="14"/>
      <c r="DUI922" s="14"/>
      <c r="DUJ922" s="14"/>
      <c r="DUK922" s="14"/>
      <c r="DUL922" s="14"/>
      <c r="DUM922" s="14"/>
      <c r="DUN922" s="14"/>
      <c r="DUO922" s="14"/>
      <c r="DUP922" s="14"/>
      <c r="DUQ922" s="14"/>
      <c r="DUR922" s="14"/>
      <c r="DUS922" s="14"/>
      <c r="DUT922" s="14"/>
      <c r="DUU922" s="14"/>
      <c r="DUV922" s="14"/>
      <c r="DUW922" s="14"/>
      <c r="DUX922" s="14"/>
      <c r="DUY922" s="14"/>
      <c r="DUZ922" s="14"/>
      <c r="DVA922" s="14"/>
      <c r="DVB922" s="14"/>
      <c r="DVC922" s="14"/>
      <c r="DVD922" s="14"/>
      <c r="DVE922" s="14"/>
      <c r="DVF922" s="14"/>
      <c r="DVG922" s="14"/>
      <c r="DVH922" s="14"/>
      <c r="DVI922" s="14"/>
      <c r="DVJ922" s="14"/>
      <c r="DVK922" s="14"/>
      <c r="DVL922" s="14"/>
      <c r="DVM922" s="14"/>
      <c r="DVN922" s="14"/>
      <c r="DVO922" s="14"/>
      <c r="DVP922" s="14"/>
      <c r="DVQ922" s="14"/>
      <c r="DVR922" s="14"/>
      <c r="DVS922" s="14"/>
      <c r="DVT922" s="14"/>
      <c r="DVU922" s="14"/>
      <c r="DVV922" s="14"/>
      <c r="DVW922" s="14"/>
      <c r="DVX922" s="14"/>
      <c r="DVY922" s="14"/>
      <c r="DVZ922" s="14"/>
      <c r="DWA922" s="14"/>
      <c r="DWB922" s="14"/>
      <c r="DWC922" s="14"/>
      <c r="DWD922" s="14"/>
      <c r="DWE922" s="14"/>
      <c r="DWF922" s="14"/>
      <c r="DWG922" s="14"/>
      <c r="DWH922" s="14"/>
      <c r="DWI922" s="14"/>
      <c r="DWJ922" s="14"/>
      <c r="DWK922" s="14"/>
      <c r="DWL922" s="14"/>
      <c r="DWM922" s="14"/>
      <c r="DWN922" s="14"/>
      <c r="DWO922" s="14"/>
      <c r="DWP922" s="14"/>
      <c r="DWQ922" s="14"/>
      <c r="DWR922" s="14"/>
      <c r="DWS922" s="14"/>
      <c r="DWT922" s="14"/>
      <c r="DWU922" s="14"/>
      <c r="DWV922" s="14"/>
      <c r="DWW922" s="14"/>
      <c r="DWX922" s="14"/>
      <c r="DWY922" s="14"/>
      <c r="DWZ922" s="14"/>
      <c r="DXA922" s="14"/>
      <c r="DXB922" s="14"/>
      <c r="DXC922" s="14"/>
      <c r="DXD922" s="14"/>
      <c r="DXE922" s="14"/>
      <c r="DXF922" s="14"/>
      <c r="DXG922" s="14"/>
      <c r="DXH922" s="14"/>
      <c r="DXI922" s="14"/>
      <c r="DXJ922" s="14"/>
      <c r="DXK922" s="14"/>
      <c r="DXL922" s="14"/>
      <c r="DXM922" s="14"/>
      <c r="DXN922" s="14"/>
      <c r="DXO922" s="14"/>
      <c r="DXP922" s="14"/>
      <c r="DXQ922" s="14"/>
      <c r="DXR922" s="14"/>
      <c r="DXS922" s="14"/>
      <c r="DXT922" s="14"/>
      <c r="DXU922" s="14"/>
      <c r="DXV922" s="14"/>
      <c r="DXW922" s="14"/>
      <c r="DXX922" s="14"/>
      <c r="DXY922" s="14"/>
      <c r="DXZ922" s="14"/>
      <c r="DYA922" s="14"/>
      <c r="DYB922" s="14"/>
      <c r="DYC922" s="14"/>
      <c r="DYD922" s="14"/>
      <c r="DYE922" s="14"/>
      <c r="DYF922" s="14"/>
      <c r="DYG922" s="14"/>
      <c r="DYH922" s="14"/>
      <c r="DYI922" s="14"/>
      <c r="DYJ922" s="14"/>
      <c r="DYK922" s="14"/>
      <c r="DYL922" s="14"/>
      <c r="DYM922" s="14"/>
      <c r="DYN922" s="14"/>
      <c r="DYO922" s="14"/>
      <c r="DYP922" s="14"/>
      <c r="DYQ922" s="14"/>
      <c r="DYR922" s="14"/>
      <c r="DYS922" s="14"/>
      <c r="DYT922" s="14"/>
      <c r="DYU922" s="14"/>
      <c r="DYV922" s="14"/>
      <c r="DYW922" s="14"/>
      <c r="DYX922" s="14"/>
      <c r="DYY922" s="14"/>
      <c r="DYZ922" s="14"/>
      <c r="DZA922" s="14"/>
      <c r="DZB922" s="14"/>
      <c r="DZC922" s="14"/>
      <c r="DZD922" s="14"/>
      <c r="DZE922" s="14"/>
      <c r="DZF922" s="14"/>
      <c r="DZG922" s="14"/>
      <c r="DZH922" s="14"/>
      <c r="DZI922" s="14"/>
      <c r="DZJ922" s="14"/>
      <c r="DZK922" s="14"/>
      <c r="DZL922" s="14"/>
      <c r="DZM922" s="14"/>
      <c r="DZN922" s="14"/>
      <c r="DZO922" s="14"/>
      <c r="DZP922" s="14"/>
      <c r="DZQ922" s="14"/>
      <c r="DZR922" s="14"/>
      <c r="DZS922" s="14"/>
      <c r="DZT922" s="14"/>
      <c r="DZU922" s="14"/>
      <c r="DZV922" s="14"/>
      <c r="DZW922" s="14"/>
      <c r="DZX922" s="14"/>
      <c r="DZY922" s="14"/>
      <c r="DZZ922" s="14"/>
      <c r="EAA922" s="14"/>
      <c r="EAB922" s="14"/>
      <c r="EAC922" s="14"/>
      <c r="EAD922" s="14"/>
      <c r="EAE922" s="14"/>
      <c r="EAF922" s="14"/>
      <c r="EAG922" s="14"/>
      <c r="EAH922" s="14"/>
      <c r="EAI922" s="14"/>
      <c r="EAJ922" s="14"/>
      <c r="EAK922" s="14"/>
      <c r="EAL922" s="14"/>
      <c r="EAM922" s="14"/>
      <c r="EAN922" s="14"/>
      <c r="EAO922" s="14"/>
      <c r="EAP922" s="14"/>
      <c r="EAQ922" s="14"/>
      <c r="EAR922" s="14"/>
      <c r="EAS922" s="14"/>
      <c r="EAT922" s="14"/>
      <c r="EAU922" s="14"/>
      <c r="EAV922" s="14"/>
      <c r="EAW922" s="14"/>
      <c r="EAX922" s="14"/>
      <c r="EAY922" s="14"/>
      <c r="EAZ922" s="14"/>
      <c r="EBA922" s="14"/>
      <c r="EBB922" s="14"/>
      <c r="EBC922" s="14"/>
      <c r="EBD922" s="14"/>
      <c r="EBE922" s="14"/>
      <c r="EBF922" s="14"/>
      <c r="EBG922" s="14"/>
      <c r="EBH922" s="14"/>
      <c r="EBI922" s="14"/>
      <c r="EBJ922" s="14"/>
      <c r="EBK922" s="14"/>
      <c r="EBL922" s="14"/>
      <c r="EBM922" s="14"/>
      <c r="EBN922" s="14"/>
      <c r="EBO922" s="14"/>
      <c r="EBP922" s="14"/>
      <c r="EBQ922" s="14"/>
      <c r="EBR922" s="14"/>
      <c r="EBS922" s="14"/>
      <c r="EBT922" s="14"/>
      <c r="EBU922" s="14"/>
      <c r="EBV922" s="14"/>
      <c r="EBW922" s="14"/>
      <c r="EBX922" s="14"/>
      <c r="EBY922" s="14"/>
      <c r="EBZ922" s="14"/>
      <c r="ECA922" s="14"/>
      <c r="ECB922" s="14"/>
      <c r="ECC922" s="14"/>
      <c r="ECD922" s="14"/>
      <c r="ECE922" s="14"/>
      <c r="ECF922" s="14"/>
      <c r="ECG922" s="14"/>
      <c r="ECH922" s="14"/>
      <c r="ECI922" s="14"/>
      <c r="ECJ922" s="14"/>
      <c r="ECK922" s="14"/>
      <c r="ECL922" s="14"/>
      <c r="ECM922" s="14"/>
      <c r="ECN922" s="14"/>
      <c r="ECO922" s="14"/>
      <c r="ECP922" s="14"/>
      <c r="ECQ922" s="14"/>
      <c r="ECR922" s="14"/>
      <c r="ECS922" s="14"/>
      <c r="ECT922" s="14"/>
      <c r="ECU922" s="14"/>
      <c r="ECV922" s="14"/>
      <c r="ECW922" s="14"/>
      <c r="ECX922" s="14"/>
      <c r="ECY922" s="14"/>
      <c r="ECZ922" s="14"/>
      <c r="EDA922" s="14"/>
      <c r="EDB922" s="14"/>
      <c r="EDC922" s="14"/>
      <c r="EDD922" s="14"/>
      <c r="EDE922" s="14"/>
      <c r="EDF922" s="14"/>
      <c r="EDG922" s="14"/>
      <c r="EDH922" s="14"/>
      <c r="EDI922" s="14"/>
      <c r="EDJ922" s="14"/>
      <c r="EDK922" s="14"/>
      <c r="EDL922" s="14"/>
      <c r="EDM922" s="14"/>
      <c r="EDN922" s="14"/>
      <c r="EDO922" s="14"/>
      <c r="EDP922" s="14"/>
      <c r="EDQ922" s="14"/>
      <c r="EDR922" s="14"/>
      <c r="EDS922" s="14"/>
      <c r="EDT922" s="14"/>
      <c r="EDU922" s="14"/>
      <c r="EDV922" s="14"/>
      <c r="EDW922" s="14"/>
      <c r="EDX922" s="14"/>
      <c r="EDY922" s="14"/>
      <c r="EDZ922" s="14"/>
      <c r="EEA922" s="14"/>
      <c r="EEB922" s="14"/>
      <c r="EEC922" s="14"/>
      <c r="EED922" s="14"/>
      <c r="EEE922" s="14"/>
      <c r="EEF922" s="14"/>
      <c r="EEG922" s="14"/>
      <c r="EEH922" s="14"/>
      <c r="EEI922" s="14"/>
      <c r="EEJ922" s="14"/>
      <c r="EEK922" s="14"/>
      <c r="EEL922" s="14"/>
      <c r="EEM922" s="14"/>
      <c r="EEN922" s="14"/>
      <c r="EEO922" s="14"/>
      <c r="EEP922" s="14"/>
      <c r="EEQ922" s="14"/>
      <c r="EER922" s="14"/>
      <c r="EES922" s="14"/>
      <c r="EET922" s="14"/>
      <c r="EEU922" s="14"/>
      <c r="EEV922" s="14"/>
      <c r="EEW922" s="14"/>
      <c r="EEX922" s="14"/>
      <c r="EEY922" s="14"/>
      <c r="EEZ922" s="14"/>
      <c r="EFA922" s="14"/>
      <c r="EFB922" s="14"/>
      <c r="EFC922" s="14"/>
      <c r="EFD922" s="14"/>
      <c r="EFE922" s="14"/>
      <c r="EFF922" s="14"/>
      <c r="EFG922" s="14"/>
      <c r="EFH922" s="14"/>
      <c r="EFI922" s="14"/>
      <c r="EFJ922" s="14"/>
      <c r="EFK922" s="14"/>
      <c r="EFL922" s="14"/>
      <c r="EFM922" s="14"/>
      <c r="EFN922" s="14"/>
      <c r="EFO922" s="14"/>
      <c r="EFP922" s="14"/>
      <c r="EFQ922" s="14"/>
      <c r="EFR922" s="14"/>
      <c r="EFS922" s="14"/>
      <c r="EFT922" s="14"/>
      <c r="EFU922" s="14"/>
      <c r="EFV922" s="14"/>
      <c r="EFW922" s="14"/>
      <c r="EFX922" s="14"/>
      <c r="EFY922" s="14"/>
      <c r="EFZ922" s="14"/>
      <c r="EGA922" s="14"/>
      <c r="EGB922" s="14"/>
      <c r="EGC922" s="14"/>
      <c r="EGD922" s="14"/>
      <c r="EGE922" s="14"/>
      <c r="EGF922" s="14"/>
      <c r="EGG922" s="14"/>
      <c r="EGH922" s="14"/>
      <c r="EGI922" s="14"/>
      <c r="EGJ922" s="14"/>
      <c r="EGK922" s="14"/>
      <c r="EGL922" s="14"/>
      <c r="EGM922" s="14"/>
      <c r="EGN922" s="14"/>
      <c r="EGO922" s="14"/>
      <c r="EGP922" s="14"/>
      <c r="EGQ922" s="14"/>
      <c r="EGR922" s="14"/>
      <c r="EGS922" s="14"/>
      <c r="EGT922" s="14"/>
      <c r="EGU922" s="14"/>
      <c r="EGV922" s="14"/>
      <c r="EGW922" s="14"/>
      <c r="EGX922" s="14"/>
      <c r="EGY922" s="14"/>
      <c r="EGZ922" s="14"/>
      <c r="EHA922" s="14"/>
      <c r="EHB922" s="14"/>
      <c r="EHC922" s="14"/>
      <c r="EHD922" s="14"/>
      <c r="EHE922" s="14"/>
      <c r="EHF922" s="14"/>
      <c r="EHG922" s="14"/>
      <c r="EHH922" s="14"/>
      <c r="EHI922" s="14"/>
      <c r="EHJ922" s="14"/>
      <c r="EHK922" s="14"/>
      <c r="EHL922" s="14"/>
      <c r="EHM922" s="14"/>
      <c r="EHN922" s="14"/>
      <c r="EHO922" s="14"/>
      <c r="EHP922" s="14"/>
      <c r="EHQ922" s="14"/>
      <c r="EHR922" s="14"/>
      <c r="EHS922" s="14"/>
      <c r="EHT922" s="14"/>
      <c r="EHU922" s="14"/>
      <c r="EHV922" s="14"/>
      <c r="EHW922" s="14"/>
      <c r="EHX922" s="14"/>
      <c r="EHY922" s="14"/>
      <c r="EHZ922" s="14"/>
      <c r="EIA922" s="14"/>
      <c r="EIB922" s="14"/>
      <c r="EIC922" s="14"/>
      <c r="EID922" s="14"/>
      <c r="EIE922" s="14"/>
      <c r="EIF922" s="14"/>
      <c r="EIG922" s="14"/>
      <c r="EIH922" s="14"/>
      <c r="EII922" s="14"/>
      <c r="EIJ922" s="14"/>
      <c r="EIK922" s="14"/>
      <c r="EIL922" s="14"/>
      <c r="EIM922" s="14"/>
      <c r="EIN922" s="14"/>
      <c r="EIO922" s="14"/>
      <c r="EIP922" s="14"/>
      <c r="EIQ922" s="14"/>
      <c r="EIR922" s="14"/>
      <c r="EIS922" s="14"/>
      <c r="EIT922" s="14"/>
      <c r="EIU922" s="14"/>
      <c r="EIV922" s="14"/>
      <c r="EIW922" s="14"/>
      <c r="EIX922" s="14"/>
      <c r="EIY922" s="14"/>
      <c r="EIZ922" s="14"/>
      <c r="EJA922" s="14"/>
      <c r="EJB922" s="14"/>
      <c r="EJC922" s="14"/>
      <c r="EJD922" s="14"/>
      <c r="EJE922" s="14"/>
      <c r="EJF922" s="14"/>
      <c r="EJG922" s="14"/>
      <c r="EJH922" s="14"/>
      <c r="EJI922" s="14"/>
      <c r="EJJ922" s="14"/>
      <c r="EJK922" s="14"/>
      <c r="EJL922" s="14"/>
      <c r="EJM922" s="14"/>
      <c r="EJN922" s="14"/>
      <c r="EJO922" s="14"/>
      <c r="EJP922" s="14"/>
      <c r="EJQ922" s="14"/>
      <c r="EJR922" s="14"/>
      <c r="EJS922" s="14"/>
      <c r="EJT922" s="14"/>
      <c r="EJU922" s="14"/>
      <c r="EJV922" s="14"/>
      <c r="EJW922" s="14"/>
      <c r="EJX922" s="14"/>
      <c r="EJY922" s="14"/>
      <c r="EJZ922" s="14"/>
      <c r="EKA922" s="14"/>
      <c r="EKB922" s="14"/>
      <c r="EKC922" s="14"/>
      <c r="EKD922" s="14"/>
      <c r="EKE922" s="14"/>
      <c r="EKF922" s="14"/>
      <c r="EKG922" s="14"/>
      <c r="EKH922" s="14"/>
      <c r="EKI922" s="14"/>
      <c r="EKJ922" s="14"/>
      <c r="EKK922" s="14"/>
      <c r="EKL922" s="14"/>
      <c r="EKM922" s="14"/>
      <c r="EKN922" s="14"/>
      <c r="EKO922" s="14"/>
      <c r="EKP922" s="14"/>
      <c r="EKQ922" s="14"/>
      <c r="EKR922" s="14"/>
      <c r="EKS922" s="14"/>
      <c r="EKT922" s="14"/>
      <c r="EKU922" s="14"/>
      <c r="EKV922" s="14"/>
      <c r="EKW922" s="14"/>
      <c r="EKX922" s="14"/>
      <c r="EKY922" s="14"/>
      <c r="EKZ922" s="14"/>
      <c r="ELA922" s="14"/>
      <c r="ELB922" s="14"/>
      <c r="ELC922" s="14"/>
      <c r="ELD922" s="14"/>
      <c r="ELE922" s="14"/>
      <c r="ELF922" s="14"/>
      <c r="ELG922" s="14"/>
      <c r="ELH922" s="14"/>
      <c r="ELI922" s="14"/>
      <c r="ELJ922" s="14"/>
      <c r="ELK922" s="14"/>
      <c r="ELL922" s="14"/>
      <c r="ELM922" s="14"/>
      <c r="ELN922" s="14"/>
      <c r="ELO922" s="14"/>
      <c r="ELP922" s="14"/>
      <c r="ELQ922" s="14"/>
      <c r="ELR922" s="14"/>
      <c r="ELS922" s="14"/>
      <c r="ELT922" s="14"/>
      <c r="ELU922" s="14"/>
      <c r="ELV922" s="14"/>
      <c r="ELW922" s="14"/>
      <c r="ELX922" s="14"/>
      <c r="ELY922" s="14"/>
      <c r="ELZ922" s="14"/>
      <c r="EMA922" s="14"/>
      <c r="EMB922" s="14"/>
      <c r="EMC922" s="14"/>
      <c r="EMD922" s="14"/>
      <c r="EME922" s="14"/>
      <c r="EMF922" s="14"/>
      <c r="EMG922" s="14"/>
      <c r="EMH922" s="14"/>
      <c r="EMI922" s="14"/>
      <c r="EMJ922" s="14"/>
      <c r="EMK922" s="14"/>
      <c r="EML922" s="14"/>
      <c r="EMM922" s="14"/>
      <c r="EMN922" s="14"/>
      <c r="EMO922" s="14"/>
      <c r="EMP922" s="14"/>
      <c r="EMQ922" s="14"/>
      <c r="EMR922" s="14"/>
      <c r="EMS922" s="14"/>
      <c r="EMT922" s="14"/>
      <c r="EMU922" s="14"/>
      <c r="EMV922" s="14"/>
      <c r="EMW922" s="14"/>
      <c r="EMX922" s="14"/>
      <c r="EMY922" s="14"/>
      <c r="EMZ922" s="14"/>
      <c r="ENA922" s="14"/>
      <c r="ENB922" s="14"/>
      <c r="ENC922" s="14"/>
      <c r="END922" s="14"/>
      <c r="ENE922" s="14"/>
      <c r="ENF922" s="14"/>
      <c r="ENG922" s="14"/>
      <c r="ENH922" s="14"/>
      <c r="ENI922" s="14"/>
      <c r="ENJ922" s="14"/>
      <c r="ENK922" s="14"/>
      <c r="ENL922" s="14"/>
      <c r="ENM922" s="14"/>
      <c r="ENN922" s="14"/>
      <c r="ENO922" s="14"/>
      <c r="ENP922" s="14"/>
      <c r="ENQ922" s="14"/>
      <c r="ENR922" s="14"/>
      <c r="ENS922" s="14"/>
      <c r="ENT922" s="14"/>
      <c r="ENU922" s="14"/>
      <c r="ENV922" s="14"/>
      <c r="ENW922" s="14"/>
      <c r="ENX922" s="14"/>
      <c r="ENY922" s="14"/>
      <c r="ENZ922" s="14"/>
      <c r="EOA922" s="14"/>
      <c r="EOB922" s="14"/>
      <c r="EOC922" s="14"/>
      <c r="EOD922" s="14"/>
      <c r="EOE922" s="14"/>
      <c r="EOF922" s="14"/>
      <c r="EOG922" s="14"/>
      <c r="EOH922" s="14"/>
      <c r="EOI922" s="14"/>
      <c r="EOJ922" s="14"/>
      <c r="EOK922" s="14"/>
      <c r="EOL922" s="14"/>
      <c r="EOM922" s="14"/>
      <c r="EON922" s="14"/>
      <c r="EOO922" s="14"/>
      <c r="EOP922" s="14"/>
      <c r="EOQ922" s="14"/>
      <c r="EOR922" s="14"/>
      <c r="EOS922" s="14"/>
      <c r="EOT922" s="14"/>
      <c r="EOU922" s="14"/>
      <c r="EOV922" s="14"/>
      <c r="EOW922" s="14"/>
      <c r="EOX922" s="14"/>
      <c r="EOY922" s="14"/>
      <c r="EOZ922" s="14"/>
      <c r="EPA922" s="14"/>
      <c r="EPB922" s="14"/>
      <c r="EPC922" s="14"/>
      <c r="EPD922" s="14"/>
      <c r="EPE922" s="14"/>
      <c r="EPF922" s="14"/>
      <c r="EPG922" s="14"/>
      <c r="EPH922" s="14"/>
      <c r="EPI922" s="14"/>
      <c r="EPJ922" s="14"/>
      <c r="EPK922" s="14"/>
      <c r="EPL922" s="14"/>
      <c r="EPM922" s="14"/>
      <c r="EPN922" s="14"/>
      <c r="EPO922" s="14"/>
      <c r="EPP922" s="14"/>
      <c r="EPQ922" s="14"/>
      <c r="EPR922" s="14"/>
      <c r="EPS922" s="14"/>
      <c r="EPT922" s="14"/>
      <c r="EPU922" s="14"/>
      <c r="EPV922" s="14"/>
      <c r="EPW922" s="14"/>
      <c r="EPX922" s="14"/>
      <c r="EPY922" s="14"/>
      <c r="EPZ922" s="14"/>
      <c r="EQA922" s="14"/>
      <c r="EQB922" s="14"/>
      <c r="EQC922" s="14"/>
      <c r="EQD922" s="14"/>
      <c r="EQE922" s="14"/>
      <c r="EQF922" s="14"/>
      <c r="EQG922" s="14"/>
      <c r="EQH922" s="14"/>
      <c r="EQI922" s="14"/>
      <c r="EQJ922" s="14"/>
      <c r="EQK922" s="14"/>
      <c r="EQL922" s="14"/>
      <c r="EQM922" s="14"/>
      <c r="EQN922" s="14"/>
      <c r="EQO922" s="14"/>
      <c r="EQP922" s="14"/>
      <c r="EQQ922" s="14"/>
      <c r="EQR922" s="14"/>
      <c r="EQS922" s="14"/>
      <c r="EQT922" s="14"/>
      <c r="EQU922" s="14"/>
      <c r="EQV922" s="14"/>
      <c r="EQW922" s="14"/>
      <c r="EQX922" s="14"/>
      <c r="EQY922" s="14"/>
      <c r="EQZ922" s="14"/>
      <c r="ERA922" s="14"/>
      <c r="ERB922" s="14"/>
      <c r="ERC922" s="14"/>
      <c r="ERD922" s="14"/>
      <c r="ERE922" s="14"/>
      <c r="ERF922" s="14"/>
      <c r="ERG922" s="14"/>
      <c r="ERH922" s="14"/>
      <c r="ERI922" s="14"/>
      <c r="ERJ922" s="14"/>
      <c r="ERK922" s="14"/>
      <c r="ERL922" s="14"/>
      <c r="ERM922" s="14"/>
      <c r="ERN922" s="14"/>
      <c r="ERO922" s="14"/>
      <c r="ERP922" s="14"/>
      <c r="ERQ922" s="14"/>
      <c r="ERR922" s="14"/>
      <c r="ERS922" s="14"/>
      <c r="ERT922" s="14"/>
      <c r="ERU922" s="14"/>
      <c r="ERV922" s="14"/>
      <c r="ERW922" s="14"/>
      <c r="ERX922" s="14"/>
      <c r="ERY922" s="14"/>
      <c r="ERZ922" s="14"/>
      <c r="ESA922" s="14"/>
      <c r="ESB922" s="14"/>
      <c r="ESC922" s="14"/>
      <c r="ESD922" s="14"/>
      <c r="ESE922" s="14"/>
      <c r="ESF922" s="14"/>
      <c r="ESG922" s="14"/>
      <c r="ESH922" s="14"/>
      <c r="ESI922" s="14"/>
      <c r="ESJ922" s="14"/>
      <c r="ESK922" s="14"/>
      <c r="ESL922" s="14"/>
      <c r="ESM922" s="14"/>
      <c r="ESN922" s="14"/>
      <c r="ESO922" s="14"/>
      <c r="ESP922" s="14"/>
      <c r="ESQ922" s="14"/>
      <c r="ESR922" s="14"/>
      <c r="ESS922" s="14"/>
      <c r="EST922" s="14"/>
      <c r="ESU922" s="14"/>
      <c r="ESV922" s="14"/>
      <c r="ESW922" s="14"/>
      <c r="ESX922" s="14"/>
      <c r="ESY922" s="14"/>
      <c r="ESZ922" s="14"/>
      <c r="ETA922" s="14"/>
      <c r="ETB922" s="14"/>
      <c r="ETC922" s="14"/>
      <c r="ETD922" s="14"/>
      <c r="ETE922" s="14"/>
      <c r="ETF922" s="14"/>
      <c r="ETG922" s="14"/>
      <c r="ETH922" s="14"/>
      <c r="ETI922" s="14"/>
      <c r="ETJ922" s="14"/>
      <c r="ETK922" s="14"/>
      <c r="ETL922" s="14"/>
      <c r="ETM922" s="14"/>
      <c r="ETN922" s="14"/>
      <c r="ETO922" s="14"/>
      <c r="ETP922" s="14"/>
      <c r="ETQ922" s="14"/>
      <c r="ETR922" s="14"/>
      <c r="ETS922" s="14"/>
      <c r="ETT922" s="14"/>
      <c r="ETU922" s="14"/>
      <c r="ETV922" s="14"/>
      <c r="ETW922" s="14"/>
      <c r="ETX922" s="14"/>
      <c r="ETY922" s="14"/>
      <c r="ETZ922" s="14"/>
      <c r="EUA922" s="14"/>
      <c r="EUB922" s="14"/>
      <c r="EUC922" s="14"/>
      <c r="EUD922" s="14"/>
      <c r="EUE922" s="14"/>
      <c r="EUF922" s="14"/>
      <c r="EUG922" s="14"/>
      <c r="EUH922" s="14"/>
      <c r="EUI922" s="14"/>
      <c r="EUJ922" s="14"/>
      <c r="EUK922" s="14"/>
      <c r="EUL922" s="14"/>
      <c r="EUM922" s="14"/>
      <c r="EUN922" s="14"/>
      <c r="EUO922" s="14"/>
      <c r="EUP922" s="14"/>
      <c r="EUQ922" s="14"/>
      <c r="EUR922" s="14"/>
      <c r="EUS922" s="14"/>
      <c r="EUT922" s="14"/>
      <c r="EUU922" s="14"/>
      <c r="EUV922" s="14"/>
      <c r="EUW922" s="14"/>
      <c r="EUX922" s="14"/>
      <c r="EUY922" s="14"/>
      <c r="EUZ922" s="14"/>
      <c r="EVA922" s="14"/>
      <c r="EVB922" s="14"/>
      <c r="EVC922" s="14"/>
      <c r="EVD922" s="14"/>
      <c r="EVE922" s="14"/>
      <c r="EVF922" s="14"/>
      <c r="EVG922" s="14"/>
      <c r="EVH922" s="14"/>
      <c r="EVI922" s="14"/>
      <c r="EVJ922" s="14"/>
      <c r="EVK922" s="14"/>
      <c r="EVL922" s="14"/>
      <c r="EVM922" s="14"/>
      <c r="EVN922" s="14"/>
      <c r="EVO922" s="14"/>
      <c r="EVP922" s="14"/>
      <c r="EVQ922" s="14"/>
      <c r="EVR922" s="14"/>
      <c r="EVS922" s="14"/>
      <c r="EVT922" s="14"/>
      <c r="EVU922" s="14"/>
      <c r="EVV922" s="14"/>
      <c r="EVW922" s="14"/>
      <c r="EVX922" s="14"/>
      <c r="EVY922" s="14"/>
      <c r="EVZ922" s="14"/>
      <c r="EWA922" s="14"/>
      <c r="EWB922" s="14"/>
      <c r="EWC922" s="14"/>
      <c r="EWD922" s="14"/>
      <c r="EWE922" s="14"/>
      <c r="EWF922" s="14"/>
      <c r="EWG922" s="14"/>
      <c r="EWH922" s="14"/>
      <c r="EWI922" s="14"/>
      <c r="EWJ922" s="14"/>
      <c r="EWK922" s="14"/>
      <c r="EWL922" s="14"/>
      <c r="EWM922" s="14"/>
      <c r="EWN922" s="14"/>
      <c r="EWO922" s="14"/>
      <c r="EWP922" s="14"/>
      <c r="EWQ922" s="14"/>
      <c r="EWR922" s="14"/>
      <c r="EWS922" s="14"/>
      <c r="EWT922" s="14"/>
      <c r="EWU922" s="14"/>
      <c r="EWV922" s="14"/>
      <c r="EWW922" s="14"/>
      <c r="EWX922" s="14"/>
      <c r="EWY922" s="14"/>
      <c r="EWZ922" s="14"/>
      <c r="EXA922" s="14"/>
      <c r="EXB922" s="14"/>
      <c r="EXC922" s="14"/>
      <c r="EXD922" s="14"/>
      <c r="EXE922" s="14"/>
      <c r="EXF922" s="14"/>
      <c r="EXG922" s="14"/>
      <c r="EXH922" s="14"/>
      <c r="EXI922" s="14"/>
      <c r="EXJ922" s="14"/>
      <c r="EXK922" s="14"/>
      <c r="EXL922" s="14"/>
      <c r="EXM922" s="14"/>
      <c r="EXN922" s="14"/>
      <c r="EXO922" s="14"/>
      <c r="EXP922" s="14"/>
      <c r="EXQ922" s="14"/>
      <c r="EXR922" s="14"/>
      <c r="EXS922" s="14"/>
      <c r="EXT922" s="14"/>
      <c r="EXU922" s="14"/>
      <c r="EXV922" s="14"/>
      <c r="EXW922" s="14"/>
      <c r="EXX922" s="14"/>
      <c r="EXY922" s="14"/>
      <c r="EXZ922" s="14"/>
      <c r="EYA922" s="14"/>
      <c r="EYB922" s="14"/>
      <c r="EYC922" s="14"/>
      <c r="EYD922" s="14"/>
      <c r="EYE922" s="14"/>
      <c r="EYF922" s="14"/>
      <c r="EYG922" s="14"/>
      <c r="EYH922" s="14"/>
      <c r="EYI922" s="14"/>
      <c r="EYJ922" s="14"/>
      <c r="EYK922" s="14"/>
      <c r="EYL922" s="14"/>
      <c r="EYM922" s="14"/>
      <c r="EYN922" s="14"/>
      <c r="EYO922" s="14"/>
      <c r="EYP922" s="14"/>
      <c r="EYQ922" s="14"/>
      <c r="EYR922" s="14"/>
      <c r="EYS922" s="14"/>
      <c r="EYT922" s="14"/>
      <c r="EYU922" s="14"/>
      <c r="EYV922" s="14"/>
      <c r="EYW922" s="14"/>
      <c r="EYX922" s="14"/>
      <c r="EYY922" s="14"/>
      <c r="EYZ922" s="14"/>
      <c r="EZA922" s="14"/>
      <c r="EZB922" s="14"/>
      <c r="EZC922" s="14"/>
      <c r="EZD922" s="14"/>
      <c r="EZE922" s="14"/>
      <c r="EZF922" s="14"/>
      <c r="EZG922" s="14"/>
      <c r="EZH922" s="14"/>
      <c r="EZI922" s="14"/>
      <c r="EZJ922" s="14"/>
      <c r="EZK922" s="14"/>
      <c r="EZL922" s="14"/>
      <c r="EZM922" s="14"/>
      <c r="EZN922" s="14"/>
      <c r="EZO922" s="14"/>
      <c r="EZP922" s="14"/>
      <c r="EZQ922" s="14"/>
      <c r="EZR922" s="14"/>
      <c r="EZS922" s="14"/>
      <c r="EZT922" s="14"/>
      <c r="EZU922" s="14"/>
      <c r="EZV922" s="14"/>
      <c r="EZW922" s="14"/>
      <c r="EZX922" s="14"/>
      <c r="EZY922" s="14"/>
      <c r="EZZ922" s="14"/>
      <c r="FAA922" s="14"/>
      <c r="FAB922" s="14"/>
      <c r="FAC922" s="14"/>
      <c r="FAD922" s="14"/>
      <c r="FAE922" s="14"/>
      <c r="FAF922" s="14"/>
      <c r="FAG922" s="14"/>
      <c r="FAH922" s="14"/>
      <c r="FAI922" s="14"/>
      <c r="FAJ922" s="14"/>
      <c r="FAK922" s="14"/>
      <c r="FAL922" s="14"/>
      <c r="FAM922" s="14"/>
      <c r="FAN922" s="14"/>
      <c r="FAO922" s="14"/>
      <c r="FAP922" s="14"/>
      <c r="FAQ922" s="14"/>
      <c r="FAR922" s="14"/>
      <c r="FAS922" s="14"/>
      <c r="FAT922" s="14"/>
      <c r="FAU922" s="14"/>
      <c r="FAV922" s="14"/>
      <c r="FAW922" s="14"/>
      <c r="FAX922" s="14"/>
      <c r="FAY922" s="14"/>
      <c r="FAZ922" s="14"/>
      <c r="FBA922" s="14"/>
      <c r="FBB922" s="14"/>
      <c r="FBC922" s="14"/>
      <c r="FBD922" s="14"/>
      <c r="FBE922" s="14"/>
      <c r="FBF922" s="14"/>
      <c r="FBG922" s="14"/>
      <c r="FBH922" s="14"/>
      <c r="FBI922" s="14"/>
      <c r="FBJ922" s="14"/>
      <c r="FBK922" s="14"/>
      <c r="FBL922" s="14"/>
      <c r="FBM922" s="14"/>
      <c r="FBN922" s="14"/>
      <c r="FBO922" s="14"/>
      <c r="FBP922" s="14"/>
      <c r="FBQ922" s="14"/>
      <c r="FBR922" s="14"/>
      <c r="FBS922" s="14"/>
      <c r="FBT922" s="14"/>
      <c r="FBU922" s="14"/>
      <c r="FBV922" s="14"/>
      <c r="FBW922" s="14"/>
      <c r="FBX922" s="14"/>
      <c r="FBY922" s="14"/>
      <c r="FBZ922" s="14"/>
      <c r="FCA922" s="14"/>
      <c r="FCB922" s="14"/>
      <c r="FCC922" s="14"/>
      <c r="FCD922" s="14"/>
      <c r="FCE922" s="14"/>
      <c r="FCF922" s="14"/>
      <c r="FCG922" s="14"/>
      <c r="FCH922" s="14"/>
      <c r="FCI922" s="14"/>
      <c r="FCJ922" s="14"/>
      <c r="FCK922" s="14"/>
      <c r="FCL922" s="14"/>
      <c r="FCM922" s="14"/>
      <c r="FCN922" s="14"/>
      <c r="FCO922" s="14"/>
      <c r="FCP922" s="14"/>
      <c r="FCQ922" s="14"/>
      <c r="FCR922" s="14"/>
      <c r="FCS922" s="14"/>
      <c r="FCT922" s="14"/>
      <c r="FCU922" s="14"/>
      <c r="FCV922" s="14"/>
      <c r="FCW922" s="14"/>
      <c r="FCX922" s="14"/>
      <c r="FCY922" s="14"/>
      <c r="FCZ922" s="14"/>
      <c r="FDA922" s="14"/>
      <c r="FDB922" s="14"/>
      <c r="FDC922" s="14"/>
      <c r="FDD922" s="14"/>
      <c r="FDE922" s="14"/>
      <c r="FDF922" s="14"/>
      <c r="FDG922" s="14"/>
      <c r="FDH922" s="14"/>
      <c r="FDI922" s="14"/>
      <c r="FDJ922" s="14"/>
      <c r="FDK922" s="14"/>
      <c r="FDL922" s="14"/>
      <c r="FDM922" s="14"/>
      <c r="FDN922" s="14"/>
      <c r="FDO922" s="14"/>
      <c r="FDP922" s="14"/>
      <c r="FDQ922" s="14"/>
      <c r="FDR922" s="14"/>
      <c r="FDS922" s="14"/>
      <c r="FDT922" s="14"/>
      <c r="FDU922" s="14"/>
      <c r="FDV922" s="14"/>
      <c r="FDW922" s="14"/>
      <c r="FDX922" s="14"/>
      <c r="FDY922" s="14"/>
      <c r="FDZ922" s="14"/>
      <c r="FEA922" s="14"/>
      <c r="FEB922" s="14"/>
      <c r="FEC922" s="14"/>
      <c r="FED922" s="14"/>
      <c r="FEE922" s="14"/>
      <c r="FEF922" s="14"/>
      <c r="FEG922" s="14"/>
      <c r="FEH922" s="14"/>
      <c r="FEI922" s="14"/>
      <c r="FEJ922" s="14"/>
      <c r="FEK922" s="14"/>
      <c r="FEL922" s="14"/>
      <c r="FEM922" s="14"/>
      <c r="FEN922" s="14"/>
      <c r="FEO922" s="14"/>
      <c r="FEP922" s="14"/>
      <c r="FEQ922" s="14"/>
      <c r="FER922" s="14"/>
      <c r="FES922" s="14"/>
      <c r="FET922" s="14"/>
      <c r="FEU922" s="14"/>
      <c r="FEV922" s="14"/>
      <c r="FEW922" s="14"/>
      <c r="FEX922" s="14"/>
      <c r="FEY922" s="14"/>
      <c r="FEZ922" s="14"/>
      <c r="FFA922" s="14"/>
      <c r="FFB922" s="14"/>
      <c r="FFC922" s="14"/>
      <c r="FFD922" s="14"/>
      <c r="FFE922" s="14"/>
      <c r="FFF922" s="14"/>
      <c r="FFG922" s="14"/>
      <c r="FFH922" s="14"/>
      <c r="FFI922" s="14"/>
      <c r="FFJ922" s="14"/>
      <c r="FFK922" s="14"/>
      <c r="FFL922" s="14"/>
      <c r="FFM922" s="14"/>
      <c r="FFN922" s="14"/>
      <c r="FFO922" s="14"/>
      <c r="FFP922" s="14"/>
      <c r="FFQ922" s="14"/>
      <c r="FFR922" s="14"/>
      <c r="FFS922" s="14"/>
      <c r="FFT922" s="14"/>
      <c r="FFU922" s="14"/>
      <c r="FFV922" s="14"/>
      <c r="FFW922" s="14"/>
      <c r="FFX922" s="14"/>
      <c r="FFY922" s="14"/>
      <c r="FFZ922" s="14"/>
      <c r="FGA922" s="14"/>
      <c r="FGB922" s="14"/>
      <c r="FGC922" s="14"/>
      <c r="FGD922" s="14"/>
      <c r="FGE922" s="14"/>
      <c r="FGF922" s="14"/>
      <c r="FGG922" s="14"/>
      <c r="FGH922" s="14"/>
      <c r="FGI922" s="14"/>
      <c r="FGJ922" s="14"/>
      <c r="FGK922" s="14"/>
      <c r="FGL922" s="14"/>
      <c r="FGM922" s="14"/>
      <c r="FGN922" s="14"/>
      <c r="FGO922" s="14"/>
      <c r="FGP922" s="14"/>
      <c r="FGQ922" s="14"/>
      <c r="FGR922" s="14"/>
      <c r="FGS922" s="14"/>
      <c r="FGT922" s="14"/>
      <c r="FGU922" s="14"/>
      <c r="FGV922" s="14"/>
      <c r="FGW922" s="14"/>
      <c r="FGX922" s="14"/>
      <c r="FGY922" s="14"/>
      <c r="FGZ922" s="14"/>
      <c r="FHA922" s="14"/>
      <c r="FHB922" s="14"/>
      <c r="FHC922" s="14"/>
      <c r="FHD922" s="14"/>
      <c r="FHE922" s="14"/>
      <c r="FHF922" s="14"/>
      <c r="FHG922" s="14"/>
      <c r="FHH922" s="14"/>
      <c r="FHI922" s="14"/>
      <c r="FHJ922" s="14"/>
      <c r="FHK922" s="14"/>
      <c r="FHL922" s="14"/>
      <c r="FHM922" s="14"/>
      <c r="FHN922" s="14"/>
      <c r="FHO922" s="14"/>
      <c r="FHP922" s="14"/>
      <c r="FHQ922" s="14"/>
      <c r="FHR922" s="14"/>
      <c r="FHS922" s="14"/>
      <c r="FHT922" s="14"/>
      <c r="FHU922" s="14"/>
      <c r="FHV922" s="14"/>
      <c r="FHW922" s="14"/>
      <c r="FHX922" s="14"/>
      <c r="FHY922" s="14"/>
      <c r="FHZ922" s="14"/>
      <c r="FIA922" s="14"/>
      <c r="FIB922" s="14"/>
      <c r="FIC922" s="14"/>
      <c r="FID922" s="14"/>
      <c r="FIE922" s="14"/>
      <c r="FIF922" s="14"/>
      <c r="FIG922" s="14"/>
      <c r="FIH922" s="14"/>
      <c r="FII922" s="14"/>
      <c r="FIJ922" s="14"/>
      <c r="FIK922" s="14"/>
      <c r="FIL922" s="14"/>
      <c r="FIM922" s="14"/>
      <c r="FIN922" s="14"/>
      <c r="FIO922" s="14"/>
      <c r="FIP922" s="14"/>
      <c r="FIQ922" s="14"/>
      <c r="FIR922" s="14"/>
      <c r="FIS922" s="14"/>
      <c r="FIT922" s="14"/>
      <c r="FIU922" s="14"/>
      <c r="FIV922" s="14"/>
      <c r="FIW922" s="14"/>
      <c r="FIX922" s="14"/>
      <c r="FIY922" s="14"/>
      <c r="FIZ922" s="14"/>
      <c r="FJA922" s="14"/>
      <c r="FJB922" s="14"/>
      <c r="FJC922" s="14"/>
      <c r="FJD922" s="14"/>
      <c r="FJE922" s="14"/>
      <c r="FJF922" s="14"/>
      <c r="FJG922" s="14"/>
      <c r="FJH922" s="14"/>
      <c r="FJI922" s="14"/>
      <c r="FJJ922" s="14"/>
      <c r="FJK922" s="14"/>
      <c r="FJL922" s="14"/>
      <c r="FJM922" s="14"/>
      <c r="FJN922" s="14"/>
      <c r="FJO922" s="14"/>
      <c r="FJP922" s="14"/>
      <c r="FJQ922" s="14"/>
      <c r="FJR922" s="14"/>
      <c r="FJS922" s="14"/>
      <c r="FJT922" s="14"/>
      <c r="FJU922" s="14"/>
      <c r="FJV922" s="14"/>
      <c r="FJW922" s="14"/>
      <c r="FJX922" s="14"/>
      <c r="FJY922" s="14"/>
      <c r="FJZ922" s="14"/>
      <c r="FKA922" s="14"/>
      <c r="FKB922" s="14"/>
      <c r="FKC922" s="14"/>
      <c r="FKD922" s="14"/>
      <c r="FKE922" s="14"/>
      <c r="FKF922" s="14"/>
      <c r="FKG922" s="14"/>
      <c r="FKH922" s="14"/>
      <c r="FKI922" s="14"/>
      <c r="FKJ922" s="14"/>
      <c r="FKK922" s="14"/>
      <c r="FKL922" s="14"/>
      <c r="FKM922" s="14"/>
      <c r="FKN922" s="14"/>
      <c r="FKO922" s="14"/>
      <c r="FKP922" s="14"/>
      <c r="FKQ922" s="14"/>
      <c r="FKR922" s="14"/>
      <c r="FKS922" s="14"/>
      <c r="FKT922" s="14"/>
      <c r="FKU922" s="14"/>
      <c r="FKV922" s="14"/>
      <c r="FKW922" s="14"/>
      <c r="FKX922" s="14"/>
      <c r="FKY922" s="14"/>
      <c r="FKZ922" s="14"/>
      <c r="FLA922" s="14"/>
      <c r="FLB922" s="14"/>
      <c r="FLC922" s="14"/>
      <c r="FLD922" s="14"/>
      <c r="FLE922" s="14"/>
      <c r="FLF922" s="14"/>
      <c r="FLG922" s="14"/>
      <c r="FLH922" s="14"/>
      <c r="FLI922" s="14"/>
      <c r="FLJ922" s="14"/>
      <c r="FLK922" s="14"/>
      <c r="FLL922" s="14"/>
      <c r="FLM922" s="14"/>
      <c r="FLN922" s="14"/>
      <c r="FLO922" s="14"/>
      <c r="FLP922" s="14"/>
      <c r="FLQ922" s="14"/>
      <c r="FLR922" s="14"/>
      <c r="FLS922" s="14"/>
      <c r="FLT922" s="14"/>
      <c r="FLU922" s="14"/>
      <c r="FLV922" s="14"/>
      <c r="FLW922" s="14"/>
      <c r="FLX922" s="14"/>
      <c r="FLY922" s="14"/>
      <c r="FLZ922" s="14"/>
      <c r="FMA922" s="14"/>
      <c r="FMB922" s="14"/>
      <c r="FMC922" s="14"/>
      <c r="FMD922" s="14"/>
      <c r="FME922" s="14"/>
      <c r="FMF922" s="14"/>
      <c r="FMG922" s="14"/>
      <c r="FMH922" s="14"/>
      <c r="FMI922" s="14"/>
      <c r="FMJ922" s="14"/>
      <c r="FMK922" s="14"/>
      <c r="FML922" s="14"/>
      <c r="FMM922" s="14"/>
      <c r="FMN922" s="14"/>
      <c r="FMO922" s="14"/>
      <c r="FMP922" s="14"/>
      <c r="FMQ922" s="14"/>
      <c r="FMR922" s="14"/>
      <c r="FMS922" s="14"/>
      <c r="FMT922" s="14"/>
      <c r="FMU922" s="14"/>
      <c r="FMV922" s="14"/>
      <c r="FMW922" s="14"/>
      <c r="FMX922" s="14"/>
      <c r="FMY922" s="14"/>
      <c r="FMZ922" s="14"/>
      <c r="FNA922" s="14"/>
      <c r="FNB922" s="14"/>
      <c r="FNC922" s="14"/>
      <c r="FND922" s="14"/>
      <c r="FNE922" s="14"/>
      <c r="FNF922" s="14"/>
      <c r="FNG922" s="14"/>
      <c r="FNH922" s="14"/>
      <c r="FNI922" s="14"/>
      <c r="FNJ922" s="14"/>
      <c r="FNK922" s="14"/>
      <c r="FNL922" s="14"/>
      <c r="FNM922" s="14"/>
      <c r="FNN922" s="14"/>
      <c r="FNO922" s="14"/>
      <c r="FNP922" s="14"/>
      <c r="FNQ922" s="14"/>
      <c r="FNR922" s="14"/>
      <c r="FNS922" s="14"/>
      <c r="FNT922" s="14"/>
      <c r="FNU922" s="14"/>
      <c r="FNV922" s="14"/>
      <c r="FNW922" s="14"/>
      <c r="FNX922" s="14"/>
      <c r="FNY922" s="14"/>
      <c r="FNZ922" s="14"/>
      <c r="FOA922" s="14"/>
      <c r="FOB922" s="14"/>
      <c r="FOC922" s="14"/>
      <c r="FOD922" s="14"/>
      <c r="FOE922" s="14"/>
      <c r="FOF922" s="14"/>
      <c r="FOG922" s="14"/>
      <c r="FOH922" s="14"/>
      <c r="FOI922" s="14"/>
      <c r="FOJ922" s="14"/>
      <c r="FOK922" s="14"/>
      <c r="FOL922" s="14"/>
      <c r="FOM922" s="14"/>
      <c r="FON922" s="14"/>
      <c r="FOO922" s="14"/>
      <c r="FOP922" s="14"/>
      <c r="FOQ922" s="14"/>
      <c r="FOR922" s="14"/>
      <c r="FOS922" s="14"/>
      <c r="FOT922" s="14"/>
      <c r="FOU922" s="14"/>
      <c r="FOV922" s="14"/>
      <c r="FOW922" s="14"/>
      <c r="FOX922" s="14"/>
      <c r="FOY922" s="14"/>
      <c r="FOZ922" s="14"/>
      <c r="FPA922" s="14"/>
      <c r="FPB922" s="14"/>
      <c r="FPC922" s="14"/>
      <c r="FPD922" s="14"/>
      <c r="FPE922" s="14"/>
      <c r="FPF922" s="14"/>
      <c r="FPG922" s="14"/>
      <c r="FPH922" s="14"/>
      <c r="FPI922" s="14"/>
      <c r="FPJ922" s="14"/>
      <c r="FPK922" s="14"/>
      <c r="FPL922" s="14"/>
      <c r="FPM922" s="14"/>
      <c r="FPN922" s="14"/>
      <c r="FPO922" s="14"/>
      <c r="FPP922" s="14"/>
      <c r="FPQ922" s="14"/>
      <c r="FPR922" s="14"/>
      <c r="FPS922" s="14"/>
      <c r="FPT922" s="14"/>
      <c r="FPU922" s="14"/>
      <c r="FPV922" s="14"/>
      <c r="FPW922" s="14"/>
      <c r="FPX922" s="14"/>
      <c r="FPY922" s="14"/>
      <c r="FPZ922" s="14"/>
      <c r="FQA922" s="14"/>
      <c r="FQB922" s="14"/>
      <c r="FQC922" s="14"/>
      <c r="FQD922" s="14"/>
      <c r="FQE922" s="14"/>
      <c r="FQF922" s="14"/>
      <c r="FQG922" s="14"/>
      <c r="FQH922" s="14"/>
      <c r="FQI922" s="14"/>
      <c r="FQJ922" s="14"/>
      <c r="FQK922" s="14"/>
      <c r="FQL922" s="14"/>
      <c r="FQM922" s="14"/>
      <c r="FQN922" s="14"/>
      <c r="FQO922" s="14"/>
      <c r="FQP922" s="14"/>
      <c r="FQQ922" s="14"/>
      <c r="FQR922" s="14"/>
      <c r="FQS922" s="14"/>
      <c r="FQT922" s="14"/>
      <c r="FQU922" s="14"/>
      <c r="FQV922" s="14"/>
      <c r="FQW922" s="14"/>
      <c r="FQX922" s="14"/>
      <c r="FQY922" s="14"/>
      <c r="FQZ922" s="14"/>
      <c r="FRA922" s="14"/>
      <c r="FRB922" s="14"/>
      <c r="FRC922" s="14"/>
      <c r="FRD922" s="14"/>
      <c r="FRE922" s="14"/>
      <c r="FRF922" s="14"/>
      <c r="FRG922" s="14"/>
      <c r="FRH922" s="14"/>
      <c r="FRI922" s="14"/>
      <c r="FRJ922" s="14"/>
      <c r="FRK922" s="14"/>
      <c r="FRL922" s="14"/>
      <c r="FRM922" s="14"/>
      <c r="FRN922" s="14"/>
      <c r="FRO922" s="14"/>
      <c r="FRP922" s="14"/>
      <c r="FRQ922" s="14"/>
      <c r="FRR922" s="14"/>
      <c r="FRS922" s="14"/>
      <c r="FRT922" s="14"/>
      <c r="FRU922" s="14"/>
      <c r="FRV922" s="14"/>
      <c r="FRW922" s="14"/>
      <c r="FRX922" s="14"/>
      <c r="FRY922" s="14"/>
      <c r="FRZ922" s="14"/>
      <c r="FSA922" s="14"/>
      <c r="FSB922" s="14"/>
      <c r="FSC922" s="14"/>
      <c r="FSD922" s="14"/>
      <c r="FSE922" s="14"/>
      <c r="FSF922" s="14"/>
      <c r="FSG922" s="14"/>
      <c r="FSH922" s="14"/>
      <c r="FSI922" s="14"/>
      <c r="FSJ922" s="14"/>
      <c r="FSK922" s="14"/>
      <c r="FSL922" s="14"/>
      <c r="FSM922" s="14"/>
      <c r="FSN922" s="14"/>
      <c r="FSO922" s="14"/>
      <c r="FSP922" s="14"/>
      <c r="FSQ922" s="14"/>
      <c r="FSR922" s="14"/>
      <c r="FSS922" s="14"/>
      <c r="FST922" s="14"/>
      <c r="FSU922" s="14"/>
      <c r="FSV922" s="14"/>
      <c r="FSW922" s="14"/>
      <c r="FSX922" s="14"/>
      <c r="FSY922" s="14"/>
      <c r="FSZ922" s="14"/>
      <c r="FTA922" s="14"/>
      <c r="FTB922" s="14"/>
      <c r="FTC922" s="14"/>
      <c r="FTD922" s="14"/>
      <c r="FTE922" s="14"/>
      <c r="FTF922" s="14"/>
      <c r="FTG922" s="14"/>
      <c r="FTH922" s="14"/>
      <c r="FTI922" s="14"/>
      <c r="FTJ922" s="14"/>
      <c r="FTK922" s="14"/>
      <c r="FTL922" s="14"/>
      <c r="FTM922" s="14"/>
      <c r="FTN922" s="14"/>
      <c r="FTO922" s="14"/>
      <c r="FTP922" s="14"/>
      <c r="FTQ922" s="14"/>
      <c r="FTR922" s="14"/>
      <c r="FTS922" s="14"/>
      <c r="FTT922" s="14"/>
      <c r="FTU922" s="14"/>
      <c r="FTV922" s="14"/>
      <c r="FTW922" s="14"/>
      <c r="FTX922" s="14"/>
      <c r="FTY922" s="14"/>
      <c r="FTZ922" s="14"/>
      <c r="FUA922" s="14"/>
      <c r="FUB922" s="14"/>
      <c r="FUC922" s="14"/>
      <c r="FUD922" s="14"/>
      <c r="FUE922" s="14"/>
      <c r="FUF922" s="14"/>
      <c r="FUG922" s="14"/>
      <c r="FUH922" s="14"/>
      <c r="FUI922" s="14"/>
      <c r="FUJ922" s="14"/>
      <c r="FUK922" s="14"/>
      <c r="FUL922" s="14"/>
      <c r="FUM922" s="14"/>
      <c r="FUN922" s="14"/>
      <c r="FUO922" s="14"/>
      <c r="FUP922" s="14"/>
      <c r="FUQ922" s="14"/>
      <c r="FUR922" s="14"/>
      <c r="FUS922" s="14"/>
      <c r="FUT922" s="14"/>
      <c r="FUU922" s="14"/>
      <c r="FUV922" s="14"/>
      <c r="FUW922" s="14"/>
      <c r="FUX922" s="14"/>
      <c r="FUY922" s="14"/>
      <c r="FUZ922" s="14"/>
      <c r="FVA922" s="14"/>
      <c r="FVB922" s="14"/>
      <c r="FVC922" s="14"/>
      <c r="FVD922" s="14"/>
      <c r="FVE922" s="14"/>
      <c r="FVF922" s="14"/>
      <c r="FVG922" s="14"/>
      <c r="FVH922" s="14"/>
      <c r="FVI922" s="14"/>
      <c r="FVJ922" s="14"/>
      <c r="FVK922" s="14"/>
      <c r="FVL922" s="14"/>
      <c r="FVM922" s="14"/>
      <c r="FVN922" s="14"/>
      <c r="FVO922" s="14"/>
      <c r="FVP922" s="14"/>
      <c r="FVQ922" s="14"/>
      <c r="FVR922" s="14"/>
      <c r="FVS922" s="14"/>
      <c r="FVT922" s="14"/>
      <c r="FVU922" s="14"/>
      <c r="FVV922" s="14"/>
      <c r="FVW922" s="14"/>
      <c r="FVX922" s="14"/>
      <c r="FVY922" s="14"/>
      <c r="FVZ922" s="14"/>
      <c r="FWA922" s="14"/>
      <c r="FWB922" s="14"/>
      <c r="FWC922" s="14"/>
      <c r="FWD922" s="14"/>
      <c r="FWE922" s="14"/>
      <c r="FWF922" s="14"/>
      <c r="FWG922" s="14"/>
      <c r="FWH922" s="14"/>
      <c r="FWI922" s="14"/>
      <c r="FWJ922" s="14"/>
      <c r="FWK922" s="14"/>
      <c r="FWL922" s="14"/>
      <c r="FWM922" s="14"/>
      <c r="FWN922" s="14"/>
      <c r="FWO922" s="14"/>
      <c r="FWP922" s="14"/>
      <c r="FWQ922" s="14"/>
      <c r="FWR922" s="14"/>
      <c r="FWS922" s="14"/>
      <c r="FWT922" s="14"/>
      <c r="FWU922" s="14"/>
      <c r="FWV922" s="14"/>
      <c r="FWW922" s="14"/>
      <c r="FWX922" s="14"/>
      <c r="FWY922" s="14"/>
      <c r="FWZ922" s="14"/>
      <c r="FXA922" s="14"/>
      <c r="FXB922" s="14"/>
      <c r="FXC922" s="14"/>
      <c r="FXD922" s="14"/>
      <c r="FXE922" s="14"/>
      <c r="FXF922" s="14"/>
      <c r="FXG922" s="14"/>
      <c r="FXH922" s="14"/>
      <c r="FXI922" s="14"/>
      <c r="FXJ922" s="14"/>
      <c r="FXK922" s="14"/>
      <c r="FXL922" s="14"/>
      <c r="FXM922" s="14"/>
      <c r="FXN922" s="14"/>
      <c r="FXO922" s="14"/>
      <c r="FXP922" s="14"/>
      <c r="FXQ922" s="14"/>
      <c r="FXR922" s="14"/>
      <c r="FXS922" s="14"/>
      <c r="FXT922" s="14"/>
      <c r="FXU922" s="14"/>
      <c r="FXV922" s="14"/>
      <c r="FXW922" s="14"/>
      <c r="FXX922" s="14"/>
      <c r="FXY922" s="14"/>
      <c r="FXZ922" s="14"/>
      <c r="FYA922" s="14"/>
      <c r="FYB922" s="14"/>
      <c r="FYC922" s="14"/>
      <c r="FYD922" s="14"/>
      <c r="FYE922" s="14"/>
      <c r="FYF922" s="14"/>
      <c r="FYG922" s="14"/>
      <c r="FYH922" s="14"/>
      <c r="FYI922" s="14"/>
      <c r="FYJ922" s="14"/>
      <c r="FYK922" s="14"/>
      <c r="FYL922" s="14"/>
      <c r="FYM922" s="14"/>
      <c r="FYN922" s="14"/>
      <c r="FYO922" s="14"/>
      <c r="FYP922" s="14"/>
      <c r="FYQ922" s="14"/>
      <c r="FYR922" s="14"/>
      <c r="FYS922" s="14"/>
      <c r="FYT922" s="14"/>
      <c r="FYU922" s="14"/>
      <c r="FYV922" s="14"/>
      <c r="FYW922" s="14"/>
      <c r="FYX922" s="14"/>
      <c r="FYY922" s="14"/>
      <c r="FYZ922" s="14"/>
      <c r="FZA922" s="14"/>
      <c r="FZB922" s="14"/>
      <c r="FZC922" s="14"/>
      <c r="FZD922" s="14"/>
      <c r="FZE922" s="14"/>
      <c r="FZF922" s="14"/>
      <c r="FZG922" s="14"/>
      <c r="FZH922" s="14"/>
      <c r="FZI922" s="14"/>
      <c r="FZJ922" s="14"/>
      <c r="FZK922" s="14"/>
      <c r="FZL922" s="14"/>
      <c r="FZM922" s="14"/>
      <c r="FZN922" s="14"/>
      <c r="FZO922" s="14"/>
      <c r="FZP922" s="14"/>
      <c r="FZQ922" s="14"/>
      <c r="FZR922" s="14"/>
      <c r="FZS922" s="14"/>
      <c r="FZT922" s="14"/>
      <c r="FZU922" s="14"/>
      <c r="FZV922" s="14"/>
      <c r="FZW922" s="14"/>
      <c r="FZX922" s="14"/>
      <c r="FZY922" s="14"/>
      <c r="FZZ922" s="14"/>
      <c r="GAA922" s="14"/>
      <c r="GAB922" s="14"/>
      <c r="GAC922" s="14"/>
      <c r="GAD922" s="14"/>
      <c r="GAE922" s="14"/>
      <c r="GAF922" s="14"/>
      <c r="GAG922" s="14"/>
      <c r="GAH922" s="14"/>
      <c r="GAI922" s="14"/>
      <c r="GAJ922" s="14"/>
      <c r="GAK922" s="14"/>
      <c r="GAL922" s="14"/>
      <c r="GAM922" s="14"/>
      <c r="GAN922" s="14"/>
      <c r="GAO922" s="14"/>
      <c r="GAP922" s="14"/>
      <c r="GAQ922" s="14"/>
      <c r="GAR922" s="14"/>
      <c r="GAS922" s="14"/>
      <c r="GAT922" s="14"/>
      <c r="GAU922" s="14"/>
      <c r="GAV922" s="14"/>
      <c r="GAW922" s="14"/>
      <c r="GAX922" s="14"/>
      <c r="GAY922" s="14"/>
      <c r="GAZ922" s="14"/>
      <c r="GBA922" s="14"/>
      <c r="GBB922" s="14"/>
      <c r="GBC922" s="14"/>
      <c r="GBD922" s="14"/>
      <c r="GBE922" s="14"/>
      <c r="GBF922" s="14"/>
      <c r="GBG922" s="14"/>
      <c r="GBH922" s="14"/>
      <c r="GBI922" s="14"/>
      <c r="GBJ922" s="14"/>
      <c r="GBK922" s="14"/>
      <c r="GBL922" s="14"/>
      <c r="GBM922" s="14"/>
      <c r="GBN922" s="14"/>
      <c r="GBO922" s="14"/>
      <c r="GBP922" s="14"/>
      <c r="GBQ922" s="14"/>
      <c r="GBR922" s="14"/>
      <c r="GBS922" s="14"/>
      <c r="GBT922" s="14"/>
      <c r="GBU922" s="14"/>
      <c r="GBV922" s="14"/>
      <c r="GBW922" s="14"/>
      <c r="GBX922" s="14"/>
      <c r="GBY922" s="14"/>
      <c r="GBZ922" s="14"/>
      <c r="GCA922" s="14"/>
      <c r="GCB922" s="14"/>
      <c r="GCC922" s="14"/>
      <c r="GCD922" s="14"/>
      <c r="GCE922" s="14"/>
      <c r="GCF922" s="14"/>
      <c r="GCG922" s="14"/>
      <c r="GCH922" s="14"/>
      <c r="GCI922" s="14"/>
      <c r="GCJ922" s="14"/>
      <c r="GCK922" s="14"/>
      <c r="GCL922" s="14"/>
      <c r="GCM922" s="14"/>
      <c r="GCN922" s="14"/>
      <c r="GCO922" s="14"/>
      <c r="GCP922" s="14"/>
      <c r="GCQ922" s="14"/>
      <c r="GCR922" s="14"/>
      <c r="GCS922" s="14"/>
      <c r="GCT922" s="14"/>
      <c r="GCU922" s="14"/>
      <c r="GCV922" s="14"/>
      <c r="GCW922" s="14"/>
      <c r="GCX922" s="14"/>
      <c r="GCY922" s="14"/>
      <c r="GCZ922" s="14"/>
      <c r="GDA922" s="14"/>
      <c r="GDB922" s="14"/>
      <c r="GDC922" s="14"/>
      <c r="GDD922" s="14"/>
      <c r="GDE922" s="14"/>
      <c r="GDF922" s="14"/>
      <c r="GDG922" s="14"/>
      <c r="GDH922" s="14"/>
      <c r="GDI922" s="14"/>
      <c r="GDJ922" s="14"/>
      <c r="GDK922" s="14"/>
      <c r="GDL922" s="14"/>
      <c r="GDM922" s="14"/>
      <c r="GDN922" s="14"/>
      <c r="GDO922" s="14"/>
      <c r="GDP922" s="14"/>
      <c r="GDQ922" s="14"/>
      <c r="GDR922" s="14"/>
      <c r="GDS922" s="14"/>
      <c r="GDT922" s="14"/>
      <c r="GDU922" s="14"/>
      <c r="GDV922" s="14"/>
      <c r="GDW922" s="14"/>
      <c r="GDX922" s="14"/>
      <c r="GDY922" s="14"/>
      <c r="GDZ922" s="14"/>
      <c r="GEA922" s="14"/>
      <c r="GEB922" s="14"/>
      <c r="GEC922" s="14"/>
      <c r="GED922" s="14"/>
      <c r="GEE922" s="14"/>
      <c r="GEF922" s="14"/>
      <c r="GEG922" s="14"/>
      <c r="GEH922" s="14"/>
      <c r="GEI922" s="14"/>
      <c r="GEJ922" s="14"/>
      <c r="GEK922" s="14"/>
      <c r="GEL922" s="14"/>
      <c r="GEM922" s="14"/>
      <c r="GEN922" s="14"/>
      <c r="GEO922" s="14"/>
      <c r="GEP922" s="14"/>
      <c r="GEQ922" s="14"/>
      <c r="GER922" s="14"/>
      <c r="GES922" s="14"/>
      <c r="GET922" s="14"/>
      <c r="GEU922" s="14"/>
      <c r="GEV922" s="14"/>
      <c r="GEW922" s="14"/>
      <c r="GEX922" s="14"/>
      <c r="GEY922" s="14"/>
      <c r="GEZ922" s="14"/>
      <c r="GFA922" s="14"/>
      <c r="GFB922" s="14"/>
      <c r="GFC922" s="14"/>
      <c r="GFD922" s="14"/>
      <c r="GFE922" s="14"/>
      <c r="GFF922" s="14"/>
      <c r="GFG922" s="14"/>
      <c r="GFH922" s="14"/>
      <c r="GFI922" s="14"/>
      <c r="GFJ922" s="14"/>
      <c r="GFK922" s="14"/>
      <c r="GFL922" s="14"/>
      <c r="GFM922" s="14"/>
      <c r="GFN922" s="14"/>
      <c r="GFO922" s="14"/>
      <c r="GFP922" s="14"/>
      <c r="GFQ922" s="14"/>
      <c r="GFR922" s="14"/>
      <c r="GFS922" s="14"/>
      <c r="GFT922" s="14"/>
      <c r="GFU922" s="14"/>
      <c r="GFV922" s="14"/>
      <c r="GFW922" s="14"/>
      <c r="GFX922" s="14"/>
      <c r="GFY922" s="14"/>
      <c r="GFZ922" s="14"/>
      <c r="GGA922" s="14"/>
      <c r="GGB922" s="14"/>
      <c r="GGC922" s="14"/>
      <c r="GGD922" s="14"/>
      <c r="GGE922" s="14"/>
      <c r="GGF922" s="14"/>
      <c r="GGG922" s="14"/>
      <c r="GGH922" s="14"/>
      <c r="GGI922" s="14"/>
      <c r="GGJ922" s="14"/>
      <c r="GGK922" s="14"/>
      <c r="GGL922" s="14"/>
      <c r="GGM922" s="14"/>
      <c r="GGN922" s="14"/>
      <c r="GGO922" s="14"/>
      <c r="GGP922" s="14"/>
      <c r="GGQ922" s="14"/>
      <c r="GGR922" s="14"/>
      <c r="GGS922" s="14"/>
      <c r="GGT922" s="14"/>
      <c r="GGU922" s="14"/>
      <c r="GGV922" s="14"/>
      <c r="GGW922" s="14"/>
      <c r="GGX922" s="14"/>
      <c r="GGY922" s="14"/>
      <c r="GGZ922" s="14"/>
      <c r="GHA922" s="14"/>
      <c r="GHB922" s="14"/>
      <c r="GHC922" s="14"/>
      <c r="GHD922" s="14"/>
      <c r="GHE922" s="14"/>
      <c r="GHF922" s="14"/>
      <c r="GHG922" s="14"/>
      <c r="GHH922" s="14"/>
      <c r="GHI922" s="14"/>
      <c r="GHJ922" s="14"/>
      <c r="GHK922" s="14"/>
      <c r="GHL922" s="14"/>
      <c r="GHM922" s="14"/>
      <c r="GHN922" s="14"/>
      <c r="GHO922" s="14"/>
      <c r="GHP922" s="14"/>
      <c r="GHQ922" s="14"/>
      <c r="GHR922" s="14"/>
      <c r="GHS922" s="14"/>
      <c r="GHT922" s="14"/>
      <c r="GHU922" s="14"/>
      <c r="GHV922" s="14"/>
      <c r="GHW922" s="14"/>
      <c r="GHX922" s="14"/>
      <c r="GHY922" s="14"/>
      <c r="GHZ922" s="14"/>
      <c r="GIA922" s="14"/>
      <c r="GIB922" s="14"/>
      <c r="GIC922" s="14"/>
      <c r="GID922" s="14"/>
      <c r="GIE922" s="14"/>
      <c r="GIF922" s="14"/>
      <c r="GIG922" s="14"/>
      <c r="GIH922" s="14"/>
      <c r="GII922" s="14"/>
      <c r="GIJ922" s="14"/>
      <c r="GIK922" s="14"/>
      <c r="GIL922" s="14"/>
      <c r="GIM922" s="14"/>
      <c r="GIN922" s="14"/>
      <c r="GIO922" s="14"/>
      <c r="GIP922" s="14"/>
      <c r="GIQ922" s="14"/>
      <c r="GIR922" s="14"/>
      <c r="GIS922" s="14"/>
      <c r="GIT922" s="14"/>
      <c r="GIU922" s="14"/>
      <c r="GIV922" s="14"/>
      <c r="GIW922" s="14"/>
      <c r="GIX922" s="14"/>
      <c r="GIY922" s="14"/>
      <c r="GIZ922" s="14"/>
      <c r="GJA922" s="14"/>
      <c r="GJB922" s="14"/>
      <c r="GJC922" s="14"/>
      <c r="GJD922" s="14"/>
      <c r="GJE922" s="14"/>
      <c r="GJF922" s="14"/>
      <c r="GJG922" s="14"/>
      <c r="GJH922" s="14"/>
      <c r="GJI922" s="14"/>
      <c r="GJJ922" s="14"/>
      <c r="GJK922" s="14"/>
      <c r="GJL922" s="14"/>
      <c r="GJM922" s="14"/>
      <c r="GJN922" s="14"/>
      <c r="GJO922" s="14"/>
      <c r="GJP922" s="14"/>
      <c r="GJQ922" s="14"/>
      <c r="GJR922" s="14"/>
      <c r="GJS922" s="14"/>
      <c r="GJT922" s="14"/>
      <c r="GJU922" s="14"/>
      <c r="GJV922" s="14"/>
      <c r="GJW922" s="14"/>
      <c r="GJX922" s="14"/>
      <c r="GJY922" s="14"/>
      <c r="GJZ922" s="14"/>
      <c r="GKA922" s="14"/>
      <c r="GKB922" s="14"/>
      <c r="GKC922" s="14"/>
      <c r="GKD922" s="14"/>
      <c r="GKE922" s="14"/>
      <c r="GKF922" s="14"/>
      <c r="GKG922" s="14"/>
      <c r="GKH922" s="14"/>
      <c r="GKI922" s="14"/>
      <c r="GKJ922" s="14"/>
      <c r="GKK922" s="14"/>
      <c r="GKL922" s="14"/>
      <c r="GKM922" s="14"/>
      <c r="GKN922" s="14"/>
      <c r="GKO922" s="14"/>
      <c r="GKP922" s="14"/>
      <c r="GKQ922" s="14"/>
      <c r="GKR922" s="14"/>
      <c r="GKS922" s="14"/>
      <c r="GKT922" s="14"/>
      <c r="GKU922" s="14"/>
      <c r="GKV922" s="14"/>
      <c r="GKW922" s="14"/>
      <c r="GKX922" s="14"/>
      <c r="GKY922" s="14"/>
      <c r="GKZ922" s="14"/>
      <c r="GLA922" s="14"/>
      <c r="GLB922" s="14"/>
      <c r="GLC922" s="14"/>
      <c r="GLD922" s="14"/>
      <c r="GLE922" s="14"/>
      <c r="GLF922" s="14"/>
      <c r="GLG922" s="14"/>
      <c r="GLH922" s="14"/>
      <c r="GLI922" s="14"/>
      <c r="GLJ922" s="14"/>
      <c r="GLK922" s="14"/>
      <c r="GLL922" s="14"/>
      <c r="GLM922" s="14"/>
      <c r="GLN922" s="14"/>
      <c r="GLO922" s="14"/>
      <c r="GLP922" s="14"/>
      <c r="GLQ922" s="14"/>
      <c r="GLR922" s="14"/>
      <c r="GLS922" s="14"/>
      <c r="GLT922" s="14"/>
      <c r="GLU922" s="14"/>
      <c r="GLV922" s="14"/>
      <c r="GLW922" s="14"/>
      <c r="GLX922" s="14"/>
      <c r="GLY922" s="14"/>
      <c r="GLZ922" s="14"/>
      <c r="GMA922" s="14"/>
      <c r="GMB922" s="14"/>
      <c r="GMC922" s="14"/>
      <c r="GMD922" s="14"/>
      <c r="GME922" s="14"/>
      <c r="GMF922" s="14"/>
      <c r="GMG922" s="14"/>
      <c r="GMH922" s="14"/>
      <c r="GMI922" s="14"/>
      <c r="GMJ922" s="14"/>
      <c r="GMK922" s="14"/>
      <c r="GML922" s="14"/>
      <c r="GMM922" s="14"/>
      <c r="GMN922" s="14"/>
      <c r="GMO922" s="14"/>
      <c r="GMP922" s="14"/>
      <c r="GMQ922" s="14"/>
      <c r="GMR922" s="14"/>
      <c r="GMS922" s="14"/>
      <c r="GMT922" s="14"/>
      <c r="GMU922" s="14"/>
      <c r="GMV922" s="14"/>
      <c r="GMW922" s="14"/>
      <c r="GMX922" s="14"/>
      <c r="GMY922" s="14"/>
      <c r="GMZ922" s="14"/>
      <c r="GNA922" s="14"/>
      <c r="GNB922" s="14"/>
      <c r="GNC922" s="14"/>
      <c r="GND922" s="14"/>
      <c r="GNE922" s="14"/>
      <c r="GNF922" s="14"/>
      <c r="GNG922" s="14"/>
      <c r="GNH922" s="14"/>
      <c r="GNI922" s="14"/>
      <c r="GNJ922" s="14"/>
      <c r="GNK922" s="14"/>
      <c r="GNL922" s="14"/>
      <c r="GNM922" s="14"/>
      <c r="GNN922" s="14"/>
      <c r="GNO922" s="14"/>
      <c r="GNP922" s="14"/>
      <c r="GNQ922" s="14"/>
      <c r="GNR922" s="14"/>
      <c r="GNS922" s="14"/>
      <c r="GNT922" s="14"/>
      <c r="GNU922" s="14"/>
      <c r="GNV922" s="14"/>
      <c r="GNW922" s="14"/>
      <c r="GNX922" s="14"/>
      <c r="GNY922" s="14"/>
      <c r="GNZ922" s="14"/>
      <c r="GOA922" s="14"/>
      <c r="GOB922" s="14"/>
      <c r="GOC922" s="14"/>
      <c r="GOD922" s="14"/>
      <c r="GOE922" s="14"/>
      <c r="GOF922" s="14"/>
      <c r="GOG922" s="14"/>
      <c r="GOH922" s="14"/>
      <c r="GOI922" s="14"/>
      <c r="GOJ922" s="14"/>
      <c r="GOK922" s="14"/>
      <c r="GOL922" s="14"/>
      <c r="GOM922" s="14"/>
      <c r="GON922" s="14"/>
      <c r="GOO922" s="14"/>
      <c r="GOP922" s="14"/>
      <c r="GOQ922" s="14"/>
      <c r="GOR922" s="14"/>
      <c r="GOS922" s="14"/>
      <c r="GOT922" s="14"/>
      <c r="GOU922" s="14"/>
      <c r="GOV922" s="14"/>
      <c r="GOW922" s="14"/>
      <c r="GOX922" s="14"/>
      <c r="GOY922" s="14"/>
      <c r="GOZ922" s="14"/>
      <c r="GPA922" s="14"/>
      <c r="GPB922" s="14"/>
      <c r="GPC922" s="14"/>
      <c r="GPD922" s="14"/>
      <c r="GPE922" s="14"/>
      <c r="GPF922" s="14"/>
      <c r="GPG922" s="14"/>
      <c r="GPH922" s="14"/>
      <c r="GPI922" s="14"/>
      <c r="GPJ922" s="14"/>
      <c r="GPK922" s="14"/>
      <c r="GPL922" s="14"/>
      <c r="GPM922" s="14"/>
      <c r="GPN922" s="14"/>
      <c r="GPO922" s="14"/>
      <c r="GPP922" s="14"/>
      <c r="GPQ922" s="14"/>
      <c r="GPR922" s="14"/>
      <c r="GPS922" s="14"/>
      <c r="GPT922" s="14"/>
      <c r="GPU922" s="14"/>
      <c r="GPV922" s="14"/>
      <c r="GPW922" s="14"/>
      <c r="GPX922" s="14"/>
      <c r="GPY922" s="14"/>
      <c r="GPZ922" s="14"/>
      <c r="GQA922" s="14"/>
      <c r="GQB922" s="14"/>
      <c r="GQC922" s="14"/>
      <c r="GQD922" s="14"/>
      <c r="GQE922" s="14"/>
      <c r="GQF922" s="14"/>
      <c r="GQG922" s="14"/>
      <c r="GQH922" s="14"/>
      <c r="GQI922" s="14"/>
      <c r="GQJ922" s="14"/>
      <c r="GQK922" s="14"/>
      <c r="GQL922" s="14"/>
      <c r="GQM922" s="14"/>
      <c r="GQN922" s="14"/>
      <c r="GQO922" s="14"/>
      <c r="GQP922" s="14"/>
      <c r="GQQ922" s="14"/>
      <c r="GQR922" s="14"/>
      <c r="GQS922" s="14"/>
      <c r="GQT922" s="14"/>
      <c r="GQU922" s="14"/>
      <c r="GQV922" s="14"/>
      <c r="GQW922" s="14"/>
      <c r="GQX922" s="14"/>
      <c r="GQY922" s="14"/>
      <c r="GQZ922" s="14"/>
      <c r="GRA922" s="14"/>
      <c r="GRB922" s="14"/>
      <c r="GRC922" s="14"/>
      <c r="GRD922" s="14"/>
      <c r="GRE922" s="14"/>
      <c r="GRF922" s="14"/>
      <c r="GRG922" s="14"/>
      <c r="GRH922" s="14"/>
      <c r="GRI922" s="14"/>
      <c r="GRJ922" s="14"/>
      <c r="GRK922" s="14"/>
      <c r="GRL922" s="14"/>
      <c r="GRM922" s="14"/>
      <c r="GRN922" s="14"/>
      <c r="GRO922" s="14"/>
      <c r="GRP922" s="14"/>
      <c r="GRQ922" s="14"/>
      <c r="GRR922" s="14"/>
      <c r="GRS922" s="14"/>
      <c r="GRT922" s="14"/>
      <c r="GRU922" s="14"/>
      <c r="GRV922" s="14"/>
      <c r="GRW922" s="14"/>
      <c r="GRX922" s="14"/>
      <c r="GRY922" s="14"/>
      <c r="GRZ922" s="14"/>
      <c r="GSA922" s="14"/>
      <c r="GSB922" s="14"/>
      <c r="GSC922" s="14"/>
      <c r="GSD922" s="14"/>
      <c r="GSE922" s="14"/>
      <c r="GSF922" s="14"/>
      <c r="GSG922" s="14"/>
      <c r="GSH922" s="14"/>
      <c r="GSI922" s="14"/>
      <c r="GSJ922" s="14"/>
      <c r="GSK922" s="14"/>
      <c r="GSL922" s="14"/>
      <c r="GSM922" s="14"/>
      <c r="GSN922" s="14"/>
      <c r="GSO922" s="14"/>
      <c r="GSP922" s="14"/>
      <c r="GSQ922" s="14"/>
      <c r="GSR922" s="14"/>
      <c r="GSS922" s="14"/>
      <c r="GST922" s="14"/>
      <c r="GSU922" s="14"/>
      <c r="GSV922" s="14"/>
      <c r="GSW922" s="14"/>
      <c r="GSX922" s="14"/>
      <c r="GSY922" s="14"/>
      <c r="GSZ922" s="14"/>
      <c r="GTA922" s="14"/>
      <c r="GTB922" s="14"/>
      <c r="GTC922" s="14"/>
      <c r="GTD922" s="14"/>
      <c r="GTE922" s="14"/>
      <c r="GTF922" s="14"/>
      <c r="GTG922" s="14"/>
      <c r="GTH922" s="14"/>
      <c r="GTI922" s="14"/>
      <c r="GTJ922" s="14"/>
      <c r="GTK922" s="14"/>
      <c r="GTL922" s="14"/>
      <c r="GTM922" s="14"/>
      <c r="GTN922" s="14"/>
      <c r="GTO922" s="14"/>
      <c r="GTP922" s="14"/>
      <c r="GTQ922" s="14"/>
      <c r="GTR922" s="14"/>
      <c r="GTS922" s="14"/>
      <c r="GTT922" s="14"/>
      <c r="GTU922" s="14"/>
      <c r="GTV922" s="14"/>
      <c r="GTW922" s="14"/>
      <c r="GTX922" s="14"/>
      <c r="GTY922" s="14"/>
      <c r="GTZ922" s="14"/>
      <c r="GUA922" s="14"/>
      <c r="GUB922" s="14"/>
      <c r="GUC922" s="14"/>
      <c r="GUD922" s="14"/>
      <c r="GUE922" s="14"/>
      <c r="GUF922" s="14"/>
      <c r="GUG922" s="14"/>
      <c r="GUH922" s="14"/>
      <c r="GUI922" s="14"/>
      <c r="GUJ922" s="14"/>
      <c r="GUK922" s="14"/>
      <c r="GUL922" s="14"/>
      <c r="GUM922" s="14"/>
      <c r="GUN922" s="14"/>
      <c r="GUO922" s="14"/>
      <c r="GUP922" s="14"/>
      <c r="GUQ922" s="14"/>
      <c r="GUR922" s="14"/>
      <c r="GUS922" s="14"/>
      <c r="GUT922" s="14"/>
      <c r="GUU922" s="14"/>
      <c r="GUV922" s="14"/>
      <c r="GUW922" s="14"/>
      <c r="GUX922" s="14"/>
      <c r="GUY922" s="14"/>
      <c r="GUZ922" s="14"/>
      <c r="GVA922" s="14"/>
      <c r="GVB922" s="14"/>
      <c r="GVC922" s="14"/>
      <c r="GVD922" s="14"/>
      <c r="GVE922" s="14"/>
      <c r="GVF922" s="14"/>
      <c r="GVG922" s="14"/>
      <c r="GVH922" s="14"/>
      <c r="GVI922" s="14"/>
      <c r="GVJ922" s="14"/>
      <c r="GVK922" s="14"/>
      <c r="GVL922" s="14"/>
      <c r="GVM922" s="14"/>
      <c r="GVN922" s="14"/>
      <c r="GVO922" s="14"/>
      <c r="GVP922" s="14"/>
      <c r="GVQ922" s="14"/>
      <c r="GVR922" s="14"/>
      <c r="GVS922" s="14"/>
      <c r="GVT922" s="14"/>
      <c r="GVU922" s="14"/>
      <c r="GVV922" s="14"/>
      <c r="GVW922" s="14"/>
      <c r="GVX922" s="14"/>
      <c r="GVY922" s="14"/>
      <c r="GVZ922" s="14"/>
      <c r="GWA922" s="14"/>
      <c r="GWB922" s="14"/>
      <c r="GWC922" s="14"/>
      <c r="GWD922" s="14"/>
      <c r="GWE922" s="14"/>
      <c r="GWF922" s="14"/>
      <c r="GWG922" s="14"/>
      <c r="GWH922" s="14"/>
      <c r="GWI922" s="14"/>
      <c r="GWJ922" s="14"/>
      <c r="GWK922" s="14"/>
      <c r="GWL922" s="14"/>
      <c r="GWM922" s="14"/>
      <c r="GWN922" s="14"/>
      <c r="GWO922" s="14"/>
      <c r="GWP922" s="14"/>
      <c r="GWQ922" s="14"/>
      <c r="GWR922" s="14"/>
      <c r="GWS922" s="14"/>
      <c r="GWT922" s="14"/>
      <c r="GWU922" s="14"/>
      <c r="GWV922" s="14"/>
      <c r="GWW922" s="14"/>
      <c r="GWX922" s="14"/>
      <c r="GWY922" s="14"/>
      <c r="GWZ922" s="14"/>
      <c r="GXA922" s="14"/>
      <c r="GXB922" s="14"/>
      <c r="GXC922" s="14"/>
      <c r="GXD922" s="14"/>
      <c r="GXE922" s="14"/>
      <c r="GXF922" s="14"/>
      <c r="GXG922" s="14"/>
      <c r="GXH922" s="14"/>
      <c r="GXI922" s="14"/>
      <c r="GXJ922" s="14"/>
      <c r="GXK922" s="14"/>
      <c r="GXL922" s="14"/>
      <c r="GXM922" s="14"/>
      <c r="GXN922" s="14"/>
      <c r="GXO922" s="14"/>
      <c r="GXP922" s="14"/>
      <c r="GXQ922" s="14"/>
      <c r="GXR922" s="14"/>
      <c r="GXS922" s="14"/>
      <c r="GXT922" s="14"/>
      <c r="GXU922" s="14"/>
      <c r="GXV922" s="14"/>
      <c r="GXW922" s="14"/>
      <c r="GXX922" s="14"/>
      <c r="GXY922" s="14"/>
      <c r="GXZ922" s="14"/>
      <c r="GYA922" s="14"/>
      <c r="GYB922" s="14"/>
      <c r="GYC922" s="14"/>
      <c r="GYD922" s="14"/>
      <c r="GYE922" s="14"/>
      <c r="GYF922" s="14"/>
      <c r="GYG922" s="14"/>
      <c r="GYH922" s="14"/>
      <c r="GYI922" s="14"/>
      <c r="GYJ922" s="14"/>
      <c r="GYK922" s="14"/>
      <c r="GYL922" s="14"/>
      <c r="GYM922" s="14"/>
      <c r="GYN922" s="14"/>
      <c r="GYO922" s="14"/>
      <c r="GYP922" s="14"/>
      <c r="GYQ922" s="14"/>
      <c r="GYR922" s="14"/>
      <c r="GYS922" s="14"/>
      <c r="GYT922" s="14"/>
      <c r="GYU922" s="14"/>
      <c r="GYV922" s="14"/>
      <c r="GYW922" s="14"/>
      <c r="GYX922" s="14"/>
      <c r="GYY922" s="14"/>
      <c r="GYZ922" s="14"/>
      <c r="GZA922" s="14"/>
      <c r="GZB922" s="14"/>
      <c r="GZC922" s="14"/>
      <c r="GZD922" s="14"/>
      <c r="GZE922" s="14"/>
      <c r="GZF922" s="14"/>
      <c r="GZG922" s="14"/>
      <c r="GZH922" s="14"/>
      <c r="GZI922" s="14"/>
      <c r="GZJ922" s="14"/>
      <c r="GZK922" s="14"/>
      <c r="GZL922" s="14"/>
      <c r="GZM922" s="14"/>
      <c r="GZN922" s="14"/>
      <c r="GZO922" s="14"/>
      <c r="GZP922" s="14"/>
      <c r="GZQ922" s="14"/>
      <c r="GZR922" s="14"/>
      <c r="GZS922" s="14"/>
      <c r="GZT922" s="14"/>
      <c r="GZU922" s="14"/>
      <c r="GZV922" s="14"/>
      <c r="GZW922" s="14"/>
      <c r="GZX922" s="14"/>
      <c r="GZY922" s="14"/>
      <c r="GZZ922" s="14"/>
      <c r="HAA922" s="14"/>
      <c r="HAB922" s="14"/>
      <c r="HAC922" s="14"/>
      <c r="HAD922" s="14"/>
      <c r="HAE922" s="14"/>
      <c r="HAF922" s="14"/>
      <c r="HAG922" s="14"/>
      <c r="HAH922" s="14"/>
      <c r="HAI922" s="14"/>
      <c r="HAJ922" s="14"/>
      <c r="HAK922" s="14"/>
      <c r="HAL922" s="14"/>
      <c r="HAM922" s="14"/>
      <c r="HAN922" s="14"/>
      <c r="HAO922" s="14"/>
      <c r="HAP922" s="14"/>
      <c r="HAQ922" s="14"/>
      <c r="HAR922" s="14"/>
      <c r="HAS922" s="14"/>
      <c r="HAT922" s="14"/>
      <c r="HAU922" s="14"/>
      <c r="HAV922" s="14"/>
      <c r="HAW922" s="14"/>
      <c r="HAX922" s="14"/>
      <c r="HAY922" s="14"/>
      <c r="HAZ922" s="14"/>
      <c r="HBA922" s="14"/>
      <c r="HBB922" s="14"/>
      <c r="HBC922" s="14"/>
      <c r="HBD922" s="14"/>
      <c r="HBE922" s="14"/>
      <c r="HBF922" s="14"/>
      <c r="HBG922" s="14"/>
      <c r="HBH922" s="14"/>
      <c r="HBI922" s="14"/>
      <c r="HBJ922" s="14"/>
      <c r="HBK922" s="14"/>
      <c r="HBL922" s="14"/>
      <c r="HBM922" s="14"/>
      <c r="HBN922" s="14"/>
      <c r="HBO922" s="14"/>
      <c r="HBP922" s="14"/>
      <c r="HBQ922" s="14"/>
      <c r="HBR922" s="14"/>
      <c r="HBS922" s="14"/>
      <c r="HBT922" s="14"/>
      <c r="HBU922" s="14"/>
      <c r="HBV922" s="14"/>
      <c r="HBW922" s="14"/>
      <c r="HBX922" s="14"/>
      <c r="HBY922" s="14"/>
      <c r="HBZ922" s="14"/>
      <c r="HCA922" s="14"/>
      <c r="HCB922" s="14"/>
      <c r="HCC922" s="14"/>
      <c r="HCD922" s="14"/>
      <c r="HCE922" s="14"/>
      <c r="HCF922" s="14"/>
      <c r="HCG922" s="14"/>
      <c r="HCH922" s="14"/>
      <c r="HCI922" s="14"/>
      <c r="HCJ922" s="14"/>
      <c r="HCK922" s="14"/>
      <c r="HCL922" s="14"/>
      <c r="HCM922" s="14"/>
      <c r="HCN922" s="14"/>
      <c r="HCO922" s="14"/>
      <c r="HCP922" s="14"/>
      <c r="HCQ922" s="14"/>
      <c r="HCR922" s="14"/>
      <c r="HCS922" s="14"/>
      <c r="HCT922" s="14"/>
      <c r="HCU922" s="14"/>
      <c r="HCV922" s="14"/>
      <c r="HCW922" s="14"/>
      <c r="HCX922" s="14"/>
      <c r="HCY922" s="14"/>
      <c r="HCZ922" s="14"/>
      <c r="HDA922" s="14"/>
      <c r="HDB922" s="14"/>
      <c r="HDC922" s="14"/>
      <c r="HDD922" s="14"/>
      <c r="HDE922" s="14"/>
      <c r="HDF922" s="14"/>
      <c r="HDG922" s="14"/>
      <c r="HDH922" s="14"/>
      <c r="HDI922" s="14"/>
      <c r="HDJ922" s="14"/>
      <c r="HDK922" s="14"/>
      <c r="HDL922" s="14"/>
      <c r="HDM922" s="14"/>
      <c r="HDN922" s="14"/>
      <c r="HDO922" s="14"/>
      <c r="HDP922" s="14"/>
      <c r="HDQ922" s="14"/>
      <c r="HDR922" s="14"/>
      <c r="HDS922" s="14"/>
      <c r="HDT922" s="14"/>
      <c r="HDU922" s="14"/>
      <c r="HDV922" s="14"/>
      <c r="HDW922" s="14"/>
      <c r="HDX922" s="14"/>
      <c r="HDY922" s="14"/>
      <c r="HDZ922" s="14"/>
      <c r="HEA922" s="14"/>
      <c r="HEB922" s="14"/>
      <c r="HEC922" s="14"/>
      <c r="HED922" s="14"/>
      <c r="HEE922" s="14"/>
      <c r="HEF922" s="14"/>
      <c r="HEG922" s="14"/>
      <c r="HEH922" s="14"/>
      <c r="HEI922" s="14"/>
      <c r="HEJ922" s="14"/>
      <c r="HEK922" s="14"/>
      <c r="HEL922" s="14"/>
      <c r="HEM922" s="14"/>
      <c r="HEN922" s="14"/>
      <c r="HEO922" s="14"/>
      <c r="HEP922" s="14"/>
      <c r="HEQ922" s="14"/>
      <c r="HER922" s="14"/>
      <c r="HES922" s="14"/>
      <c r="HET922" s="14"/>
      <c r="HEU922" s="14"/>
      <c r="HEV922" s="14"/>
      <c r="HEW922" s="14"/>
      <c r="HEX922" s="14"/>
      <c r="HEY922" s="14"/>
      <c r="HEZ922" s="14"/>
      <c r="HFA922" s="14"/>
      <c r="HFB922" s="14"/>
      <c r="HFC922" s="14"/>
      <c r="HFD922" s="14"/>
      <c r="HFE922" s="14"/>
      <c r="HFF922" s="14"/>
      <c r="HFG922" s="14"/>
      <c r="HFH922" s="14"/>
      <c r="HFI922" s="14"/>
      <c r="HFJ922" s="14"/>
      <c r="HFK922" s="14"/>
      <c r="HFL922" s="14"/>
      <c r="HFM922" s="14"/>
      <c r="HFN922" s="14"/>
      <c r="HFO922" s="14"/>
      <c r="HFP922" s="14"/>
      <c r="HFQ922" s="14"/>
      <c r="HFR922" s="14"/>
      <c r="HFS922" s="14"/>
      <c r="HFT922" s="14"/>
      <c r="HFU922" s="14"/>
      <c r="HFV922" s="14"/>
      <c r="HFW922" s="14"/>
      <c r="HFX922" s="14"/>
      <c r="HFY922" s="14"/>
      <c r="HFZ922" s="14"/>
      <c r="HGA922" s="14"/>
      <c r="HGB922" s="14"/>
      <c r="HGC922" s="14"/>
      <c r="HGD922" s="14"/>
      <c r="HGE922" s="14"/>
      <c r="HGF922" s="14"/>
      <c r="HGG922" s="14"/>
      <c r="HGH922" s="14"/>
      <c r="HGI922" s="14"/>
      <c r="HGJ922" s="14"/>
      <c r="HGK922" s="14"/>
      <c r="HGL922" s="14"/>
      <c r="HGM922" s="14"/>
      <c r="HGN922" s="14"/>
      <c r="HGO922" s="14"/>
      <c r="HGP922" s="14"/>
      <c r="HGQ922" s="14"/>
      <c r="HGR922" s="14"/>
      <c r="HGS922" s="14"/>
      <c r="HGT922" s="14"/>
      <c r="HGU922" s="14"/>
      <c r="HGV922" s="14"/>
      <c r="HGW922" s="14"/>
      <c r="HGX922" s="14"/>
      <c r="HGY922" s="14"/>
      <c r="HGZ922" s="14"/>
      <c r="HHA922" s="14"/>
      <c r="HHB922" s="14"/>
      <c r="HHC922" s="14"/>
      <c r="HHD922" s="14"/>
      <c r="HHE922" s="14"/>
      <c r="HHF922" s="14"/>
      <c r="HHG922" s="14"/>
      <c r="HHH922" s="14"/>
      <c r="HHI922" s="14"/>
      <c r="HHJ922" s="14"/>
      <c r="HHK922" s="14"/>
      <c r="HHL922" s="14"/>
      <c r="HHM922" s="14"/>
      <c r="HHN922" s="14"/>
      <c r="HHO922" s="14"/>
      <c r="HHP922" s="14"/>
      <c r="HHQ922" s="14"/>
      <c r="HHR922" s="14"/>
      <c r="HHS922" s="14"/>
      <c r="HHT922" s="14"/>
      <c r="HHU922" s="14"/>
      <c r="HHV922" s="14"/>
      <c r="HHW922" s="14"/>
      <c r="HHX922" s="14"/>
      <c r="HHY922" s="14"/>
      <c r="HHZ922" s="14"/>
      <c r="HIA922" s="14"/>
      <c r="HIB922" s="14"/>
      <c r="HIC922" s="14"/>
      <c r="HID922" s="14"/>
      <c r="HIE922" s="14"/>
      <c r="HIF922" s="14"/>
      <c r="HIG922" s="14"/>
      <c r="HIH922" s="14"/>
      <c r="HII922" s="14"/>
      <c r="HIJ922" s="14"/>
      <c r="HIK922" s="14"/>
      <c r="HIL922" s="14"/>
      <c r="HIM922" s="14"/>
      <c r="HIN922" s="14"/>
      <c r="HIO922" s="14"/>
      <c r="HIP922" s="14"/>
      <c r="HIQ922" s="14"/>
      <c r="HIR922" s="14"/>
      <c r="HIS922" s="14"/>
      <c r="HIT922" s="14"/>
      <c r="HIU922" s="14"/>
      <c r="HIV922" s="14"/>
      <c r="HIW922" s="14"/>
      <c r="HIX922" s="14"/>
      <c r="HIY922" s="14"/>
      <c r="HIZ922" s="14"/>
      <c r="HJA922" s="14"/>
      <c r="HJB922" s="14"/>
      <c r="HJC922" s="14"/>
      <c r="HJD922" s="14"/>
      <c r="HJE922" s="14"/>
      <c r="HJF922" s="14"/>
      <c r="HJG922" s="14"/>
      <c r="HJH922" s="14"/>
      <c r="HJI922" s="14"/>
      <c r="HJJ922" s="14"/>
      <c r="HJK922" s="14"/>
      <c r="HJL922" s="14"/>
      <c r="HJM922" s="14"/>
      <c r="HJN922" s="14"/>
      <c r="HJO922" s="14"/>
      <c r="HJP922" s="14"/>
      <c r="HJQ922" s="14"/>
      <c r="HJR922" s="14"/>
      <c r="HJS922" s="14"/>
      <c r="HJT922" s="14"/>
      <c r="HJU922" s="14"/>
      <c r="HJV922" s="14"/>
      <c r="HJW922" s="14"/>
      <c r="HJX922" s="14"/>
      <c r="HJY922" s="14"/>
      <c r="HJZ922" s="14"/>
      <c r="HKA922" s="14"/>
      <c r="HKB922" s="14"/>
      <c r="HKC922" s="14"/>
      <c r="HKD922" s="14"/>
      <c r="HKE922" s="14"/>
      <c r="HKF922" s="14"/>
      <c r="HKG922" s="14"/>
      <c r="HKH922" s="14"/>
      <c r="HKI922" s="14"/>
      <c r="HKJ922" s="14"/>
      <c r="HKK922" s="14"/>
      <c r="HKL922" s="14"/>
      <c r="HKM922" s="14"/>
      <c r="HKN922" s="14"/>
      <c r="HKO922" s="14"/>
      <c r="HKP922" s="14"/>
      <c r="HKQ922" s="14"/>
      <c r="HKR922" s="14"/>
      <c r="HKS922" s="14"/>
      <c r="HKT922" s="14"/>
      <c r="HKU922" s="14"/>
      <c r="HKV922" s="14"/>
      <c r="HKW922" s="14"/>
      <c r="HKX922" s="14"/>
      <c r="HKY922" s="14"/>
      <c r="HKZ922" s="14"/>
      <c r="HLA922" s="14"/>
      <c r="HLB922" s="14"/>
      <c r="HLC922" s="14"/>
      <c r="HLD922" s="14"/>
      <c r="HLE922" s="14"/>
      <c r="HLF922" s="14"/>
      <c r="HLG922" s="14"/>
      <c r="HLH922" s="14"/>
      <c r="HLI922" s="14"/>
      <c r="HLJ922" s="14"/>
      <c r="HLK922" s="14"/>
      <c r="HLL922" s="14"/>
      <c r="HLM922" s="14"/>
      <c r="HLN922" s="14"/>
      <c r="HLO922" s="14"/>
      <c r="HLP922" s="14"/>
      <c r="HLQ922" s="14"/>
      <c r="HLR922" s="14"/>
      <c r="HLS922" s="14"/>
      <c r="HLT922" s="14"/>
      <c r="HLU922" s="14"/>
      <c r="HLV922" s="14"/>
      <c r="HLW922" s="14"/>
      <c r="HLX922" s="14"/>
      <c r="HLY922" s="14"/>
      <c r="HLZ922" s="14"/>
      <c r="HMA922" s="14"/>
      <c r="HMB922" s="14"/>
      <c r="HMC922" s="14"/>
      <c r="HMD922" s="14"/>
      <c r="HME922" s="14"/>
      <c r="HMF922" s="14"/>
      <c r="HMG922" s="14"/>
      <c r="HMH922" s="14"/>
      <c r="HMI922" s="14"/>
      <c r="HMJ922" s="14"/>
      <c r="HMK922" s="14"/>
      <c r="HML922" s="14"/>
      <c r="HMM922" s="14"/>
      <c r="HMN922" s="14"/>
      <c r="HMO922" s="14"/>
      <c r="HMP922" s="14"/>
      <c r="HMQ922" s="14"/>
      <c r="HMR922" s="14"/>
      <c r="HMS922" s="14"/>
      <c r="HMT922" s="14"/>
      <c r="HMU922" s="14"/>
      <c r="HMV922" s="14"/>
      <c r="HMW922" s="14"/>
      <c r="HMX922" s="14"/>
      <c r="HMY922" s="14"/>
      <c r="HMZ922" s="14"/>
      <c r="HNA922" s="14"/>
      <c r="HNB922" s="14"/>
      <c r="HNC922" s="14"/>
      <c r="HND922" s="14"/>
      <c r="HNE922" s="14"/>
      <c r="HNF922" s="14"/>
      <c r="HNG922" s="14"/>
      <c r="HNH922" s="14"/>
      <c r="HNI922" s="14"/>
      <c r="HNJ922" s="14"/>
      <c r="HNK922" s="14"/>
      <c r="HNL922" s="14"/>
      <c r="HNM922" s="14"/>
      <c r="HNN922" s="14"/>
      <c r="HNO922" s="14"/>
      <c r="HNP922" s="14"/>
      <c r="HNQ922" s="14"/>
      <c r="HNR922" s="14"/>
      <c r="HNS922" s="14"/>
      <c r="HNT922" s="14"/>
      <c r="HNU922" s="14"/>
      <c r="HNV922" s="14"/>
      <c r="HNW922" s="14"/>
      <c r="HNX922" s="14"/>
      <c r="HNY922" s="14"/>
      <c r="HNZ922" s="14"/>
      <c r="HOA922" s="14"/>
      <c r="HOB922" s="14"/>
      <c r="HOC922" s="14"/>
      <c r="HOD922" s="14"/>
      <c r="HOE922" s="14"/>
      <c r="HOF922" s="14"/>
      <c r="HOG922" s="14"/>
      <c r="HOH922" s="14"/>
      <c r="HOI922" s="14"/>
      <c r="HOJ922" s="14"/>
      <c r="HOK922" s="14"/>
      <c r="HOL922" s="14"/>
      <c r="HOM922" s="14"/>
      <c r="HON922" s="14"/>
      <c r="HOO922" s="14"/>
      <c r="HOP922" s="14"/>
      <c r="HOQ922" s="14"/>
      <c r="HOR922" s="14"/>
      <c r="HOS922" s="14"/>
      <c r="HOT922" s="14"/>
      <c r="HOU922" s="14"/>
      <c r="HOV922" s="14"/>
      <c r="HOW922" s="14"/>
      <c r="HOX922" s="14"/>
      <c r="HOY922" s="14"/>
      <c r="HOZ922" s="14"/>
      <c r="HPA922" s="14"/>
      <c r="HPB922" s="14"/>
      <c r="HPC922" s="14"/>
      <c r="HPD922" s="14"/>
      <c r="HPE922" s="14"/>
      <c r="HPF922" s="14"/>
      <c r="HPG922" s="14"/>
      <c r="HPH922" s="14"/>
      <c r="HPI922" s="14"/>
      <c r="HPJ922" s="14"/>
      <c r="HPK922" s="14"/>
      <c r="HPL922" s="14"/>
      <c r="HPM922" s="14"/>
      <c r="HPN922" s="14"/>
      <c r="HPO922" s="14"/>
      <c r="HPP922" s="14"/>
      <c r="HPQ922" s="14"/>
      <c r="HPR922" s="14"/>
      <c r="HPS922" s="14"/>
      <c r="HPT922" s="14"/>
      <c r="HPU922" s="14"/>
      <c r="HPV922" s="14"/>
      <c r="HPW922" s="14"/>
      <c r="HPX922" s="14"/>
      <c r="HPY922" s="14"/>
      <c r="HPZ922" s="14"/>
      <c r="HQA922" s="14"/>
      <c r="HQB922" s="14"/>
      <c r="HQC922" s="14"/>
      <c r="HQD922" s="14"/>
      <c r="HQE922" s="14"/>
      <c r="HQF922" s="14"/>
      <c r="HQG922" s="14"/>
      <c r="HQH922" s="14"/>
      <c r="HQI922" s="14"/>
      <c r="HQJ922" s="14"/>
      <c r="HQK922" s="14"/>
      <c r="HQL922" s="14"/>
      <c r="HQM922" s="14"/>
      <c r="HQN922" s="14"/>
      <c r="HQO922" s="14"/>
      <c r="HQP922" s="14"/>
      <c r="HQQ922" s="14"/>
      <c r="HQR922" s="14"/>
      <c r="HQS922" s="14"/>
      <c r="HQT922" s="14"/>
      <c r="HQU922" s="14"/>
      <c r="HQV922" s="14"/>
      <c r="HQW922" s="14"/>
      <c r="HQX922" s="14"/>
      <c r="HQY922" s="14"/>
      <c r="HQZ922" s="14"/>
      <c r="HRA922" s="14"/>
      <c r="HRB922" s="14"/>
      <c r="HRC922" s="14"/>
      <c r="HRD922" s="14"/>
      <c r="HRE922" s="14"/>
      <c r="HRF922" s="14"/>
      <c r="HRG922" s="14"/>
      <c r="HRH922" s="14"/>
      <c r="HRI922" s="14"/>
      <c r="HRJ922" s="14"/>
      <c r="HRK922" s="14"/>
      <c r="HRL922" s="14"/>
      <c r="HRM922" s="14"/>
      <c r="HRN922" s="14"/>
      <c r="HRO922" s="14"/>
      <c r="HRP922" s="14"/>
      <c r="HRQ922" s="14"/>
      <c r="HRR922" s="14"/>
      <c r="HRS922" s="14"/>
      <c r="HRT922" s="14"/>
      <c r="HRU922" s="14"/>
      <c r="HRV922" s="14"/>
      <c r="HRW922" s="14"/>
      <c r="HRX922" s="14"/>
      <c r="HRY922" s="14"/>
      <c r="HRZ922" s="14"/>
      <c r="HSA922" s="14"/>
      <c r="HSB922" s="14"/>
      <c r="HSC922" s="14"/>
      <c r="HSD922" s="14"/>
      <c r="HSE922" s="14"/>
      <c r="HSF922" s="14"/>
      <c r="HSG922" s="14"/>
      <c r="HSH922" s="14"/>
      <c r="HSI922" s="14"/>
      <c r="HSJ922" s="14"/>
      <c r="HSK922" s="14"/>
      <c r="HSL922" s="14"/>
      <c r="HSM922" s="14"/>
      <c r="HSN922" s="14"/>
      <c r="HSO922" s="14"/>
      <c r="HSP922" s="14"/>
      <c r="HSQ922" s="14"/>
      <c r="HSR922" s="14"/>
      <c r="HSS922" s="14"/>
      <c r="HST922" s="14"/>
      <c r="HSU922" s="14"/>
      <c r="HSV922" s="14"/>
      <c r="HSW922" s="14"/>
      <c r="HSX922" s="14"/>
      <c r="HSY922" s="14"/>
      <c r="HSZ922" s="14"/>
      <c r="HTA922" s="14"/>
      <c r="HTB922" s="14"/>
      <c r="HTC922" s="14"/>
      <c r="HTD922" s="14"/>
      <c r="HTE922" s="14"/>
      <c r="HTF922" s="14"/>
      <c r="HTG922" s="14"/>
      <c r="HTH922" s="14"/>
      <c r="HTI922" s="14"/>
      <c r="HTJ922" s="14"/>
      <c r="HTK922" s="14"/>
      <c r="HTL922" s="14"/>
      <c r="HTM922" s="14"/>
      <c r="HTN922" s="14"/>
      <c r="HTO922" s="14"/>
      <c r="HTP922" s="14"/>
      <c r="HTQ922" s="14"/>
      <c r="HTR922" s="14"/>
      <c r="HTS922" s="14"/>
      <c r="HTT922" s="14"/>
      <c r="HTU922" s="14"/>
      <c r="HTV922" s="14"/>
      <c r="HTW922" s="14"/>
      <c r="HTX922" s="14"/>
      <c r="HTY922" s="14"/>
      <c r="HTZ922" s="14"/>
      <c r="HUA922" s="14"/>
      <c r="HUB922" s="14"/>
      <c r="HUC922" s="14"/>
      <c r="HUD922" s="14"/>
      <c r="HUE922" s="14"/>
      <c r="HUF922" s="14"/>
      <c r="HUG922" s="14"/>
      <c r="HUH922" s="14"/>
      <c r="HUI922" s="14"/>
      <c r="HUJ922" s="14"/>
      <c r="HUK922" s="14"/>
      <c r="HUL922" s="14"/>
      <c r="HUM922" s="14"/>
      <c r="HUN922" s="14"/>
      <c r="HUO922" s="14"/>
      <c r="HUP922" s="14"/>
      <c r="HUQ922" s="14"/>
      <c r="HUR922" s="14"/>
      <c r="HUS922" s="14"/>
      <c r="HUT922" s="14"/>
      <c r="HUU922" s="14"/>
      <c r="HUV922" s="14"/>
      <c r="HUW922" s="14"/>
      <c r="HUX922" s="14"/>
      <c r="HUY922" s="14"/>
      <c r="HUZ922" s="14"/>
      <c r="HVA922" s="14"/>
      <c r="HVB922" s="14"/>
      <c r="HVC922" s="14"/>
      <c r="HVD922" s="14"/>
      <c r="HVE922" s="14"/>
      <c r="HVF922" s="14"/>
      <c r="HVG922" s="14"/>
      <c r="HVH922" s="14"/>
      <c r="HVI922" s="14"/>
      <c r="HVJ922" s="14"/>
      <c r="HVK922" s="14"/>
      <c r="HVL922" s="14"/>
      <c r="HVM922" s="14"/>
      <c r="HVN922" s="14"/>
      <c r="HVO922" s="14"/>
      <c r="HVP922" s="14"/>
      <c r="HVQ922" s="14"/>
      <c r="HVR922" s="14"/>
      <c r="HVS922" s="14"/>
      <c r="HVT922" s="14"/>
      <c r="HVU922" s="14"/>
      <c r="HVV922" s="14"/>
      <c r="HVW922" s="14"/>
      <c r="HVX922" s="14"/>
      <c r="HVY922" s="14"/>
      <c r="HVZ922" s="14"/>
      <c r="HWA922" s="14"/>
      <c r="HWB922" s="14"/>
      <c r="HWC922" s="14"/>
      <c r="HWD922" s="14"/>
      <c r="HWE922" s="14"/>
      <c r="HWF922" s="14"/>
      <c r="HWG922" s="14"/>
      <c r="HWH922" s="14"/>
      <c r="HWI922" s="14"/>
      <c r="HWJ922" s="14"/>
      <c r="HWK922" s="14"/>
      <c r="HWL922" s="14"/>
      <c r="HWM922" s="14"/>
      <c r="HWN922" s="14"/>
      <c r="HWO922" s="14"/>
      <c r="HWP922" s="14"/>
      <c r="HWQ922" s="14"/>
      <c r="HWR922" s="14"/>
      <c r="HWS922" s="14"/>
      <c r="HWT922" s="14"/>
      <c r="HWU922" s="14"/>
      <c r="HWV922" s="14"/>
      <c r="HWW922" s="14"/>
      <c r="HWX922" s="14"/>
      <c r="HWY922" s="14"/>
      <c r="HWZ922" s="14"/>
      <c r="HXA922" s="14"/>
      <c r="HXB922" s="14"/>
      <c r="HXC922" s="14"/>
      <c r="HXD922" s="14"/>
      <c r="HXE922" s="14"/>
      <c r="HXF922" s="14"/>
      <c r="HXG922" s="14"/>
      <c r="HXH922" s="14"/>
      <c r="HXI922" s="14"/>
      <c r="HXJ922" s="14"/>
      <c r="HXK922" s="14"/>
      <c r="HXL922" s="14"/>
      <c r="HXM922" s="14"/>
      <c r="HXN922" s="14"/>
      <c r="HXO922" s="14"/>
      <c r="HXP922" s="14"/>
      <c r="HXQ922" s="14"/>
      <c r="HXR922" s="14"/>
      <c r="HXS922" s="14"/>
      <c r="HXT922" s="14"/>
      <c r="HXU922" s="14"/>
      <c r="HXV922" s="14"/>
      <c r="HXW922" s="14"/>
      <c r="HXX922" s="14"/>
      <c r="HXY922" s="14"/>
      <c r="HXZ922" s="14"/>
      <c r="HYA922" s="14"/>
      <c r="HYB922" s="14"/>
      <c r="HYC922" s="14"/>
      <c r="HYD922" s="14"/>
      <c r="HYE922" s="14"/>
      <c r="HYF922" s="14"/>
      <c r="HYG922" s="14"/>
      <c r="HYH922" s="14"/>
      <c r="HYI922" s="14"/>
      <c r="HYJ922" s="14"/>
      <c r="HYK922" s="14"/>
      <c r="HYL922" s="14"/>
      <c r="HYM922" s="14"/>
      <c r="HYN922" s="14"/>
      <c r="HYO922" s="14"/>
      <c r="HYP922" s="14"/>
      <c r="HYQ922" s="14"/>
      <c r="HYR922" s="14"/>
      <c r="HYS922" s="14"/>
      <c r="HYT922" s="14"/>
      <c r="HYU922" s="14"/>
      <c r="HYV922" s="14"/>
      <c r="HYW922" s="14"/>
      <c r="HYX922" s="14"/>
      <c r="HYY922" s="14"/>
      <c r="HYZ922" s="14"/>
      <c r="HZA922" s="14"/>
      <c r="HZB922" s="14"/>
      <c r="HZC922" s="14"/>
      <c r="HZD922" s="14"/>
      <c r="HZE922" s="14"/>
      <c r="HZF922" s="14"/>
      <c r="HZG922" s="14"/>
      <c r="HZH922" s="14"/>
      <c r="HZI922" s="14"/>
      <c r="HZJ922" s="14"/>
      <c r="HZK922" s="14"/>
      <c r="HZL922" s="14"/>
      <c r="HZM922" s="14"/>
      <c r="HZN922" s="14"/>
      <c r="HZO922" s="14"/>
      <c r="HZP922" s="14"/>
      <c r="HZQ922" s="14"/>
      <c r="HZR922" s="14"/>
      <c r="HZS922" s="14"/>
      <c r="HZT922" s="14"/>
      <c r="HZU922" s="14"/>
      <c r="HZV922" s="14"/>
      <c r="HZW922" s="14"/>
      <c r="HZX922" s="14"/>
      <c r="HZY922" s="14"/>
      <c r="HZZ922" s="14"/>
      <c r="IAA922" s="14"/>
      <c r="IAB922" s="14"/>
      <c r="IAC922" s="14"/>
      <c r="IAD922" s="14"/>
      <c r="IAE922" s="14"/>
      <c r="IAF922" s="14"/>
      <c r="IAG922" s="14"/>
      <c r="IAH922" s="14"/>
      <c r="IAI922" s="14"/>
      <c r="IAJ922" s="14"/>
      <c r="IAK922" s="14"/>
      <c r="IAL922" s="14"/>
      <c r="IAM922" s="14"/>
      <c r="IAN922" s="14"/>
      <c r="IAO922" s="14"/>
      <c r="IAP922" s="14"/>
      <c r="IAQ922" s="14"/>
      <c r="IAR922" s="14"/>
      <c r="IAS922" s="14"/>
      <c r="IAT922" s="14"/>
      <c r="IAU922" s="14"/>
      <c r="IAV922" s="14"/>
      <c r="IAW922" s="14"/>
      <c r="IAX922" s="14"/>
      <c r="IAY922" s="14"/>
      <c r="IAZ922" s="14"/>
      <c r="IBA922" s="14"/>
      <c r="IBB922" s="14"/>
      <c r="IBC922" s="14"/>
      <c r="IBD922" s="14"/>
      <c r="IBE922" s="14"/>
      <c r="IBF922" s="14"/>
      <c r="IBG922" s="14"/>
      <c r="IBH922" s="14"/>
      <c r="IBI922" s="14"/>
      <c r="IBJ922" s="14"/>
      <c r="IBK922" s="14"/>
      <c r="IBL922" s="14"/>
      <c r="IBM922" s="14"/>
      <c r="IBN922" s="14"/>
      <c r="IBO922" s="14"/>
      <c r="IBP922" s="14"/>
      <c r="IBQ922" s="14"/>
      <c r="IBR922" s="14"/>
      <c r="IBS922" s="14"/>
      <c r="IBT922" s="14"/>
      <c r="IBU922" s="14"/>
      <c r="IBV922" s="14"/>
      <c r="IBW922" s="14"/>
      <c r="IBX922" s="14"/>
      <c r="IBY922" s="14"/>
      <c r="IBZ922" s="14"/>
      <c r="ICA922" s="14"/>
      <c r="ICB922" s="14"/>
      <c r="ICC922" s="14"/>
      <c r="ICD922" s="14"/>
      <c r="ICE922" s="14"/>
      <c r="ICF922" s="14"/>
      <c r="ICG922" s="14"/>
      <c r="ICH922" s="14"/>
      <c r="ICI922" s="14"/>
      <c r="ICJ922" s="14"/>
      <c r="ICK922" s="14"/>
      <c r="ICL922" s="14"/>
      <c r="ICM922" s="14"/>
      <c r="ICN922" s="14"/>
      <c r="ICO922" s="14"/>
      <c r="ICP922" s="14"/>
      <c r="ICQ922" s="14"/>
      <c r="ICR922" s="14"/>
      <c r="ICS922" s="14"/>
      <c r="ICT922" s="14"/>
      <c r="ICU922" s="14"/>
      <c r="ICV922" s="14"/>
      <c r="ICW922" s="14"/>
      <c r="ICX922" s="14"/>
      <c r="ICY922" s="14"/>
      <c r="ICZ922" s="14"/>
      <c r="IDA922" s="14"/>
      <c r="IDB922" s="14"/>
      <c r="IDC922" s="14"/>
      <c r="IDD922" s="14"/>
      <c r="IDE922" s="14"/>
      <c r="IDF922" s="14"/>
      <c r="IDG922" s="14"/>
      <c r="IDH922" s="14"/>
      <c r="IDI922" s="14"/>
      <c r="IDJ922" s="14"/>
      <c r="IDK922" s="14"/>
      <c r="IDL922" s="14"/>
      <c r="IDM922" s="14"/>
      <c r="IDN922" s="14"/>
      <c r="IDO922" s="14"/>
      <c r="IDP922" s="14"/>
      <c r="IDQ922" s="14"/>
      <c r="IDR922" s="14"/>
      <c r="IDS922" s="14"/>
      <c r="IDT922" s="14"/>
      <c r="IDU922" s="14"/>
      <c r="IDV922" s="14"/>
      <c r="IDW922" s="14"/>
      <c r="IDX922" s="14"/>
      <c r="IDY922" s="14"/>
      <c r="IDZ922" s="14"/>
      <c r="IEA922" s="14"/>
      <c r="IEB922" s="14"/>
      <c r="IEC922" s="14"/>
      <c r="IED922" s="14"/>
      <c r="IEE922" s="14"/>
      <c r="IEF922" s="14"/>
      <c r="IEG922" s="14"/>
      <c r="IEH922" s="14"/>
      <c r="IEI922" s="14"/>
      <c r="IEJ922" s="14"/>
      <c r="IEK922" s="14"/>
      <c r="IEL922" s="14"/>
      <c r="IEM922" s="14"/>
      <c r="IEN922" s="14"/>
      <c r="IEO922" s="14"/>
      <c r="IEP922" s="14"/>
      <c r="IEQ922" s="14"/>
      <c r="IER922" s="14"/>
      <c r="IES922" s="14"/>
      <c r="IET922" s="14"/>
      <c r="IEU922" s="14"/>
      <c r="IEV922" s="14"/>
      <c r="IEW922" s="14"/>
      <c r="IEX922" s="14"/>
      <c r="IEY922" s="14"/>
      <c r="IEZ922" s="14"/>
      <c r="IFA922" s="14"/>
      <c r="IFB922" s="14"/>
      <c r="IFC922" s="14"/>
      <c r="IFD922" s="14"/>
      <c r="IFE922" s="14"/>
      <c r="IFF922" s="14"/>
      <c r="IFG922" s="14"/>
      <c r="IFH922" s="14"/>
      <c r="IFI922" s="14"/>
      <c r="IFJ922" s="14"/>
      <c r="IFK922" s="14"/>
      <c r="IFL922" s="14"/>
      <c r="IFM922" s="14"/>
      <c r="IFN922" s="14"/>
      <c r="IFO922" s="14"/>
      <c r="IFP922" s="14"/>
      <c r="IFQ922" s="14"/>
      <c r="IFR922" s="14"/>
      <c r="IFS922" s="14"/>
      <c r="IFT922" s="14"/>
      <c r="IFU922" s="14"/>
      <c r="IFV922" s="14"/>
      <c r="IFW922" s="14"/>
      <c r="IFX922" s="14"/>
      <c r="IFY922" s="14"/>
      <c r="IFZ922" s="14"/>
      <c r="IGA922" s="14"/>
      <c r="IGB922" s="14"/>
      <c r="IGC922" s="14"/>
      <c r="IGD922" s="14"/>
      <c r="IGE922" s="14"/>
      <c r="IGF922" s="14"/>
      <c r="IGG922" s="14"/>
      <c r="IGH922" s="14"/>
      <c r="IGI922" s="14"/>
      <c r="IGJ922" s="14"/>
      <c r="IGK922" s="14"/>
      <c r="IGL922" s="14"/>
      <c r="IGM922" s="14"/>
      <c r="IGN922" s="14"/>
      <c r="IGO922" s="14"/>
      <c r="IGP922" s="14"/>
      <c r="IGQ922" s="14"/>
      <c r="IGR922" s="14"/>
      <c r="IGS922" s="14"/>
      <c r="IGT922" s="14"/>
      <c r="IGU922" s="14"/>
      <c r="IGV922" s="14"/>
      <c r="IGW922" s="14"/>
      <c r="IGX922" s="14"/>
      <c r="IGY922" s="14"/>
      <c r="IGZ922" s="14"/>
      <c r="IHA922" s="14"/>
      <c r="IHB922" s="14"/>
      <c r="IHC922" s="14"/>
      <c r="IHD922" s="14"/>
      <c r="IHE922" s="14"/>
      <c r="IHF922" s="14"/>
      <c r="IHG922" s="14"/>
      <c r="IHH922" s="14"/>
      <c r="IHI922" s="14"/>
      <c r="IHJ922" s="14"/>
      <c r="IHK922" s="14"/>
      <c r="IHL922" s="14"/>
      <c r="IHM922" s="14"/>
      <c r="IHN922" s="14"/>
      <c r="IHO922" s="14"/>
      <c r="IHP922" s="14"/>
      <c r="IHQ922" s="14"/>
      <c r="IHR922" s="14"/>
      <c r="IHS922" s="14"/>
      <c r="IHT922" s="14"/>
      <c r="IHU922" s="14"/>
      <c r="IHV922" s="14"/>
      <c r="IHW922" s="14"/>
      <c r="IHX922" s="14"/>
      <c r="IHY922" s="14"/>
      <c r="IHZ922" s="14"/>
      <c r="IIA922" s="14"/>
      <c r="IIB922" s="14"/>
      <c r="IIC922" s="14"/>
      <c r="IID922" s="14"/>
      <c r="IIE922" s="14"/>
      <c r="IIF922" s="14"/>
      <c r="IIG922" s="14"/>
      <c r="IIH922" s="14"/>
      <c r="III922" s="14"/>
      <c r="IIJ922" s="14"/>
      <c r="IIK922" s="14"/>
      <c r="IIL922" s="14"/>
      <c r="IIM922" s="14"/>
      <c r="IIN922" s="14"/>
      <c r="IIO922" s="14"/>
      <c r="IIP922" s="14"/>
      <c r="IIQ922" s="14"/>
      <c r="IIR922" s="14"/>
      <c r="IIS922" s="14"/>
      <c r="IIT922" s="14"/>
      <c r="IIU922" s="14"/>
      <c r="IIV922" s="14"/>
      <c r="IIW922" s="14"/>
      <c r="IIX922" s="14"/>
      <c r="IIY922" s="14"/>
      <c r="IIZ922" s="14"/>
      <c r="IJA922" s="14"/>
      <c r="IJB922" s="14"/>
      <c r="IJC922" s="14"/>
      <c r="IJD922" s="14"/>
      <c r="IJE922" s="14"/>
      <c r="IJF922" s="14"/>
      <c r="IJG922" s="14"/>
      <c r="IJH922" s="14"/>
      <c r="IJI922" s="14"/>
      <c r="IJJ922" s="14"/>
      <c r="IJK922" s="14"/>
      <c r="IJL922" s="14"/>
      <c r="IJM922" s="14"/>
      <c r="IJN922" s="14"/>
      <c r="IJO922" s="14"/>
      <c r="IJP922" s="14"/>
      <c r="IJQ922" s="14"/>
      <c r="IJR922" s="14"/>
      <c r="IJS922" s="14"/>
      <c r="IJT922" s="14"/>
      <c r="IJU922" s="14"/>
      <c r="IJV922" s="14"/>
      <c r="IJW922" s="14"/>
      <c r="IJX922" s="14"/>
      <c r="IJY922" s="14"/>
      <c r="IJZ922" s="14"/>
      <c r="IKA922" s="14"/>
      <c r="IKB922" s="14"/>
      <c r="IKC922" s="14"/>
      <c r="IKD922" s="14"/>
      <c r="IKE922" s="14"/>
      <c r="IKF922" s="14"/>
      <c r="IKG922" s="14"/>
      <c r="IKH922" s="14"/>
      <c r="IKI922" s="14"/>
      <c r="IKJ922" s="14"/>
      <c r="IKK922" s="14"/>
      <c r="IKL922" s="14"/>
      <c r="IKM922" s="14"/>
      <c r="IKN922" s="14"/>
      <c r="IKO922" s="14"/>
      <c r="IKP922" s="14"/>
      <c r="IKQ922" s="14"/>
      <c r="IKR922" s="14"/>
      <c r="IKS922" s="14"/>
      <c r="IKT922" s="14"/>
      <c r="IKU922" s="14"/>
      <c r="IKV922" s="14"/>
      <c r="IKW922" s="14"/>
      <c r="IKX922" s="14"/>
      <c r="IKY922" s="14"/>
      <c r="IKZ922" s="14"/>
      <c r="ILA922" s="14"/>
      <c r="ILB922" s="14"/>
      <c r="ILC922" s="14"/>
      <c r="ILD922" s="14"/>
      <c r="ILE922" s="14"/>
      <c r="ILF922" s="14"/>
      <c r="ILG922" s="14"/>
      <c r="ILH922" s="14"/>
      <c r="ILI922" s="14"/>
      <c r="ILJ922" s="14"/>
      <c r="ILK922" s="14"/>
      <c r="ILL922" s="14"/>
      <c r="ILM922" s="14"/>
      <c r="ILN922" s="14"/>
      <c r="ILO922" s="14"/>
      <c r="ILP922" s="14"/>
      <c r="ILQ922" s="14"/>
      <c r="ILR922" s="14"/>
      <c r="ILS922" s="14"/>
      <c r="ILT922" s="14"/>
      <c r="ILU922" s="14"/>
      <c r="ILV922" s="14"/>
      <c r="ILW922" s="14"/>
      <c r="ILX922" s="14"/>
      <c r="ILY922" s="14"/>
      <c r="ILZ922" s="14"/>
      <c r="IMA922" s="14"/>
      <c r="IMB922" s="14"/>
      <c r="IMC922" s="14"/>
      <c r="IMD922" s="14"/>
      <c r="IME922" s="14"/>
      <c r="IMF922" s="14"/>
      <c r="IMG922" s="14"/>
      <c r="IMH922" s="14"/>
      <c r="IMI922" s="14"/>
      <c r="IMJ922" s="14"/>
      <c r="IMK922" s="14"/>
      <c r="IML922" s="14"/>
      <c r="IMM922" s="14"/>
      <c r="IMN922" s="14"/>
      <c r="IMO922" s="14"/>
      <c r="IMP922" s="14"/>
      <c r="IMQ922" s="14"/>
      <c r="IMR922" s="14"/>
      <c r="IMS922" s="14"/>
      <c r="IMT922" s="14"/>
      <c r="IMU922" s="14"/>
      <c r="IMV922" s="14"/>
      <c r="IMW922" s="14"/>
      <c r="IMX922" s="14"/>
      <c r="IMY922" s="14"/>
      <c r="IMZ922" s="14"/>
      <c r="INA922" s="14"/>
      <c r="INB922" s="14"/>
      <c r="INC922" s="14"/>
      <c r="IND922" s="14"/>
      <c r="INE922" s="14"/>
      <c r="INF922" s="14"/>
      <c r="ING922" s="14"/>
      <c r="INH922" s="14"/>
      <c r="INI922" s="14"/>
      <c r="INJ922" s="14"/>
      <c r="INK922" s="14"/>
      <c r="INL922" s="14"/>
      <c r="INM922" s="14"/>
      <c r="INN922" s="14"/>
      <c r="INO922" s="14"/>
      <c r="INP922" s="14"/>
      <c r="INQ922" s="14"/>
      <c r="INR922" s="14"/>
      <c r="INS922" s="14"/>
      <c r="INT922" s="14"/>
      <c r="INU922" s="14"/>
      <c r="INV922" s="14"/>
      <c r="INW922" s="14"/>
      <c r="INX922" s="14"/>
      <c r="INY922" s="14"/>
      <c r="INZ922" s="14"/>
      <c r="IOA922" s="14"/>
      <c r="IOB922" s="14"/>
      <c r="IOC922" s="14"/>
      <c r="IOD922" s="14"/>
      <c r="IOE922" s="14"/>
      <c r="IOF922" s="14"/>
      <c r="IOG922" s="14"/>
      <c r="IOH922" s="14"/>
      <c r="IOI922" s="14"/>
      <c r="IOJ922" s="14"/>
      <c r="IOK922" s="14"/>
      <c r="IOL922" s="14"/>
      <c r="IOM922" s="14"/>
      <c r="ION922" s="14"/>
      <c r="IOO922" s="14"/>
      <c r="IOP922" s="14"/>
      <c r="IOQ922" s="14"/>
      <c r="IOR922" s="14"/>
      <c r="IOS922" s="14"/>
      <c r="IOT922" s="14"/>
      <c r="IOU922" s="14"/>
      <c r="IOV922" s="14"/>
      <c r="IOW922" s="14"/>
      <c r="IOX922" s="14"/>
      <c r="IOY922" s="14"/>
      <c r="IOZ922" s="14"/>
      <c r="IPA922" s="14"/>
      <c r="IPB922" s="14"/>
      <c r="IPC922" s="14"/>
      <c r="IPD922" s="14"/>
      <c r="IPE922" s="14"/>
      <c r="IPF922" s="14"/>
      <c r="IPG922" s="14"/>
      <c r="IPH922" s="14"/>
      <c r="IPI922" s="14"/>
      <c r="IPJ922" s="14"/>
      <c r="IPK922" s="14"/>
      <c r="IPL922" s="14"/>
      <c r="IPM922" s="14"/>
      <c r="IPN922" s="14"/>
      <c r="IPO922" s="14"/>
      <c r="IPP922" s="14"/>
      <c r="IPQ922" s="14"/>
      <c r="IPR922" s="14"/>
      <c r="IPS922" s="14"/>
      <c r="IPT922" s="14"/>
      <c r="IPU922" s="14"/>
      <c r="IPV922" s="14"/>
      <c r="IPW922" s="14"/>
      <c r="IPX922" s="14"/>
      <c r="IPY922" s="14"/>
      <c r="IPZ922" s="14"/>
      <c r="IQA922" s="14"/>
      <c r="IQB922" s="14"/>
      <c r="IQC922" s="14"/>
      <c r="IQD922" s="14"/>
      <c r="IQE922" s="14"/>
      <c r="IQF922" s="14"/>
      <c r="IQG922" s="14"/>
      <c r="IQH922" s="14"/>
      <c r="IQI922" s="14"/>
      <c r="IQJ922" s="14"/>
      <c r="IQK922" s="14"/>
      <c r="IQL922" s="14"/>
      <c r="IQM922" s="14"/>
      <c r="IQN922" s="14"/>
      <c r="IQO922" s="14"/>
      <c r="IQP922" s="14"/>
      <c r="IQQ922" s="14"/>
      <c r="IQR922" s="14"/>
      <c r="IQS922" s="14"/>
      <c r="IQT922" s="14"/>
      <c r="IQU922" s="14"/>
      <c r="IQV922" s="14"/>
      <c r="IQW922" s="14"/>
      <c r="IQX922" s="14"/>
      <c r="IQY922" s="14"/>
      <c r="IQZ922" s="14"/>
      <c r="IRA922" s="14"/>
      <c r="IRB922" s="14"/>
      <c r="IRC922" s="14"/>
      <c r="IRD922" s="14"/>
      <c r="IRE922" s="14"/>
      <c r="IRF922" s="14"/>
      <c r="IRG922" s="14"/>
      <c r="IRH922" s="14"/>
      <c r="IRI922" s="14"/>
      <c r="IRJ922" s="14"/>
      <c r="IRK922" s="14"/>
      <c r="IRL922" s="14"/>
      <c r="IRM922" s="14"/>
      <c r="IRN922" s="14"/>
      <c r="IRO922" s="14"/>
      <c r="IRP922" s="14"/>
      <c r="IRQ922" s="14"/>
      <c r="IRR922" s="14"/>
      <c r="IRS922" s="14"/>
      <c r="IRT922" s="14"/>
      <c r="IRU922" s="14"/>
      <c r="IRV922" s="14"/>
      <c r="IRW922" s="14"/>
      <c r="IRX922" s="14"/>
      <c r="IRY922" s="14"/>
      <c r="IRZ922" s="14"/>
      <c r="ISA922" s="14"/>
      <c r="ISB922" s="14"/>
      <c r="ISC922" s="14"/>
      <c r="ISD922" s="14"/>
      <c r="ISE922" s="14"/>
      <c r="ISF922" s="14"/>
      <c r="ISG922" s="14"/>
      <c r="ISH922" s="14"/>
      <c r="ISI922" s="14"/>
      <c r="ISJ922" s="14"/>
      <c r="ISK922" s="14"/>
      <c r="ISL922" s="14"/>
      <c r="ISM922" s="14"/>
      <c r="ISN922" s="14"/>
      <c r="ISO922" s="14"/>
      <c r="ISP922" s="14"/>
      <c r="ISQ922" s="14"/>
      <c r="ISR922" s="14"/>
      <c r="ISS922" s="14"/>
      <c r="IST922" s="14"/>
      <c r="ISU922" s="14"/>
      <c r="ISV922" s="14"/>
      <c r="ISW922" s="14"/>
      <c r="ISX922" s="14"/>
      <c r="ISY922" s="14"/>
      <c r="ISZ922" s="14"/>
      <c r="ITA922" s="14"/>
      <c r="ITB922" s="14"/>
      <c r="ITC922" s="14"/>
      <c r="ITD922" s="14"/>
      <c r="ITE922" s="14"/>
      <c r="ITF922" s="14"/>
      <c r="ITG922" s="14"/>
      <c r="ITH922" s="14"/>
      <c r="ITI922" s="14"/>
      <c r="ITJ922" s="14"/>
      <c r="ITK922" s="14"/>
      <c r="ITL922" s="14"/>
      <c r="ITM922" s="14"/>
      <c r="ITN922" s="14"/>
      <c r="ITO922" s="14"/>
      <c r="ITP922" s="14"/>
      <c r="ITQ922" s="14"/>
      <c r="ITR922" s="14"/>
      <c r="ITS922" s="14"/>
      <c r="ITT922" s="14"/>
      <c r="ITU922" s="14"/>
      <c r="ITV922" s="14"/>
      <c r="ITW922" s="14"/>
      <c r="ITX922" s="14"/>
      <c r="ITY922" s="14"/>
      <c r="ITZ922" s="14"/>
      <c r="IUA922" s="14"/>
      <c r="IUB922" s="14"/>
      <c r="IUC922" s="14"/>
      <c r="IUD922" s="14"/>
      <c r="IUE922" s="14"/>
      <c r="IUF922" s="14"/>
      <c r="IUG922" s="14"/>
      <c r="IUH922" s="14"/>
      <c r="IUI922" s="14"/>
      <c r="IUJ922" s="14"/>
      <c r="IUK922" s="14"/>
      <c r="IUL922" s="14"/>
      <c r="IUM922" s="14"/>
      <c r="IUN922" s="14"/>
      <c r="IUO922" s="14"/>
      <c r="IUP922" s="14"/>
      <c r="IUQ922" s="14"/>
      <c r="IUR922" s="14"/>
      <c r="IUS922" s="14"/>
      <c r="IUT922" s="14"/>
      <c r="IUU922" s="14"/>
      <c r="IUV922" s="14"/>
      <c r="IUW922" s="14"/>
      <c r="IUX922" s="14"/>
      <c r="IUY922" s="14"/>
      <c r="IUZ922" s="14"/>
      <c r="IVA922" s="14"/>
      <c r="IVB922" s="14"/>
      <c r="IVC922" s="14"/>
      <c r="IVD922" s="14"/>
      <c r="IVE922" s="14"/>
      <c r="IVF922" s="14"/>
      <c r="IVG922" s="14"/>
      <c r="IVH922" s="14"/>
      <c r="IVI922" s="14"/>
      <c r="IVJ922" s="14"/>
      <c r="IVK922" s="14"/>
      <c r="IVL922" s="14"/>
      <c r="IVM922" s="14"/>
      <c r="IVN922" s="14"/>
      <c r="IVO922" s="14"/>
      <c r="IVP922" s="14"/>
      <c r="IVQ922" s="14"/>
      <c r="IVR922" s="14"/>
      <c r="IVS922" s="14"/>
      <c r="IVT922" s="14"/>
      <c r="IVU922" s="14"/>
      <c r="IVV922" s="14"/>
      <c r="IVW922" s="14"/>
      <c r="IVX922" s="14"/>
      <c r="IVY922" s="14"/>
      <c r="IVZ922" s="14"/>
      <c r="IWA922" s="14"/>
      <c r="IWB922" s="14"/>
      <c r="IWC922" s="14"/>
      <c r="IWD922" s="14"/>
      <c r="IWE922" s="14"/>
      <c r="IWF922" s="14"/>
      <c r="IWG922" s="14"/>
      <c r="IWH922" s="14"/>
      <c r="IWI922" s="14"/>
      <c r="IWJ922" s="14"/>
      <c r="IWK922" s="14"/>
      <c r="IWL922" s="14"/>
      <c r="IWM922" s="14"/>
      <c r="IWN922" s="14"/>
      <c r="IWO922" s="14"/>
      <c r="IWP922" s="14"/>
      <c r="IWQ922" s="14"/>
      <c r="IWR922" s="14"/>
      <c r="IWS922" s="14"/>
      <c r="IWT922" s="14"/>
      <c r="IWU922" s="14"/>
      <c r="IWV922" s="14"/>
      <c r="IWW922" s="14"/>
      <c r="IWX922" s="14"/>
      <c r="IWY922" s="14"/>
      <c r="IWZ922" s="14"/>
      <c r="IXA922" s="14"/>
      <c r="IXB922" s="14"/>
      <c r="IXC922" s="14"/>
      <c r="IXD922" s="14"/>
      <c r="IXE922" s="14"/>
      <c r="IXF922" s="14"/>
      <c r="IXG922" s="14"/>
      <c r="IXH922" s="14"/>
      <c r="IXI922" s="14"/>
      <c r="IXJ922" s="14"/>
      <c r="IXK922" s="14"/>
      <c r="IXL922" s="14"/>
      <c r="IXM922" s="14"/>
      <c r="IXN922" s="14"/>
      <c r="IXO922" s="14"/>
      <c r="IXP922" s="14"/>
      <c r="IXQ922" s="14"/>
      <c r="IXR922" s="14"/>
      <c r="IXS922" s="14"/>
      <c r="IXT922" s="14"/>
      <c r="IXU922" s="14"/>
      <c r="IXV922" s="14"/>
      <c r="IXW922" s="14"/>
      <c r="IXX922" s="14"/>
      <c r="IXY922" s="14"/>
      <c r="IXZ922" s="14"/>
      <c r="IYA922" s="14"/>
      <c r="IYB922" s="14"/>
      <c r="IYC922" s="14"/>
      <c r="IYD922" s="14"/>
      <c r="IYE922" s="14"/>
      <c r="IYF922" s="14"/>
      <c r="IYG922" s="14"/>
      <c r="IYH922" s="14"/>
      <c r="IYI922" s="14"/>
      <c r="IYJ922" s="14"/>
      <c r="IYK922" s="14"/>
      <c r="IYL922" s="14"/>
      <c r="IYM922" s="14"/>
      <c r="IYN922" s="14"/>
      <c r="IYO922" s="14"/>
      <c r="IYP922" s="14"/>
      <c r="IYQ922" s="14"/>
      <c r="IYR922" s="14"/>
      <c r="IYS922" s="14"/>
      <c r="IYT922" s="14"/>
      <c r="IYU922" s="14"/>
      <c r="IYV922" s="14"/>
      <c r="IYW922" s="14"/>
      <c r="IYX922" s="14"/>
      <c r="IYY922" s="14"/>
      <c r="IYZ922" s="14"/>
      <c r="IZA922" s="14"/>
      <c r="IZB922" s="14"/>
      <c r="IZC922" s="14"/>
      <c r="IZD922" s="14"/>
      <c r="IZE922" s="14"/>
      <c r="IZF922" s="14"/>
      <c r="IZG922" s="14"/>
      <c r="IZH922" s="14"/>
      <c r="IZI922" s="14"/>
      <c r="IZJ922" s="14"/>
      <c r="IZK922" s="14"/>
      <c r="IZL922" s="14"/>
      <c r="IZM922" s="14"/>
      <c r="IZN922" s="14"/>
      <c r="IZO922" s="14"/>
      <c r="IZP922" s="14"/>
      <c r="IZQ922" s="14"/>
      <c r="IZR922" s="14"/>
      <c r="IZS922" s="14"/>
      <c r="IZT922" s="14"/>
      <c r="IZU922" s="14"/>
      <c r="IZV922" s="14"/>
      <c r="IZW922" s="14"/>
      <c r="IZX922" s="14"/>
      <c r="IZY922" s="14"/>
      <c r="IZZ922" s="14"/>
      <c r="JAA922" s="14"/>
      <c r="JAB922" s="14"/>
      <c r="JAC922" s="14"/>
      <c r="JAD922" s="14"/>
      <c r="JAE922" s="14"/>
      <c r="JAF922" s="14"/>
      <c r="JAG922" s="14"/>
      <c r="JAH922" s="14"/>
      <c r="JAI922" s="14"/>
      <c r="JAJ922" s="14"/>
      <c r="JAK922" s="14"/>
      <c r="JAL922" s="14"/>
      <c r="JAM922" s="14"/>
      <c r="JAN922" s="14"/>
      <c r="JAO922" s="14"/>
      <c r="JAP922" s="14"/>
      <c r="JAQ922" s="14"/>
      <c r="JAR922" s="14"/>
      <c r="JAS922" s="14"/>
      <c r="JAT922" s="14"/>
      <c r="JAU922" s="14"/>
      <c r="JAV922" s="14"/>
      <c r="JAW922" s="14"/>
      <c r="JAX922" s="14"/>
      <c r="JAY922" s="14"/>
      <c r="JAZ922" s="14"/>
      <c r="JBA922" s="14"/>
      <c r="JBB922" s="14"/>
      <c r="JBC922" s="14"/>
      <c r="JBD922" s="14"/>
      <c r="JBE922" s="14"/>
      <c r="JBF922" s="14"/>
      <c r="JBG922" s="14"/>
      <c r="JBH922" s="14"/>
      <c r="JBI922" s="14"/>
      <c r="JBJ922" s="14"/>
      <c r="JBK922" s="14"/>
      <c r="JBL922" s="14"/>
      <c r="JBM922" s="14"/>
      <c r="JBN922" s="14"/>
      <c r="JBO922" s="14"/>
      <c r="JBP922" s="14"/>
      <c r="JBQ922" s="14"/>
      <c r="JBR922" s="14"/>
      <c r="JBS922" s="14"/>
      <c r="JBT922" s="14"/>
      <c r="JBU922" s="14"/>
      <c r="JBV922" s="14"/>
      <c r="JBW922" s="14"/>
      <c r="JBX922" s="14"/>
      <c r="JBY922" s="14"/>
      <c r="JBZ922" s="14"/>
      <c r="JCA922" s="14"/>
      <c r="JCB922" s="14"/>
      <c r="JCC922" s="14"/>
      <c r="JCD922" s="14"/>
      <c r="JCE922" s="14"/>
      <c r="JCF922" s="14"/>
      <c r="JCG922" s="14"/>
      <c r="JCH922" s="14"/>
      <c r="JCI922" s="14"/>
      <c r="JCJ922" s="14"/>
      <c r="JCK922" s="14"/>
      <c r="JCL922" s="14"/>
      <c r="JCM922" s="14"/>
      <c r="JCN922" s="14"/>
      <c r="JCO922" s="14"/>
      <c r="JCP922" s="14"/>
      <c r="JCQ922" s="14"/>
      <c r="JCR922" s="14"/>
      <c r="JCS922" s="14"/>
      <c r="JCT922" s="14"/>
      <c r="JCU922" s="14"/>
      <c r="JCV922" s="14"/>
      <c r="JCW922" s="14"/>
      <c r="JCX922" s="14"/>
      <c r="JCY922" s="14"/>
      <c r="JCZ922" s="14"/>
      <c r="JDA922" s="14"/>
      <c r="JDB922" s="14"/>
      <c r="JDC922" s="14"/>
      <c r="JDD922" s="14"/>
      <c r="JDE922" s="14"/>
      <c r="JDF922" s="14"/>
      <c r="JDG922" s="14"/>
      <c r="JDH922" s="14"/>
      <c r="JDI922" s="14"/>
      <c r="JDJ922" s="14"/>
      <c r="JDK922" s="14"/>
      <c r="JDL922" s="14"/>
      <c r="JDM922" s="14"/>
      <c r="JDN922" s="14"/>
      <c r="JDO922" s="14"/>
      <c r="JDP922" s="14"/>
      <c r="JDQ922" s="14"/>
      <c r="JDR922" s="14"/>
      <c r="JDS922" s="14"/>
      <c r="JDT922" s="14"/>
      <c r="JDU922" s="14"/>
      <c r="JDV922" s="14"/>
      <c r="JDW922" s="14"/>
      <c r="JDX922" s="14"/>
      <c r="JDY922" s="14"/>
      <c r="JDZ922" s="14"/>
      <c r="JEA922" s="14"/>
      <c r="JEB922" s="14"/>
      <c r="JEC922" s="14"/>
      <c r="JED922" s="14"/>
      <c r="JEE922" s="14"/>
      <c r="JEF922" s="14"/>
      <c r="JEG922" s="14"/>
      <c r="JEH922" s="14"/>
      <c r="JEI922" s="14"/>
      <c r="JEJ922" s="14"/>
      <c r="JEK922" s="14"/>
      <c r="JEL922" s="14"/>
      <c r="JEM922" s="14"/>
      <c r="JEN922" s="14"/>
      <c r="JEO922" s="14"/>
      <c r="JEP922" s="14"/>
      <c r="JEQ922" s="14"/>
      <c r="JER922" s="14"/>
      <c r="JES922" s="14"/>
      <c r="JET922" s="14"/>
      <c r="JEU922" s="14"/>
      <c r="JEV922" s="14"/>
      <c r="JEW922" s="14"/>
      <c r="JEX922" s="14"/>
      <c r="JEY922" s="14"/>
      <c r="JEZ922" s="14"/>
      <c r="JFA922" s="14"/>
      <c r="JFB922" s="14"/>
      <c r="JFC922" s="14"/>
      <c r="JFD922" s="14"/>
      <c r="JFE922" s="14"/>
      <c r="JFF922" s="14"/>
      <c r="JFG922" s="14"/>
      <c r="JFH922" s="14"/>
      <c r="JFI922" s="14"/>
      <c r="JFJ922" s="14"/>
      <c r="JFK922" s="14"/>
      <c r="JFL922" s="14"/>
      <c r="JFM922" s="14"/>
      <c r="JFN922" s="14"/>
      <c r="JFO922" s="14"/>
      <c r="JFP922" s="14"/>
      <c r="JFQ922" s="14"/>
      <c r="JFR922" s="14"/>
      <c r="JFS922" s="14"/>
      <c r="JFT922" s="14"/>
      <c r="JFU922" s="14"/>
      <c r="JFV922" s="14"/>
      <c r="JFW922" s="14"/>
      <c r="JFX922" s="14"/>
      <c r="JFY922" s="14"/>
      <c r="JFZ922" s="14"/>
      <c r="JGA922" s="14"/>
      <c r="JGB922" s="14"/>
      <c r="JGC922" s="14"/>
      <c r="JGD922" s="14"/>
      <c r="JGE922" s="14"/>
      <c r="JGF922" s="14"/>
      <c r="JGG922" s="14"/>
      <c r="JGH922" s="14"/>
      <c r="JGI922" s="14"/>
      <c r="JGJ922" s="14"/>
      <c r="JGK922" s="14"/>
      <c r="JGL922" s="14"/>
      <c r="JGM922" s="14"/>
      <c r="JGN922" s="14"/>
      <c r="JGO922" s="14"/>
      <c r="JGP922" s="14"/>
      <c r="JGQ922" s="14"/>
      <c r="JGR922" s="14"/>
      <c r="JGS922" s="14"/>
      <c r="JGT922" s="14"/>
      <c r="JGU922" s="14"/>
      <c r="JGV922" s="14"/>
      <c r="JGW922" s="14"/>
      <c r="JGX922" s="14"/>
      <c r="JGY922" s="14"/>
      <c r="JGZ922" s="14"/>
      <c r="JHA922" s="14"/>
      <c r="JHB922" s="14"/>
      <c r="JHC922" s="14"/>
      <c r="JHD922" s="14"/>
      <c r="JHE922" s="14"/>
      <c r="JHF922" s="14"/>
      <c r="JHG922" s="14"/>
      <c r="JHH922" s="14"/>
      <c r="JHI922" s="14"/>
      <c r="JHJ922" s="14"/>
      <c r="JHK922" s="14"/>
      <c r="JHL922" s="14"/>
      <c r="JHM922" s="14"/>
      <c r="JHN922" s="14"/>
      <c r="JHO922" s="14"/>
      <c r="JHP922" s="14"/>
      <c r="JHQ922" s="14"/>
      <c r="JHR922" s="14"/>
      <c r="JHS922" s="14"/>
      <c r="JHT922" s="14"/>
      <c r="JHU922" s="14"/>
      <c r="JHV922" s="14"/>
      <c r="JHW922" s="14"/>
      <c r="JHX922" s="14"/>
      <c r="JHY922" s="14"/>
      <c r="JHZ922" s="14"/>
      <c r="JIA922" s="14"/>
      <c r="JIB922" s="14"/>
      <c r="JIC922" s="14"/>
      <c r="JID922" s="14"/>
      <c r="JIE922" s="14"/>
      <c r="JIF922" s="14"/>
      <c r="JIG922" s="14"/>
      <c r="JIH922" s="14"/>
      <c r="JII922" s="14"/>
      <c r="JIJ922" s="14"/>
      <c r="JIK922" s="14"/>
      <c r="JIL922" s="14"/>
      <c r="JIM922" s="14"/>
      <c r="JIN922" s="14"/>
      <c r="JIO922" s="14"/>
      <c r="JIP922" s="14"/>
      <c r="JIQ922" s="14"/>
      <c r="JIR922" s="14"/>
      <c r="JIS922" s="14"/>
      <c r="JIT922" s="14"/>
      <c r="JIU922" s="14"/>
      <c r="JIV922" s="14"/>
      <c r="JIW922" s="14"/>
      <c r="JIX922" s="14"/>
      <c r="JIY922" s="14"/>
      <c r="JIZ922" s="14"/>
      <c r="JJA922" s="14"/>
      <c r="JJB922" s="14"/>
      <c r="JJC922" s="14"/>
      <c r="JJD922" s="14"/>
      <c r="JJE922" s="14"/>
      <c r="JJF922" s="14"/>
      <c r="JJG922" s="14"/>
      <c r="JJH922" s="14"/>
      <c r="JJI922" s="14"/>
      <c r="JJJ922" s="14"/>
      <c r="JJK922" s="14"/>
      <c r="JJL922" s="14"/>
      <c r="JJM922" s="14"/>
      <c r="JJN922" s="14"/>
      <c r="JJO922" s="14"/>
      <c r="JJP922" s="14"/>
      <c r="JJQ922" s="14"/>
      <c r="JJR922" s="14"/>
      <c r="JJS922" s="14"/>
      <c r="JJT922" s="14"/>
      <c r="JJU922" s="14"/>
      <c r="JJV922" s="14"/>
      <c r="JJW922" s="14"/>
      <c r="JJX922" s="14"/>
      <c r="JJY922" s="14"/>
      <c r="JJZ922" s="14"/>
      <c r="JKA922" s="14"/>
      <c r="JKB922" s="14"/>
      <c r="JKC922" s="14"/>
      <c r="JKD922" s="14"/>
      <c r="JKE922" s="14"/>
      <c r="JKF922" s="14"/>
      <c r="JKG922" s="14"/>
      <c r="JKH922" s="14"/>
      <c r="JKI922" s="14"/>
      <c r="JKJ922" s="14"/>
      <c r="JKK922" s="14"/>
      <c r="JKL922" s="14"/>
      <c r="JKM922" s="14"/>
      <c r="JKN922" s="14"/>
      <c r="JKO922" s="14"/>
      <c r="JKP922" s="14"/>
      <c r="JKQ922" s="14"/>
      <c r="JKR922" s="14"/>
      <c r="JKS922" s="14"/>
      <c r="JKT922" s="14"/>
      <c r="JKU922" s="14"/>
      <c r="JKV922" s="14"/>
      <c r="JKW922" s="14"/>
      <c r="JKX922" s="14"/>
      <c r="JKY922" s="14"/>
      <c r="JKZ922" s="14"/>
      <c r="JLA922" s="14"/>
      <c r="JLB922" s="14"/>
      <c r="JLC922" s="14"/>
      <c r="JLD922" s="14"/>
      <c r="JLE922" s="14"/>
      <c r="JLF922" s="14"/>
      <c r="JLG922" s="14"/>
      <c r="JLH922" s="14"/>
      <c r="JLI922" s="14"/>
      <c r="JLJ922" s="14"/>
      <c r="JLK922" s="14"/>
      <c r="JLL922" s="14"/>
      <c r="JLM922" s="14"/>
      <c r="JLN922" s="14"/>
      <c r="JLO922" s="14"/>
      <c r="JLP922" s="14"/>
      <c r="JLQ922" s="14"/>
      <c r="JLR922" s="14"/>
      <c r="JLS922" s="14"/>
      <c r="JLT922" s="14"/>
      <c r="JLU922" s="14"/>
      <c r="JLV922" s="14"/>
      <c r="JLW922" s="14"/>
      <c r="JLX922" s="14"/>
      <c r="JLY922" s="14"/>
      <c r="JLZ922" s="14"/>
      <c r="JMA922" s="14"/>
      <c r="JMB922" s="14"/>
      <c r="JMC922" s="14"/>
      <c r="JMD922" s="14"/>
      <c r="JME922" s="14"/>
      <c r="JMF922" s="14"/>
      <c r="JMG922" s="14"/>
      <c r="JMH922" s="14"/>
      <c r="JMI922" s="14"/>
      <c r="JMJ922" s="14"/>
      <c r="JMK922" s="14"/>
      <c r="JML922" s="14"/>
      <c r="JMM922" s="14"/>
      <c r="JMN922" s="14"/>
      <c r="JMO922" s="14"/>
      <c r="JMP922" s="14"/>
      <c r="JMQ922" s="14"/>
      <c r="JMR922" s="14"/>
      <c r="JMS922" s="14"/>
      <c r="JMT922" s="14"/>
      <c r="JMU922" s="14"/>
      <c r="JMV922" s="14"/>
      <c r="JMW922" s="14"/>
      <c r="JMX922" s="14"/>
      <c r="JMY922" s="14"/>
      <c r="JMZ922" s="14"/>
      <c r="JNA922" s="14"/>
      <c r="JNB922" s="14"/>
      <c r="JNC922" s="14"/>
      <c r="JND922" s="14"/>
      <c r="JNE922" s="14"/>
      <c r="JNF922" s="14"/>
      <c r="JNG922" s="14"/>
      <c r="JNH922" s="14"/>
      <c r="JNI922" s="14"/>
      <c r="JNJ922" s="14"/>
      <c r="JNK922" s="14"/>
      <c r="JNL922" s="14"/>
      <c r="JNM922" s="14"/>
      <c r="JNN922" s="14"/>
      <c r="JNO922" s="14"/>
      <c r="JNP922" s="14"/>
      <c r="JNQ922" s="14"/>
      <c r="JNR922" s="14"/>
      <c r="JNS922" s="14"/>
      <c r="JNT922" s="14"/>
      <c r="JNU922" s="14"/>
      <c r="JNV922" s="14"/>
      <c r="JNW922" s="14"/>
      <c r="JNX922" s="14"/>
      <c r="JNY922" s="14"/>
      <c r="JNZ922" s="14"/>
      <c r="JOA922" s="14"/>
      <c r="JOB922" s="14"/>
      <c r="JOC922" s="14"/>
      <c r="JOD922" s="14"/>
      <c r="JOE922" s="14"/>
      <c r="JOF922" s="14"/>
      <c r="JOG922" s="14"/>
      <c r="JOH922" s="14"/>
      <c r="JOI922" s="14"/>
      <c r="JOJ922" s="14"/>
      <c r="JOK922" s="14"/>
      <c r="JOL922" s="14"/>
      <c r="JOM922" s="14"/>
      <c r="JON922" s="14"/>
      <c r="JOO922" s="14"/>
      <c r="JOP922" s="14"/>
      <c r="JOQ922" s="14"/>
      <c r="JOR922" s="14"/>
      <c r="JOS922" s="14"/>
      <c r="JOT922" s="14"/>
      <c r="JOU922" s="14"/>
      <c r="JOV922" s="14"/>
      <c r="JOW922" s="14"/>
      <c r="JOX922" s="14"/>
      <c r="JOY922" s="14"/>
      <c r="JOZ922" s="14"/>
      <c r="JPA922" s="14"/>
      <c r="JPB922" s="14"/>
      <c r="JPC922" s="14"/>
      <c r="JPD922" s="14"/>
      <c r="JPE922" s="14"/>
      <c r="JPF922" s="14"/>
      <c r="JPG922" s="14"/>
      <c r="JPH922" s="14"/>
      <c r="JPI922" s="14"/>
      <c r="JPJ922" s="14"/>
      <c r="JPK922" s="14"/>
      <c r="JPL922" s="14"/>
      <c r="JPM922" s="14"/>
      <c r="JPN922" s="14"/>
      <c r="JPO922" s="14"/>
      <c r="JPP922" s="14"/>
      <c r="JPQ922" s="14"/>
      <c r="JPR922" s="14"/>
      <c r="JPS922" s="14"/>
      <c r="JPT922" s="14"/>
      <c r="JPU922" s="14"/>
      <c r="JPV922" s="14"/>
      <c r="JPW922" s="14"/>
      <c r="JPX922" s="14"/>
      <c r="JPY922" s="14"/>
      <c r="JPZ922" s="14"/>
      <c r="JQA922" s="14"/>
      <c r="JQB922" s="14"/>
      <c r="JQC922" s="14"/>
      <c r="JQD922" s="14"/>
      <c r="JQE922" s="14"/>
      <c r="JQF922" s="14"/>
      <c r="JQG922" s="14"/>
      <c r="JQH922" s="14"/>
      <c r="JQI922" s="14"/>
      <c r="JQJ922" s="14"/>
      <c r="JQK922" s="14"/>
      <c r="JQL922" s="14"/>
      <c r="JQM922" s="14"/>
      <c r="JQN922" s="14"/>
      <c r="JQO922" s="14"/>
      <c r="JQP922" s="14"/>
      <c r="JQQ922" s="14"/>
      <c r="JQR922" s="14"/>
      <c r="JQS922" s="14"/>
      <c r="JQT922" s="14"/>
      <c r="JQU922" s="14"/>
      <c r="JQV922" s="14"/>
      <c r="JQW922" s="14"/>
      <c r="JQX922" s="14"/>
      <c r="JQY922" s="14"/>
      <c r="JQZ922" s="14"/>
      <c r="JRA922" s="14"/>
      <c r="JRB922" s="14"/>
      <c r="JRC922" s="14"/>
      <c r="JRD922" s="14"/>
      <c r="JRE922" s="14"/>
      <c r="JRF922" s="14"/>
      <c r="JRG922" s="14"/>
      <c r="JRH922" s="14"/>
      <c r="JRI922" s="14"/>
      <c r="JRJ922" s="14"/>
      <c r="JRK922" s="14"/>
      <c r="JRL922" s="14"/>
      <c r="JRM922" s="14"/>
      <c r="JRN922" s="14"/>
      <c r="JRO922" s="14"/>
      <c r="JRP922" s="14"/>
      <c r="JRQ922" s="14"/>
      <c r="JRR922" s="14"/>
      <c r="JRS922" s="14"/>
      <c r="JRT922" s="14"/>
      <c r="JRU922" s="14"/>
      <c r="JRV922" s="14"/>
      <c r="JRW922" s="14"/>
      <c r="JRX922" s="14"/>
      <c r="JRY922" s="14"/>
      <c r="JRZ922" s="14"/>
      <c r="JSA922" s="14"/>
      <c r="JSB922" s="14"/>
      <c r="JSC922" s="14"/>
      <c r="JSD922" s="14"/>
      <c r="JSE922" s="14"/>
      <c r="JSF922" s="14"/>
      <c r="JSG922" s="14"/>
      <c r="JSH922" s="14"/>
      <c r="JSI922" s="14"/>
      <c r="JSJ922" s="14"/>
      <c r="JSK922" s="14"/>
      <c r="JSL922" s="14"/>
      <c r="JSM922" s="14"/>
      <c r="JSN922" s="14"/>
      <c r="JSO922" s="14"/>
      <c r="JSP922" s="14"/>
      <c r="JSQ922" s="14"/>
      <c r="JSR922" s="14"/>
      <c r="JSS922" s="14"/>
      <c r="JST922" s="14"/>
      <c r="JSU922" s="14"/>
      <c r="JSV922" s="14"/>
      <c r="JSW922" s="14"/>
      <c r="JSX922" s="14"/>
      <c r="JSY922" s="14"/>
      <c r="JSZ922" s="14"/>
      <c r="JTA922" s="14"/>
      <c r="JTB922" s="14"/>
      <c r="JTC922" s="14"/>
      <c r="JTD922" s="14"/>
      <c r="JTE922" s="14"/>
      <c r="JTF922" s="14"/>
      <c r="JTG922" s="14"/>
      <c r="JTH922" s="14"/>
      <c r="JTI922" s="14"/>
      <c r="JTJ922" s="14"/>
      <c r="JTK922" s="14"/>
      <c r="JTL922" s="14"/>
      <c r="JTM922" s="14"/>
      <c r="JTN922" s="14"/>
      <c r="JTO922" s="14"/>
      <c r="JTP922" s="14"/>
      <c r="JTQ922" s="14"/>
      <c r="JTR922" s="14"/>
      <c r="JTS922" s="14"/>
      <c r="JTT922" s="14"/>
      <c r="JTU922" s="14"/>
      <c r="JTV922" s="14"/>
      <c r="JTW922" s="14"/>
      <c r="JTX922" s="14"/>
      <c r="JTY922" s="14"/>
      <c r="JTZ922" s="14"/>
      <c r="JUA922" s="14"/>
      <c r="JUB922" s="14"/>
      <c r="JUC922" s="14"/>
      <c r="JUD922" s="14"/>
      <c r="JUE922" s="14"/>
      <c r="JUF922" s="14"/>
      <c r="JUG922" s="14"/>
      <c r="JUH922" s="14"/>
      <c r="JUI922" s="14"/>
      <c r="JUJ922" s="14"/>
      <c r="JUK922" s="14"/>
      <c r="JUL922" s="14"/>
      <c r="JUM922" s="14"/>
      <c r="JUN922" s="14"/>
      <c r="JUO922" s="14"/>
      <c r="JUP922" s="14"/>
      <c r="JUQ922" s="14"/>
      <c r="JUR922" s="14"/>
      <c r="JUS922" s="14"/>
      <c r="JUT922" s="14"/>
      <c r="JUU922" s="14"/>
      <c r="JUV922" s="14"/>
      <c r="JUW922" s="14"/>
      <c r="JUX922" s="14"/>
      <c r="JUY922" s="14"/>
      <c r="JUZ922" s="14"/>
      <c r="JVA922" s="14"/>
      <c r="JVB922" s="14"/>
      <c r="JVC922" s="14"/>
      <c r="JVD922" s="14"/>
      <c r="JVE922" s="14"/>
      <c r="JVF922" s="14"/>
      <c r="JVG922" s="14"/>
      <c r="JVH922" s="14"/>
      <c r="JVI922" s="14"/>
      <c r="JVJ922" s="14"/>
      <c r="JVK922" s="14"/>
      <c r="JVL922" s="14"/>
      <c r="JVM922" s="14"/>
      <c r="JVN922" s="14"/>
      <c r="JVO922" s="14"/>
      <c r="JVP922" s="14"/>
      <c r="JVQ922" s="14"/>
      <c r="JVR922" s="14"/>
      <c r="JVS922" s="14"/>
      <c r="JVT922" s="14"/>
      <c r="JVU922" s="14"/>
      <c r="JVV922" s="14"/>
      <c r="JVW922" s="14"/>
      <c r="JVX922" s="14"/>
      <c r="JVY922" s="14"/>
      <c r="JVZ922" s="14"/>
      <c r="JWA922" s="14"/>
      <c r="JWB922" s="14"/>
      <c r="JWC922" s="14"/>
      <c r="JWD922" s="14"/>
      <c r="JWE922" s="14"/>
      <c r="JWF922" s="14"/>
      <c r="JWG922" s="14"/>
      <c r="JWH922" s="14"/>
      <c r="JWI922" s="14"/>
      <c r="JWJ922" s="14"/>
      <c r="JWK922" s="14"/>
      <c r="JWL922" s="14"/>
      <c r="JWM922" s="14"/>
      <c r="JWN922" s="14"/>
      <c r="JWO922" s="14"/>
      <c r="JWP922" s="14"/>
      <c r="JWQ922" s="14"/>
      <c r="JWR922" s="14"/>
      <c r="JWS922" s="14"/>
      <c r="JWT922" s="14"/>
      <c r="JWU922" s="14"/>
      <c r="JWV922" s="14"/>
      <c r="JWW922" s="14"/>
      <c r="JWX922" s="14"/>
      <c r="JWY922" s="14"/>
      <c r="JWZ922" s="14"/>
      <c r="JXA922" s="14"/>
      <c r="JXB922" s="14"/>
      <c r="JXC922" s="14"/>
      <c r="JXD922" s="14"/>
      <c r="JXE922" s="14"/>
      <c r="JXF922" s="14"/>
      <c r="JXG922" s="14"/>
      <c r="JXH922" s="14"/>
      <c r="JXI922" s="14"/>
      <c r="JXJ922" s="14"/>
      <c r="JXK922" s="14"/>
      <c r="JXL922" s="14"/>
      <c r="JXM922" s="14"/>
      <c r="JXN922" s="14"/>
      <c r="JXO922" s="14"/>
      <c r="JXP922" s="14"/>
      <c r="JXQ922" s="14"/>
      <c r="JXR922" s="14"/>
      <c r="JXS922" s="14"/>
      <c r="JXT922" s="14"/>
      <c r="JXU922" s="14"/>
      <c r="JXV922" s="14"/>
      <c r="JXW922" s="14"/>
      <c r="JXX922" s="14"/>
      <c r="JXY922" s="14"/>
      <c r="JXZ922" s="14"/>
      <c r="JYA922" s="14"/>
      <c r="JYB922" s="14"/>
      <c r="JYC922" s="14"/>
      <c r="JYD922" s="14"/>
      <c r="JYE922" s="14"/>
      <c r="JYF922" s="14"/>
      <c r="JYG922" s="14"/>
      <c r="JYH922" s="14"/>
      <c r="JYI922" s="14"/>
      <c r="JYJ922" s="14"/>
      <c r="JYK922" s="14"/>
      <c r="JYL922" s="14"/>
      <c r="JYM922" s="14"/>
      <c r="JYN922" s="14"/>
      <c r="JYO922" s="14"/>
      <c r="JYP922" s="14"/>
      <c r="JYQ922" s="14"/>
      <c r="JYR922" s="14"/>
      <c r="JYS922" s="14"/>
      <c r="JYT922" s="14"/>
      <c r="JYU922" s="14"/>
      <c r="JYV922" s="14"/>
      <c r="JYW922" s="14"/>
      <c r="JYX922" s="14"/>
      <c r="JYY922" s="14"/>
      <c r="JYZ922" s="14"/>
      <c r="JZA922" s="14"/>
      <c r="JZB922" s="14"/>
      <c r="JZC922" s="14"/>
      <c r="JZD922" s="14"/>
      <c r="JZE922" s="14"/>
      <c r="JZF922" s="14"/>
      <c r="JZG922" s="14"/>
      <c r="JZH922" s="14"/>
      <c r="JZI922" s="14"/>
      <c r="JZJ922" s="14"/>
      <c r="JZK922" s="14"/>
      <c r="JZL922" s="14"/>
      <c r="JZM922" s="14"/>
      <c r="JZN922" s="14"/>
      <c r="JZO922" s="14"/>
      <c r="JZP922" s="14"/>
      <c r="JZQ922" s="14"/>
      <c r="JZR922" s="14"/>
      <c r="JZS922" s="14"/>
      <c r="JZT922" s="14"/>
      <c r="JZU922" s="14"/>
      <c r="JZV922" s="14"/>
      <c r="JZW922" s="14"/>
      <c r="JZX922" s="14"/>
      <c r="JZY922" s="14"/>
      <c r="JZZ922" s="14"/>
      <c r="KAA922" s="14"/>
      <c r="KAB922" s="14"/>
      <c r="KAC922" s="14"/>
      <c r="KAD922" s="14"/>
      <c r="KAE922" s="14"/>
      <c r="KAF922" s="14"/>
      <c r="KAG922" s="14"/>
      <c r="KAH922" s="14"/>
      <c r="KAI922" s="14"/>
      <c r="KAJ922" s="14"/>
      <c r="KAK922" s="14"/>
      <c r="KAL922" s="14"/>
      <c r="KAM922" s="14"/>
      <c r="KAN922" s="14"/>
      <c r="KAO922" s="14"/>
      <c r="KAP922" s="14"/>
      <c r="KAQ922" s="14"/>
      <c r="KAR922" s="14"/>
      <c r="KAS922" s="14"/>
      <c r="KAT922" s="14"/>
      <c r="KAU922" s="14"/>
      <c r="KAV922" s="14"/>
      <c r="KAW922" s="14"/>
      <c r="KAX922" s="14"/>
      <c r="KAY922" s="14"/>
      <c r="KAZ922" s="14"/>
      <c r="KBA922" s="14"/>
      <c r="KBB922" s="14"/>
      <c r="KBC922" s="14"/>
      <c r="KBD922" s="14"/>
      <c r="KBE922" s="14"/>
      <c r="KBF922" s="14"/>
      <c r="KBG922" s="14"/>
      <c r="KBH922" s="14"/>
      <c r="KBI922" s="14"/>
      <c r="KBJ922" s="14"/>
      <c r="KBK922" s="14"/>
      <c r="KBL922" s="14"/>
      <c r="KBM922" s="14"/>
      <c r="KBN922" s="14"/>
      <c r="KBO922" s="14"/>
      <c r="KBP922" s="14"/>
      <c r="KBQ922" s="14"/>
      <c r="KBR922" s="14"/>
      <c r="KBS922" s="14"/>
      <c r="KBT922" s="14"/>
      <c r="KBU922" s="14"/>
      <c r="KBV922" s="14"/>
      <c r="KBW922" s="14"/>
      <c r="KBX922" s="14"/>
      <c r="KBY922" s="14"/>
      <c r="KBZ922" s="14"/>
      <c r="KCA922" s="14"/>
      <c r="KCB922" s="14"/>
      <c r="KCC922" s="14"/>
      <c r="KCD922" s="14"/>
      <c r="KCE922" s="14"/>
      <c r="KCF922" s="14"/>
      <c r="KCG922" s="14"/>
      <c r="KCH922" s="14"/>
      <c r="KCI922" s="14"/>
      <c r="KCJ922" s="14"/>
      <c r="KCK922" s="14"/>
      <c r="KCL922" s="14"/>
      <c r="KCM922" s="14"/>
      <c r="KCN922" s="14"/>
      <c r="KCO922" s="14"/>
      <c r="KCP922" s="14"/>
      <c r="KCQ922" s="14"/>
      <c r="KCR922" s="14"/>
      <c r="KCS922" s="14"/>
      <c r="KCT922" s="14"/>
      <c r="KCU922" s="14"/>
      <c r="KCV922" s="14"/>
      <c r="KCW922" s="14"/>
      <c r="KCX922" s="14"/>
      <c r="KCY922" s="14"/>
      <c r="KCZ922" s="14"/>
      <c r="KDA922" s="14"/>
      <c r="KDB922" s="14"/>
      <c r="KDC922" s="14"/>
      <c r="KDD922" s="14"/>
      <c r="KDE922" s="14"/>
      <c r="KDF922" s="14"/>
      <c r="KDG922" s="14"/>
      <c r="KDH922" s="14"/>
      <c r="KDI922" s="14"/>
      <c r="KDJ922" s="14"/>
      <c r="KDK922" s="14"/>
      <c r="KDL922" s="14"/>
      <c r="KDM922" s="14"/>
      <c r="KDN922" s="14"/>
      <c r="KDO922" s="14"/>
      <c r="KDP922" s="14"/>
      <c r="KDQ922" s="14"/>
      <c r="KDR922" s="14"/>
      <c r="KDS922" s="14"/>
      <c r="KDT922" s="14"/>
      <c r="KDU922" s="14"/>
      <c r="KDV922" s="14"/>
      <c r="KDW922" s="14"/>
      <c r="KDX922" s="14"/>
      <c r="KDY922" s="14"/>
      <c r="KDZ922" s="14"/>
      <c r="KEA922" s="14"/>
      <c r="KEB922" s="14"/>
      <c r="KEC922" s="14"/>
      <c r="KED922" s="14"/>
      <c r="KEE922" s="14"/>
      <c r="KEF922" s="14"/>
      <c r="KEG922" s="14"/>
      <c r="KEH922" s="14"/>
      <c r="KEI922" s="14"/>
      <c r="KEJ922" s="14"/>
      <c r="KEK922" s="14"/>
      <c r="KEL922" s="14"/>
      <c r="KEM922" s="14"/>
      <c r="KEN922" s="14"/>
      <c r="KEO922" s="14"/>
      <c r="KEP922" s="14"/>
      <c r="KEQ922" s="14"/>
      <c r="KER922" s="14"/>
      <c r="KES922" s="14"/>
      <c r="KET922" s="14"/>
      <c r="KEU922" s="14"/>
      <c r="KEV922" s="14"/>
      <c r="KEW922" s="14"/>
      <c r="KEX922" s="14"/>
      <c r="KEY922" s="14"/>
      <c r="KEZ922" s="14"/>
      <c r="KFA922" s="14"/>
      <c r="KFB922" s="14"/>
      <c r="KFC922" s="14"/>
      <c r="KFD922" s="14"/>
      <c r="KFE922" s="14"/>
      <c r="KFF922" s="14"/>
      <c r="KFG922" s="14"/>
      <c r="KFH922" s="14"/>
      <c r="KFI922" s="14"/>
      <c r="KFJ922" s="14"/>
      <c r="KFK922" s="14"/>
      <c r="KFL922" s="14"/>
      <c r="KFM922" s="14"/>
      <c r="KFN922" s="14"/>
      <c r="KFO922" s="14"/>
      <c r="KFP922" s="14"/>
      <c r="KFQ922" s="14"/>
      <c r="KFR922" s="14"/>
      <c r="KFS922" s="14"/>
      <c r="KFT922" s="14"/>
      <c r="KFU922" s="14"/>
      <c r="KFV922" s="14"/>
      <c r="KFW922" s="14"/>
      <c r="KFX922" s="14"/>
      <c r="KFY922" s="14"/>
      <c r="KFZ922" s="14"/>
      <c r="KGA922" s="14"/>
      <c r="KGB922" s="14"/>
      <c r="KGC922" s="14"/>
      <c r="KGD922" s="14"/>
      <c r="KGE922" s="14"/>
      <c r="KGF922" s="14"/>
      <c r="KGG922" s="14"/>
      <c r="KGH922" s="14"/>
      <c r="KGI922" s="14"/>
      <c r="KGJ922" s="14"/>
      <c r="KGK922" s="14"/>
      <c r="KGL922" s="14"/>
      <c r="KGM922" s="14"/>
      <c r="KGN922" s="14"/>
      <c r="KGO922" s="14"/>
      <c r="KGP922" s="14"/>
      <c r="KGQ922" s="14"/>
      <c r="KGR922" s="14"/>
      <c r="KGS922" s="14"/>
      <c r="KGT922" s="14"/>
      <c r="KGU922" s="14"/>
      <c r="KGV922" s="14"/>
      <c r="KGW922" s="14"/>
      <c r="KGX922" s="14"/>
      <c r="KGY922" s="14"/>
      <c r="KGZ922" s="14"/>
      <c r="KHA922" s="14"/>
      <c r="KHB922" s="14"/>
      <c r="KHC922" s="14"/>
      <c r="KHD922" s="14"/>
      <c r="KHE922" s="14"/>
      <c r="KHF922" s="14"/>
      <c r="KHG922" s="14"/>
      <c r="KHH922" s="14"/>
      <c r="KHI922" s="14"/>
      <c r="KHJ922" s="14"/>
      <c r="KHK922" s="14"/>
      <c r="KHL922" s="14"/>
      <c r="KHM922" s="14"/>
      <c r="KHN922" s="14"/>
      <c r="KHO922" s="14"/>
      <c r="KHP922" s="14"/>
      <c r="KHQ922" s="14"/>
      <c r="KHR922" s="14"/>
      <c r="KHS922" s="14"/>
      <c r="KHT922" s="14"/>
      <c r="KHU922" s="14"/>
      <c r="KHV922" s="14"/>
      <c r="KHW922" s="14"/>
      <c r="KHX922" s="14"/>
      <c r="KHY922" s="14"/>
      <c r="KHZ922" s="14"/>
      <c r="KIA922" s="14"/>
      <c r="KIB922" s="14"/>
      <c r="KIC922" s="14"/>
      <c r="KID922" s="14"/>
      <c r="KIE922" s="14"/>
      <c r="KIF922" s="14"/>
      <c r="KIG922" s="14"/>
      <c r="KIH922" s="14"/>
      <c r="KII922" s="14"/>
      <c r="KIJ922" s="14"/>
      <c r="KIK922" s="14"/>
      <c r="KIL922" s="14"/>
      <c r="KIM922" s="14"/>
      <c r="KIN922" s="14"/>
      <c r="KIO922" s="14"/>
      <c r="KIP922" s="14"/>
      <c r="KIQ922" s="14"/>
      <c r="KIR922" s="14"/>
      <c r="KIS922" s="14"/>
      <c r="KIT922" s="14"/>
      <c r="KIU922" s="14"/>
      <c r="KIV922" s="14"/>
      <c r="KIW922" s="14"/>
      <c r="KIX922" s="14"/>
      <c r="KIY922" s="14"/>
      <c r="KIZ922" s="14"/>
      <c r="KJA922" s="14"/>
      <c r="KJB922" s="14"/>
      <c r="KJC922" s="14"/>
      <c r="KJD922" s="14"/>
      <c r="KJE922" s="14"/>
      <c r="KJF922" s="14"/>
      <c r="KJG922" s="14"/>
      <c r="KJH922" s="14"/>
      <c r="KJI922" s="14"/>
      <c r="KJJ922" s="14"/>
      <c r="KJK922" s="14"/>
      <c r="KJL922" s="14"/>
      <c r="KJM922" s="14"/>
      <c r="KJN922" s="14"/>
      <c r="KJO922" s="14"/>
      <c r="KJP922" s="14"/>
      <c r="KJQ922" s="14"/>
      <c r="KJR922" s="14"/>
      <c r="KJS922" s="14"/>
      <c r="KJT922" s="14"/>
      <c r="KJU922" s="14"/>
      <c r="KJV922" s="14"/>
      <c r="KJW922" s="14"/>
      <c r="KJX922" s="14"/>
      <c r="KJY922" s="14"/>
      <c r="KJZ922" s="14"/>
      <c r="KKA922" s="14"/>
      <c r="KKB922" s="14"/>
      <c r="KKC922" s="14"/>
      <c r="KKD922" s="14"/>
      <c r="KKE922" s="14"/>
      <c r="KKF922" s="14"/>
      <c r="KKG922" s="14"/>
      <c r="KKH922" s="14"/>
      <c r="KKI922" s="14"/>
      <c r="KKJ922" s="14"/>
      <c r="KKK922" s="14"/>
      <c r="KKL922" s="14"/>
      <c r="KKM922" s="14"/>
      <c r="KKN922" s="14"/>
      <c r="KKO922" s="14"/>
      <c r="KKP922" s="14"/>
      <c r="KKQ922" s="14"/>
      <c r="KKR922" s="14"/>
      <c r="KKS922" s="14"/>
      <c r="KKT922" s="14"/>
      <c r="KKU922" s="14"/>
      <c r="KKV922" s="14"/>
      <c r="KKW922" s="14"/>
      <c r="KKX922" s="14"/>
      <c r="KKY922" s="14"/>
      <c r="KKZ922" s="14"/>
      <c r="KLA922" s="14"/>
      <c r="KLB922" s="14"/>
      <c r="KLC922" s="14"/>
      <c r="KLD922" s="14"/>
      <c r="KLE922" s="14"/>
      <c r="KLF922" s="14"/>
      <c r="KLG922" s="14"/>
      <c r="KLH922" s="14"/>
      <c r="KLI922" s="14"/>
      <c r="KLJ922" s="14"/>
      <c r="KLK922" s="14"/>
      <c r="KLL922" s="14"/>
      <c r="KLM922" s="14"/>
      <c r="KLN922" s="14"/>
      <c r="KLO922" s="14"/>
      <c r="KLP922" s="14"/>
      <c r="KLQ922" s="14"/>
      <c r="KLR922" s="14"/>
      <c r="KLS922" s="14"/>
      <c r="KLT922" s="14"/>
      <c r="KLU922" s="14"/>
      <c r="KLV922" s="14"/>
      <c r="KLW922" s="14"/>
      <c r="KLX922" s="14"/>
      <c r="KLY922" s="14"/>
      <c r="KLZ922" s="14"/>
      <c r="KMA922" s="14"/>
      <c r="KMB922" s="14"/>
      <c r="KMC922" s="14"/>
      <c r="KMD922" s="14"/>
      <c r="KME922" s="14"/>
      <c r="KMF922" s="14"/>
      <c r="KMG922" s="14"/>
      <c r="KMH922" s="14"/>
      <c r="KMI922" s="14"/>
      <c r="KMJ922" s="14"/>
      <c r="KMK922" s="14"/>
      <c r="KML922" s="14"/>
      <c r="KMM922" s="14"/>
      <c r="KMN922" s="14"/>
      <c r="KMO922" s="14"/>
      <c r="KMP922" s="14"/>
      <c r="KMQ922" s="14"/>
      <c r="KMR922" s="14"/>
      <c r="KMS922" s="14"/>
      <c r="KMT922" s="14"/>
      <c r="KMU922" s="14"/>
      <c r="KMV922" s="14"/>
      <c r="KMW922" s="14"/>
      <c r="KMX922" s="14"/>
      <c r="KMY922" s="14"/>
      <c r="KMZ922" s="14"/>
      <c r="KNA922" s="14"/>
      <c r="KNB922" s="14"/>
      <c r="KNC922" s="14"/>
      <c r="KND922" s="14"/>
      <c r="KNE922" s="14"/>
      <c r="KNF922" s="14"/>
      <c r="KNG922" s="14"/>
      <c r="KNH922" s="14"/>
      <c r="KNI922" s="14"/>
      <c r="KNJ922" s="14"/>
      <c r="KNK922" s="14"/>
      <c r="KNL922" s="14"/>
      <c r="KNM922" s="14"/>
      <c r="KNN922" s="14"/>
      <c r="KNO922" s="14"/>
      <c r="KNP922" s="14"/>
      <c r="KNQ922" s="14"/>
      <c r="KNR922" s="14"/>
      <c r="KNS922" s="14"/>
      <c r="KNT922" s="14"/>
      <c r="KNU922" s="14"/>
      <c r="KNV922" s="14"/>
      <c r="KNW922" s="14"/>
      <c r="KNX922" s="14"/>
      <c r="KNY922" s="14"/>
      <c r="KNZ922" s="14"/>
      <c r="KOA922" s="14"/>
      <c r="KOB922" s="14"/>
      <c r="KOC922" s="14"/>
      <c r="KOD922" s="14"/>
      <c r="KOE922" s="14"/>
      <c r="KOF922" s="14"/>
      <c r="KOG922" s="14"/>
      <c r="KOH922" s="14"/>
      <c r="KOI922" s="14"/>
      <c r="KOJ922" s="14"/>
      <c r="KOK922" s="14"/>
      <c r="KOL922" s="14"/>
      <c r="KOM922" s="14"/>
      <c r="KON922" s="14"/>
      <c r="KOO922" s="14"/>
      <c r="KOP922" s="14"/>
      <c r="KOQ922" s="14"/>
      <c r="KOR922" s="14"/>
      <c r="KOS922" s="14"/>
      <c r="KOT922" s="14"/>
      <c r="KOU922" s="14"/>
      <c r="KOV922" s="14"/>
      <c r="KOW922" s="14"/>
      <c r="KOX922" s="14"/>
      <c r="KOY922" s="14"/>
      <c r="KOZ922" s="14"/>
      <c r="KPA922" s="14"/>
      <c r="KPB922" s="14"/>
      <c r="KPC922" s="14"/>
      <c r="KPD922" s="14"/>
      <c r="KPE922" s="14"/>
      <c r="KPF922" s="14"/>
      <c r="KPG922" s="14"/>
      <c r="KPH922" s="14"/>
      <c r="KPI922" s="14"/>
      <c r="KPJ922" s="14"/>
      <c r="KPK922" s="14"/>
      <c r="KPL922" s="14"/>
      <c r="KPM922" s="14"/>
      <c r="KPN922" s="14"/>
      <c r="KPO922" s="14"/>
      <c r="KPP922" s="14"/>
      <c r="KPQ922" s="14"/>
      <c r="KPR922" s="14"/>
      <c r="KPS922" s="14"/>
      <c r="KPT922" s="14"/>
      <c r="KPU922" s="14"/>
      <c r="KPV922" s="14"/>
      <c r="KPW922" s="14"/>
      <c r="KPX922" s="14"/>
      <c r="KPY922" s="14"/>
      <c r="KPZ922" s="14"/>
      <c r="KQA922" s="14"/>
      <c r="KQB922" s="14"/>
      <c r="KQC922" s="14"/>
      <c r="KQD922" s="14"/>
      <c r="KQE922" s="14"/>
      <c r="KQF922" s="14"/>
      <c r="KQG922" s="14"/>
      <c r="KQH922" s="14"/>
      <c r="KQI922" s="14"/>
      <c r="KQJ922" s="14"/>
      <c r="KQK922" s="14"/>
      <c r="KQL922" s="14"/>
      <c r="KQM922" s="14"/>
      <c r="KQN922" s="14"/>
      <c r="KQO922" s="14"/>
      <c r="KQP922" s="14"/>
      <c r="KQQ922" s="14"/>
      <c r="KQR922" s="14"/>
      <c r="KQS922" s="14"/>
      <c r="KQT922" s="14"/>
      <c r="KQU922" s="14"/>
      <c r="KQV922" s="14"/>
      <c r="KQW922" s="14"/>
      <c r="KQX922" s="14"/>
      <c r="KQY922" s="14"/>
      <c r="KQZ922" s="14"/>
      <c r="KRA922" s="14"/>
      <c r="KRB922" s="14"/>
      <c r="KRC922" s="14"/>
      <c r="KRD922" s="14"/>
      <c r="KRE922" s="14"/>
      <c r="KRF922" s="14"/>
      <c r="KRG922" s="14"/>
      <c r="KRH922" s="14"/>
      <c r="KRI922" s="14"/>
      <c r="KRJ922" s="14"/>
      <c r="KRK922" s="14"/>
      <c r="KRL922" s="14"/>
      <c r="KRM922" s="14"/>
      <c r="KRN922" s="14"/>
      <c r="KRO922" s="14"/>
      <c r="KRP922" s="14"/>
      <c r="KRQ922" s="14"/>
      <c r="KRR922" s="14"/>
      <c r="KRS922" s="14"/>
      <c r="KRT922" s="14"/>
      <c r="KRU922" s="14"/>
      <c r="KRV922" s="14"/>
      <c r="KRW922" s="14"/>
      <c r="KRX922" s="14"/>
      <c r="KRY922" s="14"/>
      <c r="KRZ922" s="14"/>
      <c r="KSA922" s="14"/>
      <c r="KSB922" s="14"/>
      <c r="KSC922" s="14"/>
      <c r="KSD922" s="14"/>
      <c r="KSE922" s="14"/>
      <c r="KSF922" s="14"/>
      <c r="KSG922" s="14"/>
      <c r="KSH922" s="14"/>
      <c r="KSI922" s="14"/>
      <c r="KSJ922" s="14"/>
      <c r="KSK922" s="14"/>
      <c r="KSL922" s="14"/>
      <c r="KSM922" s="14"/>
      <c r="KSN922" s="14"/>
      <c r="KSO922" s="14"/>
      <c r="KSP922" s="14"/>
      <c r="KSQ922" s="14"/>
      <c r="KSR922" s="14"/>
      <c r="KSS922" s="14"/>
      <c r="KST922" s="14"/>
      <c r="KSU922" s="14"/>
      <c r="KSV922" s="14"/>
      <c r="KSW922" s="14"/>
      <c r="KSX922" s="14"/>
      <c r="KSY922" s="14"/>
      <c r="KSZ922" s="14"/>
      <c r="KTA922" s="14"/>
      <c r="KTB922" s="14"/>
      <c r="KTC922" s="14"/>
      <c r="KTD922" s="14"/>
      <c r="KTE922" s="14"/>
      <c r="KTF922" s="14"/>
      <c r="KTG922" s="14"/>
      <c r="KTH922" s="14"/>
      <c r="KTI922" s="14"/>
      <c r="KTJ922" s="14"/>
      <c r="KTK922" s="14"/>
      <c r="KTL922" s="14"/>
      <c r="KTM922" s="14"/>
      <c r="KTN922" s="14"/>
      <c r="KTO922" s="14"/>
      <c r="KTP922" s="14"/>
      <c r="KTQ922" s="14"/>
      <c r="KTR922" s="14"/>
      <c r="KTS922" s="14"/>
      <c r="KTT922" s="14"/>
      <c r="KTU922" s="14"/>
      <c r="KTV922" s="14"/>
      <c r="KTW922" s="14"/>
      <c r="KTX922" s="14"/>
      <c r="KTY922" s="14"/>
      <c r="KTZ922" s="14"/>
      <c r="KUA922" s="14"/>
      <c r="KUB922" s="14"/>
      <c r="KUC922" s="14"/>
      <c r="KUD922" s="14"/>
      <c r="KUE922" s="14"/>
      <c r="KUF922" s="14"/>
      <c r="KUG922" s="14"/>
      <c r="KUH922" s="14"/>
      <c r="KUI922" s="14"/>
      <c r="KUJ922" s="14"/>
      <c r="KUK922" s="14"/>
      <c r="KUL922" s="14"/>
      <c r="KUM922" s="14"/>
      <c r="KUN922" s="14"/>
      <c r="KUO922" s="14"/>
      <c r="KUP922" s="14"/>
      <c r="KUQ922" s="14"/>
      <c r="KUR922" s="14"/>
      <c r="KUS922" s="14"/>
      <c r="KUT922" s="14"/>
      <c r="KUU922" s="14"/>
      <c r="KUV922" s="14"/>
      <c r="KUW922" s="14"/>
      <c r="KUX922" s="14"/>
      <c r="KUY922" s="14"/>
      <c r="KUZ922" s="14"/>
      <c r="KVA922" s="14"/>
      <c r="KVB922" s="14"/>
      <c r="KVC922" s="14"/>
      <c r="KVD922" s="14"/>
      <c r="KVE922" s="14"/>
      <c r="KVF922" s="14"/>
      <c r="KVG922" s="14"/>
      <c r="KVH922" s="14"/>
      <c r="KVI922" s="14"/>
      <c r="KVJ922" s="14"/>
      <c r="KVK922" s="14"/>
      <c r="KVL922" s="14"/>
      <c r="KVM922" s="14"/>
      <c r="KVN922" s="14"/>
      <c r="KVO922" s="14"/>
      <c r="KVP922" s="14"/>
      <c r="KVQ922" s="14"/>
      <c r="KVR922" s="14"/>
      <c r="KVS922" s="14"/>
      <c r="KVT922" s="14"/>
      <c r="KVU922" s="14"/>
      <c r="KVV922" s="14"/>
      <c r="KVW922" s="14"/>
      <c r="KVX922" s="14"/>
      <c r="KVY922" s="14"/>
      <c r="KVZ922" s="14"/>
      <c r="KWA922" s="14"/>
      <c r="KWB922" s="14"/>
      <c r="KWC922" s="14"/>
      <c r="KWD922" s="14"/>
      <c r="KWE922" s="14"/>
      <c r="KWF922" s="14"/>
      <c r="KWG922" s="14"/>
      <c r="KWH922" s="14"/>
      <c r="KWI922" s="14"/>
      <c r="KWJ922" s="14"/>
      <c r="KWK922" s="14"/>
      <c r="KWL922" s="14"/>
      <c r="KWM922" s="14"/>
      <c r="KWN922" s="14"/>
      <c r="KWO922" s="14"/>
      <c r="KWP922" s="14"/>
      <c r="KWQ922" s="14"/>
      <c r="KWR922" s="14"/>
      <c r="KWS922" s="14"/>
      <c r="KWT922" s="14"/>
      <c r="KWU922" s="14"/>
      <c r="KWV922" s="14"/>
      <c r="KWW922" s="14"/>
      <c r="KWX922" s="14"/>
      <c r="KWY922" s="14"/>
      <c r="KWZ922" s="14"/>
      <c r="KXA922" s="14"/>
      <c r="KXB922" s="14"/>
      <c r="KXC922" s="14"/>
      <c r="KXD922" s="14"/>
      <c r="KXE922" s="14"/>
      <c r="KXF922" s="14"/>
      <c r="KXG922" s="14"/>
      <c r="KXH922" s="14"/>
      <c r="KXI922" s="14"/>
      <c r="KXJ922" s="14"/>
      <c r="KXK922" s="14"/>
      <c r="KXL922" s="14"/>
      <c r="KXM922" s="14"/>
      <c r="KXN922" s="14"/>
      <c r="KXO922" s="14"/>
      <c r="KXP922" s="14"/>
      <c r="KXQ922" s="14"/>
      <c r="KXR922" s="14"/>
      <c r="KXS922" s="14"/>
      <c r="KXT922" s="14"/>
      <c r="KXU922" s="14"/>
      <c r="KXV922" s="14"/>
      <c r="KXW922" s="14"/>
      <c r="KXX922" s="14"/>
      <c r="KXY922" s="14"/>
      <c r="KXZ922" s="14"/>
      <c r="KYA922" s="14"/>
      <c r="KYB922" s="14"/>
      <c r="KYC922" s="14"/>
      <c r="KYD922" s="14"/>
      <c r="KYE922" s="14"/>
      <c r="KYF922" s="14"/>
      <c r="KYG922" s="14"/>
      <c r="KYH922" s="14"/>
      <c r="KYI922" s="14"/>
      <c r="KYJ922" s="14"/>
      <c r="KYK922" s="14"/>
      <c r="KYL922" s="14"/>
      <c r="KYM922" s="14"/>
      <c r="KYN922" s="14"/>
      <c r="KYO922" s="14"/>
      <c r="KYP922" s="14"/>
      <c r="KYQ922" s="14"/>
      <c r="KYR922" s="14"/>
      <c r="KYS922" s="14"/>
      <c r="KYT922" s="14"/>
      <c r="KYU922" s="14"/>
      <c r="KYV922" s="14"/>
      <c r="KYW922" s="14"/>
      <c r="KYX922" s="14"/>
      <c r="KYY922" s="14"/>
      <c r="KYZ922" s="14"/>
      <c r="KZA922" s="14"/>
      <c r="KZB922" s="14"/>
      <c r="KZC922" s="14"/>
      <c r="KZD922" s="14"/>
      <c r="KZE922" s="14"/>
      <c r="KZF922" s="14"/>
      <c r="KZG922" s="14"/>
      <c r="KZH922" s="14"/>
      <c r="KZI922" s="14"/>
      <c r="KZJ922" s="14"/>
      <c r="KZK922" s="14"/>
      <c r="KZL922" s="14"/>
      <c r="KZM922" s="14"/>
      <c r="KZN922" s="14"/>
      <c r="KZO922" s="14"/>
      <c r="KZP922" s="14"/>
      <c r="KZQ922" s="14"/>
      <c r="KZR922" s="14"/>
      <c r="KZS922" s="14"/>
      <c r="KZT922" s="14"/>
      <c r="KZU922" s="14"/>
      <c r="KZV922" s="14"/>
      <c r="KZW922" s="14"/>
      <c r="KZX922" s="14"/>
      <c r="KZY922" s="14"/>
      <c r="KZZ922" s="14"/>
      <c r="LAA922" s="14"/>
      <c r="LAB922" s="14"/>
      <c r="LAC922" s="14"/>
      <c r="LAD922" s="14"/>
      <c r="LAE922" s="14"/>
      <c r="LAF922" s="14"/>
      <c r="LAG922" s="14"/>
      <c r="LAH922" s="14"/>
      <c r="LAI922" s="14"/>
      <c r="LAJ922" s="14"/>
      <c r="LAK922" s="14"/>
      <c r="LAL922" s="14"/>
      <c r="LAM922" s="14"/>
      <c r="LAN922" s="14"/>
      <c r="LAO922" s="14"/>
      <c r="LAP922" s="14"/>
      <c r="LAQ922" s="14"/>
      <c r="LAR922" s="14"/>
      <c r="LAS922" s="14"/>
      <c r="LAT922" s="14"/>
      <c r="LAU922" s="14"/>
      <c r="LAV922" s="14"/>
      <c r="LAW922" s="14"/>
      <c r="LAX922" s="14"/>
      <c r="LAY922" s="14"/>
      <c r="LAZ922" s="14"/>
      <c r="LBA922" s="14"/>
      <c r="LBB922" s="14"/>
      <c r="LBC922" s="14"/>
      <c r="LBD922" s="14"/>
      <c r="LBE922" s="14"/>
      <c r="LBF922" s="14"/>
      <c r="LBG922" s="14"/>
      <c r="LBH922" s="14"/>
      <c r="LBI922" s="14"/>
      <c r="LBJ922" s="14"/>
      <c r="LBK922" s="14"/>
      <c r="LBL922" s="14"/>
      <c r="LBM922" s="14"/>
      <c r="LBN922" s="14"/>
      <c r="LBO922" s="14"/>
      <c r="LBP922" s="14"/>
      <c r="LBQ922" s="14"/>
      <c r="LBR922" s="14"/>
      <c r="LBS922" s="14"/>
      <c r="LBT922" s="14"/>
      <c r="LBU922" s="14"/>
      <c r="LBV922" s="14"/>
      <c r="LBW922" s="14"/>
      <c r="LBX922" s="14"/>
      <c r="LBY922" s="14"/>
      <c r="LBZ922" s="14"/>
      <c r="LCA922" s="14"/>
      <c r="LCB922" s="14"/>
      <c r="LCC922" s="14"/>
      <c r="LCD922" s="14"/>
      <c r="LCE922" s="14"/>
      <c r="LCF922" s="14"/>
      <c r="LCG922" s="14"/>
      <c r="LCH922" s="14"/>
      <c r="LCI922" s="14"/>
      <c r="LCJ922" s="14"/>
      <c r="LCK922" s="14"/>
      <c r="LCL922" s="14"/>
      <c r="LCM922" s="14"/>
      <c r="LCN922" s="14"/>
      <c r="LCO922" s="14"/>
      <c r="LCP922" s="14"/>
      <c r="LCQ922" s="14"/>
      <c r="LCR922" s="14"/>
      <c r="LCS922" s="14"/>
      <c r="LCT922" s="14"/>
      <c r="LCU922" s="14"/>
      <c r="LCV922" s="14"/>
      <c r="LCW922" s="14"/>
      <c r="LCX922" s="14"/>
      <c r="LCY922" s="14"/>
      <c r="LCZ922" s="14"/>
      <c r="LDA922" s="14"/>
      <c r="LDB922" s="14"/>
      <c r="LDC922" s="14"/>
      <c r="LDD922" s="14"/>
      <c r="LDE922" s="14"/>
      <c r="LDF922" s="14"/>
      <c r="LDG922" s="14"/>
      <c r="LDH922" s="14"/>
      <c r="LDI922" s="14"/>
      <c r="LDJ922" s="14"/>
      <c r="LDK922" s="14"/>
      <c r="LDL922" s="14"/>
      <c r="LDM922" s="14"/>
      <c r="LDN922" s="14"/>
      <c r="LDO922" s="14"/>
      <c r="LDP922" s="14"/>
      <c r="LDQ922" s="14"/>
      <c r="LDR922" s="14"/>
      <c r="LDS922" s="14"/>
      <c r="LDT922" s="14"/>
      <c r="LDU922" s="14"/>
      <c r="LDV922" s="14"/>
      <c r="LDW922" s="14"/>
      <c r="LDX922" s="14"/>
      <c r="LDY922" s="14"/>
      <c r="LDZ922" s="14"/>
      <c r="LEA922" s="14"/>
      <c r="LEB922" s="14"/>
      <c r="LEC922" s="14"/>
      <c r="LED922" s="14"/>
      <c r="LEE922" s="14"/>
      <c r="LEF922" s="14"/>
      <c r="LEG922" s="14"/>
      <c r="LEH922" s="14"/>
      <c r="LEI922" s="14"/>
      <c r="LEJ922" s="14"/>
      <c r="LEK922" s="14"/>
      <c r="LEL922" s="14"/>
      <c r="LEM922" s="14"/>
      <c r="LEN922" s="14"/>
      <c r="LEO922" s="14"/>
      <c r="LEP922" s="14"/>
      <c r="LEQ922" s="14"/>
      <c r="LER922" s="14"/>
      <c r="LES922" s="14"/>
      <c r="LET922" s="14"/>
      <c r="LEU922" s="14"/>
      <c r="LEV922" s="14"/>
      <c r="LEW922" s="14"/>
      <c r="LEX922" s="14"/>
      <c r="LEY922" s="14"/>
      <c r="LEZ922" s="14"/>
      <c r="LFA922" s="14"/>
      <c r="LFB922" s="14"/>
      <c r="LFC922" s="14"/>
      <c r="LFD922" s="14"/>
      <c r="LFE922" s="14"/>
      <c r="LFF922" s="14"/>
      <c r="LFG922" s="14"/>
      <c r="LFH922" s="14"/>
      <c r="LFI922" s="14"/>
      <c r="LFJ922" s="14"/>
      <c r="LFK922" s="14"/>
      <c r="LFL922" s="14"/>
      <c r="LFM922" s="14"/>
      <c r="LFN922" s="14"/>
      <c r="LFO922" s="14"/>
      <c r="LFP922" s="14"/>
      <c r="LFQ922" s="14"/>
      <c r="LFR922" s="14"/>
      <c r="LFS922" s="14"/>
      <c r="LFT922" s="14"/>
      <c r="LFU922" s="14"/>
      <c r="LFV922" s="14"/>
      <c r="LFW922" s="14"/>
      <c r="LFX922" s="14"/>
      <c r="LFY922" s="14"/>
      <c r="LFZ922" s="14"/>
      <c r="LGA922" s="14"/>
      <c r="LGB922" s="14"/>
      <c r="LGC922" s="14"/>
      <c r="LGD922" s="14"/>
      <c r="LGE922" s="14"/>
      <c r="LGF922" s="14"/>
      <c r="LGG922" s="14"/>
      <c r="LGH922" s="14"/>
      <c r="LGI922" s="14"/>
      <c r="LGJ922" s="14"/>
      <c r="LGK922" s="14"/>
      <c r="LGL922" s="14"/>
      <c r="LGM922" s="14"/>
      <c r="LGN922" s="14"/>
      <c r="LGO922" s="14"/>
      <c r="LGP922" s="14"/>
      <c r="LGQ922" s="14"/>
      <c r="LGR922" s="14"/>
      <c r="LGS922" s="14"/>
      <c r="LGT922" s="14"/>
      <c r="LGU922" s="14"/>
      <c r="LGV922" s="14"/>
      <c r="LGW922" s="14"/>
      <c r="LGX922" s="14"/>
      <c r="LGY922" s="14"/>
      <c r="LGZ922" s="14"/>
      <c r="LHA922" s="14"/>
      <c r="LHB922" s="14"/>
      <c r="LHC922" s="14"/>
      <c r="LHD922" s="14"/>
      <c r="LHE922" s="14"/>
      <c r="LHF922" s="14"/>
      <c r="LHG922" s="14"/>
      <c r="LHH922" s="14"/>
      <c r="LHI922" s="14"/>
      <c r="LHJ922" s="14"/>
      <c r="LHK922" s="14"/>
      <c r="LHL922" s="14"/>
      <c r="LHM922" s="14"/>
      <c r="LHN922" s="14"/>
      <c r="LHO922" s="14"/>
      <c r="LHP922" s="14"/>
      <c r="LHQ922" s="14"/>
      <c r="LHR922" s="14"/>
      <c r="LHS922" s="14"/>
      <c r="LHT922" s="14"/>
      <c r="LHU922" s="14"/>
      <c r="LHV922" s="14"/>
      <c r="LHW922" s="14"/>
      <c r="LHX922" s="14"/>
      <c r="LHY922" s="14"/>
      <c r="LHZ922" s="14"/>
      <c r="LIA922" s="14"/>
      <c r="LIB922" s="14"/>
      <c r="LIC922" s="14"/>
      <c r="LID922" s="14"/>
      <c r="LIE922" s="14"/>
      <c r="LIF922" s="14"/>
      <c r="LIG922" s="14"/>
      <c r="LIH922" s="14"/>
      <c r="LII922" s="14"/>
      <c r="LIJ922" s="14"/>
      <c r="LIK922" s="14"/>
      <c r="LIL922" s="14"/>
      <c r="LIM922" s="14"/>
      <c r="LIN922" s="14"/>
      <c r="LIO922" s="14"/>
      <c r="LIP922" s="14"/>
      <c r="LIQ922" s="14"/>
      <c r="LIR922" s="14"/>
      <c r="LIS922" s="14"/>
      <c r="LIT922" s="14"/>
      <c r="LIU922" s="14"/>
      <c r="LIV922" s="14"/>
      <c r="LIW922" s="14"/>
      <c r="LIX922" s="14"/>
      <c r="LIY922" s="14"/>
      <c r="LIZ922" s="14"/>
      <c r="LJA922" s="14"/>
      <c r="LJB922" s="14"/>
      <c r="LJC922" s="14"/>
      <c r="LJD922" s="14"/>
      <c r="LJE922" s="14"/>
      <c r="LJF922" s="14"/>
      <c r="LJG922" s="14"/>
      <c r="LJH922" s="14"/>
      <c r="LJI922" s="14"/>
      <c r="LJJ922" s="14"/>
      <c r="LJK922" s="14"/>
      <c r="LJL922" s="14"/>
      <c r="LJM922" s="14"/>
      <c r="LJN922" s="14"/>
      <c r="LJO922" s="14"/>
      <c r="LJP922" s="14"/>
      <c r="LJQ922" s="14"/>
      <c r="LJR922" s="14"/>
      <c r="LJS922" s="14"/>
      <c r="LJT922" s="14"/>
      <c r="LJU922" s="14"/>
      <c r="LJV922" s="14"/>
      <c r="LJW922" s="14"/>
      <c r="LJX922" s="14"/>
      <c r="LJY922" s="14"/>
      <c r="LJZ922" s="14"/>
      <c r="LKA922" s="14"/>
      <c r="LKB922" s="14"/>
      <c r="LKC922" s="14"/>
      <c r="LKD922" s="14"/>
      <c r="LKE922" s="14"/>
      <c r="LKF922" s="14"/>
      <c r="LKG922" s="14"/>
      <c r="LKH922" s="14"/>
      <c r="LKI922" s="14"/>
      <c r="LKJ922" s="14"/>
      <c r="LKK922" s="14"/>
      <c r="LKL922" s="14"/>
      <c r="LKM922" s="14"/>
      <c r="LKN922" s="14"/>
      <c r="LKO922" s="14"/>
      <c r="LKP922" s="14"/>
      <c r="LKQ922" s="14"/>
      <c r="LKR922" s="14"/>
      <c r="LKS922" s="14"/>
      <c r="LKT922" s="14"/>
      <c r="LKU922" s="14"/>
      <c r="LKV922" s="14"/>
      <c r="LKW922" s="14"/>
      <c r="LKX922" s="14"/>
      <c r="LKY922" s="14"/>
      <c r="LKZ922" s="14"/>
      <c r="LLA922" s="14"/>
      <c r="LLB922" s="14"/>
      <c r="LLC922" s="14"/>
      <c r="LLD922" s="14"/>
      <c r="LLE922" s="14"/>
      <c r="LLF922" s="14"/>
      <c r="LLG922" s="14"/>
      <c r="LLH922" s="14"/>
      <c r="LLI922" s="14"/>
      <c r="LLJ922" s="14"/>
      <c r="LLK922" s="14"/>
      <c r="LLL922" s="14"/>
      <c r="LLM922" s="14"/>
      <c r="LLN922" s="14"/>
      <c r="LLO922" s="14"/>
      <c r="LLP922" s="14"/>
      <c r="LLQ922" s="14"/>
      <c r="LLR922" s="14"/>
      <c r="LLS922" s="14"/>
      <c r="LLT922" s="14"/>
      <c r="LLU922" s="14"/>
      <c r="LLV922" s="14"/>
      <c r="LLW922" s="14"/>
      <c r="LLX922" s="14"/>
      <c r="LLY922" s="14"/>
      <c r="LLZ922" s="14"/>
      <c r="LMA922" s="14"/>
      <c r="LMB922" s="14"/>
      <c r="LMC922" s="14"/>
      <c r="LMD922" s="14"/>
      <c r="LME922" s="14"/>
      <c r="LMF922" s="14"/>
      <c r="LMG922" s="14"/>
      <c r="LMH922" s="14"/>
      <c r="LMI922" s="14"/>
      <c r="LMJ922" s="14"/>
      <c r="LMK922" s="14"/>
      <c r="LML922" s="14"/>
      <c r="LMM922" s="14"/>
      <c r="LMN922" s="14"/>
      <c r="LMO922" s="14"/>
      <c r="LMP922" s="14"/>
      <c r="LMQ922" s="14"/>
      <c r="LMR922" s="14"/>
      <c r="LMS922" s="14"/>
      <c r="LMT922" s="14"/>
      <c r="LMU922" s="14"/>
      <c r="LMV922" s="14"/>
      <c r="LMW922" s="14"/>
      <c r="LMX922" s="14"/>
      <c r="LMY922" s="14"/>
      <c r="LMZ922" s="14"/>
      <c r="LNA922" s="14"/>
      <c r="LNB922" s="14"/>
      <c r="LNC922" s="14"/>
      <c r="LND922" s="14"/>
      <c r="LNE922" s="14"/>
      <c r="LNF922" s="14"/>
      <c r="LNG922" s="14"/>
      <c r="LNH922" s="14"/>
      <c r="LNI922" s="14"/>
      <c r="LNJ922" s="14"/>
      <c r="LNK922" s="14"/>
      <c r="LNL922" s="14"/>
      <c r="LNM922" s="14"/>
      <c r="LNN922" s="14"/>
      <c r="LNO922" s="14"/>
      <c r="LNP922" s="14"/>
      <c r="LNQ922" s="14"/>
      <c r="LNR922" s="14"/>
      <c r="LNS922" s="14"/>
      <c r="LNT922" s="14"/>
      <c r="LNU922" s="14"/>
      <c r="LNV922" s="14"/>
      <c r="LNW922" s="14"/>
      <c r="LNX922" s="14"/>
      <c r="LNY922" s="14"/>
      <c r="LNZ922" s="14"/>
      <c r="LOA922" s="14"/>
      <c r="LOB922" s="14"/>
      <c r="LOC922" s="14"/>
      <c r="LOD922" s="14"/>
      <c r="LOE922" s="14"/>
      <c r="LOF922" s="14"/>
      <c r="LOG922" s="14"/>
      <c r="LOH922" s="14"/>
      <c r="LOI922" s="14"/>
      <c r="LOJ922" s="14"/>
      <c r="LOK922" s="14"/>
      <c r="LOL922" s="14"/>
      <c r="LOM922" s="14"/>
      <c r="LON922" s="14"/>
      <c r="LOO922" s="14"/>
      <c r="LOP922" s="14"/>
      <c r="LOQ922" s="14"/>
      <c r="LOR922" s="14"/>
      <c r="LOS922" s="14"/>
      <c r="LOT922" s="14"/>
      <c r="LOU922" s="14"/>
      <c r="LOV922" s="14"/>
      <c r="LOW922" s="14"/>
      <c r="LOX922" s="14"/>
      <c r="LOY922" s="14"/>
      <c r="LOZ922" s="14"/>
      <c r="LPA922" s="14"/>
      <c r="LPB922" s="14"/>
      <c r="LPC922" s="14"/>
      <c r="LPD922" s="14"/>
      <c r="LPE922" s="14"/>
      <c r="LPF922" s="14"/>
      <c r="LPG922" s="14"/>
      <c r="LPH922" s="14"/>
      <c r="LPI922" s="14"/>
      <c r="LPJ922" s="14"/>
      <c r="LPK922" s="14"/>
      <c r="LPL922" s="14"/>
      <c r="LPM922" s="14"/>
      <c r="LPN922" s="14"/>
      <c r="LPO922" s="14"/>
      <c r="LPP922" s="14"/>
      <c r="LPQ922" s="14"/>
      <c r="LPR922" s="14"/>
      <c r="LPS922" s="14"/>
      <c r="LPT922" s="14"/>
      <c r="LPU922" s="14"/>
      <c r="LPV922" s="14"/>
      <c r="LPW922" s="14"/>
      <c r="LPX922" s="14"/>
      <c r="LPY922" s="14"/>
      <c r="LPZ922" s="14"/>
      <c r="LQA922" s="14"/>
      <c r="LQB922" s="14"/>
      <c r="LQC922" s="14"/>
      <c r="LQD922" s="14"/>
      <c r="LQE922" s="14"/>
      <c r="LQF922" s="14"/>
      <c r="LQG922" s="14"/>
      <c r="LQH922" s="14"/>
      <c r="LQI922" s="14"/>
      <c r="LQJ922" s="14"/>
      <c r="LQK922" s="14"/>
      <c r="LQL922" s="14"/>
      <c r="LQM922" s="14"/>
      <c r="LQN922" s="14"/>
      <c r="LQO922" s="14"/>
      <c r="LQP922" s="14"/>
      <c r="LQQ922" s="14"/>
      <c r="LQR922" s="14"/>
      <c r="LQS922" s="14"/>
      <c r="LQT922" s="14"/>
      <c r="LQU922" s="14"/>
      <c r="LQV922" s="14"/>
      <c r="LQW922" s="14"/>
      <c r="LQX922" s="14"/>
      <c r="LQY922" s="14"/>
      <c r="LQZ922" s="14"/>
      <c r="LRA922" s="14"/>
      <c r="LRB922" s="14"/>
      <c r="LRC922" s="14"/>
      <c r="LRD922" s="14"/>
      <c r="LRE922" s="14"/>
      <c r="LRF922" s="14"/>
      <c r="LRG922" s="14"/>
      <c r="LRH922" s="14"/>
      <c r="LRI922" s="14"/>
      <c r="LRJ922" s="14"/>
      <c r="LRK922" s="14"/>
      <c r="LRL922" s="14"/>
      <c r="LRM922" s="14"/>
      <c r="LRN922" s="14"/>
      <c r="LRO922" s="14"/>
      <c r="LRP922" s="14"/>
      <c r="LRQ922" s="14"/>
      <c r="LRR922" s="14"/>
      <c r="LRS922" s="14"/>
      <c r="LRT922" s="14"/>
      <c r="LRU922" s="14"/>
      <c r="LRV922" s="14"/>
      <c r="LRW922" s="14"/>
      <c r="LRX922" s="14"/>
      <c r="LRY922" s="14"/>
      <c r="LRZ922" s="14"/>
      <c r="LSA922" s="14"/>
      <c r="LSB922" s="14"/>
      <c r="LSC922" s="14"/>
      <c r="LSD922" s="14"/>
      <c r="LSE922" s="14"/>
      <c r="LSF922" s="14"/>
      <c r="LSG922" s="14"/>
      <c r="LSH922" s="14"/>
      <c r="LSI922" s="14"/>
      <c r="LSJ922" s="14"/>
      <c r="LSK922" s="14"/>
      <c r="LSL922" s="14"/>
      <c r="LSM922" s="14"/>
      <c r="LSN922" s="14"/>
      <c r="LSO922" s="14"/>
      <c r="LSP922" s="14"/>
      <c r="LSQ922" s="14"/>
      <c r="LSR922" s="14"/>
      <c r="LSS922" s="14"/>
      <c r="LST922" s="14"/>
      <c r="LSU922" s="14"/>
      <c r="LSV922" s="14"/>
      <c r="LSW922" s="14"/>
      <c r="LSX922" s="14"/>
      <c r="LSY922" s="14"/>
      <c r="LSZ922" s="14"/>
      <c r="LTA922" s="14"/>
      <c r="LTB922" s="14"/>
      <c r="LTC922" s="14"/>
      <c r="LTD922" s="14"/>
      <c r="LTE922" s="14"/>
      <c r="LTF922" s="14"/>
      <c r="LTG922" s="14"/>
      <c r="LTH922" s="14"/>
      <c r="LTI922" s="14"/>
      <c r="LTJ922" s="14"/>
      <c r="LTK922" s="14"/>
      <c r="LTL922" s="14"/>
      <c r="LTM922" s="14"/>
      <c r="LTN922" s="14"/>
      <c r="LTO922" s="14"/>
      <c r="LTP922" s="14"/>
      <c r="LTQ922" s="14"/>
      <c r="LTR922" s="14"/>
      <c r="LTS922" s="14"/>
      <c r="LTT922" s="14"/>
      <c r="LTU922" s="14"/>
      <c r="LTV922" s="14"/>
      <c r="LTW922" s="14"/>
      <c r="LTX922" s="14"/>
      <c r="LTY922" s="14"/>
      <c r="LTZ922" s="14"/>
      <c r="LUA922" s="14"/>
      <c r="LUB922" s="14"/>
      <c r="LUC922" s="14"/>
      <c r="LUD922" s="14"/>
      <c r="LUE922" s="14"/>
      <c r="LUF922" s="14"/>
      <c r="LUG922" s="14"/>
      <c r="LUH922" s="14"/>
      <c r="LUI922" s="14"/>
      <c r="LUJ922" s="14"/>
      <c r="LUK922" s="14"/>
      <c r="LUL922" s="14"/>
      <c r="LUM922" s="14"/>
      <c r="LUN922" s="14"/>
      <c r="LUO922" s="14"/>
      <c r="LUP922" s="14"/>
      <c r="LUQ922" s="14"/>
      <c r="LUR922" s="14"/>
      <c r="LUS922" s="14"/>
      <c r="LUT922" s="14"/>
      <c r="LUU922" s="14"/>
      <c r="LUV922" s="14"/>
      <c r="LUW922" s="14"/>
      <c r="LUX922" s="14"/>
      <c r="LUY922" s="14"/>
      <c r="LUZ922" s="14"/>
      <c r="LVA922" s="14"/>
      <c r="LVB922" s="14"/>
      <c r="LVC922" s="14"/>
      <c r="LVD922" s="14"/>
      <c r="LVE922" s="14"/>
      <c r="LVF922" s="14"/>
      <c r="LVG922" s="14"/>
      <c r="LVH922" s="14"/>
      <c r="LVI922" s="14"/>
      <c r="LVJ922" s="14"/>
      <c r="LVK922" s="14"/>
      <c r="LVL922" s="14"/>
      <c r="LVM922" s="14"/>
      <c r="LVN922" s="14"/>
      <c r="LVO922" s="14"/>
      <c r="LVP922" s="14"/>
      <c r="LVQ922" s="14"/>
      <c r="LVR922" s="14"/>
      <c r="LVS922" s="14"/>
      <c r="LVT922" s="14"/>
      <c r="LVU922" s="14"/>
      <c r="LVV922" s="14"/>
      <c r="LVW922" s="14"/>
      <c r="LVX922" s="14"/>
      <c r="LVY922" s="14"/>
      <c r="LVZ922" s="14"/>
      <c r="LWA922" s="14"/>
      <c r="LWB922" s="14"/>
      <c r="LWC922" s="14"/>
      <c r="LWD922" s="14"/>
      <c r="LWE922" s="14"/>
      <c r="LWF922" s="14"/>
      <c r="LWG922" s="14"/>
      <c r="LWH922" s="14"/>
      <c r="LWI922" s="14"/>
      <c r="LWJ922" s="14"/>
      <c r="LWK922" s="14"/>
      <c r="LWL922" s="14"/>
      <c r="LWM922" s="14"/>
      <c r="LWN922" s="14"/>
      <c r="LWO922" s="14"/>
      <c r="LWP922" s="14"/>
      <c r="LWQ922" s="14"/>
      <c r="LWR922" s="14"/>
      <c r="LWS922" s="14"/>
      <c r="LWT922" s="14"/>
      <c r="LWU922" s="14"/>
      <c r="LWV922" s="14"/>
      <c r="LWW922" s="14"/>
      <c r="LWX922" s="14"/>
      <c r="LWY922" s="14"/>
      <c r="LWZ922" s="14"/>
      <c r="LXA922" s="14"/>
      <c r="LXB922" s="14"/>
      <c r="LXC922" s="14"/>
      <c r="LXD922" s="14"/>
      <c r="LXE922" s="14"/>
      <c r="LXF922" s="14"/>
      <c r="LXG922" s="14"/>
      <c r="LXH922" s="14"/>
      <c r="LXI922" s="14"/>
      <c r="LXJ922" s="14"/>
      <c r="LXK922" s="14"/>
      <c r="LXL922" s="14"/>
      <c r="LXM922" s="14"/>
      <c r="LXN922" s="14"/>
      <c r="LXO922" s="14"/>
      <c r="LXP922" s="14"/>
      <c r="LXQ922" s="14"/>
      <c r="LXR922" s="14"/>
      <c r="LXS922" s="14"/>
      <c r="LXT922" s="14"/>
      <c r="LXU922" s="14"/>
      <c r="LXV922" s="14"/>
      <c r="LXW922" s="14"/>
      <c r="LXX922" s="14"/>
      <c r="LXY922" s="14"/>
      <c r="LXZ922" s="14"/>
      <c r="LYA922" s="14"/>
      <c r="LYB922" s="14"/>
      <c r="LYC922" s="14"/>
      <c r="LYD922" s="14"/>
      <c r="LYE922" s="14"/>
      <c r="LYF922" s="14"/>
      <c r="LYG922" s="14"/>
      <c r="LYH922" s="14"/>
      <c r="LYI922" s="14"/>
      <c r="LYJ922" s="14"/>
      <c r="LYK922" s="14"/>
      <c r="LYL922" s="14"/>
      <c r="LYM922" s="14"/>
      <c r="LYN922" s="14"/>
      <c r="LYO922" s="14"/>
      <c r="LYP922" s="14"/>
      <c r="LYQ922" s="14"/>
      <c r="LYR922" s="14"/>
      <c r="LYS922" s="14"/>
      <c r="LYT922" s="14"/>
      <c r="LYU922" s="14"/>
      <c r="LYV922" s="14"/>
      <c r="LYW922" s="14"/>
      <c r="LYX922" s="14"/>
      <c r="LYY922" s="14"/>
      <c r="LYZ922" s="14"/>
      <c r="LZA922" s="14"/>
      <c r="LZB922" s="14"/>
      <c r="LZC922" s="14"/>
      <c r="LZD922" s="14"/>
      <c r="LZE922" s="14"/>
      <c r="LZF922" s="14"/>
      <c r="LZG922" s="14"/>
      <c r="LZH922" s="14"/>
      <c r="LZI922" s="14"/>
      <c r="LZJ922" s="14"/>
      <c r="LZK922" s="14"/>
      <c r="LZL922" s="14"/>
      <c r="LZM922" s="14"/>
      <c r="LZN922" s="14"/>
      <c r="LZO922" s="14"/>
      <c r="LZP922" s="14"/>
      <c r="LZQ922" s="14"/>
      <c r="LZR922" s="14"/>
      <c r="LZS922" s="14"/>
      <c r="LZT922" s="14"/>
      <c r="LZU922" s="14"/>
      <c r="LZV922" s="14"/>
      <c r="LZW922" s="14"/>
      <c r="LZX922" s="14"/>
      <c r="LZY922" s="14"/>
      <c r="LZZ922" s="14"/>
      <c r="MAA922" s="14"/>
      <c r="MAB922" s="14"/>
      <c r="MAC922" s="14"/>
      <c r="MAD922" s="14"/>
      <c r="MAE922" s="14"/>
      <c r="MAF922" s="14"/>
      <c r="MAG922" s="14"/>
      <c r="MAH922" s="14"/>
      <c r="MAI922" s="14"/>
      <c r="MAJ922" s="14"/>
      <c r="MAK922" s="14"/>
      <c r="MAL922" s="14"/>
      <c r="MAM922" s="14"/>
      <c r="MAN922" s="14"/>
      <c r="MAO922" s="14"/>
      <c r="MAP922" s="14"/>
      <c r="MAQ922" s="14"/>
      <c r="MAR922" s="14"/>
      <c r="MAS922" s="14"/>
      <c r="MAT922" s="14"/>
      <c r="MAU922" s="14"/>
      <c r="MAV922" s="14"/>
      <c r="MAW922" s="14"/>
      <c r="MAX922" s="14"/>
      <c r="MAY922" s="14"/>
      <c r="MAZ922" s="14"/>
      <c r="MBA922" s="14"/>
      <c r="MBB922" s="14"/>
      <c r="MBC922" s="14"/>
      <c r="MBD922" s="14"/>
      <c r="MBE922" s="14"/>
      <c r="MBF922" s="14"/>
      <c r="MBG922" s="14"/>
      <c r="MBH922" s="14"/>
      <c r="MBI922" s="14"/>
      <c r="MBJ922" s="14"/>
      <c r="MBK922" s="14"/>
      <c r="MBL922" s="14"/>
      <c r="MBM922" s="14"/>
      <c r="MBN922" s="14"/>
      <c r="MBO922" s="14"/>
      <c r="MBP922" s="14"/>
      <c r="MBQ922" s="14"/>
      <c r="MBR922" s="14"/>
      <c r="MBS922" s="14"/>
      <c r="MBT922" s="14"/>
      <c r="MBU922" s="14"/>
      <c r="MBV922" s="14"/>
      <c r="MBW922" s="14"/>
      <c r="MBX922" s="14"/>
      <c r="MBY922" s="14"/>
      <c r="MBZ922" s="14"/>
      <c r="MCA922" s="14"/>
      <c r="MCB922" s="14"/>
      <c r="MCC922" s="14"/>
      <c r="MCD922" s="14"/>
      <c r="MCE922" s="14"/>
      <c r="MCF922" s="14"/>
      <c r="MCG922" s="14"/>
      <c r="MCH922" s="14"/>
      <c r="MCI922" s="14"/>
      <c r="MCJ922" s="14"/>
      <c r="MCK922" s="14"/>
      <c r="MCL922" s="14"/>
      <c r="MCM922" s="14"/>
      <c r="MCN922" s="14"/>
      <c r="MCO922" s="14"/>
      <c r="MCP922" s="14"/>
      <c r="MCQ922" s="14"/>
      <c r="MCR922" s="14"/>
      <c r="MCS922" s="14"/>
      <c r="MCT922" s="14"/>
      <c r="MCU922" s="14"/>
      <c r="MCV922" s="14"/>
      <c r="MCW922" s="14"/>
      <c r="MCX922" s="14"/>
      <c r="MCY922" s="14"/>
      <c r="MCZ922" s="14"/>
      <c r="MDA922" s="14"/>
      <c r="MDB922" s="14"/>
      <c r="MDC922" s="14"/>
      <c r="MDD922" s="14"/>
      <c r="MDE922" s="14"/>
      <c r="MDF922" s="14"/>
      <c r="MDG922" s="14"/>
      <c r="MDH922" s="14"/>
      <c r="MDI922" s="14"/>
      <c r="MDJ922" s="14"/>
      <c r="MDK922" s="14"/>
      <c r="MDL922" s="14"/>
      <c r="MDM922" s="14"/>
      <c r="MDN922" s="14"/>
      <c r="MDO922" s="14"/>
      <c r="MDP922" s="14"/>
      <c r="MDQ922" s="14"/>
      <c r="MDR922" s="14"/>
      <c r="MDS922" s="14"/>
      <c r="MDT922" s="14"/>
      <c r="MDU922" s="14"/>
      <c r="MDV922" s="14"/>
      <c r="MDW922" s="14"/>
      <c r="MDX922" s="14"/>
      <c r="MDY922" s="14"/>
      <c r="MDZ922" s="14"/>
      <c r="MEA922" s="14"/>
      <c r="MEB922" s="14"/>
      <c r="MEC922" s="14"/>
      <c r="MED922" s="14"/>
      <c r="MEE922" s="14"/>
      <c r="MEF922" s="14"/>
      <c r="MEG922" s="14"/>
      <c r="MEH922" s="14"/>
      <c r="MEI922" s="14"/>
      <c r="MEJ922" s="14"/>
      <c r="MEK922" s="14"/>
      <c r="MEL922" s="14"/>
      <c r="MEM922" s="14"/>
      <c r="MEN922" s="14"/>
      <c r="MEO922" s="14"/>
      <c r="MEP922" s="14"/>
      <c r="MEQ922" s="14"/>
      <c r="MER922" s="14"/>
      <c r="MES922" s="14"/>
      <c r="MET922" s="14"/>
      <c r="MEU922" s="14"/>
      <c r="MEV922" s="14"/>
      <c r="MEW922" s="14"/>
      <c r="MEX922" s="14"/>
      <c r="MEY922" s="14"/>
      <c r="MEZ922" s="14"/>
      <c r="MFA922" s="14"/>
      <c r="MFB922" s="14"/>
      <c r="MFC922" s="14"/>
      <c r="MFD922" s="14"/>
      <c r="MFE922" s="14"/>
      <c r="MFF922" s="14"/>
      <c r="MFG922" s="14"/>
      <c r="MFH922" s="14"/>
      <c r="MFI922" s="14"/>
      <c r="MFJ922" s="14"/>
      <c r="MFK922" s="14"/>
      <c r="MFL922" s="14"/>
      <c r="MFM922" s="14"/>
      <c r="MFN922" s="14"/>
      <c r="MFO922" s="14"/>
      <c r="MFP922" s="14"/>
      <c r="MFQ922" s="14"/>
      <c r="MFR922" s="14"/>
      <c r="MFS922" s="14"/>
      <c r="MFT922" s="14"/>
      <c r="MFU922" s="14"/>
      <c r="MFV922" s="14"/>
      <c r="MFW922" s="14"/>
      <c r="MFX922" s="14"/>
      <c r="MFY922" s="14"/>
      <c r="MFZ922" s="14"/>
      <c r="MGA922" s="14"/>
      <c r="MGB922" s="14"/>
      <c r="MGC922" s="14"/>
      <c r="MGD922" s="14"/>
      <c r="MGE922" s="14"/>
      <c r="MGF922" s="14"/>
      <c r="MGG922" s="14"/>
      <c r="MGH922" s="14"/>
      <c r="MGI922" s="14"/>
      <c r="MGJ922" s="14"/>
      <c r="MGK922" s="14"/>
      <c r="MGL922" s="14"/>
      <c r="MGM922" s="14"/>
      <c r="MGN922" s="14"/>
      <c r="MGO922" s="14"/>
      <c r="MGP922" s="14"/>
      <c r="MGQ922" s="14"/>
      <c r="MGR922" s="14"/>
      <c r="MGS922" s="14"/>
      <c r="MGT922" s="14"/>
      <c r="MGU922" s="14"/>
      <c r="MGV922" s="14"/>
      <c r="MGW922" s="14"/>
      <c r="MGX922" s="14"/>
      <c r="MGY922" s="14"/>
      <c r="MGZ922" s="14"/>
      <c r="MHA922" s="14"/>
      <c r="MHB922" s="14"/>
      <c r="MHC922" s="14"/>
      <c r="MHD922" s="14"/>
      <c r="MHE922" s="14"/>
      <c r="MHF922" s="14"/>
      <c r="MHG922" s="14"/>
      <c r="MHH922" s="14"/>
      <c r="MHI922" s="14"/>
      <c r="MHJ922" s="14"/>
      <c r="MHK922" s="14"/>
      <c r="MHL922" s="14"/>
      <c r="MHM922" s="14"/>
      <c r="MHN922" s="14"/>
      <c r="MHO922" s="14"/>
      <c r="MHP922" s="14"/>
      <c r="MHQ922" s="14"/>
      <c r="MHR922" s="14"/>
      <c r="MHS922" s="14"/>
      <c r="MHT922" s="14"/>
      <c r="MHU922" s="14"/>
      <c r="MHV922" s="14"/>
      <c r="MHW922" s="14"/>
      <c r="MHX922" s="14"/>
      <c r="MHY922" s="14"/>
      <c r="MHZ922" s="14"/>
      <c r="MIA922" s="14"/>
      <c r="MIB922" s="14"/>
      <c r="MIC922" s="14"/>
      <c r="MID922" s="14"/>
      <c r="MIE922" s="14"/>
      <c r="MIF922" s="14"/>
      <c r="MIG922" s="14"/>
      <c r="MIH922" s="14"/>
      <c r="MII922" s="14"/>
      <c r="MIJ922" s="14"/>
      <c r="MIK922" s="14"/>
      <c r="MIL922" s="14"/>
      <c r="MIM922" s="14"/>
      <c r="MIN922" s="14"/>
      <c r="MIO922" s="14"/>
      <c r="MIP922" s="14"/>
      <c r="MIQ922" s="14"/>
      <c r="MIR922" s="14"/>
      <c r="MIS922" s="14"/>
      <c r="MIT922" s="14"/>
      <c r="MIU922" s="14"/>
      <c r="MIV922" s="14"/>
      <c r="MIW922" s="14"/>
      <c r="MIX922" s="14"/>
      <c r="MIY922" s="14"/>
      <c r="MIZ922" s="14"/>
      <c r="MJA922" s="14"/>
      <c r="MJB922" s="14"/>
      <c r="MJC922" s="14"/>
      <c r="MJD922" s="14"/>
      <c r="MJE922" s="14"/>
      <c r="MJF922" s="14"/>
      <c r="MJG922" s="14"/>
      <c r="MJH922" s="14"/>
      <c r="MJI922" s="14"/>
      <c r="MJJ922" s="14"/>
      <c r="MJK922" s="14"/>
      <c r="MJL922" s="14"/>
      <c r="MJM922" s="14"/>
      <c r="MJN922" s="14"/>
      <c r="MJO922" s="14"/>
      <c r="MJP922" s="14"/>
      <c r="MJQ922" s="14"/>
      <c r="MJR922" s="14"/>
      <c r="MJS922" s="14"/>
      <c r="MJT922" s="14"/>
      <c r="MJU922" s="14"/>
      <c r="MJV922" s="14"/>
      <c r="MJW922" s="14"/>
      <c r="MJX922" s="14"/>
      <c r="MJY922" s="14"/>
      <c r="MJZ922" s="14"/>
      <c r="MKA922" s="14"/>
      <c r="MKB922" s="14"/>
      <c r="MKC922" s="14"/>
      <c r="MKD922" s="14"/>
      <c r="MKE922" s="14"/>
      <c r="MKF922" s="14"/>
      <c r="MKG922" s="14"/>
      <c r="MKH922" s="14"/>
      <c r="MKI922" s="14"/>
      <c r="MKJ922" s="14"/>
      <c r="MKK922" s="14"/>
      <c r="MKL922" s="14"/>
      <c r="MKM922" s="14"/>
      <c r="MKN922" s="14"/>
      <c r="MKO922" s="14"/>
      <c r="MKP922" s="14"/>
      <c r="MKQ922" s="14"/>
      <c r="MKR922" s="14"/>
      <c r="MKS922" s="14"/>
      <c r="MKT922" s="14"/>
      <c r="MKU922" s="14"/>
      <c r="MKV922" s="14"/>
      <c r="MKW922" s="14"/>
      <c r="MKX922" s="14"/>
      <c r="MKY922" s="14"/>
      <c r="MKZ922" s="14"/>
      <c r="MLA922" s="14"/>
      <c r="MLB922" s="14"/>
      <c r="MLC922" s="14"/>
      <c r="MLD922" s="14"/>
      <c r="MLE922" s="14"/>
      <c r="MLF922" s="14"/>
      <c r="MLG922" s="14"/>
      <c r="MLH922" s="14"/>
      <c r="MLI922" s="14"/>
      <c r="MLJ922" s="14"/>
      <c r="MLK922" s="14"/>
      <c r="MLL922" s="14"/>
      <c r="MLM922" s="14"/>
      <c r="MLN922" s="14"/>
      <c r="MLO922" s="14"/>
      <c r="MLP922" s="14"/>
      <c r="MLQ922" s="14"/>
      <c r="MLR922" s="14"/>
      <c r="MLS922" s="14"/>
      <c r="MLT922" s="14"/>
      <c r="MLU922" s="14"/>
      <c r="MLV922" s="14"/>
      <c r="MLW922" s="14"/>
      <c r="MLX922" s="14"/>
      <c r="MLY922" s="14"/>
      <c r="MLZ922" s="14"/>
      <c r="MMA922" s="14"/>
      <c r="MMB922" s="14"/>
      <c r="MMC922" s="14"/>
      <c r="MMD922" s="14"/>
      <c r="MME922" s="14"/>
      <c r="MMF922" s="14"/>
      <c r="MMG922" s="14"/>
      <c r="MMH922" s="14"/>
      <c r="MMI922" s="14"/>
      <c r="MMJ922" s="14"/>
      <c r="MMK922" s="14"/>
      <c r="MML922" s="14"/>
      <c r="MMM922" s="14"/>
      <c r="MMN922" s="14"/>
      <c r="MMO922" s="14"/>
      <c r="MMP922" s="14"/>
      <c r="MMQ922" s="14"/>
      <c r="MMR922" s="14"/>
      <c r="MMS922" s="14"/>
      <c r="MMT922" s="14"/>
      <c r="MMU922" s="14"/>
      <c r="MMV922" s="14"/>
      <c r="MMW922" s="14"/>
      <c r="MMX922" s="14"/>
      <c r="MMY922" s="14"/>
      <c r="MMZ922" s="14"/>
      <c r="MNA922" s="14"/>
      <c r="MNB922" s="14"/>
      <c r="MNC922" s="14"/>
      <c r="MND922" s="14"/>
      <c r="MNE922" s="14"/>
      <c r="MNF922" s="14"/>
      <c r="MNG922" s="14"/>
      <c r="MNH922" s="14"/>
      <c r="MNI922" s="14"/>
      <c r="MNJ922" s="14"/>
      <c r="MNK922" s="14"/>
      <c r="MNL922" s="14"/>
      <c r="MNM922" s="14"/>
      <c r="MNN922" s="14"/>
      <c r="MNO922" s="14"/>
      <c r="MNP922" s="14"/>
      <c r="MNQ922" s="14"/>
      <c r="MNR922" s="14"/>
      <c r="MNS922" s="14"/>
      <c r="MNT922" s="14"/>
      <c r="MNU922" s="14"/>
      <c r="MNV922" s="14"/>
      <c r="MNW922" s="14"/>
      <c r="MNX922" s="14"/>
      <c r="MNY922" s="14"/>
      <c r="MNZ922" s="14"/>
      <c r="MOA922" s="14"/>
      <c r="MOB922" s="14"/>
      <c r="MOC922" s="14"/>
      <c r="MOD922" s="14"/>
      <c r="MOE922" s="14"/>
      <c r="MOF922" s="14"/>
      <c r="MOG922" s="14"/>
      <c r="MOH922" s="14"/>
      <c r="MOI922" s="14"/>
      <c r="MOJ922" s="14"/>
      <c r="MOK922" s="14"/>
      <c r="MOL922" s="14"/>
      <c r="MOM922" s="14"/>
      <c r="MON922" s="14"/>
      <c r="MOO922" s="14"/>
      <c r="MOP922" s="14"/>
      <c r="MOQ922" s="14"/>
      <c r="MOR922" s="14"/>
      <c r="MOS922" s="14"/>
      <c r="MOT922" s="14"/>
      <c r="MOU922" s="14"/>
      <c r="MOV922" s="14"/>
      <c r="MOW922" s="14"/>
      <c r="MOX922" s="14"/>
      <c r="MOY922" s="14"/>
      <c r="MOZ922" s="14"/>
      <c r="MPA922" s="14"/>
      <c r="MPB922" s="14"/>
      <c r="MPC922" s="14"/>
      <c r="MPD922" s="14"/>
      <c r="MPE922" s="14"/>
      <c r="MPF922" s="14"/>
      <c r="MPG922" s="14"/>
      <c r="MPH922" s="14"/>
      <c r="MPI922" s="14"/>
      <c r="MPJ922" s="14"/>
      <c r="MPK922" s="14"/>
      <c r="MPL922" s="14"/>
      <c r="MPM922" s="14"/>
      <c r="MPN922" s="14"/>
      <c r="MPO922" s="14"/>
      <c r="MPP922" s="14"/>
      <c r="MPQ922" s="14"/>
      <c r="MPR922" s="14"/>
      <c r="MPS922" s="14"/>
      <c r="MPT922" s="14"/>
      <c r="MPU922" s="14"/>
      <c r="MPV922" s="14"/>
      <c r="MPW922" s="14"/>
      <c r="MPX922" s="14"/>
      <c r="MPY922" s="14"/>
      <c r="MPZ922" s="14"/>
      <c r="MQA922" s="14"/>
      <c r="MQB922" s="14"/>
      <c r="MQC922" s="14"/>
      <c r="MQD922" s="14"/>
      <c r="MQE922" s="14"/>
      <c r="MQF922" s="14"/>
      <c r="MQG922" s="14"/>
      <c r="MQH922" s="14"/>
      <c r="MQI922" s="14"/>
      <c r="MQJ922" s="14"/>
      <c r="MQK922" s="14"/>
      <c r="MQL922" s="14"/>
      <c r="MQM922" s="14"/>
      <c r="MQN922" s="14"/>
      <c r="MQO922" s="14"/>
      <c r="MQP922" s="14"/>
      <c r="MQQ922" s="14"/>
      <c r="MQR922" s="14"/>
      <c r="MQS922" s="14"/>
      <c r="MQT922" s="14"/>
      <c r="MQU922" s="14"/>
      <c r="MQV922" s="14"/>
      <c r="MQW922" s="14"/>
      <c r="MQX922" s="14"/>
      <c r="MQY922" s="14"/>
      <c r="MQZ922" s="14"/>
      <c r="MRA922" s="14"/>
      <c r="MRB922" s="14"/>
      <c r="MRC922" s="14"/>
      <c r="MRD922" s="14"/>
      <c r="MRE922" s="14"/>
      <c r="MRF922" s="14"/>
      <c r="MRG922" s="14"/>
      <c r="MRH922" s="14"/>
      <c r="MRI922" s="14"/>
      <c r="MRJ922" s="14"/>
      <c r="MRK922" s="14"/>
      <c r="MRL922" s="14"/>
      <c r="MRM922" s="14"/>
      <c r="MRN922" s="14"/>
      <c r="MRO922" s="14"/>
      <c r="MRP922" s="14"/>
      <c r="MRQ922" s="14"/>
      <c r="MRR922" s="14"/>
      <c r="MRS922" s="14"/>
      <c r="MRT922" s="14"/>
      <c r="MRU922" s="14"/>
      <c r="MRV922" s="14"/>
      <c r="MRW922" s="14"/>
      <c r="MRX922" s="14"/>
      <c r="MRY922" s="14"/>
      <c r="MRZ922" s="14"/>
      <c r="MSA922" s="14"/>
      <c r="MSB922" s="14"/>
      <c r="MSC922" s="14"/>
      <c r="MSD922" s="14"/>
      <c r="MSE922" s="14"/>
      <c r="MSF922" s="14"/>
      <c r="MSG922" s="14"/>
      <c r="MSH922" s="14"/>
      <c r="MSI922" s="14"/>
      <c r="MSJ922" s="14"/>
      <c r="MSK922" s="14"/>
      <c r="MSL922" s="14"/>
      <c r="MSM922" s="14"/>
      <c r="MSN922" s="14"/>
      <c r="MSO922" s="14"/>
      <c r="MSP922" s="14"/>
      <c r="MSQ922" s="14"/>
      <c r="MSR922" s="14"/>
      <c r="MSS922" s="14"/>
      <c r="MST922" s="14"/>
      <c r="MSU922" s="14"/>
      <c r="MSV922" s="14"/>
      <c r="MSW922" s="14"/>
      <c r="MSX922" s="14"/>
      <c r="MSY922" s="14"/>
      <c r="MSZ922" s="14"/>
      <c r="MTA922" s="14"/>
      <c r="MTB922" s="14"/>
      <c r="MTC922" s="14"/>
      <c r="MTD922" s="14"/>
      <c r="MTE922" s="14"/>
      <c r="MTF922" s="14"/>
      <c r="MTG922" s="14"/>
      <c r="MTH922" s="14"/>
      <c r="MTI922" s="14"/>
      <c r="MTJ922" s="14"/>
      <c r="MTK922" s="14"/>
      <c r="MTL922" s="14"/>
      <c r="MTM922" s="14"/>
      <c r="MTN922" s="14"/>
      <c r="MTO922" s="14"/>
      <c r="MTP922" s="14"/>
      <c r="MTQ922" s="14"/>
      <c r="MTR922" s="14"/>
      <c r="MTS922" s="14"/>
      <c r="MTT922" s="14"/>
      <c r="MTU922" s="14"/>
      <c r="MTV922" s="14"/>
      <c r="MTW922" s="14"/>
      <c r="MTX922" s="14"/>
      <c r="MTY922" s="14"/>
      <c r="MTZ922" s="14"/>
      <c r="MUA922" s="14"/>
      <c r="MUB922" s="14"/>
      <c r="MUC922" s="14"/>
      <c r="MUD922" s="14"/>
      <c r="MUE922" s="14"/>
      <c r="MUF922" s="14"/>
      <c r="MUG922" s="14"/>
      <c r="MUH922" s="14"/>
      <c r="MUI922" s="14"/>
      <c r="MUJ922" s="14"/>
      <c r="MUK922" s="14"/>
      <c r="MUL922" s="14"/>
      <c r="MUM922" s="14"/>
      <c r="MUN922" s="14"/>
      <c r="MUO922" s="14"/>
      <c r="MUP922" s="14"/>
      <c r="MUQ922" s="14"/>
      <c r="MUR922" s="14"/>
      <c r="MUS922" s="14"/>
      <c r="MUT922" s="14"/>
      <c r="MUU922" s="14"/>
      <c r="MUV922" s="14"/>
      <c r="MUW922" s="14"/>
      <c r="MUX922" s="14"/>
      <c r="MUY922" s="14"/>
      <c r="MUZ922" s="14"/>
      <c r="MVA922" s="14"/>
      <c r="MVB922" s="14"/>
      <c r="MVC922" s="14"/>
      <c r="MVD922" s="14"/>
      <c r="MVE922" s="14"/>
      <c r="MVF922" s="14"/>
      <c r="MVG922" s="14"/>
      <c r="MVH922" s="14"/>
      <c r="MVI922" s="14"/>
      <c r="MVJ922" s="14"/>
      <c r="MVK922" s="14"/>
      <c r="MVL922" s="14"/>
      <c r="MVM922" s="14"/>
      <c r="MVN922" s="14"/>
      <c r="MVO922" s="14"/>
      <c r="MVP922" s="14"/>
      <c r="MVQ922" s="14"/>
      <c r="MVR922" s="14"/>
      <c r="MVS922" s="14"/>
      <c r="MVT922" s="14"/>
      <c r="MVU922" s="14"/>
      <c r="MVV922" s="14"/>
      <c r="MVW922" s="14"/>
      <c r="MVX922" s="14"/>
      <c r="MVY922" s="14"/>
      <c r="MVZ922" s="14"/>
      <c r="MWA922" s="14"/>
      <c r="MWB922" s="14"/>
      <c r="MWC922" s="14"/>
      <c r="MWD922" s="14"/>
      <c r="MWE922" s="14"/>
      <c r="MWF922" s="14"/>
      <c r="MWG922" s="14"/>
      <c r="MWH922" s="14"/>
      <c r="MWI922" s="14"/>
      <c r="MWJ922" s="14"/>
      <c r="MWK922" s="14"/>
      <c r="MWL922" s="14"/>
      <c r="MWM922" s="14"/>
      <c r="MWN922" s="14"/>
      <c r="MWO922" s="14"/>
      <c r="MWP922" s="14"/>
      <c r="MWQ922" s="14"/>
      <c r="MWR922" s="14"/>
      <c r="MWS922" s="14"/>
      <c r="MWT922" s="14"/>
      <c r="MWU922" s="14"/>
      <c r="MWV922" s="14"/>
      <c r="MWW922" s="14"/>
      <c r="MWX922" s="14"/>
      <c r="MWY922" s="14"/>
      <c r="MWZ922" s="14"/>
      <c r="MXA922" s="14"/>
      <c r="MXB922" s="14"/>
      <c r="MXC922" s="14"/>
      <c r="MXD922" s="14"/>
      <c r="MXE922" s="14"/>
      <c r="MXF922" s="14"/>
      <c r="MXG922" s="14"/>
      <c r="MXH922" s="14"/>
      <c r="MXI922" s="14"/>
      <c r="MXJ922" s="14"/>
      <c r="MXK922" s="14"/>
      <c r="MXL922" s="14"/>
      <c r="MXM922" s="14"/>
      <c r="MXN922" s="14"/>
      <c r="MXO922" s="14"/>
      <c r="MXP922" s="14"/>
      <c r="MXQ922" s="14"/>
      <c r="MXR922" s="14"/>
      <c r="MXS922" s="14"/>
      <c r="MXT922" s="14"/>
      <c r="MXU922" s="14"/>
      <c r="MXV922" s="14"/>
      <c r="MXW922" s="14"/>
      <c r="MXX922" s="14"/>
      <c r="MXY922" s="14"/>
      <c r="MXZ922" s="14"/>
      <c r="MYA922" s="14"/>
      <c r="MYB922" s="14"/>
      <c r="MYC922" s="14"/>
      <c r="MYD922" s="14"/>
      <c r="MYE922" s="14"/>
      <c r="MYF922" s="14"/>
      <c r="MYG922" s="14"/>
      <c r="MYH922" s="14"/>
      <c r="MYI922" s="14"/>
      <c r="MYJ922" s="14"/>
      <c r="MYK922" s="14"/>
      <c r="MYL922" s="14"/>
      <c r="MYM922" s="14"/>
      <c r="MYN922" s="14"/>
      <c r="MYO922" s="14"/>
      <c r="MYP922" s="14"/>
      <c r="MYQ922" s="14"/>
      <c r="MYR922" s="14"/>
      <c r="MYS922" s="14"/>
      <c r="MYT922" s="14"/>
      <c r="MYU922" s="14"/>
      <c r="MYV922" s="14"/>
      <c r="MYW922" s="14"/>
      <c r="MYX922" s="14"/>
      <c r="MYY922" s="14"/>
      <c r="MYZ922" s="14"/>
      <c r="MZA922" s="14"/>
      <c r="MZB922" s="14"/>
      <c r="MZC922" s="14"/>
      <c r="MZD922" s="14"/>
      <c r="MZE922" s="14"/>
      <c r="MZF922" s="14"/>
      <c r="MZG922" s="14"/>
      <c r="MZH922" s="14"/>
      <c r="MZI922" s="14"/>
      <c r="MZJ922" s="14"/>
      <c r="MZK922" s="14"/>
      <c r="MZL922" s="14"/>
      <c r="MZM922" s="14"/>
      <c r="MZN922" s="14"/>
      <c r="MZO922" s="14"/>
      <c r="MZP922" s="14"/>
      <c r="MZQ922" s="14"/>
      <c r="MZR922" s="14"/>
      <c r="MZS922" s="14"/>
      <c r="MZT922" s="14"/>
      <c r="MZU922" s="14"/>
      <c r="MZV922" s="14"/>
      <c r="MZW922" s="14"/>
      <c r="MZX922" s="14"/>
      <c r="MZY922" s="14"/>
      <c r="MZZ922" s="14"/>
      <c r="NAA922" s="14"/>
      <c r="NAB922" s="14"/>
      <c r="NAC922" s="14"/>
      <c r="NAD922" s="14"/>
      <c r="NAE922" s="14"/>
      <c r="NAF922" s="14"/>
      <c r="NAG922" s="14"/>
      <c r="NAH922" s="14"/>
      <c r="NAI922" s="14"/>
      <c r="NAJ922" s="14"/>
      <c r="NAK922" s="14"/>
      <c r="NAL922" s="14"/>
      <c r="NAM922" s="14"/>
      <c r="NAN922" s="14"/>
      <c r="NAO922" s="14"/>
      <c r="NAP922" s="14"/>
      <c r="NAQ922" s="14"/>
      <c r="NAR922" s="14"/>
      <c r="NAS922" s="14"/>
      <c r="NAT922" s="14"/>
      <c r="NAU922" s="14"/>
      <c r="NAV922" s="14"/>
      <c r="NAW922" s="14"/>
      <c r="NAX922" s="14"/>
      <c r="NAY922" s="14"/>
      <c r="NAZ922" s="14"/>
      <c r="NBA922" s="14"/>
      <c r="NBB922" s="14"/>
      <c r="NBC922" s="14"/>
      <c r="NBD922" s="14"/>
      <c r="NBE922" s="14"/>
      <c r="NBF922" s="14"/>
      <c r="NBG922" s="14"/>
      <c r="NBH922" s="14"/>
      <c r="NBI922" s="14"/>
      <c r="NBJ922" s="14"/>
      <c r="NBK922" s="14"/>
      <c r="NBL922" s="14"/>
      <c r="NBM922" s="14"/>
      <c r="NBN922" s="14"/>
      <c r="NBO922" s="14"/>
      <c r="NBP922" s="14"/>
      <c r="NBQ922" s="14"/>
      <c r="NBR922" s="14"/>
      <c r="NBS922" s="14"/>
      <c r="NBT922" s="14"/>
      <c r="NBU922" s="14"/>
      <c r="NBV922" s="14"/>
      <c r="NBW922" s="14"/>
      <c r="NBX922" s="14"/>
      <c r="NBY922" s="14"/>
      <c r="NBZ922" s="14"/>
      <c r="NCA922" s="14"/>
      <c r="NCB922" s="14"/>
      <c r="NCC922" s="14"/>
      <c r="NCD922" s="14"/>
      <c r="NCE922" s="14"/>
      <c r="NCF922" s="14"/>
      <c r="NCG922" s="14"/>
      <c r="NCH922" s="14"/>
      <c r="NCI922" s="14"/>
      <c r="NCJ922" s="14"/>
      <c r="NCK922" s="14"/>
      <c r="NCL922" s="14"/>
      <c r="NCM922" s="14"/>
      <c r="NCN922" s="14"/>
      <c r="NCO922" s="14"/>
      <c r="NCP922" s="14"/>
      <c r="NCQ922" s="14"/>
      <c r="NCR922" s="14"/>
      <c r="NCS922" s="14"/>
      <c r="NCT922" s="14"/>
      <c r="NCU922" s="14"/>
      <c r="NCV922" s="14"/>
      <c r="NCW922" s="14"/>
      <c r="NCX922" s="14"/>
      <c r="NCY922" s="14"/>
      <c r="NCZ922" s="14"/>
      <c r="NDA922" s="14"/>
      <c r="NDB922" s="14"/>
      <c r="NDC922" s="14"/>
      <c r="NDD922" s="14"/>
      <c r="NDE922" s="14"/>
      <c r="NDF922" s="14"/>
      <c r="NDG922" s="14"/>
      <c r="NDH922" s="14"/>
      <c r="NDI922" s="14"/>
      <c r="NDJ922" s="14"/>
      <c r="NDK922" s="14"/>
      <c r="NDL922" s="14"/>
      <c r="NDM922" s="14"/>
      <c r="NDN922" s="14"/>
      <c r="NDO922" s="14"/>
      <c r="NDP922" s="14"/>
      <c r="NDQ922" s="14"/>
      <c r="NDR922" s="14"/>
      <c r="NDS922" s="14"/>
      <c r="NDT922" s="14"/>
      <c r="NDU922" s="14"/>
      <c r="NDV922" s="14"/>
      <c r="NDW922" s="14"/>
      <c r="NDX922" s="14"/>
      <c r="NDY922" s="14"/>
      <c r="NDZ922" s="14"/>
      <c r="NEA922" s="14"/>
      <c r="NEB922" s="14"/>
      <c r="NEC922" s="14"/>
      <c r="NED922" s="14"/>
      <c r="NEE922" s="14"/>
      <c r="NEF922" s="14"/>
      <c r="NEG922" s="14"/>
      <c r="NEH922" s="14"/>
      <c r="NEI922" s="14"/>
      <c r="NEJ922" s="14"/>
      <c r="NEK922" s="14"/>
      <c r="NEL922" s="14"/>
      <c r="NEM922" s="14"/>
      <c r="NEN922" s="14"/>
      <c r="NEO922" s="14"/>
      <c r="NEP922" s="14"/>
      <c r="NEQ922" s="14"/>
      <c r="NER922" s="14"/>
      <c r="NES922" s="14"/>
      <c r="NET922" s="14"/>
      <c r="NEU922" s="14"/>
      <c r="NEV922" s="14"/>
      <c r="NEW922" s="14"/>
      <c r="NEX922" s="14"/>
      <c r="NEY922" s="14"/>
      <c r="NEZ922" s="14"/>
      <c r="NFA922" s="14"/>
      <c r="NFB922" s="14"/>
      <c r="NFC922" s="14"/>
      <c r="NFD922" s="14"/>
      <c r="NFE922" s="14"/>
      <c r="NFF922" s="14"/>
      <c r="NFG922" s="14"/>
      <c r="NFH922" s="14"/>
      <c r="NFI922" s="14"/>
      <c r="NFJ922" s="14"/>
      <c r="NFK922" s="14"/>
      <c r="NFL922" s="14"/>
      <c r="NFM922" s="14"/>
      <c r="NFN922" s="14"/>
      <c r="NFO922" s="14"/>
      <c r="NFP922" s="14"/>
      <c r="NFQ922" s="14"/>
      <c r="NFR922" s="14"/>
      <c r="NFS922" s="14"/>
      <c r="NFT922" s="14"/>
      <c r="NFU922" s="14"/>
      <c r="NFV922" s="14"/>
      <c r="NFW922" s="14"/>
      <c r="NFX922" s="14"/>
      <c r="NFY922" s="14"/>
      <c r="NFZ922" s="14"/>
      <c r="NGA922" s="14"/>
      <c r="NGB922" s="14"/>
      <c r="NGC922" s="14"/>
      <c r="NGD922" s="14"/>
      <c r="NGE922" s="14"/>
      <c r="NGF922" s="14"/>
      <c r="NGG922" s="14"/>
      <c r="NGH922" s="14"/>
      <c r="NGI922" s="14"/>
      <c r="NGJ922" s="14"/>
      <c r="NGK922" s="14"/>
      <c r="NGL922" s="14"/>
      <c r="NGM922" s="14"/>
      <c r="NGN922" s="14"/>
      <c r="NGO922" s="14"/>
      <c r="NGP922" s="14"/>
      <c r="NGQ922" s="14"/>
      <c r="NGR922" s="14"/>
      <c r="NGS922" s="14"/>
      <c r="NGT922" s="14"/>
      <c r="NGU922" s="14"/>
      <c r="NGV922" s="14"/>
      <c r="NGW922" s="14"/>
      <c r="NGX922" s="14"/>
      <c r="NGY922" s="14"/>
      <c r="NGZ922" s="14"/>
      <c r="NHA922" s="14"/>
      <c r="NHB922" s="14"/>
      <c r="NHC922" s="14"/>
      <c r="NHD922" s="14"/>
      <c r="NHE922" s="14"/>
      <c r="NHF922" s="14"/>
      <c r="NHG922" s="14"/>
      <c r="NHH922" s="14"/>
      <c r="NHI922" s="14"/>
      <c r="NHJ922" s="14"/>
      <c r="NHK922" s="14"/>
      <c r="NHL922" s="14"/>
      <c r="NHM922" s="14"/>
      <c r="NHN922" s="14"/>
      <c r="NHO922" s="14"/>
      <c r="NHP922" s="14"/>
      <c r="NHQ922" s="14"/>
      <c r="NHR922" s="14"/>
      <c r="NHS922" s="14"/>
      <c r="NHT922" s="14"/>
      <c r="NHU922" s="14"/>
      <c r="NHV922" s="14"/>
      <c r="NHW922" s="14"/>
      <c r="NHX922" s="14"/>
      <c r="NHY922" s="14"/>
      <c r="NHZ922" s="14"/>
      <c r="NIA922" s="14"/>
      <c r="NIB922" s="14"/>
      <c r="NIC922" s="14"/>
      <c r="NID922" s="14"/>
      <c r="NIE922" s="14"/>
      <c r="NIF922" s="14"/>
      <c r="NIG922" s="14"/>
      <c r="NIH922" s="14"/>
      <c r="NII922" s="14"/>
      <c r="NIJ922" s="14"/>
      <c r="NIK922" s="14"/>
      <c r="NIL922" s="14"/>
      <c r="NIM922" s="14"/>
      <c r="NIN922" s="14"/>
      <c r="NIO922" s="14"/>
      <c r="NIP922" s="14"/>
      <c r="NIQ922" s="14"/>
      <c r="NIR922" s="14"/>
      <c r="NIS922" s="14"/>
      <c r="NIT922" s="14"/>
      <c r="NIU922" s="14"/>
      <c r="NIV922" s="14"/>
      <c r="NIW922" s="14"/>
      <c r="NIX922" s="14"/>
      <c r="NIY922" s="14"/>
      <c r="NIZ922" s="14"/>
      <c r="NJA922" s="14"/>
      <c r="NJB922" s="14"/>
      <c r="NJC922" s="14"/>
      <c r="NJD922" s="14"/>
      <c r="NJE922" s="14"/>
      <c r="NJF922" s="14"/>
      <c r="NJG922" s="14"/>
      <c r="NJH922" s="14"/>
      <c r="NJI922" s="14"/>
      <c r="NJJ922" s="14"/>
      <c r="NJK922" s="14"/>
      <c r="NJL922" s="14"/>
      <c r="NJM922" s="14"/>
      <c r="NJN922" s="14"/>
      <c r="NJO922" s="14"/>
      <c r="NJP922" s="14"/>
      <c r="NJQ922" s="14"/>
      <c r="NJR922" s="14"/>
      <c r="NJS922" s="14"/>
      <c r="NJT922" s="14"/>
      <c r="NJU922" s="14"/>
      <c r="NJV922" s="14"/>
      <c r="NJW922" s="14"/>
      <c r="NJX922" s="14"/>
      <c r="NJY922" s="14"/>
      <c r="NJZ922" s="14"/>
      <c r="NKA922" s="14"/>
      <c r="NKB922" s="14"/>
      <c r="NKC922" s="14"/>
      <c r="NKD922" s="14"/>
      <c r="NKE922" s="14"/>
      <c r="NKF922" s="14"/>
      <c r="NKG922" s="14"/>
      <c r="NKH922" s="14"/>
      <c r="NKI922" s="14"/>
      <c r="NKJ922" s="14"/>
      <c r="NKK922" s="14"/>
      <c r="NKL922" s="14"/>
      <c r="NKM922" s="14"/>
      <c r="NKN922" s="14"/>
      <c r="NKO922" s="14"/>
      <c r="NKP922" s="14"/>
      <c r="NKQ922" s="14"/>
      <c r="NKR922" s="14"/>
      <c r="NKS922" s="14"/>
      <c r="NKT922" s="14"/>
      <c r="NKU922" s="14"/>
      <c r="NKV922" s="14"/>
      <c r="NKW922" s="14"/>
      <c r="NKX922" s="14"/>
      <c r="NKY922" s="14"/>
      <c r="NKZ922" s="14"/>
      <c r="NLA922" s="14"/>
      <c r="NLB922" s="14"/>
      <c r="NLC922" s="14"/>
      <c r="NLD922" s="14"/>
      <c r="NLE922" s="14"/>
      <c r="NLF922" s="14"/>
      <c r="NLG922" s="14"/>
      <c r="NLH922" s="14"/>
      <c r="NLI922" s="14"/>
      <c r="NLJ922" s="14"/>
      <c r="NLK922" s="14"/>
      <c r="NLL922" s="14"/>
      <c r="NLM922" s="14"/>
      <c r="NLN922" s="14"/>
      <c r="NLO922" s="14"/>
      <c r="NLP922" s="14"/>
      <c r="NLQ922" s="14"/>
      <c r="NLR922" s="14"/>
      <c r="NLS922" s="14"/>
      <c r="NLT922" s="14"/>
      <c r="NLU922" s="14"/>
      <c r="NLV922" s="14"/>
      <c r="NLW922" s="14"/>
      <c r="NLX922" s="14"/>
      <c r="NLY922" s="14"/>
      <c r="NLZ922" s="14"/>
      <c r="NMA922" s="14"/>
      <c r="NMB922" s="14"/>
      <c r="NMC922" s="14"/>
      <c r="NMD922" s="14"/>
      <c r="NME922" s="14"/>
      <c r="NMF922" s="14"/>
      <c r="NMG922" s="14"/>
      <c r="NMH922" s="14"/>
      <c r="NMI922" s="14"/>
      <c r="NMJ922" s="14"/>
      <c r="NMK922" s="14"/>
      <c r="NML922" s="14"/>
      <c r="NMM922" s="14"/>
      <c r="NMN922" s="14"/>
      <c r="NMO922" s="14"/>
      <c r="NMP922" s="14"/>
      <c r="NMQ922" s="14"/>
      <c r="NMR922" s="14"/>
      <c r="NMS922" s="14"/>
      <c r="NMT922" s="14"/>
      <c r="NMU922" s="14"/>
      <c r="NMV922" s="14"/>
      <c r="NMW922" s="14"/>
      <c r="NMX922" s="14"/>
      <c r="NMY922" s="14"/>
      <c r="NMZ922" s="14"/>
      <c r="NNA922" s="14"/>
      <c r="NNB922" s="14"/>
      <c r="NNC922" s="14"/>
      <c r="NND922" s="14"/>
      <c r="NNE922" s="14"/>
      <c r="NNF922" s="14"/>
      <c r="NNG922" s="14"/>
      <c r="NNH922" s="14"/>
      <c r="NNI922" s="14"/>
      <c r="NNJ922" s="14"/>
      <c r="NNK922" s="14"/>
      <c r="NNL922" s="14"/>
      <c r="NNM922" s="14"/>
      <c r="NNN922" s="14"/>
      <c r="NNO922" s="14"/>
      <c r="NNP922" s="14"/>
      <c r="NNQ922" s="14"/>
      <c r="NNR922" s="14"/>
      <c r="NNS922" s="14"/>
      <c r="NNT922" s="14"/>
      <c r="NNU922" s="14"/>
      <c r="NNV922" s="14"/>
      <c r="NNW922" s="14"/>
      <c r="NNX922" s="14"/>
      <c r="NNY922" s="14"/>
      <c r="NNZ922" s="14"/>
      <c r="NOA922" s="14"/>
      <c r="NOB922" s="14"/>
      <c r="NOC922" s="14"/>
      <c r="NOD922" s="14"/>
      <c r="NOE922" s="14"/>
      <c r="NOF922" s="14"/>
      <c r="NOG922" s="14"/>
      <c r="NOH922" s="14"/>
      <c r="NOI922" s="14"/>
      <c r="NOJ922" s="14"/>
      <c r="NOK922" s="14"/>
      <c r="NOL922" s="14"/>
      <c r="NOM922" s="14"/>
      <c r="NON922" s="14"/>
      <c r="NOO922" s="14"/>
      <c r="NOP922" s="14"/>
      <c r="NOQ922" s="14"/>
      <c r="NOR922" s="14"/>
      <c r="NOS922" s="14"/>
      <c r="NOT922" s="14"/>
      <c r="NOU922" s="14"/>
      <c r="NOV922" s="14"/>
      <c r="NOW922" s="14"/>
      <c r="NOX922" s="14"/>
      <c r="NOY922" s="14"/>
      <c r="NOZ922" s="14"/>
      <c r="NPA922" s="14"/>
      <c r="NPB922" s="14"/>
      <c r="NPC922" s="14"/>
      <c r="NPD922" s="14"/>
      <c r="NPE922" s="14"/>
      <c r="NPF922" s="14"/>
      <c r="NPG922" s="14"/>
      <c r="NPH922" s="14"/>
      <c r="NPI922" s="14"/>
      <c r="NPJ922" s="14"/>
      <c r="NPK922" s="14"/>
      <c r="NPL922" s="14"/>
      <c r="NPM922" s="14"/>
      <c r="NPN922" s="14"/>
      <c r="NPO922" s="14"/>
      <c r="NPP922" s="14"/>
      <c r="NPQ922" s="14"/>
      <c r="NPR922" s="14"/>
      <c r="NPS922" s="14"/>
      <c r="NPT922" s="14"/>
      <c r="NPU922" s="14"/>
      <c r="NPV922" s="14"/>
      <c r="NPW922" s="14"/>
      <c r="NPX922" s="14"/>
      <c r="NPY922" s="14"/>
      <c r="NPZ922" s="14"/>
      <c r="NQA922" s="14"/>
      <c r="NQB922" s="14"/>
      <c r="NQC922" s="14"/>
      <c r="NQD922" s="14"/>
      <c r="NQE922" s="14"/>
      <c r="NQF922" s="14"/>
      <c r="NQG922" s="14"/>
      <c r="NQH922" s="14"/>
      <c r="NQI922" s="14"/>
      <c r="NQJ922" s="14"/>
      <c r="NQK922" s="14"/>
      <c r="NQL922" s="14"/>
      <c r="NQM922" s="14"/>
      <c r="NQN922" s="14"/>
      <c r="NQO922" s="14"/>
      <c r="NQP922" s="14"/>
      <c r="NQQ922" s="14"/>
      <c r="NQR922" s="14"/>
      <c r="NQS922" s="14"/>
      <c r="NQT922" s="14"/>
      <c r="NQU922" s="14"/>
      <c r="NQV922" s="14"/>
      <c r="NQW922" s="14"/>
      <c r="NQX922" s="14"/>
      <c r="NQY922" s="14"/>
      <c r="NQZ922" s="14"/>
      <c r="NRA922" s="14"/>
      <c r="NRB922" s="14"/>
      <c r="NRC922" s="14"/>
      <c r="NRD922" s="14"/>
      <c r="NRE922" s="14"/>
      <c r="NRF922" s="14"/>
      <c r="NRG922" s="14"/>
      <c r="NRH922" s="14"/>
      <c r="NRI922" s="14"/>
      <c r="NRJ922" s="14"/>
      <c r="NRK922" s="14"/>
      <c r="NRL922" s="14"/>
      <c r="NRM922" s="14"/>
      <c r="NRN922" s="14"/>
      <c r="NRO922" s="14"/>
      <c r="NRP922" s="14"/>
      <c r="NRQ922" s="14"/>
      <c r="NRR922" s="14"/>
      <c r="NRS922" s="14"/>
      <c r="NRT922" s="14"/>
      <c r="NRU922" s="14"/>
      <c r="NRV922" s="14"/>
      <c r="NRW922" s="14"/>
      <c r="NRX922" s="14"/>
      <c r="NRY922" s="14"/>
      <c r="NRZ922" s="14"/>
      <c r="NSA922" s="14"/>
      <c r="NSB922" s="14"/>
      <c r="NSC922" s="14"/>
      <c r="NSD922" s="14"/>
      <c r="NSE922" s="14"/>
      <c r="NSF922" s="14"/>
      <c r="NSG922" s="14"/>
      <c r="NSH922" s="14"/>
      <c r="NSI922" s="14"/>
      <c r="NSJ922" s="14"/>
      <c r="NSK922" s="14"/>
      <c r="NSL922" s="14"/>
      <c r="NSM922" s="14"/>
      <c r="NSN922" s="14"/>
      <c r="NSO922" s="14"/>
      <c r="NSP922" s="14"/>
      <c r="NSQ922" s="14"/>
      <c r="NSR922" s="14"/>
      <c r="NSS922" s="14"/>
      <c r="NST922" s="14"/>
      <c r="NSU922" s="14"/>
      <c r="NSV922" s="14"/>
      <c r="NSW922" s="14"/>
      <c r="NSX922" s="14"/>
      <c r="NSY922" s="14"/>
      <c r="NSZ922" s="14"/>
      <c r="NTA922" s="14"/>
      <c r="NTB922" s="14"/>
      <c r="NTC922" s="14"/>
      <c r="NTD922" s="14"/>
      <c r="NTE922" s="14"/>
      <c r="NTF922" s="14"/>
      <c r="NTG922" s="14"/>
      <c r="NTH922" s="14"/>
      <c r="NTI922" s="14"/>
      <c r="NTJ922" s="14"/>
      <c r="NTK922" s="14"/>
      <c r="NTL922" s="14"/>
      <c r="NTM922" s="14"/>
      <c r="NTN922" s="14"/>
      <c r="NTO922" s="14"/>
      <c r="NTP922" s="14"/>
      <c r="NTQ922" s="14"/>
      <c r="NTR922" s="14"/>
      <c r="NTS922" s="14"/>
      <c r="NTT922" s="14"/>
      <c r="NTU922" s="14"/>
      <c r="NTV922" s="14"/>
      <c r="NTW922" s="14"/>
      <c r="NTX922" s="14"/>
      <c r="NTY922" s="14"/>
      <c r="NTZ922" s="14"/>
      <c r="NUA922" s="14"/>
      <c r="NUB922" s="14"/>
      <c r="NUC922" s="14"/>
      <c r="NUD922" s="14"/>
      <c r="NUE922" s="14"/>
      <c r="NUF922" s="14"/>
      <c r="NUG922" s="14"/>
      <c r="NUH922" s="14"/>
      <c r="NUI922" s="14"/>
      <c r="NUJ922" s="14"/>
      <c r="NUK922" s="14"/>
      <c r="NUL922" s="14"/>
      <c r="NUM922" s="14"/>
      <c r="NUN922" s="14"/>
      <c r="NUO922" s="14"/>
      <c r="NUP922" s="14"/>
      <c r="NUQ922" s="14"/>
      <c r="NUR922" s="14"/>
      <c r="NUS922" s="14"/>
      <c r="NUT922" s="14"/>
      <c r="NUU922" s="14"/>
      <c r="NUV922" s="14"/>
      <c r="NUW922" s="14"/>
      <c r="NUX922" s="14"/>
      <c r="NUY922" s="14"/>
      <c r="NUZ922" s="14"/>
      <c r="NVA922" s="14"/>
      <c r="NVB922" s="14"/>
      <c r="NVC922" s="14"/>
      <c r="NVD922" s="14"/>
      <c r="NVE922" s="14"/>
      <c r="NVF922" s="14"/>
      <c r="NVG922" s="14"/>
      <c r="NVH922" s="14"/>
      <c r="NVI922" s="14"/>
      <c r="NVJ922" s="14"/>
      <c r="NVK922" s="14"/>
      <c r="NVL922" s="14"/>
      <c r="NVM922" s="14"/>
      <c r="NVN922" s="14"/>
      <c r="NVO922" s="14"/>
      <c r="NVP922" s="14"/>
      <c r="NVQ922" s="14"/>
      <c r="NVR922" s="14"/>
      <c r="NVS922" s="14"/>
      <c r="NVT922" s="14"/>
      <c r="NVU922" s="14"/>
      <c r="NVV922" s="14"/>
      <c r="NVW922" s="14"/>
      <c r="NVX922" s="14"/>
      <c r="NVY922" s="14"/>
      <c r="NVZ922" s="14"/>
      <c r="NWA922" s="14"/>
      <c r="NWB922" s="14"/>
      <c r="NWC922" s="14"/>
      <c r="NWD922" s="14"/>
      <c r="NWE922" s="14"/>
      <c r="NWF922" s="14"/>
      <c r="NWG922" s="14"/>
      <c r="NWH922" s="14"/>
      <c r="NWI922" s="14"/>
      <c r="NWJ922" s="14"/>
      <c r="NWK922" s="14"/>
      <c r="NWL922" s="14"/>
      <c r="NWM922" s="14"/>
      <c r="NWN922" s="14"/>
      <c r="NWO922" s="14"/>
      <c r="NWP922" s="14"/>
      <c r="NWQ922" s="14"/>
      <c r="NWR922" s="14"/>
      <c r="NWS922" s="14"/>
      <c r="NWT922" s="14"/>
      <c r="NWU922" s="14"/>
      <c r="NWV922" s="14"/>
      <c r="NWW922" s="14"/>
      <c r="NWX922" s="14"/>
      <c r="NWY922" s="14"/>
      <c r="NWZ922" s="14"/>
      <c r="NXA922" s="14"/>
      <c r="NXB922" s="14"/>
      <c r="NXC922" s="14"/>
      <c r="NXD922" s="14"/>
      <c r="NXE922" s="14"/>
      <c r="NXF922" s="14"/>
      <c r="NXG922" s="14"/>
      <c r="NXH922" s="14"/>
      <c r="NXI922" s="14"/>
      <c r="NXJ922" s="14"/>
      <c r="NXK922" s="14"/>
      <c r="NXL922" s="14"/>
      <c r="NXM922" s="14"/>
      <c r="NXN922" s="14"/>
      <c r="NXO922" s="14"/>
      <c r="NXP922" s="14"/>
      <c r="NXQ922" s="14"/>
      <c r="NXR922" s="14"/>
      <c r="NXS922" s="14"/>
      <c r="NXT922" s="14"/>
      <c r="NXU922" s="14"/>
      <c r="NXV922" s="14"/>
      <c r="NXW922" s="14"/>
      <c r="NXX922" s="14"/>
      <c r="NXY922" s="14"/>
      <c r="NXZ922" s="14"/>
      <c r="NYA922" s="14"/>
      <c r="NYB922" s="14"/>
      <c r="NYC922" s="14"/>
      <c r="NYD922" s="14"/>
      <c r="NYE922" s="14"/>
      <c r="NYF922" s="14"/>
      <c r="NYG922" s="14"/>
      <c r="NYH922" s="14"/>
      <c r="NYI922" s="14"/>
      <c r="NYJ922" s="14"/>
      <c r="NYK922" s="14"/>
      <c r="NYL922" s="14"/>
      <c r="NYM922" s="14"/>
      <c r="NYN922" s="14"/>
      <c r="NYO922" s="14"/>
      <c r="NYP922" s="14"/>
      <c r="NYQ922" s="14"/>
      <c r="NYR922" s="14"/>
      <c r="NYS922" s="14"/>
      <c r="NYT922" s="14"/>
      <c r="NYU922" s="14"/>
      <c r="NYV922" s="14"/>
      <c r="NYW922" s="14"/>
      <c r="NYX922" s="14"/>
      <c r="NYY922" s="14"/>
      <c r="NYZ922" s="14"/>
      <c r="NZA922" s="14"/>
      <c r="NZB922" s="14"/>
      <c r="NZC922" s="14"/>
      <c r="NZD922" s="14"/>
      <c r="NZE922" s="14"/>
      <c r="NZF922" s="14"/>
      <c r="NZG922" s="14"/>
      <c r="NZH922" s="14"/>
      <c r="NZI922" s="14"/>
      <c r="NZJ922" s="14"/>
      <c r="NZK922" s="14"/>
      <c r="NZL922" s="14"/>
      <c r="NZM922" s="14"/>
      <c r="NZN922" s="14"/>
      <c r="NZO922" s="14"/>
      <c r="NZP922" s="14"/>
      <c r="NZQ922" s="14"/>
      <c r="NZR922" s="14"/>
      <c r="NZS922" s="14"/>
      <c r="NZT922" s="14"/>
      <c r="NZU922" s="14"/>
      <c r="NZV922" s="14"/>
      <c r="NZW922" s="14"/>
      <c r="NZX922" s="14"/>
      <c r="NZY922" s="14"/>
      <c r="NZZ922" s="14"/>
      <c r="OAA922" s="14"/>
      <c r="OAB922" s="14"/>
      <c r="OAC922" s="14"/>
      <c r="OAD922" s="14"/>
      <c r="OAE922" s="14"/>
      <c r="OAF922" s="14"/>
      <c r="OAG922" s="14"/>
      <c r="OAH922" s="14"/>
      <c r="OAI922" s="14"/>
      <c r="OAJ922" s="14"/>
      <c r="OAK922" s="14"/>
      <c r="OAL922" s="14"/>
      <c r="OAM922" s="14"/>
      <c r="OAN922" s="14"/>
      <c r="OAO922" s="14"/>
      <c r="OAP922" s="14"/>
      <c r="OAQ922" s="14"/>
      <c r="OAR922" s="14"/>
      <c r="OAS922" s="14"/>
      <c r="OAT922" s="14"/>
      <c r="OAU922" s="14"/>
      <c r="OAV922" s="14"/>
      <c r="OAW922" s="14"/>
      <c r="OAX922" s="14"/>
      <c r="OAY922" s="14"/>
      <c r="OAZ922" s="14"/>
      <c r="OBA922" s="14"/>
      <c r="OBB922" s="14"/>
      <c r="OBC922" s="14"/>
      <c r="OBD922" s="14"/>
      <c r="OBE922" s="14"/>
      <c r="OBF922" s="14"/>
      <c r="OBG922" s="14"/>
      <c r="OBH922" s="14"/>
      <c r="OBI922" s="14"/>
      <c r="OBJ922" s="14"/>
      <c r="OBK922" s="14"/>
      <c r="OBL922" s="14"/>
      <c r="OBM922" s="14"/>
      <c r="OBN922" s="14"/>
      <c r="OBO922" s="14"/>
      <c r="OBP922" s="14"/>
      <c r="OBQ922" s="14"/>
      <c r="OBR922" s="14"/>
      <c r="OBS922" s="14"/>
      <c r="OBT922" s="14"/>
      <c r="OBU922" s="14"/>
      <c r="OBV922" s="14"/>
      <c r="OBW922" s="14"/>
      <c r="OBX922" s="14"/>
      <c r="OBY922" s="14"/>
      <c r="OBZ922" s="14"/>
      <c r="OCA922" s="14"/>
      <c r="OCB922" s="14"/>
      <c r="OCC922" s="14"/>
      <c r="OCD922" s="14"/>
      <c r="OCE922" s="14"/>
      <c r="OCF922" s="14"/>
      <c r="OCG922" s="14"/>
      <c r="OCH922" s="14"/>
      <c r="OCI922" s="14"/>
      <c r="OCJ922" s="14"/>
      <c r="OCK922" s="14"/>
      <c r="OCL922" s="14"/>
      <c r="OCM922" s="14"/>
      <c r="OCN922" s="14"/>
      <c r="OCO922" s="14"/>
      <c r="OCP922" s="14"/>
      <c r="OCQ922" s="14"/>
      <c r="OCR922" s="14"/>
      <c r="OCS922" s="14"/>
      <c r="OCT922" s="14"/>
      <c r="OCU922" s="14"/>
      <c r="OCV922" s="14"/>
      <c r="OCW922" s="14"/>
      <c r="OCX922" s="14"/>
      <c r="OCY922" s="14"/>
      <c r="OCZ922" s="14"/>
      <c r="ODA922" s="14"/>
      <c r="ODB922" s="14"/>
      <c r="ODC922" s="14"/>
      <c r="ODD922" s="14"/>
      <c r="ODE922" s="14"/>
      <c r="ODF922" s="14"/>
      <c r="ODG922" s="14"/>
      <c r="ODH922" s="14"/>
      <c r="ODI922" s="14"/>
      <c r="ODJ922" s="14"/>
      <c r="ODK922" s="14"/>
      <c r="ODL922" s="14"/>
      <c r="ODM922" s="14"/>
      <c r="ODN922" s="14"/>
      <c r="ODO922" s="14"/>
      <c r="ODP922" s="14"/>
      <c r="ODQ922" s="14"/>
      <c r="ODR922" s="14"/>
      <c r="ODS922" s="14"/>
      <c r="ODT922" s="14"/>
      <c r="ODU922" s="14"/>
      <c r="ODV922" s="14"/>
      <c r="ODW922" s="14"/>
      <c r="ODX922" s="14"/>
      <c r="ODY922" s="14"/>
      <c r="ODZ922" s="14"/>
      <c r="OEA922" s="14"/>
      <c r="OEB922" s="14"/>
      <c r="OEC922" s="14"/>
      <c r="OED922" s="14"/>
      <c r="OEE922" s="14"/>
      <c r="OEF922" s="14"/>
      <c r="OEG922" s="14"/>
      <c r="OEH922" s="14"/>
      <c r="OEI922" s="14"/>
      <c r="OEJ922" s="14"/>
      <c r="OEK922" s="14"/>
      <c r="OEL922" s="14"/>
      <c r="OEM922" s="14"/>
      <c r="OEN922" s="14"/>
      <c r="OEO922" s="14"/>
      <c r="OEP922" s="14"/>
      <c r="OEQ922" s="14"/>
      <c r="OER922" s="14"/>
      <c r="OES922" s="14"/>
      <c r="OET922" s="14"/>
      <c r="OEU922" s="14"/>
      <c r="OEV922" s="14"/>
      <c r="OEW922" s="14"/>
      <c r="OEX922" s="14"/>
      <c r="OEY922" s="14"/>
      <c r="OEZ922" s="14"/>
      <c r="OFA922" s="14"/>
      <c r="OFB922" s="14"/>
      <c r="OFC922" s="14"/>
      <c r="OFD922" s="14"/>
      <c r="OFE922" s="14"/>
      <c r="OFF922" s="14"/>
      <c r="OFG922" s="14"/>
      <c r="OFH922" s="14"/>
      <c r="OFI922" s="14"/>
      <c r="OFJ922" s="14"/>
      <c r="OFK922" s="14"/>
      <c r="OFL922" s="14"/>
      <c r="OFM922" s="14"/>
      <c r="OFN922" s="14"/>
      <c r="OFO922" s="14"/>
      <c r="OFP922" s="14"/>
      <c r="OFQ922" s="14"/>
      <c r="OFR922" s="14"/>
      <c r="OFS922" s="14"/>
      <c r="OFT922" s="14"/>
      <c r="OFU922" s="14"/>
      <c r="OFV922" s="14"/>
      <c r="OFW922" s="14"/>
      <c r="OFX922" s="14"/>
      <c r="OFY922" s="14"/>
      <c r="OFZ922" s="14"/>
      <c r="OGA922" s="14"/>
      <c r="OGB922" s="14"/>
      <c r="OGC922" s="14"/>
      <c r="OGD922" s="14"/>
      <c r="OGE922" s="14"/>
      <c r="OGF922" s="14"/>
      <c r="OGG922" s="14"/>
      <c r="OGH922" s="14"/>
      <c r="OGI922" s="14"/>
      <c r="OGJ922" s="14"/>
      <c r="OGK922" s="14"/>
      <c r="OGL922" s="14"/>
      <c r="OGM922" s="14"/>
      <c r="OGN922" s="14"/>
      <c r="OGO922" s="14"/>
      <c r="OGP922" s="14"/>
      <c r="OGQ922" s="14"/>
      <c r="OGR922" s="14"/>
      <c r="OGS922" s="14"/>
      <c r="OGT922" s="14"/>
      <c r="OGU922" s="14"/>
      <c r="OGV922" s="14"/>
      <c r="OGW922" s="14"/>
      <c r="OGX922" s="14"/>
      <c r="OGY922" s="14"/>
      <c r="OGZ922" s="14"/>
      <c r="OHA922" s="14"/>
      <c r="OHB922" s="14"/>
      <c r="OHC922" s="14"/>
      <c r="OHD922" s="14"/>
      <c r="OHE922" s="14"/>
      <c r="OHF922" s="14"/>
      <c r="OHG922" s="14"/>
      <c r="OHH922" s="14"/>
      <c r="OHI922" s="14"/>
      <c r="OHJ922" s="14"/>
      <c r="OHK922" s="14"/>
      <c r="OHL922" s="14"/>
      <c r="OHM922" s="14"/>
      <c r="OHN922" s="14"/>
      <c r="OHO922" s="14"/>
      <c r="OHP922" s="14"/>
      <c r="OHQ922" s="14"/>
      <c r="OHR922" s="14"/>
      <c r="OHS922" s="14"/>
      <c r="OHT922" s="14"/>
      <c r="OHU922" s="14"/>
      <c r="OHV922" s="14"/>
      <c r="OHW922" s="14"/>
      <c r="OHX922" s="14"/>
      <c r="OHY922" s="14"/>
      <c r="OHZ922" s="14"/>
      <c r="OIA922" s="14"/>
      <c r="OIB922" s="14"/>
      <c r="OIC922" s="14"/>
      <c r="OID922" s="14"/>
      <c r="OIE922" s="14"/>
      <c r="OIF922" s="14"/>
      <c r="OIG922" s="14"/>
      <c r="OIH922" s="14"/>
      <c r="OII922" s="14"/>
      <c r="OIJ922" s="14"/>
      <c r="OIK922" s="14"/>
      <c r="OIL922" s="14"/>
      <c r="OIM922" s="14"/>
      <c r="OIN922" s="14"/>
      <c r="OIO922" s="14"/>
      <c r="OIP922" s="14"/>
      <c r="OIQ922" s="14"/>
      <c r="OIR922" s="14"/>
      <c r="OIS922" s="14"/>
      <c r="OIT922" s="14"/>
      <c r="OIU922" s="14"/>
      <c r="OIV922" s="14"/>
      <c r="OIW922" s="14"/>
      <c r="OIX922" s="14"/>
      <c r="OIY922" s="14"/>
      <c r="OIZ922" s="14"/>
      <c r="OJA922" s="14"/>
      <c r="OJB922" s="14"/>
      <c r="OJC922" s="14"/>
      <c r="OJD922" s="14"/>
      <c r="OJE922" s="14"/>
      <c r="OJF922" s="14"/>
      <c r="OJG922" s="14"/>
      <c r="OJH922" s="14"/>
      <c r="OJI922" s="14"/>
      <c r="OJJ922" s="14"/>
      <c r="OJK922" s="14"/>
      <c r="OJL922" s="14"/>
      <c r="OJM922" s="14"/>
      <c r="OJN922" s="14"/>
      <c r="OJO922" s="14"/>
      <c r="OJP922" s="14"/>
      <c r="OJQ922" s="14"/>
      <c r="OJR922" s="14"/>
      <c r="OJS922" s="14"/>
      <c r="OJT922" s="14"/>
      <c r="OJU922" s="14"/>
      <c r="OJV922" s="14"/>
      <c r="OJW922" s="14"/>
      <c r="OJX922" s="14"/>
      <c r="OJY922" s="14"/>
      <c r="OJZ922" s="14"/>
      <c r="OKA922" s="14"/>
      <c r="OKB922" s="14"/>
      <c r="OKC922" s="14"/>
      <c r="OKD922" s="14"/>
      <c r="OKE922" s="14"/>
      <c r="OKF922" s="14"/>
      <c r="OKG922" s="14"/>
      <c r="OKH922" s="14"/>
      <c r="OKI922" s="14"/>
      <c r="OKJ922" s="14"/>
      <c r="OKK922" s="14"/>
      <c r="OKL922" s="14"/>
      <c r="OKM922" s="14"/>
      <c r="OKN922" s="14"/>
      <c r="OKO922" s="14"/>
      <c r="OKP922" s="14"/>
      <c r="OKQ922" s="14"/>
      <c r="OKR922" s="14"/>
      <c r="OKS922" s="14"/>
      <c r="OKT922" s="14"/>
      <c r="OKU922" s="14"/>
      <c r="OKV922" s="14"/>
      <c r="OKW922" s="14"/>
      <c r="OKX922" s="14"/>
      <c r="OKY922" s="14"/>
      <c r="OKZ922" s="14"/>
      <c r="OLA922" s="14"/>
      <c r="OLB922" s="14"/>
      <c r="OLC922" s="14"/>
      <c r="OLD922" s="14"/>
      <c r="OLE922" s="14"/>
      <c r="OLF922" s="14"/>
      <c r="OLG922" s="14"/>
      <c r="OLH922" s="14"/>
      <c r="OLI922" s="14"/>
      <c r="OLJ922" s="14"/>
      <c r="OLK922" s="14"/>
      <c r="OLL922" s="14"/>
      <c r="OLM922" s="14"/>
      <c r="OLN922" s="14"/>
      <c r="OLO922" s="14"/>
      <c r="OLP922" s="14"/>
      <c r="OLQ922" s="14"/>
      <c r="OLR922" s="14"/>
      <c r="OLS922" s="14"/>
      <c r="OLT922" s="14"/>
      <c r="OLU922" s="14"/>
      <c r="OLV922" s="14"/>
      <c r="OLW922" s="14"/>
      <c r="OLX922" s="14"/>
      <c r="OLY922" s="14"/>
      <c r="OLZ922" s="14"/>
      <c r="OMA922" s="14"/>
      <c r="OMB922" s="14"/>
      <c r="OMC922" s="14"/>
      <c r="OMD922" s="14"/>
      <c r="OME922" s="14"/>
      <c r="OMF922" s="14"/>
      <c r="OMG922" s="14"/>
      <c r="OMH922" s="14"/>
      <c r="OMI922" s="14"/>
      <c r="OMJ922" s="14"/>
      <c r="OMK922" s="14"/>
      <c r="OML922" s="14"/>
      <c r="OMM922" s="14"/>
      <c r="OMN922" s="14"/>
      <c r="OMO922" s="14"/>
      <c r="OMP922" s="14"/>
      <c r="OMQ922" s="14"/>
      <c r="OMR922" s="14"/>
      <c r="OMS922" s="14"/>
      <c r="OMT922" s="14"/>
      <c r="OMU922" s="14"/>
      <c r="OMV922" s="14"/>
      <c r="OMW922" s="14"/>
      <c r="OMX922" s="14"/>
      <c r="OMY922" s="14"/>
      <c r="OMZ922" s="14"/>
      <c r="ONA922" s="14"/>
      <c r="ONB922" s="14"/>
      <c r="ONC922" s="14"/>
      <c r="OND922" s="14"/>
      <c r="ONE922" s="14"/>
      <c r="ONF922" s="14"/>
      <c r="ONG922" s="14"/>
      <c r="ONH922" s="14"/>
      <c r="ONI922" s="14"/>
      <c r="ONJ922" s="14"/>
      <c r="ONK922" s="14"/>
      <c r="ONL922" s="14"/>
      <c r="ONM922" s="14"/>
      <c r="ONN922" s="14"/>
      <c r="ONO922" s="14"/>
      <c r="ONP922" s="14"/>
      <c r="ONQ922" s="14"/>
      <c r="ONR922" s="14"/>
      <c r="ONS922" s="14"/>
      <c r="ONT922" s="14"/>
      <c r="ONU922" s="14"/>
      <c r="ONV922" s="14"/>
      <c r="ONW922" s="14"/>
      <c r="ONX922" s="14"/>
      <c r="ONY922" s="14"/>
      <c r="ONZ922" s="14"/>
      <c r="OOA922" s="14"/>
      <c r="OOB922" s="14"/>
      <c r="OOC922" s="14"/>
      <c r="OOD922" s="14"/>
      <c r="OOE922" s="14"/>
      <c r="OOF922" s="14"/>
      <c r="OOG922" s="14"/>
      <c r="OOH922" s="14"/>
      <c r="OOI922" s="14"/>
      <c r="OOJ922" s="14"/>
      <c r="OOK922" s="14"/>
      <c r="OOL922" s="14"/>
      <c r="OOM922" s="14"/>
      <c r="OON922" s="14"/>
      <c r="OOO922" s="14"/>
      <c r="OOP922" s="14"/>
      <c r="OOQ922" s="14"/>
      <c r="OOR922" s="14"/>
      <c r="OOS922" s="14"/>
      <c r="OOT922" s="14"/>
      <c r="OOU922" s="14"/>
      <c r="OOV922" s="14"/>
      <c r="OOW922" s="14"/>
      <c r="OOX922" s="14"/>
      <c r="OOY922" s="14"/>
      <c r="OOZ922" s="14"/>
      <c r="OPA922" s="14"/>
      <c r="OPB922" s="14"/>
      <c r="OPC922" s="14"/>
      <c r="OPD922" s="14"/>
      <c r="OPE922" s="14"/>
      <c r="OPF922" s="14"/>
      <c r="OPG922" s="14"/>
      <c r="OPH922" s="14"/>
      <c r="OPI922" s="14"/>
      <c r="OPJ922" s="14"/>
      <c r="OPK922" s="14"/>
      <c r="OPL922" s="14"/>
      <c r="OPM922" s="14"/>
      <c r="OPN922" s="14"/>
      <c r="OPO922" s="14"/>
      <c r="OPP922" s="14"/>
      <c r="OPQ922" s="14"/>
      <c r="OPR922" s="14"/>
      <c r="OPS922" s="14"/>
      <c r="OPT922" s="14"/>
      <c r="OPU922" s="14"/>
      <c r="OPV922" s="14"/>
      <c r="OPW922" s="14"/>
      <c r="OPX922" s="14"/>
      <c r="OPY922" s="14"/>
      <c r="OPZ922" s="14"/>
      <c r="OQA922" s="14"/>
      <c r="OQB922" s="14"/>
      <c r="OQC922" s="14"/>
      <c r="OQD922" s="14"/>
      <c r="OQE922" s="14"/>
      <c r="OQF922" s="14"/>
      <c r="OQG922" s="14"/>
      <c r="OQH922" s="14"/>
      <c r="OQI922" s="14"/>
      <c r="OQJ922" s="14"/>
      <c r="OQK922" s="14"/>
      <c r="OQL922" s="14"/>
      <c r="OQM922" s="14"/>
      <c r="OQN922" s="14"/>
      <c r="OQO922" s="14"/>
      <c r="OQP922" s="14"/>
      <c r="OQQ922" s="14"/>
      <c r="OQR922" s="14"/>
      <c r="OQS922" s="14"/>
      <c r="OQT922" s="14"/>
      <c r="OQU922" s="14"/>
      <c r="OQV922" s="14"/>
      <c r="OQW922" s="14"/>
      <c r="OQX922" s="14"/>
      <c r="OQY922" s="14"/>
      <c r="OQZ922" s="14"/>
      <c r="ORA922" s="14"/>
      <c r="ORB922" s="14"/>
      <c r="ORC922" s="14"/>
      <c r="ORD922" s="14"/>
      <c r="ORE922" s="14"/>
      <c r="ORF922" s="14"/>
      <c r="ORG922" s="14"/>
      <c r="ORH922" s="14"/>
      <c r="ORI922" s="14"/>
      <c r="ORJ922" s="14"/>
      <c r="ORK922" s="14"/>
      <c r="ORL922" s="14"/>
      <c r="ORM922" s="14"/>
      <c r="ORN922" s="14"/>
      <c r="ORO922" s="14"/>
      <c r="ORP922" s="14"/>
      <c r="ORQ922" s="14"/>
      <c r="ORR922" s="14"/>
      <c r="ORS922" s="14"/>
      <c r="ORT922" s="14"/>
      <c r="ORU922" s="14"/>
      <c r="ORV922" s="14"/>
      <c r="ORW922" s="14"/>
      <c r="ORX922" s="14"/>
      <c r="ORY922" s="14"/>
      <c r="ORZ922" s="14"/>
      <c r="OSA922" s="14"/>
      <c r="OSB922" s="14"/>
      <c r="OSC922" s="14"/>
      <c r="OSD922" s="14"/>
      <c r="OSE922" s="14"/>
      <c r="OSF922" s="14"/>
      <c r="OSG922" s="14"/>
      <c r="OSH922" s="14"/>
      <c r="OSI922" s="14"/>
      <c r="OSJ922" s="14"/>
      <c r="OSK922" s="14"/>
      <c r="OSL922" s="14"/>
      <c r="OSM922" s="14"/>
      <c r="OSN922" s="14"/>
      <c r="OSO922" s="14"/>
      <c r="OSP922" s="14"/>
      <c r="OSQ922" s="14"/>
      <c r="OSR922" s="14"/>
      <c r="OSS922" s="14"/>
      <c r="OST922" s="14"/>
      <c r="OSU922" s="14"/>
      <c r="OSV922" s="14"/>
      <c r="OSW922" s="14"/>
      <c r="OSX922" s="14"/>
      <c r="OSY922" s="14"/>
      <c r="OSZ922" s="14"/>
      <c r="OTA922" s="14"/>
      <c r="OTB922" s="14"/>
      <c r="OTC922" s="14"/>
      <c r="OTD922" s="14"/>
      <c r="OTE922" s="14"/>
      <c r="OTF922" s="14"/>
      <c r="OTG922" s="14"/>
      <c r="OTH922" s="14"/>
      <c r="OTI922" s="14"/>
      <c r="OTJ922" s="14"/>
      <c r="OTK922" s="14"/>
      <c r="OTL922" s="14"/>
      <c r="OTM922" s="14"/>
      <c r="OTN922" s="14"/>
      <c r="OTO922" s="14"/>
      <c r="OTP922" s="14"/>
      <c r="OTQ922" s="14"/>
      <c r="OTR922" s="14"/>
      <c r="OTS922" s="14"/>
      <c r="OTT922" s="14"/>
      <c r="OTU922" s="14"/>
      <c r="OTV922" s="14"/>
      <c r="OTW922" s="14"/>
      <c r="OTX922" s="14"/>
      <c r="OTY922" s="14"/>
      <c r="OTZ922" s="14"/>
      <c r="OUA922" s="14"/>
      <c r="OUB922" s="14"/>
      <c r="OUC922" s="14"/>
      <c r="OUD922" s="14"/>
      <c r="OUE922" s="14"/>
      <c r="OUF922" s="14"/>
      <c r="OUG922" s="14"/>
      <c r="OUH922" s="14"/>
      <c r="OUI922" s="14"/>
      <c r="OUJ922" s="14"/>
      <c r="OUK922" s="14"/>
      <c r="OUL922" s="14"/>
      <c r="OUM922" s="14"/>
      <c r="OUN922" s="14"/>
      <c r="OUO922" s="14"/>
      <c r="OUP922" s="14"/>
      <c r="OUQ922" s="14"/>
      <c r="OUR922" s="14"/>
      <c r="OUS922" s="14"/>
      <c r="OUT922" s="14"/>
      <c r="OUU922" s="14"/>
      <c r="OUV922" s="14"/>
      <c r="OUW922" s="14"/>
      <c r="OUX922" s="14"/>
      <c r="OUY922" s="14"/>
      <c r="OUZ922" s="14"/>
      <c r="OVA922" s="14"/>
      <c r="OVB922" s="14"/>
      <c r="OVC922" s="14"/>
      <c r="OVD922" s="14"/>
      <c r="OVE922" s="14"/>
      <c r="OVF922" s="14"/>
      <c r="OVG922" s="14"/>
      <c r="OVH922" s="14"/>
      <c r="OVI922" s="14"/>
      <c r="OVJ922" s="14"/>
      <c r="OVK922" s="14"/>
      <c r="OVL922" s="14"/>
      <c r="OVM922" s="14"/>
      <c r="OVN922" s="14"/>
      <c r="OVO922" s="14"/>
      <c r="OVP922" s="14"/>
      <c r="OVQ922" s="14"/>
      <c r="OVR922" s="14"/>
      <c r="OVS922" s="14"/>
      <c r="OVT922" s="14"/>
      <c r="OVU922" s="14"/>
      <c r="OVV922" s="14"/>
      <c r="OVW922" s="14"/>
      <c r="OVX922" s="14"/>
      <c r="OVY922" s="14"/>
      <c r="OVZ922" s="14"/>
      <c r="OWA922" s="14"/>
      <c r="OWB922" s="14"/>
      <c r="OWC922" s="14"/>
      <c r="OWD922" s="14"/>
      <c r="OWE922" s="14"/>
      <c r="OWF922" s="14"/>
      <c r="OWG922" s="14"/>
      <c r="OWH922" s="14"/>
      <c r="OWI922" s="14"/>
      <c r="OWJ922" s="14"/>
      <c r="OWK922" s="14"/>
      <c r="OWL922" s="14"/>
      <c r="OWM922" s="14"/>
      <c r="OWN922" s="14"/>
      <c r="OWO922" s="14"/>
      <c r="OWP922" s="14"/>
      <c r="OWQ922" s="14"/>
      <c r="OWR922" s="14"/>
      <c r="OWS922" s="14"/>
      <c r="OWT922" s="14"/>
      <c r="OWU922" s="14"/>
      <c r="OWV922" s="14"/>
      <c r="OWW922" s="14"/>
      <c r="OWX922" s="14"/>
      <c r="OWY922" s="14"/>
      <c r="OWZ922" s="14"/>
      <c r="OXA922" s="14"/>
      <c r="OXB922" s="14"/>
      <c r="OXC922" s="14"/>
      <c r="OXD922" s="14"/>
      <c r="OXE922" s="14"/>
      <c r="OXF922" s="14"/>
      <c r="OXG922" s="14"/>
      <c r="OXH922" s="14"/>
      <c r="OXI922" s="14"/>
      <c r="OXJ922" s="14"/>
      <c r="OXK922" s="14"/>
      <c r="OXL922" s="14"/>
      <c r="OXM922" s="14"/>
      <c r="OXN922" s="14"/>
      <c r="OXO922" s="14"/>
      <c r="OXP922" s="14"/>
      <c r="OXQ922" s="14"/>
      <c r="OXR922" s="14"/>
      <c r="OXS922" s="14"/>
      <c r="OXT922" s="14"/>
      <c r="OXU922" s="14"/>
      <c r="OXV922" s="14"/>
      <c r="OXW922" s="14"/>
      <c r="OXX922" s="14"/>
      <c r="OXY922" s="14"/>
      <c r="OXZ922" s="14"/>
      <c r="OYA922" s="14"/>
      <c r="OYB922" s="14"/>
      <c r="OYC922" s="14"/>
      <c r="OYD922" s="14"/>
      <c r="OYE922" s="14"/>
      <c r="OYF922" s="14"/>
      <c r="OYG922" s="14"/>
      <c r="OYH922" s="14"/>
      <c r="OYI922" s="14"/>
      <c r="OYJ922" s="14"/>
      <c r="OYK922" s="14"/>
      <c r="OYL922" s="14"/>
      <c r="OYM922" s="14"/>
      <c r="OYN922" s="14"/>
      <c r="OYO922" s="14"/>
      <c r="OYP922" s="14"/>
      <c r="OYQ922" s="14"/>
      <c r="OYR922" s="14"/>
      <c r="OYS922" s="14"/>
      <c r="OYT922" s="14"/>
      <c r="OYU922" s="14"/>
      <c r="OYV922" s="14"/>
      <c r="OYW922" s="14"/>
      <c r="OYX922" s="14"/>
      <c r="OYY922" s="14"/>
      <c r="OYZ922" s="14"/>
      <c r="OZA922" s="14"/>
      <c r="OZB922" s="14"/>
      <c r="OZC922" s="14"/>
      <c r="OZD922" s="14"/>
      <c r="OZE922" s="14"/>
      <c r="OZF922" s="14"/>
      <c r="OZG922" s="14"/>
      <c r="OZH922" s="14"/>
      <c r="OZI922" s="14"/>
      <c r="OZJ922" s="14"/>
      <c r="OZK922" s="14"/>
      <c r="OZL922" s="14"/>
      <c r="OZM922" s="14"/>
      <c r="OZN922" s="14"/>
      <c r="OZO922" s="14"/>
      <c r="OZP922" s="14"/>
      <c r="OZQ922" s="14"/>
      <c r="OZR922" s="14"/>
      <c r="OZS922" s="14"/>
      <c r="OZT922" s="14"/>
      <c r="OZU922" s="14"/>
      <c r="OZV922" s="14"/>
      <c r="OZW922" s="14"/>
      <c r="OZX922" s="14"/>
      <c r="OZY922" s="14"/>
      <c r="OZZ922" s="14"/>
      <c r="PAA922" s="14"/>
      <c r="PAB922" s="14"/>
      <c r="PAC922" s="14"/>
      <c r="PAD922" s="14"/>
      <c r="PAE922" s="14"/>
      <c r="PAF922" s="14"/>
      <c r="PAG922" s="14"/>
      <c r="PAH922" s="14"/>
      <c r="PAI922" s="14"/>
      <c r="PAJ922" s="14"/>
      <c r="PAK922" s="14"/>
      <c r="PAL922" s="14"/>
      <c r="PAM922" s="14"/>
      <c r="PAN922" s="14"/>
      <c r="PAO922" s="14"/>
      <c r="PAP922" s="14"/>
      <c r="PAQ922" s="14"/>
      <c r="PAR922" s="14"/>
      <c r="PAS922" s="14"/>
      <c r="PAT922" s="14"/>
      <c r="PAU922" s="14"/>
      <c r="PAV922" s="14"/>
      <c r="PAW922" s="14"/>
      <c r="PAX922" s="14"/>
      <c r="PAY922" s="14"/>
      <c r="PAZ922" s="14"/>
      <c r="PBA922" s="14"/>
      <c r="PBB922" s="14"/>
      <c r="PBC922" s="14"/>
      <c r="PBD922" s="14"/>
      <c r="PBE922" s="14"/>
      <c r="PBF922" s="14"/>
      <c r="PBG922" s="14"/>
      <c r="PBH922" s="14"/>
      <c r="PBI922" s="14"/>
      <c r="PBJ922" s="14"/>
      <c r="PBK922" s="14"/>
      <c r="PBL922" s="14"/>
      <c r="PBM922" s="14"/>
      <c r="PBN922" s="14"/>
      <c r="PBO922" s="14"/>
      <c r="PBP922" s="14"/>
      <c r="PBQ922" s="14"/>
      <c r="PBR922" s="14"/>
      <c r="PBS922" s="14"/>
      <c r="PBT922" s="14"/>
      <c r="PBU922" s="14"/>
      <c r="PBV922" s="14"/>
      <c r="PBW922" s="14"/>
      <c r="PBX922" s="14"/>
      <c r="PBY922" s="14"/>
      <c r="PBZ922" s="14"/>
      <c r="PCA922" s="14"/>
      <c r="PCB922" s="14"/>
      <c r="PCC922" s="14"/>
      <c r="PCD922" s="14"/>
      <c r="PCE922" s="14"/>
      <c r="PCF922" s="14"/>
      <c r="PCG922" s="14"/>
      <c r="PCH922" s="14"/>
      <c r="PCI922" s="14"/>
      <c r="PCJ922" s="14"/>
      <c r="PCK922" s="14"/>
      <c r="PCL922" s="14"/>
      <c r="PCM922" s="14"/>
      <c r="PCN922" s="14"/>
      <c r="PCO922" s="14"/>
      <c r="PCP922" s="14"/>
      <c r="PCQ922" s="14"/>
      <c r="PCR922" s="14"/>
      <c r="PCS922" s="14"/>
      <c r="PCT922" s="14"/>
      <c r="PCU922" s="14"/>
      <c r="PCV922" s="14"/>
      <c r="PCW922" s="14"/>
      <c r="PCX922" s="14"/>
      <c r="PCY922" s="14"/>
      <c r="PCZ922" s="14"/>
      <c r="PDA922" s="14"/>
      <c r="PDB922" s="14"/>
      <c r="PDC922" s="14"/>
      <c r="PDD922" s="14"/>
      <c r="PDE922" s="14"/>
      <c r="PDF922" s="14"/>
      <c r="PDG922" s="14"/>
      <c r="PDH922" s="14"/>
      <c r="PDI922" s="14"/>
      <c r="PDJ922" s="14"/>
      <c r="PDK922" s="14"/>
      <c r="PDL922" s="14"/>
      <c r="PDM922" s="14"/>
      <c r="PDN922" s="14"/>
      <c r="PDO922" s="14"/>
      <c r="PDP922" s="14"/>
      <c r="PDQ922" s="14"/>
      <c r="PDR922" s="14"/>
      <c r="PDS922" s="14"/>
      <c r="PDT922" s="14"/>
      <c r="PDU922" s="14"/>
      <c r="PDV922" s="14"/>
      <c r="PDW922" s="14"/>
      <c r="PDX922" s="14"/>
      <c r="PDY922" s="14"/>
      <c r="PDZ922" s="14"/>
      <c r="PEA922" s="14"/>
      <c r="PEB922" s="14"/>
      <c r="PEC922" s="14"/>
      <c r="PED922" s="14"/>
      <c r="PEE922" s="14"/>
      <c r="PEF922" s="14"/>
      <c r="PEG922" s="14"/>
      <c r="PEH922" s="14"/>
      <c r="PEI922" s="14"/>
      <c r="PEJ922" s="14"/>
      <c r="PEK922" s="14"/>
      <c r="PEL922" s="14"/>
      <c r="PEM922" s="14"/>
      <c r="PEN922" s="14"/>
      <c r="PEO922" s="14"/>
      <c r="PEP922" s="14"/>
      <c r="PEQ922" s="14"/>
      <c r="PER922" s="14"/>
      <c r="PES922" s="14"/>
      <c r="PET922" s="14"/>
      <c r="PEU922" s="14"/>
      <c r="PEV922" s="14"/>
      <c r="PEW922" s="14"/>
      <c r="PEX922" s="14"/>
      <c r="PEY922" s="14"/>
      <c r="PEZ922" s="14"/>
      <c r="PFA922" s="14"/>
      <c r="PFB922" s="14"/>
      <c r="PFC922" s="14"/>
      <c r="PFD922" s="14"/>
      <c r="PFE922" s="14"/>
      <c r="PFF922" s="14"/>
      <c r="PFG922" s="14"/>
      <c r="PFH922" s="14"/>
      <c r="PFI922" s="14"/>
      <c r="PFJ922" s="14"/>
      <c r="PFK922" s="14"/>
      <c r="PFL922" s="14"/>
      <c r="PFM922" s="14"/>
      <c r="PFN922" s="14"/>
      <c r="PFO922" s="14"/>
      <c r="PFP922" s="14"/>
      <c r="PFQ922" s="14"/>
      <c r="PFR922" s="14"/>
      <c r="PFS922" s="14"/>
      <c r="PFT922" s="14"/>
      <c r="PFU922" s="14"/>
      <c r="PFV922" s="14"/>
      <c r="PFW922" s="14"/>
      <c r="PFX922" s="14"/>
      <c r="PFY922" s="14"/>
      <c r="PFZ922" s="14"/>
      <c r="PGA922" s="14"/>
      <c r="PGB922" s="14"/>
      <c r="PGC922" s="14"/>
      <c r="PGD922" s="14"/>
      <c r="PGE922" s="14"/>
      <c r="PGF922" s="14"/>
      <c r="PGG922" s="14"/>
      <c r="PGH922" s="14"/>
      <c r="PGI922" s="14"/>
      <c r="PGJ922" s="14"/>
      <c r="PGK922" s="14"/>
      <c r="PGL922" s="14"/>
      <c r="PGM922" s="14"/>
      <c r="PGN922" s="14"/>
      <c r="PGO922" s="14"/>
      <c r="PGP922" s="14"/>
      <c r="PGQ922" s="14"/>
      <c r="PGR922" s="14"/>
      <c r="PGS922" s="14"/>
      <c r="PGT922" s="14"/>
      <c r="PGU922" s="14"/>
      <c r="PGV922" s="14"/>
      <c r="PGW922" s="14"/>
      <c r="PGX922" s="14"/>
      <c r="PGY922" s="14"/>
      <c r="PGZ922" s="14"/>
      <c r="PHA922" s="14"/>
      <c r="PHB922" s="14"/>
      <c r="PHC922" s="14"/>
      <c r="PHD922" s="14"/>
      <c r="PHE922" s="14"/>
      <c r="PHF922" s="14"/>
      <c r="PHG922" s="14"/>
      <c r="PHH922" s="14"/>
      <c r="PHI922" s="14"/>
      <c r="PHJ922" s="14"/>
      <c r="PHK922" s="14"/>
      <c r="PHL922" s="14"/>
      <c r="PHM922" s="14"/>
      <c r="PHN922" s="14"/>
      <c r="PHO922" s="14"/>
      <c r="PHP922" s="14"/>
      <c r="PHQ922" s="14"/>
      <c r="PHR922" s="14"/>
      <c r="PHS922" s="14"/>
      <c r="PHT922" s="14"/>
      <c r="PHU922" s="14"/>
      <c r="PHV922" s="14"/>
      <c r="PHW922" s="14"/>
      <c r="PHX922" s="14"/>
      <c r="PHY922" s="14"/>
      <c r="PHZ922" s="14"/>
      <c r="PIA922" s="14"/>
      <c r="PIB922" s="14"/>
      <c r="PIC922" s="14"/>
      <c r="PID922" s="14"/>
      <c r="PIE922" s="14"/>
      <c r="PIF922" s="14"/>
      <c r="PIG922" s="14"/>
      <c r="PIH922" s="14"/>
      <c r="PII922" s="14"/>
      <c r="PIJ922" s="14"/>
      <c r="PIK922" s="14"/>
      <c r="PIL922" s="14"/>
      <c r="PIM922" s="14"/>
      <c r="PIN922" s="14"/>
      <c r="PIO922" s="14"/>
      <c r="PIP922" s="14"/>
      <c r="PIQ922" s="14"/>
      <c r="PIR922" s="14"/>
      <c r="PIS922" s="14"/>
      <c r="PIT922" s="14"/>
      <c r="PIU922" s="14"/>
      <c r="PIV922" s="14"/>
      <c r="PIW922" s="14"/>
      <c r="PIX922" s="14"/>
      <c r="PIY922" s="14"/>
      <c r="PIZ922" s="14"/>
      <c r="PJA922" s="14"/>
      <c r="PJB922" s="14"/>
      <c r="PJC922" s="14"/>
      <c r="PJD922" s="14"/>
      <c r="PJE922" s="14"/>
      <c r="PJF922" s="14"/>
      <c r="PJG922" s="14"/>
      <c r="PJH922" s="14"/>
      <c r="PJI922" s="14"/>
      <c r="PJJ922" s="14"/>
      <c r="PJK922" s="14"/>
      <c r="PJL922" s="14"/>
      <c r="PJM922" s="14"/>
      <c r="PJN922" s="14"/>
      <c r="PJO922" s="14"/>
      <c r="PJP922" s="14"/>
      <c r="PJQ922" s="14"/>
      <c r="PJR922" s="14"/>
      <c r="PJS922" s="14"/>
      <c r="PJT922" s="14"/>
      <c r="PJU922" s="14"/>
      <c r="PJV922" s="14"/>
      <c r="PJW922" s="14"/>
      <c r="PJX922" s="14"/>
      <c r="PJY922" s="14"/>
      <c r="PJZ922" s="14"/>
      <c r="PKA922" s="14"/>
      <c r="PKB922" s="14"/>
      <c r="PKC922" s="14"/>
      <c r="PKD922" s="14"/>
      <c r="PKE922" s="14"/>
      <c r="PKF922" s="14"/>
      <c r="PKG922" s="14"/>
      <c r="PKH922" s="14"/>
      <c r="PKI922" s="14"/>
      <c r="PKJ922" s="14"/>
      <c r="PKK922" s="14"/>
      <c r="PKL922" s="14"/>
      <c r="PKM922" s="14"/>
      <c r="PKN922" s="14"/>
      <c r="PKO922" s="14"/>
      <c r="PKP922" s="14"/>
      <c r="PKQ922" s="14"/>
      <c r="PKR922" s="14"/>
      <c r="PKS922" s="14"/>
      <c r="PKT922" s="14"/>
      <c r="PKU922" s="14"/>
      <c r="PKV922" s="14"/>
      <c r="PKW922" s="14"/>
      <c r="PKX922" s="14"/>
      <c r="PKY922" s="14"/>
      <c r="PKZ922" s="14"/>
      <c r="PLA922" s="14"/>
      <c r="PLB922" s="14"/>
      <c r="PLC922" s="14"/>
      <c r="PLD922" s="14"/>
      <c r="PLE922" s="14"/>
      <c r="PLF922" s="14"/>
      <c r="PLG922" s="14"/>
      <c r="PLH922" s="14"/>
      <c r="PLI922" s="14"/>
      <c r="PLJ922" s="14"/>
      <c r="PLK922" s="14"/>
      <c r="PLL922" s="14"/>
      <c r="PLM922" s="14"/>
      <c r="PLN922" s="14"/>
      <c r="PLO922" s="14"/>
      <c r="PLP922" s="14"/>
      <c r="PLQ922" s="14"/>
      <c r="PLR922" s="14"/>
      <c r="PLS922" s="14"/>
      <c r="PLT922" s="14"/>
      <c r="PLU922" s="14"/>
      <c r="PLV922" s="14"/>
      <c r="PLW922" s="14"/>
      <c r="PLX922" s="14"/>
      <c r="PLY922" s="14"/>
      <c r="PLZ922" s="14"/>
      <c r="PMA922" s="14"/>
      <c r="PMB922" s="14"/>
      <c r="PMC922" s="14"/>
      <c r="PMD922" s="14"/>
      <c r="PME922" s="14"/>
      <c r="PMF922" s="14"/>
      <c r="PMG922" s="14"/>
      <c r="PMH922" s="14"/>
      <c r="PMI922" s="14"/>
      <c r="PMJ922" s="14"/>
      <c r="PMK922" s="14"/>
      <c r="PML922" s="14"/>
      <c r="PMM922" s="14"/>
      <c r="PMN922" s="14"/>
      <c r="PMO922" s="14"/>
      <c r="PMP922" s="14"/>
      <c r="PMQ922" s="14"/>
      <c r="PMR922" s="14"/>
      <c r="PMS922" s="14"/>
      <c r="PMT922" s="14"/>
      <c r="PMU922" s="14"/>
      <c r="PMV922" s="14"/>
      <c r="PMW922" s="14"/>
      <c r="PMX922" s="14"/>
      <c r="PMY922" s="14"/>
      <c r="PMZ922" s="14"/>
      <c r="PNA922" s="14"/>
      <c r="PNB922" s="14"/>
      <c r="PNC922" s="14"/>
      <c r="PND922" s="14"/>
      <c r="PNE922" s="14"/>
      <c r="PNF922" s="14"/>
      <c r="PNG922" s="14"/>
      <c r="PNH922" s="14"/>
      <c r="PNI922" s="14"/>
      <c r="PNJ922" s="14"/>
      <c r="PNK922" s="14"/>
      <c r="PNL922" s="14"/>
      <c r="PNM922" s="14"/>
      <c r="PNN922" s="14"/>
      <c r="PNO922" s="14"/>
      <c r="PNP922" s="14"/>
      <c r="PNQ922" s="14"/>
      <c r="PNR922" s="14"/>
      <c r="PNS922" s="14"/>
      <c r="PNT922" s="14"/>
      <c r="PNU922" s="14"/>
      <c r="PNV922" s="14"/>
      <c r="PNW922" s="14"/>
      <c r="PNX922" s="14"/>
      <c r="PNY922" s="14"/>
      <c r="PNZ922" s="14"/>
      <c r="POA922" s="14"/>
      <c r="POB922" s="14"/>
      <c r="POC922" s="14"/>
      <c r="POD922" s="14"/>
      <c r="POE922" s="14"/>
      <c r="POF922" s="14"/>
      <c r="POG922" s="14"/>
      <c r="POH922" s="14"/>
      <c r="POI922" s="14"/>
      <c r="POJ922" s="14"/>
      <c r="POK922" s="14"/>
      <c r="POL922" s="14"/>
      <c r="POM922" s="14"/>
      <c r="PON922" s="14"/>
      <c r="POO922" s="14"/>
      <c r="POP922" s="14"/>
      <c r="POQ922" s="14"/>
      <c r="POR922" s="14"/>
      <c r="POS922" s="14"/>
      <c r="POT922" s="14"/>
      <c r="POU922" s="14"/>
      <c r="POV922" s="14"/>
      <c r="POW922" s="14"/>
      <c r="POX922" s="14"/>
      <c r="POY922" s="14"/>
      <c r="POZ922" s="14"/>
      <c r="PPA922" s="14"/>
      <c r="PPB922" s="14"/>
      <c r="PPC922" s="14"/>
      <c r="PPD922" s="14"/>
      <c r="PPE922" s="14"/>
      <c r="PPF922" s="14"/>
      <c r="PPG922" s="14"/>
      <c r="PPH922" s="14"/>
      <c r="PPI922" s="14"/>
      <c r="PPJ922" s="14"/>
      <c r="PPK922" s="14"/>
      <c r="PPL922" s="14"/>
      <c r="PPM922" s="14"/>
      <c r="PPN922" s="14"/>
      <c r="PPO922" s="14"/>
      <c r="PPP922" s="14"/>
      <c r="PPQ922" s="14"/>
      <c r="PPR922" s="14"/>
      <c r="PPS922" s="14"/>
      <c r="PPT922" s="14"/>
      <c r="PPU922" s="14"/>
      <c r="PPV922" s="14"/>
      <c r="PPW922" s="14"/>
      <c r="PPX922" s="14"/>
      <c r="PPY922" s="14"/>
      <c r="PPZ922" s="14"/>
      <c r="PQA922" s="14"/>
      <c r="PQB922" s="14"/>
      <c r="PQC922" s="14"/>
      <c r="PQD922" s="14"/>
      <c r="PQE922" s="14"/>
      <c r="PQF922" s="14"/>
      <c r="PQG922" s="14"/>
      <c r="PQH922" s="14"/>
      <c r="PQI922" s="14"/>
      <c r="PQJ922" s="14"/>
      <c r="PQK922" s="14"/>
      <c r="PQL922" s="14"/>
      <c r="PQM922" s="14"/>
      <c r="PQN922" s="14"/>
      <c r="PQO922" s="14"/>
      <c r="PQP922" s="14"/>
      <c r="PQQ922" s="14"/>
      <c r="PQR922" s="14"/>
      <c r="PQS922" s="14"/>
      <c r="PQT922" s="14"/>
      <c r="PQU922" s="14"/>
      <c r="PQV922" s="14"/>
      <c r="PQW922" s="14"/>
      <c r="PQX922" s="14"/>
      <c r="PQY922" s="14"/>
      <c r="PQZ922" s="14"/>
      <c r="PRA922" s="14"/>
      <c r="PRB922" s="14"/>
      <c r="PRC922" s="14"/>
      <c r="PRD922" s="14"/>
      <c r="PRE922" s="14"/>
      <c r="PRF922" s="14"/>
      <c r="PRG922" s="14"/>
      <c r="PRH922" s="14"/>
      <c r="PRI922" s="14"/>
      <c r="PRJ922" s="14"/>
      <c r="PRK922" s="14"/>
      <c r="PRL922" s="14"/>
      <c r="PRM922" s="14"/>
      <c r="PRN922" s="14"/>
      <c r="PRO922" s="14"/>
      <c r="PRP922" s="14"/>
      <c r="PRQ922" s="14"/>
      <c r="PRR922" s="14"/>
      <c r="PRS922" s="14"/>
      <c r="PRT922" s="14"/>
      <c r="PRU922" s="14"/>
      <c r="PRV922" s="14"/>
      <c r="PRW922" s="14"/>
      <c r="PRX922" s="14"/>
      <c r="PRY922" s="14"/>
      <c r="PRZ922" s="14"/>
      <c r="PSA922" s="14"/>
      <c r="PSB922" s="14"/>
      <c r="PSC922" s="14"/>
      <c r="PSD922" s="14"/>
      <c r="PSE922" s="14"/>
      <c r="PSF922" s="14"/>
      <c r="PSG922" s="14"/>
      <c r="PSH922" s="14"/>
      <c r="PSI922" s="14"/>
      <c r="PSJ922" s="14"/>
      <c r="PSK922" s="14"/>
      <c r="PSL922" s="14"/>
      <c r="PSM922" s="14"/>
      <c r="PSN922" s="14"/>
      <c r="PSO922" s="14"/>
      <c r="PSP922" s="14"/>
      <c r="PSQ922" s="14"/>
      <c r="PSR922" s="14"/>
      <c r="PSS922" s="14"/>
      <c r="PST922" s="14"/>
      <c r="PSU922" s="14"/>
      <c r="PSV922" s="14"/>
      <c r="PSW922" s="14"/>
      <c r="PSX922" s="14"/>
      <c r="PSY922" s="14"/>
      <c r="PSZ922" s="14"/>
      <c r="PTA922" s="14"/>
      <c r="PTB922" s="14"/>
      <c r="PTC922" s="14"/>
      <c r="PTD922" s="14"/>
      <c r="PTE922" s="14"/>
      <c r="PTF922" s="14"/>
      <c r="PTG922" s="14"/>
      <c r="PTH922" s="14"/>
      <c r="PTI922" s="14"/>
      <c r="PTJ922" s="14"/>
      <c r="PTK922" s="14"/>
      <c r="PTL922" s="14"/>
      <c r="PTM922" s="14"/>
      <c r="PTN922" s="14"/>
      <c r="PTO922" s="14"/>
      <c r="PTP922" s="14"/>
      <c r="PTQ922" s="14"/>
      <c r="PTR922" s="14"/>
      <c r="PTS922" s="14"/>
      <c r="PTT922" s="14"/>
      <c r="PTU922" s="14"/>
      <c r="PTV922" s="14"/>
      <c r="PTW922" s="14"/>
      <c r="PTX922" s="14"/>
      <c r="PTY922" s="14"/>
      <c r="PTZ922" s="14"/>
      <c r="PUA922" s="14"/>
      <c r="PUB922" s="14"/>
      <c r="PUC922" s="14"/>
      <c r="PUD922" s="14"/>
      <c r="PUE922" s="14"/>
      <c r="PUF922" s="14"/>
      <c r="PUG922" s="14"/>
      <c r="PUH922" s="14"/>
      <c r="PUI922" s="14"/>
      <c r="PUJ922" s="14"/>
      <c r="PUK922" s="14"/>
      <c r="PUL922" s="14"/>
      <c r="PUM922" s="14"/>
      <c r="PUN922" s="14"/>
      <c r="PUO922" s="14"/>
      <c r="PUP922" s="14"/>
      <c r="PUQ922" s="14"/>
      <c r="PUR922" s="14"/>
      <c r="PUS922" s="14"/>
      <c r="PUT922" s="14"/>
      <c r="PUU922" s="14"/>
      <c r="PUV922" s="14"/>
      <c r="PUW922" s="14"/>
      <c r="PUX922" s="14"/>
      <c r="PUY922" s="14"/>
      <c r="PUZ922" s="14"/>
      <c r="PVA922" s="14"/>
      <c r="PVB922" s="14"/>
      <c r="PVC922" s="14"/>
      <c r="PVD922" s="14"/>
      <c r="PVE922" s="14"/>
      <c r="PVF922" s="14"/>
      <c r="PVG922" s="14"/>
      <c r="PVH922" s="14"/>
      <c r="PVI922" s="14"/>
      <c r="PVJ922" s="14"/>
      <c r="PVK922" s="14"/>
      <c r="PVL922" s="14"/>
      <c r="PVM922" s="14"/>
      <c r="PVN922" s="14"/>
      <c r="PVO922" s="14"/>
      <c r="PVP922" s="14"/>
      <c r="PVQ922" s="14"/>
      <c r="PVR922" s="14"/>
      <c r="PVS922" s="14"/>
      <c r="PVT922" s="14"/>
      <c r="PVU922" s="14"/>
      <c r="PVV922" s="14"/>
      <c r="PVW922" s="14"/>
      <c r="PVX922" s="14"/>
      <c r="PVY922" s="14"/>
      <c r="PVZ922" s="14"/>
      <c r="PWA922" s="14"/>
      <c r="PWB922" s="14"/>
      <c r="PWC922" s="14"/>
      <c r="PWD922" s="14"/>
      <c r="PWE922" s="14"/>
      <c r="PWF922" s="14"/>
      <c r="PWG922" s="14"/>
      <c r="PWH922" s="14"/>
      <c r="PWI922" s="14"/>
      <c r="PWJ922" s="14"/>
      <c r="PWK922" s="14"/>
      <c r="PWL922" s="14"/>
      <c r="PWM922" s="14"/>
      <c r="PWN922" s="14"/>
      <c r="PWO922" s="14"/>
      <c r="PWP922" s="14"/>
      <c r="PWQ922" s="14"/>
      <c r="PWR922" s="14"/>
      <c r="PWS922" s="14"/>
      <c r="PWT922" s="14"/>
      <c r="PWU922" s="14"/>
      <c r="PWV922" s="14"/>
      <c r="PWW922" s="14"/>
      <c r="PWX922" s="14"/>
      <c r="PWY922" s="14"/>
      <c r="PWZ922" s="14"/>
      <c r="PXA922" s="14"/>
      <c r="PXB922" s="14"/>
      <c r="PXC922" s="14"/>
      <c r="PXD922" s="14"/>
      <c r="PXE922" s="14"/>
      <c r="PXF922" s="14"/>
      <c r="PXG922" s="14"/>
      <c r="PXH922" s="14"/>
      <c r="PXI922" s="14"/>
      <c r="PXJ922" s="14"/>
      <c r="PXK922" s="14"/>
      <c r="PXL922" s="14"/>
      <c r="PXM922" s="14"/>
      <c r="PXN922" s="14"/>
      <c r="PXO922" s="14"/>
      <c r="PXP922" s="14"/>
      <c r="PXQ922" s="14"/>
      <c r="PXR922" s="14"/>
      <c r="PXS922" s="14"/>
      <c r="PXT922" s="14"/>
      <c r="PXU922" s="14"/>
      <c r="PXV922" s="14"/>
      <c r="PXW922" s="14"/>
      <c r="PXX922" s="14"/>
      <c r="PXY922" s="14"/>
      <c r="PXZ922" s="14"/>
      <c r="PYA922" s="14"/>
      <c r="PYB922" s="14"/>
      <c r="PYC922" s="14"/>
      <c r="PYD922" s="14"/>
      <c r="PYE922" s="14"/>
      <c r="PYF922" s="14"/>
      <c r="PYG922" s="14"/>
      <c r="PYH922" s="14"/>
      <c r="PYI922" s="14"/>
      <c r="PYJ922" s="14"/>
      <c r="PYK922" s="14"/>
      <c r="PYL922" s="14"/>
      <c r="PYM922" s="14"/>
      <c r="PYN922" s="14"/>
      <c r="PYO922" s="14"/>
      <c r="PYP922" s="14"/>
      <c r="PYQ922" s="14"/>
      <c r="PYR922" s="14"/>
      <c r="PYS922" s="14"/>
      <c r="PYT922" s="14"/>
      <c r="PYU922" s="14"/>
      <c r="PYV922" s="14"/>
      <c r="PYW922" s="14"/>
      <c r="PYX922" s="14"/>
      <c r="PYY922" s="14"/>
      <c r="PYZ922" s="14"/>
      <c r="PZA922" s="14"/>
      <c r="PZB922" s="14"/>
      <c r="PZC922" s="14"/>
      <c r="PZD922" s="14"/>
      <c r="PZE922" s="14"/>
      <c r="PZF922" s="14"/>
      <c r="PZG922" s="14"/>
      <c r="PZH922" s="14"/>
      <c r="PZI922" s="14"/>
      <c r="PZJ922" s="14"/>
      <c r="PZK922" s="14"/>
      <c r="PZL922" s="14"/>
      <c r="PZM922" s="14"/>
      <c r="PZN922" s="14"/>
      <c r="PZO922" s="14"/>
      <c r="PZP922" s="14"/>
      <c r="PZQ922" s="14"/>
      <c r="PZR922" s="14"/>
      <c r="PZS922" s="14"/>
      <c r="PZT922" s="14"/>
      <c r="PZU922" s="14"/>
      <c r="PZV922" s="14"/>
      <c r="PZW922" s="14"/>
      <c r="PZX922" s="14"/>
      <c r="PZY922" s="14"/>
      <c r="PZZ922" s="14"/>
      <c r="QAA922" s="14"/>
      <c r="QAB922" s="14"/>
      <c r="QAC922" s="14"/>
      <c r="QAD922" s="14"/>
      <c r="QAE922" s="14"/>
      <c r="QAF922" s="14"/>
      <c r="QAG922" s="14"/>
      <c r="QAH922" s="14"/>
      <c r="QAI922" s="14"/>
      <c r="QAJ922" s="14"/>
      <c r="QAK922" s="14"/>
      <c r="QAL922" s="14"/>
      <c r="QAM922" s="14"/>
      <c r="QAN922" s="14"/>
      <c r="QAO922" s="14"/>
      <c r="QAP922" s="14"/>
      <c r="QAQ922" s="14"/>
      <c r="QAR922" s="14"/>
      <c r="QAS922" s="14"/>
      <c r="QAT922" s="14"/>
      <c r="QAU922" s="14"/>
      <c r="QAV922" s="14"/>
      <c r="QAW922" s="14"/>
      <c r="QAX922" s="14"/>
      <c r="QAY922" s="14"/>
      <c r="QAZ922" s="14"/>
      <c r="QBA922" s="14"/>
      <c r="QBB922" s="14"/>
      <c r="QBC922" s="14"/>
      <c r="QBD922" s="14"/>
      <c r="QBE922" s="14"/>
      <c r="QBF922" s="14"/>
      <c r="QBG922" s="14"/>
      <c r="QBH922" s="14"/>
      <c r="QBI922" s="14"/>
      <c r="QBJ922" s="14"/>
      <c r="QBK922" s="14"/>
      <c r="QBL922" s="14"/>
      <c r="QBM922" s="14"/>
      <c r="QBN922" s="14"/>
      <c r="QBO922" s="14"/>
      <c r="QBP922" s="14"/>
      <c r="QBQ922" s="14"/>
      <c r="QBR922" s="14"/>
      <c r="QBS922" s="14"/>
      <c r="QBT922" s="14"/>
      <c r="QBU922" s="14"/>
      <c r="QBV922" s="14"/>
      <c r="QBW922" s="14"/>
      <c r="QBX922" s="14"/>
      <c r="QBY922" s="14"/>
      <c r="QBZ922" s="14"/>
      <c r="QCA922" s="14"/>
      <c r="QCB922" s="14"/>
      <c r="QCC922" s="14"/>
      <c r="QCD922" s="14"/>
      <c r="QCE922" s="14"/>
      <c r="QCF922" s="14"/>
      <c r="QCG922" s="14"/>
      <c r="QCH922" s="14"/>
      <c r="QCI922" s="14"/>
      <c r="QCJ922" s="14"/>
      <c r="QCK922" s="14"/>
      <c r="QCL922" s="14"/>
      <c r="QCM922" s="14"/>
      <c r="QCN922" s="14"/>
      <c r="QCO922" s="14"/>
      <c r="QCP922" s="14"/>
      <c r="QCQ922" s="14"/>
      <c r="QCR922" s="14"/>
      <c r="QCS922" s="14"/>
      <c r="QCT922" s="14"/>
      <c r="QCU922" s="14"/>
      <c r="QCV922" s="14"/>
      <c r="QCW922" s="14"/>
      <c r="QCX922" s="14"/>
      <c r="QCY922" s="14"/>
      <c r="QCZ922" s="14"/>
      <c r="QDA922" s="14"/>
      <c r="QDB922" s="14"/>
      <c r="QDC922" s="14"/>
      <c r="QDD922" s="14"/>
      <c r="QDE922" s="14"/>
      <c r="QDF922" s="14"/>
      <c r="QDG922" s="14"/>
      <c r="QDH922" s="14"/>
      <c r="QDI922" s="14"/>
      <c r="QDJ922" s="14"/>
      <c r="QDK922" s="14"/>
      <c r="QDL922" s="14"/>
      <c r="QDM922" s="14"/>
      <c r="QDN922" s="14"/>
      <c r="QDO922" s="14"/>
      <c r="QDP922" s="14"/>
      <c r="QDQ922" s="14"/>
      <c r="QDR922" s="14"/>
      <c r="QDS922" s="14"/>
      <c r="QDT922" s="14"/>
      <c r="QDU922" s="14"/>
      <c r="QDV922" s="14"/>
      <c r="QDW922" s="14"/>
      <c r="QDX922" s="14"/>
      <c r="QDY922" s="14"/>
      <c r="QDZ922" s="14"/>
      <c r="QEA922" s="14"/>
      <c r="QEB922" s="14"/>
      <c r="QEC922" s="14"/>
      <c r="QED922" s="14"/>
      <c r="QEE922" s="14"/>
      <c r="QEF922" s="14"/>
      <c r="QEG922" s="14"/>
      <c r="QEH922" s="14"/>
      <c r="QEI922" s="14"/>
      <c r="QEJ922" s="14"/>
      <c r="QEK922" s="14"/>
      <c r="QEL922" s="14"/>
      <c r="QEM922" s="14"/>
      <c r="QEN922" s="14"/>
      <c r="QEO922" s="14"/>
      <c r="QEP922" s="14"/>
      <c r="QEQ922" s="14"/>
      <c r="QER922" s="14"/>
      <c r="QES922" s="14"/>
      <c r="QET922" s="14"/>
      <c r="QEU922" s="14"/>
      <c r="QEV922" s="14"/>
      <c r="QEW922" s="14"/>
      <c r="QEX922" s="14"/>
      <c r="QEY922" s="14"/>
      <c r="QEZ922" s="14"/>
      <c r="QFA922" s="14"/>
      <c r="QFB922" s="14"/>
      <c r="QFC922" s="14"/>
      <c r="QFD922" s="14"/>
      <c r="QFE922" s="14"/>
      <c r="QFF922" s="14"/>
      <c r="QFG922" s="14"/>
      <c r="QFH922" s="14"/>
      <c r="QFI922" s="14"/>
      <c r="QFJ922" s="14"/>
      <c r="QFK922" s="14"/>
      <c r="QFL922" s="14"/>
      <c r="QFM922" s="14"/>
      <c r="QFN922" s="14"/>
      <c r="QFO922" s="14"/>
      <c r="QFP922" s="14"/>
      <c r="QFQ922" s="14"/>
      <c r="QFR922" s="14"/>
      <c r="QFS922" s="14"/>
      <c r="QFT922" s="14"/>
      <c r="QFU922" s="14"/>
      <c r="QFV922" s="14"/>
      <c r="QFW922" s="14"/>
      <c r="QFX922" s="14"/>
      <c r="QFY922" s="14"/>
      <c r="QFZ922" s="14"/>
      <c r="QGA922" s="14"/>
      <c r="QGB922" s="14"/>
      <c r="QGC922" s="14"/>
      <c r="QGD922" s="14"/>
      <c r="QGE922" s="14"/>
      <c r="QGF922" s="14"/>
      <c r="QGG922" s="14"/>
      <c r="QGH922" s="14"/>
      <c r="QGI922" s="14"/>
      <c r="QGJ922" s="14"/>
      <c r="QGK922" s="14"/>
      <c r="QGL922" s="14"/>
      <c r="QGM922" s="14"/>
      <c r="QGN922" s="14"/>
      <c r="QGO922" s="14"/>
      <c r="QGP922" s="14"/>
      <c r="QGQ922" s="14"/>
      <c r="QGR922" s="14"/>
      <c r="QGS922" s="14"/>
      <c r="QGT922" s="14"/>
      <c r="QGU922" s="14"/>
      <c r="QGV922" s="14"/>
      <c r="QGW922" s="14"/>
      <c r="QGX922" s="14"/>
      <c r="QGY922" s="14"/>
      <c r="QGZ922" s="14"/>
      <c r="QHA922" s="14"/>
      <c r="QHB922" s="14"/>
      <c r="QHC922" s="14"/>
      <c r="QHD922" s="14"/>
      <c r="QHE922" s="14"/>
      <c r="QHF922" s="14"/>
      <c r="QHG922" s="14"/>
      <c r="QHH922" s="14"/>
      <c r="QHI922" s="14"/>
      <c r="QHJ922" s="14"/>
      <c r="QHK922" s="14"/>
      <c r="QHL922" s="14"/>
      <c r="QHM922" s="14"/>
      <c r="QHN922" s="14"/>
      <c r="QHO922" s="14"/>
      <c r="QHP922" s="14"/>
      <c r="QHQ922" s="14"/>
      <c r="QHR922" s="14"/>
      <c r="QHS922" s="14"/>
      <c r="QHT922" s="14"/>
      <c r="QHU922" s="14"/>
      <c r="QHV922" s="14"/>
      <c r="QHW922" s="14"/>
      <c r="QHX922" s="14"/>
      <c r="QHY922" s="14"/>
      <c r="QHZ922" s="14"/>
      <c r="QIA922" s="14"/>
      <c r="QIB922" s="14"/>
      <c r="QIC922" s="14"/>
      <c r="QID922" s="14"/>
      <c r="QIE922" s="14"/>
      <c r="QIF922" s="14"/>
      <c r="QIG922" s="14"/>
      <c r="QIH922" s="14"/>
      <c r="QII922" s="14"/>
      <c r="QIJ922" s="14"/>
      <c r="QIK922" s="14"/>
      <c r="QIL922" s="14"/>
      <c r="QIM922" s="14"/>
      <c r="QIN922" s="14"/>
      <c r="QIO922" s="14"/>
      <c r="QIP922" s="14"/>
      <c r="QIQ922" s="14"/>
      <c r="QIR922" s="14"/>
      <c r="QIS922" s="14"/>
      <c r="QIT922" s="14"/>
      <c r="QIU922" s="14"/>
      <c r="QIV922" s="14"/>
      <c r="QIW922" s="14"/>
      <c r="QIX922" s="14"/>
      <c r="QIY922" s="14"/>
      <c r="QIZ922" s="14"/>
      <c r="QJA922" s="14"/>
      <c r="QJB922" s="14"/>
      <c r="QJC922" s="14"/>
      <c r="QJD922" s="14"/>
      <c r="QJE922" s="14"/>
      <c r="QJF922" s="14"/>
      <c r="QJG922" s="14"/>
      <c r="QJH922" s="14"/>
      <c r="QJI922" s="14"/>
      <c r="QJJ922" s="14"/>
      <c r="QJK922" s="14"/>
      <c r="QJL922" s="14"/>
      <c r="QJM922" s="14"/>
      <c r="QJN922" s="14"/>
      <c r="QJO922" s="14"/>
      <c r="QJP922" s="14"/>
      <c r="QJQ922" s="14"/>
      <c r="QJR922" s="14"/>
      <c r="QJS922" s="14"/>
      <c r="QJT922" s="14"/>
      <c r="QJU922" s="14"/>
      <c r="QJV922" s="14"/>
      <c r="QJW922" s="14"/>
      <c r="QJX922" s="14"/>
      <c r="QJY922" s="14"/>
      <c r="QJZ922" s="14"/>
      <c r="QKA922" s="14"/>
      <c r="QKB922" s="14"/>
      <c r="QKC922" s="14"/>
      <c r="QKD922" s="14"/>
      <c r="QKE922" s="14"/>
      <c r="QKF922" s="14"/>
      <c r="QKG922" s="14"/>
      <c r="QKH922" s="14"/>
      <c r="QKI922" s="14"/>
      <c r="QKJ922" s="14"/>
      <c r="QKK922" s="14"/>
      <c r="QKL922" s="14"/>
      <c r="QKM922" s="14"/>
      <c r="QKN922" s="14"/>
      <c r="QKO922" s="14"/>
      <c r="QKP922" s="14"/>
      <c r="QKQ922" s="14"/>
      <c r="QKR922" s="14"/>
      <c r="QKS922" s="14"/>
      <c r="QKT922" s="14"/>
      <c r="QKU922" s="14"/>
      <c r="QKV922" s="14"/>
      <c r="QKW922" s="14"/>
      <c r="QKX922" s="14"/>
      <c r="QKY922" s="14"/>
      <c r="QKZ922" s="14"/>
      <c r="QLA922" s="14"/>
      <c r="QLB922" s="14"/>
      <c r="QLC922" s="14"/>
      <c r="QLD922" s="14"/>
      <c r="QLE922" s="14"/>
      <c r="QLF922" s="14"/>
      <c r="QLG922" s="14"/>
      <c r="QLH922" s="14"/>
      <c r="QLI922" s="14"/>
      <c r="QLJ922" s="14"/>
      <c r="QLK922" s="14"/>
      <c r="QLL922" s="14"/>
      <c r="QLM922" s="14"/>
      <c r="QLN922" s="14"/>
      <c r="QLO922" s="14"/>
      <c r="QLP922" s="14"/>
      <c r="QLQ922" s="14"/>
      <c r="QLR922" s="14"/>
      <c r="QLS922" s="14"/>
      <c r="QLT922" s="14"/>
      <c r="QLU922" s="14"/>
      <c r="QLV922" s="14"/>
      <c r="QLW922" s="14"/>
      <c r="QLX922" s="14"/>
      <c r="QLY922" s="14"/>
      <c r="QLZ922" s="14"/>
      <c r="QMA922" s="14"/>
      <c r="QMB922" s="14"/>
      <c r="QMC922" s="14"/>
      <c r="QMD922" s="14"/>
      <c r="QME922" s="14"/>
      <c r="QMF922" s="14"/>
      <c r="QMG922" s="14"/>
      <c r="QMH922" s="14"/>
      <c r="QMI922" s="14"/>
      <c r="QMJ922" s="14"/>
      <c r="QMK922" s="14"/>
      <c r="QML922" s="14"/>
      <c r="QMM922" s="14"/>
      <c r="QMN922" s="14"/>
      <c r="QMO922" s="14"/>
      <c r="QMP922" s="14"/>
      <c r="QMQ922" s="14"/>
      <c r="QMR922" s="14"/>
      <c r="QMS922" s="14"/>
      <c r="QMT922" s="14"/>
      <c r="QMU922" s="14"/>
      <c r="QMV922" s="14"/>
      <c r="QMW922" s="14"/>
      <c r="QMX922" s="14"/>
      <c r="QMY922" s="14"/>
      <c r="QMZ922" s="14"/>
      <c r="QNA922" s="14"/>
      <c r="QNB922" s="14"/>
      <c r="QNC922" s="14"/>
      <c r="QND922" s="14"/>
      <c r="QNE922" s="14"/>
      <c r="QNF922" s="14"/>
      <c r="QNG922" s="14"/>
      <c r="QNH922" s="14"/>
      <c r="QNI922" s="14"/>
      <c r="QNJ922" s="14"/>
      <c r="QNK922" s="14"/>
      <c r="QNL922" s="14"/>
      <c r="QNM922" s="14"/>
      <c r="QNN922" s="14"/>
      <c r="QNO922" s="14"/>
      <c r="QNP922" s="14"/>
      <c r="QNQ922" s="14"/>
      <c r="QNR922" s="14"/>
      <c r="QNS922" s="14"/>
      <c r="QNT922" s="14"/>
      <c r="QNU922" s="14"/>
      <c r="QNV922" s="14"/>
      <c r="QNW922" s="14"/>
      <c r="QNX922" s="14"/>
      <c r="QNY922" s="14"/>
      <c r="QNZ922" s="14"/>
      <c r="QOA922" s="14"/>
      <c r="QOB922" s="14"/>
      <c r="QOC922" s="14"/>
      <c r="QOD922" s="14"/>
      <c r="QOE922" s="14"/>
      <c r="QOF922" s="14"/>
      <c r="QOG922" s="14"/>
      <c r="QOH922" s="14"/>
      <c r="QOI922" s="14"/>
      <c r="QOJ922" s="14"/>
      <c r="QOK922" s="14"/>
      <c r="QOL922" s="14"/>
      <c r="QOM922" s="14"/>
      <c r="QON922" s="14"/>
      <c r="QOO922" s="14"/>
      <c r="QOP922" s="14"/>
      <c r="QOQ922" s="14"/>
      <c r="QOR922" s="14"/>
      <c r="QOS922" s="14"/>
      <c r="QOT922" s="14"/>
      <c r="QOU922" s="14"/>
      <c r="QOV922" s="14"/>
      <c r="QOW922" s="14"/>
      <c r="QOX922" s="14"/>
      <c r="QOY922" s="14"/>
      <c r="QOZ922" s="14"/>
      <c r="QPA922" s="14"/>
      <c r="QPB922" s="14"/>
      <c r="QPC922" s="14"/>
      <c r="QPD922" s="14"/>
      <c r="QPE922" s="14"/>
      <c r="QPF922" s="14"/>
      <c r="QPG922" s="14"/>
      <c r="QPH922" s="14"/>
      <c r="QPI922" s="14"/>
      <c r="QPJ922" s="14"/>
      <c r="QPK922" s="14"/>
      <c r="QPL922" s="14"/>
      <c r="QPM922" s="14"/>
      <c r="QPN922" s="14"/>
      <c r="QPO922" s="14"/>
      <c r="QPP922" s="14"/>
      <c r="QPQ922" s="14"/>
      <c r="QPR922" s="14"/>
      <c r="QPS922" s="14"/>
      <c r="QPT922" s="14"/>
      <c r="QPU922" s="14"/>
      <c r="QPV922" s="14"/>
      <c r="QPW922" s="14"/>
      <c r="QPX922" s="14"/>
      <c r="QPY922" s="14"/>
      <c r="QPZ922" s="14"/>
      <c r="QQA922" s="14"/>
      <c r="QQB922" s="14"/>
      <c r="QQC922" s="14"/>
      <c r="QQD922" s="14"/>
      <c r="QQE922" s="14"/>
      <c r="QQF922" s="14"/>
      <c r="QQG922" s="14"/>
      <c r="QQH922" s="14"/>
      <c r="QQI922" s="14"/>
      <c r="QQJ922" s="14"/>
      <c r="QQK922" s="14"/>
      <c r="QQL922" s="14"/>
      <c r="QQM922" s="14"/>
      <c r="QQN922" s="14"/>
      <c r="QQO922" s="14"/>
      <c r="QQP922" s="14"/>
      <c r="QQQ922" s="14"/>
      <c r="QQR922" s="14"/>
      <c r="QQS922" s="14"/>
      <c r="QQT922" s="14"/>
      <c r="QQU922" s="14"/>
      <c r="QQV922" s="14"/>
      <c r="QQW922" s="14"/>
      <c r="QQX922" s="14"/>
      <c r="QQY922" s="14"/>
      <c r="QQZ922" s="14"/>
      <c r="QRA922" s="14"/>
      <c r="QRB922" s="14"/>
      <c r="QRC922" s="14"/>
      <c r="QRD922" s="14"/>
      <c r="QRE922" s="14"/>
      <c r="QRF922" s="14"/>
      <c r="QRG922" s="14"/>
      <c r="QRH922" s="14"/>
      <c r="QRI922" s="14"/>
      <c r="QRJ922" s="14"/>
      <c r="QRK922" s="14"/>
      <c r="QRL922" s="14"/>
      <c r="QRM922" s="14"/>
      <c r="QRN922" s="14"/>
      <c r="QRO922" s="14"/>
      <c r="QRP922" s="14"/>
      <c r="QRQ922" s="14"/>
      <c r="QRR922" s="14"/>
      <c r="QRS922" s="14"/>
      <c r="QRT922" s="14"/>
      <c r="QRU922" s="14"/>
      <c r="QRV922" s="14"/>
      <c r="QRW922" s="14"/>
      <c r="QRX922" s="14"/>
      <c r="QRY922" s="14"/>
      <c r="QRZ922" s="14"/>
      <c r="QSA922" s="14"/>
      <c r="QSB922" s="14"/>
      <c r="QSC922" s="14"/>
      <c r="QSD922" s="14"/>
      <c r="QSE922" s="14"/>
      <c r="QSF922" s="14"/>
      <c r="QSG922" s="14"/>
      <c r="QSH922" s="14"/>
      <c r="QSI922" s="14"/>
      <c r="QSJ922" s="14"/>
      <c r="QSK922" s="14"/>
      <c r="QSL922" s="14"/>
      <c r="QSM922" s="14"/>
      <c r="QSN922" s="14"/>
      <c r="QSO922" s="14"/>
      <c r="QSP922" s="14"/>
      <c r="QSQ922" s="14"/>
      <c r="QSR922" s="14"/>
      <c r="QSS922" s="14"/>
      <c r="QST922" s="14"/>
      <c r="QSU922" s="14"/>
      <c r="QSV922" s="14"/>
      <c r="QSW922" s="14"/>
      <c r="QSX922" s="14"/>
      <c r="QSY922" s="14"/>
      <c r="QSZ922" s="14"/>
      <c r="QTA922" s="14"/>
      <c r="QTB922" s="14"/>
      <c r="QTC922" s="14"/>
      <c r="QTD922" s="14"/>
      <c r="QTE922" s="14"/>
      <c r="QTF922" s="14"/>
      <c r="QTG922" s="14"/>
      <c r="QTH922" s="14"/>
      <c r="QTI922" s="14"/>
      <c r="QTJ922" s="14"/>
      <c r="QTK922" s="14"/>
      <c r="QTL922" s="14"/>
      <c r="QTM922" s="14"/>
      <c r="QTN922" s="14"/>
      <c r="QTO922" s="14"/>
      <c r="QTP922" s="14"/>
      <c r="QTQ922" s="14"/>
      <c r="QTR922" s="14"/>
      <c r="QTS922" s="14"/>
      <c r="QTT922" s="14"/>
      <c r="QTU922" s="14"/>
      <c r="QTV922" s="14"/>
      <c r="QTW922" s="14"/>
      <c r="QTX922" s="14"/>
      <c r="QTY922" s="14"/>
      <c r="QTZ922" s="14"/>
      <c r="QUA922" s="14"/>
      <c r="QUB922" s="14"/>
      <c r="QUC922" s="14"/>
      <c r="QUD922" s="14"/>
      <c r="QUE922" s="14"/>
      <c r="QUF922" s="14"/>
      <c r="QUG922" s="14"/>
      <c r="QUH922" s="14"/>
      <c r="QUI922" s="14"/>
      <c r="QUJ922" s="14"/>
      <c r="QUK922" s="14"/>
      <c r="QUL922" s="14"/>
      <c r="QUM922" s="14"/>
      <c r="QUN922" s="14"/>
      <c r="QUO922" s="14"/>
      <c r="QUP922" s="14"/>
      <c r="QUQ922" s="14"/>
      <c r="QUR922" s="14"/>
      <c r="QUS922" s="14"/>
      <c r="QUT922" s="14"/>
      <c r="QUU922" s="14"/>
      <c r="QUV922" s="14"/>
      <c r="QUW922" s="14"/>
      <c r="QUX922" s="14"/>
      <c r="QUY922" s="14"/>
      <c r="QUZ922" s="14"/>
      <c r="QVA922" s="14"/>
      <c r="QVB922" s="14"/>
      <c r="QVC922" s="14"/>
      <c r="QVD922" s="14"/>
      <c r="QVE922" s="14"/>
      <c r="QVF922" s="14"/>
      <c r="QVG922" s="14"/>
      <c r="QVH922" s="14"/>
      <c r="QVI922" s="14"/>
      <c r="QVJ922" s="14"/>
      <c r="QVK922" s="14"/>
      <c r="QVL922" s="14"/>
      <c r="QVM922" s="14"/>
      <c r="QVN922" s="14"/>
      <c r="QVO922" s="14"/>
      <c r="QVP922" s="14"/>
      <c r="QVQ922" s="14"/>
      <c r="QVR922" s="14"/>
      <c r="QVS922" s="14"/>
      <c r="QVT922" s="14"/>
      <c r="QVU922" s="14"/>
      <c r="QVV922" s="14"/>
      <c r="QVW922" s="14"/>
      <c r="QVX922" s="14"/>
      <c r="QVY922" s="14"/>
      <c r="QVZ922" s="14"/>
      <c r="QWA922" s="14"/>
      <c r="QWB922" s="14"/>
      <c r="QWC922" s="14"/>
      <c r="QWD922" s="14"/>
      <c r="QWE922" s="14"/>
      <c r="QWF922" s="14"/>
      <c r="QWG922" s="14"/>
      <c r="QWH922" s="14"/>
      <c r="QWI922" s="14"/>
      <c r="QWJ922" s="14"/>
      <c r="QWK922" s="14"/>
      <c r="QWL922" s="14"/>
      <c r="QWM922" s="14"/>
      <c r="QWN922" s="14"/>
      <c r="QWO922" s="14"/>
      <c r="QWP922" s="14"/>
      <c r="QWQ922" s="14"/>
      <c r="QWR922" s="14"/>
      <c r="QWS922" s="14"/>
      <c r="QWT922" s="14"/>
      <c r="QWU922" s="14"/>
      <c r="QWV922" s="14"/>
      <c r="QWW922" s="14"/>
      <c r="QWX922" s="14"/>
      <c r="QWY922" s="14"/>
      <c r="QWZ922" s="14"/>
      <c r="QXA922" s="14"/>
      <c r="QXB922" s="14"/>
      <c r="QXC922" s="14"/>
      <c r="QXD922" s="14"/>
      <c r="QXE922" s="14"/>
      <c r="QXF922" s="14"/>
      <c r="QXG922" s="14"/>
      <c r="QXH922" s="14"/>
      <c r="QXI922" s="14"/>
      <c r="QXJ922" s="14"/>
      <c r="QXK922" s="14"/>
      <c r="QXL922" s="14"/>
      <c r="QXM922" s="14"/>
      <c r="QXN922" s="14"/>
      <c r="QXO922" s="14"/>
      <c r="QXP922" s="14"/>
      <c r="QXQ922" s="14"/>
      <c r="QXR922" s="14"/>
      <c r="QXS922" s="14"/>
      <c r="QXT922" s="14"/>
      <c r="QXU922" s="14"/>
      <c r="QXV922" s="14"/>
      <c r="QXW922" s="14"/>
      <c r="QXX922" s="14"/>
      <c r="QXY922" s="14"/>
      <c r="QXZ922" s="14"/>
      <c r="QYA922" s="14"/>
      <c r="QYB922" s="14"/>
      <c r="QYC922" s="14"/>
      <c r="QYD922" s="14"/>
      <c r="QYE922" s="14"/>
      <c r="QYF922" s="14"/>
      <c r="QYG922" s="14"/>
      <c r="QYH922" s="14"/>
      <c r="QYI922" s="14"/>
      <c r="QYJ922" s="14"/>
      <c r="QYK922" s="14"/>
      <c r="QYL922" s="14"/>
      <c r="QYM922" s="14"/>
      <c r="QYN922" s="14"/>
      <c r="QYO922" s="14"/>
      <c r="QYP922" s="14"/>
      <c r="QYQ922" s="14"/>
      <c r="QYR922" s="14"/>
      <c r="QYS922" s="14"/>
      <c r="QYT922" s="14"/>
      <c r="QYU922" s="14"/>
      <c r="QYV922" s="14"/>
      <c r="QYW922" s="14"/>
      <c r="QYX922" s="14"/>
      <c r="QYY922" s="14"/>
      <c r="QYZ922" s="14"/>
      <c r="QZA922" s="14"/>
      <c r="QZB922" s="14"/>
      <c r="QZC922" s="14"/>
      <c r="QZD922" s="14"/>
      <c r="QZE922" s="14"/>
      <c r="QZF922" s="14"/>
      <c r="QZG922" s="14"/>
      <c r="QZH922" s="14"/>
      <c r="QZI922" s="14"/>
      <c r="QZJ922" s="14"/>
      <c r="QZK922" s="14"/>
      <c r="QZL922" s="14"/>
      <c r="QZM922" s="14"/>
      <c r="QZN922" s="14"/>
      <c r="QZO922" s="14"/>
      <c r="QZP922" s="14"/>
      <c r="QZQ922" s="14"/>
      <c r="QZR922" s="14"/>
      <c r="QZS922" s="14"/>
      <c r="QZT922" s="14"/>
      <c r="QZU922" s="14"/>
      <c r="QZV922" s="14"/>
      <c r="QZW922" s="14"/>
      <c r="QZX922" s="14"/>
      <c r="QZY922" s="14"/>
      <c r="QZZ922" s="14"/>
      <c r="RAA922" s="14"/>
      <c r="RAB922" s="14"/>
      <c r="RAC922" s="14"/>
      <c r="RAD922" s="14"/>
      <c r="RAE922" s="14"/>
      <c r="RAF922" s="14"/>
      <c r="RAG922" s="14"/>
      <c r="RAH922" s="14"/>
      <c r="RAI922" s="14"/>
      <c r="RAJ922" s="14"/>
      <c r="RAK922" s="14"/>
      <c r="RAL922" s="14"/>
      <c r="RAM922" s="14"/>
      <c r="RAN922" s="14"/>
      <c r="RAO922" s="14"/>
      <c r="RAP922" s="14"/>
      <c r="RAQ922" s="14"/>
      <c r="RAR922" s="14"/>
      <c r="RAS922" s="14"/>
      <c r="RAT922" s="14"/>
      <c r="RAU922" s="14"/>
      <c r="RAV922" s="14"/>
      <c r="RAW922" s="14"/>
      <c r="RAX922" s="14"/>
      <c r="RAY922" s="14"/>
      <c r="RAZ922" s="14"/>
      <c r="RBA922" s="14"/>
      <c r="RBB922" s="14"/>
      <c r="RBC922" s="14"/>
      <c r="RBD922" s="14"/>
      <c r="RBE922" s="14"/>
      <c r="RBF922" s="14"/>
      <c r="RBG922" s="14"/>
      <c r="RBH922" s="14"/>
      <c r="RBI922" s="14"/>
      <c r="RBJ922" s="14"/>
      <c r="RBK922" s="14"/>
      <c r="RBL922" s="14"/>
      <c r="RBM922" s="14"/>
      <c r="RBN922" s="14"/>
      <c r="RBO922" s="14"/>
      <c r="RBP922" s="14"/>
      <c r="RBQ922" s="14"/>
      <c r="RBR922" s="14"/>
      <c r="RBS922" s="14"/>
      <c r="RBT922" s="14"/>
      <c r="RBU922" s="14"/>
      <c r="RBV922" s="14"/>
      <c r="RBW922" s="14"/>
      <c r="RBX922" s="14"/>
      <c r="RBY922" s="14"/>
      <c r="RBZ922" s="14"/>
      <c r="RCA922" s="14"/>
      <c r="RCB922" s="14"/>
      <c r="RCC922" s="14"/>
      <c r="RCD922" s="14"/>
      <c r="RCE922" s="14"/>
      <c r="RCF922" s="14"/>
      <c r="RCG922" s="14"/>
      <c r="RCH922" s="14"/>
      <c r="RCI922" s="14"/>
      <c r="RCJ922" s="14"/>
      <c r="RCK922" s="14"/>
      <c r="RCL922" s="14"/>
      <c r="RCM922" s="14"/>
      <c r="RCN922" s="14"/>
      <c r="RCO922" s="14"/>
      <c r="RCP922" s="14"/>
      <c r="RCQ922" s="14"/>
      <c r="RCR922" s="14"/>
      <c r="RCS922" s="14"/>
      <c r="RCT922" s="14"/>
      <c r="RCU922" s="14"/>
      <c r="RCV922" s="14"/>
      <c r="RCW922" s="14"/>
      <c r="RCX922" s="14"/>
      <c r="RCY922" s="14"/>
      <c r="RCZ922" s="14"/>
      <c r="RDA922" s="14"/>
      <c r="RDB922" s="14"/>
      <c r="RDC922" s="14"/>
      <c r="RDD922" s="14"/>
      <c r="RDE922" s="14"/>
      <c r="RDF922" s="14"/>
      <c r="RDG922" s="14"/>
      <c r="RDH922" s="14"/>
      <c r="RDI922" s="14"/>
      <c r="RDJ922" s="14"/>
      <c r="RDK922" s="14"/>
      <c r="RDL922" s="14"/>
      <c r="RDM922" s="14"/>
      <c r="RDN922" s="14"/>
      <c r="RDO922" s="14"/>
      <c r="RDP922" s="14"/>
      <c r="RDQ922" s="14"/>
      <c r="RDR922" s="14"/>
      <c r="RDS922" s="14"/>
      <c r="RDT922" s="14"/>
      <c r="RDU922" s="14"/>
      <c r="RDV922" s="14"/>
      <c r="RDW922" s="14"/>
      <c r="RDX922" s="14"/>
      <c r="RDY922" s="14"/>
      <c r="RDZ922" s="14"/>
      <c r="REA922" s="14"/>
      <c r="REB922" s="14"/>
      <c r="REC922" s="14"/>
      <c r="RED922" s="14"/>
      <c r="REE922" s="14"/>
      <c r="REF922" s="14"/>
      <c r="REG922" s="14"/>
      <c r="REH922" s="14"/>
      <c r="REI922" s="14"/>
      <c r="REJ922" s="14"/>
      <c r="REK922" s="14"/>
      <c r="REL922" s="14"/>
      <c r="REM922" s="14"/>
      <c r="REN922" s="14"/>
      <c r="REO922" s="14"/>
      <c r="REP922" s="14"/>
      <c r="REQ922" s="14"/>
      <c r="RER922" s="14"/>
      <c r="RES922" s="14"/>
      <c r="RET922" s="14"/>
      <c r="REU922" s="14"/>
      <c r="REV922" s="14"/>
      <c r="REW922" s="14"/>
      <c r="REX922" s="14"/>
      <c r="REY922" s="14"/>
      <c r="REZ922" s="14"/>
      <c r="RFA922" s="14"/>
      <c r="RFB922" s="14"/>
      <c r="RFC922" s="14"/>
      <c r="RFD922" s="14"/>
      <c r="RFE922" s="14"/>
      <c r="RFF922" s="14"/>
      <c r="RFG922" s="14"/>
      <c r="RFH922" s="14"/>
      <c r="RFI922" s="14"/>
      <c r="RFJ922" s="14"/>
      <c r="RFK922" s="14"/>
      <c r="RFL922" s="14"/>
      <c r="RFM922" s="14"/>
      <c r="RFN922" s="14"/>
      <c r="RFO922" s="14"/>
      <c r="RFP922" s="14"/>
      <c r="RFQ922" s="14"/>
      <c r="RFR922" s="14"/>
      <c r="RFS922" s="14"/>
      <c r="RFT922" s="14"/>
      <c r="RFU922" s="14"/>
      <c r="RFV922" s="14"/>
      <c r="RFW922" s="14"/>
      <c r="RFX922" s="14"/>
      <c r="RFY922" s="14"/>
      <c r="RFZ922" s="14"/>
      <c r="RGA922" s="14"/>
      <c r="RGB922" s="14"/>
      <c r="RGC922" s="14"/>
      <c r="RGD922" s="14"/>
      <c r="RGE922" s="14"/>
      <c r="RGF922" s="14"/>
      <c r="RGG922" s="14"/>
      <c r="RGH922" s="14"/>
      <c r="RGI922" s="14"/>
      <c r="RGJ922" s="14"/>
      <c r="RGK922" s="14"/>
      <c r="RGL922" s="14"/>
      <c r="RGM922" s="14"/>
      <c r="RGN922" s="14"/>
      <c r="RGO922" s="14"/>
      <c r="RGP922" s="14"/>
      <c r="RGQ922" s="14"/>
      <c r="RGR922" s="14"/>
      <c r="RGS922" s="14"/>
      <c r="RGT922" s="14"/>
      <c r="RGU922" s="14"/>
      <c r="RGV922" s="14"/>
      <c r="RGW922" s="14"/>
      <c r="RGX922" s="14"/>
      <c r="RGY922" s="14"/>
      <c r="RGZ922" s="14"/>
      <c r="RHA922" s="14"/>
      <c r="RHB922" s="14"/>
      <c r="RHC922" s="14"/>
      <c r="RHD922" s="14"/>
      <c r="RHE922" s="14"/>
      <c r="RHF922" s="14"/>
      <c r="RHG922" s="14"/>
      <c r="RHH922" s="14"/>
      <c r="RHI922" s="14"/>
      <c r="RHJ922" s="14"/>
      <c r="RHK922" s="14"/>
      <c r="RHL922" s="14"/>
      <c r="RHM922" s="14"/>
      <c r="RHN922" s="14"/>
      <c r="RHO922" s="14"/>
      <c r="RHP922" s="14"/>
      <c r="RHQ922" s="14"/>
      <c r="RHR922" s="14"/>
      <c r="RHS922" s="14"/>
      <c r="RHT922" s="14"/>
      <c r="RHU922" s="14"/>
      <c r="RHV922" s="14"/>
      <c r="RHW922" s="14"/>
      <c r="RHX922" s="14"/>
      <c r="RHY922" s="14"/>
      <c r="RHZ922" s="14"/>
      <c r="RIA922" s="14"/>
      <c r="RIB922" s="14"/>
      <c r="RIC922" s="14"/>
      <c r="RID922" s="14"/>
      <c r="RIE922" s="14"/>
      <c r="RIF922" s="14"/>
      <c r="RIG922" s="14"/>
      <c r="RIH922" s="14"/>
      <c r="RII922" s="14"/>
      <c r="RIJ922" s="14"/>
      <c r="RIK922" s="14"/>
      <c r="RIL922" s="14"/>
      <c r="RIM922" s="14"/>
      <c r="RIN922" s="14"/>
      <c r="RIO922" s="14"/>
      <c r="RIP922" s="14"/>
      <c r="RIQ922" s="14"/>
      <c r="RIR922" s="14"/>
      <c r="RIS922" s="14"/>
      <c r="RIT922" s="14"/>
      <c r="RIU922" s="14"/>
      <c r="RIV922" s="14"/>
      <c r="RIW922" s="14"/>
      <c r="RIX922" s="14"/>
      <c r="RIY922" s="14"/>
      <c r="RIZ922" s="14"/>
      <c r="RJA922" s="14"/>
      <c r="RJB922" s="14"/>
      <c r="RJC922" s="14"/>
      <c r="RJD922" s="14"/>
      <c r="RJE922" s="14"/>
      <c r="RJF922" s="14"/>
      <c r="RJG922" s="14"/>
      <c r="RJH922" s="14"/>
      <c r="RJI922" s="14"/>
      <c r="RJJ922" s="14"/>
      <c r="RJK922" s="14"/>
      <c r="RJL922" s="14"/>
      <c r="RJM922" s="14"/>
      <c r="RJN922" s="14"/>
      <c r="RJO922" s="14"/>
      <c r="RJP922" s="14"/>
      <c r="RJQ922" s="14"/>
      <c r="RJR922" s="14"/>
      <c r="RJS922" s="14"/>
      <c r="RJT922" s="14"/>
      <c r="RJU922" s="14"/>
      <c r="RJV922" s="14"/>
      <c r="RJW922" s="14"/>
      <c r="RJX922" s="14"/>
      <c r="RJY922" s="14"/>
      <c r="RJZ922" s="14"/>
      <c r="RKA922" s="14"/>
      <c r="RKB922" s="14"/>
      <c r="RKC922" s="14"/>
      <c r="RKD922" s="14"/>
      <c r="RKE922" s="14"/>
      <c r="RKF922" s="14"/>
      <c r="RKG922" s="14"/>
      <c r="RKH922" s="14"/>
      <c r="RKI922" s="14"/>
      <c r="RKJ922" s="14"/>
      <c r="RKK922" s="14"/>
      <c r="RKL922" s="14"/>
      <c r="RKM922" s="14"/>
      <c r="RKN922" s="14"/>
      <c r="RKO922" s="14"/>
      <c r="RKP922" s="14"/>
      <c r="RKQ922" s="14"/>
      <c r="RKR922" s="14"/>
      <c r="RKS922" s="14"/>
      <c r="RKT922" s="14"/>
      <c r="RKU922" s="14"/>
      <c r="RKV922" s="14"/>
      <c r="RKW922" s="14"/>
      <c r="RKX922" s="14"/>
      <c r="RKY922" s="14"/>
      <c r="RKZ922" s="14"/>
      <c r="RLA922" s="14"/>
      <c r="RLB922" s="14"/>
      <c r="RLC922" s="14"/>
      <c r="RLD922" s="14"/>
      <c r="RLE922" s="14"/>
      <c r="RLF922" s="14"/>
      <c r="RLG922" s="14"/>
      <c r="RLH922" s="14"/>
      <c r="RLI922" s="14"/>
      <c r="RLJ922" s="14"/>
      <c r="RLK922" s="14"/>
      <c r="RLL922" s="14"/>
      <c r="RLM922" s="14"/>
      <c r="RLN922" s="14"/>
      <c r="RLO922" s="14"/>
      <c r="RLP922" s="14"/>
      <c r="RLQ922" s="14"/>
      <c r="RLR922" s="14"/>
      <c r="RLS922" s="14"/>
      <c r="RLT922" s="14"/>
      <c r="RLU922" s="14"/>
      <c r="RLV922" s="14"/>
      <c r="RLW922" s="14"/>
      <c r="RLX922" s="14"/>
      <c r="RLY922" s="14"/>
      <c r="RLZ922" s="14"/>
      <c r="RMA922" s="14"/>
      <c r="RMB922" s="14"/>
      <c r="RMC922" s="14"/>
      <c r="RMD922" s="14"/>
      <c r="RME922" s="14"/>
      <c r="RMF922" s="14"/>
      <c r="RMG922" s="14"/>
      <c r="RMH922" s="14"/>
      <c r="RMI922" s="14"/>
      <c r="RMJ922" s="14"/>
      <c r="RMK922" s="14"/>
      <c r="RML922" s="14"/>
      <c r="RMM922" s="14"/>
      <c r="RMN922" s="14"/>
      <c r="RMO922" s="14"/>
      <c r="RMP922" s="14"/>
      <c r="RMQ922" s="14"/>
      <c r="RMR922" s="14"/>
      <c r="RMS922" s="14"/>
      <c r="RMT922" s="14"/>
      <c r="RMU922" s="14"/>
      <c r="RMV922" s="14"/>
      <c r="RMW922" s="14"/>
      <c r="RMX922" s="14"/>
      <c r="RMY922" s="14"/>
      <c r="RMZ922" s="14"/>
      <c r="RNA922" s="14"/>
      <c r="RNB922" s="14"/>
      <c r="RNC922" s="14"/>
      <c r="RND922" s="14"/>
      <c r="RNE922" s="14"/>
      <c r="RNF922" s="14"/>
      <c r="RNG922" s="14"/>
      <c r="RNH922" s="14"/>
      <c r="RNI922" s="14"/>
      <c r="RNJ922" s="14"/>
      <c r="RNK922" s="14"/>
      <c r="RNL922" s="14"/>
      <c r="RNM922" s="14"/>
      <c r="RNN922" s="14"/>
      <c r="RNO922" s="14"/>
      <c r="RNP922" s="14"/>
      <c r="RNQ922" s="14"/>
      <c r="RNR922" s="14"/>
      <c r="RNS922" s="14"/>
      <c r="RNT922" s="14"/>
      <c r="RNU922" s="14"/>
      <c r="RNV922" s="14"/>
      <c r="RNW922" s="14"/>
      <c r="RNX922" s="14"/>
      <c r="RNY922" s="14"/>
      <c r="RNZ922" s="14"/>
      <c r="ROA922" s="14"/>
      <c r="ROB922" s="14"/>
      <c r="ROC922" s="14"/>
      <c r="ROD922" s="14"/>
      <c r="ROE922" s="14"/>
      <c r="ROF922" s="14"/>
      <c r="ROG922" s="14"/>
      <c r="ROH922" s="14"/>
      <c r="ROI922" s="14"/>
      <c r="ROJ922" s="14"/>
      <c r="ROK922" s="14"/>
      <c r="ROL922" s="14"/>
      <c r="ROM922" s="14"/>
      <c r="RON922" s="14"/>
      <c r="ROO922" s="14"/>
      <c r="ROP922" s="14"/>
      <c r="ROQ922" s="14"/>
      <c r="ROR922" s="14"/>
      <c r="ROS922" s="14"/>
      <c r="ROT922" s="14"/>
      <c r="ROU922" s="14"/>
      <c r="ROV922" s="14"/>
      <c r="ROW922" s="14"/>
      <c r="ROX922" s="14"/>
      <c r="ROY922" s="14"/>
      <c r="ROZ922" s="14"/>
      <c r="RPA922" s="14"/>
      <c r="RPB922" s="14"/>
      <c r="RPC922" s="14"/>
      <c r="RPD922" s="14"/>
      <c r="RPE922" s="14"/>
      <c r="RPF922" s="14"/>
      <c r="RPG922" s="14"/>
      <c r="RPH922" s="14"/>
      <c r="RPI922" s="14"/>
      <c r="RPJ922" s="14"/>
      <c r="RPK922" s="14"/>
      <c r="RPL922" s="14"/>
      <c r="RPM922" s="14"/>
      <c r="RPN922" s="14"/>
      <c r="RPO922" s="14"/>
      <c r="RPP922" s="14"/>
      <c r="RPQ922" s="14"/>
      <c r="RPR922" s="14"/>
      <c r="RPS922" s="14"/>
      <c r="RPT922" s="14"/>
      <c r="RPU922" s="14"/>
      <c r="RPV922" s="14"/>
      <c r="RPW922" s="14"/>
      <c r="RPX922" s="14"/>
      <c r="RPY922" s="14"/>
      <c r="RPZ922" s="14"/>
      <c r="RQA922" s="14"/>
      <c r="RQB922" s="14"/>
      <c r="RQC922" s="14"/>
      <c r="RQD922" s="14"/>
      <c r="RQE922" s="14"/>
      <c r="RQF922" s="14"/>
      <c r="RQG922" s="14"/>
      <c r="RQH922" s="14"/>
      <c r="RQI922" s="14"/>
      <c r="RQJ922" s="14"/>
      <c r="RQK922" s="14"/>
      <c r="RQL922" s="14"/>
      <c r="RQM922" s="14"/>
      <c r="RQN922" s="14"/>
      <c r="RQO922" s="14"/>
      <c r="RQP922" s="14"/>
      <c r="RQQ922" s="14"/>
      <c r="RQR922" s="14"/>
      <c r="RQS922" s="14"/>
      <c r="RQT922" s="14"/>
      <c r="RQU922" s="14"/>
      <c r="RQV922" s="14"/>
      <c r="RQW922" s="14"/>
      <c r="RQX922" s="14"/>
      <c r="RQY922" s="14"/>
      <c r="RQZ922" s="14"/>
      <c r="RRA922" s="14"/>
      <c r="RRB922" s="14"/>
      <c r="RRC922" s="14"/>
      <c r="RRD922" s="14"/>
      <c r="RRE922" s="14"/>
      <c r="RRF922" s="14"/>
      <c r="RRG922" s="14"/>
      <c r="RRH922" s="14"/>
      <c r="RRI922" s="14"/>
      <c r="RRJ922" s="14"/>
      <c r="RRK922" s="14"/>
      <c r="RRL922" s="14"/>
      <c r="RRM922" s="14"/>
      <c r="RRN922" s="14"/>
      <c r="RRO922" s="14"/>
      <c r="RRP922" s="14"/>
      <c r="RRQ922" s="14"/>
      <c r="RRR922" s="14"/>
      <c r="RRS922" s="14"/>
      <c r="RRT922" s="14"/>
      <c r="RRU922" s="14"/>
      <c r="RRV922" s="14"/>
      <c r="RRW922" s="14"/>
      <c r="RRX922" s="14"/>
      <c r="RRY922" s="14"/>
      <c r="RRZ922" s="14"/>
      <c r="RSA922" s="14"/>
      <c r="RSB922" s="14"/>
      <c r="RSC922" s="14"/>
      <c r="RSD922" s="14"/>
      <c r="RSE922" s="14"/>
      <c r="RSF922" s="14"/>
      <c r="RSG922" s="14"/>
      <c r="RSH922" s="14"/>
      <c r="RSI922" s="14"/>
      <c r="RSJ922" s="14"/>
      <c r="RSK922" s="14"/>
      <c r="RSL922" s="14"/>
      <c r="RSM922" s="14"/>
      <c r="RSN922" s="14"/>
      <c r="RSO922" s="14"/>
      <c r="RSP922" s="14"/>
      <c r="RSQ922" s="14"/>
      <c r="RSR922" s="14"/>
      <c r="RSS922" s="14"/>
      <c r="RST922" s="14"/>
      <c r="RSU922" s="14"/>
      <c r="RSV922" s="14"/>
      <c r="RSW922" s="14"/>
      <c r="RSX922" s="14"/>
      <c r="RSY922" s="14"/>
      <c r="RSZ922" s="14"/>
      <c r="RTA922" s="14"/>
      <c r="RTB922" s="14"/>
      <c r="RTC922" s="14"/>
      <c r="RTD922" s="14"/>
      <c r="RTE922" s="14"/>
      <c r="RTF922" s="14"/>
      <c r="RTG922" s="14"/>
      <c r="RTH922" s="14"/>
      <c r="RTI922" s="14"/>
      <c r="RTJ922" s="14"/>
      <c r="RTK922" s="14"/>
      <c r="RTL922" s="14"/>
      <c r="RTM922" s="14"/>
      <c r="RTN922" s="14"/>
      <c r="RTO922" s="14"/>
      <c r="RTP922" s="14"/>
      <c r="RTQ922" s="14"/>
      <c r="RTR922" s="14"/>
      <c r="RTS922" s="14"/>
      <c r="RTT922" s="14"/>
      <c r="RTU922" s="14"/>
      <c r="RTV922" s="14"/>
      <c r="RTW922" s="14"/>
      <c r="RTX922" s="14"/>
      <c r="RTY922" s="14"/>
      <c r="RTZ922" s="14"/>
      <c r="RUA922" s="14"/>
      <c r="RUB922" s="14"/>
      <c r="RUC922" s="14"/>
      <c r="RUD922" s="14"/>
      <c r="RUE922" s="14"/>
      <c r="RUF922" s="14"/>
      <c r="RUG922" s="14"/>
      <c r="RUH922" s="14"/>
      <c r="RUI922" s="14"/>
      <c r="RUJ922" s="14"/>
      <c r="RUK922" s="14"/>
      <c r="RUL922" s="14"/>
      <c r="RUM922" s="14"/>
      <c r="RUN922" s="14"/>
      <c r="RUO922" s="14"/>
      <c r="RUP922" s="14"/>
      <c r="RUQ922" s="14"/>
      <c r="RUR922" s="14"/>
      <c r="RUS922" s="14"/>
      <c r="RUT922" s="14"/>
      <c r="RUU922" s="14"/>
      <c r="RUV922" s="14"/>
      <c r="RUW922" s="14"/>
      <c r="RUX922" s="14"/>
      <c r="RUY922" s="14"/>
      <c r="RUZ922" s="14"/>
      <c r="RVA922" s="14"/>
      <c r="RVB922" s="14"/>
      <c r="RVC922" s="14"/>
      <c r="RVD922" s="14"/>
      <c r="RVE922" s="14"/>
      <c r="RVF922" s="14"/>
      <c r="RVG922" s="14"/>
      <c r="RVH922" s="14"/>
      <c r="RVI922" s="14"/>
      <c r="RVJ922" s="14"/>
      <c r="RVK922" s="14"/>
      <c r="RVL922" s="14"/>
      <c r="RVM922" s="14"/>
      <c r="RVN922" s="14"/>
      <c r="RVO922" s="14"/>
      <c r="RVP922" s="14"/>
      <c r="RVQ922" s="14"/>
      <c r="RVR922" s="14"/>
      <c r="RVS922" s="14"/>
      <c r="RVT922" s="14"/>
      <c r="RVU922" s="14"/>
      <c r="RVV922" s="14"/>
      <c r="RVW922" s="14"/>
      <c r="RVX922" s="14"/>
      <c r="RVY922" s="14"/>
      <c r="RVZ922" s="14"/>
      <c r="RWA922" s="14"/>
      <c r="RWB922" s="14"/>
      <c r="RWC922" s="14"/>
      <c r="RWD922" s="14"/>
      <c r="RWE922" s="14"/>
      <c r="RWF922" s="14"/>
      <c r="RWG922" s="14"/>
      <c r="RWH922" s="14"/>
      <c r="RWI922" s="14"/>
      <c r="RWJ922" s="14"/>
      <c r="RWK922" s="14"/>
      <c r="RWL922" s="14"/>
      <c r="RWM922" s="14"/>
      <c r="RWN922" s="14"/>
      <c r="RWO922" s="14"/>
      <c r="RWP922" s="14"/>
      <c r="RWQ922" s="14"/>
      <c r="RWR922" s="14"/>
      <c r="RWS922" s="14"/>
      <c r="RWT922" s="14"/>
      <c r="RWU922" s="14"/>
      <c r="RWV922" s="14"/>
      <c r="RWW922" s="14"/>
      <c r="RWX922" s="14"/>
      <c r="RWY922" s="14"/>
      <c r="RWZ922" s="14"/>
      <c r="RXA922" s="14"/>
      <c r="RXB922" s="14"/>
      <c r="RXC922" s="14"/>
      <c r="RXD922" s="14"/>
      <c r="RXE922" s="14"/>
      <c r="RXF922" s="14"/>
      <c r="RXG922" s="14"/>
      <c r="RXH922" s="14"/>
      <c r="RXI922" s="14"/>
      <c r="RXJ922" s="14"/>
      <c r="RXK922" s="14"/>
      <c r="RXL922" s="14"/>
      <c r="RXM922" s="14"/>
      <c r="RXN922" s="14"/>
      <c r="RXO922" s="14"/>
      <c r="RXP922" s="14"/>
      <c r="RXQ922" s="14"/>
      <c r="RXR922" s="14"/>
      <c r="RXS922" s="14"/>
      <c r="RXT922" s="14"/>
      <c r="RXU922" s="14"/>
      <c r="RXV922" s="14"/>
      <c r="RXW922" s="14"/>
      <c r="RXX922" s="14"/>
      <c r="RXY922" s="14"/>
      <c r="RXZ922" s="14"/>
      <c r="RYA922" s="14"/>
      <c r="RYB922" s="14"/>
      <c r="RYC922" s="14"/>
      <c r="RYD922" s="14"/>
      <c r="RYE922" s="14"/>
      <c r="RYF922" s="14"/>
      <c r="RYG922" s="14"/>
      <c r="RYH922" s="14"/>
      <c r="RYI922" s="14"/>
      <c r="RYJ922" s="14"/>
      <c r="RYK922" s="14"/>
      <c r="RYL922" s="14"/>
      <c r="RYM922" s="14"/>
      <c r="RYN922" s="14"/>
      <c r="RYO922" s="14"/>
      <c r="RYP922" s="14"/>
      <c r="RYQ922" s="14"/>
      <c r="RYR922" s="14"/>
      <c r="RYS922" s="14"/>
      <c r="RYT922" s="14"/>
      <c r="RYU922" s="14"/>
      <c r="RYV922" s="14"/>
      <c r="RYW922" s="14"/>
      <c r="RYX922" s="14"/>
      <c r="RYY922" s="14"/>
      <c r="RYZ922" s="14"/>
      <c r="RZA922" s="14"/>
      <c r="RZB922" s="14"/>
      <c r="RZC922" s="14"/>
      <c r="RZD922" s="14"/>
      <c r="RZE922" s="14"/>
      <c r="RZF922" s="14"/>
      <c r="RZG922" s="14"/>
      <c r="RZH922" s="14"/>
      <c r="RZI922" s="14"/>
      <c r="RZJ922" s="14"/>
      <c r="RZK922" s="14"/>
      <c r="RZL922" s="14"/>
      <c r="RZM922" s="14"/>
      <c r="RZN922" s="14"/>
      <c r="RZO922" s="14"/>
      <c r="RZP922" s="14"/>
      <c r="RZQ922" s="14"/>
      <c r="RZR922" s="14"/>
      <c r="RZS922" s="14"/>
      <c r="RZT922" s="14"/>
      <c r="RZU922" s="14"/>
      <c r="RZV922" s="14"/>
      <c r="RZW922" s="14"/>
      <c r="RZX922" s="14"/>
      <c r="RZY922" s="14"/>
      <c r="RZZ922" s="14"/>
      <c r="SAA922" s="14"/>
      <c r="SAB922" s="14"/>
      <c r="SAC922" s="14"/>
      <c r="SAD922" s="14"/>
      <c r="SAE922" s="14"/>
      <c r="SAF922" s="14"/>
      <c r="SAG922" s="14"/>
      <c r="SAH922" s="14"/>
      <c r="SAI922" s="14"/>
      <c r="SAJ922" s="14"/>
      <c r="SAK922" s="14"/>
      <c r="SAL922" s="14"/>
      <c r="SAM922" s="14"/>
      <c r="SAN922" s="14"/>
      <c r="SAO922" s="14"/>
      <c r="SAP922" s="14"/>
      <c r="SAQ922" s="14"/>
      <c r="SAR922" s="14"/>
      <c r="SAS922" s="14"/>
      <c r="SAT922" s="14"/>
      <c r="SAU922" s="14"/>
      <c r="SAV922" s="14"/>
      <c r="SAW922" s="14"/>
      <c r="SAX922" s="14"/>
      <c r="SAY922" s="14"/>
      <c r="SAZ922" s="14"/>
      <c r="SBA922" s="14"/>
      <c r="SBB922" s="14"/>
      <c r="SBC922" s="14"/>
      <c r="SBD922" s="14"/>
      <c r="SBE922" s="14"/>
      <c r="SBF922" s="14"/>
      <c r="SBG922" s="14"/>
      <c r="SBH922" s="14"/>
      <c r="SBI922" s="14"/>
      <c r="SBJ922" s="14"/>
      <c r="SBK922" s="14"/>
      <c r="SBL922" s="14"/>
      <c r="SBM922" s="14"/>
      <c r="SBN922" s="14"/>
      <c r="SBO922" s="14"/>
      <c r="SBP922" s="14"/>
      <c r="SBQ922" s="14"/>
      <c r="SBR922" s="14"/>
      <c r="SBS922" s="14"/>
      <c r="SBT922" s="14"/>
      <c r="SBU922" s="14"/>
      <c r="SBV922" s="14"/>
      <c r="SBW922" s="14"/>
      <c r="SBX922" s="14"/>
      <c r="SBY922" s="14"/>
      <c r="SBZ922" s="14"/>
      <c r="SCA922" s="14"/>
      <c r="SCB922" s="14"/>
      <c r="SCC922" s="14"/>
      <c r="SCD922" s="14"/>
      <c r="SCE922" s="14"/>
      <c r="SCF922" s="14"/>
      <c r="SCG922" s="14"/>
      <c r="SCH922" s="14"/>
      <c r="SCI922" s="14"/>
      <c r="SCJ922" s="14"/>
      <c r="SCK922" s="14"/>
      <c r="SCL922" s="14"/>
      <c r="SCM922" s="14"/>
      <c r="SCN922" s="14"/>
      <c r="SCO922" s="14"/>
      <c r="SCP922" s="14"/>
      <c r="SCQ922" s="14"/>
      <c r="SCR922" s="14"/>
      <c r="SCS922" s="14"/>
      <c r="SCT922" s="14"/>
      <c r="SCU922" s="14"/>
      <c r="SCV922" s="14"/>
      <c r="SCW922" s="14"/>
      <c r="SCX922" s="14"/>
      <c r="SCY922" s="14"/>
      <c r="SCZ922" s="14"/>
      <c r="SDA922" s="14"/>
      <c r="SDB922" s="14"/>
      <c r="SDC922" s="14"/>
      <c r="SDD922" s="14"/>
      <c r="SDE922" s="14"/>
      <c r="SDF922" s="14"/>
      <c r="SDG922" s="14"/>
      <c r="SDH922" s="14"/>
      <c r="SDI922" s="14"/>
      <c r="SDJ922" s="14"/>
      <c r="SDK922" s="14"/>
      <c r="SDL922" s="14"/>
      <c r="SDM922" s="14"/>
      <c r="SDN922" s="14"/>
      <c r="SDO922" s="14"/>
      <c r="SDP922" s="14"/>
      <c r="SDQ922" s="14"/>
      <c r="SDR922" s="14"/>
      <c r="SDS922" s="14"/>
      <c r="SDT922" s="14"/>
      <c r="SDU922" s="14"/>
      <c r="SDV922" s="14"/>
      <c r="SDW922" s="14"/>
      <c r="SDX922" s="14"/>
      <c r="SDY922" s="14"/>
      <c r="SDZ922" s="14"/>
      <c r="SEA922" s="14"/>
      <c r="SEB922" s="14"/>
      <c r="SEC922" s="14"/>
      <c r="SED922" s="14"/>
      <c r="SEE922" s="14"/>
      <c r="SEF922" s="14"/>
      <c r="SEG922" s="14"/>
      <c r="SEH922" s="14"/>
      <c r="SEI922" s="14"/>
      <c r="SEJ922" s="14"/>
      <c r="SEK922" s="14"/>
      <c r="SEL922" s="14"/>
      <c r="SEM922" s="14"/>
      <c r="SEN922" s="14"/>
      <c r="SEO922" s="14"/>
      <c r="SEP922" s="14"/>
      <c r="SEQ922" s="14"/>
      <c r="SER922" s="14"/>
      <c r="SES922" s="14"/>
      <c r="SET922" s="14"/>
      <c r="SEU922" s="14"/>
      <c r="SEV922" s="14"/>
      <c r="SEW922" s="14"/>
      <c r="SEX922" s="14"/>
      <c r="SEY922" s="14"/>
      <c r="SEZ922" s="14"/>
      <c r="SFA922" s="14"/>
      <c r="SFB922" s="14"/>
      <c r="SFC922" s="14"/>
      <c r="SFD922" s="14"/>
      <c r="SFE922" s="14"/>
      <c r="SFF922" s="14"/>
      <c r="SFG922" s="14"/>
      <c r="SFH922" s="14"/>
      <c r="SFI922" s="14"/>
      <c r="SFJ922" s="14"/>
      <c r="SFK922" s="14"/>
      <c r="SFL922" s="14"/>
      <c r="SFM922" s="14"/>
      <c r="SFN922" s="14"/>
      <c r="SFO922" s="14"/>
      <c r="SFP922" s="14"/>
      <c r="SFQ922" s="14"/>
      <c r="SFR922" s="14"/>
      <c r="SFS922" s="14"/>
      <c r="SFT922" s="14"/>
      <c r="SFU922" s="14"/>
      <c r="SFV922" s="14"/>
      <c r="SFW922" s="14"/>
      <c r="SFX922" s="14"/>
      <c r="SFY922" s="14"/>
      <c r="SFZ922" s="14"/>
      <c r="SGA922" s="14"/>
      <c r="SGB922" s="14"/>
      <c r="SGC922" s="14"/>
      <c r="SGD922" s="14"/>
      <c r="SGE922" s="14"/>
      <c r="SGF922" s="14"/>
      <c r="SGG922" s="14"/>
      <c r="SGH922" s="14"/>
      <c r="SGI922" s="14"/>
      <c r="SGJ922" s="14"/>
      <c r="SGK922" s="14"/>
      <c r="SGL922" s="14"/>
      <c r="SGM922" s="14"/>
      <c r="SGN922" s="14"/>
      <c r="SGO922" s="14"/>
      <c r="SGP922" s="14"/>
      <c r="SGQ922" s="14"/>
      <c r="SGR922" s="14"/>
      <c r="SGS922" s="14"/>
      <c r="SGT922" s="14"/>
      <c r="SGU922" s="14"/>
      <c r="SGV922" s="14"/>
      <c r="SGW922" s="14"/>
      <c r="SGX922" s="14"/>
      <c r="SGY922" s="14"/>
      <c r="SGZ922" s="14"/>
      <c r="SHA922" s="14"/>
      <c r="SHB922" s="14"/>
      <c r="SHC922" s="14"/>
      <c r="SHD922" s="14"/>
      <c r="SHE922" s="14"/>
      <c r="SHF922" s="14"/>
      <c r="SHG922" s="14"/>
      <c r="SHH922" s="14"/>
      <c r="SHI922" s="14"/>
      <c r="SHJ922" s="14"/>
      <c r="SHK922" s="14"/>
      <c r="SHL922" s="14"/>
      <c r="SHM922" s="14"/>
      <c r="SHN922" s="14"/>
      <c r="SHO922" s="14"/>
      <c r="SHP922" s="14"/>
      <c r="SHQ922" s="14"/>
      <c r="SHR922" s="14"/>
      <c r="SHS922" s="14"/>
      <c r="SHT922" s="14"/>
      <c r="SHU922" s="14"/>
      <c r="SHV922" s="14"/>
      <c r="SHW922" s="14"/>
      <c r="SHX922" s="14"/>
      <c r="SHY922" s="14"/>
      <c r="SHZ922" s="14"/>
      <c r="SIA922" s="14"/>
      <c r="SIB922" s="14"/>
      <c r="SIC922" s="14"/>
      <c r="SID922" s="14"/>
      <c r="SIE922" s="14"/>
      <c r="SIF922" s="14"/>
      <c r="SIG922" s="14"/>
      <c r="SIH922" s="14"/>
      <c r="SII922" s="14"/>
      <c r="SIJ922" s="14"/>
      <c r="SIK922" s="14"/>
      <c r="SIL922" s="14"/>
      <c r="SIM922" s="14"/>
      <c r="SIN922" s="14"/>
      <c r="SIO922" s="14"/>
      <c r="SIP922" s="14"/>
      <c r="SIQ922" s="14"/>
      <c r="SIR922" s="14"/>
      <c r="SIS922" s="14"/>
      <c r="SIT922" s="14"/>
      <c r="SIU922" s="14"/>
      <c r="SIV922" s="14"/>
      <c r="SIW922" s="14"/>
      <c r="SIX922" s="14"/>
      <c r="SIY922" s="14"/>
      <c r="SIZ922" s="14"/>
      <c r="SJA922" s="14"/>
      <c r="SJB922" s="14"/>
      <c r="SJC922" s="14"/>
      <c r="SJD922" s="14"/>
      <c r="SJE922" s="14"/>
      <c r="SJF922" s="14"/>
      <c r="SJG922" s="14"/>
      <c r="SJH922" s="14"/>
      <c r="SJI922" s="14"/>
      <c r="SJJ922" s="14"/>
      <c r="SJK922" s="14"/>
      <c r="SJL922" s="14"/>
      <c r="SJM922" s="14"/>
      <c r="SJN922" s="14"/>
      <c r="SJO922" s="14"/>
      <c r="SJP922" s="14"/>
      <c r="SJQ922" s="14"/>
      <c r="SJR922" s="14"/>
      <c r="SJS922" s="14"/>
      <c r="SJT922" s="14"/>
      <c r="SJU922" s="14"/>
      <c r="SJV922" s="14"/>
      <c r="SJW922" s="14"/>
      <c r="SJX922" s="14"/>
      <c r="SJY922" s="14"/>
      <c r="SJZ922" s="14"/>
      <c r="SKA922" s="14"/>
      <c r="SKB922" s="14"/>
      <c r="SKC922" s="14"/>
      <c r="SKD922" s="14"/>
      <c r="SKE922" s="14"/>
      <c r="SKF922" s="14"/>
      <c r="SKG922" s="14"/>
      <c r="SKH922" s="14"/>
      <c r="SKI922" s="14"/>
      <c r="SKJ922" s="14"/>
      <c r="SKK922" s="14"/>
      <c r="SKL922" s="14"/>
      <c r="SKM922" s="14"/>
      <c r="SKN922" s="14"/>
      <c r="SKO922" s="14"/>
      <c r="SKP922" s="14"/>
      <c r="SKQ922" s="14"/>
      <c r="SKR922" s="14"/>
      <c r="SKS922" s="14"/>
      <c r="SKT922" s="14"/>
      <c r="SKU922" s="14"/>
      <c r="SKV922" s="14"/>
      <c r="SKW922" s="14"/>
      <c r="SKX922" s="14"/>
      <c r="SKY922" s="14"/>
      <c r="SKZ922" s="14"/>
      <c r="SLA922" s="14"/>
      <c r="SLB922" s="14"/>
      <c r="SLC922" s="14"/>
      <c r="SLD922" s="14"/>
      <c r="SLE922" s="14"/>
      <c r="SLF922" s="14"/>
      <c r="SLG922" s="14"/>
      <c r="SLH922" s="14"/>
      <c r="SLI922" s="14"/>
      <c r="SLJ922" s="14"/>
      <c r="SLK922" s="14"/>
      <c r="SLL922" s="14"/>
      <c r="SLM922" s="14"/>
      <c r="SLN922" s="14"/>
      <c r="SLO922" s="14"/>
      <c r="SLP922" s="14"/>
      <c r="SLQ922" s="14"/>
      <c r="SLR922" s="14"/>
      <c r="SLS922" s="14"/>
      <c r="SLT922" s="14"/>
      <c r="SLU922" s="14"/>
      <c r="SLV922" s="14"/>
      <c r="SLW922" s="14"/>
      <c r="SLX922" s="14"/>
      <c r="SLY922" s="14"/>
      <c r="SLZ922" s="14"/>
      <c r="SMA922" s="14"/>
      <c r="SMB922" s="14"/>
      <c r="SMC922" s="14"/>
      <c r="SMD922" s="14"/>
      <c r="SME922" s="14"/>
      <c r="SMF922" s="14"/>
      <c r="SMG922" s="14"/>
      <c r="SMH922" s="14"/>
      <c r="SMI922" s="14"/>
      <c r="SMJ922" s="14"/>
      <c r="SMK922" s="14"/>
      <c r="SML922" s="14"/>
      <c r="SMM922" s="14"/>
      <c r="SMN922" s="14"/>
      <c r="SMO922" s="14"/>
      <c r="SMP922" s="14"/>
      <c r="SMQ922" s="14"/>
      <c r="SMR922" s="14"/>
      <c r="SMS922" s="14"/>
      <c r="SMT922" s="14"/>
      <c r="SMU922" s="14"/>
      <c r="SMV922" s="14"/>
      <c r="SMW922" s="14"/>
      <c r="SMX922" s="14"/>
      <c r="SMY922" s="14"/>
      <c r="SMZ922" s="14"/>
      <c r="SNA922" s="14"/>
      <c r="SNB922" s="14"/>
      <c r="SNC922" s="14"/>
      <c r="SND922" s="14"/>
      <c r="SNE922" s="14"/>
      <c r="SNF922" s="14"/>
      <c r="SNG922" s="14"/>
      <c r="SNH922" s="14"/>
      <c r="SNI922" s="14"/>
      <c r="SNJ922" s="14"/>
      <c r="SNK922" s="14"/>
      <c r="SNL922" s="14"/>
      <c r="SNM922" s="14"/>
      <c r="SNN922" s="14"/>
      <c r="SNO922" s="14"/>
      <c r="SNP922" s="14"/>
      <c r="SNQ922" s="14"/>
      <c r="SNR922" s="14"/>
      <c r="SNS922" s="14"/>
      <c r="SNT922" s="14"/>
      <c r="SNU922" s="14"/>
      <c r="SNV922" s="14"/>
      <c r="SNW922" s="14"/>
      <c r="SNX922" s="14"/>
      <c r="SNY922" s="14"/>
      <c r="SNZ922" s="14"/>
      <c r="SOA922" s="14"/>
      <c r="SOB922" s="14"/>
      <c r="SOC922" s="14"/>
      <c r="SOD922" s="14"/>
      <c r="SOE922" s="14"/>
      <c r="SOF922" s="14"/>
      <c r="SOG922" s="14"/>
      <c r="SOH922" s="14"/>
      <c r="SOI922" s="14"/>
      <c r="SOJ922" s="14"/>
      <c r="SOK922" s="14"/>
      <c r="SOL922" s="14"/>
      <c r="SOM922" s="14"/>
      <c r="SON922" s="14"/>
      <c r="SOO922" s="14"/>
      <c r="SOP922" s="14"/>
      <c r="SOQ922" s="14"/>
      <c r="SOR922" s="14"/>
      <c r="SOS922" s="14"/>
      <c r="SOT922" s="14"/>
      <c r="SOU922" s="14"/>
      <c r="SOV922" s="14"/>
      <c r="SOW922" s="14"/>
      <c r="SOX922" s="14"/>
      <c r="SOY922" s="14"/>
      <c r="SOZ922" s="14"/>
      <c r="SPA922" s="14"/>
      <c r="SPB922" s="14"/>
      <c r="SPC922" s="14"/>
      <c r="SPD922" s="14"/>
      <c r="SPE922" s="14"/>
      <c r="SPF922" s="14"/>
      <c r="SPG922" s="14"/>
      <c r="SPH922" s="14"/>
      <c r="SPI922" s="14"/>
      <c r="SPJ922" s="14"/>
      <c r="SPK922" s="14"/>
      <c r="SPL922" s="14"/>
      <c r="SPM922" s="14"/>
      <c r="SPN922" s="14"/>
      <c r="SPO922" s="14"/>
      <c r="SPP922" s="14"/>
      <c r="SPQ922" s="14"/>
      <c r="SPR922" s="14"/>
      <c r="SPS922" s="14"/>
      <c r="SPT922" s="14"/>
      <c r="SPU922" s="14"/>
      <c r="SPV922" s="14"/>
      <c r="SPW922" s="14"/>
      <c r="SPX922" s="14"/>
      <c r="SPY922" s="14"/>
      <c r="SPZ922" s="14"/>
      <c r="SQA922" s="14"/>
      <c r="SQB922" s="14"/>
      <c r="SQC922" s="14"/>
      <c r="SQD922" s="14"/>
      <c r="SQE922" s="14"/>
      <c r="SQF922" s="14"/>
      <c r="SQG922" s="14"/>
      <c r="SQH922" s="14"/>
      <c r="SQI922" s="14"/>
      <c r="SQJ922" s="14"/>
      <c r="SQK922" s="14"/>
      <c r="SQL922" s="14"/>
      <c r="SQM922" s="14"/>
      <c r="SQN922" s="14"/>
      <c r="SQO922" s="14"/>
      <c r="SQP922" s="14"/>
      <c r="SQQ922" s="14"/>
      <c r="SQR922" s="14"/>
      <c r="SQS922" s="14"/>
      <c r="SQT922" s="14"/>
      <c r="SQU922" s="14"/>
      <c r="SQV922" s="14"/>
      <c r="SQW922" s="14"/>
      <c r="SQX922" s="14"/>
      <c r="SQY922" s="14"/>
      <c r="SQZ922" s="14"/>
      <c r="SRA922" s="14"/>
      <c r="SRB922" s="14"/>
      <c r="SRC922" s="14"/>
      <c r="SRD922" s="14"/>
      <c r="SRE922" s="14"/>
      <c r="SRF922" s="14"/>
      <c r="SRG922" s="14"/>
      <c r="SRH922" s="14"/>
      <c r="SRI922" s="14"/>
      <c r="SRJ922" s="14"/>
      <c r="SRK922" s="14"/>
      <c r="SRL922" s="14"/>
      <c r="SRM922" s="14"/>
      <c r="SRN922" s="14"/>
      <c r="SRO922" s="14"/>
      <c r="SRP922" s="14"/>
      <c r="SRQ922" s="14"/>
      <c r="SRR922" s="14"/>
      <c r="SRS922" s="14"/>
      <c r="SRT922" s="14"/>
      <c r="SRU922" s="14"/>
      <c r="SRV922" s="14"/>
      <c r="SRW922" s="14"/>
      <c r="SRX922" s="14"/>
      <c r="SRY922" s="14"/>
      <c r="SRZ922" s="14"/>
      <c r="SSA922" s="14"/>
      <c r="SSB922" s="14"/>
      <c r="SSC922" s="14"/>
      <c r="SSD922" s="14"/>
      <c r="SSE922" s="14"/>
      <c r="SSF922" s="14"/>
      <c r="SSG922" s="14"/>
      <c r="SSH922" s="14"/>
      <c r="SSI922" s="14"/>
      <c r="SSJ922" s="14"/>
      <c r="SSK922" s="14"/>
      <c r="SSL922" s="14"/>
      <c r="SSM922" s="14"/>
      <c r="SSN922" s="14"/>
      <c r="SSO922" s="14"/>
      <c r="SSP922" s="14"/>
      <c r="SSQ922" s="14"/>
      <c r="SSR922" s="14"/>
      <c r="SSS922" s="14"/>
      <c r="SST922" s="14"/>
      <c r="SSU922" s="14"/>
      <c r="SSV922" s="14"/>
      <c r="SSW922" s="14"/>
      <c r="SSX922" s="14"/>
      <c r="SSY922" s="14"/>
      <c r="SSZ922" s="14"/>
      <c r="STA922" s="14"/>
      <c r="STB922" s="14"/>
      <c r="STC922" s="14"/>
      <c r="STD922" s="14"/>
      <c r="STE922" s="14"/>
      <c r="STF922" s="14"/>
      <c r="STG922" s="14"/>
      <c r="STH922" s="14"/>
      <c r="STI922" s="14"/>
      <c r="STJ922" s="14"/>
      <c r="STK922" s="14"/>
      <c r="STL922" s="14"/>
      <c r="STM922" s="14"/>
      <c r="STN922" s="14"/>
      <c r="STO922" s="14"/>
      <c r="STP922" s="14"/>
      <c r="STQ922" s="14"/>
      <c r="STR922" s="14"/>
      <c r="STS922" s="14"/>
      <c r="STT922" s="14"/>
      <c r="STU922" s="14"/>
      <c r="STV922" s="14"/>
      <c r="STW922" s="14"/>
      <c r="STX922" s="14"/>
      <c r="STY922" s="14"/>
      <c r="STZ922" s="14"/>
      <c r="SUA922" s="14"/>
      <c r="SUB922" s="14"/>
      <c r="SUC922" s="14"/>
      <c r="SUD922" s="14"/>
      <c r="SUE922" s="14"/>
      <c r="SUF922" s="14"/>
      <c r="SUG922" s="14"/>
      <c r="SUH922" s="14"/>
      <c r="SUI922" s="14"/>
      <c r="SUJ922" s="14"/>
      <c r="SUK922" s="14"/>
      <c r="SUL922" s="14"/>
      <c r="SUM922" s="14"/>
      <c r="SUN922" s="14"/>
      <c r="SUO922" s="14"/>
      <c r="SUP922" s="14"/>
      <c r="SUQ922" s="14"/>
      <c r="SUR922" s="14"/>
      <c r="SUS922" s="14"/>
      <c r="SUT922" s="14"/>
      <c r="SUU922" s="14"/>
      <c r="SUV922" s="14"/>
      <c r="SUW922" s="14"/>
      <c r="SUX922" s="14"/>
      <c r="SUY922" s="14"/>
      <c r="SUZ922" s="14"/>
      <c r="SVA922" s="14"/>
      <c r="SVB922" s="14"/>
      <c r="SVC922" s="14"/>
      <c r="SVD922" s="14"/>
      <c r="SVE922" s="14"/>
      <c r="SVF922" s="14"/>
      <c r="SVG922" s="14"/>
      <c r="SVH922" s="14"/>
      <c r="SVI922" s="14"/>
      <c r="SVJ922" s="14"/>
      <c r="SVK922" s="14"/>
      <c r="SVL922" s="14"/>
      <c r="SVM922" s="14"/>
      <c r="SVN922" s="14"/>
      <c r="SVO922" s="14"/>
      <c r="SVP922" s="14"/>
      <c r="SVQ922" s="14"/>
      <c r="SVR922" s="14"/>
      <c r="SVS922" s="14"/>
      <c r="SVT922" s="14"/>
      <c r="SVU922" s="14"/>
      <c r="SVV922" s="14"/>
      <c r="SVW922" s="14"/>
      <c r="SVX922" s="14"/>
      <c r="SVY922" s="14"/>
      <c r="SVZ922" s="14"/>
      <c r="SWA922" s="14"/>
      <c r="SWB922" s="14"/>
      <c r="SWC922" s="14"/>
      <c r="SWD922" s="14"/>
      <c r="SWE922" s="14"/>
      <c r="SWF922" s="14"/>
      <c r="SWG922" s="14"/>
      <c r="SWH922" s="14"/>
      <c r="SWI922" s="14"/>
      <c r="SWJ922" s="14"/>
      <c r="SWK922" s="14"/>
      <c r="SWL922" s="14"/>
      <c r="SWM922" s="14"/>
      <c r="SWN922" s="14"/>
      <c r="SWO922" s="14"/>
      <c r="SWP922" s="14"/>
      <c r="SWQ922" s="14"/>
      <c r="SWR922" s="14"/>
      <c r="SWS922" s="14"/>
      <c r="SWT922" s="14"/>
      <c r="SWU922" s="14"/>
      <c r="SWV922" s="14"/>
      <c r="SWW922" s="14"/>
      <c r="SWX922" s="14"/>
      <c r="SWY922" s="14"/>
      <c r="SWZ922" s="14"/>
      <c r="SXA922" s="14"/>
      <c r="SXB922" s="14"/>
      <c r="SXC922" s="14"/>
      <c r="SXD922" s="14"/>
      <c r="SXE922" s="14"/>
      <c r="SXF922" s="14"/>
      <c r="SXG922" s="14"/>
      <c r="SXH922" s="14"/>
      <c r="SXI922" s="14"/>
      <c r="SXJ922" s="14"/>
      <c r="SXK922" s="14"/>
      <c r="SXL922" s="14"/>
      <c r="SXM922" s="14"/>
      <c r="SXN922" s="14"/>
      <c r="SXO922" s="14"/>
      <c r="SXP922" s="14"/>
      <c r="SXQ922" s="14"/>
      <c r="SXR922" s="14"/>
      <c r="SXS922" s="14"/>
      <c r="SXT922" s="14"/>
      <c r="SXU922" s="14"/>
      <c r="SXV922" s="14"/>
      <c r="SXW922" s="14"/>
      <c r="SXX922" s="14"/>
      <c r="SXY922" s="14"/>
      <c r="SXZ922" s="14"/>
      <c r="SYA922" s="14"/>
      <c r="SYB922" s="14"/>
      <c r="SYC922" s="14"/>
      <c r="SYD922" s="14"/>
      <c r="SYE922" s="14"/>
      <c r="SYF922" s="14"/>
      <c r="SYG922" s="14"/>
      <c r="SYH922" s="14"/>
      <c r="SYI922" s="14"/>
      <c r="SYJ922" s="14"/>
      <c r="SYK922" s="14"/>
      <c r="SYL922" s="14"/>
      <c r="SYM922" s="14"/>
      <c r="SYN922" s="14"/>
      <c r="SYO922" s="14"/>
      <c r="SYP922" s="14"/>
      <c r="SYQ922" s="14"/>
      <c r="SYR922" s="14"/>
      <c r="SYS922" s="14"/>
      <c r="SYT922" s="14"/>
      <c r="SYU922" s="14"/>
      <c r="SYV922" s="14"/>
      <c r="SYW922" s="14"/>
      <c r="SYX922" s="14"/>
      <c r="SYY922" s="14"/>
      <c r="SYZ922" s="14"/>
      <c r="SZA922" s="14"/>
      <c r="SZB922" s="14"/>
      <c r="SZC922" s="14"/>
      <c r="SZD922" s="14"/>
      <c r="SZE922" s="14"/>
      <c r="SZF922" s="14"/>
      <c r="SZG922" s="14"/>
      <c r="SZH922" s="14"/>
      <c r="SZI922" s="14"/>
      <c r="SZJ922" s="14"/>
      <c r="SZK922" s="14"/>
      <c r="SZL922" s="14"/>
      <c r="SZM922" s="14"/>
      <c r="SZN922" s="14"/>
      <c r="SZO922" s="14"/>
      <c r="SZP922" s="14"/>
      <c r="SZQ922" s="14"/>
      <c r="SZR922" s="14"/>
      <c r="SZS922" s="14"/>
      <c r="SZT922" s="14"/>
      <c r="SZU922" s="14"/>
      <c r="SZV922" s="14"/>
      <c r="SZW922" s="14"/>
      <c r="SZX922" s="14"/>
      <c r="SZY922" s="14"/>
      <c r="SZZ922" s="14"/>
      <c r="TAA922" s="14"/>
      <c r="TAB922" s="14"/>
      <c r="TAC922" s="14"/>
      <c r="TAD922" s="14"/>
      <c r="TAE922" s="14"/>
      <c r="TAF922" s="14"/>
      <c r="TAG922" s="14"/>
      <c r="TAH922" s="14"/>
      <c r="TAI922" s="14"/>
      <c r="TAJ922" s="14"/>
      <c r="TAK922" s="14"/>
      <c r="TAL922" s="14"/>
      <c r="TAM922" s="14"/>
      <c r="TAN922" s="14"/>
      <c r="TAO922" s="14"/>
      <c r="TAP922" s="14"/>
      <c r="TAQ922" s="14"/>
      <c r="TAR922" s="14"/>
      <c r="TAS922" s="14"/>
      <c r="TAT922" s="14"/>
      <c r="TAU922" s="14"/>
      <c r="TAV922" s="14"/>
      <c r="TAW922" s="14"/>
      <c r="TAX922" s="14"/>
      <c r="TAY922" s="14"/>
      <c r="TAZ922" s="14"/>
      <c r="TBA922" s="14"/>
      <c r="TBB922" s="14"/>
      <c r="TBC922" s="14"/>
      <c r="TBD922" s="14"/>
      <c r="TBE922" s="14"/>
      <c r="TBF922" s="14"/>
      <c r="TBG922" s="14"/>
      <c r="TBH922" s="14"/>
      <c r="TBI922" s="14"/>
      <c r="TBJ922" s="14"/>
      <c r="TBK922" s="14"/>
      <c r="TBL922" s="14"/>
      <c r="TBM922" s="14"/>
      <c r="TBN922" s="14"/>
      <c r="TBO922" s="14"/>
      <c r="TBP922" s="14"/>
      <c r="TBQ922" s="14"/>
      <c r="TBR922" s="14"/>
      <c r="TBS922" s="14"/>
      <c r="TBT922" s="14"/>
      <c r="TBU922" s="14"/>
      <c r="TBV922" s="14"/>
      <c r="TBW922" s="14"/>
      <c r="TBX922" s="14"/>
      <c r="TBY922" s="14"/>
      <c r="TBZ922" s="14"/>
      <c r="TCA922" s="14"/>
      <c r="TCB922" s="14"/>
      <c r="TCC922" s="14"/>
      <c r="TCD922" s="14"/>
      <c r="TCE922" s="14"/>
      <c r="TCF922" s="14"/>
      <c r="TCG922" s="14"/>
      <c r="TCH922" s="14"/>
      <c r="TCI922" s="14"/>
      <c r="TCJ922" s="14"/>
      <c r="TCK922" s="14"/>
      <c r="TCL922" s="14"/>
      <c r="TCM922" s="14"/>
      <c r="TCN922" s="14"/>
      <c r="TCO922" s="14"/>
      <c r="TCP922" s="14"/>
      <c r="TCQ922" s="14"/>
      <c r="TCR922" s="14"/>
      <c r="TCS922" s="14"/>
      <c r="TCT922" s="14"/>
      <c r="TCU922" s="14"/>
      <c r="TCV922" s="14"/>
      <c r="TCW922" s="14"/>
      <c r="TCX922" s="14"/>
      <c r="TCY922" s="14"/>
      <c r="TCZ922" s="14"/>
      <c r="TDA922" s="14"/>
      <c r="TDB922" s="14"/>
      <c r="TDC922" s="14"/>
      <c r="TDD922" s="14"/>
      <c r="TDE922" s="14"/>
      <c r="TDF922" s="14"/>
      <c r="TDG922" s="14"/>
      <c r="TDH922" s="14"/>
      <c r="TDI922" s="14"/>
      <c r="TDJ922" s="14"/>
      <c r="TDK922" s="14"/>
      <c r="TDL922" s="14"/>
      <c r="TDM922" s="14"/>
      <c r="TDN922" s="14"/>
      <c r="TDO922" s="14"/>
      <c r="TDP922" s="14"/>
      <c r="TDQ922" s="14"/>
      <c r="TDR922" s="14"/>
      <c r="TDS922" s="14"/>
      <c r="TDT922" s="14"/>
      <c r="TDU922" s="14"/>
      <c r="TDV922" s="14"/>
      <c r="TDW922" s="14"/>
      <c r="TDX922" s="14"/>
      <c r="TDY922" s="14"/>
      <c r="TDZ922" s="14"/>
      <c r="TEA922" s="14"/>
      <c r="TEB922" s="14"/>
      <c r="TEC922" s="14"/>
      <c r="TED922" s="14"/>
      <c r="TEE922" s="14"/>
      <c r="TEF922" s="14"/>
      <c r="TEG922" s="14"/>
      <c r="TEH922" s="14"/>
      <c r="TEI922" s="14"/>
      <c r="TEJ922" s="14"/>
      <c r="TEK922" s="14"/>
      <c r="TEL922" s="14"/>
      <c r="TEM922" s="14"/>
      <c r="TEN922" s="14"/>
      <c r="TEO922" s="14"/>
      <c r="TEP922" s="14"/>
      <c r="TEQ922" s="14"/>
      <c r="TER922" s="14"/>
      <c r="TES922" s="14"/>
      <c r="TET922" s="14"/>
      <c r="TEU922" s="14"/>
      <c r="TEV922" s="14"/>
      <c r="TEW922" s="14"/>
      <c r="TEX922" s="14"/>
      <c r="TEY922" s="14"/>
      <c r="TEZ922" s="14"/>
      <c r="TFA922" s="14"/>
      <c r="TFB922" s="14"/>
      <c r="TFC922" s="14"/>
      <c r="TFD922" s="14"/>
      <c r="TFE922" s="14"/>
      <c r="TFF922" s="14"/>
      <c r="TFG922" s="14"/>
      <c r="TFH922" s="14"/>
      <c r="TFI922" s="14"/>
      <c r="TFJ922" s="14"/>
      <c r="TFK922" s="14"/>
      <c r="TFL922" s="14"/>
      <c r="TFM922" s="14"/>
      <c r="TFN922" s="14"/>
      <c r="TFO922" s="14"/>
      <c r="TFP922" s="14"/>
      <c r="TFQ922" s="14"/>
      <c r="TFR922" s="14"/>
      <c r="TFS922" s="14"/>
      <c r="TFT922" s="14"/>
      <c r="TFU922" s="14"/>
      <c r="TFV922" s="14"/>
      <c r="TFW922" s="14"/>
      <c r="TFX922" s="14"/>
      <c r="TFY922" s="14"/>
      <c r="TFZ922" s="14"/>
      <c r="TGA922" s="14"/>
      <c r="TGB922" s="14"/>
      <c r="TGC922" s="14"/>
      <c r="TGD922" s="14"/>
      <c r="TGE922" s="14"/>
      <c r="TGF922" s="14"/>
      <c r="TGG922" s="14"/>
      <c r="TGH922" s="14"/>
      <c r="TGI922" s="14"/>
      <c r="TGJ922" s="14"/>
      <c r="TGK922" s="14"/>
      <c r="TGL922" s="14"/>
      <c r="TGM922" s="14"/>
      <c r="TGN922" s="14"/>
      <c r="TGO922" s="14"/>
      <c r="TGP922" s="14"/>
      <c r="TGQ922" s="14"/>
      <c r="TGR922" s="14"/>
      <c r="TGS922" s="14"/>
      <c r="TGT922" s="14"/>
      <c r="TGU922" s="14"/>
      <c r="TGV922" s="14"/>
      <c r="TGW922" s="14"/>
      <c r="TGX922" s="14"/>
      <c r="TGY922" s="14"/>
      <c r="TGZ922" s="14"/>
      <c r="THA922" s="14"/>
      <c r="THB922" s="14"/>
      <c r="THC922" s="14"/>
      <c r="THD922" s="14"/>
      <c r="THE922" s="14"/>
      <c r="THF922" s="14"/>
      <c r="THG922" s="14"/>
      <c r="THH922" s="14"/>
      <c r="THI922" s="14"/>
      <c r="THJ922" s="14"/>
      <c r="THK922" s="14"/>
      <c r="THL922" s="14"/>
      <c r="THM922" s="14"/>
      <c r="THN922" s="14"/>
      <c r="THO922" s="14"/>
      <c r="THP922" s="14"/>
      <c r="THQ922" s="14"/>
      <c r="THR922" s="14"/>
      <c r="THS922" s="14"/>
      <c r="THT922" s="14"/>
      <c r="THU922" s="14"/>
      <c r="THV922" s="14"/>
      <c r="THW922" s="14"/>
      <c r="THX922" s="14"/>
      <c r="THY922" s="14"/>
      <c r="THZ922" s="14"/>
      <c r="TIA922" s="14"/>
      <c r="TIB922" s="14"/>
      <c r="TIC922" s="14"/>
      <c r="TID922" s="14"/>
      <c r="TIE922" s="14"/>
      <c r="TIF922" s="14"/>
      <c r="TIG922" s="14"/>
      <c r="TIH922" s="14"/>
      <c r="TII922" s="14"/>
      <c r="TIJ922" s="14"/>
      <c r="TIK922" s="14"/>
      <c r="TIL922" s="14"/>
      <c r="TIM922" s="14"/>
      <c r="TIN922" s="14"/>
      <c r="TIO922" s="14"/>
      <c r="TIP922" s="14"/>
      <c r="TIQ922" s="14"/>
      <c r="TIR922" s="14"/>
      <c r="TIS922" s="14"/>
      <c r="TIT922" s="14"/>
      <c r="TIU922" s="14"/>
      <c r="TIV922" s="14"/>
      <c r="TIW922" s="14"/>
      <c r="TIX922" s="14"/>
      <c r="TIY922" s="14"/>
      <c r="TIZ922" s="14"/>
      <c r="TJA922" s="14"/>
      <c r="TJB922" s="14"/>
      <c r="TJC922" s="14"/>
      <c r="TJD922" s="14"/>
      <c r="TJE922" s="14"/>
      <c r="TJF922" s="14"/>
      <c r="TJG922" s="14"/>
      <c r="TJH922" s="14"/>
      <c r="TJI922" s="14"/>
      <c r="TJJ922" s="14"/>
      <c r="TJK922" s="14"/>
      <c r="TJL922" s="14"/>
      <c r="TJM922" s="14"/>
      <c r="TJN922" s="14"/>
      <c r="TJO922" s="14"/>
      <c r="TJP922" s="14"/>
      <c r="TJQ922" s="14"/>
      <c r="TJR922" s="14"/>
      <c r="TJS922" s="14"/>
      <c r="TJT922" s="14"/>
      <c r="TJU922" s="14"/>
      <c r="TJV922" s="14"/>
      <c r="TJW922" s="14"/>
      <c r="TJX922" s="14"/>
      <c r="TJY922" s="14"/>
      <c r="TJZ922" s="14"/>
      <c r="TKA922" s="14"/>
      <c r="TKB922" s="14"/>
      <c r="TKC922" s="14"/>
      <c r="TKD922" s="14"/>
      <c r="TKE922" s="14"/>
      <c r="TKF922" s="14"/>
      <c r="TKG922" s="14"/>
      <c r="TKH922" s="14"/>
      <c r="TKI922" s="14"/>
      <c r="TKJ922" s="14"/>
      <c r="TKK922" s="14"/>
      <c r="TKL922" s="14"/>
      <c r="TKM922" s="14"/>
      <c r="TKN922" s="14"/>
      <c r="TKO922" s="14"/>
      <c r="TKP922" s="14"/>
      <c r="TKQ922" s="14"/>
      <c r="TKR922" s="14"/>
      <c r="TKS922" s="14"/>
      <c r="TKT922" s="14"/>
      <c r="TKU922" s="14"/>
      <c r="TKV922" s="14"/>
      <c r="TKW922" s="14"/>
      <c r="TKX922" s="14"/>
      <c r="TKY922" s="14"/>
      <c r="TKZ922" s="14"/>
      <c r="TLA922" s="14"/>
      <c r="TLB922" s="14"/>
      <c r="TLC922" s="14"/>
      <c r="TLD922" s="14"/>
      <c r="TLE922" s="14"/>
      <c r="TLF922" s="14"/>
      <c r="TLG922" s="14"/>
      <c r="TLH922" s="14"/>
      <c r="TLI922" s="14"/>
      <c r="TLJ922" s="14"/>
      <c r="TLK922" s="14"/>
      <c r="TLL922" s="14"/>
      <c r="TLM922" s="14"/>
      <c r="TLN922" s="14"/>
      <c r="TLO922" s="14"/>
      <c r="TLP922" s="14"/>
      <c r="TLQ922" s="14"/>
      <c r="TLR922" s="14"/>
      <c r="TLS922" s="14"/>
      <c r="TLT922" s="14"/>
      <c r="TLU922" s="14"/>
      <c r="TLV922" s="14"/>
      <c r="TLW922" s="14"/>
      <c r="TLX922" s="14"/>
      <c r="TLY922" s="14"/>
      <c r="TLZ922" s="14"/>
      <c r="TMA922" s="14"/>
      <c r="TMB922" s="14"/>
      <c r="TMC922" s="14"/>
      <c r="TMD922" s="14"/>
      <c r="TME922" s="14"/>
      <c r="TMF922" s="14"/>
      <c r="TMG922" s="14"/>
      <c r="TMH922" s="14"/>
      <c r="TMI922" s="14"/>
      <c r="TMJ922" s="14"/>
      <c r="TMK922" s="14"/>
      <c r="TML922" s="14"/>
      <c r="TMM922" s="14"/>
      <c r="TMN922" s="14"/>
      <c r="TMO922" s="14"/>
      <c r="TMP922" s="14"/>
      <c r="TMQ922" s="14"/>
      <c r="TMR922" s="14"/>
      <c r="TMS922" s="14"/>
      <c r="TMT922" s="14"/>
      <c r="TMU922" s="14"/>
      <c r="TMV922" s="14"/>
      <c r="TMW922" s="14"/>
      <c r="TMX922" s="14"/>
      <c r="TMY922" s="14"/>
      <c r="TMZ922" s="14"/>
      <c r="TNA922" s="14"/>
      <c r="TNB922" s="14"/>
      <c r="TNC922" s="14"/>
      <c r="TND922" s="14"/>
      <c r="TNE922" s="14"/>
      <c r="TNF922" s="14"/>
      <c r="TNG922" s="14"/>
      <c r="TNH922" s="14"/>
      <c r="TNI922" s="14"/>
      <c r="TNJ922" s="14"/>
      <c r="TNK922" s="14"/>
      <c r="TNL922" s="14"/>
      <c r="TNM922" s="14"/>
      <c r="TNN922" s="14"/>
      <c r="TNO922" s="14"/>
      <c r="TNP922" s="14"/>
      <c r="TNQ922" s="14"/>
      <c r="TNR922" s="14"/>
      <c r="TNS922" s="14"/>
      <c r="TNT922" s="14"/>
      <c r="TNU922" s="14"/>
      <c r="TNV922" s="14"/>
      <c r="TNW922" s="14"/>
      <c r="TNX922" s="14"/>
      <c r="TNY922" s="14"/>
      <c r="TNZ922" s="14"/>
      <c r="TOA922" s="14"/>
      <c r="TOB922" s="14"/>
      <c r="TOC922" s="14"/>
      <c r="TOD922" s="14"/>
      <c r="TOE922" s="14"/>
      <c r="TOF922" s="14"/>
      <c r="TOG922" s="14"/>
      <c r="TOH922" s="14"/>
      <c r="TOI922" s="14"/>
      <c r="TOJ922" s="14"/>
      <c r="TOK922" s="14"/>
      <c r="TOL922" s="14"/>
      <c r="TOM922" s="14"/>
      <c r="TON922" s="14"/>
      <c r="TOO922" s="14"/>
      <c r="TOP922" s="14"/>
      <c r="TOQ922" s="14"/>
      <c r="TOR922" s="14"/>
      <c r="TOS922" s="14"/>
      <c r="TOT922" s="14"/>
      <c r="TOU922" s="14"/>
      <c r="TOV922" s="14"/>
      <c r="TOW922" s="14"/>
      <c r="TOX922" s="14"/>
      <c r="TOY922" s="14"/>
      <c r="TOZ922" s="14"/>
      <c r="TPA922" s="14"/>
      <c r="TPB922" s="14"/>
      <c r="TPC922" s="14"/>
      <c r="TPD922" s="14"/>
      <c r="TPE922" s="14"/>
      <c r="TPF922" s="14"/>
      <c r="TPG922" s="14"/>
      <c r="TPH922" s="14"/>
      <c r="TPI922" s="14"/>
      <c r="TPJ922" s="14"/>
      <c r="TPK922" s="14"/>
      <c r="TPL922" s="14"/>
      <c r="TPM922" s="14"/>
      <c r="TPN922" s="14"/>
      <c r="TPO922" s="14"/>
      <c r="TPP922" s="14"/>
      <c r="TPQ922" s="14"/>
      <c r="TPR922" s="14"/>
      <c r="TPS922" s="14"/>
      <c r="TPT922" s="14"/>
      <c r="TPU922" s="14"/>
      <c r="TPV922" s="14"/>
      <c r="TPW922" s="14"/>
      <c r="TPX922" s="14"/>
      <c r="TPY922" s="14"/>
      <c r="TPZ922" s="14"/>
      <c r="TQA922" s="14"/>
      <c r="TQB922" s="14"/>
      <c r="TQC922" s="14"/>
      <c r="TQD922" s="14"/>
      <c r="TQE922" s="14"/>
      <c r="TQF922" s="14"/>
      <c r="TQG922" s="14"/>
      <c r="TQH922" s="14"/>
      <c r="TQI922" s="14"/>
      <c r="TQJ922" s="14"/>
      <c r="TQK922" s="14"/>
      <c r="TQL922" s="14"/>
      <c r="TQM922" s="14"/>
      <c r="TQN922" s="14"/>
      <c r="TQO922" s="14"/>
      <c r="TQP922" s="14"/>
      <c r="TQQ922" s="14"/>
      <c r="TQR922" s="14"/>
      <c r="TQS922" s="14"/>
      <c r="TQT922" s="14"/>
      <c r="TQU922" s="14"/>
      <c r="TQV922" s="14"/>
      <c r="TQW922" s="14"/>
      <c r="TQX922" s="14"/>
      <c r="TQY922" s="14"/>
      <c r="TQZ922" s="14"/>
      <c r="TRA922" s="14"/>
      <c r="TRB922" s="14"/>
      <c r="TRC922" s="14"/>
      <c r="TRD922" s="14"/>
      <c r="TRE922" s="14"/>
      <c r="TRF922" s="14"/>
      <c r="TRG922" s="14"/>
      <c r="TRH922" s="14"/>
      <c r="TRI922" s="14"/>
      <c r="TRJ922" s="14"/>
      <c r="TRK922" s="14"/>
      <c r="TRL922" s="14"/>
      <c r="TRM922" s="14"/>
      <c r="TRN922" s="14"/>
      <c r="TRO922" s="14"/>
      <c r="TRP922" s="14"/>
      <c r="TRQ922" s="14"/>
      <c r="TRR922" s="14"/>
      <c r="TRS922" s="14"/>
      <c r="TRT922" s="14"/>
      <c r="TRU922" s="14"/>
      <c r="TRV922" s="14"/>
      <c r="TRW922" s="14"/>
      <c r="TRX922" s="14"/>
      <c r="TRY922" s="14"/>
      <c r="TRZ922" s="14"/>
      <c r="TSA922" s="14"/>
      <c r="TSB922" s="14"/>
      <c r="TSC922" s="14"/>
      <c r="TSD922" s="14"/>
      <c r="TSE922" s="14"/>
      <c r="TSF922" s="14"/>
      <c r="TSG922" s="14"/>
      <c r="TSH922" s="14"/>
      <c r="TSI922" s="14"/>
      <c r="TSJ922" s="14"/>
      <c r="TSK922" s="14"/>
      <c r="TSL922" s="14"/>
      <c r="TSM922" s="14"/>
      <c r="TSN922" s="14"/>
      <c r="TSO922" s="14"/>
      <c r="TSP922" s="14"/>
      <c r="TSQ922" s="14"/>
      <c r="TSR922" s="14"/>
      <c r="TSS922" s="14"/>
      <c r="TST922" s="14"/>
      <c r="TSU922" s="14"/>
      <c r="TSV922" s="14"/>
      <c r="TSW922" s="14"/>
      <c r="TSX922" s="14"/>
      <c r="TSY922" s="14"/>
      <c r="TSZ922" s="14"/>
      <c r="TTA922" s="14"/>
      <c r="TTB922" s="14"/>
      <c r="TTC922" s="14"/>
      <c r="TTD922" s="14"/>
      <c r="TTE922" s="14"/>
      <c r="TTF922" s="14"/>
      <c r="TTG922" s="14"/>
      <c r="TTH922" s="14"/>
      <c r="TTI922" s="14"/>
      <c r="TTJ922" s="14"/>
      <c r="TTK922" s="14"/>
      <c r="TTL922" s="14"/>
      <c r="TTM922" s="14"/>
      <c r="TTN922" s="14"/>
      <c r="TTO922" s="14"/>
      <c r="TTP922" s="14"/>
      <c r="TTQ922" s="14"/>
      <c r="TTR922" s="14"/>
      <c r="TTS922" s="14"/>
      <c r="TTT922" s="14"/>
      <c r="TTU922" s="14"/>
      <c r="TTV922" s="14"/>
      <c r="TTW922" s="14"/>
      <c r="TTX922" s="14"/>
      <c r="TTY922" s="14"/>
      <c r="TTZ922" s="14"/>
      <c r="TUA922" s="14"/>
      <c r="TUB922" s="14"/>
      <c r="TUC922" s="14"/>
      <c r="TUD922" s="14"/>
      <c r="TUE922" s="14"/>
      <c r="TUF922" s="14"/>
      <c r="TUG922" s="14"/>
      <c r="TUH922" s="14"/>
      <c r="TUI922" s="14"/>
      <c r="TUJ922" s="14"/>
      <c r="TUK922" s="14"/>
      <c r="TUL922" s="14"/>
      <c r="TUM922" s="14"/>
      <c r="TUN922" s="14"/>
      <c r="TUO922" s="14"/>
      <c r="TUP922" s="14"/>
      <c r="TUQ922" s="14"/>
      <c r="TUR922" s="14"/>
      <c r="TUS922" s="14"/>
      <c r="TUT922" s="14"/>
      <c r="TUU922" s="14"/>
      <c r="TUV922" s="14"/>
      <c r="TUW922" s="14"/>
      <c r="TUX922" s="14"/>
      <c r="TUY922" s="14"/>
      <c r="TUZ922" s="14"/>
      <c r="TVA922" s="14"/>
      <c r="TVB922" s="14"/>
      <c r="TVC922" s="14"/>
      <c r="TVD922" s="14"/>
      <c r="TVE922" s="14"/>
      <c r="TVF922" s="14"/>
      <c r="TVG922" s="14"/>
      <c r="TVH922" s="14"/>
      <c r="TVI922" s="14"/>
      <c r="TVJ922" s="14"/>
      <c r="TVK922" s="14"/>
      <c r="TVL922" s="14"/>
      <c r="TVM922" s="14"/>
      <c r="TVN922" s="14"/>
      <c r="TVO922" s="14"/>
      <c r="TVP922" s="14"/>
      <c r="TVQ922" s="14"/>
      <c r="TVR922" s="14"/>
      <c r="TVS922" s="14"/>
      <c r="TVT922" s="14"/>
      <c r="TVU922" s="14"/>
      <c r="TVV922" s="14"/>
      <c r="TVW922" s="14"/>
      <c r="TVX922" s="14"/>
      <c r="TVY922" s="14"/>
      <c r="TVZ922" s="14"/>
      <c r="TWA922" s="14"/>
      <c r="TWB922" s="14"/>
      <c r="TWC922" s="14"/>
      <c r="TWD922" s="14"/>
      <c r="TWE922" s="14"/>
      <c r="TWF922" s="14"/>
      <c r="TWG922" s="14"/>
      <c r="TWH922" s="14"/>
      <c r="TWI922" s="14"/>
      <c r="TWJ922" s="14"/>
      <c r="TWK922" s="14"/>
      <c r="TWL922" s="14"/>
      <c r="TWM922" s="14"/>
      <c r="TWN922" s="14"/>
      <c r="TWO922" s="14"/>
      <c r="TWP922" s="14"/>
      <c r="TWQ922" s="14"/>
      <c r="TWR922" s="14"/>
      <c r="TWS922" s="14"/>
      <c r="TWT922" s="14"/>
      <c r="TWU922" s="14"/>
      <c r="TWV922" s="14"/>
      <c r="TWW922" s="14"/>
      <c r="TWX922" s="14"/>
      <c r="TWY922" s="14"/>
      <c r="TWZ922" s="14"/>
      <c r="TXA922" s="14"/>
      <c r="TXB922" s="14"/>
      <c r="TXC922" s="14"/>
      <c r="TXD922" s="14"/>
      <c r="TXE922" s="14"/>
      <c r="TXF922" s="14"/>
      <c r="TXG922" s="14"/>
      <c r="TXH922" s="14"/>
      <c r="TXI922" s="14"/>
      <c r="TXJ922" s="14"/>
      <c r="TXK922" s="14"/>
      <c r="TXL922" s="14"/>
      <c r="TXM922" s="14"/>
      <c r="TXN922" s="14"/>
      <c r="TXO922" s="14"/>
      <c r="TXP922" s="14"/>
      <c r="TXQ922" s="14"/>
      <c r="TXR922" s="14"/>
      <c r="TXS922" s="14"/>
      <c r="TXT922" s="14"/>
      <c r="TXU922" s="14"/>
      <c r="TXV922" s="14"/>
      <c r="TXW922" s="14"/>
      <c r="TXX922" s="14"/>
      <c r="TXY922" s="14"/>
      <c r="TXZ922" s="14"/>
      <c r="TYA922" s="14"/>
      <c r="TYB922" s="14"/>
      <c r="TYC922" s="14"/>
      <c r="TYD922" s="14"/>
      <c r="TYE922" s="14"/>
      <c r="TYF922" s="14"/>
      <c r="TYG922" s="14"/>
      <c r="TYH922" s="14"/>
      <c r="TYI922" s="14"/>
      <c r="TYJ922" s="14"/>
      <c r="TYK922" s="14"/>
      <c r="TYL922" s="14"/>
      <c r="TYM922" s="14"/>
      <c r="TYN922" s="14"/>
      <c r="TYO922" s="14"/>
      <c r="TYP922" s="14"/>
      <c r="TYQ922" s="14"/>
      <c r="TYR922" s="14"/>
      <c r="TYS922" s="14"/>
      <c r="TYT922" s="14"/>
      <c r="TYU922" s="14"/>
      <c r="TYV922" s="14"/>
      <c r="TYW922" s="14"/>
      <c r="TYX922" s="14"/>
      <c r="TYY922" s="14"/>
      <c r="TYZ922" s="14"/>
      <c r="TZA922" s="14"/>
      <c r="TZB922" s="14"/>
      <c r="TZC922" s="14"/>
      <c r="TZD922" s="14"/>
      <c r="TZE922" s="14"/>
      <c r="TZF922" s="14"/>
      <c r="TZG922" s="14"/>
      <c r="TZH922" s="14"/>
      <c r="TZI922" s="14"/>
      <c r="TZJ922" s="14"/>
      <c r="TZK922" s="14"/>
      <c r="TZL922" s="14"/>
      <c r="TZM922" s="14"/>
      <c r="TZN922" s="14"/>
      <c r="TZO922" s="14"/>
      <c r="TZP922" s="14"/>
      <c r="TZQ922" s="14"/>
      <c r="TZR922" s="14"/>
      <c r="TZS922" s="14"/>
      <c r="TZT922" s="14"/>
      <c r="TZU922" s="14"/>
      <c r="TZV922" s="14"/>
      <c r="TZW922" s="14"/>
      <c r="TZX922" s="14"/>
      <c r="TZY922" s="14"/>
      <c r="TZZ922" s="14"/>
      <c r="UAA922" s="14"/>
      <c r="UAB922" s="14"/>
      <c r="UAC922" s="14"/>
      <c r="UAD922" s="14"/>
      <c r="UAE922" s="14"/>
      <c r="UAF922" s="14"/>
      <c r="UAG922" s="14"/>
      <c r="UAH922" s="14"/>
      <c r="UAI922" s="14"/>
      <c r="UAJ922" s="14"/>
      <c r="UAK922" s="14"/>
      <c r="UAL922" s="14"/>
      <c r="UAM922" s="14"/>
      <c r="UAN922" s="14"/>
      <c r="UAO922" s="14"/>
      <c r="UAP922" s="14"/>
      <c r="UAQ922" s="14"/>
      <c r="UAR922" s="14"/>
      <c r="UAS922" s="14"/>
      <c r="UAT922" s="14"/>
      <c r="UAU922" s="14"/>
      <c r="UAV922" s="14"/>
      <c r="UAW922" s="14"/>
      <c r="UAX922" s="14"/>
      <c r="UAY922" s="14"/>
      <c r="UAZ922" s="14"/>
      <c r="UBA922" s="14"/>
      <c r="UBB922" s="14"/>
      <c r="UBC922" s="14"/>
      <c r="UBD922" s="14"/>
      <c r="UBE922" s="14"/>
      <c r="UBF922" s="14"/>
      <c r="UBG922" s="14"/>
      <c r="UBH922" s="14"/>
      <c r="UBI922" s="14"/>
      <c r="UBJ922" s="14"/>
      <c r="UBK922" s="14"/>
      <c r="UBL922" s="14"/>
      <c r="UBM922" s="14"/>
      <c r="UBN922" s="14"/>
      <c r="UBO922" s="14"/>
      <c r="UBP922" s="14"/>
      <c r="UBQ922" s="14"/>
      <c r="UBR922" s="14"/>
      <c r="UBS922" s="14"/>
      <c r="UBT922" s="14"/>
      <c r="UBU922" s="14"/>
      <c r="UBV922" s="14"/>
      <c r="UBW922" s="14"/>
      <c r="UBX922" s="14"/>
      <c r="UBY922" s="14"/>
      <c r="UBZ922" s="14"/>
      <c r="UCA922" s="14"/>
      <c r="UCB922" s="14"/>
      <c r="UCC922" s="14"/>
      <c r="UCD922" s="14"/>
      <c r="UCE922" s="14"/>
      <c r="UCF922" s="14"/>
      <c r="UCG922" s="14"/>
      <c r="UCH922" s="14"/>
      <c r="UCI922" s="14"/>
      <c r="UCJ922" s="14"/>
      <c r="UCK922" s="14"/>
      <c r="UCL922" s="14"/>
      <c r="UCM922" s="14"/>
      <c r="UCN922" s="14"/>
      <c r="UCO922" s="14"/>
      <c r="UCP922" s="14"/>
      <c r="UCQ922" s="14"/>
      <c r="UCR922" s="14"/>
      <c r="UCS922" s="14"/>
      <c r="UCT922" s="14"/>
      <c r="UCU922" s="14"/>
      <c r="UCV922" s="14"/>
      <c r="UCW922" s="14"/>
      <c r="UCX922" s="14"/>
      <c r="UCY922" s="14"/>
      <c r="UCZ922" s="14"/>
      <c r="UDA922" s="14"/>
      <c r="UDB922" s="14"/>
      <c r="UDC922" s="14"/>
      <c r="UDD922" s="14"/>
      <c r="UDE922" s="14"/>
      <c r="UDF922" s="14"/>
      <c r="UDG922" s="14"/>
      <c r="UDH922" s="14"/>
      <c r="UDI922" s="14"/>
      <c r="UDJ922" s="14"/>
      <c r="UDK922" s="14"/>
      <c r="UDL922" s="14"/>
      <c r="UDM922" s="14"/>
      <c r="UDN922" s="14"/>
      <c r="UDO922" s="14"/>
      <c r="UDP922" s="14"/>
      <c r="UDQ922" s="14"/>
      <c r="UDR922" s="14"/>
      <c r="UDS922" s="14"/>
      <c r="UDT922" s="14"/>
      <c r="UDU922" s="14"/>
      <c r="UDV922" s="14"/>
      <c r="UDW922" s="14"/>
      <c r="UDX922" s="14"/>
      <c r="UDY922" s="14"/>
      <c r="UDZ922" s="14"/>
      <c r="UEA922" s="14"/>
      <c r="UEB922" s="14"/>
      <c r="UEC922" s="14"/>
      <c r="UED922" s="14"/>
      <c r="UEE922" s="14"/>
      <c r="UEF922" s="14"/>
      <c r="UEG922" s="14"/>
      <c r="UEH922" s="14"/>
      <c r="UEI922" s="14"/>
      <c r="UEJ922" s="14"/>
      <c r="UEK922" s="14"/>
      <c r="UEL922" s="14"/>
      <c r="UEM922" s="14"/>
      <c r="UEN922" s="14"/>
      <c r="UEO922" s="14"/>
      <c r="UEP922" s="14"/>
      <c r="UEQ922" s="14"/>
      <c r="UER922" s="14"/>
      <c r="UES922" s="14"/>
      <c r="UET922" s="14"/>
      <c r="UEU922" s="14"/>
      <c r="UEV922" s="14"/>
      <c r="UEW922" s="14"/>
      <c r="UEX922" s="14"/>
      <c r="UEY922" s="14"/>
      <c r="UEZ922" s="14"/>
      <c r="UFA922" s="14"/>
      <c r="UFB922" s="14"/>
      <c r="UFC922" s="14"/>
      <c r="UFD922" s="14"/>
      <c r="UFE922" s="14"/>
      <c r="UFF922" s="14"/>
      <c r="UFG922" s="14"/>
      <c r="UFH922" s="14"/>
      <c r="UFI922" s="14"/>
      <c r="UFJ922" s="14"/>
      <c r="UFK922" s="14"/>
      <c r="UFL922" s="14"/>
      <c r="UFM922" s="14"/>
      <c r="UFN922" s="14"/>
      <c r="UFO922" s="14"/>
      <c r="UFP922" s="14"/>
      <c r="UFQ922" s="14"/>
      <c r="UFR922" s="14"/>
      <c r="UFS922" s="14"/>
      <c r="UFT922" s="14"/>
      <c r="UFU922" s="14"/>
      <c r="UFV922" s="14"/>
      <c r="UFW922" s="14"/>
      <c r="UFX922" s="14"/>
      <c r="UFY922" s="14"/>
      <c r="UFZ922" s="14"/>
      <c r="UGA922" s="14"/>
      <c r="UGB922" s="14"/>
      <c r="UGC922" s="14"/>
      <c r="UGD922" s="14"/>
      <c r="UGE922" s="14"/>
      <c r="UGF922" s="14"/>
      <c r="UGG922" s="14"/>
      <c r="UGH922" s="14"/>
      <c r="UGI922" s="14"/>
      <c r="UGJ922" s="14"/>
      <c r="UGK922" s="14"/>
      <c r="UGL922" s="14"/>
      <c r="UGM922" s="14"/>
      <c r="UGN922" s="14"/>
      <c r="UGO922" s="14"/>
      <c r="UGP922" s="14"/>
      <c r="UGQ922" s="14"/>
      <c r="UGR922" s="14"/>
      <c r="UGS922" s="14"/>
      <c r="UGT922" s="14"/>
      <c r="UGU922" s="14"/>
      <c r="UGV922" s="14"/>
      <c r="UGW922" s="14"/>
      <c r="UGX922" s="14"/>
      <c r="UGY922" s="14"/>
      <c r="UGZ922" s="14"/>
      <c r="UHA922" s="14"/>
      <c r="UHB922" s="14"/>
      <c r="UHC922" s="14"/>
      <c r="UHD922" s="14"/>
      <c r="UHE922" s="14"/>
      <c r="UHF922" s="14"/>
      <c r="UHG922" s="14"/>
      <c r="UHH922" s="14"/>
      <c r="UHI922" s="14"/>
      <c r="UHJ922" s="14"/>
      <c r="UHK922" s="14"/>
      <c r="UHL922" s="14"/>
      <c r="UHM922" s="14"/>
      <c r="UHN922" s="14"/>
      <c r="UHO922" s="14"/>
      <c r="UHP922" s="14"/>
      <c r="UHQ922" s="14"/>
      <c r="UHR922" s="14"/>
      <c r="UHS922" s="14"/>
      <c r="UHT922" s="14"/>
      <c r="UHU922" s="14"/>
      <c r="UHV922" s="14"/>
      <c r="UHW922" s="14"/>
      <c r="UHX922" s="14"/>
      <c r="UHY922" s="14"/>
      <c r="UHZ922" s="14"/>
      <c r="UIA922" s="14"/>
      <c r="UIB922" s="14"/>
      <c r="UIC922" s="14"/>
      <c r="UID922" s="14"/>
      <c r="UIE922" s="14"/>
      <c r="UIF922" s="14"/>
      <c r="UIG922" s="14"/>
      <c r="UIH922" s="14"/>
      <c r="UII922" s="14"/>
      <c r="UIJ922" s="14"/>
      <c r="UIK922" s="14"/>
      <c r="UIL922" s="14"/>
      <c r="UIM922" s="14"/>
      <c r="UIN922" s="14"/>
      <c r="UIO922" s="14"/>
      <c r="UIP922" s="14"/>
      <c r="UIQ922" s="14"/>
      <c r="UIR922" s="14"/>
      <c r="UIS922" s="14"/>
      <c r="UIT922" s="14"/>
      <c r="UIU922" s="14"/>
      <c r="UIV922" s="14"/>
      <c r="UIW922" s="14"/>
      <c r="UIX922" s="14"/>
      <c r="UIY922" s="14"/>
      <c r="UIZ922" s="14"/>
      <c r="UJA922" s="14"/>
      <c r="UJB922" s="14"/>
      <c r="UJC922" s="14"/>
      <c r="UJD922" s="14"/>
      <c r="UJE922" s="14"/>
      <c r="UJF922" s="14"/>
      <c r="UJG922" s="14"/>
      <c r="UJH922" s="14"/>
      <c r="UJI922" s="14"/>
      <c r="UJJ922" s="14"/>
      <c r="UJK922" s="14"/>
      <c r="UJL922" s="14"/>
      <c r="UJM922" s="14"/>
      <c r="UJN922" s="14"/>
      <c r="UJO922" s="14"/>
      <c r="UJP922" s="14"/>
      <c r="UJQ922" s="14"/>
      <c r="UJR922" s="14"/>
      <c r="UJS922" s="14"/>
      <c r="UJT922" s="14"/>
      <c r="UJU922" s="14"/>
      <c r="UJV922" s="14"/>
      <c r="UJW922" s="14"/>
      <c r="UJX922" s="14"/>
      <c r="UJY922" s="14"/>
      <c r="UJZ922" s="14"/>
      <c r="UKA922" s="14"/>
      <c r="UKB922" s="14"/>
      <c r="UKC922" s="14"/>
      <c r="UKD922" s="14"/>
      <c r="UKE922" s="14"/>
      <c r="UKF922" s="14"/>
      <c r="UKG922" s="14"/>
      <c r="UKH922" s="14"/>
      <c r="UKI922" s="14"/>
      <c r="UKJ922" s="14"/>
      <c r="UKK922" s="14"/>
      <c r="UKL922" s="14"/>
      <c r="UKM922" s="14"/>
      <c r="UKN922" s="14"/>
      <c r="UKO922" s="14"/>
      <c r="UKP922" s="14"/>
      <c r="UKQ922" s="14"/>
      <c r="UKR922" s="14"/>
      <c r="UKS922" s="14"/>
      <c r="UKT922" s="14"/>
      <c r="UKU922" s="14"/>
      <c r="UKV922" s="14"/>
      <c r="UKW922" s="14"/>
      <c r="UKX922" s="14"/>
      <c r="UKY922" s="14"/>
      <c r="UKZ922" s="14"/>
      <c r="ULA922" s="14"/>
      <c r="ULB922" s="14"/>
      <c r="ULC922" s="14"/>
      <c r="ULD922" s="14"/>
      <c r="ULE922" s="14"/>
      <c r="ULF922" s="14"/>
      <c r="ULG922" s="14"/>
      <c r="ULH922" s="14"/>
      <c r="ULI922" s="14"/>
      <c r="ULJ922" s="14"/>
      <c r="ULK922" s="14"/>
      <c r="ULL922" s="14"/>
      <c r="ULM922" s="14"/>
      <c r="ULN922" s="14"/>
      <c r="ULO922" s="14"/>
      <c r="ULP922" s="14"/>
      <c r="ULQ922" s="14"/>
      <c r="ULR922" s="14"/>
      <c r="ULS922" s="14"/>
      <c r="ULT922" s="14"/>
      <c r="ULU922" s="14"/>
      <c r="ULV922" s="14"/>
      <c r="ULW922" s="14"/>
      <c r="ULX922" s="14"/>
      <c r="ULY922" s="14"/>
      <c r="ULZ922" s="14"/>
      <c r="UMA922" s="14"/>
      <c r="UMB922" s="14"/>
      <c r="UMC922" s="14"/>
      <c r="UMD922" s="14"/>
      <c r="UME922" s="14"/>
      <c r="UMF922" s="14"/>
      <c r="UMG922" s="14"/>
      <c r="UMH922" s="14"/>
      <c r="UMI922" s="14"/>
      <c r="UMJ922" s="14"/>
      <c r="UMK922" s="14"/>
      <c r="UML922" s="14"/>
      <c r="UMM922" s="14"/>
      <c r="UMN922" s="14"/>
      <c r="UMO922" s="14"/>
      <c r="UMP922" s="14"/>
      <c r="UMQ922" s="14"/>
      <c r="UMR922" s="14"/>
      <c r="UMS922" s="14"/>
      <c r="UMT922" s="14"/>
      <c r="UMU922" s="14"/>
      <c r="UMV922" s="14"/>
      <c r="UMW922" s="14"/>
      <c r="UMX922" s="14"/>
      <c r="UMY922" s="14"/>
      <c r="UMZ922" s="14"/>
      <c r="UNA922" s="14"/>
      <c r="UNB922" s="14"/>
      <c r="UNC922" s="14"/>
      <c r="UND922" s="14"/>
      <c r="UNE922" s="14"/>
      <c r="UNF922" s="14"/>
      <c r="UNG922" s="14"/>
      <c r="UNH922" s="14"/>
      <c r="UNI922" s="14"/>
      <c r="UNJ922" s="14"/>
      <c r="UNK922" s="14"/>
      <c r="UNL922" s="14"/>
      <c r="UNM922" s="14"/>
      <c r="UNN922" s="14"/>
      <c r="UNO922" s="14"/>
      <c r="UNP922" s="14"/>
      <c r="UNQ922" s="14"/>
      <c r="UNR922" s="14"/>
      <c r="UNS922" s="14"/>
      <c r="UNT922" s="14"/>
      <c r="UNU922" s="14"/>
      <c r="UNV922" s="14"/>
      <c r="UNW922" s="14"/>
      <c r="UNX922" s="14"/>
      <c r="UNY922" s="14"/>
      <c r="UNZ922" s="14"/>
      <c r="UOA922" s="14"/>
      <c r="UOB922" s="14"/>
      <c r="UOC922" s="14"/>
      <c r="UOD922" s="14"/>
      <c r="UOE922" s="14"/>
      <c r="UOF922" s="14"/>
      <c r="UOG922" s="14"/>
      <c r="UOH922" s="14"/>
      <c r="UOI922" s="14"/>
      <c r="UOJ922" s="14"/>
      <c r="UOK922" s="14"/>
      <c r="UOL922" s="14"/>
      <c r="UOM922" s="14"/>
      <c r="UON922" s="14"/>
      <c r="UOO922" s="14"/>
      <c r="UOP922" s="14"/>
      <c r="UOQ922" s="14"/>
      <c r="UOR922" s="14"/>
      <c r="UOS922" s="14"/>
      <c r="UOT922" s="14"/>
      <c r="UOU922" s="14"/>
      <c r="UOV922" s="14"/>
      <c r="UOW922" s="14"/>
      <c r="UOX922" s="14"/>
      <c r="UOY922" s="14"/>
      <c r="UOZ922" s="14"/>
      <c r="UPA922" s="14"/>
      <c r="UPB922" s="14"/>
      <c r="UPC922" s="14"/>
      <c r="UPD922" s="14"/>
      <c r="UPE922" s="14"/>
      <c r="UPF922" s="14"/>
      <c r="UPG922" s="14"/>
      <c r="UPH922" s="14"/>
      <c r="UPI922" s="14"/>
      <c r="UPJ922" s="14"/>
      <c r="UPK922" s="14"/>
      <c r="UPL922" s="14"/>
      <c r="UPM922" s="14"/>
      <c r="UPN922" s="14"/>
      <c r="UPO922" s="14"/>
      <c r="UPP922" s="14"/>
      <c r="UPQ922" s="14"/>
      <c r="UPR922" s="14"/>
      <c r="UPS922" s="14"/>
      <c r="UPT922" s="14"/>
      <c r="UPU922" s="14"/>
      <c r="UPV922" s="14"/>
      <c r="UPW922" s="14"/>
      <c r="UPX922" s="14"/>
      <c r="UPY922" s="14"/>
      <c r="UPZ922" s="14"/>
      <c r="UQA922" s="14"/>
      <c r="UQB922" s="14"/>
      <c r="UQC922" s="14"/>
      <c r="UQD922" s="14"/>
      <c r="UQE922" s="14"/>
      <c r="UQF922" s="14"/>
      <c r="UQG922" s="14"/>
      <c r="UQH922" s="14"/>
      <c r="UQI922" s="14"/>
      <c r="UQJ922" s="14"/>
      <c r="UQK922" s="14"/>
      <c r="UQL922" s="14"/>
      <c r="UQM922" s="14"/>
      <c r="UQN922" s="14"/>
      <c r="UQO922" s="14"/>
      <c r="UQP922" s="14"/>
      <c r="UQQ922" s="14"/>
      <c r="UQR922" s="14"/>
      <c r="UQS922" s="14"/>
      <c r="UQT922" s="14"/>
      <c r="UQU922" s="14"/>
      <c r="UQV922" s="14"/>
      <c r="UQW922" s="14"/>
      <c r="UQX922" s="14"/>
      <c r="UQY922" s="14"/>
      <c r="UQZ922" s="14"/>
      <c r="URA922" s="14"/>
      <c r="URB922" s="14"/>
      <c r="URC922" s="14"/>
      <c r="URD922" s="14"/>
      <c r="URE922" s="14"/>
      <c r="URF922" s="14"/>
      <c r="URG922" s="14"/>
      <c r="URH922" s="14"/>
      <c r="URI922" s="14"/>
      <c r="URJ922" s="14"/>
      <c r="URK922" s="14"/>
      <c r="URL922" s="14"/>
      <c r="URM922" s="14"/>
      <c r="URN922" s="14"/>
      <c r="URO922" s="14"/>
      <c r="URP922" s="14"/>
      <c r="URQ922" s="14"/>
      <c r="URR922" s="14"/>
      <c r="URS922" s="14"/>
      <c r="URT922" s="14"/>
      <c r="URU922" s="14"/>
      <c r="URV922" s="14"/>
      <c r="URW922" s="14"/>
      <c r="URX922" s="14"/>
      <c r="URY922" s="14"/>
      <c r="URZ922" s="14"/>
      <c r="USA922" s="14"/>
      <c r="USB922" s="14"/>
      <c r="USC922" s="14"/>
      <c r="USD922" s="14"/>
      <c r="USE922" s="14"/>
      <c r="USF922" s="14"/>
      <c r="USG922" s="14"/>
      <c r="USH922" s="14"/>
      <c r="USI922" s="14"/>
      <c r="USJ922" s="14"/>
      <c r="USK922" s="14"/>
      <c r="USL922" s="14"/>
      <c r="USM922" s="14"/>
      <c r="USN922" s="14"/>
      <c r="USO922" s="14"/>
      <c r="USP922" s="14"/>
      <c r="USQ922" s="14"/>
      <c r="USR922" s="14"/>
      <c r="USS922" s="14"/>
      <c r="UST922" s="14"/>
      <c r="USU922" s="14"/>
      <c r="USV922" s="14"/>
      <c r="USW922" s="14"/>
      <c r="USX922" s="14"/>
      <c r="USY922" s="14"/>
      <c r="USZ922" s="14"/>
      <c r="UTA922" s="14"/>
      <c r="UTB922" s="14"/>
      <c r="UTC922" s="14"/>
      <c r="UTD922" s="14"/>
      <c r="UTE922" s="14"/>
      <c r="UTF922" s="14"/>
      <c r="UTG922" s="14"/>
      <c r="UTH922" s="14"/>
      <c r="UTI922" s="14"/>
      <c r="UTJ922" s="14"/>
      <c r="UTK922" s="14"/>
      <c r="UTL922" s="14"/>
      <c r="UTM922" s="14"/>
      <c r="UTN922" s="14"/>
      <c r="UTO922" s="14"/>
      <c r="UTP922" s="14"/>
      <c r="UTQ922" s="14"/>
      <c r="UTR922" s="14"/>
      <c r="UTS922" s="14"/>
      <c r="UTT922" s="14"/>
      <c r="UTU922" s="14"/>
      <c r="UTV922" s="14"/>
      <c r="UTW922" s="14"/>
      <c r="UTX922" s="14"/>
      <c r="UTY922" s="14"/>
      <c r="UTZ922" s="14"/>
      <c r="UUA922" s="14"/>
      <c r="UUB922" s="14"/>
      <c r="UUC922" s="14"/>
      <c r="UUD922" s="14"/>
      <c r="UUE922" s="14"/>
      <c r="UUF922" s="14"/>
      <c r="UUG922" s="14"/>
      <c r="UUH922" s="14"/>
      <c r="UUI922" s="14"/>
      <c r="UUJ922" s="14"/>
      <c r="UUK922" s="14"/>
      <c r="UUL922" s="14"/>
      <c r="UUM922" s="14"/>
      <c r="UUN922" s="14"/>
      <c r="UUO922" s="14"/>
      <c r="UUP922" s="14"/>
      <c r="UUQ922" s="14"/>
      <c r="UUR922" s="14"/>
      <c r="UUS922" s="14"/>
      <c r="UUT922" s="14"/>
      <c r="UUU922" s="14"/>
      <c r="UUV922" s="14"/>
      <c r="UUW922" s="14"/>
      <c r="UUX922" s="14"/>
      <c r="UUY922" s="14"/>
      <c r="UUZ922" s="14"/>
      <c r="UVA922" s="14"/>
      <c r="UVB922" s="14"/>
      <c r="UVC922" s="14"/>
      <c r="UVD922" s="14"/>
      <c r="UVE922" s="14"/>
      <c r="UVF922" s="14"/>
      <c r="UVG922" s="14"/>
      <c r="UVH922" s="14"/>
      <c r="UVI922" s="14"/>
      <c r="UVJ922" s="14"/>
      <c r="UVK922" s="14"/>
      <c r="UVL922" s="14"/>
      <c r="UVM922" s="14"/>
      <c r="UVN922" s="14"/>
      <c r="UVO922" s="14"/>
      <c r="UVP922" s="14"/>
      <c r="UVQ922" s="14"/>
      <c r="UVR922" s="14"/>
      <c r="UVS922" s="14"/>
      <c r="UVT922" s="14"/>
      <c r="UVU922" s="14"/>
      <c r="UVV922" s="14"/>
      <c r="UVW922" s="14"/>
      <c r="UVX922" s="14"/>
      <c r="UVY922" s="14"/>
      <c r="UVZ922" s="14"/>
      <c r="UWA922" s="14"/>
      <c r="UWB922" s="14"/>
      <c r="UWC922" s="14"/>
      <c r="UWD922" s="14"/>
      <c r="UWE922" s="14"/>
      <c r="UWF922" s="14"/>
      <c r="UWG922" s="14"/>
      <c r="UWH922" s="14"/>
      <c r="UWI922" s="14"/>
      <c r="UWJ922" s="14"/>
      <c r="UWK922" s="14"/>
      <c r="UWL922" s="14"/>
      <c r="UWM922" s="14"/>
      <c r="UWN922" s="14"/>
      <c r="UWO922" s="14"/>
      <c r="UWP922" s="14"/>
      <c r="UWQ922" s="14"/>
      <c r="UWR922" s="14"/>
      <c r="UWS922" s="14"/>
      <c r="UWT922" s="14"/>
      <c r="UWU922" s="14"/>
      <c r="UWV922" s="14"/>
      <c r="UWW922" s="14"/>
      <c r="UWX922" s="14"/>
      <c r="UWY922" s="14"/>
      <c r="UWZ922" s="14"/>
      <c r="UXA922" s="14"/>
      <c r="UXB922" s="14"/>
      <c r="UXC922" s="14"/>
      <c r="UXD922" s="14"/>
      <c r="UXE922" s="14"/>
      <c r="UXF922" s="14"/>
      <c r="UXG922" s="14"/>
      <c r="UXH922" s="14"/>
      <c r="UXI922" s="14"/>
      <c r="UXJ922" s="14"/>
      <c r="UXK922" s="14"/>
      <c r="UXL922" s="14"/>
      <c r="UXM922" s="14"/>
      <c r="UXN922" s="14"/>
      <c r="UXO922" s="14"/>
      <c r="UXP922" s="14"/>
      <c r="UXQ922" s="14"/>
      <c r="UXR922" s="14"/>
      <c r="UXS922" s="14"/>
      <c r="UXT922" s="14"/>
      <c r="UXU922" s="14"/>
      <c r="UXV922" s="14"/>
      <c r="UXW922" s="14"/>
      <c r="UXX922" s="14"/>
      <c r="UXY922" s="14"/>
      <c r="UXZ922" s="14"/>
      <c r="UYA922" s="14"/>
      <c r="UYB922" s="14"/>
      <c r="UYC922" s="14"/>
      <c r="UYD922" s="14"/>
      <c r="UYE922" s="14"/>
      <c r="UYF922" s="14"/>
      <c r="UYG922" s="14"/>
      <c r="UYH922" s="14"/>
      <c r="UYI922" s="14"/>
      <c r="UYJ922" s="14"/>
      <c r="UYK922" s="14"/>
      <c r="UYL922" s="14"/>
      <c r="UYM922" s="14"/>
      <c r="UYN922" s="14"/>
      <c r="UYO922" s="14"/>
      <c r="UYP922" s="14"/>
      <c r="UYQ922" s="14"/>
      <c r="UYR922" s="14"/>
      <c r="UYS922" s="14"/>
      <c r="UYT922" s="14"/>
      <c r="UYU922" s="14"/>
      <c r="UYV922" s="14"/>
      <c r="UYW922" s="14"/>
      <c r="UYX922" s="14"/>
      <c r="UYY922" s="14"/>
      <c r="UYZ922" s="14"/>
      <c r="UZA922" s="14"/>
      <c r="UZB922" s="14"/>
      <c r="UZC922" s="14"/>
      <c r="UZD922" s="14"/>
      <c r="UZE922" s="14"/>
      <c r="UZF922" s="14"/>
      <c r="UZG922" s="14"/>
      <c r="UZH922" s="14"/>
      <c r="UZI922" s="14"/>
      <c r="UZJ922" s="14"/>
      <c r="UZK922" s="14"/>
      <c r="UZL922" s="14"/>
      <c r="UZM922" s="14"/>
      <c r="UZN922" s="14"/>
      <c r="UZO922" s="14"/>
      <c r="UZP922" s="14"/>
      <c r="UZQ922" s="14"/>
      <c r="UZR922" s="14"/>
      <c r="UZS922" s="14"/>
      <c r="UZT922" s="14"/>
      <c r="UZU922" s="14"/>
      <c r="UZV922" s="14"/>
      <c r="UZW922" s="14"/>
      <c r="UZX922" s="14"/>
      <c r="UZY922" s="14"/>
      <c r="UZZ922" s="14"/>
      <c r="VAA922" s="14"/>
      <c r="VAB922" s="14"/>
      <c r="VAC922" s="14"/>
      <c r="VAD922" s="14"/>
      <c r="VAE922" s="14"/>
      <c r="VAF922" s="14"/>
      <c r="VAG922" s="14"/>
      <c r="VAH922" s="14"/>
      <c r="VAI922" s="14"/>
      <c r="VAJ922" s="14"/>
      <c r="VAK922" s="14"/>
      <c r="VAL922" s="14"/>
      <c r="VAM922" s="14"/>
      <c r="VAN922" s="14"/>
      <c r="VAO922" s="14"/>
      <c r="VAP922" s="14"/>
      <c r="VAQ922" s="14"/>
      <c r="VAR922" s="14"/>
      <c r="VAS922" s="14"/>
      <c r="VAT922" s="14"/>
      <c r="VAU922" s="14"/>
      <c r="VAV922" s="14"/>
      <c r="VAW922" s="14"/>
      <c r="VAX922" s="14"/>
      <c r="VAY922" s="14"/>
      <c r="VAZ922" s="14"/>
      <c r="VBA922" s="14"/>
      <c r="VBB922" s="14"/>
      <c r="VBC922" s="14"/>
      <c r="VBD922" s="14"/>
      <c r="VBE922" s="14"/>
      <c r="VBF922" s="14"/>
      <c r="VBG922" s="14"/>
      <c r="VBH922" s="14"/>
      <c r="VBI922" s="14"/>
      <c r="VBJ922" s="14"/>
      <c r="VBK922" s="14"/>
      <c r="VBL922" s="14"/>
      <c r="VBM922" s="14"/>
      <c r="VBN922" s="14"/>
      <c r="VBO922" s="14"/>
      <c r="VBP922" s="14"/>
      <c r="VBQ922" s="14"/>
      <c r="VBR922" s="14"/>
      <c r="VBS922" s="14"/>
      <c r="VBT922" s="14"/>
      <c r="VBU922" s="14"/>
      <c r="VBV922" s="14"/>
      <c r="VBW922" s="14"/>
      <c r="VBX922" s="14"/>
      <c r="VBY922" s="14"/>
      <c r="VBZ922" s="14"/>
      <c r="VCA922" s="14"/>
      <c r="VCB922" s="14"/>
      <c r="VCC922" s="14"/>
      <c r="VCD922" s="14"/>
      <c r="VCE922" s="14"/>
      <c r="VCF922" s="14"/>
      <c r="VCG922" s="14"/>
      <c r="VCH922" s="14"/>
      <c r="VCI922" s="14"/>
      <c r="VCJ922" s="14"/>
      <c r="VCK922" s="14"/>
      <c r="VCL922" s="14"/>
      <c r="VCM922" s="14"/>
      <c r="VCN922" s="14"/>
      <c r="VCO922" s="14"/>
      <c r="VCP922" s="14"/>
      <c r="VCQ922" s="14"/>
      <c r="VCR922" s="14"/>
      <c r="VCS922" s="14"/>
      <c r="VCT922" s="14"/>
      <c r="VCU922" s="14"/>
      <c r="VCV922" s="14"/>
      <c r="VCW922" s="14"/>
      <c r="VCX922" s="14"/>
      <c r="VCY922" s="14"/>
      <c r="VCZ922" s="14"/>
      <c r="VDA922" s="14"/>
      <c r="VDB922" s="14"/>
      <c r="VDC922" s="14"/>
      <c r="VDD922" s="14"/>
      <c r="VDE922" s="14"/>
      <c r="VDF922" s="14"/>
      <c r="VDG922" s="14"/>
      <c r="VDH922" s="14"/>
      <c r="VDI922" s="14"/>
      <c r="VDJ922" s="14"/>
      <c r="VDK922" s="14"/>
      <c r="VDL922" s="14"/>
      <c r="VDM922" s="14"/>
      <c r="VDN922" s="14"/>
      <c r="VDO922" s="14"/>
      <c r="VDP922" s="14"/>
      <c r="VDQ922" s="14"/>
      <c r="VDR922" s="14"/>
      <c r="VDS922" s="14"/>
      <c r="VDT922" s="14"/>
      <c r="VDU922" s="14"/>
      <c r="VDV922" s="14"/>
      <c r="VDW922" s="14"/>
      <c r="VDX922" s="14"/>
      <c r="VDY922" s="14"/>
      <c r="VDZ922" s="14"/>
      <c r="VEA922" s="14"/>
      <c r="VEB922" s="14"/>
      <c r="VEC922" s="14"/>
      <c r="VED922" s="14"/>
      <c r="VEE922" s="14"/>
      <c r="VEF922" s="14"/>
      <c r="VEG922" s="14"/>
      <c r="VEH922" s="14"/>
      <c r="VEI922" s="14"/>
      <c r="VEJ922" s="14"/>
      <c r="VEK922" s="14"/>
      <c r="VEL922" s="14"/>
      <c r="VEM922" s="14"/>
      <c r="VEN922" s="14"/>
      <c r="VEO922" s="14"/>
      <c r="VEP922" s="14"/>
      <c r="VEQ922" s="14"/>
      <c r="VER922" s="14"/>
      <c r="VES922" s="14"/>
      <c r="VET922" s="14"/>
      <c r="VEU922" s="14"/>
      <c r="VEV922" s="14"/>
      <c r="VEW922" s="14"/>
      <c r="VEX922" s="14"/>
      <c r="VEY922" s="14"/>
      <c r="VEZ922" s="14"/>
      <c r="VFA922" s="14"/>
      <c r="VFB922" s="14"/>
      <c r="VFC922" s="14"/>
      <c r="VFD922" s="14"/>
      <c r="VFE922" s="14"/>
      <c r="VFF922" s="14"/>
      <c r="VFG922" s="14"/>
      <c r="VFH922" s="14"/>
      <c r="VFI922" s="14"/>
      <c r="VFJ922" s="14"/>
      <c r="VFK922" s="14"/>
      <c r="VFL922" s="14"/>
      <c r="VFM922" s="14"/>
      <c r="VFN922" s="14"/>
      <c r="VFO922" s="14"/>
      <c r="VFP922" s="14"/>
      <c r="VFQ922" s="14"/>
      <c r="VFR922" s="14"/>
      <c r="VFS922" s="14"/>
      <c r="VFT922" s="14"/>
      <c r="VFU922" s="14"/>
      <c r="VFV922" s="14"/>
      <c r="VFW922" s="14"/>
      <c r="VFX922" s="14"/>
      <c r="VFY922" s="14"/>
      <c r="VFZ922" s="14"/>
      <c r="VGA922" s="14"/>
      <c r="VGB922" s="14"/>
      <c r="VGC922" s="14"/>
      <c r="VGD922" s="14"/>
      <c r="VGE922" s="14"/>
      <c r="VGF922" s="14"/>
      <c r="VGG922" s="14"/>
      <c r="VGH922" s="14"/>
      <c r="VGI922" s="14"/>
      <c r="VGJ922" s="14"/>
      <c r="VGK922" s="14"/>
      <c r="VGL922" s="14"/>
      <c r="VGM922" s="14"/>
      <c r="VGN922" s="14"/>
      <c r="VGO922" s="14"/>
      <c r="VGP922" s="14"/>
      <c r="VGQ922" s="14"/>
      <c r="VGR922" s="14"/>
      <c r="VGS922" s="14"/>
      <c r="VGT922" s="14"/>
      <c r="VGU922" s="14"/>
      <c r="VGV922" s="14"/>
      <c r="VGW922" s="14"/>
      <c r="VGX922" s="14"/>
      <c r="VGY922" s="14"/>
      <c r="VGZ922" s="14"/>
      <c r="VHA922" s="14"/>
      <c r="VHB922" s="14"/>
      <c r="VHC922" s="14"/>
      <c r="VHD922" s="14"/>
      <c r="VHE922" s="14"/>
      <c r="VHF922" s="14"/>
      <c r="VHG922" s="14"/>
      <c r="VHH922" s="14"/>
      <c r="VHI922" s="14"/>
      <c r="VHJ922" s="14"/>
      <c r="VHK922" s="14"/>
      <c r="VHL922" s="14"/>
      <c r="VHM922" s="14"/>
      <c r="VHN922" s="14"/>
      <c r="VHO922" s="14"/>
      <c r="VHP922" s="14"/>
      <c r="VHQ922" s="14"/>
      <c r="VHR922" s="14"/>
      <c r="VHS922" s="14"/>
      <c r="VHT922" s="14"/>
      <c r="VHU922" s="14"/>
      <c r="VHV922" s="14"/>
      <c r="VHW922" s="14"/>
      <c r="VHX922" s="14"/>
      <c r="VHY922" s="14"/>
      <c r="VHZ922" s="14"/>
      <c r="VIA922" s="14"/>
      <c r="VIB922" s="14"/>
      <c r="VIC922" s="14"/>
      <c r="VID922" s="14"/>
      <c r="VIE922" s="14"/>
      <c r="VIF922" s="14"/>
      <c r="VIG922" s="14"/>
      <c r="VIH922" s="14"/>
      <c r="VII922" s="14"/>
      <c r="VIJ922" s="14"/>
      <c r="VIK922" s="14"/>
      <c r="VIL922" s="14"/>
      <c r="VIM922" s="14"/>
      <c r="VIN922" s="14"/>
      <c r="VIO922" s="14"/>
      <c r="VIP922" s="14"/>
      <c r="VIQ922" s="14"/>
      <c r="VIR922" s="14"/>
      <c r="VIS922" s="14"/>
      <c r="VIT922" s="14"/>
      <c r="VIU922" s="14"/>
      <c r="VIV922" s="14"/>
      <c r="VIW922" s="14"/>
      <c r="VIX922" s="14"/>
      <c r="VIY922" s="14"/>
      <c r="VIZ922" s="14"/>
      <c r="VJA922" s="14"/>
      <c r="VJB922" s="14"/>
      <c r="VJC922" s="14"/>
      <c r="VJD922" s="14"/>
      <c r="VJE922" s="14"/>
      <c r="VJF922" s="14"/>
      <c r="VJG922" s="14"/>
      <c r="VJH922" s="14"/>
      <c r="VJI922" s="14"/>
      <c r="VJJ922" s="14"/>
      <c r="VJK922" s="14"/>
      <c r="VJL922" s="14"/>
      <c r="VJM922" s="14"/>
      <c r="VJN922" s="14"/>
      <c r="VJO922" s="14"/>
      <c r="VJP922" s="14"/>
      <c r="VJQ922" s="14"/>
      <c r="VJR922" s="14"/>
      <c r="VJS922" s="14"/>
      <c r="VJT922" s="14"/>
      <c r="VJU922" s="14"/>
      <c r="VJV922" s="14"/>
      <c r="VJW922" s="14"/>
      <c r="VJX922" s="14"/>
      <c r="VJY922" s="14"/>
      <c r="VJZ922" s="14"/>
      <c r="VKA922" s="14"/>
      <c r="VKB922" s="14"/>
      <c r="VKC922" s="14"/>
      <c r="VKD922" s="14"/>
      <c r="VKE922" s="14"/>
      <c r="VKF922" s="14"/>
      <c r="VKG922" s="14"/>
      <c r="VKH922" s="14"/>
      <c r="VKI922" s="14"/>
      <c r="VKJ922" s="14"/>
      <c r="VKK922" s="14"/>
      <c r="VKL922" s="14"/>
      <c r="VKM922" s="14"/>
      <c r="VKN922" s="14"/>
      <c r="VKO922" s="14"/>
      <c r="VKP922" s="14"/>
      <c r="VKQ922" s="14"/>
      <c r="VKR922" s="14"/>
      <c r="VKS922" s="14"/>
      <c r="VKT922" s="14"/>
      <c r="VKU922" s="14"/>
      <c r="VKV922" s="14"/>
      <c r="VKW922" s="14"/>
      <c r="VKX922" s="14"/>
      <c r="VKY922" s="14"/>
      <c r="VKZ922" s="14"/>
      <c r="VLA922" s="14"/>
      <c r="VLB922" s="14"/>
      <c r="VLC922" s="14"/>
      <c r="VLD922" s="14"/>
      <c r="VLE922" s="14"/>
      <c r="VLF922" s="14"/>
      <c r="VLG922" s="14"/>
      <c r="VLH922" s="14"/>
      <c r="VLI922" s="14"/>
      <c r="VLJ922" s="14"/>
      <c r="VLK922" s="14"/>
      <c r="VLL922" s="14"/>
      <c r="VLM922" s="14"/>
      <c r="VLN922" s="14"/>
      <c r="VLO922" s="14"/>
      <c r="VLP922" s="14"/>
      <c r="VLQ922" s="14"/>
      <c r="VLR922" s="14"/>
      <c r="VLS922" s="14"/>
      <c r="VLT922" s="14"/>
      <c r="VLU922" s="14"/>
      <c r="VLV922" s="14"/>
      <c r="VLW922" s="14"/>
      <c r="VLX922" s="14"/>
      <c r="VLY922" s="14"/>
      <c r="VLZ922" s="14"/>
      <c r="VMA922" s="14"/>
      <c r="VMB922" s="14"/>
      <c r="VMC922" s="14"/>
      <c r="VMD922" s="14"/>
      <c r="VME922" s="14"/>
      <c r="VMF922" s="14"/>
      <c r="VMG922" s="14"/>
      <c r="VMH922" s="14"/>
      <c r="VMI922" s="14"/>
      <c r="VMJ922" s="14"/>
      <c r="VMK922" s="14"/>
      <c r="VML922" s="14"/>
      <c r="VMM922" s="14"/>
      <c r="VMN922" s="14"/>
      <c r="VMO922" s="14"/>
      <c r="VMP922" s="14"/>
      <c r="VMQ922" s="14"/>
      <c r="VMR922" s="14"/>
      <c r="VMS922" s="14"/>
      <c r="VMT922" s="14"/>
      <c r="VMU922" s="14"/>
      <c r="VMV922" s="14"/>
      <c r="VMW922" s="14"/>
      <c r="VMX922" s="14"/>
      <c r="VMY922" s="14"/>
      <c r="VMZ922" s="14"/>
      <c r="VNA922" s="14"/>
      <c r="VNB922" s="14"/>
      <c r="VNC922" s="14"/>
      <c r="VND922" s="14"/>
      <c r="VNE922" s="14"/>
      <c r="VNF922" s="14"/>
      <c r="VNG922" s="14"/>
      <c r="VNH922" s="14"/>
      <c r="VNI922" s="14"/>
      <c r="VNJ922" s="14"/>
      <c r="VNK922" s="14"/>
      <c r="VNL922" s="14"/>
      <c r="VNM922" s="14"/>
      <c r="VNN922" s="14"/>
      <c r="VNO922" s="14"/>
      <c r="VNP922" s="14"/>
      <c r="VNQ922" s="14"/>
      <c r="VNR922" s="14"/>
      <c r="VNS922" s="14"/>
      <c r="VNT922" s="14"/>
      <c r="VNU922" s="14"/>
      <c r="VNV922" s="14"/>
      <c r="VNW922" s="14"/>
      <c r="VNX922" s="14"/>
      <c r="VNY922" s="14"/>
      <c r="VNZ922" s="14"/>
      <c r="VOA922" s="14"/>
      <c r="VOB922" s="14"/>
      <c r="VOC922" s="14"/>
      <c r="VOD922" s="14"/>
      <c r="VOE922" s="14"/>
      <c r="VOF922" s="14"/>
      <c r="VOG922" s="14"/>
      <c r="VOH922" s="14"/>
      <c r="VOI922" s="14"/>
      <c r="VOJ922" s="14"/>
      <c r="VOK922" s="14"/>
      <c r="VOL922" s="14"/>
      <c r="VOM922" s="14"/>
      <c r="VON922" s="14"/>
      <c r="VOO922" s="14"/>
      <c r="VOP922" s="14"/>
      <c r="VOQ922" s="14"/>
      <c r="VOR922" s="14"/>
      <c r="VOS922" s="14"/>
      <c r="VOT922" s="14"/>
      <c r="VOU922" s="14"/>
      <c r="VOV922" s="14"/>
      <c r="VOW922" s="14"/>
      <c r="VOX922" s="14"/>
      <c r="VOY922" s="14"/>
      <c r="VOZ922" s="14"/>
      <c r="VPA922" s="14"/>
      <c r="VPB922" s="14"/>
      <c r="VPC922" s="14"/>
      <c r="VPD922" s="14"/>
      <c r="VPE922" s="14"/>
      <c r="VPF922" s="14"/>
      <c r="VPG922" s="14"/>
      <c r="VPH922" s="14"/>
      <c r="VPI922" s="14"/>
      <c r="VPJ922" s="14"/>
      <c r="VPK922" s="14"/>
      <c r="VPL922" s="14"/>
      <c r="VPM922" s="14"/>
      <c r="VPN922" s="14"/>
      <c r="VPO922" s="14"/>
      <c r="VPP922" s="14"/>
      <c r="VPQ922" s="14"/>
      <c r="VPR922" s="14"/>
      <c r="VPS922" s="14"/>
      <c r="VPT922" s="14"/>
      <c r="VPU922" s="14"/>
      <c r="VPV922" s="14"/>
      <c r="VPW922" s="14"/>
      <c r="VPX922" s="14"/>
      <c r="VPY922" s="14"/>
      <c r="VPZ922" s="14"/>
      <c r="VQA922" s="14"/>
      <c r="VQB922" s="14"/>
      <c r="VQC922" s="14"/>
      <c r="VQD922" s="14"/>
      <c r="VQE922" s="14"/>
      <c r="VQF922" s="14"/>
      <c r="VQG922" s="14"/>
      <c r="VQH922" s="14"/>
      <c r="VQI922" s="14"/>
      <c r="VQJ922" s="14"/>
      <c r="VQK922" s="14"/>
      <c r="VQL922" s="14"/>
      <c r="VQM922" s="14"/>
      <c r="VQN922" s="14"/>
      <c r="VQO922" s="14"/>
      <c r="VQP922" s="14"/>
      <c r="VQQ922" s="14"/>
      <c r="VQR922" s="14"/>
      <c r="VQS922" s="14"/>
      <c r="VQT922" s="14"/>
      <c r="VQU922" s="14"/>
      <c r="VQV922" s="14"/>
      <c r="VQW922" s="14"/>
      <c r="VQX922" s="14"/>
      <c r="VQY922" s="14"/>
      <c r="VQZ922" s="14"/>
      <c r="VRA922" s="14"/>
      <c r="VRB922" s="14"/>
      <c r="VRC922" s="14"/>
      <c r="VRD922" s="14"/>
      <c r="VRE922" s="14"/>
      <c r="VRF922" s="14"/>
      <c r="VRG922" s="14"/>
      <c r="VRH922" s="14"/>
      <c r="VRI922" s="14"/>
      <c r="VRJ922" s="14"/>
      <c r="VRK922" s="14"/>
      <c r="VRL922" s="14"/>
      <c r="VRM922" s="14"/>
      <c r="VRN922" s="14"/>
      <c r="VRO922" s="14"/>
      <c r="VRP922" s="14"/>
      <c r="VRQ922" s="14"/>
      <c r="VRR922" s="14"/>
      <c r="VRS922" s="14"/>
      <c r="VRT922" s="14"/>
      <c r="VRU922" s="14"/>
      <c r="VRV922" s="14"/>
      <c r="VRW922" s="14"/>
      <c r="VRX922" s="14"/>
      <c r="VRY922" s="14"/>
      <c r="VRZ922" s="14"/>
      <c r="VSA922" s="14"/>
      <c r="VSB922" s="14"/>
      <c r="VSC922" s="14"/>
      <c r="VSD922" s="14"/>
      <c r="VSE922" s="14"/>
      <c r="VSF922" s="14"/>
      <c r="VSG922" s="14"/>
      <c r="VSH922" s="14"/>
      <c r="VSI922" s="14"/>
      <c r="VSJ922" s="14"/>
      <c r="VSK922" s="14"/>
      <c r="VSL922" s="14"/>
      <c r="VSM922" s="14"/>
      <c r="VSN922" s="14"/>
      <c r="VSO922" s="14"/>
      <c r="VSP922" s="14"/>
      <c r="VSQ922" s="14"/>
      <c r="VSR922" s="14"/>
      <c r="VSS922" s="14"/>
      <c r="VST922" s="14"/>
      <c r="VSU922" s="14"/>
      <c r="VSV922" s="14"/>
      <c r="VSW922" s="14"/>
      <c r="VSX922" s="14"/>
      <c r="VSY922" s="14"/>
      <c r="VSZ922" s="14"/>
      <c r="VTA922" s="14"/>
      <c r="VTB922" s="14"/>
      <c r="VTC922" s="14"/>
      <c r="VTD922" s="14"/>
      <c r="VTE922" s="14"/>
      <c r="VTF922" s="14"/>
      <c r="VTG922" s="14"/>
      <c r="VTH922" s="14"/>
      <c r="VTI922" s="14"/>
      <c r="VTJ922" s="14"/>
      <c r="VTK922" s="14"/>
      <c r="VTL922" s="14"/>
      <c r="VTM922" s="14"/>
      <c r="VTN922" s="14"/>
      <c r="VTO922" s="14"/>
      <c r="VTP922" s="14"/>
      <c r="VTQ922" s="14"/>
      <c r="VTR922" s="14"/>
      <c r="VTS922" s="14"/>
      <c r="VTT922" s="14"/>
      <c r="VTU922" s="14"/>
      <c r="VTV922" s="14"/>
      <c r="VTW922" s="14"/>
      <c r="VTX922" s="14"/>
      <c r="VTY922" s="14"/>
      <c r="VTZ922" s="14"/>
      <c r="VUA922" s="14"/>
      <c r="VUB922" s="14"/>
      <c r="VUC922" s="14"/>
      <c r="VUD922" s="14"/>
      <c r="VUE922" s="14"/>
      <c r="VUF922" s="14"/>
      <c r="VUG922" s="14"/>
      <c r="VUH922" s="14"/>
      <c r="VUI922" s="14"/>
      <c r="VUJ922" s="14"/>
      <c r="VUK922" s="14"/>
      <c r="VUL922" s="14"/>
      <c r="VUM922" s="14"/>
      <c r="VUN922" s="14"/>
      <c r="VUO922" s="14"/>
      <c r="VUP922" s="14"/>
      <c r="VUQ922" s="14"/>
      <c r="VUR922" s="14"/>
      <c r="VUS922" s="14"/>
      <c r="VUT922" s="14"/>
      <c r="VUU922" s="14"/>
      <c r="VUV922" s="14"/>
      <c r="VUW922" s="14"/>
      <c r="VUX922" s="14"/>
      <c r="VUY922" s="14"/>
      <c r="VUZ922" s="14"/>
      <c r="VVA922" s="14"/>
      <c r="VVB922" s="14"/>
      <c r="VVC922" s="14"/>
      <c r="VVD922" s="14"/>
      <c r="VVE922" s="14"/>
      <c r="VVF922" s="14"/>
      <c r="VVG922" s="14"/>
      <c r="VVH922" s="14"/>
      <c r="VVI922" s="14"/>
      <c r="VVJ922" s="14"/>
      <c r="VVK922" s="14"/>
      <c r="VVL922" s="14"/>
      <c r="VVM922" s="14"/>
      <c r="VVN922" s="14"/>
      <c r="VVO922" s="14"/>
      <c r="VVP922" s="14"/>
      <c r="VVQ922" s="14"/>
      <c r="VVR922" s="14"/>
      <c r="VVS922" s="14"/>
      <c r="VVT922" s="14"/>
      <c r="VVU922" s="14"/>
      <c r="VVV922" s="14"/>
      <c r="VVW922" s="14"/>
      <c r="VVX922" s="14"/>
      <c r="VVY922" s="14"/>
      <c r="VVZ922" s="14"/>
      <c r="VWA922" s="14"/>
      <c r="VWB922" s="14"/>
      <c r="VWC922" s="14"/>
      <c r="VWD922" s="14"/>
      <c r="VWE922" s="14"/>
      <c r="VWF922" s="14"/>
      <c r="VWG922" s="14"/>
      <c r="VWH922" s="14"/>
      <c r="VWI922" s="14"/>
      <c r="VWJ922" s="14"/>
      <c r="VWK922" s="14"/>
      <c r="VWL922" s="14"/>
      <c r="VWM922" s="14"/>
      <c r="VWN922" s="14"/>
      <c r="VWO922" s="14"/>
      <c r="VWP922" s="14"/>
      <c r="VWQ922" s="14"/>
      <c r="VWR922" s="14"/>
      <c r="VWS922" s="14"/>
      <c r="VWT922" s="14"/>
      <c r="VWU922" s="14"/>
      <c r="VWV922" s="14"/>
      <c r="VWW922" s="14"/>
      <c r="VWX922" s="14"/>
      <c r="VWY922" s="14"/>
      <c r="VWZ922" s="14"/>
      <c r="VXA922" s="14"/>
      <c r="VXB922" s="14"/>
      <c r="VXC922" s="14"/>
      <c r="VXD922" s="14"/>
      <c r="VXE922" s="14"/>
      <c r="VXF922" s="14"/>
      <c r="VXG922" s="14"/>
      <c r="VXH922" s="14"/>
      <c r="VXI922" s="14"/>
      <c r="VXJ922" s="14"/>
      <c r="VXK922" s="14"/>
      <c r="VXL922" s="14"/>
      <c r="VXM922" s="14"/>
      <c r="VXN922" s="14"/>
      <c r="VXO922" s="14"/>
      <c r="VXP922" s="14"/>
      <c r="VXQ922" s="14"/>
      <c r="VXR922" s="14"/>
      <c r="VXS922" s="14"/>
      <c r="VXT922" s="14"/>
      <c r="VXU922" s="14"/>
      <c r="VXV922" s="14"/>
      <c r="VXW922" s="14"/>
      <c r="VXX922" s="14"/>
      <c r="VXY922" s="14"/>
      <c r="VXZ922" s="14"/>
      <c r="VYA922" s="14"/>
      <c r="VYB922" s="14"/>
      <c r="VYC922" s="14"/>
      <c r="VYD922" s="14"/>
      <c r="VYE922" s="14"/>
      <c r="VYF922" s="14"/>
      <c r="VYG922" s="14"/>
      <c r="VYH922" s="14"/>
      <c r="VYI922" s="14"/>
      <c r="VYJ922" s="14"/>
      <c r="VYK922" s="14"/>
      <c r="VYL922" s="14"/>
      <c r="VYM922" s="14"/>
      <c r="VYN922" s="14"/>
      <c r="VYO922" s="14"/>
      <c r="VYP922" s="14"/>
      <c r="VYQ922" s="14"/>
      <c r="VYR922" s="14"/>
      <c r="VYS922" s="14"/>
      <c r="VYT922" s="14"/>
      <c r="VYU922" s="14"/>
      <c r="VYV922" s="14"/>
      <c r="VYW922" s="14"/>
      <c r="VYX922" s="14"/>
      <c r="VYY922" s="14"/>
      <c r="VYZ922" s="14"/>
      <c r="VZA922" s="14"/>
      <c r="VZB922" s="14"/>
      <c r="VZC922" s="14"/>
      <c r="VZD922" s="14"/>
      <c r="VZE922" s="14"/>
      <c r="VZF922" s="14"/>
      <c r="VZG922" s="14"/>
      <c r="VZH922" s="14"/>
      <c r="VZI922" s="14"/>
      <c r="VZJ922" s="14"/>
      <c r="VZK922" s="14"/>
      <c r="VZL922" s="14"/>
      <c r="VZM922" s="14"/>
      <c r="VZN922" s="14"/>
      <c r="VZO922" s="14"/>
      <c r="VZP922" s="14"/>
      <c r="VZQ922" s="14"/>
      <c r="VZR922" s="14"/>
      <c r="VZS922" s="14"/>
      <c r="VZT922" s="14"/>
      <c r="VZU922" s="14"/>
      <c r="VZV922" s="14"/>
      <c r="VZW922" s="14"/>
      <c r="VZX922" s="14"/>
      <c r="VZY922" s="14"/>
      <c r="VZZ922" s="14"/>
      <c r="WAA922" s="14"/>
      <c r="WAB922" s="14"/>
      <c r="WAC922" s="14"/>
      <c r="WAD922" s="14"/>
      <c r="WAE922" s="14"/>
      <c r="WAF922" s="14"/>
      <c r="WAG922" s="14"/>
      <c r="WAH922" s="14"/>
      <c r="WAI922" s="14"/>
      <c r="WAJ922" s="14"/>
      <c r="WAK922" s="14"/>
      <c r="WAL922" s="14"/>
      <c r="WAM922" s="14"/>
      <c r="WAN922" s="14"/>
      <c r="WAO922" s="14"/>
      <c r="WAP922" s="14"/>
      <c r="WAQ922" s="14"/>
      <c r="WAR922" s="14"/>
      <c r="WAS922" s="14"/>
      <c r="WAT922" s="14"/>
      <c r="WAU922" s="14"/>
      <c r="WAV922" s="14"/>
      <c r="WAW922" s="14"/>
      <c r="WAX922" s="14"/>
      <c r="WAY922" s="14"/>
      <c r="WAZ922" s="14"/>
      <c r="WBA922" s="14"/>
      <c r="WBB922" s="14"/>
      <c r="WBC922" s="14"/>
      <c r="WBD922" s="14"/>
      <c r="WBE922" s="14"/>
      <c r="WBF922" s="14"/>
      <c r="WBG922" s="14"/>
      <c r="WBH922" s="14"/>
      <c r="WBI922" s="14"/>
      <c r="WBJ922" s="14"/>
      <c r="WBK922" s="14"/>
      <c r="WBL922" s="14"/>
      <c r="WBM922" s="14"/>
      <c r="WBN922" s="14"/>
      <c r="WBO922" s="14"/>
      <c r="WBP922" s="14"/>
      <c r="WBQ922" s="14"/>
      <c r="WBR922" s="14"/>
      <c r="WBS922" s="14"/>
      <c r="WBT922" s="14"/>
      <c r="WBU922" s="14"/>
      <c r="WBV922" s="14"/>
      <c r="WBW922" s="14"/>
      <c r="WBX922" s="14"/>
      <c r="WBY922" s="14"/>
      <c r="WBZ922" s="14"/>
      <c r="WCA922" s="14"/>
      <c r="WCB922" s="14"/>
      <c r="WCC922" s="14"/>
      <c r="WCD922" s="14"/>
      <c r="WCE922" s="14"/>
      <c r="WCF922" s="14"/>
      <c r="WCG922" s="14"/>
      <c r="WCH922" s="14"/>
      <c r="WCI922" s="14"/>
      <c r="WCJ922" s="14"/>
      <c r="WCK922" s="14"/>
      <c r="WCL922" s="14"/>
      <c r="WCM922" s="14"/>
      <c r="WCN922" s="14"/>
      <c r="WCO922" s="14"/>
      <c r="WCP922" s="14"/>
      <c r="WCQ922" s="14"/>
      <c r="WCR922" s="14"/>
      <c r="WCS922" s="14"/>
      <c r="WCT922" s="14"/>
      <c r="WCU922" s="14"/>
      <c r="WCV922" s="14"/>
      <c r="WCW922" s="14"/>
      <c r="WCX922" s="14"/>
      <c r="WCY922" s="14"/>
      <c r="WCZ922" s="14"/>
      <c r="WDA922" s="14"/>
      <c r="WDB922" s="14"/>
      <c r="WDC922" s="14"/>
      <c r="WDD922" s="14"/>
      <c r="WDE922" s="14"/>
      <c r="WDF922" s="14"/>
      <c r="WDG922" s="14"/>
      <c r="WDH922" s="14"/>
      <c r="WDI922" s="14"/>
      <c r="WDJ922" s="14"/>
      <c r="WDK922" s="14"/>
      <c r="WDL922" s="14"/>
      <c r="WDM922" s="14"/>
      <c r="WDN922" s="14"/>
      <c r="WDO922" s="14"/>
      <c r="WDP922" s="14"/>
      <c r="WDQ922" s="14"/>
      <c r="WDR922" s="14"/>
      <c r="WDS922" s="14"/>
      <c r="WDT922" s="14"/>
      <c r="WDU922" s="14"/>
      <c r="WDV922" s="14"/>
      <c r="WDW922" s="14"/>
      <c r="WDX922" s="14"/>
      <c r="WDY922" s="14"/>
      <c r="WDZ922" s="14"/>
      <c r="WEA922" s="14"/>
      <c r="WEB922" s="14"/>
      <c r="WEC922" s="14"/>
      <c r="WED922" s="14"/>
      <c r="WEE922" s="14"/>
      <c r="WEF922" s="14"/>
      <c r="WEG922" s="14"/>
      <c r="WEH922" s="14"/>
      <c r="WEI922" s="14"/>
      <c r="WEJ922" s="14"/>
      <c r="WEK922" s="14"/>
      <c r="WEL922" s="14"/>
      <c r="WEM922" s="14"/>
      <c r="WEN922" s="14"/>
      <c r="WEO922" s="14"/>
      <c r="WEP922" s="14"/>
      <c r="WEQ922" s="14"/>
      <c r="WER922" s="14"/>
      <c r="WES922" s="14"/>
      <c r="WET922" s="14"/>
      <c r="WEU922" s="14"/>
      <c r="WEV922" s="14"/>
      <c r="WEW922" s="14"/>
      <c r="WEX922" s="14"/>
      <c r="WEY922" s="14"/>
      <c r="WEZ922" s="14"/>
      <c r="WFA922" s="14"/>
      <c r="WFB922" s="14"/>
      <c r="WFC922" s="14"/>
      <c r="WFD922" s="14"/>
      <c r="WFE922" s="14"/>
      <c r="WFF922" s="14"/>
      <c r="WFG922" s="14"/>
      <c r="WFH922" s="14"/>
      <c r="WFI922" s="14"/>
      <c r="WFJ922" s="14"/>
      <c r="WFK922" s="14"/>
      <c r="WFL922" s="14"/>
      <c r="WFM922" s="14"/>
      <c r="WFN922" s="14"/>
      <c r="WFO922" s="14"/>
      <c r="WFP922" s="14"/>
      <c r="WFQ922" s="14"/>
      <c r="WFR922" s="14"/>
      <c r="WFS922" s="14"/>
      <c r="WFT922" s="14"/>
      <c r="WFU922" s="14"/>
      <c r="WFV922" s="14"/>
      <c r="WFW922" s="14"/>
      <c r="WFX922" s="14"/>
      <c r="WFY922" s="14"/>
      <c r="WFZ922" s="14"/>
      <c r="WGA922" s="14"/>
      <c r="WGB922" s="14"/>
      <c r="WGC922" s="14"/>
      <c r="WGD922" s="14"/>
      <c r="WGE922" s="14"/>
      <c r="WGF922" s="14"/>
      <c r="WGG922" s="14"/>
      <c r="WGH922" s="14"/>
      <c r="WGI922" s="14"/>
      <c r="WGJ922" s="14"/>
      <c r="WGK922" s="14"/>
      <c r="WGL922" s="14"/>
      <c r="WGM922" s="14"/>
      <c r="WGN922" s="14"/>
      <c r="WGO922" s="14"/>
      <c r="WGP922" s="14"/>
      <c r="WGQ922" s="14"/>
      <c r="WGR922" s="14"/>
      <c r="WGS922" s="14"/>
      <c r="WGT922" s="14"/>
      <c r="WGU922" s="14"/>
      <c r="WGV922" s="14"/>
      <c r="WGW922" s="14"/>
      <c r="WGX922" s="14"/>
      <c r="WGY922" s="14"/>
      <c r="WGZ922" s="14"/>
      <c r="WHA922" s="14"/>
      <c r="WHB922" s="14"/>
      <c r="WHC922" s="14"/>
      <c r="WHD922" s="14"/>
      <c r="WHE922" s="14"/>
      <c r="WHF922" s="14"/>
      <c r="WHG922" s="14"/>
      <c r="WHH922" s="14"/>
      <c r="WHI922" s="14"/>
      <c r="WHJ922" s="14"/>
      <c r="WHK922" s="14"/>
      <c r="WHL922" s="14"/>
      <c r="WHM922" s="14"/>
      <c r="WHN922" s="14"/>
      <c r="WHO922" s="14"/>
      <c r="WHP922" s="14"/>
      <c r="WHQ922" s="14"/>
      <c r="WHR922" s="14"/>
      <c r="WHS922" s="14"/>
      <c r="WHT922" s="14"/>
      <c r="WHU922" s="14"/>
      <c r="WHV922" s="14"/>
      <c r="WHW922" s="14"/>
      <c r="WHX922" s="14"/>
      <c r="WHY922" s="14"/>
      <c r="WHZ922" s="14"/>
      <c r="WIA922" s="14"/>
      <c r="WIB922" s="14"/>
      <c r="WIC922" s="14"/>
      <c r="WID922" s="14"/>
      <c r="WIE922" s="14"/>
      <c r="WIF922" s="14"/>
      <c r="WIG922" s="14"/>
      <c r="WIH922" s="14"/>
      <c r="WII922" s="14"/>
      <c r="WIJ922" s="14"/>
      <c r="WIK922" s="14"/>
      <c r="WIL922" s="14"/>
      <c r="WIM922" s="14"/>
      <c r="WIN922" s="14"/>
      <c r="WIO922" s="14"/>
      <c r="WIP922" s="14"/>
      <c r="WIQ922" s="14"/>
      <c r="WIR922" s="14"/>
      <c r="WIS922" s="14"/>
      <c r="WIT922" s="14"/>
      <c r="WIU922" s="14"/>
      <c r="WIV922" s="14"/>
      <c r="WIW922" s="14"/>
      <c r="WIX922" s="14"/>
      <c r="WIY922" s="14"/>
      <c r="WIZ922" s="14"/>
      <c r="WJA922" s="14"/>
      <c r="WJB922" s="14"/>
      <c r="WJC922" s="14"/>
      <c r="WJD922" s="14"/>
      <c r="WJE922" s="14"/>
      <c r="WJF922" s="14"/>
      <c r="WJG922" s="14"/>
      <c r="WJH922" s="14"/>
      <c r="WJI922" s="14"/>
      <c r="WJJ922" s="14"/>
      <c r="WJK922" s="14"/>
      <c r="WJL922" s="14"/>
      <c r="WJM922" s="14"/>
      <c r="WJN922" s="14"/>
      <c r="WJO922" s="14"/>
      <c r="WJP922" s="14"/>
      <c r="WJQ922" s="14"/>
      <c r="WJR922" s="14"/>
      <c r="WJS922" s="14"/>
      <c r="WJT922" s="14"/>
      <c r="WJU922" s="14"/>
      <c r="WJV922" s="14"/>
      <c r="WJW922" s="14"/>
      <c r="WJX922" s="14"/>
      <c r="WJY922" s="14"/>
      <c r="WJZ922" s="14"/>
      <c r="WKA922" s="14"/>
      <c r="WKB922" s="14"/>
      <c r="WKC922" s="14"/>
      <c r="WKD922" s="14"/>
      <c r="WKE922" s="14"/>
      <c r="WKF922" s="14"/>
      <c r="WKG922" s="14"/>
      <c r="WKH922" s="14"/>
      <c r="WKI922" s="14"/>
      <c r="WKJ922" s="14"/>
      <c r="WKK922" s="14"/>
      <c r="WKL922" s="14"/>
      <c r="WKM922" s="14"/>
      <c r="WKN922" s="14"/>
      <c r="WKO922" s="14"/>
      <c r="WKP922" s="14"/>
      <c r="WKQ922" s="14"/>
      <c r="WKR922" s="14"/>
      <c r="WKS922" s="14"/>
      <c r="WKT922" s="14"/>
      <c r="WKU922" s="14"/>
      <c r="WKV922" s="14"/>
      <c r="WKW922" s="14"/>
      <c r="WKX922" s="14"/>
      <c r="WKY922" s="14"/>
      <c r="WKZ922" s="14"/>
      <c r="WLA922" s="14"/>
      <c r="WLB922" s="14"/>
      <c r="WLC922" s="14"/>
      <c r="WLD922" s="14"/>
      <c r="WLE922" s="14"/>
      <c r="WLF922" s="14"/>
      <c r="WLG922" s="14"/>
      <c r="WLH922" s="14"/>
      <c r="WLI922" s="14"/>
      <c r="WLJ922" s="14"/>
      <c r="WLK922" s="14"/>
      <c r="WLL922" s="14"/>
      <c r="WLM922" s="14"/>
      <c r="WLN922" s="14"/>
      <c r="WLO922" s="14"/>
      <c r="WLP922" s="14"/>
      <c r="WLQ922" s="14"/>
      <c r="WLR922" s="14"/>
      <c r="WLS922" s="14"/>
      <c r="WLT922" s="14"/>
      <c r="WLU922" s="14"/>
      <c r="WLV922" s="14"/>
      <c r="WLW922" s="14"/>
      <c r="WLX922" s="14"/>
      <c r="WLY922" s="14"/>
      <c r="WLZ922" s="14"/>
      <c r="WMA922" s="14"/>
      <c r="WMB922" s="14"/>
      <c r="WMC922" s="14"/>
      <c r="WMD922" s="14"/>
      <c r="WME922" s="14"/>
      <c r="WMF922" s="14"/>
      <c r="WMG922" s="14"/>
      <c r="WMH922" s="14"/>
      <c r="WMI922" s="14"/>
      <c r="WMJ922" s="14"/>
      <c r="WMK922" s="14"/>
      <c r="WML922" s="14"/>
      <c r="WMM922" s="14"/>
      <c r="WMN922" s="14"/>
      <c r="WMO922" s="14"/>
      <c r="WMP922" s="14"/>
      <c r="WMQ922" s="14"/>
      <c r="WMR922" s="14"/>
      <c r="WMS922" s="14"/>
      <c r="WMT922" s="14"/>
      <c r="WMU922" s="14"/>
      <c r="WMV922" s="14"/>
      <c r="WMW922" s="14"/>
      <c r="WMX922" s="14"/>
      <c r="WMY922" s="14"/>
      <c r="WMZ922" s="14"/>
      <c r="WNA922" s="14"/>
      <c r="WNB922" s="14"/>
      <c r="WNC922" s="14"/>
      <c r="WND922" s="14"/>
      <c r="WNE922" s="14"/>
      <c r="WNF922" s="14"/>
      <c r="WNG922" s="14"/>
      <c r="WNH922" s="14"/>
      <c r="WNI922" s="14"/>
      <c r="WNJ922" s="14"/>
      <c r="WNK922" s="14"/>
      <c r="WNL922" s="14"/>
      <c r="WNM922" s="14"/>
      <c r="WNN922" s="14"/>
      <c r="WNO922" s="14"/>
      <c r="WNP922" s="14"/>
      <c r="WNQ922" s="14"/>
      <c r="WNR922" s="14"/>
      <c r="WNS922" s="14"/>
      <c r="WNT922" s="14"/>
      <c r="WNU922" s="14"/>
      <c r="WNV922" s="14"/>
      <c r="WNW922" s="14"/>
      <c r="WNX922" s="14"/>
      <c r="WNY922" s="14"/>
      <c r="WNZ922" s="14"/>
      <c r="WOA922" s="14"/>
      <c r="WOB922" s="14"/>
      <c r="WOC922" s="14"/>
      <c r="WOD922" s="14"/>
      <c r="WOE922" s="14"/>
      <c r="WOF922" s="14"/>
      <c r="WOG922" s="14"/>
      <c r="WOH922" s="14"/>
      <c r="WOI922" s="14"/>
      <c r="WOJ922" s="14"/>
      <c r="WOK922" s="14"/>
      <c r="WOL922" s="14"/>
      <c r="WOM922" s="14"/>
      <c r="WON922" s="14"/>
      <c r="WOO922" s="14"/>
      <c r="WOP922" s="14"/>
      <c r="WOQ922" s="14"/>
      <c r="WOR922" s="14"/>
      <c r="WOS922" s="14"/>
      <c r="WOT922" s="14"/>
      <c r="WOU922" s="14"/>
      <c r="WOV922" s="14"/>
      <c r="WOW922" s="14"/>
      <c r="WOX922" s="14"/>
      <c r="WOY922" s="14"/>
      <c r="WOZ922" s="14"/>
      <c r="WPA922" s="14"/>
      <c r="WPB922" s="14"/>
      <c r="WPC922" s="14"/>
      <c r="WPD922" s="14"/>
      <c r="WPE922" s="14"/>
      <c r="WPF922" s="14"/>
      <c r="WPG922" s="14"/>
      <c r="WPH922" s="14"/>
      <c r="WPI922" s="14"/>
      <c r="WPJ922" s="14"/>
      <c r="WPK922" s="14"/>
      <c r="WPL922" s="14"/>
      <c r="WPM922" s="14"/>
      <c r="WPN922" s="14"/>
      <c r="WPO922" s="14"/>
      <c r="WPP922" s="14"/>
      <c r="WPQ922" s="14"/>
      <c r="WPR922" s="14"/>
      <c r="WPS922" s="14"/>
      <c r="WPT922" s="14"/>
      <c r="WPU922" s="14"/>
      <c r="WPV922" s="14"/>
      <c r="WPW922" s="14"/>
      <c r="WPX922" s="14"/>
      <c r="WPY922" s="14"/>
      <c r="WPZ922" s="14"/>
      <c r="WQA922" s="14"/>
      <c r="WQB922" s="14"/>
      <c r="WQC922" s="14"/>
      <c r="WQD922" s="14"/>
      <c r="WQE922" s="14"/>
      <c r="WQF922" s="14"/>
      <c r="WQG922" s="14"/>
      <c r="WQH922" s="14"/>
      <c r="WQI922" s="14"/>
      <c r="WQJ922" s="14"/>
      <c r="WQK922" s="14"/>
      <c r="WQL922" s="14"/>
      <c r="WQM922" s="14"/>
      <c r="WQN922" s="14"/>
      <c r="WQO922" s="14"/>
      <c r="WQP922" s="14"/>
      <c r="WQQ922" s="14"/>
      <c r="WQR922" s="14"/>
      <c r="WQS922" s="14"/>
      <c r="WQT922" s="14"/>
      <c r="WQU922" s="14"/>
      <c r="WQV922" s="14"/>
      <c r="WQW922" s="14"/>
      <c r="WQX922" s="14"/>
      <c r="WQY922" s="14"/>
      <c r="WQZ922" s="14"/>
      <c r="WRA922" s="14"/>
      <c r="WRB922" s="14"/>
      <c r="WRC922" s="14"/>
      <c r="WRD922" s="14"/>
      <c r="WRE922" s="14"/>
      <c r="WRF922" s="14"/>
      <c r="WRG922" s="14"/>
      <c r="WRH922" s="14"/>
      <c r="WRI922" s="14"/>
      <c r="WRJ922" s="14"/>
      <c r="WRK922" s="14"/>
      <c r="WRL922" s="14"/>
      <c r="WRM922" s="14"/>
      <c r="WRN922" s="14"/>
      <c r="WRO922" s="14"/>
      <c r="WRP922" s="14"/>
      <c r="WRQ922" s="14"/>
      <c r="WRR922" s="14"/>
      <c r="WRS922" s="14"/>
      <c r="WRT922" s="14"/>
      <c r="WRU922" s="14"/>
      <c r="WRV922" s="14"/>
      <c r="WRW922" s="14"/>
      <c r="WRX922" s="14"/>
      <c r="WRY922" s="14"/>
      <c r="WRZ922" s="14"/>
      <c r="WSA922" s="14"/>
      <c r="WSB922" s="14"/>
      <c r="WSC922" s="14"/>
      <c r="WSD922" s="14"/>
      <c r="WSE922" s="14"/>
      <c r="WSF922" s="14"/>
      <c r="WSG922" s="14"/>
      <c r="WSH922" s="14"/>
      <c r="WSI922" s="14"/>
      <c r="WSJ922" s="14"/>
      <c r="WSK922" s="14"/>
      <c r="WSL922" s="14"/>
      <c r="WSM922" s="14"/>
      <c r="WSN922" s="14"/>
      <c r="WSO922" s="14"/>
      <c r="WSP922" s="14"/>
      <c r="WSQ922" s="14"/>
      <c r="WSR922" s="14"/>
      <c r="WSS922" s="14"/>
      <c r="WST922" s="14"/>
      <c r="WSU922" s="14"/>
      <c r="WSV922" s="14"/>
      <c r="WSW922" s="14"/>
      <c r="WSX922" s="14"/>
      <c r="WSY922" s="14"/>
      <c r="WSZ922" s="14"/>
      <c r="WTA922" s="14"/>
      <c r="WTB922" s="14"/>
      <c r="WTC922" s="14"/>
      <c r="WTD922" s="14"/>
      <c r="WTE922" s="14"/>
      <c r="WTF922" s="14"/>
      <c r="WTG922" s="14"/>
      <c r="WTH922" s="14"/>
      <c r="WTI922" s="14"/>
      <c r="WTJ922" s="14"/>
      <c r="WTK922" s="14"/>
      <c r="WTL922" s="14"/>
      <c r="WTM922" s="14"/>
      <c r="WTN922" s="14"/>
      <c r="WTO922" s="14"/>
      <c r="WTP922" s="14"/>
      <c r="WTQ922" s="14"/>
      <c r="WTR922" s="14"/>
      <c r="WTS922" s="14"/>
      <c r="WTT922" s="14"/>
      <c r="WTU922" s="14"/>
      <c r="WTV922" s="14"/>
      <c r="WTW922" s="14"/>
      <c r="WTX922" s="14"/>
      <c r="WTY922" s="14"/>
      <c r="WTZ922" s="14"/>
      <c r="WUA922" s="14"/>
      <c r="WUB922" s="14"/>
      <c r="WUC922" s="14"/>
      <c r="WUD922" s="14"/>
      <c r="WUE922" s="14"/>
      <c r="WUF922" s="14"/>
      <c r="WUG922" s="14"/>
      <c r="WUH922" s="14"/>
      <c r="WUI922" s="14"/>
      <c r="WUJ922" s="14"/>
      <c r="WUK922" s="14"/>
      <c r="WUL922" s="14"/>
      <c r="WUM922" s="14"/>
      <c r="WUN922" s="14"/>
      <c r="WUO922" s="14"/>
      <c r="WUP922" s="14"/>
      <c r="WUQ922" s="14"/>
      <c r="WUR922" s="14"/>
      <c r="WUS922" s="14"/>
      <c r="WUT922" s="14"/>
      <c r="WUU922" s="14"/>
      <c r="WUV922" s="14"/>
      <c r="WUW922" s="14"/>
      <c r="WUX922" s="14"/>
      <c r="WUY922" s="14"/>
      <c r="WUZ922" s="14"/>
      <c r="WVA922" s="14"/>
      <c r="WVB922" s="14"/>
      <c r="WVC922" s="14"/>
      <c r="WVD922" s="14"/>
      <c r="WVE922" s="14"/>
      <c r="WVF922" s="14"/>
      <c r="WVG922" s="14"/>
      <c r="WVH922" s="14"/>
      <c r="WVI922" s="14"/>
      <c r="WVJ922" s="14"/>
      <c r="WVK922" s="14"/>
      <c r="WVL922" s="14"/>
      <c r="WVM922" s="14"/>
      <c r="WVN922" s="14"/>
      <c r="WVO922" s="14"/>
      <c r="WVP922" s="14"/>
      <c r="WVQ922" s="14"/>
      <c r="WVR922" s="14"/>
      <c r="WVS922" s="14"/>
      <c r="WVT922" s="14"/>
      <c r="WVU922" s="14"/>
      <c r="WVV922" s="14"/>
      <c r="WVW922" s="14"/>
      <c r="WVX922" s="14"/>
      <c r="WVY922" s="14"/>
      <c r="WVZ922" s="14"/>
      <c r="WWA922" s="14"/>
      <c r="WWB922" s="14"/>
      <c r="WWC922" s="14"/>
      <c r="WWD922" s="14"/>
      <c r="WWE922" s="14"/>
      <c r="WWF922" s="14"/>
      <c r="WWG922" s="14"/>
      <c r="WWH922" s="14"/>
      <c r="WWI922" s="14"/>
      <c r="WWJ922" s="14"/>
      <c r="WWK922" s="14"/>
      <c r="WWL922" s="14"/>
      <c r="WWM922" s="14"/>
      <c r="WWN922" s="14"/>
      <c r="WWO922" s="14"/>
      <c r="WWP922" s="14"/>
      <c r="WWQ922" s="14"/>
      <c r="WWR922" s="14"/>
      <c r="WWS922" s="14"/>
      <c r="WWT922" s="14"/>
      <c r="WWU922" s="14"/>
      <c r="WWV922" s="14"/>
      <c r="WWW922" s="14"/>
      <c r="WWX922" s="14"/>
      <c r="WWY922" s="14"/>
      <c r="WWZ922" s="14"/>
      <c r="WXA922" s="14"/>
      <c r="WXB922" s="14"/>
      <c r="WXC922" s="14"/>
      <c r="WXD922" s="14"/>
      <c r="WXE922" s="14"/>
      <c r="WXF922" s="14"/>
      <c r="WXG922" s="14"/>
      <c r="WXH922" s="14"/>
      <c r="WXI922" s="14"/>
      <c r="WXJ922" s="14"/>
      <c r="WXK922" s="14"/>
      <c r="WXL922" s="14"/>
      <c r="WXM922" s="14"/>
      <c r="WXN922" s="14"/>
      <c r="WXO922" s="14"/>
      <c r="WXP922" s="14"/>
      <c r="WXQ922" s="14"/>
      <c r="WXR922" s="14"/>
      <c r="WXS922" s="14"/>
      <c r="WXT922" s="14"/>
      <c r="WXU922" s="14"/>
      <c r="WXV922" s="14"/>
      <c r="WXW922" s="14"/>
      <c r="WXX922" s="14"/>
      <c r="WXY922" s="14"/>
      <c r="WXZ922" s="14"/>
      <c r="WYA922" s="14"/>
      <c r="WYB922" s="14"/>
      <c r="WYC922" s="14"/>
      <c r="WYD922" s="14"/>
      <c r="WYE922" s="14"/>
      <c r="WYF922" s="14"/>
      <c r="WYG922" s="14"/>
      <c r="WYH922" s="14"/>
      <c r="WYI922" s="14"/>
      <c r="WYJ922" s="14"/>
      <c r="WYK922" s="14"/>
      <c r="WYL922" s="14"/>
      <c r="WYM922" s="14"/>
      <c r="WYN922" s="14"/>
      <c r="WYO922" s="14"/>
      <c r="WYP922" s="14"/>
      <c r="WYQ922" s="14"/>
      <c r="WYR922" s="14"/>
      <c r="WYS922" s="14"/>
      <c r="WYT922" s="14"/>
      <c r="WYU922" s="14"/>
      <c r="WYV922" s="14"/>
      <c r="WYW922" s="14"/>
      <c r="WYX922" s="14"/>
      <c r="WYY922" s="14"/>
      <c r="WYZ922" s="14"/>
      <c r="WZA922" s="14"/>
      <c r="WZB922" s="14"/>
      <c r="WZC922" s="14"/>
      <c r="WZD922" s="14"/>
      <c r="WZE922" s="14"/>
      <c r="WZF922" s="14"/>
      <c r="WZG922" s="14"/>
      <c r="WZH922" s="14"/>
      <c r="WZI922" s="14"/>
      <c r="WZJ922" s="14"/>
      <c r="WZK922" s="14"/>
      <c r="WZL922" s="14"/>
      <c r="WZM922" s="14"/>
      <c r="WZN922" s="14"/>
      <c r="WZO922" s="14"/>
      <c r="WZP922" s="14"/>
      <c r="WZQ922" s="14"/>
      <c r="WZR922" s="14"/>
      <c r="WZS922" s="14"/>
      <c r="WZT922" s="14"/>
      <c r="WZU922" s="14"/>
      <c r="WZV922" s="14"/>
      <c r="WZW922" s="14"/>
      <c r="WZX922" s="14"/>
      <c r="WZY922" s="14"/>
      <c r="WZZ922" s="14"/>
      <c r="XAA922" s="14"/>
      <c r="XAB922" s="14"/>
      <c r="XAC922" s="14"/>
      <c r="XAD922" s="14"/>
      <c r="XAE922" s="14"/>
      <c r="XAF922" s="14"/>
      <c r="XAG922" s="14"/>
      <c r="XAH922" s="14"/>
      <c r="XAI922" s="14"/>
      <c r="XAJ922" s="14"/>
      <c r="XAK922" s="14"/>
      <c r="XAL922" s="14"/>
      <c r="XAM922" s="14"/>
      <c r="XAN922" s="14"/>
      <c r="XAO922" s="14"/>
      <c r="XAP922" s="14"/>
      <c r="XAQ922" s="14"/>
      <c r="XAR922" s="14"/>
      <c r="XAS922" s="14"/>
      <c r="XAT922" s="14"/>
      <c r="XAU922" s="14"/>
      <c r="XAV922" s="14"/>
      <c r="XAW922" s="14"/>
      <c r="XAX922" s="14"/>
      <c r="XAY922" s="14"/>
      <c r="XAZ922" s="14"/>
      <c r="XBA922" s="14"/>
      <c r="XBB922" s="14"/>
      <c r="XBC922" s="14"/>
      <c r="XBD922" s="14"/>
      <c r="XBE922" s="14"/>
      <c r="XBF922" s="14"/>
      <c r="XBG922" s="14"/>
      <c r="XBH922" s="14"/>
      <c r="XBI922" s="14"/>
      <c r="XBJ922" s="14"/>
      <c r="XBK922" s="14"/>
      <c r="XBL922" s="14"/>
      <c r="XBM922" s="14"/>
      <c r="XBN922" s="14"/>
      <c r="XBO922" s="14"/>
      <c r="XBP922" s="14"/>
      <c r="XBQ922" s="14"/>
      <c r="XBR922" s="14"/>
      <c r="XBS922" s="14"/>
      <c r="XBT922" s="14"/>
      <c r="XBU922" s="14"/>
      <c r="XBV922" s="14"/>
      <c r="XBW922" s="14"/>
      <c r="XBX922" s="14"/>
      <c r="XBY922" s="14"/>
      <c r="XBZ922" s="14"/>
      <c r="XCA922" s="14"/>
      <c r="XCB922" s="14"/>
      <c r="XCC922" s="14"/>
      <c r="XCD922" s="14"/>
      <c r="XCE922" s="14"/>
      <c r="XCF922" s="14"/>
      <c r="XCG922" s="14"/>
      <c r="XCH922" s="14"/>
      <c r="XCI922" s="14"/>
      <c r="XCJ922" s="14"/>
      <c r="XCK922" s="14"/>
      <c r="XCL922" s="14"/>
      <c r="XCM922" s="14"/>
      <c r="XCN922" s="14"/>
      <c r="XCO922" s="14"/>
      <c r="XCP922" s="14"/>
      <c r="XCQ922" s="14"/>
      <c r="XCR922" s="14"/>
      <c r="XCS922" s="14"/>
      <c r="XCT922" s="14"/>
      <c r="XCU922" s="14"/>
      <c r="XCV922" s="14"/>
      <c r="XCW922" s="14"/>
      <c r="XCX922" s="14"/>
      <c r="XCY922" s="14"/>
      <c r="XCZ922" s="14"/>
      <c r="XDA922" s="14"/>
      <c r="XDB922" s="14"/>
      <c r="XDC922" s="14"/>
      <c r="XDD922" s="14"/>
      <c r="XDE922" s="14"/>
      <c r="XDF922" s="14"/>
      <c r="XDG922" s="14"/>
      <c r="XDH922" s="14"/>
      <c r="XDI922" s="14"/>
      <c r="XDJ922" s="14"/>
      <c r="XDK922" s="14"/>
      <c r="XDL922" s="14"/>
      <c r="XDM922" s="14"/>
      <c r="XDN922" s="14"/>
      <c r="XDO922" s="14"/>
      <c r="XDP922" s="14"/>
      <c r="XDQ922" s="14"/>
      <c r="XDR922" s="14"/>
      <c r="XDS922" s="14"/>
      <c r="XDT922" s="14"/>
      <c r="XDU922" s="14"/>
      <c r="XDV922" s="14"/>
      <c r="XDW922" s="14"/>
      <c r="XDX922" s="14"/>
      <c r="XDY922" s="14"/>
      <c r="XDZ922" s="14"/>
      <c r="XEA922" s="14"/>
      <c r="XEB922" s="14"/>
      <c r="XEC922" s="14"/>
      <c r="XED922" s="14"/>
      <c r="XEE922" s="14"/>
      <c r="XEF922" s="14"/>
      <c r="XEG922" s="14"/>
      <c r="XEH922" s="14"/>
      <c r="XEI922" s="14"/>
      <c r="XEJ922" s="14"/>
      <c r="XEK922" s="14"/>
      <c r="XEL922" s="14"/>
      <c r="XEM922" s="14"/>
      <c r="XEN922" s="14"/>
      <c r="XEO922" s="14"/>
      <c r="XEP922" s="14"/>
      <c r="XEQ922" s="14"/>
      <c r="XER922" s="14"/>
      <c r="XES922" s="14"/>
      <c r="XET922" s="14"/>
      <c r="XEU922" s="14"/>
      <c r="XEV922" s="14"/>
      <c r="XEW922" s="14"/>
      <c r="XEX922" s="14"/>
      <c r="XEY922" s="14"/>
    </row>
    <row r="923" spans="1:16379" ht="22.5" hidden="1" customHeight="1" x14ac:dyDescent="0.25">
      <c r="A923" s="68" t="s">
        <v>4053</v>
      </c>
      <c r="B923" s="25">
        <v>1666</v>
      </c>
      <c r="C923" s="36" t="s">
        <v>2922</v>
      </c>
      <c r="D923" s="25">
        <v>1971</v>
      </c>
      <c r="E923" s="68" t="s">
        <v>2932</v>
      </c>
      <c r="F923" s="68" t="s">
        <v>2935</v>
      </c>
      <c r="G923" s="25">
        <v>2</v>
      </c>
      <c r="H923" s="25">
        <v>1</v>
      </c>
      <c r="I923" s="139">
        <v>249.9</v>
      </c>
      <c r="J923" s="137">
        <v>188.9</v>
      </c>
      <c r="K923" s="139">
        <v>188.9</v>
      </c>
      <c r="L923" s="148">
        <v>14</v>
      </c>
      <c r="M923" s="147">
        <f>R923+T923+V923+X923+Z923+AB923+AE923+AF923</f>
        <v>408694</v>
      </c>
      <c r="N923" s="147"/>
      <c r="O923" s="147"/>
      <c r="P923" s="147"/>
      <c r="Q923" s="137">
        <f>M923</f>
        <v>408694</v>
      </c>
      <c r="R923" s="147">
        <v>408694</v>
      </c>
      <c r="S923" s="148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39"/>
      <c r="AD923" s="139"/>
      <c r="AE923" s="137"/>
      <c r="AF923" s="147"/>
      <c r="AG923" s="337">
        <v>2025</v>
      </c>
      <c r="AH923" s="126" t="s">
        <v>3048</v>
      </c>
      <c r="AI923" s="126"/>
      <c r="AJ923" s="134">
        <f t="shared" si="200"/>
        <v>870</v>
      </c>
      <c r="AK923" s="35" t="s">
        <v>153</v>
      </c>
      <c r="AL923" s="134" t="str">
        <f t="shared" si="201"/>
        <v>870.</v>
      </c>
      <c r="AM923" s="140"/>
      <c r="AN923" s="303"/>
      <c r="AO923" s="193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/>
      <c r="DH923" s="14"/>
      <c r="DI923" s="14"/>
      <c r="DJ923" s="14"/>
      <c r="DK923" s="14"/>
      <c r="DL923" s="14"/>
      <c r="DM923" s="14"/>
      <c r="DN923" s="14"/>
      <c r="DO923" s="14"/>
      <c r="DP923" s="14"/>
      <c r="DQ923" s="14"/>
      <c r="DR923" s="14"/>
      <c r="DS923" s="14"/>
      <c r="DT923" s="14"/>
      <c r="DU923" s="14"/>
      <c r="DV923" s="14"/>
      <c r="DW923" s="14"/>
      <c r="DX923" s="14"/>
      <c r="DY923" s="14"/>
      <c r="DZ923" s="14"/>
      <c r="EA923" s="14"/>
      <c r="EB923" s="14"/>
      <c r="EC923" s="14"/>
      <c r="ED923" s="14"/>
      <c r="EE923" s="14"/>
      <c r="EF923" s="14"/>
      <c r="EG923" s="14"/>
      <c r="EH923" s="14"/>
      <c r="EI923" s="14"/>
      <c r="EJ923" s="14"/>
      <c r="EK923" s="14"/>
      <c r="EL923" s="14"/>
      <c r="EM923" s="14"/>
      <c r="EN923" s="14"/>
      <c r="EO923" s="14"/>
      <c r="EP923" s="14"/>
      <c r="EQ923" s="14"/>
      <c r="ER923" s="14"/>
      <c r="ES923" s="14"/>
      <c r="ET923" s="14"/>
      <c r="EU923" s="14"/>
      <c r="EV923" s="14"/>
      <c r="EW923" s="14"/>
      <c r="EX923" s="14"/>
      <c r="EY923" s="14"/>
      <c r="EZ923" s="14"/>
      <c r="FA923" s="14"/>
      <c r="FB923" s="14"/>
      <c r="FC923" s="14"/>
      <c r="FD923" s="14"/>
      <c r="FE923" s="14"/>
      <c r="FF923" s="14"/>
      <c r="FG923" s="14"/>
      <c r="FH923" s="14"/>
      <c r="FI923" s="14"/>
      <c r="FJ923" s="14"/>
      <c r="FK923" s="14"/>
      <c r="FL923" s="14"/>
      <c r="FM923" s="14"/>
      <c r="FN923" s="14"/>
      <c r="FO923" s="14"/>
      <c r="FP923" s="14"/>
      <c r="FQ923" s="14"/>
      <c r="FR923" s="14"/>
      <c r="FS923" s="14"/>
      <c r="FT923" s="14"/>
      <c r="FU923" s="14"/>
      <c r="FV923" s="14"/>
      <c r="FW923" s="14"/>
      <c r="FX923" s="14"/>
      <c r="FY923" s="14"/>
      <c r="FZ923" s="14"/>
      <c r="GA923" s="14"/>
      <c r="GB923" s="14"/>
      <c r="GC923" s="14"/>
      <c r="GD923" s="14"/>
      <c r="GE923" s="14"/>
      <c r="GF923" s="14"/>
      <c r="GG923" s="14"/>
      <c r="GH923" s="14"/>
      <c r="GI923" s="14"/>
      <c r="GJ923" s="14"/>
      <c r="GK923" s="14"/>
      <c r="GL923" s="14"/>
      <c r="GM923" s="14"/>
      <c r="GN923" s="14"/>
      <c r="GO923" s="14"/>
      <c r="GP923" s="14"/>
      <c r="GQ923" s="14"/>
      <c r="GR923" s="14"/>
      <c r="GS923" s="14"/>
      <c r="GT923" s="14"/>
      <c r="GU923" s="14"/>
      <c r="GV923" s="14"/>
      <c r="GW923" s="14"/>
      <c r="GX923" s="14"/>
      <c r="GY923" s="14"/>
      <c r="GZ923" s="14"/>
      <c r="HA923" s="14"/>
      <c r="HB923" s="14"/>
      <c r="HC923" s="14"/>
      <c r="HD923" s="14"/>
      <c r="HE923" s="14"/>
      <c r="HF923" s="14"/>
      <c r="HG923" s="14"/>
      <c r="HH923" s="14"/>
      <c r="HI923" s="14"/>
      <c r="HJ923" s="14"/>
      <c r="HK923" s="14"/>
      <c r="HL923" s="14"/>
      <c r="HM923" s="14"/>
      <c r="HN923" s="14"/>
      <c r="HO923" s="14"/>
      <c r="HP923" s="14"/>
      <c r="HQ923" s="14"/>
      <c r="HR923" s="14"/>
      <c r="HS923" s="14"/>
      <c r="HT923" s="14"/>
      <c r="HU923" s="14"/>
      <c r="HV923" s="14"/>
      <c r="HW923" s="14"/>
      <c r="HX923" s="14"/>
      <c r="HY923" s="14"/>
      <c r="HZ923" s="14"/>
      <c r="IA923" s="14"/>
      <c r="IB923" s="14"/>
      <c r="IC923" s="14"/>
      <c r="ID923" s="14"/>
      <c r="IE923" s="14"/>
      <c r="IF923" s="14"/>
      <c r="IG923" s="14"/>
      <c r="IH923" s="14"/>
      <c r="II923" s="14"/>
      <c r="IJ923" s="14"/>
      <c r="IK923" s="14"/>
      <c r="IL923" s="14"/>
      <c r="IM923" s="14"/>
      <c r="IN923" s="14"/>
      <c r="IO923" s="14"/>
      <c r="IP923" s="14"/>
      <c r="IQ923" s="14"/>
      <c r="IR923" s="14"/>
      <c r="IS923" s="14"/>
      <c r="IT923" s="14"/>
      <c r="IU923" s="14"/>
      <c r="IV923" s="14"/>
      <c r="IW923" s="14"/>
      <c r="IX923" s="14"/>
      <c r="IY923" s="14"/>
      <c r="IZ923" s="14"/>
      <c r="JA923" s="14"/>
      <c r="JB923" s="14"/>
      <c r="JC923" s="14"/>
      <c r="JD923" s="14"/>
      <c r="JE923" s="14"/>
      <c r="JF923" s="14"/>
      <c r="JG923" s="14"/>
      <c r="JH923" s="14"/>
      <c r="JI923" s="14"/>
      <c r="JJ923" s="14"/>
      <c r="JK923" s="14"/>
      <c r="JL923" s="14"/>
      <c r="JM923" s="14"/>
      <c r="JN923" s="14"/>
      <c r="JO923" s="14"/>
      <c r="JP923" s="14"/>
      <c r="JQ923" s="14"/>
      <c r="JR923" s="14"/>
      <c r="JS923" s="14"/>
      <c r="JT923" s="14"/>
      <c r="JU923" s="14"/>
      <c r="JV923" s="14"/>
      <c r="JW923" s="14"/>
      <c r="JX923" s="14"/>
      <c r="JY923" s="14"/>
      <c r="JZ923" s="14"/>
      <c r="KA923" s="14"/>
      <c r="KB923" s="14"/>
      <c r="KC923" s="14"/>
      <c r="KD923" s="14"/>
      <c r="KE923" s="14"/>
      <c r="KF923" s="14"/>
      <c r="KG923" s="14"/>
      <c r="KH923" s="14"/>
      <c r="KI923" s="14"/>
      <c r="KJ923" s="14"/>
      <c r="KK923" s="14"/>
      <c r="KL923" s="14"/>
      <c r="KM923" s="14"/>
      <c r="KN923" s="14"/>
      <c r="KO923" s="14"/>
      <c r="KP923" s="14"/>
      <c r="KQ923" s="14"/>
      <c r="KR923" s="14"/>
      <c r="KS923" s="14"/>
      <c r="KT923" s="14"/>
      <c r="KU923" s="14"/>
      <c r="KV923" s="14"/>
      <c r="KW923" s="14"/>
      <c r="KX923" s="14"/>
      <c r="KY923" s="14"/>
      <c r="KZ923" s="14"/>
      <c r="LA923" s="14"/>
      <c r="LB923" s="14"/>
      <c r="LC923" s="14"/>
      <c r="LD923" s="14"/>
      <c r="LE923" s="14"/>
      <c r="LF923" s="14"/>
      <c r="LG923" s="14"/>
      <c r="LH923" s="14"/>
      <c r="LI923" s="14"/>
      <c r="LJ923" s="14"/>
      <c r="LK923" s="14"/>
      <c r="LL923" s="14"/>
      <c r="LM923" s="14"/>
      <c r="LN923" s="14"/>
      <c r="LO923" s="14"/>
      <c r="LP923" s="14"/>
      <c r="LQ923" s="14"/>
      <c r="LR923" s="14"/>
      <c r="LS923" s="14"/>
      <c r="LT923" s="14"/>
      <c r="LU923" s="14"/>
      <c r="LV923" s="14"/>
      <c r="LW923" s="14"/>
      <c r="LX923" s="14"/>
      <c r="LY923" s="14"/>
      <c r="LZ923" s="14"/>
      <c r="MA923" s="14"/>
      <c r="MB923" s="14"/>
      <c r="MC923" s="14"/>
      <c r="MD923" s="14"/>
      <c r="ME923" s="14"/>
      <c r="MF923" s="14"/>
      <c r="MG923" s="14"/>
      <c r="MH923" s="14"/>
      <c r="MI923" s="14"/>
      <c r="MJ923" s="14"/>
      <c r="MK923" s="14"/>
      <c r="ML923" s="14"/>
      <c r="MM923" s="14"/>
      <c r="MN923" s="14"/>
      <c r="MO923" s="14"/>
      <c r="MP923" s="14"/>
      <c r="MQ923" s="14"/>
      <c r="MR923" s="14"/>
      <c r="MS923" s="14"/>
      <c r="MT923" s="14"/>
      <c r="MU923" s="14"/>
      <c r="MV923" s="14"/>
      <c r="MW923" s="14"/>
      <c r="MX923" s="14"/>
      <c r="MY923" s="14"/>
      <c r="MZ923" s="14"/>
      <c r="NA923" s="14"/>
      <c r="NB923" s="14"/>
      <c r="NC923" s="14"/>
      <c r="ND923" s="14"/>
      <c r="NE923" s="14"/>
      <c r="NF923" s="14"/>
      <c r="NG923" s="14"/>
      <c r="NH923" s="14"/>
      <c r="NI923" s="14"/>
      <c r="NJ923" s="14"/>
      <c r="NK923" s="14"/>
      <c r="NL923" s="14"/>
      <c r="NM923" s="14"/>
      <c r="NN923" s="14"/>
      <c r="NO923" s="14"/>
      <c r="NP923" s="14"/>
      <c r="NQ923" s="14"/>
      <c r="NR923" s="14"/>
      <c r="NS923" s="14"/>
      <c r="NT923" s="14"/>
      <c r="NU923" s="14"/>
      <c r="NV923" s="14"/>
      <c r="NW923" s="14"/>
      <c r="NX923" s="14"/>
      <c r="NY923" s="14"/>
      <c r="NZ923" s="14"/>
      <c r="OA923" s="14"/>
      <c r="OB923" s="14"/>
      <c r="OC923" s="14"/>
      <c r="OD923" s="14"/>
      <c r="OE923" s="14"/>
      <c r="OF923" s="14"/>
      <c r="OG923" s="14"/>
      <c r="OH923" s="14"/>
      <c r="OI923" s="14"/>
      <c r="OJ923" s="14"/>
      <c r="OK923" s="14"/>
      <c r="OL923" s="14"/>
      <c r="OM923" s="14"/>
      <c r="ON923" s="14"/>
      <c r="OO923" s="14"/>
      <c r="OP923" s="14"/>
      <c r="OQ923" s="14"/>
      <c r="OR923" s="14"/>
      <c r="OS923" s="14"/>
      <c r="OT923" s="14"/>
      <c r="OU923" s="14"/>
      <c r="OV923" s="14"/>
      <c r="OW923" s="14"/>
      <c r="OX923" s="14"/>
      <c r="OY923" s="14"/>
      <c r="OZ923" s="14"/>
      <c r="PA923" s="14"/>
      <c r="PB923" s="14"/>
      <c r="PC923" s="14"/>
      <c r="PD923" s="14"/>
      <c r="PE923" s="14"/>
      <c r="PF923" s="14"/>
      <c r="PG923" s="14"/>
      <c r="PH923" s="14"/>
      <c r="PI923" s="14"/>
      <c r="PJ923" s="14"/>
      <c r="PK923" s="14"/>
      <c r="PL923" s="14"/>
      <c r="PM923" s="14"/>
      <c r="PN923" s="14"/>
      <c r="PO923" s="14"/>
      <c r="PP923" s="14"/>
      <c r="PQ923" s="14"/>
      <c r="PR923" s="14"/>
      <c r="PS923" s="14"/>
      <c r="PT923" s="14"/>
      <c r="PU923" s="14"/>
      <c r="PV923" s="14"/>
      <c r="PW923" s="14"/>
      <c r="PX923" s="14"/>
      <c r="PY923" s="14"/>
      <c r="PZ923" s="14"/>
      <c r="QA923" s="14"/>
      <c r="QB923" s="14"/>
      <c r="QC923" s="14"/>
      <c r="QD923" s="14"/>
      <c r="QE923" s="14"/>
      <c r="QF923" s="14"/>
      <c r="QG923" s="14"/>
      <c r="QH923" s="14"/>
      <c r="QI923" s="14"/>
      <c r="QJ923" s="14"/>
      <c r="QK923" s="14"/>
      <c r="QL923" s="14"/>
      <c r="QM923" s="14"/>
      <c r="QN923" s="14"/>
      <c r="QO923" s="14"/>
      <c r="QP923" s="14"/>
      <c r="QQ923" s="14"/>
      <c r="QR923" s="14"/>
      <c r="QS923" s="14"/>
      <c r="QT923" s="14"/>
      <c r="QU923" s="14"/>
      <c r="QV923" s="14"/>
      <c r="QW923" s="14"/>
      <c r="QX923" s="14"/>
      <c r="QY923" s="14"/>
      <c r="QZ923" s="14"/>
      <c r="RA923" s="14"/>
      <c r="RB923" s="14"/>
      <c r="RC923" s="14"/>
      <c r="RD923" s="14"/>
      <c r="RE923" s="14"/>
      <c r="RF923" s="14"/>
      <c r="RG923" s="14"/>
      <c r="RH923" s="14"/>
      <c r="RI923" s="14"/>
      <c r="RJ923" s="14"/>
      <c r="RK923" s="14"/>
      <c r="RL923" s="14"/>
      <c r="RM923" s="14"/>
      <c r="RN923" s="14"/>
      <c r="RO923" s="14"/>
      <c r="RP923" s="14"/>
      <c r="RQ923" s="14"/>
      <c r="RR923" s="14"/>
      <c r="RS923" s="14"/>
      <c r="RT923" s="14"/>
      <c r="RU923" s="14"/>
      <c r="RV923" s="14"/>
      <c r="RW923" s="14"/>
      <c r="RX923" s="14"/>
      <c r="RY923" s="14"/>
      <c r="RZ923" s="14"/>
      <c r="SA923" s="14"/>
      <c r="SB923" s="14"/>
      <c r="SC923" s="14"/>
      <c r="SD923" s="14"/>
      <c r="SE923" s="14"/>
      <c r="SF923" s="14"/>
      <c r="SG923" s="14"/>
      <c r="SH923" s="14"/>
      <c r="SI923" s="14"/>
      <c r="SJ923" s="14"/>
      <c r="SK923" s="14"/>
      <c r="SL923" s="14"/>
      <c r="SM923" s="14"/>
      <c r="SN923" s="14"/>
      <c r="SO923" s="14"/>
      <c r="SP923" s="14"/>
      <c r="SQ923" s="14"/>
      <c r="SR923" s="14"/>
      <c r="SS923" s="14"/>
      <c r="ST923" s="14"/>
      <c r="SU923" s="14"/>
      <c r="SV923" s="14"/>
      <c r="SW923" s="14"/>
      <c r="SX923" s="14"/>
      <c r="SY923" s="14"/>
      <c r="SZ923" s="14"/>
      <c r="TA923" s="14"/>
      <c r="TB923" s="14"/>
      <c r="TC923" s="14"/>
      <c r="TD923" s="14"/>
      <c r="TE923" s="14"/>
      <c r="TF923" s="14"/>
      <c r="TG923" s="14"/>
      <c r="TH923" s="14"/>
      <c r="TI923" s="14"/>
      <c r="TJ923" s="14"/>
      <c r="TK923" s="14"/>
      <c r="TL923" s="14"/>
      <c r="TM923" s="14"/>
      <c r="TN923" s="14"/>
      <c r="TO923" s="14"/>
      <c r="TP923" s="14"/>
      <c r="TQ923" s="14"/>
      <c r="TR923" s="14"/>
      <c r="TS923" s="14"/>
      <c r="TT923" s="14"/>
      <c r="TU923" s="14"/>
      <c r="TV923" s="14"/>
      <c r="TW923" s="14"/>
      <c r="TX923" s="14"/>
      <c r="TY923" s="14"/>
      <c r="TZ923" s="14"/>
      <c r="UA923" s="14"/>
      <c r="UB923" s="14"/>
      <c r="UC923" s="14"/>
      <c r="UD923" s="14"/>
      <c r="UE923" s="14"/>
      <c r="UF923" s="14"/>
      <c r="UG923" s="14"/>
      <c r="UH923" s="14"/>
      <c r="UI923" s="14"/>
      <c r="UJ923" s="14"/>
      <c r="UK923" s="14"/>
      <c r="UL923" s="14"/>
      <c r="UM923" s="14"/>
      <c r="UN923" s="14"/>
      <c r="UO923" s="14"/>
      <c r="UP923" s="14"/>
      <c r="UQ923" s="14"/>
      <c r="UR923" s="14"/>
      <c r="US923" s="14"/>
      <c r="UT923" s="14"/>
      <c r="UU923" s="14"/>
      <c r="UV923" s="14"/>
      <c r="UW923" s="14"/>
      <c r="UX923" s="14"/>
      <c r="UY923" s="14"/>
      <c r="UZ923" s="14"/>
      <c r="VA923" s="14"/>
      <c r="VB923" s="14"/>
      <c r="VC923" s="14"/>
      <c r="VD923" s="14"/>
      <c r="VE923" s="14"/>
      <c r="VF923" s="14"/>
      <c r="VG923" s="14"/>
      <c r="VH923" s="14"/>
      <c r="VI923" s="14"/>
      <c r="VJ923" s="14"/>
      <c r="VK923" s="14"/>
      <c r="VL923" s="14"/>
      <c r="VM923" s="14"/>
      <c r="VN923" s="14"/>
      <c r="VO923" s="14"/>
      <c r="VP923" s="14"/>
      <c r="VQ923" s="14"/>
      <c r="VR923" s="14"/>
      <c r="VS923" s="14"/>
      <c r="VT923" s="14"/>
      <c r="VU923" s="14"/>
      <c r="VV923" s="14"/>
      <c r="VW923" s="14"/>
      <c r="VX923" s="14"/>
      <c r="VY923" s="14"/>
      <c r="VZ923" s="14"/>
      <c r="WA923" s="14"/>
      <c r="WB923" s="14"/>
      <c r="WC923" s="14"/>
      <c r="WD923" s="14"/>
      <c r="WE923" s="14"/>
      <c r="WF923" s="14"/>
      <c r="WG923" s="14"/>
      <c r="WH923" s="14"/>
      <c r="WI923" s="14"/>
      <c r="WJ923" s="14"/>
      <c r="WK923" s="14"/>
      <c r="WL923" s="14"/>
      <c r="WM923" s="14"/>
      <c r="WN923" s="14"/>
      <c r="WO923" s="14"/>
      <c r="WP923" s="14"/>
      <c r="WQ923" s="14"/>
      <c r="WR923" s="14"/>
      <c r="WS923" s="14"/>
      <c r="WT923" s="14"/>
      <c r="WU923" s="14"/>
      <c r="WV923" s="14"/>
      <c r="WW923" s="14"/>
      <c r="WX923" s="14"/>
      <c r="WY923" s="14"/>
      <c r="WZ923" s="14"/>
      <c r="XA923" s="14"/>
      <c r="XB923" s="14"/>
      <c r="XC923" s="14"/>
      <c r="XD923" s="14"/>
      <c r="XE923" s="14"/>
      <c r="XF923" s="14"/>
      <c r="XG923" s="14"/>
      <c r="XH923" s="14"/>
      <c r="XI923" s="14"/>
      <c r="XJ923" s="14"/>
      <c r="XK923" s="14"/>
      <c r="XL923" s="14"/>
      <c r="XM923" s="14"/>
      <c r="XN923" s="14"/>
      <c r="XO923" s="14"/>
      <c r="XP923" s="14"/>
      <c r="XQ923" s="14"/>
      <c r="XR923" s="14"/>
      <c r="XS923" s="14"/>
      <c r="XT923" s="14"/>
      <c r="XU923" s="14"/>
      <c r="XV923" s="14"/>
      <c r="XW923" s="14"/>
      <c r="XX923" s="14"/>
      <c r="XY923" s="14"/>
      <c r="XZ923" s="14"/>
      <c r="YA923" s="14"/>
      <c r="YB923" s="14"/>
      <c r="YC923" s="14"/>
      <c r="YD923" s="14"/>
      <c r="YE923" s="14"/>
      <c r="YF923" s="14"/>
      <c r="YG923" s="14"/>
      <c r="YH923" s="14"/>
      <c r="YI923" s="14"/>
      <c r="YJ923" s="14"/>
      <c r="YK923" s="14"/>
      <c r="YL923" s="14"/>
      <c r="YM923" s="14"/>
      <c r="YN923" s="14"/>
      <c r="YO923" s="14"/>
      <c r="YP923" s="14"/>
      <c r="YQ923" s="14"/>
      <c r="YR923" s="14"/>
      <c r="YS923" s="14"/>
      <c r="YT923" s="14"/>
      <c r="YU923" s="14"/>
      <c r="YV923" s="14"/>
      <c r="YW923" s="14"/>
      <c r="YX923" s="14"/>
      <c r="YY923" s="14"/>
      <c r="YZ923" s="14"/>
      <c r="ZA923" s="14"/>
      <c r="ZB923" s="14"/>
      <c r="ZC923" s="14"/>
      <c r="ZD923" s="14"/>
      <c r="ZE923" s="14"/>
      <c r="ZF923" s="14"/>
      <c r="ZG923" s="14"/>
      <c r="ZH923" s="14"/>
      <c r="ZI923" s="14"/>
      <c r="ZJ923" s="14"/>
      <c r="ZK923" s="14"/>
      <c r="ZL923" s="14"/>
      <c r="ZM923" s="14"/>
      <c r="ZN923" s="14"/>
      <c r="ZO923" s="14"/>
      <c r="ZP923" s="14"/>
      <c r="ZQ923" s="14"/>
      <c r="ZR923" s="14"/>
      <c r="ZS923" s="14"/>
      <c r="ZT923" s="14"/>
      <c r="ZU923" s="14"/>
      <c r="ZV923" s="14"/>
      <c r="ZW923" s="14"/>
      <c r="ZX923" s="14"/>
      <c r="ZY923" s="14"/>
      <c r="ZZ923" s="14"/>
      <c r="AAA923" s="14"/>
      <c r="AAB923" s="14"/>
      <c r="AAC923" s="14"/>
      <c r="AAD923" s="14"/>
      <c r="AAE923" s="14"/>
      <c r="AAF923" s="14"/>
      <c r="AAG923" s="14"/>
      <c r="AAH923" s="14"/>
      <c r="AAI923" s="14"/>
      <c r="AAJ923" s="14"/>
      <c r="AAK923" s="14"/>
      <c r="AAL923" s="14"/>
      <c r="AAM923" s="14"/>
      <c r="AAN923" s="14"/>
      <c r="AAO923" s="14"/>
      <c r="AAP923" s="14"/>
      <c r="AAQ923" s="14"/>
      <c r="AAR923" s="14"/>
      <c r="AAS923" s="14"/>
      <c r="AAT923" s="14"/>
      <c r="AAU923" s="14"/>
      <c r="AAV923" s="14"/>
      <c r="AAW923" s="14"/>
      <c r="AAX923" s="14"/>
      <c r="AAY923" s="14"/>
      <c r="AAZ923" s="14"/>
      <c r="ABA923" s="14"/>
      <c r="ABB923" s="14"/>
      <c r="ABC923" s="14"/>
      <c r="ABD923" s="14"/>
      <c r="ABE923" s="14"/>
      <c r="ABF923" s="14"/>
      <c r="ABG923" s="14"/>
      <c r="ABH923" s="14"/>
      <c r="ABI923" s="14"/>
      <c r="ABJ923" s="14"/>
      <c r="ABK923" s="14"/>
      <c r="ABL923" s="14"/>
      <c r="ABM923" s="14"/>
      <c r="ABN923" s="14"/>
      <c r="ABO923" s="14"/>
      <c r="ABP923" s="14"/>
      <c r="ABQ923" s="14"/>
      <c r="ABR923" s="14"/>
      <c r="ABS923" s="14"/>
      <c r="ABT923" s="14"/>
      <c r="ABU923" s="14"/>
      <c r="ABV923" s="14"/>
      <c r="ABW923" s="14"/>
      <c r="ABX923" s="14"/>
      <c r="ABY923" s="14"/>
      <c r="ABZ923" s="14"/>
      <c r="ACA923" s="14"/>
      <c r="ACB923" s="14"/>
      <c r="ACC923" s="14"/>
      <c r="ACD923" s="14"/>
      <c r="ACE923" s="14"/>
      <c r="ACF923" s="14"/>
      <c r="ACG923" s="14"/>
      <c r="ACH923" s="14"/>
      <c r="ACI923" s="14"/>
      <c r="ACJ923" s="14"/>
      <c r="ACK923" s="14"/>
      <c r="ACL923" s="14"/>
      <c r="ACM923" s="14"/>
      <c r="ACN923" s="14"/>
      <c r="ACO923" s="14"/>
      <c r="ACP923" s="14"/>
      <c r="ACQ923" s="14"/>
      <c r="ACR923" s="14"/>
      <c r="ACS923" s="14"/>
      <c r="ACT923" s="14"/>
      <c r="ACU923" s="14"/>
      <c r="ACV923" s="14"/>
      <c r="ACW923" s="14"/>
      <c r="ACX923" s="14"/>
      <c r="ACY923" s="14"/>
      <c r="ACZ923" s="14"/>
      <c r="ADA923" s="14"/>
      <c r="ADB923" s="14"/>
      <c r="ADC923" s="14"/>
      <c r="ADD923" s="14"/>
      <c r="ADE923" s="14"/>
      <c r="ADF923" s="14"/>
      <c r="ADG923" s="14"/>
      <c r="ADH923" s="14"/>
      <c r="ADI923" s="14"/>
      <c r="ADJ923" s="14"/>
      <c r="ADK923" s="14"/>
      <c r="ADL923" s="14"/>
      <c r="ADM923" s="14"/>
      <c r="ADN923" s="14"/>
      <c r="ADO923" s="14"/>
      <c r="ADP923" s="14"/>
      <c r="ADQ923" s="14"/>
      <c r="ADR923" s="14"/>
      <c r="ADS923" s="14"/>
      <c r="ADT923" s="14"/>
      <c r="ADU923" s="14"/>
      <c r="ADV923" s="14"/>
      <c r="ADW923" s="14"/>
      <c r="ADX923" s="14"/>
      <c r="ADY923" s="14"/>
      <c r="ADZ923" s="14"/>
      <c r="AEA923" s="14"/>
      <c r="AEB923" s="14"/>
      <c r="AEC923" s="14"/>
      <c r="AED923" s="14"/>
      <c r="AEE923" s="14"/>
      <c r="AEF923" s="14"/>
      <c r="AEG923" s="14"/>
      <c r="AEH923" s="14"/>
      <c r="AEI923" s="14"/>
      <c r="AEJ923" s="14"/>
      <c r="AEK923" s="14"/>
      <c r="AEL923" s="14"/>
      <c r="AEM923" s="14"/>
      <c r="AEN923" s="14"/>
      <c r="AEO923" s="14"/>
      <c r="AEP923" s="14"/>
      <c r="AEQ923" s="14"/>
      <c r="AER923" s="14"/>
      <c r="AES923" s="14"/>
      <c r="AET923" s="14"/>
      <c r="AEU923" s="14"/>
      <c r="AEV923" s="14"/>
      <c r="AEW923" s="14"/>
      <c r="AEX923" s="14"/>
      <c r="AEY923" s="14"/>
      <c r="AEZ923" s="14"/>
      <c r="AFA923" s="14"/>
      <c r="AFB923" s="14"/>
      <c r="AFC923" s="14"/>
      <c r="AFD923" s="14"/>
      <c r="AFE923" s="14"/>
      <c r="AFF923" s="14"/>
      <c r="AFG923" s="14"/>
      <c r="AFH923" s="14"/>
      <c r="AFI923" s="14"/>
      <c r="AFJ923" s="14"/>
      <c r="AFK923" s="14"/>
      <c r="AFL923" s="14"/>
      <c r="AFM923" s="14"/>
      <c r="AFN923" s="14"/>
      <c r="AFO923" s="14"/>
      <c r="AFP923" s="14"/>
      <c r="AFQ923" s="14"/>
      <c r="AFR923" s="14"/>
      <c r="AFS923" s="14"/>
      <c r="AFT923" s="14"/>
      <c r="AFU923" s="14"/>
      <c r="AFV923" s="14"/>
      <c r="AFW923" s="14"/>
      <c r="AFX923" s="14"/>
      <c r="AFY923" s="14"/>
      <c r="AFZ923" s="14"/>
      <c r="AGA923" s="14"/>
      <c r="AGB923" s="14"/>
      <c r="AGC923" s="14"/>
      <c r="AGD923" s="14"/>
      <c r="AGE923" s="14"/>
      <c r="AGF923" s="14"/>
      <c r="AGG923" s="14"/>
      <c r="AGH923" s="14"/>
      <c r="AGI923" s="14"/>
      <c r="AGJ923" s="14"/>
      <c r="AGK923" s="14"/>
      <c r="AGL923" s="14"/>
      <c r="AGM923" s="14"/>
      <c r="AGN923" s="14"/>
      <c r="AGO923" s="14"/>
      <c r="AGP923" s="14"/>
      <c r="AGQ923" s="14"/>
      <c r="AGR923" s="14"/>
      <c r="AGS923" s="14"/>
      <c r="AGT923" s="14"/>
      <c r="AGU923" s="14"/>
      <c r="AGV923" s="14"/>
      <c r="AGW923" s="14"/>
      <c r="AGX923" s="14"/>
      <c r="AGY923" s="14"/>
      <c r="AGZ923" s="14"/>
      <c r="AHA923" s="14"/>
      <c r="AHB923" s="14"/>
      <c r="AHC923" s="14"/>
      <c r="AHD923" s="14"/>
      <c r="AHE923" s="14"/>
      <c r="AHF923" s="14"/>
      <c r="AHG923" s="14"/>
      <c r="AHH923" s="14"/>
      <c r="AHI923" s="14"/>
      <c r="AHJ923" s="14"/>
      <c r="AHK923" s="14"/>
      <c r="AHL923" s="14"/>
      <c r="AHM923" s="14"/>
      <c r="AHN923" s="14"/>
      <c r="AHO923" s="14"/>
      <c r="AHP923" s="14"/>
      <c r="AHQ923" s="14"/>
      <c r="AHR923" s="14"/>
      <c r="AHS923" s="14"/>
      <c r="AHT923" s="14"/>
      <c r="AHU923" s="14"/>
      <c r="AHV923" s="14"/>
      <c r="AHW923" s="14"/>
      <c r="AHX923" s="14"/>
      <c r="AHY923" s="14"/>
      <c r="AHZ923" s="14"/>
      <c r="AIA923" s="14"/>
      <c r="AIB923" s="14"/>
      <c r="AIC923" s="14"/>
      <c r="AID923" s="14"/>
      <c r="AIE923" s="14"/>
      <c r="AIF923" s="14"/>
      <c r="AIG923" s="14"/>
      <c r="AIH923" s="14"/>
      <c r="AII923" s="14"/>
      <c r="AIJ923" s="14"/>
      <c r="AIK923" s="14"/>
      <c r="AIL923" s="14"/>
      <c r="AIM923" s="14"/>
      <c r="AIN923" s="14"/>
      <c r="AIO923" s="14"/>
      <c r="AIP923" s="14"/>
      <c r="AIQ923" s="14"/>
      <c r="AIR923" s="14"/>
      <c r="AIS923" s="14"/>
      <c r="AIT923" s="14"/>
      <c r="AIU923" s="14"/>
      <c r="AIV923" s="14"/>
      <c r="AIW923" s="14"/>
      <c r="AIX923" s="14"/>
      <c r="AIY923" s="14"/>
      <c r="AIZ923" s="14"/>
      <c r="AJA923" s="14"/>
      <c r="AJB923" s="14"/>
      <c r="AJC923" s="14"/>
      <c r="AJD923" s="14"/>
      <c r="AJE923" s="14"/>
      <c r="AJF923" s="14"/>
      <c r="AJG923" s="14"/>
      <c r="AJH923" s="14"/>
      <c r="AJI923" s="14"/>
      <c r="AJJ923" s="14"/>
      <c r="AJK923" s="14"/>
      <c r="AJL923" s="14"/>
      <c r="AJM923" s="14"/>
      <c r="AJN923" s="14"/>
      <c r="AJO923" s="14"/>
      <c r="AJP923" s="14"/>
      <c r="AJQ923" s="14"/>
      <c r="AJR923" s="14"/>
      <c r="AJS923" s="14"/>
      <c r="AJT923" s="14"/>
      <c r="AJU923" s="14"/>
      <c r="AJV923" s="14"/>
      <c r="AJW923" s="14"/>
      <c r="AJX923" s="14"/>
      <c r="AJY923" s="14"/>
      <c r="AJZ923" s="14"/>
      <c r="AKA923" s="14"/>
      <c r="AKB923" s="14"/>
      <c r="AKC923" s="14"/>
      <c r="AKD923" s="14"/>
      <c r="AKE923" s="14"/>
      <c r="AKF923" s="14"/>
      <c r="AKG923" s="14"/>
      <c r="AKH923" s="14"/>
      <c r="AKI923" s="14"/>
      <c r="AKJ923" s="14"/>
      <c r="AKK923" s="14"/>
      <c r="AKL923" s="14"/>
      <c r="AKM923" s="14"/>
      <c r="AKN923" s="14"/>
      <c r="AKO923" s="14"/>
      <c r="AKP923" s="14"/>
      <c r="AKQ923" s="14"/>
      <c r="AKR923" s="14"/>
      <c r="AKS923" s="14"/>
      <c r="AKT923" s="14"/>
      <c r="AKU923" s="14"/>
      <c r="AKV923" s="14"/>
      <c r="AKW923" s="14"/>
      <c r="AKX923" s="14"/>
      <c r="AKY923" s="14"/>
      <c r="AKZ923" s="14"/>
      <c r="ALA923" s="14"/>
      <c r="ALB923" s="14"/>
      <c r="ALC923" s="14"/>
      <c r="ALD923" s="14"/>
      <c r="ALE923" s="14"/>
      <c r="ALF923" s="14"/>
      <c r="ALG923" s="14"/>
      <c r="ALH923" s="14"/>
      <c r="ALI923" s="14"/>
      <c r="ALJ923" s="14"/>
      <c r="ALK923" s="14"/>
      <c r="ALL923" s="14"/>
      <c r="ALM923" s="14"/>
      <c r="ALN923" s="14"/>
      <c r="ALO923" s="14"/>
      <c r="ALP923" s="14"/>
      <c r="ALQ923" s="14"/>
      <c r="ALR923" s="14"/>
      <c r="ALS923" s="14"/>
      <c r="ALT923" s="14"/>
      <c r="ALU923" s="14"/>
      <c r="ALV923" s="14"/>
      <c r="ALW923" s="14"/>
      <c r="ALX923" s="14"/>
      <c r="ALY923" s="14"/>
      <c r="ALZ923" s="14"/>
      <c r="AMA923" s="14"/>
      <c r="AMB923" s="14"/>
      <c r="AMC923" s="14"/>
      <c r="AMD923" s="14"/>
      <c r="AME923" s="14"/>
      <c r="AMF923" s="14"/>
      <c r="AMG923" s="14"/>
      <c r="AMH923" s="14"/>
      <c r="AMI923" s="14"/>
      <c r="AMJ923" s="14"/>
      <c r="AMK923" s="14"/>
      <c r="AML923" s="14"/>
      <c r="AMM923" s="14"/>
      <c r="AMN923" s="14"/>
      <c r="AMO923" s="14"/>
      <c r="AMP923" s="14"/>
      <c r="AMQ923" s="14"/>
      <c r="AMR923" s="14"/>
      <c r="AMS923" s="14"/>
      <c r="AMT923" s="14"/>
      <c r="AMU923" s="14"/>
      <c r="AMV923" s="14"/>
      <c r="AMW923" s="14"/>
      <c r="AMX923" s="14"/>
      <c r="AMY923" s="14"/>
      <c r="AMZ923" s="14"/>
      <c r="ANA923" s="14"/>
      <c r="ANB923" s="14"/>
      <c r="ANC923" s="14"/>
      <c r="AND923" s="14"/>
      <c r="ANE923" s="14"/>
      <c r="ANF923" s="14"/>
      <c r="ANG923" s="14"/>
      <c r="ANH923" s="14"/>
      <c r="ANI923" s="14"/>
      <c r="ANJ923" s="14"/>
      <c r="ANK923" s="14"/>
      <c r="ANL923" s="14"/>
      <c r="ANM923" s="14"/>
      <c r="ANN923" s="14"/>
      <c r="ANO923" s="14"/>
      <c r="ANP923" s="14"/>
      <c r="ANQ923" s="14"/>
      <c r="ANR923" s="14"/>
      <c r="ANS923" s="14"/>
      <c r="ANT923" s="14"/>
      <c r="ANU923" s="14"/>
      <c r="ANV923" s="14"/>
      <c r="ANW923" s="14"/>
      <c r="ANX923" s="14"/>
      <c r="ANY923" s="14"/>
      <c r="ANZ923" s="14"/>
      <c r="AOA923" s="14"/>
      <c r="AOB923" s="14"/>
      <c r="AOC923" s="14"/>
      <c r="AOD923" s="14"/>
      <c r="AOE923" s="14"/>
      <c r="AOF923" s="14"/>
      <c r="AOG923" s="14"/>
      <c r="AOH923" s="14"/>
      <c r="AOI923" s="14"/>
      <c r="AOJ923" s="14"/>
      <c r="AOK923" s="14"/>
      <c r="AOL923" s="14"/>
      <c r="AOM923" s="14"/>
      <c r="AON923" s="14"/>
      <c r="AOO923" s="14"/>
      <c r="AOP923" s="14"/>
      <c r="AOQ923" s="14"/>
      <c r="AOR923" s="14"/>
      <c r="AOS923" s="14"/>
      <c r="AOT923" s="14"/>
      <c r="AOU923" s="14"/>
      <c r="AOV923" s="14"/>
      <c r="AOW923" s="14"/>
      <c r="AOX923" s="14"/>
      <c r="AOY923" s="14"/>
      <c r="AOZ923" s="14"/>
      <c r="APA923" s="14"/>
      <c r="APB923" s="14"/>
      <c r="APC923" s="14"/>
      <c r="APD923" s="14"/>
      <c r="APE923" s="14"/>
      <c r="APF923" s="14"/>
      <c r="APG923" s="14"/>
      <c r="APH923" s="14"/>
      <c r="API923" s="14"/>
      <c r="APJ923" s="14"/>
      <c r="APK923" s="14"/>
      <c r="APL923" s="14"/>
      <c r="APM923" s="14"/>
      <c r="APN923" s="14"/>
      <c r="APO923" s="14"/>
      <c r="APP923" s="14"/>
      <c r="APQ923" s="14"/>
      <c r="APR923" s="14"/>
      <c r="APS923" s="14"/>
      <c r="APT923" s="14"/>
      <c r="APU923" s="14"/>
      <c r="APV923" s="14"/>
      <c r="APW923" s="14"/>
      <c r="APX923" s="14"/>
      <c r="APY923" s="14"/>
      <c r="APZ923" s="14"/>
      <c r="AQA923" s="14"/>
      <c r="AQB923" s="14"/>
      <c r="AQC923" s="14"/>
      <c r="AQD923" s="14"/>
      <c r="AQE923" s="14"/>
      <c r="AQF923" s="14"/>
      <c r="AQG923" s="14"/>
      <c r="AQH923" s="14"/>
      <c r="AQI923" s="14"/>
      <c r="AQJ923" s="14"/>
      <c r="AQK923" s="14"/>
      <c r="AQL923" s="14"/>
      <c r="AQM923" s="14"/>
      <c r="AQN923" s="14"/>
      <c r="AQO923" s="14"/>
      <c r="AQP923" s="14"/>
      <c r="AQQ923" s="14"/>
      <c r="AQR923" s="14"/>
      <c r="AQS923" s="14"/>
      <c r="AQT923" s="14"/>
      <c r="AQU923" s="14"/>
      <c r="AQV923" s="14"/>
      <c r="AQW923" s="14"/>
      <c r="AQX923" s="14"/>
      <c r="AQY923" s="14"/>
      <c r="AQZ923" s="14"/>
      <c r="ARA923" s="14"/>
      <c r="ARB923" s="14"/>
      <c r="ARC923" s="14"/>
      <c r="ARD923" s="14"/>
      <c r="ARE923" s="14"/>
      <c r="ARF923" s="14"/>
      <c r="ARG923" s="14"/>
      <c r="ARH923" s="14"/>
      <c r="ARI923" s="14"/>
      <c r="ARJ923" s="14"/>
      <c r="ARK923" s="14"/>
      <c r="ARL923" s="14"/>
      <c r="ARM923" s="14"/>
      <c r="ARN923" s="14"/>
      <c r="ARO923" s="14"/>
      <c r="ARP923" s="14"/>
      <c r="ARQ923" s="14"/>
      <c r="ARR923" s="14"/>
      <c r="ARS923" s="14"/>
      <c r="ART923" s="14"/>
      <c r="ARU923" s="14"/>
      <c r="ARV923" s="14"/>
      <c r="ARW923" s="14"/>
      <c r="ARX923" s="14"/>
      <c r="ARY923" s="14"/>
      <c r="ARZ923" s="14"/>
      <c r="ASA923" s="14"/>
      <c r="ASB923" s="14"/>
      <c r="ASC923" s="14"/>
      <c r="ASD923" s="14"/>
      <c r="ASE923" s="14"/>
      <c r="ASF923" s="14"/>
      <c r="ASG923" s="14"/>
      <c r="ASH923" s="14"/>
      <c r="ASI923" s="14"/>
      <c r="ASJ923" s="14"/>
      <c r="ASK923" s="14"/>
      <c r="ASL923" s="14"/>
      <c r="ASM923" s="14"/>
      <c r="ASN923" s="14"/>
      <c r="ASO923" s="14"/>
      <c r="ASP923" s="14"/>
      <c r="ASQ923" s="14"/>
      <c r="ASR923" s="14"/>
      <c r="ASS923" s="14"/>
      <c r="AST923" s="14"/>
      <c r="ASU923" s="14"/>
      <c r="ASV923" s="14"/>
      <c r="ASW923" s="14"/>
      <c r="ASX923" s="14"/>
      <c r="ASY923" s="14"/>
      <c r="ASZ923" s="14"/>
      <c r="ATA923" s="14"/>
      <c r="ATB923" s="14"/>
      <c r="ATC923" s="14"/>
      <c r="ATD923" s="14"/>
      <c r="ATE923" s="14"/>
      <c r="ATF923" s="14"/>
      <c r="ATG923" s="14"/>
      <c r="ATH923" s="14"/>
      <c r="ATI923" s="14"/>
      <c r="ATJ923" s="14"/>
      <c r="ATK923" s="14"/>
      <c r="ATL923" s="14"/>
      <c r="ATM923" s="14"/>
      <c r="ATN923" s="14"/>
      <c r="ATO923" s="14"/>
      <c r="ATP923" s="14"/>
      <c r="ATQ923" s="14"/>
      <c r="ATR923" s="14"/>
      <c r="ATS923" s="14"/>
      <c r="ATT923" s="14"/>
      <c r="ATU923" s="14"/>
      <c r="ATV923" s="14"/>
      <c r="ATW923" s="14"/>
      <c r="ATX923" s="14"/>
      <c r="ATY923" s="14"/>
      <c r="ATZ923" s="14"/>
      <c r="AUA923" s="14"/>
      <c r="AUB923" s="14"/>
      <c r="AUC923" s="14"/>
      <c r="AUD923" s="14"/>
      <c r="AUE923" s="14"/>
      <c r="AUF923" s="14"/>
      <c r="AUG923" s="14"/>
      <c r="AUH923" s="14"/>
      <c r="AUI923" s="14"/>
      <c r="AUJ923" s="14"/>
      <c r="AUK923" s="14"/>
      <c r="AUL923" s="14"/>
      <c r="AUM923" s="14"/>
      <c r="AUN923" s="14"/>
      <c r="AUO923" s="14"/>
      <c r="AUP923" s="14"/>
      <c r="AUQ923" s="14"/>
      <c r="AUR923" s="14"/>
      <c r="AUS923" s="14"/>
      <c r="AUT923" s="14"/>
      <c r="AUU923" s="14"/>
      <c r="AUV923" s="14"/>
      <c r="AUW923" s="14"/>
      <c r="AUX923" s="14"/>
      <c r="AUY923" s="14"/>
      <c r="AUZ923" s="14"/>
      <c r="AVA923" s="14"/>
      <c r="AVB923" s="14"/>
      <c r="AVC923" s="14"/>
      <c r="AVD923" s="14"/>
      <c r="AVE923" s="14"/>
      <c r="AVF923" s="14"/>
      <c r="AVG923" s="14"/>
      <c r="AVH923" s="14"/>
      <c r="AVI923" s="14"/>
      <c r="AVJ923" s="14"/>
      <c r="AVK923" s="14"/>
      <c r="AVL923" s="14"/>
      <c r="AVM923" s="14"/>
      <c r="AVN923" s="14"/>
      <c r="AVO923" s="14"/>
      <c r="AVP923" s="14"/>
      <c r="AVQ923" s="14"/>
      <c r="AVR923" s="14"/>
      <c r="AVS923" s="14"/>
      <c r="AVT923" s="14"/>
      <c r="AVU923" s="14"/>
      <c r="AVV923" s="14"/>
      <c r="AVW923" s="14"/>
      <c r="AVX923" s="14"/>
      <c r="AVY923" s="14"/>
      <c r="AVZ923" s="14"/>
      <c r="AWA923" s="14"/>
      <c r="AWB923" s="14"/>
      <c r="AWC923" s="14"/>
      <c r="AWD923" s="14"/>
      <c r="AWE923" s="14"/>
      <c r="AWF923" s="14"/>
      <c r="AWG923" s="14"/>
      <c r="AWH923" s="14"/>
      <c r="AWI923" s="14"/>
      <c r="AWJ923" s="14"/>
      <c r="AWK923" s="14"/>
      <c r="AWL923" s="14"/>
      <c r="AWM923" s="14"/>
      <c r="AWN923" s="14"/>
      <c r="AWO923" s="14"/>
      <c r="AWP923" s="14"/>
      <c r="AWQ923" s="14"/>
      <c r="AWR923" s="14"/>
      <c r="AWS923" s="14"/>
      <c r="AWT923" s="14"/>
      <c r="AWU923" s="14"/>
      <c r="AWV923" s="14"/>
      <c r="AWW923" s="14"/>
      <c r="AWX923" s="14"/>
      <c r="AWY923" s="14"/>
      <c r="AWZ923" s="14"/>
      <c r="AXA923" s="14"/>
      <c r="AXB923" s="14"/>
      <c r="AXC923" s="14"/>
      <c r="AXD923" s="14"/>
      <c r="AXE923" s="14"/>
      <c r="AXF923" s="14"/>
      <c r="AXG923" s="14"/>
      <c r="AXH923" s="14"/>
      <c r="AXI923" s="14"/>
      <c r="AXJ923" s="14"/>
      <c r="AXK923" s="14"/>
      <c r="AXL923" s="14"/>
      <c r="AXM923" s="14"/>
      <c r="AXN923" s="14"/>
      <c r="AXO923" s="14"/>
      <c r="AXP923" s="14"/>
      <c r="AXQ923" s="14"/>
      <c r="AXR923" s="14"/>
      <c r="AXS923" s="14"/>
      <c r="AXT923" s="14"/>
      <c r="AXU923" s="14"/>
      <c r="AXV923" s="14"/>
      <c r="AXW923" s="14"/>
      <c r="AXX923" s="14"/>
      <c r="AXY923" s="14"/>
      <c r="AXZ923" s="14"/>
      <c r="AYA923" s="14"/>
      <c r="AYB923" s="14"/>
      <c r="AYC923" s="14"/>
      <c r="AYD923" s="14"/>
      <c r="AYE923" s="14"/>
      <c r="AYF923" s="14"/>
      <c r="AYG923" s="14"/>
      <c r="AYH923" s="14"/>
      <c r="AYI923" s="14"/>
      <c r="AYJ923" s="14"/>
      <c r="AYK923" s="14"/>
      <c r="AYL923" s="14"/>
      <c r="AYM923" s="14"/>
      <c r="AYN923" s="14"/>
      <c r="AYO923" s="14"/>
      <c r="AYP923" s="14"/>
      <c r="AYQ923" s="14"/>
      <c r="AYR923" s="14"/>
      <c r="AYS923" s="14"/>
      <c r="AYT923" s="14"/>
      <c r="AYU923" s="14"/>
      <c r="AYV923" s="14"/>
      <c r="AYW923" s="14"/>
      <c r="AYX923" s="14"/>
      <c r="AYY923" s="14"/>
      <c r="AYZ923" s="14"/>
      <c r="AZA923" s="14"/>
      <c r="AZB923" s="14"/>
      <c r="AZC923" s="14"/>
      <c r="AZD923" s="14"/>
      <c r="AZE923" s="14"/>
      <c r="AZF923" s="14"/>
      <c r="AZG923" s="14"/>
      <c r="AZH923" s="14"/>
      <c r="AZI923" s="14"/>
      <c r="AZJ923" s="14"/>
      <c r="AZK923" s="14"/>
      <c r="AZL923" s="14"/>
      <c r="AZM923" s="14"/>
      <c r="AZN923" s="14"/>
      <c r="AZO923" s="14"/>
      <c r="AZP923" s="14"/>
      <c r="AZQ923" s="14"/>
      <c r="AZR923" s="14"/>
      <c r="AZS923" s="14"/>
      <c r="AZT923" s="14"/>
      <c r="AZU923" s="14"/>
      <c r="AZV923" s="14"/>
      <c r="AZW923" s="14"/>
      <c r="AZX923" s="14"/>
      <c r="AZY923" s="14"/>
      <c r="AZZ923" s="14"/>
      <c r="BAA923" s="14"/>
      <c r="BAB923" s="14"/>
      <c r="BAC923" s="14"/>
      <c r="BAD923" s="14"/>
      <c r="BAE923" s="14"/>
      <c r="BAF923" s="14"/>
      <c r="BAG923" s="14"/>
      <c r="BAH923" s="14"/>
      <c r="BAI923" s="14"/>
      <c r="BAJ923" s="14"/>
      <c r="BAK923" s="14"/>
      <c r="BAL923" s="14"/>
      <c r="BAM923" s="14"/>
      <c r="BAN923" s="14"/>
      <c r="BAO923" s="14"/>
      <c r="BAP923" s="14"/>
      <c r="BAQ923" s="14"/>
      <c r="BAR923" s="14"/>
      <c r="BAS923" s="14"/>
      <c r="BAT923" s="14"/>
      <c r="BAU923" s="14"/>
      <c r="BAV923" s="14"/>
      <c r="BAW923" s="14"/>
      <c r="BAX923" s="14"/>
      <c r="BAY923" s="14"/>
      <c r="BAZ923" s="14"/>
      <c r="BBA923" s="14"/>
      <c r="BBB923" s="14"/>
      <c r="BBC923" s="14"/>
      <c r="BBD923" s="14"/>
      <c r="BBE923" s="14"/>
      <c r="BBF923" s="14"/>
      <c r="BBG923" s="14"/>
      <c r="BBH923" s="14"/>
      <c r="BBI923" s="14"/>
      <c r="BBJ923" s="14"/>
      <c r="BBK923" s="14"/>
      <c r="BBL923" s="14"/>
      <c r="BBM923" s="14"/>
      <c r="BBN923" s="14"/>
      <c r="BBO923" s="14"/>
      <c r="BBP923" s="14"/>
      <c r="BBQ923" s="14"/>
      <c r="BBR923" s="14"/>
      <c r="BBS923" s="14"/>
      <c r="BBT923" s="14"/>
      <c r="BBU923" s="14"/>
      <c r="BBV923" s="14"/>
      <c r="BBW923" s="14"/>
      <c r="BBX923" s="14"/>
      <c r="BBY923" s="14"/>
      <c r="BBZ923" s="14"/>
      <c r="BCA923" s="14"/>
      <c r="BCB923" s="14"/>
      <c r="BCC923" s="14"/>
      <c r="BCD923" s="14"/>
      <c r="BCE923" s="14"/>
      <c r="BCF923" s="14"/>
      <c r="BCG923" s="14"/>
      <c r="BCH923" s="14"/>
      <c r="BCI923" s="14"/>
      <c r="BCJ923" s="14"/>
      <c r="BCK923" s="14"/>
      <c r="BCL923" s="14"/>
      <c r="BCM923" s="14"/>
      <c r="BCN923" s="14"/>
      <c r="BCO923" s="14"/>
      <c r="BCP923" s="14"/>
      <c r="BCQ923" s="14"/>
      <c r="BCR923" s="14"/>
      <c r="BCS923" s="14"/>
      <c r="BCT923" s="14"/>
      <c r="BCU923" s="14"/>
      <c r="BCV923" s="14"/>
      <c r="BCW923" s="14"/>
      <c r="BCX923" s="14"/>
      <c r="BCY923" s="14"/>
      <c r="BCZ923" s="14"/>
      <c r="BDA923" s="14"/>
      <c r="BDB923" s="14"/>
      <c r="BDC923" s="14"/>
      <c r="BDD923" s="14"/>
      <c r="BDE923" s="14"/>
      <c r="BDF923" s="14"/>
      <c r="BDG923" s="14"/>
      <c r="BDH923" s="14"/>
      <c r="BDI923" s="14"/>
      <c r="BDJ923" s="14"/>
      <c r="BDK923" s="14"/>
      <c r="BDL923" s="14"/>
      <c r="BDM923" s="14"/>
      <c r="BDN923" s="14"/>
      <c r="BDO923" s="14"/>
      <c r="BDP923" s="14"/>
      <c r="BDQ923" s="14"/>
      <c r="BDR923" s="14"/>
      <c r="BDS923" s="14"/>
      <c r="BDT923" s="14"/>
      <c r="BDU923" s="14"/>
      <c r="BDV923" s="14"/>
      <c r="BDW923" s="14"/>
      <c r="BDX923" s="14"/>
      <c r="BDY923" s="14"/>
      <c r="BDZ923" s="14"/>
      <c r="BEA923" s="14"/>
      <c r="BEB923" s="14"/>
      <c r="BEC923" s="14"/>
      <c r="BED923" s="14"/>
      <c r="BEE923" s="14"/>
      <c r="BEF923" s="14"/>
      <c r="BEG923" s="14"/>
      <c r="BEH923" s="14"/>
      <c r="BEI923" s="14"/>
      <c r="BEJ923" s="14"/>
      <c r="BEK923" s="14"/>
      <c r="BEL923" s="14"/>
      <c r="BEM923" s="14"/>
      <c r="BEN923" s="14"/>
      <c r="BEO923" s="14"/>
      <c r="BEP923" s="14"/>
      <c r="BEQ923" s="14"/>
      <c r="BER923" s="14"/>
      <c r="BES923" s="14"/>
      <c r="BET923" s="14"/>
      <c r="BEU923" s="14"/>
      <c r="BEV923" s="14"/>
      <c r="BEW923" s="14"/>
      <c r="BEX923" s="14"/>
      <c r="BEY923" s="14"/>
      <c r="BEZ923" s="14"/>
      <c r="BFA923" s="14"/>
      <c r="BFB923" s="14"/>
      <c r="BFC923" s="14"/>
      <c r="BFD923" s="14"/>
      <c r="BFE923" s="14"/>
      <c r="BFF923" s="14"/>
      <c r="BFG923" s="14"/>
      <c r="BFH923" s="14"/>
      <c r="BFI923" s="14"/>
      <c r="BFJ923" s="14"/>
      <c r="BFK923" s="14"/>
      <c r="BFL923" s="14"/>
      <c r="BFM923" s="14"/>
      <c r="BFN923" s="14"/>
      <c r="BFO923" s="14"/>
      <c r="BFP923" s="14"/>
      <c r="BFQ923" s="14"/>
      <c r="BFR923" s="14"/>
      <c r="BFS923" s="14"/>
      <c r="BFT923" s="14"/>
      <c r="BFU923" s="14"/>
      <c r="BFV923" s="14"/>
      <c r="BFW923" s="14"/>
      <c r="BFX923" s="14"/>
      <c r="BFY923" s="14"/>
      <c r="BFZ923" s="14"/>
      <c r="BGA923" s="14"/>
      <c r="BGB923" s="14"/>
      <c r="BGC923" s="14"/>
      <c r="BGD923" s="14"/>
      <c r="BGE923" s="14"/>
      <c r="BGF923" s="14"/>
      <c r="BGG923" s="14"/>
      <c r="BGH923" s="14"/>
      <c r="BGI923" s="14"/>
      <c r="BGJ923" s="14"/>
      <c r="BGK923" s="14"/>
      <c r="BGL923" s="14"/>
      <c r="BGM923" s="14"/>
      <c r="BGN923" s="14"/>
      <c r="BGO923" s="14"/>
      <c r="BGP923" s="14"/>
      <c r="BGQ923" s="14"/>
      <c r="BGR923" s="14"/>
      <c r="BGS923" s="14"/>
      <c r="BGT923" s="14"/>
      <c r="BGU923" s="14"/>
      <c r="BGV923" s="14"/>
      <c r="BGW923" s="14"/>
      <c r="BGX923" s="14"/>
      <c r="BGY923" s="14"/>
      <c r="BGZ923" s="14"/>
      <c r="BHA923" s="14"/>
      <c r="BHB923" s="14"/>
      <c r="BHC923" s="14"/>
      <c r="BHD923" s="14"/>
      <c r="BHE923" s="14"/>
      <c r="BHF923" s="14"/>
      <c r="BHG923" s="14"/>
      <c r="BHH923" s="14"/>
      <c r="BHI923" s="14"/>
      <c r="BHJ923" s="14"/>
      <c r="BHK923" s="14"/>
      <c r="BHL923" s="14"/>
      <c r="BHM923" s="14"/>
      <c r="BHN923" s="14"/>
      <c r="BHO923" s="14"/>
      <c r="BHP923" s="14"/>
      <c r="BHQ923" s="14"/>
      <c r="BHR923" s="14"/>
      <c r="BHS923" s="14"/>
      <c r="BHT923" s="14"/>
      <c r="BHU923" s="14"/>
      <c r="BHV923" s="14"/>
      <c r="BHW923" s="14"/>
      <c r="BHX923" s="14"/>
      <c r="BHY923" s="14"/>
      <c r="BHZ923" s="14"/>
      <c r="BIA923" s="14"/>
      <c r="BIB923" s="14"/>
      <c r="BIC923" s="14"/>
      <c r="BID923" s="14"/>
      <c r="BIE923" s="14"/>
      <c r="BIF923" s="14"/>
      <c r="BIG923" s="14"/>
      <c r="BIH923" s="14"/>
      <c r="BII923" s="14"/>
      <c r="BIJ923" s="14"/>
      <c r="BIK923" s="14"/>
      <c r="BIL923" s="14"/>
      <c r="BIM923" s="14"/>
      <c r="BIN923" s="14"/>
      <c r="BIO923" s="14"/>
      <c r="BIP923" s="14"/>
      <c r="BIQ923" s="14"/>
      <c r="BIR923" s="14"/>
      <c r="BIS923" s="14"/>
      <c r="BIT923" s="14"/>
      <c r="BIU923" s="14"/>
      <c r="BIV923" s="14"/>
      <c r="BIW923" s="14"/>
      <c r="BIX923" s="14"/>
      <c r="BIY923" s="14"/>
      <c r="BIZ923" s="14"/>
      <c r="BJA923" s="14"/>
      <c r="BJB923" s="14"/>
      <c r="BJC923" s="14"/>
      <c r="BJD923" s="14"/>
      <c r="BJE923" s="14"/>
      <c r="BJF923" s="14"/>
      <c r="BJG923" s="14"/>
      <c r="BJH923" s="14"/>
      <c r="BJI923" s="14"/>
      <c r="BJJ923" s="14"/>
      <c r="BJK923" s="14"/>
      <c r="BJL923" s="14"/>
      <c r="BJM923" s="14"/>
      <c r="BJN923" s="14"/>
      <c r="BJO923" s="14"/>
      <c r="BJP923" s="14"/>
      <c r="BJQ923" s="14"/>
      <c r="BJR923" s="14"/>
      <c r="BJS923" s="14"/>
      <c r="BJT923" s="14"/>
      <c r="BJU923" s="14"/>
      <c r="BJV923" s="14"/>
      <c r="BJW923" s="14"/>
      <c r="BJX923" s="14"/>
      <c r="BJY923" s="14"/>
      <c r="BJZ923" s="14"/>
      <c r="BKA923" s="14"/>
      <c r="BKB923" s="14"/>
      <c r="BKC923" s="14"/>
      <c r="BKD923" s="14"/>
      <c r="BKE923" s="14"/>
      <c r="BKF923" s="14"/>
      <c r="BKG923" s="14"/>
      <c r="BKH923" s="14"/>
      <c r="BKI923" s="14"/>
      <c r="BKJ923" s="14"/>
      <c r="BKK923" s="14"/>
      <c r="BKL923" s="14"/>
      <c r="BKM923" s="14"/>
      <c r="BKN923" s="14"/>
      <c r="BKO923" s="14"/>
      <c r="BKP923" s="14"/>
      <c r="BKQ923" s="14"/>
      <c r="BKR923" s="14"/>
      <c r="BKS923" s="14"/>
      <c r="BKT923" s="14"/>
      <c r="BKU923" s="14"/>
      <c r="BKV923" s="14"/>
      <c r="BKW923" s="14"/>
      <c r="BKX923" s="14"/>
      <c r="BKY923" s="14"/>
      <c r="BKZ923" s="14"/>
      <c r="BLA923" s="14"/>
      <c r="BLB923" s="14"/>
      <c r="BLC923" s="14"/>
      <c r="BLD923" s="14"/>
      <c r="BLE923" s="14"/>
      <c r="BLF923" s="14"/>
      <c r="BLG923" s="14"/>
      <c r="BLH923" s="14"/>
      <c r="BLI923" s="14"/>
      <c r="BLJ923" s="14"/>
      <c r="BLK923" s="14"/>
      <c r="BLL923" s="14"/>
      <c r="BLM923" s="14"/>
      <c r="BLN923" s="14"/>
      <c r="BLO923" s="14"/>
      <c r="BLP923" s="14"/>
      <c r="BLQ923" s="14"/>
      <c r="BLR923" s="14"/>
      <c r="BLS923" s="14"/>
      <c r="BLT923" s="14"/>
      <c r="BLU923" s="14"/>
      <c r="BLV923" s="14"/>
      <c r="BLW923" s="14"/>
      <c r="BLX923" s="14"/>
      <c r="BLY923" s="14"/>
      <c r="BLZ923" s="14"/>
      <c r="BMA923" s="14"/>
      <c r="BMB923" s="14"/>
      <c r="BMC923" s="14"/>
      <c r="BMD923" s="14"/>
      <c r="BME923" s="14"/>
      <c r="BMF923" s="14"/>
      <c r="BMG923" s="14"/>
      <c r="BMH923" s="14"/>
      <c r="BMI923" s="14"/>
      <c r="BMJ923" s="14"/>
      <c r="BMK923" s="14"/>
      <c r="BML923" s="14"/>
      <c r="BMM923" s="14"/>
      <c r="BMN923" s="14"/>
      <c r="BMO923" s="14"/>
      <c r="BMP923" s="14"/>
      <c r="BMQ923" s="14"/>
      <c r="BMR923" s="14"/>
      <c r="BMS923" s="14"/>
      <c r="BMT923" s="14"/>
      <c r="BMU923" s="14"/>
      <c r="BMV923" s="14"/>
      <c r="BMW923" s="14"/>
      <c r="BMX923" s="14"/>
      <c r="BMY923" s="14"/>
      <c r="BMZ923" s="14"/>
      <c r="BNA923" s="14"/>
      <c r="BNB923" s="14"/>
      <c r="BNC923" s="14"/>
      <c r="BND923" s="14"/>
      <c r="BNE923" s="14"/>
      <c r="BNF923" s="14"/>
      <c r="BNG923" s="14"/>
      <c r="BNH923" s="14"/>
      <c r="BNI923" s="14"/>
      <c r="BNJ923" s="14"/>
      <c r="BNK923" s="14"/>
      <c r="BNL923" s="14"/>
      <c r="BNM923" s="14"/>
      <c r="BNN923" s="14"/>
      <c r="BNO923" s="14"/>
      <c r="BNP923" s="14"/>
      <c r="BNQ923" s="14"/>
      <c r="BNR923" s="14"/>
      <c r="BNS923" s="14"/>
      <c r="BNT923" s="14"/>
      <c r="BNU923" s="14"/>
      <c r="BNV923" s="14"/>
      <c r="BNW923" s="14"/>
      <c r="BNX923" s="14"/>
      <c r="BNY923" s="14"/>
      <c r="BNZ923" s="14"/>
      <c r="BOA923" s="14"/>
      <c r="BOB923" s="14"/>
      <c r="BOC923" s="14"/>
      <c r="BOD923" s="14"/>
      <c r="BOE923" s="14"/>
      <c r="BOF923" s="14"/>
      <c r="BOG923" s="14"/>
      <c r="BOH923" s="14"/>
      <c r="BOI923" s="14"/>
      <c r="BOJ923" s="14"/>
      <c r="BOK923" s="14"/>
      <c r="BOL923" s="14"/>
      <c r="BOM923" s="14"/>
      <c r="BON923" s="14"/>
      <c r="BOO923" s="14"/>
      <c r="BOP923" s="14"/>
      <c r="BOQ923" s="14"/>
      <c r="BOR923" s="14"/>
      <c r="BOS923" s="14"/>
      <c r="BOT923" s="14"/>
      <c r="BOU923" s="14"/>
      <c r="BOV923" s="14"/>
      <c r="BOW923" s="14"/>
      <c r="BOX923" s="14"/>
      <c r="BOY923" s="14"/>
      <c r="BOZ923" s="14"/>
      <c r="BPA923" s="14"/>
      <c r="BPB923" s="14"/>
      <c r="BPC923" s="14"/>
      <c r="BPD923" s="14"/>
      <c r="BPE923" s="14"/>
      <c r="BPF923" s="14"/>
      <c r="BPG923" s="14"/>
      <c r="BPH923" s="14"/>
      <c r="BPI923" s="14"/>
      <c r="BPJ923" s="14"/>
      <c r="BPK923" s="14"/>
      <c r="BPL923" s="14"/>
      <c r="BPM923" s="14"/>
      <c r="BPN923" s="14"/>
      <c r="BPO923" s="14"/>
      <c r="BPP923" s="14"/>
      <c r="BPQ923" s="14"/>
      <c r="BPR923" s="14"/>
      <c r="BPS923" s="14"/>
      <c r="BPT923" s="14"/>
      <c r="BPU923" s="14"/>
      <c r="BPV923" s="14"/>
      <c r="BPW923" s="14"/>
      <c r="BPX923" s="14"/>
      <c r="BPY923" s="14"/>
      <c r="BPZ923" s="14"/>
      <c r="BQA923" s="14"/>
      <c r="BQB923" s="14"/>
      <c r="BQC923" s="14"/>
      <c r="BQD923" s="14"/>
      <c r="BQE923" s="14"/>
      <c r="BQF923" s="14"/>
      <c r="BQG923" s="14"/>
      <c r="BQH923" s="14"/>
      <c r="BQI923" s="14"/>
      <c r="BQJ923" s="14"/>
      <c r="BQK923" s="14"/>
      <c r="BQL923" s="14"/>
      <c r="BQM923" s="14"/>
      <c r="BQN923" s="14"/>
      <c r="BQO923" s="14"/>
      <c r="BQP923" s="14"/>
      <c r="BQQ923" s="14"/>
      <c r="BQR923" s="14"/>
      <c r="BQS923" s="14"/>
      <c r="BQT923" s="14"/>
      <c r="BQU923" s="14"/>
      <c r="BQV923" s="14"/>
      <c r="BQW923" s="14"/>
      <c r="BQX923" s="14"/>
      <c r="BQY923" s="14"/>
      <c r="BQZ923" s="14"/>
      <c r="BRA923" s="14"/>
      <c r="BRB923" s="14"/>
      <c r="BRC923" s="14"/>
      <c r="BRD923" s="14"/>
      <c r="BRE923" s="14"/>
      <c r="BRF923" s="14"/>
      <c r="BRG923" s="14"/>
      <c r="BRH923" s="14"/>
      <c r="BRI923" s="14"/>
      <c r="BRJ923" s="14"/>
      <c r="BRK923" s="14"/>
      <c r="BRL923" s="14"/>
      <c r="BRM923" s="14"/>
      <c r="BRN923" s="14"/>
      <c r="BRO923" s="14"/>
      <c r="BRP923" s="14"/>
      <c r="BRQ923" s="14"/>
      <c r="BRR923" s="14"/>
      <c r="BRS923" s="14"/>
      <c r="BRT923" s="14"/>
      <c r="BRU923" s="14"/>
      <c r="BRV923" s="14"/>
      <c r="BRW923" s="14"/>
      <c r="BRX923" s="14"/>
      <c r="BRY923" s="14"/>
      <c r="BRZ923" s="14"/>
      <c r="BSA923" s="14"/>
      <c r="BSB923" s="14"/>
      <c r="BSC923" s="14"/>
      <c r="BSD923" s="14"/>
      <c r="BSE923" s="14"/>
      <c r="BSF923" s="14"/>
      <c r="BSG923" s="14"/>
      <c r="BSH923" s="14"/>
      <c r="BSI923" s="14"/>
      <c r="BSJ923" s="14"/>
      <c r="BSK923" s="14"/>
      <c r="BSL923" s="14"/>
      <c r="BSM923" s="14"/>
      <c r="BSN923" s="14"/>
      <c r="BSO923" s="14"/>
      <c r="BSP923" s="14"/>
      <c r="BSQ923" s="14"/>
      <c r="BSR923" s="14"/>
      <c r="BSS923" s="14"/>
      <c r="BST923" s="14"/>
      <c r="BSU923" s="14"/>
      <c r="BSV923" s="14"/>
      <c r="BSW923" s="14"/>
      <c r="BSX923" s="14"/>
      <c r="BSY923" s="14"/>
      <c r="BSZ923" s="14"/>
      <c r="BTA923" s="14"/>
      <c r="BTB923" s="14"/>
      <c r="BTC923" s="14"/>
      <c r="BTD923" s="14"/>
      <c r="BTE923" s="14"/>
      <c r="BTF923" s="14"/>
      <c r="BTG923" s="14"/>
      <c r="BTH923" s="14"/>
      <c r="BTI923" s="14"/>
      <c r="BTJ923" s="14"/>
      <c r="BTK923" s="14"/>
      <c r="BTL923" s="14"/>
      <c r="BTM923" s="14"/>
      <c r="BTN923" s="14"/>
      <c r="BTO923" s="14"/>
      <c r="BTP923" s="14"/>
      <c r="BTQ923" s="14"/>
      <c r="BTR923" s="14"/>
      <c r="BTS923" s="14"/>
      <c r="BTT923" s="14"/>
      <c r="BTU923" s="14"/>
      <c r="BTV923" s="14"/>
      <c r="BTW923" s="14"/>
      <c r="BTX923" s="14"/>
      <c r="BTY923" s="14"/>
      <c r="BTZ923" s="14"/>
      <c r="BUA923" s="14"/>
      <c r="BUB923" s="14"/>
      <c r="BUC923" s="14"/>
      <c r="BUD923" s="14"/>
      <c r="BUE923" s="14"/>
      <c r="BUF923" s="14"/>
      <c r="BUG923" s="14"/>
      <c r="BUH923" s="14"/>
      <c r="BUI923" s="14"/>
      <c r="BUJ923" s="14"/>
      <c r="BUK923" s="14"/>
      <c r="BUL923" s="14"/>
      <c r="BUM923" s="14"/>
      <c r="BUN923" s="14"/>
      <c r="BUO923" s="14"/>
      <c r="BUP923" s="14"/>
      <c r="BUQ923" s="14"/>
      <c r="BUR923" s="14"/>
      <c r="BUS923" s="14"/>
      <c r="BUT923" s="14"/>
      <c r="BUU923" s="14"/>
      <c r="BUV923" s="14"/>
      <c r="BUW923" s="14"/>
      <c r="BUX923" s="14"/>
      <c r="BUY923" s="14"/>
      <c r="BUZ923" s="14"/>
      <c r="BVA923" s="14"/>
      <c r="BVB923" s="14"/>
      <c r="BVC923" s="14"/>
      <c r="BVD923" s="14"/>
      <c r="BVE923" s="14"/>
      <c r="BVF923" s="14"/>
      <c r="BVG923" s="14"/>
      <c r="BVH923" s="14"/>
      <c r="BVI923" s="14"/>
      <c r="BVJ923" s="14"/>
      <c r="BVK923" s="14"/>
      <c r="BVL923" s="14"/>
      <c r="BVM923" s="14"/>
      <c r="BVN923" s="14"/>
      <c r="BVO923" s="14"/>
      <c r="BVP923" s="14"/>
      <c r="BVQ923" s="14"/>
      <c r="BVR923" s="14"/>
      <c r="BVS923" s="14"/>
      <c r="BVT923" s="14"/>
      <c r="BVU923" s="14"/>
      <c r="BVV923" s="14"/>
      <c r="BVW923" s="14"/>
      <c r="BVX923" s="14"/>
      <c r="BVY923" s="14"/>
      <c r="BVZ923" s="14"/>
      <c r="BWA923" s="14"/>
      <c r="BWB923" s="14"/>
      <c r="BWC923" s="14"/>
      <c r="BWD923" s="14"/>
      <c r="BWE923" s="14"/>
      <c r="BWF923" s="14"/>
      <c r="BWG923" s="14"/>
      <c r="BWH923" s="14"/>
      <c r="BWI923" s="14"/>
      <c r="BWJ923" s="14"/>
      <c r="BWK923" s="14"/>
      <c r="BWL923" s="14"/>
      <c r="BWM923" s="14"/>
      <c r="BWN923" s="14"/>
      <c r="BWO923" s="14"/>
      <c r="BWP923" s="14"/>
      <c r="BWQ923" s="14"/>
      <c r="BWR923" s="14"/>
      <c r="BWS923" s="14"/>
      <c r="BWT923" s="14"/>
      <c r="BWU923" s="14"/>
      <c r="BWV923" s="14"/>
      <c r="BWW923" s="14"/>
      <c r="BWX923" s="14"/>
      <c r="BWY923" s="14"/>
      <c r="BWZ923" s="14"/>
      <c r="BXA923" s="14"/>
      <c r="BXB923" s="14"/>
      <c r="BXC923" s="14"/>
      <c r="BXD923" s="14"/>
      <c r="BXE923" s="14"/>
      <c r="BXF923" s="14"/>
      <c r="BXG923" s="14"/>
      <c r="BXH923" s="14"/>
      <c r="BXI923" s="14"/>
      <c r="BXJ923" s="14"/>
      <c r="BXK923" s="14"/>
      <c r="BXL923" s="14"/>
      <c r="BXM923" s="14"/>
      <c r="BXN923" s="14"/>
      <c r="BXO923" s="14"/>
      <c r="BXP923" s="14"/>
      <c r="BXQ923" s="14"/>
      <c r="BXR923" s="14"/>
      <c r="BXS923" s="14"/>
      <c r="BXT923" s="14"/>
      <c r="BXU923" s="14"/>
      <c r="BXV923" s="14"/>
      <c r="BXW923" s="14"/>
      <c r="BXX923" s="14"/>
      <c r="BXY923" s="14"/>
      <c r="BXZ923" s="14"/>
      <c r="BYA923" s="14"/>
      <c r="BYB923" s="14"/>
      <c r="BYC923" s="14"/>
      <c r="BYD923" s="14"/>
      <c r="BYE923" s="14"/>
      <c r="BYF923" s="14"/>
      <c r="BYG923" s="14"/>
      <c r="BYH923" s="14"/>
      <c r="BYI923" s="14"/>
      <c r="BYJ923" s="14"/>
      <c r="BYK923" s="14"/>
      <c r="BYL923" s="14"/>
      <c r="BYM923" s="14"/>
      <c r="BYN923" s="14"/>
      <c r="BYO923" s="14"/>
      <c r="BYP923" s="14"/>
      <c r="BYQ923" s="14"/>
      <c r="BYR923" s="14"/>
      <c r="BYS923" s="14"/>
      <c r="BYT923" s="14"/>
      <c r="BYU923" s="14"/>
      <c r="BYV923" s="14"/>
      <c r="BYW923" s="14"/>
      <c r="BYX923" s="14"/>
      <c r="BYY923" s="14"/>
      <c r="BYZ923" s="14"/>
      <c r="BZA923" s="14"/>
      <c r="BZB923" s="14"/>
      <c r="BZC923" s="14"/>
      <c r="BZD923" s="14"/>
      <c r="BZE923" s="14"/>
      <c r="BZF923" s="14"/>
      <c r="BZG923" s="14"/>
      <c r="BZH923" s="14"/>
      <c r="BZI923" s="14"/>
      <c r="BZJ923" s="14"/>
      <c r="BZK923" s="14"/>
      <c r="BZL923" s="14"/>
      <c r="BZM923" s="14"/>
      <c r="BZN923" s="14"/>
      <c r="BZO923" s="14"/>
      <c r="BZP923" s="14"/>
      <c r="BZQ923" s="14"/>
      <c r="BZR923" s="14"/>
      <c r="BZS923" s="14"/>
      <c r="BZT923" s="14"/>
      <c r="BZU923" s="14"/>
      <c r="BZV923" s="14"/>
      <c r="BZW923" s="14"/>
      <c r="BZX923" s="14"/>
      <c r="BZY923" s="14"/>
      <c r="BZZ923" s="14"/>
      <c r="CAA923" s="14"/>
      <c r="CAB923" s="14"/>
      <c r="CAC923" s="14"/>
      <c r="CAD923" s="14"/>
      <c r="CAE923" s="14"/>
      <c r="CAF923" s="14"/>
      <c r="CAG923" s="14"/>
      <c r="CAH923" s="14"/>
      <c r="CAI923" s="14"/>
      <c r="CAJ923" s="14"/>
      <c r="CAK923" s="14"/>
      <c r="CAL923" s="14"/>
      <c r="CAM923" s="14"/>
      <c r="CAN923" s="14"/>
      <c r="CAO923" s="14"/>
      <c r="CAP923" s="14"/>
      <c r="CAQ923" s="14"/>
      <c r="CAR923" s="14"/>
      <c r="CAS923" s="14"/>
      <c r="CAT923" s="14"/>
      <c r="CAU923" s="14"/>
      <c r="CAV923" s="14"/>
      <c r="CAW923" s="14"/>
      <c r="CAX923" s="14"/>
      <c r="CAY923" s="14"/>
      <c r="CAZ923" s="14"/>
      <c r="CBA923" s="14"/>
      <c r="CBB923" s="14"/>
      <c r="CBC923" s="14"/>
      <c r="CBD923" s="14"/>
      <c r="CBE923" s="14"/>
      <c r="CBF923" s="14"/>
      <c r="CBG923" s="14"/>
      <c r="CBH923" s="14"/>
      <c r="CBI923" s="14"/>
      <c r="CBJ923" s="14"/>
      <c r="CBK923" s="14"/>
      <c r="CBL923" s="14"/>
      <c r="CBM923" s="14"/>
      <c r="CBN923" s="14"/>
      <c r="CBO923" s="14"/>
      <c r="CBP923" s="14"/>
      <c r="CBQ923" s="14"/>
      <c r="CBR923" s="14"/>
      <c r="CBS923" s="14"/>
      <c r="CBT923" s="14"/>
      <c r="CBU923" s="14"/>
      <c r="CBV923" s="14"/>
      <c r="CBW923" s="14"/>
      <c r="CBX923" s="14"/>
      <c r="CBY923" s="14"/>
      <c r="CBZ923" s="14"/>
      <c r="CCA923" s="14"/>
      <c r="CCB923" s="14"/>
      <c r="CCC923" s="14"/>
      <c r="CCD923" s="14"/>
      <c r="CCE923" s="14"/>
      <c r="CCF923" s="14"/>
      <c r="CCG923" s="14"/>
      <c r="CCH923" s="14"/>
      <c r="CCI923" s="14"/>
      <c r="CCJ923" s="14"/>
      <c r="CCK923" s="14"/>
      <c r="CCL923" s="14"/>
      <c r="CCM923" s="14"/>
      <c r="CCN923" s="14"/>
      <c r="CCO923" s="14"/>
      <c r="CCP923" s="14"/>
      <c r="CCQ923" s="14"/>
      <c r="CCR923" s="14"/>
      <c r="CCS923" s="14"/>
      <c r="CCT923" s="14"/>
      <c r="CCU923" s="14"/>
      <c r="CCV923" s="14"/>
      <c r="CCW923" s="14"/>
      <c r="CCX923" s="14"/>
      <c r="CCY923" s="14"/>
      <c r="CCZ923" s="14"/>
      <c r="CDA923" s="14"/>
      <c r="CDB923" s="14"/>
      <c r="CDC923" s="14"/>
      <c r="CDD923" s="14"/>
      <c r="CDE923" s="14"/>
      <c r="CDF923" s="14"/>
      <c r="CDG923" s="14"/>
      <c r="CDH923" s="14"/>
      <c r="CDI923" s="14"/>
      <c r="CDJ923" s="14"/>
      <c r="CDK923" s="14"/>
      <c r="CDL923" s="14"/>
      <c r="CDM923" s="14"/>
      <c r="CDN923" s="14"/>
      <c r="CDO923" s="14"/>
      <c r="CDP923" s="14"/>
      <c r="CDQ923" s="14"/>
      <c r="CDR923" s="14"/>
      <c r="CDS923" s="14"/>
      <c r="CDT923" s="14"/>
      <c r="CDU923" s="14"/>
      <c r="CDV923" s="14"/>
      <c r="CDW923" s="14"/>
      <c r="CDX923" s="14"/>
      <c r="CDY923" s="14"/>
      <c r="CDZ923" s="14"/>
      <c r="CEA923" s="14"/>
      <c r="CEB923" s="14"/>
      <c r="CEC923" s="14"/>
      <c r="CED923" s="14"/>
      <c r="CEE923" s="14"/>
      <c r="CEF923" s="14"/>
      <c r="CEG923" s="14"/>
      <c r="CEH923" s="14"/>
      <c r="CEI923" s="14"/>
      <c r="CEJ923" s="14"/>
      <c r="CEK923" s="14"/>
      <c r="CEL923" s="14"/>
      <c r="CEM923" s="14"/>
      <c r="CEN923" s="14"/>
      <c r="CEO923" s="14"/>
      <c r="CEP923" s="14"/>
      <c r="CEQ923" s="14"/>
      <c r="CER923" s="14"/>
      <c r="CES923" s="14"/>
      <c r="CET923" s="14"/>
      <c r="CEU923" s="14"/>
      <c r="CEV923" s="14"/>
      <c r="CEW923" s="14"/>
      <c r="CEX923" s="14"/>
      <c r="CEY923" s="14"/>
      <c r="CEZ923" s="14"/>
      <c r="CFA923" s="14"/>
      <c r="CFB923" s="14"/>
      <c r="CFC923" s="14"/>
      <c r="CFD923" s="14"/>
      <c r="CFE923" s="14"/>
      <c r="CFF923" s="14"/>
      <c r="CFG923" s="14"/>
      <c r="CFH923" s="14"/>
      <c r="CFI923" s="14"/>
      <c r="CFJ923" s="14"/>
      <c r="CFK923" s="14"/>
      <c r="CFL923" s="14"/>
      <c r="CFM923" s="14"/>
      <c r="CFN923" s="14"/>
      <c r="CFO923" s="14"/>
      <c r="CFP923" s="14"/>
      <c r="CFQ923" s="14"/>
      <c r="CFR923" s="14"/>
      <c r="CFS923" s="14"/>
      <c r="CFT923" s="14"/>
      <c r="CFU923" s="14"/>
      <c r="CFV923" s="14"/>
      <c r="CFW923" s="14"/>
      <c r="CFX923" s="14"/>
      <c r="CFY923" s="14"/>
      <c r="CFZ923" s="14"/>
      <c r="CGA923" s="14"/>
      <c r="CGB923" s="14"/>
      <c r="CGC923" s="14"/>
      <c r="CGD923" s="14"/>
      <c r="CGE923" s="14"/>
      <c r="CGF923" s="14"/>
      <c r="CGG923" s="14"/>
      <c r="CGH923" s="14"/>
      <c r="CGI923" s="14"/>
      <c r="CGJ923" s="14"/>
      <c r="CGK923" s="14"/>
      <c r="CGL923" s="14"/>
      <c r="CGM923" s="14"/>
      <c r="CGN923" s="14"/>
      <c r="CGO923" s="14"/>
      <c r="CGP923" s="14"/>
      <c r="CGQ923" s="14"/>
      <c r="CGR923" s="14"/>
      <c r="CGS923" s="14"/>
      <c r="CGT923" s="14"/>
      <c r="CGU923" s="14"/>
      <c r="CGV923" s="14"/>
      <c r="CGW923" s="14"/>
      <c r="CGX923" s="14"/>
      <c r="CGY923" s="14"/>
      <c r="CGZ923" s="14"/>
      <c r="CHA923" s="14"/>
      <c r="CHB923" s="14"/>
      <c r="CHC923" s="14"/>
      <c r="CHD923" s="14"/>
      <c r="CHE923" s="14"/>
      <c r="CHF923" s="14"/>
      <c r="CHG923" s="14"/>
      <c r="CHH923" s="14"/>
      <c r="CHI923" s="14"/>
      <c r="CHJ923" s="14"/>
      <c r="CHK923" s="14"/>
      <c r="CHL923" s="14"/>
      <c r="CHM923" s="14"/>
      <c r="CHN923" s="14"/>
      <c r="CHO923" s="14"/>
      <c r="CHP923" s="14"/>
      <c r="CHQ923" s="14"/>
      <c r="CHR923" s="14"/>
      <c r="CHS923" s="14"/>
      <c r="CHT923" s="14"/>
      <c r="CHU923" s="14"/>
      <c r="CHV923" s="14"/>
      <c r="CHW923" s="14"/>
      <c r="CHX923" s="14"/>
      <c r="CHY923" s="14"/>
      <c r="CHZ923" s="14"/>
      <c r="CIA923" s="14"/>
      <c r="CIB923" s="14"/>
      <c r="CIC923" s="14"/>
      <c r="CID923" s="14"/>
      <c r="CIE923" s="14"/>
      <c r="CIF923" s="14"/>
      <c r="CIG923" s="14"/>
      <c r="CIH923" s="14"/>
      <c r="CII923" s="14"/>
      <c r="CIJ923" s="14"/>
      <c r="CIK923" s="14"/>
      <c r="CIL923" s="14"/>
      <c r="CIM923" s="14"/>
      <c r="CIN923" s="14"/>
      <c r="CIO923" s="14"/>
      <c r="CIP923" s="14"/>
      <c r="CIQ923" s="14"/>
      <c r="CIR923" s="14"/>
      <c r="CIS923" s="14"/>
      <c r="CIT923" s="14"/>
      <c r="CIU923" s="14"/>
      <c r="CIV923" s="14"/>
      <c r="CIW923" s="14"/>
      <c r="CIX923" s="14"/>
      <c r="CIY923" s="14"/>
      <c r="CIZ923" s="14"/>
      <c r="CJA923" s="14"/>
      <c r="CJB923" s="14"/>
      <c r="CJC923" s="14"/>
      <c r="CJD923" s="14"/>
      <c r="CJE923" s="14"/>
      <c r="CJF923" s="14"/>
      <c r="CJG923" s="14"/>
      <c r="CJH923" s="14"/>
      <c r="CJI923" s="14"/>
      <c r="CJJ923" s="14"/>
      <c r="CJK923" s="14"/>
      <c r="CJL923" s="14"/>
      <c r="CJM923" s="14"/>
      <c r="CJN923" s="14"/>
      <c r="CJO923" s="14"/>
      <c r="CJP923" s="14"/>
      <c r="CJQ923" s="14"/>
      <c r="CJR923" s="14"/>
      <c r="CJS923" s="14"/>
      <c r="CJT923" s="14"/>
      <c r="CJU923" s="14"/>
      <c r="CJV923" s="14"/>
      <c r="CJW923" s="14"/>
      <c r="CJX923" s="14"/>
      <c r="CJY923" s="14"/>
      <c r="CJZ923" s="14"/>
      <c r="CKA923" s="14"/>
      <c r="CKB923" s="14"/>
      <c r="CKC923" s="14"/>
      <c r="CKD923" s="14"/>
      <c r="CKE923" s="14"/>
      <c r="CKF923" s="14"/>
      <c r="CKG923" s="14"/>
      <c r="CKH923" s="14"/>
      <c r="CKI923" s="14"/>
      <c r="CKJ923" s="14"/>
      <c r="CKK923" s="14"/>
      <c r="CKL923" s="14"/>
      <c r="CKM923" s="14"/>
      <c r="CKN923" s="14"/>
      <c r="CKO923" s="14"/>
      <c r="CKP923" s="14"/>
      <c r="CKQ923" s="14"/>
      <c r="CKR923" s="14"/>
      <c r="CKS923" s="14"/>
      <c r="CKT923" s="14"/>
      <c r="CKU923" s="14"/>
      <c r="CKV923" s="14"/>
      <c r="CKW923" s="14"/>
      <c r="CKX923" s="14"/>
      <c r="CKY923" s="14"/>
      <c r="CKZ923" s="14"/>
      <c r="CLA923" s="14"/>
      <c r="CLB923" s="14"/>
      <c r="CLC923" s="14"/>
      <c r="CLD923" s="14"/>
      <c r="CLE923" s="14"/>
      <c r="CLF923" s="14"/>
      <c r="CLG923" s="14"/>
      <c r="CLH923" s="14"/>
      <c r="CLI923" s="14"/>
      <c r="CLJ923" s="14"/>
      <c r="CLK923" s="14"/>
      <c r="CLL923" s="14"/>
      <c r="CLM923" s="14"/>
      <c r="CLN923" s="14"/>
      <c r="CLO923" s="14"/>
      <c r="CLP923" s="14"/>
      <c r="CLQ923" s="14"/>
      <c r="CLR923" s="14"/>
      <c r="CLS923" s="14"/>
      <c r="CLT923" s="14"/>
      <c r="CLU923" s="14"/>
      <c r="CLV923" s="14"/>
      <c r="CLW923" s="14"/>
      <c r="CLX923" s="14"/>
      <c r="CLY923" s="14"/>
      <c r="CLZ923" s="14"/>
      <c r="CMA923" s="14"/>
      <c r="CMB923" s="14"/>
      <c r="CMC923" s="14"/>
      <c r="CMD923" s="14"/>
      <c r="CME923" s="14"/>
      <c r="CMF923" s="14"/>
      <c r="CMG923" s="14"/>
      <c r="CMH923" s="14"/>
      <c r="CMI923" s="14"/>
      <c r="CMJ923" s="14"/>
      <c r="CMK923" s="14"/>
      <c r="CML923" s="14"/>
      <c r="CMM923" s="14"/>
      <c r="CMN923" s="14"/>
      <c r="CMO923" s="14"/>
      <c r="CMP923" s="14"/>
      <c r="CMQ923" s="14"/>
      <c r="CMR923" s="14"/>
      <c r="CMS923" s="14"/>
      <c r="CMT923" s="14"/>
      <c r="CMU923" s="14"/>
      <c r="CMV923" s="14"/>
      <c r="CMW923" s="14"/>
      <c r="CMX923" s="14"/>
      <c r="CMY923" s="14"/>
      <c r="CMZ923" s="14"/>
      <c r="CNA923" s="14"/>
      <c r="CNB923" s="14"/>
      <c r="CNC923" s="14"/>
      <c r="CND923" s="14"/>
      <c r="CNE923" s="14"/>
      <c r="CNF923" s="14"/>
      <c r="CNG923" s="14"/>
      <c r="CNH923" s="14"/>
      <c r="CNI923" s="14"/>
      <c r="CNJ923" s="14"/>
      <c r="CNK923" s="14"/>
      <c r="CNL923" s="14"/>
      <c r="CNM923" s="14"/>
      <c r="CNN923" s="14"/>
      <c r="CNO923" s="14"/>
      <c r="CNP923" s="14"/>
      <c r="CNQ923" s="14"/>
      <c r="CNR923" s="14"/>
      <c r="CNS923" s="14"/>
      <c r="CNT923" s="14"/>
      <c r="CNU923" s="14"/>
      <c r="CNV923" s="14"/>
      <c r="CNW923" s="14"/>
      <c r="CNX923" s="14"/>
      <c r="CNY923" s="14"/>
      <c r="CNZ923" s="14"/>
      <c r="COA923" s="14"/>
      <c r="COB923" s="14"/>
      <c r="COC923" s="14"/>
      <c r="COD923" s="14"/>
      <c r="COE923" s="14"/>
      <c r="COF923" s="14"/>
      <c r="COG923" s="14"/>
      <c r="COH923" s="14"/>
      <c r="COI923" s="14"/>
      <c r="COJ923" s="14"/>
      <c r="COK923" s="14"/>
      <c r="COL923" s="14"/>
      <c r="COM923" s="14"/>
      <c r="CON923" s="14"/>
      <c r="COO923" s="14"/>
      <c r="COP923" s="14"/>
      <c r="COQ923" s="14"/>
      <c r="COR923" s="14"/>
      <c r="COS923" s="14"/>
      <c r="COT923" s="14"/>
      <c r="COU923" s="14"/>
      <c r="COV923" s="14"/>
      <c r="COW923" s="14"/>
      <c r="COX923" s="14"/>
      <c r="COY923" s="14"/>
      <c r="COZ923" s="14"/>
      <c r="CPA923" s="14"/>
      <c r="CPB923" s="14"/>
      <c r="CPC923" s="14"/>
      <c r="CPD923" s="14"/>
      <c r="CPE923" s="14"/>
      <c r="CPF923" s="14"/>
      <c r="CPG923" s="14"/>
      <c r="CPH923" s="14"/>
      <c r="CPI923" s="14"/>
      <c r="CPJ923" s="14"/>
      <c r="CPK923" s="14"/>
      <c r="CPL923" s="14"/>
      <c r="CPM923" s="14"/>
      <c r="CPN923" s="14"/>
      <c r="CPO923" s="14"/>
      <c r="CPP923" s="14"/>
      <c r="CPQ923" s="14"/>
      <c r="CPR923" s="14"/>
      <c r="CPS923" s="14"/>
      <c r="CPT923" s="14"/>
      <c r="CPU923" s="14"/>
      <c r="CPV923" s="14"/>
      <c r="CPW923" s="14"/>
      <c r="CPX923" s="14"/>
      <c r="CPY923" s="14"/>
      <c r="CPZ923" s="14"/>
      <c r="CQA923" s="14"/>
      <c r="CQB923" s="14"/>
      <c r="CQC923" s="14"/>
      <c r="CQD923" s="14"/>
      <c r="CQE923" s="14"/>
      <c r="CQF923" s="14"/>
      <c r="CQG923" s="14"/>
      <c r="CQH923" s="14"/>
      <c r="CQI923" s="14"/>
      <c r="CQJ923" s="14"/>
      <c r="CQK923" s="14"/>
      <c r="CQL923" s="14"/>
      <c r="CQM923" s="14"/>
      <c r="CQN923" s="14"/>
      <c r="CQO923" s="14"/>
      <c r="CQP923" s="14"/>
      <c r="CQQ923" s="14"/>
      <c r="CQR923" s="14"/>
      <c r="CQS923" s="14"/>
      <c r="CQT923" s="14"/>
      <c r="CQU923" s="14"/>
      <c r="CQV923" s="14"/>
      <c r="CQW923" s="14"/>
      <c r="CQX923" s="14"/>
      <c r="CQY923" s="14"/>
      <c r="CQZ923" s="14"/>
      <c r="CRA923" s="14"/>
      <c r="CRB923" s="14"/>
      <c r="CRC923" s="14"/>
      <c r="CRD923" s="14"/>
      <c r="CRE923" s="14"/>
      <c r="CRF923" s="14"/>
      <c r="CRG923" s="14"/>
      <c r="CRH923" s="14"/>
      <c r="CRI923" s="14"/>
      <c r="CRJ923" s="14"/>
      <c r="CRK923" s="14"/>
      <c r="CRL923" s="14"/>
      <c r="CRM923" s="14"/>
      <c r="CRN923" s="14"/>
      <c r="CRO923" s="14"/>
      <c r="CRP923" s="14"/>
      <c r="CRQ923" s="14"/>
      <c r="CRR923" s="14"/>
      <c r="CRS923" s="14"/>
      <c r="CRT923" s="14"/>
      <c r="CRU923" s="14"/>
      <c r="CRV923" s="14"/>
      <c r="CRW923" s="14"/>
      <c r="CRX923" s="14"/>
      <c r="CRY923" s="14"/>
      <c r="CRZ923" s="14"/>
      <c r="CSA923" s="14"/>
      <c r="CSB923" s="14"/>
      <c r="CSC923" s="14"/>
      <c r="CSD923" s="14"/>
      <c r="CSE923" s="14"/>
      <c r="CSF923" s="14"/>
      <c r="CSG923" s="14"/>
      <c r="CSH923" s="14"/>
      <c r="CSI923" s="14"/>
      <c r="CSJ923" s="14"/>
      <c r="CSK923" s="14"/>
      <c r="CSL923" s="14"/>
      <c r="CSM923" s="14"/>
      <c r="CSN923" s="14"/>
      <c r="CSO923" s="14"/>
      <c r="CSP923" s="14"/>
      <c r="CSQ923" s="14"/>
      <c r="CSR923" s="14"/>
      <c r="CSS923" s="14"/>
      <c r="CST923" s="14"/>
      <c r="CSU923" s="14"/>
      <c r="CSV923" s="14"/>
      <c r="CSW923" s="14"/>
      <c r="CSX923" s="14"/>
      <c r="CSY923" s="14"/>
      <c r="CSZ923" s="14"/>
      <c r="CTA923" s="14"/>
      <c r="CTB923" s="14"/>
      <c r="CTC923" s="14"/>
      <c r="CTD923" s="14"/>
      <c r="CTE923" s="14"/>
      <c r="CTF923" s="14"/>
      <c r="CTG923" s="14"/>
      <c r="CTH923" s="14"/>
      <c r="CTI923" s="14"/>
      <c r="CTJ923" s="14"/>
      <c r="CTK923" s="14"/>
      <c r="CTL923" s="14"/>
      <c r="CTM923" s="14"/>
      <c r="CTN923" s="14"/>
      <c r="CTO923" s="14"/>
      <c r="CTP923" s="14"/>
      <c r="CTQ923" s="14"/>
      <c r="CTR923" s="14"/>
      <c r="CTS923" s="14"/>
      <c r="CTT923" s="14"/>
      <c r="CTU923" s="14"/>
      <c r="CTV923" s="14"/>
      <c r="CTW923" s="14"/>
      <c r="CTX923" s="14"/>
      <c r="CTY923" s="14"/>
      <c r="CTZ923" s="14"/>
      <c r="CUA923" s="14"/>
      <c r="CUB923" s="14"/>
      <c r="CUC923" s="14"/>
      <c r="CUD923" s="14"/>
      <c r="CUE923" s="14"/>
      <c r="CUF923" s="14"/>
      <c r="CUG923" s="14"/>
      <c r="CUH923" s="14"/>
      <c r="CUI923" s="14"/>
      <c r="CUJ923" s="14"/>
      <c r="CUK923" s="14"/>
      <c r="CUL923" s="14"/>
      <c r="CUM923" s="14"/>
      <c r="CUN923" s="14"/>
      <c r="CUO923" s="14"/>
      <c r="CUP923" s="14"/>
      <c r="CUQ923" s="14"/>
      <c r="CUR923" s="14"/>
      <c r="CUS923" s="14"/>
      <c r="CUT923" s="14"/>
      <c r="CUU923" s="14"/>
      <c r="CUV923" s="14"/>
      <c r="CUW923" s="14"/>
      <c r="CUX923" s="14"/>
      <c r="CUY923" s="14"/>
      <c r="CUZ923" s="14"/>
      <c r="CVA923" s="14"/>
      <c r="CVB923" s="14"/>
      <c r="CVC923" s="14"/>
      <c r="CVD923" s="14"/>
      <c r="CVE923" s="14"/>
      <c r="CVF923" s="14"/>
      <c r="CVG923" s="14"/>
      <c r="CVH923" s="14"/>
      <c r="CVI923" s="14"/>
      <c r="CVJ923" s="14"/>
      <c r="CVK923" s="14"/>
      <c r="CVL923" s="14"/>
      <c r="CVM923" s="14"/>
      <c r="CVN923" s="14"/>
      <c r="CVO923" s="14"/>
      <c r="CVP923" s="14"/>
      <c r="CVQ923" s="14"/>
      <c r="CVR923" s="14"/>
      <c r="CVS923" s="14"/>
      <c r="CVT923" s="14"/>
      <c r="CVU923" s="14"/>
      <c r="CVV923" s="14"/>
      <c r="CVW923" s="14"/>
      <c r="CVX923" s="14"/>
      <c r="CVY923" s="14"/>
      <c r="CVZ923" s="14"/>
      <c r="CWA923" s="14"/>
      <c r="CWB923" s="14"/>
      <c r="CWC923" s="14"/>
      <c r="CWD923" s="14"/>
      <c r="CWE923" s="14"/>
      <c r="CWF923" s="14"/>
      <c r="CWG923" s="14"/>
      <c r="CWH923" s="14"/>
      <c r="CWI923" s="14"/>
      <c r="CWJ923" s="14"/>
      <c r="CWK923" s="14"/>
      <c r="CWL923" s="14"/>
      <c r="CWM923" s="14"/>
      <c r="CWN923" s="14"/>
      <c r="CWO923" s="14"/>
      <c r="CWP923" s="14"/>
      <c r="CWQ923" s="14"/>
      <c r="CWR923" s="14"/>
      <c r="CWS923" s="14"/>
      <c r="CWT923" s="14"/>
      <c r="CWU923" s="14"/>
      <c r="CWV923" s="14"/>
      <c r="CWW923" s="14"/>
      <c r="CWX923" s="14"/>
      <c r="CWY923" s="14"/>
      <c r="CWZ923" s="14"/>
      <c r="CXA923" s="14"/>
      <c r="CXB923" s="14"/>
      <c r="CXC923" s="14"/>
      <c r="CXD923" s="14"/>
      <c r="CXE923" s="14"/>
      <c r="CXF923" s="14"/>
      <c r="CXG923" s="14"/>
      <c r="CXH923" s="14"/>
      <c r="CXI923" s="14"/>
      <c r="CXJ923" s="14"/>
      <c r="CXK923" s="14"/>
      <c r="CXL923" s="14"/>
      <c r="CXM923" s="14"/>
      <c r="CXN923" s="14"/>
      <c r="CXO923" s="14"/>
      <c r="CXP923" s="14"/>
      <c r="CXQ923" s="14"/>
      <c r="CXR923" s="14"/>
      <c r="CXS923" s="14"/>
      <c r="CXT923" s="14"/>
      <c r="CXU923" s="14"/>
      <c r="CXV923" s="14"/>
      <c r="CXW923" s="14"/>
      <c r="CXX923" s="14"/>
      <c r="CXY923" s="14"/>
      <c r="CXZ923" s="14"/>
      <c r="CYA923" s="14"/>
      <c r="CYB923" s="14"/>
      <c r="CYC923" s="14"/>
      <c r="CYD923" s="14"/>
      <c r="CYE923" s="14"/>
      <c r="CYF923" s="14"/>
      <c r="CYG923" s="14"/>
      <c r="CYH923" s="14"/>
      <c r="CYI923" s="14"/>
      <c r="CYJ923" s="14"/>
      <c r="CYK923" s="14"/>
      <c r="CYL923" s="14"/>
      <c r="CYM923" s="14"/>
      <c r="CYN923" s="14"/>
      <c r="CYO923" s="14"/>
      <c r="CYP923" s="14"/>
      <c r="CYQ923" s="14"/>
      <c r="CYR923" s="14"/>
      <c r="CYS923" s="14"/>
      <c r="CYT923" s="14"/>
      <c r="CYU923" s="14"/>
      <c r="CYV923" s="14"/>
      <c r="CYW923" s="14"/>
      <c r="CYX923" s="14"/>
      <c r="CYY923" s="14"/>
      <c r="CYZ923" s="14"/>
      <c r="CZA923" s="14"/>
      <c r="CZB923" s="14"/>
      <c r="CZC923" s="14"/>
      <c r="CZD923" s="14"/>
      <c r="CZE923" s="14"/>
      <c r="CZF923" s="14"/>
      <c r="CZG923" s="14"/>
      <c r="CZH923" s="14"/>
      <c r="CZI923" s="14"/>
      <c r="CZJ923" s="14"/>
      <c r="CZK923" s="14"/>
      <c r="CZL923" s="14"/>
      <c r="CZM923" s="14"/>
      <c r="CZN923" s="14"/>
      <c r="CZO923" s="14"/>
      <c r="CZP923" s="14"/>
      <c r="CZQ923" s="14"/>
      <c r="CZR923" s="14"/>
      <c r="CZS923" s="14"/>
      <c r="CZT923" s="14"/>
      <c r="CZU923" s="14"/>
      <c r="CZV923" s="14"/>
      <c r="CZW923" s="14"/>
      <c r="CZX923" s="14"/>
      <c r="CZY923" s="14"/>
      <c r="CZZ923" s="14"/>
      <c r="DAA923" s="14"/>
      <c r="DAB923" s="14"/>
      <c r="DAC923" s="14"/>
      <c r="DAD923" s="14"/>
      <c r="DAE923" s="14"/>
      <c r="DAF923" s="14"/>
      <c r="DAG923" s="14"/>
      <c r="DAH923" s="14"/>
      <c r="DAI923" s="14"/>
      <c r="DAJ923" s="14"/>
      <c r="DAK923" s="14"/>
      <c r="DAL923" s="14"/>
      <c r="DAM923" s="14"/>
      <c r="DAN923" s="14"/>
      <c r="DAO923" s="14"/>
      <c r="DAP923" s="14"/>
      <c r="DAQ923" s="14"/>
      <c r="DAR923" s="14"/>
      <c r="DAS923" s="14"/>
      <c r="DAT923" s="14"/>
      <c r="DAU923" s="14"/>
      <c r="DAV923" s="14"/>
      <c r="DAW923" s="14"/>
      <c r="DAX923" s="14"/>
      <c r="DAY923" s="14"/>
      <c r="DAZ923" s="14"/>
      <c r="DBA923" s="14"/>
      <c r="DBB923" s="14"/>
      <c r="DBC923" s="14"/>
      <c r="DBD923" s="14"/>
      <c r="DBE923" s="14"/>
      <c r="DBF923" s="14"/>
      <c r="DBG923" s="14"/>
      <c r="DBH923" s="14"/>
      <c r="DBI923" s="14"/>
      <c r="DBJ923" s="14"/>
      <c r="DBK923" s="14"/>
      <c r="DBL923" s="14"/>
      <c r="DBM923" s="14"/>
      <c r="DBN923" s="14"/>
      <c r="DBO923" s="14"/>
      <c r="DBP923" s="14"/>
      <c r="DBQ923" s="14"/>
      <c r="DBR923" s="14"/>
      <c r="DBS923" s="14"/>
      <c r="DBT923" s="14"/>
      <c r="DBU923" s="14"/>
      <c r="DBV923" s="14"/>
      <c r="DBW923" s="14"/>
      <c r="DBX923" s="14"/>
      <c r="DBY923" s="14"/>
      <c r="DBZ923" s="14"/>
      <c r="DCA923" s="14"/>
      <c r="DCB923" s="14"/>
      <c r="DCC923" s="14"/>
      <c r="DCD923" s="14"/>
      <c r="DCE923" s="14"/>
      <c r="DCF923" s="14"/>
      <c r="DCG923" s="14"/>
      <c r="DCH923" s="14"/>
      <c r="DCI923" s="14"/>
      <c r="DCJ923" s="14"/>
      <c r="DCK923" s="14"/>
      <c r="DCL923" s="14"/>
      <c r="DCM923" s="14"/>
      <c r="DCN923" s="14"/>
      <c r="DCO923" s="14"/>
      <c r="DCP923" s="14"/>
      <c r="DCQ923" s="14"/>
      <c r="DCR923" s="14"/>
      <c r="DCS923" s="14"/>
      <c r="DCT923" s="14"/>
      <c r="DCU923" s="14"/>
      <c r="DCV923" s="14"/>
      <c r="DCW923" s="14"/>
      <c r="DCX923" s="14"/>
      <c r="DCY923" s="14"/>
      <c r="DCZ923" s="14"/>
      <c r="DDA923" s="14"/>
      <c r="DDB923" s="14"/>
      <c r="DDC923" s="14"/>
      <c r="DDD923" s="14"/>
      <c r="DDE923" s="14"/>
      <c r="DDF923" s="14"/>
      <c r="DDG923" s="14"/>
      <c r="DDH923" s="14"/>
      <c r="DDI923" s="14"/>
      <c r="DDJ923" s="14"/>
      <c r="DDK923" s="14"/>
      <c r="DDL923" s="14"/>
      <c r="DDM923" s="14"/>
      <c r="DDN923" s="14"/>
      <c r="DDO923" s="14"/>
      <c r="DDP923" s="14"/>
      <c r="DDQ923" s="14"/>
      <c r="DDR923" s="14"/>
      <c r="DDS923" s="14"/>
      <c r="DDT923" s="14"/>
      <c r="DDU923" s="14"/>
      <c r="DDV923" s="14"/>
      <c r="DDW923" s="14"/>
      <c r="DDX923" s="14"/>
      <c r="DDY923" s="14"/>
      <c r="DDZ923" s="14"/>
      <c r="DEA923" s="14"/>
      <c r="DEB923" s="14"/>
      <c r="DEC923" s="14"/>
      <c r="DED923" s="14"/>
      <c r="DEE923" s="14"/>
      <c r="DEF923" s="14"/>
      <c r="DEG923" s="14"/>
      <c r="DEH923" s="14"/>
      <c r="DEI923" s="14"/>
      <c r="DEJ923" s="14"/>
      <c r="DEK923" s="14"/>
      <c r="DEL923" s="14"/>
      <c r="DEM923" s="14"/>
      <c r="DEN923" s="14"/>
      <c r="DEO923" s="14"/>
      <c r="DEP923" s="14"/>
      <c r="DEQ923" s="14"/>
      <c r="DER923" s="14"/>
      <c r="DES923" s="14"/>
      <c r="DET923" s="14"/>
      <c r="DEU923" s="14"/>
      <c r="DEV923" s="14"/>
      <c r="DEW923" s="14"/>
      <c r="DEX923" s="14"/>
      <c r="DEY923" s="14"/>
      <c r="DEZ923" s="14"/>
      <c r="DFA923" s="14"/>
      <c r="DFB923" s="14"/>
      <c r="DFC923" s="14"/>
      <c r="DFD923" s="14"/>
      <c r="DFE923" s="14"/>
      <c r="DFF923" s="14"/>
      <c r="DFG923" s="14"/>
      <c r="DFH923" s="14"/>
      <c r="DFI923" s="14"/>
      <c r="DFJ923" s="14"/>
      <c r="DFK923" s="14"/>
      <c r="DFL923" s="14"/>
      <c r="DFM923" s="14"/>
      <c r="DFN923" s="14"/>
      <c r="DFO923" s="14"/>
      <c r="DFP923" s="14"/>
      <c r="DFQ923" s="14"/>
      <c r="DFR923" s="14"/>
      <c r="DFS923" s="14"/>
      <c r="DFT923" s="14"/>
      <c r="DFU923" s="14"/>
      <c r="DFV923" s="14"/>
      <c r="DFW923" s="14"/>
      <c r="DFX923" s="14"/>
      <c r="DFY923" s="14"/>
      <c r="DFZ923" s="14"/>
      <c r="DGA923" s="14"/>
      <c r="DGB923" s="14"/>
      <c r="DGC923" s="14"/>
      <c r="DGD923" s="14"/>
      <c r="DGE923" s="14"/>
      <c r="DGF923" s="14"/>
      <c r="DGG923" s="14"/>
      <c r="DGH923" s="14"/>
      <c r="DGI923" s="14"/>
      <c r="DGJ923" s="14"/>
      <c r="DGK923" s="14"/>
      <c r="DGL923" s="14"/>
      <c r="DGM923" s="14"/>
      <c r="DGN923" s="14"/>
      <c r="DGO923" s="14"/>
      <c r="DGP923" s="14"/>
      <c r="DGQ923" s="14"/>
      <c r="DGR923" s="14"/>
      <c r="DGS923" s="14"/>
      <c r="DGT923" s="14"/>
      <c r="DGU923" s="14"/>
      <c r="DGV923" s="14"/>
      <c r="DGW923" s="14"/>
      <c r="DGX923" s="14"/>
      <c r="DGY923" s="14"/>
      <c r="DGZ923" s="14"/>
      <c r="DHA923" s="14"/>
      <c r="DHB923" s="14"/>
      <c r="DHC923" s="14"/>
      <c r="DHD923" s="14"/>
      <c r="DHE923" s="14"/>
      <c r="DHF923" s="14"/>
      <c r="DHG923" s="14"/>
      <c r="DHH923" s="14"/>
      <c r="DHI923" s="14"/>
      <c r="DHJ923" s="14"/>
      <c r="DHK923" s="14"/>
      <c r="DHL923" s="14"/>
      <c r="DHM923" s="14"/>
      <c r="DHN923" s="14"/>
      <c r="DHO923" s="14"/>
      <c r="DHP923" s="14"/>
      <c r="DHQ923" s="14"/>
      <c r="DHR923" s="14"/>
      <c r="DHS923" s="14"/>
      <c r="DHT923" s="14"/>
      <c r="DHU923" s="14"/>
      <c r="DHV923" s="14"/>
      <c r="DHW923" s="14"/>
      <c r="DHX923" s="14"/>
      <c r="DHY923" s="14"/>
      <c r="DHZ923" s="14"/>
      <c r="DIA923" s="14"/>
      <c r="DIB923" s="14"/>
      <c r="DIC923" s="14"/>
      <c r="DID923" s="14"/>
      <c r="DIE923" s="14"/>
      <c r="DIF923" s="14"/>
      <c r="DIG923" s="14"/>
      <c r="DIH923" s="14"/>
      <c r="DII923" s="14"/>
      <c r="DIJ923" s="14"/>
      <c r="DIK923" s="14"/>
      <c r="DIL923" s="14"/>
      <c r="DIM923" s="14"/>
      <c r="DIN923" s="14"/>
      <c r="DIO923" s="14"/>
      <c r="DIP923" s="14"/>
      <c r="DIQ923" s="14"/>
      <c r="DIR923" s="14"/>
      <c r="DIS923" s="14"/>
      <c r="DIT923" s="14"/>
      <c r="DIU923" s="14"/>
      <c r="DIV923" s="14"/>
      <c r="DIW923" s="14"/>
      <c r="DIX923" s="14"/>
      <c r="DIY923" s="14"/>
      <c r="DIZ923" s="14"/>
      <c r="DJA923" s="14"/>
      <c r="DJB923" s="14"/>
      <c r="DJC923" s="14"/>
      <c r="DJD923" s="14"/>
      <c r="DJE923" s="14"/>
      <c r="DJF923" s="14"/>
      <c r="DJG923" s="14"/>
      <c r="DJH923" s="14"/>
      <c r="DJI923" s="14"/>
      <c r="DJJ923" s="14"/>
      <c r="DJK923" s="14"/>
      <c r="DJL923" s="14"/>
      <c r="DJM923" s="14"/>
      <c r="DJN923" s="14"/>
      <c r="DJO923" s="14"/>
      <c r="DJP923" s="14"/>
      <c r="DJQ923" s="14"/>
      <c r="DJR923" s="14"/>
      <c r="DJS923" s="14"/>
      <c r="DJT923" s="14"/>
      <c r="DJU923" s="14"/>
      <c r="DJV923" s="14"/>
      <c r="DJW923" s="14"/>
      <c r="DJX923" s="14"/>
      <c r="DJY923" s="14"/>
      <c r="DJZ923" s="14"/>
      <c r="DKA923" s="14"/>
      <c r="DKB923" s="14"/>
      <c r="DKC923" s="14"/>
      <c r="DKD923" s="14"/>
      <c r="DKE923" s="14"/>
      <c r="DKF923" s="14"/>
      <c r="DKG923" s="14"/>
      <c r="DKH923" s="14"/>
      <c r="DKI923" s="14"/>
      <c r="DKJ923" s="14"/>
      <c r="DKK923" s="14"/>
      <c r="DKL923" s="14"/>
      <c r="DKM923" s="14"/>
      <c r="DKN923" s="14"/>
      <c r="DKO923" s="14"/>
      <c r="DKP923" s="14"/>
      <c r="DKQ923" s="14"/>
      <c r="DKR923" s="14"/>
      <c r="DKS923" s="14"/>
      <c r="DKT923" s="14"/>
      <c r="DKU923" s="14"/>
      <c r="DKV923" s="14"/>
      <c r="DKW923" s="14"/>
      <c r="DKX923" s="14"/>
      <c r="DKY923" s="14"/>
      <c r="DKZ923" s="14"/>
      <c r="DLA923" s="14"/>
      <c r="DLB923" s="14"/>
      <c r="DLC923" s="14"/>
      <c r="DLD923" s="14"/>
      <c r="DLE923" s="14"/>
      <c r="DLF923" s="14"/>
      <c r="DLG923" s="14"/>
      <c r="DLH923" s="14"/>
      <c r="DLI923" s="14"/>
      <c r="DLJ923" s="14"/>
      <c r="DLK923" s="14"/>
      <c r="DLL923" s="14"/>
      <c r="DLM923" s="14"/>
      <c r="DLN923" s="14"/>
      <c r="DLO923" s="14"/>
      <c r="DLP923" s="14"/>
      <c r="DLQ923" s="14"/>
      <c r="DLR923" s="14"/>
      <c r="DLS923" s="14"/>
      <c r="DLT923" s="14"/>
      <c r="DLU923" s="14"/>
      <c r="DLV923" s="14"/>
      <c r="DLW923" s="14"/>
      <c r="DLX923" s="14"/>
      <c r="DLY923" s="14"/>
      <c r="DLZ923" s="14"/>
      <c r="DMA923" s="14"/>
      <c r="DMB923" s="14"/>
      <c r="DMC923" s="14"/>
      <c r="DMD923" s="14"/>
      <c r="DME923" s="14"/>
      <c r="DMF923" s="14"/>
      <c r="DMG923" s="14"/>
      <c r="DMH923" s="14"/>
      <c r="DMI923" s="14"/>
      <c r="DMJ923" s="14"/>
      <c r="DMK923" s="14"/>
      <c r="DML923" s="14"/>
      <c r="DMM923" s="14"/>
      <c r="DMN923" s="14"/>
      <c r="DMO923" s="14"/>
      <c r="DMP923" s="14"/>
      <c r="DMQ923" s="14"/>
      <c r="DMR923" s="14"/>
      <c r="DMS923" s="14"/>
      <c r="DMT923" s="14"/>
      <c r="DMU923" s="14"/>
      <c r="DMV923" s="14"/>
      <c r="DMW923" s="14"/>
      <c r="DMX923" s="14"/>
      <c r="DMY923" s="14"/>
      <c r="DMZ923" s="14"/>
      <c r="DNA923" s="14"/>
      <c r="DNB923" s="14"/>
      <c r="DNC923" s="14"/>
      <c r="DND923" s="14"/>
      <c r="DNE923" s="14"/>
      <c r="DNF923" s="14"/>
      <c r="DNG923" s="14"/>
      <c r="DNH923" s="14"/>
      <c r="DNI923" s="14"/>
      <c r="DNJ923" s="14"/>
      <c r="DNK923" s="14"/>
      <c r="DNL923" s="14"/>
      <c r="DNM923" s="14"/>
      <c r="DNN923" s="14"/>
      <c r="DNO923" s="14"/>
      <c r="DNP923" s="14"/>
      <c r="DNQ923" s="14"/>
      <c r="DNR923" s="14"/>
      <c r="DNS923" s="14"/>
      <c r="DNT923" s="14"/>
      <c r="DNU923" s="14"/>
      <c r="DNV923" s="14"/>
      <c r="DNW923" s="14"/>
      <c r="DNX923" s="14"/>
      <c r="DNY923" s="14"/>
      <c r="DNZ923" s="14"/>
      <c r="DOA923" s="14"/>
      <c r="DOB923" s="14"/>
      <c r="DOC923" s="14"/>
      <c r="DOD923" s="14"/>
      <c r="DOE923" s="14"/>
      <c r="DOF923" s="14"/>
      <c r="DOG923" s="14"/>
      <c r="DOH923" s="14"/>
      <c r="DOI923" s="14"/>
      <c r="DOJ923" s="14"/>
      <c r="DOK923" s="14"/>
      <c r="DOL923" s="14"/>
      <c r="DOM923" s="14"/>
      <c r="DON923" s="14"/>
      <c r="DOO923" s="14"/>
      <c r="DOP923" s="14"/>
      <c r="DOQ923" s="14"/>
      <c r="DOR923" s="14"/>
      <c r="DOS923" s="14"/>
      <c r="DOT923" s="14"/>
      <c r="DOU923" s="14"/>
      <c r="DOV923" s="14"/>
      <c r="DOW923" s="14"/>
      <c r="DOX923" s="14"/>
      <c r="DOY923" s="14"/>
      <c r="DOZ923" s="14"/>
      <c r="DPA923" s="14"/>
      <c r="DPB923" s="14"/>
      <c r="DPC923" s="14"/>
      <c r="DPD923" s="14"/>
      <c r="DPE923" s="14"/>
      <c r="DPF923" s="14"/>
      <c r="DPG923" s="14"/>
      <c r="DPH923" s="14"/>
      <c r="DPI923" s="14"/>
      <c r="DPJ923" s="14"/>
      <c r="DPK923" s="14"/>
      <c r="DPL923" s="14"/>
      <c r="DPM923" s="14"/>
      <c r="DPN923" s="14"/>
      <c r="DPO923" s="14"/>
      <c r="DPP923" s="14"/>
      <c r="DPQ923" s="14"/>
      <c r="DPR923" s="14"/>
      <c r="DPS923" s="14"/>
      <c r="DPT923" s="14"/>
      <c r="DPU923" s="14"/>
      <c r="DPV923" s="14"/>
      <c r="DPW923" s="14"/>
      <c r="DPX923" s="14"/>
      <c r="DPY923" s="14"/>
      <c r="DPZ923" s="14"/>
      <c r="DQA923" s="14"/>
      <c r="DQB923" s="14"/>
      <c r="DQC923" s="14"/>
      <c r="DQD923" s="14"/>
      <c r="DQE923" s="14"/>
      <c r="DQF923" s="14"/>
      <c r="DQG923" s="14"/>
      <c r="DQH923" s="14"/>
      <c r="DQI923" s="14"/>
      <c r="DQJ923" s="14"/>
      <c r="DQK923" s="14"/>
      <c r="DQL923" s="14"/>
      <c r="DQM923" s="14"/>
      <c r="DQN923" s="14"/>
      <c r="DQO923" s="14"/>
      <c r="DQP923" s="14"/>
      <c r="DQQ923" s="14"/>
      <c r="DQR923" s="14"/>
      <c r="DQS923" s="14"/>
      <c r="DQT923" s="14"/>
      <c r="DQU923" s="14"/>
      <c r="DQV923" s="14"/>
      <c r="DQW923" s="14"/>
      <c r="DQX923" s="14"/>
      <c r="DQY923" s="14"/>
      <c r="DQZ923" s="14"/>
      <c r="DRA923" s="14"/>
      <c r="DRB923" s="14"/>
      <c r="DRC923" s="14"/>
      <c r="DRD923" s="14"/>
      <c r="DRE923" s="14"/>
      <c r="DRF923" s="14"/>
      <c r="DRG923" s="14"/>
      <c r="DRH923" s="14"/>
      <c r="DRI923" s="14"/>
      <c r="DRJ923" s="14"/>
      <c r="DRK923" s="14"/>
      <c r="DRL923" s="14"/>
      <c r="DRM923" s="14"/>
      <c r="DRN923" s="14"/>
      <c r="DRO923" s="14"/>
      <c r="DRP923" s="14"/>
      <c r="DRQ923" s="14"/>
      <c r="DRR923" s="14"/>
      <c r="DRS923" s="14"/>
      <c r="DRT923" s="14"/>
      <c r="DRU923" s="14"/>
      <c r="DRV923" s="14"/>
      <c r="DRW923" s="14"/>
      <c r="DRX923" s="14"/>
      <c r="DRY923" s="14"/>
      <c r="DRZ923" s="14"/>
      <c r="DSA923" s="14"/>
      <c r="DSB923" s="14"/>
      <c r="DSC923" s="14"/>
      <c r="DSD923" s="14"/>
      <c r="DSE923" s="14"/>
      <c r="DSF923" s="14"/>
      <c r="DSG923" s="14"/>
      <c r="DSH923" s="14"/>
      <c r="DSI923" s="14"/>
      <c r="DSJ923" s="14"/>
      <c r="DSK923" s="14"/>
      <c r="DSL923" s="14"/>
      <c r="DSM923" s="14"/>
      <c r="DSN923" s="14"/>
      <c r="DSO923" s="14"/>
      <c r="DSP923" s="14"/>
      <c r="DSQ923" s="14"/>
      <c r="DSR923" s="14"/>
      <c r="DSS923" s="14"/>
      <c r="DST923" s="14"/>
      <c r="DSU923" s="14"/>
      <c r="DSV923" s="14"/>
      <c r="DSW923" s="14"/>
      <c r="DSX923" s="14"/>
      <c r="DSY923" s="14"/>
      <c r="DSZ923" s="14"/>
      <c r="DTA923" s="14"/>
      <c r="DTB923" s="14"/>
      <c r="DTC923" s="14"/>
      <c r="DTD923" s="14"/>
      <c r="DTE923" s="14"/>
      <c r="DTF923" s="14"/>
      <c r="DTG923" s="14"/>
      <c r="DTH923" s="14"/>
      <c r="DTI923" s="14"/>
      <c r="DTJ923" s="14"/>
      <c r="DTK923" s="14"/>
      <c r="DTL923" s="14"/>
      <c r="DTM923" s="14"/>
      <c r="DTN923" s="14"/>
      <c r="DTO923" s="14"/>
      <c r="DTP923" s="14"/>
      <c r="DTQ923" s="14"/>
      <c r="DTR923" s="14"/>
      <c r="DTS923" s="14"/>
      <c r="DTT923" s="14"/>
      <c r="DTU923" s="14"/>
      <c r="DTV923" s="14"/>
      <c r="DTW923" s="14"/>
      <c r="DTX923" s="14"/>
      <c r="DTY923" s="14"/>
      <c r="DTZ923" s="14"/>
      <c r="DUA923" s="14"/>
      <c r="DUB923" s="14"/>
      <c r="DUC923" s="14"/>
      <c r="DUD923" s="14"/>
      <c r="DUE923" s="14"/>
      <c r="DUF923" s="14"/>
      <c r="DUG923" s="14"/>
      <c r="DUH923" s="14"/>
      <c r="DUI923" s="14"/>
      <c r="DUJ923" s="14"/>
      <c r="DUK923" s="14"/>
      <c r="DUL923" s="14"/>
      <c r="DUM923" s="14"/>
      <c r="DUN923" s="14"/>
      <c r="DUO923" s="14"/>
      <c r="DUP923" s="14"/>
      <c r="DUQ923" s="14"/>
      <c r="DUR923" s="14"/>
      <c r="DUS923" s="14"/>
      <c r="DUT923" s="14"/>
      <c r="DUU923" s="14"/>
      <c r="DUV923" s="14"/>
      <c r="DUW923" s="14"/>
      <c r="DUX923" s="14"/>
      <c r="DUY923" s="14"/>
      <c r="DUZ923" s="14"/>
      <c r="DVA923" s="14"/>
      <c r="DVB923" s="14"/>
      <c r="DVC923" s="14"/>
      <c r="DVD923" s="14"/>
      <c r="DVE923" s="14"/>
      <c r="DVF923" s="14"/>
      <c r="DVG923" s="14"/>
      <c r="DVH923" s="14"/>
      <c r="DVI923" s="14"/>
      <c r="DVJ923" s="14"/>
      <c r="DVK923" s="14"/>
      <c r="DVL923" s="14"/>
      <c r="DVM923" s="14"/>
      <c r="DVN923" s="14"/>
      <c r="DVO923" s="14"/>
      <c r="DVP923" s="14"/>
      <c r="DVQ923" s="14"/>
      <c r="DVR923" s="14"/>
      <c r="DVS923" s="14"/>
      <c r="DVT923" s="14"/>
      <c r="DVU923" s="14"/>
      <c r="DVV923" s="14"/>
      <c r="DVW923" s="14"/>
      <c r="DVX923" s="14"/>
      <c r="DVY923" s="14"/>
      <c r="DVZ923" s="14"/>
      <c r="DWA923" s="14"/>
      <c r="DWB923" s="14"/>
      <c r="DWC923" s="14"/>
      <c r="DWD923" s="14"/>
      <c r="DWE923" s="14"/>
      <c r="DWF923" s="14"/>
      <c r="DWG923" s="14"/>
      <c r="DWH923" s="14"/>
      <c r="DWI923" s="14"/>
      <c r="DWJ923" s="14"/>
      <c r="DWK923" s="14"/>
      <c r="DWL923" s="14"/>
      <c r="DWM923" s="14"/>
      <c r="DWN923" s="14"/>
      <c r="DWO923" s="14"/>
      <c r="DWP923" s="14"/>
      <c r="DWQ923" s="14"/>
      <c r="DWR923" s="14"/>
      <c r="DWS923" s="14"/>
      <c r="DWT923" s="14"/>
      <c r="DWU923" s="14"/>
      <c r="DWV923" s="14"/>
      <c r="DWW923" s="14"/>
      <c r="DWX923" s="14"/>
      <c r="DWY923" s="14"/>
      <c r="DWZ923" s="14"/>
      <c r="DXA923" s="14"/>
      <c r="DXB923" s="14"/>
      <c r="DXC923" s="14"/>
      <c r="DXD923" s="14"/>
      <c r="DXE923" s="14"/>
      <c r="DXF923" s="14"/>
      <c r="DXG923" s="14"/>
      <c r="DXH923" s="14"/>
      <c r="DXI923" s="14"/>
      <c r="DXJ923" s="14"/>
      <c r="DXK923" s="14"/>
      <c r="DXL923" s="14"/>
      <c r="DXM923" s="14"/>
      <c r="DXN923" s="14"/>
      <c r="DXO923" s="14"/>
      <c r="DXP923" s="14"/>
      <c r="DXQ923" s="14"/>
      <c r="DXR923" s="14"/>
      <c r="DXS923" s="14"/>
      <c r="DXT923" s="14"/>
      <c r="DXU923" s="14"/>
      <c r="DXV923" s="14"/>
      <c r="DXW923" s="14"/>
      <c r="DXX923" s="14"/>
      <c r="DXY923" s="14"/>
      <c r="DXZ923" s="14"/>
      <c r="DYA923" s="14"/>
      <c r="DYB923" s="14"/>
      <c r="DYC923" s="14"/>
      <c r="DYD923" s="14"/>
      <c r="DYE923" s="14"/>
      <c r="DYF923" s="14"/>
      <c r="DYG923" s="14"/>
      <c r="DYH923" s="14"/>
      <c r="DYI923" s="14"/>
      <c r="DYJ923" s="14"/>
      <c r="DYK923" s="14"/>
      <c r="DYL923" s="14"/>
      <c r="DYM923" s="14"/>
      <c r="DYN923" s="14"/>
      <c r="DYO923" s="14"/>
      <c r="DYP923" s="14"/>
      <c r="DYQ923" s="14"/>
      <c r="DYR923" s="14"/>
      <c r="DYS923" s="14"/>
      <c r="DYT923" s="14"/>
      <c r="DYU923" s="14"/>
      <c r="DYV923" s="14"/>
      <c r="DYW923" s="14"/>
      <c r="DYX923" s="14"/>
      <c r="DYY923" s="14"/>
      <c r="DYZ923" s="14"/>
      <c r="DZA923" s="14"/>
      <c r="DZB923" s="14"/>
      <c r="DZC923" s="14"/>
      <c r="DZD923" s="14"/>
      <c r="DZE923" s="14"/>
      <c r="DZF923" s="14"/>
      <c r="DZG923" s="14"/>
      <c r="DZH923" s="14"/>
      <c r="DZI923" s="14"/>
      <c r="DZJ923" s="14"/>
      <c r="DZK923" s="14"/>
      <c r="DZL923" s="14"/>
      <c r="DZM923" s="14"/>
      <c r="DZN923" s="14"/>
      <c r="DZO923" s="14"/>
      <c r="DZP923" s="14"/>
      <c r="DZQ923" s="14"/>
      <c r="DZR923" s="14"/>
      <c r="DZS923" s="14"/>
      <c r="DZT923" s="14"/>
      <c r="DZU923" s="14"/>
      <c r="DZV923" s="14"/>
      <c r="DZW923" s="14"/>
      <c r="DZX923" s="14"/>
      <c r="DZY923" s="14"/>
      <c r="DZZ923" s="14"/>
      <c r="EAA923" s="14"/>
      <c r="EAB923" s="14"/>
      <c r="EAC923" s="14"/>
      <c r="EAD923" s="14"/>
      <c r="EAE923" s="14"/>
      <c r="EAF923" s="14"/>
      <c r="EAG923" s="14"/>
      <c r="EAH923" s="14"/>
      <c r="EAI923" s="14"/>
      <c r="EAJ923" s="14"/>
      <c r="EAK923" s="14"/>
      <c r="EAL923" s="14"/>
      <c r="EAM923" s="14"/>
      <c r="EAN923" s="14"/>
      <c r="EAO923" s="14"/>
      <c r="EAP923" s="14"/>
      <c r="EAQ923" s="14"/>
      <c r="EAR923" s="14"/>
      <c r="EAS923" s="14"/>
      <c r="EAT923" s="14"/>
      <c r="EAU923" s="14"/>
      <c r="EAV923" s="14"/>
      <c r="EAW923" s="14"/>
      <c r="EAX923" s="14"/>
      <c r="EAY923" s="14"/>
      <c r="EAZ923" s="14"/>
      <c r="EBA923" s="14"/>
      <c r="EBB923" s="14"/>
      <c r="EBC923" s="14"/>
      <c r="EBD923" s="14"/>
      <c r="EBE923" s="14"/>
      <c r="EBF923" s="14"/>
      <c r="EBG923" s="14"/>
      <c r="EBH923" s="14"/>
      <c r="EBI923" s="14"/>
      <c r="EBJ923" s="14"/>
      <c r="EBK923" s="14"/>
      <c r="EBL923" s="14"/>
      <c r="EBM923" s="14"/>
      <c r="EBN923" s="14"/>
      <c r="EBO923" s="14"/>
      <c r="EBP923" s="14"/>
      <c r="EBQ923" s="14"/>
      <c r="EBR923" s="14"/>
      <c r="EBS923" s="14"/>
      <c r="EBT923" s="14"/>
      <c r="EBU923" s="14"/>
      <c r="EBV923" s="14"/>
      <c r="EBW923" s="14"/>
      <c r="EBX923" s="14"/>
      <c r="EBY923" s="14"/>
      <c r="EBZ923" s="14"/>
      <c r="ECA923" s="14"/>
      <c r="ECB923" s="14"/>
      <c r="ECC923" s="14"/>
      <c r="ECD923" s="14"/>
      <c r="ECE923" s="14"/>
      <c r="ECF923" s="14"/>
      <c r="ECG923" s="14"/>
      <c r="ECH923" s="14"/>
      <c r="ECI923" s="14"/>
      <c r="ECJ923" s="14"/>
      <c r="ECK923" s="14"/>
      <c r="ECL923" s="14"/>
      <c r="ECM923" s="14"/>
      <c r="ECN923" s="14"/>
      <c r="ECO923" s="14"/>
      <c r="ECP923" s="14"/>
      <c r="ECQ923" s="14"/>
      <c r="ECR923" s="14"/>
      <c r="ECS923" s="14"/>
      <c r="ECT923" s="14"/>
      <c r="ECU923" s="14"/>
      <c r="ECV923" s="14"/>
      <c r="ECW923" s="14"/>
      <c r="ECX923" s="14"/>
      <c r="ECY923" s="14"/>
      <c r="ECZ923" s="14"/>
      <c r="EDA923" s="14"/>
      <c r="EDB923" s="14"/>
      <c r="EDC923" s="14"/>
      <c r="EDD923" s="14"/>
      <c r="EDE923" s="14"/>
      <c r="EDF923" s="14"/>
      <c r="EDG923" s="14"/>
      <c r="EDH923" s="14"/>
      <c r="EDI923" s="14"/>
      <c r="EDJ923" s="14"/>
      <c r="EDK923" s="14"/>
      <c r="EDL923" s="14"/>
      <c r="EDM923" s="14"/>
      <c r="EDN923" s="14"/>
      <c r="EDO923" s="14"/>
      <c r="EDP923" s="14"/>
      <c r="EDQ923" s="14"/>
      <c r="EDR923" s="14"/>
      <c r="EDS923" s="14"/>
      <c r="EDT923" s="14"/>
      <c r="EDU923" s="14"/>
      <c r="EDV923" s="14"/>
      <c r="EDW923" s="14"/>
      <c r="EDX923" s="14"/>
      <c r="EDY923" s="14"/>
      <c r="EDZ923" s="14"/>
      <c r="EEA923" s="14"/>
      <c r="EEB923" s="14"/>
      <c r="EEC923" s="14"/>
      <c r="EED923" s="14"/>
      <c r="EEE923" s="14"/>
      <c r="EEF923" s="14"/>
      <c r="EEG923" s="14"/>
      <c r="EEH923" s="14"/>
      <c r="EEI923" s="14"/>
      <c r="EEJ923" s="14"/>
      <c r="EEK923" s="14"/>
      <c r="EEL923" s="14"/>
      <c r="EEM923" s="14"/>
      <c r="EEN923" s="14"/>
      <c r="EEO923" s="14"/>
      <c r="EEP923" s="14"/>
      <c r="EEQ923" s="14"/>
      <c r="EER923" s="14"/>
      <c r="EES923" s="14"/>
      <c r="EET923" s="14"/>
      <c r="EEU923" s="14"/>
      <c r="EEV923" s="14"/>
      <c r="EEW923" s="14"/>
      <c r="EEX923" s="14"/>
      <c r="EEY923" s="14"/>
      <c r="EEZ923" s="14"/>
      <c r="EFA923" s="14"/>
      <c r="EFB923" s="14"/>
      <c r="EFC923" s="14"/>
      <c r="EFD923" s="14"/>
      <c r="EFE923" s="14"/>
      <c r="EFF923" s="14"/>
      <c r="EFG923" s="14"/>
      <c r="EFH923" s="14"/>
      <c r="EFI923" s="14"/>
      <c r="EFJ923" s="14"/>
      <c r="EFK923" s="14"/>
      <c r="EFL923" s="14"/>
      <c r="EFM923" s="14"/>
      <c r="EFN923" s="14"/>
      <c r="EFO923" s="14"/>
      <c r="EFP923" s="14"/>
      <c r="EFQ923" s="14"/>
      <c r="EFR923" s="14"/>
      <c r="EFS923" s="14"/>
      <c r="EFT923" s="14"/>
      <c r="EFU923" s="14"/>
      <c r="EFV923" s="14"/>
      <c r="EFW923" s="14"/>
      <c r="EFX923" s="14"/>
      <c r="EFY923" s="14"/>
      <c r="EFZ923" s="14"/>
      <c r="EGA923" s="14"/>
      <c r="EGB923" s="14"/>
      <c r="EGC923" s="14"/>
      <c r="EGD923" s="14"/>
      <c r="EGE923" s="14"/>
      <c r="EGF923" s="14"/>
      <c r="EGG923" s="14"/>
      <c r="EGH923" s="14"/>
      <c r="EGI923" s="14"/>
      <c r="EGJ923" s="14"/>
      <c r="EGK923" s="14"/>
      <c r="EGL923" s="14"/>
      <c r="EGM923" s="14"/>
      <c r="EGN923" s="14"/>
      <c r="EGO923" s="14"/>
      <c r="EGP923" s="14"/>
      <c r="EGQ923" s="14"/>
      <c r="EGR923" s="14"/>
      <c r="EGS923" s="14"/>
      <c r="EGT923" s="14"/>
      <c r="EGU923" s="14"/>
      <c r="EGV923" s="14"/>
      <c r="EGW923" s="14"/>
      <c r="EGX923" s="14"/>
      <c r="EGY923" s="14"/>
      <c r="EGZ923" s="14"/>
      <c r="EHA923" s="14"/>
      <c r="EHB923" s="14"/>
      <c r="EHC923" s="14"/>
      <c r="EHD923" s="14"/>
      <c r="EHE923" s="14"/>
      <c r="EHF923" s="14"/>
      <c r="EHG923" s="14"/>
      <c r="EHH923" s="14"/>
      <c r="EHI923" s="14"/>
      <c r="EHJ923" s="14"/>
      <c r="EHK923" s="14"/>
      <c r="EHL923" s="14"/>
      <c r="EHM923" s="14"/>
      <c r="EHN923" s="14"/>
      <c r="EHO923" s="14"/>
      <c r="EHP923" s="14"/>
      <c r="EHQ923" s="14"/>
      <c r="EHR923" s="14"/>
      <c r="EHS923" s="14"/>
      <c r="EHT923" s="14"/>
      <c r="EHU923" s="14"/>
      <c r="EHV923" s="14"/>
      <c r="EHW923" s="14"/>
      <c r="EHX923" s="14"/>
      <c r="EHY923" s="14"/>
      <c r="EHZ923" s="14"/>
      <c r="EIA923" s="14"/>
      <c r="EIB923" s="14"/>
      <c r="EIC923" s="14"/>
      <c r="EID923" s="14"/>
      <c r="EIE923" s="14"/>
      <c r="EIF923" s="14"/>
      <c r="EIG923" s="14"/>
      <c r="EIH923" s="14"/>
      <c r="EII923" s="14"/>
      <c r="EIJ923" s="14"/>
      <c r="EIK923" s="14"/>
      <c r="EIL923" s="14"/>
      <c r="EIM923" s="14"/>
      <c r="EIN923" s="14"/>
      <c r="EIO923" s="14"/>
      <c r="EIP923" s="14"/>
      <c r="EIQ923" s="14"/>
      <c r="EIR923" s="14"/>
      <c r="EIS923" s="14"/>
      <c r="EIT923" s="14"/>
      <c r="EIU923" s="14"/>
      <c r="EIV923" s="14"/>
      <c r="EIW923" s="14"/>
      <c r="EIX923" s="14"/>
      <c r="EIY923" s="14"/>
      <c r="EIZ923" s="14"/>
      <c r="EJA923" s="14"/>
      <c r="EJB923" s="14"/>
      <c r="EJC923" s="14"/>
      <c r="EJD923" s="14"/>
      <c r="EJE923" s="14"/>
      <c r="EJF923" s="14"/>
      <c r="EJG923" s="14"/>
      <c r="EJH923" s="14"/>
      <c r="EJI923" s="14"/>
      <c r="EJJ923" s="14"/>
      <c r="EJK923" s="14"/>
      <c r="EJL923" s="14"/>
      <c r="EJM923" s="14"/>
      <c r="EJN923" s="14"/>
      <c r="EJO923" s="14"/>
      <c r="EJP923" s="14"/>
      <c r="EJQ923" s="14"/>
      <c r="EJR923" s="14"/>
      <c r="EJS923" s="14"/>
      <c r="EJT923" s="14"/>
      <c r="EJU923" s="14"/>
      <c r="EJV923" s="14"/>
      <c r="EJW923" s="14"/>
      <c r="EJX923" s="14"/>
      <c r="EJY923" s="14"/>
      <c r="EJZ923" s="14"/>
      <c r="EKA923" s="14"/>
      <c r="EKB923" s="14"/>
      <c r="EKC923" s="14"/>
      <c r="EKD923" s="14"/>
      <c r="EKE923" s="14"/>
      <c r="EKF923" s="14"/>
      <c r="EKG923" s="14"/>
      <c r="EKH923" s="14"/>
      <c r="EKI923" s="14"/>
      <c r="EKJ923" s="14"/>
      <c r="EKK923" s="14"/>
      <c r="EKL923" s="14"/>
      <c r="EKM923" s="14"/>
      <c r="EKN923" s="14"/>
      <c r="EKO923" s="14"/>
      <c r="EKP923" s="14"/>
      <c r="EKQ923" s="14"/>
      <c r="EKR923" s="14"/>
      <c r="EKS923" s="14"/>
      <c r="EKT923" s="14"/>
      <c r="EKU923" s="14"/>
      <c r="EKV923" s="14"/>
      <c r="EKW923" s="14"/>
      <c r="EKX923" s="14"/>
      <c r="EKY923" s="14"/>
      <c r="EKZ923" s="14"/>
      <c r="ELA923" s="14"/>
      <c r="ELB923" s="14"/>
      <c r="ELC923" s="14"/>
      <c r="ELD923" s="14"/>
      <c r="ELE923" s="14"/>
      <c r="ELF923" s="14"/>
      <c r="ELG923" s="14"/>
      <c r="ELH923" s="14"/>
      <c r="ELI923" s="14"/>
      <c r="ELJ923" s="14"/>
      <c r="ELK923" s="14"/>
      <c r="ELL923" s="14"/>
      <c r="ELM923" s="14"/>
      <c r="ELN923" s="14"/>
      <c r="ELO923" s="14"/>
      <c r="ELP923" s="14"/>
      <c r="ELQ923" s="14"/>
      <c r="ELR923" s="14"/>
      <c r="ELS923" s="14"/>
      <c r="ELT923" s="14"/>
      <c r="ELU923" s="14"/>
      <c r="ELV923" s="14"/>
      <c r="ELW923" s="14"/>
      <c r="ELX923" s="14"/>
      <c r="ELY923" s="14"/>
      <c r="ELZ923" s="14"/>
      <c r="EMA923" s="14"/>
      <c r="EMB923" s="14"/>
      <c r="EMC923" s="14"/>
      <c r="EMD923" s="14"/>
      <c r="EME923" s="14"/>
      <c r="EMF923" s="14"/>
      <c r="EMG923" s="14"/>
      <c r="EMH923" s="14"/>
      <c r="EMI923" s="14"/>
      <c r="EMJ923" s="14"/>
      <c r="EMK923" s="14"/>
      <c r="EML923" s="14"/>
      <c r="EMM923" s="14"/>
      <c r="EMN923" s="14"/>
      <c r="EMO923" s="14"/>
      <c r="EMP923" s="14"/>
      <c r="EMQ923" s="14"/>
      <c r="EMR923" s="14"/>
      <c r="EMS923" s="14"/>
      <c r="EMT923" s="14"/>
      <c r="EMU923" s="14"/>
      <c r="EMV923" s="14"/>
      <c r="EMW923" s="14"/>
      <c r="EMX923" s="14"/>
      <c r="EMY923" s="14"/>
      <c r="EMZ923" s="14"/>
      <c r="ENA923" s="14"/>
      <c r="ENB923" s="14"/>
      <c r="ENC923" s="14"/>
      <c r="END923" s="14"/>
      <c r="ENE923" s="14"/>
      <c r="ENF923" s="14"/>
      <c r="ENG923" s="14"/>
      <c r="ENH923" s="14"/>
      <c r="ENI923" s="14"/>
      <c r="ENJ923" s="14"/>
      <c r="ENK923" s="14"/>
      <c r="ENL923" s="14"/>
      <c r="ENM923" s="14"/>
      <c r="ENN923" s="14"/>
      <c r="ENO923" s="14"/>
      <c r="ENP923" s="14"/>
      <c r="ENQ923" s="14"/>
      <c r="ENR923" s="14"/>
      <c r="ENS923" s="14"/>
      <c r="ENT923" s="14"/>
      <c r="ENU923" s="14"/>
      <c r="ENV923" s="14"/>
      <c r="ENW923" s="14"/>
      <c r="ENX923" s="14"/>
      <c r="ENY923" s="14"/>
      <c r="ENZ923" s="14"/>
      <c r="EOA923" s="14"/>
      <c r="EOB923" s="14"/>
      <c r="EOC923" s="14"/>
      <c r="EOD923" s="14"/>
      <c r="EOE923" s="14"/>
      <c r="EOF923" s="14"/>
      <c r="EOG923" s="14"/>
      <c r="EOH923" s="14"/>
      <c r="EOI923" s="14"/>
      <c r="EOJ923" s="14"/>
      <c r="EOK923" s="14"/>
      <c r="EOL923" s="14"/>
      <c r="EOM923" s="14"/>
      <c r="EON923" s="14"/>
      <c r="EOO923" s="14"/>
      <c r="EOP923" s="14"/>
      <c r="EOQ923" s="14"/>
      <c r="EOR923" s="14"/>
      <c r="EOS923" s="14"/>
      <c r="EOT923" s="14"/>
      <c r="EOU923" s="14"/>
      <c r="EOV923" s="14"/>
      <c r="EOW923" s="14"/>
      <c r="EOX923" s="14"/>
      <c r="EOY923" s="14"/>
      <c r="EOZ923" s="14"/>
      <c r="EPA923" s="14"/>
      <c r="EPB923" s="14"/>
      <c r="EPC923" s="14"/>
      <c r="EPD923" s="14"/>
      <c r="EPE923" s="14"/>
      <c r="EPF923" s="14"/>
      <c r="EPG923" s="14"/>
      <c r="EPH923" s="14"/>
      <c r="EPI923" s="14"/>
      <c r="EPJ923" s="14"/>
      <c r="EPK923" s="14"/>
      <c r="EPL923" s="14"/>
      <c r="EPM923" s="14"/>
      <c r="EPN923" s="14"/>
      <c r="EPO923" s="14"/>
      <c r="EPP923" s="14"/>
      <c r="EPQ923" s="14"/>
      <c r="EPR923" s="14"/>
      <c r="EPS923" s="14"/>
      <c r="EPT923" s="14"/>
      <c r="EPU923" s="14"/>
      <c r="EPV923" s="14"/>
      <c r="EPW923" s="14"/>
      <c r="EPX923" s="14"/>
      <c r="EPY923" s="14"/>
      <c r="EPZ923" s="14"/>
      <c r="EQA923" s="14"/>
      <c r="EQB923" s="14"/>
      <c r="EQC923" s="14"/>
      <c r="EQD923" s="14"/>
      <c r="EQE923" s="14"/>
      <c r="EQF923" s="14"/>
      <c r="EQG923" s="14"/>
      <c r="EQH923" s="14"/>
      <c r="EQI923" s="14"/>
      <c r="EQJ923" s="14"/>
      <c r="EQK923" s="14"/>
      <c r="EQL923" s="14"/>
      <c r="EQM923" s="14"/>
      <c r="EQN923" s="14"/>
      <c r="EQO923" s="14"/>
      <c r="EQP923" s="14"/>
      <c r="EQQ923" s="14"/>
      <c r="EQR923" s="14"/>
      <c r="EQS923" s="14"/>
      <c r="EQT923" s="14"/>
      <c r="EQU923" s="14"/>
      <c r="EQV923" s="14"/>
      <c r="EQW923" s="14"/>
      <c r="EQX923" s="14"/>
      <c r="EQY923" s="14"/>
      <c r="EQZ923" s="14"/>
      <c r="ERA923" s="14"/>
      <c r="ERB923" s="14"/>
      <c r="ERC923" s="14"/>
      <c r="ERD923" s="14"/>
      <c r="ERE923" s="14"/>
      <c r="ERF923" s="14"/>
      <c r="ERG923" s="14"/>
      <c r="ERH923" s="14"/>
      <c r="ERI923" s="14"/>
      <c r="ERJ923" s="14"/>
      <c r="ERK923" s="14"/>
      <c r="ERL923" s="14"/>
      <c r="ERM923" s="14"/>
      <c r="ERN923" s="14"/>
      <c r="ERO923" s="14"/>
      <c r="ERP923" s="14"/>
      <c r="ERQ923" s="14"/>
      <c r="ERR923" s="14"/>
      <c r="ERS923" s="14"/>
      <c r="ERT923" s="14"/>
      <c r="ERU923" s="14"/>
      <c r="ERV923" s="14"/>
      <c r="ERW923" s="14"/>
      <c r="ERX923" s="14"/>
      <c r="ERY923" s="14"/>
      <c r="ERZ923" s="14"/>
      <c r="ESA923" s="14"/>
      <c r="ESB923" s="14"/>
      <c r="ESC923" s="14"/>
      <c r="ESD923" s="14"/>
      <c r="ESE923" s="14"/>
      <c r="ESF923" s="14"/>
      <c r="ESG923" s="14"/>
      <c r="ESH923" s="14"/>
      <c r="ESI923" s="14"/>
      <c r="ESJ923" s="14"/>
      <c r="ESK923" s="14"/>
      <c r="ESL923" s="14"/>
      <c r="ESM923" s="14"/>
      <c r="ESN923" s="14"/>
      <c r="ESO923" s="14"/>
      <c r="ESP923" s="14"/>
      <c r="ESQ923" s="14"/>
      <c r="ESR923" s="14"/>
      <c r="ESS923" s="14"/>
      <c r="EST923" s="14"/>
      <c r="ESU923" s="14"/>
      <c r="ESV923" s="14"/>
      <c r="ESW923" s="14"/>
      <c r="ESX923" s="14"/>
      <c r="ESY923" s="14"/>
      <c r="ESZ923" s="14"/>
      <c r="ETA923" s="14"/>
      <c r="ETB923" s="14"/>
      <c r="ETC923" s="14"/>
      <c r="ETD923" s="14"/>
      <c r="ETE923" s="14"/>
      <c r="ETF923" s="14"/>
      <c r="ETG923" s="14"/>
      <c r="ETH923" s="14"/>
      <c r="ETI923" s="14"/>
      <c r="ETJ923" s="14"/>
      <c r="ETK923" s="14"/>
      <c r="ETL923" s="14"/>
      <c r="ETM923" s="14"/>
      <c r="ETN923" s="14"/>
      <c r="ETO923" s="14"/>
      <c r="ETP923" s="14"/>
      <c r="ETQ923" s="14"/>
      <c r="ETR923" s="14"/>
      <c r="ETS923" s="14"/>
      <c r="ETT923" s="14"/>
      <c r="ETU923" s="14"/>
      <c r="ETV923" s="14"/>
      <c r="ETW923" s="14"/>
      <c r="ETX923" s="14"/>
      <c r="ETY923" s="14"/>
      <c r="ETZ923" s="14"/>
      <c r="EUA923" s="14"/>
      <c r="EUB923" s="14"/>
      <c r="EUC923" s="14"/>
      <c r="EUD923" s="14"/>
      <c r="EUE923" s="14"/>
      <c r="EUF923" s="14"/>
      <c r="EUG923" s="14"/>
      <c r="EUH923" s="14"/>
      <c r="EUI923" s="14"/>
      <c r="EUJ923" s="14"/>
      <c r="EUK923" s="14"/>
      <c r="EUL923" s="14"/>
      <c r="EUM923" s="14"/>
      <c r="EUN923" s="14"/>
      <c r="EUO923" s="14"/>
      <c r="EUP923" s="14"/>
      <c r="EUQ923" s="14"/>
      <c r="EUR923" s="14"/>
      <c r="EUS923" s="14"/>
      <c r="EUT923" s="14"/>
      <c r="EUU923" s="14"/>
      <c r="EUV923" s="14"/>
      <c r="EUW923" s="14"/>
      <c r="EUX923" s="14"/>
      <c r="EUY923" s="14"/>
      <c r="EUZ923" s="14"/>
      <c r="EVA923" s="14"/>
      <c r="EVB923" s="14"/>
      <c r="EVC923" s="14"/>
      <c r="EVD923" s="14"/>
      <c r="EVE923" s="14"/>
      <c r="EVF923" s="14"/>
      <c r="EVG923" s="14"/>
      <c r="EVH923" s="14"/>
      <c r="EVI923" s="14"/>
      <c r="EVJ923" s="14"/>
      <c r="EVK923" s="14"/>
      <c r="EVL923" s="14"/>
      <c r="EVM923" s="14"/>
      <c r="EVN923" s="14"/>
      <c r="EVO923" s="14"/>
      <c r="EVP923" s="14"/>
      <c r="EVQ923" s="14"/>
      <c r="EVR923" s="14"/>
      <c r="EVS923" s="14"/>
      <c r="EVT923" s="14"/>
      <c r="EVU923" s="14"/>
      <c r="EVV923" s="14"/>
      <c r="EVW923" s="14"/>
      <c r="EVX923" s="14"/>
      <c r="EVY923" s="14"/>
      <c r="EVZ923" s="14"/>
      <c r="EWA923" s="14"/>
      <c r="EWB923" s="14"/>
      <c r="EWC923" s="14"/>
      <c r="EWD923" s="14"/>
      <c r="EWE923" s="14"/>
      <c r="EWF923" s="14"/>
      <c r="EWG923" s="14"/>
      <c r="EWH923" s="14"/>
      <c r="EWI923" s="14"/>
      <c r="EWJ923" s="14"/>
      <c r="EWK923" s="14"/>
      <c r="EWL923" s="14"/>
      <c r="EWM923" s="14"/>
      <c r="EWN923" s="14"/>
      <c r="EWO923" s="14"/>
      <c r="EWP923" s="14"/>
      <c r="EWQ923" s="14"/>
      <c r="EWR923" s="14"/>
      <c r="EWS923" s="14"/>
      <c r="EWT923" s="14"/>
      <c r="EWU923" s="14"/>
      <c r="EWV923" s="14"/>
      <c r="EWW923" s="14"/>
      <c r="EWX923" s="14"/>
      <c r="EWY923" s="14"/>
      <c r="EWZ923" s="14"/>
      <c r="EXA923" s="14"/>
      <c r="EXB923" s="14"/>
      <c r="EXC923" s="14"/>
      <c r="EXD923" s="14"/>
      <c r="EXE923" s="14"/>
      <c r="EXF923" s="14"/>
      <c r="EXG923" s="14"/>
      <c r="EXH923" s="14"/>
      <c r="EXI923" s="14"/>
      <c r="EXJ923" s="14"/>
      <c r="EXK923" s="14"/>
      <c r="EXL923" s="14"/>
      <c r="EXM923" s="14"/>
      <c r="EXN923" s="14"/>
      <c r="EXO923" s="14"/>
      <c r="EXP923" s="14"/>
      <c r="EXQ923" s="14"/>
      <c r="EXR923" s="14"/>
      <c r="EXS923" s="14"/>
      <c r="EXT923" s="14"/>
      <c r="EXU923" s="14"/>
      <c r="EXV923" s="14"/>
      <c r="EXW923" s="14"/>
      <c r="EXX923" s="14"/>
      <c r="EXY923" s="14"/>
      <c r="EXZ923" s="14"/>
      <c r="EYA923" s="14"/>
      <c r="EYB923" s="14"/>
      <c r="EYC923" s="14"/>
      <c r="EYD923" s="14"/>
      <c r="EYE923" s="14"/>
      <c r="EYF923" s="14"/>
      <c r="EYG923" s="14"/>
      <c r="EYH923" s="14"/>
      <c r="EYI923" s="14"/>
      <c r="EYJ923" s="14"/>
      <c r="EYK923" s="14"/>
      <c r="EYL923" s="14"/>
      <c r="EYM923" s="14"/>
      <c r="EYN923" s="14"/>
      <c r="EYO923" s="14"/>
      <c r="EYP923" s="14"/>
      <c r="EYQ923" s="14"/>
      <c r="EYR923" s="14"/>
      <c r="EYS923" s="14"/>
      <c r="EYT923" s="14"/>
      <c r="EYU923" s="14"/>
      <c r="EYV923" s="14"/>
      <c r="EYW923" s="14"/>
      <c r="EYX923" s="14"/>
      <c r="EYY923" s="14"/>
      <c r="EYZ923" s="14"/>
      <c r="EZA923" s="14"/>
      <c r="EZB923" s="14"/>
      <c r="EZC923" s="14"/>
      <c r="EZD923" s="14"/>
      <c r="EZE923" s="14"/>
      <c r="EZF923" s="14"/>
      <c r="EZG923" s="14"/>
      <c r="EZH923" s="14"/>
      <c r="EZI923" s="14"/>
      <c r="EZJ923" s="14"/>
      <c r="EZK923" s="14"/>
      <c r="EZL923" s="14"/>
      <c r="EZM923" s="14"/>
      <c r="EZN923" s="14"/>
      <c r="EZO923" s="14"/>
      <c r="EZP923" s="14"/>
      <c r="EZQ923" s="14"/>
      <c r="EZR923" s="14"/>
      <c r="EZS923" s="14"/>
      <c r="EZT923" s="14"/>
      <c r="EZU923" s="14"/>
      <c r="EZV923" s="14"/>
      <c r="EZW923" s="14"/>
      <c r="EZX923" s="14"/>
      <c r="EZY923" s="14"/>
      <c r="EZZ923" s="14"/>
      <c r="FAA923" s="14"/>
      <c r="FAB923" s="14"/>
      <c r="FAC923" s="14"/>
      <c r="FAD923" s="14"/>
      <c r="FAE923" s="14"/>
      <c r="FAF923" s="14"/>
      <c r="FAG923" s="14"/>
      <c r="FAH923" s="14"/>
      <c r="FAI923" s="14"/>
      <c r="FAJ923" s="14"/>
      <c r="FAK923" s="14"/>
      <c r="FAL923" s="14"/>
      <c r="FAM923" s="14"/>
      <c r="FAN923" s="14"/>
      <c r="FAO923" s="14"/>
      <c r="FAP923" s="14"/>
      <c r="FAQ923" s="14"/>
      <c r="FAR923" s="14"/>
      <c r="FAS923" s="14"/>
      <c r="FAT923" s="14"/>
      <c r="FAU923" s="14"/>
      <c r="FAV923" s="14"/>
      <c r="FAW923" s="14"/>
      <c r="FAX923" s="14"/>
      <c r="FAY923" s="14"/>
      <c r="FAZ923" s="14"/>
      <c r="FBA923" s="14"/>
      <c r="FBB923" s="14"/>
      <c r="FBC923" s="14"/>
      <c r="FBD923" s="14"/>
      <c r="FBE923" s="14"/>
      <c r="FBF923" s="14"/>
      <c r="FBG923" s="14"/>
      <c r="FBH923" s="14"/>
      <c r="FBI923" s="14"/>
      <c r="FBJ923" s="14"/>
      <c r="FBK923" s="14"/>
      <c r="FBL923" s="14"/>
      <c r="FBM923" s="14"/>
      <c r="FBN923" s="14"/>
      <c r="FBO923" s="14"/>
      <c r="FBP923" s="14"/>
      <c r="FBQ923" s="14"/>
      <c r="FBR923" s="14"/>
      <c r="FBS923" s="14"/>
      <c r="FBT923" s="14"/>
      <c r="FBU923" s="14"/>
      <c r="FBV923" s="14"/>
      <c r="FBW923" s="14"/>
      <c r="FBX923" s="14"/>
      <c r="FBY923" s="14"/>
      <c r="FBZ923" s="14"/>
      <c r="FCA923" s="14"/>
      <c r="FCB923" s="14"/>
      <c r="FCC923" s="14"/>
      <c r="FCD923" s="14"/>
      <c r="FCE923" s="14"/>
      <c r="FCF923" s="14"/>
      <c r="FCG923" s="14"/>
      <c r="FCH923" s="14"/>
      <c r="FCI923" s="14"/>
      <c r="FCJ923" s="14"/>
      <c r="FCK923" s="14"/>
      <c r="FCL923" s="14"/>
      <c r="FCM923" s="14"/>
      <c r="FCN923" s="14"/>
      <c r="FCO923" s="14"/>
      <c r="FCP923" s="14"/>
      <c r="FCQ923" s="14"/>
      <c r="FCR923" s="14"/>
      <c r="FCS923" s="14"/>
      <c r="FCT923" s="14"/>
      <c r="FCU923" s="14"/>
      <c r="FCV923" s="14"/>
      <c r="FCW923" s="14"/>
      <c r="FCX923" s="14"/>
      <c r="FCY923" s="14"/>
      <c r="FCZ923" s="14"/>
      <c r="FDA923" s="14"/>
      <c r="FDB923" s="14"/>
      <c r="FDC923" s="14"/>
      <c r="FDD923" s="14"/>
      <c r="FDE923" s="14"/>
      <c r="FDF923" s="14"/>
      <c r="FDG923" s="14"/>
      <c r="FDH923" s="14"/>
      <c r="FDI923" s="14"/>
      <c r="FDJ923" s="14"/>
      <c r="FDK923" s="14"/>
      <c r="FDL923" s="14"/>
      <c r="FDM923" s="14"/>
      <c r="FDN923" s="14"/>
      <c r="FDO923" s="14"/>
      <c r="FDP923" s="14"/>
      <c r="FDQ923" s="14"/>
      <c r="FDR923" s="14"/>
      <c r="FDS923" s="14"/>
      <c r="FDT923" s="14"/>
      <c r="FDU923" s="14"/>
      <c r="FDV923" s="14"/>
      <c r="FDW923" s="14"/>
      <c r="FDX923" s="14"/>
      <c r="FDY923" s="14"/>
      <c r="FDZ923" s="14"/>
      <c r="FEA923" s="14"/>
      <c r="FEB923" s="14"/>
      <c r="FEC923" s="14"/>
      <c r="FED923" s="14"/>
      <c r="FEE923" s="14"/>
      <c r="FEF923" s="14"/>
      <c r="FEG923" s="14"/>
      <c r="FEH923" s="14"/>
      <c r="FEI923" s="14"/>
      <c r="FEJ923" s="14"/>
      <c r="FEK923" s="14"/>
      <c r="FEL923" s="14"/>
      <c r="FEM923" s="14"/>
      <c r="FEN923" s="14"/>
      <c r="FEO923" s="14"/>
      <c r="FEP923" s="14"/>
      <c r="FEQ923" s="14"/>
      <c r="FER923" s="14"/>
      <c r="FES923" s="14"/>
      <c r="FET923" s="14"/>
      <c r="FEU923" s="14"/>
      <c r="FEV923" s="14"/>
      <c r="FEW923" s="14"/>
      <c r="FEX923" s="14"/>
      <c r="FEY923" s="14"/>
      <c r="FEZ923" s="14"/>
      <c r="FFA923" s="14"/>
      <c r="FFB923" s="14"/>
      <c r="FFC923" s="14"/>
      <c r="FFD923" s="14"/>
      <c r="FFE923" s="14"/>
      <c r="FFF923" s="14"/>
      <c r="FFG923" s="14"/>
      <c r="FFH923" s="14"/>
      <c r="FFI923" s="14"/>
      <c r="FFJ923" s="14"/>
      <c r="FFK923" s="14"/>
      <c r="FFL923" s="14"/>
      <c r="FFM923" s="14"/>
      <c r="FFN923" s="14"/>
      <c r="FFO923" s="14"/>
      <c r="FFP923" s="14"/>
      <c r="FFQ923" s="14"/>
      <c r="FFR923" s="14"/>
      <c r="FFS923" s="14"/>
      <c r="FFT923" s="14"/>
      <c r="FFU923" s="14"/>
      <c r="FFV923" s="14"/>
      <c r="FFW923" s="14"/>
      <c r="FFX923" s="14"/>
      <c r="FFY923" s="14"/>
      <c r="FFZ923" s="14"/>
      <c r="FGA923" s="14"/>
      <c r="FGB923" s="14"/>
      <c r="FGC923" s="14"/>
      <c r="FGD923" s="14"/>
      <c r="FGE923" s="14"/>
      <c r="FGF923" s="14"/>
      <c r="FGG923" s="14"/>
      <c r="FGH923" s="14"/>
      <c r="FGI923" s="14"/>
      <c r="FGJ923" s="14"/>
      <c r="FGK923" s="14"/>
      <c r="FGL923" s="14"/>
      <c r="FGM923" s="14"/>
      <c r="FGN923" s="14"/>
      <c r="FGO923" s="14"/>
      <c r="FGP923" s="14"/>
      <c r="FGQ923" s="14"/>
      <c r="FGR923" s="14"/>
      <c r="FGS923" s="14"/>
      <c r="FGT923" s="14"/>
      <c r="FGU923" s="14"/>
      <c r="FGV923" s="14"/>
      <c r="FGW923" s="14"/>
      <c r="FGX923" s="14"/>
      <c r="FGY923" s="14"/>
      <c r="FGZ923" s="14"/>
      <c r="FHA923" s="14"/>
      <c r="FHB923" s="14"/>
      <c r="FHC923" s="14"/>
      <c r="FHD923" s="14"/>
      <c r="FHE923" s="14"/>
      <c r="FHF923" s="14"/>
      <c r="FHG923" s="14"/>
      <c r="FHH923" s="14"/>
      <c r="FHI923" s="14"/>
      <c r="FHJ923" s="14"/>
      <c r="FHK923" s="14"/>
      <c r="FHL923" s="14"/>
      <c r="FHM923" s="14"/>
      <c r="FHN923" s="14"/>
      <c r="FHO923" s="14"/>
      <c r="FHP923" s="14"/>
      <c r="FHQ923" s="14"/>
      <c r="FHR923" s="14"/>
      <c r="FHS923" s="14"/>
      <c r="FHT923" s="14"/>
      <c r="FHU923" s="14"/>
      <c r="FHV923" s="14"/>
      <c r="FHW923" s="14"/>
      <c r="FHX923" s="14"/>
      <c r="FHY923" s="14"/>
      <c r="FHZ923" s="14"/>
      <c r="FIA923" s="14"/>
      <c r="FIB923" s="14"/>
      <c r="FIC923" s="14"/>
      <c r="FID923" s="14"/>
      <c r="FIE923" s="14"/>
      <c r="FIF923" s="14"/>
      <c r="FIG923" s="14"/>
      <c r="FIH923" s="14"/>
      <c r="FII923" s="14"/>
      <c r="FIJ923" s="14"/>
      <c r="FIK923" s="14"/>
      <c r="FIL923" s="14"/>
      <c r="FIM923" s="14"/>
      <c r="FIN923" s="14"/>
      <c r="FIO923" s="14"/>
      <c r="FIP923" s="14"/>
      <c r="FIQ923" s="14"/>
      <c r="FIR923" s="14"/>
      <c r="FIS923" s="14"/>
      <c r="FIT923" s="14"/>
      <c r="FIU923" s="14"/>
      <c r="FIV923" s="14"/>
      <c r="FIW923" s="14"/>
      <c r="FIX923" s="14"/>
      <c r="FIY923" s="14"/>
      <c r="FIZ923" s="14"/>
      <c r="FJA923" s="14"/>
      <c r="FJB923" s="14"/>
      <c r="FJC923" s="14"/>
      <c r="FJD923" s="14"/>
      <c r="FJE923" s="14"/>
      <c r="FJF923" s="14"/>
      <c r="FJG923" s="14"/>
      <c r="FJH923" s="14"/>
      <c r="FJI923" s="14"/>
      <c r="FJJ923" s="14"/>
      <c r="FJK923" s="14"/>
      <c r="FJL923" s="14"/>
      <c r="FJM923" s="14"/>
      <c r="FJN923" s="14"/>
      <c r="FJO923" s="14"/>
      <c r="FJP923" s="14"/>
      <c r="FJQ923" s="14"/>
      <c r="FJR923" s="14"/>
      <c r="FJS923" s="14"/>
      <c r="FJT923" s="14"/>
      <c r="FJU923" s="14"/>
      <c r="FJV923" s="14"/>
      <c r="FJW923" s="14"/>
      <c r="FJX923" s="14"/>
      <c r="FJY923" s="14"/>
      <c r="FJZ923" s="14"/>
      <c r="FKA923" s="14"/>
      <c r="FKB923" s="14"/>
      <c r="FKC923" s="14"/>
      <c r="FKD923" s="14"/>
      <c r="FKE923" s="14"/>
      <c r="FKF923" s="14"/>
      <c r="FKG923" s="14"/>
      <c r="FKH923" s="14"/>
      <c r="FKI923" s="14"/>
      <c r="FKJ923" s="14"/>
      <c r="FKK923" s="14"/>
      <c r="FKL923" s="14"/>
      <c r="FKM923" s="14"/>
      <c r="FKN923" s="14"/>
      <c r="FKO923" s="14"/>
      <c r="FKP923" s="14"/>
      <c r="FKQ923" s="14"/>
      <c r="FKR923" s="14"/>
      <c r="FKS923" s="14"/>
      <c r="FKT923" s="14"/>
      <c r="FKU923" s="14"/>
      <c r="FKV923" s="14"/>
      <c r="FKW923" s="14"/>
      <c r="FKX923" s="14"/>
      <c r="FKY923" s="14"/>
      <c r="FKZ923" s="14"/>
      <c r="FLA923" s="14"/>
      <c r="FLB923" s="14"/>
      <c r="FLC923" s="14"/>
      <c r="FLD923" s="14"/>
      <c r="FLE923" s="14"/>
      <c r="FLF923" s="14"/>
      <c r="FLG923" s="14"/>
      <c r="FLH923" s="14"/>
      <c r="FLI923" s="14"/>
      <c r="FLJ923" s="14"/>
      <c r="FLK923" s="14"/>
      <c r="FLL923" s="14"/>
      <c r="FLM923" s="14"/>
      <c r="FLN923" s="14"/>
      <c r="FLO923" s="14"/>
      <c r="FLP923" s="14"/>
      <c r="FLQ923" s="14"/>
      <c r="FLR923" s="14"/>
      <c r="FLS923" s="14"/>
      <c r="FLT923" s="14"/>
      <c r="FLU923" s="14"/>
      <c r="FLV923" s="14"/>
      <c r="FLW923" s="14"/>
      <c r="FLX923" s="14"/>
      <c r="FLY923" s="14"/>
      <c r="FLZ923" s="14"/>
      <c r="FMA923" s="14"/>
      <c r="FMB923" s="14"/>
      <c r="FMC923" s="14"/>
      <c r="FMD923" s="14"/>
      <c r="FME923" s="14"/>
      <c r="FMF923" s="14"/>
      <c r="FMG923" s="14"/>
      <c r="FMH923" s="14"/>
      <c r="FMI923" s="14"/>
      <c r="FMJ923" s="14"/>
      <c r="FMK923" s="14"/>
      <c r="FML923" s="14"/>
      <c r="FMM923" s="14"/>
      <c r="FMN923" s="14"/>
      <c r="FMO923" s="14"/>
      <c r="FMP923" s="14"/>
      <c r="FMQ923" s="14"/>
      <c r="FMR923" s="14"/>
      <c r="FMS923" s="14"/>
      <c r="FMT923" s="14"/>
      <c r="FMU923" s="14"/>
      <c r="FMV923" s="14"/>
      <c r="FMW923" s="14"/>
      <c r="FMX923" s="14"/>
      <c r="FMY923" s="14"/>
      <c r="FMZ923" s="14"/>
      <c r="FNA923" s="14"/>
      <c r="FNB923" s="14"/>
      <c r="FNC923" s="14"/>
      <c r="FND923" s="14"/>
      <c r="FNE923" s="14"/>
      <c r="FNF923" s="14"/>
      <c r="FNG923" s="14"/>
      <c r="FNH923" s="14"/>
      <c r="FNI923" s="14"/>
      <c r="FNJ923" s="14"/>
      <c r="FNK923" s="14"/>
      <c r="FNL923" s="14"/>
      <c r="FNM923" s="14"/>
      <c r="FNN923" s="14"/>
      <c r="FNO923" s="14"/>
      <c r="FNP923" s="14"/>
      <c r="FNQ923" s="14"/>
      <c r="FNR923" s="14"/>
      <c r="FNS923" s="14"/>
      <c r="FNT923" s="14"/>
      <c r="FNU923" s="14"/>
      <c r="FNV923" s="14"/>
      <c r="FNW923" s="14"/>
      <c r="FNX923" s="14"/>
      <c r="FNY923" s="14"/>
      <c r="FNZ923" s="14"/>
      <c r="FOA923" s="14"/>
      <c r="FOB923" s="14"/>
      <c r="FOC923" s="14"/>
      <c r="FOD923" s="14"/>
      <c r="FOE923" s="14"/>
      <c r="FOF923" s="14"/>
      <c r="FOG923" s="14"/>
      <c r="FOH923" s="14"/>
      <c r="FOI923" s="14"/>
      <c r="FOJ923" s="14"/>
      <c r="FOK923" s="14"/>
      <c r="FOL923" s="14"/>
      <c r="FOM923" s="14"/>
      <c r="FON923" s="14"/>
      <c r="FOO923" s="14"/>
      <c r="FOP923" s="14"/>
      <c r="FOQ923" s="14"/>
      <c r="FOR923" s="14"/>
      <c r="FOS923" s="14"/>
      <c r="FOT923" s="14"/>
      <c r="FOU923" s="14"/>
      <c r="FOV923" s="14"/>
      <c r="FOW923" s="14"/>
      <c r="FOX923" s="14"/>
      <c r="FOY923" s="14"/>
      <c r="FOZ923" s="14"/>
      <c r="FPA923" s="14"/>
      <c r="FPB923" s="14"/>
      <c r="FPC923" s="14"/>
      <c r="FPD923" s="14"/>
      <c r="FPE923" s="14"/>
      <c r="FPF923" s="14"/>
      <c r="FPG923" s="14"/>
      <c r="FPH923" s="14"/>
      <c r="FPI923" s="14"/>
      <c r="FPJ923" s="14"/>
      <c r="FPK923" s="14"/>
      <c r="FPL923" s="14"/>
      <c r="FPM923" s="14"/>
      <c r="FPN923" s="14"/>
      <c r="FPO923" s="14"/>
      <c r="FPP923" s="14"/>
      <c r="FPQ923" s="14"/>
      <c r="FPR923" s="14"/>
      <c r="FPS923" s="14"/>
      <c r="FPT923" s="14"/>
      <c r="FPU923" s="14"/>
      <c r="FPV923" s="14"/>
      <c r="FPW923" s="14"/>
      <c r="FPX923" s="14"/>
      <c r="FPY923" s="14"/>
      <c r="FPZ923" s="14"/>
      <c r="FQA923" s="14"/>
      <c r="FQB923" s="14"/>
      <c r="FQC923" s="14"/>
      <c r="FQD923" s="14"/>
      <c r="FQE923" s="14"/>
      <c r="FQF923" s="14"/>
      <c r="FQG923" s="14"/>
      <c r="FQH923" s="14"/>
      <c r="FQI923" s="14"/>
      <c r="FQJ923" s="14"/>
      <c r="FQK923" s="14"/>
      <c r="FQL923" s="14"/>
      <c r="FQM923" s="14"/>
      <c r="FQN923" s="14"/>
      <c r="FQO923" s="14"/>
      <c r="FQP923" s="14"/>
      <c r="FQQ923" s="14"/>
      <c r="FQR923" s="14"/>
      <c r="FQS923" s="14"/>
      <c r="FQT923" s="14"/>
      <c r="FQU923" s="14"/>
      <c r="FQV923" s="14"/>
      <c r="FQW923" s="14"/>
      <c r="FQX923" s="14"/>
      <c r="FQY923" s="14"/>
      <c r="FQZ923" s="14"/>
      <c r="FRA923" s="14"/>
      <c r="FRB923" s="14"/>
      <c r="FRC923" s="14"/>
      <c r="FRD923" s="14"/>
      <c r="FRE923" s="14"/>
      <c r="FRF923" s="14"/>
      <c r="FRG923" s="14"/>
      <c r="FRH923" s="14"/>
      <c r="FRI923" s="14"/>
      <c r="FRJ923" s="14"/>
      <c r="FRK923" s="14"/>
      <c r="FRL923" s="14"/>
      <c r="FRM923" s="14"/>
      <c r="FRN923" s="14"/>
      <c r="FRO923" s="14"/>
      <c r="FRP923" s="14"/>
      <c r="FRQ923" s="14"/>
      <c r="FRR923" s="14"/>
      <c r="FRS923" s="14"/>
      <c r="FRT923" s="14"/>
      <c r="FRU923" s="14"/>
      <c r="FRV923" s="14"/>
      <c r="FRW923" s="14"/>
      <c r="FRX923" s="14"/>
      <c r="FRY923" s="14"/>
      <c r="FRZ923" s="14"/>
      <c r="FSA923" s="14"/>
      <c r="FSB923" s="14"/>
      <c r="FSC923" s="14"/>
      <c r="FSD923" s="14"/>
      <c r="FSE923" s="14"/>
      <c r="FSF923" s="14"/>
      <c r="FSG923" s="14"/>
      <c r="FSH923" s="14"/>
      <c r="FSI923" s="14"/>
      <c r="FSJ923" s="14"/>
      <c r="FSK923" s="14"/>
      <c r="FSL923" s="14"/>
      <c r="FSM923" s="14"/>
      <c r="FSN923" s="14"/>
      <c r="FSO923" s="14"/>
      <c r="FSP923" s="14"/>
      <c r="FSQ923" s="14"/>
      <c r="FSR923" s="14"/>
      <c r="FSS923" s="14"/>
      <c r="FST923" s="14"/>
      <c r="FSU923" s="14"/>
      <c r="FSV923" s="14"/>
      <c r="FSW923" s="14"/>
      <c r="FSX923" s="14"/>
      <c r="FSY923" s="14"/>
      <c r="FSZ923" s="14"/>
      <c r="FTA923" s="14"/>
      <c r="FTB923" s="14"/>
      <c r="FTC923" s="14"/>
      <c r="FTD923" s="14"/>
      <c r="FTE923" s="14"/>
      <c r="FTF923" s="14"/>
      <c r="FTG923" s="14"/>
      <c r="FTH923" s="14"/>
      <c r="FTI923" s="14"/>
      <c r="FTJ923" s="14"/>
      <c r="FTK923" s="14"/>
      <c r="FTL923" s="14"/>
      <c r="FTM923" s="14"/>
      <c r="FTN923" s="14"/>
      <c r="FTO923" s="14"/>
      <c r="FTP923" s="14"/>
      <c r="FTQ923" s="14"/>
      <c r="FTR923" s="14"/>
      <c r="FTS923" s="14"/>
      <c r="FTT923" s="14"/>
      <c r="FTU923" s="14"/>
      <c r="FTV923" s="14"/>
      <c r="FTW923" s="14"/>
      <c r="FTX923" s="14"/>
      <c r="FTY923" s="14"/>
      <c r="FTZ923" s="14"/>
      <c r="FUA923" s="14"/>
      <c r="FUB923" s="14"/>
      <c r="FUC923" s="14"/>
      <c r="FUD923" s="14"/>
      <c r="FUE923" s="14"/>
      <c r="FUF923" s="14"/>
      <c r="FUG923" s="14"/>
      <c r="FUH923" s="14"/>
      <c r="FUI923" s="14"/>
      <c r="FUJ923" s="14"/>
      <c r="FUK923" s="14"/>
      <c r="FUL923" s="14"/>
      <c r="FUM923" s="14"/>
      <c r="FUN923" s="14"/>
      <c r="FUO923" s="14"/>
      <c r="FUP923" s="14"/>
      <c r="FUQ923" s="14"/>
      <c r="FUR923" s="14"/>
      <c r="FUS923" s="14"/>
      <c r="FUT923" s="14"/>
      <c r="FUU923" s="14"/>
      <c r="FUV923" s="14"/>
      <c r="FUW923" s="14"/>
      <c r="FUX923" s="14"/>
      <c r="FUY923" s="14"/>
      <c r="FUZ923" s="14"/>
      <c r="FVA923" s="14"/>
      <c r="FVB923" s="14"/>
      <c r="FVC923" s="14"/>
      <c r="FVD923" s="14"/>
      <c r="FVE923" s="14"/>
      <c r="FVF923" s="14"/>
      <c r="FVG923" s="14"/>
      <c r="FVH923" s="14"/>
      <c r="FVI923" s="14"/>
      <c r="FVJ923" s="14"/>
      <c r="FVK923" s="14"/>
      <c r="FVL923" s="14"/>
      <c r="FVM923" s="14"/>
      <c r="FVN923" s="14"/>
      <c r="FVO923" s="14"/>
      <c r="FVP923" s="14"/>
      <c r="FVQ923" s="14"/>
      <c r="FVR923" s="14"/>
      <c r="FVS923" s="14"/>
      <c r="FVT923" s="14"/>
      <c r="FVU923" s="14"/>
      <c r="FVV923" s="14"/>
      <c r="FVW923" s="14"/>
      <c r="FVX923" s="14"/>
      <c r="FVY923" s="14"/>
      <c r="FVZ923" s="14"/>
      <c r="FWA923" s="14"/>
      <c r="FWB923" s="14"/>
      <c r="FWC923" s="14"/>
      <c r="FWD923" s="14"/>
      <c r="FWE923" s="14"/>
      <c r="FWF923" s="14"/>
      <c r="FWG923" s="14"/>
      <c r="FWH923" s="14"/>
      <c r="FWI923" s="14"/>
      <c r="FWJ923" s="14"/>
      <c r="FWK923" s="14"/>
      <c r="FWL923" s="14"/>
      <c r="FWM923" s="14"/>
      <c r="FWN923" s="14"/>
      <c r="FWO923" s="14"/>
      <c r="FWP923" s="14"/>
      <c r="FWQ923" s="14"/>
      <c r="FWR923" s="14"/>
      <c r="FWS923" s="14"/>
      <c r="FWT923" s="14"/>
      <c r="FWU923" s="14"/>
      <c r="FWV923" s="14"/>
      <c r="FWW923" s="14"/>
      <c r="FWX923" s="14"/>
      <c r="FWY923" s="14"/>
      <c r="FWZ923" s="14"/>
      <c r="FXA923" s="14"/>
      <c r="FXB923" s="14"/>
      <c r="FXC923" s="14"/>
      <c r="FXD923" s="14"/>
      <c r="FXE923" s="14"/>
      <c r="FXF923" s="14"/>
      <c r="FXG923" s="14"/>
      <c r="FXH923" s="14"/>
      <c r="FXI923" s="14"/>
      <c r="FXJ923" s="14"/>
      <c r="FXK923" s="14"/>
      <c r="FXL923" s="14"/>
      <c r="FXM923" s="14"/>
      <c r="FXN923" s="14"/>
      <c r="FXO923" s="14"/>
      <c r="FXP923" s="14"/>
      <c r="FXQ923" s="14"/>
      <c r="FXR923" s="14"/>
      <c r="FXS923" s="14"/>
      <c r="FXT923" s="14"/>
      <c r="FXU923" s="14"/>
      <c r="FXV923" s="14"/>
      <c r="FXW923" s="14"/>
      <c r="FXX923" s="14"/>
      <c r="FXY923" s="14"/>
      <c r="FXZ923" s="14"/>
      <c r="FYA923" s="14"/>
      <c r="FYB923" s="14"/>
      <c r="FYC923" s="14"/>
      <c r="FYD923" s="14"/>
      <c r="FYE923" s="14"/>
      <c r="FYF923" s="14"/>
      <c r="FYG923" s="14"/>
      <c r="FYH923" s="14"/>
      <c r="FYI923" s="14"/>
      <c r="FYJ923" s="14"/>
      <c r="FYK923" s="14"/>
      <c r="FYL923" s="14"/>
      <c r="FYM923" s="14"/>
      <c r="FYN923" s="14"/>
      <c r="FYO923" s="14"/>
      <c r="FYP923" s="14"/>
      <c r="FYQ923" s="14"/>
      <c r="FYR923" s="14"/>
      <c r="FYS923" s="14"/>
      <c r="FYT923" s="14"/>
      <c r="FYU923" s="14"/>
      <c r="FYV923" s="14"/>
      <c r="FYW923" s="14"/>
      <c r="FYX923" s="14"/>
      <c r="FYY923" s="14"/>
      <c r="FYZ923" s="14"/>
      <c r="FZA923" s="14"/>
      <c r="FZB923" s="14"/>
      <c r="FZC923" s="14"/>
      <c r="FZD923" s="14"/>
      <c r="FZE923" s="14"/>
      <c r="FZF923" s="14"/>
      <c r="FZG923" s="14"/>
      <c r="FZH923" s="14"/>
      <c r="FZI923" s="14"/>
      <c r="FZJ923" s="14"/>
      <c r="FZK923" s="14"/>
      <c r="FZL923" s="14"/>
      <c r="FZM923" s="14"/>
      <c r="FZN923" s="14"/>
      <c r="FZO923" s="14"/>
      <c r="FZP923" s="14"/>
      <c r="FZQ923" s="14"/>
      <c r="FZR923" s="14"/>
      <c r="FZS923" s="14"/>
      <c r="FZT923" s="14"/>
      <c r="FZU923" s="14"/>
      <c r="FZV923" s="14"/>
      <c r="FZW923" s="14"/>
      <c r="FZX923" s="14"/>
      <c r="FZY923" s="14"/>
      <c r="FZZ923" s="14"/>
      <c r="GAA923" s="14"/>
      <c r="GAB923" s="14"/>
      <c r="GAC923" s="14"/>
      <c r="GAD923" s="14"/>
      <c r="GAE923" s="14"/>
      <c r="GAF923" s="14"/>
      <c r="GAG923" s="14"/>
      <c r="GAH923" s="14"/>
      <c r="GAI923" s="14"/>
      <c r="GAJ923" s="14"/>
      <c r="GAK923" s="14"/>
      <c r="GAL923" s="14"/>
      <c r="GAM923" s="14"/>
      <c r="GAN923" s="14"/>
      <c r="GAO923" s="14"/>
      <c r="GAP923" s="14"/>
      <c r="GAQ923" s="14"/>
      <c r="GAR923" s="14"/>
      <c r="GAS923" s="14"/>
      <c r="GAT923" s="14"/>
      <c r="GAU923" s="14"/>
      <c r="GAV923" s="14"/>
      <c r="GAW923" s="14"/>
      <c r="GAX923" s="14"/>
      <c r="GAY923" s="14"/>
      <c r="GAZ923" s="14"/>
      <c r="GBA923" s="14"/>
      <c r="GBB923" s="14"/>
      <c r="GBC923" s="14"/>
      <c r="GBD923" s="14"/>
      <c r="GBE923" s="14"/>
      <c r="GBF923" s="14"/>
      <c r="GBG923" s="14"/>
      <c r="GBH923" s="14"/>
      <c r="GBI923" s="14"/>
      <c r="GBJ923" s="14"/>
      <c r="GBK923" s="14"/>
      <c r="GBL923" s="14"/>
      <c r="GBM923" s="14"/>
      <c r="GBN923" s="14"/>
      <c r="GBO923" s="14"/>
      <c r="GBP923" s="14"/>
      <c r="GBQ923" s="14"/>
      <c r="GBR923" s="14"/>
      <c r="GBS923" s="14"/>
      <c r="GBT923" s="14"/>
      <c r="GBU923" s="14"/>
      <c r="GBV923" s="14"/>
      <c r="GBW923" s="14"/>
      <c r="GBX923" s="14"/>
      <c r="GBY923" s="14"/>
      <c r="GBZ923" s="14"/>
      <c r="GCA923" s="14"/>
      <c r="GCB923" s="14"/>
      <c r="GCC923" s="14"/>
      <c r="GCD923" s="14"/>
      <c r="GCE923" s="14"/>
      <c r="GCF923" s="14"/>
      <c r="GCG923" s="14"/>
      <c r="GCH923" s="14"/>
      <c r="GCI923" s="14"/>
      <c r="GCJ923" s="14"/>
      <c r="GCK923" s="14"/>
      <c r="GCL923" s="14"/>
      <c r="GCM923" s="14"/>
      <c r="GCN923" s="14"/>
      <c r="GCO923" s="14"/>
      <c r="GCP923" s="14"/>
      <c r="GCQ923" s="14"/>
      <c r="GCR923" s="14"/>
      <c r="GCS923" s="14"/>
      <c r="GCT923" s="14"/>
      <c r="GCU923" s="14"/>
      <c r="GCV923" s="14"/>
      <c r="GCW923" s="14"/>
      <c r="GCX923" s="14"/>
      <c r="GCY923" s="14"/>
      <c r="GCZ923" s="14"/>
      <c r="GDA923" s="14"/>
      <c r="GDB923" s="14"/>
      <c r="GDC923" s="14"/>
      <c r="GDD923" s="14"/>
      <c r="GDE923" s="14"/>
      <c r="GDF923" s="14"/>
      <c r="GDG923" s="14"/>
      <c r="GDH923" s="14"/>
      <c r="GDI923" s="14"/>
      <c r="GDJ923" s="14"/>
      <c r="GDK923" s="14"/>
      <c r="GDL923" s="14"/>
      <c r="GDM923" s="14"/>
      <c r="GDN923" s="14"/>
      <c r="GDO923" s="14"/>
      <c r="GDP923" s="14"/>
      <c r="GDQ923" s="14"/>
      <c r="GDR923" s="14"/>
      <c r="GDS923" s="14"/>
      <c r="GDT923" s="14"/>
      <c r="GDU923" s="14"/>
      <c r="GDV923" s="14"/>
      <c r="GDW923" s="14"/>
      <c r="GDX923" s="14"/>
      <c r="GDY923" s="14"/>
      <c r="GDZ923" s="14"/>
      <c r="GEA923" s="14"/>
      <c r="GEB923" s="14"/>
      <c r="GEC923" s="14"/>
      <c r="GED923" s="14"/>
      <c r="GEE923" s="14"/>
      <c r="GEF923" s="14"/>
      <c r="GEG923" s="14"/>
      <c r="GEH923" s="14"/>
      <c r="GEI923" s="14"/>
      <c r="GEJ923" s="14"/>
      <c r="GEK923" s="14"/>
      <c r="GEL923" s="14"/>
      <c r="GEM923" s="14"/>
      <c r="GEN923" s="14"/>
      <c r="GEO923" s="14"/>
      <c r="GEP923" s="14"/>
      <c r="GEQ923" s="14"/>
      <c r="GER923" s="14"/>
      <c r="GES923" s="14"/>
      <c r="GET923" s="14"/>
      <c r="GEU923" s="14"/>
      <c r="GEV923" s="14"/>
      <c r="GEW923" s="14"/>
      <c r="GEX923" s="14"/>
      <c r="GEY923" s="14"/>
      <c r="GEZ923" s="14"/>
      <c r="GFA923" s="14"/>
      <c r="GFB923" s="14"/>
      <c r="GFC923" s="14"/>
      <c r="GFD923" s="14"/>
      <c r="GFE923" s="14"/>
      <c r="GFF923" s="14"/>
      <c r="GFG923" s="14"/>
      <c r="GFH923" s="14"/>
      <c r="GFI923" s="14"/>
      <c r="GFJ923" s="14"/>
      <c r="GFK923" s="14"/>
      <c r="GFL923" s="14"/>
      <c r="GFM923" s="14"/>
      <c r="GFN923" s="14"/>
      <c r="GFO923" s="14"/>
      <c r="GFP923" s="14"/>
      <c r="GFQ923" s="14"/>
      <c r="GFR923" s="14"/>
      <c r="GFS923" s="14"/>
      <c r="GFT923" s="14"/>
      <c r="GFU923" s="14"/>
      <c r="GFV923" s="14"/>
      <c r="GFW923" s="14"/>
      <c r="GFX923" s="14"/>
      <c r="GFY923" s="14"/>
      <c r="GFZ923" s="14"/>
      <c r="GGA923" s="14"/>
      <c r="GGB923" s="14"/>
      <c r="GGC923" s="14"/>
      <c r="GGD923" s="14"/>
      <c r="GGE923" s="14"/>
      <c r="GGF923" s="14"/>
      <c r="GGG923" s="14"/>
      <c r="GGH923" s="14"/>
      <c r="GGI923" s="14"/>
      <c r="GGJ923" s="14"/>
      <c r="GGK923" s="14"/>
      <c r="GGL923" s="14"/>
      <c r="GGM923" s="14"/>
      <c r="GGN923" s="14"/>
      <c r="GGO923" s="14"/>
      <c r="GGP923" s="14"/>
      <c r="GGQ923" s="14"/>
      <c r="GGR923" s="14"/>
      <c r="GGS923" s="14"/>
      <c r="GGT923" s="14"/>
      <c r="GGU923" s="14"/>
      <c r="GGV923" s="14"/>
      <c r="GGW923" s="14"/>
      <c r="GGX923" s="14"/>
      <c r="GGY923" s="14"/>
      <c r="GGZ923" s="14"/>
      <c r="GHA923" s="14"/>
      <c r="GHB923" s="14"/>
      <c r="GHC923" s="14"/>
      <c r="GHD923" s="14"/>
      <c r="GHE923" s="14"/>
      <c r="GHF923" s="14"/>
      <c r="GHG923" s="14"/>
      <c r="GHH923" s="14"/>
      <c r="GHI923" s="14"/>
      <c r="GHJ923" s="14"/>
      <c r="GHK923" s="14"/>
      <c r="GHL923" s="14"/>
      <c r="GHM923" s="14"/>
      <c r="GHN923" s="14"/>
      <c r="GHO923" s="14"/>
      <c r="GHP923" s="14"/>
      <c r="GHQ923" s="14"/>
      <c r="GHR923" s="14"/>
      <c r="GHS923" s="14"/>
      <c r="GHT923" s="14"/>
      <c r="GHU923" s="14"/>
      <c r="GHV923" s="14"/>
      <c r="GHW923" s="14"/>
      <c r="GHX923" s="14"/>
      <c r="GHY923" s="14"/>
      <c r="GHZ923" s="14"/>
      <c r="GIA923" s="14"/>
      <c r="GIB923" s="14"/>
      <c r="GIC923" s="14"/>
      <c r="GID923" s="14"/>
      <c r="GIE923" s="14"/>
      <c r="GIF923" s="14"/>
      <c r="GIG923" s="14"/>
      <c r="GIH923" s="14"/>
      <c r="GII923" s="14"/>
      <c r="GIJ923" s="14"/>
      <c r="GIK923" s="14"/>
      <c r="GIL923" s="14"/>
      <c r="GIM923" s="14"/>
      <c r="GIN923" s="14"/>
      <c r="GIO923" s="14"/>
      <c r="GIP923" s="14"/>
      <c r="GIQ923" s="14"/>
      <c r="GIR923" s="14"/>
      <c r="GIS923" s="14"/>
      <c r="GIT923" s="14"/>
      <c r="GIU923" s="14"/>
      <c r="GIV923" s="14"/>
      <c r="GIW923" s="14"/>
      <c r="GIX923" s="14"/>
      <c r="GIY923" s="14"/>
      <c r="GIZ923" s="14"/>
      <c r="GJA923" s="14"/>
      <c r="GJB923" s="14"/>
      <c r="GJC923" s="14"/>
      <c r="GJD923" s="14"/>
      <c r="GJE923" s="14"/>
      <c r="GJF923" s="14"/>
      <c r="GJG923" s="14"/>
      <c r="GJH923" s="14"/>
      <c r="GJI923" s="14"/>
      <c r="GJJ923" s="14"/>
      <c r="GJK923" s="14"/>
      <c r="GJL923" s="14"/>
      <c r="GJM923" s="14"/>
      <c r="GJN923" s="14"/>
      <c r="GJO923" s="14"/>
      <c r="GJP923" s="14"/>
      <c r="GJQ923" s="14"/>
      <c r="GJR923" s="14"/>
      <c r="GJS923" s="14"/>
      <c r="GJT923" s="14"/>
      <c r="GJU923" s="14"/>
      <c r="GJV923" s="14"/>
      <c r="GJW923" s="14"/>
      <c r="GJX923" s="14"/>
      <c r="GJY923" s="14"/>
      <c r="GJZ923" s="14"/>
      <c r="GKA923" s="14"/>
      <c r="GKB923" s="14"/>
      <c r="GKC923" s="14"/>
      <c r="GKD923" s="14"/>
      <c r="GKE923" s="14"/>
      <c r="GKF923" s="14"/>
      <c r="GKG923" s="14"/>
      <c r="GKH923" s="14"/>
      <c r="GKI923" s="14"/>
      <c r="GKJ923" s="14"/>
      <c r="GKK923" s="14"/>
      <c r="GKL923" s="14"/>
      <c r="GKM923" s="14"/>
      <c r="GKN923" s="14"/>
      <c r="GKO923" s="14"/>
      <c r="GKP923" s="14"/>
      <c r="GKQ923" s="14"/>
      <c r="GKR923" s="14"/>
      <c r="GKS923" s="14"/>
      <c r="GKT923" s="14"/>
      <c r="GKU923" s="14"/>
      <c r="GKV923" s="14"/>
      <c r="GKW923" s="14"/>
      <c r="GKX923" s="14"/>
      <c r="GKY923" s="14"/>
      <c r="GKZ923" s="14"/>
      <c r="GLA923" s="14"/>
      <c r="GLB923" s="14"/>
      <c r="GLC923" s="14"/>
      <c r="GLD923" s="14"/>
      <c r="GLE923" s="14"/>
      <c r="GLF923" s="14"/>
      <c r="GLG923" s="14"/>
      <c r="GLH923" s="14"/>
      <c r="GLI923" s="14"/>
      <c r="GLJ923" s="14"/>
      <c r="GLK923" s="14"/>
      <c r="GLL923" s="14"/>
      <c r="GLM923" s="14"/>
      <c r="GLN923" s="14"/>
      <c r="GLO923" s="14"/>
      <c r="GLP923" s="14"/>
      <c r="GLQ923" s="14"/>
      <c r="GLR923" s="14"/>
      <c r="GLS923" s="14"/>
      <c r="GLT923" s="14"/>
      <c r="GLU923" s="14"/>
      <c r="GLV923" s="14"/>
      <c r="GLW923" s="14"/>
      <c r="GLX923" s="14"/>
      <c r="GLY923" s="14"/>
      <c r="GLZ923" s="14"/>
      <c r="GMA923" s="14"/>
      <c r="GMB923" s="14"/>
      <c r="GMC923" s="14"/>
      <c r="GMD923" s="14"/>
      <c r="GME923" s="14"/>
      <c r="GMF923" s="14"/>
      <c r="GMG923" s="14"/>
      <c r="GMH923" s="14"/>
      <c r="GMI923" s="14"/>
      <c r="GMJ923" s="14"/>
      <c r="GMK923" s="14"/>
      <c r="GML923" s="14"/>
      <c r="GMM923" s="14"/>
      <c r="GMN923" s="14"/>
      <c r="GMO923" s="14"/>
      <c r="GMP923" s="14"/>
      <c r="GMQ923" s="14"/>
      <c r="GMR923" s="14"/>
      <c r="GMS923" s="14"/>
      <c r="GMT923" s="14"/>
      <c r="GMU923" s="14"/>
      <c r="GMV923" s="14"/>
      <c r="GMW923" s="14"/>
      <c r="GMX923" s="14"/>
      <c r="GMY923" s="14"/>
      <c r="GMZ923" s="14"/>
      <c r="GNA923" s="14"/>
      <c r="GNB923" s="14"/>
      <c r="GNC923" s="14"/>
      <c r="GND923" s="14"/>
      <c r="GNE923" s="14"/>
      <c r="GNF923" s="14"/>
      <c r="GNG923" s="14"/>
      <c r="GNH923" s="14"/>
      <c r="GNI923" s="14"/>
      <c r="GNJ923" s="14"/>
      <c r="GNK923" s="14"/>
      <c r="GNL923" s="14"/>
      <c r="GNM923" s="14"/>
      <c r="GNN923" s="14"/>
      <c r="GNO923" s="14"/>
      <c r="GNP923" s="14"/>
      <c r="GNQ923" s="14"/>
      <c r="GNR923" s="14"/>
      <c r="GNS923" s="14"/>
      <c r="GNT923" s="14"/>
      <c r="GNU923" s="14"/>
      <c r="GNV923" s="14"/>
      <c r="GNW923" s="14"/>
      <c r="GNX923" s="14"/>
      <c r="GNY923" s="14"/>
      <c r="GNZ923" s="14"/>
      <c r="GOA923" s="14"/>
      <c r="GOB923" s="14"/>
      <c r="GOC923" s="14"/>
      <c r="GOD923" s="14"/>
      <c r="GOE923" s="14"/>
      <c r="GOF923" s="14"/>
      <c r="GOG923" s="14"/>
      <c r="GOH923" s="14"/>
      <c r="GOI923" s="14"/>
      <c r="GOJ923" s="14"/>
      <c r="GOK923" s="14"/>
      <c r="GOL923" s="14"/>
      <c r="GOM923" s="14"/>
      <c r="GON923" s="14"/>
      <c r="GOO923" s="14"/>
      <c r="GOP923" s="14"/>
      <c r="GOQ923" s="14"/>
      <c r="GOR923" s="14"/>
      <c r="GOS923" s="14"/>
      <c r="GOT923" s="14"/>
      <c r="GOU923" s="14"/>
      <c r="GOV923" s="14"/>
      <c r="GOW923" s="14"/>
      <c r="GOX923" s="14"/>
      <c r="GOY923" s="14"/>
      <c r="GOZ923" s="14"/>
      <c r="GPA923" s="14"/>
      <c r="GPB923" s="14"/>
      <c r="GPC923" s="14"/>
      <c r="GPD923" s="14"/>
      <c r="GPE923" s="14"/>
      <c r="GPF923" s="14"/>
      <c r="GPG923" s="14"/>
      <c r="GPH923" s="14"/>
      <c r="GPI923" s="14"/>
      <c r="GPJ923" s="14"/>
      <c r="GPK923" s="14"/>
      <c r="GPL923" s="14"/>
      <c r="GPM923" s="14"/>
      <c r="GPN923" s="14"/>
      <c r="GPO923" s="14"/>
      <c r="GPP923" s="14"/>
      <c r="GPQ923" s="14"/>
      <c r="GPR923" s="14"/>
      <c r="GPS923" s="14"/>
      <c r="GPT923" s="14"/>
      <c r="GPU923" s="14"/>
      <c r="GPV923" s="14"/>
      <c r="GPW923" s="14"/>
      <c r="GPX923" s="14"/>
      <c r="GPY923" s="14"/>
      <c r="GPZ923" s="14"/>
      <c r="GQA923" s="14"/>
      <c r="GQB923" s="14"/>
      <c r="GQC923" s="14"/>
      <c r="GQD923" s="14"/>
      <c r="GQE923" s="14"/>
      <c r="GQF923" s="14"/>
      <c r="GQG923" s="14"/>
      <c r="GQH923" s="14"/>
      <c r="GQI923" s="14"/>
      <c r="GQJ923" s="14"/>
      <c r="GQK923" s="14"/>
      <c r="GQL923" s="14"/>
      <c r="GQM923" s="14"/>
      <c r="GQN923" s="14"/>
      <c r="GQO923" s="14"/>
      <c r="GQP923" s="14"/>
      <c r="GQQ923" s="14"/>
      <c r="GQR923" s="14"/>
      <c r="GQS923" s="14"/>
      <c r="GQT923" s="14"/>
      <c r="GQU923" s="14"/>
      <c r="GQV923" s="14"/>
      <c r="GQW923" s="14"/>
      <c r="GQX923" s="14"/>
      <c r="GQY923" s="14"/>
      <c r="GQZ923" s="14"/>
      <c r="GRA923" s="14"/>
      <c r="GRB923" s="14"/>
      <c r="GRC923" s="14"/>
      <c r="GRD923" s="14"/>
      <c r="GRE923" s="14"/>
      <c r="GRF923" s="14"/>
      <c r="GRG923" s="14"/>
      <c r="GRH923" s="14"/>
      <c r="GRI923" s="14"/>
      <c r="GRJ923" s="14"/>
      <c r="GRK923" s="14"/>
      <c r="GRL923" s="14"/>
      <c r="GRM923" s="14"/>
      <c r="GRN923" s="14"/>
      <c r="GRO923" s="14"/>
      <c r="GRP923" s="14"/>
      <c r="GRQ923" s="14"/>
      <c r="GRR923" s="14"/>
      <c r="GRS923" s="14"/>
      <c r="GRT923" s="14"/>
      <c r="GRU923" s="14"/>
      <c r="GRV923" s="14"/>
      <c r="GRW923" s="14"/>
      <c r="GRX923" s="14"/>
      <c r="GRY923" s="14"/>
      <c r="GRZ923" s="14"/>
      <c r="GSA923" s="14"/>
      <c r="GSB923" s="14"/>
      <c r="GSC923" s="14"/>
      <c r="GSD923" s="14"/>
      <c r="GSE923" s="14"/>
      <c r="GSF923" s="14"/>
      <c r="GSG923" s="14"/>
      <c r="GSH923" s="14"/>
      <c r="GSI923" s="14"/>
      <c r="GSJ923" s="14"/>
      <c r="GSK923" s="14"/>
      <c r="GSL923" s="14"/>
      <c r="GSM923" s="14"/>
      <c r="GSN923" s="14"/>
      <c r="GSO923" s="14"/>
      <c r="GSP923" s="14"/>
      <c r="GSQ923" s="14"/>
      <c r="GSR923" s="14"/>
      <c r="GSS923" s="14"/>
      <c r="GST923" s="14"/>
      <c r="GSU923" s="14"/>
      <c r="GSV923" s="14"/>
      <c r="GSW923" s="14"/>
      <c r="GSX923" s="14"/>
      <c r="GSY923" s="14"/>
      <c r="GSZ923" s="14"/>
      <c r="GTA923" s="14"/>
      <c r="GTB923" s="14"/>
      <c r="GTC923" s="14"/>
      <c r="GTD923" s="14"/>
      <c r="GTE923" s="14"/>
      <c r="GTF923" s="14"/>
      <c r="GTG923" s="14"/>
      <c r="GTH923" s="14"/>
      <c r="GTI923" s="14"/>
      <c r="GTJ923" s="14"/>
      <c r="GTK923" s="14"/>
      <c r="GTL923" s="14"/>
      <c r="GTM923" s="14"/>
      <c r="GTN923" s="14"/>
      <c r="GTO923" s="14"/>
      <c r="GTP923" s="14"/>
      <c r="GTQ923" s="14"/>
      <c r="GTR923" s="14"/>
      <c r="GTS923" s="14"/>
      <c r="GTT923" s="14"/>
      <c r="GTU923" s="14"/>
      <c r="GTV923" s="14"/>
      <c r="GTW923" s="14"/>
      <c r="GTX923" s="14"/>
      <c r="GTY923" s="14"/>
      <c r="GTZ923" s="14"/>
      <c r="GUA923" s="14"/>
      <c r="GUB923" s="14"/>
      <c r="GUC923" s="14"/>
      <c r="GUD923" s="14"/>
      <c r="GUE923" s="14"/>
      <c r="GUF923" s="14"/>
      <c r="GUG923" s="14"/>
      <c r="GUH923" s="14"/>
      <c r="GUI923" s="14"/>
      <c r="GUJ923" s="14"/>
      <c r="GUK923" s="14"/>
      <c r="GUL923" s="14"/>
      <c r="GUM923" s="14"/>
      <c r="GUN923" s="14"/>
      <c r="GUO923" s="14"/>
      <c r="GUP923" s="14"/>
      <c r="GUQ923" s="14"/>
      <c r="GUR923" s="14"/>
      <c r="GUS923" s="14"/>
      <c r="GUT923" s="14"/>
      <c r="GUU923" s="14"/>
      <c r="GUV923" s="14"/>
      <c r="GUW923" s="14"/>
      <c r="GUX923" s="14"/>
      <c r="GUY923" s="14"/>
      <c r="GUZ923" s="14"/>
      <c r="GVA923" s="14"/>
      <c r="GVB923" s="14"/>
      <c r="GVC923" s="14"/>
      <c r="GVD923" s="14"/>
      <c r="GVE923" s="14"/>
      <c r="GVF923" s="14"/>
      <c r="GVG923" s="14"/>
      <c r="GVH923" s="14"/>
      <c r="GVI923" s="14"/>
      <c r="GVJ923" s="14"/>
      <c r="GVK923" s="14"/>
      <c r="GVL923" s="14"/>
      <c r="GVM923" s="14"/>
      <c r="GVN923" s="14"/>
      <c r="GVO923" s="14"/>
      <c r="GVP923" s="14"/>
      <c r="GVQ923" s="14"/>
      <c r="GVR923" s="14"/>
      <c r="GVS923" s="14"/>
      <c r="GVT923" s="14"/>
      <c r="GVU923" s="14"/>
      <c r="GVV923" s="14"/>
      <c r="GVW923" s="14"/>
      <c r="GVX923" s="14"/>
      <c r="GVY923" s="14"/>
      <c r="GVZ923" s="14"/>
      <c r="GWA923" s="14"/>
      <c r="GWB923" s="14"/>
      <c r="GWC923" s="14"/>
      <c r="GWD923" s="14"/>
      <c r="GWE923" s="14"/>
      <c r="GWF923" s="14"/>
      <c r="GWG923" s="14"/>
      <c r="GWH923" s="14"/>
      <c r="GWI923" s="14"/>
      <c r="GWJ923" s="14"/>
      <c r="GWK923" s="14"/>
      <c r="GWL923" s="14"/>
      <c r="GWM923" s="14"/>
      <c r="GWN923" s="14"/>
      <c r="GWO923" s="14"/>
      <c r="GWP923" s="14"/>
      <c r="GWQ923" s="14"/>
      <c r="GWR923" s="14"/>
      <c r="GWS923" s="14"/>
      <c r="GWT923" s="14"/>
      <c r="GWU923" s="14"/>
      <c r="GWV923" s="14"/>
      <c r="GWW923" s="14"/>
      <c r="GWX923" s="14"/>
      <c r="GWY923" s="14"/>
      <c r="GWZ923" s="14"/>
      <c r="GXA923" s="14"/>
      <c r="GXB923" s="14"/>
      <c r="GXC923" s="14"/>
      <c r="GXD923" s="14"/>
      <c r="GXE923" s="14"/>
      <c r="GXF923" s="14"/>
      <c r="GXG923" s="14"/>
      <c r="GXH923" s="14"/>
      <c r="GXI923" s="14"/>
      <c r="GXJ923" s="14"/>
      <c r="GXK923" s="14"/>
      <c r="GXL923" s="14"/>
      <c r="GXM923" s="14"/>
      <c r="GXN923" s="14"/>
      <c r="GXO923" s="14"/>
      <c r="GXP923" s="14"/>
      <c r="GXQ923" s="14"/>
      <c r="GXR923" s="14"/>
      <c r="GXS923" s="14"/>
      <c r="GXT923" s="14"/>
      <c r="GXU923" s="14"/>
      <c r="GXV923" s="14"/>
      <c r="GXW923" s="14"/>
      <c r="GXX923" s="14"/>
      <c r="GXY923" s="14"/>
      <c r="GXZ923" s="14"/>
      <c r="GYA923" s="14"/>
      <c r="GYB923" s="14"/>
      <c r="GYC923" s="14"/>
      <c r="GYD923" s="14"/>
      <c r="GYE923" s="14"/>
      <c r="GYF923" s="14"/>
      <c r="GYG923" s="14"/>
      <c r="GYH923" s="14"/>
      <c r="GYI923" s="14"/>
      <c r="GYJ923" s="14"/>
      <c r="GYK923" s="14"/>
      <c r="GYL923" s="14"/>
      <c r="GYM923" s="14"/>
      <c r="GYN923" s="14"/>
      <c r="GYO923" s="14"/>
      <c r="GYP923" s="14"/>
      <c r="GYQ923" s="14"/>
      <c r="GYR923" s="14"/>
      <c r="GYS923" s="14"/>
      <c r="GYT923" s="14"/>
      <c r="GYU923" s="14"/>
      <c r="GYV923" s="14"/>
      <c r="GYW923" s="14"/>
      <c r="GYX923" s="14"/>
      <c r="GYY923" s="14"/>
      <c r="GYZ923" s="14"/>
      <c r="GZA923" s="14"/>
      <c r="GZB923" s="14"/>
      <c r="GZC923" s="14"/>
      <c r="GZD923" s="14"/>
      <c r="GZE923" s="14"/>
      <c r="GZF923" s="14"/>
      <c r="GZG923" s="14"/>
      <c r="GZH923" s="14"/>
      <c r="GZI923" s="14"/>
      <c r="GZJ923" s="14"/>
      <c r="GZK923" s="14"/>
      <c r="GZL923" s="14"/>
      <c r="GZM923" s="14"/>
      <c r="GZN923" s="14"/>
      <c r="GZO923" s="14"/>
      <c r="GZP923" s="14"/>
      <c r="GZQ923" s="14"/>
      <c r="GZR923" s="14"/>
      <c r="GZS923" s="14"/>
      <c r="GZT923" s="14"/>
      <c r="GZU923" s="14"/>
      <c r="GZV923" s="14"/>
      <c r="GZW923" s="14"/>
      <c r="GZX923" s="14"/>
      <c r="GZY923" s="14"/>
      <c r="GZZ923" s="14"/>
      <c r="HAA923" s="14"/>
      <c r="HAB923" s="14"/>
      <c r="HAC923" s="14"/>
      <c r="HAD923" s="14"/>
      <c r="HAE923" s="14"/>
      <c r="HAF923" s="14"/>
      <c r="HAG923" s="14"/>
      <c r="HAH923" s="14"/>
      <c r="HAI923" s="14"/>
      <c r="HAJ923" s="14"/>
      <c r="HAK923" s="14"/>
      <c r="HAL923" s="14"/>
      <c r="HAM923" s="14"/>
      <c r="HAN923" s="14"/>
      <c r="HAO923" s="14"/>
      <c r="HAP923" s="14"/>
      <c r="HAQ923" s="14"/>
      <c r="HAR923" s="14"/>
      <c r="HAS923" s="14"/>
      <c r="HAT923" s="14"/>
      <c r="HAU923" s="14"/>
      <c r="HAV923" s="14"/>
      <c r="HAW923" s="14"/>
      <c r="HAX923" s="14"/>
      <c r="HAY923" s="14"/>
      <c r="HAZ923" s="14"/>
      <c r="HBA923" s="14"/>
      <c r="HBB923" s="14"/>
      <c r="HBC923" s="14"/>
      <c r="HBD923" s="14"/>
      <c r="HBE923" s="14"/>
      <c r="HBF923" s="14"/>
      <c r="HBG923" s="14"/>
      <c r="HBH923" s="14"/>
      <c r="HBI923" s="14"/>
      <c r="HBJ923" s="14"/>
      <c r="HBK923" s="14"/>
      <c r="HBL923" s="14"/>
      <c r="HBM923" s="14"/>
      <c r="HBN923" s="14"/>
      <c r="HBO923" s="14"/>
      <c r="HBP923" s="14"/>
      <c r="HBQ923" s="14"/>
      <c r="HBR923" s="14"/>
      <c r="HBS923" s="14"/>
      <c r="HBT923" s="14"/>
      <c r="HBU923" s="14"/>
      <c r="HBV923" s="14"/>
      <c r="HBW923" s="14"/>
      <c r="HBX923" s="14"/>
      <c r="HBY923" s="14"/>
      <c r="HBZ923" s="14"/>
      <c r="HCA923" s="14"/>
      <c r="HCB923" s="14"/>
      <c r="HCC923" s="14"/>
      <c r="HCD923" s="14"/>
      <c r="HCE923" s="14"/>
      <c r="HCF923" s="14"/>
      <c r="HCG923" s="14"/>
      <c r="HCH923" s="14"/>
      <c r="HCI923" s="14"/>
      <c r="HCJ923" s="14"/>
      <c r="HCK923" s="14"/>
      <c r="HCL923" s="14"/>
      <c r="HCM923" s="14"/>
      <c r="HCN923" s="14"/>
      <c r="HCO923" s="14"/>
      <c r="HCP923" s="14"/>
      <c r="HCQ923" s="14"/>
      <c r="HCR923" s="14"/>
      <c r="HCS923" s="14"/>
      <c r="HCT923" s="14"/>
      <c r="HCU923" s="14"/>
      <c r="HCV923" s="14"/>
      <c r="HCW923" s="14"/>
      <c r="HCX923" s="14"/>
      <c r="HCY923" s="14"/>
      <c r="HCZ923" s="14"/>
      <c r="HDA923" s="14"/>
      <c r="HDB923" s="14"/>
      <c r="HDC923" s="14"/>
      <c r="HDD923" s="14"/>
      <c r="HDE923" s="14"/>
      <c r="HDF923" s="14"/>
      <c r="HDG923" s="14"/>
      <c r="HDH923" s="14"/>
      <c r="HDI923" s="14"/>
      <c r="HDJ923" s="14"/>
      <c r="HDK923" s="14"/>
      <c r="HDL923" s="14"/>
      <c r="HDM923" s="14"/>
      <c r="HDN923" s="14"/>
      <c r="HDO923" s="14"/>
      <c r="HDP923" s="14"/>
      <c r="HDQ923" s="14"/>
      <c r="HDR923" s="14"/>
      <c r="HDS923" s="14"/>
      <c r="HDT923" s="14"/>
      <c r="HDU923" s="14"/>
      <c r="HDV923" s="14"/>
      <c r="HDW923" s="14"/>
      <c r="HDX923" s="14"/>
      <c r="HDY923" s="14"/>
      <c r="HDZ923" s="14"/>
      <c r="HEA923" s="14"/>
      <c r="HEB923" s="14"/>
      <c r="HEC923" s="14"/>
      <c r="HED923" s="14"/>
      <c r="HEE923" s="14"/>
      <c r="HEF923" s="14"/>
      <c r="HEG923" s="14"/>
      <c r="HEH923" s="14"/>
      <c r="HEI923" s="14"/>
      <c r="HEJ923" s="14"/>
      <c r="HEK923" s="14"/>
      <c r="HEL923" s="14"/>
      <c r="HEM923" s="14"/>
      <c r="HEN923" s="14"/>
      <c r="HEO923" s="14"/>
      <c r="HEP923" s="14"/>
      <c r="HEQ923" s="14"/>
      <c r="HER923" s="14"/>
      <c r="HES923" s="14"/>
      <c r="HET923" s="14"/>
      <c r="HEU923" s="14"/>
      <c r="HEV923" s="14"/>
      <c r="HEW923" s="14"/>
      <c r="HEX923" s="14"/>
      <c r="HEY923" s="14"/>
      <c r="HEZ923" s="14"/>
      <c r="HFA923" s="14"/>
      <c r="HFB923" s="14"/>
      <c r="HFC923" s="14"/>
      <c r="HFD923" s="14"/>
      <c r="HFE923" s="14"/>
      <c r="HFF923" s="14"/>
      <c r="HFG923" s="14"/>
      <c r="HFH923" s="14"/>
      <c r="HFI923" s="14"/>
      <c r="HFJ923" s="14"/>
      <c r="HFK923" s="14"/>
      <c r="HFL923" s="14"/>
      <c r="HFM923" s="14"/>
      <c r="HFN923" s="14"/>
      <c r="HFO923" s="14"/>
      <c r="HFP923" s="14"/>
      <c r="HFQ923" s="14"/>
      <c r="HFR923" s="14"/>
      <c r="HFS923" s="14"/>
      <c r="HFT923" s="14"/>
      <c r="HFU923" s="14"/>
      <c r="HFV923" s="14"/>
      <c r="HFW923" s="14"/>
      <c r="HFX923" s="14"/>
      <c r="HFY923" s="14"/>
      <c r="HFZ923" s="14"/>
      <c r="HGA923" s="14"/>
      <c r="HGB923" s="14"/>
      <c r="HGC923" s="14"/>
      <c r="HGD923" s="14"/>
      <c r="HGE923" s="14"/>
      <c r="HGF923" s="14"/>
      <c r="HGG923" s="14"/>
      <c r="HGH923" s="14"/>
      <c r="HGI923" s="14"/>
      <c r="HGJ923" s="14"/>
      <c r="HGK923" s="14"/>
      <c r="HGL923" s="14"/>
      <c r="HGM923" s="14"/>
      <c r="HGN923" s="14"/>
      <c r="HGO923" s="14"/>
      <c r="HGP923" s="14"/>
      <c r="HGQ923" s="14"/>
      <c r="HGR923" s="14"/>
      <c r="HGS923" s="14"/>
      <c r="HGT923" s="14"/>
      <c r="HGU923" s="14"/>
      <c r="HGV923" s="14"/>
      <c r="HGW923" s="14"/>
      <c r="HGX923" s="14"/>
      <c r="HGY923" s="14"/>
      <c r="HGZ923" s="14"/>
      <c r="HHA923" s="14"/>
      <c r="HHB923" s="14"/>
      <c r="HHC923" s="14"/>
      <c r="HHD923" s="14"/>
      <c r="HHE923" s="14"/>
      <c r="HHF923" s="14"/>
      <c r="HHG923" s="14"/>
      <c r="HHH923" s="14"/>
      <c r="HHI923" s="14"/>
      <c r="HHJ923" s="14"/>
      <c r="HHK923" s="14"/>
      <c r="HHL923" s="14"/>
      <c r="HHM923" s="14"/>
      <c r="HHN923" s="14"/>
      <c r="HHO923" s="14"/>
      <c r="HHP923" s="14"/>
      <c r="HHQ923" s="14"/>
      <c r="HHR923" s="14"/>
      <c r="HHS923" s="14"/>
      <c r="HHT923" s="14"/>
      <c r="HHU923" s="14"/>
      <c r="HHV923" s="14"/>
      <c r="HHW923" s="14"/>
      <c r="HHX923" s="14"/>
      <c r="HHY923" s="14"/>
      <c r="HHZ923" s="14"/>
      <c r="HIA923" s="14"/>
      <c r="HIB923" s="14"/>
      <c r="HIC923" s="14"/>
      <c r="HID923" s="14"/>
      <c r="HIE923" s="14"/>
      <c r="HIF923" s="14"/>
      <c r="HIG923" s="14"/>
      <c r="HIH923" s="14"/>
      <c r="HII923" s="14"/>
      <c r="HIJ923" s="14"/>
      <c r="HIK923" s="14"/>
      <c r="HIL923" s="14"/>
      <c r="HIM923" s="14"/>
      <c r="HIN923" s="14"/>
      <c r="HIO923" s="14"/>
      <c r="HIP923" s="14"/>
      <c r="HIQ923" s="14"/>
      <c r="HIR923" s="14"/>
      <c r="HIS923" s="14"/>
      <c r="HIT923" s="14"/>
      <c r="HIU923" s="14"/>
      <c r="HIV923" s="14"/>
      <c r="HIW923" s="14"/>
      <c r="HIX923" s="14"/>
      <c r="HIY923" s="14"/>
      <c r="HIZ923" s="14"/>
      <c r="HJA923" s="14"/>
      <c r="HJB923" s="14"/>
      <c r="HJC923" s="14"/>
      <c r="HJD923" s="14"/>
      <c r="HJE923" s="14"/>
      <c r="HJF923" s="14"/>
      <c r="HJG923" s="14"/>
      <c r="HJH923" s="14"/>
      <c r="HJI923" s="14"/>
      <c r="HJJ923" s="14"/>
      <c r="HJK923" s="14"/>
      <c r="HJL923" s="14"/>
      <c r="HJM923" s="14"/>
      <c r="HJN923" s="14"/>
      <c r="HJO923" s="14"/>
      <c r="HJP923" s="14"/>
      <c r="HJQ923" s="14"/>
      <c r="HJR923" s="14"/>
      <c r="HJS923" s="14"/>
      <c r="HJT923" s="14"/>
      <c r="HJU923" s="14"/>
      <c r="HJV923" s="14"/>
      <c r="HJW923" s="14"/>
      <c r="HJX923" s="14"/>
      <c r="HJY923" s="14"/>
      <c r="HJZ923" s="14"/>
      <c r="HKA923" s="14"/>
      <c r="HKB923" s="14"/>
      <c r="HKC923" s="14"/>
      <c r="HKD923" s="14"/>
      <c r="HKE923" s="14"/>
      <c r="HKF923" s="14"/>
      <c r="HKG923" s="14"/>
      <c r="HKH923" s="14"/>
      <c r="HKI923" s="14"/>
      <c r="HKJ923" s="14"/>
      <c r="HKK923" s="14"/>
      <c r="HKL923" s="14"/>
      <c r="HKM923" s="14"/>
      <c r="HKN923" s="14"/>
      <c r="HKO923" s="14"/>
      <c r="HKP923" s="14"/>
      <c r="HKQ923" s="14"/>
      <c r="HKR923" s="14"/>
      <c r="HKS923" s="14"/>
      <c r="HKT923" s="14"/>
      <c r="HKU923" s="14"/>
      <c r="HKV923" s="14"/>
      <c r="HKW923" s="14"/>
      <c r="HKX923" s="14"/>
      <c r="HKY923" s="14"/>
      <c r="HKZ923" s="14"/>
      <c r="HLA923" s="14"/>
      <c r="HLB923" s="14"/>
      <c r="HLC923" s="14"/>
      <c r="HLD923" s="14"/>
      <c r="HLE923" s="14"/>
      <c r="HLF923" s="14"/>
      <c r="HLG923" s="14"/>
      <c r="HLH923" s="14"/>
      <c r="HLI923" s="14"/>
      <c r="HLJ923" s="14"/>
      <c r="HLK923" s="14"/>
      <c r="HLL923" s="14"/>
      <c r="HLM923" s="14"/>
      <c r="HLN923" s="14"/>
      <c r="HLO923" s="14"/>
      <c r="HLP923" s="14"/>
      <c r="HLQ923" s="14"/>
      <c r="HLR923" s="14"/>
      <c r="HLS923" s="14"/>
      <c r="HLT923" s="14"/>
      <c r="HLU923" s="14"/>
      <c r="HLV923" s="14"/>
      <c r="HLW923" s="14"/>
      <c r="HLX923" s="14"/>
      <c r="HLY923" s="14"/>
      <c r="HLZ923" s="14"/>
      <c r="HMA923" s="14"/>
      <c r="HMB923" s="14"/>
      <c r="HMC923" s="14"/>
      <c r="HMD923" s="14"/>
      <c r="HME923" s="14"/>
      <c r="HMF923" s="14"/>
      <c r="HMG923" s="14"/>
      <c r="HMH923" s="14"/>
      <c r="HMI923" s="14"/>
      <c r="HMJ923" s="14"/>
      <c r="HMK923" s="14"/>
      <c r="HML923" s="14"/>
      <c r="HMM923" s="14"/>
      <c r="HMN923" s="14"/>
      <c r="HMO923" s="14"/>
      <c r="HMP923" s="14"/>
      <c r="HMQ923" s="14"/>
      <c r="HMR923" s="14"/>
      <c r="HMS923" s="14"/>
      <c r="HMT923" s="14"/>
      <c r="HMU923" s="14"/>
      <c r="HMV923" s="14"/>
      <c r="HMW923" s="14"/>
      <c r="HMX923" s="14"/>
      <c r="HMY923" s="14"/>
      <c r="HMZ923" s="14"/>
      <c r="HNA923" s="14"/>
      <c r="HNB923" s="14"/>
      <c r="HNC923" s="14"/>
      <c r="HND923" s="14"/>
      <c r="HNE923" s="14"/>
      <c r="HNF923" s="14"/>
      <c r="HNG923" s="14"/>
      <c r="HNH923" s="14"/>
      <c r="HNI923" s="14"/>
      <c r="HNJ923" s="14"/>
      <c r="HNK923" s="14"/>
      <c r="HNL923" s="14"/>
      <c r="HNM923" s="14"/>
      <c r="HNN923" s="14"/>
      <c r="HNO923" s="14"/>
      <c r="HNP923" s="14"/>
      <c r="HNQ923" s="14"/>
      <c r="HNR923" s="14"/>
      <c r="HNS923" s="14"/>
      <c r="HNT923" s="14"/>
      <c r="HNU923" s="14"/>
      <c r="HNV923" s="14"/>
      <c r="HNW923" s="14"/>
      <c r="HNX923" s="14"/>
      <c r="HNY923" s="14"/>
      <c r="HNZ923" s="14"/>
      <c r="HOA923" s="14"/>
      <c r="HOB923" s="14"/>
      <c r="HOC923" s="14"/>
      <c r="HOD923" s="14"/>
      <c r="HOE923" s="14"/>
      <c r="HOF923" s="14"/>
      <c r="HOG923" s="14"/>
      <c r="HOH923" s="14"/>
      <c r="HOI923" s="14"/>
      <c r="HOJ923" s="14"/>
      <c r="HOK923" s="14"/>
      <c r="HOL923" s="14"/>
      <c r="HOM923" s="14"/>
      <c r="HON923" s="14"/>
      <c r="HOO923" s="14"/>
      <c r="HOP923" s="14"/>
      <c r="HOQ923" s="14"/>
      <c r="HOR923" s="14"/>
      <c r="HOS923" s="14"/>
      <c r="HOT923" s="14"/>
      <c r="HOU923" s="14"/>
      <c r="HOV923" s="14"/>
      <c r="HOW923" s="14"/>
      <c r="HOX923" s="14"/>
      <c r="HOY923" s="14"/>
      <c r="HOZ923" s="14"/>
      <c r="HPA923" s="14"/>
      <c r="HPB923" s="14"/>
      <c r="HPC923" s="14"/>
      <c r="HPD923" s="14"/>
      <c r="HPE923" s="14"/>
      <c r="HPF923" s="14"/>
      <c r="HPG923" s="14"/>
      <c r="HPH923" s="14"/>
      <c r="HPI923" s="14"/>
      <c r="HPJ923" s="14"/>
      <c r="HPK923" s="14"/>
      <c r="HPL923" s="14"/>
      <c r="HPM923" s="14"/>
      <c r="HPN923" s="14"/>
      <c r="HPO923" s="14"/>
      <c r="HPP923" s="14"/>
      <c r="HPQ923" s="14"/>
      <c r="HPR923" s="14"/>
      <c r="HPS923" s="14"/>
      <c r="HPT923" s="14"/>
      <c r="HPU923" s="14"/>
      <c r="HPV923" s="14"/>
      <c r="HPW923" s="14"/>
      <c r="HPX923" s="14"/>
      <c r="HPY923" s="14"/>
      <c r="HPZ923" s="14"/>
      <c r="HQA923" s="14"/>
      <c r="HQB923" s="14"/>
      <c r="HQC923" s="14"/>
      <c r="HQD923" s="14"/>
      <c r="HQE923" s="14"/>
      <c r="HQF923" s="14"/>
      <c r="HQG923" s="14"/>
      <c r="HQH923" s="14"/>
      <c r="HQI923" s="14"/>
      <c r="HQJ923" s="14"/>
      <c r="HQK923" s="14"/>
      <c r="HQL923" s="14"/>
      <c r="HQM923" s="14"/>
      <c r="HQN923" s="14"/>
      <c r="HQO923" s="14"/>
      <c r="HQP923" s="14"/>
      <c r="HQQ923" s="14"/>
      <c r="HQR923" s="14"/>
      <c r="HQS923" s="14"/>
      <c r="HQT923" s="14"/>
      <c r="HQU923" s="14"/>
      <c r="HQV923" s="14"/>
      <c r="HQW923" s="14"/>
      <c r="HQX923" s="14"/>
      <c r="HQY923" s="14"/>
      <c r="HQZ923" s="14"/>
      <c r="HRA923" s="14"/>
      <c r="HRB923" s="14"/>
      <c r="HRC923" s="14"/>
      <c r="HRD923" s="14"/>
      <c r="HRE923" s="14"/>
      <c r="HRF923" s="14"/>
      <c r="HRG923" s="14"/>
      <c r="HRH923" s="14"/>
      <c r="HRI923" s="14"/>
      <c r="HRJ923" s="14"/>
      <c r="HRK923" s="14"/>
      <c r="HRL923" s="14"/>
      <c r="HRM923" s="14"/>
      <c r="HRN923" s="14"/>
      <c r="HRO923" s="14"/>
      <c r="HRP923" s="14"/>
      <c r="HRQ923" s="14"/>
      <c r="HRR923" s="14"/>
      <c r="HRS923" s="14"/>
      <c r="HRT923" s="14"/>
      <c r="HRU923" s="14"/>
      <c r="HRV923" s="14"/>
      <c r="HRW923" s="14"/>
      <c r="HRX923" s="14"/>
      <c r="HRY923" s="14"/>
      <c r="HRZ923" s="14"/>
      <c r="HSA923" s="14"/>
      <c r="HSB923" s="14"/>
      <c r="HSC923" s="14"/>
      <c r="HSD923" s="14"/>
      <c r="HSE923" s="14"/>
      <c r="HSF923" s="14"/>
      <c r="HSG923" s="14"/>
      <c r="HSH923" s="14"/>
      <c r="HSI923" s="14"/>
      <c r="HSJ923" s="14"/>
      <c r="HSK923" s="14"/>
      <c r="HSL923" s="14"/>
      <c r="HSM923" s="14"/>
      <c r="HSN923" s="14"/>
      <c r="HSO923" s="14"/>
      <c r="HSP923" s="14"/>
      <c r="HSQ923" s="14"/>
      <c r="HSR923" s="14"/>
      <c r="HSS923" s="14"/>
      <c r="HST923" s="14"/>
      <c r="HSU923" s="14"/>
      <c r="HSV923" s="14"/>
      <c r="HSW923" s="14"/>
      <c r="HSX923" s="14"/>
      <c r="HSY923" s="14"/>
      <c r="HSZ923" s="14"/>
      <c r="HTA923" s="14"/>
      <c r="HTB923" s="14"/>
      <c r="HTC923" s="14"/>
      <c r="HTD923" s="14"/>
      <c r="HTE923" s="14"/>
      <c r="HTF923" s="14"/>
      <c r="HTG923" s="14"/>
      <c r="HTH923" s="14"/>
      <c r="HTI923" s="14"/>
      <c r="HTJ923" s="14"/>
      <c r="HTK923" s="14"/>
      <c r="HTL923" s="14"/>
      <c r="HTM923" s="14"/>
      <c r="HTN923" s="14"/>
      <c r="HTO923" s="14"/>
      <c r="HTP923" s="14"/>
      <c r="HTQ923" s="14"/>
      <c r="HTR923" s="14"/>
      <c r="HTS923" s="14"/>
      <c r="HTT923" s="14"/>
      <c r="HTU923" s="14"/>
      <c r="HTV923" s="14"/>
      <c r="HTW923" s="14"/>
      <c r="HTX923" s="14"/>
      <c r="HTY923" s="14"/>
      <c r="HTZ923" s="14"/>
      <c r="HUA923" s="14"/>
      <c r="HUB923" s="14"/>
      <c r="HUC923" s="14"/>
      <c r="HUD923" s="14"/>
      <c r="HUE923" s="14"/>
      <c r="HUF923" s="14"/>
      <c r="HUG923" s="14"/>
      <c r="HUH923" s="14"/>
      <c r="HUI923" s="14"/>
      <c r="HUJ923" s="14"/>
      <c r="HUK923" s="14"/>
      <c r="HUL923" s="14"/>
      <c r="HUM923" s="14"/>
      <c r="HUN923" s="14"/>
      <c r="HUO923" s="14"/>
      <c r="HUP923" s="14"/>
      <c r="HUQ923" s="14"/>
      <c r="HUR923" s="14"/>
      <c r="HUS923" s="14"/>
      <c r="HUT923" s="14"/>
      <c r="HUU923" s="14"/>
      <c r="HUV923" s="14"/>
      <c r="HUW923" s="14"/>
      <c r="HUX923" s="14"/>
      <c r="HUY923" s="14"/>
      <c r="HUZ923" s="14"/>
      <c r="HVA923" s="14"/>
      <c r="HVB923" s="14"/>
      <c r="HVC923" s="14"/>
      <c r="HVD923" s="14"/>
      <c r="HVE923" s="14"/>
      <c r="HVF923" s="14"/>
      <c r="HVG923" s="14"/>
      <c r="HVH923" s="14"/>
      <c r="HVI923" s="14"/>
      <c r="HVJ923" s="14"/>
      <c r="HVK923" s="14"/>
      <c r="HVL923" s="14"/>
      <c r="HVM923" s="14"/>
      <c r="HVN923" s="14"/>
      <c r="HVO923" s="14"/>
      <c r="HVP923" s="14"/>
      <c r="HVQ923" s="14"/>
      <c r="HVR923" s="14"/>
      <c r="HVS923" s="14"/>
      <c r="HVT923" s="14"/>
      <c r="HVU923" s="14"/>
      <c r="HVV923" s="14"/>
      <c r="HVW923" s="14"/>
      <c r="HVX923" s="14"/>
      <c r="HVY923" s="14"/>
      <c r="HVZ923" s="14"/>
      <c r="HWA923" s="14"/>
      <c r="HWB923" s="14"/>
      <c r="HWC923" s="14"/>
      <c r="HWD923" s="14"/>
      <c r="HWE923" s="14"/>
      <c r="HWF923" s="14"/>
      <c r="HWG923" s="14"/>
      <c r="HWH923" s="14"/>
      <c r="HWI923" s="14"/>
      <c r="HWJ923" s="14"/>
      <c r="HWK923" s="14"/>
      <c r="HWL923" s="14"/>
      <c r="HWM923" s="14"/>
      <c r="HWN923" s="14"/>
      <c r="HWO923" s="14"/>
      <c r="HWP923" s="14"/>
      <c r="HWQ923" s="14"/>
      <c r="HWR923" s="14"/>
      <c r="HWS923" s="14"/>
      <c r="HWT923" s="14"/>
      <c r="HWU923" s="14"/>
      <c r="HWV923" s="14"/>
      <c r="HWW923" s="14"/>
      <c r="HWX923" s="14"/>
      <c r="HWY923" s="14"/>
      <c r="HWZ923" s="14"/>
      <c r="HXA923" s="14"/>
      <c r="HXB923" s="14"/>
      <c r="HXC923" s="14"/>
      <c r="HXD923" s="14"/>
      <c r="HXE923" s="14"/>
      <c r="HXF923" s="14"/>
      <c r="HXG923" s="14"/>
      <c r="HXH923" s="14"/>
      <c r="HXI923" s="14"/>
      <c r="HXJ923" s="14"/>
      <c r="HXK923" s="14"/>
      <c r="HXL923" s="14"/>
      <c r="HXM923" s="14"/>
      <c r="HXN923" s="14"/>
      <c r="HXO923" s="14"/>
      <c r="HXP923" s="14"/>
      <c r="HXQ923" s="14"/>
      <c r="HXR923" s="14"/>
      <c r="HXS923" s="14"/>
      <c r="HXT923" s="14"/>
      <c r="HXU923" s="14"/>
      <c r="HXV923" s="14"/>
      <c r="HXW923" s="14"/>
      <c r="HXX923" s="14"/>
      <c r="HXY923" s="14"/>
      <c r="HXZ923" s="14"/>
      <c r="HYA923" s="14"/>
      <c r="HYB923" s="14"/>
      <c r="HYC923" s="14"/>
      <c r="HYD923" s="14"/>
      <c r="HYE923" s="14"/>
      <c r="HYF923" s="14"/>
      <c r="HYG923" s="14"/>
      <c r="HYH923" s="14"/>
      <c r="HYI923" s="14"/>
      <c r="HYJ923" s="14"/>
      <c r="HYK923" s="14"/>
      <c r="HYL923" s="14"/>
      <c r="HYM923" s="14"/>
      <c r="HYN923" s="14"/>
      <c r="HYO923" s="14"/>
      <c r="HYP923" s="14"/>
      <c r="HYQ923" s="14"/>
      <c r="HYR923" s="14"/>
      <c r="HYS923" s="14"/>
      <c r="HYT923" s="14"/>
      <c r="HYU923" s="14"/>
      <c r="HYV923" s="14"/>
      <c r="HYW923" s="14"/>
      <c r="HYX923" s="14"/>
      <c r="HYY923" s="14"/>
      <c r="HYZ923" s="14"/>
      <c r="HZA923" s="14"/>
      <c r="HZB923" s="14"/>
      <c r="HZC923" s="14"/>
      <c r="HZD923" s="14"/>
      <c r="HZE923" s="14"/>
      <c r="HZF923" s="14"/>
      <c r="HZG923" s="14"/>
      <c r="HZH923" s="14"/>
      <c r="HZI923" s="14"/>
      <c r="HZJ923" s="14"/>
      <c r="HZK923" s="14"/>
      <c r="HZL923" s="14"/>
      <c r="HZM923" s="14"/>
      <c r="HZN923" s="14"/>
      <c r="HZO923" s="14"/>
      <c r="HZP923" s="14"/>
      <c r="HZQ923" s="14"/>
      <c r="HZR923" s="14"/>
      <c r="HZS923" s="14"/>
      <c r="HZT923" s="14"/>
      <c r="HZU923" s="14"/>
      <c r="HZV923" s="14"/>
      <c r="HZW923" s="14"/>
      <c r="HZX923" s="14"/>
      <c r="HZY923" s="14"/>
      <c r="HZZ923" s="14"/>
      <c r="IAA923" s="14"/>
      <c r="IAB923" s="14"/>
      <c r="IAC923" s="14"/>
      <c r="IAD923" s="14"/>
      <c r="IAE923" s="14"/>
      <c r="IAF923" s="14"/>
      <c r="IAG923" s="14"/>
      <c r="IAH923" s="14"/>
      <c r="IAI923" s="14"/>
      <c r="IAJ923" s="14"/>
      <c r="IAK923" s="14"/>
      <c r="IAL923" s="14"/>
      <c r="IAM923" s="14"/>
      <c r="IAN923" s="14"/>
      <c r="IAO923" s="14"/>
      <c r="IAP923" s="14"/>
      <c r="IAQ923" s="14"/>
      <c r="IAR923" s="14"/>
      <c r="IAS923" s="14"/>
      <c r="IAT923" s="14"/>
      <c r="IAU923" s="14"/>
      <c r="IAV923" s="14"/>
      <c r="IAW923" s="14"/>
      <c r="IAX923" s="14"/>
      <c r="IAY923" s="14"/>
      <c r="IAZ923" s="14"/>
      <c r="IBA923" s="14"/>
      <c r="IBB923" s="14"/>
      <c r="IBC923" s="14"/>
      <c r="IBD923" s="14"/>
      <c r="IBE923" s="14"/>
      <c r="IBF923" s="14"/>
      <c r="IBG923" s="14"/>
      <c r="IBH923" s="14"/>
      <c r="IBI923" s="14"/>
      <c r="IBJ923" s="14"/>
      <c r="IBK923" s="14"/>
      <c r="IBL923" s="14"/>
      <c r="IBM923" s="14"/>
      <c r="IBN923" s="14"/>
      <c r="IBO923" s="14"/>
      <c r="IBP923" s="14"/>
      <c r="IBQ923" s="14"/>
      <c r="IBR923" s="14"/>
      <c r="IBS923" s="14"/>
      <c r="IBT923" s="14"/>
      <c r="IBU923" s="14"/>
      <c r="IBV923" s="14"/>
      <c r="IBW923" s="14"/>
      <c r="IBX923" s="14"/>
      <c r="IBY923" s="14"/>
      <c r="IBZ923" s="14"/>
      <c r="ICA923" s="14"/>
      <c r="ICB923" s="14"/>
      <c r="ICC923" s="14"/>
      <c r="ICD923" s="14"/>
      <c r="ICE923" s="14"/>
      <c r="ICF923" s="14"/>
      <c r="ICG923" s="14"/>
      <c r="ICH923" s="14"/>
      <c r="ICI923" s="14"/>
      <c r="ICJ923" s="14"/>
      <c r="ICK923" s="14"/>
      <c r="ICL923" s="14"/>
      <c r="ICM923" s="14"/>
      <c r="ICN923" s="14"/>
      <c r="ICO923" s="14"/>
      <c r="ICP923" s="14"/>
      <c r="ICQ923" s="14"/>
      <c r="ICR923" s="14"/>
      <c r="ICS923" s="14"/>
      <c r="ICT923" s="14"/>
      <c r="ICU923" s="14"/>
      <c r="ICV923" s="14"/>
      <c r="ICW923" s="14"/>
      <c r="ICX923" s="14"/>
      <c r="ICY923" s="14"/>
      <c r="ICZ923" s="14"/>
      <c r="IDA923" s="14"/>
      <c r="IDB923" s="14"/>
      <c r="IDC923" s="14"/>
      <c r="IDD923" s="14"/>
      <c r="IDE923" s="14"/>
      <c r="IDF923" s="14"/>
      <c r="IDG923" s="14"/>
      <c r="IDH923" s="14"/>
      <c r="IDI923" s="14"/>
      <c r="IDJ923" s="14"/>
      <c r="IDK923" s="14"/>
      <c r="IDL923" s="14"/>
      <c r="IDM923" s="14"/>
      <c r="IDN923" s="14"/>
      <c r="IDO923" s="14"/>
      <c r="IDP923" s="14"/>
      <c r="IDQ923" s="14"/>
      <c r="IDR923" s="14"/>
      <c r="IDS923" s="14"/>
      <c r="IDT923" s="14"/>
      <c r="IDU923" s="14"/>
      <c r="IDV923" s="14"/>
      <c r="IDW923" s="14"/>
      <c r="IDX923" s="14"/>
      <c r="IDY923" s="14"/>
      <c r="IDZ923" s="14"/>
      <c r="IEA923" s="14"/>
      <c r="IEB923" s="14"/>
      <c r="IEC923" s="14"/>
      <c r="IED923" s="14"/>
      <c r="IEE923" s="14"/>
      <c r="IEF923" s="14"/>
      <c r="IEG923" s="14"/>
      <c r="IEH923" s="14"/>
      <c r="IEI923" s="14"/>
      <c r="IEJ923" s="14"/>
      <c r="IEK923" s="14"/>
      <c r="IEL923" s="14"/>
      <c r="IEM923" s="14"/>
      <c r="IEN923" s="14"/>
      <c r="IEO923" s="14"/>
      <c r="IEP923" s="14"/>
      <c r="IEQ923" s="14"/>
      <c r="IER923" s="14"/>
      <c r="IES923" s="14"/>
      <c r="IET923" s="14"/>
      <c r="IEU923" s="14"/>
      <c r="IEV923" s="14"/>
      <c r="IEW923" s="14"/>
      <c r="IEX923" s="14"/>
      <c r="IEY923" s="14"/>
      <c r="IEZ923" s="14"/>
      <c r="IFA923" s="14"/>
      <c r="IFB923" s="14"/>
      <c r="IFC923" s="14"/>
      <c r="IFD923" s="14"/>
      <c r="IFE923" s="14"/>
      <c r="IFF923" s="14"/>
      <c r="IFG923" s="14"/>
      <c r="IFH923" s="14"/>
      <c r="IFI923" s="14"/>
      <c r="IFJ923" s="14"/>
      <c r="IFK923" s="14"/>
      <c r="IFL923" s="14"/>
      <c r="IFM923" s="14"/>
      <c r="IFN923" s="14"/>
      <c r="IFO923" s="14"/>
      <c r="IFP923" s="14"/>
      <c r="IFQ923" s="14"/>
      <c r="IFR923" s="14"/>
      <c r="IFS923" s="14"/>
      <c r="IFT923" s="14"/>
      <c r="IFU923" s="14"/>
      <c r="IFV923" s="14"/>
      <c r="IFW923" s="14"/>
      <c r="IFX923" s="14"/>
      <c r="IFY923" s="14"/>
      <c r="IFZ923" s="14"/>
      <c r="IGA923" s="14"/>
      <c r="IGB923" s="14"/>
      <c r="IGC923" s="14"/>
      <c r="IGD923" s="14"/>
      <c r="IGE923" s="14"/>
      <c r="IGF923" s="14"/>
      <c r="IGG923" s="14"/>
      <c r="IGH923" s="14"/>
      <c r="IGI923" s="14"/>
      <c r="IGJ923" s="14"/>
      <c r="IGK923" s="14"/>
      <c r="IGL923" s="14"/>
      <c r="IGM923" s="14"/>
      <c r="IGN923" s="14"/>
      <c r="IGO923" s="14"/>
      <c r="IGP923" s="14"/>
      <c r="IGQ923" s="14"/>
      <c r="IGR923" s="14"/>
      <c r="IGS923" s="14"/>
      <c r="IGT923" s="14"/>
      <c r="IGU923" s="14"/>
      <c r="IGV923" s="14"/>
      <c r="IGW923" s="14"/>
      <c r="IGX923" s="14"/>
      <c r="IGY923" s="14"/>
      <c r="IGZ923" s="14"/>
      <c r="IHA923" s="14"/>
      <c r="IHB923" s="14"/>
      <c r="IHC923" s="14"/>
      <c r="IHD923" s="14"/>
      <c r="IHE923" s="14"/>
      <c r="IHF923" s="14"/>
      <c r="IHG923" s="14"/>
      <c r="IHH923" s="14"/>
      <c r="IHI923" s="14"/>
      <c r="IHJ923" s="14"/>
      <c r="IHK923" s="14"/>
      <c r="IHL923" s="14"/>
      <c r="IHM923" s="14"/>
      <c r="IHN923" s="14"/>
      <c r="IHO923" s="14"/>
      <c r="IHP923" s="14"/>
      <c r="IHQ923" s="14"/>
      <c r="IHR923" s="14"/>
      <c r="IHS923" s="14"/>
      <c r="IHT923" s="14"/>
      <c r="IHU923" s="14"/>
      <c r="IHV923" s="14"/>
      <c r="IHW923" s="14"/>
      <c r="IHX923" s="14"/>
      <c r="IHY923" s="14"/>
      <c r="IHZ923" s="14"/>
      <c r="IIA923" s="14"/>
      <c r="IIB923" s="14"/>
      <c r="IIC923" s="14"/>
      <c r="IID923" s="14"/>
      <c r="IIE923" s="14"/>
      <c r="IIF923" s="14"/>
      <c r="IIG923" s="14"/>
      <c r="IIH923" s="14"/>
      <c r="III923" s="14"/>
      <c r="IIJ923" s="14"/>
      <c r="IIK923" s="14"/>
      <c r="IIL923" s="14"/>
      <c r="IIM923" s="14"/>
      <c r="IIN923" s="14"/>
      <c r="IIO923" s="14"/>
      <c r="IIP923" s="14"/>
      <c r="IIQ923" s="14"/>
      <c r="IIR923" s="14"/>
      <c r="IIS923" s="14"/>
      <c r="IIT923" s="14"/>
      <c r="IIU923" s="14"/>
      <c r="IIV923" s="14"/>
      <c r="IIW923" s="14"/>
      <c r="IIX923" s="14"/>
      <c r="IIY923" s="14"/>
      <c r="IIZ923" s="14"/>
      <c r="IJA923" s="14"/>
      <c r="IJB923" s="14"/>
      <c r="IJC923" s="14"/>
      <c r="IJD923" s="14"/>
      <c r="IJE923" s="14"/>
      <c r="IJF923" s="14"/>
      <c r="IJG923" s="14"/>
      <c r="IJH923" s="14"/>
      <c r="IJI923" s="14"/>
      <c r="IJJ923" s="14"/>
      <c r="IJK923" s="14"/>
      <c r="IJL923" s="14"/>
      <c r="IJM923" s="14"/>
      <c r="IJN923" s="14"/>
      <c r="IJO923" s="14"/>
      <c r="IJP923" s="14"/>
      <c r="IJQ923" s="14"/>
      <c r="IJR923" s="14"/>
      <c r="IJS923" s="14"/>
      <c r="IJT923" s="14"/>
      <c r="IJU923" s="14"/>
      <c r="IJV923" s="14"/>
      <c r="IJW923" s="14"/>
      <c r="IJX923" s="14"/>
      <c r="IJY923" s="14"/>
      <c r="IJZ923" s="14"/>
      <c r="IKA923" s="14"/>
      <c r="IKB923" s="14"/>
      <c r="IKC923" s="14"/>
      <c r="IKD923" s="14"/>
      <c r="IKE923" s="14"/>
      <c r="IKF923" s="14"/>
      <c r="IKG923" s="14"/>
      <c r="IKH923" s="14"/>
      <c r="IKI923" s="14"/>
      <c r="IKJ923" s="14"/>
      <c r="IKK923" s="14"/>
      <c r="IKL923" s="14"/>
      <c r="IKM923" s="14"/>
      <c r="IKN923" s="14"/>
      <c r="IKO923" s="14"/>
      <c r="IKP923" s="14"/>
      <c r="IKQ923" s="14"/>
      <c r="IKR923" s="14"/>
      <c r="IKS923" s="14"/>
      <c r="IKT923" s="14"/>
      <c r="IKU923" s="14"/>
      <c r="IKV923" s="14"/>
      <c r="IKW923" s="14"/>
      <c r="IKX923" s="14"/>
      <c r="IKY923" s="14"/>
      <c r="IKZ923" s="14"/>
      <c r="ILA923" s="14"/>
      <c r="ILB923" s="14"/>
      <c r="ILC923" s="14"/>
      <c r="ILD923" s="14"/>
      <c r="ILE923" s="14"/>
      <c r="ILF923" s="14"/>
      <c r="ILG923" s="14"/>
      <c r="ILH923" s="14"/>
      <c r="ILI923" s="14"/>
      <c r="ILJ923" s="14"/>
      <c r="ILK923" s="14"/>
      <c r="ILL923" s="14"/>
      <c r="ILM923" s="14"/>
      <c r="ILN923" s="14"/>
      <c r="ILO923" s="14"/>
      <c r="ILP923" s="14"/>
      <c r="ILQ923" s="14"/>
      <c r="ILR923" s="14"/>
      <c r="ILS923" s="14"/>
      <c r="ILT923" s="14"/>
      <c r="ILU923" s="14"/>
      <c r="ILV923" s="14"/>
      <c r="ILW923" s="14"/>
      <c r="ILX923" s="14"/>
      <c r="ILY923" s="14"/>
      <c r="ILZ923" s="14"/>
      <c r="IMA923" s="14"/>
      <c r="IMB923" s="14"/>
      <c r="IMC923" s="14"/>
      <c r="IMD923" s="14"/>
      <c r="IME923" s="14"/>
      <c r="IMF923" s="14"/>
      <c r="IMG923" s="14"/>
      <c r="IMH923" s="14"/>
      <c r="IMI923" s="14"/>
      <c r="IMJ923" s="14"/>
      <c r="IMK923" s="14"/>
      <c r="IML923" s="14"/>
      <c r="IMM923" s="14"/>
      <c r="IMN923" s="14"/>
      <c r="IMO923" s="14"/>
      <c r="IMP923" s="14"/>
      <c r="IMQ923" s="14"/>
      <c r="IMR923" s="14"/>
      <c r="IMS923" s="14"/>
      <c r="IMT923" s="14"/>
      <c r="IMU923" s="14"/>
      <c r="IMV923" s="14"/>
      <c r="IMW923" s="14"/>
      <c r="IMX923" s="14"/>
      <c r="IMY923" s="14"/>
      <c r="IMZ923" s="14"/>
      <c r="INA923" s="14"/>
      <c r="INB923" s="14"/>
      <c r="INC923" s="14"/>
      <c r="IND923" s="14"/>
      <c r="INE923" s="14"/>
      <c r="INF923" s="14"/>
      <c r="ING923" s="14"/>
      <c r="INH923" s="14"/>
      <c r="INI923" s="14"/>
      <c r="INJ923" s="14"/>
      <c r="INK923" s="14"/>
      <c r="INL923" s="14"/>
      <c r="INM923" s="14"/>
      <c r="INN923" s="14"/>
      <c r="INO923" s="14"/>
      <c r="INP923" s="14"/>
      <c r="INQ923" s="14"/>
      <c r="INR923" s="14"/>
      <c r="INS923" s="14"/>
      <c r="INT923" s="14"/>
      <c r="INU923" s="14"/>
      <c r="INV923" s="14"/>
      <c r="INW923" s="14"/>
      <c r="INX923" s="14"/>
      <c r="INY923" s="14"/>
      <c r="INZ923" s="14"/>
      <c r="IOA923" s="14"/>
      <c r="IOB923" s="14"/>
      <c r="IOC923" s="14"/>
      <c r="IOD923" s="14"/>
      <c r="IOE923" s="14"/>
      <c r="IOF923" s="14"/>
      <c r="IOG923" s="14"/>
      <c r="IOH923" s="14"/>
      <c r="IOI923" s="14"/>
      <c r="IOJ923" s="14"/>
      <c r="IOK923" s="14"/>
      <c r="IOL923" s="14"/>
      <c r="IOM923" s="14"/>
      <c r="ION923" s="14"/>
      <c r="IOO923" s="14"/>
      <c r="IOP923" s="14"/>
      <c r="IOQ923" s="14"/>
      <c r="IOR923" s="14"/>
      <c r="IOS923" s="14"/>
      <c r="IOT923" s="14"/>
      <c r="IOU923" s="14"/>
      <c r="IOV923" s="14"/>
      <c r="IOW923" s="14"/>
      <c r="IOX923" s="14"/>
      <c r="IOY923" s="14"/>
      <c r="IOZ923" s="14"/>
      <c r="IPA923" s="14"/>
      <c r="IPB923" s="14"/>
      <c r="IPC923" s="14"/>
      <c r="IPD923" s="14"/>
      <c r="IPE923" s="14"/>
      <c r="IPF923" s="14"/>
      <c r="IPG923" s="14"/>
      <c r="IPH923" s="14"/>
      <c r="IPI923" s="14"/>
      <c r="IPJ923" s="14"/>
      <c r="IPK923" s="14"/>
      <c r="IPL923" s="14"/>
      <c r="IPM923" s="14"/>
      <c r="IPN923" s="14"/>
      <c r="IPO923" s="14"/>
      <c r="IPP923" s="14"/>
      <c r="IPQ923" s="14"/>
      <c r="IPR923" s="14"/>
      <c r="IPS923" s="14"/>
      <c r="IPT923" s="14"/>
      <c r="IPU923" s="14"/>
      <c r="IPV923" s="14"/>
      <c r="IPW923" s="14"/>
      <c r="IPX923" s="14"/>
      <c r="IPY923" s="14"/>
      <c r="IPZ923" s="14"/>
      <c r="IQA923" s="14"/>
      <c r="IQB923" s="14"/>
      <c r="IQC923" s="14"/>
      <c r="IQD923" s="14"/>
      <c r="IQE923" s="14"/>
      <c r="IQF923" s="14"/>
      <c r="IQG923" s="14"/>
      <c r="IQH923" s="14"/>
      <c r="IQI923" s="14"/>
      <c r="IQJ923" s="14"/>
      <c r="IQK923" s="14"/>
      <c r="IQL923" s="14"/>
      <c r="IQM923" s="14"/>
      <c r="IQN923" s="14"/>
      <c r="IQO923" s="14"/>
      <c r="IQP923" s="14"/>
      <c r="IQQ923" s="14"/>
      <c r="IQR923" s="14"/>
      <c r="IQS923" s="14"/>
      <c r="IQT923" s="14"/>
      <c r="IQU923" s="14"/>
      <c r="IQV923" s="14"/>
      <c r="IQW923" s="14"/>
      <c r="IQX923" s="14"/>
      <c r="IQY923" s="14"/>
      <c r="IQZ923" s="14"/>
      <c r="IRA923" s="14"/>
      <c r="IRB923" s="14"/>
      <c r="IRC923" s="14"/>
      <c r="IRD923" s="14"/>
      <c r="IRE923" s="14"/>
      <c r="IRF923" s="14"/>
      <c r="IRG923" s="14"/>
      <c r="IRH923" s="14"/>
      <c r="IRI923" s="14"/>
      <c r="IRJ923" s="14"/>
      <c r="IRK923" s="14"/>
      <c r="IRL923" s="14"/>
      <c r="IRM923" s="14"/>
      <c r="IRN923" s="14"/>
      <c r="IRO923" s="14"/>
      <c r="IRP923" s="14"/>
      <c r="IRQ923" s="14"/>
      <c r="IRR923" s="14"/>
      <c r="IRS923" s="14"/>
      <c r="IRT923" s="14"/>
      <c r="IRU923" s="14"/>
      <c r="IRV923" s="14"/>
      <c r="IRW923" s="14"/>
      <c r="IRX923" s="14"/>
      <c r="IRY923" s="14"/>
      <c r="IRZ923" s="14"/>
      <c r="ISA923" s="14"/>
      <c r="ISB923" s="14"/>
      <c r="ISC923" s="14"/>
      <c r="ISD923" s="14"/>
      <c r="ISE923" s="14"/>
      <c r="ISF923" s="14"/>
      <c r="ISG923" s="14"/>
      <c r="ISH923" s="14"/>
      <c r="ISI923" s="14"/>
      <c r="ISJ923" s="14"/>
      <c r="ISK923" s="14"/>
      <c r="ISL923" s="14"/>
      <c r="ISM923" s="14"/>
      <c r="ISN923" s="14"/>
      <c r="ISO923" s="14"/>
      <c r="ISP923" s="14"/>
      <c r="ISQ923" s="14"/>
      <c r="ISR923" s="14"/>
      <c r="ISS923" s="14"/>
      <c r="IST923" s="14"/>
      <c r="ISU923" s="14"/>
      <c r="ISV923" s="14"/>
      <c r="ISW923" s="14"/>
      <c r="ISX923" s="14"/>
      <c r="ISY923" s="14"/>
      <c r="ISZ923" s="14"/>
      <c r="ITA923" s="14"/>
      <c r="ITB923" s="14"/>
      <c r="ITC923" s="14"/>
      <c r="ITD923" s="14"/>
      <c r="ITE923" s="14"/>
      <c r="ITF923" s="14"/>
      <c r="ITG923" s="14"/>
      <c r="ITH923" s="14"/>
      <c r="ITI923" s="14"/>
      <c r="ITJ923" s="14"/>
      <c r="ITK923" s="14"/>
      <c r="ITL923" s="14"/>
      <c r="ITM923" s="14"/>
      <c r="ITN923" s="14"/>
      <c r="ITO923" s="14"/>
      <c r="ITP923" s="14"/>
      <c r="ITQ923" s="14"/>
      <c r="ITR923" s="14"/>
      <c r="ITS923" s="14"/>
      <c r="ITT923" s="14"/>
      <c r="ITU923" s="14"/>
      <c r="ITV923" s="14"/>
      <c r="ITW923" s="14"/>
      <c r="ITX923" s="14"/>
      <c r="ITY923" s="14"/>
      <c r="ITZ923" s="14"/>
      <c r="IUA923" s="14"/>
      <c r="IUB923" s="14"/>
      <c r="IUC923" s="14"/>
      <c r="IUD923" s="14"/>
      <c r="IUE923" s="14"/>
      <c r="IUF923" s="14"/>
      <c r="IUG923" s="14"/>
      <c r="IUH923" s="14"/>
      <c r="IUI923" s="14"/>
      <c r="IUJ923" s="14"/>
      <c r="IUK923" s="14"/>
      <c r="IUL923" s="14"/>
      <c r="IUM923" s="14"/>
      <c r="IUN923" s="14"/>
      <c r="IUO923" s="14"/>
      <c r="IUP923" s="14"/>
      <c r="IUQ923" s="14"/>
      <c r="IUR923" s="14"/>
      <c r="IUS923" s="14"/>
      <c r="IUT923" s="14"/>
      <c r="IUU923" s="14"/>
      <c r="IUV923" s="14"/>
      <c r="IUW923" s="14"/>
      <c r="IUX923" s="14"/>
      <c r="IUY923" s="14"/>
      <c r="IUZ923" s="14"/>
      <c r="IVA923" s="14"/>
      <c r="IVB923" s="14"/>
      <c r="IVC923" s="14"/>
      <c r="IVD923" s="14"/>
      <c r="IVE923" s="14"/>
      <c r="IVF923" s="14"/>
      <c r="IVG923" s="14"/>
      <c r="IVH923" s="14"/>
      <c r="IVI923" s="14"/>
      <c r="IVJ923" s="14"/>
      <c r="IVK923" s="14"/>
      <c r="IVL923" s="14"/>
      <c r="IVM923" s="14"/>
      <c r="IVN923" s="14"/>
      <c r="IVO923" s="14"/>
      <c r="IVP923" s="14"/>
      <c r="IVQ923" s="14"/>
      <c r="IVR923" s="14"/>
      <c r="IVS923" s="14"/>
      <c r="IVT923" s="14"/>
      <c r="IVU923" s="14"/>
      <c r="IVV923" s="14"/>
      <c r="IVW923" s="14"/>
      <c r="IVX923" s="14"/>
      <c r="IVY923" s="14"/>
      <c r="IVZ923" s="14"/>
      <c r="IWA923" s="14"/>
      <c r="IWB923" s="14"/>
      <c r="IWC923" s="14"/>
      <c r="IWD923" s="14"/>
      <c r="IWE923" s="14"/>
      <c r="IWF923" s="14"/>
      <c r="IWG923" s="14"/>
      <c r="IWH923" s="14"/>
      <c r="IWI923" s="14"/>
      <c r="IWJ923" s="14"/>
      <c r="IWK923" s="14"/>
      <c r="IWL923" s="14"/>
      <c r="IWM923" s="14"/>
      <c r="IWN923" s="14"/>
      <c r="IWO923" s="14"/>
      <c r="IWP923" s="14"/>
      <c r="IWQ923" s="14"/>
      <c r="IWR923" s="14"/>
      <c r="IWS923" s="14"/>
      <c r="IWT923" s="14"/>
      <c r="IWU923" s="14"/>
      <c r="IWV923" s="14"/>
      <c r="IWW923" s="14"/>
      <c r="IWX923" s="14"/>
      <c r="IWY923" s="14"/>
      <c r="IWZ923" s="14"/>
      <c r="IXA923" s="14"/>
      <c r="IXB923" s="14"/>
      <c r="IXC923" s="14"/>
      <c r="IXD923" s="14"/>
      <c r="IXE923" s="14"/>
      <c r="IXF923" s="14"/>
      <c r="IXG923" s="14"/>
      <c r="IXH923" s="14"/>
      <c r="IXI923" s="14"/>
      <c r="IXJ923" s="14"/>
      <c r="IXK923" s="14"/>
      <c r="IXL923" s="14"/>
      <c r="IXM923" s="14"/>
      <c r="IXN923" s="14"/>
      <c r="IXO923" s="14"/>
      <c r="IXP923" s="14"/>
      <c r="IXQ923" s="14"/>
      <c r="IXR923" s="14"/>
      <c r="IXS923" s="14"/>
      <c r="IXT923" s="14"/>
      <c r="IXU923" s="14"/>
      <c r="IXV923" s="14"/>
      <c r="IXW923" s="14"/>
      <c r="IXX923" s="14"/>
      <c r="IXY923" s="14"/>
      <c r="IXZ923" s="14"/>
      <c r="IYA923" s="14"/>
      <c r="IYB923" s="14"/>
      <c r="IYC923" s="14"/>
      <c r="IYD923" s="14"/>
      <c r="IYE923" s="14"/>
      <c r="IYF923" s="14"/>
      <c r="IYG923" s="14"/>
      <c r="IYH923" s="14"/>
      <c r="IYI923" s="14"/>
      <c r="IYJ923" s="14"/>
      <c r="IYK923" s="14"/>
      <c r="IYL923" s="14"/>
      <c r="IYM923" s="14"/>
      <c r="IYN923" s="14"/>
      <c r="IYO923" s="14"/>
      <c r="IYP923" s="14"/>
      <c r="IYQ923" s="14"/>
      <c r="IYR923" s="14"/>
      <c r="IYS923" s="14"/>
      <c r="IYT923" s="14"/>
      <c r="IYU923" s="14"/>
      <c r="IYV923" s="14"/>
      <c r="IYW923" s="14"/>
      <c r="IYX923" s="14"/>
      <c r="IYY923" s="14"/>
      <c r="IYZ923" s="14"/>
      <c r="IZA923" s="14"/>
      <c r="IZB923" s="14"/>
      <c r="IZC923" s="14"/>
      <c r="IZD923" s="14"/>
      <c r="IZE923" s="14"/>
      <c r="IZF923" s="14"/>
      <c r="IZG923" s="14"/>
      <c r="IZH923" s="14"/>
      <c r="IZI923" s="14"/>
      <c r="IZJ923" s="14"/>
      <c r="IZK923" s="14"/>
      <c r="IZL923" s="14"/>
      <c r="IZM923" s="14"/>
      <c r="IZN923" s="14"/>
      <c r="IZO923" s="14"/>
      <c r="IZP923" s="14"/>
      <c r="IZQ923" s="14"/>
      <c r="IZR923" s="14"/>
      <c r="IZS923" s="14"/>
      <c r="IZT923" s="14"/>
      <c r="IZU923" s="14"/>
      <c r="IZV923" s="14"/>
      <c r="IZW923" s="14"/>
      <c r="IZX923" s="14"/>
      <c r="IZY923" s="14"/>
      <c r="IZZ923" s="14"/>
      <c r="JAA923" s="14"/>
      <c r="JAB923" s="14"/>
      <c r="JAC923" s="14"/>
      <c r="JAD923" s="14"/>
      <c r="JAE923" s="14"/>
      <c r="JAF923" s="14"/>
      <c r="JAG923" s="14"/>
      <c r="JAH923" s="14"/>
      <c r="JAI923" s="14"/>
      <c r="JAJ923" s="14"/>
      <c r="JAK923" s="14"/>
      <c r="JAL923" s="14"/>
      <c r="JAM923" s="14"/>
      <c r="JAN923" s="14"/>
      <c r="JAO923" s="14"/>
      <c r="JAP923" s="14"/>
      <c r="JAQ923" s="14"/>
      <c r="JAR923" s="14"/>
      <c r="JAS923" s="14"/>
      <c r="JAT923" s="14"/>
      <c r="JAU923" s="14"/>
      <c r="JAV923" s="14"/>
      <c r="JAW923" s="14"/>
      <c r="JAX923" s="14"/>
      <c r="JAY923" s="14"/>
      <c r="JAZ923" s="14"/>
      <c r="JBA923" s="14"/>
      <c r="JBB923" s="14"/>
      <c r="JBC923" s="14"/>
      <c r="JBD923" s="14"/>
      <c r="JBE923" s="14"/>
      <c r="JBF923" s="14"/>
      <c r="JBG923" s="14"/>
      <c r="JBH923" s="14"/>
      <c r="JBI923" s="14"/>
      <c r="JBJ923" s="14"/>
      <c r="JBK923" s="14"/>
      <c r="JBL923" s="14"/>
      <c r="JBM923" s="14"/>
      <c r="JBN923" s="14"/>
      <c r="JBO923" s="14"/>
      <c r="JBP923" s="14"/>
      <c r="JBQ923" s="14"/>
      <c r="JBR923" s="14"/>
      <c r="JBS923" s="14"/>
      <c r="JBT923" s="14"/>
      <c r="JBU923" s="14"/>
      <c r="JBV923" s="14"/>
      <c r="JBW923" s="14"/>
      <c r="JBX923" s="14"/>
      <c r="JBY923" s="14"/>
      <c r="JBZ923" s="14"/>
      <c r="JCA923" s="14"/>
      <c r="JCB923" s="14"/>
      <c r="JCC923" s="14"/>
      <c r="JCD923" s="14"/>
      <c r="JCE923" s="14"/>
      <c r="JCF923" s="14"/>
      <c r="JCG923" s="14"/>
      <c r="JCH923" s="14"/>
      <c r="JCI923" s="14"/>
      <c r="JCJ923" s="14"/>
      <c r="JCK923" s="14"/>
      <c r="JCL923" s="14"/>
      <c r="JCM923" s="14"/>
      <c r="JCN923" s="14"/>
      <c r="JCO923" s="14"/>
      <c r="JCP923" s="14"/>
      <c r="JCQ923" s="14"/>
      <c r="JCR923" s="14"/>
      <c r="JCS923" s="14"/>
      <c r="JCT923" s="14"/>
      <c r="JCU923" s="14"/>
      <c r="JCV923" s="14"/>
      <c r="JCW923" s="14"/>
      <c r="JCX923" s="14"/>
      <c r="JCY923" s="14"/>
      <c r="JCZ923" s="14"/>
      <c r="JDA923" s="14"/>
      <c r="JDB923" s="14"/>
      <c r="JDC923" s="14"/>
      <c r="JDD923" s="14"/>
      <c r="JDE923" s="14"/>
      <c r="JDF923" s="14"/>
      <c r="JDG923" s="14"/>
      <c r="JDH923" s="14"/>
      <c r="JDI923" s="14"/>
      <c r="JDJ923" s="14"/>
      <c r="JDK923" s="14"/>
      <c r="JDL923" s="14"/>
      <c r="JDM923" s="14"/>
      <c r="JDN923" s="14"/>
      <c r="JDO923" s="14"/>
      <c r="JDP923" s="14"/>
      <c r="JDQ923" s="14"/>
      <c r="JDR923" s="14"/>
      <c r="JDS923" s="14"/>
      <c r="JDT923" s="14"/>
      <c r="JDU923" s="14"/>
      <c r="JDV923" s="14"/>
      <c r="JDW923" s="14"/>
      <c r="JDX923" s="14"/>
      <c r="JDY923" s="14"/>
      <c r="JDZ923" s="14"/>
      <c r="JEA923" s="14"/>
      <c r="JEB923" s="14"/>
      <c r="JEC923" s="14"/>
      <c r="JED923" s="14"/>
      <c r="JEE923" s="14"/>
      <c r="JEF923" s="14"/>
      <c r="JEG923" s="14"/>
      <c r="JEH923" s="14"/>
      <c r="JEI923" s="14"/>
      <c r="JEJ923" s="14"/>
      <c r="JEK923" s="14"/>
      <c r="JEL923" s="14"/>
      <c r="JEM923" s="14"/>
      <c r="JEN923" s="14"/>
      <c r="JEO923" s="14"/>
      <c r="JEP923" s="14"/>
      <c r="JEQ923" s="14"/>
      <c r="JER923" s="14"/>
      <c r="JES923" s="14"/>
      <c r="JET923" s="14"/>
      <c r="JEU923" s="14"/>
      <c r="JEV923" s="14"/>
      <c r="JEW923" s="14"/>
      <c r="JEX923" s="14"/>
      <c r="JEY923" s="14"/>
      <c r="JEZ923" s="14"/>
      <c r="JFA923" s="14"/>
      <c r="JFB923" s="14"/>
      <c r="JFC923" s="14"/>
      <c r="JFD923" s="14"/>
      <c r="JFE923" s="14"/>
      <c r="JFF923" s="14"/>
      <c r="JFG923" s="14"/>
      <c r="JFH923" s="14"/>
      <c r="JFI923" s="14"/>
      <c r="JFJ923" s="14"/>
      <c r="JFK923" s="14"/>
      <c r="JFL923" s="14"/>
      <c r="JFM923" s="14"/>
      <c r="JFN923" s="14"/>
      <c r="JFO923" s="14"/>
      <c r="JFP923" s="14"/>
      <c r="JFQ923" s="14"/>
      <c r="JFR923" s="14"/>
      <c r="JFS923" s="14"/>
      <c r="JFT923" s="14"/>
      <c r="JFU923" s="14"/>
      <c r="JFV923" s="14"/>
      <c r="JFW923" s="14"/>
      <c r="JFX923" s="14"/>
      <c r="JFY923" s="14"/>
      <c r="JFZ923" s="14"/>
      <c r="JGA923" s="14"/>
      <c r="JGB923" s="14"/>
      <c r="JGC923" s="14"/>
      <c r="JGD923" s="14"/>
      <c r="JGE923" s="14"/>
      <c r="JGF923" s="14"/>
      <c r="JGG923" s="14"/>
      <c r="JGH923" s="14"/>
      <c r="JGI923" s="14"/>
      <c r="JGJ923" s="14"/>
      <c r="JGK923" s="14"/>
      <c r="JGL923" s="14"/>
      <c r="JGM923" s="14"/>
      <c r="JGN923" s="14"/>
      <c r="JGO923" s="14"/>
      <c r="JGP923" s="14"/>
      <c r="JGQ923" s="14"/>
      <c r="JGR923" s="14"/>
      <c r="JGS923" s="14"/>
      <c r="JGT923" s="14"/>
      <c r="JGU923" s="14"/>
      <c r="JGV923" s="14"/>
      <c r="JGW923" s="14"/>
      <c r="JGX923" s="14"/>
      <c r="JGY923" s="14"/>
      <c r="JGZ923" s="14"/>
      <c r="JHA923" s="14"/>
      <c r="JHB923" s="14"/>
      <c r="JHC923" s="14"/>
      <c r="JHD923" s="14"/>
      <c r="JHE923" s="14"/>
      <c r="JHF923" s="14"/>
      <c r="JHG923" s="14"/>
      <c r="JHH923" s="14"/>
      <c r="JHI923" s="14"/>
      <c r="JHJ923" s="14"/>
      <c r="JHK923" s="14"/>
      <c r="JHL923" s="14"/>
      <c r="JHM923" s="14"/>
      <c r="JHN923" s="14"/>
      <c r="JHO923" s="14"/>
      <c r="JHP923" s="14"/>
      <c r="JHQ923" s="14"/>
      <c r="JHR923" s="14"/>
      <c r="JHS923" s="14"/>
      <c r="JHT923" s="14"/>
      <c r="JHU923" s="14"/>
      <c r="JHV923" s="14"/>
      <c r="JHW923" s="14"/>
      <c r="JHX923" s="14"/>
      <c r="JHY923" s="14"/>
      <c r="JHZ923" s="14"/>
      <c r="JIA923" s="14"/>
      <c r="JIB923" s="14"/>
      <c r="JIC923" s="14"/>
      <c r="JID923" s="14"/>
      <c r="JIE923" s="14"/>
      <c r="JIF923" s="14"/>
      <c r="JIG923" s="14"/>
      <c r="JIH923" s="14"/>
      <c r="JII923" s="14"/>
      <c r="JIJ923" s="14"/>
      <c r="JIK923" s="14"/>
      <c r="JIL923" s="14"/>
      <c r="JIM923" s="14"/>
      <c r="JIN923" s="14"/>
      <c r="JIO923" s="14"/>
      <c r="JIP923" s="14"/>
      <c r="JIQ923" s="14"/>
      <c r="JIR923" s="14"/>
      <c r="JIS923" s="14"/>
      <c r="JIT923" s="14"/>
      <c r="JIU923" s="14"/>
      <c r="JIV923" s="14"/>
      <c r="JIW923" s="14"/>
      <c r="JIX923" s="14"/>
      <c r="JIY923" s="14"/>
      <c r="JIZ923" s="14"/>
      <c r="JJA923" s="14"/>
      <c r="JJB923" s="14"/>
      <c r="JJC923" s="14"/>
      <c r="JJD923" s="14"/>
      <c r="JJE923" s="14"/>
      <c r="JJF923" s="14"/>
      <c r="JJG923" s="14"/>
      <c r="JJH923" s="14"/>
      <c r="JJI923" s="14"/>
      <c r="JJJ923" s="14"/>
      <c r="JJK923" s="14"/>
      <c r="JJL923" s="14"/>
      <c r="JJM923" s="14"/>
      <c r="JJN923" s="14"/>
      <c r="JJO923" s="14"/>
      <c r="JJP923" s="14"/>
      <c r="JJQ923" s="14"/>
      <c r="JJR923" s="14"/>
      <c r="JJS923" s="14"/>
      <c r="JJT923" s="14"/>
      <c r="JJU923" s="14"/>
      <c r="JJV923" s="14"/>
      <c r="JJW923" s="14"/>
      <c r="JJX923" s="14"/>
      <c r="JJY923" s="14"/>
      <c r="JJZ923" s="14"/>
      <c r="JKA923" s="14"/>
      <c r="JKB923" s="14"/>
      <c r="JKC923" s="14"/>
      <c r="JKD923" s="14"/>
      <c r="JKE923" s="14"/>
      <c r="JKF923" s="14"/>
      <c r="JKG923" s="14"/>
      <c r="JKH923" s="14"/>
      <c r="JKI923" s="14"/>
      <c r="JKJ923" s="14"/>
      <c r="JKK923" s="14"/>
      <c r="JKL923" s="14"/>
      <c r="JKM923" s="14"/>
      <c r="JKN923" s="14"/>
      <c r="JKO923" s="14"/>
      <c r="JKP923" s="14"/>
      <c r="JKQ923" s="14"/>
      <c r="JKR923" s="14"/>
      <c r="JKS923" s="14"/>
      <c r="JKT923" s="14"/>
      <c r="JKU923" s="14"/>
      <c r="JKV923" s="14"/>
      <c r="JKW923" s="14"/>
      <c r="JKX923" s="14"/>
      <c r="JKY923" s="14"/>
      <c r="JKZ923" s="14"/>
      <c r="JLA923" s="14"/>
      <c r="JLB923" s="14"/>
      <c r="JLC923" s="14"/>
      <c r="JLD923" s="14"/>
      <c r="JLE923" s="14"/>
      <c r="JLF923" s="14"/>
      <c r="JLG923" s="14"/>
      <c r="JLH923" s="14"/>
      <c r="JLI923" s="14"/>
      <c r="JLJ923" s="14"/>
      <c r="JLK923" s="14"/>
      <c r="JLL923" s="14"/>
      <c r="JLM923" s="14"/>
      <c r="JLN923" s="14"/>
      <c r="JLO923" s="14"/>
      <c r="JLP923" s="14"/>
      <c r="JLQ923" s="14"/>
      <c r="JLR923" s="14"/>
      <c r="JLS923" s="14"/>
      <c r="JLT923" s="14"/>
      <c r="JLU923" s="14"/>
      <c r="JLV923" s="14"/>
      <c r="JLW923" s="14"/>
      <c r="JLX923" s="14"/>
      <c r="JLY923" s="14"/>
      <c r="JLZ923" s="14"/>
      <c r="JMA923" s="14"/>
      <c r="JMB923" s="14"/>
      <c r="JMC923" s="14"/>
      <c r="JMD923" s="14"/>
      <c r="JME923" s="14"/>
      <c r="JMF923" s="14"/>
      <c r="JMG923" s="14"/>
      <c r="JMH923" s="14"/>
      <c r="JMI923" s="14"/>
      <c r="JMJ923" s="14"/>
      <c r="JMK923" s="14"/>
      <c r="JML923" s="14"/>
      <c r="JMM923" s="14"/>
      <c r="JMN923" s="14"/>
      <c r="JMO923" s="14"/>
      <c r="JMP923" s="14"/>
      <c r="JMQ923" s="14"/>
      <c r="JMR923" s="14"/>
      <c r="JMS923" s="14"/>
      <c r="JMT923" s="14"/>
      <c r="JMU923" s="14"/>
      <c r="JMV923" s="14"/>
      <c r="JMW923" s="14"/>
      <c r="JMX923" s="14"/>
      <c r="JMY923" s="14"/>
      <c r="JMZ923" s="14"/>
      <c r="JNA923" s="14"/>
      <c r="JNB923" s="14"/>
      <c r="JNC923" s="14"/>
      <c r="JND923" s="14"/>
      <c r="JNE923" s="14"/>
      <c r="JNF923" s="14"/>
      <c r="JNG923" s="14"/>
      <c r="JNH923" s="14"/>
      <c r="JNI923" s="14"/>
      <c r="JNJ923" s="14"/>
      <c r="JNK923" s="14"/>
      <c r="JNL923" s="14"/>
      <c r="JNM923" s="14"/>
      <c r="JNN923" s="14"/>
      <c r="JNO923" s="14"/>
      <c r="JNP923" s="14"/>
      <c r="JNQ923" s="14"/>
      <c r="JNR923" s="14"/>
      <c r="JNS923" s="14"/>
      <c r="JNT923" s="14"/>
      <c r="JNU923" s="14"/>
      <c r="JNV923" s="14"/>
      <c r="JNW923" s="14"/>
      <c r="JNX923" s="14"/>
      <c r="JNY923" s="14"/>
      <c r="JNZ923" s="14"/>
      <c r="JOA923" s="14"/>
      <c r="JOB923" s="14"/>
      <c r="JOC923" s="14"/>
      <c r="JOD923" s="14"/>
      <c r="JOE923" s="14"/>
      <c r="JOF923" s="14"/>
      <c r="JOG923" s="14"/>
      <c r="JOH923" s="14"/>
      <c r="JOI923" s="14"/>
      <c r="JOJ923" s="14"/>
      <c r="JOK923" s="14"/>
      <c r="JOL923" s="14"/>
      <c r="JOM923" s="14"/>
      <c r="JON923" s="14"/>
      <c r="JOO923" s="14"/>
      <c r="JOP923" s="14"/>
      <c r="JOQ923" s="14"/>
      <c r="JOR923" s="14"/>
      <c r="JOS923" s="14"/>
      <c r="JOT923" s="14"/>
      <c r="JOU923" s="14"/>
      <c r="JOV923" s="14"/>
      <c r="JOW923" s="14"/>
      <c r="JOX923" s="14"/>
      <c r="JOY923" s="14"/>
      <c r="JOZ923" s="14"/>
      <c r="JPA923" s="14"/>
      <c r="JPB923" s="14"/>
      <c r="JPC923" s="14"/>
      <c r="JPD923" s="14"/>
      <c r="JPE923" s="14"/>
      <c r="JPF923" s="14"/>
      <c r="JPG923" s="14"/>
      <c r="JPH923" s="14"/>
      <c r="JPI923" s="14"/>
      <c r="JPJ923" s="14"/>
      <c r="JPK923" s="14"/>
      <c r="JPL923" s="14"/>
      <c r="JPM923" s="14"/>
      <c r="JPN923" s="14"/>
      <c r="JPO923" s="14"/>
      <c r="JPP923" s="14"/>
      <c r="JPQ923" s="14"/>
      <c r="JPR923" s="14"/>
      <c r="JPS923" s="14"/>
      <c r="JPT923" s="14"/>
      <c r="JPU923" s="14"/>
      <c r="JPV923" s="14"/>
      <c r="JPW923" s="14"/>
      <c r="JPX923" s="14"/>
      <c r="JPY923" s="14"/>
      <c r="JPZ923" s="14"/>
      <c r="JQA923" s="14"/>
      <c r="JQB923" s="14"/>
      <c r="JQC923" s="14"/>
      <c r="JQD923" s="14"/>
      <c r="JQE923" s="14"/>
      <c r="JQF923" s="14"/>
      <c r="JQG923" s="14"/>
      <c r="JQH923" s="14"/>
      <c r="JQI923" s="14"/>
      <c r="JQJ923" s="14"/>
      <c r="JQK923" s="14"/>
      <c r="JQL923" s="14"/>
      <c r="JQM923" s="14"/>
      <c r="JQN923" s="14"/>
      <c r="JQO923" s="14"/>
      <c r="JQP923" s="14"/>
      <c r="JQQ923" s="14"/>
      <c r="JQR923" s="14"/>
      <c r="JQS923" s="14"/>
      <c r="JQT923" s="14"/>
      <c r="JQU923" s="14"/>
      <c r="JQV923" s="14"/>
      <c r="JQW923" s="14"/>
      <c r="JQX923" s="14"/>
      <c r="JQY923" s="14"/>
      <c r="JQZ923" s="14"/>
      <c r="JRA923" s="14"/>
      <c r="JRB923" s="14"/>
      <c r="JRC923" s="14"/>
      <c r="JRD923" s="14"/>
      <c r="JRE923" s="14"/>
      <c r="JRF923" s="14"/>
      <c r="JRG923" s="14"/>
      <c r="JRH923" s="14"/>
      <c r="JRI923" s="14"/>
      <c r="JRJ923" s="14"/>
      <c r="JRK923" s="14"/>
      <c r="JRL923" s="14"/>
      <c r="JRM923" s="14"/>
      <c r="JRN923" s="14"/>
      <c r="JRO923" s="14"/>
      <c r="JRP923" s="14"/>
      <c r="JRQ923" s="14"/>
      <c r="JRR923" s="14"/>
      <c r="JRS923" s="14"/>
      <c r="JRT923" s="14"/>
      <c r="JRU923" s="14"/>
      <c r="JRV923" s="14"/>
      <c r="JRW923" s="14"/>
      <c r="JRX923" s="14"/>
      <c r="JRY923" s="14"/>
      <c r="JRZ923" s="14"/>
      <c r="JSA923" s="14"/>
      <c r="JSB923" s="14"/>
      <c r="JSC923" s="14"/>
      <c r="JSD923" s="14"/>
      <c r="JSE923" s="14"/>
      <c r="JSF923" s="14"/>
      <c r="JSG923" s="14"/>
      <c r="JSH923" s="14"/>
      <c r="JSI923" s="14"/>
      <c r="JSJ923" s="14"/>
      <c r="JSK923" s="14"/>
      <c r="JSL923" s="14"/>
      <c r="JSM923" s="14"/>
      <c r="JSN923" s="14"/>
      <c r="JSO923" s="14"/>
      <c r="JSP923" s="14"/>
      <c r="JSQ923" s="14"/>
      <c r="JSR923" s="14"/>
      <c r="JSS923" s="14"/>
      <c r="JST923" s="14"/>
      <c r="JSU923" s="14"/>
      <c r="JSV923" s="14"/>
      <c r="JSW923" s="14"/>
      <c r="JSX923" s="14"/>
      <c r="JSY923" s="14"/>
      <c r="JSZ923" s="14"/>
      <c r="JTA923" s="14"/>
      <c r="JTB923" s="14"/>
      <c r="JTC923" s="14"/>
      <c r="JTD923" s="14"/>
      <c r="JTE923" s="14"/>
      <c r="JTF923" s="14"/>
      <c r="JTG923" s="14"/>
      <c r="JTH923" s="14"/>
      <c r="JTI923" s="14"/>
      <c r="JTJ923" s="14"/>
      <c r="JTK923" s="14"/>
      <c r="JTL923" s="14"/>
      <c r="JTM923" s="14"/>
      <c r="JTN923" s="14"/>
      <c r="JTO923" s="14"/>
      <c r="JTP923" s="14"/>
      <c r="JTQ923" s="14"/>
      <c r="JTR923" s="14"/>
      <c r="JTS923" s="14"/>
      <c r="JTT923" s="14"/>
      <c r="JTU923" s="14"/>
      <c r="JTV923" s="14"/>
      <c r="JTW923" s="14"/>
      <c r="JTX923" s="14"/>
      <c r="JTY923" s="14"/>
      <c r="JTZ923" s="14"/>
      <c r="JUA923" s="14"/>
      <c r="JUB923" s="14"/>
      <c r="JUC923" s="14"/>
      <c r="JUD923" s="14"/>
      <c r="JUE923" s="14"/>
      <c r="JUF923" s="14"/>
      <c r="JUG923" s="14"/>
      <c r="JUH923" s="14"/>
      <c r="JUI923" s="14"/>
      <c r="JUJ923" s="14"/>
      <c r="JUK923" s="14"/>
      <c r="JUL923" s="14"/>
      <c r="JUM923" s="14"/>
      <c r="JUN923" s="14"/>
      <c r="JUO923" s="14"/>
      <c r="JUP923" s="14"/>
      <c r="JUQ923" s="14"/>
      <c r="JUR923" s="14"/>
      <c r="JUS923" s="14"/>
      <c r="JUT923" s="14"/>
      <c r="JUU923" s="14"/>
      <c r="JUV923" s="14"/>
      <c r="JUW923" s="14"/>
      <c r="JUX923" s="14"/>
      <c r="JUY923" s="14"/>
      <c r="JUZ923" s="14"/>
      <c r="JVA923" s="14"/>
      <c r="JVB923" s="14"/>
      <c r="JVC923" s="14"/>
      <c r="JVD923" s="14"/>
      <c r="JVE923" s="14"/>
      <c r="JVF923" s="14"/>
      <c r="JVG923" s="14"/>
      <c r="JVH923" s="14"/>
      <c r="JVI923" s="14"/>
      <c r="JVJ923" s="14"/>
      <c r="JVK923" s="14"/>
      <c r="JVL923" s="14"/>
      <c r="JVM923" s="14"/>
      <c r="JVN923" s="14"/>
      <c r="JVO923" s="14"/>
      <c r="JVP923" s="14"/>
      <c r="JVQ923" s="14"/>
      <c r="JVR923" s="14"/>
      <c r="JVS923" s="14"/>
      <c r="JVT923" s="14"/>
      <c r="JVU923" s="14"/>
      <c r="JVV923" s="14"/>
      <c r="JVW923" s="14"/>
      <c r="JVX923" s="14"/>
      <c r="JVY923" s="14"/>
      <c r="JVZ923" s="14"/>
      <c r="JWA923" s="14"/>
      <c r="JWB923" s="14"/>
      <c r="JWC923" s="14"/>
      <c r="JWD923" s="14"/>
      <c r="JWE923" s="14"/>
      <c r="JWF923" s="14"/>
      <c r="JWG923" s="14"/>
      <c r="JWH923" s="14"/>
      <c r="JWI923" s="14"/>
      <c r="JWJ923" s="14"/>
      <c r="JWK923" s="14"/>
      <c r="JWL923" s="14"/>
      <c r="JWM923" s="14"/>
      <c r="JWN923" s="14"/>
      <c r="JWO923" s="14"/>
      <c r="JWP923" s="14"/>
      <c r="JWQ923" s="14"/>
      <c r="JWR923" s="14"/>
      <c r="JWS923" s="14"/>
      <c r="JWT923" s="14"/>
      <c r="JWU923" s="14"/>
      <c r="JWV923" s="14"/>
      <c r="JWW923" s="14"/>
      <c r="JWX923" s="14"/>
      <c r="JWY923" s="14"/>
      <c r="JWZ923" s="14"/>
      <c r="JXA923" s="14"/>
      <c r="JXB923" s="14"/>
      <c r="JXC923" s="14"/>
      <c r="JXD923" s="14"/>
      <c r="JXE923" s="14"/>
      <c r="JXF923" s="14"/>
      <c r="JXG923" s="14"/>
      <c r="JXH923" s="14"/>
      <c r="JXI923" s="14"/>
      <c r="JXJ923" s="14"/>
      <c r="JXK923" s="14"/>
      <c r="JXL923" s="14"/>
      <c r="JXM923" s="14"/>
      <c r="JXN923" s="14"/>
      <c r="JXO923" s="14"/>
      <c r="JXP923" s="14"/>
      <c r="JXQ923" s="14"/>
      <c r="JXR923" s="14"/>
      <c r="JXS923" s="14"/>
      <c r="JXT923" s="14"/>
      <c r="JXU923" s="14"/>
      <c r="JXV923" s="14"/>
      <c r="JXW923" s="14"/>
      <c r="JXX923" s="14"/>
      <c r="JXY923" s="14"/>
      <c r="JXZ923" s="14"/>
      <c r="JYA923" s="14"/>
      <c r="JYB923" s="14"/>
      <c r="JYC923" s="14"/>
      <c r="JYD923" s="14"/>
      <c r="JYE923" s="14"/>
      <c r="JYF923" s="14"/>
      <c r="JYG923" s="14"/>
      <c r="JYH923" s="14"/>
      <c r="JYI923" s="14"/>
      <c r="JYJ923" s="14"/>
      <c r="JYK923" s="14"/>
      <c r="JYL923" s="14"/>
      <c r="JYM923" s="14"/>
      <c r="JYN923" s="14"/>
      <c r="JYO923" s="14"/>
      <c r="JYP923" s="14"/>
      <c r="JYQ923" s="14"/>
      <c r="JYR923" s="14"/>
      <c r="JYS923" s="14"/>
      <c r="JYT923" s="14"/>
      <c r="JYU923" s="14"/>
      <c r="JYV923" s="14"/>
      <c r="JYW923" s="14"/>
      <c r="JYX923" s="14"/>
      <c r="JYY923" s="14"/>
      <c r="JYZ923" s="14"/>
      <c r="JZA923" s="14"/>
      <c r="JZB923" s="14"/>
      <c r="JZC923" s="14"/>
      <c r="JZD923" s="14"/>
      <c r="JZE923" s="14"/>
      <c r="JZF923" s="14"/>
      <c r="JZG923" s="14"/>
      <c r="JZH923" s="14"/>
      <c r="JZI923" s="14"/>
      <c r="JZJ923" s="14"/>
      <c r="JZK923" s="14"/>
      <c r="JZL923" s="14"/>
      <c r="JZM923" s="14"/>
      <c r="JZN923" s="14"/>
      <c r="JZO923" s="14"/>
      <c r="JZP923" s="14"/>
      <c r="JZQ923" s="14"/>
      <c r="JZR923" s="14"/>
      <c r="JZS923" s="14"/>
      <c r="JZT923" s="14"/>
      <c r="JZU923" s="14"/>
      <c r="JZV923" s="14"/>
      <c r="JZW923" s="14"/>
      <c r="JZX923" s="14"/>
      <c r="JZY923" s="14"/>
      <c r="JZZ923" s="14"/>
      <c r="KAA923" s="14"/>
      <c r="KAB923" s="14"/>
      <c r="KAC923" s="14"/>
      <c r="KAD923" s="14"/>
      <c r="KAE923" s="14"/>
      <c r="KAF923" s="14"/>
      <c r="KAG923" s="14"/>
      <c r="KAH923" s="14"/>
      <c r="KAI923" s="14"/>
      <c r="KAJ923" s="14"/>
      <c r="KAK923" s="14"/>
      <c r="KAL923" s="14"/>
      <c r="KAM923" s="14"/>
      <c r="KAN923" s="14"/>
      <c r="KAO923" s="14"/>
      <c r="KAP923" s="14"/>
      <c r="KAQ923" s="14"/>
      <c r="KAR923" s="14"/>
      <c r="KAS923" s="14"/>
      <c r="KAT923" s="14"/>
      <c r="KAU923" s="14"/>
      <c r="KAV923" s="14"/>
      <c r="KAW923" s="14"/>
      <c r="KAX923" s="14"/>
      <c r="KAY923" s="14"/>
      <c r="KAZ923" s="14"/>
      <c r="KBA923" s="14"/>
      <c r="KBB923" s="14"/>
      <c r="KBC923" s="14"/>
      <c r="KBD923" s="14"/>
      <c r="KBE923" s="14"/>
      <c r="KBF923" s="14"/>
      <c r="KBG923" s="14"/>
      <c r="KBH923" s="14"/>
      <c r="KBI923" s="14"/>
      <c r="KBJ923" s="14"/>
      <c r="KBK923" s="14"/>
      <c r="KBL923" s="14"/>
      <c r="KBM923" s="14"/>
      <c r="KBN923" s="14"/>
      <c r="KBO923" s="14"/>
      <c r="KBP923" s="14"/>
      <c r="KBQ923" s="14"/>
      <c r="KBR923" s="14"/>
      <c r="KBS923" s="14"/>
      <c r="KBT923" s="14"/>
      <c r="KBU923" s="14"/>
      <c r="KBV923" s="14"/>
      <c r="KBW923" s="14"/>
      <c r="KBX923" s="14"/>
      <c r="KBY923" s="14"/>
      <c r="KBZ923" s="14"/>
      <c r="KCA923" s="14"/>
      <c r="KCB923" s="14"/>
      <c r="KCC923" s="14"/>
      <c r="KCD923" s="14"/>
      <c r="KCE923" s="14"/>
      <c r="KCF923" s="14"/>
      <c r="KCG923" s="14"/>
      <c r="KCH923" s="14"/>
      <c r="KCI923" s="14"/>
      <c r="KCJ923" s="14"/>
      <c r="KCK923" s="14"/>
      <c r="KCL923" s="14"/>
      <c r="KCM923" s="14"/>
      <c r="KCN923" s="14"/>
      <c r="KCO923" s="14"/>
      <c r="KCP923" s="14"/>
      <c r="KCQ923" s="14"/>
      <c r="KCR923" s="14"/>
      <c r="KCS923" s="14"/>
      <c r="KCT923" s="14"/>
      <c r="KCU923" s="14"/>
      <c r="KCV923" s="14"/>
      <c r="KCW923" s="14"/>
      <c r="KCX923" s="14"/>
      <c r="KCY923" s="14"/>
      <c r="KCZ923" s="14"/>
      <c r="KDA923" s="14"/>
      <c r="KDB923" s="14"/>
      <c r="KDC923" s="14"/>
      <c r="KDD923" s="14"/>
      <c r="KDE923" s="14"/>
      <c r="KDF923" s="14"/>
      <c r="KDG923" s="14"/>
      <c r="KDH923" s="14"/>
      <c r="KDI923" s="14"/>
      <c r="KDJ923" s="14"/>
      <c r="KDK923" s="14"/>
      <c r="KDL923" s="14"/>
      <c r="KDM923" s="14"/>
      <c r="KDN923" s="14"/>
      <c r="KDO923" s="14"/>
      <c r="KDP923" s="14"/>
      <c r="KDQ923" s="14"/>
      <c r="KDR923" s="14"/>
      <c r="KDS923" s="14"/>
      <c r="KDT923" s="14"/>
      <c r="KDU923" s="14"/>
      <c r="KDV923" s="14"/>
      <c r="KDW923" s="14"/>
      <c r="KDX923" s="14"/>
      <c r="KDY923" s="14"/>
      <c r="KDZ923" s="14"/>
      <c r="KEA923" s="14"/>
      <c r="KEB923" s="14"/>
      <c r="KEC923" s="14"/>
      <c r="KED923" s="14"/>
      <c r="KEE923" s="14"/>
      <c r="KEF923" s="14"/>
      <c r="KEG923" s="14"/>
      <c r="KEH923" s="14"/>
      <c r="KEI923" s="14"/>
      <c r="KEJ923" s="14"/>
      <c r="KEK923" s="14"/>
      <c r="KEL923" s="14"/>
      <c r="KEM923" s="14"/>
      <c r="KEN923" s="14"/>
      <c r="KEO923" s="14"/>
      <c r="KEP923" s="14"/>
      <c r="KEQ923" s="14"/>
      <c r="KER923" s="14"/>
      <c r="KES923" s="14"/>
      <c r="KET923" s="14"/>
      <c r="KEU923" s="14"/>
      <c r="KEV923" s="14"/>
      <c r="KEW923" s="14"/>
      <c r="KEX923" s="14"/>
      <c r="KEY923" s="14"/>
      <c r="KEZ923" s="14"/>
      <c r="KFA923" s="14"/>
      <c r="KFB923" s="14"/>
      <c r="KFC923" s="14"/>
      <c r="KFD923" s="14"/>
      <c r="KFE923" s="14"/>
      <c r="KFF923" s="14"/>
      <c r="KFG923" s="14"/>
      <c r="KFH923" s="14"/>
      <c r="KFI923" s="14"/>
      <c r="KFJ923" s="14"/>
      <c r="KFK923" s="14"/>
      <c r="KFL923" s="14"/>
      <c r="KFM923" s="14"/>
      <c r="KFN923" s="14"/>
      <c r="KFO923" s="14"/>
      <c r="KFP923" s="14"/>
      <c r="KFQ923" s="14"/>
      <c r="KFR923" s="14"/>
      <c r="KFS923" s="14"/>
      <c r="KFT923" s="14"/>
      <c r="KFU923" s="14"/>
      <c r="KFV923" s="14"/>
      <c r="KFW923" s="14"/>
      <c r="KFX923" s="14"/>
      <c r="KFY923" s="14"/>
      <c r="KFZ923" s="14"/>
      <c r="KGA923" s="14"/>
      <c r="KGB923" s="14"/>
      <c r="KGC923" s="14"/>
      <c r="KGD923" s="14"/>
      <c r="KGE923" s="14"/>
      <c r="KGF923" s="14"/>
      <c r="KGG923" s="14"/>
      <c r="KGH923" s="14"/>
      <c r="KGI923" s="14"/>
      <c r="KGJ923" s="14"/>
      <c r="KGK923" s="14"/>
      <c r="KGL923" s="14"/>
      <c r="KGM923" s="14"/>
      <c r="KGN923" s="14"/>
      <c r="KGO923" s="14"/>
      <c r="KGP923" s="14"/>
      <c r="KGQ923" s="14"/>
      <c r="KGR923" s="14"/>
      <c r="KGS923" s="14"/>
      <c r="KGT923" s="14"/>
      <c r="KGU923" s="14"/>
      <c r="KGV923" s="14"/>
      <c r="KGW923" s="14"/>
      <c r="KGX923" s="14"/>
      <c r="KGY923" s="14"/>
      <c r="KGZ923" s="14"/>
      <c r="KHA923" s="14"/>
      <c r="KHB923" s="14"/>
      <c r="KHC923" s="14"/>
      <c r="KHD923" s="14"/>
      <c r="KHE923" s="14"/>
      <c r="KHF923" s="14"/>
      <c r="KHG923" s="14"/>
      <c r="KHH923" s="14"/>
      <c r="KHI923" s="14"/>
      <c r="KHJ923" s="14"/>
      <c r="KHK923" s="14"/>
      <c r="KHL923" s="14"/>
      <c r="KHM923" s="14"/>
      <c r="KHN923" s="14"/>
      <c r="KHO923" s="14"/>
      <c r="KHP923" s="14"/>
      <c r="KHQ923" s="14"/>
      <c r="KHR923" s="14"/>
      <c r="KHS923" s="14"/>
      <c r="KHT923" s="14"/>
      <c r="KHU923" s="14"/>
      <c r="KHV923" s="14"/>
      <c r="KHW923" s="14"/>
      <c r="KHX923" s="14"/>
      <c r="KHY923" s="14"/>
      <c r="KHZ923" s="14"/>
      <c r="KIA923" s="14"/>
      <c r="KIB923" s="14"/>
      <c r="KIC923" s="14"/>
      <c r="KID923" s="14"/>
      <c r="KIE923" s="14"/>
      <c r="KIF923" s="14"/>
      <c r="KIG923" s="14"/>
      <c r="KIH923" s="14"/>
      <c r="KII923" s="14"/>
      <c r="KIJ923" s="14"/>
      <c r="KIK923" s="14"/>
      <c r="KIL923" s="14"/>
      <c r="KIM923" s="14"/>
      <c r="KIN923" s="14"/>
      <c r="KIO923" s="14"/>
      <c r="KIP923" s="14"/>
      <c r="KIQ923" s="14"/>
      <c r="KIR923" s="14"/>
      <c r="KIS923" s="14"/>
      <c r="KIT923" s="14"/>
      <c r="KIU923" s="14"/>
      <c r="KIV923" s="14"/>
      <c r="KIW923" s="14"/>
      <c r="KIX923" s="14"/>
      <c r="KIY923" s="14"/>
      <c r="KIZ923" s="14"/>
      <c r="KJA923" s="14"/>
      <c r="KJB923" s="14"/>
      <c r="KJC923" s="14"/>
      <c r="KJD923" s="14"/>
      <c r="KJE923" s="14"/>
      <c r="KJF923" s="14"/>
      <c r="KJG923" s="14"/>
      <c r="KJH923" s="14"/>
      <c r="KJI923" s="14"/>
      <c r="KJJ923" s="14"/>
      <c r="KJK923" s="14"/>
      <c r="KJL923" s="14"/>
      <c r="KJM923" s="14"/>
      <c r="KJN923" s="14"/>
      <c r="KJO923" s="14"/>
      <c r="KJP923" s="14"/>
      <c r="KJQ923" s="14"/>
      <c r="KJR923" s="14"/>
      <c r="KJS923" s="14"/>
      <c r="KJT923" s="14"/>
      <c r="KJU923" s="14"/>
      <c r="KJV923" s="14"/>
      <c r="KJW923" s="14"/>
      <c r="KJX923" s="14"/>
      <c r="KJY923" s="14"/>
      <c r="KJZ923" s="14"/>
      <c r="KKA923" s="14"/>
      <c r="KKB923" s="14"/>
      <c r="KKC923" s="14"/>
      <c r="KKD923" s="14"/>
      <c r="KKE923" s="14"/>
      <c r="KKF923" s="14"/>
      <c r="KKG923" s="14"/>
      <c r="KKH923" s="14"/>
      <c r="KKI923" s="14"/>
      <c r="KKJ923" s="14"/>
      <c r="KKK923" s="14"/>
      <c r="KKL923" s="14"/>
      <c r="KKM923" s="14"/>
      <c r="KKN923" s="14"/>
      <c r="KKO923" s="14"/>
      <c r="KKP923" s="14"/>
      <c r="KKQ923" s="14"/>
      <c r="KKR923" s="14"/>
      <c r="KKS923" s="14"/>
      <c r="KKT923" s="14"/>
      <c r="KKU923" s="14"/>
      <c r="KKV923" s="14"/>
      <c r="KKW923" s="14"/>
      <c r="KKX923" s="14"/>
      <c r="KKY923" s="14"/>
      <c r="KKZ923" s="14"/>
      <c r="KLA923" s="14"/>
      <c r="KLB923" s="14"/>
      <c r="KLC923" s="14"/>
      <c r="KLD923" s="14"/>
      <c r="KLE923" s="14"/>
      <c r="KLF923" s="14"/>
      <c r="KLG923" s="14"/>
      <c r="KLH923" s="14"/>
      <c r="KLI923" s="14"/>
      <c r="KLJ923" s="14"/>
      <c r="KLK923" s="14"/>
      <c r="KLL923" s="14"/>
      <c r="KLM923" s="14"/>
      <c r="KLN923" s="14"/>
      <c r="KLO923" s="14"/>
      <c r="KLP923" s="14"/>
      <c r="KLQ923" s="14"/>
      <c r="KLR923" s="14"/>
      <c r="KLS923" s="14"/>
      <c r="KLT923" s="14"/>
      <c r="KLU923" s="14"/>
      <c r="KLV923" s="14"/>
      <c r="KLW923" s="14"/>
      <c r="KLX923" s="14"/>
      <c r="KLY923" s="14"/>
      <c r="KLZ923" s="14"/>
      <c r="KMA923" s="14"/>
      <c r="KMB923" s="14"/>
      <c r="KMC923" s="14"/>
      <c r="KMD923" s="14"/>
      <c r="KME923" s="14"/>
      <c r="KMF923" s="14"/>
      <c r="KMG923" s="14"/>
      <c r="KMH923" s="14"/>
      <c r="KMI923" s="14"/>
      <c r="KMJ923" s="14"/>
      <c r="KMK923" s="14"/>
      <c r="KML923" s="14"/>
      <c r="KMM923" s="14"/>
      <c r="KMN923" s="14"/>
      <c r="KMO923" s="14"/>
      <c r="KMP923" s="14"/>
      <c r="KMQ923" s="14"/>
      <c r="KMR923" s="14"/>
      <c r="KMS923" s="14"/>
      <c r="KMT923" s="14"/>
      <c r="KMU923" s="14"/>
      <c r="KMV923" s="14"/>
      <c r="KMW923" s="14"/>
      <c r="KMX923" s="14"/>
      <c r="KMY923" s="14"/>
      <c r="KMZ923" s="14"/>
      <c r="KNA923" s="14"/>
      <c r="KNB923" s="14"/>
      <c r="KNC923" s="14"/>
      <c r="KND923" s="14"/>
      <c r="KNE923" s="14"/>
      <c r="KNF923" s="14"/>
      <c r="KNG923" s="14"/>
      <c r="KNH923" s="14"/>
      <c r="KNI923" s="14"/>
      <c r="KNJ923" s="14"/>
      <c r="KNK923" s="14"/>
      <c r="KNL923" s="14"/>
      <c r="KNM923" s="14"/>
      <c r="KNN923" s="14"/>
      <c r="KNO923" s="14"/>
      <c r="KNP923" s="14"/>
      <c r="KNQ923" s="14"/>
      <c r="KNR923" s="14"/>
      <c r="KNS923" s="14"/>
      <c r="KNT923" s="14"/>
      <c r="KNU923" s="14"/>
      <c r="KNV923" s="14"/>
      <c r="KNW923" s="14"/>
      <c r="KNX923" s="14"/>
      <c r="KNY923" s="14"/>
      <c r="KNZ923" s="14"/>
      <c r="KOA923" s="14"/>
      <c r="KOB923" s="14"/>
      <c r="KOC923" s="14"/>
      <c r="KOD923" s="14"/>
      <c r="KOE923" s="14"/>
      <c r="KOF923" s="14"/>
      <c r="KOG923" s="14"/>
      <c r="KOH923" s="14"/>
      <c r="KOI923" s="14"/>
      <c r="KOJ923" s="14"/>
      <c r="KOK923" s="14"/>
      <c r="KOL923" s="14"/>
      <c r="KOM923" s="14"/>
      <c r="KON923" s="14"/>
      <c r="KOO923" s="14"/>
      <c r="KOP923" s="14"/>
      <c r="KOQ923" s="14"/>
      <c r="KOR923" s="14"/>
      <c r="KOS923" s="14"/>
      <c r="KOT923" s="14"/>
      <c r="KOU923" s="14"/>
      <c r="KOV923" s="14"/>
      <c r="KOW923" s="14"/>
      <c r="KOX923" s="14"/>
      <c r="KOY923" s="14"/>
      <c r="KOZ923" s="14"/>
      <c r="KPA923" s="14"/>
      <c r="KPB923" s="14"/>
      <c r="KPC923" s="14"/>
      <c r="KPD923" s="14"/>
      <c r="KPE923" s="14"/>
      <c r="KPF923" s="14"/>
      <c r="KPG923" s="14"/>
      <c r="KPH923" s="14"/>
      <c r="KPI923" s="14"/>
      <c r="KPJ923" s="14"/>
      <c r="KPK923" s="14"/>
      <c r="KPL923" s="14"/>
      <c r="KPM923" s="14"/>
      <c r="KPN923" s="14"/>
      <c r="KPO923" s="14"/>
      <c r="KPP923" s="14"/>
      <c r="KPQ923" s="14"/>
      <c r="KPR923" s="14"/>
      <c r="KPS923" s="14"/>
      <c r="KPT923" s="14"/>
      <c r="KPU923" s="14"/>
      <c r="KPV923" s="14"/>
      <c r="KPW923" s="14"/>
      <c r="KPX923" s="14"/>
      <c r="KPY923" s="14"/>
      <c r="KPZ923" s="14"/>
      <c r="KQA923" s="14"/>
      <c r="KQB923" s="14"/>
      <c r="KQC923" s="14"/>
      <c r="KQD923" s="14"/>
      <c r="KQE923" s="14"/>
      <c r="KQF923" s="14"/>
      <c r="KQG923" s="14"/>
      <c r="KQH923" s="14"/>
      <c r="KQI923" s="14"/>
      <c r="KQJ923" s="14"/>
      <c r="KQK923" s="14"/>
      <c r="KQL923" s="14"/>
      <c r="KQM923" s="14"/>
      <c r="KQN923" s="14"/>
      <c r="KQO923" s="14"/>
      <c r="KQP923" s="14"/>
      <c r="KQQ923" s="14"/>
      <c r="KQR923" s="14"/>
      <c r="KQS923" s="14"/>
      <c r="KQT923" s="14"/>
      <c r="KQU923" s="14"/>
      <c r="KQV923" s="14"/>
      <c r="KQW923" s="14"/>
      <c r="KQX923" s="14"/>
      <c r="KQY923" s="14"/>
      <c r="KQZ923" s="14"/>
      <c r="KRA923" s="14"/>
      <c r="KRB923" s="14"/>
      <c r="KRC923" s="14"/>
      <c r="KRD923" s="14"/>
      <c r="KRE923" s="14"/>
      <c r="KRF923" s="14"/>
      <c r="KRG923" s="14"/>
      <c r="KRH923" s="14"/>
      <c r="KRI923" s="14"/>
      <c r="KRJ923" s="14"/>
      <c r="KRK923" s="14"/>
      <c r="KRL923" s="14"/>
      <c r="KRM923" s="14"/>
      <c r="KRN923" s="14"/>
      <c r="KRO923" s="14"/>
      <c r="KRP923" s="14"/>
      <c r="KRQ923" s="14"/>
      <c r="KRR923" s="14"/>
      <c r="KRS923" s="14"/>
      <c r="KRT923" s="14"/>
      <c r="KRU923" s="14"/>
      <c r="KRV923" s="14"/>
      <c r="KRW923" s="14"/>
      <c r="KRX923" s="14"/>
      <c r="KRY923" s="14"/>
      <c r="KRZ923" s="14"/>
      <c r="KSA923" s="14"/>
      <c r="KSB923" s="14"/>
      <c r="KSC923" s="14"/>
      <c r="KSD923" s="14"/>
      <c r="KSE923" s="14"/>
      <c r="KSF923" s="14"/>
      <c r="KSG923" s="14"/>
      <c r="KSH923" s="14"/>
      <c r="KSI923" s="14"/>
      <c r="KSJ923" s="14"/>
      <c r="KSK923" s="14"/>
      <c r="KSL923" s="14"/>
      <c r="KSM923" s="14"/>
      <c r="KSN923" s="14"/>
      <c r="KSO923" s="14"/>
      <c r="KSP923" s="14"/>
      <c r="KSQ923" s="14"/>
      <c r="KSR923" s="14"/>
      <c r="KSS923" s="14"/>
      <c r="KST923" s="14"/>
      <c r="KSU923" s="14"/>
      <c r="KSV923" s="14"/>
      <c r="KSW923" s="14"/>
      <c r="KSX923" s="14"/>
      <c r="KSY923" s="14"/>
      <c r="KSZ923" s="14"/>
      <c r="KTA923" s="14"/>
      <c r="KTB923" s="14"/>
      <c r="KTC923" s="14"/>
      <c r="KTD923" s="14"/>
      <c r="KTE923" s="14"/>
      <c r="KTF923" s="14"/>
      <c r="KTG923" s="14"/>
      <c r="KTH923" s="14"/>
      <c r="KTI923" s="14"/>
      <c r="KTJ923" s="14"/>
      <c r="KTK923" s="14"/>
      <c r="KTL923" s="14"/>
      <c r="KTM923" s="14"/>
      <c r="KTN923" s="14"/>
      <c r="KTO923" s="14"/>
      <c r="KTP923" s="14"/>
      <c r="KTQ923" s="14"/>
      <c r="KTR923" s="14"/>
      <c r="KTS923" s="14"/>
      <c r="KTT923" s="14"/>
      <c r="KTU923" s="14"/>
      <c r="KTV923" s="14"/>
      <c r="KTW923" s="14"/>
      <c r="KTX923" s="14"/>
      <c r="KTY923" s="14"/>
      <c r="KTZ923" s="14"/>
      <c r="KUA923" s="14"/>
      <c r="KUB923" s="14"/>
      <c r="KUC923" s="14"/>
      <c r="KUD923" s="14"/>
      <c r="KUE923" s="14"/>
      <c r="KUF923" s="14"/>
      <c r="KUG923" s="14"/>
      <c r="KUH923" s="14"/>
      <c r="KUI923" s="14"/>
      <c r="KUJ923" s="14"/>
      <c r="KUK923" s="14"/>
      <c r="KUL923" s="14"/>
      <c r="KUM923" s="14"/>
      <c r="KUN923" s="14"/>
      <c r="KUO923" s="14"/>
      <c r="KUP923" s="14"/>
      <c r="KUQ923" s="14"/>
      <c r="KUR923" s="14"/>
      <c r="KUS923" s="14"/>
      <c r="KUT923" s="14"/>
      <c r="KUU923" s="14"/>
      <c r="KUV923" s="14"/>
      <c r="KUW923" s="14"/>
      <c r="KUX923" s="14"/>
      <c r="KUY923" s="14"/>
      <c r="KUZ923" s="14"/>
      <c r="KVA923" s="14"/>
      <c r="KVB923" s="14"/>
      <c r="KVC923" s="14"/>
      <c r="KVD923" s="14"/>
      <c r="KVE923" s="14"/>
      <c r="KVF923" s="14"/>
      <c r="KVG923" s="14"/>
      <c r="KVH923" s="14"/>
      <c r="KVI923" s="14"/>
      <c r="KVJ923" s="14"/>
      <c r="KVK923" s="14"/>
      <c r="KVL923" s="14"/>
      <c r="KVM923" s="14"/>
      <c r="KVN923" s="14"/>
      <c r="KVO923" s="14"/>
      <c r="KVP923" s="14"/>
      <c r="KVQ923" s="14"/>
      <c r="KVR923" s="14"/>
      <c r="KVS923" s="14"/>
      <c r="KVT923" s="14"/>
      <c r="KVU923" s="14"/>
      <c r="KVV923" s="14"/>
      <c r="KVW923" s="14"/>
      <c r="KVX923" s="14"/>
      <c r="KVY923" s="14"/>
      <c r="KVZ923" s="14"/>
      <c r="KWA923" s="14"/>
      <c r="KWB923" s="14"/>
      <c r="KWC923" s="14"/>
      <c r="KWD923" s="14"/>
      <c r="KWE923" s="14"/>
      <c r="KWF923" s="14"/>
      <c r="KWG923" s="14"/>
      <c r="KWH923" s="14"/>
      <c r="KWI923" s="14"/>
      <c r="KWJ923" s="14"/>
      <c r="KWK923" s="14"/>
      <c r="KWL923" s="14"/>
      <c r="KWM923" s="14"/>
      <c r="KWN923" s="14"/>
      <c r="KWO923" s="14"/>
      <c r="KWP923" s="14"/>
      <c r="KWQ923" s="14"/>
      <c r="KWR923" s="14"/>
      <c r="KWS923" s="14"/>
      <c r="KWT923" s="14"/>
      <c r="KWU923" s="14"/>
      <c r="KWV923" s="14"/>
      <c r="KWW923" s="14"/>
      <c r="KWX923" s="14"/>
      <c r="KWY923" s="14"/>
      <c r="KWZ923" s="14"/>
      <c r="KXA923" s="14"/>
      <c r="KXB923" s="14"/>
      <c r="KXC923" s="14"/>
      <c r="KXD923" s="14"/>
      <c r="KXE923" s="14"/>
      <c r="KXF923" s="14"/>
      <c r="KXG923" s="14"/>
      <c r="KXH923" s="14"/>
      <c r="KXI923" s="14"/>
      <c r="KXJ923" s="14"/>
      <c r="KXK923" s="14"/>
      <c r="KXL923" s="14"/>
      <c r="KXM923" s="14"/>
      <c r="KXN923" s="14"/>
      <c r="KXO923" s="14"/>
      <c r="KXP923" s="14"/>
      <c r="KXQ923" s="14"/>
      <c r="KXR923" s="14"/>
      <c r="KXS923" s="14"/>
      <c r="KXT923" s="14"/>
      <c r="KXU923" s="14"/>
      <c r="KXV923" s="14"/>
      <c r="KXW923" s="14"/>
      <c r="KXX923" s="14"/>
      <c r="KXY923" s="14"/>
      <c r="KXZ923" s="14"/>
      <c r="KYA923" s="14"/>
      <c r="KYB923" s="14"/>
      <c r="KYC923" s="14"/>
      <c r="KYD923" s="14"/>
      <c r="KYE923" s="14"/>
      <c r="KYF923" s="14"/>
      <c r="KYG923" s="14"/>
      <c r="KYH923" s="14"/>
      <c r="KYI923" s="14"/>
      <c r="KYJ923" s="14"/>
      <c r="KYK923" s="14"/>
      <c r="KYL923" s="14"/>
      <c r="KYM923" s="14"/>
      <c r="KYN923" s="14"/>
      <c r="KYO923" s="14"/>
      <c r="KYP923" s="14"/>
      <c r="KYQ923" s="14"/>
      <c r="KYR923" s="14"/>
      <c r="KYS923" s="14"/>
      <c r="KYT923" s="14"/>
      <c r="KYU923" s="14"/>
      <c r="KYV923" s="14"/>
      <c r="KYW923" s="14"/>
      <c r="KYX923" s="14"/>
      <c r="KYY923" s="14"/>
      <c r="KYZ923" s="14"/>
      <c r="KZA923" s="14"/>
      <c r="KZB923" s="14"/>
      <c r="KZC923" s="14"/>
      <c r="KZD923" s="14"/>
      <c r="KZE923" s="14"/>
      <c r="KZF923" s="14"/>
      <c r="KZG923" s="14"/>
      <c r="KZH923" s="14"/>
      <c r="KZI923" s="14"/>
      <c r="KZJ923" s="14"/>
      <c r="KZK923" s="14"/>
      <c r="KZL923" s="14"/>
      <c r="KZM923" s="14"/>
      <c r="KZN923" s="14"/>
      <c r="KZO923" s="14"/>
      <c r="KZP923" s="14"/>
      <c r="KZQ923" s="14"/>
      <c r="KZR923" s="14"/>
      <c r="KZS923" s="14"/>
      <c r="KZT923" s="14"/>
      <c r="KZU923" s="14"/>
      <c r="KZV923" s="14"/>
      <c r="KZW923" s="14"/>
      <c r="KZX923" s="14"/>
      <c r="KZY923" s="14"/>
      <c r="KZZ923" s="14"/>
      <c r="LAA923" s="14"/>
      <c r="LAB923" s="14"/>
      <c r="LAC923" s="14"/>
      <c r="LAD923" s="14"/>
      <c r="LAE923" s="14"/>
      <c r="LAF923" s="14"/>
      <c r="LAG923" s="14"/>
      <c r="LAH923" s="14"/>
      <c r="LAI923" s="14"/>
      <c r="LAJ923" s="14"/>
      <c r="LAK923" s="14"/>
      <c r="LAL923" s="14"/>
      <c r="LAM923" s="14"/>
      <c r="LAN923" s="14"/>
      <c r="LAO923" s="14"/>
      <c r="LAP923" s="14"/>
      <c r="LAQ923" s="14"/>
      <c r="LAR923" s="14"/>
      <c r="LAS923" s="14"/>
      <c r="LAT923" s="14"/>
      <c r="LAU923" s="14"/>
      <c r="LAV923" s="14"/>
      <c r="LAW923" s="14"/>
      <c r="LAX923" s="14"/>
      <c r="LAY923" s="14"/>
      <c r="LAZ923" s="14"/>
      <c r="LBA923" s="14"/>
      <c r="LBB923" s="14"/>
      <c r="LBC923" s="14"/>
      <c r="LBD923" s="14"/>
      <c r="LBE923" s="14"/>
      <c r="LBF923" s="14"/>
      <c r="LBG923" s="14"/>
      <c r="LBH923" s="14"/>
      <c r="LBI923" s="14"/>
      <c r="LBJ923" s="14"/>
      <c r="LBK923" s="14"/>
      <c r="LBL923" s="14"/>
      <c r="LBM923" s="14"/>
      <c r="LBN923" s="14"/>
      <c r="LBO923" s="14"/>
      <c r="LBP923" s="14"/>
      <c r="LBQ923" s="14"/>
      <c r="LBR923" s="14"/>
      <c r="LBS923" s="14"/>
      <c r="LBT923" s="14"/>
      <c r="LBU923" s="14"/>
      <c r="LBV923" s="14"/>
      <c r="LBW923" s="14"/>
      <c r="LBX923" s="14"/>
      <c r="LBY923" s="14"/>
      <c r="LBZ923" s="14"/>
      <c r="LCA923" s="14"/>
      <c r="LCB923" s="14"/>
      <c r="LCC923" s="14"/>
      <c r="LCD923" s="14"/>
      <c r="LCE923" s="14"/>
      <c r="LCF923" s="14"/>
      <c r="LCG923" s="14"/>
      <c r="LCH923" s="14"/>
      <c r="LCI923" s="14"/>
      <c r="LCJ923" s="14"/>
      <c r="LCK923" s="14"/>
      <c r="LCL923" s="14"/>
      <c r="LCM923" s="14"/>
      <c r="LCN923" s="14"/>
      <c r="LCO923" s="14"/>
      <c r="LCP923" s="14"/>
      <c r="LCQ923" s="14"/>
      <c r="LCR923" s="14"/>
      <c r="LCS923" s="14"/>
      <c r="LCT923" s="14"/>
      <c r="LCU923" s="14"/>
      <c r="LCV923" s="14"/>
      <c r="LCW923" s="14"/>
      <c r="LCX923" s="14"/>
      <c r="LCY923" s="14"/>
      <c r="LCZ923" s="14"/>
      <c r="LDA923" s="14"/>
      <c r="LDB923" s="14"/>
      <c r="LDC923" s="14"/>
      <c r="LDD923" s="14"/>
      <c r="LDE923" s="14"/>
      <c r="LDF923" s="14"/>
      <c r="LDG923" s="14"/>
      <c r="LDH923" s="14"/>
      <c r="LDI923" s="14"/>
      <c r="LDJ923" s="14"/>
      <c r="LDK923" s="14"/>
      <c r="LDL923" s="14"/>
      <c r="LDM923" s="14"/>
      <c r="LDN923" s="14"/>
      <c r="LDO923" s="14"/>
      <c r="LDP923" s="14"/>
      <c r="LDQ923" s="14"/>
      <c r="LDR923" s="14"/>
      <c r="LDS923" s="14"/>
      <c r="LDT923" s="14"/>
      <c r="LDU923" s="14"/>
      <c r="LDV923" s="14"/>
      <c r="LDW923" s="14"/>
      <c r="LDX923" s="14"/>
      <c r="LDY923" s="14"/>
      <c r="LDZ923" s="14"/>
      <c r="LEA923" s="14"/>
      <c r="LEB923" s="14"/>
      <c r="LEC923" s="14"/>
      <c r="LED923" s="14"/>
      <c r="LEE923" s="14"/>
      <c r="LEF923" s="14"/>
      <c r="LEG923" s="14"/>
      <c r="LEH923" s="14"/>
      <c r="LEI923" s="14"/>
      <c r="LEJ923" s="14"/>
      <c r="LEK923" s="14"/>
      <c r="LEL923" s="14"/>
      <c r="LEM923" s="14"/>
      <c r="LEN923" s="14"/>
      <c r="LEO923" s="14"/>
      <c r="LEP923" s="14"/>
      <c r="LEQ923" s="14"/>
      <c r="LER923" s="14"/>
      <c r="LES923" s="14"/>
      <c r="LET923" s="14"/>
      <c r="LEU923" s="14"/>
      <c r="LEV923" s="14"/>
      <c r="LEW923" s="14"/>
      <c r="LEX923" s="14"/>
      <c r="LEY923" s="14"/>
      <c r="LEZ923" s="14"/>
      <c r="LFA923" s="14"/>
      <c r="LFB923" s="14"/>
      <c r="LFC923" s="14"/>
      <c r="LFD923" s="14"/>
      <c r="LFE923" s="14"/>
      <c r="LFF923" s="14"/>
      <c r="LFG923" s="14"/>
      <c r="LFH923" s="14"/>
      <c r="LFI923" s="14"/>
      <c r="LFJ923" s="14"/>
      <c r="LFK923" s="14"/>
      <c r="LFL923" s="14"/>
      <c r="LFM923" s="14"/>
      <c r="LFN923" s="14"/>
      <c r="LFO923" s="14"/>
      <c r="LFP923" s="14"/>
      <c r="LFQ923" s="14"/>
      <c r="LFR923" s="14"/>
      <c r="LFS923" s="14"/>
      <c r="LFT923" s="14"/>
      <c r="LFU923" s="14"/>
      <c r="LFV923" s="14"/>
      <c r="LFW923" s="14"/>
      <c r="LFX923" s="14"/>
      <c r="LFY923" s="14"/>
      <c r="LFZ923" s="14"/>
      <c r="LGA923" s="14"/>
      <c r="LGB923" s="14"/>
      <c r="LGC923" s="14"/>
      <c r="LGD923" s="14"/>
      <c r="LGE923" s="14"/>
      <c r="LGF923" s="14"/>
      <c r="LGG923" s="14"/>
      <c r="LGH923" s="14"/>
      <c r="LGI923" s="14"/>
      <c r="LGJ923" s="14"/>
      <c r="LGK923" s="14"/>
      <c r="LGL923" s="14"/>
      <c r="LGM923" s="14"/>
      <c r="LGN923" s="14"/>
      <c r="LGO923" s="14"/>
      <c r="LGP923" s="14"/>
      <c r="LGQ923" s="14"/>
      <c r="LGR923" s="14"/>
      <c r="LGS923" s="14"/>
      <c r="LGT923" s="14"/>
      <c r="LGU923" s="14"/>
      <c r="LGV923" s="14"/>
      <c r="LGW923" s="14"/>
      <c r="LGX923" s="14"/>
      <c r="LGY923" s="14"/>
      <c r="LGZ923" s="14"/>
      <c r="LHA923" s="14"/>
      <c r="LHB923" s="14"/>
      <c r="LHC923" s="14"/>
      <c r="LHD923" s="14"/>
      <c r="LHE923" s="14"/>
      <c r="LHF923" s="14"/>
      <c r="LHG923" s="14"/>
      <c r="LHH923" s="14"/>
      <c r="LHI923" s="14"/>
      <c r="LHJ923" s="14"/>
      <c r="LHK923" s="14"/>
      <c r="LHL923" s="14"/>
      <c r="LHM923" s="14"/>
      <c r="LHN923" s="14"/>
      <c r="LHO923" s="14"/>
      <c r="LHP923" s="14"/>
      <c r="LHQ923" s="14"/>
      <c r="LHR923" s="14"/>
      <c r="LHS923" s="14"/>
      <c r="LHT923" s="14"/>
      <c r="LHU923" s="14"/>
      <c r="LHV923" s="14"/>
      <c r="LHW923" s="14"/>
      <c r="LHX923" s="14"/>
      <c r="LHY923" s="14"/>
      <c r="LHZ923" s="14"/>
      <c r="LIA923" s="14"/>
      <c r="LIB923" s="14"/>
      <c r="LIC923" s="14"/>
      <c r="LID923" s="14"/>
      <c r="LIE923" s="14"/>
      <c r="LIF923" s="14"/>
      <c r="LIG923" s="14"/>
      <c r="LIH923" s="14"/>
      <c r="LII923" s="14"/>
      <c r="LIJ923" s="14"/>
      <c r="LIK923" s="14"/>
      <c r="LIL923" s="14"/>
      <c r="LIM923" s="14"/>
      <c r="LIN923" s="14"/>
      <c r="LIO923" s="14"/>
      <c r="LIP923" s="14"/>
      <c r="LIQ923" s="14"/>
      <c r="LIR923" s="14"/>
      <c r="LIS923" s="14"/>
      <c r="LIT923" s="14"/>
      <c r="LIU923" s="14"/>
      <c r="LIV923" s="14"/>
      <c r="LIW923" s="14"/>
      <c r="LIX923" s="14"/>
      <c r="LIY923" s="14"/>
      <c r="LIZ923" s="14"/>
      <c r="LJA923" s="14"/>
      <c r="LJB923" s="14"/>
      <c r="LJC923" s="14"/>
      <c r="LJD923" s="14"/>
      <c r="LJE923" s="14"/>
      <c r="LJF923" s="14"/>
      <c r="LJG923" s="14"/>
      <c r="LJH923" s="14"/>
      <c r="LJI923" s="14"/>
      <c r="LJJ923" s="14"/>
      <c r="LJK923" s="14"/>
      <c r="LJL923" s="14"/>
      <c r="LJM923" s="14"/>
      <c r="LJN923" s="14"/>
      <c r="LJO923" s="14"/>
      <c r="LJP923" s="14"/>
      <c r="LJQ923" s="14"/>
      <c r="LJR923" s="14"/>
      <c r="LJS923" s="14"/>
      <c r="LJT923" s="14"/>
      <c r="LJU923" s="14"/>
      <c r="LJV923" s="14"/>
      <c r="LJW923" s="14"/>
      <c r="LJX923" s="14"/>
      <c r="LJY923" s="14"/>
      <c r="LJZ923" s="14"/>
      <c r="LKA923" s="14"/>
      <c r="LKB923" s="14"/>
      <c r="LKC923" s="14"/>
      <c r="LKD923" s="14"/>
      <c r="LKE923" s="14"/>
      <c r="LKF923" s="14"/>
      <c r="LKG923" s="14"/>
      <c r="LKH923" s="14"/>
      <c r="LKI923" s="14"/>
      <c r="LKJ923" s="14"/>
      <c r="LKK923" s="14"/>
      <c r="LKL923" s="14"/>
      <c r="LKM923" s="14"/>
      <c r="LKN923" s="14"/>
      <c r="LKO923" s="14"/>
      <c r="LKP923" s="14"/>
      <c r="LKQ923" s="14"/>
      <c r="LKR923" s="14"/>
      <c r="LKS923" s="14"/>
      <c r="LKT923" s="14"/>
      <c r="LKU923" s="14"/>
      <c r="LKV923" s="14"/>
      <c r="LKW923" s="14"/>
      <c r="LKX923" s="14"/>
      <c r="LKY923" s="14"/>
      <c r="LKZ923" s="14"/>
      <c r="LLA923" s="14"/>
      <c r="LLB923" s="14"/>
      <c r="LLC923" s="14"/>
      <c r="LLD923" s="14"/>
      <c r="LLE923" s="14"/>
      <c r="LLF923" s="14"/>
      <c r="LLG923" s="14"/>
      <c r="LLH923" s="14"/>
      <c r="LLI923" s="14"/>
      <c r="LLJ923" s="14"/>
      <c r="LLK923" s="14"/>
      <c r="LLL923" s="14"/>
      <c r="LLM923" s="14"/>
      <c r="LLN923" s="14"/>
      <c r="LLO923" s="14"/>
      <c r="LLP923" s="14"/>
      <c r="LLQ923" s="14"/>
      <c r="LLR923" s="14"/>
      <c r="LLS923" s="14"/>
      <c r="LLT923" s="14"/>
      <c r="LLU923" s="14"/>
      <c r="LLV923" s="14"/>
      <c r="LLW923" s="14"/>
      <c r="LLX923" s="14"/>
      <c r="LLY923" s="14"/>
      <c r="LLZ923" s="14"/>
      <c r="LMA923" s="14"/>
      <c r="LMB923" s="14"/>
      <c r="LMC923" s="14"/>
      <c r="LMD923" s="14"/>
      <c r="LME923" s="14"/>
      <c r="LMF923" s="14"/>
      <c r="LMG923" s="14"/>
      <c r="LMH923" s="14"/>
      <c r="LMI923" s="14"/>
      <c r="LMJ923" s="14"/>
      <c r="LMK923" s="14"/>
      <c r="LML923" s="14"/>
      <c r="LMM923" s="14"/>
      <c r="LMN923" s="14"/>
      <c r="LMO923" s="14"/>
      <c r="LMP923" s="14"/>
      <c r="LMQ923" s="14"/>
      <c r="LMR923" s="14"/>
      <c r="LMS923" s="14"/>
      <c r="LMT923" s="14"/>
      <c r="LMU923" s="14"/>
      <c r="LMV923" s="14"/>
      <c r="LMW923" s="14"/>
      <c r="LMX923" s="14"/>
      <c r="LMY923" s="14"/>
      <c r="LMZ923" s="14"/>
      <c r="LNA923" s="14"/>
      <c r="LNB923" s="14"/>
      <c r="LNC923" s="14"/>
      <c r="LND923" s="14"/>
      <c r="LNE923" s="14"/>
      <c r="LNF923" s="14"/>
      <c r="LNG923" s="14"/>
      <c r="LNH923" s="14"/>
      <c r="LNI923" s="14"/>
      <c r="LNJ923" s="14"/>
      <c r="LNK923" s="14"/>
      <c r="LNL923" s="14"/>
      <c r="LNM923" s="14"/>
      <c r="LNN923" s="14"/>
      <c r="LNO923" s="14"/>
      <c r="LNP923" s="14"/>
      <c r="LNQ923" s="14"/>
      <c r="LNR923" s="14"/>
      <c r="LNS923" s="14"/>
      <c r="LNT923" s="14"/>
      <c r="LNU923" s="14"/>
      <c r="LNV923" s="14"/>
      <c r="LNW923" s="14"/>
      <c r="LNX923" s="14"/>
      <c r="LNY923" s="14"/>
      <c r="LNZ923" s="14"/>
      <c r="LOA923" s="14"/>
      <c r="LOB923" s="14"/>
      <c r="LOC923" s="14"/>
      <c r="LOD923" s="14"/>
      <c r="LOE923" s="14"/>
      <c r="LOF923" s="14"/>
      <c r="LOG923" s="14"/>
      <c r="LOH923" s="14"/>
      <c r="LOI923" s="14"/>
      <c r="LOJ923" s="14"/>
      <c r="LOK923" s="14"/>
      <c r="LOL923" s="14"/>
      <c r="LOM923" s="14"/>
      <c r="LON923" s="14"/>
      <c r="LOO923" s="14"/>
      <c r="LOP923" s="14"/>
      <c r="LOQ923" s="14"/>
      <c r="LOR923" s="14"/>
      <c r="LOS923" s="14"/>
      <c r="LOT923" s="14"/>
      <c r="LOU923" s="14"/>
      <c r="LOV923" s="14"/>
      <c r="LOW923" s="14"/>
      <c r="LOX923" s="14"/>
      <c r="LOY923" s="14"/>
      <c r="LOZ923" s="14"/>
      <c r="LPA923" s="14"/>
      <c r="LPB923" s="14"/>
      <c r="LPC923" s="14"/>
      <c r="LPD923" s="14"/>
      <c r="LPE923" s="14"/>
      <c r="LPF923" s="14"/>
      <c r="LPG923" s="14"/>
      <c r="LPH923" s="14"/>
      <c r="LPI923" s="14"/>
      <c r="LPJ923" s="14"/>
      <c r="LPK923" s="14"/>
      <c r="LPL923" s="14"/>
      <c r="LPM923" s="14"/>
      <c r="LPN923" s="14"/>
      <c r="LPO923" s="14"/>
      <c r="LPP923" s="14"/>
      <c r="LPQ923" s="14"/>
      <c r="LPR923" s="14"/>
      <c r="LPS923" s="14"/>
      <c r="LPT923" s="14"/>
      <c r="LPU923" s="14"/>
      <c r="LPV923" s="14"/>
      <c r="LPW923" s="14"/>
      <c r="LPX923" s="14"/>
      <c r="LPY923" s="14"/>
      <c r="LPZ923" s="14"/>
      <c r="LQA923" s="14"/>
      <c r="LQB923" s="14"/>
      <c r="LQC923" s="14"/>
      <c r="LQD923" s="14"/>
      <c r="LQE923" s="14"/>
      <c r="LQF923" s="14"/>
      <c r="LQG923" s="14"/>
      <c r="LQH923" s="14"/>
      <c r="LQI923" s="14"/>
      <c r="LQJ923" s="14"/>
      <c r="LQK923" s="14"/>
      <c r="LQL923" s="14"/>
      <c r="LQM923" s="14"/>
      <c r="LQN923" s="14"/>
      <c r="LQO923" s="14"/>
      <c r="LQP923" s="14"/>
      <c r="LQQ923" s="14"/>
      <c r="LQR923" s="14"/>
      <c r="LQS923" s="14"/>
      <c r="LQT923" s="14"/>
      <c r="LQU923" s="14"/>
      <c r="LQV923" s="14"/>
      <c r="LQW923" s="14"/>
      <c r="LQX923" s="14"/>
      <c r="LQY923" s="14"/>
      <c r="LQZ923" s="14"/>
      <c r="LRA923" s="14"/>
      <c r="LRB923" s="14"/>
      <c r="LRC923" s="14"/>
      <c r="LRD923" s="14"/>
      <c r="LRE923" s="14"/>
      <c r="LRF923" s="14"/>
      <c r="LRG923" s="14"/>
      <c r="LRH923" s="14"/>
      <c r="LRI923" s="14"/>
      <c r="LRJ923" s="14"/>
      <c r="LRK923" s="14"/>
      <c r="LRL923" s="14"/>
      <c r="LRM923" s="14"/>
      <c r="LRN923" s="14"/>
      <c r="LRO923" s="14"/>
      <c r="LRP923" s="14"/>
      <c r="LRQ923" s="14"/>
      <c r="LRR923" s="14"/>
      <c r="LRS923" s="14"/>
      <c r="LRT923" s="14"/>
      <c r="LRU923" s="14"/>
      <c r="LRV923" s="14"/>
      <c r="LRW923" s="14"/>
      <c r="LRX923" s="14"/>
      <c r="LRY923" s="14"/>
      <c r="LRZ923" s="14"/>
      <c r="LSA923" s="14"/>
      <c r="LSB923" s="14"/>
      <c r="LSC923" s="14"/>
      <c r="LSD923" s="14"/>
      <c r="LSE923" s="14"/>
      <c r="LSF923" s="14"/>
      <c r="LSG923" s="14"/>
      <c r="LSH923" s="14"/>
      <c r="LSI923" s="14"/>
      <c r="LSJ923" s="14"/>
      <c r="LSK923" s="14"/>
      <c r="LSL923" s="14"/>
      <c r="LSM923" s="14"/>
      <c r="LSN923" s="14"/>
      <c r="LSO923" s="14"/>
      <c r="LSP923" s="14"/>
      <c r="LSQ923" s="14"/>
      <c r="LSR923" s="14"/>
      <c r="LSS923" s="14"/>
      <c r="LST923" s="14"/>
      <c r="LSU923" s="14"/>
      <c r="LSV923" s="14"/>
      <c r="LSW923" s="14"/>
      <c r="LSX923" s="14"/>
      <c r="LSY923" s="14"/>
      <c r="LSZ923" s="14"/>
      <c r="LTA923" s="14"/>
      <c r="LTB923" s="14"/>
      <c r="LTC923" s="14"/>
      <c r="LTD923" s="14"/>
      <c r="LTE923" s="14"/>
      <c r="LTF923" s="14"/>
      <c r="LTG923" s="14"/>
      <c r="LTH923" s="14"/>
      <c r="LTI923" s="14"/>
      <c r="LTJ923" s="14"/>
      <c r="LTK923" s="14"/>
      <c r="LTL923" s="14"/>
      <c r="LTM923" s="14"/>
      <c r="LTN923" s="14"/>
      <c r="LTO923" s="14"/>
      <c r="LTP923" s="14"/>
      <c r="LTQ923" s="14"/>
      <c r="LTR923" s="14"/>
      <c r="LTS923" s="14"/>
      <c r="LTT923" s="14"/>
      <c r="LTU923" s="14"/>
      <c r="LTV923" s="14"/>
      <c r="LTW923" s="14"/>
      <c r="LTX923" s="14"/>
      <c r="LTY923" s="14"/>
      <c r="LTZ923" s="14"/>
      <c r="LUA923" s="14"/>
      <c r="LUB923" s="14"/>
      <c r="LUC923" s="14"/>
      <c r="LUD923" s="14"/>
      <c r="LUE923" s="14"/>
      <c r="LUF923" s="14"/>
      <c r="LUG923" s="14"/>
      <c r="LUH923" s="14"/>
      <c r="LUI923" s="14"/>
      <c r="LUJ923" s="14"/>
      <c r="LUK923" s="14"/>
      <c r="LUL923" s="14"/>
      <c r="LUM923" s="14"/>
      <c r="LUN923" s="14"/>
      <c r="LUO923" s="14"/>
      <c r="LUP923" s="14"/>
      <c r="LUQ923" s="14"/>
      <c r="LUR923" s="14"/>
      <c r="LUS923" s="14"/>
      <c r="LUT923" s="14"/>
      <c r="LUU923" s="14"/>
      <c r="LUV923" s="14"/>
      <c r="LUW923" s="14"/>
      <c r="LUX923" s="14"/>
      <c r="LUY923" s="14"/>
      <c r="LUZ923" s="14"/>
      <c r="LVA923" s="14"/>
      <c r="LVB923" s="14"/>
      <c r="LVC923" s="14"/>
      <c r="LVD923" s="14"/>
      <c r="LVE923" s="14"/>
      <c r="LVF923" s="14"/>
      <c r="LVG923" s="14"/>
      <c r="LVH923" s="14"/>
      <c r="LVI923" s="14"/>
      <c r="LVJ923" s="14"/>
      <c r="LVK923" s="14"/>
      <c r="LVL923" s="14"/>
      <c r="LVM923" s="14"/>
      <c r="LVN923" s="14"/>
      <c r="LVO923" s="14"/>
      <c r="LVP923" s="14"/>
      <c r="LVQ923" s="14"/>
      <c r="LVR923" s="14"/>
      <c r="LVS923" s="14"/>
      <c r="LVT923" s="14"/>
      <c r="LVU923" s="14"/>
      <c r="LVV923" s="14"/>
      <c r="LVW923" s="14"/>
      <c r="LVX923" s="14"/>
      <c r="LVY923" s="14"/>
      <c r="LVZ923" s="14"/>
      <c r="LWA923" s="14"/>
      <c r="LWB923" s="14"/>
      <c r="LWC923" s="14"/>
      <c r="LWD923" s="14"/>
      <c r="LWE923" s="14"/>
      <c r="LWF923" s="14"/>
      <c r="LWG923" s="14"/>
      <c r="LWH923" s="14"/>
      <c r="LWI923" s="14"/>
      <c r="LWJ923" s="14"/>
      <c r="LWK923" s="14"/>
      <c r="LWL923" s="14"/>
      <c r="LWM923" s="14"/>
      <c r="LWN923" s="14"/>
      <c r="LWO923" s="14"/>
      <c r="LWP923" s="14"/>
      <c r="LWQ923" s="14"/>
      <c r="LWR923" s="14"/>
      <c r="LWS923" s="14"/>
      <c r="LWT923" s="14"/>
      <c r="LWU923" s="14"/>
      <c r="LWV923" s="14"/>
      <c r="LWW923" s="14"/>
      <c r="LWX923" s="14"/>
      <c r="LWY923" s="14"/>
      <c r="LWZ923" s="14"/>
      <c r="LXA923" s="14"/>
      <c r="LXB923" s="14"/>
      <c r="LXC923" s="14"/>
      <c r="LXD923" s="14"/>
      <c r="LXE923" s="14"/>
      <c r="LXF923" s="14"/>
      <c r="LXG923" s="14"/>
      <c r="LXH923" s="14"/>
      <c r="LXI923" s="14"/>
      <c r="LXJ923" s="14"/>
      <c r="LXK923" s="14"/>
      <c r="LXL923" s="14"/>
      <c r="LXM923" s="14"/>
      <c r="LXN923" s="14"/>
      <c r="LXO923" s="14"/>
      <c r="LXP923" s="14"/>
      <c r="LXQ923" s="14"/>
      <c r="LXR923" s="14"/>
      <c r="LXS923" s="14"/>
      <c r="LXT923" s="14"/>
      <c r="LXU923" s="14"/>
      <c r="LXV923" s="14"/>
      <c r="LXW923" s="14"/>
      <c r="LXX923" s="14"/>
      <c r="LXY923" s="14"/>
      <c r="LXZ923" s="14"/>
      <c r="LYA923" s="14"/>
      <c r="LYB923" s="14"/>
      <c r="LYC923" s="14"/>
      <c r="LYD923" s="14"/>
      <c r="LYE923" s="14"/>
      <c r="LYF923" s="14"/>
      <c r="LYG923" s="14"/>
      <c r="LYH923" s="14"/>
      <c r="LYI923" s="14"/>
      <c r="LYJ923" s="14"/>
      <c r="LYK923" s="14"/>
      <c r="LYL923" s="14"/>
      <c r="LYM923" s="14"/>
      <c r="LYN923" s="14"/>
      <c r="LYO923" s="14"/>
      <c r="LYP923" s="14"/>
      <c r="LYQ923" s="14"/>
      <c r="LYR923" s="14"/>
      <c r="LYS923" s="14"/>
      <c r="LYT923" s="14"/>
      <c r="LYU923" s="14"/>
      <c r="LYV923" s="14"/>
      <c r="LYW923" s="14"/>
      <c r="LYX923" s="14"/>
      <c r="LYY923" s="14"/>
      <c r="LYZ923" s="14"/>
      <c r="LZA923" s="14"/>
      <c r="LZB923" s="14"/>
      <c r="LZC923" s="14"/>
      <c r="LZD923" s="14"/>
      <c r="LZE923" s="14"/>
      <c r="LZF923" s="14"/>
      <c r="LZG923" s="14"/>
      <c r="LZH923" s="14"/>
      <c r="LZI923" s="14"/>
      <c r="LZJ923" s="14"/>
      <c r="LZK923" s="14"/>
      <c r="LZL923" s="14"/>
      <c r="LZM923" s="14"/>
      <c r="LZN923" s="14"/>
      <c r="LZO923" s="14"/>
      <c r="LZP923" s="14"/>
      <c r="LZQ923" s="14"/>
      <c r="LZR923" s="14"/>
      <c r="LZS923" s="14"/>
      <c r="LZT923" s="14"/>
      <c r="LZU923" s="14"/>
      <c r="LZV923" s="14"/>
      <c r="LZW923" s="14"/>
      <c r="LZX923" s="14"/>
      <c r="LZY923" s="14"/>
      <c r="LZZ923" s="14"/>
      <c r="MAA923" s="14"/>
      <c r="MAB923" s="14"/>
      <c r="MAC923" s="14"/>
      <c r="MAD923" s="14"/>
      <c r="MAE923" s="14"/>
      <c r="MAF923" s="14"/>
      <c r="MAG923" s="14"/>
      <c r="MAH923" s="14"/>
      <c r="MAI923" s="14"/>
      <c r="MAJ923" s="14"/>
      <c r="MAK923" s="14"/>
      <c r="MAL923" s="14"/>
      <c r="MAM923" s="14"/>
      <c r="MAN923" s="14"/>
      <c r="MAO923" s="14"/>
      <c r="MAP923" s="14"/>
      <c r="MAQ923" s="14"/>
      <c r="MAR923" s="14"/>
      <c r="MAS923" s="14"/>
      <c r="MAT923" s="14"/>
      <c r="MAU923" s="14"/>
      <c r="MAV923" s="14"/>
      <c r="MAW923" s="14"/>
      <c r="MAX923" s="14"/>
      <c r="MAY923" s="14"/>
      <c r="MAZ923" s="14"/>
      <c r="MBA923" s="14"/>
      <c r="MBB923" s="14"/>
      <c r="MBC923" s="14"/>
      <c r="MBD923" s="14"/>
      <c r="MBE923" s="14"/>
      <c r="MBF923" s="14"/>
      <c r="MBG923" s="14"/>
      <c r="MBH923" s="14"/>
      <c r="MBI923" s="14"/>
      <c r="MBJ923" s="14"/>
      <c r="MBK923" s="14"/>
      <c r="MBL923" s="14"/>
      <c r="MBM923" s="14"/>
      <c r="MBN923" s="14"/>
      <c r="MBO923" s="14"/>
      <c r="MBP923" s="14"/>
      <c r="MBQ923" s="14"/>
      <c r="MBR923" s="14"/>
      <c r="MBS923" s="14"/>
      <c r="MBT923" s="14"/>
      <c r="MBU923" s="14"/>
      <c r="MBV923" s="14"/>
      <c r="MBW923" s="14"/>
      <c r="MBX923" s="14"/>
      <c r="MBY923" s="14"/>
      <c r="MBZ923" s="14"/>
      <c r="MCA923" s="14"/>
      <c r="MCB923" s="14"/>
      <c r="MCC923" s="14"/>
      <c r="MCD923" s="14"/>
      <c r="MCE923" s="14"/>
      <c r="MCF923" s="14"/>
      <c r="MCG923" s="14"/>
      <c r="MCH923" s="14"/>
      <c r="MCI923" s="14"/>
      <c r="MCJ923" s="14"/>
      <c r="MCK923" s="14"/>
      <c r="MCL923" s="14"/>
      <c r="MCM923" s="14"/>
      <c r="MCN923" s="14"/>
      <c r="MCO923" s="14"/>
      <c r="MCP923" s="14"/>
      <c r="MCQ923" s="14"/>
      <c r="MCR923" s="14"/>
      <c r="MCS923" s="14"/>
      <c r="MCT923" s="14"/>
      <c r="MCU923" s="14"/>
      <c r="MCV923" s="14"/>
      <c r="MCW923" s="14"/>
      <c r="MCX923" s="14"/>
      <c r="MCY923" s="14"/>
      <c r="MCZ923" s="14"/>
      <c r="MDA923" s="14"/>
      <c r="MDB923" s="14"/>
      <c r="MDC923" s="14"/>
      <c r="MDD923" s="14"/>
      <c r="MDE923" s="14"/>
      <c r="MDF923" s="14"/>
      <c r="MDG923" s="14"/>
      <c r="MDH923" s="14"/>
      <c r="MDI923" s="14"/>
      <c r="MDJ923" s="14"/>
      <c r="MDK923" s="14"/>
      <c r="MDL923" s="14"/>
      <c r="MDM923" s="14"/>
      <c r="MDN923" s="14"/>
      <c r="MDO923" s="14"/>
      <c r="MDP923" s="14"/>
      <c r="MDQ923" s="14"/>
      <c r="MDR923" s="14"/>
      <c r="MDS923" s="14"/>
      <c r="MDT923" s="14"/>
      <c r="MDU923" s="14"/>
      <c r="MDV923" s="14"/>
      <c r="MDW923" s="14"/>
      <c r="MDX923" s="14"/>
      <c r="MDY923" s="14"/>
      <c r="MDZ923" s="14"/>
      <c r="MEA923" s="14"/>
      <c r="MEB923" s="14"/>
      <c r="MEC923" s="14"/>
      <c r="MED923" s="14"/>
      <c r="MEE923" s="14"/>
      <c r="MEF923" s="14"/>
      <c r="MEG923" s="14"/>
      <c r="MEH923" s="14"/>
      <c r="MEI923" s="14"/>
      <c r="MEJ923" s="14"/>
      <c r="MEK923" s="14"/>
      <c r="MEL923" s="14"/>
      <c r="MEM923" s="14"/>
      <c r="MEN923" s="14"/>
      <c r="MEO923" s="14"/>
      <c r="MEP923" s="14"/>
      <c r="MEQ923" s="14"/>
      <c r="MER923" s="14"/>
      <c r="MES923" s="14"/>
      <c r="MET923" s="14"/>
      <c r="MEU923" s="14"/>
      <c r="MEV923" s="14"/>
      <c r="MEW923" s="14"/>
      <c r="MEX923" s="14"/>
      <c r="MEY923" s="14"/>
      <c r="MEZ923" s="14"/>
      <c r="MFA923" s="14"/>
      <c r="MFB923" s="14"/>
      <c r="MFC923" s="14"/>
      <c r="MFD923" s="14"/>
      <c r="MFE923" s="14"/>
      <c r="MFF923" s="14"/>
      <c r="MFG923" s="14"/>
      <c r="MFH923" s="14"/>
      <c r="MFI923" s="14"/>
      <c r="MFJ923" s="14"/>
      <c r="MFK923" s="14"/>
      <c r="MFL923" s="14"/>
      <c r="MFM923" s="14"/>
      <c r="MFN923" s="14"/>
      <c r="MFO923" s="14"/>
      <c r="MFP923" s="14"/>
      <c r="MFQ923" s="14"/>
      <c r="MFR923" s="14"/>
      <c r="MFS923" s="14"/>
      <c r="MFT923" s="14"/>
      <c r="MFU923" s="14"/>
      <c r="MFV923" s="14"/>
      <c r="MFW923" s="14"/>
      <c r="MFX923" s="14"/>
      <c r="MFY923" s="14"/>
      <c r="MFZ923" s="14"/>
      <c r="MGA923" s="14"/>
      <c r="MGB923" s="14"/>
      <c r="MGC923" s="14"/>
      <c r="MGD923" s="14"/>
      <c r="MGE923" s="14"/>
      <c r="MGF923" s="14"/>
      <c r="MGG923" s="14"/>
      <c r="MGH923" s="14"/>
      <c r="MGI923" s="14"/>
      <c r="MGJ923" s="14"/>
      <c r="MGK923" s="14"/>
      <c r="MGL923" s="14"/>
      <c r="MGM923" s="14"/>
      <c r="MGN923" s="14"/>
      <c r="MGO923" s="14"/>
      <c r="MGP923" s="14"/>
      <c r="MGQ923" s="14"/>
      <c r="MGR923" s="14"/>
      <c r="MGS923" s="14"/>
      <c r="MGT923" s="14"/>
      <c r="MGU923" s="14"/>
      <c r="MGV923" s="14"/>
      <c r="MGW923" s="14"/>
      <c r="MGX923" s="14"/>
      <c r="MGY923" s="14"/>
      <c r="MGZ923" s="14"/>
      <c r="MHA923" s="14"/>
      <c r="MHB923" s="14"/>
      <c r="MHC923" s="14"/>
      <c r="MHD923" s="14"/>
      <c r="MHE923" s="14"/>
      <c r="MHF923" s="14"/>
      <c r="MHG923" s="14"/>
      <c r="MHH923" s="14"/>
      <c r="MHI923" s="14"/>
      <c r="MHJ923" s="14"/>
      <c r="MHK923" s="14"/>
      <c r="MHL923" s="14"/>
      <c r="MHM923" s="14"/>
      <c r="MHN923" s="14"/>
      <c r="MHO923" s="14"/>
      <c r="MHP923" s="14"/>
      <c r="MHQ923" s="14"/>
      <c r="MHR923" s="14"/>
      <c r="MHS923" s="14"/>
      <c r="MHT923" s="14"/>
      <c r="MHU923" s="14"/>
      <c r="MHV923" s="14"/>
      <c r="MHW923" s="14"/>
      <c r="MHX923" s="14"/>
      <c r="MHY923" s="14"/>
      <c r="MHZ923" s="14"/>
      <c r="MIA923" s="14"/>
      <c r="MIB923" s="14"/>
      <c r="MIC923" s="14"/>
      <c r="MID923" s="14"/>
      <c r="MIE923" s="14"/>
      <c r="MIF923" s="14"/>
      <c r="MIG923" s="14"/>
      <c r="MIH923" s="14"/>
      <c r="MII923" s="14"/>
      <c r="MIJ923" s="14"/>
      <c r="MIK923" s="14"/>
      <c r="MIL923" s="14"/>
      <c r="MIM923" s="14"/>
      <c r="MIN923" s="14"/>
      <c r="MIO923" s="14"/>
      <c r="MIP923" s="14"/>
      <c r="MIQ923" s="14"/>
      <c r="MIR923" s="14"/>
      <c r="MIS923" s="14"/>
      <c r="MIT923" s="14"/>
      <c r="MIU923" s="14"/>
      <c r="MIV923" s="14"/>
      <c r="MIW923" s="14"/>
      <c r="MIX923" s="14"/>
      <c r="MIY923" s="14"/>
      <c r="MIZ923" s="14"/>
      <c r="MJA923" s="14"/>
      <c r="MJB923" s="14"/>
      <c r="MJC923" s="14"/>
      <c r="MJD923" s="14"/>
      <c r="MJE923" s="14"/>
      <c r="MJF923" s="14"/>
      <c r="MJG923" s="14"/>
      <c r="MJH923" s="14"/>
      <c r="MJI923" s="14"/>
      <c r="MJJ923" s="14"/>
      <c r="MJK923" s="14"/>
      <c r="MJL923" s="14"/>
      <c r="MJM923" s="14"/>
      <c r="MJN923" s="14"/>
      <c r="MJO923" s="14"/>
      <c r="MJP923" s="14"/>
      <c r="MJQ923" s="14"/>
      <c r="MJR923" s="14"/>
      <c r="MJS923" s="14"/>
      <c r="MJT923" s="14"/>
      <c r="MJU923" s="14"/>
      <c r="MJV923" s="14"/>
      <c r="MJW923" s="14"/>
      <c r="MJX923" s="14"/>
      <c r="MJY923" s="14"/>
      <c r="MJZ923" s="14"/>
      <c r="MKA923" s="14"/>
      <c r="MKB923" s="14"/>
      <c r="MKC923" s="14"/>
      <c r="MKD923" s="14"/>
      <c r="MKE923" s="14"/>
      <c r="MKF923" s="14"/>
      <c r="MKG923" s="14"/>
      <c r="MKH923" s="14"/>
      <c r="MKI923" s="14"/>
      <c r="MKJ923" s="14"/>
      <c r="MKK923" s="14"/>
      <c r="MKL923" s="14"/>
      <c r="MKM923" s="14"/>
      <c r="MKN923" s="14"/>
      <c r="MKO923" s="14"/>
      <c r="MKP923" s="14"/>
      <c r="MKQ923" s="14"/>
      <c r="MKR923" s="14"/>
      <c r="MKS923" s="14"/>
      <c r="MKT923" s="14"/>
      <c r="MKU923" s="14"/>
      <c r="MKV923" s="14"/>
      <c r="MKW923" s="14"/>
      <c r="MKX923" s="14"/>
      <c r="MKY923" s="14"/>
      <c r="MKZ923" s="14"/>
      <c r="MLA923" s="14"/>
      <c r="MLB923" s="14"/>
      <c r="MLC923" s="14"/>
      <c r="MLD923" s="14"/>
      <c r="MLE923" s="14"/>
      <c r="MLF923" s="14"/>
      <c r="MLG923" s="14"/>
      <c r="MLH923" s="14"/>
      <c r="MLI923" s="14"/>
      <c r="MLJ923" s="14"/>
      <c r="MLK923" s="14"/>
      <c r="MLL923" s="14"/>
      <c r="MLM923" s="14"/>
      <c r="MLN923" s="14"/>
      <c r="MLO923" s="14"/>
      <c r="MLP923" s="14"/>
      <c r="MLQ923" s="14"/>
      <c r="MLR923" s="14"/>
      <c r="MLS923" s="14"/>
      <c r="MLT923" s="14"/>
      <c r="MLU923" s="14"/>
      <c r="MLV923" s="14"/>
      <c r="MLW923" s="14"/>
      <c r="MLX923" s="14"/>
      <c r="MLY923" s="14"/>
      <c r="MLZ923" s="14"/>
      <c r="MMA923" s="14"/>
      <c r="MMB923" s="14"/>
      <c r="MMC923" s="14"/>
      <c r="MMD923" s="14"/>
      <c r="MME923" s="14"/>
      <c r="MMF923" s="14"/>
      <c r="MMG923" s="14"/>
      <c r="MMH923" s="14"/>
      <c r="MMI923" s="14"/>
      <c r="MMJ923" s="14"/>
      <c r="MMK923" s="14"/>
      <c r="MML923" s="14"/>
      <c r="MMM923" s="14"/>
      <c r="MMN923" s="14"/>
      <c r="MMO923" s="14"/>
      <c r="MMP923" s="14"/>
      <c r="MMQ923" s="14"/>
      <c r="MMR923" s="14"/>
      <c r="MMS923" s="14"/>
      <c r="MMT923" s="14"/>
      <c r="MMU923" s="14"/>
      <c r="MMV923" s="14"/>
      <c r="MMW923" s="14"/>
      <c r="MMX923" s="14"/>
      <c r="MMY923" s="14"/>
      <c r="MMZ923" s="14"/>
      <c r="MNA923" s="14"/>
      <c r="MNB923" s="14"/>
      <c r="MNC923" s="14"/>
      <c r="MND923" s="14"/>
      <c r="MNE923" s="14"/>
      <c r="MNF923" s="14"/>
      <c r="MNG923" s="14"/>
      <c r="MNH923" s="14"/>
      <c r="MNI923" s="14"/>
      <c r="MNJ923" s="14"/>
      <c r="MNK923" s="14"/>
      <c r="MNL923" s="14"/>
      <c r="MNM923" s="14"/>
      <c r="MNN923" s="14"/>
      <c r="MNO923" s="14"/>
      <c r="MNP923" s="14"/>
      <c r="MNQ923" s="14"/>
      <c r="MNR923" s="14"/>
      <c r="MNS923" s="14"/>
      <c r="MNT923" s="14"/>
      <c r="MNU923" s="14"/>
      <c r="MNV923" s="14"/>
      <c r="MNW923" s="14"/>
      <c r="MNX923" s="14"/>
      <c r="MNY923" s="14"/>
      <c r="MNZ923" s="14"/>
      <c r="MOA923" s="14"/>
      <c r="MOB923" s="14"/>
      <c r="MOC923" s="14"/>
      <c r="MOD923" s="14"/>
      <c r="MOE923" s="14"/>
      <c r="MOF923" s="14"/>
      <c r="MOG923" s="14"/>
      <c r="MOH923" s="14"/>
      <c r="MOI923" s="14"/>
      <c r="MOJ923" s="14"/>
      <c r="MOK923" s="14"/>
      <c r="MOL923" s="14"/>
      <c r="MOM923" s="14"/>
      <c r="MON923" s="14"/>
      <c r="MOO923" s="14"/>
      <c r="MOP923" s="14"/>
      <c r="MOQ923" s="14"/>
      <c r="MOR923" s="14"/>
      <c r="MOS923" s="14"/>
      <c r="MOT923" s="14"/>
      <c r="MOU923" s="14"/>
      <c r="MOV923" s="14"/>
      <c r="MOW923" s="14"/>
      <c r="MOX923" s="14"/>
      <c r="MOY923" s="14"/>
      <c r="MOZ923" s="14"/>
      <c r="MPA923" s="14"/>
      <c r="MPB923" s="14"/>
      <c r="MPC923" s="14"/>
      <c r="MPD923" s="14"/>
      <c r="MPE923" s="14"/>
      <c r="MPF923" s="14"/>
      <c r="MPG923" s="14"/>
      <c r="MPH923" s="14"/>
      <c r="MPI923" s="14"/>
      <c r="MPJ923" s="14"/>
      <c r="MPK923" s="14"/>
      <c r="MPL923" s="14"/>
      <c r="MPM923" s="14"/>
      <c r="MPN923" s="14"/>
      <c r="MPO923" s="14"/>
      <c r="MPP923" s="14"/>
      <c r="MPQ923" s="14"/>
      <c r="MPR923" s="14"/>
      <c r="MPS923" s="14"/>
      <c r="MPT923" s="14"/>
      <c r="MPU923" s="14"/>
      <c r="MPV923" s="14"/>
      <c r="MPW923" s="14"/>
      <c r="MPX923" s="14"/>
      <c r="MPY923" s="14"/>
      <c r="MPZ923" s="14"/>
      <c r="MQA923" s="14"/>
      <c r="MQB923" s="14"/>
      <c r="MQC923" s="14"/>
      <c r="MQD923" s="14"/>
      <c r="MQE923" s="14"/>
      <c r="MQF923" s="14"/>
      <c r="MQG923" s="14"/>
      <c r="MQH923" s="14"/>
      <c r="MQI923" s="14"/>
      <c r="MQJ923" s="14"/>
      <c r="MQK923" s="14"/>
      <c r="MQL923" s="14"/>
      <c r="MQM923" s="14"/>
      <c r="MQN923" s="14"/>
      <c r="MQO923" s="14"/>
      <c r="MQP923" s="14"/>
      <c r="MQQ923" s="14"/>
      <c r="MQR923" s="14"/>
      <c r="MQS923" s="14"/>
      <c r="MQT923" s="14"/>
      <c r="MQU923" s="14"/>
      <c r="MQV923" s="14"/>
      <c r="MQW923" s="14"/>
      <c r="MQX923" s="14"/>
      <c r="MQY923" s="14"/>
      <c r="MQZ923" s="14"/>
      <c r="MRA923" s="14"/>
      <c r="MRB923" s="14"/>
      <c r="MRC923" s="14"/>
      <c r="MRD923" s="14"/>
      <c r="MRE923" s="14"/>
      <c r="MRF923" s="14"/>
      <c r="MRG923" s="14"/>
      <c r="MRH923" s="14"/>
      <c r="MRI923" s="14"/>
      <c r="MRJ923" s="14"/>
      <c r="MRK923" s="14"/>
      <c r="MRL923" s="14"/>
      <c r="MRM923" s="14"/>
      <c r="MRN923" s="14"/>
      <c r="MRO923" s="14"/>
      <c r="MRP923" s="14"/>
      <c r="MRQ923" s="14"/>
      <c r="MRR923" s="14"/>
      <c r="MRS923" s="14"/>
      <c r="MRT923" s="14"/>
      <c r="MRU923" s="14"/>
      <c r="MRV923" s="14"/>
      <c r="MRW923" s="14"/>
      <c r="MRX923" s="14"/>
      <c r="MRY923" s="14"/>
      <c r="MRZ923" s="14"/>
      <c r="MSA923" s="14"/>
      <c r="MSB923" s="14"/>
      <c r="MSC923" s="14"/>
      <c r="MSD923" s="14"/>
      <c r="MSE923" s="14"/>
      <c r="MSF923" s="14"/>
      <c r="MSG923" s="14"/>
      <c r="MSH923" s="14"/>
      <c r="MSI923" s="14"/>
      <c r="MSJ923" s="14"/>
      <c r="MSK923" s="14"/>
      <c r="MSL923" s="14"/>
      <c r="MSM923" s="14"/>
      <c r="MSN923" s="14"/>
      <c r="MSO923" s="14"/>
      <c r="MSP923" s="14"/>
      <c r="MSQ923" s="14"/>
      <c r="MSR923" s="14"/>
      <c r="MSS923" s="14"/>
      <c r="MST923" s="14"/>
      <c r="MSU923" s="14"/>
      <c r="MSV923" s="14"/>
      <c r="MSW923" s="14"/>
      <c r="MSX923" s="14"/>
      <c r="MSY923" s="14"/>
      <c r="MSZ923" s="14"/>
      <c r="MTA923" s="14"/>
      <c r="MTB923" s="14"/>
      <c r="MTC923" s="14"/>
      <c r="MTD923" s="14"/>
      <c r="MTE923" s="14"/>
      <c r="MTF923" s="14"/>
      <c r="MTG923" s="14"/>
      <c r="MTH923" s="14"/>
      <c r="MTI923" s="14"/>
      <c r="MTJ923" s="14"/>
      <c r="MTK923" s="14"/>
      <c r="MTL923" s="14"/>
      <c r="MTM923" s="14"/>
      <c r="MTN923" s="14"/>
      <c r="MTO923" s="14"/>
      <c r="MTP923" s="14"/>
      <c r="MTQ923" s="14"/>
      <c r="MTR923" s="14"/>
      <c r="MTS923" s="14"/>
      <c r="MTT923" s="14"/>
      <c r="MTU923" s="14"/>
      <c r="MTV923" s="14"/>
      <c r="MTW923" s="14"/>
      <c r="MTX923" s="14"/>
      <c r="MTY923" s="14"/>
      <c r="MTZ923" s="14"/>
      <c r="MUA923" s="14"/>
      <c r="MUB923" s="14"/>
      <c r="MUC923" s="14"/>
      <c r="MUD923" s="14"/>
      <c r="MUE923" s="14"/>
      <c r="MUF923" s="14"/>
      <c r="MUG923" s="14"/>
      <c r="MUH923" s="14"/>
      <c r="MUI923" s="14"/>
      <c r="MUJ923" s="14"/>
      <c r="MUK923" s="14"/>
      <c r="MUL923" s="14"/>
      <c r="MUM923" s="14"/>
      <c r="MUN923" s="14"/>
      <c r="MUO923" s="14"/>
      <c r="MUP923" s="14"/>
      <c r="MUQ923" s="14"/>
      <c r="MUR923" s="14"/>
      <c r="MUS923" s="14"/>
      <c r="MUT923" s="14"/>
      <c r="MUU923" s="14"/>
      <c r="MUV923" s="14"/>
      <c r="MUW923" s="14"/>
      <c r="MUX923" s="14"/>
      <c r="MUY923" s="14"/>
      <c r="MUZ923" s="14"/>
      <c r="MVA923" s="14"/>
      <c r="MVB923" s="14"/>
      <c r="MVC923" s="14"/>
      <c r="MVD923" s="14"/>
      <c r="MVE923" s="14"/>
      <c r="MVF923" s="14"/>
      <c r="MVG923" s="14"/>
      <c r="MVH923" s="14"/>
      <c r="MVI923" s="14"/>
      <c r="MVJ923" s="14"/>
      <c r="MVK923" s="14"/>
      <c r="MVL923" s="14"/>
      <c r="MVM923" s="14"/>
      <c r="MVN923" s="14"/>
      <c r="MVO923" s="14"/>
      <c r="MVP923" s="14"/>
      <c r="MVQ923" s="14"/>
      <c r="MVR923" s="14"/>
      <c r="MVS923" s="14"/>
      <c r="MVT923" s="14"/>
      <c r="MVU923" s="14"/>
      <c r="MVV923" s="14"/>
      <c r="MVW923" s="14"/>
      <c r="MVX923" s="14"/>
      <c r="MVY923" s="14"/>
      <c r="MVZ923" s="14"/>
      <c r="MWA923" s="14"/>
      <c r="MWB923" s="14"/>
      <c r="MWC923" s="14"/>
      <c r="MWD923" s="14"/>
      <c r="MWE923" s="14"/>
      <c r="MWF923" s="14"/>
      <c r="MWG923" s="14"/>
      <c r="MWH923" s="14"/>
      <c r="MWI923" s="14"/>
      <c r="MWJ923" s="14"/>
      <c r="MWK923" s="14"/>
      <c r="MWL923" s="14"/>
      <c r="MWM923" s="14"/>
      <c r="MWN923" s="14"/>
      <c r="MWO923" s="14"/>
      <c r="MWP923" s="14"/>
      <c r="MWQ923" s="14"/>
      <c r="MWR923" s="14"/>
      <c r="MWS923" s="14"/>
      <c r="MWT923" s="14"/>
      <c r="MWU923" s="14"/>
      <c r="MWV923" s="14"/>
      <c r="MWW923" s="14"/>
      <c r="MWX923" s="14"/>
      <c r="MWY923" s="14"/>
      <c r="MWZ923" s="14"/>
      <c r="MXA923" s="14"/>
      <c r="MXB923" s="14"/>
      <c r="MXC923" s="14"/>
      <c r="MXD923" s="14"/>
      <c r="MXE923" s="14"/>
      <c r="MXF923" s="14"/>
      <c r="MXG923" s="14"/>
      <c r="MXH923" s="14"/>
      <c r="MXI923" s="14"/>
      <c r="MXJ923" s="14"/>
      <c r="MXK923" s="14"/>
      <c r="MXL923" s="14"/>
      <c r="MXM923" s="14"/>
      <c r="MXN923" s="14"/>
      <c r="MXO923" s="14"/>
      <c r="MXP923" s="14"/>
      <c r="MXQ923" s="14"/>
      <c r="MXR923" s="14"/>
      <c r="MXS923" s="14"/>
      <c r="MXT923" s="14"/>
      <c r="MXU923" s="14"/>
      <c r="MXV923" s="14"/>
      <c r="MXW923" s="14"/>
      <c r="MXX923" s="14"/>
      <c r="MXY923" s="14"/>
      <c r="MXZ923" s="14"/>
      <c r="MYA923" s="14"/>
      <c r="MYB923" s="14"/>
      <c r="MYC923" s="14"/>
      <c r="MYD923" s="14"/>
      <c r="MYE923" s="14"/>
      <c r="MYF923" s="14"/>
      <c r="MYG923" s="14"/>
      <c r="MYH923" s="14"/>
      <c r="MYI923" s="14"/>
      <c r="MYJ923" s="14"/>
      <c r="MYK923" s="14"/>
      <c r="MYL923" s="14"/>
      <c r="MYM923" s="14"/>
      <c r="MYN923" s="14"/>
      <c r="MYO923" s="14"/>
      <c r="MYP923" s="14"/>
      <c r="MYQ923" s="14"/>
      <c r="MYR923" s="14"/>
      <c r="MYS923" s="14"/>
      <c r="MYT923" s="14"/>
      <c r="MYU923" s="14"/>
      <c r="MYV923" s="14"/>
      <c r="MYW923" s="14"/>
      <c r="MYX923" s="14"/>
      <c r="MYY923" s="14"/>
      <c r="MYZ923" s="14"/>
      <c r="MZA923" s="14"/>
      <c r="MZB923" s="14"/>
      <c r="MZC923" s="14"/>
      <c r="MZD923" s="14"/>
      <c r="MZE923" s="14"/>
      <c r="MZF923" s="14"/>
      <c r="MZG923" s="14"/>
      <c r="MZH923" s="14"/>
      <c r="MZI923" s="14"/>
      <c r="MZJ923" s="14"/>
      <c r="MZK923" s="14"/>
      <c r="MZL923" s="14"/>
      <c r="MZM923" s="14"/>
      <c r="MZN923" s="14"/>
      <c r="MZO923" s="14"/>
      <c r="MZP923" s="14"/>
      <c r="MZQ923" s="14"/>
      <c r="MZR923" s="14"/>
      <c r="MZS923" s="14"/>
      <c r="MZT923" s="14"/>
      <c r="MZU923" s="14"/>
      <c r="MZV923" s="14"/>
      <c r="MZW923" s="14"/>
      <c r="MZX923" s="14"/>
      <c r="MZY923" s="14"/>
      <c r="MZZ923" s="14"/>
      <c r="NAA923" s="14"/>
      <c r="NAB923" s="14"/>
      <c r="NAC923" s="14"/>
      <c r="NAD923" s="14"/>
      <c r="NAE923" s="14"/>
      <c r="NAF923" s="14"/>
      <c r="NAG923" s="14"/>
      <c r="NAH923" s="14"/>
      <c r="NAI923" s="14"/>
      <c r="NAJ923" s="14"/>
      <c r="NAK923" s="14"/>
      <c r="NAL923" s="14"/>
      <c r="NAM923" s="14"/>
      <c r="NAN923" s="14"/>
      <c r="NAO923" s="14"/>
      <c r="NAP923" s="14"/>
      <c r="NAQ923" s="14"/>
      <c r="NAR923" s="14"/>
      <c r="NAS923" s="14"/>
      <c r="NAT923" s="14"/>
      <c r="NAU923" s="14"/>
      <c r="NAV923" s="14"/>
      <c r="NAW923" s="14"/>
      <c r="NAX923" s="14"/>
      <c r="NAY923" s="14"/>
      <c r="NAZ923" s="14"/>
      <c r="NBA923" s="14"/>
      <c r="NBB923" s="14"/>
      <c r="NBC923" s="14"/>
      <c r="NBD923" s="14"/>
      <c r="NBE923" s="14"/>
      <c r="NBF923" s="14"/>
      <c r="NBG923" s="14"/>
      <c r="NBH923" s="14"/>
      <c r="NBI923" s="14"/>
      <c r="NBJ923" s="14"/>
      <c r="NBK923" s="14"/>
      <c r="NBL923" s="14"/>
      <c r="NBM923" s="14"/>
      <c r="NBN923" s="14"/>
      <c r="NBO923" s="14"/>
      <c r="NBP923" s="14"/>
      <c r="NBQ923" s="14"/>
      <c r="NBR923" s="14"/>
      <c r="NBS923" s="14"/>
      <c r="NBT923" s="14"/>
      <c r="NBU923" s="14"/>
      <c r="NBV923" s="14"/>
      <c r="NBW923" s="14"/>
      <c r="NBX923" s="14"/>
      <c r="NBY923" s="14"/>
      <c r="NBZ923" s="14"/>
      <c r="NCA923" s="14"/>
      <c r="NCB923" s="14"/>
      <c r="NCC923" s="14"/>
      <c r="NCD923" s="14"/>
      <c r="NCE923" s="14"/>
      <c r="NCF923" s="14"/>
      <c r="NCG923" s="14"/>
      <c r="NCH923" s="14"/>
      <c r="NCI923" s="14"/>
      <c r="NCJ923" s="14"/>
      <c r="NCK923" s="14"/>
      <c r="NCL923" s="14"/>
      <c r="NCM923" s="14"/>
      <c r="NCN923" s="14"/>
      <c r="NCO923" s="14"/>
      <c r="NCP923" s="14"/>
      <c r="NCQ923" s="14"/>
      <c r="NCR923" s="14"/>
      <c r="NCS923" s="14"/>
      <c r="NCT923" s="14"/>
      <c r="NCU923" s="14"/>
      <c r="NCV923" s="14"/>
      <c r="NCW923" s="14"/>
      <c r="NCX923" s="14"/>
      <c r="NCY923" s="14"/>
      <c r="NCZ923" s="14"/>
      <c r="NDA923" s="14"/>
      <c r="NDB923" s="14"/>
      <c r="NDC923" s="14"/>
      <c r="NDD923" s="14"/>
      <c r="NDE923" s="14"/>
      <c r="NDF923" s="14"/>
      <c r="NDG923" s="14"/>
      <c r="NDH923" s="14"/>
      <c r="NDI923" s="14"/>
      <c r="NDJ923" s="14"/>
      <c r="NDK923" s="14"/>
      <c r="NDL923" s="14"/>
      <c r="NDM923" s="14"/>
      <c r="NDN923" s="14"/>
      <c r="NDO923" s="14"/>
      <c r="NDP923" s="14"/>
      <c r="NDQ923" s="14"/>
      <c r="NDR923" s="14"/>
      <c r="NDS923" s="14"/>
      <c r="NDT923" s="14"/>
      <c r="NDU923" s="14"/>
      <c r="NDV923" s="14"/>
      <c r="NDW923" s="14"/>
      <c r="NDX923" s="14"/>
      <c r="NDY923" s="14"/>
      <c r="NDZ923" s="14"/>
      <c r="NEA923" s="14"/>
      <c r="NEB923" s="14"/>
      <c r="NEC923" s="14"/>
      <c r="NED923" s="14"/>
      <c r="NEE923" s="14"/>
      <c r="NEF923" s="14"/>
      <c r="NEG923" s="14"/>
      <c r="NEH923" s="14"/>
      <c r="NEI923" s="14"/>
      <c r="NEJ923" s="14"/>
      <c r="NEK923" s="14"/>
      <c r="NEL923" s="14"/>
      <c r="NEM923" s="14"/>
      <c r="NEN923" s="14"/>
      <c r="NEO923" s="14"/>
      <c r="NEP923" s="14"/>
      <c r="NEQ923" s="14"/>
      <c r="NER923" s="14"/>
      <c r="NES923" s="14"/>
      <c r="NET923" s="14"/>
      <c r="NEU923" s="14"/>
      <c r="NEV923" s="14"/>
      <c r="NEW923" s="14"/>
      <c r="NEX923" s="14"/>
      <c r="NEY923" s="14"/>
      <c r="NEZ923" s="14"/>
      <c r="NFA923" s="14"/>
      <c r="NFB923" s="14"/>
      <c r="NFC923" s="14"/>
      <c r="NFD923" s="14"/>
      <c r="NFE923" s="14"/>
      <c r="NFF923" s="14"/>
      <c r="NFG923" s="14"/>
      <c r="NFH923" s="14"/>
      <c r="NFI923" s="14"/>
      <c r="NFJ923" s="14"/>
      <c r="NFK923" s="14"/>
      <c r="NFL923" s="14"/>
      <c r="NFM923" s="14"/>
      <c r="NFN923" s="14"/>
      <c r="NFO923" s="14"/>
      <c r="NFP923" s="14"/>
      <c r="NFQ923" s="14"/>
      <c r="NFR923" s="14"/>
      <c r="NFS923" s="14"/>
      <c r="NFT923" s="14"/>
      <c r="NFU923" s="14"/>
      <c r="NFV923" s="14"/>
      <c r="NFW923" s="14"/>
      <c r="NFX923" s="14"/>
      <c r="NFY923" s="14"/>
      <c r="NFZ923" s="14"/>
      <c r="NGA923" s="14"/>
      <c r="NGB923" s="14"/>
      <c r="NGC923" s="14"/>
      <c r="NGD923" s="14"/>
      <c r="NGE923" s="14"/>
      <c r="NGF923" s="14"/>
      <c r="NGG923" s="14"/>
      <c r="NGH923" s="14"/>
      <c r="NGI923" s="14"/>
      <c r="NGJ923" s="14"/>
      <c r="NGK923" s="14"/>
      <c r="NGL923" s="14"/>
      <c r="NGM923" s="14"/>
      <c r="NGN923" s="14"/>
      <c r="NGO923" s="14"/>
      <c r="NGP923" s="14"/>
      <c r="NGQ923" s="14"/>
      <c r="NGR923" s="14"/>
      <c r="NGS923" s="14"/>
      <c r="NGT923" s="14"/>
      <c r="NGU923" s="14"/>
      <c r="NGV923" s="14"/>
      <c r="NGW923" s="14"/>
      <c r="NGX923" s="14"/>
      <c r="NGY923" s="14"/>
      <c r="NGZ923" s="14"/>
      <c r="NHA923" s="14"/>
      <c r="NHB923" s="14"/>
      <c r="NHC923" s="14"/>
      <c r="NHD923" s="14"/>
      <c r="NHE923" s="14"/>
      <c r="NHF923" s="14"/>
      <c r="NHG923" s="14"/>
      <c r="NHH923" s="14"/>
      <c r="NHI923" s="14"/>
      <c r="NHJ923" s="14"/>
      <c r="NHK923" s="14"/>
      <c r="NHL923" s="14"/>
      <c r="NHM923" s="14"/>
      <c r="NHN923" s="14"/>
      <c r="NHO923" s="14"/>
      <c r="NHP923" s="14"/>
      <c r="NHQ923" s="14"/>
      <c r="NHR923" s="14"/>
      <c r="NHS923" s="14"/>
      <c r="NHT923" s="14"/>
      <c r="NHU923" s="14"/>
      <c r="NHV923" s="14"/>
      <c r="NHW923" s="14"/>
      <c r="NHX923" s="14"/>
      <c r="NHY923" s="14"/>
      <c r="NHZ923" s="14"/>
      <c r="NIA923" s="14"/>
      <c r="NIB923" s="14"/>
      <c r="NIC923" s="14"/>
      <c r="NID923" s="14"/>
      <c r="NIE923" s="14"/>
      <c r="NIF923" s="14"/>
      <c r="NIG923" s="14"/>
      <c r="NIH923" s="14"/>
      <c r="NII923" s="14"/>
      <c r="NIJ923" s="14"/>
      <c r="NIK923" s="14"/>
      <c r="NIL923" s="14"/>
      <c r="NIM923" s="14"/>
      <c r="NIN923" s="14"/>
      <c r="NIO923" s="14"/>
      <c r="NIP923" s="14"/>
      <c r="NIQ923" s="14"/>
      <c r="NIR923" s="14"/>
      <c r="NIS923" s="14"/>
      <c r="NIT923" s="14"/>
      <c r="NIU923" s="14"/>
      <c r="NIV923" s="14"/>
      <c r="NIW923" s="14"/>
      <c r="NIX923" s="14"/>
      <c r="NIY923" s="14"/>
      <c r="NIZ923" s="14"/>
      <c r="NJA923" s="14"/>
      <c r="NJB923" s="14"/>
      <c r="NJC923" s="14"/>
      <c r="NJD923" s="14"/>
      <c r="NJE923" s="14"/>
      <c r="NJF923" s="14"/>
      <c r="NJG923" s="14"/>
      <c r="NJH923" s="14"/>
      <c r="NJI923" s="14"/>
      <c r="NJJ923" s="14"/>
      <c r="NJK923" s="14"/>
      <c r="NJL923" s="14"/>
      <c r="NJM923" s="14"/>
      <c r="NJN923" s="14"/>
      <c r="NJO923" s="14"/>
      <c r="NJP923" s="14"/>
      <c r="NJQ923" s="14"/>
      <c r="NJR923" s="14"/>
      <c r="NJS923" s="14"/>
      <c r="NJT923" s="14"/>
      <c r="NJU923" s="14"/>
      <c r="NJV923" s="14"/>
      <c r="NJW923" s="14"/>
      <c r="NJX923" s="14"/>
      <c r="NJY923" s="14"/>
      <c r="NJZ923" s="14"/>
      <c r="NKA923" s="14"/>
      <c r="NKB923" s="14"/>
      <c r="NKC923" s="14"/>
      <c r="NKD923" s="14"/>
      <c r="NKE923" s="14"/>
      <c r="NKF923" s="14"/>
      <c r="NKG923" s="14"/>
      <c r="NKH923" s="14"/>
      <c r="NKI923" s="14"/>
      <c r="NKJ923" s="14"/>
      <c r="NKK923" s="14"/>
      <c r="NKL923" s="14"/>
      <c r="NKM923" s="14"/>
      <c r="NKN923" s="14"/>
      <c r="NKO923" s="14"/>
      <c r="NKP923" s="14"/>
      <c r="NKQ923" s="14"/>
      <c r="NKR923" s="14"/>
      <c r="NKS923" s="14"/>
      <c r="NKT923" s="14"/>
      <c r="NKU923" s="14"/>
      <c r="NKV923" s="14"/>
      <c r="NKW923" s="14"/>
      <c r="NKX923" s="14"/>
      <c r="NKY923" s="14"/>
      <c r="NKZ923" s="14"/>
      <c r="NLA923" s="14"/>
      <c r="NLB923" s="14"/>
      <c r="NLC923" s="14"/>
      <c r="NLD923" s="14"/>
      <c r="NLE923" s="14"/>
      <c r="NLF923" s="14"/>
      <c r="NLG923" s="14"/>
      <c r="NLH923" s="14"/>
      <c r="NLI923" s="14"/>
      <c r="NLJ923" s="14"/>
      <c r="NLK923" s="14"/>
      <c r="NLL923" s="14"/>
      <c r="NLM923" s="14"/>
      <c r="NLN923" s="14"/>
      <c r="NLO923" s="14"/>
      <c r="NLP923" s="14"/>
      <c r="NLQ923" s="14"/>
      <c r="NLR923" s="14"/>
      <c r="NLS923" s="14"/>
      <c r="NLT923" s="14"/>
      <c r="NLU923" s="14"/>
      <c r="NLV923" s="14"/>
      <c r="NLW923" s="14"/>
      <c r="NLX923" s="14"/>
      <c r="NLY923" s="14"/>
      <c r="NLZ923" s="14"/>
      <c r="NMA923" s="14"/>
      <c r="NMB923" s="14"/>
      <c r="NMC923" s="14"/>
      <c r="NMD923" s="14"/>
      <c r="NME923" s="14"/>
      <c r="NMF923" s="14"/>
      <c r="NMG923" s="14"/>
      <c r="NMH923" s="14"/>
      <c r="NMI923" s="14"/>
      <c r="NMJ923" s="14"/>
      <c r="NMK923" s="14"/>
      <c r="NML923" s="14"/>
      <c r="NMM923" s="14"/>
      <c r="NMN923" s="14"/>
      <c r="NMO923" s="14"/>
      <c r="NMP923" s="14"/>
      <c r="NMQ923" s="14"/>
      <c r="NMR923" s="14"/>
      <c r="NMS923" s="14"/>
      <c r="NMT923" s="14"/>
      <c r="NMU923" s="14"/>
      <c r="NMV923" s="14"/>
      <c r="NMW923" s="14"/>
      <c r="NMX923" s="14"/>
      <c r="NMY923" s="14"/>
      <c r="NMZ923" s="14"/>
      <c r="NNA923" s="14"/>
      <c r="NNB923" s="14"/>
      <c r="NNC923" s="14"/>
      <c r="NND923" s="14"/>
      <c r="NNE923" s="14"/>
      <c r="NNF923" s="14"/>
      <c r="NNG923" s="14"/>
      <c r="NNH923" s="14"/>
      <c r="NNI923" s="14"/>
      <c r="NNJ923" s="14"/>
      <c r="NNK923" s="14"/>
      <c r="NNL923" s="14"/>
      <c r="NNM923" s="14"/>
      <c r="NNN923" s="14"/>
      <c r="NNO923" s="14"/>
      <c r="NNP923" s="14"/>
      <c r="NNQ923" s="14"/>
      <c r="NNR923" s="14"/>
      <c r="NNS923" s="14"/>
      <c r="NNT923" s="14"/>
      <c r="NNU923" s="14"/>
      <c r="NNV923" s="14"/>
      <c r="NNW923" s="14"/>
      <c r="NNX923" s="14"/>
      <c r="NNY923" s="14"/>
      <c r="NNZ923" s="14"/>
      <c r="NOA923" s="14"/>
      <c r="NOB923" s="14"/>
      <c r="NOC923" s="14"/>
      <c r="NOD923" s="14"/>
      <c r="NOE923" s="14"/>
      <c r="NOF923" s="14"/>
      <c r="NOG923" s="14"/>
      <c r="NOH923" s="14"/>
      <c r="NOI923" s="14"/>
      <c r="NOJ923" s="14"/>
      <c r="NOK923" s="14"/>
      <c r="NOL923" s="14"/>
      <c r="NOM923" s="14"/>
      <c r="NON923" s="14"/>
      <c r="NOO923" s="14"/>
      <c r="NOP923" s="14"/>
      <c r="NOQ923" s="14"/>
      <c r="NOR923" s="14"/>
      <c r="NOS923" s="14"/>
      <c r="NOT923" s="14"/>
      <c r="NOU923" s="14"/>
      <c r="NOV923" s="14"/>
      <c r="NOW923" s="14"/>
      <c r="NOX923" s="14"/>
      <c r="NOY923" s="14"/>
      <c r="NOZ923" s="14"/>
      <c r="NPA923" s="14"/>
      <c r="NPB923" s="14"/>
      <c r="NPC923" s="14"/>
      <c r="NPD923" s="14"/>
      <c r="NPE923" s="14"/>
      <c r="NPF923" s="14"/>
      <c r="NPG923" s="14"/>
      <c r="NPH923" s="14"/>
      <c r="NPI923" s="14"/>
      <c r="NPJ923" s="14"/>
      <c r="NPK923" s="14"/>
      <c r="NPL923" s="14"/>
      <c r="NPM923" s="14"/>
      <c r="NPN923" s="14"/>
      <c r="NPO923" s="14"/>
      <c r="NPP923" s="14"/>
      <c r="NPQ923" s="14"/>
      <c r="NPR923" s="14"/>
      <c r="NPS923" s="14"/>
      <c r="NPT923" s="14"/>
      <c r="NPU923" s="14"/>
      <c r="NPV923" s="14"/>
      <c r="NPW923" s="14"/>
      <c r="NPX923" s="14"/>
      <c r="NPY923" s="14"/>
      <c r="NPZ923" s="14"/>
      <c r="NQA923" s="14"/>
      <c r="NQB923" s="14"/>
      <c r="NQC923" s="14"/>
      <c r="NQD923" s="14"/>
      <c r="NQE923" s="14"/>
      <c r="NQF923" s="14"/>
      <c r="NQG923" s="14"/>
      <c r="NQH923" s="14"/>
      <c r="NQI923" s="14"/>
      <c r="NQJ923" s="14"/>
      <c r="NQK923" s="14"/>
      <c r="NQL923" s="14"/>
      <c r="NQM923" s="14"/>
      <c r="NQN923" s="14"/>
      <c r="NQO923" s="14"/>
      <c r="NQP923" s="14"/>
      <c r="NQQ923" s="14"/>
      <c r="NQR923" s="14"/>
      <c r="NQS923" s="14"/>
      <c r="NQT923" s="14"/>
      <c r="NQU923" s="14"/>
      <c r="NQV923" s="14"/>
      <c r="NQW923" s="14"/>
      <c r="NQX923" s="14"/>
      <c r="NQY923" s="14"/>
      <c r="NQZ923" s="14"/>
      <c r="NRA923" s="14"/>
      <c r="NRB923" s="14"/>
      <c r="NRC923" s="14"/>
      <c r="NRD923" s="14"/>
      <c r="NRE923" s="14"/>
      <c r="NRF923" s="14"/>
      <c r="NRG923" s="14"/>
      <c r="NRH923" s="14"/>
      <c r="NRI923" s="14"/>
      <c r="NRJ923" s="14"/>
      <c r="NRK923" s="14"/>
      <c r="NRL923" s="14"/>
      <c r="NRM923" s="14"/>
      <c r="NRN923" s="14"/>
      <c r="NRO923" s="14"/>
      <c r="NRP923" s="14"/>
      <c r="NRQ923" s="14"/>
      <c r="NRR923" s="14"/>
      <c r="NRS923" s="14"/>
      <c r="NRT923" s="14"/>
      <c r="NRU923" s="14"/>
      <c r="NRV923" s="14"/>
      <c r="NRW923" s="14"/>
      <c r="NRX923" s="14"/>
      <c r="NRY923" s="14"/>
      <c r="NRZ923" s="14"/>
      <c r="NSA923" s="14"/>
      <c r="NSB923" s="14"/>
      <c r="NSC923" s="14"/>
      <c r="NSD923" s="14"/>
      <c r="NSE923" s="14"/>
      <c r="NSF923" s="14"/>
      <c r="NSG923" s="14"/>
      <c r="NSH923" s="14"/>
      <c r="NSI923" s="14"/>
      <c r="NSJ923" s="14"/>
      <c r="NSK923" s="14"/>
      <c r="NSL923" s="14"/>
      <c r="NSM923" s="14"/>
      <c r="NSN923" s="14"/>
      <c r="NSO923" s="14"/>
      <c r="NSP923" s="14"/>
      <c r="NSQ923" s="14"/>
      <c r="NSR923" s="14"/>
      <c r="NSS923" s="14"/>
      <c r="NST923" s="14"/>
      <c r="NSU923" s="14"/>
      <c r="NSV923" s="14"/>
      <c r="NSW923" s="14"/>
      <c r="NSX923" s="14"/>
      <c r="NSY923" s="14"/>
      <c r="NSZ923" s="14"/>
      <c r="NTA923" s="14"/>
      <c r="NTB923" s="14"/>
      <c r="NTC923" s="14"/>
      <c r="NTD923" s="14"/>
      <c r="NTE923" s="14"/>
      <c r="NTF923" s="14"/>
      <c r="NTG923" s="14"/>
      <c r="NTH923" s="14"/>
      <c r="NTI923" s="14"/>
      <c r="NTJ923" s="14"/>
      <c r="NTK923" s="14"/>
      <c r="NTL923" s="14"/>
      <c r="NTM923" s="14"/>
      <c r="NTN923" s="14"/>
      <c r="NTO923" s="14"/>
      <c r="NTP923" s="14"/>
      <c r="NTQ923" s="14"/>
      <c r="NTR923" s="14"/>
      <c r="NTS923" s="14"/>
      <c r="NTT923" s="14"/>
      <c r="NTU923" s="14"/>
      <c r="NTV923" s="14"/>
      <c r="NTW923" s="14"/>
      <c r="NTX923" s="14"/>
      <c r="NTY923" s="14"/>
      <c r="NTZ923" s="14"/>
      <c r="NUA923" s="14"/>
      <c r="NUB923" s="14"/>
      <c r="NUC923" s="14"/>
      <c r="NUD923" s="14"/>
      <c r="NUE923" s="14"/>
      <c r="NUF923" s="14"/>
      <c r="NUG923" s="14"/>
      <c r="NUH923" s="14"/>
      <c r="NUI923" s="14"/>
      <c r="NUJ923" s="14"/>
      <c r="NUK923" s="14"/>
      <c r="NUL923" s="14"/>
      <c r="NUM923" s="14"/>
      <c r="NUN923" s="14"/>
      <c r="NUO923" s="14"/>
      <c r="NUP923" s="14"/>
      <c r="NUQ923" s="14"/>
      <c r="NUR923" s="14"/>
      <c r="NUS923" s="14"/>
      <c r="NUT923" s="14"/>
      <c r="NUU923" s="14"/>
      <c r="NUV923" s="14"/>
      <c r="NUW923" s="14"/>
      <c r="NUX923" s="14"/>
      <c r="NUY923" s="14"/>
      <c r="NUZ923" s="14"/>
      <c r="NVA923" s="14"/>
      <c r="NVB923" s="14"/>
      <c r="NVC923" s="14"/>
      <c r="NVD923" s="14"/>
      <c r="NVE923" s="14"/>
      <c r="NVF923" s="14"/>
      <c r="NVG923" s="14"/>
      <c r="NVH923" s="14"/>
      <c r="NVI923" s="14"/>
      <c r="NVJ923" s="14"/>
      <c r="NVK923" s="14"/>
      <c r="NVL923" s="14"/>
      <c r="NVM923" s="14"/>
      <c r="NVN923" s="14"/>
      <c r="NVO923" s="14"/>
      <c r="NVP923" s="14"/>
      <c r="NVQ923" s="14"/>
      <c r="NVR923" s="14"/>
      <c r="NVS923" s="14"/>
      <c r="NVT923" s="14"/>
      <c r="NVU923" s="14"/>
      <c r="NVV923" s="14"/>
      <c r="NVW923" s="14"/>
      <c r="NVX923" s="14"/>
      <c r="NVY923" s="14"/>
      <c r="NVZ923" s="14"/>
      <c r="NWA923" s="14"/>
      <c r="NWB923" s="14"/>
      <c r="NWC923" s="14"/>
      <c r="NWD923" s="14"/>
      <c r="NWE923" s="14"/>
      <c r="NWF923" s="14"/>
      <c r="NWG923" s="14"/>
      <c r="NWH923" s="14"/>
      <c r="NWI923" s="14"/>
      <c r="NWJ923" s="14"/>
      <c r="NWK923" s="14"/>
      <c r="NWL923" s="14"/>
      <c r="NWM923" s="14"/>
      <c r="NWN923" s="14"/>
      <c r="NWO923" s="14"/>
      <c r="NWP923" s="14"/>
      <c r="NWQ923" s="14"/>
      <c r="NWR923" s="14"/>
      <c r="NWS923" s="14"/>
      <c r="NWT923" s="14"/>
      <c r="NWU923" s="14"/>
      <c r="NWV923" s="14"/>
      <c r="NWW923" s="14"/>
      <c r="NWX923" s="14"/>
      <c r="NWY923" s="14"/>
      <c r="NWZ923" s="14"/>
      <c r="NXA923" s="14"/>
      <c r="NXB923" s="14"/>
      <c r="NXC923" s="14"/>
      <c r="NXD923" s="14"/>
      <c r="NXE923" s="14"/>
      <c r="NXF923" s="14"/>
      <c r="NXG923" s="14"/>
      <c r="NXH923" s="14"/>
      <c r="NXI923" s="14"/>
      <c r="NXJ923" s="14"/>
      <c r="NXK923" s="14"/>
      <c r="NXL923" s="14"/>
      <c r="NXM923" s="14"/>
      <c r="NXN923" s="14"/>
      <c r="NXO923" s="14"/>
      <c r="NXP923" s="14"/>
      <c r="NXQ923" s="14"/>
      <c r="NXR923" s="14"/>
      <c r="NXS923" s="14"/>
      <c r="NXT923" s="14"/>
      <c r="NXU923" s="14"/>
      <c r="NXV923" s="14"/>
      <c r="NXW923" s="14"/>
      <c r="NXX923" s="14"/>
      <c r="NXY923" s="14"/>
      <c r="NXZ923" s="14"/>
      <c r="NYA923" s="14"/>
      <c r="NYB923" s="14"/>
      <c r="NYC923" s="14"/>
      <c r="NYD923" s="14"/>
      <c r="NYE923" s="14"/>
      <c r="NYF923" s="14"/>
      <c r="NYG923" s="14"/>
      <c r="NYH923" s="14"/>
      <c r="NYI923" s="14"/>
      <c r="NYJ923" s="14"/>
      <c r="NYK923" s="14"/>
      <c r="NYL923" s="14"/>
      <c r="NYM923" s="14"/>
      <c r="NYN923" s="14"/>
      <c r="NYO923" s="14"/>
      <c r="NYP923" s="14"/>
      <c r="NYQ923" s="14"/>
      <c r="NYR923" s="14"/>
      <c r="NYS923" s="14"/>
      <c r="NYT923" s="14"/>
      <c r="NYU923" s="14"/>
      <c r="NYV923" s="14"/>
      <c r="NYW923" s="14"/>
      <c r="NYX923" s="14"/>
      <c r="NYY923" s="14"/>
      <c r="NYZ923" s="14"/>
      <c r="NZA923" s="14"/>
      <c r="NZB923" s="14"/>
      <c r="NZC923" s="14"/>
      <c r="NZD923" s="14"/>
      <c r="NZE923" s="14"/>
      <c r="NZF923" s="14"/>
      <c r="NZG923" s="14"/>
      <c r="NZH923" s="14"/>
      <c r="NZI923" s="14"/>
      <c r="NZJ923" s="14"/>
      <c r="NZK923" s="14"/>
      <c r="NZL923" s="14"/>
      <c r="NZM923" s="14"/>
      <c r="NZN923" s="14"/>
      <c r="NZO923" s="14"/>
      <c r="NZP923" s="14"/>
      <c r="NZQ923" s="14"/>
      <c r="NZR923" s="14"/>
      <c r="NZS923" s="14"/>
      <c r="NZT923" s="14"/>
      <c r="NZU923" s="14"/>
      <c r="NZV923" s="14"/>
      <c r="NZW923" s="14"/>
      <c r="NZX923" s="14"/>
      <c r="NZY923" s="14"/>
      <c r="NZZ923" s="14"/>
      <c r="OAA923" s="14"/>
      <c r="OAB923" s="14"/>
      <c r="OAC923" s="14"/>
      <c r="OAD923" s="14"/>
      <c r="OAE923" s="14"/>
      <c r="OAF923" s="14"/>
      <c r="OAG923" s="14"/>
      <c r="OAH923" s="14"/>
      <c r="OAI923" s="14"/>
      <c r="OAJ923" s="14"/>
      <c r="OAK923" s="14"/>
      <c r="OAL923" s="14"/>
      <c r="OAM923" s="14"/>
      <c r="OAN923" s="14"/>
      <c r="OAO923" s="14"/>
      <c r="OAP923" s="14"/>
      <c r="OAQ923" s="14"/>
      <c r="OAR923" s="14"/>
      <c r="OAS923" s="14"/>
      <c r="OAT923" s="14"/>
      <c r="OAU923" s="14"/>
      <c r="OAV923" s="14"/>
      <c r="OAW923" s="14"/>
      <c r="OAX923" s="14"/>
      <c r="OAY923" s="14"/>
      <c r="OAZ923" s="14"/>
      <c r="OBA923" s="14"/>
      <c r="OBB923" s="14"/>
      <c r="OBC923" s="14"/>
      <c r="OBD923" s="14"/>
      <c r="OBE923" s="14"/>
      <c r="OBF923" s="14"/>
      <c r="OBG923" s="14"/>
      <c r="OBH923" s="14"/>
      <c r="OBI923" s="14"/>
      <c r="OBJ923" s="14"/>
      <c r="OBK923" s="14"/>
      <c r="OBL923" s="14"/>
      <c r="OBM923" s="14"/>
      <c r="OBN923" s="14"/>
      <c r="OBO923" s="14"/>
      <c r="OBP923" s="14"/>
      <c r="OBQ923" s="14"/>
      <c r="OBR923" s="14"/>
      <c r="OBS923" s="14"/>
      <c r="OBT923" s="14"/>
      <c r="OBU923" s="14"/>
      <c r="OBV923" s="14"/>
      <c r="OBW923" s="14"/>
      <c r="OBX923" s="14"/>
      <c r="OBY923" s="14"/>
      <c r="OBZ923" s="14"/>
      <c r="OCA923" s="14"/>
      <c r="OCB923" s="14"/>
      <c r="OCC923" s="14"/>
      <c r="OCD923" s="14"/>
      <c r="OCE923" s="14"/>
      <c r="OCF923" s="14"/>
      <c r="OCG923" s="14"/>
      <c r="OCH923" s="14"/>
      <c r="OCI923" s="14"/>
      <c r="OCJ923" s="14"/>
      <c r="OCK923" s="14"/>
      <c r="OCL923" s="14"/>
      <c r="OCM923" s="14"/>
      <c r="OCN923" s="14"/>
      <c r="OCO923" s="14"/>
      <c r="OCP923" s="14"/>
      <c r="OCQ923" s="14"/>
      <c r="OCR923" s="14"/>
      <c r="OCS923" s="14"/>
      <c r="OCT923" s="14"/>
      <c r="OCU923" s="14"/>
      <c r="OCV923" s="14"/>
      <c r="OCW923" s="14"/>
      <c r="OCX923" s="14"/>
      <c r="OCY923" s="14"/>
      <c r="OCZ923" s="14"/>
      <c r="ODA923" s="14"/>
      <c r="ODB923" s="14"/>
      <c r="ODC923" s="14"/>
      <c r="ODD923" s="14"/>
      <c r="ODE923" s="14"/>
      <c r="ODF923" s="14"/>
      <c r="ODG923" s="14"/>
      <c r="ODH923" s="14"/>
      <c r="ODI923" s="14"/>
      <c r="ODJ923" s="14"/>
      <c r="ODK923" s="14"/>
      <c r="ODL923" s="14"/>
      <c r="ODM923" s="14"/>
      <c r="ODN923" s="14"/>
      <c r="ODO923" s="14"/>
      <c r="ODP923" s="14"/>
      <c r="ODQ923" s="14"/>
      <c r="ODR923" s="14"/>
      <c r="ODS923" s="14"/>
      <c r="ODT923" s="14"/>
      <c r="ODU923" s="14"/>
      <c r="ODV923" s="14"/>
      <c r="ODW923" s="14"/>
      <c r="ODX923" s="14"/>
      <c r="ODY923" s="14"/>
      <c r="ODZ923" s="14"/>
      <c r="OEA923" s="14"/>
      <c r="OEB923" s="14"/>
      <c r="OEC923" s="14"/>
      <c r="OED923" s="14"/>
      <c r="OEE923" s="14"/>
      <c r="OEF923" s="14"/>
      <c r="OEG923" s="14"/>
      <c r="OEH923" s="14"/>
      <c r="OEI923" s="14"/>
      <c r="OEJ923" s="14"/>
      <c r="OEK923" s="14"/>
      <c r="OEL923" s="14"/>
      <c r="OEM923" s="14"/>
      <c r="OEN923" s="14"/>
      <c r="OEO923" s="14"/>
      <c r="OEP923" s="14"/>
      <c r="OEQ923" s="14"/>
      <c r="OER923" s="14"/>
      <c r="OES923" s="14"/>
      <c r="OET923" s="14"/>
      <c r="OEU923" s="14"/>
      <c r="OEV923" s="14"/>
      <c r="OEW923" s="14"/>
      <c r="OEX923" s="14"/>
      <c r="OEY923" s="14"/>
      <c r="OEZ923" s="14"/>
      <c r="OFA923" s="14"/>
      <c r="OFB923" s="14"/>
      <c r="OFC923" s="14"/>
      <c r="OFD923" s="14"/>
      <c r="OFE923" s="14"/>
      <c r="OFF923" s="14"/>
      <c r="OFG923" s="14"/>
      <c r="OFH923" s="14"/>
      <c r="OFI923" s="14"/>
      <c r="OFJ923" s="14"/>
      <c r="OFK923" s="14"/>
      <c r="OFL923" s="14"/>
      <c r="OFM923" s="14"/>
      <c r="OFN923" s="14"/>
      <c r="OFO923" s="14"/>
      <c r="OFP923" s="14"/>
      <c r="OFQ923" s="14"/>
      <c r="OFR923" s="14"/>
      <c r="OFS923" s="14"/>
      <c r="OFT923" s="14"/>
      <c r="OFU923" s="14"/>
      <c r="OFV923" s="14"/>
      <c r="OFW923" s="14"/>
      <c r="OFX923" s="14"/>
      <c r="OFY923" s="14"/>
      <c r="OFZ923" s="14"/>
      <c r="OGA923" s="14"/>
      <c r="OGB923" s="14"/>
      <c r="OGC923" s="14"/>
      <c r="OGD923" s="14"/>
      <c r="OGE923" s="14"/>
      <c r="OGF923" s="14"/>
      <c r="OGG923" s="14"/>
      <c r="OGH923" s="14"/>
      <c r="OGI923" s="14"/>
      <c r="OGJ923" s="14"/>
      <c r="OGK923" s="14"/>
      <c r="OGL923" s="14"/>
      <c r="OGM923" s="14"/>
      <c r="OGN923" s="14"/>
      <c r="OGO923" s="14"/>
      <c r="OGP923" s="14"/>
      <c r="OGQ923" s="14"/>
      <c r="OGR923" s="14"/>
      <c r="OGS923" s="14"/>
      <c r="OGT923" s="14"/>
      <c r="OGU923" s="14"/>
      <c r="OGV923" s="14"/>
      <c r="OGW923" s="14"/>
      <c r="OGX923" s="14"/>
      <c r="OGY923" s="14"/>
      <c r="OGZ923" s="14"/>
      <c r="OHA923" s="14"/>
      <c r="OHB923" s="14"/>
      <c r="OHC923" s="14"/>
      <c r="OHD923" s="14"/>
      <c r="OHE923" s="14"/>
      <c r="OHF923" s="14"/>
      <c r="OHG923" s="14"/>
      <c r="OHH923" s="14"/>
      <c r="OHI923" s="14"/>
      <c r="OHJ923" s="14"/>
      <c r="OHK923" s="14"/>
      <c r="OHL923" s="14"/>
      <c r="OHM923" s="14"/>
      <c r="OHN923" s="14"/>
      <c r="OHO923" s="14"/>
      <c r="OHP923" s="14"/>
      <c r="OHQ923" s="14"/>
      <c r="OHR923" s="14"/>
      <c r="OHS923" s="14"/>
      <c r="OHT923" s="14"/>
      <c r="OHU923" s="14"/>
      <c r="OHV923" s="14"/>
      <c r="OHW923" s="14"/>
      <c r="OHX923" s="14"/>
      <c r="OHY923" s="14"/>
      <c r="OHZ923" s="14"/>
      <c r="OIA923" s="14"/>
      <c r="OIB923" s="14"/>
      <c r="OIC923" s="14"/>
      <c r="OID923" s="14"/>
      <c r="OIE923" s="14"/>
      <c r="OIF923" s="14"/>
      <c r="OIG923" s="14"/>
      <c r="OIH923" s="14"/>
      <c r="OII923" s="14"/>
      <c r="OIJ923" s="14"/>
      <c r="OIK923" s="14"/>
      <c r="OIL923" s="14"/>
      <c r="OIM923" s="14"/>
      <c r="OIN923" s="14"/>
      <c r="OIO923" s="14"/>
      <c r="OIP923" s="14"/>
      <c r="OIQ923" s="14"/>
      <c r="OIR923" s="14"/>
      <c r="OIS923" s="14"/>
      <c r="OIT923" s="14"/>
      <c r="OIU923" s="14"/>
      <c r="OIV923" s="14"/>
      <c r="OIW923" s="14"/>
      <c r="OIX923" s="14"/>
      <c r="OIY923" s="14"/>
      <c r="OIZ923" s="14"/>
      <c r="OJA923" s="14"/>
      <c r="OJB923" s="14"/>
      <c r="OJC923" s="14"/>
      <c r="OJD923" s="14"/>
      <c r="OJE923" s="14"/>
      <c r="OJF923" s="14"/>
      <c r="OJG923" s="14"/>
      <c r="OJH923" s="14"/>
      <c r="OJI923" s="14"/>
      <c r="OJJ923" s="14"/>
      <c r="OJK923" s="14"/>
      <c r="OJL923" s="14"/>
      <c r="OJM923" s="14"/>
      <c r="OJN923" s="14"/>
      <c r="OJO923" s="14"/>
      <c r="OJP923" s="14"/>
      <c r="OJQ923" s="14"/>
      <c r="OJR923" s="14"/>
      <c r="OJS923" s="14"/>
      <c r="OJT923" s="14"/>
      <c r="OJU923" s="14"/>
      <c r="OJV923" s="14"/>
      <c r="OJW923" s="14"/>
      <c r="OJX923" s="14"/>
      <c r="OJY923" s="14"/>
      <c r="OJZ923" s="14"/>
      <c r="OKA923" s="14"/>
      <c r="OKB923" s="14"/>
      <c r="OKC923" s="14"/>
      <c r="OKD923" s="14"/>
      <c r="OKE923" s="14"/>
      <c r="OKF923" s="14"/>
      <c r="OKG923" s="14"/>
      <c r="OKH923" s="14"/>
      <c r="OKI923" s="14"/>
      <c r="OKJ923" s="14"/>
      <c r="OKK923" s="14"/>
      <c r="OKL923" s="14"/>
      <c r="OKM923" s="14"/>
      <c r="OKN923" s="14"/>
      <c r="OKO923" s="14"/>
      <c r="OKP923" s="14"/>
      <c r="OKQ923" s="14"/>
      <c r="OKR923" s="14"/>
      <c r="OKS923" s="14"/>
      <c r="OKT923" s="14"/>
      <c r="OKU923" s="14"/>
      <c r="OKV923" s="14"/>
      <c r="OKW923" s="14"/>
      <c r="OKX923" s="14"/>
      <c r="OKY923" s="14"/>
      <c r="OKZ923" s="14"/>
      <c r="OLA923" s="14"/>
      <c r="OLB923" s="14"/>
      <c r="OLC923" s="14"/>
      <c r="OLD923" s="14"/>
      <c r="OLE923" s="14"/>
      <c r="OLF923" s="14"/>
      <c r="OLG923" s="14"/>
      <c r="OLH923" s="14"/>
      <c r="OLI923" s="14"/>
      <c r="OLJ923" s="14"/>
      <c r="OLK923" s="14"/>
      <c r="OLL923" s="14"/>
      <c r="OLM923" s="14"/>
      <c r="OLN923" s="14"/>
      <c r="OLO923" s="14"/>
      <c r="OLP923" s="14"/>
      <c r="OLQ923" s="14"/>
      <c r="OLR923" s="14"/>
      <c r="OLS923" s="14"/>
      <c r="OLT923" s="14"/>
      <c r="OLU923" s="14"/>
      <c r="OLV923" s="14"/>
      <c r="OLW923" s="14"/>
      <c r="OLX923" s="14"/>
      <c r="OLY923" s="14"/>
      <c r="OLZ923" s="14"/>
      <c r="OMA923" s="14"/>
      <c r="OMB923" s="14"/>
      <c r="OMC923" s="14"/>
      <c r="OMD923" s="14"/>
      <c r="OME923" s="14"/>
      <c r="OMF923" s="14"/>
      <c r="OMG923" s="14"/>
      <c r="OMH923" s="14"/>
      <c r="OMI923" s="14"/>
      <c r="OMJ923" s="14"/>
      <c r="OMK923" s="14"/>
      <c r="OML923" s="14"/>
      <c r="OMM923" s="14"/>
      <c r="OMN923" s="14"/>
      <c r="OMO923" s="14"/>
      <c r="OMP923" s="14"/>
      <c r="OMQ923" s="14"/>
      <c r="OMR923" s="14"/>
      <c r="OMS923" s="14"/>
      <c r="OMT923" s="14"/>
      <c r="OMU923" s="14"/>
      <c r="OMV923" s="14"/>
      <c r="OMW923" s="14"/>
      <c r="OMX923" s="14"/>
      <c r="OMY923" s="14"/>
      <c r="OMZ923" s="14"/>
      <c r="ONA923" s="14"/>
      <c r="ONB923" s="14"/>
      <c r="ONC923" s="14"/>
      <c r="OND923" s="14"/>
      <c r="ONE923" s="14"/>
      <c r="ONF923" s="14"/>
      <c r="ONG923" s="14"/>
      <c r="ONH923" s="14"/>
      <c r="ONI923" s="14"/>
      <c r="ONJ923" s="14"/>
      <c r="ONK923" s="14"/>
      <c r="ONL923" s="14"/>
      <c r="ONM923" s="14"/>
      <c r="ONN923" s="14"/>
      <c r="ONO923" s="14"/>
      <c r="ONP923" s="14"/>
      <c r="ONQ923" s="14"/>
      <c r="ONR923" s="14"/>
      <c r="ONS923" s="14"/>
      <c r="ONT923" s="14"/>
      <c r="ONU923" s="14"/>
      <c r="ONV923" s="14"/>
      <c r="ONW923" s="14"/>
      <c r="ONX923" s="14"/>
      <c r="ONY923" s="14"/>
      <c r="ONZ923" s="14"/>
      <c r="OOA923" s="14"/>
      <c r="OOB923" s="14"/>
      <c r="OOC923" s="14"/>
      <c r="OOD923" s="14"/>
      <c r="OOE923" s="14"/>
      <c r="OOF923" s="14"/>
      <c r="OOG923" s="14"/>
      <c r="OOH923" s="14"/>
      <c r="OOI923" s="14"/>
      <c r="OOJ923" s="14"/>
      <c r="OOK923" s="14"/>
      <c r="OOL923" s="14"/>
      <c r="OOM923" s="14"/>
      <c r="OON923" s="14"/>
      <c r="OOO923" s="14"/>
      <c r="OOP923" s="14"/>
      <c r="OOQ923" s="14"/>
      <c r="OOR923" s="14"/>
      <c r="OOS923" s="14"/>
      <c r="OOT923" s="14"/>
      <c r="OOU923" s="14"/>
      <c r="OOV923" s="14"/>
      <c r="OOW923" s="14"/>
      <c r="OOX923" s="14"/>
      <c r="OOY923" s="14"/>
      <c r="OOZ923" s="14"/>
      <c r="OPA923" s="14"/>
      <c r="OPB923" s="14"/>
      <c r="OPC923" s="14"/>
      <c r="OPD923" s="14"/>
      <c r="OPE923" s="14"/>
      <c r="OPF923" s="14"/>
      <c r="OPG923" s="14"/>
      <c r="OPH923" s="14"/>
      <c r="OPI923" s="14"/>
      <c r="OPJ923" s="14"/>
      <c r="OPK923" s="14"/>
      <c r="OPL923" s="14"/>
      <c r="OPM923" s="14"/>
      <c r="OPN923" s="14"/>
      <c r="OPO923" s="14"/>
      <c r="OPP923" s="14"/>
      <c r="OPQ923" s="14"/>
      <c r="OPR923" s="14"/>
      <c r="OPS923" s="14"/>
      <c r="OPT923" s="14"/>
      <c r="OPU923" s="14"/>
      <c r="OPV923" s="14"/>
      <c r="OPW923" s="14"/>
      <c r="OPX923" s="14"/>
      <c r="OPY923" s="14"/>
      <c r="OPZ923" s="14"/>
      <c r="OQA923" s="14"/>
      <c r="OQB923" s="14"/>
      <c r="OQC923" s="14"/>
      <c r="OQD923" s="14"/>
      <c r="OQE923" s="14"/>
      <c r="OQF923" s="14"/>
      <c r="OQG923" s="14"/>
      <c r="OQH923" s="14"/>
      <c r="OQI923" s="14"/>
      <c r="OQJ923" s="14"/>
      <c r="OQK923" s="14"/>
      <c r="OQL923" s="14"/>
      <c r="OQM923" s="14"/>
      <c r="OQN923" s="14"/>
      <c r="OQO923" s="14"/>
      <c r="OQP923" s="14"/>
      <c r="OQQ923" s="14"/>
      <c r="OQR923" s="14"/>
      <c r="OQS923" s="14"/>
      <c r="OQT923" s="14"/>
      <c r="OQU923" s="14"/>
      <c r="OQV923" s="14"/>
      <c r="OQW923" s="14"/>
      <c r="OQX923" s="14"/>
      <c r="OQY923" s="14"/>
      <c r="OQZ923" s="14"/>
      <c r="ORA923" s="14"/>
      <c r="ORB923" s="14"/>
      <c r="ORC923" s="14"/>
      <c r="ORD923" s="14"/>
      <c r="ORE923" s="14"/>
      <c r="ORF923" s="14"/>
      <c r="ORG923" s="14"/>
      <c r="ORH923" s="14"/>
      <c r="ORI923" s="14"/>
      <c r="ORJ923" s="14"/>
      <c r="ORK923" s="14"/>
      <c r="ORL923" s="14"/>
      <c r="ORM923" s="14"/>
      <c r="ORN923" s="14"/>
      <c r="ORO923" s="14"/>
      <c r="ORP923" s="14"/>
      <c r="ORQ923" s="14"/>
      <c r="ORR923" s="14"/>
      <c r="ORS923" s="14"/>
      <c r="ORT923" s="14"/>
      <c r="ORU923" s="14"/>
      <c r="ORV923" s="14"/>
      <c r="ORW923" s="14"/>
      <c r="ORX923" s="14"/>
      <c r="ORY923" s="14"/>
      <c r="ORZ923" s="14"/>
      <c r="OSA923" s="14"/>
      <c r="OSB923" s="14"/>
      <c r="OSC923" s="14"/>
      <c r="OSD923" s="14"/>
      <c r="OSE923" s="14"/>
      <c r="OSF923" s="14"/>
      <c r="OSG923" s="14"/>
      <c r="OSH923" s="14"/>
      <c r="OSI923" s="14"/>
      <c r="OSJ923" s="14"/>
      <c r="OSK923" s="14"/>
      <c r="OSL923" s="14"/>
      <c r="OSM923" s="14"/>
      <c r="OSN923" s="14"/>
      <c r="OSO923" s="14"/>
      <c r="OSP923" s="14"/>
      <c r="OSQ923" s="14"/>
      <c r="OSR923" s="14"/>
      <c r="OSS923" s="14"/>
      <c r="OST923" s="14"/>
      <c r="OSU923" s="14"/>
      <c r="OSV923" s="14"/>
      <c r="OSW923" s="14"/>
      <c r="OSX923" s="14"/>
      <c r="OSY923" s="14"/>
      <c r="OSZ923" s="14"/>
      <c r="OTA923" s="14"/>
      <c r="OTB923" s="14"/>
      <c r="OTC923" s="14"/>
      <c r="OTD923" s="14"/>
      <c r="OTE923" s="14"/>
      <c r="OTF923" s="14"/>
      <c r="OTG923" s="14"/>
      <c r="OTH923" s="14"/>
      <c r="OTI923" s="14"/>
      <c r="OTJ923" s="14"/>
      <c r="OTK923" s="14"/>
      <c r="OTL923" s="14"/>
      <c r="OTM923" s="14"/>
      <c r="OTN923" s="14"/>
      <c r="OTO923" s="14"/>
      <c r="OTP923" s="14"/>
      <c r="OTQ923" s="14"/>
      <c r="OTR923" s="14"/>
      <c r="OTS923" s="14"/>
      <c r="OTT923" s="14"/>
      <c r="OTU923" s="14"/>
      <c r="OTV923" s="14"/>
      <c r="OTW923" s="14"/>
      <c r="OTX923" s="14"/>
      <c r="OTY923" s="14"/>
      <c r="OTZ923" s="14"/>
      <c r="OUA923" s="14"/>
      <c r="OUB923" s="14"/>
      <c r="OUC923" s="14"/>
      <c r="OUD923" s="14"/>
      <c r="OUE923" s="14"/>
      <c r="OUF923" s="14"/>
      <c r="OUG923" s="14"/>
      <c r="OUH923" s="14"/>
      <c r="OUI923" s="14"/>
      <c r="OUJ923" s="14"/>
      <c r="OUK923" s="14"/>
      <c r="OUL923" s="14"/>
      <c r="OUM923" s="14"/>
      <c r="OUN923" s="14"/>
      <c r="OUO923" s="14"/>
      <c r="OUP923" s="14"/>
      <c r="OUQ923" s="14"/>
      <c r="OUR923" s="14"/>
      <c r="OUS923" s="14"/>
      <c r="OUT923" s="14"/>
      <c r="OUU923" s="14"/>
      <c r="OUV923" s="14"/>
      <c r="OUW923" s="14"/>
      <c r="OUX923" s="14"/>
      <c r="OUY923" s="14"/>
      <c r="OUZ923" s="14"/>
      <c r="OVA923" s="14"/>
      <c r="OVB923" s="14"/>
      <c r="OVC923" s="14"/>
      <c r="OVD923" s="14"/>
      <c r="OVE923" s="14"/>
      <c r="OVF923" s="14"/>
      <c r="OVG923" s="14"/>
      <c r="OVH923" s="14"/>
      <c r="OVI923" s="14"/>
      <c r="OVJ923" s="14"/>
      <c r="OVK923" s="14"/>
      <c r="OVL923" s="14"/>
      <c r="OVM923" s="14"/>
      <c r="OVN923" s="14"/>
      <c r="OVO923" s="14"/>
      <c r="OVP923" s="14"/>
      <c r="OVQ923" s="14"/>
      <c r="OVR923" s="14"/>
      <c r="OVS923" s="14"/>
      <c r="OVT923" s="14"/>
      <c r="OVU923" s="14"/>
      <c r="OVV923" s="14"/>
      <c r="OVW923" s="14"/>
      <c r="OVX923" s="14"/>
      <c r="OVY923" s="14"/>
      <c r="OVZ923" s="14"/>
      <c r="OWA923" s="14"/>
      <c r="OWB923" s="14"/>
      <c r="OWC923" s="14"/>
      <c r="OWD923" s="14"/>
      <c r="OWE923" s="14"/>
      <c r="OWF923" s="14"/>
      <c r="OWG923" s="14"/>
      <c r="OWH923" s="14"/>
      <c r="OWI923" s="14"/>
      <c r="OWJ923" s="14"/>
      <c r="OWK923" s="14"/>
      <c r="OWL923" s="14"/>
      <c r="OWM923" s="14"/>
      <c r="OWN923" s="14"/>
      <c r="OWO923" s="14"/>
      <c r="OWP923" s="14"/>
      <c r="OWQ923" s="14"/>
      <c r="OWR923" s="14"/>
      <c r="OWS923" s="14"/>
      <c r="OWT923" s="14"/>
      <c r="OWU923" s="14"/>
      <c r="OWV923" s="14"/>
      <c r="OWW923" s="14"/>
      <c r="OWX923" s="14"/>
      <c r="OWY923" s="14"/>
      <c r="OWZ923" s="14"/>
      <c r="OXA923" s="14"/>
      <c r="OXB923" s="14"/>
      <c r="OXC923" s="14"/>
      <c r="OXD923" s="14"/>
      <c r="OXE923" s="14"/>
      <c r="OXF923" s="14"/>
      <c r="OXG923" s="14"/>
      <c r="OXH923" s="14"/>
      <c r="OXI923" s="14"/>
      <c r="OXJ923" s="14"/>
      <c r="OXK923" s="14"/>
      <c r="OXL923" s="14"/>
      <c r="OXM923" s="14"/>
      <c r="OXN923" s="14"/>
      <c r="OXO923" s="14"/>
      <c r="OXP923" s="14"/>
      <c r="OXQ923" s="14"/>
      <c r="OXR923" s="14"/>
      <c r="OXS923" s="14"/>
      <c r="OXT923" s="14"/>
      <c r="OXU923" s="14"/>
      <c r="OXV923" s="14"/>
      <c r="OXW923" s="14"/>
      <c r="OXX923" s="14"/>
      <c r="OXY923" s="14"/>
      <c r="OXZ923" s="14"/>
      <c r="OYA923" s="14"/>
      <c r="OYB923" s="14"/>
      <c r="OYC923" s="14"/>
      <c r="OYD923" s="14"/>
      <c r="OYE923" s="14"/>
      <c r="OYF923" s="14"/>
      <c r="OYG923" s="14"/>
      <c r="OYH923" s="14"/>
      <c r="OYI923" s="14"/>
      <c r="OYJ923" s="14"/>
      <c r="OYK923" s="14"/>
      <c r="OYL923" s="14"/>
      <c r="OYM923" s="14"/>
      <c r="OYN923" s="14"/>
      <c r="OYO923" s="14"/>
      <c r="OYP923" s="14"/>
      <c r="OYQ923" s="14"/>
      <c r="OYR923" s="14"/>
      <c r="OYS923" s="14"/>
      <c r="OYT923" s="14"/>
      <c r="OYU923" s="14"/>
      <c r="OYV923" s="14"/>
      <c r="OYW923" s="14"/>
      <c r="OYX923" s="14"/>
      <c r="OYY923" s="14"/>
      <c r="OYZ923" s="14"/>
      <c r="OZA923" s="14"/>
      <c r="OZB923" s="14"/>
      <c r="OZC923" s="14"/>
      <c r="OZD923" s="14"/>
      <c r="OZE923" s="14"/>
      <c r="OZF923" s="14"/>
      <c r="OZG923" s="14"/>
      <c r="OZH923" s="14"/>
      <c r="OZI923" s="14"/>
      <c r="OZJ923" s="14"/>
      <c r="OZK923" s="14"/>
      <c r="OZL923" s="14"/>
      <c r="OZM923" s="14"/>
      <c r="OZN923" s="14"/>
      <c r="OZO923" s="14"/>
      <c r="OZP923" s="14"/>
      <c r="OZQ923" s="14"/>
      <c r="OZR923" s="14"/>
      <c r="OZS923" s="14"/>
      <c r="OZT923" s="14"/>
      <c r="OZU923" s="14"/>
      <c r="OZV923" s="14"/>
      <c r="OZW923" s="14"/>
      <c r="OZX923" s="14"/>
      <c r="OZY923" s="14"/>
      <c r="OZZ923" s="14"/>
      <c r="PAA923" s="14"/>
      <c r="PAB923" s="14"/>
      <c r="PAC923" s="14"/>
      <c r="PAD923" s="14"/>
      <c r="PAE923" s="14"/>
      <c r="PAF923" s="14"/>
      <c r="PAG923" s="14"/>
      <c r="PAH923" s="14"/>
      <c r="PAI923" s="14"/>
      <c r="PAJ923" s="14"/>
      <c r="PAK923" s="14"/>
      <c r="PAL923" s="14"/>
      <c r="PAM923" s="14"/>
      <c r="PAN923" s="14"/>
      <c r="PAO923" s="14"/>
      <c r="PAP923" s="14"/>
      <c r="PAQ923" s="14"/>
      <c r="PAR923" s="14"/>
      <c r="PAS923" s="14"/>
      <c r="PAT923" s="14"/>
      <c r="PAU923" s="14"/>
      <c r="PAV923" s="14"/>
      <c r="PAW923" s="14"/>
      <c r="PAX923" s="14"/>
      <c r="PAY923" s="14"/>
      <c r="PAZ923" s="14"/>
      <c r="PBA923" s="14"/>
      <c r="PBB923" s="14"/>
      <c r="PBC923" s="14"/>
      <c r="PBD923" s="14"/>
      <c r="PBE923" s="14"/>
      <c r="PBF923" s="14"/>
      <c r="PBG923" s="14"/>
      <c r="PBH923" s="14"/>
      <c r="PBI923" s="14"/>
      <c r="PBJ923" s="14"/>
      <c r="PBK923" s="14"/>
      <c r="PBL923" s="14"/>
      <c r="PBM923" s="14"/>
      <c r="PBN923" s="14"/>
      <c r="PBO923" s="14"/>
      <c r="PBP923" s="14"/>
      <c r="PBQ923" s="14"/>
      <c r="PBR923" s="14"/>
      <c r="PBS923" s="14"/>
      <c r="PBT923" s="14"/>
      <c r="PBU923" s="14"/>
      <c r="PBV923" s="14"/>
      <c r="PBW923" s="14"/>
      <c r="PBX923" s="14"/>
      <c r="PBY923" s="14"/>
      <c r="PBZ923" s="14"/>
      <c r="PCA923" s="14"/>
      <c r="PCB923" s="14"/>
      <c r="PCC923" s="14"/>
      <c r="PCD923" s="14"/>
      <c r="PCE923" s="14"/>
      <c r="PCF923" s="14"/>
      <c r="PCG923" s="14"/>
      <c r="PCH923" s="14"/>
      <c r="PCI923" s="14"/>
      <c r="PCJ923" s="14"/>
      <c r="PCK923" s="14"/>
      <c r="PCL923" s="14"/>
      <c r="PCM923" s="14"/>
      <c r="PCN923" s="14"/>
      <c r="PCO923" s="14"/>
      <c r="PCP923" s="14"/>
      <c r="PCQ923" s="14"/>
      <c r="PCR923" s="14"/>
      <c r="PCS923" s="14"/>
      <c r="PCT923" s="14"/>
      <c r="PCU923" s="14"/>
      <c r="PCV923" s="14"/>
      <c r="PCW923" s="14"/>
      <c r="PCX923" s="14"/>
      <c r="PCY923" s="14"/>
      <c r="PCZ923" s="14"/>
      <c r="PDA923" s="14"/>
      <c r="PDB923" s="14"/>
      <c r="PDC923" s="14"/>
      <c r="PDD923" s="14"/>
      <c r="PDE923" s="14"/>
      <c r="PDF923" s="14"/>
      <c r="PDG923" s="14"/>
      <c r="PDH923" s="14"/>
      <c r="PDI923" s="14"/>
      <c r="PDJ923" s="14"/>
      <c r="PDK923" s="14"/>
      <c r="PDL923" s="14"/>
      <c r="PDM923" s="14"/>
      <c r="PDN923" s="14"/>
      <c r="PDO923" s="14"/>
      <c r="PDP923" s="14"/>
      <c r="PDQ923" s="14"/>
      <c r="PDR923" s="14"/>
      <c r="PDS923" s="14"/>
      <c r="PDT923" s="14"/>
      <c r="PDU923" s="14"/>
      <c r="PDV923" s="14"/>
      <c r="PDW923" s="14"/>
      <c r="PDX923" s="14"/>
      <c r="PDY923" s="14"/>
      <c r="PDZ923" s="14"/>
      <c r="PEA923" s="14"/>
      <c r="PEB923" s="14"/>
      <c r="PEC923" s="14"/>
      <c r="PED923" s="14"/>
      <c r="PEE923" s="14"/>
      <c r="PEF923" s="14"/>
      <c r="PEG923" s="14"/>
      <c r="PEH923" s="14"/>
      <c r="PEI923" s="14"/>
      <c r="PEJ923" s="14"/>
      <c r="PEK923" s="14"/>
      <c r="PEL923" s="14"/>
      <c r="PEM923" s="14"/>
      <c r="PEN923" s="14"/>
      <c r="PEO923" s="14"/>
      <c r="PEP923" s="14"/>
      <c r="PEQ923" s="14"/>
      <c r="PER923" s="14"/>
      <c r="PES923" s="14"/>
      <c r="PET923" s="14"/>
      <c r="PEU923" s="14"/>
      <c r="PEV923" s="14"/>
      <c r="PEW923" s="14"/>
      <c r="PEX923" s="14"/>
      <c r="PEY923" s="14"/>
      <c r="PEZ923" s="14"/>
      <c r="PFA923" s="14"/>
      <c r="PFB923" s="14"/>
      <c r="PFC923" s="14"/>
      <c r="PFD923" s="14"/>
      <c r="PFE923" s="14"/>
      <c r="PFF923" s="14"/>
      <c r="PFG923" s="14"/>
      <c r="PFH923" s="14"/>
      <c r="PFI923" s="14"/>
      <c r="PFJ923" s="14"/>
      <c r="PFK923" s="14"/>
      <c r="PFL923" s="14"/>
      <c r="PFM923" s="14"/>
      <c r="PFN923" s="14"/>
      <c r="PFO923" s="14"/>
      <c r="PFP923" s="14"/>
      <c r="PFQ923" s="14"/>
      <c r="PFR923" s="14"/>
      <c r="PFS923" s="14"/>
      <c r="PFT923" s="14"/>
      <c r="PFU923" s="14"/>
      <c r="PFV923" s="14"/>
      <c r="PFW923" s="14"/>
      <c r="PFX923" s="14"/>
      <c r="PFY923" s="14"/>
      <c r="PFZ923" s="14"/>
      <c r="PGA923" s="14"/>
      <c r="PGB923" s="14"/>
      <c r="PGC923" s="14"/>
      <c r="PGD923" s="14"/>
      <c r="PGE923" s="14"/>
      <c r="PGF923" s="14"/>
      <c r="PGG923" s="14"/>
      <c r="PGH923" s="14"/>
      <c r="PGI923" s="14"/>
      <c r="PGJ923" s="14"/>
      <c r="PGK923" s="14"/>
      <c r="PGL923" s="14"/>
      <c r="PGM923" s="14"/>
      <c r="PGN923" s="14"/>
      <c r="PGO923" s="14"/>
      <c r="PGP923" s="14"/>
      <c r="PGQ923" s="14"/>
      <c r="PGR923" s="14"/>
      <c r="PGS923" s="14"/>
      <c r="PGT923" s="14"/>
      <c r="PGU923" s="14"/>
      <c r="PGV923" s="14"/>
      <c r="PGW923" s="14"/>
      <c r="PGX923" s="14"/>
      <c r="PGY923" s="14"/>
      <c r="PGZ923" s="14"/>
      <c r="PHA923" s="14"/>
      <c r="PHB923" s="14"/>
      <c r="PHC923" s="14"/>
      <c r="PHD923" s="14"/>
      <c r="PHE923" s="14"/>
      <c r="PHF923" s="14"/>
      <c r="PHG923" s="14"/>
      <c r="PHH923" s="14"/>
      <c r="PHI923" s="14"/>
      <c r="PHJ923" s="14"/>
      <c r="PHK923" s="14"/>
      <c r="PHL923" s="14"/>
      <c r="PHM923" s="14"/>
      <c r="PHN923" s="14"/>
      <c r="PHO923" s="14"/>
      <c r="PHP923" s="14"/>
      <c r="PHQ923" s="14"/>
      <c r="PHR923" s="14"/>
      <c r="PHS923" s="14"/>
      <c r="PHT923" s="14"/>
      <c r="PHU923" s="14"/>
      <c r="PHV923" s="14"/>
      <c r="PHW923" s="14"/>
      <c r="PHX923" s="14"/>
      <c r="PHY923" s="14"/>
      <c r="PHZ923" s="14"/>
      <c r="PIA923" s="14"/>
      <c r="PIB923" s="14"/>
      <c r="PIC923" s="14"/>
      <c r="PID923" s="14"/>
      <c r="PIE923" s="14"/>
      <c r="PIF923" s="14"/>
      <c r="PIG923" s="14"/>
      <c r="PIH923" s="14"/>
      <c r="PII923" s="14"/>
      <c r="PIJ923" s="14"/>
      <c r="PIK923" s="14"/>
      <c r="PIL923" s="14"/>
      <c r="PIM923" s="14"/>
      <c r="PIN923" s="14"/>
      <c r="PIO923" s="14"/>
      <c r="PIP923" s="14"/>
      <c r="PIQ923" s="14"/>
      <c r="PIR923" s="14"/>
      <c r="PIS923" s="14"/>
      <c r="PIT923" s="14"/>
      <c r="PIU923" s="14"/>
      <c r="PIV923" s="14"/>
      <c r="PIW923" s="14"/>
      <c r="PIX923" s="14"/>
      <c r="PIY923" s="14"/>
      <c r="PIZ923" s="14"/>
      <c r="PJA923" s="14"/>
      <c r="PJB923" s="14"/>
      <c r="PJC923" s="14"/>
      <c r="PJD923" s="14"/>
      <c r="PJE923" s="14"/>
      <c r="PJF923" s="14"/>
      <c r="PJG923" s="14"/>
      <c r="PJH923" s="14"/>
      <c r="PJI923" s="14"/>
      <c r="PJJ923" s="14"/>
      <c r="PJK923" s="14"/>
      <c r="PJL923" s="14"/>
      <c r="PJM923" s="14"/>
      <c r="PJN923" s="14"/>
      <c r="PJO923" s="14"/>
      <c r="PJP923" s="14"/>
      <c r="PJQ923" s="14"/>
      <c r="PJR923" s="14"/>
      <c r="PJS923" s="14"/>
      <c r="PJT923" s="14"/>
      <c r="PJU923" s="14"/>
      <c r="PJV923" s="14"/>
      <c r="PJW923" s="14"/>
      <c r="PJX923" s="14"/>
      <c r="PJY923" s="14"/>
      <c r="PJZ923" s="14"/>
      <c r="PKA923" s="14"/>
      <c r="PKB923" s="14"/>
      <c r="PKC923" s="14"/>
      <c r="PKD923" s="14"/>
      <c r="PKE923" s="14"/>
      <c r="PKF923" s="14"/>
      <c r="PKG923" s="14"/>
      <c r="PKH923" s="14"/>
      <c r="PKI923" s="14"/>
      <c r="PKJ923" s="14"/>
      <c r="PKK923" s="14"/>
      <c r="PKL923" s="14"/>
      <c r="PKM923" s="14"/>
      <c r="PKN923" s="14"/>
      <c r="PKO923" s="14"/>
      <c r="PKP923" s="14"/>
      <c r="PKQ923" s="14"/>
      <c r="PKR923" s="14"/>
      <c r="PKS923" s="14"/>
      <c r="PKT923" s="14"/>
      <c r="PKU923" s="14"/>
      <c r="PKV923" s="14"/>
      <c r="PKW923" s="14"/>
      <c r="PKX923" s="14"/>
      <c r="PKY923" s="14"/>
      <c r="PKZ923" s="14"/>
      <c r="PLA923" s="14"/>
      <c r="PLB923" s="14"/>
      <c r="PLC923" s="14"/>
      <c r="PLD923" s="14"/>
      <c r="PLE923" s="14"/>
      <c r="PLF923" s="14"/>
      <c r="PLG923" s="14"/>
      <c r="PLH923" s="14"/>
      <c r="PLI923" s="14"/>
      <c r="PLJ923" s="14"/>
      <c r="PLK923" s="14"/>
      <c r="PLL923" s="14"/>
      <c r="PLM923" s="14"/>
      <c r="PLN923" s="14"/>
      <c r="PLO923" s="14"/>
      <c r="PLP923" s="14"/>
      <c r="PLQ923" s="14"/>
      <c r="PLR923" s="14"/>
      <c r="PLS923" s="14"/>
      <c r="PLT923" s="14"/>
      <c r="PLU923" s="14"/>
      <c r="PLV923" s="14"/>
      <c r="PLW923" s="14"/>
      <c r="PLX923" s="14"/>
      <c r="PLY923" s="14"/>
      <c r="PLZ923" s="14"/>
      <c r="PMA923" s="14"/>
      <c r="PMB923" s="14"/>
      <c r="PMC923" s="14"/>
      <c r="PMD923" s="14"/>
      <c r="PME923" s="14"/>
      <c r="PMF923" s="14"/>
      <c r="PMG923" s="14"/>
      <c r="PMH923" s="14"/>
      <c r="PMI923" s="14"/>
      <c r="PMJ923" s="14"/>
      <c r="PMK923" s="14"/>
      <c r="PML923" s="14"/>
      <c r="PMM923" s="14"/>
      <c r="PMN923" s="14"/>
      <c r="PMO923" s="14"/>
      <c r="PMP923" s="14"/>
      <c r="PMQ923" s="14"/>
      <c r="PMR923" s="14"/>
      <c r="PMS923" s="14"/>
      <c r="PMT923" s="14"/>
      <c r="PMU923" s="14"/>
      <c r="PMV923" s="14"/>
      <c r="PMW923" s="14"/>
      <c r="PMX923" s="14"/>
      <c r="PMY923" s="14"/>
      <c r="PMZ923" s="14"/>
      <c r="PNA923" s="14"/>
      <c r="PNB923" s="14"/>
      <c r="PNC923" s="14"/>
      <c r="PND923" s="14"/>
      <c r="PNE923" s="14"/>
      <c r="PNF923" s="14"/>
      <c r="PNG923" s="14"/>
      <c r="PNH923" s="14"/>
      <c r="PNI923" s="14"/>
      <c r="PNJ923" s="14"/>
      <c r="PNK923" s="14"/>
      <c r="PNL923" s="14"/>
      <c r="PNM923" s="14"/>
      <c r="PNN923" s="14"/>
      <c r="PNO923" s="14"/>
      <c r="PNP923" s="14"/>
      <c r="PNQ923" s="14"/>
      <c r="PNR923" s="14"/>
      <c r="PNS923" s="14"/>
      <c r="PNT923" s="14"/>
      <c r="PNU923" s="14"/>
      <c r="PNV923" s="14"/>
      <c r="PNW923" s="14"/>
      <c r="PNX923" s="14"/>
      <c r="PNY923" s="14"/>
      <c r="PNZ923" s="14"/>
      <c r="POA923" s="14"/>
      <c r="POB923" s="14"/>
      <c r="POC923" s="14"/>
      <c r="POD923" s="14"/>
      <c r="POE923" s="14"/>
      <c r="POF923" s="14"/>
      <c r="POG923" s="14"/>
      <c r="POH923" s="14"/>
      <c r="POI923" s="14"/>
      <c r="POJ923" s="14"/>
      <c r="POK923" s="14"/>
      <c r="POL923" s="14"/>
      <c r="POM923" s="14"/>
      <c r="PON923" s="14"/>
      <c r="POO923" s="14"/>
      <c r="POP923" s="14"/>
      <c r="POQ923" s="14"/>
      <c r="POR923" s="14"/>
      <c r="POS923" s="14"/>
      <c r="POT923" s="14"/>
      <c r="POU923" s="14"/>
      <c r="POV923" s="14"/>
      <c r="POW923" s="14"/>
      <c r="POX923" s="14"/>
      <c r="POY923" s="14"/>
      <c r="POZ923" s="14"/>
      <c r="PPA923" s="14"/>
      <c r="PPB923" s="14"/>
      <c r="PPC923" s="14"/>
      <c r="PPD923" s="14"/>
      <c r="PPE923" s="14"/>
      <c r="PPF923" s="14"/>
      <c r="PPG923" s="14"/>
      <c r="PPH923" s="14"/>
      <c r="PPI923" s="14"/>
      <c r="PPJ923" s="14"/>
      <c r="PPK923" s="14"/>
      <c r="PPL923" s="14"/>
      <c r="PPM923" s="14"/>
      <c r="PPN923" s="14"/>
      <c r="PPO923" s="14"/>
      <c r="PPP923" s="14"/>
      <c r="PPQ923" s="14"/>
      <c r="PPR923" s="14"/>
      <c r="PPS923" s="14"/>
      <c r="PPT923" s="14"/>
      <c r="PPU923" s="14"/>
      <c r="PPV923" s="14"/>
      <c r="PPW923" s="14"/>
      <c r="PPX923" s="14"/>
      <c r="PPY923" s="14"/>
      <c r="PPZ923" s="14"/>
      <c r="PQA923" s="14"/>
      <c r="PQB923" s="14"/>
      <c r="PQC923" s="14"/>
      <c r="PQD923" s="14"/>
      <c r="PQE923" s="14"/>
      <c r="PQF923" s="14"/>
      <c r="PQG923" s="14"/>
      <c r="PQH923" s="14"/>
      <c r="PQI923" s="14"/>
      <c r="PQJ923" s="14"/>
      <c r="PQK923" s="14"/>
      <c r="PQL923" s="14"/>
      <c r="PQM923" s="14"/>
      <c r="PQN923" s="14"/>
      <c r="PQO923" s="14"/>
      <c r="PQP923" s="14"/>
      <c r="PQQ923" s="14"/>
      <c r="PQR923" s="14"/>
      <c r="PQS923" s="14"/>
      <c r="PQT923" s="14"/>
      <c r="PQU923" s="14"/>
      <c r="PQV923" s="14"/>
      <c r="PQW923" s="14"/>
      <c r="PQX923" s="14"/>
      <c r="PQY923" s="14"/>
      <c r="PQZ923" s="14"/>
      <c r="PRA923" s="14"/>
      <c r="PRB923" s="14"/>
      <c r="PRC923" s="14"/>
      <c r="PRD923" s="14"/>
      <c r="PRE923" s="14"/>
      <c r="PRF923" s="14"/>
      <c r="PRG923" s="14"/>
      <c r="PRH923" s="14"/>
      <c r="PRI923" s="14"/>
      <c r="PRJ923" s="14"/>
      <c r="PRK923" s="14"/>
      <c r="PRL923" s="14"/>
      <c r="PRM923" s="14"/>
      <c r="PRN923" s="14"/>
      <c r="PRO923" s="14"/>
      <c r="PRP923" s="14"/>
      <c r="PRQ923" s="14"/>
      <c r="PRR923" s="14"/>
      <c r="PRS923" s="14"/>
      <c r="PRT923" s="14"/>
      <c r="PRU923" s="14"/>
      <c r="PRV923" s="14"/>
      <c r="PRW923" s="14"/>
      <c r="PRX923" s="14"/>
      <c r="PRY923" s="14"/>
      <c r="PRZ923" s="14"/>
      <c r="PSA923" s="14"/>
      <c r="PSB923" s="14"/>
      <c r="PSC923" s="14"/>
      <c r="PSD923" s="14"/>
      <c r="PSE923" s="14"/>
      <c r="PSF923" s="14"/>
      <c r="PSG923" s="14"/>
      <c r="PSH923" s="14"/>
      <c r="PSI923" s="14"/>
      <c r="PSJ923" s="14"/>
      <c r="PSK923" s="14"/>
      <c r="PSL923" s="14"/>
      <c r="PSM923" s="14"/>
      <c r="PSN923" s="14"/>
      <c r="PSO923" s="14"/>
      <c r="PSP923" s="14"/>
      <c r="PSQ923" s="14"/>
      <c r="PSR923" s="14"/>
      <c r="PSS923" s="14"/>
      <c r="PST923" s="14"/>
      <c r="PSU923" s="14"/>
      <c r="PSV923" s="14"/>
      <c r="PSW923" s="14"/>
      <c r="PSX923" s="14"/>
      <c r="PSY923" s="14"/>
      <c r="PSZ923" s="14"/>
      <c r="PTA923" s="14"/>
      <c r="PTB923" s="14"/>
      <c r="PTC923" s="14"/>
      <c r="PTD923" s="14"/>
      <c r="PTE923" s="14"/>
      <c r="PTF923" s="14"/>
      <c r="PTG923" s="14"/>
      <c r="PTH923" s="14"/>
      <c r="PTI923" s="14"/>
      <c r="PTJ923" s="14"/>
      <c r="PTK923" s="14"/>
      <c r="PTL923" s="14"/>
      <c r="PTM923" s="14"/>
      <c r="PTN923" s="14"/>
      <c r="PTO923" s="14"/>
      <c r="PTP923" s="14"/>
      <c r="PTQ923" s="14"/>
      <c r="PTR923" s="14"/>
      <c r="PTS923" s="14"/>
      <c r="PTT923" s="14"/>
      <c r="PTU923" s="14"/>
      <c r="PTV923" s="14"/>
      <c r="PTW923" s="14"/>
      <c r="PTX923" s="14"/>
      <c r="PTY923" s="14"/>
      <c r="PTZ923" s="14"/>
      <c r="PUA923" s="14"/>
      <c r="PUB923" s="14"/>
      <c r="PUC923" s="14"/>
      <c r="PUD923" s="14"/>
      <c r="PUE923" s="14"/>
      <c r="PUF923" s="14"/>
      <c r="PUG923" s="14"/>
      <c r="PUH923" s="14"/>
      <c r="PUI923" s="14"/>
      <c r="PUJ923" s="14"/>
      <c r="PUK923" s="14"/>
      <c r="PUL923" s="14"/>
      <c r="PUM923" s="14"/>
      <c r="PUN923" s="14"/>
      <c r="PUO923" s="14"/>
      <c r="PUP923" s="14"/>
      <c r="PUQ923" s="14"/>
      <c r="PUR923" s="14"/>
      <c r="PUS923" s="14"/>
      <c r="PUT923" s="14"/>
      <c r="PUU923" s="14"/>
      <c r="PUV923" s="14"/>
      <c r="PUW923" s="14"/>
      <c r="PUX923" s="14"/>
      <c r="PUY923" s="14"/>
      <c r="PUZ923" s="14"/>
      <c r="PVA923" s="14"/>
      <c r="PVB923" s="14"/>
      <c r="PVC923" s="14"/>
      <c r="PVD923" s="14"/>
      <c r="PVE923" s="14"/>
      <c r="PVF923" s="14"/>
      <c r="PVG923" s="14"/>
      <c r="PVH923" s="14"/>
      <c r="PVI923" s="14"/>
      <c r="PVJ923" s="14"/>
      <c r="PVK923" s="14"/>
      <c r="PVL923" s="14"/>
      <c r="PVM923" s="14"/>
      <c r="PVN923" s="14"/>
      <c r="PVO923" s="14"/>
      <c r="PVP923" s="14"/>
      <c r="PVQ923" s="14"/>
      <c r="PVR923" s="14"/>
      <c r="PVS923" s="14"/>
      <c r="PVT923" s="14"/>
      <c r="PVU923" s="14"/>
      <c r="PVV923" s="14"/>
      <c r="PVW923" s="14"/>
      <c r="PVX923" s="14"/>
      <c r="PVY923" s="14"/>
      <c r="PVZ923" s="14"/>
      <c r="PWA923" s="14"/>
      <c r="PWB923" s="14"/>
      <c r="PWC923" s="14"/>
      <c r="PWD923" s="14"/>
      <c r="PWE923" s="14"/>
      <c r="PWF923" s="14"/>
      <c r="PWG923" s="14"/>
      <c r="PWH923" s="14"/>
      <c r="PWI923" s="14"/>
      <c r="PWJ923" s="14"/>
      <c r="PWK923" s="14"/>
      <c r="PWL923" s="14"/>
      <c r="PWM923" s="14"/>
      <c r="PWN923" s="14"/>
      <c r="PWO923" s="14"/>
      <c r="PWP923" s="14"/>
      <c r="PWQ923" s="14"/>
      <c r="PWR923" s="14"/>
      <c r="PWS923" s="14"/>
      <c r="PWT923" s="14"/>
      <c r="PWU923" s="14"/>
      <c r="PWV923" s="14"/>
      <c r="PWW923" s="14"/>
      <c r="PWX923" s="14"/>
      <c r="PWY923" s="14"/>
      <c r="PWZ923" s="14"/>
      <c r="PXA923" s="14"/>
      <c r="PXB923" s="14"/>
      <c r="PXC923" s="14"/>
      <c r="PXD923" s="14"/>
      <c r="PXE923" s="14"/>
      <c r="PXF923" s="14"/>
      <c r="PXG923" s="14"/>
      <c r="PXH923" s="14"/>
      <c r="PXI923" s="14"/>
      <c r="PXJ923" s="14"/>
      <c r="PXK923" s="14"/>
      <c r="PXL923" s="14"/>
      <c r="PXM923" s="14"/>
      <c r="PXN923" s="14"/>
      <c r="PXO923" s="14"/>
      <c r="PXP923" s="14"/>
      <c r="PXQ923" s="14"/>
      <c r="PXR923" s="14"/>
      <c r="PXS923" s="14"/>
      <c r="PXT923" s="14"/>
      <c r="PXU923" s="14"/>
      <c r="PXV923" s="14"/>
      <c r="PXW923" s="14"/>
      <c r="PXX923" s="14"/>
      <c r="PXY923" s="14"/>
      <c r="PXZ923" s="14"/>
      <c r="PYA923" s="14"/>
      <c r="PYB923" s="14"/>
      <c r="PYC923" s="14"/>
      <c r="PYD923" s="14"/>
      <c r="PYE923" s="14"/>
      <c r="PYF923" s="14"/>
      <c r="PYG923" s="14"/>
      <c r="PYH923" s="14"/>
      <c r="PYI923" s="14"/>
      <c r="PYJ923" s="14"/>
      <c r="PYK923" s="14"/>
      <c r="PYL923" s="14"/>
      <c r="PYM923" s="14"/>
      <c r="PYN923" s="14"/>
      <c r="PYO923" s="14"/>
      <c r="PYP923" s="14"/>
      <c r="PYQ923" s="14"/>
      <c r="PYR923" s="14"/>
      <c r="PYS923" s="14"/>
      <c r="PYT923" s="14"/>
      <c r="PYU923" s="14"/>
      <c r="PYV923" s="14"/>
      <c r="PYW923" s="14"/>
      <c r="PYX923" s="14"/>
      <c r="PYY923" s="14"/>
      <c r="PYZ923" s="14"/>
      <c r="PZA923" s="14"/>
      <c r="PZB923" s="14"/>
      <c r="PZC923" s="14"/>
      <c r="PZD923" s="14"/>
      <c r="PZE923" s="14"/>
      <c r="PZF923" s="14"/>
      <c r="PZG923" s="14"/>
      <c r="PZH923" s="14"/>
      <c r="PZI923" s="14"/>
      <c r="PZJ923" s="14"/>
      <c r="PZK923" s="14"/>
      <c r="PZL923" s="14"/>
      <c r="PZM923" s="14"/>
      <c r="PZN923" s="14"/>
      <c r="PZO923" s="14"/>
      <c r="PZP923" s="14"/>
      <c r="PZQ923" s="14"/>
      <c r="PZR923" s="14"/>
      <c r="PZS923" s="14"/>
      <c r="PZT923" s="14"/>
      <c r="PZU923" s="14"/>
      <c r="PZV923" s="14"/>
      <c r="PZW923" s="14"/>
      <c r="PZX923" s="14"/>
      <c r="PZY923" s="14"/>
      <c r="PZZ923" s="14"/>
      <c r="QAA923" s="14"/>
      <c r="QAB923" s="14"/>
      <c r="QAC923" s="14"/>
      <c r="QAD923" s="14"/>
      <c r="QAE923" s="14"/>
      <c r="QAF923" s="14"/>
      <c r="QAG923" s="14"/>
      <c r="QAH923" s="14"/>
      <c r="QAI923" s="14"/>
      <c r="QAJ923" s="14"/>
      <c r="QAK923" s="14"/>
      <c r="QAL923" s="14"/>
      <c r="QAM923" s="14"/>
      <c r="QAN923" s="14"/>
      <c r="QAO923" s="14"/>
      <c r="QAP923" s="14"/>
      <c r="QAQ923" s="14"/>
      <c r="QAR923" s="14"/>
      <c r="QAS923" s="14"/>
      <c r="QAT923" s="14"/>
      <c r="QAU923" s="14"/>
      <c r="QAV923" s="14"/>
      <c r="QAW923" s="14"/>
      <c r="QAX923" s="14"/>
      <c r="QAY923" s="14"/>
      <c r="QAZ923" s="14"/>
      <c r="QBA923" s="14"/>
      <c r="QBB923" s="14"/>
      <c r="QBC923" s="14"/>
      <c r="QBD923" s="14"/>
      <c r="QBE923" s="14"/>
      <c r="QBF923" s="14"/>
      <c r="QBG923" s="14"/>
      <c r="QBH923" s="14"/>
      <c r="QBI923" s="14"/>
      <c r="QBJ923" s="14"/>
      <c r="QBK923" s="14"/>
      <c r="QBL923" s="14"/>
      <c r="QBM923" s="14"/>
      <c r="QBN923" s="14"/>
      <c r="QBO923" s="14"/>
      <c r="QBP923" s="14"/>
      <c r="QBQ923" s="14"/>
      <c r="QBR923" s="14"/>
      <c r="QBS923" s="14"/>
      <c r="QBT923" s="14"/>
      <c r="QBU923" s="14"/>
      <c r="QBV923" s="14"/>
      <c r="QBW923" s="14"/>
      <c r="QBX923" s="14"/>
      <c r="QBY923" s="14"/>
      <c r="QBZ923" s="14"/>
      <c r="QCA923" s="14"/>
      <c r="QCB923" s="14"/>
      <c r="QCC923" s="14"/>
      <c r="QCD923" s="14"/>
      <c r="QCE923" s="14"/>
      <c r="QCF923" s="14"/>
      <c r="QCG923" s="14"/>
      <c r="QCH923" s="14"/>
      <c r="QCI923" s="14"/>
      <c r="QCJ923" s="14"/>
      <c r="QCK923" s="14"/>
      <c r="QCL923" s="14"/>
      <c r="QCM923" s="14"/>
      <c r="QCN923" s="14"/>
      <c r="QCO923" s="14"/>
      <c r="QCP923" s="14"/>
      <c r="QCQ923" s="14"/>
      <c r="QCR923" s="14"/>
      <c r="QCS923" s="14"/>
      <c r="QCT923" s="14"/>
      <c r="QCU923" s="14"/>
      <c r="QCV923" s="14"/>
      <c r="QCW923" s="14"/>
      <c r="QCX923" s="14"/>
      <c r="QCY923" s="14"/>
      <c r="QCZ923" s="14"/>
      <c r="QDA923" s="14"/>
      <c r="QDB923" s="14"/>
      <c r="QDC923" s="14"/>
      <c r="QDD923" s="14"/>
      <c r="QDE923" s="14"/>
      <c r="QDF923" s="14"/>
      <c r="QDG923" s="14"/>
      <c r="QDH923" s="14"/>
      <c r="QDI923" s="14"/>
      <c r="QDJ923" s="14"/>
      <c r="QDK923" s="14"/>
      <c r="QDL923" s="14"/>
      <c r="QDM923" s="14"/>
      <c r="QDN923" s="14"/>
      <c r="QDO923" s="14"/>
      <c r="QDP923" s="14"/>
      <c r="QDQ923" s="14"/>
      <c r="QDR923" s="14"/>
      <c r="QDS923" s="14"/>
      <c r="QDT923" s="14"/>
      <c r="QDU923" s="14"/>
      <c r="QDV923" s="14"/>
      <c r="QDW923" s="14"/>
      <c r="QDX923" s="14"/>
      <c r="QDY923" s="14"/>
      <c r="QDZ923" s="14"/>
      <c r="QEA923" s="14"/>
      <c r="QEB923" s="14"/>
      <c r="QEC923" s="14"/>
      <c r="QED923" s="14"/>
      <c r="QEE923" s="14"/>
      <c r="QEF923" s="14"/>
      <c r="QEG923" s="14"/>
      <c r="QEH923" s="14"/>
      <c r="QEI923" s="14"/>
      <c r="QEJ923" s="14"/>
      <c r="QEK923" s="14"/>
      <c r="QEL923" s="14"/>
      <c r="QEM923" s="14"/>
      <c r="QEN923" s="14"/>
      <c r="QEO923" s="14"/>
      <c r="QEP923" s="14"/>
      <c r="QEQ923" s="14"/>
      <c r="QER923" s="14"/>
      <c r="QES923" s="14"/>
      <c r="QET923" s="14"/>
      <c r="QEU923" s="14"/>
      <c r="QEV923" s="14"/>
      <c r="QEW923" s="14"/>
      <c r="QEX923" s="14"/>
      <c r="QEY923" s="14"/>
      <c r="QEZ923" s="14"/>
      <c r="QFA923" s="14"/>
      <c r="QFB923" s="14"/>
      <c r="QFC923" s="14"/>
      <c r="QFD923" s="14"/>
      <c r="QFE923" s="14"/>
      <c r="QFF923" s="14"/>
      <c r="QFG923" s="14"/>
      <c r="QFH923" s="14"/>
      <c r="QFI923" s="14"/>
      <c r="QFJ923" s="14"/>
      <c r="QFK923" s="14"/>
      <c r="QFL923" s="14"/>
      <c r="QFM923" s="14"/>
      <c r="QFN923" s="14"/>
      <c r="QFO923" s="14"/>
      <c r="QFP923" s="14"/>
      <c r="QFQ923" s="14"/>
      <c r="QFR923" s="14"/>
      <c r="QFS923" s="14"/>
      <c r="QFT923" s="14"/>
      <c r="QFU923" s="14"/>
      <c r="QFV923" s="14"/>
      <c r="QFW923" s="14"/>
      <c r="QFX923" s="14"/>
      <c r="QFY923" s="14"/>
      <c r="QFZ923" s="14"/>
      <c r="QGA923" s="14"/>
      <c r="QGB923" s="14"/>
      <c r="QGC923" s="14"/>
      <c r="QGD923" s="14"/>
      <c r="QGE923" s="14"/>
      <c r="QGF923" s="14"/>
      <c r="QGG923" s="14"/>
      <c r="QGH923" s="14"/>
      <c r="QGI923" s="14"/>
      <c r="QGJ923" s="14"/>
      <c r="QGK923" s="14"/>
      <c r="QGL923" s="14"/>
      <c r="QGM923" s="14"/>
      <c r="QGN923" s="14"/>
      <c r="QGO923" s="14"/>
      <c r="QGP923" s="14"/>
      <c r="QGQ923" s="14"/>
      <c r="QGR923" s="14"/>
      <c r="QGS923" s="14"/>
      <c r="QGT923" s="14"/>
      <c r="QGU923" s="14"/>
      <c r="QGV923" s="14"/>
      <c r="QGW923" s="14"/>
      <c r="QGX923" s="14"/>
      <c r="QGY923" s="14"/>
      <c r="QGZ923" s="14"/>
      <c r="QHA923" s="14"/>
      <c r="QHB923" s="14"/>
      <c r="QHC923" s="14"/>
      <c r="QHD923" s="14"/>
      <c r="QHE923" s="14"/>
      <c r="QHF923" s="14"/>
      <c r="QHG923" s="14"/>
      <c r="QHH923" s="14"/>
      <c r="QHI923" s="14"/>
      <c r="QHJ923" s="14"/>
      <c r="QHK923" s="14"/>
      <c r="QHL923" s="14"/>
      <c r="QHM923" s="14"/>
      <c r="QHN923" s="14"/>
      <c r="QHO923" s="14"/>
      <c r="QHP923" s="14"/>
      <c r="QHQ923" s="14"/>
      <c r="QHR923" s="14"/>
      <c r="QHS923" s="14"/>
      <c r="QHT923" s="14"/>
      <c r="QHU923" s="14"/>
      <c r="QHV923" s="14"/>
      <c r="QHW923" s="14"/>
      <c r="QHX923" s="14"/>
      <c r="QHY923" s="14"/>
      <c r="QHZ923" s="14"/>
      <c r="QIA923" s="14"/>
      <c r="QIB923" s="14"/>
      <c r="QIC923" s="14"/>
      <c r="QID923" s="14"/>
      <c r="QIE923" s="14"/>
      <c r="QIF923" s="14"/>
      <c r="QIG923" s="14"/>
      <c r="QIH923" s="14"/>
      <c r="QII923" s="14"/>
      <c r="QIJ923" s="14"/>
      <c r="QIK923" s="14"/>
      <c r="QIL923" s="14"/>
      <c r="QIM923" s="14"/>
      <c r="QIN923" s="14"/>
      <c r="QIO923" s="14"/>
      <c r="QIP923" s="14"/>
      <c r="QIQ923" s="14"/>
      <c r="QIR923" s="14"/>
      <c r="QIS923" s="14"/>
      <c r="QIT923" s="14"/>
      <c r="QIU923" s="14"/>
      <c r="QIV923" s="14"/>
      <c r="QIW923" s="14"/>
      <c r="QIX923" s="14"/>
      <c r="QIY923" s="14"/>
      <c r="QIZ923" s="14"/>
      <c r="QJA923" s="14"/>
      <c r="QJB923" s="14"/>
      <c r="QJC923" s="14"/>
      <c r="QJD923" s="14"/>
      <c r="QJE923" s="14"/>
      <c r="QJF923" s="14"/>
      <c r="QJG923" s="14"/>
      <c r="QJH923" s="14"/>
      <c r="QJI923" s="14"/>
      <c r="QJJ923" s="14"/>
      <c r="QJK923" s="14"/>
      <c r="QJL923" s="14"/>
      <c r="QJM923" s="14"/>
      <c r="QJN923" s="14"/>
      <c r="QJO923" s="14"/>
      <c r="QJP923" s="14"/>
      <c r="QJQ923" s="14"/>
      <c r="QJR923" s="14"/>
      <c r="QJS923" s="14"/>
      <c r="QJT923" s="14"/>
      <c r="QJU923" s="14"/>
      <c r="QJV923" s="14"/>
      <c r="QJW923" s="14"/>
      <c r="QJX923" s="14"/>
      <c r="QJY923" s="14"/>
      <c r="QJZ923" s="14"/>
      <c r="QKA923" s="14"/>
      <c r="QKB923" s="14"/>
      <c r="QKC923" s="14"/>
      <c r="QKD923" s="14"/>
      <c r="QKE923" s="14"/>
      <c r="QKF923" s="14"/>
      <c r="QKG923" s="14"/>
      <c r="QKH923" s="14"/>
      <c r="QKI923" s="14"/>
      <c r="QKJ923" s="14"/>
      <c r="QKK923" s="14"/>
      <c r="QKL923" s="14"/>
      <c r="QKM923" s="14"/>
      <c r="QKN923" s="14"/>
      <c r="QKO923" s="14"/>
      <c r="QKP923" s="14"/>
      <c r="QKQ923" s="14"/>
      <c r="QKR923" s="14"/>
      <c r="QKS923" s="14"/>
      <c r="QKT923" s="14"/>
      <c r="QKU923" s="14"/>
      <c r="QKV923" s="14"/>
      <c r="QKW923" s="14"/>
      <c r="QKX923" s="14"/>
      <c r="QKY923" s="14"/>
      <c r="QKZ923" s="14"/>
      <c r="QLA923" s="14"/>
      <c r="QLB923" s="14"/>
      <c r="QLC923" s="14"/>
      <c r="QLD923" s="14"/>
      <c r="QLE923" s="14"/>
      <c r="QLF923" s="14"/>
      <c r="QLG923" s="14"/>
      <c r="QLH923" s="14"/>
      <c r="QLI923" s="14"/>
      <c r="QLJ923" s="14"/>
      <c r="QLK923" s="14"/>
      <c r="QLL923" s="14"/>
      <c r="QLM923" s="14"/>
      <c r="QLN923" s="14"/>
      <c r="QLO923" s="14"/>
      <c r="QLP923" s="14"/>
      <c r="QLQ923" s="14"/>
      <c r="QLR923" s="14"/>
      <c r="QLS923" s="14"/>
      <c r="QLT923" s="14"/>
      <c r="QLU923" s="14"/>
      <c r="QLV923" s="14"/>
      <c r="QLW923" s="14"/>
      <c r="QLX923" s="14"/>
      <c r="QLY923" s="14"/>
      <c r="QLZ923" s="14"/>
      <c r="QMA923" s="14"/>
      <c r="QMB923" s="14"/>
      <c r="QMC923" s="14"/>
      <c r="QMD923" s="14"/>
      <c r="QME923" s="14"/>
      <c r="QMF923" s="14"/>
      <c r="QMG923" s="14"/>
      <c r="QMH923" s="14"/>
      <c r="QMI923" s="14"/>
      <c r="QMJ923" s="14"/>
      <c r="QMK923" s="14"/>
      <c r="QML923" s="14"/>
      <c r="QMM923" s="14"/>
      <c r="QMN923" s="14"/>
      <c r="QMO923" s="14"/>
      <c r="QMP923" s="14"/>
      <c r="QMQ923" s="14"/>
      <c r="QMR923" s="14"/>
      <c r="QMS923" s="14"/>
      <c r="QMT923" s="14"/>
      <c r="QMU923" s="14"/>
      <c r="QMV923" s="14"/>
      <c r="QMW923" s="14"/>
      <c r="QMX923" s="14"/>
      <c r="QMY923" s="14"/>
      <c r="QMZ923" s="14"/>
      <c r="QNA923" s="14"/>
      <c r="QNB923" s="14"/>
      <c r="QNC923" s="14"/>
      <c r="QND923" s="14"/>
      <c r="QNE923" s="14"/>
      <c r="QNF923" s="14"/>
      <c r="QNG923" s="14"/>
      <c r="QNH923" s="14"/>
      <c r="QNI923" s="14"/>
      <c r="QNJ923" s="14"/>
      <c r="QNK923" s="14"/>
      <c r="QNL923" s="14"/>
      <c r="QNM923" s="14"/>
      <c r="QNN923" s="14"/>
      <c r="QNO923" s="14"/>
      <c r="QNP923" s="14"/>
      <c r="QNQ923" s="14"/>
      <c r="QNR923" s="14"/>
      <c r="QNS923" s="14"/>
      <c r="QNT923" s="14"/>
      <c r="QNU923" s="14"/>
      <c r="QNV923" s="14"/>
      <c r="QNW923" s="14"/>
      <c r="QNX923" s="14"/>
      <c r="QNY923" s="14"/>
      <c r="QNZ923" s="14"/>
      <c r="QOA923" s="14"/>
      <c r="QOB923" s="14"/>
      <c r="QOC923" s="14"/>
      <c r="QOD923" s="14"/>
      <c r="QOE923" s="14"/>
      <c r="QOF923" s="14"/>
      <c r="QOG923" s="14"/>
      <c r="QOH923" s="14"/>
      <c r="QOI923" s="14"/>
      <c r="QOJ923" s="14"/>
      <c r="QOK923" s="14"/>
      <c r="QOL923" s="14"/>
      <c r="QOM923" s="14"/>
      <c r="QON923" s="14"/>
      <c r="QOO923" s="14"/>
      <c r="QOP923" s="14"/>
      <c r="QOQ923" s="14"/>
      <c r="QOR923" s="14"/>
      <c r="QOS923" s="14"/>
      <c r="QOT923" s="14"/>
      <c r="QOU923" s="14"/>
      <c r="QOV923" s="14"/>
      <c r="QOW923" s="14"/>
      <c r="QOX923" s="14"/>
      <c r="QOY923" s="14"/>
      <c r="QOZ923" s="14"/>
      <c r="QPA923" s="14"/>
      <c r="QPB923" s="14"/>
      <c r="QPC923" s="14"/>
      <c r="QPD923" s="14"/>
      <c r="QPE923" s="14"/>
      <c r="QPF923" s="14"/>
      <c r="QPG923" s="14"/>
      <c r="QPH923" s="14"/>
      <c r="QPI923" s="14"/>
      <c r="QPJ923" s="14"/>
      <c r="QPK923" s="14"/>
      <c r="QPL923" s="14"/>
      <c r="QPM923" s="14"/>
      <c r="QPN923" s="14"/>
      <c r="QPO923" s="14"/>
      <c r="QPP923" s="14"/>
      <c r="QPQ923" s="14"/>
      <c r="QPR923" s="14"/>
      <c r="QPS923" s="14"/>
      <c r="QPT923" s="14"/>
      <c r="QPU923" s="14"/>
      <c r="QPV923" s="14"/>
      <c r="QPW923" s="14"/>
      <c r="QPX923" s="14"/>
      <c r="QPY923" s="14"/>
      <c r="QPZ923" s="14"/>
      <c r="QQA923" s="14"/>
      <c r="QQB923" s="14"/>
      <c r="QQC923" s="14"/>
      <c r="QQD923" s="14"/>
      <c r="QQE923" s="14"/>
      <c r="QQF923" s="14"/>
      <c r="QQG923" s="14"/>
      <c r="QQH923" s="14"/>
      <c r="QQI923" s="14"/>
      <c r="QQJ923" s="14"/>
      <c r="QQK923" s="14"/>
      <c r="QQL923" s="14"/>
      <c r="QQM923" s="14"/>
      <c r="QQN923" s="14"/>
      <c r="QQO923" s="14"/>
      <c r="QQP923" s="14"/>
      <c r="QQQ923" s="14"/>
      <c r="QQR923" s="14"/>
      <c r="QQS923" s="14"/>
      <c r="QQT923" s="14"/>
      <c r="QQU923" s="14"/>
      <c r="QQV923" s="14"/>
      <c r="QQW923" s="14"/>
      <c r="QQX923" s="14"/>
      <c r="QQY923" s="14"/>
      <c r="QQZ923" s="14"/>
      <c r="QRA923" s="14"/>
      <c r="QRB923" s="14"/>
      <c r="QRC923" s="14"/>
      <c r="QRD923" s="14"/>
      <c r="QRE923" s="14"/>
      <c r="QRF923" s="14"/>
      <c r="QRG923" s="14"/>
      <c r="QRH923" s="14"/>
      <c r="QRI923" s="14"/>
      <c r="QRJ923" s="14"/>
      <c r="QRK923" s="14"/>
      <c r="QRL923" s="14"/>
      <c r="QRM923" s="14"/>
      <c r="QRN923" s="14"/>
      <c r="QRO923" s="14"/>
      <c r="QRP923" s="14"/>
      <c r="QRQ923" s="14"/>
      <c r="QRR923" s="14"/>
      <c r="QRS923" s="14"/>
      <c r="QRT923" s="14"/>
      <c r="QRU923" s="14"/>
      <c r="QRV923" s="14"/>
      <c r="QRW923" s="14"/>
      <c r="QRX923" s="14"/>
      <c r="QRY923" s="14"/>
      <c r="QRZ923" s="14"/>
      <c r="QSA923" s="14"/>
      <c r="QSB923" s="14"/>
      <c r="QSC923" s="14"/>
      <c r="QSD923" s="14"/>
      <c r="QSE923" s="14"/>
      <c r="QSF923" s="14"/>
      <c r="QSG923" s="14"/>
      <c r="QSH923" s="14"/>
      <c r="QSI923" s="14"/>
      <c r="QSJ923" s="14"/>
      <c r="QSK923" s="14"/>
      <c r="QSL923" s="14"/>
      <c r="QSM923" s="14"/>
      <c r="QSN923" s="14"/>
      <c r="QSO923" s="14"/>
      <c r="QSP923" s="14"/>
      <c r="QSQ923" s="14"/>
      <c r="QSR923" s="14"/>
      <c r="QSS923" s="14"/>
      <c r="QST923" s="14"/>
      <c r="QSU923" s="14"/>
      <c r="QSV923" s="14"/>
      <c r="QSW923" s="14"/>
      <c r="QSX923" s="14"/>
      <c r="QSY923" s="14"/>
      <c r="QSZ923" s="14"/>
      <c r="QTA923" s="14"/>
      <c r="QTB923" s="14"/>
      <c r="QTC923" s="14"/>
      <c r="QTD923" s="14"/>
      <c r="QTE923" s="14"/>
      <c r="QTF923" s="14"/>
      <c r="QTG923" s="14"/>
      <c r="QTH923" s="14"/>
      <c r="QTI923" s="14"/>
      <c r="QTJ923" s="14"/>
      <c r="QTK923" s="14"/>
      <c r="QTL923" s="14"/>
      <c r="QTM923" s="14"/>
      <c r="QTN923" s="14"/>
      <c r="QTO923" s="14"/>
      <c r="QTP923" s="14"/>
      <c r="QTQ923" s="14"/>
      <c r="QTR923" s="14"/>
      <c r="QTS923" s="14"/>
      <c r="QTT923" s="14"/>
      <c r="QTU923" s="14"/>
      <c r="QTV923" s="14"/>
      <c r="QTW923" s="14"/>
      <c r="QTX923" s="14"/>
      <c r="QTY923" s="14"/>
      <c r="QTZ923" s="14"/>
      <c r="QUA923" s="14"/>
      <c r="QUB923" s="14"/>
      <c r="QUC923" s="14"/>
      <c r="QUD923" s="14"/>
      <c r="QUE923" s="14"/>
      <c r="QUF923" s="14"/>
      <c r="QUG923" s="14"/>
      <c r="QUH923" s="14"/>
      <c r="QUI923" s="14"/>
      <c r="QUJ923" s="14"/>
      <c r="QUK923" s="14"/>
      <c r="QUL923" s="14"/>
      <c r="QUM923" s="14"/>
      <c r="QUN923" s="14"/>
      <c r="QUO923" s="14"/>
      <c r="QUP923" s="14"/>
      <c r="QUQ923" s="14"/>
      <c r="QUR923" s="14"/>
      <c r="QUS923" s="14"/>
      <c r="QUT923" s="14"/>
      <c r="QUU923" s="14"/>
      <c r="QUV923" s="14"/>
      <c r="QUW923" s="14"/>
      <c r="QUX923" s="14"/>
      <c r="QUY923" s="14"/>
      <c r="QUZ923" s="14"/>
      <c r="QVA923" s="14"/>
      <c r="QVB923" s="14"/>
      <c r="QVC923" s="14"/>
      <c r="QVD923" s="14"/>
      <c r="QVE923" s="14"/>
      <c r="QVF923" s="14"/>
      <c r="QVG923" s="14"/>
      <c r="QVH923" s="14"/>
      <c r="QVI923" s="14"/>
      <c r="QVJ923" s="14"/>
      <c r="QVK923" s="14"/>
      <c r="QVL923" s="14"/>
      <c r="QVM923" s="14"/>
      <c r="QVN923" s="14"/>
      <c r="QVO923" s="14"/>
      <c r="QVP923" s="14"/>
      <c r="QVQ923" s="14"/>
      <c r="QVR923" s="14"/>
      <c r="QVS923" s="14"/>
      <c r="QVT923" s="14"/>
      <c r="QVU923" s="14"/>
      <c r="QVV923" s="14"/>
      <c r="QVW923" s="14"/>
      <c r="QVX923" s="14"/>
      <c r="QVY923" s="14"/>
      <c r="QVZ923" s="14"/>
      <c r="QWA923" s="14"/>
      <c r="QWB923" s="14"/>
      <c r="QWC923" s="14"/>
      <c r="QWD923" s="14"/>
      <c r="QWE923" s="14"/>
      <c r="QWF923" s="14"/>
      <c r="QWG923" s="14"/>
      <c r="QWH923" s="14"/>
      <c r="QWI923" s="14"/>
      <c r="QWJ923" s="14"/>
      <c r="QWK923" s="14"/>
      <c r="QWL923" s="14"/>
      <c r="QWM923" s="14"/>
      <c r="QWN923" s="14"/>
      <c r="QWO923" s="14"/>
      <c r="QWP923" s="14"/>
      <c r="QWQ923" s="14"/>
      <c r="QWR923" s="14"/>
      <c r="QWS923" s="14"/>
      <c r="QWT923" s="14"/>
      <c r="QWU923" s="14"/>
      <c r="QWV923" s="14"/>
      <c r="QWW923" s="14"/>
      <c r="QWX923" s="14"/>
      <c r="QWY923" s="14"/>
      <c r="QWZ923" s="14"/>
      <c r="QXA923" s="14"/>
      <c r="QXB923" s="14"/>
      <c r="QXC923" s="14"/>
      <c r="QXD923" s="14"/>
      <c r="QXE923" s="14"/>
      <c r="QXF923" s="14"/>
      <c r="QXG923" s="14"/>
      <c r="QXH923" s="14"/>
      <c r="QXI923" s="14"/>
      <c r="QXJ923" s="14"/>
      <c r="QXK923" s="14"/>
      <c r="QXL923" s="14"/>
      <c r="QXM923" s="14"/>
      <c r="QXN923" s="14"/>
      <c r="QXO923" s="14"/>
      <c r="QXP923" s="14"/>
      <c r="QXQ923" s="14"/>
      <c r="QXR923" s="14"/>
      <c r="QXS923" s="14"/>
      <c r="QXT923" s="14"/>
      <c r="QXU923" s="14"/>
      <c r="QXV923" s="14"/>
      <c r="QXW923" s="14"/>
      <c r="QXX923" s="14"/>
      <c r="QXY923" s="14"/>
      <c r="QXZ923" s="14"/>
      <c r="QYA923" s="14"/>
      <c r="QYB923" s="14"/>
      <c r="QYC923" s="14"/>
      <c r="QYD923" s="14"/>
      <c r="QYE923" s="14"/>
      <c r="QYF923" s="14"/>
      <c r="QYG923" s="14"/>
      <c r="QYH923" s="14"/>
      <c r="QYI923" s="14"/>
      <c r="QYJ923" s="14"/>
      <c r="QYK923" s="14"/>
      <c r="QYL923" s="14"/>
      <c r="QYM923" s="14"/>
      <c r="QYN923" s="14"/>
      <c r="QYO923" s="14"/>
      <c r="QYP923" s="14"/>
      <c r="QYQ923" s="14"/>
      <c r="QYR923" s="14"/>
      <c r="QYS923" s="14"/>
      <c r="QYT923" s="14"/>
      <c r="QYU923" s="14"/>
      <c r="QYV923" s="14"/>
      <c r="QYW923" s="14"/>
      <c r="QYX923" s="14"/>
      <c r="QYY923" s="14"/>
      <c r="QYZ923" s="14"/>
      <c r="QZA923" s="14"/>
      <c r="QZB923" s="14"/>
      <c r="QZC923" s="14"/>
      <c r="QZD923" s="14"/>
      <c r="QZE923" s="14"/>
      <c r="QZF923" s="14"/>
      <c r="QZG923" s="14"/>
      <c r="QZH923" s="14"/>
      <c r="QZI923" s="14"/>
      <c r="QZJ923" s="14"/>
      <c r="QZK923" s="14"/>
      <c r="QZL923" s="14"/>
      <c r="QZM923" s="14"/>
      <c r="QZN923" s="14"/>
      <c r="QZO923" s="14"/>
      <c r="QZP923" s="14"/>
      <c r="QZQ923" s="14"/>
      <c r="QZR923" s="14"/>
      <c r="QZS923" s="14"/>
      <c r="QZT923" s="14"/>
      <c r="QZU923" s="14"/>
      <c r="QZV923" s="14"/>
      <c r="QZW923" s="14"/>
      <c r="QZX923" s="14"/>
      <c r="QZY923" s="14"/>
      <c r="QZZ923" s="14"/>
      <c r="RAA923" s="14"/>
      <c r="RAB923" s="14"/>
      <c r="RAC923" s="14"/>
      <c r="RAD923" s="14"/>
      <c r="RAE923" s="14"/>
      <c r="RAF923" s="14"/>
      <c r="RAG923" s="14"/>
      <c r="RAH923" s="14"/>
      <c r="RAI923" s="14"/>
      <c r="RAJ923" s="14"/>
      <c r="RAK923" s="14"/>
      <c r="RAL923" s="14"/>
      <c r="RAM923" s="14"/>
      <c r="RAN923" s="14"/>
      <c r="RAO923" s="14"/>
      <c r="RAP923" s="14"/>
      <c r="RAQ923" s="14"/>
      <c r="RAR923" s="14"/>
      <c r="RAS923" s="14"/>
      <c r="RAT923" s="14"/>
      <c r="RAU923" s="14"/>
      <c r="RAV923" s="14"/>
      <c r="RAW923" s="14"/>
      <c r="RAX923" s="14"/>
      <c r="RAY923" s="14"/>
      <c r="RAZ923" s="14"/>
      <c r="RBA923" s="14"/>
      <c r="RBB923" s="14"/>
      <c r="RBC923" s="14"/>
      <c r="RBD923" s="14"/>
      <c r="RBE923" s="14"/>
      <c r="RBF923" s="14"/>
      <c r="RBG923" s="14"/>
      <c r="RBH923" s="14"/>
      <c r="RBI923" s="14"/>
      <c r="RBJ923" s="14"/>
      <c r="RBK923" s="14"/>
      <c r="RBL923" s="14"/>
      <c r="RBM923" s="14"/>
      <c r="RBN923" s="14"/>
      <c r="RBO923" s="14"/>
      <c r="RBP923" s="14"/>
      <c r="RBQ923" s="14"/>
      <c r="RBR923" s="14"/>
      <c r="RBS923" s="14"/>
      <c r="RBT923" s="14"/>
      <c r="RBU923" s="14"/>
      <c r="RBV923" s="14"/>
      <c r="RBW923" s="14"/>
      <c r="RBX923" s="14"/>
      <c r="RBY923" s="14"/>
      <c r="RBZ923" s="14"/>
      <c r="RCA923" s="14"/>
      <c r="RCB923" s="14"/>
      <c r="RCC923" s="14"/>
      <c r="RCD923" s="14"/>
      <c r="RCE923" s="14"/>
      <c r="RCF923" s="14"/>
      <c r="RCG923" s="14"/>
      <c r="RCH923" s="14"/>
      <c r="RCI923" s="14"/>
      <c r="RCJ923" s="14"/>
      <c r="RCK923" s="14"/>
      <c r="RCL923" s="14"/>
      <c r="RCM923" s="14"/>
      <c r="RCN923" s="14"/>
      <c r="RCO923" s="14"/>
      <c r="RCP923" s="14"/>
      <c r="RCQ923" s="14"/>
      <c r="RCR923" s="14"/>
      <c r="RCS923" s="14"/>
      <c r="RCT923" s="14"/>
      <c r="RCU923" s="14"/>
      <c r="RCV923" s="14"/>
      <c r="RCW923" s="14"/>
      <c r="RCX923" s="14"/>
      <c r="RCY923" s="14"/>
      <c r="RCZ923" s="14"/>
      <c r="RDA923" s="14"/>
      <c r="RDB923" s="14"/>
      <c r="RDC923" s="14"/>
      <c r="RDD923" s="14"/>
      <c r="RDE923" s="14"/>
      <c r="RDF923" s="14"/>
      <c r="RDG923" s="14"/>
      <c r="RDH923" s="14"/>
      <c r="RDI923" s="14"/>
      <c r="RDJ923" s="14"/>
      <c r="RDK923" s="14"/>
      <c r="RDL923" s="14"/>
      <c r="RDM923" s="14"/>
      <c r="RDN923" s="14"/>
      <c r="RDO923" s="14"/>
      <c r="RDP923" s="14"/>
      <c r="RDQ923" s="14"/>
      <c r="RDR923" s="14"/>
      <c r="RDS923" s="14"/>
      <c r="RDT923" s="14"/>
      <c r="RDU923" s="14"/>
      <c r="RDV923" s="14"/>
      <c r="RDW923" s="14"/>
      <c r="RDX923" s="14"/>
      <c r="RDY923" s="14"/>
      <c r="RDZ923" s="14"/>
      <c r="REA923" s="14"/>
      <c r="REB923" s="14"/>
      <c r="REC923" s="14"/>
      <c r="RED923" s="14"/>
      <c r="REE923" s="14"/>
      <c r="REF923" s="14"/>
      <c r="REG923" s="14"/>
      <c r="REH923" s="14"/>
      <c r="REI923" s="14"/>
      <c r="REJ923" s="14"/>
      <c r="REK923" s="14"/>
      <c r="REL923" s="14"/>
      <c r="REM923" s="14"/>
      <c r="REN923" s="14"/>
      <c r="REO923" s="14"/>
      <c r="REP923" s="14"/>
      <c r="REQ923" s="14"/>
      <c r="RER923" s="14"/>
      <c r="RES923" s="14"/>
      <c r="RET923" s="14"/>
      <c r="REU923" s="14"/>
      <c r="REV923" s="14"/>
      <c r="REW923" s="14"/>
      <c r="REX923" s="14"/>
      <c r="REY923" s="14"/>
      <c r="REZ923" s="14"/>
      <c r="RFA923" s="14"/>
      <c r="RFB923" s="14"/>
      <c r="RFC923" s="14"/>
      <c r="RFD923" s="14"/>
      <c r="RFE923" s="14"/>
      <c r="RFF923" s="14"/>
      <c r="RFG923" s="14"/>
      <c r="RFH923" s="14"/>
      <c r="RFI923" s="14"/>
      <c r="RFJ923" s="14"/>
      <c r="RFK923" s="14"/>
      <c r="RFL923" s="14"/>
      <c r="RFM923" s="14"/>
      <c r="RFN923" s="14"/>
      <c r="RFO923" s="14"/>
      <c r="RFP923" s="14"/>
      <c r="RFQ923" s="14"/>
      <c r="RFR923" s="14"/>
      <c r="RFS923" s="14"/>
      <c r="RFT923" s="14"/>
      <c r="RFU923" s="14"/>
      <c r="RFV923" s="14"/>
      <c r="RFW923" s="14"/>
      <c r="RFX923" s="14"/>
      <c r="RFY923" s="14"/>
      <c r="RFZ923" s="14"/>
      <c r="RGA923" s="14"/>
      <c r="RGB923" s="14"/>
      <c r="RGC923" s="14"/>
      <c r="RGD923" s="14"/>
      <c r="RGE923" s="14"/>
      <c r="RGF923" s="14"/>
      <c r="RGG923" s="14"/>
      <c r="RGH923" s="14"/>
      <c r="RGI923" s="14"/>
      <c r="RGJ923" s="14"/>
      <c r="RGK923" s="14"/>
      <c r="RGL923" s="14"/>
      <c r="RGM923" s="14"/>
      <c r="RGN923" s="14"/>
      <c r="RGO923" s="14"/>
      <c r="RGP923" s="14"/>
      <c r="RGQ923" s="14"/>
      <c r="RGR923" s="14"/>
      <c r="RGS923" s="14"/>
      <c r="RGT923" s="14"/>
      <c r="RGU923" s="14"/>
      <c r="RGV923" s="14"/>
      <c r="RGW923" s="14"/>
      <c r="RGX923" s="14"/>
      <c r="RGY923" s="14"/>
      <c r="RGZ923" s="14"/>
      <c r="RHA923" s="14"/>
      <c r="RHB923" s="14"/>
      <c r="RHC923" s="14"/>
      <c r="RHD923" s="14"/>
      <c r="RHE923" s="14"/>
      <c r="RHF923" s="14"/>
      <c r="RHG923" s="14"/>
      <c r="RHH923" s="14"/>
      <c r="RHI923" s="14"/>
      <c r="RHJ923" s="14"/>
      <c r="RHK923" s="14"/>
      <c r="RHL923" s="14"/>
      <c r="RHM923" s="14"/>
      <c r="RHN923" s="14"/>
      <c r="RHO923" s="14"/>
      <c r="RHP923" s="14"/>
      <c r="RHQ923" s="14"/>
      <c r="RHR923" s="14"/>
      <c r="RHS923" s="14"/>
      <c r="RHT923" s="14"/>
      <c r="RHU923" s="14"/>
      <c r="RHV923" s="14"/>
      <c r="RHW923" s="14"/>
      <c r="RHX923" s="14"/>
      <c r="RHY923" s="14"/>
      <c r="RHZ923" s="14"/>
      <c r="RIA923" s="14"/>
      <c r="RIB923" s="14"/>
      <c r="RIC923" s="14"/>
      <c r="RID923" s="14"/>
      <c r="RIE923" s="14"/>
      <c r="RIF923" s="14"/>
      <c r="RIG923" s="14"/>
      <c r="RIH923" s="14"/>
      <c r="RII923" s="14"/>
      <c r="RIJ923" s="14"/>
      <c r="RIK923" s="14"/>
      <c r="RIL923" s="14"/>
      <c r="RIM923" s="14"/>
      <c r="RIN923" s="14"/>
      <c r="RIO923" s="14"/>
      <c r="RIP923" s="14"/>
      <c r="RIQ923" s="14"/>
      <c r="RIR923" s="14"/>
      <c r="RIS923" s="14"/>
      <c r="RIT923" s="14"/>
      <c r="RIU923" s="14"/>
      <c r="RIV923" s="14"/>
      <c r="RIW923" s="14"/>
      <c r="RIX923" s="14"/>
      <c r="RIY923" s="14"/>
      <c r="RIZ923" s="14"/>
      <c r="RJA923" s="14"/>
      <c r="RJB923" s="14"/>
      <c r="RJC923" s="14"/>
      <c r="RJD923" s="14"/>
      <c r="RJE923" s="14"/>
      <c r="RJF923" s="14"/>
      <c r="RJG923" s="14"/>
      <c r="RJH923" s="14"/>
      <c r="RJI923" s="14"/>
      <c r="RJJ923" s="14"/>
      <c r="RJK923" s="14"/>
      <c r="RJL923" s="14"/>
      <c r="RJM923" s="14"/>
      <c r="RJN923" s="14"/>
      <c r="RJO923" s="14"/>
      <c r="RJP923" s="14"/>
      <c r="RJQ923" s="14"/>
      <c r="RJR923" s="14"/>
      <c r="RJS923" s="14"/>
      <c r="RJT923" s="14"/>
      <c r="RJU923" s="14"/>
      <c r="RJV923" s="14"/>
      <c r="RJW923" s="14"/>
      <c r="RJX923" s="14"/>
      <c r="RJY923" s="14"/>
      <c r="RJZ923" s="14"/>
      <c r="RKA923" s="14"/>
      <c r="RKB923" s="14"/>
      <c r="RKC923" s="14"/>
      <c r="RKD923" s="14"/>
      <c r="RKE923" s="14"/>
      <c r="RKF923" s="14"/>
      <c r="RKG923" s="14"/>
      <c r="RKH923" s="14"/>
      <c r="RKI923" s="14"/>
      <c r="RKJ923" s="14"/>
      <c r="RKK923" s="14"/>
      <c r="RKL923" s="14"/>
      <c r="RKM923" s="14"/>
      <c r="RKN923" s="14"/>
      <c r="RKO923" s="14"/>
      <c r="RKP923" s="14"/>
      <c r="RKQ923" s="14"/>
      <c r="RKR923" s="14"/>
      <c r="RKS923" s="14"/>
      <c r="RKT923" s="14"/>
      <c r="RKU923" s="14"/>
      <c r="RKV923" s="14"/>
      <c r="RKW923" s="14"/>
      <c r="RKX923" s="14"/>
      <c r="RKY923" s="14"/>
      <c r="RKZ923" s="14"/>
      <c r="RLA923" s="14"/>
      <c r="RLB923" s="14"/>
      <c r="RLC923" s="14"/>
      <c r="RLD923" s="14"/>
      <c r="RLE923" s="14"/>
      <c r="RLF923" s="14"/>
      <c r="RLG923" s="14"/>
      <c r="RLH923" s="14"/>
      <c r="RLI923" s="14"/>
      <c r="RLJ923" s="14"/>
      <c r="RLK923" s="14"/>
      <c r="RLL923" s="14"/>
      <c r="RLM923" s="14"/>
      <c r="RLN923" s="14"/>
      <c r="RLO923" s="14"/>
      <c r="RLP923" s="14"/>
      <c r="RLQ923" s="14"/>
      <c r="RLR923" s="14"/>
      <c r="RLS923" s="14"/>
      <c r="RLT923" s="14"/>
      <c r="RLU923" s="14"/>
      <c r="RLV923" s="14"/>
      <c r="RLW923" s="14"/>
      <c r="RLX923" s="14"/>
      <c r="RLY923" s="14"/>
      <c r="RLZ923" s="14"/>
      <c r="RMA923" s="14"/>
      <c r="RMB923" s="14"/>
      <c r="RMC923" s="14"/>
      <c r="RMD923" s="14"/>
      <c r="RME923" s="14"/>
      <c r="RMF923" s="14"/>
      <c r="RMG923" s="14"/>
      <c r="RMH923" s="14"/>
      <c r="RMI923" s="14"/>
      <c r="RMJ923" s="14"/>
      <c r="RMK923" s="14"/>
      <c r="RML923" s="14"/>
      <c r="RMM923" s="14"/>
      <c r="RMN923" s="14"/>
      <c r="RMO923" s="14"/>
      <c r="RMP923" s="14"/>
      <c r="RMQ923" s="14"/>
      <c r="RMR923" s="14"/>
      <c r="RMS923" s="14"/>
      <c r="RMT923" s="14"/>
      <c r="RMU923" s="14"/>
      <c r="RMV923" s="14"/>
      <c r="RMW923" s="14"/>
      <c r="RMX923" s="14"/>
      <c r="RMY923" s="14"/>
      <c r="RMZ923" s="14"/>
      <c r="RNA923" s="14"/>
      <c r="RNB923" s="14"/>
      <c r="RNC923" s="14"/>
      <c r="RND923" s="14"/>
      <c r="RNE923" s="14"/>
      <c r="RNF923" s="14"/>
      <c r="RNG923" s="14"/>
      <c r="RNH923" s="14"/>
      <c r="RNI923" s="14"/>
      <c r="RNJ923" s="14"/>
      <c r="RNK923" s="14"/>
      <c r="RNL923" s="14"/>
      <c r="RNM923" s="14"/>
      <c r="RNN923" s="14"/>
      <c r="RNO923" s="14"/>
      <c r="RNP923" s="14"/>
      <c r="RNQ923" s="14"/>
      <c r="RNR923" s="14"/>
      <c r="RNS923" s="14"/>
      <c r="RNT923" s="14"/>
      <c r="RNU923" s="14"/>
      <c r="RNV923" s="14"/>
      <c r="RNW923" s="14"/>
      <c r="RNX923" s="14"/>
      <c r="RNY923" s="14"/>
      <c r="RNZ923" s="14"/>
      <c r="ROA923" s="14"/>
      <c r="ROB923" s="14"/>
      <c r="ROC923" s="14"/>
      <c r="ROD923" s="14"/>
      <c r="ROE923" s="14"/>
      <c r="ROF923" s="14"/>
      <c r="ROG923" s="14"/>
      <c r="ROH923" s="14"/>
      <c r="ROI923" s="14"/>
      <c r="ROJ923" s="14"/>
      <c r="ROK923" s="14"/>
      <c r="ROL923" s="14"/>
      <c r="ROM923" s="14"/>
      <c r="RON923" s="14"/>
      <c r="ROO923" s="14"/>
      <c r="ROP923" s="14"/>
      <c r="ROQ923" s="14"/>
      <c r="ROR923" s="14"/>
      <c r="ROS923" s="14"/>
      <c r="ROT923" s="14"/>
      <c r="ROU923" s="14"/>
      <c r="ROV923" s="14"/>
      <c r="ROW923" s="14"/>
      <c r="ROX923" s="14"/>
      <c r="ROY923" s="14"/>
      <c r="ROZ923" s="14"/>
      <c r="RPA923" s="14"/>
      <c r="RPB923" s="14"/>
      <c r="RPC923" s="14"/>
      <c r="RPD923" s="14"/>
      <c r="RPE923" s="14"/>
      <c r="RPF923" s="14"/>
      <c r="RPG923" s="14"/>
      <c r="RPH923" s="14"/>
      <c r="RPI923" s="14"/>
      <c r="RPJ923" s="14"/>
      <c r="RPK923" s="14"/>
      <c r="RPL923" s="14"/>
      <c r="RPM923" s="14"/>
      <c r="RPN923" s="14"/>
      <c r="RPO923" s="14"/>
      <c r="RPP923" s="14"/>
      <c r="RPQ923" s="14"/>
      <c r="RPR923" s="14"/>
      <c r="RPS923" s="14"/>
      <c r="RPT923" s="14"/>
      <c r="RPU923" s="14"/>
      <c r="RPV923" s="14"/>
      <c r="RPW923" s="14"/>
      <c r="RPX923" s="14"/>
      <c r="RPY923" s="14"/>
      <c r="RPZ923" s="14"/>
      <c r="RQA923" s="14"/>
      <c r="RQB923" s="14"/>
      <c r="RQC923" s="14"/>
      <c r="RQD923" s="14"/>
      <c r="RQE923" s="14"/>
      <c r="RQF923" s="14"/>
      <c r="RQG923" s="14"/>
      <c r="RQH923" s="14"/>
      <c r="RQI923" s="14"/>
      <c r="RQJ923" s="14"/>
      <c r="RQK923" s="14"/>
      <c r="RQL923" s="14"/>
      <c r="RQM923" s="14"/>
      <c r="RQN923" s="14"/>
      <c r="RQO923" s="14"/>
      <c r="RQP923" s="14"/>
      <c r="RQQ923" s="14"/>
      <c r="RQR923" s="14"/>
      <c r="RQS923" s="14"/>
      <c r="RQT923" s="14"/>
      <c r="RQU923" s="14"/>
      <c r="RQV923" s="14"/>
      <c r="RQW923" s="14"/>
      <c r="RQX923" s="14"/>
      <c r="RQY923" s="14"/>
      <c r="RQZ923" s="14"/>
      <c r="RRA923" s="14"/>
      <c r="RRB923" s="14"/>
      <c r="RRC923" s="14"/>
      <c r="RRD923" s="14"/>
      <c r="RRE923" s="14"/>
      <c r="RRF923" s="14"/>
      <c r="RRG923" s="14"/>
      <c r="RRH923" s="14"/>
      <c r="RRI923" s="14"/>
      <c r="RRJ923" s="14"/>
      <c r="RRK923" s="14"/>
      <c r="RRL923" s="14"/>
      <c r="RRM923" s="14"/>
      <c r="RRN923" s="14"/>
      <c r="RRO923" s="14"/>
      <c r="RRP923" s="14"/>
      <c r="RRQ923" s="14"/>
      <c r="RRR923" s="14"/>
      <c r="RRS923" s="14"/>
      <c r="RRT923" s="14"/>
      <c r="RRU923" s="14"/>
      <c r="RRV923" s="14"/>
      <c r="RRW923" s="14"/>
      <c r="RRX923" s="14"/>
      <c r="RRY923" s="14"/>
      <c r="RRZ923" s="14"/>
      <c r="RSA923" s="14"/>
      <c r="RSB923" s="14"/>
      <c r="RSC923" s="14"/>
      <c r="RSD923" s="14"/>
      <c r="RSE923" s="14"/>
      <c r="RSF923" s="14"/>
      <c r="RSG923" s="14"/>
      <c r="RSH923" s="14"/>
      <c r="RSI923" s="14"/>
      <c r="RSJ923" s="14"/>
      <c r="RSK923" s="14"/>
      <c r="RSL923" s="14"/>
      <c r="RSM923" s="14"/>
      <c r="RSN923" s="14"/>
      <c r="RSO923" s="14"/>
      <c r="RSP923" s="14"/>
      <c r="RSQ923" s="14"/>
      <c r="RSR923" s="14"/>
      <c r="RSS923" s="14"/>
      <c r="RST923" s="14"/>
      <c r="RSU923" s="14"/>
      <c r="RSV923" s="14"/>
      <c r="RSW923" s="14"/>
      <c r="RSX923" s="14"/>
      <c r="RSY923" s="14"/>
      <c r="RSZ923" s="14"/>
      <c r="RTA923" s="14"/>
      <c r="RTB923" s="14"/>
      <c r="RTC923" s="14"/>
      <c r="RTD923" s="14"/>
      <c r="RTE923" s="14"/>
      <c r="RTF923" s="14"/>
      <c r="RTG923" s="14"/>
      <c r="RTH923" s="14"/>
      <c r="RTI923" s="14"/>
      <c r="RTJ923" s="14"/>
      <c r="RTK923" s="14"/>
      <c r="RTL923" s="14"/>
      <c r="RTM923" s="14"/>
      <c r="RTN923" s="14"/>
      <c r="RTO923" s="14"/>
      <c r="RTP923" s="14"/>
      <c r="RTQ923" s="14"/>
      <c r="RTR923" s="14"/>
      <c r="RTS923" s="14"/>
      <c r="RTT923" s="14"/>
      <c r="RTU923" s="14"/>
      <c r="RTV923" s="14"/>
      <c r="RTW923" s="14"/>
      <c r="RTX923" s="14"/>
      <c r="RTY923" s="14"/>
      <c r="RTZ923" s="14"/>
      <c r="RUA923" s="14"/>
      <c r="RUB923" s="14"/>
      <c r="RUC923" s="14"/>
      <c r="RUD923" s="14"/>
      <c r="RUE923" s="14"/>
      <c r="RUF923" s="14"/>
      <c r="RUG923" s="14"/>
      <c r="RUH923" s="14"/>
      <c r="RUI923" s="14"/>
      <c r="RUJ923" s="14"/>
      <c r="RUK923" s="14"/>
      <c r="RUL923" s="14"/>
      <c r="RUM923" s="14"/>
      <c r="RUN923" s="14"/>
      <c r="RUO923" s="14"/>
      <c r="RUP923" s="14"/>
      <c r="RUQ923" s="14"/>
      <c r="RUR923" s="14"/>
      <c r="RUS923" s="14"/>
      <c r="RUT923" s="14"/>
      <c r="RUU923" s="14"/>
      <c r="RUV923" s="14"/>
      <c r="RUW923" s="14"/>
      <c r="RUX923" s="14"/>
      <c r="RUY923" s="14"/>
      <c r="RUZ923" s="14"/>
      <c r="RVA923" s="14"/>
      <c r="RVB923" s="14"/>
      <c r="RVC923" s="14"/>
      <c r="RVD923" s="14"/>
      <c r="RVE923" s="14"/>
      <c r="RVF923" s="14"/>
      <c r="RVG923" s="14"/>
      <c r="RVH923" s="14"/>
      <c r="RVI923" s="14"/>
      <c r="RVJ923" s="14"/>
      <c r="RVK923" s="14"/>
      <c r="RVL923" s="14"/>
      <c r="RVM923" s="14"/>
      <c r="RVN923" s="14"/>
      <c r="RVO923" s="14"/>
      <c r="RVP923" s="14"/>
      <c r="RVQ923" s="14"/>
      <c r="RVR923" s="14"/>
      <c r="RVS923" s="14"/>
      <c r="RVT923" s="14"/>
      <c r="RVU923" s="14"/>
      <c r="RVV923" s="14"/>
      <c r="RVW923" s="14"/>
      <c r="RVX923" s="14"/>
      <c r="RVY923" s="14"/>
      <c r="RVZ923" s="14"/>
      <c r="RWA923" s="14"/>
      <c r="RWB923" s="14"/>
      <c r="RWC923" s="14"/>
      <c r="RWD923" s="14"/>
      <c r="RWE923" s="14"/>
      <c r="RWF923" s="14"/>
      <c r="RWG923" s="14"/>
      <c r="RWH923" s="14"/>
      <c r="RWI923" s="14"/>
      <c r="RWJ923" s="14"/>
      <c r="RWK923" s="14"/>
      <c r="RWL923" s="14"/>
      <c r="RWM923" s="14"/>
      <c r="RWN923" s="14"/>
      <c r="RWO923" s="14"/>
      <c r="RWP923" s="14"/>
      <c r="RWQ923" s="14"/>
      <c r="RWR923" s="14"/>
      <c r="RWS923" s="14"/>
      <c r="RWT923" s="14"/>
      <c r="RWU923" s="14"/>
      <c r="RWV923" s="14"/>
      <c r="RWW923" s="14"/>
      <c r="RWX923" s="14"/>
      <c r="RWY923" s="14"/>
      <c r="RWZ923" s="14"/>
      <c r="RXA923" s="14"/>
      <c r="RXB923" s="14"/>
      <c r="RXC923" s="14"/>
      <c r="RXD923" s="14"/>
      <c r="RXE923" s="14"/>
      <c r="RXF923" s="14"/>
      <c r="RXG923" s="14"/>
      <c r="RXH923" s="14"/>
      <c r="RXI923" s="14"/>
      <c r="RXJ923" s="14"/>
      <c r="RXK923" s="14"/>
      <c r="RXL923" s="14"/>
      <c r="RXM923" s="14"/>
      <c r="RXN923" s="14"/>
      <c r="RXO923" s="14"/>
      <c r="RXP923" s="14"/>
      <c r="RXQ923" s="14"/>
      <c r="RXR923" s="14"/>
      <c r="RXS923" s="14"/>
      <c r="RXT923" s="14"/>
      <c r="RXU923" s="14"/>
      <c r="RXV923" s="14"/>
      <c r="RXW923" s="14"/>
      <c r="RXX923" s="14"/>
      <c r="RXY923" s="14"/>
      <c r="RXZ923" s="14"/>
      <c r="RYA923" s="14"/>
      <c r="RYB923" s="14"/>
      <c r="RYC923" s="14"/>
      <c r="RYD923" s="14"/>
      <c r="RYE923" s="14"/>
      <c r="RYF923" s="14"/>
      <c r="RYG923" s="14"/>
      <c r="RYH923" s="14"/>
      <c r="RYI923" s="14"/>
      <c r="RYJ923" s="14"/>
      <c r="RYK923" s="14"/>
      <c r="RYL923" s="14"/>
      <c r="RYM923" s="14"/>
      <c r="RYN923" s="14"/>
      <c r="RYO923" s="14"/>
      <c r="RYP923" s="14"/>
      <c r="RYQ923" s="14"/>
      <c r="RYR923" s="14"/>
      <c r="RYS923" s="14"/>
      <c r="RYT923" s="14"/>
      <c r="RYU923" s="14"/>
      <c r="RYV923" s="14"/>
      <c r="RYW923" s="14"/>
      <c r="RYX923" s="14"/>
      <c r="RYY923" s="14"/>
      <c r="RYZ923" s="14"/>
      <c r="RZA923" s="14"/>
      <c r="RZB923" s="14"/>
      <c r="RZC923" s="14"/>
      <c r="RZD923" s="14"/>
      <c r="RZE923" s="14"/>
      <c r="RZF923" s="14"/>
      <c r="RZG923" s="14"/>
      <c r="RZH923" s="14"/>
      <c r="RZI923" s="14"/>
      <c r="RZJ923" s="14"/>
      <c r="RZK923" s="14"/>
      <c r="RZL923" s="14"/>
      <c r="RZM923" s="14"/>
      <c r="RZN923" s="14"/>
      <c r="RZO923" s="14"/>
      <c r="RZP923" s="14"/>
      <c r="RZQ923" s="14"/>
      <c r="RZR923" s="14"/>
      <c r="RZS923" s="14"/>
      <c r="RZT923" s="14"/>
      <c r="RZU923" s="14"/>
      <c r="RZV923" s="14"/>
      <c r="RZW923" s="14"/>
      <c r="RZX923" s="14"/>
      <c r="RZY923" s="14"/>
      <c r="RZZ923" s="14"/>
      <c r="SAA923" s="14"/>
      <c r="SAB923" s="14"/>
      <c r="SAC923" s="14"/>
      <c r="SAD923" s="14"/>
      <c r="SAE923" s="14"/>
      <c r="SAF923" s="14"/>
      <c r="SAG923" s="14"/>
      <c r="SAH923" s="14"/>
      <c r="SAI923" s="14"/>
      <c r="SAJ923" s="14"/>
      <c r="SAK923" s="14"/>
      <c r="SAL923" s="14"/>
      <c r="SAM923" s="14"/>
      <c r="SAN923" s="14"/>
      <c r="SAO923" s="14"/>
      <c r="SAP923" s="14"/>
      <c r="SAQ923" s="14"/>
      <c r="SAR923" s="14"/>
      <c r="SAS923" s="14"/>
      <c r="SAT923" s="14"/>
      <c r="SAU923" s="14"/>
      <c r="SAV923" s="14"/>
      <c r="SAW923" s="14"/>
      <c r="SAX923" s="14"/>
      <c r="SAY923" s="14"/>
      <c r="SAZ923" s="14"/>
      <c r="SBA923" s="14"/>
      <c r="SBB923" s="14"/>
      <c r="SBC923" s="14"/>
      <c r="SBD923" s="14"/>
      <c r="SBE923" s="14"/>
      <c r="SBF923" s="14"/>
      <c r="SBG923" s="14"/>
      <c r="SBH923" s="14"/>
      <c r="SBI923" s="14"/>
      <c r="SBJ923" s="14"/>
      <c r="SBK923" s="14"/>
      <c r="SBL923" s="14"/>
      <c r="SBM923" s="14"/>
      <c r="SBN923" s="14"/>
      <c r="SBO923" s="14"/>
      <c r="SBP923" s="14"/>
      <c r="SBQ923" s="14"/>
      <c r="SBR923" s="14"/>
      <c r="SBS923" s="14"/>
      <c r="SBT923" s="14"/>
      <c r="SBU923" s="14"/>
      <c r="SBV923" s="14"/>
      <c r="SBW923" s="14"/>
      <c r="SBX923" s="14"/>
      <c r="SBY923" s="14"/>
      <c r="SBZ923" s="14"/>
      <c r="SCA923" s="14"/>
      <c r="SCB923" s="14"/>
      <c r="SCC923" s="14"/>
      <c r="SCD923" s="14"/>
      <c r="SCE923" s="14"/>
      <c r="SCF923" s="14"/>
      <c r="SCG923" s="14"/>
      <c r="SCH923" s="14"/>
      <c r="SCI923" s="14"/>
      <c r="SCJ923" s="14"/>
      <c r="SCK923" s="14"/>
      <c r="SCL923" s="14"/>
      <c r="SCM923" s="14"/>
      <c r="SCN923" s="14"/>
      <c r="SCO923" s="14"/>
      <c r="SCP923" s="14"/>
      <c r="SCQ923" s="14"/>
      <c r="SCR923" s="14"/>
      <c r="SCS923" s="14"/>
      <c r="SCT923" s="14"/>
      <c r="SCU923" s="14"/>
      <c r="SCV923" s="14"/>
      <c r="SCW923" s="14"/>
      <c r="SCX923" s="14"/>
      <c r="SCY923" s="14"/>
      <c r="SCZ923" s="14"/>
      <c r="SDA923" s="14"/>
      <c r="SDB923" s="14"/>
      <c r="SDC923" s="14"/>
      <c r="SDD923" s="14"/>
      <c r="SDE923" s="14"/>
      <c r="SDF923" s="14"/>
      <c r="SDG923" s="14"/>
      <c r="SDH923" s="14"/>
      <c r="SDI923" s="14"/>
      <c r="SDJ923" s="14"/>
      <c r="SDK923" s="14"/>
      <c r="SDL923" s="14"/>
      <c r="SDM923" s="14"/>
      <c r="SDN923" s="14"/>
      <c r="SDO923" s="14"/>
      <c r="SDP923" s="14"/>
      <c r="SDQ923" s="14"/>
      <c r="SDR923" s="14"/>
      <c r="SDS923" s="14"/>
      <c r="SDT923" s="14"/>
      <c r="SDU923" s="14"/>
      <c r="SDV923" s="14"/>
      <c r="SDW923" s="14"/>
      <c r="SDX923" s="14"/>
      <c r="SDY923" s="14"/>
      <c r="SDZ923" s="14"/>
      <c r="SEA923" s="14"/>
      <c r="SEB923" s="14"/>
      <c r="SEC923" s="14"/>
      <c r="SED923" s="14"/>
      <c r="SEE923" s="14"/>
      <c r="SEF923" s="14"/>
      <c r="SEG923" s="14"/>
      <c r="SEH923" s="14"/>
      <c r="SEI923" s="14"/>
      <c r="SEJ923" s="14"/>
      <c r="SEK923" s="14"/>
      <c r="SEL923" s="14"/>
      <c r="SEM923" s="14"/>
      <c r="SEN923" s="14"/>
      <c r="SEO923" s="14"/>
      <c r="SEP923" s="14"/>
      <c r="SEQ923" s="14"/>
      <c r="SER923" s="14"/>
      <c r="SES923" s="14"/>
      <c r="SET923" s="14"/>
      <c r="SEU923" s="14"/>
      <c r="SEV923" s="14"/>
      <c r="SEW923" s="14"/>
      <c r="SEX923" s="14"/>
      <c r="SEY923" s="14"/>
      <c r="SEZ923" s="14"/>
      <c r="SFA923" s="14"/>
      <c r="SFB923" s="14"/>
      <c r="SFC923" s="14"/>
      <c r="SFD923" s="14"/>
      <c r="SFE923" s="14"/>
      <c r="SFF923" s="14"/>
      <c r="SFG923" s="14"/>
      <c r="SFH923" s="14"/>
      <c r="SFI923" s="14"/>
      <c r="SFJ923" s="14"/>
      <c r="SFK923" s="14"/>
      <c r="SFL923" s="14"/>
      <c r="SFM923" s="14"/>
      <c r="SFN923" s="14"/>
      <c r="SFO923" s="14"/>
      <c r="SFP923" s="14"/>
      <c r="SFQ923" s="14"/>
      <c r="SFR923" s="14"/>
      <c r="SFS923" s="14"/>
      <c r="SFT923" s="14"/>
      <c r="SFU923" s="14"/>
      <c r="SFV923" s="14"/>
      <c r="SFW923" s="14"/>
      <c r="SFX923" s="14"/>
      <c r="SFY923" s="14"/>
      <c r="SFZ923" s="14"/>
      <c r="SGA923" s="14"/>
      <c r="SGB923" s="14"/>
      <c r="SGC923" s="14"/>
      <c r="SGD923" s="14"/>
      <c r="SGE923" s="14"/>
      <c r="SGF923" s="14"/>
      <c r="SGG923" s="14"/>
      <c r="SGH923" s="14"/>
      <c r="SGI923" s="14"/>
      <c r="SGJ923" s="14"/>
      <c r="SGK923" s="14"/>
      <c r="SGL923" s="14"/>
      <c r="SGM923" s="14"/>
      <c r="SGN923" s="14"/>
      <c r="SGO923" s="14"/>
      <c r="SGP923" s="14"/>
      <c r="SGQ923" s="14"/>
      <c r="SGR923" s="14"/>
      <c r="SGS923" s="14"/>
      <c r="SGT923" s="14"/>
      <c r="SGU923" s="14"/>
      <c r="SGV923" s="14"/>
      <c r="SGW923" s="14"/>
      <c r="SGX923" s="14"/>
      <c r="SGY923" s="14"/>
      <c r="SGZ923" s="14"/>
      <c r="SHA923" s="14"/>
      <c r="SHB923" s="14"/>
      <c r="SHC923" s="14"/>
      <c r="SHD923" s="14"/>
      <c r="SHE923" s="14"/>
      <c r="SHF923" s="14"/>
      <c r="SHG923" s="14"/>
      <c r="SHH923" s="14"/>
      <c r="SHI923" s="14"/>
      <c r="SHJ923" s="14"/>
      <c r="SHK923" s="14"/>
      <c r="SHL923" s="14"/>
      <c r="SHM923" s="14"/>
      <c r="SHN923" s="14"/>
      <c r="SHO923" s="14"/>
      <c r="SHP923" s="14"/>
      <c r="SHQ923" s="14"/>
      <c r="SHR923" s="14"/>
      <c r="SHS923" s="14"/>
      <c r="SHT923" s="14"/>
      <c r="SHU923" s="14"/>
      <c r="SHV923" s="14"/>
      <c r="SHW923" s="14"/>
      <c r="SHX923" s="14"/>
      <c r="SHY923" s="14"/>
      <c r="SHZ923" s="14"/>
      <c r="SIA923" s="14"/>
      <c r="SIB923" s="14"/>
      <c r="SIC923" s="14"/>
      <c r="SID923" s="14"/>
      <c r="SIE923" s="14"/>
      <c r="SIF923" s="14"/>
      <c r="SIG923" s="14"/>
      <c r="SIH923" s="14"/>
      <c r="SII923" s="14"/>
      <c r="SIJ923" s="14"/>
      <c r="SIK923" s="14"/>
      <c r="SIL923" s="14"/>
      <c r="SIM923" s="14"/>
      <c r="SIN923" s="14"/>
      <c r="SIO923" s="14"/>
      <c r="SIP923" s="14"/>
      <c r="SIQ923" s="14"/>
      <c r="SIR923" s="14"/>
      <c r="SIS923" s="14"/>
      <c r="SIT923" s="14"/>
      <c r="SIU923" s="14"/>
      <c r="SIV923" s="14"/>
      <c r="SIW923" s="14"/>
      <c r="SIX923" s="14"/>
      <c r="SIY923" s="14"/>
      <c r="SIZ923" s="14"/>
      <c r="SJA923" s="14"/>
      <c r="SJB923" s="14"/>
      <c r="SJC923" s="14"/>
      <c r="SJD923" s="14"/>
      <c r="SJE923" s="14"/>
      <c r="SJF923" s="14"/>
      <c r="SJG923" s="14"/>
      <c r="SJH923" s="14"/>
      <c r="SJI923" s="14"/>
      <c r="SJJ923" s="14"/>
      <c r="SJK923" s="14"/>
      <c r="SJL923" s="14"/>
      <c r="SJM923" s="14"/>
      <c r="SJN923" s="14"/>
      <c r="SJO923" s="14"/>
      <c r="SJP923" s="14"/>
      <c r="SJQ923" s="14"/>
      <c r="SJR923" s="14"/>
      <c r="SJS923" s="14"/>
      <c r="SJT923" s="14"/>
      <c r="SJU923" s="14"/>
      <c r="SJV923" s="14"/>
      <c r="SJW923" s="14"/>
      <c r="SJX923" s="14"/>
      <c r="SJY923" s="14"/>
      <c r="SJZ923" s="14"/>
      <c r="SKA923" s="14"/>
      <c r="SKB923" s="14"/>
      <c r="SKC923" s="14"/>
      <c r="SKD923" s="14"/>
      <c r="SKE923" s="14"/>
      <c r="SKF923" s="14"/>
      <c r="SKG923" s="14"/>
      <c r="SKH923" s="14"/>
      <c r="SKI923" s="14"/>
      <c r="SKJ923" s="14"/>
      <c r="SKK923" s="14"/>
      <c r="SKL923" s="14"/>
      <c r="SKM923" s="14"/>
      <c r="SKN923" s="14"/>
      <c r="SKO923" s="14"/>
      <c r="SKP923" s="14"/>
      <c r="SKQ923" s="14"/>
      <c r="SKR923" s="14"/>
      <c r="SKS923" s="14"/>
      <c r="SKT923" s="14"/>
      <c r="SKU923" s="14"/>
      <c r="SKV923" s="14"/>
      <c r="SKW923" s="14"/>
      <c r="SKX923" s="14"/>
      <c r="SKY923" s="14"/>
      <c r="SKZ923" s="14"/>
      <c r="SLA923" s="14"/>
      <c r="SLB923" s="14"/>
      <c r="SLC923" s="14"/>
      <c r="SLD923" s="14"/>
      <c r="SLE923" s="14"/>
      <c r="SLF923" s="14"/>
      <c r="SLG923" s="14"/>
      <c r="SLH923" s="14"/>
      <c r="SLI923" s="14"/>
      <c r="SLJ923" s="14"/>
      <c r="SLK923" s="14"/>
      <c r="SLL923" s="14"/>
      <c r="SLM923" s="14"/>
      <c r="SLN923" s="14"/>
      <c r="SLO923" s="14"/>
      <c r="SLP923" s="14"/>
      <c r="SLQ923" s="14"/>
      <c r="SLR923" s="14"/>
      <c r="SLS923" s="14"/>
      <c r="SLT923" s="14"/>
      <c r="SLU923" s="14"/>
      <c r="SLV923" s="14"/>
      <c r="SLW923" s="14"/>
      <c r="SLX923" s="14"/>
      <c r="SLY923" s="14"/>
      <c r="SLZ923" s="14"/>
      <c r="SMA923" s="14"/>
      <c r="SMB923" s="14"/>
      <c r="SMC923" s="14"/>
      <c r="SMD923" s="14"/>
      <c r="SME923" s="14"/>
      <c r="SMF923" s="14"/>
      <c r="SMG923" s="14"/>
      <c r="SMH923" s="14"/>
      <c r="SMI923" s="14"/>
      <c r="SMJ923" s="14"/>
      <c r="SMK923" s="14"/>
      <c r="SML923" s="14"/>
      <c r="SMM923" s="14"/>
      <c r="SMN923" s="14"/>
      <c r="SMO923" s="14"/>
      <c r="SMP923" s="14"/>
      <c r="SMQ923" s="14"/>
      <c r="SMR923" s="14"/>
      <c r="SMS923" s="14"/>
      <c r="SMT923" s="14"/>
      <c r="SMU923" s="14"/>
      <c r="SMV923" s="14"/>
      <c r="SMW923" s="14"/>
      <c r="SMX923" s="14"/>
      <c r="SMY923" s="14"/>
      <c r="SMZ923" s="14"/>
      <c r="SNA923" s="14"/>
      <c r="SNB923" s="14"/>
      <c r="SNC923" s="14"/>
      <c r="SND923" s="14"/>
      <c r="SNE923" s="14"/>
      <c r="SNF923" s="14"/>
      <c r="SNG923" s="14"/>
      <c r="SNH923" s="14"/>
      <c r="SNI923" s="14"/>
      <c r="SNJ923" s="14"/>
      <c r="SNK923" s="14"/>
      <c r="SNL923" s="14"/>
      <c r="SNM923" s="14"/>
      <c r="SNN923" s="14"/>
      <c r="SNO923" s="14"/>
      <c r="SNP923" s="14"/>
      <c r="SNQ923" s="14"/>
      <c r="SNR923" s="14"/>
      <c r="SNS923" s="14"/>
      <c r="SNT923" s="14"/>
      <c r="SNU923" s="14"/>
      <c r="SNV923" s="14"/>
      <c r="SNW923" s="14"/>
      <c r="SNX923" s="14"/>
      <c r="SNY923" s="14"/>
      <c r="SNZ923" s="14"/>
      <c r="SOA923" s="14"/>
      <c r="SOB923" s="14"/>
      <c r="SOC923" s="14"/>
      <c r="SOD923" s="14"/>
      <c r="SOE923" s="14"/>
      <c r="SOF923" s="14"/>
      <c r="SOG923" s="14"/>
      <c r="SOH923" s="14"/>
      <c r="SOI923" s="14"/>
      <c r="SOJ923" s="14"/>
      <c r="SOK923" s="14"/>
      <c r="SOL923" s="14"/>
      <c r="SOM923" s="14"/>
      <c r="SON923" s="14"/>
      <c r="SOO923" s="14"/>
      <c r="SOP923" s="14"/>
      <c r="SOQ923" s="14"/>
      <c r="SOR923" s="14"/>
      <c r="SOS923" s="14"/>
      <c r="SOT923" s="14"/>
      <c r="SOU923" s="14"/>
      <c r="SOV923" s="14"/>
      <c r="SOW923" s="14"/>
      <c r="SOX923" s="14"/>
      <c r="SOY923" s="14"/>
      <c r="SOZ923" s="14"/>
      <c r="SPA923" s="14"/>
      <c r="SPB923" s="14"/>
      <c r="SPC923" s="14"/>
      <c r="SPD923" s="14"/>
      <c r="SPE923" s="14"/>
      <c r="SPF923" s="14"/>
      <c r="SPG923" s="14"/>
      <c r="SPH923" s="14"/>
      <c r="SPI923" s="14"/>
      <c r="SPJ923" s="14"/>
      <c r="SPK923" s="14"/>
      <c r="SPL923" s="14"/>
      <c r="SPM923" s="14"/>
      <c r="SPN923" s="14"/>
      <c r="SPO923" s="14"/>
      <c r="SPP923" s="14"/>
      <c r="SPQ923" s="14"/>
      <c r="SPR923" s="14"/>
      <c r="SPS923" s="14"/>
      <c r="SPT923" s="14"/>
      <c r="SPU923" s="14"/>
      <c r="SPV923" s="14"/>
      <c r="SPW923" s="14"/>
      <c r="SPX923" s="14"/>
      <c r="SPY923" s="14"/>
      <c r="SPZ923" s="14"/>
      <c r="SQA923" s="14"/>
      <c r="SQB923" s="14"/>
      <c r="SQC923" s="14"/>
      <c r="SQD923" s="14"/>
      <c r="SQE923" s="14"/>
      <c r="SQF923" s="14"/>
      <c r="SQG923" s="14"/>
      <c r="SQH923" s="14"/>
      <c r="SQI923" s="14"/>
      <c r="SQJ923" s="14"/>
      <c r="SQK923" s="14"/>
      <c r="SQL923" s="14"/>
      <c r="SQM923" s="14"/>
      <c r="SQN923" s="14"/>
      <c r="SQO923" s="14"/>
      <c r="SQP923" s="14"/>
      <c r="SQQ923" s="14"/>
      <c r="SQR923" s="14"/>
      <c r="SQS923" s="14"/>
      <c r="SQT923" s="14"/>
      <c r="SQU923" s="14"/>
      <c r="SQV923" s="14"/>
      <c r="SQW923" s="14"/>
      <c r="SQX923" s="14"/>
      <c r="SQY923" s="14"/>
      <c r="SQZ923" s="14"/>
      <c r="SRA923" s="14"/>
      <c r="SRB923" s="14"/>
      <c r="SRC923" s="14"/>
      <c r="SRD923" s="14"/>
      <c r="SRE923" s="14"/>
      <c r="SRF923" s="14"/>
      <c r="SRG923" s="14"/>
      <c r="SRH923" s="14"/>
      <c r="SRI923" s="14"/>
      <c r="SRJ923" s="14"/>
      <c r="SRK923" s="14"/>
      <c r="SRL923" s="14"/>
      <c r="SRM923" s="14"/>
      <c r="SRN923" s="14"/>
      <c r="SRO923" s="14"/>
      <c r="SRP923" s="14"/>
      <c r="SRQ923" s="14"/>
      <c r="SRR923" s="14"/>
      <c r="SRS923" s="14"/>
      <c r="SRT923" s="14"/>
      <c r="SRU923" s="14"/>
      <c r="SRV923" s="14"/>
      <c r="SRW923" s="14"/>
      <c r="SRX923" s="14"/>
      <c r="SRY923" s="14"/>
      <c r="SRZ923" s="14"/>
      <c r="SSA923" s="14"/>
      <c r="SSB923" s="14"/>
      <c r="SSC923" s="14"/>
      <c r="SSD923" s="14"/>
      <c r="SSE923" s="14"/>
      <c r="SSF923" s="14"/>
      <c r="SSG923" s="14"/>
      <c r="SSH923" s="14"/>
      <c r="SSI923" s="14"/>
      <c r="SSJ923" s="14"/>
      <c r="SSK923" s="14"/>
      <c r="SSL923" s="14"/>
      <c r="SSM923" s="14"/>
      <c r="SSN923" s="14"/>
      <c r="SSO923" s="14"/>
      <c r="SSP923" s="14"/>
      <c r="SSQ923" s="14"/>
      <c r="SSR923" s="14"/>
      <c r="SSS923" s="14"/>
      <c r="SST923" s="14"/>
      <c r="SSU923" s="14"/>
      <c r="SSV923" s="14"/>
      <c r="SSW923" s="14"/>
      <c r="SSX923" s="14"/>
      <c r="SSY923" s="14"/>
      <c r="SSZ923" s="14"/>
      <c r="STA923" s="14"/>
      <c r="STB923" s="14"/>
      <c r="STC923" s="14"/>
      <c r="STD923" s="14"/>
      <c r="STE923" s="14"/>
      <c r="STF923" s="14"/>
      <c r="STG923" s="14"/>
      <c r="STH923" s="14"/>
      <c r="STI923" s="14"/>
      <c r="STJ923" s="14"/>
      <c r="STK923" s="14"/>
      <c r="STL923" s="14"/>
      <c r="STM923" s="14"/>
      <c r="STN923" s="14"/>
      <c r="STO923" s="14"/>
      <c r="STP923" s="14"/>
      <c r="STQ923" s="14"/>
      <c r="STR923" s="14"/>
      <c r="STS923" s="14"/>
      <c r="STT923" s="14"/>
      <c r="STU923" s="14"/>
      <c r="STV923" s="14"/>
      <c r="STW923" s="14"/>
      <c r="STX923" s="14"/>
      <c r="STY923" s="14"/>
      <c r="STZ923" s="14"/>
      <c r="SUA923" s="14"/>
      <c r="SUB923" s="14"/>
      <c r="SUC923" s="14"/>
      <c r="SUD923" s="14"/>
      <c r="SUE923" s="14"/>
      <c r="SUF923" s="14"/>
      <c r="SUG923" s="14"/>
      <c r="SUH923" s="14"/>
      <c r="SUI923" s="14"/>
      <c r="SUJ923" s="14"/>
      <c r="SUK923" s="14"/>
      <c r="SUL923" s="14"/>
      <c r="SUM923" s="14"/>
      <c r="SUN923" s="14"/>
      <c r="SUO923" s="14"/>
      <c r="SUP923" s="14"/>
      <c r="SUQ923" s="14"/>
      <c r="SUR923" s="14"/>
      <c r="SUS923" s="14"/>
      <c r="SUT923" s="14"/>
      <c r="SUU923" s="14"/>
      <c r="SUV923" s="14"/>
      <c r="SUW923" s="14"/>
      <c r="SUX923" s="14"/>
      <c r="SUY923" s="14"/>
      <c r="SUZ923" s="14"/>
      <c r="SVA923" s="14"/>
      <c r="SVB923" s="14"/>
      <c r="SVC923" s="14"/>
      <c r="SVD923" s="14"/>
      <c r="SVE923" s="14"/>
      <c r="SVF923" s="14"/>
      <c r="SVG923" s="14"/>
      <c r="SVH923" s="14"/>
      <c r="SVI923" s="14"/>
      <c r="SVJ923" s="14"/>
      <c r="SVK923" s="14"/>
      <c r="SVL923" s="14"/>
      <c r="SVM923" s="14"/>
      <c r="SVN923" s="14"/>
      <c r="SVO923" s="14"/>
      <c r="SVP923" s="14"/>
      <c r="SVQ923" s="14"/>
      <c r="SVR923" s="14"/>
      <c r="SVS923" s="14"/>
      <c r="SVT923" s="14"/>
      <c r="SVU923" s="14"/>
      <c r="SVV923" s="14"/>
      <c r="SVW923" s="14"/>
      <c r="SVX923" s="14"/>
      <c r="SVY923" s="14"/>
      <c r="SVZ923" s="14"/>
      <c r="SWA923" s="14"/>
      <c r="SWB923" s="14"/>
      <c r="SWC923" s="14"/>
      <c r="SWD923" s="14"/>
      <c r="SWE923" s="14"/>
      <c r="SWF923" s="14"/>
      <c r="SWG923" s="14"/>
      <c r="SWH923" s="14"/>
      <c r="SWI923" s="14"/>
      <c r="SWJ923" s="14"/>
      <c r="SWK923" s="14"/>
      <c r="SWL923" s="14"/>
      <c r="SWM923" s="14"/>
      <c r="SWN923" s="14"/>
      <c r="SWO923" s="14"/>
      <c r="SWP923" s="14"/>
      <c r="SWQ923" s="14"/>
      <c r="SWR923" s="14"/>
      <c r="SWS923" s="14"/>
      <c r="SWT923" s="14"/>
      <c r="SWU923" s="14"/>
      <c r="SWV923" s="14"/>
      <c r="SWW923" s="14"/>
      <c r="SWX923" s="14"/>
      <c r="SWY923" s="14"/>
      <c r="SWZ923" s="14"/>
      <c r="SXA923" s="14"/>
      <c r="SXB923" s="14"/>
      <c r="SXC923" s="14"/>
      <c r="SXD923" s="14"/>
      <c r="SXE923" s="14"/>
      <c r="SXF923" s="14"/>
      <c r="SXG923" s="14"/>
      <c r="SXH923" s="14"/>
      <c r="SXI923" s="14"/>
      <c r="SXJ923" s="14"/>
      <c r="SXK923" s="14"/>
      <c r="SXL923" s="14"/>
      <c r="SXM923" s="14"/>
      <c r="SXN923" s="14"/>
      <c r="SXO923" s="14"/>
      <c r="SXP923" s="14"/>
      <c r="SXQ923" s="14"/>
      <c r="SXR923" s="14"/>
      <c r="SXS923" s="14"/>
      <c r="SXT923" s="14"/>
      <c r="SXU923" s="14"/>
      <c r="SXV923" s="14"/>
      <c r="SXW923" s="14"/>
      <c r="SXX923" s="14"/>
      <c r="SXY923" s="14"/>
      <c r="SXZ923" s="14"/>
      <c r="SYA923" s="14"/>
      <c r="SYB923" s="14"/>
      <c r="SYC923" s="14"/>
      <c r="SYD923" s="14"/>
      <c r="SYE923" s="14"/>
      <c r="SYF923" s="14"/>
      <c r="SYG923" s="14"/>
      <c r="SYH923" s="14"/>
      <c r="SYI923" s="14"/>
      <c r="SYJ923" s="14"/>
      <c r="SYK923" s="14"/>
      <c r="SYL923" s="14"/>
      <c r="SYM923" s="14"/>
      <c r="SYN923" s="14"/>
      <c r="SYO923" s="14"/>
      <c r="SYP923" s="14"/>
      <c r="SYQ923" s="14"/>
      <c r="SYR923" s="14"/>
      <c r="SYS923" s="14"/>
      <c r="SYT923" s="14"/>
      <c r="SYU923" s="14"/>
      <c r="SYV923" s="14"/>
      <c r="SYW923" s="14"/>
      <c r="SYX923" s="14"/>
      <c r="SYY923" s="14"/>
      <c r="SYZ923" s="14"/>
      <c r="SZA923" s="14"/>
      <c r="SZB923" s="14"/>
      <c r="SZC923" s="14"/>
      <c r="SZD923" s="14"/>
      <c r="SZE923" s="14"/>
      <c r="SZF923" s="14"/>
      <c r="SZG923" s="14"/>
      <c r="SZH923" s="14"/>
      <c r="SZI923" s="14"/>
      <c r="SZJ923" s="14"/>
      <c r="SZK923" s="14"/>
      <c r="SZL923" s="14"/>
      <c r="SZM923" s="14"/>
      <c r="SZN923" s="14"/>
      <c r="SZO923" s="14"/>
      <c r="SZP923" s="14"/>
      <c r="SZQ923" s="14"/>
      <c r="SZR923" s="14"/>
      <c r="SZS923" s="14"/>
      <c r="SZT923" s="14"/>
      <c r="SZU923" s="14"/>
      <c r="SZV923" s="14"/>
      <c r="SZW923" s="14"/>
      <c r="SZX923" s="14"/>
      <c r="SZY923" s="14"/>
      <c r="SZZ923" s="14"/>
      <c r="TAA923" s="14"/>
      <c r="TAB923" s="14"/>
      <c r="TAC923" s="14"/>
      <c r="TAD923" s="14"/>
      <c r="TAE923" s="14"/>
      <c r="TAF923" s="14"/>
      <c r="TAG923" s="14"/>
      <c r="TAH923" s="14"/>
      <c r="TAI923" s="14"/>
      <c r="TAJ923" s="14"/>
      <c r="TAK923" s="14"/>
      <c r="TAL923" s="14"/>
      <c r="TAM923" s="14"/>
      <c r="TAN923" s="14"/>
      <c r="TAO923" s="14"/>
      <c r="TAP923" s="14"/>
      <c r="TAQ923" s="14"/>
      <c r="TAR923" s="14"/>
      <c r="TAS923" s="14"/>
      <c r="TAT923" s="14"/>
      <c r="TAU923" s="14"/>
      <c r="TAV923" s="14"/>
      <c r="TAW923" s="14"/>
      <c r="TAX923" s="14"/>
      <c r="TAY923" s="14"/>
      <c r="TAZ923" s="14"/>
      <c r="TBA923" s="14"/>
      <c r="TBB923" s="14"/>
      <c r="TBC923" s="14"/>
      <c r="TBD923" s="14"/>
      <c r="TBE923" s="14"/>
      <c r="TBF923" s="14"/>
      <c r="TBG923" s="14"/>
      <c r="TBH923" s="14"/>
      <c r="TBI923" s="14"/>
      <c r="TBJ923" s="14"/>
      <c r="TBK923" s="14"/>
      <c r="TBL923" s="14"/>
      <c r="TBM923" s="14"/>
      <c r="TBN923" s="14"/>
      <c r="TBO923" s="14"/>
      <c r="TBP923" s="14"/>
      <c r="TBQ923" s="14"/>
      <c r="TBR923" s="14"/>
      <c r="TBS923" s="14"/>
      <c r="TBT923" s="14"/>
      <c r="TBU923" s="14"/>
      <c r="TBV923" s="14"/>
      <c r="TBW923" s="14"/>
      <c r="TBX923" s="14"/>
      <c r="TBY923" s="14"/>
      <c r="TBZ923" s="14"/>
      <c r="TCA923" s="14"/>
      <c r="TCB923" s="14"/>
      <c r="TCC923" s="14"/>
      <c r="TCD923" s="14"/>
      <c r="TCE923" s="14"/>
      <c r="TCF923" s="14"/>
      <c r="TCG923" s="14"/>
      <c r="TCH923" s="14"/>
      <c r="TCI923" s="14"/>
      <c r="TCJ923" s="14"/>
      <c r="TCK923" s="14"/>
      <c r="TCL923" s="14"/>
      <c r="TCM923" s="14"/>
      <c r="TCN923" s="14"/>
      <c r="TCO923" s="14"/>
      <c r="TCP923" s="14"/>
      <c r="TCQ923" s="14"/>
      <c r="TCR923" s="14"/>
      <c r="TCS923" s="14"/>
      <c r="TCT923" s="14"/>
      <c r="TCU923" s="14"/>
      <c r="TCV923" s="14"/>
      <c r="TCW923" s="14"/>
      <c r="TCX923" s="14"/>
      <c r="TCY923" s="14"/>
      <c r="TCZ923" s="14"/>
      <c r="TDA923" s="14"/>
      <c r="TDB923" s="14"/>
      <c r="TDC923" s="14"/>
      <c r="TDD923" s="14"/>
      <c r="TDE923" s="14"/>
      <c r="TDF923" s="14"/>
      <c r="TDG923" s="14"/>
      <c r="TDH923" s="14"/>
      <c r="TDI923" s="14"/>
      <c r="TDJ923" s="14"/>
      <c r="TDK923" s="14"/>
      <c r="TDL923" s="14"/>
      <c r="TDM923" s="14"/>
      <c r="TDN923" s="14"/>
      <c r="TDO923" s="14"/>
      <c r="TDP923" s="14"/>
      <c r="TDQ923" s="14"/>
      <c r="TDR923" s="14"/>
      <c r="TDS923" s="14"/>
      <c r="TDT923" s="14"/>
      <c r="TDU923" s="14"/>
      <c r="TDV923" s="14"/>
      <c r="TDW923" s="14"/>
      <c r="TDX923" s="14"/>
      <c r="TDY923" s="14"/>
      <c r="TDZ923" s="14"/>
      <c r="TEA923" s="14"/>
      <c r="TEB923" s="14"/>
      <c r="TEC923" s="14"/>
      <c r="TED923" s="14"/>
      <c r="TEE923" s="14"/>
      <c r="TEF923" s="14"/>
      <c r="TEG923" s="14"/>
      <c r="TEH923" s="14"/>
      <c r="TEI923" s="14"/>
      <c r="TEJ923" s="14"/>
      <c r="TEK923" s="14"/>
      <c r="TEL923" s="14"/>
      <c r="TEM923" s="14"/>
      <c r="TEN923" s="14"/>
      <c r="TEO923" s="14"/>
      <c r="TEP923" s="14"/>
      <c r="TEQ923" s="14"/>
      <c r="TER923" s="14"/>
      <c r="TES923" s="14"/>
      <c r="TET923" s="14"/>
      <c r="TEU923" s="14"/>
      <c r="TEV923" s="14"/>
      <c r="TEW923" s="14"/>
      <c r="TEX923" s="14"/>
      <c r="TEY923" s="14"/>
      <c r="TEZ923" s="14"/>
      <c r="TFA923" s="14"/>
      <c r="TFB923" s="14"/>
      <c r="TFC923" s="14"/>
      <c r="TFD923" s="14"/>
      <c r="TFE923" s="14"/>
      <c r="TFF923" s="14"/>
      <c r="TFG923" s="14"/>
      <c r="TFH923" s="14"/>
      <c r="TFI923" s="14"/>
      <c r="TFJ923" s="14"/>
      <c r="TFK923" s="14"/>
      <c r="TFL923" s="14"/>
      <c r="TFM923" s="14"/>
      <c r="TFN923" s="14"/>
      <c r="TFO923" s="14"/>
      <c r="TFP923" s="14"/>
      <c r="TFQ923" s="14"/>
      <c r="TFR923" s="14"/>
      <c r="TFS923" s="14"/>
      <c r="TFT923" s="14"/>
      <c r="TFU923" s="14"/>
      <c r="TFV923" s="14"/>
      <c r="TFW923" s="14"/>
      <c r="TFX923" s="14"/>
      <c r="TFY923" s="14"/>
      <c r="TFZ923" s="14"/>
      <c r="TGA923" s="14"/>
      <c r="TGB923" s="14"/>
      <c r="TGC923" s="14"/>
      <c r="TGD923" s="14"/>
      <c r="TGE923" s="14"/>
      <c r="TGF923" s="14"/>
      <c r="TGG923" s="14"/>
      <c r="TGH923" s="14"/>
      <c r="TGI923" s="14"/>
      <c r="TGJ923" s="14"/>
      <c r="TGK923" s="14"/>
      <c r="TGL923" s="14"/>
      <c r="TGM923" s="14"/>
      <c r="TGN923" s="14"/>
      <c r="TGO923" s="14"/>
      <c r="TGP923" s="14"/>
      <c r="TGQ923" s="14"/>
      <c r="TGR923" s="14"/>
      <c r="TGS923" s="14"/>
      <c r="TGT923" s="14"/>
      <c r="TGU923" s="14"/>
      <c r="TGV923" s="14"/>
      <c r="TGW923" s="14"/>
      <c r="TGX923" s="14"/>
      <c r="TGY923" s="14"/>
      <c r="TGZ923" s="14"/>
      <c r="THA923" s="14"/>
      <c r="THB923" s="14"/>
      <c r="THC923" s="14"/>
      <c r="THD923" s="14"/>
      <c r="THE923" s="14"/>
      <c r="THF923" s="14"/>
      <c r="THG923" s="14"/>
      <c r="THH923" s="14"/>
      <c r="THI923" s="14"/>
      <c r="THJ923" s="14"/>
      <c r="THK923" s="14"/>
      <c r="THL923" s="14"/>
      <c r="THM923" s="14"/>
      <c r="THN923" s="14"/>
      <c r="THO923" s="14"/>
      <c r="THP923" s="14"/>
      <c r="THQ923" s="14"/>
      <c r="THR923" s="14"/>
      <c r="THS923" s="14"/>
      <c r="THT923" s="14"/>
      <c r="THU923" s="14"/>
      <c r="THV923" s="14"/>
      <c r="THW923" s="14"/>
      <c r="THX923" s="14"/>
      <c r="THY923" s="14"/>
      <c r="THZ923" s="14"/>
      <c r="TIA923" s="14"/>
      <c r="TIB923" s="14"/>
      <c r="TIC923" s="14"/>
      <c r="TID923" s="14"/>
      <c r="TIE923" s="14"/>
      <c r="TIF923" s="14"/>
      <c r="TIG923" s="14"/>
      <c r="TIH923" s="14"/>
      <c r="TII923" s="14"/>
      <c r="TIJ923" s="14"/>
      <c r="TIK923" s="14"/>
      <c r="TIL923" s="14"/>
      <c r="TIM923" s="14"/>
      <c r="TIN923" s="14"/>
      <c r="TIO923" s="14"/>
      <c r="TIP923" s="14"/>
      <c r="TIQ923" s="14"/>
      <c r="TIR923" s="14"/>
      <c r="TIS923" s="14"/>
      <c r="TIT923" s="14"/>
      <c r="TIU923" s="14"/>
      <c r="TIV923" s="14"/>
      <c r="TIW923" s="14"/>
      <c r="TIX923" s="14"/>
      <c r="TIY923" s="14"/>
      <c r="TIZ923" s="14"/>
      <c r="TJA923" s="14"/>
      <c r="TJB923" s="14"/>
      <c r="TJC923" s="14"/>
      <c r="TJD923" s="14"/>
      <c r="TJE923" s="14"/>
      <c r="TJF923" s="14"/>
      <c r="TJG923" s="14"/>
      <c r="TJH923" s="14"/>
      <c r="TJI923" s="14"/>
      <c r="TJJ923" s="14"/>
      <c r="TJK923" s="14"/>
      <c r="TJL923" s="14"/>
      <c r="TJM923" s="14"/>
      <c r="TJN923" s="14"/>
      <c r="TJO923" s="14"/>
      <c r="TJP923" s="14"/>
      <c r="TJQ923" s="14"/>
      <c r="TJR923" s="14"/>
      <c r="TJS923" s="14"/>
      <c r="TJT923" s="14"/>
      <c r="TJU923" s="14"/>
      <c r="TJV923" s="14"/>
      <c r="TJW923" s="14"/>
      <c r="TJX923" s="14"/>
      <c r="TJY923" s="14"/>
      <c r="TJZ923" s="14"/>
      <c r="TKA923" s="14"/>
      <c r="TKB923" s="14"/>
      <c r="TKC923" s="14"/>
      <c r="TKD923" s="14"/>
      <c r="TKE923" s="14"/>
      <c r="TKF923" s="14"/>
      <c r="TKG923" s="14"/>
      <c r="TKH923" s="14"/>
      <c r="TKI923" s="14"/>
      <c r="TKJ923" s="14"/>
      <c r="TKK923" s="14"/>
      <c r="TKL923" s="14"/>
      <c r="TKM923" s="14"/>
      <c r="TKN923" s="14"/>
      <c r="TKO923" s="14"/>
      <c r="TKP923" s="14"/>
      <c r="TKQ923" s="14"/>
      <c r="TKR923" s="14"/>
      <c r="TKS923" s="14"/>
      <c r="TKT923" s="14"/>
      <c r="TKU923" s="14"/>
      <c r="TKV923" s="14"/>
      <c r="TKW923" s="14"/>
      <c r="TKX923" s="14"/>
      <c r="TKY923" s="14"/>
      <c r="TKZ923" s="14"/>
      <c r="TLA923" s="14"/>
      <c r="TLB923" s="14"/>
      <c r="TLC923" s="14"/>
      <c r="TLD923" s="14"/>
      <c r="TLE923" s="14"/>
      <c r="TLF923" s="14"/>
      <c r="TLG923" s="14"/>
      <c r="TLH923" s="14"/>
      <c r="TLI923" s="14"/>
      <c r="TLJ923" s="14"/>
      <c r="TLK923" s="14"/>
      <c r="TLL923" s="14"/>
      <c r="TLM923" s="14"/>
      <c r="TLN923" s="14"/>
      <c r="TLO923" s="14"/>
      <c r="TLP923" s="14"/>
      <c r="TLQ923" s="14"/>
      <c r="TLR923" s="14"/>
      <c r="TLS923" s="14"/>
      <c r="TLT923" s="14"/>
      <c r="TLU923" s="14"/>
      <c r="TLV923" s="14"/>
      <c r="TLW923" s="14"/>
      <c r="TLX923" s="14"/>
      <c r="TLY923" s="14"/>
      <c r="TLZ923" s="14"/>
      <c r="TMA923" s="14"/>
      <c r="TMB923" s="14"/>
      <c r="TMC923" s="14"/>
      <c r="TMD923" s="14"/>
      <c r="TME923" s="14"/>
      <c r="TMF923" s="14"/>
      <c r="TMG923" s="14"/>
      <c r="TMH923" s="14"/>
      <c r="TMI923" s="14"/>
      <c r="TMJ923" s="14"/>
      <c r="TMK923" s="14"/>
      <c r="TML923" s="14"/>
      <c r="TMM923" s="14"/>
      <c r="TMN923" s="14"/>
      <c r="TMO923" s="14"/>
      <c r="TMP923" s="14"/>
      <c r="TMQ923" s="14"/>
      <c r="TMR923" s="14"/>
      <c r="TMS923" s="14"/>
      <c r="TMT923" s="14"/>
      <c r="TMU923" s="14"/>
      <c r="TMV923" s="14"/>
      <c r="TMW923" s="14"/>
      <c r="TMX923" s="14"/>
      <c r="TMY923" s="14"/>
      <c r="TMZ923" s="14"/>
      <c r="TNA923" s="14"/>
      <c r="TNB923" s="14"/>
      <c r="TNC923" s="14"/>
      <c r="TND923" s="14"/>
      <c r="TNE923" s="14"/>
      <c r="TNF923" s="14"/>
      <c r="TNG923" s="14"/>
      <c r="TNH923" s="14"/>
      <c r="TNI923" s="14"/>
      <c r="TNJ923" s="14"/>
      <c r="TNK923" s="14"/>
      <c r="TNL923" s="14"/>
      <c r="TNM923" s="14"/>
      <c r="TNN923" s="14"/>
      <c r="TNO923" s="14"/>
      <c r="TNP923" s="14"/>
      <c r="TNQ923" s="14"/>
      <c r="TNR923" s="14"/>
      <c r="TNS923" s="14"/>
      <c r="TNT923" s="14"/>
      <c r="TNU923" s="14"/>
      <c r="TNV923" s="14"/>
      <c r="TNW923" s="14"/>
      <c r="TNX923" s="14"/>
      <c r="TNY923" s="14"/>
      <c r="TNZ923" s="14"/>
      <c r="TOA923" s="14"/>
      <c r="TOB923" s="14"/>
      <c r="TOC923" s="14"/>
      <c r="TOD923" s="14"/>
      <c r="TOE923" s="14"/>
      <c r="TOF923" s="14"/>
      <c r="TOG923" s="14"/>
      <c r="TOH923" s="14"/>
      <c r="TOI923" s="14"/>
      <c r="TOJ923" s="14"/>
      <c r="TOK923" s="14"/>
      <c r="TOL923" s="14"/>
      <c r="TOM923" s="14"/>
      <c r="TON923" s="14"/>
      <c r="TOO923" s="14"/>
      <c r="TOP923" s="14"/>
      <c r="TOQ923" s="14"/>
      <c r="TOR923" s="14"/>
      <c r="TOS923" s="14"/>
      <c r="TOT923" s="14"/>
      <c r="TOU923" s="14"/>
      <c r="TOV923" s="14"/>
      <c r="TOW923" s="14"/>
      <c r="TOX923" s="14"/>
      <c r="TOY923" s="14"/>
      <c r="TOZ923" s="14"/>
      <c r="TPA923" s="14"/>
      <c r="TPB923" s="14"/>
      <c r="TPC923" s="14"/>
      <c r="TPD923" s="14"/>
      <c r="TPE923" s="14"/>
      <c r="TPF923" s="14"/>
      <c r="TPG923" s="14"/>
      <c r="TPH923" s="14"/>
      <c r="TPI923" s="14"/>
      <c r="TPJ923" s="14"/>
      <c r="TPK923" s="14"/>
      <c r="TPL923" s="14"/>
      <c r="TPM923" s="14"/>
      <c r="TPN923" s="14"/>
      <c r="TPO923" s="14"/>
      <c r="TPP923" s="14"/>
      <c r="TPQ923" s="14"/>
      <c r="TPR923" s="14"/>
      <c r="TPS923" s="14"/>
      <c r="TPT923" s="14"/>
      <c r="TPU923" s="14"/>
      <c r="TPV923" s="14"/>
      <c r="TPW923" s="14"/>
      <c r="TPX923" s="14"/>
      <c r="TPY923" s="14"/>
      <c r="TPZ923" s="14"/>
      <c r="TQA923" s="14"/>
      <c r="TQB923" s="14"/>
      <c r="TQC923" s="14"/>
      <c r="TQD923" s="14"/>
      <c r="TQE923" s="14"/>
      <c r="TQF923" s="14"/>
      <c r="TQG923" s="14"/>
      <c r="TQH923" s="14"/>
      <c r="TQI923" s="14"/>
      <c r="TQJ923" s="14"/>
      <c r="TQK923" s="14"/>
      <c r="TQL923" s="14"/>
      <c r="TQM923" s="14"/>
      <c r="TQN923" s="14"/>
      <c r="TQO923" s="14"/>
      <c r="TQP923" s="14"/>
      <c r="TQQ923" s="14"/>
      <c r="TQR923" s="14"/>
      <c r="TQS923" s="14"/>
      <c r="TQT923" s="14"/>
      <c r="TQU923" s="14"/>
      <c r="TQV923" s="14"/>
      <c r="TQW923" s="14"/>
      <c r="TQX923" s="14"/>
      <c r="TQY923" s="14"/>
      <c r="TQZ923" s="14"/>
      <c r="TRA923" s="14"/>
      <c r="TRB923" s="14"/>
      <c r="TRC923" s="14"/>
      <c r="TRD923" s="14"/>
      <c r="TRE923" s="14"/>
      <c r="TRF923" s="14"/>
      <c r="TRG923" s="14"/>
      <c r="TRH923" s="14"/>
      <c r="TRI923" s="14"/>
      <c r="TRJ923" s="14"/>
      <c r="TRK923" s="14"/>
      <c r="TRL923" s="14"/>
      <c r="TRM923" s="14"/>
      <c r="TRN923" s="14"/>
      <c r="TRO923" s="14"/>
      <c r="TRP923" s="14"/>
      <c r="TRQ923" s="14"/>
      <c r="TRR923" s="14"/>
      <c r="TRS923" s="14"/>
      <c r="TRT923" s="14"/>
      <c r="TRU923" s="14"/>
      <c r="TRV923" s="14"/>
      <c r="TRW923" s="14"/>
      <c r="TRX923" s="14"/>
      <c r="TRY923" s="14"/>
      <c r="TRZ923" s="14"/>
      <c r="TSA923" s="14"/>
      <c r="TSB923" s="14"/>
      <c r="TSC923" s="14"/>
      <c r="TSD923" s="14"/>
      <c r="TSE923" s="14"/>
      <c r="TSF923" s="14"/>
      <c r="TSG923" s="14"/>
      <c r="TSH923" s="14"/>
      <c r="TSI923" s="14"/>
      <c r="TSJ923" s="14"/>
      <c r="TSK923" s="14"/>
      <c r="TSL923" s="14"/>
      <c r="TSM923" s="14"/>
      <c r="TSN923" s="14"/>
      <c r="TSO923" s="14"/>
      <c r="TSP923" s="14"/>
      <c r="TSQ923" s="14"/>
      <c r="TSR923" s="14"/>
      <c r="TSS923" s="14"/>
      <c r="TST923" s="14"/>
      <c r="TSU923" s="14"/>
      <c r="TSV923" s="14"/>
      <c r="TSW923" s="14"/>
      <c r="TSX923" s="14"/>
      <c r="TSY923" s="14"/>
      <c r="TSZ923" s="14"/>
      <c r="TTA923" s="14"/>
      <c r="TTB923" s="14"/>
      <c r="TTC923" s="14"/>
      <c r="TTD923" s="14"/>
      <c r="TTE923" s="14"/>
      <c r="TTF923" s="14"/>
      <c r="TTG923" s="14"/>
      <c r="TTH923" s="14"/>
      <c r="TTI923" s="14"/>
      <c r="TTJ923" s="14"/>
      <c r="TTK923" s="14"/>
      <c r="TTL923" s="14"/>
      <c r="TTM923" s="14"/>
      <c r="TTN923" s="14"/>
      <c r="TTO923" s="14"/>
      <c r="TTP923" s="14"/>
      <c r="TTQ923" s="14"/>
      <c r="TTR923" s="14"/>
      <c r="TTS923" s="14"/>
      <c r="TTT923" s="14"/>
      <c r="TTU923" s="14"/>
      <c r="TTV923" s="14"/>
      <c r="TTW923" s="14"/>
      <c r="TTX923" s="14"/>
      <c r="TTY923" s="14"/>
      <c r="TTZ923" s="14"/>
      <c r="TUA923" s="14"/>
      <c r="TUB923" s="14"/>
      <c r="TUC923" s="14"/>
      <c r="TUD923" s="14"/>
      <c r="TUE923" s="14"/>
      <c r="TUF923" s="14"/>
      <c r="TUG923" s="14"/>
      <c r="TUH923" s="14"/>
      <c r="TUI923" s="14"/>
      <c r="TUJ923" s="14"/>
      <c r="TUK923" s="14"/>
      <c r="TUL923" s="14"/>
      <c r="TUM923" s="14"/>
      <c r="TUN923" s="14"/>
      <c r="TUO923" s="14"/>
      <c r="TUP923" s="14"/>
      <c r="TUQ923" s="14"/>
      <c r="TUR923" s="14"/>
      <c r="TUS923" s="14"/>
      <c r="TUT923" s="14"/>
      <c r="TUU923" s="14"/>
      <c r="TUV923" s="14"/>
      <c r="TUW923" s="14"/>
      <c r="TUX923" s="14"/>
      <c r="TUY923" s="14"/>
      <c r="TUZ923" s="14"/>
      <c r="TVA923" s="14"/>
      <c r="TVB923" s="14"/>
      <c r="TVC923" s="14"/>
      <c r="TVD923" s="14"/>
      <c r="TVE923" s="14"/>
      <c r="TVF923" s="14"/>
      <c r="TVG923" s="14"/>
      <c r="TVH923" s="14"/>
      <c r="TVI923" s="14"/>
      <c r="TVJ923" s="14"/>
      <c r="TVK923" s="14"/>
      <c r="TVL923" s="14"/>
      <c r="TVM923" s="14"/>
      <c r="TVN923" s="14"/>
      <c r="TVO923" s="14"/>
      <c r="TVP923" s="14"/>
      <c r="TVQ923" s="14"/>
      <c r="TVR923" s="14"/>
      <c r="TVS923" s="14"/>
      <c r="TVT923" s="14"/>
      <c r="TVU923" s="14"/>
      <c r="TVV923" s="14"/>
      <c r="TVW923" s="14"/>
      <c r="TVX923" s="14"/>
      <c r="TVY923" s="14"/>
      <c r="TVZ923" s="14"/>
      <c r="TWA923" s="14"/>
      <c r="TWB923" s="14"/>
      <c r="TWC923" s="14"/>
      <c r="TWD923" s="14"/>
      <c r="TWE923" s="14"/>
      <c r="TWF923" s="14"/>
      <c r="TWG923" s="14"/>
      <c r="TWH923" s="14"/>
      <c r="TWI923" s="14"/>
      <c r="TWJ923" s="14"/>
      <c r="TWK923" s="14"/>
      <c r="TWL923" s="14"/>
      <c r="TWM923" s="14"/>
      <c r="TWN923" s="14"/>
      <c r="TWO923" s="14"/>
      <c r="TWP923" s="14"/>
      <c r="TWQ923" s="14"/>
      <c r="TWR923" s="14"/>
      <c r="TWS923" s="14"/>
      <c r="TWT923" s="14"/>
      <c r="TWU923" s="14"/>
      <c r="TWV923" s="14"/>
      <c r="TWW923" s="14"/>
      <c r="TWX923" s="14"/>
      <c r="TWY923" s="14"/>
      <c r="TWZ923" s="14"/>
      <c r="TXA923" s="14"/>
      <c r="TXB923" s="14"/>
      <c r="TXC923" s="14"/>
      <c r="TXD923" s="14"/>
      <c r="TXE923" s="14"/>
      <c r="TXF923" s="14"/>
      <c r="TXG923" s="14"/>
      <c r="TXH923" s="14"/>
      <c r="TXI923" s="14"/>
      <c r="TXJ923" s="14"/>
      <c r="TXK923" s="14"/>
      <c r="TXL923" s="14"/>
      <c r="TXM923" s="14"/>
      <c r="TXN923" s="14"/>
      <c r="TXO923" s="14"/>
      <c r="TXP923" s="14"/>
      <c r="TXQ923" s="14"/>
      <c r="TXR923" s="14"/>
      <c r="TXS923" s="14"/>
      <c r="TXT923" s="14"/>
      <c r="TXU923" s="14"/>
      <c r="TXV923" s="14"/>
      <c r="TXW923" s="14"/>
      <c r="TXX923" s="14"/>
      <c r="TXY923" s="14"/>
      <c r="TXZ923" s="14"/>
      <c r="TYA923" s="14"/>
      <c r="TYB923" s="14"/>
      <c r="TYC923" s="14"/>
      <c r="TYD923" s="14"/>
      <c r="TYE923" s="14"/>
      <c r="TYF923" s="14"/>
      <c r="TYG923" s="14"/>
      <c r="TYH923" s="14"/>
      <c r="TYI923" s="14"/>
      <c r="TYJ923" s="14"/>
      <c r="TYK923" s="14"/>
      <c r="TYL923" s="14"/>
      <c r="TYM923" s="14"/>
      <c r="TYN923" s="14"/>
      <c r="TYO923" s="14"/>
      <c r="TYP923" s="14"/>
      <c r="TYQ923" s="14"/>
      <c r="TYR923" s="14"/>
      <c r="TYS923" s="14"/>
      <c r="TYT923" s="14"/>
      <c r="TYU923" s="14"/>
      <c r="TYV923" s="14"/>
      <c r="TYW923" s="14"/>
      <c r="TYX923" s="14"/>
      <c r="TYY923" s="14"/>
      <c r="TYZ923" s="14"/>
      <c r="TZA923" s="14"/>
      <c r="TZB923" s="14"/>
      <c r="TZC923" s="14"/>
      <c r="TZD923" s="14"/>
      <c r="TZE923" s="14"/>
      <c r="TZF923" s="14"/>
      <c r="TZG923" s="14"/>
      <c r="TZH923" s="14"/>
      <c r="TZI923" s="14"/>
      <c r="TZJ923" s="14"/>
      <c r="TZK923" s="14"/>
      <c r="TZL923" s="14"/>
      <c r="TZM923" s="14"/>
      <c r="TZN923" s="14"/>
      <c r="TZO923" s="14"/>
      <c r="TZP923" s="14"/>
      <c r="TZQ923" s="14"/>
      <c r="TZR923" s="14"/>
      <c r="TZS923" s="14"/>
      <c r="TZT923" s="14"/>
      <c r="TZU923" s="14"/>
      <c r="TZV923" s="14"/>
      <c r="TZW923" s="14"/>
      <c r="TZX923" s="14"/>
      <c r="TZY923" s="14"/>
      <c r="TZZ923" s="14"/>
      <c r="UAA923" s="14"/>
      <c r="UAB923" s="14"/>
      <c r="UAC923" s="14"/>
      <c r="UAD923" s="14"/>
      <c r="UAE923" s="14"/>
      <c r="UAF923" s="14"/>
      <c r="UAG923" s="14"/>
      <c r="UAH923" s="14"/>
      <c r="UAI923" s="14"/>
      <c r="UAJ923" s="14"/>
      <c r="UAK923" s="14"/>
      <c r="UAL923" s="14"/>
      <c r="UAM923" s="14"/>
      <c r="UAN923" s="14"/>
      <c r="UAO923" s="14"/>
      <c r="UAP923" s="14"/>
      <c r="UAQ923" s="14"/>
      <c r="UAR923" s="14"/>
      <c r="UAS923" s="14"/>
      <c r="UAT923" s="14"/>
      <c r="UAU923" s="14"/>
      <c r="UAV923" s="14"/>
      <c r="UAW923" s="14"/>
      <c r="UAX923" s="14"/>
      <c r="UAY923" s="14"/>
      <c r="UAZ923" s="14"/>
      <c r="UBA923" s="14"/>
      <c r="UBB923" s="14"/>
      <c r="UBC923" s="14"/>
      <c r="UBD923" s="14"/>
      <c r="UBE923" s="14"/>
      <c r="UBF923" s="14"/>
      <c r="UBG923" s="14"/>
      <c r="UBH923" s="14"/>
      <c r="UBI923" s="14"/>
      <c r="UBJ923" s="14"/>
      <c r="UBK923" s="14"/>
      <c r="UBL923" s="14"/>
      <c r="UBM923" s="14"/>
      <c r="UBN923" s="14"/>
      <c r="UBO923" s="14"/>
      <c r="UBP923" s="14"/>
      <c r="UBQ923" s="14"/>
      <c r="UBR923" s="14"/>
      <c r="UBS923" s="14"/>
      <c r="UBT923" s="14"/>
      <c r="UBU923" s="14"/>
      <c r="UBV923" s="14"/>
      <c r="UBW923" s="14"/>
      <c r="UBX923" s="14"/>
      <c r="UBY923" s="14"/>
      <c r="UBZ923" s="14"/>
      <c r="UCA923" s="14"/>
      <c r="UCB923" s="14"/>
      <c r="UCC923" s="14"/>
      <c r="UCD923" s="14"/>
      <c r="UCE923" s="14"/>
      <c r="UCF923" s="14"/>
      <c r="UCG923" s="14"/>
      <c r="UCH923" s="14"/>
      <c r="UCI923" s="14"/>
      <c r="UCJ923" s="14"/>
      <c r="UCK923" s="14"/>
      <c r="UCL923" s="14"/>
      <c r="UCM923" s="14"/>
      <c r="UCN923" s="14"/>
      <c r="UCO923" s="14"/>
      <c r="UCP923" s="14"/>
      <c r="UCQ923" s="14"/>
      <c r="UCR923" s="14"/>
      <c r="UCS923" s="14"/>
      <c r="UCT923" s="14"/>
      <c r="UCU923" s="14"/>
      <c r="UCV923" s="14"/>
      <c r="UCW923" s="14"/>
      <c r="UCX923" s="14"/>
      <c r="UCY923" s="14"/>
      <c r="UCZ923" s="14"/>
      <c r="UDA923" s="14"/>
      <c r="UDB923" s="14"/>
      <c r="UDC923" s="14"/>
      <c r="UDD923" s="14"/>
      <c r="UDE923" s="14"/>
      <c r="UDF923" s="14"/>
      <c r="UDG923" s="14"/>
      <c r="UDH923" s="14"/>
      <c r="UDI923" s="14"/>
      <c r="UDJ923" s="14"/>
      <c r="UDK923" s="14"/>
      <c r="UDL923" s="14"/>
      <c r="UDM923" s="14"/>
      <c r="UDN923" s="14"/>
      <c r="UDO923" s="14"/>
      <c r="UDP923" s="14"/>
      <c r="UDQ923" s="14"/>
      <c r="UDR923" s="14"/>
      <c r="UDS923" s="14"/>
      <c r="UDT923" s="14"/>
      <c r="UDU923" s="14"/>
      <c r="UDV923" s="14"/>
      <c r="UDW923" s="14"/>
      <c r="UDX923" s="14"/>
      <c r="UDY923" s="14"/>
      <c r="UDZ923" s="14"/>
      <c r="UEA923" s="14"/>
      <c r="UEB923" s="14"/>
      <c r="UEC923" s="14"/>
      <c r="UED923" s="14"/>
      <c r="UEE923" s="14"/>
      <c r="UEF923" s="14"/>
      <c r="UEG923" s="14"/>
      <c r="UEH923" s="14"/>
      <c r="UEI923" s="14"/>
      <c r="UEJ923" s="14"/>
      <c r="UEK923" s="14"/>
      <c r="UEL923" s="14"/>
      <c r="UEM923" s="14"/>
      <c r="UEN923" s="14"/>
      <c r="UEO923" s="14"/>
      <c r="UEP923" s="14"/>
      <c r="UEQ923" s="14"/>
      <c r="UER923" s="14"/>
      <c r="UES923" s="14"/>
      <c r="UET923" s="14"/>
      <c r="UEU923" s="14"/>
      <c r="UEV923" s="14"/>
      <c r="UEW923" s="14"/>
      <c r="UEX923" s="14"/>
      <c r="UEY923" s="14"/>
      <c r="UEZ923" s="14"/>
      <c r="UFA923" s="14"/>
      <c r="UFB923" s="14"/>
      <c r="UFC923" s="14"/>
      <c r="UFD923" s="14"/>
      <c r="UFE923" s="14"/>
      <c r="UFF923" s="14"/>
      <c r="UFG923" s="14"/>
      <c r="UFH923" s="14"/>
      <c r="UFI923" s="14"/>
      <c r="UFJ923" s="14"/>
      <c r="UFK923" s="14"/>
      <c r="UFL923" s="14"/>
      <c r="UFM923" s="14"/>
      <c r="UFN923" s="14"/>
      <c r="UFO923" s="14"/>
      <c r="UFP923" s="14"/>
      <c r="UFQ923" s="14"/>
      <c r="UFR923" s="14"/>
      <c r="UFS923" s="14"/>
      <c r="UFT923" s="14"/>
      <c r="UFU923" s="14"/>
      <c r="UFV923" s="14"/>
      <c r="UFW923" s="14"/>
      <c r="UFX923" s="14"/>
      <c r="UFY923" s="14"/>
      <c r="UFZ923" s="14"/>
      <c r="UGA923" s="14"/>
      <c r="UGB923" s="14"/>
      <c r="UGC923" s="14"/>
      <c r="UGD923" s="14"/>
      <c r="UGE923" s="14"/>
      <c r="UGF923" s="14"/>
      <c r="UGG923" s="14"/>
      <c r="UGH923" s="14"/>
      <c r="UGI923" s="14"/>
      <c r="UGJ923" s="14"/>
      <c r="UGK923" s="14"/>
      <c r="UGL923" s="14"/>
      <c r="UGM923" s="14"/>
      <c r="UGN923" s="14"/>
      <c r="UGO923" s="14"/>
      <c r="UGP923" s="14"/>
      <c r="UGQ923" s="14"/>
      <c r="UGR923" s="14"/>
      <c r="UGS923" s="14"/>
      <c r="UGT923" s="14"/>
      <c r="UGU923" s="14"/>
      <c r="UGV923" s="14"/>
      <c r="UGW923" s="14"/>
      <c r="UGX923" s="14"/>
      <c r="UGY923" s="14"/>
      <c r="UGZ923" s="14"/>
      <c r="UHA923" s="14"/>
      <c r="UHB923" s="14"/>
      <c r="UHC923" s="14"/>
      <c r="UHD923" s="14"/>
      <c r="UHE923" s="14"/>
      <c r="UHF923" s="14"/>
      <c r="UHG923" s="14"/>
      <c r="UHH923" s="14"/>
      <c r="UHI923" s="14"/>
      <c r="UHJ923" s="14"/>
      <c r="UHK923" s="14"/>
      <c r="UHL923" s="14"/>
      <c r="UHM923" s="14"/>
      <c r="UHN923" s="14"/>
      <c r="UHO923" s="14"/>
      <c r="UHP923" s="14"/>
      <c r="UHQ923" s="14"/>
      <c r="UHR923" s="14"/>
      <c r="UHS923" s="14"/>
      <c r="UHT923" s="14"/>
      <c r="UHU923" s="14"/>
      <c r="UHV923" s="14"/>
      <c r="UHW923" s="14"/>
      <c r="UHX923" s="14"/>
      <c r="UHY923" s="14"/>
      <c r="UHZ923" s="14"/>
      <c r="UIA923" s="14"/>
      <c r="UIB923" s="14"/>
      <c r="UIC923" s="14"/>
      <c r="UID923" s="14"/>
      <c r="UIE923" s="14"/>
      <c r="UIF923" s="14"/>
      <c r="UIG923" s="14"/>
      <c r="UIH923" s="14"/>
      <c r="UII923" s="14"/>
      <c r="UIJ923" s="14"/>
      <c r="UIK923" s="14"/>
      <c r="UIL923" s="14"/>
      <c r="UIM923" s="14"/>
      <c r="UIN923" s="14"/>
      <c r="UIO923" s="14"/>
      <c r="UIP923" s="14"/>
      <c r="UIQ923" s="14"/>
      <c r="UIR923" s="14"/>
      <c r="UIS923" s="14"/>
      <c r="UIT923" s="14"/>
      <c r="UIU923" s="14"/>
      <c r="UIV923" s="14"/>
      <c r="UIW923" s="14"/>
      <c r="UIX923" s="14"/>
      <c r="UIY923" s="14"/>
      <c r="UIZ923" s="14"/>
      <c r="UJA923" s="14"/>
      <c r="UJB923" s="14"/>
      <c r="UJC923" s="14"/>
      <c r="UJD923" s="14"/>
      <c r="UJE923" s="14"/>
      <c r="UJF923" s="14"/>
      <c r="UJG923" s="14"/>
      <c r="UJH923" s="14"/>
      <c r="UJI923" s="14"/>
      <c r="UJJ923" s="14"/>
      <c r="UJK923" s="14"/>
      <c r="UJL923" s="14"/>
      <c r="UJM923" s="14"/>
      <c r="UJN923" s="14"/>
      <c r="UJO923" s="14"/>
      <c r="UJP923" s="14"/>
      <c r="UJQ923" s="14"/>
      <c r="UJR923" s="14"/>
      <c r="UJS923" s="14"/>
      <c r="UJT923" s="14"/>
      <c r="UJU923" s="14"/>
      <c r="UJV923" s="14"/>
      <c r="UJW923" s="14"/>
      <c r="UJX923" s="14"/>
      <c r="UJY923" s="14"/>
      <c r="UJZ923" s="14"/>
      <c r="UKA923" s="14"/>
      <c r="UKB923" s="14"/>
      <c r="UKC923" s="14"/>
      <c r="UKD923" s="14"/>
      <c r="UKE923" s="14"/>
      <c r="UKF923" s="14"/>
      <c r="UKG923" s="14"/>
      <c r="UKH923" s="14"/>
      <c r="UKI923" s="14"/>
      <c r="UKJ923" s="14"/>
      <c r="UKK923" s="14"/>
      <c r="UKL923" s="14"/>
      <c r="UKM923" s="14"/>
      <c r="UKN923" s="14"/>
      <c r="UKO923" s="14"/>
      <c r="UKP923" s="14"/>
      <c r="UKQ923" s="14"/>
      <c r="UKR923" s="14"/>
      <c r="UKS923" s="14"/>
      <c r="UKT923" s="14"/>
      <c r="UKU923" s="14"/>
      <c r="UKV923" s="14"/>
      <c r="UKW923" s="14"/>
      <c r="UKX923" s="14"/>
      <c r="UKY923" s="14"/>
      <c r="UKZ923" s="14"/>
      <c r="ULA923" s="14"/>
      <c r="ULB923" s="14"/>
      <c r="ULC923" s="14"/>
      <c r="ULD923" s="14"/>
      <c r="ULE923" s="14"/>
      <c r="ULF923" s="14"/>
      <c r="ULG923" s="14"/>
      <c r="ULH923" s="14"/>
      <c r="ULI923" s="14"/>
      <c r="ULJ923" s="14"/>
      <c r="ULK923" s="14"/>
      <c r="ULL923" s="14"/>
      <c r="ULM923" s="14"/>
      <c r="ULN923" s="14"/>
      <c r="ULO923" s="14"/>
      <c r="ULP923" s="14"/>
      <c r="ULQ923" s="14"/>
      <c r="ULR923" s="14"/>
      <c r="ULS923" s="14"/>
      <c r="ULT923" s="14"/>
      <c r="ULU923" s="14"/>
      <c r="ULV923" s="14"/>
      <c r="ULW923" s="14"/>
      <c r="ULX923" s="14"/>
      <c r="ULY923" s="14"/>
      <c r="ULZ923" s="14"/>
      <c r="UMA923" s="14"/>
      <c r="UMB923" s="14"/>
      <c r="UMC923" s="14"/>
      <c r="UMD923" s="14"/>
      <c r="UME923" s="14"/>
      <c r="UMF923" s="14"/>
      <c r="UMG923" s="14"/>
      <c r="UMH923" s="14"/>
      <c r="UMI923" s="14"/>
      <c r="UMJ923" s="14"/>
      <c r="UMK923" s="14"/>
      <c r="UML923" s="14"/>
      <c r="UMM923" s="14"/>
      <c r="UMN923" s="14"/>
      <c r="UMO923" s="14"/>
      <c r="UMP923" s="14"/>
      <c r="UMQ923" s="14"/>
      <c r="UMR923" s="14"/>
      <c r="UMS923" s="14"/>
      <c r="UMT923" s="14"/>
      <c r="UMU923" s="14"/>
      <c r="UMV923" s="14"/>
      <c r="UMW923" s="14"/>
      <c r="UMX923" s="14"/>
      <c r="UMY923" s="14"/>
      <c r="UMZ923" s="14"/>
      <c r="UNA923" s="14"/>
      <c r="UNB923" s="14"/>
      <c r="UNC923" s="14"/>
      <c r="UND923" s="14"/>
      <c r="UNE923" s="14"/>
      <c r="UNF923" s="14"/>
      <c r="UNG923" s="14"/>
      <c r="UNH923" s="14"/>
      <c r="UNI923" s="14"/>
      <c r="UNJ923" s="14"/>
      <c r="UNK923" s="14"/>
      <c r="UNL923" s="14"/>
      <c r="UNM923" s="14"/>
      <c r="UNN923" s="14"/>
      <c r="UNO923" s="14"/>
      <c r="UNP923" s="14"/>
      <c r="UNQ923" s="14"/>
      <c r="UNR923" s="14"/>
      <c r="UNS923" s="14"/>
      <c r="UNT923" s="14"/>
      <c r="UNU923" s="14"/>
      <c r="UNV923" s="14"/>
      <c r="UNW923" s="14"/>
      <c r="UNX923" s="14"/>
      <c r="UNY923" s="14"/>
      <c r="UNZ923" s="14"/>
      <c r="UOA923" s="14"/>
      <c r="UOB923" s="14"/>
      <c r="UOC923" s="14"/>
      <c r="UOD923" s="14"/>
      <c r="UOE923" s="14"/>
      <c r="UOF923" s="14"/>
      <c r="UOG923" s="14"/>
      <c r="UOH923" s="14"/>
      <c r="UOI923" s="14"/>
      <c r="UOJ923" s="14"/>
      <c r="UOK923" s="14"/>
      <c r="UOL923" s="14"/>
      <c r="UOM923" s="14"/>
      <c r="UON923" s="14"/>
      <c r="UOO923" s="14"/>
      <c r="UOP923" s="14"/>
      <c r="UOQ923" s="14"/>
      <c r="UOR923" s="14"/>
      <c r="UOS923" s="14"/>
      <c r="UOT923" s="14"/>
      <c r="UOU923" s="14"/>
      <c r="UOV923" s="14"/>
      <c r="UOW923" s="14"/>
      <c r="UOX923" s="14"/>
      <c r="UOY923" s="14"/>
      <c r="UOZ923" s="14"/>
      <c r="UPA923" s="14"/>
      <c r="UPB923" s="14"/>
      <c r="UPC923" s="14"/>
      <c r="UPD923" s="14"/>
      <c r="UPE923" s="14"/>
      <c r="UPF923" s="14"/>
      <c r="UPG923" s="14"/>
      <c r="UPH923" s="14"/>
      <c r="UPI923" s="14"/>
      <c r="UPJ923" s="14"/>
      <c r="UPK923" s="14"/>
      <c r="UPL923" s="14"/>
      <c r="UPM923" s="14"/>
      <c r="UPN923" s="14"/>
      <c r="UPO923" s="14"/>
      <c r="UPP923" s="14"/>
      <c r="UPQ923" s="14"/>
      <c r="UPR923" s="14"/>
      <c r="UPS923" s="14"/>
      <c r="UPT923" s="14"/>
      <c r="UPU923" s="14"/>
      <c r="UPV923" s="14"/>
      <c r="UPW923" s="14"/>
      <c r="UPX923" s="14"/>
      <c r="UPY923" s="14"/>
      <c r="UPZ923" s="14"/>
      <c r="UQA923" s="14"/>
      <c r="UQB923" s="14"/>
      <c r="UQC923" s="14"/>
      <c r="UQD923" s="14"/>
      <c r="UQE923" s="14"/>
      <c r="UQF923" s="14"/>
      <c r="UQG923" s="14"/>
      <c r="UQH923" s="14"/>
      <c r="UQI923" s="14"/>
      <c r="UQJ923" s="14"/>
      <c r="UQK923" s="14"/>
      <c r="UQL923" s="14"/>
      <c r="UQM923" s="14"/>
      <c r="UQN923" s="14"/>
      <c r="UQO923" s="14"/>
      <c r="UQP923" s="14"/>
      <c r="UQQ923" s="14"/>
      <c r="UQR923" s="14"/>
      <c r="UQS923" s="14"/>
      <c r="UQT923" s="14"/>
      <c r="UQU923" s="14"/>
      <c r="UQV923" s="14"/>
      <c r="UQW923" s="14"/>
      <c r="UQX923" s="14"/>
      <c r="UQY923" s="14"/>
      <c r="UQZ923" s="14"/>
      <c r="URA923" s="14"/>
      <c r="URB923" s="14"/>
      <c r="URC923" s="14"/>
      <c r="URD923" s="14"/>
      <c r="URE923" s="14"/>
      <c r="URF923" s="14"/>
      <c r="URG923" s="14"/>
      <c r="URH923" s="14"/>
      <c r="URI923" s="14"/>
      <c r="URJ923" s="14"/>
      <c r="URK923" s="14"/>
      <c r="URL923" s="14"/>
      <c r="URM923" s="14"/>
      <c r="URN923" s="14"/>
      <c r="URO923" s="14"/>
      <c r="URP923" s="14"/>
      <c r="URQ923" s="14"/>
      <c r="URR923" s="14"/>
      <c r="URS923" s="14"/>
      <c r="URT923" s="14"/>
      <c r="URU923" s="14"/>
      <c r="URV923" s="14"/>
      <c r="URW923" s="14"/>
      <c r="URX923" s="14"/>
      <c r="URY923" s="14"/>
      <c r="URZ923" s="14"/>
      <c r="USA923" s="14"/>
      <c r="USB923" s="14"/>
      <c r="USC923" s="14"/>
      <c r="USD923" s="14"/>
      <c r="USE923" s="14"/>
      <c r="USF923" s="14"/>
      <c r="USG923" s="14"/>
      <c r="USH923" s="14"/>
      <c r="USI923" s="14"/>
      <c r="USJ923" s="14"/>
      <c r="USK923" s="14"/>
      <c r="USL923" s="14"/>
      <c r="USM923" s="14"/>
      <c r="USN923" s="14"/>
      <c r="USO923" s="14"/>
      <c r="USP923" s="14"/>
      <c r="USQ923" s="14"/>
      <c r="USR923" s="14"/>
      <c r="USS923" s="14"/>
      <c r="UST923" s="14"/>
      <c r="USU923" s="14"/>
      <c r="USV923" s="14"/>
      <c r="USW923" s="14"/>
      <c r="USX923" s="14"/>
      <c r="USY923" s="14"/>
      <c r="USZ923" s="14"/>
      <c r="UTA923" s="14"/>
      <c r="UTB923" s="14"/>
      <c r="UTC923" s="14"/>
      <c r="UTD923" s="14"/>
      <c r="UTE923" s="14"/>
      <c r="UTF923" s="14"/>
      <c r="UTG923" s="14"/>
      <c r="UTH923" s="14"/>
      <c r="UTI923" s="14"/>
      <c r="UTJ923" s="14"/>
      <c r="UTK923" s="14"/>
      <c r="UTL923" s="14"/>
      <c r="UTM923" s="14"/>
      <c r="UTN923" s="14"/>
      <c r="UTO923" s="14"/>
      <c r="UTP923" s="14"/>
      <c r="UTQ923" s="14"/>
      <c r="UTR923" s="14"/>
      <c r="UTS923" s="14"/>
      <c r="UTT923" s="14"/>
      <c r="UTU923" s="14"/>
      <c r="UTV923" s="14"/>
      <c r="UTW923" s="14"/>
      <c r="UTX923" s="14"/>
      <c r="UTY923" s="14"/>
      <c r="UTZ923" s="14"/>
      <c r="UUA923" s="14"/>
      <c r="UUB923" s="14"/>
      <c r="UUC923" s="14"/>
      <c r="UUD923" s="14"/>
      <c r="UUE923" s="14"/>
      <c r="UUF923" s="14"/>
      <c r="UUG923" s="14"/>
      <c r="UUH923" s="14"/>
      <c r="UUI923" s="14"/>
      <c r="UUJ923" s="14"/>
      <c r="UUK923" s="14"/>
      <c r="UUL923" s="14"/>
      <c r="UUM923" s="14"/>
      <c r="UUN923" s="14"/>
      <c r="UUO923" s="14"/>
      <c r="UUP923" s="14"/>
      <c r="UUQ923" s="14"/>
      <c r="UUR923" s="14"/>
      <c r="UUS923" s="14"/>
      <c r="UUT923" s="14"/>
      <c r="UUU923" s="14"/>
      <c r="UUV923" s="14"/>
      <c r="UUW923" s="14"/>
      <c r="UUX923" s="14"/>
      <c r="UUY923" s="14"/>
      <c r="UUZ923" s="14"/>
      <c r="UVA923" s="14"/>
      <c r="UVB923" s="14"/>
      <c r="UVC923" s="14"/>
      <c r="UVD923" s="14"/>
      <c r="UVE923" s="14"/>
      <c r="UVF923" s="14"/>
      <c r="UVG923" s="14"/>
      <c r="UVH923" s="14"/>
      <c r="UVI923" s="14"/>
      <c r="UVJ923" s="14"/>
      <c r="UVK923" s="14"/>
      <c r="UVL923" s="14"/>
      <c r="UVM923" s="14"/>
      <c r="UVN923" s="14"/>
      <c r="UVO923" s="14"/>
      <c r="UVP923" s="14"/>
      <c r="UVQ923" s="14"/>
      <c r="UVR923" s="14"/>
      <c r="UVS923" s="14"/>
      <c r="UVT923" s="14"/>
      <c r="UVU923" s="14"/>
      <c r="UVV923" s="14"/>
      <c r="UVW923" s="14"/>
      <c r="UVX923" s="14"/>
      <c r="UVY923" s="14"/>
      <c r="UVZ923" s="14"/>
      <c r="UWA923" s="14"/>
      <c r="UWB923" s="14"/>
      <c r="UWC923" s="14"/>
      <c r="UWD923" s="14"/>
      <c r="UWE923" s="14"/>
      <c r="UWF923" s="14"/>
      <c r="UWG923" s="14"/>
      <c r="UWH923" s="14"/>
      <c r="UWI923" s="14"/>
      <c r="UWJ923" s="14"/>
      <c r="UWK923" s="14"/>
      <c r="UWL923" s="14"/>
      <c r="UWM923" s="14"/>
      <c r="UWN923" s="14"/>
      <c r="UWO923" s="14"/>
      <c r="UWP923" s="14"/>
      <c r="UWQ923" s="14"/>
      <c r="UWR923" s="14"/>
      <c r="UWS923" s="14"/>
      <c r="UWT923" s="14"/>
      <c r="UWU923" s="14"/>
      <c r="UWV923" s="14"/>
      <c r="UWW923" s="14"/>
      <c r="UWX923" s="14"/>
      <c r="UWY923" s="14"/>
      <c r="UWZ923" s="14"/>
      <c r="UXA923" s="14"/>
      <c r="UXB923" s="14"/>
      <c r="UXC923" s="14"/>
      <c r="UXD923" s="14"/>
      <c r="UXE923" s="14"/>
      <c r="UXF923" s="14"/>
      <c r="UXG923" s="14"/>
      <c r="UXH923" s="14"/>
      <c r="UXI923" s="14"/>
      <c r="UXJ923" s="14"/>
      <c r="UXK923" s="14"/>
      <c r="UXL923" s="14"/>
      <c r="UXM923" s="14"/>
      <c r="UXN923" s="14"/>
      <c r="UXO923" s="14"/>
      <c r="UXP923" s="14"/>
      <c r="UXQ923" s="14"/>
      <c r="UXR923" s="14"/>
      <c r="UXS923" s="14"/>
      <c r="UXT923" s="14"/>
      <c r="UXU923" s="14"/>
      <c r="UXV923" s="14"/>
      <c r="UXW923" s="14"/>
      <c r="UXX923" s="14"/>
      <c r="UXY923" s="14"/>
      <c r="UXZ923" s="14"/>
      <c r="UYA923" s="14"/>
      <c r="UYB923" s="14"/>
      <c r="UYC923" s="14"/>
      <c r="UYD923" s="14"/>
      <c r="UYE923" s="14"/>
      <c r="UYF923" s="14"/>
      <c r="UYG923" s="14"/>
      <c r="UYH923" s="14"/>
      <c r="UYI923" s="14"/>
      <c r="UYJ923" s="14"/>
      <c r="UYK923" s="14"/>
      <c r="UYL923" s="14"/>
      <c r="UYM923" s="14"/>
      <c r="UYN923" s="14"/>
      <c r="UYO923" s="14"/>
      <c r="UYP923" s="14"/>
      <c r="UYQ923" s="14"/>
      <c r="UYR923" s="14"/>
      <c r="UYS923" s="14"/>
      <c r="UYT923" s="14"/>
      <c r="UYU923" s="14"/>
      <c r="UYV923" s="14"/>
      <c r="UYW923" s="14"/>
      <c r="UYX923" s="14"/>
      <c r="UYY923" s="14"/>
      <c r="UYZ923" s="14"/>
      <c r="UZA923" s="14"/>
      <c r="UZB923" s="14"/>
      <c r="UZC923" s="14"/>
      <c r="UZD923" s="14"/>
      <c r="UZE923" s="14"/>
      <c r="UZF923" s="14"/>
      <c r="UZG923" s="14"/>
      <c r="UZH923" s="14"/>
      <c r="UZI923" s="14"/>
      <c r="UZJ923" s="14"/>
      <c r="UZK923" s="14"/>
      <c r="UZL923" s="14"/>
      <c r="UZM923" s="14"/>
      <c r="UZN923" s="14"/>
      <c r="UZO923" s="14"/>
      <c r="UZP923" s="14"/>
      <c r="UZQ923" s="14"/>
      <c r="UZR923" s="14"/>
      <c r="UZS923" s="14"/>
      <c r="UZT923" s="14"/>
      <c r="UZU923" s="14"/>
      <c r="UZV923" s="14"/>
      <c r="UZW923" s="14"/>
      <c r="UZX923" s="14"/>
      <c r="UZY923" s="14"/>
      <c r="UZZ923" s="14"/>
      <c r="VAA923" s="14"/>
      <c r="VAB923" s="14"/>
      <c r="VAC923" s="14"/>
      <c r="VAD923" s="14"/>
      <c r="VAE923" s="14"/>
      <c r="VAF923" s="14"/>
      <c r="VAG923" s="14"/>
      <c r="VAH923" s="14"/>
      <c r="VAI923" s="14"/>
      <c r="VAJ923" s="14"/>
      <c r="VAK923" s="14"/>
      <c r="VAL923" s="14"/>
      <c r="VAM923" s="14"/>
      <c r="VAN923" s="14"/>
      <c r="VAO923" s="14"/>
      <c r="VAP923" s="14"/>
      <c r="VAQ923" s="14"/>
      <c r="VAR923" s="14"/>
      <c r="VAS923" s="14"/>
      <c r="VAT923" s="14"/>
      <c r="VAU923" s="14"/>
      <c r="VAV923" s="14"/>
      <c r="VAW923" s="14"/>
      <c r="VAX923" s="14"/>
      <c r="VAY923" s="14"/>
      <c r="VAZ923" s="14"/>
      <c r="VBA923" s="14"/>
      <c r="VBB923" s="14"/>
      <c r="VBC923" s="14"/>
      <c r="VBD923" s="14"/>
      <c r="VBE923" s="14"/>
      <c r="VBF923" s="14"/>
      <c r="VBG923" s="14"/>
      <c r="VBH923" s="14"/>
      <c r="VBI923" s="14"/>
      <c r="VBJ923" s="14"/>
      <c r="VBK923" s="14"/>
      <c r="VBL923" s="14"/>
      <c r="VBM923" s="14"/>
      <c r="VBN923" s="14"/>
      <c r="VBO923" s="14"/>
      <c r="VBP923" s="14"/>
      <c r="VBQ923" s="14"/>
      <c r="VBR923" s="14"/>
      <c r="VBS923" s="14"/>
      <c r="VBT923" s="14"/>
      <c r="VBU923" s="14"/>
      <c r="VBV923" s="14"/>
      <c r="VBW923" s="14"/>
      <c r="VBX923" s="14"/>
      <c r="VBY923" s="14"/>
      <c r="VBZ923" s="14"/>
      <c r="VCA923" s="14"/>
      <c r="VCB923" s="14"/>
      <c r="VCC923" s="14"/>
      <c r="VCD923" s="14"/>
      <c r="VCE923" s="14"/>
      <c r="VCF923" s="14"/>
      <c r="VCG923" s="14"/>
      <c r="VCH923" s="14"/>
      <c r="VCI923" s="14"/>
      <c r="VCJ923" s="14"/>
      <c r="VCK923" s="14"/>
      <c r="VCL923" s="14"/>
      <c r="VCM923" s="14"/>
      <c r="VCN923" s="14"/>
      <c r="VCO923" s="14"/>
      <c r="VCP923" s="14"/>
      <c r="VCQ923" s="14"/>
      <c r="VCR923" s="14"/>
      <c r="VCS923" s="14"/>
      <c r="VCT923" s="14"/>
      <c r="VCU923" s="14"/>
      <c r="VCV923" s="14"/>
      <c r="VCW923" s="14"/>
      <c r="VCX923" s="14"/>
      <c r="VCY923" s="14"/>
      <c r="VCZ923" s="14"/>
      <c r="VDA923" s="14"/>
      <c r="VDB923" s="14"/>
      <c r="VDC923" s="14"/>
      <c r="VDD923" s="14"/>
      <c r="VDE923" s="14"/>
      <c r="VDF923" s="14"/>
      <c r="VDG923" s="14"/>
      <c r="VDH923" s="14"/>
      <c r="VDI923" s="14"/>
      <c r="VDJ923" s="14"/>
      <c r="VDK923" s="14"/>
      <c r="VDL923" s="14"/>
      <c r="VDM923" s="14"/>
      <c r="VDN923" s="14"/>
      <c r="VDO923" s="14"/>
      <c r="VDP923" s="14"/>
      <c r="VDQ923" s="14"/>
      <c r="VDR923" s="14"/>
      <c r="VDS923" s="14"/>
      <c r="VDT923" s="14"/>
      <c r="VDU923" s="14"/>
      <c r="VDV923" s="14"/>
      <c r="VDW923" s="14"/>
      <c r="VDX923" s="14"/>
      <c r="VDY923" s="14"/>
      <c r="VDZ923" s="14"/>
      <c r="VEA923" s="14"/>
      <c r="VEB923" s="14"/>
      <c r="VEC923" s="14"/>
      <c r="VED923" s="14"/>
      <c r="VEE923" s="14"/>
      <c r="VEF923" s="14"/>
      <c r="VEG923" s="14"/>
      <c r="VEH923" s="14"/>
      <c r="VEI923" s="14"/>
      <c r="VEJ923" s="14"/>
      <c r="VEK923" s="14"/>
      <c r="VEL923" s="14"/>
      <c r="VEM923" s="14"/>
      <c r="VEN923" s="14"/>
      <c r="VEO923" s="14"/>
      <c r="VEP923" s="14"/>
      <c r="VEQ923" s="14"/>
      <c r="VER923" s="14"/>
      <c r="VES923" s="14"/>
      <c r="VET923" s="14"/>
      <c r="VEU923" s="14"/>
      <c r="VEV923" s="14"/>
      <c r="VEW923" s="14"/>
      <c r="VEX923" s="14"/>
      <c r="VEY923" s="14"/>
      <c r="VEZ923" s="14"/>
      <c r="VFA923" s="14"/>
      <c r="VFB923" s="14"/>
      <c r="VFC923" s="14"/>
      <c r="VFD923" s="14"/>
      <c r="VFE923" s="14"/>
      <c r="VFF923" s="14"/>
      <c r="VFG923" s="14"/>
      <c r="VFH923" s="14"/>
      <c r="VFI923" s="14"/>
      <c r="VFJ923" s="14"/>
      <c r="VFK923" s="14"/>
      <c r="VFL923" s="14"/>
      <c r="VFM923" s="14"/>
      <c r="VFN923" s="14"/>
      <c r="VFO923" s="14"/>
      <c r="VFP923" s="14"/>
      <c r="VFQ923" s="14"/>
      <c r="VFR923" s="14"/>
      <c r="VFS923" s="14"/>
      <c r="VFT923" s="14"/>
      <c r="VFU923" s="14"/>
      <c r="VFV923" s="14"/>
      <c r="VFW923" s="14"/>
      <c r="VFX923" s="14"/>
      <c r="VFY923" s="14"/>
      <c r="VFZ923" s="14"/>
      <c r="VGA923" s="14"/>
      <c r="VGB923" s="14"/>
      <c r="VGC923" s="14"/>
      <c r="VGD923" s="14"/>
      <c r="VGE923" s="14"/>
      <c r="VGF923" s="14"/>
      <c r="VGG923" s="14"/>
      <c r="VGH923" s="14"/>
      <c r="VGI923" s="14"/>
      <c r="VGJ923" s="14"/>
      <c r="VGK923" s="14"/>
      <c r="VGL923" s="14"/>
      <c r="VGM923" s="14"/>
      <c r="VGN923" s="14"/>
      <c r="VGO923" s="14"/>
      <c r="VGP923" s="14"/>
      <c r="VGQ923" s="14"/>
      <c r="VGR923" s="14"/>
      <c r="VGS923" s="14"/>
      <c r="VGT923" s="14"/>
      <c r="VGU923" s="14"/>
      <c r="VGV923" s="14"/>
      <c r="VGW923" s="14"/>
      <c r="VGX923" s="14"/>
      <c r="VGY923" s="14"/>
      <c r="VGZ923" s="14"/>
      <c r="VHA923" s="14"/>
      <c r="VHB923" s="14"/>
      <c r="VHC923" s="14"/>
      <c r="VHD923" s="14"/>
      <c r="VHE923" s="14"/>
      <c r="VHF923" s="14"/>
      <c r="VHG923" s="14"/>
      <c r="VHH923" s="14"/>
      <c r="VHI923" s="14"/>
      <c r="VHJ923" s="14"/>
      <c r="VHK923" s="14"/>
      <c r="VHL923" s="14"/>
      <c r="VHM923" s="14"/>
      <c r="VHN923" s="14"/>
      <c r="VHO923" s="14"/>
      <c r="VHP923" s="14"/>
      <c r="VHQ923" s="14"/>
      <c r="VHR923" s="14"/>
      <c r="VHS923" s="14"/>
      <c r="VHT923" s="14"/>
      <c r="VHU923" s="14"/>
      <c r="VHV923" s="14"/>
      <c r="VHW923" s="14"/>
      <c r="VHX923" s="14"/>
      <c r="VHY923" s="14"/>
      <c r="VHZ923" s="14"/>
      <c r="VIA923" s="14"/>
      <c r="VIB923" s="14"/>
      <c r="VIC923" s="14"/>
      <c r="VID923" s="14"/>
      <c r="VIE923" s="14"/>
      <c r="VIF923" s="14"/>
      <c r="VIG923" s="14"/>
      <c r="VIH923" s="14"/>
      <c r="VII923" s="14"/>
      <c r="VIJ923" s="14"/>
      <c r="VIK923" s="14"/>
      <c r="VIL923" s="14"/>
      <c r="VIM923" s="14"/>
      <c r="VIN923" s="14"/>
      <c r="VIO923" s="14"/>
      <c r="VIP923" s="14"/>
      <c r="VIQ923" s="14"/>
      <c r="VIR923" s="14"/>
      <c r="VIS923" s="14"/>
      <c r="VIT923" s="14"/>
      <c r="VIU923" s="14"/>
      <c r="VIV923" s="14"/>
      <c r="VIW923" s="14"/>
      <c r="VIX923" s="14"/>
      <c r="VIY923" s="14"/>
      <c r="VIZ923" s="14"/>
      <c r="VJA923" s="14"/>
      <c r="VJB923" s="14"/>
      <c r="VJC923" s="14"/>
      <c r="VJD923" s="14"/>
      <c r="VJE923" s="14"/>
      <c r="VJF923" s="14"/>
      <c r="VJG923" s="14"/>
      <c r="VJH923" s="14"/>
      <c r="VJI923" s="14"/>
      <c r="VJJ923" s="14"/>
      <c r="VJK923" s="14"/>
      <c r="VJL923" s="14"/>
      <c r="VJM923" s="14"/>
      <c r="VJN923" s="14"/>
      <c r="VJO923" s="14"/>
      <c r="VJP923" s="14"/>
      <c r="VJQ923" s="14"/>
      <c r="VJR923" s="14"/>
      <c r="VJS923" s="14"/>
      <c r="VJT923" s="14"/>
      <c r="VJU923" s="14"/>
      <c r="VJV923" s="14"/>
      <c r="VJW923" s="14"/>
      <c r="VJX923" s="14"/>
      <c r="VJY923" s="14"/>
      <c r="VJZ923" s="14"/>
      <c r="VKA923" s="14"/>
      <c r="VKB923" s="14"/>
      <c r="VKC923" s="14"/>
      <c r="VKD923" s="14"/>
      <c r="VKE923" s="14"/>
      <c r="VKF923" s="14"/>
      <c r="VKG923" s="14"/>
      <c r="VKH923" s="14"/>
      <c r="VKI923" s="14"/>
      <c r="VKJ923" s="14"/>
      <c r="VKK923" s="14"/>
      <c r="VKL923" s="14"/>
      <c r="VKM923" s="14"/>
      <c r="VKN923" s="14"/>
      <c r="VKO923" s="14"/>
      <c r="VKP923" s="14"/>
      <c r="VKQ923" s="14"/>
      <c r="VKR923" s="14"/>
      <c r="VKS923" s="14"/>
      <c r="VKT923" s="14"/>
      <c r="VKU923" s="14"/>
      <c r="VKV923" s="14"/>
      <c r="VKW923" s="14"/>
      <c r="VKX923" s="14"/>
      <c r="VKY923" s="14"/>
      <c r="VKZ923" s="14"/>
      <c r="VLA923" s="14"/>
      <c r="VLB923" s="14"/>
      <c r="VLC923" s="14"/>
      <c r="VLD923" s="14"/>
      <c r="VLE923" s="14"/>
      <c r="VLF923" s="14"/>
      <c r="VLG923" s="14"/>
      <c r="VLH923" s="14"/>
      <c r="VLI923" s="14"/>
      <c r="VLJ923" s="14"/>
      <c r="VLK923" s="14"/>
      <c r="VLL923" s="14"/>
      <c r="VLM923" s="14"/>
      <c r="VLN923" s="14"/>
      <c r="VLO923" s="14"/>
      <c r="VLP923" s="14"/>
      <c r="VLQ923" s="14"/>
      <c r="VLR923" s="14"/>
      <c r="VLS923" s="14"/>
      <c r="VLT923" s="14"/>
      <c r="VLU923" s="14"/>
      <c r="VLV923" s="14"/>
      <c r="VLW923" s="14"/>
      <c r="VLX923" s="14"/>
      <c r="VLY923" s="14"/>
      <c r="VLZ923" s="14"/>
      <c r="VMA923" s="14"/>
      <c r="VMB923" s="14"/>
      <c r="VMC923" s="14"/>
      <c r="VMD923" s="14"/>
      <c r="VME923" s="14"/>
      <c r="VMF923" s="14"/>
      <c r="VMG923" s="14"/>
      <c r="VMH923" s="14"/>
      <c r="VMI923" s="14"/>
      <c r="VMJ923" s="14"/>
      <c r="VMK923" s="14"/>
      <c r="VML923" s="14"/>
      <c r="VMM923" s="14"/>
      <c r="VMN923" s="14"/>
      <c r="VMO923" s="14"/>
      <c r="VMP923" s="14"/>
      <c r="VMQ923" s="14"/>
      <c r="VMR923" s="14"/>
      <c r="VMS923" s="14"/>
      <c r="VMT923" s="14"/>
      <c r="VMU923" s="14"/>
      <c r="VMV923" s="14"/>
      <c r="VMW923" s="14"/>
      <c r="VMX923" s="14"/>
      <c r="VMY923" s="14"/>
      <c r="VMZ923" s="14"/>
      <c r="VNA923" s="14"/>
      <c r="VNB923" s="14"/>
      <c r="VNC923" s="14"/>
      <c r="VND923" s="14"/>
      <c r="VNE923" s="14"/>
      <c r="VNF923" s="14"/>
      <c r="VNG923" s="14"/>
      <c r="VNH923" s="14"/>
      <c r="VNI923" s="14"/>
      <c r="VNJ923" s="14"/>
      <c r="VNK923" s="14"/>
      <c r="VNL923" s="14"/>
      <c r="VNM923" s="14"/>
      <c r="VNN923" s="14"/>
      <c r="VNO923" s="14"/>
      <c r="VNP923" s="14"/>
      <c r="VNQ923" s="14"/>
      <c r="VNR923" s="14"/>
      <c r="VNS923" s="14"/>
      <c r="VNT923" s="14"/>
      <c r="VNU923" s="14"/>
      <c r="VNV923" s="14"/>
      <c r="VNW923" s="14"/>
      <c r="VNX923" s="14"/>
      <c r="VNY923" s="14"/>
      <c r="VNZ923" s="14"/>
      <c r="VOA923" s="14"/>
      <c r="VOB923" s="14"/>
      <c r="VOC923" s="14"/>
      <c r="VOD923" s="14"/>
      <c r="VOE923" s="14"/>
      <c r="VOF923" s="14"/>
      <c r="VOG923" s="14"/>
      <c r="VOH923" s="14"/>
      <c r="VOI923" s="14"/>
      <c r="VOJ923" s="14"/>
      <c r="VOK923" s="14"/>
      <c r="VOL923" s="14"/>
      <c r="VOM923" s="14"/>
      <c r="VON923" s="14"/>
      <c r="VOO923" s="14"/>
      <c r="VOP923" s="14"/>
      <c r="VOQ923" s="14"/>
      <c r="VOR923" s="14"/>
      <c r="VOS923" s="14"/>
      <c r="VOT923" s="14"/>
      <c r="VOU923" s="14"/>
      <c r="VOV923" s="14"/>
      <c r="VOW923" s="14"/>
      <c r="VOX923" s="14"/>
      <c r="VOY923" s="14"/>
      <c r="VOZ923" s="14"/>
      <c r="VPA923" s="14"/>
      <c r="VPB923" s="14"/>
      <c r="VPC923" s="14"/>
      <c r="VPD923" s="14"/>
      <c r="VPE923" s="14"/>
      <c r="VPF923" s="14"/>
      <c r="VPG923" s="14"/>
      <c r="VPH923" s="14"/>
      <c r="VPI923" s="14"/>
      <c r="VPJ923" s="14"/>
      <c r="VPK923" s="14"/>
      <c r="VPL923" s="14"/>
      <c r="VPM923" s="14"/>
      <c r="VPN923" s="14"/>
      <c r="VPO923" s="14"/>
      <c r="VPP923" s="14"/>
      <c r="VPQ923" s="14"/>
      <c r="VPR923" s="14"/>
      <c r="VPS923" s="14"/>
      <c r="VPT923" s="14"/>
      <c r="VPU923" s="14"/>
      <c r="VPV923" s="14"/>
      <c r="VPW923" s="14"/>
      <c r="VPX923" s="14"/>
      <c r="VPY923" s="14"/>
      <c r="VPZ923" s="14"/>
      <c r="VQA923" s="14"/>
      <c r="VQB923" s="14"/>
      <c r="VQC923" s="14"/>
      <c r="VQD923" s="14"/>
      <c r="VQE923" s="14"/>
      <c r="VQF923" s="14"/>
      <c r="VQG923" s="14"/>
      <c r="VQH923" s="14"/>
      <c r="VQI923" s="14"/>
      <c r="VQJ923" s="14"/>
      <c r="VQK923" s="14"/>
      <c r="VQL923" s="14"/>
      <c r="VQM923" s="14"/>
      <c r="VQN923" s="14"/>
      <c r="VQO923" s="14"/>
      <c r="VQP923" s="14"/>
      <c r="VQQ923" s="14"/>
      <c r="VQR923" s="14"/>
      <c r="VQS923" s="14"/>
      <c r="VQT923" s="14"/>
      <c r="VQU923" s="14"/>
      <c r="VQV923" s="14"/>
      <c r="VQW923" s="14"/>
      <c r="VQX923" s="14"/>
      <c r="VQY923" s="14"/>
      <c r="VQZ923" s="14"/>
      <c r="VRA923" s="14"/>
      <c r="VRB923" s="14"/>
      <c r="VRC923" s="14"/>
      <c r="VRD923" s="14"/>
      <c r="VRE923" s="14"/>
      <c r="VRF923" s="14"/>
      <c r="VRG923" s="14"/>
      <c r="VRH923" s="14"/>
      <c r="VRI923" s="14"/>
      <c r="VRJ923" s="14"/>
      <c r="VRK923" s="14"/>
      <c r="VRL923" s="14"/>
      <c r="VRM923" s="14"/>
      <c r="VRN923" s="14"/>
      <c r="VRO923" s="14"/>
      <c r="VRP923" s="14"/>
      <c r="VRQ923" s="14"/>
      <c r="VRR923" s="14"/>
      <c r="VRS923" s="14"/>
      <c r="VRT923" s="14"/>
      <c r="VRU923" s="14"/>
      <c r="VRV923" s="14"/>
      <c r="VRW923" s="14"/>
      <c r="VRX923" s="14"/>
      <c r="VRY923" s="14"/>
      <c r="VRZ923" s="14"/>
      <c r="VSA923" s="14"/>
      <c r="VSB923" s="14"/>
      <c r="VSC923" s="14"/>
      <c r="VSD923" s="14"/>
      <c r="VSE923" s="14"/>
      <c r="VSF923" s="14"/>
      <c r="VSG923" s="14"/>
      <c r="VSH923" s="14"/>
      <c r="VSI923" s="14"/>
      <c r="VSJ923" s="14"/>
      <c r="VSK923" s="14"/>
      <c r="VSL923" s="14"/>
      <c r="VSM923" s="14"/>
      <c r="VSN923" s="14"/>
      <c r="VSO923" s="14"/>
      <c r="VSP923" s="14"/>
      <c r="VSQ923" s="14"/>
      <c r="VSR923" s="14"/>
      <c r="VSS923" s="14"/>
      <c r="VST923" s="14"/>
      <c r="VSU923" s="14"/>
      <c r="VSV923" s="14"/>
      <c r="VSW923" s="14"/>
      <c r="VSX923" s="14"/>
      <c r="VSY923" s="14"/>
      <c r="VSZ923" s="14"/>
      <c r="VTA923" s="14"/>
      <c r="VTB923" s="14"/>
      <c r="VTC923" s="14"/>
      <c r="VTD923" s="14"/>
      <c r="VTE923" s="14"/>
      <c r="VTF923" s="14"/>
      <c r="VTG923" s="14"/>
      <c r="VTH923" s="14"/>
      <c r="VTI923" s="14"/>
      <c r="VTJ923" s="14"/>
      <c r="VTK923" s="14"/>
      <c r="VTL923" s="14"/>
      <c r="VTM923" s="14"/>
      <c r="VTN923" s="14"/>
      <c r="VTO923" s="14"/>
      <c r="VTP923" s="14"/>
      <c r="VTQ923" s="14"/>
      <c r="VTR923" s="14"/>
      <c r="VTS923" s="14"/>
      <c r="VTT923" s="14"/>
      <c r="VTU923" s="14"/>
      <c r="VTV923" s="14"/>
      <c r="VTW923" s="14"/>
      <c r="VTX923" s="14"/>
      <c r="VTY923" s="14"/>
      <c r="VTZ923" s="14"/>
      <c r="VUA923" s="14"/>
      <c r="VUB923" s="14"/>
      <c r="VUC923" s="14"/>
      <c r="VUD923" s="14"/>
      <c r="VUE923" s="14"/>
      <c r="VUF923" s="14"/>
      <c r="VUG923" s="14"/>
      <c r="VUH923" s="14"/>
      <c r="VUI923" s="14"/>
      <c r="VUJ923" s="14"/>
      <c r="VUK923" s="14"/>
      <c r="VUL923" s="14"/>
      <c r="VUM923" s="14"/>
      <c r="VUN923" s="14"/>
      <c r="VUO923" s="14"/>
      <c r="VUP923" s="14"/>
      <c r="VUQ923" s="14"/>
      <c r="VUR923" s="14"/>
      <c r="VUS923" s="14"/>
      <c r="VUT923" s="14"/>
      <c r="VUU923" s="14"/>
      <c r="VUV923" s="14"/>
      <c r="VUW923" s="14"/>
      <c r="VUX923" s="14"/>
      <c r="VUY923" s="14"/>
      <c r="VUZ923" s="14"/>
      <c r="VVA923" s="14"/>
      <c r="VVB923" s="14"/>
      <c r="VVC923" s="14"/>
      <c r="VVD923" s="14"/>
      <c r="VVE923" s="14"/>
      <c r="VVF923" s="14"/>
      <c r="VVG923" s="14"/>
      <c r="VVH923" s="14"/>
      <c r="VVI923" s="14"/>
      <c r="VVJ923" s="14"/>
      <c r="VVK923" s="14"/>
      <c r="VVL923" s="14"/>
      <c r="VVM923" s="14"/>
      <c r="VVN923" s="14"/>
      <c r="VVO923" s="14"/>
      <c r="VVP923" s="14"/>
      <c r="VVQ923" s="14"/>
      <c r="VVR923" s="14"/>
      <c r="VVS923" s="14"/>
      <c r="VVT923" s="14"/>
      <c r="VVU923" s="14"/>
      <c r="VVV923" s="14"/>
      <c r="VVW923" s="14"/>
      <c r="VVX923" s="14"/>
      <c r="VVY923" s="14"/>
      <c r="VVZ923" s="14"/>
      <c r="VWA923" s="14"/>
      <c r="VWB923" s="14"/>
      <c r="VWC923" s="14"/>
      <c r="VWD923" s="14"/>
      <c r="VWE923" s="14"/>
      <c r="VWF923" s="14"/>
      <c r="VWG923" s="14"/>
      <c r="VWH923" s="14"/>
      <c r="VWI923" s="14"/>
      <c r="VWJ923" s="14"/>
      <c r="VWK923" s="14"/>
      <c r="VWL923" s="14"/>
      <c r="VWM923" s="14"/>
      <c r="VWN923" s="14"/>
      <c r="VWO923" s="14"/>
      <c r="VWP923" s="14"/>
      <c r="VWQ923" s="14"/>
      <c r="VWR923" s="14"/>
      <c r="VWS923" s="14"/>
      <c r="VWT923" s="14"/>
      <c r="VWU923" s="14"/>
      <c r="VWV923" s="14"/>
      <c r="VWW923" s="14"/>
      <c r="VWX923" s="14"/>
      <c r="VWY923" s="14"/>
      <c r="VWZ923" s="14"/>
      <c r="VXA923" s="14"/>
      <c r="VXB923" s="14"/>
      <c r="VXC923" s="14"/>
      <c r="VXD923" s="14"/>
      <c r="VXE923" s="14"/>
      <c r="VXF923" s="14"/>
      <c r="VXG923" s="14"/>
      <c r="VXH923" s="14"/>
      <c r="VXI923" s="14"/>
      <c r="VXJ923" s="14"/>
      <c r="VXK923" s="14"/>
      <c r="VXL923" s="14"/>
      <c r="VXM923" s="14"/>
      <c r="VXN923" s="14"/>
      <c r="VXO923" s="14"/>
      <c r="VXP923" s="14"/>
      <c r="VXQ923" s="14"/>
      <c r="VXR923" s="14"/>
      <c r="VXS923" s="14"/>
      <c r="VXT923" s="14"/>
      <c r="VXU923" s="14"/>
      <c r="VXV923" s="14"/>
      <c r="VXW923" s="14"/>
      <c r="VXX923" s="14"/>
      <c r="VXY923" s="14"/>
      <c r="VXZ923" s="14"/>
      <c r="VYA923" s="14"/>
      <c r="VYB923" s="14"/>
      <c r="VYC923" s="14"/>
      <c r="VYD923" s="14"/>
      <c r="VYE923" s="14"/>
      <c r="VYF923" s="14"/>
      <c r="VYG923" s="14"/>
      <c r="VYH923" s="14"/>
      <c r="VYI923" s="14"/>
      <c r="VYJ923" s="14"/>
      <c r="VYK923" s="14"/>
      <c r="VYL923" s="14"/>
      <c r="VYM923" s="14"/>
      <c r="VYN923" s="14"/>
      <c r="VYO923" s="14"/>
      <c r="VYP923" s="14"/>
      <c r="VYQ923" s="14"/>
      <c r="VYR923" s="14"/>
      <c r="VYS923" s="14"/>
      <c r="VYT923" s="14"/>
      <c r="VYU923" s="14"/>
      <c r="VYV923" s="14"/>
      <c r="VYW923" s="14"/>
      <c r="VYX923" s="14"/>
      <c r="VYY923" s="14"/>
      <c r="VYZ923" s="14"/>
      <c r="VZA923" s="14"/>
      <c r="VZB923" s="14"/>
      <c r="VZC923" s="14"/>
      <c r="VZD923" s="14"/>
      <c r="VZE923" s="14"/>
      <c r="VZF923" s="14"/>
      <c r="VZG923" s="14"/>
      <c r="VZH923" s="14"/>
      <c r="VZI923" s="14"/>
      <c r="VZJ923" s="14"/>
      <c r="VZK923" s="14"/>
      <c r="VZL923" s="14"/>
      <c r="VZM923" s="14"/>
      <c r="VZN923" s="14"/>
      <c r="VZO923" s="14"/>
      <c r="VZP923" s="14"/>
      <c r="VZQ923" s="14"/>
      <c r="VZR923" s="14"/>
      <c r="VZS923" s="14"/>
      <c r="VZT923" s="14"/>
      <c r="VZU923" s="14"/>
      <c r="VZV923" s="14"/>
      <c r="VZW923" s="14"/>
      <c r="VZX923" s="14"/>
      <c r="VZY923" s="14"/>
      <c r="VZZ923" s="14"/>
      <c r="WAA923" s="14"/>
      <c r="WAB923" s="14"/>
      <c r="WAC923" s="14"/>
      <c r="WAD923" s="14"/>
      <c r="WAE923" s="14"/>
      <c r="WAF923" s="14"/>
      <c r="WAG923" s="14"/>
      <c r="WAH923" s="14"/>
      <c r="WAI923" s="14"/>
      <c r="WAJ923" s="14"/>
      <c r="WAK923" s="14"/>
      <c r="WAL923" s="14"/>
      <c r="WAM923" s="14"/>
      <c r="WAN923" s="14"/>
      <c r="WAO923" s="14"/>
      <c r="WAP923" s="14"/>
      <c r="WAQ923" s="14"/>
      <c r="WAR923" s="14"/>
      <c r="WAS923" s="14"/>
      <c r="WAT923" s="14"/>
      <c r="WAU923" s="14"/>
      <c r="WAV923" s="14"/>
      <c r="WAW923" s="14"/>
      <c r="WAX923" s="14"/>
      <c r="WAY923" s="14"/>
      <c r="WAZ923" s="14"/>
      <c r="WBA923" s="14"/>
      <c r="WBB923" s="14"/>
      <c r="WBC923" s="14"/>
      <c r="WBD923" s="14"/>
      <c r="WBE923" s="14"/>
      <c r="WBF923" s="14"/>
      <c r="WBG923" s="14"/>
      <c r="WBH923" s="14"/>
      <c r="WBI923" s="14"/>
      <c r="WBJ923" s="14"/>
      <c r="WBK923" s="14"/>
      <c r="WBL923" s="14"/>
      <c r="WBM923" s="14"/>
      <c r="WBN923" s="14"/>
      <c r="WBO923" s="14"/>
      <c r="WBP923" s="14"/>
      <c r="WBQ923" s="14"/>
      <c r="WBR923" s="14"/>
      <c r="WBS923" s="14"/>
      <c r="WBT923" s="14"/>
      <c r="WBU923" s="14"/>
      <c r="WBV923" s="14"/>
      <c r="WBW923" s="14"/>
      <c r="WBX923" s="14"/>
      <c r="WBY923" s="14"/>
      <c r="WBZ923" s="14"/>
      <c r="WCA923" s="14"/>
      <c r="WCB923" s="14"/>
      <c r="WCC923" s="14"/>
      <c r="WCD923" s="14"/>
      <c r="WCE923" s="14"/>
      <c r="WCF923" s="14"/>
      <c r="WCG923" s="14"/>
      <c r="WCH923" s="14"/>
      <c r="WCI923" s="14"/>
      <c r="WCJ923" s="14"/>
      <c r="WCK923" s="14"/>
      <c r="WCL923" s="14"/>
      <c r="WCM923" s="14"/>
      <c r="WCN923" s="14"/>
      <c r="WCO923" s="14"/>
      <c r="WCP923" s="14"/>
      <c r="WCQ923" s="14"/>
      <c r="WCR923" s="14"/>
      <c r="WCS923" s="14"/>
      <c r="WCT923" s="14"/>
      <c r="WCU923" s="14"/>
      <c r="WCV923" s="14"/>
      <c r="WCW923" s="14"/>
      <c r="WCX923" s="14"/>
      <c r="WCY923" s="14"/>
      <c r="WCZ923" s="14"/>
      <c r="WDA923" s="14"/>
      <c r="WDB923" s="14"/>
      <c r="WDC923" s="14"/>
      <c r="WDD923" s="14"/>
      <c r="WDE923" s="14"/>
      <c r="WDF923" s="14"/>
      <c r="WDG923" s="14"/>
      <c r="WDH923" s="14"/>
      <c r="WDI923" s="14"/>
      <c r="WDJ923" s="14"/>
      <c r="WDK923" s="14"/>
      <c r="WDL923" s="14"/>
      <c r="WDM923" s="14"/>
      <c r="WDN923" s="14"/>
      <c r="WDO923" s="14"/>
      <c r="WDP923" s="14"/>
      <c r="WDQ923" s="14"/>
      <c r="WDR923" s="14"/>
      <c r="WDS923" s="14"/>
      <c r="WDT923" s="14"/>
      <c r="WDU923" s="14"/>
      <c r="WDV923" s="14"/>
      <c r="WDW923" s="14"/>
      <c r="WDX923" s="14"/>
      <c r="WDY923" s="14"/>
      <c r="WDZ923" s="14"/>
      <c r="WEA923" s="14"/>
      <c r="WEB923" s="14"/>
      <c r="WEC923" s="14"/>
      <c r="WED923" s="14"/>
      <c r="WEE923" s="14"/>
      <c r="WEF923" s="14"/>
      <c r="WEG923" s="14"/>
      <c r="WEH923" s="14"/>
      <c r="WEI923" s="14"/>
      <c r="WEJ923" s="14"/>
      <c r="WEK923" s="14"/>
      <c r="WEL923" s="14"/>
      <c r="WEM923" s="14"/>
      <c r="WEN923" s="14"/>
      <c r="WEO923" s="14"/>
      <c r="WEP923" s="14"/>
      <c r="WEQ923" s="14"/>
      <c r="WER923" s="14"/>
      <c r="WES923" s="14"/>
      <c r="WET923" s="14"/>
      <c r="WEU923" s="14"/>
      <c r="WEV923" s="14"/>
      <c r="WEW923" s="14"/>
      <c r="WEX923" s="14"/>
      <c r="WEY923" s="14"/>
      <c r="WEZ923" s="14"/>
      <c r="WFA923" s="14"/>
      <c r="WFB923" s="14"/>
      <c r="WFC923" s="14"/>
      <c r="WFD923" s="14"/>
      <c r="WFE923" s="14"/>
      <c r="WFF923" s="14"/>
      <c r="WFG923" s="14"/>
      <c r="WFH923" s="14"/>
      <c r="WFI923" s="14"/>
      <c r="WFJ923" s="14"/>
      <c r="WFK923" s="14"/>
      <c r="WFL923" s="14"/>
      <c r="WFM923" s="14"/>
      <c r="WFN923" s="14"/>
      <c r="WFO923" s="14"/>
      <c r="WFP923" s="14"/>
      <c r="WFQ923" s="14"/>
      <c r="WFR923" s="14"/>
      <c r="WFS923" s="14"/>
      <c r="WFT923" s="14"/>
      <c r="WFU923" s="14"/>
      <c r="WFV923" s="14"/>
      <c r="WFW923" s="14"/>
      <c r="WFX923" s="14"/>
      <c r="WFY923" s="14"/>
      <c r="WFZ923" s="14"/>
      <c r="WGA923" s="14"/>
      <c r="WGB923" s="14"/>
      <c r="WGC923" s="14"/>
      <c r="WGD923" s="14"/>
      <c r="WGE923" s="14"/>
      <c r="WGF923" s="14"/>
      <c r="WGG923" s="14"/>
      <c r="WGH923" s="14"/>
      <c r="WGI923" s="14"/>
      <c r="WGJ923" s="14"/>
      <c r="WGK923" s="14"/>
      <c r="WGL923" s="14"/>
      <c r="WGM923" s="14"/>
      <c r="WGN923" s="14"/>
      <c r="WGO923" s="14"/>
      <c r="WGP923" s="14"/>
      <c r="WGQ923" s="14"/>
      <c r="WGR923" s="14"/>
      <c r="WGS923" s="14"/>
      <c r="WGT923" s="14"/>
      <c r="WGU923" s="14"/>
      <c r="WGV923" s="14"/>
      <c r="WGW923" s="14"/>
      <c r="WGX923" s="14"/>
      <c r="WGY923" s="14"/>
      <c r="WGZ923" s="14"/>
      <c r="WHA923" s="14"/>
      <c r="WHB923" s="14"/>
      <c r="WHC923" s="14"/>
      <c r="WHD923" s="14"/>
      <c r="WHE923" s="14"/>
      <c r="WHF923" s="14"/>
      <c r="WHG923" s="14"/>
      <c r="WHH923" s="14"/>
      <c r="WHI923" s="14"/>
      <c r="WHJ923" s="14"/>
      <c r="WHK923" s="14"/>
      <c r="WHL923" s="14"/>
      <c r="WHM923" s="14"/>
      <c r="WHN923" s="14"/>
      <c r="WHO923" s="14"/>
      <c r="WHP923" s="14"/>
      <c r="WHQ923" s="14"/>
      <c r="WHR923" s="14"/>
      <c r="WHS923" s="14"/>
      <c r="WHT923" s="14"/>
      <c r="WHU923" s="14"/>
      <c r="WHV923" s="14"/>
      <c r="WHW923" s="14"/>
      <c r="WHX923" s="14"/>
      <c r="WHY923" s="14"/>
      <c r="WHZ923" s="14"/>
      <c r="WIA923" s="14"/>
      <c r="WIB923" s="14"/>
      <c r="WIC923" s="14"/>
      <c r="WID923" s="14"/>
      <c r="WIE923" s="14"/>
      <c r="WIF923" s="14"/>
      <c r="WIG923" s="14"/>
      <c r="WIH923" s="14"/>
      <c r="WII923" s="14"/>
      <c r="WIJ923" s="14"/>
      <c r="WIK923" s="14"/>
      <c r="WIL923" s="14"/>
      <c r="WIM923" s="14"/>
      <c r="WIN923" s="14"/>
      <c r="WIO923" s="14"/>
      <c r="WIP923" s="14"/>
      <c r="WIQ923" s="14"/>
      <c r="WIR923" s="14"/>
      <c r="WIS923" s="14"/>
      <c r="WIT923" s="14"/>
      <c r="WIU923" s="14"/>
      <c r="WIV923" s="14"/>
      <c r="WIW923" s="14"/>
      <c r="WIX923" s="14"/>
      <c r="WIY923" s="14"/>
      <c r="WIZ923" s="14"/>
      <c r="WJA923" s="14"/>
      <c r="WJB923" s="14"/>
      <c r="WJC923" s="14"/>
      <c r="WJD923" s="14"/>
      <c r="WJE923" s="14"/>
      <c r="WJF923" s="14"/>
      <c r="WJG923" s="14"/>
      <c r="WJH923" s="14"/>
      <c r="WJI923" s="14"/>
      <c r="WJJ923" s="14"/>
      <c r="WJK923" s="14"/>
      <c r="WJL923" s="14"/>
      <c r="WJM923" s="14"/>
      <c r="WJN923" s="14"/>
      <c r="WJO923" s="14"/>
      <c r="WJP923" s="14"/>
      <c r="WJQ923" s="14"/>
      <c r="WJR923" s="14"/>
      <c r="WJS923" s="14"/>
      <c r="WJT923" s="14"/>
      <c r="WJU923" s="14"/>
      <c r="WJV923" s="14"/>
      <c r="WJW923" s="14"/>
      <c r="WJX923" s="14"/>
      <c r="WJY923" s="14"/>
      <c r="WJZ923" s="14"/>
      <c r="WKA923" s="14"/>
      <c r="WKB923" s="14"/>
      <c r="WKC923" s="14"/>
      <c r="WKD923" s="14"/>
      <c r="WKE923" s="14"/>
      <c r="WKF923" s="14"/>
      <c r="WKG923" s="14"/>
      <c r="WKH923" s="14"/>
      <c r="WKI923" s="14"/>
      <c r="WKJ923" s="14"/>
      <c r="WKK923" s="14"/>
      <c r="WKL923" s="14"/>
      <c r="WKM923" s="14"/>
      <c r="WKN923" s="14"/>
      <c r="WKO923" s="14"/>
      <c r="WKP923" s="14"/>
      <c r="WKQ923" s="14"/>
      <c r="WKR923" s="14"/>
      <c r="WKS923" s="14"/>
      <c r="WKT923" s="14"/>
      <c r="WKU923" s="14"/>
      <c r="WKV923" s="14"/>
      <c r="WKW923" s="14"/>
      <c r="WKX923" s="14"/>
      <c r="WKY923" s="14"/>
      <c r="WKZ923" s="14"/>
      <c r="WLA923" s="14"/>
      <c r="WLB923" s="14"/>
      <c r="WLC923" s="14"/>
      <c r="WLD923" s="14"/>
      <c r="WLE923" s="14"/>
      <c r="WLF923" s="14"/>
      <c r="WLG923" s="14"/>
      <c r="WLH923" s="14"/>
      <c r="WLI923" s="14"/>
      <c r="WLJ923" s="14"/>
      <c r="WLK923" s="14"/>
      <c r="WLL923" s="14"/>
      <c r="WLM923" s="14"/>
      <c r="WLN923" s="14"/>
      <c r="WLO923" s="14"/>
      <c r="WLP923" s="14"/>
      <c r="WLQ923" s="14"/>
      <c r="WLR923" s="14"/>
      <c r="WLS923" s="14"/>
      <c r="WLT923" s="14"/>
      <c r="WLU923" s="14"/>
      <c r="WLV923" s="14"/>
      <c r="WLW923" s="14"/>
      <c r="WLX923" s="14"/>
      <c r="WLY923" s="14"/>
      <c r="WLZ923" s="14"/>
      <c r="WMA923" s="14"/>
      <c r="WMB923" s="14"/>
      <c r="WMC923" s="14"/>
      <c r="WMD923" s="14"/>
      <c r="WME923" s="14"/>
      <c r="WMF923" s="14"/>
      <c r="WMG923" s="14"/>
      <c r="WMH923" s="14"/>
      <c r="WMI923" s="14"/>
      <c r="WMJ923" s="14"/>
      <c r="WMK923" s="14"/>
      <c r="WML923" s="14"/>
      <c r="WMM923" s="14"/>
      <c r="WMN923" s="14"/>
      <c r="WMO923" s="14"/>
      <c r="WMP923" s="14"/>
      <c r="WMQ923" s="14"/>
      <c r="WMR923" s="14"/>
      <c r="WMS923" s="14"/>
      <c r="WMT923" s="14"/>
      <c r="WMU923" s="14"/>
      <c r="WMV923" s="14"/>
      <c r="WMW923" s="14"/>
      <c r="WMX923" s="14"/>
      <c r="WMY923" s="14"/>
      <c r="WMZ923" s="14"/>
      <c r="WNA923" s="14"/>
      <c r="WNB923" s="14"/>
      <c r="WNC923" s="14"/>
      <c r="WND923" s="14"/>
      <c r="WNE923" s="14"/>
      <c r="WNF923" s="14"/>
      <c r="WNG923" s="14"/>
      <c r="WNH923" s="14"/>
      <c r="WNI923" s="14"/>
      <c r="WNJ923" s="14"/>
      <c r="WNK923" s="14"/>
      <c r="WNL923" s="14"/>
      <c r="WNM923" s="14"/>
      <c r="WNN923" s="14"/>
      <c r="WNO923" s="14"/>
      <c r="WNP923" s="14"/>
      <c r="WNQ923" s="14"/>
      <c r="WNR923" s="14"/>
      <c r="WNS923" s="14"/>
      <c r="WNT923" s="14"/>
      <c r="WNU923" s="14"/>
      <c r="WNV923" s="14"/>
      <c r="WNW923" s="14"/>
      <c r="WNX923" s="14"/>
      <c r="WNY923" s="14"/>
      <c r="WNZ923" s="14"/>
      <c r="WOA923" s="14"/>
      <c r="WOB923" s="14"/>
      <c r="WOC923" s="14"/>
      <c r="WOD923" s="14"/>
      <c r="WOE923" s="14"/>
      <c r="WOF923" s="14"/>
      <c r="WOG923" s="14"/>
      <c r="WOH923" s="14"/>
      <c r="WOI923" s="14"/>
      <c r="WOJ923" s="14"/>
      <c r="WOK923" s="14"/>
      <c r="WOL923" s="14"/>
      <c r="WOM923" s="14"/>
      <c r="WON923" s="14"/>
      <c r="WOO923" s="14"/>
      <c r="WOP923" s="14"/>
      <c r="WOQ923" s="14"/>
      <c r="WOR923" s="14"/>
      <c r="WOS923" s="14"/>
      <c r="WOT923" s="14"/>
      <c r="WOU923" s="14"/>
      <c r="WOV923" s="14"/>
      <c r="WOW923" s="14"/>
      <c r="WOX923" s="14"/>
      <c r="WOY923" s="14"/>
      <c r="WOZ923" s="14"/>
      <c r="WPA923" s="14"/>
      <c r="WPB923" s="14"/>
      <c r="WPC923" s="14"/>
      <c r="WPD923" s="14"/>
      <c r="WPE923" s="14"/>
      <c r="WPF923" s="14"/>
      <c r="WPG923" s="14"/>
      <c r="WPH923" s="14"/>
      <c r="WPI923" s="14"/>
      <c r="WPJ923" s="14"/>
      <c r="WPK923" s="14"/>
      <c r="WPL923" s="14"/>
      <c r="WPM923" s="14"/>
      <c r="WPN923" s="14"/>
      <c r="WPO923" s="14"/>
      <c r="WPP923" s="14"/>
      <c r="WPQ923" s="14"/>
      <c r="WPR923" s="14"/>
      <c r="WPS923" s="14"/>
      <c r="WPT923" s="14"/>
      <c r="WPU923" s="14"/>
      <c r="WPV923" s="14"/>
      <c r="WPW923" s="14"/>
      <c r="WPX923" s="14"/>
      <c r="WPY923" s="14"/>
      <c r="WPZ923" s="14"/>
      <c r="WQA923" s="14"/>
      <c r="WQB923" s="14"/>
      <c r="WQC923" s="14"/>
      <c r="WQD923" s="14"/>
      <c r="WQE923" s="14"/>
      <c r="WQF923" s="14"/>
      <c r="WQG923" s="14"/>
      <c r="WQH923" s="14"/>
      <c r="WQI923" s="14"/>
      <c r="WQJ923" s="14"/>
      <c r="WQK923" s="14"/>
      <c r="WQL923" s="14"/>
      <c r="WQM923" s="14"/>
      <c r="WQN923" s="14"/>
      <c r="WQO923" s="14"/>
      <c r="WQP923" s="14"/>
      <c r="WQQ923" s="14"/>
      <c r="WQR923" s="14"/>
      <c r="WQS923" s="14"/>
      <c r="WQT923" s="14"/>
      <c r="WQU923" s="14"/>
      <c r="WQV923" s="14"/>
      <c r="WQW923" s="14"/>
      <c r="WQX923" s="14"/>
      <c r="WQY923" s="14"/>
      <c r="WQZ923" s="14"/>
      <c r="WRA923" s="14"/>
      <c r="WRB923" s="14"/>
      <c r="WRC923" s="14"/>
      <c r="WRD923" s="14"/>
      <c r="WRE923" s="14"/>
      <c r="WRF923" s="14"/>
      <c r="WRG923" s="14"/>
      <c r="WRH923" s="14"/>
      <c r="WRI923" s="14"/>
      <c r="WRJ923" s="14"/>
      <c r="WRK923" s="14"/>
      <c r="WRL923" s="14"/>
      <c r="WRM923" s="14"/>
      <c r="WRN923" s="14"/>
      <c r="WRO923" s="14"/>
      <c r="WRP923" s="14"/>
      <c r="WRQ923" s="14"/>
      <c r="WRR923" s="14"/>
      <c r="WRS923" s="14"/>
      <c r="WRT923" s="14"/>
      <c r="WRU923" s="14"/>
      <c r="WRV923" s="14"/>
      <c r="WRW923" s="14"/>
      <c r="WRX923" s="14"/>
      <c r="WRY923" s="14"/>
      <c r="WRZ923" s="14"/>
      <c r="WSA923" s="14"/>
      <c r="WSB923" s="14"/>
      <c r="WSC923" s="14"/>
      <c r="WSD923" s="14"/>
      <c r="WSE923" s="14"/>
      <c r="WSF923" s="14"/>
      <c r="WSG923" s="14"/>
      <c r="WSH923" s="14"/>
      <c r="WSI923" s="14"/>
      <c r="WSJ923" s="14"/>
      <c r="WSK923" s="14"/>
      <c r="WSL923" s="14"/>
      <c r="WSM923" s="14"/>
      <c r="WSN923" s="14"/>
      <c r="WSO923" s="14"/>
      <c r="WSP923" s="14"/>
      <c r="WSQ923" s="14"/>
      <c r="WSR923" s="14"/>
      <c r="WSS923" s="14"/>
      <c r="WST923" s="14"/>
      <c r="WSU923" s="14"/>
      <c r="WSV923" s="14"/>
      <c r="WSW923" s="14"/>
      <c r="WSX923" s="14"/>
      <c r="WSY923" s="14"/>
      <c r="WSZ923" s="14"/>
      <c r="WTA923" s="14"/>
      <c r="WTB923" s="14"/>
      <c r="WTC923" s="14"/>
      <c r="WTD923" s="14"/>
      <c r="WTE923" s="14"/>
      <c r="WTF923" s="14"/>
      <c r="WTG923" s="14"/>
      <c r="WTH923" s="14"/>
      <c r="WTI923" s="14"/>
      <c r="WTJ923" s="14"/>
      <c r="WTK923" s="14"/>
      <c r="WTL923" s="14"/>
      <c r="WTM923" s="14"/>
      <c r="WTN923" s="14"/>
      <c r="WTO923" s="14"/>
      <c r="WTP923" s="14"/>
      <c r="WTQ923" s="14"/>
      <c r="WTR923" s="14"/>
      <c r="WTS923" s="14"/>
      <c r="WTT923" s="14"/>
      <c r="WTU923" s="14"/>
      <c r="WTV923" s="14"/>
      <c r="WTW923" s="14"/>
      <c r="WTX923" s="14"/>
      <c r="WTY923" s="14"/>
      <c r="WTZ923" s="14"/>
      <c r="WUA923" s="14"/>
      <c r="WUB923" s="14"/>
      <c r="WUC923" s="14"/>
      <c r="WUD923" s="14"/>
      <c r="WUE923" s="14"/>
      <c r="WUF923" s="14"/>
      <c r="WUG923" s="14"/>
      <c r="WUH923" s="14"/>
      <c r="WUI923" s="14"/>
      <c r="WUJ923" s="14"/>
      <c r="WUK923" s="14"/>
      <c r="WUL923" s="14"/>
      <c r="WUM923" s="14"/>
      <c r="WUN923" s="14"/>
      <c r="WUO923" s="14"/>
      <c r="WUP923" s="14"/>
      <c r="WUQ923" s="14"/>
      <c r="WUR923" s="14"/>
      <c r="WUS923" s="14"/>
      <c r="WUT923" s="14"/>
      <c r="WUU923" s="14"/>
      <c r="WUV923" s="14"/>
      <c r="WUW923" s="14"/>
      <c r="WUX923" s="14"/>
      <c r="WUY923" s="14"/>
      <c r="WUZ923" s="14"/>
      <c r="WVA923" s="14"/>
      <c r="WVB923" s="14"/>
      <c r="WVC923" s="14"/>
      <c r="WVD923" s="14"/>
      <c r="WVE923" s="14"/>
      <c r="WVF923" s="14"/>
      <c r="WVG923" s="14"/>
      <c r="WVH923" s="14"/>
      <c r="WVI923" s="14"/>
      <c r="WVJ923" s="14"/>
      <c r="WVK923" s="14"/>
      <c r="WVL923" s="14"/>
      <c r="WVM923" s="14"/>
      <c r="WVN923" s="14"/>
      <c r="WVO923" s="14"/>
      <c r="WVP923" s="14"/>
      <c r="WVQ923" s="14"/>
      <c r="WVR923" s="14"/>
      <c r="WVS923" s="14"/>
      <c r="WVT923" s="14"/>
      <c r="WVU923" s="14"/>
      <c r="WVV923" s="14"/>
      <c r="WVW923" s="14"/>
      <c r="WVX923" s="14"/>
      <c r="WVY923" s="14"/>
      <c r="WVZ923" s="14"/>
      <c r="WWA923" s="14"/>
      <c r="WWB923" s="14"/>
      <c r="WWC923" s="14"/>
      <c r="WWD923" s="14"/>
      <c r="WWE923" s="14"/>
      <c r="WWF923" s="14"/>
      <c r="WWG923" s="14"/>
      <c r="WWH923" s="14"/>
      <c r="WWI923" s="14"/>
      <c r="WWJ923" s="14"/>
      <c r="WWK923" s="14"/>
      <c r="WWL923" s="14"/>
      <c r="WWM923" s="14"/>
      <c r="WWN923" s="14"/>
      <c r="WWO923" s="14"/>
      <c r="WWP923" s="14"/>
      <c r="WWQ923" s="14"/>
      <c r="WWR923" s="14"/>
      <c r="WWS923" s="14"/>
      <c r="WWT923" s="14"/>
      <c r="WWU923" s="14"/>
      <c r="WWV923" s="14"/>
      <c r="WWW923" s="14"/>
      <c r="WWX923" s="14"/>
      <c r="WWY923" s="14"/>
      <c r="WWZ923" s="14"/>
      <c r="WXA923" s="14"/>
      <c r="WXB923" s="14"/>
      <c r="WXC923" s="14"/>
      <c r="WXD923" s="14"/>
      <c r="WXE923" s="14"/>
      <c r="WXF923" s="14"/>
      <c r="WXG923" s="14"/>
      <c r="WXH923" s="14"/>
      <c r="WXI923" s="14"/>
      <c r="WXJ923" s="14"/>
      <c r="WXK923" s="14"/>
      <c r="WXL923" s="14"/>
      <c r="WXM923" s="14"/>
      <c r="WXN923" s="14"/>
      <c r="WXO923" s="14"/>
      <c r="WXP923" s="14"/>
      <c r="WXQ923" s="14"/>
      <c r="WXR923" s="14"/>
      <c r="WXS923" s="14"/>
      <c r="WXT923" s="14"/>
      <c r="WXU923" s="14"/>
      <c r="WXV923" s="14"/>
      <c r="WXW923" s="14"/>
      <c r="WXX923" s="14"/>
      <c r="WXY923" s="14"/>
      <c r="WXZ923" s="14"/>
      <c r="WYA923" s="14"/>
      <c r="WYB923" s="14"/>
      <c r="WYC923" s="14"/>
      <c r="WYD923" s="14"/>
      <c r="WYE923" s="14"/>
      <c r="WYF923" s="14"/>
      <c r="WYG923" s="14"/>
      <c r="WYH923" s="14"/>
      <c r="WYI923" s="14"/>
      <c r="WYJ923" s="14"/>
      <c r="WYK923" s="14"/>
      <c r="WYL923" s="14"/>
      <c r="WYM923" s="14"/>
      <c r="WYN923" s="14"/>
      <c r="WYO923" s="14"/>
      <c r="WYP923" s="14"/>
      <c r="WYQ923" s="14"/>
      <c r="WYR923" s="14"/>
      <c r="WYS923" s="14"/>
      <c r="WYT923" s="14"/>
      <c r="WYU923" s="14"/>
      <c r="WYV923" s="14"/>
      <c r="WYW923" s="14"/>
      <c r="WYX923" s="14"/>
      <c r="WYY923" s="14"/>
      <c r="WYZ923" s="14"/>
      <c r="WZA923" s="14"/>
      <c r="WZB923" s="14"/>
      <c r="WZC923" s="14"/>
      <c r="WZD923" s="14"/>
      <c r="WZE923" s="14"/>
      <c r="WZF923" s="14"/>
      <c r="WZG923" s="14"/>
      <c r="WZH923" s="14"/>
      <c r="WZI923" s="14"/>
      <c r="WZJ923" s="14"/>
      <c r="WZK923" s="14"/>
      <c r="WZL923" s="14"/>
      <c r="WZM923" s="14"/>
      <c r="WZN923" s="14"/>
      <c r="WZO923" s="14"/>
      <c r="WZP923" s="14"/>
      <c r="WZQ923" s="14"/>
      <c r="WZR923" s="14"/>
      <c r="WZS923" s="14"/>
      <c r="WZT923" s="14"/>
      <c r="WZU923" s="14"/>
      <c r="WZV923" s="14"/>
      <c r="WZW923" s="14"/>
      <c r="WZX923" s="14"/>
      <c r="WZY923" s="14"/>
      <c r="WZZ923" s="14"/>
      <c r="XAA923" s="14"/>
      <c r="XAB923" s="14"/>
      <c r="XAC923" s="14"/>
      <c r="XAD923" s="14"/>
      <c r="XAE923" s="14"/>
      <c r="XAF923" s="14"/>
      <c r="XAG923" s="14"/>
      <c r="XAH923" s="14"/>
      <c r="XAI923" s="14"/>
      <c r="XAJ923" s="14"/>
      <c r="XAK923" s="14"/>
      <c r="XAL923" s="14"/>
      <c r="XAM923" s="14"/>
      <c r="XAN923" s="14"/>
      <c r="XAO923" s="14"/>
      <c r="XAP923" s="14"/>
      <c r="XAQ923" s="14"/>
      <c r="XAR923" s="14"/>
      <c r="XAS923" s="14"/>
      <c r="XAT923" s="14"/>
      <c r="XAU923" s="14"/>
      <c r="XAV923" s="14"/>
      <c r="XAW923" s="14"/>
      <c r="XAX923" s="14"/>
      <c r="XAY923" s="14"/>
      <c r="XAZ923" s="14"/>
      <c r="XBA923" s="14"/>
      <c r="XBB923" s="14"/>
      <c r="XBC923" s="14"/>
      <c r="XBD923" s="14"/>
      <c r="XBE923" s="14"/>
      <c r="XBF923" s="14"/>
      <c r="XBG923" s="14"/>
      <c r="XBH923" s="14"/>
      <c r="XBI923" s="14"/>
      <c r="XBJ923" s="14"/>
      <c r="XBK923" s="14"/>
      <c r="XBL923" s="14"/>
      <c r="XBM923" s="14"/>
      <c r="XBN923" s="14"/>
      <c r="XBO923" s="14"/>
      <c r="XBP923" s="14"/>
      <c r="XBQ923" s="14"/>
      <c r="XBR923" s="14"/>
      <c r="XBS923" s="14"/>
      <c r="XBT923" s="14"/>
      <c r="XBU923" s="14"/>
      <c r="XBV923" s="14"/>
      <c r="XBW923" s="14"/>
      <c r="XBX923" s="14"/>
      <c r="XBY923" s="14"/>
      <c r="XBZ923" s="14"/>
      <c r="XCA923" s="14"/>
      <c r="XCB923" s="14"/>
      <c r="XCC923" s="14"/>
      <c r="XCD923" s="14"/>
      <c r="XCE923" s="14"/>
      <c r="XCF923" s="14"/>
      <c r="XCG923" s="14"/>
      <c r="XCH923" s="14"/>
      <c r="XCI923" s="14"/>
      <c r="XCJ923" s="14"/>
      <c r="XCK923" s="14"/>
      <c r="XCL923" s="14"/>
      <c r="XCM923" s="14"/>
      <c r="XCN923" s="14"/>
      <c r="XCO923" s="14"/>
      <c r="XCP923" s="14"/>
      <c r="XCQ923" s="14"/>
      <c r="XCR923" s="14"/>
      <c r="XCS923" s="14"/>
      <c r="XCT923" s="14"/>
      <c r="XCU923" s="14"/>
      <c r="XCV923" s="14"/>
      <c r="XCW923" s="14"/>
      <c r="XCX923" s="14"/>
      <c r="XCY923" s="14"/>
      <c r="XCZ923" s="14"/>
      <c r="XDA923" s="14"/>
      <c r="XDB923" s="14"/>
      <c r="XDC923" s="14"/>
      <c r="XDD923" s="14"/>
      <c r="XDE923" s="14"/>
      <c r="XDF923" s="14"/>
      <c r="XDG923" s="14"/>
      <c r="XDH923" s="14"/>
      <c r="XDI923" s="14"/>
      <c r="XDJ923" s="14"/>
      <c r="XDK923" s="14"/>
      <c r="XDL923" s="14"/>
      <c r="XDM923" s="14"/>
      <c r="XDN923" s="14"/>
      <c r="XDO923" s="14"/>
      <c r="XDP923" s="14"/>
      <c r="XDQ923" s="14"/>
      <c r="XDR923" s="14"/>
      <c r="XDS923" s="14"/>
      <c r="XDT923" s="14"/>
      <c r="XDU923" s="14"/>
      <c r="XDV923" s="14"/>
      <c r="XDW923" s="14"/>
      <c r="XDX923" s="14"/>
      <c r="XDY923" s="14"/>
      <c r="XDZ923" s="14"/>
      <c r="XEA923" s="14"/>
      <c r="XEB923" s="14"/>
      <c r="XEC923" s="14"/>
      <c r="XED923" s="14"/>
      <c r="XEE923" s="14"/>
      <c r="XEF923" s="14"/>
      <c r="XEG923" s="14"/>
      <c r="XEH923" s="14"/>
      <c r="XEI923" s="14"/>
      <c r="XEJ923" s="14"/>
      <c r="XEK923" s="14"/>
      <c r="XEL923" s="14"/>
      <c r="XEM923" s="14"/>
      <c r="XEN923" s="14"/>
      <c r="XEO923" s="14"/>
      <c r="XEP923" s="14"/>
      <c r="XEQ923" s="14"/>
      <c r="XER923" s="14"/>
      <c r="XES923" s="14"/>
      <c r="XET923" s="14"/>
      <c r="XEU923" s="14"/>
      <c r="XEV923" s="14"/>
      <c r="XEW923" s="14"/>
      <c r="XEX923" s="14"/>
      <c r="XEY923" s="14"/>
    </row>
    <row r="924" spans="1:16379" ht="22.5" hidden="1" customHeight="1" x14ac:dyDescent="0.25">
      <c r="A924" s="68" t="s">
        <v>4054</v>
      </c>
      <c r="B924" s="25">
        <v>1672</v>
      </c>
      <c r="C924" s="36" t="s">
        <v>337</v>
      </c>
      <c r="D924" s="25">
        <v>1983</v>
      </c>
      <c r="E924" s="68" t="s">
        <v>2932</v>
      </c>
      <c r="F924" s="68" t="s">
        <v>2934</v>
      </c>
      <c r="G924" s="25">
        <v>2</v>
      </c>
      <c r="H924" s="25">
        <v>3</v>
      </c>
      <c r="I924" s="139">
        <v>1042.5</v>
      </c>
      <c r="J924" s="137">
        <v>939.5</v>
      </c>
      <c r="K924" s="139">
        <v>939.5</v>
      </c>
      <c r="L924" s="148">
        <v>39</v>
      </c>
      <c r="M924" s="147">
        <f t="shared" si="198"/>
        <v>394984.19999999995</v>
      </c>
      <c r="N924" s="147"/>
      <c r="O924" s="147"/>
      <c r="P924" s="147"/>
      <c r="Q924" s="137">
        <f t="shared" si="199"/>
        <v>394984.19999999995</v>
      </c>
      <c r="R924" s="139">
        <v>394984.19999999995</v>
      </c>
      <c r="S924" s="25"/>
      <c r="T924" s="139"/>
      <c r="U924" s="139"/>
      <c r="V924" s="139"/>
      <c r="W924" s="139"/>
      <c r="X924" s="139"/>
      <c r="Y924" s="139"/>
      <c r="Z924" s="139"/>
      <c r="AA924" s="139"/>
      <c r="AB924" s="139"/>
      <c r="AC924" s="139"/>
      <c r="AD924" s="139"/>
      <c r="AE924" s="139"/>
      <c r="AF924" s="139"/>
      <c r="AG924" s="337">
        <v>2025</v>
      </c>
      <c r="AH924" s="126" t="s">
        <v>3049</v>
      </c>
      <c r="AI924" s="126"/>
      <c r="AJ924" s="134">
        <f t="shared" si="200"/>
        <v>871</v>
      </c>
      <c r="AK924" s="35" t="s">
        <v>153</v>
      </c>
      <c r="AL924" s="134" t="str">
        <f t="shared" si="201"/>
        <v>871.</v>
      </c>
      <c r="AM924" s="140"/>
      <c r="AN924" s="35"/>
      <c r="AO924" s="193"/>
    </row>
    <row r="925" spans="1:16379" ht="22.5" hidden="1" customHeight="1" x14ac:dyDescent="0.25">
      <c r="A925" s="68" t="s">
        <v>4055</v>
      </c>
      <c r="B925" s="25">
        <v>1673</v>
      </c>
      <c r="C925" s="36" t="s">
        <v>1430</v>
      </c>
      <c r="D925" s="25">
        <v>1962</v>
      </c>
      <c r="E925" s="68" t="s">
        <v>2932</v>
      </c>
      <c r="F925" s="68" t="s">
        <v>2934</v>
      </c>
      <c r="G925" s="25">
        <v>2</v>
      </c>
      <c r="H925" s="25">
        <v>1</v>
      </c>
      <c r="I925" s="139">
        <v>343</v>
      </c>
      <c r="J925" s="139">
        <v>313.89999999999998</v>
      </c>
      <c r="K925" s="139">
        <v>313.89999999999998</v>
      </c>
      <c r="L925" s="148">
        <v>21</v>
      </c>
      <c r="M925" s="147">
        <f t="shared" ref="M925:M939" si="202">R925+T925+V925+X925+Z925+AB925+AE925+AF925</f>
        <v>846684</v>
      </c>
      <c r="N925" s="147"/>
      <c r="O925" s="147"/>
      <c r="P925" s="147"/>
      <c r="Q925" s="137">
        <f t="shared" ref="Q925:Q940" si="203">M925</f>
        <v>846684</v>
      </c>
      <c r="R925" s="139">
        <f>397978+448706</f>
        <v>846684</v>
      </c>
      <c r="S925" s="25"/>
      <c r="T925" s="139"/>
      <c r="U925" s="139"/>
      <c r="V925" s="139"/>
      <c r="W925" s="139"/>
      <c r="X925" s="139"/>
      <c r="Y925" s="139"/>
      <c r="Z925" s="139"/>
      <c r="AA925" s="139"/>
      <c r="AB925" s="139"/>
      <c r="AC925" s="139"/>
      <c r="AD925" s="139"/>
      <c r="AE925" s="139"/>
      <c r="AF925" s="139"/>
      <c r="AG925" s="337">
        <v>2025</v>
      </c>
      <c r="AH925" s="126" t="s">
        <v>3059</v>
      </c>
      <c r="AI925" s="126"/>
      <c r="AJ925" s="134">
        <f t="shared" si="200"/>
        <v>872</v>
      </c>
      <c r="AK925" s="35" t="s">
        <v>153</v>
      </c>
      <c r="AL925" s="134" t="str">
        <f t="shared" si="201"/>
        <v>872.</v>
      </c>
      <c r="AM925" s="140"/>
      <c r="AN925" s="35"/>
      <c r="AO925" s="193"/>
    </row>
    <row r="926" spans="1:16379" ht="22.5" hidden="1" customHeight="1" x14ac:dyDescent="0.25">
      <c r="A926" s="68" t="s">
        <v>4056</v>
      </c>
      <c r="B926" s="25">
        <v>1674</v>
      </c>
      <c r="C926" s="36" t="s">
        <v>338</v>
      </c>
      <c r="D926" s="25">
        <v>1988</v>
      </c>
      <c r="E926" s="68" t="s">
        <v>2932</v>
      </c>
      <c r="F926" s="68" t="s">
        <v>2934</v>
      </c>
      <c r="G926" s="25">
        <v>2</v>
      </c>
      <c r="H926" s="25">
        <v>3</v>
      </c>
      <c r="I926" s="139">
        <v>995.4</v>
      </c>
      <c r="J926" s="137">
        <v>839.4</v>
      </c>
      <c r="K926" s="139">
        <v>839.4</v>
      </c>
      <c r="L926" s="148">
        <v>49</v>
      </c>
      <c r="M926" s="147">
        <f t="shared" si="202"/>
        <v>306251.40000000002</v>
      </c>
      <c r="N926" s="147"/>
      <c r="O926" s="147"/>
      <c r="P926" s="147"/>
      <c r="Q926" s="137">
        <f t="shared" si="203"/>
        <v>306251.40000000002</v>
      </c>
      <c r="R926" s="139">
        <v>306251.40000000002</v>
      </c>
      <c r="S926" s="25"/>
      <c r="T926" s="139"/>
      <c r="U926" s="139"/>
      <c r="V926" s="139"/>
      <c r="W926" s="139"/>
      <c r="X926" s="139"/>
      <c r="Y926" s="139"/>
      <c r="Z926" s="139"/>
      <c r="AA926" s="139"/>
      <c r="AB926" s="139"/>
      <c r="AC926" s="139"/>
      <c r="AD926" s="139"/>
      <c r="AE926" s="139"/>
      <c r="AF926" s="139"/>
      <c r="AG926" s="337">
        <v>2025</v>
      </c>
      <c r="AH926" s="126" t="s">
        <v>3049</v>
      </c>
      <c r="AI926" s="126"/>
      <c r="AJ926" s="134">
        <f t="shared" si="200"/>
        <v>873</v>
      </c>
      <c r="AK926" s="35" t="s">
        <v>153</v>
      </c>
      <c r="AL926" s="134" t="str">
        <f t="shared" si="201"/>
        <v>873.</v>
      </c>
      <c r="AM926" s="140"/>
      <c r="AN926" s="35"/>
      <c r="AO926" s="193"/>
    </row>
    <row r="927" spans="1:16379" ht="22.5" hidden="1" customHeight="1" x14ac:dyDescent="0.25">
      <c r="A927" s="68" t="s">
        <v>4057</v>
      </c>
      <c r="B927" s="25">
        <v>1676</v>
      </c>
      <c r="C927" s="36" t="s">
        <v>339</v>
      </c>
      <c r="D927" s="25">
        <v>1953</v>
      </c>
      <c r="E927" s="68" t="s">
        <v>2932</v>
      </c>
      <c r="F927" s="68" t="s">
        <v>2933</v>
      </c>
      <c r="G927" s="25">
        <v>2</v>
      </c>
      <c r="H927" s="25">
        <v>1</v>
      </c>
      <c r="I927" s="139">
        <v>525.5</v>
      </c>
      <c r="J927" s="137">
        <v>474.5</v>
      </c>
      <c r="K927" s="139">
        <v>474.5</v>
      </c>
      <c r="L927" s="148">
        <v>19</v>
      </c>
      <c r="M927" s="147">
        <f t="shared" si="202"/>
        <v>179930.4</v>
      </c>
      <c r="N927" s="147"/>
      <c r="O927" s="147"/>
      <c r="P927" s="147"/>
      <c r="Q927" s="137">
        <f t="shared" si="203"/>
        <v>179930.4</v>
      </c>
      <c r="R927" s="139">
        <v>179930.4</v>
      </c>
      <c r="S927" s="25"/>
      <c r="T927" s="139"/>
      <c r="U927" s="139"/>
      <c r="V927" s="139"/>
      <c r="W927" s="139"/>
      <c r="X927" s="139"/>
      <c r="Y927" s="139"/>
      <c r="Z927" s="139"/>
      <c r="AA927" s="139"/>
      <c r="AB927" s="139"/>
      <c r="AC927" s="139"/>
      <c r="AD927" s="139"/>
      <c r="AE927" s="139"/>
      <c r="AF927" s="139"/>
      <c r="AG927" s="337">
        <v>2025</v>
      </c>
      <c r="AH927" s="126" t="s">
        <v>3049</v>
      </c>
      <c r="AI927" s="126"/>
      <c r="AJ927" s="134">
        <f t="shared" si="200"/>
        <v>874</v>
      </c>
      <c r="AK927" s="35" t="s">
        <v>153</v>
      </c>
      <c r="AL927" s="134" t="str">
        <f t="shared" si="201"/>
        <v>874.</v>
      </c>
      <c r="AM927" s="140"/>
      <c r="AN927" s="35"/>
      <c r="AO927" s="193"/>
    </row>
    <row r="928" spans="1:16379" ht="22.5" hidden="1" customHeight="1" x14ac:dyDescent="0.25">
      <c r="A928" s="68" t="s">
        <v>4058</v>
      </c>
      <c r="B928" s="25">
        <v>1677</v>
      </c>
      <c r="C928" s="36" t="s">
        <v>340</v>
      </c>
      <c r="D928" s="25">
        <v>1994</v>
      </c>
      <c r="E928" s="68" t="s">
        <v>2932</v>
      </c>
      <c r="F928" s="68" t="s">
        <v>2933</v>
      </c>
      <c r="G928" s="25">
        <v>2</v>
      </c>
      <c r="H928" s="25">
        <v>3</v>
      </c>
      <c r="I928" s="139">
        <v>1017.5</v>
      </c>
      <c r="J928" s="137">
        <v>898.5</v>
      </c>
      <c r="K928" s="139">
        <v>898.5</v>
      </c>
      <c r="L928" s="148">
        <v>49</v>
      </c>
      <c r="M928" s="147">
        <f t="shared" si="202"/>
        <v>2926968.4</v>
      </c>
      <c r="N928" s="147"/>
      <c r="O928" s="147"/>
      <c r="P928" s="147"/>
      <c r="Q928" s="137">
        <f t="shared" si="203"/>
        <v>2926968.4</v>
      </c>
      <c r="R928" s="139">
        <f>301938+2625030.4</f>
        <v>2926968.4</v>
      </c>
      <c r="S928" s="25"/>
      <c r="T928" s="139"/>
      <c r="U928" s="139"/>
      <c r="V928" s="139"/>
      <c r="W928" s="139"/>
      <c r="X928" s="139"/>
      <c r="Y928" s="139"/>
      <c r="Z928" s="139"/>
      <c r="AA928" s="139"/>
      <c r="AB928" s="139"/>
      <c r="AC928" s="139"/>
      <c r="AD928" s="139"/>
      <c r="AE928" s="139"/>
      <c r="AF928" s="139"/>
      <c r="AG928" s="337">
        <v>2025</v>
      </c>
      <c r="AH928" s="126" t="s">
        <v>3064</v>
      </c>
      <c r="AI928" s="126"/>
      <c r="AJ928" s="134">
        <f t="shared" si="200"/>
        <v>875</v>
      </c>
      <c r="AK928" s="35" t="s">
        <v>153</v>
      </c>
      <c r="AL928" s="134" t="str">
        <f t="shared" si="201"/>
        <v>875.</v>
      </c>
      <c r="AM928" s="140"/>
      <c r="AN928" s="35"/>
      <c r="AO928" s="193"/>
    </row>
    <row r="929" spans="1:16379" ht="22.5" hidden="1" customHeight="1" x14ac:dyDescent="0.25">
      <c r="A929" s="68" t="s">
        <v>4059</v>
      </c>
      <c r="B929" s="25">
        <v>1678</v>
      </c>
      <c r="C929" s="36" t="s">
        <v>341</v>
      </c>
      <c r="D929" s="25">
        <v>1996</v>
      </c>
      <c r="E929" s="68" t="s">
        <v>2932</v>
      </c>
      <c r="F929" s="68" t="s">
        <v>2933</v>
      </c>
      <c r="G929" s="25">
        <v>2</v>
      </c>
      <c r="H929" s="25">
        <v>3</v>
      </c>
      <c r="I929" s="139">
        <v>971.8</v>
      </c>
      <c r="J929" s="137">
        <v>879.4</v>
      </c>
      <c r="K929" s="139">
        <v>879.4</v>
      </c>
      <c r="L929" s="148">
        <v>44</v>
      </c>
      <c r="M929" s="147">
        <f t="shared" si="202"/>
        <v>303478.5</v>
      </c>
      <c r="N929" s="147"/>
      <c r="O929" s="147"/>
      <c r="P929" s="147"/>
      <c r="Q929" s="137">
        <f t="shared" si="203"/>
        <v>303478.5</v>
      </c>
      <c r="R929" s="139">
        <v>303478.5</v>
      </c>
      <c r="S929" s="25"/>
      <c r="T929" s="139"/>
      <c r="U929" s="139"/>
      <c r="V929" s="139"/>
      <c r="W929" s="139"/>
      <c r="X929" s="139"/>
      <c r="Y929" s="139"/>
      <c r="Z929" s="139"/>
      <c r="AA929" s="139"/>
      <c r="AB929" s="139"/>
      <c r="AC929" s="139"/>
      <c r="AD929" s="139"/>
      <c r="AE929" s="139"/>
      <c r="AF929" s="139"/>
      <c r="AG929" s="337">
        <v>2025</v>
      </c>
      <c r="AH929" s="126" t="s">
        <v>3049</v>
      </c>
      <c r="AI929" s="126"/>
      <c r="AJ929" s="134">
        <f t="shared" si="200"/>
        <v>876</v>
      </c>
      <c r="AK929" s="35" t="s">
        <v>153</v>
      </c>
      <c r="AL929" s="134" t="str">
        <f t="shared" si="201"/>
        <v>876.</v>
      </c>
      <c r="AM929" s="140"/>
      <c r="AN929" s="35"/>
      <c r="AO929" s="193"/>
    </row>
    <row r="930" spans="1:16379" ht="22.5" hidden="1" customHeight="1" x14ac:dyDescent="0.25">
      <c r="A930" s="68" t="s">
        <v>4060</v>
      </c>
      <c r="B930" s="25">
        <v>1680</v>
      </c>
      <c r="C930" s="36" t="s">
        <v>350</v>
      </c>
      <c r="D930" s="25">
        <v>1961</v>
      </c>
      <c r="E930" s="68" t="s">
        <v>2932</v>
      </c>
      <c r="F930" s="68" t="s">
        <v>2934</v>
      </c>
      <c r="G930" s="25">
        <v>2</v>
      </c>
      <c r="H930" s="25">
        <v>1</v>
      </c>
      <c r="I930" s="139">
        <v>347.5</v>
      </c>
      <c r="J930" s="137">
        <v>317.7</v>
      </c>
      <c r="K930" s="139">
        <v>317.7</v>
      </c>
      <c r="L930" s="148">
        <v>18</v>
      </c>
      <c r="M930" s="147">
        <f t="shared" si="202"/>
        <v>605244</v>
      </c>
      <c r="N930" s="147"/>
      <c r="O930" s="147"/>
      <c r="P930" s="147"/>
      <c r="Q930" s="137">
        <f t="shared" si="203"/>
        <v>605244</v>
      </c>
      <c r="R930" s="147">
        <f>414222+191022</f>
        <v>605244</v>
      </c>
      <c r="S930" s="148"/>
      <c r="T930" s="147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337">
        <v>2025</v>
      </c>
      <c r="AH930" s="126" t="s">
        <v>3060</v>
      </c>
      <c r="AI930" s="126"/>
      <c r="AJ930" s="134">
        <f t="shared" si="200"/>
        <v>877</v>
      </c>
      <c r="AK930" s="35" t="s">
        <v>153</v>
      </c>
      <c r="AL930" s="134" t="str">
        <f t="shared" si="201"/>
        <v>877.</v>
      </c>
      <c r="AM930" s="140"/>
      <c r="AN930" s="35"/>
      <c r="AO930" s="193"/>
    </row>
    <row r="931" spans="1:16379" ht="22.5" hidden="1" customHeight="1" x14ac:dyDescent="0.25">
      <c r="A931" s="68" t="s">
        <v>4061</v>
      </c>
      <c r="B931" s="25">
        <v>1683</v>
      </c>
      <c r="C931" s="36" t="s">
        <v>1434</v>
      </c>
      <c r="D931" s="25">
        <v>1962</v>
      </c>
      <c r="E931" s="68" t="s">
        <v>2932</v>
      </c>
      <c r="F931" s="68" t="s">
        <v>2934</v>
      </c>
      <c r="G931" s="25">
        <v>2</v>
      </c>
      <c r="H931" s="25">
        <v>1</v>
      </c>
      <c r="I931" s="139">
        <v>327</v>
      </c>
      <c r="J931" s="139">
        <v>300.10000000000002</v>
      </c>
      <c r="K931" s="139">
        <v>300.10000000000002</v>
      </c>
      <c r="L931" s="25">
        <v>14</v>
      </c>
      <c r="M931" s="147">
        <f t="shared" si="202"/>
        <v>2345972.3199999998</v>
      </c>
      <c r="N931" s="147"/>
      <c r="O931" s="147"/>
      <c r="P931" s="147"/>
      <c r="Q931" s="137">
        <f t="shared" si="203"/>
        <v>2345972.3199999998</v>
      </c>
      <c r="R931" s="147"/>
      <c r="S931" s="148"/>
      <c r="T931" s="147"/>
      <c r="U931" s="147">
        <v>311.83999999999997</v>
      </c>
      <c r="V931" s="147">
        <f>U931*7523</f>
        <v>2345972.3199999998</v>
      </c>
      <c r="W931" s="147"/>
      <c r="X931" s="147"/>
      <c r="Y931" s="147"/>
      <c r="Z931" s="147"/>
      <c r="AA931" s="147"/>
      <c r="AB931" s="147"/>
      <c r="AC931" s="139"/>
      <c r="AD931" s="139"/>
      <c r="AE931" s="137"/>
      <c r="AF931" s="147"/>
      <c r="AG931" s="337">
        <v>2025</v>
      </c>
      <c r="AH931" s="126"/>
      <c r="AI931" s="126"/>
      <c r="AJ931" s="134">
        <f t="shared" si="200"/>
        <v>878</v>
      </c>
      <c r="AK931" s="35" t="s">
        <v>153</v>
      </c>
      <c r="AL931" s="134" t="str">
        <f t="shared" si="201"/>
        <v>878.</v>
      </c>
      <c r="AM931" s="140"/>
      <c r="AN931" s="35"/>
      <c r="AO931" s="193"/>
    </row>
    <row r="932" spans="1:16379" ht="22.5" hidden="1" customHeight="1" x14ac:dyDescent="0.25">
      <c r="A932" s="68" t="s">
        <v>4062</v>
      </c>
      <c r="B932" s="25">
        <v>1684</v>
      </c>
      <c r="C932" s="36" t="s">
        <v>1435</v>
      </c>
      <c r="D932" s="25">
        <v>1962</v>
      </c>
      <c r="E932" s="68" t="s">
        <v>2932</v>
      </c>
      <c r="F932" s="68" t="s">
        <v>2934</v>
      </c>
      <c r="G932" s="25">
        <v>2</v>
      </c>
      <c r="H932" s="25">
        <v>1</v>
      </c>
      <c r="I932" s="139">
        <v>328.1</v>
      </c>
      <c r="J932" s="139">
        <v>301.10000000000002</v>
      </c>
      <c r="K932" s="139">
        <v>301.10000000000002</v>
      </c>
      <c r="L932" s="25">
        <v>11</v>
      </c>
      <c r="M932" s="147">
        <f t="shared" si="202"/>
        <v>2362222</v>
      </c>
      <c r="N932" s="147"/>
      <c r="O932" s="147"/>
      <c r="P932" s="147"/>
      <c r="Q932" s="137">
        <f t="shared" si="203"/>
        <v>2362222</v>
      </c>
      <c r="R932" s="147"/>
      <c r="S932" s="148"/>
      <c r="T932" s="147"/>
      <c r="U932" s="147">
        <v>314</v>
      </c>
      <c r="V932" s="147">
        <f>U932*7523</f>
        <v>2362222</v>
      </c>
      <c r="W932" s="147"/>
      <c r="X932" s="147"/>
      <c r="Y932" s="147"/>
      <c r="Z932" s="147"/>
      <c r="AA932" s="147"/>
      <c r="AB932" s="147"/>
      <c r="AC932" s="139"/>
      <c r="AD932" s="139"/>
      <c r="AE932" s="137"/>
      <c r="AF932" s="147"/>
      <c r="AG932" s="337">
        <v>2025</v>
      </c>
      <c r="AH932" s="126"/>
      <c r="AI932" s="126"/>
      <c r="AJ932" s="134">
        <f t="shared" si="200"/>
        <v>879</v>
      </c>
      <c r="AK932" s="35" t="s">
        <v>153</v>
      </c>
      <c r="AL932" s="134" t="str">
        <f t="shared" si="201"/>
        <v>879.</v>
      </c>
      <c r="AM932" s="140"/>
      <c r="AN932" s="35"/>
      <c r="AO932" s="193"/>
    </row>
    <row r="933" spans="1:16379" ht="22.5" hidden="1" customHeight="1" x14ac:dyDescent="0.25">
      <c r="A933" s="68" t="s">
        <v>4063</v>
      </c>
      <c r="B933" s="25">
        <v>1692</v>
      </c>
      <c r="C933" s="36" t="s">
        <v>1436</v>
      </c>
      <c r="D933" s="25">
        <v>1955</v>
      </c>
      <c r="E933" s="68" t="s">
        <v>2932</v>
      </c>
      <c r="F933" s="68" t="s">
        <v>2934</v>
      </c>
      <c r="G933" s="25">
        <v>2</v>
      </c>
      <c r="H933" s="25">
        <v>3</v>
      </c>
      <c r="I933" s="139">
        <v>867.5</v>
      </c>
      <c r="J933" s="139">
        <v>642.5</v>
      </c>
      <c r="K933" s="139">
        <v>642.5</v>
      </c>
      <c r="L933" s="148">
        <v>17</v>
      </c>
      <c r="M933" s="147">
        <f t="shared" si="202"/>
        <v>400120</v>
      </c>
      <c r="N933" s="147"/>
      <c r="O933" s="147"/>
      <c r="P933" s="147"/>
      <c r="Q933" s="137">
        <f t="shared" si="203"/>
        <v>400120</v>
      </c>
      <c r="R933" s="147">
        <v>400120</v>
      </c>
      <c r="S933" s="148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337">
        <v>2025</v>
      </c>
      <c r="AH933" s="126" t="s">
        <v>3048</v>
      </c>
      <c r="AI933" s="126"/>
      <c r="AJ933" s="134">
        <f t="shared" si="200"/>
        <v>880</v>
      </c>
      <c r="AK933" s="35" t="s">
        <v>153</v>
      </c>
      <c r="AL933" s="134" t="str">
        <f t="shared" si="201"/>
        <v>880.</v>
      </c>
      <c r="AM933" s="140"/>
      <c r="AN933" s="35"/>
      <c r="AO933" s="193"/>
    </row>
    <row r="934" spans="1:16379" ht="22.5" hidden="1" customHeight="1" x14ac:dyDescent="0.25">
      <c r="A934" s="68" t="s">
        <v>4064</v>
      </c>
      <c r="B934" s="25">
        <v>1697</v>
      </c>
      <c r="C934" s="154" t="s">
        <v>2923</v>
      </c>
      <c r="D934" s="25">
        <v>1926</v>
      </c>
      <c r="E934" s="68" t="s">
        <v>2932</v>
      </c>
      <c r="F934" s="68" t="s">
        <v>2935</v>
      </c>
      <c r="G934" s="25">
        <v>2</v>
      </c>
      <c r="H934" s="25">
        <v>2</v>
      </c>
      <c r="I934" s="139">
        <v>515</v>
      </c>
      <c r="J934" s="137">
        <v>461.2</v>
      </c>
      <c r="K934" s="139">
        <v>461.2</v>
      </c>
      <c r="L934" s="25">
        <v>16</v>
      </c>
      <c r="M934" s="147">
        <f>R934+T934+V934+X934+Z934+AB934+AE934+AF934</f>
        <v>285800</v>
      </c>
      <c r="N934" s="147"/>
      <c r="O934" s="147"/>
      <c r="P934" s="147"/>
      <c r="Q934" s="137">
        <f>M934</f>
        <v>285800</v>
      </c>
      <c r="R934" s="147">
        <v>285800</v>
      </c>
      <c r="S934" s="148"/>
      <c r="T934" s="147"/>
      <c r="U934" s="147"/>
      <c r="V934" s="147"/>
      <c r="W934" s="147"/>
      <c r="X934" s="147"/>
      <c r="Y934" s="147"/>
      <c r="Z934" s="147"/>
      <c r="AA934" s="147"/>
      <c r="AB934" s="147"/>
      <c r="AC934" s="139"/>
      <c r="AD934" s="139"/>
      <c r="AE934" s="137"/>
      <c r="AF934" s="147"/>
      <c r="AG934" s="337">
        <v>2025</v>
      </c>
      <c r="AH934" s="126" t="s">
        <v>3048</v>
      </c>
      <c r="AI934" s="126"/>
      <c r="AJ934" s="134">
        <f t="shared" si="200"/>
        <v>881</v>
      </c>
      <c r="AK934" s="35" t="s">
        <v>153</v>
      </c>
      <c r="AL934" s="134" t="str">
        <f t="shared" si="201"/>
        <v>881.</v>
      </c>
      <c r="AM934" s="140"/>
      <c r="AN934" s="303"/>
      <c r="AO934" s="193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/>
      <c r="DE934" s="14"/>
      <c r="DF934" s="14"/>
      <c r="DG934" s="14"/>
      <c r="DH934" s="14"/>
      <c r="DI934" s="14"/>
      <c r="DJ934" s="14"/>
      <c r="DK934" s="14"/>
      <c r="DL934" s="14"/>
      <c r="DM934" s="14"/>
      <c r="DN934" s="14"/>
      <c r="DO934" s="14"/>
      <c r="DP934" s="14"/>
      <c r="DQ934" s="14"/>
      <c r="DR934" s="14"/>
      <c r="DS934" s="14"/>
      <c r="DT934" s="14"/>
      <c r="DU934" s="14"/>
      <c r="DV934" s="14"/>
      <c r="DW934" s="14"/>
      <c r="DX934" s="14"/>
      <c r="DY934" s="14"/>
      <c r="DZ934" s="14"/>
      <c r="EA934" s="14"/>
      <c r="EB934" s="14"/>
      <c r="EC934" s="14"/>
      <c r="ED934" s="14"/>
      <c r="EE934" s="14"/>
      <c r="EF934" s="14"/>
      <c r="EG934" s="14"/>
      <c r="EH934" s="14"/>
      <c r="EI934" s="14"/>
      <c r="EJ934" s="14"/>
      <c r="EK934" s="14"/>
      <c r="EL934" s="14"/>
      <c r="EM934" s="14"/>
      <c r="EN934" s="14"/>
      <c r="EO934" s="14"/>
      <c r="EP934" s="14"/>
      <c r="EQ934" s="14"/>
      <c r="ER934" s="14"/>
      <c r="ES934" s="14"/>
      <c r="ET934" s="14"/>
      <c r="EU934" s="14"/>
      <c r="EV934" s="14"/>
      <c r="EW934" s="14"/>
      <c r="EX934" s="14"/>
      <c r="EY934" s="14"/>
      <c r="EZ934" s="14"/>
      <c r="FA934" s="14"/>
      <c r="FB934" s="14"/>
      <c r="FC934" s="14"/>
      <c r="FD934" s="14"/>
      <c r="FE934" s="14"/>
      <c r="FF934" s="14"/>
      <c r="FG934" s="14"/>
      <c r="FH934" s="14"/>
      <c r="FI934" s="14"/>
      <c r="FJ934" s="14"/>
      <c r="FK934" s="14"/>
      <c r="FL934" s="14"/>
      <c r="FM934" s="14"/>
      <c r="FN934" s="14"/>
      <c r="FO934" s="14"/>
      <c r="FP934" s="14"/>
      <c r="FQ934" s="14"/>
      <c r="FR934" s="14"/>
      <c r="FS934" s="14"/>
      <c r="FT934" s="14"/>
      <c r="FU934" s="14"/>
      <c r="FV934" s="14"/>
      <c r="FW934" s="14"/>
      <c r="FX934" s="14"/>
      <c r="FY934" s="14"/>
      <c r="FZ934" s="14"/>
      <c r="GA934" s="14"/>
      <c r="GB934" s="14"/>
      <c r="GC934" s="14"/>
      <c r="GD934" s="14"/>
      <c r="GE934" s="14"/>
      <c r="GF934" s="14"/>
      <c r="GG934" s="14"/>
      <c r="GH934" s="14"/>
      <c r="GI934" s="14"/>
      <c r="GJ934" s="14"/>
      <c r="GK934" s="14"/>
      <c r="GL934" s="14"/>
      <c r="GM934" s="14"/>
      <c r="GN934" s="14"/>
      <c r="GO934" s="14"/>
      <c r="GP934" s="14"/>
      <c r="GQ934" s="14"/>
      <c r="GR934" s="14"/>
      <c r="GS934" s="14"/>
      <c r="GT934" s="14"/>
      <c r="GU934" s="14"/>
      <c r="GV934" s="14"/>
      <c r="GW934" s="14"/>
      <c r="GX934" s="14"/>
      <c r="GY934" s="14"/>
      <c r="GZ934" s="14"/>
      <c r="HA934" s="14"/>
      <c r="HB934" s="14"/>
      <c r="HC934" s="14"/>
      <c r="HD934" s="14"/>
      <c r="HE934" s="14"/>
      <c r="HF934" s="14"/>
      <c r="HG934" s="14"/>
      <c r="HH934" s="14"/>
      <c r="HI934" s="14"/>
      <c r="HJ934" s="14"/>
      <c r="HK934" s="14"/>
      <c r="HL934" s="14"/>
      <c r="HM934" s="14"/>
      <c r="HN934" s="14"/>
      <c r="HO934" s="14"/>
      <c r="HP934" s="14"/>
      <c r="HQ934" s="14"/>
      <c r="HR934" s="14"/>
      <c r="HS934" s="14"/>
      <c r="HT934" s="14"/>
      <c r="HU934" s="14"/>
      <c r="HV934" s="14"/>
      <c r="HW934" s="14"/>
      <c r="HX934" s="14"/>
      <c r="HY934" s="14"/>
      <c r="HZ934" s="14"/>
      <c r="IA934" s="14"/>
      <c r="IB934" s="14"/>
      <c r="IC934" s="14"/>
      <c r="ID934" s="14"/>
      <c r="IE934" s="14"/>
      <c r="IF934" s="14"/>
      <c r="IG934" s="14"/>
      <c r="IH934" s="14"/>
      <c r="II934" s="14"/>
      <c r="IJ934" s="14"/>
      <c r="IK934" s="14"/>
      <c r="IL934" s="14"/>
      <c r="IM934" s="14"/>
      <c r="IN934" s="14"/>
      <c r="IO934" s="14"/>
      <c r="IP934" s="14"/>
      <c r="IQ934" s="14"/>
      <c r="IR934" s="14"/>
      <c r="IS934" s="14"/>
      <c r="IT934" s="14"/>
      <c r="IU934" s="14"/>
      <c r="IV934" s="14"/>
      <c r="IW934" s="14"/>
      <c r="IX934" s="14"/>
      <c r="IY934" s="14"/>
      <c r="IZ934" s="14"/>
      <c r="JA934" s="14"/>
      <c r="JB934" s="14"/>
      <c r="JC934" s="14"/>
      <c r="JD934" s="14"/>
      <c r="JE934" s="14"/>
      <c r="JF934" s="14"/>
      <c r="JG934" s="14"/>
      <c r="JH934" s="14"/>
      <c r="JI934" s="14"/>
      <c r="JJ934" s="14"/>
      <c r="JK934" s="14"/>
      <c r="JL934" s="14"/>
      <c r="JM934" s="14"/>
      <c r="JN934" s="14"/>
      <c r="JO934" s="14"/>
      <c r="JP934" s="14"/>
      <c r="JQ934" s="14"/>
      <c r="JR934" s="14"/>
      <c r="JS934" s="14"/>
      <c r="JT934" s="14"/>
      <c r="JU934" s="14"/>
      <c r="JV934" s="14"/>
      <c r="JW934" s="14"/>
      <c r="JX934" s="14"/>
      <c r="JY934" s="14"/>
      <c r="JZ934" s="14"/>
      <c r="KA934" s="14"/>
      <c r="KB934" s="14"/>
      <c r="KC934" s="14"/>
      <c r="KD934" s="14"/>
      <c r="KE934" s="14"/>
      <c r="KF934" s="14"/>
      <c r="KG934" s="14"/>
      <c r="KH934" s="14"/>
      <c r="KI934" s="14"/>
      <c r="KJ934" s="14"/>
      <c r="KK934" s="14"/>
      <c r="KL934" s="14"/>
      <c r="KM934" s="14"/>
      <c r="KN934" s="14"/>
      <c r="KO934" s="14"/>
      <c r="KP934" s="14"/>
      <c r="KQ934" s="14"/>
      <c r="KR934" s="14"/>
      <c r="KS934" s="14"/>
      <c r="KT934" s="14"/>
      <c r="KU934" s="14"/>
      <c r="KV934" s="14"/>
      <c r="KW934" s="14"/>
      <c r="KX934" s="14"/>
      <c r="KY934" s="14"/>
      <c r="KZ934" s="14"/>
      <c r="LA934" s="14"/>
      <c r="LB934" s="14"/>
      <c r="LC934" s="14"/>
      <c r="LD934" s="14"/>
      <c r="LE934" s="14"/>
      <c r="LF934" s="14"/>
      <c r="LG934" s="14"/>
      <c r="LH934" s="14"/>
      <c r="LI934" s="14"/>
      <c r="LJ934" s="14"/>
      <c r="LK934" s="14"/>
      <c r="LL934" s="14"/>
      <c r="LM934" s="14"/>
      <c r="LN934" s="14"/>
      <c r="LO934" s="14"/>
      <c r="LP934" s="14"/>
      <c r="LQ934" s="14"/>
      <c r="LR934" s="14"/>
      <c r="LS934" s="14"/>
      <c r="LT934" s="14"/>
      <c r="LU934" s="14"/>
      <c r="LV934" s="14"/>
      <c r="LW934" s="14"/>
      <c r="LX934" s="14"/>
      <c r="LY934" s="14"/>
      <c r="LZ934" s="14"/>
      <c r="MA934" s="14"/>
      <c r="MB934" s="14"/>
      <c r="MC934" s="14"/>
      <c r="MD934" s="14"/>
      <c r="ME934" s="14"/>
      <c r="MF934" s="14"/>
      <c r="MG934" s="14"/>
      <c r="MH934" s="14"/>
      <c r="MI934" s="14"/>
      <c r="MJ934" s="14"/>
      <c r="MK934" s="14"/>
      <c r="ML934" s="14"/>
      <c r="MM934" s="14"/>
      <c r="MN934" s="14"/>
      <c r="MO934" s="14"/>
      <c r="MP934" s="14"/>
      <c r="MQ934" s="14"/>
      <c r="MR934" s="14"/>
      <c r="MS934" s="14"/>
      <c r="MT934" s="14"/>
      <c r="MU934" s="14"/>
      <c r="MV934" s="14"/>
      <c r="MW934" s="14"/>
      <c r="MX934" s="14"/>
      <c r="MY934" s="14"/>
      <c r="MZ934" s="14"/>
      <c r="NA934" s="14"/>
      <c r="NB934" s="14"/>
      <c r="NC934" s="14"/>
      <c r="ND934" s="14"/>
      <c r="NE934" s="14"/>
      <c r="NF934" s="14"/>
      <c r="NG934" s="14"/>
      <c r="NH934" s="14"/>
      <c r="NI934" s="14"/>
      <c r="NJ934" s="14"/>
      <c r="NK934" s="14"/>
      <c r="NL934" s="14"/>
      <c r="NM934" s="14"/>
      <c r="NN934" s="14"/>
      <c r="NO934" s="14"/>
      <c r="NP934" s="14"/>
      <c r="NQ934" s="14"/>
      <c r="NR934" s="14"/>
      <c r="NS934" s="14"/>
      <c r="NT934" s="14"/>
      <c r="NU934" s="14"/>
      <c r="NV934" s="14"/>
      <c r="NW934" s="14"/>
      <c r="NX934" s="14"/>
      <c r="NY934" s="14"/>
      <c r="NZ934" s="14"/>
      <c r="OA934" s="14"/>
      <c r="OB934" s="14"/>
      <c r="OC934" s="14"/>
      <c r="OD934" s="14"/>
      <c r="OE934" s="14"/>
      <c r="OF934" s="14"/>
      <c r="OG934" s="14"/>
      <c r="OH934" s="14"/>
      <c r="OI934" s="14"/>
      <c r="OJ934" s="14"/>
      <c r="OK934" s="14"/>
      <c r="OL934" s="14"/>
      <c r="OM934" s="14"/>
      <c r="ON934" s="14"/>
      <c r="OO934" s="14"/>
      <c r="OP934" s="14"/>
      <c r="OQ934" s="14"/>
      <c r="OR934" s="14"/>
      <c r="OS934" s="14"/>
      <c r="OT934" s="14"/>
      <c r="OU934" s="14"/>
      <c r="OV934" s="14"/>
      <c r="OW934" s="14"/>
      <c r="OX934" s="14"/>
      <c r="OY934" s="14"/>
      <c r="OZ934" s="14"/>
      <c r="PA934" s="14"/>
      <c r="PB934" s="14"/>
      <c r="PC934" s="14"/>
      <c r="PD934" s="14"/>
      <c r="PE934" s="14"/>
      <c r="PF934" s="14"/>
      <c r="PG934" s="14"/>
      <c r="PH934" s="14"/>
      <c r="PI934" s="14"/>
      <c r="PJ934" s="14"/>
      <c r="PK934" s="14"/>
      <c r="PL934" s="14"/>
      <c r="PM934" s="14"/>
      <c r="PN934" s="14"/>
      <c r="PO934" s="14"/>
      <c r="PP934" s="14"/>
      <c r="PQ934" s="14"/>
      <c r="PR934" s="14"/>
      <c r="PS934" s="14"/>
      <c r="PT934" s="14"/>
      <c r="PU934" s="14"/>
      <c r="PV934" s="14"/>
      <c r="PW934" s="14"/>
      <c r="PX934" s="14"/>
      <c r="PY934" s="14"/>
      <c r="PZ934" s="14"/>
      <c r="QA934" s="14"/>
      <c r="QB934" s="14"/>
      <c r="QC934" s="14"/>
      <c r="QD934" s="14"/>
      <c r="QE934" s="14"/>
      <c r="QF934" s="14"/>
      <c r="QG934" s="14"/>
      <c r="QH934" s="14"/>
      <c r="QI934" s="14"/>
      <c r="QJ934" s="14"/>
      <c r="QK934" s="14"/>
      <c r="QL934" s="14"/>
      <c r="QM934" s="14"/>
      <c r="QN934" s="14"/>
      <c r="QO934" s="14"/>
      <c r="QP934" s="14"/>
      <c r="QQ934" s="14"/>
      <c r="QR934" s="14"/>
      <c r="QS934" s="14"/>
      <c r="QT934" s="14"/>
      <c r="QU934" s="14"/>
      <c r="QV934" s="14"/>
      <c r="QW934" s="14"/>
      <c r="QX934" s="14"/>
      <c r="QY934" s="14"/>
      <c r="QZ934" s="14"/>
      <c r="RA934" s="14"/>
      <c r="RB934" s="14"/>
      <c r="RC934" s="14"/>
      <c r="RD934" s="14"/>
      <c r="RE934" s="14"/>
      <c r="RF934" s="14"/>
      <c r="RG934" s="14"/>
      <c r="RH934" s="14"/>
      <c r="RI934" s="14"/>
      <c r="RJ934" s="14"/>
      <c r="RK934" s="14"/>
      <c r="RL934" s="14"/>
      <c r="RM934" s="14"/>
      <c r="RN934" s="14"/>
      <c r="RO934" s="14"/>
      <c r="RP934" s="14"/>
      <c r="RQ934" s="14"/>
      <c r="RR934" s="14"/>
      <c r="RS934" s="14"/>
      <c r="RT934" s="14"/>
      <c r="RU934" s="14"/>
      <c r="RV934" s="14"/>
      <c r="RW934" s="14"/>
      <c r="RX934" s="14"/>
      <c r="RY934" s="14"/>
      <c r="RZ934" s="14"/>
      <c r="SA934" s="14"/>
      <c r="SB934" s="14"/>
      <c r="SC934" s="14"/>
      <c r="SD934" s="14"/>
      <c r="SE934" s="14"/>
      <c r="SF934" s="14"/>
      <c r="SG934" s="14"/>
      <c r="SH934" s="14"/>
      <c r="SI934" s="14"/>
      <c r="SJ934" s="14"/>
      <c r="SK934" s="14"/>
      <c r="SL934" s="14"/>
      <c r="SM934" s="14"/>
      <c r="SN934" s="14"/>
      <c r="SO934" s="14"/>
      <c r="SP934" s="14"/>
      <c r="SQ934" s="14"/>
      <c r="SR934" s="14"/>
      <c r="SS934" s="14"/>
      <c r="ST934" s="14"/>
      <c r="SU934" s="14"/>
      <c r="SV934" s="14"/>
      <c r="SW934" s="14"/>
      <c r="SX934" s="14"/>
      <c r="SY934" s="14"/>
      <c r="SZ934" s="14"/>
      <c r="TA934" s="14"/>
      <c r="TB934" s="14"/>
      <c r="TC934" s="14"/>
      <c r="TD934" s="14"/>
      <c r="TE934" s="14"/>
      <c r="TF934" s="14"/>
      <c r="TG934" s="14"/>
      <c r="TH934" s="14"/>
      <c r="TI934" s="14"/>
      <c r="TJ934" s="14"/>
      <c r="TK934" s="14"/>
      <c r="TL934" s="14"/>
      <c r="TM934" s="14"/>
      <c r="TN934" s="14"/>
      <c r="TO934" s="14"/>
      <c r="TP934" s="14"/>
      <c r="TQ934" s="14"/>
      <c r="TR934" s="14"/>
      <c r="TS934" s="14"/>
      <c r="TT934" s="14"/>
      <c r="TU934" s="14"/>
      <c r="TV934" s="14"/>
      <c r="TW934" s="14"/>
      <c r="TX934" s="14"/>
      <c r="TY934" s="14"/>
      <c r="TZ934" s="14"/>
      <c r="UA934" s="14"/>
      <c r="UB934" s="14"/>
      <c r="UC934" s="14"/>
      <c r="UD934" s="14"/>
      <c r="UE934" s="14"/>
      <c r="UF934" s="14"/>
      <c r="UG934" s="14"/>
      <c r="UH934" s="14"/>
      <c r="UI934" s="14"/>
      <c r="UJ934" s="14"/>
      <c r="UK934" s="14"/>
      <c r="UL934" s="14"/>
      <c r="UM934" s="14"/>
      <c r="UN934" s="14"/>
      <c r="UO934" s="14"/>
      <c r="UP934" s="14"/>
      <c r="UQ934" s="14"/>
      <c r="UR934" s="14"/>
      <c r="US934" s="14"/>
      <c r="UT934" s="14"/>
      <c r="UU934" s="14"/>
      <c r="UV934" s="14"/>
      <c r="UW934" s="14"/>
      <c r="UX934" s="14"/>
      <c r="UY934" s="14"/>
      <c r="UZ934" s="14"/>
      <c r="VA934" s="14"/>
      <c r="VB934" s="14"/>
      <c r="VC934" s="14"/>
      <c r="VD934" s="14"/>
      <c r="VE934" s="14"/>
      <c r="VF934" s="14"/>
      <c r="VG934" s="14"/>
      <c r="VH934" s="14"/>
      <c r="VI934" s="14"/>
      <c r="VJ934" s="14"/>
      <c r="VK934" s="14"/>
      <c r="VL934" s="14"/>
      <c r="VM934" s="14"/>
      <c r="VN934" s="14"/>
      <c r="VO934" s="14"/>
      <c r="VP934" s="14"/>
      <c r="VQ934" s="14"/>
      <c r="VR934" s="14"/>
      <c r="VS934" s="14"/>
      <c r="VT934" s="14"/>
      <c r="VU934" s="14"/>
      <c r="VV934" s="14"/>
      <c r="VW934" s="14"/>
      <c r="VX934" s="14"/>
      <c r="VY934" s="14"/>
      <c r="VZ934" s="14"/>
      <c r="WA934" s="14"/>
      <c r="WB934" s="14"/>
      <c r="WC934" s="14"/>
      <c r="WD934" s="14"/>
      <c r="WE934" s="14"/>
      <c r="WF934" s="14"/>
      <c r="WG934" s="14"/>
      <c r="WH934" s="14"/>
      <c r="WI934" s="14"/>
      <c r="WJ934" s="14"/>
      <c r="WK934" s="14"/>
      <c r="WL934" s="14"/>
      <c r="WM934" s="14"/>
      <c r="WN934" s="14"/>
      <c r="WO934" s="14"/>
      <c r="WP934" s="14"/>
      <c r="WQ934" s="14"/>
      <c r="WR934" s="14"/>
      <c r="WS934" s="14"/>
      <c r="WT934" s="14"/>
      <c r="WU934" s="14"/>
      <c r="WV934" s="14"/>
      <c r="WW934" s="14"/>
      <c r="WX934" s="14"/>
      <c r="WY934" s="14"/>
      <c r="WZ934" s="14"/>
      <c r="XA934" s="14"/>
      <c r="XB934" s="14"/>
      <c r="XC934" s="14"/>
      <c r="XD934" s="14"/>
      <c r="XE934" s="14"/>
      <c r="XF934" s="14"/>
      <c r="XG934" s="14"/>
      <c r="XH934" s="14"/>
      <c r="XI934" s="14"/>
      <c r="XJ934" s="14"/>
      <c r="XK934" s="14"/>
      <c r="XL934" s="14"/>
      <c r="XM934" s="14"/>
      <c r="XN934" s="14"/>
      <c r="XO934" s="14"/>
      <c r="XP934" s="14"/>
      <c r="XQ934" s="14"/>
      <c r="XR934" s="14"/>
      <c r="XS934" s="14"/>
      <c r="XT934" s="14"/>
      <c r="XU934" s="14"/>
      <c r="XV934" s="14"/>
      <c r="XW934" s="14"/>
      <c r="XX934" s="14"/>
      <c r="XY934" s="14"/>
      <c r="XZ934" s="14"/>
      <c r="YA934" s="14"/>
      <c r="YB934" s="14"/>
      <c r="YC934" s="14"/>
      <c r="YD934" s="14"/>
      <c r="YE934" s="14"/>
      <c r="YF934" s="14"/>
      <c r="YG934" s="14"/>
      <c r="YH934" s="14"/>
      <c r="YI934" s="14"/>
      <c r="YJ934" s="14"/>
      <c r="YK934" s="14"/>
      <c r="YL934" s="14"/>
      <c r="YM934" s="14"/>
      <c r="YN934" s="14"/>
      <c r="YO934" s="14"/>
      <c r="YP934" s="14"/>
      <c r="YQ934" s="14"/>
      <c r="YR934" s="14"/>
      <c r="YS934" s="14"/>
      <c r="YT934" s="14"/>
      <c r="YU934" s="14"/>
      <c r="YV934" s="14"/>
      <c r="YW934" s="14"/>
      <c r="YX934" s="14"/>
      <c r="YY934" s="14"/>
      <c r="YZ934" s="14"/>
      <c r="ZA934" s="14"/>
      <c r="ZB934" s="14"/>
      <c r="ZC934" s="14"/>
      <c r="ZD934" s="14"/>
      <c r="ZE934" s="14"/>
      <c r="ZF934" s="14"/>
      <c r="ZG934" s="14"/>
      <c r="ZH934" s="14"/>
      <c r="ZI934" s="14"/>
      <c r="ZJ934" s="14"/>
      <c r="ZK934" s="14"/>
      <c r="ZL934" s="14"/>
      <c r="ZM934" s="14"/>
      <c r="ZN934" s="14"/>
      <c r="ZO934" s="14"/>
      <c r="ZP934" s="14"/>
      <c r="ZQ934" s="14"/>
      <c r="ZR934" s="14"/>
      <c r="ZS934" s="14"/>
      <c r="ZT934" s="14"/>
      <c r="ZU934" s="14"/>
      <c r="ZV934" s="14"/>
      <c r="ZW934" s="14"/>
      <c r="ZX934" s="14"/>
      <c r="ZY934" s="14"/>
      <c r="ZZ934" s="14"/>
      <c r="AAA934" s="14"/>
      <c r="AAB934" s="14"/>
      <c r="AAC934" s="14"/>
      <c r="AAD934" s="14"/>
      <c r="AAE934" s="14"/>
      <c r="AAF934" s="14"/>
      <c r="AAG934" s="14"/>
      <c r="AAH934" s="14"/>
      <c r="AAI934" s="14"/>
      <c r="AAJ934" s="14"/>
      <c r="AAK934" s="14"/>
      <c r="AAL934" s="14"/>
      <c r="AAM934" s="14"/>
      <c r="AAN934" s="14"/>
      <c r="AAO934" s="14"/>
      <c r="AAP934" s="14"/>
      <c r="AAQ934" s="14"/>
      <c r="AAR934" s="14"/>
      <c r="AAS934" s="14"/>
      <c r="AAT934" s="14"/>
      <c r="AAU934" s="14"/>
      <c r="AAV934" s="14"/>
      <c r="AAW934" s="14"/>
      <c r="AAX934" s="14"/>
      <c r="AAY934" s="14"/>
      <c r="AAZ934" s="14"/>
      <c r="ABA934" s="14"/>
      <c r="ABB934" s="14"/>
      <c r="ABC934" s="14"/>
      <c r="ABD934" s="14"/>
      <c r="ABE934" s="14"/>
      <c r="ABF934" s="14"/>
      <c r="ABG934" s="14"/>
      <c r="ABH934" s="14"/>
      <c r="ABI934" s="14"/>
      <c r="ABJ934" s="14"/>
      <c r="ABK934" s="14"/>
      <c r="ABL934" s="14"/>
      <c r="ABM934" s="14"/>
      <c r="ABN934" s="14"/>
      <c r="ABO934" s="14"/>
      <c r="ABP934" s="14"/>
      <c r="ABQ934" s="14"/>
      <c r="ABR934" s="14"/>
      <c r="ABS934" s="14"/>
      <c r="ABT934" s="14"/>
      <c r="ABU934" s="14"/>
      <c r="ABV934" s="14"/>
      <c r="ABW934" s="14"/>
      <c r="ABX934" s="14"/>
      <c r="ABY934" s="14"/>
      <c r="ABZ934" s="14"/>
      <c r="ACA934" s="14"/>
      <c r="ACB934" s="14"/>
      <c r="ACC934" s="14"/>
      <c r="ACD934" s="14"/>
      <c r="ACE934" s="14"/>
      <c r="ACF934" s="14"/>
      <c r="ACG934" s="14"/>
      <c r="ACH934" s="14"/>
      <c r="ACI934" s="14"/>
      <c r="ACJ934" s="14"/>
      <c r="ACK934" s="14"/>
      <c r="ACL934" s="14"/>
      <c r="ACM934" s="14"/>
      <c r="ACN934" s="14"/>
      <c r="ACO934" s="14"/>
      <c r="ACP934" s="14"/>
      <c r="ACQ934" s="14"/>
      <c r="ACR934" s="14"/>
      <c r="ACS934" s="14"/>
      <c r="ACT934" s="14"/>
      <c r="ACU934" s="14"/>
      <c r="ACV934" s="14"/>
      <c r="ACW934" s="14"/>
      <c r="ACX934" s="14"/>
      <c r="ACY934" s="14"/>
      <c r="ACZ934" s="14"/>
      <c r="ADA934" s="14"/>
      <c r="ADB934" s="14"/>
      <c r="ADC934" s="14"/>
      <c r="ADD934" s="14"/>
      <c r="ADE934" s="14"/>
      <c r="ADF934" s="14"/>
      <c r="ADG934" s="14"/>
      <c r="ADH934" s="14"/>
      <c r="ADI934" s="14"/>
      <c r="ADJ934" s="14"/>
      <c r="ADK934" s="14"/>
      <c r="ADL934" s="14"/>
      <c r="ADM934" s="14"/>
      <c r="ADN934" s="14"/>
      <c r="ADO934" s="14"/>
      <c r="ADP934" s="14"/>
      <c r="ADQ934" s="14"/>
      <c r="ADR934" s="14"/>
      <c r="ADS934" s="14"/>
      <c r="ADT934" s="14"/>
      <c r="ADU934" s="14"/>
      <c r="ADV934" s="14"/>
      <c r="ADW934" s="14"/>
      <c r="ADX934" s="14"/>
      <c r="ADY934" s="14"/>
      <c r="ADZ934" s="14"/>
      <c r="AEA934" s="14"/>
      <c r="AEB934" s="14"/>
      <c r="AEC934" s="14"/>
      <c r="AED934" s="14"/>
      <c r="AEE934" s="14"/>
      <c r="AEF934" s="14"/>
      <c r="AEG934" s="14"/>
      <c r="AEH934" s="14"/>
      <c r="AEI934" s="14"/>
      <c r="AEJ934" s="14"/>
      <c r="AEK934" s="14"/>
      <c r="AEL934" s="14"/>
      <c r="AEM934" s="14"/>
      <c r="AEN934" s="14"/>
      <c r="AEO934" s="14"/>
      <c r="AEP934" s="14"/>
      <c r="AEQ934" s="14"/>
      <c r="AER934" s="14"/>
      <c r="AES934" s="14"/>
      <c r="AET934" s="14"/>
      <c r="AEU934" s="14"/>
      <c r="AEV934" s="14"/>
      <c r="AEW934" s="14"/>
      <c r="AEX934" s="14"/>
      <c r="AEY934" s="14"/>
      <c r="AEZ934" s="14"/>
      <c r="AFA934" s="14"/>
      <c r="AFB934" s="14"/>
      <c r="AFC934" s="14"/>
      <c r="AFD934" s="14"/>
      <c r="AFE934" s="14"/>
      <c r="AFF934" s="14"/>
      <c r="AFG934" s="14"/>
      <c r="AFH934" s="14"/>
      <c r="AFI934" s="14"/>
      <c r="AFJ934" s="14"/>
      <c r="AFK934" s="14"/>
      <c r="AFL934" s="14"/>
      <c r="AFM934" s="14"/>
      <c r="AFN934" s="14"/>
      <c r="AFO934" s="14"/>
      <c r="AFP934" s="14"/>
      <c r="AFQ934" s="14"/>
      <c r="AFR934" s="14"/>
      <c r="AFS934" s="14"/>
      <c r="AFT934" s="14"/>
      <c r="AFU934" s="14"/>
      <c r="AFV934" s="14"/>
      <c r="AFW934" s="14"/>
      <c r="AFX934" s="14"/>
      <c r="AFY934" s="14"/>
      <c r="AFZ934" s="14"/>
      <c r="AGA934" s="14"/>
      <c r="AGB934" s="14"/>
      <c r="AGC934" s="14"/>
      <c r="AGD934" s="14"/>
      <c r="AGE934" s="14"/>
      <c r="AGF934" s="14"/>
      <c r="AGG934" s="14"/>
      <c r="AGH934" s="14"/>
      <c r="AGI934" s="14"/>
      <c r="AGJ934" s="14"/>
      <c r="AGK934" s="14"/>
      <c r="AGL934" s="14"/>
      <c r="AGM934" s="14"/>
      <c r="AGN934" s="14"/>
      <c r="AGO934" s="14"/>
      <c r="AGP934" s="14"/>
      <c r="AGQ934" s="14"/>
      <c r="AGR934" s="14"/>
      <c r="AGS934" s="14"/>
      <c r="AGT934" s="14"/>
      <c r="AGU934" s="14"/>
      <c r="AGV934" s="14"/>
      <c r="AGW934" s="14"/>
      <c r="AGX934" s="14"/>
      <c r="AGY934" s="14"/>
      <c r="AGZ934" s="14"/>
      <c r="AHA934" s="14"/>
      <c r="AHB934" s="14"/>
      <c r="AHC934" s="14"/>
      <c r="AHD934" s="14"/>
      <c r="AHE934" s="14"/>
      <c r="AHF934" s="14"/>
      <c r="AHG934" s="14"/>
      <c r="AHH934" s="14"/>
      <c r="AHI934" s="14"/>
      <c r="AHJ934" s="14"/>
      <c r="AHK934" s="14"/>
      <c r="AHL934" s="14"/>
      <c r="AHM934" s="14"/>
      <c r="AHN934" s="14"/>
      <c r="AHO934" s="14"/>
      <c r="AHP934" s="14"/>
      <c r="AHQ934" s="14"/>
      <c r="AHR934" s="14"/>
      <c r="AHS934" s="14"/>
      <c r="AHT934" s="14"/>
      <c r="AHU934" s="14"/>
      <c r="AHV934" s="14"/>
      <c r="AHW934" s="14"/>
      <c r="AHX934" s="14"/>
      <c r="AHY934" s="14"/>
      <c r="AHZ934" s="14"/>
      <c r="AIA934" s="14"/>
      <c r="AIB934" s="14"/>
      <c r="AIC934" s="14"/>
      <c r="AID934" s="14"/>
      <c r="AIE934" s="14"/>
      <c r="AIF934" s="14"/>
      <c r="AIG934" s="14"/>
      <c r="AIH934" s="14"/>
      <c r="AII934" s="14"/>
      <c r="AIJ934" s="14"/>
      <c r="AIK934" s="14"/>
      <c r="AIL934" s="14"/>
      <c r="AIM934" s="14"/>
      <c r="AIN934" s="14"/>
      <c r="AIO934" s="14"/>
      <c r="AIP934" s="14"/>
      <c r="AIQ934" s="14"/>
      <c r="AIR934" s="14"/>
      <c r="AIS934" s="14"/>
      <c r="AIT934" s="14"/>
      <c r="AIU934" s="14"/>
      <c r="AIV934" s="14"/>
      <c r="AIW934" s="14"/>
      <c r="AIX934" s="14"/>
      <c r="AIY934" s="14"/>
      <c r="AIZ934" s="14"/>
      <c r="AJA934" s="14"/>
      <c r="AJB934" s="14"/>
      <c r="AJC934" s="14"/>
      <c r="AJD934" s="14"/>
      <c r="AJE934" s="14"/>
      <c r="AJF934" s="14"/>
      <c r="AJG934" s="14"/>
      <c r="AJH934" s="14"/>
      <c r="AJI934" s="14"/>
      <c r="AJJ934" s="14"/>
      <c r="AJK934" s="14"/>
      <c r="AJL934" s="14"/>
      <c r="AJM934" s="14"/>
      <c r="AJN934" s="14"/>
      <c r="AJO934" s="14"/>
      <c r="AJP934" s="14"/>
      <c r="AJQ934" s="14"/>
      <c r="AJR934" s="14"/>
      <c r="AJS934" s="14"/>
      <c r="AJT934" s="14"/>
      <c r="AJU934" s="14"/>
      <c r="AJV934" s="14"/>
      <c r="AJW934" s="14"/>
      <c r="AJX934" s="14"/>
      <c r="AJY934" s="14"/>
      <c r="AJZ934" s="14"/>
      <c r="AKA934" s="14"/>
      <c r="AKB934" s="14"/>
      <c r="AKC934" s="14"/>
      <c r="AKD934" s="14"/>
      <c r="AKE934" s="14"/>
      <c r="AKF934" s="14"/>
      <c r="AKG934" s="14"/>
      <c r="AKH934" s="14"/>
      <c r="AKI934" s="14"/>
      <c r="AKJ934" s="14"/>
      <c r="AKK934" s="14"/>
      <c r="AKL934" s="14"/>
      <c r="AKM934" s="14"/>
      <c r="AKN934" s="14"/>
      <c r="AKO934" s="14"/>
      <c r="AKP934" s="14"/>
      <c r="AKQ934" s="14"/>
      <c r="AKR934" s="14"/>
      <c r="AKS934" s="14"/>
      <c r="AKT934" s="14"/>
      <c r="AKU934" s="14"/>
      <c r="AKV934" s="14"/>
      <c r="AKW934" s="14"/>
      <c r="AKX934" s="14"/>
      <c r="AKY934" s="14"/>
      <c r="AKZ934" s="14"/>
      <c r="ALA934" s="14"/>
      <c r="ALB934" s="14"/>
      <c r="ALC934" s="14"/>
      <c r="ALD934" s="14"/>
      <c r="ALE934" s="14"/>
      <c r="ALF934" s="14"/>
      <c r="ALG934" s="14"/>
      <c r="ALH934" s="14"/>
      <c r="ALI934" s="14"/>
      <c r="ALJ934" s="14"/>
      <c r="ALK934" s="14"/>
      <c r="ALL934" s="14"/>
      <c r="ALM934" s="14"/>
      <c r="ALN934" s="14"/>
      <c r="ALO934" s="14"/>
      <c r="ALP934" s="14"/>
      <c r="ALQ934" s="14"/>
      <c r="ALR934" s="14"/>
      <c r="ALS934" s="14"/>
      <c r="ALT934" s="14"/>
      <c r="ALU934" s="14"/>
      <c r="ALV934" s="14"/>
      <c r="ALW934" s="14"/>
      <c r="ALX934" s="14"/>
      <c r="ALY934" s="14"/>
      <c r="ALZ934" s="14"/>
      <c r="AMA934" s="14"/>
      <c r="AMB934" s="14"/>
      <c r="AMC934" s="14"/>
      <c r="AMD934" s="14"/>
      <c r="AME934" s="14"/>
      <c r="AMF934" s="14"/>
      <c r="AMG934" s="14"/>
      <c r="AMH934" s="14"/>
      <c r="AMI934" s="14"/>
      <c r="AMJ934" s="14"/>
      <c r="AMK934" s="14"/>
      <c r="AML934" s="14"/>
      <c r="AMM934" s="14"/>
      <c r="AMN934" s="14"/>
      <c r="AMO934" s="14"/>
      <c r="AMP934" s="14"/>
      <c r="AMQ934" s="14"/>
      <c r="AMR934" s="14"/>
      <c r="AMS934" s="14"/>
      <c r="AMT934" s="14"/>
      <c r="AMU934" s="14"/>
      <c r="AMV934" s="14"/>
      <c r="AMW934" s="14"/>
      <c r="AMX934" s="14"/>
      <c r="AMY934" s="14"/>
      <c r="AMZ934" s="14"/>
      <c r="ANA934" s="14"/>
      <c r="ANB934" s="14"/>
      <c r="ANC934" s="14"/>
      <c r="AND934" s="14"/>
      <c r="ANE934" s="14"/>
      <c r="ANF934" s="14"/>
      <c r="ANG934" s="14"/>
      <c r="ANH934" s="14"/>
      <c r="ANI934" s="14"/>
      <c r="ANJ934" s="14"/>
      <c r="ANK934" s="14"/>
      <c r="ANL934" s="14"/>
      <c r="ANM934" s="14"/>
      <c r="ANN934" s="14"/>
      <c r="ANO934" s="14"/>
      <c r="ANP934" s="14"/>
      <c r="ANQ934" s="14"/>
      <c r="ANR934" s="14"/>
      <c r="ANS934" s="14"/>
      <c r="ANT934" s="14"/>
      <c r="ANU934" s="14"/>
      <c r="ANV934" s="14"/>
      <c r="ANW934" s="14"/>
      <c r="ANX934" s="14"/>
      <c r="ANY934" s="14"/>
      <c r="ANZ934" s="14"/>
      <c r="AOA934" s="14"/>
      <c r="AOB934" s="14"/>
      <c r="AOC934" s="14"/>
      <c r="AOD934" s="14"/>
      <c r="AOE934" s="14"/>
      <c r="AOF934" s="14"/>
      <c r="AOG934" s="14"/>
      <c r="AOH934" s="14"/>
      <c r="AOI934" s="14"/>
      <c r="AOJ934" s="14"/>
      <c r="AOK934" s="14"/>
      <c r="AOL934" s="14"/>
      <c r="AOM934" s="14"/>
      <c r="AON934" s="14"/>
      <c r="AOO934" s="14"/>
      <c r="AOP934" s="14"/>
      <c r="AOQ934" s="14"/>
      <c r="AOR934" s="14"/>
      <c r="AOS934" s="14"/>
      <c r="AOT934" s="14"/>
      <c r="AOU934" s="14"/>
      <c r="AOV934" s="14"/>
      <c r="AOW934" s="14"/>
      <c r="AOX934" s="14"/>
      <c r="AOY934" s="14"/>
      <c r="AOZ934" s="14"/>
      <c r="APA934" s="14"/>
      <c r="APB934" s="14"/>
      <c r="APC934" s="14"/>
      <c r="APD934" s="14"/>
      <c r="APE934" s="14"/>
      <c r="APF934" s="14"/>
      <c r="APG934" s="14"/>
      <c r="APH934" s="14"/>
      <c r="API934" s="14"/>
      <c r="APJ934" s="14"/>
      <c r="APK934" s="14"/>
      <c r="APL934" s="14"/>
      <c r="APM934" s="14"/>
      <c r="APN934" s="14"/>
      <c r="APO934" s="14"/>
      <c r="APP934" s="14"/>
      <c r="APQ934" s="14"/>
      <c r="APR934" s="14"/>
      <c r="APS934" s="14"/>
      <c r="APT934" s="14"/>
      <c r="APU934" s="14"/>
      <c r="APV934" s="14"/>
      <c r="APW934" s="14"/>
      <c r="APX934" s="14"/>
      <c r="APY934" s="14"/>
      <c r="APZ934" s="14"/>
      <c r="AQA934" s="14"/>
      <c r="AQB934" s="14"/>
      <c r="AQC934" s="14"/>
      <c r="AQD934" s="14"/>
      <c r="AQE934" s="14"/>
      <c r="AQF934" s="14"/>
      <c r="AQG934" s="14"/>
      <c r="AQH934" s="14"/>
      <c r="AQI934" s="14"/>
      <c r="AQJ934" s="14"/>
      <c r="AQK934" s="14"/>
      <c r="AQL934" s="14"/>
      <c r="AQM934" s="14"/>
      <c r="AQN934" s="14"/>
      <c r="AQO934" s="14"/>
      <c r="AQP934" s="14"/>
      <c r="AQQ934" s="14"/>
      <c r="AQR934" s="14"/>
      <c r="AQS934" s="14"/>
      <c r="AQT934" s="14"/>
      <c r="AQU934" s="14"/>
      <c r="AQV934" s="14"/>
      <c r="AQW934" s="14"/>
      <c r="AQX934" s="14"/>
      <c r="AQY934" s="14"/>
      <c r="AQZ934" s="14"/>
      <c r="ARA934" s="14"/>
      <c r="ARB934" s="14"/>
      <c r="ARC934" s="14"/>
      <c r="ARD934" s="14"/>
      <c r="ARE934" s="14"/>
      <c r="ARF934" s="14"/>
      <c r="ARG934" s="14"/>
      <c r="ARH934" s="14"/>
      <c r="ARI934" s="14"/>
      <c r="ARJ934" s="14"/>
      <c r="ARK934" s="14"/>
      <c r="ARL934" s="14"/>
      <c r="ARM934" s="14"/>
      <c r="ARN934" s="14"/>
      <c r="ARO934" s="14"/>
      <c r="ARP934" s="14"/>
      <c r="ARQ934" s="14"/>
      <c r="ARR934" s="14"/>
      <c r="ARS934" s="14"/>
      <c r="ART934" s="14"/>
      <c r="ARU934" s="14"/>
      <c r="ARV934" s="14"/>
      <c r="ARW934" s="14"/>
      <c r="ARX934" s="14"/>
      <c r="ARY934" s="14"/>
      <c r="ARZ934" s="14"/>
      <c r="ASA934" s="14"/>
      <c r="ASB934" s="14"/>
      <c r="ASC934" s="14"/>
      <c r="ASD934" s="14"/>
      <c r="ASE934" s="14"/>
      <c r="ASF934" s="14"/>
      <c r="ASG934" s="14"/>
      <c r="ASH934" s="14"/>
      <c r="ASI934" s="14"/>
      <c r="ASJ934" s="14"/>
      <c r="ASK934" s="14"/>
      <c r="ASL934" s="14"/>
      <c r="ASM934" s="14"/>
      <c r="ASN934" s="14"/>
      <c r="ASO934" s="14"/>
      <c r="ASP934" s="14"/>
      <c r="ASQ934" s="14"/>
      <c r="ASR934" s="14"/>
      <c r="ASS934" s="14"/>
      <c r="AST934" s="14"/>
      <c r="ASU934" s="14"/>
      <c r="ASV934" s="14"/>
      <c r="ASW934" s="14"/>
      <c r="ASX934" s="14"/>
      <c r="ASY934" s="14"/>
      <c r="ASZ934" s="14"/>
      <c r="ATA934" s="14"/>
      <c r="ATB934" s="14"/>
      <c r="ATC934" s="14"/>
      <c r="ATD934" s="14"/>
      <c r="ATE934" s="14"/>
      <c r="ATF934" s="14"/>
      <c r="ATG934" s="14"/>
      <c r="ATH934" s="14"/>
      <c r="ATI934" s="14"/>
      <c r="ATJ934" s="14"/>
      <c r="ATK934" s="14"/>
      <c r="ATL934" s="14"/>
      <c r="ATM934" s="14"/>
      <c r="ATN934" s="14"/>
      <c r="ATO934" s="14"/>
      <c r="ATP934" s="14"/>
      <c r="ATQ934" s="14"/>
      <c r="ATR934" s="14"/>
      <c r="ATS934" s="14"/>
      <c r="ATT934" s="14"/>
      <c r="ATU934" s="14"/>
      <c r="ATV934" s="14"/>
      <c r="ATW934" s="14"/>
      <c r="ATX934" s="14"/>
      <c r="ATY934" s="14"/>
      <c r="ATZ934" s="14"/>
      <c r="AUA934" s="14"/>
      <c r="AUB934" s="14"/>
      <c r="AUC934" s="14"/>
      <c r="AUD934" s="14"/>
      <c r="AUE934" s="14"/>
      <c r="AUF934" s="14"/>
      <c r="AUG934" s="14"/>
      <c r="AUH934" s="14"/>
      <c r="AUI934" s="14"/>
      <c r="AUJ934" s="14"/>
      <c r="AUK934" s="14"/>
      <c r="AUL934" s="14"/>
      <c r="AUM934" s="14"/>
      <c r="AUN934" s="14"/>
      <c r="AUO934" s="14"/>
      <c r="AUP934" s="14"/>
      <c r="AUQ934" s="14"/>
      <c r="AUR934" s="14"/>
      <c r="AUS934" s="14"/>
      <c r="AUT934" s="14"/>
      <c r="AUU934" s="14"/>
      <c r="AUV934" s="14"/>
      <c r="AUW934" s="14"/>
      <c r="AUX934" s="14"/>
      <c r="AUY934" s="14"/>
      <c r="AUZ934" s="14"/>
      <c r="AVA934" s="14"/>
      <c r="AVB934" s="14"/>
      <c r="AVC934" s="14"/>
      <c r="AVD934" s="14"/>
      <c r="AVE934" s="14"/>
      <c r="AVF934" s="14"/>
      <c r="AVG934" s="14"/>
      <c r="AVH934" s="14"/>
      <c r="AVI934" s="14"/>
      <c r="AVJ934" s="14"/>
      <c r="AVK934" s="14"/>
      <c r="AVL934" s="14"/>
      <c r="AVM934" s="14"/>
      <c r="AVN934" s="14"/>
      <c r="AVO934" s="14"/>
      <c r="AVP934" s="14"/>
      <c r="AVQ934" s="14"/>
      <c r="AVR934" s="14"/>
      <c r="AVS934" s="14"/>
      <c r="AVT934" s="14"/>
      <c r="AVU934" s="14"/>
      <c r="AVV934" s="14"/>
      <c r="AVW934" s="14"/>
      <c r="AVX934" s="14"/>
      <c r="AVY934" s="14"/>
      <c r="AVZ934" s="14"/>
      <c r="AWA934" s="14"/>
      <c r="AWB934" s="14"/>
      <c r="AWC934" s="14"/>
      <c r="AWD934" s="14"/>
      <c r="AWE934" s="14"/>
      <c r="AWF934" s="14"/>
      <c r="AWG934" s="14"/>
      <c r="AWH934" s="14"/>
      <c r="AWI934" s="14"/>
      <c r="AWJ934" s="14"/>
      <c r="AWK934" s="14"/>
      <c r="AWL934" s="14"/>
      <c r="AWM934" s="14"/>
      <c r="AWN934" s="14"/>
      <c r="AWO934" s="14"/>
      <c r="AWP934" s="14"/>
      <c r="AWQ934" s="14"/>
      <c r="AWR934" s="14"/>
      <c r="AWS934" s="14"/>
      <c r="AWT934" s="14"/>
      <c r="AWU934" s="14"/>
      <c r="AWV934" s="14"/>
      <c r="AWW934" s="14"/>
      <c r="AWX934" s="14"/>
      <c r="AWY934" s="14"/>
      <c r="AWZ934" s="14"/>
      <c r="AXA934" s="14"/>
      <c r="AXB934" s="14"/>
      <c r="AXC934" s="14"/>
      <c r="AXD934" s="14"/>
      <c r="AXE934" s="14"/>
      <c r="AXF934" s="14"/>
      <c r="AXG934" s="14"/>
      <c r="AXH934" s="14"/>
      <c r="AXI934" s="14"/>
      <c r="AXJ934" s="14"/>
      <c r="AXK934" s="14"/>
      <c r="AXL934" s="14"/>
      <c r="AXM934" s="14"/>
      <c r="AXN934" s="14"/>
      <c r="AXO934" s="14"/>
      <c r="AXP934" s="14"/>
      <c r="AXQ934" s="14"/>
      <c r="AXR934" s="14"/>
      <c r="AXS934" s="14"/>
      <c r="AXT934" s="14"/>
      <c r="AXU934" s="14"/>
      <c r="AXV934" s="14"/>
      <c r="AXW934" s="14"/>
      <c r="AXX934" s="14"/>
      <c r="AXY934" s="14"/>
      <c r="AXZ934" s="14"/>
      <c r="AYA934" s="14"/>
      <c r="AYB934" s="14"/>
      <c r="AYC934" s="14"/>
      <c r="AYD934" s="14"/>
      <c r="AYE934" s="14"/>
      <c r="AYF934" s="14"/>
      <c r="AYG934" s="14"/>
      <c r="AYH934" s="14"/>
      <c r="AYI934" s="14"/>
      <c r="AYJ934" s="14"/>
      <c r="AYK934" s="14"/>
      <c r="AYL934" s="14"/>
      <c r="AYM934" s="14"/>
      <c r="AYN934" s="14"/>
      <c r="AYO934" s="14"/>
      <c r="AYP934" s="14"/>
      <c r="AYQ934" s="14"/>
      <c r="AYR934" s="14"/>
      <c r="AYS934" s="14"/>
      <c r="AYT934" s="14"/>
      <c r="AYU934" s="14"/>
      <c r="AYV934" s="14"/>
      <c r="AYW934" s="14"/>
      <c r="AYX934" s="14"/>
      <c r="AYY934" s="14"/>
      <c r="AYZ934" s="14"/>
      <c r="AZA934" s="14"/>
      <c r="AZB934" s="14"/>
      <c r="AZC934" s="14"/>
      <c r="AZD934" s="14"/>
      <c r="AZE934" s="14"/>
      <c r="AZF934" s="14"/>
      <c r="AZG934" s="14"/>
      <c r="AZH934" s="14"/>
      <c r="AZI934" s="14"/>
      <c r="AZJ934" s="14"/>
      <c r="AZK934" s="14"/>
      <c r="AZL934" s="14"/>
      <c r="AZM934" s="14"/>
      <c r="AZN934" s="14"/>
      <c r="AZO934" s="14"/>
      <c r="AZP934" s="14"/>
      <c r="AZQ934" s="14"/>
      <c r="AZR934" s="14"/>
      <c r="AZS934" s="14"/>
      <c r="AZT934" s="14"/>
      <c r="AZU934" s="14"/>
      <c r="AZV934" s="14"/>
      <c r="AZW934" s="14"/>
      <c r="AZX934" s="14"/>
      <c r="AZY934" s="14"/>
      <c r="AZZ934" s="14"/>
      <c r="BAA934" s="14"/>
      <c r="BAB934" s="14"/>
      <c r="BAC934" s="14"/>
      <c r="BAD934" s="14"/>
      <c r="BAE934" s="14"/>
      <c r="BAF934" s="14"/>
      <c r="BAG934" s="14"/>
      <c r="BAH934" s="14"/>
      <c r="BAI934" s="14"/>
      <c r="BAJ934" s="14"/>
      <c r="BAK934" s="14"/>
      <c r="BAL934" s="14"/>
      <c r="BAM934" s="14"/>
      <c r="BAN934" s="14"/>
      <c r="BAO934" s="14"/>
      <c r="BAP934" s="14"/>
      <c r="BAQ934" s="14"/>
      <c r="BAR934" s="14"/>
      <c r="BAS934" s="14"/>
      <c r="BAT934" s="14"/>
      <c r="BAU934" s="14"/>
      <c r="BAV934" s="14"/>
      <c r="BAW934" s="14"/>
      <c r="BAX934" s="14"/>
      <c r="BAY934" s="14"/>
      <c r="BAZ934" s="14"/>
      <c r="BBA934" s="14"/>
      <c r="BBB934" s="14"/>
      <c r="BBC934" s="14"/>
      <c r="BBD934" s="14"/>
      <c r="BBE934" s="14"/>
      <c r="BBF934" s="14"/>
      <c r="BBG934" s="14"/>
      <c r="BBH934" s="14"/>
      <c r="BBI934" s="14"/>
      <c r="BBJ934" s="14"/>
      <c r="BBK934" s="14"/>
      <c r="BBL934" s="14"/>
      <c r="BBM934" s="14"/>
      <c r="BBN934" s="14"/>
      <c r="BBO934" s="14"/>
      <c r="BBP934" s="14"/>
      <c r="BBQ934" s="14"/>
      <c r="BBR934" s="14"/>
      <c r="BBS934" s="14"/>
      <c r="BBT934" s="14"/>
      <c r="BBU934" s="14"/>
      <c r="BBV934" s="14"/>
      <c r="BBW934" s="14"/>
      <c r="BBX934" s="14"/>
      <c r="BBY934" s="14"/>
      <c r="BBZ934" s="14"/>
      <c r="BCA934" s="14"/>
      <c r="BCB934" s="14"/>
      <c r="BCC934" s="14"/>
      <c r="BCD934" s="14"/>
      <c r="BCE934" s="14"/>
      <c r="BCF934" s="14"/>
      <c r="BCG934" s="14"/>
      <c r="BCH934" s="14"/>
      <c r="BCI934" s="14"/>
      <c r="BCJ934" s="14"/>
      <c r="BCK934" s="14"/>
      <c r="BCL934" s="14"/>
      <c r="BCM934" s="14"/>
      <c r="BCN934" s="14"/>
      <c r="BCO934" s="14"/>
      <c r="BCP934" s="14"/>
      <c r="BCQ934" s="14"/>
      <c r="BCR934" s="14"/>
      <c r="BCS934" s="14"/>
      <c r="BCT934" s="14"/>
      <c r="BCU934" s="14"/>
      <c r="BCV934" s="14"/>
      <c r="BCW934" s="14"/>
      <c r="BCX934" s="14"/>
      <c r="BCY934" s="14"/>
      <c r="BCZ934" s="14"/>
      <c r="BDA934" s="14"/>
      <c r="BDB934" s="14"/>
      <c r="BDC934" s="14"/>
      <c r="BDD934" s="14"/>
      <c r="BDE934" s="14"/>
      <c r="BDF934" s="14"/>
      <c r="BDG934" s="14"/>
      <c r="BDH934" s="14"/>
      <c r="BDI934" s="14"/>
      <c r="BDJ934" s="14"/>
      <c r="BDK934" s="14"/>
      <c r="BDL934" s="14"/>
      <c r="BDM934" s="14"/>
      <c r="BDN934" s="14"/>
      <c r="BDO934" s="14"/>
      <c r="BDP934" s="14"/>
      <c r="BDQ934" s="14"/>
      <c r="BDR934" s="14"/>
      <c r="BDS934" s="14"/>
      <c r="BDT934" s="14"/>
      <c r="BDU934" s="14"/>
      <c r="BDV934" s="14"/>
      <c r="BDW934" s="14"/>
      <c r="BDX934" s="14"/>
      <c r="BDY934" s="14"/>
      <c r="BDZ934" s="14"/>
      <c r="BEA934" s="14"/>
      <c r="BEB934" s="14"/>
      <c r="BEC934" s="14"/>
      <c r="BED934" s="14"/>
      <c r="BEE934" s="14"/>
      <c r="BEF934" s="14"/>
      <c r="BEG934" s="14"/>
      <c r="BEH934" s="14"/>
      <c r="BEI934" s="14"/>
      <c r="BEJ934" s="14"/>
      <c r="BEK934" s="14"/>
      <c r="BEL934" s="14"/>
      <c r="BEM934" s="14"/>
      <c r="BEN934" s="14"/>
      <c r="BEO934" s="14"/>
      <c r="BEP934" s="14"/>
      <c r="BEQ934" s="14"/>
      <c r="BER934" s="14"/>
      <c r="BES934" s="14"/>
      <c r="BET934" s="14"/>
      <c r="BEU934" s="14"/>
      <c r="BEV934" s="14"/>
      <c r="BEW934" s="14"/>
      <c r="BEX934" s="14"/>
      <c r="BEY934" s="14"/>
      <c r="BEZ934" s="14"/>
      <c r="BFA934" s="14"/>
      <c r="BFB934" s="14"/>
      <c r="BFC934" s="14"/>
      <c r="BFD934" s="14"/>
      <c r="BFE934" s="14"/>
      <c r="BFF934" s="14"/>
      <c r="BFG934" s="14"/>
      <c r="BFH934" s="14"/>
      <c r="BFI934" s="14"/>
      <c r="BFJ934" s="14"/>
      <c r="BFK934" s="14"/>
      <c r="BFL934" s="14"/>
      <c r="BFM934" s="14"/>
      <c r="BFN934" s="14"/>
      <c r="BFO934" s="14"/>
      <c r="BFP934" s="14"/>
      <c r="BFQ934" s="14"/>
      <c r="BFR934" s="14"/>
      <c r="BFS934" s="14"/>
      <c r="BFT934" s="14"/>
      <c r="BFU934" s="14"/>
      <c r="BFV934" s="14"/>
      <c r="BFW934" s="14"/>
      <c r="BFX934" s="14"/>
      <c r="BFY934" s="14"/>
      <c r="BFZ934" s="14"/>
      <c r="BGA934" s="14"/>
      <c r="BGB934" s="14"/>
      <c r="BGC934" s="14"/>
      <c r="BGD934" s="14"/>
      <c r="BGE934" s="14"/>
      <c r="BGF934" s="14"/>
      <c r="BGG934" s="14"/>
      <c r="BGH934" s="14"/>
      <c r="BGI934" s="14"/>
      <c r="BGJ934" s="14"/>
      <c r="BGK934" s="14"/>
      <c r="BGL934" s="14"/>
      <c r="BGM934" s="14"/>
      <c r="BGN934" s="14"/>
      <c r="BGO934" s="14"/>
      <c r="BGP934" s="14"/>
      <c r="BGQ934" s="14"/>
      <c r="BGR934" s="14"/>
      <c r="BGS934" s="14"/>
      <c r="BGT934" s="14"/>
      <c r="BGU934" s="14"/>
      <c r="BGV934" s="14"/>
      <c r="BGW934" s="14"/>
      <c r="BGX934" s="14"/>
      <c r="BGY934" s="14"/>
      <c r="BGZ934" s="14"/>
      <c r="BHA934" s="14"/>
      <c r="BHB934" s="14"/>
      <c r="BHC934" s="14"/>
      <c r="BHD934" s="14"/>
      <c r="BHE934" s="14"/>
      <c r="BHF934" s="14"/>
      <c r="BHG934" s="14"/>
      <c r="BHH934" s="14"/>
      <c r="BHI934" s="14"/>
      <c r="BHJ934" s="14"/>
      <c r="BHK934" s="14"/>
      <c r="BHL934" s="14"/>
      <c r="BHM934" s="14"/>
      <c r="BHN934" s="14"/>
      <c r="BHO934" s="14"/>
      <c r="BHP934" s="14"/>
      <c r="BHQ934" s="14"/>
      <c r="BHR934" s="14"/>
      <c r="BHS934" s="14"/>
      <c r="BHT934" s="14"/>
      <c r="BHU934" s="14"/>
      <c r="BHV934" s="14"/>
      <c r="BHW934" s="14"/>
      <c r="BHX934" s="14"/>
      <c r="BHY934" s="14"/>
      <c r="BHZ934" s="14"/>
      <c r="BIA934" s="14"/>
      <c r="BIB934" s="14"/>
      <c r="BIC934" s="14"/>
      <c r="BID934" s="14"/>
      <c r="BIE934" s="14"/>
      <c r="BIF934" s="14"/>
      <c r="BIG934" s="14"/>
      <c r="BIH934" s="14"/>
      <c r="BII934" s="14"/>
      <c r="BIJ934" s="14"/>
      <c r="BIK934" s="14"/>
      <c r="BIL934" s="14"/>
      <c r="BIM934" s="14"/>
      <c r="BIN934" s="14"/>
      <c r="BIO934" s="14"/>
      <c r="BIP934" s="14"/>
      <c r="BIQ934" s="14"/>
      <c r="BIR934" s="14"/>
      <c r="BIS934" s="14"/>
      <c r="BIT934" s="14"/>
      <c r="BIU934" s="14"/>
      <c r="BIV934" s="14"/>
      <c r="BIW934" s="14"/>
      <c r="BIX934" s="14"/>
      <c r="BIY934" s="14"/>
      <c r="BIZ934" s="14"/>
      <c r="BJA934" s="14"/>
      <c r="BJB934" s="14"/>
      <c r="BJC934" s="14"/>
      <c r="BJD934" s="14"/>
      <c r="BJE934" s="14"/>
      <c r="BJF934" s="14"/>
      <c r="BJG934" s="14"/>
      <c r="BJH934" s="14"/>
      <c r="BJI934" s="14"/>
      <c r="BJJ934" s="14"/>
      <c r="BJK934" s="14"/>
      <c r="BJL934" s="14"/>
      <c r="BJM934" s="14"/>
      <c r="BJN934" s="14"/>
      <c r="BJO934" s="14"/>
      <c r="BJP934" s="14"/>
      <c r="BJQ934" s="14"/>
      <c r="BJR934" s="14"/>
      <c r="BJS934" s="14"/>
      <c r="BJT934" s="14"/>
      <c r="BJU934" s="14"/>
      <c r="BJV934" s="14"/>
      <c r="BJW934" s="14"/>
      <c r="BJX934" s="14"/>
      <c r="BJY934" s="14"/>
      <c r="BJZ934" s="14"/>
      <c r="BKA934" s="14"/>
      <c r="BKB934" s="14"/>
      <c r="BKC934" s="14"/>
      <c r="BKD934" s="14"/>
      <c r="BKE934" s="14"/>
      <c r="BKF934" s="14"/>
      <c r="BKG934" s="14"/>
      <c r="BKH934" s="14"/>
      <c r="BKI934" s="14"/>
      <c r="BKJ934" s="14"/>
      <c r="BKK934" s="14"/>
      <c r="BKL934" s="14"/>
      <c r="BKM934" s="14"/>
      <c r="BKN934" s="14"/>
      <c r="BKO934" s="14"/>
      <c r="BKP934" s="14"/>
      <c r="BKQ934" s="14"/>
      <c r="BKR934" s="14"/>
      <c r="BKS934" s="14"/>
      <c r="BKT934" s="14"/>
      <c r="BKU934" s="14"/>
      <c r="BKV934" s="14"/>
      <c r="BKW934" s="14"/>
      <c r="BKX934" s="14"/>
      <c r="BKY934" s="14"/>
      <c r="BKZ934" s="14"/>
      <c r="BLA934" s="14"/>
      <c r="BLB934" s="14"/>
      <c r="BLC934" s="14"/>
      <c r="BLD934" s="14"/>
      <c r="BLE934" s="14"/>
      <c r="BLF934" s="14"/>
      <c r="BLG934" s="14"/>
      <c r="BLH934" s="14"/>
      <c r="BLI934" s="14"/>
      <c r="BLJ934" s="14"/>
      <c r="BLK934" s="14"/>
      <c r="BLL934" s="14"/>
      <c r="BLM934" s="14"/>
      <c r="BLN934" s="14"/>
      <c r="BLO934" s="14"/>
      <c r="BLP934" s="14"/>
      <c r="BLQ934" s="14"/>
      <c r="BLR934" s="14"/>
      <c r="BLS934" s="14"/>
      <c r="BLT934" s="14"/>
      <c r="BLU934" s="14"/>
      <c r="BLV934" s="14"/>
      <c r="BLW934" s="14"/>
      <c r="BLX934" s="14"/>
      <c r="BLY934" s="14"/>
      <c r="BLZ934" s="14"/>
      <c r="BMA934" s="14"/>
      <c r="BMB934" s="14"/>
      <c r="BMC934" s="14"/>
      <c r="BMD934" s="14"/>
      <c r="BME934" s="14"/>
      <c r="BMF934" s="14"/>
      <c r="BMG934" s="14"/>
      <c r="BMH934" s="14"/>
      <c r="BMI934" s="14"/>
      <c r="BMJ934" s="14"/>
      <c r="BMK934" s="14"/>
      <c r="BML934" s="14"/>
      <c r="BMM934" s="14"/>
      <c r="BMN934" s="14"/>
      <c r="BMO934" s="14"/>
      <c r="BMP934" s="14"/>
      <c r="BMQ934" s="14"/>
      <c r="BMR934" s="14"/>
      <c r="BMS934" s="14"/>
      <c r="BMT934" s="14"/>
      <c r="BMU934" s="14"/>
      <c r="BMV934" s="14"/>
      <c r="BMW934" s="14"/>
      <c r="BMX934" s="14"/>
      <c r="BMY934" s="14"/>
      <c r="BMZ934" s="14"/>
      <c r="BNA934" s="14"/>
      <c r="BNB934" s="14"/>
      <c r="BNC934" s="14"/>
      <c r="BND934" s="14"/>
      <c r="BNE934" s="14"/>
      <c r="BNF934" s="14"/>
      <c r="BNG934" s="14"/>
      <c r="BNH934" s="14"/>
      <c r="BNI934" s="14"/>
      <c r="BNJ934" s="14"/>
      <c r="BNK934" s="14"/>
      <c r="BNL934" s="14"/>
      <c r="BNM934" s="14"/>
      <c r="BNN934" s="14"/>
      <c r="BNO934" s="14"/>
      <c r="BNP934" s="14"/>
      <c r="BNQ934" s="14"/>
      <c r="BNR934" s="14"/>
      <c r="BNS934" s="14"/>
      <c r="BNT934" s="14"/>
      <c r="BNU934" s="14"/>
      <c r="BNV934" s="14"/>
      <c r="BNW934" s="14"/>
      <c r="BNX934" s="14"/>
      <c r="BNY934" s="14"/>
      <c r="BNZ934" s="14"/>
      <c r="BOA934" s="14"/>
      <c r="BOB934" s="14"/>
      <c r="BOC934" s="14"/>
      <c r="BOD934" s="14"/>
      <c r="BOE934" s="14"/>
      <c r="BOF934" s="14"/>
      <c r="BOG934" s="14"/>
      <c r="BOH934" s="14"/>
      <c r="BOI934" s="14"/>
      <c r="BOJ934" s="14"/>
      <c r="BOK934" s="14"/>
      <c r="BOL934" s="14"/>
      <c r="BOM934" s="14"/>
      <c r="BON934" s="14"/>
      <c r="BOO934" s="14"/>
      <c r="BOP934" s="14"/>
      <c r="BOQ934" s="14"/>
      <c r="BOR934" s="14"/>
      <c r="BOS934" s="14"/>
      <c r="BOT934" s="14"/>
      <c r="BOU934" s="14"/>
      <c r="BOV934" s="14"/>
      <c r="BOW934" s="14"/>
      <c r="BOX934" s="14"/>
      <c r="BOY934" s="14"/>
      <c r="BOZ934" s="14"/>
      <c r="BPA934" s="14"/>
      <c r="BPB934" s="14"/>
      <c r="BPC934" s="14"/>
      <c r="BPD934" s="14"/>
      <c r="BPE934" s="14"/>
      <c r="BPF934" s="14"/>
      <c r="BPG934" s="14"/>
      <c r="BPH934" s="14"/>
      <c r="BPI934" s="14"/>
      <c r="BPJ934" s="14"/>
      <c r="BPK934" s="14"/>
      <c r="BPL934" s="14"/>
      <c r="BPM934" s="14"/>
      <c r="BPN934" s="14"/>
      <c r="BPO934" s="14"/>
      <c r="BPP934" s="14"/>
      <c r="BPQ934" s="14"/>
      <c r="BPR934" s="14"/>
      <c r="BPS934" s="14"/>
      <c r="BPT934" s="14"/>
      <c r="BPU934" s="14"/>
      <c r="BPV934" s="14"/>
      <c r="BPW934" s="14"/>
      <c r="BPX934" s="14"/>
      <c r="BPY934" s="14"/>
      <c r="BPZ934" s="14"/>
      <c r="BQA934" s="14"/>
      <c r="BQB934" s="14"/>
      <c r="BQC934" s="14"/>
      <c r="BQD934" s="14"/>
      <c r="BQE934" s="14"/>
      <c r="BQF934" s="14"/>
      <c r="BQG934" s="14"/>
      <c r="BQH934" s="14"/>
      <c r="BQI934" s="14"/>
      <c r="BQJ934" s="14"/>
      <c r="BQK934" s="14"/>
      <c r="BQL934" s="14"/>
      <c r="BQM934" s="14"/>
      <c r="BQN934" s="14"/>
      <c r="BQO934" s="14"/>
      <c r="BQP934" s="14"/>
      <c r="BQQ934" s="14"/>
      <c r="BQR934" s="14"/>
      <c r="BQS934" s="14"/>
      <c r="BQT934" s="14"/>
      <c r="BQU934" s="14"/>
      <c r="BQV934" s="14"/>
      <c r="BQW934" s="14"/>
      <c r="BQX934" s="14"/>
      <c r="BQY934" s="14"/>
      <c r="BQZ934" s="14"/>
      <c r="BRA934" s="14"/>
      <c r="BRB934" s="14"/>
      <c r="BRC934" s="14"/>
      <c r="BRD934" s="14"/>
      <c r="BRE934" s="14"/>
      <c r="BRF934" s="14"/>
      <c r="BRG934" s="14"/>
      <c r="BRH934" s="14"/>
      <c r="BRI934" s="14"/>
      <c r="BRJ934" s="14"/>
      <c r="BRK934" s="14"/>
      <c r="BRL934" s="14"/>
      <c r="BRM934" s="14"/>
      <c r="BRN934" s="14"/>
      <c r="BRO934" s="14"/>
      <c r="BRP934" s="14"/>
      <c r="BRQ934" s="14"/>
      <c r="BRR934" s="14"/>
      <c r="BRS934" s="14"/>
      <c r="BRT934" s="14"/>
      <c r="BRU934" s="14"/>
      <c r="BRV934" s="14"/>
      <c r="BRW934" s="14"/>
      <c r="BRX934" s="14"/>
      <c r="BRY934" s="14"/>
      <c r="BRZ934" s="14"/>
      <c r="BSA934" s="14"/>
      <c r="BSB934" s="14"/>
      <c r="BSC934" s="14"/>
      <c r="BSD934" s="14"/>
      <c r="BSE934" s="14"/>
      <c r="BSF934" s="14"/>
      <c r="BSG934" s="14"/>
      <c r="BSH934" s="14"/>
      <c r="BSI934" s="14"/>
      <c r="BSJ934" s="14"/>
      <c r="BSK934" s="14"/>
      <c r="BSL934" s="14"/>
      <c r="BSM934" s="14"/>
      <c r="BSN934" s="14"/>
      <c r="BSO934" s="14"/>
      <c r="BSP934" s="14"/>
      <c r="BSQ934" s="14"/>
      <c r="BSR934" s="14"/>
      <c r="BSS934" s="14"/>
      <c r="BST934" s="14"/>
      <c r="BSU934" s="14"/>
      <c r="BSV934" s="14"/>
      <c r="BSW934" s="14"/>
      <c r="BSX934" s="14"/>
      <c r="BSY934" s="14"/>
      <c r="BSZ934" s="14"/>
      <c r="BTA934" s="14"/>
      <c r="BTB934" s="14"/>
      <c r="BTC934" s="14"/>
      <c r="BTD934" s="14"/>
      <c r="BTE934" s="14"/>
      <c r="BTF934" s="14"/>
      <c r="BTG934" s="14"/>
      <c r="BTH934" s="14"/>
      <c r="BTI934" s="14"/>
      <c r="BTJ934" s="14"/>
      <c r="BTK934" s="14"/>
      <c r="BTL934" s="14"/>
      <c r="BTM934" s="14"/>
      <c r="BTN934" s="14"/>
      <c r="BTO934" s="14"/>
      <c r="BTP934" s="14"/>
      <c r="BTQ934" s="14"/>
      <c r="BTR934" s="14"/>
      <c r="BTS934" s="14"/>
      <c r="BTT934" s="14"/>
      <c r="BTU934" s="14"/>
      <c r="BTV934" s="14"/>
      <c r="BTW934" s="14"/>
      <c r="BTX934" s="14"/>
      <c r="BTY934" s="14"/>
      <c r="BTZ934" s="14"/>
      <c r="BUA934" s="14"/>
      <c r="BUB934" s="14"/>
      <c r="BUC934" s="14"/>
      <c r="BUD934" s="14"/>
      <c r="BUE934" s="14"/>
      <c r="BUF934" s="14"/>
      <c r="BUG934" s="14"/>
      <c r="BUH934" s="14"/>
      <c r="BUI934" s="14"/>
      <c r="BUJ934" s="14"/>
      <c r="BUK934" s="14"/>
      <c r="BUL934" s="14"/>
      <c r="BUM934" s="14"/>
      <c r="BUN934" s="14"/>
      <c r="BUO934" s="14"/>
      <c r="BUP934" s="14"/>
      <c r="BUQ934" s="14"/>
      <c r="BUR934" s="14"/>
      <c r="BUS934" s="14"/>
      <c r="BUT934" s="14"/>
      <c r="BUU934" s="14"/>
      <c r="BUV934" s="14"/>
      <c r="BUW934" s="14"/>
      <c r="BUX934" s="14"/>
      <c r="BUY934" s="14"/>
      <c r="BUZ934" s="14"/>
      <c r="BVA934" s="14"/>
      <c r="BVB934" s="14"/>
      <c r="BVC934" s="14"/>
      <c r="BVD934" s="14"/>
      <c r="BVE934" s="14"/>
      <c r="BVF934" s="14"/>
      <c r="BVG934" s="14"/>
      <c r="BVH934" s="14"/>
      <c r="BVI934" s="14"/>
      <c r="BVJ934" s="14"/>
      <c r="BVK934" s="14"/>
      <c r="BVL934" s="14"/>
      <c r="BVM934" s="14"/>
      <c r="BVN934" s="14"/>
      <c r="BVO934" s="14"/>
      <c r="BVP934" s="14"/>
      <c r="BVQ934" s="14"/>
      <c r="BVR934" s="14"/>
      <c r="BVS934" s="14"/>
      <c r="BVT934" s="14"/>
      <c r="BVU934" s="14"/>
      <c r="BVV934" s="14"/>
      <c r="BVW934" s="14"/>
      <c r="BVX934" s="14"/>
      <c r="BVY934" s="14"/>
      <c r="BVZ934" s="14"/>
      <c r="BWA934" s="14"/>
      <c r="BWB934" s="14"/>
      <c r="BWC934" s="14"/>
      <c r="BWD934" s="14"/>
      <c r="BWE934" s="14"/>
      <c r="BWF934" s="14"/>
      <c r="BWG934" s="14"/>
      <c r="BWH934" s="14"/>
      <c r="BWI934" s="14"/>
      <c r="BWJ934" s="14"/>
      <c r="BWK934" s="14"/>
      <c r="BWL934" s="14"/>
      <c r="BWM934" s="14"/>
      <c r="BWN934" s="14"/>
      <c r="BWO934" s="14"/>
      <c r="BWP934" s="14"/>
      <c r="BWQ934" s="14"/>
      <c r="BWR934" s="14"/>
      <c r="BWS934" s="14"/>
      <c r="BWT934" s="14"/>
      <c r="BWU934" s="14"/>
      <c r="BWV934" s="14"/>
      <c r="BWW934" s="14"/>
      <c r="BWX934" s="14"/>
      <c r="BWY934" s="14"/>
      <c r="BWZ934" s="14"/>
      <c r="BXA934" s="14"/>
      <c r="BXB934" s="14"/>
      <c r="BXC934" s="14"/>
      <c r="BXD934" s="14"/>
      <c r="BXE934" s="14"/>
      <c r="BXF934" s="14"/>
      <c r="BXG934" s="14"/>
      <c r="BXH934" s="14"/>
      <c r="BXI934" s="14"/>
      <c r="BXJ934" s="14"/>
      <c r="BXK934" s="14"/>
      <c r="BXL934" s="14"/>
      <c r="BXM934" s="14"/>
      <c r="BXN934" s="14"/>
      <c r="BXO934" s="14"/>
      <c r="BXP934" s="14"/>
      <c r="BXQ934" s="14"/>
      <c r="BXR934" s="14"/>
      <c r="BXS934" s="14"/>
      <c r="BXT934" s="14"/>
      <c r="BXU934" s="14"/>
      <c r="BXV934" s="14"/>
      <c r="BXW934" s="14"/>
      <c r="BXX934" s="14"/>
      <c r="BXY934" s="14"/>
      <c r="BXZ934" s="14"/>
      <c r="BYA934" s="14"/>
      <c r="BYB934" s="14"/>
      <c r="BYC934" s="14"/>
      <c r="BYD934" s="14"/>
      <c r="BYE934" s="14"/>
      <c r="BYF934" s="14"/>
      <c r="BYG934" s="14"/>
      <c r="BYH934" s="14"/>
      <c r="BYI934" s="14"/>
      <c r="BYJ934" s="14"/>
      <c r="BYK934" s="14"/>
      <c r="BYL934" s="14"/>
      <c r="BYM934" s="14"/>
      <c r="BYN934" s="14"/>
      <c r="BYO934" s="14"/>
      <c r="BYP934" s="14"/>
      <c r="BYQ934" s="14"/>
      <c r="BYR934" s="14"/>
      <c r="BYS934" s="14"/>
      <c r="BYT934" s="14"/>
      <c r="BYU934" s="14"/>
      <c r="BYV934" s="14"/>
      <c r="BYW934" s="14"/>
      <c r="BYX934" s="14"/>
      <c r="BYY934" s="14"/>
      <c r="BYZ934" s="14"/>
      <c r="BZA934" s="14"/>
      <c r="BZB934" s="14"/>
      <c r="BZC934" s="14"/>
      <c r="BZD934" s="14"/>
      <c r="BZE934" s="14"/>
      <c r="BZF934" s="14"/>
      <c r="BZG934" s="14"/>
      <c r="BZH934" s="14"/>
      <c r="BZI934" s="14"/>
      <c r="BZJ934" s="14"/>
      <c r="BZK934" s="14"/>
      <c r="BZL934" s="14"/>
      <c r="BZM934" s="14"/>
      <c r="BZN934" s="14"/>
      <c r="BZO934" s="14"/>
      <c r="BZP934" s="14"/>
      <c r="BZQ934" s="14"/>
      <c r="BZR934" s="14"/>
      <c r="BZS934" s="14"/>
      <c r="BZT934" s="14"/>
      <c r="BZU934" s="14"/>
      <c r="BZV934" s="14"/>
      <c r="BZW934" s="14"/>
      <c r="BZX934" s="14"/>
      <c r="BZY934" s="14"/>
      <c r="BZZ934" s="14"/>
      <c r="CAA934" s="14"/>
      <c r="CAB934" s="14"/>
      <c r="CAC934" s="14"/>
      <c r="CAD934" s="14"/>
      <c r="CAE934" s="14"/>
      <c r="CAF934" s="14"/>
      <c r="CAG934" s="14"/>
      <c r="CAH934" s="14"/>
      <c r="CAI934" s="14"/>
      <c r="CAJ934" s="14"/>
      <c r="CAK934" s="14"/>
      <c r="CAL934" s="14"/>
      <c r="CAM934" s="14"/>
      <c r="CAN934" s="14"/>
      <c r="CAO934" s="14"/>
      <c r="CAP934" s="14"/>
      <c r="CAQ934" s="14"/>
      <c r="CAR934" s="14"/>
      <c r="CAS934" s="14"/>
      <c r="CAT934" s="14"/>
      <c r="CAU934" s="14"/>
      <c r="CAV934" s="14"/>
      <c r="CAW934" s="14"/>
      <c r="CAX934" s="14"/>
      <c r="CAY934" s="14"/>
      <c r="CAZ934" s="14"/>
      <c r="CBA934" s="14"/>
      <c r="CBB934" s="14"/>
      <c r="CBC934" s="14"/>
      <c r="CBD934" s="14"/>
      <c r="CBE934" s="14"/>
      <c r="CBF934" s="14"/>
      <c r="CBG934" s="14"/>
      <c r="CBH934" s="14"/>
      <c r="CBI934" s="14"/>
      <c r="CBJ934" s="14"/>
      <c r="CBK934" s="14"/>
      <c r="CBL934" s="14"/>
      <c r="CBM934" s="14"/>
      <c r="CBN934" s="14"/>
      <c r="CBO934" s="14"/>
      <c r="CBP934" s="14"/>
      <c r="CBQ934" s="14"/>
      <c r="CBR934" s="14"/>
      <c r="CBS934" s="14"/>
      <c r="CBT934" s="14"/>
      <c r="CBU934" s="14"/>
      <c r="CBV934" s="14"/>
      <c r="CBW934" s="14"/>
      <c r="CBX934" s="14"/>
      <c r="CBY934" s="14"/>
      <c r="CBZ934" s="14"/>
      <c r="CCA934" s="14"/>
      <c r="CCB934" s="14"/>
      <c r="CCC934" s="14"/>
      <c r="CCD934" s="14"/>
      <c r="CCE934" s="14"/>
      <c r="CCF934" s="14"/>
      <c r="CCG934" s="14"/>
      <c r="CCH934" s="14"/>
      <c r="CCI934" s="14"/>
      <c r="CCJ934" s="14"/>
      <c r="CCK934" s="14"/>
      <c r="CCL934" s="14"/>
      <c r="CCM934" s="14"/>
      <c r="CCN934" s="14"/>
      <c r="CCO934" s="14"/>
      <c r="CCP934" s="14"/>
      <c r="CCQ934" s="14"/>
      <c r="CCR934" s="14"/>
      <c r="CCS934" s="14"/>
      <c r="CCT934" s="14"/>
      <c r="CCU934" s="14"/>
      <c r="CCV934" s="14"/>
      <c r="CCW934" s="14"/>
      <c r="CCX934" s="14"/>
      <c r="CCY934" s="14"/>
      <c r="CCZ934" s="14"/>
      <c r="CDA934" s="14"/>
      <c r="CDB934" s="14"/>
      <c r="CDC934" s="14"/>
      <c r="CDD934" s="14"/>
      <c r="CDE934" s="14"/>
      <c r="CDF934" s="14"/>
      <c r="CDG934" s="14"/>
      <c r="CDH934" s="14"/>
      <c r="CDI934" s="14"/>
      <c r="CDJ934" s="14"/>
      <c r="CDK934" s="14"/>
      <c r="CDL934" s="14"/>
      <c r="CDM934" s="14"/>
      <c r="CDN934" s="14"/>
      <c r="CDO934" s="14"/>
      <c r="CDP934" s="14"/>
      <c r="CDQ934" s="14"/>
      <c r="CDR934" s="14"/>
      <c r="CDS934" s="14"/>
      <c r="CDT934" s="14"/>
      <c r="CDU934" s="14"/>
      <c r="CDV934" s="14"/>
      <c r="CDW934" s="14"/>
      <c r="CDX934" s="14"/>
      <c r="CDY934" s="14"/>
      <c r="CDZ934" s="14"/>
      <c r="CEA934" s="14"/>
      <c r="CEB934" s="14"/>
      <c r="CEC934" s="14"/>
      <c r="CED934" s="14"/>
      <c r="CEE934" s="14"/>
      <c r="CEF934" s="14"/>
      <c r="CEG934" s="14"/>
      <c r="CEH934" s="14"/>
      <c r="CEI934" s="14"/>
      <c r="CEJ934" s="14"/>
      <c r="CEK934" s="14"/>
      <c r="CEL934" s="14"/>
      <c r="CEM934" s="14"/>
      <c r="CEN934" s="14"/>
      <c r="CEO934" s="14"/>
      <c r="CEP934" s="14"/>
      <c r="CEQ934" s="14"/>
      <c r="CER934" s="14"/>
      <c r="CES934" s="14"/>
      <c r="CET934" s="14"/>
      <c r="CEU934" s="14"/>
      <c r="CEV934" s="14"/>
      <c r="CEW934" s="14"/>
      <c r="CEX934" s="14"/>
      <c r="CEY934" s="14"/>
      <c r="CEZ934" s="14"/>
      <c r="CFA934" s="14"/>
      <c r="CFB934" s="14"/>
      <c r="CFC934" s="14"/>
      <c r="CFD934" s="14"/>
      <c r="CFE934" s="14"/>
      <c r="CFF934" s="14"/>
      <c r="CFG934" s="14"/>
      <c r="CFH934" s="14"/>
      <c r="CFI934" s="14"/>
      <c r="CFJ934" s="14"/>
      <c r="CFK934" s="14"/>
      <c r="CFL934" s="14"/>
      <c r="CFM934" s="14"/>
      <c r="CFN934" s="14"/>
      <c r="CFO934" s="14"/>
      <c r="CFP934" s="14"/>
      <c r="CFQ934" s="14"/>
      <c r="CFR934" s="14"/>
      <c r="CFS934" s="14"/>
      <c r="CFT934" s="14"/>
      <c r="CFU934" s="14"/>
      <c r="CFV934" s="14"/>
      <c r="CFW934" s="14"/>
      <c r="CFX934" s="14"/>
      <c r="CFY934" s="14"/>
      <c r="CFZ934" s="14"/>
      <c r="CGA934" s="14"/>
      <c r="CGB934" s="14"/>
      <c r="CGC934" s="14"/>
      <c r="CGD934" s="14"/>
      <c r="CGE934" s="14"/>
      <c r="CGF934" s="14"/>
      <c r="CGG934" s="14"/>
      <c r="CGH934" s="14"/>
      <c r="CGI934" s="14"/>
      <c r="CGJ934" s="14"/>
      <c r="CGK934" s="14"/>
      <c r="CGL934" s="14"/>
      <c r="CGM934" s="14"/>
      <c r="CGN934" s="14"/>
      <c r="CGO934" s="14"/>
      <c r="CGP934" s="14"/>
      <c r="CGQ934" s="14"/>
      <c r="CGR934" s="14"/>
      <c r="CGS934" s="14"/>
      <c r="CGT934" s="14"/>
      <c r="CGU934" s="14"/>
      <c r="CGV934" s="14"/>
      <c r="CGW934" s="14"/>
      <c r="CGX934" s="14"/>
      <c r="CGY934" s="14"/>
      <c r="CGZ934" s="14"/>
      <c r="CHA934" s="14"/>
      <c r="CHB934" s="14"/>
      <c r="CHC934" s="14"/>
      <c r="CHD934" s="14"/>
      <c r="CHE934" s="14"/>
      <c r="CHF934" s="14"/>
      <c r="CHG934" s="14"/>
      <c r="CHH934" s="14"/>
      <c r="CHI934" s="14"/>
      <c r="CHJ934" s="14"/>
      <c r="CHK934" s="14"/>
      <c r="CHL934" s="14"/>
      <c r="CHM934" s="14"/>
      <c r="CHN934" s="14"/>
      <c r="CHO934" s="14"/>
      <c r="CHP934" s="14"/>
      <c r="CHQ934" s="14"/>
      <c r="CHR934" s="14"/>
      <c r="CHS934" s="14"/>
      <c r="CHT934" s="14"/>
      <c r="CHU934" s="14"/>
      <c r="CHV934" s="14"/>
      <c r="CHW934" s="14"/>
      <c r="CHX934" s="14"/>
      <c r="CHY934" s="14"/>
      <c r="CHZ934" s="14"/>
      <c r="CIA934" s="14"/>
      <c r="CIB934" s="14"/>
      <c r="CIC934" s="14"/>
      <c r="CID934" s="14"/>
      <c r="CIE934" s="14"/>
      <c r="CIF934" s="14"/>
      <c r="CIG934" s="14"/>
      <c r="CIH934" s="14"/>
      <c r="CII934" s="14"/>
      <c r="CIJ934" s="14"/>
      <c r="CIK934" s="14"/>
      <c r="CIL934" s="14"/>
      <c r="CIM934" s="14"/>
      <c r="CIN934" s="14"/>
      <c r="CIO934" s="14"/>
      <c r="CIP934" s="14"/>
      <c r="CIQ934" s="14"/>
      <c r="CIR934" s="14"/>
      <c r="CIS934" s="14"/>
      <c r="CIT934" s="14"/>
      <c r="CIU934" s="14"/>
      <c r="CIV934" s="14"/>
      <c r="CIW934" s="14"/>
      <c r="CIX934" s="14"/>
      <c r="CIY934" s="14"/>
      <c r="CIZ934" s="14"/>
      <c r="CJA934" s="14"/>
      <c r="CJB934" s="14"/>
      <c r="CJC934" s="14"/>
      <c r="CJD934" s="14"/>
      <c r="CJE934" s="14"/>
      <c r="CJF934" s="14"/>
      <c r="CJG934" s="14"/>
      <c r="CJH934" s="14"/>
      <c r="CJI934" s="14"/>
      <c r="CJJ934" s="14"/>
      <c r="CJK934" s="14"/>
      <c r="CJL934" s="14"/>
      <c r="CJM934" s="14"/>
      <c r="CJN934" s="14"/>
      <c r="CJO934" s="14"/>
      <c r="CJP934" s="14"/>
      <c r="CJQ934" s="14"/>
      <c r="CJR934" s="14"/>
      <c r="CJS934" s="14"/>
      <c r="CJT934" s="14"/>
      <c r="CJU934" s="14"/>
      <c r="CJV934" s="14"/>
      <c r="CJW934" s="14"/>
      <c r="CJX934" s="14"/>
      <c r="CJY934" s="14"/>
      <c r="CJZ934" s="14"/>
      <c r="CKA934" s="14"/>
      <c r="CKB934" s="14"/>
      <c r="CKC934" s="14"/>
      <c r="CKD934" s="14"/>
      <c r="CKE934" s="14"/>
      <c r="CKF934" s="14"/>
      <c r="CKG934" s="14"/>
      <c r="CKH934" s="14"/>
      <c r="CKI934" s="14"/>
      <c r="CKJ934" s="14"/>
      <c r="CKK934" s="14"/>
      <c r="CKL934" s="14"/>
      <c r="CKM934" s="14"/>
      <c r="CKN934" s="14"/>
      <c r="CKO934" s="14"/>
      <c r="CKP934" s="14"/>
      <c r="CKQ934" s="14"/>
      <c r="CKR934" s="14"/>
      <c r="CKS934" s="14"/>
      <c r="CKT934" s="14"/>
      <c r="CKU934" s="14"/>
      <c r="CKV934" s="14"/>
      <c r="CKW934" s="14"/>
      <c r="CKX934" s="14"/>
      <c r="CKY934" s="14"/>
      <c r="CKZ934" s="14"/>
      <c r="CLA934" s="14"/>
      <c r="CLB934" s="14"/>
      <c r="CLC934" s="14"/>
      <c r="CLD934" s="14"/>
      <c r="CLE934" s="14"/>
      <c r="CLF934" s="14"/>
      <c r="CLG934" s="14"/>
      <c r="CLH934" s="14"/>
      <c r="CLI934" s="14"/>
      <c r="CLJ934" s="14"/>
      <c r="CLK934" s="14"/>
      <c r="CLL934" s="14"/>
      <c r="CLM934" s="14"/>
      <c r="CLN934" s="14"/>
      <c r="CLO934" s="14"/>
      <c r="CLP934" s="14"/>
      <c r="CLQ934" s="14"/>
      <c r="CLR934" s="14"/>
      <c r="CLS934" s="14"/>
      <c r="CLT934" s="14"/>
      <c r="CLU934" s="14"/>
      <c r="CLV934" s="14"/>
      <c r="CLW934" s="14"/>
      <c r="CLX934" s="14"/>
      <c r="CLY934" s="14"/>
      <c r="CLZ934" s="14"/>
      <c r="CMA934" s="14"/>
      <c r="CMB934" s="14"/>
      <c r="CMC934" s="14"/>
      <c r="CMD934" s="14"/>
      <c r="CME934" s="14"/>
      <c r="CMF934" s="14"/>
      <c r="CMG934" s="14"/>
      <c r="CMH934" s="14"/>
      <c r="CMI934" s="14"/>
      <c r="CMJ934" s="14"/>
      <c r="CMK934" s="14"/>
      <c r="CML934" s="14"/>
      <c r="CMM934" s="14"/>
      <c r="CMN934" s="14"/>
      <c r="CMO934" s="14"/>
      <c r="CMP934" s="14"/>
      <c r="CMQ934" s="14"/>
      <c r="CMR934" s="14"/>
      <c r="CMS934" s="14"/>
      <c r="CMT934" s="14"/>
      <c r="CMU934" s="14"/>
      <c r="CMV934" s="14"/>
      <c r="CMW934" s="14"/>
      <c r="CMX934" s="14"/>
      <c r="CMY934" s="14"/>
      <c r="CMZ934" s="14"/>
      <c r="CNA934" s="14"/>
      <c r="CNB934" s="14"/>
      <c r="CNC934" s="14"/>
      <c r="CND934" s="14"/>
      <c r="CNE934" s="14"/>
      <c r="CNF934" s="14"/>
      <c r="CNG934" s="14"/>
      <c r="CNH934" s="14"/>
      <c r="CNI934" s="14"/>
      <c r="CNJ934" s="14"/>
      <c r="CNK934" s="14"/>
      <c r="CNL934" s="14"/>
      <c r="CNM934" s="14"/>
      <c r="CNN934" s="14"/>
      <c r="CNO934" s="14"/>
      <c r="CNP934" s="14"/>
      <c r="CNQ934" s="14"/>
      <c r="CNR934" s="14"/>
      <c r="CNS934" s="14"/>
      <c r="CNT934" s="14"/>
      <c r="CNU934" s="14"/>
      <c r="CNV934" s="14"/>
      <c r="CNW934" s="14"/>
      <c r="CNX934" s="14"/>
      <c r="CNY934" s="14"/>
      <c r="CNZ934" s="14"/>
      <c r="COA934" s="14"/>
      <c r="COB934" s="14"/>
      <c r="COC934" s="14"/>
      <c r="COD934" s="14"/>
      <c r="COE934" s="14"/>
      <c r="COF934" s="14"/>
      <c r="COG934" s="14"/>
      <c r="COH934" s="14"/>
      <c r="COI934" s="14"/>
      <c r="COJ934" s="14"/>
      <c r="COK934" s="14"/>
      <c r="COL934" s="14"/>
      <c r="COM934" s="14"/>
      <c r="CON934" s="14"/>
      <c r="COO934" s="14"/>
      <c r="COP934" s="14"/>
      <c r="COQ934" s="14"/>
      <c r="COR934" s="14"/>
      <c r="COS934" s="14"/>
      <c r="COT934" s="14"/>
      <c r="COU934" s="14"/>
      <c r="COV934" s="14"/>
      <c r="COW934" s="14"/>
      <c r="COX934" s="14"/>
      <c r="COY934" s="14"/>
      <c r="COZ934" s="14"/>
      <c r="CPA934" s="14"/>
      <c r="CPB934" s="14"/>
      <c r="CPC934" s="14"/>
      <c r="CPD934" s="14"/>
      <c r="CPE934" s="14"/>
      <c r="CPF934" s="14"/>
      <c r="CPG934" s="14"/>
      <c r="CPH934" s="14"/>
      <c r="CPI934" s="14"/>
      <c r="CPJ934" s="14"/>
      <c r="CPK934" s="14"/>
      <c r="CPL934" s="14"/>
      <c r="CPM934" s="14"/>
      <c r="CPN934" s="14"/>
      <c r="CPO934" s="14"/>
      <c r="CPP934" s="14"/>
      <c r="CPQ934" s="14"/>
      <c r="CPR934" s="14"/>
      <c r="CPS934" s="14"/>
      <c r="CPT934" s="14"/>
      <c r="CPU934" s="14"/>
      <c r="CPV934" s="14"/>
      <c r="CPW934" s="14"/>
      <c r="CPX934" s="14"/>
      <c r="CPY934" s="14"/>
      <c r="CPZ934" s="14"/>
      <c r="CQA934" s="14"/>
      <c r="CQB934" s="14"/>
      <c r="CQC934" s="14"/>
      <c r="CQD934" s="14"/>
      <c r="CQE934" s="14"/>
      <c r="CQF934" s="14"/>
      <c r="CQG934" s="14"/>
      <c r="CQH934" s="14"/>
      <c r="CQI934" s="14"/>
      <c r="CQJ934" s="14"/>
      <c r="CQK934" s="14"/>
      <c r="CQL934" s="14"/>
      <c r="CQM934" s="14"/>
      <c r="CQN934" s="14"/>
      <c r="CQO934" s="14"/>
      <c r="CQP934" s="14"/>
      <c r="CQQ934" s="14"/>
      <c r="CQR934" s="14"/>
      <c r="CQS934" s="14"/>
      <c r="CQT934" s="14"/>
      <c r="CQU934" s="14"/>
      <c r="CQV934" s="14"/>
      <c r="CQW934" s="14"/>
      <c r="CQX934" s="14"/>
      <c r="CQY934" s="14"/>
      <c r="CQZ934" s="14"/>
      <c r="CRA934" s="14"/>
      <c r="CRB934" s="14"/>
      <c r="CRC934" s="14"/>
      <c r="CRD934" s="14"/>
      <c r="CRE934" s="14"/>
      <c r="CRF934" s="14"/>
      <c r="CRG934" s="14"/>
      <c r="CRH934" s="14"/>
      <c r="CRI934" s="14"/>
      <c r="CRJ934" s="14"/>
      <c r="CRK934" s="14"/>
      <c r="CRL934" s="14"/>
      <c r="CRM934" s="14"/>
      <c r="CRN934" s="14"/>
      <c r="CRO934" s="14"/>
      <c r="CRP934" s="14"/>
      <c r="CRQ934" s="14"/>
      <c r="CRR934" s="14"/>
      <c r="CRS934" s="14"/>
      <c r="CRT934" s="14"/>
      <c r="CRU934" s="14"/>
      <c r="CRV934" s="14"/>
      <c r="CRW934" s="14"/>
      <c r="CRX934" s="14"/>
      <c r="CRY934" s="14"/>
      <c r="CRZ934" s="14"/>
      <c r="CSA934" s="14"/>
      <c r="CSB934" s="14"/>
      <c r="CSC934" s="14"/>
      <c r="CSD934" s="14"/>
      <c r="CSE934" s="14"/>
      <c r="CSF934" s="14"/>
      <c r="CSG934" s="14"/>
      <c r="CSH934" s="14"/>
      <c r="CSI934" s="14"/>
      <c r="CSJ934" s="14"/>
      <c r="CSK934" s="14"/>
      <c r="CSL934" s="14"/>
      <c r="CSM934" s="14"/>
      <c r="CSN934" s="14"/>
      <c r="CSO934" s="14"/>
      <c r="CSP934" s="14"/>
      <c r="CSQ934" s="14"/>
      <c r="CSR934" s="14"/>
      <c r="CSS934" s="14"/>
      <c r="CST934" s="14"/>
      <c r="CSU934" s="14"/>
      <c r="CSV934" s="14"/>
      <c r="CSW934" s="14"/>
      <c r="CSX934" s="14"/>
      <c r="CSY934" s="14"/>
      <c r="CSZ934" s="14"/>
      <c r="CTA934" s="14"/>
      <c r="CTB934" s="14"/>
      <c r="CTC934" s="14"/>
      <c r="CTD934" s="14"/>
      <c r="CTE934" s="14"/>
      <c r="CTF934" s="14"/>
      <c r="CTG934" s="14"/>
      <c r="CTH934" s="14"/>
      <c r="CTI934" s="14"/>
      <c r="CTJ934" s="14"/>
      <c r="CTK934" s="14"/>
      <c r="CTL934" s="14"/>
      <c r="CTM934" s="14"/>
      <c r="CTN934" s="14"/>
      <c r="CTO934" s="14"/>
      <c r="CTP934" s="14"/>
      <c r="CTQ934" s="14"/>
      <c r="CTR934" s="14"/>
      <c r="CTS934" s="14"/>
      <c r="CTT934" s="14"/>
      <c r="CTU934" s="14"/>
      <c r="CTV934" s="14"/>
      <c r="CTW934" s="14"/>
      <c r="CTX934" s="14"/>
      <c r="CTY934" s="14"/>
      <c r="CTZ934" s="14"/>
      <c r="CUA934" s="14"/>
      <c r="CUB934" s="14"/>
      <c r="CUC934" s="14"/>
      <c r="CUD934" s="14"/>
      <c r="CUE934" s="14"/>
      <c r="CUF934" s="14"/>
      <c r="CUG934" s="14"/>
      <c r="CUH934" s="14"/>
      <c r="CUI934" s="14"/>
      <c r="CUJ934" s="14"/>
      <c r="CUK934" s="14"/>
      <c r="CUL934" s="14"/>
      <c r="CUM934" s="14"/>
      <c r="CUN934" s="14"/>
      <c r="CUO934" s="14"/>
      <c r="CUP934" s="14"/>
      <c r="CUQ934" s="14"/>
      <c r="CUR934" s="14"/>
      <c r="CUS934" s="14"/>
      <c r="CUT934" s="14"/>
      <c r="CUU934" s="14"/>
      <c r="CUV934" s="14"/>
      <c r="CUW934" s="14"/>
      <c r="CUX934" s="14"/>
      <c r="CUY934" s="14"/>
      <c r="CUZ934" s="14"/>
      <c r="CVA934" s="14"/>
      <c r="CVB934" s="14"/>
      <c r="CVC934" s="14"/>
      <c r="CVD934" s="14"/>
      <c r="CVE934" s="14"/>
      <c r="CVF934" s="14"/>
      <c r="CVG934" s="14"/>
      <c r="CVH934" s="14"/>
      <c r="CVI934" s="14"/>
      <c r="CVJ934" s="14"/>
      <c r="CVK934" s="14"/>
      <c r="CVL934" s="14"/>
      <c r="CVM934" s="14"/>
      <c r="CVN934" s="14"/>
      <c r="CVO934" s="14"/>
      <c r="CVP934" s="14"/>
      <c r="CVQ934" s="14"/>
      <c r="CVR934" s="14"/>
      <c r="CVS934" s="14"/>
      <c r="CVT934" s="14"/>
      <c r="CVU934" s="14"/>
      <c r="CVV934" s="14"/>
      <c r="CVW934" s="14"/>
      <c r="CVX934" s="14"/>
      <c r="CVY934" s="14"/>
      <c r="CVZ934" s="14"/>
      <c r="CWA934" s="14"/>
      <c r="CWB934" s="14"/>
      <c r="CWC934" s="14"/>
      <c r="CWD934" s="14"/>
      <c r="CWE934" s="14"/>
      <c r="CWF934" s="14"/>
      <c r="CWG934" s="14"/>
      <c r="CWH934" s="14"/>
      <c r="CWI934" s="14"/>
      <c r="CWJ934" s="14"/>
      <c r="CWK934" s="14"/>
      <c r="CWL934" s="14"/>
      <c r="CWM934" s="14"/>
      <c r="CWN934" s="14"/>
      <c r="CWO934" s="14"/>
      <c r="CWP934" s="14"/>
      <c r="CWQ934" s="14"/>
      <c r="CWR934" s="14"/>
      <c r="CWS934" s="14"/>
      <c r="CWT934" s="14"/>
      <c r="CWU934" s="14"/>
      <c r="CWV934" s="14"/>
      <c r="CWW934" s="14"/>
      <c r="CWX934" s="14"/>
      <c r="CWY934" s="14"/>
      <c r="CWZ934" s="14"/>
      <c r="CXA934" s="14"/>
      <c r="CXB934" s="14"/>
      <c r="CXC934" s="14"/>
      <c r="CXD934" s="14"/>
      <c r="CXE934" s="14"/>
      <c r="CXF934" s="14"/>
      <c r="CXG934" s="14"/>
      <c r="CXH934" s="14"/>
      <c r="CXI934" s="14"/>
      <c r="CXJ934" s="14"/>
      <c r="CXK934" s="14"/>
      <c r="CXL934" s="14"/>
      <c r="CXM934" s="14"/>
      <c r="CXN934" s="14"/>
      <c r="CXO934" s="14"/>
      <c r="CXP934" s="14"/>
      <c r="CXQ934" s="14"/>
      <c r="CXR934" s="14"/>
      <c r="CXS934" s="14"/>
      <c r="CXT934" s="14"/>
      <c r="CXU934" s="14"/>
      <c r="CXV934" s="14"/>
      <c r="CXW934" s="14"/>
      <c r="CXX934" s="14"/>
      <c r="CXY934" s="14"/>
      <c r="CXZ934" s="14"/>
      <c r="CYA934" s="14"/>
      <c r="CYB934" s="14"/>
      <c r="CYC934" s="14"/>
      <c r="CYD934" s="14"/>
      <c r="CYE934" s="14"/>
      <c r="CYF934" s="14"/>
      <c r="CYG934" s="14"/>
      <c r="CYH934" s="14"/>
      <c r="CYI934" s="14"/>
      <c r="CYJ934" s="14"/>
      <c r="CYK934" s="14"/>
      <c r="CYL934" s="14"/>
      <c r="CYM934" s="14"/>
      <c r="CYN934" s="14"/>
      <c r="CYO934" s="14"/>
      <c r="CYP934" s="14"/>
      <c r="CYQ934" s="14"/>
      <c r="CYR934" s="14"/>
      <c r="CYS934" s="14"/>
      <c r="CYT934" s="14"/>
      <c r="CYU934" s="14"/>
      <c r="CYV934" s="14"/>
      <c r="CYW934" s="14"/>
      <c r="CYX934" s="14"/>
      <c r="CYY934" s="14"/>
      <c r="CYZ934" s="14"/>
      <c r="CZA934" s="14"/>
      <c r="CZB934" s="14"/>
      <c r="CZC934" s="14"/>
      <c r="CZD934" s="14"/>
      <c r="CZE934" s="14"/>
      <c r="CZF934" s="14"/>
      <c r="CZG934" s="14"/>
      <c r="CZH934" s="14"/>
      <c r="CZI934" s="14"/>
      <c r="CZJ934" s="14"/>
      <c r="CZK934" s="14"/>
      <c r="CZL934" s="14"/>
      <c r="CZM934" s="14"/>
      <c r="CZN934" s="14"/>
      <c r="CZO934" s="14"/>
      <c r="CZP934" s="14"/>
      <c r="CZQ934" s="14"/>
      <c r="CZR934" s="14"/>
      <c r="CZS934" s="14"/>
      <c r="CZT934" s="14"/>
      <c r="CZU934" s="14"/>
      <c r="CZV934" s="14"/>
      <c r="CZW934" s="14"/>
      <c r="CZX934" s="14"/>
      <c r="CZY934" s="14"/>
      <c r="CZZ934" s="14"/>
      <c r="DAA934" s="14"/>
      <c r="DAB934" s="14"/>
      <c r="DAC934" s="14"/>
      <c r="DAD934" s="14"/>
      <c r="DAE934" s="14"/>
      <c r="DAF934" s="14"/>
      <c r="DAG934" s="14"/>
      <c r="DAH934" s="14"/>
      <c r="DAI934" s="14"/>
      <c r="DAJ934" s="14"/>
      <c r="DAK934" s="14"/>
      <c r="DAL934" s="14"/>
      <c r="DAM934" s="14"/>
      <c r="DAN934" s="14"/>
      <c r="DAO934" s="14"/>
      <c r="DAP934" s="14"/>
      <c r="DAQ934" s="14"/>
      <c r="DAR934" s="14"/>
      <c r="DAS934" s="14"/>
      <c r="DAT934" s="14"/>
      <c r="DAU934" s="14"/>
      <c r="DAV934" s="14"/>
      <c r="DAW934" s="14"/>
      <c r="DAX934" s="14"/>
      <c r="DAY934" s="14"/>
      <c r="DAZ934" s="14"/>
      <c r="DBA934" s="14"/>
      <c r="DBB934" s="14"/>
      <c r="DBC934" s="14"/>
      <c r="DBD934" s="14"/>
      <c r="DBE934" s="14"/>
      <c r="DBF934" s="14"/>
      <c r="DBG934" s="14"/>
      <c r="DBH934" s="14"/>
      <c r="DBI934" s="14"/>
      <c r="DBJ934" s="14"/>
      <c r="DBK934" s="14"/>
      <c r="DBL934" s="14"/>
      <c r="DBM934" s="14"/>
      <c r="DBN934" s="14"/>
      <c r="DBO934" s="14"/>
      <c r="DBP934" s="14"/>
      <c r="DBQ934" s="14"/>
      <c r="DBR934" s="14"/>
      <c r="DBS934" s="14"/>
      <c r="DBT934" s="14"/>
      <c r="DBU934" s="14"/>
      <c r="DBV934" s="14"/>
      <c r="DBW934" s="14"/>
      <c r="DBX934" s="14"/>
      <c r="DBY934" s="14"/>
      <c r="DBZ934" s="14"/>
      <c r="DCA934" s="14"/>
      <c r="DCB934" s="14"/>
      <c r="DCC934" s="14"/>
      <c r="DCD934" s="14"/>
      <c r="DCE934" s="14"/>
      <c r="DCF934" s="14"/>
      <c r="DCG934" s="14"/>
      <c r="DCH934" s="14"/>
      <c r="DCI934" s="14"/>
      <c r="DCJ934" s="14"/>
      <c r="DCK934" s="14"/>
      <c r="DCL934" s="14"/>
      <c r="DCM934" s="14"/>
      <c r="DCN934" s="14"/>
      <c r="DCO934" s="14"/>
      <c r="DCP934" s="14"/>
      <c r="DCQ934" s="14"/>
      <c r="DCR934" s="14"/>
      <c r="DCS934" s="14"/>
      <c r="DCT934" s="14"/>
      <c r="DCU934" s="14"/>
      <c r="DCV934" s="14"/>
      <c r="DCW934" s="14"/>
      <c r="DCX934" s="14"/>
      <c r="DCY934" s="14"/>
      <c r="DCZ934" s="14"/>
      <c r="DDA934" s="14"/>
      <c r="DDB934" s="14"/>
      <c r="DDC934" s="14"/>
      <c r="DDD934" s="14"/>
      <c r="DDE934" s="14"/>
      <c r="DDF934" s="14"/>
      <c r="DDG934" s="14"/>
      <c r="DDH934" s="14"/>
      <c r="DDI934" s="14"/>
      <c r="DDJ934" s="14"/>
      <c r="DDK934" s="14"/>
      <c r="DDL934" s="14"/>
      <c r="DDM934" s="14"/>
      <c r="DDN934" s="14"/>
      <c r="DDO934" s="14"/>
      <c r="DDP934" s="14"/>
      <c r="DDQ934" s="14"/>
      <c r="DDR934" s="14"/>
      <c r="DDS934" s="14"/>
      <c r="DDT934" s="14"/>
      <c r="DDU934" s="14"/>
      <c r="DDV934" s="14"/>
      <c r="DDW934" s="14"/>
      <c r="DDX934" s="14"/>
      <c r="DDY934" s="14"/>
      <c r="DDZ934" s="14"/>
      <c r="DEA934" s="14"/>
      <c r="DEB934" s="14"/>
      <c r="DEC934" s="14"/>
      <c r="DED934" s="14"/>
      <c r="DEE934" s="14"/>
      <c r="DEF934" s="14"/>
      <c r="DEG934" s="14"/>
      <c r="DEH934" s="14"/>
      <c r="DEI934" s="14"/>
      <c r="DEJ934" s="14"/>
      <c r="DEK934" s="14"/>
      <c r="DEL934" s="14"/>
      <c r="DEM934" s="14"/>
      <c r="DEN934" s="14"/>
      <c r="DEO934" s="14"/>
      <c r="DEP934" s="14"/>
      <c r="DEQ934" s="14"/>
      <c r="DER934" s="14"/>
      <c r="DES934" s="14"/>
      <c r="DET934" s="14"/>
      <c r="DEU934" s="14"/>
      <c r="DEV934" s="14"/>
      <c r="DEW934" s="14"/>
      <c r="DEX934" s="14"/>
      <c r="DEY934" s="14"/>
      <c r="DEZ934" s="14"/>
      <c r="DFA934" s="14"/>
      <c r="DFB934" s="14"/>
      <c r="DFC934" s="14"/>
      <c r="DFD934" s="14"/>
      <c r="DFE934" s="14"/>
      <c r="DFF934" s="14"/>
      <c r="DFG934" s="14"/>
      <c r="DFH934" s="14"/>
      <c r="DFI934" s="14"/>
      <c r="DFJ934" s="14"/>
      <c r="DFK934" s="14"/>
      <c r="DFL934" s="14"/>
      <c r="DFM934" s="14"/>
      <c r="DFN934" s="14"/>
      <c r="DFO934" s="14"/>
      <c r="DFP934" s="14"/>
      <c r="DFQ934" s="14"/>
      <c r="DFR934" s="14"/>
      <c r="DFS934" s="14"/>
      <c r="DFT934" s="14"/>
      <c r="DFU934" s="14"/>
      <c r="DFV934" s="14"/>
      <c r="DFW934" s="14"/>
      <c r="DFX934" s="14"/>
      <c r="DFY934" s="14"/>
      <c r="DFZ934" s="14"/>
      <c r="DGA934" s="14"/>
      <c r="DGB934" s="14"/>
      <c r="DGC934" s="14"/>
      <c r="DGD934" s="14"/>
      <c r="DGE934" s="14"/>
      <c r="DGF934" s="14"/>
      <c r="DGG934" s="14"/>
      <c r="DGH934" s="14"/>
      <c r="DGI934" s="14"/>
      <c r="DGJ934" s="14"/>
      <c r="DGK934" s="14"/>
      <c r="DGL934" s="14"/>
      <c r="DGM934" s="14"/>
      <c r="DGN934" s="14"/>
      <c r="DGO934" s="14"/>
      <c r="DGP934" s="14"/>
      <c r="DGQ934" s="14"/>
      <c r="DGR934" s="14"/>
      <c r="DGS934" s="14"/>
      <c r="DGT934" s="14"/>
      <c r="DGU934" s="14"/>
      <c r="DGV934" s="14"/>
      <c r="DGW934" s="14"/>
      <c r="DGX934" s="14"/>
      <c r="DGY934" s="14"/>
      <c r="DGZ934" s="14"/>
      <c r="DHA934" s="14"/>
      <c r="DHB934" s="14"/>
      <c r="DHC934" s="14"/>
      <c r="DHD934" s="14"/>
      <c r="DHE934" s="14"/>
      <c r="DHF934" s="14"/>
      <c r="DHG934" s="14"/>
      <c r="DHH934" s="14"/>
      <c r="DHI934" s="14"/>
      <c r="DHJ934" s="14"/>
      <c r="DHK934" s="14"/>
      <c r="DHL934" s="14"/>
      <c r="DHM934" s="14"/>
      <c r="DHN934" s="14"/>
      <c r="DHO934" s="14"/>
      <c r="DHP934" s="14"/>
      <c r="DHQ934" s="14"/>
      <c r="DHR934" s="14"/>
      <c r="DHS934" s="14"/>
      <c r="DHT934" s="14"/>
      <c r="DHU934" s="14"/>
      <c r="DHV934" s="14"/>
      <c r="DHW934" s="14"/>
      <c r="DHX934" s="14"/>
      <c r="DHY934" s="14"/>
      <c r="DHZ934" s="14"/>
      <c r="DIA934" s="14"/>
      <c r="DIB934" s="14"/>
      <c r="DIC934" s="14"/>
      <c r="DID934" s="14"/>
      <c r="DIE934" s="14"/>
      <c r="DIF934" s="14"/>
      <c r="DIG934" s="14"/>
      <c r="DIH934" s="14"/>
      <c r="DII934" s="14"/>
      <c r="DIJ934" s="14"/>
      <c r="DIK934" s="14"/>
      <c r="DIL934" s="14"/>
      <c r="DIM934" s="14"/>
      <c r="DIN934" s="14"/>
      <c r="DIO934" s="14"/>
      <c r="DIP934" s="14"/>
      <c r="DIQ934" s="14"/>
      <c r="DIR934" s="14"/>
      <c r="DIS934" s="14"/>
      <c r="DIT934" s="14"/>
      <c r="DIU934" s="14"/>
      <c r="DIV934" s="14"/>
      <c r="DIW934" s="14"/>
      <c r="DIX934" s="14"/>
      <c r="DIY934" s="14"/>
      <c r="DIZ934" s="14"/>
      <c r="DJA934" s="14"/>
      <c r="DJB934" s="14"/>
      <c r="DJC934" s="14"/>
      <c r="DJD934" s="14"/>
      <c r="DJE934" s="14"/>
      <c r="DJF934" s="14"/>
      <c r="DJG934" s="14"/>
      <c r="DJH934" s="14"/>
      <c r="DJI934" s="14"/>
      <c r="DJJ934" s="14"/>
      <c r="DJK934" s="14"/>
      <c r="DJL934" s="14"/>
      <c r="DJM934" s="14"/>
      <c r="DJN934" s="14"/>
      <c r="DJO934" s="14"/>
      <c r="DJP934" s="14"/>
      <c r="DJQ934" s="14"/>
      <c r="DJR934" s="14"/>
      <c r="DJS934" s="14"/>
      <c r="DJT934" s="14"/>
      <c r="DJU934" s="14"/>
      <c r="DJV934" s="14"/>
      <c r="DJW934" s="14"/>
      <c r="DJX934" s="14"/>
      <c r="DJY934" s="14"/>
      <c r="DJZ934" s="14"/>
      <c r="DKA934" s="14"/>
      <c r="DKB934" s="14"/>
      <c r="DKC934" s="14"/>
      <c r="DKD934" s="14"/>
      <c r="DKE934" s="14"/>
      <c r="DKF934" s="14"/>
      <c r="DKG934" s="14"/>
      <c r="DKH934" s="14"/>
      <c r="DKI934" s="14"/>
      <c r="DKJ934" s="14"/>
      <c r="DKK934" s="14"/>
      <c r="DKL934" s="14"/>
      <c r="DKM934" s="14"/>
      <c r="DKN934" s="14"/>
      <c r="DKO934" s="14"/>
      <c r="DKP934" s="14"/>
      <c r="DKQ934" s="14"/>
      <c r="DKR934" s="14"/>
      <c r="DKS934" s="14"/>
      <c r="DKT934" s="14"/>
      <c r="DKU934" s="14"/>
      <c r="DKV934" s="14"/>
      <c r="DKW934" s="14"/>
      <c r="DKX934" s="14"/>
      <c r="DKY934" s="14"/>
      <c r="DKZ934" s="14"/>
      <c r="DLA934" s="14"/>
      <c r="DLB934" s="14"/>
      <c r="DLC934" s="14"/>
      <c r="DLD934" s="14"/>
      <c r="DLE934" s="14"/>
      <c r="DLF934" s="14"/>
      <c r="DLG934" s="14"/>
      <c r="DLH934" s="14"/>
      <c r="DLI934" s="14"/>
      <c r="DLJ934" s="14"/>
      <c r="DLK934" s="14"/>
      <c r="DLL934" s="14"/>
      <c r="DLM934" s="14"/>
      <c r="DLN934" s="14"/>
      <c r="DLO934" s="14"/>
      <c r="DLP934" s="14"/>
      <c r="DLQ934" s="14"/>
      <c r="DLR934" s="14"/>
      <c r="DLS934" s="14"/>
      <c r="DLT934" s="14"/>
      <c r="DLU934" s="14"/>
      <c r="DLV934" s="14"/>
      <c r="DLW934" s="14"/>
      <c r="DLX934" s="14"/>
      <c r="DLY934" s="14"/>
      <c r="DLZ934" s="14"/>
      <c r="DMA934" s="14"/>
      <c r="DMB934" s="14"/>
      <c r="DMC934" s="14"/>
      <c r="DMD934" s="14"/>
      <c r="DME934" s="14"/>
      <c r="DMF934" s="14"/>
      <c r="DMG934" s="14"/>
      <c r="DMH934" s="14"/>
      <c r="DMI934" s="14"/>
      <c r="DMJ934" s="14"/>
      <c r="DMK934" s="14"/>
      <c r="DML934" s="14"/>
      <c r="DMM934" s="14"/>
      <c r="DMN934" s="14"/>
      <c r="DMO934" s="14"/>
      <c r="DMP934" s="14"/>
      <c r="DMQ934" s="14"/>
      <c r="DMR934" s="14"/>
      <c r="DMS934" s="14"/>
      <c r="DMT934" s="14"/>
      <c r="DMU934" s="14"/>
      <c r="DMV934" s="14"/>
      <c r="DMW934" s="14"/>
      <c r="DMX934" s="14"/>
      <c r="DMY934" s="14"/>
      <c r="DMZ934" s="14"/>
      <c r="DNA934" s="14"/>
      <c r="DNB934" s="14"/>
      <c r="DNC934" s="14"/>
      <c r="DND934" s="14"/>
      <c r="DNE934" s="14"/>
      <c r="DNF934" s="14"/>
      <c r="DNG934" s="14"/>
      <c r="DNH934" s="14"/>
      <c r="DNI934" s="14"/>
      <c r="DNJ934" s="14"/>
      <c r="DNK934" s="14"/>
      <c r="DNL934" s="14"/>
      <c r="DNM934" s="14"/>
      <c r="DNN934" s="14"/>
      <c r="DNO934" s="14"/>
      <c r="DNP934" s="14"/>
      <c r="DNQ934" s="14"/>
      <c r="DNR934" s="14"/>
      <c r="DNS934" s="14"/>
      <c r="DNT934" s="14"/>
      <c r="DNU934" s="14"/>
      <c r="DNV934" s="14"/>
      <c r="DNW934" s="14"/>
      <c r="DNX934" s="14"/>
      <c r="DNY934" s="14"/>
      <c r="DNZ934" s="14"/>
      <c r="DOA934" s="14"/>
      <c r="DOB934" s="14"/>
      <c r="DOC934" s="14"/>
      <c r="DOD934" s="14"/>
      <c r="DOE934" s="14"/>
      <c r="DOF934" s="14"/>
      <c r="DOG934" s="14"/>
      <c r="DOH934" s="14"/>
      <c r="DOI934" s="14"/>
      <c r="DOJ934" s="14"/>
      <c r="DOK934" s="14"/>
      <c r="DOL934" s="14"/>
      <c r="DOM934" s="14"/>
      <c r="DON934" s="14"/>
      <c r="DOO934" s="14"/>
      <c r="DOP934" s="14"/>
      <c r="DOQ934" s="14"/>
      <c r="DOR934" s="14"/>
      <c r="DOS934" s="14"/>
      <c r="DOT934" s="14"/>
      <c r="DOU934" s="14"/>
      <c r="DOV934" s="14"/>
      <c r="DOW934" s="14"/>
      <c r="DOX934" s="14"/>
      <c r="DOY934" s="14"/>
      <c r="DOZ934" s="14"/>
      <c r="DPA934" s="14"/>
      <c r="DPB934" s="14"/>
      <c r="DPC934" s="14"/>
      <c r="DPD934" s="14"/>
      <c r="DPE934" s="14"/>
      <c r="DPF934" s="14"/>
      <c r="DPG934" s="14"/>
      <c r="DPH934" s="14"/>
      <c r="DPI934" s="14"/>
      <c r="DPJ934" s="14"/>
      <c r="DPK934" s="14"/>
      <c r="DPL934" s="14"/>
      <c r="DPM934" s="14"/>
      <c r="DPN934" s="14"/>
      <c r="DPO934" s="14"/>
      <c r="DPP934" s="14"/>
      <c r="DPQ934" s="14"/>
      <c r="DPR934" s="14"/>
      <c r="DPS934" s="14"/>
      <c r="DPT934" s="14"/>
      <c r="DPU934" s="14"/>
      <c r="DPV934" s="14"/>
      <c r="DPW934" s="14"/>
      <c r="DPX934" s="14"/>
      <c r="DPY934" s="14"/>
      <c r="DPZ934" s="14"/>
      <c r="DQA934" s="14"/>
      <c r="DQB934" s="14"/>
      <c r="DQC934" s="14"/>
      <c r="DQD934" s="14"/>
      <c r="DQE934" s="14"/>
      <c r="DQF934" s="14"/>
      <c r="DQG934" s="14"/>
      <c r="DQH934" s="14"/>
      <c r="DQI934" s="14"/>
      <c r="DQJ934" s="14"/>
      <c r="DQK934" s="14"/>
      <c r="DQL934" s="14"/>
      <c r="DQM934" s="14"/>
      <c r="DQN934" s="14"/>
      <c r="DQO934" s="14"/>
      <c r="DQP934" s="14"/>
      <c r="DQQ934" s="14"/>
      <c r="DQR934" s="14"/>
      <c r="DQS934" s="14"/>
      <c r="DQT934" s="14"/>
      <c r="DQU934" s="14"/>
      <c r="DQV934" s="14"/>
      <c r="DQW934" s="14"/>
      <c r="DQX934" s="14"/>
      <c r="DQY934" s="14"/>
      <c r="DQZ934" s="14"/>
      <c r="DRA934" s="14"/>
      <c r="DRB934" s="14"/>
      <c r="DRC934" s="14"/>
      <c r="DRD934" s="14"/>
      <c r="DRE934" s="14"/>
      <c r="DRF934" s="14"/>
      <c r="DRG934" s="14"/>
      <c r="DRH934" s="14"/>
      <c r="DRI934" s="14"/>
      <c r="DRJ934" s="14"/>
      <c r="DRK934" s="14"/>
      <c r="DRL934" s="14"/>
      <c r="DRM934" s="14"/>
      <c r="DRN934" s="14"/>
      <c r="DRO934" s="14"/>
      <c r="DRP934" s="14"/>
      <c r="DRQ934" s="14"/>
      <c r="DRR934" s="14"/>
      <c r="DRS934" s="14"/>
      <c r="DRT934" s="14"/>
      <c r="DRU934" s="14"/>
      <c r="DRV934" s="14"/>
      <c r="DRW934" s="14"/>
      <c r="DRX934" s="14"/>
      <c r="DRY934" s="14"/>
      <c r="DRZ934" s="14"/>
      <c r="DSA934" s="14"/>
      <c r="DSB934" s="14"/>
      <c r="DSC934" s="14"/>
      <c r="DSD934" s="14"/>
      <c r="DSE934" s="14"/>
      <c r="DSF934" s="14"/>
      <c r="DSG934" s="14"/>
      <c r="DSH934" s="14"/>
      <c r="DSI934" s="14"/>
      <c r="DSJ934" s="14"/>
      <c r="DSK934" s="14"/>
      <c r="DSL934" s="14"/>
      <c r="DSM934" s="14"/>
      <c r="DSN934" s="14"/>
      <c r="DSO934" s="14"/>
      <c r="DSP934" s="14"/>
      <c r="DSQ934" s="14"/>
      <c r="DSR934" s="14"/>
      <c r="DSS934" s="14"/>
      <c r="DST934" s="14"/>
      <c r="DSU934" s="14"/>
      <c r="DSV934" s="14"/>
      <c r="DSW934" s="14"/>
      <c r="DSX934" s="14"/>
      <c r="DSY934" s="14"/>
      <c r="DSZ934" s="14"/>
      <c r="DTA934" s="14"/>
      <c r="DTB934" s="14"/>
      <c r="DTC934" s="14"/>
      <c r="DTD934" s="14"/>
      <c r="DTE934" s="14"/>
      <c r="DTF934" s="14"/>
      <c r="DTG934" s="14"/>
      <c r="DTH934" s="14"/>
      <c r="DTI934" s="14"/>
      <c r="DTJ934" s="14"/>
      <c r="DTK934" s="14"/>
      <c r="DTL934" s="14"/>
      <c r="DTM934" s="14"/>
      <c r="DTN934" s="14"/>
      <c r="DTO934" s="14"/>
      <c r="DTP934" s="14"/>
      <c r="DTQ934" s="14"/>
      <c r="DTR934" s="14"/>
      <c r="DTS934" s="14"/>
      <c r="DTT934" s="14"/>
      <c r="DTU934" s="14"/>
      <c r="DTV934" s="14"/>
      <c r="DTW934" s="14"/>
      <c r="DTX934" s="14"/>
      <c r="DTY934" s="14"/>
      <c r="DTZ934" s="14"/>
      <c r="DUA934" s="14"/>
      <c r="DUB934" s="14"/>
      <c r="DUC934" s="14"/>
      <c r="DUD934" s="14"/>
      <c r="DUE934" s="14"/>
      <c r="DUF934" s="14"/>
      <c r="DUG934" s="14"/>
      <c r="DUH934" s="14"/>
      <c r="DUI934" s="14"/>
      <c r="DUJ934" s="14"/>
      <c r="DUK934" s="14"/>
      <c r="DUL934" s="14"/>
      <c r="DUM934" s="14"/>
      <c r="DUN934" s="14"/>
      <c r="DUO934" s="14"/>
      <c r="DUP934" s="14"/>
      <c r="DUQ934" s="14"/>
      <c r="DUR934" s="14"/>
      <c r="DUS934" s="14"/>
      <c r="DUT934" s="14"/>
      <c r="DUU934" s="14"/>
      <c r="DUV934" s="14"/>
      <c r="DUW934" s="14"/>
      <c r="DUX934" s="14"/>
      <c r="DUY934" s="14"/>
      <c r="DUZ934" s="14"/>
      <c r="DVA934" s="14"/>
      <c r="DVB934" s="14"/>
      <c r="DVC934" s="14"/>
      <c r="DVD934" s="14"/>
      <c r="DVE934" s="14"/>
      <c r="DVF934" s="14"/>
      <c r="DVG934" s="14"/>
      <c r="DVH934" s="14"/>
      <c r="DVI934" s="14"/>
      <c r="DVJ934" s="14"/>
      <c r="DVK934" s="14"/>
      <c r="DVL934" s="14"/>
      <c r="DVM934" s="14"/>
      <c r="DVN934" s="14"/>
      <c r="DVO934" s="14"/>
      <c r="DVP934" s="14"/>
      <c r="DVQ934" s="14"/>
      <c r="DVR934" s="14"/>
      <c r="DVS934" s="14"/>
      <c r="DVT934" s="14"/>
      <c r="DVU934" s="14"/>
      <c r="DVV934" s="14"/>
      <c r="DVW934" s="14"/>
      <c r="DVX934" s="14"/>
      <c r="DVY934" s="14"/>
      <c r="DVZ934" s="14"/>
      <c r="DWA934" s="14"/>
      <c r="DWB934" s="14"/>
      <c r="DWC934" s="14"/>
      <c r="DWD934" s="14"/>
      <c r="DWE934" s="14"/>
      <c r="DWF934" s="14"/>
      <c r="DWG934" s="14"/>
      <c r="DWH934" s="14"/>
      <c r="DWI934" s="14"/>
      <c r="DWJ934" s="14"/>
      <c r="DWK934" s="14"/>
      <c r="DWL934" s="14"/>
      <c r="DWM934" s="14"/>
      <c r="DWN934" s="14"/>
      <c r="DWO934" s="14"/>
      <c r="DWP934" s="14"/>
      <c r="DWQ934" s="14"/>
      <c r="DWR934" s="14"/>
      <c r="DWS934" s="14"/>
      <c r="DWT934" s="14"/>
      <c r="DWU934" s="14"/>
      <c r="DWV934" s="14"/>
      <c r="DWW934" s="14"/>
      <c r="DWX934" s="14"/>
      <c r="DWY934" s="14"/>
      <c r="DWZ934" s="14"/>
      <c r="DXA934" s="14"/>
      <c r="DXB934" s="14"/>
      <c r="DXC934" s="14"/>
      <c r="DXD934" s="14"/>
      <c r="DXE934" s="14"/>
      <c r="DXF934" s="14"/>
      <c r="DXG934" s="14"/>
      <c r="DXH934" s="14"/>
      <c r="DXI934" s="14"/>
      <c r="DXJ934" s="14"/>
      <c r="DXK934" s="14"/>
      <c r="DXL934" s="14"/>
      <c r="DXM934" s="14"/>
      <c r="DXN934" s="14"/>
      <c r="DXO934" s="14"/>
      <c r="DXP934" s="14"/>
      <c r="DXQ934" s="14"/>
      <c r="DXR934" s="14"/>
      <c r="DXS934" s="14"/>
      <c r="DXT934" s="14"/>
      <c r="DXU934" s="14"/>
      <c r="DXV934" s="14"/>
      <c r="DXW934" s="14"/>
      <c r="DXX934" s="14"/>
      <c r="DXY934" s="14"/>
      <c r="DXZ934" s="14"/>
      <c r="DYA934" s="14"/>
      <c r="DYB934" s="14"/>
      <c r="DYC934" s="14"/>
      <c r="DYD934" s="14"/>
      <c r="DYE934" s="14"/>
      <c r="DYF934" s="14"/>
      <c r="DYG934" s="14"/>
      <c r="DYH934" s="14"/>
      <c r="DYI934" s="14"/>
      <c r="DYJ934" s="14"/>
      <c r="DYK934" s="14"/>
      <c r="DYL934" s="14"/>
      <c r="DYM934" s="14"/>
      <c r="DYN934" s="14"/>
      <c r="DYO934" s="14"/>
      <c r="DYP934" s="14"/>
      <c r="DYQ934" s="14"/>
      <c r="DYR934" s="14"/>
      <c r="DYS934" s="14"/>
      <c r="DYT934" s="14"/>
      <c r="DYU934" s="14"/>
      <c r="DYV934" s="14"/>
      <c r="DYW934" s="14"/>
      <c r="DYX934" s="14"/>
      <c r="DYY934" s="14"/>
      <c r="DYZ934" s="14"/>
      <c r="DZA934" s="14"/>
      <c r="DZB934" s="14"/>
      <c r="DZC934" s="14"/>
      <c r="DZD934" s="14"/>
      <c r="DZE934" s="14"/>
      <c r="DZF934" s="14"/>
      <c r="DZG934" s="14"/>
      <c r="DZH934" s="14"/>
      <c r="DZI934" s="14"/>
      <c r="DZJ934" s="14"/>
      <c r="DZK934" s="14"/>
      <c r="DZL934" s="14"/>
      <c r="DZM934" s="14"/>
      <c r="DZN934" s="14"/>
      <c r="DZO934" s="14"/>
      <c r="DZP934" s="14"/>
      <c r="DZQ934" s="14"/>
      <c r="DZR934" s="14"/>
      <c r="DZS934" s="14"/>
      <c r="DZT934" s="14"/>
      <c r="DZU934" s="14"/>
      <c r="DZV934" s="14"/>
      <c r="DZW934" s="14"/>
      <c r="DZX934" s="14"/>
      <c r="DZY934" s="14"/>
      <c r="DZZ934" s="14"/>
      <c r="EAA934" s="14"/>
      <c r="EAB934" s="14"/>
      <c r="EAC934" s="14"/>
      <c r="EAD934" s="14"/>
      <c r="EAE934" s="14"/>
      <c r="EAF934" s="14"/>
      <c r="EAG934" s="14"/>
      <c r="EAH934" s="14"/>
      <c r="EAI934" s="14"/>
      <c r="EAJ934" s="14"/>
      <c r="EAK934" s="14"/>
      <c r="EAL934" s="14"/>
      <c r="EAM934" s="14"/>
      <c r="EAN934" s="14"/>
      <c r="EAO934" s="14"/>
      <c r="EAP934" s="14"/>
      <c r="EAQ934" s="14"/>
      <c r="EAR934" s="14"/>
      <c r="EAS934" s="14"/>
      <c r="EAT934" s="14"/>
      <c r="EAU934" s="14"/>
      <c r="EAV934" s="14"/>
      <c r="EAW934" s="14"/>
      <c r="EAX934" s="14"/>
      <c r="EAY934" s="14"/>
      <c r="EAZ934" s="14"/>
      <c r="EBA934" s="14"/>
      <c r="EBB934" s="14"/>
      <c r="EBC934" s="14"/>
      <c r="EBD934" s="14"/>
      <c r="EBE934" s="14"/>
      <c r="EBF934" s="14"/>
      <c r="EBG934" s="14"/>
      <c r="EBH934" s="14"/>
      <c r="EBI934" s="14"/>
      <c r="EBJ934" s="14"/>
      <c r="EBK934" s="14"/>
      <c r="EBL934" s="14"/>
      <c r="EBM934" s="14"/>
      <c r="EBN934" s="14"/>
      <c r="EBO934" s="14"/>
      <c r="EBP934" s="14"/>
      <c r="EBQ934" s="14"/>
      <c r="EBR934" s="14"/>
      <c r="EBS934" s="14"/>
      <c r="EBT934" s="14"/>
      <c r="EBU934" s="14"/>
      <c r="EBV934" s="14"/>
      <c r="EBW934" s="14"/>
      <c r="EBX934" s="14"/>
      <c r="EBY934" s="14"/>
      <c r="EBZ934" s="14"/>
      <c r="ECA934" s="14"/>
      <c r="ECB934" s="14"/>
      <c r="ECC934" s="14"/>
      <c r="ECD934" s="14"/>
      <c r="ECE934" s="14"/>
      <c r="ECF934" s="14"/>
      <c r="ECG934" s="14"/>
      <c r="ECH934" s="14"/>
      <c r="ECI934" s="14"/>
      <c r="ECJ934" s="14"/>
      <c r="ECK934" s="14"/>
      <c r="ECL934" s="14"/>
      <c r="ECM934" s="14"/>
      <c r="ECN934" s="14"/>
      <c r="ECO934" s="14"/>
      <c r="ECP934" s="14"/>
      <c r="ECQ934" s="14"/>
      <c r="ECR934" s="14"/>
      <c r="ECS934" s="14"/>
      <c r="ECT934" s="14"/>
      <c r="ECU934" s="14"/>
      <c r="ECV934" s="14"/>
      <c r="ECW934" s="14"/>
      <c r="ECX934" s="14"/>
      <c r="ECY934" s="14"/>
      <c r="ECZ934" s="14"/>
      <c r="EDA934" s="14"/>
      <c r="EDB934" s="14"/>
      <c r="EDC934" s="14"/>
      <c r="EDD934" s="14"/>
      <c r="EDE934" s="14"/>
      <c r="EDF934" s="14"/>
      <c r="EDG934" s="14"/>
      <c r="EDH934" s="14"/>
      <c r="EDI934" s="14"/>
      <c r="EDJ934" s="14"/>
      <c r="EDK934" s="14"/>
      <c r="EDL934" s="14"/>
      <c r="EDM934" s="14"/>
      <c r="EDN934" s="14"/>
      <c r="EDO934" s="14"/>
      <c r="EDP934" s="14"/>
      <c r="EDQ934" s="14"/>
      <c r="EDR934" s="14"/>
      <c r="EDS934" s="14"/>
      <c r="EDT934" s="14"/>
      <c r="EDU934" s="14"/>
      <c r="EDV934" s="14"/>
      <c r="EDW934" s="14"/>
      <c r="EDX934" s="14"/>
      <c r="EDY934" s="14"/>
      <c r="EDZ934" s="14"/>
      <c r="EEA934" s="14"/>
      <c r="EEB934" s="14"/>
      <c r="EEC934" s="14"/>
      <c r="EED934" s="14"/>
      <c r="EEE934" s="14"/>
      <c r="EEF934" s="14"/>
      <c r="EEG934" s="14"/>
      <c r="EEH934" s="14"/>
      <c r="EEI934" s="14"/>
      <c r="EEJ934" s="14"/>
      <c r="EEK934" s="14"/>
      <c r="EEL934" s="14"/>
      <c r="EEM934" s="14"/>
      <c r="EEN934" s="14"/>
      <c r="EEO934" s="14"/>
      <c r="EEP934" s="14"/>
      <c r="EEQ934" s="14"/>
      <c r="EER934" s="14"/>
      <c r="EES934" s="14"/>
      <c r="EET934" s="14"/>
      <c r="EEU934" s="14"/>
      <c r="EEV934" s="14"/>
      <c r="EEW934" s="14"/>
      <c r="EEX934" s="14"/>
      <c r="EEY934" s="14"/>
      <c r="EEZ934" s="14"/>
      <c r="EFA934" s="14"/>
      <c r="EFB934" s="14"/>
      <c r="EFC934" s="14"/>
      <c r="EFD934" s="14"/>
      <c r="EFE934" s="14"/>
      <c r="EFF934" s="14"/>
      <c r="EFG934" s="14"/>
      <c r="EFH934" s="14"/>
      <c r="EFI934" s="14"/>
      <c r="EFJ934" s="14"/>
      <c r="EFK934" s="14"/>
      <c r="EFL934" s="14"/>
      <c r="EFM934" s="14"/>
      <c r="EFN934" s="14"/>
      <c r="EFO934" s="14"/>
      <c r="EFP934" s="14"/>
      <c r="EFQ934" s="14"/>
      <c r="EFR934" s="14"/>
      <c r="EFS934" s="14"/>
      <c r="EFT934" s="14"/>
      <c r="EFU934" s="14"/>
      <c r="EFV934" s="14"/>
      <c r="EFW934" s="14"/>
      <c r="EFX934" s="14"/>
      <c r="EFY934" s="14"/>
      <c r="EFZ934" s="14"/>
      <c r="EGA934" s="14"/>
      <c r="EGB934" s="14"/>
      <c r="EGC934" s="14"/>
      <c r="EGD934" s="14"/>
      <c r="EGE934" s="14"/>
      <c r="EGF934" s="14"/>
      <c r="EGG934" s="14"/>
      <c r="EGH934" s="14"/>
      <c r="EGI934" s="14"/>
      <c r="EGJ934" s="14"/>
      <c r="EGK934" s="14"/>
      <c r="EGL934" s="14"/>
      <c r="EGM934" s="14"/>
      <c r="EGN934" s="14"/>
      <c r="EGO934" s="14"/>
      <c r="EGP934" s="14"/>
      <c r="EGQ934" s="14"/>
      <c r="EGR934" s="14"/>
      <c r="EGS934" s="14"/>
      <c r="EGT934" s="14"/>
      <c r="EGU934" s="14"/>
      <c r="EGV934" s="14"/>
      <c r="EGW934" s="14"/>
      <c r="EGX934" s="14"/>
      <c r="EGY934" s="14"/>
      <c r="EGZ934" s="14"/>
      <c r="EHA934" s="14"/>
      <c r="EHB934" s="14"/>
      <c r="EHC934" s="14"/>
      <c r="EHD934" s="14"/>
      <c r="EHE934" s="14"/>
      <c r="EHF934" s="14"/>
      <c r="EHG934" s="14"/>
      <c r="EHH934" s="14"/>
      <c r="EHI934" s="14"/>
      <c r="EHJ934" s="14"/>
      <c r="EHK934" s="14"/>
      <c r="EHL934" s="14"/>
      <c r="EHM934" s="14"/>
      <c r="EHN934" s="14"/>
      <c r="EHO934" s="14"/>
      <c r="EHP934" s="14"/>
      <c r="EHQ934" s="14"/>
      <c r="EHR934" s="14"/>
      <c r="EHS934" s="14"/>
      <c r="EHT934" s="14"/>
      <c r="EHU934" s="14"/>
      <c r="EHV934" s="14"/>
      <c r="EHW934" s="14"/>
      <c r="EHX934" s="14"/>
      <c r="EHY934" s="14"/>
      <c r="EHZ934" s="14"/>
      <c r="EIA934" s="14"/>
      <c r="EIB934" s="14"/>
      <c r="EIC934" s="14"/>
      <c r="EID934" s="14"/>
      <c r="EIE934" s="14"/>
      <c r="EIF934" s="14"/>
      <c r="EIG934" s="14"/>
      <c r="EIH934" s="14"/>
      <c r="EII934" s="14"/>
      <c r="EIJ934" s="14"/>
      <c r="EIK934" s="14"/>
      <c r="EIL934" s="14"/>
      <c r="EIM934" s="14"/>
      <c r="EIN934" s="14"/>
      <c r="EIO934" s="14"/>
      <c r="EIP934" s="14"/>
      <c r="EIQ934" s="14"/>
      <c r="EIR934" s="14"/>
      <c r="EIS934" s="14"/>
      <c r="EIT934" s="14"/>
      <c r="EIU934" s="14"/>
      <c r="EIV934" s="14"/>
      <c r="EIW934" s="14"/>
      <c r="EIX934" s="14"/>
      <c r="EIY934" s="14"/>
      <c r="EIZ934" s="14"/>
      <c r="EJA934" s="14"/>
      <c r="EJB934" s="14"/>
      <c r="EJC934" s="14"/>
      <c r="EJD934" s="14"/>
      <c r="EJE934" s="14"/>
      <c r="EJF934" s="14"/>
      <c r="EJG934" s="14"/>
      <c r="EJH934" s="14"/>
      <c r="EJI934" s="14"/>
      <c r="EJJ934" s="14"/>
      <c r="EJK934" s="14"/>
      <c r="EJL934" s="14"/>
      <c r="EJM934" s="14"/>
      <c r="EJN934" s="14"/>
      <c r="EJO934" s="14"/>
      <c r="EJP934" s="14"/>
      <c r="EJQ934" s="14"/>
      <c r="EJR934" s="14"/>
      <c r="EJS934" s="14"/>
      <c r="EJT934" s="14"/>
      <c r="EJU934" s="14"/>
      <c r="EJV934" s="14"/>
      <c r="EJW934" s="14"/>
      <c r="EJX934" s="14"/>
      <c r="EJY934" s="14"/>
      <c r="EJZ934" s="14"/>
      <c r="EKA934" s="14"/>
      <c r="EKB934" s="14"/>
      <c r="EKC934" s="14"/>
      <c r="EKD934" s="14"/>
      <c r="EKE934" s="14"/>
      <c r="EKF934" s="14"/>
      <c r="EKG934" s="14"/>
      <c r="EKH934" s="14"/>
      <c r="EKI934" s="14"/>
      <c r="EKJ934" s="14"/>
      <c r="EKK934" s="14"/>
      <c r="EKL934" s="14"/>
      <c r="EKM934" s="14"/>
      <c r="EKN934" s="14"/>
      <c r="EKO934" s="14"/>
      <c r="EKP934" s="14"/>
      <c r="EKQ934" s="14"/>
      <c r="EKR934" s="14"/>
      <c r="EKS934" s="14"/>
      <c r="EKT934" s="14"/>
      <c r="EKU934" s="14"/>
      <c r="EKV934" s="14"/>
      <c r="EKW934" s="14"/>
      <c r="EKX934" s="14"/>
      <c r="EKY934" s="14"/>
      <c r="EKZ934" s="14"/>
      <c r="ELA934" s="14"/>
      <c r="ELB934" s="14"/>
      <c r="ELC934" s="14"/>
      <c r="ELD934" s="14"/>
      <c r="ELE934" s="14"/>
      <c r="ELF934" s="14"/>
      <c r="ELG934" s="14"/>
      <c r="ELH934" s="14"/>
      <c r="ELI934" s="14"/>
      <c r="ELJ934" s="14"/>
      <c r="ELK934" s="14"/>
      <c r="ELL934" s="14"/>
      <c r="ELM934" s="14"/>
      <c r="ELN934" s="14"/>
      <c r="ELO934" s="14"/>
      <c r="ELP934" s="14"/>
      <c r="ELQ934" s="14"/>
      <c r="ELR934" s="14"/>
      <c r="ELS934" s="14"/>
      <c r="ELT934" s="14"/>
      <c r="ELU934" s="14"/>
      <c r="ELV934" s="14"/>
      <c r="ELW934" s="14"/>
      <c r="ELX934" s="14"/>
      <c r="ELY934" s="14"/>
      <c r="ELZ934" s="14"/>
      <c r="EMA934" s="14"/>
      <c r="EMB934" s="14"/>
      <c r="EMC934" s="14"/>
      <c r="EMD934" s="14"/>
      <c r="EME934" s="14"/>
      <c r="EMF934" s="14"/>
      <c r="EMG934" s="14"/>
      <c r="EMH934" s="14"/>
      <c r="EMI934" s="14"/>
      <c r="EMJ934" s="14"/>
      <c r="EMK934" s="14"/>
      <c r="EML934" s="14"/>
      <c r="EMM934" s="14"/>
      <c r="EMN934" s="14"/>
      <c r="EMO934" s="14"/>
      <c r="EMP934" s="14"/>
      <c r="EMQ934" s="14"/>
      <c r="EMR934" s="14"/>
      <c r="EMS934" s="14"/>
      <c r="EMT934" s="14"/>
      <c r="EMU934" s="14"/>
      <c r="EMV934" s="14"/>
      <c r="EMW934" s="14"/>
      <c r="EMX934" s="14"/>
      <c r="EMY934" s="14"/>
      <c r="EMZ934" s="14"/>
      <c r="ENA934" s="14"/>
      <c r="ENB934" s="14"/>
      <c r="ENC934" s="14"/>
      <c r="END934" s="14"/>
      <c r="ENE934" s="14"/>
      <c r="ENF934" s="14"/>
      <c r="ENG934" s="14"/>
      <c r="ENH934" s="14"/>
      <c r="ENI934" s="14"/>
      <c r="ENJ934" s="14"/>
      <c r="ENK934" s="14"/>
      <c r="ENL934" s="14"/>
      <c r="ENM934" s="14"/>
      <c r="ENN934" s="14"/>
      <c r="ENO934" s="14"/>
      <c r="ENP934" s="14"/>
      <c r="ENQ934" s="14"/>
      <c r="ENR934" s="14"/>
      <c r="ENS934" s="14"/>
      <c r="ENT934" s="14"/>
      <c r="ENU934" s="14"/>
      <c r="ENV934" s="14"/>
      <c r="ENW934" s="14"/>
      <c r="ENX934" s="14"/>
      <c r="ENY934" s="14"/>
      <c r="ENZ934" s="14"/>
      <c r="EOA934" s="14"/>
      <c r="EOB934" s="14"/>
      <c r="EOC934" s="14"/>
      <c r="EOD934" s="14"/>
      <c r="EOE934" s="14"/>
      <c r="EOF934" s="14"/>
      <c r="EOG934" s="14"/>
      <c r="EOH934" s="14"/>
      <c r="EOI934" s="14"/>
      <c r="EOJ934" s="14"/>
      <c r="EOK934" s="14"/>
      <c r="EOL934" s="14"/>
      <c r="EOM934" s="14"/>
      <c r="EON934" s="14"/>
      <c r="EOO934" s="14"/>
      <c r="EOP934" s="14"/>
      <c r="EOQ934" s="14"/>
      <c r="EOR934" s="14"/>
      <c r="EOS934" s="14"/>
      <c r="EOT934" s="14"/>
      <c r="EOU934" s="14"/>
      <c r="EOV934" s="14"/>
      <c r="EOW934" s="14"/>
      <c r="EOX934" s="14"/>
      <c r="EOY934" s="14"/>
      <c r="EOZ934" s="14"/>
      <c r="EPA934" s="14"/>
      <c r="EPB934" s="14"/>
      <c r="EPC934" s="14"/>
      <c r="EPD934" s="14"/>
      <c r="EPE934" s="14"/>
      <c r="EPF934" s="14"/>
      <c r="EPG934" s="14"/>
      <c r="EPH934" s="14"/>
      <c r="EPI934" s="14"/>
      <c r="EPJ934" s="14"/>
      <c r="EPK934" s="14"/>
      <c r="EPL934" s="14"/>
      <c r="EPM934" s="14"/>
      <c r="EPN934" s="14"/>
      <c r="EPO934" s="14"/>
      <c r="EPP934" s="14"/>
      <c r="EPQ934" s="14"/>
      <c r="EPR934" s="14"/>
      <c r="EPS934" s="14"/>
      <c r="EPT934" s="14"/>
      <c r="EPU934" s="14"/>
      <c r="EPV934" s="14"/>
      <c r="EPW934" s="14"/>
      <c r="EPX934" s="14"/>
      <c r="EPY934" s="14"/>
      <c r="EPZ934" s="14"/>
      <c r="EQA934" s="14"/>
      <c r="EQB934" s="14"/>
      <c r="EQC934" s="14"/>
      <c r="EQD934" s="14"/>
      <c r="EQE934" s="14"/>
      <c r="EQF934" s="14"/>
      <c r="EQG934" s="14"/>
      <c r="EQH934" s="14"/>
      <c r="EQI934" s="14"/>
      <c r="EQJ934" s="14"/>
      <c r="EQK934" s="14"/>
      <c r="EQL934" s="14"/>
      <c r="EQM934" s="14"/>
      <c r="EQN934" s="14"/>
      <c r="EQO934" s="14"/>
      <c r="EQP934" s="14"/>
      <c r="EQQ934" s="14"/>
      <c r="EQR934" s="14"/>
      <c r="EQS934" s="14"/>
      <c r="EQT934" s="14"/>
      <c r="EQU934" s="14"/>
      <c r="EQV934" s="14"/>
      <c r="EQW934" s="14"/>
      <c r="EQX934" s="14"/>
      <c r="EQY934" s="14"/>
      <c r="EQZ934" s="14"/>
      <c r="ERA934" s="14"/>
      <c r="ERB934" s="14"/>
      <c r="ERC934" s="14"/>
      <c r="ERD934" s="14"/>
      <c r="ERE934" s="14"/>
      <c r="ERF934" s="14"/>
      <c r="ERG934" s="14"/>
      <c r="ERH934" s="14"/>
      <c r="ERI934" s="14"/>
      <c r="ERJ934" s="14"/>
      <c r="ERK934" s="14"/>
      <c r="ERL934" s="14"/>
      <c r="ERM934" s="14"/>
      <c r="ERN934" s="14"/>
      <c r="ERO934" s="14"/>
      <c r="ERP934" s="14"/>
      <c r="ERQ934" s="14"/>
      <c r="ERR934" s="14"/>
      <c r="ERS934" s="14"/>
      <c r="ERT934" s="14"/>
      <c r="ERU934" s="14"/>
      <c r="ERV934" s="14"/>
      <c r="ERW934" s="14"/>
      <c r="ERX934" s="14"/>
      <c r="ERY934" s="14"/>
      <c r="ERZ934" s="14"/>
      <c r="ESA934" s="14"/>
      <c r="ESB934" s="14"/>
      <c r="ESC934" s="14"/>
      <c r="ESD934" s="14"/>
      <c r="ESE934" s="14"/>
      <c r="ESF934" s="14"/>
      <c r="ESG934" s="14"/>
      <c r="ESH934" s="14"/>
      <c r="ESI934" s="14"/>
      <c r="ESJ934" s="14"/>
      <c r="ESK934" s="14"/>
      <c r="ESL934" s="14"/>
      <c r="ESM934" s="14"/>
      <c r="ESN934" s="14"/>
      <c r="ESO934" s="14"/>
      <c r="ESP934" s="14"/>
      <c r="ESQ934" s="14"/>
      <c r="ESR934" s="14"/>
      <c r="ESS934" s="14"/>
      <c r="EST934" s="14"/>
      <c r="ESU934" s="14"/>
      <c r="ESV934" s="14"/>
      <c r="ESW934" s="14"/>
      <c r="ESX934" s="14"/>
      <c r="ESY934" s="14"/>
      <c r="ESZ934" s="14"/>
      <c r="ETA934" s="14"/>
      <c r="ETB934" s="14"/>
      <c r="ETC934" s="14"/>
      <c r="ETD934" s="14"/>
      <c r="ETE934" s="14"/>
      <c r="ETF934" s="14"/>
      <c r="ETG934" s="14"/>
      <c r="ETH934" s="14"/>
      <c r="ETI934" s="14"/>
      <c r="ETJ934" s="14"/>
      <c r="ETK934" s="14"/>
      <c r="ETL934" s="14"/>
      <c r="ETM934" s="14"/>
      <c r="ETN934" s="14"/>
      <c r="ETO934" s="14"/>
      <c r="ETP934" s="14"/>
      <c r="ETQ934" s="14"/>
      <c r="ETR934" s="14"/>
      <c r="ETS934" s="14"/>
      <c r="ETT934" s="14"/>
      <c r="ETU934" s="14"/>
      <c r="ETV934" s="14"/>
      <c r="ETW934" s="14"/>
      <c r="ETX934" s="14"/>
      <c r="ETY934" s="14"/>
      <c r="ETZ934" s="14"/>
      <c r="EUA934" s="14"/>
      <c r="EUB934" s="14"/>
      <c r="EUC934" s="14"/>
      <c r="EUD934" s="14"/>
      <c r="EUE934" s="14"/>
      <c r="EUF934" s="14"/>
      <c r="EUG934" s="14"/>
      <c r="EUH934" s="14"/>
      <c r="EUI934" s="14"/>
      <c r="EUJ934" s="14"/>
      <c r="EUK934" s="14"/>
      <c r="EUL934" s="14"/>
      <c r="EUM934" s="14"/>
      <c r="EUN934" s="14"/>
      <c r="EUO934" s="14"/>
      <c r="EUP934" s="14"/>
      <c r="EUQ934" s="14"/>
      <c r="EUR934" s="14"/>
      <c r="EUS934" s="14"/>
      <c r="EUT934" s="14"/>
      <c r="EUU934" s="14"/>
      <c r="EUV934" s="14"/>
      <c r="EUW934" s="14"/>
      <c r="EUX934" s="14"/>
      <c r="EUY934" s="14"/>
      <c r="EUZ934" s="14"/>
      <c r="EVA934" s="14"/>
      <c r="EVB934" s="14"/>
      <c r="EVC934" s="14"/>
      <c r="EVD934" s="14"/>
      <c r="EVE934" s="14"/>
      <c r="EVF934" s="14"/>
      <c r="EVG934" s="14"/>
      <c r="EVH934" s="14"/>
      <c r="EVI934" s="14"/>
      <c r="EVJ934" s="14"/>
      <c r="EVK934" s="14"/>
      <c r="EVL934" s="14"/>
      <c r="EVM934" s="14"/>
      <c r="EVN934" s="14"/>
      <c r="EVO934" s="14"/>
      <c r="EVP934" s="14"/>
      <c r="EVQ934" s="14"/>
      <c r="EVR934" s="14"/>
      <c r="EVS934" s="14"/>
      <c r="EVT934" s="14"/>
      <c r="EVU934" s="14"/>
      <c r="EVV934" s="14"/>
      <c r="EVW934" s="14"/>
      <c r="EVX934" s="14"/>
      <c r="EVY934" s="14"/>
      <c r="EVZ934" s="14"/>
      <c r="EWA934" s="14"/>
      <c r="EWB934" s="14"/>
      <c r="EWC934" s="14"/>
      <c r="EWD934" s="14"/>
      <c r="EWE934" s="14"/>
      <c r="EWF934" s="14"/>
      <c r="EWG934" s="14"/>
      <c r="EWH934" s="14"/>
      <c r="EWI934" s="14"/>
      <c r="EWJ934" s="14"/>
      <c r="EWK934" s="14"/>
      <c r="EWL934" s="14"/>
      <c r="EWM934" s="14"/>
      <c r="EWN934" s="14"/>
      <c r="EWO934" s="14"/>
      <c r="EWP934" s="14"/>
      <c r="EWQ934" s="14"/>
      <c r="EWR934" s="14"/>
      <c r="EWS934" s="14"/>
      <c r="EWT934" s="14"/>
      <c r="EWU934" s="14"/>
      <c r="EWV934" s="14"/>
      <c r="EWW934" s="14"/>
      <c r="EWX934" s="14"/>
      <c r="EWY934" s="14"/>
      <c r="EWZ934" s="14"/>
      <c r="EXA934" s="14"/>
      <c r="EXB934" s="14"/>
      <c r="EXC934" s="14"/>
      <c r="EXD934" s="14"/>
      <c r="EXE934" s="14"/>
      <c r="EXF934" s="14"/>
      <c r="EXG934" s="14"/>
      <c r="EXH934" s="14"/>
      <c r="EXI934" s="14"/>
      <c r="EXJ934" s="14"/>
      <c r="EXK934" s="14"/>
      <c r="EXL934" s="14"/>
      <c r="EXM934" s="14"/>
      <c r="EXN934" s="14"/>
      <c r="EXO934" s="14"/>
      <c r="EXP934" s="14"/>
      <c r="EXQ934" s="14"/>
      <c r="EXR934" s="14"/>
      <c r="EXS934" s="14"/>
      <c r="EXT934" s="14"/>
      <c r="EXU934" s="14"/>
      <c r="EXV934" s="14"/>
      <c r="EXW934" s="14"/>
      <c r="EXX934" s="14"/>
      <c r="EXY934" s="14"/>
      <c r="EXZ934" s="14"/>
      <c r="EYA934" s="14"/>
      <c r="EYB934" s="14"/>
      <c r="EYC934" s="14"/>
      <c r="EYD934" s="14"/>
      <c r="EYE934" s="14"/>
      <c r="EYF934" s="14"/>
      <c r="EYG934" s="14"/>
      <c r="EYH934" s="14"/>
      <c r="EYI934" s="14"/>
      <c r="EYJ934" s="14"/>
      <c r="EYK934" s="14"/>
      <c r="EYL934" s="14"/>
      <c r="EYM934" s="14"/>
      <c r="EYN934" s="14"/>
      <c r="EYO934" s="14"/>
      <c r="EYP934" s="14"/>
      <c r="EYQ934" s="14"/>
      <c r="EYR934" s="14"/>
      <c r="EYS934" s="14"/>
      <c r="EYT934" s="14"/>
      <c r="EYU934" s="14"/>
      <c r="EYV934" s="14"/>
      <c r="EYW934" s="14"/>
      <c r="EYX934" s="14"/>
      <c r="EYY934" s="14"/>
      <c r="EYZ934" s="14"/>
      <c r="EZA934" s="14"/>
      <c r="EZB934" s="14"/>
      <c r="EZC934" s="14"/>
      <c r="EZD934" s="14"/>
      <c r="EZE934" s="14"/>
      <c r="EZF934" s="14"/>
      <c r="EZG934" s="14"/>
      <c r="EZH934" s="14"/>
      <c r="EZI934" s="14"/>
      <c r="EZJ934" s="14"/>
      <c r="EZK934" s="14"/>
      <c r="EZL934" s="14"/>
      <c r="EZM934" s="14"/>
      <c r="EZN934" s="14"/>
      <c r="EZO934" s="14"/>
      <c r="EZP934" s="14"/>
      <c r="EZQ934" s="14"/>
      <c r="EZR934" s="14"/>
      <c r="EZS934" s="14"/>
      <c r="EZT934" s="14"/>
      <c r="EZU934" s="14"/>
      <c r="EZV934" s="14"/>
      <c r="EZW934" s="14"/>
      <c r="EZX934" s="14"/>
      <c r="EZY934" s="14"/>
      <c r="EZZ934" s="14"/>
      <c r="FAA934" s="14"/>
      <c r="FAB934" s="14"/>
      <c r="FAC934" s="14"/>
      <c r="FAD934" s="14"/>
      <c r="FAE934" s="14"/>
      <c r="FAF934" s="14"/>
      <c r="FAG934" s="14"/>
      <c r="FAH934" s="14"/>
      <c r="FAI934" s="14"/>
      <c r="FAJ934" s="14"/>
      <c r="FAK934" s="14"/>
      <c r="FAL934" s="14"/>
      <c r="FAM934" s="14"/>
      <c r="FAN934" s="14"/>
      <c r="FAO934" s="14"/>
      <c r="FAP934" s="14"/>
      <c r="FAQ934" s="14"/>
      <c r="FAR934" s="14"/>
      <c r="FAS934" s="14"/>
      <c r="FAT934" s="14"/>
      <c r="FAU934" s="14"/>
      <c r="FAV934" s="14"/>
      <c r="FAW934" s="14"/>
      <c r="FAX934" s="14"/>
      <c r="FAY934" s="14"/>
      <c r="FAZ934" s="14"/>
      <c r="FBA934" s="14"/>
      <c r="FBB934" s="14"/>
      <c r="FBC934" s="14"/>
      <c r="FBD934" s="14"/>
      <c r="FBE934" s="14"/>
      <c r="FBF934" s="14"/>
      <c r="FBG934" s="14"/>
      <c r="FBH934" s="14"/>
      <c r="FBI934" s="14"/>
      <c r="FBJ934" s="14"/>
      <c r="FBK934" s="14"/>
      <c r="FBL934" s="14"/>
      <c r="FBM934" s="14"/>
      <c r="FBN934" s="14"/>
      <c r="FBO934" s="14"/>
      <c r="FBP934" s="14"/>
      <c r="FBQ934" s="14"/>
      <c r="FBR934" s="14"/>
      <c r="FBS934" s="14"/>
      <c r="FBT934" s="14"/>
      <c r="FBU934" s="14"/>
      <c r="FBV934" s="14"/>
      <c r="FBW934" s="14"/>
      <c r="FBX934" s="14"/>
      <c r="FBY934" s="14"/>
      <c r="FBZ934" s="14"/>
      <c r="FCA934" s="14"/>
      <c r="FCB934" s="14"/>
      <c r="FCC934" s="14"/>
      <c r="FCD934" s="14"/>
      <c r="FCE934" s="14"/>
      <c r="FCF934" s="14"/>
      <c r="FCG934" s="14"/>
      <c r="FCH934" s="14"/>
      <c r="FCI934" s="14"/>
      <c r="FCJ934" s="14"/>
      <c r="FCK934" s="14"/>
      <c r="FCL934" s="14"/>
      <c r="FCM934" s="14"/>
      <c r="FCN934" s="14"/>
      <c r="FCO934" s="14"/>
      <c r="FCP934" s="14"/>
      <c r="FCQ934" s="14"/>
      <c r="FCR934" s="14"/>
      <c r="FCS934" s="14"/>
      <c r="FCT934" s="14"/>
      <c r="FCU934" s="14"/>
      <c r="FCV934" s="14"/>
      <c r="FCW934" s="14"/>
      <c r="FCX934" s="14"/>
      <c r="FCY934" s="14"/>
      <c r="FCZ934" s="14"/>
      <c r="FDA934" s="14"/>
      <c r="FDB934" s="14"/>
      <c r="FDC934" s="14"/>
      <c r="FDD934" s="14"/>
      <c r="FDE934" s="14"/>
      <c r="FDF934" s="14"/>
      <c r="FDG934" s="14"/>
      <c r="FDH934" s="14"/>
      <c r="FDI934" s="14"/>
      <c r="FDJ934" s="14"/>
      <c r="FDK934" s="14"/>
      <c r="FDL934" s="14"/>
      <c r="FDM934" s="14"/>
      <c r="FDN934" s="14"/>
      <c r="FDO934" s="14"/>
      <c r="FDP934" s="14"/>
      <c r="FDQ934" s="14"/>
      <c r="FDR934" s="14"/>
      <c r="FDS934" s="14"/>
      <c r="FDT934" s="14"/>
      <c r="FDU934" s="14"/>
      <c r="FDV934" s="14"/>
      <c r="FDW934" s="14"/>
      <c r="FDX934" s="14"/>
      <c r="FDY934" s="14"/>
      <c r="FDZ934" s="14"/>
      <c r="FEA934" s="14"/>
      <c r="FEB934" s="14"/>
      <c r="FEC934" s="14"/>
      <c r="FED934" s="14"/>
      <c r="FEE934" s="14"/>
      <c r="FEF934" s="14"/>
      <c r="FEG934" s="14"/>
      <c r="FEH934" s="14"/>
      <c r="FEI934" s="14"/>
      <c r="FEJ934" s="14"/>
      <c r="FEK934" s="14"/>
      <c r="FEL934" s="14"/>
      <c r="FEM934" s="14"/>
      <c r="FEN934" s="14"/>
      <c r="FEO934" s="14"/>
      <c r="FEP934" s="14"/>
      <c r="FEQ934" s="14"/>
      <c r="FER934" s="14"/>
      <c r="FES934" s="14"/>
      <c r="FET934" s="14"/>
      <c r="FEU934" s="14"/>
      <c r="FEV934" s="14"/>
      <c r="FEW934" s="14"/>
      <c r="FEX934" s="14"/>
      <c r="FEY934" s="14"/>
      <c r="FEZ934" s="14"/>
      <c r="FFA934" s="14"/>
      <c r="FFB934" s="14"/>
      <c r="FFC934" s="14"/>
      <c r="FFD934" s="14"/>
      <c r="FFE934" s="14"/>
      <c r="FFF934" s="14"/>
      <c r="FFG934" s="14"/>
      <c r="FFH934" s="14"/>
      <c r="FFI934" s="14"/>
      <c r="FFJ934" s="14"/>
      <c r="FFK934" s="14"/>
      <c r="FFL934" s="14"/>
      <c r="FFM934" s="14"/>
      <c r="FFN934" s="14"/>
      <c r="FFO934" s="14"/>
      <c r="FFP934" s="14"/>
      <c r="FFQ934" s="14"/>
      <c r="FFR934" s="14"/>
      <c r="FFS934" s="14"/>
      <c r="FFT934" s="14"/>
      <c r="FFU934" s="14"/>
      <c r="FFV934" s="14"/>
      <c r="FFW934" s="14"/>
      <c r="FFX934" s="14"/>
      <c r="FFY934" s="14"/>
      <c r="FFZ934" s="14"/>
      <c r="FGA934" s="14"/>
      <c r="FGB934" s="14"/>
      <c r="FGC934" s="14"/>
      <c r="FGD934" s="14"/>
      <c r="FGE934" s="14"/>
      <c r="FGF934" s="14"/>
      <c r="FGG934" s="14"/>
      <c r="FGH934" s="14"/>
      <c r="FGI934" s="14"/>
      <c r="FGJ934" s="14"/>
      <c r="FGK934" s="14"/>
      <c r="FGL934" s="14"/>
      <c r="FGM934" s="14"/>
      <c r="FGN934" s="14"/>
      <c r="FGO934" s="14"/>
      <c r="FGP934" s="14"/>
      <c r="FGQ934" s="14"/>
      <c r="FGR934" s="14"/>
      <c r="FGS934" s="14"/>
      <c r="FGT934" s="14"/>
      <c r="FGU934" s="14"/>
      <c r="FGV934" s="14"/>
      <c r="FGW934" s="14"/>
      <c r="FGX934" s="14"/>
      <c r="FGY934" s="14"/>
      <c r="FGZ934" s="14"/>
      <c r="FHA934" s="14"/>
      <c r="FHB934" s="14"/>
      <c r="FHC934" s="14"/>
      <c r="FHD934" s="14"/>
      <c r="FHE934" s="14"/>
      <c r="FHF934" s="14"/>
      <c r="FHG934" s="14"/>
      <c r="FHH934" s="14"/>
      <c r="FHI934" s="14"/>
      <c r="FHJ934" s="14"/>
      <c r="FHK934" s="14"/>
      <c r="FHL934" s="14"/>
      <c r="FHM934" s="14"/>
      <c r="FHN934" s="14"/>
      <c r="FHO934" s="14"/>
      <c r="FHP934" s="14"/>
      <c r="FHQ934" s="14"/>
      <c r="FHR934" s="14"/>
      <c r="FHS934" s="14"/>
      <c r="FHT934" s="14"/>
      <c r="FHU934" s="14"/>
      <c r="FHV934" s="14"/>
      <c r="FHW934" s="14"/>
      <c r="FHX934" s="14"/>
      <c r="FHY934" s="14"/>
      <c r="FHZ934" s="14"/>
      <c r="FIA934" s="14"/>
      <c r="FIB934" s="14"/>
      <c r="FIC934" s="14"/>
      <c r="FID934" s="14"/>
      <c r="FIE934" s="14"/>
      <c r="FIF934" s="14"/>
      <c r="FIG934" s="14"/>
      <c r="FIH934" s="14"/>
      <c r="FII934" s="14"/>
      <c r="FIJ934" s="14"/>
      <c r="FIK934" s="14"/>
      <c r="FIL934" s="14"/>
      <c r="FIM934" s="14"/>
      <c r="FIN934" s="14"/>
      <c r="FIO934" s="14"/>
      <c r="FIP934" s="14"/>
      <c r="FIQ934" s="14"/>
      <c r="FIR934" s="14"/>
      <c r="FIS934" s="14"/>
      <c r="FIT934" s="14"/>
      <c r="FIU934" s="14"/>
      <c r="FIV934" s="14"/>
      <c r="FIW934" s="14"/>
      <c r="FIX934" s="14"/>
      <c r="FIY934" s="14"/>
      <c r="FIZ934" s="14"/>
      <c r="FJA934" s="14"/>
      <c r="FJB934" s="14"/>
      <c r="FJC934" s="14"/>
      <c r="FJD934" s="14"/>
      <c r="FJE934" s="14"/>
      <c r="FJF934" s="14"/>
      <c r="FJG934" s="14"/>
      <c r="FJH934" s="14"/>
      <c r="FJI934" s="14"/>
      <c r="FJJ934" s="14"/>
      <c r="FJK934" s="14"/>
      <c r="FJL934" s="14"/>
      <c r="FJM934" s="14"/>
      <c r="FJN934" s="14"/>
      <c r="FJO934" s="14"/>
      <c r="FJP934" s="14"/>
      <c r="FJQ934" s="14"/>
      <c r="FJR934" s="14"/>
      <c r="FJS934" s="14"/>
      <c r="FJT934" s="14"/>
      <c r="FJU934" s="14"/>
      <c r="FJV934" s="14"/>
      <c r="FJW934" s="14"/>
      <c r="FJX934" s="14"/>
      <c r="FJY934" s="14"/>
      <c r="FJZ934" s="14"/>
      <c r="FKA934" s="14"/>
      <c r="FKB934" s="14"/>
      <c r="FKC934" s="14"/>
      <c r="FKD934" s="14"/>
      <c r="FKE934" s="14"/>
      <c r="FKF934" s="14"/>
      <c r="FKG934" s="14"/>
      <c r="FKH934" s="14"/>
      <c r="FKI934" s="14"/>
      <c r="FKJ934" s="14"/>
      <c r="FKK934" s="14"/>
      <c r="FKL934" s="14"/>
      <c r="FKM934" s="14"/>
      <c r="FKN934" s="14"/>
      <c r="FKO934" s="14"/>
      <c r="FKP934" s="14"/>
      <c r="FKQ934" s="14"/>
      <c r="FKR934" s="14"/>
      <c r="FKS934" s="14"/>
      <c r="FKT934" s="14"/>
      <c r="FKU934" s="14"/>
      <c r="FKV934" s="14"/>
      <c r="FKW934" s="14"/>
      <c r="FKX934" s="14"/>
      <c r="FKY934" s="14"/>
      <c r="FKZ934" s="14"/>
      <c r="FLA934" s="14"/>
      <c r="FLB934" s="14"/>
      <c r="FLC934" s="14"/>
      <c r="FLD934" s="14"/>
      <c r="FLE934" s="14"/>
      <c r="FLF934" s="14"/>
      <c r="FLG934" s="14"/>
      <c r="FLH934" s="14"/>
      <c r="FLI934" s="14"/>
      <c r="FLJ934" s="14"/>
      <c r="FLK934" s="14"/>
      <c r="FLL934" s="14"/>
      <c r="FLM934" s="14"/>
      <c r="FLN934" s="14"/>
      <c r="FLO934" s="14"/>
      <c r="FLP934" s="14"/>
      <c r="FLQ934" s="14"/>
      <c r="FLR934" s="14"/>
      <c r="FLS934" s="14"/>
      <c r="FLT934" s="14"/>
      <c r="FLU934" s="14"/>
      <c r="FLV934" s="14"/>
      <c r="FLW934" s="14"/>
      <c r="FLX934" s="14"/>
      <c r="FLY934" s="14"/>
      <c r="FLZ934" s="14"/>
      <c r="FMA934" s="14"/>
      <c r="FMB934" s="14"/>
      <c r="FMC934" s="14"/>
      <c r="FMD934" s="14"/>
      <c r="FME934" s="14"/>
      <c r="FMF934" s="14"/>
      <c r="FMG934" s="14"/>
      <c r="FMH934" s="14"/>
      <c r="FMI934" s="14"/>
      <c r="FMJ934" s="14"/>
      <c r="FMK934" s="14"/>
      <c r="FML934" s="14"/>
      <c r="FMM934" s="14"/>
      <c r="FMN934" s="14"/>
      <c r="FMO934" s="14"/>
      <c r="FMP934" s="14"/>
      <c r="FMQ934" s="14"/>
      <c r="FMR934" s="14"/>
      <c r="FMS934" s="14"/>
      <c r="FMT934" s="14"/>
      <c r="FMU934" s="14"/>
      <c r="FMV934" s="14"/>
      <c r="FMW934" s="14"/>
      <c r="FMX934" s="14"/>
      <c r="FMY934" s="14"/>
      <c r="FMZ934" s="14"/>
      <c r="FNA934" s="14"/>
      <c r="FNB934" s="14"/>
      <c r="FNC934" s="14"/>
      <c r="FND934" s="14"/>
      <c r="FNE934" s="14"/>
      <c r="FNF934" s="14"/>
      <c r="FNG934" s="14"/>
      <c r="FNH934" s="14"/>
      <c r="FNI934" s="14"/>
      <c r="FNJ934" s="14"/>
      <c r="FNK934" s="14"/>
      <c r="FNL934" s="14"/>
      <c r="FNM934" s="14"/>
      <c r="FNN934" s="14"/>
      <c r="FNO934" s="14"/>
      <c r="FNP934" s="14"/>
      <c r="FNQ934" s="14"/>
      <c r="FNR934" s="14"/>
      <c r="FNS934" s="14"/>
      <c r="FNT934" s="14"/>
      <c r="FNU934" s="14"/>
      <c r="FNV934" s="14"/>
      <c r="FNW934" s="14"/>
      <c r="FNX934" s="14"/>
      <c r="FNY934" s="14"/>
      <c r="FNZ934" s="14"/>
      <c r="FOA934" s="14"/>
      <c r="FOB934" s="14"/>
      <c r="FOC934" s="14"/>
      <c r="FOD934" s="14"/>
      <c r="FOE934" s="14"/>
      <c r="FOF934" s="14"/>
      <c r="FOG934" s="14"/>
      <c r="FOH934" s="14"/>
      <c r="FOI934" s="14"/>
      <c r="FOJ934" s="14"/>
      <c r="FOK934" s="14"/>
      <c r="FOL934" s="14"/>
      <c r="FOM934" s="14"/>
      <c r="FON934" s="14"/>
      <c r="FOO934" s="14"/>
      <c r="FOP934" s="14"/>
      <c r="FOQ934" s="14"/>
      <c r="FOR934" s="14"/>
      <c r="FOS934" s="14"/>
      <c r="FOT934" s="14"/>
      <c r="FOU934" s="14"/>
      <c r="FOV934" s="14"/>
      <c r="FOW934" s="14"/>
      <c r="FOX934" s="14"/>
      <c r="FOY934" s="14"/>
      <c r="FOZ934" s="14"/>
      <c r="FPA934" s="14"/>
      <c r="FPB934" s="14"/>
      <c r="FPC934" s="14"/>
      <c r="FPD934" s="14"/>
      <c r="FPE934" s="14"/>
      <c r="FPF934" s="14"/>
      <c r="FPG934" s="14"/>
      <c r="FPH934" s="14"/>
      <c r="FPI934" s="14"/>
      <c r="FPJ934" s="14"/>
      <c r="FPK934" s="14"/>
      <c r="FPL934" s="14"/>
      <c r="FPM934" s="14"/>
      <c r="FPN934" s="14"/>
      <c r="FPO934" s="14"/>
      <c r="FPP934" s="14"/>
      <c r="FPQ934" s="14"/>
      <c r="FPR934" s="14"/>
      <c r="FPS934" s="14"/>
      <c r="FPT934" s="14"/>
      <c r="FPU934" s="14"/>
      <c r="FPV934" s="14"/>
      <c r="FPW934" s="14"/>
      <c r="FPX934" s="14"/>
      <c r="FPY934" s="14"/>
      <c r="FPZ934" s="14"/>
      <c r="FQA934" s="14"/>
      <c r="FQB934" s="14"/>
      <c r="FQC934" s="14"/>
      <c r="FQD934" s="14"/>
      <c r="FQE934" s="14"/>
      <c r="FQF934" s="14"/>
      <c r="FQG934" s="14"/>
      <c r="FQH934" s="14"/>
      <c r="FQI934" s="14"/>
      <c r="FQJ934" s="14"/>
      <c r="FQK934" s="14"/>
      <c r="FQL934" s="14"/>
      <c r="FQM934" s="14"/>
      <c r="FQN934" s="14"/>
      <c r="FQO934" s="14"/>
      <c r="FQP934" s="14"/>
      <c r="FQQ934" s="14"/>
      <c r="FQR934" s="14"/>
      <c r="FQS934" s="14"/>
      <c r="FQT934" s="14"/>
      <c r="FQU934" s="14"/>
      <c r="FQV934" s="14"/>
      <c r="FQW934" s="14"/>
      <c r="FQX934" s="14"/>
      <c r="FQY934" s="14"/>
      <c r="FQZ934" s="14"/>
      <c r="FRA934" s="14"/>
      <c r="FRB934" s="14"/>
      <c r="FRC934" s="14"/>
      <c r="FRD934" s="14"/>
      <c r="FRE934" s="14"/>
      <c r="FRF934" s="14"/>
      <c r="FRG934" s="14"/>
      <c r="FRH934" s="14"/>
      <c r="FRI934" s="14"/>
      <c r="FRJ934" s="14"/>
      <c r="FRK934" s="14"/>
      <c r="FRL934" s="14"/>
      <c r="FRM934" s="14"/>
      <c r="FRN934" s="14"/>
      <c r="FRO934" s="14"/>
      <c r="FRP934" s="14"/>
      <c r="FRQ934" s="14"/>
      <c r="FRR934" s="14"/>
      <c r="FRS934" s="14"/>
      <c r="FRT934" s="14"/>
      <c r="FRU934" s="14"/>
      <c r="FRV934" s="14"/>
      <c r="FRW934" s="14"/>
      <c r="FRX934" s="14"/>
      <c r="FRY934" s="14"/>
      <c r="FRZ934" s="14"/>
      <c r="FSA934" s="14"/>
      <c r="FSB934" s="14"/>
      <c r="FSC934" s="14"/>
      <c r="FSD934" s="14"/>
      <c r="FSE934" s="14"/>
      <c r="FSF934" s="14"/>
      <c r="FSG934" s="14"/>
      <c r="FSH934" s="14"/>
      <c r="FSI934" s="14"/>
      <c r="FSJ934" s="14"/>
      <c r="FSK934" s="14"/>
      <c r="FSL934" s="14"/>
      <c r="FSM934" s="14"/>
      <c r="FSN934" s="14"/>
      <c r="FSO934" s="14"/>
      <c r="FSP934" s="14"/>
      <c r="FSQ934" s="14"/>
      <c r="FSR934" s="14"/>
      <c r="FSS934" s="14"/>
      <c r="FST934" s="14"/>
      <c r="FSU934" s="14"/>
      <c r="FSV934" s="14"/>
      <c r="FSW934" s="14"/>
      <c r="FSX934" s="14"/>
      <c r="FSY934" s="14"/>
      <c r="FSZ934" s="14"/>
      <c r="FTA934" s="14"/>
      <c r="FTB934" s="14"/>
      <c r="FTC934" s="14"/>
      <c r="FTD934" s="14"/>
      <c r="FTE934" s="14"/>
      <c r="FTF934" s="14"/>
      <c r="FTG934" s="14"/>
      <c r="FTH934" s="14"/>
      <c r="FTI934" s="14"/>
      <c r="FTJ934" s="14"/>
      <c r="FTK934" s="14"/>
      <c r="FTL934" s="14"/>
      <c r="FTM934" s="14"/>
      <c r="FTN934" s="14"/>
      <c r="FTO934" s="14"/>
      <c r="FTP934" s="14"/>
      <c r="FTQ934" s="14"/>
      <c r="FTR934" s="14"/>
      <c r="FTS934" s="14"/>
      <c r="FTT934" s="14"/>
      <c r="FTU934" s="14"/>
      <c r="FTV934" s="14"/>
      <c r="FTW934" s="14"/>
      <c r="FTX934" s="14"/>
      <c r="FTY934" s="14"/>
      <c r="FTZ934" s="14"/>
      <c r="FUA934" s="14"/>
      <c r="FUB934" s="14"/>
      <c r="FUC934" s="14"/>
      <c r="FUD934" s="14"/>
      <c r="FUE934" s="14"/>
      <c r="FUF934" s="14"/>
      <c r="FUG934" s="14"/>
      <c r="FUH934" s="14"/>
      <c r="FUI934" s="14"/>
      <c r="FUJ934" s="14"/>
      <c r="FUK934" s="14"/>
      <c r="FUL934" s="14"/>
      <c r="FUM934" s="14"/>
      <c r="FUN934" s="14"/>
      <c r="FUO934" s="14"/>
      <c r="FUP934" s="14"/>
      <c r="FUQ934" s="14"/>
      <c r="FUR934" s="14"/>
      <c r="FUS934" s="14"/>
      <c r="FUT934" s="14"/>
      <c r="FUU934" s="14"/>
      <c r="FUV934" s="14"/>
      <c r="FUW934" s="14"/>
      <c r="FUX934" s="14"/>
      <c r="FUY934" s="14"/>
      <c r="FUZ934" s="14"/>
      <c r="FVA934" s="14"/>
      <c r="FVB934" s="14"/>
      <c r="FVC934" s="14"/>
      <c r="FVD934" s="14"/>
      <c r="FVE934" s="14"/>
      <c r="FVF934" s="14"/>
      <c r="FVG934" s="14"/>
      <c r="FVH934" s="14"/>
      <c r="FVI934" s="14"/>
      <c r="FVJ934" s="14"/>
      <c r="FVK934" s="14"/>
      <c r="FVL934" s="14"/>
      <c r="FVM934" s="14"/>
      <c r="FVN934" s="14"/>
      <c r="FVO934" s="14"/>
      <c r="FVP934" s="14"/>
      <c r="FVQ934" s="14"/>
      <c r="FVR934" s="14"/>
      <c r="FVS934" s="14"/>
      <c r="FVT934" s="14"/>
      <c r="FVU934" s="14"/>
      <c r="FVV934" s="14"/>
      <c r="FVW934" s="14"/>
      <c r="FVX934" s="14"/>
      <c r="FVY934" s="14"/>
      <c r="FVZ934" s="14"/>
      <c r="FWA934" s="14"/>
      <c r="FWB934" s="14"/>
      <c r="FWC934" s="14"/>
      <c r="FWD934" s="14"/>
      <c r="FWE934" s="14"/>
      <c r="FWF934" s="14"/>
      <c r="FWG934" s="14"/>
      <c r="FWH934" s="14"/>
      <c r="FWI934" s="14"/>
      <c r="FWJ934" s="14"/>
      <c r="FWK934" s="14"/>
      <c r="FWL934" s="14"/>
      <c r="FWM934" s="14"/>
      <c r="FWN934" s="14"/>
      <c r="FWO934" s="14"/>
      <c r="FWP934" s="14"/>
      <c r="FWQ934" s="14"/>
      <c r="FWR934" s="14"/>
      <c r="FWS934" s="14"/>
      <c r="FWT934" s="14"/>
      <c r="FWU934" s="14"/>
      <c r="FWV934" s="14"/>
      <c r="FWW934" s="14"/>
      <c r="FWX934" s="14"/>
      <c r="FWY934" s="14"/>
      <c r="FWZ934" s="14"/>
      <c r="FXA934" s="14"/>
      <c r="FXB934" s="14"/>
      <c r="FXC934" s="14"/>
      <c r="FXD934" s="14"/>
      <c r="FXE934" s="14"/>
      <c r="FXF934" s="14"/>
      <c r="FXG934" s="14"/>
      <c r="FXH934" s="14"/>
      <c r="FXI934" s="14"/>
      <c r="FXJ934" s="14"/>
      <c r="FXK934" s="14"/>
      <c r="FXL934" s="14"/>
      <c r="FXM934" s="14"/>
      <c r="FXN934" s="14"/>
      <c r="FXO934" s="14"/>
      <c r="FXP934" s="14"/>
      <c r="FXQ934" s="14"/>
      <c r="FXR934" s="14"/>
      <c r="FXS934" s="14"/>
      <c r="FXT934" s="14"/>
      <c r="FXU934" s="14"/>
      <c r="FXV934" s="14"/>
      <c r="FXW934" s="14"/>
      <c r="FXX934" s="14"/>
      <c r="FXY934" s="14"/>
      <c r="FXZ934" s="14"/>
      <c r="FYA934" s="14"/>
      <c r="FYB934" s="14"/>
      <c r="FYC934" s="14"/>
      <c r="FYD934" s="14"/>
      <c r="FYE934" s="14"/>
      <c r="FYF934" s="14"/>
      <c r="FYG934" s="14"/>
      <c r="FYH934" s="14"/>
      <c r="FYI934" s="14"/>
      <c r="FYJ934" s="14"/>
      <c r="FYK934" s="14"/>
      <c r="FYL934" s="14"/>
      <c r="FYM934" s="14"/>
      <c r="FYN934" s="14"/>
      <c r="FYO934" s="14"/>
      <c r="FYP934" s="14"/>
      <c r="FYQ934" s="14"/>
      <c r="FYR934" s="14"/>
      <c r="FYS934" s="14"/>
      <c r="FYT934" s="14"/>
      <c r="FYU934" s="14"/>
      <c r="FYV934" s="14"/>
      <c r="FYW934" s="14"/>
      <c r="FYX934" s="14"/>
      <c r="FYY934" s="14"/>
      <c r="FYZ934" s="14"/>
      <c r="FZA934" s="14"/>
      <c r="FZB934" s="14"/>
      <c r="FZC934" s="14"/>
      <c r="FZD934" s="14"/>
      <c r="FZE934" s="14"/>
      <c r="FZF934" s="14"/>
      <c r="FZG934" s="14"/>
      <c r="FZH934" s="14"/>
      <c r="FZI934" s="14"/>
      <c r="FZJ934" s="14"/>
      <c r="FZK934" s="14"/>
      <c r="FZL934" s="14"/>
      <c r="FZM934" s="14"/>
      <c r="FZN934" s="14"/>
      <c r="FZO934" s="14"/>
      <c r="FZP934" s="14"/>
      <c r="FZQ934" s="14"/>
      <c r="FZR934" s="14"/>
      <c r="FZS934" s="14"/>
      <c r="FZT934" s="14"/>
      <c r="FZU934" s="14"/>
      <c r="FZV934" s="14"/>
      <c r="FZW934" s="14"/>
      <c r="FZX934" s="14"/>
      <c r="FZY934" s="14"/>
      <c r="FZZ934" s="14"/>
      <c r="GAA934" s="14"/>
      <c r="GAB934" s="14"/>
      <c r="GAC934" s="14"/>
      <c r="GAD934" s="14"/>
      <c r="GAE934" s="14"/>
      <c r="GAF934" s="14"/>
      <c r="GAG934" s="14"/>
      <c r="GAH934" s="14"/>
      <c r="GAI934" s="14"/>
      <c r="GAJ934" s="14"/>
      <c r="GAK934" s="14"/>
      <c r="GAL934" s="14"/>
      <c r="GAM934" s="14"/>
      <c r="GAN934" s="14"/>
      <c r="GAO934" s="14"/>
      <c r="GAP934" s="14"/>
      <c r="GAQ934" s="14"/>
      <c r="GAR934" s="14"/>
      <c r="GAS934" s="14"/>
      <c r="GAT934" s="14"/>
      <c r="GAU934" s="14"/>
      <c r="GAV934" s="14"/>
      <c r="GAW934" s="14"/>
      <c r="GAX934" s="14"/>
      <c r="GAY934" s="14"/>
      <c r="GAZ934" s="14"/>
      <c r="GBA934" s="14"/>
      <c r="GBB934" s="14"/>
      <c r="GBC934" s="14"/>
      <c r="GBD934" s="14"/>
      <c r="GBE934" s="14"/>
      <c r="GBF934" s="14"/>
      <c r="GBG934" s="14"/>
      <c r="GBH934" s="14"/>
      <c r="GBI934" s="14"/>
      <c r="GBJ934" s="14"/>
      <c r="GBK934" s="14"/>
      <c r="GBL934" s="14"/>
      <c r="GBM934" s="14"/>
      <c r="GBN934" s="14"/>
      <c r="GBO934" s="14"/>
      <c r="GBP934" s="14"/>
      <c r="GBQ934" s="14"/>
      <c r="GBR934" s="14"/>
      <c r="GBS934" s="14"/>
      <c r="GBT934" s="14"/>
      <c r="GBU934" s="14"/>
      <c r="GBV934" s="14"/>
      <c r="GBW934" s="14"/>
      <c r="GBX934" s="14"/>
      <c r="GBY934" s="14"/>
      <c r="GBZ934" s="14"/>
      <c r="GCA934" s="14"/>
      <c r="GCB934" s="14"/>
      <c r="GCC934" s="14"/>
      <c r="GCD934" s="14"/>
      <c r="GCE934" s="14"/>
      <c r="GCF934" s="14"/>
      <c r="GCG934" s="14"/>
      <c r="GCH934" s="14"/>
      <c r="GCI934" s="14"/>
      <c r="GCJ934" s="14"/>
      <c r="GCK934" s="14"/>
      <c r="GCL934" s="14"/>
      <c r="GCM934" s="14"/>
      <c r="GCN934" s="14"/>
      <c r="GCO934" s="14"/>
      <c r="GCP934" s="14"/>
      <c r="GCQ934" s="14"/>
      <c r="GCR934" s="14"/>
      <c r="GCS934" s="14"/>
      <c r="GCT934" s="14"/>
      <c r="GCU934" s="14"/>
      <c r="GCV934" s="14"/>
      <c r="GCW934" s="14"/>
      <c r="GCX934" s="14"/>
      <c r="GCY934" s="14"/>
      <c r="GCZ934" s="14"/>
      <c r="GDA934" s="14"/>
      <c r="GDB934" s="14"/>
      <c r="GDC934" s="14"/>
      <c r="GDD934" s="14"/>
      <c r="GDE934" s="14"/>
      <c r="GDF934" s="14"/>
      <c r="GDG934" s="14"/>
      <c r="GDH934" s="14"/>
      <c r="GDI934" s="14"/>
      <c r="GDJ934" s="14"/>
      <c r="GDK934" s="14"/>
      <c r="GDL934" s="14"/>
      <c r="GDM934" s="14"/>
      <c r="GDN934" s="14"/>
      <c r="GDO934" s="14"/>
      <c r="GDP934" s="14"/>
      <c r="GDQ934" s="14"/>
      <c r="GDR934" s="14"/>
      <c r="GDS934" s="14"/>
      <c r="GDT934" s="14"/>
      <c r="GDU934" s="14"/>
      <c r="GDV934" s="14"/>
      <c r="GDW934" s="14"/>
      <c r="GDX934" s="14"/>
      <c r="GDY934" s="14"/>
      <c r="GDZ934" s="14"/>
      <c r="GEA934" s="14"/>
      <c r="GEB934" s="14"/>
      <c r="GEC934" s="14"/>
      <c r="GED934" s="14"/>
      <c r="GEE934" s="14"/>
      <c r="GEF934" s="14"/>
      <c r="GEG934" s="14"/>
      <c r="GEH934" s="14"/>
      <c r="GEI934" s="14"/>
      <c r="GEJ934" s="14"/>
      <c r="GEK934" s="14"/>
      <c r="GEL934" s="14"/>
      <c r="GEM934" s="14"/>
      <c r="GEN934" s="14"/>
      <c r="GEO934" s="14"/>
      <c r="GEP934" s="14"/>
      <c r="GEQ934" s="14"/>
      <c r="GER934" s="14"/>
      <c r="GES934" s="14"/>
      <c r="GET934" s="14"/>
      <c r="GEU934" s="14"/>
      <c r="GEV934" s="14"/>
      <c r="GEW934" s="14"/>
      <c r="GEX934" s="14"/>
      <c r="GEY934" s="14"/>
      <c r="GEZ934" s="14"/>
      <c r="GFA934" s="14"/>
      <c r="GFB934" s="14"/>
      <c r="GFC934" s="14"/>
      <c r="GFD934" s="14"/>
      <c r="GFE934" s="14"/>
      <c r="GFF934" s="14"/>
      <c r="GFG934" s="14"/>
      <c r="GFH934" s="14"/>
      <c r="GFI934" s="14"/>
      <c r="GFJ934" s="14"/>
      <c r="GFK934" s="14"/>
      <c r="GFL934" s="14"/>
      <c r="GFM934" s="14"/>
      <c r="GFN934" s="14"/>
      <c r="GFO934" s="14"/>
      <c r="GFP934" s="14"/>
      <c r="GFQ934" s="14"/>
      <c r="GFR934" s="14"/>
      <c r="GFS934" s="14"/>
      <c r="GFT934" s="14"/>
      <c r="GFU934" s="14"/>
      <c r="GFV934" s="14"/>
      <c r="GFW934" s="14"/>
      <c r="GFX934" s="14"/>
      <c r="GFY934" s="14"/>
      <c r="GFZ934" s="14"/>
      <c r="GGA934" s="14"/>
      <c r="GGB934" s="14"/>
      <c r="GGC934" s="14"/>
      <c r="GGD934" s="14"/>
      <c r="GGE934" s="14"/>
      <c r="GGF934" s="14"/>
      <c r="GGG934" s="14"/>
      <c r="GGH934" s="14"/>
      <c r="GGI934" s="14"/>
      <c r="GGJ934" s="14"/>
      <c r="GGK934" s="14"/>
      <c r="GGL934" s="14"/>
      <c r="GGM934" s="14"/>
      <c r="GGN934" s="14"/>
      <c r="GGO934" s="14"/>
      <c r="GGP934" s="14"/>
      <c r="GGQ934" s="14"/>
      <c r="GGR934" s="14"/>
      <c r="GGS934" s="14"/>
      <c r="GGT934" s="14"/>
      <c r="GGU934" s="14"/>
      <c r="GGV934" s="14"/>
      <c r="GGW934" s="14"/>
      <c r="GGX934" s="14"/>
      <c r="GGY934" s="14"/>
      <c r="GGZ934" s="14"/>
      <c r="GHA934" s="14"/>
      <c r="GHB934" s="14"/>
      <c r="GHC934" s="14"/>
      <c r="GHD934" s="14"/>
      <c r="GHE934" s="14"/>
      <c r="GHF934" s="14"/>
      <c r="GHG934" s="14"/>
      <c r="GHH934" s="14"/>
      <c r="GHI934" s="14"/>
      <c r="GHJ934" s="14"/>
      <c r="GHK934" s="14"/>
      <c r="GHL934" s="14"/>
      <c r="GHM934" s="14"/>
      <c r="GHN934" s="14"/>
      <c r="GHO934" s="14"/>
      <c r="GHP934" s="14"/>
      <c r="GHQ934" s="14"/>
      <c r="GHR934" s="14"/>
      <c r="GHS934" s="14"/>
      <c r="GHT934" s="14"/>
      <c r="GHU934" s="14"/>
      <c r="GHV934" s="14"/>
      <c r="GHW934" s="14"/>
      <c r="GHX934" s="14"/>
      <c r="GHY934" s="14"/>
      <c r="GHZ934" s="14"/>
      <c r="GIA934" s="14"/>
      <c r="GIB934" s="14"/>
      <c r="GIC934" s="14"/>
      <c r="GID934" s="14"/>
      <c r="GIE934" s="14"/>
      <c r="GIF934" s="14"/>
      <c r="GIG934" s="14"/>
      <c r="GIH934" s="14"/>
      <c r="GII934" s="14"/>
      <c r="GIJ934" s="14"/>
      <c r="GIK934" s="14"/>
      <c r="GIL934" s="14"/>
      <c r="GIM934" s="14"/>
      <c r="GIN934" s="14"/>
      <c r="GIO934" s="14"/>
      <c r="GIP934" s="14"/>
      <c r="GIQ934" s="14"/>
      <c r="GIR934" s="14"/>
      <c r="GIS934" s="14"/>
      <c r="GIT934" s="14"/>
      <c r="GIU934" s="14"/>
      <c r="GIV934" s="14"/>
      <c r="GIW934" s="14"/>
      <c r="GIX934" s="14"/>
      <c r="GIY934" s="14"/>
      <c r="GIZ934" s="14"/>
      <c r="GJA934" s="14"/>
      <c r="GJB934" s="14"/>
      <c r="GJC934" s="14"/>
      <c r="GJD934" s="14"/>
      <c r="GJE934" s="14"/>
      <c r="GJF934" s="14"/>
      <c r="GJG934" s="14"/>
      <c r="GJH934" s="14"/>
      <c r="GJI934" s="14"/>
      <c r="GJJ934" s="14"/>
      <c r="GJK934" s="14"/>
      <c r="GJL934" s="14"/>
      <c r="GJM934" s="14"/>
      <c r="GJN934" s="14"/>
      <c r="GJO934" s="14"/>
      <c r="GJP934" s="14"/>
      <c r="GJQ934" s="14"/>
      <c r="GJR934" s="14"/>
      <c r="GJS934" s="14"/>
      <c r="GJT934" s="14"/>
      <c r="GJU934" s="14"/>
      <c r="GJV934" s="14"/>
      <c r="GJW934" s="14"/>
      <c r="GJX934" s="14"/>
      <c r="GJY934" s="14"/>
      <c r="GJZ934" s="14"/>
      <c r="GKA934" s="14"/>
      <c r="GKB934" s="14"/>
      <c r="GKC934" s="14"/>
      <c r="GKD934" s="14"/>
      <c r="GKE934" s="14"/>
      <c r="GKF934" s="14"/>
      <c r="GKG934" s="14"/>
      <c r="GKH934" s="14"/>
      <c r="GKI934" s="14"/>
      <c r="GKJ934" s="14"/>
      <c r="GKK934" s="14"/>
      <c r="GKL934" s="14"/>
      <c r="GKM934" s="14"/>
      <c r="GKN934" s="14"/>
      <c r="GKO934" s="14"/>
      <c r="GKP934" s="14"/>
      <c r="GKQ934" s="14"/>
      <c r="GKR934" s="14"/>
      <c r="GKS934" s="14"/>
      <c r="GKT934" s="14"/>
      <c r="GKU934" s="14"/>
      <c r="GKV934" s="14"/>
      <c r="GKW934" s="14"/>
      <c r="GKX934" s="14"/>
      <c r="GKY934" s="14"/>
      <c r="GKZ934" s="14"/>
      <c r="GLA934" s="14"/>
      <c r="GLB934" s="14"/>
      <c r="GLC934" s="14"/>
      <c r="GLD934" s="14"/>
      <c r="GLE934" s="14"/>
      <c r="GLF934" s="14"/>
      <c r="GLG934" s="14"/>
      <c r="GLH934" s="14"/>
      <c r="GLI934" s="14"/>
      <c r="GLJ934" s="14"/>
      <c r="GLK934" s="14"/>
      <c r="GLL934" s="14"/>
      <c r="GLM934" s="14"/>
      <c r="GLN934" s="14"/>
      <c r="GLO934" s="14"/>
      <c r="GLP934" s="14"/>
      <c r="GLQ934" s="14"/>
      <c r="GLR934" s="14"/>
      <c r="GLS934" s="14"/>
      <c r="GLT934" s="14"/>
      <c r="GLU934" s="14"/>
      <c r="GLV934" s="14"/>
      <c r="GLW934" s="14"/>
      <c r="GLX934" s="14"/>
      <c r="GLY934" s="14"/>
      <c r="GLZ934" s="14"/>
      <c r="GMA934" s="14"/>
      <c r="GMB934" s="14"/>
      <c r="GMC934" s="14"/>
      <c r="GMD934" s="14"/>
      <c r="GME934" s="14"/>
      <c r="GMF934" s="14"/>
      <c r="GMG934" s="14"/>
      <c r="GMH934" s="14"/>
      <c r="GMI934" s="14"/>
      <c r="GMJ934" s="14"/>
      <c r="GMK934" s="14"/>
      <c r="GML934" s="14"/>
      <c r="GMM934" s="14"/>
      <c r="GMN934" s="14"/>
      <c r="GMO934" s="14"/>
      <c r="GMP934" s="14"/>
      <c r="GMQ934" s="14"/>
      <c r="GMR934" s="14"/>
      <c r="GMS934" s="14"/>
      <c r="GMT934" s="14"/>
      <c r="GMU934" s="14"/>
      <c r="GMV934" s="14"/>
      <c r="GMW934" s="14"/>
      <c r="GMX934" s="14"/>
      <c r="GMY934" s="14"/>
      <c r="GMZ934" s="14"/>
      <c r="GNA934" s="14"/>
      <c r="GNB934" s="14"/>
      <c r="GNC934" s="14"/>
      <c r="GND934" s="14"/>
      <c r="GNE934" s="14"/>
      <c r="GNF934" s="14"/>
      <c r="GNG934" s="14"/>
      <c r="GNH934" s="14"/>
      <c r="GNI934" s="14"/>
      <c r="GNJ934" s="14"/>
      <c r="GNK934" s="14"/>
      <c r="GNL934" s="14"/>
      <c r="GNM934" s="14"/>
      <c r="GNN934" s="14"/>
      <c r="GNO934" s="14"/>
      <c r="GNP934" s="14"/>
      <c r="GNQ934" s="14"/>
      <c r="GNR934" s="14"/>
      <c r="GNS934" s="14"/>
      <c r="GNT934" s="14"/>
      <c r="GNU934" s="14"/>
      <c r="GNV934" s="14"/>
      <c r="GNW934" s="14"/>
      <c r="GNX934" s="14"/>
      <c r="GNY934" s="14"/>
      <c r="GNZ934" s="14"/>
      <c r="GOA934" s="14"/>
      <c r="GOB934" s="14"/>
      <c r="GOC934" s="14"/>
      <c r="GOD934" s="14"/>
      <c r="GOE934" s="14"/>
      <c r="GOF934" s="14"/>
      <c r="GOG934" s="14"/>
      <c r="GOH934" s="14"/>
      <c r="GOI934" s="14"/>
      <c r="GOJ934" s="14"/>
      <c r="GOK934" s="14"/>
      <c r="GOL934" s="14"/>
      <c r="GOM934" s="14"/>
      <c r="GON934" s="14"/>
      <c r="GOO934" s="14"/>
      <c r="GOP934" s="14"/>
      <c r="GOQ934" s="14"/>
      <c r="GOR934" s="14"/>
      <c r="GOS934" s="14"/>
      <c r="GOT934" s="14"/>
      <c r="GOU934" s="14"/>
      <c r="GOV934" s="14"/>
      <c r="GOW934" s="14"/>
      <c r="GOX934" s="14"/>
      <c r="GOY934" s="14"/>
      <c r="GOZ934" s="14"/>
      <c r="GPA934" s="14"/>
      <c r="GPB934" s="14"/>
      <c r="GPC934" s="14"/>
      <c r="GPD934" s="14"/>
      <c r="GPE934" s="14"/>
      <c r="GPF934" s="14"/>
      <c r="GPG934" s="14"/>
      <c r="GPH934" s="14"/>
      <c r="GPI934" s="14"/>
      <c r="GPJ934" s="14"/>
      <c r="GPK934" s="14"/>
      <c r="GPL934" s="14"/>
      <c r="GPM934" s="14"/>
      <c r="GPN934" s="14"/>
      <c r="GPO934" s="14"/>
      <c r="GPP934" s="14"/>
      <c r="GPQ934" s="14"/>
      <c r="GPR934" s="14"/>
      <c r="GPS934" s="14"/>
      <c r="GPT934" s="14"/>
      <c r="GPU934" s="14"/>
      <c r="GPV934" s="14"/>
      <c r="GPW934" s="14"/>
      <c r="GPX934" s="14"/>
      <c r="GPY934" s="14"/>
      <c r="GPZ934" s="14"/>
      <c r="GQA934" s="14"/>
      <c r="GQB934" s="14"/>
      <c r="GQC934" s="14"/>
      <c r="GQD934" s="14"/>
      <c r="GQE934" s="14"/>
      <c r="GQF934" s="14"/>
      <c r="GQG934" s="14"/>
      <c r="GQH934" s="14"/>
      <c r="GQI934" s="14"/>
      <c r="GQJ934" s="14"/>
      <c r="GQK934" s="14"/>
      <c r="GQL934" s="14"/>
      <c r="GQM934" s="14"/>
      <c r="GQN934" s="14"/>
      <c r="GQO934" s="14"/>
      <c r="GQP934" s="14"/>
      <c r="GQQ934" s="14"/>
      <c r="GQR934" s="14"/>
      <c r="GQS934" s="14"/>
      <c r="GQT934" s="14"/>
      <c r="GQU934" s="14"/>
      <c r="GQV934" s="14"/>
      <c r="GQW934" s="14"/>
      <c r="GQX934" s="14"/>
      <c r="GQY934" s="14"/>
      <c r="GQZ934" s="14"/>
      <c r="GRA934" s="14"/>
      <c r="GRB934" s="14"/>
      <c r="GRC934" s="14"/>
      <c r="GRD934" s="14"/>
      <c r="GRE934" s="14"/>
      <c r="GRF934" s="14"/>
      <c r="GRG934" s="14"/>
      <c r="GRH934" s="14"/>
      <c r="GRI934" s="14"/>
      <c r="GRJ934" s="14"/>
      <c r="GRK934" s="14"/>
      <c r="GRL934" s="14"/>
      <c r="GRM934" s="14"/>
      <c r="GRN934" s="14"/>
      <c r="GRO934" s="14"/>
      <c r="GRP934" s="14"/>
      <c r="GRQ934" s="14"/>
      <c r="GRR934" s="14"/>
      <c r="GRS934" s="14"/>
      <c r="GRT934" s="14"/>
      <c r="GRU934" s="14"/>
      <c r="GRV934" s="14"/>
      <c r="GRW934" s="14"/>
      <c r="GRX934" s="14"/>
      <c r="GRY934" s="14"/>
      <c r="GRZ934" s="14"/>
      <c r="GSA934" s="14"/>
      <c r="GSB934" s="14"/>
      <c r="GSC934" s="14"/>
      <c r="GSD934" s="14"/>
      <c r="GSE934" s="14"/>
      <c r="GSF934" s="14"/>
      <c r="GSG934" s="14"/>
      <c r="GSH934" s="14"/>
      <c r="GSI934" s="14"/>
      <c r="GSJ934" s="14"/>
      <c r="GSK934" s="14"/>
      <c r="GSL934" s="14"/>
      <c r="GSM934" s="14"/>
      <c r="GSN934" s="14"/>
      <c r="GSO934" s="14"/>
      <c r="GSP934" s="14"/>
      <c r="GSQ934" s="14"/>
      <c r="GSR934" s="14"/>
      <c r="GSS934" s="14"/>
      <c r="GST934" s="14"/>
      <c r="GSU934" s="14"/>
      <c r="GSV934" s="14"/>
      <c r="GSW934" s="14"/>
      <c r="GSX934" s="14"/>
      <c r="GSY934" s="14"/>
      <c r="GSZ934" s="14"/>
      <c r="GTA934" s="14"/>
      <c r="GTB934" s="14"/>
      <c r="GTC934" s="14"/>
      <c r="GTD934" s="14"/>
      <c r="GTE934" s="14"/>
      <c r="GTF934" s="14"/>
      <c r="GTG934" s="14"/>
      <c r="GTH934" s="14"/>
      <c r="GTI934" s="14"/>
      <c r="GTJ934" s="14"/>
      <c r="GTK934" s="14"/>
      <c r="GTL934" s="14"/>
      <c r="GTM934" s="14"/>
      <c r="GTN934" s="14"/>
      <c r="GTO934" s="14"/>
      <c r="GTP934" s="14"/>
      <c r="GTQ934" s="14"/>
      <c r="GTR934" s="14"/>
      <c r="GTS934" s="14"/>
      <c r="GTT934" s="14"/>
      <c r="GTU934" s="14"/>
      <c r="GTV934" s="14"/>
      <c r="GTW934" s="14"/>
      <c r="GTX934" s="14"/>
      <c r="GTY934" s="14"/>
      <c r="GTZ934" s="14"/>
      <c r="GUA934" s="14"/>
      <c r="GUB934" s="14"/>
      <c r="GUC934" s="14"/>
      <c r="GUD934" s="14"/>
      <c r="GUE934" s="14"/>
      <c r="GUF934" s="14"/>
      <c r="GUG934" s="14"/>
      <c r="GUH934" s="14"/>
      <c r="GUI934" s="14"/>
      <c r="GUJ934" s="14"/>
      <c r="GUK934" s="14"/>
      <c r="GUL934" s="14"/>
      <c r="GUM934" s="14"/>
      <c r="GUN934" s="14"/>
      <c r="GUO934" s="14"/>
      <c r="GUP934" s="14"/>
      <c r="GUQ934" s="14"/>
      <c r="GUR934" s="14"/>
      <c r="GUS934" s="14"/>
      <c r="GUT934" s="14"/>
      <c r="GUU934" s="14"/>
      <c r="GUV934" s="14"/>
      <c r="GUW934" s="14"/>
      <c r="GUX934" s="14"/>
      <c r="GUY934" s="14"/>
      <c r="GUZ934" s="14"/>
      <c r="GVA934" s="14"/>
      <c r="GVB934" s="14"/>
      <c r="GVC934" s="14"/>
      <c r="GVD934" s="14"/>
      <c r="GVE934" s="14"/>
      <c r="GVF934" s="14"/>
      <c r="GVG934" s="14"/>
      <c r="GVH934" s="14"/>
      <c r="GVI934" s="14"/>
      <c r="GVJ934" s="14"/>
      <c r="GVK934" s="14"/>
      <c r="GVL934" s="14"/>
      <c r="GVM934" s="14"/>
      <c r="GVN934" s="14"/>
      <c r="GVO934" s="14"/>
      <c r="GVP934" s="14"/>
      <c r="GVQ934" s="14"/>
      <c r="GVR934" s="14"/>
      <c r="GVS934" s="14"/>
      <c r="GVT934" s="14"/>
      <c r="GVU934" s="14"/>
      <c r="GVV934" s="14"/>
      <c r="GVW934" s="14"/>
      <c r="GVX934" s="14"/>
      <c r="GVY934" s="14"/>
      <c r="GVZ934" s="14"/>
      <c r="GWA934" s="14"/>
      <c r="GWB934" s="14"/>
      <c r="GWC934" s="14"/>
      <c r="GWD934" s="14"/>
      <c r="GWE934" s="14"/>
      <c r="GWF934" s="14"/>
      <c r="GWG934" s="14"/>
      <c r="GWH934" s="14"/>
      <c r="GWI934" s="14"/>
      <c r="GWJ934" s="14"/>
      <c r="GWK934" s="14"/>
      <c r="GWL934" s="14"/>
      <c r="GWM934" s="14"/>
      <c r="GWN934" s="14"/>
      <c r="GWO934" s="14"/>
      <c r="GWP934" s="14"/>
      <c r="GWQ934" s="14"/>
      <c r="GWR934" s="14"/>
      <c r="GWS934" s="14"/>
      <c r="GWT934" s="14"/>
      <c r="GWU934" s="14"/>
      <c r="GWV934" s="14"/>
      <c r="GWW934" s="14"/>
      <c r="GWX934" s="14"/>
      <c r="GWY934" s="14"/>
      <c r="GWZ934" s="14"/>
      <c r="GXA934" s="14"/>
      <c r="GXB934" s="14"/>
      <c r="GXC934" s="14"/>
      <c r="GXD934" s="14"/>
      <c r="GXE934" s="14"/>
      <c r="GXF934" s="14"/>
      <c r="GXG934" s="14"/>
      <c r="GXH934" s="14"/>
      <c r="GXI934" s="14"/>
      <c r="GXJ934" s="14"/>
      <c r="GXK934" s="14"/>
      <c r="GXL934" s="14"/>
      <c r="GXM934" s="14"/>
      <c r="GXN934" s="14"/>
      <c r="GXO934" s="14"/>
      <c r="GXP934" s="14"/>
      <c r="GXQ934" s="14"/>
      <c r="GXR934" s="14"/>
      <c r="GXS934" s="14"/>
      <c r="GXT934" s="14"/>
      <c r="GXU934" s="14"/>
      <c r="GXV934" s="14"/>
      <c r="GXW934" s="14"/>
      <c r="GXX934" s="14"/>
      <c r="GXY934" s="14"/>
      <c r="GXZ934" s="14"/>
      <c r="GYA934" s="14"/>
      <c r="GYB934" s="14"/>
      <c r="GYC934" s="14"/>
      <c r="GYD934" s="14"/>
      <c r="GYE934" s="14"/>
      <c r="GYF934" s="14"/>
      <c r="GYG934" s="14"/>
      <c r="GYH934" s="14"/>
      <c r="GYI934" s="14"/>
      <c r="GYJ934" s="14"/>
      <c r="GYK934" s="14"/>
      <c r="GYL934" s="14"/>
      <c r="GYM934" s="14"/>
      <c r="GYN934" s="14"/>
      <c r="GYO934" s="14"/>
      <c r="GYP934" s="14"/>
      <c r="GYQ934" s="14"/>
      <c r="GYR934" s="14"/>
      <c r="GYS934" s="14"/>
      <c r="GYT934" s="14"/>
      <c r="GYU934" s="14"/>
      <c r="GYV934" s="14"/>
      <c r="GYW934" s="14"/>
      <c r="GYX934" s="14"/>
      <c r="GYY934" s="14"/>
      <c r="GYZ934" s="14"/>
      <c r="GZA934" s="14"/>
      <c r="GZB934" s="14"/>
      <c r="GZC934" s="14"/>
      <c r="GZD934" s="14"/>
      <c r="GZE934" s="14"/>
      <c r="GZF934" s="14"/>
      <c r="GZG934" s="14"/>
      <c r="GZH934" s="14"/>
      <c r="GZI934" s="14"/>
      <c r="GZJ934" s="14"/>
      <c r="GZK934" s="14"/>
      <c r="GZL934" s="14"/>
      <c r="GZM934" s="14"/>
      <c r="GZN934" s="14"/>
      <c r="GZO934" s="14"/>
      <c r="GZP934" s="14"/>
      <c r="GZQ934" s="14"/>
      <c r="GZR934" s="14"/>
      <c r="GZS934" s="14"/>
      <c r="GZT934" s="14"/>
      <c r="GZU934" s="14"/>
      <c r="GZV934" s="14"/>
      <c r="GZW934" s="14"/>
      <c r="GZX934" s="14"/>
      <c r="GZY934" s="14"/>
      <c r="GZZ934" s="14"/>
      <c r="HAA934" s="14"/>
      <c r="HAB934" s="14"/>
      <c r="HAC934" s="14"/>
      <c r="HAD934" s="14"/>
      <c r="HAE934" s="14"/>
      <c r="HAF934" s="14"/>
      <c r="HAG934" s="14"/>
      <c r="HAH934" s="14"/>
      <c r="HAI934" s="14"/>
      <c r="HAJ934" s="14"/>
      <c r="HAK934" s="14"/>
      <c r="HAL934" s="14"/>
      <c r="HAM934" s="14"/>
      <c r="HAN934" s="14"/>
      <c r="HAO934" s="14"/>
      <c r="HAP934" s="14"/>
      <c r="HAQ934" s="14"/>
      <c r="HAR934" s="14"/>
      <c r="HAS934" s="14"/>
      <c r="HAT934" s="14"/>
      <c r="HAU934" s="14"/>
      <c r="HAV934" s="14"/>
      <c r="HAW934" s="14"/>
      <c r="HAX934" s="14"/>
      <c r="HAY934" s="14"/>
      <c r="HAZ934" s="14"/>
      <c r="HBA934" s="14"/>
      <c r="HBB934" s="14"/>
      <c r="HBC934" s="14"/>
      <c r="HBD934" s="14"/>
      <c r="HBE934" s="14"/>
      <c r="HBF934" s="14"/>
      <c r="HBG934" s="14"/>
      <c r="HBH934" s="14"/>
      <c r="HBI934" s="14"/>
      <c r="HBJ934" s="14"/>
      <c r="HBK934" s="14"/>
      <c r="HBL934" s="14"/>
      <c r="HBM934" s="14"/>
      <c r="HBN934" s="14"/>
      <c r="HBO934" s="14"/>
      <c r="HBP934" s="14"/>
      <c r="HBQ934" s="14"/>
      <c r="HBR934" s="14"/>
      <c r="HBS934" s="14"/>
      <c r="HBT934" s="14"/>
      <c r="HBU934" s="14"/>
      <c r="HBV934" s="14"/>
      <c r="HBW934" s="14"/>
      <c r="HBX934" s="14"/>
      <c r="HBY934" s="14"/>
      <c r="HBZ934" s="14"/>
      <c r="HCA934" s="14"/>
      <c r="HCB934" s="14"/>
      <c r="HCC934" s="14"/>
      <c r="HCD934" s="14"/>
      <c r="HCE934" s="14"/>
      <c r="HCF934" s="14"/>
      <c r="HCG934" s="14"/>
      <c r="HCH934" s="14"/>
      <c r="HCI934" s="14"/>
      <c r="HCJ934" s="14"/>
      <c r="HCK934" s="14"/>
      <c r="HCL934" s="14"/>
      <c r="HCM934" s="14"/>
      <c r="HCN934" s="14"/>
      <c r="HCO934" s="14"/>
      <c r="HCP934" s="14"/>
      <c r="HCQ934" s="14"/>
      <c r="HCR934" s="14"/>
      <c r="HCS934" s="14"/>
      <c r="HCT934" s="14"/>
      <c r="HCU934" s="14"/>
      <c r="HCV934" s="14"/>
      <c r="HCW934" s="14"/>
      <c r="HCX934" s="14"/>
      <c r="HCY934" s="14"/>
      <c r="HCZ934" s="14"/>
      <c r="HDA934" s="14"/>
      <c r="HDB934" s="14"/>
      <c r="HDC934" s="14"/>
      <c r="HDD934" s="14"/>
      <c r="HDE934" s="14"/>
      <c r="HDF934" s="14"/>
      <c r="HDG934" s="14"/>
      <c r="HDH934" s="14"/>
      <c r="HDI934" s="14"/>
      <c r="HDJ934" s="14"/>
      <c r="HDK934" s="14"/>
      <c r="HDL934" s="14"/>
      <c r="HDM934" s="14"/>
      <c r="HDN934" s="14"/>
      <c r="HDO934" s="14"/>
      <c r="HDP934" s="14"/>
      <c r="HDQ934" s="14"/>
      <c r="HDR934" s="14"/>
      <c r="HDS934" s="14"/>
      <c r="HDT934" s="14"/>
      <c r="HDU934" s="14"/>
      <c r="HDV934" s="14"/>
      <c r="HDW934" s="14"/>
      <c r="HDX934" s="14"/>
      <c r="HDY934" s="14"/>
      <c r="HDZ934" s="14"/>
      <c r="HEA934" s="14"/>
      <c r="HEB934" s="14"/>
      <c r="HEC934" s="14"/>
      <c r="HED934" s="14"/>
      <c r="HEE934" s="14"/>
      <c r="HEF934" s="14"/>
      <c r="HEG934" s="14"/>
      <c r="HEH934" s="14"/>
      <c r="HEI934" s="14"/>
      <c r="HEJ934" s="14"/>
      <c r="HEK934" s="14"/>
      <c r="HEL934" s="14"/>
      <c r="HEM934" s="14"/>
      <c r="HEN934" s="14"/>
      <c r="HEO934" s="14"/>
      <c r="HEP934" s="14"/>
      <c r="HEQ934" s="14"/>
      <c r="HER934" s="14"/>
      <c r="HES934" s="14"/>
      <c r="HET934" s="14"/>
      <c r="HEU934" s="14"/>
      <c r="HEV934" s="14"/>
      <c r="HEW934" s="14"/>
      <c r="HEX934" s="14"/>
      <c r="HEY934" s="14"/>
      <c r="HEZ934" s="14"/>
      <c r="HFA934" s="14"/>
      <c r="HFB934" s="14"/>
      <c r="HFC934" s="14"/>
      <c r="HFD934" s="14"/>
      <c r="HFE934" s="14"/>
      <c r="HFF934" s="14"/>
      <c r="HFG934" s="14"/>
      <c r="HFH934" s="14"/>
      <c r="HFI934" s="14"/>
      <c r="HFJ934" s="14"/>
      <c r="HFK934" s="14"/>
      <c r="HFL934" s="14"/>
      <c r="HFM934" s="14"/>
      <c r="HFN934" s="14"/>
      <c r="HFO934" s="14"/>
      <c r="HFP934" s="14"/>
      <c r="HFQ934" s="14"/>
      <c r="HFR934" s="14"/>
      <c r="HFS934" s="14"/>
      <c r="HFT934" s="14"/>
      <c r="HFU934" s="14"/>
      <c r="HFV934" s="14"/>
      <c r="HFW934" s="14"/>
      <c r="HFX934" s="14"/>
      <c r="HFY934" s="14"/>
      <c r="HFZ934" s="14"/>
      <c r="HGA934" s="14"/>
      <c r="HGB934" s="14"/>
      <c r="HGC934" s="14"/>
      <c r="HGD934" s="14"/>
      <c r="HGE934" s="14"/>
      <c r="HGF934" s="14"/>
      <c r="HGG934" s="14"/>
      <c r="HGH934" s="14"/>
      <c r="HGI934" s="14"/>
      <c r="HGJ934" s="14"/>
      <c r="HGK934" s="14"/>
      <c r="HGL934" s="14"/>
      <c r="HGM934" s="14"/>
      <c r="HGN934" s="14"/>
      <c r="HGO934" s="14"/>
      <c r="HGP934" s="14"/>
      <c r="HGQ934" s="14"/>
      <c r="HGR934" s="14"/>
      <c r="HGS934" s="14"/>
      <c r="HGT934" s="14"/>
      <c r="HGU934" s="14"/>
      <c r="HGV934" s="14"/>
      <c r="HGW934" s="14"/>
      <c r="HGX934" s="14"/>
      <c r="HGY934" s="14"/>
      <c r="HGZ934" s="14"/>
      <c r="HHA934" s="14"/>
      <c r="HHB934" s="14"/>
      <c r="HHC934" s="14"/>
      <c r="HHD934" s="14"/>
      <c r="HHE934" s="14"/>
      <c r="HHF934" s="14"/>
      <c r="HHG934" s="14"/>
      <c r="HHH934" s="14"/>
      <c r="HHI934" s="14"/>
      <c r="HHJ934" s="14"/>
      <c r="HHK934" s="14"/>
      <c r="HHL934" s="14"/>
      <c r="HHM934" s="14"/>
      <c r="HHN934" s="14"/>
      <c r="HHO934" s="14"/>
      <c r="HHP934" s="14"/>
      <c r="HHQ934" s="14"/>
      <c r="HHR934" s="14"/>
      <c r="HHS934" s="14"/>
      <c r="HHT934" s="14"/>
      <c r="HHU934" s="14"/>
      <c r="HHV934" s="14"/>
      <c r="HHW934" s="14"/>
      <c r="HHX934" s="14"/>
      <c r="HHY934" s="14"/>
      <c r="HHZ934" s="14"/>
      <c r="HIA934" s="14"/>
      <c r="HIB934" s="14"/>
      <c r="HIC934" s="14"/>
      <c r="HID934" s="14"/>
      <c r="HIE934" s="14"/>
      <c r="HIF934" s="14"/>
      <c r="HIG934" s="14"/>
      <c r="HIH934" s="14"/>
      <c r="HII934" s="14"/>
      <c r="HIJ934" s="14"/>
      <c r="HIK934" s="14"/>
      <c r="HIL934" s="14"/>
      <c r="HIM934" s="14"/>
      <c r="HIN934" s="14"/>
      <c r="HIO934" s="14"/>
      <c r="HIP934" s="14"/>
      <c r="HIQ934" s="14"/>
      <c r="HIR934" s="14"/>
      <c r="HIS934" s="14"/>
      <c r="HIT934" s="14"/>
      <c r="HIU934" s="14"/>
      <c r="HIV934" s="14"/>
      <c r="HIW934" s="14"/>
      <c r="HIX934" s="14"/>
      <c r="HIY934" s="14"/>
      <c r="HIZ934" s="14"/>
      <c r="HJA934" s="14"/>
      <c r="HJB934" s="14"/>
      <c r="HJC934" s="14"/>
      <c r="HJD934" s="14"/>
      <c r="HJE934" s="14"/>
      <c r="HJF934" s="14"/>
      <c r="HJG934" s="14"/>
      <c r="HJH934" s="14"/>
      <c r="HJI934" s="14"/>
      <c r="HJJ934" s="14"/>
      <c r="HJK934" s="14"/>
      <c r="HJL934" s="14"/>
      <c r="HJM934" s="14"/>
      <c r="HJN934" s="14"/>
      <c r="HJO934" s="14"/>
      <c r="HJP934" s="14"/>
      <c r="HJQ934" s="14"/>
      <c r="HJR934" s="14"/>
      <c r="HJS934" s="14"/>
      <c r="HJT934" s="14"/>
      <c r="HJU934" s="14"/>
      <c r="HJV934" s="14"/>
      <c r="HJW934" s="14"/>
      <c r="HJX934" s="14"/>
      <c r="HJY934" s="14"/>
      <c r="HJZ934" s="14"/>
      <c r="HKA934" s="14"/>
      <c r="HKB934" s="14"/>
      <c r="HKC934" s="14"/>
      <c r="HKD934" s="14"/>
      <c r="HKE934" s="14"/>
      <c r="HKF934" s="14"/>
      <c r="HKG934" s="14"/>
      <c r="HKH934" s="14"/>
      <c r="HKI934" s="14"/>
      <c r="HKJ934" s="14"/>
      <c r="HKK934" s="14"/>
      <c r="HKL934" s="14"/>
      <c r="HKM934" s="14"/>
      <c r="HKN934" s="14"/>
      <c r="HKO934" s="14"/>
      <c r="HKP934" s="14"/>
      <c r="HKQ934" s="14"/>
      <c r="HKR934" s="14"/>
      <c r="HKS934" s="14"/>
      <c r="HKT934" s="14"/>
      <c r="HKU934" s="14"/>
      <c r="HKV934" s="14"/>
      <c r="HKW934" s="14"/>
      <c r="HKX934" s="14"/>
      <c r="HKY934" s="14"/>
      <c r="HKZ934" s="14"/>
      <c r="HLA934" s="14"/>
      <c r="HLB934" s="14"/>
      <c r="HLC934" s="14"/>
      <c r="HLD934" s="14"/>
      <c r="HLE934" s="14"/>
      <c r="HLF934" s="14"/>
      <c r="HLG934" s="14"/>
      <c r="HLH934" s="14"/>
      <c r="HLI934" s="14"/>
      <c r="HLJ934" s="14"/>
      <c r="HLK934" s="14"/>
      <c r="HLL934" s="14"/>
      <c r="HLM934" s="14"/>
      <c r="HLN934" s="14"/>
      <c r="HLO934" s="14"/>
      <c r="HLP934" s="14"/>
      <c r="HLQ934" s="14"/>
      <c r="HLR934" s="14"/>
      <c r="HLS934" s="14"/>
      <c r="HLT934" s="14"/>
      <c r="HLU934" s="14"/>
      <c r="HLV934" s="14"/>
      <c r="HLW934" s="14"/>
      <c r="HLX934" s="14"/>
      <c r="HLY934" s="14"/>
      <c r="HLZ934" s="14"/>
      <c r="HMA934" s="14"/>
      <c r="HMB934" s="14"/>
      <c r="HMC934" s="14"/>
      <c r="HMD934" s="14"/>
      <c r="HME934" s="14"/>
      <c r="HMF934" s="14"/>
      <c r="HMG934" s="14"/>
      <c r="HMH934" s="14"/>
      <c r="HMI934" s="14"/>
      <c r="HMJ934" s="14"/>
      <c r="HMK934" s="14"/>
      <c r="HML934" s="14"/>
      <c r="HMM934" s="14"/>
      <c r="HMN934" s="14"/>
      <c r="HMO934" s="14"/>
      <c r="HMP934" s="14"/>
      <c r="HMQ934" s="14"/>
      <c r="HMR934" s="14"/>
      <c r="HMS934" s="14"/>
      <c r="HMT934" s="14"/>
      <c r="HMU934" s="14"/>
      <c r="HMV934" s="14"/>
      <c r="HMW934" s="14"/>
      <c r="HMX934" s="14"/>
      <c r="HMY934" s="14"/>
      <c r="HMZ934" s="14"/>
      <c r="HNA934" s="14"/>
      <c r="HNB934" s="14"/>
      <c r="HNC934" s="14"/>
      <c r="HND934" s="14"/>
      <c r="HNE934" s="14"/>
      <c r="HNF934" s="14"/>
      <c r="HNG934" s="14"/>
      <c r="HNH934" s="14"/>
      <c r="HNI934" s="14"/>
      <c r="HNJ934" s="14"/>
      <c r="HNK934" s="14"/>
      <c r="HNL934" s="14"/>
      <c r="HNM934" s="14"/>
      <c r="HNN934" s="14"/>
      <c r="HNO934" s="14"/>
      <c r="HNP934" s="14"/>
      <c r="HNQ934" s="14"/>
      <c r="HNR934" s="14"/>
      <c r="HNS934" s="14"/>
      <c r="HNT934" s="14"/>
      <c r="HNU934" s="14"/>
      <c r="HNV934" s="14"/>
      <c r="HNW934" s="14"/>
      <c r="HNX934" s="14"/>
      <c r="HNY934" s="14"/>
      <c r="HNZ934" s="14"/>
      <c r="HOA934" s="14"/>
      <c r="HOB934" s="14"/>
      <c r="HOC934" s="14"/>
      <c r="HOD934" s="14"/>
      <c r="HOE934" s="14"/>
      <c r="HOF934" s="14"/>
      <c r="HOG934" s="14"/>
      <c r="HOH934" s="14"/>
      <c r="HOI934" s="14"/>
      <c r="HOJ934" s="14"/>
      <c r="HOK934" s="14"/>
      <c r="HOL934" s="14"/>
      <c r="HOM934" s="14"/>
      <c r="HON934" s="14"/>
      <c r="HOO934" s="14"/>
      <c r="HOP934" s="14"/>
      <c r="HOQ934" s="14"/>
      <c r="HOR934" s="14"/>
      <c r="HOS934" s="14"/>
      <c r="HOT934" s="14"/>
      <c r="HOU934" s="14"/>
      <c r="HOV934" s="14"/>
      <c r="HOW934" s="14"/>
      <c r="HOX934" s="14"/>
      <c r="HOY934" s="14"/>
      <c r="HOZ934" s="14"/>
      <c r="HPA934" s="14"/>
      <c r="HPB934" s="14"/>
      <c r="HPC934" s="14"/>
      <c r="HPD934" s="14"/>
      <c r="HPE934" s="14"/>
      <c r="HPF934" s="14"/>
      <c r="HPG934" s="14"/>
      <c r="HPH934" s="14"/>
      <c r="HPI934" s="14"/>
      <c r="HPJ934" s="14"/>
      <c r="HPK934" s="14"/>
      <c r="HPL934" s="14"/>
      <c r="HPM934" s="14"/>
      <c r="HPN934" s="14"/>
      <c r="HPO934" s="14"/>
      <c r="HPP934" s="14"/>
      <c r="HPQ934" s="14"/>
      <c r="HPR934" s="14"/>
      <c r="HPS934" s="14"/>
      <c r="HPT934" s="14"/>
      <c r="HPU934" s="14"/>
      <c r="HPV934" s="14"/>
      <c r="HPW934" s="14"/>
      <c r="HPX934" s="14"/>
      <c r="HPY934" s="14"/>
      <c r="HPZ934" s="14"/>
      <c r="HQA934" s="14"/>
      <c r="HQB934" s="14"/>
      <c r="HQC934" s="14"/>
      <c r="HQD934" s="14"/>
      <c r="HQE934" s="14"/>
      <c r="HQF934" s="14"/>
      <c r="HQG934" s="14"/>
      <c r="HQH934" s="14"/>
      <c r="HQI934" s="14"/>
      <c r="HQJ934" s="14"/>
      <c r="HQK934" s="14"/>
      <c r="HQL934" s="14"/>
      <c r="HQM934" s="14"/>
      <c r="HQN934" s="14"/>
      <c r="HQO934" s="14"/>
      <c r="HQP934" s="14"/>
      <c r="HQQ934" s="14"/>
      <c r="HQR934" s="14"/>
      <c r="HQS934" s="14"/>
      <c r="HQT934" s="14"/>
      <c r="HQU934" s="14"/>
      <c r="HQV934" s="14"/>
      <c r="HQW934" s="14"/>
      <c r="HQX934" s="14"/>
      <c r="HQY934" s="14"/>
      <c r="HQZ934" s="14"/>
      <c r="HRA934" s="14"/>
      <c r="HRB934" s="14"/>
      <c r="HRC934" s="14"/>
      <c r="HRD934" s="14"/>
      <c r="HRE934" s="14"/>
      <c r="HRF934" s="14"/>
      <c r="HRG934" s="14"/>
      <c r="HRH934" s="14"/>
      <c r="HRI934" s="14"/>
      <c r="HRJ934" s="14"/>
      <c r="HRK934" s="14"/>
      <c r="HRL934" s="14"/>
      <c r="HRM934" s="14"/>
      <c r="HRN934" s="14"/>
      <c r="HRO934" s="14"/>
      <c r="HRP934" s="14"/>
      <c r="HRQ934" s="14"/>
      <c r="HRR934" s="14"/>
      <c r="HRS934" s="14"/>
      <c r="HRT934" s="14"/>
      <c r="HRU934" s="14"/>
      <c r="HRV934" s="14"/>
      <c r="HRW934" s="14"/>
      <c r="HRX934" s="14"/>
      <c r="HRY934" s="14"/>
      <c r="HRZ934" s="14"/>
      <c r="HSA934" s="14"/>
      <c r="HSB934" s="14"/>
      <c r="HSC934" s="14"/>
      <c r="HSD934" s="14"/>
      <c r="HSE934" s="14"/>
      <c r="HSF934" s="14"/>
      <c r="HSG934" s="14"/>
      <c r="HSH934" s="14"/>
      <c r="HSI934" s="14"/>
      <c r="HSJ934" s="14"/>
      <c r="HSK934" s="14"/>
      <c r="HSL934" s="14"/>
      <c r="HSM934" s="14"/>
      <c r="HSN934" s="14"/>
      <c r="HSO934" s="14"/>
      <c r="HSP934" s="14"/>
      <c r="HSQ934" s="14"/>
      <c r="HSR934" s="14"/>
      <c r="HSS934" s="14"/>
      <c r="HST934" s="14"/>
      <c r="HSU934" s="14"/>
      <c r="HSV934" s="14"/>
      <c r="HSW934" s="14"/>
      <c r="HSX934" s="14"/>
      <c r="HSY934" s="14"/>
      <c r="HSZ934" s="14"/>
      <c r="HTA934" s="14"/>
      <c r="HTB934" s="14"/>
      <c r="HTC934" s="14"/>
      <c r="HTD934" s="14"/>
      <c r="HTE934" s="14"/>
      <c r="HTF934" s="14"/>
      <c r="HTG934" s="14"/>
      <c r="HTH934" s="14"/>
      <c r="HTI934" s="14"/>
      <c r="HTJ934" s="14"/>
      <c r="HTK934" s="14"/>
      <c r="HTL934" s="14"/>
      <c r="HTM934" s="14"/>
      <c r="HTN934" s="14"/>
      <c r="HTO934" s="14"/>
      <c r="HTP934" s="14"/>
      <c r="HTQ934" s="14"/>
      <c r="HTR934" s="14"/>
      <c r="HTS934" s="14"/>
      <c r="HTT934" s="14"/>
      <c r="HTU934" s="14"/>
      <c r="HTV934" s="14"/>
      <c r="HTW934" s="14"/>
      <c r="HTX934" s="14"/>
      <c r="HTY934" s="14"/>
      <c r="HTZ934" s="14"/>
      <c r="HUA934" s="14"/>
      <c r="HUB934" s="14"/>
      <c r="HUC934" s="14"/>
      <c r="HUD934" s="14"/>
      <c r="HUE934" s="14"/>
      <c r="HUF934" s="14"/>
      <c r="HUG934" s="14"/>
      <c r="HUH934" s="14"/>
      <c r="HUI934" s="14"/>
      <c r="HUJ934" s="14"/>
      <c r="HUK934" s="14"/>
      <c r="HUL934" s="14"/>
      <c r="HUM934" s="14"/>
      <c r="HUN934" s="14"/>
      <c r="HUO934" s="14"/>
      <c r="HUP934" s="14"/>
      <c r="HUQ934" s="14"/>
      <c r="HUR934" s="14"/>
      <c r="HUS934" s="14"/>
      <c r="HUT934" s="14"/>
      <c r="HUU934" s="14"/>
      <c r="HUV934" s="14"/>
      <c r="HUW934" s="14"/>
      <c r="HUX934" s="14"/>
      <c r="HUY934" s="14"/>
      <c r="HUZ934" s="14"/>
      <c r="HVA934" s="14"/>
      <c r="HVB934" s="14"/>
      <c r="HVC934" s="14"/>
      <c r="HVD934" s="14"/>
      <c r="HVE934" s="14"/>
      <c r="HVF934" s="14"/>
      <c r="HVG934" s="14"/>
      <c r="HVH934" s="14"/>
      <c r="HVI934" s="14"/>
      <c r="HVJ934" s="14"/>
      <c r="HVK934" s="14"/>
      <c r="HVL934" s="14"/>
      <c r="HVM934" s="14"/>
      <c r="HVN934" s="14"/>
      <c r="HVO934" s="14"/>
      <c r="HVP934" s="14"/>
      <c r="HVQ934" s="14"/>
      <c r="HVR934" s="14"/>
      <c r="HVS934" s="14"/>
      <c r="HVT934" s="14"/>
      <c r="HVU934" s="14"/>
      <c r="HVV934" s="14"/>
      <c r="HVW934" s="14"/>
      <c r="HVX934" s="14"/>
      <c r="HVY934" s="14"/>
      <c r="HVZ934" s="14"/>
      <c r="HWA934" s="14"/>
      <c r="HWB934" s="14"/>
      <c r="HWC934" s="14"/>
      <c r="HWD934" s="14"/>
      <c r="HWE934" s="14"/>
      <c r="HWF934" s="14"/>
      <c r="HWG934" s="14"/>
      <c r="HWH934" s="14"/>
      <c r="HWI934" s="14"/>
      <c r="HWJ934" s="14"/>
      <c r="HWK934" s="14"/>
      <c r="HWL934" s="14"/>
      <c r="HWM934" s="14"/>
      <c r="HWN934" s="14"/>
      <c r="HWO934" s="14"/>
      <c r="HWP934" s="14"/>
      <c r="HWQ934" s="14"/>
      <c r="HWR934" s="14"/>
      <c r="HWS934" s="14"/>
      <c r="HWT934" s="14"/>
      <c r="HWU934" s="14"/>
      <c r="HWV934" s="14"/>
      <c r="HWW934" s="14"/>
      <c r="HWX934" s="14"/>
      <c r="HWY934" s="14"/>
      <c r="HWZ934" s="14"/>
      <c r="HXA934" s="14"/>
      <c r="HXB934" s="14"/>
      <c r="HXC934" s="14"/>
      <c r="HXD934" s="14"/>
      <c r="HXE934" s="14"/>
      <c r="HXF934" s="14"/>
      <c r="HXG934" s="14"/>
      <c r="HXH934" s="14"/>
      <c r="HXI934" s="14"/>
      <c r="HXJ934" s="14"/>
      <c r="HXK934" s="14"/>
      <c r="HXL934" s="14"/>
      <c r="HXM934" s="14"/>
      <c r="HXN934" s="14"/>
      <c r="HXO934" s="14"/>
      <c r="HXP934" s="14"/>
      <c r="HXQ934" s="14"/>
      <c r="HXR934" s="14"/>
      <c r="HXS934" s="14"/>
      <c r="HXT934" s="14"/>
      <c r="HXU934" s="14"/>
      <c r="HXV934" s="14"/>
      <c r="HXW934" s="14"/>
      <c r="HXX934" s="14"/>
      <c r="HXY934" s="14"/>
      <c r="HXZ934" s="14"/>
      <c r="HYA934" s="14"/>
      <c r="HYB934" s="14"/>
      <c r="HYC934" s="14"/>
      <c r="HYD934" s="14"/>
      <c r="HYE934" s="14"/>
      <c r="HYF934" s="14"/>
      <c r="HYG934" s="14"/>
      <c r="HYH934" s="14"/>
      <c r="HYI934" s="14"/>
      <c r="HYJ934" s="14"/>
      <c r="HYK934" s="14"/>
      <c r="HYL934" s="14"/>
      <c r="HYM934" s="14"/>
      <c r="HYN934" s="14"/>
      <c r="HYO934" s="14"/>
      <c r="HYP934" s="14"/>
      <c r="HYQ934" s="14"/>
      <c r="HYR934" s="14"/>
      <c r="HYS934" s="14"/>
      <c r="HYT934" s="14"/>
      <c r="HYU934" s="14"/>
      <c r="HYV934" s="14"/>
      <c r="HYW934" s="14"/>
      <c r="HYX934" s="14"/>
      <c r="HYY934" s="14"/>
      <c r="HYZ934" s="14"/>
      <c r="HZA934" s="14"/>
      <c r="HZB934" s="14"/>
      <c r="HZC934" s="14"/>
      <c r="HZD934" s="14"/>
      <c r="HZE934" s="14"/>
      <c r="HZF934" s="14"/>
      <c r="HZG934" s="14"/>
      <c r="HZH934" s="14"/>
      <c r="HZI934" s="14"/>
      <c r="HZJ934" s="14"/>
      <c r="HZK934" s="14"/>
      <c r="HZL934" s="14"/>
      <c r="HZM934" s="14"/>
      <c r="HZN934" s="14"/>
      <c r="HZO934" s="14"/>
      <c r="HZP934" s="14"/>
      <c r="HZQ934" s="14"/>
      <c r="HZR934" s="14"/>
      <c r="HZS934" s="14"/>
      <c r="HZT934" s="14"/>
      <c r="HZU934" s="14"/>
      <c r="HZV934" s="14"/>
      <c r="HZW934" s="14"/>
      <c r="HZX934" s="14"/>
      <c r="HZY934" s="14"/>
      <c r="HZZ934" s="14"/>
      <c r="IAA934" s="14"/>
      <c r="IAB934" s="14"/>
      <c r="IAC934" s="14"/>
      <c r="IAD934" s="14"/>
      <c r="IAE934" s="14"/>
      <c r="IAF934" s="14"/>
      <c r="IAG934" s="14"/>
      <c r="IAH934" s="14"/>
      <c r="IAI934" s="14"/>
      <c r="IAJ934" s="14"/>
      <c r="IAK934" s="14"/>
      <c r="IAL934" s="14"/>
      <c r="IAM934" s="14"/>
      <c r="IAN934" s="14"/>
      <c r="IAO934" s="14"/>
      <c r="IAP934" s="14"/>
      <c r="IAQ934" s="14"/>
      <c r="IAR934" s="14"/>
      <c r="IAS934" s="14"/>
      <c r="IAT934" s="14"/>
      <c r="IAU934" s="14"/>
      <c r="IAV934" s="14"/>
      <c r="IAW934" s="14"/>
      <c r="IAX934" s="14"/>
      <c r="IAY934" s="14"/>
      <c r="IAZ934" s="14"/>
      <c r="IBA934" s="14"/>
      <c r="IBB934" s="14"/>
      <c r="IBC934" s="14"/>
      <c r="IBD934" s="14"/>
      <c r="IBE934" s="14"/>
      <c r="IBF934" s="14"/>
      <c r="IBG934" s="14"/>
      <c r="IBH934" s="14"/>
      <c r="IBI934" s="14"/>
      <c r="IBJ934" s="14"/>
      <c r="IBK934" s="14"/>
      <c r="IBL934" s="14"/>
      <c r="IBM934" s="14"/>
      <c r="IBN934" s="14"/>
      <c r="IBO934" s="14"/>
      <c r="IBP934" s="14"/>
      <c r="IBQ934" s="14"/>
      <c r="IBR934" s="14"/>
      <c r="IBS934" s="14"/>
      <c r="IBT934" s="14"/>
      <c r="IBU934" s="14"/>
      <c r="IBV934" s="14"/>
      <c r="IBW934" s="14"/>
      <c r="IBX934" s="14"/>
      <c r="IBY934" s="14"/>
      <c r="IBZ934" s="14"/>
      <c r="ICA934" s="14"/>
      <c r="ICB934" s="14"/>
      <c r="ICC934" s="14"/>
      <c r="ICD934" s="14"/>
      <c r="ICE934" s="14"/>
      <c r="ICF934" s="14"/>
      <c r="ICG934" s="14"/>
      <c r="ICH934" s="14"/>
      <c r="ICI934" s="14"/>
      <c r="ICJ934" s="14"/>
      <c r="ICK934" s="14"/>
      <c r="ICL934" s="14"/>
      <c r="ICM934" s="14"/>
      <c r="ICN934" s="14"/>
      <c r="ICO934" s="14"/>
      <c r="ICP934" s="14"/>
      <c r="ICQ934" s="14"/>
      <c r="ICR934" s="14"/>
      <c r="ICS934" s="14"/>
      <c r="ICT934" s="14"/>
      <c r="ICU934" s="14"/>
      <c r="ICV934" s="14"/>
      <c r="ICW934" s="14"/>
      <c r="ICX934" s="14"/>
      <c r="ICY934" s="14"/>
      <c r="ICZ934" s="14"/>
      <c r="IDA934" s="14"/>
      <c r="IDB934" s="14"/>
      <c r="IDC934" s="14"/>
      <c r="IDD934" s="14"/>
      <c r="IDE934" s="14"/>
      <c r="IDF934" s="14"/>
      <c r="IDG934" s="14"/>
      <c r="IDH934" s="14"/>
      <c r="IDI934" s="14"/>
      <c r="IDJ934" s="14"/>
      <c r="IDK934" s="14"/>
      <c r="IDL934" s="14"/>
      <c r="IDM934" s="14"/>
      <c r="IDN934" s="14"/>
      <c r="IDO934" s="14"/>
      <c r="IDP934" s="14"/>
      <c r="IDQ934" s="14"/>
      <c r="IDR934" s="14"/>
      <c r="IDS934" s="14"/>
      <c r="IDT934" s="14"/>
      <c r="IDU934" s="14"/>
      <c r="IDV934" s="14"/>
      <c r="IDW934" s="14"/>
      <c r="IDX934" s="14"/>
      <c r="IDY934" s="14"/>
      <c r="IDZ934" s="14"/>
      <c r="IEA934" s="14"/>
      <c r="IEB934" s="14"/>
      <c r="IEC934" s="14"/>
      <c r="IED934" s="14"/>
      <c r="IEE934" s="14"/>
      <c r="IEF934" s="14"/>
      <c r="IEG934" s="14"/>
      <c r="IEH934" s="14"/>
      <c r="IEI934" s="14"/>
      <c r="IEJ934" s="14"/>
      <c r="IEK934" s="14"/>
      <c r="IEL934" s="14"/>
      <c r="IEM934" s="14"/>
      <c r="IEN934" s="14"/>
      <c r="IEO934" s="14"/>
      <c r="IEP934" s="14"/>
      <c r="IEQ934" s="14"/>
      <c r="IER934" s="14"/>
      <c r="IES934" s="14"/>
      <c r="IET934" s="14"/>
      <c r="IEU934" s="14"/>
      <c r="IEV934" s="14"/>
      <c r="IEW934" s="14"/>
      <c r="IEX934" s="14"/>
      <c r="IEY934" s="14"/>
      <c r="IEZ934" s="14"/>
      <c r="IFA934" s="14"/>
      <c r="IFB934" s="14"/>
      <c r="IFC934" s="14"/>
      <c r="IFD934" s="14"/>
      <c r="IFE934" s="14"/>
      <c r="IFF934" s="14"/>
      <c r="IFG934" s="14"/>
      <c r="IFH934" s="14"/>
      <c r="IFI934" s="14"/>
      <c r="IFJ934" s="14"/>
      <c r="IFK934" s="14"/>
      <c r="IFL934" s="14"/>
      <c r="IFM934" s="14"/>
      <c r="IFN934" s="14"/>
      <c r="IFO934" s="14"/>
      <c r="IFP934" s="14"/>
      <c r="IFQ934" s="14"/>
      <c r="IFR934" s="14"/>
      <c r="IFS934" s="14"/>
      <c r="IFT934" s="14"/>
      <c r="IFU934" s="14"/>
      <c r="IFV934" s="14"/>
      <c r="IFW934" s="14"/>
      <c r="IFX934" s="14"/>
      <c r="IFY934" s="14"/>
      <c r="IFZ934" s="14"/>
      <c r="IGA934" s="14"/>
      <c r="IGB934" s="14"/>
      <c r="IGC934" s="14"/>
      <c r="IGD934" s="14"/>
      <c r="IGE934" s="14"/>
      <c r="IGF934" s="14"/>
      <c r="IGG934" s="14"/>
      <c r="IGH934" s="14"/>
      <c r="IGI934" s="14"/>
      <c r="IGJ934" s="14"/>
      <c r="IGK934" s="14"/>
      <c r="IGL934" s="14"/>
      <c r="IGM934" s="14"/>
      <c r="IGN934" s="14"/>
      <c r="IGO934" s="14"/>
      <c r="IGP934" s="14"/>
      <c r="IGQ934" s="14"/>
      <c r="IGR934" s="14"/>
      <c r="IGS934" s="14"/>
      <c r="IGT934" s="14"/>
      <c r="IGU934" s="14"/>
      <c r="IGV934" s="14"/>
      <c r="IGW934" s="14"/>
      <c r="IGX934" s="14"/>
      <c r="IGY934" s="14"/>
      <c r="IGZ934" s="14"/>
      <c r="IHA934" s="14"/>
      <c r="IHB934" s="14"/>
      <c r="IHC934" s="14"/>
      <c r="IHD934" s="14"/>
      <c r="IHE934" s="14"/>
      <c r="IHF934" s="14"/>
      <c r="IHG934" s="14"/>
      <c r="IHH934" s="14"/>
      <c r="IHI934" s="14"/>
      <c r="IHJ934" s="14"/>
      <c r="IHK934" s="14"/>
      <c r="IHL934" s="14"/>
      <c r="IHM934" s="14"/>
      <c r="IHN934" s="14"/>
      <c r="IHO934" s="14"/>
      <c r="IHP934" s="14"/>
      <c r="IHQ934" s="14"/>
      <c r="IHR934" s="14"/>
      <c r="IHS934" s="14"/>
      <c r="IHT934" s="14"/>
      <c r="IHU934" s="14"/>
      <c r="IHV934" s="14"/>
      <c r="IHW934" s="14"/>
      <c r="IHX934" s="14"/>
      <c r="IHY934" s="14"/>
      <c r="IHZ934" s="14"/>
      <c r="IIA934" s="14"/>
      <c r="IIB934" s="14"/>
      <c r="IIC934" s="14"/>
      <c r="IID934" s="14"/>
      <c r="IIE934" s="14"/>
      <c r="IIF934" s="14"/>
      <c r="IIG934" s="14"/>
      <c r="IIH934" s="14"/>
      <c r="III934" s="14"/>
      <c r="IIJ934" s="14"/>
      <c r="IIK934" s="14"/>
      <c r="IIL934" s="14"/>
      <c r="IIM934" s="14"/>
      <c r="IIN934" s="14"/>
      <c r="IIO934" s="14"/>
      <c r="IIP934" s="14"/>
      <c r="IIQ934" s="14"/>
      <c r="IIR934" s="14"/>
      <c r="IIS934" s="14"/>
      <c r="IIT934" s="14"/>
      <c r="IIU934" s="14"/>
      <c r="IIV934" s="14"/>
      <c r="IIW934" s="14"/>
      <c r="IIX934" s="14"/>
      <c r="IIY934" s="14"/>
      <c r="IIZ934" s="14"/>
      <c r="IJA934" s="14"/>
      <c r="IJB934" s="14"/>
      <c r="IJC934" s="14"/>
      <c r="IJD934" s="14"/>
      <c r="IJE934" s="14"/>
      <c r="IJF934" s="14"/>
      <c r="IJG934" s="14"/>
      <c r="IJH934" s="14"/>
      <c r="IJI934" s="14"/>
      <c r="IJJ934" s="14"/>
      <c r="IJK934" s="14"/>
      <c r="IJL934" s="14"/>
      <c r="IJM934" s="14"/>
      <c r="IJN934" s="14"/>
      <c r="IJO934" s="14"/>
      <c r="IJP934" s="14"/>
      <c r="IJQ934" s="14"/>
      <c r="IJR934" s="14"/>
      <c r="IJS934" s="14"/>
      <c r="IJT934" s="14"/>
      <c r="IJU934" s="14"/>
      <c r="IJV934" s="14"/>
      <c r="IJW934" s="14"/>
      <c r="IJX934" s="14"/>
      <c r="IJY934" s="14"/>
      <c r="IJZ934" s="14"/>
      <c r="IKA934" s="14"/>
      <c r="IKB934" s="14"/>
      <c r="IKC934" s="14"/>
      <c r="IKD934" s="14"/>
      <c r="IKE934" s="14"/>
      <c r="IKF934" s="14"/>
      <c r="IKG934" s="14"/>
      <c r="IKH934" s="14"/>
      <c r="IKI934" s="14"/>
      <c r="IKJ934" s="14"/>
      <c r="IKK934" s="14"/>
      <c r="IKL934" s="14"/>
      <c r="IKM934" s="14"/>
      <c r="IKN934" s="14"/>
      <c r="IKO934" s="14"/>
      <c r="IKP934" s="14"/>
      <c r="IKQ934" s="14"/>
      <c r="IKR934" s="14"/>
      <c r="IKS934" s="14"/>
      <c r="IKT934" s="14"/>
      <c r="IKU934" s="14"/>
      <c r="IKV934" s="14"/>
      <c r="IKW934" s="14"/>
      <c r="IKX934" s="14"/>
      <c r="IKY934" s="14"/>
      <c r="IKZ934" s="14"/>
      <c r="ILA934" s="14"/>
      <c r="ILB934" s="14"/>
      <c r="ILC934" s="14"/>
      <c r="ILD934" s="14"/>
      <c r="ILE934" s="14"/>
      <c r="ILF934" s="14"/>
      <c r="ILG934" s="14"/>
      <c r="ILH934" s="14"/>
      <c r="ILI934" s="14"/>
      <c r="ILJ934" s="14"/>
      <c r="ILK934" s="14"/>
      <c r="ILL934" s="14"/>
      <c r="ILM934" s="14"/>
      <c r="ILN934" s="14"/>
      <c r="ILO934" s="14"/>
      <c r="ILP934" s="14"/>
      <c r="ILQ934" s="14"/>
      <c r="ILR934" s="14"/>
      <c r="ILS934" s="14"/>
      <c r="ILT934" s="14"/>
      <c r="ILU934" s="14"/>
      <c r="ILV934" s="14"/>
      <c r="ILW934" s="14"/>
      <c r="ILX934" s="14"/>
      <c r="ILY934" s="14"/>
      <c r="ILZ934" s="14"/>
      <c r="IMA934" s="14"/>
      <c r="IMB934" s="14"/>
      <c r="IMC934" s="14"/>
      <c r="IMD934" s="14"/>
      <c r="IME934" s="14"/>
      <c r="IMF934" s="14"/>
      <c r="IMG934" s="14"/>
      <c r="IMH934" s="14"/>
      <c r="IMI934" s="14"/>
      <c r="IMJ934" s="14"/>
      <c r="IMK934" s="14"/>
      <c r="IML934" s="14"/>
      <c r="IMM934" s="14"/>
      <c r="IMN934" s="14"/>
      <c r="IMO934" s="14"/>
      <c r="IMP934" s="14"/>
      <c r="IMQ934" s="14"/>
      <c r="IMR934" s="14"/>
      <c r="IMS934" s="14"/>
      <c r="IMT934" s="14"/>
      <c r="IMU934" s="14"/>
      <c r="IMV934" s="14"/>
      <c r="IMW934" s="14"/>
      <c r="IMX934" s="14"/>
      <c r="IMY934" s="14"/>
      <c r="IMZ934" s="14"/>
      <c r="INA934" s="14"/>
      <c r="INB934" s="14"/>
      <c r="INC934" s="14"/>
      <c r="IND934" s="14"/>
      <c r="INE934" s="14"/>
      <c r="INF934" s="14"/>
      <c r="ING934" s="14"/>
      <c r="INH934" s="14"/>
      <c r="INI934" s="14"/>
      <c r="INJ934" s="14"/>
      <c r="INK934" s="14"/>
      <c r="INL934" s="14"/>
      <c r="INM934" s="14"/>
      <c r="INN934" s="14"/>
      <c r="INO934" s="14"/>
      <c r="INP934" s="14"/>
      <c r="INQ934" s="14"/>
      <c r="INR934" s="14"/>
      <c r="INS934" s="14"/>
      <c r="INT934" s="14"/>
      <c r="INU934" s="14"/>
      <c r="INV934" s="14"/>
      <c r="INW934" s="14"/>
      <c r="INX934" s="14"/>
      <c r="INY934" s="14"/>
      <c r="INZ934" s="14"/>
      <c r="IOA934" s="14"/>
      <c r="IOB934" s="14"/>
      <c r="IOC934" s="14"/>
      <c r="IOD934" s="14"/>
      <c r="IOE934" s="14"/>
      <c r="IOF934" s="14"/>
      <c r="IOG934" s="14"/>
      <c r="IOH934" s="14"/>
      <c r="IOI934" s="14"/>
      <c r="IOJ934" s="14"/>
      <c r="IOK934" s="14"/>
      <c r="IOL934" s="14"/>
      <c r="IOM934" s="14"/>
      <c r="ION934" s="14"/>
      <c r="IOO934" s="14"/>
      <c r="IOP934" s="14"/>
      <c r="IOQ934" s="14"/>
      <c r="IOR934" s="14"/>
      <c r="IOS934" s="14"/>
      <c r="IOT934" s="14"/>
      <c r="IOU934" s="14"/>
      <c r="IOV934" s="14"/>
      <c r="IOW934" s="14"/>
      <c r="IOX934" s="14"/>
      <c r="IOY934" s="14"/>
      <c r="IOZ934" s="14"/>
      <c r="IPA934" s="14"/>
      <c r="IPB934" s="14"/>
      <c r="IPC934" s="14"/>
      <c r="IPD934" s="14"/>
      <c r="IPE934" s="14"/>
      <c r="IPF934" s="14"/>
      <c r="IPG934" s="14"/>
      <c r="IPH934" s="14"/>
      <c r="IPI934" s="14"/>
      <c r="IPJ934" s="14"/>
      <c r="IPK934" s="14"/>
      <c r="IPL934" s="14"/>
      <c r="IPM934" s="14"/>
      <c r="IPN934" s="14"/>
      <c r="IPO934" s="14"/>
      <c r="IPP934" s="14"/>
      <c r="IPQ934" s="14"/>
      <c r="IPR934" s="14"/>
      <c r="IPS934" s="14"/>
      <c r="IPT934" s="14"/>
      <c r="IPU934" s="14"/>
      <c r="IPV934" s="14"/>
      <c r="IPW934" s="14"/>
      <c r="IPX934" s="14"/>
      <c r="IPY934" s="14"/>
      <c r="IPZ934" s="14"/>
      <c r="IQA934" s="14"/>
      <c r="IQB934" s="14"/>
      <c r="IQC934" s="14"/>
      <c r="IQD934" s="14"/>
      <c r="IQE934" s="14"/>
      <c r="IQF934" s="14"/>
      <c r="IQG934" s="14"/>
      <c r="IQH934" s="14"/>
      <c r="IQI934" s="14"/>
      <c r="IQJ934" s="14"/>
      <c r="IQK934" s="14"/>
      <c r="IQL934" s="14"/>
      <c r="IQM934" s="14"/>
      <c r="IQN934" s="14"/>
      <c r="IQO934" s="14"/>
      <c r="IQP934" s="14"/>
      <c r="IQQ934" s="14"/>
      <c r="IQR934" s="14"/>
      <c r="IQS934" s="14"/>
      <c r="IQT934" s="14"/>
      <c r="IQU934" s="14"/>
      <c r="IQV934" s="14"/>
      <c r="IQW934" s="14"/>
      <c r="IQX934" s="14"/>
      <c r="IQY934" s="14"/>
      <c r="IQZ934" s="14"/>
      <c r="IRA934" s="14"/>
      <c r="IRB934" s="14"/>
      <c r="IRC934" s="14"/>
      <c r="IRD934" s="14"/>
      <c r="IRE934" s="14"/>
      <c r="IRF934" s="14"/>
      <c r="IRG934" s="14"/>
      <c r="IRH934" s="14"/>
      <c r="IRI934" s="14"/>
      <c r="IRJ934" s="14"/>
      <c r="IRK934" s="14"/>
      <c r="IRL934" s="14"/>
      <c r="IRM934" s="14"/>
      <c r="IRN934" s="14"/>
      <c r="IRO934" s="14"/>
      <c r="IRP934" s="14"/>
      <c r="IRQ934" s="14"/>
      <c r="IRR934" s="14"/>
      <c r="IRS934" s="14"/>
      <c r="IRT934" s="14"/>
      <c r="IRU934" s="14"/>
      <c r="IRV934" s="14"/>
      <c r="IRW934" s="14"/>
      <c r="IRX934" s="14"/>
      <c r="IRY934" s="14"/>
      <c r="IRZ934" s="14"/>
      <c r="ISA934" s="14"/>
      <c r="ISB934" s="14"/>
      <c r="ISC934" s="14"/>
      <c r="ISD934" s="14"/>
      <c r="ISE934" s="14"/>
      <c r="ISF934" s="14"/>
      <c r="ISG934" s="14"/>
      <c r="ISH934" s="14"/>
      <c r="ISI934" s="14"/>
      <c r="ISJ934" s="14"/>
      <c r="ISK934" s="14"/>
      <c r="ISL934" s="14"/>
      <c r="ISM934" s="14"/>
      <c r="ISN934" s="14"/>
      <c r="ISO934" s="14"/>
      <c r="ISP934" s="14"/>
      <c r="ISQ934" s="14"/>
      <c r="ISR934" s="14"/>
      <c r="ISS934" s="14"/>
      <c r="IST934" s="14"/>
      <c r="ISU934" s="14"/>
      <c r="ISV934" s="14"/>
      <c r="ISW934" s="14"/>
      <c r="ISX934" s="14"/>
      <c r="ISY934" s="14"/>
      <c r="ISZ934" s="14"/>
      <c r="ITA934" s="14"/>
      <c r="ITB934" s="14"/>
      <c r="ITC934" s="14"/>
      <c r="ITD934" s="14"/>
      <c r="ITE934" s="14"/>
      <c r="ITF934" s="14"/>
      <c r="ITG934" s="14"/>
      <c r="ITH934" s="14"/>
      <c r="ITI934" s="14"/>
      <c r="ITJ934" s="14"/>
      <c r="ITK934" s="14"/>
      <c r="ITL934" s="14"/>
      <c r="ITM934" s="14"/>
      <c r="ITN934" s="14"/>
      <c r="ITO934" s="14"/>
      <c r="ITP934" s="14"/>
      <c r="ITQ934" s="14"/>
      <c r="ITR934" s="14"/>
      <c r="ITS934" s="14"/>
      <c r="ITT934" s="14"/>
      <c r="ITU934" s="14"/>
      <c r="ITV934" s="14"/>
      <c r="ITW934" s="14"/>
      <c r="ITX934" s="14"/>
      <c r="ITY934" s="14"/>
      <c r="ITZ934" s="14"/>
      <c r="IUA934" s="14"/>
      <c r="IUB934" s="14"/>
      <c r="IUC934" s="14"/>
      <c r="IUD934" s="14"/>
      <c r="IUE934" s="14"/>
      <c r="IUF934" s="14"/>
      <c r="IUG934" s="14"/>
      <c r="IUH934" s="14"/>
      <c r="IUI934" s="14"/>
      <c r="IUJ934" s="14"/>
      <c r="IUK934" s="14"/>
      <c r="IUL934" s="14"/>
      <c r="IUM934" s="14"/>
      <c r="IUN934" s="14"/>
      <c r="IUO934" s="14"/>
      <c r="IUP934" s="14"/>
      <c r="IUQ934" s="14"/>
      <c r="IUR934" s="14"/>
      <c r="IUS934" s="14"/>
      <c r="IUT934" s="14"/>
      <c r="IUU934" s="14"/>
      <c r="IUV934" s="14"/>
      <c r="IUW934" s="14"/>
      <c r="IUX934" s="14"/>
      <c r="IUY934" s="14"/>
      <c r="IUZ934" s="14"/>
      <c r="IVA934" s="14"/>
      <c r="IVB934" s="14"/>
      <c r="IVC934" s="14"/>
      <c r="IVD934" s="14"/>
      <c r="IVE934" s="14"/>
      <c r="IVF934" s="14"/>
      <c r="IVG934" s="14"/>
      <c r="IVH934" s="14"/>
      <c r="IVI934" s="14"/>
      <c r="IVJ934" s="14"/>
      <c r="IVK934" s="14"/>
      <c r="IVL934" s="14"/>
      <c r="IVM934" s="14"/>
      <c r="IVN934" s="14"/>
      <c r="IVO934" s="14"/>
      <c r="IVP934" s="14"/>
      <c r="IVQ934" s="14"/>
      <c r="IVR934" s="14"/>
      <c r="IVS934" s="14"/>
      <c r="IVT934" s="14"/>
      <c r="IVU934" s="14"/>
      <c r="IVV934" s="14"/>
      <c r="IVW934" s="14"/>
      <c r="IVX934" s="14"/>
      <c r="IVY934" s="14"/>
      <c r="IVZ934" s="14"/>
      <c r="IWA934" s="14"/>
      <c r="IWB934" s="14"/>
      <c r="IWC934" s="14"/>
      <c r="IWD934" s="14"/>
      <c r="IWE934" s="14"/>
      <c r="IWF934" s="14"/>
      <c r="IWG934" s="14"/>
      <c r="IWH934" s="14"/>
      <c r="IWI934" s="14"/>
      <c r="IWJ934" s="14"/>
      <c r="IWK934" s="14"/>
      <c r="IWL934" s="14"/>
      <c r="IWM934" s="14"/>
      <c r="IWN934" s="14"/>
      <c r="IWO934" s="14"/>
      <c r="IWP934" s="14"/>
      <c r="IWQ934" s="14"/>
      <c r="IWR934" s="14"/>
      <c r="IWS934" s="14"/>
      <c r="IWT934" s="14"/>
      <c r="IWU934" s="14"/>
      <c r="IWV934" s="14"/>
      <c r="IWW934" s="14"/>
      <c r="IWX934" s="14"/>
      <c r="IWY934" s="14"/>
      <c r="IWZ934" s="14"/>
      <c r="IXA934" s="14"/>
      <c r="IXB934" s="14"/>
      <c r="IXC934" s="14"/>
      <c r="IXD934" s="14"/>
      <c r="IXE934" s="14"/>
      <c r="IXF934" s="14"/>
      <c r="IXG934" s="14"/>
      <c r="IXH934" s="14"/>
      <c r="IXI934" s="14"/>
      <c r="IXJ934" s="14"/>
      <c r="IXK934" s="14"/>
      <c r="IXL934" s="14"/>
      <c r="IXM934" s="14"/>
      <c r="IXN934" s="14"/>
      <c r="IXO934" s="14"/>
      <c r="IXP934" s="14"/>
      <c r="IXQ934" s="14"/>
      <c r="IXR934" s="14"/>
      <c r="IXS934" s="14"/>
      <c r="IXT934" s="14"/>
      <c r="IXU934" s="14"/>
      <c r="IXV934" s="14"/>
      <c r="IXW934" s="14"/>
      <c r="IXX934" s="14"/>
      <c r="IXY934" s="14"/>
      <c r="IXZ934" s="14"/>
      <c r="IYA934" s="14"/>
      <c r="IYB934" s="14"/>
      <c r="IYC934" s="14"/>
      <c r="IYD934" s="14"/>
      <c r="IYE934" s="14"/>
      <c r="IYF934" s="14"/>
      <c r="IYG934" s="14"/>
      <c r="IYH934" s="14"/>
      <c r="IYI934" s="14"/>
      <c r="IYJ934" s="14"/>
      <c r="IYK934" s="14"/>
      <c r="IYL934" s="14"/>
      <c r="IYM934" s="14"/>
      <c r="IYN934" s="14"/>
      <c r="IYO934" s="14"/>
      <c r="IYP934" s="14"/>
      <c r="IYQ934" s="14"/>
      <c r="IYR934" s="14"/>
      <c r="IYS934" s="14"/>
      <c r="IYT934" s="14"/>
      <c r="IYU934" s="14"/>
      <c r="IYV934" s="14"/>
      <c r="IYW934" s="14"/>
      <c r="IYX934" s="14"/>
      <c r="IYY934" s="14"/>
      <c r="IYZ934" s="14"/>
      <c r="IZA934" s="14"/>
      <c r="IZB934" s="14"/>
      <c r="IZC934" s="14"/>
      <c r="IZD934" s="14"/>
      <c r="IZE934" s="14"/>
      <c r="IZF934" s="14"/>
      <c r="IZG934" s="14"/>
      <c r="IZH934" s="14"/>
      <c r="IZI934" s="14"/>
      <c r="IZJ934" s="14"/>
      <c r="IZK934" s="14"/>
      <c r="IZL934" s="14"/>
      <c r="IZM934" s="14"/>
      <c r="IZN934" s="14"/>
      <c r="IZO934" s="14"/>
      <c r="IZP934" s="14"/>
      <c r="IZQ934" s="14"/>
      <c r="IZR934" s="14"/>
      <c r="IZS934" s="14"/>
      <c r="IZT934" s="14"/>
      <c r="IZU934" s="14"/>
      <c r="IZV934" s="14"/>
      <c r="IZW934" s="14"/>
      <c r="IZX934" s="14"/>
      <c r="IZY934" s="14"/>
      <c r="IZZ934" s="14"/>
      <c r="JAA934" s="14"/>
      <c r="JAB934" s="14"/>
      <c r="JAC934" s="14"/>
      <c r="JAD934" s="14"/>
      <c r="JAE934" s="14"/>
      <c r="JAF934" s="14"/>
      <c r="JAG934" s="14"/>
      <c r="JAH934" s="14"/>
      <c r="JAI934" s="14"/>
      <c r="JAJ934" s="14"/>
      <c r="JAK934" s="14"/>
      <c r="JAL934" s="14"/>
      <c r="JAM934" s="14"/>
      <c r="JAN934" s="14"/>
      <c r="JAO934" s="14"/>
      <c r="JAP934" s="14"/>
      <c r="JAQ934" s="14"/>
      <c r="JAR934" s="14"/>
      <c r="JAS934" s="14"/>
      <c r="JAT934" s="14"/>
      <c r="JAU934" s="14"/>
      <c r="JAV934" s="14"/>
      <c r="JAW934" s="14"/>
      <c r="JAX934" s="14"/>
      <c r="JAY934" s="14"/>
      <c r="JAZ934" s="14"/>
      <c r="JBA934" s="14"/>
      <c r="JBB934" s="14"/>
      <c r="JBC934" s="14"/>
      <c r="JBD934" s="14"/>
      <c r="JBE934" s="14"/>
      <c r="JBF934" s="14"/>
      <c r="JBG934" s="14"/>
      <c r="JBH934" s="14"/>
      <c r="JBI934" s="14"/>
      <c r="JBJ934" s="14"/>
      <c r="JBK934" s="14"/>
      <c r="JBL934" s="14"/>
      <c r="JBM934" s="14"/>
      <c r="JBN934" s="14"/>
      <c r="JBO934" s="14"/>
      <c r="JBP934" s="14"/>
      <c r="JBQ934" s="14"/>
      <c r="JBR934" s="14"/>
      <c r="JBS934" s="14"/>
      <c r="JBT934" s="14"/>
      <c r="JBU934" s="14"/>
      <c r="JBV934" s="14"/>
      <c r="JBW934" s="14"/>
      <c r="JBX934" s="14"/>
      <c r="JBY934" s="14"/>
      <c r="JBZ934" s="14"/>
      <c r="JCA934" s="14"/>
      <c r="JCB934" s="14"/>
      <c r="JCC934" s="14"/>
      <c r="JCD934" s="14"/>
      <c r="JCE934" s="14"/>
      <c r="JCF934" s="14"/>
      <c r="JCG934" s="14"/>
      <c r="JCH934" s="14"/>
      <c r="JCI934" s="14"/>
      <c r="JCJ934" s="14"/>
      <c r="JCK934" s="14"/>
      <c r="JCL934" s="14"/>
      <c r="JCM934" s="14"/>
      <c r="JCN934" s="14"/>
      <c r="JCO934" s="14"/>
      <c r="JCP934" s="14"/>
      <c r="JCQ934" s="14"/>
      <c r="JCR934" s="14"/>
      <c r="JCS934" s="14"/>
      <c r="JCT934" s="14"/>
      <c r="JCU934" s="14"/>
      <c r="JCV934" s="14"/>
      <c r="JCW934" s="14"/>
      <c r="JCX934" s="14"/>
      <c r="JCY934" s="14"/>
      <c r="JCZ934" s="14"/>
      <c r="JDA934" s="14"/>
      <c r="JDB934" s="14"/>
      <c r="JDC934" s="14"/>
      <c r="JDD934" s="14"/>
      <c r="JDE934" s="14"/>
      <c r="JDF934" s="14"/>
      <c r="JDG934" s="14"/>
      <c r="JDH934" s="14"/>
      <c r="JDI934" s="14"/>
      <c r="JDJ934" s="14"/>
      <c r="JDK934" s="14"/>
      <c r="JDL934" s="14"/>
      <c r="JDM934" s="14"/>
      <c r="JDN934" s="14"/>
      <c r="JDO934" s="14"/>
      <c r="JDP934" s="14"/>
      <c r="JDQ934" s="14"/>
      <c r="JDR934" s="14"/>
      <c r="JDS934" s="14"/>
      <c r="JDT934" s="14"/>
      <c r="JDU934" s="14"/>
      <c r="JDV934" s="14"/>
      <c r="JDW934" s="14"/>
      <c r="JDX934" s="14"/>
      <c r="JDY934" s="14"/>
      <c r="JDZ934" s="14"/>
      <c r="JEA934" s="14"/>
      <c r="JEB934" s="14"/>
      <c r="JEC934" s="14"/>
      <c r="JED934" s="14"/>
      <c r="JEE934" s="14"/>
      <c r="JEF934" s="14"/>
      <c r="JEG934" s="14"/>
      <c r="JEH934" s="14"/>
      <c r="JEI934" s="14"/>
      <c r="JEJ934" s="14"/>
      <c r="JEK934" s="14"/>
      <c r="JEL934" s="14"/>
      <c r="JEM934" s="14"/>
      <c r="JEN934" s="14"/>
      <c r="JEO934" s="14"/>
      <c r="JEP934" s="14"/>
      <c r="JEQ934" s="14"/>
      <c r="JER934" s="14"/>
      <c r="JES934" s="14"/>
      <c r="JET934" s="14"/>
      <c r="JEU934" s="14"/>
      <c r="JEV934" s="14"/>
      <c r="JEW934" s="14"/>
      <c r="JEX934" s="14"/>
      <c r="JEY934" s="14"/>
      <c r="JEZ934" s="14"/>
      <c r="JFA934" s="14"/>
      <c r="JFB934" s="14"/>
      <c r="JFC934" s="14"/>
      <c r="JFD934" s="14"/>
      <c r="JFE934" s="14"/>
      <c r="JFF934" s="14"/>
      <c r="JFG934" s="14"/>
      <c r="JFH934" s="14"/>
      <c r="JFI934" s="14"/>
      <c r="JFJ934" s="14"/>
      <c r="JFK934" s="14"/>
      <c r="JFL934" s="14"/>
      <c r="JFM934" s="14"/>
      <c r="JFN934" s="14"/>
      <c r="JFO934" s="14"/>
      <c r="JFP934" s="14"/>
      <c r="JFQ934" s="14"/>
      <c r="JFR934" s="14"/>
      <c r="JFS934" s="14"/>
      <c r="JFT934" s="14"/>
      <c r="JFU934" s="14"/>
      <c r="JFV934" s="14"/>
      <c r="JFW934" s="14"/>
      <c r="JFX934" s="14"/>
      <c r="JFY934" s="14"/>
      <c r="JFZ934" s="14"/>
      <c r="JGA934" s="14"/>
      <c r="JGB934" s="14"/>
      <c r="JGC934" s="14"/>
      <c r="JGD934" s="14"/>
      <c r="JGE934" s="14"/>
      <c r="JGF934" s="14"/>
      <c r="JGG934" s="14"/>
      <c r="JGH934" s="14"/>
      <c r="JGI934" s="14"/>
      <c r="JGJ934" s="14"/>
      <c r="JGK934" s="14"/>
      <c r="JGL934" s="14"/>
      <c r="JGM934" s="14"/>
      <c r="JGN934" s="14"/>
      <c r="JGO934" s="14"/>
      <c r="JGP934" s="14"/>
      <c r="JGQ934" s="14"/>
      <c r="JGR934" s="14"/>
      <c r="JGS934" s="14"/>
      <c r="JGT934" s="14"/>
      <c r="JGU934" s="14"/>
      <c r="JGV934" s="14"/>
      <c r="JGW934" s="14"/>
      <c r="JGX934" s="14"/>
      <c r="JGY934" s="14"/>
      <c r="JGZ934" s="14"/>
      <c r="JHA934" s="14"/>
      <c r="JHB934" s="14"/>
      <c r="JHC934" s="14"/>
      <c r="JHD934" s="14"/>
      <c r="JHE934" s="14"/>
      <c r="JHF934" s="14"/>
      <c r="JHG934" s="14"/>
      <c r="JHH934" s="14"/>
      <c r="JHI934" s="14"/>
      <c r="JHJ934" s="14"/>
      <c r="JHK934" s="14"/>
      <c r="JHL934" s="14"/>
      <c r="JHM934" s="14"/>
      <c r="JHN934" s="14"/>
      <c r="JHO934" s="14"/>
      <c r="JHP934" s="14"/>
      <c r="JHQ934" s="14"/>
      <c r="JHR934" s="14"/>
      <c r="JHS934" s="14"/>
      <c r="JHT934" s="14"/>
      <c r="JHU934" s="14"/>
      <c r="JHV934" s="14"/>
      <c r="JHW934" s="14"/>
      <c r="JHX934" s="14"/>
      <c r="JHY934" s="14"/>
      <c r="JHZ934" s="14"/>
      <c r="JIA934" s="14"/>
      <c r="JIB934" s="14"/>
      <c r="JIC934" s="14"/>
      <c r="JID934" s="14"/>
      <c r="JIE934" s="14"/>
      <c r="JIF934" s="14"/>
      <c r="JIG934" s="14"/>
      <c r="JIH934" s="14"/>
      <c r="JII934" s="14"/>
      <c r="JIJ934" s="14"/>
      <c r="JIK934" s="14"/>
      <c r="JIL934" s="14"/>
      <c r="JIM934" s="14"/>
      <c r="JIN934" s="14"/>
      <c r="JIO934" s="14"/>
      <c r="JIP934" s="14"/>
      <c r="JIQ934" s="14"/>
      <c r="JIR934" s="14"/>
      <c r="JIS934" s="14"/>
      <c r="JIT934" s="14"/>
      <c r="JIU934" s="14"/>
      <c r="JIV934" s="14"/>
      <c r="JIW934" s="14"/>
      <c r="JIX934" s="14"/>
      <c r="JIY934" s="14"/>
      <c r="JIZ934" s="14"/>
      <c r="JJA934" s="14"/>
      <c r="JJB934" s="14"/>
      <c r="JJC934" s="14"/>
      <c r="JJD934" s="14"/>
      <c r="JJE934" s="14"/>
      <c r="JJF934" s="14"/>
      <c r="JJG934" s="14"/>
      <c r="JJH934" s="14"/>
      <c r="JJI934" s="14"/>
      <c r="JJJ934" s="14"/>
      <c r="JJK934" s="14"/>
      <c r="JJL934" s="14"/>
      <c r="JJM934" s="14"/>
      <c r="JJN934" s="14"/>
      <c r="JJO934" s="14"/>
      <c r="JJP934" s="14"/>
      <c r="JJQ934" s="14"/>
      <c r="JJR934" s="14"/>
      <c r="JJS934" s="14"/>
      <c r="JJT934" s="14"/>
      <c r="JJU934" s="14"/>
      <c r="JJV934" s="14"/>
      <c r="JJW934" s="14"/>
      <c r="JJX934" s="14"/>
      <c r="JJY934" s="14"/>
      <c r="JJZ934" s="14"/>
      <c r="JKA934" s="14"/>
      <c r="JKB934" s="14"/>
      <c r="JKC934" s="14"/>
      <c r="JKD934" s="14"/>
      <c r="JKE934" s="14"/>
      <c r="JKF934" s="14"/>
      <c r="JKG934" s="14"/>
      <c r="JKH934" s="14"/>
      <c r="JKI934" s="14"/>
      <c r="JKJ934" s="14"/>
      <c r="JKK934" s="14"/>
      <c r="JKL934" s="14"/>
      <c r="JKM934" s="14"/>
      <c r="JKN934" s="14"/>
      <c r="JKO934" s="14"/>
      <c r="JKP934" s="14"/>
      <c r="JKQ934" s="14"/>
      <c r="JKR934" s="14"/>
      <c r="JKS934" s="14"/>
      <c r="JKT934" s="14"/>
      <c r="JKU934" s="14"/>
      <c r="JKV934" s="14"/>
      <c r="JKW934" s="14"/>
      <c r="JKX934" s="14"/>
      <c r="JKY934" s="14"/>
      <c r="JKZ934" s="14"/>
      <c r="JLA934" s="14"/>
      <c r="JLB934" s="14"/>
      <c r="JLC934" s="14"/>
      <c r="JLD934" s="14"/>
      <c r="JLE934" s="14"/>
      <c r="JLF934" s="14"/>
      <c r="JLG934" s="14"/>
      <c r="JLH934" s="14"/>
      <c r="JLI934" s="14"/>
      <c r="JLJ934" s="14"/>
      <c r="JLK934" s="14"/>
      <c r="JLL934" s="14"/>
      <c r="JLM934" s="14"/>
      <c r="JLN934" s="14"/>
      <c r="JLO934" s="14"/>
      <c r="JLP934" s="14"/>
      <c r="JLQ934" s="14"/>
      <c r="JLR934" s="14"/>
      <c r="JLS934" s="14"/>
      <c r="JLT934" s="14"/>
      <c r="JLU934" s="14"/>
      <c r="JLV934" s="14"/>
      <c r="JLW934" s="14"/>
      <c r="JLX934" s="14"/>
      <c r="JLY934" s="14"/>
      <c r="JLZ934" s="14"/>
      <c r="JMA934" s="14"/>
      <c r="JMB934" s="14"/>
      <c r="JMC934" s="14"/>
      <c r="JMD934" s="14"/>
      <c r="JME934" s="14"/>
      <c r="JMF934" s="14"/>
      <c r="JMG934" s="14"/>
      <c r="JMH934" s="14"/>
      <c r="JMI934" s="14"/>
      <c r="JMJ934" s="14"/>
      <c r="JMK934" s="14"/>
      <c r="JML934" s="14"/>
      <c r="JMM934" s="14"/>
      <c r="JMN934" s="14"/>
      <c r="JMO934" s="14"/>
      <c r="JMP934" s="14"/>
      <c r="JMQ934" s="14"/>
      <c r="JMR934" s="14"/>
      <c r="JMS934" s="14"/>
      <c r="JMT934" s="14"/>
      <c r="JMU934" s="14"/>
      <c r="JMV934" s="14"/>
      <c r="JMW934" s="14"/>
      <c r="JMX934" s="14"/>
      <c r="JMY934" s="14"/>
      <c r="JMZ934" s="14"/>
      <c r="JNA934" s="14"/>
      <c r="JNB934" s="14"/>
      <c r="JNC934" s="14"/>
      <c r="JND934" s="14"/>
      <c r="JNE934" s="14"/>
      <c r="JNF934" s="14"/>
      <c r="JNG934" s="14"/>
      <c r="JNH934" s="14"/>
      <c r="JNI934" s="14"/>
      <c r="JNJ934" s="14"/>
      <c r="JNK934" s="14"/>
      <c r="JNL934" s="14"/>
      <c r="JNM934" s="14"/>
      <c r="JNN934" s="14"/>
      <c r="JNO934" s="14"/>
      <c r="JNP934" s="14"/>
      <c r="JNQ934" s="14"/>
      <c r="JNR934" s="14"/>
      <c r="JNS934" s="14"/>
      <c r="JNT934" s="14"/>
      <c r="JNU934" s="14"/>
      <c r="JNV934" s="14"/>
      <c r="JNW934" s="14"/>
      <c r="JNX934" s="14"/>
      <c r="JNY934" s="14"/>
      <c r="JNZ934" s="14"/>
      <c r="JOA934" s="14"/>
      <c r="JOB934" s="14"/>
      <c r="JOC934" s="14"/>
      <c r="JOD934" s="14"/>
      <c r="JOE934" s="14"/>
      <c r="JOF934" s="14"/>
      <c r="JOG934" s="14"/>
      <c r="JOH934" s="14"/>
      <c r="JOI934" s="14"/>
      <c r="JOJ934" s="14"/>
      <c r="JOK934" s="14"/>
      <c r="JOL934" s="14"/>
      <c r="JOM934" s="14"/>
      <c r="JON934" s="14"/>
      <c r="JOO934" s="14"/>
      <c r="JOP934" s="14"/>
      <c r="JOQ934" s="14"/>
      <c r="JOR934" s="14"/>
      <c r="JOS934" s="14"/>
      <c r="JOT934" s="14"/>
      <c r="JOU934" s="14"/>
      <c r="JOV934" s="14"/>
      <c r="JOW934" s="14"/>
      <c r="JOX934" s="14"/>
      <c r="JOY934" s="14"/>
      <c r="JOZ934" s="14"/>
      <c r="JPA934" s="14"/>
      <c r="JPB934" s="14"/>
      <c r="JPC934" s="14"/>
      <c r="JPD934" s="14"/>
      <c r="JPE934" s="14"/>
      <c r="JPF934" s="14"/>
      <c r="JPG934" s="14"/>
      <c r="JPH934" s="14"/>
      <c r="JPI934" s="14"/>
      <c r="JPJ934" s="14"/>
      <c r="JPK934" s="14"/>
      <c r="JPL934" s="14"/>
      <c r="JPM934" s="14"/>
      <c r="JPN934" s="14"/>
      <c r="JPO934" s="14"/>
      <c r="JPP934" s="14"/>
      <c r="JPQ934" s="14"/>
      <c r="JPR934" s="14"/>
      <c r="JPS934" s="14"/>
      <c r="JPT934" s="14"/>
      <c r="JPU934" s="14"/>
      <c r="JPV934" s="14"/>
      <c r="JPW934" s="14"/>
      <c r="JPX934" s="14"/>
      <c r="JPY934" s="14"/>
      <c r="JPZ934" s="14"/>
      <c r="JQA934" s="14"/>
      <c r="JQB934" s="14"/>
      <c r="JQC934" s="14"/>
      <c r="JQD934" s="14"/>
      <c r="JQE934" s="14"/>
      <c r="JQF934" s="14"/>
      <c r="JQG934" s="14"/>
      <c r="JQH934" s="14"/>
      <c r="JQI934" s="14"/>
      <c r="JQJ934" s="14"/>
      <c r="JQK934" s="14"/>
      <c r="JQL934" s="14"/>
      <c r="JQM934" s="14"/>
      <c r="JQN934" s="14"/>
      <c r="JQO934" s="14"/>
      <c r="JQP934" s="14"/>
      <c r="JQQ934" s="14"/>
      <c r="JQR934" s="14"/>
      <c r="JQS934" s="14"/>
      <c r="JQT934" s="14"/>
      <c r="JQU934" s="14"/>
      <c r="JQV934" s="14"/>
      <c r="JQW934" s="14"/>
      <c r="JQX934" s="14"/>
      <c r="JQY934" s="14"/>
      <c r="JQZ934" s="14"/>
      <c r="JRA934" s="14"/>
      <c r="JRB934" s="14"/>
      <c r="JRC934" s="14"/>
      <c r="JRD934" s="14"/>
      <c r="JRE934" s="14"/>
      <c r="JRF934" s="14"/>
      <c r="JRG934" s="14"/>
      <c r="JRH934" s="14"/>
      <c r="JRI934" s="14"/>
      <c r="JRJ934" s="14"/>
      <c r="JRK934" s="14"/>
      <c r="JRL934" s="14"/>
      <c r="JRM934" s="14"/>
      <c r="JRN934" s="14"/>
      <c r="JRO934" s="14"/>
      <c r="JRP934" s="14"/>
      <c r="JRQ934" s="14"/>
      <c r="JRR934" s="14"/>
      <c r="JRS934" s="14"/>
      <c r="JRT934" s="14"/>
      <c r="JRU934" s="14"/>
      <c r="JRV934" s="14"/>
      <c r="JRW934" s="14"/>
      <c r="JRX934" s="14"/>
      <c r="JRY934" s="14"/>
      <c r="JRZ934" s="14"/>
      <c r="JSA934" s="14"/>
      <c r="JSB934" s="14"/>
      <c r="JSC934" s="14"/>
      <c r="JSD934" s="14"/>
      <c r="JSE934" s="14"/>
      <c r="JSF934" s="14"/>
      <c r="JSG934" s="14"/>
      <c r="JSH934" s="14"/>
      <c r="JSI934" s="14"/>
      <c r="JSJ934" s="14"/>
      <c r="JSK934" s="14"/>
      <c r="JSL934" s="14"/>
      <c r="JSM934" s="14"/>
      <c r="JSN934" s="14"/>
      <c r="JSO934" s="14"/>
      <c r="JSP934" s="14"/>
      <c r="JSQ934" s="14"/>
      <c r="JSR934" s="14"/>
      <c r="JSS934" s="14"/>
      <c r="JST934" s="14"/>
      <c r="JSU934" s="14"/>
      <c r="JSV934" s="14"/>
      <c r="JSW934" s="14"/>
      <c r="JSX934" s="14"/>
      <c r="JSY934" s="14"/>
      <c r="JSZ934" s="14"/>
      <c r="JTA934" s="14"/>
      <c r="JTB934" s="14"/>
      <c r="JTC934" s="14"/>
      <c r="JTD934" s="14"/>
      <c r="JTE934" s="14"/>
      <c r="JTF934" s="14"/>
      <c r="JTG934" s="14"/>
      <c r="JTH934" s="14"/>
      <c r="JTI934" s="14"/>
      <c r="JTJ934" s="14"/>
      <c r="JTK934" s="14"/>
      <c r="JTL934" s="14"/>
      <c r="JTM934" s="14"/>
      <c r="JTN934" s="14"/>
      <c r="JTO934" s="14"/>
      <c r="JTP934" s="14"/>
      <c r="JTQ934" s="14"/>
      <c r="JTR934" s="14"/>
      <c r="JTS934" s="14"/>
      <c r="JTT934" s="14"/>
      <c r="JTU934" s="14"/>
      <c r="JTV934" s="14"/>
      <c r="JTW934" s="14"/>
      <c r="JTX934" s="14"/>
      <c r="JTY934" s="14"/>
      <c r="JTZ934" s="14"/>
      <c r="JUA934" s="14"/>
      <c r="JUB934" s="14"/>
      <c r="JUC934" s="14"/>
      <c r="JUD934" s="14"/>
      <c r="JUE934" s="14"/>
      <c r="JUF934" s="14"/>
      <c r="JUG934" s="14"/>
      <c r="JUH934" s="14"/>
      <c r="JUI934" s="14"/>
      <c r="JUJ934" s="14"/>
      <c r="JUK934" s="14"/>
      <c r="JUL934" s="14"/>
      <c r="JUM934" s="14"/>
      <c r="JUN934" s="14"/>
      <c r="JUO934" s="14"/>
      <c r="JUP934" s="14"/>
      <c r="JUQ934" s="14"/>
      <c r="JUR934" s="14"/>
      <c r="JUS934" s="14"/>
      <c r="JUT934" s="14"/>
      <c r="JUU934" s="14"/>
      <c r="JUV934" s="14"/>
      <c r="JUW934" s="14"/>
      <c r="JUX934" s="14"/>
      <c r="JUY934" s="14"/>
      <c r="JUZ934" s="14"/>
      <c r="JVA934" s="14"/>
      <c r="JVB934" s="14"/>
      <c r="JVC934" s="14"/>
      <c r="JVD934" s="14"/>
      <c r="JVE934" s="14"/>
      <c r="JVF934" s="14"/>
      <c r="JVG934" s="14"/>
      <c r="JVH934" s="14"/>
      <c r="JVI934" s="14"/>
      <c r="JVJ934" s="14"/>
      <c r="JVK934" s="14"/>
      <c r="JVL934" s="14"/>
      <c r="JVM934" s="14"/>
      <c r="JVN934" s="14"/>
      <c r="JVO934" s="14"/>
      <c r="JVP934" s="14"/>
      <c r="JVQ934" s="14"/>
      <c r="JVR934" s="14"/>
      <c r="JVS934" s="14"/>
      <c r="JVT934" s="14"/>
      <c r="JVU934" s="14"/>
      <c r="JVV934" s="14"/>
      <c r="JVW934" s="14"/>
      <c r="JVX934" s="14"/>
      <c r="JVY934" s="14"/>
      <c r="JVZ934" s="14"/>
      <c r="JWA934" s="14"/>
      <c r="JWB934" s="14"/>
      <c r="JWC934" s="14"/>
      <c r="JWD934" s="14"/>
      <c r="JWE934" s="14"/>
      <c r="JWF934" s="14"/>
      <c r="JWG934" s="14"/>
      <c r="JWH934" s="14"/>
      <c r="JWI934" s="14"/>
      <c r="JWJ934" s="14"/>
      <c r="JWK934" s="14"/>
      <c r="JWL934" s="14"/>
      <c r="JWM934" s="14"/>
      <c r="JWN934" s="14"/>
      <c r="JWO934" s="14"/>
      <c r="JWP934" s="14"/>
      <c r="JWQ934" s="14"/>
      <c r="JWR934" s="14"/>
      <c r="JWS934" s="14"/>
      <c r="JWT934" s="14"/>
      <c r="JWU934" s="14"/>
      <c r="JWV934" s="14"/>
      <c r="JWW934" s="14"/>
      <c r="JWX934" s="14"/>
      <c r="JWY934" s="14"/>
      <c r="JWZ934" s="14"/>
      <c r="JXA934" s="14"/>
      <c r="JXB934" s="14"/>
      <c r="JXC934" s="14"/>
      <c r="JXD934" s="14"/>
      <c r="JXE934" s="14"/>
      <c r="JXF934" s="14"/>
      <c r="JXG934" s="14"/>
      <c r="JXH934" s="14"/>
      <c r="JXI934" s="14"/>
      <c r="JXJ934" s="14"/>
      <c r="JXK934" s="14"/>
      <c r="JXL934" s="14"/>
      <c r="JXM934" s="14"/>
      <c r="JXN934" s="14"/>
      <c r="JXO934" s="14"/>
      <c r="JXP934" s="14"/>
      <c r="JXQ934" s="14"/>
      <c r="JXR934" s="14"/>
      <c r="JXS934" s="14"/>
      <c r="JXT934" s="14"/>
      <c r="JXU934" s="14"/>
      <c r="JXV934" s="14"/>
      <c r="JXW934" s="14"/>
      <c r="JXX934" s="14"/>
      <c r="JXY934" s="14"/>
      <c r="JXZ934" s="14"/>
      <c r="JYA934" s="14"/>
      <c r="JYB934" s="14"/>
      <c r="JYC934" s="14"/>
      <c r="JYD934" s="14"/>
      <c r="JYE934" s="14"/>
      <c r="JYF934" s="14"/>
      <c r="JYG934" s="14"/>
      <c r="JYH934" s="14"/>
      <c r="JYI934" s="14"/>
      <c r="JYJ934" s="14"/>
      <c r="JYK934" s="14"/>
      <c r="JYL934" s="14"/>
      <c r="JYM934" s="14"/>
      <c r="JYN934" s="14"/>
      <c r="JYO934" s="14"/>
      <c r="JYP934" s="14"/>
      <c r="JYQ934" s="14"/>
      <c r="JYR934" s="14"/>
      <c r="JYS934" s="14"/>
      <c r="JYT934" s="14"/>
      <c r="JYU934" s="14"/>
      <c r="JYV934" s="14"/>
      <c r="JYW934" s="14"/>
      <c r="JYX934" s="14"/>
      <c r="JYY934" s="14"/>
      <c r="JYZ934" s="14"/>
      <c r="JZA934" s="14"/>
      <c r="JZB934" s="14"/>
      <c r="JZC934" s="14"/>
      <c r="JZD934" s="14"/>
      <c r="JZE934" s="14"/>
      <c r="JZF934" s="14"/>
      <c r="JZG934" s="14"/>
      <c r="JZH934" s="14"/>
      <c r="JZI934" s="14"/>
      <c r="JZJ934" s="14"/>
      <c r="JZK934" s="14"/>
      <c r="JZL934" s="14"/>
      <c r="JZM934" s="14"/>
      <c r="JZN934" s="14"/>
      <c r="JZO934" s="14"/>
      <c r="JZP934" s="14"/>
      <c r="JZQ934" s="14"/>
      <c r="JZR934" s="14"/>
      <c r="JZS934" s="14"/>
      <c r="JZT934" s="14"/>
      <c r="JZU934" s="14"/>
      <c r="JZV934" s="14"/>
      <c r="JZW934" s="14"/>
      <c r="JZX934" s="14"/>
      <c r="JZY934" s="14"/>
      <c r="JZZ934" s="14"/>
      <c r="KAA934" s="14"/>
      <c r="KAB934" s="14"/>
      <c r="KAC934" s="14"/>
      <c r="KAD934" s="14"/>
      <c r="KAE934" s="14"/>
      <c r="KAF934" s="14"/>
      <c r="KAG934" s="14"/>
      <c r="KAH934" s="14"/>
      <c r="KAI934" s="14"/>
      <c r="KAJ934" s="14"/>
      <c r="KAK934" s="14"/>
      <c r="KAL934" s="14"/>
      <c r="KAM934" s="14"/>
      <c r="KAN934" s="14"/>
      <c r="KAO934" s="14"/>
      <c r="KAP934" s="14"/>
      <c r="KAQ934" s="14"/>
      <c r="KAR934" s="14"/>
      <c r="KAS934" s="14"/>
      <c r="KAT934" s="14"/>
      <c r="KAU934" s="14"/>
      <c r="KAV934" s="14"/>
      <c r="KAW934" s="14"/>
      <c r="KAX934" s="14"/>
      <c r="KAY934" s="14"/>
      <c r="KAZ934" s="14"/>
      <c r="KBA934" s="14"/>
      <c r="KBB934" s="14"/>
      <c r="KBC934" s="14"/>
      <c r="KBD934" s="14"/>
      <c r="KBE934" s="14"/>
      <c r="KBF934" s="14"/>
      <c r="KBG934" s="14"/>
      <c r="KBH934" s="14"/>
      <c r="KBI934" s="14"/>
      <c r="KBJ934" s="14"/>
      <c r="KBK934" s="14"/>
      <c r="KBL934" s="14"/>
      <c r="KBM934" s="14"/>
      <c r="KBN934" s="14"/>
      <c r="KBO934" s="14"/>
      <c r="KBP934" s="14"/>
      <c r="KBQ934" s="14"/>
      <c r="KBR934" s="14"/>
      <c r="KBS934" s="14"/>
      <c r="KBT934" s="14"/>
      <c r="KBU934" s="14"/>
      <c r="KBV934" s="14"/>
      <c r="KBW934" s="14"/>
      <c r="KBX934" s="14"/>
      <c r="KBY934" s="14"/>
      <c r="KBZ934" s="14"/>
      <c r="KCA934" s="14"/>
      <c r="KCB934" s="14"/>
      <c r="KCC934" s="14"/>
      <c r="KCD934" s="14"/>
      <c r="KCE934" s="14"/>
      <c r="KCF934" s="14"/>
      <c r="KCG934" s="14"/>
      <c r="KCH934" s="14"/>
      <c r="KCI934" s="14"/>
      <c r="KCJ934" s="14"/>
      <c r="KCK934" s="14"/>
      <c r="KCL934" s="14"/>
      <c r="KCM934" s="14"/>
      <c r="KCN934" s="14"/>
      <c r="KCO934" s="14"/>
      <c r="KCP934" s="14"/>
      <c r="KCQ934" s="14"/>
      <c r="KCR934" s="14"/>
      <c r="KCS934" s="14"/>
      <c r="KCT934" s="14"/>
      <c r="KCU934" s="14"/>
      <c r="KCV934" s="14"/>
      <c r="KCW934" s="14"/>
      <c r="KCX934" s="14"/>
      <c r="KCY934" s="14"/>
      <c r="KCZ934" s="14"/>
      <c r="KDA934" s="14"/>
      <c r="KDB934" s="14"/>
      <c r="KDC934" s="14"/>
      <c r="KDD934" s="14"/>
      <c r="KDE934" s="14"/>
      <c r="KDF934" s="14"/>
      <c r="KDG934" s="14"/>
      <c r="KDH934" s="14"/>
      <c r="KDI934" s="14"/>
      <c r="KDJ934" s="14"/>
      <c r="KDK934" s="14"/>
      <c r="KDL934" s="14"/>
      <c r="KDM934" s="14"/>
      <c r="KDN934" s="14"/>
      <c r="KDO934" s="14"/>
      <c r="KDP934" s="14"/>
      <c r="KDQ934" s="14"/>
      <c r="KDR934" s="14"/>
      <c r="KDS934" s="14"/>
      <c r="KDT934" s="14"/>
      <c r="KDU934" s="14"/>
      <c r="KDV934" s="14"/>
      <c r="KDW934" s="14"/>
      <c r="KDX934" s="14"/>
      <c r="KDY934" s="14"/>
      <c r="KDZ934" s="14"/>
      <c r="KEA934" s="14"/>
      <c r="KEB934" s="14"/>
      <c r="KEC934" s="14"/>
      <c r="KED934" s="14"/>
      <c r="KEE934" s="14"/>
      <c r="KEF934" s="14"/>
      <c r="KEG934" s="14"/>
      <c r="KEH934" s="14"/>
      <c r="KEI934" s="14"/>
      <c r="KEJ934" s="14"/>
      <c r="KEK934" s="14"/>
      <c r="KEL934" s="14"/>
      <c r="KEM934" s="14"/>
      <c r="KEN934" s="14"/>
      <c r="KEO934" s="14"/>
      <c r="KEP934" s="14"/>
      <c r="KEQ934" s="14"/>
      <c r="KER934" s="14"/>
      <c r="KES934" s="14"/>
      <c r="KET934" s="14"/>
      <c r="KEU934" s="14"/>
      <c r="KEV934" s="14"/>
      <c r="KEW934" s="14"/>
      <c r="KEX934" s="14"/>
      <c r="KEY934" s="14"/>
      <c r="KEZ934" s="14"/>
      <c r="KFA934" s="14"/>
      <c r="KFB934" s="14"/>
      <c r="KFC934" s="14"/>
      <c r="KFD934" s="14"/>
      <c r="KFE934" s="14"/>
      <c r="KFF934" s="14"/>
      <c r="KFG934" s="14"/>
      <c r="KFH934" s="14"/>
      <c r="KFI934" s="14"/>
      <c r="KFJ934" s="14"/>
      <c r="KFK934" s="14"/>
      <c r="KFL934" s="14"/>
      <c r="KFM934" s="14"/>
      <c r="KFN934" s="14"/>
      <c r="KFO934" s="14"/>
      <c r="KFP934" s="14"/>
      <c r="KFQ934" s="14"/>
      <c r="KFR934" s="14"/>
      <c r="KFS934" s="14"/>
      <c r="KFT934" s="14"/>
      <c r="KFU934" s="14"/>
      <c r="KFV934" s="14"/>
      <c r="KFW934" s="14"/>
      <c r="KFX934" s="14"/>
      <c r="KFY934" s="14"/>
      <c r="KFZ934" s="14"/>
      <c r="KGA934" s="14"/>
      <c r="KGB934" s="14"/>
      <c r="KGC934" s="14"/>
      <c r="KGD934" s="14"/>
      <c r="KGE934" s="14"/>
      <c r="KGF934" s="14"/>
      <c r="KGG934" s="14"/>
      <c r="KGH934" s="14"/>
      <c r="KGI934" s="14"/>
      <c r="KGJ934" s="14"/>
      <c r="KGK934" s="14"/>
      <c r="KGL934" s="14"/>
      <c r="KGM934" s="14"/>
      <c r="KGN934" s="14"/>
      <c r="KGO934" s="14"/>
      <c r="KGP934" s="14"/>
      <c r="KGQ934" s="14"/>
      <c r="KGR934" s="14"/>
      <c r="KGS934" s="14"/>
      <c r="KGT934" s="14"/>
      <c r="KGU934" s="14"/>
      <c r="KGV934" s="14"/>
      <c r="KGW934" s="14"/>
      <c r="KGX934" s="14"/>
      <c r="KGY934" s="14"/>
      <c r="KGZ934" s="14"/>
      <c r="KHA934" s="14"/>
      <c r="KHB934" s="14"/>
      <c r="KHC934" s="14"/>
      <c r="KHD934" s="14"/>
      <c r="KHE934" s="14"/>
      <c r="KHF934" s="14"/>
      <c r="KHG934" s="14"/>
      <c r="KHH934" s="14"/>
      <c r="KHI934" s="14"/>
      <c r="KHJ934" s="14"/>
      <c r="KHK934" s="14"/>
      <c r="KHL934" s="14"/>
      <c r="KHM934" s="14"/>
      <c r="KHN934" s="14"/>
      <c r="KHO934" s="14"/>
      <c r="KHP934" s="14"/>
      <c r="KHQ934" s="14"/>
      <c r="KHR934" s="14"/>
      <c r="KHS934" s="14"/>
      <c r="KHT934" s="14"/>
      <c r="KHU934" s="14"/>
      <c r="KHV934" s="14"/>
      <c r="KHW934" s="14"/>
      <c r="KHX934" s="14"/>
      <c r="KHY934" s="14"/>
      <c r="KHZ934" s="14"/>
      <c r="KIA934" s="14"/>
      <c r="KIB934" s="14"/>
      <c r="KIC934" s="14"/>
      <c r="KID934" s="14"/>
      <c r="KIE934" s="14"/>
      <c r="KIF934" s="14"/>
      <c r="KIG934" s="14"/>
      <c r="KIH934" s="14"/>
      <c r="KII934" s="14"/>
      <c r="KIJ934" s="14"/>
      <c r="KIK934" s="14"/>
      <c r="KIL934" s="14"/>
      <c r="KIM934" s="14"/>
      <c r="KIN934" s="14"/>
      <c r="KIO934" s="14"/>
      <c r="KIP934" s="14"/>
      <c r="KIQ934" s="14"/>
      <c r="KIR934" s="14"/>
      <c r="KIS934" s="14"/>
      <c r="KIT934" s="14"/>
      <c r="KIU934" s="14"/>
      <c r="KIV934" s="14"/>
      <c r="KIW934" s="14"/>
      <c r="KIX934" s="14"/>
      <c r="KIY934" s="14"/>
      <c r="KIZ934" s="14"/>
      <c r="KJA934" s="14"/>
      <c r="KJB934" s="14"/>
      <c r="KJC934" s="14"/>
      <c r="KJD934" s="14"/>
      <c r="KJE934" s="14"/>
      <c r="KJF934" s="14"/>
      <c r="KJG934" s="14"/>
      <c r="KJH934" s="14"/>
      <c r="KJI934" s="14"/>
      <c r="KJJ934" s="14"/>
      <c r="KJK934" s="14"/>
      <c r="KJL934" s="14"/>
      <c r="KJM934" s="14"/>
      <c r="KJN934" s="14"/>
      <c r="KJO934" s="14"/>
      <c r="KJP934" s="14"/>
      <c r="KJQ934" s="14"/>
      <c r="KJR934" s="14"/>
      <c r="KJS934" s="14"/>
      <c r="KJT934" s="14"/>
      <c r="KJU934" s="14"/>
      <c r="KJV934" s="14"/>
      <c r="KJW934" s="14"/>
      <c r="KJX934" s="14"/>
      <c r="KJY934" s="14"/>
      <c r="KJZ934" s="14"/>
      <c r="KKA934" s="14"/>
      <c r="KKB934" s="14"/>
      <c r="KKC934" s="14"/>
      <c r="KKD934" s="14"/>
      <c r="KKE934" s="14"/>
      <c r="KKF934" s="14"/>
      <c r="KKG934" s="14"/>
      <c r="KKH934" s="14"/>
      <c r="KKI934" s="14"/>
      <c r="KKJ934" s="14"/>
      <c r="KKK934" s="14"/>
      <c r="KKL934" s="14"/>
      <c r="KKM934" s="14"/>
      <c r="KKN934" s="14"/>
      <c r="KKO934" s="14"/>
      <c r="KKP934" s="14"/>
      <c r="KKQ934" s="14"/>
      <c r="KKR934" s="14"/>
      <c r="KKS934" s="14"/>
      <c r="KKT934" s="14"/>
      <c r="KKU934" s="14"/>
      <c r="KKV934" s="14"/>
      <c r="KKW934" s="14"/>
      <c r="KKX934" s="14"/>
      <c r="KKY934" s="14"/>
      <c r="KKZ934" s="14"/>
      <c r="KLA934" s="14"/>
      <c r="KLB934" s="14"/>
      <c r="KLC934" s="14"/>
      <c r="KLD934" s="14"/>
      <c r="KLE934" s="14"/>
      <c r="KLF934" s="14"/>
      <c r="KLG934" s="14"/>
      <c r="KLH934" s="14"/>
      <c r="KLI934" s="14"/>
      <c r="KLJ934" s="14"/>
      <c r="KLK934" s="14"/>
      <c r="KLL934" s="14"/>
      <c r="KLM934" s="14"/>
      <c r="KLN934" s="14"/>
      <c r="KLO934" s="14"/>
      <c r="KLP934" s="14"/>
      <c r="KLQ934" s="14"/>
      <c r="KLR934" s="14"/>
      <c r="KLS934" s="14"/>
      <c r="KLT934" s="14"/>
      <c r="KLU934" s="14"/>
      <c r="KLV934" s="14"/>
      <c r="KLW934" s="14"/>
      <c r="KLX934" s="14"/>
      <c r="KLY934" s="14"/>
      <c r="KLZ934" s="14"/>
      <c r="KMA934" s="14"/>
      <c r="KMB934" s="14"/>
      <c r="KMC934" s="14"/>
      <c r="KMD934" s="14"/>
      <c r="KME934" s="14"/>
      <c r="KMF934" s="14"/>
      <c r="KMG934" s="14"/>
      <c r="KMH934" s="14"/>
      <c r="KMI934" s="14"/>
      <c r="KMJ934" s="14"/>
      <c r="KMK934" s="14"/>
      <c r="KML934" s="14"/>
      <c r="KMM934" s="14"/>
      <c r="KMN934" s="14"/>
      <c r="KMO934" s="14"/>
      <c r="KMP934" s="14"/>
      <c r="KMQ934" s="14"/>
      <c r="KMR934" s="14"/>
      <c r="KMS934" s="14"/>
      <c r="KMT934" s="14"/>
      <c r="KMU934" s="14"/>
      <c r="KMV934" s="14"/>
      <c r="KMW934" s="14"/>
      <c r="KMX934" s="14"/>
      <c r="KMY934" s="14"/>
      <c r="KMZ934" s="14"/>
      <c r="KNA934" s="14"/>
      <c r="KNB934" s="14"/>
      <c r="KNC934" s="14"/>
      <c r="KND934" s="14"/>
      <c r="KNE934" s="14"/>
      <c r="KNF934" s="14"/>
      <c r="KNG934" s="14"/>
      <c r="KNH934" s="14"/>
      <c r="KNI934" s="14"/>
      <c r="KNJ934" s="14"/>
      <c r="KNK934" s="14"/>
      <c r="KNL934" s="14"/>
      <c r="KNM934" s="14"/>
      <c r="KNN934" s="14"/>
      <c r="KNO934" s="14"/>
      <c r="KNP934" s="14"/>
      <c r="KNQ934" s="14"/>
      <c r="KNR934" s="14"/>
      <c r="KNS934" s="14"/>
      <c r="KNT934" s="14"/>
      <c r="KNU934" s="14"/>
      <c r="KNV934" s="14"/>
      <c r="KNW934" s="14"/>
      <c r="KNX934" s="14"/>
      <c r="KNY934" s="14"/>
      <c r="KNZ934" s="14"/>
      <c r="KOA934" s="14"/>
      <c r="KOB934" s="14"/>
      <c r="KOC934" s="14"/>
      <c r="KOD934" s="14"/>
      <c r="KOE934" s="14"/>
      <c r="KOF934" s="14"/>
      <c r="KOG934" s="14"/>
      <c r="KOH934" s="14"/>
      <c r="KOI934" s="14"/>
      <c r="KOJ934" s="14"/>
      <c r="KOK934" s="14"/>
      <c r="KOL934" s="14"/>
      <c r="KOM934" s="14"/>
      <c r="KON934" s="14"/>
      <c r="KOO934" s="14"/>
      <c r="KOP934" s="14"/>
      <c r="KOQ934" s="14"/>
      <c r="KOR934" s="14"/>
      <c r="KOS934" s="14"/>
      <c r="KOT934" s="14"/>
      <c r="KOU934" s="14"/>
      <c r="KOV934" s="14"/>
      <c r="KOW934" s="14"/>
      <c r="KOX934" s="14"/>
      <c r="KOY934" s="14"/>
      <c r="KOZ934" s="14"/>
      <c r="KPA934" s="14"/>
      <c r="KPB934" s="14"/>
      <c r="KPC934" s="14"/>
      <c r="KPD934" s="14"/>
      <c r="KPE934" s="14"/>
      <c r="KPF934" s="14"/>
      <c r="KPG934" s="14"/>
      <c r="KPH934" s="14"/>
      <c r="KPI934" s="14"/>
      <c r="KPJ934" s="14"/>
      <c r="KPK934" s="14"/>
      <c r="KPL934" s="14"/>
      <c r="KPM934" s="14"/>
      <c r="KPN934" s="14"/>
      <c r="KPO934" s="14"/>
      <c r="KPP934" s="14"/>
      <c r="KPQ934" s="14"/>
      <c r="KPR934" s="14"/>
      <c r="KPS934" s="14"/>
      <c r="KPT934" s="14"/>
      <c r="KPU934" s="14"/>
      <c r="KPV934" s="14"/>
      <c r="KPW934" s="14"/>
      <c r="KPX934" s="14"/>
      <c r="KPY934" s="14"/>
      <c r="KPZ934" s="14"/>
      <c r="KQA934" s="14"/>
      <c r="KQB934" s="14"/>
      <c r="KQC934" s="14"/>
      <c r="KQD934" s="14"/>
      <c r="KQE934" s="14"/>
      <c r="KQF934" s="14"/>
      <c r="KQG934" s="14"/>
      <c r="KQH934" s="14"/>
      <c r="KQI934" s="14"/>
      <c r="KQJ934" s="14"/>
      <c r="KQK934" s="14"/>
      <c r="KQL934" s="14"/>
      <c r="KQM934" s="14"/>
      <c r="KQN934" s="14"/>
      <c r="KQO934" s="14"/>
      <c r="KQP934" s="14"/>
      <c r="KQQ934" s="14"/>
      <c r="KQR934" s="14"/>
      <c r="KQS934" s="14"/>
      <c r="KQT934" s="14"/>
      <c r="KQU934" s="14"/>
      <c r="KQV934" s="14"/>
      <c r="KQW934" s="14"/>
      <c r="KQX934" s="14"/>
      <c r="KQY934" s="14"/>
      <c r="KQZ934" s="14"/>
      <c r="KRA934" s="14"/>
      <c r="KRB934" s="14"/>
      <c r="KRC934" s="14"/>
      <c r="KRD934" s="14"/>
      <c r="KRE934" s="14"/>
      <c r="KRF934" s="14"/>
      <c r="KRG934" s="14"/>
      <c r="KRH934" s="14"/>
      <c r="KRI934" s="14"/>
      <c r="KRJ934" s="14"/>
      <c r="KRK934" s="14"/>
      <c r="KRL934" s="14"/>
      <c r="KRM934" s="14"/>
      <c r="KRN934" s="14"/>
      <c r="KRO934" s="14"/>
      <c r="KRP934" s="14"/>
      <c r="KRQ934" s="14"/>
      <c r="KRR934" s="14"/>
      <c r="KRS934" s="14"/>
      <c r="KRT934" s="14"/>
      <c r="KRU934" s="14"/>
      <c r="KRV934" s="14"/>
      <c r="KRW934" s="14"/>
      <c r="KRX934" s="14"/>
      <c r="KRY934" s="14"/>
      <c r="KRZ934" s="14"/>
      <c r="KSA934" s="14"/>
      <c r="KSB934" s="14"/>
      <c r="KSC934" s="14"/>
      <c r="KSD934" s="14"/>
      <c r="KSE934" s="14"/>
      <c r="KSF934" s="14"/>
      <c r="KSG934" s="14"/>
      <c r="KSH934" s="14"/>
      <c r="KSI934" s="14"/>
      <c r="KSJ934" s="14"/>
      <c r="KSK934" s="14"/>
      <c r="KSL934" s="14"/>
      <c r="KSM934" s="14"/>
      <c r="KSN934" s="14"/>
      <c r="KSO934" s="14"/>
      <c r="KSP934" s="14"/>
      <c r="KSQ934" s="14"/>
      <c r="KSR934" s="14"/>
      <c r="KSS934" s="14"/>
      <c r="KST934" s="14"/>
      <c r="KSU934" s="14"/>
      <c r="KSV934" s="14"/>
      <c r="KSW934" s="14"/>
      <c r="KSX934" s="14"/>
      <c r="KSY934" s="14"/>
      <c r="KSZ934" s="14"/>
      <c r="KTA934" s="14"/>
      <c r="KTB934" s="14"/>
      <c r="KTC934" s="14"/>
      <c r="KTD934" s="14"/>
      <c r="KTE934" s="14"/>
      <c r="KTF934" s="14"/>
      <c r="KTG934" s="14"/>
      <c r="KTH934" s="14"/>
      <c r="KTI934" s="14"/>
      <c r="KTJ934" s="14"/>
      <c r="KTK934" s="14"/>
      <c r="KTL934" s="14"/>
      <c r="KTM934" s="14"/>
      <c r="KTN934" s="14"/>
      <c r="KTO934" s="14"/>
      <c r="KTP934" s="14"/>
      <c r="KTQ934" s="14"/>
      <c r="KTR934" s="14"/>
      <c r="KTS934" s="14"/>
      <c r="KTT934" s="14"/>
      <c r="KTU934" s="14"/>
      <c r="KTV934" s="14"/>
      <c r="KTW934" s="14"/>
      <c r="KTX934" s="14"/>
      <c r="KTY934" s="14"/>
      <c r="KTZ934" s="14"/>
      <c r="KUA934" s="14"/>
      <c r="KUB934" s="14"/>
      <c r="KUC934" s="14"/>
      <c r="KUD934" s="14"/>
      <c r="KUE934" s="14"/>
      <c r="KUF934" s="14"/>
      <c r="KUG934" s="14"/>
      <c r="KUH934" s="14"/>
      <c r="KUI934" s="14"/>
      <c r="KUJ934" s="14"/>
      <c r="KUK934" s="14"/>
      <c r="KUL934" s="14"/>
      <c r="KUM934" s="14"/>
      <c r="KUN934" s="14"/>
      <c r="KUO934" s="14"/>
      <c r="KUP934" s="14"/>
      <c r="KUQ934" s="14"/>
      <c r="KUR934" s="14"/>
      <c r="KUS934" s="14"/>
      <c r="KUT934" s="14"/>
      <c r="KUU934" s="14"/>
      <c r="KUV934" s="14"/>
      <c r="KUW934" s="14"/>
      <c r="KUX934" s="14"/>
      <c r="KUY934" s="14"/>
      <c r="KUZ934" s="14"/>
      <c r="KVA934" s="14"/>
      <c r="KVB934" s="14"/>
      <c r="KVC934" s="14"/>
      <c r="KVD934" s="14"/>
      <c r="KVE934" s="14"/>
      <c r="KVF934" s="14"/>
      <c r="KVG934" s="14"/>
      <c r="KVH934" s="14"/>
      <c r="KVI934" s="14"/>
      <c r="KVJ934" s="14"/>
      <c r="KVK934" s="14"/>
      <c r="KVL934" s="14"/>
      <c r="KVM934" s="14"/>
      <c r="KVN934" s="14"/>
      <c r="KVO934" s="14"/>
      <c r="KVP934" s="14"/>
      <c r="KVQ934" s="14"/>
      <c r="KVR934" s="14"/>
      <c r="KVS934" s="14"/>
      <c r="KVT934" s="14"/>
      <c r="KVU934" s="14"/>
      <c r="KVV934" s="14"/>
      <c r="KVW934" s="14"/>
      <c r="KVX934" s="14"/>
      <c r="KVY934" s="14"/>
      <c r="KVZ934" s="14"/>
      <c r="KWA934" s="14"/>
      <c r="KWB934" s="14"/>
      <c r="KWC934" s="14"/>
      <c r="KWD934" s="14"/>
      <c r="KWE934" s="14"/>
      <c r="KWF934" s="14"/>
      <c r="KWG934" s="14"/>
      <c r="KWH934" s="14"/>
      <c r="KWI934" s="14"/>
      <c r="KWJ934" s="14"/>
      <c r="KWK934" s="14"/>
      <c r="KWL934" s="14"/>
      <c r="KWM934" s="14"/>
      <c r="KWN934" s="14"/>
      <c r="KWO934" s="14"/>
      <c r="KWP934" s="14"/>
      <c r="KWQ934" s="14"/>
      <c r="KWR934" s="14"/>
      <c r="KWS934" s="14"/>
      <c r="KWT934" s="14"/>
      <c r="KWU934" s="14"/>
      <c r="KWV934" s="14"/>
      <c r="KWW934" s="14"/>
      <c r="KWX934" s="14"/>
      <c r="KWY934" s="14"/>
      <c r="KWZ934" s="14"/>
      <c r="KXA934" s="14"/>
      <c r="KXB934" s="14"/>
      <c r="KXC934" s="14"/>
      <c r="KXD934" s="14"/>
      <c r="KXE934" s="14"/>
      <c r="KXF934" s="14"/>
      <c r="KXG934" s="14"/>
      <c r="KXH934" s="14"/>
      <c r="KXI934" s="14"/>
      <c r="KXJ934" s="14"/>
      <c r="KXK934" s="14"/>
      <c r="KXL934" s="14"/>
      <c r="KXM934" s="14"/>
      <c r="KXN934" s="14"/>
      <c r="KXO934" s="14"/>
      <c r="KXP934" s="14"/>
      <c r="KXQ934" s="14"/>
      <c r="KXR934" s="14"/>
      <c r="KXS934" s="14"/>
      <c r="KXT934" s="14"/>
      <c r="KXU934" s="14"/>
      <c r="KXV934" s="14"/>
      <c r="KXW934" s="14"/>
      <c r="KXX934" s="14"/>
      <c r="KXY934" s="14"/>
      <c r="KXZ934" s="14"/>
      <c r="KYA934" s="14"/>
      <c r="KYB934" s="14"/>
      <c r="KYC934" s="14"/>
      <c r="KYD934" s="14"/>
      <c r="KYE934" s="14"/>
      <c r="KYF934" s="14"/>
      <c r="KYG934" s="14"/>
      <c r="KYH934" s="14"/>
      <c r="KYI934" s="14"/>
      <c r="KYJ934" s="14"/>
      <c r="KYK934" s="14"/>
      <c r="KYL934" s="14"/>
      <c r="KYM934" s="14"/>
      <c r="KYN934" s="14"/>
      <c r="KYO934" s="14"/>
      <c r="KYP934" s="14"/>
      <c r="KYQ934" s="14"/>
      <c r="KYR934" s="14"/>
      <c r="KYS934" s="14"/>
      <c r="KYT934" s="14"/>
      <c r="KYU934" s="14"/>
      <c r="KYV934" s="14"/>
      <c r="KYW934" s="14"/>
      <c r="KYX934" s="14"/>
      <c r="KYY934" s="14"/>
      <c r="KYZ934" s="14"/>
      <c r="KZA934" s="14"/>
      <c r="KZB934" s="14"/>
      <c r="KZC934" s="14"/>
      <c r="KZD934" s="14"/>
      <c r="KZE934" s="14"/>
      <c r="KZF934" s="14"/>
      <c r="KZG934" s="14"/>
      <c r="KZH934" s="14"/>
      <c r="KZI934" s="14"/>
      <c r="KZJ934" s="14"/>
      <c r="KZK934" s="14"/>
      <c r="KZL934" s="14"/>
      <c r="KZM934" s="14"/>
      <c r="KZN934" s="14"/>
      <c r="KZO934" s="14"/>
      <c r="KZP934" s="14"/>
      <c r="KZQ934" s="14"/>
      <c r="KZR934" s="14"/>
      <c r="KZS934" s="14"/>
      <c r="KZT934" s="14"/>
      <c r="KZU934" s="14"/>
      <c r="KZV934" s="14"/>
      <c r="KZW934" s="14"/>
      <c r="KZX934" s="14"/>
      <c r="KZY934" s="14"/>
      <c r="KZZ934" s="14"/>
      <c r="LAA934" s="14"/>
      <c r="LAB934" s="14"/>
      <c r="LAC934" s="14"/>
      <c r="LAD934" s="14"/>
      <c r="LAE934" s="14"/>
      <c r="LAF934" s="14"/>
      <c r="LAG934" s="14"/>
      <c r="LAH934" s="14"/>
      <c r="LAI934" s="14"/>
      <c r="LAJ934" s="14"/>
      <c r="LAK934" s="14"/>
      <c r="LAL934" s="14"/>
      <c r="LAM934" s="14"/>
      <c r="LAN934" s="14"/>
      <c r="LAO934" s="14"/>
      <c r="LAP934" s="14"/>
      <c r="LAQ934" s="14"/>
      <c r="LAR934" s="14"/>
      <c r="LAS934" s="14"/>
      <c r="LAT934" s="14"/>
      <c r="LAU934" s="14"/>
      <c r="LAV934" s="14"/>
      <c r="LAW934" s="14"/>
      <c r="LAX934" s="14"/>
      <c r="LAY934" s="14"/>
      <c r="LAZ934" s="14"/>
      <c r="LBA934" s="14"/>
      <c r="LBB934" s="14"/>
      <c r="LBC934" s="14"/>
      <c r="LBD934" s="14"/>
      <c r="LBE934" s="14"/>
      <c r="LBF934" s="14"/>
      <c r="LBG934" s="14"/>
      <c r="LBH934" s="14"/>
      <c r="LBI934" s="14"/>
      <c r="LBJ934" s="14"/>
      <c r="LBK934" s="14"/>
      <c r="LBL934" s="14"/>
      <c r="LBM934" s="14"/>
      <c r="LBN934" s="14"/>
      <c r="LBO934" s="14"/>
      <c r="LBP934" s="14"/>
      <c r="LBQ934" s="14"/>
      <c r="LBR934" s="14"/>
      <c r="LBS934" s="14"/>
      <c r="LBT934" s="14"/>
      <c r="LBU934" s="14"/>
      <c r="LBV934" s="14"/>
      <c r="LBW934" s="14"/>
      <c r="LBX934" s="14"/>
      <c r="LBY934" s="14"/>
      <c r="LBZ934" s="14"/>
      <c r="LCA934" s="14"/>
      <c r="LCB934" s="14"/>
      <c r="LCC934" s="14"/>
      <c r="LCD934" s="14"/>
      <c r="LCE934" s="14"/>
      <c r="LCF934" s="14"/>
      <c r="LCG934" s="14"/>
      <c r="LCH934" s="14"/>
      <c r="LCI934" s="14"/>
      <c r="LCJ934" s="14"/>
      <c r="LCK934" s="14"/>
      <c r="LCL934" s="14"/>
      <c r="LCM934" s="14"/>
      <c r="LCN934" s="14"/>
      <c r="LCO934" s="14"/>
      <c r="LCP934" s="14"/>
      <c r="LCQ934" s="14"/>
      <c r="LCR934" s="14"/>
      <c r="LCS934" s="14"/>
      <c r="LCT934" s="14"/>
      <c r="LCU934" s="14"/>
      <c r="LCV934" s="14"/>
      <c r="LCW934" s="14"/>
      <c r="LCX934" s="14"/>
      <c r="LCY934" s="14"/>
      <c r="LCZ934" s="14"/>
      <c r="LDA934" s="14"/>
      <c r="LDB934" s="14"/>
      <c r="LDC934" s="14"/>
      <c r="LDD934" s="14"/>
      <c r="LDE934" s="14"/>
      <c r="LDF934" s="14"/>
      <c r="LDG934" s="14"/>
      <c r="LDH934" s="14"/>
      <c r="LDI934" s="14"/>
      <c r="LDJ934" s="14"/>
      <c r="LDK934" s="14"/>
      <c r="LDL934" s="14"/>
      <c r="LDM934" s="14"/>
      <c r="LDN934" s="14"/>
      <c r="LDO934" s="14"/>
      <c r="LDP934" s="14"/>
      <c r="LDQ934" s="14"/>
      <c r="LDR934" s="14"/>
      <c r="LDS934" s="14"/>
      <c r="LDT934" s="14"/>
      <c r="LDU934" s="14"/>
      <c r="LDV934" s="14"/>
      <c r="LDW934" s="14"/>
      <c r="LDX934" s="14"/>
      <c r="LDY934" s="14"/>
      <c r="LDZ934" s="14"/>
      <c r="LEA934" s="14"/>
      <c r="LEB934" s="14"/>
      <c r="LEC934" s="14"/>
      <c r="LED934" s="14"/>
      <c r="LEE934" s="14"/>
      <c r="LEF934" s="14"/>
      <c r="LEG934" s="14"/>
      <c r="LEH934" s="14"/>
      <c r="LEI934" s="14"/>
      <c r="LEJ934" s="14"/>
      <c r="LEK934" s="14"/>
      <c r="LEL934" s="14"/>
      <c r="LEM934" s="14"/>
      <c r="LEN934" s="14"/>
      <c r="LEO934" s="14"/>
      <c r="LEP934" s="14"/>
      <c r="LEQ934" s="14"/>
      <c r="LER934" s="14"/>
      <c r="LES934" s="14"/>
      <c r="LET934" s="14"/>
      <c r="LEU934" s="14"/>
      <c r="LEV934" s="14"/>
      <c r="LEW934" s="14"/>
      <c r="LEX934" s="14"/>
      <c r="LEY934" s="14"/>
      <c r="LEZ934" s="14"/>
      <c r="LFA934" s="14"/>
      <c r="LFB934" s="14"/>
      <c r="LFC934" s="14"/>
      <c r="LFD934" s="14"/>
      <c r="LFE934" s="14"/>
      <c r="LFF934" s="14"/>
      <c r="LFG934" s="14"/>
      <c r="LFH934" s="14"/>
      <c r="LFI934" s="14"/>
      <c r="LFJ934" s="14"/>
      <c r="LFK934" s="14"/>
      <c r="LFL934" s="14"/>
      <c r="LFM934" s="14"/>
      <c r="LFN934" s="14"/>
      <c r="LFO934" s="14"/>
      <c r="LFP934" s="14"/>
      <c r="LFQ934" s="14"/>
      <c r="LFR934" s="14"/>
      <c r="LFS934" s="14"/>
      <c r="LFT934" s="14"/>
      <c r="LFU934" s="14"/>
      <c r="LFV934" s="14"/>
      <c r="LFW934" s="14"/>
      <c r="LFX934" s="14"/>
      <c r="LFY934" s="14"/>
      <c r="LFZ934" s="14"/>
      <c r="LGA934" s="14"/>
      <c r="LGB934" s="14"/>
      <c r="LGC934" s="14"/>
      <c r="LGD934" s="14"/>
      <c r="LGE934" s="14"/>
      <c r="LGF934" s="14"/>
      <c r="LGG934" s="14"/>
      <c r="LGH934" s="14"/>
      <c r="LGI934" s="14"/>
      <c r="LGJ934" s="14"/>
      <c r="LGK934" s="14"/>
      <c r="LGL934" s="14"/>
      <c r="LGM934" s="14"/>
      <c r="LGN934" s="14"/>
      <c r="LGO934" s="14"/>
      <c r="LGP934" s="14"/>
      <c r="LGQ934" s="14"/>
      <c r="LGR934" s="14"/>
      <c r="LGS934" s="14"/>
      <c r="LGT934" s="14"/>
      <c r="LGU934" s="14"/>
      <c r="LGV934" s="14"/>
      <c r="LGW934" s="14"/>
      <c r="LGX934" s="14"/>
      <c r="LGY934" s="14"/>
      <c r="LGZ934" s="14"/>
      <c r="LHA934" s="14"/>
      <c r="LHB934" s="14"/>
      <c r="LHC934" s="14"/>
      <c r="LHD934" s="14"/>
      <c r="LHE934" s="14"/>
      <c r="LHF934" s="14"/>
      <c r="LHG934" s="14"/>
      <c r="LHH934" s="14"/>
      <c r="LHI934" s="14"/>
      <c r="LHJ934" s="14"/>
      <c r="LHK934" s="14"/>
      <c r="LHL934" s="14"/>
      <c r="LHM934" s="14"/>
      <c r="LHN934" s="14"/>
      <c r="LHO934" s="14"/>
      <c r="LHP934" s="14"/>
      <c r="LHQ934" s="14"/>
      <c r="LHR934" s="14"/>
      <c r="LHS934" s="14"/>
      <c r="LHT934" s="14"/>
      <c r="LHU934" s="14"/>
      <c r="LHV934" s="14"/>
      <c r="LHW934" s="14"/>
      <c r="LHX934" s="14"/>
      <c r="LHY934" s="14"/>
      <c r="LHZ934" s="14"/>
      <c r="LIA934" s="14"/>
      <c r="LIB934" s="14"/>
      <c r="LIC934" s="14"/>
      <c r="LID934" s="14"/>
      <c r="LIE934" s="14"/>
      <c r="LIF934" s="14"/>
      <c r="LIG934" s="14"/>
      <c r="LIH934" s="14"/>
      <c r="LII934" s="14"/>
      <c r="LIJ934" s="14"/>
      <c r="LIK934" s="14"/>
      <c r="LIL934" s="14"/>
      <c r="LIM934" s="14"/>
      <c r="LIN934" s="14"/>
      <c r="LIO934" s="14"/>
      <c r="LIP934" s="14"/>
      <c r="LIQ934" s="14"/>
      <c r="LIR934" s="14"/>
      <c r="LIS934" s="14"/>
      <c r="LIT934" s="14"/>
      <c r="LIU934" s="14"/>
      <c r="LIV934" s="14"/>
      <c r="LIW934" s="14"/>
      <c r="LIX934" s="14"/>
      <c r="LIY934" s="14"/>
      <c r="LIZ934" s="14"/>
      <c r="LJA934" s="14"/>
      <c r="LJB934" s="14"/>
      <c r="LJC934" s="14"/>
      <c r="LJD934" s="14"/>
      <c r="LJE934" s="14"/>
      <c r="LJF934" s="14"/>
      <c r="LJG934" s="14"/>
      <c r="LJH934" s="14"/>
      <c r="LJI934" s="14"/>
      <c r="LJJ934" s="14"/>
      <c r="LJK934" s="14"/>
      <c r="LJL934" s="14"/>
      <c r="LJM934" s="14"/>
      <c r="LJN934" s="14"/>
      <c r="LJO934" s="14"/>
      <c r="LJP934" s="14"/>
      <c r="LJQ934" s="14"/>
      <c r="LJR934" s="14"/>
      <c r="LJS934" s="14"/>
      <c r="LJT934" s="14"/>
      <c r="LJU934" s="14"/>
      <c r="LJV934" s="14"/>
      <c r="LJW934" s="14"/>
      <c r="LJX934" s="14"/>
      <c r="LJY934" s="14"/>
      <c r="LJZ934" s="14"/>
      <c r="LKA934" s="14"/>
      <c r="LKB934" s="14"/>
      <c r="LKC934" s="14"/>
      <c r="LKD934" s="14"/>
      <c r="LKE934" s="14"/>
      <c r="LKF934" s="14"/>
      <c r="LKG934" s="14"/>
      <c r="LKH934" s="14"/>
      <c r="LKI934" s="14"/>
      <c r="LKJ934" s="14"/>
      <c r="LKK934" s="14"/>
      <c r="LKL934" s="14"/>
      <c r="LKM934" s="14"/>
      <c r="LKN934" s="14"/>
      <c r="LKO934" s="14"/>
      <c r="LKP934" s="14"/>
      <c r="LKQ934" s="14"/>
      <c r="LKR934" s="14"/>
      <c r="LKS934" s="14"/>
      <c r="LKT934" s="14"/>
      <c r="LKU934" s="14"/>
      <c r="LKV934" s="14"/>
      <c r="LKW934" s="14"/>
      <c r="LKX934" s="14"/>
      <c r="LKY934" s="14"/>
      <c r="LKZ934" s="14"/>
      <c r="LLA934" s="14"/>
      <c r="LLB934" s="14"/>
      <c r="LLC934" s="14"/>
      <c r="LLD934" s="14"/>
      <c r="LLE934" s="14"/>
      <c r="LLF934" s="14"/>
      <c r="LLG934" s="14"/>
      <c r="LLH934" s="14"/>
      <c r="LLI934" s="14"/>
      <c r="LLJ934" s="14"/>
      <c r="LLK934" s="14"/>
      <c r="LLL934" s="14"/>
      <c r="LLM934" s="14"/>
      <c r="LLN934" s="14"/>
      <c r="LLO934" s="14"/>
      <c r="LLP934" s="14"/>
      <c r="LLQ934" s="14"/>
      <c r="LLR934" s="14"/>
      <c r="LLS934" s="14"/>
      <c r="LLT934" s="14"/>
      <c r="LLU934" s="14"/>
      <c r="LLV934" s="14"/>
      <c r="LLW934" s="14"/>
      <c r="LLX934" s="14"/>
      <c r="LLY934" s="14"/>
      <c r="LLZ934" s="14"/>
      <c r="LMA934" s="14"/>
      <c r="LMB934" s="14"/>
      <c r="LMC934" s="14"/>
      <c r="LMD934" s="14"/>
      <c r="LME934" s="14"/>
      <c r="LMF934" s="14"/>
      <c r="LMG934" s="14"/>
      <c r="LMH934" s="14"/>
      <c r="LMI934" s="14"/>
      <c r="LMJ934" s="14"/>
      <c r="LMK934" s="14"/>
      <c r="LML934" s="14"/>
      <c r="LMM934" s="14"/>
      <c r="LMN934" s="14"/>
      <c r="LMO934" s="14"/>
      <c r="LMP934" s="14"/>
      <c r="LMQ934" s="14"/>
      <c r="LMR934" s="14"/>
      <c r="LMS934" s="14"/>
      <c r="LMT934" s="14"/>
      <c r="LMU934" s="14"/>
      <c r="LMV934" s="14"/>
      <c r="LMW934" s="14"/>
      <c r="LMX934" s="14"/>
      <c r="LMY934" s="14"/>
      <c r="LMZ934" s="14"/>
      <c r="LNA934" s="14"/>
      <c r="LNB934" s="14"/>
      <c r="LNC934" s="14"/>
      <c r="LND934" s="14"/>
      <c r="LNE934" s="14"/>
      <c r="LNF934" s="14"/>
      <c r="LNG934" s="14"/>
      <c r="LNH934" s="14"/>
      <c r="LNI934" s="14"/>
      <c r="LNJ934" s="14"/>
      <c r="LNK934" s="14"/>
      <c r="LNL934" s="14"/>
      <c r="LNM934" s="14"/>
      <c r="LNN934" s="14"/>
      <c r="LNO934" s="14"/>
      <c r="LNP934" s="14"/>
      <c r="LNQ934" s="14"/>
      <c r="LNR934" s="14"/>
      <c r="LNS934" s="14"/>
      <c r="LNT934" s="14"/>
      <c r="LNU934" s="14"/>
      <c r="LNV934" s="14"/>
      <c r="LNW934" s="14"/>
      <c r="LNX934" s="14"/>
      <c r="LNY934" s="14"/>
      <c r="LNZ934" s="14"/>
      <c r="LOA934" s="14"/>
      <c r="LOB934" s="14"/>
      <c r="LOC934" s="14"/>
      <c r="LOD934" s="14"/>
      <c r="LOE934" s="14"/>
      <c r="LOF934" s="14"/>
      <c r="LOG934" s="14"/>
      <c r="LOH934" s="14"/>
      <c r="LOI934" s="14"/>
      <c r="LOJ934" s="14"/>
      <c r="LOK934" s="14"/>
      <c r="LOL934" s="14"/>
      <c r="LOM934" s="14"/>
      <c r="LON934" s="14"/>
      <c r="LOO934" s="14"/>
      <c r="LOP934" s="14"/>
      <c r="LOQ934" s="14"/>
      <c r="LOR934" s="14"/>
      <c r="LOS934" s="14"/>
      <c r="LOT934" s="14"/>
      <c r="LOU934" s="14"/>
      <c r="LOV934" s="14"/>
      <c r="LOW934" s="14"/>
      <c r="LOX934" s="14"/>
      <c r="LOY934" s="14"/>
      <c r="LOZ934" s="14"/>
      <c r="LPA934" s="14"/>
      <c r="LPB934" s="14"/>
      <c r="LPC934" s="14"/>
      <c r="LPD934" s="14"/>
      <c r="LPE934" s="14"/>
      <c r="LPF934" s="14"/>
      <c r="LPG934" s="14"/>
      <c r="LPH934" s="14"/>
      <c r="LPI934" s="14"/>
      <c r="LPJ934" s="14"/>
      <c r="LPK934" s="14"/>
      <c r="LPL934" s="14"/>
      <c r="LPM934" s="14"/>
      <c r="LPN934" s="14"/>
      <c r="LPO934" s="14"/>
      <c r="LPP934" s="14"/>
      <c r="LPQ934" s="14"/>
      <c r="LPR934" s="14"/>
      <c r="LPS934" s="14"/>
      <c r="LPT934" s="14"/>
      <c r="LPU934" s="14"/>
      <c r="LPV934" s="14"/>
      <c r="LPW934" s="14"/>
      <c r="LPX934" s="14"/>
      <c r="LPY934" s="14"/>
      <c r="LPZ934" s="14"/>
      <c r="LQA934" s="14"/>
      <c r="LQB934" s="14"/>
      <c r="LQC934" s="14"/>
      <c r="LQD934" s="14"/>
      <c r="LQE934" s="14"/>
      <c r="LQF934" s="14"/>
      <c r="LQG934" s="14"/>
      <c r="LQH934" s="14"/>
      <c r="LQI934" s="14"/>
      <c r="LQJ934" s="14"/>
      <c r="LQK934" s="14"/>
      <c r="LQL934" s="14"/>
      <c r="LQM934" s="14"/>
      <c r="LQN934" s="14"/>
      <c r="LQO934" s="14"/>
      <c r="LQP934" s="14"/>
      <c r="LQQ934" s="14"/>
      <c r="LQR934" s="14"/>
      <c r="LQS934" s="14"/>
      <c r="LQT934" s="14"/>
      <c r="LQU934" s="14"/>
      <c r="LQV934" s="14"/>
      <c r="LQW934" s="14"/>
      <c r="LQX934" s="14"/>
      <c r="LQY934" s="14"/>
      <c r="LQZ934" s="14"/>
      <c r="LRA934" s="14"/>
      <c r="LRB934" s="14"/>
      <c r="LRC934" s="14"/>
      <c r="LRD934" s="14"/>
      <c r="LRE934" s="14"/>
      <c r="LRF934" s="14"/>
      <c r="LRG934" s="14"/>
      <c r="LRH934" s="14"/>
      <c r="LRI934" s="14"/>
      <c r="LRJ934" s="14"/>
      <c r="LRK934" s="14"/>
      <c r="LRL934" s="14"/>
      <c r="LRM934" s="14"/>
      <c r="LRN934" s="14"/>
      <c r="LRO934" s="14"/>
      <c r="LRP934" s="14"/>
      <c r="LRQ934" s="14"/>
      <c r="LRR934" s="14"/>
      <c r="LRS934" s="14"/>
      <c r="LRT934" s="14"/>
      <c r="LRU934" s="14"/>
      <c r="LRV934" s="14"/>
      <c r="LRW934" s="14"/>
      <c r="LRX934" s="14"/>
      <c r="LRY934" s="14"/>
      <c r="LRZ934" s="14"/>
      <c r="LSA934" s="14"/>
      <c r="LSB934" s="14"/>
      <c r="LSC934" s="14"/>
      <c r="LSD934" s="14"/>
      <c r="LSE934" s="14"/>
      <c r="LSF934" s="14"/>
      <c r="LSG934" s="14"/>
      <c r="LSH934" s="14"/>
      <c r="LSI934" s="14"/>
      <c r="LSJ934" s="14"/>
      <c r="LSK934" s="14"/>
      <c r="LSL934" s="14"/>
      <c r="LSM934" s="14"/>
      <c r="LSN934" s="14"/>
      <c r="LSO934" s="14"/>
      <c r="LSP934" s="14"/>
      <c r="LSQ934" s="14"/>
      <c r="LSR934" s="14"/>
      <c r="LSS934" s="14"/>
      <c r="LST934" s="14"/>
      <c r="LSU934" s="14"/>
      <c r="LSV934" s="14"/>
      <c r="LSW934" s="14"/>
      <c r="LSX934" s="14"/>
      <c r="LSY934" s="14"/>
      <c r="LSZ934" s="14"/>
      <c r="LTA934" s="14"/>
      <c r="LTB934" s="14"/>
      <c r="LTC934" s="14"/>
      <c r="LTD934" s="14"/>
      <c r="LTE934" s="14"/>
      <c r="LTF934" s="14"/>
      <c r="LTG934" s="14"/>
      <c r="LTH934" s="14"/>
      <c r="LTI934" s="14"/>
      <c r="LTJ934" s="14"/>
      <c r="LTK934" s="14"/>
      <c r="LTL934" s="14"/>
      <c r="LTM934" s="14"/>
      <c r="LTN934" s="14"/>
      <c r="LTO934" s="14"/>
      <c r="LTP934" s="14"/>
      <c r="LTQ934" s="14"/>
      <c r="LTR934" s="14"/>
      <c r="LTS934" s="14"/>
      <c r="LTT934" s="14"/>
      <c r="LTU934" s="14"/>
      <c r="LTV934" s="14"/>
      <c r="LTW934" s="14"/>
      <c r="LTX934" s="14"/>
      <c r="LTY934" s="14"/>
      <c r="LTZ934" s="14"/>
      <c r="LUA934" s="14"/>
      <c r="LUB934" s="14"/>
      <c r="LUC934" s="14"/>
      <c r="LUD934" s="14"/>
      <c r="LUE934" s="14"/>
      <c r="LUF934" s="14"/>
      <c r="LUG934" s="14"/>
      <c r="LUH934" s="14"/>
      <c r="LUI934" s="14"/>
      <c r="LUJ934" s="14"/>
      <c r="LUK934" s="14"/>
      <c r="LUL934" s="14"/>
      <c r="LUM934" s="14"/>
      <c r="LUN934" s="14"/>
      <c r="LUO934" s="14"/>
      <c r="LUP934" s="14"/>
      <c r="LUQ934" s="14"/>
      <c r="LUR934" s="14"/>
      <c r="LUS934" s="14"/>
      <c r="LUT934" s="14"/>
      <c r="LUU934" s="14"/>
      <c r="LUV934" s="14"/>
      <c r="LUW934" s="14"/>
      <c r="LUX934" s="14"/>
      <c r="LUY934" s="14"/>
      <c r="LUZ934" s="14"/>
      <c r="LVA934" s="14"/>
      <c r="LVB934" s="14"/>
      <c r="LVC934" s="14"/>
      <c r="LVD934" s="14"/>
      <c r="LVE934" s="14"/>
      <c r="LVF934" s="14"/>
      <c r="LVG934" s="14"/>
      <c r="LVH934" s="14"/>
      <c r="LVI934" s="14"/>
      <c r="LVJ934" s="14"/>
      <c r="LVK934" s="14"/>
      <c r="LVL934" s="14"/>
      <c r="LVM934" s="14"/>
      <c r="LVN934" s="14"/>
      <c r="LVO934" s="14"/>
      <c r="LVP934" s="14"/>
      <c r="LVQ934" s="14"/>
      <c r="LVR934" s="14"/>
      <c r="LVS934" s="14"/>
      <c r="LVT934" s="14"/>
      <c r="LVU934" s="14"/>
      <c r="LVV934" s="14"/>
      <c r="LVW934" s="14"/>
      <c r="LVX934" s="14"/>
      <c r="LVY934" s="14"/>
      <c r="LVZ934" s="14"/>
      <c r="LWA934" s="14"/>
      <c r="LWB934" s="14"/>
      <c r="LWC934" s="14"/>
      <c r="LWD934" s="14"/>
      <c r="LWE934" s="14"/>
      <c r="LWF934" s="14"/>
      <c r="LWG934" s="14"/>
      <c r="LWH934" s="14"/>
      <c r="LWI934" s="14"/>
      <c r="LWJ934" s="14"/>
      <c r="LWK934" s="14"/>
      <c r="LWL934" s="14"/>
      <c r="LWM934" s="14"/>
      <c r="LWN934" s="14"/>
      <c r="LWO934" s="14"/>
      <c r="LWP934" s="14"/>
      <c r="LWQ934" s="14"/>
      <c r="LWR934" s="14"/>
      <c r="LWS934" s="14"/>
      <c r="LWT934" s="14"/>
      <c r="LWU934" s="14"/>
      <c r="LWV934" s="14"/>
      <c r="LWW934" s="14"/>
      <c r="LWX934" s="14"/>
      <c r="LWY934" s="14"/>
      <c r="LWZ934" s="14"/>
      <c r="LXA934" s="14"/>
      <c r="LXB934" s="14"/>
      <c r="LXC934" s="14"/>
      <c r="LXD934" s="14"/>
      <c r="LXE934" s="14"/>
      <c r="LXF934" s="14"/>
      <c r="LXG934" s="14"/>
      <c r="LXH934" s="14"/>
      <c r="LXI934" s="14"/>
      <c r="LXJ934" s="14"/>
      <c r="LXK934" s="14"/>
      <c r="LXL934" s="14"/>
      <c r="LXM934" s="14"/>
      <c r="LXN934" s="14"/>
      <c r="LXO934" s="14"/>
      <c r="LXP934" s="14"/>
      <c r="LXQ934" s="14"/>
      <c r="LXR934" s="14"/>
      <c r="LXS934" s="14"/>
      <c r="LXT934" s="14"/>
      <c r="LXU934" s="14"/>
      <c r="LXV934" s="14"/>
      <c r="LXW934" s="14"/>
      <c r="LXX934" s="14"/>
      <c r="LXY934" s="14"/>
      <c r="LXZ934" s="14"/>
      <c r="LYA934" s="14"/>
      <c r="LYB934" s="14"/>
      <c r="LYC934" s="14"/>
      <c r="LYD934" s="14"/>
      <c r="LYE934" s="14"/>
      <c r="LYF934" s="14"/>
      <c r="LYG934" s="14"/>
      <c r="LYH934" s="14"/>
      <c r="LYI934" s="14"/>
      <c r="LYJ934" s="14"/>
      <c r="LYK934" s="14"/>
      <c r="LYL934" s="14"/>
      <c r="LYM934" s="14"/>
      <c r="LYN934" s="14"/>
      <c r="LYO934" s="14"/>
      <c r="LYP934" s="14"/>
      <c r="LYQ934" s="14"/>
      <c r="LYR934" s="14"/>
      <c r="LYS934" s="14"/>
      <c r="LYT934" s="14"/>
      <c r="LYU934" s="14"/>
      <c r="LYV934" s="14"/>
      <c r="LYW934" s="14"/>
      <c r="LYX934" s="14"/>
      <c r="LYY934" s="14"/>
      <c r="LYZ934" s="14"/>
      <c r="LZA934" s="14"/>
      <c r="LZB934" s="14"/>
      <c r="LZC934" s="14"/>
      <c r="LZD934" s="14"/>
      <c r="LZE934" s="14"/>
      <c r="LZF934" s="14"/>
      <c r="LZG934" s="14"/>
      <c r="LZH934" s="14"/>
      <c r="LZI934" s="14"/>
      <c r="LZJ934" s="14"/>
      <c r="LZK934" s="14"/>
      <c r="LZL934" s="14"/>
      <c r="LZM934" s="14"/>
      <c r="LZN934" s="14"/>
      <c r="LZO934" s="14"/>
      <c r="LZP934" s="14"/>
      <c r="LZQ934" s="14"/>
      <c r="LZR934" s="14"/>
      <c r="LZS934" s="14"/>
      <c r="LZT934" s="14"/>
      <c r="LZU934" s="14"/>
      <c r="LZV934" s="14"/>
      <c r="LZW934" s="14"/>
      <c r="LZX934" s="14"/>
      <c r="LZY934" s="14"/>
      <c r="LZZ934" s="14"/>
      <c r="MAA934" s="14"/>
      <c r="MAB934" s="14"/>
      <c r="MAC934" s="14"/>
      <c r="MAD934" s="14"/>
      <c r="MAE934" s="14"/>
      <c r="MAF934" s="14"/>
      <c r="MAG934" s="14"/>
      <c r="MAH934" s="14"/>
      <c r="MAI934" s="14"/>
      <c r="MAJ934" s="14"/>
      <c r="MAK934" s="14"/>
      <c r="MAL934" s="14"/>
      <c r="MAM934" s="14"/>
      <c r="MAN934" s="14"/>
      <c r="MAO934" s="14"/>
      <c r="MAP934" s="14"/>
      <c r="MAQ934" s="14"/>
      <c r="MAR934" s="14"/>
      <c r="MAS934" s="14"/>
      <c r="MAT934" s="14"/>
      <c r="MAU934" s="14"/>
      <c r="MAV934" s="14"/>
      <c r="MAW934" s="14"/>
      <c r="MAX934" s="14"/>
      <c r="MAY934" s="14"/>
      <c r="MAZ934" s="14"/>
      <c r="MBA934" s="14"/>
      <c r="MBB934" s="14"/>
      <c r="MBC934" s="14"/>
      <c r="MBD934" s="14"/>
      <c r="MBE934" s="14"/>
      <c r="MBF934" s="14"/>
      <c r="MBG934" s="14"/>
      <c r="MBH934" s="14"/>
      <c r="MBI934" s="14"/>
      <c r="MBJ934" s="14"/>
      <c r="MBK934" s="14"/>
      <c r="MBL934" s="14"/>
      <c r="MBM934" s="14"/>
      <c r="MBN934" s="14"/>
      <c r="MBO934" s="14"/>
      <c r="MBP934" s="14"/>
      <c r="MBQ934" s="14"/>
      <c r="MBR934" s="14"/>
      <c r="MBS934" s="14"/>
      <c r="MBT934" s="14"/>
      <c r="MBU934" s="14"/>
      <c r="MBV934" s="14"/>
      <c r="MBW934" s="14"/>
      <c r="MBX934" s="14"/>
      <c r="MBY934" s="14"/>
      <c r="MBZ934" s="14"/>
      <c r="MCA934" s="14"/>
      <c r="MCB934" s="14"/>
      <c r="MCC934" s="14"/>
      <c r="MCD934" s="14"/>
      <c r="MCE934" s="14"/>
      <c r="MCF934" s="14"/>
      <c r="MCG934" s="14"/>
      <c r="MCH934" s="14"/>
      <c r="MCI934" s="14"/>
      <c r="MCJ934" s="14"/>
      <c r="MCK934" s="14"/>
      <c r="MCL934" s="14"/>
      <c r="MCM934" s="14"/>
      <c r="MCN934" s="14"/>
      <c r="MCO934" s="14"/>
      <c r="MCP934" s="14"/>
      <c r="MCQ934" s="14"/>
      <c r="MCR934" s="14"/>
      <c r="MCS934" s="14"/>
      <c r="MCT934" s="14"/>
      <c r="MCU934" s="14"/>
      <c r="MCV934" s="14"/>
      <c r="MCW934" s="14"/>
      <c r="MCX934" s="14"/>
      <c r="MCY934" s="14"/>
      <c r="MCZ934" s="14"/>
      <c r="MDA934" s="14"/>
      <c r="MDB934" s="14"/>
      <c r="MDC934" s="14"/>
      <c r="MDD934" s="14"/>
      <c r="MDE934" s="14"/>
      <c r="MDF934" s="14"/>
      <c r="MDG934" s="14"/>
      <c r="MDH934" s="14"/>
      <c r="MDI934" s="14"/>
      <c r="MDJ934" s="14"/>
      <c r="MDK934" s="14"/>
      <c r="MDL934" s="14"/>
      <c r="MDM934" s="14"/>
      <c r="MDN934" s="14"/>
      <c r="MDO934" s="14"/>
      <c r="MDP934" s="14"/>
      <c r="MDQ934" s="14"/>
      <c r="MDR934" s="14"/>
      <c r="MDS934" s="14"/>
      <c r="MDT934" s="14"/>
      <c r="MDU934" s="14"/>
      <c r="MDV934" s="14"/>
      <c r="MDW934" s="14"/>
      <c r="MDX934" s="14"/>
      <c r="MDY934" s="14"/>
      <c r="MDZ934" s="14"/>
      <c r="MEA934" s="14"/>
      <c r="MEB934" s="14"/>
      <c r="MEC934" s="14"/>
      <c r="MED934" s="14"/>
      <c r="MEE934" s="14"/>
      <c r="MEF934" s="14"/>
      <c r="MEG934" s="14"/>
      <c r="MEH934" s="14"/>
      <c r="MEI934" s="14"/>
      <c r="MEJ934" s="14"/>
      <c r="MEK934" s="14"/>
      <c r="MEL934" s="14"/>
      <c r="MEM934" s="14"/>
      <c r="MEN934" s="14"/>
      <c r="MEO934" s="14"/>
      <c r="MEP934" s="14"/>
      <c r="MEQ934" s="14"/>
      <c r="MER934" s="14"/>
      <c r="MES934" s="14"/>
      <c r="MET934" s="14"/>
      <c r="MEU934" s="14"/>
      <c r="MEV934" s="14"/>
      <c r="MEW934" s="14"/>
      <c r="MEX934" s="14"/>
      <c r="MEY934" s="14"/>
      <c r="MEZ934" s="14"/>
      <c r="MFA934" s="14"/>
      <c r="MFB934" s="14"/>
      <c r="MFC934" s="14"/>
      <c r="MFD934" s="14"/>
      <c r="MFE934" s="14"/>
      <c r="MFF934" s="14"/>
      <c r="MFG934" s="14"/>
      <c r="MFH934" s="14"/>
      <c r="MFI934" s="14"/>
      <c r="MFJ934" s="14"/>
      <c r="MFK934" s="14"/>
      <c r="MFL934" s="14"/>
      <c r="MFM934" s="14"/>
      <c r="MFN934" s="14"/>
      <c r="MFO934" s="14"/>
      <c r="MFP934" s="14"/>
      <c r="MFQ934" s="14"/>
      <c r="MFR934" s="14"/>
      <c r="MFS934" s="14"/>
      <c r="MFT934" s="14"/>
      <c r="MFU934" s="14"/>
      <c r="MFV934" s="14"/>
      <c r="MFW934" s="14"/>
      <c r="MFX934" s="14"/>
      <c r="MFY934" s="14"/>
      <c r="MFZ934" s="14"/>
      <c r="MGA934" s="14"/>
      <c r="MGB934" s="14"/>
      <c r="MGC934" s="14"/>
      <c r="MGD934" s="14"/>
      <c r="MGE934" s="14"/>
      <c r="MGF934" s="14"/>
      <c r="MGG934" s="14"/>
      <c r="MGH934" s="14"/>
      <c r="MGI934" s="14"/>
      <c r="MGJ934" s="14"/>
      <c r="MGK934" s="14"/>
      <c r="MGL934" s="14"/>
      <c r="MGM934" s="14"/>
      <c r="MGN934" s="14"/>
      <c r="MGO934" s="14"/>
      <c r="MGP934" s="14"/>
      <c r="MGQ934" s="14"/>
      <c r="MGR934" s="14"/>
      <c r="MGS934" s="14"/>
      <c r="MGT934" s="14"/>
      <c r="MGU934" s="14"/>
      <c r="MGV934" s="14"/>
      <c r="MGW934" s="14"/>
      <c r="MGX934" s="14"/>
      <c r="MGY934" s="14"/>
      <c r="MGZ934" s="14"/>
      <c r="MHA934" s="14"/>
      <c r="MHB934" s="14"/>
      <c r="MHC934" s="14"/>
      <c r="MHD934" s="14"/>
      <c r="MHE934" s="14"/>
      <c r="MHF934" s="14"/>
      <c r="MHG934" s="14"/>
      <c r="MHH934" s="14"/>
      <c r="MHI934" s="14"/>
      <c r="MHJ934" s="14"/>
      <c r="MHK934" s="14"/>
      <c r="MHL934" s="14"/>
      <c r="MHM934" s="14"/>
      <c r="MHN934" s="14"/>
      <c r="MHO934" s="14"/>
      <c r="MHP934" s="14"/>
      <c r="MHQ934" s="14"/>
      <c r="MHR934" s="14"/>
      <c r="MHS934" s="14"/>
      <c r="MHT934" s="14"/>
      <c r="MHU934" s="14"/>
      <c r="MHV934" s="14"/>
      <c r="MHW934" s="14"/>
      <c r="MHX934" s="14"/>
      <c r="MHY934" s="14"/>
      <c r="MHZ934" s="14"/>
      <c r="MIA934" s="14"/>
      <c r="MIB934" s="14"/>
      <c r="MIC934" s="14"/>
      <c r="MID934" s="14"/>
      <c r="MIE934" s="14"/>
      <c r="MIF934" s="14"/>
      <c r="MIG934" s="14"/>
      <c r="MIH934" s="14"/>
      <c r="MII934" s="14"/>
      <c r="MIJ934" s="14"/>
      <c r="MIK934" s="14"/>
      <c r="MIL934" s="14"/>
      <c r="MIM934" s="14"/>
      <c r="MIN934" s="14"/>
      <c r="MIO934" s="14"/>
      <c r="MIP934" s="14"/>
      <c r="MIQ934" s="14"/>
      <c r="MIR934" s="14"/>
      <c r="MIS934" s="14"/>
      <c r="MIT934" s="14"/>
      <c r="MIU934" s="14"/>
      <c r="MIV934" s="14"/>
      <c r="MIW934" s="14"/>
      <c r="MIX934" s="14"/>
      <c r="MIY934" s="14"/>
      <c r="MIZ934" s="14"/>
      <c r="MJA934" s="14"/>
      <c r="MJB934" s="14"/>
      <c r="MJC934" s="14"/>
      <c r="MJD934" s="14"/>
      <c r="MJE934" s="14"/>
      <c r="MJF934" s="14"/>
      <c r="MJG934" s="14"/>
      <c r="MJH934" s="14"/>
      <c r="MJI934" s="14"/>
      <c r="MJJ934" s="14"/>
      <c r="MJK934" s="14"/>
      <c r="MJL934" s="14"/>
      <c r="MJM934" s="14"/>
      <c r="MJN934" s="14"/>
      <c r="MJO934" s="14"/>
      <c r="MJP934" s="14"/>
      <c r="MJQ934" s="14"/>
      <c r="MJR934" s="14"/>
      <c r="MJS934" s="14"/>
      <c r="MJT934" s="14"/>
      <c r="MJU934" s="14"/>
      <c r="MJV934" s="14"/>
      <c r="MJW934" s="14"/>
      <c r="MJX934" s="14"/>
      <c r="MJY934" s="14"/>
      <c r="MJZ934" s="14"/>
      <c r="MKA934" s="14"/>
      <c r="MKB934" s="14"/>
      <c r="MKC934" s="14"/>
      <c r="MKD934" s="14"/>
      <c r="MKE934" s="14"/>
      <c r="MKF934" s="14"/>
      <c r="MKG934" s="14"/>
      <c r="MKH934" s="14"/>
      <c r="MKI934" s="14"/>
      <c r="MKJ934" s="14"/>
      <c r="MKK934" s="14"/>
      <c r="MKL934" s="14"/>
      <c r="MKM934" s="14"/>
      <c r="MKN934" s="14"/>
      <c r="MKO934" s="14"/>
      <c r="MKP934" s="14"/>
      <c r="MKQ934" s="14"/>
      <c r="MKR934" s="14"/>
      <c r="MKS934" s="14"/>
      <c r="MKT934" s="14"/>
      <c r="MKU934" s="14"/>
      <c r="MKV934" s="14"/>
      <c r="MKW934" s="14"/>
      <c r="MKX934" s="14"/>
      <c r="MKY934" s="14"/>
      <c r="MKZ934" s="14"/>
      <c r="MLA934" s="14"/>
      <c r="MLB934" s="14"/>
      <c r="MLC934" s="14"/>
      <c r="MLD934" s="14"/>
      <c r="MLE934" s="14"/>
      <c r="MLF934" s="14"/>
      <c r="MLG934" s="14"/>
      <c r="MLH934" s="14"/>
      <c r="MLI934" s="14"/>
      <c r="MLJ934" s="14"/>
      <c r="MLK934" s="14"/>
      <c r="MLL934" s="14"/>
      <c r="MLM934" s="14"/>
      <c r="MLN934" s="14"/>
      <c r="MLO934" s="14"/>
      <c r="MLP934" s="14"/>
      <c r="MLQ934" s="14"/>
      <c r="MLR934" s="14"/>
      <c r="MLS934" s="14"/>
      <c r="MLT934" s="14"/>
      <c r="MLU934" s="14"/>
      <c r="MLV934" s="14"/>
      <c r="MLW934" s="14"/>
      <c r="MLX934" s="14"/>
      <c r="MLY934" s="14"/>
      <c r="MLZ934" s="14"/>
      <c r="MMA934" s="14"/>
      <c r="MMB934" s="14"/>
      <c r="MMC934" s="14"/>
      <c r="MMD934" s="14"/>
      <c r="MME934" s="14"/>
      <c r="MMF934" s="14"/>
      <c r="MMG934" s="14"/>
      <c r="MMH934" s="14"/>
      <c r="MMI934" s="14"/>
      <c r="MMJ934" s="14"/>
      <c r="MMK934" s="14"/>
      <c r="MML934" s="14"/>
      <c r="MMM934" s="14"/>
      <c r="MMN934" s="14"/>
      <c r="MMO934" s="14"/>
      <c r="MMP934" s="14"/>
      <c r="MMQ934" s="14"/>
      <c r="MMR934" s="14"/>
      <c r="MMS934" s="14"/>
      <c r="MMT934" s="14"/>
      <c r="MMU934" s="14"/>
      <c r="MMV934" s="14"/>
      <c r="MMW934" s="14"/>
      <c r="MMX934" s="14"/>
      <c r="MMY934" s="14"/>
      <c r="MMZ934" s="14"/>
      <c r="MNA934" s="14"/>
      <c r="MNB934" s="14"/>
      <c r="MNC934" s="14"/>
      <c r="MND934" s="14"/>
      <c r="MNE934" s="14"/>
      <c r="MNF934" s="14"/>
      <c r="MNG934" s="14"/>
      <c r="MNH934" s="14"/>
      <c r="MNI934" s="14"/>
      <c r="MNJ934" s="14"/>
      <c r="MNK934" s="14"/>
      <c r="MNL934" s="14"/>
      <c r="MNM934" s="14"/>
      <c r="MNN934" s="14"/>
      <c r="MNO934" s="14"/>
      <c r="MNP934" s="14"/>
      <c r="MNQ934" s="14"/>
      <c r="MNR934" s="14"/>
      <c r="MNS934" s="14"/>
      <c r="MNT934" s="14"/>
      <c r="MNU934" s="14"/>
      <c r="MNV934" s="14"/>
      <c r="MNW934" s="14"/>
      <c r="MNX934" s="14"/>
      <c r="MNY934" s="14"/>
      <c r="MNZ934" s="14"/>
      <c r="MOA934" s="14"/>
      <c r="MOB934" s="14"/>
      <c r="MOC934" s="14"/>
      <c r="MOD934" s="14"/>
      <c r="MOE934" s="14"/>
      <c r="MOF934" s="14"/>
      <c r="MOG934" s="14"/>
      <c r="MOH934" s="14"/>
      <c r="MOI934" s="14"/>
      <c r="MOJ934" s="14"/>
      <c r="MOK934" s="14"/>
      <c r="MOL934" s="14"/>
      <c r="MOM934" s="14"/>
      <c r="MON934" s="14"/>
      <c r="MOO934" s="14"/>
      <c r="MOP934" s="14"/>
      <c r="MOQ934" s="14"/>
      <c r="MOR934" s="14"/>
      <c r="MOS934" s="14"/>
      <c r="MOT934" s="14"/>
      <c r="MOU934" s="14"/>
      <c r="MOV934" s="14"/>
      <c r="MOW934" s="14"/>
      <c r="MOX934" s="14"/>
      <c r="MOY934" s="14"/>
      <c r="MOZ934" s="14"/>
      <c r="MPA934" s="14"/>
      <c r="MPB934" s="14"/>
      <c r="MPC934" s="14"/>
      <c r="MPD934" s="14"/>
      <c r="MPE934" s="14"/>
      <c r="MPF934" s="14"/>
      <c r="MPG934" s="14"/>
      <c r="MPH934" s="14"/>
      <c r="MPI934" s="14"/>
      <c r="MPJ934" s="14"/>
      <c r="MPK934" s="14"/>
      <c r="MPL934" s="14"/>
      <c r="MPM934" s="14"/>
      <c r="MPN934" s="14"/>
      <c r="MPO934" s="14"/>
      <c r="MPP934" s="14"/>
      <c r="MPQ934" s="14"/>
      <c r="MPR934" s="14"/>
      <c r="MPS934" s="14"/>
      <c r="MPT934" s="14"/>
      <c r="MPU934" s="14"/>
      <c r="MPV934" s="14"/>
      <c r="MPW934" s="14"/>
      <c r="MPX934" s="14"/>
      <c r="MPY934" s="14"/>
      <c r="MPZ934" s="14"/>
      <c r="MQA934" s="14"/>
      <c r="MQB934" s="14"/>
      <c r="MQC934" s="14"/>
      <c r="MQD934" s="14"/>
      <c r="MQE934" s="14"/>
      <c r="MQF934" s="14"/>
      <c r="MQG934" s="14"/>
      <c r="MQH934" s="14"/>
      <c r="MQI934" s="14"/>
      <c r="MQJ934" s="14"/>
      <c r="MQK934" s="14"/>
      <c r="MQL934" s="14"/>
      <c r="MQM934" s="14"/>
      <c r="MQN934" s="14"/>
      <c r="MQO934" s="14"/>
      <c r="MQP934" s="14"/>
      <c r="MQQ934" s="14"/>
      <c r="MQR934" s="14"/>
      <c r="MQS934" s="14"/>
      <c r="MQT934" s="14"/>
      <c r="MQU934" s="14"/>
      <c r="MQV934" s="14"/>
      <c r="MQW934" s="14"/>
      <c r="MQX934" s="14"/>
      <c r="MQY934" s="14"/>
      <c r="MQZ934" s="14"/>
      <c r="MRA934" s="14"/>
      <c r="MRB934" s="14"/>
      <c r="MRC934" s="14"/>
      <c r="MRD934" s="14"/>
      <c r="MRE934" s="14"/>
      <c r="MRF934" s="14"/>
      <c r="MRG934" s="14"/>
      <c r="MRH934" s="14"/>
      <c r="MRI934" s="14"/>
      <c r="MRJ934" s="14"/>
      <c r="MRK934" s="14"/>
      <c r="MRL934" s="14"/>
      <c r="MRM934" s="14"/>
      <c r="MRN934" s="14"/>
      <c r="MRO934" s="14"/>
      <c r="MRP934" s="14"/>
      <c r="MRQ934" s="14"/>
      <c r="MRR934" s="14"/>
      <c r="MRS934" s="14"/>
      <c r="MRT934" s="14"/>
      <c r="MRU934" s="14"/>
      <c r="MRV934" s="14"/>
      <c r="MRW934" s="14"/>
      <c r="MRX934" s="14"/>
      <c r="MRY934" s="14"/>
      <c r="MRZ934" s="14"/>
      <c r="MSA934" s="14"/>
      <c r="MSB934" s="14"/>
      <c r="MSC934" s="14"/>
      <c r="MSD934" s="14"/>
      <c r="MSE934" s="14"/>
      <c r="MSF934" s="14"/>
      <c r="MSG934" s="14"/>
      <c r="MSH934" s="14"/>
      <c r="MSI934" s="14"/>
      <c r="MSJ934" s="14"/>
      <c r="MSK934" s="14"/>
      <c r="MSL934" s="14"/>
      <c r="MSM934" s="14"/>
      <c r="MSN934" s="14"/>
      <c r="MSO934" s="14"/>
      <c r="MSP934" s="14"/>
      <c r="MSQ934" s="14"/>
      <c r="MSR934" s="14"/>
      <c r="MSS934" s="14"/>
      <c r="MST934" s="14"/>
      <c r="MSU934" s="14"/>
      <c r="MSV934" s="14"/>
      <c r="MSW934" s="14"/>
      <c r="MSX934" s="14"/>
      <c r="MSY934" s="14"/>
      <c r="MSZ934" s="14"/>
      <c r="MTA934" s="14"/>
      <c r="MTB934" s="14"/>
      <c r="MTC934" s="14"/>
      <c r="MTD934" s="14"/>
      <c r="MTE934" s="14"/>
      <c r="MTF934" s="14"/>
      <c r="MTG934" s="14"/>
      <c r="MTH934" s="14"/>
      <c r="MTI934" s="14"/>
      <c r="MTJ934" s="14"/>
      <c r="MTK934" s="14"/>
      <c r="MTL934" s="14"/>
      <c r="MTM934" s="14"/>
      <c r="MTN934" s="14"/>
      <c r="MTO934" s="14"/>
      <c r="MTP934" s="14"/>
      <c r="MTQ934" s="14"/>
      <c r="MTR934" s="14"/>
      <c r="MTS934" s="14"/>
      <c r="MTT934" s="14"/>
      <c r="MTU934" s="14"/>
      <c r="MTV934" s="14"/>
      <c r="MTW934" s="14"/>
      <c r="MTX934" s="14"/>
      <c r="MTY934" s="14"/>
      <c r="MTZ934" s="14"/>
      <c r="MUA934" s="14"/>
      <c r="MUB934" s="14"/>
      <c r="MUC934" s="14"/>
      <c r="MUD934" s="14"/>
      <c r="MUE934" s="14"/>
      <c r="MUF934" s="14"/>
      <c r="MUG934" s="14"/>
      <c r="MUH934" s="14"/>
      <c r="MUI934" s="14"/>
      <c r="MUJ934" s="14"/>
      <c r="MUK934" s="14"/>
      <c r="MUL934" s="14"/>
      <c r="MUM934" s="14"/>
      <c r="MUN934" s="14"/>
      <c r="MUO934" s="14"/>
      <c r="MUP934" s="14"/>
      <c r="MUQ934" s="14"/>
      <c r="MUR934" s="14"/>
      <c r="MUS934" s="14"/>
      <c r="MUT934" s="14"/>
      <c r="MUU934" s="14"/>
      <c r="MUV934" s="14"/>
      <c r="MUW934" s="14"/>
      <c r="MUX934" s="14"/>
      <c r="MUY934" s="14"/>
      <c r="MUZ934" s="14"/>
      <c r="MVA934" s="14"/>
      <c r="MVB934" s="14"/>
      <c r="MVC934" s="14"/>
      <c r="MVD934" s="14"/>
      <c r="MVE934" s="14"/>
      <c r="MVF934" s="14"/>
      <c r="MVG934" s="14"/>
      <c r="MVH934" s="14"/>
      <c r="MVI934" s="14"/>
      <c r="MVJ934" s="14"/>
      <c r="MVK934" s="14"/>
      <c r="MVL934" s="14"/>
      <c r="MVM934" s="14"/>
      <c r="MVN934" s="14"/>
      <c r="MVO934" s="14"/>
      <c r="MVP934" s="14"/>
      <c r="MVQ934" s="14"/>
      <c r="MVR934" s="14"/>
      <c r="MVS934" s="14"/>
      <c r="MVT934" s="14"/>
      <c r="MVU934" s="14"/>
      <c r="MVV934" s="14"/>
      <c r="MVW934" s="14"/>
      <c r="MVX934" s="14"/>
      <c r="MVY934" s="14"/>
      <c r="MVZ934" s="14"/>
      <c r="MWA934" s="14"/>
      <c r="MWB934" s="14"/>
      <c r="MWC934" s="14"/>
      <c r="MWD934" s="14"/>
      <c r="MWE934" s="14"/>
      <c r="MWF934" s="14"/>
      <c r="MWG934" s="14"/>
      <c r="MWH934" s="14"/>
      <c r="MWI934" s="14"/>
      <c r="MWJ934" s="14"/>
      <c r="MWK934" s="14"/>
      <c r="MWL934" s="14"/>
      <c r="MWM934" s="14"/>
      <c r="MWN934" s="14"/>
      <c r="MWO934" s="14"/>
      <c r="MWP934" s="14"/>
      <c r="MWQ934" s="14"/>
      <c r="MWR934" s="14"/>
      <c r="MWS934" s="14"/>
      <c r="MWT934" s="14"/>
      <c r="MWU934" s="14"/>
      <c r="MWV934" s="14"/>
      <c r="MWW934" s="14"/>
      <c r="MWX934" s="14"/>
      <c r="MWY934" s="14"/>
      <c r="MWZ934" s="14"/>
      <c r="MXA934" s="14"/>
      <c r="MXB934" s="14"/>
      <c r="MXC934" s="14"/>
      <c r="MXD934" s="14"/>
      <c r="MXE934" s="14"/>
      <c r="MXF934" s="14"/>
      <c r="MXG934" s="14"/>
      <c r="MXH934" s="14"/>
      <c r="MXI934" s="14"/>
      <c r="MXJ934" s="14"/>
      <c r="MXK934" s="14"/>
      <c r="MXL934" s="14"/>
      <c r="MXM934" s="14"/>
      <c r="MXN934" s="14"/>
      <c r="MXO934" s="14"/>
      <c r="MXP934" s="14"/>
      <c r="MXQ934" s="14"/>
      <c r="MXR934" s="14"/>
      <c r="MXS934" s="14"/>
      <c r="MXT934" s="14"/>
      <c r="MXU934" s="14"/>
      <c r="MXV934" s="14"/>
      <c r="MXW934" s="14"/>
      <c r="MXX934" s="14"/>
      <c r="MXY934" s="14"/>
      <c r="MXZ934" s="14"/>
      <c r="MYA934" s="14"/>
      <c r="MYB934" s="14"/>
      <c r="MYC934" s="14"/>
      <c r="MYD934" s="14"/>
      <c r="MYE934" s="14"/>
      <c r="MYF934" s="14"/>
      <c r="MYG934" s="14"/>
      <c r="MYH934" s="14"/>
      <c r="MYI934" s="14"/>
      <c r="MYJ934" s="14"/>
      <c r="MYK934" s="14"/>
      <c r="MYL934" s="14"/>
      <c r="MYM934" s="14"/>
      <c r="MYN934" s="14"/>
      <c r="MYO934" s="14"/>
      <c r="MYP934" s="14"/>
      <c r="MYQ934" s="14"/>
      <c r="MYR934" s="14"/>
      <c r="MYS934" s="14"/>
      <c r="MYT934" s="14"/>
      <c r="MYU934" s="14"/>
      <c r="MYV934" s="14"/>
      <c r="MYW934" s="14"/>
      <c r="MYX934" s="14"/>
      <c r="MYY934" s="14"/>
      <c r="MYZ934" s="14"/>
      <c r="MZA934" s="14"/>
      <c r="MZB934" s="14"/>
      <c r="MZC934" s="14"/>
      <c r="MZD934" s="14"/>
      <c r="MZE934" s="14"/>
      <c r="MZF934" s="14"/>
      <c r="MZG934" s="14"/>
      <c r="MZH934" s="14"/>
      <c r="MZI934" s="14"/>
      <c r="MZJ934" s="14"/>
      <c r="MZK934" s="14"/>
      <c r="MZL934" s="14"/>
      <c r="MZM934" s="14"/>
      <c r="MZN934" s="14"/>
      <c r="MZO934" s="14"/>
      <c r="MZP934" s="14"/>
      <c r="MZQ934" s="14"/>
      <c r="MZR934" s="14"/>
      <c r="MZS934" s="14"/>
      <c r="MZT934" s="14"/>
      <c r="MZU934" s="14"/>
      <c r="MZV934" s="14"/>
      <c r="MZW934" s="14"/>
      <c r="MZX934" s="14"/>
      <c r="MZY934" s="14"/>
      <c r="MZZ934" s="14"/>
      <c r="NAA934" s="14"/>
      <c r="NAB934" s="14"/>
      <c r="NAC934" s="14"/>
      <c r="NAD934" s="14"/>
      <c r="NAE934" s="14"/>
      <c r="NAF934" s="14"/>
      <c r="NAG934" s="14"/>
      <c r="NAH934" s="14"/>
      <c r="NAI934" s="14"/>
      <c r="NAJ934" s="14"/>
      <c r="NAK934" s="14"/>
      <c r="NAL934" s="14"/>
      <c r="NAM934" s="14"/>
      <c r="NAN934" s="14"/>
      <c r="NAO934" s="14"/>
      <c r="NAP934" s="14"/>
      <c r="NAQ934" s="14"/>
      <c r="NAR934" s="14"/>
      <c r="NAS934" s="14"/>
      <c r="NAT934" s="14"/>
      <c r="NAU934" s="14"/>
      <c r="NAV934" s="14"/>
      <c r="NAW934" s="14"/>
      <c r="NAX934" s="14"/>
      <c r="NAY934" s="14"/>
      <c r="NAZ934" s="14"/>
      <c r="NBA934" s="14"/>
      <c r="NBB934" s="14"/>
      <c r="NBC934" s="14"/>
      <c r="NBD934" s="14"/>
      <c r="NBE934" s="14"/>
      <c r="NBF934" s="14"/>
      <c r="NBG934" s="14"/>
      <c r="NBH934" s="14"/>
      <c r="NBI934" s="14"/>
      <c r="NBJ934" s="14"/>
      <c r="NBK934" s="14"/>
      <c r="NBL934" s="14"/>
      <c r="NBM934" s="14"/>
      <c r="NBN934" s="14"/>
      <c r="NBO934" s="14"/>
      <c r="NBP934" s="14"/>
      <c r="NBQ934" s="14"/>
      <c r="NBR934" s="14"/>
      <c r="NBS934" s="14"/>
      <c r="NBT934" s="14"/>
      <c r="NBU934" s="14"/>
      <c r="NBV934" s="14"/>
      <c r="NBW934" s="14"/>
      <c r="NBX934" s="14"/>
      <c r="NBY934" s="14"/>
      <c r="NBZ934" s="14"/>
      <c r="NCA934" s="14"/>
      <c r="NCB934" s="14"/>
      <c r="NCC934" s="14"/>
      <c r="NCD934" s="14"/>
      <c r="NCE934" s="14"/>
      <c r="NCF934" s="14"/>
      <c r="NCG934" s="14"/>
      <c r="NCH934" s="14"/>
      <c r="NCI934" s="14"/>
      <c r="NCJ934" s="14"/>
      <c r="NCK934" s="14"/>
      <c r="NCL934" s="14"/>
      <c r="NCM934" s="14"/>
      <c r="NCN934" s="14"/>
      <c r="NCO934" s="14"/>
      <c r="NCP934" s="14"/>
      <c r="NCQ934" s="14"/>
      <c r="NCR934" s="14"/>
      <c r="NCS934" s="14"/>
      <c r="NCT934" s="14"/>
      <c r="NCU934" s="14"/>
      <c r="NCV934" s="14"/>
      <c r="NCW934" s="14"/>
      <c r="NCX934" s="14"/>
      <c r="NCY934" s="14"/>
      <c r="NCZ934" s="14"/>
      <c r="NDA934" s="14"/>
      <c r="NDB934" s="14"/>
      <c r="NDC934" s="14"/>
      <c r="NDD934" s="14"/>
      <c r="NDE934" s="14"/>
      <c r="NDF934" s="14"/>
      <c r="NDG934" s="14"/>
      <c r="NDH934" s="14"/>
      <c r="NDI934" s="14"/>
      <c r="NDJ934" s="14"/>
      <c r="NDK934" s="14"/>
      <c r="NDL934" s="14"/>
      <c r="NDM934" s="14"/>
      <c r="NDN934" s="14"/>
      <c r="NDO934" s="14"/>
      <c r="NDP934" s="14"/>
      <c r="NDQ934" s="14"/>
      <c r="NDR934" s="14"/>
      <c r="NDS934" s="14"/>
      <c r="NDT934" s="14"/>
      <c r="NDU934" s="14"/>
      <c r="NDV934" s="14"/>
      <c r="NDW934" s="14"/>
      <c r="NDX934" s="14"/>
      <c r="NDY934" s="14"/>
      <c r="NDZ934" s="14"/>
      <c r="NEA934" s="14"/>
      <c r="NEB934" s="14"/>
      <c r="NEC934" s="14"/>
      <c r="NED934" s="14"/>
      <c r="NEE934" s="14"/>
      <c r="NEF934" s="14"/>
      <c r="NEG934" s="14"/>
      <c r="NEH934" s="14"/>
      <c r="NEI934" s="14"/>
      <c r="NEJ934" s="14"/>
      <c r="NEK934" s="14"/>
      <c r="NEL934" s="14"/>
      <c r="NEM934" s="14"/>
      <c r="NEN934" s="14"/>
      <c r="NEO934" s="14"/>
      <c r="NEP934" s="14"/>
      <c r="NEQ934" s="14"/>
      <c r="NER934" s="14"/>
      <c r="NES934" s="14"/>
      <c r="NET934" s="14"/>
      <c r="NEU934" s="14"/>
      <c r="NEV934" s="14"/>
      <c r="NEW934" s="14"/>
      <c r="NEX934" s="14"/>
      <c r="NEY934" s="14"/>
      <c r="NEZ934" s="14"/>
      <c r="NFA934" s="14"/>
      <c r="NFB934" s="14"/>
      <c r="NFC934" s="14"/>
      <c r="NFD934" s="14"/>
      <c r="NFE934" s="14"/>
      <c r="NFF934" s="14"/>
      <c r="NFG934" s="14"/>
      <c r="NFH934" s="14"/>
      <c r="NFI934" s="14"/>
      <c r="NFJ934" s="14"/>
      <c r="NFK934" s="14"/>
      <c r="NFL934" s="14"/>
      <c r="NFM934" s="14"/>
      <c r="NFN934" s="14"/>
      <c r="NFO934" s="14"/>
      <c r="NFP934" s="14"/>
      <c r="NFQ934" s="14"/>
      <c r="NFR934" s="14"/>
      <c r="NFS934" s="14"/>
      <c r="NFT934" s="14"/>
      <c r="NFU934" s="14"/>
      <c r="NFV934" s="14"/>
      <c r="NFW934" s="14"/>
      <c r="NFX934" s="14"/>
      <c r="NFY934" s="14"/>
      <c r="NFZ934" s="14"/>
      <c r="NGA934" s="14"/>
      <c r="NGB934" s="14"/>
      <c r="NGC934" s="14"/>
      <c r="NGD934" s="14"/>
      <c r="NGE934" s="14"/>
      <c r="NGF934" s="14"/>
      <c r="NGG934" s="14"/>
      <c r="NGH934" s="14"/>
      <c r="NGI934" s="14"/>
      <c r="NGJ934" s="14"/>
      <c r="NGK934" s="14"/>
      <c r="NGL934" s="14"/>
      <c r="NGM934" s="14"/>
      <c r="NGN934" s="14"/>
      <c r="NGO934" s="14"/>
      <c r="NGP934" s="14"/>
      <c r="NGQ934" s="14"/>
      <c r="NGR934" s="14"/>
      <c r="NGS934" s="14"/>
      <c r="NGT934" s="14"/>
      <c r="NGU934" s="14"/>
      <c r="NGV934" s="14"/>
      <c r="NGW934" s="14"/>
      <c r="NGX934" s="14"/>
      <c r="NGY934" s="14"/>
      <c r="NGZ934" s="14"/>
      <c r="NHA934" s="14"/>
      <c r="NHB934" s="14"/>
      <c r="NHC934" s="14"/>
      <c r="NHD934" s="14"/>
      <c r="NHE934" s="14"/>
      <c r="NHF934" s="14"/>
      <c r="NHG934" s="14"/>
      <c r="NHH934" s="14"/>
      <c r="NHI934" s="14"/>
      <c r="NHJ934" s="14"/>
      <c r="NHK934" s="14"/>
      <c r="NHL934" s="14"/>
      <c r="NHM934" s="14"/>
      <c r="NHN934" s="14"/>
      <c r="NHO934" s="14"/>
      <c r="NHP934" s="14"/>
      <c r="NHQ934" s="14"/>
      <c r="NHR934" s="14"/>
      <c r="NHS934" s="14"/>
      <c r="NHT934" s="14"/>
      <c r="NHU934" s="14"/>
      <c r="NHV934" s="14"/>
      <c r="NHW934" s="14"/>
      <c r="NHX934" s="14"/>
      <c r="NHY934" s="14"/>
      <c r="NHZ934" s="14"/>
      <c r="NIA934" s="14"/>
      <c r="NIB934" s="14"/>
      <c r="NIC934" s="14"/>
      <c r="NID934" s="14"/>
      <c r="NIE934" s="14"/>
      <c r="NIF934" s="14"/>
      <c r="NIG934" s="14"/>
      <c r="NIH934" s="14"/>
      <c r="NII934" s="14"/>
      <c r="NIJ934" s="14"/>
      <c r="NIK934" s="14"/>
      <c r="NIL934" s="14"/>
      <c r="NIM934" s="14"/>
      <c r="NIN934" s="14"/>
      <c r="NIO934" s="14"/>
      <c r="NIP934" s="14"/>
      <c r="NIQ934" s="14"/>
      <c r="NIR934" s="14"/>
      <c r="NIS934" s="14"/>
      <c r="NIT934" s="14"/>
      <c r="NIU934" s="14"/>
      <c r="NIV934" s="14"/>
      <c r="NIW934" s="14"/>
      <c r="NIX934" s="14"/>
      <c r="NIY934" s="14"/>
      <c r="NIZ934" s="14"/>
      <c r="NJA934" s="14"/>
      <c r="NJB934" s="14"/>
      <c r="NJC934" s="14"/>
      <c r="NJD934" s="14"/>
      <c r="NJE934" s="14"/>
      <c r="NJF934" s="14"/>
      <c r="NJG934" s="14"/>
      <c r="NJH934" s="14"/>
      <c r="NJI934" s="14"/>
      <c r="NJJ934" s="14"/>
      <c r="NJK934" s="14"/>
      <c r="NJL934" s="14"/>
      <c r="NJM934" s="14"/>
      <c r="NJN934" s="14"/>
      <c r="NJO934" s="14"/>
      <c r="NJP934" s="14"/>
      <c r="NJQ934" s="14"/>
      <c r="NJR934" s="14"/>
      <c r="NJS934" s="14"/>
      <c r="NJT934" s="14"/>
      <c r="NJU934" s="14"/>
      <c r="NJV934" s="14"/>
      <c r="NJW934" s="14"/>
      <c r="NJX934" s="14"/>
      <c r="NJY934" s="14"/>
      <c r="NJZ934" s="14"/>
      <c r="NKA934" s="14"/>
      <c r="NKB934" s="14"/>
      <c r="NKC934" s="14"/>
      <c r="NKD934" s="14"/>
      <c r="NKE934" s="14"/>
      <c r="NKF934" s="14"/>
      <c r="NKG934" s="14"/>
      <c r="NKH934" s="14"/>
      <c r="NKI934" s="14"/>
      <c r="NKJ934" s="14"/>
      <c r="NKK934" s="14"/>
      <c r="NKL934" s="14"/>
      <c r="NKM934" s="14"/>
      <c r="NKN934" s="14"/>
      <c r="NKO934" s="14"/>
      <c r="NKP934" s="14"/>
      <c r="NKQ934" s="14"/>
      <c r="NKR934" s="14"/>
      <c r="NKS934" s="14"/>
      <c r="NKT934" s="14"/>
      <c r="NKU934" s="14"/>
      <c r="NKV934" s="14"/>
      <c r="NKW934" s="14"/>
      <c r="NKX934" s="14"/>
      <c r="NKY934" s="14"/>
      <c r="NKZ934" s="14"/>
      <c r="NLA934" s="14"/>
      <c r="NLB934" s="14"/>
      <c r="NLC934" s="14"/>
      <c r="NLD934" s="14"/>
      <c r="NLE934" s="14"/>
      <c r="NLF934" s="14"/>
      <c r="NLG934" s="14"/>
      <c r="NLH934" s="14"/>
      <c r="NLI934" s="14"/>
      <c r="NLJ934" s="14"/>
      <c r="NLK934" s="14"/>
      <c r="NLL934" s="14"/>
      <c r="NLM934" s="14"/>
      <c r="NLN934" s="14"/>
      <c r="NLO934" s="14"/>
      <c r="NLP934" s="14"/>
      <c r="NLQ934" s="14"/>
      <c r="NLR934" s="14"/>
      <c r="NLS934" s="14"/>
      <c r="NLT934" s="14"/>
      <c r="NLU934" s="14"/>
      <c r="NLV934" s="14"/>
      <c r="NLW934" s="14"/>
      <c r="NLX934" s="14"/>
      <c r="NLY934" s="14"/>
      <c r="NLZ934" s="14"/>
      <c r="NMA934" s="14"/>
      <c r="NMB934" s="14"/>
      <c r="NMC934" s="14"/>
      <c r="NMD934" s="14"/>
      <c r="NME934" s="14"/>
      <c r="NMF934" s="14"/>
      <c r="NMG934" s="14"/>
      <c r="NMH934" s="14"/>
      <c r="NMI934" s="14"/>
      <c r="NMJ934" s="14"/>
      <c r="NMK934" s="14"/>
      <c r="NML934" s="14"/>
      <c r="NMM934" s="14"/>
      <c r="NMN934" s="14"/>
      <c r="NMO934" s="14"/>
      <c r="NMP934" s="14"/>
      <c r="NMQ934" s="14"/>
      <c r="NMR934" s="14"/>
      <c r="NMS934" s="14"/>
      <c r="NMT934" s="14"/>
      <c r="NMU934" s="14"/>
      <c r="NMV934" s="14"/>
      <c r="NMW934" s="14"/>
      <c r="NMX934" s="14"/>
      <c r="NMY934" s="14"/>
      <c r="NMZ934" s="14"/>
      <c r="NNA934" s="14"/>
      <c r="NNB934" s="14"/>
      <c r="NNC934" s="14"/>
      <c r="NND934" s="14"/>
      <c r="NNE934" s="14"/>
      <c r="NNF934" s="14"/>
      <c r="NNG934" s="14"/>
      <c r="NNH934" s="14"/>
      <c r="NNI934" s="14"/>
      <c r="NNJ934" s="14"/>
      <c r="NNK934" s="14"/>
      <c r="NNL934" s="14"/>
      <c r="NNM934" s="14"/>
      <c r="NNN934" s="14"/>
      <c r="NNO934" s="14"/>
      <c r="NNP934" s="14"/>
      <c r="NNQ934" s="14"/>
      <c r="NNR934" s="14"/>
      <c r="NNS934" s="14"/>
      <c r="NNT934" s="14"/>
      <c r="NNU934" s="14"/>
      <c r="NNV934" s="14"/>
      <c r="NNW934" s="14"/>
      <c r="NNX934" s="14"/>
      <c r="NNY934" s="14"/>
      <c r="NNZ934" s="14"/>
      <c r="NOA934" s="14"/>
      <c r="NOB934" s="14"/>
      <c r="NOC934" s="14"/>
      <c r="NOD934" s="14"/>
      <c r="NOE934" s="14"/>
      <c r="NOF934" s="14"/>
      <c r="NOG934" s="14"/>
      <c r="NOH934" s="14"/>
      <c r="NOI934" s="14"/>
      <c r="NOJ934" s="14"/>
      <c r="NOK934" s="14"/>
      <c r="NOL934" s="14"/>
      <c r="NOM934" s="14"/>
      <c r="NON934" s="14"/>
      <c r="NOO934" s="14"/>
      <c r="NOP934" s="14"/>
      <c r="NOQ934" s="14"/>
      <c r="NOR934" s="14"/>
      <c r="NOS934" s="14"/>
      <c r="NOT934" s="14"/>
      <c r="NOU934" s="14"/>
      <c r="NOV934" s="14"/>
      <c r="NOW934" s="14"/>
      <c r="NOX934" s="14"/>
      <c r="NOY934" s="14"/>
      <c r="NOZ934" s="14"/>
      <c r="NPA934" s="14"/>
      <c r="NPB934" s="14"/>
      <c r="NPC934" s="14"/>
      <c r="NPD934" s="14"/>
      <c r="NPE934" s="14"/>
      <c r="NPF934" s="14"/>
      <c r="NPG934" s="14"/>
      <c r="NPH934" s="14"/>
      <c r="NPI934" s="14"/>
      <c r="NPJ934" s="14"/>
      <c r="NPK934" s="14"/>
      <c r="NPL934" s="14"/>
      <c r="NPM934" s="14"/>
      <c r="NPN934" s="14"/>
      <c r="NPO934" s="14"/>
      <c r="NPP934" s="14"/>
      <c r="NPQ934" s="14"/>
      <c r="NPR934" s="14"/>
      <c r="NPS934" s="14"/>
      <c r="NPT934" s="14"/>
      <c r="NPU934" s="14"/>
      <c r="NPV934" s="14"/>
      <c r="NPW934" s="14"/>
      <c r="NPX934" s="14"/>
      <c r="NPY934" s="14"/>
      <c r="NPZ934" s="14"/>
      <c r="NQA934" s="14"/>
      <c r="NQB934" s="14"/>
      <c r="NQC934" s="14"/>
      <c r="NQD934" s="14"/>
      <c r="NQE934" s="14"/>
      <c r="NQF934" s="14"/>
      <c r="NQG934" s="14"/>
      <c r="NQH934" s="14"/>
      <c r="NQI934" s="14"/>
      <c r="NQJ934" s="14"/>
      <c r="NQK934" s="14"/>
      <c r="NQL934" s="14"/>
      <c r="NQM934" s="14"/>
      <c r="NQN934" s="14"/>
      <c r="NQO934" s="14"/>
      <c r="NQP934" s="14"/>
      <c r="NQQ934" s="14"/>
      <c r="NQR934" s="14"/>
      <c r="NQS934" s="14"/>
      <c r="NQT934" s="14"/>
      <c r="NQU934" s="14"/>
      <c r="NQV934" s="14"/>
      <c r="NQW934" s="14"/>
      <c r="NQX934" s="14"/>
      <c r="NQY934" s="14"/>
      <c r="NQZ934" s="14"/>
      <c r="NRA934" s="14"/>
      <c r="NRB934" s="14"/>
      <c r="NRC934" s="14"/>
      <c r="NRD934" s="14"/>
      <c r="NRE934" s="14"/>
      <c r="NRF934" s="14"/>
      <c r="NRG934" s="14"/>
      <c r="NRH934" s="14"/>
      <c r="NRI934" s="14"/>
      <c r="NRJ934" s="14"/>
      <c r="NRK934" s="14"/>
      <c r="NRL934" s="14"/>
      <c r="NRM934" s="14"/>
      <c r="NRN934" s="14"/>
      <c r="NRO934" s="14"/>
      <c r="NRP934" s="14"/>
      <c r="NRQ934" s="14"/>
      <c r="NRR934" s="14"/>
      <c r="NRS934" s="14"/>
      <c r="NRT934" s="14"/>
      <c r="NRU934" s="14"/>
      <c r="NRV934" s="14"/>
      <c r="NRW934" s="14"/>
      <c r="NRX934" s="14"/>
      <c r="NRY934" s="14"/>
      <c r="NRZ934" s="14"/>
      <c r="NSA934" s="14"/>
      <c r="NSB934" s="14"/>
      <c r="NSC934" s="14"/>
      <c r="NSD934" s="14"/>
      <c r="NSE934" s="14"/>
      <c r="NSF934" s="14"/>
      <c r="NSG934" s="14"/>
      <c r="NSH934" s="14"/>
      <c r="NSI934" s="14"/>
      <c r="NSJ934" s="14"/>
      <c r="NSK934" s="14"/>
      <c r="NSL934" s="14"/>
      <c r="NSM934" s="14"/>
      <c r="NSN934" s="14"/>
      <c r="NSO934" s="14"/>
      <c r="NSP934" s="14"/>
      <c r="NSQ934" s="14"/>
      <c r="NSR934" s="14"/>
      <c r="NSS934" s="14"/>
      <c r="NST934" s="14"/>
      <c r="NSU934" s="14"/>
      <c r="NSV934" s="14"/>
      <c r="NSW934" s="14"/>
      <c r="NSX934" s="14"/>
      <c r="NSY934" s="14"/>
      <c r="NSZ934" s="14"/>
      <c r="NTA934" s="14"/>
      <c r="NTB934" s="14"/>
      <c r="NTC934" s="14"/>
      <c r="NTD934" s="14"/>
      <c r="NTE934" s="14"/>
      <c r="NTF934" s="14"/>
      <c r="NTG934" s="14"/>
      <c r="NTH934" s="14"/>
      <c r="NTI934" s="14"/>
      <c r="NTJ934" s="14"/>
      <c r="NTK934" s="14"/>
      <c r="NTL934" s="14"/>
      <c r="NTM934" s="14"/>
      <c r="NTN934" s="14"/>
      <c r="NTO934" s="14"/>
      <c r="NTP934" s="14"/>
      <c r="NTQ934" s="14"/>
      <c r="NTR934" s="14"/>
      <c r="NTS934" s="14"/>
      <c r="NTT934" s="14"/>
      <c r="NTU934" s="14"/>
      <c r="NTV934" s="14"/>
      <c r="NTW934" s="14"/>
      <c r="NTX934" s="14"/>
      <c r="NTY934" s="14"/>
      <c r="NTZ934" s="14"/>
      <c r="NUA934" s="14"/>
      <c r="NUB934" s="14"/>
      <c r="NUC934" s="14"/>
      <c r="NUD934" s="14"/>
      <c r="NUE934" s="14"/>
      <c r="NUF934" s="14"/>
      <c r="NUG934" s="14"/>
      <c r="NUH934" s="14"/>
      <c r="NUI934" s="14"/>
      <c r="NUJ934" s="14"/>
      <c r="NUK934" s="14"/>
      <c r="NUL934" s="14"/>
      <c r="NUM934" s="14"/>
      <c r="NUN934" s="14"/>
      <c r="NUO934" s="14"/>
      <c r="NUP934" s="14"/>
      <c r="NUQ934" s="14"/>
      <c r="NUR934" s="14"/>
      <c r="NUS934" s="14"/>
      <c r="NUT934" s="14"/>
      <c r="NUU934" s="14"/>
      <c r="NUV934" s="14"/>
      <c r="NUW934" s="14"/>
      <c r="NUX934" s="14"/>
      <c r="NUY934" s="14"/>
      <c r="NUZ934" s="14"/>
      <c r="NVA934" s="14"/>
      <c r="NVB934" s="14"/>
      <c r="NVC934" s="14"/>
      <c r="NVD934" s="14"/>
      <c r="NVE934" s="14"/>
      <c r="NVF934" s="14"/>
      <c r="NVG934" s="14"/>
      <c r="NVH934" s="14"/>
      <c r="NVI934" s="14"/>
      <c r="NVJ934" s="14"/>
      <c r="NVK934" s="14"/>
      <c r="NVL934" s="14"/>
      <c r="NVM934" s="14"/>
      <c r="NVN934" s="14"/>
      <c r="NVO934" s="14"/>
      <c r="NVP934" s="14"/>
      <c r="NVQ934" s="14"/>
      <c r="NVR934" s="14"/>
      <c r="NVS934" s="14"/>
      <c r="NVT934" s="14"/>
      <c r="NVU934" s="14"/>
      <c r="NVV934" s="14"/>
      <c r="NVW934" s="14"/>
      <c r="NVX934" s="14"/>
      <c r="NVY934" s="14"/>
      <c r="NVZ934" s="14"/>
      <c r="NWA934" s="14"/>
      <c r="NWB934" s="14"/>
      <c r="NWC934" s="14"/>
      <c r="NWD934" s="14"/>
      <c r="NWE934" s="14"/>
      <c r="NWF934" s="14"/>
      <c r="NWG934" s="14"/>
      <c r="NWH934" s="14"/>
      <c r="NWI934" s="14"/>
      <c r="NWJ934" s="14"/>
      <c r="NWK934" s="14"/>
      <c r="NWL934" s="14"/>
      <c r="NWM934" s="14"/>
      <c r="NWN934" s="14"/>
      <c r="NWO934" s="14"/>
      <c r="NWP934" s="14"/>
      <c r="NWQ934" s="14"/>
      <c r="NWR934" s="14"/>
      <c r="NWS934" s="14"/>
      <c r="NWT934" s="14"/>
      <c r="NWU934" s="14"/>
      <c r="NWV934" s="14"/>
      <c r="NWW934" s="14"/>
      <c r="NWX934" s="14"/>
      <c r="NWY934" s="14"/>
      <c r="NWZ934" s="14"/>
      <c r="NXA934" s="14"/>
      <c r="NXB934" s="14"/>
      <c r="NXC934" s="14"/>
      <c r="NXD934" s="14"/>
      <c r="NXE934" s="14"/>
      <c r="NXF934" s="14"/>
      <c r="NXG934" s="14"/>
      <c r="NXH934" s="14"/>
      <c r="NXI934" s="14"/>
      <c r="NXJ934" s="14"/>
      <c r="NXK934" s="14"/>
      <c r="NXL934" s="14"/>
      <c r="NXM934" s="14"/>
      <c r="NXN934" s="14"/>
      <c r="NXO934" s="14"/>
      <c r="NXP934" s="14"/>
      <c r="NXQ934" s="14"/>
      <c r="NXR934" s="14"/>
      <c r="NXS934" s="14"/>
      <c r="NXT934" s="14"/>
      <c r="NXU934" s="14"/>
      <c r="NXV934" s="14"/>
      <c r="NXW934" s="14"/>
      <c r="NXX934" s="14"/>
      <c r="NXY934" s="14"/>
      <c r="NXZ934" s="14"/>
      <c r="NYA934" s="14"/>
      <c r="NYB934" s="14"/>
      <c r="NYC934" s="14"/>
      <c r="NYD934" s="14"/>
      <c r="NYE934" s="14"/>
      <c r="NYF934" s="14"/>
      <c r="NYG934" s="14"/>
      <c r="NYH934" s="14"/>
      <c r="NYI934" s="14"/>
      <c r="NYJ934" s="14"/>
      <c r="NYK934" s="14"/>
      <c r="NYL934" s="14"/>
      <c r="NYM934" s="14"/>
      <c r="NYN934" s="14"/>
      <c r="NYO934" s="14"/>
      <c r="NYP934" s="14"/>
      <c r="NYQ934" s="14"/>
      <c r="NYR934" s="14"/>
      <c r="NYS934" s="14"/>
      <c r="NYT934" s="14"/>
      <c r="NYU934" s="14"/>
      <c r="NYV934" s="14"/>
      <c r="NYW934" s="14"/>
      <c r="NYX934" s="14"/>
      <c r="NYY934" s="14"/>
      <c r="NYZ934" s="14"/>
      <c r="NZA934" s="14"/>
      <c r="NZB934" s="14"/>
      <c r="NZC934" s="14"/>
      <c r="NZD934" s="14"/>
      <c r="NZE934" s="14"/>
      <c r="NZF934" s="14"/>
      <c r="NZG934" s="14"/>
      <c r="NZH934" s="14"/>
      <c r="NZI934" s="14"/>
      <c r="NZJ934" s="14"/>
      <c r="NZK934" s="14"/>
      <c r="NZL934" s="14"/>
      <c r="NZM934" s="14"/>
      <c r="NZN934" s="14"/>
      <c r="NZO934" s="14"/>
      <c r="NZP934" s="14"/>
      <c r="NZQ934" s="14"/>
      <c r="NZR934" s="14"/>
      <c r="NZS934" s="14"/>
      <c r="NZT934" s="14"/>
      <c r="NZU934" s="14"/>
      <c r="NZV934" s="14"/>
      <c r="NZW934" s="14"/>
      <c r="NZX934" s="14"/>
      <c r="NZY934" s="14"/>
      <c r="NZZ934" s="14"/>
      <c r="OAA934" s="14"/>
      <c r="OAB934" s="14"/>
      <c r="OAC934" s="14"/>
      <c r="OAD934" s="14"/>
      <c r="OAE934" s="14"/>
      <c r="OAF934" s="14"/>
      <c r="OAG934" s="14"/>
      <c r="OAH934" s="14"/>
      <c r="OAI934" s="14"/>
      <c r="OAJ934" s="14"/>
      <c r="OAK934" s="14"/>
      <c r="OAL934" s="14"/>
      <c r="OAM934" s="14"/>
      <c r="OAN934" s="14"/>
      <c r="OAO934" s="14"/>
      <c r="OAP934" s="14"/>
      <c r="OAQ934" s="14"/>
      <c r="OAR934" s="14"/>
      <c r="OAS934" s="14"/>
      <c r="OAT934" s="14"/>
      <c r="OAU934" s="14"/>
      <c r="OAV934" s="14"/>
      <c r="OAW934" s="14"/>
      <c r="OAX934" s="14"/>
      <c r="OAY934" s="14"/>
      <c r="OAZ934" s="14"/>
      <c r="OBA934" s="14"/>
      <c r="OBB934" s="14"/>
      <c r="OBC934" s="14"/>
      <c r="OBD934" s="14"/>
      <c r="OBE934" s="14"/>
      <c r="OBF934" s="14"/>
      <c r="OBG934" s="14"/>
      <c r="OBH934" s="14"/>
      <c r="OBI934" s="14"/>
      <c r="OBJ934" s="14"/>
      <c r="OBK934" s="14"/>
      <c r="OBL934" s="14"/>
      <c r="OBM934" s="14"/>
      <c r="OBN934" s="14"/>
      <c r="OBO934" s="14"/>
      <c r="OBP934" s="14"/>
      <c r="OBQ934" s="14"/>
      <c r="OBR934" s="14"/>
      <c r="OBS934" s="14"/>
      <c r="OBT934" s="14"/>
      <c r="OBU934" s="14"/>
      <c r="OBV934" s="14"/>
      <c r="OBW934" s="14"/>
      <c r="OBX934" s="14"/>
      <c r="OBY934" s="14"/>
      <c r="OBZ934" s="14"/>
      <c r="OCA934" s="14"/>
      <c r="OCB934" s="14"/>
      <c r="OCC934" s="14"/>
      <c r="OCD934" s="14"/>
      <c r="OCE934" s="14"/>
      <c r="OCF934" s="14"/>
      <c r="OCG934" s="14"/>
      <c r="OCH934" s="14"/>
      <c r="OCI934" s="14"/>
      <c r="OCJ934" s="14"/>
      <c r="OCK934" s="14"/>
      <c r="OCL934" s="14"/>
      <c r="OCM934" s="14"/>
      <c r="OCN934" s="14"/>
      <c r="OCO934" s="14"/>
      <c r="OCP934" s="14"/>
      <c r="OCQ934" s="14"/>
      <c r="OCR934" s="14"/>
      <c r="OCS934" s="14"/>
      <c r="OCT934" s="14"/>
      <c r="OCU934" s="14"/>
      <c r="OCV934" s="14"/>
      <c r="OCW934" s="14"/>
      <c r="OCX934" s="14"/>
      <c r="OCY934" s="14"/>
      <c r="OCZ934" s="14"/>
      <c r="ODA934" s="14"/>
      <c r="ODB934" s="14"/>
      <c r="ODC934" s="14"/>
      <c r="ODD934" s="14"/>
      <c r="ODE934" s="14"/>
      <c r="ODF934" s="14"/>
      <c r="ODG934" s="14"/>
      <c r="ODH934" s="14"/>
      <c r="ODI934" s="14"/>
      <c r="ODJ934" s="14"/>
      <c r="ODK934" s="14"/>
      <c r="ODL934" s="14"/>
      <c r="ODM934" s="14"/>
      <c r="ODN934" s="14"/>
      <c r="ODO934" s="14"/>
      <c r="ODP934" s="14"/>
      <c r="ODQ934" s="14"/>
      <c r="ODR934" s="14"/>
      <c r="ODS934" s="14"/>
      <c r="ODT934" s="14"/>
      <c r="ODU934" s="14"/>
      <c r="ODV934" s="14"/>
      <c r="ODW934" s="14"/>
      <c r="ODX934" s="14"/>
      <c r="ODY934" s="14"/>
      <c r="ODZ934" s="14"/>
      <c r="OEA934" s="14"/>
      <c r="OEB934" s="14"/>
      <c r="OEC934" s="14"/>
      <c r="OED934" s="14"/>
      <c r="OEE934" s="14"/>
      <c r="OEF934" s="14"/>
      <c r="OEG934" s="14"/>
      <c r="OEH934" s="14"/>
      <c r="OEI934" s="14"/>
      <c r="OEJ934" s="14"/>
      <c r="OEK934" s="14"/>
      <c r="OEL934" s="14"/>
      <c r="OEM934" s="14"/>
      <c r="OEN934" s="14"/>
      <c r="OEO934" s="14"/>
      <c r="OEP934" s="14"/>
      <c r="OEQ934" s="14"/>
      <c r="OER934" s="14"/>
      <c r="OES934" s="14"/>
      <c r="OET934" s="14"/>
      <c r="OEU934" s="14"/>
      <c r="OEV934" s="14"/>
      <c r="OEW934" s="14"/>
      <c r="OEX934" s="14"/>
      <c r="OEY934" s="14"/>
      <c r="OEZ934" s="14"/>
      <c r="OFA934" s="14"/>
      <c r="OFB934" s="14"/>
      <c r="OFC934" s="14"/>
      <c r="OFD934" s="14"/>
      <c r="OFE934" s="14"/>
      <c r="OFF934" s="14"/>
      <c r="OFG934" s="14"/>
      <c r="OFH934" s="14"/>
      <c r="OFI934" s="14"/>
      <c r="OFJ934" s="14"/>
      <c r="OFK934" s="14"/>
      <c r="OFL934" s="14"/>
      <c r="OFM934" s="14"/>
      <c r="OFN934" s="14"/>
      <c r="OFO934" s="14"/>
      <c r="OFP934" s="14"/>
      <c r="OFQ934" s="14"/>
      <c r="OFR934" s="14"/>
      <c r="OFS934" s="14"/>
      <c r="OFT934" s="14"/>
      <c r="OFU934" s="14"/>
      <c r="OFV934" s="14"/>
      <c r="OFW934" s="14"/>
      <c r="OFX934" s="14"/>
      <c r="OFY934" s="14"/>
      <c r="OFZ934" s="14"/>
      <c r="OGA934" s="14"/>
      <c r="OGB934" s="14"/>
      <c r="OGC934" s="14"/>
      <c r="OGD934" s="14"/>
      <c r="OGE934" s="14"/>
      <c r="OGF934" s="14"/>
      <c r="OGG934" s="14"/>
      <c r="OGH934" s="14"/>
      <c r="OGI934" s="14"/>
      <c r="OGJ934" s="14"/>
      <c r="OGK934" s="14"/>
      <c r="OGL934" s="14"/>
      <c r="OGM934" s="14"/>
      <c r="OGN934" s="14"/>
      <c r="OGO934" s="14"/>
      <c r="OGP934" s="14"/>
      <c r="OGQ934" s="14"/>
      <c r="OGR934" s="14"/>
      <c r="OGS934" s="14"/>
      <c r="OGT934" s="14"/>
      <c r="OGU934" s="14"/>
      <c r="OGV934" s="14"/>
      <c r="OGW934" s="14"/>
      <c r="OGX934" s="14"/>
      <c r="OGY934" s="14"/>
      <c r="OGZ934" s="14"/>
      <c r="OHA934" s="14"/>
      <c r="OHB934" s="14"/>
      <c r="OHC934" s="14"/>
      <c r="OHD934" s="14"/>
      <c r="OHE934" s="14"/>
      <c r="OHF934" s="14"/>
      <c r="OHG934" s="14"/>
      <c r="OHH934" s="14"/>
      <c r="OHI934" s="14"/>
      <c r="OHJ934" s="14"/>
      <c r="OHK934" s="14"/>
      <c r="OHL934" s="14"/>
      <c r="OHM934" s="14"/>
      <c r="OHN934" s="14"/>
      <c r="OHO934" s="14"/>
      <c r="OHP934" s="14"/>
      <c r="OHQ934" s="14"/>
      <c r="OHR934" s="14"/>
      <c r="OHS934" s="14"/>
      <c r="OHT934" s="14"/>
      <c r="OHU934" s="14"/>
      <c r="OHV934" s="14"/>
      <c r="OHW934" s="14"/>
      <c r="OHX934" s="14"/>
      <c r="OHY934" s="14"/>
      <c r="OHZ934" s="14"/>
      <c r="OIA934" s="14"/>
      <c r="OIB934" s="14"/>
      <c r="OIC934" s="14"/>
      <c r="OID934" s="14"/>
      <c r="OIE934" s="14"/>
      <c r="OIF934" s="14"/>
      <c r="OIG934" s="14"/>
      <c r="OIH934" s="14"/>
      <c r="OII934" s="14"/>
      <c r="OIJ934" s="14"/>
      <c r="OIK934" s="14"/>
      <c r="OIL934" s="14"/>
      <c r="OIM934" s="14"/>
      <c r="OIN934" s="14"/>
      <c r="OIO934" s="14"/>
      <c r="OIP934" s="14"/>
      <c r="OIQ934" s="14"/>
      <c r="OIR934" s="14"/>
      <c r="OIS934" s="14"/>
      <c r="OIT934" s="14"/>
      <c r="OIU934" s="14"/>
      <c r="OIV934" s="14"/>
      <c r="OIW934" s="14"/>
      <c r="OIX934" s="14"/>
      <c r="OIY934" s="14"/>
      <c r="OIZ934" s="14"/>
      <c r="OJA934" s="14"/>
      <c r="OJB934" s="14"/>
      <c r="OJC934" s="14"/>
      <c r="OJD934" s="14"/>
      <c r="OJE934" s="14"/>
      <c r="OJF934" s="14"/>
      <c r="OJG934" s="14"/>
      <c r="OJH934" s="14"/>
      <c r="OJI934" s="14"/>
      <c r="OJJ934" s="14"/>
      <c r="OJK934" s="14"/>
      <c r="OJL934" s="14"/>
      <c r="OJM934" s="14"/>
      <c r="OJN934" s="14"/>
      <c r="OJO934" s="14"/>
      <c r="OJP934" s="14"/>
      <c r="OJQ934" s="14"/>
      <c r="OJR934" s="14"/>
      <c r="OJS934" s="14"/>
      <c r="OJT934" s="14"/>
      <c r="OJU934" s="14"/>
      <c r="OJV934" s="14"/>
      <c r="OJW934" s="14"/>
      <c r="OJX934" s="14"/>
      <c r="OJY934" s="14"/>
      <c r="OJZ934" s="14"/>
      <c r="OKA934" s="14"/>
      <c r="OKB934" s="14"/>
      <c r="OKC934" s="14"/>
      <c r="OKD934" s="14"/>
      <c r="OKE934" s="14"/>
      <c r="OKF934" s="14"/>
      <c r="OKG934" s="14"/>
      <c r="OKH934" s="14"/>
      <c r="OKI934" s="14"/>
      <c r="OKJ934" s="14"/>
      <c r="OKK934" s="14"/>
      <c r="OKL934" s="14"/>
      <c r="OKM934" s="14"/>
      <c r="OKN934" s="14"/>
      <c r="OKO934" s="14"/>
      <c r="OKP934" s="14"/>
      <c r="OKQ934" s="14"/>
      <c r="OKR934" s="14"/>
      <c r="OKS934" s="14"/>
      <c r="OKT934" s="14"/>
      <c r="OKU934" s="14"/>
      <c r="OKV934" s="14"/>
      <c r="OKW934" s="14"/>
      <c r="OKX934" s="14"/>
      <c r="OKY934" s="14"/>
      <c r="OKZ934" s="14"/>
      <c r="OLA934" s="14"/>
      <c r="OLB934" s="14"/>
      <c r="OLC934" s="14"/>
      <c r="OLD934" s="14"/>
      <c r="OLE934" s="14"/>
      <c r="OLF934" s="14"/>
      <c r="OLG934" s="14"/>
      <c r="OLH934" s="14"/>
      <c r="OLI934" s="14"/>
      <c r="OLJ934" s="14"/>
      <c r="OLK934" s="14"/>
      <c r="OLL934" s="14"/>
      <c r="OLM934" s="14"/>
      <c r="OLN934" s="14"/>
      <c r="OLO934" s="14"/>
      <c r="OLP934" s="14"/>
      <c r="OLQ934" s="14"/>
      <c r="OLR934" s="14"/>
      <c r="OLS934" s="14"/>
      <c r="OLT934" s="14"/>
      <c r="OLU934" s="14"/>
      <c r="OLV934" s="14"/>
      <c r="OLW934" s="14"/>
      <c r="OLX934" s="14"/>
      <c r="OLY934" s="14"/>
      <c r="OLZ934" s="14"/>
      <c r="OMA934" s="14"/>
      <c r="OMB934" s="14"/>
      <c r="OMC934" s="14"/>
      <c r="OMD934" s="14"/>
      <c r="OME934" s="14"/>
      <c r="OMF934" s="14"/>
      <c r="OMG934" s="14"/>
      <c r="OMH934" s="14"/>
      <c r="OMI934" s="14"/>
      <c r="OMJ934" s="14"/>
      <c r="OMK934" s="14"/>
      <c r="OML934" s="14"/>
      <c r="OMM934" s="14"/>
      <c r="OMN934" s="14"/>
      <c r="OMO934" s="14"/>
      <c r="OMP934" s="14"/>
      <c r="OMQ934" s="14"/>
      <c r="OMR934" s="14"/>
      <c r="OMS934" s="14"/>
      <c r="OMT934" s="14"/>
      <c r="OMU934" s="14"/>
      <c r="OMV934" s="14"/>
      <c r="OMW934" s="14"/>
      <c r="OMX934" s="14"/>
      <c r="OMY934" s="14"/>
      <c r="OMZ934" s="14"/>
      <c r="ONA934" s="14"/>
      <c r="ONB934" s="14"/>
      <c r="ONC934" s="14"/>
      <c r="OND934" s="14"/>
      <c r="ONE934" s="14"/>
      <c r="ONF934" s="14"/>
      <c r="ONG934" s="14"/>
      <c r="ONH934" s="14"/>
      <c r="ONI934" s="14"/>
      <c r="ONJ934" s="14"/>
      <c r="ONK934" s="14"/>
      <c r="ONL934" s="14"/>
      <c r="ONM934" s="14"/>
      <c r="ONN934" s="14"/>
      <c r="ONO934" s="14"/>
      <c r="ONP934" s="14"/>
      <c r="ONQ934" s="14"/>
      <c r="ONR934" s="14"/>
      <c r="ONS934" s="14"/>
      <c r="ONT934" s="14"/>
      <c r="ONU934" s="14"/>
      <c r="ONV934" s="14"/>
      <c r="ONW934" s="14"/>
      <c r="ONX934" s="14"/>
      <c r="ONY934" s="14"/>
      <c r="ONZ934" s="14"/>
      <c r="OOA934" s="14"/>
      <c r="OOB934" s="14"/>
      <c r="OOC934" s="14"/>
      <c r="OOD934" s="14"/>
      <c r="OOE934" s="14"/>
      <c r="OOF934" s="14"/>
      <c r="OOG934" s="14"/>
      <c r="OOH934" s="14"/>
      <c r="OOI934" s="14"/>
      <c r="OOJ934" s="14"/>
      <c r="OOK934" s="14"/>
      <c r="OOL934" s="14"/>
      <c r="OOM934" s="14"/>
      <c r="OON934" s="14"/>
      <c r="OOO934" s="14"/>
      <c r="OOP934" s="14"/>
      <c r="OOQ934" s="14"/>
      <c r="OOR934" s="14"/>
      <c r="OOS934" s="14"/>
      <c r="OOT934" s="14"/>
      <c r="OOU934" s="14"/>
      <c r="OOV934" s="14"/>
      <c r="OOW934" s="14"/>
      <c r="OOX934" s="14"/>
      <c r="OOY934" s="14"/>
      <c r="OOZ934" s="14"/>
      <c r="OPA934" s="14"/>
      <c r="OPB934" s="14"/>
      <c r="OPC934" s="14"/>
      <c r="OPD934" s="14"/>
      <c r="OPE934" s="14"/>
      <c r="OPF934" s="14"/>
      <c r="OPG934" s="14"/>
      <c r="OPH934" s="14"/>
      <c r="OPI934" s="14"/>
      <c r="OPJ934" s="14"/>
      <c r="OPK934" s="14"/>
      <c r="OPL934" s="14"/>
      <c r="OPM934" s="14"/>
      <c r="OPN934" s="14"/>
      <c r="OPO934" s="14"/>
      <c r="OPP934" s="14"/>
      <c r="OPQ934" s="14"/>
      <c r="OPR934" s="14"/>
      <c r="OPS934" s="14"/>
      <c r="OPT934" s="14"/>
      <c r="OPU934" s="14"/>
      <c r="OPV934" s="14"/>
      <c r="OPW934" s="14"/>
      <c r="OPX934" s="14"/>
      <c r="OPY934" s="14"/>
      <c r="OPZ934" s="14"/>
      <c r="OQA934" s="14"/>
      <c r="OQB934" s="14"/>
      <c r="OQC934" s="14"/>
      <c r="OQD934" s="14"/>
      <c r="OQE934" s="14"/>
      <c r="OQF934" s="14"/>
      <c r="OQG934" s="14"/>
      <c r="OQH934" s="14"/>
      <c r="OQI934" s="14"/>
      <c r="OQJ934" s="14"/>
      <c r="OQK934" s="14"/>
      <c r="OQL934" s="14"/>
      <c r="OQM934" s="14"/>
      <c r="OQN934" s="14"/>
      <c r="OQO934" s="14"/>
      <c r="OQP934" s="14"/>
      <c r="OQQ934" s="14"/>
      <c r="OQR934" s="14"/>
      <c r="OQS934" s="14"/>
      <c r="OQT934" s="14"/>
      <c r="OQU934" s="14"/>
      <c r="OQV934" s="14"/>
      <c r="OQW934" s="14"/>
      <c r="OQX934" s="14"/>
      <c r="OQY934" s="14"/>
      <c r="OQZ934" s="14"/>
      <c r="ORA934" s="14"/>
      <c r="ORB934" s="14"/>
      <c r="ORC934" s="14"/>
      <c r="ORD934" s="14"/>
      <c r="ORE934" s="14"/>
      <c r="ORF934" s="14"/>
      <c r="ORG934" s="14"/>
      <c r="ORH934" s="14"/>
      <c r="ORI934" s="14"/>
      <c r="ORJ934" s="14"/>
      <c r="ORK934" s="14"/>
      <c r="ORL934" s="14"/>
      <c r="ORM934" s="14"/>
      <c r="ORN934" s="14"/>
      <c r="ORO934" s="14"/>
      <c r="ORP934" s="14"/>
      <c r="ORQ934" s="14"/>
      <c r="ORR934" s="14"/>
      <c r="ORS934" s="14"/>
      <c r="ORT934" s="14"/>
      <c r="ORU934" s="14"/>
      <c r="ORV934" s="14"/>
      <c r="ORW934" s="14"/>
      <c r="ORX934" s="14"/>
      <c r="ORY934" s="14"/>
      <c r="ORZ934" s="14"/>
      <c r="OSA934" s="14"/>
      <c r="OSB934" s="14"/>
      <c r="OSC934" s="14"/>
      <c r="OSD934" s="14"/>
      <c r="OSE934" s="14"/>
      <c r="OSF934" s="14"/>
      <c r="OSG934" s="14"/>
      <c r="OSH934" s="14"/>
      <c r="OSI934" s="14"/>
      <c r="OSJ934" s="14"/>
      <c r="OSK934" s="14"/>
      <c r="OSL934" s="14"/>
      <c r="OSM934" s="14"/>
      <c r="OSN934" s="14"/>
      <c r="OSO934" s="14"/>
      <c r="OSP934" s="14"/>
      <c r="OSQ934" s="14"/>
      <c r="OSR934" s="14"/>
      <c r="OSS934" s="14"/>
      <c r="OST934" s="14"/>
      <c r="OSU934" s="14"/>
      <c r="OSV934" s="14"/>
      <c r="OSW934" s="14"/>
      <c r="OSX934" s="14"/>
      <c r="OSY934" s="14"/>
      <c r="OSZ934" s="14"/>
      <c r="OTA934" s="14"/>
      <c r="OTB934" s="14"/>
      <c r="OTC934" s="14"/>
      <c r="OTD934" s="14"/>
      <c r="OTE934" s="14"/>
      <c r="OTF934" s="14"/>
      <c r="OTG934" s="14"/>
      <c r="OTH934" s="14"/>
      <c r="OTI934" s="14"/>
      <c r="OTJ934" s="14"/>
      <c r="OTK934" s="14"/>
      <c r="OTL934" s="14"/>
      <c r="OTM934" s="14"/>
      <c r="OTN934" s="14"/>
      <c r="OTO934" s="14"/>
      <c r="OTP934" s="14"/>
      <c r="OTQ934" s="14"/>
      <c r="OTR934" s="14"/>
      <c r="OTS934" s="14"/>
      <c r="OTT934" s="14"/>
      <c r="OTU934" s="14"/>
      <c r="OTV934" s="14"/>
      <c r="OTW934" s="14"/>
      <c r="OTX934" s="14"/>
      <c r="OTY934" s="14"/>
      <c r="OTZ934" s="14"/>
      <c r="OUA934" s="14"/>
      <c r="OUB934" s="14"/>
      <c r="OUC934" s="14"/>
      <c r="OUD934" s="14"/>
      <c r="OUE934" s="14"/>
      <c r="OUF934" s="14"/>
      <c r="OUG934" s="14"/>
      <c r="OUH934" s="14"/>
      <c r="OUI934" s="14"/>
      <c r="OUJ934" s="14"/>
      <c r="OUK934" s="14"/>
      <c r="OUL934" s="14"/>
      <c r="OUM934" s="14"/>
      <c r="OUN934" s="14"/>
      <c r="OUO934" s="14"/>
      <c r="OUP934" s="14"/>
      <c r="OUQ934" s="14"/>
      <c r="OUR934" s="14"/>
      <c r="OUS934" s="14"/>
      <c r="OUT934" s="14"/>
      <c r="OUU934" s="14"/>
      <c r="OUV934" s="14"/>
      <c r="OUW934" s="14"/>
      <c r="OUX934" s="14"/>
      <c r="OUY934" s="14"/>
      <c r="OUZ934" s="14"/>
      <c r="OVA934" s="14"/>
      <c r="OVB934" s="14"/>
      <c r="OVC934" s="14"/>
      <c r="OVD934" s="14"/>
      <c r="OVE934" s="14"/>
      <c r="OVF934" s="14"/>
      <c r="OVG934" s="14"/>
      <c r="OVH934" s="14"/>
      <c r="OVI934" s="14"/>
      <c r="OVJ934" s="14"/>
      <c r="OVK934" s="14"/>
      <c r="OVL934" s="14"/>
      <c r="OVM934" s="14"/>
      <c r="OVN934" s="14"/>
      <c r="OVO934" s="14"/>
      <c r="OVP934" s="14"/>
      <c r="OVQ934" s="14"/>
      <c r="OVR934" s="14"/>
      <c r="OVS934" s="14"/>
      <c r="OVT934" s="14"/>
      <c r="OVU934" s="14"/>
      <c r="OVV934" s="14"/>
      <c r="OVW934" s="14"/>
      <c r="OVX934" s="14"/>
      <c r="OVY934" s="14"/>
      <c r="OVZ934" s="14"/>
      <c r="OWA934" s="14"/>
      <c r="OWB934" s="14"/>
      <c r="OWC934" s="14"/>
      <c r="OWD934" s="14"/>
      <c r="OWE934" s="14"/>
      <c r="OWF934" s="14"/>
      <c r="OWG934" s="14"/>
      <c r="OWH934" s="14"/>
      <c r="OWI934" s="14"/>
      <c r="OWJ934" s="14"/>
      <c r="OWK934" s="14"/>
      <c r="OWL934" s="14"/>
      <c r="OWM934" s="14"/>
      <c r="OWN934" s="14"/>
      <c r="OWO934" s="14"/>
      <c r="OWP934" s="14"/>
      <c r="OWQ934" s="14"/>
      <c r="OWR934" s="14"/>
      <c r="OWS934" s="14"/>
      <c r="OWT934" s="14"/>
      <c r="OWU934" s="14"/>
      <c r="OWV934" s="14"/>
      <c r="OWW934" s="14"/>
      <c r="OWX934" s="14"/>
      <c r="OWY934" s="14"/>
      <c r="OWZ934" s="14"/>
      <c r="OXA934" s="14"/>
      <c r="OXB934" s="14"/>
      <c r="OXC934" s="14"/>
      <c r="OXD934" s="14"/>
      <c r="OXE934" s="14"/>
      <c r="OXF934" s="14"/>
      <c r="OXG934" s="14"/>
      <c r="OXH934" s="14"/>
      <c r="OXI934" s="14"/>
      <c r="OXJ934" s="14"/>
      <c r="OXK934" s="14"/>
      <c r="OXL934" s="14"/>
      <c r="OXM934" s="14"/>
      <c r="OXN934" s="14"/>
      <c r="OXO934" s="14"/>
      <c r="OXP934" s="14"/>
      <c r="OXQ934" s="14"/>
      <c r="OXR934" s="14"/>
      <c r="OXS934" s="14"/>
      <c r="OXT934" s="14"/>
      <c r="OXU934" s="14"/>
      <c r="OXV934" s="14"/>
      <c r="OXW934" s="14"/>
      <c r="OXX934" s="14"/>
      <c r="OXY934" s="14"/>
      <c r="OXZ934" s="14"/>
      <c r="OYA934" s="14"/>
      <c r="OYB934" s="14"/>
      <c r="OYC934" s="14"/>
      <c r="OYD934" s="14"/>
      <c r="OYE934" s="14"/>
      <c r="OYF934" s="14"/>
      <c r="OYG934" s="14"/>
      <c r="OYH934" s="14"/>
      <c r="OYI934" s="14"/>
      <c r="OYJ934" s="14"/>
      <c r="OYK934" s="14"/>
      <c r="OYL934" s="14"/>
      <c r="OYM934" s="14"/>
      <c r="OYN934" s="14"/>
      <c r="OYO934" s="14"/>
      <c r="OYP934" s="14"/>
      <c r="OYQ934" s="14"/>
      <c r="OYR934" s="14"/>
      <c r="OYS934" s="14"/>
      <c r="OYT934" s="14"/>
      <c r="OYU934" s="14"/>
      <c r="OYV934" s="14"/>
      <c r="OYW934" s="14"/>
      <c r="OYX934" s="14"/>
      <c r="OYY934" s="14"/>
      <c r="OYZ934" s="14"/>
      <c r="OZA934" s="14"/>
      <c r="OZB934" s="14"/>
      <c r="OZC934" s="14"/>
      <c r="OZD934" s="14"/>
      <c r="OZE934" s="14"/>
      <c r="OZF934" s="14"/>
      <c r="OZG934" s="14"/>
      <c r="OZH934" s="14"/>
      <c r="OZI934" s="14"/>
      <c r="OZJ934" s="14"/>
      <c r="OZK934" s="14"/>
      <c r="OZL934" s="14"/>
      <c r="OZM934" s="14"/>
      <c r="OZN934" s="14"/>
      <c r="OZO934" s="14"/>
      <c r="OZP934" s="14"/>
      <c r="OZQ934" s="14"/>
      <c r="OZR934" s="14"/>
      <c r="OZS934" s="14"/>
      <c r="OZT934" s="14"/>
      <c r="OZU934" s="14"/>
      <c r="OZV934" s="14"/>
      <c r="OZW934" s="14"/>
      <c r="OZX934" s="14"/>
      <c r="OZY934" s="14"/>
      <c r="OZZ934" s="14"/>
      <c r="PAA934" s="14"/>
      <c r="PAB934" s="14"/>
      <c r="PAC934" s="14"/>
      <c r="PAD934" s="14"/>
      <c r="PAE934" s="14"/>
      <c r="PAF934" s="14"/>
      <c r="PAG934" s="14"/>
      <c r="PAH934" s="14"/>
      <c r="PAI934" s="14"/>
      <c r="PAJ934" s="14"/>
      <c r="PAK934" s="14"/>
      <c r="PAL934" s="14"/>
      <c r="PAM934" s="14"/>
      <c r="PAN934" s="14"/>
      <c r="PAO934" s="14"/>
      <c r="PAP934" s="14"/>
      <c r="PAQ934" s="14"/>
      <c r="PAR934" s="14"/>
      <c r="PAS934" s="14"/>
      <c r="PAT934" s="14"/>
      <c r="PAU934" s="14"/>
      <c r="PAV934" s="14"/>
      <c r="PAW934" s="14"/>
      <c r="PAX934" s="14"/>
      <c r="PAY934" s="14"/>
      <c r="PAZ934" s="14"/>
      <c r="PBA934" s="14"/>
      <c r="PBB934" s="14"/>
      <c r="PBC934" s="14"/>
      <c r="PBD934" s="14"/>
      <c r="PBE934" s="14"/>
      <c r="PBF934" s="14"/>
      <c r="PBG934" s="14"/>
      <c r="PBH934" s="14"/>
      <c r="PBI934" s="14"/>
      <c r="PBJ934" s="14"/>
      <c r="PBK934" s="14"/>
      <c r="PBL934" s="14"/>
      <c r="PBM934" s="14"/>
      <c r="PBN934" s="14"/>
      <c r="PBO934" s="14"/>
      <c r="PBP934" s="14"/>
      <c r="PBQ934" s="14"/>
      <c r="PBR934" s="14"/>
      <c r="PBS934" s="14"/>
      <c r="PBT934" s="14"/>
      <c r="PBU934" s="14"/>
      <c r="PBV934" s="14"/>
      <c r="PBW934" s="14"/>
      <c r="PBX934" s="14"/>
      <c r="PBY934" s="14"/>
      <c r="PBZ934" s="14"/>
      <c r="PCA934" s="14"/>
      <c r="PCB934" s="14"/>
      <c r="PCC934" s="14"/>
      <c r="PCD934" s="14"/>
      <c r="PCE934" s="14"/>
      <c r="PCF934" s="14"/>
      <c r="PCG934" s="14"/>
      <c r="PCH934" s="14"/>
      <c r="PCI934" s="14"/>
      <c r="PCJ934" s="14"/>
      <c r="PCK934" s="14"/>
      <c r="PCL934" s="14"/>
      <c r="PCM934" s="14"/>
      <c r="PCN934" s="14"/>
      <c r="PCO934" s="14"/>
      <c r="PCP934" s="14"/>
      <c r="PCQ934" s="14"/>
      <c r="PCR934" s="14"/>
      <c r="PCS934" s="14"/>
      <c r="PCT934" s="14"/>
      <c r="PCU934" s="14"/>
      <c r="PCV934" s="14"/>
      <c r="PCW934" s="14"/>
      <c r="PCX934" s="14"/>
      <c r="PCY934" s="14"/>
      <c r="PCZ934" s="14"/>
      <c r="PDA934" s="14"/>
      <c r="PDB934" s="14"/>
      <c r="PDC934" s="14"/>
      <c r="PDD934" s="14"/>
      <c r="PDE934" s="14"/>
      <c r="PDF934" s="14"/>
      <c r="PDG934" s="14"/>
      <c r="PDH934" s="14"/>
      <c r="PDI934" s="14"/>
      <c r="PDJ934" s="14"/>
      <c r="PDK934" s="14"/>
      <c r="PDL934" s="14"/>
      <c r="PDM934" s="14"/>
      <c r="PDN934" s="14"/>
      <c r="PDO934" s="14"/>
      <c r="PDP934" s="14"/>
      <c r="PDQ934" s="14"/>
      <c r="PDR934" s="14"/>
      <c r="PDS934" s="14"/>
      <c r="PDT934" s="14"/>
      <c r="PDU934" s="14"/>
      <c r="PDV934" s="14"/>
      <c r="PDW934" s="14"/>
      <c r="PDX934" s="14"/>
      <c r="PDY934" s="14"/>
      <c r="PDZ934" s="14"/>
      <c r="PEA934" s="14"/>
      <c r="PEB934" s="14"/>
      <c r="PEC934" s="14"/>
      <c r="PED934" s="14"/>
      <c r="PEE934" s="14"/>
      <c r="PEF934" s="14"/>
      <c r="PEG934" s="14"/>
      <c r="PEH934" s="14"/>
      <c r="PEI934" s="14"/>
      <c r="PEJ934" s="14"/>
      <c r="PEK934" s="14"/>
      <c r="PEL934" s="14"/>
      <c r="PEM934" s="14"/>
      <c r="PEN934" s="14"/>
      <c r="PEO934" s="14"/>
      <c r="PEP934" s="14"/>
      <c r="PEQ934" s="14"/>
      <c r="PER934" s="14"/>
      <c r="PES934" s="14"/>
      <c r="PET934" s="14"/>
      <c r="PEU934" s="14"/>
      <c r="PEV934" s="14"/>
      <c r="PEW934" s="14"/>
      <c r="PEX934" s="14"/>
      <c r="PEY934" s="14"/>
      <c r="PEZ934" s="14"/>
      <c r="PFA934" s="14"/>
      <c r="PFB934" s="14"/>
      <c r="PFC934" s="14"/>
      <c r="PFD934" s="14"/>
      <c r="PFE934" s="14"/>
      <c r="PFF934" s="14"/>
      <c r="PFG934" s="14"/>
      <c r="PFH934" s="14"/>
      <c r="PFI934" s="14"/>
      <c r="PFJ934" s="14"/>
      <c r="PFK934" s="14"/>
      <c r="PFL934" s="14"/>
      <c r="PFM934" s="14"/>
      <c r="PFN934" s="14"/>
      <c r="PFO934" s="14"/>
      <c r="PFP934" s="14"/>
      <c r="PFQ934" s="14"/>
      <c r="PFR934" s="14"/>
      <c r="PFS934" s="14"/>
      <c r="PFT934" s="14"/>
      <c r="PFU934" s="14"/>
      <c r="PFV934" s="14"/>
      <c r="PFW934" s="14"/>
      <c r="PFX934" s="14"/>
      <c r="PFY934" s="14"/>
      <c r="PFZ934" s="14"/>
      <c r="PGA934" s="14"/>
      <c r="PGB934" s="14"/>
      <c r="PGC934" s="14"/>
      <c r="PGD934" s="14"/>
      <c r="PGE934" s="14"/>
      <c r="PGF934" s="14"/>
      <c r="PGG934" s="14"/>
      <c r="PGH934" s="14"/>
      <c r="PGI934" s="14"/>
      <c r="PGJ934" s="14"/>
      <c r="PGK934" s="14"/>
      <c r="PGL934" s="14"/>
      <c r="PGM934" s="14"/>
      <c r="PGN934" s="14"/>
      <c r="PGO934" s="14"/>
      <c r="PGP934" s="14"/>
      <c r="PGQ934" s="14"/>
      <c r="PGR934" s="14"/>
      <c r="PGS934" s="14"/>
      <c r="PGT934" s="14"/>
      <c r="PGU934" s="14"/>
      <c r="PGV934" s="14"/>
      <c r="PGW934" s="14"/>
      <c r="PGX934" s="14"/>
      <c r="PGY934" s="14"/>
      <c r="PGZ934" s="14"/>
      <c r="PHA934" s="14"/>
      <c r="PHB934" s="14"/>
      <c r="PHC934" s="14"/>
      <c r="PHD934" s="14"/>
      <c r="PHE934" s="14"/>
      <c r="PHF934" s="14"/>
      <c r="PHG934" s="14"/>
      <c r="PHH934" s="14"/>
      <c r="PHI934" s="14"/>
      <c r="PHJ934" s="14"/>
      <c r="PHK934" s="14"/>
      <c r="PHL934" s="14"/>
      <c r="PHM934" s="14"/>
      <c r="PHN934" s="14"/>
      <c r="PHO934" s="14"/>
      <c r="PHP934" s="14"/>
      <c r="PHQ934" s="14"/>
      <c r="PHR934" s="14"/>
      <c r="PHS934" s="14"/>
      <c r="PHT934" s="14"/>
      <c r="PHU934" s="14"/>
      <c r="PHV934" s="14"/>
      <c r="PHW934" s="14"/>
      <c r="PHX934" s="14"/>
      <c r="PHY934" s="14"/>
      <c r="PHZ934" s="14"/>
      <c r="PIA934" s="14"/>
      <c r="PIB934" s="14"/>
      <c r="PIC934" s="14"/>
      <c r="PID934" s="14"/>
      <c r="PIE934" s="14"/>
      <c r="PIF934" s="14"/>
      <c r="PIG934" s="14"/>
      <c r="PIH934" s="14"/>
      <c r="PII934" s="14"/>
      <c r="PIJ934" s="14"/>
      <c r="PIK934" s="14"/>
      <c r="PIL934" s="14"/>
      <c r="PIM934" s="14"/>
      <c r="PIN934" s="14"/>
      <c r="PIO934" s="14"/>
      <c r="PIP934" s="14"/>
      <c r="PIQ934" s="14"/>
      <c r="PIR934" s="14"/>
      <c r="PIS934" s="14"/>
      <c r="PIT934" s="14"/>
      <c r="PIU934" s="14"/>
      <c r="PIV934" s="14"/>
      <c r="PIW934" s="14"/>
      <c r="PIX934" s="14"/>
      <c r="PIY934" s="14"/>
      <c r="PIZ934" s="14"/>
      <c r="PJA934" s="14"/>
      <c r="PJB934" s="14"/>
      <c r="PJC934" s="14"/>
      <c r="PJD934" s="14"/>
      <c r="PJE934" s="14"/>
      <c r="PJF934" s="14"/>
      <c r="PJG934" s="14"/>
      <c r="PJH934" s="14"/>
      <c r="PJI934" s="14"/>
      <c r="PJJ934" s="14"/>
      <c r="PJK934" s="14"/>
      <c r="PJL934" s="14"/>
      <c r="PJM934" s="14"/>
      <c r="PJN934" s="14"/>
      <c r="PJO934" s="14"/>
      <c r="PJP934" s="14"/>
      <c r="PJQ934" s="14"/>
      <c r="PJR934" s="14"/>
      <c r="PJS934" s="14"/>
      <c r="PJT934" s="14"/>
      <c r="PJU934" s="14"/>
      <c r="PJV934" s="14"/>
      <c r="PJW934" s="14"/>
      <c r="PJX934" s="14"/>
      <c r="PJY934" s="14"/>
      <c r="PJZ934" s="14"/>
      <c r="PKA934" s="14"/>
      <c r="PKB934" s="14"/>
      <c r="PKC934" s="14"/>
      <c r="PKD934" s="14"/>
      <c r="PKE934" s="14"/>
      <c r="PKF934" s="14"/>
      <c r="PKG934" s="14"/>
      <c r="PKH934" s="14"/>
      <c r="PKI934" s="14"/>
      <c r="PKJ934" s="14"/>
      <c r="PKK934" s="14"/>
      <c r="PKL934" s="14"/>
      <c r="PKM934" s="14"/>
      <c r="PKN934" s="14"/>
      <c r="PKO934" s="14"/>
      <c r="PKP934" s="14"/>
      <c r="PKQ934" s="14"/>
      <c r="PKR934" s="14"/>
      <c r="PKS934" s="14"/>
      <c r="PKT934" s="14"/>
      <c r="PKU934" s="14"/>
      <c r="PKV934" s="14"/>
      <c r="PKW934" s="14"/>
      <c r="PKX934" s="14"/>
      <c r="PKY934" s="14"/>
      <c r="PKZ934" s="14"/>
      <c r="PLA934" s="14"/>
      <c r="PLB934" s="14"/>
      <c r="PLC934" s="14"/>
      <c r="PLD934" s="14"/>
      <c r="PLE934" s="14"/>
      <c r="PLF934" s="14"/>
      <c r="PLG934" s="14"/>
      <c r="PLH934" s="14"/>
      <c r="PLI934" s="14"/>
      <c r="PLJ934" s="14"/>
      <c r="PLK934" s="14"/>
      <c r="PLL934" s="14"/>
      <c r="PLM934" s="14"/>
      <c r="PLN934" s="14"/>
      <c r="PLO934" s="14"/>
      <c r="PLP934" s="14"/>
      <c r="PLQ934" s="14"/>
      <c r="PLR934" s="14"/>
      <c r="PLS934" s="14"/>
      <c r="PLT934" s="14"/>
      <c r="PLU934" s="14"/>
      <c r="PLV934" s="14"/>
      <c r="PLW934" s="14"/>
      <c r="PLX934" s="14"/>
      <c r="PLY934" s="14"/>
      <c r="PLZ934" s="14"/>
      <c r="PMA934" s="14"/>
      <c r="PMB934" s="14"/>
      <c r="PMC934" s="14"/>
      <c r="PMD934" s="14"/>
      <c r="PME934" s="14"/>
      <c r="PMF934" s="14"/>
      <c r="PMG934" s="14"/>
      <c r="PMH934" s="14"/>
      <c r="PMI934" s="14"/>
      <c r="PMJ934" s="14"/>
      <c r="PMK934" s="14"/>
      <c r="PML934" s="14"/>
      <c r="PMM934" s="14"/>
      <c r="PMN934" s="14"/>
      <c r="PMO934" s="14"/>
      <c r="PMP934" s="14"/>
      <c r="PMQ934" s="14"/>
      <c r="PMR934" s="14"/>
      <c r="PMS934" s="14"/>
      <c r="PMT934" s="14"/>
      <c r="PMU934" s="14"/>
      <c r="PMV934" s="14"/>
      <c r="PMW934" s="14"/>
      <c r="PMX934" s="14"/>
      <c r="PMY934" s="14"/>
      <c r="PMZ934" s="14"/>
      <c r="PNA934" s="14"/>
      <c r="PNB934" s="14"/>
      <c r="PNC934" s="14"/>
      <c r="PND934" s="14"/>
      <c r="PNE934" s="14"/>
      <c r="PNF934" s="14"/>
      <c r="PNG934" s="14"/>
      <c r="PNH934" s="14"/>
      <c r="PNI934" s="14"/>
      <c r="PNJ934" s="14"/>
      <c r="PNK934" s="14"/>
      <c r="PNL934" s="14"/>
      <c r="PNM934" s="14"/>
      <c r="PNN934" s="14"/>
      <c r="PNO934" s="14"/>
      <c r="PNP934" s="14"/>
      <c r="PNQ934" s="14"/>
      <c r="PNR934" s="14"/>
      <c r="PNS934" s="14"/>
      <c r="PNT934" s="14"/>
      <c r="PNU934" s="14"/>
      <c r="PNV934" s="14"/>
      <c r="PNW934" s="14"/>
      <c r="PNX934" s="14"/>
      <c r="PNY934" s="14"/>
      <c r="PNZ934" s="14"/>
      <c r="POA934" s="14"/>
      <c r="POB934" s="14"/>
      <c r="POC934" s="14"/>
      <c r="POD934" s="14"/>
      <c r="POE934" s="14"/>
      <c r="POF934" s="14"/>
      <c r="POG934" s="14"/>
      <c r="POH934" s="14"/>
      <c r="POI934" s="14"/>
      <c r="POJ934" s="14"/>
      <c r="POK934" s="14"/>
      <c r="POL934" s="14"/>
      <c r="POM934" s="14"/>
      <c r="PON934" s="14"/>
      <c r="POO934" s="14"/>
      <c r="POP934" s="14"/>
      <c r="POQ934" s="14"/>
      <c r="POR934" s="14"/>
      <c r="POS934" s="14"/>
      <c r="POT934" s="14"/>
      <c r="POU934" s="14"/>
      <c r="POV934" s="14"/>
      <c r="POW934" s="14"/>
      <c r="POX934" s="14"/>
      <c r="POY934" s="14"/>
      <c r="POZ934" s="14"/>
      <c r="PPA934" s="14"/>
      <c r="PPB934" s="14"/>
      <c r="PPC934" s="14"/>
      <c r="PPD934" s="14"/>
      <c r="PPE934" s="14"/>
      <c r="PPF934" s="14"/>
      <c r="PPG934" s="14"/>
      <c r="PPH934" s="14"/>
      <c r="PPI934" s="14"/>
      <c r="PPJ934" s="14"/>
      <c r="PPK934" s="14"/>
      <c r="PPL934" s="14"/>
      <c r="PPM934" s="14"/>
      <c r="PPN934" s="14"/>
      <c r="PPO934" s="14"/>
      <c r="PPP934" s="14"/>
      <c r="PPQ934" s="14"/>
      <c r="PPR934" s="14"/>
      <c r="PPS934" s="14"/>
      <c r="PPT934" s="14"/>
      <c r="PPU934" s="14"/>
      <c r="PPV934" s="14"/>
      <c r="PPW934" s="14"/>
      <c r="PPX934" s="14"/>
      <c r="PPY934" s="14"/>
      <c r="PPZ934" s="14"/>
      <c r="PQA934" s="14"/>
      <c r="PQB934" s="14"/>
      <c r="PQC934" s="14"/>
      <c r="PQD934" s="14"/>
      <c r="PQE934" s="14"/>
      <c r="PQF934" s="14"/>
      <c r="PQG934" s="14"/>
      <c r="PQH934" s="14"/>
      <c r="PQI934" s="14"/>
      <c r="PQJ934" s="14"/>
      <c r="PQK934" s="14"/>
      <c r="PQL934" s="14"/>
      <c r="PQM934" s="14"/>
      <c r="PQN934" s="14"/>
      <c r="PQO934" s="14"/>
      <c r="PQP934" s="14"/>
      <c r="PQQ934" s="14"/>
      <c r="PQR934" s="14"/>
      <c r="PQS934" s="14"/>
      <c r="PQT934" s="14"/>
      <c r="PQU934" s="14"/>
      <c r="PQV934" s="14"/>
      <c r="PQW934" s="14"/>
      <c r="PQX934" s="14"/>
      <c r="PQY934" s="14"/>
      <c r="PQZ934" s="14"/>
      <c r="PRA934" s="14"/>
      <c r="PRB934" s="14"/>
      <c r="PRC934" s="14"/>
      <c r="PRD934" s="14"/>
      <c r="PRE934" s="14"/>
      <c r="PRF934" s="14"/>
      <c r="PRG934" s="14"/>
      <c r="PRH934" s="14"/>
      <c r="PRI934" s="14"/>
      <c r="PRJ934" s="14"/>
      <c r="PRK934" s="14"/>
      <c r="PRL934" s="14"/>
      <c r="PRM934" s="14"/>
      <c r="PRN934" s="14"/>
      <c r="PRO934" s="14"/>
      <c r="PRP934" s="14"/>
      <c r="PRQ934" s="14"/>
      <c r="PRR934" s="14"/>
      <c r="PRS934" s="14"/>
      <c r="PRT934" s="14"/>
      <c r="PRU934" s="14"/>
      <c r="PRV934" s="14"/>
      <c r="PRW934" s="14"/>
      <c r="PRX934" s="14"/>
      <c r="PRY934" s="14"/>
      <c r="PRZ934" s="14"/>
      <c r="PSA934" s="14"/>
      <c r="PSB934" s="14"/>
      <c r="PSC934" s="14"/>
      <c r="PSD934" s="14"/>
      <c r="PSE934" s="14"/>
      <c r="PSF934" s="14"/>
      <c r="PSG934" s="14"/>
      <c r="PSH934" s="14"/>
      <c r="PSI934" s="14"/>
      <c r="PSJ934" s="14"/>
      <c r="PSK934" s="14"/>
      <c r="PSL934" s="14"/>
      <c r="PSM934" s="14"/>
      <c r="PSN934" s="14"/>
      <c r="PSO934" s="14"/>
      <c r="PSP934" s="14"/>
      <c r="PSQ934" s="14"/>
      <c r="PSR934" s="14"/>
      <c r="PSS934" s="14"/>
      <c r="PST934" s="14"/>
      <c r="PSU934" s="14"/>
      <c r="PSV934" s="14"/>
      <c r="PSW934" s="14"/>
      <c r="PSX934" s="14"/>
      <c r="PSY934" s="14"/>
      <c r="PSZ934" s="14"/>
      <c r="PTA934" s="14"/>
      <c r="PTB934" s="14"/>
      <c r="PTC934" s="14"/>
      <c r="PTD934" s="14"/>
      <c r="PTE934" s="14"/>
      <c r="PTF934" s="14"/>
      <c r="PTG934" s="14"/>
      <c r="PTH934" s="14"/>
      <c r="PTI934" s="14"/>
      <c r="PTJ934" s="14"/>
      <c r="PTK934" s="14"/>
      <c r="PTL934" s="14"/>
      <c r="PTM934" s="14"/>
      <c r="PTN934" s="14"/>
      <c r="PTO934" s="14"/>
      <c r="PTP934" s="14"/>
      <c r="PTQ934" s="14"/>
      <c r="PTR934" s="14"/>
      <c r="PTS934" s="14"/>
      <c r="PTT934" s="14"/>
      <c r="PTU934" s="14"/>
      <c r="PTV934" s="14"/>
      <c r="PTW934" s="14"/>
      <c r="PTX934" s="14"/>
      <c r="PTY934" s="14"/>
      <c r="PTZ934" s="14"/>
      <c r="PUA934" s="14"/>
      <c r="PUB934" s="14"/>
      <c r="PUC934" s="14"/>
      <c r="PUD934" s="14"/>
      <c r="PUE934" s="14"/>
      <c r="PUF934" s="14"/>
      <c r="PUG934" s="14"/>
      <c r="PUH934" s="14"/>
      <c r="PUI934" s="14"/>
      <c r="PUJ934" s="14"/>
      <c r="PUK934" s="14"/>
      <c r="PUL934" s="14"/>
      <c r="PUM934" s="14"/>
      <c r="PUN934" s="14"/>
      <c r="PUO934" s="14"/>
      <c r="PUP934" s="14"/>
      <c r="PUQ934" s="14"/>
      <c r="PUR934" s="14"/>
      <c r="PUS934" s="14"/>
      <c r="PUT934" s="14"/>
      <c r="PUU934" s="14"/>
      <c r="PUV934" s="14"/>
      <c r="PUW934" s="14"/>
      <c r="PUX934" s="14"/>
      <c r="PUY934" s="14"/>
      <c r="PUZ934" s="14"/>
      <c r="PVA934" s="14"/>
      <c r="PVB934" s="14"/>
      <c r="PVC934" s="14"/>
      <c r="PVD934" s="14"/>
      <c r="PVE934" s="14"/>
      <c r="PVF934" s="14"/>
      <c r="PVG934" s="14"/>
      <c r="PVH934" s="14"/>
      <c r="PVI934" s="14"/>
      <c r="PVJ934" s="14"/>
      <c r="PVK934" s="14"/>
      <c r="PVL934" s="14"/>
      <c r="PVM934" s="14"/>
      <c r="PVN934" s="14"/>
      <c r="PVO934" s="14"/>
      <c r="PVP934" s="14"/>
      <c r="PVQ934" s="14"/>
      <c r="PVR934" s="14"/>
      <c r="PVS934" s="14"/>
      <c r="PVT934" s="14"/>
      <c r="PVU934" s="14"/>
      <c r="PVV934" s="14"/>
      <c r="PVW934" s="14"/>
      <c r="PVX934" s="14"/>
      <c r="PVY934" s="14"/>
      <c r="PVZ934" s="14"/>
      <c r="PWA934" s="14"/>
      <c r="PWB934" s="14"/>
      <c r="PWC934" s="14"/>
      <c r="PWD934" s="14"/>
      <c r="PWE934" s="14"/>
      <c r="PWF934" s="14"/>
      <c r="PWG934" s="14"/>
      <c r="PWH934" s="14"/>
      <c r="PWI934" s="14"/>
      <c r="PWJ934" s="14"/>
      <c r="PWK934" s="14"/>
      <c r="PWL934" s="14"/>
      <c r="PWM934" s="14"/>
      <c r="PWN934" s="14"/>
      <c r="PWO934" s="14"/>
      <c r="PWP934" s="14"/>
      <c r="PWQ934" s="14"/>
      <c r="PWR934" s="14"/>
      <c r="PWS934" s="14"/>
      <c r="PWT934" s="14"/>
      <c r="PWU934" s="14"/>
      <c r="PWV934" s="14"/>
      <c r="PWW934" s="14"/>
      <c r="PWX934" s="14"/>
      <c r="PWY934" s="14"/>
      <c r="PWZ934" s="14"/>
      <c r="PXA934" s="14"/>
      <c r="PXB934" s="14"/>
      <c r="PXC934" s="14"/>
      <c r="PXD934" s="14"/>
      <c r="PXE934" s="14"/>
      <c r="PXF934" s="14"/>
      <c r="PXG934" s="14"/>
      <c r="PXH934" s="14"/>
      <c r="PXI934" s="14"/>
      <c r="PXJ934" s="14"/>
      <c r="PXK934" s="14"/>
      <c r="PXL934" s="14"/>
      <c r="PXM934" s="14"/>
      <c r="PXN934" s="14"/>
      <c r="PXO934" s="14"/>
      <c r="PXP934" s="14"/>
      <c r="PXQ934" s="14"/>
      <c r="PXR934" s="14"/>
      <c r="PXS934" s="14"/>
      <c r="PXT934" s="14"/>
      <c r="PXU934" s="14"/>
      <c r="PXV934" s="14"/>
      <c r="PXW934" s="14"/>
      <c r="PXX934" s="14"/>
      <c r="PXY934" s="14"/>
      <c r="PXZ934" s="14"/>
      <c r="PYA934" s="14"/>
      <c r="PYB934" s="14"/>
      <c r="PYC934" s="14"/>
      <c r="PYD934" s="14"/>
      <c r="PYE934" s="14"/>
      <c r="PYF934" s="14"/>
      <c r="PYG934" s="14"/>
      <c r="PYH934" s="14"/>
      <c r="PYI934" s="14"/>
      <c r="PYJ934" s="14"/>
      <c r="PYK934" s="14"/>
      <c r="PYL934" s="14"/>
      <c r="PYM934" s="14"/>
      <c r="PYN934" s="14"/>
      <c r="PYO934" s="14"/>
      <c r="PYP934" s="14"/>
      <c r="PYQ934" s="14"/>
      <c r="PYR934" s="14"/>
      <c r="PYS934" s="14"/>
      <c r="PYT934" s="14"/>
      <c r="PYU934" s="14"/>
      <c r="PYV934" s="14"/>
      <c r="PYW934" s="14"/>
      <c r="PYX934" s="14"/>
      <c r="PYY934" s="14"/>
      <c r="PYZ934" s="14"/>
      <c r="PZA934" s="14"/>
      <c r="PZB934" s="14"/>
      <c r="PZC934" s="14"/>
      <c r="PZD934" s="14"/>
      <c r="PZE934" s="14"/>
      <c r="PZF934" s="14"/>
      <c r="PZG934" s="14"/>
      <c r="PZH934" s="14"/>
      <c r="PZI934" s="14"/>
      <c r="PZJ934" s="14"/>
      <c r="PZK934" s="14"/>
      <c r="PZL934" s="14"/>
      <c r="PZM934" s="14"/>
      <c r="PZN934" s="14"/>
      <c r="PZO934" s="14"/>
      <c r="PZP934" s="14"/>
      <c r="PZQ934" s="14"/>
      <c r="PZR934" s="14"/>
      <c r="PZS934" s="14"/>
      <c r="PZT934" s="14"/>
      <c r="PZU934" s="14"/>
      <c r="PZV934" s="14"/>
      <c r="PZW934" s="14"/>
      <c r="PZX934" s="14"/>
      <c r="PZY934" s="14"/>
      <c r="PZZ934" s="14"/>
      <c r="QAA934" s="14"/>
      <c r="QAB934" s="14"/>
      <c r="QAC934" s="14"/>
      <c r="QAD934" s="14"/>
      <c r="QAE934" s="14"/>
      <c r="QAF934" s="14"/>
      <c r="QAG934" s="14"/>
      <c r="QAH934" s="14"/>
      <c r="QAI934" s="14"/>
      <c r="QAJ934" s="14"/>
      <c r="QAK934" s="14"/>
      <c r="QAL934" s="14"/>
      <c r="QAM934" s="14"/>
      <c r="QAN934" s="14"/>
      <c r="QAO934" s="14"/>
      <c r="QAP934" s="14"/>
      <c r="QAQ934" s="14"/>
      <c r="QAR934" s="14"/>
      <c r="QAS934" s="14"/>
      <c r="QAT934" s="14"/>
      <c r="QAU934" s="14"/>
      <c r="QAV934" s="14"/>
      <c r="QAW934" s="14"/>
      <c r="QAX934" s="14"/>
      <c r="QAY934" s="14"/>
      <c r="QAZ934" s="14"/>
      <c r="QBA934" s="14"/>
      <c r="QBB934" s="14"/>
      <c r="QBC934" s="14"/>
      <c r="QBD934" s="14"/>
      <c r="QBE934" s="14"/>
      <c r="QBF934" s="14"/>
      <c r="QBG934" s="14"/>
      <c r="QBH934" s="14"/>
      <c r="QBI934" s="14"/>
      <c r="QBJ934" s="14"/>
      <c r="QBK934" s="14"/>
      <c r="QBL934" s="14"/>
      <c r="QBM934" s="14"/>
      <c r="QBN934" s="14"/>
      <c r="QBO934" s="14"/>
      <c r="QBP934" s="14"/>
      <c r="QBQ934" s="14"/>
      <c r="QBR934" s="14"/>
      <c r="QBS934" s="14"/>
      <c r="QBT934" s="14"/>
      <c r="QBU934" s="14"/>
      <c r="QBV934" s="14"/>
      <c r="QBW934" s="14"/>
      <c r="QBX934" s="14"/>
      <c r="QBY934" s="14"/>
      <c r="QBZ934" s="14"/>
      <c r="QCA934" s="14"/>
      <c r="QCB934" s="14"/>
      <c r="QCC934" s="14"/>
      <c r="QCD934" s="14"/>
      <c r="QCE934" s="14"/>
      <c r="QCF934" s="14"/>
      <c r="QCG934" s="14"/>
      <c r="QCH934" s="14"/>
      <c r="QCI934" s="14"/>
      <c r="QCJ934" s="14"/>
      <c r="QCK934" s="14"/>
      <c r="QCL934" s="14"/>
      <c r="QCM934" s="14"/>
      <c r="QCN934" s="14"/>
      <c r="QCO934" s="14"/>
      <c r="QCP934" s="14"/>
      <c r="QCQ934" s="14"/>
      <c r="QCR934" s="14"/>
      <c r="QCS934" s="14"/>
      <c r="QCT934" s="14"/>
      <c r="QCU934" s="14"/>
      <c r="QCV934" s="14"/>
      <c r="QCW934" s="14"/>
      <c r="QCX934" s="14"/>
      <c r="QCY934" s="14"/>
      <c r="QCZ934" s="14"/>
      <c r="QDA934" s="14"/>
      <c r="QDB934" s="14"/>
      <c r="QDC934" s="14"/>
      <c r="QDD934" s="14"/>
      <c r="QDE934" s="14"/>
      <c r="QDF934" s="14"/>
      <c r="QDG934" s="14"/>
      <c r="QDH934" s="14"/>
      <c r="QDI934" s="14"/>
      <c r="QDJ934" s="14"/>
      <c r="QDK934" s="14"/>
      <c r="QDL934" s="14"/>
      <c r="QDM934" s="14"/>
      <c r="QDN934" s="14"/>
      <c r="QDO934" s="14"/>
      <c r="QDP934" s="14"/>
      <c r="QDQ934" s="14"/>
      <c r="QDR934" s="14"/>
      <c r="QDS934" s="14"/>
      <c r="QDT934" s="14"/>
      <c r="QDU934" s="14"/>
      <c r="QDV934" s="14"/>
      <c r="QDW934" s="14"/>
      <c r="QDX934" s="14"/>
      <c r="QDY934" s="14"/>
      <c r="QDZ934" s="14"/>
      <c r="QEA934" s="14"/>
      <c r="QEB934" s="14"/>
      <c r="QEC934" s="14"/>
      <c r="QED934" s="14"/>
      <c r="QEE934" s="14"/>
      <c r="QEF934" s="14"/>
      <c r="QEG934" s="14"/>
      <c r="QEH934" s="14"/>
      <c r="QEI934" s="14"/>
      <c r="QEJ934" s="14"/>
      <c r="QEK934" s="14"/>
      <c r="QEL934" s="14"/>
      <c r="QEM934" s="14"/>
      <c r="QEN934" s="14"/>
      <c r="QEO934" s="14"/>
      <c r="QEP934" s="14"/>
      <c r="QEQ934" s="14"/>
      <c r="QER934" s="14"/>
      <c r="QES934" s="14"/>
      <c r="QET934" s="14"/>
      <c r="QEU934" s="14"/>
      <c r="QEV934" s="14"/>
      <c r="QEW934" s="14"/>
      <c r="QEX934" s="14"/>
      <c r="QEY934" s="14"/>
      <c r="QEZ934" s="14"/>
      <c r="QFA934" s="14"/>
      <c r="QFB934" s="14"/>
      <c r="QFC934" s="14"/>
      <c r="QFD934" s="14"/>
      <c r="QFE934" s="14"/>
      <c r="QFF934" s="14"/>
      <c r="QFG934" s="14"/>
      <c r="QFH934" s="14"/>
      <c r="QFI934" s="14"/>
      <c r="QFJ934" s="14"/>
      <c r="QFK934" s="14"/>
      <c r="QFL934" s="14"/>
      <c r="QFM934" s="14"/>
      <c r="QFN934" s="14"/>
      <c r="QFO934" s="14"/>
      <c r="QFP934" s="14"/>
      <c r="QFQ934" s="14"/>
      <c r="QFR934" s="14"/>
      <c r="QFS934" s="14"/>
      <c r="QFT934" s="14"/>
      <c r="QFU934" s="14"/>
      <c r="QFV934" s="14"/>
      <c r="QFW934" s="14"/>
      <c r="QFX934" s="14"/>
      <c r="QFY934" s="14"/>
      <c r="QFZ934" s="14"/>
      <c r="QGA934" s="14"/>
      <c r="QGB934" s="14"/>
      <c r="QGC934" s="14"/>
      <c r="QGD934" s="14"/>
      <c r="QGE934" s="14"/>
      <c r="QGF934" s="14"/>
      <c r="QGG934" s="14"/>
      <c r="QGH934" s="14"/>
      <c r="QGI934" s="14"/>
      <c r="QGJ934" s="14"/>
      <c r="QGK934" s="14"/>
      <c r="QGL934" s="14"/>
      <c r="QGM934" s="14"/>
      <c r="QGN934" s="14"/>
      <c r="QGO934" s="14"/>
      <c r="QGP934" s="14"/>
      <c r="QGQ934" s="14"/>
      <c r="QGR934" s="14"/>
      <c r="QGS934" s="14"/>
      <c r="QGT934" s="14"/>
      <c r="QGU934" s="14"/>
      <c r="QGV934" s="14"/>
      <c r="QGW934" s="14"/>
      <c r="QGX934" s="14"/>
      <c r="QGY934" s="14"/>
      <c r="QGZ934" s="14"/>
      <c r="QHA934" s="14"/>
      <c r="QHB934" s="14"/>
      <c r="QHC934" s="14"/>
      <c r="QHD934" s="14"/>
      <c r="QHE934" s="14"/>
      <c r="QHF934" s="14"/>
      <c r="QHG934" s="14"/>
      <c r="QHH934" s="14"/>
      <c r="QHI934" s="14"/>
      <c r="QHJ934" s="14"/>
      <c r="QHK934" s="14"/>
      <c r="QHL934" s="14"/>
      <c r="QHM934" s="14"/>
      <c r="QHN934" s="14"/>
      <c r="QHO934" s="14"/>
      <c r="QHP934" s="14"/>
      <c r="QHQ934" s="14"/>
      <c r="QHR934" s="14"/>
      <c r="QHS934" s="14"/>
      <c r="QHT934" s="14"/>
      <c r="QHU934" s="14"/>
      <c r="QHV934" s="14"/>
      <c r="QHW934" s="14"/>
      <c r="QHX934" s="14"/>
      <c r="QHY934" s="14"/>
      <c r="QHZ934" s="14"/>
      <c r="QIA934" s="14"/>
      <c r="QIB934" s="14"/>
      <c r="QIC934" s="14"/>
      <c r="QID934" s="14"/>
      <c r="QIE934" s="14"/>
      <c r="QIF934" s="14"/>
      <c r="QIG934" s="14"/>
      <c r="QIH934" s="14"/>
      <c r="QII934" s="14"/>
      <c r="QIJ934" s="14"/>
      <c r="QIK934" s="14"/>
      <c r="QIL934" s="14"/>
      <c r="QIM934" s="14"/>
      <c r="QIN934" s="14"/>
      <c r="QIO934" s="14"/>
      <c r="QIP934" s="14"/>
      <c r="QIQ934" s="14"/>
      <c r="QIR934" s="14"/>
      <c r="QIS934" s="14"/>
      <c r="QIT934" s="14"/>
      <c r="QIU934" s="14"/>
      <c r="QIV934" s="14"/>
      <c r="QIW934" s="14"/>
      <c r="QIX934" s="14"/>
      <c r="QIY934" s="14"/>
      <c r="QIZ934" s="14"/>
      <c r="QJA934" s="14"/>
      <c r="QJB934" s="14"/>
      <c r="QJC934" s="14"/>
      <c r="QJD934" s="14"/>
      <c r="QJE934" s="14"/>
      <c r="QJF934" s="14"/>
      <c r="QJG934" s="14"/>
      <c r="QJH934" s="14"/>
      <c r="QJI934" s="14"/>
      <c r="QJJ934" s="14"/>
      <c r="QJK934" s="14"/>
      <c r="QJL934" s="14"/>
      <c r="QJM934" s="14"/>
      <c r="QJN934" s="14"/>
      <c r="QJO934" s="14"/>
      <c r="QJP934" s="14"/>
      <c r="QJQ934" s="14"/>
      <c r="QJR934" s="14"/>
      <c r="QJS934" s="14"/>
      <c r="QJT934" s="14"/>
      <c r="QJU934" s="14"/>
      <c r="QJV934" s="14"/>
      <c r="QJW934" s="14"/>
      <c r="QJX934" s="14"/>
      <c r="QJY934" s="14"/>
      <c r="QJZ934" s="14"/>
      <c r="QKA934" s="14"/>
      <c r="QKB934" s="14"/>
      <c r="QKC934" s="14"/>
      <c r="QKD934" s="14"/>
      <c r="QKE934" s="14"/>
      <c r="QKF934" s="14"/>
      <c r="QKG934" s="14"/>
      <c r="QKH934" s="14"/>
      <c r="QKI934" s="14"/>
      <c r="QKJ934" s="14"/>
      <c r="QKK934" s="14"/>
      <c r="QKL934" s="14"/>
      <c r="QKM934" s="14"/>
      <c r="QKN934" s="14"/>
      <c r="QKO934" s="14"/>
      <c r="QKP934" s="14"/>
      <c r="QKQ934" s="14"/>
      <c r="QKR934" s="14"/>
      <c r="QKS934" s="14"/>
      <c r="QKT934" s="14"/>
      <c r="QKU934" s="14"/>
      <c r="QKV934" s="14"/>
      <c r="QKW934" s="14"/>
      <c r="QKX934" s="14"/>
      <c r="QKY934" s="14"/>
      <c r="QKZ934" s="14"/>
      <c r="QLA934" s="14"/>
      <c r="QLB934" s="14"/>
      <c r="QLC934" s="14"/>
      <c r="QLD934" s="14"/>
      <c r="QLE934" s="14"/>
      <c r="QLF934" s="14"/>
      <c r="QLG934" s="14"/>
      <c r="QLH934" s="14"/>
      <c r="QLI934" s="14"/>
      <c r="QLJ934" s="14"/>
      <c r="QLK934" s="14"/>
      <c r="QLL934" s="14"/>
      <c r="QLM934" s="14"/>
      <c r="QLN934" s="14"/>
      <c r="QLO934" s="14"/>
      <c r="QLP934" s="14"/>
      <c r="QLQ934" s="14"/>
      <c r="QLR934" s="14"/>
      <c r="QLS934" s="14"/>
      <c r="QLT934" s="14"/>
      <c r="QLU934" s="14"/>
      <c r="QLV934" s="14"/>
      <c r="QLW934" s="14"/>
      <c r="QLX934" s="14"/>
      <c r="QLY934" s="14"/>
      <c r="QLZ934" s="14"/>
      <c r="QMA934" s="14"/>
      <c r="QMB934" s="14"/>
      <c r="QMC934" s="14"/>
      <c r="QMD934" s="14"/>
      <c r="QME934" s="14"/>
      <c r="QMF934" s="14"/>
      <c r="QMG934" s="14"/>
      <c r="QMH934" s="14"/>
      <c r="QMI934" s="14"/>
      <c r="QMJ934" s="14"/>
      <c r="QMK934" s="14"/>
      <c r="QML934" s="14"/>
      <c r="QMM934" s="14"/>
      <c r="QMN934" s="14"/>
      <c r="QMO934" s="14"/>
      <c r="QMP934" s="14"/>
      <c r="QMQ934" s="14"/>
      <c r="QMR934" s="14"/>
      <c r="QMS934" s="14"/>
      <c r="QMT934" s="14"/>
      <c r="QMU934" s="14"/>
      <c r="QMV934" s="14"/>
      <c r="QMW934" s="14"/>
      <c r="QMX934" s="14"/>
      <c r="QMY934" s="14"/>
      <c r="QMZ934" s="14"/>
      <c r="QNA934" s="14"/>
      <c r="QNB934" s="14"/>
      <c r="QNC934" s="14"/>
      <c r="QND934" s="14"/>
      <c r="QNE934" s="14"/>
      <c r="QNF934" s="14"/>
      <c r="QNG934" s="14"/>
      <c r="QNH934" s="14"/>
      <c r="QNI934" s="14"/>
      <c r="QNJ934" s="14"/>
      <c r="QNK934" s="14"/>
      <c r="QNL934" s="14"/>
      <c r="QNM934" s="14"/>
      <c r="QNN934" s="14"/>
      <c r="QNO934" s="14"/>
      <c r="QNP934" s="14"/>
      <c r="QNQ934" s="14"/>
      <c r="QNR934" s="14"/>
      <c r="QNS934" s="14"/>
      <c r="QNT934" s="14"/>
      <c r="QNU934" s="14"/>
      <c r="QNV934" s="14"/>
      <c r="QNW934" s="14"/>
      <c r="QNX934" s="14"/>
      <c r="QNY934" s="14"/>
      <c r="QNZ934" s="14"/>
      <c r="QOA934" s="14"/>
      <c r="QOB934" s="14"/>
      <c r="QOC934" s="14"/>
      <c r="QOD934" s="14"/>
      <c r="QOE934" s="14"/>
      <c r="QOF934" s="14"/>
      <c r="QOG934" s="14"/>
      <c r="QOH934" s="14"/>
      <c r="QOI934" s="14"/>
      <c r="QOJ934" s="14"/>
      <c r="QOK934" s="14"/>
      <c r="QOL934" s="14"/>
      <c r="QOM934" s="14"/>
      <c r="QON934" s="14"/>
      <c r="QOO934" s="14"/>
      <c r="QOP934" s="14"/>
      <c r="QOQ934" s="14"/>
      <c r="QOR934" s="14"/>
      <c r="QOS934" s="14"/>
      <c r="QOT934" s="14"/>
      <c r="QOU934" s="14"/>
      <c r="QOV934" s="14"/>
      <c r="QOW934" s="14"/>
      <c r="QOX934" s="14"/>
      <c r="QOY934" s="14"/>
      <c r="QOZ934" s="14"/>
      <c r="QPA934" s="14"/>
      <c r="QPB934" s="14"/>
      <c r="QPC934" s="14"/>
      <c r="QPD934" s="14"/>
      <c r="QPE934" s="14"/>
      <c r="QPF934" s="14"/>
      <c r="QPG934" s="14"/>
      <c r="QPH934" s="14"/>
      <c r="QPI934" s="14"/>
      <c r="QPJ934" s="14"/>
      <c r="QPK934" s="14"/>
      <c r="QPL934" s="14"/>
      <c r="QPM934" s="14"/>
      <c r="QPN934" s="14"/>
      <c r="QPO934" s="14"/>
      <c r="QPP934" s="14"/>
      <c r="QPQ934" s="14"/>
      <c r="QPR934" s="14"/>
      <c r="QPS934" s="14"/>
      <c r="QPT934" s="14"/>
      <c r="QPU934" s="14"/>
      <c r="QPV934" s="14"/>
      <c r="QPW934" s="14"/>
      <c r="QPX934" s="14"/>
      <c r="QPY934" s="14"/>
      <c r="QPZ934" s="14"/>
      <c r="QQA934" s="14"/>
      <c r="QQB934" s="14"/>
      <c r="QQC934" s="14"/>
      <c r="QQD934" s="14"/>
      <c r="QQE934" s="14"/>
      <c r="QQF934" s="14"/>
      <c r="QQG934" s="14"/>
      <c r="QQH934" s="14"/>
      <c r="QQI934" s="14"/>
      <c r="QQJ934" s="14"/>
      <c r="QQK934" s="14"/>
      <c r="QQL934" s="14"/>
      <c r="QQM934" s="14"/>
      <c r="QQN934" s="14"/>
      <c r="QQO934" s="14"/>
      <c r="QQP934" s="14"/>
      <c r="QQQ934" s="14"/>
      <c r="QQR934" s="14"/>
      <c r="QQS934" s="14"/>
      <c r="QQT934" s="14"/>
      <c r="QQU934" s="14"/>
      <c r="QQV934" s="14"/>
      <c r="QQW934" s="14"/>
      <c r="QQX934" s="14"/>
      <c r="QQY934" s="14"/>
      <c r="QQZ934" s="14"/>
      <c r="QRA934" s="14"/>
      <c r="QRB934" s="14"/>
      <c r="QRC934" s="14"/>
      <c r="QRD934" s="14"/>
      <c r="QRE934" s="14"/>
      <c r="QRF934" s="14"/>
      <c r="QRG934" s="14"/>
      <c r="QRH934" s="14"/>
      <c r="QRI934" s="14"/>
      <c r="QRJ934" s="14"/>
      <c r="QRK934" s="14"/>
      <c r="QRL934" s="14"/>
      <c r="QRM934" s="14"/>
      <c r="QRN934" s="14"/>
      <c r="QRO934" s="14"/>
      <c r="QRP934" s="14"/>
      <c r="QRQ934" s="14"/>
      <c r="QRR934" s="14"/>
      <c r="QRS934" s="14"/>
      <c r="QRT934" s="14"/>
      <c r="QRU934" s="14"/>
      <c r="QRV934" s="14"/>
      <c r="QRW934" s="14"/>
      <c r="QRX934" s="14"/>
      <c r="QRY934" s="14"/>
      <c r="QRZ934" s="14"/>
      <c r="QSA934" s="14"/>
      <c r="QSB934" s="14"/>
      <c r="QSC934" s="14"/>
      <c r="QSD934" s="14"/>
      <c r="QSE934" s="14"/>
      <c r="QSF934" s="14"/>
      <c r="QSG934" s="14"/>
      <c r="QSH934" s="14"/>
      <c r="QSI934" s="14"/>
      <c r="QSJ934" s="14"/>
      <c r="QSK934" s="14"/>
      <c r="QSL934" s="14"/>
      <c r="QSM934" s="14"/>
      <c r="QSN934" s="14"/>
      <c r="QSO934" s="14"/>
      <c r="QSP934" s="14"/>
      <c r="QSQ934" s="14"/>
      <c r="QSR934" s="14"/>
      <c r="QSS934" s="14"/>
      <c r="QST934" s="14"/>
      <c r="QSU934" s="14"/>
      <c r="QSV934" s="14"/>
      <c r="QSW934" s="14"/>
      <c r="QSX934" s="14"/>
      <c r="QSY934" s="14"/>
      <c r="QSZ934" s="14"/>
      <c r="QTA934" s="14"/>
      <c r="QTB934" s="14"/>
      <c r="QTC934" s="14"/>
      <c r="QTD934" s="14"/>
      <c r="QTE934" s="14"/>
      <c r="QTF934" s="14"/>
      <c r="QTG934" s="14"/>
      <c r="QTH934" s="14"/>
      <c r="QTI934" s="14"/>
      <c r="QTJ934" s="14"/>
      <c r="QTK934" s="14"/>
      <c r="QTL934" s="14"/>
      <c r="QTM934" s="14"/>
      <c r="QTN934" s="14"/>
      <c r="QTO934" s="14"/>
      <c r="QTP934" s="14"/>
      <c r="QTQ934" s="14"/>
      <c r="QTR934" s="14"/>
      <c r="QTS934" s="14"/>
      <c r="QTT934" s="14"/>
      <c r="QTU934" s="14"/>
      <c r="QTV934" s="14"/>
      <c r="QTW934" s="14"/>
      <c r="QTX934" s="14"/>
      <c r="QTY934" s="14"/>
      <c r="QTZ934" s="14"/>
      <c r="QUA934" s="14"/>
      <c r="QUB934" s="14"/>
      <c r="QUC934" s="14"/>
      <c r="QUD934" s="14"/>
      <c r="QUE934" s="14"/>
      <c r="QUF934" s="14"/>
      <c r="QUG934" s="14"/>
      <c r="QUH934" s="14"/>
      <c r="QUI934" s="14"/>
      <c r="QUJ934" s="14"/>
      <c r="QUK934" s="14"/>
      <c r="QUL934" s="14"/>
      <c r="QUM934" s="14"/>
      <c r="QUN934" s="14"/>
      <c r="QUO934" s="14"/>
      <c r="QUP934" s="14"/>
      <c r="QUQ934" s="14"/>
      <c r="QUR934" s="14"/>
      <c r="QUS934" s="14"/>
      <c r="QUT934" s="14"/>
      <c r="QUU934" s="14"/>
      <c r="QUV934" s="14"/>
      <c r="QUW934" s="14"/>
      <c r="QUX934" s="14"/>
      <c r="QUY934" s="14"/>
      <c r="QUZ934" s="14"/>
      <c r="QVA934" s="14"/>
      <c r="QVB934" s="14"/>
      <c r="QVC934" s="14"/>
      <c r="QVD934" s="14"/>
      <c r="QVE934" s="14"/>
      <c r="QVF934" s="14"/>
      <c r="QVG934" s="14"/>
      <c r="QVH934" s="14"/>
      <c r="QVI934" s="14"/>
      <c r="QVJ934" s="14"/>
      <c r="QVK934" s="14"/>
      <c r="QVL934" s="14"/>
      <c r="QVM934" s="14"/>
      <c r="QVN934" s="14"/>
      <c r="QVO934" s="14"/>
      <c r="QVP934" s="14"/>
      <c r="QVQ934" s="14"/>
      <c r="QVR934" s="14"/>
      <c r="QVS934" s="14"/>
      <c r="QVT934" s="14"/>
      <c r="QVU934" s="14"/>
      <c r="QVV934" s="14"/>
      <c r="QVW934" s="14"/>
      <c r="QVX934" s="14"/>
      <c r="QVY934" s="14"/>
      <c r="QVZ934" s="14"/>
      <c r="QWA934" s="14"/>
      <c r="QWB934" s="14"/>
      <c r="QWC934" s="14"/>
      <c r="QWD934" s="14"/>
      <c r="QWE934" s="14"/>
      <c r="QWF934" s="14"/>
      <c r="QWG934" s="14"/>
      <c r="QWH934" s="14"/>
      <c r="QWI934" s="14"/>
      <c r="QWJ934" s="14"/>
      <c r="QWK934" s="14"/>
      <c r="QWL934" s="14"/>
      <c r="QWM934" s="14"/>
      <c r="QWN934" s="14"/>
      <c r="QWO934" s="14"/>
      <c r="QWP934" s="14"/>
      <c r="QWQ934" s="14"/>
      <c r="QWR934" s="14"/>
      <c r="QWS934" s="14"/>
      <c r="QWT934" s="14"/>
      <c r="QWU934" s="14"/>
      <c r="QWV934" s="14"/>
      <c r="QWW934" s="14"/>
      <c r="QWX934" s="14"/>
      <c r="QWY934" s="14"/>
      <c r="QWZ934" s="14"/>
      <c r="QXA934" s="14"/>
      <c r="QXB934" s="14"/>
      <c r="QXC934" s="14"/>
      <c r="QXD934" s="14"/>
      <c r="QXE934" s="14"/>
      <c r="QXF934" s="14"/>
      <c r="QXG934" s="14"/>
      <c r="QXH934" s="14"/>
      <c r="QXI934" s="14"/>
      <c r="QXJ934" s="14"/>
      <c r="QXK934" s="14"/>
      <c r="QXL934" s="14"/>
      <c r="QXM934" s="14"/>
      <c r="QXN934" s="14"/>
      <c r="QXO934" s="14"/>
      <c r="QXP934" s="14"/>
      <c r="QXQ934" s="14"/>
      <c r="QXR934" s="14"/>
      <c r="QXS934" s="14"/>
      <c r="QXT934" s="14"/>
      <c r="QXU934" s="14"/>
      <c r="QXV934" s="14"/>
      <c r="QXW934" s="14"/>
      <c r="QXX934" s="14"/>
      <c r="QXY934" s="14"/>
      <c r="QXZ934" s="14"/>
      <c r="QYA934" s="14"/>
      <c r="QYB934" s="14"/>
      <c r="QYC934" s="14"/>
      <c r="QYD934" s="14"/>
      <c r="QYE934" s="14"/>
      <c r="QYF934" s="14"/>
      <c r="QYG934" s="14"/>
      <c r="QYH934" s="14"/>
      <c r="QYI934" s="14"/>
      <c r="QYJ934" s="14"/>
      <c r="QYK934" s="14"/>
      <c r="QYL934" s="14"/>
      <c r="QYM934" s="14"/>
      <c r="QYN934" s="14"/>
      <c r="QYO934" s="14"/>
      <c r="QYP934" s="14"/>
      <c r="QYQ934" s="14"/>
      <c r="QYR934" s="14"/>
      <c r="QYS934" s="14"/>
      <c r="QYT934" s="14"/>
      <c r="QYU934" s="14"/>
      <c r="QYV934" s="14"/>
      <c r="QYW934" s="14"/>
      <c r="QYX934" s="14"/>
      <c r="QYY934" s="14"/>
      <c r="QYZ934" s="14"/>
      <c r="QZA934" s="14"/>
      <c r="QZB934" s="14"/>
      <c r="QZC934" s="14"/>
      <c r="QZD934" s="14"/>
      <c r="QZE934" s="14"/>
      <c r="QZF934" s="14"/>
      <c r="QZG934" s="14"/>
      <c r="QZH934" s="14"/>
      <c r="QZI934" s="14"/>
      <c r="QZJ934" s="14"/>
      <c r="QZK934" s="14"/>
      <c r="QZL934" s="14"/>
      <c r="QZM934" s="14"/>
      <c r="QZN934" s="14"/>
      <c r="QZO934" s="14"/>
      <c r="QZP934" s="14"/>
      <c r="QZQ934" s="14"/>
      <c r="QZR934" s="14"/>
      <c r="QZS934" s="14"/>
      <c r="QZT934" s="14"/>
      <c r="QZU934" s="14"/>
      <c r="QZV934" s="14"/>
      <c r="QZW934" s="14"/>
      <c r="QZX934" s="14"/>
      <c r="QZY934" s="14"/>
      <c r="QZZ934" s="14"/>
      <c r="RAA934" s="14"/>
      <c r="RAB934" s="14"/>
      <c r="RAC934" s="14"/>
      <c r="RAD934" s="14"/>
      <c r="RAE934" s="14"/>
      <c r="RAF934" s="14"/>
      <c r="RAG934" s="14"/>
      <c r="RAH934" s="14"/>
      <c r="RAI934" s="14"/>
      <c r="RAJ934" s="14"/>
      <c r="RAK934" s="14"/>
      <c r="RAL934" s="14"/>
      <c r="RAM934" s="14"/>
      <c r="RAN934" s="14"/>
      <c r="RAO934" s="14"/>
      <c r="RAP934" s="14"/>
      <c r="RAQ934" s="14"/>
      <c r="RAR934" s="14"/>
      <c r="RAS934" s="14"/>
      <c r="RAT934" s="14"/>
      <c r="RAU934" s="14"/>
      <c r="RAV934" s="14"/>
      <c r="RAW934" s="14"/>
      <c r="RAX934" s="14"/>
      <c r="RAY934" s="14"/>
      <c r="RAZ934" s="14"/>
      <c r="RBA934" s="14"/>
      <c r="RBB934" s="14"/>
      <c r="RBC934" s="14"/>
      <c r="RBD934" s="14"/>
      <c r="RBE934" s="14"/>
      <c r="RBF934" s="14"/>
      <c r="RBG934" s="14"/>
      <c r="RBH934" s="14"/>
      <c r="RBI934" s="14"/>
      <c r="RBJ934" s="14"/>
      <c r="RBK934" s="14"/>
      <c r="RBL934" s="14"/>
      <c r="RBM934" s="14"/>
      <c r="RBN934" s="14"/>
      <c r="RBO934" s="14"/>
      <c r="RBP934" s="14"/>
      <c r="RBQ934" s="14"/>
      <c r="RBR934" s="14"/>
      <c r="RBS934" s="14"/>
      <c r="RBT934" s="14"/>
      <c r="RBU934" s="14"/>
      <c r="RBV934" s="14"/>
      <c r="RBW934" s="14"/>
      <c r="RBX934" s="14"/>
      <c r="RBY934" s="14"/>
      <c r="RBZ934" s="14"/>
      <c r="RCA934" s="14"/>
      <c r="RCB934" s="14"/>
      <c r="RCC934" s="14"/>
      <c r="RCD934" s="14"/>
      <c r="RCE934" s="14"/>
      <c r="RCF934" s="14"/>
      <c r="RCG934" s="14"/>
      <c r="RCH934" s="14"/>
      <c r="RCI934" s="14"/>
      <c r="RCJ934" s="14"/>
      <c r="RCK934" s="14"/>
      <c r="RCL934" s="14"/>
      <c r="RCM934" s="14"/>
      <c r="RCN934" s="14"/>
      <c r="RCO934" s="14"/>
      <c r="RCP934" s="14"/>
      <c r="RCQ934" s="14"/>
      <c r="RCR934" s="14"/>
      <c r="RCS934" s="14"/>
      <c r="RCT934" s="14"/>
      <c r="RCU934" s="14"/>
      <c r="RCV934" s="14"/>
      <c r="RCW934" s="14"/>
      <c r="RCX934" s="14"/>
      <c r="RCY934" s="14"/>
      <c r="RCZ934" s="14"/>
      <c r="RDA934" s="14"/>
      <c r="RDB934" s="14"/>
      <c r="RDC934" s="14"/>
      <c r="RDD934" s="14"/>
      <c r="RDE934" s="14"/>
      <c r="RDF934" s="14"/>
      <c r="RDG934" s="14"/>
      <c r="RDH934" s="14"/>
      <c r="RDI934" s="14"/>
      <c r="RDJ934" s="14"/>
      <c r="RDK934" s="14"/>
      <c r="RDL934" s="14"/>
      <c r="RDM934" s="14"/>
      <c r="RDN934" s="14"/>
      <c r="RDO934" s="14"/>
      <c r="RDP934" s="14"/>
      <c r="RDQ934" s="14"/>
      <c r="RDR934" s="14"/>
      <c r="RDS934" s="14"/>
      <c r="RDT934" s="14"/>
      <c r="RDU934" s="14"/>
      <c r="RDV934" s="14"/>
      <c r="RDW934" s="14"/>
      <c r="RDX934" s="14"/>
      <c r="RDY934" s="14"/>
      <c r="RDZ934" s="14"/>
      <c r="REA934" s="14"/>
      <c r="REB934" s="14"/>
      <c r="REC934" s="14"/>
      <c r="RED934" s="14"/>
      <c r="REE934" s="14"/>
      <c r="REF934" s="14"/>
      <c r="REG934" s="14"/>
      <c r="REH934" s="14"/>
      <c r="REI934" s="14"/>
      <c r="REJ934" s="14"/>
      <c r="REK934" s="14"/>
      <c r="REL934" s="14"/>
      <c r="REM934" s="14"/>
      <c r="REN934" s="14"/>
      <c r="REO934" s="14"/>
      <c r="REP934" s="14"/>
      <c r="REQ934" s="14"/>
      <c r="RER934" s="14"/>
      <c r="RES934" s="14"/>
      <c r="RET934" s="14"/>
      <c r="REU934" s="14"/>
      <c r="REV934" s="14"/>
      <c r="REW934" s="14"/>
      <c r="REX934" s="14"/>
      <c r="REY934" s="14"/>
      <c r="REZ934" s="14"/>
      <c r="RFA934" s="14"/>
      <c r="RFB934" s="14"/>
      <c r="RFC934" s="14"/>
      <c r="RFD934" s="14"/>
      <c r="RFE934" s="14"/>
      <c r="RFF934" s="14"/>
      <c r="RFG934" s="14"/>
      <c r="RFH934" s="14"/>
      <c r="RFI934" s="14"/>
      <c r="RFJ934" s="14"/>
      <c r="RFK934" s="14"/>
      <c r="RFL934" s="14"/>
      <c r="RFM934" s="14"/>
      <c r="RFN934" s="14"/>
      <c r="RFO934" s="14"/>
      <c r="RFP934" s="14"/>
      <c r="RFQ934" s="14"/>
      <c r="RFR934" s="14"/>
      <c r="RFS934" s="14"/>
      <c r="RFT934" s="14"/>
      <c r="RFU934" s="14"/>
      <c r="RFV934" s="14"/>
      <c r="RFW934" s="14"/>
      <c r="RFX934" s="14"/>
      <c r="RFY934" s="14"/>
      <c r="RFZ934" s="14"/>
      <c r="RGA934" s="14"/>
      <c r="RGB934" s="14"/>
      <c r="RGC934" s="14"/>
      <c r="RGD934" s="14"/>
      <c r="RGE934" s="14"/>
      <c r="RGF934" s="14"/>
      <c r="RGG934" s="14"/>
      <c r="RGH934" s="14"/>
      <c r="RGI934" s="14"/>
      <c r="RGJ934" s="14"/>
      <c r="RGK934" s="14"/>
      <c r="RGL934" s="14"/>
      <c r="RGM934" s="14"/>
      <c r="RGN934" s="14"/>
      <c r="RGO934" s="14"/>
      <c r="RGP934" s="14"/>
      <c r="RGQ934" s="14"/>
      <c r="RGR934" s="14"/>
      <c r="RGS934" s="14"/>
      <c r="RGT934" s="14"/>
      <c r="RGU934" s="14"/>
      <c r="RGV934" s="14"/>
      <c r="RGW934" s="14"/>
      <c r="RGX934" s="14"/>
      <c r="RGY934" s="14"/>
      <c r="RGZ934" s="14"/>
      <c r="RHA934" s="14"/>
      <c r="RHB934" s="14"/>
      <c r="RHC934" s="14"/>
      <c r="RHD934" s="14"/>
      <c r="RHE934" s="14"/>
      <c r="RHF934" s="14"/>
      <c r="RHG934" s="14"/>
      <c r="RHH934" s="14"/>
      <c r="RHI934" s="14"/>
      <c r="RHJ934" s="14"/>
      <c r="RHK934" s="14"/>
      <c r="RHL934" s="14"/>
      <c r="RHM934" s="14"/>
      <c r="RHN934" s="14"/>
      <c r="RHO934" s="14"/>
      <c r="RHP934" s="14"/>
      <c r="RHQ934" s="14"/>
      <c r="RHR934" s="14"/>
      <c r="RHS934" s="14"/>
      <c r="RHT934" s="14"/>
      <c r="RHU934" s="14"/>
      <c r="RHV934" s="14"/>
      <c r="RHW934" s="14"/>
      <c r="RHX934" s="14"/>
      <c r="RHY934" s="14"/>
      <c r="RHZ934" s="14"/>
      <c r="RIA934" s="14"/>
      <c r="RIB934" s="14"/>
      <c r="RIC934" s="14"/>
      <c r="RID934" s="14"/>
      <c r="RIE934" s="14"/>
      <c r="RIF934" s="14"/>
      <c r="RIG934" s="14"/>
      <c r="RIH934" s="14"/>
      <c r="RII934" s="14"/>
      <c r="RIJ934" s="14"/>
      <c r="RIK934" s="14"/>
      <c r="RIL934" s="14"/>
      <c r="RIM934" s="14"/>
      <c r="RIN934" s="14"/>
      <c r="RIO934" s="14"/>
      <c r="RIP934" s="14"/>
      <c r="RIQ934" s="14"/>
      <c r="RIR934" s="14"/>
      <c r="RIS934" s="14"/>
      <c r="RIT934" s="14"/>
      <c r="RIU934" s="14"/>
      <c r="RIV934" s="14"/>
      <c r="RIW934" s="14"/>
      <c r="RIX934" s="14"/>
      <c r="RIY934" s="14"/>
      <c r="RIZ934" s="14"/>
      <c r="RJA934" s="14"/>
      <c r="RJB934" s="14"/>
      <c r="RJC934" s="14"/>
      <c r="RJD934" s="14"/>
      <c r="RJE934" s="14"/>
      <c r="RJF934" s="14"/>
      <c r="RJG934" s="14"/>
      <c r="RJH934" s="14"/>
      <c r="RJI934" s="14"/>
      <c r="RJJ934" s="14"/>
      <c r="RJK934" s="14"/>
      <c r="RJL934" s="14"/>
      <c r="RJM934" s="14"/>
      <c r="RJN934" s="14"/>
      <c r="RJO934" s="14"/>
      <c r="RJP934" s="14"/>
      <c r="RJQ934" s="14"/>
      <c r="RJR934" s="14"/>
      <c r="RJS934" s="14"/>
      <c r="RJT934" s="14"/>
      <c r="RJU934" s="14"/>
      <c r="RJV934" s="14"/>
      <c r="RJW934" s="14"/>
      <c r="RJX934" s="14"/>
      <c r="RJY934" s="14"/>
      <c r="RJZ934" s="14"/>
      <c r="RKA934" s="14"/>
      <c r="RKB934" s="14"/>
      <c r="RKC934" s="14"/>
      <c r="RKD934" s="14"/>
      <c r="RKE934" s="14"/>
      <c r="RKF934" s="14"/>
      <c r="RKG934" s="14"/>
      <c r="RKH934" s="14"/>
      <c r="RKI934" s="14"/>
      <c r="RKJ934" s="14"/>
      <c r="RKK934" s="14"/>
      <c r="RKL934" s="14"/>
      <c r="RKM934" s="14"/>
      <c r="RKN934" s="14"/>
      <c r="RKO934" s="14"/>
      <c r="RKP934" s="14"/>
      <c r="RKQ934" s="14"/>
      <c r="RKR934" s="14"/>
      <c r="RKS934" s="14"/>
      <c r="RKT934" s="14"/>
      <c r="RKU934" s="14"/>
      <c r="RKV934" s="14"/>
      <c r="RKW934" s="14"/>
      <c r="RKX934" s="14"/>
      <c r="RKY934" s="14"/>
      <c r="RKZ934" s="14"/>
      <c r="RLA934" s="14"/>
      <c r="RLB934" s="14"/>
      <c r="RLC934" s="14"/>
      <c r="RLD934" s="14"/>
      <c r="RLE934" s="14"/>
      <c r="RLF934" s="14"/>
      <c r="RLG934" s="14"/>
      <c r="RLH934" s="14"/>
      <c r="RLI934" s="14"/>
      <c r="RLJ934" s="14"/>
      <c r="RLK934" s="14"/>
      <c r="RLL934" s="14"/>
      <c r="RLM934" s="14"/>
      <c r="RLN934" s="14"/>
      <c r="RLO934" s="14"/>
      <c r="RLP934" s="14"/>
      <c r="RLQ934" s="14"/>
      <c r="RLR934" s="14"/>
      <c r="RLS934" s="14"/>
      <c r="RLT934" s="14"/>
      <c r="RLU934" s="14"/>
      <c r="RLV934" s="14"/>
      <c r="RLW934" s="14"/>
      <c r="RLX934" s="14"/>
      <c r="RLY934" s="14"/>
      <c r="RLZ934" s="14"/>
      <c r="RMA934" s="14"/>
      <c r="RMB934" s="14"/>
      <c r="RMC934" s="14"/>
      <c r="RMD934" s="14"/>
      <c r="RME934" s="14"/>
      <c r="RMF934" s="14"/>
      <c r="RMG934" s="14"/>
      <c r="RMH934" s="14"/>
      <c r="RMI934" s="14"/>
      <c r="RMJ934" s="14"/>
      <c r="RMK934" s="14"/>
      <c r="RML934" s="14"/>
      <c r="RMM934" s="14"/>
      <c r="RMN934" s="14"/>
      <c r="RMO934" s="14"/>
      <c r="RMP934" s="14"/>
      <c r="RMQ934" s="14"/>
      <c r="RMR934" s="14"/>
      <c r="RMS934" s="14"/>
      <c r="RMT934" s="14"/>
      <c r="RMU934" s="14"/>
      <c r="RMV934" s="14"/>
      <c r="RMW934" s="14"/>
      <c r="RMX934" s="14"/>
      <c r="RMY934" s="14"/>
      <c r="RMZ934" s="14"/>
      <c r="RNA934" s="14"/>
      <c r="RNB934" s="14"/>
      <c r="RNC934" s="14"/>
      <c r="RND934" s="14"/>
      <c r="RNE934" s="14"/>
      <c r="RNF934" s="14"/>
      <c r="RNG934" s="14"/>
      <c r="RNH934" s="14"/>
      <c r="RNI934" s="14"/>
      <c r="RNJ934" s="14"/>
      <c r="RNK934" s="14"/>
      <c r="RNL934" s="14"/>
      <c r="RNM934" s="14"/>
      <c r="RNN934" s="14"/>
      <c r="RNO934" s="14"/>
      <c r="RNP934" s="14"/>
      <c r="RNQ934" s="14"/>
      <c r="RNR934" s="14"/>
      <c r="RNS934" s="14"/>
      <c r="RNT934" s="14"/>
      <c r="RNU934" s="14"/>
      <c r="RNV934" s="14"/>
      <c r="RNW934" s="14"/>
      <c r="RNX934" s="14"/>
      <c r="RNY934" s="14"/>
      <c r="RNZ934" s="14"/>
      <c r="ROA934" s="14"/>
      <c r="ROB934" s="14"/>
      <c r="ROC934" s="14"/>
      <c r="ROD934" s="14"/>
      <c r="ROE934" s="14"/>
      <c r="ROF934" s="14"/>
      <c r="ROG934" s="14"/>
      <c r="ROH934" s="14"/>
      <c r="ROI934" s="14"/>
      <c r="ROJ934" s="14"/>
      <c r="ROK934" s="14"/>
      <c r="ROL934" s="14"/>
      <c r="ROM934" s="14"/>
      <c r="RON934" s="14"/>
      <c r="ROO934" s="14"/>
      <c r="ROP934" s="14"/>
      <c r="ROQ934" s="14"/>
      <c r="ROR934" s="14"/>
      <c r="ROS934" s="14"/>
      <c r="ROT934" s="14"/>
      <c r="ROU934" s="14"/>
      <c r="ROV934" s="14"/>
      <c r="ROW934" s="14"/>
      <c r="ROX934" s="14"/>
      <c r="ROY934" s="14"/>
      <c r="ROZ934" s="14"/>
      <c r="RPA934" s="14"/>
      <c r="RPB934" s="14"/>
      <c r="RPC934" s="14"/>
      <c r="RPD934" s="14"/>
      <c r="RPE934" s="14"/>
      <c r="RPF934" s="14"/>
      <c r="RPG934" s="14"/>
      <c r="RPH934" s="14"/>
      <c r="RPI934" s="14"/>
      <c r="RPJ934" s="14"/>
      <c r="RPK934" s="14"/>
      <c r="RPL934" s="14"/>
      <c r="RPM934" s="14"/>
      <c r="RPN934" s="14"/>
      <c r="RPO934" s="14"/>
      <c r="RPP934" s="14"/>
      <c r="RPQ934" s="14"/>
      <c r="RPR934" s="14"/>
      <c r="RPS934" s="14"/>
      <c r="RPT934" s="14"/>
      <c r="RPU934" s="14"/>
      <c r="RPV934" s="14"/>
      <c r="RPW934" s="14"/>
      <c r="RPX934" s="14"/>
      <c r="RPY934" s="14"/>
      <c r="RPZ934" s="14"/>
      <c r="RQA934" s="14"/>
      <c r="RQB934" s="14"/>
      <c r="RQC934" s="14"/>
      <c r="RQD934" s="14"/>
      <c r="RQE934" s="14"/>
      <c r="RQF934" s="14"/>
      <c r="RQG934" s="14"/>
      <c r="RQH934" s="14"/>
      <c r="RQI934" s="14"/>
      <c r="RQJ934" s="14"/>
      <c r="RQK934" s="14"/>
      <c r="RQL934" s="14"/>
      <c r="RQM934" s="14"/>
      <c r="RQN934" s="14"/>
      <c r="RQO934" s="14"/>
      <c r="RQP934" s="14"/>
      <c r="RQQ934" s="14"/>
      <c r="RQR934" s="14"/>
      <c r="RQS934" s="14"/>
      <c r="RQT934" s="14"/>
      <c r="RQU934" s="14"/>
      <c r="RQV934" s="14"/>
      <c r="RQW934" s="14"/>
      <c r="RQX934" s="14"/>
      <c r="RQY934" s="14"/>
      <c r="RQZ934" s="14"/>
      <c r="RRA934" s="14"/>
      <c r="RRB934" s="14"/>
      <c r="RRC934" s="14"/>
      <c r="RRD934" s="14"/>
      <c r="RRE934" s="14"/>
      <c r="RRF934" s="14"/>
      <c r="RRG934" s="14"/>
      <c r="RRH934" s="14"/>
      <c r="RRI934" s="14"/>
      <c r="RRJ934" s="14"/>
      <c r="RRK934" s="14"/>
      <c r="RRL934" s="14"/>
      <c r="RRM934" s="14"/>
      <c r="RRN934" s="14"/>
      <c r="RRO934" s="14"/>
      <c r="RRP934" s="14"/>
      <c r="RRQ934" s="14"/>
      <c r="RRR934" s="14"/>
      <c r="RRS934" s="14"/>
      <c r="RRT934" s="14"/>
      <c r="RRU934" s="14"/>
      <c r="RRV934" s="14"/>
      <c r="RRW934" s="14"/>
      <c r="RRX934" s="14"/>
      <c r="RRY934" s="14"/>
      <c r="RRZ934" s="14"/>
      <c r="RSA934" s="14"/>
      <c r="RSB934" s="14"/>
      <c r="RSC934" s="14"/>
      <c r="RSD934" s="14"/>
      <c r="RSE934" s="14"/>
      <c r="RSF934" s="14"/>
      <c r="RSG934" s="14"/>
      <c r="RSH934" s="14"/>
      <c r="RSI934" s="14"/>
      <c r="RSJ934" s="14"/>
      <c r="RSK934" s="14"/>
      <c r="RSL934" s="14"/>
      <c r="RSM934" s="14"/>
      <c r="RSN934" s="14"/>
      <c r="RSO934" s="14"/>
      <c r="RSP934" s="14"/>
      <c r="RSQ934" s="14"/>
      <c r="RSR934" s="14"/>
      <c r="RSS934" s="14"/>
      <c r="RST934" s="14"/>
      <c r="RSU934" s="14"/>
      <c r="RSV934" s="14"/>
      <c r="RSW934" s="14"/>
      <c r="RSX934" s="14"/>
      <c r="RSY934" s="14"/>
      <c r="RSZ934" s="14"/>
      <c r="RTA934" s="14"/>
      <c r="RTB934" s="14"/>
      <c r="RTC934" s="14"/>
      <c r="RTD934" s="14"/>
      <c r="RTE934" s="14"/>
      <c r="RTF934" s="14"/>
      <c r="RTG934" s="14"/>
      <c r="RTH934" s="14"/>
      <c r="RTI934" s="14"/>
      <c r="RTJ934" s="14"/>
      <c r="RTK934" s="14"/>
      <c r="RTL934" s="14"/>
      <c r="RTM934" s="14"/>
      <c r="RTN934" s="14"/>
      <c r="RTO934" s="14"/>
      <c r="RTP934" s="14"/>
      <c r="RTQ934" s="14"/>
      <c r="RTR934" s="14"/>
      <c r="RTS934" s="14"/>
      <c r="RTT934" s="14"/>
      <c r="RTU934" s="14"/>
      <c r="RTV934" s="14"/>
      <c r="RTW934" s="14"/>
      <c r="RTX934" s="14"/>
      <c r="RTY934" s="14"/>
      <c r="RTZ934" s="14"/>
      <c r="RUA934" s="14"/>
      <c r="RUB934" s="14"/>
      <c r="RUC934" s="14"/>
      <c r="RUD934" s="14"/>
      <c r="RUE934" s="14"/>
      <c r="RUF934" s="14"/>
      <c r="RUG934" s="14"/>
      <c r="RUH934" s="14"/>
      <c r="RUI934" s="14"/>
      <c r="RUJ934" s="14"/>
      <c r="RUK934" s="14"/>
      <c r="RUL934" s="14"/>
      <c r="RUM934" s="14"/>
      <c r="RUN934" s="14"/>
      <c r="RUO934" s="14"/>
      <c r="RUP934" s="14"/>
      <c r="RUQ934" s="14"/>
      <c r="RUR934" s="14"/>
      <c r="RUS934" s="14"/>
      <c r="RUT934" s="14"/>
      <c r="RUU934" s="14"/>
      <c r="RUV934" s="14"/>
      <c r="RUW934" s="14"/>
      <c r="RUX934" s="14"/>
      <c r="RUY934" s="14"/>
      <c r="RUZ934" s="14"/>
      <c r="RVA934" s="14"/>
      <c r="RVB934" s="14"/>
      <c r="RVC934" s="14"/>
      <c r="RVD934" s="14"/>
      <c r="RVE934" s="14"/>
      <c r="RVF934" s="14"/>
      <c r="RVG934" s="14"/>
      <c r="RVH934" s="14"/>
      <c r="RVI934" s="14"/>
      <c r="RVJ934" s="14"/>
      <c r="RVK934" s="14"/>
      <c r="RVL934" s="14"/>
      <c r="RVM934" s="14"/>
      <c r="RVN934" s="14"/>
      <c r="RVO934" s="14"/>
      <c r="RVP934" s="14"/>
      <c r="RVQ934" s="14"/>
      <c r="RVR934" s="14"/>
      <c r="RVS934" s="14"/>
      <c r="RVT934" s="14"/>
      <c r="RVU934" s="14"/>
      <c r="RVV934" s="14"/>
      <c r="RVW934" s="14"/>
      <c r="RVX934" s="14"/>
      <c r="RVY934" s="14"/>
      <c r="RVZ934" s="14"/>
      <c r="RWA934" s="14"/>
      <c r="RWB934" s="14"/>
      <c r="RWC934" s="14"/>
      <c r="RWD934" s="14"/>
      <c r="RWE934" s="14"/>
      <c r="RWF934" s="14"/>
      <c r="RWG934" s="14"/>
      <c r="RWH934" s="14"/>
      <c r="RWI934" s="14"/>
      <c r="RWJ934" s="14"/>
      <c r="RWK934" s="14"/>
      <c r="RWL934" s="14"/>
      <c r="RWM934" s="14"/>
      <c r="RWN934" s="14"/>
      <c r="RWO934" s="14"/>
      <c r="RWP934" s="14"/>
      <c r="RWQ934" s="14"/>
      <c r="RWR934" s="14"/>
      <c r="RWS934" s="14"/>
      <c r="RWT934" s="14"/>
      <c r="RWU934" s="14"/>
      <c r="RWV934" s="14"/>
      <c r="RWW934" s="14"/>
      <c r="RWX934" s="14"/>
      <c r="RWY934" s="14"/>
      <c r="RWZ934" s="14"/>
      <c r="RXA934" s="14"/>
      <c r="RXB934" s="14"/>
      <c r="RXC934" s="14"/>
      <c r="RXD934" s="14"/>
      <c r="RXE934" s="14"/>
      <c r="RXF934" s="14"/>
      <c r="RXG934" s="14"/>
      <c r="RXH934" s="14"/>
      <c r="RXI934" s="14"/>
      <c r="RXJ934" s="14"/>
      <c r="RXK934" s="14"/>
      <c r="RXL934" s="14"/>
      <c r="RXM934" s="14"/>
      <c r="RXN934" s="14"/>
      <c r="RXO934" s="14"/>
      <c r="RXP934" s="14"/>
      <c r="RXQ934" s="14"/>
      <c r="RXR934" s="14"/>
      <c r="RXS934" s="14"/>
      <c r="RXT934" s="14"/>
      <c r="RXU934" s="14"/>
      <c r="RXV934" s="14"/>
      <c r="RXW934" s="14"/>
      <c r="RXX934" s="14"/>
      <c r="RXY934" s="14"/>
      <c r="RXZ934" s="14"/>
      <c r="RYA934" s="14"/>
      <c r="RYB934" s="14"/>
      <c r="RYC934" s="14"/>
      <c r="RYD934" s="14"/>
      <c r="RYE934" s="14"/>
      <c r="RYF934" s="14"/>
      <c r="RYG934" s="14"/>
      <c r="RYH934" s="14"/>
      <c r="RYI934" s="14"/>
      <c r="RYJ934" s="14"/>
      <c r="RYK934" s="14"/>
      <c r="RYL934" s="14"/>
      <c r="RYM934" s="14"/>
      <c r="RYN934" s="14"/>
      <c r="RYO934" s="14"/>
      <c r="RYP934" s="14"/>
      <c r="RYQ934" s="14"/>
      <c r="RYR934" s="14"/>
      <c r="RYS934" s="14"/>
      <c r="RYT934" s="14"/>
      <c r="RYU934" s="14"/>
      <c r="RYV934" s="14"/>
      <c r="RYW934" s="14"/>
      <c r="RYX934" s="14"/>
      <c r="RYY934" s="14"/>
      <c r="RYZ934" s="14"/>
      <c r="RZA934" s="14"/>
      <c r="RZB934" s="14"/>
      <c r="RZC934" s="14"/>
      <c r="RZD934" s="14"/>
      <c r="RZE934" s="14"/>
      <c r="RZF934" s="14"/>
      <c r="RZG934" s="14"/>
      <c r="RZH934" s="14"/>
      <c r="RZI934" s="14"/>
      <c r="RZJ934" s="14"/>
      <c r="RZK934" s="14"/>
      <c r="RZL934" s="14"/>
      <c r="RZM934" s="14"/>
      <c r="RZN934" s="14"/>
      <c r="RZO934" s="14"/>
      <c r="RZP934" s="14"/>
      <c r="RZQ934" s="14"/>
      <c r="RZR934" s="14"/>
      <c r="RZS934" s="14"/>
      <c r="RZT934" s="14"/>
      <c r="RZU934" s="14"/>
      <c r="RZV934" s="14"/>
      <c r="RZW934" s="14"/>
      <c r="RZX934" s="14"/>
      <c r="RZY934" s="14"/>
      <c r="RZZ934" s="14"/>
      <c r="SAA934" s="14"/>
      <c r="SAB934" s="14"/>
      <c r="SAC934" s="14"/>
      <c r="SAD934" s="14"/>
      <c r="SAE934" s="14"/>
      <c r="SAF934" s="14"/>
      <c r="SAG934" s="14"/>
      <c r="SAH934" s="14"/>
      <c r="SAI934" s="14"/>
      <c r="SAJ934" s="14"/>
      <c r="SAK934" s="14"/>
      <c r="SAL934" s="14"/>
      <c r="SAM934" s="14"/>
      <c r="SAN934" s="14"/>
      <c r="SAO934" s="14"/>
      <c r="SAP934" s="14"/>
      <c r="SAQ934" s="14"/>
      <c r="SAR934" s="14"/>
      <c r="SAS934" s="14"/>
      <c r="SAT934" s="14"/>
      <c r="SAU934" s="14"/>
      <c r="SAV934" s="14"/>
      <c r="SAW934" s="14"/>
      <c r="SAX934" s="14"/>
      <c r="SAY934" s="14"/>
      <c r="SAZ934" s="14"/>
      <c r="SBA934" s="14"/>
      <c r="SBB934" s="14"/>
      <c r="SBC934" s="14"/>
      <c r="SBD934" s="14"/>
      <c r="SBE934" s="14"/>
      <c r="SBF934" s="14"/>
      <c r="SBG934" s="14"/>
      <c r="SBH934" s="14"/>
      <c r="SBI934" s="14"/>
      <c r="SBJ934" s="14"/>
      <c r="SBK934" s="14"/>
      <c r="SBL934" s="14"/>
      <c r="SBM934" s="14"/>
      <c r="SBN934" s="14"/>
      <c r="SBO934" s="14"/>
      <c r="SBP934" s="14"/>
      <c r="SBQ934" s="14"/>
      <c r="SBR934" s="14"/>
      <c r="SBS934" s="14"/>
      <c r="SBT934" s="14"/>
      <c r="SBU934" s="14"/>
      <c r="SBV934" s="14"/>
      <c r="SBW934" s="14"/>
      <c r="SBX934" s="14"/>
      <c r="SBY934" s="14"/>
      <c r="SBZ934" s="14"/>
      <c r="SCA934" s="14"/>
      <c r="SCB934" s="14"/>
      <c r="SCC934" s="14"/>
      <c r="SCD934" s="14"/>
      <c r="SCE934" s="14"/>
      <c r="SCF934" s="14"/>
      <c r="SCG934" s="14"/>
      <c r="SCH934" s="14"/>
      <c r="SCI934" s="14"/>
      <c r="SCJ934" s="14"/>
      <c r="SCK934" s="14"/>
      <c r="SCL934" s="14"/>
      <c r="SCM934" s="14"/>
      <c r="SCN934" s="14"/>
      <c r="SCO934" s="14"/>
      <c r="SCP934" s="14"/>
      <c r="SCQ934" s="14"/>
      <c r="SCR934" s="14"/>
      <c r="SCS934" s="14"/>
      <c r="SCT934" s="14"/>
      <c r="SCU934" s="14"/>
      <c r="SCV934" s="14"/>
      <c r="SCW934" s="14"/>
      <c r="SCX934" s="14"/>
      <c r="SCY934" s="14"/>
      <c r="SCZ934" s="14"/>
      <c r="SDA934" s="14"/>
      <c r="SDB934" s="14"/>
      <c r="SDC934" s="14"/>
      <c r="SDD934" s="14"/>
      <c r="SDE934" s="14"/>
      <c r="SDF934" s="14"/>
      <c r="SDG934" s="14"/>
      <c r="SDH934" s="14"/>
      <c r="SDI934" s="14"/>
      <c r="SDJ934" s="14"/>
      <c r="SDK934" s="14"/>
      <c r="SDL934" s="14"/>
      <c r="SDM934" s="14"/>
      <c r="SDN934" s="14"/>
      <c r="SDO934" s="14"/>
      <c r="SDP934" s="14"/>
      <c r="SDQ934" s="14"/>
      <c r="SDR934" s="14"/>
      <c r="SDS934" s="14"/>
      <c r="SDT934" s="14"/>
      <c r="SDU934" s="14"/>
      <c r="SDV934" s="14"/>
      <c r="SDW934" s="14"/>
      <c r="SDX934" s="14"/>
      <c r="SDY934" s="14"/>
      <c r="SDZ934" s="14"/>
      <c r="SEA934" s="14"/>
      <c r="SEB934" s="14"/>
      <c r="SEC934" s="14"/>
      <c r="SED934" s="14"/>
      <c r="SEE934" s="14"/>
      <c r="SEF934" s="14"/>
      <c r="SEG934" s="14"/>
      <c r="SEH934" s="14"/>
      <c r="SEI934" s="14"/>
      <c r="SEJ934" s="14"/>
      <c r="SEK934" s="14"/>
      <c r="SEL934" s="14"/>
      <c r="SEM934" s="14"/>
      <c r="SEN934" s="14"/>
      <c r="SEO934" s="14"/>
      <c r="SEP934" s="14"/>
      <c r="SEQ934" s="14"/>
      <c r="SER934" s="14"/>
      <c r="SES934" s="14"/>
      <c r="SET934" s="14"/>
      <c r="SEU934" s="14"/>
      <c r="SEV934" s="14"/>
      <c r="SEW934" s="14"/>
      <c r="SEX934" s="14"/>
      <c r="SEY934" s="14"/>
      <c r="SEZ934" s="14"/>
      <c r="SFA934" s="14"/>
      <c r="SFB934" s="14"/>
      <c r="SFC934" s="14"/>
      <c r="SFD934" s="14"/>
      <c r="SFE934" s="14"/>
      <c r="SFF934" s="14"/>
      <c r="SFG934" s="14"/>
      <c r="SFH934" s="14"/>
      <c r="SFI934" s="14"/>
      <c r="SFJ934" s="14"/>
      <c r="SFK934" s="14"/>
      <c r="SFL934" s="14"/>
      <c r="SFM934" s="14"/>
      <c r="SFN934" s="14"/>
      <c r="SFO934" s="14"/>
      <c r="SFP934" s="14"/>
      <c r="SFQ934" s="14"/>
      <c r="SFR934" s="14"/>
      <c r="SFS934" s="14"/>
      <c r="SFT934" s="14"/>
      <c r="SFU934" s="14"/>
      <c r="SFV934" s="14"/>
      <c r="SFW934" s="14"/>
      <c r="SFX934" s="14"/>
      <c r="SFY934" s="14"/>
      <c r="SFZ934" s="14"/>
      <c r="SGA934" s="14"/>
      <c r="SGB934" s="14"/>
      <c r="SGC934" s="14"/>
      <c r="SGD934" s="14"/>
      <c r="SGE934" s="14"/>
      <c r="SGF934" s="14"/>
      <c r="SGG934" s="14"/>
      <c r="SGH934" s="14"/>
      <c r="SGI934" s="14"/>
      <c r="SGJ934" s="14"/>
      <c r="SGK934" s="14"/>
      <c r="SGL934" s="14"/>
      <c r="SGM934" s="14"/>
      <c r="SGN934" s="14"/>
      <c r="SGO934" s="14"/>
      <c r="SGP934" s="14"/>
      <c r="SGQ934" s="14"/>
      <c r="SGR934" s="14"/>
      <c r="SGS934" s="14"/>
      <c r="SGT934" s="14"/>
      <c r="SGU934" s="14"/>
      <c r="SGV934" s="14"/>
      <c r="SGW934" s="14"/>
      <c r="SGX934" s="14"/>
      <c r="SGY934" s="14"/>
      <c r="SGZ934" s="14"/>
      <c r="SHA934" s="14"/>
      <c r="SHB934" s="14"/>
      <c r="SHC934" s="14"/>
      <c r="SHD934" s="14"/>
      <c r="SHE934" s="14"/>
      <c r="SHF934" s="14"/>
      <c r="SHG934" s="14"/>
      <c r="SHH934" s="14"/>
      <c r="SHI934" s="14"/>
      <c r="SHJ934" s="14"/>
      <c r="SHK934" s="14"/>
      <c r="SHL934" s="14"/>
      <c r="SHM934" s="14"/>
      <c r="SHN934" s="14"/>
      <c r="SHO934" s="14"/>
      <c r="SHP934" s="14"/>
      <c r="SHQ934" s="14"/>
      <c r="SHR934" s="14"/>
      <c r="SHS934" s="14"/>
      <c r="SHT934" s="14"/>
      <c r="SHU934" s="14"/>
      <c r="SHV934" s="14"/>
      <c r="SHW934" s="14"/>
      <c r="SHX934" s="14"/>
      <c r="SHY934" s="14"/>
      <c r="SHZ934" s="14"/>
      <c r="SIA934" s="14"/>
      <c r="SIB934" s="14"/>
      <c r="SIC934" s="14"/>
      <c r="SID934" s="14"/>
      <c r="SIE934" s="14"/>
      <c r="SIF934" s="14"/>
      <c r="SIG934" s="14"/>
      <c r="SIH934" s="14"/>
      <c r="SII934" s="14"/>
      <c r="SIJ934" s="14"/>
      <c r="SIK934" s="14"/>
      <c r="SIL934" s="14"/>
      <c r="SIM934" s="14"/>
      <c r="SIN934" s="14"/>
      <c r="SIO934" s="14"/>
      <c r="SIP934" s="14"/>
      <c r="SIQ934" s="14"/>
      <c r="SIR934" s="14"/>
      <c r="SIS934" s="14"/>
      <c r="SIT934" s="14"/>
      <c r="SIU934" s="14"/>
      <c r="SIV934" s="14"/>
      <c r="SIW934" s="14"/>
      <c r="SIX934" s="14"/>
      <c r="SIY934" s="14"/>
      <c r="SIZ934" s="14"/>
      <c r="SJA934" s="14"/>
      <c r="SJB934" s="14"/>
      <c r="SJC934" s="14"/>
      <c r="SJD934" s="14"/>
      <c r="SJE934" s="14"/>
      <c r="SJF934" s="14"/>
      <c r="SJG934" s="14"/>
      <c r="SJH934" s="14"/>
      <c r="SJI934" s="14"/>
      <c r="SJJ934" s="14"/>
      <c r="SJK934" s="14"/>
      <c r="SJL934" s="14"/>
      <c r="SJM934" s="14"/>
      <c r="SJN934" s="14"/>
      <c r="SJO934" s="14"/>
      <c r="SJP934" s="14"/>
      <c r="SJQ934" s="14"/>
      <c r="SJR934" s="14"/>
      <c r="SJS934" s="14"/>
      <c r="SJT934" s="14"/>
      <c r="SJU934" s="14"/>
      <c r="SJV934" s="14"/>
      <c r="SJW934" s="14"/>
      <c r="SJX934" s="14"/>
      <c r="SJY934" s="14"/>
      <c r="SJZ934" s="14"/>
      <c r="SKA934" s="14"/>
      <c r="SKB934" s="14"/>
      <c r="SKC934" s="14"/>
      <c r="SKD934" s="14"/>
      <c r="SKE934" s="14"/>
      <c r="SKF934" s="14"/>
      <c r="SKG934" s="14"/>
      <c r="SKH934" s="14"/>
      <c r="SKI934" s="14"/>
      <c r="SKJ934" s="14"/>
      <c r="SKK934" s="14"/>
      <c r="SKL934" s="14"/>
      <c r="SKM934" s="14"/>
      <c r="SKN934" s="14"/>
      <c r="SKO934" s="14"/>
      <c r="SKP934" s="14"/>
      <c r="SKQ934" s="14"/>
      <c r="SKR934" s="14"/>
      <c r="SKS934" s="14"/>
      <c r="SKT934" s="14"/>
      <c r="SKU934" s="14"/>
      <c r="SKV934" s="14"/>
      <c r="SKW934" s="14"/>
      <c r="SKX934" s="14"/>
      <c r="SKY934" s="14"/>
      <c r="SKZ934" s="14"/>
      <c r="SLA934" s="14"/>
      <c r="SLB934" s="14"/>
      <c r="SLC934" s="14"/>
      <c r="SLD934" s="14"/>
      <c r="SLE934" s="14"/>
      <c r="SLF934" s="14"/>
      <c r="SLG934" s="14"/>
      <c r="SLH934" s="14"/>
      <c r="SLI934" s="14"/>
      <c r="SLJ934" s="14"/>
      <c r="SLK934" s="14"/>
      <c r="SLL934" s="14"/>
      <c r="SLM934" s="14"/>
      <c r="SLN934" s="14"/>
      <c r="SLO934" s="14"/>
      <c r="SLP934" s="14"/>
      <c r="SLQ934" s="14"/>
      <c r="SLR934" s="14"/>
      <c r="SLS934" s="14"/>
      <c r="SLT934" s="14"/>
      <c r="SLU934" s="14"/>
      <c r="SLV934" s="14"/>
      <c r="SLW934" s="14"/>
      <c r="SLX934" s="14"/>
      <c r="SLY934" s="14"/>
      <c r="SLZ934" s="14"/>
      <c r="SMA934" s="14"/>
      <c r="SMB934" s="14"/>
      <c r="SMC934" s="14"/>
      <c r="SMD934" s="14"/>
      <c r="SME934" s="14"/>
      <c r="SMF934" s="14"/>
      <c r="SMG934" s="14"/>
      <c r="SMH934" s="14"/>
      <c r="SMI934" s="14"/>
      <c r="SMJ934" s="14"/>
      <c r="SMK934" s="14"/>
      <c r="SML934" s="14"/>
      <c r="SMM934" s="14"/>
      <c r="SMN934" s="14"/>
      <c r="SMO934" s="14"/>
      <c r="SMP934" s="14"/>
      <c r="SMQ934" s="14"/>
      <c r="SMR934" s="14"/>
      <c r="SMS934" s="14"/>
      <c r="SMT934" s="14"/>
      <c r="SMU934" s="14"/>
      <c r="SMV934" s="14"/>
      <c r="SMW934" s="14"/>
      <c r="SMX934" s="14"/>
      <c r="SMY934" s="14"/>
      <c r="SMZ934" s="14"/>
      <c r="SNA934" s="14"/>
      <c r="SNB934" s="14"/>
      <c r="SNC934" s="14"/>
      <c r="SND934" s="14"/>
      <c r="SNE934" s="14"/>
      <c r="SNF934" s="14"/>
      <c r="SNG934" s="14"/>
      <c r="SNH934" s="14"/>
      <c r="SNI934" s="14"/>
      <c r="SNJ934" s="14"/>
      <c r="SNK934" s="14"/>
      <c r="SNL934" s="14"/>
      <c r="SNM934" s="14"/>
      <c r="SNN934" s="14"/>
      <c r="SNO934" s="14"/>
      <c r="SNP934" s="14"/>
      <c r="SNQ934" s="14"/>
      <c r="SNR934" s="14"/>
      <c r="SNS934" s="14"/>
      <c r="SNT934" s="14"/>
      <c r="SNU934" s="14"/>
      <c r="SNV934" s="14"/>
      <c r="SNW934" s="14"/>
      <c r="SNX934" s="14"/>
      <c r="SNY934" s="14"/>
      <c r="SNZ934" s="14"/>
      <c r="SOA934" s="14"/>
      <c r="SOB934" s="14"/>
      <c r="SOC934" s="14"/>
      <c r="SOD934" s="14"/>
      <c r="SOE934" s="14"/>
      <c r="SOF934" s="14"/>
      <c r="SOG934" s="14"/>
      <c r="SOH934" s="14"/>
      <c r="SOI934" s="14"/>
      <c r="SOJ934" s="14"/>
      <c r="SOK934" s="14"/>
      <c r="SOL934" s="14"/>
      <c r="SOM934" s="14"/>
      <c r="SON934" s="14"/>
      <c r="SOO934" s="14"/>
      <c r="SOP934" s="14"/>
      <c r="SOQ934" s="14"/>
      <c r="SOR934" s="14"/>
      <c r="SOS934" s="14"/>
      <c r="SOT934" s="14"/>
      <c r="SOU934" s="14"/>
      <c r="SOV934" s="14"/>
      <c r="SOW934" s="14"/>
      <c r="SOX934" s="14"/>
      <c r="SOY934" s="14"/>
      <c r="SOZ934" s="14"/>
      <c r="SPA934" s="14"/>
      <c r="SPB934" s="14"/>
      <c r="SPC934" s="14"/>
      <c r="SPD934" s="14"/>
      <c r="SPE934" s="14"/>
      <c r="SPF934" s="14"/>
      <c r="SPG934" s="14"/>
      <c r="SPH934" s="14"/>
      <c r="SPI934" s="14"/>
      <c r="SPJ934" s="14"/>
      <c r="SPK934" s="14"/>
      <c r="SPL934" s="14"/>
      <c r="SPM934" s="14"/>
      <c r="SPN934" s="14"/>
      <c r="SPO934" s="14"/>
      <c r="SPP934" s="14"/>
      <c r="SPQ934" s="14"/>
      <c r="SPR934" s="14"/>
      <c r="SPS934" s="14"/>
      <c r="SPT934" s="14"/>
      <c r="SPU934" s="14"/>
      <c r="SPV934" s="14"/>
      <c r="SPW934" s="14"/>
      <c r="SPX934" s="14"/>
      <c r="SPY934" s="14"/>
      <c r="SPZ934" s="14"/>
      <c r="SQA934" s="14"/>
      <c r="SQB934" s="14"/>
      <c r="SQC934" s="14"/>
      <c r="SQD934" s="14"/>
      <c r="SQE934" s="14"/>
      <c r="SQF934" s="14"/>
      <c r="SQG934" s="14"/>
      <c r="SQH934" s="14"/>
      <c r="SQI934" s="14"/>
      <c r="SQJ934" s="14"/>
      <c r="SQK934" s="14"/>
      <c r="SQL934" s="14"/>
      <c r="SQM934" s="14"/>
      <c r="SQN934" s="14"/>
      <c r="SQO934" s="14"/>
      <c r="SQP934" s="14"/>
      <c r="SQQ934" s="14"/>
      <c r="SQR934" s="14"/>
      <c r="SQS934" s="14"/>
      <c r="SQT934" s="14"/>
      <c r="SQU934" s="14"/>
      <c r="SQV934" s="14"/>
      <c r="SQW934" s="14"/>
      <c r="SQX934" s="14"/>
      <c r="SQY934" s="14"/>
      <c r="SQZ934" s="14"/>
      <c r="SRA934" s="14"/>
      <c r="SRB934" s="14"/>
      <c r="SRC934" s="14"/>
      <c r="SRD934" s="14"/>
      <c r="SRE934" s="14"/>
      <c r="SRF934" s="14"/>
      <c r="SRG934" s="14"/>
      <c r="SRH934" s="14"/>
      <c r="SRI934" s="14"/>
      <c r="SRJ934" s="14"/>
      <c r="SRK934" s="14"/>
      <c r="SRL934" s="14"/>
      <c r="SRM934" s="14"/>
      <c r="SRN934" s="14"/>
      <c r="SRO934" s="14"/>
      <c r="SRP934" s="14"/>
      <c r="SRQ934" s="14"/>
      <c r="SRR934" s="14"/>
      <c r="SRS934" s="14"/>
      <c r="SRT934" s="14"/>
      <c r="SRU934" s="14"/>
      <c r="SRV934" s="14"/>
      <c r="SRW934" s="14"/>
      <c r="SRX934" s="14"/>
      <c r="SRY934" s="14"/>
      <c r="SRZ934" s="14"/>
      <c r="SSA934" s="14"/>
      <c r="SSB934" s="14"/>
      <c r="SSC934" s="14"/>
      <c r="SSD934" s="14"/>
      <c r="SSE934" s="14"/>
      <c r="SSF934" s="14"/>
      <c r="SSG934" s="14"/>
      <c r="SSH934" s="14"/>
      <c r="SSI934" s="14"/>
      <c r="SSJ934" s="14"/>
      <c r="SSK934" s="14"/>
      <c r="SSL934" s="14"/>
      <c r="SSM934" s="14"/>
      <c r="SSN934" s="14"/>
      <c r="SSO934" s="14"/>
      <c r="SSP934" s="14"/>
      <c r="SSQ934" s="14"/>
      <c r="SSR934" s="14"/>
      <c r="SSS934" s="14"/>
      <c r="SST934" s="14"/>
      <c r="SSU934" s="14"/>
      <c r="SSV934" s="14"/>
      <c r="SSW934" s="14"/>
      <c r="SSX934" s="14"/>
      <c r="SSY934" s="14"/>
      <c r="SSZ934" s="14"/>
      <c r="STA934" s="14"/>
      <c r="STB934" s="14"/>
      <c r="STC934" s="14"/>
      <c r="STD934" s="14"/>
      <c r="STE934" s="14"/>
      <c r="STF934" s="14"/>
      <c r="STG934" s="14"/>
      <c r="STH934" s="14"/>
      <c r="STI934" s="14"/>
      <c r="STJ934" s="14"/>
      <c r="STK934" s="14"/>
      <c r="STL934" s="14"/>
      <c r="STM934" s="14"/>
      <c r="STN934" s="14"/>
      <c r="STO934" s="14"/>
      <c r="STP934" s="14"/>
      <c r="STQ934" s="14"/>
      <c r="STR934" s="14"/>
      <c r="STS934" s="14"/>
      <c r="STT934" s="14"/>
      <c r="STU934" s="14"/>
      <c r="STV934" s="14"/>
      <c r="STW934" s="14"/>
      <c r="STX934" s="14"/>
      <c r="STY934" s="14"/>
      <c r="STZ934" s="14"/>
      <c r="SUA934" s="14"/>
      <c r="SUB934" s="14"/>
      <c r="SUC934" s="14"/>
      <c r="SUD934" s="14"/>
      <c r="SUE934" s="14"/>
      <c r="SUF934" s="14"/>
      <c r="SUG934" s="14"/>
      <c r="SUH934" s="14"/>
      <c r="SUI934" s="14"/>
      <c r="SUJ934" s="14"/>
      <c r="SUK934" s="14"/>
      <c r="SUL934" s="14"/>
      <c r="SUM934" s="14"/>
      <c r="SUN934" s="14"/>
      <c r="SUO934" s="14"/>
      <c r="SUP934" s="14"/>
      <c r="SUQ934" s="14"/>
      <c r="SUR934" s="14"/>
      <c r="SUS934" s="14"/>
      <c r="SUT934" s="14"/>
      <c r="SUU934" s="14"/>
      <c r="SUV934" s="14"/>
      <c r="SUW934" s="14"/>
      <c r="SUX934" s="14"/>
      <c r="SUY934" s="14"/>
      <c r="SUZ934" s="14"/>
      <c r="SVA934" s="14"/>
      <c r="SVB934" s="14"/>
      <c r="SVC934" s="14"/>
      <c r="SVD934" s="14"/>
      <c r="SVE934" s="14"/>
      <c r="SVF934" s="14"/>
      <c r="SVG934" s="14"/>
      <c r="SVH934" s="14"/>
      <c r="SVI934" s="14"/>
      <c r="SVJ934" s="14"/>
      <c r="SVK934" s="14"/>
      <c r="SVL934" s="14"/>
      <c r="SVM934" s="14"/>
      <c r="SVN934" s="14"/>
      <c r="SVO934" s="14"/>
      <c r="SVP934" s="14"/>
      <c r="SVQ934" s="14"/>
      <c r="SVR934" s="14"/>
      <c r="SVS934" s="14"/>
      <c r="SVT934" s="14"/>
      <c r="SVU934" s="14"/>
      <c r="SVV934" s="14"/>
      <c r="SVW934" s="14"/>
      <c r="SVX934" s="14"/>
      <c r="SVY934" s="14"/>
      <c r="SVZ934" s="14"/>
      <c r="SWA934" s="14"/>
      <c r="SWB934" s="14"/>
      <c r="SWC934" s="14"/>
      <c r="SWD934" s="14"/>
      <c r="SWE934" s="14"/>
      <c r="SWF934" s="14"/>
      <c r="SWG934" s="14"/>
      <c r="SWH934" s="14"/>
      <c r="SWI934" s="14"/>
      <c r="SWJ934" s="14"/>
      <c r="SWK934" s="14"/>
      <c r="SWL934" s="14"/>
      <c r="SWM934" s="14"/>
      <c r="SWN934" s="14"/>
      <c r="SWO934" s="14"/>
      <c r="SWP934" s="14"/>
      <c r="SWQ934" s="14"/>
      <c r="SWR934" s="14"/>
      <c r="SWS934" s="14"/>
      <c r="SWT934" s="14"/>
      <c r="SWU934" s="14"/>
      <c r="SWV934" s="14"/>
      <c r="SWW934" s="14"/>
      <c r="SWX934" s="14"/>
      <c r="SWY934" s="14"/>
      <c r="SWZ934" s="14"/>
      <c r="SXA934" s="14"/>
      <c r="SXB934" s="14"/>
      <c r="SXC934" s="14"/>
      <c r="SXD934" s="14"/>
      <c r="SXE934" s="14"/>
      <c r="SXF934" s="14"/>
      <c r="SXG934" s="14"/>
      <c r="SXH934" s="14"/>
      <c r="SXI934" s="14"/>
      <c r="SXJ934" s="14"/>
      <c r="SXK934" s="14"/>
      <c r="SXL934" s="14"/>
      <c r="SXM934" s="14"/>
      <c r="SXN934" s="14"/>
      <c r="SXO934" s="14"/>
      <c r="SXP934" s="14"/>
      <c r="SXQ934" s="14"/>
      <c r="SXR934" s="14"/>
      <c r="SXS934" s="14"/>
      <c r="SXT934" s="14"/>
      <c r="SXU934" s="14"/>
      <c r="SXV934" s="14"/>
      <c r="SXW934" s="14"/>
      <c r="SXX934" s="14"/>
      <c r="SXY934" s="14"/>
      <c r="SXZ934" s="14"/>
      <c r="SYA934" s="14"/>
      <c r="SYB934" s="14"/>
      <c r="SYC934" s="14"/>
      <c r="SYD934" s="14"/>
      <c r="SYE934" s="14"/>
      <c r="SYF934" s="14"/>
      <c r="SYG934" s="14"/>
      <c r="SYH934" s="14"/>
      <c r="SYI934" s="14"/>
      <c r="SYJ934" s="14"/>
      <c r="SYK934" s="14"/>
      <c r="SYL934" s="14"/>
      <c r="SYM934" s="14"/>
      <c r="SYN934" s="14"/>
      <c r="SYO934" s="14"/>
      <c r="SYP934" s="14"/>
      <c r="SYQ934" s="14"/>
      <c r="SYR934" s="14"/>
      <c r="SYS934" s="14"/>
      <c r="SYT934" s="14"/>
      <c r="SYU934" s="14"/>
      <c r="SYV934" s="14"/>
      <c r="SYW934" s="14"/>
      <c r="SYX934" s="14"/>
      <c r="SYY934" s="14"/>
      <c r="SYZ934" s="14"/>
      <c r="SZA934" s="14"/>
      <c r="SZB934" s="14"/>
      <c r="SZC934" s="14"/>
      <c r="SZD934" s="14"/>
      <c r="SZE934" s="14"/>
      <c r="SZF934" s="14"/>
      <c r="SZG934" s="14"/>
      <c r="SZH934" s="14"/>
      <c r="SZI934" s="14"/>
      <c r="SZJ934" s="14"/>
      <c r="SZK934" s="14"/>
      <c r="SZL934" s="14"/>
      <c r="SZM934" s="14"/>
      <c r="SZN934" s="14"/>
      <c r="SZO934" s="14"/>
      <c r="SZP934" s="14"/>
      <c r="SZQ934" s="14"/>
      <c r="SZR934" s="14"/>
      <c r="SZS934" s="14"/>
      <c r="SZT934" s="14"/>
      <c r="SZU934" s="14"/>
      <c r="SZV934" s="14"/>
      <c r="SZW934" s="14"/>
      <c r="SZX934" s="14"/>
      <c r="SZY934" s="14"/>
      <c r="SZZ934" s="14"/>
      <c r="TAA934" s="14"/>
      <c r="TAB934" s="14"/>
      <c r="TAC934" s="14"/>
      <c r="TAD934" s="14"/>
      <c r="TAE934" s="14"/>
      <c r="TAF934" s="14"/>
      <c r="TAG934" s="14"/>
      <c r="TAH934" s="14"/>
      <c r="TAI934" s="14"/>
      <c r="TAJ934" s="14"/>
      <c r="TAK934" s="14"/>
      <c r="TAL934" s="14"/>
      <c r="TAM934" s="14"/>
      <c r="TAN934" s="14"/>
      <c r="TAO934" s="14"/>
      <c r="TAP934" s="14"/>
      <c r="TAQ934" s="14"/>
      <c r="TAR934" s="14"/>
      <c r="TAS934" s="14"/>
      <c r="TAT934" s="14"/>
      <c r="TAU934" s="14"/>
      <c r="TAV934" s="14"/>
      <c r="TAW934" s="14"/>
      <c r="TAX934" s="14"/>
      <c r="TAY934" s="14"/>
      <c r="TAZ934" s="14"/>
      <c r="TBA934" s="14"/>
      <c r="TBB934" s="14"/>
      <c r="TBC934" s="14"/>
      <c r="TBD934" s="14"/>
      <c r="TBE934" s="14"/>
      <c r="TBF934" s="14"/>
      <c r="TBG934" s="14"/>
      <c r="TBH934" s="14"/>
      <c r="TBI934" s="14"/>
      <c r="TBJ934" s="14"/>
      <c r="TBK934" s="14"/>
      <c r="TBL934" s="14"/>
      <c r="TBM934" s="14"/>
      <c r="TBN934" s="14"/>
      <c r="TBO934" s="14"/>
      <c r="TBP934" s="14"/>
      <c r="TBQ934" s="14"/>
      <c r="TBR934" s="14"/>
      <c r="TBS934" s="14"/>
      <c r="TBT934" s="14"/>
      <c r="TBU934" s="14"/>
      <c r="TBV934" s="14"/>
      <c r="TBW934" s="14"/>
      <c r="TBX934" s="14"/>
      <c r="TBY934" s="14"/>
      <c r="TBZ934" s="14"/>
      <c r="TCA934" s="14"/>
      <c r="TCB934" s="14"/>
      <c r="TCC934" s="14"/>
      <c r="TCD934" s="14"/>
      <c r="TCE934" s="14"/>
      <c r="TCF934" s="14"/>
      <c r="TCG934" s="14"/>
      <c r="TCH934" s="14"/>
      <c r="TCI934" s="14"/>
      <c r="TCJ934" s="14"/>
      <c r="TCK934" s="14"/>
      <c r="TCL934" s="14"/>
      <c r="TCM934" s="14"/>
      <c r="TCN934" s="14"/>
      <c r="TCO934" s="14"/>
      <c r="TCP934" s="14"/>
      <c r="TCQ934" s="14"/>
      <c r="TCR934" s="14"/>
      <c r="TCS934" s="14"/>
      <c r="TCT934" s="14"/>
      <c r="TCU934" s="14"/>
      <c r="TCV934" s="14"/>
      <c r="TCW934" s="14"/>
      <c r="TCX934" s="14"/>
      <c r="TCY934" s="14"/>
      <c r="TCZ934" s="14"/>
      <c r="TDA934" s="14"/>
      <c r="TDB934" s="14"/>
      <c r="TDC934" s="14"/>
      <c r="TDD934" s="14"/>
      <c r="TDE934" s="14"/>
      <c r="TDF934" s="14"/>
      <c r="TDG934" s="14"/>
      <c r="TDH934" s="14"/>
      <c r="TDI934" s="14"/>
      <c r="TDJ934" s="14"/>
      <c r="TDK934" s="14"/>
      <c r="TDL934" s="14"/>
      <c r="TDM934" s="14"/>
      <c r="TDN934" s="14"/>
      <c r="TDO934" s="14"/>
      <c r="TDP934" s="14"/>
      <c r="TDQ934" s="14"/>
      <c r="TDR934" s="14"/>
      <c r="TDS934" s="14"/>
      <c r="TDT934" s="14"/>
      <c r="TDU934" s="14"/>
      <c r="TDV934" s="14"/>
      <c r="TDW934" s="14"/>
      <c r="TDX934" s="14"/>
      <c r="TDY934" s="14"/>
      <c r="TDZ934" s="14"/>
      <c r="TEA934" s="14"/>
      <c r="TEB934" s="14"/>
      <c r="TEC934" s="14"/>
      <c r="TED934" s="14"/>
      <c r="TEE934" s="14"/>
      <c r="TEF934" s="14"/>
      <c r="TEG934" s="14"/>
      <c r="TEH934" s="14"/>
      <c r="TEI934" s="14"/>
      <c r="TEJ934" s="14"/>
      <c r="TEK934" s="14"/>
      <c r="TEL934" s="14"/>
      <c r="TEM934" s="14"/>
      <c r="TEN934" s="14"/>
      <c r="TEO934" s="14"/>
      <c r="TEP934" s="14"/>
      <c r="TEQ934" s="14"/>
      <c r="TER934" s="14"/>
      <c r="TES934" s="14"/>
      <c r="TET934" s="14"/>
      <c r="TEU934" s="14"/>
      <c r="TEV934" s="14"/>
      <c r="TEW934" s="14"/>
      <c r="TEX934" s="14"/>
      <c r="TEY934" s="14"/>
      <c r="TEZ934" s="14"/>
      <c r="TFA934" s="14"/>
      <c r="TFB934" s="14"/>
      <c r="TFC934" s="14"/>
      <c r="TFD934" s="14"/>
      <c r="TFE934" s="14"/>
      <c r="TFF934" s="14"/>
      <c r="TFG934" s="14"/>
      <c r="TFH934" s="14"/>
      <c r="TFI934" s="14"/>
      <c r="TFJ934" s="14"/>
      <c r="TFK934" s="14"/>
      <c r="TFL934" s="14"/>
      <c r="TFM934" s="14"/>
      <c r="TFN934" s="14"/>
      <c r="TFO934" s="14"/>
      <c r="TFP934" s="14"/>
      <c r="TFQ934" s="14"/>
      <c r="TFR934" s="14"/>
      <c r="TFS934" s="14"/>
      <c r="TFT934" s="14"/>
      <c r="TFU934" s="14"/>
      <c r="TFV934" s="14"/>
      <c r="TFW934" s="14"/>
      <c r="TFX934" s="14"/>
      <c r="TFY934" s="14"/>
      <c r="TFZ934" s="14"/>
      <c r="TGA934" s="14"/>
      <c r="TGB934" s="14"/>
      <c r="TGC934" s="14"/>
      <c r="TGD934" s="14"/>
      <c r="TGE934" s="14"/>
      <c r="TGF934" s="14"/>
      <c r="TGG934" s="14"/>
      <c r="TGH934" s="14"/>
      <c r="TGI934" s="14"/>
      <c r="TGJ934" s="14"/>
      <c r="TGK934" s="14"/>
      <c r="TGL934" s="14"/>
      <c r="TGM934" s="14"/>
      <c r="TGN934" s="14"/>
      <c r="TGO934" s="14"/>
      <c r="TGP934" s="14"/>
      <c r="TGQ934" s="14"/>
      <c r="TGR934" s="14"/>
      <c r="TGS934" s="14"/>
      <c r="TGT934" s="14"/>
      <c r="TGU934" s="14"/>
      <c r="TGV934" s="14"/>
      <c r="TGW934" s="14"/>
      <c r="TGX934" s="14"/>
      <c r="TGY934" s="14"/>
      <c r="TGZ934" s="14"/>
      <c r="THA934" s="14"/>
      <c r="THB934" s="14"/>
      <c r="THC934" s="14"/>
      <c r="THD934" s="14"/>
      <c r="THE934" s="14"/>
      <c r="THF934" s="14"/>
      <c r="THG934" s="14"/>
      <c r="THH934" s="14"/>
      <c r="THI934" s="14"/>
      <c r="THJ934" s="14"/>
      <c r="THK934" s="14"/>
      <c r="THL934" s="14"/>
      <c r="THM934" s="14"/>
      <c r="THN934" s="14"/>
      <c r="THO934" s="14"/>
      <c r="THP934" s="14"/>
      <c r="THQ934" s="14"/>
      <c r="THR934" s="14"/>
      <c r="THS934" s="14"/>
      <c r="THT934" s="14"/>
      <c r="THU934" s="14"/>
      <c r="THV934" s="14"/>
      <c r="THW934" s="14"/>
      <c r="THX934" s="14"/>
      <c r="THY934" s="14"/>
      <c r="THZ934" s="14"/>
      <c r="TIA934" s="14"/>
      <c r="TIB934" s="14"/>
      <c r="TIC934" s="14"/>
      <c r="TID934" s="14"/>
      <c r="TIE934" s="14"/>
      <c r="TIF934" s="14"/>
      <c r="TIG934" s="14"/>
      <c r="TIH934" s="14"/>
      <c r="TII934" s="14"/>
      <c r="TIJ934" s="14"/>
      <c r="TIK934" s="14"/>
      <c r="TIL934" s="14"/>
      <c r="TIM934" s="14"/>
      <c r="TIN934" s="14"/>
      <c r="TIO934" s="14"/>
      <c r="TIP934" s="14"/>
      <c r="TIQ934" s="14"/>
      <c r="TIR934" s="14"/>
      <c r="TIS934" s="14"/>
      <c r="TIT934" s="14"/>
      <c r="TIU934" s="14"/>
      <c r="TIV934" s="14"/>
      <c r="TIW934" s="14"/>
      <c r="TIX934" s="14"/>
      <c r="TIY934" s="14"/>
      <c r="TIZ934" s="14"/>
      <c r="TJA934" s="14"/>
      <c r="TJB934" s="14"/>
      <c r="TJC934" s="14"/>
      <c r="TJD934" s="14"/>
      <c r="TJE934" s="14"/>
      <c r="TJF934" s="14"/>
      <c r="TJG934" s="14"/>
      <c r="TJH934" s="14"/>
      <c r="TJI934" s="14"/>
      <c r="TJJ934" s="14"/>
      <c r="TJK934" s="14"/>
      <c r="TJL934" s="14"/>
      <c r="TJM934" s="14"/>
      <c r="TJN934" s="14"/>
      <c r="TJO934" s="14"/>
      <c r="TJP934" s="14"/>
      <c r="TJQ934" s="14"/>
      <c r="TJR934" s="14"/>
      <c r="TJS934" s="14"/>
      <c r="TJT934" s="14"/>
      <c r="TJU934" s="14"/>
      <c r="TJV934" s="14"/>
      <c r="TJW934" s="14"/>
      <c r="TJX934" s="14"/>
      <c r="TJY934" s="14"/>
      <c r="TJZ934" s="14"/>
      <c r="TKA934" s="14"/>
      <c r="TKB934" s="14"/>
      <c r="TKC934" s="14"/>
      <c r="TKD934" s="14"/>
      <c r="TKE934" s="14"/>
      <c r="TKF934" s="14"/>
      <c r="TKG934" s="14"/>
      <c r="TKH934" s="14"/>
      <c r="TKI934" s="14"/>
      <c r="TKJ934" s="14"/>
      <c r="TKK934" s="14"/>
      <c r="TKL934" s="14"/>
      <c r="TKM934" s="14"/>
      <c r="TKN934" s="14"/>
      <c r="TKO934" s="14"/>
      <c r="TKP934" s="14"/>
      <c r="TKQ934" s="14"/>
      <c r="TKR934" s="14"/>
      <c r="TKS934" s="14"/>
      <c r="TKT934" s="14"/>
      <c r="TKU934" s="14"/>
      <c r="TKV934" s="14"/>
      <c r="TKW934" s="14"/>
      <c r="TKX934" s="14"/>
      <c r="TKY934" s="14"/>
      <c r="TKZ934" s="14"/>
      <c r="TLA934" s="14"/>
      <c r="TLB934" s="14"/>
      <c r="TLC934" s="14"/>
      <c r="TLD934" s="14"/>
      <c r="TLE934" s="14"/>
      <c r="TLF934" s="14"/>
      <c r="TLG934" s="14"/>
      <c r="TLH934" s="14"/>
      <c r="TLI934" s="14"/>
      <c r="TLJ934" s="14"/>
      <c r="TLK934" s="14"/>
      <c r="TLL934" s="14"/>
      <c r="TLM934" s="14"/>
      <c r="TLN934" s="14"/>
      <c r="TLO934" s="14"/>
      <c r="TLP934" s="14"/>
      <c r="TLQ934" s="14"/>
      <c r="TLR934" s="14"/>
      <c r="TLS934" s="14"/>
      <c r="TLT934" s="14"/>
      <c r="TLU934" s="14"/>
      <c r="TLV934" s="14"/>
      <c r="TLW934" s="14"/>
      <c r="TLX934" s="14"/>
      <c r="TLY934" s="14"/>
      <c r="TLZ934" s="14"/>
      <c r="TMA934" s="14"/>
      <c r="TMB934" s="14"/>
      <c r="TMC934" s="14"/>
      <c r="TMD934" s="14"/>
      <c r="TME934" s="14"/>
      <c r="TMF934" s="14"/>
      <c r="TMG934" s="14"/>
      <c r="TMH934" s="14"/>
      <c r="TMI934" s="14"/>
      <c r="TMJ934" s="14"/>
      <c r="TMK934" s="14"/>
      <c r="TML934" s="14"/>
      <c r="TMM934" s="14"/>
      <c r="TMN934" s="14"/>
      <c r="TMO934" s="14"/>
      <c r="TMP934" s="14"/>
      <c r="TMQ934" s="14"/>
      <c r="TMR934" s="14"/>
      <c r="TMS934" s="14"/>
      <c r="TMT934" s="14"/>
      <c r="TMU934" s="14"/>
      <c r="TMV934" s="14"/>
      <c r="TMW934" s="14"/>
      <c r="TMX934" s="14"/>
      <c r="TMY934" s="14"/>
      <c r="TMZ934" s="14"/>
      <c r="TNA934" s="14"/>
      <c r="TNB934" s="14"/>
      <c r="TNC934" s="14"/>
      <c r="TND934" s="14"/>
      <c r="TNE934" s="14"/>
      <c r="TNF934" s="14"/>
      <c r="TNG934" s="14"/>
      <c r="TNH934" s="14"/>
      <c r="TNI934" s="14"/>
      <c r="TNJ934" s="14"/>
      <c r="TNK934" s="14"/>
      <c r="TNL934" s="14"/>
      <c r="TNM934" s="14"/>
      <c r="TNN934" s="14"/>
      <c r="TNO934" s="14"/>
      <c r="TNP934" s="14"/>
      <c r="TNQ934" s="14"/>
      <c r="TNR934" s="14"/>
      <c r="TNS934" s="14"/>
      <c r="TNT934" s="14"/>
      <c r="TNU934" s="14"/>
      <c r="TNV934" s="14"/>
      <c r="TNW934" s="14"/>
      <c r="TNX934" s="14"/>
      <c r="TNY934" s="14"/>
      <c r="TNZ934" s="14"/>
      <c r="TOA934" s="14"/>
      <c r="TOB934" s="14"/>
      <c r="TOC934" s="14"/>
      <c r="TOD934" s="14"/>
      <c r="TOE934" s="14"/>
      <c r="TOF934" s="14"/>
      <c r="TOG934" s="14"/>
      <c r="TOH934" s="14"/>
      <c r="TOI934" s="14"/>
      <c r="TOJ934" s="14"/>
      <c r="TOK934" s="14"/>
      <c r="TOL934" s="14"/>
      <c r="TOM934" s="14"/>
      <c r="TON934" s="14"/>
      <c r="TOO934" s="14"/>
      <c r="TOP934" s="14"/>
      <c r="TOQ934" s="14"/>
      <c r="TOR934" s="14"/>
      <c r="TOS934" s="14"/>
      <c r="TOT934" s="14"/>
      <c r="TOU934" s="14"/>
      <c r="TOV934" s="14"/>
      <c r="TOW934" s="14"/>
      <c r="TOX934" s="14"/>
      <c r="TOY934" s="14"/>
      <c r="TOZ934" s="14"/>
      <c r="TPA934" s="14"/>
      <c r="TPB934" s="14"/>
      <c r="TPC934" s="14"/>
      <c r="TPD934" s="14"/>
      <c r="TPE934" s="14"/>
      <c r="TPF934" s="14"/>
      <c r="TPG934" s="14"/>
      <c r="TPH934" s="14"/>
      <c r="TPI934" s="14"/>
      <c r="TPJ934" s="14"/>
      <c r="TPK934" s="14"/>
      <c r="TPL934" s="14"/>
      <c r="TPM934" s="14"/>
      <c r="TPN934" s="14"/>
      <c r="TPO934" s="14"/>
      <c r="TPP934" s="14"/>
      <c r="TPQ934" s="14"/>
      <c r="TPR934" s="14"/>
      <c r="TPS934" s="14"/>
      <c r="TPT934" s="14"/>
      <c r="TPU934" s="14"/>
      <c r="TPV934" s="14"/>
      <c r="TPW934" s="14"/>
      <c r="TPX934" s="14"/>
      <c r="TPY934" s="14"/>
      <c r="TPZ934" s="14"/>
      <c r="TQA934" s="14"/>
      <c r="TQB934" s="14"/>
      <c r="TQC934" s="14"/>
      <c r="TQD934" s="14"/>
      <c r="TQE934" s="14"/>
      <c r="TQF934" s="14"/>
      <c r="TQG934" s="14"/>
      <c r="TQH934" s="14"/>
      <c r="TQI934" s="14"/>
      <c r="TQJ934" s="14"/>
      <c r="TQK934" s="14"/>
      <c r="TQL934" s="14"/>
      <c r="TQM934" s="14"/>
      <c r="TQN934" s="14"/>
      <c r="TQO934" s="14"/>
      <c r="TQP934" s="14"/>
      <c r="TQQ934" s="14"/>
      <c r="TQR934" s="14"/>
      <c r="TQS934" s="14"/>
      <c r="TQT934" s="14"/>
      <c r="TQU934" s="14"/>
      <c r="TQV934" s="14"/>
      <c r="TQW934" s="14"/>
      <c r="TQX934" s="14"/>
      <c r="TQY934" s="14"/>
      <c r="TQZ934" s="14"/>
      <c r="TRA934" s="14"/>
      <c r="TRB934" s="14"/>
      <c r="TRC934" s="14"/>
      <c r="TRD934" s="14"/>
      <c r="TRE934" s="14"/>
      <c r="TRF934" s="14"/>
      <c r="TRG934" s="14"/>
      <c r="TRH934" s="14"/>
      <c r="TRI934" s="14"/>
      <c r="TRJ934" s="14"/>
      <c r="TRK934" s="14"/>
      <c r="TRL934" s="14"/>
      <c r="TRM934" s="14"/>
      <c r="TRN934" s="14"/>
      <c r="TRO934" s="14"/>
      <c r="TRP934" s="14"/>
      <c r="TRQ934" s="14"/>
      <c r="TRR934" s="14"/>
      <c r="TRS934" s="14"/>
      <c r="TRT934" s="14"/>
      <c r="TRU934" s="14"/>
      <c r="TRV934" s="14"/>
      <c r="TRW934" s="14"/>
      <c r="TRX934" s="14"/>
      <c r="TRY934" s="14"/>
      <c r="TRZ934" s="14"/>
      <c r="TSA934" s="14"/>
      <c r="TSB934" s="14"/>
      <c r="TSC934" s="14"/>
      <c r="TSD934" s="14"/>
      <c r="TSE934" s="14"/>
      <c r="TSF934" s="14"/>
      <c r="TSG934" s="14"/>
      <c r="TSH934" s="14"/>
      <c r="TSI934" s="14"/>
      <c r="TSJ934" s="14"/>
      <c r="TSK934" s="14"/>
      <c r="TSL934" s="14"/>
      <c r="TSM934" s="14"/>
      <c r="TSN934" s="14"/>
      <c r="TSO934" s="14"/>
      <c r="TSP934" s="14"/>
      <c r="TSQ934" s="14"/>
      <c r="TSR934" s="14"/>
      <c r="TSS934" s="14"/>
      <c r="TST934" s="14"/>
      <c r="TSU934" s="14"/>
      <c r="TSV934" s="14"/>
      <c r="TSW934" s="14"/>
      <c r="TSX934" s="14"/>
      <c r="TSY934" s="14"/>
      <c r="TSZ934" s="14"/>
      <c r="TTA934" s="14"/>
      <c r="TTB934" s="14"/>
      <c r="TTC934" s="14"/>
      <c r="TTD934" s="14"/>
      <c r="TTE934" s="14"/>
      <c r="TTF934" s="14"/>
      <c r="TTG934" s="14"/>
      <c r="TTH934" s="14"/>
      <c r="TTI934" s="14"/>
      <c r="TTJ934" s="14"/>
      <c r="TTK934" s="14"/>
      <c r="TTL934" s="14"/>
      <c r="TTM934" s="14"/>
      <c r="TTN934" s="14"/>
      <c r="TTO934" s="14"/>
      <c r="TTP934" s="14"/>
      <c r="TTQ934" s="14"/>
      <c r="TTR934" s="14"/>
      <c r="TTS934" s="14"/>
      <c r="TTT934" s="14"/>
      <c r="TTU934" s="14"/>
      <c r="TTV934" s="14"/>
      <c r="TTW934" s="14"/>
      <c r="TTX934" s="14"/>
      <c r="TTY934" s="14"/>
      <c r="TTZ934" s="14"/>
      <c r="TUA934" s="14"/>
      <c r="TUB934" s="14"/>
      <c r="TUC934" s="14"/>
      <c r="TUD934" s="14"/>
      <c r="TUE934" s="14"/>
      <c r="TUF934" s="14"/>
      <c r="TUG934" s="14"/>
      <c r="TUH934" s="14"/>
      <c r="TUI934" s="14"/>
      <c r="TUJ934" s="14"/>
      <c r="TUK934" s="14"/>
      <c r="TUL934" s="14"/>
      <c r="TUM934" s="14"/>
      <c r="TUN934" s="14"/>
      <c r="TUO934" s="14"/>
      <c r="TUP934" s="14"/>
      <c r="TUQ934" s="14"/>
      <c r="TUR934" s="14"/>
      <c r="TUS934" s="14"/>
      <c r="TUT934" s="14"/>
      <c r="TUU934" s="14"/>
      <c r="TUV934" s="14"/>
      <c r="TUW934" s="14"/>
      <c r="TUX934" s="14"/>
      <c r="TUY934" s="14"/>
      <c r="TUZ934" s="14"/>
      <c r="TVA934" s="14"/>
      <c r="TVB934" s="14"/>
      <c r="TVC934" s="14"/>
      <c r="TVD934" s="14"/>
      <c r="TVE934" s="14"/>
      <c r="TVF934" s="14"/>
      <c r="TVG934" s="14"/>
      <c r="TVH934" s="14"/>
      <c r="TVI934" s="14"/>
      <c r="TVJ934" s="14"/>
      <c r="TVK934" s="14"/>
      <c r="TVL934" s="14"/>
      <c r="TVM934" s="14"/>
      <c r="TVN934" s="14"/>
      <c r="TVO934" s="14"/>
      <c r="TVP934" s="14"/>
      <c r="TVQ934" s="14"/>
      <c r="TVR934" s="14"/>
      <c r="TVS934" s="14"/>
      <c r="TVT934" s="14"/>
      <c r="TVU934" s="14"/>
      <c r="TVV934" s="14"/>
      <c r="TVW934" s="14"/>
      <c r="TVX934" s="14"/>
      <c r="TVY934" s="14"/>
      <c r="TVZ934" s="14"/>
      <c r="TWA934" s="14"/>
      <c r="TWB934" s="14"/>
      <c r="TWC934" s="14"/>
      <c r="TWD934" s="14"/>
      <c r="TWE934" s="14"/>
      <c r="TWF934" s="14"/>
      <c r="TWG934" s="14"/>
      <c r="TWH934" s="14"/>
      <c r="TWI934" s="14"/>
      <c r="TWJ934" s="14"/>
      <c r="TWK934" s="14"/>
      <c r="TWL934" s="14"/>
      <c r="TWM934" s="14"/>
      <c r="TWN934" s="14"/>
      <c r="TWO934" s="14"/>
      <c r="TWP934" s="14"/>
      <c r="TWQ934" s="14"/>
      <c r="TWR934" s="14"/>
      <c r="TWS934" s="14"/>
      <c r="TWT934" s="14"/>
      <c r="TWU934" s="14"/>
      <c r="TWV934" s="14"/>
      <c r="TWW934" s="14"/>
      <c r="TWX934" s="14"/>
      <c r="TWY934" s="14"/>
      <c r="TWZ934" s="14"/>
      <c r="TXA934" s="14"/>
      <c r="TXB934" s="14"/>
      <c r="TXC934" s="14"/>
      <c r="TXD934" s="14"/>
      <c r="TXE934" s="14"/>
      <c r="TXF934" s="14"/>
      <c r="TXG934" s="14"/>
      <c r="TXH934" s="14"/>
      <c r="TXI934" s="14"/>
      <c r="TXJ934" s="14"/>
      <c r="TXK934" s="14"/>
      <c r="TXL934" s="14"/>
      <c r="TXM934" s="14"/>
      <c r="TXN934" s="14"/>
      <c r="TXO934" s="14"/>
      <c r="TXP934" s="14"/>
      <c r="TXQ934" s="14"/>
      <c r="TXR934" s="14"/>
      <c r="TXS934" s="14"/>
      <c r="TXT934" s="14"/>
      <c r="TXU934" s="14"/>
      <c r="TXV934" s="14"/>
      <c r="TXW934" s="14"/>
      <c r="TXX934" s="14"/>
      <c r="TXY934" s="14"/>
      <c r="TXZ934" s="14"/>
      <c r="TYA934" s="14"/>
      <c r="TYB934" s="14"/>
      <c r="TYC934" s="14"/>
      <c r="TYD934" s="14"/>
      <c r="TYE934" s="14"/>
      <c r="TYF934" s="14"/>
      <c r="TYG934" s="14"/>
      <c r="TYH934" s="14"/>
      <c r="TYI934" s="14"/>
      <c r="TYJ934" s="14"/>
      <c r="TYK934" s="14"/>
      <c r="TYL934" s="14"/>
      <c r="TYM934" s="14"/>
      <c r="TYN934" s="14"/>
      <c r="TYO934" s="14"/>
      <c r="TYP934" s="14"/>
      <c r="TYQ934" s="14"/>
      <c r="TYR934" s="14"/>
      <c r="TYS934" s="14"/>
      <c r="TYT934" s="14"/>
      <c r="TYU934" s="14"/>
      <c r="TYV934" s="14"/>
      <c r="TYW934" s="14"/>
      <c r="TYX934" s="14"/>
      <c r="TYY934" s="14"/>
      <c r="TYZ934" s="14"/>
      <c r="TZA934" s="14"/>
      <c r="TZB934" s="14"/>
      <c r="TZC934" s="14"/>
      <c r="TZD934" s="14"/>
      <c r="TZE934" s="14"/>
      <c r="TZF934" s="14"/>
      <c r="TZG934" s="14"/>
      <c r="TZH934" s="14"/>
      <c r="TZI934" s="14"/>
      <c r="TZJ934" s="14"/>
      <c r="TZK934" s="14"/>
      <c r="TZL934" s="14"/>
      <c r="TZM934" s="14"/>
      <c r="TZN934" s="14"/>
      <c r="TZO934" s="14"/>
      <c r="TZP934" s="14"/>
      <c r="TZQ934" s="14"/>
      <c r="TZR934" s="14"/>
      <c r="TZS934" s="14"/>
      <c r="TZT934" s="14"/>
      <c r="TZU934" s="14"/>
      <c r="TZV934" s="14"/>
      <c r="TZW934" s="14"/>
      <c r="TZX934" s="14"/>
      <c r="TZY934" s="14"/>
      <c r="TZZ934" s="14"/>
      <c r="UAA934" s="14"/>
      <c r="UAB934" s="14"/>
      <c r="UAC934" s="14"/>
      <c r="UAD934" s="14"/>
      <c r="UAE934" s="14"/>
      <c r="UAF934" s="14"/>
      <c r="UAG934" s="14"/>
      <c r="UAH934" s="14"/>
      <c r="UAI934" s="14"/>
      <c r="UAJ934" s="14"/>
      <c r="UAK934" s="14"/>
      <c r="UAL934" s="14"/>
      <c r="UAM934" s="14"/>
      <c r="UAN934" s="14"/>
      <c r="UAO934" s="14"/>
      <c r="UAP934" s="14"/>
      <c r="UAQ934" s="14"/>
      <c r="UAR934" s="14"/>
      <c r="UAS934" s="14"/>
      <c r="UAT934" s="14"/>
      <c r="UAU934" s="14"/>
      <c r="UAV934" s="14"/>
      <c r="UAW934" s="14"/>
      <c r="UAX934" s="14"/>
      <c r="UAY934" s="14"/>
      <c r="UAZ934" s="14"/>
      <c r="UBA934" s="14"/>
      <c r="UBB934" s="14"/>
      <c r="UBC934" s="14"/>
      <c r="UBD934" s="14"/>
      <c r="UBE934" s="14"/>
      <c r="UBF934" s="14"/>
      <c r="UBG934" s="14"/>
      <c r="UBH934" s="14"/>
      <c r="UBI934" s="14"/>
      <c r="UBJ934" s="14"/>
      <c r="UBK934" s="14"/>
      <c r="UBL934" s="14"/>
      <c r="UBM934" s="14"/>
      <c r="UBN934" s="14"/>
      <c r="UBO934" s="14"/>
      <c r="UBP934" s="14"/>
      <c r="UBQ934" s="14"/>
      <c r="UBR934" s="14"/>
      <c r="UBS934" s="14"/>
      <c r="UBT934" s="14"/>
      <c r="UBU934" s="14"/>
      <c r="UBV934" s="14"/>
      <c r="UBW934" s="14"/>
      <c r="UBX934" s="14"/>
      <c r="UBY934" s="14"/>
      <c r="UBZ934" s="14"/>
      <c r="UCA934" s="14"/>
      <c r="UCB934" s="14"/>
      <c r="UCC934" s="14"/>
      <c r="UCD934" s="14"/>
      <c r="UCE934" s="14"/>
      <c r="UCF934" s="14"/>
      <c r="UCG934" s="14"/>
      <c r="UCH934" s="14"/>
      <c r="UCI934" s="14"/>
      <c r="UCJ934" s="14"/>
      <c r="UCK934" s="14"/>
      <c r="UCL934" s="14"/>
      <c r="UCM934" s="14"/>
      <c r="UCN934" s="14"/>
      <c r="UCO934" s="14"/>
      <c r="UCP934" s="14"/>
      <c r="UCQ934" s="14"/>
      <c r="UCR934" s="14"/>
      <c r="UCS934" s="14"/>
      <c r="UCT934" s="14"/>
      <c r="UCU934" s="14"/>
      <c r="UCV934" s="14"/>
      <c r="UCW934" s="14"/>
      <c r="UCX934" s="14"/>
      <c r="UCY934" s="14"/>
      <c r="UCZ934" s="14"/>
      <c r="UDA934" s="14"/>
      <c r="UDB934" s="14"/>
      <c r="UDC934" s="14"/>
      <c r="UDD934" s="14"/>
      <c r="UDE934" s="14"/>
      <c r="UDF934" s="14"/>
      <c r="UDG934" s="14"/>
      <c r="UDH934" s="14"/>
      <c r="UDI934" s="14"/>
      <c r="UDJ934" s="14"/>
      <c r="UDK934" s="14"/>
      <c r="UDL934" s="14"/>
      <c r="UDM934" s="14"/>
      <c r="UDN934" s="14"/>
      <c r="UDO934" s="14"/>
      <c r="UDP934" s="14"/>
      <c r="UDQ934" s="14"/>
      <c r="UDR934" s="14"/>
      <c r="UDS934" s="14"/>
      <c r="UDT934" s="14"/>
      <c r="UDU934" s="14"/>
      <c r="UDV934" s="14"/>
      <c r="UDW934" s="14"/>
      <c r="UDX934" s="14"/>
      <c r="UDY934" s="14"/>
      <c r="UDZ934" s="14"/>
      <c r="UEA934" s="14"/>
      <c r="UEB934" s="14"/>
      <c r="UEC934" s="14"/>
      <c r="UED934" s="14"/>
      <c r="UEE934" s="14"/>
      <c r="UEF934" s="14"/>
      <c r="UEG934" s="14"/>
      <c r="UEH934" s="14"/>
      <c r="UEI934" s="14"/>
      <c r="UEJ934" s="14"/>
      <c r="UEK934" s="14"/>
      <c r="UEL934" s="14"/>
      <c r="UEM934" s="14"/>
      <c r="UEN934" s="14"/>
      <c r="UEO934" s="14"/>
      <c r="UEP934" s="14"/>
      <c r="UEQ934" s="14"/>
      <c r="UER934" s="14"/>
      <c r="UES934" s="14"/>
      <c r="UET934" s="14"/>
      <c r="UEU934" s="14"/>
      <c r="UEV934" s="14"/>
      <c r="UEW934" s="14"/>
      <c r="UEX934" s="14"/>
      <c r="UEY934" s="14"/>
      <c r="UEZ934" s="14"/>
      <c r="UFA934" s="14"/>
      <c r="UFB934" s="14"/>
      <c r="UFC934" s="14"/>
      <c r="UFD934" s="14"/>
      <c r="UFE934" s="14"/>
      <c r="UFF934" s="14"/>
      <c r="UFG934" s="14"/>
      <c r="UFH934" s="14"/>
      <c r="UFI934" s="14"/>
      <c r="UFJ934" s="14"/>
      <c r="UFK934" s="14"/>
      <c r="UFL934" s="14"/>
      <c r="UFM934" s="14"/>
      <c r="UFN934" s="14"/>
      <c r="UFO934" s="14"/>
      <c r="UFP934" s="14"/>
      <c r="UFQ934" s="14"/>
      <c r="UFR934" s="14"/>
      <c r="UFS934" s="14"/>
      <c r="UFT934" s="14"/>
      <c r="UFU934" s="14"/>
      <c r="UFV934" s="14"/>
      <c r="UFW934" s="14"/>
      <c r="UFX934" s="14"/>
      <c r="UFY934" s="14"/>
      <c r="UFZ934" s="14"/>
      <c r="UGA934" s="14"/>
      <c r="UGB934" s="14"/>
      <c r="UGC934" s="14"/>
      <c r="UGD934" s="14"/>
      <c r="UGE934" s="14"/>
      <c r="UGF934" s="14"/>
      <c r="UGG934" s="14"/>
      <c r="UGH934" s="14"/>
      <c r="UGI934" s="14"/>
      <c r="UGJ934" s="14"/>
      <c r="UGK934" s="14"/>
      <c r="UGL934" s="14"/>
      <c r="UGM934" s="14"/>
      <c r="UGN934" s="14"/>
      <c r="UGO934" s="14"/>
      <c r="UGP934" s="14"/>
      <c r="UGQ934" s="14"/>
      <c r="UGR934" s="14"/>
      <c r="UGS934" s="14"/>
      <c r="UGT934" s="14"/>
      <c r="UGU934" s="14"/>
      <c r="UGV934" s="14"/>
      <c r="UGW934" s="14"/>
      <c r="UGX934" s="14"/>
      <c r="UGY934" s="14"/>
      <c r="UGZ934" s="14"/>
      <c r="UHA934" s="14"/>
      <c r="UHB934" s="14"/>
      <c r="UHC934" s="14"/>
      <c r="UHD934" s="14"/>
      <c r="UHE934" s="14"/>
      <c r="UHF934" s="14"/>
      <c r="UHG934" s="14"/>
      <c r="UHH934" s="14"/>
      <c r="UHI934" s="14"/>
      <c r="UHJ934" s="14"/>
      <c r="UHK934" s="14"/>
      <c r="UHL934" s="14"/>
      <c r="UHM934" s="14"/>
      <c r="UHN934" s="14"/>
      <c r="UHO934" s="14"/>
      <c r="UHP934" s="14"/>
      <c r="UHQ934" s="14"/>
      <c r="UHR934" s="14"/>
      <c r="UHS934" s="14"/>
      <c r="UHT934" s="14"/>
      <c r="UHU934" s="14"/>
      <c r="UHV934" s="14"/>
      <c r="UHW934" s="14"/>
      <c r="UHX934" s="14"/>
      <c r="UHY934" s="14"/>
      <c r="UHZ934" s="14"/>
      <c r="UIA934" s="14"/>
      <c r="UIB934" s="14"/>
      <c r="UIC934" s="14"/>
      <c r="UID934" s="14"/>
      <c r="UIE934" s="14"/>
      <c r="UIF934" s="14"/>
      <c r="UIG934" s="14"/>
      <c r="UIH934" s="14"/>
      <c r="UII934" s="14"/>
      <c r="UIJ934" s="14"/>
      <c r="UIK934" s="14"/>
      <c r="UIL934" s="14"/>
      <c r="UIM934" s="14"/>
      <c r="UIN934" s="14"/>
      <c r="UIO934" s="14"/>
      <c r="UIP934" s="14"/>
      <c r="UIQ934" s="14"/>
      <c r="UIR934" s="14"/>
      <c r="UIS934" s="14"/>
      <c r="UIT934" s="14"/>
      <c r="UIU934" s="14"/>
      <c r="UIV934" s="14"/>
      <c r="UIW934" s="14"/>
      <c r="UIX934" s="14"/>
      <c r="UIY934" s="14"/>
      <c r="UIZ934" s="14"/>
      <c r="UJA934" s="14"/>
      <c r="UJB934" s="14"/>
      <c r="UJC934" s="14"/>
      <c r="UJD934" s="14"/>
      <c r="UJE934" s="14"/>
      <c r="UJF934" s="14"/>
      <c r="UJG934" s="14"/>
      <c r="UJH934" s="14"/>
      <c r="UJI934" s="14"/>
      <c r="UJJ934" s="14"/>
      <c r="UJK934" s="14"/>
      <c r="UJL934" s="14"/>
      <c r="UJM934" s="14"/>
      <c r="UJN934" s="14"/>
      <c r="UJO934" s="14"/>
      <c r="UJP934" s="14"/>
      <c r="UJQ934" s="14"/>
      <c r="UJR934" s="14"/>
      <c r="UJS934" s="14"/>
      <c r="UJT934" s="14"/>
      <c r="UJU934" s="14"/>
      <c r="UJV934" s="14"/>
      <c r="UJW934" s="14"/>
      <c r="UJX934" s="14"/>
      <c r="UJY934" s="14"/>
      <c r="UJZ934" s="14"/>
      <c r="UKA934" s="14"/>
      <c r="UKB934" s="14"/>
      <c r="UKC934" s="14"/>
      <c r="UKD934" s="14"/>
      <c r="UKE934" s="14"/>
      <c r="UKF934" s="14"/>
      <c r="UKG934" s="14"/>
      <c r="UKH934" s="14"/>
      <c r="UKI934" s="14"/>
      <c r="UKJ934" s="14"/>
      <c r="UKK934" s="14"/>
      <c r="UKL934" s="14"/>
      <c r="UKM934" s="14"/>
      <c r="UKN934" s="14"/>
      <c r="UKO934" s="14"/>
      <c r="UKP934" s="14"/>
      <c r="UKQ934" s="14"/>
      <c r="UKR934" s="14"/>
      <c r="UKS934" s="14"/>
      <c r="UKT934" s="14"/>
      <c r="UKU934" s="14"/>
      <c r="UKV934" s="14"/>
      <c r="UKW934" s="14"/>
      <c r="UKX934" s="14"/>
      <c r="UKY934" s="14"/>
      <c r="UKZ934" s="14"/>
      <c r="ULA934" s="14"/>
      <c r="ULB934" s="14"/>
      <c r="ULC934" s="14"/>
      <c r="ULD934" s="14"/>
      <c r="ULE934" s="14"/>
      <c r="ULF934" s="14"/>
      <c r="ULG934" s="14"/>
      <c r="ULH934" s="14"/>
      <c r="ULI934" s="14"/>
      <c r="ULJ934" s="14"/>
      <c r="ULK934" s="14"/>
      <c r="ULL934" s="14"/>
      <c r="ULM934" s="14"/>
      <c r="ULN934" s="14"/>
      <c r="ULO934" s="14"/>
      <c r="ULP934" s="14"/>
      <c r="ULQ934" s="14"/>
      <c r="ULR934" s="14"/>
      <c r="ULS934" s="14"/>
      <c r="ULT934" s="14"/>
      <c r="ULU934" s="14"/>
      <c r="ULV934" s="14"/>
      <c r="ULW934" s="14"/>
      <c r="ULX934" s="14"/>
      <c r="ULY934" s="14"/>
      <c r="ULZ934" s="14"/>
      <c r="UMA934" s="14"/>
      <c r="UMB934" s="14"/>
      <c r="UMC934" s="14"/>
      <c r="UMD934" s="14"/>
      <c r="UME934" s="14"/>
      <c r="UMF934" s="14"/>
      <c r="UMG934" s="14"/>
      <c r="UMH934" s="14"/>
      <c r="UMI934" s="14"/>
      <c r="UMJ934" s="14"/>
      <c r="UMK934" s="14"/>
      <c r="UML934" s="14"/>
      <c r="UMM934" s="14"/>
      <c r="UMN934" s="14"/>
      <c r="UMO934" s="14"/>
      <c r="UMP934" s="14"/>
      <c r="UMQ934" s="14"/>
      <c r="UMR934" s="14"/>
      <c r="UMS934" s="14"/>
      <c r="UMT934" s="14"/>
      <c r="UMU934" s="14"/>
      <c r="UMV934" s="14"/>
      <c r="UMW934" s="14"/>
      <c r="UMX934" s="14"/>
      <c r="UMY934" s="14"/>
      <c r="UMZ934" s="14"/>
      <c r="UNA934" s="14"/>
      <c r="UNB934" s="14"/>
      <c r="UNC934" s="14"/>
      <c r="UND934" s="14"/>
      <c r="UNE934" s="14"/>
      <c r="UNF934" s="14"/>
      <c r="UNG934" s="14"/>
      <c r="UNH934" s="14"/>
      <c r="UNI934" s="14"/>
      <c r="UNJ934" s="14"/>
      <c r="UNK934" s="14"/>
      <c r="UNL934" s="14"/>
      <c r="UNM934" s="14"/>
      <c r="UNN934" s="14"/>
      <c r="UNO934" s="14"/>
      <c r="UNP934" s="14"/>
      <c r="UNQ934" s="14"/>
      <c r="UNR934" s="14"/>
      <c r="UNS934" s="14"/>
      <c r="UNT934" s="14"/>
      <c r="UNU934" s="14"/>
      <c r="UNV934" s="14"/>
      <c r="UNW934" s="14"/>
      <c r="UNX934" s="14"/>
      <c r="UNY934" s="14"/>
      <c r="UNZ934" s="14"/>
      <c r="UOA934" s="14"/>
      <c r="UOB934" s="14"/>
      <c r="UOC934" s="14"/>
      <c r="UOD934" s="14"/>
      <c r="UOE934" s="14"/>
      <c r="UOF934" s="14"/>
      <c r="UOG934" s="14"/>
      <c r="UOH934" s="14"/>
      <c r="UOI934" s="14"/>
      <c r="UOJ934" s="14"/>
      <c r="UOK934" s="14"/>
      <c r="UOL934" s="14"/>
      <c r="UOM934" s="14"/>
      <c r="UON934" s="14"/>
      <c r="UOO934" s="14"/>
      <c r="UOP934" s="14"/>
      <c r="UOQ934" s="14"/>
      <c r="UOR934" s="14"/>
      <c r="UOS934" s="14"/>
      <c r="UOT934" s="14"/>
      <c r="UOU934" s="14"/>
      <c r="UOV934" s="14"/>
      <c r="UOW934" s="14"/>
      <c r="UOX934" s="14"/>
      <c r="UOY934" s="14"/>
      <c r="UOZ934" s="14"/>
      <c r="UPA934" s="14"/>
      <c r="UPB934" s="14"/>
      <c r="UPC934" s="14"/>
      <c r="UPD934" s="14"/>
      <c r="UPE934" s="14"/>
      <c r="UPF934" s="14"/>
      <c r="UPG934" s="14"/>
      <c r="UPH934" s="14"/>
      <c r="UPI934" s="14"/>
      <c r="UPJ934" s="14"/>
      <c r="UPK934" s="14"/>
      <c r="UPL934" s="14"/>
      <c r="UPM934" s="14"/>
      <c r="UPN934" s="14"/>
      <c r="UPO934" s="14"/>
      <c r="UPP934" s="14"/>
      <c r="UPQ934" s="14"/>
      <c r="UPR934" s="14"/>
      <c r="UPS934" s="14"/>
      <c r="UPT934" s="14"/>
      <c r="UPU934" s="14"/>
      <c r="UPV934" s="14"/>
      <c r="UPW934" s="14"/>
      <c r="UPX934" s="14"/>
      <c r="UPY934" s="14"/>
      <c r="UPZ934" s="14"/>
      <c r="UQA934" s="14"/>
      <c r="UQB934" s="14"/>
      <c r="UQC934" s="14"/>
      <c r="UQD934" s="14"/>
      <c r="UQE934" s="14"/>
      <c r="UQF934" s="14"/>
      <c r="UQG934" s="14"/>
      <c r="UQH934" s="14"/>
      <c r="UQI934" s="14"/>
      <c r="UQJ934" s="14"/>
      <c r="UQK934" s="14"/>
      <c r="UQL934" s="14"/>
      <c r="UQM934" s="14"/>
      <c r="UQN934" s="14"/>
      <c r="UQO934" s="14"/>
      <c r="UQP934" s="14"/>
      <c r="UQQ934" s="14"/>
      <c r="UQR934" s="14"/>
      <c r="UQS934" s="14"/>
      <c r="UQT934" s="14"/>
      <c r="UQU934" s="14"/>
      <c r="UQV934" s="14"/>
      <c r="UQW934" s="14"/>
      <c r="UQX934" s="14"/>
      <c r="UQY934" s="14"/>
      <c r="UQZ934" s="14"/>
      <c r="URA934" s="14"/>
      <c r="URB934" s="14"/>
      <c r="URC934" s="14"/>
      <c r="URD934" s="14"/>
      <c r="URE934" s="14"/>
      <c r="URF934" s="14"/>
      <c r="URG934" s="14"/>
      <c r="URH934" s="14"/>
      <c r="URI934" s="14"/>
      <c r="URJ934" s="14"/>
      <c r="URK934" s="14"/>
      <c r="URL934" s="14"/>
      <c r="URM934" s="14"/>
      <c r="URN934" s="14"/>
      <c r="URO934" s="14"/>
      <c r="URP934" s="14"/>
      <c r="URQ934" s="14"/>
      <c r="URR934" s="14"/>
      <c r="URS934" s="14"/>
      <c r="URT934" s="14"/>
      <c r="URU934" s="14"/>
      <c r="URV934" s="14"/>
      <c r="URW934" s="14"/>
      <c r="URX934" s="14"/>
      <c r="URY934" s="14"/>
      <c r="URZ934" s="14"/>
      <c r="USA934" s="14"/>
      <c r="USB934" s="14"/>
      <c r="USC934" s="14"/>
      <c r="USD934" s="14"/>
      <c r="USE934" s="14"/>
      <c r="USF934" s="14"/>
      <c r="USG934" s="14"/>
      <c r="USH934" s="14"/>
      <c r="USI934" s="14"/>
      <c r="USJ934" s="14"/>
      <c r="USK934" s="14"/>
      <c r="USL934" s="14"/>
      <c r="USM934" s="14"/>
      <c r="USN934" s="14"/>
      <c r="USO934" s="14"/>
      <c r="USP934" s="14"/>
      <c r="USQ934" s="14"/>
      <c r="USR934" s="14"/>
      <c r="USS934" s="14"/>
      <c r="UST934" s="14"/>
      <c r="USU934" s="14"/>
      <c r="USV934" s="14"/>
      <c r="USW934" s="14"/>
      <c r="USX934" s="14"/>
      <c r="USY934" s="14"/>
      <c r="USZ934" s="14"/>
      <c r="UTA934" s="14"/>
      <c r="UTB934" s="14"/>
      <c r="UTC934" s="14"/>
      <c r="UTD934" s="14"/>
      <c r="UTE934" s="14"/>
      <c r="UTF934" s="14"/>
      <c r="UTG934" s="14"/>
      <c r="UTH934" s="14"/>
      <c r="UTI934" s="14"/>
      <c r="UTJ934" s="14"/>
      <c r="UTK934" s="14"/>
      <c r="UTL934" s="14"/>
      <c r="UTM934" s="14"/>
      <c r="UTN934" s="14"/>
      <c r="UTO934" s="14"/>
      <c r="UTP934" s="14"/>
      <c r="UTQ934" s="14"/>
      <c r="UTR934" s="14"/>
      <c r="UTS934" s="14"/>
      <c r="UTT934" s="14"/>
      <c r="UTU934" s="14"/>
      <c r="UTV934" s="14"/>
      <c r="UTW934" s="14"/>
      <c r="UTX934" s="14"/>
      <c r="UTY934" s="14"/>
      <c r="UTZ934" s="14"/>
      <c r="UUA934" s="14"/>
      <c r="UUB934" s="14"/>
      <c r="UUC934" s="14"/>
      <c r="UUD934" s="14"/>
      <c r="UUE934" s="14"/>
      <c r="UUF934" s="14"/>
      <c r="UUG934" s="14"/>
      <c r="UUH934" s="14"/>
      <c r="UUI934" s="14"/>
      <c r="UUJ934" s="14"/>
      <c r="UUK934" s="14"/>
      <c r="UUL934" s="14"/>
      <c r="UUM934" s="14"/>
      <c r="UUN934" s="14"/>
      <c r="UUO934" s="14"/>
      <c r="UUP934" s="14"/>
      <c r="UUQ934" s="14"/>
      <c r="UUR934" s="14"/>
      <c r="UUS934" s="14"/>
      <c r="UUT934" s="14"/>
      <c r="UUU934" s="14"/>
      <c r="UUV934" s="14"/>
      <c r="UUW934" s="14"/>
      <c r="UUX934" s="14"/>
      <c r="UUY934" s="14"/>
      <c r="UUZ934" s="14"/>
      <c r="UVA934" s="14"/>
      <c r="UVB934" s="14"/>
      <c r="UVC934" s="14"/>
      <c r="UVD934" s="14"/>
      <c r="UVE934" s="14"/>
      <c r="UVF934" s="14"/>
      <c r="UVG934" s="14"/>
      <c r="UVH934" s="14"/>
      <c r="UVI934" s="14"/>
      <c r="UVJ934" s="14"/>
      <c r="UVK934" s="14"/>
      <c r="UVL934" s="14"/>
      <c r="UVM934" s="14"/>
      <c r="UVN934" s="14"/>
      <c r="UVO934" s="14"/>
      <c r="UVP934" s="14"/>
      <c r="UVQ934" s="14"/>
      <c r="UVR934" s="14"/>
      <c r="UVS934" s="14"/>
      <c r="UVT934" s="14"/>
      <c r="UVU934" s="14"/>
      <c r="UVV934" s="14"/>
      <c r="UVW934" s="14"/>
      <c r="UVX934" s="14"/>
      <c r="UVY934" s="14"/>
      <c r="UVZ934" s="14"/>
      <c r="UWA934" s="14"/>
      <c r="UWB934" s="14"/>
      <c r="UWC934" s="14"/>
      <c r="UWD934" s="14"/>
      <c r="UWE934" s="14"/>
      <c r="UWF934" s="14"/>
      <c r="UWG934" s="14"/>
      <c r="UWH934" s="14"/>
      <c r="UWI934" s="14"/>
      <c r="UWJ934" s="14"/>
      <c r="UWK934" s="14"/>
      <c r="UWL934" s="14"/>
      <c r="UWM934" s="14"/>
      <c r="UWN934" s="14"/>
      <c r="UWO934" s="14"/>
      <c r="UWP934" s="14"/>
      <c r="UWQ934" s="14"/>
      <c r="UWR934" s="14"/>
      <c r="UWS934" s="14"/>
      <c r="UWT934" s="14"/>
      <c r="UWU934" s="14"/>
      <c r="UWV934" s="14"/>
      <c r="UWW934" s="14"/>
      <c r="UWX934" s="14"/>
      <c r="UWY934" s="14"/>
      <c r="UWZ934" s="14"/>
      <c r="UXA934" s="14"/>
      <c r="UXB934" s="14"/>
      <c r="UXC934" s="14"/>
      <c r="UXD934" s="14"/>
      <c r="UXE934" s="14"/>
      <c r="UXF934" s="14"/>
      <c r="UXG934" s="14"/>
      <c r="UXH934" s="14"/>
      <c r="UXI934" s="14"/>
      <c r="UXJ934" s="14"/>
      <c r="UXK934" s="14"/>
      <c r="UXL934" s="14"/>
      <c r="UXM934" s="14"/>
      <c r="UXN934" s="14"/>
      <c r="UXO934" s="14"/>
      <c r="UXP934" s="14"/>
      <c r="UXQ934" s="14"/>
      <c r="UXR934" s="14"/>
      <c r="UXS934" s="14"/>
      <c r="UXT934" s="14"/>
      <c r="UXU934" s="14"/>
      <c r="UXV934" s="14"/>
      <c r="UXW934" s="14"/>
      <c r="UXX934" s="14"/>
      <c r="UXY934" s="14"/>
      <c r="UXZ934" s="14"/>
      <c r="UYA934" s="14"/>
      <c r="UYB934" s="14"/>
      <c r="UYC934" s="14"/>
      <c r="UYD934" s="14"/>
      <c r="UYE934" s="14"/>
      <c r="UYF934" s="14"/>
      <c r="UYG934" s="14"/>
      <c r="UYH934" s="14"/>
      <c r="UYI934" s="14"/>
      <c r="UYJ934" s="14"/>
      <c r="UYK934" s="14"/>
      <c r="UYL934" s="14"/>
      <c r="UYM934" s="14"/>
      <c r="UYN934" s="14"/>
      <c r="UYO934" s="14"/>
      <c r="UYP934" s="14"/>
      <c r="UYQ934" s="14"/>
      <c r="UYR934" s="14"/>
      <c r="UYS934" s="14"/>
      <c r="UYT934" s="14"/>
      <c r="UYU934" s="14"/>
      <c r="UYV934" s="14"/>
      <c r="UYW934" s="14"/>
      <c r="UYX934" s="14"/>
      <c r="UYY934" s="14"/>
      <c r="UYZ934" s="14"/>
      <c r="UZA934" s="14"/>
      <c r="UZB934" s="14"/>
      <c r="UZC934" s="14"/>
      <c r="UZD934" s="14"/>
      <c r="UZE934" s="14"/>
      <c r="UZF934" s="14"/>
      <c r="UZG934" s="14"/>
      <c r="UZH934" s="14"/>
      <c r="UZI934" s="14"/>
      <c r="UZJ934" s="14"/>
      <c r="UZK934" s="14"/>
      <c r="UZL934" s="14"/>
      <c r="UZM934" s="14"/>
      <c r="UZN934" s="14"/>
      <c r="UZO934" s="14"/>
      <c r="UZP934" s="14"/>
      <c r="UZQ934" s="14"/>
      <c r="UZR934" s="14"/>
      <c r="UZS934" s="14"/>
      <c r="UZT934" s="14"/>
      <c r="UZU934" s="14"/>
      <c r="UZV934" s="14"/>
      <c r="UZW934" s="14"/>
      <c r="UZX934" s="14"/>
      <c r="UZY934" s="14"/>
      <c r="UZZ934" s="14"/>
      <c r="VAA934" s="14"/>
      <c r="VAB934" s="14"/>
      <c r="VAC934" s="14"/>
      <c r="VAD934" s="14"/>
      <c r="VAE934" s="14"/>
      <c r="VAF934" s="14"/>
      <c r="VAG934" s="14"/>
      <c r="VAH934" s="14"/>
      <c r="VAI934" s="14"/>
      <c r="VAJ934" s="14"/>
      <c r="VAK934" s="14"/>
      <c r="VAL934" s="14"/>
      <c r="VAM934" s="14"/>
      <c r="VAN934" s="14"/>
      <c r="VAO934" s="14"/>
      <c r="VAP934" s="14"/>
      <c r="VAQ934" s="14"/>
      <c r="VAR934" s="14"/>
      <c r="VAS934" s="14"/>
      <c r="VAT934" s="14"/>
      <c r="VAU934" s="14"/>
      <c r="VAV934" s="14"/>
      <c r="VAW934" s="14"/>
      <c r="VAX934" s="14"/>
      <c r="VAY934" s="14"/>
      <c r="VAZ934" s="14"/>
      <c r="VBA934" s="14"/>
      <c r="VBB934" s="14"/>
      <c r="VBC934" s="14"/>
      <c r="VBD934" s="14"/>
      <c r="VBE934" s="14"/>
      <c r="VBF934" s="14"/>
      <c r="VBG934" s="14"/>
      <c r="VBH934" s="14"/>
      <c r="VBI934" s="14"/>
      <c r="VBJ934" s="14"/>
      <c r="VBK934" s="14"/>
      <c r="VBL934" s="14"/>
      <c r="VBM934" s="14"/>
      <c r="VBN934" s="14"/>
      <c r="VBO934" s="14"/>
      <c r="VBP934" s="14"/>
      <c r="VBQ934" s="14"/>
      <c r="VBR934" s="14"/>
      <c r="VBS934" s="14"/>
      <c r="VBT934" s="14"/>
      <c r="VBU934" s="14"/>
      <c r="VBV934" s="14"/>
      <c r="VBW934" s="14"/>
      <c r="VBX934" s="14"/>
      <c r="VBY934" s="14"/>
      <c r="VBZ934" s="14"/>
      <c r="VCA934" s="14"/>
      <c r="VCB934" s="14"/>
      <c r="VCC934" s="14"/>
      <c r="VCD934" s="14"/>
      <c r="VCE934" s="14"/>
      <c r="VCF934" s="14"/>
      <c r="VCG934" s="14"/>
      <c r="VCH934" s="14"/>
      <c r="VCI934" s="14"/>
      <c r="VCJ934" s="14"/>
      <c r="VCK934" s="14"/>
      <c r="VCL934" s="14"/>
      <c r="VCM934" s="14"/>
      <c r="VCN934" s="14"/>
      <c r="VCO934" s="14"/>
      <c r="VCP934" s="14"/>
      <c r="VCQ934" s="14"/>
      <c r="VCR934" s="14"/>
      <c r="VCS934" s="14"/>
      <c r="VCT934" s="14"/>
      <c r="VCU934" s="14"/>
      <c r="VCV934" s="14"/>
      <c r="VCW934" s="14"/>
      <c r="VCX934" s="14"/>
      <c r="VCY934" s="14"/>
      <c r="VCZ934" s="14"/>
      <c r="VDA934" s="14"/>
      <c r="VDB934" s="14"/>
      <c r="VDC934" s="14"/>
      <c r="VDD934" s="14"/>
      <c r="VDE934" s="14"/>
      <c r="VDF934" s="14"/>
      <c r="VDG934" s="14"/>
      <c r="VDH934" s="14"/>
      <c r="VDI934" s="14"/>
      <c r="VDJ934" s="14"/>
      <c r="VDK934" s="14"/>
      <c r="VDL934" s="14"/>
      <c r="VDM934" s="14"/>
      <c r="VDN934" s="14"/>
      <c r="VDO934" s="14"/>
      <c r="VDP934" s="14"/>
      <c r="VDQ934" s="14"/>
      <c r="VDR934" s="14"/>
      <c r="VDS934" s="14"/>
      <c r="VDT934" s="14"/>
      <c r="VDU934" s="14"/>
      <c r="VDV934" s="14"/>
      <c r="VDW934" s="14"/>
      <c r="VDX934" s="14"/>
      <c r="VDY934" s="14"/>
      <c r="VDZ934" s="14"/>
      <c r="VEA934" s="14"/>
      <c r="VEB934" s="14"/>
      <c r="VEC934" s="14"/>
      <c r="VED934" s="14"/>
      <c r="VEE934" s="14"/>
      <c r="VEF934" s="14"/>
      <c r="VEG934" s="14"/>
      <c r="VEH934" s="14"/>
      <c r="VEI934" s="14"/>
      <c r="VEJ934" s="14"/>
      <c r="VEK934" s="14"/>
      <c r="VEL934" s="14"/>
      <c r="VEM934" s="14"/>
      <c r="VEN934" s="14"/>
      <c r="VEO934" s="14"/>
      <c r="VEP934" s="14"/>
      <c r="VEQ934" s="14"/>
      <c r="VER934" s="14"/>
      <c r="VES934" s="14"/>
      <c r="VET934" s="14"/>
      <c r="VEU934" s="14"/>
      <c r="VEV934" s="14"/>
      <c r="VEW934" s="14"/>
      <c r="VEX934" s="14"/>
      <c r="VEY934" s="14"/>
      <c r="VEZ934" s="14"/>
      <c r="VFA934" s="14"/>
      <c r="VFB934" s="14"/>
      <c r="VFC934" s="14"/>
      <c r="VFD934" s="14"/>
      <c r="VFE934" s="14"/>
      <c r="VFF934" s="14"/>
      <c r="VFG934" s="14"/>
      <c r="VFH934" s="14"/>
      <c r="VFI934" s="14"/>
      <c r="VFJ934" s="14"/>
      <c r="VFK934" s="14"/>
      <c r="VFL934" s="14"/>
      <c r="VFM934" s="14"/>
      <c r="VFN934" s="14"/>
      <c r="VFO934" s="14"/>
      <c r="VFP934" s="14"/>
      <c r="VFQ934" s="14"/>
      <c r="VFR934" s="14"/>
      <c r="VFS934" s="14"/>
      <c r="VFT934" s="14"/>
      <c r="VFU934" s="14"/>
      <c r="VFV934" s="14"/>
      <c r="VFW934" s="14"/>
      <c r="VFX934" s="14"/>
      <c r="VFY934" s="14"/>
      <c r="VFZ934" s="14"/>
      <c r="VGA934" s="14"/>
      <c r="VGB934" s="14"/>
      <c r="VGC934" s="14"/>
      <c r="VGD934" s="14"/>
      <c r="VGE934" s="14"/>
      <c r="VGF934" s="14"/>
      <c r="VGG934" s="14"/>
      <c r="VGH934" s="14"/>
      <c r="VGI934" s="14"/>
      <c r="VGJ934" s="14"/>
      <c r="VGK934" s="14"/>
      <c r="VGL934" s="14"/>
      <c r="VGM934" s="14"/>
      <c r="VGN934" s="14"/>
      <c r="VGO934" s="14"/>
      <c r="VGP934" s="14"/>
      <c r="VGQ934" s="14"/>
      <c r="VGR934" s="14"/>
      <c r="VGS934" s="14"/>
      <c r="VGT934" s="14"/>
      <c r="VGU934" s="14"/>
      <c r="VGV934" s="14"/>
      <c r="VGW934" s="14"/>
      <c r="VGX934" s="14"/>
      <c r="VGY934" s="14"/>
      <c r="VGZ934" s="14"/>
      <c r="VHA934" s="14"/>
      <c r="VHB934" s="14"/>
      <c r="VHC934" s="14"/>
      <c r="VHD934" s="14"/>
      <c r="VHE934" s="14"/>
      <c r="VHF934" s="14"/>
      <c r="VHG934" s="14"/>
      <c r="VHH934" s="14"/>
      <c r="VHI934" s="14"/>
      <c r="VHJ934" s="14"/>
      <c r="VHK934" s="14"/>
      <c r="VHL934" s="14"/>
      <c r="VHM934" s="14"/>
      <c r="VHN934" s="14"/>
      <c r="VHO934" s="14"/>
      <c r="VHP934" s="14"/>
      <c r="VHQ934" s="14"/>
      <c r="VHR934" s="14"/>
      <c r="VHS934" s="14"/>
      <c r="VHT934" s="14"/>
      <c r="VHU934" s="14"/>
      <c r="VHV934" s="14"/>
      <c r="VHW934" s="14"/>
      <c r="VHX934" s="14"/>
      <c r="VHY934" s="14"/>
      <c r="VHZ934" s="14"/>
      <c r="VIA934" s="14"/>
      <c r="VIB934" s="14"/>
      <c r="VIC934" s="14"/>
      <c r="VID934" s="14"/>
      <c r="VIE934" s="14"/>
      <c r="VIF934" s="14"/>
      <c r="VIG934" s="14"/>
      <c r="VIH934" s="14"/>
      <c r="VII934" s="14"/>
      <c r="VIJ934" s="14"/>
      <c r="VIK934" s="14"/>
      <c r="VIL934" s="14"/>
      <c r="VIM934" s="14"/>
      <c r="VIN934" s="14"/>
      <c r="VIO934" s="14"/>
      <c r="VIP934" s="14"/>
      <c r="VIQ934" s="14"/>
      <c r="VIR934" s="14"/>
      <c r="VIS934" s="14"/>
      <c r="VIT934" s="14"/>
      <c r="VIU934" s="14"/>
      <c r="VIV934" s="14"/>
      <c r="VIW934" s="14"/>
      <c r="VIX934" s="14"/>
      <c r="VIY934" s="14"/>
      <c r="VIZ934" s="14"/>
      <c r="VJA934" s="14"/>
      <c r="VJB934" s="14"/>
      <c r="VJC934" s="14"/>
      <c r="VJD934" s="14"/>
      <c r="VJE934" s="14"/>
      <c r="VJF934" s="14"/>
      <c r="VJG934" s="14"/>
      <c r="VJH934" s="14"/>
      <c r="VJI934" s="14"/>
      <c r="VJJ934" s="14"/>
      <c r="VJK934" s="14"/>
      <c r="VJL934" s="14"/>
      <c r="VJM934" s="14"/>
      <c r="VJN934" s="14"/>
      <c r="VJO934" s="14"/>
      <c r="VJP934" s="14"/>
      <c r="VJQ934" s="14"/>
      <c r="VJR934" s="14"/>
      <c r="VJS934" s="14"/>
      <c r="VJT934" s="14"/>
      <c r="VJU934" s="14"/>
      <c r="VJV934" s="14"/>
      <c r="VJW934" s="14"/>
      <c r="VJX934" s="14"/>
      <c r="VJY934" s="14"/>
      <c r="VJZ934" s="14"/>
      <c r="VKA934" s="14"/>
      <c r="VKB934" s="14"/>
      <c r="VKC934" s="14"/>
      <c r="VKD934" s="14"/>
      <c r="VKE934" s="14"/>
      <c r="VKF934" s="14"/>
      <c r="VKG934" s="14"/>
      <c r="VKH934" s="14"/>
      <c r="VKI934" s="14"/>
      <c r="VKJ934" s="14"/>
      <c r="VKK934" s="14"/>
      <c r="VKL934" s="14"/>
      <c r="VKM934" s="14"/>
      <c r="VKN934" s="14"/>
      <c r="VKO934" s="14"/>
      <c r="VKP934" s="14"/>
      <c r="VKQ934" s="14"/>
      <c r="VKR934" s="14"/>
      <c r="VKS934" s="14"/>
      <c r="VKT934" s="14"/>
      <c r="VKU934" s="14"/>
      <c r="VKV934" s="14"/>
      <c r="VKW934" s="14"/>
      <c r="VKX934" s="14"/>
      <c r="VKY934" s="14"/>
      <c r="VKZ934" s="14"/>
      <c r="VLA934" s="14"/>
      <c r="VLB934" s="14"/>
      <c r="VLC934" s="14"/>
      <c r="VLD934" s="14"/>
      <c r="VLE934" s="14"/>
      <c r="VLF934" s="14"/>
      <c r="VLG934" s="14"/>
      <c r="VLH934" s="14"/>
      <c r="VLI934" s="14"/>
      <c r="VLJ934" s="14"/>
      <c r="VLK934" s="14"/>
      <c r="VLL934" s="14"/>
      <c r="VLM934" s="14"/>
      <c r="VLN934" s="14"/>
      <c r="VLO934" s="14"/>
      <c r="VLP934" s="14"/>
      <c r="VLQ934" s="14"/>
      <c r="VLR934" s="14"/>
      <c r="VLS934" s="14"/>
      <c r="VLT934" s="14"/>
      <c r="VLU934" s="14"/>
      <c r="VLV934" s="14"/>
      <c r="VLW934" s="14"/>
      <c r="VLX934" s="14"/>
      <c r="VLY934" s="14"/>
      <c r="VLZ934" s="14"/>
      <c r="VMA934" s="14"/>
      <c r="VMB934" s="14"/>
      <c r="VMC934" s="14"/>
      <c r="VMD934" s="14"/>
      <c r="VME934" s="14"/>
      <c r="VMF934" s="14"/>
      <c r="VMG934" s="14"/>
      <c r="VMH934" s="14"/>
      <c r="VMI934" s="14"/>
      <c r="VMJ934" s="14"/>
      <c r="VMK934" s="14"/>
      <c r="VML934" s="14"/>
      <c r="VMM934" s="14"/>
      <c r="VMN934" s="14"/>
      <c r="VMO934" s="14"/>
      <c r="VMP934" s="14"/>
      <c r="VMQ934" s="14"/>
      <c r="VMR934" s="14"/>
      <c r="VMS934" s="14"/>
      <c r="VMT934" s="14"/>
      <c r="VMU934" s="14"/>
      <c r="VMV934" s="14"/>
      <c r="VMW934" s="14"/>
      <c r="VMX934" s="14"/>
      <c r="VMY934" s="14"/>
      <c r="VMZ934" s="14"/>
      <c r="VNA934" s="14"/>
      <c r="VNB934" s="14"/>
      <c r="VNC934" s="14"/>
      <c r="VND934" s="14"/>
      <c r="VNE934" s="14"/>
      <c r="VNF934" s="14"/>
      <c r="VNG934" s="14"/>
      <c r="VNH934" s="14"/>
      <c r="VNI934" s="14"/>
      <c r="VNJ934" s="14"/>
      <c r="VNK934" s="14"/>
      <c r="VNL934" s="14"/>
      <c r="VNM934" s="14"/>
      <c r="VNN934" s="14"/>
      <c r="VNO934" s="14"/>
      <c r="VNP934" s="14"/>
      <c r="VNQ934" s="14"/>
      <c r="VNR934" s="14"/>
      <c r="VNS934" s="14"/>
      <c r="VNT934" s="14"/>
      <c r="VNU934" s="14"/>
      <c r="VNV934" s="14"/>
      <c r="VNW934" s="14"/>
      <c r="VNX934" s="14"/>
      <c r="VNY934" s="14"/>
      <c r="VNZ934" s="14"/>
      <c r="VOA934" s="14"/>
      <c r="VOB934" s="14"/>
      <c r="VOC934" s="14"/>
      <c r="VOD934" s="14"/>
      <c r="VOE934" s="14"/>
      <c r="VOF934" s="14"/>
      <c r="VOG934" s="14"/>
      <c r="VOH934" s="14"/>
      <c r="VOI934" s="14"/>
      <c r="VOJ934" s="14"/>
      <c r="VOK934" s="14"/>
      <c r="VOL934" s="14"/>
      <c r="VOM934" s="14"/>
      <c r="VON934" s="14"/>
      <c r="VOO934" s="14"/>
      <c r="VOP934" s="14"/>
      <c r="VOQ934" s="14"/>
      <c r="VOR934" s="14"/>
      <c r="VOS934" s="14"/>
      <c r="VOT934" s="14"/>
      <c r="VOU934" s="14"/>
      <c r="VOV934" s="14"/>
      <c r="VOW934" s="14"/>
      <c r="VOX934" s="14"/>
      <c r="VOY934" s="14"/>
      <c r="VOZ934" s="14"/>
      <c r="VPA934" s="14"/>
      <c r="VPB934" s="14"/>
      <c r="VPC934" s="14"/>
      <c r="VPD934" s="14"/>
      <c r="VPE934" s="14"/>
      <c r="VPF934" s="14"/>
      <c r="VPG934" s="14"/>
      <c r="VPH934" s="14"/>
      <c r="VPI934" s="14"/>
      <c r="VPJ934" s="14"/>
      <c r="VPK934" s="14"/>
      <c r="VPL934" s="14"/>
      <c r="VPM934" s="14"/>
      <c r="VPN934" s="14"/>
      <c r="VPO934" s="14"/>
      <c r="VPP934" s="14"/>
      <c r="VPQ934" s="14"/>
      <c r="VPR934" s="14"/>
      <c r="VPS934" s="14"/>
      <c r="VPT934" s="14"/>
      <c r="VPU934" s="14"/>
      <c r="VPV934" s="14"/>
      <c r="VPW934" s="14"/>
      <c r="VPX934" s="14"/>
      <c r="VPY934" s="14"/>
      <c r="VPZ934" s="14"/>
      <c r="VQA934" s="14"/>
      <c r="VQB934" s="14"/>
      <c r="VQC934" s="14"/>
      <c r="VQD934" s="14"/>
      <c r="VQE934" s="14"/>
      <c r="VQF934" s="14"/>
      <c r="VQG934" s="14"/>
      <c r="VQH934" s="14"/>
      <c r="VQI934" s="14"/>
      <c r="VQJ934" s="14"/>
      <c r="VQK934" s="14"/>
      <c r="VQL934" s="14"/>
      <c r="VQM934" s="14"/>
      <c r="VQN934" s="14"/>
      <c r="VQO934" s="14"/>
      <c r="VQP934" s="14"/>
      <c r="VQQ934" s="14"/>
      <c r="VQR934" s="14"/>
      <c r="VQS934" s="14"/>
      <c r="VQT934" s="14"/>
      <c r="VQU934" s="14"/>
      <c r="VQV934" s="14"/>
      <c r="VQW934" s="14"/>
      <c r="VQX934" s="14"/>
      <c r="VQY934" s="14"/>
      <c r="VQZ934" s="14"/>
      <c r="VRA934" s="14"/>
      <c r="VRB934" s="14"/>
      <c r="VRC934" s="14"/>
      <c r="VRD934" s="14"/>
      <c r="VRE934" s="14"/>
      <c r="VRF934" s="14"/>
      <c r="VRG934" s="14"/>
      <c r="VRH934" s="14"/>
      <c r="VRI934" s="14"/>
      <c r="VRJ934" s="14"/>
      <c r="VRK934" s="14"/>
      <c r="VRL934" s="14"/>
      <c r="VRM934" s="14"/>
      <c r="VRN934" s="14"/>
      <c r="VRO934" s="14"/>
      <c r="VRP934" s="14"/>
      <c r="VRQ934" s="14"/>
      <c r="VRR934" s="14"/>
      <c r="VRS934" s="14"/>
      <c r="VRT934" s="14"/>
      <c r="VRU934" s="14"/>
      <c r="VRV934" s="14"/>
      <c r="VRW934" s="14"/>
      <c r="VRX934" s="14"/>
      <c r="VRY934" s="14"/>
      <c r="VRZ934" s="14"/>
      <c r="VSA934" s="14"/>
      <c r="VSB934" s="14"/>
      <c r="VSC934" s="14"/>
      <c r="VSD934" s="14"/>
      <c r="VSE934" s="14"/>
      <c r="VSF934" s="14"/>
      <c r="VSG934" s="14"/>
      <c r="VSH934" s="14"/>
      <c r="VSI934" s="14"/>
      <c r="VSJ934" s="14"/>
      <c r="VSK934" s="14"/>
      <c r="VSL934" s="14"/>
      <c r="VSM934" s="14"/>
      <c r="VSN934" s="14"/>
      <c r="VSO934" s="14"/>
      <c r="VSP934" s="14"/>
      <c r="VSQ934" s="14"/>
      <c r="VSR934" s="14"/>
      <c r="VSS934" s="14"/>
      <c r="VST934" s="14"/>
      <c r="VSU934" s="14"/>
      <c r="VSV934" s="14"/>
      <c r="VSW934" s="14"/>
      <c r="VSX934" s="14"/>
      <c r="VSY934" s="14"/>
      <c r="VSZ934" s="14"/>
      <c r="VTA934" s="14"/>
      <c r="VTB934" s="14"/>
      <c r="VTC934" s="14"/>
      <c r="VTD934" s="14"/>
      <c r="VTE934" s="14"/>
      <c r="VTF934" s="14"/>
      <c r="VTG934" s="14"/>
      <c r="VTH934" s="14"/>
      <c r="VTI934" s="14"/>
      <c r="VTJ934" s="14"/>
      <c r="VTK934" s="14"/>
      <c r="VTL934" s="14"/>
      <c r="VTM934" s="14"/>
      <c r="VTN934" s="14"/>
      <c r="VTO934" s="14"/>
      <c r="VTP934" s="14"/>
      <c r="VTQ934" s="14"/>
      <c r="VTR934" s="14"/>
      <c r="VTS934" s="14"/>
      <c r="VTT934" s="14"/>
      <c r="VTU934" s="14"/>
      <c r="VTV934" s="14"/>
      <c r="VTW934" s="14"/>
      <c r="VTX934" s="14"/>
      <c r="VTY934" s="14"/>
      <c r="VTZ934" s="14"/>
      <c r="VUA934" s="14"/>
      <c r="VUB934" s="14"/>
      <c r="VUC934" s="14"/>
      <c r="VUD934" s="14"/>
      <c r="VUE934" s="14"/>
      <c r="VUF934" s="14"/>
      <c r="VUG934" s="14"/>
      <c r="VUH934" s="14"/>
      <c r="VUI934" s="14"/>
      <c r="VUJ934" s="14"/>
      <c r="VUK934" s="14"/>
      <c r="VUL934" s="14"/>
      <c r="VUM934" s="14"/>
      <c r="VUN934" s="14"/>
      <c r="VUO934" s="14"/>
      <c r="VUP934" s="14"/>
      <c r="VUQ934" s="14"/>
      <c r="VUR934" s="14"/>
      <c r="VUS934" s="14"/>
      <c r="VUT934" s="14"/>
      <c r="VUU934" s="14"/>
      <c r="VUV934" s="14"/>
      <c r="VUW934" s="14"/>
      <c r="VUX934" s="14"/>
      <c r="VUY934" s="14"/>
      <c r="VUZ934" s="14"/>
      <c r="VVA934" s="14"/>
      <c r="VVB934" s="14"/>
      <c r="VVC934" s="14"/>
      <c r="VVD934" s="14"/>
      <c r="VVE934" s="14"/>
      <c r="VVF934" s="14"/>
      <c r="VVG934" s="14"/>
      <c r="VVH934" s="14"/>
      <c r="VVI934" s="14"/>
      <c r="VVJ934" s="14"/>
      <c r="VVK934" s="14"/>
      <c r="VVL934" s="14"/>
      <c r="VVM934" s="14"/>
      <c r="VVN934" s="14"/>
      <c r="VVO934" s="14"/>
      <c r="VVP934" s="14"/>
      <c r="VVQ934" s="14"/>
      <c r="VVR934" s="14"/>
      <c r="VVS934" s="14"/>
      <c r="VVT934" s="14"/>
      <c r="VVU934" s="14"/>
      <c r="VVV934" s="14"/>
      <c r="VVW934" s="14"/>
      <c r="VVX934" s="14"/>
      <c r="VVY934" s="14"/>
      <c r="VVZ934" s="14"/>
      <c r="VWA934" s="14"/>
      <c r="VWB934" s="14"/>
      <c r="VWC934" s="14"/>
      <c r="VWD934" s="14"/>
      <c r="VWE934" s="14"/>
      <c r="VWF934" s="14"/>
      <c r="VWG934" s="14"/>
      <c r="VWH934" s="14"/>
      <c r="VWI934" s="14"/>
      <c r="VWJ934" s="14"/>
      <c r="VWK934" s="14"/>
      <c r="VWL934" s="14"/>
      <c r="VWM934" s="14"/>
      <c r="VWN934" s="14"/>
      <c r="VWO934" s="14"/>
      <c r="VWP934" s="14"/>
      <c r="VWQ934" s="14"/>
      <c r="VWR934" s="14"/>
      <c r="VWS934" s="14"/>
      <c r="VWT934" s="14"/>
      <c r="VWU934" s="14"/>
      <c r="VWV934" s="14"/>
      <c r="VWW934" s="14"/>
      <c r="VWX934" s="14"/>
      <c r="VWY934" s="14"/>
      <c r="VWZ934" s="14"/>
      <c r="VXA934" s="14"/>
      <c r="VXB934" s="14"/>
      <c r="VXC934" s="14"/>
      <c r="VXD934" s="14"/>
      <c r="VXE934" s="14"/>
      <c r="VXF934" s="14"/>
      <c r="VXG934" s="14"/>
      <c r="VXH934" s="14"/>
      <c r="VXI934" s="14"/>
      <c r="VXJ934" s="14"/>
      <c r="VXK934" s="14"/>
      <c r="VXL934" s="14"/>
      <c r="VXM934" s="14"/>
      <c r="VXN934" s="14"/>
      <c r="VXO934" s="14"/>
      <c r="VXP934" s="14"/>
      <c r="VXQ934" s="14"/>
      <c r="VXR934" s="14"/>
      <c r="VXS934" s="14"/>
      <c r="VXT934" s="14"/>
      <c r="VXU934" s="14"/>
      <c r="VXV934" s="14"/>
      <c r="VXW934" s="14"/>
      <c r="VXX934" s="14"/>
      <c r="VXY934" s="14"/>
      <c r="VXZ934" s="14"/>
      <c r="VYA934" s="14"/>
      <c r="VYB934" s="14"/>
      <c r="VYC934" s="14"/>
      <c r="VYD934" s="14"/>
      <c r="VYE934" s="14"/>
      <c r="VYF934" s="14"/>
      <c r="VYG934" s="14"/>
      <c r="VYH934" s="14"/>
      <c r="VYI934" s="14"/>
      <c r="VYJ934" s="14"/>
      <c r="VYK934" s="14"/>
      <c r="VYL934" s="14"/>
      <c r="VYM934" s="14"/>
      <c r="VYN934" s="14"/>
      <c r="VYO934" s="14"/>
      <c r="VYP934" s="14"/>
      <c r="VYQ934" s="14"/>
      <c r="VYR934" s="14"/>
      <c r="VYS934" s="14"/>
      <c r="VYT934" s="14"/>
      <c r="VYU934" s="14"/>
      <c r="VYV934" s="14"/>
      <c r="VYW934" s="14"/>
      <c r="VYX934" s="14"/>
      <c r="VYY934" s="14"/>
      <c r="VYZ934" s="14"/>
      <c r="VZA934" s="14"/>
      <c r="VZB934" s="14"/>
      <c r="VZC934" s="14"/>
      <c r="VZD934" s="14"/>
      <c r="VZE934" s="14"/>
      <c r="VZF934" s="14"/>
      <c r="VZG934" s="14"/>
      <c r="VZH934" s="14"/>
      <c r="VZI934" s="14"/>
      <c r="VZJ934" s="14"/>
      <c r="VZK934" s="14"/>
      <c r="VZL934" s="14"/>
      <c r="VZM934" s="14"/>
      <c r="VZN934" s="14"/>
      <c r="VZO934" s="14"/>
      <c r="VZP934" s="14"/>
      <c r="VZQ934" s="14"/>
      <c r="VZR934" s="14"/>
      <c r="VZS934" s="14"/>
      <c r="VZT934" s="14"/>
      <c r="VZU934" s="14"/>
      <c r="VZV934" s="14"/>
      <c r="VZW934" s="14"/>
      <c r="VZX934" s="14"/>
      <c r="VZY934" s="14"/>
      <c r="VZZ934" s="14"/>
      <c r="WAA934" s="14"/>
      <c r="WAB934" s="14"/>
      <c r="WAC934" s="14"/>
      <c r="WAD934" s="14"/>
      <c r="WAE934" s="14"/>
      <c r="WAF934" s="14"/>
      <c r="WAG934" s="14"/>
      <c r="WAH934" s="14"/>
      <c r="WAI934" s="14"/>
      <c r="WAJ934" s="14"/>
      <c r="WAK934" s="14"/>
      <c r="WAL934" s="14"/>
      <c r="WAM934" s="14"/>
      <c r="WAN934" s="14"/>
      <c r="WAO934" s="14"/>
      <c r="WAP934" s="14"/>
      <c r="WAQ934" s="14"/>
      <c r="WAR934" s="14"/>
      <c r="WAS934" s="14"/>
      <c r="WAT934" s="14"/>
      <c r="WAU934" s="14"/>
      <c r="WAV934" s="14"/>
      <c r="WAW934" s="14"/>
      <c r="WAX934" s="14"/>
      <c r="WAY934" s="14"/>
      <c r="WAZ934" s="14"/>
      <c r="WBA934" s="14"/>
      <c r="WBB934" s="14"/>
      <c r="WBC934" s="14"/>
      <c r="WBD934" s="14"/>
      <c r="WBE934" s="14"/>
      <c r="WBF934" s="14"/>
      <c r="WBG934" s="14"/>
      <c r="WBH934" s="14"/>
      <c r="WBI934" s="14"/>
      <c r="WBJ934" s="14"/>
      <c r="WBK934" s="14"/>
      <c r="WBL934" s="14"/>
      <c r="WBM934" s="14"/>
      <c r="WBN934" s="14"/>
      <c r="WBO934" s="14"/>
      <c r="WBP934" s="14"/>
      <c r="WBQ934" s="14"/>
      <c r="WBR934" s="14"/>
      <c r="WBS934" s="14"/>
      <c r="WBT934" s="14"/>
      <c r="WBU934" s="14"/>
      <c r="WBV934" s="14"/>
      <c r="WBW934" s="14"/>
      <c r="WBX934" s="14"/>
      <c r="WBY934" s="14"/>
      <c r="WBZ934" s="14"/>
      <c r="WCA934" s="14"/>
      <c r="WCB934" s="14"/>
      <c r="WCC934" s="14"/>
      <c r="WCD934" s="14"/>
      <c r="WCE934" s="14"/>
      <c r="WCF934" s="14"/>
      <c r="WCG934" s="14"/>
      <c r="WCH934" s="14"/>
      <c r="WCI934" s="14"/>
      <c r="WCJ934" s="14"/>
      <c r="WCK934" s="14"/>
      <c r="WCL934" s="14"/>
      <c r="WCM934" s="14"/>
      <c r="WCN934" s="14"/>
      <c r="WCO934" s="14"/>
      <c r="WCP934" s="14"/>
      <c r="WCQ934" s="14"/>
      <c r="WCR934" s="14"/>
      <c r="WCS934" s="14"/>
      <c r="WCT934" s="14"/>
      <c r="WCU934" s="14"/>
      <c r="WCV934" s="14"/>
      <c r="WCW934" s="14"/>
      <c r="WCX934" s="14"/>
      <c r="WCY934" s="14"/>
      <c r="WCZ934" s="14"/>
      <c r="WDA934" s="14"/>
      <c r="WDB934" s="14"/>
      <c r="WDC934" s="14"/>
      <c r="WDD934" s="14"/>
      <c r="WDE934" s="14"/>
      <c r="WDF934" s="14"/>
      <c r="WDG934" s="14"/>
      <c r="WDH934" s="14"/>
      <c r="WDI934" s="14"/>
      <c r="WDJ934" s="14"/>
      <c r="WDK934" s="14"/>
      <c r="WDL934" s="14"/>
      <c r="WDM934" s="14"/>
      <c r="WDN934" s="14"/>
      <c r="WDO934" s="14"/>
      <c r="WDP934" s="14"/>
      <c r="WDQ934" s="14"/>
      <c r="WDR934" s="14"/>
      <c r="WDS934" s="14"/>
      <c r="WDT934" s="14"/>
      <c r="WDU934" s="14"/>
      <c r="WDV934" s="14"/>
      <c r="WDW934" s="14"/>
      <c r="WDX934" s="14"/>
      <c r="WDY934" s="14"/>
      <c r="WDZ934" s="14"/>
      <c r="WEA934" s="14"/>
      <c r="WEB934" s="14"/>
      <c r="WEC934" s="14"/>
      <c r="WED934" s="14"/>
      <c r="WEE934" s="14"/>
      <c r="WEF934" s="14"/>
      <c r="WEG934" s="14"/>
      <c r="WEH934" s="14"/>
      <c r="WEI934" s="14"/>
      <c r="WEJ934" s="14"/>
      <c r="WEK934" s="14"/>
      <c r="WEL934" s="14"/>
      <c r="WEM934" s="14"/>
      <c r="WEN934" s="14"/>
      <c r="WEO934" s="14"/>
      <c r="WEP934" s="14"/>
      <c r="WEQ934" s="14"/>
      <c r="WER934" s="14"/>
      <c r="WES934" s="14"/>
      <c r="WET934" s="14"/>
      <c r="WEU934" s="14"/>
      <c r="WEV934" s="14"/>
      <c r="WEW934" s="14"/>
      <c r="WEX934" s="14"/>
      <c r="WEY934" s="14"/>
      <c r="WEZ934" s="14"/>
      <c r="WFA934" s="14"/>
      <c r="WFB934" s="14"/>
      <c r="WFC934" s="14"/>
      <c r="WFD934" s="14"/>
      <c r="WFE934" s="14"/>
      <c r="WFF934" s="14"/>
      <c r="WFG934" s="14"/>
      <c r="WFH934" s="14"/>
      <c r="WFI934" s="14"/>
      <c r="WFJ934" s="14"/>
      <c r="WFK934" s="14"/>
      <c r="WFL934" s="14"/>
      <c r="WFM934" s="14"/>
      <c r="WFN934" s="14"/>
      <c r="WFO934" s="14"/>
      <c r="WFP934" s="14"/>
      <c r="WFQ934" s="14"/>
      <c r="WFR934" s="14"/>
      <c r="WFS934" s="14"/>
      <c r="WFT934" s="14"/>
      <c r="WFU934" s="14"/>
      <c r="WFV934" s="14"/>
      <c r="WFW934" s="14"/>
      <c r="WFX934" s="14"/>
      <c r="WFY934" s="14"/>
      <c r="WFZ934" s="14"/>
      <c r="WGA934" s="14"/>
      <c r="WGB934" s="14"/>
      <c r="WGC934" s="14"/>
      <c r="WGD934" s="14"/>
      <c r="WGE934" s="14"/>
      <c r="WGF934" s="14"/>
      <c r="WGG934" s="14"/>
      <c r="WGH934" s="14"/>
      <c r="WGI934" s="14"/>
      <c r="WGJ934" s="14"/>
      <c r="WGK934" s="14"/>
      <c r="WGL934" s="14"/>
      <c r="WGM934" s="14"/>
      <c r="WGN934" s="14"/>
      <c r="WGO934" s="14"/>
      <c r="WGP934" s="14"/>
      <c r="WGQ934" s="14"/>
      <c r="WGR934" s="14"/>
      <c r="WGS934" s="14"/>
      <c r="WGT934" s="14"/>
      <c r="WGU934" s="14"/>
      <c r="WGV934" s="14"/>
      <c r="WGW934" s="14"/>
      <c r="WGX934" s="14"/>
      <c r="WGY934" s="14"/>
      <c r="WGZ934" s="14"/>
      <c r="WHA934" s="14"/>
      <c r="WHB934" s="14"/>
      <c r="WHC934" s="14"/>
      <c r="WHD934" s="14"/>
      <c r="WHE934" s="14"/>
      <c r="WHF934" s="14"/>
      <c r="WHG934" s="14"/>
      <c r="WHH934" s="14"/>
      <c r="WHI934" s="14"/>
      <c r="WHJ934" s="14"/>
      <c r="WHK934" s="14"/>
      <c r="WHL934" s="14"/>
      <c r="WHM934" s="14"/>
      <c r="WHN934" s="14"/>
      <c r="WHO934" s="14"/>
      <c r="WHP934" s="14"/>
      <c r="WHQ934" s="14"/>
      <c r="WHR934" s="14"/>
      <c r="WHS934" s="14"/>
      <c r="WHT934" s="14"/>
      <c r="WHU934" s="14"/>
      <c r="WHV934" s="14"/>
      <c r="WHW934" s="14"/>
      <c r="WHX934" s="14"/>
      <c r="WHY934" s="14"/>
      <c r="WHZ934" s="14"/>
      <c r="WIA934" s="14"/>
      <c r="WIB934" s="14"/>
      <c r="WIC934" s="14"/>
      <c r="WID934" s="14"/>
      <c r="WIE934" s="14"/>
      <c r="WIF934" s="14"/>
      <c r="WIG934" s="14"/>
      <c r="WIH934" s="14"/>
      <c r="WII934" s="14"/>
      <c r="WIJ934" s="14"/>
      <c r="WIK934" s="14"/>
      <c r="WIL934" s="14"/>
      <c r="WIM934" s="14"/>
      <c r="WIN934" s="14"/>
      <c r="WIO934" s="14"/>
      <c r="WIP934" s="14"/>
      <c r="WIQ934" s="14"/>
      <c r="WIR934" s="14"/>
      <c r="WIS934" s="14"/>
      <c r="WIT934" s="14"/>
      <c r="WIU934" s="14"/>
      <c r="WIV934" s="14"/>
      <c r="WIW934" s="14"/>
      <c r="WIX934" s="14"/>
      <c r="WIY934" s="14"/>
      <c r="WIZ934" s="14"/>
      <c r="WJA934" s="14"/>
      <c r="WJB934" s="14"/>
      <c r="WJC934" s="14"/>
      <c r="WJD934" s="14"/>
      <c r="WJE934" s="14"/>
      <c r="WJF934" s="14"/>
      <c r="WJG934" s="14"/>
      <c r="WJH934" s="14"/>
      <c r="WJI934" s="14"/>
      <c r="WJJ934" s="14"/>
      <c r="WJK934" s="14"/>
      <c r="WJL934" s="14"/>
      <c r="WJM934" s="14"/>
      <c r="WJN934" s="14"/>
      <c r="WJO934" s="14"/>
      <c r="WJP934" s="14"/>
      <c r="WJQ934" s="14"/>
      <c r="WJR934" s="14"/>
      <c r="WJS934" s="14"/>
      <c r="WJT934" s="14"/>
      <c r="WJU934" s="14"/>
      <c r="WJV934" s="14"/>
      <c r="WJW934" s="14"/>
      <c r="WJX934" s="14"/>
      <c r="WJY934" s="14"/>
      <c r="WJZ934" s="14"/>
      <c r="WKA934" s="14"/>
      <c r="WKB934" s="14"/>
      <c r="WKC934" s="14"/>
      <c r="WKD934" s="14"/>
      <c r="WKE934" s="14"/>
      <c r="WKF934" s="14"/>
      <c r="WKG934" s="14"/>
      <c r="WKH934" s="14"/>
      <c r="WKI934" s="14"/>
      <c r="WKJ934" s="14"/>
      <c r="WKK934" s="14"/>
      <c r="WKL934" s="14"/>
      <c r="WKM934" s="14"/>
      <c r="WKN934" s="14"/>
      <c r="WKO934" s="14"/>
      <c r="WKP934" s="14"/>
      <c r="WKQ934" s="14"/>
      <c r="WKR934" s="14"/>
      <c r="WKS934" s="14"/>
      <c r="WKT934" s="14"/>
      <c r="WKU934" s="14"/>
      <c r="WKV934" s="14"/>
      <c r="WKW934" s="14"/>
      <c r="WKX934" s="14"/>
      <c r="WKY934" s="14"/>
      <c r="WKZ934" s="14"/>
      <c r="WLA934" s="14"/>
      <c r="WLB934" s="14"/>
      <c r="WLC934" s="14"/>
      <c r="WLD934" s="14"/>
      <c r="WLE934" s="14"/>
      <c r="WLF934" s="14"/>
      <c r="WLG934" s="14"/>
      <c r="WLH934" s="14"/>
      <c r="WLI934" s="14"/>
      <c r="WLJ934" s="14"/>
      <c r="WLK934" s="14"/>
      <c r="WLL934" s="14"/>
      <c r="WLM934" s="14"/>
      <c r="WLN934" s="14"/>
      <c r="WLO934" s="14"/>
      <c r="WLP934" s="14"/>
      <c r="WLQ934" s="14"/>
      <c r="WLR934" s="14"/>
      <c r="WLS934" s="14"/>
      <c r="WLT934" s="14"/>
      <c r="WLU934" s="14"/>
      <c r="WLV934" s="14"/>
      <c r="WLW934" s="14"/>
      <c r="WLX934" s="14"/>
      <c r="WLY934" s="14"/>
      <c r="WLZ934" s="14"/>
      <c r="WMA934" s="14"/>
      <c r="WMB934" s="14"/>
      <c r="WMC934" s="14"/>
      <c r="WMD934" s="14"/>
      <c r="WME934" s="14"/>
      <c r="WMF934" s="14"/>
      <c r="WMG934" s="14"/>
      <c r="WMH934" s="14"/>
      <c r="WMI934" s="14"/>
      <c r="WMJ934" s="14"/>
      <c r="WMK934" s="14"/>
      <c r="WML934" s="14"/>
      <c r="WMM934" s="14"/>
      <c r="WMN934" s="14"/>
      <c r="WMO934" s="14"/>
      <c r="WMP934" s="14"/>
      <c r="WMQ934" s="14"/>
      <c r="WMR934" s="14"/>
      <c r="WMS934" s="14"/>
      <c r="WMT934" s="14"/>
      <c r="WMU934" s="14"/>
      <c r="WMV934" s="14"/>
      <c r="WMW934" s="14"/>
      <c r="WMX934" s="14"/>
      <c r="WMY934" s="14"/>
      <c r="WMZ934" s="14"/>
      <c r="WNA934" s="14"/>
      <c r="WNB934" s="14"/>
      <c r="WNC934" s="14"/>
      <c r="WND934" s="14"/>
      <c r="WNE934" s="14"/>
      <c r="WNF934" s="14"/>
      <c r="WNG934" s="14"/>
      <c r="WNH934" s="14"/>
      <c r="WNI934" s="14"/>
      <c r="WNJ934" s="14"/>
      <c r="WNK934" s="14"/>
      <c r="WNL934" s="14"/>
      <c r="WNM934" s="14"/>
      <c r="WNN934" s="14"/>
      <c r="WNO934" s="14"/>
      <c r="WNP934" s="14"/>
      <c r="WNQ934" s="14"/>
      <c r="WNR934" s="14"/>
      <c r="WNS934" s="14"/>
      <c r="WNT934" s="14"/>
      <c r="WNU934" s="14"/>
      <c r="WNV934" s="14"/>
      <c r="WNW934" s="14"/>
      <c r="WNX934" s="14"/>
      <c r="WNY934" s="14"/>
      <c r="WNZ934" s="14"/>
      <c r="WOA934" s="14"/>
      <c r="WOB934" s="14"/>
      <c r="WOC934" s="14"/>
      <c r="WOD934" s="14"/>
      <c r="WOE934" s="14"/>
      <c r="WOF934" s="14"/>
      <c r="WOG934" s="14"/>
      <c r="WOH934" s="14"/>
      <c r="WOI934" s="14"/>
      <c r="WOJ934" s="14"/>
      <c r="WOK934" s="14"/>
      <c r="WOL934" s="14"/>
      <c r="WOM934" s="14"/>
      <c r="WON934" s="14"/>
      <c r="WOO934" s="14"/>
      <c r="WOP934" s="14"/>
      <c r="WOQ934" s="14"/>
      <c r="WOR934" s="14"/>
      <c r="WOS934" s="14"/>
      <c r="WOT934" s="14"/>
      <c r="WOU934" s="14"/>
      <c r="WOV934" s="14"/>
      <c r="WOW934" s="14"/>
      <c r="WOX934" s="14"/>
      <c r="WOY934" s="14"/>
      <c r="WOZ934" s="14"/>
      <c r="WPA934" s="14"/>
      <c r="WPB934" s="14"/>
      <c r="WPC934" s="14"/>
      <c r="WPD934" s="14"/>
      <c r="WPE934" s="14"/>
      <c r="WPF934" s="14"/>
      <c r="WPG934" s="14"/>
      <c r="WPH934" s="14"/>
      <c r="WPI934" s="14"/>
      <c r="WPJ934" s="14"/>
      <c r="WPK934" s="14"/>
      <c r="WPL934" s="14"/>
      <c r="WPM934" s="14"/>
      <c r="WPN934" s="14"/>
      <c r="WPO934" s="14"/>
      <c r="WPP934" s="14"/>
      <c r="WPQ934" s="14"/>
      <c r="WPR934" s="14"/>
      <c r="WPS934" s="14"/>
      <c r="WPT934" s="14"/>
      <c r="WPU934" s="14"/>
      <c r="WPV934" s="14"/>
      <c r="WPW934" s="14"/>
      <c r="WPX934" s="14"/>
      <c r="WPY934" s="14"/>
      <c r="WPZ934" s="14"/>
      <c r="WQA934" s="14"/>
      <c r="WQB934" s="14"/>
      <c r="WQC934" s="14"/>
      <c r="WQD934" s="14"/>
      <c r="WQE934" s="14"/>
      <c r="WQF934" s="14"/>
      <c r="WQG934" s="14"/>
      <c r="WQH934" s="14"/>
      <c r="WQI934" s="14"/>
      <c r="WQJ934" s="14"/>
      <c r="WQK934" s="14"/>
      <c r="WQL934" s="14"/>
      <c r="WQM934" s="14"/>
      <c r="WQN934" s="14"/>
      <c r="WQO934" s="14"/>
      <c r="WQP934" s="14"/>
      <c r="WQQ934" s="14"/>
      <c r="WQR934" s="14"/>
      <c r="WQS934" s="14"/>
      <c r="WQT934" s="14"/>
      <c r="WQU934" s="14"/>
      <c r="WQV934" s="14"/>
      <c r="WQW934" s="14"/>
      <c r="WQX934" s="14"/>
      <c r="WQY934" s="14"/>
      <c r="WQZ934" s="14"/>
      <c r="WRA934" s="14"/>
      <c r="WRB934" s="14"/>
      <c r="WRC934" s="14"/>
      <c r="WRD934" s="14"/>
      <c r="WRE934" s="14"/>
      <c r="WRF934" s="14"/>
      <c r="WRG934" s="14"/>
      <c r="WRH934" s="14"/>
      <c r="WRI934" s="14"/>
      <c r="WRJ934" s="14"/>
      <c r="WRK934" s="14"/>
      <c r="WRL934" s="14"/>
      <c r="WRM934" s="14"/>
      <c r="WRN934" s="14"/>
      <c r="WRO934" s="14"/>
      <c r="WRP934" s="14"/>
      <c r="WRQ934" s="14"/>
      <c r="WRR934" s="14"/>
      <c r="WRS934" s="14"/>
      <c r="WRT934" s="14"/>
      <c r="WRU934" s="14"/>
      <c r="WRV934" s="14"/>
      <c r="WRW934" s="14"/>
      <c r="WRX934" s="14"/>
      <c r="WRY934" s="14"/>
      <c r="WRZ934" s="14"/>
      <c r="WSA934" s="14"/>
      <c r="WSB934" s="14"/>
      <c r="WSC934" s="14"/>
      <c r="WSD934" s="14"/>
      <c r="WSE934" s="14"/>
      <c r="WSF934" s="14"/>
      <c r="WSG934" s="14"/>
      <c r="WSH934" s="14"/>
      <c r="WSI934" s="14"/>
      <c r="WSJ934" s="14"/>
      <c r="WSK934" s="14"/>
      <c r="WSL934" s="14"/>
      <c r="WSM934" s="14"/>
      <c r="WSN934" s="14"/>
      <c r="WSO934" s="14"/>
      <c r="WSP934" s="14"/>
      <c r="WSQ934" s="14"/>
      <c r="WSR934" s="14"/>
      <c r="WSS934" s="14"/>
      <c r="WST934" s="14"/>
      <c r="WSU934" s="14"/>
      <c r="WSV934" s="14"/>
      <c r="WSW934" s="14"/>
      <c r="WSX934" s="14"/>
      <c r="WSY934" s="14"/>
      <c r="WSZ934" s="14"/>
      <c r="WTA934" s="14"/>
      <c r="WTB934" s="14"/>
      <c r="WTC934" s="14"/>
      <c r="WTD934" s="14"/>
      <c r="WTE934" s="14"/>
      <c r="WTF934" s="14"/>
      <c r="WTG934" s="14"/>
      <c r="WTH934" s="14"/>
      <c r="WTI934" s="14"/>
      <c r="WTJ934" s="14"/>
      <c r="WTK934" s="14"/>
      <c r="WTL934" s="14"/>
      <c r="WTM934" s="14"/>
      <c r="WTN934" s="14"/>
      <c r="WTO934" s="14"/>
      <c r="WTP934" s="14"/>
      <c r="WTQ934" s="14"/>
      <c r="WTR934" s="14"/>
      <c r="WTS934" s="14"/>
      <c r="WTT934" s="14"/>
      <c r="WTU934" s="14"/>
      <c r="WTV934" s="14"/>
      <c r="WTW934" s="14"/>
      <c r="WTX934" s="14"/>
      <c r="WTY934" s="14"/>
      <c r="WTZ934" s="14"/>
      <c r="WUA934" s="14"/>
      <c r="WUB934" s="14"/>
      <c r="WUC934" s="14"/>
      <c r="WUD934" s="14"/>
      <c r="WUE934" s="14"/>
      <c r="WUF934" s="14"/>
      <c r="WUG934" s="14"/>
      <c r="WUH934" s="14"/>
      <c r="WUI934" s="14"/>
      <c r="WUJ934" s="14"/>
      <c r="WUK934" s="14"/>
      <c r="WUL934" s="14"/>
      <c r="WUM934" s="14"/>
      <c r="WUN934" s="14"/>
      <c r="WUO934" s="14"/>
      <c r="WUP934" s="14"/>
      <c r="WUQ934" s="14"/>
      <c r="WUR934" s="14"/>
      <c r="WUS934" s="14"/>
      <c r="WUT934" s="14"/>
      <c r="WUU934" s="14"/>
      <c r="WUV934" s="14"/>
      <c r="WUW934" s="14"/>
      <c r="WUX934" s="14"/>
      <c r="WUY934" s="14"/>
      <c r="WUZ934" s="14"/>
      <c r="WVA934" s="14"/>
      <c r="WVB934" s="14"/>
      <c r="WVC934" s="14"/>
      <c r="WVD934" s="14"/>
      <c r="WVE934" s="14"/>
      <c r="WVF934" s="14"/>
      <c r="WVG934" s="14"/>
      <c r="WVH934" s="14"/>
      <c r="WVI934" s="14"/>
      <c r="WVJ934" s="14"/>
      <c r="WVK934" s="14"/>
      <c r="WVL934" s="14"/>
      <c r="WVM934" s="14"/>
      <c r="WVN934" s="14"/>
      <c r="WVO934" s="14"/>
      <c r="WVP934" s="14"/>
      <c r="WVQ934" s="14"/>
      <c r="WVR934" s="14"/>
      <c r="WVS934" s="14"/>
      <c r="WVT934" s="14"/>
      <c r="WVU934" s="14"/>
      <c r="WVV934" s="14"/>
      <c r="WVW934" s="14"/>
      <c r="WVX934" s="14"/>
      <c r="WVY934" s="14"/>
      <c r="WVZ934" s="14"/>
      <c r="WWA934" s="14"/>
      <c r="WWB934" s="14"/>
      <c r="WWC934" s="14"/>
      <c r="WWD934" s="14"/>
      <c r="WWE934" s="14"/>
      <c r="WWF934" s="14"/>
      <c r="WWG934" s="14"/>
      <c r="WWH934" s="14"/>
      <c r="WWI934" s="14"/>
      <c r="WWJ934" s="14"/>
      <c r="WWK934" s="14"/>
      <c r="WWL934" s="14"/>
      <c r="WWM934" s="14"/>
      <c r="WWN934" s="14"/>
      <c r="WWO934" s="14"/>
      <c r="WWP934" s="14"/>
      <c r="WWQ934" s="14"/>
      <c r="WWR934" s="14"/>
      <c r="WWS934" s="14"/>
      <c r="WWT934" s="14"/>
      <c r="WWU934" s="14"/>
      <c r="WWV934" s="14"/>
      <c r="WWW934" s="14"/>
      <c r="WWX934" s="14"/>
      <c r="WWY934" s="14"/>
      <c r="WWZ934" s="14"/>
      <c r="WXA934" s="14"/>
      <c r="WXB934" s="14"/>
      <c r="WXC934" s="14"/>
      <c r="WXD934" s="14"/>
      <c r="WXE934" s="14"/>
      <c r="WXF934" s="14"/>
      <c r="WXG934" s="14"/>
      <c r="WXH934" s="14"/>
      <c r="WXI934" s="14"/>
      <c r="WXJ934" s="14"/>
      <c r="WXK934" s="14"/>
      <c r="WXL934" s="14"/>
      <c r="WXM934" s="14"/>
      <c r="WXN934" s="14"/>
      <c r="WXO934" s="14"/>
      <c r="WXP934" s="14"/>
      <c r="WXQ934" s="14"/>
      <c r="WXR934" s="14"/>
      <c r="WXS934" s="14"/>
      <c r="WXT934" s="14"/>
      <c r="WXU934" s="14"/>
      <c r="WXV934" s="14"/>
      <c r="WXW934" s="14"/>
      <c r="WXX934" s="14"/>
      <c r="WXY934" s="14"/>
      <c r="WXZ934" s="14"/>
      <c r="WYA934" s="14"/>
      <c r="WYB934" s="14"/>
      <c r="WYC934" s="14"/>
      <c r="WYD934" s="14"/>
      <c r="WYE934" s="14"/>
      <c r="WYF934" s="14"/>
      <c r="WYG934" s="14"/>
      <c r="WYH934" s="14"/>
      <c r="WYI934" s="14"/>
      <c r="WYJ934" s="14"/>
      <c r="WYK934" s="14"/>
      <c r="WYL934" s="14"/>
      <c r="WYM934" s="14"/>
      <c r="WYN934" s="14"/>
      <c r="WYO934" s="14"/>
      <c r="WYP934" s="14"/>
      <c r="WYQ934" s="14"/>
      <c r="WYR934" s="14"/>
      <c r="WYS934" s="14"/>
      <c r="WYT934" s="14"/>
      <c r="WYU934" s="14"/>
      <c r="WYV934" s="14"/>
      <c r="WYW934" s="14"/>
      <c r="WYX934" s="14"/>
      <c r="WYY934" s="14"/>
      <c r="WYZ934" s="14"/>
      <c r="WZA934" s="14"/>
      <c r="WZB934" s="14"/>
      <c r="WZC934" s="14"/>
      <c r="WZD934" s="14"/>
      <c r="WZE934" s="14"/>
      <c r="WZF934" s="14"/>
      <c r="WZG934" s="14"/>
      <c r="WZH934" s="14"/>
      <c r="WZI934" s="14"/>
      <c r="WZJ934" s="14"/>
      <c r="WZK934" s="14"/>
      <c r="WZL934" s="14"/>
      <c r="WZM934" s="14"/>
      <c r="WZN934" s="14"/>
      <c r="WZO934" s="14"/>
      <c r="WZP934" s="14"/>
      <c r="WZQ934" s="14"/>
      <c r="WZR934" s="14"/>
      <c r="WZS934" s="14"/>
      <c r="WZT934" s="14"/>
      <c r="WZU934" s="14"/>
      <c r="WZV934" s="14"/>
      <c r="WZW934" s="14"/>
      <c r="WZX934" s="14"/>
      <c r="WZY934" s="14"/>
      <c r="WZZ934" s="14"/>
      <c r="XAA934" s="14"/>
      <c r="XAB934" s="14"/>
      <c r="XAC934" s="14"/>
      <c r="XAD934" s="14"/>
      <c r="XAE934" s="14"/>
      <c r="XAF934" s="14"/>
      <c r="XAG934" s="14"/>
      <c r="XAH934" s="14"/>
      <c r="XAI934" s="14"/>
      <c r="XAJ934" s="14"/>
      <c r="XAK934" s="14"/>
      <c r="XAL934" s="14"/>
      <c r="XAM934" s="14"/>
      <c r="XAN934" s="14"/>
      <c r="XAO934" s="14"/>
      <c r="XAP934" s="14"/>
      <c r="XAQ934" s="14"/>
      <c r="XAR934" s="14"/>
      <c r="XAS934" s="14"/>
      <c r="XAT934" s="14"/>
      <c r="XAU934" s="14"/>
      <c r="XAV934" s="14"/>
      <c r="XAW934" s="14"/>
      <c r="XAX934" s="14"/>
      <c r="XAY934" s="14"/>
      <c r="XAZ934" s="14"/>
      <c r="XBA934" s="14"/>
      <c r="XBB934" s="14"/>
      <c r="XBC934" s="14"/>
      <c r="XBD934" s="14"/>
      <c r="XBE934" s="14"/>
      <c r="XBF934" s="14"/>
      <c r="XBG934" s="14"/>
      <c r="XBH934" s="14"/>
      <c r="XBI934" s="14"/>
      <c r="XBJ934" s="14"/>
      <c r="XBK934" s="14"/>
      <c r="XBL934" s="14"/>
      <c r="XBM934" s="14"/>
      <c r="XBN934" s="14"/>
      <c r="XBO934" s="14"/>
      <c r="XBP934" s="14"/>
      <c r="XBQ934" s="14"/>
      <c r="XBR934" s="14"/>
      <c r="XBS934" s="14"/>
      <c r="XBT934" s="14"/>
      <c r="XBU934" s="14"/>
      <c r="XBV934" s="14"/>
      <c r="XBW934" s="14"/>
      <c r="XBX934" s="14"/>
      <c r="XBY934" s="14"/>
      <c r="XBZ934" s="14"/>
      <c r="XCA934" s="14"/>
      <c r="XCB934" s="14"/>
      <c r="XCC934" s="14"/>
      <c r="XCD934" s="14"/>
      <c r="XCE934" s="14"/>
      <c r="XCF934" s="14"/>
      <c r="XCG934" s="14"/>
      <c r="XCH934" s="14"/>
      <c r="XCI934" s="14"/>
      <c r="XCJ934" s="14"/>
      <c r="XCK934" s="14"/>
      <c r="XCL934" s="14"/>
      <c r="XCM934" s="14"/>
      <c r="XCN934" s="14"/>
      <c r="XCO934" s="14"/>
      <c r="XCP934" s="14"/>
      <c r="XCQ934" s="14"/>
      <c r="XCR934" s="14"/>
      <c r="XCS934" s="14"/>
      <c r="XCT934" s="14"/>
      <c r="XCU934" s="14"/>
      <c r="XCV934" s="14"/>
      <c r="XCW934" s="14"/>
      <c r="XCX934" s="14"/>
      <c r="XCY934" s="14"/>
      <c r="XCZ934" s="14"/>
      <c r="XDA934" s="14"/>
      <c r="XDB934" s="14"/>
      <c r="XDC934" s="14"/>
      <c r="XDD934" s="14"/>
      <c r="XDE934" s="14"/>
      <c r="XDF934" s="14"/>
      <c r="XDG934" s="14"/>
      <c r="XDH934" s="14"/>
      <c r="XDI934" s="14"/>
      <c r="XDJ934" s="14"/>
      <c r="XDK934" s="14"/>
      <c r="XDL934" s="14"/>
      <c r="XDM934" s="14"/>
      <c r="XDN934" s="14"/>
      <c r="XDO934" s="14"/>
      <c r="XDP934" s="14"/>
      <c r="XDQ934" s="14"/>
      <c r="XDR934" s="14"/>
      <c r="XDS934" s="14"/>
      <c r="XDT934" s="14"/>
      <c r="XDU934" s="14"/>
      <c r="XDV934" s="14"/>
      <c r="XDW934" s="14"/>
      <c r="XDX934" s="14"/>
      <c r="XDY934" s="14"/>
      <c r="XDZ934" s="14"/>
      <c r="XEA934" s="14"/>
      <c r="XEB934" s="14"/>
      <c r="XEC934" s="14"/>
      <c r="XED934" s="14"/>
      <c r="XEE934" s="14"/>
      <c r="XEF934" s="14"/>
      <c r="XEG934" s="14"/>
      <c r="XEH934" s="14"/>
      <c r="XEI934" s="14"/>
      <c r="XEJ934" s="14"/>
      <c r="XEK934" s="14"/>
      <c r="XEL934" s="14"/>
      <c r="XEM934" s="14"/>
      <c r="XEN934" s="14"/>
      <c r="XEO934" s="14"/>
      <c r="XEP934" s="14"/>
      <c r="XEQ934" s="14"/>
      <c r="XER934" s="14"/>
      <c r="XES934" s="14"/>
      <c r="XET934" s="14"/>
      <c r="XEU934" s="14"/>
      <c r="XEV934" s="14"/>
      <c r="XEW934" s="14"/>
      <c r="XEX934" s="14"/>
      <c r="XEY934" s="14"/>
    </row>
    <row r="935" spans="1:16379" ht="22.5" hidden="1" customHeight="1" x14ac:dyDescent="0.25">
      <c r="A935" s="68" t="s">
        <v>4065</v>
      </c>
      <c r="B935" s="25">
        <v>1698</v>
      </c>
      <c r="C935" s="36" t="s">
        <v>1437</v>
      </c>
      <c r="D935" s="25">
        <v>1974</v>
      </c>
      <c r="E935" s="68" t="s">
        <v>2932</v>
      </c>
      <c r="F935" s="68" t="s">
        <v>2935</v>
      </c>
      <c r="G935" s="25">
        <v>2</v>
      </c>
      <c r="H935" s="25">
        <v>2</v>
      </c>
      <c r="I935" s="139">
        <v>449.4</v>
      </c>
      <c r="J935" s="139">
        <v>409.4</v>
      </c>
      <c r="K935" s="139">
        <v>409.4</v>
      </c>
      <c r="L935" s="25">
        <v>24</v>
      </c>
      <c r="M935" s="147">
        <f t="shared" si="202"/>
        <v>2470553.1999999997</v>
      </c>
      <c r="N935" s="147"/>
      <c r="O935" s="147"/>
      <c r="P935" s="147"/>
      <c r="Q935" s="137">
        <f t="shared" si="203"/>
        <v>2470553.1999999997</v>
      </c>
      <c r="R935" s="147"/>
      <c r="S935" s="148"/>
      <c r="T935" s="147"/>
      <c r="U935" s="147">
        <v>328.4</v>
      </c>
      <c r="V935" s="147">
        <f>U935*7523</f>
        <v>2470553.1999999997</v>
      </c>
      <c r="W935" s="147"/>
      <c r="X935" s="147"/>
      <c r="Y935" s="147"/>
      <c r="Z935" s="147"/>
      <c r="AA935" s="147"/>
      <c r="AB935" s="147"/>
      <c r="AC935" s="139"/>
      <c r="AD935" s="139"/>
      <c r="AE935" s="137"/>
      <c r="AF935" s="147"/>
      <c r="AG935" s="337">
        <v>2025</v>
      </c>
      <c r="AH935" s="126"/>
      <c r="AI935" s="126"/>
      <c r="AJ935" s="134">
        <f t="shared" si="200"/>
        <v>882</v>
      </c>
      <c r="AK935" s="35" t="s">
        <v>153</v>
      </c>
      <c r="AL935" s="134" t="str">
        <f t="shared" si="201"/>
        <v>882.</v>
      </c>
      <c r="AM935" s="140"/>
      <c r="AN935" s="35"/>
      <c r="AO935" s="193"/>
    </row>
    <row r="936" spans="1:16379" ht="22.5" hidden="1" customHeight="1" x14ac:dyDescent="0.25">
      <c r="A936" s="68" t="s">
        <v>4066</v>
      </c>
      <c r="B936" s="25">
        <v>1702</v>
      </c>
      <c r="C936" s="154" t="s">
        <v>2924</v>
      </c>
      <c r="D936" s="25">
        <v>1976</v>
      </c>
      <c r="E936" s="68" t="s">
        <v>2932</v>
      </c>
      <c r="F936" s="68" t="s">
        <v>2934</v>
      </c>
      <c r="G936" s="25">
        <v>5</v>
      </c>
      <c r="H936" s="25">
        <v>4</v>
      </c>
      <c r="I936" s="139">
        <v>3674.77</v>
      </c>
      <c r="J936" s="137">
        <v>3401.77</v>
      </c>
      <c r="K936" s="139">
        <v>3401.77</v>
      </c>
      <c r="L936" s="25">
        <v>139</v>
      </c>
      <c r="M936" s="147">
        <f>R936+T936+V936+X936+Z936+AB936+AE936+AF936</f>
        <v>32867</v>
      </c>
      <c r="N936" s="147"/>
      <c r="O936" s="147"/>
      <c r="P936" s="147"/>
      <c r="Q936" s="137">
        <f>M936</f>
        <v>32867</v>
      </c>
      <c r="R936" s="147">
        <v>32867</v>
      </c>
      <c r="S936" s="148"/>
      <c r="T936" s="147"/>
      <c r="U936" s="147"/>
      <c r="V936" s="147"/>
      <c r="W936" s="147"/>
      <c r="X936" s="147"/>
      <c r="Y936" s="147"/>
      <c r="Z936" s="147"/>
      <c r="AA936" s="147"/>
      <c r="AB936" s="147"/>
      <c r="AC936" s="139"/>
      <c r="AD936" s="139"/>
      <c r="AE936" s="137"/>
      <c r="AF936" s="147"/>
      <c r="AG936" s="337">
        <v>2025</v>
      </c>
      <c r="AH936" s="126" t="s">
        <v>3048</v>
      </c>
      <c r="AI936" s="126"/>
      <c r="AJ936" s="134">
        <f t="shared" si="200"/>
        <v>883</v>
      </c>
      <c r="AK936" s="35" t="s">
        <v>153</v>
      </c>
      <c r="AL936" s="134" t="str">
        <f t="shared" si="201"/>
        <v>883.</v>
      </c>
      <c r="AM936" s="140"/>
      <c r="AN936" s="303"/>
      <c r="AO936" s="193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/>
      <c r="DE936" s="14"/>
      <c r="DF936" s="14"/>
      <c r="DG936" s="14"/>
      <c r="DH936" s="14"/>
      <c r="DI936" s="14"/>
      <c r="DJ936" s="14"/>
      <c r="DK936" s="14"/>
      <c r="DL936" s="14"/>
      <c r="DM936" s="14"/>
      <c r="DN936" s="14"/>
      <c r="DO936" s="14"/>
      <c r="DP936" s="14"/>
      <c r="DQ936" s="14"/>
      <c r="DR936" s="14"/>
      <c r="DS936" s="14"/>
      <c r="DT936" s="14"/>
      <c r="DU936" s="14"/>
      <c r="DV936" s="14"/>
      <c r="DW936" s="14"/>
      <c r="DX936" s="14"/>
      <c r="DY936" s="14"/>
      <c r="DZ936" s="14"/>
      <c r="EA936" s="14"/>
      <c r="EB936" s="14"/>
      <c r="EC936" s="14"/>
      <c r="ED936" s="14"/>
      <c r="EE936" s="14"/>
      <c r="EF936" s="14"/>
      <c r="EG936" s="14"/>
      <c r="EH936" s="14"/>
      <c r="EI936" s="14"/>
      <c r="EJ936" s="14"/>
      <c r="EK936" s="14"/>
      <c r="EL936" s="14"/>
      <c r="EM936" s="14"/>
      <c r="EN936" s="14"/>
      <c r="EO936" s="14"/>
      <c r="EP936" s="14"/>
      <c r="EQ936" s="14"/>
      <c r="ER936" s="14"/>
      <c r="ES936" s="14"/>
      <c r="ET936" s="14"/>
      <c r="EU936" s="14"/>
      <c r="EV936" s="14"/>
      <c r="EW936" s="14"/>
      <c r="EX936" s="14"/>
      <c r="EY936" s="14"/>
      <c r="EZ936" s="14"/>
      <c r="FA936" s="14"/>
      <c r="FB936" s="14"/>
      <c r="FC936" s="14"/>
      <c r="FD936" s="14"/>
      <c r="FE936" s="14"/>
      <c r="FF936" s="14"/>
      <c r="FG936" s="14"/>
      <c r="FH936" s="14"/>
      <c r="FI936" s="14"/>
      <c r="FJ936" s="14"/>
      <c r="FK936" s="14"/>
      <c r="FL936" s="14"/>
      <c r="FM936" s="14"/>
      <c r="FN936" s="14"/>
      <c r="FO936" s="14"/>
      <c r="FP936" s="14"/>
      <c r="FQ936" s="14"/>
      <c r="FR936" s="14"/>
      <c r="FS936" s="14"/>
      <c r="FT936" s="14"/>
      <c r="FU936" s="14"/>
      <c r="FV936" s="14"/>
      <c r="FW936" s="14"/>
      <c r="FX936" s="14"/>
      <c r="FY936" s="14"/>
      <c r="FZ936" s="14"/>
      <c r="GA936" s="14"/>
      <c r="GB936" s="14"/>
      <c r="GC936" s="14"/>
      <c r="GD936" s="14"/>
      <c r="GE936" s="14"/>
      <c r="GF936" s="14"/>
      <c r="GG936" s="14"/>
      <c r="GH936" s="14"/>
      <c r="GI936" s="14"/>
      <c r="GJ936" s="14"/>
      <c r="GK936" s="14"/>
      <c r="GL936" s="14"/>
      <c r="GM936" s="14"/>
      <c r="GN936" s="14"/>
      <c r="GO936" s="14"/>
      <c r="GP936" s="14"/>
      <c r="GQ936" s="14"/>
      <c r="GR936" s="14"/>
      <c r="GS936" s="14"/>
      <c r="GT936" s="14"/>
      <c r="GU936" s="14"/>
      <c r="GV936" s="14"/>
      <c r="GW936" s="14"/>
      <c r="GX936" s="14"/>
      <c r="GY936" s="14"/>
      <c r="GZ936" s="14"/>
      <c r="HA936" s="14"/>
      <c r="HB936" s="14"/>
      <c r="HC936" s="14"/>
      <c r="HD936" s="14"/>
      <c r="HE936" s="14"/>
      <c r="HF936" s="14"/>
      <c r="HG936" s="14"/>
      <c r="HH936" s="14"/>
      <c r="HI936" s="14"/>
      <c r="HJ936" s="14"/>
      <c r="HK936" s="14"/>
      <c r="HL936" s="14"/>
      <c r="HM936" s="14"/>
      <c r="HN936" s="14"/>
      <c r="HO936" s="14"/>
      <c r="HP936" s="14"/>
      <c r="HQ936" s="14"/>
      <c r="HR936" s="14"/>
      <c r="HS936" s="14"/>
      <c r="HT936" s="14"/>
      <c r="HU936" s="14"/>
      <c r="HV936" s="14"/>
      <c r="HW936" s="14"/>
      <c r="HX936" s="14"/>
      <c r="HY936" s="14"/>
      <c r="HZ936" s="14"/>
      <c r="IA936" s="14"/>
      <c r="IB936" s="14"/>
      <c r="IC936" s="14"/>
      <c r="ID936" s="14"/>
      <c r="IE936" s="14"/>
      <c r="IF936" s="14"/>
      <c r="IG936" s="14"/>
      <c r="IH936" s="14"/>
      <c r="II936" s="14"/>
      <c r="IJ936" s="14"/>
      <c r="IK936" s="14"/>
      <c r="IL936" s="14"/>
      <c r="IM936" s="14"/>
      <c r="IN936" s="14"/>
      <c r="IO936" s="14"/>
      <c r="IP936" s="14"/>
      <c r="IQ936" s="14"/>
      <c r="IR936" s="14"/>
      <c r="IS936" s="14"/>
      <c r="IT936" s="14"/>
      <c r="IU936" s="14"/>
      <c r="IV936" s="14"/>
      <c r="IW936" s="14"/>
      <c r="IX936" s="14"/>
      <c r="IY936" s="14"/>
      <c r="IZ936" s="14"/>
      <c r="JA936" s="14"/>
      <c r="JB936" s="14"/>
      <c r="JC936" s="14"/>
      <c r="JD936" s="14"/>
      <c r="JE936" s="14"/>
      <c r="JF936" s="14"/>
      <c r="JG936" s="14"/>
      <c r="JH936" s="14"/>
      <c r="JI936" s="14"/>
      <c r="JJ936" s="14"/>
      <c r="JK936" s="14"/>
      <c r="JL936" s="14"/>
      <c r="JM936" s="14"/>
      <c r="JN936" s="14"/>
      <c r="JO936" s="14"/>
      <c r="JP936" s="14"/>
      <c r="JQ936" s="14"/>
      <c r="JR936" s="14"/>
      <c r="JS936" s="14"/>
      <c r="JT936" s="14"/>
      <c r="JU936" s="14"/>
      <c r="JV936" s="14"/>
      <c r="JW936" s="14"/>
      <c r="JX936" s="14"/>
      <c r="JY936" s="14"/>
      <c r="JZ936" s="14"/>
      <c r="KA936" s="14"/>
      <c r="KB936" s="14"/>
      <c r="KC936" s="14"/>
      <c r="KD936" s="14"/>
      <c r="KE936" s="14"/>
      <c r="KF936" s="14"/>
      <c r="KG936" s="14"/>
      <c r="KH936" s="14"/>
      <c r="KI936" s="14"/>
      <c r="KJ936" s="14"/>
      <c r="KK936" s="14"/>
      <c r="KL936" s="14"/>
      <c r="KM936" s="14"/>
      <c r="KN936" s="14"/>
      <c r="KO936" s="14"/>
      <c r="KP936" s="14"/>
      <c r="KQ936" s="14"/>
      <c r="KR936" s="14"/>
      <c r="KS936" s="14"/>
      <c r="KT936" s="14"/>
      <c r="KU936" s="14"/>
      <c r="KV936" s="14"/>
      <c r="KW936" s="14"/>
      <c r="KX936" s="14"/>
      <c r="KY936" s="14"/>
      <c r="KZ936" s="14"/>
      <c r="LA936" s="14"/>
      <c r="LB936" s="14"/>
      <c r="LC936" s="14"/>
      <c r="LD936" s="14"/>
      <c r="LE936" s="14"/>
      <c r="LF936" s="14"/>
      <c r="LG936" s="14"/>
      <c r="LH936" s="14"/>
      <c r="LI936" s="14"/>
      <c r="LJ936" s="14"/>
      <c r="LK936" s="14"/>
      <c r="LL936" s="14"/>
      <c r="LM936" s="14"/>
      <c r="LN936" s="14"/>
      <c r="LO936" s="14"/>
      <c r="LP936" s="14"/>
      <c r="LQ936" s="14"/>
      <c r="LR936" s="14"/>
      <c r="LS936" s="14"/>
      <c r="LT936" s="14"/>
      <c r="LU936" s="14"/>
      <c r="LV936" s="14"/>
      <c r="LW936" s="14"/>
      <c r="LX936" s="14"/>
      <c r="LY936" s="14"/>
      <c r="LZ936" s="14"/>
      <c r="MA936" s="14"/>
      <c r="MB936" s="14"/>
      <c r="MC936" s="14"/>
      <c r="MD936" s="14"/>
      <c r="ME936" s="14"/>
      <c r="MF936" s="14"/>
      <c r="MG936" s="14"/>
      <c r="MH936" s="14"/>
      <c r="MI936" s="14"/>
      <c r="MJ936" s="14"/>
      <c r="MK936" s="14"/>
      <c r="ML936" s="14"/>
      <c r="MM936" s="14"/>
      <c r="MN936" s="14"/>
      <c r="MO936" s="14"/>
      <c r="MP936" s="14"/>
      <c r="MQ936" s="14"/>
      <c r="MR936" s="14"/>
      <c r="MS936" s="14"/>
      <c r="MT936" s="14"/>
      <c r="MU936" s="14"/>
      <c r="MV936" s="14"/>
      <c r="MW936" s="14"/>
      <c r="MX936" s="14"/>
      <c r="MY936" s="14"/>
      <c r="MZ936" s="14"/>
      <c r="NA936" s="14"/>
      <c r="NB936" s="14"/>
      <c r="NC936" s="14"/>
      <c r="ND936" s="14"/>
      <c r="NE936" s="14"/>
      <c r="NF936" s="14"/>
      <c r="NG936" s="14"/>
      <c r="NH936" s="14"/>
      <c r="NI936" s="14"/>
      <c r="NJ936" s="14"/>
      <c r="NK936" s="14"/>
      <c r="NL936" s="14"/>
      <c r="NM936" s="14"/>
      <c r="NN936" s="14"/>
      <c r="NO936" s="14"/>
      <c r="NP936" s="14"/>
      <c r="NQ936" s="14"/>
      <c r="NR936" s="14"/>
      <c r="NS936" s="14"/>
      <c r="NT936" s="14"/>
      <c r="NU936" s="14"/>
      <c r="NV936" s="14"/>
      <c r="NW936" s="14"/>
      <c r="NX936" s="14"/>
      <c r="NY936" s="14"/>
      <c r="NZ936" s="14"/>
      <c r="OA936" s="14"/>
      <c r="OB936" s="14"/>
      <c r="OC936" s="14"/>
      <c r="OD936" s="14"/>
      <c r="OE936" s="14"/>
      <c r="OF936" s="14"/>
      <c r="OG936" s="14"/>
      <c r="OH936" s="14"/>
      <c r="OI936" s="14"/>
      <c r="OJ936" s="14"/>
      <c r="OK936" s="14"/>
      <c r="OL936" s="14"/>
      <c r="OM936" s="14"/>
      <c r="ON936" s="14"/>
      <c r="OO936" s="14"/>
      <c r="OP936" s="14"/>
      <c r="OQ936" s="14"/>
      <c r="OR936" s="14"/>
      <c r="OS936" s="14"/>
      <c r="OT936" s="14"/>
      <c r="OU936" s="14"/>
      <c r="OV936" s="14"/>
      <c r="OW936" s="14"/>
      <c r="OX936" s="14"/>
      <c r="OY936" s="14"/>
      <c r="OZ936" s="14"/>
      <c r="PA936" s="14"/>
      <c r="PB936" s="14"/>
      <c r="PC936" s="14"/>
      <c r="PD936" s="14"/>
      <c r="PE936" s="14"/>
      <c r="PF936" s="14"/>
      <c r="PG936" s="14"/>
      <c r="PH936" s="14"/>
      <c r="PI936" s="14"/>
      <c r="PJ936" s="14"/>
      <c r="PK936" s="14"/>
      <c r="PL936" s="14"/>
      <c r="PM936" s="14"/>
      <c r="PN936" s="14"/>
      <c r="PO936" s="14"/>
      <c r="PP936" s="14"/>
      <c r="PQ936" s="14"/>
      <c r="PR936" s="14"/>
      <c r="PS936" s="14"/>
      <c r="PT936" s="14"/>
      <c r="PU936" s="14"/>
      <c r="PV936" s="14"/>
      <c r="PW936" s="14"/>
      <c r="PX936" s="14"/>
      <c r="PY936" s="14"/>
      <c r="PZ936" s="14"/>
      <c r="QA936" s="14"/>
      <c r="QB936" s="14"/>
      <c r="QC936" s="14"/>
      <c r="QD936" s="14"/>
      <c r="QE936" s="14"/>
      <c r="QF936" s="14"/>
      <c r="QG936" s="14"/>
      <c r="QH936" s="14"/>
      <c r="QI936" s="14"/>
      <c r="QJ936" s="14"/>
      <c r="QK936" s="14"/>
      <c r="QL936" s="14"/>
      <c r="QM936" s="14"/>
      <c r="QN936" s="14"/>
      <c r="QO936" s="14"/>
      <c r="QP936" s="14"/>
      <c r="QQ936" s="14"/>
      <c r="QR936" s="14"/>
      <c r="QS936" s="14"/>
      <c r="QT936" s="14"/>
      <c r="QU936" s="14"/>
      <c r="QV936" s="14"/>
      <c r="QW936" s="14"/>
      <c r="QX936" s="14"/>
      <c r="QY936" s="14"/>
      <c r="QZ936" s="14"/>
      <c r="RA936" s="14"/>
      <c r="RB936" s="14"/>
      <c r="RC936" s="14"/>
      <c r="RD936" s="14"/>
      <c r="RE936" s="14"/>
      <c r="RF936" s="14"/>
      <c r="RG936" s="14"/>
      <c r="RH936" s="14"/>
      <c r="RI936" s="14"/>
      <c r="RJ936" s="14"/>
      <c r="RK936" s="14"/>
      <c r="RL936" s="14"/>
      <c r="RM936" s="14"/>
      <c r="RN936" s="14"/>
      <c r="RO936" s="14"/>
      <c r="RP936" s="14"/>
      <c r="RQ936" s="14"/>
      <c r="RR936" s="14"/>
      <c r="RS936" s="14"/>
      <c r="RT936" s="14"/>
      <c r="RU936" s="14"/>
      <c r="RV936" s="14"/>
      <c r="RW936" s="14"/>
      <c r="RX936" s="14"/>
      <c r="RY936" s="14"/>
      <c r="RZ936" s="14"/>
      <c r="SA936" s="14"/>
      <c r="SB936" s="14"/>
      <c r="SC936" s="14"/>
      <c r="SD936" s="14"/>
      <c r="SE936" s="14"/>
      <c r="SF936" s="14"/>
      <c r="SG936" s="14"/>
      <c r="SH936" s="14"/>
      <c r="SI936" s="14"/>
      <c r="SJ936" s="14"/>
      <c r="SK936" s="14"/>
      <c r="SL936" s="14"/>
      <c r="SM936" s="14"/>
      <c r="SN936" s="14"/>
      <c r="SO936" s="14"/>
      <c r="SP936" s="14"/>
      <c r="SQ936" s="14"/>
      <c r="SR936" s="14"/>
      <c r="SS936" s="14"/>
      <c r="ST936" s="14"/>
      <c r="SU936" s="14"/>
      <c r="SV936" s="14"/>
      <c r="SW936" s="14"/>
      <c r="SX936" s="14"/>
      <c r="SY936" s="14"/>
      <c r="SZ936" s="14"/>
      <c r="TA936" s="14"/>
      <c r="TB936" s="14"/>
      <c r="TC936" s="14"/>
      <c r="TD936" s="14"/>
      <c r="TE936" s="14"/>
      <c r="TF936" s="14"/>
      <c r="TG936" s="14"/>
      <c r="TH936" s="14"/>
      <c r="TI936" s="14"/>
      <c r="TJ936" s="14"/>
      <c r="TK936" s="14"/>
      <c r="TL936" s="14"/>
      <c r="TM936" s="14"/>
      <c r="TN936" s="14"/>
      <c r="TO936" s="14"/>
      <c r="TP936" s="14"/>
      <c r="TQ936" s="14"/>
      <c r="TR936" s="14"/>
      <c r="TS936" s="14"/>
      <c r="TT936" s="14"/>
      <c r="TU936" s="14"/>
      <c r="TV936" s="14"/>
      <c r="TW936" s="14"/>
      <c r="TX936" s="14"/>
      <c r="TY936" s="14"/>
      <c r="TZ936" s="14"/>
      <c r="UA936" s="14"/>
      <c r="UB936" s="14"/>
      <c r="UC936" s="14"/>
      <c r="UD936" s="14"/>
      <c r="UE936" s="14"/>
      <c r="UF936" s="14"/>
      <c r="UG936" s="14"/>
      <c r="UH936" s="14"/>
      <c r="UI936" s="14"/>
      <c r="UJ936" s="14"/>
      <c r="UK936" s="14"/>
      <c r="UL936" s="14"/>
      <c r="UM936" s="14"/>
      <c r="UN936" s="14"/>
      <c r="UO936" s="14"/>
      <c r="UP936" s="14"/>
      <c r="UQ936" s="14"/>
      <c r="UR936" s="14"/>
      <c r="US936" s="14"/>
      <c r="UT936" s="14"/>
      <c r="UU936" s="14"/>
      <c r="UV936" s="14"/>
      <c r="UW936" s="14"/>
      <c r="UX936" s="14"/>
      <c r="UY936" s="14"/>
      <c r="UZ936" s="14"/>
      <c r="VA936" s="14"/>
      <c r="VB936" s="14"/>
      <c r="VC936" s="14"/>
      <c r="VD936" s="14"/>
      <c r="VE936" s="14"/>
      <c r="VF936" s="14"/>
      <c r="VG936" s="14"/>
      <c r="VH936" s="14"/>
      <c r="VI936" s="14"/>
      <c r="VJ936" s="14"/>
      <c r="VK936" s="14"/>
      <c r="VL936" s="14"/>
      <c r="VM936" s="14"/>
      <c r="VN936" s="14"/>
      <c r="VO936" s="14"/>
      <c r="VP936" s="14"/>
      <c r="VQ936" s="14"/>
      <c r="VR936" s="14"/>
      <c r="VS936" s="14"/>
      <c r="VT936" s="14"/>
      <c r="VU936" s="14"/>
      <c r="VV936" s="14"/>
      <c r="VW936" s="14"/>
      <c r="VX936" s="14"/>
      <c r="VY936" s="14"/>
      <c r="VZ936" s="14"/>
      <c r="WA936" s="14"/>
      <c r="WB936" s="14"/>
      <c r="WC936" s="14"/>
      <c r="WD936" s="14"/>
      <c r="WE936" s="14"/>
      <c r="WF936" s="14"/>
      <c r="WG936" s="14"/>
      <c r="WH936" s="14"/>
      <c r="WI936" s="14"/>
      <c r="WJ936" s="14"/>
      <c r="WK936" s="14"/>
      <c r="WL936" s="14"/>
      <c r="WM936" s="14"/>
      <c r="WN936" s="14"/>
      <c r="WO936" s="14"/>
      <c r="WP936" s="14"/>
      <c r="WQ936" s="14"/>
      <c r="WR936" s="14"/>
      <c r="WS936" s="14"/>
      <c r="WT936" s="14"/>
      <c r="WU936" s="14"/>
      <c r="WV936" s="14"/>
      <c r="WW936" s="14"/>
      <c r="WX936" s="14"/>
      <c r="WY936" s="14"/>
      <c r="WZ936" s="14"/>
      <c r="XA936" s="14"/>
      <c r="XB936" s="14"/>
      <c r="XC936" s="14"/>
      <c r="XD936" s="14"/>
      <c r="XE936" s="14"/>
      <c r="XF936" s="14"/>
      <c r="XG936" s="14"/>
      <c r="XH936" s="14"/>
      <c r="XI936" s="14"/>
      <c r="XJ936" s="14"/>
      <c r="XK936" s="14"/>
      <c r="XL936" s="14"/>
      <c r="XM936" s="14"/>
      <c r="XN936" s="14"/>
      <c r="XO936" s="14"/>
      <c r="XP936" s="14"/>
      <c r="XQ936" s="14"/>
      <c r="XR936" s="14"/>
      <c r="XS936" s="14"/>
      <c r="XT936" s="14"/>
      <c r="XU936" s="14"/>
      <c r="XV936" s="14"/>
      <c r="XW936" s="14"/>
      <c r="XX936" s="14"/>
      <c r="XY936" s="14"/>
      <c r="XZ936" s="14"/>
      <c r="YA936" s="14"/>
      <c r="YB936" s="14"/>
      <c r="YC936" s="14"/>
      <c r="YD936" s="14"/>
      <c r="YE936" s="14"/>
      <c r="YF936" s="14"/>
      <c r="YG936" s="14"/>
      <c r="YH936" s="14"/>
      <c r="YI936" s="14"/>
      <c r="YJ936" s="14"/>
      <c r="YK936" s="14"/>
      <c r="YL936" s="14"/>
      <c r="YM936" s="14"/>
      <c r="YN936" s="14"/>
      <c r="YO936" s="14"/>
      <c r="YP936" s="14"/>
      <c r="YQ936" s="14"/>
      <c r="YR936" s="14"/>
      <c r="YS936" s="14"/>
      <c r="YT936" s="14"/>
      <c r="YU936" s="14"/>
      <c r="YV936" s="14"/>
      <c r="YW936" s="14"/>
      <c r="YX936" s="14"/>
      <c r="YY936" s="14"/>
      <c r="YZ936" s="14"/>
      <c r="ZA936" s="14"/>
      <c r="ZB936" s="14"/>
      <c r="ZC936" s="14"/>
      <c r="ZD936" s="14"/>
      <c r="ZE936" s="14"/>
      <c r="ZF936" s="14"/>
      <c r="ZG936" s="14"/>
      <c r="ZH936" s="14"/>
      <c r="ZI936" s="14"/>
      <c r="ZJ936" s="14"/>
      <c r="ZK936" s="14"/>
      <c r="ZL936" s="14"/>
      <c r="ZM936" s="14"/>
      <c r="ZN936" s="14"/>
      <c r="ZO936" s="14"/>
      <c r="ZP936" s="14"/>
      <c r="ZQ936" s="14"/>
      <c r="ZR936" s="14"/>
      <c r="ZS936" s="14"/>
      <c r="ZT936" s="14"/>
      <c r="ZU936" s="14"/>
      <c r="ZV936" s="14"/>
      <c r="ZW936" s="14"/>
      <c r="ZX936" s="14"/>
      <c r="ZY936" s="14"/>
      <c r="ZZ936" s="14"/>
      <c r="AAA936" s="14"/>
      <c r="AAB936" s="14"/>
      <c r="AAC936" s="14"/>
      <c r="AAD936" s="14"/>
      <c r="AAE936" s="14"/>
      <c r="AAF936" s="14"/>
      <c r="AAG936" s="14"/>
      <c r="AAH936" s="14"/>
      <c r="AAI936" s="14"/>
      <c r="AAJ936" s="14"/>
      <c r="AAK936" s="14"/>
      <c r="AAL936" s="14"/>
      <c r="AAM936" s="14"/>
      <c r="AAN936" s="14"/>
      <c r="AAO936" s="14"/>
      <c r="AAP936" s="14"/>
      <c r="AAQ936" s="14"/>
      <c r="AAR936" s="14"/>
      <c r="AAS936" s="14"/>
      <c r="AAT936" s="14"/>
      <c r="AAU936" s="14"/>
      <c r="AAV936" s="14"/>
      <c r="AAW936" s="14"/>
      <c r="AAX936" s="14"/>
      <c r="AAY936" s="14"/>
      <c r="AAZ936" s="14"/>
      <c r="ABA936" s="14"/>
      <c r="ABB936" s="14"/>
      <c r="ABC936" s="14"/>
      <c r="ABD936" s="14"/>
      <c r="ABE936" s="14"/>
      <c r="ABF936" s="14"/>
      <c r="ABG936" s="14"/>
      <c r="ABH936" s="14"/>
      <c r="ABI936" s="14"/>
      <c r="ABJ936" s="14"/>
      <c r="ABK936" s="14"/>
      <c r="ABL936" s="14"/>
      <c r="ABM936" s="14"/>
      <c r="ABN936" s="14"/>
      <c r="ABO936" s="14"/>
      <c r="ABP936" s="14"/>
      <c r="ABQ936" s="14"/>
      <c r="ABR936" s="14"/>
      <c r="ABS936" s="14"/>
      <c r="ABT936" s="14"/>
      <c r="ABU936" s="14"/>
      <c r="ABV936" s="14"/>
      <c r="ABW936" s="14"/>
      <c r="ABX936" s="14"/>
      <c r="ABY936" s="14"/>
      <c r="ABZ936" s="14"/>
      <c r="ACA936" s="14"/>
      <c r="ACB936" s="14"/>
      <c r="ACC936" s="14"/>
      <c r="ACD936" s="14"/>
      <c r="ACE936" s="14"/>
      <c r="ACF936" s="14"/>
      <c r="ACG936" s="14"/>
      <c r="ACH936" s="14"/>
      <c r="ACI936" s="14"/>
      <c r="ACJ936" s="14"/>
      <c r="ACK936" s="14"/>
      <c r="ACL936" s="14"/>
      <c r="ACM936" s="14"/>
      <c r="ACN936" s="14"/>
      <c r="ACO936" s="14"/>
      <c r="ACP936" s="14"/>
      <c r="ACQ936" s="14"/>
      <c r="ACR936" s="14"/>
      <c r="ACS936" s="14"/>
      <c r="ACT936" s="14"/>
      <c r="ACU936" s="14"/>
      <c r="ACV936" s="14"/>
      <c r="ACW936" s="14"/>
      <c r="ACX936" s="14"/>
      <c r="ACY936" s="14"/>
      <c r="ACZ936" s="14"/>
      <c r="ADA936" s="14"/>
      <c r="ADB936" s="14"/>
      <c r="ADC936" s="14"/>
      <c r="ADD936" s="14"/>
      <c r="ADE936" s="14"/>
      <c r="ADF936" s="14"/>
      <c r="ADG936" s="14"/>
      <c r="ADH936" s="14"/>
      <c r="ADI936" s="14"/>
      <c r="ADJ936" s="14"/>
      <c r="ADK936" s="14"/>
      <c r="ADL936" s="14"/>
      <c r="ADM936" s="14"/>
      <c r="ADN936" s="14"/>
      <c r="ADO936" s="14"/>
      <c r="ADP936" s="14"/>
      <c r="ADQ936" s="14"/>
      <c r="ADR936" s="14"/>
      <c r="ADS936" s="14"/>
      <c r="ADT936" s="14"/>
      <c r="ADU936" s="14"/>
      <c r="ADV936" s="14"/>
      <c r="ADW936" s="14"/>
      <c r="ADX936" s="14"/>
      <c r="ADY936" s="14"/>
      <c r="ADZ936" s="14"/>
      <c r="AEA936" s="14"/>
      <c r="AEB936" s="14"/>
      <c r="AEC936" s="14"/>
      <c r="AED936" s="14"/>
      <c r="AEE936" s="14"/>
      <c r="AEF936" s="14"/>
      <c r="AEG936" s="14"/>
      <c r="AEH936" s="14"/>
      <c r="AEI936" s="14"/>
      <c r="AEJ936" s="14"/>
      <c r="AEK936" s="14"/>
      <c r="AEL936" s="14"/>
      <c r="AEM936" s="14"/>
      <c r="AEN936" s="14"/>
      <c r="AEO936" s="14"/>
      <c r="AEP936" s="14"/>
      <c r="AEQ936" s="14"/>
      <c r="AER936" s="14"/>
      <c r="AES936" s="14"/>
      <c r="AET936" s="14"/>
      <c r="AEU936" s="14"/>
      <c r="AEV936" s="14"/>
      <c r="AEW936" s="14"/>
      <c r="AEX936" s="14"/>
      <c r="AEY936" s="14"/>
      <c r="AEZ936" s="14"/>
      <c r="AFA936" s="14"/>
      <c r="AFB936" s="14"/>
      <c r="AFC936" s="14"/>
      <c r="AFD936" s="14"/>
      <c r="AFE936" s="14"/>
      <c r="AFF936" s="14"/>
      <c r="AFG936" s="14"/>
      <c r="AFH936" s="14"/>
      <c r="AFI936" s="14"/>
      <c r="AFJ936" s="14"/>
      <c r="AFK936" s="14"/>
      <c r="AFL936" s="14"/>
      <c r="AFM936" s="14"/>
      <c r="AFN936" s="14"/>
      <c r="AFO936" s="14"/>
      <c r="AFP936" s="14"/>
      <c r="AFQ936" s="14"/>
      <c r="AFR936" s="14"/>
      <c r="AFS936" s="14"/>
      <c r="AFT936" s="14"/>
      <c r="AFU936" s="14"/>
      <c r="AFV936" s="14"/>
      <c r="AFW936" s="14"/>
      <c r="AFX936" s="14"/>
      <c r="AFY936" s="14"/>
      <c r="AFZ936" s="14"/>
      <c r="AGA936" s="14"/>
      <c r="AGB936" s="14"/>
      <c r="AGC936" s="14"/>
      <c r="AGD936" s="14"/>
      <c r="AGE936" s="14"/>
      <c r="AGF936" s="14"/>
      <c r="AGG936" s="14"/>
      <c r="AGH936" s="14"/>
      <c r="AGI936" s="14"/>
      <c r="AGJ936" s="14"/>
      <c r="AGK936" s="14"/>
      <c r="AGL936" s="14"/>
      <c r="AGM936" s="14"/>
      <c r="AGN936" s="14"/>
      <c r="AGO936" s="14"/>
      <c r="AGP936" s="14"/>
      <c r="AGQ936" s="14"/>
      <c r="AGR936" s="14"/>
      <c r="AGS936" s="14"/>
      <c r="AGT936" s="14"/>
      <c r="AGU936" s="14"/>
      <c r="AGV936" s="14"/>
      <c r="AGW936" s="14"/>
      <c r="AGX936" s="14"/>
      <c r="AGY936" s="14"/>
      <c r="AGZ936" s="14"/>
      <c r="AHA936" s="14"/>
      <c r="AHB936" s="14"/>
      <c r="AHC936" s="14"/>
      <c r="AHD936" s="14"/>
      <c r="AHE936" s="14"/>
      <c r="AHF936" s="14"/>
      <c r="AHG936" s="14"/>
      <c r="AHH936" s="14"/>
      <c r="AHI936" s="14"/>
      <c r="AHJ936" s="14"/>
      <c r="AHK936" s="14"/>
      <c r="AHL936" s="14"/>
      <c r="AHM936" s="14"/>
      <c r="AHN936" s="14"/>
      <c r="AHO936" s="14"/>
      <c r="AHP936" s="14"/>
      <c r="AHQ936" s="14"/>
      <c r="AHR936" s="14"/>
      <c r="AHS936" s="14"/>
      <c r="AHT936" s="14"/>
      <c r="AHU936" s="14"/>
      <c r="AHV936" s="14"/>
      <c r="AHW936" s="14"/>
      <c r="AHX936" s="14"/>
      <c r="AHY936" s="14"/>
      <c r="AHZ936" s="14"/>
      <c r="AIA936" s="14"/>
      <c r="AIB936" s="14"/>
      <c r="AIC936" s="14"/>
      <c r="AID936" s="14"/>
      <c r="AIE936" s="14"/>
      <c r="AIF936" s="14"/>
      <c r="AIG936" s="14"/>
      <c r="AIH936" s="14"/>
      <c r="AII936" s="14"/>
      <c r="AIJ936" s="14"/>
      <c r="AIK936" s="14"/>
      <c r="AIL936" s="14"/>
      <c r="AIM936" s="14"/>
      <c r="AIN936" s="14"/>
      <c r="AIO936" s="14"/>
      <c r="AIP936" s="14"/>
      <c r="AIQ936" s="14"/>
      <c r="AIR936" s="14"/>
      <c r="AIS936" s="14"/>
      <c r="AIT936" s="14"/>
      <c r="AIU936" s="14"/>
      <c r="AIV936" s="14"/>
      <c r="AIW936" s="14"/>
      <c r="AIX936" s="14"/>
      <c r="AIY936" s="14"/>
      <c r="AIZ936" s="14"/>
      <c r="AJA936" s="14"/>
      <c r="AJB936" s="14"/>
      <c r="AJC936" s="14"/>
      <c r="AJD936" s="14"/>
      <c r="AJE936" s="14"/>
      <c r="AJF936" s="14"/>
      <c r="AJG936" s="14"/>
      <c r="AJH936" s="14"/>
      <c r="AJI936" s="14"/>
      <c r="AJJ936" s="14"/>
      <c r="AJK936" s="14"/>
      <c r="AJL936" s="14"/>
      <c r="AJM936" s="14"/>
      <c r="AJN936" s="14"/>
      <c r="AJO936" s="14"/>
      <c r="AJP936" s="14"/>
      <c r="AJQ936" s="14"/>
      <c r="AJR936" s="14"/>
      <c r="AJS936" s="14"/>
      <c r="AJT936" s="14"/>
      <c r="AJU936" s="14"/>
      <c r="AJV936" s="14"/>
      <c r="AJW936" s="14"/>
      <c r="AJX936" s="14"/>
      <c r="AJY936" s="14"/>
      <c r="AJZ936" s="14"/>
      <c r="AKA936" s="14"/>
      <c r="AKB936" s="14"/>
      <c r="AKC936" s="14"/>
      <c r="AKD936" s="14"/>
      <c r="AKE936" s="14"/>
      <c r="AKF936" s="14"/>
      <c r="AKG936" s="14"/>
      <c r="AKH936" s="14"/>
      <c r="AKI936" s="14"/>
      <c r="AKJ936" s="14"/>
      <c r="AKK936" s="14"/>
      <c r="AKL936" s="14"/>
      <c r="AKM936" s="14"/>
      <c r="AKN936" s="14"/>
      <c r="AKO936" s="14"/>
      <c r="AKP936" s="14"/>
      <c r="AKQ936" s="14"/>
      <c r="AKR936" s="14"/>
      <c r="AKS936" s="14"/>
      <c r="AKT936" s="14"/>
      <c r="AKU936" s="14"/>
      <c r="AKV936" s="14"/>
      <c r="AKW936" s="14"/>
      <c r="AKX936" s="14"/>
      <c r="AKY936" s="14"/>
      <c r="AKZ936" s="14"/>
      <c r="ALA936" s="14"/>
      <c r="ALB936" s="14"/>
      <c r="ALC936" s="14"/>
      <c r="ALD936" s="14"/>
      <c r="ALE936" s="14"/>
      <c r="ALF936" s="14"/>
      <c r="ALG936" s="14"/>
      <c r="ALH936" s="14"/>
      <c r="ALI936" s="14"/>
      <c r="ALJ936" s="14"/>
      <c r="ALK936" s="14"/>
      <c r="ALL936" s="14"/>
      <c r="ALM936" s="14"/>
      <c r="ALN936" s="14"/>
      <c r="ALO936" s="14"/>
      <c r="ALP936" s="14"/>
      <c r="ALQ936" s="14"/>
      <c r="ALR936" s="14"/>
      <c r="ALS936" s="14"/>
      <c r="ALT936" s="14"/>
      <c r="ALU936" s="14"/>
      <c r="ALV936" s="14"/>
      <c r="ALW936" s="14"/>
      <c r="ALX936" s="14"/>
      <c r="ALY936" s="14"/>
      <c r="ALZ936" s="14"/>
      <c r="AMA936" s="14"/>
      <c r="AMB936" s="14"/>
      <c r="AMC936" s="14"/>
      <c r="AMD936" s="14"/>
      <c r="AME936" s="14"/>
      <c r="AMF936" s="14"/>
      <c r="AMG936" s="14"/>
      <c r="AMH936" s="14"/>
      <c r="AMI936" s="14"/>
      <c r="AMJ936" s="14"/>
      <c r="AMK936" s="14"/>
      <c r="AML936" s="14"/>
      <c r="AMM936" s="14"/>
      <c r="AMN936" s="14"/>
      <c r="AMO936" s="14"/>
      <c r="AMP936" s="14"/>
      <c r="AMQ936" s="14"/>
      <c r="AMR936" s="14"/>
      <c r="AMS936" s="14"/>
      <c r="AMT936" s="14"/>
      <c r="AMU936" s="14"/>
      <c r="AMV936" s="14"/>
      <c r="AMW936" s="14"/>
      <c r="AMX936" s="14"/>
      <c r="AMY936" s="14"/>
      <c r="AMZ936" s="14"/>
      <c r="ANA936" s="14"/>
      <c r="ANB936" s="14"/>
      <c r="ANC936" s="14"/>
      <c r="AND936" s="14"/>
      <c r="ANE936" s="14"/>
      <c r="ANF936" s="14"/>
      <c r="ANG936" s="14"/>
      <c r="ANH936" s="14"/>
      <c r="ANI936" s="14"/>
      <c r="ANJ936" s="14"/>
      <c r="ANK936" s="14"/>
      <c r="ANL936" s="14"/>
      <c r="ANM936" s="14"/>
      <c r="ANN936" s="14"/>
      <c r="ANO936" s="14"/>
      <c r="ANP936" s="14"/>
      <c r="ANQ936" s="14"/>
      <c r="ANR936" s="14"/>
      <c r="ANS936" s="14"/>
      <c r="ANT936" s="14"/>
      <c r="ANU936" s="14"/>
      <c r="ANV936" s="14"/>
      <c r="ANW936" s="14"/>
      <c r="ANX936" s="14"/>
      <c r="ANY936" s="14"/>
      <c r="ANZ936" s="14"/>
      <c r="AOA936" s="14"/>
      <c r="AOB936" s="14"/>
      <c r="AOC936" s="14"/>
      <c r="AOD936" s="14"/>
      <c r="AOE936" s="14"/>
      <c r="AOF936" s="14"/>
      <c r="AOG936" s="14"/>
      <c r="AOH936" s="14"/>
      <c r="AOI936" s="14"/>
      <c r="AOJ936" s="14"/>
      <c r="AOK936" s="14"/>
      <c r="AOL936" s="14"/>
      <c r="AOM936" s="14"/>
      <c r="AON936" s="14"/>
      <c r="AOO936" s="14"/>
      <c r="AOP936" s="14"/>
      <c r="AOQ936" s="14"/>
      <c r="AOR936" s="14"/>
      <c r="AOS936" s="14"/>
      <c r="AOT936" s="14"/>
      <c r="AOU936" s="14"/>
      <c r="AOV936" s="14"/>
      <c r="AOW936" s="14"/>
      <c r="AOX936" s="14"/>
      <c r="AOY936" s="14"/>
      <c r="AOZ936" s="14"/>
      <c r="APA936" s="14"/>
      <c r="APB936" s="14"/>
      <c r="APC936" s="14"/>
      <c r="APD936" s="14"/>
      <c r="APE936" s="14"/>
      <c r="APF936" s="14"/>
      <c r="APG936" s="14"/>
      <c r="APH936" s="14"/>
      <c r="API936" s="14"/>
      <c r="APJ936" s="14"/>
      <c r="APK936" s="14"/>
      <c r="APL936" s="14"/>
      <c r="APM936" s="14"/>
      <c r="APN936" s="14"/>
      <c r="APO936" s="14"/>
      <c r="APP936" s="14"/>
      <c r="APQ936" s="14"/>
      <c r="APR936" s="14"/>
      <c r="APS936" s="14"/>
      <c r="APT936" s="14"/>
      <c r="APU936" s="14"/>
      <c r="APV936" s="14"/>
      <c r="APW936" s="14"/>
      <c r="APX936" s="14"/>
      <c r="APY936" s="14"/>
      <c r="APZ936" s="14"/>
      <c r="AQA936" s="14"/>
      <c r="AQB936" s="14"/>
      <c r="AQC936" s="14"/>
      <c r="AQD936" s="14"/>
      <c r="AQE936" s="14"/>
      <c r="AQF936" s="14"/>
      <c r="AQG936" s="14"/>
      <c r="AQH936" s="14"/>
      <c r="AQI936" s="14"/>
      <c r="AQJ936" s="14"/>
      <c r="AQK936" s="14"/>
      <c r="AQL936" s="14"/>
      <c r="AQM936" s="14"/>
      <c r="AQN936" s="14"/>
      <c r="AQO936" s="14"/>
      <c r="AQP936" s="14"/>
      <c r="AQQ936" s="14"/>
      <c r="AQR936" s="14"/>
      <c r="AQS936" s="14"/>
      <c r="AQT936" s="14"/>
      <c r="AQU936" s="14"/>
      <c r="AQV936" s="14"/>
      <c r="AQW936" s="14"/>
      <c r="AQX936" s="14"/>
      <c r="AQY936" s="14"/>
      <c r="AQZ936" s="14"/>
      <c r="ARA936" s="14"/>
      <c r="ARB936" s="14"/>
      <c r="ARC936" s="14"/>
      <c r="ARD936" s="14"/>
      <c r="ARE936" s="14"/>
      <c r="ARF936" s="14"/>
      <c r="ARG936" s="14"/>
      <c r="ARH936" s="14"/>
      <c r="ARI936" s="14"/>
      <c r="ARJ936" s="14"/>
      <c r="ARK936" s="14"/>
      <c r="ARL936" s="14"/>
      <c r="ARM936" s="14"/>
      <c r="ARN936" s="14"/>
      <c r="ARO936" s="14"/>
      <c r="ARP936" s="14"/>
      <c r="ARQ936" s="14"/>
      <c r="ARR936" s="14"/>
      <c r="ARS936" s="14"/>
      <c r="ART936" s="14"/>
      <c r="ARU936" s="14"/>
      <c r="ARV936" s="14"/>
      <c r="ARW936" s="14"/>
      <c r="ARX936" s="14"/>
      <c r="ARY936" s="14"/>
      <c r="ARZ936" s="14"/>
      <c r="ASA936" s="14"/>
      <c r="ASB936" s="14"/>
      <c r="ASC936" s="14"/>
      <c r="ASD936" s="14"/>
      <c r="ASE936" s="14"/>
      <c r="ASF936" s="14"/>
      <c r="ASG936" s="14"/>
      <c r="ASH936" s="14"/>
      <c r="ASI936" s="14"/>
      <c r="ASJ936" s="14"/>
      <c r="ASK936" s="14"/>
      <c r="ASL936" s="14"/>
      <c r="ASM936" s="14"/>
      <c r="ASN936" s="14"/>
      <c r="ASO936" s="14"/>
      <c r="ASP936" s="14"/>
      <c r="ASQ936" s="14"/>
      <c r="ASR936" s="14"/>
      <c r="ASS936" s="14"/>
      <c r="AST936" s="14"/>
      <c r="ASU936" s="14"/>
      <c r="ASV936" s="14"/>
      <c r="ASW936" s="14"/>
      <c r="ASX936" s="14"/>
      <c r="ASY936" s="14"/>
      <c r="ASZ936" s="14"/>
      <c r="ATA936" s="14"/>
      <c r="ATB936" s="14"/>
      <c r="ATC936" s="14"/>
      <c r="ATD936" s="14"/>
      <c r="ATE936" s="14"/>
      <c r="ATF936" s="14"/>
      <c r="ATG936" s="14"/>
      <c r="ATH936" s="14"/>
      <c r="ATI936" s="14"/>
      <c r="ATJ936" s="14"/>
      <c r="ATK936" s="14"/>
      <c r="ATL936" s="14"/>
      <c r="ATM936" s="14"/>
      <c r="ATN936" s="14"/>
      <c r="ATO936" s="14"/>
      <c r="ATP936" s="14"/>
      <c r="ATQ936" s="14"/>
      <c r="ATR936" s="14"/>
      <c r="ATS936" s="14"/>
      <c r="ATT936" s="14"/>
      <c r="ATU936" s="14"/>
      <c r="ATV936" s="14"/>
      <c r="ATW936" s="14"/>
      <c r="ATX936" s="14"/>
      <c r="ATY936" s="14"/>
      <c r="ATZ936" s="14"/>
      <c r="AUA936" s="14"/>
      <c r="AUB936" s="14"/>
      <c r="AUC936" s="14"/>
      <c r="AUD936" s="14"/>
      <c r="AUE936" s="14"/>
      <c r="AUF936" s="14"/>
      <c r="AUG936" s="14"/>
      <c r="AUH936" s="14"/>
      <c r="AUI936" s="14"/>
      <c r="AUJ936" s="14"/>
      <c r="AUK936" s="14"/>
      <c r="AUL936" s="14"/>
      <c r="AUM936" s="14"/>
      <c r="AUN936" s="14"/>
      <c r="AUO936" s="14"/>
      <c r="AUP936" s="14"/>
      <c r="AUQ936" s="14"/>
      <c r="AUR936" s="14"/>
      <c r="AUS936" s="14"/>
      <c r="AUT936" s="14"/>
      <c r="AUU936" s="14"/>
      <c r="AUV936" s="14"/>
      <c r="AUW936" s="14"/>
      <c r="AUX936" s="14"/>
      <c r="AUY936" s="14"/>
      <c r="AUZ936" s="14"/>
      <c r="AVA936" s="14"/>
      <c r="AVB936" s="14"/>
      <c r="AVC936" s="14"/>
      <c r="AVD936" s="14"/>
      <c r="AVE936" s="14"/>
      <c r="AVF936" s="14"/>
      <c r="AVG936" s="14"/>
      <c r="AVH936" s="14"/>
      <c r="AVI936" s="14"/>
      <c r="AVJ936" s="14"/>
      <c r="AVK936" s="14"/>
      <c r="AVL936" s="14"/>
      <c r="AVM936" s="14"/>
      <c r="AVN936" s="14"/>
      <c r="AVO936" s="14"/>
      <c r="AVP936" s="14"/>
      <c r="AVQ936" s="14"/>
      <c r="AVR936" s="14"/>
      <c r="AVS936" s="14"/>
      <c r="AVT936" s="14"/>
      <c r="AVU936" s="14"/>
      <c r="AVV936" s="14"/>
      <c r="AVW936" s="14"/>
      <c r="AVX936" s="14"/>
      <c r="AVY936" s="14"/>
      <c r="AVZ936" s="14"/>
      <c r="AWA936" s="14"/>
      <c r="AWB936" s="14"/>
      <c r="AWC936" s="14"/>
      <c r="AWD936" s="14"/>
      <c r="AWE936" s="14"/>
      <c r="AWF936" s="14"/>
      <c r="AWG936" s="14"/>
      <c r="AWH936" s="14"/>
      <c r="AWI936" s="14"/>
      <c r="AWJ936" s="14"/>
      <c r="AWK936" s="14"/>
      <c r="AWL936" s="14"/>
      <c r="AWM936" s="14"/>
      <c r="AWN936" s="14"/>
      <c r="AWO936" s="14"/>
      <c r="AWP936" s="14"/>
      <c r="AWQ936" s="14"/>
      <c r="AWR936" s="14"/>
      <c r="AWS936" s="14"/>
      <c r="AWT936" s="14"/>
      <c r="AWU936" s="14"/>
      <c r="AWV936" s="14"/>
      <c r="AWW936" s="14"/>
      <c r="AWX936" s="14"/>
      <c r="AWY936" s="14"/>
      <c r="AWZ936" s="14"/>
      <c r="AXA936" s="14"/>
      <c r="AXB936" s="14"/>
      <c r="AXC936" s="14"/>
      <c r="AXD936" s="14"/>
      <c r="AXE936" s="14"/>
      <c r="AXF936" s="14"/>
      <c r="AXG936" s="14"/>
      <c r="AXH936" s="14"/>
      <c r="AXI936" s="14"/>
      <c r="AXJ936" s="14"/>
      <c r="AXK936" s="14"/>
      <c r="AXL936" s="14"/>
      <c r="AXM936" s="14"/>
      <c r="AXN936" s="14"/>
      <c r="AXO936" s="14"/>
      <c r="AXP936" s="14"/>
      <c r="AXQ936" s="14"/>
      <c r="AXR936" s="14"/>
      <c r="AXS936" s="14"/>
      <c r="AXT936" s="14"/>
      <c r="AXU936" s="14"/>
      <c r="AXV936" s="14"/>
      <c r="AXW936" s="14"/>
      <c r="AXX936" s="14"/>
      <c r="AXY936" s="14"/>
      <c r="AXZ936" s="14"/>
      <c r="AYA936" s="14"/>
      <c r="AYB936" s="14"/>
      <c r="AYC936" s="14"/>
      <c r="AYD936" s="14"/>
      <c r="AYE936" s="14"/>
      <c r="AYF936" s="14"/>
      <c r="AYG936" s="14"/>
      <c r="AYH936" s="14"/>
      <c r="AYI936" s="14"/>
      <c r="AYJ936" s="14"/>
      <c r="AYK936" s="14"/>
      <c r="AYL936" s="14"/>
      <c r="AYM936" s="14"/>
      <c r="AYN936" s="14"/>
      <c r="AYO936" s="14"/>
      <c r="AYP936" s="14"/>
      <c r="AYQ936" s="14"/>
      <c r="AYR936" s="14"/>
      <c r="AYS936" s="14"/>
      <c r="AYT936" s="14"/>
      <c r="AYU936" s="14"/>
      <c r="AYV936" s="14"/>
      <c r="AYW936" s="14"/>
      <c r="AYX936" s="14"/>
      <c r="AYY936" s="14"/>
      <c r="AYZ936" s="14"/>
      <c r="AZA936" s="14"/>
      <c r="AZB936" s="14"/>
      <c r="AZC936" s="14"/>
      <c r="AZD936" s="14"/>
      <c r="AZE936" s="14"/>
      <c r="AZF936" s="14"/>
      <c r="AZG936" s="14"/>
      <c r="AZH936" s="14"/>
      <c r="AZI936" s="14"/>
      <c r="AZJ936" s="14"/>
      <c r="AZK936" s="14"/>
      <c r="AZL936" s="14"/>
      <c r="AZM936" s="14"/>
      <c r="AZN936" s="14"/>
      <c r="AZO936" s="14"/>
      <c r="AZP936" s="14"/>
      <c r="AZQ936" s="14"/>
      <c r="AZR936" s="14"/>
      <c r="AZS936" s="14"/>
      <c r="AZT936" s="14"/>
      <c r="AZU936" s="14"/>
      <c r="AZV936" s="14"/>
      <c r="AZW936" s="14"/>
      <c r="AZX936" s="14"/>
      <c r="AZY936" s="14"/>
      <c r="AZZ936" s="14"/>
      <c r="BAA936" s="14"/>
      <c r="BAB936" s="14"/>
      <c r="BAC936" s="14"/>
      <c r="BAD936" s="14"/>
      <c r="BAE936" s="14"/>
      <c r="BAF936" s="14"/>
      <c r="BAG936" s="14"/>
      <c r="BAH936" s="14"/>
      <c r="BAI936" s="14"/>
      <c r="BAJ936" s="14"/>
      <c r="BAK936" s="14"/>
      <c r="BAL936" s="14"/>
      <c r="BAM936" s="14"/>
      <c r="BAN936" s="14"/>
      <c r="BAO936" s="14"/>
      <c r="BAP936" s="14"/>
      <c r="BAQ936" s="14"/>
      <c r="BAR936" s="14"/>
      <c r="BAS936" s="14"/>
      <c r="BAT936" s="14"/>
      <c r="BAU936" s="14"/>
      <c r="BAV936" s="14"/>
      <c r="BAW936" s="14"/>
      <c r="BAX936" s="14"/>
      <c r="BAY936" s="14"/>
      <c r="BAZ936" s="14"/>
      <c r="BBA936" s="14"/>
      <c r="BBB936" s="14"/>
      <c r="BBC936" s="14"/>
      <c r="BBD936" s="14"/>
      <c r="BBE936" s="14"/>
      <c r="BBF936" s="14"/>
      <c r="BBG936" s="14"/>
      <c r="BBH936" s="14"/>
      <c r="BBI936" s="14"/>
      <c r="BBJ936" s="14"/>
      <c r="BBK936" s="14"/>
      <c r="BBL936" s="14"/>
      <c r="BBM936" s="14"/>
      <c r="BBN936" s="14"/>
      <c r="BBO936" s="14"/>
      <c r="BBP936" s="14"/>
      <c r="BBQ936" s="14"/>
      <c r="BBR936" s="14"/>
      <c r="BBS936" s="14"/>
      <c r="BBT936" s="14"/>
      <c r="BBU936" s="14"/>
      <c r="BBV936" s="14"/>
      <c r="BBW936" s="14"/>
      <c r="BBX936" s="14"/>
      <c r="BBY936" s="14"/>
      <c r="BBZ936" s="14"/>
      <c r="BCA936" s="14"/>
      <c r="BCB936" s="14"/>
      <c r="BCC936" s="14"/>
      <c r="BCD936" s="14"/>
      <c r="BCE936" s="14"/>
      <c r="BCF936" s="14"/>
      <c r="BCG936" s="14"/>
      <c r="BCH936" s="14"/>
      <c r="BCI936" s="14"/>
      <c r="BCJ936" s="14"/>
      <c r="BCK936" s="14"/>
      <c r="BCL936" s="14"/>
      <c r="BCM936" s="14"/>
      <c r="BCN936" s="14"/>
      <c r="BCO936" s="14"/>
      <c r="BCP936" s="14"/>
      <c r="BCQ936" s="14"/>
      <c r="BCR936" s="14"/>
      <c r="BCS936" s="14"/>
      <c r="BCT936" s="14"/>
      <c r="BCU936" s="14"/>
      <c r="BCV936" s="14"/>
      <c r="BCW936" s="14"/>
      <c r="BCX936" s="14"/>
      <c r="BCY936" s="14"/>
      <c r="BCZ936" s="14"/>
      <c r="BDA936" s="14"/>
      <c r="BDB936" s="14"/>
      <c r="BDC936" s="14"/>
      <c r="BDD936" s="14"/>
      <c r="BDE936" s="14"/>
      <c r="BDF936" s="14"/>
      <c r="BDG936" s="14"/>
      <c r="BDH936" s="14"/>
      <c r="BDI936" s="14"/>
      <c r="BDJ936" s="14"/>
      <c r="BDK936" s="14"/>
      <c r="BDL936" s="14"/>
      <c r="BDM936" s="14"/>
      <c r="BDN936" s="14"/>
      <c r="BDO936" s="14"/>
      <c r="BDP936" s="14"/>
      <c r="BDQ936" s="14"/>
      <c r="BDR936" s="14"/>
      <c r="BDS936" s="14"/>
      <c r="BDT936" s="14"/>
      <c r="BDU936" s="14"/>
      <c r="BDV936" s="14"/>
      <c r="BDW936" s="14"/>
      <c r="BDX936" s="14"/>
      <c r="BDY936" s="14"/>
      <c r="BDZ936" s="14"/>
      <c r="BEA936" s="14"/>
      <c r="BEB936" s="14"/>
      <c r="BEC936" s="14"/>
      <c r="BED936" s="14"/>
      <c r="BEE936" s="14"/>
      <c r="BEF936" s="14"/>
      <c r="BEG936" s="14"/>
      <c r="BEH936" s="14"/>
      <c r="BEI936" s="14"/>
      <c r="BEJ936" s="14"/>
      <c r="BEK936" s="14"/>
      <c r="BEL936" s="14"/>
      <c r="BEM936" s="14"/>
      <c r="BEN936" s="14"/>
      <c r="BEO936" s="14"/>
      <c r="BEP936" s="14"/>
      <c r="BEQ936" s="14"/>
      <c r="BER936" s="14"/>
      <c r="BES936" s="14"/>
      <c r="BET936" s="14"/>
      <c r="BEU936" s="14"/>
      <c r="BEV936" s="14"/>
      <c r="BEW936" s="14"/>
      <c r="BEX936" s="14"/>
      <c r="BEY936" s="14"/>
      <c r="BEZ936" s="14"/>
      <c r="BFA936" s="14"/>
      <c r="BFB936" s="14"/>
      <c r="BFC936" s="14"/>
      <c r="BFD936" s="14"/>
      <c r="BFE936" s="14"/>
      <c r="BFF936" s="14"/>
      <c r="BFG936" s="14"/>
      <c r="BFH936" s="14"/>
      <c r="BFI936" s="14"/>
      <c r="BFJ936" s="14"/>
      <c r="BFK936" s="14"/>
      <c r="BFL936" s="14"/>
      <c r="BFM936" s="14"/>
      <c r="BFN936" s="14"/>
      <c r="BFO936" s="14"/>
      <c r="BFP936" s="14"/>
      <c r="BFQ936" s="14"/>
      <c r="BFR936" s="14"/>
      <c r="BFS936" s="14"/>
      <c r="BFT936" s="14"/>
      <c r="BFU936" s="14"/>
      <c r="BFV936" s="14"/>
      <c r="BFW936" s="14"/>
      <c r="BFX936" s="14"/>
      <c r="BFY936" s="14"/>
      <c r="BFZ936" s="14"/>
      <c r="BGA936" s="14"/>
      <c r="BGB936" s="14"/>
      <c r="BGC936" s="14"/>
      <c r="BGD936" s="14"/>
      <c r="BGE936" s="14"/>
      <c r="BGF936" s="14"/>
      <c r="BGG936" s="14"/>
      <c r="BGH936" s="14"/>
      <c r="BGI936" s="14"/>
      <c r="BGJ936" s="14"/>
      <c r="BGK936" s="14"/>
      <c r="BGL936" s="14"/>
      <c r="BGM936" s="14"/>
      <c r="BGN936" s="14"/>
      <c r="BGO936" s="14"/>
      <c r="BGP936" s="14"/>
      <c r="BGQ936" s="14"/>
      <c r="BGR936" s="14"/>
      <c r="BGS936" s="14"/>
      <c r="BGT936" s="14"/>
      <c r="BGU936" s="14"/>
      <c r="BGV936" s="14"/>
      <c r="BGW936" s="14"/>
      <c r="BGX936" s="14"/>
      <c r="BGY936" s="14"/>
      <c r="BGZ936" s="14"/>
      <c r="BHA936" s="14"/>
      <c r="BHB936" s="14"/>
      <c r="BHC936" s="14"/>
      <c r="BHD936" s="14"/>
      <c r="BHE936" s="14"/>
      <c r="BHF936" s="14"/>
      <c r="BHG936" s="14"/>
      <c r="BHH936" s="14"/>
      <c r="BHI936" s="14"/>
      <c r="BHJ936" s="14"/>
      <c r="BHK936" s="14"/>
      <c r="BHL936" s="14"/>
      <c r="BHM936" s="14"/>
      <c r="BHN936" s="14"/>
      <c r="BHO936" s="14"/>
      <c r="BHP936" s="14"/>
      <c r="BHQ936" s="14"/>
      <c r="BHR936" s="14"/>
      <c r="BHS936" s="14"/>
      <c r="BHT936" s="14"/>
      <c r="BHU936" s="14"/>
      <c r="BHV936" s="14"/>
      <c r="BHW936" s="14"/>
      <c r="BHX936" s="14"/>
      <c r="BHY936" s="14"/>
      <c r="BHZ936" s="14"/>
      <c r="BIA936" s="14"/>
      <c r="BIB936" s="14"/>
      <c r="BIC936" s="14"/>
      <c r="BID936" s="14"/>
      <c r="BIE936" s="14"/>
      <c r="BIF936" s="14"/>
      <c r="BIG936" s="14"/>
      <c r="BIH936" s="14"/>
      <c r="BII936" s="14"/>
      <c r="BIJ936" s="14"/>
      <c r="BIK936" s="14"/>
      <c r="BIL936" s="14"/>
      <c r="BIM936" s="14"/>
      <c r="BIN936" s="14"/>
      <c r="BIO936" s="14"/>
      <c r="BIP936" s="14"/>
      <c r="BIQ936" s="14"/>
      <c r="BIR936" s="14"/>
      <c r="BIS936" s="14"/>
      <c r="BIT936" s="14"/>
      <c r="BIU936" s="14"/>
      <c r="BIV936" s="14"/>
      <c r="BIW936" s="14"/>
      <c r="BIX936" s="14"/>
      <c r="BIY936" s="14"/>
      <c r="BIZ936" s="14"/>
      <c r="BJA936" s="14"/>
      <c r="BJB936" s="14"/>
      <c r="BJC936" s="14"/>
      <c r="BJD936" s="14"/>
      <c r="BJE936" s="14"/>
      <c r="BJF936" s="14"/>
      <c r="BJG936" s="14"/>
      <c r="BJH936" s="14"/>
      <c r="BJI936" s="14"/>
      <c r="BJJ936" s="14"/>
      <c r="BJK936" s="14"/>
      <c r="BJL936" s="14"/>
      <c r="BJM936" s="14"/>
      <c r="BJN936" s="14"/>
      <c r="BJO936" s="14"/>
      <c r="BJP936" s="14"/>
      <c r="BJQ936" s="14"/>
      <c r="BJR936" s="14"/>
      <c r="BJS936" s="14"/>
      <c r="BJT936" s="14"/>
      <c r="BJU936" s="14"/>
      <c r="BJV936" s="14"/>
      <c r="BJW936" s="14"/>
      <c r="BJX936" s="14"/>
      <c r="BJY936" s="14"/>
      <c r="BJZ936" s="14"/>
      <c r="BKA936" s="14"/>
      <c r="BKB936" s="14"/>
      <c r="BKC936" s="14"/>
      <c r="BKD936" s="14"/>
      <c r="BKE936" s="14"/>
      <c r="BKF936" s="14"/>
      <c r="BKG936" s="14"/>
      <c r="BKH936" s="14"/>
      <c r="BKI936" s="14"/>
      <c r="BKJ936" s="14"/>
      <c r="BKK936" s="14"/>
      <c r="BKL936" s="14"/>
      <c r="BKM936" s="14"/>
      <c r="BKN936" s="14"/>
      <c r="BKO936" s="14"/>
      <c r="BKP936" s="14"/>
      <c r="BKQ936" s="14"/>
      <c r="BKR936" s="14"/>
      <c r="BKS936" s="14"/>
      <c r="BKT936" s="14"/>
      <c r="BKU936" s="14"/>
      <c r="BKV936" s="14"/>
      <c r="BKW936" s="14"/>
      <c r="BKX936" s="14"/>
      <c r="BKY936" s="14"/>
      <c r="BKZ936" s="14"/>
      <c r="BLA936" s="14"/>
      <c r="BLB936" s="14"/>
      <c r="BLC936" s="14"/>
      <c r="BLD936" s="14"/>
      <c r="BLE936" s="14"/>
      <c r="BLF936" s="14"/>
      <c r="BLG936" s="14"/>
      <c r="BLH936" s="14"/>
      <c r="BLI936" s="14"/>
      <c r="BLJ936" s="14"/>
      <c r="BLK936" s="14"/>
      <c r="BLL936" s="14"/>
      <c r="BLM936" s="14"/>
      <c r="BLN936" s="14"/>
      <c r="BLO936" s="14"/>
      <c r="BLP936" s="14"/>
      <c r="BLQ936" s="14"/>
      <c r="BLR936" s="14"/>
      <c r="BLS936" s="14"/>
      <c r="BLT936" s="14"/>
      <c r="BLU936" s="14"/>
      <c r="BLV936" s="14"/>
      <c r="BLW936" s="14"/>
      <c r="BLX936" s="14"/>
      <c r="BLY936" s="14"/>
      <c r="BLZ936" s="14"/>
      <c r="BMA936" s="14"/>
      <c r="BMB936" s="14"/>
      <c r="BMC936" s="14"/>
      <c r="BMD936" s="14"/>
      <c r="BME936" s="14"/>
      <c r="BMF936" s="14"/>
      <c r="BMG936" s="14"/>
      <c r="BMH936" s="14"/>
      <c r="BMI936" s="14"/>
      <c r="BMJ936" s="14"/>
      <c r="BMK936" s="14"/>
      <c r="BML936" s="14"/>
      <c r="BMM936" s="14"/>
      <c r="BMN936" s="14"/>
      <c r="BMO936" s="14"/>
      <c r="BMP936" s="14"/>
      <c r="BMQ936" s="14"/>
      <c r="BMR936" s="14"/>
      <c r="BMS936" s="14"/>
      <c r="BMT936" s="14"/>
      <c r="BMU936" s="14"/>
      <c r="BMV936" s="14"/>
      <c r="BMW936" s="14"/>
      <c r="BMX936" s="14"/>
      <c r="BMY936" s="14"/>
      <c r="BMZ936" s="14"/>
      <c r="BNA936" s="14"/>
      <c r="BNB936" s="14"/>
      <c r="BNC936" s="14"/>
      <c r="BND936" s="14"/>
      <c r="BNE936" s="14"/>
      <c r="BNF936" s="14"/>
      <c r="BNG936" s="14"/>
      <c r="BNH936" s="14"/>
      <c r="BNI936" s="14"/>
      <c r="BNJ936" s="14"/>
      <c r="BNK936" s="14"/>
      <c r="BNL936" s="14"/>
      <c r="BNM936" s="14"/>
      <c r="BNN936" s="14"/>
      <c r="BNO936" s="14"/>
      <c r="BNP936" s="14"/>
      <c r="BNQ936" s="14"/>
      <c r="BNR936" s="14"/>
      <c r="BNS936" s="14"/>
      <c r="BNT936" s="14"/>
      <c r="BNU936" s="14"/>
      <c r="BNV936" s="14"/>
      <c r="BNW936" s="14"/>
      <c r="BNX936" s="14"/>
      <c r="BNY936" s="14"/>
      <c r="BNZ936" s="14"/>
      <c r="BOA936" s="14"/>
      <c r="BOB936" s="14"/>
      <c r="BOC936" s="14"/>
      <c r="BOD936" s="14"/>
      <c r="BOE936" s="14"/>
      <c r="BOF936" s="14"/>
      <c r="BOG936" s="14"/>
      <c r="BOH936" s="14"/>
      <c r="BOI936" s="14"/>
      <c r="BOJ936" s="14"/>
      <c r="BOK936" s="14"/>
      <c r="BOL936" s="14"/>
      <c r="BOM936" s="14"/>
      <c r="BON936" s="14"/>
      <c r="BOO936" s="14"/>
      <c r="BOP936" s="14"/>
      <c r="BOQ936" s="14"/>
      <c r="BOR936" s="14"/>
      <c r="BOS936" s="14"/>
      <c r="BOT936" s="14"/>
      <c r="BOU936" s="14"/>
      <c r="BOV936" s="14"/>
      <c r="BOW936" s="14"/>
      <c r="BOX936" s="14"/>
      <c r="BOY936" s="14"/>
      <c r="BOZ936" s="14"/>
      <c r="BPA936" s="14"/>
      <c r="BPB936" s="14"/>
      <c r="BPC936" s="14"/>
      <c r="BPD936" s="14"/>
      <c r="BPE936" s="14"/>
      <c r="BPF936" s="14"/>
      <c r="BPG936" s="14"/>
      <c r="BPH936" s="14"/>
      <c r="BPI936" s="14"/>
      <c r="BPJ936" s="14"/>
      <c r="BPK936" s="14"/>
      <c r="BPL936" s="14"/>
      <c r="BPM936" s="14"/>
      <c r="BPN936" s="14"/>
      <c r="BPO936" s="14"/>
      <c r="BPP936" s="14"/>
      <c r="BPQ936" s="14"/>
      <c r="BPR936" s="14"/>
      <c r="BPS936" s="14"/>
      <c r="BPT936" s="14"/>
      <c r="BPU936" s="14"/>
      <c r="BPV936" s="14"/>
      <c r="BPW936" s="14"/>
      <c r="BPX936" s="14"/>
      <c r="BPY936" s="14"/>
      <c r="BPZ936" s="14"/>
      <c r="BQA936" s="14"/>
      <c r="BQB936" s="14"/>
      <c r="BQC936" s="14"/>
      <c r="BQD936" s="14"/>
      <c r="BQE936" s="14"/>
      <c r="BQF936" s="14"/>
      <c r="BQG936" s="14"/>
      <c r="BQH936" s="14"/>
      <c r="BQI936" s="14"/>
      <c r="BQJ936" s="14"/>
      <c r="BQK936" s="14"/>
      <c r="BQL936" s="14"/>
      <c r="BQM936" s="14"/>
      <c r="BQN936" s="14"/>
      <c r="BQO936" s="14"/>
      <c r="BQP936" s="14"/>
      <c r="BQQ936" s="14"/>
      <c r="BQR936" s="14"/>
      <c r="BQS936" s="14"/>
      <c r="BQT936" s="14"/>
      <c r="BQU936" s="14"/>
      <c r="BQV936" s="14"/>
      <c r="BQW936" s="14"/>
      <c r="BQX936" s="14"/>
      <c r="BQY936" s="14"/>
      <c r="BQZ936" s="14"/>
      <c r="BRA936" s="14"/>
      <c r="BRB936" s="14"/>
      <c r="BRC936" s="14"/>
      <c r="BRD936" s="14"/>
      <c r="BRE936" s="14"/>
      <c r="BRF936" s="14"/>
      <c r="BRG936" s="14"/>
      <c r="BRH936" s="14"/>
      <c r="BRI936" s="14"/>
      <c r="BRJ936" s="14"/>
      <c r="BRK936" s="14"/>
      <c r="BRL936" s="14"/>
      <c r="BRM936" s="14"/>
      <c r="BRN936" s="14"/>
      <c r="BRO936" s="14"/>
      <c r="BRP936" s="14"/>
      <c r="BRQ936" s="14"/>
      <c r="BRR936" s="14"/>
      <c r="BRS936" s="14"/>
      <c r="BRT936" s="14"/>
      <c r="BRU936" s="14"/>
      <c r="BRV936" s="14"/>
      <c r="BRW936" s="14"/>
      <c r="BRX936" s="14"/>
      <c r="BRY936" s="14"/>
      <c r="BRZ936" s="14"/>
      <c r="BSA936" s="14"/>
      <c r="BSB936" s="14"/>
      <c r="BSC936" s="14"/>
      <c r="BSD936" s="14"/>
      <c r="BSE936" s="14"/>
      <c r="BSF936" s="14"/>
      <c r="BSG936" s="14"/>
      <c r="BSH936" s="14"/>
      <c r="BSI936" s="14"/>
      <c r="BSJ936" s="14"/>
      <c r="BSK936" s="14"/>
      <c r="BSL936" s="14"/>
      <c r="BSM936" s="14"/>
      <c r="BSN936" s="14"/>
      <c r="BSO936" s="14"/>
      <c r="BSP936" s="14"/>
      <c r="BSQ936" s="14"/>
      <c r="BSR936" s="14"/>
      <c r="BSS936" s="14"/>
      <c r="BST936" s="14"/>
      <c r="BSU936" s="14"/>
      <c r="BSV936" s="14"/>
      <c r="BSW936" s="14"/>
      <c r="BSX936" s="14"/>
      <c r="BSY936" s="14"/>
      <c r="BSZ936" s="14"/>
      <c r="BTA936" s="14"/>
      <c r="BTB936" s="14"/>
      <c r="BTC936" s="14"/>
      <c r="BTD936" s="14"/>
      <c r="BTE936" s="14"/>
      <c r="BTF936" s="14"/>
      <c r="BTG936" s="14"/>
      <c r="BTH936" s="14"/>
      <c r="BTI936" s="14"/>
      <c r="BTJ936" s="14"/>
      <c r="BTK936" s="14"/>
      <c r="BTL936" s="14"/>
      <c r="BTM936" s="14"/>
      <c r="BTN936" s="14"/>
      <c r="BTO936" s="14"/>
      <c r="BTP936" s="14"/>
      <c r="BTQ936" s="14"/>
      <c r="BTR936" s="14"/>
      <c r="BTS936" s="14"/>
      <c r="BTT936" s="14"/>
      <c r="BTU936" s="14"/>
      <c r="BTV936" s="14"/>
      <c r="BTW936" s="14"/>
      <c r="BTX936" s="14"/>
      <c r="BTY936" s="14"/>
      <c r="BTZ936" s="14"/>
      <c r="BUA936" s="14"/>
      <c r="BUB936" s="14"/>
      <c r="BUC936" s="14"/>
      <c r="BUD936" s="14"/>
      <c r="BUE936" s="14"/>
      <c r="BUF936" s="14"/>
      <c r="BUG936" s="14"/>
      <c r="BUH936" s="14"/>
      <c r="BUI936" s="14"/>
      <c r="BUJ936" s="14"/>
      <c r="BUK936" s="14"/>
      <c r="BUL936" s="14"/>
      <c r="BUM936" s="14"/>
      <c r="BUN936" s="14"/>
      <c r="BUO936" s="14"/>
      <c r="BUP936" s="14"/>
      <c r="BUQ936" s="14"/>
      <c r="BUR936" s="14"/>
      <c r="BUS936" s="14"/>
      <c r="BUT936" s="14"/>
      <c r="BUU936" s="14"/>
      <c r="BUV936" s="14"/>
      <c r="BUW936" s="14"/>
      <c r="BUX936" s="14"/>
      <c r="BUY936" s="14"/>
      <c r="BUZ936" s="14"/>
      <c r="BVA936" s="14"/>
      <c r="BVB936" s="14"/>
      <c r="BVC936" s="14"/>
      <c r="BVD936" s="14"/>
      <c r="BVE936" s="14"/>
      <c r="BVF936" s="14"/>
      <c r="BVG936" s="14"/>
      <c r="BVH936" s="14"/>
      <c r="BVI936" s="14"/>
      <c r="BVJ936" s="14"/>
      <c r="BVK936" s="14"/>
      <c r="BVL936" s="14"/>
      <c r="BVM936" s="14"/>
      <c r="BVN936" s="14"/>
      <c r="BVO936" s="14"/>
      <c r="BVP936" s="14"/>
      <c r="BVQ936" s="14"/>
      <c r="BVR936" s="14"/>
      <c r="BVS936" s="14"/>
      <c r="BVT936" s="14"/>
      <c r="BVU936" s="14"/>
      <c r="BVV936" s="14"/>
      <c r="BVW936" s="14"/>
      <c r="BVX936" s="14"/>
      <c r="BVY936" s="14"/>
      <c r="BVZ936" s="14"/>
      <c r="BWA936" s="14"/>
      <c r="BWB936" s="14"/>
      <c r="BWC936" s="14"/>
      <c r="BWD936" s="14"/>
      <c r="BWE936" s="14"/>
      <c r="BWF936" s="14"/>
      <c r="BWG936" s="14"/>
      <c r="BWH936" s="14"/>
      <c r="BWI936" s="14"/>
      <c r="BWJ936" s="14"/>
      <c r="BWK936" s="14"/>
      <c r="BWL936" s="14"/>
      <c r="BWM936" s="14"/>
      <c r="BWN936" s="14"/>
      <c r="BWO936" s="14"/>
      <c r="BWP936" s="14"/>
      <c r="BWQ936" s="14"/>
      <c r="BWR936" s="14"/>
      <c r="BWS936" s="14"/>
      <c r="BWT936" s="14"/>
      <c r="BWU936" s="14"/>
      <c r="BWV936" s="14"/>
      <c r="BWW936" s="14"/>
      <c r="BWX936" s="14"/>
      <c r="BWY936" s="14"/>
      <c r="BWZ936" s="14"/>
      <c r="BXA936" s="14"/>
      <c r="BXB936" s="14"/>
      <c r="BXC936" s="14"/>
      <c r="BXD936" s="14"/>
      <c r="BXE936" s="14"/>
      <c r="BXF936" s="14"/>
      <c r="BXG936" s="14"/>
      <c r="BXH936" s="14"/>
      <c r="BXI936" s="14"/>
      <c r="BXJ936" s="14"/>
      <c r="BXK936" s="14"/>
      <c r="BXL936" s="14"/>
      <c r="BXM936" s="14"/>
      <c r="BXN936" s="14"/>
      <c r="BXO936" s="14"/>
      <c r="BXP936" s="14"/>
      <c r="BXQ936" s="14"/>
      <c r="BXR936" s="14"/>
      <c r="BXS936" s="14"/>
      <c r="BXT936" s="14"/>
      <c r="BXU936" s="14"/>
      <c r="BXV936" s="14"/>
      <c r="BXW936" s="14"/>
      <c r="BXX936" s="14"/>
      <c r="BXY936" s="14"/>
      <c r="BXZ936" s="14"/>
      <c r="BYA936" s="14"/>
      <c r="BYB936" s="14"/>
      <c r="BYC936" s="14"/>
      <c r="BYD936" s="14"/>
      <c r="BYE936" s="14"/>
      <c r="BYF936" s="14"/>
      <c r="BYG936" s="14"/>
      <c r="BYH936" s="14"/>
      <c r="BYI936" s="14"/>
      <c r="BYJ936" s="14"/>
      <c r="BYK936" s="14"/>
      <c r="BYL936" s="14"/>
      <c r="BYM936" s="14"/>
      <c r="BYN936" s="14"/>
      <c r="BYO936" s="14"/>
      <c r="BYP936" s="14"/>
      <c r="BYQ936" s="14"/>
      <c r="BYR936" s="14"/>
      <c r="BYS936" s="14"/>
      <c r="BYT936" s="14"/>
      <c r="BYU936" s="14"/>
      <c r="BYV936" s="14"/>
      <c r="BYW936" s="14"/>
      <c r="BYX936" s="14"/>
      <c r="BYY936" s="14"/>
      <c r="BYZ936" s="14"/>
      <c r="BZA936" s="14"/>
      <c r="BZB936" s="14"/>
      <c r="BZC936" s="14"/>
      <c r="BZD936" s="14"/>
      <c r="BZE936" s="14"/>
      <c r="BZF936" s="14"/>
      <c r="BZG936" s="14"/>
      <c r="BZH936" s="14"/>
      <c r="BZI936" s="14"/>
      <c r="BZJ936" s="14"/>
      <c r="BZK936" s="14"/>
      <c r="BZL936" s="14"/>
      <c r="BZM936" s="14"/>
      <c r="BZN936" s="14"/>
      <c r="BZO936" s="14"/>
      <c r="BZP936" s="14"/>
      <c r="BZQ936" s="14"/>
      <c r="BZR936" s="14"/>
      <c r="BZS936" s="14"/>
      <c r="BZT936" s="14"/>
      <c r="BZU936" s="14"/>
      <c r="BZV936" s="14"/>
      <c r="BZW936" s="14"/>
      <c r="BZX936" s="14"/>
      <c r="BZY936" s="14"/>
      <c r="BZZ936" s="14"/>
      <c r="CAA936" s="14"/>
      <c r="CAB936" s="14"/>
      <c r="CAC936" s="14"/>
      <c r="CAD936" s="14"/>
      <c r="CAE936" s="14"/>
      <c r="CAF936" s="14"/>
      <c r="CAG936" s="14"/>
      <c r="CAH936" s="14"/>
      <c r="CAI936" s="14"/>
      <c r="CAJ936" s="14"/>
      <c r="CAK936" s="14"/>
      <c r="CAL936" s="14"/>
      <c r="CAM936" s="14"/>
      <c r="CAN936" s="14"/>
      <c r="CAO936" s="14"/>
      <c r="CAP936" s="14"/>
      <c r="CAQ936" s="14"/>
      <c r="CAR936" s="14"/>
      <c r="CAS936" s="14"/>
      <c r="CAT936" s="14"/>
      <c r="CAU936" s="14"/>
      <c r="CAV936" s="14"/>
      <c r="CAW936" s="14"/>
      <c r="CAX936" s="14"/>
      <c r="CAY936" s="14"/>
      <c r="CAZ936" s="14"/>
      <c r="CBA936" s="14"/>
      <c r="CBB936" s="14"/>
      <c r="CBC936" s="14"/>
      <c r="CBD936" s="14"/>
      <c r="CBE936" s="14"/>
      <c r="CBF936" s="14"/>
      <c r="CBG936" s="14"/>
      <c r="CBH936" s="14"/>
      <c r="CBI936" s="14"/>
      <c r="CBJ936" s="14"/>
      <c r="CBK936" s="14"/>
      <c r="CBL936" s="14"/>
      <c r="CBM936" s="14"/>
      <c r="CBN936" s="14"/>
      <c r="CBO936" s="14"/>
      <c r="CBP936" s="14"/>
      <c r="CBQ936" s="14"/>
      <c r="CBR936" s="14"/>
      <c r="CBS936" s="14"/>
      <c r="CBT936" s="14"/>
      <c r="CBU936" s="14"/>
      <c r="CBV936" s="14"/>
      <c r="CBW936" s="14"/>
      <c r="CBX936" s="14"/>
      <c r="CBY936" s="14"/>
      <c r="CBZ936" s="14"/>
      <c r="CCA936" s="14"/>
      <c r="CCB936" s="14"/>
      <c r="CCC936" s="14"/>
      <c r="CCD936" s="14"/>
      <c r="CCE936" s="14"/>
      <c r="CCF936" s="14"/>
      <c r="CCG936" s="14"/>
      <c r="CCH936" s="14"/>
      <c r="CCI936" s="14"/>
      <c r="CCJ936" s="14"/>
      <c r="CCK936" s="14"/>
      <c r="CCL936" s="14"/>
      <c r="CCM936" s="14"/>
      <c r="CCN936" s="14"/>
      <c r="CCO936" s="14"/>
      <c r="CCP936" s="14"/>
      <c r="CCQ936" s="14"/>
      <c r="CCR936" s="14"/>
      <c r="CCS936" s="14"/>
      <c r="CCT936" s="14"/>
      <c r="CCU936" s="14"/>
      <c r="CCV936" s="14"/>
      <c r="CCW936" s="14"/>
      <c r="CCX936" s="14"/>
      <c r="CCY936" s="14"/>
      <c r="CCZ936" s="14"/>
      <c r="CDA936" s="14"/>
      <c r="CDB936" s="14"/>
      <c r="CDC936" s="14"/>
      <c r="CDD936" s="14"/>
      <c r="CDE936" s="14"/>
      <c r="CDF936" s="14"/>
      <c r="CDG936" s="14"/>
      <c r="CDH936" s="14"/>
      <c r="CDI936" s="14"/>
      <c r="CDJ936" s="14"/>
      <c r="CDK936" s="14"/>
      <c r="CDL936" s="14"/>
      <c r="CDM936" s="14"/>
      <c r="CDN936" s="14"/>
      <c r="CDO936" s="14"/>
      <c r="CDP936" s="14"/>
      <c r="CDQ936" s="14"/>
      <c r="CDR936" s="14"/>
      <c r="CDS936" s="14"/>
      <c r="CDT936" s="14"/>
      <c r="CDU936" s="14"/>
      <c r="CDV936" s="14"/>
      <c r="CDW936" s="14"/>
      <c r="CDX936" s="14"/>
      <c r="CDY936" s="14"/>
      <c r="CDZ936" s="14"/>
      <c r="CEA936" s="14"/>
      <c r="CEB936" s="14"/>
      <c r="CEC936" s="14"/>
      <c r="CED936" s="14"/>
      <c r="CEE936" s="14"/>
      <c r="CEF936" s="14"/>
      <c r="CEG936" s="14"/>
      <c r="CEH936" s="14"/>
      <c r="CEI936" s="14"/>
      <c r="CEJ936" s="14"/>
      <c r="CEK936" s="14"/>
      <c r="CEL936" s="14"/>
      <c r="CEM936" s="14"/>
      <c r="CEN936" s="14"/>
      <c r="CEO936" s="14"/>
      <c r="CEP936" s="14"/>
      <c r="CEQ936" s="14"/>
      <c r="CER936" s="14"/>
      <c r="CES936" s="14"/>
      <c r="CET936" s="14"/>
      <c r="CEU936" s="14"/>
      <c r="CEV936" s="14"/>
      <c r="CEW936" s="14"/>
      <c r="CEX936" s="14"/>
      <c r="CEY936" s="14"/>
      <c r="CEZ936" s="14"/>
      <c r="CFA936" s="14"/>
      <c r="CFB936" s="14"/>
      <c r="CFC936" s="14"/>
      <c r="CFD936" s="14"/>
      <c r="CFE936" s="14"/>
      <c r="CFF936" s="14"/>
      <c r="CFG936" s="14"/>
      <c r="CFH936" s="14"/>
      <c r="CFI936" s="14"/>
      <c r="CFJ936" s="14"/>
      <c r="CFK936" s="14"/>
      <c r="CFL936" s="14"/>
      <c r="CFM936" s="14"/>
      <c r="CFN936" s="14"/>
      <c r="CFO936" s="14"/>
      <c r="CFP936" s="14"/>
      <c r="CFQ936" s="14"/>
      <c r="CFR936" s="14"/>
      <c r="CFS936" s="14"/>
      <c r="CFT936" s="14"/>
      <c r="CFU936" s="14"/>
      <c r="CFV936" s="14"/>
      <c r="CFW936" s="14"/>
      <c r="CFX936" s="14"/>
      <c r="CFY936" s="14"/>
      <c r="CFZ936" s="14"/>
      <c r="CGA936" s="14"/>
      <c r="CGB936" s="14"/>
      <c r="CGC936" s="14"/>
      <c r="CGD936" s="14"/>
      <c r="CGE936" s="14"/>
      <c r="CGF936" s="14"/>
      <c r="CGG936" s="14"/>
      <c r="CGH936" s="14"/>
      <c r="CGI936" s="14"/>
      <c r="CGJ936" s="14"/>
      <c r="CGK936" s="14"/>
      <c r="CGL936" s="14"/>
      <c r="CGM936" s="14"/>
      <c r="CGN936" s="14"/>
      <c r="CGO936" s="14"/>
      <c r="CGP936" s="14"/>
      <c r="CGQ936" s="14"/>
      <c r="CGR936" s="14"/>
      <c r="CGS936" s="14"/>
      <c r="CGT936" s="14"/>
      <c r="CGU936" s="14"/>
      <c r="CGV936" s="14"/>
      <c r="CGW936" s="14"/>
      <c r="CGX936" s="14"/>
      <c r="CGY936" s="14"/>
      <c r="CGZ936" s="14"/>
      <c r="CHA936" s="14"/>
      <c r="CHB936" s="14"/>
      <c r="CHC936" s="14"/>
      <c r="CHD936" s="14"/>
      <c r="CHE936" s="14"/>
      <c r="CHF936" s="14"/>
      <c r="CHG936" s="14"/>
      <c r="CHH936" s="14"/>
      <c r="CHI936" s="14"/>
      <c r="CHJ936" s="14"/>
      <c r="CHK936" s="14"/>
      <c r="CHL936" s="14"/>
      <c r="CHM936" s="14"/>
      <c r="CHN936" s="14"/>
      <c r="CHO936" s="14"/>
      <c r="CHP936" s="14"/>
      <c r="CHQ936" s="14"/>
      <c r="CHR936" s="14"/>
      <c r="CHS936" s="14"/>
      <c r="CHT936" s="14"/>
      <c r="CHU936" s="14"/>
      <c r="CHV936" s="14"/>
      <c r="CHW936" s="14"/>
      <c r="CHX936" s="14"/>
      <c r="CHY936" s="14"/>
      <c r="CHZ936" s="14"/>
      <c r="CIA936" s="14"/>
      <c r="CIB936" s="14"/>
      <c r="CIC936" s="14"/>
      <c r="CID936" s="14"/>
      <c r="CIE936" s="14"/>
      <c r="CIF936" s="14"/>
      <c r="CIG936" s="14"/>
      <c r="CIH936" s="14"/>
      <c r="CII936" s="14"/>
      <c r="CIJ936" s="14"/>
      <c r="CIK936" s="14"/>
      <c r="CIL936" s="14"/>
      <c r="CIM936" s="14"/>
      <c r="CIN936" s="14"/>
      <c r="CIO936" s="14"/>
      <c r="CIP936" s="14"/>
      <c r="CIQ936" s="14"/>
      <c r="CIR936" s="14"/>
      <c r="CIS936" s="14"/>
      <c r="CIT936" s="14"/>
      <c r="CIU936" s="14"/>
      <c r="CIV936" s="14"/>
      <c r="CIW936" s="14"/>
      <c r="CIX936" s="14"/>
      <c r="CIY936" s="14"/>
      <c r="CIZ936" s="14"/>
      <c r="CJA936" s="14"/>
      <c r="CJB936" s="14"/>
      <c r="CJC936" s="14"/>
      <c r="CJD936" s="14"/>
      <c r="CJE936" s="14"/>
      <c r="CJF936" s="14"/>
      <c r="CJG936" s="14"/>
      <c r="CJH936" s="14"/>
      <c r="CJI936" s="14"/>
      <c r="CJJ936" s="14"/>
      <c r="CJK936" s="14"/>
      <c r="CJL936" s="14"/>
      <c r="CJM936" s="14"/>
      <c r="CJN936" s="14"/>
      <c r="CJO936" s="14"/>
      <c r="CJP936" s="14"/>
      <c r="CJQ936" s="14"/>
      <c r="CJR936" s="14"/>
      <c r="CJS936" s="14"/>
      <c r="CJT936" s="14"/>
      <c r="CJU936" s="14"/>
      <c r="CJV936" s="14"/>
      <c r="CJW936" s="14"/>
      <c r="CJX936" s="14"/>
      <c r="CJY936" s="14"/>
      <c r="CJZ936" s="14"/>
      <c r="CKA936" s="14"/>
      <c r="CKB936" s="14"/>
      <c r="CKC936" s="14"/>
      <c r="CKD936" s="14"/>
      <c r="CKE936" s="14"/>
      <c r="CKF936" s="14"/>
      <c r="CKG936" s="14"/>
      <c r="CKH936" s="14"/>
      <c r="CKI936" s="14"/>
      <c r="CKJ936" s="14"/>
      <c r="CKK936" s="14"/>
      <c r="CKL936" s="14"/>
      <c r="CKM936" s="14"/>
      <c r="CKN936" s="14"/>
      <c r="CKO936" s="14"/>
      <c r="CKP936" s="14"/>
      <c r="CKQ936" s="14"/>
      <c r="CKR936" s="14"/>
      <c r="CKS936" s="14"/>
      <c r="CKT936" s="14"/>
      <c r="CKU936" s="14"/>
      <c r="CKV936" s="14"/>
      <c r="CKW936" s="14"/>
      <c r="CKX936" s="14"/>
      <c r="CKY936" s="14"/>
      <c r="CKZ936" s="14"/>
      <c r="CLA936" s="14"/>
      <c r="CLB936" s="14"/>
      <c r="CLC936" s="14"/>
      <c r="CLD936" s="14"/>
      <c r="CLE936" s="14"/>
      <c r="CLF936" s="14"/>
      <c r="CLG936" s="14"/>
      <c r="CLH936" s="14"/>
      <c r="CLI936" s="14"/>
      <c r="CLJ936" s="14"/>
      <c r="CLK936" s="14"/>
      <c r="CLL936" s="14"/>
      <c r="CLM936" s="14"/>
      <c r="CLN936" s="14"/>
      <c r="CLO936" s="14"/>
      <c r="CLP936" s="14"/>
      <c r="CLQ936" s="14"/>
      <c r="CLR936" s="14"/>
      <c r="CLS936" s="14"/>
      <c r="CLT936" s="14"/>
      <c r="CLU936" s="14"/>
      <c r="CLV936" s="14"/>
      <c r="CLW936" s="14"/>
      <c r="CLX936" s="14"/>
      <c r="CLY936" s="14"/>
      <c r="CLZ936" s="14"/>
      <c r="CMA936" s="14"/>
      <c r="CMB936" s="14"/>
      <c r="CMC936" s="14"/>
      <c r="CMD936" s="14"/>
      <c r="CME936" s="14"/>
      <c r="CMF936" s="14"/>
      <c r="CMG936" s="14"/>
      <c r="CMH936" s="14"/>
      <c r="CMI936" s="14"/>
      <c r="CMJ936" s="14"/>
      <c r="CMK936" s="14"/>
      <c r="CML936" s="14"/>
      <c r="CMM936" s="14"/>
      <c r="CMN936" s="14"/>
      <c r="CMO936" s="14"/>
      <c r="CMP936" s="14"/>
      <c r="CMQ936" s="14"/>
      <c r="CMR936" s="14"/>
      <c r="CMS936" s="14"/>
      <c r="CMT936" s="14"/>
      <c r="CMU936" s="14"/>
      <c r="CMV936" s="14"/>
      <c r="CMW936" s="14"/>
      <c r="CMX936" s="14"/>
      <c r="CMY936" s="14"/>
      <c r="CMZ936" s="14"/>
      <c r="CNA936" s="14"/>
      <c r="CNB936" s="14"/>
      <c r="CNC936" s="14"/>
      <c r="CND936" s="14"/>
      <c r="CNE936" s="14"/>
      <c r="CNF936" s="14"/>
      <c r="CNG936" s="14"/>
      <c r="CNH936" s="14"/>
      <c r="CNI936" s="14"/>
      <c r="CNJ936" s="14"/>
      <c r="CNK936" s="14"/>
      <c r="CNL936" s="14"/>
      <c r="CNM936" s="14"/>
      <c r="CNN936" s="14"/>
      <c r="CNO936" s="14"/>
      <c r="CNP936" s="14"/>
      <c r="CNQ936" s="14"/>
      <c r="CNR936" s="14"/>
      <c r="CNS936" s="14"/>
      <c r="CNT936" s="14"/>
      <c r="CNU936" s="14"/>
      <c r="CNV936" s="14"/>
      <c r="CNW936" s="14"/>
      <c r="CNX936" s="14"/>
      <c r="CNY936" s="14"/>
      <c r="CNZ936" s="14"/>
      <c r="COA936" s="14"/>
      <c r="COB936" s="14"/>
      <c r="COC936" s="14"/>
      <c r="COD936" s="14"/>
      <c r="COE936" s="14"/>
      <c r="COF936" s="14"/>
      <c r="COG936" s="14"/>
      <c r="COH936" s="14"/>
      <c r="COI936" s="14"/>
      <c r="COJ936" s="14"/>
      <c r="COK936" s="14"/>
      <c r="COL936" s="14"/>
      <c r="COM936" s="14"/>
      <c r="CON936" s="14"/>
      <c r="COO936" s="14"/>
      <c r="COP936" s="14"/>
      <c r="COQ936" s="14"/>
      <c r="COR936" s="14"/>
      <c r="COS936" s="14"/>
      <c r="COT936" s="14"/>
      <c r="COU936" s="14"/>
      <c r="COV936" s="14"/>
      <c r="COW936" s="14"/>
      <c r="COX936" s="14"/>
      <c r="COY936" s="14"/>
      <c r="COZ936" s="14"/>
      <c r="CPA936" s="14"/>
      <c r="CPB936" s="14"/>
      <c r="CPC936" s="14"/>
      <c r="CPD936" s="14"/>
      <c r="CPE936" s="14"/>
      <c r="CPF936" s="14"/>
      <c r="CPG936" s="14"/>
      <c r="CPH936" s="14"/>
      <c r="CPI936" s="14"/>
      <c r="CPJ936" s="14"/>
      <c r="CPK936" s="14"/>
      <c r="CPL936" s="14"/>
      <c r="CPM936" s="14"/>
      <c r="CPN936" s="14"/>
      <c r="CPO936" s="14"/>
      <c r="CPP936" s="14"/>
      <c r="CPQ936" s="14"/>
      <c r="CPR936" s="14"/>
      <c r="CPS936" s="14"/>
      <c r="CPT936" s="14"/>
      <c r="CPU936" s="14"/>
      <c r="CPV936" s="14"/>
      <c r="CPW936" s="14"/>
      <c r="CPX936" s="14"/>
      <c r="CPY936" s="14"/>
      <c r="CPZ936" s="14"/>
      <c r="CQA936" s="14"/>
      <c r="CQB936" s="14"/>
      <c r="CQC936" s="14"/>
      <c r="CQD936" s="14"/>
      <c r="CQE936" s="14"/>
      <c r="CQF936" s="14"/>
      <c r="CQG936" s="14"/>
      <c r="CQH936" s="14"/>
      <c r="CQI936" s="14"/>
      <c r="CQJ936" s="14"/>
      <c r="CQK936" s="14"/>
      <c r="CQL936" s="14"/>
      <c r="CQM936" s="14"/>
      <c r="CQN936" s="14"/>
      <c r="CQO936" s="14"/>
      <c r="CQP936" s="14"/>
      <c r="CQQ936" s="14"/>
      <c r="CQR936" s="14"/>
      <c r="CQS936" s="14"/>
      <c r="CQT936" s="14"/>
      <c r="CQU936" s="14"/>
      <c r="CQV936" s="14"/>
      <c r="CQW936" s="14"/>
      <c r="CQX936" s="14"/>
      <c r="CQY936" s="14"/>
      <c r="CQZ936" s="14"/>
      <c r="CRA936" s="14"/>
      <c r="CRB936" s="14"/>
      <c r="CRC936" s="14"/>
      <c r="CRD936" s="14"/>
      <c r="CRE936" s="14"/>
      <c r="CRF936" s="14"/>
      <c r="CRG936" s="14"/>
      <c r="CRH936" s="14"/>
      <c r="CRI936" s="14"/>
      <c r="CRJ936" s="14"/>
      <c r="CRK936" s="14"/>
      <c r="CRL936" s="14"/>
      <c r="CRM936" s="14"/>
      <c r="CRN936" s="14"/>
      <c r="CRO936" s="14"/>
      <c r="CRP936" s="14"/>
      <c r="CRQ936" s="14"/>
      <c r="CRR936" s="14"/>
      <c r="CRS936" s="14"/>
      <c r="CRT936" s="14"/>
      <c r="CRU936" s="14"/>
      <c r="CRV936" s="14"/>
      <c r="CRW936" s="14"/>
      <c r="CRX936" s="14"/>
      <c r="CRY936" s="14"/>
      <c r="CRZ936" s="14"/>
      <c r="CSA936" s="14"/>
      <c r="CSB936" s="14"/>
      <c r="CSC936" s="14"/>
      <c r="CSD936" s="14"/>
      <c r="CSE936" s="14"/>
      <c r="CSF936" s="14"/>
      <c r="CSG936" s="14"/>
      <c r="CSH936" s="14"/>
      <c r="CSI936" s="14"/>
      <c r="CSJ936" s="14"/>
      <c r="CSK936" s="14"/>
      <c r="CSL936" s="14"/>
      <c r="CSM936" s="14"/>
      <c r="CSN936" s="14"/>
      <c r="CSO936" s="14"/>
      <c r="CSP936" s="14"/>
      <c r="CSQ936" s="14"/>
      <c r="CSR936" s="14"/>
      <c r="CSS936" s="14"/>
      <c r="CST936" s="14"/>
      <c r="CSU936" s="14"/>
      <c r="CSV936" s="14"/>
      <c r="CSW936" s="14"/>
      <c r="CSX936" s="14"/>
      <c r="CSY936" s="14"/>
      <c r="CSZ936" s="14"/>
      <c r="CTA936" s="14"/>
      <c r="CTB936" s="14"/>
      <c r="CTC936" s="14"/>
      <c r="CTD936" s="14"/>
      <c r="CTE936" s="14"/>
      <c r="CTF936" s="14"/>
      <c r="CTG936" s="14"/>
      <c r="CTH936" s="14"/>
      <c r="CTI936" s="14"/>
      <c r="CTJ936" s="14"/>
      <c r="CTK936" s="14"/>
      <c r="CTL936" s="14"/>
      <c r="CTM936" s="14"/>
      <c r="CTN936" s="14"/>
      <c r="CTO936" s="14"/>
      <c r="CTP936" s="14"/>
      <c r="CTQ936" s="14"/>
      <c r="CTR936" s="14"/>
      <c r="CTS936" s="14"/>
      <c r="CTT936" s="14"/>
      <c r="CTU936" s="14"/>
      <c r="CTV936" s="14"/>
      <c r="CTW936" s="14"/>
      <c r="CTX936" s="14"/>
      <c r="CTY936" s="14"/>
      <c r="CTZ936" s="14"/>
      <c r="CUA936" s="14"/>
      <c r="CUB936" s="14"/>
      <c r="CUC936" s="14"/>
      <c r="CUD936" s="14"/>
      <c r="CUE936" s="14"/>
      <c r="CUF936" s="14"/>
      <c r="CUG936" s="14"/>
      <c r="CUH936" s="14"/>
      <c r="CUI936" s="14"/>
      <c r="CUJ936" s="14"/>
      <c r="CUK936" s="14"/>
      <c r="CUL936" s="14"/>
      <c r="CUM936" s="14"/>
      <c r="CUN936" s="14"/>
      <c r="CUO936" s="14"/>
      <c r="CUP936" s="14"/>
      <c r="CUQ936" s="14"/>
      <c r="CUR936" s="14"/>
      <c r="CUS936" s="14"/>
      <c r="CUT936" s="14"/>
      <c r="CUU936" s="14"/>
      <c r="CUV936" s="14"/>
      <c r="CUW936" s="14"/>
      <c r="CUX936" s="14"/>
      <c r="CUY936" s="14"/>
      <c r="CUZ936" s="14"/>
      <c r="CVA936" s="14"/>
      <c r="CVB936" s="14"/>
      <c r="CVC936" s="14"/>
      <c r="CVD936" s="14"/>
      <c r="CVE936" s="14"/>
      <c r="CVF936" s="14"/>
      <c r="CVG936" s="14"/>
      <c r="CVH936" s="14"/>
      <c r="CVI936" s="14"/>
      <c r="CVJ936" s="14"/>
      <c r="CVK936" s="14"/>
      <c r="CVL936" s="14"/>
      <c r="CVM936" s="14"/>
      <c r="CVN936" s="14"/>
      <c r="CVO936" s="14"/>
      <c r="CVP936" s="14"/>
      <c r="CVQ936" s="14"/>
      <c r="CVR936" s="14"/>
      <c r="CVS936" s="14"/>
      <c r="CVT936" s="14"/>
      <c r="CVU936" s="14"/>
      <c r="CVV936" s="14"/>
      <c r="CVW936" s="14"/>
      <c r="CVX936" s="14"/>
      <c r="CVY936" s="14"/>
      <c r="CVZ936" s="14"/>
      <c r="CWA936" s="14"/>
      <c r="CWB936" s="14"/>
      <c r="CWC936" s="14"/>
      <c r="CWD936" s="14"/>
      <c r="CWE936" s="14"/>
      <c r="CWF936" s="14"/>
      <c r="CWG936" s="14"/>
      <c r="CWH936" s="14"/>
      <c r="CWI936" s="14"/>
      <c r="CWJ936" s="14"/>
      <c r="CWK936" s="14"/>
      <c r="CWL936" s="14"/>
      <c r="CWM936" s="14"/>
      <c r="CWN936" s="14"/>
      <c r="CWO936" s="14"/>
      <c r="CWP936" s="14"/>
      <c r="CWQ936" s="14"/>
      <c r="CWR936" s="14"/>
      <c r="CWS936" s="14"/>
      <c r="CWT936" s="14"/>
      <c r="CWU936" s="14"/>
      <c r="CWV936" s="14"/>
      <c r="CWW936" s="14"/>
      <c r="CWX936" s="14"/>
      <c r="CWY936" s="14"/>
      <c r="CWZ936" s="14"/>
      <c r="CXA936" s="14"/>
      <c r="CXB936" s="14"/>
      <c r="CXC936" s="14"/>
      <c r="CXD936" s="14"/>
      <c r="CXE936" s="14"/>
      <c r="CXF936" s="14"/>
      <c r="CXG936" s="14"/>
      <c r="CXH936" s="14"/>
      <c r="CXI936" s="14"/>
      <c r="CXJ936" s="14"/>
      <c r="CXK936" s="14"/>
      <c r="CXL936" s="14"/>
      <c r="CXM936" s="14"/>
      <c r="CXN936" s="14"/>
      <c r="CXO936" s="14"/>
      <c r="CXP936" s="14"/>
      <c r="CXQ936" s="14"/>
      <c r="CXR936" s="14"/>
      <c r="CXS936" s="14"/>
      <c r="CXT936" s="14"/>
      <c r="CXU936" s="14"/>
      <c r="CXV936" s="14"/>
      <c r="CXW936" s="14"/>
      <c r="CXX936" s="14"/>
      <c r="CXY936" s="14"/>
      <c r="CXZ936" s="14"/>
      <c r="CYA936" s="14"/>
      <c r="CYB936" s="14"/>
      <c r="CYC936" s="14"/>
      <c r="CYD936" s="14"/>
      <c r="CYE936" s="14"/>
      <c r="CYF936" s="14"/>
      <c r="CYG936" s="14"/>
      <c r="CYH936" s="14"/>
      <c r="CYI936" s="14"/>
      <c r="CYJ936" s="14"/>
      <c r="CYK936" s="14"/>
      <c r="CYL936" s="14"/>
      <c r="CYM936" s="14"/>
      <c r="CYN936" s="14"/>
      <c r="CYO936" s="14"/>
      <c r="CYP936" s="14"/>
      <c r="CYQ936" s="14"/>
      <c r="CYR936" s="14"/>
      <c r="CYS936" s="14"/>
      <c r="CYT936" s="14"/>
      <c r="CYU936" s="14"/>
      <c r="CYV936" s="14"/>
      <c r="CYW936" s="14"/>
      <c r="CYX936" s="14"/>
      <c r="CYY936" s="14"/>
      <c r="CYZ936" s="14"/>
      <c r="CZA936" s="14"/>
      <c r="CZB936" s="14"/>
      <c r="CZC936" s="14"/>
      <c r="CZD936" s="14"/>
      <c r="CZE936" s="14"/>
      <c r="CZF936" s="14"/>
      <c r="CZG936" s="14"/>
      <c r="CZH936" s="14"/>
      <c r="CZI936" s="14"/>
      <c r="CZJ936" s="14"/>
      <c r="CZK936" s="14"/>
      <c r="CZL936" s="14"/>
      <c r="CZM936" s="14"/>
      <c r="CZN936" s="14"/>
      <c r="CZO936" s="14"/>
      <c r="CZP936" s="14"/>
      <c r="CZQ936" s="14"/>
      <c r="CZR936" s="14"/>
      <c r="CZS936" s="14"/>
      <c r="CZT936" s="14"/>
      <c r="CZU936" s="14"/>
      <c r="CZV936" s="14"/>
      <c r="CZW936" s="14"/>
      <c r="CZX936" s="14"/>
      <c r="CZY936" s="14"/>
      <c r="CZZ936" s="14"/>
      <c r="DAA936" s="14"/>
      <c r="DAB936" s="14"/>
      <c r="DAC936" s="14"/>
      <c r="DAD936" s="14"/>
      <c r="DAE936" s="14"/>
      <c r="DAF936" s="14"/>
      <c r="DAG936" s="14"/>
      <c r="DAH936" s="14"/>
      <c r="DAI936" s="14"/>
      <c r="DAJ936" s="14"/>
      <c r="DAK936" s="14"/>
      <c r="DAL936" s="14"/>
      <c r="DAM936" s="14"/>
      <c r="DAN936" s="14"/>
      <c r="DAO936" s="14"/>
      <c r="DAP936" s="14"/>
      <c r="DAQ936" s="14"/>
      <c r="DAR936" s="14"/>
      <c r="DAS936" s="14"/>
      <c r="DAT936" s="14"/>
      <c r="DAU936" s="14"/>
      <c r="DAV936" s="14"/>
      <c r="DAW936" s="14"/>
      <c r="DAX936" s="14"/>
      <c r="DAY936" s="14"/>
      <c r="DAZ936" s="14"/>
      <c r="DBA936" s="14"/>
      <c r="DBB936" s="14"/>
      <c r="DBC936" s="14"/>
      <c r="DBD936" s="14"/>
      <c r="DBE936" s="14"/>
      <c r="DBF936" s="14"/>
      <c r="DBG936" s="14"/>
      <c r="DBH936" s="14"/>
      <c r="DBI936" s="14"/>
      <c r="DBJ936" s="14"/>
      <c r="DBK936" s="14"/>
      <c r="DBL936" s="14"/>
      <c r="DBM936" s="14"/>
      <c r="DBN936" s="14"/>
      <c r="DBO936" s="14"/>
      <c r="DBP936" s="14"/>
      <c r="DBQ936" s="14"/>
      <c r="DBR936" s="14"/>
      <c r="DBS936" s="14"/>
      <c r="DBT936" s="14"/>
      <c r="DBU936" s="14"/>
      <c r="DBV936" s="14"/>
      <c r="DBW936" s="14"/>
      <c r="DBX936" s="14"/>
      <c r="DBY936" s="14"/>
      <c r="DBZ936" s="14"/>
      <c r="DCA936" s="14"/>
      <c r="DCB936" s="14"/>
      <c r="DCC936" s="14"/>
      <c r="DCD936" s="14"/>
      <c r="DCE936" s="14"/>
      <c r="DCF936" s="14"/>
      <c r="DCG936" s="14"/>
      <c r="DCH936" s="14"/>
      <c r="DCI936" s="14"/>
      <c r="DCJ936" s="14"/>
      <c r="DCK936" s="14"/>
      <c r="DCL936" s="14"/>
      <c r="DCM936" s="14"/>
      <c r="DCN936" s="14"/>
      <c r="DCO936" s="14"/>
      <c r="DCP936" s="14"/>
      <c r="DCQ936" s="14"/>
      <c r="DCR936" s="14"/>
      <c r="DCS936" s="14"/>
      <c r="DCT936" s="14"/>
      <c r="DCU936" s="14"/>
      <c r="DCV936" s="14"/>
      <c r="DCW936" s="14"/>
      <c r="DCX936" s="14"/>
      <c r="DCY936" s="14"/>
      <c r="DCZ936" s="14"/>
      <c r="DDA936" s="14"/>
      <c r="DDB936" s="14"/>
      <c r="DDC936" s="14"/>
      <c r="DDD936" s="14"/>
      <c r="DDE936" s="14"/>
      <c r="DDF936" s="14"/>
      <c r="DDG936" s="14"/>
      <c r="DDH936" s="14"/>
      <c r="DDI936" s="14"/>
      <c r="DDJ936" s="14"/>
      <c r="DDK936" s="14"/>
      <c r="DDL936" s="14"/>
      <c r="DDM936" s="14"/>
      <c r="DDN936" s="14"/>
      <c r="DDO936" s="14"/>
      <c r="DDP936" s="14"/>
      <c r="DDQ936" s="14"/>
      <c r="DDR936" s="14"/>
      <c r="DDS936" s="14"/>
      <c r="DDT936" s="14"/>
      <c r="DDU936" s="14"/>
      <c r="DDV936" s="14"/>
      <c r="DDW936" s="14"/>
      <c r="DDX936" s="14"/>
      <c r="DDY936" s="14"/>
      <c r="DDZ936" s="14"/>
      <c r="DEA936" s="14"/>
      <c r="DEB936" s="14"/>
      <c r="DEC936" s="14"/>
      <c r="DED936" s="14"/>
      <c r="DEE936" s="14"/>
      <c r="DEF936" s="14"/>
      <c r="DEG936" s="14"/>
      <c r="DEH936" s="14"/>
      <c r="DEI936" s="14"/>
      <c r="DEJ936" s="14"/>
      <c r="DEK936" s="14"/>
      <c r="DEL936" s="14"/>
      <c r="DEM936" s="14"/>
      <c r="DEN936" s="14"/>
      <c r="DEO936" s="14"/>
      <c r="DEP936" s="14"/>
      <c r="DEQ936" s="14"/>
      <c r="DER936" s="14"/>
      <c r="DES936" s="14"/>
      <c r="DET936" s="14"/>
      <c r="DEU936" s="14"/>
      <c r="DEV936" s="14"/>
      <c r="DEW936" s="14"/>
      <c r="DEX936" s="14"/>
      <c r="DEY936" s="14"/>
      <c r="DEZ936" s="14"/>
      <c r="DFA936" s="14"/>
      <c r="DFB936" s="14"/>
      <c r="DFC936" s="14"/>
      <c r="DFD936" s="14"/>
      <c r="DFE936" s="14"/>
      <c r="DFF936" s="14"/>
      <c r="DFG936" s="14"/>
      <c r="DFH936" s="14"/>
      <c r="DFI936" s="14"/>
      <c r="DFJ936" s="14"/>
      <c r="DFK936" s="14"/>
      <c r="DFL936" s="14"/>
      <c r="DFM936" s="14"/>
      <c r="DFN936" s="14"/>
      <c r="DFO936" s="14"/>
      <c r="DFP936" s="14"/>
      <c r="DFQ936" s="14"/>
      <c r="DFR936" s="14"/>
      <c r="DFS936" s="14"/>
      <c r="DFT936" s="14"/>
      <c r="DFU936" s="14"/>
      <c r="DFV936" s="14"/>
      <c r="DFW936" s="14"/>
      <c r="DFX936" s="14"/>
      <c r="DFY936" s="14"/>
      <c r="DFZ936" s="14"/>
      <c r="DGA936" s="14"/>
      <c r="DGB936" s="14"/>
      <c r="DGC936" s="14"/>
      <c r="DGD936" s="14"/>
      <c r="DGE936" s="14"/>
      <c r="DGF936" s="14"/>
      <c r="DGG936" s="14"/>
      <c r="DGH936" s="14"/>
      <c r="DGI936" s="14"/>
      <c r="DGJ936" s="14"/>
      <c r="DGK936" s="14"/>
      <c r="DGL936" s="14"/>
      <c r="DGM936" s="14"/>
      <c r="DGN936" s="14"/>
      <c r="DGO936" s="14"/>
      <c r="DGP936" s="14"/>
      <c r="DGQ936" s="14"/>
      <c r="DGR936" s="14"/>
      <c r="DGS936" s="14"/>
      <c r="DGT936" s="14"/>
      <c r="DGU936" s="14"/>
      <c r="DGV936" s="14"/>
      <c r="DGW936" s="14"/>
      <c r="DGX936" s="14"/>
      <c r="DGY936" s="14"/>
      <c r="DGZ936" s="14"/>
      <c r="DHA936" s="14"/>
      <c r="DHB936" s="14"/>
      <c r="DHC936" s="14"/>
      <c r="DHD936" s="14"/>
      <c r="DHE936" s="14"/>
      <c r="DHF936" s="14"/>
      <c r="DHG936" s="14"/>
      <c r="DHH936" s="14"/>
      <c r="DHI936" s="14"/>
      <c r="DHJ936" s="14"/>
      <c r="DHK936" s="14"/>
      <c r="DHL936" s="14"/>
      <c r="DHM936" s="14"/>
      <c r="DHN936" s="14"/>
      <c r="DHO936" s="14"/>
      <c r="DHP936" s="14"/>
      <c r="DHQ936" s="14"/>
      <c r="DHR936" s="14"/>
      <c r="DHS936" s="14"/>
      <c r="DHT936" s="14"/>
      <c r="DHU936" s="14"/>
      <c r="DHV936" s="14"/>
      <c r="DHW936" s="14"/>
      <c r="DHX936" s="14"/>
      <c r="DHY936" s="14"/>
      <c r="DHZ936" s="14"/>
      <c r="DIA936" s="14"/>
      <c r="DIB936" s="14"/>
      <c r="DIC936" s="14"/>
      <c r="DID936" s="14"/>
      <c r="DIE936" s="14"/>
      <c r="DIF936" s="14"/>
      <c r="DIG936" s="14"/>
      <c r="DIH936" s="14"/>
      <c r="DII936" s="14"/>
      <c r="DIJ936" s="14"/>
      <c r="DIK936" s="14"/>
      <c r="DIL936" s="14"/>
      <c r="DIM936" s="14"/>
      <c r="DIN936" s="14"/>
      <c r="DIO936" s="14"/>
      <c r="DIP936" s="14"/>
      <c r="DIQ936" s="14"/>
      <c r="DIR936" s="14"/>
      <c r="DIS936" s="14"/>
      <c r="DIT936" s="14"/>
      <c r="DIU936" s="14"/>
      <c r="DIV936" s="14"/>
      <c r="DIW936" s="14"/>
      <c r="DIX936" s="14"/>
      <c r="DIY936" s="14"/>
      <c r="DIZ936" s="14"/>
      <c r="DJA936" s="14"/>
      <c r="DJB936" s="14"/>
      <c r="DJC936" s="14"/>
      <c r="DJD936" s="14"/>
      <c r="DJE936" s="14"/>
      <c r="DJF936" s="14"/>
      <c r="DJG936" s="14"/>
      <c r="DJH936" s="14"/>
      <c r="DJI936" s="14"/>
      <c r="DJJ936" s="14"/>
      <c r="DJK936" s="14"/>
      <c r="DJL936" s="14"/>
      <c r="DJM936" s="14"/>
      <c r="DJN936" s="14"/>
      <c r="DJO936" s="14"/>
      <c r="DJP936" s="14"/>
      <c r="DJQ936" s="14"/>
      <c r="DJR936" s="14"/>
      <c r="DJS936" s="14"/>
      <c r="DJT936" s="14"/>
      <c r="DJU936" s="14"/>
      <c r="DJV936" s="14"/>
      <c r="DJW936" s="14"/>
      <c r="DJX936" s="14"/>
      <c r="DJY936" s="14"/>
      <c r="DJZ936" s="14"/>
      <c r="DKA936" s="14"/>
      <c r="DKB936" s="14"/>
      <c r="DKC936" s="14"/>
      <c r="DKD936" s="14"/>
      <c r="DKE936" s="14"/>
      <c r="DKF936" s="14"/>
      <c r="DKG936" s="14"/>
      <c r="DKH936" s="14"/>
      <c r="DKI936" s="14"/>
      <c r="DKJ936" s="14"/>
      <c r="DKK936" s="14"/>
      <c r="DKL936" s="14"/>
      <c r="DKM936" s="14"/>
      <c r="DKN936" s="14"/>
      <c r="DKO936" s="14"/>
      <c r="DKP936" s="14"/>
      <c r="DKQ936" s="14"/>
      <c r="DKR936" s="14"/>
      <c r="DKS936" s="14"/>
      <c r="DKT936" s="14"/>
      <c r="DKU936" s="14"/>
      <c r="DKV936" s="14"/>
      <c r="DKW936" s="14"/>
      <c r="DKX936" s="14"/>
      <c r="DKY936" s="14"/>
      <c r="DKZ936" s="14"/>
      <c r="DLA936" s="14"/>
      <c r="DLB936" s="14"/>
      <c r="DLC936" s="14"/>
      <c r="DLD936" s="14"/>
      <c r="DLE936" s="14"/>
      <c r="DLF936" s="14"/>
      <c r="DLG936" s="14"/>
      <c r="DLH936" s="14"/>
      <c r="DLI936" s="14"/>
      <c r="DLJ936" s="14"/>
      <c r="DLK936" s="14"/>
      <c r="DLL936" s="14"/>
      <c r="DLM936" s="14"/>
      <c r="DLN936" s="14"/>
      <c r="DLO936" s="14"/>
      <c r="DLP936" s="14"/>
      <c r="DLQ936" s="14"/>
      <c r="DLR936" s="14"/>
      <c r="DLS936" s="14"/>
      <c r="DLT936" s="14"/>
      <c r="DLU936" s="14"/>
      <c r="DLV936" s="14"/>
      <c r="DLW936" s="14"/>
      <c r="DLX936" s="14"/>
      <c r="DLY936" s="14"/>
      <c r="DLZ936" s="14"/>
      <c r="DMA936" s="14"/>
      <c r="DMB936" s="14"/>
      <c r="DMC936" s="14"/>
      <c r="DMD936" s="14"/>
      <c r="DME936" s="14"/>
      <c r="DMF936" s="14"/>
      <c r="DMG936" s="14"/>
      <c r="DMH936" s="14"/>
      <c r="DMI936" s="14"/>
      <c r="DMJ936" s="14"/>
      <c r="DMK936" s="14"/>
      <c r="DML936" s="14"/>
      <c r="DMM936" s="14"/>
      <c r="DMN936" s="14"/>
      <c r="DMO936" s="14"/>
      <c r="DMP936" s="14"/>
      <c r="DMQ936" s="14"/>
      <c r="DMR936" s="14"/>
      <c r="DMS936" s="14"/>
      <c r="DMT936" s="14"/>
      <c r="DMU936" s="14"/>
      <c r="DMV936" s="14"/>
      <c r="DMW936" s="14"/>
      <c r="DMX936" s="14"/>
      <c r="DMY936" s="14"/>
      <c r="DMZ936" s="14"/>
      <c r="DNA936" s="14"/>
      <c r="DNB936" s="14"/>
      <c r="DNC936" s="14"/>
      <c r="DND936" s="14"/>
      <c r="DNE936" s="14"/>
      <c r="DNF936" s="14"/>
      <c r="DNG936" s="14"/>
      <c r="DNH936" s="14"/>
      <c r="DNI936" s="14"/>
      <c r="DNJ936" s="14"/>
      <c r="DNK936" s="14"/>
      <c r="DNL936" s="14"/>
      <c r="DNM936" s="14"/>
      <c r="DNN936" s="14"/>
      <c r="DNO936" s="14"/>
      <c r="DNP936" s="14"/>
      <c r="DNQ936" s="14"/>
      <c r="DNR936" s="14"/>
      <c r="DNS936" s="14"/>
      <c r="DNT936" s="14"/>
      <c r="DNU936" s="14"/>
      <c r="DNV936" s="14"/>
      <c r="DNW936" s="14"/>
      <c r="DNX936" s="14"/>
      <c r="DNY936" s="14"/>
      <c r="DNZ936" s="14"/>
      <c r="DOA936" s="14"/>
      <c r="DOB936" s="14"/>
      <c r="DOC936" s="14"/>
      <c r="DOD936" s="14"/>
      <c r="DOE936" s="14"/>
      <c r="DOF936" s="14"/>
      <c r="DOG936" s="14"/>
      <c r="DOH936" s="14"/>
      <c r="DOI936" s="14"/>
      <c r="DOJ936" s="14"/>
      <c r="DOK936" s="14"/>
      <c r="DOL936" s="14"/>
      <c r="DOM936" s="14"/>
      <c r="DON936" s="14"/>
      <c r="DOO936" s="14"/>
      <c r="DOP936" s="14"/>
      <c r="DOQ936" s="14"/>
      <c r="DOR936" s="14"/>
      <c r="DOS936" s="14"/>
      <c r="DOT936" s="14"/>
      <c r="DOU936" s="14"/>
      <c r="DOV936" s="14"/>
      <c r="DOW936" s="14"/>
      <c r="DOX936" s="14"/>
      <c r="DOY936" s="14"/>
      <c r="DOZ936" s="14"/>
      <c r="DPA936" s="14"/>
      <c r="DPB936" s="14"/>
      <c r="DPC936" s="14"/>
      <c r="DPD936" s="14"/>
      <c r="DPE936" s="14"/>
      <c r="DPF936" s="14"/>
      <c r="DPG936" s="14"/>
      <c r="DPH936" s="14"/>
      <c r="DPI936" s="14"/>
      <c r="DPJ936" s="14"/>
      <c r="DPK936" s="14"/>
      <c r="DPL936" s="14"/>
      <c r="DPM936" s="14"/>
      <c r="DPN936" s="14"/>
      <c r="DPO936" s="14"/>
      <c r="DPP936" s="14"/>
      <c r="DPQ936" s="14"/>
      <c r="DPR936" s="14"/>
      <c r="DPS936" s="14"/>
      <c r="DPT936" s="14"/>
      <c r="DPU936" s="14"/>
      <c r="DPV936" s="14"/>
      <c r="DPW936" s="14"/>
      <c r="DPX936" s="14"/>
      <c r="DPY936" s="14"/>
      <c r="DPZ936" s="14"/>
      <c r="DQA936" s="14"/>
      <c r="DQB936" s="14"/>
      <c r="DQC936" s="14"/>
      <c r="DQD936" s="14"/>
      <c r="DQE936" s="14"/>
      <c r="DQF936" s="14"/>
      <c r="DQG936" s="14"/>
      <c r="DQH936" s="14"/>
      <c r="DQI936" s="14"/>
      <c r="DQJ936" s="14"/>
      <c r="DQK936" s="14"/>
      <c r="DQL936" s="14"/>
      <c r="DQM936" s="14"/>
      <c r="DQN936" s="14"/>
      <c r="DQO936" s="14"/>
      <c r="DQP936" s="14"/>
      <c r="DQQ936" s="14"/>
      <c r="DQR936" s="14"/>
      <c r="DQS936" s="14"/>
      <c r="DQT936" s="14"/>
      <c r="DQU936" s="14"/>
      <c r="DQV936" s="14"/>
      <c r="DQW936" s="14"/>
      <c r="DQX936" s="14"/>
      <c r="DQY936" s="14"/>
      <c r="DQZ936" s="14"/>
      <c r="DRA936" s="14"/>
      <c r="DRB936" s="14"/>
      <c r="DRC936" s="14"/>
      <c r="DRD936" s="14"/>
      <c r="DRE936" s="14"/>
      <c r="DRF936" s="14"/>
      <c r="DRG936" s="14"/>
      <c r="DRH936" s="14"/>
      <c r="DRI936" s="14"/>
      <c r="DRJ936" s="14"/>
      <c r="DRK936" s="14"/>
      <c r="DRL936" s="14"/>
      <c r="DRM936" s="14"/>
      <c r="DRN936" s="14"/>
      <c r="DRO936" s="14"/>
      <c r="DRP936" s="14"/>
      <c r="DRQ936" s="14"/>
      <c r="DRR936" s="14"/>
      <c r="DRS936" s="14"/>
      <c r="DRT936" s="14"/>
      <c r="DRU936" s="14"/>
      <c r="DRV936" s="14"/>
      <c r="DRW936" s="14"/>
      <c r="DRX936" s="14"/>
      <c r="DRY936" s="14"/>
      <c r="DRZ936" s="14"/>
      <c r="DSA936" s="14"/>
      <c r="DSB936" s="14"/>
      <c r="DSC936" s="14"/>
      <c r="DSD936" s="14"/>
      <c r="DSE936" s="14"/>
      <c r="DSF936" s="14"/>
      <c r="DSG936" s="14"/>
      <c r="DSH936" s="14"/>
      <c r="DSI936" s="14"/>
      <c r="DSJ936" s="14"/>
      <c r="DSK936" s="14"/>
      <c r="DSL936" s="14"/>
      <c r="DSM936" s="14"/>
      <c r="DSN936" s="14"/>
      <c r="DSO936" s="14"/>
      <c r="DSP936" s="14"/>
      <c r="DSQ936" s="14"/>
      <c r="DSR936" s="14"/>
      <c r="DSS936" s="14"/>
      <c r="DST936" s="14"/>
      <c r="DSU936" s="14"/>
      <c r="DSV936" s="14"/>
      <c r="DSW936" s="14"/>
      <c r="DSX936" s="14"/>
      <c r="DSY936" s="14"/>
      <c r="DSZ936" s="14"/>
      <c r="DTA936" s="14"/>
      <c r="DTB936" s="14"/>
      <c r="DTC936" s="14"/>
      <c r="DTD936" s="14"/>
      <c r="DTE936" s="14"/>
      <c r="DTF936" s="14"/>
      <c r="DTG936" s="14"/>
      <c r="DTH936" s="14"/>
      <c r="DTI936" s="14"/>
      <c r="DTJ936" s="14"/>
      <c r="DTK936" s="14"/>
      <c r="DTL936" s="14"/>
      <c r="DTM936" s="14"/>
      <c r="DTN936" s="14"/>
      <c r="DTO936" s="14"/>
      <c r="DTP936" s="14"/>
      <c r="DTQ936" s="14"/>
      <c r="DTR936" s="14"/>
      <c r="DTS936" s="14"/>
      <c r="DTT936" s="14"/>
      <c r="DTU936" s="14"/>
      <c r="DTV936" s="14"/>
      <c r="DTW936" s="14"/>
      <c r="DTX936" s="14"/>
      <c r="DTY936" s="14"/>
      <c r="DTZ936" s="14"/>
      <c r="DUA936" s="14"/>
      <c r="DUB936" s="14"/>
      <c r="DUC936" s="14"/>
      <c r="DUD936" s="14"/>
      <c r="DUE936" s="14"/>
      <c r="DUF936" s="14"/>
      <c r="DUG936" s="14"/>
      <c r="DUH936" s="14"/>
      <c r="DUI936" s="14"/>
      <c r="DUJ936" s="14"/>
      <c r="DUK936" s="14"/>
      <c r="DUL936" s="14"/>
      <c r="DUM936" s="14"/>
      <c r="DUN936" s="14"/>
      <c r="DUO936" s="14"/>
      <c r="DUP936" s="14"/>
      <c r="DUQ936" s="14"/>
      <c r="DUR936" s="14"/>
      <c r="DUS936" s="14"/>
      <c r="DUT936" s="14"/>
      <c r="DUU936" s="14"/>
      <c r="DUV936" s="14"/>
      <c r="DUW936" s="14"/>
      <c r="DUX936" s="14"/>
      <c r="DUY936" s="14"/>
      <c r="DUZ936" s="14"/>
      <c r="DVA936" s="14"/>
      <c r="DVB936" s="14"/>
      <c r="DVC936" s="14"/>
      <c r="DVD936" s="14"/>
      <c r="DVE936" s="14"/>
      <c r="DVF936" s="14"/>
      <c r="DVG936" s="14"/>
      <c r="DVH936" s="14"/>
      <c r="DVI936" s="14"/>
      <c r="DVJ936" s="14"/>
      <c r="DVK936" s="14"/>
      <c r="DVL936" s="14"/>
      <c r="DVM936" s="14"/>
      <c r="DVN936" s="14"/>
      <c r="DVO936" s="14"/>
      <c r="DVP936" s="14"/>
      <c r="DVQ936" s="14"/>
      <c r="DVR936" s="14"/>
      <c r="DVS936" s="14"/>
      <c r="DVT936" s="14"/>
      <c r="DVU936" s="14"/>
      <c r="DVV936" s="14"/>
      <c r="DVW936" s="14"/>
      <c r="DVX936" s="14"/>
      <c r="DVY936" s="14"/>
      <c r="DVZ936" s="14"/>
      <c r="DWA936" s="14"/>
      <c r="DWB936" s="14"/>
      <c r="DWC936" s="14"/>
      <c r="DWD936" s="14"/>
      <c r="DWE936" s="14"/>
      <c r="DWF936" s="14"/>
      <c r="DWG936" s="14"/>
      <c r="DWH936" s="14"/>
      <c r="DWI936" s="14"/>
      <c r="DWJ936" s="14"/>
      <c r="DWK936" s="14"/>
      <c r="DWL936" s="14"/>
      <c r="DWM936" s="14"/>
      <c r="DWN936" s="14"/>
      <c r="DWO936" s="14"/>
      <c r="DWP936" s="14"/>
      <c r="DWQ936" s="14"/>
      <c r="DWR936" s="14"/>
      <c r="DWS936" s="14"/>
      <c r="DWT936" s="14"/>
      <c r="DWU936" s="14"/>
      <c r="DWV936" s="14"/>
      <c r="DWW936" s="14"/>
      <c r="DWX936" s="14"/>
      <c r="DWY936" s="14"/>
      <c r="DWZ936" s="14"/>
      <c r="DXA936" s="14"/>
      <c r="DXB936" s="14"/>
      <c r="DXC936" s="14"/>
      <c r="DXD936" s="14"/>
      <c r="DXE936" s="14"/>
      <c r="DXF936" s="14"/>
      <c r="DXG936" s="14"/>
      <c r="DXH936" s="14"/>
      <c r="DXI936" s="14"/>
      <c r="DXJ936" s="14"/>
      <c r="DXK936" s="14"/>
      <c r="DXL936" s="14"/>
      <c r="DXM936" s="14"/>
      <c r="DXN936" s="14"/>
      <c r="DXO936" s="14"/>
      <c r="DXP936" s="14"/>
      <c r="DXQ936" s="14"/>
      <c r="DXR936" s="14"/>
      <c r="DXS936" s="14"/>
      <c r="DXT936" s="14"/>
      <c r="DXU936" s="14"/>
      <c r="DXV936" s="14"/>
      <c r="DXW936" s="14"/>
      <c r="DXX936" s="14"/>
      <c r="DXY936" s="14"/>
      <c r="DXZ936" s="14"/>
      <c r="DYA936" s="14"/>
      <c r="DYB936" s="14"/>
      <c r="DYC936" s="14"/>
      <c r="DYD936" s="14"/>
      <c r="DYE936" s="14"/>
      <c r="DYF936" s="14"/>
      <c r="DYG936" s="14"/>
      <c r="DYH936" s="14"/>
      <c r="DYI936" s="14"/>
      <c r="DYJ936" s="14"/>
      <c r="DYK936" s="14"/>
      <c r="DYL936" s="14"/>
      <c r="DYM936" s="14"/>
      <c r="DYN936" s="14"/>
      <c r="DYO936" s="14"/>
      <c r="DYP936" s="14"/>
      <c r="DYQ936" s="14"/>
      <c r="DYR936" s="14"/>
      <c r="DYS936" s="14"/>
      <c r="DYT936" s="14"/>
      <c r="DYU936" s="14"/>
      <c r="DYV936" s="14"/>
      <c r="DYW936" s="14"/>
      <c r="DYX936" s="14"/>
      <c r="DYY936" s="14"/>
      <c r="DYZ936" s="14"/>
      <c r="DZA936" s="14"/>
      <c r="DZB936" s="14"/>
      <c r="DZC936" s="14"/>
      <c r="DZD936" s="14"/>
      <c r="DZE936" s="14"/>
      <c r="DZF936" s="14"/>
      <c r="DZG936" s="14"/>
      <c r="DZH936" s="14"/>
      <c r="DZI936" s="14"/>
      <c r="DZJ936" s="14"/>
      <c r="DZK936" s="14"/>
      <c r="DZL936" s="14"/>
      <c r="DZM936" s="14"/>
      <c r="DZN936" s="14"/>
      <c r="DZO936" s="14"/>
      <c r="DZP936" s="14"/>
      <c r="DZQ936" s="14"/>
      <c r="DZR936" s="14"/>
      <c r="DZS936" s="14"/>
      <c r="DZT936" s="14"/>
      <c r="DZU936" s="14"/>
      <c r="DZV936" s="14"/>
      <c r="DZW936" s="14"/>
      <c r="DZX936" s="14"/>
      <c r="DZY936" s="14"/>
      <c r="DZZ936" s="14"/>
      <c r="EAA936" s="14"/>
      <c r="EAB936" s="14"/>
      <c r="EAC936" s="14"/>
      <c r="EAD936" s="14"/>
      <c r="EAE936" s="14"/>
      <c r="EAF936" s="14"/>
      <c r="EAG936" s="14"/>
      <c r="EAH936" s="14"/>
      <c r="EAI936" s="14"/>
      <c r="EAJ936" s="14"/>
      <c r="EAK936" s="14"/>
      <c r="EAL936" s="14"/>
      <c r="EAM936" s="14"/>
      <c r="EAN936" s="14"/>
      <c r="EAO936" s="14"/>
      <c r="EAP936" s="14"/>
      <c r="EAQ936" s="14"/>
      <c r="EAR936" s="14"/>
      <c r="EAS936" s="14"/>
      <c r="EAT936" s="14"/>
      <c r="EAU936" s="14"/>
      <c r="EAV936" s="14"/>
      <c r="EAW936" s="14"/>
      <c r="EAX936" s="14"/>
      <c r="EAY936" s="14"/>
      <c r="EAZ936" s="14"/>
      <c r="EBA936" s="14"/>
      <c r="EBB936" s="14"/>
      <c r="EBC936" s="14"/>
      <c r="EBD936" s="14"/>
      <c r="EBE936" s="14"/>
      <c r="EBF936" s="14"/>
      <c r="EBG936" s="14"/>
      <c r="EBH936" s="14"/>
      <c r="EBI936" s="14"/>
      <c r="EBJ936" s="14"/>
      <c r="EBK936" s="14"/>
      <c r="EBL936" s="14"/>
      <c r="EBM936" s="14"/>
      <c r="EBN936" s="14"/>
      <c r="EBO936" s="14"/>
      <c r="EBP936" s="14"/>
      <c r="EBQ936" s="14"/>
      <c r="EBR936" s="14"/>
      <c r="EBS936" s="14"/>
      <c r="EBT936" s="14"/>
      <c r="EBU936" s="14"/>
      <c r="EBV936" s="14"/>
      <c r="EBW936" s="14"/>
      <c r="EBX936" s="14"/>
      <c r="EBY936" s="14"/>
      <c r="EBZ936" s="14"/>
      <c r="ECA936" s="14"/>
      <c r="ECB936" s="14"/>
      <c r="ECC936" s="14"/>
      <c r="ECD936" s="14"/>
      <c r="ECE936" s="14"/>
      <c r="ECF936" s="14"/>
      <c r="ECG936" s="14"/>
      <c r="ECH936" s="14"/>
      <c r="ECI936" s="14"/>
      <c r="ECJ936" s="14"/>
      <c r="ECK936" s="14"/>
      <c r="ECL936" s="14"/>
      <c r="ECM936" s="14"/>
      <c r="ECN936" s="14"/>
      <c r="ECO936" s="14"/>
      <c r="ECP936" s="14"/>
      <c r="ECQ936" s="14"/>
      <c r="ECR936" s="14"/>
      <c r="ECS936" s="14"/>
      <c r="ECT936" s="14"/>
      <c r="ECU936" s="14"/>
      <c r="ECV936" s="14"/>
      <c r="ECW936" s="14"/>
      <c r="ECX936" s="14"/>
      <c r="ECY936" s="14"/>
      <c r="ECZ936" s="14"/>
      <c r="EDA936" s="14"/>
      <c r="EDB936" s="14"/>
      <c r="EDC936" s="14"/>
      <c r="EDD936" s="14"/>
      <c r="EDE936" s="14"/>
      <c r="EDF936" s="14"/>
      <c r="EDG936" s="14"/>
      <c r="EDH936" s="14"/>
      <c r="EDI936" s="14"/>
      <c r="EDJ936" s="14"/>
      <c r="EDK936" s="14"/>
      <c r="EDL936" s="14"/>
      <c r="EDM936" s="14"/>
      <c r="EDN936" s="14"/>
      <c r="EDO936" s="14"/>
      <c r="EDP936" s="14"/>
      <c r="EDQ936" s="14"/>
      <c r="EDR936" s="14"/>
      <c r="EDS936" s="14"/>
      <c r="EDT936" s="14"/>
      <c r="EDU936" s="14"/>
      <c r="EDV936" s="14"/>
      <c r="EDW936" s="14"/>
      <c r="EDX936" s="14"/>
      <c r="EDY936" s="14"/>
      <c r="EDZ936" s="14"/>
      <c r="EEA936" s="14"/>
      <c r="EEB936" s="14"/>
      <c r="EEC936" s="14"/>
      <c r="EED936" s="14"/>
      <c r="EEE936" s="14"/>
      <c r="EEF936" s="14"/>
      <c r="EEG936" s="14"/>
      <c r="EEH936" s="14"/>
      <c r="EEI936" s="14"/>
      <c r="EEJ936" s="14"/>
      <c r="EEK936" s="14"/>
      <c r="EEL936" s="14"/>
      <c r="EEM936" s="14"/>
      <c r="EEN936" s="14"/>
      <c r="EEO936" s="14"/>
      <c r="EEP936" s="14"/>
      <c r="EEQ936" s="14"/>
      <c r="EER936" s="14"/>
      <c r="EES936" s="14"/>
      <c r="EET936" s="14"/>
      <c r="EEU936" s="14"/>
      <c r="EEV936" s="14"/>
      <c r="EEW936" s="14"/>
      <c r="EEX936" s="14"/>
      <c r="EEY936" s="14"/>
      <c r="EEZ936" s="14"/>
      <c r="EFA936" s="14"/>
      <c r="EFB936" s="14"/>
      <c r="EFC936" s="14"/>
      <c r="EFD936" s="14"/>
      <c r="EFE936" s="14"/>
      <c r="EFF936" s="14"/>
      <c r="EFG936" s="14"/>
      <c r="EFH936" s="14"/>
      <c r="EFI936" s="14"/>
      <c r="EFJ936" s="14"/>
      <c r="EFK936" s="14"/>
      <c r="EFL936" s="14"/>
      <c r="EFM936" s="14"/>
      <c r="EFN936" s="14"/>
      <c r="EFO936" s="14"/>
      <c r="EFP936" s="14"/>
      <c r="EFQ936" s="14"/>
      <c r="EFR936" s="14"/>
      <c r="EFS936" s="14"/>
      <c r="EFT936" s="14"/>
      <c r="EFU936" s="14"/>
      <c r="EFV936" s="14"/>
      <c r="EFW936" s="14"/>
      <c r="EFX936" s="14"/>
      <c r="EFY936" s="14"/>
      <c r="EFZ936" s="14"/>
      <c r="EGA936" s="14"/>
      <c r="EGB936" s="14"/>
      <c r="EGC936" s="14"/>
      <c r="EGD936" s="14"/>
      <c r="EGE936" s="14"/>
      <c r="EGF936" s="14"/>
      <c r="EGG936" s="14"/>
      <c r="EGH936" s="14"/>
      <c r="EGI936" s="14"/>
      <c r="EGJ936" s="14"/>
      <c r="EGK936" s="14"/>
      <c r="EGL936" s="14"/>
      <c r="EGM936" s="14"/>
      <c r="EGN936" s="14"/>
      <c r="EGO936" s="14"/>
      <c r="EGP936" s="14"/>
      <c r="EGQ936" s="14"/>
      <c r="EGR936" s="14"/>
      <c r="EGS936" s="14"/>
      <c r="EGT936" s="14"/>
      <c r="EGU936" s="14"/>
      <c r="EGV936" s="14"/>
      <c r="EGW936" s="14"/>
      <c r="EGX936" s="14"/>
      <c r="EGY936" s="14"/>
      <c r="EGZ936" s="14"/>
      <c r="EHA936" s="14"/>
      <c r="EHB936" s="14"/>
      <c r="EHC936" s="14"/>
      <c r="EHD936" s="14"/>
      <c r="EHE936" s="14"/>
      <c r="EHF936" s="14"/>
      <c r="EHG936" s="14"/>
      <c r="EHH936" s="14"/>
      <c r="EHI936" s="14"/>
      <c r="EHJ936" s="14"/>
      <c r="EHK936" s="14"/>
      <c r="EHL936" s="14"/>
      <c r="EHM936" s="14"/>
      <c r="EHN936" s="14"/>
      <c r="EHO936" s="14"/>
      <c r="EHP936" s="14"/>
      <c r="EHQ936" s="14"/>
      <c r="EHR936" s="14"/>
      <c r="EHS936" s="14"/>
      <c r="EHT936" s="14"/>
      <c r="EHU936" s="14"/>
      <c r="EHV936" s="14"/>
      <c r="EHW936" s="14"/>
      <c r="EHX936" s="14"/>
      <c r="EHY936" s="14"/>
      <c r="EHZ936" s="14"/>
      <c r="EIA936" s="14"/>
      <c r="EIB936" s="14"/>
      <c r="EIC936" s="14"/>
      <c r="EID936" s="14"/>
      <c r="EIE936" s="14"/>
      <c r="EIF936" s="14"/>
      <c r="EIG936" s="14"/>
      <c r="EIH936" s="14"/>
      <c r="EII936" s="14"/>
      <c r="EIJ936" s="14"/>
      <c r="EIK936" s="14"/>
      <c r="EIL936" s="14"/>
      <c r="EIM936" s="14"/>
      <c r="EIN936" s="14"/>
      <c r="EIO936" s="14"/>
      <c r="EIP936" s="14"/>
      <c r="EIQ936" s="14"/>
      <c r="EIR936" s="14"/>
      <c r="EIS936" s="14"/>
      <c r="EIT936" s="14"/>
      <c r="EIU936" s="14"/>
      <c r="EIV936" s="14"/>
      <c r="EIW936" s="14"/>
      <c r="EIX936" s="14"/>
      <c r="EIY936" s="14"/>
      <c r="EIZ936" s="14"/>
      <c r="EJA936" s="14"/>
      <c r="EJB936" s="14"/>
      <c r="EJC936" s="14"/>
      <c r="EJD936" s="14"/>
      <c r="EJE936" s="14"/>
      <c r="EJF936" s="14"/>
      <c r="EJG936" s="14"/>
      <c r="EJH936" s="14"/>
      <c r="EJI936" s="14"/>
      <c r="EJJ936" s="14"/>
      <c r="EJK936" s="14"/>
      <c r="EJL936" s="14"/>
      <c r="EJM936" s="14"/>
      <c r="EJN936" s="14"/>
      <c r="EJO936" s="14"/>
      <c r="EJP936" s="14"/>
      <c r="EJQ936" s="14"/>
      <c r="EJR936" s="14"/>
      <c r="EJS936" s="14"/>
      <c r="EJT936" s="14"/>
      <c r="EJU936" s="14"/>
      <c r="EJV936" s="14"/>
      <c r="EJW936" s="14"/>
      <c r="EJX936" s="14"/>
      <c r="EJY936" s="14"/>
      <c r="EJZ936" s="14"/>
      <c r="EKA936" s="14"/>
      <c r="EKB936" s="14"/>
      <c r="EKC936" s="14"/>
      <c r="EKD936" s="14"/>
      <c r="EKE936" s="14"/>
      <c r="EKF936" s="14"/>
      <c r="EKG936" s="14"/>
      <c r="EKH936" s="14"/>
      <c r="EKI936" s="14"/>
      <c r="EKJ936" s="14"/>
      <c r="EKK936" s="14"/>
      <c r="EKL936" s="14"/>
      <c r="EKM936" s="14"/>
      <c r="EKN936" s="14"/>
      <c r="EKO936" s="14"/>
      <c r="EKP936" s="14"/>
      <c r="EKQ936" s="14"/>
      <c r="EKR936" s="14"/>
      <c r="EKS936" s="14"/>
      <c r="EKT936" s="14"/>
      <c r="EKU936" s="14"/>
      <c r="EKV936" s="14"/>
      <c r="EKW936" s="14"/>
      <c r="EKX936" s="14"/>
      <c r="EKY936" s="14"/>
      <c r="EKZ936" s="14"/>
      <c r="ELA936" s="14"/>
      <c r="ELB936" s="14"/>
      <c r="ELC936" s="14"/>
      <c r="ELD936" s="14"/>
      <c r="ELE936" s="14"/>
      <c r="ELF936" s="14"/>
      <c r="ELG936" s="14"/>
      <c r="ELH936" s="14"/>
      <c r="ELI936" s="14"/>
      <c r="ELJ936" s="14"/>
      <c r="ELK936" s="14"/>
      <c r="ELL936" s="14"/>
      <c r="ELM936" s="14"/>
      <c r="ELN936" s="14"/>
      <c r="ELO936" s="14"/>
      <c r="ELP936" s="14"/>
      <c r="ELQ936" s="14"/>
      <c r="ELR936" s="14"/>
      <c r="ELS936" s="14"/>
      <c r="ELT936" s="14"/>
      <c r="ELU936" s="14"/>
      <c r="ELV936" s="14"/>
      <c r="ELW936" s="14"/>
      <c r="ELX936" s="14"/>
      <c r="ELY936" s="14"/>
      <c r="ELZ936" s="14"/>
      <c r="EMA936" s="14"/>
      <c r="EMB936" s="14"/>
      <c r="EMC936" s="14"/>
      <c r="EMD936" s="14"/>
      <c r="EME936" s="14"/>
      <c r="EMF936" s="14"/>
      <c r="EMG936" s="14"/>
      <c r="EMH936" s="14"/>
      <c r="EMI936" s="14"/>
      <c r="EMJ936" s="14"/>
      <c r="EMK936" s="14"/>
      <c r="EML936" s="14"/>
      <c r="EMM936" s="14"/>
      <c r="EMN936" s="14"/>
      <c r="EMO936" s="14"/>
      <c r="EMP936" s="14"/>
      <c r="EMQ936" s="14"/>
      <c r="EMR936" s="14"/>
      <c r="EMS936" s="14"/>
      <c r="EMT936" s="14"/>
      <c r="EMU936" s="14"/>
      <c r="EMV936" s="14"/>
      <c r="EMW936" s="14"/>
      <c r="EMX936" s="14"/>
      <c r="EMY936" s="14"/>
      <c r="EMZ936" s="14"/>
      <c r="ENA936" s="14"/>
      <c r="ENB936" s="14"/>
      <c r="ENC936" s="14"/>
      <c r="END936" s="14"/>
      <c r="ENE936" s="14"/>
      <c r="ENF936" s="14"/>
      <c r="ENG936" s="14"/>
      <c r="ENH936" s="14"/>
      <c r="ENI936" s="14"/>
      <c r="ENJ936" s="14"/>
      <c r="ENK936" s="14"/>
      <c r="ENL936" s="14"/>
      <c r="ENM936" s="14"/>
      <c r="ENN936" s="14"/>
      <c r="ENO936" s="14"/>
      <c r="ENP936" s="14"/>
      <c r="ENQ936" s="14"/>
      <c r="ENR936" s="14"/>
      <c r="ENS936" s="14"/>
      <c r="ENT936" s="14"/>
      <c r="ENU936" s="14"/>
      <c r="ENV936" s="14"/>
      <c r="ENW936" s="14"/>
      <c r="ENX936" s="14"/>
      <c r="ENY936" s="14"/>
      <c r="ENZ936" s="14"/>
      <c r="EOA936" s="14"/>
      <c r="EOB936" s="14"/>
      <c r="EOC936" s="14"/>
      <c r="EOD936" s="14"/>
      <c r="EOE936" s="14"/>
      <c r="EOF936" s="14"/>
      <c r="EOG936" s="14"/>
      <c r="EOH936" s="14"/>
      <c r="EOI936" s="14"/>
      <c r="EOJ936" s="14"/>
      <c r="EOK936" s="14"/>
      <c r="EOL936" s="14"/>
      <c r="EOM936" s="14"/>
      <c r="EON936" s="14"/>
      <c r="EOO936" s="14"/>
      <c r="EOP936" s="14"/>
      <c r="EOQ936" s="14"/>
      <c r="EOR936" s="14"/>
      <c r="EOS936" s="14"/>
      <c r="EOT936" s="14"/>
      <c r="EOU936" s="14"/>
      <c r="EOV936" s="14"/>
      <c r="EOW936" s="14"/>
      <c r="EOX936" s="14"/>
      <c r="EOY936" s="14"/>
      <c r="EOZ936" s="14"/>
      <c r="EPA936" s="14"/>
      <c r="EPB936" s="14"/>
      <c r="EPC936" s="14"/>
      <c r="EPD936" s="14"/>
      <c r="EPE936" s="14"/>
      <c r="EPF936" s="14"/>
      <c r="EPG936" s="14"/>
      <c r="EPH936" s="14"/>
      <c r="EPI936" s="14"/>
      <c r="EPJ936" s="14"/>
      <c r="EPK936" s="14"/>
      <c r="EPL936" s="14"/>
      <c r="EPM936" s="14"/>
      <c r="EPN936" s="14"/>
      <c r="EPO936" s="14"/>
      <c r="EPP936" s="14"/>
      <c r="EPQ936" s="14"/>
      <c r="EPR936" s="14"/>
      <c r="EPS936" s="14"/>
      <c r="EPT936" s="14"/>
      <c r="EPU936" s="14"/>
      <c r="EPV936" s="14"/>
      <c r="EPW936" s="14"/>
      <c r="EPX936" s="14"/>
      <c r="EPY936" s="14"/>
      <c r="EPZ936" s="14"/>
      <c r="EQA936" s="14"/>
      <c r="EQB936" s="14"/>
      <c r="EQC936" s="14"/>
      <c r="EQD936" s="14"/>
      <c r="EQE936" s="14"/>
      <c r="EQF936" s="14"/>
      <c r="EQG936" s="14"/>
      <c r="EQH936" s="14"/>
      <c r="EQI936" s="14"/>
      <c r="EQJ936" s="14"/>
      <c r="EQK936" s="14"/>
      <c r="EQL936" s="14"/>
      <c r="EQM936" s="14"/>
      <c r="EQN936" s="14"/>
      <c r="EQO936" s="14"/>
      <c r="EQP936" s="14"/>
      <c r="EQQ936" s="14"/>
      <c r="EQR936" s="14"/>
      <c r="EQS936" s="14"/>
      <c r="EQT936" s="14"/>
      <c r="EQU936" s="14"/>
      <c r="EQV936" s="14"/>
      <c r="EQW936" s="14"/>
      <c r="EQX936" s="14"/>
      <c r="EQY936" s="14"/>
      <c r="EQZ936" s="14"/>
      <c r="ERA936" s="14"/>
      <c r="ERB936" s="14"/>
      <c r="ERC936" s="14"/>
      <c r="ERD936" s="14"/>
      <c r="ERE936" s="14"/>
      <c r="ERF936" s="14"/>
      <c r="ERG936" s="14"/>
      <c r="ERH936" s="14"/>
      <c r="ERI936" s="14"/>
      <c r="ERJ936" s="14"/>
      <c r="ERK936" s="14"/>
      <c r="ERL936" s="14"/>
      <c r="ERM936" s="14"/>
      <c r="ERN936" s="14"/>
      <c r="ERO936" s="14"/>
      <c r="ERP936" s="14"/>
      <c r="ERQ936" s="14"/>
      <c r="ERR936" s="14"/>
      <c r="ERS936" s="14"/>
      <c r="ERT936" s="14"/>
      <c r="ERU936" s="14"/>
      <c r="ERV936" s="14"/>
      <c r="ERW936" s="14"/>
      <c r="ERX936" s="14"/>
      <c r="ERY936" s="14"/>
      <c r="ERZ936" s="14"/>
      <c r="ESA936" s="14"/>
      <c r="ESB936" s="14"/>
      <c r="ESC936" s="14"/>
      <c r="ESD936" s="14"/>
      <c r="ESE936" s="14"/>
      <c r="ESF936" s="14"/>
      <c r="ESG936" s="14"/>
      <c r="ESH936" s="14"/>
      <c r="ESI936" s="14"/>
      <c r="ESJ936" s="14"/>
      <c r="ESK936" s="14"/>
      <c r="ESL936" s="14"/>
      <c r="ESM936" s="14"/>
      <c r="ESN936" s="14"/>
      <c r="ESO936" s="14"/>
      <c r="ESP936" s="14"/>
      <c r="ESQ936" s="14"/>
      <c r="ESR936" s="14"/>
      <c r="ESS936" s="14"/>
      <c r="EST936" s="14"/>
      <c r="ESU936" s="14"/>
      <c r="ESV936" s="14"/>
      <c r="ESW936" s="14"/>
      <c r="ESX936" s="14"/>
      <c r="ESY936" s="14"/>
      <c r="ESZ936" s="14"/>
      <c r="ETA936" s="14"/>
      <c r="ETB936" s="14"/>
      <c r="ETC936" s="14"/>
      <c r="ETD936" s="14"/>
      <c r="ETE936" s="14"/>
      <c r="ETF936" s="14"/>
      <c r="ETG936" s="14"/>
      <c r="ETH936" s="14"/>
      <c r="ETI936" s="14"/>
      <c r="ETJ936" s="14"/>
      <c r="ETK936" s="14"/>
      <c r="ETL936" s="14"/>
      <c r="ETM936" s="14"/>
      <c r="ETN936" s="14"/>
      <c r="ETO936" s="14"/>
      <c r="ETP936" s="14"/>
      <c r="ETQ936" s="14"/>
      <c r="ETR936" s="14"/>
      <c r="ETS936" s="14"/>
      <c r="ETT936" s="14"/>
      <c r="ETU936" s="14"/>
      <c r="ETV936" s="14"/>
      <c r="ETW936" s="14"/>
      <c r="ETX936" s="14"/>
      <c r="ETY936" s="14"/>
      <c r="ETZ936" s="14"/>
      <c r="EUA936" s="14"/>
      <c r="EUB936" s="14"/>
      <c r="EUC936" s="14"/>
      <c r="EUD936" s="14"/>
      <c r="EUE936" s="14"/>
      <c r="EUF936" s="14"/>
      <c r="EUG936" s="14"/>
      <c r="EUH936" s="14"/>
      <c r="EUI936" s="14"/>
      <c r="EUJ936" s="14"/>
      <c r="EUK936" s="14"/>
      <c r="EUL936" s="14"/>
      <c r="EUM936" s="14"/>
      <c r="EUN936" s="14"/>
      <c r="EUO936" s="14"/>
      <c r="EUP936" s="14"/>
      <c r="EUQ936" s="14"/>
      <c r="EUR936" s="14"/>
      <c r="EUS936" s="14"/>
      <c r="EUT936" s="14"/>
      <c r="EUU936" s="14"/>
      <c r="EUV936" s="14"/>
      <c r="EUW936" s="14"/>
      <c r="EUX936" s="14"/>
      <c r="EUY936" s="14"/>
      <c r="EUZ936" s="14"/>
      <c r="EVA936" s="14"/>
      <c r="EVB936" s="14"/>
      <c r="EVC936" s="14"/>
      <c r="EVD936" s="14"/>
      <c r="EVE936" s="14"/>
      <c r="EVF936" s="14"/>
      <c r="EVG936" s="14"/>
      <c r="EVH936" s="14"/>
      <c r="EVI936" s="14"/>
      <c r="EVJ936" s="14"/>
      <c r="EVK936" s="14"/>
      <c r="EVL936" s="14"/>
      <c r="EVM936" s="14"/>
      <c r="EVN936" s="14"/>
      <c r="EVO936" s="14"/>
      <c r="EVP936" s="14"/>
      <c r="EVQ936" s="14"/>
      <c r="EVR936" s="14"/>
      <c r="EVS936" s="14"/>
      <c r="EVT936" s="14"/>
      <c r="EVU936" s="14"/>
      <c r="EVV936" s="14"/>
      <c r="EVW936" s="14"/>
      <c r="EVX936" s="14"/>
      <c r="EVY936" s="14"/>
      <c r="EVZ936" s="14"/>
      <c r="EWA936" s="14"/>
      <c r="EWB936" s="14"/>
      <c r="EWC936" s="14"/>
      <c r="EWD936" s="14"/>
      <c r="EWE936" s="14"/>
      <c r="EWF936" s="14"/>
      <c r="EWG936" s="14"/>
      <c r="EWH936" s="14"/>
      <c r="EWI936" s="14"/>
      <c r="EWJ936" s="14"/>
      <c r="EWK936" s="14"/>
      <c r="EWL936" s="14"/>
      <c r="EWM936" s="14"/>
      <c r="EWN936" s="14"/>
      <c r="EWO936" s="14"/>
      <c r="EWP936" s="14"/>
      <c r="EWQ936" s="14"/>
      <c r="EWR936" s="14"/>
      <c r="EWS936" s="14"/>
      <c r="EWT936" s="14"/>
      <c r="EWU936" s="14"/>
      <c r="EWV936" s="14"/>
      <c r="EWW936" s="14"/>
      <c r="EWX936" s="14"/>
      <c r="EWY936" s="14"/>
      <c r="EWZ936" s="14"/>
      <c r="EXA936" s="14"/>
      <c r="EXB936" s="14"/>
      <c r="EXC936" s="14"/>
      <c r="EXD936" s="14"/>
      <c r="EXE936" s="14"/>
      <c r="EXF936" s="14"/>
      <c r="EXG936" s="14"/>
      <c r="EXH936" s="14"/>
      <c r="EXI936" s="14"/>
      <c r="EXJ936" s="14"/>
      <c r="EXK936" s="14"/>
      <c r="EXL936" s="14"/>
      <c r="EXM936" s="14"/>
      <c r="EXN936" s="14"/>
      <c r="EXO936" s="14"/>
      <c r="EXP936" s="14"/>
      <c r="EXQ936" s="14"/>
      <c r="EXR936" s="14"/>
      <c r="EXS936" s="14"/>
      <c r="EXT936" s="14"/>
      <c r="EXU936" s="14"/>
      <c r="EXV936" s="14"/>
      <c r="EXW936" s="14"/>
      <c r="EXX936" s="14"/>
      <c r="EXY936" s="14"/>
      <c r="EXZ936" s="14"/>
      <c r="EYA936" s="14"/>
      <c r="EYB936" s="14"/>
      <c r="EYC936" s="14"/>
      <c r="EYD936" s="14"/>
      <c r="EYE936" s="14"/>
      <c r="EYF936" s="14"/>
      <c r="EYG936" s="14"/>
      <c r="EYH936" s="14"/>
      <c r="EYI936" s="14"/>
      <c r="EYJ936" s="14"/>
      <c r="EYK936" s="14"/>
      <c r="EYL936" s="14"/>
      <c r="EYM936" s="14"/>
      <c r="EYN936" s="14"/>
      <c r="EYO936" s="14"/>
      <c r="EYP936" s="14"/>
      <c r="EYQ936" s="14"/>
      <c r="EYR936" s="14"/>
      <c r="EYS936" s="14"/>
      <c r="EYT936" s="14"/>
      <c r="EYU936" s="14"/>
      <c r="EYV936" s="14"/>
      <c r="EYW936" s="14"/>
      <c r="EYX936" s="14"/>
      <c r="EYY936" s="14"/>
      <c r="EYZ936" s="14"/>
      <c r="EZA936" s="14"/>
      <c r="EZB936" s="14"/>
      <c r="EZC936" s="14"/>
      <c r="EZD936" s="14"/>
      <c r="EZE936" s="14"/>
      <c r="EZF936" s="14"/>
      <c r="EZG936" s="14"/>
      <c r="EZH936" s="14"/>
      <c r="EZI936" s="14"/>
      <c r="EZJ936" s="14"/>
      <c r="EZK936" s="14"/>
      <c r="EZL936" s="14"/>
      <c r="EZM936" s="14"/>
      <c r="EZN936" s="14"/>
      <c r="EZO936" s="14"/>
      <c r="EZP936" s="14"/>
      <c r="EZQ936" s="14"/>
      <c r="EZR936" s="14"/>
      <c r="EZS936" s="14"/>
      <c r="EZT936" s="14"/>
      <c r="EZU936" s="14"/>
      <c r="EZV936" s="14"/>
      <c r="EZW936" s="14"/>
      <c r="EZX936" s="14"/>
      <c r="EZY936" s="14"/>
      <c r="EZZ936" s="14"/>
      <c r="FAA936" s="14"/>
      <c r="FAB936" s="14"/>
      <c r="FAC936" s="14"/>
      <c r="FAD936" s="14"/>
      <c r="FAE936" s="14"/>
      <c r="FAF936" s="14"/>
      <c r="FAG936" s="14"/>
      <c r="FAH936" s="14"/>
      <c r="FAI936" s="14"/>
      <c r="FAJ936" s="14"/>
      <c r="FAK936" s="14"/>
      <c r="FAL936" s="14"/>
      <c r="FAM936" s="14"/>
      <c r="FAN936" s="14"/>
      <c r="FAO936" s="14"/>
      <c r="FAP936" s="14"/>
      <c r="FAQ936" s="14"/>
      <c r="FAR936" s="14"/>
      <c r="FAS936" s="14"/>
      <c r="FAT936" s="14"/>
      <c r="FAU936" s="14"/>
      <c r="FAV936" s="14"/>
      <c r="FAW936" s="14"/>
      <c r="FAX936" s="14"/>
      <c r="FAY936" s="14"/>
      <c r="FAZ936" s="14"/>
      <c r="FBA936" s="14"/>
      <c r="FBB936" s="14"/>
      <c r="FBC936" s="14"/>
      <c r="FBD936" s="14"/>
      <c r="FBE936" s="14"/>
      <c r="FBF936" s="14"/>
      <c r="FBG936" s="14"/>
      <c r="FBH936" s="14"/>
      <c r="FBI936" s="14"/>
      <c r="FBJ936" s="14"/>
      <c r="FBK936" s="14"/>
      <c r="FBL936" s="14"/>
      <c r="FBM936" s="14"/>
      <c r="FBN936" s="14"/>
      <c r="FBO936" s="14"/>
      <c r="FBP936" s="14"/>
      <c r="FBQ936" s="14"/>
      <c r="FBR936" s="14"/>
      <c r="FBS936" s="14"/>
      <c r="FBT936" s="14"/>
      <c r="FBU936" s="14"/>
      <c r="FBV936" s="14"/>
      <c r="FBW936" s="14"/>
      <c r="FBX936" s="14"/>
      <c r="FBY936" s="14"/>
      <c r="FBZ936" s="14"/>
      <c r="FCA936" s="14"/>
      <c r="FCB936" s="14"/>
      <c r="FCC936" s="14"/>
      <c r="FCD936" s="14"/>
      <c r="FCE936" s="14"/>
      <c r="FCF936" s="14"/>
      <c r="FCG936" s="14"/>
      <c r="FCH936" s="14"/>
      <c r="FCI936" s="14"/>
      <c r="FCJ936" s="14"/>
      <c r="FCK936" s="14"/>
      <c r="FCL936" s="14"/>
      <c r="FCM936" s="14"/>
      <c r="FCN936" s="14"/>
      <c r="FCO936" s="14"/>
      <c r="FCP936" s="14"/>
      <c r="FCQ936" s="14"/>
      <c r="FCR936" s="14"/>
      <c r="FCS936" s="14"/>
      <c r="FCT936" s="14"/>
      <c r="FCU936" s="14"/>
      <c r="FCV936" s="14"/>
      <c r="FCW936" s="14"/>
      <c r="FCX936" s="14"/>
      <c r="FCY936" s="14"/>
      <c r="FCZ936" s="14"/>
      <c r="FDA936" s="14"/>
      <c r="FDB936" s="14"/>
      <c r="FDC936" s="14"/>
      <c r="FDD936" s="14"/>
      <c r="FDE936" s="14"/>
      <c r="FDF936" s="14"/>
      <c r="FDG936" s="14"/>
      <c r="FDH936" s="14"/>
      <c r="FDI936" s="14"/>
      <c r="FDJ936" s="14"/>
      <c r="FDK936" s="14"/>
      <c r="FDL936" s="14"/>
      <c r="FDM936" s="14"/>
      <c r="FDN936" s="14"/>
      <c r="FDO936" s="14"/>
      <c r="FDP936" s="14"/>
      <c r="FDQ936" s="14"/>
      <c r="FDR936" s="14"/>
      <c r="FDS936" s="14"/>
      <c r="FDT936" s="14"/>
      <c r="FDU936" s="14"/>
      <c r="FDV936" s="14"/>
      <c r="FDW936" s="14"/>
      <c r="FDX936" s="14"/>
      <c r="FDY936" s="14"/>
      <c r="FDZ936" s="14"/>
      <c r="FEA936" s="14"/>
      <c r="FEB936" s="14"/>
      <c r="FEC936" s="14"/>
      <c r="FED936" s="14"/>
      <c r="FEE936" s="14"/>
      <c r="FEF936" s="14"/>
      <c r="FEG936" s="14"/>
      <c r="FEH936" s="14"/>
      <c r="FEI936" s="14"/>
      <c r="FEJ936" s="14"/>
      <c r="FEK936" s="14"/>
      <c r="FEL936" s="14"/>
      <c r="FEM936" s="14"/>
      <c r="FEN936" s="14"/>
      <c r="FEO936" s="14"/>
      <c r="FEP936" s="14"/>
      <c r="FEQ936" s="14"/>
      <c r="FER936" s="14"/>
      <c r="FES936" s="14"/>
      <c r="FET936" s="14"/>
      <c r="FEU936" s="14"/>
      <c r="FEV936" s="14"/>
      <c r="FEW936" s="14"/>
      <c r="FEX936" s="14"/>
      <c r="FEY936" s="14"/>
      <c r="FEZ936" s="14"/>
      <c r="FFA936" s="14"/>
      <c r="FFB936" s="14"/>
      <c r="FFC936" s="14"/>
      <c r="FFD936" s="14"/>
      <c r="FFE936" s="14"/>
      <c r="FFF936" s="14"/>
      <c r="FFG936" s="14"/>
      <c r="FFH936" s="14"/>
      <c r="FFI936" s="14"/>
      <c r="FFJ936" s="14"/>
      <c r="FFK936" s="14"/>
      <c r="FFL936" s="14"/>
      <c r="FFM936" s="14"/>
      <c r="FFN936" s="14"/>
      <c r="FFO936" s="14"/>
      <c r="FFP936" s="14"/>
      <c r="FFQ936" s="14"/>
      <c r="FFR936" s="14"/>
      <c r="FFS936" s="14"/>
      <c r="FFT936" s="14"/>
      <c r="FFU936" s="14"/>
      <c r="FFV936" s="14"/>
      <c r="FFW936" s="14"/>
      <c r="FFX936" s="14"/>
      <c r="FFY936" s="14"/>
      <c r="FFZ936" s="14"/>
      <c r="FGA936" s="14"/>
      <c r="FGB936" s="14"/>
      <c r="FGC936" s="14"/>
      <c r="FGD936" s="14"/>
      <c r="FGE936" s="14"/>
      <c r="FGF936" s="14"/>
      <c r="FGG936" s="14"/>
      <c r="FGH936" s="14"/>
      <c r="FGI936" s="14"/>
      <c r="FGJ936" s="14"/>
      <c r="FGK936" s="14"/>
      <c r="FGL936" s="14"/>
      <c r="FGM936" s="14"/>
      <c r="FGN936" s="14"/>
      <c r="FGO936" s="14"/>
      <c r="FGP936" s="14"/>
      <c r="FGQ936" s="14"/>
      <c r="FGR936" s="14"/>
      <c r="FGS936" s="14"/>
      <c r="FGT936" s="14"/>
      <c r="FGU936" s="14"/>
      <c r="FGV936" s="14"/>
      <c r="FGW936" s="14"/>
      <c r="FGX936" s="14"/>
      <c r="FGY936" s="14"/>
      <c r="FGZ936" s="14"/>
      <c r="FHA936" s="14"/>
      <c r="FHB936" s="14"/>
      <c r="FHC936" s="14"/>
      <c r="FHD936" s="14"/>
      <c r="FHE936" s="14"/>
      <c r="FHF936" s="14"/>
      <c r="FHG936" s="14"/>
      <c r="FHH936" s="14"/>
      <c r="FHI936" s="14"/>
      <c r="FHJ936" s="14"/>
      <c r="FHK936" s="14"/>
      <c r="FHL936" s="14"/>
      <c r="FHM936" s="14"/>
      <c r="FHN936" s="14"/>
      <c r="FHO936" s="14"/>
      <c r="FHP936" s="14"/>
      <c r="FHQ936" s="14"/>
      <c r="FHR936" s="14"/>
      <c r="FHS936" s="14"/>
      <c r="FHT936" s="14"/>
      <c r="FHU936" s="14"/>
      <c r="FHV936" s="14"/>
      <c r="FHW936" s="14"/>
      <c r="FHX936" s="14"/>
      <c r="FHY936" s="14"/>
      <c r="FHZ936" s="14"/>
      <c r="FIA936" s="14"/>
      <c r="FIB936" s="14"/>
      <c r="FIC936" s="14"/>
      <c r="FID936" s="14"/>
      <c r="FIE936" s="14"/>
      <c r="FIF936" s="14"/>
      <c r="FIG936" s="14"/>
      <c r="FIH936" s="14"/>
      <c r="FII936" s="14"/>
      <c r="FIJ936" s="14"/>
      <c r="FIK936" s="14"/>
      <c r="FIL936" s="14"/>
      <c r="FIM936" s="14"/>
      <c r="FIN936" s="14"/>
      <c r="FIO936" s="14"/>
      <c r="FIP936" s="14"/>
      <c r="FIQ936" s="14"/>
      <c r="FIR936" s="14"/>
      <c r="FIS936" s="14"/>
      <c r="FIT936" s="14"/>
      <c r="FIU936" s="14"/>
      <c r="FIV936" s="14"/>
      <c r="FIW936" s="14"/>
      <c r="FIX936" s="14"/>
      <c r="FIY936" s="14"/>
      <c r="FIZ936" s="14"/>
      <c r="FJA936" s="14"/>
      <c r="FJB936" s="14"/>
      <c r="FJC936" s="14"/>
      <c r="FJD936" s="14"/>
      <c r="FJE936" s="14"/>
      <c r="FJF936" s="14"/>
      <c r="FJG936" s="14"/>
      <c r="FJH936" s="14"/>
      <c r="FJI936" s="14"/>
      <c r="FJJ936" s="14"/>
      <c r="FJK936" s="14"/>
      <c r="FJL936" s="14"/>
      <c r="FJM936" s="14"/>
      <c r="FJN936" s="14"/>
      <c r="FJO936" s="14"/>
      <c r="FJP936" s="14"/>
      <c r="FJQ936" s="14"/>
      <c r="FJR936" s="14"/>
      <c r="FJS936" s="14"/>
      <c r="FJT936" s="14"/>
      <c r="FJU936" s="14"/>
      <c r="FJV936" s="14"/>
      <c r="FJW936" s="14"/>
      <c r="FJX936" s="14"/>
      <c r="FJY936" s="14"/>
      <c r="FJZ936" s="14"/>
      <c r="FKA936" s="14"/>
      <c r="FKB936" s="14"/>
      <c r="FKC936" s="14"/>
      <c r="FKD936" s="14"/>
      <c r="FKE936" s="14"/>
      <c r="FKF936" s="14"/>
      <c r="FKG936" s="14"/>
      <c r="FKH936" s="14"/>
      <c r="FKI936" s="14"/>
      <c r="FKJ936" s="14"/>
      <c r="FKK936" s="14"/>
      <c r="FKL936" s="14"/>
      <c r="FKM936" s="14"/>
      <c r="FKN936" s="14"/>
      <c r="FKO936" s="14"/>
      <c r="FKP936" s="14"/>
      <c r="FKQ936" s="14"/>
      <c r="FKR936" s="14"/>
      <c r="FKS936" s="14"/>
      <c r="FKT936" s="14"/>
      <c r="FKU936" s="14"/>
      <c r="FKV936" s="14"/>
      <c r="FKW936" s="14"/>
      <c r="FKX936" s="14"/>
      <c r="FKY936" s="14"/>
      <c r="FKZ936" s="14"/>
      <c r="FLA936" s="14"/>
      <c r="FLB936" s="14"/>
      <c r="FLC936" s="14"/>
      <c r="FLD936" s="14"/>
      <c r="FLE936" s="14"/>
      <c r="FLF936" s="14"/>
      <c r="FLG936" s="14"/>
      <c r="FLH936" s="14"/>
      <c r="FLI936" s="14"/>
      <c r="FLJ936" s="14"/>
      <c r="FLK936" s="14"/>
      <c r="FLL936" s="14"/>
      <c r="FLM936" s="14"/>
      <c r="FLN936" s="14"/>
      <c r="FLO936" s="14"/>
      <c r="FLP936" s="14"/>
      <c r="FLQ936" s="14"/>
      <c r="FLR936" s="14"/>
      <c r="FLS936" s="14"/>
      <c r="FLT936" s="14"/>
      <c r="FLU936" s="14"/>
      <c r="FLV936" s="14"/>
      <c r="FLW936" s="14"/>
      <c r="FLX936" s="14"/>
      <c r="FLY936" s="14"/>
      <c r="FLZ936" s="14"/>
      <c r="FMA936" s="14"/>
      <c r="FMB936" s="14"/>
      <c r="FMC936" s="14"/>
      <c r="FMD936" s="14"/>
      <c r="FME936" s="14"/>
      <c r="FMF936" s="14"/>
      <c r="FMG936" s="14"/>
      <c r="FMH936" s="14"/>
      <c r="FMI936" s="14"/>
      <c r="FMJ936" s="14"/>
      <c r="FMK936" s="14"/>
      <c r="FML936" s="14"/>
      <c r="FMM936" s="14"/>
      <c r="FMN936" s="14"/>
      <c r="FMO936" s="14"/>
      <c r="FMP936" s="14"/>
      <c r="FMQ936" s="14"/>
      <c r="FMR936" s="14"/>
      <c r="FMS936" s="14"/>
      <c r="FMT936" s="14"/>
      <c r="FMU936" s="14"/>
      <c r="FMV936" s="14"/>
      <c r="FMW936" s="14"/>
      <c r="FMX936" s="14"/>
      <c r="FMY936" s="14"/>
      <c r="FMZ936" s="14"/>
      <c r="FNA936" s="14"/>
      <c r="FNB936" s="14"/>
      <c r="FNC936" s="14"/>
      <c r="FND936" s="14"/>
      <c r="FNE936" s="14"/>
      <c r="FNF936" s="14"/>
      <c r="FNG936" s="14"/>
      <c r="FNH936" s="14"/>
      <c r="FNI936" s="14"/>
      <c r="FNJ936" s="14"/>
      <c r="FNK936" s="14"/>
      <c r="FNL936" s="14"/>
      <c r="FNM936" s="14"/>
      <c r="FNN936" s="14"/>
      <c r="FNO936" s="14"/>
      <c r="FNP936" s="14"/>
      <c r="FNQ936" s="14"/>
      <c r="FNR936" s="14"/>
      <c r="FNS936" s="14"/>
      <c r="FNT936" s="14"/>
      <c r="FNU936" s="14"/>
      <c r="FNV936" s="14"/>
      <c r="FNW936" s="14"/>
      <c r="FNX936" s="14"/>
      <c r="FNY936" s="14"/>
      <c r="FNZ936" s="14"/>
      <c r="FOA936" s="14"/>
      <c r="FOB936" s="14"/>
      <c r="FOC936" s="14"/>
      <c r="FOD936" s="14"/>
      <c r="FOE936" s="14"/>
      <c r="FOF936" s="14"/>
      <c r="FOG936" s="14"/>
      <c r="FOH936" s="14"/>
      <c r="FOI936" s="14"/>
      <c r="FOJ936" s="14"/>
      <c r="FOK936" s="14"/>
      <c r="FOL936" s="14"/>
      <c r="FOM936" s="14"/>
      <c r="FON936" s="14"/>
      <c r="FOO936" s="14"/>
      <c r="FOP936" s="14"/>
      <c r="FOQ936" s="14"/>
      <c r="FOR936" s="14"/>
      <c r="FOS936" s="14"/>
      <c r="FOT936" s="14"/>
      <c r="FOU936" s="14"/>
      <c r="FOV936" s="14"/>
      <c r="FOW936" s="14"/>
      <c r="FOX936" s="14"/>
      <c r="FOY936" s="14"/>
      <c r="FOZ936" s="14"/>
      <c r="FPA936" s="14"/>
      <c r="FPB936" s="14"/>
      <c r="FPC936" s="14"/>
      <c r="FPD936" s="14"/>
      <c r="FPE936" s="14"/>
      <c r="FPF936" s="14"/>
      <c r="FPG936" s="14"/>
      <c r="FPH936" s="14"/>
      <c r="FPI936" s="14"/>
      <c r="FPJ936" s="14"/>
      <c r="FPK936" s="14"/>
      <c r="FPL936" s="14"/>
      <c r="FPM936" s="14"/>
      <c r="FPN936" s="14"/>
      <c r="FPO936" s="14"/>
      <c r="FPP936" s="14"/>
      <c r="FPQ936" s="14"/>
      <c r="FPR936" s="14"/>
      <c r="FPS936" s="14"/>
      <c r="FPT936" s="14"/>
      <c r="FPU936" s="14"/>
      <c r="FPV936" s="14"/>
      <c r="FPW936" s="14"/>
      <c r="FPX936" s="14"/>
      <c r="FPY936" s="14"/>
      <c r="FPZ936" s="14"/>
      <c r="FQA936" s="14"/>
      <c r="FQB936" s="14"/>
      <c r="FQC936" s="14"/>
      <c r="FQD936" s="14"/>
      <c r="FQE936" s="14"/>
      <c r="FQF936" s="14"/>
      <c r="FQG936" s="14"/>
      <c r="FQH936" s="14"/>
      <c r="FQI936" s="14"/>
      <c r="FQJ936" s="14"/>
      <c r="FQK936" s="14"/>
      <c r="FQL936" s="14"/>
      <c r="FQM936" s="14"/>
      <c r="FQN936" s="14"/>
      <c r="FQO936" s="14"/>
      <c r="FQP936" s="14"/>
      <c r="FQQ936" s="14"/>
      <c r="FQR936" s="14"/>
      <c r="FQS936" s="14"/>
      <c r="FQT936" s="14"/>
      <c r="FQU936" s="14"/>
      <c r="FQV936" s="14"/>
      <c r="FQW936" s="14"/>
      <c r="FQX936" s="14"/>
      <c r="FQY936" s="14"/>
      <c r="FQZ936" s="14"/>
      <c r="FRA936" s="14"/>
      <c r="FRB936" s="14"/>
      <c r="FRC936" s="14"/>
      <c r="FRD936" s="14"/>
      <c r="FRE936" s="14"/>
      <c r="FRF936" s="14"/>
      <c r="FRG936" s="14"/>
      <c r="FRH936" s="14"/>
      <c r="FRI936" s="14"/>
      <c r="FRJ936" s="14"/>
      <c r="FRK936" s="14"/>
      <c r="FRL936" s="14"/>
      <c r="FRM936" s="14"/>
      <c r="FRN936" s="14"/>
      <c r="FRO936" s="14"/>
      <c r="FRP936" s="14"/>
      <c r="FRQ936" s="14"/>
      <c r="FRR936" s="14"/>
      <c r="FRS936" s="14"/>
      <c r="FRT936" s="14"/>
      <c r="FRU936" s="14"/>
      <c r="FRV936" s="14"/>
      <c r="FRW936" s="14"/>
      <c r="FRX936" s="14"/>
      <c r="FRY936" s="14"/>
      <c r="FRZ936" s="14"/>
      <c r="FSA936" s="14"/>
      <c r="FSB936" s="14"/>
      <c r="FSC936" s="14"/>
      <c r="FSD936" s="14"/>
      <c r="FSE936" s="14"/>
      <c r="FSF936" s="14"/>
      <c r="FSG936" s="14"/>
      <c r="FSH936" s="14"/>
      <c r="FSI936" s="14"/>
      <c r="FSJ936" s="14"/>
      <c r="FSK936" s="14"/>
      <c r="FSL936" s="14"/>
      <c r="FSM936" s="14"/>
      <c r="FSN936" s="14"/>
      <c r="FSO936" s="14"/>
      <c r="FSP936" s="14"/>
      <c r="FSQ936" s="14"/>
      <c r="FSR936" s="14"/>
      <c r="FSS936" s="14"/>
      <c r="FST936" s="14"/>
      <c r="FSU936" s="14"/>
      <c r="FSV936" s="14"/>
      <c r="FSW936" s="14"/>
      <c r="FSX936" s="14"/>
      <c r="FSY936" s="14"/>
      <c r="FSZ936" s="14"/>
      <c r="FTA936" s="14"/>
      <c r="FTB936" s="14"/>
      <c r="FTC936" s="14"/>
      <c r="FTD936" s="14"/>
      <c r="FTE936" s="14"/>
      <c r="FTF936" s="14"/>
      <c r="FTG936" s="14"/>
      <c r="FTH936" s="14"/>
      <c r="FTI936" s="14"/>
      <c r="FTJ936" s="14"/>
      <c r="FTK936" s="14"/>
      <c r="FTL936" s="14"/>
      <c r="FTM936" s="14"/>
      <c r="FTN936" s="14"/>
      <c r="FTO936" s="14"/>
      <c r="FTP936" s="14"/>
      <c r="FTQ936" s="14"/>
      <c r="FTR936" s="14"/>
      <c r="FTS936" s="14"/>
      <c r="FTT936" s="14"/>
      <c r="FTU936" s="14"/>
      <c r="FTV936" s="14"/>
      <c r="FTW936" s="14"/>
      <c r="FTX936" s="14"/>
      <c r="FTY936" s="14"/>
      <c r="FTZ936" s="14"/>
      <c r="FUA936" s="14"/>
      <c r="FUB936" s="14"/>
      <c r="FUC936" s="14"/>
      <c r="FUD936" s="14"/>
      <c r="FUE936" s="14"/>
      <c r="FUF936" s="14"/>
      <c r="FUG936" s="14"/>
      <c r="FUH936" s="14"/>
      <c r="FUI936" s="14"/>
      <c r="FUJ936" s="14"/>
      <c r="FUK936" s="14"/>
      <c r="FUL936" s="14"/>
      <c r="FUM936" s="14"/>
      <c r="FUN936" s="14"/>
      <c r="FUO936" s="14"/>
      <c r="FUP936" s="14"/>
      <c r="FUQ936" s="14"/>
      <c r="FUR936" s="14"/>
      <c r="FUS936" s="14"/>
      <c r="FUT936" s="14"/>
      <c r="FUU936" s="14"/>
      <c r="FUV936" s="14"/>
      <c r="FUW936" s="14"/>
      <c r="FUX936" s="14"/>
      <c r="FUY936" s="14"/>
      <c r="FUZ936" s="14"/>
      <c r="FVA936" s="14"/>
      <c r="FVB936" s="14"/>
      <c r="FVC936" s="14"/>
      <c r="FVD936" s="14"/>
      <c r="FVE936" s="14"/>
      <c r="FVF936" s="14"/>
      <c r="FVG936" s="14"/>
      <c r="FVH936" s="14"/>
      <c r="FVI936" s="14"/>
      <c r="FVJ936" s="14"/>
      <c r="FVK936" s="14"/>
      <c r="FVL936" s="14"/>
      <c r="FVM936" s="14"/>
      <c r="FVN936" s="14"/>
      <c r="FVO936" s="14"/>
      <c r="FVP936" s="14"/>
      <c r="FVQ936" s="14"/>
      <c r="FVR936" s="14"/>
      <c r="FVS936" s="14"/>
      <c r="FVT936" s="14"/>
      <c r="FVU936" s="14"/>
      <c r="FVV936" s="14"/>
      <c r="FVW936" s="14"/>
      <c r="FVX936" s="14"/>
      <c r="FVY936" s="14"/>
      <c r="FVZ936" s="14"/>
      <c r="FWA936" s="14"/>
      <c r="FWB936" s="14"/>
      <c r="FWC936" s="14"/>
      <c r="FWD936" s="14"/>
      <c r="FWE936" s="14"/>
      <c r="FWF936" s="14"/>
      <c r="FWG936" s="14"/>
      <c r="FWH936" s="14"/>
      <c r="FWI936" s="14"/>
      <c r="FWJ936" s="14"/>
      <c r="FWK936" s="14"/>
      <c r="FWL936" s="14"/>
      <c r="FWM936" s="14"/>
      <c r="FWN936" s="14"/>
      <c r="FWO936" s="14"/>
      <c r="FWP936" s="14"/>
      <c r="FWQ936" s="14"/>
      <c r="FWR936" s="14"/>
      <c r="FWS936" s="14"/>
      <c r="FWT936" s="14"/>
      <c r="FWU936" s="14"/>
      <c r="FWV936" s="14"/>
      <c r="FWW936" s="14"/>
      <c r="FWX936" s="14"/>
      <c r="FWY936" s="14"/>
      <c r="FWZ936" s="14"/>
      <c r="FXA936" s="14"/>
      <c r="FXB936" s="14"/>
      <c r="FXC936" s="14"/>
      <c r="FXD936" s="14"/>
      <c r="FXE936" s="14"/>
      <c r="FXF936" s="14"/>
      <c r="FXG936" s="14"/>
      <c r="FXH936" s="14"/>
      <c r="FXI936" s="14"/>
      <c r="FXJ936" s="14"/>
      <c r="FXK936" s="14"/>
      <c r="FXL936" s="14"/>
      <c r="FXM936" s="14"/>
      <c r="FXN936" s="14"/>
      <c r="FXO936" s="14"/>
      <c r="FXP936" s="14"/>
      <c r="FXQ936" s="14"/>
      <c r="FXR936" s="14"/>
      <c r="FXS936" s="14"/>
      <c r="FXT936" s="14"/>
      <c r="FXU936" s="14"/>
      <c r="FXV936" s="14"/>
      <c r="FXW936" s="14"/>
      <c r="FXX936" s="14"/>
      <c r="FXY936" s="14"/>
      <c r="FXZ936" s="14"/>
      <c r="FYA936" s="14"/>
      <c r="FYB936" s="14"/>
      <c r="FYC936" s="14"/>
      <c r="FYD936" s="14"/>
      <c r="FYE936" s="14"/>
      <c r="FYF936" s="14"/>
      <c r="FYG936" s="14"/>
      <c r="FYH936" s="14"/>
      <c r="FYI936" s="14"/>
      <c r="FYJ936" s="14"/>
      <c r="FYK936" s="14"/>
      <c r="FYL936" s="14"/>
      <c r="FYM936" s="14"/>
      <c r="FYN936" s="14"/>
      <c r="FYO936" s="14"/>
      <c r="FYP936" s="14"/>
      <c r="FYQ936" s="14"/>
      <c r="FYR936" s="14"/>
      <c r="FYS936" s="14"/>
      <c r="FYT936" s="14"/>
      <c r="FYU936" s="14"/>
      <c r="FYV936" s="14"/>
      <c r="FYW936" s="14"/>
      <c r="FYX936" s="14"/>
      <c r="FYY936" s="14"/>
      <c r="FYZ936" s="14"/>
      <c r="FZA936" s="14"/>
      <c r="FZB936" s="14"/>
      <c r="FZC936" s="14"/>
      <c r="FZD936" s="14"/>
      <c r="FZE936" s="14"/>
      <c r="FZF936" s="14"/>
      <c r="FZG936" s="14"/>
      <c r="FZH936" s="14"/>
      <c r="FZI936" s="14"/>
      <c r="FZJ936" s="14"/>
      <c r="FZK936" s="14"/>
      <c r="FZL936" s="14"/>
      <c r="FZM936" s="14"/>
      <c r="FZN936" s="14"/>
      <c r="FZO936" s="14"/>
      <c r="FZP936" s="14"/>
      <c r="FZQ936" s="14"/>
      <c r="FZR936" s="14"/>
      <c r="FZS936" s="14"/>
      <c r="FZT936" s="14"/>
      <c r="FZU936" s="14"/>
      <c r="FZV936" s="14"/>
      <c r="FZW936" s="14"/>
      <c r="FZX936" s="14"/>
      <c r="FZY936" s="14"/>
      <c r="FZZ936" s="14"/>
      <c r="GAA936" s="14"/>
      <c r="GAB936" s="14"/>
      <c r="GAC936" s="14"/>
      <c r="GAD936" s="14"/>
      <c r="GAE936" s="14"/>
      <c r="GAF936" s="14"/>
      <c r="GAG936" s="14"/>
      <c r="GAH936" s="14"/>
      <c r="GAI936" s="14"/>
      <c r="GAJ936" s="14"/>
      <c r="GAK936" s="14"/>
      <c r="GAL936" s="14"/>
      <c r="GAM936" s="14"/>
      <c r="GAN936" s="14"/>
      <c r="GAO936" s="14"/>
      <c r="GAP936" s="14"/>
      <c r="GAQ936" s="14"/>
      <c r="GAR936" s="14"/>
      <c r="GAS936" s="14"/>
      <c r="GAT936" s="14"/>
      <c r="GAU936" s="14"/>
      <c r="GAV936" s="14"/>
      <c r="GAW936" s="14"/>
      <c r="GAX936" s="14"/>
      <c r="GAY936" s="14"/>
      <c r="GAZ936" s="14"/>
      <c r="GBA936" s="14"/>
      <c r="GBB936" s="14"/>
      <c r="GBC936" s="14"/>
      <c r="GBD936" s="14"/>
      <c r="GBE936" s="14"/>
      <c r="GBF936" s="14"/>
      <c r="GBG936" s="14"/>
      <c r="GBH936" s="14"/>
      <c r="GBI936" s="14"/>
      <c r="GBJ936" s="14"/>
      <c r="GBK936" s="14"/>
      <c r="GBL936" s="14"/>
      <c r="GBM936" s="14"/>
      <c r="GBN936" s="14"/>
      <c r="GBO936" s="14"/>
      <c r="GBP936" s="14"/>
      <c r="GBQ936" s="14"/>
      <c r="GBR936" s="14"/>
      <c r="GBS936" s="14"/>
      <c r="GBT936" s="14"/>
      <c r="GBU936" s="14"/>
      <c r="GBV936" s="14"/>
      <c r="GBW936" s="14"/>
      <c r="GBX936" s="14"/>
      <c r="GBY936" s="14"/>
      <c r="GBZ936" s="14"/>
      <c r="GCA936" s="14"/>
      <c r="GCB936" s="14"/>
      <c r="GCC936" s="14"/>
      <c r="GCD936" s="14"/>
      <c r="GCE936" s="14"/>
      <c r="GCF936" s="14"/>
      <c r="GCG936" s="14"/>
      <c r="GCH936" s="14"/>
      <c r="GCI936" s="14"/>
      <c r="GCJ936" s="14"/>
      <c r="GCK936" s="14"/>
      <c r="GCL936" s="14"/>
      <c r="GCM936" s="14"/>
      <c r="GCN936" s="14"/>
      <c r="GCO936" s="14"/>
      <c r="GCP936" s="14"/>
      <c r="GCQ936" s="14"/>
      <c r="GCR936" s="14"/>
      <c r="GCS936" s="14"/>
      <c r="GCT936" s="14"/>
      <c r="GCU936" s="14"/>
      <c r="GCV936" s="14"/>
      <c r="GCW936" s="14"/>
      <c r="GCX936" s="14"/>
      <c r="GCY936" s="14"/>
      <c r="GCZ936" s="14"/>
      <c r="GDA936" s="14"/>
      <c r="GDB936" s="14"/>
      <c r="GDC936" s="14"/>
      <c r="GDD936" s="14"/>
      <c r="GDE936" s="14"/>
      <c r="GDF936" s="14"/>
      <c r="GDG936" s="14"/>
      <c r="GDH936" s="14"/>
      <c r="GDI936" s="14"/>
      <c r="GDJ936" s="14"/>
      <c r="GDK936" s="14"/>
      <c r="GDL936" s="14"/>
      <c r="GDM936" s="14"/>
      <c r="GDN936" s="14"/>
      <c r="GDO936" s="14"/>
      <c r="GDP936" s="14"/>
      <c r="GDQ936" s="14"/>
      <c r="GDR936" s="14"/>
      <c r="GDS936" s="14"/>
      <c r="GDT936" s="14"/>
      <c r="GDU936" s="14"/>
      <c r="GDV936" s="14"/>
      <c r="GDW936" s="14"/>
      <c r="GDX936" s="14"/>
      <c r="GDY936" s="14"/>
      <c r="GDZ936" s="14"/>
      <c r="GEA936" s="14"/>
      <c r="GEB936" s="14"/>
      <c r="GEC936" s="14"/>
      <c r="GED936" s="14"/>
      <c r="GEE936" s="14"/>
      <c r="GEF936" s="14"/>
      <c r="GEG936" s="14"/>
      <c r="GEH936" s="14"/>
      <c r="GEI936" s="14"/>
      <c r="GEJ936" s="14"/>
      <c r="GEK936" s="14"/>
      <c r="GEL936" s="14"/>
      <c r="GEM936" s="14"/>
      <c r="GEN936" s="14"/>
      <c r="GEO936" s="14"/>
      <c r="GEP936" s="14"/>
      <c r="GEQ936" s="14"/>
      <c r="GER936" s="14"/>
      <c r="GES936" s="14"/>
      <c r="GET936" s="14"/>
      <c r="GEU936" s="14"/>
      <c r="GEV936" s="14"/>
      <c r="GEW936" s="14"/>
      <c r="GEX936" s="14"/>
      <c r="GEY936" s="14"/>
      <c r="GEZ936" s="14"/>
      <c r="GFA936" s="14"/>
      <c r="GFB936" s="14"/>
      <c r="GFC936" s="14"/>
      <c r="GFD936" s="14"/>
      <c r="GFE936" s="14"/>
      <c r="GFF936" s="14"/>
      <c r="GFG936" s="14"/>
      <c r="GFH936" s="14"/>
      <c r="GFI936" s="14"/>
      <c r="GFJ936" s="14"/>
      <c r="GFK936" s="14"/>
      <c r="GFL936" s="14"/>
      <c r="GFM936" s="14"/>
      <c r="GFN936" s="14"/>
      <c r="GFO936" s="14"/>
      <c r="GFP936" s="14"/>
      <c r="GFQ936" s="14"/>
      <c r="GFR936" s="14"/>
      <c r="GFS936" s="14"/>
      <c r="GFT936" s="14"/>
      <c r="GFU936" s="14"/>
      <c r="GFV936" s="14"/>
      <c r="GFW936" s="14"/>
      <c r="GFX936" s="14"/>
      <c r="GFY936" s="14"/>
      <c r="GFZ936" s="14"/>
      <c r="GGA936" s="14"/>
      <c r="GGB936" s="14"/>
      <c r="GGC936" s="14"/>
      <c r="GGD936" s="14"/>
      <c r="GGE936" s="14"/>
      <c r="GGF936" s="14"/>
      <c r="GGG936" s="14"/>
      <c r="GGH936" s="14"/>
      <c r="GGI936" s="14"/>
      <c r="GGJ936" s="14"/>
      <c r="GGK936" s="14"/>
      <c r="GGL936" s="14"/>
      <c r="GGM936" s="14"/>
      <c r="GGN936" s="14"/>
      <c r="GGO936" s="14"/>
      <c r="GGP936" s="14"/>
      <c r="GGQ936" s="14"/>
      <c r="GGR936" s="14"/>
      <c r="GGS936" s="14"/>
      <c r="GGT936" s="14"/>
      <c r="GGU936" s="14"/>
      <c r="GGV936" s="14"/>
      <c r="GGW936" s="14"/>
      <c r="GGX936" s="14"/>
      <c r="GGY936" s="14"/>
      <c r="GGZ936" s="14"/>
      <c r="GHA936" s="14"/>
      <c r="GHB936" s="14"/>
      <c r="GHC936" s="14"/>
      <c r="GHD936" s="14"/>
      <c r="GHE936" s="14"/>
      <c r="GHF936" s="14"/>
      <c r="GHG936" s="14"/>
      <c r="GHH936" s="14"/>
      <c r="GHI936" s="14"/>
      <c r="GHJ936" s="14"/>
      <c r="GHK936" s="14"/>
      <c r="GHL936" s="14"/>
      <c r="GHM936" s="14"/>
      <c r="GHN936" s="14"/>
      <c r="GHO936" s="14"/>
      <c r="GHP936" s="14"/>
      <c r="GHQ936" s="14"/>
      <c r="GHR936" s="14"/>
      <c r="GHS936" s="14"/>
      <c r="GHT936" s="14"/>
      <c r="GHU936" s="14"/>
      <c r="GHV936" s="14"/>
      <c r="GHW936" s="14"/>
      <c r="GHX936" s="14"/>
      <c r="GHY936" s="14"/>
      <c r="GHZ936" s="14"/>
      <c r="GIA936" s="14"/>
      <c r="GIB936" s="14"/>
      <c r="GIC936" s="14"/>
      <c r="GID936" s="14"/>
      <c r="GIE936" s="14"/>
      <c r="GIF936" s="14"/>
      <c r="GIG936" s="14"/>
      <c r="GIH936" s="14"/>
      <c r="GII936" s="14"/>
      <c r="GIJ936" s="14"/>
      <c r="GIK936" s="14"/>
      <c r="GIL936" s="14"/>
      <c r="GIM936" s="14"/>
      <c r="GIN936" s="14"/>
      <c r="GIO936" s="14"/>
      <c r="GIP936" s="14"/>
      <c r="GIQ936" s="14"/>
      <c r="GIR936" s="14"/>
      <c r="GIS936" s="14"/>
      <c r="GIT936" s="14"/>
      <c r="GIU936" s="14"/>
      <c r="GIV936" s="14"/>
      <c r="GIW936" s="14"/>
      <c r="GIX936" s="14"/>
      <c r="GIY936" s="14"/>
      <c r="GIZ936" s="14"/>
      <c r="GJA936" s="14"/>
      <c r="GJB936" s="14"/>
      <c r="GJC936" s="14"/>
      <c r="GJD936" s="14"/>
      <c r="GJE936" s="14"/>
      <c r="GJF936" s="14"/>
      <c r="GJG936" s="14"/>
      <c r="GJH936" s="14"/>
      <c r="GJI936" s="14"/>
      <c r="GJJ936" s="14"/>
      <c r="GJK936" s="14"/>
      <c r="GJL936" s="14"/>
      <c r="GJM936" s="14"/>
      <c r="GJN936" s="14"/>
      <c r="GJO936" s="14"/>
      <c r="GJP936" s="14"/>
      <c r="GJQ936" s="14"/>
      <c r="GJR936" s="14"/>
      <c r="GJS936" s="14"/>
      <c r="GJT936" s="14"/>
      <c r="GJU936" s="14"/>
      <c r="GJV936" s="14"/>
      <c r="GJW936" s="14"/>
      <c r="GJX936" s="14"/>
      <c r="GJY936" s="14"/>
      <c r="GJZ936" s="14"/>
      <c r="GKA936" s="14"/>
      <c r="GKB936" s="14"/>
      <c r="GKC936" s="14"/>
      <c r="GKD936" s="14"/>
      <c r="GKE936" s="14"/>
      <c r="GKF936" s="14"/>
      <c r="GKG936" s="14"/>
      <c r="GKH936" s="14"/>
      <c r="GKI936" s="14"/>
      <c r="GKJ936" s="14"/>
      <c r="GKK936" s="14"/>
      <c r="GKL936" s="14"/>
      <c r="GKM936" s="14"/>
      <c r="GKN936" s="14"/>
      <c r="GKO936" s="14"/>
      <c r="GKP936" s="14"/>
      <c r="GKQ936" s="14"/>
      <c r="GKR936" s="14"/>
      <c r="GKS936" s="14"/>
      <c r="GKT936" s="14"/>
      <c r="GKU936" s="14"/>
      <c r="GKV936" s="14"/>
      <c r="GKW936" s="14"/>
      <c r="GKX936" s="14"/>
      <c r="GKY936" s="14"/>
      <c r="GKZ936" s="14"/>
      <c r="GLA936" s="14"/>
      <c r="GLB936" s="14"/>
      <c r="GLC936" s="14"/>
      <c r="GLD936" s="14"/>
      <c r="GLE936" s="14"/>
      <c r="GLF936" s="14"/>
      <c r="GLG936" s="14"/>
      <c r="GLH936" s="14"/>
      <c r="GLI936" s="14"/>
      <c r="GLJ936" s="14"/>
      <c r="GLK936" s="14"/>
      <c r="GLL936" s="14"/>
      <c r="GLM936" s="14"/>
      <c r="GLN936" s="14"/>
      <c r="GLO936" s="14"/>
      <c r="GLP936" s="14"/>
      <c r="GLQ936" s="14"/>
      <c r="GLR936" s="14"/>
      <c r="GLS936" s="14"/>
      <c r="GLT936" s="14"/>
      <c r="GLU936" s="14"/>
      <c r="GLV936" s="14"/>
      <c r="GLW936" s="14"/>
      <c r="GLX936" s="14"/>
      <c r="GLY936" s="14"/>
      <c r="GLZ936" s="14"/>
      <c r="GMA936" s="14"/>
      <c r="GMB936" s="14"/>
      <c r="GMC936" s="14"/>
      <c r="GMD936" s="14"/>
      <c r="GME936" s="14"/>
      <c r="GMF936" s="14"/>
      <c r="GMG936" s="14"/>
      <c r="GMH936" s="14"/>
      <c r="GMI936" s="14"/>
      <c r="GMJ936" s="14"/>
      <c r="GMK936" s="14"/>
      <c r="GML936" s="14"/>
      <c r="GMM936" s="14"/>
      <c r="GMN936" s="14"/>
      <c r="GMO936" s="14"/>
      <c r="GMP936" s="14"/>
      <c r="GMQ936" s="14"/>
      <c r="GMR936" s="14"/>
      <c r="GMS936" s="14"/>
      <c r="GMT936" s="14"/>
      <c r="GMU936" s="14"/>
      <c r="GMV936" s="14"/>
      <c r="GMW936" s="14"/>
      <c r="GMX936" s="14"/>
      <c r="GMY936" s="14"/>
      <c r="GMZ936" s="14"/>
      <c r="GNA936" s="14"/>
      <c r="GNB936" s="14"/>
      <c r="GNC936" s="14"/>
      <c r="GND936" s="14"/>
      <c r="GNE936" s="14"/>
      <c r="GNF936" s="14"/>
      <c r="GNG936" s="14"/>
      <c r="GNH936" s="14"/>
      <c r="GNI936" s="14"/>
      <c r="GNJ936" s="14"/>
      <c r="GNK936" s="14"/>
      <c r="GNL936" s="14"/>
      <c r="GNM936" s="14"/>
      <c r="GNN936" s="14"/>
      <c r="GNO936" s="14"/>
      <c r="GNP936" s="14"/>
      <c r="GNQ936" s="14"/>
      <c r="GNR936" s="14"/>
      <c r="GNS936" s="14"/>
      <c r="GNT936" s="14"/>
      <c r="GNU936" s="14"/>
      <c r="GNV936" s="14"/>
      <c r="GNW936" s="14"/>
      <c r="GNX936" s="14"/>
      <c r="GNY936" s="14"/>
      <c r="GNZ936" s="14"/>
      <c r="GOA936" s="14"/>
      <c r="GOB936" s="14"/>
      <c r="GOC936" s="14"/>
      <c r="GOD936" s="14"/>
      <c r="GOE936" s="14"/>
      <c r="GOF936" s="14"/>
      <c r="GOG936" s="14"/>
      <c r="GOH936" s="14"/>
      <c r="GOI936" s="14"/>
      <c r="GOJ936" s="14"/>
      <c r="GOK936" s="14"/>
      <c r="GOL936" s="14"/>
      <c r="GOM936" s="14"/>
      <c r="GON936" s="14"/>
      <c r="GOO936" s="14"/>
      <c r="GOP936" s="14"/>
      <c r="GOQ936" s="14"/>
      <c r="GOR936" s="14"/>
      <c r="GOS936" s="14"/>
      <c r="GOT936" s="14"/>
      <c r="GOU936" s="14"/>
      <c r="GOV936" s="14"/>
      <c r="GOW936" s="14"/>
      <c r="GOX936" s="14"/>
      <c r="GOY936" s="14"/>
      <c r="GOZ936" s="14"/>
      <c r="GPA936" s="14"/>
      <c r="GPB936" s="14"/>
      <c r="GPC936" s="14"/>
      <c r="GPD936" s="14"/>
      <c r="GPE936" s="14"/>
      <c r="GPF936" s="14"/>
      <c r="GPG936" s="14"/>
      <c r="GPH936" s="14"/>
      <c r="GPI936" s="14"/>
      <c r="GPJ936" s="14"/>
      <c r="GPK936" s="14"/>
      <c r="GPL936" s="14"/>
      <c r="GPM936" s="14"/>
      <c r="GPN936" s="14"/>
      <c r="GPO936" s="14"/>
      <c r="GPP936" s="14"/>
      <c r="GPQ936" s="14"/>
      <c r="GPR936" s="14"/>
      <c r="GPS936" s="14"/>
      <c r="GPT936" s="14"/>
      <c r="GPU936" s="14"/>
      <c r="GPV936" s="14"/>
      <c r="GPW936" s="14"/>
      <c r="GPX936" s="14"/>
      <c r="GPY936" s="14"/>
      <c r="GPZ936" s="14"/>
      <c r="GQA936" s="14"/>
      <c r="GQB936" s="14"/>
      <c r="GQC936" s="14"/>
      <c r="GQD936" s="14"/>
      <c r="GQE936" s="14"/>
      <c r="GQF936" s="14"/>
      <c r="GQG936" s="14"/>
      <c r="GQH936" s="14"/>
      <c r="GQI936" s="14"/>
      <c r="GQJ936" s="14"/>
      <c r="GQK936" s="14"/>
      <c r="GQL936" s="14"/>
      <c r="GQM936" s="14"/>
      <c r="GQN936" s="14"/>
      <c r="GQO936" s="14"/>
      <c r="GQP936" s="14"/>
      <c r="GQQ936" s="14"/>
      <c r="GQR936" s="14"/>
      <c r="GQS936" s="14"/>
      <c r="GQT936" s="14"/>
      <c r="GQU936" s="14"/>
      <c r="GQV936" s="14"/>
      <c r="GQW936" s="14"/>
      <c r="GQX936" s="14"/>
      <c r="GQY936" s="14"/>
      <c r="GQZ936" s="14"/>
      <c r="GRA936" s="14"/>
      <c r="GRB936" s="14"/>
      <c r="GRC936" s="14"/>
      <c r="GRD936" s="14"/>
      <c r="GRE936" s="14"/>
      <c r="GRF936" s="14"/>
      <c r="GRG936" s="14"/>
      <c r="GRH936" s="14"/>
      <c r="GRI936" s="14"/>
      <c r="GRJ936" s="14"/>
      <c r="GRK936" s="14"/>
      <c r="GRL936" s="14"/>
      <c r="GRM936" s="14"/>
      <c r="GRN936" s="14"/>
      <c r="GRO936" s="14"/>
      <c r="GRP936" s="14"/>
      <c r="GRQ936" s="14"/>
      <c r="GRR936" s="14"/>
      <c r="GRS936" s="14"/>
      <c r="GRT936" s="14"/>
      <c r="GRU936" s="14"/>
      <c r="GRV936" s="14"/>
      <c r="GRW936" s="14"/>
      <c r="GRX936" s="14"/>
      <c r="GRY936" s="14"/>
      <c r="GRZ936" s="14"/>
      <c r="GSA936" s="14"/>
      <c r="GSB936" s="14"/>
      <c r="GSC936" s="14"/>
      <c r="GSD936" s="14"/>
      <c r="GSE936" s="14"/>
      <c r="GSF936" s="14"/>
      <c r="GSG936" s="14"/>
      <c r="GSH936" s="14"/>
      <c r="GSI936" s="14"/>
      <c r="GSJ936" s="14"/>
      <c r="GSK936" s="14"/>
      <c r="GSL936" s="14"/>
      <c r="GSM936" s="14"/>
      <c r="GSN936" s="14"/>
      <c r="GSO936" s="14"/>
      <c r="GSP936" s="14"/>
      <c r="GSQ936" s="14"/>
      <c r="GSR936" s="14"/>
      <c r="GSS936" s="14"/>
      <c r="GST936" s="14"/>
      <c r="GSU936" s="14"/>
      <c r="GSV936" s="14"/>
      <c r="GSW936" s="14"/>
      <c r="GSX936" s="14"/>
      <c r="GSY936" s="14"/>
      <c r="GSZ936" s="14"/>
      <c r="GTA936" s="14"/>
      <c r="GTB936" s="14"/>
      <c r="GTC936" s="14"/>
      <c r="GTD936" s="14"/>
      <c r="GTE936" s="14"/>
      <c r="GTF936" s="14"/>
      <c r="GTG936" s="14"/>
      <c r="GTH936" s="14"/>
      <c r="GTI936" s="14"/>
      <c r="GTJ936" s="14"/>
      <c r="GTK936" s="14"/>
      <c r="GTL936" s="14"/>
      <c r="GTM936" s="14"/>
      <c r="GTN936" s="14"/>
      <c r="GTO936" s="14"/>
      <c r="GTP936" s="14"/>
      <c r="GTQ936" s="14"/>
      <c r="GTR936" s="14"/>
      <c r="GTS936" s="14"/>
      <c r="GTT936" s="14"/>
      <c r="GTU936" s="14"/>
      <c r="GTV936" s="14"/>
      <c r="GTW936" s="14"/>
      <c r="GTX936" s="14"/>
      <c r="GTY936" s="14"/>
      <c r="GTZ936" s="14"/>
      <c r="GUA936" s="14"/>
      <c r="GUB936" s="14"/>
      <c r="GUC936" s="14"/>
      <c r="GUD936" s="14"/>
      <c r="GUE936" s="14"/>
      <c r="GUF936" s="14"/>
      <c r="GUG936" s="14"/>
      <c r="GUH936" s="14"/>
      <c r="GUI936" s="14"/>
      <c r="GUJ936" s="14"/>
      <c r="GUK936" s="14"/>
      <c r="GUL936" s="14"/>
      <c r="GUM936" s="14"/>
      <c r="GUN936" s="14"/>
      <c r="GUO936" s="14"/>
      <c r="GUP936" s="14"/>
      <c r="GUQ936" s="14"/>
      <c r="GUR936" s="14"/>
      <c r="GUS936" s="14"/>
      <c r="GUT936" s="14"/>
      <c r="GUU936" s="14"/>
      <c r="GUV936" s="14"/>
      <c r="GUW936" s="14"/>
      <c r="GUX936" s="14"/>
      <c r="GUY936" s="14"/>
      <c r="GUZ936" s="14"/>
      <c r="GVA936" s="14"/>
      <c r="GVB936" s="14"/>
      <c r="GVC936" s="14"/>
      <c r="GVD936" s="14"/>
      <c r="GVE936" s="14"/>
      <c r="GVF936" s="14"/>
      <c r="GVG936" s="14"/>
      <c r="GVH936" s="14"/>
      <c r="GVI936" s="14"/>
      <c r="GVJ936" s="14"/>
      <c r="GVK936" s="14"/>
      <c r="GVL936" s="14"/>
      <c r="GVM936" s="14"/>
      <c r="GVN936" s="14"/>
      <c r="GVO936" s="14"/>
      <c r="GVP936" s="14"/>
      <c r="GVQ936" s="14"/>
      <c r="GVR936" s="14"/>
      <c r="GVS936" s="14"/>
      <c r="GVT936" s="14"/>
      <c r="GVU936" s="14"/>
      <c r="GVV936" s="14"/>
      <c r="GVW936" s="14"/>
      <c r="GVX936" s="14"/>
      <c r="GVY936" s="14"/>
      <c r="GVZ936" s="14"/>
      <c r="GWA936" s="14"/>
      <c r="GWB936" s="14"/>
      <c r="GWC936" s="14"/>
      <c r="GWD936" s="14"/>
      <c r="GWE936" s="14"/>
      <c r="GWF936" s="14"/>
      <c r="GWG936" s="14"/>
      <c r="GWH936" s="14"/>
      <c r="GWI936" s="14"/>
      <c r="GWJ936" s="14"/>
      <c r="GWK936" s="14"/>
      <c r="GWL936" s="14"/>
      <c r="GWM936" s="14"/>
      <c r="GWN936" s="14"/>
      <c r="GWO936" s="14"/>
      <c r="GWP936" s="14"/>
      <c r="GWQ936" s="14"/>
      <c r="GWR936" s="14"/>
      <c r="GWS936" s="14"/>
      <c r="GWT936" s="14"/>
      <c r="GWU936" s="14"/>
      <c r="GWV936" s="14"/>
      <c r="GWW936" s="14"/>
      <c r="GWX936" s="14"/>
      <c r="GWY936" s="14"/>
      <c r="GWZ936" s="14"/>
      <c r="GXA936" s="14"/>
      <c r="GXB936" s="14"/>
      <c r="GXC936" s="14"/>
      <c r="GXD936" s="14"/>
      <c r="GXE936" s="14"/>
      <c r="GXF936" s="14"/>
      <c r="GXG936" s="14"/>
      <c r="GXH936" s="14"/>
      <c r="GXI936" s="14"/>
      <c r="GXJ936" s="14"/>
      <c r="GXK936" s="14"/>
      <c r="GXL936" s="14"/>
      <c r="GXM936" s="14"/>
      <c r="GXN936" s="14"/>
      <c r="GXO936" s="14"/>
      <c r="GXP936" s="14"/>
      <c r="GXQ936" s="14"/>
      <c r="GXR936" s="14"/>
      <c r="GXS936" s="14"/>
      <c r="GXT936" s="14"/>
      <c r="GXU936" s="14"/>
      <c r="GXV936" s="14"/>
      <c r="GXW936" s="14"/>
      <c r="GXX936" s="14"/>
      <c r="GXY936" s="14"/>
      <c r="GXZ936" s="14"/>
      <c r="GYA936" s="14"/>
      <c r="GYB936" s="14"/>
      <c r="GYC936" s="14"/>
      <c r="GYD936" s="14"/>
      <c r="GYE936" s="14"/>
      <c r="GYF936" s="14"/>
      <c r="GYG936" s="14"/>
      <c r="GYH936" s="14"/>
      <c r="GYI936" s="14"/>
      <c r="GYJ936" s="14"/>
      <c r="GYK936" s="14"/>
      <c r="GYL936" s="14"/>
      <c r="GYM936" s="14"/>
      <c r="GYN936" s="14"/>
      <c r="GYO936" s="14"/>
      <c r="GYP936" s="14"/>
      <c r="GYQ936" s="14"/>
      <c r="GYR936" s="14"/>
      <c r="GYS936" s="14"/>
      <c r="GYT936" s="14"/>
      <c r="GYU936" s="14"/>
      <c r="GYV936" s="14"/>
      <c r="GYW936" s="14"/>
      <c r="GYX936" s="14"/>
      <c r="GYY936" s="14"/>
      <c r="GYZ936" s="14"/>
      <c r="GZA936" s="14"/>
      <c r="GZB936" s="14"/>
      <c r="GZC936" s="14"/>
      <c r="GZD936" s="14"/>
      <c r="GZE936" s="14"/>
      <c r="GZF936" s="14"/>
      <c r="GZG936" s="14"/>
      <c r="GZH936" s="14"/>
      <c r="GZI936" s="14"/>
      <c r="GZJ936" s="14"/>
      <c r="GZK936" s="14"/>
      <c r="GZL936" s="14"/>
      <c r="GZM936" s="14"/>
      <c r="GZN936" s="14"/>
      <c r="GZO936" s="14"/>
      <c r="GZP936" s="14"/>
      <c r="GZQ936" s="14"/>
      <c r="GZR936" s="14"/>
      <c r="GZS936" s="14"/>
      <c r="GZT936" s="14"/>
      <c r="GZU936" s="14"/>
      <c r="GZV936" s="14"/>
      <c r="GZW936" s="14"/>
      <c r="GZX936" s="14"/>
      <c r="GZY936" s="14"/>
      <c r="GZZ936" s="14"/>
      <c r="HAA936" s="14"/>
      <c r="HAB936" s="14"/>
      <c r="HAC936" s="14"/>
      <c r="HAD936" s="14"/>
      <c r="HAE936" s="14"/>
      <c r="HAF936" s="14"/>
      <c r="HAG936" s="14"/>
      <c r="HAH936" s="14"/>
      <c r="HAI936" s="14"/>
      <c r="HAJ936" s="14"/>
      <c r="HAK936" s="14"/>
      <c r="HAL936" s="14"/>
      <c r="HAM936" s="14"/>
      <c r="HAN936" s="14"/>
      <c r="HAO936" s="14"/>
      <c r="HAP936" s="14"/>
      <c r="HAQ936" s="14"/>
      <c r="HAR936" s="14"/>
      <c r="HAS936" s="14"/>
      <c r="HAT936" s="14"/>
      <c r="HAU936" s="14"/>
      <c r="HAV936" s="14"/>
      <c r="HAW936" s="14"/>
      <c r="HAX936" s="14"/>
      <c r="HAY936" s="14"/>
      <c r="HAZ936" s="14"/>
      <c r="HBA936" s="14"/>
      <c r="HBB936" s="14"/>
      <c r="HBC936" s="14"/>
      <c r="HBD936" s="14"/>
      <c r="HBE936" s="14"/>
      <c r="HBF936" s="14"/>
      <c r="HBG936" s="14"/>
      <c r="HBH936" s="14"/>
      <c r="HBI936" s="14"/>
      <c r="HBJ936" s="14"/>
      <c r="HBK936" s="14"/>
      <c r="HBL936" s="14"/>
      <c r="HBM936" s="14"/>
      <c r="HBN936" s="14"/>
      <c r="HBO936" s="14"/>
      <c r="HBP936" s="14"/>
      <c r="HBQ936" s="14"/>
      <c r="HBR936" s="14"/>
      <c r="HBS936" s="14"/>
      <c r="HBT936" s="14"/>
      <c r="HBU936" s="14"/>
      <c r="HBV936" s="14"/>
      <c r="HBW936" s="14"/>
      <c r="HBX936" s="14"/>
      <c r="HBY936" s="14"/>
      <c r="HBZ936" s="14"/>
      <c r="HCA936" s="14"/>
      <c r="HCB936" s="14"/>
      <c r="HCC936" s="14"/>
      <c r="HCD936" s="14"/>
      <c r="HCE936" s="14"/>
      <c r="HCF936" s="14"/>
      <c r="HCG936" s="14"/>
      <c r="HCH936" s="14"/>
      <c r="HCI936" s="14"/>
      <c r="HCJ936" s="14"/>
      <c r="HCK936" s="14"/>
      <c r="HCL936" s="14"/>
      <c r="HCM936" s="14"/>
      <c r="HCN936" s="14"/>
      <c r="HCO936" s="14"/>
      <c r="HCP936" s="14"/>
      <c r="HCQ936" s="14"/>
      <c r="HCR936" s="14"/>
      <c r="HCS936" s="14"/>
      <c r="HCT936" s="14"/>
      <c r="HCU936" s="14"/>
      <c r="HCV936" s="14"/>
      <c r="HCW936" s="14"/>
      <c r="HCX936" s="14"/>
      <c r="HCY936" s="14"/>
      <c r="HCZ936" s="14"/>
      <c r="HDA936" s="14"/>
      <c r="HDB936" s="14"/>
      <c r="HDC936" s="14"/>
      <c r="HDD936" s="14"/>
      <c r="HDE936" s="14"/>
      <c r="HDF936" s="14"/>
      <c r="HDG936" s="14"/>
      <c r="HDH936" s="14"/>
      <c r="HDI936" s="14"/>
      <c r="HDJ936" s="14"/>
      <c r="HDK936" s="14"/>
      <c r="HDL936" s="14"/>
      <c r="HDM936" s="14"/>
      <c r="HDN936" s="14"/>
      <c r="HDO936" s="14"/>
      <c r="HDP936" s="14"/>
      <c r="HDQ936" s="14"/>
      <c r="HDR936" s="14"/>
      <c r="HDS936" s="14"/>
      <c r="HDT936" s="14"/>
      <c r="HDU936" s="14"/>
      <c r="HDV936" s="14"/>
      <c r="HDW936" s="14"/>
      <c r="HDX936" s="14"/>
      <c r="HDY936" s="14"/>
      <c r="HDZ936" s="14"/>
      <c r="HEA936" s="14"/>
      <c r="HEB936" s="14"/>
      <c r="HEC936" s="14"/>
      <c r="HED936" s="14"/>
      <c r="HEE936" s="14"/>
      <c r="HEF936" s="14"/>
      <c r="HEG936" s="14"/>
      <c r="HEH936" s="14"/>
      <c r="HEI936" s="14"/>
      <c r="HEJ936" s="14"/>
      <c r="HEK936" s="14"/>
      <c r="HEL936" s="14"/>
      <c r="HEM936" s="14"/>
      <c r="HEN936" s="14"/>
      <c r="HEO936" s="14"/>
      <c r="HEP936" s="14"/>
      <c r="HEQ936" s="14"/>
      <c r="HER936" s="14"/>
      <c r="HES936" s="14"/>
      <c r="HET936" s="14"/>
      <c r="HEU936" s="14"/>
      <c r="HEV936" s="14"/>
      <c r="HEW936" s="14"/>
      <c r="HEX936" s="14"/>
      <c r="HEY936" s="14"/>
      <c r="HEZ936" s="14"/>
      <c r="HFA936" s="14"/>
      <c r="HFB936" s="14"/>
      <c r="HFC936" s="14"/>
      <c r="HFD936" s="14"/>
      <c r="HFE936" s="14"/>
      <c r="HFF936" s="14"/>
      <c r="HFG936" s="14"/>
      <c r="HFH936" s="14"/>
      <c r="HFI936" s="14"/>
      <c r="HFJ936" s="14"/>
      <c r="HFK936" s="14"/>
      <c r="HFL936" s="14"/>
      <c r="HFM936" s="14"/>
      <c r="HFN936" s="14"/>
      <c r="HFO936" s="14"/>
      <c r="HFP936" s="14"/>
      <c r="HFQ936" s="14"/>
      <c r="HFR936" s="14"/>
      <c r="HFS936" s="14"/>
      <c r="HFT936" s="14"/>
      <c r="HFU936" s="14"/>
      <c r="HFV936" s="14"/>
      <c r="HFW936" s="14"/>
      <c r="HFX936" s="14"/>
      <c r="HFY936" s="14"/>
      <c r="HFZ936" s="14"/>
      <c r="HGA936" s="14"/>
      <c r="HGB936" s="14"/>
      <c r="HGC936" s="14"/>
      <c r="HGD936" s="14"/>
      <c r="HGE936" s="14"/>
      <c r="HGF936" s="14"/>
      <c r="HGG936" s="14"/>
      <c r="HGH936" s="14"/>
      <c r="HGI936" s="14"/>
      <c r="HGJ936" s="14"/>
      <c r="HGK936" s="14"/>
      <c r="HGL936" s="14"/>
      <c r="HGM936" s="14"/>
      <c r="HGN936" s="14"/>
      <c r="HGO936" s="14"/>
      <c r="HGP936" s="14"/>
      <c r="HGQ936" s="14"/>
      <c r="HGR936" s="14"/>
      <c r="HGS936" s="14"/>
      <c r="HGT936" s="14"/>
      <c r="HGU936" s="14"/>
      <c r="HGV936" s="14"/>
      <c r="HGW936" s="14"/>
      <c r="HGX936" s="14"/>
      <c r="HGY936" s="14"/>
      <c r="HGZ936" s="14"/>
      <c r="HHA936" s="14"/>
      <c r="HHB936" s="14"/>
      <c r="HHC936" s="14"/>
      <c r="HHD936" s="14"/>
      <c r="HHE936" s="14"/>
      <c r="HHF936" s="14"/>
      <c r="HHG936" s="14"/>
      <c r="HHH936" s="14"/>
      <c r="HHI936" s="14"/>
      <c r="HHJ936" s="14"/>
      <c r="HHK936" s="14"/>
      <c r="HHL936" s="14"/>
      <c r="HHM936" s="14"/>
      <c r="HHN936" s="14"/>
      <c r="HHO936" s="14"/>
      <c r="HHP936" s="14"/>
      <c r="HHQ936" s="14"/>
      <c r="HHR936" s="14"/>
      <c r="HHS936" s="14"/>
      <c r="HHT936" s="14"/>
      <c r="HHU936" s="14"/>
      <c r="HHV936" s="14"/>
      <c r="HHW936" s="14"/>
      <c r="HHX936" s="14"/>
      <c r="HHY936" s="14"/>
      <c r="HHZ936" s="14"/>
      <c r="HIA936" s="14"/>
      <c r="HIB936" s="14"/>
      <c r="HIC936" s="14"/>
      <c r="HID936" s="14"/>
      <c r="HIE936" s="14"/>
      <c r="HIF936" s="14"/>
      <c r="HIG936" s="14"/>
      <c r="HIH936" s="14"/>
      <c r="HII936" s="14"/>
      <c r="HIJ936" s="14"/>
      <c r="HIK936" s="14"/>
      <c r="HIL936" s="14"/>
      <c r="HIM936" s="14"/>
      <c r="HIN936" s="14"/>
      <c r="HIO936" s="14"/>
      <c r="HIP936" s="14"/>
      <c r="HIQ936" s="14"/>
      <c r="HIR936" s="14"/>
      <c r="HIS936" s="14"/>
      <c r="HIT936" s="14"/>
      <c r="HIU936" s="14"/>
      <c r="HIV936" s="14"/>
      <c r="HIW936" s="14"/>
      <c r="HIX936" s="14"/>
      <c r="HIY936" s="14"/>
      <c r="HIZ936" s="14"/>
      <c r="HJA936" s="14"/>
      <c r="HJB936" s="14"/>
      <c r="HJC936" s="14"/>
      <c r="HJD936" s="14"/>
      <c r="HJE936" s="14"/>
      <c r="HJF936" s="14"/>
      <c r="HJG936" s="14"/>
      <c r="HJH936" s="14"/>
      <c r="HJI936" s="14"/>
      <c r="HJJ936" s="14"/>
      <c r="HJK936" s="14"/>
      <c r="HJL936" s="14"/>
      <c r="HJM936" s="14"/>
      <c r="HJN936" s="14"/>
      <c r="HJO936" s="14"/>
      <c r="HJP936" s="14"/>
      <c r="HJQ936" s="14"/>
      <c r="HJR936" s="14"/>
      <c r="HJS936" s="14"/>
      <c r="HJT936" s="14"/>
      <c r="HJU936" s="14"/>
      <c r="HJV936" s="14"/>
      <c r="HJW936" s="14"/>
      <c r="HJX936" s="14"/>
      <c r="HJY936" s="14"/>
      <c r="HJZ936" s="14"/>
      <c r="HKA936" s="14"/>
      <c r="HKB936" s="14"/>
      <c r="HKC936" s="14"/>
      <c r="HKD936" s="14"/>
      <c r="HKE936" s="14"/>
      <c r="HKF936" s="14"/>
      <c r="HKG936" s="14"/>
      <c r="HKH936" s="14"/>
      <c r="HKI936" s="14"/>
      <c r="HKJ936" s="14"/>
      <c r="HKK936" s="14"/>
      <c r="HKL936" s="14"/>
      <c r="HKM936" s="14"/>
      <c r="HKN936" s="14"/>
      <c r="HKO936" s="14"/>
      <c r="HKP936" s="14"/>
      <c r="HKQ936" s="14"/>
      <c r="HKR936" s="14"/>
      <c r="HKS936" s="14"/>
      <c r="HKT936" s="14"/>
      <c r="HKU936" s="14"/>
      <c r="HKV936" s="14"/>
      <c r="HKW936" s="14"/>
      <c r="HKX936" s="14"/>
      <c r="HKY936" s="14"/>
      <c r="HKZ936" s="14"/>
      <c r="HLA936" s="14"/>
      <c r="HLB936" s="14"/>
      <c r="HLC936" s="14"/>
      <c r="HLD936" s="14"/>
      <c r="HLE936" s="14"/>
      <c r="HLF936" s="14"/>
      <c r="HLG936" s="14"/>
      <c r="HLH936" s="14"/>
      <c r="HLI936" s="14"/>
      <c r="HLJ936" s="14"/>
      <c r="HLK936" s="14"/>
      <c r="HLL936" s="14"/>
      <c r="HLM936" s="14"/>
      <c r="HLN936" s="14"/>
      <c r="HLO936" s="14"/>
      <c r="HLP936" s="14"/>
      <c r="HLQ936" s="14"/>
      <c r="HLR936" s="14"/>
      <c r="HLS936" s="14"/>
      <c r="HLT936" s="14"/>
      <c r="HLU936" s="14"/>
      <c r="HLV936" s="14"/>
      <c r="HLW936" s="14"/>
      <c r="HLX936" s="14"/>
      <c r="HLY936" s="14"/>
      <c r="HLZ936" s="14"/>
      <c r="HMA936" s="14"/>
      <c r="HMB936" s="14"/>
      <c r="HMC936" s="14"/>
      <c r="HMD936" s="14"/>
      <c r="HME936" s="14"/>
      <c r="HMF936" s="14"/>
      <c r="HMG936" s="14"/>
      <c r="HMH936" s="14"/>
      <c r="HMI936" s="14"/>
      <c r="HMJ936" s="14"/>
      <c r="HMK936" s="14"/>
      <c r="HML936" s="14"/>
      <c r="HMM936" s="14"/>
      <c r="HMN936" s="14"/>
      <c r="HMO936" s="14"/>
      <c r="HMP936" s="14"/>
      <c r="HMQ936" s="14"/>
      <c r="HMR936" s="14"/>
      <c r="HMS936" s="14"/>
      <c r="HMT936" s="14"/>
      <c r="HMU936" s="14"/>
      <c r="HMV936" s="14"/>
      <c r="HMW936" s="14"/>
      <c r="HMX936" s="14"/>
      <c r="HMY936" s="14"/>
      <c r="HMZ936" s="14"/>
      <c r="HNA936" s="14"/>
      <c r="HNB936" s="14"/>
      <c r="HNC936" s="14"/>
      <c r="HND936" s="14"/>
      <c r="HNE936" s="14"/>
      <c r="HNF936" s="14"/>
      <c r="HNG936" s="14"/>
      <c r="HNH936" s="14"/>
      <c r="HNI936" s="14"/>
      <c r="HNJ936" s="14"/>
      <c r="HNK936" s="14"/>
      <c r="HNL936" s="14"/>
      <c r="HNM936" s="14"/>
      <c r="HNN936" s="14"/>
      <c r="HNO936" s="14"/>
      <c r="HNP936" s="14"/>
      <c r="HNQ936" s="14"/>
      <c r="HNR936" s="14"/>
      <c r="HNS936" s="14"/>
      <c r="HNT936" s="14"/>
      <c r="HNU936" s="14"/>
      <c r="HNV936" s="14"/>
      <c r="HNW936" s="14"/>
      <c r="HNX936" s="14"/>
      <c r="HNY936" s="14"/>
      <c r="HNZ936" s="14"/>
      <c r="HOA936" s="14"/>
      <c r="HOB936" s="14"/>
      <c r="HOC936" s="14"/>
      <c r="HOD936" s="14"/>
      <c r="HOE936" s="14"/>
      <c r="HOF936" s="14"/>
      <c r="HOG936" s="14"/>
      <c r="HOH936" s="14"/>
      <c r="HOI936" s="14"/>
      <c r="HOJ936" s="14"/>
      <c r="HOK936" s="14"/>
      <c r="HOL936" s="14"/>
      <c r="HOM936" s="14"/>
      <c r="HON936" s="14"/>
      <c r="HOO936" s="14"/>
      <c r="HOP936" s="14"/>
      <c r="HOQ936" s="14"/>
      <c r="HOR936" s="14"/>
      <c r="HOS936" s="14"/>
      <c r="HOT936" s="14"/>
      <c r="HOU936" s="14"/>
      <c r="HOV936" s="14"/>
      <c r="HOW936" s="14"/>
      <c r="HOX936" s="14"/>
      <c r="HOY936" s="14"/>
      <c r="HOZ936" s="14"/>
      <c r="HPA936" s="14"/>
      <c r="HPB936" s="14"/>
      <c r="HPC936" s="14"/>
      <c r="HPD936" s="14"/>
      <c r="HPE936" s="14"/>
      <c r="HPF936" s="14"/>
      <c r="HPG936" s="14"/>
      <c r="HPH936" s="14"/>
      <c r="HPI936" s="14"/>
      <c r="HPJ936" s="14"/>
      <c r="HPK936" s="14"/>
      <c r="HPL936" s="14"/>
      <c r="HPM936" s="14"/>
      <c r="HPN936" s="14"/>
      <c r="HPO936" s="14"/>
      <c r="HPP936" s="14"/>
      <c r="HPQ936" s="14"/>
      <c r="HPR936" s="14"/>
      <c r="HPS936" s="14"/>
      <c r="HPT936" s="14"/>
      <c r="HPU936" s="14"/>
      <c r="HPV936" s="14"/>
      <c r="HPW936" s="14"/>
      <c r="HPX936" s="14"/>
      <c r="HPY936" s="14"/>
      <c r="HPZ936" s="14"/>
      <c r="HQA936" s="14"/>
      <c r="HQB936" s="14"/>
      <c r="HQC936" s="14"/>
      <c r="HQD936" s="14"/>
      <c r="HQE936" s="14"/>
      <c r="HQF936" s="14"/>
      <c r="HQG936" s="14"/>
      <c r="HQH936" s="14"/>
      <c r="HQI936" s="14"/>
      <c r="HQJ936" s="14"/>
      <c r="HQK936" s="14"/>
      <c r="HQL936" s="14"/>
      <c r="HQM936" s="14"/>
      <c r="HQN936" s="14"/>
      <c r="HQO936" s="14"/>
      <c r="HQP936" s="14"/>
      <c r="HQQ936" s="14"/>
      <c r="HQR936" s="14"/>
      <c r="HQS936" s="14"/>
      <c r="HQT936" s="14"/>
      <c r="HQU936" s="14"/>
      <c r="HQV936" s="14"/>
      <c r="HQW936" s="14"/>
      <c r="HQX936" s="14"/>
      <c r="HQY936" s="14"/>
      <c r="HQZ936" s="14"/>
      <c r="HRA936" s="14"/>
      <c r="HRB936" s="14"/>
      <c r="HRC936" s="14"/>
      <c r="HRD936" s="14"/>
      <c r="HRE936" s="14"/>
      <c r="HRF936" s="14"/>
      <c r="HRG936" s="14"/>
      <c r="HRH936" s="14"/>
      <c r="HRI936" s="14"/>
      <c r="HRJ936" s="14"/>
      <c r="HRK936" s="14"/>
      <c r="HRL936" s="14"/>
      <c r="HRM936" s="14"/>
      <c r="HRN936" s="14"/>
      <c r="HRO936" s="14"/>
      <c r="HRP936" s="14"/>
      <c r="HRQ936" s="14"/>
      <c r="HRR936" s="14"/>
      <c r="HRS936" s="14"/>
      <c r="HRT936" s="14"/>
      <c r="HRU936" s="14"/>
      <c r="HRV936" s="14"/>
      <c r="HRW936" s="14"/>
      <c r="HRX936" s="14"/>
      <c r="HRY936" s="14"/>
      <c r="HRZ936" s="14"/>
      <c r="HSA936" s="14"/>
      <c r="HSB936" s="14"/>
      <c r="HSC936" s="14"/>
      <c r="HSD936" s="14"/>
      <c r="HSE936" s="14"/>
      <c r="HSF936" s="14"/>
      <c r="HSG936" s="14"/>
      <c r="HSH936" s="14"/>
      <c r="HSI936" s="14"/>
      <c r="HSJ936" s="14"/>
      <c r="HSK936" s="14"/>
      <c r="HSL936" s="14"/>
      <c r="HSM936" s="14"/>
      <c r="HSN936" s="14"/>
      <c r="HSO936" s="14"/>
      <c r="HSP936" s="14"/>
      <c r="HSQ936" s="14"/>
      <c r="HSR936" s="14"/>
      <c r="HSS936" s="14"/>
      <c r="HST936" s="14"/>
      <c r="HSU936" s="14"/>
      <c r="HSV936" s="14"/>
      <c r="HSW936" s="14"/>
      <c r="HSX936" s="14"/>
      <c r="HSY936" s="14"/>
      <c r="HSZ936" s="14"/>
      <c r="HTA936" s="14"/>
      <c r="HTB936" s="14"/>
      <c r="HTC936" s="14"/>
      <c r="HTD936" s="14"/>
      <c r="HTE936" s="14"/>
      <c r="HTF936" s="14"/>
      <c r="HTG936" s="14"/>
      <c r="HTH936" s="14"/>
      <c r="HTI936" s="14"/>
      <c r="HTJ936" s="14"/>
      <c r="HTK936" s="14"/>
      <c r="HTL936" s="14"/>
      <c r="HTM936" s="14"/>
      <c r="HTN936" s="14"/>
      <c r="HTO936" s="14"/>
      <c r="HTP936" s="14"/>
      <c r="HTQ936" s="14"/>
      <c r="HTR936" s="14"/>
      <c r="HTS936" s="14"/>
      <c r="HTT936" s="14"/>
      <c r="HTU936" s="14"/>
      <c r="HTV936" s="14"/>
      <c r="HTW936" s="14"/>
      <c r="HTX936" s="14"/>
      <c r="HTY936" s="14"/>
      <c r="HTZ936" s="14"/>
      <c r="HUA936" s="14"/>
      <c r="HUB936" s="14"/>
      <c r="HUC936" s="14"/>
      <c r="HUD936" s="14"/>
      <c r="HUE936" s="14"/>
      <c r="HUF936" s="14"/>
      <c r="HUG936" s="14"/>
      <c r="HUH936" s="14"/>
      <c r="HUI936" s="14"/>
      <c r="HUJ936" s="14"/>
      <c r="HUK936" s="14"/>
      <c r="HUL936" s="14"/>
      <c r="HUM936" s="14"/>
      <c r="HUN936" s="14"/>
      <c r="HUO936" s="14"/>
      <c r="HUP936" s="14"/>
      <c r="HUQ936" s="14"/>
      <c r="HUR936" s="14"/>
      <c r="HUS936" s="14"/>
      <c r="HUT936" s="14"/>
      <c r="HUU936" s="14"/>
      <c r="HUV936" s="14"/>
      <c r="HUW936" s="14"/>
      <c r="HUX936" s="14"/>
      <c r="HUY936" s="14"/>
      <c r="HUZ936" s="14"/>
      <c r="HVA936" s="14"/>
      <c r="HVB936" s="14"/>
      <c r="HVC936" s="14"/>
      <c r="HVD936" s="14"/>
      <c r="HVE936" s="14"/>
      <c r="HVF936" s="14"/>
      <c r="HVG936" s="14"/>
      <c r="HVH936" s="14"/>
      <c r="HVI936" s="14"/>
      <c r="HVJ936" s="14"/>
      <c r="HVK936" s="14"/>
      <c r="HVL936" s="14"/>
      <c r="HVM936" s="14"/>
      <c r="HVN936" s="14"/>
      <c r="HVO936" s="14"/>
      <c r="HVP936" s="14"/>
      <c r="HVQ936" s="14"/>
      <c r="HVR936" s="14"/>
      <c r="HVS936" s="14"/>
      <c r="HVT936" s="14"/>
      <c r="HVU936" s="14"/>
      <c r="HVV936" s="14"/>
      <c r="HVW936" s="14"/>
      <c r="HVX936" s="14"/>
      <c r="HVY936" s="14"/>
      <c r="HVZ936" s="14"/>
      <c r="HWA936" s="14"/>
      <c r="HWB936" s="14"/>
      <c r="HWC936" s="14"/>
      <c r="HWD936" s="14"/>
      <c r="HWE936" s="14"/>
      <c r="HWF936" s="14"/>
      <c r="HWG936" s="14"/>
      <c r="HWH936" s="14"/>
      <c r="HWI936" s="14"/>
      <c r="HWJ936" s="14"/>
      <c r="HWK936" s="14"/>
      <c r="HWL936" s="14"/>
      <c r="HWM936" s="14"/>
      <c r="HWN936" s="14"/>
      <c r="HWO936" s="14"/>
      <c r="HWP936" s="14"/>
      <c r="HWQ936" s="14"/>
      <c r="HWR936" s="14"/>
      <c r="HWS936" s="14"/>
      <c r="HWT936" s="14"/>
      <c r="HWU936" s="14"/>
      <c r="HWV936" s="14"/>
      <c r="HWW936" s="14"/>
      <c r="HWX936" s="14"/>
      <c r="HWY936" s="14"/>
      <c r="HWZ936" s="14"/>
      <c r="HXA936" s="14"/>
      <c r="HXB936" s="14"/>
      <c r="HXC936" s="14"/>
      <c r="HXD936" s="14"/>
      <c r="HXE936" s="14"/>
      <c r="HXF936" s="14"/>
      <c r="HXG936" s="14"/>
      <c r="HXH936" s="14"/>
      <c r="HXI936" s="14"/>
      <c r="HXJ936" s="14"/>
      <c r="HXK936" s="14"/>
      <c r="HXL936" s="14"/>
      <c r="HXM936" s="14"/>
      <c r="HXN936" s="14"/>
      <c r="HXO936" s="14"/>
      <c r="HXP936" s="14"/>
      <c r="HXQ936" s="14"/>
      <c r="HXR936" s="14"/>
      <c r="HXS936" s="14"/>
      <c r="HXT936" s="14"/>
      <c r="HXU936" s="14"/>
      <c r="HXV936" s="14"/>
      <c r="HXW936" s="14"/>
      <c r="HXX936" s="14"/>
      <c r="HXY936" s="14"/>
      <c r="HXZ936" s="14"/>
      <c r="HYA936" s="14"/>
      <c r="HYB936" s="14"/>
      <c r="HYC936" s="14"/>
      <c r="HYD936" s="14"/>
      <c r="HYE936" s="14"/>
      <c r="HYF936" s="14"/>
      <c r="HYG936" s="14"/>
      <c r="HYH936" s="14"/>
      <c r="HYI936" s="14"/>
      <c r="HYJ936" s="14"/>
      <c r="HYK936" s="14"/>
      <c r="HYL936" s="14"/>
      <c r="HYM936" s="14"/>
      <c r="HYN936" s="14"/>
      <c r="HYO936" s="14"/>
      <c r="HYP936" s="14"/>
      <c r="HYQ936" s="14"/>
      <c r="HYR936" s="14"/>
      <c r="HYS936" s="14"/>
      <c r="HYT936" s="14"/>
      <c r="HYU936" s="14"/>
      <c r="HYV936" s="14"/>
      <c r="HYW936" s="14"/>
      <c r="HYX936" s="14"/>
      <c r="HYY936" s="14"/>
      <c r="HYZ936" s="14"/>
      <c r="HZA936" s="14"/>
      <c r="HZB936" s="14"/>
      <c r="HZC936" s="14"/>
      <c r="HZD936" s="14"/>
      <c r="HZE936" s="14"/>
      <c r="HZF936" s="14"/>
      <c r="HZG936" s="14"/>
      <c r="HZH936" s="14"/>
      <c r="HZI936" s="14"/>
      <c r="HZJ936" s="14"/>
      <c r="HZK936" s="14"/>
      <c r="HZL936" s="14"/>
      <c r="HZM936" s="14"/>
      <c r="HZN936" s="14"/>
      <c r="HZO936" s="14"/>
      <c r="HZP936" s="14"/>
      <c r="HZQ936" s="14"/>
      <c r="HZR936" s="14"/>
      <c r="HZS936" s="14"/>
      <c r="HZT936" s="14"/>
      <c r="HZU936" s="14"/>
      <c r="HZV936" s="14"/>
      <c r="HZW936" s="14"/>
      <c r="HZX936" s="14"/>
      <c r="HZY936" s="14"/>
      <c r="HZZ936" s="14"/>
      <c r="IAA936" s="14"/>
      <c r="IAB936" s="14"/>
      <c r="IAC936" s="14"/>
      <c r="IAD936" s="14"/>
      <c r="IAE936" s="14"/>
      <c r="IAF936" s="14"/>
      <c r="IAG936" s="14"/>
      <c r="IAH936" s="14"/>
      <c r="IAI936" s="14"/>
      <c r="IAJ936" s="14"/>
      <c r="IAK936" s="14"/>
      <c r="IAL936" s="14"/>
      <c r="IAM936" s="14"/>
      <c r="IAN936" s="14"/>
      <c r="IAO936" s="14"/>
      <c r="IAP936" s="14"/>
      <c r="IAQ936" s="14"/>
      <c r="IAR936" s="14"/>
      <c r="IAS936" s="14"/>
      <c r="IAT936" s="14"/>
      <c r="IAU936" s="14"/>
      <c r="IAV936" s="14"/>
      <c r="IAW936" s="14"/>
      <c r="IAX936" s="14"/>
      <c r="IAY936" s="14"/>
      <c r="IAZ936" s="14"/>
      <c r="IBA936" s="14"/>
      <c r="IBB936" s="14"/>
      <c r="IBC936" s="14"/>
      <c r="IBD936" s="14"/>
      <c r="IBE936" s="14"/>
      <c r="IBF936" s="14"/>
      <c r="IBG936" s="14"/>
      <c r="IBH936" s="14"/>
      <c r="IBI936" s="14"/>
      <c r="IBJ936" s="14"/>
      <c r="IBK936" s="14"/>
      <c r="IBL936" s="14"/>
      <c r="IBM936" s="14"/>
      <c r="IBN936" s="14"/>
      <c r="IBO936" s="14"/>
      <c r="IBP936" s="14"/>
      <c r="IBQ936" s="14"/>
      <c r="IBR936" s="14"/>
      <c r="IBS936" s="14"/>
      <c r="IBT936" s="14"/>
      <c r="IBU936" s="14"/>
      <c r="IBV936" s="14"/>
      <c r="IBW936" s="14"/>
      <c r="IBX936" s="14"/>
      <c r="IBY936" s="14"/>
      <c r="IBZ936" s="14"/>
      <c r="ICA936" s="14"/>
      <c r="ICB936" s="14"/>
      <c r="ICC936" s="14"/>
      <c r="ICD936" s="14"/>
      <c r="ICE936" s="14"/>
      <c r="ICF936" s="14"/>
      <c r="ICG936" s="14"/>
      <c r="ICH936" s="14"/>
      <c r="ICI936" s="14"/>
      <c r="ICJ936" s="14"/>
      <c r="ICK936" s="14"/>
      <c r="ICL936" s="14"/>
      <c r="ICM936" s="14"/>
      <c r="ICN936" s="14"/>
      <c r="ICO936" s="14"/>
      <c r="ICP936" s="14"/>
      <c r="ICQ936" s="14"/>
      <c r="ICR936" s="14"/>
      <c r="ICS936" s="14"/>
      <c r="ICT936" s="14"/>
      <c r="ICU936" s="14"/>
      <c r="ICV936" s="14"/>
      <c r="ICW936" s="14"/>
      <c r="ICX936" s="14"/>
      <c r="ICY936" s="14"/>
      <c r="ICZ936" s="14"/>
      <c r="IDA936" s="14"/>
      <c r="IDB936" s="14"/>
      <c r="IDC936" s="14"/>
      <c r="IDD936" s="14"/>
      <c r="IDE936" s="14"/>
      <c r="IDF936" s="14"/>
      <c r="IDG936" s="14"/>
      <c r="IDH936" s="14"/>
      <c r="IDI936" s="14"/>
      <c r="IDJ936" s="14"/>
      <c r="IDK936" s="14"/>
      <c r="IDL936" s="14"/>
      <c r="IDM936" s="14"/>
      <c r="IDN936" s="14"/>
      <c r="IDO936" s="14"/>
      <c r="IDP936" s="14"/>
      <c r="IDQ936" s="14"/>
      <c r="IDR936" s="14"/>
      <c r="IDS936" s="14"/>
      <c r="IDT936" s="14"/>
      <c r="IDU936" s="14"/>
      <c r="IDV936" s="14"/>
      <c r="IDW936" s="14"/>
      <c r="IDX936" s="14"/>
      <c r="IDY936" s="14"/>
      <c r="IDZ936" s="14"/>
      <c r="IEA936" s="14"/>
      <c r="IEB936" s="14"/>
      <c r="IEC936" s="14"/>
      <c r="IED936" s="14"/>
      <c r="IEE936" s="14"/>
      <c r="IEF936" s="14"/>
      <c r="IEG936" s="14"/>
      <c r="IEH936" s="14"/>
      <c r="IEI936" s="14"/>
      <c r="IEJ936" s="14"/>
      <c r="IEK936" s="14"/>
      <c r="IEL936" s="14"/>
      <c r="IEM936" s="14"/>
      <c r="IEN936" s="14"/>
      <c r="IEO936" s="14"/>
      <c r="IEP936" s="14"/>
      <c r="IEQ936" s="14"/>
      <c r="IER936" s="14"/>
      <c r="IES936" s="14"/>
      <c r="IET936" s="14"/>
      <c r="IEU936" s="14"/>
      <c r="IEV936" s="14"/>
      <c r="IEW936" s="14"/>
      <c r="IEX936" s="14"/>
      <c r="IEY936" s="14"/>
      <c r="IEZ936" s="14"/>
      <c r="IFA936" s="14"/>
      <c r="IFB936" s="14"/>
      <c r="IFC936" s="14"/>
      <c r="IFD936" s="14"/>
      <c r="IFE936" s="14"/>
      <c r="IFF936" s="14"/>
      <c r="IFG936" s="14"/>
      <c r="IFH936" s="14"/>
      <c r="IFI936" s="14"/>
      <c r="IFJ936" s="14"/>
      <c r="IFK936" s="14"/>
      <c r="IFL936" s="14"/>
      <c r="IFM936" s="14"/>
      <c r="IFN936" s="14"/>
      <c r="IFO936" s="14"/>
      <c r="IFP936" s="14"/>
      <c r="IFQ936" s="14"/>
      <c r="IFR936" s="14"/>
      <c r="IFS936" s="14"/>
      <c r="IFT936" s="14"/>
      <c r="IFU936" s="14"/>
      <c r="IFV936" s="14"/>
      <c r="IFW936" s="14"/>
      <c r="IFX936" s="14"/>
      <c r="IFY936" s="14"/>
      <c r="IFZ936" s="14"/>
      <c r="IGA936" s="14"/>
      <c r="IGB936" s="14"/>
      <c r="IGC936" s="14"/>
      <c r="IGD936" s="14"/>
      <c r="IGE936" s="14"/>
      <c r="IGF936" s="14"/>
      <c r="IGG936" s="14"/>
      <c r="IGH936" s="14"/>
      <c r="IGI936" s="14"/>
      <c r="IGJ936" s="14"/>
      <c r="IGK936" s="14"/>
      <c r="IGL936" s="14"/>
      <c r="IGM936" s="14"/>
      <c r="IGN936" s="14"/>
      <c r="IGO936" s="14"/>
      <c r="IGP936" s="14"/>
      <c r="IGQ936" s="14"/>
      <c r="IGR936" s="14"/>
      <c r="IGS936" s="14"/>
      <c r="IGT936" s="14"/>
      <c r="IGU936" s="14"/>
      <c r="IGV936" s="14"/>
      <c r="IGW936" s="14"/>
      <c r="IGX936" s="14"/>
      <c r="IGY936" s="14"/>
      <c r="IGZ936" s="14"/>
      <c r="IHA936" s="14"/>
      <c r="IHB936" s="14"/>
      <c r="IHC936" s="14"/>
      <c r="IHD936" s="14"/>
      <c r="IHE936" s="14"/>
      <c r="IHF936" s="14"/>
      <c r="IHG936" s="14"/>
      <c r="IHH936" s="14"/>
      <c r="IHI936" s="14"/>
      <c r="IHJ936" s="14"/>
      <c r="IHK936" s="14"/>
      <c r="IHL936" s="14"/>
      <c r="IHM936" s="14"/>
      <c r="IHN936" s="14"/>
      <c r="IHO936" s="14"/>
      <c r="IHP936" s="14"/>
      <c r="IHQ936" s="14"/>
      <c r="IHR936" s="14"/>
      <c r="IHS936" s="14"/>
      <c r="IHT936" s="14"/>
      <c r="IHU936" s="14"/>
      <c r="IHV936" s="14"/>
      <c r="IHW936" s="14"/>
      <c r="IHX936" s="14"/>
      <c r="IHY936" s="14"/>
      <c r="IHZ936" s="14"/>
      <c r="IIA936" s="14"/>
      <c r="IIB936" s="14"/>
      <c r="IIC936" s="14"/>
      <c r="IID936" s="14"/>
      <c r="IIE936" s="14"/>
      <c r="IIF936" s="14"/>
      <c r="IIG936" s="14"/>
      <c r="IIH936" s="14"/>
      <c r="III936" s="14"/>
      <c r="IIJ936" s="14"/>
      <c r="IIK936" s="14"/>
      <c r="IIL936" s="14"/>
      <c r="IIM936" s="14"/>
      <c r="IIN936" s="14"/>
      <c r="IIO936" s="14"/>
      <c r="IIP936" s="14"/>
      <c r="IIQ936" s="14"/>
      <c r="IIR936" s="14"/>
      <c r="IIS936" s="14"/>
      <c r="IIT936" s="14"/>
      <c r="IIU936" s="14"/>
      <c r="IIV936" s="14"/>
      <c r="IIW936" s="14"/>
      <c r="IIX936" s="14"/>
      <c r="IIY936" s="14"/>
      <c r="IIZ936" s="14"/>
      <c r="IJA936" s="14"/>
      <c r="IJB936" s="14"/>
      <c r="IJC936" s="14"/>
      <c r="IJD936" s="14"/>
      <c r="IJE936" s="14"/>
      <c r="IJF936" s="14"/>
      <c r="IJG936" s="14"/>
      <c r="IJH936" s="14"/>
      <c r="IJI936" s="14"/>
      <c r="IJJ936" s="14"/>
      <c r="IJK936" s="14"/>
      <c r="IJL936" s="14"/>
      <c r="IJM936" s="14"/>
      <c r="IJN936" s="14"/>
      <c r="IJO936" s="14"/>
      <c r="IJP936" s="14"/>
      <c r="IJQ936" s="14"/>
      <c r="IJR936" s="14"/>
      <c r="IJS936" s="14"/>
      <c r="IJT936" s="14"/>
      <c r="IJU936" s="14"/>
      <c r="IJV936" s="14"/>
      <c r="IJW936" s="14"/>
      <c r="IJX936" s="14"/>
      <c r="IJY936" s="14"/>
      <c r="IJZ936" s="14"/>
      <c r="IKA936" s="14"/>
      <c r="IKB936" s="14"/>
      <c r="IKC936" s="14"/>
      <c r="IKD936" s="14"/>
      <c r="IKE936" s="14"/>
      <c r="IKF936" s="14"/>
      <c r="IKG936" s="14"/>
      <c r="IKH936" s="14"/>
      <c r="IKI936" s="14"/>
      <c r="IKJ936" s="14"/>
      <c r="IKK936" s="14"/>
      <c r="IKL936" s="14"/>
      <c r="IKM936" s="14"/>
      <c r="IKN936" s="14"/>
      <c r="IKO936" s="14"/>
      <c r="IKP936" s="14"/>
      <c r="IKQ936" s="14"/>
      <c r="IKR936" s="14"/>
      <c r="IKS936" s="14"/>
      <c r="IKT936" s="14"/>
      <c r="IKU936" s="14"/>
      <c r="IKV936" s="14"/>
      <c r="IKW936" s="14"/>
      <c r="IKX936" s="14"/>
      <c r="IKY936" s="14"/>
      <c r="IKZ936" s="14"/>
      <c r="ILA936" s="14"/>
      <c r="ILB936" s="14"/>
      <c r="ILC936" s="14"/>
      <c r="ILD936" s="14"/>
      <c r="ILE936" s="14"/>
      <c r="ILF936" s="14"/>
      <c r="ILG936" s="14"/>
      <c r="ILH936" s="14"/>
      <c r="ILI936" s="14"/>
      <c r="ILJ936" s="14"/>
      <c r="ILK936" s="14"/>
      <c r="ILL936" s="14"/>
      <c r="ILM936" s="14"/>
      <c r="ILN936" s="14"/>
      <c r="ILO936" s="14"/>
      <c r="ILP936" s="14"/>
      <c r="ILQ936" s="14"/>
      <c r="ILR936" s="14"/>
      <c r="ILS936" s="14"/>
      <c r="ILT936" s="14"/>
      <c r="ILU936" s="14"/>
      <c r="ILV936" s="14"/>
      <c r="ILW936" s="14"/>
      <c r="ILX936" s="14"/>
      <c r="ILY936" s="14"/>
      <c r="ILZ936" s="14"/>
      <c r="IMA936" s="14"/>
      <c r="IMB936" s="14"/>
      <c r="IMC936" s="14"/>
      <c r="IMD936" s="14"/>
      <c r="IME936" s="14"/>
      <c r="IMF936" s="14"/>
      <c r="IMG936" s="14"/>
      <c r="IMH936" s="14"/>
      <c r="IMI936" s="14"/>
      <c r="IMJ936" s="14"/>
      <c r="IMK936" s="14"/>
      <c r="IML936" s="14"/>
      <c r="IMM936" s="14"/>
      <c r="IMN936" s="14"/>
      <c r="IMO936" s="14"/>
      <c r="IMP936" s="14"/>
      <c r="IMQ936" s="14"/>
      <c r="IMR936" s="14"/>
      <c r="IMS936" s="14"/>
      <c r="IMT936" s="14"/>
      <c r="IMU936" s="14"/>
      <c r="IMV936" s="14"/>
      <c r="IMW936" s="14"/>
      <c r="IMX936" s="14"/>
      <c r="IMY936" s="14"/>
      <c r="IMZ936" s="14"/>
      <c r="INA936" s="14"/>
      <c r="INB936" s="14"/>
      <c r="INC936" s="14"/>
      <c r="IND936" s="14"/>
      <c r="INE936" s="14"/>
      <c r="INF936" s="14"/>
      <c r="ING936" s="14"/>
      <c r="INH936" s="14"/>
      <c r="INI936" s="14"/>
      <c r="INJ936" s="14"/>
      <c r="INK936" s="14"/>
      <c r="INL936" s="14"/>
      <c r="INM936" s="14"/>
      <c r="INN936" s="14"/>
      <c r="INO936" s="14"/>
      <c r="INP936" s="14"/>
      <c r="INQ936" s="14"/>
      <c r="INR936" s="14"/>
      <c r="INS936" s="14"/>
      <c r="INT936" s="14"/>
      <c r="INU936" s="14"/>
      <c r="INV936" s="14"/>
      <c r="INW936" s="14"/>
      <c r="INX936" s="14"/>
      <c r="INY936" s="14"/>
      <c r="INZ936" s="14"/>
      <c r="IOA936" s="14"/>
      <c r="IOB936" s="14"/>
      <c r="IOC936" s="14"/>
      <c r="IOD936" s="14"/>
      <c r="IOE936" s="14"/>
      <c r="IOF936" s="14"/>
      <c r="IOG936" s="14"/>
      <c r="IOH936" s="14"/>
      <c r="IOI936" s="14"/>
      <c r="IOJ936" s="14"/>
      <c r="IOK936" s="14"/>
      <c r="IOL936" s="14"/>
      <c r="IOM936" s="14"/>
      <c r="ION936" s="14"/>
      <c r="IOO936" s="14"/>
      <c r="IOP936" s="14"/>
      <c r="IOQ936" s="14"/>
      <c r="IOR936" s="14"/>
      <c r="IOS936" s="14"/>
      <c r="IOT936" s="14"/>
      <c r="IOU936" s="14"/>
      <c r="IOV936" s="14"/>
      <c r="IOW936" s="14"/>
      <c r="IOX936" s="14"/>
      <c r="IOY936" s="14"/>
      <c r="IOZ936" s="14"/>
      <c r="IPA936" s="14"/>
      <c r="IPB936" s="14"/>
      <c r="IPC936" s="14"/>
      <c r="IPD936" s="14"/>
      <c r="IPE936" s="14"/>
      <c r="IPF936" s="14"/>
      <c r="IPG936" s="14"/>
      <c r="IPH936" s="14"/>
      <c r="IPI936" s="14"/>
      <c r="IPJ936" s="14"/>
      <c r="IPK936" s="14"/>
      <c r="IPL936" s="14"/>
      <c r="IPM936" s="14"/>
      <c r="IPN936" s="14"/>
      <c r="IPO936" s="14"/>
      <c r="IPP936" s="14"/>
      <c r="IPQ936" s="14"/>
      <c r="IPR936" s="14"/>
      <c r="IPS936" s="14"/>
      <c r="IPT936" s="14"/>
      <c r="IPU936" s="14"/>
      <c r="IPV936" s="14"/>
      <c r="IPW936" s="14"/>
      <c r="IPX936" s="14"/>
      <c r="IPY936" s="14"/>
      <c r="IPZ936" s="14"/>
      <c r="IQA936" s="14"/>
      <c r="IQB936" s="14"/>
      <c r="IQC936" s="14"/>
      <c r="IQD936" s="14"/>
      <c r="IQE936" s="14"/>
      <c r="IQF936" s="14"/>
      <c r="IQG936" s="14"/>
      <c r="IQH936" s="14"/>
      <c r="IQI936" s="14"/>
      <c r="IQJ936" s="14"/>
      <c r="IQK936" s="14"/>
      <c r="IQL936" s="14"/>
      <c r="IQM936" s="14"/>
      <c r="IQN936" s="14"/>
      <c r="IQO936" s="14"/>
      <c r="IQP936" s="14"/>
      <c r="IQQ936" s="14"/>
      <c r="IQR936" s="14"/>
      <c r="IQS936" s="14"/>
      <c r="IQT936" s="14"/>
      <c r="IQU936" s="14"/>
      <c r="IQV936" s="14"/>
      <c r="IQW936" s="14"/>
      <c r="IQX936" s="14"/>
      <c r="IQY936" s="14"/>
      <c r="IQZ936" s="14"/>
      <c r="IRA936" s="14"/>
      <c r="IRB936" s="14"/>
      <c r="IRC936" s="14"/>
      <c r="IRD936" s="14"/>
      <c r="IRE936" s="14"/>
      <c r="IRF936" s="14"/>
      <c r="IRG936" s="14"/>
      <c r="IRH936" s="14"/>
      <c r="IRI936" s="14"/>
      <c r="IRJ936" s="14"/>
      <c r="IRK936" s="14"/>
      <c r="IRL936" s="14"/>
      <c r="IRM936" s="14"/>
      <c r="IRN936" s="14"/>
      <c r="IRO936" s="14"/>
      <c r="IRP936" s="14"/>
      <c r="IRQ936" s="14"/>
      <c r="IRR936" s="14"/>
      <c r="IRS936" s="14"/>
      <c r="IRT936" s="14"/>
      <c r="IRU936" s="14"/>
      <c r="IRV936" s="14"/>
      <c r="IRW936" s="14"/>
      <c r="IRX936" s="14"/>
      <c r="IRY936" s="14"/>
      <c r="IRZ936" s="14"/>
      <c r="ISA936" s="14"/>
      <c r="ISB936" s="14"/>
      <c r="ISC936" s="14"/>
      <c r="ISD936" s="14"/>
      <c r="ISE936" s="14"/>
      <c r="ISF936" s="14"/>
      <c r="ISG936" s="14"/>
      <c r="ISH936" s="14"/>
      <c r="ISI936" s="14"/>
      <c r="ISJ936" s="14"/>
      <c r="ISK936" s="14"/>
      <c r="ISL936" s="14"/>
      <c r="ISM936" s="14"/>
      <c r="ISN936" s="14"/>
      <c r="ISO936" s="14"/>
      <c r="ISP936" s="14"/>
      <c r="ISQ936" s="14"/>
      <c r="ISR936" s="14"/>
      <c r="ISS936" s="14"/>
      <c r="IST936" s="14"/>
      <c r="ISU936" s="14"/>
      <c r="ISV936" s="14"/>
      <c r="ISW936" s="14"/>
      <c r="ISX936" s="14"/>
      <c r="ISY936" s="14"/>
      <c r="ISZ936" s="14"/>
      <c r="ITA936" s="14"/>
      <c r="ITB936" s="14"/>
      <c r="ITC936" s="14"/>
      <c r="ITD936" s="14"/>
      <c r="ITE936" s="14"/>
      <c r="ITF936" s="14"/>
      <c r="ITG936" s="14"/>
      <c r="ITH936" s="14"/>
      <c r="ITI936" s="14"/>
      <c r="ITJ936" s="14"/>
      <c r="ITK936" s="14"/>
      <c r="ITL936" s="14"/>
      <c r="ITM936" s="14"/>
      <c r="ITN936" s="14"/>
      <c r="ITO936" s="14"/>
      <c r="ITP936" s="14"/>
      <c r="ITQ936" s="14"/>
      <c r="ITR936" s="14"/>
      <c r="ITS936" s="14"/>
      <c r="ITT936" s="14"/>
      <c r="ITU936" s="14"/>
      <c r="ITV936" s="14"/>
      <c r="ITW936" s="14"/>
      <c r="ITX936" s="14"/>
      <c r="ITY936" s="14"/>
      <c r="ITZ936" s="14"/>
      <c r="IUA936" s="14"/>
      <c r="IUB936" s="14"/>
      <c r="IUC936" s="14"/>
      <c r="IUD936" s="14"/>
      <c r="IUE936" s="14"/>
      <c r="IUF936" s="14"/>
      <c r="IUG936" s="14"/>
      <c r="IUH936" s="14"/>
      <c r="IUI936" s="14"/>
      <c r="IUJ936" s="14"/>
      <c r="IUK936" s="14"/>
      <c r="IUL936" s="14"/>
      <c r="IUM936" s="14"/>
      <c r="IUN936" s="14"/>
      <c r="IUO936" s="14"/>
      <c r="IUP936" s="14"/>
      <c r="IUQ936" s="14"/>
      <c r="IUR936" s="14"/>
      <c r="IUS936" s="14"/>
      <c r="IUT936" s="14"/>
      <c r="IUU936" s="14"/>
      <c r="IUV936" s="14"/>
      <c r="IUW936" s="14"/>
      <c r="IUX936" s="14"/>
      <c r="IUY936" s="14"/>
      <c r="IUZ936" s="14"/>
      <c r="IVA936" s="14"/>
      <c r="IVB936" s="14"/>
      <c r="IVC936" s="14"/>
      <c r="IVD936" s="14"/>
      <c r="IVE936" s="14"/>
      <c r="IVF936" s="14"/>
      <c r="IVG936" s="14"/>
      <c r="IVH936" s="14"/>
      <c r="IVI936" s="14"/>
      <c r="IVJ936" s="14"/>
      <c r="IVK936" s="14"/>
      <c r="IVL936" s="14"/>
      <c r="IVM936" s="14"/>
      <c r="IVN936" s="14"/>
      <c r="IVO936" s="14"/>
      <c r="IVP936" s="14"/>
      <c r="IVQ936" s="14"/>
      <c r="IVR936" s="14"/>
      <c r="IVS936" s="14"/>
      <c r="IVT936" s="14"/>
      <c r="IVU936" s="14"/>
      <c r="IVV936" s="14"/>
      <c r="IVW936" s="14"/>
      <c r="IVX936" s="14"/>
      <c r="IVY936" s="14"/>
      <c r="IVZ936" s="14"/>
      <c r="IWA936" s="14"/>
      <c r="IWB936" s="14"/>
      <c r="IWC936" s="14"/>
      <c r="IWD936" s="14"/>
      <c r="IWE936" s="14"/>
      <c r="IWF936" s="14"/>
      <c r="IWG936" s="14"/>
      <c r="IWH936" s="14"/>
      <c r="IWI936" s="14"/>
      <c r="IWJ936" s="14"/>
      <c r="IWK936" s="14"/>
      <c r="IWL936" s="14"/>
      <c r="IWM936" s="14"/>
      <c r="IWN936" s="14"/>
      <c r="IWO936" s="14"/>
      <c r="IWP936" s="14"/>
      <c r="IWQ936" s="14"/>
      <c r="IWR936" s="14"/>
      <c r="IWS936" s="14"/>
      <c r="IWT936" s="14"/>
      <c r="IWU936" s="14"/>
      <c r="IWV936" s="14"/>
      <c r="IWW936" s="14"/>
      <c r="IWX936" s="14"/>
      <c r="IWY936" s="14"/>
      <c r="IWZ936" s="14"/>
      <c r="IXA936" s="14"/>
      <c r="IXB936" s="14"/>
      <c r="IXC936" s="14"/>
      <c r="IXD936" s="14"/>
      <c r="IXE936" s="14"/>
      <c r="IXF936" s="14"/>
      <c r="IXG936" s="14"/>
      <c r="IXH936" s="14"/>
      <c r="IXI936" s="14"/>
      <c r="IXJ936" s="14"/>
      <c r="IXK936" s="14"/>
      <c r="IXL936" s="14"/>
      <c r="IXM936" s="14"/>
      <c r="IXN936" s="14"/>
      <c r="IXO936" s="14"/>
      <c r="IXP936" s="14"/>
      <c r="IXQ936" s="14"/>
      <c r="IXR936" s="14"/>
      <c r="IXS936" s="14"/>
      <c r="IXT936" s="14"/>
      <c r="IXU936" s="14"/>
      <c r="IXV936" s="14"/>
      <c r="IXW936" s="14"/>
      <c r="IXX936" s="14"/>
      <c r="IXY936" s="14"/>
      <c r="IXZ936" s="14"/>
      <c r="IYA936" s="14"/>
      <c r="IYB936" s="14"/>
      <c r="IYC936" s="14"/>
      <c r="IYD936" s="14"/>
      <c r="IYE936" s="14"/>
      <c r="IYF936" s="14"/>
      <c r="IYG936" s="14"/>
      <c r="IYH936" s="14"/>
      <c r="IYI936" s="14"/>
      <c r="IYJ936" s="14"/>
      <c r="IYK936" s="14"/>
      <c r="IYL936" s="14"/>
      <c r="IYM936" s="14"/>
      <c r="IYN936" s="14"/>
      <c r="IYO936" s="14"/>
      <c r="IYP936" s="14"/>
      <c r="IYQ936" s="14"/>
      <c r="IYR936" s="14"/>
      <c r="IYS936" s="14"/>
      <c r="IYT936" s="14"/>
      <c r="IYU936" s="14"/>
      <c r="IYV936" s="14"/>
      <c r="IYW936" s="14"/>
      <c r="IYX936" s="14"/>
      <c r="IYY936" s="14"/>
      <c r="IYZ936" s="14"/>
      <c r="IZA936" s="14"/>
      <c r="IZB936" s="14"/>
      <c r="IZC936" s="14"/>
      <c r="IZD936" s="14"/>
      <c r="IZE936" s="14"/>
      <c r="IZF936" s="14"/>
      <c r="IZG936" s="14"/>
      <c r="IZH936" s="14"/>
      <c r="IZI936" s="14"/>
      <c r="IZJ936" s="14"/>
      <c r="IZK936" s="14"/>
      <c r="IZL936" s="14"/>
      <c r="IZM936" s="14"/>
      <c r="IZN936" s="14"/>
      <c r="IZO936" s="14"/>
      <c r="IZP936" s="14"/>
      <c r="IZQ936" s="14"/>
      <c r="IZR936" s="14"/>
      <c r="IZS936" s="14"/>
      <c r="IZT936" s="14"/>
      <c r="IZU936" s="14"/>
      <c r="IZV936" s="14"/>
      <c r="IZW936" s="14"/>
      <c r="IZX936" s="14"/>
      <c r="IZY936" s="14"/>
      <c r="IZZ936" s="14"/>
      <c r="JAA936" s="14"/>
      <c r="JAB936" s="14"/>
      <c r="JAC936" s="14"/>
      <c r="JAD936" s="14"/>
      <c r="JAE936" s="14"/>
      <c r="JAF936" s="14"/>
      <c r="JAG936" s="14"/>
      <c r="JAH936" s="14"/>
      <c r="JAI936" s="14"/>
      <c r="JAJ936" s="14"/>
      <c r="JAK936" s="14"/>
      <c r="JAL936" s="14"/>
      <c r="JAM936" s="14"/>
      <c r="JAN936" s="14"/>
      <c r="JAO936" s="14"/>
      <c r="JAP936" s="14"/>
      <c r="JAQ936" s="14"/>
      <c r="JAR936" s="14"/>
      <c r="JAS936" s="14"/>
      <c r="JAT936" s="14"/>
      <c r="JAU936" s="14"/>
      <c r="JAV936" s="14"/>
      <c r="JAW936" s="14"/>
      <c r="JAX936" s="14"/>
      <c r="JAY936" s="14"/>
      <c r="JAZ936" s="14"/>
      <c r="JBA936" s="14"/>
      <c r="JBB936" s="14"/>
      <c r="JBC936" s="14"/>
      <c r="JBD936" s="14"/>
      <c r="JBE936" s="14"/>
      <c r="JBF936" s="14"/>
      <c r="JBG936" s="14"/>
      <c r="JBH936" s="14"/>
      <c r="JBI936" s="14"/>
      <c r="JBJ936" s="14"/>
      <c r="JBK936" s="14"/>
      <c r="JBL936" s="14"/>
      <c r="JBM936" s="14"/>
      <c r="JBN936" s="14"/>
      <c r="JBO936" s="14"/>
      <c r="JBP936" s="14"/>
      <c r="JBQ936" s="14"/>
      <c r="JBR936" s="14"/>
      <c r="JBS936" s="14"/>
      <c r="JBT936" s="14"/>
      <c r="JBU936" s="14"/>
      <c r="JBV936" s="14"/>
      <c r="JBW936" s="14"/>
      <c r="JBX936" s="14"/>
      <c r="JBY936" s="14"/>
      <c r="JBZ936" s="14"/>
      <c r="JCA936" s="14"/>
      <c r="JCB936" s="14"/>
      <c r="JCC936" s="14"/>
      <c r="JCD936" s="14"/>
      <c r="JCE936" s="14"/>
      <c r="JCF936" s="14"/>
      <c r="JCG936" s="14"/>
      <c r="JCH936" s="14"/>
      <c r="JCI936" s="14"/>
      <c r="JCJ936" s="14"/>
      <c r="JCK936" s="14"/>
      <c r="JCL936" s="14"/>
      <c r="JCM936" s="14"/>
      <c r="JCN936" s="14"/>
      <c r="JCO936" s="14"/>
      <c r="JCP936" s="14"/>
      <c r="JCQ936" s="14"/>
      <c r="JCR936" s="14"/>
      <c r="JCS936" s="14"/>
      <c r="JCT936" s="14"/>
      <c r="JCU936" s="14"/>
      <c r="JCV936" s="14"/>
      <c r="JCW936" s="14"/>
      <c r="JCX936" s="14"/>
      <c r="JCY936" s="14"/>
      <c r="JCZ936" s="14"/>
      <c r="JDA936" s="14"/>
      <c r="JDB936" s="14"/>
      <c r="JDC936" s="14"/>
      <c r="JDD936" s="14"/>
      <c r="JDE936" s="14"/>
      <c r="JDF936" s="14"/>
      <c r="JDG936" s="14"/>
      <c r="JDH936" s="14"/>
      <c r="JDI936" s="14"/>
      <c r="JDJ936" s="14"/>
      <c r="JDK936" s="14"/>
      <c r="JDL936" s="14"/>
      <c r="JDM936" s="14"/>
      <c r="JDN936" s="14"/>
      <c r="JDO936" s="14"/>
      <c r="JDP936" s="14"/>
      <c r="JDQ936" s="14"/>
      <c r="JDR936" s="14"/>
      <c r="JDS936" s="14"/>
      <c r="JDT936" s="14"/>
      <c r="JDU936" s="14"/>
      <c r="JDV936" s="14"/>
      <c r="JDW936" s="14"/>
      <c r="JDX936" s="14"/>
      <c r="JDY936" s="14"/>
      <c r="JDZ936" s="14"/>
      <c r="JEA936" s="14"/>
      <c r="JEB936" s="14"/>
      <c r="JEC936" s="14"/>
      <c r="JED936" s="14"/>
      <c r="JEE936" s="14"/>
      <c r="JEF936" s="14"/>
      <c r="JEG936" s="14"/>
      <c r="JEH936" s="14"/>
      <c r="JEI936" s="14"/>
      <c r="JEJ936" s="14"/>
      <c r="JEK936" s="14"/>
      <c r="JEL936" s="14"/>
      <c r="JEM936" s="14"/>
      <c r="JEN936" s="14"/>
      <c r="JEO936" s="14"/>
      <c r="JEP936" s="14"/>
      <c r="JEQ936" s="14"/>
      <c r="JER936" s="14"/>
      <c r="JES936" s="14"/>
      <c r="JET936" s="14"/>
      <c r="JEU936" s="14"/>
      <c r="JEV936" s="14"/>
      <c r="JEW936" s="14"/>
      <c r="JEX936" s="14"/>
      <c r="JEY936" s="14"/>
      <c r="JEZ936" s="14"/>
      <c r="JFA936" s="14"/>
      <c r="JFB936" s="14"/>
      <c r="JFC936" s="14"/>
      <c r="JFD936" s="14"/>
      <c r="JFE936" s="14"/>
      <c r="JFF936" s="14"/>
      <c r="JFG936" s="14"/>
      <c r="JFH936" s="14"/>
      <c r="JFI936" s="14"/>
      <c r="JFJ936" s="14"/>
      <c r="JFK936" s="14"/>
      <c r="JFL936" s="14"/>
      <c r="JFM936" s="14"/>
      <c r="JFN936" s="14"/>
      <c r="JFO936" s="14"/>
      <c r="JFP936" s="14"/>
      <c r="JFQ936" s="14"/>
      <c r="JFR936" s="14"/>
      <c r="JFS936" s="14"/>
      <c r="JFT936" s="14"/>
      <c r="JFU936" s="14"/>
      <c r="JFV936" s="14"/>
      <c r="JFW936" s="14"/>
      <c r="JFX936" s="14"/>
      <c r="JFY936" s="14"/>
      <c r="JFZ936" s="14"/>
      <c r="JGA936" s="14"/>
      <c r="JGB936" s="14"/>
      <c r="JGC936" s="14"/>
      <c r="JGD936" s="14"/>
      <c r="JGE936" s="14"/>
      <c r="JGF936" s="14"/>
      <c r="JGG936" s="14"/>
      <c r="JGH936" s="14"/>
      <c r="JGI936" s="14"/>
      <c r="JGJ936" s="14"/>
      <c r="JGK936" s="14"/>
      <c r="JGL936" s="14"/>
      <c r="JGM936" s="14"/>
      <c r="JGN936" s="14"/>
      <c r="JGO936" s="14"/>
      <c r="JGP936" s="14"/>
      <c r="JGQ936" s="14"/>
      <c r="JGR936" s="14"/>
      <c r="JGS936" s="14"/>
      <c r="JGT936" s="14"/>
      <c r="JGU936" s="14"/>
      <c r="JGV936" s="14"/>
      <c r="JGW936" s="14"/>
      <c r="JGX936" s="14"/>
      <c r="JGY936" s="14"/>
      <c r="JGZ936" s="14"/>
      <c r="JHA936" s="14"/>
      <c r="JHB936" s="14"/>
      <c r="JHC936" s="14"/>
      <c r="JHD936" s="14"/>
      <c r="JHE936" s="14"/>
      <c r="JHF936" s="14"/>
      <c r="JHG936" s="14"/>
      <c r="JHH936" s="14"/>
      <c r="JHI936" s="14"/>
      <c r="JHJ936" s="14"/>
      <c r="JHK936" s="14"/>
      <c r="JHL936" s="14"/>
      <c r="JHM936" s="14"/>
      <c r="JHN936" s="14"/>
      <c r="JHO936" s="14"/>
      <c r="JHP936" s="14"/>
      <c r="JHQ936" s="14"/>
      <c r="JHR936" s="14"/>
      <c r="JHS936" s="14"/>
      <c r="JHT936" s="14"/>
      <c r="JHU936" s="14"/>
      <c r="JHV936" s="14"/>
      <c r="JHW936" s="14"/>
      <c r="JHX936" s="14"/>
      <c r="JHY936" s="14"/>
      <c r="JHZ936" s="14"/>
      <c r="JIA936" s="14"/>
      <c r="JIB936" s="14"/>
      <c r="JIC936" s="14"/>
      <c r="JID936" s="14"/>
      <c r="JIE936" s="14"/>
      <c r="JIF936" s="14"/>
      <c r="JIG936" s="14"/>
      <c r="JIH936" s="14"/>
      <c r="JII936" s="14"/>
      <c r="JIJ936" s="14"/>
      <c r="JIK936" s="14"/>
      <c r="JIL936" s="14"/>
      <c r="JIM936" s="14"/>
      <c r="JIN936" s="14"/>
      <c r="JIO936" s="14"/>
      <c r="JIP936" s="14"/>
      <c r="JIQ936" s="14"/>
      <c r="JIR936" s="14"/>
      <c r="JIS936" s="14"/>
      <c r="JIT936" s="14"/>
      <c r="JIU936" s="14"/>
      <c r="JIV936" s="14"/>
      <c r="JIW936" s="14"/>
      <c r="JIX936" s="14"/>
      <c r="JIY936" s="14"/>
      <c r="JIZ936" s="14"/>
      <c r="JJA936" s="14"/>
      <c r="JJB936" s="14"/>
      <c r="JJC936" s="14"/>
      <c r="JJD936" s="14"/>
      <c r="JJE936" s="14"/>
      <c r="JJF936" s="14"/>
      <c r="JJG936" s="14"/>
      <c r="JJH936" s="14"/>
      <c r="JJI936" s="14"/>
      <c r="JJJ936" s="14"/>
      <c r="JJK936" s="14"/>
      <c r="JJL936" s="14"/>
      <c r="JJM936" s="14"/>
      <c r="JJN936" s="14"/>
      <c r="JJO936" s="14"/>
      <c r="JJP936" s="14"/>
      <c r="JJQ936" s="14"/>
      <c r="JJR936" s="14"/>
      <c r="JJS936" s="14"/>
      <c r="JJT936" s="14"/>
      <c r="JJU936" s="14"/>
      <c r="JJV936" s="14"/>
      <c r="JJW936" s="14"/>
      <c r="JJX936" s="14"/>
      <c r="JJY936" s="14"/>
      <c r="JJZ936" s="14"/>
      <c r="JKA936" s="14"/>
      <c r="JKB936" s="14"/>
      <c r="JKC936" s="14"/>
      <c r="JKD936" s="14"/>
      <c r="JKE936" s="14"/>
      <c r="JKF936" s="14"/>
      <c r="JKG936" s="14"/>
      <c r="JKH936" s="14"/>
      <c r="JKI936" s="14"/>
      <c r="JKJ936" s="14"/>
      <c r="JKK936" s="14"/>
      <c r="JKL936" s="14"/>
      <c r="JKM936" s="14"/>
      <c r="JKN936" s="14"/>
      <c r="JKO936" s="14"/>
      <c r="JKP936" s="14"/>
      <c r="JKQ936" s="14"/>
      <c r="JKR936" s="14"/>
      <c r="JKS936" s="14"/>
      <c r="JKT936" s="14"/>
      <c r="JKU936" s="14"/>
      <c r="JKV936" s="14"/>
      <c r="JKW936" s="14"/>
      <c r="JKX936" s="14"/>
      <c r="JKY936" s="14"/>
      <c r="JKZ936" s="14"/>
      <c r="JLA936" s="14"/>
      <c r="JLB936" s="14"/>
      <c r="JLC936" s="14"/>
      <c r="JLD936" s="14"/>
      <c r="JLE936" s="14"/>
      <c r="JLF936" s="14"/>
      <c r="JLG936" s="14"/>
      <c r="JLH936" s="14"/>
      <c r="JLI936" s="14"/>
      <c r="JLJ936" s="14"/>
      <c r="JLK936" s="14"/>
      <c r="JLL936" s="14"/>
      <c r="JLM936" s="14"/>
      <c r="JLN936" s="14"/>
      <c r="JLO936" s="14"/>
      <c r="JLP936" s="14"/>
      <c r="JLQ936" s="14"/>
      <c r="JLR936" s="14"/>
      <c r="JLS936" s="14"/>
      <c r="JLT936" s="14"/>
      <c r="JLU936" s="14"/>
      <c r="JLV936" s="14"/>
      <c r="JLW936" s="14"/>
      <c r="JLX936" s="14"/>
      <c r="JLY936" s="14"/>
      <c r="JLZ936" s="14"/>
      <c r="JMA936" s="14"/>
      <c r="JMB936" s="14"/>
      <c r="JMC936" s="14"/>
      <c r="JMD936" s="14"/>
      <c r="JME936" s="14"/>
      <c r="JMF936" s="14"/>
      <c r="JMG936" s="14"/>
      <c r="JMH936" s="14"/>
      <c r="JMI936" s="14"/>
      <c r="JMJ936" s="14"/>
      <c r="JMK936" s="14"/>
      <c r="JML936" s="14"/>
      <c r="JMM936" s="14"/>
      <c r="JMN936" s="14"/>
      <c r="JMO936" s="14"/>
      <c r="JMP936" s="14"/>
      <c r="JMQ936" s="14"/>
      <c r="JMR936" s="14"/>
      <c r="JMS936" s="14"/>
      <c r="JMT936" s="14"/>
      <c r="JMU936" s="14"/>
      <c r="JMV936" s="14"/>
      <c r="JMW936" s="14"/>
      <c r="JMX936" s="14"/>
      <c r="JMY936" s="14"/>
      <c r="JMZ936" s="14"/>
      <c r="JNA936" s="14"/>
      <c r="JNB936" s="14"/>
      <c r="JNC936" s="14"/>
      <c r="JND936" s="14"/>
      <c r="JNE936" s="14"/>
      <c r="JNF936" s="14"/>
      <c r="JNG936" s="14"/>
      <c r="JNH936" s="14"/>
      <c r="JNI936" s="14"/>
      <c r="JNJ936" s="14"/>
      <c r="JNK936" s="14"/>
      <c r="JNL936" s="14"/>
      <c r="JNM936" s="14"/>
      <c r="JNN936" s="14"/>
      <c r="JNO936" s="14"/>
      <c r="JNP936" s="14"/>
      <c r="JNQ936" s="14"/>
      <c r="JNR936" s="14"/>
      <c r="JNS936" s="14"/>
      <c r="JNT936" s="14"/>
      <c r="JNU936" s="14"/>
      <c r="JNV936" s="14"/>
      <c r="JNW936" s="14"/>
      <c r="JNX936" s="14"/>
      <c r="JNY936" s="14"/>
      <c r="JNZ936" s="14"/>
      <c r="JOA936" s="14"/>
      <c r="JOB936" s="14"/>
      <c r="JOC936" s="14"/>
      <c r="JOD936" s="14"/>
      <c r="JOE936" s="14"/>
      <c r="JOF936" s="14"/>
      <c r="JOG936" s="14"/>
      <c r="JOH936" s="14"/>
      <c r="JOI936" s="14"/>
      <c r="JOJ936" s="14"/>
      <c r="JOK936" s="14"/>
      <c r="JOL936" s="14"/>
      <c r="JOM936" s="14"/>
      <c r="JON936" s="14"/>
      <c r="JOO936" s="14"/>
      <c r="JOP936" s="14"/>
      <c r="JOQ936" s="14"/>
      <c r="JOR936" s="14"/>
      <c r="JOS936" s="14"/>
      <c r="JOT936" s="14"/>
      <c r="JOU936" s="14"/>
      <c r="JOV936" s="14"/>
      <c r="JOW936" s="14"/>
      <c r="JOX936" s="14"/>
      <c r="JOY936" s="14"/>
      <c r="JOZ936" s="14"/>
      <c r="JPA936" s="14"/>
      <c r="JPB936" s="14"/>
      <c r="JPC936" s="14"/>
      <c r="JPD936" s="14"/>
      <c r="JPE936" s="14"/>
      <c r="JPF936" s="14"/>
      <c r="JPG936" s="14"/>
      <c r="JPH936" s="14"/>
      <c r="JPI936" s="14"/>
      <c r="JPJ936" s="14"/>
      <c r="JPK936" s="14"/>
      <c r="JPL936" s="14"/>
      <c r="JPM936" s="14"/>
      <c r="JPN936" s="14"/>
      <c r="JPO936" s="14"/>
      <c r="JPP936" s="14"/>
      <c r="JPQ936" s="14"/>
      <c r="JPR936" s="14"/>
      <c r="JPS936" s="14"/>
      <c r="JPT936" s="14"/>
      <c r="JPU936" s="14"/>
      <c r="JPV936" s="14"/>
      <c r="JPW936" s="14"/>
      <c r="JPX936" s="14"/>
      <c r="JPY936" s="14"/>
      <c r="JPZ936" s="14"/>
      <c r="JQA936" s="14"/>
      <c r="JQB936" s="14"/>
      <c r="JQC936" s="14"/>
      <c r="JQD936" s="14"/>
      <c r="JQE936" s="14"/>
      <c r="JQF936" s="14"/>
      <c r="JQG936" s="14"/>
      <c r="JQH936" s="14"/>
      <c r="JQI936" s="14"/>
      <c r="JQJ936" s="14"/>
      <c r="JQK936" s="14"/>
      <c r="JQL936" s="14"/>
      <c r="JQM936" s="14"/>
      <c r="JQN936" s="14"/>
      <c r="JQO936" s="14"/>
      <c r="JQP936" s="14"/>
      <c r="JQQ936" s="14"/>
      <c r="JQR936" s="14"/>
      <c r="JQS936" s="14"/>
      <c r="JQT936" s="14"/>
      <c r="JQU936" s="14"/>
      <c r="JQV936" s="14"/>
      <c r="JQW936" s="14"/>
      <c r="JQX936" s="14"/>
      <c r="JQY936" s="14"/>
      <c r="JQZ936" s="14"/>
      <c r="JRA936" s="14"/>
      <c r="JRB936" s="14"/>
      <c r="JRC936" s="14"/>
      <c r="JRD936" s="14"/>
      <c r="JRE936" s="14"/>
      <c r="JRF936" s="14"/>
      <c r="JRG936" s="14"/>
      <c r="JRH936" s="14"/>
      <c r="JRI936" s="14"/>
      <c r="JRJ936" s="14"/>
      <c r="JRK936" s="14"/>
      <c r="JRL936" s="14"/>
      <c r="JRM936" s="14"/>
      <c r="JRN936" s="14"/>
      <c r="JRO936" s="14"/>
      <c r="JRP936" s="14"/>
      <c r="JRQ936" s="14"/>
      <c r="JRR936" s="14"/>
      <c r="JRS936" s="14"/>
      <c r="JRT936" s="14"/>
      <c r="JRU936" s="14"/>
      <c r="JRV936" s="14"/>
      <c r="JRW936" s="14"/>
      <c r="JRX936" s="14"/>
      <c r="JRY936" s="14"/>
      <c r="JRZ936" s="14"/>
      <c r="JSA936" s="14"/>
      <c r="JSB936" s="14"/>
      <c r="JSC936" s="14"/>
      <c r="JSD936" s="14"/>
      <c r="JSE936" s="14"/>
      <c r="JSF936" s="14"/>
      <c r="JSG936" s="14"/>
      <c r="JSH936" s="14"/>
      <c r="JSI936" s="14"/>
      <c r="JSJ936" s="14"/>
      <c r="JSK936" s="14"/>
      <c r="JSL936" s="14"/>
      <c r="JSM936" s="14"/>
      <c r="JSN936" s="14"/>
      <c r="JSO936" s="14"/>
      <c r="JSP936" s="14"/>
      <c r="JSQ936" s="14"/>
      <c r="JSR936" s="14"/>
      <c r="JSS936" s="14"/>
      <c r="JST936" s="14"/>
      <c r="JSU936" s="14"/>
      <c r="JSV936" s="14"/>
      <c r="JSW936" s="14"/>
      <c r="JSX936" s="14"/>
      <c r="JSY936" s="14"/>
      <c r="JSZ936" s="14"/>
      <c r="JTA936" s="14"/>
      <c r="JTB936" s="14"/>
      <c r="JTC936" s="14"/>
      <c r="JTD936" s="14"/>
      <c r="JTE936" s="14"/>
      <c r="JTF936" s="14"/>
      <c r="JTG936" s="14"/>
      <c r="JTH936" s="14"/>
      <c r="JTI936" s="14"/>
      <c r="JTJ936" s="14"/>
      <c r="JTK936" s="14"/>
      <c r="JTL936" s="14"/>
      <c r="JTM936" s="14"/>
      <c r="JTN936" s="14"/>
      <c r="JTO936" s="14"/>
      <c r="JTP936" s="14"/>
      <c r="JTQ936" s="14"/>
      <c r="JTR936" s="14"/>
      <c r="JTS936" s="14"/>
      <c r="JTT936" s="14"/>
      <c r="JTU936" s="14"/>
      <c r="JTV936" s="14"/>
      <c r="JTW936" s="14"/>
      <c r="JTX936" s="14"/>
      <c r="JTY936" s="14"/>
      <c r="JTZ936" s="14"/>
      <c r="JUA936" s="14"/>
      <c r="JUB936" s="14"/>
      <c r="JUC936" s="14"/>
      <c r="JUD936" s="14"/>
      <c r="JUE936" s="14"/>
      <c r="JUF936" s="14"/>
      <c r="JUG936" s="14"/>
      <c r="JUH936" s="14"/>
      <c r="JUI936" s="14"/>
      <c r="JUJ936" s="14"/>
      <c r="JUK936" s="14"/>
      <c r="JUL936" s="14"/>
      <c r="JUM936" s="14"/>
      <c r="JUN936" s="14"/>
      <c r="JUO936" s="14"/>
      <c r="JUP936" s="14"/>
      <c r="JUQ936" s="14"/>
      <c r="JUR936" s="14"/>
      <c r="JUS936" s="14"/>
      <c r="JUT936" s="14"/>
      <c r="JUU936" s="14"/>
      <c r="JUV936" s="14"/>
      <c r="JUW936" s="14"/>
      <c r="JUX936" s="14"/>
      <c r="JUY936" s="14"/>
      <c r="JUZ936" s="14"/>
      <c r="JVA936" s="14"/>
      <c r="JVB936" s="14"/>
      <c r="JVC936" s="14"/>
      <c r="JVD936" s="14"/>
      <c r="JVE936" s="14"/>
      <c r="JVF936" s="14"/>
      <c r="JVG936" s="14"/>
      <c r="JVH936" s="14"/>
      <c r="JVI936" s="14"/>
      <c r="JVJ936" s="14"/>
      <c r="JVK936" s="14"/>
      <c r="JVL936" s="14"/>
      <c r="JVM936" s="14"/>
      <c r="JVN936" s="14"/>
      <c r="JVO936" s="14"/>
      <c r="JVP936" s="14"/>
      <c r="JVQ936" s="14"/>
      <c r="JVR936" s="14"/>
      <c r="JVS936" s="14"/>
      <c r="JVT936" s="14"/>
      <c r="JVU936" s="14"/>
      <c r="JVV936" s="14"/>
      <c r="JVW936" s="14"/>
      <c r="JVX936" s="14"/>
      <c r="JVY936" s="14"/>
      <c r="JVZ936" s="14"/>
      <c r="JWA936" s="14"/>
      <c r="JWB936" s="14"/>
      <c r="JWC936" s="14"/>
      <c r="JWD936" s="14"/>
      <c r="JWE936" s="14"/>
      <c r="JWF936" s="14"/>
      <c r="JWG936" s="14"/>
      <c r="JWH936" s="14"/>
      <c r="JWI936" s="14"/>
      <c r="JWJ936" s="14"/>
      <c r="JWK936" s="14"/>
      <c r="JWL936" s="14"/>
      <c r="JWM936" s="14"/>
      <c r="JWN936" s="14"/>
      <c r="JWO936" s="14"/>
      <c r="JWP936" s="14"/>
      <c r="JWQ936" s="14"/>
      <c r="JWR936" s="14"/>
      <c r="JWS936" s="14"/>
      <c r="JWT936" s="14"/>
      <c r="JWU936" s="14"/>
      <c r="JWV936" s="14"/>
      <c r="JWW936" s="14"/>
      <c r="JWX936" s="14"/>
      <c r="JWY936" s="14"/>
      <c r="JWZ936" s="14"/>
      <c r="JXA936" s="14"/>
      <c r="JXB936" s="14"/>
      <c r="JXC936" s="14"/>
      <c r="JXD936" s="14"/>
      <c r="JXE936" s="14"/>
      <c r="JXF936" s="14"/>
      <c r="JXG936" s="14"/>
      <c r="JXH936" s="14"/>
      <c r="JXI936" s="14"/>
      <c r="JXJ936" s="14"/>
      <c r="JXK936" s="14"/>
      <c r="JXL936" s="14"/>
      <c r="JXM936" s="14"/>
      <c r="JXN936" s="14"/>
      <c r="JXO936" s="14"/>
      <c r="JXP936" s="14"/>
      <c r="JXQ936" s="14"/>
      <c r="JXR936" s="14"/>
      <c r="JXS936" s="14"/>
      <c r="JXT936" s="14"/>
      <c r="JXU936" s="14"/>
      <c r="JXV936" s="14"/>
      <c r="JXW936" s="14"/>
      <c r="JXX936" s="14"/>
      <c r="JXY936" s="14"/>
      <c r="JXZ936" s="14"/>
      <c r="JYA936" s="14"/>
      <c r="JYB936" s="14"/>
      <c r="JYC936" s="14"/>
      <c r="JYD936" s="14"/>
      <c r="JYE936" s="14"/>
      <c r="JYF936" s="14"/>
      <c r="JYG936" s="14"/>
      <c r="JYH936" s="14"/>
      <c r="JYI936" s="14"/>
      <c r="JYJ936" s="14"/>
      <c r="JYK936" s="14"/>
      <c r="JYL936" s="14"/>
      <c r="JYM936" s="14"/>
      <c r="JYN936" s="14"/>
      <c r="JYO936" s="14"/>
      <c r="JYP936" s="14"/>
      <c r="JYQ936" s="14"/>
      <c r="JYR936" s="14"/>
      <c r="JYS936" s="14"/>
      <c r="JYT936" s="14"/>
      <c r="JYU936" s="14"/>
      <c r="JYV936" s="14"/>
      <c r="JYW936" s="14"/>
      <c r="JYX936" s="14"/>
      <c r="JYY936" s="14"/>
      <c r="JYZ936" s="14"/>
      <c r="JZA936" s="14"/>
      <c r="JZB936" s="14"/>
      <c r="JZC936" s="14"/>
      <c r="JZD936" s="14"/>
      <c r="JZE936" s="14"/>
      <c r="JZF936" s="14"/>
      <c r="JZG936" s="14"/>
      <c r="JZH936" s="14"/>
      <c r="JZI936" s="14"/>
      <c r="JZJ936" s="14"/>
      <c r="JZK936" s="14"/>
      <c r="JZL936" s="14"/>
      <c r="JZM936" s="14"/>
      <c r="JZN936" s="14"/>
      <c r="JZO936" s="14"/>
      <c r="JZP936" s="14"/>
      <c r="JZQ936" s="14"/>
      <c r="JZR936" s="14"/>
      <c r="JZS936" s="14"/>
      <c r="JZT936" s="14"/>
      <c r="JZU936" s="14"/>
      <c r="JZV936" s="14"/>
      <c r="JZW936" s="14"/>
      <c r="JZX936" s="14"/>
      <c r="JZY936" s="14"/>
      <c r="JZZ936" s="14"/>
      <c r="KAA936" s="14"/>
      <c r="KAB936" s="14"/>
      <c r="KAC936" s="14"/>
      <c r="KAD936" s="14"/>
      <c r="KAE936" s="14"/>
      <c r="KAF936" s="14"/>
      <c r="KAG936" s="14"/>
      <c r="KAH936" s="14"/>
      <c r="KAI936" s="14"/>
      <c r="KAJ936" s="14"/>
      <c r="KAK936" s="14"/>
      <c r="KAL936" s="14"/>
      <c r="KAM936" s="14"/>
      <c r="KAN936" s="14"/>
      <c r="KAO936" s="14"/>
      <c r="KAP936" s="14"/>
      <c r="KAQ936" s="14"/>
      <c r="KAR936" s="14"/>
      <c r="KAS936" s="14"/>
      <c r="KAT936" s="14"/>
      <c r="KAU936" s="14"/>
      <c r="KAV936" s="14"/>
      <c r="KAW936" s="14"/>
      <c r="KAX936" s="14"/>
      <c r="KAY936" s="14"/>
      <c r="KAZ936" s="14"/>
      <c r="KBA936" s="14"/>
      <c r="KBB936" s="14"/>
      <c r="KBC936" s="14"/>
      <c r="KBD936" s="14"/>
      <c r="KBE936" s="14"/>
      <c r="KBF936" s="14"/>
      <c r="KBG936" s="14"/>
      <c r="KBH936" s="14"/>
      <c r="KBI936" s="14"/>
      <c r="KBJ936" s="14"/>
      <c r="KBK936" s="14"/>
      <c r="KBL936" s="14"/>
      <c r="KBM936" s="14"/>
      <c r="KBN936" s="14"/>
      <c r="KBO936" s="14"/>
      <c r="KBP936" s="14"/>
      <c r="KBQ936" s="14"/>
      <c r="KBR936" s="14"/>
      <c r="KBS936" s="14"/>
      <c r="KBT936" s="14"/>
      <c r="KBU936" s="14"/>
      <c r="KBV936" s="14"/>
      <c r="KBW936" s="14"/>
      <c r="KBX936" s="14"/>
      <c r="KBY936" s="14"/>
      <c r="KBZ936" s="14"/>
      <c r="KCA936" s="14"/>
      <c r="KCB936" s="14"/>
      <c r="KCC936" s="14"/>
      <c r="KCD936" s="14"/>
      <c r="KCE936" s="14"/>
      <c r="KCF936" s="14"/>
      <c r="KCG936" s="14"/>
      <c r="KCH936" s="14"/>
      <c r="KCI936" s="14"/>
      <c r="KCJ936" s="14"/>
      <c r="KCK936" s="14"/>
      <c r="KCL936" s="14"/>
      <c r="KCM936" s="14"/>
      <c r="KCN936" s="14"/>
      <c r="KCO936" s="14"/>
      <c r="KCP936" s="14"/>
      <c r="KCQ936" s="14"/>
      <c r="KCR936" s="14"/>
      <c r="KCS936" s="14"/>
      <c r="KCT936" s="14"/>
      <c r="KCU936" s="14"/>
      <c r="KCV936" s="14"/>
      <c r="KCW936" s="14"/>
      <c r="KCX936" s="14"/>
      <c r="KCY936" s="14"/>
      <c r="KCZ936" s="14"/>
      <c r="KDA936" s="14"/>
      <c r="KDB936" s="14"/>
      <c r="KDC936" s="14"/>
      <c r="KDD936" s="14"/>
      <c r="KDE936" s="14"/>
      <c r="KDF936" s="14"/>
      <c r="KDG936" s="14"/>
      <c r="KDH936" s="14"/>
      <c r="KDI936" s="14"/>
      <c r="KDJ936" s="14"/>
      <c r="KDK936" s="14"/>
      <c r="KDL936" s="14"/>
      <c r="KDM936" s="14"/>
      <c r="KDN936" s="14"/>
      <c r="KDO936" s="14"/>
      <c r="KDP936" s="14"/>
      <c r="KDQ936" s="14"/>
      <c r="KDR936" s="14"/>
      <c r="KDS936" s="14"/>
      <c r="KDT936" s="14"/>
      <c r="KDU936" s="14"/>
      <c r="KDV936" s="14"/>
      <c r="KDW936" s="14"/>
      <c r="KDX936" s="14"/>
      <c r="KDY936" s="14"/>
      <c r="KDZ936" s="14"/>
      <c r="KEA936" s="14"/>
      <c r="KEB936" s="14"/>
      <c r="KEC936" s="14"/>
      <c r="KED936" s="14"/>
      <c r="KEE936" s="14"/>
      <c r="KEF936" s="14"/>
      <c r="KEG936" s="14"/>
      <c r="KEH936" s="14"/>
      <c r="KEI936" s="14"/>
      <c r="KEJ936" s="14"/>
      <c r="KEK936" s="14"/>
      <c r="KEL936" s="14"/>
      <c r="KEM936" s="14"/>
      <c r="KEN936" s="14"/>
      <c r="KEO936" s="14"/>
      <c r="KEP936" s="14"/>
      <c r="KEQ936" s="14"/>
      <c r="KER936" s="14"/>
      <c r="KES936" s="14"/>
      <c r="KET936" s="14"/>
      <c r="KEU936" s="14"/>
      <c r="KEV936" s="14"/>
      <c r="KEW936" s="14"/>
      <c r="KEX936" s="14"/>
      <c r="KEY936" s="14"/>
      <c r="KEZ936" s="14"/>
      <c r="KFA936" s="14"/>
      <c r="KFB936" s="14"/>
      <c r="KFC936" s="14"/>
      <c r="KFD936" s="14"/>
      <c r="KFE936" s="14"/>
      <c r="KFF936" s="14"/>
      <c r="KFG936" s="14"/>
      <c r="KFH936" s="14"/>
      <c r="KFI936" s="14"/>
      <c r="KFJ936" s="14"/>
      <c r="KFK936" s="14"/>
      <c r="KFL936" s="14"/>
      <c r="KFM936" s="14"/>
      <c r="KFN936" s="14"/>
      <c r="KFO936" s="14"/>
      <c r="KFP936" s="14"/>
      <c r="KFQ936" s="14"/>
      <c r="KFR936" s="14"/>
      <c r="KFS936" s="14"/>
      <c r="KFT936" s="14"/>
      <c r="KFU936" s="14"/>
      <c r="KFV936" s="14"/>
      <c r="KFW936" s="14"/>
      <c r="KFX936" s="14"/>
      <c r="KFY936" s="14"/>
      <c r="KFZ936" s="14"/>
      <c r="KGA936" s="14"/>
      <c r="KGB936" s="14"/>
      <c r="KGC936" s="14"/>
      <c r="KGD936" s="14"/>
      <c r="KGE936" s="14"/>
      <c r="KGF936" s="14"/>
      <c r="KGG936" s="14"/>
      <c r="KGH936" s="14"/>
      <c r="KGI936" s="14"/>
      <c r="KGJ936" s="14"/>
      <c r="KGK936" s="14"/>
      <c r="KGL936" s="14"/>
      <c r="KGM936" s="14"/>
      <c r="KGN936" s="14"/>
      <c r="KGO936" s="14"/>
      <c r="KGP936" s="14"/>
      <c r="KGQ936" s="14"/>
      <c r="KGR936" s="14"/>
      <c r="KGS936" s="14"/>
      <c r="KGT936" s="14"/>
      <c r="KGU936" s="14"/>
      <c r="KGV936" s="14"/>
      <c r="KGW936" s="14"/>
      <c r="KGX936" s="14"/>
      <c r="KGY936" s="14"/>
      <c r="KGZ936" s="14"/>
      <c r="KHA936" s="14"/>
      <c r="KHB936" s="14"/>
      <c r="KHC936" s="14"/>
      <c r="KHD936" s="14"/>
      <c r="KHE936" s="14"/>
      <c r="KHF936" s="14"/>
      <c r="KHG936" s="14"/>
      <c r="KHH936" s="14"/>
      <c r="KHI936" s="14"/>
      <c r="KHJ936" s="14"/>
      <c r="KHK936" s="14"/>
      <c r="KHL936" s="14"/>
      <c r="KHM936" s="14"/>
      <c r="KHN936" s="14"/>
      <c r="KHO936" s="14"/>
      <c r="KHP936" s="14"/>
      <c r="KHQ936" s="14"/>
      <c r="KHR936" s="14"/>
      <c r="KHS936" s="14"/>
      <c r="KHT936" s="14"/>
      <c r="KHU936" s="14"/>
      <c r="KHV936" s="14"/>
      <c r="KHW936" s="14"/>
      <c r="KHX936" s="14"/>
      <c r="KHY936" s="14"/>
      <c r="KHZ936" s="14"/>
      <c r="KIA936" s="14"/>
      <c r="KIB936" s="14"/>
      <c r="KIC936" s="14"/>
      <c r="KID936" s="14"/>
      <c r="KIE936" s="14"/>
      <c r="KIF936" s="14"/>
      <c r="KIG936" s="14"/>
      <c r="KIH936" s="14"/>
      <c r="KII936" s="14"/>
      <c r="KIJ936" s="14"/>
      <c r="KIK936" s="14"/>
      <c r="KIL936" s="14"/>
      <c r="KIM936" s="14"/>
      <c r="KIN936" s="14"/>
      <c r="KIO936" s="14"/>
      <c r="KIP936" s="14"/>
      <c r="KIQ936" s="14"/>
      <c r="KIR936" s="14"/>
      <c r="KIS936" s="14"/>
      <c r="KIT936" s="14"/>
      <c r="KIU936" s="14"/>
      <c r="KIV936" s="14"/>
      <c r="KIW936" s="14"/>
      <c r="KIX936" s="14"/>
      <c r="KIY936" s="14"/>
      <c r="KIZ936" s="14"/>
      <c r="KJA936" s="14"/>
      <c r="KJB936" s="14"/>
      <c r="KJC936" s="14"/>
      <c r="KJD936" s="14"/>
      <c r="KJE936" s="14"/>
      <c r="KJF936" s="14"/>
      <c r="KJG936" s="14"/>
      <c r="KJH936" s="14"/>
      <c r="KJI936" s="14"/>
      <c r="KJJ936" s="14"/>
      <c r="KJK936" s="14"/>
      <c r="KJL936" s="14"/>
      <c r="KJM936" s="14"/>
      <c r="KJN936" s="14"/>
      <c r="KJO936" s="14"/>
      <c r="KJP936" s="14"/>
      <c r="KJQ936" s="14"/>
      <c r="KJR936" s="14"/>
      <c r="KJS936" s="14"/>
      <c r="KJT936" s="14"/>
      <c r="KJU936" s="14"/>
      <c r="KJV936" s="14"/>
      <c r="KJW936" s="14"/>
      <c r="KJX936" s="14"/>
      <c r="KJY936" s="14"/>
      <c r="KJZ936" s="14"/>
      <c r="KKA936" s="14"/>
      <c r="KKB936" s="14"/>
      <c r="KKC936" s="14"/>
      <c r="KKD936" s="14"/>
      <c r="KKE936" s="14"/>
      <c r="KKF936" s="14"/>
      <c r="KKG936" s="14"/>
      <c r="KKH936" s="14"/>
      <c r="KKI936" s="14"/>
      <c r="KKJ936" s="14"/>
      <c r="KKK936" s="14"/>
      <c r="KKL936" s="14"/>
      <c r="KKM936" s="14"/>
      <c r="KKN936" s="14"/>
      <c r="KKO936" s="14"/>
      <c r="KKP936" s="14"/>
      <c r="KKQ936" s="14"/>
      <c r="KKR936" s="14"/>
      <c r="KKS936" s="14"/>
      <c r="KKT936" s="14"/>
      <c r="KKU936" s="14"/>
      <c r="KKV936" s="14"/>
      <c r="KKW936" s="14"/>
      <c r="KKX936" s="14"/>
      <c r="KKY936" s="14"/>
      <c r="KKZ936" s="14"/>
      <c r="KLA936" s="14"/>
      <c r="KLB936" s="14"/>
      <c r="KLC936" s="14"/>
      <c r="KLD936" s="14"/>
      <c r="KLE936" s="14"/>
      <c r="KLF936" s="14"/>
      <c r="KLG936" s="14"/>
      <c r="KLH936" s="14"/>
      <c r="KLI936" s="14"/>
      <c r="KLJ936" s="14"/>
      <c r="KLK936" s="14"/>
      <c r="KLL936" s="14"/>
      <c r="KLM936" s="14"/>
      <c r="KLN936" s="14"/>
      <c r="KLO936" s="14"/>
      <c r="KLP936" s="14"/>
      <c r="KLQ936" s="14"/>
      <c r="KLR936" s="14"/>
      <c r="KLS936" s="14"/>
      <c r="KLT936" s="14"/>
      <c r="KLU936" s="14"/>
      <c r="KLV936" s="14"/>
      <c r="KLW936" s="14"/>
      <c r="KLX936" s="14"/>
      <c r="KLY936" s="14"/>
      <c r="KLZ936" s="14"/>
      <c r="KMA936" s="14"/>
      <c r="KMB936" s="14"/>
      <c r="KMC936" s="14"/>
      <c r="KMD936" s="14"/>
      <c r="KME936" s="14"/>
      <c r="KMF936" s="14"/>
      <c r="KMG936" s="14"/>
      <c r="KMH936" s="14"/>
      <c r="KMI936" s="14"/>
      <c r="KMJ936" s="14"/>
      <c r="KMK936" s="14"/>
      <c r="KML936" s="14"/>
      <c r="KMM936" s="14"/>
      <c r="KMN936" s="14"/>
      <c r="KMO936" s="14"/>
      <c r="KMP936" s="14"/>
      <c r="KMQ936" s="14"/>
      <c r="KMR936" s="14"/>
      <c r="KMS936" s="14"/>
      <c r="KMT936" s="14"/>
      <c r="KMU936" s="14"/>
      <c r="KMV936" s="14"/>
      <c r="KMW936" s="14"/>
      <c r="KMX936" s="14"/>
      <c r="KMY936" s="14"/>
      <c r="KMZ936" s="14"/>
      <c r="KNA936" s="14"/>
      <c r="KNB936" s="14"/>
      <c r="KNC936" s="14"/>
      <c r="KND936" s="14"/>
      <c r="KNE936" s="14"/>
      <c r="KNF936" s="14"/>
      <c r="KNG936" s="14"/>
      <c r="KNH936" s="14"/>
      <c r="KNI936" s="14"/>
      <c r="KNJ936" s="14"/>
      <c r="KNK936" s="14"/>
      <c r="KNL936" s="14"/>
      <c r="KNM936" s="14"/>
      <c r="KNN936" s="14"/>
      <c r="KNO936" s="14"/>
      <c r="KNP936" s="14"/>
      <c r="KNQ936" s="14"/>
      <c r="KNR936" s="14"/>
      <c r="KNS936" s="14"/>
      <c r="KNT936" s="14"/>
      <c r="KNU936" s="14"/>
      <c r="KNV936" s="14"/>
      <c r="KNW936" s="14"/>
      <c r="KNX936" s="14"/>
      <c r="KNY936" s="14"/>
      <c r="KNZ936" s="14"/>
      <c r="KOA936" s="14"/>
      <c r="KOB936" s="14"/>
      <c r="KOC936" s="14"/>
      <c r="KOD936" s="14"/>
      <c r="KOE936" s="14"/>
      <c r="KOF936" s="14"/>
      <c r="KOG936" s="14"/>
      <c r="KOH936" s="14"/>
      <c r="KOI936" s="14"/>
      <c r="KOJ936" s="14"/>
      <c r="KOK936" s="14"/>
      <c r="KOL936" s="14"/>
      <c r="KOM936" s="14"/>
      <c r="KON936" s="14"/>
      <c r="KOO936" s="14"/>
      <c r="KOP936" s="14"/>
      <c r="KOQ936" s="14"/>
      <c r="KOR936" s="14"/>
      <c r="KOS936" s="14"/>
      <c r="KOT936" s="14"/>
      <c r="KOU936" s="14"/>
      <c r="KOV936" s="14"/>
      <c r="KOW936" s="14"/>
      <c r="KOX936" s="14"/>
      <c r="KOY936" s="14"/>
      <c r="KOZ936" s="14"/>
      <c r="KPA936" s="14"/>
      <c r="KPB936" s="14"/>
      <c r="KPC936" s="14"/>
      <c r="KPD936" s="14"/>
      <c r="KPE936" s="14"/>
      <c r="KPF936" s="14"/>
      <c r="KPG936" s="14"/>
      <c r="KPH936" s="14"/>
      <c r="KPI936" s="14"/>
      <c r="KPJ936" s="14"/>
      <c r="KPK936" s="14"/>
      <c r="KPL936" s="14"/>
      <c r="KPM936" s="14"/>
      <c r="KPN936" s="14"/>
      <c r="KPO936" s="14"/>
      <c r="KPP936" s="14"/>
      <c r="KPQ936" s="14"/>
      <c r="KPR936" s="14"/>
      <c r="KPS936" s="14"/>
      <c r="KPT936" s="14"/>
      <c r="KPU936" s="14"/>
      <c r="KPV936" s="14"/>
      <c r="KPW936" s="14"/>
      <c r="KPX936" s="14"/>
      <c r="KPY936" s="14"/>
      <c r="KPZ936" s="14"/>
      <c r="KQA936" s="14"/>
      <c r="KQB936" s="14"/>
      <c r="KQC936" s="14"/>
      <c r="KQD936" s="14"/>
      <c r="KQE936" s="14"/>
      <c r="KQF936" s="14"/>
      <c r="KQG936" s="14"/>
      <c r="KQH936" s="14"/>
      <c r="KQI936" s="14"/>
      <c r="KQJ936" s="14"/>
      <c r="KQK936" s="14"/>
      <c r="KQL936" s="14"/>
      <c r="KQM936" s="14"/>
      <c r="KQN936" s="14"/>
      <c r="KQO936" s="14"/>
      <c r="KQP936" s="14"/>
      <c r="KQQ936" s="14"/>
      <c r="KQR936" s="14"/>
      <c r="KQS936" s="14"/>
      <c r="KQT936" s="14"/>
      <c r="KQU936" s="14"/>
      <c r="KQV936" s="14"/>
      <c r="KQW936" s="14"/>
      <c r="KQX936" s="14"/>
      <c r="KQY936" s="14"/>
      <c r="KQZ936" s="14"/>
      <c r="KRA936" s="14"/>
      <c r="KRB936" s="14"/>
      <c r="KRC936" s="14"/>
      <c r="KRD936" s="14"/>
      <c r="KRE936" s="14"/>
      <c r="KRF936" s="14"/>
      <c r="KRG936" s="14"/>
      <c r="KRH936" s="14"/>
      <c r="KRI936" s="14"/>
      <c r="KRJ936" s="14"/>
      <c r="KRK936" s="14"/>
      <c r="KRL936" s="14"/>
      <c r="KRM936" s="14"/>
      <c r="KRN936" s="14"/>
      <c r="KRO936" s="14"/>
      <c r="KRP936" s="14"/>
      <c r="KRQ936" s="14"/>
      <c r="KRR936" s="14"/>
      <c r="KRS936" s="14"/>
      <c r="KRT936" s="14"/>
      <c r="KRU936" s="14"/>
      <c r="KRV936" s="14"/>
      <c r="KRW936" s="14"/>
      <c r="KRX936" s="14"/>
      <c r="KRY936" s="14"/>
      <c r="KRZ936" s="14"/>
      <c r="KSA936" s="14"/>
      <c r="KSB936" s="14"/>
      <c r="KSC936" s="14"/>
      <c r="KSD936" s="14"/>
      <c r="KSE936" s="14"/>
      <c r="KSF936" s="14"/>
      <c r="KSG936" s="14"/>
      <c r="KSH936" s="14"/>
      <c r="KSI936" s="14"/>
      <c r="KSJ936" s="14"/>
      <c r="KSK936" s="14"/>
      <c r="KSL936" s="14"/>
      <c r="KSM936" s="14"/>
      <c r="KSN936" s="14"/>
      <c r="KSO936" s="14"/>
      <c r="KSP936" s="14"/>
      <c r="KSQ936" s="14"/>
      <c r="KSR936" s="14"/>
      <c r="KSS936" s="14"/>
      <c r="KST936" s="14"/>
      <c r="KSU936" s="14"/>
      <c r="KSV936" s="14"/>
      <c r="KSW936" s="14"/>
      <c r="KSX936" s="14"/>
      <c r="KSY936" s="14"/>
      <c r="KSZ936" s="14"/>
      <c r="KTA936" s="14"/>
      <c r="KTB936" s="14"/>
      <c r="KTC936" s="14"/>
      <c r="KTD936" s="14"/>
      <c r="KTE936" s="14"/>
      <c r="KTF936" s="14"/>
      <c r="KTG936" s="14"/>
      <c r="KTH936" s="14"/>
      <c r="KTI936" s="14"/>
      <c r="KTJ936" s="14"/>
      <c r="KTK936" s="14"/>
      <c r="KTL936" s="14"/>
      <c r="KTM936" s="14"/>
      <c r="KTN936" s="14"/>
      <c r="KTO936" s="14"/>
      <c r="KTP936" s="14"/>
      <c r="KTQ936" s="14"/>
      <c r="KTR936" s="14"/>
      <c r="KTS936" s="14"/>
      <c r="KTT936" s="14"/>
      <c r="KTU936" s="14"/>
      <c r="KTV936" s="14"/>
      <c r="KTW936" s="14"/>
      <c r="KTX936" s="14"/>
      <c r="KTY936" s="14"/>
      <c r="KTZ936" s="14"/>
      <c r="KUA936" s="14"/>
      <c r="KUB936" s="14"/>
      <c r="KUC936" s="14"/>
      <c r="KUD936" s="14"/>
      <c r="KUE936" s="14"/>
      <c r="KUF936" s="14"/>
      <c r="KUG936" s="14"/>
      <c r="KUH936" s="14"/>
      <c r="KUI936" s="14"/>
      <c r="KUJ936" s="14"/>
      <c r="KUK936" s="14"/>
      <c r="KUL936" s="14"/>
      <c r="KUM936" s="14"/>
      <c r="KUN936" s="14"/>
      <c r="KUO936" s="14"/>
      <c r="KUP936" s="14"/>
      <c r="KUQ936" s="14"/>
      <c r="KUR936" s="14"/>
      <c r="KUS936" s="14"/>
      <c r="KUT936" s="14"/>
      <c r="KUU936" s="14"/>
      <c r="KUV936" s="14"/>
      <c r="KUW936" s="14"/>
      <c r="KUX936" s="14"/>
      <c r="KUY936" s="14"/>
      <c r="KUZ936" s="14"/>
      <c r="KVA936" s="14"/>
      <c r="KVB936" s="14"/>
      <c r="KVC936" s="14"/>
      <c r="KVD936" s="14"/>
      <c r="KVE936" s="14"/>
      <c r="KVF936" s="14"/>
      <c r="KVG936" s="14"/>
      <c r="KVH936" s="14"/>
      <c r="KVI936" s="14"/>
      <c r="KVJ936" s="14"/>
      <c r="KVK936" s="14"/>
      <c r="KVL936" s="14"/>
      <c r="KVM936" s="14"/>
      <c r="KVN936" s="14"/>
      <c r="KVO936" s="14"/>
      <c r="KVP936" s="14"/>
      <c r="KVQ936" s="14"/>
      <c r="KVR936" s="14"/>
      <c r="KVS936" s="14"/>
      <c r="KVT936" s="14"/>
      <c r="KVU936" s="14"/>
      <c r="KVV936" s="14"/>
      <c r="KVW936" s="14"/>
      <c r="KVX936" s="14"/>
      <c r="KVY936" s="14"/>
      <c r="KVZ936" s="14"/>
      <c r="KWA936" s="14"/>
      <c r="KWB936" s="14"/>
      <c r="KWC936" s="14"/>
      <c r="KWD936" s="14"/>
      <c r="KWE936" s="14"/>
      <c r="KWF936" s="14"/>
      <c r="KWG936" s="14"/>
      <c r="KWH936" s="14"/>
      <c r="KWI936" s="14"/>
      <c r="KWJ936" s="14"/>
      <c r="KWK936" s="14"/>
      <c r="KWL936" s="14"/>
      <c r="KWM936" s="14"/>
      <c r="KWN936" s="14"/>
      <c r="KWO936" s="14"/>
      <c r="KWP936" s="14"/>
      <c r="KWQ936" s="14"/>
      <c r="KWR936" s="14"/>
      <c r="KWS936" s="14"/>
      <c r="KWT936" s="14"/>
      <c r="KWU936" s="14"/>
      <c r="KWV936" s="14"/>
      <c r="KWW936" s="14"/>
      <c r="KWX936" s="14"/>
      <c r="KWY936" s="14"/>
      <c r="KWZ936" s="14"/>
      <c r="KXA936" s="14"/>
      <c r="KXB936" s="14"/>
      <c r="KXC936" s="14"/>
      <c r="KXD936" s="14"/>
      <c r="KXE936" s="14"/>
      <c r="KXF936" s="14"/>
      <c r="KXG936" s="14"/>
      <c r="KXH936" s="14"/>
      <c r="KXI936" s="14"/>
      <c r="KXJ936" s="14"/>
      <c r="KXK936" s="14"/>
      <c r="KXL936" s="14"/>
      <c r="KXM936" s="14"/>
      <c r="KXN936" s="14"/>
      <c r="KXO936" s="14"/>
      <c r="KXP936" s="14"/>
      <c r="KXQ936" s="14"/>
      <c r="KXR936" s="14"/>
      <c r="KXS936" s="14"/>
      <c r="KXT936" s="14"/>
      <c r="KXU936" s="14"/>
      <c r="KXV936" s="14"/>
      <c r="KXW936" s="14"/>
      <c r="KXX936" s="14"/>
      <c r="KXY936" s="14"/>
      <c r="KXZ936" s="14"/>
      <c r="KYA936" s="14"/>
      <c r="KYB936" s="14"/>
      <c r="KYC936" s="14"/>
      <c r="KYD936" s="14"/>
      <c r="KYE936" s="14"/>
      <c r="KYF936" s="14"/>
      <c r="KYG936" s="14"/>
      <c r="KYH936" s="14"/>
      <c r="KYI936" s="14"/>
      <c r="KYJ936" s="14"/>
      <c r="KYK936" s="14"/>
      <c r="KYL936" s="14"/>
      <c r="KYM936" s="14"/>
      <c r="KYN936" s="14"/>
      <c r="KYO936" s="14"/>
      <c r="KYP936" s="14"/>
      <c r="KYQ936" s="14"/>
      <c r="KYR936" s="14"/>
      <c r="KYS936" s="14"/>
      <c r="KYT936" s="14"/>
      <c r="KYU936" s="14"/>
      <c r="KYV936" s="14"/>
      <c r="KYW936" s="14"/>
      <c r="KYX936" s="14"/>
      <c r="KYY936" s="14"/>
      <c r="KYZ936" s="14"/>
      <c r="KZA936" s="14"/>
      <c r="KZB936" s="14"/>
      <c r="KZC936" s="14"/>
      <c r="KZD936" s="14"/>
      <c r="KZE936" s="14"/>
      <c r="KZF936" s="14"/>
      <c r="KZG936" s="14"/>
      <c r="KZH936" s="14"/>
      <c r="KZI936" s="14"/>
      <c r="KZJ936" s="14"/>
      <c r="KZK936" s="14"/>
      <c r="KZL936" s="14"/>
      <c r="KZM936" s="14"/>
      <c r="KZN936" s="14"/>
      <c r="KZO936" s="14"/>
      <c r="KZP936" s="14"/>
      <c r="KZQ936" s="14"/>
      <c r="KZR936" s="14"/>
      <c r="KZS936" s="14"/>
      <c r="KZT936" s="14"/>
      <c r="KZU936" s="14"/>
      <c r="KZV936" s="14"/>
      <c r="KZW936" s="14"/>
      <c r="KZX936" s="14"/>
      <c r="KZY936" s="14"/>
      <c r="KZZ936" s="14"/>
      <c r="LAA936" s="14"/>
      <c r="LAB936" s="14"/>
      <c r="LAC936" s="14"/>
      <c r="LAD936" s="14"/>
      <c r="LAE936" s="14"/>
      <c r="LAF936" s="14"/>
      <c r="LAG936" s="14"/>
      <c r="LAH936" s="14"/>
      <c r="LAI936" s="14"/>
      <c r="LAJ936" s="14"/>
      <c r="LAK936" s="14"/>
      <c r="LAL936" s="14"/>
      <c r="LAM936" s="14"/>
      <c r="LAN936" s="14"/>
      <c r="LAO936" s="14"/>
      <c r="LAP936" s="14"/>
      <c r="LAQ936" s="14"/>
      <c r="LAR936" s="14"/>
      <c r="LAS936" s="14"/>
      <c r="LAT936" s="14"/>
      <c r="LAU936" s="14"/>
      <c r="LAV936" s="14"/>
      <c r="LAW936" s="14"/>
      <c r="LAX936" s="14"/>
      <c r="LAY936" s="14"/>
      <c r="LAZ936" s="14"/>
      <c r="LBA936" s="14"/>
      <c r="LBB936" s="14"/>
      <c r="LBC936" s="14"/>
      <c r="LBD936" s="14"/>
      <c r="LBE936" s="14"/>
      <c r="LBF936" s="14"/>
      <c r="LBG936" s="14"/>
      <c r="LBH936" s="14"/>
      <c r="LBI936" s="14"/>
      <c r="LBJ936" s="14"/>
      <c r="LBK936" s="14"/>
      <c r="LBL936" s="14"/>
      <c r="LBM936" s="14"/>
      <c r="LBN936" s="14"/>
      <c r="LBO936" s="14"/>
      <c r="LBP936" s="14"/>
      <c r="LBQ936" s="14"/>
      <c r="LBR936" s="14"/>
      <c r="LBS936" s="14"/>
      <c r="LBT936" s="14"/>
      <c r="LBU936" s="14"/>
      <c r="LBV936" s="14"/>
      <c r="LBW936" s="14"/>
      <c r="LBX936" s="14"/>
      <c r="LBY936" s="14"/>
      <c r="LBZ936" s="14"/>
      <c r="LCA936" s="14"/>
      <c r="LCB936" s="14"/>
      <c r="LCC936" s="14"/>
      <c r="LCD936" s="14"/>
      <c r="LCE936" s="14"/>
      <c r="LCF936" s="14"/>
      <c r="LCG936" s="14"/>
      <c r="LCH936" s="14"/>
      <c r="LCI936" s="14"/>
      <c r="LCJ936" s="14"/>
      <c r="LCK936" s="14"/>
      <c r="LCL936" s="14"/>
      <c r="LCM936" s="14"/>
      <c r="LCN936" s="14"/>
      <c r="LCO936" s="14"/>
      <c r="LCP936" s="14"/>
      <c r="LCQ936" s="14"/>
      <c r="LCR936" s="14"/>
      <c r="LCS936" s="14"/>
      <c r="LCT936" s="14"/>
      <c r="LCU936" s="14"/>
      <c r="LCV936" s="14"/>
      <c r="LCW936" s="14"/>
      <c r="LCX936" s="14"/>
      <c r="LCY936" s="14"/>
      <c r="LCZ936" s="14"/>
      <c r="LDA936" s="14"/>
      <c r="LDB936" s="14"/>
      <c r="LDC936" s="14"/>
      <c r="LDD936" s="14"/>
      <c r="LDE936" s="14"/>
      <c r="LDF936" s="14"/>
      <c r="LDG936" s="14"/>
      <c r="LDH936" s="14"/>
      <c r="LDI936" s="14"/>
      <c r="LDJ936" s="14"/>
      <c r="LDK936" s="14"/>
      <c r="LDL936" s="14"/>
      <c r="LDM936" s="14"/>
      <c r="LDN936" s="14"/>
      <c r="LDO936" s="14"/>
      <c r="LDP936" s="14"/>
      <c r="LDQ936" s="14"/>
      <c r="LDR936" s="14"/>
      <c r="LDS936" s="14"/>
      <c r="LDT936" s="14"/>
      <c r="LDU936" s="14"/>
      <c r="LDV936" s="14"/>
      <c r="LDW936" s="14"/>
      <c r="LDX936" s="14"/>
      <c r="LDY936" s="14"/>
      <c r="LDZ936" s="14"/>
      <c r="LEA936" s="14"/>
      <c r="LEB936" s="14"/>
      <c r="LEC936" s="14"/>
      <c r="LED936" s="14"/>
      <c r="LEE936" s="14"/>
      <c r="LEF936" s="14"/>
      <c r="LEG936" s="14"/>
      <c r="LEH936" s="14"/>
      <c r="LEI936" s="14"/>
      <c r="LEJ936" s="14"/>
      <c r="LEK936" s="14"/>
      <c r="LEL936" s="14"/>
      <c r="LEM936" s="14"/>
      <c r="LEN936" s="14"/>
      <c r="LEO936" s="14"/>
      <c r="LEP936" s="14"/>
      <c r="LEQ936" s="14"/>
      <c r="LER936" s="14"/>
      <c r="LES936" s="14"/>
      <c r="LET936" s="14"/>
      <c r="LEU936" s="14"/>
      <c r="LEV936" s="14"/>
      <c r="LEW936" s="14"/>
      <c r="LEX936" s="14"/>
      <c r="LEY936" s="14"/>
      <c r="LEZ936" s="14"/>
      <c r="LFA936" s="14"/>
      <c r="LFB936" s="14"/>
      <c r="LFC936" s="14"/>
      <c r="LFD936" s="14"/>
      <c r="LFE936" s="14"/>
      <c r="LFF936" s="14"/>
      <c r="LFG936" s="14"/>
      <c r="LFH936" s="14"/>
      <c r="LFI936" s="14"/>
      <c r="LFJ936" s="14"/>
      <c r="LFK936" s="14"/>
      <c r="LFL936" s="14"/>
      <c r="LFM936" s="14"/>
      <c r="LFN936" s="14"/>
      <c r="LFO936" s="14"/>
      <c r="LFP936" s="14"/>
      <c r="LFQ936" s="14"/>
      <c r="LFR936" s="14"/>
      <c r="LFS936" s="14"/>
      <c r="LFT936" s="14"/>
      <c r="LFU936" s="14"/>
      <c r="LFV936" s="14"/>
      <c r="LFW936" s="14"/>
      <c r="LFX936" s="14"/>
      <c r="LFY936" s="14"/>
      <c r="LFZ936" s="14"/>
      <c r="LGA936" s="14"/>
      <c r="LGB936" s="14"/>
      <c r="LGC936" s="14"/>
      <c r="LGD936" s="14"/>
      <c r="LGE936" s="14"/>
      <c r="LGF936" s="14"/>
      <c r="LGG936" s="14"/>
      <c r="LGH936" s="14"/>
      <c r="LGI936" s="14"/>
      <c r="LGJ936" s="14"/>
      <c r="LGK936" s="14"/>
      <c r="LGL936" s="14"/>
      <c r="LGM936" s="14"/>
      <c r="LGN936" s="14"/>
      <c r="LGO936" s="14"/>
      <c r="LGP936" s="14"/>
      <c r="LGQ936" s="14"/>
      <c r="LGR936" s="14"/>
      <c r="LGS936" s="14"/>
      <c r="LGT936" s="14"/>
      <c r="LGU936" s="14"/>
      <c r="LGV936" s="14"/>
      <c r="LGW936" s="14"/>
      <c r="LGX936" s="14"/>
      <c r="LGY936" s="14"/>
      <c r="LGZ936" s="14"/>
      <c r="LHA936" s="14"/>
      <c r="LHB936" s="14"/>
      <c r="LHC936" s="14"/>
      <c r="LHD936" s="14"/>
      <c r="LHE936" s="14"/>
      <c r="LHF936" s="14"/>
      <c r="LHG936" s="14"/>
      <c r="LHH936" s="14"/>
      <c r="LHI936" s="14"/>
      <c r="LHJ936" s="14"/>
      <c r="LHK936" s="14"/>
      <c r="LHL936" s="14"/>
      <c r="LHM936" s="14"/>
      <c r="LHN936" s="14"/>
      <c r="LHO936" s="14"/>
      <c r="LHP936" s="14"/>
      <c r="LHQ936" s="14"/>
      <c r="LHR936" s="14"/>
      <c r="LHS936" s="14"/>
      <c r="LHT936" s="14"/>
      <c r="LHU936" s="14"/>
      <c r="LHV936" s="14"/>
      <c r="LHW936" s="14"/>
      <c r="LHX936" s="14"/>
      <c r="LHY936" s="14"/>
      <c r="LHZ936" s="14"/>
      <c r="LIA936" s="14"/>
      <c r="LIB936" s="14"/>
      <c r="LIC936" s="14"/>
      <c r="LID936" s="14"/>
      <c r="LIE936" s="14"/>
      <c r="LIF936" s="14"/>
      <c r="LIG936" s="14"/>
      <c r="LIH936" s="14"/>
      <c r="LII936" s="14"/>
      <c r="LIJ936" s="14"/>
      <c r="LIK936" s="14"/>
      <c r="LIL936" s="14"/>
      <c r="LIM936" s="14"/>
      <c r="LIN936" s="14"/>
      <c r="LIO936" s="14"/>
      <c r="LIP936" s="14"/>
      <c r="LIQ936" s="14"/>
      <c r="LIR936" s="14"/>
      <c r="LIS936" s="14"/>
      <c r="LIT936" s="14"/>
      <c r="LIU936" s="14"/>
      <c r="LIV936" s="14"/>
      <c r="LIW936" s="14"/>
      <c r="LIX936" s="14"/>
      <c r="LIY936" s="14"/>
      <c r="LIZ936" s="14"/>
      <c r="LJA936" s="14"/>
      <c r="LJB936" s="14"/>
      <c r="LJC936" s="14"/>
      <c r="LJD936" s="14"/>
      <c r="LJE936" s="14"/>
      <c r="LJF936" s="14"/>
      <c r="LJG936" s="14"/>
      <c r="LJH936" s="14"/>
      <c r="LJI936" s="14"/>
      <c r="LJJ936" s="14"/>
      <c r="LJK936" s="14"/>
      <c r="LJL936" s="14"/>
      <c r="LJM936" s="14"/>
      <c r="LJN936" s="14"/>
      <c r="LJO936" s="14"/>
      <c r="LJP936" s="14"/>
      <c r="LJQ936" s="14"/>
      <c r="LJR936" s="14"/>
      <c r="LJS936" s="14"/>
      <c r="LJT936" s="14"/>
      <c r="LJU936" s="14"/>
      <c r="LJV936" s="14"/>
      <c r="LJW936" s="14"/>
      <c r="LJX936" s="14"/>
      <c r="LJY936" s="14"/>
      <c r="LJZ936" s="14"/>
      <c r="LKA936" s="14"/>
      <c r="LKB936" s="14"/>
      <c r="LKC936" s="14"/>
      <c r="LKD936" s="14"/>
      <c r="LKE936" s="14"/>
      <c r="LKF936" s="14"/>
      <c r="LKG936" s="14"/>
      <c r="LKH936" s="14"/>
      <c r="LKI936" s="14"/>
      <c r="LKJ936" s="14"/>
      <c r="LKK936" s="14"/>
      <c r="LKL936" s="14"/>
      <c r="LKM936" s="14"/>
      <c r="LKN936" s="14"/>
      <c r="LKO936" s="14"/>
      <c r="LKP936" s="14"/>
      <c r="LKQ936" s="14"/>
      <c r="LKR936" s="14"/>
      <c r="LKS936" s="14"/>
      <c r="LKT936" s="14"/>
      <c r="LKU936" s="14"/>
      <c r="LKV936" s="14"/>
      <c r="LKW936" s="14"/>
      <c r="LKX936" s="14"/>
      <c r="LKY936" s="14"/>
      <c r="LKZ936" s="14"/>
      <c r="LLA936" s="14"/>
      <c r="LLB936" s="14"/>
      <c r="LLC936" s="14"/>
      <c r="LLD936" s="14"/>
      <c r="LLE936" s="14"/>
      <c r="LLF936" s="14"/>
      <c r="LLG936" s="14"/>
      <c r="LLH936" s="14"/>
      <c r="LLI936" s="14"/>
      <c r="LLJ936" s="14"/>
      <c r="LLK936" s="14"/>
      <c r="LLL936" s="14"/>
      <c r="LLM936" s="14"/>
      <c r="LLN936" s="14"/>
      <c r="LLO936" s="14"/>
      <c r="LLP936" s="14"/>
      <c r="LLQ936" s="14"/>
      <c r="LLR936" s="14"/>
      <c r="LLS936" s="14"/>
      <c r="LLT936" s="14"/>
      <c r="LLU936" s="14"/>
      <c r="LLV936" s="14"/>
      <c r="LLW936" s="14"/>
      <c r="LLX936" s="14"/>
      <c r="LLY936" s="14"/>
      <c r="LLZ936" s="14"/>
      <c r="LMA936" s="14"/>
      <c r="LMB936" s="14"/>
      <c r="LMC936" s="14"/>
      <c r="LMD936" s="14"/>
      <c r="LME936" s="14"/>
      <c r="LMF936" s="14"/>
      <c r="LMG936" s="14"/>
      <c r="LMH936" s="14"/>
      <c r="LMI936" s="14"/>
      <c r="LMJ936" s="14"/>
      <c r="LMK936" s="14"/>
      <c r="LML936" s="14"/>
      <c r="LMM936" s="14"/>
      <c r="LMN936" s="14"/>
      <c r="LMO936" s="14"/>
      <c r="LMP936" s="14"/>
      <c r="LMQ936" s="14"/>
      <c r="LMR936" s="14"/>
      <c r="LMS936" s="14"/>
      <c r="LMT936" s="14"/>
      <c r="LMU936" s="14"/>
      <c r="LMV936" s="14"/>
      <c r="LMW936" s="14"/>
      <c r="LMX936" s="14"/>
      <c r="LMY936" s="14"/>
      <c r="LMZ936" s="14"/>
      <c r="LNA936" s="14"/>
      <c r="LNB936" s="14"/>
      <c r="LNC936" s="14"/>
      <c r="LND936" s="14"/>
      <c r="LNE936" s="14"/>
      <c r="LNF936" s="14"/>
      <c r="LNG936" s="14"/>
      <c r="LNH936" s="14"/>
      <c r="LNI936" s="14"/>
      <c r="LNJ936" s="14"/>
      <c r="LNK936" s="14"/>
      <c r="LNL936" s="14"/>
      <c r="LNM936" s="14"/>
      <c r="LNN936" s="14"/>
      <c r="LNO936" s="14"/>
      <c r="LNP936" s="14"/>
      <c r="LNQ936" s="14"/>
      <c r="LNR936" s="14"/>
      <c r="LNS936" s="14"/>
      <c r="LNT936" s="14"/>
      <c r="LNU936" s="14"/>
      <c r="LNV936" s="14"/>
      <c r="LNW936" s="14"/>
      <c r="LNX936" s="14"/>
      <c r="LNY936" s="14"/>
      <c r="LNZ936" s="14"/>
      <c r="LOA936" s="14"/>
      <c r="LOB936" s="14"/>
      <c r="LOC936" s="14"/>
      <c r="LOD936" s="14"/>
      <c r="LOE936" s="14"/>
      <c r="LOF936" s="14"/>
      <c r="LOG936" s="14"/>
      <c r="LOH936" s="14"/>
      <c r="LOI936" s="14"/>
      <c r="LOJ936" s="14"/>
      <c r="LOK936" s="14"/>
      <c r="LOL936" s="14"/>
      <c r="LOM936" s="14"/>
      <c r="LON936" s="14"/>
      <c r="LOO936" s="14"/>
      <c r="LOP936" s="14"/>
      <c r="LOQ936" s="14"/>
      <c r="LOR936" s="14"/>
      <c r="LOS936" s="14"/>
      <c r="LOT936" s="14"/>
      <c r="LOU936" s="14"/>
      <c r="LOV936" s="14"/>
      <c r="LOW936" s="14"/>
      <c r="LOX936" s="14"/>
      <c r="LOY936" s="14"/>
      <c r="LOZ936" s="14"/>
      <c r="LPA936" s="14"/>
      <c r="LPB936" s="14"/>
      <c r="LPC936" s="14"/>
      <c r="LPD936" s="14"/>
      <c r="LPE936" s="14"/>
      <c r="LPF936" s="14"/>
      <c r="LPG936" s="14"/>
      <c r="LPH936" s="14"/>
      <c r="LPI936" s="14"/>
      <c r="LPJ936" s="14"/>
      <c r="LPK936" s="14"/>
      <c r="LPL936" s="14"/>
      <c r="LPM936" s="14"/>
      <c r="LPN936" s="14"/>
      <c r="LPO936" s="14"/>
      <c r="LPP936" s="14"/>
      <c r="LPQ936" s="14"/>
      <c r="LPR936" s="14"/>
      <c r="LPS936" s="14"/>
      <c r="LPT936" s="14"/>
      <c r="LPU936" s="14"/>
      <c r="LPV936" s="14"/>
      <c r="LPW936" s="14"/>
      <c r="LPX936" s="14"/>
      <c r="LPY936" s="14"/>
      <c r="LPZ936" s="14"/>
      <c r="LQA936" s="14"/>
      <c r="LQB936" s="14"/>
      <c r="LQC936" s="14"/>
      <c r="LQD936" s="14"/>
      <c r="LQE936" s="14"/>
      <c r="LQF936" s="14"/>
      <c r="LQG936" s="14"/>
      <c r="LQH936" s="14"/>
      <c r="LQI936" s="14"/>
      <c r="LQJ936" s="14"/>
      <c r="LQK936" s="14"/>
      <c r="LQL936" s="14"/>
      <c r="LQM936" s="14"/>
      <c r="LQN936" s="14"/>
      <c r="LQO936" s="14"/>
      <c r="LQP936" s="14"/>
      <c r="LQQ936" s="14"/>
      <c r="LQR936" s="14"/>
      <c r="LQS936" s="14"/>
      <c r="LQT936" s="14"/>
      <c r="LQU936" s="14"/>
      <c r="LQV936" s="14"/>
      <c r="LQW936" s="14"/>
      <c r="LQX936" s="14"/>
      <c r="LQY936" s="14"/>
      <c r="LQZ936" s="14"/>
      <c r="LRA936" s="14"/>
      <c r="LRB936" s="14"/>
      <c r="LRC936" s="14"/>
      <c r="LRD936" s="14"/>
      <c r="LRE936" s="14"/>
      <c r="LRF936" s="14"/>
      <c r="LRG936" s="14"/>
      <c r="LRH936" s="14"/>
      <c r="LRI936" s="14"/>
      <c r="LRJ936" s="14"/>
      <c r="LRK936" s="14"/>
      <c r="LRL936" s="14"/>
      <c r="LRM936" s="14"/>
      <c r="LRN936" s="14"/>
      <c r="LRO936" s="14"/>
      <c r="LRP936" s="14"/>
      <c r="LRQ936" s="14"/>
      <c r="LRR936" s="14"/>
      <c r="LRS936" s="14"/>
      <c r="LRT936" s="14"/>
      <c r="LRU936" s="14"/>
      <c r="LRV936" s="14"/>
      <c r="LRW936" s="14"/>
      <c r="LRX936" s="14"/>
      <c r="LRY936" s="14"/>
      <c r="LRZ936" s="14"/>
      <c r="LSA936" s="14"/>
      <c r="LSB936" s="14"/>
      <c r="LSC936" s="14"/>
      <c r="LSD936" s="14"/>
      <c r="LSE936" s="14"/>
      <c r="LSF936" s="14"/>
      <c r="LSG936" s="14"/>
      <c r="LSH936" s="14"/>
      <c r="LSI936" s="14"/>
      <c r="LSJ936" s="14"/>
      <c r="LSK936" s="14"/>
      <c r="LSL936" s="14"/>
      <c r="LSM936" s="14"/>
      <c r="LSN936" s="14"/>
      <c r="LSO936" s="14"/>
      <c r="LSP936" s="14"/>
      <c r="LSQ936" s="14"/>
      <c r="LSR936" s="14"/>
      <c r="LSS936" s="14"/>
      <c r="LST936" s="14"/>
      <c r="LSU936" s="14"/>
      <c r="LSV936" s="14"/>
      <c r="LSW936" s="14"/>
      <c r="LSX936" s="14"/>
      <c r="LSY936" s="14"/>
      <c r="LSZ936" s="14"/>
      <c r="LTA936" s="14"/>
      <c r="LTB936" s="14"/>
      <c r="LTC936" s="14"/>
      <c r="LTD936" s="14"/>
      <c r="LTE936" s="14"/>
      <c r="LTF936" s="14"/>
      <c r="LTG936" s="14"/>
      <c r="LTH936" s="14"/>
      <c r="LTI936" s="14"/>
      <c r="LTJ936" s="14"/>
      <c r="LTK936" s="14"/>
      <c r="LTL936" s="14"/>
      <c r="LTM936" s="14"/>
      <c r="LTN936" s="14"/>
      <c r="LTO936" s="14"/>
      <c r="LTP936" s="14"/>
      <c r="LTQ936" s="14"/>
      <c r="LTR936" s="14"/>
      <c r="LTS936" s="14"/>
      <c r="LTT936" s="14"/>
      <c r="LTU936" s="14"/>
      <c r="LTV936" s="14"/>
      <c r="LTW936" s="14"/>
      <c r="LTX936" s="14"/>
      <c r="LTY936" s="14"/>
      <c r="LTZ936" s="14"/>
      <c r="LUA936" s="14"/>
      <c r="LUB936" s="14"/>
      <c r="LUC936" s="14"/>
      <c r="LUD936" s="14"/>
      <c r="LUE936" s="14"/>
      <c r="LUF936" s="14"/>
      <c r="LUG936" s="14"/>
      <c r="LUH936" s="14"/>
      <c r="LUI936" s="14"/>
      <c r="LUJ936" s="14"/>
      <c r="LUK936" s="14"/>
      <c r="LUL936" s="14"/>
      <c r="LUM936" s="14"/>
      <c r="LUN936" s="14"/>
      <c r="LUO936" s="14"/>
      <c r="LUP936" s="14"/>
      <c r="LUQ936" s="14"/>
      <c r="LUR936" s="14"/>
      <c r="LUS936" s="14"/>
      <c r="LUT936" s="14"/>
      <c r="LUU936" s="14"/>
      <c r="LUV936" s="14"/>
      <c r="LUW936" s="14"/>
      <c r="LUX936" s="14"/>
      <c r="LUY936" s="14"/>
      <c r="LUZ936" s="14"/>
      <c r="LVA936" s="14"/>
      <c r="LVB936" s="14"/>
      <c r="LVC936" s="14"/>
      <c r="LVD936" s="14"/>
      <c r="LVE936" s="14"/>
      <c r="LVF936" s="14"/>
      <c r="LVG936" s="14"/>
      <c r="LVH936" s="14"/>
      <c r="LVI936" s="14"/>
      <c r="LVJ936" s="14"/>
      <c r="LVK936" s="14"/>
      <c r="LVL936" s="14"/>
      <c r="LVM936" s="14"/>
      <c r="LVN936" s="14"/>
      <c r="LVO936" s="14"/>
      <c r="LVP936" s="14"/>
      <c r="LVQ936" s="14"/>
      <c r="LVR936" s="14"/>
      <c r="LVS936" s="14"/>
      <c r="LVT936" s="14"/>
      <c r="LVU936" s="14"/>
      <c r="LVV936" s="14"/>
      <c r="LVW936" s="14"/>
      <c r="LVX936" s="14"/>
      <c r="LVY936" s="14"/>
      <c r="LVZ936" s="14"/>
      <c r="LWA936" s="14"/>
      <c r="LWB936" s="14"/>
      <c r="LWC936" s="14"/>
      <c r="LWD936" s="14"/>
      <c r="LWE936" s="14"/>
      <c r="LWF936" s="14"/>
      <c r="LWG936" s="14"/>
      <c r="LWH936" s="14"/>
      <c r="LWI936" s="14"/>
      <c r="LWJ936" s="14"/>
      <c r="LWK936" s="14"/>
      <c r="LWL936" s="14"/>
      <c r="LWM936" s="14"/>
      <c r="LWN936" s="14"/>
      <c r="LWO936" s="14"/>
      <c r="LWP936" s="14"/>
      <c r="LWQ936" s="14"/>
      <c r="LWR936" s="14"/>
      <c r="LWS936" s="14"/>
      <c r="LWT936" s="14"/>
      <c r="LWU936" s="14"/>
      <c r="LWV936" s="14"/>
      <c r="LWW936" s="14"/>
      <c r="LWX936" s="14"/>
      <c r="LWY936" s="14"/>
      <c r="LWZ936" s="14"/>
      <c r="LXA936" s="14"/>
      <c r="LXB936" s="14"/>
      <c r="LXC936" s="14"/>
      <c r="LXD936" s="14"/>
      <c r="LXE936" s="14"/>
      <c r="LXF936" s="14"/>
      <c r="LXG936" s="14"/>
      <c r="LXH936" s="14"/>
      <c r="LXI936" s="14"/>
      <c r="LXJ936" s="14"/>
      <c r="LXK936" s="14"/>
      <c r="LXL936" s="14"/>
      <c r="LXM936" s="14"/>
      <c r="LXN936" s="14"/>
      <c r="LXO936" s="14"/>
      <c r="LXP936" s="14"/>
      <c r="LXQ936" s="14"/>
      <c r="LXR936" s="14"/>
      <c r="LXS936" s="14"/>
      <c r="LXT936" s="14"/>
      <c r="LXU936" s="14"/>
      <c r="LXV936" s="14"/>
      <c r="LXW936" s="14"/>
      <c r="LXX936" s="14"/>
      <c r="LXY936" s="14"/>
      <c r="LXZ936" s="14"/>
      <c r="LYA936" s="14"/>
      <c r="LYB936" s="14"/>
      <c r="LYC936" s="14"/>
      <c r="LYD936" s="14"/>
      <c r="LYE936" s="14"/>
      <c r="LYF936" s="14"/>
      <c r="LYG936" s="14"/>
      <c r="LYH936" s="14"/>
      <c r="LYI936" s="14"/>
      <c r="LYJ936" s="14"/>
      <c r="LYK936" s="14"/>
      <c r="LYL936" s="14"/>
      <c r="LYM936" s="14"/>
      <c r="LYN936" s="14"/>
      <c r="LYO936" s="14"/>
      <c r="LYP936" s="14"/>
      <c r="LYQ936" s="14"/>
      <c r="LYR936" s="14"/>
      <c r="LYS936" s="14"/>
      <c r="LYT936" s="14"/>
      <c r="LYU936" s="14"/>
      <c r="LYV936" s="14"/>
      <c r="LYW936" s="14"/>
      <c r="LYX936" s="14"/>
      <c r="LYY936" s="14"/>
      <c r="LYZ936" s="14"/>
      <c r="LZA936" s="14"/>
      <c r="LZB936" s="14"/>
      <c r="LZC936" s="14"/>
      <c r="LZD936" s="14"/>
      <c r="LZE936" s="14"/>
      <c r="LZF936" s="14"/>
      <c r="LZG936" s="14"/>
      <c r="LZH936" s="14"/>
      <c r="LZI936" s="14"/>
      <c r="LZJ936" s="14"/>
      <c r="LZK936" s="14"/>
      <c r="LZL936" s="14"/>
      <c r="LZM936" s="14"/>
      <c r="LZN936" s="14"/>
      <c r="LZO936" s="14"/>
      <c r="LZP936" s="14"/>
      <c r="LZQ936" s="14"/>
      <c r="LZR936" s="14"/>
      <c r="LZS936" s="14"/>
      <c r="LZT936" s="14"/>
      <c r="LZU936" s="14"/>
      <c r="LZV936" s="14"/>
      <c r="LZW936" s="14"/>
      <c r="LZX936" s="14"/>
      <c r="LZY936" s="14"/>
      <c r="LZZ936" s="14"/>
      <c r="MAA936" s="14"/>
      <c r="MAB936" s="14"/>
      <c r="MAC936" s="14"/>
      <c r="MAD936" s="14"/>
      <c r="MAE936" s="14"/>
      <c r="MAF936" s="14"/>
      <c r="MAG936" s="14"/>
      <c r="MAH936" s="14"/>
      <c r="MAI936" s="14"/>
      <c r="MAJ936" s="14"/>
      <c r="MAK936" s="14"/>
      <c r="MAL936" s="14"/>
      <c r="MAM936" s="14"/>
      <c r="MAN936" s="14"/>
      <c r="MAO936" s="14"/>
      <c r="MAP936" s="14"/>
      <c r="MAQ936" s="14"/>
      <c r="MAR936" s="14"/>
      <c r="MAS936" s="14"/>
      <c r="MAT936" s="14"/>
      <c r="MAU936" s="14"/>
      <c r="MAV936" s="14"/>
      <c r="MAW936" s="14"/>
      <c r="MAX936" s="14"/>
      <c r="MAY936" s="14"/>
      <c r="MAZ936" s="14"/>
      <c r="MBA936" s="14"/>
      <c r="MBB936" s="14"/>
      <c r="MBC936" s="14"/>
      <c r="MBD936" s="14"/>
      <c r="MBE936" s="14"/>
      <c r="MBF936" s="14"/>
      <c r="MBG936" s="14"/>
      <c r="MBH936" s="14"/>
      <c r="MBI936" s="14"/>
      <c r="MBJ936" s="14"/>
      <c r="MBK936" s="14"/>
      <c r="MBL936" s="14"/>
      <c r="MBM936" s="14"/>
      <c r="MBN936" s="14"/>
      <c r="MBO936" s="14"/>
      <c r="MBP936" s="14"/>
      <c r="MBQ936" s="14"/>
      <c r="MBR936" s="14"/>
      <c r="MBS936" s="14"/>
      <c r="MBT936" s="14"/>
      <c r="MBU936" s="14"/>
      <c r="MBV936" s="14"/>
      <c r="MBW936" s="14"/>
      <c r="MBX936" s="14"/>
      <c r="MBY936" s="14"/>
      <c r="MBZ936" s="14"/>
      <c r="MCA936" s="14"/>
      <c r="MCB936" s="14"/>
      <c r="MCC936" s="14"/>
      <c r="MCD936" s="14"/>
      <c r="MCE936" s="14"/>
      <c r="MCF936" s="14"/>
      <c r="MCG936" s="14"/>
      <c r="MCH936" s="14"/>
      <c r="MCI936" s="14"/>
      <c r="MCJ936" s="14"/>
      <c r="MCK936" s="14"/>
      <c r="MCL936" s="14"/>
      <c r="MCM936" s="14"/>
      <c r="MCN936" s="14"/>
      <c r="MCO936" s="14"/>
      <c r="MCP936" s="14"/>
      <c r="MCQ936" s="14"/>
      <c r="MCR936" s="14"/>
      <c r="MCS936" s="14"/>
      <c r="MCT936" s="14"/>
      <c r="MCU936" s="14"/>
      <c r="MCV936" s="14"/>
      <c r="MCW936" s="14"/>
      <c r="MCX936" s="14"/>
      <c r="MCY936" s="14"/>
      <c r="MCZ936" s="14"/>
      <c r="MDA936" s="14"/>
      <c r="MDB936" s="14"/>
      <c r="MDC936" s="14"/>
      <c r="MDD936" s="14"/>
      <c r="MDE936" s="14"/>
      <c r="MDF936" s="14"/>
      <c r="MDG936" s="14"/>
      <c r="MDH936" s="14"/>
      <c r="MDI936" s="14"/>
      <c r="MDJ936" s="14"/>
      <c r="MDK936" s="14"/>
      <c r="MDL936" s="14"/>
      <c r="MDM936" s="14"/>
      <c r="MDN936" s="14"/>
      <c r="MDO936" s="14"/>
      <c r="MDP936" s="14"/>
      <c r="MDQ936" s="14"/>
      <c r="MDR936" s="14"/>
      <c r="MDS936" s="14"/>
      <c r="MDT936" s="14"/>
      <c r="MDU936" s="14"/>
      <c r="MDV936" s="14"/>
      <c r="MDW936" s="14"/>
      <c r="MDX936" s="14"/>
      <c r="MDY936" s="14"/>
      <c r="MDZ936" s="14"/>
      <c r="MEA936" s="14"/>
      <c r="MEB936" s="14"/>
      <c r="MEC936" s="14"/>
      <c r="MED936" s="14"/>
      <c r="MEE936" s="14"/>
      <c r="MEF936" s="14"/>
      <c r="MEG936" s="14"/>
      <c r="MEH936" s="14"/>
      <c r="MEI936" s="14"/>
      <c r="MEJ936" s="14"/>
      <c r="MEK936" s="14"/>
      <c r="MEL936" s="14"/>
      <c r="MEM936" s="14"/>
      <c r="MEN936" s="14"/>
      <c r="MEO936" s="14"/>
      <c r="MEP936" s="14"/>
      <c r="MEQ936" s="14"/>
      <c r="MER936" s="14"/>
      <c r="MES936" s="14"/>
      <c r="MET936" s="14"/>
      <c r="MEU936" s="14"/>
      <c r="MEV936" s="14"/>
      <c r="MEW936" s="14"/>
      <c r="MEX936" s="14"/>
      <c r="MEY936" s="14"/>
      <c r="MEZ936" s="14"/>
      <c r="MFA936" s="14"/>
      <c r="MFB936" s="14"/>
      <c r="MFC936" s="14"/>
      <c r="MFD936" s="14"/>
      <c r="MFE936" s="14"/>
      <c r="MFF936" s="14"/>
      <c r="MFG936" s="14"/>
      <c r="MFH936" s="14"/>
      <c r="MFI936" s="14"/>
      <c r="MFJ936" s="14"/>
      <c r="MFK936" s="14"/>
      <c r="MFL936" s="14"/>
      <c r="MFM936" s="14"/>
      <c r="MFN936" s="14"/>
      <c r="MFO936" s="14"/>
      <c r="MFP936" s="14"/>
      <c r="MFQ936" s="14"/>
      <c r="MFR936" s="14"/>
      <c r="MFS936" s="14"/>
      <c r="MFT936" s="14"/>
      <c r="MFU936" s="14"/>
      <c r="MFV936" s="14"/>
      <c r="MFW936" s="14"/>
      <c r="MFX936" s="14"/>
      <c r="MFY936" s="14"/>
      <c r="MFZ936" s="14"/>
      <c r="MGA936" s="14"/>
      <c r="MGB936" s="14"/>
      <c r="MGC936" s="14"/>
      <c r="MGD936" s="14"/>
      <c r="MGE936" s="14"/>
      <c r="MGF936" s="14"/>
      <c r="MGG936" s="14"/>
      <c r="MGH936" s="14"/>
      <c r="MGI936" s="14"/>
      <c r="MGJ936" s="14"/>
      <c r="MGK936" s="14"/>
      <c r="MGL936" s="14"/>
      <c r="MGM936" s="14"/>
      <c r="MGN936" s="14"/>
      <c r="MGO936" s="14"/>
      <c r="MGP936" s="14"/>
      <c r="MGQ936" s="14"/>
      <c r="MGR936" s="14"/>
      <c r="MGS936" s="14"/>
      <c r="MGT936" s="14"/>
      <c r="MGU936" s="14"/>
      <c r="MGV936" s="14"/>
      <c r="MGW936" s="14"/>
      <c r="MGX936" s="14"/>
      <c r="MGY936" s="14"/>
      <c r="MGZ936" s="14"/>
      <c r="MHA936" s="14"/>
      <c r="MHB936" s="14"/>
      <c r="MHC936" s="14"/>
      <c r="MHD936" s="14"/>
      <c r="MHE936" s="14"/>
      <c r="MHF936" s="14"/>
      <c r="MHG936" s="14"/>
      <c r="MHH936" s="14"/>
      <c r="MHI936" s="14"/>
      <c r="MHJ936" s="14"/>
      <c r="MHK936" s="14"/>
      <c r="MHL936" s="14"/>
      <c r="MHM936" s="14"/>
      <c r="MHN936" s="14"/>
      <c r="MHO936" s="14"/>
      <c r="MHP936" s="14"/>
      <c r="MHQ936" s="14"/>
      <c r="MHR936" s="14"/>
      <c r="MHS936" s="14"/>
      <c r="MHT936" s="14"/>
      <c r="MHU936" s="14"/>
      <c r="MHV936" s="14"/>
      <c r="MHW936" s="14"/>
      <c r="MHX936" s="14"/>
      <c r="MHY936" s="14"/>
      <c r="MHZ936" s="14"/>
      <c r="MIA936" s="14"/>
      <c r="MIB936" s="14"/>
      <c r="MIC936" s="14"/>
      <c r="MID936" s="14"/>
      <c r="MIE936" s="14"/>
      <c r="MIF936" s="14"/>
      <c r="MIG936" s="14"/>
      <c r="MIH936" s="14"/>
      <c r="MII936" s="14"/>
      <c r="MIJ936" s="14"/>
      <c r="MIK936" s="14"/>
      <c r="MIL936" s="14"/>
      <c r="MIM936" s="14"/>
      <c r="MIN936" s="14"/>
      <c r="MIO936" s="14"/>
      <c r="MIP936" s="14"/>
      <c r="MIQ936" s="14"/>
      <c r="MIR936" s="14"/>
      <c r="MIS936" s="14"/>
      <c r="MIT936" s="14"/>
      <c r="MIU936" s="14"/>
      <c r="MIV936" s="14"/>
      <c r="MIW936" s="14"/>
      <c r="MIX936" s="14"/>
      <c r="MIY936" s="14"/>
      <c r="MIZ936" s="14"/>
      <c r="MJA936" s="14"/>
      <c r="MJB936" s="14"/>
      <c r="MJC936" s="14"/>
      <c r="MJD936" s="14"/>
      <c r="MJE936" s="14"/>
      <c r="MJF936" s="14"/>
      <c r="MJG936" s="14"/>
      <c r="MJH936" s="14"/>
      <c r="MJI936" s="14"/>
      <c r="MJJ936" s="14"/>
      <c r="MJK936" s="14"/>
      <c r="MJL936" s="14"/>
      <c r="MJM936" s="14"/>
      <c r="MJN936" s="14"/>
      <c r="MJO936" s="14"/>
      <c r="MJP936" s="14"/>
      <c r="MJQ936" s="14"/>
      <c r="MJR936" s="14"/>
      <c r="MJS936" s="14"/>
      <c r="MJT936" s="14"/>
      <c r="MJU936" s="14"/>
      <c r="MJV936" s="14"/>
      <c r="MJW936" s="14"/>
      <c r="MJX936" s="14"/>
      <c r="MJY936" s="14"/>
      <c r="MJZ936" s="14"/>
      <c r="MKA936" s="14"/>
      <c r="MKB936" s="14"/>
      <c r="MKC936" s="14"/>
      <c r="MKD936" s="14"/>
      <c r="MKE936" s="14"/>
      <c r="MKF936" s="14"/>
      <c r="MKG936" s="14"/>
      <c r="MKH936" s="14"/>
      <c r="MKI936" s="14"/>
      <c r="MKJ936" s="14"/>
      <c r="MKK936" s="14"/>
      <c r="MKL936" s="14"/>
      <c r="MKM936" s="14"/>
      <c r="MKN936" s="14"/>
      <c r="MKO936" s="14"/>
      <c r="MKP936" s="14"/>
      <c r="MKQ936" s="14"/>
      <c r="MKR936" s="14"/>
      <c r="MKS936" s="14"/>
      <c r="MKT936" s="14"/>
      <c r="MKU936" s="14"/>
      <c r="MKV936" s="14"/>
      <c r="MKW936" s="14"/>
      <c r="MKX936" s="14"/>
      <c r="MKY936" s="14"/>
      <c r="MKZ936" s="14"/>
      <c r="MLA936" s="14"/>
      <c r="MLB936" s="14"/>
      <c r="MLC936" s="14"/>
      <c r="MLD936" s="14"/>
      <c r="MLE936" s="14"/>
      <c r="MLF936" s="14"/>
      <c r="MLG936" s="14"/>
      <c r="MLH936" s="14"/>
      <c r="MLI936" s="14"/>
      <c r="MLJ936" s="14"/>
      <c r="MLK936" s="14"/>
      <c r="MLL936" s="14"/>
      <c r="MLM936" s="14"/>
      <c r="MLN936" s="14"/>
      <c r="MLO936" s="14"/>
      <c r="MLP936" s="14"/>
      <c r="MLQ936" s="14"/>
      <c r="MLR936" s="14"/>
      <c r="MLS936" s="14"/>
      <c r="MLT936" s="14"/>
      <c r="MLU936" s="14"/>
      <c r="MLV936" s="14"/>
      <c r="MLW936" s="14"/>
      <c r="MLX936" s="14"/>
      <c r="MLY936" s="14"/>
      <c r="MLZ936" s="14"/>
      <c r="MMA936" s="14"/>
      <c r="MMB936" s="14"/>
      <c r="MMC936" s="14"/>
      <c r="MMD936" s="14"/>
      <c r="MME936" s="14"/>
      <c r="MMF936" s="14"/>
      <c r="MMG936" s="14"/>
      <c r="MMH936" s="14"/>
      <c r="MMI936" s="14"/>
      <c r="MMJ936" s="14"/>
      <c r="MMK936" s="14"/>
      <c r="MML936" s="14"/>
      <c r="MMM936" s="14"/>
      <c r="MMN936" s="14"/>
      <c r="MMO936" s="14"/>
      <c r="MMP936" s="14"/>
      <c r="MMQ936" s="14"/>
      <c r="MMR936" s="14"/>
      <c r="MMS936" s="14"/>
      <c r="MMT936" s="14"/>
      <c r="MMU936" s="14"/>
      <c r="MMV936" s="14"/>
      <c r="MMW936" s="14"/>
      <c r="MMX936" s="14"/>
      <c r="MMY936" s="14"/>
      <c r="MMZ936" s="14"/>
      <c r="MNA936" s="14"/>
      <c r="MNB936" s="14"/>
      <c r="MNC936" s="14"/>
      <c r="MND936" s="14"/>
      <c r="MNE936" s="14"/>
      <c r="MNF936" s="14"/>
      <c r="MNG936" s="14"/>
      <c r="MNH936" s="14"/>
      <c r="MNI936" s="14"/>
      <c r="MNJ936" s="14"/>
      <c r="MNK936" s="14"/>
      <c r="MNL936" s="14"/>
      <c r="MNM936" s="14"/>
      <c r="MNN936" s="14"/>
      <c r="MNO936" s="14"/>
      <c r="MNP936" s="14"/>
      <c r="MNQ936" s="14"/>
      <c r="MNR936" s="14"/>
      <c r="MNS936" s="14"/>
      <c r="MNT936" s="14"/>
      <c r="MNU936" s="14"/>
      <c r="MNV936" s="14"/>
      <c r="MNW936" s="14"/>
      <c r="MNX936" s="14"/>
      <c r="MNY936" s="14"/>
      <c r="MNZ936" s="14"/>
      <c r="MOA936" s="14"/>
      <c r="MOB936" s="14"/>
      <c r="MOC936" s="14"/>
      <c r="MOD936" s="14"/>
      <c r="MOE936" s="14"/>
      <c r="MOF936" s="14"/>
      <c r="MOG936" s="14"/>
      <c r="MOH936" s="14"/>
      <c r="MOI936" s="14"/>
      <c r="MOJ936" s="14"/>
      <c r="MOK936" s="14"/>
      <c r="MOL936" s="14"/>
      <c r="MOM936" s="14"/>
      <c r="MON936" s="14"/>
      <c r="MOO936" s="14"/>
      <c r="MOP936" s="14"/>
      <c r="MOQ936" s="14"/>
      <c r="MOR936" s="14"/>
      <c r="MOS936" s="14"/>
      <c r="MOT936" s="14"/>
      <c r="MOU936" s="14"/>
      <c r="MOV936" s="14"/>
      <c r="MOW936" s="14"/>
      <c r="MOX936" s="14"/>
      <c r="MOY936" s="14"/>
      <c r="MOZ936" s="14"/>
      <c r="MPA936" s="14"/>
      <c r="MPB936" s="14"/>
      <c r="MPC936" s="14"/>
      <c r="MPD936" s="14"/>
      <c r="MPE936" s="14"/>
      <c r="MPF936" s="14"/>
      <c r="MPG936" s="14"/>
      <c r="MPH936" s="14"/>
      <c r="MPI936" s="14"/>
      <c r="MPJ936" s="14"/>
      <c r="MPK936" s="14"/>
      <c r="MPL936" s="14"/>
      <c r="MPM936" s="14"/>
      <c r="MPN936" s="14"/>
      <c r="MPO936" s="14"/>
      <c r="MPP936" s="14"/>
      <c r="MPQ936" s="14"/>
      <c r="MPR936" s="14"/>
      <c r="MPS936" s="14"/>
      <c r="MPT936" s="14"/>
      <c r="MPU936" s="14"/>
      <c r="MPV936" s="14"/>
      <c r="MPW936" s="14"/>
      <c r="MPX936" s="14"/>
      <c r="MPY936" s="14"/>
      <c r="MPZ936" s="14"/>
      <c r="MQA936" s="14"/>
      <c r="MQB936" s="14"/>
      <c r="MQC936" s="14"/>
      <c r="MQD936" s="14"/>
      <c r="MQE936" s="14"/>
      <c r="MQF936" s="14"/>
      <c r="MQG936" s="14"/>
      <c r="MQH936" s="14"/>
      <c r="MQI936" s="14"/>
      <c r="MQJ936" s="14"/>
      <c r="MQK936" s="14"/>
      <c r="MQL936" s="14"/>
      <c r="MQM936" s="14"/>
      <c r="MQN936" s="14"/>
      <c r="MQO936" s="14"/>
      <c r="MQP936" s="14"/>
      <c r="MQQ936" s="14"/>
      <c r="MQR936" s="14"/>
      <c r="MQS936" s="14"/>
      <c r="MQT936" s="14"/>
      <c r="MQU936" s="14"/>
      <c r="MQV936" s="14"/>
      <c r="MQW936" s="14"/>
      <c r="MQX936" s="14"/>
      <c r="MQY936" s="14"/>
      <c r="MQZ936" s="14"/>
      <c r="MRA936" s="14"/>
      <c r="MRB936" s="14"/>
      <c r="MRC936" s="14"/>
      <c r="MRD936" s="14"/>
      <c r="MRE936" s="14"/>
      <c r="MRF936" s="14"/>
      <c r="MRG936" s="14"/>
      <c r="MRH936" s="14"/>
      <c r="MRI936" s="14"/>
      <c r="MRJ936" s="14"/>
      <c r="MRK936" s="14"/>
      <c r="MRL936" s="14"/>
      <c r="MRM936" s="14"/>
      <c r="MRN936" s="14"/>
      <c r="MRO936" s="14"/>
      <c r="MRP936" s="14"/>
      <c r="MRQ936" s="14"/>
      <c r="MRR936" s="14"/>
      <c r="MRS936" s="14"/>
      <c r="MRT936" s="14"/>
      <c r="MRU936" s="14"/>
      <c r="MRV936" s="14"/>
      <c r="MRW936" s="14"/>
      <c r="MRX936" s="14"/>
      <c r="MRY936" s="14"/>
      <c r="MRZ936" s="14"/>
      <c r="MSA936" s="14"/>
      <c r="MSB936" s="14"/>
      <c r="MSC936" s="14"/>
      <c r="MSD936" s="14"/>
      <c r="MSE936" s="14"/>
      <c r="MSF936" s="14"/>
      <c r="MSG936" s="14"/>
      <c r="MSH936" s="14"/>
      <c r="MSI936" s="14"/>
      <c r="MSJ936" s="14"/>
      <c r="MSK936" s="14"/>
      <c r="MSL936" s="14"/>
      <c r="MSM936" s="14"/>
      <c r="MSN936" s="14"/>
      <c r="MSO936" s="14"/>
      <c r="MSP936" s="14"/>
      <c r="MSQ936" s="14"/>
      <c r="MSR936" s="14"/>
      <c r="MSS936" s="14"/>
      <c r="MST936" s="14"/>
      <c r="MSU936" s="14"/>
      <c r="MSV936" s="14"/>
      <c r="MSW936" s="14"/>
      <c r="MSX936" s="14"/>
      <c r="MSY936" s="14"/>
      <c r="MSZ936" s="14"/>
      <c r="MTA936" s="14"/>
      <c r="MTB936" s="14"/>
      <c r="MTC936" s="14"/>
      <c r="MTD936" s="14"/>
      <c r="MTE936" s="14"/>
      <c r="MTF936" s="14"/>
      <c r="MTG936" s="14"/>
      <c r="MTH936" s="14"/>
      <c r="MTI936" s="14"/>
      <c r="MTJ936" s="14"/>
      <c r="MTK936" s="14"/>
      <c r="MTL936" s="14"/>
      <c r="MTM936" s="14"/>
      <c r="MTN936" s="14"/>
      <c r="MTO936" s="14"/>
      <c r="MTP936" s="14"/>
      <c r="MTQ936" s="14"/>
      <c r="MTR936" s="14"/>
      <c r="MTS936" s="14"/>
      <c r="MTT936" s="14"/>
      <c r="MTU936" s="14"/>
      <c r="MTV936" s="14"/>
      <c r="MTW936" s="14"/>
      <c r="MTX936" s="14"/>
      <c r="MTY936" s="14"/>
      <c r="MTZ936" s="14"/>
      <c r="MUA936" s="14"/>
      <c r="MUB936" s="14"/>
      <c r="MUC936" s="14"/>
      <c r="MUD936" s="14"/>
      <c r="MUE936" s="14"/>
      <c r="MUF936" s="14"/>
      <c r="MUG936" s="14"/>
      <c r="MUH936" s="14"/>
      <c r="MUI936" s="14"/>
      <c r="MUJ936" s="14"/>
      <c r="MUK936" s="14"/>
      <c r="MUL936" s="14"/>
      <c r="MUM936" s="14"/>
      <c r="MUN936" s="14"/>
      <c r="MUO936" s="14"/>
      <c r="MUP936" s="14"/>
      <c r="MUQ936" s="14"/>
      <c r="MUR936" s="14"/>
      <c r="MUS936" s="14"/>
      <c r="MUT936" s="14"/>
      <c r="MUU936" s="14"/>
      <c r="MUV936" s="14"/>
      <c r="MUW936" s="14"/>
      <c r="MUX936" s="14"/>
      <c r="MUY936" s="14"/>
      <c r="MUZ936" s="14"/>
      <c r="MVA936" s="14"/>
      <c r="MVB936" s="14"/>
      <c r="MVC936" s="14"/>
      <c r="MVD936" s="14"/>
      <c r="MVE936" s="14"/>
      <c r="MVF936" s="14"/>
      <c r="MVG936" s="14"/>
      <c r="MVH936" s="14"/>
      <c r="MVI936" s="14"/>
      <c r="MVJ936" s="14"/>
      <c r="MVK936" s="14"/>
      <c r="MVL936" s="14"/>
      <c r="MVM936" s="14"/>
      <c r="MVN936" s="14"/>
      <c r="MVO936" s="14"/>
      <c r="MVP936" s="14"/>
      <c r="MVQ936" s="14"/>
      <c r="MVR936" s="14"/>
      <c r="MVS936" s="14"/>
      <c r="MVT936" s="14"/>
      <c r="MVU936" s="14"/>
      <c r="MVV936" s="14"/>
      <c r="MVW936" s="14"/>
      <c r="MVX936" s="14"/>
      <c r="MVY936" s="14"/>
      <c r="MVZ936" s="14"/>
      <c r="MWA936" s="14"/>
      <c r="MWB936" s="14"/>
      <c r="MWC936" s="14"/>
      <c r="MWD936" s="14"/>
      <c r="MWE936" s="14"/>
      <c r="MWF936" s="14"/>
      <c r="MWG936" s="14"/>
      <c r="MWH936" s="14"/>
      <c r="MWI936" s="14"/>
      <c r="MWJ936" s="14"/>
      <c r="MWK936" s="14"/>
      <c r="MWL936" s="14"/>
      <c r="MWM936" s="14"/>
      <c r="MWN936" s="14"/>
      <c r="MWO936" s="14"/>
      <c r="MWP936" s="14"/>
      <c r="MWQ936" s="14"/>
      <c r="MWR936" s="14"/>
      <c r="MWS936" s="14"/>
      <c r="MWT936" s="14"/>
      <c r="MWU936" s="14"/>
      <c r="MWV936" s="14"/>
      <c r="MWW936" s="14"/>
      <c r="MWX936" s="14"/>
      <c r="MWY936" s="14"/>
      <c r="MWZ936" s="14"/>
      <c r="MXA936" s="14"/>
      <c r="MXB936" s="14"/>
      <c r="MXC936" s="14"/>
      <c r="MXD936" s="14"/>
      <c r="MXE936" s="14"/>
      <c r="MXF936" s="14"/>
      <c r="MXG936" s="14"/>
      <c r="MXH936" s="14"/>
      <c r="MXI936" s="14"/>
      <c r="MXJ936" s="14"/>
      <c r="MXK936" s="14"/>
      <c r="MXL936" s="14"/>
      <c r="MXM936" s="14"/>
      <c r="MXN936" s="14"/>
      <c r="MXO936" s="14"/>
      <c r="MXP936" s="14"/>
      <c r="MXQ936" s="14"/>
      <c r="MXR936" s="14"/>
      <c r="MXS936" s="14"/>
      <c r="MXT936" s="14"/>
      <c r="MXU936" s="14"/>
      <c r="MXV936" s="14"/>
      <c r="MXW936" s="14"/>
      <c r="MXX936" s="14"/>
      <c r="MXY936" s="14"/>
      <c r="MXZ936" s="14"/>
      <c r="MYA936" s="14"/>
      <c r="MYB936" s="14"/>
      <c r="MYC936" s="14"/>
      <c r="MYD936" s="14"/>
      <c r="MYE936" s="14"/>
      <c r="MYF936" s="14"/>
      <c r="MYG936" s="14"/>
      <c r="MYH936" s="14"/>
      <c r="MYI936" s="14"/>
      <c r="MYJ936" s="14"/>
      <c r="MYK936" s="14"/>
      <c r="MYL936" s="14"/>
      <c r="MYM936" s="14"/>
      <c r="MYN936" s="14"/>
      <c r="MYO936" s="14"/>
      <c r="MYP936" s="14"/>
      <c r="MYQ936" s="14"/>
      <c r="MYR936" s="14"/>
      <c r="MYS936" s="14"/>
      <c r="MYT936" s="14"/>
      <c r="MYU936" s="14"/>
      <c r="MYV936" s="14"/>
      <c r="MYW936" s="14"/>
      <c r="MYX936" s="14"/>
      <c r="MYY936" s="14"/>
      <c r="MYZ936" s="14"/>
      <c r="MZA936" s="14"/>
      <c r="MZB936" s="14"/>
      <c r="MZC936" s="14"/>
      <c r="MZD936" s="14"/>
      <c r="MZE936" s="14"/>
      <c r="MZF936" s="14"/>
      <c r="MZG936" s="14"/>
      <c r="MZH936" s="14"/>
      <c r="MZI936" s="14"/>
      <c r="MZJ936" s="14"/>
      <c r="MZK936" s="14"/>
      <c r="MZL936" s="14"/>
      <c r="MZM936" s="14"/>
      <c r="MZN936" s="14"/>
      <c r="MZO936" s="14"/>
      <c r="MZP936" s="14"/>
      <c r="MZQ936" s="14"/>
      <c r="MZR936" s="14"/>
      <c r="MZS936" s="14"/>
      <c r="MZT936" s="14"/>
      <c r="MZU936" s="14"/>
      <c r="MZV936" s="14"/>
      <c r="MZW936" s="14"/>
      <c r="MZX936" s="14"/>
      <c r="MZY936" s="14"/>
      <c r="MZZ936" s="14"/>
      <c r="NAA936" s="14"/>
      <c r="NAB936" s="14"/>
      <c r="NAC936" s="14"/>
      <c r="NAD936" s="14"/>
      <c r="NAE936" s="14"/>
      <c r="NAF936" s="14"/>
      <c r="NAG936" s="14"/>
      <c r="NAH936" s="14"/>
      <c r="NAI936" s="14"/>
      <c r="NAJ936" s="14"/>
      <c r="NAK936" s="14"/>
      <c r="NAL936" s="14"/>
      <c r="NAM936" s="14"/>
      <c r="NAN936" s="14"/>
      <c r="NAO936" s="14"/>
      <c r="NAP936" s="14"/>
      <c r="NAQ936" s="14"/>
      <c r="NAR936" s="14"/>
      <c r="NAS936" s="14"/>
      <c r="NAT936" s="14"/>
      <c r="NAU936" s="14"/>
      <c r="NAV936" s="14"/>
      <c r="NAW936" s="14"/>
      <c r="NAX936" s="14"/>
      <c r="NAY936" s="14"/>
      <c r="NAZ936" s="14"/>
      <c r="NBA936" s="14"/>
      <c r="NBB936" s="14"/>
      <c r="NBC936" s="14"/>
      <c r="NBD936" s="14"/>
      <c r="NBE936" s="14"/>
      <c r="NBF936" s="14"/>
      <c r="NBG936" s="14"/>
      <c r="NBH936" s="14"/>
      <c r="NBI936" s="14"/>
      <c r="NBJ936" s="14"/>
      <c r="NBK936" s="14"/>
      <c r="NBL936" s="14"/>
      <c r="NBM936" s="14"/>
      <c r="NBN936" s="14"/>
      <c r="NBO936" s="14"/>
      <c r="NBP936" s="14"/>
      <c r="NBQ936" s="14"/>
      <c r="NBR936" s="14"/>
      <c r="NBS936" s="14"/>
      <c r="NBT936" s="14"/>
      <c r="NBU936" s="14"/>
      <c r="NBV936" s="14"/>
      <c r="NBW936" s="14"/>
      <c r="NBX936" s="14"/>
      <c r="NBY936" s="14"/>
      <c r="NBZ936" s="14"/>
      <c r="NCA936" s="14"/>
      <c r="NCB936" s="14"/>
      <c r="NCC936" s="14"/>
      <c r="NCD936" s="14"/>
      <c r="NCE936" s="14"/>
      <c r="NCF936" s="14"/>
      <c r="NCG936" s="14"/>
      <c r="NCH936" s="14"/>
      <c r="NCI936" s="14"/>
      <c r="NCJ936" s="14"/>
      <c r="NCK936" s="14"/>
      <c r="NCL936" s="14"/>
      <c r="NCM936" s="14"/>
      <c r="NCN936" s="14"/>
      <c r="NCO936" s="14"/>
      <c r="NCP936" s="14"/>
      <c r="NCQ936" s="14"/>
      <c r="NCR936" s="14"/>
      <c r="NCS936" s="14"/>
      <c r="NCT936" s="14"/>
      <c r="NCU936" s="14"/>
      <c r="NCV936" s="14"/>
      <c r="NCW936" s="14"/>
      <c r="NCX936" s="14"/>
      <c r="NCY936" s="14"/>
      <c r="NCZ936" s="14"/>
      <c r="NDA936" s="14"/>
      <c r="NDB936" s="14"/>
      <c r="NDC936" s="14"/>
      <c r="NDD936" s="14"/>
      <c r="NDE936" s="14"/>
      <c r="NDF936" s="14"/>
      <c r="NDG936" s="14"/>
      <c r="NDH936" s="14"/>
      <c r="NDI936" s="14"/>
      <c r="NDJ936" s="14"/>
      <c r="NDK936" s="14"/>
      <c r="NDL936" s="14"/>
      <c r="NDM936" s="14"/>
      <c r="NDN936" s="14"/>
      <c r="NDO936" s="14"/>
      <c r="NDP936" s="14"/>
      <c r="NDQ936" s="14"/>
      <c r="NDR936" s="14"/>
      <c r="NDS936" s="14"/>
      <c r="NDT936" s="14"/>
      <c r="NDU936" s="14"/>
      <c r="NDV936" s="14"/>
      <c r="NDW936" s="14"/>
      <c r="NDX936" s="14"/>
      <c r="NDY936" s="14"/>
      <c r="NDZ936" s="14"/>
      <c r="NEA936" s="14"/>
      <c r="NEB936" s="14"/>
      <c r="NEC936" s="14"/>
      <c r="NED936" s="14"/>
      <c r="NEE936" s="14"/>
      <c r="NEF936" s="14"/>
      <c r="NEG936" s="14"/>
      <c r="NEH936" s="14"/>
      <c r="NEI936" s="14"/>
      <c r="NEJ936" s="14"/>
      <c r="NEK936" s="14"/>
      <c r="NEL936" s="14"/>
      <c r="NEM936" s="14"/>
      <c r="NEN936" s="14"/>
      <c r="NEO936" s="14"/>
      <c r="NEP936" s="14"/>
      <c r="NEQ936" s="14"/>
      <c r="NER936" s="14"/>
      <c r="NES936" s="14"/>
      <c r="NET936" s="14"/>
      <c r="NEU936" s="14"/>
      <c r="NEV936" s="14"/>
      <c r="NEW936" s="14"/>
      <c r="NEX936" s="14"/>
      <c r="NEY936" s="14"/>
      <c r="NEZ936" s="14"/>
      <c r="NFA936" s="14"/>
      <c r="NFB936" s="14"/>
      <c r="NFC936" s="14"/>
      <c r="NFD936" s="14"/>
      <c r="NFE936" s="14"/>
      <c r="NFF936" s="14"/>
      <c r="NFG936" s="14"/>
      <c r="NFH936" s="14"/>
      <c r="NFI936" s="14"/>
      <c r="NFJ936" s="14"/>
      <c r="NFK936" s="14"/>
      <c r="NFL936" s="14"/>
      <c r="NFM936" s="14"/>
      <c r="NFN936" s="14"/>
      <c r="NFO936" s="14"/>
      <c r="NFP936" s="14"/>
      <c r="NFQ936" s="14"/>
      <c r="NFR936" s="14"/>
      <c r="NFS936" s="14"/>
      <c r="NFT936" s="14"/>
      <c r="NFU936" s="14"/>
      <c r="NFV936" s="14"/>
      <c r="NFW936" s="14"/>
      <c r="NFX936" s="14"/>
      <c r="NFY936" s="14"/>
      <c r="NFZ936" s="14"/>
      <c r="NGA936" s="14"/>
      <c r="NGB936" s="14"/>
      <c r="NGC936" s="14"/>
      <c r="NGD936" s="14"/>
      <c r="NGE936" s="14"/>
      <c r="NGF936" s="14"/>
      <c r="NGG936" s="14"/>
      <c r="NGH936" s="14"/>
      <c r="NGI936" s="14"/>
      <c r="NGJ936" s="14"/>
      <c r="NGK936" s="14"/>
      <c r="NGL936" s="14"/>
      <c r="NGM936" s="14"/>
      <c r="NGN936" s="14"/>
      <c r="NGO936" s="14"/>
      <c r="NGP936" s="14"/>
      <c r="NGQ936" s="14"/>
      <c r="NGR936" s="14"/>
      <c r="NGS936" s="14"/>
      <c r="NGT936" s="14"/>
      <c r="NGU936" s="14"/>
      <c r="NGV936" s="14"/>
      <c r="NGW936" s="14"/>
      <c r="NGX936" s="14"/>
      <c r="NGY936" s="14"/>
      <c r="NGZ936" s="14"/>
      <c r="NHA936" s="14"/>
      <c r="NHB936" s="14"/>
      <c r="NHC936" s="14"/>
      <c r="NHD936" s="14"/>
      <c r="NHE936" s="14"/>
      <c r="NHF936" s="14"/>
      <c r="NHG936" s="14"/>
      <c r="NHH936" s="14"/>
      <c r="NHI936" s="14"/>
      <c r="NHJ936" s="14"/>
      <c r="NHK936" s="14"/>
      <c r="NHL936" s="14"/>
      <c r="NHM936" s="14"/>
      <c r="NHN936" s="14"/>
      <c r="NHO936" s="14"/>
      <c r="NHP936" s="14"/>
      <c r="NHQ936" s="14"/>
      <c r="NHR936" s="14"/>
      <c r="NHS936" s="14"/>
      <c r="NHT936" s="14"/>
      <c r="NHU936" s="14"/>
      <c r="NHV936" s="14"/>
      <c r="NHW936" s="14"/>
      <c r="NHX936" s="14"/>
      <c r="NHY936" s="14"/>
      <c r="NHZ936" s="14"/>
      <c r="NIA936" s="14"/>
      <c r="NIB936" s="14"/>
      <c r="NIC936" s="14"/>
      <c r="NID936" s="14"/>
      <c r="NIE936" s="14"/>
      <c r="NIF936" s="14"/>
      <c r="NIG936" s="14"/>
      <c r="NIH936" s="14"/>
      <c r="NII936" s="14"/>
      <c r="NIJ936" s="14"/>
      <c r="NIK936" s="14"/>
      <c r="NIL936" s="14"/>
      <c r="NIM936" s="14"/>
      <c r="NIN936" s="14"/>
      <c r="NIO936" s="14"/>
      <c r="NIP936" s="14"/>
      <c r="NIQ936" s="14"/>
      <c r="NIR936" s="14"/>
      <c r="NIS936" s="14"/>
      <c r="NIT936" s="14"/>
      <c r="NIU936" s="14"/>
      <c r="NIV936" s="14"/>
      <c r="NIW936" s="14"/>
      <c r="NIX936" s="14"/>
      <c r="NIY936" s="14"/>
      <c r="NIZ936" s="14"/>
      <c r="NJA936" s="14"/>
      <c r="NJB936" s="14"/>
      <c r="NJC936" s="14"/>
      <c r="NJD936" s="14"/>
      <c r="NJE936" s="14"/>
      <c r="NJF936" s="14"/>
      <c r="NJG936" s="14"/>
      <c r="NJH936" s="14"/>
      <c r="NJI936" s="14"/>
      <c r="NJJ936" s="14"/>
      <c r="NJK936" s="14"/>
      <c r="NJL936" s="14"/>
      <c r="NJM936" s="14"/>
      <c r="NJN936" s="14"/>
      <c r="NJO936" s="14"/>
      <c r="NJP936" s="14"/>
      <c r="NJQ936" s="14"/>
      <c r="NJR936" s="14"/>
      <c r="NJS936" s="14"/>
      <c r="NJT936" s="14"/>
      <c r="NJU936" s="14"/>
      <c r="NJV936" s="14"/>
      <c r="NJW936" s="14"/>
      <c r="NJX936" s="14"/>
      <c r="NJY936" s="14"/>
      <c r="NJZ936" s="14"/>
      <c r="NKA936" s="14"/>
      <c r="NKB936" s="14"/>
      <c r="NKC936" s="14"/>
      <c r="NKD936" s="14"/>
      <c r="NKE936" s="14"/>
      <c r="NKF936" s="14"/>
      <c r="NKG936" s="14"/>
      <c r="NKH936" s="14"/>
      <c r="NKI936" s="14"/>
      <c r="NKJ936" s="14"/>
      <c r="NKK936" s="14"/>
      <c r="NKL936" s="14"/>
      <c r="NKM936" s="14"/>
      <c r="NKN936" s="14"/>
      <c r="NKO936" s="14"/>
      <c r="NKP936" s="14"/>
      <c r="NKQ936" s="14"/>
      <c r="NKR936" s="14"/>
      <c r="NKS936" s="14"/>
      <c r="NKT936" s="14"/>
      <c r="NKU936" s="14"/>
      <c r="NKV936" s="14"/>
      <c r="NKW936" s="14"/>
      <c r="NKX936" s="14"/>
      <c r="NKY936" s="14"/>
      <c r="NKZ936" s="14"/>
      <c r="NLA936" s="14"/>
      <c r="NLB936" s="14"/>
      <c r="NLC936" s="14"/>
      <c r="NLD936" s="14"/>
      <c r="NLE936" s="14"/>
      <c r="NLF936" s="14"/>
      <c r="NLG936" s="14"/>
      <c r="NLH936" s="14"/>
      <c r="NLI936" s="14"/>
      <c r="NLJ936" s="14"/>
      <c r="NLK936" s="14"/>
      <c r="NLL936" s="14"/>
      <c r="NLM936" s="14"/>
      <c r="NLN936" s="14"/>
      <c r="NLO936" s="14"/>
      <c r="NLP936" s="14"/>
      <c r="NLQ936" s="14"/>
      <c r="NLR936" s="14"/>
      <c r="NLS936" s="14"/>
      <c r="NLT936" s="14"/>
      <c r="NLU936" s="14"/>
      <c r="NLV936" s="14"/>
      <c r="NLW936" s="14"/>
      <c r="NLX936" s="14"/>
      <c r="NLY936" s="14"/>
      <c r="NLZ936" s="14"/>
      <c r="NMA936" s="14"/>
      <c r="NMB936" s="14"/>
      <c r="NMC936" s="14"/>
      <c r="NMD936" s="14"/>
      <c r="NME936" s="14"/>
      <c r="NMF936" s="14"/>
      <c r="NMG936" s="14"/>
      <c r="NMH936" s="14"/>
      <c r="NMI936" s="14"/>
      <c r="NMJ936" s="14"/>
      <c r="NMK936" s="14"/>
      <c r="NML936" s="14"/>
      <c r="NMM936" s="14"/>
      <c r="NMN936" s="14"/>
      <c r="NMO936" s="14"/>
      <c r="NMP936" s="14"/>
      <c r="NMQ936" s="14"/>
      <c r="NMR936" s="14"/>
      <c r="NMS936" s="14"/>
      <c r="NMT936" s="14"/>
      <c r="NMU936" s="14"/>
      <c r="NMV936" s="14"/>
      <c r="NMW936" s="14"/>
      <c r="NMX936" s="14"/>
      <c r="NMY936" s="14"/>
      <c r="NMZ936" s="14"/>
      <c r="NNA936" s="14"/>
      <c r="NNB936" s="14"/>
      <c r="NNC936" s="14"/>
      <c r="NND936" s="14"/>
      <c r="NNE936" s="14"/>
      <c r="NNF936" s="14"/>
      <c r="NNG936" s="14"/>
      <c r="NNH936" s="14"/>
      <c r="NNI936" s="14"/>
      <c r="NNJ936" s="14"/>
      <c r="NNK936" s="14"/>
      <c r="NNL936" s="14"/>
      <c r="NNM936" s="14"/>
      <c r="NNN936" s="14"/>
      <c r="NNO936" s="14"/>
      <c r="NNP936" s="14"/>
      <c r="NNQ936" s="14"/>
      <c r="NNR936" s="14"/>
      <c r="NNS936" s="14"/>
      <c r="NNT936" s="14"/>
      <c r="NNU936" s="14"/>
      <c r="NNV936" s="14"/>
      <c r="NNW936" s="14"/>
      <c r="NNX936" s="14"/>
      <c r="NNY936" s="14"/>
      <c r="NNZ936" s="14"/>
      <c r="NOA936" s="14"/>
      <c r="NOB936" s="14"/>
      <c r="NOC936" s="14"/>
      <c r="NOD936" s="14"/>
      <c r="NOE936" s="14"/>
      <c r="NOF936" s="14"/>
      <c r="NOG936" s="14"/>
      <c r="NOH936" s="14"/>
      <c r="NOI936" s="14"/>
      <c r="NOJ936" s="14"/>
      <c r="NOK936" s="14"/>
      <c r="NOL936" s="14"/>
      <c r="NOM936" s="14"/>
      <c r="NON936" s="14"/>
      <c r="NOO936" s="14"/>
      <c r="NOP936" s="14"/>
      <c r="NOQ936" s="14"/>
      <c r="NOR936" s="14"/>
      <c r="NOS936" s="14"/>
      <c r="NOT936" s="14"/>
      <c r="NOU936" s="14"/>
      <c r="NOV936" s="14"/>
      <c r="NOW936" s="14"/>
      <c r="NOX936" s="14"/>
      <c r="NOY936" s="14"/>
      <c r="NOZ936" s="14"/>
      <c r="NPA936" s="14"/>
      <c r="NPB936" s="14"/>
      <c r="NPC936" s="14"/>
      <c r="NPD936" s="14"/>
      <c r="NPE936" s="14"/>
      <c r="NPF936" s="14"/>
      <c r="NPG936" s="14"/>
      <c r="NPH936" s="14"/>
      <c r="NPI936" s="14"/>
      <c r="NPJ936" s="14"/>
      <c r="NPK936" s="14"/>
      <c r="NPL936" s="14"/>
      <c r="NPM936" s="14"/>
      <c r="NPN936" s="14"/>
      <c r="NPO936" s="14"/>
      <c r="NPP936" s="14"/>
      <c r="NPQ936" s="14"/>
      <c r="NPR936" s="14"/>
      <c r="NPS936" s="14"/>
      <c r="NPT936" s="14"/>
      <c r="NPU936" s="14"/>
      <c r="NPV936" s="14"/>
      <c r="NPW936" s="14"/>
      <c r="NPX936" s="14"/>
      <c r="NPY936" s="14"/>
      <c r="NPZ936" s="14"/>
      <c r="NQA936" s="14"/>
      <c r="NQB936" s="14"/>
      <c r="NQC936" s="14"/>
      <c r="NQD936" s="14"/>
      <c r="NQE936" s="14"/>
      <c r="NQF936" s="14"/>
      <c r="NQG936" s="14"/>
      <c r="NQH936" s="14"/>
      <c r="NQI936" s="14"/>
      <c r="NQJ936" s="14"/>
      <c r="NQK936" s="14"/>
      <c r="NQL936" s="14"/>
      <c r="NQM936" s="14"/>
      <c r="NQN936" s="14"/>
      <c r="NQO936" s="14"/>
      <c r="NQP936" s="14"/>
      <c r="NQQ936" s="14"/>
      <c r="NQR936" s="14"/>
      <c r="NQS936" s="14"/>
      <c r="NQT936" s="14"/>
      <c r="NQU936" s="14"/>
      <c r="NQV936" s="14"/>
      <c r="NQW936" s="14"/>
      <c r="NQX936" s="14"/>
      <c r="NQY936" s="14"/>
      <c r="NQZ936" s="14"/>
      <c r="NRA936" s="14"/>
      <c r="NRB936" s="14"/>
      <c r="NRC936" s="14"/>
      <c r="NRD936" s="14"/>
      <c r="NRE936" s="14"/>
      <c r="NRF936" s="14"/>
      <c r="NRG936" s="14"/>
      <c r="NRH936" s="14"/>
      <c r="NRI936" s="14"/>
      <c r="NRJ936" s="14"/>
      <c r="NRK936" s="14"/>
      <c r="NRL936" s="14"/>
      <c r="NRM936" s="14"/>
      <c r="NRN936" s="14"/>
      <c r="NRO936" s="14"/>
      <c r="NRP936" s="14"/>
      <c r="NRQ936" s="14"/>
      <c r="NRR936" s="14"/>
      <c r="NRS936" s="14"/>
      <c r="NRT936" s="14"/>
      <c r="NRU936" s="14"/>
      <c r="NRV936" s="14"/>
      <c r="NRW936" s="14"/>
      <c r="NRX936" s="14"/>
      <c r="NRY936" s="14"/>
      <c r="NRZ936" s="14"/>
      <c r="NSA936" s="14"/>
      <c r="NSB936" s="14"/>
      <c r="NSC936" s="14"/>
      <c r="NSD936" s="14"/>
      <c r="NSE936" s="14"/>
      <c r="NSF936" s="14"/>
      <c r="NSG936" s="14"/>
      <c r="NSH936" s="14"/>
      <c r="NSI936" s="14"/>
      <c r="NSJ936" s="14"/>
      <c r="NSK936" s="14"/>
      <c r="NSL936" s="14"/>
      <c r="NSM936" s="14"/>
      <c r="NSN936" s="14"/>
      <c r="NSO936" s="14"/>
      <c r="NSP936" s="14"/>
      <c r="NSQ936" s="14"/>
      <c r="NSR936" s="14"/>
      <c r="NSS936" s="14"/>
      <c r="NST936" s="14"/>
      <c r="NSU936" s="14"/>
      <c r="NSV936" s="14"/>
      <c r="NSW936" s="14"/>
      <c r="NSX936" s="14"/>
      <c r="NSY936" s="14"/>
      <c r="NSZ936" s="14"/>
      <c r="NTA936" s="14"/>
      <c r="NTB936" s="14"/>
      <c r="NTC936" s="14"/>
      <c r="NTD936" s="14"/>
      <c r="NTE936" s="14"/>
      <c r="NTF936" s="14"/>
      <c r="NTG936" s="14"/>
      <c r="NTH936" s="14"/>
      <c r="NTI936" s="14"/>
      <c r="NTJ936" s="14"/>
      <c r="NTK936" s="14"/>
      <c r="NTL936" s="14"/>
      <c r="NTM936" s="14"/>
      <c r="NTN936" s="14"/>
      <c r="NTO936" s="14"/>
      <c r="NTP936" s="14"/>
      <c r="NTQ936" s="14"/>
      <c r="NTR936" s="14"/>
      <c r="NTS936" s="14"/>
      <c r="NTT936" s="14"/>
      <c r="NTU936" s="14"/>
      <c r="NTV936" s="14"/>
      <c r="NTW936" s="14"/>
      <c r="NTX936" s="14"/>
      <c r="NTY936" s="14"/>
      <c r="NTZ936" s="14"/>
      <c r="NUA936" s="14"/>
      <c r="NUB936" s="14"/>
      <c r="NUC936" s="14"/>
      <c r="NUD936" s="14"/>
      <c r="NUE936" s="14"/>
      <c r="NUF936" s="14"/>
      <c r="NUG936" s="14"/>
      <c r="NUH936" s="14"/>
      <c r="NUI936" s="14"/>
      <c r="NUJ936" s="14"/>
      <c r="NUK936" s="14"/>
      <c r="NUL936" s="14"/>
      <c r="NUM936" s="14"/>
      <c r="NUN936" s="14"/>
      <c r="NUO936" s="14"/>
      <c r="NUP936" s="14"/>
      <c r="NUQ936" s="14"/>
      <c r="NUR936" s="14"/>
      <c r="NUS936" s="14"/>
      <c r="NUT936" s="14"/>
      <c r="NUU936" s="14"/>
      <c r="NUV936" s="14"/>
      <c r="NUW936" s="14"/>
      <c r="NUX936" s="14"/>
      <c r="NUY936" s="14"/>
      <c r="NUZ936" s="14"/>
      <c r="NVA936" s="14"/>
      <c r="NVB936" s="14"/>
      <c r="NVC936" s="14"/>
      <c r="NVD936" s="14"/>
      <c r="NVE936" s="14"/>
      <c r="NVF936" s="14"/>
      <c r="NVG936" s="14"/>
      <c r="NVH936" s="14"/>
      <c r="NVI936" s="14"/>
      <c r="NVJ936" s="14"/>
      <c r="NVK936" s="14"/>
      <c r="NVL936" s="14"/>
      <c r="NVM936" s="14"/>
      <c r="NVN936" s="14"/>
      <c r="NVO936" s="14"/>
      <c r="NVP936" s="14"/>
      <c r="NVQ936" s="14"/>
      <c r="NVR936" s="14"/>
      <c r="NVS936" s="14"/>
      <c r="NVT936" s="14"/>
      <c r="NVU936" s="14"/>
      <c r="NVV936" s="14"/>
      <c r="NVW936" s="14"/>
      <c r="NVX936" s="14"/>
      <c r="NVY936" s="14"/>
      <c r="NVZ936" s="14"/>
      <c r="NWA936" s="14"/>
      <c r="NWB936" s="14"/>
      <c r="NWC936" s="14"/>
      <c r="NWD936" s="14"/>
      <c r="NWE936" s="14"/>
      <c r="NWF936" s="14"/>
      <c r="NWG936" s="14"/>
      <c r="NWH936" s="14"/>
      <c r="NWI936" s="14"/>
      <c r="NWJ936" s="14"/>
      <c r="NWK936" s="14"/>
      <c r="NWL936" s="14"/>
      <c r="NWM936" s="14"/>
      <c r="NWN936" s="14"/>
      <c r="NWO936" s="14"/>
      <c r="NWP936" s="14"/>
      <c r="NWQ936" s="14"/>
      <c r="NWR936" s="14"/>
      <c r="NWS936" s="14"/>
      <c r="NWT936" s="14"/>
      <c r="NWU936" s="14"/>
      <c r="NWV936" s="14"/>
      <c r="NWW936" s="14"/>
      <c r="NWX936" s="14"/>
      <c r="NWY936" s="14"/>
      <c r="NWZ936" s="14"/>
      <c r="NXA936" s="14"/>
      <c r="NXB936" s="14"/>
      <c r="NXC936" s="14"/>
      <c r="NXD936" s="14"/>
      <c r="NXE936" s="14"/>
      <c r="NXF936" s="14"/>
      <c r="NXG936" s="14"/>
      <c r="NXH936" s="14"/>
      <c r="NXI936" s="14"/>
      <c r="NXJ936" s="14"/>
      <c r="NXK936" s="14"/>
      <c r="NXL936" s="14"/>
      <c r="NXM936" s="14"/>
      <c r="NXN936" s="14"/>
      <c r="NXO936" s="14"/>
      <c r="NXP936" s="14"/>
      <c r="NXQ936" s="14"/>
      <c r="NXR936" s="14"/>
      <c r="NXS936" s="14"/>
      <c r="NXT936" s="14"/>
      <c r="NXU936" s="14"/>
      <c r="NXV936" s="14"/>
      <c r="NXW936" s="14"/>
      <c r="NXX936" s="14"/>
      <c r="NXY936" s="14"/>
      <c r="NXZ936" s="14"/>
      <c r="NYA936" s="14"/>
      <c r="NYB936" s="14"/>
      <c r="NYC936" s="14"/>
      <c r="NYD936" s="14"/>
      <c r="NYE936" s="14"/>
      <c r="NYF936" s="14"/>
      <c r="NYG936" s="14"/>
      <c r="NYH936" s="14"/>
      <c r="NYI936" s="14"/>
      <c r="NYJ936" s="14"/>
      <c r="NYK936" s="14"/>
      <c r="NYL936" s="14"/>
      <c r="NYM936" s="14"/>
      <c r="NYN936" s="14"/>
      <c r="NYO936" s="14"/>
      <c r="NYP936" s="14"/>
      <c r="NYQ936" s="14"/>
      <c r="NYR936" s="14"/>
      <c r="NYS936" s="14"/>
      <c r="NYT936" s="14"/>
      <c r="NYU936" s="14"/>
      <c r="NYV936" s="14"/>
      <c r="NYW936" s="14"/>
      <c r="NYX936" s="14"/>
      <c r="NYY936" s="14"/>
      <c r="NYZ936" s="14"/>
      <c r="NZA936" s="14"/>
      <c r="NZB936" s="14"/>
      <c r="NZC936" s="14"/>
      <c r="NZD936" s="14"/>
      <c r="NZE936" s="14"/>
      <c r="NZF936" s="14"/>
      <c r="NZG936" s="14"/>
      <c r="NZH936" s="14"/>
      <c r="NZI936" s="14"/>
      <c r="NZJ936" s="14"/>
      <c r="NZK936" s="14"/>
      <c r="NZL936" s="14"/>
      <c r="NZM936" s="14"/>
      <c r="NZN936" s="14"/>
      <c r="NZO936" s="14"/>
      <c r="NZP936" s="14"/>
      <c r="NZQ936" s="14"/>
      <c r="NZR936" s="14"/>
      <c r="NZS936" s="14"/>
      <c r="NZT936" s="14"/>
      <c r="NZU936" s="14"/>
      <c r="NZV936" s="14"/>
      <c r="NZW936" s="14"/>
      <c r="NZX936" s="14"/>
      <c r="NZY936" s="14"/>
      <c r="NZZ936" s="14"/>
      <c r="OAA936" s="14"/>
      <c r="OAB936" s="14"/>
      <c r="OAC936" s="14"/>
      <c r="OAD936" s="14"/>
      <c r="OAE936" s="14"/>
      <c r="OAF936" s="14"/>
      <c r="OAG936" s="14"/>
      <c r="OAH936" s="14"/>
      <c r="OAI936" s="14"/>
      <c r="OAJ936" s="14"/>
      <c r="OAK936" s="14"/>
      <c r="OAL936" s="14"/>
      <c r="OAM936" s="14"/>
      <c r="OAN936" s="14"/>
      <c r="OAO936" s="14"/>
      <c r="OAP936" s="14"/>
      <c r="OAQ936" s="14"/>
      <c r="OAR936" s="14"/>
      <c r="OAS936" s="14"/>
      <c r="OAT936" s="14"/>
      <c r="OAU936" s="14"/>
      <c r="OAV936" s="14"/>
      <c r="OAW936" s="14"/>
      <c r="OAX936" s="14"/>
      <c r="OAY936" s="14"/>
      <c r="OAZ936" s="14"/>
      <c r="OBA936" s="14"/>
      <c r="OBB936" s="14"/>
      <c r="OBC936" s="14"/>
      <c r="OBD936" s="14"/>
      <c r="OBE936" s="14"/>
      <c r="OBF936" s="14"/>
      <c r="OBG936" s="14"/>
      <c r="OBH936" s="14"/>
      <c r="OBI936" s="14"/>
      <c r="OBJ936" s="14"/>
      <c r="OBK936" s="14"/>
      <c r="OBL936" s="14"/>
      <c r="OBM936" s="14"/>
      <c r="OBN936" s="14"/>
      <c r="OBO936" s="14"/>
      <c r="OBP936" s="14"/>
      <c r="OBQ936" s="14"/>
      <c r="OBR936" s="14"/>
      <c r="OBS936" s="14"/>
      <c r="OBT936" s="14"/>
      <c r="OBU936" s="14"/>
      <c r="OBV936" s="14"/>
      <c r="OBW936" s="14"/>
      <c r="OBX936" s="14"/>
      <c r="OBY936" s="14"/>
      <c r="OBZ936" s="14"/>
      <c r="OCA936" s="14"/>
      <c r="OCB936" s="14"/>
      <c r="OCC936" s="14"/>
      <c r="OCD936" s="14"/>
      <c r="OCE936" s="14"/>
      <c r="OCF936" s="14"/>
      <c r="OCG936" s="14"/>
      <c r="OCH936" s="14"/>
      <c r="OCI936" s="14"/>
      <c r="OCJ936" s="14"/>
      <c r="OCK936" s="14"/>
      <c r="OCL936" s="14"/>
      <c r="OCM936" s="14"/>
      <c r="OCN936" s="14"/>
      <c r="OCO936" s="14"/>
      <c r="OCP936" s="14"/>
      <c r="OCQ936" s="14"/>
      <c r="OCR936" s="14"/>
      <c r="OCS936" s="14"/>
      <c r="OCT936" s="14"/>
      <c r="OCU936" s="14"/>
      <c r="OCV936" s="14"/>
      <c r="OCW936" s="14"/>
      <c r="OCX936" s="14"/>
      <c r="OCY936" s="14"/>
      <c r="OCZ936" s="14"/>
      <c r="ODA936" s="14"/>
      <c r="ODB936" s="14"/>
      <c r="ODC936" s="14"/>
      <c r="ODD936" s="14"/>
      <c r="ODE936" s="14"/>
      <c r="ODF936" s="14"/>
      <c r="ODG936" s="14"/>
      <c r="ODH936" s="14"/>
      <c r="ODI936" s="14"/>
      <c r="ODJ936" s="14"/>
      <c r="ODK936" s="14"/>
      <c r="ODL936" s="14"/>
      <c r="ODM936" s="14"/>
      <c r="ODN936" s="14"/>
      <c r="ODO936" s="14"/>
      <c r="ODP936" s="14"/>
      <c r="ODQ936" s="14"/>
      <c r="ODR936" s="14"/>
      <c r="ODS936" s="14"/>
      <c r="ODT936" s="14"/>
      <c r="ODU936" s="14"/>
      <c r="ODV936" s="14"/>
      <c r="ODW936" s="14"/>
      <c r="ODX936" s="14"/>
      <c r="ODY936" s="14"/>
      <c r="ODZ936" s="14"/>
      <c r="OEA936" s="14"/>
      <c r="OEB936" s="14"/>
      <c r="OEC936" s="14"/>
      <c r="OED936" s="14"/>
      <c r="OEE936" s="14"/>
      <c r="OEF936" s="14"/>
      <c r="OEG936" s="14"/>
      <c r="OEH936" s="14"/>
      <c r="OEI936" s="14"/>
      <c r="OEJ936" s="14"/>
      <c r="OEK936" s="14"/>
      <c r="OEL936" s="14"/>
      <c r="OEM936" s="14"/>
      <c r="OEN936" s="14"/>
      <c r="OEO936" s="14"/>
      <c r="OEP936" s="14"/>
      <c r="OEQ936" s="14"/>
      <c r="OER936" s="14"/>
      <c r="OES936" s="14"/>
      <c r="OET936" s="14"/>
      <c r="OEU936" s="14"/>
      <c r="OEV936" s="14"/>
      <c r="OEW936" s="14"/>
      <c r="OEX936" s="14"/>
      <c r="OEY936" s="14"/>
      <c r="OEZ936" s="14"/>
      <c r="OFA936" s="14"/>
      <c r="OFB936" s="14"/>
      <c r="OFC936" s="14"/>
      <c r="OFD936" s="14"/>
      <c r="OFE936" s="14"/>
      <c r="OFF936" s="14"/>
      <c r="OFG936" s="14"/>
      <c r="OFH936" s="14"/>
      <c r="OFI936" s="14"/>
      <c r="OFJ936" s="14"/>
      <c r="OFK936" s="14"/>
      <c r="OFL936" s="14"/>
      <c r="OFM936" s="14"/>
      <c r="OFN936" s="14"/>
      <c r="OFO936" s="14"/>
      <c r="OFP936" s="14"/>
      <c r="OFQ936" s="14"/>
      <c r="OFR936" s="14"/>
      <c r="OFS936" s="14"/>
      <c r="OFT936" s="14"/>
      <c r="OFU936" s="14"/>
      <c r="OFV936" s="14"/>
      <c r="OFW936" s="14"/>
      <c r="OFX936" s="14"/>
      <c r="OFY936" s="14"/>
      <c r="OFZ936" s="14"/>
      <c r="OGA936" s="14"/>
      <c r="OGB936" s="14"/>
      <c r="OGC936" s="14"/>
      <c r="OGD936" s="14"/>
      <c r="OGE936" s="14"/>
      <c r="OGF936" s="14"/>
      <c r="OGG936" s="14"/>
      <c r="OGH936" s="14"/>
      <c r="OGI936" s="14"/>
      <c r="OGJ936" s="14"/>
      <c r="OGK936" s="14"/>
      <c r="OGL936" s="14"/>
      <c r="OGM936" s="14"/>
      <c r="OGN936" s="14"/>
      <c r="OGO936" s="14"/>
      <c r="OGP936" s="14"/>
      <c r="OGQ936" s="14"/>
      <c r="OGR936" s="14"/>
      <c r="OGS936" s="14"/>
      <c r="OGT936" s="14"/>
      <c r="OGU936" s="14"/>
      <c r="OGV936" s="14"/>
      <c r="OGW936" s="14"/>
      <c r="OGX936" s="14"/>
      <c r="OGY936" s="14"/>
      <c r="OGZ936" s="14"/>
      <c r="OHA936" s="14"/>
      <c r="OHB936" s="14"/>
      <c r="OHC936" s="14"/>
      <c r="OHD936" s="14"/>
      <c r="OHE936" s="14"/>
      <c r="OHF936" s="14"/>
      <c r="OHG936" s="14"/>
      <c r="OHH936" s="14"/>
      <c r="OHI936" s="14"/>
      <c r="OHJ936" s="14"/>
      <c r="OHK936" s="14"/>
      <c r="OHL936" s="14"/>
      <c r="OHM936" s="14"/>
      <c r="OHN936" s="14"/>
      <c r="OHO936" s="14"/>
      <c r="OHP936" s="14"/>
      <c r="OHQ936" s="14"/>
      <c r="OHR936" s="14"/>
      <c r="OHS936" s="14"/>
      <c r="OHT936" s="14"/>
      <c r="OHU936" s="14"/>
      <c r="OHV936" s="14"/>
      <c r="OHW936" s="14"/>
      <c r="OHX936" s="14"/>
      <c r="OHY936" s="14"/>
      <c r="OHZ936" s="14"/>
      <c r="OIA936" s="14"/>
      <c r="OIB936" s="14"/>
      <c r="OIC936" s="14"/>
      <c r="OID936" s="14"/>
      <c r="OIE936" s="14"/>
      <c r="OIF936" s="14"/>
      <c r="OIG936" s="14"/>
      <c r="OIH936" s="14"/>
      <c r="OII936" s="14"/>
      <c r="OIJ936" s="14"/>
      <c r="OIK936" s="14"/>
      <c r="OIL936" s="14"/>
      <c r="OIM936" s="14"/>
      <c r="OIN936" s="14"/>
      <c r="OIO936" s="14"/>
      <c r="OIP936" s="14"/>
      <c r="OIQ936" s="14"/>
      <c r="OIR936" s="14"/>
      <c r="OIS936" s="14"/>
      <c r="OIT936" s="14"/>
      <c r="OIU936" s="14"/>
      <c r="OIV936" s="14"/>
      <c r="OIW936" s="14"/>
      <c r="OIX936" s="14"/>
      <c r="OIY936" s="14"/>
      <c r="OIZ936" s="14"/>
      <c r="OJA936" s="14"/>
      <c r="OJB936" s="14"/>
      <c r="OJC936" s="14"/>
      <c r="OJD936" s="14"/>
      <c r="OJE936" s="14"/>
      <c r="OJF936" s="14"/>
      <c r="OJG936" s="14"/>
      <c r="OJH936" s="14"/>
      <c r="OJI936" s="14"/>
      <c r="OJJ936" s="14"/>
      <c r="OJK936" s="14"/>
      <c r="OJL936" s="14"/>
      <c r="OJM936" s="14"/>
      <c r="OJN936" s="14"/>
      <c r="OJO936" s="14"/>
      <c r="OJP936" s="14"/>
      <c r="OJQ936" s="14"/>
      <c r="OJR936" s="14"/>
      <c r="OJS936" s="14"/>
      <c r="OJT936" s="14"/>
      <c r="OJU936" s="14"/>
      <c r="OJV936" s="14"/>
      <c r="OJW936" s="14"/>
      <c r="OJX936" s="14"/>
      <c r="OJY936" s="14"/>
      <c r="OJZ936" s="14"/>
      <c r="OKA936" s="14"/>
      <c r="OKB936" s="14"/>
      <c r="OKC936" s="14"/>
      <c r="OKD936" s="14"/>
      <c r="OKE936" s="14"/>
      <c r="OKF936" s="14"/>
      <c r="OKG936" s="14"/>
      <c r="OKH936" s="14"/>
      <c r="OKI936" s="14"/>
      <c r="OKJ936" s="14"/>
      <c r="OKK936" s="14"/>
      <c r="OKL936" s="14"/>
      <c r="OKM936" s="14"/>
      <c r="OKN936" s="14"/>
      <c r="OKO936" s="14"/>
      <c r="OKP936" s="14"/>
      <c r="OKQ936" s="14"/>
      <c r="OKR936" s="14"/>
      <c r="OKS936" s="14"/>
      <c r="OKT936" s="14"/>
      <c r="OKU936" s="14"/>
      <c r="OKV936" s="14"/>
      <c r="OKW936" s="14"/>
      <c r="OKX936" s="14"/>
      <c r="OKY936" s="14"/>
      <c r="OKZ936" s="14"/>
      <c r="OLA936" s="14"/>
      <c r="OLB936" s="14"/>
      <c r="OLC936" s="14"/>
      <c r="OLD936" s="14"/>
      <c r="OLE936" s="14"/>
      <c r="OLF936" s="14"/>
      <c r="OLG936" s="14"/>
      <c r="OLH936" s="14"/>
      <c r="OLI936" s="14"/>
      <c r="OLJ936" s="14"/>
      <c r="OLK936" s="14"/>
      <c r="OLL936" s="14"/>
      <c r="OLM936" s="14"/>
      <c r="OLN936" s="14"/>
      <c r="OLO936" s="14"/>
      <c r="OLP936" s="14"/>
      <c r="OLQ936" s="14"/>
      <c r="OLR936" s="14"/>
      <c r="OLS936" s="14"/>
      <c r="OLT936" s="14"/>
      <c r="OLU936" s="14"/>
      <c r="OLV936" s="14"/>
      <c r="OLW936" s="14"/>
      <c r="OLX936" s="14"/>
      <c r="OLY936" s="14"/>
      <c r="OLZ936" s="14"/>
      <c r="OMA936" s="14"/>
      <c r="OMB936" s="14"/>
      <c r="OMC936" s="14"/>
      <c r="OMD936" s="14"/>
      <c r="OME936" s="14"/>
      <c r="OMF936" s="14"/>
      <c r="OMG936" s="14"/>
      <c r="OMH936" s="14"/>
      <c r="OMI936" s="14"/>
      <c r="OMJ936" s="14"/>
      <c r="OMK936" s="14"/>
      <c r="OML936" s="14"/>
      <c r="OMM936" s="14"/>
      <c r="OMN936" s="14"/>
      <c r="OMO936" s="14"/>
      <c r="OMP936" s="14"/>
      <c r="OMQ936" s="14"/>
      <c r="OMR936" s="14"/>
      <c r="OMS936" s="14"/>
      <c r="OMT936" s="14"/>
      <c r="OMU936" s="14"/>
      <c r="OMV936" s="14"/>
      <c r="OMW936" s="14"/>
      <c r="OMX936" s="14"/>
      <c r="OMY936" s="14"/>
      <c r="OMZ936" s="14"/>
      <c r="ONA936" s="14"/>
      <c r="ONB936" s="14"/>
      <c r="ONC936" s="14"/>
      <c r="OND936" s="14"/>
      <c r="ONE936" s="14"/>
      <c r="ONF936" s="14"/>
      <c r="ONG936" s="14"/>
      <c r="ONH936" s="14"/>
      <c r="ONI936" s="14"/>
      <c r="ONJ936" s="14"/>
      <c r="ONK936" s="14"/>
      <c r="ONL936" s="14"/>
      <c r="ONM936" s="14"/>
      <c r="ONN936" s="14"/>
      <c r="ONO936" s="14"/>
      <c r="ONP936" s="14"/>
      <c r="ONQ936" s="14"/>
      <c r="ONR936" s="14"/>
      <c r="ONS936" s="14"/>
      <c r="ONT936" s="14"/>
      <c r="ONU936" s="14"/>
      <c r="ONV936" s="14"/>
      <c r="ONW936" s="14"/>
      <c r="ONX936" s="14"/>
      <c r="ONY936" s="14"/>
      <c r="ONZ936" s="14"/>
      <c r="OOA936" s="14"/>
      <c r="OOB936" s="14"/>
      <c r="OOC936" s="14"/>
      <c r="OOD936" s="14"/>
      <c r="OOE936" s="14"/>
      <c r="OOF936" s="14"/>
      <c r="OOG936" s="14"/>
      <c r="OOH936" s="14"/>
      <c r="OOI936" s="14"/>
      <c r="OOJ936" s="14"/>
      <c r="OOK936" s="14"/>
      <c r="OOL936" s="14"/>
      <c r="OOM936" s="14"/>
      <c r="OON936" s="14"/>
      <c r="OOO936" s="14"/>
      <c r="OOP936" s="14"/>
      <c r="OOQ936" s="14"/>
      <c r="OOR936" s="14"/>
      <c r="OOS936" s="14"/>
      <c r="OOT936" s="14"/>
      <c r="OOU936" s="14"/>
      <c r="OOV936" s="14"/>
      <c r="OOW936" s="14"/>
      <c r="OOX936" s="14"/>
      <c r="OOY936" s="14"/>
      <c r="OOZ936" s="14"/>
      <c r="OPA936" s="14"/>
      <c r="OPB936" s="14"/>
      <c r="OPC936" s="14"/>
      <c r="OPD936" s="14"/>
      <c r="OPE936" s="14"/>
      <c r="OPF936" s="14"/>
      <c r="OPG936" s="14"/>
      <c r="OPH936" s="14"/>
      <c r="OPI936" s="14"/>
      <c r="OPJ936" s="14"/>
      <c r="OPK936" s="14"/>
      <c r="OPL936" s="14"/>
      <c r="OPM936" s="14"/>
      <c r="OPN936" s="14"/>
      <c r="OPO936" s="14"/>
      <c r="OPP936" s="14"/>
      <c r="OPQ936" s="14"/>
      <c r="OPR936" s="14"/>
      <c r="OPS936" s="14"/>
      <c r="OPT936" s="14"/>
      <c r="OPU936" s="14"/>
      <c r="OPV936" s="14"/>
      <c r="OPW936" s="14"/>
      <c r="OPX936" s="14"/>
      <c r="OPY936" s="14"/>
      <c r="OPZ936" s="14"/>
      <c r="OQA936" s="14"/>
      <c r="OQB936" s="14"/>
      <c r="OQC936" s="14"/>
      <c r="OQD936" s="14"/>
      <c r="OQE936" s="14"/>
      <c r="OQF936" s="14"/>
      <c r="OQG936" s="14"/>
      <c r="OQH936" s="14"/>
      <c r="OQI936" s="14"/>
      <c r="OQJ936" s="14"/>
      <c r="OQK936" s="14"/>
      <c r="OQL936" s="14"/>
      <c r="OQM936" s="14"/>
      <c r="OQN936" s="14"/>
      <c r="OQO936" s="14"/>
      <c r="OQP936" s="14"/>
      <c r="OQQ936" s="14"/>
      <c r="OQR936" s="14"/>
      <c r="OQS936" s="14"/>
      <c r="OQT936" s="14"/>
      <c r="OQU936" s="14"/>
      <c r="OQV936" s="14"/>
      <c r="OQW936" s="14"/>
      <c r="OQX936" s="14"/>
      <c r="OQY936" s="14"/>
      <c r="OQZ936" s="14"/>
      <c r="ORA936" s="14"/>
      <c r="ORB936" s="14"/>
      <c r="ORC936" s="14"/>
      <c r="ORD936" s="14"/>
      <c r="ORE936" s="14"/>
      <c r="ORF936" s="14"/>
      <c r="ORG936" s="14"/>
      <c r="ORH936" s="14"/>
      <c r="ORI936" s="14"/>
      <c r="ORJ936" s="14"/>
      <c r="ORK936" s="14"/>
      <c r="ORL936" s="14"/>
      <c r="ORM936" s="14"/>
      <c r="ORN936" s="14"/>
      <c r="ORO936" s="14"/>
      <c r="ORP936" s="14"/>
      <c r="ORQ936" s="14"/>
      <c r="ORR936" s="14"/>
      <c r="ORS936" s="14"/>
      <c r="ORT936" s="14"/>
      <c r="ORU936" s="14"/>
      <c r="ORV936" s="14"/>
      <c r="ORW936" s="14"/>
      <c r="ORX936" s="14"/>
      <c r="ORY936" s="14"/>
      <c r="ORZ936" s="14"/>
      <c r="OSA936" s="14"/>
      <c r="OSB936" s="14"/>
      <c r="OSC936" s="14"/>
      <c r="OSD936" s="14"/>
      <c r="OSE936" s="14"/>
      <c r="OSF936" s="14"/>
      <c r="OSG936" s="14"/>
      <c r="OSH936" s="14"/>
      <c r="OSI936" s="14"/>
      <c r="OSJ936" s="14"/>
      <c r="OSK936" s="14"/>
      <c r="OSL936" s="14"/>
      <c r="OSM936" s="14"/>
      <c r="OSN936" s="14"/>
      <c r="OSO936" s="14"/>
      <c r="OSP936" s="14"/>
      <c r="OSQ936" s="14"/>
      <c r="OSR936" s="14"/>
      <c r="OSS936" s="14"/>
      <c r="OST936" s="14"/>
      <c r="OSU936" s="14"/>
      <c r="OSV936" s="14"/>
      <c r="OSW936" s="14"/>
      <c r="OSX936" s="14"/>
      <c r="OSY936" s="14"/>
      <c r="OSZ936" s="14"/>
      <c r="OTA936" s="14"/>
      <c r="OTB936" s="14"/>
      <c r="OTC936" s="14"/>
      <c r="OTD936" s="14"/>
      <c r="OTE936" s="14"/>
      <c r="OTF936" s="14"/>
      <c r="OTG936" s="14"/>
      <c r="OTH936" s="14"/>
      <c r="OTI936" s="14"/>
      <c r="OTJ936" s="14"/>
      <c r="OTK936" s="14"/>
      <c r="OTL936" s="14"/>
      <c r="OTM936" s="14"/>
      <c r="OTN936" s="14"/>
      <c r="OTO936" s="14"/>
      <c r="OTP936" s="14"/>
      <c r="OTQ936" s="14"/>
      <c r="OTR936" s="14"/>
      <c r="OTS936" s="14"/>
      <c r="OTT936" s="14"/>
      <c r="OTU936" s="14"/>
      <c r="OTV936" s="14"/>
      <c r="OTW936" s="14"/>
      <c r="OTX936" s="14"/>
      <c r="OTY936" s="14"/>
      <c r="OTZ936" s="14"/>
      <c r="OUA936" s="14"/>
      <c r="OUB936" s="14"/>
      <c r="OUC936" s="14"/>
      <c r="OUD936" s="14"/>
      <c r="OUE936" s="14"/>
      <c r="OUF936" s="14"/>
      <c r="OUG936" s="14"/>
      <c r="OUH936" s="14"/>
      <c r="OUI936" s="14"/>
      <c r="OUJ936" s="14"/>
      <c r="OUK936" s="14"/>
      <c r="OUL936" s="14"/>
      <c r="OUM936" s="14"/>
      <c r="OUN936" s="14"/>
      <c r="OUO936" s="14"/>
      <c r="OUP936" s="14"/>
      <c r="OUQ936" s="14"/>
      <c r="OUR936" s="14"/>
      <c r="OUS936" s="14"/>
      <c r="OUT936" s="14"/>
      <c r="OUU936" s="14"/>
      <c r="OUV936" s="14"/>
      <c r="OUW936" s="14"/>
      <c r="OUX936" s="14"/>
      <c r="OUY936" s="14"/>
      <c r="OUZ936" s="14"/>
      <c r="OVA936" s="14"/>
      <c r="OVB936" s="14"/>
      <c r="OVC936" s="14"/>
      <c r="OVD936" s="14"/>
      <c r="OVE936" s="14"/>
      <c r="OVF936" s="14"/>
      <c r="OVG936" s="14"/>
      <c r="OVH936" s="14"/>
      <c r="OVI936" s="14"/>
      <c r="OVJ936" s="14"/>
      <c r="OVK936" s="14"/>
      <c r="OVL936" s="14"/>
      <c r="OVM936" s="14"/>
      <c r="OVN936" s="14"/>
      <c r="OVO936" s="14"/>
      <c r="OVP936" s="14"/>
      <c r="OVQ936" s="14"/>
      <c r="OVR936" s="14"/>
      <c r="OVS936" s="14"/>
      <c r="OVT936" s="14"/>
      <c r="OVU936" s="14"/>
      <c r="OVV936" s="14"/>
      <c r="OVW936" s="14"/>
      <c r="OVX936" s="14"/>
      <c r="OVY936" s="14"/>
      <c r="OVZ936" s="14"/>
      <c r="OWA936" s="14"/>
      <c r="OWB936" s="14"/>
      <c r="OWC936" s="14"/>
      <c r="OWD936" s="14"/>
      <c r="OWE936" s="14"/>
      <c r="OWF936" s="14"/>
      <c r="OWG936" s="14"/>
      <c r="OWH936" s="14"/>
      <c r="OWI936" s="14"/>
      <c r="OWJ936" s="14"/>
      <c r="OWK936" s="14"/>
      <c r="OWL936" s="14"/>
      <c r="OWM936" s="14"/>
      <c r="OWN936" s="14"/>
      <c r="OWO936" s="14"/>
      <c r="OWP936" s="14"/>
      <c r="OWQ936" s="14"/>
      <c r="OWR936" s="14"/>
      <c r="OWS936" s="14"/>
      <c r="OWT936" s="14"/>
      <c r="OWU936" s="14"/>
      <c r="OWV936" s="14"/>
      <c r="OWW936" s="14"/>
      <c r="OWX936" s="14"/>
      <c r="OWY936" s="14"/>
      <c r="OWZ936" s="14"/>
      <c r="OXA936" s="14"/>
      <c r="OXB936" s="14"/>
      <c r="OXC936" s="14"/>
      <c r="OXD936" s="14"/>
      <c r="OXE936" s="14"/>
      <c r="OXF936" s="14"/>
      <c r="OXG936" s="14"/>
      <c r="OXH936" s="14"/>
      <c r="OXI936" s="14"/>
      <c r="OXJ936" s="14"/>
      <c r="OXK936" s="14"/>
      <c r="OXL936" s="14"/>
      <c r="OXM936" s="14"/>
      <c r="OXN936" s="14"/>
      <c r="OXO936" s="14"/>
      <c r="OXP936" s="14"/>
      <c r="OXQ936" s="14"/>
      <c r="OXR936" s="14"/>
      <c r="OXS936" s="14"/>
      <c r="OXT936" s="14"/>
      <c r="OXU936" s="14"/>
      <c r="OXV936" s="14"/>
      <c r="OXW936" s="14"/>
      <c r="OXX936" s="14"/>
      <c r="OXY936" s="14"/>
      <c r="OXZ936" s="14"/>
      <c r="OYA936" s="14"/>
      <c r="OYB936" s="14"/>
      <c r="OYC936" s="14"/>
      <c r="OYD936" s="14"/>
      <c r="OYE936" s="14"/>
      <c r="OYF936" s="14"/>
      <c r="OYG936" s="14"/>
      <c r="OYH936" s="14"/>
      <c r="OYI936" s="14"/>
      <c r="OYJ936" s="14"/>
      <c r="OYK936" s="14"/>
      <c r="OYL936" s="14"/>
      <c r="OYM936" s="14"/>
      <c r="OYN936" s="14"/>
      <c r="OYO936" s="14"/>
      <c r="OYP936" s="14"/>
      <c r="OYQ936" s="14"/>
      <c r="OYR936" s="14"/>
      <c r="OYS936" s="14"/>
      <c r="OYT936" s="14"/>
      <c r="OYU936" s="14"/>
      <c r="OYV936" s="14"/>
      <c r="OYW936" s="14"/>
      <c r="OYX936" s="14"/>
      <c r="OYY936" s="14"/>
      <c r="OYZ936" s="14"/>
      <c r="OZA936" s="14"/>
      <c r="OZB936" s="14"/>
      <c r="OZC936" s="14"/>
      <c r="OZD936" s="14"/>
      <c r="OZE936" s="14"/>
      <c r="OZF936" s="14"/>
      <c r="OZG936" s="14"/>
      <c r="OZH936" s="14"/>
      <c r="OZI936" s="14"/>
      <c r="OZJ936" s="14"/>
      <c r="OZK936" s="14"/>
      <c r="OZL936" s="14"/>
      <c r="OZM936" s="14"/>
      <c r="OZN936" s="14"/>
      <c r="OZO936" s="14"/>
      <c r="OZP936" s="14"/>
      <c r="OZQ936" s="14"/>
      <c r="OZR936" s="14"/>
      <c r="OZS936" s="14"/>
      <c r="OZT936" s="14"/>
      <c r="OZU936" s="14"/>
      <c r="OZV936" s="14"/>
      <c r="OZW936" s="14"/>
      <c r="OZX936" s="14"/>
      <c r="OZY936" s="14"/>
      <c r="OZZ936" s="14"/>
      <c r="PAA936" s="14"/>
      <c r="PAB936" s="14"/>
      <c r="PAC936" s="14"/>
      <c r="PAD936" s="14"/>
      <c r="PAE936" s="14"/>
      <c r="PAF936" s="14"/>
      <c r="PAG936" s="14"/>
      <c r="PAH936" s="14"/>
      <c r="PAI936" s="14"/>
      <c r="PAJ936" s="14"/>
      <c r="PAK936" s="14"/>
      <c r="PAL936" s="14"/>
      <c r="PAM936" s="14"/>
      <c r="PAN936" s="14"/>
      <c r="PAO936" s="14"/>
      <c r="PAP936" s="14"/>
      <c r="PAQ936" s="14"/>
      <c r="PAR936" s="14"/>
      <c r="PAS936" s="14"/>
      <c r="PAT936" s="14"/>
      <c r="PAU936" s="14"/>
      <c r="PAV936" s="14"/>
      <c r="PAW936" s="14"/>
      <c r="PAX936" s="14"/>
      <c r="PAY936" s="14"/>
      <c r="PAZ936" s="14"/>
      <c r="PBA936" s="14"/>
      <c r="PBB936" s="14"/>
      <c r="PBC936" s="14"/>
      <c r="PBD936" s="14"/>
      <c r="PBE936" s="14"/>
      <c r="PBF936" s="14"/>
      <c r="PBG936" s="14"/>
      <c r="PBH936" s="14"/>
      <c r="PBI936" s="14"/>
      <c r="PBJ936" s="14"/>
      <c r="PBK936" s="14"/>
      <c r="PBL936" s="14"/>
      <c r="PBM936" s="14"/>
      <c r="PBN936" s="14"/>
      <c r="PBO936" s="14"/>
      <c r="PBP936" s="14"/>
      <c r="PBQ936" s="14"/>
      <c r="PBR936" s="14"/>
      <c r="PBS936" s="14"/>
      <c r="PBT936" s="14"/>
      <c r="PBU936" s="14"/>
      <c r="PBV936" s="14"/>
      <c r="PBW936" s="14"/>
      <c r="PBX936" s="14"/>
      <c r="PBY936" s="14"/>
      <c r="PBZ936" s="14"/>
      <c r="PCA936" s="14"/>
      <c r="PCB936" s="14"/>
      <c r="PCC936" s="14"/>
      <c r="PCD936" s="14"/>
      <c r="PCE936" s="14"/>
      <c r="PCF936" s="14"/>
      <c r="PCG936" s="14"/>
      <c r="PCH936" s="14"/>
      <c r="PCI936" s="14"/>
      <c r="PCJ936" s="14"/>
      <c r="PCK936" s="14"/>
      <c r="PCL936" s="14"/>
      <c r="PCM936" s="14"/>
      <c r="PCN936" s="14"/>
      <c r="PCO936" s="14"/>
      <c r="PCP936" s="14"/>
      <c r="PCQ936" s="14"/>
      <c r="PCR936" s="14"/>
      <c r="PCS936" s="14"/>
      <c r="PCT936" s="14"/>
      <c r="PCU936" s="14"/>
      <c r="PCV936" s="14"/>
      <c r="PCW936" s="14"/>
      <c r="PCX936" s="14"/>
      <c r="PCY936" s="14"/>
      <c r="PCZ936" s="14"/>
      <c r="PDA936" s="14"/>
      <c r="PDB936" s="14"/>
      <c r="PDC936" s="14"/>
      <c r="PDD936" s="14"/>
      <c r="PDE936" s="14"/>
      <c r="PDF936" s="14"/>
      <c r="PDG936" s="14"/>
      <c r="PDH936" s="14"/>
      <c r="PDI936" s="14"/>
      <c r="PDJ936" s="14"/>
      <c r="PDK936" s="14"/>
      <c r="PDL936" s="14"/>
      <c r="PDM936" s="14"/>
      <c r="PDN936" s="14"/>
      <c r="PDO936" s="14"/>
      <c r="PDP936" s="14"/>
      <c r="PDQ936" s="14"/>
      <c r="PDR936" s="14"/>
      <c r="PDS936" s="14"/>
      <c r="PDT936" s="14"/>
      <c r="PDU936" s="14"/>
      <c r="PDV936" s="14"/>
      <c r="PDW936" s="14"/>
      <c r="PDX936" s="14"/>
      <c r="PDY936" s="14"/>
      <c r="PDZ936" s="14"/>
      <c r="PEA936" s="14"/>
      <c r="PEB936" s="14"/>
      <c r="PEC936" s="14"/>
      <c r="PED936" s="14"/>
      <c r="PEE936" s="14"/>
      <c r="PEF936" s="14"/>
      <c r="PEG936" s="14"/>
      <c r="PEH936" s="14"/>
      <c r="PEI936" s="14"/>
      <c r="PEJ936" s="14"/>
      <c r="PEK936" s="14"/>
      <c r="PEL936" s="14"/>
      <c r="PEM936" s="14"/>
      <c r="PEN936" s="14"/>
      <c r="PEO936" s="14"/>
      <c r="PEP936" s="14"/>
      <c r="PEQ936" s="14"/>
      <c r="PER936" s="14"/>
      <c r="PES936" s="14"/>
      <c r="PET936" s="14"/>
      <c r="PEU936" s="14"/>
      <c r="PEV936" s="14"/>
      <c r="PEW936" s="14"/>
      <c r="PEX936" s="14"/>
      <c r="PEY936" s="14"/>
      <c r="PEZ936" s="14"/>
      <c r="PFA936" s="14"/>
      <c r="PFB936" s="14"/>
      <c r="PFC936" s="14"/>
      <c r="PFD936" s="14"/>
      <c r="PFE936" s="14"/>
      <c r="PFF936" s="14"/>
      <c r="PFG936" s="14"/>
      <c r="PFH936" s="14"/>
      <c r="PFI936" s="14"/>
      <c r="PFJ936" s="14"/>
      <c r="PFK936" s="14"/>
      <c r="PFL936" s="14"/>
      <c r="PFM936" s="14"/>
      <c r="PFN936" s="14"/>
      <c r="PFO936" s="14"/>
      <c r="PFP936" s="14"/>
      <c r="PFQ936" s="14"/>
      <c r="PFR936" s="14"/>
      <c r="PFS936" s="14"/>
      <c r="PFT936" s="14"/>
      <c r="PFU936" s="14"/>
      <c r="PFV936" s="14"/>
      <c r="PFW936" s="14"/>
      <c r="PFX936" s="14"/>
      <c r="PFY936" s="14"/>
      <c r="PFZ936" s="14"/>
      <c r="PGA936" s="14"/>
      <c r="PGB936" s="14"/>
      <c r="PGC936" s="14"/>
      <c r="PGD936" s="14"/>
      <c r="PGE936" s="14"/>
      <c r="PGF936" s="14"/>
      <c r="PGG936" s="14"/>
      <c r="PGH936" s="14"/>
      <c r="PGI936" s="14"/>
      <c r="PGJ936" s="14"/>
      <c r="PGK936" s="14"/>
      <c r="PGL936" s="14"/>
      <c r="PGM936" s="14"/>
      <c r="PGN936" s="14"/>
      <c r="PGO936" s="14"/>
      <c r="PGP936" s="14"/>
      <c r="PGQ936" s="14"/>
      <c r="PGR936" s="14"/>
      <c r="PGS936" s="14"/>
      <c r="PGT936" s="14"/>
      <c r="PGU936" s="14"/>
      <c r="PGV936" s="14"/>
      <c r="PGW936" s="14"/>
      <c r="PGX936" s="14"/>
      <c r="PGY936" s="14"/>
      <c r="PGZ936" s="14"/>
      <c r="PHA936" s="14"/>
      <c r="PHB936" s="14"/>
      <c r="PHC936" s="14"/>
      <c r="PHD936" s="14"/>
      <c r="PHE936" s="14"/>
      <c r="PHF936" s="14"/>
      <c r="PHG936" s="14"/>
      <c r="PHH936" s="14"/>
      <c r="PHI936" s="14"/>
      <c r="PHJ936" s="14"/>
      <c r="PHK936" s="14"/>
      <c r="PHL936" s="14"/>
      <c r="PHM936" s="14"/>
      <c r="PHN936" s="14"/>
      <c r="PHO936" s="14"/>
      <c r="PHP936" s="14"/>
      <c r="PHQ936" s="14"/>
      <c r="PHR936" s="14"/>
      <c r="PHS936" s="14"/>
      <c r="PHT936" s="14"/>
      <c r="PHU936" s="14"/>
      <c r="PHV936" s="14"/>
      <c r="PHW936" s="14"/>
      <c r="PHX936" s="14"/>
      <c r="PHY936" s="14"/>
      <c r="PHZ936" s="14"/>
      <c r="PIA936" s="14"/>
      <c r="PIB936" s="14"/>
      <c r="PIC936" s="14"/>
      <c r="PID936" s="14"/>
      <c r="PIE936" s="14"/>
      <c r="PIF936" s="14"/>
      <c r="PIG936" s="14"/>
      <c r="PIH936" s="14"/>
      <c r="PII936" s="14"/>
      <c r="PIJ936" s="14"/>
      <c r="PIK936" s="14"/>
      <c r="PIL936" s="14"/>
      <c r="PIM936" s="14"/>
      <c r="PIN936" s="14"/>
      <c r="PIO936" s="14"/>
      <c r="PIP936" s="14"/>
      <c r="PIQ936" s="14"/>
      <c r="PIR936" s="14"/>
      <c r="PIS936" s="14"/>
      <c r="PIT936" s="14"/>
      <c r="PIU936" s="14"/>
      <c r="PIV936" s="14"/>
      <c r="PIW936" s="14"/>
      <c r="PIX936" s="14"/>
      <c r="PIY936" s="14"/>
      <c r="PIZ936" s="14"/>
      <c r="PJA936" s="14"/>
      <c r="PJB936" s="14"/>
      <c r="PJC936" s="14"/>
      <c r="PJD936" s="14"/>
      <c r="PJE936" s="14"/>
      <c r="PJF936" s="14"/>
      <c r="PJG936" s="14"/>
      <c r="PJH936" s="14"/>
      <c r="PJI936" s="14"/>
      <c r="PJJ936" s="14"/>
      <c r="PJK936" s="14"/>
      <c r="PJL936" s="14"/>
      <c r="PJM936" s="14"/>
      <c r="PJN936" s="14"/>
      <c r="PJO936" s="14"/>
      <c r="PJP936" s="14"/>
      <c r="PJQ936" s="14"/>
      <c r="PJR936" s="14"/>
      <c r="PJS936" s="14"/>
      <c r="PJT936" s="14"/>
      <c r="PJU936" s="14"/>
      <c r="PJV936" s="14"/>
      <c r="PJW936" s="14"/>
      <c r="PJX936" s="14"/>
      <c r="PJY936" s="14"/>
      <c r="PJZ936" s="14"/>
      <c r="PKA936" s="14"/>
      <c r="PKB936" s="14"/>
      <c r="PKC936" s="14"/>
      <c r="PKD936" s="14"/>
      <c r="PKE936" s="14"/>
      <c r="PKF936" s="14"/>
      <c r="PKG936" s="14"/>
      <c r="PKH936" s="14"/>
      <c r="PKI936" s="14"/>
      <c r="PKJ936" s="14"/>
      <c r="PKK936" s="14"/>
      <c r="PKL936" s="14"/>
      <c r="PKM936" s="14"/>
      <c r="PKN936" s="14"/>
      <c r="PKO936" s="14"/>
      <c r="PKP936" s="14"/>
      <c r="PKQ936" s="14"/>
      <c r="PKR936" s="14"/>
      <c r="PKS936" s="14"/>
      <c r="PKT936" s="14"/>
      <c r="PKU936" s="14"/>
      <c r="PKV936" s="14"/>
      <c r="PKW936" s="14"/>
      <c r="PKX936" s="14"/>
      <c r="PKY936" s="14"/>
      <c r="PKZ936" s="14"/>
      <c r="PLA936" s="14"/>
      <c r="PLB936" s="14"/>
      <c r="PLC936" s="14"/>
      <c r="PLD936" s="14"/>
      <c r="PLE936" s="14"/>
      <c r="PLF936" s="14"/>
      <c r="PLG936" s="14"/>
      <c r="PLH936" s="14"/>
      <c r="PLI936" s="14"/>
      <c r="PLJ936" s="14"/>
      <c r="PLK936" s="14"/>
      <c r="PLL936" s="14"/>
      <c r="PLM936" s="14"/>
      <c r="PLN936" s="14"/>
      <c r="PLO936" s="14"/>
      <c r="PLP936" s="14"/>
      <c r="PLQ936" s="14"/>
      <c r="PLR936" s="14"/>
      <c r="PLS936" s="14"/>
      <c r="PLT936" s="14"/>
      <c r="PLU936" s="14"/>
      <c r="PLV936" s="14"/>
      <c r="PLW936" s="14"/>
      <c r="PLX936" s="14"/>
      <c r="PLY936" s="14"/>
      <c r="PLZ936" s="14"/>
      <c r="PMA936" s="14"/>
      <c r="PMB936" s="14"/>
      <c r="PMC936" s="14"/>
      <c r="PMD936" s="14"/>
      <c r="PME936" s="14"/>
      <c r="PMF936" s="14"/>
      <c r="PMG936" s="14"/>
      <c r="PMH936" s="14"/>
      <c r="PMI936" s="14"/>
      <c r="PMJ936" s="14"/>
      <c r="PMK936" s="14"/>
      <c r="PML936" s="14"/>
      <c r="PMM936" s="14"/>
      <c r="PMN936" s="14"/>
      <c r="PMO936" s="14"/>
      <c r="PMP936" s="14"/>
      <c r="PMQ936" s="14"/>
      <c r="PMR936" s="14"/>
      <c r="PMS936" s="14"/>
      <c r="PMT936" s="14"/>
      <c r="PMU936" s="14"/>
      <c r="PMV936" s="14"/>
      <c r="PMW936" s="14"/>
      <c r="PMX936" s="14"/>
      <c r="PMY936" s="14"/>
      <c r="PMZ936" s="14"/>
      <c r="PNA936" s="14"/>
      <c r="PNB936" s="14"/>
      <c r="PNC936" s="14"/>
      <c r="PND936" s="14"/>
      <c r="PNE936" s="14"/>
      <c r="PNF936" s="14"/>
      <c r="PNG936" s="14"/>
      <c r="PNH936" s="14"/>
      <c r="PNI936" s="14"/>
      <c r="PNJ936" s="14"/>
      <c r="PNK936" s="14"/>
      <c r="PNL936" s="14"/>
      <c r="PNM936" s="14"/>
      <c r="PNN936" s="14"/>
      <c r="PNO936" s="14"/>
      <c r="PNP936" s="14"/>
      <c r="PNQ936" s="14"/>
      <c r="PNR936" s="14"/>
      <c r="PNS936" s="14"/>
      <c r="PNT936" s="14"/>
      <c r="PNU936" s="14"/>
      <c r="PNV936" s="14"/>
      <c r="PNW936" s="14"/>
      <c r="PNX936" s="14"/>
      <c r="PNY936" s="14"/>
      <c r="PNZ936" s="14"/>
      <c r="POA936" s="14"/>
      <c r="POB936" s="14"/>
      <c r="POC936" s="14"/>
      <c r="POD936" s="14"/>
      <c r="POE936" s="14"/>
      <c r="POF936" s="14"/>
      <c r="POG936" s="14"/>
      <c r="POH936" s="14"/>
      <c r="POI936" s="14"/>
      <c r="POJ936" s="14"/>
      <c r="POK936" s="14"/>
      <c r="POL936" s="14"/>
      <c r="POM936" s="14"/>
      <c r="PON936" s="14"/>
      <c r="POO936" s="14"/>
      <c r="POP936" s="14"/>
      <c r="POQ936" s="14"/>
      <c r="POR936" s="14"/>
      <c r="POS936" s="14"/>
      <c r="POT936" s="14"/>
      <c r="POU936" s="14"/>
      <c r="POV936" s="14"/>
      <c r="POW936" s="14"/>
      <c r="POX936" s="14"/>
      <c r="POY936" s="14"/>
      <c r="POZ936" s="14"/>
      <c r="PPA936" s="14"/>
      <c r="PPB936" s="14"/>
      <c r="PPC936" s="14"/>
      <c r="PPD936" s="14"/>
      <c r="PPE936" s="14"/>
      <c r="PPF936" s="14"/>
      <c r="PPG936" s="14"/>
      <c r="PPH936" s="14"/>
      <c r="PPI936" s="14"/>
      <c r="PPJ936" s="14"/>
      <c r="PPK936" s="14"/>
      <c r="PPL936" s="14"/>
      <c r="PPM936" s="14"/>
      <c r="PPN936" s="14"/>
      <c r="PPO936" s="14"/>
      <c r="PPP936" s="14"/>
      <c r="PPQ936" s="14"/>
      <c r="PPR936" s="14"/>
      <c r="PPS936" s="14"/>
      <c r="PPT936" s="14"/>
      <c r="PPU936" s="14"/>
      <c r="PPV936" s="14"/>
      <c r="PPW936" s="14"/>
      <c r="PPX936" s="14"/>
      <c r="PPY936" s="14"/>
      <c r="PPZ936" s="14"/>
      <c r="PQA936" s="14"/>
      <c r="PQB936" s="14"/>
      <c r="PQC936" s="14"/>
      <c r="PQD936" s="14"/>
      <c r="PQE936" s="14"/>
      <c r="PQF936" s="14"/>
      <c r="PQG936" s="14"/>
      <c r="PQH936" s="14"/>
      <c r="PQI936" s="14"/>
      <c r="PQJ936" s="14"/>
      <c r="PQK936" s="14"/>
      <c r="PQL936" s="14"/>
      <c r="PQM936" s="14"/>
      <c r="PQN936" s="14"/>
      <c r="PQO936" s="14"/>
      <c r="PQP936" s="14"/>
      <c r="PQQ936" s="14"/>
      <c r="PQR936" s="14"/>
      <c r="PQS936" s="14"/>
      <c r="PQT936" s="14"/>
      <c r="PQU936" s="14"/>
      <c r="PQV936" s="14"/>
      <c r="PQW936" s="14"/>
      <c r="PQX936" s="14"/>
      <c r="PQY936" s="14"/>
      <c r="PQZ936" s="14"/>
      <c r="PRA936" s="14"/>
      <c r="PRB936" s="14"/>
      <c r="PRC936" s="14"/>
      <c r="PRD936" s="14"/>
      <c r="PRE936" s="14"/>
      <c r="PRF936" s="14"/>
      <c r="PRG936" s="14"/>
      <c r="PRH936" s="14"/>
      <c r="PRI936" s="14"/>
      <c r="PRJ936" s="14"/>
      <c r="PRK936" s="14"/>
      <c r="PRL936" s="14"/>
      <c r="PRM936" s="14"/>
      <c r="PRN936" s="14"/>
      <c r="PRO936" s="14"/>
      <c r="PRP936" s="14"/>
      <c r="PRQ936" s="14"/>
      <c r="PRR936" s="14"/>
      <c r="PRS936" s="14"/>
      <c r="PRT936" s="14"/>
      <c r="PRU936" s="14"/>
      <c r="PRV936" s="14"/>
      <c r="PRW936" s="14"/>
      <c r="PRX936" s="14"/>
      <c r="PRY936" s="14"/>
      <c r="PRZ936" s="14"/>
      <c r="PSA936" s="14"/>
      <c r="PSB936" s="14"/>
      <c r="PSC936" s="14"/>
      <c r="PSD936" s="14"/>
      <c r="PSE936" s="14"/>
      <c r="PSF936" s="14"/>
      <c r="PSG936" s="14"/>
      <c r="PSH936" s="14"/>
      <c r="PSI936" s="14"/>
      <c r="PSJ936" s="14"/>
      <c r="PSK936" s="14"/>
      <c r="PSL936" s="14"/>
      <c r="PSM936" s="14"/>
      <c r="PSN936" s="14"/>
      <c r="PSO936" s="14"/>
      <c r="PSP936" s="14"/>
      <c r="PSQ936" s="14"/>
      <c r="PSR936" s="14"/>
      <c r="PSS936" s="14"/>
      <c r="PST936" s="14"/>
      <c r="PSU936" s="14"/>
      <c r="PSV936" s="14"/>
      <c r="PSW936" s="14"/>
      <c r="PSX936" s="14"/>
      <c r="PSY936" s="14"/>
      <c r="PSZ936" s="14"/>
      <c r="PTA936" s="14"/>
      <c r="PTB936" s="14"/>
      <c r="PTC936" s="14"/>
      <c r="PTD936" s="14"/>
      <c r="PTE936" s="14"/>
      <c r="PTF936" s="14"/>
      <c r="PTG936" s="14"/>
      <c r="PTH936" s="14"/>
      <c r="PTI936" s="14"/>
      <c r="PTJ936" s="14"/>
      <c r="PTK936" s="14"/>
      <c r="PTL936" s="14"/>
      <c r="PTM936" s="14"/>
      <c r="PTN936" s="14"/>
      <c r="PTO936" s="14"/>
      <c r="PTP936" s="14"/>
      <c r="PTQ936" s="14"/>
      <c r="PTR936" s="14"/>
      <c r="PTS936" s="14"/>
      <c r="PTT936" s="14"/>
      <c r="PTU936" s="14"/>
      <c r="PTV936" s="14"/>
      <c r="PTW936" s="14"/>
      <c r="PTX936" s="14"/>
      <c r="PTY936" s="14"/>
      <c r="PTZ936" s="14"/>
      <c r="PUA936" s="14"/>
      <c r="PUB936" s="14"/>
      <c r="PUC936" s="14"/>
      <c r="PUD936" s="14"/>
      <c r="PUE936" s="14"/>
      <c r="PUF936" s="14"/>
      <c r="PUG936" s="14"/>
      <c r="PUH936" s="14"/>
      <c r="PUI936" s="14"/>
      <c r="PUJ936" s="14"/>
      <c r="PUK936" s="14"/>
      <c r="PUL936" s="14"/>
      <c r="PUM936" s="14"/>
      <c r="PUN936" s="14"/>
      <c r="PUO936" s="14"/>
      <c r="PUP936" s="14"/>
      <c r="PUQ936" s="14"/>
      <c r="PUR936" s="14"/>
      <c r="PUS936" s="14"/>
      <c r="PUT936" s="14"/>
      <c r="PUU936" s="14"/>
      <c r="PUV936" s="14"/>
      <c r="PUW936" s="14"/>
      <c r="PUX936" s="14"/>
      <c r="PUY936" s="14"/>
      <c r="PUZ936" s="14"/>
      <c r="PVA936" s="14"/>
      <c r="PVB936" s="14"/>
      <c r="PVC936" s="14"/>
      <c r="PVD936" s="14"/>
      <c r="PVE936" s="14"/>
      <c r="PVF936" s="14"/>
      <c r="PVG936" s="14"/>
      <c r="PVH936" s="14"/>
      <c r="PVI936" s="14"/>
      <c r="PVJ936" s="14"/>
      <c r="PVK936" s="14"/>
      <c r="PVL936" s="14"/>
      <c r="PVM936" s="14"/>
      <c r="PVN936" s="14"/>
      <c r="PVO936" s="14"/>
      <c r="PVP936" s="14"/>
      <c r="PVQ936" s="14"/>
      <c r="PVR936" s="14"/>
      <c r="PVS936" s="14"/>
      <c r="PVT936" s="14"/>
      <c r="PVU936" s="14"/>
      <c r="PVV936" s="14"/>
      <c r="PVW936" s="14"/>
      <c r="PVX936" s="14"/>
      <c r="PVY936" s="14"/>
      <c r="PVZ936" s="14"/>
      <c r="PWA936" s="14"/>
      <c r="PWB936" s="14"/>
      <c r="PWC936" s="14"/>
      <c r="PWD936" s="14"/>
      <c r="PWE936" s="14"/>
      <c r="PWF936" s="14"/>
      <c r="PWG936" s="14"/>
      <c r="PWH936" s="14"/>
      <c r="PWI936" s="14"/>
      <c r="PWJ936" s="14"/>
      <c r="PWK936" s="14"/>
      <c r="PWL936" s="14"/>
      <c r="PWM936" s="14"/>
      <c r="PWN936" s="14"/>
      <c r="PWO936" s="14"/>
      <c r="PWP936" s="14"/>
      <c r="PWQ936" s="14"/>
      <c r="PWR936" s="14"/>
      <c r="PWS936" s="14"/>
      <c r="PWT936" s="14"/>
      <c r="PWU936" s="14"/>
      <c r="PWV936" s="14"/>
      <c r="PWW936" s="14"/>
      <c r="PWX936" s="14"/>
      <c r="PWY936" s="14"/>
      <c r="PWZ936" s="14"/>
      <c r="PXA936" s="14"/>
      <c r="PXB936" s="14"/>
      <c r="PXC936" s="14"/>
      <c r="PXD936" s="14"/>
      <c r="PXE936" s="14"/>
      <c r="PXF936" s="14"/>
      <c r="PXG936" s="14"/>
      <c r="PXH936" s="14"/>
      <c r="PXI936" s="14"/>
      <c r="PXJ936" s="14"/>
      <c r="PXK936" s="14"/>
      <c r="PXL936" s="14"/>
      <c r="PXM936" s="14"/>
      <c r="PXN936" s="14"/>
      <c r="PXO936" s="14"/>
      <c r="PXP936" s="14"/>
      <c r="PXQ936" s="14"/>
      <c r="PXR936" s="14"/>
      <c r="PXS936" s="14"/>
      <c r="PXT936" s="14"/>
      <c r="PXU936" s="14"/>
      <c r="PXV936" s="14"/>
      <c r="PXW936" s="14"/>
      <c r="PXX936" s="14"/>
      <c r="PXY936" s="14"/>
      <c r="PXZ936" s="14"/>
      <c r="PYA936" s="14"/>
      <c r="PYB936" s="14"/>
      <c r="PYC936" s="14"/>
      <c r="PYD936" s="14"/>
      <c r="PYE936" s="14"/>
      <c r="PYF936" s="14"/>
      <c r="PYG936" s="14"/>
      <c r="PYH936" s="14"/>
      <c r="PYI936" s="14"/>
      <c r="PYJ936" s="14"/>
      <c r="PYK936" s="14"/>
      <c r="PYL936" s="14"/>
      <c r="PYM936" s="14"/>
      <c r="PYN936" s="14"/>
      <c r="PYO936" s="14"/>
      <c r="PYP936" s="14"/>
      <c r="PYQ936" s="14"/>
      <c r="PYR936" s="14"/>
      <c r="PYS936" s="14"/>
      <c r="PYT936" s="14"/>
      <c r="PYU936" s="14"/>
      <c r="PYV936" s="14"/>
      <c r="PYW936" s="14"/>
      <c r="PYX936" s="14"/>
      <c r="PYY936" s="14"/>
      <c r="PYZ936" s="14"/>
      <c r="PZA936" s="14"/>
      <c r="PZB936" s="14"/>
      <c r="PZC936" s="14"/>
      <c r="PZD936" s="14"/>
      <c r="PZE936" s="14"/>
      <c r="PZF936" s="14"/>
      <c r="PZG936" s="14"/>
      <c r="PZH936" s="14"/>
      <c r="PZI936" s="14"/>
      <c r="PZJ936" s="14"/>
      <c r="PZK936" s="14"/>
      <c r="PZL936" s="14"/>
      <c r="PZM936" s="14"/>
      <c r="PZN936" s="14"/>
      <c r="PZO936" s="14"/>
      <c r="PZP936" s="14"/>
      <c r="PZQ936" s="14"/>
      <c r="PZR936" s="14"/>
      <c r="PZS936" s="14"/>
      <c r="PZT936" s="14"/>
      <c r="PZU936" s="14"/>
      <c r="PZV936" s="14"/>
      <c r="PZW936" s="14"/>
      <c r="PZX936" s="14"/>
      <c r="PZY936" s="14"/>
      <c r="PZZ936" s="14"/>
      <c r="QAA936" s="14"/>
      <c r="QAB936" s="14"/>
      <c r="QAC936" s="14"/>
      <c r="QAD936" s="14"/>
      <c r="QAE936" s="14"/>
      <c r="QAF936" s="14"/>
      <c r="QAG936" s="14"/>
      <c r="QAH936" s="14"/>
      <c r="QAI936" s="14"/>
      <c r="QAJ936" s="14"/>
      <c r="QAK936" s="14"/>
      <c r="QAL936" s="14"/>
      <c r="QAM936" s="14"/>
      <c r="QAN936" s="14"/>
      <c r="QAO936" s="14"/>
      <c r="QAP936" s="14"/>
      <c r="QAQ936" s="14"/>
      <c r="QAR936" s="14"/>
      <c r="QAS936" s="14"/>
      <c r="QAT936" s="14"/>
      <c r="QAU936" s="14"/>
      <c r="QAV936" s="14"/>
      <c r="QAW936" s="14"/>
      <c r="QAX936" s="14"/>
      <c r="QAY936" s="14"/>
      <c r="QAZ936" s="14"/>
      <c r="QBA936" s="14"/>
      <c r="QBB936" s="14"/>
      <c r="QBC936" s="14"/>
      <c r="QBD936" s="14"/>
      <c r="QBE936" s="14"/>
      <c r="QBF936" s="14"/>
      <c r="QBG936" s="14"/>
      <c r="QBH936" s="14"/>
      <c r="QBI936" s="14"/>
      <c r="QBJ936" s="14"/>
      <c r="QBK936" s="14"/>
      <c r="QBL936" s="14"/>
      <c r="QBM936" s="14"/>
      <c r="QBN936" s="14"/>
      <c r="QBO936" s="14"/>
      <c r="QBP936" s="14"/>
      <c r="QBQ936" s="14"/>
      <c r="QBR936" s="14"/>
      <c r="QBS936" s="14"/>
      <c r="QBT936" s="14"/>
      <c r="QBU936" s="14"/>
      <c r="QBV936" s="14"/>
      <c r="QBW936" s="14"/>
      <c r="QBX936" s="14"/>
      <c r="QBY936" s="14"/>
      <c r="QBZ936" s="14"/>
      <c r="QCA936" s="14"/>
      <c r="QCB936" s="14"/>
      <c r="QCC936" s="14"/>
      <c r="QCD936" s="14"/>
      <c r="QCE936" s="14"/>
      <c r="QCF936" s="14"/>
      <c r="QCG936" s="14"/>
      <c r="QCH936" s="14"/>
      <c r="QCI936" s="14"/>
      <c r="QCJ936" s="14"/>
      <c r="QCK936" s="14"/>
      <c r="QCL936" s="14"/>
      <c r="QCM936" s="14"/>
      <c r="QCN936" s="14"/>
      <c r="QCO936" s="14"/>
      <c r="QCP936" s="14"/>
      <c r="QCQ936" s="14"/>
      <c r="QCR936" s="14"/>
      <c r="QCS936" s="14"/>
      <c r="QCT936" s="14"/>
      <c r="QCU936" s="14"/>
      <c r="QCV936" s="14"/>
      <c r="QCW936" s="14"/>
      <c r="QCX936" s="14"/>
      <c r="QCY936" s="14"/>
      <c r="QCZ936" s="14"/>
      <c r="QDA936" s="14"/>
      <c r="QDB936" s="14"/>
      <c r="QDC936" s="14"/>
      <c r="QDD936" s="14"/>
      <c r="QDE936" s="14"/>
      <c r="QDF936" s="14"/>
      <c r="QDG936" s="14"/>
      <c r="QDH936" s="14"/>
      <c r="QDI936" s="14"/>
      <c r="QDJ936" s="14"/>
      <c r="QDK936" s="14"/>
      <c r="QDL936" s="14"/>
      <c r="QDM936" s="14"/>
      <c r="QDN936" s="14"/>
      <c r="QDO936" s="14"/>
      <c r="QDP936" s="14"/>
      <c r="QDQ936" s="14"/>
      <c r="QDR936" s="14"/>
      <c r="QDS936" s="14"/>
      <c r="QDT936" s="14"/>
      <c r="QDU936" s="14"/>
      <c r="QDV936" s="14"/>
      <c r="QDW936" s="14"/>
      <c r="QDX936" s="14"/>
      <c r="QDY936" s="14"/>
      <c r="QDZ936" s="14"/>
      <c r="QEA936" s="14"/>
      <c r="QEB936" s="14"/>
      <c r="QEC936" s="14"/>
      <c r="QED936" s="14"/>
      <c r="QEE936" s="14"/>
      <c r="QEF936" s="14"/>
      <c r="QEG936" s="14"/>
      <c r="QEH936" s="14"/>
      <c r="QEI936" s="14"/>
      <c r="QEJ936" s="14"/>
      <c r="QEK936" s="14"/>
      <c r="QEL936" s="14"/>
      <c r="QEM936" s="14"/>
      <c r="QEN936" s="14"/>
      <c r="QEO936" s="14"/>
      <c r="QEP936" s="14"/>
      <c r="QEQ936" s="14"/>
      <c r="QER936" s="14"/>
      <c r="QES936" s="14"/>
      <c r="QET936" s="14"/>
      <c r="QEU936" s="14"/>
      <c r="QEV936" s="14"/>
      <c r="QEW936" s="14"/>
      <c r="QEX936" s="14"/>
      <c r="QEY936" s="14"/>
      <c r="QEZ936" s="14"/>
      <c r="QFA936" s="14"/>
      <c r="QFB936" s="14"/>
      <c r="QFC936" s="14"/>
      <c r="QFD936" s="14"/>
      <c r="QFE936" s="14"/>
      <c r="QFF936" s="14"/>
      <c r="QFG936" s="14"/>
      <c r="QFH936" s="14"/>
      <c r="QFI936" s="14"/>
      <c r="QFJ936" s="14"/>
      <c r="QFK936" s="14"/>
      <c r="QFL936" s="14"/>
      <c r="QFM936" s="14"/>
      <c r="QFN936" s="14"/>
      <c r="QFO936" s="14"/>
      <c r="QFP936" s="14"/>
      <c r="QFQ936" s="14"/>
      <c r="QFR936" s="14"/>
      <c r="QFS936" s="14"/>
      <c r="QFT936" s="14"/>
      <c r="QFU936" s="14"/>
      <c r="QFV936" s="14"/>
      <c r="QFW936" s="14"/>
      <c r="QFX936" s="14"/>
      <c r="QFY936" s="14"/>
      <c r="QFZ936" s="14"/>
      <c r="QGA936" s="14"/>
      <c r="QGB936" s="14"/>
      <c r="QGC936" s="14"/>
      <c r="QGD936" s="14"/>
      <c r="QGE936" s="14"/>
      <c r="QGF936" s="14"/>
      <c r="QGG936" s="14"/>
      <c r="QGH936" s="14"/>
      <c r="QGI936" s="14"/>
      <c r="QGJ936" s="14"/>
      <c r="QGK936" s="14"/>
      <c r="QGL936" s="14"/>
      <c r="QGM936" s="14"/>
      <c r="QGN936" s="14"/>
      <c r="QGO936" s="14"/>
      <c r="QGP936" s="14"/>
      <c r="QGQ936" s="14"/>
      <c r="QGR936" s="14"/>
      <c r="QGS936" s="14"/>
      <c r="QGT936" s="14"/>
      <c r="QGU936" s="14"/>
      <c r="QGV936" s="14"/>
      <c r="QGW936" s="14"/>
      <c r="QGX936" s="14"/>
      <c r="QGY936" s="14"/>
      <c r="QGZ936" s="14"/>
      <c r="QHA936" s="14"/>
      <c r="QHB936" s="14"/>
      <c r="QHC936" s="14"/>
      <c r="QHD936" s="14"/>
      <c r="QHE936" s="14"/>
      <c r="QHF936" s="14"/>
      <c r="QHG936" s="14"/>
      <c r="QHH936" s="14"/>
      <c r="QHI936" s="14"/>
      <c r="QHJ936" s="14"/>
      <c r="QHK936" s="14"/>
      <c r="QHL936" s="14"/>
      <c r="QHM936" s="14"/>
      <c r="QHN936" s="14"/>
      <c r="QHO936" s="14"/>
      <c r="QHP936" s="14"/>
      <c r="QHQ936" s="14"/>
      <c r="QHR936" s="14"/>
      <c r="QHS936" s="14"/>
      <c r="QHT936" s="14"/>
      <c r="QHU936" s="14"/>
      <c r="QHV936" s="14"/>
      <c r="QHW936" s="14"/>
      <c r="QHX936" s="14"/>
      <c r="QHY936" s="14"/>
      <c r="QHZ936" s="14"/>
      <c r="QIA936" s="14"/>
      <c r="QIB936" s="14"/>
      <c r="QIC936" s="14"/>
      <c r="QID936" s="14"/>
      <c r="QIE936" s="14"/>
      <c r="QIF936" s="14"/>
      <c r="QIG936" s="14"/>
      <c r="QIH936" s="14"/>
      <c r="QII936" s="14"/>
      <c r="QIJ936" s="14"/>
      <c r="QIK936" s="14"/>
      <c r="QIL936" s="14"/>
      <c r="QIM936" s="14"/>
      <c r="QIN936" s="14"/>
      <c r="QIO936" s="14"/>
      <c r="QIP936" s="14"/>
      <c r="QIQ936" s="14"/>
      <c r="QIR936" s="14"/>
      <c r="QIS936" s="14"/>
      <c r="QIT936" s="14"/>
      <c r="QIU936" s="14"/>
      <c r="QIV936" s="14"/>
      <c r="QIW936" s="14"/>
      <c r="QIX936" s="14"/>
      <c r="QIY936" s="14"/>
      <c r="QIZ936" s="14"/>
      <c r="QJA936" s="14"/>
      <c r="QJB936" s="14"/>
      <c r="QJC936" s="14"/>
      <c r="QJD936" s="14"/>
      <c r="QJE936" s="14"/>
      <c r="QJF936" s="14"/>
      <c r="QJG936" s="14"/>
      <c r="QJH936" s="14"/>
      <c r="QJI936" s="14"/>
      <c r="QJJ936" s="14"/>
      <c r="QJK936" s="14"/>
      <c r="QJL936" s="14"/>
      <c r="QJM936" s="14"/>
      <c r="QJN936" s="14"/>
      <c r="QJO936" s="14"/>
      <c r="QJP936" s="14"/>
      <c r="QJQ936" s="14"/>
      <c r="QJR936" s="14"/>
      <c r="QJS936" s="14"/>
      <c r="QJT936" s="14"/>
      <c r="QJU936" s="14"/>
      <c r="QJV936" s="14"/>
      <c r="QJW936" s="14"/>
      <c r="QJX936" s="14"/>
      <c r="QJY936" s="14"/>
      <c r="QJZ936" s="14"/>
      <c r="QKA936" s="14"/>
      <c r="QKB936" s="14"/>
      <c r="QKC936" s="14"/>
      <c r="QKD936" s="14"/>
      <c r="QKE936" s="14"/>
      <c r="QKF936" s="14"/>
      <c r="QKG936" s="14"/>
      <c r="QKH936" s="14"/>
      <c r="QKI936" s="14"/>
      <c r="QKJ936" s="14"/>
      <c r="QKK936" s="14"/>
      <c r="QKL936" s="14"/>
      <c r="QKM936" s="14"/>
      <c r="QKN936" s="14"/>
      <c r="QKO936" s="14"/>
      <c r="QKP936" s="14"/>
      <c r="QKQ936" s="14"/>
      <c r="QKR936" s="14"/>
      <c r="QKS936" s="14"/>
      <c r="QKT936" s="14"/>
      <c r="QKU936" s="14"/>
      <c r="QKV936" s="14"/>
      <c r="QKW936" s="14"/>
      <c r="QKX936" s="14"/>
      <c r="QKY936" s="14"/>
      <c r="QKZ936" s="14"/>
      <c r="QLA936" s="14"/>
      <c r="QLB936" s="14"/>
      <c r="QLC936" s="14"/>
      <c r="QLD936" s="14"/>
      <c r="QLE936" s="14"/>
      <c r="QLF936" s="14"/>
      <c r="QLG936" s="14"/>
      <c r="QLH936" s="14"/>
      <c r="QLI936" s="14"/>
      <c r="QLJ936" s="14"/>
      <c r="QLK936" s="14"/>
      <c r="QLL936" s="14"/>
      <c r="QLM936" s="14"/>
      <c r="QLN936" s="14"/>
      <c r="QLO936" s="14"/>
      <c r="QLP936" s="14"/>
      <c r="QLQ936" s="14"/>
      <c r="QLR936" s="14"/>
      <c r="QLS936" s="14"/>
      <c r="QLT936" s="14"/>
      <c r="QLU936" s="14"/>
      <c r="QLV936" s="14"/>
      <c r="QLW936" s="14"/>
      <c r="QLX936" s="14"/>
      <c r="QLY936" s="14"/>
      <c r="QLZ936" s="14"/>
      <c r="QMA936" s="14"/>
      <c r="QMB936" s="14"/>
      <c r="QMC936" s="14"/>
      <c r="QMD936" s="14"/>
      <c r="QME936" s="14"/>
      <c r="QMF936" s="14"/>
      <c r="QMG936" s="14"/>
      <c r="QMH936" s="14"/>
      <c r="QMI936" s="14"/>
      <c r="QMJ936" s="14"/>
      <c r="QMK936" s="14"/>
      <c r="QML936" s="14"/>
      <c r="QMM936" s="14"/>
      <c r="QMN936" s="14"/>
      <c r="QMO936" s="14"/>
      <c r="QMP936" s="14"/>
      <c r="QMQ936" s="14"/>
      <c r="QMR936" s="14"/>
      <c r="QMS936" s="14"/>
      <c r="QMT936" s="14"/>
      <c r="QMU936" s="14"/>
      <c r="QMV936" s="14"/>
      <c r="QMW936" s="14"/>
      <c r="QMX936" s="14"/>
      <c r="QMY936" s="14"/>
      <c r="QMZ936" s="14"/>
      <c r="QNA936" s="14"/>
      <c r="QNB936" s="14"/>
      <c r="QNC936" s="14"/>
      <c r="QND936" s="14"/>
      <c r="QNE936" s="14"/>
      <c r="QNF936" s="14"/>
      <c r="QNG936" s="14"/>
      <c r="QNH936" s="14"/>
      <c r="QNI936" s="14"/>
      <c r="QNJ936" s="14"/>
      <c r="QNK936" s="14"/>
      <c r="QNL936" s="14"/>
      <c r="QNM936" s="14"/>
      <c r="QNN936" s="14"/>
      <c r="QNO936" s="14"/>
      <c r="QNP936" s="14"/>
      <c r="QNQ936" s="14"/>
      <c r="QNR936" s="14"/>
      <c r="QNS936" s="14"/>
      <c r="QNT936" s="14"/>
      <c r="QNU936" s="14"/>
      <c r="QNV936" s="14"/>
      <c r="QNW936" s="14"/>
      <c r="QNX936" s="14"/>
      <c r="QNY936" s="14"/>
      <c r="QNZ936" s="14"/>
      <c r="QOA936" s="14"/>
      <c r="QOB936" s="14"/>
      <c r="QOC936" s="14"/>
      <c r="QOD936" s="14"/>
      <c r="QOE936" s="14"/>
      <c r="QOF936" s="14"/>
      <c r="QOG936" s="14"/>
      <c r="QOH936" s="14"/>
      <c r="QOI936" s="14"/>
      <c r="QOJ936" s="14"/>
      <c r="QOK936" s="14"/>
      <c r="QOL936" s="14"/>
      <c r="QOM936" s="14"/>
      <c r="QON936" s="14"/>
      <c r="QOO936" s="14"/>
      <c r="QOP936" s="14"/>
      <c r="QOQ936" s="14"/>
      <c r="QOR936" s="14"/>
      <c r="QOS936" s="14"/>
      <c r="QOT936" s="14"/>
      <c r="QOU936" s="14"/>
      <c r="QOV936" s="14"/>
      <c r="QOW936" s="14"/>
      <c r="QOX936" s="14"/>
      <c r="QOY936" s="14"/>
      <c r="QOZ936" s="14"/>
      <c r="QPA936" s="14"/>
      <c r="QPB936" s="14"/>
      <c r="QPC936" s="14"/>
      <c r="QPD936" s="14"/>
      <c r="QPE936" s="14"/>
      <c r="QPF936" s="14"/>
      <c r="QPG936" s="14"/>
      <c r="QPH936" s="14"/>
      <c r="QPI936" s="14"/>
      <c r="QPJ936" s="14"/>
      <c r="QPK936" s="14"/>
      <c r="QPL936" s="14"/>
      <c r="QPM936" s="14"/>
      <c r="QPN936" s="14"/>
      <c r="QPO936" s="14"/>
      <c r="QPP936" s="14"/>
      <c r="QPQ936" s="14"/>
      <c r="QPR936" s="14"/>
      <c r="QPS936" s="14"/>
      <c r="QPT936" s="14"/>
      <c r="QPU936" s="14"/>
      <c r="QPV936" s="14"/>
      <c r="QPW936" s="14"/>
      <c r="QPX936" s="14"/>
      <c r="QPY936" s="14"/>
      <c r="QPZ936" s="14"/>
      <c r="QQA936" s="14"/>
      <c r="QQB936" s="14"/>
      <c r="QQC936" s="14"/>
      <c r="QQD936" s="14"/>
      <c r="QQE936" s="14"/>
      <c r="QQF936" s="14"/>
      <c r="QQG936" s="14"/>
      <c r="QQH936" s="14"/>
      <c r="QQI936" s="14"/>
      <c r="QQJ936" s="14"/>
      <c r="QQK936" s="14"/>
      <c r="QQL936" s="14"/>
      <c r="QQM936" s="14"/>
      <c r="QQN936" s="14"/>
      <c r="QQO936" s="14"/>
      <c r="QQP936" s="14"/>
      <c r="QQQ936" s="14"/>
      <c r="QQR936" s="14"/>
      <c r="QQS936" s="14"/>
      <c r="QQT936" s="14"/>
      <c r="QQU936" s="14"/>
      <c r="QQV936" s="14"/>
      <c r="QQW936" s="14"/>
      <c r="QQX936" s="14"/>
      <c r="QQY936" s="14"/>
      <c r="QQZ936" s="14"/>
      <c r="QRA936" s="14"/>
      <c r="QRB936" s="14"/>
      <c r="QRC936" s="14"/>
      <c r="QRD936" s="14"/>
      <c r="QRE936" s="14"/>
      <c r="QRF936" s="14"/>
      <c r="QRG936" s="14"/>
      <c r="QRH936" s="14"/>
      <c r="QRI936" s="14"/>
      <c r="QRJ936" s="14"/>
      <c r="QRK936" s="14"/>
      <c r="QRL936" s="14"/>
      <c r="QRM936" s="14"/>
      <c r="QRN936" s="14"/>
      <c r="QRO936" s="14"/>
      <c r="QRP936" s="14"/>
      <c r="QRQ936" s="14"/>
      <c r="QRR936" s="14"/>
      <c r="QRS936" s="14"/>
      <c r="QRT936" s="14"/>
      <c r="QRU936" s="14"/>
      <c r="QRV936" s="14"/>
      <c r="QRW936" s="14"/>
      <c r="QRX936" s="14"/>
      <c r="QRY936" s="14"/>
      <c r="QRZ936" s="14"/>
      <c r="QSA936" s="14"/>
      <c r="QSB936" s="14"/>
      <c r="QSC936" s="14"/>
      <c r="QSD936" s="14"/>
      <c r="QSE936" s="14"/>
      <c r="QSF936" s="14"/>
      <c r="QSG936" s="14"/>
      <c r="QSH936" s="14"/>
      <c r="QSI936" s="14"/>
      <c r="QSJ936" s="14"/>
      <c r="QSK936" s="14"/>
      <c r="QSL936" s="14"/>
      <c r="QSM936" s="14"/>
      <c r="QSN936" s="14"/>
      <c r="QSO936" s="14"/>
      <c r="QSP936" s="14"/>
      <c r="QSQ936" s="14"/>
      <c r="QSR936" s="14"/>
      <c r="QSS936" s="14"/>
      <c r="QST936" s="14"/>
      <c r="QSU936" s="14"/>
      <c r="QSV936" s="14"/>
      <c r="QSW936" s="14"/>
      <c r="QSX936" s="14"/>
      <c r="QSY936" s="14"/>
      <c r="QSZ936" s="14"/>
      <c r="QTA936" s="14"/>
      <c r="QTB936" s="14"/>
      <c r="QTC936" s="14"/>
      <c r="QTD936" s="14"/>
      <c r="QTE936" s="14"/>
      <c r="QTF936" s="14"/>
      <c r="QTG936" s="14"/>
      <c r="QTH936" s="14"/>
      <c r="QTI936" s="14"/>
      <c r="QTJ936" s="14"/>
      <c r="QTK936" s="14"/>
      <c r="QTL936" s="14"/>
      <c r="QTM936" s="14"/>
      <c r="QTN936" s="14"/>
      <c r="QTO936" s="14"/>
      <c r="QTP936" s="14"/>
      <c r="QTQ936" s="14"/>
      <c r="QTR936" s="14"/>
      <c r="QTS936" s="14"/>
      <c r="QTT936" s="14"/>
      <c r="QTU936" s="14"/>
      <c r="QTV936" s="14"/>
      <c r="QTW936" s="14"/>
      <c r="QTX936" s="14"/>
      <c r="QTY936" s="14"/>
      <c r="QTZ936" s="14"/>
      <c r="QUA936" s="14"/>
      <c r="QUB936" s="14"/>
      <c r="QUC936" s="14"/>
      <c r="QUD936" s="14"/>
      <c r="QUE936" s="14"/>
      <c r="QUF936" s="14"/>
      <c r="QUG936" s="14"/>
      <c r="QUH936" s="14"/>
      <c r="QUI936" s="14"/>
      <c r="QUJ936" s="14"/>
      <c r="QUK936" s="14"/>
      <c r="QUL936" s="14"/>
      <c r="QUM936" s="14"/>
      <c r="QUN936" s="14"/>
      <c r="QUO936" s="14"/>
      <c r="QUP936" s="14"/>
      <c r="QUQ936" s="14"/>
      <c r="QUR936" s="14"/>
      <c r="QUS936" s="14"/>
      <c r="QUT936" s="14"/>
      <c r="QUU936" s="14"/>
      <c r="QUV936" s="14"/>
      <c r="QUW936" s="14"/>
      <c r="QUX936" s="14"/>
      <c r="QUY936" s="14"/>
      <c r="QUZ936" s="14"/>
      <c r="QVA936" s="14"/>
      <c r="QVB936" s="14"/>
      <c r="QVC936" s="14"/>
      <c r="QVD936" s="14"/>
      <c r="QVE936" s="14"/>
      <c r="QVF936" s="14"/>
      <c r="QVG936" s="14"/>
      <c r="QVH936" s="14"/>
      <c r="QVI936" s="14"/>
      <c r="QVJ936" s="14"/>
      <c r="QVK936" s="14"/>
      <c r="QVL936" s="14"/>
      <c r="QVM936" s="14"/>
      <c r="QVN936" s="14"/>
      <c r="QVO936" s="14"/>
      <c r="QVP936" s="14"/>
      <c r="QVQ936" s="14"/>
      <c r="QVR936" s="14"/>
      <c r="QVS936" s="14"/>
      <c r="QVT936" s="14"/>
      <c r="QVU936" s="14"/>
      <c r="QVV936" s="14"/>
      <c r="QVW936" s="14"/>
      <c r="QVX936" s="14"/>
      <c r="QVY936" s="14"/>
      <c r="QVZ936" s="14"/>
      <c r="QWA936" s="14"/>
      <c r="QWB936" s="14"/>
      <c r="QWC936" s="14"/>
      <c r="QWD936" s="14"/>
      <c r="QWE936" s="14"/>
      <c r="QWF936" s="14"/>
      <c r="QWG936" s="14"/>
      <c r="QWH936" s="14"/>
      <c r="QWI936" s="14"/>
      <c r="QWJ936" s="14"/>
      <c r="QWK936" s="14"/>
      <c r="QWL936" s="14"/>
      <c r="QWM936" s="14"/>
      <c r="QWN936" s="14"/>
      <c r="QWO936" s="14"/>
      <c r="QWP936" s="14"/>
      <c r="QWQ936" s="14"/>
      <c r="QWR936" s="14"/>
      <c r="QWS936" s="14"/>
      <c r="QWT936" s="14"/>
      <c r="QWU936" s="14"/>
      <c r="QWV936" s="14"/>
      <c r="QWW936" s="14"/>
      <c r="QWX936" s="14"/>
      <c r="QWY936" s="14"/>
      <c r="QWZ936" s="14"/>
      <c r="QXA936" s="14"/>
      <c r="QXB936" s="14"/>
      <c r="QXC936" s="14"/>
      <c r="QXD936" s="14"/>
      <c r="QXE936" s="14"/>
      <c r="QXF936" s="14"/>
      <c r="QXG936" s="14"/>
      <c r="QXH936" s="14"/>
      <c r="QXI936" s="14"/>
      <c r="QXJ936" s="14"/>
      <c r="QXK936" s="14"/>
      <c r="QXL936" s="14"/>
      <c r="QXM936" s="14"/>
      <c r="QXN936" s="14"/>
      <c r="QXO936" s="14"/>
      <c r="QXP936" s="14"/>
      <c r="QXQ936" s="14"/>
      <c r="QXR936" s="14"/>
      <c r="QXS936" s="14"/>
      <c r="QXT936" s="14"/>
      <c r="QXU936" s="14"/>
      <c r="QXV936" s="14"/>
      <c r="QXW936" s="14"/>
      <c r="QXX936" s="14"/>
      <c r="QXY936" s="14"/>
      <c r="QXZ936" s="14"/>
      <c r="QYA936" s="14"/>
      <c r="QYB936" s="14"/>
      <c r="QYC936" s="14"/>
      <c r="QYD936" s="14"/>
      <c r="QYE936" s="14"/>
      <c r="QYF936" s="14"/>
      <c r="QYG936" s="14"/>
      <c r="QYH936" s="14"/>
      <c r="QYI936" s="14"/>
      <c r="QYJ936" s="14"/>
      <c r="QYK936" s="14"/>
      <c r="QYL936" s="14"/>
      <c r="QYM936" s="14"/>
      <c r="QYN936" s="14"/>
      <c r="QYO936" s="14"/>
      <c r="QYP936" s="14"/>
      <c r="QYQ936" s="14"/>
      <c r="QYR936" s="14"/>
      <c r="QYS936" s="14"/>
      <c r="QYT936" s="14"/>
      <c r="QYU936" s="14"/>
      <c r="QYV936" s="14"/>
      <c r="QYW936" s="14"/>
      <c r="QYX936" s="14"/>
      <c r="QYY936" s="14"/>
      <c r="QYZ936" s="14"/>
      <c r="QZA936" s="14"/>
      <c r="QZB936" s="14"/>
      <c r="QZC936" s="14"/>
      <c r="QZD936" s="14"/>
      <c r="QZE936" s="14"/>
      <c r="QZF936" s="14"/>
      <c r="QZG936" s="14"/>
      <c r="QZH936" s="14"/>
      <c r="QZI936" s="14"/>
      <c r="QZJ936" s="14"/>
      <c r="QZK936" s="14"/>
      <c r="QZL936" s="14"/>
      <c r="QZM936" s="14"/>
      <c r="QZN936" s="14"/>
      <c r="QZO936" s="14"/>
      <c r="QZP936" s="14"/>
      <c r="QZQ936" s="14"/>
      <c r="QZR936" s="14"/>
      <c r="QZS936" s="14"/>
      <c r="QZT936" s="14"/>
      <c r="QZU936" s="14"/>
      <c r="QZV936" s="14"/>
      <c r="QZW936" s="14"/>
      <c r="QZX936" s="14"/>
      <c r="QZY936" s="14"/>
      <c r="QZZ936" s="14"/>
      <c r="RAA936" s="14"/>
      <c r="RAB936" s="14"/>
      <c r="RAC936" s="14"/>
      <c r="RAD936" s="14"/>
      <c r="RAE936" s="14"/>
      <c r="RAF936" s="14"/>
      <c r="RAG936" s="14"/>
      <c r="RAH936" s="14"/>
      <c r="RAI936" s="14"/>
      <c r="RAJ936" s="14"/>
      <c r="RAK936" s="14"/>
      <c r="RAL936" s="14"/>
      <c r="RAM936" s="14"/>
      <c r="RAN936" s="14"/>
      <c r="RAO936" s="14"/>
      <c r="RAP936" s="14"/>
      <c r="RAQ936" s="14"/>
      <c r="RAR936" s="14"/>
      <c r="RAS936" s="14"/>
      <c r="RAT936" s="14"/>
      <c r="RAU936" s="14"/>
      <c r="RAV936" s="14"/>
      <c r="RAW936" s="14"/>
      <c r="RAX936" s="14"/>
      <c r="RAY936" s="14"/>
      <c r="RAZ936" s="14"/>
      <c r="RBA936" s="14"/>
      <c r="RBB936" s="14"/>
      <c r="RBC936" s="14"/>
      <c r="RBD936" s="14"/>
      <c r="RBE936" s="14"/>
      <c r="RBF936" s="14"/>
      <c r="RBG936" s="14"/>
      <c r="RBH936" s="14"/>
      <c r="RBI936" s="14"/>
      <c r="RBJ936" s="14"/>
      <c r="RBK936" s="14"/>
      <c r="RBL936" s="14"/>
      <c r="RBM936" s="14"/>
      <c r="RBN936" s="14"/>
      <c r="RBO936" s="14"/>
      <c r="RBP936" s="14"/>
      <c r="RBQ936" s="14"/>
      <c r="RBR936" s="14"/>
      <c r="RBS936" s="14"/>
      <c r="RBT936" s="14"/>
      <c r="RBU936" s="14"/>
      <c r="RBV936" s="14"/>
      <c r="RBW936" s="14"/>
      <c r="RBX936" s="14"/>
      <c r="RBY936" s="14"/>
      <c r="RBZ936" s="14"/>
      <c r="RCA936" s="14"/>
      <c r="RCB936" s="14"/>
      <c r="RCC936" s="14"/>
      <c r="RCD936" s="14"/>
      <c r="RCE936" s="14"/>
      <c r="RCF936" s="14"/>
      <c r="RCG936" s="14"/>
      <c r="RCH936" s="14"/>
      <c r="RCI936" s="14"/>
      <c r="RCJ936" s="14"/>
      <c r="RCK936" s="14"/>
      <c r="RCL936" s="14"/>
      <c r="RCM936" s="14"/>
      <c r="RCN936" s="14"/>
      <c r="RCO936" s="14"/>
      <c r="RCP936" s="14"/>
      <c r="RCQ936" s="14"/>
      <c r="RCR936" s="14"/>
      <c r="RCS936" s="14"/>
      <c r="RCT936" s="14"/>
      <c r="RCU936" s="14"/>
      <c r="RCV936" s="14"/>
      <c r="RCW936" s="14"/>
      <c r="RCX936" s="14"/>
      <c r="RCY936" s="14"/>
      <c r="RCZ936" s="14"/>
      <c r="RDA936" s="14"/>
      <c r="RDB936" s="14"/>
      <c r="RDC936" s="14"/>
      <c r="RDD936" s="14"/>
      <c r="RDE936" s="14"/>
      <c r="RDF936" s="14"/>
      <c r="RDG936" s="14"/>
      <c r="RDH936" s="14"/>
      <c r="RDI936" s="14"/>
      <c r="RDJ936" s="14"/>
      <c r="RDK936" s="14"/>
      <c r="RDL936" s="14"/>
      <c r="RDM936" s="14"/>
      <c r="RDN936" s="14"/>
      <c r="RDO936" s="14"/>
      <c r="RDP936" s="14"/>
      <c r="RDQ936" s="14"/>
      <c r="RDR936" s="14"/>
      <c r="RDS936" s="14"/>
      <c r="RDT936" s="14"/>
      <c r="RDU936" s="14"/>
      <c r="RDV936" s="14"/>
      <c r="RDW936" s="14"/>
      <c r="RDX936" s="14"/>
      <c r="RDY936" s="14"/>
      <c r="RDZ936" s="14"/>
      <c r="REA936" s="14"/>
      <c r="REB936" s="14"/>
      <c r="REC936" s="14"/>
      <c r="RED936" s="14"/>
      <c r="REE936" s="14"/>
      <c r="REF936" s="14"/>
      <c r="REG936" s="14"/>
      <c r="REH936" s="14"/>
      <c r="REI936" s="14"/>
      <c r="REJ936" s="14"/>
      <c r="REK936" s="14"/>
      <c r="REL936" s="14"/>
      <c r="REM936" s="14"/>
      <c r="REN936" s="14"/>
      <c r="REO936" s="14"/>
      <c r="REP936" s="14"/>
      <c r="REQ936" s="14"/>
      <c r="RER936" s="14"/>
      <c r="RES936" s="14"/>
      <c r="RET936" s="14"/>
      <c r="REU936" s="14"/>
      <c r="REV936" s="14"/>
      <c r="REW936" s="14"/>
      <c r="REX936" s="14"/>
      <c r="REY936" s="14"/>
      <c r="REZ936" s="14"/>
      <c r="RFA936" s="14"/>
      <c r="RFB936" s="14"/>
      <c r="RFC936" s="14"/>
      <c r="RFD936" s="14"/>
      <c r="RFE936" s="14"/>
      <c r="RFF936" s="14"/>
      <c r="RFG936" s="14"/>
      <c r="RFH936" s="14"/>
      <c r="RFI936" s="14"/>
      <c r="RFJ936" s="14"/>
      <c r="RFK936" s="14"/>
      <c r="RFL936" s="14"/>
      <c r="RFM936" s="14"/>
      <c r="RFN936" s="14"/>
      <c r="RFO936" s="14"/>
      <c r="RFP936" s="14"/>
      <c r="RFQ936" s="14"/>
      <c r="RFR936" s="14"/>
      <c r="RFS936" s="14"/>
      <c r="RFT936" s="14"/>
      <c r="RFU936" s="14"/>
      <c r="RFV936" s="14"/>
      <c r="RFW936" s="14"/>
      <c r="RFX936" s="14"/>
      <c r="RFY936" s="14"/>
      <c r="RFZ936" s="14"/>
      <c r="RGA936" s="14"/>
      <c r="RGB936" s="14"/>
      <c r="RGC936" s="14"/>
      <c r="RGD936" s="14"/>
      <c r="RGE936" s="14"/>
      <c r="RGF936" s="14"/>
      <c r="RGG936" s="14"/>
      <c r="RGH936" s="14"/>
      <c r="RGI936" s="14"/>
      <c r="RGJ936" s="14"/>
      <c r="RGK936" s="14"/>
      <c r="RGL936" s="14"/>
      <c r="RGM936" s="14"/>
      <c r="RGN936" s="14"/>
      <c r="RGO936" s="14"/>
      <c r="RGP936" s="14"/>
      <c r="RGQ936" s="14"/>
      <c r="RGR936" s="14"/>
      <c r="RGS936" s="14"/>
      <c r="RGT936" s="14"/>
      <c r="RGU936" s="14"/>
      <c r="RGV936" s="14"/>
      <c r="RGW936" s="14"/>
      <c r="RGX936" s="14"/>
      <c r="RGY936" s="14"/>
      <c r="RGZ936" s="14"/>
      <c r="RHA936" s="14"/>
      <c r="RHB936" s="14"/>
      <c r="RHC936" s="14"/>
      <c r="RHD936" s="14"/>
      <c r="RHE936" s="14"/>
      <c r="RHF936" s="14"/>
      <c r="RHG936" s="14"/>
      <c r="RHH936" s="14"/>
      <c r="RHI936" s="14"/>
      <c r="RHJ936" s="14"/>
      <c r="RHK936" s="14"/>
      <c r="RHL936" s="14"/>
      <c r="RHM936" s="14"/>
      <c r="RHN936" s="14"/>
      <c r="RHO936" s="14"/>
      <c r="RHP936" s="14"/>
      <c r="RHQ936" s="14"/>
      <c r="RHR936" s="14"/>
      <c r="RHS936" s="14"/>
      <c r="RHT936" s="14"/>
      <c r="RHU936" s="14"/>
      <c r="RHV936" s="14"/>
      <c r="RHW936" s="14"/>
      <c r="RHX936" s="14"/>
      <c r="RHY936" s="14"/>
      <c r="RHZ936" s="14"/>
      <c r="RIA936" s="14"/>
      <c r="RIB936" s="14"/>
      <c r="RIC936" s="14"/>
      <c r="RID936" s="14"/>
      <c r="RIE936" s="14"/>
      <c r="RIF936" s="14"/>
      <c r="RIG936" s="14"/>
      <c r="RIH936" s="14"/>
      <c r="RII936" s="14"/>
      <c r="RIJ936" s="14"/>
      <c r="RIK936" s="14"/>
      <c r="RIL936" s="14"/>
      <c r="RIM936" s="14"/>
      <c r="RIN936" s="14"/>
      <c r="RIO936" s="14"/>
      <c r="RIP936" s="14"/>
      <c r="RIQ936" s="14"/>
      <c r="RIR936" s="14"/>
      <c r="RIS936" s="14"/>
      <c r="RIT936" s="14"/>
      <c r="RIU936" s="14"/>
      <c r="RIV936" s="14"/>
      <c r="RIW936" s="14"/>
      <c r="RIX936" s="14"/>
      <c r="RIY936" s="14"/>
      <c r="RIZ936" s="14"/>
      <c r="RJA936" s="14"/>
      <c r="RJB936" s="14"/>
      <c r="RJC936" s="14"/>
      <c r="RJD936" s="14"/>
      <c r="RJE936" s="14"/>
      <c r="RJF936" s="14"/>
      <c r="RJG936" s="14"/>
      <c r="RJH936" s="14"/>
      <c r="RJI936" s="14"/>
      <c r="RJJ936" s="14"/>
      <c r="RJK936" s="14"/>
      <c r="RJL936" s="14"/>
      <c r="RJM936" s="14"/>
      <c r="RJN936" s="14"/>
      <c r="RJO936" s="14"/>
      <c r="RJP936" s="14"/>
      <c r="RJQ936" s="14"/>
      <c r="RJR936" s="14"/>
      <c r="RJS936" s="14"/>
      <c r="RJT936" s="14"/>
      <c r="RJU936" s="14"/>
      <c r="RJV936" s="14"/>
      <c r="RJW936" s="14"/>
      <c r="RJX936" s="14"/>
      <c r="RJY936" s="14"/>
      <c r="RJZ936" s="14"/>
      <c r="RKA936" s="14"/>
      <c r="RKB936" s="14"/>
      <c r="RKC936" s="14"/>
      <c r="RKD936" s="14"/>
      <c r="RKE936" s="14"/>
      <c r="RKF936" s="14"/>
      <c r="RKG936" s="14"/>
      <c r="RKH936" s="14"/>
      <c r="RKI936" s="14"/>
      <c r="RKJ936" s="14"/>
      <c r="RKK936" s="14"/>
      <c r="RKL936" s="14"/>
      <c r="RKM936" s="14"/>
      <c r="RKN936" s="14"/>
      <c r="RKO936" s="14"/>
      <c r="RKP936" s="14"/>
      <c r="RKQ936" s="14"/>
      <c r="RKR936" s="14"/>
      <c r="RKS936" s="14"/>
      <c r="RKT936" s="14"/>
      <c r="RKU936" s="14"/>
      <c r="RKV936" s="14"/>
      <c r="RKW936" s="14"/>
      <c r="RKX936" s="14"/>
      <c r="RKY936" s="14"/>
      <c r="RKZ936" s="14"/>
      <c r="RLA936" s="14"/>
      <c r="RLB936" s="14"/>
      <c r="RLC936" s="14"/>
      <c r="RLD936" s="14"/>
      <c r="RLE936" s="14"/>
      <c r="RLF936" s="14"/>
      <c r="RLG936" s="14"/>
      <c r="RLH936" s="14"/>
      <c r="RLI936" s="14"/>
      <c r="RLJ936" s="14"/>
      <c r="RLK936" s="14"/>
      <c r="RLL936" s="14"/>
      <c r="RLM936" s="14"/>
      <c r="RLN936" s="14"/>
      <c r="RLO936" s="14"/>
      <c r="RLP936" s="14"/>
      <c r="RLQ936" s="14"/>
      <c r="RLR936" s="14"/>
      <c r="RLS936" s="14"/>
      <c r="RLT936" s="14"/>
      <c r="RLU936" s="14"/>
      <c r="RLV936" s="14"/>
      <c r="RLW936" s="14"/>
      <c r="RLX936" s="14"/>
      <c r="RLY936" s="14"/>
      <c r="RLZ936" s="14"/>
      <c r="RMA936" s="14"/>
      <c r="RMB936" s="14"/>
      <c r="RMC936" s="14"/>
      <c r="RMD936" s="14"/>
      <c r="RME936" s="14"/>
      <c r="RMF936" s="14"/>
      <c r="RMG936" s="14"/>
      <c r="RMH936" s="14"/>
      <c r="RMI936" s="14"/>
      <c r="RMJ936" s="14"/>
      <c r="RMK936" s="14"/>
      <c r="RML936" s="14"/>
      <c r="RMM936" s="14"/>
      <c r="RMN936" s="14"/>
      <c r="RMO936" s="14"/>
      <c r="RMP936" s="14"/>
      <c r="RMQ936" s="14"/>
      <c r="RMR936" s="14"/>
      <c r="RMS936" s="14"/>
      <c r="RMT936" s="14"/>
      <c r="RMU936" s="14"/>
      <c r="RMV936" s="14"/>
      <c r="RMW936" s="14"/>
      <c r="RMX936" s="14"/>
      <c r="RMY936" s="14"/>
      <c r="RMZ936" s="14"/>
      <c r="RNA936" s="14"/>
      <c r="RNB936" s="14"/>
      <c r="RNC936" s="14"/>
      <c r="RND936" s="14"/>
      <c r="RNE936" s="14"/>
      <c r="RNF936" s="14"/>
      <c r="RNG936" s="14"/>
      <c r="RNH936" s="14"/>
      <c r="RNI936" s="14"/>
      <c r="RNJ936" s="14"/>
      <c r="RNK936" s="14"/>
      <c r="RNL936" s="14"/>
      <c r="RNM936" s="14"/>
      <c r="RNN936" s="14"/>
      <c r="RNO936" s="14"/>
      <c r="RNP936" s="14"/>
      <c r="RNQ936" s="14"/>
      <c r="RNR936" s="14"/>
      <c r="RNS936" s="14"/>
      <c r="RNT936" s="14"/>
      <c r="RNU936" s="14"/>
      <c r="RNV936" s="14"/>
      <c r="RNW936" s="14"/>
      <c r="RNX936" s="14"/>
      <c r="RNY936" s="14"/>
      <c r="RNZ936" s="14"/>
      <c r="ROA936" s="14"/>
      <c r="ROB936" s="14"/>
      <c r="ROC936" s="14"/>
      <c r="ROD936" s="14"/>
      <c r="ROE936" s="14"/>
      <c r="ROF936" s="14"/>
      <c r="ROG936" s="14"/>
      <c r="ROH936" s="14"/>
      <c r="ROI936" s="14"/>
      <c r="ROJ936" s="14"/>
      <c r="ROK936" s="14"/>
      <c r="ROL936" s="14"/>
      <c r="ROM936" s="14"/>
      <c r="RON936" s="14"/>
      <c r="ROO936" s="14"/>
      <c r="ROP936" s="14"/>
      <c r="ROQ936" s="14"/>
      <c r="ROR936" s="14"/>
      <c r="ROS936" s="14"/>
      <c r="ROT936" s="14"/>
      <c r="ROU936" s="14"/>
      <c r="ROV936" s="14"/>
      <c r="ROW936" s="14"/>
      <c r="ROX936" s="14"/>
      <c r="ROY936" s="14"/>
      <c r="ROZ936" s="14"/>
      <c r="RPA936" s="14"/>
      <c r="RPB936" s="14"/>
      <c r="RPC936" s="14"/>
      <c r="RPD936" s="14"/>
      <c r="RPE936" s="14"/>
      <c r="RPF936" s="14"/>
      <c r="RPG936" s="14"/>
      <c r="RPH936" s="14"/>
      <c r="RPI936" s="14"/>
      <c r="RPJ936" s="14"/>
      <c r="RPK936" s="14"/>
      <c r="RPL936" s="14"/>
      <c r="RPM936" s="14"/>
      <c r="RPN936" s="14"/>
      <c r="RPO936" s="14"/>
      <c r="RPP936" s="14"/>
      <c r="RPQ936" s="14"/>
      <c r="RPR936" s="14"/>
      <c r="RPS936" s="14"/>
      <c r="RPT936" s="14"/>
      <c r="RPU936" s="14"/>
      <c r="RPV936" s="14"/>
      <c r="RPW936" s="14"/>
      <c r="RPX936" s="14"/>
      <c r="RPY936" s="14"/>
      <c r="RPZ936" s="14"/>
      <c r="RQA936" s="14"/>
      <c r="RQB936" s="14"/>
      <c r="RQC936" s="14"/>
      <c r="RQD936" s="14"/>
      <c r="RQE936" s="14"/>
      <c r="RQF936" s="14"/>
      <c r="RQG936" s="14"/>
      <c r="RQH936" s="14"/>
      <c r="RQI936" s="14"/>
      <c r="RQJ936" s="14"/>
      <c r="RQK936" s="14"/>
      <c r="RQL936" s="14"/>
      <c r="RQM936" s="14"/>
      <c r="RQN936" s="14"/>
      <c r="RQO936" s="14"/>
      <c r="RQP936" s="14"/>
      <c r="RQQ936" s="14"/>
      <c r="RQR936" s="14"/>
      <c r="RQS936" s="14"/>
      <c r="RQT936" s="14"/>
      <c r="RQU936" s="14"/>
      <c r="RQV936" s="14"/>
      <c r="RQW936" s="14"/>
      <c r="RQX936" s="14"/>
      <c r="RQY936" s="14"/>
      <c r="RQZ936" s="14"/>
      <c r="RRA936" s="14"/>
      <c r="RRB936" s="14"/>
      <c r="RRC936" s="14"/>
      <c r="RRD936" s="14"/>
      <c r="RRE936" s="14"/>
      <c r="RRF936" s="14"/>
      <c r="RRG936" s="14"/>
      <c r="RRH936" s="14"/>
      <c r="RRI936" s="14"/>
      <c r="RRJ936" s="14"/>
      <c r="RRK936" s="14"/>
      <c r="RRL936" s="14"/>
      <c r="RRM936" s="14"/>
      <c r="RRN936" s="14"/>
      <c r="RRO936" s="14"/>
      <c r="RRP936" s="14"/>
      <c r="RRQ936" s="14"/>
      <c r="RRR936" s="14"/>
      <c r="RRS936" s="14"/>
      <c r="RRT936" s="14"/>
      <c r="RRU936" s="14"/>
      <c r="RRV936" s="14"/>
      <c r="RRW936" s="14"/>
      <c r="RRX936" s="14"/>
      <c r="RRY936" s="14"/>
      <c r="RRZ936" s="14"/>
      <c r="RSA936" s="14"/>
      <c r="RSB936" s="14"/>
      <c r="RSC936" s="14"/>
      <c r="RSD936" s="14"/>
      <c r="RSE936" s="14"/>
      <c r="RSF936" s="14"/>
      <c r="RSG936" s="14"/>
      <c r="RSH936" s="14"/>
      <c r="RSI936" s="14"/>
      <c r="RSJ936" s="14"/>
      <c r="RSK936" s="14"/>
      <c r="RSL936" s="14"/>
      <c r="RSM936" s="14"/>
      <c r="RSN936" s="14"/>
      <c r="RSO936" s="14"/>
      <c r="RSP936" s="14"/>
      <c r="RSQ936" s="14"/>
      <c r="RSR936" s="14"/>
      <c r="RSS936" s="14"/>
      <c r="RST936" s="14"/>
      <c r="RSU936" s="14"/>
      <c r="RSV936" s="14"/>
      <c r="RSW936" s="14"/>
      <c r="RSX936" s="14"/>
      <c r="RSY936" s="14"/>
      <c r="RSZ936" s="14"/>
      <c r="RTA936" s="14"/>
      <c r="RTB936" s="14"/>
      <c r="RTC936" s="14"/>
      <c r="RTD936" s="14"/>
      <c r="RTE936" s="14"/>
      <c r="RTF936" s="14"/>
      <c r="RTG936" s="14"/>
      <c r="RTH936" s="14"/>
      <c r="RTI936" s="14"/>
      <c r="RTJ936" s="14"/>
      <c r="RTK936" s="14"/>
      <c r="RTL936" s="14"/>
      <c r="RTM936" s="14"/>
      <c r="RTN936" s="14"/>
      <c r="RTO936" s="14"/>
      <c r="RTP936" s="14"/>
      <c r="RTQ936" s="14"/>
      <c r="RTR936" s="14"/>
      <c r="RTS936" s="14"/>
      <c r="RTT936" s="14"/>
      <c r="RTU936" s="14"/>
      <c r="RTV936" s="14"/>
      <c r="RTW936" s="14"/>
      <c r="RTX936" s="14"/>
      <c r="RTY936" s="14"/>
      <c r="RTZ936" s="14"/>
      <c r="RUA936" s="14"/>
      <c r="RUB936" s="14"/>
      <c r="RUC936" s="14"/>
      <c r="RUD936" s="14"/>
      <c r="RUE936" s="14"/>
      <c r="RUF936" s="14"/>
      <c r="RUG936" s="14"/>
      <c r="RUH936" s="14"/>
      <c r="RUI936" s="14"/>
      <c r="RUJ936" s="14"/>
      <c r="RUK936" s="14"/>
      <c r="RUL936" s="14"/>
      <c r="RUM936" s="14"/>
      <c r="RUN936" s="14"/>
      <c r="RUO936" s="14"/>
      <c r="RUP936" s="14"/>
      <c r="RUQ936" s="14"/>
      <c r="RUR936" s="14"/>
      <c r="RUS936" s="14"/>
      <c r="RUT936" s="14"/>
      <c r="RUU936" s="14"/>
      <c r="RUV936" s="14"/>
      <c r="RUW936" s="14"/>
      <c r="RUX936" s="14"/>
      <c r="RUY936" s="14"/>
      <c r="RUZ936" s="14"/>
      <c r="RVA936" s="14"/>
      <c r="RVB936" s="14"/>
      <c r="RVC936" s="14"/>
      <c r="RVD936" s="14"/>
      <c r="RVE936" s="14"/>
      <c r="RVF936" s="14"/>
      <c r="RVG936" s="14"/>
      <c r="RVH936" s="14"/>
      <c r="RVI936" s="14"/>
      <c r="RVJ936" s="14"/>
      <c r="RVK936" s="14"/>
      <c r="RVL936" s="14"/>
      <c r="RVM936" s="14"/>
      <c r="RVN936" s="14"/>
      <c r="RVO936" s="14"/>
      <c r="RVP936" s="14"/>
      <c r="RVQ936" s="14"/>
      <c r="RVR936" s="14"/>
      <c r="RVS936" s="14"/>
      <c r="RVT936" s="14"/>
      <c r="RVU936" s="14"/>
      <c r="RVV936" s="14"/>
      <c r="RVW936" s="14"/>
      <c r="RVX936" s="14"/>
      <c r="RVY936" s="14"/>
      <c r="RVZ936" s="14"/>
      <c r="RWA936" s="14"/>
      <c r="RWB936" s="14"/>
      <c r="RWC936" s="14"/>
      <c r="RWD936" s="14"/>
      <c r="RWE936" s="14"/>
      <c r="RWF936" s="14"/>
      <c r="RWG936" s="14"/>
      <c r="RWH936" s="14"/>
      <c r="RWI936" s="14"/>
      <c r="RWJ936" s="14"/>
      <c r="RWK936" s="14"/>
      <c r="RWL936" s="14"/>
      <c r="RWM936" s="14"/>
      <c r="RWN936" s="14"/>
      <c r="RWO936" s="14"/>
      <c r="RWP936" s="14"/>
      <c r="RWQ936" s="14"/>
      <c r="RWR936" s="14"/>
      <c r="RWS936" s="14"/>
      <c r="RWT936" s="14"/>
      <c r="RWU936" s="14"/>
      <c r="RWV936" s="14"/>
      <c r="RWW936" s="14"/>
      <c r="RWX936" s="14"/>
      <c r="RWY936" s="14"/>
      <c r="RWZ936" s="14"/>
      <c r="RXA936" s="14"/>
      <c r="RXB936" s="14"/>
      <c r="RXC936" s="14"/>
      <c r="RXD936" s="14"/>
      <c r="RXE936" s="14"/>
      <c r="RXF936" s="14"/>
      <c r="RXG936" s="14"/>
      <c r="RXH936" s="14"/>
      <c r="RXI936" s="14"/>
      <c r="RXJ936" s="14"/>
      <c r="RXK936" s="14"/>
      <c r="RXL936" s="14"/>
      <c r="RXM936" s="14"/>
      <c r="RXN936" s="14"/>
      <c r="RXO936" s="14"/>
      <c r="RXP936" s="14"/>
      <c r="RXQ936" s="14"/>
      <c r="RXR936" s="14"/>
      <c r="RXS936" s="14"/>
      <c r="RXT936" s="14"/>
      <c r="RXU936" s="14"/>
      <c r="RXV936" s="14"/>
      <c r="RXW936" s="14"/>
      <c r="RXX936" s="14"/>
      <c r="RXY936" s="14"/>
      <c r="RXZ936" s="14"/>
      <c r="RYA936" s="14"/>
      <c r="RYB936" s="14"/>
      <c r="RYC936" s="14"/>
      <c r="RYD936" s="14"/>
      <c r="RYE936" s="14"/>
      <c r="RYF936" s="14"/>
      <c r="RYG936" s="14"/>
      <c r="RYH936" s="14"/>
      <c r="RYI936" s="14"/>
      <c r="RYJ936" s="14"/>
      <c r="RYK936" s="14"/>
      <c r="RYL936" s="14"/>
      <c r="RYM936" s="14"/>
      <c r="RYN936" s="14"/>
      <c r="RYO936" s="14"/>
      <c r="RYP936" s="14"/>
      <c r="RYQ936" s="14"/>
      <c r="RYR936" s="14"/>
      <c r="RYS936" s="14"/>
      <c r="RYT936" s="14"/>
      <c r="RYU936" s="14"/>
      <c r="RYV936" s="14"/>
      <c r="RYW936" s="14"/>
      <c r="RYX936" s="14"/>
      <c r="RYY936" s="14"/>
      <c r="RYZ936" s="14"/>
      <c r="RZA936" s="14"/>
      <c r="RZB936" s="14"/>
      <c r="RZC936" s="14"/>
      <c r="RZD936" s="14"/>
      <c r="RZE936" s="14"/>
      <c r="RZF936" s="14"/>
      <c r="RZG936" s="14"/>
      <c r="RZH936" s="14"/>
      <c r="RZI936" s="14"/>
      <c r="RZJ936" s="14"/>
      <c r="RZK936" s="14"/>
      <c r="RZL936" s="14"/>
      <c r="RZM936" s="14"/>
      <c r="RZN936" s="14"/>
      <c r="RZO936" s="14"/>
      <c r="RZP936" s="14"/>
      <c r="RZQ936" s="14"/>
      <c r="RZR936" s="14"/>
      <c r="RZS936" s="14"/>
      <c r="RZT936" s="14"/>
      <c r="RZU936" s="14"/>
      <c r="RZV936" s="14"/>
      <c r="RZW936" s="14"/>
      <c r="RZX936" s="14"/>
      <c r="RZY936" s="14"/>
      <c r="RZZ936" s="14"/>
      <c r="SAA936" s="14"/>
      <c r="SAB936" s="14"/>
      <c r="SAC936" s="14"/>
      <c r="SAD936" s="14"/>
      <c r="SAE936" s="14"/>
      <c r="SAF936" s="14"/>
      <c r="SAG936" s="14"/>
      <c r="SAH936" s="14"/>
      <c r="SAI936" s="14"/>
      <c r="SAJ936" s="14"/>
      <c r="SAK936" s="14"/>
      <c r="SAL936" s="14"/>
      <c r="SAM936" s="14"/>
      <c r="SAN936" s="14"/>
      <c r="SAO936" s="14"/>
      <c r="SAP936" s="14"/>
      <c r="SAQ936" s="14"/>
      <c r="SAR936" s="14"/>
      <c r="SAS936" s="14"/>
      <c r="SAT936" s="14"/>
      <c r="SAU936" s="14"/>
      <c r="SAV936" s="14"/>
      <c r="SAW936" s="14"/>
      <c r="SAX936" s="14"/>
      <c r="SAY936" s="14"/>
      <c r="SAZ936" s="14"/>
      <c r="SBA936" s="14"/>
      <c r="SBB936" s="14"/>
      <c r="SBC936" s="14"/>
      <c r="SBD936" s="14"/>
      <c r="SBE936" s="14"/>
      <c r="SBF936" s="14"/>
      <c r="SBG936" s="14"/>
      <c r="SBH936" s="14"/>
      <c r="SBI936" s="14"/>
      <c r="SBJ936" s="14"/>
      <c r="SBK936" s="14"/>
      <c r="SBL936" s="14"/>
      <c r="SBM936" s="14"/>
      <c r="SBN936" s="14"/>
      <c r="SBO936" s="14"/>
      <c r="SBP936" s="14"/>
      <c r="SBQ936" s="14"/>
      <c r="SBR936" s="14"/>
      <c r="SBS936" s="14"/>
      <c r="SBT936" s="14"/>
      <c r="SBU936" s="14"/>
      <c r="SBV936" s="14"/>
      <c r="SBW936" s="14"/>
      <c r="SBX936" s="14"/>
      <c r="SBY936" s="14"/>
      <c r="SBZ936" s="14"/>
      <c r="SCA936" s="14"/>
      <c r="SCB936" s="14"/>
      <c r="SCC936" s="14"/>
      <c r="SCD936" s="14"/>
      <c r="SCE936" s="14"/>
      <c r="SCF936" s="14"/>
      <c r="SCG936" s="14"/>
      <c r="SCH936" s="14"/>
      <c r="SCI936" s="14"/>
      <c r="SCJ936" s="14"/>
      <c r="SCK936" s="14"/>
      <c r="SCL936" s="14"/>
      <c r="SCM936" s="14"/>
      <c r="SCN936" s="14"/>
      <c r="SCO936" s="14"/>
      <c r="SCP936" s="14"/>
      <c r="SCQ936" s="14"/>
      <c r="SCR936" s="14"/>
      <c r="SCS936" s="14"/>
      <c r="SCT936" s="14"/>
      <c r="SCU936" s="14"/>
      <c r="SCV936" s="14"/>
      <c r="SCW936" s="14"/>
      <c r="SCX936" s="14"/>
      <c r="SCY936" s="14"/>
      <c r="SCZ936" s="14"/>
      <c r="SDA936" s="14"/>
      <c r="SDB936" s="14"/>
      <c r="SDC936" s="14"/>
      <c r="SDD936" s="14"/>
      <c r="SDE936" s="14"/>
      <c r="SDF936" s="14"/>
      <c r="SDG936" s="14"/>
      <c r="SDH936" s="14"/>
      <c r="SDI936" s="14"/>
      <c r="SDJ936" s="14"/>
      <c r="SDK936" s="14"/>
      <c r="SDL936" s="14"/>
      <c r="SDM936" s="14"/>
      <c r="SDN936" s="14"/>
      <c r="SDO936" s="14"/>
      <c r="SDP936" s="14"/>
      <c r="SDQ936" s="14"/>
      <c r="SDR936" s="14"/>
      <c r="SDS936" s="14"/>
      <c r="SDT936" s="14"/>
      <c r="SDU936" s="14"/>
      <c r="SDV936" s="14"/>
      <c r="SDW936" s="14"/>
      <c r="SDX936" s="14"/>
      <c r="SDY936" s="14"/>
      <c r="SDZ936" s="14"/>
      <c r="SEA936" s="14"/>
      <c r="SEB936" s="14"/>
      <c r="SEC936" s="14"/>
      <c r="SED936" s="14"/>
      <c r="SEE936" s="14"/>
      <c r="SEF936" s="14"/>
      <c r="SEG936" s="14"/>
      <c r="SEH936" s="14"/>
      <c r="SEI936" s="14"/>
      <c r="SEJ936" s="14"/>
      <c r="SEK936" s="14"/>
      <c r="SEL936" s="14"/>
      <c r="SEM936" s="14"/>
      <c r="SEN936" s="14"/>
      <c r="SEO936" s="14"/>
      <c r="SEP936" s="14"/>
      <c r="SEQ936" s="14"/>
      <c r="SER936" s="14"/>
      <c r="SES936" s="14"/>
      <c r="SET936" s="14"/>
      <c r="SEU936" s="14"/>
      <c r="SEV936" s="14"/>
      <c r="SEW936" s="14"/>
      <c r="SEX936" s="14"/>
      <c r="SEY936" s="14"/>
      <c r="SEZ936" s="14"/>
      <c r="SFA936" s="14"/>
      <c r="SFB936" s="14"/>
      <c r="SFC936" s="14"/>
      <c r="SFD936" s="14"/>
      <c r="SFE936" s="14"/>
      <c r="SFF936" s="14"/>
      <c r="SFG936" s="14"/>
      <c r="SFH936" s="14"/>
      <c r="SFI936" s="14"/>
      <c r="SFJ936" s="14"/>
      <c r="SFK936" s="14"/>
      <c r="SFL936" s="14"/>
      <c r="SFM936" s="14"/>
      <c r="SFN936" s="14"/>
      <c r="SFO936" s="14"/>
      <c r="SFP936" s="14"/>
      <c r="SFQ936" s="14"/>
      <c r="SFR936" s="14"/>
      <c r="SFS936" s="14"/>
      <c r="SFT936" s="14"/>
      <c r="SFU936" s="14"/>
      <c r="SFV936" s="14"/>
      <c r="SFW936" s="14"/>
      <c r="SFX936" s="14"/>
      <c r="SFY936" s="14"/>
      <c r="SFZ936" s="14"/>
      <c r="SGA936" s="14"/>
      <c r="SGB936" s="14"/>
      <c r="SGC936" s="14"/>
      <c r="SGD936" s="14"/>
      <c r="SGE936" s="14"/>
      <c r="SGF936" s="14"/>
      <c r="SGG936" s="14"/>
      <c r="SGH936" s="14"/>
      <c r="SGI936" s="14"/>
      <c r="SGJ936" s="14"/>
      <c r="SGK936" s="14"/>
      <c r="SGL936" s="14"/>
      <c r="SGM936" s="14"/>
      <c r="SGN936" s="14"/>
      <c r="SGO936" s="14"/>
      <c r="SGP936" s="14"/>
      <c r="SGQ936" s="14"/>
      <c r="SGR936" s="14"/>
      <c r="SGS936" s="14"/>
      <c r="SGT936" s="14"/>
      <c r="SGU936" s="14"/>
      <c r="SGV936" s="14"/>
      <c r="SGW936" s="14"/>
      <c r="SGX936" s="14"/>
      <c r="SGY936" s="14"/>
      <c r="SGZ936" s="14"/>
      <c r="SHA936" s="14"/>
      <c r="SHB936" s="14"/>
      <c r="SHC936" s="14"/>
      <c r="SHD936" s="14"/>
      <c r="SHE936" s="14"/>
      <c r="SHF936" s="14"/>
      <c r="SHG936" s="14"/>
      <c r="SHH936" s="14"/>
      <c r="SHI936" s="14"/>
      <c r="SHJ936" s="14"/>
      <c r="SHK936" s="14"/>
      <c r="SHL936" s="14"/>
      <c r="SHM936" s="14"/>
      <c r="SHN936" s="14"/>
      <c r="SHO936" s="14"/>
      <c r="SHP936" s="14"/>
      <c r="SHQ936" s="14"/>
      <c r="SHR936" s="14"/>
      <c r="SHS936" s="14"/>
      <c r="SHT936" s="14"/>
      <c r="SHU936" s="14"/>
      <c r="SHV936" s="14"/>
      <c r="SHW936" s="14"/>
      <c r="SHX936" s="14"/>
      <c r="SHY936" s="14"/>
      <c r="SHZ936" s="14"/>
      <c r="SIA936" s="14"/>
      <c r="SIB936" s="14"/>
      <c r="SIC936" s="14"/>
      <c r="SID936" s="14"/>
      <c r="SIE936" s="14"/>
      <c r="SIF936" s="14"/>
      <c r="SIG936" s="14"/>
      <c r="SIH936" s="14"/>
      <c r="SII936" s="14"/>
      <c r="SIJ936" s="14"/>
      <c r="SIK936" s="14"/>
      <c r="SIL936" s="14"/>
      <c r="SIM936" s="14"/>
      <c r="SIN936" s="14"/>
      <c r="SIO936" s="14"/>
      <c r="SIP936" s="14"/>
      <c r="SIQ936" s="14"/>
      <c r="SIR936" s="14"/>
      <c r="SIS936" s="14"/>
      <c r="SIT936" s="14"/>
      <c r="SIU936" s="14"/>
      <c r="SIV936" s="14"/>
      <c r="SIW936" s="14"/>
      <c r="SIX936" s="14"/>
      <c r="SIY936" s="14"/>
      <c r="SIZ936" s="14"/>
      <c r="SJA936" s="14"/>
      <c r="SJB936" s="14"/>
      <c r="SJC936" s="14"/>
      <c r="SJD936" s="14"/>
      <c r="SJE936" s="14"/>
      <c r="SJF936" s="14"/>
      <c r="SJG936" s="14"/>
      <c r="SJH936" s="14"/>
      <c r="SJI936" s="14"/>
      <c r="SJJ936" s="14"/>
      <c r="SJK936" s="14"/>
      <c r="SJL936" s="14"/>
      <c r="SJM936" s="14"/>
      <c r="SJN936" s="14"/>
      <c r="SJO936" s="14"/>
      <c r="SJP936" s="14"/>
      <c r="SJQ936" s="14"/>
      <c r="SJR936" s="14"/>
      <c r="SJS936" s="14"/>
      <c r="SJT936" s="14"/>
      <c r="SJU936" s="14"/>
      <c r="SJV936" s="14"/>
      <c r="SJW936" s="14"/>
      <c r="SJX936" s="14"/>
      <c r="SJY936" s="14"/>
      <c r="SJZ936" s="14"/>
      <c r="SKA936" s="14"/>
      <c r="SKB936" s="14"/>
      <c r="SKC936" s="14"/>
      <c r="SKD936" s="14"/>
      <c r="SKE936" s="14"/>
      <c r="SKF936" s="14"/>
      <c r="SKG936" s="14"/>
      <c r="SKH936" s="14"/>
      <c r="SKI936" s="14"/>
      <c r="SKJ936" s="14"/>
      <c r="SKK936" s="14"/>
      <c r="SKL936" s="14"/>
      <c r="SKM936" s="14"/>
      <c r="SKN936" s="14"/>
      <c r="SKO936" s="14"/>
      <c r="SKP936" s="14"/>
      <c r="SKQ936" s="14"/>
      <c r="SKR936" s="14"/>
      <c r="SKS936" s="14"/>
      <c r="SKT936" s="14"/>
      <c r="SKU936" s="14"/>
      <c r="SKV936" s="14"/>
      <c r="SKW936" s="14"/>
      <c r="SKX936" s="14"/>
      <c r="SKY936" s="14"/>
      <c r="SKZ936" s="14"/>
      <c r="SLA936" s="14"/>
      <c r="SLB936" s="14"/>
      <c r="SLC936" s="14"/>
      <c r="SLD936" s="14"/>
      <c r="SLE936" s="14"/>
      <c r="SLF936" s="14"/>
      <c r="SLG936" s="14"/>
      <c r="SLH936" s="14"/>
      <c r="SLI936" s="14"/>
      <c r="SLJ936" s="14"/>
      <c r="SLK936" s="14"/>
      <c r="SLL936" s="14"/>
      <c r="SLM936" s="14"/>
      <c r="SLN936" s="14"/>
      <c r="SLO936" s="14"/>
      <c r="SLP936" s="14"/>
      <c r="SLQ936" s="14"/>
      <c r="SLR936" s="14"/>
      <c r="SLS936" s="14"/>
      <c r="SLT936" s="14"/>
      <c r="SLU936" s="14"/>
      <c r="SLV936" s="14"/>
      <c r="SLW936" s="14"/>
      <c r="SLX936" s="14"/>
      <c r="SLY936" s="14"/>
      <c r="SLZ936" s="14"/>
      <c r="SMA936" s="14"/>
      <c r="SMB936" s="14"/>
      <c r="SMC936" s="14"/>
      <c r="SMD936" s="14"/>
      <c r="SME936" s="14"/>
      <c r="SMF936" s="14"/>
      <c r="SMG936" s="14"/>
      <c r="SMH936" s="14"/>
      <c r="SMI936" s="14"/>
      <c r="SMJ936" s="14"/>
      <c r="SMK936" s="14"/>
      <c r="SML936" s="14"/>
      <c r="SMM936" s="14"/>
      <c r="SMN936" s="14"/>
      <c r="SMO936" s="14"/>
      <c r="SMP936" s="14"/>
      <c r="SMQ936" s="14"/>
      <c r="SMR936" s="14"/>
      <c r="SMS936" s="14"/>
      <c r="SMT936" s="14"/>
      <c r="SMU936" s="14"/>
      <c r="SMV936" s="14"/>
      <c r="SMW936" s="14"/>
      <c r="SMX936" s="14"/>
      <c r="SMY936" s="14"/>
      <c r="SMZ936" s="14"/>
      <c r="SNA936" s="14"/>
      <c r="SNB936" s="14"/>
      <c r="SNC936" s="14"/>
      <c r="SND936" s="14"/>
      <c r="SNE936" s="14"/>
      <c r="SNF936" s="14"/>
      <c r="SNG936" s="14"/>
      <c r="SNH936" s="14"/>
      <c r="SNI936" s="14"/>
      <c r="SNJ936" s="14"/>
      <c r="SNK936" s="14"/>
      <c r="SNL936" s="14"/>
      <c r="SNM936" s="14"/>
      <c r="SNN936" s="14"/>
      <c r="SNO936" s="14"/>
      <c r="SNP936" s="14"/>
      <c r="SNQ936" s="14"/>
      <c r="SNR936" s="14"/>
      <c r="SNS936" s="14"/>
      <c r="SNT936" s="14"/>
      <c r="SNU936" s="14"/>
      <c r="SNV936" s="14"/>
      <c r="SNW936" s="14"/>
      <c r="SNX936" s="14"/>
      <c r="SNY936" s="14"/>
      <c r="SNZ936" s="14"/>
      <c r="SOA936" s="14"/>
      <c r="SOB936" s="14"/>
      <c r="SOC936" s="14"/>
      <c r="SOD936" s="14"/>
      <c r="SOE936" s="14"/>
      <c r="SOF936" s="14"/>
      <c r="SOG936" s="14"/>
      <c r="SOH936" s="14"/>
      <c r="SOI936" s="14"/>
      <c r="SOJ936" s="14"/>
      <c r="SOK936" s="14"/>
      <c r="SOL936" s="14"/>
      <c r="SOM936" s="14"/>
      <c r="SON936" s="14"/>
      <c r="SOO936" s="14"/>
      <c r="SOP936" s="14"/>
      <c r="SOQ936" s="14"/>
      <c r="SOR936" s="14"/>
      <c r="SOS936" s="14"/>
      <c r="SOT936" s="14"/>
      <c r="SOU936" s="14"/>
      <c r="SOV936" s="14"/>
      <c r="SOW936" s="14"/>
      <c r="SOX936" s="14"/>
      <c r="SOY936" s="14"/>
      <c r="SOZ936" s="14"/>
      <c r="SPA936" s="14"/>
      <c r="SPB936" s="14"/>
      <c r="SPC936" s="14"/>
      <c r="SPD936" s="14"/>
      <c r="SPE936" s="14"/>
      <c r="SPF936" s="14"/>
      <c r="SPG936" s="14"/>
      <c r="SPH936" s="14"/>
      <c r="SPI936" s="14"/>
      <c r="SPJ936" s="14"/>
      <c r="SPK936" s="14"/>
      <c r="SPL936" s="14"/>
      <c r="SPM936" s="14"/>
      <c r="SPN936" s="14"/>
      <c r="SPO936" s="14"/>
      <c r="SPP936" s="14"/>
      <c r="SPQ936" s="14"/>
      <c r="SPR936" s="14"/>
      <c r="SPS936" s="14"/>
      <c r="SPT936" s="14"/>
      <c r="SPU936" s="14"/>
      <c r="SPV936" s="14"/>
      <c r="SPW936" s="14"/>
      <c r="SPX936" s="14"/>
      <c r="SPY936" s="14"/>
      <c r="SPZ936" s="14"/>
      <c r="SQA936" s="14"/>
      <c r="SQB936" s="14"/>
      <c r="SQC936" s="14"/>
      <c r="SQD936" s="14"/>
      <c r="SQE936" s="14"/>
      <c r="SQF936" s="14"/>
      <c r="SQG936" s="14"/>
      <c r="SQH936" s="14"/>
      <c r="SQI936" s="14"/>
      <c r="SQJ936" s="14"/>
      <c r="SQK936" s="14"/>
      <c r="SQL936" s="14"/>
      <c r="SQM936" s="14"/>
      <c r="SQN936" s="14"/>
      <c r="SQO936" s="14"/>
      <c r="SQP936" s="14"/>
      <c r="SQQ936" s="14"/>
      <c r="SQR936" s="14"/>
      <c r="SQS936" s="14"/>
      <c r="SQT936" s="14"/>
      <c r="SQU936" s="14"/>
      <c r="SQV936" s="14"/>
      <c r="SQW936" s="14"/>
      <c r="SQX936" s="14"/>
      <c r="SQY936" s="14"/>
      <c r="SQZ936" s="14"/>
      <c r="SRA936" s="14"/>
      <c r="SRB936" s="14"/>
      <c r="SRC936" s="14"/>
      <c r="SRD936" s="14"/>
      <c r="SRE936" s="14"/>
      <c r="SRF936" s="14"/>
      <c r="SRG936" s="14"/>
      <c r="SRH936" s="14"/>
      <c r="SRI936" s="14"/>
      <c r="SRJ936" s="14"/>
      <c r="SRK936" s="14"/>
      <c r="SRL936" s="14"/>
      <c r="SRM936" s="14"/>
      <c r="SRN936" s="14"/>
      <c r="SRO936" s="14"/>
      <c r="SRP936" s="14"/>
      <c r="SRQ936" s="14"/>
      <c r="SRR936" s="14"/>
      <c r="SRS936" s="14"/>
      <c r="SRT936" s="14"/>
      <c r="SRU936" s="14"/>
      <c r="SRV936" s="14"/>
      <c r="SRW936" s="14"/>
      <c r="SRX936" s="14"/>
      <c r="SRY936" s="14"/>
      <c r="SRZ936" s="14"/>
      <c r="SSA936" s="14"/>
      <c r="SSB936" s="14"/>
      <c r="SSC936" s="14"/>
      <c r="SSD936" s="14"/>
      <c r="SSE936" s="14"/>
      <c r="SSF936" s="14"/>
      <c r="SSG936" s="14"/>
      <c r="SSH936" s="14"/>
      <c r="SSI936" s="14"/>
      <c r="SSJ936" s="14"/>
      <c r="SSK936" s="14"/>
      <c r="SSL936" s="14"/>
      <c r="SSM936" s="14"/>
      <c r="SSN936" s="14"/>
      <c r="SSO936" s="14"/>
      <c r="SSP936" s="14"/>
      <c r="SSQ936" s="14"/>
      <c r="SSR936" s="14"/>
      <c r="SSS936" s="14"/>
      <c r="SST936" s="14"/>
      <c r="SSU936" s="14"/>
      <c r="SSV936" s="14"/>
      <c r="SSW936" s="14"/>
      <c r="SSX936" s="14"/>
      <c r="SSY936" s="14"/>
      <c r="SSZ936" s="14"/>
      <c r="STA936" s="14"/>
      <c r="STB936" s="14"/>
      <c r="STC936" s="14"/>
      <c r="STD936" s="14"/>
      <c r="STE936" s="14"/>
      <c r="STF936" s="14"/>
      <c r="STG936" s="14"/>
      <c r="STH936" s="14"/>
      <c r="STI936" s="14"/>
      <c r="STJ936" s="14"/>
      <c r="STK936" s="14"/>
      <c r="STL936" s="14"/>
      <c r="STM936" s="14"/>
      <c r="STN936" s="14"/>
      <c r="STO936" s="14"/>
      <c r="STP936" s="14"/>
      <c r="STQ936" s="14"/>
      <c r="STR936" s="14"/>
      <c r="STS936" s="14"/>
      <c r="STT936" s="14"/>
      <c r="STU936" s="14"/>
      <c r="STV936" s="14"/>
      <c r="STW936" s="14"/>
      <c r="STX936" s="14"/>
      <c r="STY936" s="14"/>
      <c r="STZ936" s="14"/>
      <c r="SUA936" s="14"/>
      <c r="SUB936" s="14"/>
      <c r="SUC936" s="14"/>
      <c r="SUD936" s="14"/>
      <c r="SUE936" s="14"/>
      <c r="SUF936" s="14"/>
      <c r="SUG936" s="14"/>
      <c r="SUH936" s="14"/>
      <c r="SUI936" s="14"/>
      <c r="SUJ936" s="14"/>
      <c r="SUK936" s="14"/>
      <c r="SUL936" s="14"/>
      <c r="SUM936" s="14"/>
      <c r="SUN936" s="14"/>
      <c r="SUO936" s="14"/>
      <c r="SUP936" s="14"/>
      <c r="SUQ936" s="14"/>
      <c r="SUR936" s="14"/>
      <c r="SUS936" s="14"/>
      <c r="SUT936" s="14"/>
      <c r="SUU936" s="14"/>
      <c r="SUV936" s="14"/>
      <c r="SUW936" s="14"/>
      <c r="SUX936" s="14"/>
      <c r="SUY936" s="14"/>
      <c r="SUZ936" s="14"/>
      <c r="SVA936" s="14"/>
      <c r="SVB936" s="14"/>
      <c r="SVC936" s="14"/>
      <c r="SVD936" s="14"/>
      <c r="SVE936" s="14"/>
      <c r="SVF936" s="14"/>
      <c r="SVG936" s="14"/>
      <c r="SVH936" s="14"/>
      <c r="SVI936" s="14"/>
      <c r="SVJ936" s="14"/>
      <c r="SVK936" s="14"/>
      <c r="SVL936" s="14"/>
      <c r="SVM936" s="14"/>
      <c r="SVN936" s="14"/>
      <c r="SVO936" s="14"/>
      <c r="SVP936" s="14"/>
      <c r="SVQ936" s="14"/>
      <c r="SVR936" s="14"/>
      <c r="SVS936" s="14"/>
      <c r="SVT936" s="14"/>
      <c r="SVU936" s="14"/>
      <c r="SVV936" s="14"/>
      <c r="SVW936" s="14"/>
      <c r="SVX936" s="14"/>
      <c r="SVY936" s="14"/>
      <c r="SVZ936" s="14"/>
      <c r="SWA936" s="14"/>
      <c r="SWB936" s="14"/>
      <c r="SWC936" s="14"/>
      <c r="SWD936" s="14"/>
      <c r="SWE936" s="14"/>
      <c r="SWF936" s="14"/>
      <c r="SWG936" s="14"/>
      <c r="SWH936" s="14"/>
      <c r="SWI936" s="14"/>
      <c r="SWJ936" s="14"/>
      <c r="SWK936" s="14"/>
      <c r="SWL936" s="14"/>
      <c r="SWM936" s="14"/>
      <c r="SWN936" s="14"/>
      <c r="SWO936" s="14"/>
      <c r="SWP936" s="14"/>
      <c r="SWQ936" s="14"/>
      <c r="SWR936" s="14"/>
      <c r="SWS936" s="14"/>
      <c r="SWT936" s="14"/>
      <c r="SWU936" s="14"/>
      <c r="SWV936" s="14"/>
      <c r="SWW936" s="14"/>
      <c r="SWX936" s="14"/>
      <c r="SWY936" s="14"/>
      <c r="SWZ936" s="14"/>
      <c r="SXA936" s="14"/>
      <c r="SXB936" s="14"/>
      <c r="SXC936" s="14"/>
      <c r="SXD936" s="14"/>
      <c r="SXE936" s="14"/>
      <c r="SXF936" s="14"/>
      <c r="SXG936" s="14"/>
      <c r="SXH936" s="14"/>
      <c r="SXI936" s="14"/>
      <c r="SXJ936" s="14"/>
      <c r="SXK936" s="14"/>
      <c r="SXL936" s="14"/>
      <c r="SXM936" s="14"/>
      <c r="SXN936" s="14"/>
      <c r="SXO936" s="14"/>
      <c r="SXP936" s="14"/>
      <c r="SXQ936" s="14"/>
      <c r="SXR936" s="14"/>
      <c r="SXS936" s="14"/>
      <c r="SXT936" s="14"/>
      <c r="SXU936" s="14"/>
      <c r="SXV936" s="14"/>
      <c r="SXW936" s="14"/>
      <c r="SXX936" s="14"/>
      <c r="SXY936" s="14"/>
      <c r="SXZ936" s="14"/>
      <c r="SYA936" s="14"/>
      <c r="SYB936" s="14"/>
      <c r="SYC936" s="14"/>
      <c r="SYD936" s="14"/>
      <c r="SYE936" s="14"/>
      <c r="SYF936" s="14"/>
      <c r="SYG936" s="14"/>
      <c r="SYH936" s="14"/>
      <c r="SYI936" s="14"/>
      <c r="SYJ936" s="14"/>
      <c r="SYK936" s="14"/>
      <c r="SYL936" s="14"/>
      <c r="SYM936" s="14"/>
      <c r="SYN936" s="14"/>
      <c r="SYO936" s="14"/>
      <c r="SYP936" s="14"/>
      <c r="SYQ936" s="14"/>
      <c r="SYR936" s="14"/>
      <c r="SYS936" s="14"/>
      <c r="SYT936" s="14"/>
      <c r="SYU936" s="14"/>
      <c r="SYV936" s="14"/>
      <c r="SYW936" s="14"/>
      <c r="SYX936" s="14"/>
      <c r="SYY936" s="14"/>
      <c r="SYZ936" s="14"/>
      <c r="SZA936" s="14"/>
      <c r="SZB936" s="14"/>
      <c r="SZC936" s="14"/>
      <c r="SZD936" s="14"/>
      <c r="SZE936" s="14"/>
      <c r="SZF936" s="14"/>
      <c r="SZG936" s="14"/>
      <c r="SZH936" s="14"/>
      <c r="SZI936" s="14"/>
      <c r="SZJ936" s="14"/>
      <c r="SZK936" s="14"/>
      <c r="SZL936" s="14"/>
      <c r="SZM936" s="14"/>
      <c r="SZN936" s="14"/>
      <c r="SZO936" s="14"/>
      <c r="SZP936" s="14"/>
      <c r="SZQ936" s="14"/>
      <c r="SZR936" s="14"/>
      <c r="SZS936" s="14"/>
      <c r="SZT936" s="14"/>
      <c r="SZU936" s="14"/>
      <c r="SZV936" s="14"/>
      <c r="SZW936" s="14"/>
      <c r="SZX936" s="14"/>
      <c r="SZY936" s="14"/>
      <c r="SZZ936" s="14"/>
      <c r="TAA936" s="14"/>
      <c r="TAB936" s="14"/>
      <c r="TAC936" s="14"/>
      <c r="TAD936" s="14"/>
      <c r="TAE936" s="14"/>
      <c r="TAF936" s="14"/>
      <c r="TAG936" s="14"/>
      <c r="TAH936" s="14"/>
      <c r="TAI936" s="14"/>
      <c r="TAJ936" s="14"/>
      <c r="TAK936" s="14"/>
      <c r="TAL936" s="14"/>
      <c r="TAM936" s="14"/>
      <c r="TAN936" s="14"/>
      <c r="TAO936" s="14"/>
      <c r="TAP936" s="14"/>
      <c r="TAQ936" s="14"/>
      <c r="TAR936" s="14"/>
      <c r="TAS936" s="14"/>
      <c r="TAT936" s="14"/>
      <c r="TAU936" s="14"/>
      <c r="TAV936" s="14"/>
      <c r="TAW936" s="14"/>
      <c r="TAX936" s="14"/>
      <c r="TAY936" s="14"/>
      <c r="TAZ936" s="14"/>
      <c r="TBA936" s="14"/>
      <c r="TBB936" s="14"/>
      <c r="TBC936" s="14"/>
      <c r="TBD936" s="14"/>
      <c r="TBE936" s="14"/>
      <c r="TBF936" s="14"/>
      <c r="TBG936" s="14"/>
      <c r="TBH936" s="14"/>
      <c r="TBI936" s="14"/>
      <c r="TBJ936" s="14"/>
      <c r="TBK936" s="14"/>
      <c r="TBL936" s="14"/>
      <c r="TBM936" s="14"/>
      <c r="TBN936" s="14"/>
      <c r="TBO936" s="14"/>
      <c r="TBP936" s="14"/>
      <c r="TBQ936" s="14"/>
      <c r="TBR936" s="14"/>
      <c r="TBS936" s="14"/>
      <c r="TBT936" s="14"/>
      <c r="TBU936" s="14"/>
      <c r="TBV936" s="14"/>
      <c r="TBW936" s="14"/>
      <c r="TBX936" s="14"/>
      <c r="TBY936" s="14"/>
      <c r="TBZ936" s="14"/>
      <c r="TCA936" s="14"/>
      <c r="TCB936" s="14"/>
      <c r="TCC936" s="14"/>
      <c r="TCD936" s="14"/>
      <c r="TCE936" s="14"/>
      <c r="TCF936" s="14"/>
      <c r="TCG936" s="14"/>
      <c r="TCH936" s="14"/>
      <c r="TCI936" s="14"/>
      <c r="TCJ936" s="14"/>
      <c r="TCK936" s="14"/>
      <c r="TCL936" s="14"/>
      <c r="TCM936" s="14"/>
      <c r="TCN936" s="14"/>
      <c r="TCO936" s="14"/>
      <c r="TCP936" s="14"/>
      <c r="TCQ936" s="14"/>
      <c r="TCR936" s="14"/>
      <c r="TCS936" s="14"/>
      <c r="TCT936" s="14"/>
      <c r="TCU936" s="14"/>
      <c r="TCV936" s="14"/>
      <c r="TCW936" s="14"/>
      <c r="TCX936" s="14"/>
      <c r="TCY936" s="14"/>
      <c r="TCZ936" s="14"/>
      <c r="TDA936" s="14"/>
      <c r="TDB936" s="14"/>
      <c r="TDC936" s="14"/>
      <c r="TDD936" s="14"/>
      <c r="TDE936" s="14"/>
      <c r="TDF936" s="14"/>
      <c r="TDG936" s="14"/>
      <c r="TDH936" s="14"/>
      <c r="TDI936" s="14"/>
      <c r="TDJ936" s="14"/>
      <c r="TDK936" s="14"/>
      <c r="TDL936" s="14"/>
      <c r="TDM936" s="14"/>
      <c r="TDN936" s="14"/>
      <c r="TDO936" s="14"/>
      <c r="TDP936" s="14"/>
      <c r="TDQ936" s="14"/>
      <c r="TDR936" s="14"/>
      <c r="TDS936" s="14"/>
      <c r="TDT936" s="14"/>
      <c r="TDU936" s="14"/>
      <c r="TDV936" s="14"/>
      <c r="TDW936" s="14"/>
      <c r="TDX936" s="14"/>
      <c r="TDY936" s="14"/>
      <c r="TDZ936" s="14"/>
      <c r="TEA936" s="14"/>
      <c r="TEB936" s="14"/>
      <c r="TEC936" s="14"/>
      <c r="TED936" s="14"/>
      <c r="TEE936" s="14"/>
      <c r="TEF936" s="14"/>
      <c r="TEG936" s="14"/>
      <c r="TEH936" s="14"/>
      <c r="TEI936" s="14"/>
      <c r="TEJ936" s="14"/>
      <c r="TEK936" s="14"/>
      <c r="TEL936" s="14"/>
      <c r="TEM936" s="14"/>
      <c r="TEN936" s="14"/>
      <c r="TEO936" s="14"/>
      <c r="TEP936" s="14"/>
      <c r="TEQ936" s="14"/>
      <c r="TER936" s="14"/>
      <c r="TES936" s="14"/>
      <c r="TET936" s="14"/>
      <c r="TEU936" s="14"/>
      <c r="TEV936" s="14"/>
      <c r="TEW936" s="14"/>
      <c r="TEX936" s="14"/>
      <c r="TEY936" s="14"/>
      <c r="TEZ936" s="14"/>
      <c r="TFA936" s="14"/>
      <c r="TFB936" s="14"/>
      <c r="TFC936" s="14"/>
      <c r="TFD936" s="14"/>
      <c r="TFE936" s="14"/>
      <c r="TFF936" s="14"/>
      <c r="TFG936" s="14"/>
      <c r="TFH936" s="14"/>
      <c r="TFI936" s="14"/>
      <c r="TFJ936" s="14"/>
      <c r="TFK936" s="14"/>
      <c r="TFL936" s="14"/>
      <c r="TFM936" s="14"/>
      <c r="TFN936" s="14"/>
      <c r="TFO936" s="14"/>
      <c r="TFP936" s="14"/>
      <c r="TFQ936" s="14"/>
      <c r="TFR936" s="14"/>
      <c r="TFS936" s="14"/>
      <c r="TFT936" s="14"/>
      <c r="TFU936" s="14"/>
      <c r="TFV936" s="14"/>
      <c r="TFW936" s="14"/>
      <c r="TFX936" s="14"/>
      <c r="TFY936" s="14"/>
      <c r="TFZ936" s="14"/>
      <c r="TGA936" s="14"/>
      <c r="TGB936" s="14"/>
      <c r="TGC936" s="14"/>
      <c r="TGD936" s="14"/>
      <c r="TGE936" s="14"/>
      <c r="TGF936" s="14"/>
      <c r="TGG936" s="14"/>
      <c r="TGH936" s="14"/>
      <c r="TGI936" s="14"/>
      <c r="TGJ936" s="14"/>
      <c r="TGK936" s="14"/>
      <c r="TGL936" s="14"/>
      <c r="TGM936" s="14"/>
      <c r="TGN936" s="14"/>
      <c r="TGO936" s="14"/>
      <c r="TGP936" s="14"/>
      <c r="TGQ936" s="14"/>
      <c r="TGR936" s="14"/>
      <c r="TGS936" s="14"/>
      <c r="TGT936" s="14"/>
      <c r="TGU936" s="14"/>
      <c r="TGV936" s="14"/>
      <c r="TGW936" s="14"/>
      <c r="TGX936" s="14"/>
      <c r="TGY936" s="14"/>
      <c r="TGZ936" s="14"/>
      <c r="THA936" s="14"/>
      <c r="THB936" s="14"/>
      <c r="THC936" s="14"/>
      <c r="THD936" s="14"/>
      <c r="THE936" s="14"/>
      <c r="THF936" s="14"/>
      <c r="THG936" s="14"/>
      <c r="THH936" s="14"/>
      <c r="THI936" s="14"/>
      <c r="THJ936" s="14"/>
      <c r="THK936" s="14"/>
      <c r="THL936" s="14"/>
      <c r="THM936" s="14"/>
      <c r="THN936" s="14"/>
      <c r="THO936" s="14"/>
      <c r="THP936" s="14"/>
      <c r="THQ936" s="14"/>
      <c r="THR936" s="14"/>
      <c r="THS936" s="14"/>
      <c r="THT936" s="14"/>
      <c r="THU936" s="14"/>
      <c r="THV936" s="14"/>
      <c r="THW936" s="14"/>
      <c r="THX936" s="14"/>
      <c r="THY936" s="14"/>
      <c r="THZ936" s="14"/>
      <c r="TIA936" s="14"/>
      <c r="TIB936" s="14"/>
      <c r="TIC936" s="14"/>
      <c r="TID936" s="14"/>
      <c r="TIE936" s="14"/>
      <c r="TIF936" s="14"/>
      <c r="TIG936" s="14"/>
      <c r="TIH936" s="14"/>
      <c r="TII936" s="14"/>
      <c r="TIJ936" s="14"/>
      <c r="TIK936" s="14"/>
      <c r="TIL936" s="14"/>
      <c r="TIM936" s="14"/>
      <c r="TIN936" s="14"/>
      <c r="TIO936" s="14"/>
      <c r="TIP936" s="14"/>
      <c r="TIQ936" s="14"/>
      <c r="TIR936" s="14"/>
      <c r="TIS936" s="14"/>
      <c r="TIT936" s="14"/>
      <c r="TIU936" s="14"/>
      <c r="TIV936" s="14"/>
      <c r="TIW936" s="14"/>
      <c r="TIX936" s="14"/>
      <c r="TIY936" s="14"/>
      <c r="TIZ936" s="14"/>
      <c r="TJA936" s="14"/>
      <c r="TJB936" s="14"/>
      <c r="TJC936" s="14"/>
      <c r="TJD936" s="14"/>
      <c r="TJE936" s="14"/>
      <c r="TJF936" s="14"/>
      <c r="TJG936" s="14"/>
      <c r="TJH936" s="14"/>
      <c r="TJI936" s="14"/>
      <c r="TJJ936" s="14"/>
      <c r="TJK936" s="14"/>
      <c r="TJL936" s="14"/>
      <c r="TJM936" s="14"/>
      <c r="TJN936" s="14"/>
      <c r="TJO936" s="14"/>
      <c r="TJP936" s="14"/>
      <c r="TJQ936" s="14"/>
      <c r="TJR936" s="14"/>
      <c r="TJS936" s="14"/>
      <c r="TJT936" s="14"/>
      <c r="TJU936" s="14"/>
      <c r="TJV936" s="14"/>
      <c r="TJW936" s="14"/>
      <c r="TJX936" s="14"/>
      <c r="TJY936" s="14"/>
      <c r="TJZ936" s="14"/>
      <c r="TKA936" s="14"/>
      <c r="TKB936" s="14"/>
      <c r="TKC936" s="14"/>
      <c r="TKD936" s="14"/>
      <c r="TKE936" s="14"/>
      <c r="TKF936" s="14"/>
      <c r="TKG936" s="14"/>
      <c r="TKH936" s="14"/>
      <c r="TKI936" s="14"/>
      <c r="TKJ936" s="14"/>
      <c r="TKK936" s="14"/>
      <c r="TKL936" s="14"/>
      <c r="TKM936" s="14"/>
      <c r="TKN936" s="14"/>
      <c r="TKO936" s="14"/>
      <c r="TKP936" s="14"/>
      <c r="TKQ936" s="14"/>
      <c r="TKR936" s="14"/>
      <c r="TKS936" s="14"/>
      <c r="TKT936" s="14"/>
      <c r="TKU936" s="14"/>
      <c r="TKV936" s="14"/>
      <c r="TKW936" s="14"/>
      <c r="TKX936" s="14"/>
      <c r="TKY936" s="14"/>
      <c r="TKZ936" s="14"/>
      <c r="TLA936" s="14"/>
      <c r="TLB936" s="14"/>
      <c r="TLC936" s="14"/>
      <c r="TLD936" s="14"/>
      <c r="TLE936" s="14"/>
      <c r="TLF936" s="14"/>
      <c r="TLG936" s="14"/>
      <c r="TLH936" s="14"/>
      <c r="TLI936" s="14"/>
      <c r="TLJ936" s="14"/>
      <c r="TLK936" s="14"/>
      <c r="TLL936" s="14"/>
      <c r="TLM936" s="14"/>
      <c r="TLN936" s="14"/>
      <c r="TLO936" s="14"/>
      <c r="TLP936" s="14"/>
      <c r="TLQ936" s="14"/>
      <c r="TLR936" s="14"/>
      <c r="TLS936" s="14"/>
      <c r="TLT936" s="14"/>
      <c r="TLU936" s="14"/>
      <c r="TLV936" s="14"/>
      <c r="TLW936" s="14"/>
      <c r="TLX936" s="14"/>
      <c r="TLY936" s="14"/>
      <c r="TLZ936" s="14"/>
      <c r="TMA936" s="14"/>
      <c r="TMB936" s="14"/>
      <c r="TMC936" s="14"/>
      <c r="TMD936" s="14"/>
      <c r="TME936" s="14"/>
      <c r="TMF936" s="14"/>
      <c r="TMG936" s="14"/>
      <c r="TMH936" s="14"/>
      <c r="TMI936" s="14"/>
      <c r="TMJ936" s="14"/>
      <c r="TMK936" s="14"/>
      <c r="TML936" s="14"/>
      <c r="TMM936" s="14"/>
      <c r="TMN936" s="14"/>
      <c r="TMO936" s="14"/>
      <c r="TMP936" s="14"/>
      <c r="TMQ936" s="14"/>
      <c r="TMR936" s="14"/>
      <c r="TMS936" s="14"/>
      <c r="TMT936" s="14"/>
      <c r="TMU936" s="14"/>
      <c r="TMV936" s="14"/>
      <c r="TMW936" s="14"/>
      <c r="TMX936" s="14"/>
      <c r="TMY936" s="14"/>
      <c r="TMZ936" s="14"/>
      <c r="TNA936" s="14"/>
      <c r="TNB936" s="14"/>
      <c r="TNC936" s="14"/>
      <c r="TND936" s="14"/>
      <c r="TNE936" s="14"/>
      <c r="TNF936" s="14"/>
      <c r="TNG936" s="14"/>
      <c r="TNH936" s="14"/>
      <c r="TNI936" s="14"/>
      <c r="TNJ936" s="14"/>
      <c r="TNK936" s="14"/>
      <c r="TNL936" s="14"/>
      <c r="TNM936" s="14"/>
      <c r="TNN936" s="14"/>
      <c r="TNO936" s="14"/>
      <c r="TNP936" s="14"/>
      <c r="TNQ936" s="14"/>
      <c r="TNR936" s="14"/>
      <c r="TNS936" s="14"/>
      <c r="TNT936" s="14"/>
      <c r="TNU936" s="14"/>
      <c r="TNV936" s="14"/>
      <c r="TNW936" s="14"/>
      <c r="TNX936" s="14"/>
      <c r="TNY936" s="14"/>
      <c r="TNZ936" s="14"/>
      <c r="TOA936" s="14"/>
      <c r="TOB936" s="14"/>
      <c r="TOC936" s="14"/>
      <c r="TOD936" s="14"/>
      <c r="TOE936" s="14"/>
      <c r="TOF936" s="14"/>
      <c r="TOG936" s="14"/>
      <c r="TOH936" s="14"/>
      <c r="TOI936" s="14"/>
      <c r="TOJ936" s="14"/>
      <c r="TOK936" s="14"/>
      <c r="TOL936" s="14"/>
      <c r="TOM936" s="14"/>
      <c r="TON936" s="14"/>
      <c r="TOO936" s="14"/>
      <c r="TOP936" s="14"/>
      <c r="TOQ936" s="14"/>
      <c r="TOR936" s="14"/>
      <c r="TOS936" s="14"/>
      <c r="TOT936" s="14"/>
      <c r="TOU936" s="14"/>
      <c r="TOV936" s="14"/>
      <c r="TOW936" s="14"/>
      <c r="TOX936" s="14"/>
      <c r="TOY936" s="14"/>
      <c r="TOZ936" s="14"/>
      <c r="TPA936" s="14"/>
      <c r="TPB936" s="14"/>
      <c r="TPC936" s="14"/>
      <c r="TPD936" s="14"/>
      <c r="TPE936" s="14"/>
      <c r="TPF936" s="14"/>
      <c r="TPG936" s="14"/>
      <c r="TPH936" s="14"/>
      <c r="TPI936" s="14"/>
      <c r="TPJ936" s="14"/>
      <c r="TPK936" s="14"/>
      <c r="TPL936" s="14"/>
      <c r="TPM936" s="14"/>
      <c r="TPN936" s="14"/>
      <c r="TPO936" s="14"/>
      <c r="TPP936" s="14"/>
      <c r="TPQ936" s="14"/>
      <c r="TPR936" s="14"/>
      <c r="TPS936" s="14"/>
      <c r="TPT936" s="14"/>
      <c r="TPU936" s="14"/>
      <c r="TPV936" s="14"/>
      <c r="TPW936" s="14"/>
      <c r="TPX936" s="14"/>
      <c r="TPY936" s="14"/>
      <c r="TPZ936" s="14"/>
      <c r="TQA936" s="14"/>
      <c r="TQB936" s="14"/>
      <c r="TQC936" s="14"/>
      <c r="TQD936" s="14"/>
      <c r="TQE936" s="14"/>
      <c r="TQF936" s="14"/>
      <c r="TQG936" s="14"/>
      <c r="TQH936" s="14"/>
      <c r="TQI936" s="14"/>
      <c r="TQJ936" s="14"/>
      <c r="TQK936" s="14"/>
      <c r="TQL936" s="14"/>
      <c r="TQM936" s="14"/>
      <c r="TQN936" s="14"/>
      <c r="TQO936" s="14"/>
      <c r="TQP936" s="14"/>
      <c r="TQQ936" s="14"/>
      <c r="TQR936" s="14"/>
      <c r="TQS936" s="14"/>
      <c r="TQT936" s="14"/>
      <c r="TQU936" s="14"/>
      <c r="TQV936" s="14"/>
      <c r="TQW936" s="14"/>
      <c r="TQX936" s="14"/>
      <c r="TQY936" s="14"/>
      <c r="TQZ936" s="14"/>
      <c r="TRA936" s="14"/>
      <c r="TRB936" s="14"/>
      <c r="TRC936" s="14"/>
      <c r="TRD936" s="14"/>
      <c r="TRE936" s="14"/>
      <c r="TRF936" s="14"/>
      <c r="TRG936" s="14"/>
      <c r="TRH936" s="14"/>
      <c r="TRI936" s="14"/>
      <c r="TRJ936" s="14"/>
      <c r="TRK936" s="14"/>
      <c r="TRL936" s="14"/>
      <c r="TRM936" s="14"/>
      <c r="TRN936" s="14"/>
      <c r="TRO936" s="14"/>
      <c r="TRP936" s="14"/>
      <c r="TRQ936" s="14"/>
      <c r="TRR936" s="14"/>
      <c r="TRS936" s="14"/>
      <c r="TRT936" s="14"/>
      <c r="TRU936" s="14"/>
      <c r="TRV936" s="14"/>
      <c r="TRW936" s="14"/>
      <c r="TRX936" s="14"/>
      <c r="TRY936" s="14"/>
      <c r="TRZ936" s="14"/>
      <c r="TSA936" s="14"/>
      <c r="TSB936" s="14"/>
      <c r="TSC936" s="14"/>
      <c r="TSD936" s="14"/>
      <c r="TSE936" s="14"/>
      <c r="TSF936" s="14"/>
      <c r="TSG936" s="14"/>
      <c r="TSH936" s="14"/>
      <c r="TSI936" s="14"/>
      <c r="TSJ936" s="14"/>
      <c r="TSK936" s="14"/>
      <c r="TSL936" s="14"/>
      <c r="TSM936" s="14"/>
      <c r="TSN936" s="14"/>
      <c r="TSO936" s="14"/>
      <c r="TSP936" s="14"/>
      <c r="TSQ936" s="14"/>
      <c r="TSR936" s="14"/>
      <c r="TSS936" s="14"/>
      <c r="TST936" s="14"/>
      <c r="TSU936" s="14"/>
      <c r="TSV936" s="14"/>
      <c r="TSW936" s="14"/>
      <c r="TSX936" s="14"/>
      <c r="TSY936" s="14"/>
      <c r="TSZ936" s="14"/>
      <c r="TTA936" s="14"/>
      <c r="TTB936" s="14"/>
      <c r="TTC936" s="14"/>
      <c r="TTD936" s="14"/>
      <c r="TTE936" s="14"/>
      <c r="TTF936" s="14"/>
      <c r="TTG936" s="14"/>
      <c r="TTH936" s="14"/>
      <c r="TTI936" s="14"/>
      <c r="TTJ936" s="14"/>
      <c r="TTK936" s="14"/>
      <c r="TTL936" s="14"/>
      <c r="TTM936" s="14"/>
      <c r="TTN936" s="14"/>
      <c r="TTO936" s="14"/>
      <c r="TTP936" s="14"/>
      <c r="TTQ936" s="14"/>
      <c r="TTR936" s="14"/>
      <c r="TTS936" s="14"/>
      <c r="TTT936" s="14"/>
      <c r="TTU936" s="14"/>
      <c r="TTV936" s="14"/>
      <c r="TTW936" s="14"/>
      <c r="TTX936" s="14"/>
      <c r="TTY936" s="14"/>
      <c r="TTZ936" s="14"/>
      <c r="TUA936" s="14"/>
      <c r="TUB936" s="14"/>
      <c r="TUC936" s="14"/>
      <c r="TUD936" s="14"/>
      <c r="TUE936" s="14"/>
      <c r="TUF936" s="14"/>
      <c r="TUG936" s="14"/>
      <c r="TUH936" s="14"/>
      <c r="TUI936" s="14"/>
      <c r="TUJ936" s="14"/>
      <c r="TUK936" s="14"/>
      <c r="TUL936" s="14"/>
      <c r="TUM936" s="14"/>
      <c r="TUN936" s="14"/>
      <c r="TUO936" s="14"/>
      <c r="TUP936" s="14"/>
      <c r="TUQ936" s="14"/>
      <c r="TUR936" s="14"/>
      <c r="TUS936" s="14"/>
      <c r="TUT936" s="14"/>
      <c r="TUU936" s="14"/>
      <c r="TUV936" s="14"/>
      <c r="TUW936" s="14"/>
      <c r="TUX936" s="14"/>
      <c r="TUY936" s="14"/>
      <c r="TUZ936" s="14"/>
      <c r="TVA936" s="14"/>
      <c r="TVB936" s="14"/>
      <c r="TVC936" s="14"/>
      <c r="TVD936" s="14"/>
      <c r="TVE936" s="14"/>
      <c r="TVF936" s="14"/>
      <c r="TVG936" s="14"/>
      <c r="TVH936" s="14"/>
      <c r="TVI936" s="14"/>
      <c r="TVJ936" s="14"/>
      <c r="TVK936" s="14"/>
      <c r="TVL936" s="14"/>
      <c r="TVM936" s="14"/>
      <c r="TVN936" s="14"/>
      <c r="TVO936" s="14"/>
      <c r="TVP936" s="14"/>
      <c r="TVQ936" s="14"/>
      <c r="TVR936" s="14"/>
      <c r="TVS936" s="14"/>
      <c r="TVT936" s="14"/>
      <c r="TVU936" s="14"/>
      <c r="TVV936" s="14"/>
      <c r="TVW936" s="14"/>
      <c r="TVX936" s="14"/>
      <c r="TVY936" s="14"/>
      <c r="TVZ936" s="14"/>
      <c r="TWA936" s="14"/>
      <c r="TWB936" s="14"/>
      <c r="TWC936" s="14"/>
      <c r="TWD936" s="14"/>
      <c r="TWE936" s="14"/>
      <c r="TWF936" s="14"/>
      <c r="TWG936" s="14"/>
      <c r="TWH936" s="14"/>
      <c r="TWI936" s="14"/>
      <c r="TWJ936" s="14"/>
      <c r="TWK936" s="14"/>
      <c r="TWL936" s="14"/>
      <c r="TWM936" s="14"/>
      <c r="TWN936" s="14"/>
      <c r="TWO936" s="14"/>
      <c r="TWP936" s="14"/>
      <c r="TWQ936" s="14"/>
      <c r="TWR936" s="14"/>
      <c r="TWS936" s="14"/>
      <c r="TWT936" s="14"/>
      <c r="TWU936" s="14"/>
      <c r="TWV936" s="14"/>
      <c r="TWW936" s="14"/>
      <c r="TWX936" s="14"/>
      <c r="TWY936" s="14"/>
      <c r="TWZ936" s="14"/>
      <c r="TXA936" s="14"/>
      <c r="TXB936" s="14"/>
      <c r="TXC936" s="14"/>
      <c r="TXD936" s="14"/>
      <c r="TXE936" s="14"/>
      <c r="TXF936" s="14"/>
      <c r="TXG936" s="14"/>
      <c r="TXH936" s="14"/>
      <c r="TXI936" s="14"/>
      <c r="TXJ936" s="14"/>
      <c r="TXK936" s="14"/>
      <c r="TXL936" s="14"/>
      <c r="TXM936" s="14"/>
      <c r="TXN936" s="14"/>
      <c r="TXO936" s="14"/>
      <c r="TXP936" s="14"/>
      <c r="TXQ936" s="14"/>
      <c r="TXR936" s="14"/>
      <c r="TXS936" s="14"/>
      <c r="TXT936" s="14"/>
      <c r="TXU936" s="14"/>
      <c r="TXV936" s="14"/>
      <c r="TXW936" s="14"/>
      <c r="TXX936" s="14"/>
      <c r="TXY936" s="14"/>
      <c r="TXZ936" s="14"/>
      <c r="TYA936" s="14"/>
      <c r="TYB936" s="14"/>
      <c r="TYC936" s="14"/>
      <c r="TYD936" s="14"/>
      <c r="TYE936" s="14"/>
      <c r="TYF936" s="14"/>
      <c r="TYG936" s="14"/>
      <c r="TYH936" s="14"/>
      <c r="TYI936" s="14"/>
      <c r="TYJ936" s="14"/>
      <c r="TYK936" s="14"/>
      <c r="TYL936" s="14"/>
      <c r="TYM936" s="14"/>
      <c r="TYN936" s="14"/>
      <c r="TYO936" s="14"/>
      <c r="TYP936" s="14"/>
      <c r="TYQ936" s="14"/>
      <c r="TYR936" s="14"/>
      <c r="TYS936" s="14"/>
      <c r="TYT936" s="14"/>
      <c r="TYU936" s="14"/>
      <c r="TYV936" s="14"/>
      <c r="TYW936" s="14"/>
      <c r="TYX936" s="14"/>
      <c r="TYY936" s="14"/>
      <c r="TYZ936" s="14"/>
      <c r="TZA936" s="14"/>
      <c r="TZB936" s="14"/>
      <c r="TZC936" s="14"/>
      <c r="TZD936" s="14"/>
      <c r="TZE936" s="14"/>
      <c r="TZF936" s="14"/>
      <c r="TZG936" s="14"/>
      <c r="TZH936" s="14"/>
      <c r="TZI936" s="14"/>
      <c r="TZJ936" s="14"/>
      <c r="TZK936" s="14"/>
      <c r="TZL936" s="14"/>
      <c r="TZM936" s="14"/>
      <c r="TZN936" s="14"/>
      <c r="TZO936" s="14"/>
      <c r="TZP936" s="14"/>
      <c r="TZQ936" s="14"/>
      <c r="TZR936" s="14"/>
      <c r="TZS936" s="14"/>
      <c r="TZT936" s="14"/>
      <c r="TZU936" s="14"/>
      <c r="TZV936" s="14"/>
      <c r="TZW936" s="14"/>
      <c r="TZX936" s="14"/>
      <c r="TZY936" s="14"/>
      <c r="TZZ936" s="14"/>
      <c r="UAA936" s="14"/>
      <c r="UAB936" s="14"/>
      <c r="UAC936" s="14"/>
      <c r="UAD936" s="14"/>
      <c r="UAE936" s="14"/>
      <c r="UAF936" s="14"/>
      <c r="UAG936" s="14"/>
      <c r="UAH936" s="14"/>
      <c r="UAI936" s="14"/>
      <c r="UAJ936" s="14"/>
      <c r="UAK936" s="14"/>
      <c r="UAL936" s="14"/>
      <c r="UAM936" s="14"/>
      <c r="UAN936" s="14"/>
      <c r="UAO936" s="14"/>
      <c r="UAP936" s="14"/>
      <c r="UAQ936" s="14"/>
      <c r="UAR936" s="14"/>
      <c r="UAS936" s="14"/>
      <c r="UAT936" s="14"/>
      <c r="UAU936" s="14"/>
      <c r="UAV936" s="14"/>
      <c r="UAW936" s="14"/>
      <c r="UAX936" s="14"/>
      <c r="UAY936" s="14"/>
      <c r="UAZ936" s="14"/>
      <c r="UBA936" s="14"/>
      <c r="UBB936" s="14"/>
      <c r="UBC936" s="14"/>
      <c r="UBD936" s="14"/>
      <c r="UBE936" s="14"/>
      <c r="UBF936" s="14"/>
      <c r="UBG936" s="14"/>
      <c r="UBH936" s="14"/>
      <c r="UBI936" s="14"/>
      <c r="UBJ936" s="14"/>
      <c r="UBK936" s="14"/>
      <c r="UBL936" s="14"/>
      <c r="UBM936" s="14"/>
      <c r="UBN936" s="14"/>
      <c r="UBO936" s="14"/>
      <c r="UBP936" s="14"/>
      <c r="UBQ936" s="14"/>
      <c r="UBR936" s="14"/>
      <c r="UBS936" s="14"/>
      <c r="UBT936" s="14"/>
      <c r="UBU936" s="14"/>
      <c r="UBV936" s="14"/>
      <c r="UBW936" s="14"/>
      <c r="UBX936" s="14"/>
      <c r="UBY936" s="14"/>
      <c r="UBZ936" s="14"/>
      <c r="UCA936" s="14"/>
      <c r="UCB936" s="14"/>
      <c r="UCC936" s="14"/>
      <c r="UCD936" s="14"/>
      <c r="UCE936" s="14"/>
      <c r="UCF936" s="14"/>
      <c r="UCG936" s="14"/>
      <c r="UCH936" s="14"/>
      <c r="UCI936" s="14"/>
      <c r="UCJ936" s="14"/>
      <c r="UCK936" s="14"/>
      <c r="UCL936" s="14"/>
      <c r="UCM936" s="14"/>
      <c r="UCN936" s="14"/>
      <c r="UCO936" s="14"/>
      <c r="UCP936" s="14"/>
      <c r="UCQ936" s="14"/>
      <c r="UCR936" s="14"/>
      <c r="UCS936" s="14"/>
      <c r="UCT936" s="14"/>
      <c r="UCU936" s="14"/>
      <c r="UCV936" s="14"/>
      <c r="UCW936" s="14"/>
      <c r="UCX936" s="14"/>
      <c r="UCY936" s="14"/>
      <c r="UCZ936" s="14"/>
      <c r="UDA936" s="14"/>
      <c r="UDB936" s="14"/>
      <c r="UDC936" s="14"/>
      <c r="UDD936" s="14"/>
      <c r="UDE936" s="14"/>
      <c r="UDF936" s="14"/>
      <c r="UDG936" s="14"/>
      <c r="UDH936" s="14"/>
      <c r="UDI936" s="14"/>
      <c r="UDJ936" s="14"/>
      <c r="UDK936" s="14"/>
      <c r="UDL936" s="14"/>
      <c r="UDM936" s="14"/>
      <c r="UDN936" s="14"/>
      <c r="UDO936" s="14"/>
      <c r="UDP936" s="14"/>
      <c r="UDQ936" s="14"/>
      <c r="UDR936" s="14"/>
      <c r="UDS936" s="14"/>
      <c r="UDT936" s="14"/>
      <c r="UDU936" s="14"/>
      <c r="UDV936" s="14"/>
      <c r="UDW936" s="14"/>
      <c r="UDX936" s="14"/>
      <c r="UDY936" s="14"/>
      <c r="UDZ936" s="14"/>
      <c r="UEA936" s="14"/>
      <c r="UEB936" s="14"/>
      <c r="UEC936" s="14"/>
      <c r="UED936" s="14"/>
      <c r="UEE936" s="14"/>
      <c r="UEF936" s="14"/>
      <c r="UEG936" s="14"/>
      <c r="UEH936" s="14"/>
      <c r="UEI936" s="14"/>
      <c r="UEJ936" s="14"/>
      <c r="UEK936" s="14"/>
      <c r="UEL936" s="14"/>
      <c r="UEM936" s="14"/>
      <c r="UEN936" s="14"/>
      <c r="UEO936" s="14"/>
      <c r="UEP936" s="14"/>
      <c r="UEQ936" s="14"/>
      <c r="UER936" s="14"/>
      <c r="UES936" s="14"/>
      <c r="UET936" s="14"/>
      <c r="UEU936" s="14"/>
      <c r="UEV936" s="14"/>
      <c r="UEW936" s="14"/>
      <c r="UEX936" s="14"/>
      <c r="UEY936" s="14"/>
      <c r="UEZ936" s="14"/>
      <c r="UFA936" s="14"/>
      <c r="UFB936" s="14"/>
      <c r="UFC936" s="14"/>
      <c r="UFD936" s="14"/>
      <c r="UFE936" s="14"/>
      <c r="UFF936" s="14"/>
      <c r="UFG936" s="14"/>
      <c r="UFH936" s="14"/>
      <c r="UFI936" s="14"/>
      <c r="UFJ936" s="14"/>
      <c r="UFK936" s="14"/>
      <c r="UFL936" s="14"/>
      <c r="UFM936" s="14"/>
      <c r="UFN936" s="14"/>
      <c r="UFO936" s="14"/>
      <c r="UFP936" s="14"/>
      <c r="UFQ936" s="14"/>
      <c r="UFR936" s="14"/>
      <c r="UFS936" s="14"/>
      <c r="UFT936" s="14"/>
      <c r="UFU936" s="14"/>
      <c r="UFV936" s="14"/>
      <c r="UFW936" s="14"/>
      <c r="UFX936" s="14"/>
      <c r="UFY936" s="14"/>
      <c r="UFZ936" s="14"/>
      <c r="UGA936" s="14"/>
      <c r="UGB936" s="14"/>
      <c r="UGC936" s="14"/>
      <c r="UGD936" s="14"/>
      <c r="UGE936" s="14"/>
      <c r="UGF936" s="14"/>
      <c r="UGG936" s="14"/>
      <c r="UGH936" s="14"/>
      <c r="UGI936" s="14"/>
      <c r="UGJ936" s="14"/>
      <c r="UGK936" s="14"/>
      <c r="UGL936" s="14"/>
      <c r="UGM936" s="14"/>
      <c r="UGN936" s="14"/>
      <c r="UGO936" s="14"/>
      <c r="UGP936" s="14"/>
      <c r="UGQ936" s="14"/>
      <c r="UGR936" s="14"/>
      <c r="UGS936" s="14"/>
      <c r="UGT936" s="14"/>
      <c r="UGU936" s="14"/>
      <c r="UGV936" s="14"/>
      <c r="UGW936" s="14"/>
      <c r="UGX936" s="14"/>
      <c r="UGY936" s="14"/>
      <c r="UGZ936" s="14"/>
      <c r="UHA936" s="14"/>
      <c r="UHB936" s="14"/>
      <c r="UHC936" s="14"/>
      <c r="UHD936" s="14"/>
      <c r="UHE936" s="14"/>
      <c r="UHF936" s="14"/>
      <c r="UHG936" s="14"/>
      <c r="UHH936" s="14"/>
      <c r="UHI936" s="14"/>
      <c r="UHJ936" s="14"/>
      <c r="UHK936" s="14"/>
      <c r="UHL936" s="14"/>
      <c r="UHM936" s="14"/>
      <c r="UHN936" s="14"/>
      <c r="UHO936" s="14"/>
      <c r="UHP936" s="14"/>
      <c r="UHQ936" s="14"/>
      <c r="UHR936" s="14"/>
      <c r="UHS936" s="14"/>
      <c r="UHT936" s="14"/>
      <c r="UHU936" s="14"/>
      <c r="UHV936" s="14"/>
      <c r="UHW936" s="14"/>
      <c r="UHX936" s="14"/>
      <c r="UHY936" s="14"/>
      <c r="UHZ936" s="14"/>
      <c r="UIA936" s="14"/>
      <c r="UIB936" s="14"/>
      <c r="UIC936" s="14"/>
      <c r="UID936" s="14"/>
      <c r="UIE936" s="14"/>
      <c r="UIF936" s="14"/>
      <c r="UIG936" s="14"/>
      <c r="UIH936" s="14"/>
      <c r="UII936" s="14"/>
      <c r="UIJ936" s="14"/>
      <c r="UIK936" s="14"/>
      <c r="UIL936" s="14"/>
      <c r="UIM936" s="14"/>
      <c r="UIN936" s="14"/>
      <c r="UIO936" s="14"/>
      <c r="UIP936" s="14"/>
      <c r="UIQ936" s="14"/>
      <c r="UIR936" s="14"/>
      <c r="UIS936" s="14"/>
      <c r="UIT936" s="14"/>
      <c r="UIU936" s="14"/>
      <c r="UIV936" s="14"/>
      <c r="UIW936" s="14"/>
      <c r="UIX936" s="14"/>
      <c r="UIY936" s="14"/>
      <c r="UIZ936" s="14"/>
      <c r="UJA936" s="14"/>
      <c r="UJB936" s="14"/>
      <c r="UJC936" s="14"/>
      <c r="UJD936" s="14"/>
      <c r="UJE936" s="14"/>
      <c r="UJF936" s="14"/>
      <c r="UJG936" s="14"/>
      <c r="UJH936" s="14"/>
      <c r="UJI936" s="14"/>
      <c r="UJJ936" s="14"/>
      <c r="UJK936" s="14"/>
      <c r="UJL936" s="14"/>
      <c r="UJM936" s="14"/>
      <c r="UJN936" s="14"/>
      <c r="UJO936" s="14"/>
      <c r="UJP936" s="14"/>
      <c r="UJQ936" s="14"/>
      <c r="UJR936" s="14"/>
      <c r="UJS936" s="14"/>
      <c r="UJT936" s="14"/>
      <c r="UJU936" s="14"/>
      <c r="UJV936" s="14"/>
      <c r="UJW936" s="14"/>
      <c r="UJX936" s="14"/>
      <c r="UJY936" s="14"/>
      <c r="UJZ936" s="14"/>
      <c r="UKA936" s="14"/>
      <c r="UKB936" s="14"/>
      <c r="UKC936" s="14"/>
      <c r="UKD936" s="14"/>
      <c r="UKE936" s="14"/>
      <c r="UKF936" s="14"/>
      <c r="UKG936" s="14"/>
      <c r="UKH936" s="14"/>
      <c r="UKI936" s="14"/>
      <c r="UKJ936" s="14"/>
      <c r="UKK936" s="14"/>
      <c r="UKL936" s="14"/>
      <c r="UKM936" s="14"/>
      <c r="UKN936" s="14"/>
      <c r="UKO936" s="14"/>
      <c r="UKP936" s="14"/>
      <c r="UKQ936" s="14"/>
      <c r="UKR936" s="14"/>
      <c r="UKS936" s="14"/>
      <c r="UKT936" s="14"/>
      <c r="UKU936" s="14"/>
      <c r="UKV936" s="14"/>
      <c r="UKW936" s="14"/>
      <c r="UKX936" s="14"/>
      <c r="UKY936" s="14"/>
      <c r="UKZ936" s="14"/>
      <c r="ULA936" s="14"/>
      <c r="ULB936" s="14"/>
      <c r="ULC936" s="14"/>
      <c r="ULD936" s="14"/>
      <c r="ULE936" s="14"/>
      <c r="ULF936" s="14"/>
      <c r="ULG936" s="14"/>
      <c r="ULH936" s="14"/>
      <c r="ULI936" s="14"/>
      <c r="ULJ936" s="14"/>
      <c r="ULK936" s="14"/>
      <c r="ULL936" s="14"/>
      <c r="ULM936" s="14"/>
      <c r="ULN936" s="14"/>
      <c r="ULO936" s="14"/>
      <c r="ULP936" s="14"/>
      <c r="ULQ936" s="14"/>
      <c r="ULR936" s="14"/>
      <c r="ULS936" s="14"/>
      <c r="ULT936" s="14"/>
      <c r="ULU936" s="14"/>
      <c r="ULV936" s="14"/>
      <c r="ULW936" s="14"/>
      <c r="ULX936" s="14"/>
      <c r="ULY936" s="14"/>
      <c r="ULZ936" s="14"/>
      <c r="UMA936" s="14"/>
      <c r="UMB936" s="14"/>
      <c r="UMC936" s="14"/>
      <c r="UMD936" s="14"/>
      <c r="UME936" s="14"/>
      <c r="UMF936" s="14"/>
      <c r="UMG936" s="14"/>
      <c r="UMH936" s="14"/>
      <c r="UMI936" s="14"/>
      <c r="UMJ936" s="14"/>
      <c r="UMK936" s="14"/>
      <c r="UML936" s="14"/>
      <c r="UMM936" s="14"/>
      <c r="UMN936" s="14"/>
      <c r="UMO936" s="14"/>
      <c r="UMP936" s="14"/>
      <c r="UMQ936" s="14"/>
      <c r="UMR936" s="14"/>
      <c r="UMS936" s="14"/>
      <c r="UMT936" s="14"/>
      <c r="UMU936" s="14"/>
      <c r="UMV936" s="14"/>
      <c r="UMW936" s="14"/>
      <c r="UMX936" s="14"/>
      <c r="UMY936" s="14"/>
      <c r="UMZ936" s="14"/>
      <c r="UNA936" s="14"/>
      <c r="UNB936" s="14"/>
      <c r="UNC936" s="14"/>
      <c r="UND936" s="14"/>
      <c r="UNE936" s="14"/>
      <c r="UNF936" s="14"/>
      <c r="UNG936" s="14"/>
      <c r="UNH936" s="14"/>
      <c r="UNI936" s="14"/>
      <c r="UNJ936" s="14"/>
      <c r="UNK936" s="14"/>
      <c r="UNL936" s="14"/>
      <c r="UNM936" s="14"/>
      <c r="UNN936" s="14"/>
      <c r="UNO936" s="14"/>
      <c r="UNP936" s="14"/>
      <c r="UNQ936" s="14"/>
      <c r="UNR936" s="14"/>
      <c r="UNS936" s="14"/>
      <c r="UNT936" s="14"/>
      <c r="UNU936" s="14"/>
      <c r="UNV936" s="14"/>
      <c r="UNW936" s="14"/>
      <c r="UNX936" s="14"/>
      <c r="UNY936" s="14"/>
      <c r="UNZ936" s="14"/>
      <c r="UOA936" s="14"/>
      <c r="UOB936" s="14"/>
      <c r="UOC936" s="14"/>
      <c r="UOD936" s="14"/>
      <c r="UOE936" s="14"/>
      <c r="UOF936" s="14"/>
      <c r="UOG936" s="14"/>
      <c r="UOH936" s="14"/>
      <c r="UOI936" s="14"/>
      <c r="UOJ936" s="14"/>
      <c r="UOK936" s="14"/>
      <c r="UOL936" s="14"/>
      <c r="UOM936" s="14"/>
      <c r="UON936" s="14"/>
      <c r="UOO936" s="14"/>
      <c r="UOP936" s="14"/>
      <c r="UOQ936" s="14"/>
      <c r="UOR936" s="14"/>
      <c r="UOS936" s="14"/>
      <c r="UOT936" s="14"/>
      <c r="UOU936" s="14"/>
      <c r="UOV936" s="14"/>
      <c r="UOW936" s="14"/>
      <c r="UOX936" s="14"/>
      <c r="UOY936" s="14"/>
      <c r="UOZ936" s="14"/>
      <c r="UPA936" s="14"/>
      <c r="UPB936" s="14"/>
      <c r="UPC936" s="14"/>
      <c r="UPD936" s="14"/>
      <c r="UPE936" s="14"/>
      <c r="UPF936" s="14"/>
      <c r="UPG936" s="14"/>
      <c r="UPH936" s="14"/>
      <c r="UPI936" s="14"/>
      <c r="UPJ936" s="14"/>
      <c r="UPK936" s="14"/>
      <c r="UPL936" s="14"/>
      <c r="UPM936" s="14"/>
      <c r="UPN936" s="14"/>
      <c r="UPO936" s="14"/>
      <c r="UPP936" s="14"/>
      <c r="UPQ936" s="14"/>
      <c r="UPR936" s="14"/>
      <c r="UPS936" s="14"/>
      <c r="UPT936" s="14"/>
      <c r="UPU936" s="14"/>
      <c r="UPV936" s="14"/>
      <c r="UPW936" s="14"/>
      <c r="UPX936" s="14"/>
      <c r="UPY936" s="14"/>
      <c r="UPZ936" s="14"/>
      <c r="UQA936" s="14"/>
      <c r="UQB936" s="14"/>
      <c r="UQC936" s="14"/>
      <c r="UQD936" s="14"/>
      <c r="UQE936" s="14"/>
      <c r="UQF936" s="14"/>
      <c r="UQG936" s="14"/>
      <c r="UQH936" s="14"/>
      <c r="UQI936" s="14"/>
      <c r="UQJ936" s="14"/>
      <c r="UQK936" s="14"/>
      <c r="UQL936" s="14"/>
      <c r="UQM936" s="14"/>
      <c r="UQN936" s="14"/>
      <c r="UQO936" s="14"/>
      <c r="UQP936" s="14"/>
      <c r="UQQ936" s="14"/>
      <c r="UQR936" s="14"/>
      <c r="UQS936" s="14"/>
      <c r="UQT936" s="14"/>
      <c r="UQU936" s="14"/>
      <c r="UQV936" s="14"/>
      <c r="UQW936" s="14"/>
      <c r="UQX936" s="14"/>
      <c r="UQY936" s="14"/>
      <c r="UQZ936" s="14"/>
      <c r="URA936" s="14"/>
      <c r="URB936" s="14"/>
      <c r="URC936" s="14"/>
      <c r="URD936" s="14"/>
      <c r="URE936" s="14"/>
      <c r="URF936" s="14"/>
      <c r="URG936" s="14"/>
      <c r="URH936" s="14"/>
      <c r="URI936" s="14"/>
      <c r="URJ936" s="14"/>
      <c r="URK936" s="14"/>
      <c r="URL936" s="14"/>
      <c r="URM936" s="14"/>
      <c r="URN936" s="14"/>
      <c r="URO936" s="14"/>
      <c r="URP936" s="14"/>
      <c r="URQ936" s="14"/>
      <c r="URR936" s="14"/>
      <c r="URS936" s="14"/>
      <c r="URT936" s="14"/>
      <c r="URU936" s="14"/>
      <c r="URV936" s="14"/>
      <c r="URW936" s="14"/>
      <c r="URX936" s="14"/>
      <c r="URY936" s="14"/>
      <c r="URZ936" s="14"/>
      <c r="USA936" s="14"/>
      <c r="USB936" s="14"/>
      <c r="USC936" s="14"/>
      <c r="USD936" s="14"/>
      <c r="USE936" s="14"/>
      <c r="USF936" s="14"/>
      <c r="USG936" s="14"/>
      <c r="USH936" s="14"/>
      <c r="USI936" s="14"/>
      <c r="USJ936" s="14"/>
      <c r="USK936" s="14"/>
      <c r="USL936" s="14"/>
      <c r="USM936" s="14"/>
      <c r="USN936" s="14"/>
      <c r="USO936" s="14"/>
      <c r="USP936" s="14"/>
      <c r="USQ936" s="14"/>
      <c r="USR936" s="14"/>
      <c r="USS936" s="14"/>
      <c r="UST936" s="14"/>
      <c r="USU936" s="14"/>
      <c r="USV936" s="14"/>
      <c r="USW936" s="14"/>
      <c r="USX936" s="14"/>
      <c r="USY936" s="14"/>
      <c r="USZ936" s="14"/>
      <c r="UTA936" s="14"/>
      <c r="UTB936" s="14"/>
      <c r="UTC936" s="14"/>
      <c r="UTD936" s="14"/>
      <c r="UTE936" s="14"/>
      <c r="UTF936" s="14"/>
      <c r="UTG936" s="14"/>
      <c r="UTH936" s="14"/>
      <c r="UTI936" s="14"/>
      <c r="UTJ936" s="14"/>
      <c r="UTK936" s="14"/>
      <c r="UTL936" s="14"/>
      <c r="UTM936" s="14"/>
      <c r="UTN936" s="14"/>
      <c r="UTO936" s="14"/>
      <c r="UTP936" s="14"/>
      <c r="UTQ936" s="14"/>
      <c r="UTR936" s="14"/>
      <c r="UTS936" s="14"/>
      <c r="UTT936" s="14"/>
      <c r="UTU936" s="14"/>
      <c r="UTV936" s="14"/>
      <c r="UTW936" s="14"/>
      <c r="UTX936" s="14"/>
      <c r="UTY936" s="14"/>
      <c r="UTZ936" s="14"/>
      <c r="UUA936" s="14"/>
      <c r="UUB936" s="14"/>
      <c r="UUC936" s="14"/>
      <c r="UUD936" s="14"/>
      <c r="UUE936" s="14"/>
      <c r="UUF936" s="14"/>
      <c r="UUG936" s="14"/>
      <c r="UUH936" s="14"/>
      <c r="UUI936" s="14"/>
      <c r="UUJ936" s="14"/>
      <c r="UUK936" s="14"/>
      <c r="UUL936" s="14"/>
      <c r="UUM936" s="14"/>
      <c r="UUN936" s="14"/>
      <c r="UUO936" s="14"/>
      <c r="UUP936" s="14"/>
      <c r="UUQ936" s="14"/>
      <c r="UUR936" s="14"/>
      <c r="UUS936" s="14"/>
      <c r="UUT936" s="14"/>
      <c r="UUU936" s="14"/>
      <c r="UUV936" s="14"/>
      <c r="UUW936" s="14"/>
      <c r="UUX936" s="14"/>
      <c r="UUY936" s="14"/>
      <c r="UUZ936" s="14"/>
      <c r="UVA936" s="14"/>
      <c r="UVB936" s="14"/>
      <c r="UVC936" s="14"/>
      <c r="UVD936" s="14"/>
      <c r="UVE936" s="14"/>
      <c r="UVF936" s="14"/>
      <c r="UVG936" s="14"/>
      <c r="UVH936" s="14"/>
      <c r="UVI936" s="14"/>
      <c r="UVJ936" s="14"/>
      <c r="UVK936" s="14"/>
      <c r="UVL936" s="14"/>
      <c r="UVM936" s="14"/>
      <c r="UVN936" s="14"/>
      <c r="UVO936" s="14"/>
      <c r="UVP936" s="14"/>
      <c r="UVQ936" s="14"/>
      <c r="UVR936" s="14"/>
      <c r="UVS936" s="14"/>
      <c r="UVT936" s="14"/>
      <c r="UVU936" s="14"/>
      <c r="UVV936" s="14"/>
      <c r="UVW936" s="14"/>
      <c r="UVX936" s="14"/>
      <c r="UVY936" s="14"/>
      <c r="UVZ936" s="14"/>
      <c r="UWA936" s="14"/>
      <c r="UWB936" s="14"/>
      <c r="UWC936" s="14"/>
      <c r="UWD936" s="14"/>
      <c r="UWE936" s="14"/>
      <c r="UWF936" s="14"/>
      <c r="UWG936" s="14"/>
      <c r="UWH936" s="14"/>
      <c r="UWI936" s="14"/>
      <c r="UWJ936" s="14"/>
      <c r="UWK936" s="14"/>
      <c r="UWL936" s="14"/>
      <c r="UWM936" s="14"/>
      <c r="UWN936" s="14"/>
      <c r="UWO936" s="14"/>
      <c r="UWP936" s="14"/>
      <c r="UWQ936" s="14"/>
      <c r="UWR936" s="14"/>
      <c r="UWS936" s="14"/>
      <c r="UWT936" s="14"/>
      <c r="UWU936" s="14"/>
      <c r="UWV936" s="14"/>
      <c r="UWW936" s="14"/>
      <c r="UWX936" s="14"/>
      <c r="UWY936" s="14"/>
      <c r="UWZ936" s="14"/>
      <c r="UXA936" s="14"/>
      <c r="UXB936" s="14"/>
      <c r="UXC936" s="14"/>
      <c r="UXD936" s="14"/>
      <c r="UXE936" s="14"/>
      <c r="UXF936" s="14"/>
      <c r="UXG936" s="14"/>
      <c r="UXH936" s="14"/>
      <c r="UXI936" s="14"/>
      <c r="UXJ936" s="14"/>
      <c r="UXK936" s="14"/>
      <c r="UXL936" s="14"/>
      <c r="UXM936" s="14"/>
      <c r="UXN936" s="14"/>
      <c r="UXO936" s="14"/>
      <c r="UXP936" s="14"/>
      <c r="UXQ936" s="14"/>
      <c r="UXR936" s="14"/>
      <c r="UXS936" s="14"/>
      <c r="UXT936" s="14"/>
      <c r="UXU936" s="14"/>
      <c r="UXV936" s="14"/>
      <c r="UXW936" s="14"/>
      <c r="UXX936" s="14"/>
      <c r="UXY936" s="14"/>
      <c r="UXZ936" s="14"/>
      <c r="UYA936" s="14"/>
      <c r="UYB936" s="14"/>
      <c r="UYC936" s="14"/>
      <c r="UYD936" s="14"/>
      <c r="UYE936" s="14"/>
      <c r="UYF936" s="14"/>
      <c r="UYG936" s="14"/>
      <c r="UYH936" s="14"/>
      <c r="UYI936" s="14"/>
      <c r="UYJ936" s="14"/>
      <c r="UYK936" s="14"/>
      <c r="UYL936" s="14"/>
      <c r="UYM936" s="14"/>
      <c r="UYN936" s="14"/>
      <c r="UYO936" s="14"/>
      <c r="UYP936" s="14"/>
      <c r="UYQ936" s="14"/>
      <c r="UYR936" s="14"/>
      <c r="UYS936" s="14"/>
      <c r="UYT936" s="14"/>
      <c r="UYU936" s="14"/>
      <c r="UYV936" s="14"/>
      <c r="UYW936" s="14"/>
      <c r="UYX936" s="14"/>
      <c r="UYY936" s="14"/>
      <c r="UYZ936" s="14"/>
      <c r="UZA936" s="14"/>
      <c r="UZB936" s="14"/>
      <c r="UZC936" s="14"/>
      <c r="UZD936" s="14"/>
      <c r="UZE936" s="14"/>
      <c r="UZF936" s="14"/>
      <c r="UZG936" s="14"/>
      <c r="UZH936" s="14"/>
      <c r="UZI936" s="14"/>
      <c r="UZJ936" s="14"/>
      <c r="UZK936" s="14"/>
      <c r="UZL936" s="14"/>
      <c r="UZM936" s="14"/>
      <c r="UZN936" s="14"/>
      <c r="UZO936" s="14"/>
      <c r="UZP936" s="14"/>
      <c r="UZQ936" s="14"/>
      <c r="UZR936" s="14"/>
      <c r="UZS936" s="14"/>
      <c r="UZT936" s="14"/>
      <c r="UZU936" s="14"/>
      <c r="UZV936" s="14"/>
      <c r="UZW936" s="14"/>
      <c r="UZX936" s="14"/>
      <c r="UZY936" s="14"/>
      <c r="UZZ936" s="14"/>
      <c r="VAA936" s="14"/>
      <c r="VAB936" s="14"/>
      <c r="VAC936" s="14"/>
      <c r="VAD936" s="14"/>
      <c r="VAE936" s="14"/>
      <c r="VAF936" s="14"/>
      <c r="VAG936" s="14"/>
      <c r="VAH936" s="14"/>
      <c r="VAI936" s="14"/>
      <c r="VAJ936" s="14"/>
      <c r="VAK936" s="14"/>
      <c r="VAL936" s="14"/>
      <c r="VAM936" s="14"/>
      <c r="VAN936" s="14"/>
      <c r="VAO936" s="14"/>
      <c r="VAP936" s="14"/>
      <c r="VAQ936" s="14"/>
      <c r="VAR936" s="14"/>
      <c r="VAS936" s="14"/>
      <c r="VAT936" s="14"/>
      <c r="VAU936" s="14"/>
      <c r="VAV936" s="14"/>
      <c r="VAW936" s="14"/>
      <c r="VAX936" s="14"/>
      <c r="VAY936" s="14"/>
      <c r="VAZ936" s="14"/>
      <c r="VBA936" s="14"/>
      <c r="VBB936" s="14"/>
      <c r="VBC936" s="14"/>
      <c r="VBD936" s="14"/>
      <c r="VBE936" s="14"/>
      <c r="VBF936" s="14"/>
      <c r="VBG936" s="14"/>
      <c r="VBH936" s="14"/>
      <c r="VBI936" s="14"/>
      <c r="VBJ936" s="14"/>
      <c r="VBK936" s="14"/>
      <c r="VBL936" s="14"/>
      <c r="VBM936" s="14"/>
      <c r="VBN936" s="14"/>
      <c r="VBO936" s="14"/>
      <c r="VBP936" s="14"/>
      <c r="VBQ936" s="14"/>
      <c r="VBR936" s="14"/>
      <c r="VBS936" s="14"/>
      <c r="VBT936" s="14"/>
      <c r="VBU936" s="14"/>
      <c r="VBV936" s="14"/>
      <c r="VBW936" s="14"/>
      <c r="VBX936" s="14"/>
      <c r="VBY936" s="14"/>
      <c r="VBZ936" s="14"/>
      <c r="VCA936" s="14"/>
      <c r="VCB936" s="14"/>
      <c r="VCC936" s="14"/>
      <c r="VCD936" s="14"/>
      <c r="VCE936" s="14"/>
      <c r="VCF936" s="14"/>
      <c r="VCG936" s="14"/>
      <c r="VCH936" s="14"/>
      <c r="VCI936" s="14"/>
      <c r="VCJ936" s="14"/>
      <c r="VCK936" s="14"/>
      <c r="VCL936" s="14"/>
      <c r="VCM936" s="14"/>
      <c r="VCN936" s="14"/>
      <c r="VCO936" s="14"/>
      <c r="VCP936" s="14"/>
      <c r="VCQ936" s="14"/>
      <c r="VCR936" s="14"/>
      <c r="VCS936" s="14"/>
      <c r="VCT936" s="14"/>
      <c r="VCU936" s="14"/>
      <c r="VCV936" s="14"/>
      <c r="VCW936" s="14"/>
      <c r="VCX936" s="14"/>
      <c r="VCY936" s="14"/>
      <c r="VCZ936" s="14"/>
      <c r="VDA936" s="14"/>
      <c r="VDB936" s="14"/>
      <c r="VDC936" s="14"/>
      <c r="VDD936" s="14"/>
      <c r="VDE936" s="14"/>
      <c r="VDF936" s="14"/>
      <c r="VDG936" s="14"/>
      <c r="VDH936" s="14"/>
      <c r="VDI936" s="14"/>
      <c r="VDJ936" s="14"/>
      <c r="VDK936" s="14"/>
      <c r="VDL936" s="14"/>
      <c r="VDM936" s="14"/>
      <c r="VDN936" s="14"/>
      <c r="VDO936" s="14"/>
      <c r="VDP936" s="14"/>
      <c r="VDQ936" s="14"/>
      <c r="VDR936" s="14"/>
      <c r="VDS936" s="14"/>
      <c r="VDT936" s="14"/>
      <c r="VDU936" s="14"/>
      <c r="VDV936" s="14"/>
      <c r="VDW936" s="14"/>
      <c r="VDX936" s="14"/>
      <c r="VDY936" s="14"/>
      <c r="VDZ936" s="14"/>
      <c r="VEA936" s="14"/>
      <c r="VEB936" s="14"/>
      <c r="VEC936" s="14"/>
      <c r="VED936" s="14"/>
      <c r="VEE936" s="14"/>
      <c r="VEF936" s="14"/>
      <c r="VEG936" s="14"/>
      <c r="VEH936" s="14"/>
      <c r="VEI936" s="14"/>
      <c r="VEJ936" s="14"/>
      <c r="VEK936" s="14"/>
      <c r="VEL936" s="14"/>
      <c r="VEM936" s="14"/>
      <c r="VEN936" s="14"/>
      <c r="VEO936" s="14"/>
      <c r="VEP936" s="14"/>
      <c r="VEQ936" s="14"/>
      <c r="VER936" s="14"/>
      <c r="VES936" s="14"/>
      <c r="VET936" s="14"/>
      <c r="VEU936" s="14"/>
      <c r="VEV936" s="14"/>
      <c r="VEW936" s="14"/>
      <c r="VEX936" s="14"/>
      <c r="VEY936" s="14"/>
      <c r="VEZ936" s="14"/>
      <c r="VFA936" s="14"/>
      <c r="VFB936" s="14"/>
      <c r="VFC936" s="14"/>
      <c r="VFD936" s="14"/>
      <c r="VFE936" s="14"/>
      <c r="VFF936" s="14"/>
      <c r="VFG936" s="14"/>
      <c r="VFH936" s="14"/>
      <c r="VFI936" s="14"/>
      <c r="VFJ936" s="14"/>
      <c r="VFK936" s="14"/>
      <c r="VFL936" s="14"/>
      <c r="VFM936" s="14"/>
      <c r="VFN936" s="14"/>
      <c r="VFO936" s="14"/>
      <c r="VFP936" s="14"/>
      <c r="VFQ936" s="14"/>
      <c r="VFR936" s="14"/>
      <c r="VFS936" s="14"/>
      <c r="VFT936" s="14"/>
      <c r="VFU936" s="14"/>
      <c r="VFV936" s="14"/>
      <c r="VFW936" s="14"/>
      <c r="VFX936" s="14"/>
      <c r="VFY936" s="14"/>
      <c r="VFZ936" s="14"/>
      <c r="VGA936" s="14"/>
      <c r="VGB936" s="14"/>
      <c r="VGC936" s="14"/>
      <c r="VGD936" s="14"/>
      <c r="VGE936" s="14"/>
      <c r="VGF936" s="14"/>
      <c r="VGG936" s="14"/>
      <c r="VGH936" s="14"/>
      <c r="VGI936" s="14"/>
      <c r="VGJ936" s="14"/>
      <c r="VGK936" s="14"/>
      <c r="VGL936" s="14"/>
      <c r="VGM936" s="14"/>
      <c r="VGN936" s="14"/>
      <c r="VGO936" s="14"/>
      <c r="VGP936" s="14"/>
      <c r="VGQ936" s="14"/>
      <c r="VGR936" s="14"/>
      <c r="VGS936" s="14"/>
      <c r="VGT936" s="14"/>
      <c r="VGU936" s="14"/>
      <c r="VGV936" s="14"/>
      <c r="VGW936" s="14"/>
      <c r="VGX936" s="14"/>
      <c r="VGY936" s="14"/>
      <c r="VGZ936" s="14"/>
      <c r="VHA936" s="14"/>
      <c r="VHB936" s="14"/>
      <c r="VHC936" s="14"/>
      <c r="VHD936" s="14"/>
      <c r="VHE936" s="14"/>
      <c r="VHF936" s="14"/>
      <c r="VHG936" s="14"/>
      <c r="VHH936" s="14"/>
      <c r="VHI936" s="14"/>
      <c r="VHJ936" s="14"/>
      <c r="VHK936" s="14"/>
      <c r="VHL936" s="14"/>
      <c r="VHM936" s="14"/>
      <c r="VHN936" s="14"/>
      <c r="VHO936" s="14"/>
      <c r="VHP936" s="14"/>
      <c r="VHQ936" s="14"/>
      <c r="VHR936" s="14"/>
      <c r="VHS936" s="14"/>
      <c r="VHT936" s="14"/>
      <c r="VHU936" s="14"/>
      <c r="VHV936" s="14"/>
      <c r="VHW936" s="14"/>
      <c r="VHX936" s="14"/>
      <c r="VHY936" s="14"/>
      <c r="VHZ936" s="14"/>
      <c r="VIA936" s="14"/>
      <c r="VIB936" s="14"/>
      <c r="VIC936" s="14"/>
      <c r="VID936" s="14"/>
      <c r="VIE936" s="14"/>
      <c r="VIF936" s="14"/>
      <c r="VIG936" s="14"/>
      <c r="VIH936" s="14"/>
      <c r="VII936" s="14"/>
      <c r="VIJ936" s="14"/>
      <c r="VIK936" s="14"/>
      <c r="VIL936" s="14"/>
      <c r="VIM936" s="14"/>
      <c r="VIN936" s="14"/>
      <c r="VIO936" s="14"/>
      <c r="VIP936" s="14"/>
      <c r="VIQ936" s="14"/>
      <c r="VIR936" s="14"/>
      <c r="VIS936" s="14"/>
      <c r="VIT936" s="14"/>
      <c r="VIU936" s="14"/>
      <c r="VIV936" s="14"/>
      <c r="VIW936" s="14"/>
      <c r="VIX936" s="14"/>
      <c r="VIY936" s="14"/>
      <c r="VIZ936" s="14"/>
      <c r="VJA936" s="14"/>
      <c r="VJB936" s="14"/>
      <c r="VJC936" s="14"/>
      <c r="VJD936" s="14"/>
      <c r="VJE936" s="14"/>
      <c r="VJF936" s="14"/>
      <c r="VJG936" s="14"/>
      <c r="VJH936" s="14"/>
      <c r="VJI936" s="14"/>
      <c r="VJJ936" s="14"/>
      <c r="VJK936" s="14"/>
      <c r="VJL936" s="14"/>
      <c r="VJM936" s="14"/>
      <c r="VJN936" s="14"/>
      <c r="VJO936" s="14"/>
      <c r="VJP936" s="14"/>
      <c r="VJQ936" s="14"/>
      <c r="VJR936" s="14"/>
      <c r="VJS936" s="14"/>
      <c r="VJT936" s="14"/>
      <c r="VJU936" s="14"/>
      <c r="VJV936" s="14"/>
      <c r="VJW936" s="14"/>
      <c r="VJX936" s="14"/>
      <c r="VJY936" s="14"/>
      <c r="VJZ936" s="14"/>
      <c r="VKA936" s="14"/>
      <c r="VKB936" s="14"/>
      <c r="VKC936" s="14"/>
      <c r="VKD936" s="14"/>
      <c r="VKE936" s="14"/>
      <c r="VKF936" s="14"/>
      <c r="VKG936" s="14"/>
      <c r="VKH936" s="14"/>
      <c r="VKI936" s="14"/>
      <c r="VKJ936" s="14"/>
      <c r="VKK936" s="14"/>
      <c r="VKL936" s="14"/>
      <c r="VKM936" s="14"/>
      <c r="VKN936" s="14"/>
      <c r="VKO936" s="14"/>
      <c r="VKP936" s="14"/>
      <c r="VKQ936" s="14"/>
      <c r="VKR936" s="14"/>
      <c r="VKS936" s="14"/>
      <c r="VKT936" s="14"/>
      <c r="VKU936" s="14"/>
      <c r="VKV936" s="14"/>
      <c r="VKW936" s="14"/>
      <c r="VKX936" s="14"/>
      <c r="VKY936" s="14"/>
      <c r="VKZ936" s="14"/>
      <c r="VLA936" s="14"/>
      <c r="VLB936" s="14"/>
      <c r="VLC936" s="14"/>
      <c r="VLD936" s="14"/>
      <c r="VLE936" s="14"/>
      <c r="VLF936" s="14"/>
      <c r="VLG936" s="14"/>
      <c r="VLH936" s="14"/>
      <c r="VLI936" s="14"/>
      <c r="VLJ936" s="14"/>
      <c r="VLK936" s="14"/>
      <c r="VLL936" s="14"/>
      <c r="VLM936" s="14"/>
      <c r="VLN936" s="14"/>
      <c r="VLO936" s="14"/>
      <c r="VLP936" s="14"/>
      <c r="VLQ936" s="14"/>
      <c r="VLR936" s="14"/>
      <c r="VLS936" s="14"/>
      <c r="VLT936" s="14"/>
      <c r="VLU936" s="14"/>
      <c r="VLV936" s="14"/>
      <c r="VLW936" s="14"/>
      <c r="VLX936" s="14"/>
      <c r="VLY936" s="14"/>
      <c r="VLZ936" s="14"/>
      <c r="VMA936" s="14"/>
      <c r="VMB936" s="14"/>
      <c r="VMC936" s="14"/>
      <c r="VMD936" s="14"/>
      <c r="VME936" s="14"/>
      <c r="VMF936" s="14"/>
      <c r="VMG936" s="14"/>
      <c r="VMH936" s="14"/>
      <c r="VMI936" s="14"/>
      <c r="VMJ936" s="14"/>
      <c r="VMK936" s="14"/>
      <c r="VML936" s="14"/>
      <c r="VMM936" s="14"/>
      <c r="VMN936" s="14"/>
      <c r="VMO936" s="14"/>
      <c r="VMP936" s="14"/>
      <c r="VMQ936" s="14"/>
      <c r="VMR936" s="14"/>
      <c r="VMS936" s="14"/>
      <c r="VMT936" s="14"/>
      <c r="VMU936" s="14"/>
      <c r="VMV936" s="14"/>
      <c r="VMW936" s="14"/>
      <c r="VMX936" s="14"/>
      <c r="VMY936" s="14"/>
      <c r="VMZ936" s="14"/>
      <c r="VNA936" s="14"/>
      <c r="VNB936" s="14"/>
      <c r="VNC936" s="14"/>
      <c r="VND936" s="14"/>
      <c r="VNE936" s="14"/>
      <c r="VNF936" s="14"/>
      <c r="VNG936" s="14"/>
      <c r="VNH936" s="14"/>
      <c r="VNI936" s="14"/>
      <c r="VNJ936" s="14"/>
      <c r="VNK936" s="14"/>
      <c r="VNL936" s="14"/>
      <c r="VNM936" s="14"/>
      <c r="VNN936" s="14"/>
      <c r="VNO936" s="14"/>
      <c r="VNP936" s="14"/>
      <c r="VNQ936" s="14"/>
      <c r="VNR936" s="14"/>
      <c r="VNS936" s="14"/>
      <c r="VNT936" s="14"/>
      <c r="VNU936" s="14"/>
      <c r="VNV936" s="14"/>
      <c r="VNW936" s="14"/>
      <c r="VNX936" s="14"/>
      <c r="VNY936" s="14"/>
      <c r="VNZ936" s="14"/>
      <c r="VOA936" s="14"/>
      <c r="VOB936" s="14"/>
      <c r="VOC936" s="14"/>
      <c r="VOD936" s="14"/>
      <c r="VOE936" s="14"/>
      <c r="VOF936" s="14"/>
      <c r="VOG936" s="14"/>
      <c r="VOH936" s="14"/>
      <c r="VOI936" s="14"/>
      <c r="VOJ936" s="14"/>
      <c r="VOK936" s="14"/>
      <c r="VOL936" s="14"/>
      <c r="VOM936" s="14"/>
      <c r="VON936" s="14"/>
      <c r="VOO936" s="14"/>
      <c r="VOP936" s="14"/>
      <c r="VOQ936" s="14"/>
      <c r="VOR936" s="14"/>
      <c r="VOS936" s="14"/>
      <c r="VOT936" s="14"/>
      <c r="VOU936" s="14"/>
      <c r="VOV936" s="14"/>
      <c r="VOW936" s="14"/>
      <c r="VOX936" s="14"/>
      <c r="VOY936" s="14"/>
      <c r="VOZ936" s="14"/>
      <c r="VPA936" s="14"/>
      <c r="VPB936" s="14"/>
      <c r="VPC936" s="14"/>
      <c r="VPD936" s="14"/>
      <c r="VPE936" s="14"/>
      <c r="VPF936" s="14"/>
      <c r="VPG936" s="14"/>
      <c r="VPH936" s="14"/>
      <c r="VPI936" s="14"/>
      <c r="VPJ936" s="14"/>
      <c r="VPK936" s="14"/>
      <c r="VPL936" s="14"/>
      <c r="VPM936" s="14"/>
      <c r="VPN936" s="14"/>
      <c r="VPO936" s="14"/>
      <c r="VPP936" s="14"/>
      <c r="VPQ936" s="14"/>
      <c r="VPR936" s="14"/>
      <c r="VPS936" s="14"/>
      <c r="VPT936" s="14"/>
      <c r="VPU936" s="14"/>
      <c r="VPV936" s="14"/>
      <c r="VPW936" s="14"/>
      <c r="VPX936" s="14"/>
      <c r="VPY936" s="14"/>
      <c r="VPZ936" s="14"/>
      <c r="VQA936" s="14"/>
      <c r="VQB936" s="14"/>
      <c r="VQC936" s="14"/>
      <c r="VQD936" s="14"/>
      <c r="VQE936" s="14"/>
      <c r="VQF936" s="14"/>
      <c r="VQG936" s="14"/>
      <c r="VQH936" s="14"/>
      <c r="VQI936" s="14"/>
      <c r="VQJ936" s="14"/>
      <c r="VQK936" s="14"/>
      <c r="VQL936" s="14"/>
      <c r="VQM936" s="14"/>
      <c r="VQN936" s="14"/>
      <c r="VQO936" s="14"/>
      <c r="VQP936" s="14"/>
      <c r="VQQ936" s="14"/>
      <c r="VQR936" s="14"/>
      <c r="VQS936" s="14"/>
      <c r="VQT936" s="14"/>
      <c r="VQU936" s="14"/>
      <c r="VQV936" s="14"/>
      <c r="VQW936" s="14"/>
      <c r="VQX936" s="14"/>
      <c r="VQY936" s="14"/>
      <c r="VQZ936" s="14"/>
      <c r="VRA936" s="14"/>
      <c r="VRB936" s="14"/>
      <c r="VRC936" s="14"/>
      <c r="VRD936" s="14"/>
      <c r="VRE936" s="14"/>
      <c r="VRF936" s="14"/>
      <c r="VRG936" s="14"/>
      <c r="VRH936" s="14"/>
      <c r="VRI936" s="14"/>
      <c r="VRJ936" s="14"/>
      <c r="VRK936" s="14"/>
      <c r="VRL936" s="14"/>
      <c r="VRM936" s="14"/>
      <c r="VRN936" s="14"/>
      <c r="VRO936" s="14"/>
      <c r="VRP936" s="14"/>
      <c r="VRQ936" s="14"/>
      <c r="VRR936" s="14"/>
      <c r="VRS936" s="14"/>
      <c r="VRT936" s="14"/>
      <c r="VRU936" s="14"/>
      <c r="VRV936" s="14"/>
      <c r="VRW936" s="14"/>
      <c r="VRX936" s="14"/>
      <c r="VRY936" s="14"/>
      <c r="VRZ936" s="14"/>
      <c r="VSA936" s="14"/>
      <c r="VSB936" s="14"/>
      <c r="VSC936" s="14"/>
      <c r="VSD936" s="14"/>
      <c r="VSE936" s="14"/>
      <c r="VSF936" s="14"/>
      <c r="VSG936" s="14"/>
      <c r="VSH936" s="14"/>
      <c r="VSI936" s="14"/>
      <c r="VSJ936" s="14"/>
      <c r="VSK936" s="14"/>
      <c r="VSL936" s="14"/>
      <c r="VSM936" s="14"/>
      <c r="VSN936" s="14"/>
      <c r="VSO936" s="14"/>
      <c r="VSP936" s="14"/>
      <c r="VSQ936" s="14"/>
      <c r="VSR936" s="14"/>
      <c r="VSS936" s="14"/>
      <c r="VST936" s="14"/>
      <c r="VSU936" s="14"/>
      <c r="VSV936" s="14"/>
      <c r="VSW936" s="14"/>
      <c r="VSX936" s="14"/>
      <c r="VSY936" s="14"/>
      <c r="VSZ936" s="14"/>
      <c r="VTA936" s="14"/>
      <c r="VTB936" s="14"/>
      <c r="VTC936" s="14"/>
      <c r="VTD936" s="14"/>
      <c r="VTE936" s="14"/>
      <c r="VTF936" s="14"/>
      <c r="VTG936" s="14"/>
      <c r="VTH936" s="14"/>
      <c r="VTI936" s="14"/>
      <c r="VTJ936" s="14"/>
      <c r="VTK936" s="14"/>
      <c r="VTL936" s="14"/>
      <c r="VTM936" s="14"/>
      <c r="VTN936" s="14"/>
      <c r="VTO936" s="14"/>
      <c r="VTP936" s="14"/>
      <c r="VTQ936" s="14"/>
      <c r="VTR936" s="14"/>
      <c r="VTS936" s="14"/>
      <c r="VTT936" s="14"/>
      <c r="VTU936" s="14"/>
      <c r="VTV936" s="14"/>
      <c r="VTW936" s="14"/>
      <c r="VTX936" s="14"/>
      <c r="VTY936" s="14"/>
      <c r="VTZ936" s="14"/>
      <c r="VUA936" s="14"/>
      <c r="VUB936" s="14"/>
      <c r="VUC936" s="14"/>
      <c r="VUD936" s="14"/>
      <c r="VUE936" s="14"/>
      <c r="VUF936" s="14"/>
      <c r="VUG936" s="14"/>
      <c r="VUH936" s="14"/>
      <c r="VUI936" s="14"/>
      <c r="VUJ936" s="14"/>
      <c r="VUK936" s="14"/>
      <c r="VUL936" s="14"/>
      <c r="VUM936" s="14"/>
      <c r="VUN936" s="14"/>
      <c r="VUO936" s="14"/>
      <c r="VUP936" s="14"/>
      <c r="VUQ936" s="14"/>
      <c r="VUR936" s="14"/>
      <c r="VUS936" s="14"/>
      <c r="VUT936" s="14"/>
      <c r="VUU936" s="14"/>
      <c r="VUV936" s="14"/>
      <c r="VUW936" s="14"/>
      <c r="VUX936" s="14"/>
      <c r="VUY936" s="14"/>
      <c r="VUZ936" s="14"/>
      <c r="VVA936" s="14"/>
      <c r="VVB936" s="14"/>
      <c r="VVC936" s="14"/>
      <c r="VVD936" s="14"/>
      <c r="VVE936" s="14"/>
      <c r="VVF936" s="14"/>
      <c r="VVG936" s="14"/>
      <c r="VVH936" s="14"/>
      <c r="VVI936" s="14"/>
      <c r="VVJ936" s="14"/>
      <c r="VVK936" s="14"/>
      <c r="VVL936" s="14"/>
      <c r="VVM936" s="14"/>
      <c r="VVN936" s="14"/>
      <c r="VVO936" s="14"/>
      <c r="VVP936" s="14"/>
      <c r="VVQ936" s="14"/>
      <c r="VVR936" s="14"/>
      <c r="VVS936" s="14"/>
      <c r="VVT936" s="14"/>
      <c r="VVU936" s="14"/>
      <c r="VVV936" s="14"/>
      <c r="VVW936" s="14"/>
      <c r="VVX936" s="14"/>
      <c r="VVY936" s="14"/>
      <c r="VVZ936" s="14"/>
      <c r="VWA936" s="14"/>
      <c r="VWB936" s="14"/>
      <c r="VWC936" s="14"/>
      <c r="VWD936" s="14"/>
      <c r="VWE936" s="14"/>
      <c r="VWF936" s="14"/>
      <c r="VWG936" s="14"/>
      <c r="VWH936" s="14"/>
      <c r="VWI936" s="14"/>
      <c r="VWJ936" s="14"/>
      <c r="VWK936" s="14"/>
      <c r="VWL936" s="14"/>
      <c r="VWM936" s="14"/>
      <c r="VWN936" s="14"/>
      <c r="VWO936" s="14"/>
      <c r="VWP936" s="14"/>
      <c r="VWQ936" s="14"/>
      <c r="VWR936" s="14"/>
      <c r="VWS936" s="14"/>
      <c r="VWT936" s="14"/>
      <c r="VWU936" s="14"/>
      <c r="VWV936" s="14"/>
      <c r="VWW936" s="14"/>
      <c r="VWX936" s="14"/>
      <c r="VWY936" s="14"/>
      <c r="VWZ936" s="14"/>
      <c r="VXA936" s="14"/>
      <c r="VXB936" s="14"/>
      <c r="VXC936" s="14"/>
      <c r="VXD936" s="14"/>
      <c r="VXE936" s="14"/>
      <c r="VXF936" s="14"/>
      <c r="VXG936" s="14"/>
      <c r="VXH936" s="14"/>
      <c r="VXI936" s="14"/>
      <c r="VXJ936" s="14"/>
      <c r="VXK936" s="14"/>
      <c r="VXL936" s="14"/>
      <c r="VXM936" s="14"/>
      <c r="VXN936" s="14"/>
      <c r="VXO936" s="14"/>
      <c r="VXP936" s="14"/>
      <c r="VXQ936" s="14"/>
      <c r="VXR936" s="14"/>
      <c r="VXS936" s="14"/>
      <c r="VXT936" s="14"/>
      <c r="VXU936" s="14"/>
      <c r="VXV936" s="14"/>
      <c r="VXW936" s="14"/>
      <c r="VXX936" s="14"/>
      <c r="VXY936" s="14"/>
      <c r="VXZ936" s="14"/>
      <c r="VYA936" s="14"/>
      <c r="VYB936" s="14"/>
      <c r="VYC936" s="14"/>
      <c r="VYD936" s="14"/>
      <c r="VYE936" s="14"/>
      <c r="VYF936" s="14"/>
      <c r="VYG936" s="14"/>
      <c r="VYH936" s="14"/>
      <c r="VYI936" s="14"/>
      <c r="VYJ936" s="14"/>
      <c r="VYK936" s="14"/>
      <c r="VYL936" s="14"/>
      <c r="VYM936" s="14"/>
      <c r="VYN936" s="14"/>
      <c r="VYO936" s="14"/>
      <c r="VYP936" s="14"/>
      <c r="VYQ936" s="14"/>
      <c r="VYR936" s="14"/>
      <c r="VYS936" s="14"/>
      <c r="VYT936" s="14"/>
      <c r="VYU936" s="14"/>
      <c r="VYV936" s="14"/>
      <c r="VYW936" s="14"/>
      <c r="VYX936" s="14"/>
      <c r="VYY936" s="14"/>
      <c r="VYZ936" s="14"/>
      <c r="VZA936" s="14"/>
      <c r="VZB936" s="14"/>
      <c r="VZC936" s="14"/>
      <c r="VZD936" s="14"/>
      <c r="VZE936" s="14"/>
      <c r="VZF936" s="14"/>
      <c r="VZG936" s="14"/>
      <c r="VZH936" s="14"/>
      <c r="VZI936" s="14"/>
      <c r="VZJ936" s="14"/>
      <c r="VZK936" s="14"/>
      <c r="VZL936" s="14"/>
      <c r="VZM936" s="14"/>
      <c r="VZN936" s="14"/>
      <c r="VZO936" s="14"/>
      <c r="VZP936" s="14"/>
      <c r="VZQ936" s="14"/>
      <c r="VZR936" s="14"/>
      <c r="VZS936" s="14"/>
      <c r="VZT936" s="14"/>
      <c r="VZU936" s="14"/>
      <c r="VZV936" s="14"/>
      <c r="VZW936" s="14"/>
      <c r="VZX936" s="14"/>
      <c r="VZY936" s="14"/>
      <c r="VZZ936" s="14"/>
      <c r="WAA936" s="14"/>
      <c r="WAB936" s="14"/>
      <c r="WAC936" s="14"/>
      <c r="WAD936" s="14"/>
      <c r="WAE936" s="14"/>
      <c r="WAF936" s="14"/>
      <c r="WAG936" s="14"/>
      <c r="WAH936" s="14"/>
      <c r="WAI936" s="14"/>
      <c r="WAJ936" s="14"/>
      <c r="WAK936" s="14"/>
      <c r="WAL936" s="14"/>
      <c r="WAM936" s="14"/>
      <c r="WAN936" s="14"/>
      <c r="WAO936" s="14"/>
      <c r="WAP936" s="14"/>
      <c r="WAQ936" s="14"/>
      <c r="WAR936" s="14"/>
      <c r="WAS936" s="14"/>
      <c r="WAT936" s="14"/>
      <c r="WAU936" s="14"/>
      <c r="WAV936" s="14"/>
      <c r="WAW936" s="14"/>
      <c r="WAX936" s="14"/>
      <c r="WAY936" s="14"/>
      <c r="WAZ936" s="14"/>
      <c r="WBA936" s="14"/>
      <c r="WBB936" s="14"/>
      <c r="WBC936" s="14"/>
      <c r="WBD936" s="14"/>
      <c r="WBE936" s="14"/>
      <c r="WBF936" s="14"/>
      <c r="WBG936" s="14"/>
      <c r="WBH936" s="14"/>
      <c r="WBI936" s="14"/>
      <c r="WBJ936" s="14"/>
      <c r="WBK936" s="14"/>
      <c r="WBL936" s="14"/>
      <c r="WBM936" s="14"/>
      <c r="WBN936" s="14"/>
      <c r="WBO936" s="14"/>
      <c r="WBP936" s="14"/>
      <c r="WBQ936" s="14"/>
      <c r="WBR936" s="14"/>
      <c r="WBS936" s="14"/>
      <c r="WBT936" s="14"/>
      <c r="WBU936" s="14"/>
      <c r="WBV936" s="14"/>
      <c r="WBW936" s="14"/>
      <c r="WBX936" s="14"/>
      <c r="WBY936" s="14"/>
      <c r="WBZ936" s="14"/>
      <c r="WCA936" s="14"/>
      <c r="WCB936" s="14"/>
      <c r="WCC936" s="14"/>
      <c r="WCD936" s="14"/>
      <c r="WCE936" s="14"/>
      <c r="WCF936" s="14"/>
      <c r="WCG936" s="14"/>
      <c r="WCH936" s="14"/>
      <c r="WCI936" s="14"/>
      <c r="WCJ936" s="14"/>
      <c r="WCK936" s="14"/>
      <c r="WCL936" s="14"/>
      <c r="WCM936" s="14"/>
      <c r="WCN936" s="14"/>
      <c r="WCO936" s="14"/>
      <c r="WCP936" s="14"/>
      <c r="WCQ936" s="14"/>
      <c r="WCR936" s="14"/>
      <c r="WCS936" s="14"/>
      <c r="WCT936" s="14"/>
      <c r="WCU936" s="14"/>
      <c r="WCV936" s="14"/>
      <c r="WCW936" s="14"/>
      <c r="WCX936" s="14"/>
      <c r="WCY936" s="14"/>
      <c r="WCZ936" s="14"/>
      <c r="WDA936" s="14"/>
      <c r="WDB936" s="14"/>
      <c r="WDC936" s="14"/>
      <c r="WDD936" s="14"/>
      <c r="WDE936" s="14"/>
      <c r="WDF936" s="14"/>
      <c r="WDG936" s="14"/>
      <c r="WDH936" s="14"/>
      <c r="WDI936" s="14"/>
      <c r="WDJ936" s="14"/>
      <c r="WDK936" s="14"/>
      <c r="WDL936" s="14"/>
      <c r="WDM936" s="14"/>
      <c r="WDN936" s="14"/>
      <c r="WDO936" s="14"/>
      <c r="WDP936" s="14"/>
      <c r="WDQ936" s="14"/>
      <c r="WDR936" s="14"/>
      <c r="WDS936" s="14"/>
      <c r="WDT936" s="14"/>
      <c r="WDU936" s="14"/>
      <c r="WDV936" s="14"/>
      <c r="WDW936" s="14"/>
      <c r="WDX936" s="14"/>
      <c r="WDY936" s="14"/>
      <c r="WDZ936" s="14"/>
      <c r="WEA936" s="14"/>
      <c r="WEB936" s="14"/>
      <c r="WEC936" s="14"/>
      <c r="WED936" s="14"/>
      <c r="WEE936" s="14"/>
      <c r="WEF936" s="14"/>
      <c r="WEG936" s="14"/>
      <c r="WEH936" s="14"/>
      <c r="WEI936" s="14"/>
      <c r="WEJ936" s="14"/>
      <c r="WEK936" s="14"/>
      <c r="WEL936" s="14"/>
      <c r="WEM936" s="14"/>
      <c r="WEN936" s="14"/>
      <c r="WEO936" s="14"/>
      <c r="WEP936" s="14"/>
      <c r="WEQ936" s="14"/>
      <c r="WER936" s="14"/>
      <c r="WES936" s="14"/>
      <c r="WET936" s="14"/>
      <c r="WEU936" s="14"/>
      <c r="WEV936" s="14"/>
      <c r="WEW936" s="14"/>
      <c r="WEX936" s="14"/>
      <c r="WEY936" s="14"/>
      <c r="WEZ936" s="14"/>
      <c r="WFA936" s="14"/>
      <c r="WFB936" s="14"/>
      <c r="WFC936" s="14"/>
      <c r="WFD936" s="14"/>
      <c r="WFE936" s="14"/>
      <c r="WFF936" s="14"/>
      <c r="WFG936" s="14"/>
      <c r="WFH936" s="14"/>
      <c r="WFI936" s="14"/>
      <c r="WFJ936" s="14"/>
      <c r="WFK936" s="14"/>
      <c r="WFL936" s="14"/>
      <c r="WFM936" s="14"/>
      <c r="WFN936" s="14"/>
      <c r="WFO936" s="14"/>
      <c r="WFP936" s="14"/>
      <c r="WFQ936" s="14"/>
      <c r="WFR936" s="14"/>
      <c r="WFS936" s="14"/>
      <c r="WFT936" s="14"/>
      <c r="WFU936" s="14"/>
      <c r="WFV936" s="14"/>
      <c r="WFW936" s="14"/>
      <c r="WFX936" s="14"/>
      <c r="WFY936" s="14"/>
      <c r="WFZ936" s="14"/>
      <c r="WGA936" s="14"/>
      <c r="WGB936" s="14"/>
      <c r="WGC936" s="14"/>
      <c r="WGD936" s="14"/>
      <c r="WGE936" s="14"/>
      <c r="WGF936" s="14"/>
      <c r="WGG936" s="14"/>
      <c r="WGH936" s="14"/>
      <c r="WGI936" s="14"/>
      <c r="WGJ936" s="14"/>
      <c r="WGK936" s="14"/>
      <c r="WGL936" s="14"/>
      <c r="WGM936" s="14"/>
      <c r="WGN936" s="14"/>
      <c r="WGO936" s="14"/>
      <c r="WGP936" s="14"/>
      <c r="WGQ936" s="14"/>
      <c r="WGR936" s="14"/>
      <c r="WGS936" s="14"/>
      <c r="WGT936" s="14"/>
      <c r="WGU936" s="14"/>
      <c r="WGV936" s="14"/>
      <c r="WGW936" s="14"/>
      <c r="WGX936" s="14"/>
      <c r="WGY936" s="14"/>
      <c r="WGZ936" s="14"/>
      <c r="WHA936" s="14"/>
      <c r="WHB936" s="14"/>
      <c r="WHC936" s="14"/>
      <c r="WHD936" s="14"/>
      <c r="WHE936" s="14"/>
      <c r="WHF936" s="14"/>
      <c r="WHG936" s="14"/>
      <c r="WHH936" s="14"/>
      <c r="WHI936" s="14"/>
      <c r="WHJ936" s="14"/>
      <c r="WHK936" s="14"/>
      <c r="WHL936" s="14"/>
      <c r="WHM936" s="14"/>
      <c r="WHN936" s="14"/>
      <c r="WHO936" s="14"/>
      <c r="WHP936" s="14"/>
      <c r="WHQ936" s="14"/>
      <c r="WHR936" s="14"/>
      <c r="WHS936" s="14"/>
      <c r="WHT936" s="14"/>
      <c r="WHU936" s="14"/>
      <c r="WHV936" s="14"/>
      <c r="WHW936" s="14"/>
      <c r="WHX936" s="14"/>
      <c r="WHY936" s="14"/>
      <c r="WHZ936" s="14"/>
      <c r="WIA936" s="14"/>
      <c r="WIB936" s="14"/>
      <c r="WIC936" s="14"/>
      <c r="WID936" s="14"/>
      <c r="WIE936" s="14"/>
      <c r="WIF936" s="14"/>
      <c r="WIG936" s="14"/>
      <c r="WIH936" s="14"/>
      <c r="WII936" s="14"/>
      <c r="WIJ936" s="14"/>
      <c r="WIK936" s="14"/>
      <c r="WIL936" s="14"/>
      <c r="WIM936" s="14"/>
      <c r="WIN936" s="14"/>
      <c r="WIO936" s="14"/>
      <c r="WIP936" s="14"/>
      <c r="WIQ936" s="14"/>
      <c r="WIR936" s="14"/>
      <c r="WIS936" s="14"/>
      <c r="WIT936" s="14"/>
      <c r="WIU936" s="14"/>
      <c r="WIV936" s="14"/>
      <c r="WIW936" s="14"/>
      <c r="WIX936" s="14"/>
      <c r="WIY936" s="14"/>
      <c r="WIZ936" s="14"/>
      <c r="WJA936" s="14"/>
      <c r="WJB936" s="14"/>
      <c r="WJC936" s="14"/>
      <c r="WJD936" s="14"/>
      <c r="WJE936" s="14"/>
      <c r="WJF936" s="14"/>
      <c r="WJG936" s="14"/>
      <c r="WJH936" s="14"/>
      <c r="WJI936" s="14"/>
      <c r="WJJ936" s="14"/>
      <c r="WJK936" s="14"/>
      <c r="WJL936" s="14"/>
      <c r="WJM936" s="14"/>
      <c r="WJN936" s="14"/>
      <c r="WJO936" s="14"/>
      <c r="WJP936" s="14"/>
      <c r="WJQ936" s="14"/>
      <c r="WJR936" s="14"/>
      <c r="WJS936" s="14"/>
      <c r="WJT936" s="14"/>
      <c r="WJU936" s="14"/>
      <c r="WJV936" s="14"/>
      <c r="WJW936" s="14"/>
      <c r="WJX936" s="14"/>
      <c r="WJY936" s="14"/>
      <c r="WJZ936" s="14"/>
      <c r="WKA936" s="14"/>
      <c r="WKB936" s="14"/>
      <c r="WKC936" s="14"/>
      <c r="WKD936" s="14"/>
      <c r="WKE936" s="14"/>
      <c r="WKF936" s="14"/>
      <c r="WKG936" s="14"/>
      <c r="WKH936" s="14"/>
      <c r="WKI936" s="14"/>
      <c r="WKJ936" s="14"/>
      <c r="WKK936" s="14"/>
      <c r="WKL936" s="14"/>
      <c r="WKM936" s="14"/>
      <c r="WKN936" s="14"/>
      <c r="WKO936" s="14"/>
      <c r="WKP936" s="14"/>
      <c r="WKQ936" s="14"/>
      <c r="WKR936" s="14"/>
      <c r="WKS936" s="14"/>
      <c r="WKT936" s="14"/>
      <c r="WKU936" s="14"/>
      <c r="WKV936" s="14"/>
      <c r="WKW936" s="14"/>
      <c r="WKX936" s="14"/>
      <c r="WKY936" s="14"/>
      <c r="WKZ936" s="14"/>
      <c r="WLA936" s="14"/>
      <c r="WLB936" s="14"/>
      <c r="WLC936" s="14"/>
      <c r="WLD936" s="14"/>
      <c r="WLE936" s="14"/>
      <c r="WLF936" s="14"/>
      <c r="WLG936" s="14"/>
      <c r="WLH936" s="14"/>
      <c r="WLI936" s="14"/>
      <c r="WLJ936" s="14"/>
      <c r="WLK936" s="14"/>
      <c r="WLL936" s="14"/>
      <c r="WLM936" s="14"/>
      <c r="WLN936" s="14"/>
      <c r="WLO936" s="14"/>
      <c r="WLP936" s="14"/>
      <c r="WLQ936" s="14"/>
      <c r="WLR936" s="14"/>
      <c r="WLS936" s="14"/>
      <c r="WLT936" s="14"/>
      <c r="WLU936" s="14"/>
      <c r="WLV936" s="14"/>
      <c r="WLW936" s="14"/>
      <c r="WLX936" s="14"/>
      <c r="WLY936" s="14"/>
      <c r="WLZ936" s="14"/>
      <c r="WMA936" s="14"/>
      <c r="WMB936" s="14"/>
      <c r="WMC936" s="14"/>
      <c r="WMD936" s="14"/>
      <c r="WME936" s="14"/>
      <c r="WMF936" s="14"/>
      <c r="WMG936" s="14"/>
      <c r="WMH936" s="14"/>
      <c r="WMI936" s="14"/>
      <c r="WMJ936" s="14"/>
      <c r="WMK936" s="14"/>
      <c r="WML936" s="14"/>
      <c r="WMM936" s="14"/>
      <c r="WMN936" s="14"/>
      <c r="WMO936" s="14"/>
      <c r="WMP936" s="14"/>
      <c r="WMQ936" s="14"/>
      <c r="WMR936" s="14"/>
      <c r="WMS936" s="14"/>
      <c r="WMT936" s="14"/>
      <c r="WMU936" s="14"/>
      <c r="WMV936" s="14"/>
      <c r="WMW936" s="14"/>
      <c r="WMX936" s="14"/>
      <c r="WMY936" s="14"/>
      <c r="WMZ936" s="14"/>
      <c r="WNA936" s="14"/>
      <c r="WNB936" s="14"/>
      <c r="WNC936" s="14"/>
      <c r="WND936" s="14"/>
      <c r="WNE936" s="14"/>
      <c r="WNF936" s="14"/>
      <c r="WNG936" s="14"/>
      <c r="WNH936" s="14"/>
      <c r="WNI936" s="14"/>
      <c r="WNJ936" s="14"/>
      <c r="WNK936" s="14"/>
      <c r="WNL936" s="14"/>
      <c r="WNM936" s="14"/>
      <c r="WNN936" s="14"/>
      <c r="WNO936" s="14"/>
      <c r="WNP936" s="14"/>
      <c r="WNQ936" s="14"/>
      <c r="WNR936" s="14"/>
      <c r="WNS936" s="14"/>
      <c r="WNT936" s="14"/>
      <c r="WNU936" s="14"/>
      <c r="WNV936" s="14"/>
      <c r="WNW936" s="14"/>
      <c r="WNX936" s="14"/>
      <c r="WNY936" s="14"/>
      <c r="WNZ936" s="14"/>
      <c r="WOA936" s="14"/>
      <c r="WOB936" s="14"/>
      <c r="WOC936" s="14"/>
      <c r="WOD936" s="14"/>
      <c r="WOE936" s="14"/>
      <c r="WOF936" s="14"/>
      <c r="WOG936" s="14"/>
      <c r="WOH936" s="14"/>
      <c r="WOI936" s="14"/>
      <c r="WOJ936" s="14"/>
      <c r="WOK936" s="14"/>
      <c r="WOL936" s="14"/>
      <c r="WOM936" s="14"/>
      <c r="WON936" s="14"/>
      <c r="WOO936" s="14"/>
      <c r="WOP936" s="14"/>
      <c r="WOQ936" s="14"/>
      <c r="WOR936" s="14"/>
      <c r="WOS936" s="14"/>
      <c r="WOT936" s="14"/>
      <c r="WOU936" s="14"/>
      <c r="WOV936" s="14"/>
      <c r="WOW936" s="14"/>
      <c r="WOX936" s="14"/>
      <c r="WOY936" s="14"/>
      <c r="WOZ936" s="14"/>
      <c r="WPA936" s="14"/>
      <c r="WPB936" s="14"/>
      <c r="WPC936" s="14"/>
      <c r="WPD936" s="14"/>
      <c r="WPE936" s="14"/>
      <c r="WPF936" s="14"/>
      <c r="WPG936" s="14"/>
      <c r="WPH936" s="14"/>
      <c r="WPI936" s="14"/>
      <c r="WPJ936" s="14"/>
      <c r="WPK936" s="14"/>
      <c r="WPL936" s="14"/>
      <c r="WPM936" s="14"/>
      <c r="WPN936" s="14"/>
      <c r="WPO936" s="14"/>
      <c r="WPP936" s="14"/>
      <c r="WPQ936" s="14"/>
      <c r="WPR936" s="14"/>
      <c r="WPS936" s="14"/>
      <c r="WPT936" s="14"/>
      <c r="WPU936" s="14"/>
      <c r="WPV936" s="14"/>
      <c r="WPW936" s="14"/>
      <c r="WPX936" s="14"/>
      <c r="WPY936" s="14"/>
      <c r="WPZ936" s="14"/>
      <c r="WQA936" s="14"/>
      <c r="WQB936" s="14"/>
      <c r="WQC936" s="14"/>
      <c r="WQD936" s="14"/>
      <c r="WQE936" s="14"/>
      <c r="WQF936" s="14"/>
      <c r="WQG936" s="14"/>
      <c r="WQH936" s="14"/>
      <c r="WQI936" s="14"/>
      <c r="WQJ936" s="14"/>
      <c r="WQK936" s="14"/>
      <c r="WQL936" s="14"/>
      <c r="WQM936" s="14"/>
      <c r="WQN936" s="14"/>
      <c r="WQO936" s="14"/>
      <c r="WQP936" s="14"/>
      <c r="WQQ936" s="14"/>
      <c r="WQR936" s="14"/>
      <c r="WQS936" s="14"/>
      <c r="WQT936" s="14"/>
      <c r="WQU936" s="14"/>
      <c r="WQV936" s="14"/>
      <c r="WQW936" s="14"/>
      <c r="WQX936" s="14"/>
      <c r="WQY936" s="14"/>
      <c r="WQZ936" s="14"/>
      <c r="WRA936" s="14"/>
      <c r="WRB936" s="14"/>
      <c r="WRC936" s="14"/>
      <c r="WRD936" s="14"/>
      <c r="WRE936" s="14"/>
      <c r="WRF936" s="14"/>
      <c r="WRG936" s="14"/>
      <c r="WRH936" s="14"/>
      <c r="WRI936" s="14"/>
      <c r="WRJ936" s="14"/>
      <c r="WRK936" s="14"/>
      <c r="WRL936" s="14"/>
      <c r="WRM936" s="14"/>
      <c r="WRN936" s="14"/>
      <c r="WRO936" s="14"/>
      <c r="WRP936" s="14"/>
      <c r="WRQ936" s="14"/>
      <c r="WRR936" s="14"/>
      <c r="WRS936" s="14"/>
      <c r="WRT936" s="14"/>
      <c r="WRU936" s="14"/>
      <c r="WRV936" s="14"/>
      <c r="WRW936" s="14"/>
      <c r="WRX936" s="14"/>
      <c r="WRY936" s="14"/>
      <c r="WRZ936" s="14"/>
      <c r="WSA936" s="14"/>
      <c r="WSB936" s="14"/>
      <c r="WSC936" s="14"/>
      <c r="WSD936" s="14"/>
      <c r="WSE936" s="14"/>
      <c r="WSF936" s="14"/>
      <c r="WSG936" s="14"/>
      <c r="WSH936" s="14"/>
      <c r="WSI936" s="14"/>
      <c r="WSJ936" s="14"/>
      <c r="WSK936" s="14"/>
      <c r="WSL936" s="14"/>
      <c r="WSM936" s="14"/>
      <c r="WSN936" s="14"/>
      <c r="WSO936" s="14"/>
      <c r="WSP936" s="14"/>
      <c r="WSQ936" s="14"/>
      <c r="WSR936" s="14"/>
      <c r="WSS936" s="14"/>
      <c r="WST936" s="14"/>
      <c r="WSU936" s="14"/>
      <c r="WSV936" s="14"/>
      <c r="WSW936" s="14"/>
      <c r="WSX936" s="14"/>
      <c r="WSY936" s="14"/>
      <c r="WSZ936" s="14"/>
      <c r="WTA936" s="14"/>
      <c r="WTB936" s="14"/>
      <c r="WTC936" s="14"/>
      <c r="WTD936" s="14"/>
      <c r="WTE936" s="14"/>
      <c r="WTF936" s="14"/>
      <c r="WTG936" s="14"/>
      <c r="WTH936" s="14"/>
      <c r="WTI936" s="14"/>
      <c r="WTJ936" s="14"/>
      <c r="WTK936" s="14"/>
      <c r="WTL936" s="14"/>
      <c r="WTM936" s="14"/>
      <c r="WTN936" s="14"/>
      <c r="WTO936" s="14"/>
      <c r="WTP936" s="14"/>
      <c r="WTQ936" s="14"/>
      <c r="WTR936" s="14"/>
      <c r="WTS936" s="14"/>
      <c r="WTT936" s="14"/>
      <c r="WTU936" s="14"/>
      <c r="WTV936" s="14"/>
      <c r="WTW936" s="14"/>
      <c r="WTX936" s="14"/>
      <c r="WTY936" s="14"/>
      <c r="WTZ936" s="14"/>
      <c r="WUA936" s="14"/>
      <c r="WUB936" s="14"/>
      <c r="WUC936" s="14"/>
      <c r="WUD936" s="14"/>
      <c r="WUE936" s="14"/>
      <c r="WUF936" s="14"/>
      <c r="WUG936" s="14"/>
      <c r="WUH936" s="14"/>
      <c r="WUI936" s="14"/>
      <c r="WUJ936" s="14"/>
      <c r="WUK936" s="14"/>
      <c r="WUL936" s="14"/>
      <c r="WUM936" s="14"/>
      <c r="WUN936" s="14"/>
      <c r="WUO936" s="14"/>
      <c r="WUP936" s="14"/>
      <c r="WUQ936" s="14"/>
      <c r="WUR936" s="14"/>
      <c r="WUS936" s="14"/>
      <c r="WUT936" s="14"/>
      <c r="WUU936" s="14"/>
      <c r="WUV936" s="14"/>
      <c r="WUW936" s="14"/>
      <c r="WUX936" s="14"/>
      <c r="WUY936" s="14"/>
      <c r="WUZ936" s="14"/>
      <c r="WVA936" s="14"/>
      <c r="WVB936" s="14"/>
      <c r="WVC936" s="14"/>
      <c r="WVD936" s="14"/>
      <c r="WVE936" s="14"/>
      <c r="WVF936" s="14"/>
      <c r="WVG936" s="14"/>
      <c r="WVH936" s="14"/>
      <c r="WVI936" s="14"/>
      <c r="WVJ936" s="14"/>
      <c r="WVK936" s="14"/>
      <c r="WVL936" s="14"/>
      <c r="WVM936" s="14"/>
      <c r="WVN936" s="14"/>
      <c r="WVO936" s="14"/>
      <c r="WVP936" s="14"/>
      <c r="WVQ936" s="14"/>
      <c r="WVR936" s="14"/>
      <c r="WVS936" s="14"/>
      <c r="WVT936" s="14"/>
      <c r="WVU936" s="14"/>
      <c r="WVV936" s="14"/>
      <c r="WVW936" s="14"/>
      <c r="WVX936" s="14"/>
      <c r="WVY936" s="14"/>
      <c r="WVZ936" s="14"/>
      <c r="WWA936" s="14"/>
      <c r="WWB936" s="14"/>
      <c r="WWC936" s="14"/>
      <c r="WWD936" s="14"/>
      <c r="WWE936" s="14"/>
      <c r="WWF936" s="14"/>
      <c r="WWG936" s="14"/>
      <c r="WWH936" s="14"/>
      <c r="WWI936" s="14"/>
      <c r="WWJ936" s="14"/>
      <c r="WWK936" s="14"/>
      <c r="WWL936" s="14"/>
      <c r="WWM936" s="14"/>
      <c r="WWN936" s="14"/>
      <c r="WWO936" s="14"/>
      <c r="WWP936" s="14"/>
      <c r="WWQ936" s="14"/>
      <c r="WWR936" s="14"/>
      <c r="WWS936" s="14"/>
      <c r="WWT936" s="14"/>
      <c r="WWU936" s="14"/>
      <c r="WWV936" s="14"/>
      <c r="WWW936" s="14"/>
      <c r="WWX936" s="14"/>
      <c r="WWY936" s="14"/>
      <c r="WWZ936" s="14"/>
      <c r="WXA936" s="14"/>
      <c r="WXB936" s="14"/>
      <c r="WXC936" s="14"/>
      <c r="WXD936" s="14"/>
      <c r="WXE936" s="14"/>
      <c r="WXF936" s="14"/>
      <c r="WXG936" s="14"/>
      <c r="WXH936" s="14"/>
      <c r="WXI936" s="14"/>
      <c r="WXJ936" s="14"/>
      <c r="WXK936" s="14"/>
      <c r="WXL936" s="14"/>
      <c r="WXM936" s="14"/>
      <c r="WXN936" s="14"/>
      <c r="WXO936" s="14"/>
      <c r="WXP936" s="14"/>
      <c r="WXQ936" s="14"/>
      <c r="WXR936" s="14"/>
      <c r="WXS936" s="14"/>
      <c r="WXT936" s="14"/>
      <c r="WXU936" s="14"/>
      <c r="WXV936" s="14"/>
      <c r="WXW936" s="14"/>
      <c r="WXX936" s="14"/>
      <c r="WXY936" s="14"/>
      <c r="WXZ936" s="14"/>
      <c r="WYA936" s="14"/>
      <c r="WYB936" s="14"/>
      <c r="WYC936" s="14"/>
      <c r="WYD936" s="14"/>
      <c r="WYE936" s="14"/>
      <c r="WYF936" s="14"/>
      <c r="WYG936" s="14"/>
      <c r="WYH936" s="14"/>
      <c r="WYI936" s="14"/>
      <c r="WYJ936" s="14"/>
      <c r="WYK936" s="14"/>
      <c r="WYL936" s="14"/>
      <c r="WYM936" s="14"/>
      <c r="WYN936" s="14"/>
      <c r="WYO936" s="14"/>
      <c r="WYP936" s="14"/>
      <c r="WYQ936" s="14"/>
      <c r="WYR936" s="14"/>
      <c r="WYS936" s="14"/>
      <c r="WYT936" s="14"/>
      <c r="WYU936" s="14"/>
      <c r="WYV936" s="14"/>
      <c r="WYW936" s="14"/>
      <c r="WYX936" s="14"/>
      <c r="WYY936" s="14"/>
      <c r="WYZ936" s="14"/>
      <c r="WZA936" s="14"/>
      <c r="WZB936" s="14"/>
      <c r="WZC936" s="14"/>
      <c r="WZD936" s="14"/>
      <c r="WZE936" s="14"/>
      <c r="WZF936" s="14"/>
      <c r="WZG936" s="14"/>
      <c r="WZH936" s="14"/>
      <c r="WZI936" s="14"/>
      <c r="WZJ936" s="14"/>
      <c r="WZK936" s="14"/>
      <c r="WZL936" s="14"/>
      <c r="WZM936" s="14"/>
      <c r="WZN936" s="14"/>
      <c r="WZO936" s="14"/>
      <c r="WZP936" s="14"/>
      <c r="WZQ936" s="14"/>
      <c r="WZR936" s="14"/>
      <c r="WZS936" s="14"/>
      <c r="WZT936" s="14"/>
      <c r="WZU936" s="14"/>
      <c r="WZV936" s="14"/>
      <c r="WZW936" s="14"/>
      <c r="WZX936" s="14"/>
      <c r="WZY936" s="14"/>
      <c r="WZZ936" s="14"/>
      <c r="XAA936" s="14"/>
      <c r="XAB936" s="14"/>
      <c r="XAC936" s="14"/>
      <c r="XAD936" s="14"/>
      <c r="XAE936" s="14"/>
      <c r="XAF936" s="14"/>
      <c r="XAG936" s="14"/>
      <c r="XAH936" s="14"/>
      <c r="XAI936" s="14"/>
      <c r="XAJ936" s="14"/>
      <c r="XAK936" s="14"/>
      <c r="XAL936" s="14"/>
      <c r="XAM936" s="14"/>
      <c r="XAN936" s="14"/>
      <c r="XAO936" s="14"/>
      <c r="XAP936" s="14"/>
      <c r="XAQ936" s="14"/>
      <c r="XAR936" s="14"/>
      <c r="XAS936" s="14"/>
      <c r="XAT936" s="14"/>
      <c r="XAU936" s="14"/>
      <c r="XAV936" s="14"/>
      <c r="XAW936" s="14"/>
      <c r="XAX936" s="14"/>
      <c r="XAY936" s="14"/>
      <c r="XAZ936" s="14"/>
      <c r="XBA936" s="14"/>
      <c r="XBB936" s="14"/>
      <c r="XBC936" s="14"/>
      <c r="XBD936" s="14"/>
      <c r="XBE936" s="14"/>
      <c r="XBF936" s="14"/>
      <c r="XBG936" s="14"/>
      <c r="XBH936" s="14"/>
      <c r="XBI936" s="14"/>
      <c r="XBJ936" s="14"/>
      <c r="XBK936" s="14"/>
      <c r="XBL936" s="14"/>
      <c r="XBM936" s="14"/>
      <c r="XBN936" s="14"/>
      <c r="XBO936" s="14"/>
      <c r="XBP936" s="14"/>
      <c r="XBQ936" s="14"/>
      <c r="XBR936" s="14"/>
      <c r="XBS936" s="14"/>
      <c r="XBT936" s="14"/>
      <c r="XBU936" s="14"/>
      <c r="XBV936" s="14"/>
      <c r="XBW936" s="14"/>
      <c r="XBX936" s="14"/>
      <c r="XBY936" s="14"/>
      <c r="XBZ936" s="14"/>
      <c r="XCA936" s="14"/>
      <c r="XCB936" s="14"/>
      <c r="XCC936" s="14"/>
      <c r="XCD936" s="14"/>
      <c r="XCE936" s="14"/>
      <c r="XCF936" s="14"/>
      <c r="XCG936" s="14"/>
      <c r="XCH936" s="14"/>
      <c r="XCI936" s="14"/>
      <c r="XCJ936" s="14"/>
      <c r="XCK936" s="14"/>
      <c r="XCL936" s="14"/>
      <c r="XCM936" s="14"/>
      <c r="XCN936" s="14"/>
      <c r="XCO936" s="14"/>
      <c r="XCP936" s="14"/>
      <c r="XCQ936" s="14"/>
      <c r="XCR936" s="14"/>
      <c r="XCS936" s="14"/>
      <c r="XCT936" s="14"/>
      <c r="XCU936" s="14"/>
      <c r="XCV936" s="14"/>
      <c r="XCW936" s="14"/>
      <c r="XCX936" s="14"/>
      <c r="XCY936" s="14"/>
      <c r="XCZ936" s="14"/>
      <c r="XDA936" s="14"/>
      <c r="XDB936" s="14"/>
      <c r="XDC936" s="14"/>
      <c r="XDD936" s="14"/>
      <c r="XDE936" s="14"/>
      <c r="XDF936" s="14"/>
      <c r="XDG936" s="14"/>
      <c r="XDH936" s="14"/>
      <c r="XDI936" s="14"/>
      <c r="XDJ936" s="14"/>
      <c r="XDK936" s="14"/>
      <c r="XDL936" s="14"/>
      <c r="XDM936" s="14"/>
      <c r="XDN936" s="14"/>
      <c r="XDO936" s="14"/>
      <c r="XDP936" s="14"/>
      <c r="XDQ936" s="14"/>
      <c r="XDR936" s="14"/>
      <c r="XDS936" s="14"/>
      <c r="XDT936" s="14"/>
      <c r="XDU936" s="14"/>
      <c r="XDV936" s="14"/>
      <c r="XDW936" s="14"/>
      <c r="XDX936" s="14"/>
      <c r="XDY936" s="14"/>
      <c r="XDZ936" s="14"/>
      <c r="XEA936" s="14"/>
      <c r="XEB936" s="14"/>
      <c r="XEC936" s="14"/>
      <c r="XED936" s="14"/>
      <c r="XEE936" s="14"/>
      <c r="XEF936" s="14"/>
      <c r="XEG936" s="14"/>
      <c r="XEH936" s="14"/>
      <c r="XEI936" s="14"/>
      <c r="XEJ936" s="14"/>
      <c r="XEK936" s="14"/>
      <c r="XEL936" s="14"/>
      <c r="XEM936" s="14"/>
      <c r="XEN936" s="14"/>
      <c r="XEO936" s="14"/>
      <c r="XEP936" s="14"/>
      <c r="XEQ936" s="14"/>
      <c r="XER936" s="14"/>
      <c r="XES936" s="14"/>
      <c r="XET936" s="14"/>
      <c r="XEU936" s="14"/>
      <c r="XEV936" s="14"/>
      <c r="XEW936" s="14"/>
      <c r="XEX936" s="14"/>
      <c r="XEY936" s="14"/>
    </row>
    <row r="937" spans="1:16379" ht="22.5" hidden="1" customHeight="1" x14ac:dyDescent="0.25">
      <c r="A937" s="68" t="s">
        <v>4067</v>
      </c>
      <c r="B937" s="25">
        <v>1705</v>
      </c>
      <c r="C937" s="36" t="s">
        <v>1438</v>
      </c>
      <c r="D937" s="25">
        <v>1978</v>
      </c>
      <c r="E937" s="68" t="s">
        <v>2932</v>
      </c>
      <c r="F937" s="68" t="s">
        <v>2934</v>
      </c>
      <c r="G937" s="25">
        <v>2</v>
      </c>
      <c r="H937" s="25">
        <v>3</v>
      </c>
      <c r="I937" s="139">
        <v>913.19</v>
      </c>
      <c r="J937" s="139">
        <v>837.19</v>
      </c>
      <c r="K937" s="139">
        <v>837.19</v>
      </c>
      <c r="L937" s="148">
        <v>34</v>
      </c>
      <c r="M937" s="147">
        <f t="shared" si="202"/>
        <v>5770141</v>
      </c>
      <c r="N937" s="147"/>
      <c r="O937" s="147"/>
      <c r="P937" s="147"/>
      <c r="Q937" s="137">
        <f t="shared" si="203"/>
        <v>5770141</v>
      </c>
      <c r="R937" s="147"/>
      <c r="S937" s="148"/>
      <c r="T937" s="147"/>
      <c r="U937" s="147">
        <v>767</v>
      </c>
      <c r="V937" s="147">
        <f>U937*7523</f>
        <v>5770141</v>
      </c>
      <c r="W937" s="147"/>
      <c r="X937" s="147"/>
      <c r="Y937" s="147"/>
      <c r="Z937" s="147"/>
      <c r="AA937" s="147"/>
      <c r="AB937" s="147"/>
      <c r="AC937" s="139"/>
      <c r="AD937" s="139"/>
      <c r="AE937" s="137"/>
      <c r="AF937" s="147"/>
      <c r="AG937" s="337">
        <v>2025</v>
      </c>
      <c r="AH937" s="126"/>
      <c r="AI937" s="126"/>
      <c r="AJ937" s="134">
        <f t="shared" si="200"/>
        <v>884</v>
      </c>
      <c r="AK937" s="35" t="s">
        <v>153</v>
      </c>
      <c r="AL937" s="134" t="str">
        <f t="shared" si="201"/>
        <v>884.</v>
      </c>
      <c r="AM937" s="140"/>
      <c r="AN937" s="35"/>
      <c r="AO937" s="193"/>
    </row>
    <row r="938" spans="1:16379" ht="22.5" hidden="1" customHeight="1" x14ac:dyDescent="0.25">
      <c r="A938" s="68" t="s">
        <v>4068</v>
      </c>
      <c r="B938" s="25">
        <v>1712</v>
      </c>
      <c r="C938" s="36" t="s">
        <v>1439</v>
      </c>
      <c r="D938" s="25">
        <v>1969</v>
      </c>
      <c r="E938" s="68" t="s">
        <v>2932</v>
      </c>
      <c r="F938" s="68" t="s">
        <v>2934</v>
      </c>
      <c r="G938" s="25">
        <v>2</v>
      </c>
      <c r="H938" s="25">
        <v>1</v>
      </c>
      <c r="I938" s="139">
        <v>401.5</v>
      </c>
      <c r="J938" s="139">
        <v>359.9</v>
      </c>
      <c r="K938" s="139">
        <v>359.9</v>
      </c>
      <c r="L938" s="148">
        <v>16</v>
      </c>
      <c r="M938" s="147">
        <f t="shared" si="202"/>
        <v>1746230</v>
      </c>
      <c r="N938" s="147"/>
      <c r="O938" s="147"/>
      <c r="P938" s="147"/>
      <c r="Q938" s="137">
        <f t="shared" si="203"/>
        <v>1746230</v>
      </c>
      <c r="R938" s="147">
        <v>1746230</v>
      </c>
      <c r="S938" s="148"/>
      <c r="T938" s="147"/>
      <c r="U938" s="147"/>
      <c r="V938" s="147"/>
      <c r="W938" s="147"/>
      <c r="X938" s="147"/>
      <c r="Y938" s="147"/>
      <c r="Z938" s="147"/>
      <c r="AA938" s="147"/>
      <c r="AB938" s="147"/>
      <c r="AC938" s="139"/>
      <c r="AD938" s="139"/>
      <c r="AE938" s="137"/>
      <c r="AF938" s="147"/>
      <c r="AG938" s="337">
        <v>2025</v>
      </c>
      <c r="AH938" s="126" t="s">
        <v>3050</v>
      </c>
      <c r="AI938" s="126"/>
      <c r="AJ938" s="134">
        <f t="shared" si="200"/>
        <v>885</v>
      </c>
      <c r="AK938" s="35" t="s">
        <v>153</v>
      </c>
      <c r="AL938" s="134" t="str">
        <f t="shared" si="201"/>
        <v>885.</v>
      </c>
      <c r="AM938" s="140"/>
      <c r="AN938" s="35"/>
      <c r="AO938" s="193"/>
    </row>
    <row r="939" spans="1:16379" ht="25.5" hidden="1" customHeight="1" x14ac:dyDescent="0.25">
      <c r="A939" s="68" t="s">
        <v>4069</v>
      </c>
      <c r="B939" s="25">
        <v>1715</v>
      </c>
      <c r="C939" s="36" t="s">
        <v>1440</v>
      </c>
      <c r="D939" s="25">
        <v>1963</v>
      </c>
      <c r="E939" s="68" t="s">
        <v>2932</v>
      </c>
      <c r="F939" s="68" t="s">
        <v>2934</v>
      </c>
      <c r="G939" s="25">
        <v>2</v>
      </c>
      <c r="H939" s="25">
        <v>1</v>
      </c>
      <c r="I939" s="139">
        <v>410.7</v>
      </c>
      <c r="J939" s="139">
        <v>365.7</v>
      </c>
      <c r="K939" s="139">
        <v>365.7</v>
      </c>
      <c r="L939" s="148">
        <v>12</v>
      </c>
      <c r="M939" s="147">
        <f t="shared" si="202"/>
        <v>425592.8</v>
      </c>
      <c r="N939" s="147"/>
      <c r="O939" s="147"/>
      <c r="P939" s="147"/>
      <c r="Q939" s="137">
        <f t="shared" si="203"/>
        <v>425592.8</v>
      </c>
      <c r="R939" s="147">
        <v>425592.8</v>
      </c>
      <c r="S939" s="148"/>
      <c r="T939" s="147"/>
      <c r="U939" s="147"/>
      <c r="V939" s="147"/>
      <c r="W939" s="147"/>
      <c r="X939" s="147"/>
      <c r="Y939" s="147"/>
      <c r="Z939" s="147"/>
      <c r="AA939" s="147"/>
      <c r="AB939" s="147"/>
      <c r="AC939" s="139"/>
      <c r="AD939" s="139"/>
      <c r="AE939" s="137"/>
      <c r="AF939" s="147"/>
      <c r="AG939" s="337">
        <v>2025</v>
      </c>
      <c r="AH939" s="126" t="s">
        <v>3050</v>
      </c>
      <c r="AI939" s="126"/>
      <c r="AJ939" s="134">
        <f t="shared" si="200"/>
        <v>886</v>
      </c>
      <c r="AK939" s="35" t="s">
        <v>153</v>
      </c>
      <c r="AL939" s="134" t="str">
        <f t="shared" si="201"/>
        <v>886.</v>
      </c>
      <c r="AM939" s="140"/>
      <c r="AN939" s="35"/>
      <c r="AO939" s="193"/>
    </row>
    <row r="940" spans="1:16379" ht="31.5" hidden="1" customHeight="1" x14ac:dyDescent="0.25">
      <c r="A940" s="68"/>
      <c r="B940" s="25"/>
      <c r="C940" s="160" t="s">
        <v>1834</v>
      </c>
      <c r="D940" s="25"/>
      <c r="E940" s="108"/>
      <c r="F940" s="68"/>
      <c r="G940" s="30"/>
      <c r="H940" s="30"/>
      <c r="I940" s="135">
        <f>I941+I942+I943</f>
        <v>9823.3000000000011</v>
      </c>
      <c r="J940" s="135">
        <f t="shared" ref="J940:AB940" si="204">J941+J942+J943</f>
        <v>9028.1000000000022</v>
      </c>
      <c r="K940" s="135">
        <f t="shared" si="204"/>
        <v>8884.2000000000007</v>
      </c>
      <c r="L940" s="103">
        <f t="shared" si="204"/>
        <v>345</v>
      </c>
      <c r="M940" s="135">
        <f t="shared" si="204"/>
        <v>17245304.930000003</v>
      </c>
      <c r="N940" s="135"/>
      <c r="O940" s="135"/>
      <c r="P940" s="135"/>
      <c r="Q940" s="135">
        <f t="shared" si="203"/>
        <v>17245304.930000003</v>
      </c>
      <c r="R940" s="135">
        <f t="shared" si="204"/>
        <v>1657399.7</v>
      </c>
      <c r="S940" s="103"/>
      <c r="T940" s="135"/>
      <c r="U940" s="135">
        <f t="shared" si="204"/>
        <v>1733</v>
      </c>
      <c r="V940" s="135">
        <f t="shared" si="204"/>
        <v>13037359</v>
      </c>
      <c r="W940" s="135">
        <f t="shared" si="204"/>
        <v>822.7</v>
      </c>
      <c r="X940" s="135">
        <f t="shared" si="204"/>
        <v>1821457.8</v>
      </c>
      <c r="Y940" s="135">
        <f t="shared" si="204"/>
        <v>150.86000000000001</v>
      </c>
      <c r="Z940" s="135">
        <f t="shared" si="204"/>
        <v>474907.28</v>
      </c>
      <c r="AA940" s="135">
        <f t="shared" si="204"/>
        <v>94.95</v>
      </c>
      <c r="AB940" s="135">
        <f t="shared" si="204"/>
        <v>254181.15</v>
      </c>
      <c r="AC940" s="135"/>
      <c r="AD940" s="135"/>
      <c r="AE940" s="135"/>
      <c r="AF940" s="135"/>
      <c r="AG940" s="143"/>
      <c r="AH940" s="166"/>
      <c r="AI940" s="166"/>
      <c r="AM940" s="144"/>
      <c r="AN940" s="35"/>
      <c r="AO940" s="193"/>
    </row>
    <row r="941" spans="1:16379" ht="22.5" hidden="1" customHeight="1" x14ac:dyDescent="0.25">
      <c r="A941" s="68"/>
      <c r="B941" s="25"/>
      <c r="C941" s="160" t="s">
        <v>1190</v>
      </c>
      <c r="D941" s="25"/>
      <c r="E941" s="108"/>
      <c r="F941" s="68"/>
      <c r="G941" s="25"/>
      <c r="H941" s="25"/>
      <c r="I941" s="135"/>
      <c r="J941" s="135"/>
      <c r="K941" s="135"/>
      <c r="L941" s="103"/>
      <c r="M941" s="135"/>
      <c r="N941" s="135"/>
      <c r="O941" s="135"/>
      <c r="P941" s="135"/>
      <c r="Q941" s="135"/>
      <c r="R941" s="135"/>
      <c r="S941" s="103"/>
      <c r="T941" s="135"/>
      <c r="U941" s="135"/>
      <c r="V941" s="135"/>
      <c r="W941" s="135"/>
      <c r="X941" s="135"/>
      <c r="Y941" s="135"/>
      <c r="Z941" s="135"/>
      <c r="AA941" s="135"/>
      <c r="AB941" s="135"/>
      <c r="AC941" s="135"/>
      <c r="AD941" s="135"/>
      <c r="AE941" s="135"/>
      <c r="AF941" s="135"/>
      <c r="AG941" s="143"/>
      <c r="AH941" s="166"/>
      <c r="AI941" s="166"/>
      <c r="AM941" s="144"/>
      <c r="AN941" s="35"/>
      <c r="AO941" s="193"/>
    </row>
    <row r="942" spans="1:16379" ht="22.5" hidden="1" customHeight="1" x14ac:dyDescent="0.25">
      <c r="A942" s="68"/>
      <c r="B942" s="25"/>
      <c r="C942" s="160" t="s">
        <v>1191</v>
      </c>
      <c r="D942" s="25"/>
      <c r="E942" s="108"/>
      <c r="F942" s="68"/>
      <c r="G942" s="25"/>
      <c r="H942" s="25"/>
      <c r="I942" s="135"/>
      <c r="J942" s="135"/>
      <c r="K942" s="135"/>
      <c r="L942" s="103"/>
      <c r="M942" s="135"/>
      <c r="N942" s="135"/>
      <c r="O942" s="135"/>
      <c r="P942" s="135"/>
      <c r="Q942" s="135"/>
      <c r="R942" s="135"/>
      <c r="S942" s="103"/>
      <c r="T942" s="135"/>
      <c r="U942" s="135"/>
      <c r="V942" s="135"/>
      <c r="W942" s="135"/>
      <c r="X942" s="135"/>
      <c r="Y942" s="135"/>
      <c r="Z942" s="135"/>
      <c r="AA942" s="135"/>
      <c r="AB942" s="135"/>
      <c r="AC942" s="135"/>
      <c r="AD942" s="135"/>
      <c r="AE942" s="135"/>
      <c r="AF942" s="135"/>
      <c r="AG942" s="337"/>
      <c r="AH942" s="166"/>
      <c r="AI942" s="166"/>
      <c r="AM942" s="140"/>
      <c r="AN942" s="35"/>
      <c r="AO942" s="193"/>
    </row>
    <row r="943" spans="1:16379" s="33" customFormat="1" ht="22.5" hidden="1" customHeight="1" x14ac:dyDescent="0.25">
      <c r="A943" s="70"/>
      <c r="B943" s="45"/>
      <c r="C943" s="160" t="s">
        <v>1192</v>
      </c>
      <c r="D943" s="25"/>
      <c r="E943" s="108"/>
      <c r="F943" s="68"/>
      <c r="G943" s="25"/>
      <c r="H943" s="30"/>
      <c r="I943" s="135">
        <f>SUM(I944:I958)</f>
        <v>9823.3000000000011</v>
      </c>
      <c r="J943" s="135">
        <f t="shared" ref="J943:AB943" si="205">SUM(J944:J958)</f>
        <v>9028.1000000000022</v>
      </c>
      <c r="K943" s="135">
        <f t="shared" si="205"/>
        <v>8884.2000000000007</v>
      </c>
      <c r="L943" s="103">
        <f t="shared" si="205"/>
        <v>345</v>
      </c>
      <c r="M943" s="135">
        <f t="shared" si="205"/>
        <v>17245304.930000003</v>
      </c>
      <c r="N943" s="135"/>
      <c r="O943" s="135"/>
      <c r="P943" s="135"/>
      <c r="Q943" s="135">
        <f>M943</f>
        <v>17245304.930000003</v>
      </c>
      <c r="R943" s="135">
        <f t="shared" si="205"/>
        <v>1657399.7</v>
      </c>
      <c r="S943" s="103"/>
      <c r="T943" s="135"/>
      <c r="U943" s="135">
        <f t="shared" si="205"/>
        <v>1733</v>
      </c>
      <c r="V943" s="135">
        <f t="shared" si="205"/>
        <v>13037359</v>
      </c>
      <c r="W943" s="135">
        <f t="shared" si="205"/>
        <v>822.7</v>
      </c>
      <c r="X943" s="135">
        <f t="shared" si="205"/>
        <v>1821457.8</v>
      </c>
      <c r="Y943" s="135">
        <f t="shared" si="205"/>
        <v>150.86000000000001</v>
      </c>
      <c r="Z943" s="135">
        <f t="shared" si="205"/>
        <v>474907.28</v>
      </c>
      <c r="AA943" s="135">
        <f t="shared" si="205"/>
        <v>94.95</v>
      </c>
      <c r="AB943" s="135">
        <f t="shared" si="205"/>
        <v>254181.15</v>
      </c>
      <c r="AC943" s="135"/>
      <c r="AD943" s="135"/>
      <c r="AE943" s="135"/>
      <c r="AF943" s="135"/>
      <c r="AG943" s="258"/>
      <c r="AH943" s="219"/>
      <c r="AI943" s="219"/>
      <c r="AJ943" s="134"/>
      <c r="AK943" s="35"/>
      <c r="AL943" s="134"/>
      <c r="AM943" s="226"/>
      <c r="AN943" s="297"/>
      <c r="AO943" s="193"/>
    </row>
    <row r="944" spans="1:16379" ht="22.5" hidden="1" customHeight="1" x14ac:dyDescent="0.25">
      <c r="A944" s="68" t="s">
        <v>4070</v>
      </c>
      <c r="B944" s="25">
        <v>1724</v>
      </c>
      <c r="C944" s="36" t="s">
        <v>1218</v>
      </c>
      <c r="D944" s="25">
        <v>1987</v>
      </c>
      <c r="E944" s="108">
        <v>2012</v>
      </c>
      <c r="F944" s="68" t="s">
        <v>2934</v>
      </c>
      <c r="G944" s="30">
        <v>3</v>
      </c>
      <c r="H944" s="30">
        <v>3</v>
      </c>
      <c r="I944" s="137">
        <v>1421.4</v>
      </c>
      <c r="J944" s="137">
        <v>1251.7</v>
      </c>
      <c r="K944" s="137">
        <v>1107.8</v>
      </c>
      <c r="L944" s="30">
        <v>39</v>
      </c>
      <c r="M944" s="137">
        <f>R944+T944+V944+X944+Z944+AB944+AE944+AF944</f>
        <v>750720</v>
      </c>
      <c r="N944" s="137"/>
      <c r="O944" s="137"/>
      <c r="P944" s="137"/>
      <c r="Q944" s="137">
        <f>M944</f>
        <v>750720</v>
      </c>
      <c r="R944" s="137">
        <v>750720</v>
      </c>
      <c r="S944" s="30"/>
      <c r="T944" s="137"/>
      <c r="U944" s="137"/>
      <c r="V944" s="137"/>
      <c r="W944" s="137"/>
      <c r="X944" s="137"/>
      <c r="Y944" s="137"/>
      <c r="Z944" s="137"/>
      <c r="AA944" s="137"/>
      <c r="AB944" s="137"/>
      <c r="AC944" s="137"/>
      <c r="AD944" s="137"/>
      <c r="AE944" s="137"/>
      <c r="AF944" s="137"/>
      <c r="AG944" s="337">
        <v>2025</v>
      </c>
      <c r="AH944" s="166" t="s">
        <v>3052</v>
      </c>
      <c r="AI944" s="166"/>
      <c r="AJ944" s="134">
        <f>MAX(AJ938:AJ943)+1</f>
        <v>887</v>
      </c>
      <c r="AK944" s="35" t="s">
        <v>153</v>
      </c>
      <c r="AL944" s="134" t="str">
        <f t="shared" si="201"/>
        <v>887.</v>
      </c>
      <c r="AM944" s="140"/>
      <c r="AN944" s="35"/>
      <c r="AO944" s="193"/>
    </row>
    <row r="945" spans="1:41" ht="22.5" hidden="1" customHeight="1" x14ac:dyDescent="0.25">
      <c r="A945" s="68" t="s">
        <v>4071</v>
      </c>
      <c r="B945" s="25">
        <v>1736</v>
      </c>
      <c r="C945" s="36" t="s">
        <v>1220</v>
      </c>
      <c r="D945" s="25">
        <v>1976</v>
      </c>
      <c r="E945" s="108" t="s">
        <v>2932</v>
      </c>
      <c r="F945" s="68" t="s">
        <v>2934</v>
      </c>
      <c r="G945" s="30">
        <v>2</v>
      </c>
      <c r="H945" s="30">
        <v>2</v>
      </c>
      <c r="I945" s="137">
        <v>553.70000000000005</v>
      </c>
      <c r="J945" s="137">
        <v>516.1</v>
      </c>
      <c r="K945" s="137">
        <v>516.1</v>
      </c>
      <c r="L945" s="30">
        <v>27</v>
      </c>
      <c r="M945" s="137">
        <f>R945+T945+V945+X945+Z945+AB945+AE945+AF945</f>
        <v>5213439</v>
      </c>
      <c r="N945" s="137"/>
      <c r="O945" s="137"/>
      <c r="P945" s="137"/>
      <c r="Q945" s="137">
        <f>M945</f>
        <v>5213439</v>
      </c>
      <c r="R945" s="137"/>
      <c r="S945" s="30"/>
      <c r="T945" s="137"/>
      <c r="U945" s="137">
        <v>693</v>
      </c>
      <c r="V945" s="137">
        <f>U945*7523</f>
        <v>5213439</v>
      </c>
      <c r="W945" s="137"/>
      <c r="X945" s="137"/>
      <c r="Y945" s="135"/>
      <c r="Z945" s="135"/>
      <c r="AA945" s="135"/>
      <c r="AB945" s="135"/>
      <c r="AC945" s="135"/>
      <c r="AD945" s="135"/>
      <c r="AE945" s="135"/>
      <c r="AF945" s="135"/>
      <c r="AG945" s="337">
        <v>2025</v>
      </c>
      <c r="AH945" s="166"/>
      <c r="AI945" s="166"/>
      <c r="AJ945" s="134">
        <f t="shared" si="200"/>
        <v>888</v>
      </c>
      <c r="AK945" s="35" t="s">
        <v>153</v>
      </c>
      <c r="AL945" s="134" t="str">
        <f t="shared" si="201"/>
        <v>888.</v>
      </c>
      <c r="AM945" s="140"/>
      <c r="AN945" s="35"/>
      <c r="AO945" s="193"/>
    </row>
    <row r="946" spans="1:41" ht="22.5" hidden="1" customHeight="1" x14ac:dyDescent="0.25">
      <c r="A946" s="68" t="s">
        <v>4072</v>
      </c>
      <c r="B946" s="25">
        <v>1741</v>
      </c>
      <c r="C946" s="205" t="s">
        <v>372</v>
      </c>
      <c r="D946" s="25">
        <v>1981</v>
      </c>
      <c r="E946" s="108" t="s">
        <v>2932</v>
      </c>
      <c r="F946" s="68" t="s">
        <v>2934</v>
      </c>
      <c r="G946" s="25">
        <v>2</v>
      </c>
      <c r="H946" s="25">
        <v>3</v>
      </c>
      <c r="I946" s="137">
        <v>899.2</v>
      </c>
      <c r="J946" s="137">
        <v>822.7</v>
      </c>
      <c r="K946" s="137">
        <v>822.7</v>
      </c>
      <c r="L946" s="30">
        <v>33</v>
      </c>
      <c r="M946" s="137">
        <f t="shared" ref="M946" si="206">R946+T946+V946+X946+Z946+AB946+AE946+AF946</f>
        <v>1821457.8</v>
      </c>
      <c r="N946" s="137"/>
      <c r="O946" s="137"/>
      <c r="P946" s="137"/>
      <c r="Q946" s="137">
        <f t="shared" ref="Q946" si="207">M946</f>
        <v>1821457.8</v>
      </c>
      <c r="R946" s="137"/>
      <c r="S946" s="30"/>
      <c r="T946" s="137"/>
      <c r="U946" s="137"/>
      <c r="V946" s="137"/>
      <c r="W946" s="137">
        <v>822.7</v>
      </c>
      <c r="X946" s="137">
        <f>W946*2214</f>
        <v>1821457.8</v>
      </c>
      <c r="Y946" s="137"/>
      <c r="Z946" s="137"/>
      <c r="AA946" s="137"/>
      <c r="AB946" s="137"/>
      <c r="AC946" s="137"/>
      <c r="AD946" s="137"/>
      <c r="AE946" s="137"/>
      <c r="AF946" s="137"/>
      <c r="AG946" s="337">
        <v>2025</v>
      </c>
      <c r="AH946" s="166"/>
      <c r="AI946" s="166"/>
      <c r="AJ946" s="134">
        <f t="shared" si="200"/>
        <v>889</v>
      </c>
      <c r="AK946" s="35" t="s">
        <v>153</v>
      </c>
      <c r="AL946" s="134" t="str">
        <f t="shared" si="201"/>
        <v>889.</v>
      </c>
      <c r="AM946" s="140"/>
      <c r="AN946" s="35"/>
      <c r="AO946" s="193"/>
    </row>
    <row r="947" spans="1:41" ht="22.5" hidden="1" customHeight="1" x14ac:dyDescent="0.25">
      <c r="A947" s="68" t="s">
        <v>4073</v>
      </c>
      <c r="B947" s="25">
        <v>1746</v>
      </c>
      <c r="C947" s="36" t="s">
        <v>1222</v>
      </c>
      <c r="D947" s="25">
        <v>1973</v>
      </c>
      <c r="E947" s="108" t="s">
        <v>2932</v>
      </c>
      <c r="F947" s="68" t="s">
        <v>2934</v>
      </c>
      <c r="G947" s="25">
        <v>2</v>
      </c>
      <c r="H947" s="25">
        <v>2</v>
      </c>
      <c r="I947" s="137">
        <v>502.9</v>
      </c>
      <c r="J947" s="137">
        <v>485.9</v>
      </c>
      <c r="K947" s="137">
        <v>485.9</v>
      </c>
      <c r="L947" s="30">
        <v>21</v>
      </c>
      <c r="M947" s="137">
        <f>R947+T947+V947+X947+Z947+AB947+AE947+AF947</f>
        <v>2610481</v>
      </c>
      <c r="N947" s="137"/>
      <c r="O947" s="137"/>
      <c r="P947" s="137"/>
      <c r="Q947" s="137">
        <f>M947</f>
        <v>2610481</v>
      </c>
      <c r="R947" s="137"/>
      <c r="S947" s="30"/>
      <c r="T947" s="137"/>
      <c r="U947" s="137">
        <v>347</v>
      </c>
      <c r="V947" s="137">
        <f>U947*7523</f>
        <v>2610481</v>
      </c>
      <c r="W947" s="137"/>
      <c r="X947" s="137"/>
      <c r="Y947" s="137"/>
      <c r="Z947" s="137"/>
      <c r="AA947" s="137"/>
      <c r="AB947" s="137"/>
      <c r="AC947" s="137"/>
      <c r="AD947" s="137"/>
      <c r="AE947" s="137"/>
      <c r="AF947" s="137"/>
      <c r="AG947" s="337">
        <v>2025</v>
      </c>
      <c r="AH947" s="166"/>
      <c r="AI947" s="166"/>
      <c r="AJ947" s="134">
        <f t="shared" si="200"/>
        <v>890</v>
      </c>
      <c r="AK947" s="35" t="s">
        <v>153</v>
      </c>
      <c r="AL947" s="134" t="str">
        <f t="shared" si="201"/>
        <v>890.</v>
      </c>
      <c r="AM947" s="140"/>
      <c r="AN947" s="35"/>
      <c r="AO947" s="193"/>
    </row>
    <row r="948" spans="1:41" ht="22.5" hidden="1" customHeight="1" x14ac:dyDescent="0.25">
      <c r="A948" s="68" t="s">
        <v>4074</v>
      </c>
      <c r="B948" s="25">
        <v>1752</v>
      </c>
      <c r="C948" s="36" t="s">
        <v>1223</v>
      </c>
      <c r="D948" s="25">
        <v>1978</v>
      </c>
      <c r="E948" s="108" t="s">
        <v>2932</v>
      </c>
      <c r="F948" s="68" t="s">
        <v>2934</v>
      </c>
      <c r="G948" s="25">
        <v>2</v>
      </c>
      <c r="H948" s="25">
        <v>2</v>
      </c>
      <c r="I948" s="137">
        <v>776.5</v>
      </c>
      <c r="J948" s="137">
        <v>719.8</v>
      </c>
      <c r="K948" s="137">
        <v>719.8</v>
      </c>
      <c r="L948" s="30">
        <v>25</v>
      </c>
      <c r="M948" s="137">
        <f>R948+T948+V948+X948+Z948+AB948+AE948+AF948</f>
        <v>157190</v>
      </c>
      <c r="N948" s="137"/>
      <c r="O948" s="137"/>
      <c r="P948" s="137"/>
      <c r="Q948" s="137">
        <f>M948</f>
        <v>157190</v>
      </c>
      <c r="R948" s="137">
        <v>157190</v>
      </c>
      <c r="S948" s="30"/>
      <c r="T948" s="137"/>
      <c r="U948" s="137"/>
      <c r="V948" s="137"/>
      <c r="W948" s="137"/>
      <c r="X948" s="137"/>
      <c r="Y948" s="137"/>
      <c r="Z948" s="137"/>
      <c r="AA948" s="137"/>
      <c r="AB948" s="137"/>
      <c r="AC948" s="137"/>
      <c r="AD948" s="137"/>
      <c r="AE948" s="137"/>
      <c r="AF948" s="137"/>
      <c r="AG948" s="337">
        <v>2025</v>
      </c>
      <c r="AH948" s="166" t="s">
        <v>3048</v>
      </c>
      <c r="AI948" s="166"/>
      <c r="AJ948" s="134">
        <f t="shared" si="200"/>
        <v>891</v>
      </c>
      <c r="AK948" s="35" t="s">
        <v>153</v>
      </c>
      <c r="AL948" s="134" t="str">
        <f t="shared" si="201"/>
        <v>891.</v>
      </c>
      <c r="AM948" s="140"/>
      <c r="AN948" s="35"/>
      <c r="AO948" s="193"/>
    </row>
    <row r="949" spans="1:41" ht="22.5" hidden="1" customHeight="1" x14ac:dyDescent="0.25">
      <c r="A949" s="68" t="s">
        <v>4075</v>
      </c>
      <c r="B949" s="25">
        <v>1725</v>
      </c>
      <c r="C949" s="36" t="s">
        <v>1219</v>
      </c>
      <c r="D949" s="25">
        <v>1969</v>
      </c>
      <c r="E949" s="108" t="s">
        <v>2932</v>
      </c>
      <c r="F949" s="68" t="s">
        <v>2934</v>
      </c>
      <c r="G949" s="30">
        <v>2</v>
      </c>
      <c r="H949" s="30">
        <v>1</v>
      </c>
      <c r="I949" s="137">
        <v>358.1</v>
      </c>
      <c r="J949" s="137">
        <v>328.1</v>
      </c>
      <c r="K949" s="137">
        <v>328.1</v>
      </c>
      <c r="L949" s="30">
        <v>13</v>
      </c>
      <c r="M949" s="137">
        <f>R949+T949+V949+X949+Z949+AB949+AE949+AF949</f>
        <v>85530.15</v>
      </c>
      <c r="N949" s="137"/>
      <c r="O949" s="137"/>
      <c r="P949" s="137"/>
      <c r="Q949" s="137">
        <f>M949</f>
        <v>85530.15</v>
      </c>
      <c r="R949" s="137"/>
      <c r="S949" s="30"/>
      <c r="T949" s="137"/>
      <c r="U949" s="137"/>
      <c r="V949" s="137"/>
      <c r="W949" s="137"/>
      <c r="X949" s="137"/>
      <c r="Y949" s="137"/>
      <c r="Z949" s="137"/>
      <c r="AA949" s="137">
        <v>31.95</v>
      </c>
      <c r="AB949" s="137">
        <f>AA949*2677</f>
        <v>85530.15</v>
      </c>
      <c r="AC949" s="137"/>
      <c r="AD949" s="137"/>
      <c r="AE949" s="137"/>
      <c r="AF949" s="137"/>
      <c r="AG949" s="337">
        <v>2025</v>
      </c>
      <c r="AH949" s="166"/>
      <c r="AI949" s="166"/>
      <c r="AJ949" s="134">
        <f t="shared" si="200"/>
        <v>892</v>
      </c>
      <c r="AK949" s="35" t="s">
        <v>153</v>
      </c>
      <c r="AL949" s="134" t="str">
        <f t="shared" si="201"/>
        <v>892.</v>
      </c>
      <c r="AM949" s="140"/>
      <c r="AN949" s="35"/>
      <c r="AO949" s="193"/>
    </row>
    <row r="950" spans="1:41" ht="22.5" hidden="1" customHeight="1" x14ac:dyDescent="0.25">
      <c r="A950" s="68" t="s">
        <v>4076</v>
      </c>
      <c r="B950" s="25">
        <v>1726</v>
      </c>
      <c r="C950" s="205" t="s">
        <v>368</v>
      </c>
      <c r="D950" s="25">
        <v>1973</v>
      </c>
      <c r="E950" s="108" t="s">
        <v>2932</v>
      </c>
      <c r="F950" s="68" t="s">
        <v>2934</v>
      </c>
      <c r="G950" s="25">
        <v>2</v>
      </c>
      <c r="H950" s="25">
        <v>2</v>
      </c>
      <c r="I950" s="137">
        <v>550.70000000000005</v>
      </c>
      <c r="J950" s="137">
        <v>508.3</v>
      </c>
      <c r="K950" s="137">
        <v>508.3</v>
      </c>
      <c r="L950" s="30">
        <v>23</v>
      </c>
      <c r="M950" s="137">
        <f t="shared" ref="M950:M952" si="208">R950+T950+V950+X950+Z950+AB950+AE950+AF950</f>
        <v>157190</v>
      </c>
      <c r="N950" s="137"/>
      <c r="O950" s="137"/>
      <c r="P950" s="137"/>
      <c r="Q950" s="137">
        <f t="shared" ref="Q950:Q952" si="209">M950</f>
        <v>157190</v>
      </c>
      <c r="R950" s="137">
        <v>157190</v>
      </c>
      <c r="S950" s="30"/>
      <c r="T950" s="137"/>
      <c r="U950" s="137"/>
      <c r="V950" s="137"/>
      <c r="W950" s="137"/>
      <c r="X950" s="137"/>
      <c r="Y950" s="137"/>
      <c r="Z950" s="137"/>
      <c r="AA950" s="137"/>
      <c r="AB950" s="137"/>
      <c r="AC950" s="137"/>
      <c r="AD950" s="137"/>
      <c r="AE950" s="137"/>
      <c r="AF950" s="137"/>
      <c r="AG950" s="337">
        <v>2025</v>
      </c>
      <c r="AH950" s="166" t="s">
        <v>3048</v>
      </c>
      <c r="AI950" s="166"/>
      <c r="AJ950" s="134">
        <f t="shared" si="200"/>
        <v>893</v>
      </c>
      <c r="AK950" s="35" t="s">
        <v>153</v>
      </c>
      <c r="AL950" s="134" t="str">
        <f t="shared" si="201"/>
        <v>893.</v>
      </c>
      <c r="AM950" s="140"/>
      <c r="AN950" s="35"/>
      <c r="AO950" s="193"/>
    </row>
    <row r="951" spans="1:41" ht="22.5" hidden="1" customHeight="1" x14ac:dyDescent="0.25">
      <c r="A951" s="68" t="s">
        <v>4077</v>
      </c>
      <c r="B951" s="25">
        <v>1743</v>
      </c>
      <c r="C951" s="36" t="s">
        <v>1221</v>
      </c>
      <c r="D951" s="25">
        <v>1973</v>
      </c>
      <c r="E951" s="108" t="s">
        <v>2932</v>
      </c>
      <c r="F951" s="68" t="s">
        <v>2934</v>
      </c>
      <c r="G951" s="25">
        <v>2</v>
      </c>
      <c r="H951" s="25">
        <v>2</v>
      </c>
      <c r="I951" s="137">
        <v>457.2</v>
      </c>
      <c r="J951" s="137">
        <v>426.2</v>
      </c>
      <c r="K951" s="137">
        <v>426.2</v>
      </c>
      <c r="L951" s="30">
        <v>15</v>
      </c>
      <c r="M951" s="137">
        <f t="shared" si="208"/>
        <v>5213439</v>
      </c>
      <c r="N951" s="137"/>
      <c r="O951" s="137"/>
      <c r="P951" s="137"/>
      <c r="Q951" s="137">
        <f t="shared" si="209"/>
        <v>5213439</v>
      </c>
      <c r="R951" s="137"/>
      <c r="S951" s="30"/>
      <c r="T951" s="137"/>
      <c r="U951" s="137">
        <v>693</v>
      </c>
      <c r="V951" s="137">
        <f>U951*7523</f>
        <v>5213439</v>
      </c>
      <c r="W951" s="137"/>
      <c r="X951" s="137"/>
      <c r="Y951" s="137"/>
      <c r="Z951" s="137"/>
      <c r="AA951" s="137"/>
      <c r="AB951" s="137"/>
      <c r="AC951" s="137"/>
      <c r="AD951" s="137"/>
      <c r="AE951" s="137"/>
      <c r="AF951" s="137"/>
      <c r="AG951" s="337">
        <v>2025</v>
      </c>
      <c r="AH951" s="166"/>
      <c r="AI951" s="166"/>
      <c r="AJ951" s="134">
        <f t="shared" si="200"/>
        <v>894</v>
      </c>
      <c r="AK951" s="35" t="s">
        <v>153</v>
      </c>
      <c r="AL951" s="134" t="str">
        <f t="shared" si="201"/>
        <v>894.</v>
      </c>
      <c r="AM951" s="140"/>
      <c r="AN951" s="35"/>
      <c r="AO951" s="193"/>
    </row>
    <row r="952" spans="1:41" ht="22.5" hidden="1" customHeight="1" x14ac:dyDescent="0.25">
      <c r="A952" s="68" t="s">
        <v>4078</v>
      </c>
      <c r="B952" s="25">
        <v>1748</v>
      </c>
      <c r="C952" s="36" t="s">
        <v>146</v>
      </c>
      <c r="D952" s="25">
        <v>1968</v>
      </c>
      <c r="E952" s="108" t="s">
        <v>2932</v>
      </c>
      <c r="F952" s="68" t="s">
        <v>2934</v>
      </c>
      <c r="G952" s="25">
        <v>2</v>
      </c>
      <c r="H952" s="30">
        <v>1</v>
      </c>
      <c r="I952" s="137">
        <v>384.9</v>
      </c>
      <c r="J952" s="137">
        <v>352.3</v>
      </c>
      <c r="K952" s="137">
        <v>352.3</v>
      </c>
      <c r="L952" s="30">
        <v>15</v>
      </c>
      <c r="M952" s="137">
        <f t="shared" si="208"/>
        <v>85128.6</v>
      </c>
      <c r="N952" s="137"/>
      <c r="O952" s="137"/>
      <c r="P952" s="137"/>
      <c r="Q952" s="137">
        <f t="shared" si="209"/>
        <v>85128.6</v>
      </c>
      <c r="R952" s="137"/>
      <c r="S952" s="30"/>
      <c r="T952" s="137"/>
      <c r="U952" s="137"/>
      <c r="V952" s="137"/>
      <c r="W952" s="137"/>
      <c r="X952" s="137"/>
      <c r="Y952" s="137"/>
      <c r="Z952" s="137"/>
      <c r="AA952" s="137">
        <v>31.8</v>
      </c>
      <c r="AB952" s="137">
        <f>AA952*2677</f>
        <v>85128.6</v>
      </c>
      <c r="AC952" s="137"/>
      <c r="AD952" s="137"/>
      <c r="AE952" s="137"/>
      <c r="AF952" s="137"/>
      <c r="AG952" s="337">
        <v>2025</v>
      </c>
      <c r="AH952" s="166"/>
      <c r="AI952" s="166"/>
      <c r="AJ952" s="134">
        <f t="shared" si="200"/>
        <v>895</v>
      </c>
      <c r="AK952" s="35" t="s">
        <v>153</v>
      </c>
      <c r="AL952" s="134" t="str">
        <f t="shared" si="201"/>
        <v>895.</v>
      </c>
      <c r="AM952" s="140"/>
      <c r="AO952" s="193"/>
    </row>
    <row r="953" spans="1:41" ht="22.5" hidden="1" customHeight="1" x14ac:dyDescent="0.25">
      <c r="A953" s="68" t="s">
        <v>4079</v>
      </c>
      <c r="B953" s="25">
        <v>1757</v>
      </c>
      <c r="C953" s="36" t="s">
        <v>367</v>
      </c>
      <c r="D953" s="25">
        <v>1979</v>
      </c>
      <c r="E953" s="108">
        <v>1999</v>
      </c>
      <c r="F953" s="68" t="s">
        <v>2934</v>
      </c>
      <c r="G953" s="25">
        <v>2</v>
      </c>
      <c r="H953" s="25">
        <v>1</v>
      </c>
      <c r="I953" s="137">
        <v>414</v>
      </c>
      <c r="J953" s="137">
        <v>378.6</v>
      </c>
      <c r="K953" s="137">
        <v>378.6</v>
      </c>
      <c r="L953" s="30">
        <v>16</v>
      </c>
      <c r="M953" s="137">
        <f>R953+T953+V953+X953+Z953+AB953+AE953+AF953</f>
        <v>114320</v>
      </c>
      <c r="N953" s="137"/>
      <c r="O953" s="137"/>
      <c r="P953" s="137"/>
      <c r="Q953" s="137">
        <f>M953</f>
        <v>114320</v>
      </c>
      <c r="R953" s="137">
        <v>114320</v>
      </c>
      <c r="S953" s="30"/>
      <c r="T953" s="137"/>
      <c r="U953" s="137"/>
      <c r="V953" s="137"/>
      <c r="W953" s="137"/>
      <c r="X953" s="137"/>
      <c r="Y953" s="137"/>
      <c r="Z953" s="137"/>
      <c r="AA953" s="137"/>
      <c r="AB953" s="137"/>
      <c r="AC953" s="137"/>
      <c r="AD953" s="137"/>
      <c r="AE953" s="137"/>
      <c r="AF953" s="137"/>
      <c r="AG953" s="337">
        <v>2025</v>
      </c>
      <c r="AH953" s="166" t="s">
        <v>3048</v>
      </c>
      <c r="AI953" s="166"/>
      <c r="AJ953" s="134">
        <f t="shared" si="200"/>
        <v>896</v>
      </c>
      <c r="AK953" s="35" t="s">
        <v>153</v>
      </c>
      <c r="AL953" s="134" t="str">
        <f t="shared" si="201"/>
        <v>896.</v>
      </c>
      <c r="AM953" s="140"/>
      <c r="AN953" s="35"/>
      <c r="AO953" s="193"/>
    </row>
    <row r="954" spans="1:41" ht="22.5" hidden="1" customHeight="1" x14ac:dyDescent="0.25">
      <c r="A954" s="68" t="s">
        <v>4080</v>
      </c>
      <c r="B954" s="25">
        <v>1723</v>
      </c>
      <c r="C954" s="205" t="s">
        <v>3164</v>
      </c>
      <c r="D954" s="25">
        <v>1985</v>
      </c>
      <c r="E954" s="108" t="s">
        <v>2932</v>
      </c>
      <c r="F954" s="68" t="s">
        <v>2934</v>
      </c>
      <c r="G954" s="25">
        <v>2</v>
      </c>
      <c r="H954" s="25">
        <v>2</v>
      </c>
      <c r="I954" s="137">
        <v>871</v>
      </c>
      <c r="J954" s="137">
        <v>814.7</v>
      </c>
      <c r="K954" s="137">
        <v>814.7</v>
      </c>
      <c r="L954" s="30">
        <v>28</v>
      </c>
      <c r="M954" s="137">
        <f t="shared" ref="M954:M958" si="210">R954+T954+V954+X954+Z954+AB954+AE954+AF954</f>
        <v>353307</v>
      </c>
      <c r="N954" s="137"/>
      <c r="O954" s="137"/>
      <c r="P954" s="137"/>
      <c r="Q954" s="137">
        <f t="shared" ref="Q954:Q959" si="211">M954</f>
        <v>353307</v>
      </c>
      <c r="R954" s="137">
        <v>353307</v>
      </c>
      <c r="S954" s="30"/>
      <c r="T954" s="137"/>
      <c r="U954" s="137"/>
      <c r="V954" s="137"/>
      <c r="W954" s="137"/>
      <c r="X954" s="137"/>
      <c r="Y954" s="137"/>
      <c r="Z954" s="137"/>
      <c r="AA954" s="137"/>
      <c r="AB954" s="137"/>
      <c r="AC954" s="137"/>
      <c r="AD954" s="137"/>
      <c r="AE954" s="137"/>
      <c r="AF954" s="137"/>
      <c r="AG954" s="337">
        <v>2025</v>
      </c>
      <c r="AH954" s="166" t="s">
        <v>3050</v>
      </c>
      <c r="AI954" s="166"/>
      <c r="AJ954" s="134">
        <f t="shared" si="200"/>
        <v>897</v>
      </c>
      <c r="AK954" s="35" t="s">
        <v>153</v>
      </c>
      <c r="AL954" s="134" t="str">
        <f t="shared" si="201"/>
        <v>897.</v>
      </c>
      <c r="AM954" s="140"/>
      <c r="AN954" s="35"/>
      <c r="AO954" s="193"/>
    </row>
    <row r="955" spans="1:41" ht="22.5" hidden="1" customHeight="1" x14ac:dyDescent="0.25">
      <c r="A955" s="68" t="s">
        <v>4081</v>
      </c>
      <c r="B955" s="25">
        <v>1732</v>
      </c>
      <c r="C955" s="205" t="s">
        <v>369</v>
      </c>
      <c r="D955" s="25">
        <v>1972</v>
      </c>
      <c r="E955" s="108" t="s">
        <v>2932</v>
      </c>
      <c r="F955" s="68" t="s">
        <v>2933</v>
      </c>
      <c r="G955" s="25">
        <v>2</v>
      </c>
      <c r="H955" s="25">
        <v>2</v>
      </c>
      <c r="I955" s="137">
        <v>880.8</v>
      </c>
      <c r="J955" s="137">
        <v>818.6</v>
      </c>
      <c r="K955" s="137">
        <v>818.6</v>
      </c>
      <c r="L955" s="30">
        <v>31</v>
      </c>
      <c r="M955" s="137">
        <f t="shared" si="210"/>
        <v>83522.399999999994</v>
      </c>
      <c r="N955" s="137"/>
      <c r="O955" s="137"/>
      <c r="P955" s="137"/>
      <c r="Q955" s="137">
        <f t="shared" si="211"/>
        <v>83522.399999999994</v>
      </c>
      <c r="R955" s="137"/>
      <c r="S955" s="30"/>
      <c r="T955" s="137"/>
      <c r="U955" s="137"/>
      <c r="V955" s="137"/>
      <c r="W955" s="137"/>
      <c r="X955" s="137"/>
      <c r="Y955" s="137"/>
      <c r="Z955" s="137"/>
      <c r="AA955" s="137">
        <v>31.2</v>
      </c>
      <c r="AB955" s="137">
        <f>AA955*2677</f>
        <v>83522.399999999994</v>
      </c>
      <c r="AC955" s="137"/>
      <c r="AD955" s="137"/>
      <c r="AE955" s="137"/>
      <c r="AF955" s="137"/>
      <c r="AG955" s="337">
        <v>2025</v>
      </c>
      <c r="AH955" s="166"/>
      <c r="AI955" s="166"/>
      <c r="AJ955" s="134">
        <f t="shared" si="200"/>
        <v>898</v>
      </c>
      <c r="AK955" s="35" t="s">
        <v>153</v>
      </c>
      <c r="AL955" s="134" t="str">
        <f t="shared" si="201"/>
        <v>898.</v>
      </c>
      <c r="AM955" s="140"/>
      <c r="AN955" s="35"/>
      <c r="AO955" s="193"/>
    </row>
    <row r="956" spans="1:41" ht="22.5" hidden="1" customHeight="1" x14ac:dyDescent="0.25">
      <c r="A956" s="68" t="s">
        <v>4082</v>
      </c>
      <c r="B956" s="25">
        <v>1740</v>
      </c>
      <c r="C956" s="205" t="s">
        <v>370</v>
      </c>
      <c r="D956" s="25">
        <v>1977</v>
      </c>
      <c r="E956" s="108" t="s">
        <v>2932</v>
      </c>
      <c r="F956" s="68" t="s">
        <v>2934</v>
      </c>
      <c r="G956" s="25">
        <v>2</v>
      </c>
      <c r="H956" s="25">
        <v>2</v>
      </c>
      <c r="I956" s="137">
        <v>737.8</v>
      </c>
      <c r="J956" s="137">
        <v>688.8</v>
      </c>
      <c r="K956" s="137">
        <v>688.8</v>
      </c>
      <c r="L956" s="30">
        <v>36</v>
      </c>
      <c r="M956" s="137">
        <f t="shared" si="210"/>
        <v>231881.68</v>
      </c>
      <c r="N956" s="137"/>
      <c r="O956" s="137"/>
      <c r="P956" s="137"/>
      <c r="Q956" s="137">
        <f t="shared" si="211"/>
        <v>231881.68</v>
      </c>
      <c r="R956" s="137"/>
      <c r="S956" s="30"/>
      <c r="T956" s="137"/>
      <c r="U956" s="137"/>
      <c r="V956" s="137"/>
      <c r="W956" s="137"/>
      <c r="X956" s="137"/>
      <c r="Y956" s="137">
        <v>73.66</v>
      </c>
      <c r="Z956" s="137">
        <f>Y956*3148</f>
        <v>231881.68</v>
      </c>
      <c r="AA956" s="137"/>
      <c r="AB956" s="137"/>
      <c r="AC956" s="137"/>
      <c r="AD956" s="137"/>
      <c r="AE956" s="137"/>
      <c r="AF956" s="137"/>
      <c r="AG956" s="337">
        <v>2025</v>
      </c>
      <c r="AH956" s="166"/>
      <c r="AI956" s="166"/>
      <c r="AJ956" s="134">
        <f t="shared" si="200"/>
        <v>899</v>
      </c>
      <c r="AK956" s="35" t="s">
        <v>153</v>
      </c>
      <c r="AL956" s="134" t="str">
        <f t="shared" si="201"/>
        <v>899.</v>
      </c>
      <c r="AM956" s="140"/>
      <c r="AN956" s="35"/>
      <c r="AO956" s="193"/>
    </row>
    <row r="957" spans="1:41" ht="22.5" hidden="1" customHeight="1" x14ac:dyDescent="0.25">
      <c r="A957" s="68" t="s">
        <v>4083</v>
      </c>
      <c r="B957" s="25">
        <v>1756</v>
      </c>
      <c r="C957" s="205" t="s">
        <v>373</v>
      </c>
      <c r="D957" s="25">
        <v>1984</v>
      </c>
      <c r="E957" s="108" t="s">
        <v>2932</v>
      </c>
      <c r="F957" s="68" t="s">
        <v>2934</v>
      </c>
      <c r="G957" s="25">
        <v>2</v>
      </c>
      <c r="H957" s="25">
        <v>2</v>
      </c>
      <c r="I957" s="137">
        <v>689.9</v>
      </c>
      <c r="J957" s="137">
        <v>627.1</v>
      </c>
      <c r="K957" s="137">
        <v>627.1</v>
      </c>
      <c r="L957" s="30">
        <v>14</v>
      </c>
      <c r="M957" s="137">
        <f t="shared" si="210"/>
        <v>243025.6</v>
      </c>
      <c r="N957" s="137"/>
      <c r="O957" s="137"/>
      <c r="P957" s="137"/>
      <c r="Q957" s="137">
        <f t="shared" si="211"/>
        <v>243025.6</v>
      </c>
      <c r="R957" s="137"/>
      <c r="S957" s="30"/>
      <c r="T957" s="137"/>
      <c r="U957" s="137"/>
      <c r="V957" s="137"/>
      <c r="W957" s="137"/>
      <c r="X957" s="137"/>
      <c r="Y957" s="137">
        <v>77.2</v>
      </c>
      <c r="Z957" s="137">
        <f>Y957*3148</f>
        <v>243025.6</v>
      </c>
      <c r="AA957" s="137"/>
      <c r="AB957" s="137"/>
      <c r="AC957" s="137"/>
      <c r="AD957" s="137"/>
      <c r="AE957" s="137"/>
      <c r="AF957" s="137"/>
      <c r="AG957" s="337">
        <v>2025</v>
      </c>
      <c r="AH957" s="166"/>
      <c r="AI957" s="166"/>
      <c r="AJ957" s="134">
        <f t="shared" si="200"/>
        <v>900</v>
      </c>
      <c r="AK957" s="35" t="s">
        <v>153</v>
      </c>
      <c r="AL957" s="134" t="str">
        <f t="shared" si="201"/>
        <v>900.</v>
      </c>
      <c r="AM957" s="140"/>
      <c r="AN957" s="35"/>
      <c r="AO957" s="193"/>
    </row>
    <row r="958" spans="1:41" ht="22.5" hidden="1" customHeight="1" x14ac:dyDescent="0.25">
      <c r="A958" s="68" t="s">
        <v>4084</v>
      </c>
      <c r="B958" s="25">
        <v>1758</v>
      </c>
      <c r="C958" s="36" t="s">
        <v>371</v>
      </c>
      <c r="D958" s="25">
        <v>1984</v>
      </c>
      <c r="E958" s="108" t="s">
        <v>2932</v>
      </c>
      <c r="F958" s="68" t="s">
        <v>2935</v>
      </c>
      <c r="G958" s="25">
        <v>2</v>
      </c>
      <c r="H958" s="25">
        <v>1</v>
      </c>
      <c r="I958" s="137">
        <v>325.2</v>
      </c>
      <c r="J958" s="137">
        <v>289.2</v>
      </c>
      <c r="K958" s="137">
        <v>289.2</v>
      </c>
      <c r="L958" s="30">
        <v>9</v>
      </c>
      <c r="M958" s="137">
        <f t="shared" si="210"/>
        <v>124672.7</v>
      </c>
      <c r="N958" s="137"/>
      <c r="O958" s="137"/>
      <c r="P958" s="137"/>
      <c r="Q958" s="137">
        <f t="shared" si="211"/>
        <v>124672.7</v>
      </c>
      <c r="R958" s="137">
        <v>124672.7</v>
      </c>
      <c r="S958" s="30"/>
      <c r="T958" s="137"/>
      <c r="U958" s="137"/>
      <c r="V958" s="137"/>
      <c r="W958" s="137"/>
      <c r="X958" s="137"/>
      <c r="Y958" s="137"/>
      <c r="Z958" s="137"/>
      <c r="AA958" s="137"/>
      <c r="AB958" s="137"/>
      <c r="AC958" s="137"/>
      <c r="AD958" s="137"/>
      <c r="AE958" s="137"/>
      <c r="AF958" s="137"/>
      <c r="AG958" s="337">
        <v>2025</v>
      </c>
      <c r="AH958" s="166" t="s">
        <v>3050</v>
      </c>
      <c r="AI958" s="166"/>
      <c r="AJ958" s="134">
        <f t="shared" si="200"/>
        <v>901</v>
      </c>
      <c r="AK958" s="35" t="s">
        <v>153</v>
      </c>
      <c r="AL958" s="134" t="str">
        <f t="shared" si="201"/>
        <v>901.</v>
      </c>
      <c r="AM958" s="140"/>
      <c r="AN958" s="35"/>
      <c r="AO958" s="193"/>
    </row>
    <row r="959" spans="1:41" ht="32.25" hidden="1" customHeight="1" x14ac:dyDescent="0.25">
      <c r="A959" s="68"/>
      <c r="B959" s="25"/>
      <c r="C959" s="160" t="s">
        <v>3186</v>
      </c>
      <c r="D959" s="68"/>
      <c r="E959" s="108"/>
      <c r="F959" s="68"/>
      <c r="G959" s="68"/>
      <c r="H959" s="68"/>
      <c r="I959" s="135">
        <f>I960+I961+I962</f>
        <v>10318.800000000001</v>
      </c>
      <c r="J959" s="135">
        <f t="shared" ref="J959:AB959" si="212">J960+J961+J962</f>
        <v>8290.7999999999993</v>
      </c>
      <c r="K959" s="135">
        <f t="shared" si="212"/>
        <v>7095.1</v>
      </c>
      <c r="L959" s="103">
        <f t="shared" si="212"/>
        <v>365</v>
      </c>
      <c r="M959" s="135">
        <f t="shared" si="212"/>
        <v>38940086.199999996</v>
      </c>
      <c r="N959" s="135"/>
      <c r="O959" s="135"/>
      <c r="P959" s="135"/>
      <c r="Q959" s="135">
        <f t="shared" si="211"/>
        <v>38940086.199999996</v>
      </c>
      <c r="R959" s="135">
        <f t="shared" si="212"/>
        <v>2563724</v>
      </c>
      <c r="S959" s="103"/>
      <c r="T959" s="135"/>
      <c r="U959" s="135">
        <f t="shared" si="212"/>
        <v>3695.8</v>
      </c>
      <c r="V959" s="135">
        <f t="shared" si="212"/>
        <v>27803503.399999999</v>
      </c>
      <c r="W959" s="135">
        <f t="shared" si="212"/>
        <v>949.1</v>
      </c>
      <c r="X959" s="135">
        <f t="shared" si="212"/>
        <v>2101307.4000000004</v>
      </c>
      <c r="Y959" s="135">
        <f t="shared" si="212"/>
        <v>2260</v>
      </c>
      <c r="Z959" s="135">
        <f t="shared" si="212"/>
        <v>6181900</v>
      </c>
      <c r="AA959" s="135">
        <f t="shared" si="212"/>
        <v>108.2</v>
      </c>
      <c r="AB959" s="135">
        <f t="shared" si="212"/>
        <v>289651.40000000002</v>
      </c>
      <c r="AC959" s="135"/>
      <c r="AD959" s="135"/>
      <c r="AE959" s="135"/>
      <c r="AF959" s="135"/>
      <c r="AG959" s="143"/>
      <c r="AH959" s="166"/>
      <c r="AI959" s="166"/>
      <c r="AM959" s="144"/>
      <c r="AN959" s="35"/>
      <c r="AO959" s="193"/>
    </row>
    <row r="960" spans="1:41" ht="22.5" hidden="1" customHeight="1" x14ac:dyDescent="0.25">
      <c r="A960" s="68"/>
      <c r="B960" s="25"/>
      <c r="C960" s="160" t="s">
        <v>1190</v>
      </c>
      <c r="D960" s="107"/>
      <c r="E960" s="108"/>
      <c r="F960" s="68"/>
      <c r="G960" s="68"/>
      <c r="H960" s="68"/>
      <c r="I960" s="135"/>
      <c r="J960" s="135"/>
      <c r="K960" s="135"/>
      <c r="L960" s="103"/>
      <c r="M960" s="135"/>
      <c r="N960" s="135"/>
      <c r="O960" s="135"/>
      <c r="P960" s="135"/>
      <c r="Q960" s="135"/>
      <c r="R960" s="135"/>
      <c r="S960" s="103"/>
      <c r="T960" s="135"/>
      <c r="U960" s="135"/>
      <c r="V960" s="135"/>
      <c r="W960" s="135"/>
      <c r="X960" s="135"/>
      <c r="Y960" s="135"/>
      <c r="Z960" s="135"/>
      <c r="AA960" s="135"/>
      <c r="AB960" s="135"/>
      <c r="AC960" s="135"/>
      <c r="AD960" s="135"/>
      <c r="AE960" s="135"/>
      <c r="AF960" s="135"/>
      <c r="AG960" s="143"/>
      <c r="AH960" s="166"/>
      <c r="AI960" s="166"/>
      <c r="AM960" s="144"/>
      <c r="AN960" s="35"/>
      <c r="AO960" s="193"/>
    </row>
    <row r="961" spans="1:41" ht="22.5" hidden="1" customHeight="1" x14ac:dyDescent="0.25">
      <c r="A961" s="68"/>
      <c r="B961" s="25"/>
      <c r="C961" s="160" t="s">
        <v>1191</v>
      </c>
      <c r="D961" s="108"/>
      <c r="E961" s="108"/>
      <c r="F961" s="68"/>
      <c r="G961" s="68"/>
      <c r="H961" s="68"/>
      <c r="I961" s="135"/>
      <c r="J961" s="135"/>
      <c r="K961" s="135"/>
      <c r="L961" s="103"/>
      <c r="M961" s="135"/>
      <c r="N961" s="135"/>
      <c r="O961" s="135"/>
      <c r="P961" s="135"/>
      <c r="Q961" s="135"/>
      <c r="R961" s="135"/>
      <c r="S961" s="103"/>
      <c r="T961" s="135"/>
      <c r="U961" s="135"/>
      <c r="V961" s="135"/>
      <c r="W961" s="135"/>
      <c r="X961" s="135"/>
      <c r="Y961" s="135"/>
      <c r="Z961" s="135"/>
      <c r="AA961" s="135"/>
      <c r="AB961" s="135"/>
      <c r="AC961" s="135"/>
      <c r="AD961" s="135"/>
      <c r="AE961" s="135"/>
      <c r="AF961" s="135"/>
      <c r="AG961" s="337"/>
      <c r="AH961" s="166"/>
      <c r="AI961" s="166"/>
      <c r="AM961" s="140"/>
      <c r="AO961" s="193"/>
    </row>
    <row r="962" spans="1:41" s="33" customFormat="1" ht="22.5" hidden="1" customHeight="1" x14ac:dyDescent="0.25">
      <c r="A962" s="70"/>
      <c r="B962" s="45"/>
      <c r="C962" s="160" t="s">
        <v>1192</v>
      </c>
      <c r="D962" s="68"/>
      <c r="E962" s="108"/>
      <c r="F962" s="68"/>
      <c r="G962" s="68"/>
      <c r="H962" s="68"/>
      <c r="I962" s="135">
        <f>SUM(I963:I976)</f>
        <v>10318.800000000001</v>
      </c>
      <c r="J962" s="135">
        <f t="shared" ref="J962:AB962" si="213">SUM(J963:J976)</f>
        <v>8290.7999999999993</v>
      </c>
      <c r="K962" s="135">
        <f t="shared" si="213"/>
        <v>7095.1</v>
      </c>
      <c r="L962" s="103">
        <f t="shared" si="213"/>
        <v>365</v>
      </c>
      <c r="M962" s="135">
        <f t="shared" si="213"/>
        <v>38940086.199999996</v>
      </c>
      <c r="N962" s="135"/>
      <c r="O962" s="135"/>
      <c r="P962" s="135"/>
      <c r="Q962" s="135">
        <f>M962</f>
        <v>38940086.199999996</v>
      </c>
      <c r="R962" s="135">
        <f t="shared" si="213"/>
        <v>2563724</v>
      </c>
      <c r="S962" s="103"/>
      <c r="T962" s="135"/>
      <c r="U962" s="135">
        <f t="shared" si="213"/>
        <v>3695.8</v>
      </c>
      <c r="V962" s="135">
        <f t="shared" si="213"/>
        <v>27803503.399999999</v>
      </c>
      <c r="W962" s="135">
        <f t="shared" si="213"/>
        <v>949.1</v>
      </c>
      <c r="X962" s="135">
        <f t="shared" si="213"/>
        <v>2101307.4000000004</v>
      </c>
      <c r="Y962" s="135">
        <f t="shared" si="213"/>
        <v>2260</v>
      </c>
      <c r="Z962" s="135">
        <f t="shared" si="213"/>
        <v>6181900</v>
      </c>
      <c r="AA962" s="135">
        <f t="shared" si="213"/>
        <v>108.2</v>
      </c>
      <c r="AB962" s="135">
        <f t="shared" si="213"/>
        <v>289651.40000000002</v>
      </c>
      <c r="AC962" s="135"/>
      <c r="AD962" s="135"/>
      <c r="AE962" s="135"/>
      <c r="AF962" s="135"/>
      <c r="AG962" s="258"/>
      <c r="AH962" s="219"/>
      <c r="AI962" s="219"/>
      <c r="AJ962" s="134"/>
      <c r="AK962" s="35"/>
      <c r="AL962" s="134"/>
      <c r="AM962" s="226"/>
      <c r="AN962" s="304"/>
      <c r="AO962" s="193"/>
    </row>
    <row r="963" spans="1:41" ht="22.5" hidden="1" customHeight="1" x14ac:dyDescent="0.25">
      <c r="A963" s="68" t="s">
        <v>4085</v>
      </c>
      <c r="B963" s="25">
        <v>1807</v>
      </c>
      <c r="C963" s="36" t="s">
        <v>1226</v>
      </c>
      <c r="D963" s="68">
        <v>1959</v>
      </c>
      <c r="E963" s="108" t="s">
        <v>2932</v>
      </c>
      <c r="F963" s="68" t="s">
        <v>2935</v>
      </c>
      <c r="G963" s="25">
        <v>1</v>
      </c>
      <c r="H963" s="25">
        <v>3</v>
      </c>
      <c r="I963" s="137">
        <v>183.3</v>
      </c>
      <c r="J963" s="137">
        <v>166.8</v>
      </c>
      <c r="K963" s="137">
        <v>37.200000000000003</v>
      </c>
      <c r="L963" s="30">
        <v>6</v>
      </c>
      <c r="M963" s="137">
        <f>R963+T963+V963+X963+Z963+AB963+AE963+AF963</f>
        <v>289651.40000000002</v>
      </c>
      <c r="N963" s="137"/>
      <c r="O963" s="137"/>
      <c r="P963" s="137"/>
      <c r="Q963" s="137">
        <f t="shared" ref="Q963" si="214">M963</f>
        <v>289651.40000000002</v>
      </c>
      <c r="R963" s="137"/>
      <c r="S963" s="30"/>
      <c r="T963" s="137"/>
      <c r="U963" s="137"/>
      <c r="V963" s="137"/>
      <c r="W963" s="137"/>
      <c r="X963" s="137"/>
      <c r="Y963" s="137"/>
      <c r="Z963" s="137"/>
      <c r="AA963" s="137">
        <v>108.2</v>
      </c>
      <c r="AB963" s="137">
        <f>AA963*2677</f>
        <v>289651.40000000002</v>
      </c>
      <c r="AC963" s="137"/>
      <c r="AD963" s="137"/>
      <c r="AE963" s="137"/>
      <c r="AF963" s="137"/>
      <c r="AG963" s="337">
        <v>2025</v>
      </c>
      <c r="AH963" s="166"/>
      <c r="AI963" s="166"/>
      <c r="AJ963" s="134">
        <f>MAX(AJ955:AJ962)+1</f>
        <v>902</v>
      </c>
      <c r="AK963" s="35" t="s">
        <v>153</v>
      </c>
      <c r="AL963" s="134" t="str">
        <f t="shared" si="201"/>
        <v>902.</v>
      </c>
      <c r="AM963" s="140"/>
      <c r="AN963" s="296"/>
      <c r="AO963" s="193"/>
    </row>
    <row r="964" spans="1:41" ht="22.5" hidden="1" customHeight="1" x14ac:dyDescent="0.25">
      <c r="A964" s="68" t="s">
        <v>4086</v>
      </c>
      <c r="B964" s="25">
        <v>5613</v>
      </c>
      <c r="C964" s="36" t="s">
        <v>3035</v>
      </c>
      <c r="D964" s="107">
        <v>1985</v>
      </c>
      <c r="E964" s="108" t="s">
        <v>2932</v>
      </c>
      <c r="F964" s="68" t="s">
        <v>2934</v>
      </c>
      <c r="G964" s="25">
        <v>2</v>
      </c>
      <c r="H964" s="25">
        <v>2</v>
      </c>
      <c r="I964" s="137">
        <v>731.6</v>
      </c>
      <c r="J964" s="137">
        <v>362.2</v>
      </c>
      <c r="K964" s="137">
        <v>362.2</v>
      </c>
      <c r="L964" s="30">
        <v>16</v>
      </c>
      <c r="M964" s="137">
        <f>R964+T964+V964+X964+Z964+AB964+AE964+AF964</f>
        <v>5503826.7999999998</v>
      </c>
      <c r="N964" s="137"/>
      <c r="O964" s="137"/>
      <c r="P964" s="137"/>
      <c r="Q964" s="137">
        <f>M964</f>
        <v>5503826.7999999998</v>
      </c>
      <c r="R964" s="137"/>
      <c r="S964" s="30"/>
      <c r="T964" s="137"/>
      <c r="U964" s="137">
        <v>731.6</v>
      </c>
      <c r="V964" s="137">
        <f>U964*7523</f>
        <v>5503826.7999999998</v>
      </c>
      <c r="W964" s="137"/>
      <c r="X964" s="137"/>
      <c r="Y964" s="137"/>
      <c r="Z964" s="137"/>
      <c r="AA964" s="137"/>
      <c r="AB964" s="137"/>
      <c r="AC964" s="137"/>
      <c r="AD964" s="137"/>
      <c r="AE964" s="137"/>
      <c r="AF964" s="137"/>
      <c r="AG964" s="337">
        <v>2025</v>
      </c>
      <c r="AH964" s="166"/>
      <c r="AI964" s="166"/>
      <c r="AJ964" s="134">
        <f t="shared" si="200"/>
        <v>903</v>
      </c>
      <c r="AK964" s="35" t="s">
        <v>153</v>
      </c>
      <c r="AL964" s="134" t="str">
        <f t="shared" si="201"/>
        <v>903.</v>
      </c>
      <c r="AM964" s="140"/>
      <c r="AO964" s="193"/>
    </row>
    <row r="965" spans="1:41" ht="22.5" hidden="1" customHeight="1" x14ac:dyDescent="0.25">
      <c r="A965" s="68" t="s">
        <v>4087</v>
      </c>
      <c r="B965" s="25">
        <v>5687</v>
      </c>
      <c r="C965" s="130" t="s">
        <v>3027</v>
      </c>
      <c r="D965" s="68">
        <v>1988</v>
      </c>
      <c r="E965" s="108" t="s">
        <v>2932</v>
      </c>
      <c r="F965" s="68" t="s">
        <v>2934</v>
      </c>
      <c r="G965" s="25">
        <v>2</v>
      </c>
      <c r="H965" s="25">
        <v>2</v>
      </c>
      <c r="I965" s="137">
        <v>1361.7</v>
      </c>
      <c r="J965" s="137">
        <v>698.7</v>
      </c>
      <c r="K965" s="137">
        <v>669.2</v>
      </c>
      <c r="L965" s="30">
        <v>52</v>
      </c>
      <c r="M965" s="137">
        <f t="shared" ref="M965" si="215">R965+T965+V965+X965+Z965+AB965+AE965+AF965</f>
        <v>12733544.899999999</v>
      </c>
      <c r="N965" s="137"/>
      <c r="O965" s="137"/>
      <c r="P965" s="137"/>
      <c r="Q965" s="137">
        <f t="shared" ref="Q965" si="216">M965</f>
        <v>12733544.899999999</v>
      </c>
      <c r="R965" s="137">
        <v>1478880</v>
      </c>
      <c r="S965" s="30"/>
      <c r="T965" s="137"/>
      <c r="U965" s="137">
        <v>776.3</v>
      </c>
      <c r="V965" s="137">
        <f>U965*7523</f>
        <v>5840104.8999999994</v>
      </c>
      <c r="W965" s="137"/>
      <c r="X965" s="137"/>
      <c r="Y965" s="137">
        <v>1720</v>
      </c>
      <c r="Z965" s="137">
        <f>Y965*3148</f>
        <v>5414560</v>
      </c>
      <c r="AA965" s="137"/>
      <c r="AB965" s="137"/>
      <c r="AC965" s="137"/>
      <c r="AD965" s="137"/>
      <c r="AE965" s="137"/>
      <c r="AF965" s="137"/>
      <c r="AG965" s="337">
        <v>2025</v>
      </c>
      <c r="AH965" s="126" t="s">
        <v>3049</v>
      </c>
      <c r="AI965" s="126"/>
      <c r="AJ965" s="134">
        <f t="shared" si="200"/>
        <v>904</v>
      </c>
      <c r="AK965" s="35" t="s">
        <v>153</v>
      </c>
      <c r="AL965" s="134" t="str">
        <f t="shared" si="201"/>
        <v>904.</v>
      </c>
      <c r="AM965" s="140"/>
      <c r="AN965" s="35"/>
      <c r="AO965" s="193"/>
    </row>
    <row r="966" spans="1:41" ht="22.5" hidden="1" customHeight="1" x14ac:dyDescent="0.25">
      <c r="A966" s="68" t="s">
        <v>4088</v>
      </c>
      <c r="B966" s="25">
        <v>1851</v>
      </c>
      <c r="C966" s="36" t="s">
        <v>376</v>
      </c>
      <c r="D966" s="68">
        <v>1968</v>
      </c>
      <c r="E966" s="108" t="s">
        <v>2932</v>
      </c>
      <c r="F966" s="68" t="s">
        <v>2934</v>
      </c>
      <c r="G966" s="25">
        <v>2</v>
      </c>
      <c r="H966" s="25">
        <v>1</v>
      </c>
      <c r="I966" s="137">
        <v>339.6</v>
      </c>
      <c r="J966" s="137">
        <v>303</v>
      </c>
      <c r="K966" s="137">
        <v>226.6</v>
      </c>
      <c r="L966" s="30">
        <v>12</v>
      </c>
      <c r="M966" s="137">
        <f t="shared" ref="M966:M967" si="217">R966+T966+V966+X966+Z966+AB966+AE966+AF966</f>
        <v>150144</v>
      </c>
      <c r="N966" s="137"/>
      <c r="O966" s="137"/>
      <c r="P966" s="137"/>
      <c r="Q966" s="137">
        <f t="shared" ref="Q966:Q967" si="218">M966</f>
        <v>150144</v>
      </c>
      <c r="R966" s="137">
        <v>150144</v>
      </c>
      <c r="S966" s="30"/>
      <c r="T966" s="137"/>
      <c r="U966" s="137"/>
      <c r="V966" s="137"/>
      <c r="W966" s="137"/>
      <c r="X966" s="137"/>
      <c r="Y966" s="137"/>
      <c r="Z966" s="137"/>
      <c r="AA966" s="137"/>
      <c r="AB966" s="137"/>
      <c r="AC966" s="137"/>
      <c r="AD966" s="137"/>
      <c r="AE966" s="137"/>
      <c r="AF966" s="137"/>
      <c r="AG966" s="337">
        <v>2025</v>
      </c>
      <c r="AH966" s="166" t="s">
        <v>3052</v>
      </c>
      <c r="AI966" s="166"/>
      <c r="AJ966" s="134">
        <f t="shared" si="200"/>
        <v>905</v>
      </c>
      <c r="AK966" s="35" t="s">
        <v>153</v>
      </c>
      <c r="AL966" s="134" t="str">
        <f t="shared" si="201"/>
        <v>905.</v>
      </c>
      <c r="AM966" s="140"/>
      <c r="AN966" s="35"/>
      <c r="AO966" s="193"/>
    </row>
    <row r="967" spans="1:41" ht="22.5" hidden="1" customHeight="1" x14ac:dyDescent="0.25">
      <c r="A967" s="68" t="s">
        <v>4089</v>
      </c>
      <c r="B967" s="25">
        <v>1832</v>
      </c>
      <c r="C967" s="36" t="s">
        <v>2859</v>
      </c>
      <c r="D967" s="108">
        <v>1970</v>
      </c>
      <c r="E967" s="108" t="s">
        <v>2932</v>
      </c>
      <c r="F967" s="68" t="s">
        <v>2934</v>
      </c>
      <c r="G967" s="25">
        <v>2</v>
      </c>
      <c r="H967" s="25">
        <v>2</v>
      </c>
      <c r="I967" s="137">
        <v>553.20000000000005</v>
      </c>
      <c r="J967" s="137">
        <v>378.9</v>
      </c>
      <c r="K967" s="137">
        <v>233.2</v>
      </c>
      <c r="L967" s="30">
        <v>19</v>
      </c>
      <c r="M967" s="137">
        <f t="shared" si="217"/>
        <v>4363340</v>
      </c>
      <c r="N967" s="137"/>
      <c r="O967" s="137"/>
      <c r="P967" s="137"/>
      <c r="Q967" s="137">
        <f t="shared" si="218"/>
        <v>4363340</v>
      </c>
      <c r="R967" s="137"/>
      <c r="S967" s="30"/>
      <c r="T967" s="137"/>
      <c r="U967" s="137">
        <v>580</v>
      </c>
      <c r="V967" s="137">
        <f>U967*7523</f>
        <v>4363340</v>
      </c>
      <c r="W967" s="137"/>
      <c r="X967" s="137"/>
      <c r="Y967" s="137"/>
      <c r="Z967" s="137"/>
      <c r="AA967" s="137"/>
      <c r="AB967" s="137"/>
      <c r="AC967" s="137"/>
      <c r="AD967" s="137"/>
      <c r="AE967" s="137"/>
      <c r="AF967" s="137"/>
      <c r="AG967" s="337">
        <v>2025</v>
      </c>
      <c r="AH967" s="166"/>
      <c r="AI967" s="166"/>
      <c r="AJ967" s="134">
        <f t="shared" si="200"/>
        <v>906</v>
      </c>
      <c r="AK967" s="35" t="s">
        <v>153</v>
      </c>
      <c r="AL967" s="134" t="str">
        <f t="shared" si="201"/>
        <v>906.</v>
      </c>
      <c r="AM967" s="140"/>
      <c r="AO967" s="193"/>
    </row>
    <row r="968" spans="1:41" ht="22.5" hidden="1" customHeight="1" x14ac:dyDescent="0.25">
      <c r="A968" s="68" t="s">
        <v>4090</v>
      </c>
      <c r="B968" s="25">
        <v>1846</v>
      </c>
      <c r="C968" s="36" t="s">
        <v>1230</v>
      </c>
      <c r="D968" s="68">
        <v>1959</v>
      </c>
      <c r="E968" s="108" t="s">
        <v>2932</v>
      </c>
      <c r="F968" s="68" t="s">
        <v>2934</v>
      </c>
      <c r="G968" s="68">
        <v>2</v>
      </c>
      <c r="H968" s="68">
        <v>2</v>
      </c>
      <c r="I968" s="137">
        <v>529.4</v>
      </c>
      <c r="J968" s="137">
        <v>490.9</v>
      </c>
      <c r="K968" s="137">
        <v>490.9</v>
      </c>
      <c r="L968" s="30">
        <v>25</v>
      </c>
      <c r="M968" s="137">
        <f>R968+T968+V968+X968+Z968+AB968+AE968+AF968</f>
        <v>71450</v>
      </c>
      <c r="N968" s="137"/>
      <c r="O968" s="137"/>
      <c r="P968" s="137"/>
      <c r="Q968" s="137">
        <f>M968</f>
        <v>71450</v>
      </c>
      <c r="R968" s="137">
        <v>71450</v>
      </c>
      <c r="S968" s="30"/>
      <c r="T968" s="137"/>
      <c r="U968" s="137"/>
      <c r="V968" s="137"/>
      <c r="W968" s="137"/>
      <c r="X968" s="137"/>
      <c r="Y968" s="137"/>
      <c r="Z968" s="137"/>
      <c r="AA968" s="137"/>
      <c r="AB968" s="137"/>
      <c r="AC968" s="137"/>
      <c r="AD968" s="137"/>
      <c r="AE968" s="137"/>
      <c r="AF968" s="137"/>
      <c r="AG968" s="337">
        <v>2025</v>
      </c>
      <c r="AH968" s="166" t="s">
        <v>3048</v>
      </c>
      <c r="AI968" s="166"/>
      <c r="AJ968" s="134">
        <f t="shared" si="200"/>
        <v>907</v>
      </c>
      <c r="AK968" s="35" t="s">
        <v>153</v>
      </c>
      <c r="AL968" s="134" t="str">
        <f t="shared" si="201"/>
        <v>907.</v>
      </c>
      <c r="AM968" s="140"/>
      <c r="AN968" s="296"/>
      <c r="AO968" s="193"/>
    </row>
    <row r="969" spans="1:41" ht="22.5" hidden="1" customHeight="1" x14ac:dyDescent="0.25">
      <c r="A969" s="68" t="s">
        <v>4091</v>
      </c>
      <c r="B969" s="25">
        <v>1824</v>
      </c>
      <c r="C969" s="36" t="s">
        <v>1229</v>
      </c>
      <c r="D969" s="107">
        <v>1985</v>
      </c>
      <c r="E969" s="108" t="s">
        <v>2932</v>
      </c>
      <c r="F969" s="68" t="s">
        <v>2933</v>
      </c>
      <c r="G969" s="68">
        <v>2</v>
      </c>
      <c r="H969" s="68">
        <v>2</v>
      </c>
      <c r="I969" s="137">
        <v>874.2</v>
      </c>
      <c r="J969" s="137">
        <v>792.2</v>
      </c>
      <c r="K969" s="137">
        <v>792.2</v>
      </c>
      <c r="L969" s="30">
        <v>23</v>
      </c>
      <c r="M969" s="137">
        <f>R969+T969+V969+X969+Z969+AB969+AE969+AF969</f>
        <v>767340</v>
      </c>
      <c r="N969" s="137"/>
      <c r="O969" s="137"/>
      <c r="P969" s="137"/>
      <c r="Q969" s="137">
        <f t="shared" ref="Q969:Q970" si="219">M969</f>
        <v>767340</v>
      </c>
      <c r="R969" s="137"/>
      <c r="S969" s="30"/>
      <c r="T969" s="137"/>
      <c r="U969" s="137"/>
      <c r="V969" s="137"/>
      <c r="W969" s="137"/>
      <c r="X969" s="137"/>
      <c r="Y969" s="137">
        <v>540</v>
      </c>
      <c r="Z969" s="137">
        <f>Y969*1421</f>
        <v>767340</v>
      </c>
      <c r="AA969" s="137"/>
      <c r="AB969" s="137"/>
      <c r="AC969" s="137"/>
      <c r="AD969" s="137"/>
      <c r="AE969" s="137"/>
      <c r="AF969" s="137"/>
      <c r="AG969" s="337">
        <v>2025</v>
      </c>
      <c r="AH969" s="166"/>
      <c r="AI969" s="166"/>
      <c r="AJ969" s="134">
        <f t="shared" si="200"/>
        <v>908</v>
      </c>
      <c r="AK969" s="35" t="s">
        <v>153</v>
      </c>
      <c r="AL969" s="134" t="str">
        <f t="shared" si="201"/>
        <v>908.</v>
      </c>
      <c r="AM969" s="140"/>
      <c r="AO969" s="193"/>
    </row>
    <row r="970" spans="1:41" ht="22.5" hidden="1" customHeight="1" x14ac:dyDescent="0.25">
      <c r="A970" s="68" t="s">
        <v>4092</v>
      </c>
      <c r="B970" s="25">
        <v>1808</v>
      </c>
      <c r="C970" s="36" t="s">
        <v>1227</v>
      </c>
      <c r="D970" s="68">
        <v>1988</v>
      </c>
      <c r="E970" s="108" t="s">
        <v>2932</v>
      </c>
      <c r="F970" s="68" t="s">
        <v>2934</v>
      </c>
      <c r="G970" s="68">
        <v>2</v>
      </c>
      <c r="H970" s="68">
        <v>2</v>
      </c>
      <c r="I970" s="137">
        <v>363.4</v>
      </c>
      <c r="J970" s="137">
        <v>331.1</v>
      </c>
      <c r="K970" s="137">
        <v>331.1</v>
      </c>
      <c r="L970" s="30">
        <v>12</v>
      </c>
      <c r="M970" s="137">
        <f t="shared" ref="M970" si="220">R970+T970+V970+X970+Z970+AB970+AE970+AF970</f>
        <v>2490865.3000000003</v>
      </c>
      <c r="N970" s="137"/>
      <c r="O970" s="137"/>
      <c r="P970" s="137"/>
      <c r="Q970" s="137">
        <f t="shared" si="219"/>
        <v>2490865.3000000003</v>
      </c>
      <c r="R970" s="137"/>
      <c r="S970" s="30"/>
      <c r="T970" s="137"/>
      <c r="U970" s="137">
        <v>331.1</v>
      </c>
      <c r="V970" s="137">
        <f>U970*7523</f>
        <v>2490865.3000000003</v>
      </c>
      <c r="W970" s="137"/>
      <c r="X970" s="137"/>
      <c r="Y970" s="137"/>
      <c r="Z970" s="137"/>
      <c r="AA970" s="137"/>
      <c r="AB970" s="137"/>
      <c r="AC970" s="137"/>
      <c r="AD970" s="137"/>
      <c r="AE970" s="137"/>
      <c r="AF970" s="137"/>
      <c r="AG970" s="337">
        <v>2025</v>
      </c>
      <c r="AH970" s="166"/>
      <c r="AI970" s="166"/>
      <c r="AJ970" s="134">
        <f t="shared" si="200"/>
        <v>909</v>
      </c>
      <c r="AK970" s="35" t="s">
        <v>153</v>
      </c>
      <c r="AL970" s="134" t="str">
        <f t="shared" si="201"/>
        <v>909.</v>
      </c>
      <c r="AM970" s="140"/>
      <c r="AO970" s="193"/>
    </row>
    <row r="971" spans="1:41" ht="22.5" hidden="1" customHeight="1" x14ac:dyDescent="0.25">
      <c r="A971" s="68" t="s">
        <v>4093</v>
      </c>
      <c r="B971" s="25">
        <v>1820</v>
      </c>
      <c r="C971" s="36" t="s">
        <v>1228</v>
      </c>
      <c r="D971" s="68">
        <v>1968</v>
      </c>
      <c r="E971" s="108" t="s">
        <v>2932</v>
      </c>
      <c r="F971" s="68" t="s">
        <v>2934</v>
      </c>
      <c r="G971" s="68">
        <v>2</v>
      </c>
      <c r="H971" s="68">
        <v>2</v>
      </c>
      <c r="I971" s="137">
        <v>561.20000000000005</v>
      </c>
      <c r="J971" s="137">
        <v>510.2</v>
      </c>
      <c r="K971" s="137">
        <v>510.2</v>
      </c>
      <c r="L971" s="30">
        <v>28</v>
      </c>
      <c r="M971" s="137">
        <f>R971+T971+V971+X971+Z971+AB971+AE971+AF971</f>
        <v>609150</v>
      </c>
      <c r="N971" s="137"/>
      <c r="O971" s="137"/>
      <c r="P971" s="137"/>
      <c r="Q971" s="137">
        <f>M971</f>
        <v>609150</v>
      </c>
      <c r="R971" s="137">
        <v>609150</v>
      </c>
      <c r="S971" s="30"/>
      <c r="T971" s="137"/>
      <c r="U971" s="137"/>
      <c r="V971" s="137"/>
      <c r="W971" s="137"/>
      <c r="X971" s="137"/>
      <c r="Y971" s="137"/>
      <c r="Z971" s="137"/>
      <c r="AA971" s="137"/>
      <c r="AB971" s="137"/>
      <c r="AC971" s="137"/>
      <c r="AD971" s="137"/>
      <c r="AE971" s="137"/>
      <c r="AF971" s="137"/>
      <c r="AG971" s="337">
        <v>2025</v>
      </c>
      <c r="AH971" s="218" t="s">
        <v>3050</v>
      </c>
      <c r="AI971" s="218"/>
      <c r="AJ971" s="134">
        <f t="shared" si="200"/>
        <v>910</v>
      </c>
      <c r="AK971" s="35" t="s">
        <v>153</v>
      </c>
      <c r="AL971" s="134" t="str">
        <f t="shared" si="201"/>
        <v>910.</v>
      </c>
      <c r="AM971" s="140"/>
      <c r="AO971" s="193"/>
    </row>
    <row r="972" spans="1:41" ht="22.5" hidden="1" customHeight="1" x14ac:dyDescent="0.25">
      <c r="A972" s="68" t="s">
        <v>4094</v>
      </c>
      <c r="B972" s="25">
        <v>1845</v>
      </c>
      <c r="C972" s="36" t="s">
        <v>377</v>
      </c>
      <c r="D972" s="108">
        <v>1970</v>
      </c>
      <c r="E972" s="108" t="s">
        <v>2932</v>
      </c>
      <c r="F972" s="68" t="s">
        <v>2934</v>
      </c>
      <c r="G972" s="68">
        <v>2</v>
      </c>
      <c r="H972" s="68">
        <v>3</v>
      </c>
      <c r="I972" s="137">
        <v>1545</v>
      </c>
      <c r="J972" s="137">
        <v>1145.4000000000001</v>
      </c>
      <c r="K972" s="137">
        <v>1115.3</v>
      </c>
      <c r="L972" s="30">
        <v>35</v>
      </c>
      <c r="M972" s="137">
        <f>R972+T972+V972+X972+Z972+AB972+AE972+AF972</f>
        <v>254100</v>
      </c>
      <c r="N972" s="137"/>
      <c r="O972" s="137"/>
      <c r="P972" s="137"/>
      <c r="Q972" s="137">
        <f>M972</f>
        <v>254100</v>
      </c>
      <c r="R972" s="137">
        <v>254100</v>
      </c>
      <c r="S972" s="30"/>
      <c r="T972" s="137"/>
      <c r="U972" s="137"/>
      <c r="V972" s="137"/>
      <c r="W972" s="137"/>
      <c r="X972" s="137"/>
      <c r="Y972" s="137"/>
      <c r="Z972" s="137"/>
      <c r="AA972" s="137"/>
      <c r="AB972" s="137"/>
      <c r="AC972" s="137"/>
      <c r="AD972" s="137"/>
      <c r="AE972" s="137"/>
      <c r="AF972" s="137"/>
      <c r="AG972" s="337">
        <v>2025</v>
      </c>
      <c r="AH972" s="218" t="s">
        <v>3051</v>
      </c>
      <c r="AI972" s="218"/>
      <c r="AJ972" s="134">
        <f t="shared" si="200"/>
        <v>911</v>
      </c>
      <c r="AK972" s="35" t="s">
        <v>153</v>
      </c>
      <c r="AL972" s="134" t="str">
        <f t="shared" si="201"/>
        <v>911.</v>
      </c>
      <c r="AM972" s="140"/>
      <c r="AO972" s="193"/>
    </row>
    <row r="973" spans="1:41" ht="22.5" hidden="1" customHeight="1" x14ac:dyDescent="0.25">
      <c r="A973" s="68" t="s">
        <v>4095</v>
      </c>
      <c r="B973" s="25">
        <v>1778</v>
      </c>
      <c r="C973" s="36" t="s">
        <v>1225</v>
      </c>
      <c r="D973" s="68">
        <v>1985</v>
      </c>
      <c r="E973" s="108" t="s">
        <v>2932</v>
      </c>
      <c r="F973" s="68" t="s">
        <v>2934</v>
      </c>
      <c r="G973" s="68">
        <v>2</v>
      </c>
      <c r="H973" s="68">
        <v>2</v>
      </c>
      <c r="I973" s="137">
        <v>788.1</v>
      </c>
      <c r="J973" s="137">
        <v>734.1</v>
      </c>
      <c r="K973" s="137">
        <v>594.6</v>
      </c>
      <c r="L973" s="30">
        <v>38</v>
      </c>
      <c r="M973" s="137">
        <f t="shared" ref="M973:M976" si="221">R973+T973+V973+X973+Z973+AB973+AE973+AF973</f>
        <v>1193567.4000000001</v>
      </c>
      <c r="N973" s="137"/>
      <c r="O973" s="137"/>
      <c r="P973" s="137"/>
      <c r="Q973" s="137">
        <f t="shared" ref="Q973:Q977" si="222">M973</f>
        <v>1193567.4000000001</v>
      </c>
      <c r="R973" s="137"/>
      <c r="S973" s="30"/>
      <c r="T973" s="137"/>
      <c r="U973" s="137"/>
      <c r="V973" s="137"/>
      <c r="W973" s="137">
        <v>539.1</v>
      </c>
      <c r="X973" s="137">
        <f>W973*2214</f>
        <v>1193567.4000000001</v>
      </c>
      <c r="Y973" s="137"/>
      <c r="Z973" s="137"/>
      <c r="AA973" s="137"/>
      <c r="AB973" s="137"/>
      <c r="AC973" s="137"/>
      <c r="AD973" s="137"/>
      <c r="AE973" s="137"/>
      <c r="AF973" s="137"/>
      <c r="AG973" s="337">
        <v>2025</v>
      </c>
      <c r="AH973" s="166"/>
      <c r="AI973" s="166"/>
      <c r="AJ973" s="134">
        <f t="shared" si="200"/>
        <v>912</v>
      </c>
      <c r="AK973" s="35" t="s">
        <v>153</v>
      </c>
      <c r="AL973" s="134" t="str">
        <f t="shared" si="201"/>
        <v>912.</v>
      </c>
      <c r="AM973" s="140"/>
      <c r="AN973" s="296"/>
      <c r="AO973" s="193"/>
    </row>
    <row r="974" spans="1:41" ht="22.5" hidden="1" customHeight="1" x14ac:dyDescent="0.25">
      <c r="A974" s="68" t="s">
        <v>4096</v>
      </c>
      <c r="B974" s="25">
        <v>1816</v>
      </c>
      <c r="C974" s="205" t="s">
        <v>375</v>
      </c>
      <c r="D974" s="113">
        <v>1974</v>
      </c>
      <c r="E974" s="108" t="s">
        <v>2932</v>
      </c>
      <c r="F974" s="68" t="s">
        <v>2934</v>
      </c>
      <c r="G974" s="68">
        <v>2</v>
      </c>
      <c r="H974" s="68">
        <v>2</v>
      </c>
      <c r="I974" s="137">
        <v>768.2</v>
      </c>
      <c r="J974" s="137">
        <v>762.8</v>
      </c>
      <c r="K974" s="137">
        <v>660.5</v>
      </c>
      <c r="L974" s="30">
        <v>27</v>
      </c>
      <c r="M974" s="137">
        <f t="shared" si="221"/>
        <v>4884683.8999999994</v>
      </c>
      <c r="N974" s="137"/>
      <c r="O974" s="137"/>
      <c r="P974" s="137"/>
      <c r="Q974" s="137">
        <f t="shared" si="222"/>
        <v>4884683.8999999994</v>
      </c>
      <c r="R974" s="137"/>
      <c r="S974" s="30"/>
      <c r="T974" s="137"/>
      <c r="U974" s="137">
        <v>649.29999999999995</v>
      </c>
      <c r="V974" s="137">
        <f>U974*7523</f>
        <v>4884683.8999999994</v>
      </c>
      <c r="W974" s="137"/>
      <c r="X974" s="137"/>
      <c r="Y974" s="137"/>
      <c r="Z974" s="137"/>
      <c r="AA974" s="137"/>
      <c r="AB974" s="137"/>
      <c r="AC974" s="137"/>
      <c r="AD974" s="137"/>
      <c r="AE974" s="137"/>
      <c r="AF974" s="137"/>
      <c r="AG974" s="337">
        <v>2025</v>
      </c>
      <c r="AH974" s="166"/>
      <c r="AI974" s="166"/>
      <c r="AJ974" s="134">
        <f t="shared" si="200"/>
        <v>913</v>
      </c>
      <c r="AK974" s="35" t="s">
        <v>153</v>
      </c>
      <c r="AL974" s="134" t="str">
        <f t="shared" si="201"/>
        <v>913.</v>
      </c>
      <c r="AM974" s="140"/>
      <c r="AO974" s="193"/>
    </row>
    <row r="975" spans="1:41" ht="22.5" hidden="1" customHeight="1" x14ac:dyDescent="0.25">
      <c r="A975" s="68" t="s">
        <v>4097</v>
      </c>
      <c r="B975" s="25">
        <v>1779</v>
      </c>
      <c r="C975" s="205" t="s">
        <v>374</v>
      </c>
      <c r="D975" s="68">
        <v>1985</v>
      </c>
      <c r="E975" s="108" t="s">
        <v>2932</v>
      </c>
      <c r="F975" s="68" t="s">
        <v>2934</v>
      </c>
      <c r="G975" s="68">
        <v>2</v>
      </c>
      <c r="H975" s="68">
        <v>2</v>
      </c>
      <c r="I975" s="137">
        <v>790.8</v>
      </c>
      <c r="J975" s="137">
        <v>745.4</v>
      </c>
      <c r="K975" s="137">
        <v>602.29999999999995</v>
      </c>
      <c r="L975" s="30">
        <v>39</v>
      </c>
      <c r="M975" s="137">
        <f t="shared" si="221"/>
        <v>4720682.5</v>
      </c>
      <c r="N975" s="137"/>
      <c r="O975" s="137"/>
      <c r="P975" s="137"/>
      <c r="Q975" s="137">
        <f t="shared" si="222"/>
        <v>4720682.5</v>
      </c>
      <c r="R975" s="137"/>
      <c r="S975" s="30"/>
      <c r="T975" s="137"/>
      <c r="U975" s="137">
        <v>627.5</v>
      </c>
      <c r="V975" s="137">
        <f>U975*7523</f>
        <v>4720682.5</v>
      </c>
      <c r="W975" s="137"/>
      <c r="X975" s="137"/>
      <c r="Y975" s="137"/>
      <c r="Z975" s="137"/>
      <c r="AA975" s="137"/>
      <c r="AB975" s="137"/>
      <c r="AC975" s="137"/>
      <c r="AD975" s="137"/>
      <c r="AE975" s="137"/>
      <c r="AF975" s="137"/>
      <c r="AG975" s="337">
        <v>2025</v>
      </c>
      <c r="AH975" s="166"/>
      <c r="AI975" s="166"/>
      <c r="AJ975" s="134">
        <f t="shared" si="200"/>
        <v>914</v>
      </c>
      <c r="AK975" s="35" t="s">
        <v>153</v>
      </c>
      <c r="AL975" s="134" t="str">
        <f t="shared" si="201"/>
        <v>914.</v>
      </c>
      <c r="AM975" s="140"/>
      <c r="AO975" s="193"/>
    </row>
    <row r="976" spans="1:41" ht="22.5" hidden="1" customHeight="1" x14ac:dyDescent="0.25">
      <c r="A976" s="68" t="s">
        <v>4098</v>
      </c>
      <c r="B976" s="25">
        <v>1775</v>
      </c>
      <c r="C976" s="36" t="s">
        <v>1224</v>
      </c>
      <c r="D976" s="68">
        <v>1986</v>
      </c>
      <c r="E976" s="108" t="s">
        <v>2932</v>
      </c>
      <c r="F976" s="68" t="s">
        <v>2934</v>
      </c>
      <c r="G976" s="68">
        <v>2</v>
      </c>
      <c r="H976" s="68">
        <v>2</v>
      </c>
      <c r="I976" s="137">
        <v>929.1</v>
      </c>
      <c r="J976" s="137">
        <v>869.1</v>
      </c>
      <c r="K976" s="137">
        <v>469.6</v>
      </c>
      <c r="L976" s="30">
        <v>33</v>
      </c>
      <c r="M976" s="137">
        <f t="shared" si="221"/>
        <v>907740</v>
      </c>
      <c r="N976" s="137"/>
      <c r="O976" s="137"/>
      <c r="P976" s="137"/>
      <c r="Q976" s="137">
        <f t="shared" si="222"/>
        <v>907740</v>
      </c>
      <c r="R976" s="137"/>
      <c r="S976" s="30"/>
      <c r="T976" s="137"/>
      <c r="U976" s="137"/>
      <c r="V976" s="137"/>
      <c r="W976" s="137">
        <v>410</v>
      </c>
      <c r="X976" s="137">
        <f>W976*2214</f>
        <v>907740</v>
      </c>
      <c r="Y976" s="137"/>
      <c r="Z976" s="137"/>
      <c r="AA976" s="137"/>
      <c r="AB976" s="137"/>
      <c r="AC976" s="137"/>
      <c r="AD976" s="137"/>
      <c r="AE976" s="137"/>
      <c r="AF976" s="137"/>
      <c r="AG976" s="337">
        <v>2025</v>
      </c>
      <c r="AH976" s="166"/>
      <c r="AI976" s="166"/>
      <c r="AJ976" s="134">
        <f t="shared" si="200"/>
        <v>915</v>
      </c>
      <c r="AK976" s="35" t="s">
        <v>153</v>
      </c>
      <c r="AL976" s="134" t="str">
        <f t="shared" si="201"/>
        <v>915.</v>
      </c>
      <c r="AM976" s="140"/>
      <c r="AO976" s="193"/>
    </row>
    <row r="977" spans="1:41" ht="22.5" hidden="1" customHeight="1" x14ac:dyDescent="0.25">
      <c r="A977" s="68"/>
      <c r="B977" s="25"/>
      <c r="C977" s="203" t="s">
        <v>63</v>
      </c>
      <c r="D977" s="25"/>
      <c r="E977" s="68"/>
      <c r="F977" s="68"/>
      <c r="G977" s="25"/>
      <c r="H977" s="25"/>
      <c r="I977" s="135">
        <f>I978+I1013+I1030</f>
        <v>525070.89999999991</v>
      </c>
      <c r="J977" s="135">
        <f>J978+J1013+J1030</f>
        <v>442393.76</v>
      </c>
      <c r="K977" s="135">
        <f>K978+K1013+K1030</f>
        <v>423837.23</v>
      </c>
      <c r="L977" s="103">
        <f>L978+L1013+L1030</f>
        <v>24179</v>
      </c>
      <c r="M977" s="135">
        <f>M978+M1013+M1030</f>
        <v>742095989.51999998</v>
      </c>
      <c r="N977" s="135"/>
      <c r="O977" s="135"/>
      <c r="P977" s="135"/>
      <c r="Q977" s="135">
        <f t="shared" si="222"/>
        <v>742095989.51999998</v>
      </c>
      <c r="R977" s="135">
        <f>R978+R1013+R1030</f>
        <v>362505699.05999994</v>
      </c>
      <c r="S977" s="103"/>
      <c r="T977" s="135"/>
      <c r="U977" s="135">
        <f>U978+U1013+U1030</f>
        <v>72346.37</v>
      </c>
      <c r="V977" s="135">
        <f>V978+V1013+V1030</f>
        <v>332968479.75000006</v>
      </c>
      <c r="W977" s="135"/>
      <c r="X977" s="135"/>
      <c r="Y977" s="135">
        <f>Y978+Y1013+Y1030</f>
        <v>25557.53</v>
      </c>
      <c r="Z977" s="135">
        <f>Z978+Z1013+Z1030</f>
        <v>45006118.359999999</v>
      </c>
      <c r="AA977" s="135">
        <f>AA978+AA1013+AA1030</f>
        <v>481.1</v>
      </c>
      <c r="AB977" s="135">
        <f>AB978+AB1013+AB1030</f>
        <v>1287904.7</v>
      </c>
      <c r="AC977" s="135"/>
      <c r="AD977" s="135"/>
      <c r="AE977" s="135"/>
      <c r="AF977" s="135">
        <f>AF978+AF1013+AF1030</f>
        <v>327787.65000000002</v>
      </c>
      <c r="AG977" s="143"/>
      <c r="AH977" s="126"/>
      <c r="AI977" s="126"/>
      <c r="AM977" s="144"/>
      <c r="AN977" s="35"/>
      <c r="AO977" s="193"/>
    </row>
    <row r="978" spans="1:41" ht="22.5" hidden="1" customHeight="1" x14ac:dyDescent="0.25">
      <c r="A978" s="68"/>
      <c r="B978" s="25"/>
      <c r="C978" s="203" t="s">
        <v>1190</v>
      </c>
      <c r="D978" s="25"/>
      <c r="E978" s="68"/>
      <c r="F978" s="68"/>
      <c r="G978" s="25"/>
      <c r="H978" s="25"/>
      <c r="I978" s="135">
        <f>SUM(I979:I1012)</f>
        <v>109328.6</v>
      </c>
      <c r="J978" s="135">
        <f t="shared" ref="J978:AF978" si="223">SUM(J979:J1012)</f>
        <v>86558.559999999983</v>
      </c>
      <c r="K978" s="135">
        <f t="shared" si="223"/>
        <v>85303.859999999986</v>
      </c>
      <c r="L978" s="103">
        <f t="shared" si="223"/>
        <v>5128</v>
      </c>
      <c r="M978" s="135">
        <f t="shared" si="223"/>
        <v>63888776.170000002</v>
      </c>
      <c r="N978" s="135"/>
      <c r="O978" s="135"/>
      <c r="P978" s="135"/>
      <c r="Q978" s="135">
        <f>M978</f>
        <v>63888776.170000002</v>
      </c>
      <c r="R978" s="135">
        <f t="shared" si="223"/>
        <v>29671946.599999998</v>
      </c>
      <c r="S978" s="103"/>
      <c r="T978" s="135"/>
      <c r="U978" s="135">
        <f t="shared" si="223"/>
        <v>7284</v>
      </c>
      <c r="V978" s="135">
        <f t="shared" si="223"/>
        <v>23558057.359999999</v>
      </c>
      <c r="W978" s="135"/>
      <c r="X978" s="135"/>
      <c r="Y978" s="135">
        <f t="shared" si="223"/>
        <v>8041.7300000000005</v>
      </c>
      <c r="Z978" s="135">
        <f t="shared" si="223"/>
        <v>10330984.560000001</v>
      </c>
      <c r="AA978" s="135"/>
      <c r="AB978" s="135"/>
      <c r="AC978" s="135"/>
      <c r="AD978" s="135"/>
      <c r="AE978" s="135"/>
      <c r="AF978" s="135">
        <f t="shared" si="223"/>
        <v>327787.65000000002</v>
      </c>
      <c r="AG978" s="143"/>
      <c r="AH978" s="126"/>
      <c r="AI978" s="126"/>
      <c r="AM978" s="144"/>
      <c r="AN978" s="35"/>
      <c r="AO978" s="193"/>
    </row>
    <row r="979" spans="1:41" ht="22.5" hidden="1" customHeight="1" x14ac:dyDescent="0.25">
      <c r="A979" s="68" t="s">
        <v>4099</v>
      </c>
      <c r="B979" s="25">
        <v>1902</v>
      </c>
      <c r="C979" s="36" t="s">
        <v>1570</v>
      </c>
      <c r="D979" s="25">
        <v>1988</v>
      </c>
      <c r="E979" s="68" t="s">
        <v>2932</v>
      </c>
      <c r="F979" s="68" t="s">
        <v>2933</v>
      </c>
      <c r="G979" s="25">
        <v>3</v>
      </c>
      <c r="H979" s="25">
        <v>2</v>
      </c>
      <c r="I979" s="139">
        <v>2028</v>
      </c>
      <c r="J979" s="139">
        <v>1280.4000000000001</v>
      </c>
      <c r="K979" s="139">
        <v>1280.4000000000001</v>
      </c>
      <c r="L979" s="25">
        <v>70</v>
      </c>
      <c r="M979" s="137">
        <f t="shared" ref="M979:M991" si="224">R979+T979+V979+X979+Z979+AB979+AE979+AF979</f>
        <v>2082089</v>
      </c>
      <c r="N979" s="137"/>
      <c r="O979" s="137"/>
      <c r="P979" s="137"/>
      <c r="Q979" s="137">
        <f t="shared" ref="Q979:Q994" si="225">M979</f>
        <v>2082089</v>
      </c>
      <c r="R979" s="137"/>
      <c r="S979" s="30"/>
      <c r="T979" s="137"/>
      <c r="U979" s="139">
        <v>587</v>
      </c>
      <c r="V979" s="139">
        <f>U979*3547</f>
        <v>2082089</v>
      </c>
      <c r="W979" s="137"/>
      <c r="X979" s="137"/>
      <c r="Y979" s="137"/>
      <c r="Z979" s="137"/>
      <c r="AA979" s="137"/>
      <c r="AB979" s="137"/>
      <c r="AC979" s="336"/>
      <c r="AD979" s="336"/>
      <c r="AE979" s="137"/>
      <c r="AF979" s="137"/>
      <c r="AG979" s="337">
        <v>2025</v>
      </c>
      <c r="AH979" s="126"/>
      <c r="AI979" s="126"/>
      <c r="AJ979" s="134">
        <f t="shared" si="200"/>
        <v>916</v>
      </c>
      <c r="AK979" s="35" t="s">
        <v>153</v>
      </c>
      <c r="AL979" s="134" t="str">
        <f t="shared" si="201"/>
        <v>916.</v>
      </c>
      <c r="AM979" s="140"/>
      <c r="AN979" s="296"/>
      <c r="AO979" s="193"/>
    </row>
    <row r="980" spans="1:41" ht="22.5" hidden="1" customHeight="1" x14ac:dyDescent="0.25">
      <c r="A980" s="68" t="s">
        <v>4100</v>
      </c>
      <c r="B980" s="25">
        <v>2130</v>
      </c>
      <c r="C980" s="36" t="s">
        <v>1630</v>
      </c>
      <c r="D980" s="25">
        <v>1973</v>
      </c>
      <c r="E980" s="108" t="s">
        <v>2932</v>
      </c>
      <c r="F980" s="108" t="s">
        <v>2933</v>
      </c>
      <c r="G980" s="30">
        <v>5</v>
      </c>
      <c r="H980" s="30">
        <v>6</v>
      </c>
      <c r="I980" s="137">
        <v>4741.8</v>
      </c>
      <c r="J980" s="137">
        <v>3226.7</v>
      </c>
      <c r="K980" s="137">
        <v>3226.7</v>
      </c>
      <c r="L980" s="30">
        <v>192</v>
      </c>
      <c r="M980" s="139">
        <f t="shared" si="224"/>
        <v>8875315.5</v>
      </c>
      <c r="N980" s="139"/>
      <c r="O980" s="139"/>
      <c r="P980" s="139"/>
      <c r="Q980" s="137">
        <f t="shared" si="225"/>
        <v>8875315.5</v>
      </c>
      <c r="R980" s="139">
        <v>8875315.5</v>
      </c>
      <c r="S980" s="25"/>
      <c r="T980" s="139"/>
      <c r="U980" s="139"/>
      <c r="V980" s="139"/>
      <c r="W980" s="139"/>
      <c r="X980" s="139"/>
      <c r="Y980" s="139"/>
      <c r="Z980" s="139"/>
      <c r="AA980" s="139"/>
      <c r="AB980" s="139"/>
      <c r="AC980" s="139"/>
      <c r="AD980" s="139"/>
      <c r="AE980" s="139"/>
      <c r="AF980" s="139"/>
      <c r="AG980" s="337">
        <v>2025</v>
      </c>
      <c r="AH980" s="126" t="s">
        <v>3050</v>
      </c>
      <c r="AI980" s="126"/>
      <c r="AJ980" s="134">
        <f t="shared" si="200"/>
        <v>917</v>
      </c>
      <c r="AK980" s="35" t="s">
        <v>153</v>
      </c>
      <c r="AL980" s="134" t="str">
        <f t="shared" si="201"/>
        <v>917.</v>
      </c>
      <c r="AM980" s="140"/>
      <c r="AN980" s="296"/>
      <c r="AO980" s="193"/>
    </row>
    <row r="981" spans="1:41" ht="22.5" hidden="1" customHeight="1" x14ac:dyDescent="0.25">
      <c r="A981" s="68" t="s">
        <v>4101</v>
      </c>
      <c r="B981" s="25">
        <v>1884</v>
      </c>
      <c r="C981" s="36" t="s">
        <v>1564</v>
      </c>
      <c r="D981" s="25">
        <v>1985</v>
      </c>
      <c r="E981" s="68" t="s">
        <v>2932</v>
      </c>
      <c r="F981" s="68" t="s">
        <v>2933</v>
      </c>
      <c r="G981" s="25">
        <v>3</v>
      </c>
      <c r="H981" s="25">
        <v>2</v>
      </c>
      <c r="I981" s="139">
        <v>1273.2</v>
      </c>
      <c r="J981" s="139">
        <v>753.5</v>
      </c>
      <c r="K981" s="139">
        <v>753.5</v>
      </c>
      <c r="L981" s="25">
        <v>68</v>
      </c>
      <c r="M981" s="137">
        <f t="shared" si="224"/>
        <v>277200</v>
      </c>
      <c r="N981" s="139"/>
      <c r="O981" s="139"/>
      <c r="P981" s="139"/>
      <c r="Q981" s="137">
        <f t="shared" si="225"/>
        <v>277200</v>
      </c>
      <c r="R981" s="139">
        <v>277200</v>
      </c>
      <c r="S981" s="25"/>
      <c r="T981" s="139"/>
      <c r="U981" s="139"/>
      <c r="V981" s="139"/>
      <c r="W981" s="139"/>
      <c r="X981" s="139"/>
      <c r="Y981" s="139"/>
      <c r="Z981" s="139"/>
      <c r="AA981" s="139"/>
      <c r="AB981" s="139"/>
      <c r="AC981" s="139"/>
      <c r="AD981" s="139"/>
      <c r="AE981" s="139"/>
      <c r="AF981" s="139"/>
      <c r="AG981" s="337">
        <v>2025</v>
      </c>
      <c r="AH981" s="126" t="s">
        <v>3051</v>
      </c>
      <c r="AI981" s="126"/>
      <c r="AJ981" s="134">
        <f t="shared" si="200"/>
        <v>918</v>
      </c>
      <c r="AK981" s="35" t="s">
        <v>153</v>
      </c>
      <c r="AL981" s="134" t="str">
        <f t="shared" si="201"/>
        <v>918.</v>
      </c>
      <c r="AM981" s="140"/>
      <c r="AN981" s="296"/>
      <c r="AO981" s="193"/>
    </row>
    <row r="982" spans="1:41" ht="22.5" hidden="1" customHeight="1" x14ac:dyDescent="0.25">
      <c r="A982" s="68" t="s">
        <v>4102</v>
      </c>
      <c r="B982" s="25">
        <v>1890</v>
      </c>
      <c r="C982" s="36" t="s">
        <v>1566</v>
      </c>
      <c r="D982" s="25">
        <v>1982</v>
      </c>
      <c r="E982" s="68" t="s">
        <v>2932</v>
      </c>
      <c r="F982" s="68" t="s">
        <v>2933</v>
      </c>
      <c r="G982" s="25">
        <v>5</v>
      </c>
      <c r="H982" s="25">
        <v>6</v>
      </c>
      <c r="I982" s="139">
        <v>4747.3999999999996</v>
      </c>
      <c r="J982" s="139">
        <v>3220.7</v>
      </c>
      <c r="K982" s="139">
        <v>3220.7</v>
      </c>
      <c r="L982" s="25">
        <v>306</v>
      </c>
      <c r="M982" s="137">
        <f t="shared" si="224"/>
        <v>1640100</v>
      </c>
      <c r="N982" s="139"/>
      <c r="O982" s="139"/>
      <c r="P982" s="139"/>
      <c r="Q982" s="137">
        <f t="shared" si="225"/>
        <v>1640100</v>
      </c>
      <c r="R982" s="139">
        <v>1640100</v>
      </c>
      <c r="S982" s="25"/>
      <c r="T982" s="139"/>
      <c r="U982" s="139"/>
      <c r="V982" s="139"/>
      <c r="W982" s="139"/>
      <c r="X982" s="139"/>
      <c r="Y982" s="139"/>
      <c r="Z982" s="139"/>
      <c r="AA982" s="139"/>
      <c r="AB982" s="139"/>
      <c r="AC982" s="139"/>
      <c r="AD982" s="139"/>
      <c r="AE982" s="139"/>
      <c r="AF982" s="139"/>
      <c r="AG982" s="337">
        <v>2025</v>
      </c>
      <c r="AH982" s="126" t="s">
        <v>3051</v>
      </c>
      <c r="AI982" s="126"/>
      <c r="AJ982" s="134">
        <f t="shared" si="200"/>
        <v>919</v>
      </c>
      <c r="AK982" s="35" t="s">
        <v>153</v>
      </c>
      <c r="AL982" s="134" t="str">
        <f t="shared" si="201"/>
        <v>919.</v>
      </c>
      <c r="AM982" s="140"/>
      <c r="AN982" s="296"/>
      <c r="AO982" s="193"/>
    </row>
    <row r="983" spans="1:41" ht="22.5" hidden="1" customHeight="1" x14ac:dyDescent="0.25">
      <c r="A983" s="68" t="s">
        <v>4103</v>
      </c>
      <c r="B983" s="25">
        <v>1946</v>
      </c>
      <c r="C983" s="36" t="s">
        <v>2947</v>
      </c>
      <c r="D983" s="25">
        <v>1980</v>
      </c>
      <c r="E983" s="108" t="s">
        <v>2932</v>
      </c>
      <c r="F983" s="68" t="s">
        <v>2934</v>
      </c>
      <c r="G983" s="30">
        <v>5</v>
      </c>
      <c r="H983" s="30">
        <v>6</v>
      </c>
      <c r="I983" s="137">
        <v>6077.5</v>
      </c>
      <c r="J983" s="137">
        <v>4470.5</v>
      </c>
      <c r="K983" s="137">
        <v>3882.3</v>
      </c>
      <c r="L983" s="30">
        <v>247</v>
      </c>
      <c r="M983" s="137">
        <f t="shared" si="224"/>
        <v>2665843.8200000003</v>
      </c>
      <c r="N983" s="139"/>
      <c r="O983" s="139"/>
      <c r="P983" s="139"/>
      <c r="Q983" s="137">
        <f t="shared" si="225"/>
        <v>2665843.8200000003</v>
      </c>
      <c r="R983" s="139">
        <f>1500447+1165396.82</f>
        <v>2665843.8200000003</v>
      </c>
      <c r="S983" s="25"/>
      <c r="T983" s="139"/>
      <c r="U983" s="139"/>
      <c r="V983" s="139"/>
      <c r="W983" s="139"/>
      <c r="X983" s="139"/>
      <c r="Y983" s="139"/>
      <c r="Z983" s="139"/>
      <c r="AA983" s="139"/>
      <c r="AB983" s="139"/>
      <c r="AC983" s="139"/>
      <c r="AD983" s="139"/>
      <c r="AE983" s="139"/>
      <c r="AF983" s="139"/>
      <c r="AG983" s="337">
        <v>2025</v>
      </c>
      <c r="AH983" s="126" t="s">
        <v>3054</v>
      </c>
      <c r="AI983" s="126"/>
      <c r="AJ983" s="134">
        <f t="shared" si="200"/>
        <v>920</v>
      </c>
      <c r="AK983" s="35" t="s">
        <v>153</v>
      </c>
      <c r="AL983" s="134" t="str">
        <f t="shared" si="201"/>
        <v>920.</v>
      </c>
      <c r="AM983" s="140"/>
      <c r="AN983" s="296"/>
      <c r="AO983" s="193"/>
    </row>
    <row r="984" spans="1:41" ht="22.5" hidden="1" customHeight="1" x14ac:dyDescent="0.25">
      <c r="A984" s="68" t="s">
        <v>4104</v>
      </c>
      <c r="B984" s="25">
        <v>2027</v>
      </c>
      <c r="C984" s="37" t="s">
        <v>1159</v>
      </c>
      <c r="D984" s="25">
        <v>1981</v>
      </c>
      <c r="E984" s="68" t="s">
        <v>2932</v>
      </c>
      <c r="F984" s="68" t="s">
        <v>2934</v>
      </c>
      <c r="G984" s="25">
        <v>5</v>
      </c>
      <c r="H984" s="25">
        <v>4</v>
      </c>
      <c r="I984" s="139">
        <v>5859.2</v>
      </c>
      <c r="J984" s="137">
        <v>5859.2</v>
      </c>
      <c r="K984" s="139">
        <v>5859.2</v>
      </c>
      <c r="L984" s="25">
        <v>356</v>
      </c>
      <c r="M984" s="139">
        <f t="shared" si="224"/>
        <v>5196355</v>
      </c>
      <c r="N984" s="139"/>
      <c r="O984" s="139"/>
      <c r="P984" s="139"/>
      <c r="Q984" s="137">
        <f t="shared" si="225"/>
        <v>5196355</v>
      </c>
      <c r="R984" s="139"/>
      <c r="S984" s="25"/>
      <c r="T984" s="139"/>
      <c r="U984" s="139">
        <v>1465</v>
      </c>
      <c r="V984" s="139">
        <f>U984*3547</f>
        <v>5196355</v>
      </c>
      <c r="W984" s="139"/>
      <c r="X984" s="139"/>
      <c r="Y984" s="139"/>
      <c r="Z984" s="139"/>
      <c r="AA984" s="139"/>
      <c r="AB984" s="139"/>
      <c r="AC984" s="139"/>
      <c r="AD984" s="139"/>
      <c r="AE984" s="139"/>
      <c r="AF984" s="139"/>
      <c r="AG984" s="337">
        <v>2025</v>
      </c>
      <c r="AH984" s="126"/>
      <c r="AI984" s="126"/>
      <c r="AJ984" s="134">
        <f t="shared" si="200"/>
        <v>921</v>
      </c>
      <c r="AK984" s="35" t="s">
        <v>153</v>
      </c>
      <c r="AL984" s="134" t="str">
        <f t="shared" si="201"/>
        <v>921.</v>
      </c>
      <c r="AM984" s="140"/>
      <c r="AN984" s="296"/>
      <c r="AO984" s="193"/>
    </row>
    <row r="985" spans="1:41" ht="22.5" hidden="1" customHeight="1" x14ac:dyDescent="0.25">
      <c r="A985" s="68" t="s">
        <v>4105</v>
      </c>
      <c r="B985" s="25">
        <v>2100</v>
      </c>
      <c r="C985" s="130" t="s">
        <v>430</v>
      </c>
      <c r="D985" s="25">
        <v>1978</v>
      </c>
      <c r="E985" s="108" t="s">
        <v>2932</v>
      </c>
      <c r="F985" s="68" t="s">
        <v>2934</v>
      </c>
      <c r="G985" s="30">
        <v>5</v>
      </c>
      <c r="H985" s="30">
        <v>2</v>
      </c>
      <c r="I985" s="137">
        <v>1906.6</v>
      </c>
      <c r="J985" s="137">
        <v>1754.6</v>
      </c>
      <c r="K985" s="137">
        <v>1754.3</v>
      </c>
      <c r="L985" s="30">
        <v>96</v>
      </c>
      <c r="M985" s="137">
        <f t="shared" si="224"/>
        <v>2187315</v>
      </c>
      <c r="N985" s="137"/>
      <c r="O985" s="137"/>
      <c r="P985" s="137"/>
      <c r="Q985" s="137">
        <f t="shared" si="225"/>
        <v>2187315</v>
      </c>
      <c r="R985" s="137">
        <f>422097+1765218</f>
        <v>2187315</v>
      </c>
      <c r="S985" s="30"/>
      <c r="T985" s="137"/>
      <c r="U985" s="137"/>
      <c r="V985" s="137"/>
      <c r="W985" s="137"/>
      <c r="X985" s="137"/>
      <c r="Y985" s="137"/>
      <c r="Z985" s="137"/>
      <c r="AA985" s="137"/>
      <c r="AB985" s="137"/>
      <c r="AC985" s="137"/>
      <c r="AD985" s="137"/>
      <c r="AE985" s="137"/>
      <c r="AF985" s="137"/>
      <c r="AG985" s="337">
        <v>2025</v>
      </c>
      <c r="AH985" s="126" t="s">
        <v>3055</v>
      </c>
      <c r="AI985" s="126"/>
      <c r="AJ985" s="134">
        <f t="shared" si="200"/>
        <v>922</v>
      </c>
      <c r="AK985" s="35" t="s">
        <v>153</v>
      </c>
      <c r="AL985" s="134" t="str">
        <f t="shared" si="201"/>
        <v>922.</v>
      </c>
      <c r="AM985" s="140"/>
      <c r="AN985" s="296"/>
      <c r="AO985" s="193"/>
    </row>
    <row r="986" spans="1:41" ht="22.5" hidden="1" customHeight="1" x14ac:dyDescent="0.25">
      <c r="A986" s="68" t="s">
        <v>4106</v>
      </c>
      <c r="B986" s="25">
        <v>1954</v>
      </c>
      <c r="C986" s="130" t="s">
        <v>392</v>
      </c>
      <c r="D986" s="25">
        <v>1984</v>
      </c>
      <c r="E986" s="108" t="s">
        <v>2932</v>
      </c>
      <c r="F986" s="108" t="s">
        <v>2933</v>
      </c>
      <c r="G986" s="30">
        <v>5</v>
      </c>
      <c r="H986" s="30">
        <v>5</v>
      </c>
      <c r="I986" s="137">
        <v>3953.4</v>
      </c>
      <c r="J986" s="137">
        <v>3457.2</v>
      </c>
      <c r="K986" s="137">
        <v>3457.2</v>
      </c>
      <c r="L986" s="30">
        <v>174</v>
      </c>
      <c r="M986" s="137">
        <f t="shared" si="224"/>
        <v>1096836</v>
      </c>
      <c r="N986" s="137"/>
      <c r="O986" s="137"/>
      <c r="P986" s="137"/>
      <c r="Q986" s="137">
        <f t="shared" si="225"/>
        <v>1096836</v>
      </c>
      <c r="R986" s="137">
        <v>1096836</v>
      </c>
      <c r="S986" s="30"/>
      <c r="T986" s="137"/>
      <c r="U986" s="137"/>
      <c r="V986" s="137"/>
      <c r="W986" s="137"/>
      <c r="X986" s="137"/>
      <c r="Y986" s="137"/>
      <c r="Z986" s="137"/>
      <c r="AA986" s="137"/>
      <c r="AB986" s="137"/>
      <c r="AC986" s="137"/>
      <c r="AD986" s="137"/>
      <c r="AE986" s="137"/>
      <c r="AF986" s="137"/>
      <c r="AG986" s="337">
        <v>2025</v>
      </c>
      <c r="AH986" s="126" t="s">
        <v>3049</v>
      </c>
      <c r="AI986" s="126"/>
      <c r="AJ986" s="134">
        <f t="shared" ref="AJ986:AJ1050" si="226">MAX(AJ982:AJ985)+1</f>
        <v>923</v>
      </c>
      <c r="AK986" s="35" t="s">
        <v>153</v>
      </c>
      <c r="AL986" s="134" t="str">
        <f t="shared" ref="AL986:AL1050" si="227">CONCATENATE(AJ986,AK986)</f>
        <v>923.</v>
      </c>
      <c r="AM986" s="140"/>
      <c r="AN986" s="296"/>
      <c r="AO986" s="193"/>
    </row>
    <row r="987" spans="1:41" ht="22.5" hidden="1" customHeight="1" x14ac:dyDescent="0.25">
      <c r="A987" s="68" t="s">
        <v>4107</v>
      </c>
      <c r="B987" s="25">
        <v>1895</v>
      </c>
      <c r="C987" s="131" t="s">
        <v>501</v>
      </c>
      <c r="D987" s="25">
        <v>1965</v>
      </c>
      <c r="E987" s="68" t="s">
        <v>2932</v>
      </c>
      <c r="F987" s="68" t="s">
        <v>2933</v>
      </c>
      <c r="G987" s="25">
        <v>5</v>
      </c>
      <c r="H987" s="25">
        <v>3</v>
      </c>
      <c r="I987" s="139">
        <v>2031.5</v>
      </c>
      <c r="J987" s="137">
        <v>1298.2</v>
      </c>
      <c r="K987" s="139">
        <v>1298.2</v>
      </c>
      <c r="L987" s="25">
        <v>100</v>
      </c>
      <c r="M987" s="139">
        <f t="shared" si="224"/>
        <v>914604.1</v>
      </c>
      <c r="N987" s="139"/>
      <c r="O987" s="139"/>
      <c r="P987" s="139"/>
      <c r="Q987" s="137">
        <f t="shared" si="225"/>
        <v>914604.1</v>
      </c>
      <c r="R987" s="139">
        <v>739200</v>
      </c>
      <c r="S987" s="25"/>
      <c r="T987" s="139"/>
      <c r="U987" s="139"/>
      <c r="V987" s="139"/>
      <c r="W987" s="139"/>
      <c r="X987" s="139"/>
      <c r="Y987" s="139"/>
      <c r="Z987" s="139"/>
      <c r="AA987" s="139"/>
      <c r="AB987" s="139"/>
      <c r="AC987" s="139"/>
      <c r="AD987" s="139"/>
      <c r="AE987" s="139"/>
      <c r="AF987" s="137">
        <v>175404.1</v>
      </c>
      <c r="AG987" s="337">
        <v>2025</v>
      </c>
      <c r="AH987" s="126" t="s">
        <v>3051</v>
      </c>
      <c r="AI987" s="171"/>
      <c r="AJ987" s="134">
        <f t="shared" si="226"/>
        <v>924</v>
      </c>
      <c r="AK987" s="35" t="s">
        <v>153</v>
      </c>
      <c r="AL987" s="134" t="str">
        <f t="shared" si="227"/>
        <v>924.</v>
      </c>
      <c r="AM987" s="140"/>
      <c r="AN987" s="296"/>
      <c r="AO987" s="193"/>
    </row>
    <row r="988" spans="1:41" ht="22.5" hidden="1" customHeight="1" x14ac:dyDescent="0.25">
      <c r="A988" s="68" t="s">
        <v>4108</v>
      </c>
      <c r="B988" s="25">
        <v>1955</v>
      </c>
      <c r="C988" s="36" t="s">
        <v>1583</v>
      </c>
      <c r="D988" s="25">
        <v>1986</v>
      </c>
      <c r="E988" s="108" t="s">
        <v>2932</v>
      </c>
      <c r="F988" s="108" t="s">
        <v>2933</v>
      </c>
      <c r="G988" s="30">
        <v>5</v>
      </c>
      <c r="H988" s="30">
        <v>4</v>
      </c>
      <c r="I988" s="137">
        <v>4687.6000000000004</v>
      </c>
      <c r="J988" s="137">
        <v>3937.3</v>
      </c>
      <c r="K988" s="137">
        <v>3937.3</v>
      </c>
      <c r="L988" s="30">
        <v>195</v>
      </c>
      <c r="M988" s="137">
        <f t="shared" si="224"/>
        <v>792055</v>
      </c>
      <c r="N988" s="139"/>
      <c r="O988" s="139"/>
      <c r="P988" s="139"/>
      <c r="Q988" s="137">
        <f t="shared" si="225"/>
        <v>792055</v>
      </c>
      <c r="R988" s="139">
        <v>792055</v>
      </c>
      <c r="S988" s="25"/>
      <c r="T988" s="139"/>
      <c r="U988" s="139"/>
      <c r="V988" s="139"/>
      <c r="W988" s="139"/>
      <c r="X988" s="139"/>
      <c r="Y988" s="139"/>
      <c r="Z988" s="139"/>
      <c r="AA988" s="139"/>
      <c r="AB988" s="139"/>
      <c r="AC988" s="139"/>
      <c r="AD988" s="139"/>
      <c r="AE988" s="139"/>
      <c r="AF988" s="139"/>
      <c r="AG988" s="337">
        <v>2025</v>
      </c>
      <c r="AH988" s="126" t="s">
        <v>3049</v>
      </c>
      <c r="AI988" s="126"/>
      <c r="AJ988" s="134">
        <f t="shared" si="226"/>
        <v>925</v>
      </c>
      <c r="AK988" s="35" t="s">
        <v>153</v>
      </c>
      <c r="AL988" s="134" t="str">
        <f t="shared" si="227"/>
        <v>925.</v>
      </c>
      <c r="AM988" s="140"/>
      <c r="AN988" s="296"/>
      <c r="AO988" s="193"/>
    </row>
    <row r="989" spans="1:41" ht="22.5" hidden="1" customHeight="1" x14ac:dyDescent="0.25">
      <c r="A989" s="68" t="s">
        <v>4109</v>
      </c>
      <c r="B989" s="25">
        <v>1898</v>
      </c>
      <c r="C989" s="36" t="s">
        <v>1568</v>
      </c>
      <c r="D989" s="25">
        <v>1975</v>
      </c>
      <c r="E989" s="68" t="s">
        <v>2932</v>
      </c>
      <c r="F989" s="68" t="s">
        <v>2933</v>
      </c>
      <c r="G989" s="25">
        <v>5</v>
      </c>
      <c r="H989" s="25">
        <v>6</v>
      </c>
      <c r="I989" s="139">
        <v>4717</v>
      </c>
      <c r="J989" s="139">
        <v>3197.7</v>
      </c>
      <c r="K989" s="139">
        <v>3197.7</v>
      </c>
      <c r="L989" s="25">
        <v>235</v>
      </c>
      <c r="M989" s="137">
        <f t="shared" si="224"/>
        <v>1640100</v>
      </c>
      <c r="N989" s="137"/>
      <c r="O989" s="137"/>
      <c r="P989" s="137"/>
      <c r="Q989" s="137">
        <f t="shared" si="225"/>
        <v>1640100</v>
      </c>
      <c r="R989" s="137">
        <v>1640100</v>
      </c>
      <c r="S989" s="30"/>
      <c r="T989" s="137"/>
      <c r="U989" s="139"/>
      <c r="V989" s="139"/>
      <c r="W989" s="137"/>
      <c r="X989" s="137"/>
      <c r="Y989" s="137"/>
      <c r="Z989" s="137"/>
      <c r="AA989" s="137"/>
      <c r="AB989" s="137"/>
      <c r="AC989" s="336"/>
      <c r="AD989" s="336"/>
      <c r="AE989" s="137"/>
      <c r="AF989" s="137"/>
      <c r="AG989" s="337">
        <v>2025</v>
      </c>
      <c r="AH989" s="126" t="s">
        <v>3051</v>
      </c>
      <c r="AI989" s="126"/>
      <c r="AJ989" s="134">
        <f t="shared" si="226"/>
        <v>926</v>
      </c>
      <c r="AK989" s="35" t="s">
        <v>153</v>
      </c>
      <c r="AL989" s="134" t="str">
        <f t="shared" si="227"/>
        <v>926.</v>
      </c>
      <c r="AM989" s="140"/>
      <c r="AN989" s="296"/>
      <c r="AO989" s="193"/>
    </row>
    <row r="990" spans="1:41" ht="22.5" hidden="1" customHeight="1" x14ac:dyDescent="0.25">
      <c r="A990" s="68" t="s">
        <v>4110</v>
      </c>
      <c r="B990" s="25">
        <v>1860</v>
      </c>
      <c r="C990" s="130" t="s">
        <v>379</v>
      </c>
      <c r="D990" s="25">
        <v>1983</v>
      </c>
      <c r="E990" s="108" t="s">
        <v>2932</v>
      </c>
      <c r="F990" s="108" t="s">
        <v>2933</v>
      </c>
      <c r="G990" s="30">
        <v>5</v>
      </c>
      <c r="H990" s="30">
        <v>3</v>
      </c>
      <c r="I990" s="137">
        <v>4556.3999999999996</v>
      </c>
      <c r="J990" s="137">
        <v>3623.8</v>
      </c>
      <c r="K990" s="137">
        <v>3240.1</v>
      </c>
      <c r="L990" s="30">
        <v>155</v>
      </c>
      <c r="M990" s="137">
        <f t="shared" si="224"/>
        <v>1534338</v>
      </c>
      <c r="N990" s="137"/>
      <c r="O990" s="137"/>
      <c r="P990" s="137"/>
      <c r="Q990" s="137">
        <f t="shared" si="225"/>
        <v>1534338</v>
      </c>
      <c r="R990" s="137">
        <v>1534338</v>
      </c>
      <c r="S990" s="30"/>
      <c r="T990" s="137"/>
      <c r="U990" s="137"/>
      <c r="V990" s="139"/>
      <c r="W990" s="137"/>
      <c r="X990" s="137"/>
      <c r="Y990" s="137"/>
      <c r="Z990" s="137"/>
      <c r="AA990" s="137"/>
      <c r="AB990" s="137"/>
      <c r="AC990" s="137"/>
      <c r="AD990" s="137"/>
      <c r="AE990" s="137"/>
      <c r="AF990" s="137"/>
      <c r="AG990" s="337">
        <v>2025</v>
      </c>
      <c r="AH990" s="126" t="s">
        <v>3049</v>
      </c>
      <c r="AI990" s="126"/>
      <c r="AJ990" s="134">
        <f t="shared" si="226"/>
        <v>927</v>
      </c>
      <c r="AK990" s="35" t="s">
        <v>153</v>
      </c>
      <c r="AL990" s="134" t="str">
        <f t="shared" si="227"/>
        <v>927.</v>
      </c>
      <c r="AM990" s="140"/>
      <c r="AN990" s="296"/>
      <c r="AO990" s="193"/>
    </row>
    <row r="991" spans="1:41" ht="22.5" hidden="1" customHeight="1" x14ac:dyDescent="0.25">
      <c r="A991" s="68" t="s">
        <v>4111</v>
      </c>
      <c r="B991" s="25">
        <v>1856</v>
      </c>
      <c r="C991" s="36" t="s">
        <v>445</v>
      </c>
      <c r="D991" s="25">
        <v>1985</v>
      </c>
      <c r="E991" s="68" t="s">
        <v>2932</v>
      </c>
      <c r="F991" s="68" t="s">
        <v>2933</v>
      </c>
      <c r="G991" s="25">
        <v>5</v>
      </c>
      <c r="H991" s="25">
        <v>2</v>
      </c>
      <c r="I991" s="139">
        <v>3042.7</v>
      </c>
      <c r="J991" s="137">
        <v>2168.1999999999998</v>
      </c>
      <c r="K991" s="139">
        <v>2168.1999999999998</v>
      </c>
      <c r="L991" s="25">
        <v>115</v>
      </c>
      <c r="M991" s="139">
        <f t="shared" si="224"/>
        <v>881166</v>
      </c>
      <c r="N991" s="139"/>
      <c r="O991" s="139"/>
      <c r="P991" s="139"/>
      <c r="Q991" s="137">
        <f t="shared" si="225"/>
        <v>881166</v>
      </c>
      <c r="R991" s="139">
        <v>881166</v>
      </c>
      <c r="S991" s="25"/>
      <c r="T991" s="139"/>
      <c r="U991" s="139"/>
      <c r="V991" s="139"/>
      <c r="W991" s="139"/>
      <c r="X991" s="139"/>
      <c r="Y991" s="139"/>
      <c r="Z991" s="139"/>
      <c r="AA991" s="139"/>
      <c r="AB991" s="139"/>
      <c r="AC991" s="139"/>
      <c r="AD991" s="139"/>
      <c r="AE991" s="139"/>
      <c r="AF991" s="139"/>
      <c r="AG991" s="337">
        <v>2025</v>
      </c>
      <c r="AH991" s="126" t="s">
        <v>3049</v>
      </c>
      <c r="AI991" s="126"/>
      <c r="AJ991" s="134">
        <f t="shared" si="226"/>
        <v>928</v>
      </c>
      <c r="AK991" s="35" t="s">
        <v>153</v>
      </c>
      <c r="AL991" s="134" t="str">
        <f t="shared" si="227"/>
        <v>928.</v>
      </c>
      <c r="AM991" s="140"/>
      <c r="AO991" s="193"/>
    </row>
    <row r="992" spans="1:41" ht="22.5" hidden="1" customHeight="1" x14ac:dyDescent="0.25">
      <c r="A992" s="68" t="s">
        <v>4112</v>
      </c>
      <c r="B992" s="25">
        <v>2050</v>
      </c>
      <c r="C992" s="36" t="s">
        <v>1612</v>
      </c>
      <c r="D992" s="25">
        <v>1965</v>
      </c>
      <c r="E992" s="68" t="s">
        <v>2932</v>
      </c>
      <c r="F992" s="68" t="s">
        <v>2934</v>
      </c>
      <c r="G992" s="25">
        <v>2</v>
      </c>
      <c r="H992" s="25">
        <v>3</v>
      </c>
      <c r="I992" s="139">
        <v>743.8</v>
      </c>
      <c r="J992" s="139">
        <v>456.9</v>
      </c>
      <c r="K992" s="139">
        <v>456.9</v>
      </c>
      <c r="L992" s="25">
        <v>49</v>
      </c>
      <c r="M992" s="139">
        <f t="shared" ref="M992:M994" si="228">R992+T992+V992+X992+Z992+AB992+AE992+AF992</f>
        <v>1010295.11</v>
      </c>
      <c r="N992" s="139"/>
      <c r="O992" s="139"/>
      <c r="P992" s="139"/>
      <c r="Q992" s="137">
        <f t="shared" si="225"/>
        <v>1010295.11</v>
      </c>
      <c r="R992" s="139">
        <v>960960</v>
      </c>
      <c r="S992" s="25"/>
      <c r="T992" s="139"/>
      <c r="U992" s="139"/>
      <c r="V992" s="139"/>
      <c r="W992" s="139"/>
      <c r="X992" s="139"/>
      <c r="Y992" s="139"/>
      <c r="Z992" s="139"/>
      <c r="AA992" s="139"/>
      <c r="AB992" s="139"/>
      <c r="AC992" s="139"/>
      <c r="AD992" s="139"/>
      <c r="AE992" s="139"/>
      <c r="AF992" s="139">
        <v>49335.11</v>
      </c>
      <c r="AG992" s="337">
        <v>2025</v>
      </c>
      <c r="AH992" s="126" t="s">
        <v>3051</v>
      </c>
      <c r="AI992" s="171"/>
      <c r="AJ992" s="134">
        <f t="shared" si="226"/>
        <v>929</v>
      </c>
      <c r="AK992" s="35" t="s">
        <v>153</v>
      </c>
      <c r="AL992" s="134" t="str">
        <f t="shared" si="227"/>
        <v>929.</v>
      </c>
      <c r="AM992" s="140"/>
      <c r="AN992" s="296"/>
      <c r="AO992" s="193"/>
    </row>
    <row r="993" spans="1:16380" ht="22.5" hidden="1" customHeight="1" x14ac:dyDescent="0.25">
      <c r="A993" s="68" t="s">
        <v>4113</v>
      </c>
      <c r="B993" s="25">
        <v>2244</v>
      </c>
      <c r="C993" s="36" t="s">
        <v>492</v>
      </c>
      <c r="D993" s="25">
        <v>1972</v>
      </c>
      <c r="E993" s="68" t="s">
        <v>2932</v>
      </c>
      <c r="F993" s="68" t="s">
        <v>2934</v>
      </c>
      <c r="G993" s="25">
        <v>2</v>
      </c>
      <c r="H993" s="25">
        <v>2</v>
      </c>
      <c r="I993" s="139">
        <v>572.20000000000005</v>
      </c>
      <c r="J993" s="137">
        <v>511.5</v>
      </c>
      <c r="K993" s="139">
        <v>511.5</v>
      </c>
      <c r="L993" s="25">
        <v>24</v>
      </c>
      <c r="M993" s="139">
        <f t="shared" si="228"/>
        <v>335533.33</v>
      </c>
      <c r="N993" s="139"/>
      <c r="O993" s="139"/>
      <c r="P993" s="139"/>
      <c r="Q993" s="137">
        <f t="shared" si="225"/>
        <v>335533.33</v>
      </c>
      <c r="R993" s="139">
        <v>281820</v>
      </c>
      <c r="S993" s="25"/>
      <c r="T993" s="139"/>
      <c r="U993" s="139"/>
      <c r="V993" s="139"/>
      <c r="W993" s="139"/>
      <c r="X993" s="139"/>
      <c r="Y993" s="139"/>
      <c r="Z993" s="139"/>
      <c r="AA993" s="139"/>
      <c r="AB993" s="139"/>
      <c r="AC993" s="139"/>
      <c r="AD993" s="139"/>
      <c r="AE993" s="137"/>
      <c r="AF993" s="139">
        <v>53713.33</v>
      </c>
      <c r="AG993" s="337">
        <v>2025</v>
      </c>
      <c r="AH993" s="126" t="s">
        <v>3051</v>
      </c>
      <c r="AI993" s="171"/>
      <c r="AJ993" s="134">
        <f t="shared" si="226"/>
        <v>930</v>
      </c>
      <c r="AK993" s="35" t="s">
        <v>153</v>
      </c>
      <c r="AL993" s="134" t="str">
        <f t="shared" si="227"/>
        <v>930.</v>
      </c>
      <c r="AM993" s="140"/>
      <c r="AN993" s="35"/>
      <c r="AO993" s="193"/>
    </row>
    <row r="994" spans="1:16380" ht="22.5" hidden="1" customHeight="1" x14ac:dyDescent="0.25">
      <c r="A994" s="68" t="s">
        <v>4114</v>
      </c>
      <c r="B994" s="25">
        <v>2053</v>
      </c>
      <c r="C994" s="36" t="s">
        <v>1613</v>
      </c>
      <c r="D994" s="25">
        <v>1970</v>
      </c>
      <c r="E994" s="68" t="s">
        <v>2932</v>
      </c>
      <c r="F994" s="68" t="s">
        <v>2934</v>
      </c>
      <c r="G994" s="25">
        <v>2</v>
      </c>
      <c r="H994" s="25">
        <v>3</v>
      </c>
      <c r="I994" s="139">
        <v>738.3</v>
      </c>
      <c r="J994" s="139">
        <v>449.6</v>
      </c>
      <c r="K994" s="139">
        <v>449.6</v>
      </c>
      <c r="L994" s="25">
        <v>37</v>
      </c>
      <c r="M994" s="139">
        <f t="shared" si="228"/>
        <v>996435.11</v>
      </c>
      <c r="N994" s="139"/>
      <c r="O994" s="139"/>
      <c r="P994" s="139"/>
      <c r="Q994" s="137">
        <f t="shared" si="225"/>
        <v>996435.11</v>
      </c>
      <c r="R994" s="139">
        <v>947100</v>
      </c>
      <c r="S994" s="25"/>
      <c r="T994" s="139"/>
      <c r="U994" s="139"/>
      <c r="V994" s="139"/>
      <c r="W994" s="139"/>
      <c r="X994" s="139"/>
      <c r="Y994" s="139"/>
      <c r="Z994" s="139"/>
      <c r="AA994" s="139"/>
      <c r="AB994" s="139"/>
      <c r="AC994" s="139"/>
      <c r="AD994" s="139"/>
      <c r="AE994" s="139"/>
      <c r="AF994" s="139">
        <v>49335.11</v>
      </c>
      <c r="AG994" s="337">
        <v>2025</v>
      </c>
      <c r="AH994" s="126" t="s">
        <v>3051</v>
      </c>
      <c r="AI994" s="171"/>
      <c r="AJ994" s="134">
        <f t="shared" si="226"/>
        <v>931</v>
      </c>
      <c r="AK994" s="35" t="s">
        <v>153</v>
      </c>
      <c r="AL994" s="134" t="str">
        <f t="shared" si="227"/>
        <v>931.</v>
      </c>
      <c r="AM994" s="140"/>
      <c r="AN994" s="296"/>
      <c r="AO994" s="193"/>
    </row>
    <row r="995" spans="1:16380" ht="22.5" hidden="1" customHeight="1" x14ac:dyDescent="0.25">
      <c r="A995" s="68" t="s">
        <v>4115</v>
      </c>
      <c r="B995" s="120">
        <v>1903</v>
      </c>
      <c r="C995" s="131" t="s">
        <v>3130</v>
      </c>
      <c r="D995" s="68">
        <v>1988</v>
      </c>
      <c r="E995" s="68" t="s">
        <v>2932</v>
      </c>
      <c r="F995" s="68" t="s">
        <v>2933</v>
      </c>
      <c r="G995" s="68">
        <v>3</v>
      </c>
      <c r="H995" s="68">
        <v>24</v>
      </c>
      <c r="I995" s="139">
        <v>2027.4</v>
      </c>
      <c r="J995" s="137">
        <v>1279.8</v>
      </c>
      <c r="K995" s="139">
        <v>1279.8</v>
      </c>
      <c r="L995" s="25">
        <v>49</v>
      </c>
      <c r="M995" s="137">
        <f t="shared" ref="M995:M996" si="229">R995+T995+V995+X995+Z995+AB995+AE995+AF995</f>
        <v>639450</v>
      </c>
      <c r="N995" s="139"/>
      <c r="O995" s="139"/>
      <c r="P995" s="139"/>
      <c r="Q995" s="137">
        <f t="shared" ref="Q995:Q996" si="230">M995</f>
        <v>639450</v>
      </c>
      <c r="R995" s="139"/>
      <c r="S995" s="25"/>
      <c r="T995" s="139"/>
      <c r="U995" s="139"/>
      <c r="V995" s="139"/>
      <c r="W995" s="139"/>
      <c r="X995" s="139"/>
      <c r="Y995" s="139">
        <v>450</v>
      </c>
      <c r="Z995" s="139">
        <f>Y995*1421</f>
        <v>639450</v>
      </c>
      <c r="AA995" s="139"/>
      <c r="AB995" s="139"/>
      <c r="AC995" s="139"/>
      <c r="AD995" s="139"/>
      <c r="AE995" s="139"/>
      <c r="AF995" s="159"/>
      <c r="AG995" s="143" t="s">
        <v>3126</v>
      </c>
      <c r="AH995" s="188"/>
      <c r="AI995" s="188"/>
      <c r="AJ995" s="134">
        <f t="shared" si="226"/>
        <v>932</v>
      </c>
      <c r="AK995" s="35" t="s">
        <v>153</v>
      </c>
      <c r="AL995" s="134" t="str">
        <f t="shared" si="227"/>
        <v>932.</v>
      </c>
      <c r="AM995" s="140"/>
      <c r="AN995" s="299"/>
      <c r="AO995" s="193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  <c r="DF995" s="14"/>
      <c r="DG995" s="14"/>
      <c r="DH995" s="14"/>
      <c r="DI995" s="14"/>
      <c r="DJ995" s="14"/>
      <c r="DK995" s="14"/>
      <c r="DL995" s="14"/>
      <c r="DM995" s="14"/>
      <c r="DN995" s="14"/>
      <c r="DO995" s="14"/>
      <c r="DP995" s="14"/>
      <c r="DQ995" s="14"/>
      <c r="DR995" s="14"/>
      <c r="DS995" s="14"/>
      <c r="DT995" s="14"/>
      <c r="DU995" s="14"/>
      <c r="DV995" s="14"/>
      <c r="DW995" s="14"/>
      <c r="DX995" s="14"/>
      <c r="DY995" s="14"/>
      <c r="DZ995" s="14"/>
      <c r="EA995" s="14"/>
      <c r="EB995" s="14"/>
      <c r="EC995" s="14"/>
      <c r="ED995" s="14"/>
      <c r="EE995" s="14"/>
      <c r="EF995" s="14"/>
      <c r="EG995" s="14"/>
      <c r="EH995" s="14"/>
      <c r="EI995" s="14"/>
      <c r="EJ995" s="14"/>
      <c r="EK995" s="14"/>
      <c r="EL995" s="14"/>
      <c r="EM995" s="14"/>
      <c r="EN995" s="14"/>
      <c r="EO995" s="14"/>
      <c r="EP995" s="14"/>
      <c r="EQ995" s="14"/>
      <c r="ER995" s="14"/>
      <c r="ES995" s="14"/>
      <c r="ET995" s="14"/>
      <c r="EU995" s="14"/>
      <c r="EV995" s="14"/>
      <c r="EW995" s="14"/>
      <c r="EX995" s="14"/>
      <c r="EY995" s="14"/>
      <c r="EZ995" s="14"/>
      <c r="FA995" s="14"/>
      <c r="FB995" s="14"/>
      <c r="FC995" s="14"/>
      <c r="FD995" s="14"/>
      <c r="FE995" s="14"/>
      <c r="FF995" s="14"/>
      <c r="FG995" s="14"/>
      <c r="FH995" s="14"/>
      <c r="FI995" s="14"/>
      <c r="FJ995" s="14"/>
      <c r="FK995" s="14"/>
      <c r="FL995" s="14"/>
      <c r="FM995" s="14"/>
      <c r="FN995" s="14"/>
      <c r="FO995" s="14"/>
      <c r="FP995" s="14"/>
      <c r="FQ995" s="14"/>
      <c r="FR995" s="14"/>
      <c r="FS995" s="14"/>
      <c r="FT995" s="14"/>
      <c r="FU995" s="14"/>
      <c r="FV995" s="14"/>
      <c r="FW995" s="14"/>
      <c r="FX995" s="14"/>
      <c r="FY995" s="14"/>
      <c r="FZ995" s="14"/>
      <c r="GA995" s="14"/>
      <c r="GB995" s="14"/>
      <c r="GC995" s="14"/>
      <c r="GD995" s="14"/>
      <c r="GE995" s="14"/>
      <c r="GF995" s="14"/>
      <c r="GG995" s="14"/>
      <c r="GH995" s="14"/>
      <c r="GI995" s="14"/>
      <c r="GJ995" s="14"/>
      <c r="GK995" s="14"/>
      <c r="GL995" s="14"/>
      <c r="GM995" s="14"/>
      <c r="GN995" s="14"/>
      <c r="GO995" s="14"/>
      <c r="GP995" s="14"/>
      <c r="GQ995" s="14"/>
      <c r="GR995" s="14"/>
      <c r="GS995" s="14"/>
      <c r="GT995" s="14"/>
      <c r="GU995" s="14"/>
      <c r="GV995" s="14"/>
      <c r="GW995" s="14"/>
      <c r="GX995" s="14"/>
      <c r="GY995" s="14"/>
      <c r="GZ995" s="14"/>
      <c r="HA995" s="14"/>
      <c r="HB995" s="14"/>
      <c r="HC995" s="14"/>
      <c r="HD995" s="14"/>
      <c r="HE995" s="14"/>
      <c r="HF995" s="14"/>
      <c r="HG995" s="14"/>
      <c r="HH995" s="14"/>
      <c r="HI995" s="14"/>
      <c r="HJ995" s="14"/>
      <c r="HK995" s="14"/>
      <c r="HL995" s="14"/>
      <c r="HM995" s="14"/>
      <c r="HN995" s="14"/>
      <c r="HO995" s="14"/>
      <c r="HP995" s="14"/>
      <c r="HQ995" s="14"/>
      <c r="HR995" s="14"/>
      <c r="HS995" s="14"/>
      <c r="HT995" s="14"/>
      <c r="HU995" s="14"/>
      <c r="HV995" s="14"/>
      <c r="HW995" s="14"/>
      <c r="HX995" s="14"/>
      <c r="HY995" s="14"/>
      <c r="HZ995" s="14"/>
      <c r="IA995" s="14"/>
      <c r="IB995" s="14"/>
      <c r="IC995" s="14"/>
      <c r="ID995" s="14"/>
      <c r="IE995" s="14"/>
      <c r="IF995" s="14"/>
      <c r="IG995" s="14"/>
      <c r="IH995" s="14"/>
      <c r="II995" s="14"/>
      <c r="IJ995" s="14"/>
      <c r="IK995" s="14"/>
      <c r="IL995" s="14"/>
      <c r="IM995" s="14"/>
      <c r="IN995" s="14"/>
      <c r="IO995" s="14"/>
      <c r="IP995" s="14"/>
      <c r="IQ995" s="14"/>
      <c r="IR995" s="14"/>
      <c r="IS995" s="14"/>
      <c r="IT995" s="14"/>
      <c r="IU995" s="14"/>
      <c r="IV995" s="14"/>
      <c r="IW995" s="14"/>
      <c r="IX995" s="14"/>
      <c r="IY995" s="14"/>
      <c r="IZ995" s="14"/>
      <c r="JA995" s="14"/>
      <c r="JB995" s="14"/>
      <c r="JC995" s="14"/>
      <c r="JD995" s="14"/>
      <c r="JE995" s="14"/>
      <c r="JF995" s="14"/>
      <c r="JG995" s="14"/>
      <c r="JH995" s="14"/>
      <c r="JI995" s="14"/>
      <c r="JJ995" s="14"/>
      <c r="JK995" s="14"/>
      <c r="JL995" s="14"/>
      <c r="JM995" s="14"/>
      <c r="JN995" s="14"/>
      <c r="JO995" s="14"/>
      <c r="JP995" s="14"/>
      <c r="JQ995" s="14"/>
      <c r="JR995" s="14"/>
      <c r="JS995" s="14"/>
      <c r="JT995" s="14"/>
      <c r="JU995" s="14"/>
      <c r="JV995" s="14"/>
      <c r="JW995" s="14"/>
      <c r="JX995" s="14"/>
      <c r="JY995" s="14"/>
      <c r="JZ995" s="14"/>
      <c r="KA995" s="14"/>
      <c r="KB995" s="14"/>
      <c r="KC995" s="14"/>
      <c r="KD995" s="14"/>
      <c r="KE995" s="14"/>
      <c r="KF995" s="14"/>
      <c r="KG995" s="14"/>
      <c r="KH995" s="14"/>
      <c r="KI995" s="14"/>
      <c r="KJ995" s="14"/>
      <c r="KK995" s="14"/>
      <c r="KL995" s="14"/>
      <c r="KM995" s="14"/>
      <c r="KN995" s="14"/>
      <c r="KO995" s="14"/>
      <c r="KP995" s="14"/>
      <c r="KQ995" s="14"/>
      <c r="KR995" s="14"/>
      <c r="KS995" s="14"/>
      <c r="KT995" s="14"/>
      <c r="KU995" s="14"/>
      <c r="KV995" s="14"/>
      <c r="KW995" s="14"/>
      <c r="KX995" s="14"/>
      <c r="KY995" s="14"/>
      <c r="KZ995" s="14"/>
      <c r="LA995" s="14"/>
      <c r="LB995" s="14"/>
      <c r="LC995" s="14"/>
      <c r="LD995" s="14"/>
      <c r="LE995" s="14"/>
      <c r="LF995" s="14"/>
      <c r="LG995" s="14"/>
      <c r="LH995" s="14"/>
      <c r="LI995" s="14"/>
      <c r="LJ995" s="14"/>
      <c r="LK995" s="14"/>
      <c r="LL995" s="14"/>
      <c r="LM995" s="14"/>
      <c r="LN995" s="14"/>
      <c r="LO995" s="14"/>
      <c r="LP995" s="14"/>
      <c r="LQ995" s="14"/>
      <c r="LR995" s="14"/>
      <c r="LS995" s="14"/>
      <c r="LT995" s="14"/>
      <c r="LU995" s="14"/>
      <c r="LV995" s="14"/>
      <c r="LW995" s="14"/>
      <c r="LX995" s="14"/>
      <c r="LY995" s="14"/>
      <c r="LZ995" s="14"/>
      <c r="MA995" s="14"/>
      <c r="MB995" s="14"/>
      <c r="MC995" s="14"/>
      <c r="MD995" s="14"/>
      <c r="ME995" s="14"/>
      <c r="MF995" s="14"/>
      <c r="MG995" s="14"/>
      <c r="MH995" s="14"/>
      <c r="MI995" s="14"/>
      <c r="MJ995" s="14"/>
      <c r="MK995" s="14"/>
      <c r="ML995" s="14"/>
      <c r="MM995" s="14"/>
      <c r="MN995" s="14"/>
      <c r="MO995" s="14"/>
      <c r="MP995" s="14"/>
      <c r="MQ995" s="14"/>
      <c r="MR995" s="14"/>
      <c r="MS995" s="14"/>
      <c r="MT995" s="14"/>
      <c r="MU995" s="14"/>
      <c r="MV995" s="14"/>
      <c r="MW995" s="14"/>
      <c r="MX995" s="14"/>
      <c r="MY995" s="14"/>
      <c r="MZ995" s="14"/>
      <c r="NA995" s="14"/>
      <c r="NB995" s="14"/>
      <c r="NC995" s="14"/>
      <c r="ND995" s="14"/>
      <c r="NE995" s="14"/>
      <c r="NF995" s="14"/>
      <c r="NG995" s="14"/>
      <c r="NH995" s="14"/>
      <c r="NI995" s="14"/>
      <c r="NJ995" s="14"/>
      <c r="NK995" s="14"/>
      <c r="NL995" s="14"/>
      <c r="NM995" s="14"/>
      <c r="NN995" s="14"/>
      <c r="NO995" s="14"/>
      <c r="NP995" s="14"/>
      <c r="NQ995" s="14"/>
      <c r="NR995" s="14"/>
      <c r="NS995" s="14"/>
      <c r="NT995" s="14"/>
      <c r="NU995" s="14"/>
      <c r="NV995" s="14"/>
      <c r="NW995" s="14"/>
      <c r="NX995" s="14"/>
      <c r="NY995" s="14"/>
      <c r="NZ995" s="14"/>
      <c r="OA995" s="14"/>
      <c r="OB995" s="14"/>
      <c r="OC995" s="14"/>
      <c r="OD995" s="14"/>
      <c r="OE995" s="14"/>
      <c r="OF995" s="14"/>
      <c r="OG995" s="14"/>
      <c r="OH995" s="14"/>
      <c r="OI995" s="14"/>
      <c r="OJ995" s="14"/>
      <c r="OK995" s="14"/>
      <c r="OL995" s="14"/>
      <c r="OM995" s="14"/>
      <c r="ON995" s="14"/>
      <c r="OO995" s="14"/>
      <c r="OP995" s="14"/>
      <c r="OQ995" s="14"/>
      <c r="OR995" s="14"/>
      <c r="OS995" s="14"/>
      <c r="OT995" s="14"/>
      <c r="OU995" s="14"/>
      <c r="OV995" s="14"/>
      <c r="OW995" s="14"/>
      <c r="OX995" s="14"/>
      <c r="OY995" s="14"/>
      <c r="OZ995" s="14"/>
      <c r="PA995" s="14"/>
      <c r="PB995" s="14"/>
      <c r="PC995" s="14"/>
      <c r="PD995" s="14"/>
      <c r="PE995" s="14"/>
      <c r="PF995" s="14"/>
      <c r="PG995" s="14"/>
      <c r="PH995" s="14"/>
      <c r="PI995" s="14"/>
      <c r="PJ995" s="14"/>
      <c r="PK995" s="14"/>
      <c r="PL995" s="14"/>
      <c r="PM995" s="14"/>
      <c r="PN995" s="14"/>
      <c r="PO995" s="14"/>
      <c r="PP995" s="14"/>
      <c r="PQ995" s="14"/>
      <c r="PR995" s="14"/>
      <c r="PS995" s="14"/>
      <c r="PT995" s="14"/>
      <c r="PU995" s="14"/>
      <c r="PV995" s="14"/>
      <c r="PW995" s="14"/>
      <c r="PX995" s="14"/>
      <c r="PY995" s="14"/>
      <c r="PZ995" s="14"/>
      <c r="QA995" s="14"/>
      <c r="QB995" s="14"/>
      <c r="QC995" s="14"/>
      <c r="QD995" s="14"/>
      <c r="QE995" s="14"/>
      <c r="QF995" s="14"/>
      <c r="QG995" s="14"/>
      <c r="QH995" s="14"/>
      <c r="QI995" s="14"/>
      <c r="QJ995" s="14"/>
      <c r="QK995" s="14"/>
      <c r="QL995" s="14"/>
      <c r="QM995" s="14"/>
      <c r="QN995" s="14"/>
      <c r="QO995" s="14"/>
      <c r="QP995" s="14"/>
      <c r="QQ995" s="14"/>
      <c r="QR995" s="14"/>
      <c r="QS995" s="14"/>
      <c r="QT995" s="14"/>
      <c r="QU995" s="14"/>
      <c r="QV995" s="14"/>
      <c r="QW995" s="14"/>
      <c r="QX995" s="14"/>
      <c r="QY995" s="14"/>
      <c r="QZ995" s="14"/>
      <c r="RA995" s="14"/>
      <c r="RB995" s="14"/>
      <c r="RC995" s="14"/>
      <c r="RD995" s="14"/>
      <c r="RE995" s="14"/>
      <c r="RF995" s="14"/>
      <c r="RG995" s="14"/>
      <c r="RH995" s="14"/>
      <c r="RI995" s="14"/>
      <c r="RJ995" s="14"/>
      <c r="RK995" s="14"/>
      <c r="RL995" s="14"/>
      <c r="RM995" s="14"/>
      <c r="RN995" s="14"/>
      <c r="RO995" s="14"/>
      <c r="RP995" s="14"/>
      <c r="RQ995" s="14"/>
      <c r="RR995" s="14"/>
      <c r="RS995" s="14"/>
      <c r="RT995" s="14"/>
      <c r="RU995" s="14"/>
      <c r="RV995" s="14"/>
      <c r="RW995" s="14"/>
      <c r="RX995" s="14"/>
      <c r="RY995" s="14"/>
      <c r="RZ995" s="14"/>
      <c r="SA995" s="14"/>
      <c r="SB995" s="14"/>
      <c r="SC995" s="14"/>
      <c r="SD995" s="14"/>
      <c r="SE995" s="14"/>
      <c r="SF995" s="14"/>
      <c r="SG995" s="14"/>
      <c r="SH995" s="14"/>
      <c r="SI995" s="14"/>
      <c r="SJ995" s="14"/>
      <c r="SK995" s="14"/>
      <c r="SL995" s="14"/>
      <c r="SM995" s="14"/>
      <c r="SN995" s="14"/>
      <c r="SO995" s="14"/>
      <c r="SP995" s="14"/>
      <c r="SQ995" s="14"/>
      <c r="SR995" s="14"/>
      <c r="SS995" s="14"/>
      <c r="ST995" s="14"/>
      <c r="SU995" s="14"/>
      <c r="SV995" s="14"/>
      <c r="SW995" s="14"/>
      <c r="SX995" s="14"/>
      <c r="SY995" s="14"/>
      <c r="SZ995" s="14"/>
      <c r="TA995" s="14"/>
      <c r="TB995" s="14"/>
      <c r="TC995" s="14"/>
      <c r="TD995" s="14"/>
      <c r="TE995" s="14"/>
      <c r="TF995" s="14"/>
      <c r="TG995" s="14"/>
      <c r="TH995" s="14"/>
      <c r="TI995" s="14"/>
      <c r="TJ995" s="14"/>
      <c r="TK995" s="14"/>
      <c r="TL995" s="14"/>
      <c r="TM995" s="14"/>
      <c r="TN995" s="14"/>
      <c r="TO995" s="14"/>
      <c r="TP995" s="14"/>
      <c r="TQ995" s="14"/>
      <c r="TR995" s="14"/>
      <c r="TS995" s="14"/>
      <c r="TT995" s="14"/>
      <c r="TU995" s="14"/>
      <c r="TV995" s="14"/>
      <c r="TW995" s="14"/>
      <c r="TX995" s="14"/>
      <c r="TY995" s="14"/>
      <c r="TZ995" s="14"/>
      <c r="UA995" s="14"/>
      <c r="UB995" s="14"/>
      <c r="UC995" s="14"/>
      <c r="UD995" s="14"/>
      <c r="UE995" s="14"/>
      <c r="UF995" s="14"/>
      <c r="UG995" s="14"/>
      <c r="UH995" s="14"/>
      <c r="UI995" s="14"/>
      <c r="UJ995" s="14"/>
      <c r="UK995" s="14"/>
      <c r="UL995" s="14"/>
      <c r="UM995" s="14"/>
      <c r="UN995" s="14"/>
      <c r="UO995" s="14"/>
      <c r="UP995" s="14"/>
      <c r="UQ995" s="14"/>
      <c r="UR995" s="14"/>
      <c r="US995" s="14"/>
      <c r="UT995" s="14"/>
      <c r="UU995" s="14"/>
      <c r="UV995" s="14"/>
      <c r="UW995" s="14"/>
      <c r="UX995" s="14"/>
      <c r="UY995" s="14"/>
      <c r="UZ995" s="14"/>
      <c r="VA995" s="14"/>
      <c r="VB995" s="14"/>
      <c r="VC995" s="14"/>
      <c r="VD995" s="14"/>
      <c r="VE995" s="14"/>
      <c r="VF995" s="14"/>
      <c r="VG995" s="14"/>
      <c r="VH995" s="14"/>
      <c r="VI995" s="14"/>
      <c r="VJ995" s="14"/>
      <c r="VK995" s="14"/>
      <c r="VL995" s="14"/>
      <c r="VM995" s="14"/>
      <c r="VN995" s="14"/>
      <c r="VO995" s="14"/>
      <c r="VP995" s="14"/>
      <c r="VQ995" s="14"/>
      <c r="VR995" s="14"/>
      <c r="VS995" s="14"/>
      <c r="VT995" s="14"/>
      <c r="VU995" s="14"/>
      <c r="VV995" s="14"/>
      <c r="VW995" s="14"/>
      <c r="VX995" s="14"/>
      <c r="VY995" s="14"/>
      <c r="VZ995" s="14"/>
      <c r="WA995" s="14"/>
      <c r="WB995" s="14"/>
      <c r="WC995" s="14"/>
      <c r="WD995" s="14"/>
      <c r="WE995" s="14"/>
      <c r="WF995" s="14"/>
      <c r="WG995" s="14"/>
      <c r="WH995" s="14"/>
      <c r="WI995" s="14"/>
      <c r="WJ995" s="14"/>
      <c r="WK995" s="14"/>
      <c r="WL995" s="14"/>
      <c r="WM995" s="14"/>
      <c r="WN995" s="14"/>
      <c r="WO995" s="14"/>
      <c r="WP995" s="14"/>
      <c r="WQ995" s="14"/>
      <c r="WR995" s="14"/>
      <c r="WS995" s="14"/>
      <c r="WT995" s="14"/>
      <c r="WU995" s="14"/>
      <c r="WV995" s="14"/>
      <c r="WW995" s="14"/>
      <c r="WX995" s="14"/>
      <c r="WY995" s="14"/>
      <c r="WZ995" s="14"/>
      <c r="XA995" s="14"/>
      <c r="XB995" s="14"/>
      <c r="XC995" s="14"/>
      <c r="XD995" s="14"/>
      <c r="XE995" s="14"/>
      <c r="XF995" s="14"/>
      <c r="XG995" s="14"/>
      <c r="XH995" s="14"/>
      <c r="XI995" s="14"/>
      <c r="XJ995" s="14"/>
      <c r="XK995" s="14"/>
      <c r="XL995" s="14"/>
      <c r="XM995" s="14"/>
      <c r="XN995" s="14"/>
      <c r="XO995" s="14"/>
      <c r="XP995" s="14"/>
      <c r="XQ995" s="14"/>
      <c r="XR995" s="14"/>
      <c r="XS995" s="14"/>
      <c r="XT995" s="14"/>
      <c r="XU995" s="14"/>
      <c r="XV995" s="14"/>
      <c r="XW995" s="14"/>
      <c r="XX995" s="14"/>
      <c r="XY995" s="14"/>
      <c r="XZ995" s="14"/>
      <c r="YA995" s="14"/>
      <c r="YB995" s="14"/>
      <c r="YC995" s="14"/>
      <c r="YD995" s="14"/>
      <c r="YE995" s="14"/>
      <c r="YF995" s="14"/>
      <c r="YG995" s="14"/>
      <c r="YH995" s="14"/>
      <c r="YI995" s="14"/>
      <c r="YJ995" s="14"/>
      <c r="YK995" s="14"/>
      <c r="YL995" s="14"/>
      <c r="YM995" s="14"/>
      <c r="YN995" s="14"/>
      <c r="YO995" s="14"/>
      <c r="YP995" s="14"/>
      <c r="YQ995" s="14"/>
      <c r="YR995" s="14"/>
      <c r="YS995" s="14"/>
      <c r="YT995" s="14"/>
      <c r="YU995" s="14"/>
      <c r="YV995" s="14"/>
      <c r="YW995" s="14"/>
      <c r="YX995" s="14"/>
      <c r="YY995" s="14"/>
      <c r="YZ995" s="14"/>
      <c r="ZA995" s="14"/>
      <c r="ZB995" s="14"/>
      <c r="ZC995" s="14"/>
      <c r="ZD995" s="14"/>
      <c r="ZE995" s="14"/>
      <c r="ZF995" s="14"/>
      <c r="ZG995" s="14"/>
      <c r="ZH995" s="14"/>
      <c r="ZI995" s="14"/>
      <c r="ZJ995" s="14"/>
      <c r="ZK995" s="14"/>
      <c r="ZL995" s="14"/>
      <c r="ZM995" s="14"/>
      <c r="ZN995" s="14"/>
      <c r="ZO995" s="14"/>
      <c r="ZP995" s="14"/>
      <c r="ZQ995" s="14"/>
      <c r="ZR995" s="14"/>
      <c r="ZS995" s="14"/>
      <c r="ZT995" s="14"/>
      <c r="ZU995" s="14"/>
      <c r="ZV995" s="14"/>
      <c r="ZW995" s="14"/>
      <c r="ZX995" s="14"/>
      <c r="ZY995" s="14"/>
      <c r="ZZ995" s="14"/>
      <c r="AAA995" s="14"/>
      <c r="AAB995" s="14"/>
      <c r="AAC995" s="14"/>
      <c r="AAD995" s="14"/>
      <c r="AAE995" s="14"/>
      <c r="AAF995" s="14"/>
      <c r="AAG995" s="14"/>
      <c r="AAH995" s="14"/>
      <c r="AAI995" s="14"/>
      <c r="AAJ995" s="14"/>
      <c r="AAK995" s="14"/>
      <c r="AAL995" s="14"/>
      <c r="AAM995" s="14"/>
      <c r="AAN995" s="14"/>
      <c r="AAO995" s="14"/>
      <c r="AAP995" s="14"/>
      <c r="AAQ995" s="14"/>
      <c r="AAR995" s="14"/>
      <c r="AAS995" s="14"/>
      <c r="AAT995" s="14"/>
      <c r="AAU995" s="14"/>
      <c r="AAV995" s="14"/>
      <c r="AAW995" s="14"/>
      <c r="AAX995" s="14"/>
      <c r="AAY995" s="14"/>
      <c r="AAZ995" s="14"/>
      <c r="ABA995" s="14"/>
      <c r="ABB995" s="14"/>
      <c r="ABC995" s="14"/>
      <c r="ABD995" s="14"/>
      <c r="ABE995" s="14"/>
      <c r="ABF995" s="14"/>
      <c r="ABG995" s="14"/>
      <c r="ABH995" s="14"/>
      <c r="ABI995" s="14"/>
      <c r="ABJ995" s="14"/>
      <c r="ABK995" s="14"/>
      <c r="ABL995" s="14"/>
      <c r="ABM995" s="14"/>
      <c r="ABN995" s="14"/>
      <c r="ABO995" s="14"/>
      <c r="ABP995" s="14"/>
      <c r="ABQ995" s="14"/>
      <c r="ABR995" s="14"/>
      <c r="ABS995" s="14"/>
      <c r="ABT995" s="14"/>
      <c r="ABU995" s="14"/>
      <c r="ABV995" s="14"/>
      <c r="ABW995" s="14"/>
      <c r="ABX995" s="14"/>
      <c r="ABY995" s="14"/>
      <c r="ABZ995" s="14"/>
      <c r="ACA995" s="14"/>
      <c r="ACB995" s="14"/>
      <c r="ACC995" s="14"/>
      <c r="ACD995" s="14"/>
      <c r="ACE995" s="14"/>
      <c r="ACF995" s="14"/>
      <c r="ACG995" s="14"/>
      <c r="ACH995" s="14"/>
      <c r="ACI995" s="14"/>
      <c r="ACJ995" s="14"/>
      <c r="ACK995" s="14"/>
      <c r="ACL995" s="14"/>
      <c r="ACM995" s="14"/>
      <c r="ACN995" s="14"/>
      <c r="ACO995" s="14"/>
      <c r="ACP995" s="14"/>
      <c r="ACQ995" s="14"/>
      <c r="ACR995" s="14"/>
      <c r="ACS995" s="14"/>
      <c r="ACT995" s="14"/>
      <c r="ACU995" s="14"/>
      <c r="ACV995" s="14"/>
      <c r="ACW995" s="14"/>
      <c r="ACX995" s="14"/>
      <c r="ACY995" s="14"/>
      <c r="ACZ995" s="14"/>
      <c r="ADA995" s="14"/>
      <c r="ADB995" s="14"/>
      <c r="ADC995" s="14"/>
      <c r="ADD995" s="14"/>
      <c r="ADE995" s="14"/>
      <c r="ADF995" s="14"/>
      <c r="ADG995" s="14"/>
      <c r="ADH995" s="14"/>
      <c r="ADI995" s="14"/>
      <c r="ADJ995" s="14"/>
      <c r="ADK995" s="14"/>
      <c r="ADL995" s="14"/>
      <c r="ADM995" s="14"/>
      <c r="ADN995" s="14"/>
      <c r="ADO995" s="14"/>
      <c r="ADP995" s="14"/>
      <c r="ADQ995" s="14"/>
      <c r="ADR995" s="14"/>
      <c r="ADS995" s="14"/>
      <c r="ADT995" s="14"/>
      <c r="ADU995" s="14"/>
      <c r="ADV995" s="14"/>
      <c r="ADW995" s="14"/>
      <c r="ADX995" s="14"/>
      <c r="ADY995" s="14"/>
      <c r="ADZ995" s="14"/>
      <c r="AEA995" s="14"/>
      <c r="AEB995" s="14"/>
      <c r="AEC995" s="14"/>
      <c r="AED995" s="14"/>
      <c r="AEE995" s="14"/>
      <c r="AEF995" s="14"/>
      <c r="AEG995" s="14"/>
      <c r="AEH995" s="14"/>
      <c r="AEI995" s="14"/>
      <c r="AEJ995" s="14"/>
      <c r="AEK995" s="14"/>
      <c r="AEL995" s="14"/>
      <c r="AEM995" s="14"/>
      <c r="AEN995" s="14"/>
      <c r="AEO995" s="14"/>
      <c r="AEP995" s="14"/>
      <c r="AEQ995" s="14"/>
      <c r="AER995" s="14"/>
      <c r="AES995" s="14"/>
      <c r="AET995" s="14"/>
      <c r="AEU995" s="14"/>
      <c r="AEV995" s="14"/>
      <c r="AEW995" s="14"/>
      <c r="AEX995" s="14"/>
      <c r="AEY995" s="14"/>
      <c r="AEZ995" s="14"/>
      <c r="AFA995" s="14"/>
      <c r="AFB995" s="14"/>
      <c r="AFC995" s="14"/>
      <c r="AFD995" s="14"/>
      <c r="AFE995" s="14"/>
      <c r="AFF995" s="14"/>
      <c r="AFG995" s="14"/>
      <c r="AFH995" s="14"/>
      <c r="AFI995" s="14"/>
      <c r="AFJ995" s="14"/>
      <c r="AFK995" s="14"/>
      <c r="AFL995" s="14"/>
      <c r="AFM995" s="14"/>
      <c r="AFN995" s="14"/>
      <c r="AFO995" s="14"/>
      <c r="AFP995" s="14"/>
      <c r="AFQ995" s="14"/>
      <c r="AFR995" s="14"/>
      <c r="AFS995" s="14"/>
      <c r="AFT995" s="14"/>
      <c r="AFU995" s="14"/>
      <c r="AFV995" s="14"/>
      <c r="AFW995" s="14"/>
      <c r="AFX995" s="14"/>
      <c r="AFY995" s="14"/>
      <c r="AFZ995" s="14"/>
      <c r="AGA995" s="14"/>
      <c r="AGB995" s="14"/>
      <c r="AGC995" s="14"/>
      <c r="AGD995" s="14"/>
      <c r="AGE995" s="14"/>
      <c r="AGF995" s="14"/>
      <c r="AGG995" s="14"/>
      <c r="AGH995" s="14"/>
      <c r="AGI995" s="14"/>
      <c r="AGJ995" s="14"/>
      <c r="AGK995" s="14"/>
      <c r="AGL995" s="14"/>
      <c r="AGM995" s="14"/>
      <c r="AGN995" s="14"/>
      <c r="AGO995" s="14"/>
      <c r="AGP995" s="14"/>
      <c r="AGQ995" s="14"/>
      <c r="AGR995" s="14"/>
      <c r="AGS995" s="14"/>
      <c r="AGT995" s="14"/>
      <c r="AGU995" s="14"/>
      <c r="AGV995" s="14"/>
      <c r="AGW995" s="14"/>
      <c r="AGX995" s="14"/>
      <c r="AGY995" s="14"/>
      <c r="AGZ995" s="14"/>
      <c r="AHA995" s="14"/>
      <c r="AHB995" s="14"/>
      <c r="AHC995" s="14"/>
      <c r="AHD995" s="14"/>
      <c r="AHE995" s="14"/>
      <c r="AHF995" s="14"/>
      <c r="AHG995" s="14"/>
      <c r="AHH995" s="14"/>
      <c r="AHI995" s="14"/>
      <c r="AHJ995" s="14"/>
      <c r="AHK995" s="14"/>
      <c r="AHL995" s="14"/>
      <c r="AHM995" s="14"/>
      <c r="AHN995" s="14"/>
      <c r="AHO995" s="14"/>
      <c r="AHP995" s="14"/>
      <c r="AHQ995" s="14"/>
      <c r="AHR995" s="14"/>
      <c r="AHS995" s="14"/>
      <c r="AHT995" s="14"/>
      <c r="AHU995" s="14"/>
      <c r="AHV995" s="14"/>
      <c r="AHW995" s="14"/>
      <c r="AHX995" s="14"/>
      <c r="AHY995" s="14"/>
      <c r="AHZ995" s="14"/>
      <c r="AIA995" s="14"/>
      <c r="AIB995" s="14"/>
      <c r="AIC995" s="14"/>
      <c r="AID995" s="14"/>
      <c r="AIE995" s="14"/>
      <c r="AIF995" s="14"/>
      <c r="AIG995" s="14"/>
      <c r="AIH995" s="14"/>
      <c r="AII995" s="14"/>
      <c r="AIJ995" s="14"/>
      <c r="AIK995" s="14"/>
      <c r="AIL995" s="14"/>
      <c r="AIM995" s="14"/>
      <c r="AIN995" s="14"/>
      <c r="AIO995" s="14"/>
      <c r="AIP995" s="14"/>
      <c r="AIQ995" s="14"/>
      <c r="AIR995" s="14"/>
      <c r="AIS995" s="14"/>
      <c r="AIT995" s="14"/>
      <c r="AIU995" s="14"/>
      <c r="AIV995" s="14"/>
      <c r="AIW995" s="14"/>
      <c r="AIX995" s="14"/>
      <c r="AIY995" s="14"/>
      <c r="AIZ995" s="14"/>
      <c r="AJA995" s="14"/>
      <c r="AJB995" s="14"/>
      <c r="AJC995" s="14"/>
      <c r="AJD995" s="14"/>
      <c r="AJE995" s="14"/>
      <c r="AJF995" s="14"/>
      <c r="AJG995" s="14"/>
      <c r="AJH995" s="14"/>
      <c r="AJI995" s="14"/>
      <c r="AJJ995" s="14"/>
      <c r="AJK995" s="14"/>
      <c r="AJL995" s="14"/>
      <c r="AJM995" s="14"/>
      <c r="AJN995" s="14"/>
      <c r="AJO995" s="14"/>
      <c r="AJP995" s="14"/>
      <c r="AJQ995" s="14"/>
      <c r="AJR995" s="14"/>
      <c r="AJS995" s="14"/>
      <c r="AJT995" s="14"/>
      <c r="AJU995" s="14"/>
      <c r="AJV995" s="14"/>
      <c r="AJW995" s="14"/>
      <c r="AJX995" s="14"/>
      <c r="AJY995" s="14"/>
      <c r="AJZ995" s="14"/>
      <c r="AKA995" s="14"/>
      <c r="AKB995" s="14"/>
      <c r="AKC995" s="14"/>
      <c r="AKD995" s="14"/>
      <c r="AKE995" s="14"/>
      <c r="AKF995" s="14"/>
      <c r="AKG995" s="14"/>
      <c r="AKH995" s="14"/>
      <c r="AKI995" s="14"/>
      <c r="AKJ995" s="14"/>
      <c r="AKK995" s="14"/>
      <c r="AKL995" s="14"/>
      <c r="AKM995" s="14"/>
      <c r="AKN995" s="14"/>
      <c r="AKO995" s="14"/>
      <c r="AKP995" s="14"/>
      <c r="AKQ995" s="14"/>
      <c r="AKR995" s="14"/>
      <c r="AKS995" s="14"/>
      <c r="AKT995" s="14"/>
      <c r="AKU995" s="14"/>
      <c r="AKV995" s="14"/>
      <c r="AKW995" s="14"/>
      <c r="AKX995" s="14"/>
      <c r="AKY995" s="14"/>
      <c r="AKZ995" s="14"/>
      <c r="ALA995" s="14"/>
      <c r="ALB995" s="14"/>
      <c r="ALC995" s="14"/>
      <c r="ALD995" s="14"/>
      <c r="ALE995" s="14"/>
      <c r="ALF995" s="14"/>
      <c r="ALG995" s="14"/>
      <c r="ALH995" s="14"/>
      <c r="ALI995" s="14"/>
      <c r="ALJ995" s="14"/>
      <c r="ALK995" s="14"/>
      <c r="ALL995" s="14"/>
      <c r="ALM995" s="14"/>
      <c r="ALN995" s="14"/>
      <c r="ALO995" s="14"/>
      <c r="ALP995" s="14"/>
      <c r="ALQ995" s="14"/>
      <c r="ALR995" s="14"/>
      <c r="ALS995" s="14"/>
      <c r="ALT995" s="14"/>
      <c r="ALU995" s="14"/>
      <c r="ALV995" s="14"/>
      <c r="ALW995" s="14"/>
      <c r="ALX995" s="14"/>
      <c r="ALY995" s="14"/>
      <c r="ALZ995" s="14"/>
      <c r="AMA995" s="14"/>
      <c r="AMB995" s="14"/>
      <c r="AMC995" s="14"/>
      <c r="AMD995" s="14"/>
      <c r="AME995" s="14"/>
      <c r="AMF995" s="14"/>
      <c r="AMG995" s="14"/>
      <c r="AMH995" s="14"/>
      <c r="AMI995" s="14"/>
      <c r="AMJ995" s="14"/>
      <c r="AMK995" s="14"/>
      <c r="AML995" s="14"/>
      <c r="AMM995" s="14"/>
      <c r="AMN995" s="14"/>
      <c r="AMO995" s="14"/>
      <c r="AMP995" s="14"/>
      <c r="AMQ995" s="14"/>
      <c r="AMR995" s="14"/>
      <c r="AMS995" s="14"/>
      <c r="AMT995" s="14"/>
      <c r="AMU995" s="14"/>
      <c r="AMV995" s="14"/>
      <c r="AMW995" s="14"/>
      <c r="AMX995" s="14"/>
      <c r="AMY995" s="14"/>
      <c r="AMZ995" s="14"/>
      <c r="ANA995" s="14"/>
      <c r="ANB995" s="14"/>
      <c r="ANC995" s="14"/>
      <c r="AND995" s="14"/>
      <c r="ANE995" s="14"/>
      <c r="ANF995" s="14"/>
      <c r="ANG995" s="14"/>
      <c r="ANH995" s="14"/>
      <c r="ANI995" s="14"/>
      <c r="ANJ995" s="14"/>
      <c r="ANK995" s="14"/>
      <c r="ANL995" s="14"/>
      <c r="ANM995" s="14"/>
      <c r="ANN995" s="14"/>
      <c r="ANO995" s="14"/>
      <c r="ANP995" s="14"/>
      <c r="ANQ995" s="14"/>
      <c r="ANR995" s="14"/>
      <c r="ANS995" s="14"/>
      <c r="ANT995" s="14"/>
      <c r="ANU995" s="14"/>
      <c r="ANV995" s="14"/>
      <c r="ANW995" s="14"/>
      <c r="ANX995" s="14"/>
      <c r="ANY995" s="14"/>
      <c r="ANZ995" s="14"/>
      <c r="AOA995" s="14"/>
      <c r="AOB995" s="14"/>
      <c r="AOC995" s="14"/>
      <c r="AOD995" s="14"/>
      <c r="AOE995" s="14"/>
      <c r="AOF995" s="14"/>
      <c r="AOG995" s="14"/>
      <c r="AOH995" s="14"/>
      <c r="AOI995" s="14"/>
      <c r="AOJ995" s="14"/>
      <c r="AOK995" s="14"/>
      <c r="AOL995" s="14"/>
      <c r="AOM995" s="14"/>
      <c r="AON995" s="14"/>
      <c r="AOO995" s="14"/>
      <c r="AOP995" s="14"/>
      <c r="AOQ995" s="14"/>
      <c r="AOR995" s="14"/>
      <c r="AOS995" s="14"/>
      <c r="AOT995" s="14"/>
      <c r="AOU995" s="14"/>
      <c r="AOV995" s="14"/>
      <c r="AOW995" s="14"/>
      <c r="AOX995" s="14"/>
      <c r="AOY995" s="14"/>
      <c r="AOZ995" s="14"/>
      <c r="APA995" s="14"/>
      <c r="APB995" s="14"/>
      <c r="APC995" s="14"/>
      <c r="APD995" s="14"/>
      <c r="APE995" s="14"/>
      <c r="APF995" s="14"/>
      <c r="APG995" s="14"/>
      <c r="APH995" s="14"/>
      <c r="API995" s="14"/>
      <c r="APJ995" s="14"/>
      <c r="APK995" s="14"/>
      <c r="APL995" s="14"/>
      <c r="APM995" s="14"/>
      <c r="APN995" s="14"/>
      <c r="APO995" s="14"/>
      <c r="APP995" s="14"/>
      <c r="APQ995" s="14"/>
      <c r="APR995" s="14"/>
      <c r="APS995" s="14"/>
      <c r="APT995" s="14"/>
      <c r="APU995" s="14"/>
      <c r="APV995" s="14"/>
      <c r="APW995" s="14"/>
      <c r="APX995" s="14"/>
      <c r="APY995" s="14"/>
      <c r="APZ995" s="14"/>
      <c r="AQA995" s="14"/>
      <c r="AQB995" s="14"/>
      <c r="AQC995" s="14"/>
      <c r="AQD995" s="14"/>
      <c r="AQE995" s="14"/>
      <c r="AQF995" s="14"/>
      <c r="AQG995" s="14"/>
      <c r="AQH995" s="14"/>
      <c r="AQI995" s="14"/>
      <c r="AQJ995" s="14"/>
      <c r="AQK995" s="14"/>
      <c r="AQL995" s="14"/>
      <c r="AQM995" s="14"/>
      <c r="AQN995" s="14"/>
      <c r="AQO995" s="14"/>
      <c r="AQP995" s="14"/>
      <c r="AQQ995" s="14"/>
      <c r="AQR995" s="14"/>
      <c r="AQS995" s="14"/>
      <c r="AQT995" s="14"/>
      <c r="AQU995" s="14"/>
      <c r="AQV995" s="14"/>
      <c r="AQW995" s="14"/>
      <c r="AQX995" s="14"/>
      <c r="AQY995" s="14"/>
      <c r="AQZ995" s="14"/>
      <c r="ARA995" s="14"/>
      <c r="ARB995" s="14"/>
      <c r="ARC995" s="14"/>
      <c r="ARD995" s="14"/>
      <c r="ARE995" s="14"/>
      <c r="ARF995" s="14"/>
      <c r="ARG995" s="14"/>
      <c r="ARH995" s="14"/>
      <c r="ARI995" s="14"/>
      <c r="ARJ995" s="14"/>
      <c r="ARK995" s="14"/>
      <c r="ARL995" s="14"/>
      <c r="ARM995" s="14"/>
      <c r="ARN995" s="14"/>
      <c r="ARO995" s="14"/>
      <c r="ARP995" s="14"/>
      <c r="ARQ995" s="14"/>
      <c r="ARR995" s="14"/>
      <c r="ARS995" s="14"/>
      <c r="ART995" s="14"/>
      <c r="ARU995" s="14"/>
      <c r="ARV995" s="14"/>
      <c r="ARW995" s="14"/>
      <c r="ARX995" s="14"/>
      <c r="ARY995" s="14"/>
      <c r="ARZ995" s="14"/>
      <c r="ASA995" s="14"/>
      <c r="ASB995" s="14"/>
      <c r="ASC995" s="14"/>
      <c r="ASD995" s="14"/>
      <c r="ASE995" s="14"/>
      <c r="ASF995" s="14"/>
      <c r="ASG995" s="14"/>
      <c r="ASH995" s="14"/>
      <c r="ASI995" s="14"/>
      <c r="ASJ995" s="14"/>
      <c r="ASK995" s="14"/>
      <c r="ASL995" s="14"/>
      <c r="ASM995" s="14"/>
      <c r="ASN995" s="14"/>
      <c r="ASO995" s="14"/>
      <c r="ASP995" s="14"/>
      <c r="ASQ995" s="14"/>
      <c r="ASR995" s="14"/>
      <c r="ASS995" s="14"/>
      <c r="AST995" s="14"/>
      <c r="ASU995" s="14"/>
      <c r="ASV995" s="14"/>
      <c r="ASW995" s="14"/>
      <c r="ASX995" s="14"/>
      <c r="ASY995" s="14"/>
      <c r="ASZ995" s="14"/>
      <c r="ATA995" s="14"/>
      <c r="ATB995" s="14"/>
      <c r="ATC995" s="14"/>
      <c r="ATD995" s="14"/>
      <c r="ATE995" s="14"/>
      <c r="ATF995" s="14"/>
      <c r="ATG995" s="14"/>
      <c r="ATH995" s="14"/>
      <c r="ATI995" s="14"/>
      <c r="ATJ995" s="14"/>
      <c r="ATK995" s="14"/>
      <c r="ATL995" s="14"/>
      <c r="ATM995" s="14"/>
      <c r="ATN995" s="14"/>
      <c r="ATO995" s="14"/>
      <c r="ATP995" s="14"/>
      <c r="ATQ995" s="14"/>
      <c r="ATR995" s="14"/>
      <c r="ATS995" s="14"/>
      <c r="ATT995" s="14"/>
      <c r="ATU995" s="14"/>
      <c r="ATV995" s="14"/>
      <c r="ATW995" s="14"/>
      <c r="ATX995" s="14"/>
      <c r="ATY995" s="14"/>
      <c r="ATZ995" s="14"/>
      <c r="AUA995" s="14"/>
      <c r="AUB995" s="14"/>
      <c r="AUC995" s="14"/>
      <c r="AUD995" s="14"/>
      <c r="AUE995" s="14"/>
      <c r="AUF995" s="14"/>
      <c r="AUG995" s="14"/>
      <c r="AUH995" s="14"/>
      <c r="AUI995" s="14"/>
      <c r="AUJ995" s="14"/>
      <c r="AUK995" s="14"/>
      <c r="AUL995" s="14"/>
      <c r="AUM995" s="14"/>
      <c r="AUN995" s="14"/>
      <c r="AUO995" s="14"/>
      <c r="AUP995" s="14"/>
      <c r="AUQ995" s="14"/>
      <c r="AUR995" s="14"/>
      <c r="AUS995" s="14"/>
      <c r="AUT995" s="14"/>
      <c r="AUU995" s="14"/>
      <c r="AUV995" s="14"/>
      <c r="AUW995" s="14"/>
      <c r="AUX995" s="14"/>
      <c r="AUY995" s="14"/>
      <c r="AUZ995" s="14"/>
      <c r="AVA995" s="14"/>
      <c r="AVB995" s="14"/>
      <c r="AVC995" s="14"/>
      <c r="AVD995" s="14"/>
      <c r="AVE995" s="14"/>
      <c r="AVF995" s="14"/>
      <c r="AVG995" s="14"/>
      <c r="AVH995" s="14"/>
      <c r="AVI995" s="14"/>
      <c r="AVJ995" s="14"/>
      <c r="AVK995" s="14"/>
      <c r="AVL995" s="14"/>
      <c r="AVM995" s="14"/>
      <c r="AVN995" s="14"/>
      <c r="AVO995" s="14"/>
      <c r="AVP995" s="14"/>
      <c r="AVQ995" s="14"/>
      <c r="AVR995" s="14"/>
      <c r="AVS995" s="14"/>
      <c r="AVT995" s="14"/>
      <c r="AVU995" s="14"/>
      <c r="AVV995" s="14"/>
      <c r="AVW995" s="14"/>
      <c r="AVX995" s="14"/>
      <c r="AVY995" s="14"/>
      <c r="AVZ995" s="14"/>
      <c r="AWA995" s="14"/>
      <c r="AWB995" s="14"/>
      <c r="AWC995" s="14"/>
      <c r="AWD995" s="14"/>
      <c r="AWE995" s="14"/>
      <c r="AWF995" s="14"/>
      <c r="AWG995" s="14"/>
      <c r="AWH995" s="14"/>
      <c r="AWI995" s="14"/>
      <c r="AWJ995" s="14"/>
      <c r="AWK995" s="14"/>
      <c r="AWL995" s="14"/>
      <c r="AWM995" s="14"/>
      <c r="AWN995" s="14"/>
      <c r="AWO995" s="14"/>
      <c r="AWP995" s="14"/>
      <c r="AWQ995" s="14"/>
      <c r="AWR995" s="14"/>
      <c r="AWS995" s="14"/>
      <c r="AWT995" s="14"/>
      <c r="AWU995" s="14"/>
      <c r="AWV995" s="14"/>
      <c r="AWW995" s="14"/>
      <c r="AWX995" s="14"/>
      <c r="AWY995" s="14"/>
      <c r="AWZ995" s="14"/>
      <c r="AXA995" s="14"/>
      <c r="AXB995" s="14"/>
      <c r="AXC995" s="14"/>
      <c r="AXD995" s="14"/>
      <c r="AXE995" s="14"/>
      <c r="AXF995" s="14"/>
      <c r="AXG995" s="14"/>
      <c r="AXH995" s="14"/>
      <c r="AXI995" s="14"/>
      <c r="AXJ995" s="14"/>
      <c r="AXK995" s="14"/>
      <c r="AXL995" s="14"/>
      <c r="AXM995" s="14"/>
      <c r="AXN995" s="14"/>
      <c r="AXO995" s="14"/>
      <c r="AXP995" s="14"/>
      <c r="AXQ995" s="14"/>
      <c r="AXR995" s="14"/>
      <c r="AXS995" s="14"/>
      <c r="AXT995" s="14"/>
      <c r="AXU995" s="14"/>
      <c r="AXV995" s="14"/>
      <c r="AXW995" s="14"/>
      <c r="AXX995" s="14"/>
      <c r="AXY995" s="14"/>
      <c r="AXZ995" s="14"/>
      <c r="AYA995" s="14"/>
      <c r="AYB995" s="14"/>
      <c r="AYC995" s="14"/>
      <c r="AYD995" s="14"/>
      <c r="AYE995" s="14"/>
      <c r="AYF995" s="14"/>
      <c r="AYG995" s="14"/>
      <c r="AYH995" s="14"/>
      <c r="AYI995" s="14"/>
      <c r="AYJ995" s="14"/>
      <c r="AYK995" s="14"/>
      <c r="AYL995" s="14"/>
      <c r="AYM995" s="14"/>
      <c r="AYN995" s="14"/>
      <c r="AYO995" s="14"/>
      <c r="AYP995" s="14"/>
      <c r="AYQ995" s="14"/>
      <c r="AYR995" s="14"/>
      <c r="AYS995" s="14"/>
      <c r="AYT995" s="14"/>
      <c r="AYU995" s="14"/>
      <c r="AYV995" s="14"/>
      <c r="AYW995" s="14"/>
      <c r="AYX995" s="14"/>
      <c r="AYY995" s="14"/>
      <c r="AYZ995" s="14"/>
      <c r="AZA995" s="14"/>
      <c r="AZB995" s="14"/>
      <c r="AZC995" s="14"/>
      <c r="AZD995" s="14"/>
      <c r="AZE995" s="14"/>
      <c r="AZF995" s="14"/>
      <c r="AZG995" s="14"/>
      <c r="AZH995" s="14"/>
      <c r="AZI995" s="14"/>
      <c r="AZJ995" s="14"/>
      <c r="AZK995" s="14"/>
      <c r="AZL995" s="14"/>
      <c r="AZM995" s="14"/>
      <c r="AZN995" s="14"/>
      <c r="AZO995" s="14"/>
      <c r="AZP995" s="14"/>
      <c r="AZQ995" s="14"/>
      <c r="AZR995" s="14"/>
      <c r="AZS995" s="14"/>
      <c r="AZT995" s="14"/>
      <c r="AZU995" s="14"/>
      <c r="AZV995" s="14"/>
      <c r="AZW995" s="14"/>
      <c r="AZX995" s="14"/>
      <c r="AZY995" s="14"/>
      <c r="AZZ995" s="14"/>
      <c r="BAA995" s="14"/>
      <c r="BAB995" s="14"/>
      <c r="BAC995" s="14"/>
      <c r="BAD995" s="14"/>
      <c r="BAE995" s="14"/>
      <c r="BAF995" s="14"/>
      <c r="BAG995" s="14"/>
      <c r="BAH995" s="14"/>
      <c r="BAI995" s="14"/>
      <c r="BAJ995" s="14"/>
      <c r="BAK995" s="14"/>
      <c r="BAL995" s="14"/>
      <c r="BAM995" s="14"/>
      <c r="BAN995" s="14"/>
      <c r="BAO995" s="14"/>
      <c r="BAP995" s="14"/>
      <c r="BAQ995" s="14"/>
      <c r="BAR995" s="14"/>
      <c r="BAS995" s="14"/>
      <c r="BAT995" s="14"/>
      <c r="BAU995" s="14"/>
      <c r="BAV995" s="14"/>
      <c r="BAW995" s="14"/>
      <c r="BAX995" s="14"/>
      <c r="BAY995" s="14"/>
      <c r="BAZ995" s="14"/>
      <c r="BBA995" s="14"/>
      <c r="BBB995" s="14"/>
      <c r="BBC995" s="14"/>
      <c r="BBD995" s="14"/>
      <c r="BBE995" s="14"/>
      <c r="BBF995" s="14"/>
      <c r="BBG995" s="14"/>
      <c r="BBH995" s="14"/>
      <c r="BBI995" s="14"/>
      <c r="BBJ995" s="14"/>
      <c r="BBK995" s="14"/>
      <c r="BBL995" s="14"/>
      <c r="BBM995" s="14"/>
      <c r="BBN995" s="14"/>
      <c r="BBO995" s="14"/>
      <c r="BBP995" s="14"/>
      <c r="BBQ995" s="14"/>
      <c r="BBR995" s="14"/>
      <c r="BBS995" s="14"/>
      <c r="BBT995" s="14"/>
      <c r="BBU995" s="14"/>
      <c r="BBV995" s="14"/>
      <c r="BBW995" s="14"/>
      <c r="BBX995" s="14"/>
      <c r="BBY995" s="14"/>
      <c r="BBZ995" s="14"/>
      <c r="BCA995" s="14"/>
      <c r="BCB995" s="14"/>
      <c r="BCC995" s="14"/>
      <c r="BCD995" s="14"/>
      <c r="BCE995" s="14"/>
      <c r="BCF995" s="14"/>
      <c r="BCG995" s="14"/>
      <c r="BCH995" s="14"/>
      <c r="BCI995" s="14"/>
      <c r="BCJ995" s="14"/>
      <c r="BCK995" s="14"/>
      <c r="BCL995" s="14"/>
      <c r="BCM995" s="14"/>
      <c r="BCN995" s="14"/>
      <c r="BCO995" s="14"/>
      <c r="BCP995" s="14"/>
      <c r="BCQ995" s="14"/>
      <c r="BCR995" s="14"/>
      <c r="BCS995" s="14"/>
      <c r="BCT995" s="14"/>
      <c r="BCU995" s="14"/>
      <c r="BCV995" s="14"/>
      <c r="BCW995" s="14"/>
      <c r="BCX995" s="14"/>
      <c r="BCY995" s="14"/>
      <c r="BCZ995" s="14"/>
      <c r="BDA995" s="14"/>
      <c r="BDB995" s="14"/>
      <c r="BDC995" s="14"/>
      <c r="BDD995" s="14"/>
      <c r="BDE995" s="14"/>
      <c r="BDF995" s="14"/>
      <c r="BDG995" s="14"/>
      <c r="BDH995" s="14"/>
      <c r="BDI995" s="14"/>
      <c r="BDJ995" s="14"/>
      <c r="BDK995" s="14"/>
      <c r="BDL995" s="14"/>
      <c r="BDM995" s="14"/>
      <c r="BDN995" s="14"/>
      <c r="BDO995" s="14"/>
      <c r="BDP995" s="14"/>
      <c r="BDQ995" s="14"/>
      <c r="BDR995" s="14"/>
      <c r="BDS995" s="14"/>
      <c r="BDT995" s="14"/>
      <c r="BDU995" s="14"/>
      <c r="BDV995" s="14"/>
      <c r="BDW995" s="14"/>
      <c r="BDX995" s="14"/>
      <c r="BDY995" s="14"/>
      <c r="BDZ995" s="14"/>
      <c r="BEA995" s="14"/>
      <c r="BEB995" s="14"/>
      <c r="BEC995" s="14"/>
      <c r="BED995" s="14"/>
      <c r="BEE995" s="14"/>
      <c r="BEF995" s="14"/>
      <c r="BEG995" s="14"/>
      <c r="BEH995" s="14"/>
      <c r="BEI995" s="14"/>
      <c r="BEJ995" s="14"/>
      <c r="BEK995" s="14"/>
      <c r="BEL995" s="14"/>
      <c r="BEM995" s="14"/>
      <c r="BEN995" s="14"/>
      <c r="BEO995" s="14"/>
      <c r="BEP995" s="14"/>
      <c r="BEQ995" s="14"/>
      <c r="BER995" s="14"/>
      <c r="BES995" s="14"/>
      <c r="BET995" s="14"/>
      <c r="BEU995" s="14"/>
      <c r="BEV995" s="14"/>
      <c r="BEW995" s="14"/>
      <c r="BEX995" s="14"/>
      <c r="BEY995" s="14"/>
      <c r="BEZ995" s="14"/>
      <c r="BFA995" s="14"/>
      <c r="BFB995" s="14"/>
      <c r="BFC995" s="14"/>
      <c r="BFD995" s="14"/>
      <c r="BFE995" s="14"/>
      <c r="BFF995" s="14"/>
      <c r="BFG995" s="14"/>
      <c r="BFH995" s="14"/>
      <c r="BFI995" s="14"/>
      <c r="BFJ995" s="14"/>
      <c r="BFK995" s="14"/>
      <c r="BFL995" s="14"/>
      <c r="BFM995" s="14"/>
      <c r="BFN995" s="14"/>
      <c r="BFO995" s="14"/>
      <c r="BFP995" s="14"/>
      <c r="BFQ995" s="14"/>
      <c r="BFR995" s="14"/>
      <c r="BFS995" s="14"/>
      <c r="BFT995" s="14"/>
      <c r="BFU995" s="14"/>
      <c r="BFV995" s="14"/>
      <c r="BFW995" s="14"/>
      <c r="BFX995" s="14"/>
      <c r="BFY995" s="14"/>
      <c r="BFZ995" s="14"/>
      <c r="BGA995" s="14"/>
      <c r="BGB995" s="14"/>
      <c r="BGC995" s="14"/>
      <c r="BGD995" s="14"/>
      <c r="BGE995" s="14"/>
      <c r="BGF995" s="14"/>
      <c r="BGG995" s="14"/>
      <c r="BGH995" s="14"/>
      <c r="BGI995" s="14"/>
      <c r="BGJ995" s="14"/>
      <c r="BGK995" s="14"/>
      <c r="BGL995" s="14"/>
      <c r="BGM995" s="14"/>
      <c r="BGN995" s="14"/>
      <c r="BGO995" s="14"/>
      <c r="BGP995" s="14"/>
      <c r="BGQ995" s="14"/>
      <c r="BGR995" s="14"/>
      <c r="BGS995" s="14"/>
      <c r="BGT995" s="14"/>
      <c r="BGU995" s="14"/>
      <c r="BGV995" s="14"/>
      <c r="BGW995" s="14"/>
      <c r="BGX995" s="14"/>
      <c r="BGY995" s="14"/>
      <c r="BGZ995" s="14"/>
      <c r="BHA995" s="14"/>
      <c r="BHB995" s="14"/>
      <c r="BHC995" s="14"/>
      <c r="BHD995" s="14"/>
      <c r="BHE995" s="14"/>
      <c r="BHF995" s="14"/>
      <c r="BHG995" s="14"/>
      <c r="BHH995" s="14"/>
      <c r="BHI995" s="14"/>
      <c r="BHJ995" s="14"/>
      <c r="BHK995" s="14"/>
      <c r="BHL995" s="14"/>
      <c r="BHM995" s="14"/>
      <c r="BHN995" s="14"/>
      <c r="BHO995" s="14"/>
      <c r="BHP995" s="14"/>
      <c r="BHQ995" s="14"/>
      <c r="BHR995" s="14"/>
      <c r="BHS995" s="14"/>
      <c r="BHT995" s="14"/>
      <c r="BHU995" s="14"/>
      <c r="BHV995" s="14"/>
      <c r="BHW995" s="14"/>
      <c r="BHX995" s="14"/>
      <c r="BHY995" s="14"/>
      <c r="BHZ995" s="14"/>
      <c r="BIA995" s="14"/>
      <c r="BIB995" s="14"/>
      <c r="BIC995" s="14"/>
      <c r="BID995" s="14"/>
      <c r="BIE995" s="14"/>
      <c r="BIF995" s="14"/>
      <c r="BIG995" s="14"/>
      <c r="BIH995" s="14"/>
      <c r="BII995" s="14"/>
      <c r="BIJ995" s="14"/>
      <c r="BIK995" s="14"/>
      <c r="BIL995" s="14"/>
      <c r="BIM995" s="14"/>
      <c r="BIN995" s="14"/>
      <c r="BIO995" s="14"/>
      <c r="BIP995" s="14"/>
      <c r="BIQ995" s="14"/>
      <c r="BIR995" s="14"/>
      <c r="BIS995" s="14"/>
      <c r="BIT995" s="14"/>
      <c r="BIU995" s="14"/>
      <c r="BIV995" s="14"/>
      <c r="BIW995" s="14"/>
      <c r="BIX995" s="14"/>
      <c r="BIY995" s="14"/>
      <c r="BIZ995" s="14"/>
      <c r="BJA995" s="14"/>
      <c r="BJB995" s="14"/>
      <c r="BJC995" s="14"/>
      <c r="BJD995" s="14"/>
      <c r="BJE995" s="14"/>
      <c r="BJF995" s="14"/>
      <c r="BJG995" s="14"/>
      <c r="BJH995" s="14"/>
      <c r="BJI995" s="14"/>
      <c r="BJJ995" s="14"/>
      <c r="BJK995" s="14"/>
      <c r="BJL995" s="14"/>
      <c r="BJM995" s="14"/>
      <c r="BJN995" s="14"/>
      <c r="BJO995" s="14"/>
      <c r="BJP995" s="14"/>
      <c r="BJQ995" s="14"/>
      <c r="BJR995" s="14"/>
      <c r="BJS995" s="14"/>
      <c r="BJT995" s="14"/>
      <c r="BJU995" s="14"/>
      <c r="BJV995" s="14"/>
      <c r="BJW995" s="14"/>
      <c r="BJX995" s="14"/>
      <c r="BJY995" s="14"/>
      <c r="BJZ995" s="14"/>
      <c r="BKA995" s="14"/>
      <c r="BKB995" s="14"/>
      <c r="BKC995" s="14"/>
      <c r="BKD995" s="14"/>
      <c r="BKE995" s="14"/>
      <c r="BKF995" s="14"/>
      <c r="BKG995" s="14"/>
      <c r="BKH995" s="14"/>
      <c r="BKI995" s="14"/>
      <c r="BKJ995" s="14"/>
      <c r="BKK995" s="14"/>
      <c r="BKL995" s="14"/>
      <c r="BKM995" s="14"/>
      <c r="BKN995" s="14"/>
      <c r="BKO995" s="14"/>
      <c r="BKP995" s="14"/>
      <c r="BKQ995" s="14"/>
      <c r="BKR995" s="14"/>
      <c r="BKS995" s="14"/>
      <c r="BKT995" s="14"/>
      <c r="BKU995" s="14"/>
      <c r="BKV995" s="14"/>
      <c r="BKW995" s="14"/>
      <c r="BKX995" s="14"/>
      <c r="BKY995" s="14"/>
      <c r="BKZ995" s="14"/>
      <c r="BLA995" s="14"/>
      <c r="BLB995" s="14"/>
      <c r="BLC995" s="14"/>
      <c r="BLD995" s="14"/>
      <c r="BLE995" s="14"/>
      <c r="BLF995" s="14"/>
      <c r="BLG995" s="14"/>
      <c r="BLH995" s="14"/>
      <c r="BLI995" s="14"/>
      <c r="BLJ995" s="14"/>
      <c r="BLK995" s="14"/>
      <c r="BLL995" s="14"/>
      <c r="BLM995" s="14"/>
      <c r="BLN995" s="14"/>
      <c r="BLO995" s="14"/>
      <c r="BLP995" s="14"/>
      <c r="BLQ995" s="14"/>
      <c r="BLR995" s="14"/>
      <c r="BLS995" s="14"/>
      <c r="BLT995" s="14"/>
      <c r="BLU995" s="14"/>
      <c r="BLV995" s="14"/>
      <c r="BLW995" s="14"/>
      <c r="BLX995" s="14"/>
      <c r="BLY995" s="14"/>
      <c r="BLZ995" s="14"/>
      <c r="BMA995" s="14"/>
      <c r="BMB995" s="14"/>
      <c r="BMC995" s="14"/>
      <c r="BMD995" s="14"/>
      <c r="BME995" s="14"/>
      <c r="BMF995" s="14"/>
      <c r="BMG995" s="14"/>
      <c r="BMH995" s="14"/>
      <c r="BMI995" s="14"/>
      <c r="BMJ995" s="14"/>
      <c r="BMK995" s="14"/>
      <c r="BML995" s="14"/>
      <c r="BMM995" s="14"/>
      <c r="BMN995" s="14"/>
      <c r="BMO995" s="14"/>
      <c r="BMP995" s="14"/>
      <c r="BMQ995" s="14"/>
      <c r="BMR995" s="14"/>
      <c r="BMS995" s="14"/>
      <c r="BMT995" s="14"/>
      <c r="BMU995" s="14"/>
      <c r="BMV995" s="14"/>
      <c r="BMW995" s="14"/>
      <c r="BMX995" s="14"/>
      <c r="BMY995" s="14"/>
      <c r="BMZ995" s="14"/>
      <c r="BNA995" s="14"/>
      <c r="BNB995" s="14"/>
      <c r="BNC995" s="14"/>
      <c r="BND995" s="14"/>
      <c r="BNE995" s="14"/>
      <c r="BNF995" s="14"/>
      <c r="BNG995" s="14"/>
      <c r="BNH995" s="14"/>
      <c r="BNI995" s="14"/>
      <c r="BNJ995" s="14"/>
      <c r="BNK995" s="14"/>
      <c r="BNL995" s="14"/>
      <c r="BNM995" s="14"/>
      <c r="BNN995" s="14"/>
      <c r="BNO995" s="14"/>
      <c r="BNP995" s="14"/>
      <c r="BNQ995" s="14"/>
      <c r="BNR995" s="14"/>
      <c r="BNS995" s="14"/>
      <c r="BNT995" s="14"/>
      <c r="BNU995" s="14"/>
      <c r="BNV995" s="14"/>
      <c r="BNW995" s="14"/>
      <c r="BNX995" s="14"/>
      <c r="BNY995" s="14"/>
      <c r="BNZ995" s="14"/>
      <c r="BOA995" s="14"/>
      <c r="BOB995" s="14"/>
      <c r="BOC995" s="14"/>
      <c r="BOD995" s="14"/>
      <c r="BOE995" s="14"/>
      <c r="BOF995" s="14"/>
      <c r="BOG995" s="14"/>
      <c r="BOH995" s="14"/>
      <c r="BOI995" s="14"/>
      <c r="BOJ995" s="14"/>
      <c r="BOK995" s="14"/>
      <c r="BOL995" s="14"/>
      <c r="BOM995" s="14"/>
      <c r="BON995" s="14"/>
      <c r="BOO995" s="14"/>
      <c r="BOP995" s="14"/>
      <c r="BOQ995" s="14"/>
      <c r="BOR995" s="14"/>
      <c r="BOS995" s="14"/>
      <c r="BOT995" s="14"/>
      <c r="BOU995" s="14"/>
      <c r="BOV995" s="14"/>
      <c r="BOW995" s="14"/>
      <c r="BOX995" s="14"/>
      <c r="BOY995" s="14"/>
      <c r="BOZ995" s="14"/>
      <c r="BPA995" s="14"/>
      <c r="BPB995" s="14"/>
      <c r="BPC995" s="14"/>
      <c r="BPD995" s="14"/>
      <c r="BPE995" s="14"/>
      <c r="BPF995" s="14"/>
      <c r="BPG995" s="14"/>
      <c r="BPH995" s="14"/>
      <c r="BPI995" s="14"/>
      <c r="BPJ995" s="14"/>
      <c r="BPK995" s="14"/>
      <c r="BPL995" s="14"/>
      <c r="BPM995" s="14"/>
      <c r="BPN995" s="14"/>
      <c r="BPO995" s="14"/>
      <c r="BPP995" s="14"/>
      <c r="BPQ995" s="14"/>
      <c r="BPR995" s="14"/>
      <c r="BPS995" s="14"/>
      <c r="BPT995" s="14"/>
      <c r="BPU995" s="14"/>
      <c r="BPV995" s="14"/>
      <c r="BPW995" s="14"/>
      <c r="BPX995" s="14"/>
      <c r="BPY995" s="14"/>
      <c r="BPZ995" s="14"/>
      <c r="BQA995" s="14"/>
      <c r="BQB995" s="14"/>
      <c r="BQC995" s="14"/>
      <c r="BQD995" s="14"/>
      <c r="BQE995" s="14"/>
      <c r="BQF995" s="14"/>
      <c r="BQG995" s="14"/>
      <c r="BQH995" s="14"/>
      <c r="BQI995" s="14"/>
      <c r="BQJ995" s="14"/>
      <c r="BQK995" s="14"/>
      <c r="BQL995" s="14"/>
      <c r="BQM995" s="14"/>
      <c r="BQN995" s="14"/>
      <c r="BQO995" s="14"/>
      <c r="BQP995" s="14"/>
      <c r="BQQ995" s="14"/>
      <c r="BQR995" s="14"/>
      <c r="BQS995" s="14"/>
      <c r="BQT995" s="14"/>
      <c r="BQU995" s="14"/>
      <c r="BQV995" s="14"/>
      <c r="BQW995" s="14"/>
      <c r="BQX995" s="14"/>
      <c r="BQY995" s="14"/>
      <c r="BQZ995" s="14"/>
      <c r="BRA995" s="14"/>
      <c r="BRB995" s="14"/>
      <c r="BRC995" s="14"/>
      <c r="BRD995" s="14"/>
      <c r="BRE995" s="14"/>
      <c r="BRF995" s="14"/>
      <c r="BRG995" s="14"/>
      <c r="BRH995" s="14"/>
      <c r="BRI995" s="14"/>
      <c r="BRJ995" s="14"/>
      <c r="BRK995" s="14"/>
      <c r="BRL995" s="14"/>
      <c r="BRM995" s="14"/>
      <c r="BRN995" s="14"/>
      <c r="BRO995" s="14"/>
      <c r="BRP995" s="14"/>
      <c r="BRQ995" s="14"/>
      <c r="BRR995" s="14"/>
      <c r="BRS995" s="14"/>
      <c r="BRT995" s="14"/>
      <c r="BRU995" s="14"/>
      <c r="BRV995" s="14"/>
      <c r="BRW995" s="14"/>
      <c r="BRX995" s="14"/>
      <c r="BRY995" s="14"/>
      <c r="BRZ995" s="14"/>
      <c r="BSA995" s="14"/>
      <c r="BSB995" s="14"/>
      <c r="BSC995" s="14"/>
      <c r="BSD995" s="14"/>
      <c r="BSE995" s="14"/>
      <c r="BSF995" s="14"/>
      <c r="BSG995" s="14"/>
      <c r="BSH995" s="14"/>
      <c r="BSI995" s="14"/>
      <c r="BSJ995" s="14"/>
      <c r="BSK995" s="14"/>
      <c r="BSL995" s="14"/>
      <c r="BSM995" s="14"/>
      <c r="BSN995" s="14"/>
      <c r="BSO995" s="14"/>
      <c r="BSP995" s="14"/>
      <c r="BSQ995" s="14"/>
      <c r="BSR995" s="14"/>
      <c r="BSS995" s="14"/>
      <c r="BST995" s="14"/>
      <c r="BSU995" s="14"/>
      <c r="BSV995" s="14"/>
      <c r="BSW995" s="14"/>
      <c r="BSX995" s="14"/>
      <c r="BSY995" s="14"/>
      <c r="BSZ995" s="14"/>
      <c r="BTA995" s="14"/>
      <c r="BTB995" s="14"/>
      <c r="BTC995" s="14"/>
      <c r="BTD995" s="14"/>
      <c r="BTE995" s="14"/>
      <c r="BTF995" s="14"/>
      <c r="BTG995" s="14"/>
      <c r="BTH995" s="14"/>
      <c r="BTI995" s="14"/>
      <c r="BTJ995" s="14"/>
      <c r="BTK995" s="14"/>
      <c r="BTL995" s="14"/>
      <c r="BTM995" s="14"/>
      <c r="BTN995" s="14"/>
      <c r="BTO995" s="14"/>
      <c r="BTP995" s="14"/>
      <c r="BTQ995" s="14"/>
      <c r="BTR995" s="14"/>
      <c r="BTS995" s="14"/>
      <c r="BTT995" s="14"/>
      <c r="BTU995" s="14"/>
      <c r="BTV995" s="14"/>
      <c r="BTW995" s="14"/>
      <c r="BTX995" s="14"/>
      <c r="BTY995" s="14"/>
      <c r="BTZ995" s="14"/>
      <c r="BUA995" s="14"/>
      <c r="BUB995" s="14"/>
      <c r="BUC995" s="14"/>
      <c r="BUD995" s="14"/>
      <c r="BUE995" s="14"/>
      <c r="BUF995" s="14"/>
      <c r="BUG995" s="14"/>
      <c r="BUH995" s="14"/>
      <c r="BUI995" s="14"/>
      <c r="BUJ995" s="14"/>
      <c r="BUK995" s="14"/>
      <c r="BUL995" s="14"/>
      <c r="BUM995" s="14"/>
      <c r="BUN995" s="14"/>
      <c r="BUO995" s="14"/>
      <c r="BUP995" s="14"/>
      <c r="BUQ995" s="14"/>
      <c r="BUR995" s="14"/>
      <c r="BUS995" s="14"/>
      <c r="BUT995" s="14"/>
      <c r="BUU995" s="14"/>
      <c r="BUV995" s="14"/>
      <c r="BUW995" s="14"/>
      <c r="BUX995" s="14"/>
      <c r="BUY995" s="14"/>
      <c r="BUZ995" s="14"/>
      <c r="BVA995" s="14"/>
      <c r="BVB995" s="14"/>
      <c r="BVC995" s="14"/>
      <c r="BVD995" s="14"/>
      <c r="BVE995" s="14"/>
      <c r="BVF995" s="14"/>
      <c r="BVG995" s="14"/>
      <c r="BVH995" s="14"/>
      <c r="BVI995" s="14"/>
      <c r="BVJ995" s="14"/>
      <c r="BVK995" s="14"/>
      <c r="BVL995" s="14"/>
      <c r="BVM995" s="14"/>
      <c r="BVN995" s="14"/>
      <c r="BVO995" s="14"/>
      <c r="BVP995" s="14"/>
      <c r="BVQ995" s="14"/>
      <c r="BVR995" s="14"/>
      <c r="BVS995" s="14"/>
      <c r="BVT995" s="14"/>
      <c r="BVU995" s="14"/>
      <c r="BVV995" s="14"/>
      <c r="BVW995" s="14"/>
      <c r="BVX995" s="14"/>
      <c r="BVY995" s="14"/>
      <c r="BVZ995" s="14"/>
      <c r="BWA995" s="14"/>
      <c r="BWB995" s="14"/>
      <c r="BWC995" s="14"/>
      <c r="BWD995" s="14"/>
      <c r="BWE995" s="14"/>
      <c r="BWF995" s="14"/>
      <c r="BWG995" s="14"/>
      <c r="BWH995" s="14"/>
      <c r="BWI995" s="14"/>
      <c r="BWJ995" s="14"/>
      <c r="BWK995" s="14"/>
      <c r="BWL995" s="14"/>
      <c r="BWM995" s="14"/>
      <c r="BWN995" s="14"/>
      <c r="BWO995" s="14"/>
      <c r="BWP995" s="14"/>
      <c r="BWQ995" s="14"/>
      <c r="BWR995" s="14"/>
      <c r="BWS995" s="14"/>
      <c r="BWT995" s="14"/>
      <c r="BWU995" s="14"/>
      <c r="BWV995" s="14"/>
      <c r="BWW995" s="14"/>
      <c r="BWX995" s="14"/>
      <c r="BWY995" s="14"/>
      <c r="BWZ995" s="14"/>
      <c r="BXA995" s="14"/>
      <c r="BXB995" s="14"/>
      <c r="BXC995" s="14"/>
      <c r="BXD995" s="14"/>
      <c r="BXE995" s="14"/>
      <c r="BXF995" s="14"/>
      <c r="BXG995" s="14"/>
      <c r="BXH995" s="14"/>
      <c r="BXI995" s="14"/>
      <c r="BXJ995" s="14"/>
      <c r="BXK995" s="14"/>
      <c r="BXL995" s="14"/>
      <c r="BXM995" s="14"/>
      <c r="BXN995" s="14"/>
      <c r="BXO995" s="14"/>
      <c r="BXP995" s="14"/>
      <c r="BXQ995" s="14"/>
      <c r="BXR995" s="14"/>
      <c r="BXS995" s="14"/>
      <c r="BXT995" s="14"/>
      <c r="BXU995" s="14"/>
      <c r="BXV995" s="14"/>
      <c r="BXW995" s="14"/>
      <c r="BXX995" s="14"/>
      <c r="BXY995" s="14"/>
      <c r="BXZ995" s="14"/>
      <c r="BYA995" s="14"/>
      <c r="BYB995" s="14"/>
      <c r="BYC995" s="14"/>
      <c r="BYD995" s="14"/>
      <c r="BYE995" s="14"/>
      <c r="BYF995" s="14"/>
      <c r="BYG995" s="14"/>
      <c r="BYH995" s="14"/>
      <c r="BYI995" s="14"/>
      <c r="BYJ995" s="14"/>
      <c r="BYK995" s="14"/>
      <c r="BYL995" s="14"/>
      <c r="BYM995" s="14"/>
      <c r="BYN995" s="14"/>
      <c r="BYO995" s="14"/>
      <c r="BYP995" s="14"/>
      <c r="BYQ995" s="14"/>
      <c r="BYR995" s="14"/>
      <c r="BYS995" s="14"/>
      <c r="BYT995" s="14"/>
      <c r="BYU995" s="14"/>
      <c r="BYV995" s="14"/>
      <c r="BYW995" s="14"/>
      <c r="BYX995" s="14"/>
      <c r="BYY995" s="14"/>
      <c r="BYZ995" s="14"/>
      <c r="BZA995" s="14"/>
      <c r="BZB995" s="14"/>
      <c r="BZC995" s="14"/>
      <c r="BZD995" s="14"/>
      <c r="BZE995" s="14"/>
      <c r="BZF995" s="14"/>
      <c r="BZG995" s="14"/>
      <c r="BZH995" s="14"/>
      <c r="BZI995" s="14"/>
      <c r="BZJ995" s="14"/>
      <c r="BZK995" s="14"/>
      <c r="BZL995" s="14"/>
      <c r="BZM995" s="14"/>
      <c r="BZN995" s="14"/>
      <c r="BZO995" s="14"/>
      <c r="BZP995" s="14"/>
      <c r="BZQ995" s="14"/>
      <c r="BZR995" s="14"/>
      <c r="BZS995" s="14"/>
      <c r="BZT995" s="14"/>
      <c r="BZU995" s="14"/>
      <c r="BZV995" s="14"/>
      <c r="BZW995" s="14"/>
      <c r="BZX995" s="14"/>
      <c r="BZY995" s="14"/>
      <c r="BZZ995" s="14"/>
      <c r="CAA995" s="14"/>
      <c r="CAB995" s="14"/>
      <c r="CAC995" s="14"/>
      <c r="CAD995" s="14"/>
      <c r="CAE995" s="14"/>
      <c r="CAF995" s="14"/>
      <c r="CAG995" s="14"/>
      <c r="CAH995" s="14"/>
      <c r="CAI995" s="14"/>
      <c r="CAJ995" s="14"/>
      <c r="CAK995" s="14"/>
      <c r="CAL995" s="14"/>
      <c r="CAM995" s="14"/>
      <c r="CAN995" s="14"/>
      <c r="CAO995" s="14"/>
      <c r="CAP995" s="14"/>
      <c r="CAQ995" s="14"/>
      <c r="CAR995" s="14"/>
      <c r="CAS995" s="14"/>
      <c r="CAT995" s="14"/>
      <c r="CAU995" s="14"/>
      <c r="CAV995" s="14"/>
      <c r="CAW995" s="14"/>
      <c r="CAX995" s="14"/>
      <c r="CAY995" s="14"/>
      <c r="CAZ995" s="14"/>
      <c r="CBA995" s="14"/>
      <c r="CBB995" s="14"/>
      <c r="CBC995" s="14"/>
      <c r="CBD995" s="14"/>
      <c r="CBE995" s="14"/>
      <c r="CBF995" s="14"/>
      <c r="CBG995" s="14"/>
      <c r="CBH995" s="14"/>
      <c r="CBI995" s="14"/>
      <c r="CBJ995" s="14"/>
      <c r="CBK995" s="14"/>
      <c r="CBL995" s="14"/>
      <c r="CBM995" s="14"/>
      <c r="CBN995" s="14"/>
      <c r="CBO995" s="14"/>
      <c r="CBP995" s="14"/>
      <c r="CBQ995" s="14"/>
      <c r="CBR995" s="14"/>
      <c r="CBS995" s="14"/>
      <c r="CBT995" s="14"/>
      <c r="CBU995" s="14"/>
      <c r="CBV995" s="14"/>
      <c r="CBW995" s="14"/>
      <c r="CBX995" s="14"/>
      <c r="CBY995" s="14"/>
      <c r="CBZ995" s="14"/>
      <c r="CCA995" s="14"/>
      <c r="CCB995" s="14"/>
      <c r="CCC995" s="14"/>
      <c r="CCD995" s="14"/>
      <c r="CCE995" s="14"/>
      <c r="CCF995" s="14"/>
      <c r="CCG995" s="14"/>
      <c r="CCH995" s="14"/>
      <c r="CCI995" s="14"/>
      <c r="CCJ995" s="14"/>
      <c r="CCK995" s="14"/>
      <c r="CCL995" s="14"/>
      <c r="CCM995" s="14"/>
      <c r="CCN995" s="14"/>
      <c r="CCO995" s="14"/>
      <c r="CCP995" s="14"/>
      <c r="CCQ995" s="14"/>
      <c r="CCR995" s="14"/>
      <c r="CCS995" s="14"/>
      <c r="CCT995" s="14"/>
      <c r="CCU995" s="14"/>
      <c r="CCV995" s="14"/>
      <c r="CCW995" s="14"/>
      <c r="CCX995" s="14"/>
      <c r="CCY995" s="14"/>
      <c r="CCZ995" s="14"/>
      <c r="CDA995" s="14"/>
      <c r="CDB995" s="14"/>
      <c r="CDC995" s="14"/>
      <c r="CDD995" s="14"/>
      <c r="CDE995" s="14"/>
      <c r="CDF995" s="14"/>
      <c r="CDG995" s="14"/>
      <c r="CDH995" s="14"/>
      <c r="CDI995" s="14"/>
      <c r="CDJ995" s="14"/>
      <c r="CDK995" s="14"/>
      <c r="CDL995" s="14"/>
      <c r="CDM995" s="14"/>
      <c r="CDN995" s="14"/>
      <c r="CDO995" s="14"/>
      <c r="CDP995" s="14"/>
      <c r="CDQ995" s="14"/>
      <c r="CDR995" s="14"/>
      <c r="CDS995" s="14"/>
      <c r="CDT995" s="14"/>
      <c r="CDU995" s="14"/>
      <c r="CDV995" s="14"/>
      <c r="CDW995" s="14"/>
      <c r="CDX995" s="14"/>
      <c r="CDY995" s="14"/>
      <c r="CDZ995" s="14"/>
      <c r="CEA995" s="14"/>
      <c r="CEB995" s="14"/>
      <c r="CEC995" s="14"/>
      <c r="CED995" s="14"/>
      <c r="CEE995" s="14"/>
      <c r="CEF995" s="14"/>
      <c r="CEG995" s="14"/>
      <c r="CEH995" s="14"/>
      <c r="CEI995" s="14"/>
      <c r="CEJ995" s="14"/>
      <c r="CEK995" s="14"/>
      <c r="CEL995" s="14"/>
      <c r="CEM995" s="14"/>
      <c r="CEN995" s="14"/>
      <c r="CEO995" s="14"/>
      <c r="CEP995" s="14"/>
      <c r="CEQ995" s="14"/>
      <c r="CER995" s="14"/>
      <c r="CES995" s="14"/>
      <c r="CET995" s="14"/>
      <c r="CEU995" s="14"/>
      <c r="CEV995" s="14"/>
      <c r="CEW995" s="14"/>
      <c r="CEX995" s="14"/>
      <c r="CEY995" s="14"/>
      <c r="CEZ995" s="14"/>
      <c r="CFA995" s="14"/>
      <c r="CFB995" s="14"/>
      <c r="CFC995" s="14"/>
      <c r="CFD995" s="14"/>
      <c r="CFE995" s="14"/>
      <c r="CFF995" s="14"/>
      <c r="CFG995" s="14"/>
      <c r="CFH995" s="14"/>
      <c r="CFI995" s="14"/>
      <c r="CFJ995" s="14"/>
      <c r="CFK995" s="14"/>
      <c r="CFL995" s="14"/>
      <c r="CFM995" s="14"/>
      <c r="CFN995" s="14"/>
      <c r="CFO995" s="14"/>
      <c r="CFP995" s="14"/>
      <c r="CFQ995" s="14"/>
      <c r="CFR995" s="14"/>
      <c r="CFS995" s="14"/>
      <c r="CFT995" s="14"/>
      <c r="CFU995" s="14"/>
      <c r="CFV995" s="14"/>
      <c r="CFW995" s="14"/>
      <c r="CFX995" s="14"/>
      <c r="CFY995" s="14"/>
      <c r="CFZ995" s="14"/>
      <c r="CGA995" s="14"/>
      <c r="CGB995" s="14"/>
      <c r="CGC995" s="14"/>
      <c r="CGD995" s="14"/>
      <c r="CGE995" s="14"/>
      <c r="CGF995" s="14"/>
      <c r="CGG995" s="14"/>
      <c r="CGH995" s="14"/>
      <c r="CGI995" s="14"/>
      <c r="CGJ995" s="14"/>
      <c r="CGK995" s="14"/>
      <c r="CGL995" s="14"/>
      <c r="CGM995" s="14"/>
      <c r="CGN995" s="14"/>
      <c r="CGO995" s="14"/>
      <c r="CGP995" s="14"/>
      <c r="CGQ995" s="14"/>
      <c r="CGR995" s="14"/>
      <c r="CGS995" s="14"/>
      <c r="CGT995" s="14"/>
      <c r="CGU995" s="14"/>
      <c r="CGV995" s="14"/>
      <c r="CGW995" s="14"/>
      <c r="CGX995" s="14"/>
      <c r="CGY995" s="14"/>
      <c r="CGZ995" s="14"/>
      <c r="CHA995" s="14"/>
      <c r="CHB995" s="14"/>
      <c r="CHC995" s="14"/>
      <c r="CHD995" s="14"/>
      <c r="CHE995" s="14"/>
      <c r="CHF995" s="14"/>
      <c r="CHG995" s="14"/>
      <c r="CHH995" s="14"/>
      <c r="CHI995" s="14"/>
      <c r="CHJ995" s="14"/>
      <c r="CHK995" s="14"/>
      <c r="CHL995" s="14"/>
      <c r="CHM995" s="14"/>
      <c r="CHN995" s="14"/>
      <c r="CHO995" s="14"/>
      <c r="CHP995" s="14"/>
      <c r="CHQ995" s="14"/>
      <c r="CHR995" s="14"/>
      <c r="CHS995" s="14"/>
      <c r="CHT995" s="14"/>
      <c r="CHU995" s="14"/>
      <c r="CHV995" s="14"/>
      <c r="CHW995" s="14"/>
      <c r="CHX995" s="14"/>
      <c r="CHY995" s="14"/>
      <c r="CHZ995" s="14"/>
      <c r="CIA995" s="14"/>
      <c r="CIB995" s="14"/>
      <c r="CIC995" s="14"/>
      <c r="CID995" s="14"/>
      <c r="CIE995" s="14"/>
      <c r="CIF995" s="14"/>
      <c r="CIG995" s="14"/>
      <c r="CIH995" s="14"/>
      <c r="CII995" s="14"/>
      <c r="CIJ995" s="14"/>
      <c r="CIK995" s="14"/>
      <c r="CIL995" s="14"/>
      <c r="CIM995" s="14"/>
      <c r="CIN995" s="14"/>
      <c r="CIO995" s="14"/>
      <c r="CIP995" s="14"/>
      <c r="CIQ995" s="14"/>
      <c r="CIR995" s="14"/>
      <c r="CIS995" s="14"/>
      <c r="CIT995" s="14"/>
      <c r="CIU995" s="14"/>
      <c r="CIV995" s="14"/>
      <c r="CIW995" s="14"/>
      <c r="CIX995" s="14"/>
      <c r="CIY995" s="14"/>
      <c r="CIZ995" s="14"/>
      <c r="CJA995" s="14"/>
      <c r="CJB995" s="14"/>
      <c r="CJC995" s="14"/>
      <c r="CJD995" s="14"/>
      <c r="CJE995" s="14"/>
      <c r="CJF995" s="14"/>
      <c r="CJG995" s="14"/>
      <c r="CJH995" s="14"/>
      <c r="CJI995" s="14"/>
      <c r="CJJ995" s="14"/>
      <c r="CJK995" s="14"/>
      <c r="CJL995" s="14"/>
      <c r="CJM995" s="14"/>
      <c r="CJN995" s="14"/>
      <c r="CJO995" s="14"/>
      <c r="CJP995" s="14"/>
      <c r="CJQ995" s="14"/>
      <c r="CJR995" s="14"/>
      <c r="CJS995" s="14"/>
      <c r="CJT995" s="14"/>
      <c r="CJU995" s="14"/>
      <c r="CJV995" s="14"/>
      <c r="CJW995" s="14"/>
      <c r="CJX995" s="14"/>
      <c r="CJY995" s="14"/>
      <c r="CJZ995" s="14"/>
      <c r="CKA995" s="14"/>
      <c r="CKB995" s="14"/>
      <c r="CKC995" s="14"/>
      <c r="CKD995" s="14"/>
      <c r="CKE995" s="14"/>
      <c r="CKF995" s="14"/>
      <c r="CKG995" s="14"/>
      <c r="CKH995" s="14"/>
      <c r="CKI995" s="14"/>
      <c r="CKJ995" s="14"/>
      <c r="CKK995" s="14"/>
      <c r="CKL995" s="14"/>
      <c r="CKM995" s="14"/>
      <c r="CKN995" s="14"/>
      <c r="CKO995" s="14"/>
      <c r="CKP995" s="14"/>
      <c r="CKQ995" s="14"/>
      <c r="CKR995" s="14"/>
      <c r="CKS995" s="14"/>
      <c r="CKT995" s="14"/>
      <c r="CKU995" s="14"/>
      <c r="CKV995" s="14"/>
      <c r="CKW995" s="14"/>
      <c r="CKX995" s="14"/>
      <c r="CKY995" s="14"/>
      <c r="CKZ995" s="14"/>
      <c r="CLA995" s="14"/>
      <c r="CLB995" s="14"/>
      <c r="CLC995" s="14"/>
      <c r="CLD995" s="14"/>
      <c r="CLE995" s="14"/>
      <c r="CLF995" s="14"/>
      <c r="CLG995" s="14"/>
      <c r="CLH995" s="14"/>
      <c r="CLI995" s="14"/>
      <c r="CLJ995" s="14"/>
      <c r="CLK995" s="14"/>
      <c r="CLL995" s="14"/>
      <c r="CLM995" s="14"/>
      <c r="CLN995" s="14"/>
      <c r="CLO995" s="14"/>
      <c r="CLP995" s="14"/>
      <c r="CLQ995" s="14"/>
      <c r="CLR995" s="14"/>
      <c r="CLS995" s="14"/>
      <c r="CLT995" s="14"/>
      <c r="CLU995" s="14"/>
      <c r="CLV995" s="14"/>
      <c r="CLW995" s="14"/>
      <c r="CLX995" s="14"/>
      <c r="CLY995" s="14"/>
      <c r="CLZ995" s="14"/>
      <c r="CMA995" s="14"/>
      <c r="CMB995" s="14"/>
      <c r="CMC995" s="14"/>
      <c r="CMD995" s="14"/>
      <c r="CME995" s="14"/>
      <c r="CMF995" s="14"/>
      <c r="CMG995" s="14"/>
      <c r="CMH995" s="14"/>
      <c r="CMI995" s="14"/>
      <c r="CMJ995" s="14"/>
      <c r="CMK995" s="14"/>
      <c r="CML995" s="14"/>
      <c r="CMM995" s="14"/>
      <c r="CMN995" s="14"/>
      <c r="CMO995" s="14"/>
      <c r="CMP995" s="14"/>
      <c r="CMQ995" s="14"/>
      <c r="CMR995" s="14"/>
      <c r="CMS995" s="14"/>
      <c r="CMT995" s="14"/>
      <c r="CMU995" s="14"/>
      <c r="CMV995" s="14"/>
      <c r="CMW995" s="14"/>
      <c r="CMX995" s="14"/>
      <c r="CMY995" s="14"/>
      <c r="CMZ995" s="14"/>
      <c r="CNA995" s="14"/>
      <c r="CNB995" s="14"/>
      <c r="CNC995" s="14"/>
      <c r="CND995" s="14"/>
      <c r="CNE995" s="14"/>
      <c r="CNF995" s="14"/>
      <c r="CNG995" s="14"/>
      <c r="CNH995" s="14"/>
      <c r="CNI995" s="14"/>
      <c r="CNJ995" s="14"/>
      <c r="CNK995" s="14"/>
      <c r="CNL995" s="14"/>
      <c r="CNM995" s="14"/>
      <c r="CNN995" s="14"/>
      <c r="CNO995" s="14"/>
      <c r="CNP995" s="14"/>
      <c r="CNQ995" s="14"/>
      <c r="CNR995" s="14"/>
      <c r="CNS995" s="14"/>
      <c r="CNT995" s="14"/>
      <c r="CNU995" s="14"/>
      <c r="CNV995" s="14"/>
      <c r="CNW995" s="14"/>
      <c r="CNX995" s="14"/>
      <c r="CNY995" s="14"/>
      <c r="CNZ995" s="14"/>
      <c r="COA995" s="14"/>
      <c r="COB995" s="14"/>
      <c r="COC995" s="14"/>
      <c r="COD995" s="14"/>
      <c r="COE995" s="14"/>
      <c r="COF995" s="14"/>
      <c r="COG995" s="14"/>
      <c r="COH995" s="14"/>
      <c r="COI995" s="14"/>
      <c r="COJ995" s="14"/>
      <c r="COK995" s="14"/>
      <c r="COL995" s="14"/>
      <c r="COM995" s="14"/>
      <c r="CON995" s="14"/>
      <c r="COO995" s="14"/>
      <c r="COP995" s="14"/>
      <c r="COQ995" s="14"/>
      <c r="COR995" s="14"/>
      <c r="COS995" s="14"/>
      <c r="COT995" s="14"/>
      <c r="COU995" s="14"/>
      <c r="COV995" s="14"/>
      <c r="COW995" s="14"/>
      <c r="COX995" s="14"/>
      <c r="COY995" s="14"/>
      <c r="COZ995" s="14"/>
      <c r="CPA995" s="14"/>
      <c r="CPB995" s="14"/>
      <c r="CPC995" s="14"/>
      <c r="CPD995" s="14"/>
      <c r="CPE995" s="14"/>
      <c r="CPF995" s="14"/>
      <c r="CPG995" s="14"/>
      <c r="CPH995" s="14"/>
      <c r="CPI995" s="14"/>
      <c r="CPJ995" s="14"/>
      <c r="CPK995" s="14"/>
      <c r="CPL995" s="14"/>
      <c r="CPM995" s="14"/>
      <c r="CPN995" s="14"/>
      <c r="CPO995" s="14"/>
      <c r="CPP995" s="14"/>
      <c r="CPQ995" s="14"/>
      <c r="CPR995" s="14"/>
      <c r="CPS995" s="14"/>
      <c r="CPT995" s="14"/>
      <c r="CPU995" s="14"/>
      <c r="CPV995" s="14"/>
      <c r="CPW995" s="14"/>
      <c r="CPX995" s="14"/>
      <c r="CPY995" s="14"/>
      <c r="CPZ995" s="14"/>
      <c r="CQA995" s="14"/>
      <c r="CQB995" s="14"/>
      <c r="CQC995" s="14"/>
      <c r="CQD995" s="14"/>
      <c r="CQE995" s="14"/>
      <c r="CQF995" s="14"/>
      <c r="CQG995" s="14"/>
      <c r="CQH995" s="14"/>
      <c r="CQI995" s="14"/>
      <c r="CQJ995" s="14"/>
      <c r="CQK995" s="14"/>
      <c r="CQL995" s="14"/>
      <c r="CQM995" s="14"/>
      <c r="CQN995" s="14"/>
      <c r="CQO995" s="14"/>
      <c r="CQP995" s="14"/>
      <c r="CQQ995" s="14"/>
      <c r="CQR995" s="14"/>
      <c r="CQS995" s="14"/>
      <c r="CQT995" s="14"/>
      <c r="CQU995" s="14"/>
      <c r="CQV995" s="14"/>
      <c r="CQW995" s="14"/>
      <c r="CQX995" s="14"/>
      <c r="CQY995" s="14"/>
      <c r="CQZ995" s="14"/>
      <c r="CRA995" s="14"/>
      <c r="CRB995" s="14"/>
      <c r="CRC995" s="14"/>
      <c r="CRD995" s="14"/>
      <c r="CRE995" s="14"/>
      <c r="CRF995" s="14"/>
      <c r="CRG995" s="14"/>
      <c r="CRH995" s="14"/>
      <c r="CRI995" s="14"/>
      <c r="CRJ995" s="14"/>
      <c r="CRK995" s="14"/>
      <c r="CRL995" s="14"/>
      <c r="CRM995" s="14"/>
      <c r="CRN995" s="14"/>
      <c r="CRO995" s="14"/>
      <c r="CRP995" s="14"/>
      <c r="CRQ995" s="14"/>
      <c r="CRR995" s="14"/>
      <c r="CRS995" s="14"/>
      <c r="CRT995" s="14"/>
      <c r="CRU995" s="14"/>
      <c r="CRV995" s="14"/>
      <c r="CRW995" s="14"/>
      <c r="CRX995" s="14"/>
      <c r="CRY995" s="14"/>
      <c r="CRZ995" s="14"/>
      <c r="CSA995" s="14"/>
      <c r="CSB995" s="14"/>
      <c r="CSC995" s="14"/>
      <c r="CSD995" s="14"/>
      <c r="CSE995" s="14"/>
      <c r="CSF995" s="14"/>
      <c r="CSG995" s="14"/>
      <c r="CSH995" s="14"/>
      <c r="CSI995" s="14"/>
      <c r="CSJ995" s="14"/>
      <c r="CSK995" s="14"/>
      <c r="CSL995" s="14"/>
      <c r="CSM995" s="14"/>
      <c r="CSN995" s="14"/>
      <c r="CSO995" s="14"/>
      <c r="CSP995" s="14"/>
      <c r="CSQ995" s="14"/>
      <c r="CSR995" s="14"/>
      <c r="CSS995" s="14"/>
      <c r="CST995" s="14"/>
      <c r="CSU995" s="14"/>
      <c r="CSV995" s="14"/>
      <c r="CSW995" s="14"/>
      <c r="CSX995" s="14"/>
      <c r="CSY995" s="14"/>
      <c r="CSZ995" s="14"/>
      <c r="CTA995" s="14"/>
      <c r="CTB995" s="14"/>
      <c r="CTC995" s="14"/>
      <c r="CTD995" s="14"/>
      <c r="CTE995" s="14"/>
      <c r="CTF995" s="14"/>
      <c r="CTG995" s="14"/>
      <c r="CTH995" s="14"/>
      <c r="CTI995" s="14"/>
      <c r="CTJ995" s="14"/>
      <c r="CTK995" s="14"/>
      <c r="CTL995" s="14"/>
      <c r="CTM995" s="14"/>
      <c r="CTN995" s="14"/>
      <c r="CTO995" s="14"/>
      <c r="CTP995" s="14"/>
      <c r="CTQ995" s="14"/>
      <c r="CTR995" s="14"/>
      <c r="CTS995" s="14"/>
      <c r="CTT995" s="14"/>
      <c r="CTU995" s="14"/>
      <c r="CTV995" s="14"/>
      <c r="CTW995" s="14"/>
      <c r="CTX995" s="14"/>
      <c r="CTY995" s="14"/>
      <c r="CTZ995" s="14"/>
      <c r="CUA995" s="14"/>
      <c r="CUB995" s="14"/>
      <c r="CUC995" s="14"/>
      <c r="CUD995" s="14"/>
      <c r="CUE995" s="14"/>
      <c r="CUF995" s="14"/>
      <c r="CUG995" s="14"/>
      <c r="CUH995" s="14"/>
      <c r="CUI995" s="14"/>
      <c r="CUJ995" s="14"/>
      <c r="CUK995" s="14"/>
      <c r="CUL995" s="14"/>
      <c r="CUM995" s="14"/>
      <c r="CUN995" s="14"/>
      <c r="CUO995" s="14"/>
      <c r="CUP995" s="14"/>
      <c r="CUQ995" s="14"/>
      <c r="CUR995" s="14"/>
      <c r="CUS995" s="14"/>
      <c r="CUT995" s="14"/>
      <c r="CUU995" s="14"/>
      <c r="CUV995" s="14"/>
      <c r="CUW995" s="14"/>
      <c r="CUX995" s="14"/>
      <c r="CUY995" s="14"/>
      <c r="CUZ995" s="14"/>
      <c r="CVA995" s="14"/>
      <c r="CVB995" s="14"/>
      <c r="CVC995" s="14"/>
      <c r="CVD995" s="14"/>
      <c r="CVE995" s="14"/>
      <c r="CVF995" s="14"/>
      <c r="CVG995" s="14"/>
      <c r="CVH995" s="14"/>
      <c r="CVI995" s="14"/>
      <c r="CVJ995" s="14"/>
      <c r="CVK995" s="14"/>
      <c r="CVL995" s="14"/>
      <c r="CVM995" s="14"/>
      <c r="CVN995" s="14"/>
      <c r="CVO995" s="14"/>
      <c r="CVP995" s="14"/>
      <c r="CVQ995" s="14"/>
      <c r="CVR995" s="14"/>
      <c r="CVS995" s="14"/>
      <c r="CVT995" s="14"/>
      <c r="CVU995" s="14"/>
      <c r="CVV995" s="14"/>
      <c r="CVW995" s="14"/>
      <c r="CVX995" s="14"/>
      <c r="CVY995" s="14"/>
      <c r="CVZ995" s="14"/>
      <c r="CWA995" s="14"/>
      <c r="CWB995" s="14"/>
      <c r="CWC995" s="14"/>
      <c r="CWD995" s="14"/>
      <c r="CWE995" s="14"/>
      <c r="CWF995" s="14"/>
      <c r="CWG995" s="14"/>
      <c r="CWH995" s="14"/>
      <c r="CWI995" s="14"/>
      <c r="CWJ995" s="14"/>
      <c r="CWK995" s="14"/>
      <c r="CWL995" s="14"/>
      <c r="CWM995" s="14"/>
      <c r="CWN995" s="14"/>
      <c r="CWO995" s="14"/>
      <c r="CWP995" s="14"/>
      <c r="CWQ995" s="14"/>
      <c r="CWR995" s="14"/>
      <c r="CWS995" s="14"/>
      <c r="CWT995" s="14"/>
      <c r="CWU995" s="14"/>
      <c r="CWV995" s="14"/>
      <c r="CWW995" s="14"/>
      <c r="CWX995" s="14"/>
      <c r="CWY995" s="14"/>
      <c r="CWZ995" s="14"/>
      <c r="CXA995" s="14"/>
      <c r="CXB995" s="14"/>
      <c r="CXC995" s="14"/>
      <c r="CXD995" s="14"/>
      <c r="CXE995" s="14"/>
      <c r="CXF995" s="14"/>
      <c r="CXG995" s="14"/>
      <c r="CXH995" s="14"/>
      <c r="CXI995" s="14"/>
      <c r="CXJ995" s="14"/>
      <c r="CXK995" s="14"/>
      <c r="CXL995" s="14"/>
      <c r="CXM995" s="14"/>
      <c r="CXN995" s="14"/>
      <c r="CXO995" s="14"/>
      <c r="CXP995" s="14"/>
      <c r="CXQ995" s="14"/>
      <c r="CXR995" s="14"/>
      <c r="CXS995" s="14"/>
      <c r="CXT995" s="14"/>
      <c r="CXU995" s="14"/>
      <c r="CXV995" s="14"/>
      <c r="CXW995" s="14"/>
      <c r="CXX995" s="14"/>
      <c r="CXY995" s="14"/>
      <c r="CXZ995" s="14"/>
      <c r="CYA995" s="14"/>
      <c r="CYB995" s="14"/>
      <c r="CYC995" s="14"/>
      <c r="CYD995" s="14"/>
      <c r="CYE995" s="14"/>
      <c r="CYF995" s="14"/>
      <c r="CYG995" s="14"/>
      <c r="CYH995" s="14"/>
      <c r="CYI995" s="14"/>
      <c r="CYJ995" s="14"/>
      <c r="CYK995" s="14"/>
      <c r="CYL995" s="14"/>
      <c r="CYM995" s="14"/>
      <c r="CYN995" s="14"/>
      <c r="CYO995" s="14"/>
      <c r="CYP995" s="14"/>
      <c r="CYQ995" s="14"/>
      <c r="CYR995" s="14"/>
      <c r="CYS995" s="14"/>
      <c r="CYT995" s="14"/>
      <c r="CYU995" s="14"/>
      <c r="CYV995" s="14"/>
      <c r="CYW995" s="14"/>
      <c r="CYX995" s="14"/>
      <c r="CYY995" s="14"/>
      <c r="CYZ995" s="14"/>
      <c r="CZA995" s="14"/>
      <c r="CZB995" s="14"/>
      <c r="CZC995" s="14"/>
      <c r="CZD995" s="14"/>
      <c r="CZE995" s="14"/>
      <c r="CZF995" s="14"/>
      <c r="CZG995" s="14"/>
      <c r="CZH995" s="14"/>
      <c r="CZI995" s="14"/>
      <c r="CZJ995" s="14"/>
      <c r="CZK995" s="14"/>
      <c r="CZL995" s="14"/>
      <c r="CZM995" s="14"/>
      <c r="CZN995" s="14"/>
      <c r="CZO995" s="14"/>
      <c r="CZP995" s="14"/>
      <c r="CZQ995" s="14"/>
      <c r="CZR995" s="14"/>
      <c r="CZS995" s="14"/>
      <c r="CZT995" s="14"/>
      <c r="CZU995" s="14"/>
      <c r="CZV995" s="14"/>
      <c r="CZW995" s="14"/>
      <c r="CZX995" s="14"/>
      <c r="CZY995" s="14"/>
      <c r="CZZ995" s="14"/>
      <c r="DAA995" s="14"/>
      <c r="DAB995" s="14"/>
      <c r="DAC995" s="14"/>
      <c r="DAD995" s="14"/>
      <c r="DAE995" s="14"/>
      <c r="DAF995" s="14"/>
      <c r="DAG995" s="14"/>
      <c r="DAH995" s="14"/>
      <c r="DAI995" s="14"/>
      <c r="DAJ995" s="14"/>
      <c r="DAK995" s="14"/>
      <c r="DAL995" s="14"/>
      <c r="DAM995" s="14"/>
      <c r="DAN995" s="14"/>
      <c r="DAO995" s="14"/>
      <c r="DAP995" s="14"/>
      <c r="DAQ995" s="14"/>
      <c r="DAR995" s="14"/>
      <c r="DAS995" s="14"/>
      <c r="DAT995" s="14"/>
      <c r="DAU995" s="14"/>
      <c r="DAV995" s="14"/>
      <c r="DAW995" s="14"/>
      <c r="DAX995" s="14"/>
      <c r="DAY995" s="14"/>
      <c r="DAZ995" s="14"/>
      <c r="DBA995" s="14"/>
      <c r="DBB995" s="14"/>
      <c r="DBC995" s="14"/>
      <c r="DBD995" s="14"/>
      <c r="DBE995" s="14"/>
      <c r="DBF995" s="14"/>
      <c r="DBG995" s="14"/>
      <c r="DBH995" s="14"/>
      <c r="DBI995" s="14"/>
      <c r="DBJ995" s="14"/>
      <c r="DBK995" s="14"/>
      <c r="DBL995" s="14"/>
      <c r="DBM995" s="14"/>
      <c r="DBN995" s="14"/>
      <c r="DBO995" s="14"/>
      <c r="DBP995" s="14"/>
      <c r="DBQ995" s="14"/>
      <c r="DBR995" s="14"/>
      <c r="DBS995" s="14"/>
      <c r="DBT995" s="14"/>
      <c r="DBU995" s="14"/>
      <c r="DBV995" s="14"/>
      <c r="DBW995" s="14"/>
      <c r="DBX995" s="14"/>
      <c r="DBY995" s="14"/>
      <c r="DBZ995" s="14"/>
      <c r="DCA995" s="14"/>
      <c r="DCB995" s="14"/>
      <c r="DCC995" s="14"/>
      <c r="DCD995" s="14"/>
      <c r="DCE995" s="14"/>
      <c r="DCF995" s="14"/>
      <c r="DCG995" s="14"/>
      <c r="DCH995" s="14"/>
      <c r="DCI995" s="14"/>
      <c r="DCJ995" s="14"/>
      <c r="DCK995" s="14"/>
      <c r="DCL995" s="14"/>
      <c r="DCM995" s="14"/>
      <c r="DCN995" s="14"/>
      <c r="DCO995" s="14"/>
      <c r="DCP995" s="14"/>
      <c r="DCQ995" s="14"/>
      <c r="DCR995" s="14"/>
      <c r="DCS995" s="14"/>
      <c r="DCT995" s="14"/>
      <c r="DCU995" s="14"/>
      <c r="DCV995" s="14"/>
      <c r="DCW995" s="14"/>
      <c r="DCX995" s="14"/>
      <c r="DCY995" s="14"/>
      <c r="DCZ995" s="14"/>
      <c r="DDA995" s="14"/>
      <c r="DDB995" s="14"/>
      <c r="DDC995" s="14"/>
      <c r="DDD995" s="14"/>
      <c r="DDE995" s="14"/>
      <c r="DDF995" s="14"/>
      <c r="DDG995" s="14"/>
      <c r="DDH995" s="14"/>
      <c r="DDI995" s="14"/>
      <c r="DDJ995" s="14"/>
      <c r="DDK995" s="14"/>
      <c r="DDL995" s="14"/>
      <c r="DDM995" s="14"/>
      <c r="DDN995" s="14"/>
      <c r="DDO995" s="14"/>
      <c r="DDP995" s="14"/>
      <c r="DDQ995" s="14"/>
      <c r="DDR995" s="14"/>
      <c r="DDS995" s="14"/>
      <c r="DDT995" s="14"/>
      <c r="DDU995" s="14"/>
      <c r="DDV995" s="14"/>
      <c r="DDW995" s="14"/>
      <c r="DDX995" s="14"/>
      <c r="DDY995" s="14"/>
      <c r="DDZ995" s="14"/>
      <c r="DEA995" s="14"/>
      <c r="DEB995" s="14"/>
      <c r="DEC995" s="14"/>
      <c r="DED995" s="14"/>
      <c r="DEE995" s="14"/>
      <c r="DEF995" s="14"/>
      <c r="DEG995" s="14"/>
      <c r="DEH995" s="14"/>
      <c r="DEI995" s="14"/>
      <c r="DEJ995" s="14"/>
      <c r="DEK995" s="14"/>
      <c r="DEL995" s="14"/>
      <c r="DEM995" s="14"/>
      <c r="DEN995" s="14"/>
      <c r="DEO995" s="14"/>
      <c r="DEP995" s="14"/>
      <c r="DEQ995" s="14"/>
      <c r="DER995" s="14"/>
      <c r="DES995" s="14"/>
      <c r="DET995" s="14"/>
      <c r="DEU995" s="14"/>
      <c r="DEV995" s="14"/>
      <c r="DEW995" s="14"/>
      <c r="DEX995" s="14"/>
      <c r="DEY995" s="14"/>
      <c r="DEZ995" s="14"/>
      <c r="DFA995" s="14"/>
      <c r="DFB995" s="14"/>
      <c r="DFC995" s="14"/>
      <c r="DFD995" s="14"/>
      <c r="DFE995" s="14"/>
      <c r="DFF995" s="14"/>
      <c r="DFG995" s="14"/>
      <c r="DFH995" s="14"/>
      <c r="DFI995" s="14"/>
      <c r="DFJ995" s="14"/>
      <c r="DFK995" s="14"/>
      <c r="DFL995" s="14"/>
      <c r="DFM995" s="14"/>
      <c r="DFN995" s="14"/>
      <c r="DFO995" s="14"/>
      <c r="DFP995" s="14"/>
      <c r="DFQ995" s="14"/>
      <c r="DFR995" s="14"/>
      <c r="DFS995" s="14"/>
      <c r="DFT995" s="14"/>
      <c r="DFU995" s="14"/>
      <c r="DFV995" s="14"/>
      <c r="DFW995" s="14"/>
      <c r="DFX995" s="14"/>
      <c r="DFY995" s="14"/>
      <c r="DFZ995" s="14"/>
      <c r="DGA995" s="14"/>
      <c r="DGB995" s="14"/>
      <c r="DGC995" s="14"/>
      <c r="DGD995" s="14"/>
      <c r="DGE995" s="14"/>
      <c r="DGF995" s="14"/>
      <c r="DGG995" s="14"/>
      <c r="DGH995" s="14"/>
      <c r="DGI995" s="14"/>
      <c r="DGJ995" s="14"/>
      <c r="DGK995" s="14"/>
      <c r="DGL995" s="14"/>
      <c r="DGM995" s="14"/>
      <c r="DGN995" s="14"/>
      <c r="DGO995" s="14"/>
      <c r="DGP995" s="14"/>
      <c r="DGQ995" s="14"/>
      <c r="DGR995" s="14"/>
      <c r="DGS995" s="14"/>
      <c r="DGT995" s="14"/>
      <c r="DGU995" s="14"/>
      <c r="DGV995" s="14"/>
      <c r="DGW995" s="14"/>
      <c r="DGX995" s="14"/>
      <c r="DGY995" s="14"/>
      <c r="DGZ995" s="14"/>
      <c r="DHA995" s="14"/>
      <c r="DHB995" s="14"/>
      <c r="DHC995" s="14"/>
      <c r="DHD995" s="14"/>
      <c r="DHE995" s="14"/>
      <c r="DHF995" s="14"/>
      <c r="DHG995" s="14"/>
      <c r="DHH995" s="14"/>
      <c r="DHI995" s="14"/>
      <c r="DHJ995" s="14"/>
      <c r="DHK995" s="14"/>
      <c r="DHL995" s="14"/>
      <c r="DHM995" s="14"/>
      <c r="DHN995" s="14"/>
      <c r="DHO995" s="14"/>
      <c r="DHP995" s="14"/>
      <c r="DHQ995" s="14"/>
      <c r="DHR995" s="14"/>
      <c r="DHS995" s="14"/>
      <c r="DHT995" s="14"/>
      <c r="DHU995" s="14"/>
      <c r="DHV995" s="14"/>
      <c r="DHW995" s="14"/>
      <c r="DHX995" s="14"/>
      <c r="DHY995" s="14"/>
      <c r="DHZ995" s="14"/>
      <c r="DIA995" s="14"/>
      <c r="DIB995" s="14"/>
      <c r="DIC995" s="14"/>
      <c r="DID995" s="14"/>
      <c r="DIE995" s="14"/>
      <c r="DIF995" s="14"/>
      <c r="DIG995" s="14"/>
      <c r="DIH995" s="14"/>
      <c r="DII995" s="14"/>
      <c r="DIJ995" s="14"/>
      <c r="DIK995" s="14"/>
      <c r="DIL995" s="14"/>
      <c r="DIM995" s="14"/>
      <c r="DIN995" s="14"/>
      <c r="DIO995" s="14"/>
      <c r="DIP995" s="14"/>
      <c r="DIQ995" s="14"/>
      <c r="DIR995" s="14"/>
      <c r="DIS995" s="14"/>
      <c r="DIT995" s="14"/>
      <c r="DIU995" s="14"/>
      <c r="DIV995" s="14"/>
      <c r="DIW995" s="14"/>
      <c r="DIX995" s="14"/>
      <c r="DIY995" s="14"/>
      <c r="DIZ995" s="14"/>
      <c r="DJA995" s="14"/>
      <c r="DJB995" s="14"/>
      <c r="DJC995" s="14"/>
      <c r="DJD995" s="14"/>
      <c r="DJE995" s="14"/>
      <c r="DJF995" s="14"/>
      <c r="DJG995" s="14"/>
      <c r="DJH995" s="14"/>
      <c r="DJI995" s="14"/>
      <c r="DJJ995" s="14"/>
      <c r="DJK995" s="14"/>
      <c r="DJL995" s="14"/>
      <c r="DJM995" s="14"/>
      <c r="DJN995" s="14"/>
      <c r="DJO995" s="14"/>
      <c r="DJP995" s="14"/>
      <c r="DJQ995" s="14"/>
      <c r="DJR995" s="14"/>
      <c r="DJS995" s="14"/>
      <c r="DJT995" s="14"/>
      <c r="DJU995" s="14"/>
      <c r="DJV995" s="14"/>
      <c r="DJW995" s="14"/>
      <c r="DJX995" s="14"/>
      <c r="DJY995" s="14"/>
      <c r="DJZ995" s="14"/>
      <c r="DKA995" s="14"/>
      <c r="DKB995" s="14"/>
      <c r="DKC995" s="14"/>
      <c r="DKD995" s="14"/>
      <c r="DKE995" s="14"/>
      <c r="DKF995" s="14"/>
      <c r="DKG995" s="14"/>
      <c r="DKH995" s="14"/>
      <c r="DKI995" s="14"/>
      <c r="DKJ995" s="14"/>
      <c r="DKK995" s="14"/>
      <c r="DKL995" s="14"/>
      <c r="DKM995" s="14"/>
      <c r="DKN995" s="14"/>
      <c r="DKO995" s="14"/>
      <c r="DKP995" s="14"/>
      <c r="DKQ995" s="14"/>
      <c r="DKR995" s="14"/>
      <c r="DKS995" s="14"/>
      <c r="DKT995" s="14"/>
      <c r="DKU995" s="14"/>
      <c r="DKV995" s="14"/>
      <c r="DKW995" s="14"/>
      <c r="DKX995" s="14"/>
      <c r="DKY995" s="14"/>
      <c r="DKZ995" s="14"/>
      <c r="DLA995" s="14"/>
      <c r="DLB995" s="14"/>
      <c r="DLC995" s="14"/>
      <c r="DLD995" s="14"/>
      <c r="DLE995" s="14"/>
      <c r="DLF995" s="14"/>
      <c r="DLG995" s="14"/>
      <c r="DLH995" s="14"/>
      <c r="DLI995" s="14"/>
      <c r="DLJ995" s="14"/>
      <c r="DLK995" s="14"/>
      <c r="DLL995" s="14"/>
      <c r="DLM995" s="14"/>
      <c r="DLN995" s="14"/>
      <c r="DLO995" s="14"/>
      <c r="DLP995" s="14"/>
      <c r="DLQ995" s="14"/>
      <c r="DLR995" s="14"/>
      <c r="DLS995" s="14"/>
      <c r="DLT995" s="14"/>
      <c r="DLU995" s="14"/>
      <c r="DLV995" s="14"/>
      <c r="DLW995" s="14"/>
      <c r="DLX995" s="14"/>
      <c r="DLY995" s="14"/>
      <c r="DLZ995" s="14"/>
      <c r="DMA995" s="14"/>
      <c r="DMB995" s="14"/>
      <c r="DMC995" s="14"/>
      <c r="DMD995" s="14"/>
      <c r="DME995" s="14"/>
      <c r="DMF995" s="14"/>
      <c r="DMG995" s="14"/>
      <c r="DMH995" s="14"/>
      <c r="DMI995" s="14"/>
      <c r="DMJ995" s="14"/>
      <c r="DMK995" s="14"/>
      <c r="DML995" s="14"/>
      <c r="DMM995" s="14"/>
      <c r="DMN995" s="14"/>
      <c r="DMO995" s="14"/>
      <c r="DMP995" s="14"/>
      <c r="DMQ995" s="14"/>
      <c r="DMR995" s="14"/>
      <c r="DMS995" s="14"/>
      <c r="DMT995" s="14"/>
      <c r="DMU995" s="14"/>
      <c r="DMV995" s="14"/>
      <c r="DMW995" s="14"/>
      <c r="DMX995" s="14"/>
      <c r="DMY995" s="14"/>
      <c r="DMZ995" s="14"/>
      <c r="DNA995" s="14"/>
      <c r="DNB995" s="14"/>
      <c r="DNC995" s="14"/>
      <c r="DND995" s="14"/>
      <c r="DNE995" s="14"/>
      <c r="DNF995" s="14"/>
      <c r="DNG995" s="14"/>
      <c r="DNH995" s="14"/>
      <c r="DNI995" s="14"/>
      <c r="DNJ995" s="14"/>
      <c r="DNK995" s="14"/>
      <c r="DNL995" s="14"/>
      <c r="DNM995" s="14"/>
      <c r="DNN995" s="14"/>
      <c r="DNO995" s="14"/>
      <c r="DNP995" s="14"/>
      <c r="DNQ995" s="14"/>
      <c r="DNR995" s="14"/>
      <c r="DNS995" s="14"/>
      <c r="DNT995" s="14"/>
      <c r="DNU995" s="14"/>
      <c r="DNV995" s="14"/>
      <c r="DNW995" s="14"/>
      <c r="DNX995" s="14"/>
      <c r="DNY995" s="14"/>
      <c r="DNZ995" s="14"/>
      <c r="DOA995" s="14"/>
      <c r="DOB995" s="14"/>
      <c r="DOC995" s="14"/>
      <c r="DOD995" s="14"/>
      <c r="DOE995" s="14"/>
      <c r="DOF995" s="14"/>
      <c r="DOG995" s="14"/>
      <c r="DOH995" s="14"/>
      <c r="DOI995" s="14"/>
      <c r="DOJ995" s="14"/>
      <c r="DOK995" s="14"/>
      <c r="DOL995" s="14"/>
      <c r="DOM995" s="14"/>
      <c r="DON995" s="14"/>
      <c r="DOO995" s="14"/>
      <c r="DOP995" s="14"/>
      <c r="DOQ995" s="14"/>
      <c r="DOR995" s="14"/>
      <c r="DOS995" s="14"/>
      <c r="DOT995" s="14"/>
      <c r="DOU995" s="14"/>
      <c r="DOV995" s="14"/>
      <c r="DOW995" s="14"/>
      <c r="DOX995" s="14"/>
      <c r="DOY995" s="14"/>
      <c r="DOZ995" s="14"/>
      <c r="DPA995" s="14"/>
      <c r="DPB995" s="14"/>
      <c r="DPC995" s="14"/>
      <c r="DPD995" s="14"/>
      <c r="DPE995" s="14"/>
      <c r="DPF995" s="14"/>
      <c r="DPG995" s="14"/>
      <c r="DPH995" s="14"/>
      <c r="DPI995" s="14"/>
      <c r="DPJ995" s="14"/>
      <c r="DPK995" s="14"/>
      <c r="DPL995" s="14"/>
      <c r="DPM995" s="14"/>
      <c r="DPN995" s="14"/>
      <c r="DPO995" s="14"/>
      <c r="DPP995" s="14"/>
      <c r="DPQ995" s="14"/>
      <c r="DPR995" s="14"/>
      <c r="DPS995" s="14"/>
      <c r="DPT995" s="14"/>
      <c r="DPU995" s="14"/>
      <c r="DPV995" s="14"/>
      <c r="DPW995" s="14"/>
      <c r="DPX995" s="14"/>
      <c r="DPY995" s="14"/>
      <c r="DPZ995" s="14"/>
      <c r="DQA995" s="14"/>
      <c r="DQB995" s="14"/>
      <c r="DQC995" s="14"/>
      <c r="DQD995" s="14"/>
      <c r="DQE995" s="14"/>
      <c r="DQF995" s="14"/>
      <c r="DQG995" s="14"/>
      <c r="DQH995" s="14"/>
      <c r="DQI995" s="14"/>
      <c r="DQJ995" s="14"/>
      <c r="DQK995" s="14"/>
      <c r="DQL995" s="14"/>
      <c r="DQM995" s="14"/>
      <c r="DQN995" s="14"/>
      <c r="DQO995" s="14"/>
      <c r="DQP995" s="14"/>
      <c r="DQQ995" s="14"/>
      <c r="DQR995" s="14"/>
      <c r="DQS995" s="14"/>
      <c r="DQT995" s="14"/>
      <c r="DQU995" s="14"/>
      <c r="DQV995" s="14"/>
      <c r="DQW995" s="14"/>
      <c r="DQX995" s="14"/>
      <c r="DQY995" s="14"/>
      <c r="DQZ995" s="14"/>
      <c r="DRA995" s="14"/>
      <c r="DRB995" s="14"/>
      <c r="DRC995" s="14"/>
      <c r="DRD995" s="14"/>
      <c r="DRE995" s="14"/>
      <c r="DRF995" s="14"/>
      <c r="DRG995" s="14"/>
      <c r="DRH995" s="14"/>
      <c r="DRI995" s="14"/>
      <c r="DRJ995" s="14"/>
      <c r="DRK995" s="14"/>
      <c r="DRL995" s="14"/>
      <c r="DRM995" s="14"/>
      <c r="DRN995" s="14"/>
      <c r="DRO995" s="14"/>
      <c r="DRP995" s="14"/>
      <c r="DRQ995" s="14"/>
      <c r="DRR995" s="14"/>
      <c r="DRS995" s="14"/>
      <c r="DRT995" s="14"/>
      <c r="DRU995" s="14"/>
      <c r="DRV995" s="14"/>
      <c r="DRW995" s="14"/>
      <c r="DRX995" s="14"/>
      <c r="DRY995" s="14"/>
      <c r="DRZ995" s="14"/>
      <c r="DSA995" s="14"/>
      <c r="DSB995" s="14"/>
      <c r="DSC995" s="14"/>
      <c r="DSD995" s="14"/>
      <c r="DSE995" s="14"/>
      <c r="DSF995" s="14"/>
      <c r="DSG995" s="14"/>
      <c r="DSH995" s="14"/>
      <c r="DSI995" s="14"/>
      <c r="DSJ995" s="14"/>
      <c r="DSK995" s="14"/>
      <c r="DSL995" s="14"/>
      <c r="DSM995" s="14"/>
      <c r="DSN995" s="14"/>
      <c r="DSO995" s="14"/>
      <c r="DSP995" s="14"/>
      <c r="DSQ995" s="14"/>
      <c r="DSR995" s="14"/>
      <c r="DSS995" s="14"/>
      <c r="DST995" s="14"/>
      <c r="DSU995" s="14"/>
      <c r="DSV995" s="14"/>
      <c r="DSW995" s="14"/>
      <c r="DSX995" s="14"/>
      <c r="DSY995" s="14"/>
      <c r="DSZ995" s="14"/>
      <c r="DTA995" s="14"/>
      <c r="DTB995" s="14"/>
      <c r="DTC995" s="14"/>
      <c r="DTD995" s="14"/>
      <c r="DTE995" s="14"/>
      <c r="DTF995" s="14"/>
      <c r="DTG995" s="14"/>
      <c r="DTH995" s="14"/>
      <c r="DTI995" s="14"/>
      <c r="DTJ995" s="14"/>
      <c r="DTK995" s="14"/>
      <c r="DTL995" s="14"/>
      <c r="DTM995" s="14"/>
      <c r="DTN995" s="14"/>
      <c r="DTO995" s="14"/>
      <c r="DTP995" s="14"/>
      <c r="DTQ995" s="14"/>
      <c r="DTR995" s="14"/>
      <c r="DTS995" s="14"/>
      <c r="DTT995" s="14"/>
      <c r="DTU995" s="14"/>
      <c r="DTV995" s="14"/>
      <c r="DTW995" s="14"/>
      <c r="DTX995" s="14"/>
      <c r="DTY995" s="14"/>
      <c r="DTZ995" s="14"/>
      <c r="DUA995" s="14"/>
      <c r="DUB995" s="14"/>
      <c r="DUC995" s="14"/>
      <c r="DUD995" s="14"/>
      <c r="DUE995" s="14"/>
      <c r="DUF995" s="14"/>
      <c r="DUG995" s="14"/>
      <c r="DUH995" s="14"/>
      <c r="DUI995" s="14"/>
      <c r="DUJ995" s="14"/>
      <c r="DUK995" s="14"/>
      <c r="DUL995" s="14"/>
      <c r="DUM995" s="14"/>
      <c r="DUN995" s="14"/>
      <c r="DUO995" s="14"/>
      <c r="DUP995" s="14"/>
      <c r="DUQ995" s="14"/>
      <c r="DUR995" s="14"/>
      <c r="DUS995" s="14"/>
      <c r="DUT995" s="14"/>
      <c r="DUU995" s="14"/>
      <c r="DUV995" s="14"/>
      <c r="DUW995" s="14"/>
      <c r="DUX995" s="14"/>
      <c r="DUY995" s="14"/>
      <c r="DUZ995" s="14"/>
      <c r="DVA995" s="14"/>
      <c r="DVB995" s="14"/>
      <c r="DVC995" s="14"/>
      <c r="DVD995" s="14"/>
      <c r="DVE995" s="14"/>
      <c r="DVF995" s="14"/>
      <c r="DVG995" s="14"/>
      <c r="DVH995" s="14"/>
      <c r="DVI995" s="14"/>
      <c r="DVJ995" s="14"/>
      <c r="DVK995" s="14"/>
      <c r="DVL995" s="14"/>
      <c r="DVM995" s="14"/>
      <c r="DVN995" s="14"/>
      <c r="DVO995" s="14"/>
      <c r="DVP995" s="14"/>
      <c r="DVQ995" s="14"/>
      <c r="DVR995" s="14"/>
      <c r="DVS995" s="14"/>
      <c r="DVT995" s="14"/>
      <c r="DVU995" s="14"/>
      <c r="DVV995" s="14"/>
      <c r="DVW995" s="14"/>
      <c r="DVX995" s="14"/>
      <c r="DVY995" s="14"/>
      <c r="DVZ995" s="14"/>
      <c r="DWA995" s="14"/>
      <c r="DWB995" s="14"/>
      <c r="DWC995" s="14"/>
      <c r="DWD995" s="14"/>
      <c r="DWE995" s="14"/>
      <c r="DWF995" s="14"/>
      <c r="DWG995" s="14"/>
      <c r="DWH995" s="14"/>
      <c r="DWI995" s="14"/>
      <c r="DWJ995" s="14"/>
      <c r="DWK995" s="14"/>
      <c r="DWL995" s="14"/>
      <c r="DWM995" s="14"/>
      <c r="DWN995" s="14"/>
      <c r="DWO995" s="14"/>
      <c r="DWP995" s="14"/>
      <c r="DWQ995" s="14"/>
      <c r="DWR995" s="14"/>
      <c r="DWS995" s="14"/>
      <c r="DWT995" s="14"/>
      <c r="DWU995" s="14"/>
      <c r="DWV995" s="14"/>
      <c r="DWW995" s="14"/>
      <c r="DWX995" s="14"/>
      <c r="DWY995" s="14"/>
      <c r="DWZ995" s="14"/>
      <c r="DXA995" s="14"/>
      <c r="DXB995" s="14"/>
      <c r="DXC995" s="14"/>
      <c r="DXD995" s="14"/>
      <c r="DXE995" s="14"/>
      <c r="DXF995" s="14"/>
      <c r="DXG995" s="14"/>
      <c r="DXH995" s="14"/>
      <c r="DXI995" s="14"/>
      <c r="DXJ995" s="14"/>
      <c r="DXK995" s="14"/>
      <c r="DXL995" s="14"/>
      <c r="DXM995" s="14"/>
      <c r="DXN995" s="14"/>
      <c r="DXO995" s="14"/>
      <c r="DXP995" s="14"/>
      <c r="DXQ995" s="14"/>
      <c r="DXR995" s="14"/>
      <c r="DXS995" s="14"/>
      <c r="DXT995" s="14"/>
      <c r="DXU995" s="14"/>
      <c r="DXV995" s="14"/>
      <c r="DXW995" s="14"/>
      <c r="DXX995" s="14"/>
      <c r="DXY995" s="14"/>
      <c r="DXZ995" s="14"/>
      <c r="DYA995" s="14"/>
      <c r="DYB995" s="14"/>
      <c r="DYC995" s="14"/>
      <c r="DYD995" s="14"/>
      <c r="DYE995" s="14"/>
      <c r="DYF995" s="14"/>
      <c r="DYG995" s="14"/>
      <c r="DYH995" s="14"/>
      <c r="DYI995" s="14"/>
      <c r="DYJ995" s="14"/>
      <c r="DYK995" s="14"/>
      <c r="DYL995" s="14"/>
      <c r="DYM995" s="14"/>
      <c r="DYN995" s="14"/>
      <c r="DYO995" s="14"/>
      <c r="DYP995" s="14"/>
      <c r="DYQ995" s="14"/>
      <c r="DYR995" s="14"/>
      <c r="DYS995" s="14"/>
      <c r="DYT995" s="14"/>
      <c r="DYU995" s="14"/>
      <c r="DYV995" s="14"/>
      <c r="DYW995" s="14"/>
      <c r="DYX995" s="14"/>
      <c r="DYY995" s="14"/>
      <c r="DYZ995" s="14"/>
      <c r="DZA995" s="14"/>
      <c r="DZB995" s="14"/>
      <c r="DZC995" s="14"/>
      <c r="DZD995" s="14"/>
      <c r="DZE995" s="14"/>
      <c r="DZF995" s="14"/>
      <c r="DZG995" s="14"/>
      <c r="DZH995" s="14"/>
      <c r="DZI995" s="14"/>
      <c r="DZJ995" s="14"/>
      <c r="DZK995" s="14"/>
      <c r="DZL995" s="14"/>
      <c r="DZM995" s="14"/>
      <c r="DZN995" s="14"/>
      <c r="DZO995" s="14"/>
      <c r="DZP995" s="14"/>
      <c r="DZQ995" s="14"/>
      <c r="DZR995" s="14"/>
      <c r="DZS995" s="14"/>
      <c r="DZT995" s="14"/>
      <c r="DZU995" s="14"/>
      <c r="DZV995" s="14"/>
      <c r="DZW995" s="14"/>
      <c r="DZX995" s="14"/>
      <c r="DZY995" s="14"/>
      <c r="DZZ995" s="14"/>
      <c r="EAA995" s="14"/>
      <c r="EAB995" s="14"/>
      <c r="EAC995" s="14"/>
      <c r="EAD995" s="14"/>
      <c r="EAE995" s="14"/>
      <c r="EAF995" s="14"/>
      <c r="EAG995" s="14"/>
      <c r="EAH995" s="14"/>
      <c r="EAI995" s="14"/>
      <c r="EAJ995" s="14"/>
      <c r="EAK995" s="14"/>
      <c r="EAL995" s="14"/>
      <c r="EAM995" s="14"/>
      <c r="EAN995" s="14"/>
      <c r="EAO995" s="14"/>
      <c r="EAP995" s="14"/>
      <c r="EAQ995" s="14"/>
      <c r="EAR995" s="14"/>
      <c r="EAS995" s="14"/>
      <c r="EAT995" s="14"/>
      <c r="EAU995" s="14"/>
      <c r="EAV995" s="14"/>
      <c r="EAW995" s="14"/>
      <c r="EAX995" s="14"/>
      <c r="EAY995" s="14"/>
      <c r="EAZ995" s="14"/>
      <c r="EBA995" s="14"/>
      <c r="EBB995" s="14"/>
      <c r="EBC995" s="14"/>
      <c r="EBD995" s="14"/>
      <c r="EBE995" s="14"/>
      <c r="EBF995" s="14"/>
      <c r="EBG995" s="14"/>
      <c r="EBH995" s="14"/>
      <c r="EBI995" s="14"/>
      <c r="EBJ995" s="14"/>
      <c r="EBK995" s="14"/>
      <c r="EBL995" s="14"/>
      <c r="EBM995" s="14"/>
      <c r="EBN995" s="14"/>
      <c r="EBO995" s="14"/>
      <c r="EBP995" s="14"/>
      <c r="EBQ995" s="14"/>
      <c r="EBR995" s="14"/>
      <c r="EBS995" s="14"/>
      <c r="EBT995" s="14"/>
      <c r="EBU995" s="14"/>
      <c r="EBV995" s="14"/>
      <c r="EBW995" s="14"/>
      <c r="EBX995" s="14"/>
      <c r="EBY995" s="14"/>
      <c r="EBZ995" s="14"/>
      <c r="ECA995" s="14"/>
      <c r="ECB995" s="14"/>
      <c r="ECC995" s="14"/>
      <c r="ECD995" s="14"/>
      <c r="ECE995" s="14"/>
      <c r="ECF995" s="14"/>
      <c r="ECG995" s="14"/>
      <c r="ECH995" s="14"/>
      <c r="ECI995" s="14"/>
      <c r="ECJ995" s="14"/>
      <c r="ECK995" s="14"/>
      <c r="ECL995" s="14"/>
      <c r="ECM995" s="14"/>
      <c r="ECN995" s="14"/>
      <c r="ECO995" s="14"/>
      <c r="ECP995" s="14"/>
      <c r="ECQ995" s="14"/>
      <c r="ECR995" s="14"/>
      <c r="ECS995" s="14"/>
      <c r="ECT995" s="14"/>
      <c r="ECU995" s="14"/>
      <c r="ECV995" s="14"/>
      <c r="ECW995" s="14"/>
      <c r="ECX995" s="14"/>
      <c r="ECY995" s="14"/>
      <c r="ECZ995" s="14"/>
      <c r="EDA995" s="14"/>
      <c r="EDB995" s="14"/>
      <c r="EDC995" s="14"/>
      <c r="EDD995" s="14"/>
      <c r="EDE995" s="14"/>
      <c r="EDF995" s="14"/>
      <c r="EDG995" s="14"/>
      <c r="EDH995" s="14"/>
      <c r="EDI995" s="14"/>
      <c r="EDJ995" s="14"/>
      <c r="EDK995" s="14"/>
      <c r="EDL995" s="14"/>
      <c r="EDM995" s="14"/>
      <c r="EDN995" s="14"/>
      <c r="EDO995" s="14"/>
      <c r="EDP995" s="14"/>
      <c r="EDQ995" s="14"/>
      <c r="EDR995" s="14"/>
      <c r="EDS995" s="14"/>
      <c r="EDT995" s="14"/>
      <c r="EDU995" s="14"/>
      <c r="EDV995" s="14"/>
      <c r="EDW995" s="14"/>
      <c r="EDX995" s="14"/>
      <c r="EDY995" s="14"/>
      <c r="EDZ995" s="14"/>
      <c r="EEA995" s="14"/>
      <c r="EEB995" s="14"/>
      <c r="EEC995" s="14"/>
      <c r="EED995" s="14"/>
      <c r="EEE995" s="14"/>
      <c r="EEF995" s="14"/>
      <c r="EEG995" s="14"/>
      <c r="EEH995" s="14"/>
      <c r="EEI995" s="14"/>
      <c r="EEJ995" s="14"/>
      <c r="EEK995" s="14"/>
      <c r="EEL995" s="14"/>
      <c r="EEM995" s="14"/>
      <c r="EEN995" s="14"/>
      <c r="EEO995" s="14"/>
      <c r="EEP995" s="14"/>
      <c r="EEQ995" s="14"/>
      <c r="EER995" s="14"/>
      <c r="EES995" s="14"/>
      <c r="EET995" s="14"/>
      <c r="EEU995" s="14"/>
      <c r="EEV995" s="14"/>
      <c r="EEW995" s="14"/>
      <c r="EEX995" s="14"/>
      <c r="EEY995" s="14"/>
      <c r="EEZ995" s="14"/>
      <c r="EFA995" s="14"/>
      <c r="EFB995" s="14"/>
      <c r="EFC995" s="14"/>
      <c r="EFD995" s="14"/>
      <c r="EFE995" s="14"/>
      <c r="EFF995" s="14"/>
      <c r="EFG995" s="14"/>
      <c r="EFH995" s="14"/>
      <c r="EFI995" s="14"/>
      <c r="EFJ995" s="14"/>
      <c r="EFK995" s="14"/>
      <c r="EFL995" s="14"/>
      <c r="EFM995" s="14"/>
      <c r="EFN995" s="14"/>
      <c r="EFO995" s="14"/>
      <c r="EFP995" s="14"/>
      <c r="EFQ995" s="14"/>
      <c r="EFR995" s="14"/>
      <c r="EFS995" s="14"/>
      <c r="EFT995" s="14"/>
      <c r="EFU995" s="14"/>
      <c r="EFV995" s="14"/>
      <c r="EFW995" s="14"/>
      <c r="EFX995" s="14"/>
      <c r="EFY995" s="14"/>
      <c r="EFZ995" s="14"/>
      <c r="EGA995" s="14"/>
      <c r="EGB995" s="14"/>
      <c r="EGC995" s="14"/>
      <c r="EGD995" s="14"/>
      <c r="EGE995" s="14"/>
      <c r="EGF995" s="14"/>
      <c r="EGG995" s="14"/>
      <c r="EGH995" s="14"/>
      <c r="EGI995" s="14"/>
      <c r="EGJ995" s="14"/>
      <c r="EGK995" s="14"/>
      <c r="EGL995" s="14"/>
      <c r="EGM995" s="14"/>
      <c r="EGN995" s="14"/>
      <c r="EGO995" s="14"/>
      <c r="EGP995" s="14"/>
      <c r="EGQ995" s="14"/>
      <c r="EGR995" s="14"/>
      <c r="EGS995" s="14"/>
      <c r="EGT995" s="14"/>
      <c r="EGU995" s="14"/>
      <c r="EGV995" s="14"/>
      <c r="EGW995" s="14"/>
      <c r="EGX995" s="14"/>
      <c r="EGY995" s="14"/>
      <c r="EGZ995" s="14"/>
      <c r="EHA995" s="14"/>
      <c r="EHB995" s="14"/>
      <c r="EHC995" s="14"/>
      <c r="EHD995" s="14"/>
      <c r="EHE995" s="14"/>
      <c r="EHF995" s="14"/>
      <c r="EHG995" s="14"/>
      <c r="EHH995" s="14"/>
      <c r="EHI995" s="14"/>
      <c r="EHJ995" s="14"/>
      <c r="EHK995" s="14"/>
      <c r="EHL995" s="14"/>
      <c r="EHM995" s="14"/>
      <c r="EHN995" s="14"/>
      <c r="EHO995" s="14"/>
      <c r="EHP995" s="14"/>
      <c r="EHQ995" s="14"/>
      <c r="EHR995" s="14"/>
      <c r="EHS995" s="14"/>
      <c r="EHT995" s="14"/>
      <c r="EHU995" s="14"/>
      <c r="EHV995" s="14"/>
      <c r="EHW995" s="14"/>
      <c r="EHX995" s="14"/>
      <c r="EHY995" s="14"/>
      <c r="EHZ995" s="14"/>
      <c r="EIA995" s="14"/>
      <c r="EIB995" s="14"/>
      <c r="EIC995" s="14"/>
      <c r="EID995" s="14"/>
      <c r="EIE995" s="14"/>
      <c r="EIF995" s="14"/>
      <c r="EIG995" s="14"/>
      <c r="EIH995" s="14"/>
      <c r="EII995" s="14"/>
      <c r="EIJ995" s="14"/>
      <c r="EIK995" s="14"/>
      <c r="EIL995" s="14"/>
      <c r="EIM995" s="14"/>
      <c r="EIN995" s="14"/>
      <c r="EIO995" s="14"/>
      <c r="EIP995" s="14"/>
      <c r="EIQ995" s="14"/>
      <c r="EIR995" s="14"/>
      <c r="EIS995" s="14"/>
      <c r="EIT995" s="14"/>
      <c r="EIU995" s="14"/>
      <c r="EIV995" s="14"/>
      <c r="EIW995" s="14"/>
      <c r="EIX995" s="14"/>
      <c r="EIY995" s="14"/>
      <c r="EIZ995" s="14"/>
      <c r="EJA995" s="14"/>
      <c r="EJB995" s="14"/>
      <c r="EJC995" s="14"/>
      <c r="EJD995" s="14"/>
      <c r="EJE995" s="14"/>
      <c r="EJF995" s="14"/>
      <c r="EJG995" s="14"/>
      <c r="EJH995" s="14"/>
      <c r="EJI995" s="14"/>
      <c r="EJJ995" s="14"/>
      <c r="EJK995" s="14"/>
      <c r="EJL995" s="14"/>
      <c r="EJM995" s="14"/>
      <c r="EJN995" s="14"/>
      <c r="EJO995" s="14"/>
      <c r="EJP995" s="14"/>
      <c r="EJQ995" s="14"/>
      <c r="EJR995" s="14"/>
      <c r="EJS995" s="14"/>
      <c r="EJT995" s="14"/>
      <c r="EJU995" s="14"/>
      <c r="EJV995" s="14"/>
      <c r="EJW995" s="14"/>
      <c r="EJX995" s="14"/>
      <c r="EJY995" s="14"/>
      <c r="EJZ995" s="14"/>
      <c r="EKA995" s="14"/>
      <c r="EKB995" s="14"/>
      <c r="EKC995" s="14"/>
      <c r="EKD995" s="14"/>
      <c r="EKE995" s="14"/>
      <c r="EKF995" s="14"/>
      <c r="EKG995" s="14"/>
      <c r="EKH995" s="14"/>
      <c r="EKI995" s="14"/>
      <c r="EKJ995" s="14"/>
      <c r="EKK995" s="14"/>
      <c r="EKL995" s="14"/>
      <c r="EKM995" s="14"/>
      <c r="EKN995" s="14"/>
      <c r="EKO995" s="14"/>
      <c r="EKP995" s="14"/>
      <c r="EKQ995" s="14"/>
      <c r="EKR995" s="14"/>
      <c r="EKS995" s="14"/>
      <c r="EKT995" s="14"/>
      <c r="EKU995" s="14"/>
      <c r="EKV995" s="14"/>
      <c r="EKW995" s="14"/>
      <c r="EKX995" s="14"/>
      <c r="EKY995" s="14"/>
      <c r="EKZ995" s="14"/>
      <c r="ELA995" s="14"/>
      <c r="ELB995" s="14"/>
      <c r="ELC995" s="14"/>
      <c r="ELD995" s="14"/>
      <c r="ELE995" s="14"/>
      <c r="ELF995" s="14"/>
      <c r="ELG995" s="14"/>
      <c r="ELH995" s="14"/>
      <c r="ELI995" s="14"/>
      <c r="ELJ995" s="14"/>
      <c r="ELK995" s="14"/>
      <c r="ELL995" s="14"/>
      <c r="ELM995" s="14"/>
      <c r="ELN995" s="14"/>
      <c r="ELO995" s="14"/>
      <c r="ELP995" s="14"/>
      <c r="ELQ995" s="14"/>
      <c r="ELR995" s="14"/>
      <c r="ELS995" s="14"/>
      <c r="ELT995" s="14"/>
      <c r="ELU995" s="14"/>
      <c r="ELV995" s="14"/>
      <c r="ELW995" s="14"/>
      <c r="ELX995" s="14"/>
      <c r="ELY995" s="14"/>
      <c r="ELZ995" s="14"/>
      <c r="EMA995" s="14"/>
      <c r="EMB995" s="14"/>
      <c r="EMC995" s="14"/>
      <c r="EMD995" s="14"/>
      <c r="EME995" s="14"/>
      <c r="EMF995" s="14"/>
      <c r="EMG995" s="14"/>
      <c r="EMH995" s="14"/>
      <c r="EMI995" s="14"/>
      <c r="EMJ995" s="14"/>
      <c r="EMK995" s="14"/>
      <c r="EML995" s="14"/>
      <c r="EMM995" s="14"/>
      <c r="EMN995" s="14"/>
      <c r="EMO995" s="14"/>
      <c r="EMP995" s="14"/>
      <c r="EMQ995" s="14"/>
      <c r="EMR995" s="14"/>
      <c r="EMS995" s="14"/>
      <c r="EMT995" s="14"/>
      <c r="EMU995" s="14"/>
      <c r="EMV995" s="14"/>
      <c r="EMW995" s="14"/>
      <c r="EMX995" s="14"/>
      <c r="EMY995" s="14"/>
      <c r="EMZ995" s="14"/>
      <c r="ENA995" s="14"/>
      <c r="ENB995" s="14"/>
      <c r="ENC995" s="14"/>
      <c r="END995" s="14"/>
      <c r="ENE995" s="14"/>
      <c r="ENF995" s="14"/>
      <c r="ENG995" s="14"/>
      <c r="ENH995" s="14"/>
      <c r="ENI995" s="14"/>
      <c r="ENJ995" s="14"/>
      <c r="ENK995" s="14"/>
      <c r="ENL995" s="14"/>
      <c r="ENM995" s="14"/>
      <c r="ENN995" s="14"/>
      <c r="ENO995" s="14"/>
      <c r="ENP995" s="14"/>
      <c r="ENQ995" s="14"/>
      <c r="ENR995" s="14"/>
      <c r="ENS995" s="14"/>
      <c r="ENT995" s="14"/>
      <c r="ENU995" s="14"/>
      <c r="ENV995" s="14"/>
      <c r="ENW995" s="14"/>
      <c r="ENX995" s="14"/>
      <c r="ENY995" s="14"/>
      <c r="ENZ995" s="14"/>
      <c r="EOA995" s="14"/>
      <c r="EOB995" s="14"/>
      <c r="EOC995" s="14"/>
      <c r="EOD995" s="14"/>
      <c r="EOE995" s="14"/>
      <c r="EOF995" s="14"/>
      <c r="EOG995" s="14"/>
      <c r="EOH995" s="14"/>
      <c r="EOI995" s="14"/>
      <c r="EOJ995" s="14"/>
      <c r="EOK995" s="14"/>
      <c r="EOL995" s="14"/>
      <c r="EOM995" s="14"/>
      <c r="EON995" s="14"/>
      <c r="EOO995" s="14"/>
      <c r="EOP995" s="14"/>
      <c r="EOQ995" s="14"/>
      <c r="EOR995" s="14"/>
      <c r="EOS995" s="14"/>
      <c r="EOT995" s="14"/>
      <c r="EOU995" s="14"/>
      <c r="EOV995" s="14"/>
      <c r="EOW995" s="14"/>
      <c r="EOX995" s="14"/>
      <c r="EOY995" s="14"/>
      <c r="EOZ995" s="14"/>
      <c r="EPA995" s="14"/>
      <c r="EPB995" s="14"/>
      <c r="EPC995" s="14"/>
      <c r="EPD995" s="14"/>
      <c r="EPE995" s="14"/>
      <c r="EPF995" s="14"/>
      <c r="EPG995" s="14"/>
      <c r="EPH995" s="14"/>
      <c r="EPI995" s="14"/>
      <c r="EPJ995" s="14"/>
      <c r="EPK995" s="14"/>
      <c r="EPL995" s="14"/>
      <c r="EPM995" s="14"/>
      <c r="EPN995" s="14"/>
      <c r="EPO995" s="14"/>
      <c r="EPP995" s="14"/>
      <c r="EPQ995" s="14"/>
      <c r="EPR995" s="14"/>
      <c r="EPS995" s="14"/>
      <c r="EPT995" s="14"/>
      <c r="EPU995" s="14"/>
      <c r="EPV995" s="14"/>
      <c r="EPW995" s="14"/>
      <c r="EPX995" s="14"/>
      <c r="EPY995" s="14"/>
      <c r="EPZ995" s="14"/>
      <c r="EQA995" s="14"/>
      <c r="EQB995" s="14"/>
      <c r="EQC995" s="14"/>
      <c r="EQD995" s="14"/>
      <c r="EQE995" s="14"/>
      <c r="EQF995" s="14"/>
      <c r="EQG995" s="14"/>
      <c r="EQH995" s="14"/>
      <c r="EQI995" s="14"/>
      <c r="EQJ995" s="14"/>
      <c r="EQK995" s="14"/>
      <c r="EQL995" s="14"/>
      <c r="EQM995" s="14"/>
      <c r="EQN995" s="14"/>
      <c r="EQO995" s="14"/>
      <c r="EQP995" s="14"/>
      <c r="EQQ995" s="14"/>
      <c r="EQR995" s="14"/>
      <c r="EQS995" s="14"/>
      <c r="EQT995" s="14"/>
      <c r="EQU995" s="14"/>
      <c r="EQV995" s="14"/>
      <c r="EQW995" s="14"/>
      <c r="EQX995" s="14"/>
      <c r="EQY995" s="14"/>
      <c r="EQZ995" s="14"/>
      <c r="ERA995" s="14"/>
      <c r="ERB995" s="14"/>
      <c r="ERC995" s="14"/>
      <c r="ERD995" s="14"/>
      <c r="ERE995" s="14"/>
      <c r="ERF995" s="14"/>
      <c r="ERG995" s="14"/>
      <c r="ERH995" s="14"/>
      <c r="ERI995" s="14"/>
      <c r="ERJ995" s="14"/>
      <c r="ERK995" s="14"/>
      <c r="ERL995" s="14"/>
      <c r="ERM995" s="14"/>
      <c r="ERN995" s="14"/>
      <c r="ERO995" s="14"/>
      <c r="ERP995" s="14"/>
      <c r="ERQ995" s="14"/>
      <c r="ERR995" s="14"/>
      <c r="ERS995" s="14"/>
      <c r="ERT995" s="14"/>
      <c r="ERU995" s="14"/>
      <c r="ERV995" s="14"/>
      <c r="ERW995" s="14"/>
      <c r="ERX995" s="14"/>
      <c r="ERY995" s="14"/>
      <c r="ERZ995" s="14"/>
      <c r="ESA995" s="14"/>
      <c r="ESB995" s="14"/>
      <c r="ESC995" s="14"/>
      <c r="ESD995" s="14"/>
      <c r="ESE995" s="14"/>
      <c r="ESF995" s="14"/>
      <c r="ESG995" s="14"/>
      <c r="ESH995" s="14"/>
      <c r="ESI995" s="14"/>
      <c r="ESJ995" s="14"/>
      <c r="ESK995" s="14"/>
      <c r="ESL995" s="14"/>
      <c r="ESM995" s="14"/>
      <c r="ESN995" s="14"/>
      <c r="ESO995" s="14"/>
      <c r="ESP995" s="14"/>
      <c r="ESQ995" s="14"/>
      <c r="ESR995" s="14"/>
      <c r="ESS995" s="14"/>
      <c r="EST995" s="14"/>
      <c r="ESU995" s="14"/>
      <c r="ESV995" s="14"/>
      <c r="ESW995" s="14"/>
      <c r="ESX995" s="14"/>
      <c r="ESY995" s="14"/>
      <c r="ESZ995" s="14"/>
      <c r="ETA995" s="14"/>
      <c r="ETB995" s="14"/>
      <c r="ETC995" s="14"/>
      <c r="ETD995" s="14"/>
      <c r="ETE995" s="14"/>
      <c r="ETF995" s="14"/>
      <c r="ETG995" s="14"/>
      <c r="ETH995" s="14"/>
      <c r="ETI995" s="14"/>
      <c r="ETJ995" s="14"/>
      <c r="ETK995" s="14"/>
      <c r="ETL995" s="14"/>
      <c r="ETM995" s="14"/>
      <c r="ETN995" s="14"/>
      <c r="ETO995" s="14"/>
      <c r="ETP995" s="14"/>
      <c r="ETQ995" s="14"/>
      <c r="ETR995" s="14"/>
      <c r="ETS995" s="14"/>
      <c r="ETT995" s="14"/>
      <c r="ETU995" s="14"/>
      <c r="ETV995" s="14"/>
      <c r="ETW995" s="14"/>
      <c r="ETX995" s="14"/>
      <c r="ETY995" s="14"/>
      <c r="ETZ995" s="14"/>
      <c r="EUA995" s="14"/>
      <c r="EUB995" s="14"/>
      <c r="EUC995" s="14"/>
      <c r="EUD995" s="14"/>
      <c r="EUE995" s="14"/>
      <c r="EUF995" s="14"/>
      <c r="EUG995" s="14"/>
      <c r="EUH995" s="14"/>
      <c r="EUI995" s="14"/>
      <c r="EUJ995" s="14"/>
      <c r="EUK995" s="14"/>
      <c r="EUL995" s="14"/>
      <c r="EUM995" s="14"/>
      <c r="EUN995" s="14"/>
      <c r="EUO995" s="14"/>
      <c r="EUP995" s="14"/>
      <c r="EUQ995" s="14"/>
      <c r="EUR995" s="14"/>
      <c r="EUS995" s="14"/>
      <c r="EUT995" s="14"/>
      <c r="EUU995" s="14"/>
      <c r="EUV995" s="14"/>
      <c r="EUW995" s="14"/>
      <c r="EUX995" s="14"/>
      <c r="EUY995" s="14"/>
      <c r="EUZ995" s="14"/>
      <c r="EVA995" s="14"/>
      <c r="EVB995" s="14"/>
      <c r="EVC995" s="14"/>
      <c r="EVD995" s="14"/>
      <c r="EVE995" s="14"/>
      <c r="EVF995" s="14"/>
      <c r="EVG995" s="14"/>
      <c r="EVH995" s="14"/>
      <c r="EVI995" s="14"/>
      <c r="EVJ995" s="14"/>
      <c r="EVK995" s="14"/>
      <c r="EVL995" s="14"/>
      <c r="EVM995" s="14"/>
      <c r="EVN995" s="14"/>
      <c r="EVO995" s="14"/>
      <c r="EVP995" s="14"/>
      <c r="EVQ995" s="14"/>
      <c r="EVR995" s="14"/>
      <c r="EVS995" s="14"/>
      <c r="EVT995" s="14"/>
      <c r="EVU995" s="14"/>
      <c r="EVV995" s="14"/>
      <c r="EVW995" s="14"/>
      <c r="EVX995" s="14"/>
      <c r="EVY995" s="14"/>
      <c r="EVZ995" s="14"/>
      <c r="EWA995" s="14"/>
      <c r="EWB995" s="14"/>
      <c r="EWC995" s="14"/>
      <c r="EWD995" s="14"/>
      <c r="EWE995" s="14"/>
      <c r="EWF995" s="14"/>
      <c r="EWG995" s="14"/>
      <c r="EWH995" s="14"/>
      <c r="EWI995" s="14"/>
      <c r="EWJ995" s="14"/>
      <c r="EWK995" s="14"/>
      <c r="EWL995" s="14"/>
      <c r="EWM995" s="14"/>
      <c r="EWN995" s="14"/>
      <c r="EWO995" s="14"/>
      <c r="EWP995" s="14"/>
      <c r="EWQ995" s="14"/>
      <c r="EWR995" s="14"/>
      <c r="EWS995" s="14"/>
      <c r="EWT995" s="14"/>
      <c r="EWU995" s="14"/>
      <c r="EWV995" s="14"/>
      <c r="EWW995" s="14"/>
      <c r="EWX995" s="14"/>
      <c r="EWY995" s="14"/>
      <c r="EWZ995" s="14"/>
      <c r="EXA995" s="14"/>
      <c r="EXB995" s="14"/>
      <c r="EXC995" s="14"/>
      <c r="EXD995" s="14"/>
      <c r="EXE995" s="14"/>
      <c r="EXF995" s="14"/>
      <c r="EXG995" s="14"/>
      <c r="EXH995" s="14"/>
      <c r="EXI995" s="14"/>
      <c r="EXJ995" s="14"/>
      <c r="EXK995" s="14"/>
      <c r="EXL995" s="14"/>
      <c r="EXM995" s="14"/>
      <c r="EXN995" s="14"/>
      <c r="EXO995" s="14"/>
      <c r="EXP995" s="14"/>
      <c r="EXQ995" s="14"/>
      <c r="EXR995" s="14"/>
      <c r="EXS995" s="14"/>
      <c r="EXT995" s="14"/>
      <c r="EXU995" s="14"/>
      <c r="EXV995" s="14"/>
      <c r="EXW995" s="14"/>
      <c r="EXX995" s="14"/>
      <c r="EXY995" s="14"/>
      <c r="EXZ995" s="14"/>
      <c r="EYA995" s="14"/>
      <c r="EYB995" s="14"/>
      <c r="EYC995" s="14"/>
      <c r="EYD995" s="14"/>
      <c r="EYE995" s="14"/>
      <c r="EYF995" s="14"/>
      <c r="EYG995" s="14"/>
      <c r="EYH995" s="14"/>
      <c r="EYI995" s="14"/>
      <c r="EYJ995" s="14"/>
      <c r="EYK995" s="14"/>
      <c r="EYL995" s="14"/>
      <c r="EYM995" s="14"/>
      <c r="EYN995" s="14"/>
      <c r="EYO995" s="14"/>
      <c r="EYP995" s="14"/>
      <c r="EYQ995" s="14"/>
      <c r="EYR995" s="14"/>
      <c r="EYS995" s="14"/>
      <c r="EYT995" s="14"/>
      <c r="EYU995" s="14"/>
      <c r="EYV995" s="14"/>
      <c r="EYW995" s="14"/>
      <c r="EYX995" s="14"/>
      <c r="EYY995" s="14"/>
      <c r="EYZ995" s="14"/>
      <c r="EZA995" s="14"/>
      <c r="EZB995" s="14"/>
      <c r="EZC995" s="14"/>
      <c r="EZD995" s="14"/>
      <c r="EZE995" s="14"/>
      <c r="EZF995" s="14"/>
      <c r="EZG995" s="14"/>
      <c r="EZH995" s="14"/>
      <c r="EZI995" s="14"/>
      <c r="EZJ995" s="14"/>
      <c r="EZK995" s="14"/>
      <c r="EZL995" s="14"/>
      <c r="EZM995" s="14"/>
      <c r="EZN995" s="14"/>
      <c r="EZO995" s="14"/>
      <c r="EZP995" s="14"/>
      <c r="EZQ995" s="14"/>
      <c r="EZR995" s="14"/>
      <c r="EZS995" s="14"/>
      <c r="EZT995" s="14"/>
      <c r="EZU995" s="14"/>
      <c r="EZV995" s="14"/>
      <c r="EZW995" s="14"/>
      <c r="EZX995" s="14"/>
      <c r="EZY995" s="14"/>
      <c r="EZZ995" s="14"/>
      <c r="FAA995" s="14"/>
      <c r="FAB995" s="14"/>
      <c r="FAC995" s="14"/>
      <c r="FAD995" s="14"/>
      <c r="FAE995" s="14"/>
      <c r="FAF995" s="14"/>
      <c r="FAG995" s="14"/>
      <c r="FAH995" s="14"/>
      <c r="FAI995" s="14"/>
      <c r="FAJ995" s="14"/>
      <c r="FAK995" s="14"/>
      <c r="FAL995" s="14"/>
      <c r="FAM995" s="14"/>
      <c r="FAN995" s="14"/>
      <c r="FAO995" s="14"/>
      <c r="FAP995" s="14"/>
      <c r="FAQ995" s="14"/>
      <c r="FAR995" s="14"/>
      <c r="FAS995" s="14"/>
      <c r="FAT995" s="14"/>
      <c r="FAU995" s="14"/>
      <c r="FAV995" s="14"/>
      <c r="FAW995" s="14"/>
      <c r="FAX995" s="14"/>
      <c r="FAY995" s="14"/>
      <c r="FAZ995" s="14"/>
      <c r="FBA995" s="14"/>
      <c r="FBB995" s="14"/>
      <c r="FBC995" s="14"/>
      <c r="FBD995" s="14"/>
      <c r="FBE995" s="14"/>
      <c r="FBF995" s="14"/>
      <c r="FBG995" s="14"/>
      <c r="FBH995" s="14"/>
      <c r="FBI995" s="14"/>
      <c r="FBJ995" s="14"/>
      <c r="FBK995" s="14"/>
      <c r="FBL995" s="14"/>
      <c r="FBM995" s="14"/>
      <c r="FBN995" s="14"/>
      <c r="FBO995" s="14"/>
      <c r="FBP995" s="14"/>
      <c r="FBQ995" s="14"/>
      <c r="FBR995" s="14"/>
      <c r="FBS995" s="14"/>
      <c r="FBT995" s="14"/>
      <c r="FBU995" s="14"/>
      <c r="FBV995" s="14"/>
      <c r="FBW995" s="14"/>
      <c r="FBX995" s="14"/>
      <c r="FBY995" s="14"/>
      <c r="FBZ995" s="14"/>
      <c r="FCA995" s="14"/>
      <c r="FCB995" s="14"/>
      <c r="FCC995" s="14"/>
      <c r="FCD995" s="14"/>
      <c r="FCE995" s="14"/>
      <c r="FCF995" s="14"/>
      <c r="FCG995" s="14"/>
      <c r="FCH995" s="14"/>
      <c r="FCI995" s="14"/>
      <c r="FCJ995" s="14"/>
      <c r="FCK995" s="14"/>
      <c r="FCL995" s="14"/>
      <c r="FCM995" s="14"/>
      <c r="FCN995" s="14"/>
      <c r="FCO995" s="14"/>
      <c r="FCP995" s="14"/>
      <c r="FCQ995" s="14"/>
      <c r="FCR995" s="14"/>
      <c r="FCS995" s="14"/>
      <c r="FCT995" s="14"/>
      <c r="FCU995" s="14"/>
      <c r="FCV995" s="14"/>
      <c r="FCW995" s="14"/>
      <c r="FCX995" s="14"/>
      <c r="FCY995" s="14"/>
      <c r="FCZ995" s="14"/>
      <c r="FDA995" s="14"/>
      <c r="FDB995" s="14"/>
      <c r="FDC995" s="14"/>
      <c r="FDD995" s="14"/>
      <c r="FDE995" s="14"/>
      <c r="FDF995" s="14"/>
      <c r="FDG995" s="14"/>
      <c r="FDH995" s="14"/>
      <c r="FDI995" s="14"/>
      <c r="FDJ995" s="14"/>
      <c r="FDK995" s="14"/>
      <c r="FDL995" s="14"/>
      <c r="FDM995" s="14"/>
      <c r="FDN995" s="14"/>
      <c r="FDO995" s="14"/>
      <c r="FDP995" s="14"/>
      <c r="FDQ995" s="14"/>
      <c r="FDR995" s="14"/>
      <c r="FDS995" s="14"/>
      <c r="FDT995" s="14"/>
      <c r="FDU995" s="14"/>
      <c r="FDV995" s="14"/>
      <c r="FDW995" s="14"/>
      <c r="FDX995" s="14"/>
      <c r="FDY995" s="14"/>
      <c r="FDZ995" s="14"/>
      <c r="FEA995" s="14"/>
      <c r="FEB995" s="14"/>
      <c r="FEC995" s="14"/>
      <c r="FED995" s="14"/>
      <c r="FEE995" s="14"/>
      <c r="FEF995" s="14"/>
      <c r="FEG995" s="14"/>
      <c r="FEH995" s="14"/>
      <c r="FEI995" s="14"/>
      <c r="FEJ995" s="14"/>
      <c r="FEK995" s="14"/>
      <c r="FEL995" s="14"/>
      <c r="FEM995" s="14"/>
      <c r="FEN995" s="14"/>
      <c r="FEO995" s="14"/>
      <c r="FEP995" s="14"/>
      <c r="FEQ995" s="14"/>
      <c r="FER995" s="14"/>
      <c r="FES995" s="14"/>
      <c r="FET995" s="14"/>
      <c r="FEU995" s="14"/>
      <c r="FEV995" s="14"/>
      <c r="FEW995" s="14"/>
      <c r="FEX995" s="14"/>
      <c r="FEY995" s="14"/>
      <c r="FEZ995" s="14"/>
      <c r="FFA995" s="14"/>
      <c r="FFB995" s="14"/>
      <c r="FFC995" s="14"/>
      <c r="FFD995" s="14"/>
      <c r="FFE995" s="14"/>
      <c r="FFF995" s="14"/>
      <c r="FFG995" s="14"/>
      <c r="FFH995" s="14"/>
      <c r="FFI995" s="14"/>
      <c r="FFJ995" s="14"/>
      <c r="FFK995" s="14"/>
      <c r="FFL995" s="14"/>
      <c r="FFM995" s="14"/>
      <c r="FFN995" s="14"/>
      <c r="FFO995" s="14"/>
      <c r="FFP995" s="14"/>
      <c r="FFQ995" s="14"/>
      <c r="FFR995" s="14"/>
      <c r="FFS995" s="14"/>
      <c r="FFT995" s="14"/>
      <c r="FFU995" s="14"/>
      <c r="FFV995" s="14"/>
      <c r="FFW995" s="14"/>
      <c r="FFX995" s="14"/>
      <c r="FFY995" s="14"/>
      <c r="FFZ995" s="14"/>
      <c r="FGA995" s="14"/>
      <c r="FGB995" s="14"/>
      <c r="FGC995" s="14"/>
      <c r="FGD995" s="14"/>
      <c r="FGE995" s="14"/>
      <c r="FGF995" s="14"/>
      <c r="FGG995" s="14"/>
      <c r="FGH995" s="14"/>
      <c r="FGI995" s="14"/>
      <c r="FGJ995" s="14"/>
      <c r="FGK995" s="14"/>
      <c r="FGL995" s="14"/>
      <c r="FGM995" s="14"/>
      <c r="FGN995" s="14"/>
      <c r="FGO995" s="14"/>
      <c r="FGP995" s="14"/>
      <c r="FGQ995" s="14"/>
      <c r="FGR995" s="14"/>
      <c r="FGS995" s="14"/>
      <c r="FGT995" s="14"/>
      <c r="FGU995" s="14"/>
      <c r="FGV995" s="14"/>
      <c r="FGW995" s="14"/>
      <c r="FGX995" s="14"/>
      <c r="FGY995" s="14"/>
      <c r="FGZ995" s="14"/>
      <c r="FHA995" s="14"/>
      <c r="FHB995" s="14"/>
      <c r="FHC995" s="14"/>
      <c r="FHD995" s="14"/>
      <c r="FHE995" s="14"/>
      <c r="FHF995" s="14"/>
      <c r="FHG995" s="14"/>
      <c r="FHH995" s="14"/>
      <c r="FHI995" s="14"/>
      <c r="FHJ995" s="14"/>
      <c r="FHK995" s="14"/>
      <c r="FHL995" s="14"/>
      <c r="FHM995" s="14"/>
      <c r="FHN995" s="14"/>
      <c r="FHO995" s="14"/>
      <c r="FHP995" s="14"/>
      <c r="FHQ995" s="14"/>
      <c r="FHR995" s="14"/>
      <c r="FHS995" s="14"/>
      <c r="FHT995" s="14"/>
      <c r="FHU995" s="14"/>
      <c r="FHV995" s="14"/>
      <c r="FHW995" s="14"/>
      <c r="FHX995" s="14"/>
      <c r="FHY995" s="14"/>
      <c r="FHZ995" s="14"/>
      <c r="FIA995" s="14"/>
      <c r="FIB995" s="14"/>
      <c r="FIC995" s="14"/>
      <c r="FID995" s="14"/>
      <c r="FIE995" s="14"/>
      <c r="FIF995" s="14"/>
      <c r="FIG995" s="14"/>
      <c r="FIH995" s="14"/>
      <c r="FII995" s="14"/>
      <c r="FIJ995" s="14"/>
      <c r="FIK995" s="14"/>
      <c r="FIL995" s="14"/>
      <c r="FIM995" s="14"/>
      <c r="FIN995" s="14"/>
      <c r="FIO995" s="14"/>
      <c r="FIP995" s="14"/>
      <c r="FIQ995" s="14"/>
      <c r="FIR995" s="14"/>
      <c r="FIS995" s="14"/>
      <c r="FIT995" s="14"/>
      <c r="FIU995" s="14"/>
      <c r="FIV995" s="14"/>
      <c r="FIW995" s="14"/>
      <c r="FIX995" s="14"/>
      <c r="FIY995" s="14"/>
      <c r="FIZ995" s="14"/>
      <c r="FJA995" s="14"/>
      <c r="FJB995" s="14"/>
      <c r="FJC995" s="14"/>
      <c r="FJD995" s="14"/>
      <c r="FJE995" s="14"/>
      <c r="FJF995" s="14"/>
      <c r="FJG995" s="14"/>
      <c r="FJH995" s="14"/>
      <c r="FJI995" s="14"/>
      <c r="FJJ995" s="14"/>
      <c r="FJK995" s="14"/>
      <c r="FJL995" s="14"/>
      <c r="FJM995" s="14"/>
      <c r="FJN995" s="14"/>
      <c r="FJO995" s="14"/>
      <c r="FJP995" s="14"/>
      <c r="FJQ995" s="14"/>
      <c r="FJR995" s="14"/>
      <c r="FJS995" s="14"/>
      <c r="FJT995" s="14"/>
      <c r="FJU995" s="14"/>
      <c r="FJV995" s="14"/>
      <c r="FJW995" s="14"/>
      <c r="FJX995" s="14"/>
      <c r="FJY995" s="14"/>
      <c r="FJZ995" s="14"/>
      <c r="FKA995" s="14"/>
      <c r="FKB995" s="14"/>
      <c r="FKC995" s="14"/>
      <c r="FKD995" s="14"/>
      <c r="FKE995" s="14"/>
      <c r="FKF995" s="14"/>
      <c r="FKG995" s="14"/>
      <c r="FKH995" s="14"/>
      <c r="FKI995" s="14"/>
      <c r="FKJ995" s="14"/>
      <c r="FKK995" s="14"/>
      <c r="FKL995" s="14"/>
      <c r="FKM995" s="14"/>
      <c r="FKN995" s="14"/>
      <c r="FKO995" s="14"/>
      <c r="FKP995" s="14"/>
      <c r="FKQ995" s="14"/>
      <c r="FKR995" s="14"/>
      <c r="FKS995" s="14"/>
      <c r="FKT995" s="14"/>
      <c r="FKU995" s="14"/>
      <c r="FKV995" s="14"/>
      <c r="FKW995" s="14"/>
      <c r="FKX995" s="14"/>
      <c r="FKY995" s="14"/>
      <c r="FKZ995" s="14"/>
      <c r="FLA995" s="14"/>
      <c r="FLB995" s="14"/>
      <c r="FLC995" s="14"/>
      <c r="FLD995" s="14"/>
      <c r="FLE995" s="14"/>
      <c r="FLF995" s="14"/>
      <c r="FLG995" s="14"/>
      <c r="FLH995" s="14"/>
      <c r="FLI995" s="14"/>
      <c r="FLJ995" s="14"/>
      <c r="FLK995" s="14"/>
      <c r="FLL995" s="14"/>
      <c r="FLM995" s="14"/>
      <c r="FLN995" s="14"/>
      <c r="FLO995" s="14"/>
      <c r="FLP995" s="14"/>
      <c r="FLQ995" s="14"/>
      <c r="FLR995" s="14"/>
      <c r="FLS995" s="14"/>
      <c r="FLT995" s="14"/>
      <c r="FLU995" s="14"/>
      <c r="FLV995" s="14"/>
      <c r="FLW995" s="14"/>
      <c r="FLX995" s="14"/>
      <c r="FLY995" s="14"/>
      <c r="FLZ995" s="14"/>
      <c r="FMA995" s="14"/>
      <c r="FMB995" s="14"/>
      <c r="FMC995" s="14"/>
      <c r="FMD995" s="14"/>
      <c r="FME995" s="14"/>
      <c r="FMF995" s="14"/>
      <c r="FMG995" s="14"/>
      <c r="FMH995" s="14"/>
      <c r="FMI995" s="14"/>
      <c r="FMJ995" s="14"/>
      <c r="FMK995" s="14"/>
      <c r="FML995" s="14"/>
      <c r="FMM995" s="14"/>
      <c r="FMN995" s="14"/>
      <c r="FMO995" s="14"/>
      <c r="FMP995" s="14"/>
      <c r="FMQ995" s="14"/>
      <c r="FMR995" s="14"/>
      <c r="FMS995" s="14"/>
      <c r="FMT995" s="14"/>
      <c r="FMU995" s="14"/>
      <c r="FMV995" s="14"/>
      <c r="FMW995" s="14"/>
      <c r="FMX995" s="14"/>
      <c r="FMY995" s="14"/>
      <c r="FMZ995" s="14"/>
      <c r="FNA995" s="14"/>
      <c r="FNB995" s="14"/>
      <c r="FNC995" s="14"/>
      <c r="FND995" s="14"/>
      <c r="FNE995" s="14"/>
      <c r="FNF995" s="14"/>
      <c r="FNG995" s="14"/>
      <c r="FNH995" s="14"/>
      <c r="FNI995" s="14"/>
      <c r="FNJ995" s="14"/>
      <c r="FNK995" s="14"/>
      <c r="FNL995" s="14"/>
      <c r="FNM995" s="14"/>
      <c r="FNN995" s="14"/>
      <c r="FNO995" s="14"/>
      <c r="FNP995" s="14"/>
      <c r="FNQ995" s="14"/>
      <c r="FNR995" s="14"/>
      <c r="FNS995" s="14"/>
      <c r="FNT995" s="14"/>
      <c r="FNU995" s="14"/>
      <c r="FNV995" s="14"/>
      <c r="FNW995" s="14"/>
      <c r="FNX995" s="14"/>
      <c r="FNY995" s="14"/>
      <c r="FNZ995" s="14"/>
      <c r="FOA995" s="14"/>
      <c r="FOB995" s="14"/>
      <c r="FOC995" s="14"/>
      <c r="FOD995" s="14"/>
      <c r="FOE995" s="14"/>
      <c r="FOF995" s="14"/>
      <c r="FOG995" s="14"/>
      <c r="FOH995" s="14"/>
      <c r="FOI995" s="14"/>
      <c r="FOJ995" s="14"/>
      <c r="FOK995" s="14"/>
      <c r="FOL995" s="14"/>
      <c r="FOM995" s="14"/>
      <c r="FON995" s="14"/>
      <c r="FOO995" s="14"/>
      <c r="FOP995" s="14"/>
      <c r="FOQ995" s="14"/>
      <c r="FOR995" s="14"/>
      <c r="FOS995" s="14"/>
      <c r="FOT995" s="14"/>
      <c r="FOU995" s="14"/>
      <c r="FOV995" s="14"/>
      <c r="FOW995" s="14"/>
      <c r="FOX995" s="14"/>
      <c r="FOY995" s="14"/>
      <c r="FOZ995" s="14"/>
      <c r="FPA995" s="14"/>
      <c r="FPB995" s="14"/>
      <c r="FPC995" s="14"/>
      <c r="FPD995" s="14"/>
      <c r="FPE995" s="14"/>
      <c r="FPF995" s="14"/>
      <c r="FPG995" s="14"/>
      <c r="FPH995" s="14"/>
      <c r="FPI995" s="14"/>
      <c r="FPJ995" s="14"/>
      <c r="FPK995" s="14"/>
      <c r="FPL995" s="14"/>
      <c r="FPM995" s="14"/>
      <c r="FPN995" s="14"/>
      <c r="FPO995" s="14"/>
      <c r="FPP995" s="14"/>
      <c r="FPQ995" s="14"/>
      <c r="FPR995" s="14"/>
      <c r="FPS995" s="14"/>
      <c r="FPT995" s="14"/>
      <c r="FPU995" s="14"/>
      <c r="FPV995" s="14"/>
      <c r="FPW995" s="14"/>
      <c r="FPX995" s="14"/>
      <c r="FPY995" s="14"/>
      <c r="FPZ995" s="14"/>
      <c r="FQA995" s="14"/>
      <c r="FQB995" s="14"/>
      <c r="FQC995" s="14"/>
      <c r="FQD995" s="14"/>
      <c r="FQE995" s="14"/>
      <c r="FQF995" s="14"/>
      <c r="FQG995" s="14"/>
      <c r="FQH995" s="14"/>
      <c r="FQI995" s="14"/>
      <c r="FQJ995" s="14"/>
      <c r="FQK995" s="14"/>
      <c r="FQL995" s="14"/>
      <c r="FQM995" s="14"/>
      <c r="FQN995" s="14"/>
      <c r="FQO995" s="14"/>
      <c r="FQP995" s="14"/>
      <c r="FQQ995" s="14"/>
      <c r="FQR995" s="14"/>
      <c r="FQS995" s="14"/>
      <c r="FQT995" s="14"/>
      <c r="FQU995" s="14"/>
      <c r="FQV995" s="14"/>
      <c r="FQW995" s="14"/>
      <c r="FQX995" s="14"/>
      <c r="FQY995" s="14"/>
      <c r="FQZ995" s="14"/>
      <c r="FRA995" s="14"/>
      <c r="FRB995" s="14"/>
      <c r="FRC995" s="14"/>
      <c r="FRD995" s="14"/>
      <c r="FRE995" s="14"/>
      <c r="FRF995" s="14"/>
      <c r="FRG995" s="14"/>
      <c r="FRH995" s="14"/>
      <c r="FRI995" s="14"/>
      <c r="FRJ995" s="14"/>
      <c r="FRK995" s="14"/>
      <c r="FRL995" s="14"/>
      <c r="FRM995" s="14"/>
      <c r="FRN995" s="14"/>
      <c r="FRO995" s="14"/>
      <c r="FRP995" s="14"/>
      <c r="FRQ995" s="14"/>
      <c r="FRR995" s="14"/>
      <c r="FRS995" s="14"/>
      <c r="FRT995" s="14"/>
      <c r="FRU995" s="14"/>
      <c r="FRV995" s="14"/>
      <c r="FRW995" s="14"/>
      <c r="FRX995" s="14"/>
      <c r="FRY995" s="14"/>
      <c r="FRZ995" s="14"/>
      <c r="FSA995" s="14"/>
      <c r="FSB995" s="14"/>
      <c r="FSC995" s="14"/>
      <c r="FSD995" s="14"/>
      <c r="FSE995" s="14"/>
      <c r="FSF995" s="14"/>
      <c r="FSG995" s="14"/>
      <c r="FSH995" s="14"/>
      <c r="FSI995" s="14"/>
      <c r="FSJ995" s="14"/>
      <c r="FSK995" s="14"/>
      <c r="FSL995" s="14"/>
      <c r="FSM995" s="14"/>
      <c r="FSN995" s="14"/>
      <c r="FSO995" s="14"/>
      <c r="FSP995" s="14"/>
      <c r="FSQ995" s="14"/>
      <c r="FSR995" s="14"/>
      <c r="FSS995" s="14"/>
      <c r="FST995" s="14"/>
      <c r="FSU995" s="14"/>
      <c r="FSV995" s="14"/>
      <c r="FSW995" s="14"/>
      <c r="FSX995" s="14"/>
      <c r="FSY995" s="14"/>
      <c r="FSZ995" s="14"/>
      <c r="FTA995" s="14"/>
      <c r="FTB995" s="14"/>
      <c r="FTC995" s="14"/>
      <c r="FTD995" s="14"/>
      <c r="FTE995" s="14"/>
      <c r="FTF995" s="14"/>
      <c r="FTG995" s="14"/>
      <c r="FTH995" s="14"/>
      <c r="FTI995" s="14"/>
      <c r="FTJ995" s="14"/>
      <c r="FTK995" s="14"/>
      <c r="FTL995" s="14"/>
      <c r="FTM995" s="14"/>
      <c r="FTN995" s="14"/>
      <c r="FTO995" s="14"/>
      <c r="FTP995" s="14"/>
      <c r="FTQ995" s="14"/>
      <c r="FTR995" s="14"/>
      <c r="FTS995" s="14"/>
      <c r="FTT995" s="14"/>
      <c r="FTU995" s="14"/>
      <c r="FTV995" s="14"/>
      <c r="FTW995" s="14"/>
      <c r="FTX995" s="14"/>
      <c r="FTY995" s="14"/>
      <c r="FTZ995" s="14"/>
      <c r="FUA995" s="14"/>
      <c r="FUB995" s="14"/>
      <c r="FUC995" s="14"/>
      <c r="FUD995" s="14"/>
      <c r="FUE995" s="14"/>
      <c r="FUF995" s="14"/>
      <c r="FUG995" s="14"/>
      <c r="FUH995" s="14"/>
      <c r="FUI995" s="14"/>
      <c r="FUJ995" s="14"/>
      <c r="FUK995" s="14"/>
      <c r="FUL995" s="14"/>
      <c r="FUM995" s="14"/>
      <c r="FUN995" s="14"/>
      <c r="FUO995" s="14"/>
      <c r="FUP995" s="14"/>
      <c r="FUQ995" s="14"/>
      <c r="FUR995" s="14"/>
      <c r="FUS995" s="14"/>
      <c r="FUT995" s="14"/>
      <c r="FUU995" s="14"/>
      <c r="FUV995" s="14"/>
      <c r="FUW995" s="14"/>
      <c r="FUX995" s="14"/>
      <c r="FUY995" s="14"/>
      <c r="FUZ995" s="14"/>
      <c r="FVA995" s="14"/>
      <c r="FVB995" s="14"/>
      <c r="FVC995" s="14"/>
      <c r="FVD995" s="14"/>
      <c r="FVE995" s="14"/>
      <c r="FVF995" s="14"/>
      <c r="FVG995" s="14"/>
      <c r="FVH995" s="14"/>
      <c r="FVI995" s="14"/>
      <c r="FVJ995" s="14"/>
      <c r="FVK995" s="14"/>
      <c r="FVL995" s="14"/>
      <c r="FVM995" s="14"/>
      <c r="FVN995" s="14"/>
      <c r="FVO995" s="14"/>
      <c r="FVP995" s="14"/>
      <c r="FVQ995" s="14"/>
      <c r="FVR995" s="14"/>
      <c r="FVS995" s="14"/>
      <c r="FVT995" s="14"/>
      <c r="FVU995" s="14"/>
      <c r="FVV995" s="14"/>
      <c r="FVW995" s="14"/>
      <c r="FVX995" s="14"/>
      <c r="FVY995" s="14"/>
      <c r="FVZ995" s="14"/>
      <c r="FWA995" s="14"/>
      <c r="FWB995" s="14"/>
      <c r="FWC995" s="14"/>
      <c r="FWD995" s="14"/>
      <c r="FWE995" s="14"/>
      <c r="FWF995" s="14"/>
      <c r="FWG995" s="14"/>
      <c r="FWH995" s="14"/>
      <c r="FWI995" s="14"/>
      <c r="FWJ995" s="14"/>
      <c r="FWK995" s="14"/>
      <c r="FWL995" s="14"/>
      <c r="FWM995" s="14"/>
      <c r="FWN995" s="14"/>
      <c r="FWO995" s="14"/>
      <c r="FWP995" s="14"/>
      <c r="FWQ995" s="14"/>
      <c r="FWR995" s="14"/>
      <c r="FWS995" s="14"/>
      <c r="FWT995" s="14"/>
      <c r="FWU995" s="14"/>
      <c r="FWV995" s="14"/>
      <c r="FWW995" s="14"/>
      <c r="FWX995" s="14"/>
      <c r="FWY995" s="14"/>
      <c r="FWZ995" s="14"/>
      <c r="FXA995" s="14"/>
      <c r="FXB995" s="14"/>
      <c r="FXC995" s="14"/>
      <c r="FXD995" s="14"/>
      <c r="FXE995" s="14"/>
      <c r="FXF995" s="14"/>
      <c r="FXG995" s="14"/>
      <c r="FXH995" s="14"/>
      <c r="FXI995" s="14"/>
      <c r="FXJ995" s="14"/>
      <c r="FXK995" s="14"/>
      <c r="FXL995" s="14"/>
      <c r="FXM995" s="14"/>
      <c r="FXN995" s="14"/>
      <c r="FXO995" s="14"/>
      <c r="FXP995" s="14"/>
      <c r="FXQ995" s="14"/>
      <c r="FXR995" s="14"/>
      <c r="FXS995" s="14"/>
      <c r="FXT995" s="14"/>
      <c r="FXU995" s="14"/>
      <c r="FXV995" s="14"/>
      <c r="FXW995" s="14"/>
      <c r="FXX995" s="14"/>
      <c r="FXY995" s="14"/>
      <c r="FXZ995" s="14"/>
      <c r="FYA995" s="14"/>
      <c r="FYB995" s="14"/>
      <c r="FYC995" s="14"/>
      <c r="FYD995" s="14"/>
      <c r="FYE995" s="14"/>
      <c r="FYF995" s="14"/>
      <c r="FYG995" s="14"/>
      <c r="FYH995" s="14"/>
      <c r="FYI995" s="14"/>
      <c r="FYJ995" s="14"/>
      <c r="FYK995" s="14"/>
      <c r="FYL995" s="14"/>
      <c r="FYM995" s="14"/>
      <c r="FYN995" s="14"/>
      <c r="FYO995" s="14"/>
      <c r="FYP995" s="14"/>
      <c r="FYQ995" s="14"/>
      <c r="FYR995" s="14"/>
      <c r="FYS995" s="14"/>
      <c r="FYT995" s="14"/>
      <c r="FYU995" s="14"/>
      <c r="FYV995" s="14"/>
      <c r="FYW995" s="14"/>
      <c r="FYX995" s="14"/>
      <c r="FYY995" s="14"/>
      <c r="FYZ995" s="14"/>
      <c r="FZA995" s="14"/>
      <c r="FZB995" s="14"/>
      <c r="FZC995" s="14"/>
      <c r="FZD995" s="14"/>
      <c r="FZE995" s="14"/>
      <c r="FZF995" s="14"/>
      <c r="FZG995" s="14"/>
      <c r="FZH995" s="14"/>
      <c r="FZI995" s="14"/>
      <c r="FZJ995" s="14"/>
      <c r="FZK995" s="14"/>
      <c r="FZL995" s="14"/>
      <c r="FZM995" s="14"/>
      <c r="FZN995" s="14"/>
      <c r="FZO995" s="14"/>
      <c r="FZP995" s="14"/>
      <c r="FZQ995" s="14"/>
      <c r="FZR995" s="14"/>
      <c r="FZS995" s="14"/>
      <c r="FZT995" s="14"/>
      <c r="FZU995" s="14"/>
      <c r="FZV995" s="14"/>
      <c r="FZW995" s="14"/>
      <c r="FZX995" s="14"/>
      <c r="FZY995" s="14"/>
      <c r="FZZ995" s="14"/>
      <c r="GAA995" s="14"/>
      <c r="GAB995" s="14"/>
      <c r="GAC995" s="14"/>
      <c r="GAD995" s="14"/>
      <c r="GAE995" s="14"/>
      <c r="GAF995" s="14"/>
      <c r="GAG995" s="14"/>
      <c r="GAH995" s="14"/>
      <c r="GAI995" s="14"/>
      <c r="GAJ995" s="14"/>
      <c r="GAK995" s="14"/>
      <c r="GAL995" s="14"/>
      <c r="GAM995" s="14"/>
      <c r="GAN995" s="14"/>
      <c r="GAO995" s="14"/>
      <c r="GAP995" s="14"/>
      <c r="GAQ995" s="14"/>
      <c r="GAR995" s="14"/>
      <c r="GAS995" s="14"/>
      <c r="GAT995" s="14"/>
      <c r="GAU995" s="14"/>
      <c r="GAV995" s="14"/>
      <c r="GAW995" s="14"/>
      <c r="GAX995" s="14"/>
      <c r="GAY995" s="14"/>
      <c r="GAZ995" s="14"/>
      <c r="GBA995" s="14"/>
      <c r="GBB995" s="14"/>
      <c r="GBC995" s="14"/>
      <c r="GBD995" s="14"/>
      <c r="GBE995" s="14"/>
      <c r="GBF995" s="14"/>
      <c r="GBG995" s="14"/>
      <c r="GBH995" s="14"/>
      <c r="GBI995" s="14"/>
      <c r="GBJ995" s="14"/>
      <c r="GBK995" s="14"/>
      <c r="GBL995" s="14"/>
      <c r="GBM995" s="14"/>
      <c r="GBN995" s="14"/>
      <c r="GBO995" s="14"/>
      <c r="GBP995" s="14"/>
      <c r="GBQ995" s="14"/>
      <c r="GBR995" s="14"/>
      <c r="GBS995" s="14"/>
      <c r="GBT995" s="14"/>
      <c r="GBU995" s="14"/>
      <c r="GBV995" s="14"/>
      <c r="GBW995" s="14"/>
      <c r="GBX995" s="14"/>
      <c r="GBY995" s="14"/>
      <c r="GBZ995" s="14"/>
      <c r="GCA995" s="14"/>
      <c r="GCB995" s="14"/>
      <c r="GCC995" s="14"/>
      <c r="GCD995" s="14"/>
      <c r="GCE995" s="14"/>
      <c r="GCF995" s="14"/>
      <c r="GCG995" s="14"/>
      <c r="GCH995" s="14"/>
      <c r="GCI995" s="14"/>
      <c r="GCJ995" s="14"/>
      <c r="GCK995" s="14"/>
      <c r="GCL995" s="14"/>
      <c r="GCM995" s="14"/>
      <c r="GCN995" s="14"/>
      <c r="GCO995" s="14"/>
      <c r="GCP995" s="14"/>
      <c r="GCQ995" s="14"/>
      <c r="GCR995" s="14"/>
      <c r="GCS995" s="14"/>
      <c r="GCT995" s="14"/>
      <c r="GCU995" s="14"/>
      <c r="GCV995" s="14"/>
      <c r="GCW995" s="14"/>
      <c r="GCX995" s="14"/>
      <c r="GCY995" s="14"/>
      <c r="GCZ995" s="14"/>
      <c r="GDA995" s="14"/>
      <c r="GDB995" s="14"/>
      <c r="GDC995" s="14"/>
      <c r="GDD995" s="14"/>
      <c r="GDE995" s="14"/>
      <c r="GDF995" s="14"/>
      <c r="GDG995" s="14"/>
      <c r="GDH995" s="14"/>
      <c r="GDI995" s="14"/>
      <c r="GDJ995" s="14"/>
      <c r="GDK995" s="14"/>
      <c r="GDL995" s="14"/>
      <c r="GDM995" s="14"/>
      <c r="GDN995" s="14"/>
      <c r="GDO995" s="14"/>
      <c r="GDP995" s="14"/>
      <c r="GDQ995" s="14"/>
      <c r="GDR995" s="14"/>
      <c r="GDS995" s="14"/>
      <c r="GDT995" s="14"/>
      <c r="GDU995" s="14"/>
      <c r="GDV995" s="14"/>
      <c r="GDW995" s="14"/>
      <c r="GDX995" s="14"/>
      <c r="GDY995" s="14"/>
      <c r="GDZ995" s="14"/>
      <c r="GEA995" s="14"/>
      <c r="GEB995" s="14"/>
      <c r="GEC995" s="14"/>
      <c r="GED995" s="14"/>
      <c r="GEE995" s="14"/>
      <c r="GEF995" s="14"/>
      <c r="GEG995" s="14"/>
      <c r="GEH995" s="14"/>
      <c r="GEI995" s="14"/>
      <c r="GEJ995" s="14"/>
      <c r="GEK995" s="14"/>
      <c r="GEL995" s="14"/>
      <c r="GEM995" s="14"/>
      <c r="GEN995" s="14"/>
      <c r="GEO995" s="14"/>
      <c r="GEP995" s="14"/>
      <c r="GEQ995" s="14"/>
      <c r="GER995" s="14"/>
      <c r="GES995" s="14"/>
      <c r="GET995" s="14"/>
      <c r="GEU995" s="14"/>
      <c r="GEV995" s="14"/>
      <c r="GEW995" s="14"/>
      <c r="GEX995" s="14"/>
      <c r="GEY995" s="14"/>
      <c r="GEZ995" s="14"/>
      <c r="GFA995" s="14"/>
      <c r="GFB995" s="14"/>
      <c r="GFC995" s="14"/>
      <c r="GFD995" s="14"/>
      <c r="GFE995" s="14"/>
      <c r="GFF995" s="14"/>
      <c r="GFG995" s="14"/>
      <c r="GFH995" s="14"/>
      <c r="GFI995" s="14"/>
      <c r="GFJ995" s="14"/>
      <c r="GFK995" s="14"/>
      <c r="GFL995" s="14"/>
      <c r="GFM995" s="14"/>
      <c r="GFN995" s="14"/>
      <c r="GFO995" s="14"/>
      <c r="GFP995" s="14"/>
      <c r="GFQ995" s="14"/>
      <c r="GFR995" s="14"/>
      <c r="GFS995" s="14"/>
      <c r="GFT995" s="14"/>
      <c r="GFU995" s="14"/>
      <c r="GFV995" s="14"/>
      <c r="GFW995" s="14"/>
      <c r="GFX995" s="14"/>
      <c r="GFY995" s="14"/>
      <c r="GFZ995" s="14"/>
      <c r="GGA995" s="14"/>
      <c r="GGB995" s="14"/>
      <c r="GGC995" s="14"/>
      <c r="GGD995" s="14"/>
      <c r="GGE995" s="14"/>
      <c r="GGF995" s="14"/>
      <c r="GGG995" s="14"/>
      <c r="GGH995" s="14"/>
      <c r="GGI995" s="14"/>
      <c r="GGJ995" s="14"/>
      <c r="GGK995" s="14"/>
      <c r="GGL995" s="14"/>
      <c r="GGM995" s="14"/>
      <c r="GGN995" s="14"/>
      <c r="GGO995" s="14"/>
      <c r="GGP995" s="14"/>
      <c r="GGQ995" s="14"/>
      <c r="GGR995" s="14"/>
      <c r="GGS995" s="14"/>
      <c r="GGT995" s="14"/>
      <c r="GGU995" s="14"/>
      <c r="GGV995" s="14"/>
      <c r="GGW995" s="14"/>
      <c r="GGX995" s="14"/>
      <c r="GGY995" s="14"/>
      <c r="GGZ995" s="14"/>
      <c r="GHA995" s="14"/>
      <c r="GHB995" s="14"/>
      <c r="GHC995" s="14"/>
      <c r="GHD995" s="14"/>
      <c r="GHE995" s="14"/>
      <c r="GHF995" s="14"/>
      <c r="GHG995" s="14"/>
      <c r="GHH995" s="14"/>
      <c r="GHI995" s="14"/>
      <c r="GHJ995" s="14"/>
      <c r="GHK995" s="14"/>
      <c r="GHL995" s="14"/>
      <c r="GHM995" s="14"/>
      <c r="GHN995" s="14"/>
      <c r="GHO995" s="14"/>
      <c r="GHP995" s="14"/>
      <c r="GHQ995" s="14"/>
      <c r="GHR995" s="14"/>
      <c r="GHS995" s="14"/>
      <c r="GHT995" s="14"/>
      <c r="GHU995" s="14"/>
      <c r="GHV995" s="14"/>
      <c r="GHW995" s="14"/>
      <c r="GHX995" s="14"/>
      <c r="GHY995" s="14"/>
      <c r="GHZ995" s="14"/>
      <c r="GIA995" s="14"/>
      <c r="GIB995" s="14"/>
      <c r="GIC995" s="14"/>
      <c r="GID995" s="14"/>
      <c r="GIE995" s="14"/>
      <c r="GIF995" s="14"/>
      <c r="GIG995" s="14"/>
      <c r="GIH995" s="14"/>
      <c r="GII995" s="14"/>
      <c r="GIJ995" s="14"/>
      <c r="GIK995" s="14"/>
      <c r="GIL995" s="14"/>
      <c r="GIM995" s="14"/>
      <c r="GIN995" s="14"/>
      <c r="GIO995" s="14"/>
      <c r="GIP995" s="14"/>
      <c r="GIQ995" s="14"/>
      <c r="GIR995" s="14"/>
      <c r="GIS995" s="14"/>
      <c r="GIT995" s="14"/>
      <c r="GIU995" s="14"/>
      <c r="GIV995" s="14"/>
      <c r="GIW995" s="14"/>
      <c r="GIX995" s="14"/>
      <c r="GIY995" s="14"/>
      <c r="GIZ995" s="14"/>
      <c r="GJA995" s="14"/>
      <c r="GJB995" s="14"/>
      <c r="GJC995" s="14"/>
      <c r="GJD995" s="14"/>
      <c r="GJE995" s="14"/>
      <c r="GJF995" s="14"/>
      <c r="GJG995" s="14"/>
      <c r="GJH995" s="14"/>
      <c r="GJI995" s="14"/>
      <c r="GJJ995" s="14"/>
      <c r="GJK995" s="14"/>
      <c r="GJL995" s="14"/>
      <c r="GJM995" s="14"/>
      <c r="GJN995" s="14"/>
      <c r="GJO995" s="14"/>
      <c r="GJP995" s="14"/>
      <c r="GJQ995" s="14"/>
      <c r="GJR995" s="14"/>
      <c r="GJS995" s="14"/>
      <c r="GJT995" s="14"/>
      <c r="GJU995" s="14"/>
      <c r="GJV995" s="14"/>
      <c r="GJW995" s="14"/>
      <c r="GJX995" s="14"/>
      <c r="GJY995" s="14"/>
      <c r="GJZ995" s="14"/>
      <c r="GKA995" s="14"/>
      <c r="GKB995" s="14"/>
      <c r="GKC995" s="14"/>
      <c r="GKD995" s="14"/>
      <c r="GKE995" s="14"/>
      <c r="GKF995" s="14"/>
      <c r="GKG995" s="14"/>
      <c r="GKH995" s="14"/>
      <c r="GKI995" s="14"/>
      <c r="GKJ995" s="14"/>
      <c r="GKK995" s="14"/>
      <c r="GKL995" s="14"/>
      <c r="GKM995" s="14"/>
      <c r="GKN995" s="14"/>
      <c r="GKO995" s="14"/>
      <c r="GKP995" s="14"/>
      <c r="GKQ995" s="14"/>
      <c r="GKR995" s="14"/>
      <c r="GKS995" s="14"/>
      <c r="GKT995" s="14"/>
      <c r="GKU995" s="14"/>
      <c r="GKV995" s="14"/>
      <c r="GKW995" s="14"/>
      <c r="GKX995" s="14"/>
      <c r="GKY995" s="14"/>
      <c r="GKZ995" s="14"/>
      <c r="GLA995" s="14"/>
      <c r="GLB995" s="14"/>
      <c r="GLC995" s="14"/>
      <c r="GLD995" s="14"/>
      <c r="GLE995" s="14"/>
      <c r="GLF995" s="14"/>
      <c r="GLG995" s="14"/>
      <c r="GLH995" s="14"/>
      <c r="GLI995" s="14"/>
      <c r="GLJ995" s="14"/>
      <c r="GLK995" s="14"/>
      <c r="GLL995" s="14"/>
      <c r="GLM995" s="14"/>
      <c r="GLN995" s="14"/>
      <c r="GLO995" s="14"/>
      <c r="GLP995" s="14"/>
      <c r="GLQ995" s="14"/>
      <c r="GLR995" s="14"/>
      <c r="GLS995" s="14"/>
      <c r="GLT995" s="14"/>
      <c r="GLU995" s="14"/>
      <c r="GLV995" s="14"/>
      <c r="GLW995" s="14"/>
      <c r="GLX995" s="14"/>
      <c r="GLY995" s="14"/>
      <c r="GLZ995" s="14"/>
      <c r="GMA995" s="14"/>
      <c r="GMB995" s="14"/>
      <c r="GMC995" s="14"/>
      <c r="GMD995" s="14"/>
      <c r="GME995" s="14"/>
      <c r="GMF995" s="14"/>
      <c r="GMG995" s="14"/>
      <c r="GMH995" s="14"/>
      <c r="GMI995" s="14"/>
      <c r="GMJ995" s="14"/>
      <c r="GMK995" s="14"/>
      <c r="GML995" s="14"/>
      <c r="GMM995" s="14"/>
      <c r="GMN995" s="14"/>
      <c r="GMO995" s="14"/>
      <c r="GMP995" s="14"/>
      <c r="GMQ995" s="14"/>
      <c r="GMR995" s="14"/>
      <c r="GMS995" s="14"/>
      <c r="GMT995" s="14"/>
      <c r="GMU995" s="14"/>
      <c r="GMV995" s="14"/>
      <c r="GMW995" s="14"/>
      <c r="GMX995" s="14"/>
      <c r="GMY995" s="14"/>
      <c r="GMZ995" s="14"/>
      <c r="GNA995" s="14"/>
      <c r="GNB995" s="14"/>
      <c r="GNC995" s="14"/>
      <c r="GND995" s="14"/>
      <c r="GNE995" s="14"/>
      <c r="GNF995" s="14"/>
      <c r="GNG995" s="14"/>
      <c r="GNH995" s="14"/>
      <c r="GNI995" s="14"/>
      <c r="GNJ995" s="14"/>
      <c r="GNK995" s="14"/>
      <c r="GNL995" s="14"/>
      <c r="GNM995" s="14"/>
      <c r="GNN995" s="14"/>
      <c r="GNO995" s="14"/>
      <c r="GNP995" s="14"/>
      <c r="GNQ995" s="14"/>
      <c r="GNR995" s="14"/>
      <c r="GNS995" s="14"/>
      <c r="GNT995" s="14"/>
      <c r="GNU995" s="14"/>
      <c r="GNV995" s="14"/>
      <c r="GNW995" s="14"/>
      <c r="GNX995" s="14"/>
      <c r="GNY995" s="14"/>
      <c r="GNZ995" s="14"/>
      <c r="GOA995" s="14"/>
      <c r="GOB995" s="14"/>
      <c r="GOC995" s="14"/>
      <c r="GOD995" s="14"/>
      <c r="GOE995" s="14"/>
      <c r="GOF995" s="14"/>
      <c r="GOG995" s="14"/>
      <c r="GOH995" s="14"/>
      <c r="GOI995" s="14"/>
      <c r="GOJ995" s="14"/>
      <c r="GOK995" s="14"/>
      <c r="GOL995" s="14"/>
      <c r="GOM995" s="14"/>
      <c r="GON995" s="14"/>
      <c r="GOO995" s="14"/>
      <c r="GOP995" s="14"/>
      <c r="GOQ995" s="14"/>
      <c r="GOR995" s="14"/>
      <c r="GOS995" s="14"/>
      <c r="GOT995" s="14"/>
      <c r="GOU995" s="14"/>
      <c r="GOV995" s="14"/>
      <c r="GOW995" s="14"/>
      <c r="GOX995" s="14"/>
      <c r="GOY995" s="14"/>
      <c r="GOZ995" s="14"/>
      <c r="GPA995" s="14"/>
      <c r="GPB995" s="14"/>
      <c r="GPC995" s="14"/>
      <c r="GPD995" s="14"/>
      <c r="GPE995" s="14"/>
      <c r="GPF995" s="14"/>
      <c r="GPG995" s="14"/>
      <c r="GPH995" s="14"/>
      <c r="GPI995" s="14"/>
      <c r="GPJ995" s="14"/>
      <c r="GPK995" s="14"/>
      <c r="GPL995" s="14"/>
      <c r="GPM995" s="14"/>
      <c r="GPN995" s="14"/>
      <c r="GPO995" s="14"/>
      <c r="GPP995" s="14"/>
      <c r="GPQ995" s="14"/>
      <c r="GPR995" s="14"/>
      <c r="GPS995" s="14"/>
      <c r="GPT995" s="14"/>
      <c r="GPU995" s="14"/>
      <c r="GPV995" s="14"/>
      <c r="GPW995" s="14"/>
      <c r="GPX995" s="14"/>
      <c r="GPY995" s="14"/>
      <c r="GPZ995" s="14"/>
      <c r="GQA995" s="14"/>
      <c r="GQB995" s="14"/>
      <c r="GQC995" s="14"/>
      <c r="GQD995" s="14"/>
      <c r="GQE995" s="14"/>
      <c r="GQF995" s="14"/>
      <c r="GQG995" s="14"/>
      <c r="GQH995" s="14"/>
      <c r="GQI995" s="14"/>
      <c r="GQJ995" s="14"/>
      <c r="GQK995" s="14"/>
      <c r="GQL995" s="14"/>
      <c r="GQM995" s="14"/>
      <c r="GQN995" s="14"/>
      <c r="GQO995" s="14"/>
      <c r="GQP995" s="14"/>
      <c r="GQQ995" s="14"/>
      <c r="GQR995" s="14"/>
      <c r="GQS995" s="14"/>
      <c r="GQT995" s="14"/>
      <c r="GQU995" s="14"/>
      <c r="GQV995" s="14"/>
      <c r="GQW995" s="14"/>
      <c r="GQX995" s="14"/>
      <c r="GQY995" s="14"/>
      <c r="GQZ995" s="14"/>
      <c r="GRA995" s="14"/>
      <c r="GRB995" s="14"/>
      <c r="GRC995" s="14"/>
      <c r="GRD995" s="14"/>
      <c r="GRE995" s="14"/>
      <c r="GRF995" s="14"/>
      <c r="GRG995" s="14"/>
      <c r="GRH995" s="14"/>
      <c r="GRI995" s="14"/>
      <c r="GRJ995" s="14"/>
      <c r="GRK995" s="14"/>
      <c r="GRL995" s="14"/>
      <c r="GRM995" s="14"/>
      <c r="GRN995" s="14"/>
      <c r="GRO995" s="14"/>
      <c r="GRP995" s="14"/>
      <c r="GRQ995" s="14"/>
      <c r="GRR995" s="14"/>
      <c r="GRS995" s="14"/>
      <c r="GRT995" s="14"/>
      <c r="GRU995" s="14"/>
      <c r="GRV995" s="14"/>
      <c r="GRW995" s="14"/>
      <c r="GRX995" s="14"/>
      <c r="GRY995" s="14"/>
      <c r="GRZ995" s="14"/>
      <c r="GSA995" s="14"/>
      <c r="GSB995" s="14"/>
      <c r="GSC995" s="14"/>
      <c r="GSD995" s="14"/>
      <c r="GSE995" s="14"/>
      <c r="GSF995" s="14"/>
      <c r="GSG995" s="14"/>
      <c r="GSH995" s="14"/>
      <c r="GSI995" s="14"/>
      <c r="GSJ995" s="14"/>
      <c r="GSK995" s="14"/>
      <c r="GSL995" s="14"/>
      <c r="GSM995" s="14"/>
      <c r="GSN995" s="14"/>
      <c r="GSO995" s="14"/>
      <c r="GSP995" s="14"/>
      <c r="GSQ995" s="14"/>
      <c r="GSR995" s="14"/>
      <c r="GSS995" s="14"/>
      <c r="GST995" s="14"/>
      <c r="GSU995" s="14"/>
      <c r="GSV995" s="14"/>
      <c r="GSW995" s="14"/>
      <c r="GSX995" s="14"/>
      <c r="GSY995" s="14"/>
      <c r="GSZ995" s="14"/>
      <c r="GTA995" s="14"/>
      <c r="GTB995" s="14"/>
      <c r="GTC995" s="14"/>
      <c r="GTD995" s="14"/>
      <c r="GTE995" s="14"/>
      <c r="GTF995" s="14"/>
      <c r="GTG995" s="14"/>
      <c r="GTH995" s="14"/>
      <c r="GTI995" s="14"/>
      <c r="GTJ995" s="14"/>
      <c r="GTK995" s="14"/>
      <c r="GTL995" s="14"/>
      <c r="GTM995" s="14"/>
      <c r="GTN995" s="14"/>
      <c r="GTO995" s="14"/>
      <c r="GTP995" s="14"/>
      <c r="GTQ995" s="14"/>
      <c r="GTR995" s="14"/>
      <c r="GTS995" s="14"/>
      <c r="GTT995" s="14"/>
      <c r="GTU995" s="14"/>
      <c r="GTV995" s="14"/>
      <c r="GTW995" s="14"/>
      <c r="GTX995" s="14"/>
      <c r="GTY995" s="14"/>
      <c r="GTZ995" s="14"/>
      <c r="GUA995" s="14"/>
      <c r="GUB995" s="14"/>
      <c r="GUC995" s="14"/>
      <c r="GUD995" s="14"/>
      <c r="GUE995" s="14"/>
      <c r="GUF995" s="14"/>
      <c r="GUG995" s="14"/>
      <c r="GUH995" s="14"/>
      <c r="GUI995" s="14"/>
      <c r="GUJ995" s="14"/>
      <c r="GUK995" s="14"/>
      <c r="GUL995" s="14"/>
      <c r="GUM995" s="14"/>
      <c r="GUN995" s="14"/>
      <c r="GUO995" s="14"/>
      <c r="GUP995" s="14"/>
      <c r="GUQ995" s="14"/>
      <c r="GUR995" s="14"/>
      <c r="GUS995" s="14"/>
      <c r="GUT995" s="14"/>
      <c r="GUU995" s="14"/>
      <c r="GUV995" s="14"/>
      <c r="GUW995" s="14"/>
      <c r="GUX995" s="14"/>
      <c r="GUY995" s="14"/>
      <c r="GUZ995" s="14"/>
      <c r="GVA995" s="14"/>
      <c r="GVB995" s="14"/>
      <c r="GVC995" s="14"/>
      <c r="GVD995" s="14"/>
      <c r="GVE995" s="14"/>
      <c r="GVF995" s="14"/>
      <c r="GVG995" s="14"/>
      <c r="GVH995" s="14"/>
      <c r="GVI995" s="14"/>
      <c r="GVJ995" s="14"/>
      <c r="GVK995" s="14"/>
      <c r="GVL995" s="14"/>
      <c r="GVM995" s="14"/>
      <c r="GVN995" s="14"/>
      <c r="GVO995" s="14"/>
      <c r="GVP995" s="14"/>
      <c r="GVQ995" s="14"/>
      <c r="GVR995" s="14"/>
      <c r="GVS995" s="14"/>
      <c r="GVT995" s="14"/>
      <c r="GVU995" s="14"/>
      <c r="GVV995" s="14"/>
      <c r="GVW995" s="14"/>
      <c r="GVX995" s="14"/>
      <c r="GVY995" s="14"/>
      <c r="GVZ995" s="14"/>
      <c r="GWA995" s="14"/>
      <c r="GWB995" s="14"/>
      <c r="GWC995" s="14"/>
      <c r="GWD995" s="14"/>
      <c r="GWE995" s="14"/>
      <c r="GWF995" s="14"/>
      <c r="GWG995" s="14"/>
      <c r="GWH995" s="14"/>
      <c r="GWI995" s="14"/>
      <c r="GWJ995" s="14"/>
      <c r="GWK995" s="14"/>
      <c r="GWL995" s="14"/>
      <c r="GWM995" s="14"/>
      <c r="GWN995" s="14"/>
      <c r="GWO995" s="14"/>
      <c r="GWP995" s="14"/>
      <c r="GWQ995" s="14"/>
      <c r="GWR995" s="14"/>
      <c r="GWS995" s="14"/>
      <c r="GWT995" s="14"/>
      <c r="GWU995" s="14"/>
      <c r="GWV995" s="14"/>
      <c r="GWW995" s="14"/>
      <c r="GWX995" s="14"/>
      <c r="GWY995" s="14"/>
      <c r="GWZ995" s="14"/>
      <c r="GXA995" s="14"/>
      <c r="GXB995" s="14"/>
      <c r="GXC995" s="14"/>
      <c r="GXD995" s="14"/>
      <c r="GXE995" s="14"/>
      <c r="GXF995" s="14"/>
      <c r="GXG995" s="14"/>
      <c r="GXH995" s="14"/>
      <c r="GXI995" s="14"/>
      <c r="GXJ995" s="14"/>
      <c r="GXK995" s="14"/>
      <c r="GXL995" s="14"/>
      <c r="GXM995" s="14"/>
      <c r="GXN995" s="14"/>
      <c r="GXO995" s="14"/>
      <c r="GXP995" s="14"/>
      <c r="GXQ995" s="14"/>
      <c r="GXR995" s="14"/>
      <c r="GXS995" s="14"/>
      <c r="GXT995" s="14"/>
      <c r="GXU995" s="14"/>
      <c r="GXV995" s="14"/>
      <c r="GXW995" s="14"/>
      <c r="GXX995" s="14"/>
      <c r="GXY995" s="14"/>
      <c r="GXZ995" s="14"/>
      <c r="GYA995" s="14"/>
      <c r="GYB995" s="14"/>
      <c r="GYC995" s="14"/>
      <c r="GYD995" s="14"/>
      <c r="GYE995" s="14"/>
      <c r="GYF995" s="14"/>
      <c r="GYG995" s="14"/>
      <c r="GYH995" s="14"/>
      <c r="GYI995" s="14"/>
      <c r="GYJ995" s="14"/>
      <c r="GYK995" s="14"/>
      <c r="GYL995" s="14"/>
      <c r="GYM995" s="14"/>
      <c r="GYN995" s="14"/>
      <c r="GYO995" s="14"/>
      <c r="GYP995" s="14"/>
      <c r="GYQ995" s="14"/>
      <c r="GYR995" s="14"/>
      <c r="GYS995" s="14"/>
      <c r="GYT995" s="14"/>
      <c r="GYU995" s="14"/>
      <c r="GYV995" s="14"/>
      <c r="GYW995" s="14"/>
      <c r="GYX995" s="14"/>
      <c r="GYY995" s="14"/>
      <c r="GYZ995" s="14"/>
      <c r="GZA995" s="14"/>
      <c r="GZB995" s="14"/>
      <c r="GZC995" s="14"/>
      <c r="GZD995" s="14"/>
      <c r="GZE995" s="14"/>
      <c r="GZF995" s="14"/>
      <c r="GZG995" s="14"/>
      <c r="GZH995" s="14"/>
      <c r="GZI995" s="14"/>
      <c r="GZJ995" s="14"/>
      <c r="GZK995" s="14"/>
      <c r="GZL995" s="14"/>
      <c r="GZM995" s="14"/>
      <c r="GZN995" s="14"/>
      <c r="GZO995" s="14"/>
      <c r="GZP995" s="14"/>
      <c r="GZQ995" s="14"/>
      <c r="GZR995" s="14"/>
      <c r="GZS995" s="14"/>
      <c r="GZT995" s="14"/>
      <c r="GZU995" s="14"/>
      <c r="GZV995" s="14"/>
      <c r="GZW995" s="14"/>
      <c r="GZX995" s="14"/>
      <c r="GZY995" s="14"/>
      <c r="GZZ995" s="14"/>
      <c r="HAA995" s="14"/>
      <c r="HAB995" s="14"/>
      <c r="HAC995" s="14"/>
      <c r="HAD995" s="14"/>
      <c r="HAE995" s="14"/>
      <c r="HAF995" s="14"/>
      <c r="HAG995" s="14"/>
      <c r="HAH995" s="14"/>
      <c r="HAI995" s="14"/>
      <c r="HAJ995" s="14"/>
      <c r="HAK995" s="14"/>
      <c r="HAL995" s="14"/>
      <c r="HAM995" s="14"/>
      <c r="HAN995" s="14"/>
      <c r="HAO995" s="14"/>
      <c r="HAP995" s="14"/>
      <c r="HAQ995" s="14"/>
      <c r="HAR995" s="14"/>
      <c r="HAS995" s="14"/>
      <c r="HAT995" s="14"/>
      <c r="HAU995" s="14"/>
      <c r="HAV995" s="14"/>
      <c r="HAW995" s="14"/>
      <c r="HAX995" s="14"/>
      <c r="HAY995" s="14"/>
      <c r="HAZ995" s="14"/>
      <c r="HBA995" s="14"/>
      <c r="HBB995" s="14"/>
      <c r="HBC995" s="14"/>
      <c r="HBD995" s="14"/>
      <c r="HBE995" s="14"/>
      <c r="HBF995" s="14"/>
      <c r="HBG995" s="14"/>
      <c r="HBH995" s="14"/>
      <c r="HBI995" s="14"/>
      <c r="HBJ995" s="14"/>
      <c r="HBK995" s="14"/>
      <c r="HBL995" s="14"/>
      <c r="HBM995" s="14"/>
      <c r="HBN995" s="14"/>
      <c r="HBO995" s="14"/>
      <c r="HBP995" s="14"/>
      <c r="HBQ995" s="14"/>
      <c r="HBR995" s="14"/>
      <c r="HBS995" s="14"/>
      <c r="HBT995" s="14"/>
      <c r="HBU995" s="14"/>
      <c r="HBV995" s="14"/>
      <c r="HBW995" s="14"/>
      <c r="HBX995" s="14"/>
      <c r="HBY995" s="14"/>
      <c r="HBZ995" s="14"/>
      <c r="HCA995" s="14"/>
      <c r="HCB995" s="14"/>
      <c r="HCC995" s="14"/>
      <c r="HCD995" s="14"/>
      <c r="HCE995" s="14"/>
      <c r="HCF995" s="14"/>
      <c r="HCG995" s="14"/>
      <c r="HCH995" s="14"/>
      <c r="HCI995" s="14"/>
      <c r="HCJ995" s="14"/>
      <c r="HCK995" s="14"/>
      <c r="HCL995" s="14"/>
      <c r="HCM995" s="14"/>
      <c r="HCN995" s="14"/>
      <c r="HCO995" s="14"/>
      <c r="HCP995" s="14"/>
      <c r="HCQ995" s="14"/>
      <c r="HCR995" s="14"/>
      <c r="HCS995" s="14"/>
      <c r="HCT995" s="14"/>
      <c r="HCU995" s="14"/>
      <c r="HCV995" s="14"/>
      <c r="HCW995" s="14"/>
      <c r="HCX995" s="14"/>
      <c r="HCY995" s="14"/>
      <c r="HCZ995" s="14"/>
      <c r="HDA995" s="14"/>
      <c r="HDB995" s="14"/>
      <c r="HDC995" s="14"/>
      <c r="HDD995" s="14"/>
      <c r="HDE995" s="14"/>
      <c r="HDF995" s="14"/>
      <c r="HDG995" s="14"/>
      <c r="HDH995" s="14"/>
      <c r="HDI995" s="14"/>
      <c r="HDJ995" s="14"/>
      <c r="HDK995" s="14"/>
      <c r="HDL995" s="14"/>
      <c r="HDM995" s="14"/>
      <c r="HDN995" s="14"/>
      <c r="HDO995" s="14"/>
      <c r="HDP995" s="14"/>
      <c r="HDQ995" s="14"/>
      <c r="HDR995" s="14"/>
      <c r="HDS995" s="14"/>
      <c r="HDT995" s="14"/>
      <c r="HDU995" s="14"/>
      <c r="HDV995" s="14"/>
      <c r="HDW995" s="14"/>
      <c r="HDX995" s="14"/>
      <c r="HDY995" s="14"/>
      <c r="HDZ995" s="14"/>
      <c r="HEA995" s="14"/>
      <c r="HEB995" s="14"/>
      <c r="HEC995" s="14"/>
      <c r="HED995" s="14"/>
      <c r="HEE995" s="14"/>
      <c r="HEF995" s="14"/>
      <c r="HEG995" s="14"/>
      <c r="HEH995" s="14"/>
      <c r="HEI995" s="14"/>
      <c r="HEJ995" s="14"/>
      <c r="HEK995" s="14"/>
      <c r="HEL995" s="14"/>
      <c r="HEM995" s="14"/>
      <c r="HEN995" s="14"/>
      <c r="HEO995" s="14"/>
      <c r="HEP995" s="14"/>
      <c r="HEQ995" s="14"/>
      <c r="HER995" s="14"/>
      <c r="HES995" s="14"/>
      <c r="HET995" s="14"/>
      <c r="HEU995" s="14"/>
      <c r="HEV995" s="14"/>
      <c r="HEW995" s="14"/>
      <c r="HEX995" s="14"/>
      <c r="HEY995" s="14"/>
      <c r="HEZ995" s="14"/>
      <c r="HFA995" s="14"/>
      <c r="HFB995" s="14"/>
      <c r="HFC995" s="14"/>
      <c r="HFD995" s="14"/>
      <c r="HFE995" s="14"/>
      <c r="HFF995" s="14"/>
      <c r="HFG995" s="14"/>
      <c r="HFH995" s="14"/>
      <c r="HFI995" s="14"/>
      <c r="HFJ995" s="14"/>
      <c r="HFK995" s="14"/>
      <c r="HFL995" s="14"/>
      <c r="HFM995" s="14"/>
      <c r="HFN995" s="14"/>
      <c r="HFO995" s="14"/>
      <c r="HFP995" s="14"/>
      <c r="HFQ995" s="14"/>
      <c r="HFR995" s="14"/>
      <c r="HFS995" s="14"/>
      <c r="HFT995" s="14"/>
      <c r="HFU995" s="14"/>
      <c r="HFV995" s="14"/>
      <c r="HFW995" s="14"/>
      <c r="HFX995" s="14"/>
      <c r="HFY995" s="14"/>
      <c r="HFZ995" s="14"/>
      <c r="HGA995" s="14"/>
      <c r="HGB995" s="14"/>
      <c r="HGC995" s="14"/>
      <c r="HGD995" s="14"/>
      <c r="HGE995" s="14"/>
      <c r="HGF995" s="14"/>
      <c r="HGG995" s="14"/>
      <c r="HGH995" s="14"/>
      <c r="HGI995" s="14"/>
      <c r="HGJ995" s="14"/>
      <c r="HGK995" s="14"/>
      <c r="HGL995" s="14"/>
      <c r="HGM995" s="14"/>
      <c r="HGN995" s="14"/>
      <c r="HGO995" s="14"/>
      <c r="HGP995" s="14"/>
      <c r="HGQ995" s="14"/>
      <c r="HGR995" s="14"/>
      <c r="HGS995" s="14"/>
      <c r="HGT995" s="14"/>
      <c r="HGU995" s="14"/>
      <c r="HGV995" s="14"/>
      <c r="HGW995" s="14"/>
      <c r="HGX995" s="14"/>
      <c r="HGY995" s="14"/>
      <c r="HGZ995" s="14"/>
      <c r="HHA995" s="14"/>
      <c r="HHB995" s="14"/>
      <c r="HHC995" s="14"/>
      <c r="HHD995" s="14"/>
      <c r="HHE995" s="14"/>
      <c r="HHF995" s="14"/>
      <c r="HHG995" s="14"/>
      <c r="HHH995" s="14"/>
      <c r="HHI995" s="14"/>
      <c r="HHJ995" s="14"/>
      <c r="HHK995" s="14"/>
      <c r="HHL995" s="14"/>
      <c r="HHM995" s="14"/>
      <c r="HHN995" s="14"/>
      <c r="HHO995" s="14"/>
      <c r="HHP995" s="14"/>
      <c r="HHQ995" s="14"/>
      <c r="HHR995" s="14"/>
      <c r="HHS995" s="14"/>
      <c r="HHT995" s="14"/>
      <c r="HHU995" s="14"/>
      <c r="HHV995" s="14"/>
      <c r="HHW995" s="14"/>
      <c r="HHX995" s="14"/>
      <c r="HHY995" s="14"/>
      <c r="HHZ995" s="14"/>
      <c r="HIA995" s="14"/>
      <c r="HIB995" s="14"/>
      <c r="HIC995" s="14"/>
      <c r="HID995" s="14"/>
      <c r="HIE995" s="14"/>
      <c r="HIF995" s="14"/>
      <c r="HIG995" s="14"/>
      <c r="HIH995" s="14"/>
      <c r="HII995" s="14"/>
      <c r="HIJ995" s="14"/>
      <c r="HIK995" s="14"/>
      <c r="HIL995" s="14"/>
      <c r="HIM995" s="14"/>
      <c r="HIN995" s="14"/>
      <c r="HIO995" s="14"/>
      <c r="HIP995" s="14"/>
      <c r="HIQ995" s="14"/>
      <c r="HIR995" s="14"/>
      <c r="HIS995" s="14"/>
      <c r="HIT995" s="14"/>
      <c r="HIU995" s="14"/>
      <c r="HIV995" s="14"/>
      <c r="HIW995" s="14"/>
      <c r="HIX995" s="14"/>
      <c r="HIY995" s="14"/>
      <c r="HIZ995" s="14"/>
      <c r="HJA995" s="14"/>
      <c r="HJB995" s="14"/>
      <c r="HJC995" s="14"/>
      <c r="HJD995" s="14"/>
      <c r="HJE995" s="14"/>
      <c r="HJF995" s="14"/>
      <c r="HJG995" s="14"/>
      <c r="HJH995" s="14"/>
      <c r="HJI995" s="14"/>
      <c r="HJJ995" s="14"/>
      <c r="HJK995" s="14"/>
      <c r="HJL995" s="14"/>
      <c r="HJM995" s="14"/>
      <c r="HJN995" s="14"/>
      <c r="HJO995" s="14"/>
      <c r="HJP995" s="14"/>
      <c r="HJQ995" s="14"/>
      <c r="HJR995" s="14"/>
      <c r="HJS995" s="14"/>
      <c r="HJT995" s="14"/>
      <c r="HJU995" s="14"/>
      <c r="HJV995" s="14"/>
      <c r="HJW995" s="14"/>
      <c r="HJX995" s="14"/>
      <c r="HJY995" s="14"/>
      <c r="HJZ995" s="14"/>
      <c r="HKA995" s="14"/>
      <c r="HKB995" s="14"/>
      <c r="HKC995" s="14"/>
      <c r="HKD995" s="14"/>
      <c r="HKE995" s="14"/>
      <c r="HKF995" s="14"/>
      <c r="HKG995" s="14"/>
      <c r="HKH995" s="14"/>
      <c r="HKI995" s="14"/>
      <c r="HKJ995" s="14"/>
      <c r="HKK995" s="14"/>
      <c r="HKL995" s="14"/>
      <c r="HKM995" s="14"/>
      <c r="HKN995" s="14"/>
      <c r="HKO995" s="14"/>
      <c r="HKP995" s="14"/>
      <c r="HKQ995" s="14"/>
      <c r="HKR995" s="14"/>
      <c r="HKS995" s="14"/>
      <c r="HKT995" s="14"/>
      <c r="HKU995" s="14"/>
      <c r="HKV995" s="14"/>
      <c r="HKW995" s="14"/>
      <c r="HKX995" s="14"/>
      <c r="HKY995" s="14"/>
      <c r="HKZ995" s="14"/>
      <c r="HLA995" s="14"/>
      <c r="HLB995" s="14"/>
      <c r="HLC995" s="14"/>
      <c r="HLD995" s="14"/>
      <c r="HLE995" s="14"/>
      <c r="HLF995" s="14"/>
      <c r="HLG995" s="14"/>
      <c r="HLH995" s="14"/>
      <c r="HLI995" s="14"/>
      <c r="HLJ995" s="14"/>
      <c r="HLK995" s="14"/>
      <c r="HLL995" s="14"/>
      <c r="HLM995" s="14"/>
      <c r="HLN995" s="14"/>
      <c r="HLO995" s="14"/>
      <c r="HLP995" s="14"/>
      <c r="HLQ995" s="14"/>
      <c r="HLR995" s="14"/>
      <c r="HLS995" s="14"/>
      <c r="HLT995" s="14"/>
      <c r="HLU995" s="14"/>
      <c r="HLV995" s="14"/>
      <c r="HLW995" s="14"/>
      <c r="HLX995" s="14"/>
      <c r="HLY995" s="14"/>
      <c r="HLZ995" s="14"/>
      <c r="HMA995" s="14"/>
      <c r="HMB995" s="14"/>
      <c r="HMC995" s="14"/>
      <c r="HMD995" s="14"/>
      <c r="HME995" s="14"/>
      <c r="HMF995" s="14"/>
      <c r="HMG995" s="14"/>
      <c r="HMH995" s="14"/>
      <c r="HMI995" s="14"/>
      <c r="HMJ995" s="14"/>
      <c r="HMK995" s="14"/>
      <c r="HML995" s="14"/>
      <c r="HMM995" s="14"/>
      <c r="HMN995" s="14"/>
      <c r="HMO995" s="14"/>
      <c r="HMP995" s="14"/>
      <c r="HMQ995" s="14"/>
      <c r="HMR995" s="14"/>
      <c r="HMS995" s="14"/>
      <c r="HMT995" s="14"/>
      <c r="HMU995" s="14"/>
      <c r="HMV995" s="14"/>
      <c r="HMW995" s="14"/>
      <c r="HMX995" s="14"/>
      <c r="HMY995" s="14"/>
      <c r="HMZ995" s="14"/>
      <c r="HNA995" s="14"/>
      <c r="HNB995" s="14"/>
      <c r="HNC995" s="14"/>
      <c r="HND995" s="14"/>
      <c r="HNE995" s="14"/>
      <c r="HNF995" s="14"/>
      <c r="HNG995" s="14"/>
      <c r="HNH995" s="14"/>
      <c r="HNI995" s="14"/>
      <c r="HNJ995" s="14"/>
      <c r="HNK995" s="14"/>
      <c r="HNL995" s="14"/>
      <c r="HNM995" s="14"/>
      <c r="HNN995" s="14"/>
      <c r="HNO995" s="14"/>
      <c r="HNP995" s="14"/>
      <c r="HNQ995" s="14"/>
      <c r="HNR995" s="14"/>
      <c r="HNS995" s="14"/>
      <c r="HNT995" s="14"/>
      <c r="HNU995" s="14"/>
      <c r="HNV995" s="14"/>
      <c r="HNW995" s="14"/>
      <c r="HNX995" s="14"/>
      <c r="HNY995" s="14"/>
      <c r="HNZ995" s="14"/>
      <c r="HOA995" s="14"/>
      <c r="HOB995" s="14"/>
      <c r="HOC995" s="14"/>
      <c r="HOD995" s="14"/>
      <c r="HOE995" s="14"/>
      <c r="HOF995" s="14"/>
      <c r="HOG995" s="14"/>
      <c r="HOH995" s="14"/>
      <c r="HOI995" s="14"/>
      <c r="HOJ995" s="14"/>
      <c r="HOK995" s="14"/>
      <c r="HOL995" s="14"/>
      <c r="HOM995" s="14"/>
      <c r="HON995" s="14"/>
      <c r="HOO995" s="14"/>
      <c r="HOP995" s="14"/>
      <c r="HOQ995" s="14"/>
      <c r="HOR995" s="14"/>
      <c r="HOS995" s="14"/>
      <c r="HOT995" s="14"/>
      <c r="HOU995" s="14"/>
      <c r="HOV995" s="14"/>
      <c r="HOW995" s="14"/>
      <c r="HOX995" s="14"/>
      <c r="HOY995" s="14"/>
      <c r="HOZ995" s="14"/>
      <c r="HPA995" s="14"/>
      <c r="HPB995" s="14"/>
      <c r="HPC995" s="14"/>
      <c r="HPD995" s="14"/>
      <c r="HPE995" s="14"/>
      <c r="HPF995" s="14"/>
      <c r="HPG995" s="14"/>
      <c r="HPH995" s="14"/>
      <c r="HPI995" s="14"/>
      <c r="HPJ995" s="14"/>
      <c r="HPK995" s="14"/>
      <c r="HPL995" s="14"/>
      <c r="HPM995" s="14"/>
      <c r="HPN995" s="14"/>
      <c r="HPO995" s="14"/>
      <c r="HPP995" s="14"/>
      <c r="HPQ995" s="14"/>
      <c r="HPR995" s="14"/>
      <c r="HPS995" s="14"/>
      <c r="HPT995" s="14"/>
      <c r="HPU995" s="14"/>
      <c r="HPV995" s="14"/>
      <c r="HPW995" s="14"/>
      <c r="HPX995" s="14"/>
      <c r="HPY995" s="14"/>
      <c r="HPZ995" s="14"/>
      <c r="HQA995" s="14"/>
      <c r="HQB995" s="14"/>
      <c r="HQC995" s="14"/>
      <c r="HQD995" s="14"/>
      <c r="HQE995" s="14"/>
      <c r="HQF995" s="14"/>
      <c r="HQG995" s="14"/>
      <c r="HQH995" s="14"/>
      <c r="HQI995" s="14"/>
      <c r="HQJ995" s="14"/>
      <c r="HQK995" s="14"/>
      <c r="HQL995" s="14"/>
      <c r="HQM995" s="14"/>
      <c r="HQN995" s="14"/>
      <c r="HQO995" s="14"/>
      <c r="HQP995" s="14"/>
      <c r="HQQ995" s="14"/>
      <c r="HQR995" s="14"/>
      <c r="HQS995" s="14"/>
      <c r="HQT995" s="14"/>
      <c r="HQU995" s="14"/>
      <c r="HQV995" s="14"/>
      <c r="HQW995" s="14"/>
      <c r="HQX995" s="14"/>
      <c r="HQY995" s="14"/>
      <c r="HQZ995" s="14"/>
      <c r="HRA995" s="14"/>
      <c r="HRB995" s="14"/>
      <c r="HRC995" s="14"/>
      <c r="HRD995" s="14"/>
      <c r="HRE995" s="14"/>
      <c r="HRF995" s="14"/>
      <c r="HRG995" s="14"/>
      <c r="HRH995" s="14"/>
      <c r="HRI995" s="14"/>
      <c r="HRJ995" s="14"/>
      <c r="HRK995" s="14"/>
      <c r="HRL995" s="14"/>
      <c r="HRM995" s="14"/>
      <c r="HRN995" s="14"/>
      <c r="HRO995" s="14"/>
      <c r="HRP995" s="14"/>
      <c r="HRQ995" s="14"/>
      <c r="HRR995" s="14"/>
      <c r="HRS995" s="14"/>
      <c r="HRT995" s="14"/>
      <c r="HRU995" s="14"/>
      <c r="HRV995" s="14"/>
      <c r="HRW995" s="14"/>
      <c r="HRX995" s="14"/>
      <c r="HRY995" s="14"/>
      <c r="HRZ995" s="14"/>
      <c r="HSA995" s="14"/>
      <c r="HSB995" s="14"/>
      <c r="HSC995" s="14"/>
      <c r="HSD995" s="14"/>
      <c r="HSE995" s="14"/>
      <c r="HSF995" s="14"/>
      <c r="HSG995" s="14"/>
      <c r="HSH995" s="14"/>
      <c r="HSI995" s="14"/>
      <c r="HSJ995" s="14"/>
      <c r="HSK995" s="14"/>
      <c r="HSL995" s="14"/>
      <c r="HSM995" s="14"/>
      <c r="HSN995" s="14"/>
      <c r="HSO995" s="14"/>
      <c r="HSP995" s="14"/>
      <c r="HSQ995" s="14"/>
      <c r="HSR995" s="14"/>
      <c r="HSS995" s="14"/>
      <c r="HST995" s="14"/>
      <c r="HSU995" s="14"/>
      <c r="HSV995" s="14"/>
      <c r="HSW995" s="14"/>
      <c r="HSX995" s="14"/>
      <c r="HSY995" s="14"/>
      <c r="HSZ995" s="14"/>
      <c r="HTA995" s="14"/>
      <c r="HTB995" s="14"/>
      <c r="HTC995" s="14"/>
      <c r="HTD995" s="14"/>
      <c r="HTE995" s="14"/>
      <c r="HTF995" s="14"/>
      <c r="HTG995" s="14"/>
      <c r="HTH995" s="14"/>
      <c r="HTI995" s="14"/>
      <c r="HTJ995" s="14"/>
      <c r="HTK995" s="14"/>
      <c r="HTL995" s="14"/>
      <c r="HTM995" s="14"/>
      <c r="HTN995" s="14"/>
      <c r="HTO995" s="14"/>
      <c r="HTP995" s="14"/>
      <c r="HTQ995" s="14"/>
      <c r="HTR995" s="14"/>
      <c r="HTS995" s="14"/>
      <c r="HTT995" s="14"/>
      <c r="HTU995" s="14"/>
      <c r="HTV995" s="14"/>
      <c r="HTW995" s="14"/>
      <c r="HTX995" s="14"/>
      <c r="HTY995" s="14"/>
      <c r="HTZ995" s="14"/>
      <c r="HUA995" s="14"/>
      <c r="HUB995" s="14"/>
      <c r="HUC995" s="14"/>
      <c r="HUD995" s="14"/>
      <c r="HUE995" s="14"/>
      <c r="HUF995" s="14"/>
      <c r="HUG995" s="14"/>
      <c r="HUH995" s="14"/>
      <c r="HUI995" s="14"/>
      <c r="HUJ995" s="14"/>
      <c r="HUK995" s="14"/>
      <c r="HUL995" s="14"/>
      <c r="HUM995" s="14"/>
      <c r="HUN995" s="14"/>
      <c r="HUO995" s="14"/>
      <c r="HUP995" s="14"/>
      <c r="HUQ995" s="14"/>
      <c r="HUR995" s="14"/>
      <c r="HUS995" s="14"/>
      <c r="HUT995" s="14"/>
      <c r="HUU995" s="14"/>
      <c r="HUV995" s="14"/>
      <c r="HUW995" s="14"/>
      <c r="HUX995" s="14"/>
      <c r="HUY995" s="14"/>
      <c r="HUZ995" s="14"/>
      <c r="HVA995" s="14"/>
      <c r="HVB995" s="14"/>
      <c r="HVC995" s="14"/>
      <c r="HVD995" s="14"/>
      <c r="HVE995" s="14"/>
      <c r="HVF995" s="14"/>
      <c r="HVG995" s="14"/>
      <c r="HVH995" s="14"/>
      <c r="HVI995" s="14"/>
      <c r="HVJ995" s="14"/>
      <c r="HVK995" s="14"/>
      <c r="HVL995" s="14"/>
      <c r="HVM995" s="14"/>
      <c r="HVN995" s="14"/>
      <c r="HVO995" s="14"/>
      <c r="HVP995" s="14"/>
      <c r="HVQ995" s="14"/>
      <c r="HVR995" s="14"/>
      <c r="HVS995" s="14"/>
      <c r="HVT995" s="14"/>
      <c r="HVU995" s="14"/>
      <c r="HVV995" s="14"/>
      <c r="HVW995" s="14"/>
      <c r="HVX995" s="14"/>
      <c r="HVY995" s="14"/>
      <c r="HVZ995" s="14"/>
      <c r="HWA995" s="14"/>
      <c r="HWB995" s="14"/>
      <c r="HWC995" s="14"/>
      <c r="HWD995" s="14"/>
      <c r="HWE995" s="14"/>
      <c r="HWF995" s="14"/>
      <c r="HWG995" s="14"/>
      <c r="HWH995" s="14"/>
      <c r="HWI995" s="14"/>
      <c r="HWJ995" s="14"/>
      <c r="HWK995" s="14"/>
      <c r="HWL995" s="14"/>
      <c r="HWM995" s="14"/>
      <c r="HWN995" s="14"/>
      <c r="HWO995" s="14"/>
      <c r="HWP995" s="14"/>
      <c r="HWQ995" s="14"/>
      <c r="HWR995" s="14"/>
      <c r="HWS995" s="14"/>
      <c r="HWT995" s="14"/>
      <c r="HWU995" s="14"/>
      <c r="HWV995" s="14"/>
      <c r="HWW995" s="14"/>
      <c r="HWX995" s="14"/>
      <c r="HWY995" s="14"/>
      <c r="HWZ995" s="14"/>
      <c r="HXA995" s="14"/>
      <c r="HXB995" s="14"/>
      <c r="HXC995" s="14"/>
      <c r="HXD995" s="14"/>
      <c r="HXE995" s="14"/>
      <c r="HXF995" s="14"/>
      <c r="HXG995" s="14"/>
      <c r="HXH995" s="14"/>
      <c r="HXI995" s="14"/>
      <c r="HXJ995" s="14"/>
      <c r="HXK995" s="14"/>
      <c r="HXL995" s="14"/>
      <c r="HXM995" s="14"/>
      <c r="HXN995" s="14"/>
      <c r="HXO995" s="14"/>
      <c r="HXP995" s="14"/>
      <c r="HXQ995" s="14"/>
      <c r="HXR995" s="14"/>
      <c r="HXS995" s="14"/>
      <c r="HXT995" s="14"/>
      <c r="HXU995" s="14"/>
      <c r="HXV995" s="14"/>
      <c r="HXW995" s="14"/>
      <c r="HXX995" s="14"/>
      <c r="HXY995" s="14"/>
      <c r="HXZ995" s="14"/>
      <c r="HYA995" s="14"/>
      <c r="HYB995" s="14"/>
      <c r="HYC995" s="14"/>
      <c r="HYD995" s="14"/>
      <c r="HYE995" s="14"/>
      <c r="HYF995" s="14"/>
      <c r="HYG995" s="14"/>
      <c r="HYH995" s="14"/>
      <c r="HYI995" s="14"/>
      <c r="HYJ995" s="14"/>
      <c r="HYK995" s="14"/>
      <c r="HYL995" s="14"/>
      <c r="HYM995" s="14"/>
      <c r="HYN995" s="14"/>
      <c r="HYO995" s="14"/>
      <c r="HYP995" s="14"/>
      <c r="HYQ995" s="14"/>
      <c r="HYR995" s="14"/>
      <c r="HYS995" s="14"/>
      <c r="HYT995" s="14"/>
      <c r="HYU995" s="14"/>
      <c r="HYV995" s="14"/>
      <c r="HYW995" s="14"/>
      <c r="HYX995" s="14"/>
      <c r="HYY995" s="14"/>
      <c r="HYZ995" s="14"/>
      <c r="HZA995" s="14"/>
      <c r="HZB995" s="14"/>
      <c r="HZC995" s="14"/>
      <c r="HZD995" s="14"/>
      <c r="HZE995" s="14"/>
      <c r="HZF995" s="14"/>
      <c r="HZG995" s="14"/>
      <c r="HZH995" s="14"/>
      <c r="HZI995" s="14"/>
      <c r="HZJ995" s="14"/>
      <c r="HZK995" s="14"/>
      <c r="HZL995" s="14"/>
      <c r="HZM995" s="14"/>
      <c r="HZN995" s="14"/>
      <c r="HZO995" s="14"/>
      <c r="HZP995" s="14"/>
      <c r="HZQ995" s="14"/>
      <c r="HZR995" s="14"/>
      <c r="HZS995" s="14"/>
      <c r="HZT995" s="14"/>
      <c r="HZU995" s="14"/>
      <c r="HZV995" s="14"/>
      <c r="HZW995" s="14"/>
      <c r="HZX995" s="14"/>
      <c r="HZY995" s="14"/>
      <c r="HZZ995" s="14"/>
      <c r="IAA995" s="14"/>
      <c r="IAB995" s="14"/>
      <c r="IAC995" s="14"/>
      <c r="IAD995" s="14"/>
      <c r="IAE995" s="14"/>
      <c r="IAF995" s="14"/>
      <c r="IAG995" s="14"/>
      <c r="IAH995" s="14"/>
      <c r="IAI995" s="14"/>
      <c r="IAJ995" s="14"/>
      <c r="IAK995" s="14"/>
      <c r="IAL995" s="14"/>
      <c r="IAM995" s="14"/>
      <c r="IAN995" s="14"/>
      <c r="IAO995" s="14"/>
      <c r="IAP995" s="14"/>
      <c r="IAQ995" s="14"/>
      <c r="IAR995" s="14"/>
      <c r="IAS995" s="14"/>
      <c r="IAT995" s="14"/>
      <c r="IAU995" s="14"/>
      <c r="IAV995" s="14"/>
      <c r="IAW995" s="14"/>
      <c r="IAX995" s="14"/>
      <c r="IAY995" s="14"/>
      <c r="IAZ995" s="14"/>
      <c r="IBA995" s="14"/>
      <c r="IBB995" s="14"/>
      <c r="IBC995" s="14"/>
      <c r="IBD995" s="14"/>
      <c r="IBE995" s="14"/>
      <c r="IBF995" s="14"/>
      <c r="IBG995" s="14"/>
      <c r="IBH995" s="14"/>
      <c r="IBI995" s="14"/>
      <c r="IBJ995" s="14"/>
      <c r="IBK995" s="14"/>
      <c r="IBL995" s="14"/>
      <c r="IBM995" s="14"/>
      <c r="IBN995" s="14"/>
      <c r="IBO995" s="14"/>
      <c r="IBP995" s="14"/>
      <c r="IBQ995" s="14"/>
      <c r="IBR995" s="14"/>
      <c r="IBS995" s="14"/>
      <c r="IBT995" s="14"/>
      <c r="IBU995" s="14"/>
      <c r="IBV995" s="14"/>
      <c r="IBW995" s="14"/>
      <c r="IBX995" s="14"/>
      <c r="IBY995" s="14"/>
      <c r="IBZ995" s="14"/>
      <c r="ICA995" s="14"/>
      <c r="ICB995" s="14"/>
      <c r="ICC995" s="14"/>
      <c r="ICD995" s="14"/>
      <c r="ICE995" s="14"/>
      <c r="ICF995" s="14"/>
      <c r="ICG995" s="14"/>
      <c r="ICH995" s="14"/>
      <c r="ICI995" s="14"/>
      <c r="ICJ995" s="14"/>
      <c r="ICK995" s="14"/>
      <c r="ICL995" s="14"/>
      <c r="ICM995" s="14"/>
      <c r="ICN995" s="14"/>
      <c r="ICO995" s="14"/>
      <c r="ICP995" s="14"/>
      <c r="ICQ995" s="14"/>
      <c r="ICR995" s="14"/>
      <c r="ICS995" s="14"/>
      <c r="ICT995" s="14"/>
      <c r="ICU995" s="14"/>
      <c r="ICV995" s="14"/>
      <c r="ICW995" s="14"/>
      <c r="ICX995" s="14"/>
      <c r="ICY995" s="14"/>
      <c r="ICZ995" s="14"/>
      <c r="IDA995" s="14"/>
      <c r="IDB995" s="14"/>
      <c r="IDC995" s="14"/>
      <c r="IDD995" s="14"/>
      <c r="IDE995" s="14"/>
      <c r="IDF995" s="14"/>
      <c r="IDG995" s="14"/>
      <c r="IDH995" s="14"/>
      <c r="IDI995" s="14"/>
      <c r="IDJ995" s="14"/>
      <c r="IDK995" s="14"/>
      <c r="IDL995" s="14"/>
      <c r="IDM995" s="14"/>
      <c r="IDN995" s="14"/>
      <c r="IDO995" s="14"/>
      <c r="IDP995" s="14"/>
      <c r="IDQ995" s="14"/>
      <c r="IDR995" s="14"/>
      <c r="IDS995" s="14"/>
      <c r="IDT995" s="14"/>
      <c r="IDU995" s="14"/>
      <c r="IDV995" s="14"/>
      <c r="IDW995" s="14"/>
      <c r="IDX995" s="14"/>
      <c r="IDY995" s="14"/>
      <c r="IDZ995" s="14"/>
      <c r="IEA995" s="14"/>
      <c r="IEB995" s="14"/>
      <c r="IEC995" s="14"/>
      <c r="IED995" s="14"/>
      <c r="IEE995" s="14"/>
      <c r="IEF995" s="14"/>
      <c r="IEG995" s="14"/>
      <c r="IEH995" s="14"/>
      <c r="IEI995" s="14"/>
      <c r="IEJ995" s="14"/>
      <c r="IEK995" s="14"/>
      <c r="IEL995" s="14"/>
      <c r="IEM995" s="14"/>
      <c r="IEN995" s="14"/>
      <c r="IEO995" s="14"/>
      <c r="IEP995" s="14"/>
      <c r="IEQ995" s="14"/>
      <c r="IER995" s="14"/>
      <c r="IES995" s="14"/>
      <c r="IET995" s="14"/>
      <c r="IEU995" s="14"/>
      <c r="IEV995" s="14"/>
      <c r="IEW995" s="14"/>
      <c r="IEX995" s="14"/>
      <c r="IEY995" s="14"/>
      <c r="IEZ995" s="14"/>
      <c r="IFA995" s="14"/>
      <c r="IFB995" s="14"/>
      <c r="IFC995" s="14"/>
      <c r="IFD995" s="14"/>
      <c r="IFE995" s="14"/>
      <c r="IFF995" s="14"/>
      <c r="IFG995" s="14"/>
      <c r="IFH995" s="14"/>
      <c r="IFI995" s="14"/>
      <c r="IFJ995" s="14"/>
      <c r="IFK995" s="14"/>
      <c r="IFL995" s="14"/>
      <c r="IFM995" s="14"/>
      <c r="IFN995" s="14"/>
      <c r="IFO995" s="14"/>
      <c r="IFP995" s="14"/>
      <c r="IFQ995" s="14"/>
      <c r="IFR995" s="14"/>
      <c r="IFS995" s="14"/>
      <c r="IFT995" s="14"/>
      <c r="IFU995" s="14"/>
      <c r="IFV995" s="14"/>
      <c r="IFW995" s="14"/>
      <c r="IFX995" s="14"/>
      <c r="IFY995" s="14"/>
      <c r="IFZ995" s="14"/>
      <c r="IGA995" s="14"/>
      <c r="IGB995" s="14"/>
      <c r="IGC995" s="14"/>
      <c r="IGD995" s="14"/>
      <c r="IGE995" s="14"/>
      <c r="IGF995" s="14"/>
      <c r="IGG995" s="14"/>
      <c r="IGH995" s="14"/>
      <c r="IGI995" s="14"/>
      <c r="IGJ995" s="14"/>
      <c r="IGK995" s="14"/>
      <c r="IGL995" s="14"/>
      <c r="IGM995" s="14"/>
      <c r="IGN995" s="14"/>
      <c r="IGO995" s="14"/>
      <c r="IGP995" s="14"/>
      <c r="IGQ995" s="14"/>
      <c r="IGR995" s="14"/>
      <c r="IGS995" s="14"/>
      <c r="IGT995" s="14"/>
      <c r="IGU995" s="14"/>
      <c r="IGV995" s="14"/>
      <c r="IGW995" s="14"/>
      <c r="IGX995" s="14"/>
      <c r="IGY995" s="14"/>
      <c r="IGZ995" s="14"/>
      <c r="IHA995" s="14"/>
      <c r="IHB995" s="14"/>
      <c r="IHC995" s="14"/>
      <c r="IHD995" s="14"/>
      <c r="IHE995" s="14"/>
      <c r="IHF995" s="14"/>
      <c r="IHG995" s="14"/>
      <c r="IHH995" s="14"/>
      <c r="IHI995" s="14"/>
      <c r="IHJ995" s="14"/>
      <c r="IHK995" s="14"/>
      <c r="IHL995" s="14"/>
      <c r="IHM995" s="14"/>
      <c r="IHN995" s="14"/>
      <c r="IHO995" s="14"/>
      <c r="IHP995" s="14"/>
      <c r="IHQ995" s="14"/>
      <c r="IHR995" s="14"/>
      <c r="IHS995" s="14"/>
      <c r="IHT995" s="14"/>
      <c r="IHU995" s="14"/>
      <c r="IHV995" s="14"/>
      <c r="IHW995" s="14"/>
      <c r="IHX995" s="14"/>
      <c r="IHY995" s="14"/>
      <c r="IHZ995" s="14"/>
      <c r="IIA995" s="14"/>
      <c r="IIB995" s="14"/>
      <c r="IIC995" s="14"/>
      <c r="IID995" s="14"/>
      <c r="IIE995" s="14"/>
      <c r="IIF995" s="14"/>
      <c r="IIG995" s="14"/>
      <c r="IIH995" s="14"/>
      <c r="III995" s="14"/>
      <c r="IIJ995" s="14"/>
      <c r="IIK995" s="14"/>
      <c r="IIL995" s="14"/>
      <c r="IIM995" s="14"/>
      <c r="IIN995" s="14"/>
      <c r="IIO995" s="14"/>
      <c r="IIP995" s="14"/>
      <c r="IIQ995" s="14"/>
      <c r="IIR995" s="14"/>
      <c r="IIS995" s="14"/>
      <c r="IIT995" s="14"/>
      <c r="IIU995" s="14"/>
      <c r="IIV995" s="14"/>
      <c r="IIW995" s="14"/>
      <c r="IIX995" s="14"/>
      <c r="IIY995" s="14"/>
      <c r="IIZ995" s="14"/>
      <c r="IJA995" s="14"/>
      <c r="IJB995" s="14"/>
      <c r="IJC995" s="14"/>
      <c r="IJD995" s="14"/>
      <c r="IJE995" s="14"/>
      <c r="IJF995" s="14"/>
      <c r="IJG995" s="14"/>
      <c r="IJH995" s="14"/>
      <c r="IJI995" s="14"/>
      <c r="IJJ995" s="14"/>
      <c r="IJK995" s="14"/>
      <c r="IJL995" s="14"/>
      <c r="IJM995" s="14"/>
      <c r="IJN995" s="14"/>
      <c r="IJO995" s="14"/>
      <c r="IJP995" s="14"/>
      <c r="IJQ995" s="14"/>
      <c r="IJR995" s="14"/>
      <c r="IJS995" s="14"/>
      <c r="IJT995" s="14"/>
      <c r="IJU995" s="14"/>
      <c r="IJV995" s="14"/>
      <c r="IJW995" s="14"/>
      <c r="IJX995" s="14"/>
      <c r="IJY995" s="14"/>
      <c r="IJZ995" s="14"/>
      <c r="IKA995" s="14"/>
      <c r="IKB995" s="14"/>
      <c r="IKC995" s="14"/>
      <c r="IKD995" s="14"/>
      <c r="IKE995" s="14"/>
      <c r="IKF995" s="14"/>
      <c r="IKG995" s="14"/>
      <c r="IKH995" s="14"/>
      <c r="IKI995" s="14"/>
      <c r="IKJ995" s="14"/>
      <c r="IKK995" s="14"/>
      <c r="IKL995" s="14"/>
      <c r="IKM995" s="14"/>
      <c r="IKN995" s="14"/>
      <c r="IKO995" s="14"/>
      <c r="IKP995" s="14"/>
      <c r="IKQ995" s="14"/>
      <c r="IKR995" s="14"/>
      <c r="IKS995" s="14"/>
      <c r="IKT995" s="14"/>
      <c r="IKU995" s="14"/>
      <c r="IKV995" s="14"/>
      <c r="IKW995" s="14"/>
      <c r="IKX995" s="14"/>
      <c r="IKY995" s="14"/>
      <c r="IKZ995" s="14"/>
      <c r="ILA995" s="14"/>
      <c r="ILB995" s="14"/>
      <c r="ILC995" s="14"/>
      <c r="ILD995" s="14"/>
      <c r="ILE995" s="14"/>
      <c r="ILF995" s="14"/>
      <c r="ILG995" s="14"/>
      <c r="ILH995" s="14"/>
      <c r="ILI995" s="14"/>
      <c r="ILJ995" s="14"/>
      <c r="ILK995" s="14"/>
      <c r="ILL995" s="14"/>
      <c r="ILM995" s="14"/>
      <c r="ILN995" s="14"/>
      <c r="ILO995" s="14"/>
      <c r="ILP995" s="14"/>
      <c r="ILQ995" s="14"/>
      <c r="ILR995" s="14"/>
      <c r="ILS995" s="14"/>
      <c r="ILT995" s="14"/>
      <c r="ILU995" s="14"/>
      <c r="ILV995" s="14"/>
      <c r="ILW995" s="14"/>
      <c r="ILX995" s="14"/>
      <c r="ILY995" s="14"/>
      <c r="ILZ995" s="14"/>
      <c r="IMA995" s="14"/>
      <c r="IMB995" s="14"/>
      <c r="IMC995" s="14"/>
      <c r="IMD995" s="14"/>
      <c r="IME995" s="14"/>
      <c r="IMF995" s="14"/>
      <c r="IMG995" s="14"/>
      <c r="IMH995" s="14"/>
      <c r="IMI995" s="14"/>
      <c r="IMJ995" s="14"/>
      <c r="IMK995" s="14"/>
      <c r="IML995" s="14"/>
      <c r="IMM995" s="14"/>
      <c r="IMN995" s="14"/>
      <c r="IMO995" s="14"/>
      <c r="IMP995" s="14"/>
      <c r="IMQ995" s="14"/>
      <c r="IMR995" s="14"/>
      <c r="IMS995" s="14"/>
      <c r="IMT995" s="14"/>
      <c r="IMU995" s="14"/>
      <c r="IMV995" s="14"/>
      <c r="IMW995" s="14"/>
      <c r="IMX995" s="14"/>
      <c r="IMY995" s="14"/>
      <c r="IMZ995" s="14"/>
      <c r="INA995" s="14"/>
      <c r="INB995" s="14"/>
      <c r="INC995" s="14"/>
      <c r="IND995" s="14"/>
      <c r="INE995" s="14"/>
      <c r="INF995" s="14"/>
      <c r="ING995" s="14"/>
      <c r="INH995" s="14"/>
      <c r="INI995" s="14"/>
      <c r="INJ995" s="14"/>
      <c r="INK995" s="14"/>
      <c r="INL995" s="14"/>
      <c r="INM995" s="14"/>
      <c r="INN995" s="14"/>
      <c r="INO995" s="14"/>
      <c r="INP995" s="14"/>
      <c r="INQ995" s="14"/>
      <c r="INR995" s="14"/>
      <c r="INS995" s="14"/>
      <c r="INT995" s="14"/>
      <c r="INU995" s="14"/>
      <c r="INV995" s="14"/>
      <c r="INW995" s="14"/>
      <c r="INX995" s="14"/>
      <c r="INY995" s="14"/>
      <c r="INZ995" s="14"/>
      <c r="IOA995" s="14"/>
      <c r="IOB995" s="14"/>
      <c r="IOC995" s="14"/>
      <c r="IOD995" s="14"/>
      <c r="IOE995" s="14"/>
      <c r="IOF995" s="14"/>
      <c r="IOG995" s="14"/>
      <c r="IOH995" s="14"/>
      <c r="IOI995" s="14"/>
      <c r="IOJ995" s="14"/>
      <c r="IOK995" s="14"/>
      <c r="IOL995" s="14"/>
      <c r="IOM995" s="14"/>
      <c r="ION995" s="14"/>
      <c r="IOO995" s="14"/>
      <c r="IOP995" s="14"/>
      <c r="IOQ995" s="14"/>
      <c r="IOR995" s="14"/>
      <c r="IOS995" s="14"/>
      <c r="IOT995" s="14"/>
      <c r="IOU995" s="14"/>
      <c r="IOV995" s="14"/>
      <c r="IOW995" s="14"/>
      <c r="IOX995" s="14"/>
      <c r="IOY995" s="14"/>
      <c r="IOZ995" s="14"/>
      <c r="IPA995" s="14"/>
      <c r="IPB995" s="14"/>
      <c r="IPC995" s="14"/>
      <c r="IPD995" s="14"/>
      <c r="IPE995" s="14"/>
      <c r="IPF995" s="14"/>
      <c r="IPG995" s="14"/>
      <c r="IPH995" s="14"/>
      <c r="IPI995" s="14"/>
      <c r="IPJ995" s="14"/>
      <c r="IPK995" s="14"/>
      <c r="IPL995" s="14"/>
      <c r="IPM995" s="14"/>
      <c r="IPN995" s="14"/>
      <c r="IPO995" s="14"/>
      <c r="IPP995" s="14"/>
      <c r="IPQ995" s="14"/>
      <c r="IPR995" s="14"/>
      <c r="IPS995" s="14"/>
      <c r="IPT995" s="14"/>
      <c r="IPU995" s="14"/>
      <c r="IPV995" s="14"/>
      <c r="IPW995" s="14"/>
      <c r="IPX995" s="14"/>
      <c r="IPY995" s="14"/>
      <c r="IPZ995" s="14"/>
      <c r="IQA995" s="14"/>
      <c r="IQB995" s="14"/>
      <c r="IQC995" s="14"/>
      <c r="IQD995" s="14"/>
      <c r="IQE995" s="14"/>
      <c r="IQF995" s="14"/>
      <c r="IQG995" s="14"/>
      <c r="IQH995" s="14"/>
      <c r="IQI995" s="14"/>
      <c r="IQJ995" s="14"/>
      <c r="IQK995" s="14"/>
      <c r="IQL995" s="14"/>
      <c r="IQM995" s="14"/>
      <c r="IQN995" s="14"/>
      <c r="IQO995" s="14"/>
      <c r="IQP995" s="14"/>
      <c r="IQQ995" s="14"/>
      <c r="IQR995" s="14"/>
      <c r="IQS995" s="14"/>
      <c r="IQT995" s="14"/>
      <c r="IQU995" s="14"/>
      <c r="IQV995" s="14"/>
      <c r="IQW995" s="14"/>
      <c r="IQX995" s="14"/>
      <c r="IQY995" s="14"/>
      <c r="IQZ995" s="14"/>
      <c r="IRA995" s="14"/>
      <c r="IRB995" s="14"/>
      <c r="IRC995" s="14"/>
      <c r="IRD995" s="14"/>
      <c r="IRE995" s="14"/>
      <c r="IRF995" s="14"/>
      <c r="IRG995" s="14"/>
      <c r="IRH995" s="14"/>
      <c r="IRI995" s="14"/>
      <c r="IRJ995" s="14"/>
      <c r="IRK995" s="14"/>
      <c r="IRL995" s="14"/>
      <c r="IRM995" s="14"/>
      <c r="IRN995" s="14"/>
      <c r="IRO995" s="14"/>
      <c r="IRP995" s="14"/>
      <c r="IRQ995" s="14"/>
      <c r="IRR995" s="14"/>
      <c r="IRS995" s="14"/>
      <c r="IRT995" s="14"/>
      <c r="IRU995" s="14"/>
      <c r="IRV995" s="14"/>
      <c r="IRW995" s="14"/>
      <c r="IRX995" s="14"/>
      <c r="IRY995" s="14"/>
      <c r="IRZ995" s="14"/>
      <c r="ISA995" s="14"/>
      <c r="ISB995" s="14"/>
      <c r="ISC995" s="14"/>
      <c r="ISD995" s="14"/>
      <c r="ISE995" s="14"/>
      <c r="ISF995" s="14"/>
      <c r="ISG995" s="14"/>
      <c r="ISH995" s="14"/>
      <c r="ISI995" s="14"/>
      <c r="ISJ995" s="14"/>
      <c r="ISK995" s="14"/>
      <c r="ISL995" s="14"/>
      <c r="ISM995" s="14"/>
      <c r="ISN995" s="14"/>
      <c r="ISO995" s="14"/>
      <c r="ISP995" s="14"/>
      <c r="ISQ995" s="14"/>
      <c r="ISR995" s="14"/>
      <c r="ISS995" s="14"/>
      <c r="IST995" s="14"/>
      <c r="ISU995" s="14"/>
      <c r="ISV995" s="14"/>
      <c r="ISW995" s="14"/>
      <c r="ISX995" s="14"/>
      <c r="ISY995" s="14"/>
      <c r="ISZ995" s="14"/>
      <c r="ITA995" s="14"/>
      <c r="ITB995" s="14"/>
      <c r="ITC995" s="14"/>
      <c r="ITD995" s="14"/>
      <c r="ITE995" s="14"/>
      <c r="ITF995" s="14"/>
      <c r="ITG995" s="14"/>
      <c r="ITH995" s="14"/>
      <c r="ITI995" s="14"/>
      <c r="ITJ995" s="14"/>
      <c r="ITK995" s="14"/>
      <c r="ITL995" s="14"/>
      <c r="ITM995" s="14"/>
      <c r="ITN995" s="14"/>
      <c r="ITO995" s="14"/>
      <c r="ITP995" s="14"/>
      <c r="ITQ995" s="14"/>
      <c r="ITR995" s="14"/>
      <c r="ITS995" s="14"/>
      <c r="ITT995" s="14"/>
      <c r="ITU995" s="14"/>
      <c r="ITV995" s="14"/>
      <c r="ITW995" s="14"/>
      <c r="ITX995" s="14"/>
      <c r="ITY995" s="14"/>
      <c r="ITZ995" s="14"/>
      <c r="IUA995" s="14"/>
      <c r="IUB995" s="14"/>
      <c r="IUC995" s="14"/>
      <c r="IUD995" s="14"/>
      <c r="IUE995" s="14"/>
      <c r="IUF995" s="14"/>
      <c r="IUG995" s="14"/>
      <c r="IUH995" s="14"/>
      <c r="IUI995" s="14"/>
      <c r="IUJ995" s="14"/>
      <c r="IUK995" s="14"/>
      <c r="IUL995" s="14"/>
      <c r="IUM995" s="14"/>
      <c r="IUN995" s="14"/>
      <c r="IUO995" s="14"/>
      <c r="IUP995" s="14"/>
      <c r="IUQ995" s="14"/>
      <c r="IUR995" s="14"/>
      <c r="IUS995" s="14"/>
      <c r="IUT995" s="14"/>
      <c r="IUU995" s="14"/>
      <c r="IUV995" s="14"/>
      <c r="IUW995" s="14"/>
      <c r="IUX995" s="14"/>
      <c r="IUY995" s="14"/>
      <c r="IUZ995" s="14"/>
      <c r="IVA995" s="14"/>
      <c r="IVB995" s="14"/>
      <c r="IVC995" s="14"/>
      <c r="IVD995" s="14"/>
      <c r="IVE995" s="14"/>
      <c r="IVF995" s="14"/>
      <c r="IVG995" s="14"/>
      <c r="IVH995" s="14"/>
      <c r="IVI995" s="14"/>
      <c r="IVJ995" s="14"/>
      <c r="IVK995" s="14"/>
      <c r="IVL995" s="14"/>
      <c r="IVM995" s="14"/>
      <c r="IVN995" s="14"/>
      <c r="IVO995" s="14"/>
      <c r="IVP995" s="14"/>
      <c r="IVQ995" s="14"/>
      <c r="IVR995" s="14"/>
      <c r="IVS995" s="14"/>
      <c r="IVT995" s="14"/>
      <c r="IVU995" s="14"/>
      <c r="IVV995" s="14"/>
      <c r="IVW995" s="14"/>
      <c r="IVX995" s="14"/>
      <c r="IVY995" s="14"/>
      <c r="IVZ995" s="14"/>
      <c r="IWA995" s="14"/>
      <c r="IWB995" s="14"/>
      <c r="IWC995" s="14"/>
      <c r="IWD995" s="14"/>
      <c r="IWE995" s="14"/>
      <c r="IWF995" s="14"/>
      <c r="IWG995" s="14"/>
      <c r="IWH995" s="14"/>
      <c r="IWI995" s="14"/>
      <c r="IWJ995" s="14"/>
      <c r="IWK995" s="14"/>
      <c r="IWL995" s="14"/>
      <c r="IWM995" s="14"/>
      <c r="IWN995" s="14"/>
      <c r="IWO995" s="14"/>
      <c r="IWP995" s="14"/>
      <c r="IWQ995" s="14"/>
      <c r="IWR995" s="14"/>
      <c r="IWS995" s="14"/>
      <c r="IWT995" s="14"/>
      <c r="IWU995" s="14"/>
      <c r="IWV995" s="14"/>
      <c r="IWW995" s="14"/>
      <c r="IWX995" s="14"/>
      <c r="IWY995" s="14"/>
      <c r="IWZ995" s="14"/>
      <c r="IXA995" s="14"/>
      <c r="IXB995" s="14"/>
      <c r="IXC995" s="14"/>
      <c r="IXD995" s="14"/>
      <c r="IXE995" s="14"/>
      <c r="IXF995" s="14"/>
      <c r="IXG995" s="14"/>
      <c r="IXH995" s="14"/>
      <c r="IXI995" s="14"/>
      <c r="IXJ995" s="14"/>
      <c r="IXK995" s="14"/>
      <c r="IXL995" s="14"/>
      <c r="IXM995" s="14"/>
      <c r="IXN995" s="14"/>
      <c r="IXO995" s="14"/>
      <c r="IXP995" s="14"/>
      <c r="IXQ995" s="14"/>
      <c r="IXR995" s="14"/>
      <c r="IXS995" s="14"/>
      <c r="IXT995" s="14"/>
      <c r="IXU995" s="14"/>
      <c r="IXV995" s="14"/>
      <c r="IXW995" s="14"/>
      <c r="IXX995" s="14"/>
      <c r="IXY995" s="14"/>
      <c r="IXZ995" s="14"/>
      <c r="IYA995" s="14"/>
      <c r="IYB995" s="14"/>
      <c r="IYC995" s="14"/>
      <c r="IYD995" s="14"/>
      <c r="IYE995" s="14"/>
      <c r="IYF995" s="14"/>
      <c r="IYG995" s="14"/>
      <c r="IYH995" s="14"/>
      <c r="IYI995" s="14"/>
      <c r="IYJ995" s="14"/>
      <c r="IYK995" s="14"/>
      <c r="IYL995" s="14"/>
      <c r="IYM995" s="14"/>
      <c r="IYN995" s="14"/>
      <c r="IYO995" s="14"/>
      <c r="IYP995" s="14"/>
      <c r="IYQ995" s="14"/>
      <c r="IYR995" s="14"/>
      <c r="IYS995" s="14"/>
      <c r="IYT995" s="14"/>
      <c r="IYU995" s="14"/>
      <c r="IYV995" s="14"/>
      <c r="IYW995" s="14"/>
      <c r="IYX995" s="14"/>
      <c r="IYY995" s="14"/>
      <c r="IYZ995" s="14"/>
      <c r="IZA995" s="14"/>
      <c r="IZB995" s="14"/>
      <c r="IZC995" s="14"/>
      <c r="IZD995" s="14"/>
      <c r="IZE995" s="14"/>
      <c r="IZF995" s="14"/>
      <c r="IZG995" s="14"/>
      <c r="IZH995" s="14"/>
      <c r="IZI995" s="14"/>
      <c r="IZJ995" s="14"/>
      <c r="IZK995" s="14"/>
      <c r="IZL995" s="14"/>
      <c r="IZM995" s="14"/>
      <c r="IZN995" s="14"/>
      <c r="IZO995" s="14"/>
      <c r="IZP995" s="14"/>
      <c r="IZQ995" s="14"/>
      <c r="IZR995" s="14"/>
      <c r="IZS995" s="14"/>
      <c r="IZT995" s="14"/>
      <c r="IZU995" s="14"/>
      <c r="IZV995" s="14"/>
      <c r="IZW995" s="14"/>
      <c r="IZX995" s="14"/>
      <c r="IZY995" s="14"/>
      <c r="IZZ995" s="14"/>
      <c r="JAA995" s="14"/>
      <c r="JAB995" s="14"/>
      <c r="JAC995" s="14"/>
      <c r="JAD995" s="14"/>
      <c r="JAE995" s="14"/>
      <c r="JAF995" s="14"/>
      <c r="JAG995" s="14"/>
      <c r="JAH995" s="14"/>
      <c r="JAI995" s="14"/>
      <c r="JAJ995" s="14"/>
      <c r="JAK995" s="14"/>
      <c r="JAL995" s="14"/>
      <c r="JAM995" s="14"/>
      <c r="JAN995" s="14"/>
      <c r="JAO995" s="14"/>
      <c r="JAP995" s="14"/>
      <c r="JAQ995" s="14"/>
      <c r="JAR995" s="14"/>
      <c r="JAS995" s="14"/>
      <c r="JAT995" s="14"/>
      <c r="JAU995" s="14"/>
      <c r="JAV995" s="14"/>
      <c r="JAW995" s="14"/>
      <c r="JAX995" s="14"/>
      <c r="JAY995" s="14"/>
      <c r="JAZ995" s="14"/>
      <c r="JBA995" s="14"/>
      <c r="JBB995" s="14"/>
      <c r="JBC995" s="14"/>
      <c r="JBD995" s="14"/>
      <c r="JBE995" s="14"/>
      <c r="JBF995" s="14"/>
      <c r="JBG995" s="14"/>
      <c r="JBH995" s="14"/>
      <c r="JBI995" s="14"/>
      <c r="JBJ995" s="14"/>
      <c r="JBK995" s="14"/>
      <c r="JBL995" s="14"/>
      <c r="JBM995" s="14"/>
      <c r="JBN995" s="14"/>
      <c r="JBO995" s="14"/>
      <c r="JBP995" s="14"/>
      <c r="JBQ995" s="14"/>
      <c r="JBR995" s="14"/>
      <c r="JBS995" s="14"/>
      <c r="JBT995" s="14"/>
      <c r="JBU995" s="14"/>
      <c r="JBV995" s="14"/>
      <c r="JBW995" s="14"/>
      <c r="JBX995" s="14"/>
      <c r="JBY995" s="14"/>
      <c r="JBZ995" s="14"/>
      <c r="JCA995" s="14"/>
      <c r="JCB995" s="14"/>
      <c r="JCC995" s="14"/>
      <c r="JCD995" s="14"/>
      <c r="JCE995" s="14"/>
      <c r="JCF995" s="14"/>
      <c r="JCG995" s="14"/>
      <c r="JCH995" s="14"/>
      <c r="JCI995" s="14"/>
      <c r="JCJ995" s="14"/>
      <c r="JCK995" s="14"/>
      <c r="JCL995" s="14"/>
      <c r="JCM995" s="14"/>
      <c r="JCN995" s="14"/>
      <c r="JCO995" s="14"/>
      <c r="JCP995" s="14"/>
      <c r="JCQ995" s="14"/>
      <c r="JCR995" s="14"/>
      <c r="JCS995" s="14"/>
      <c r="JCT995" s="14"/>
      <c r="JCU995" s="14"/>
      <c r="JCV995" s="14"/>
      <c r="JCW995" s="14"/>
      <c r="JCX995" s="14"/>
      <c r="JCY995" s="14"/>
      <c r="JCZ995" s="14"/>
      <c r="JDA995" s="14"/>
      <c r="JDB995" s="14"/>
      <c r="JDC995" s="14"/>
      <c r="JDD995" s="14"/>
      <c r="JDE995" s="14"/>
      <c r="JDF995" s="14"/>
      <c r="JDG995" s="14"/>
      <c r="JDH995" s="14"/>
      <c r="JDI995" s="14"/>
      <c r="JDJ995" s="14"/>
      <c r="JDK995" s="14"/>
      <c r="JDL995" s="14"/>
      <c r="JDM995" s="14"/>
      <c r="JDN995" s="14"/>
      <c r="JDO995" s="14"/>
      <c r="JDP995" s="14"/>
      <c r="JDQ995" s="14"/>
      <c r="JDR995" s="14"/>
      <c r="JDS995" s="14"/>
      <c r="JDT995" s="14"/>
      <c r="JDU995" s="14"/>
      <c r="JDV995" s="14"/>
      <c r="JDW995" s="14"/>
      <c r="JDX995" s="14"/>
      <c r="JDY995" s="14"/>
      <c r="JDZ995" s="14"/>
      <c r="JEA995" s="14"/>
      <c r="JEB995" s="14"/>
      <c r="JEC995" s="14"/>
      <c r="JED995" s="14"/>
      <c r="JEE995" s="14"/>
      <c r="JEF995" s="14"/>
      <c r="JEG995" s="14"/>
      <c r="JEH995" s="14"/>
      <c r="JEI995" s="14"/>
      <c r="JEJ995" s="14"/>
      <c r="JEK995" s="14"/>
      <c r="JEL995" s="14"/>
      <c r="JEM995" s="14"/>
      <c r="JEN995" s="14"/>
      <c r="JEO995" s="14"/>
      <c r="JEP995" s="14"/>
      <c r="JEQ995" s="14"/>
      <c r="JER995" s="14"/>
      <c r="JES995" s="14"/>
      <c r="JET995" s="14"/>
      <c r="JEU995" s="14"/>
      <c r="JEV995" s="14"/>
      <c r="JEW995" s="14"/>
      <c r="JEX995" s="14"/>
      <c r="JEY995" s="14"/>
      <c r="JEZ995" s="14"/>
      <c r="JFA995" s="14"/>
      <c r="JFB995" s="14"/>
      <c r="JFC995" s="14"/>
      <c r="JFD995" s="14"/>
      <c r="JFE995" s="14"/>
      <c r="JFF995" s="14"/>
      <c r="JFG995" s="14"/>
      <c r="JFH995" s="14"/>
      <c r="JFI995" s="14"/>
      <c r="JFJ995" s="14"/>
      <c r="JFK995" s="14"/>
      <c r="JFL995" s="14"/>
      <c r="JFM995" s="14"/>
      <c r="JFN995" s="14"/>
      <c r="JFO995" s="14"/>
      <c r="JFP995" s="14"/>
      <c r="JFQ995" s="14"/>
      <c r="JFR995" s="14"/>
      <c r="JFS995" s="14"/>
      <c r="JFT995" s="14"/>
      <c r="JFU995" s="14"/>
      <c r="JFV995" s="14"/>
      <c r="JFW995" s="14"/>
      <c r="JFX995" s="14"/>
      <c r="JFY995" s="14"/>
      <c r="JFZ995" s="14"/>
      <c r="JGA995" s="14"/>
      <c r="JGB995" s="14"/>
      <c r="JGC995" s="14"/>
      <c r="JGD995" s="14"/>
      <c r="JGE995" s="14"/>
      <c r="JGF995" s="14"/>
      <c r="JGG995" s="14"/>
      <c r="JGH995" s="14"/>
      <c r="JGI995" s="14"/>
      <c r="JGJ995" s="14"/>
      <c r="JGK995" s="14"/>
      <c r="JGL995" s="14"/>
      <c r="JGM995" s="14"/>
      <c r="JGN995" s="14"/>
      <c r="JGO995" s="14"/>
      <c r="JGP995" s="14"/>
      <c r="JGQ995" s="14"/>
      <c r="JGR995" s="14"/>
      <c r="JGS995" s="14"/>
      <c r="JGT995" s="14"/>
      <c r="JGU995" s="14"/>
      <c r="JGV995" s="14"/>
      <c r="JGW995" s="14"/>
      <c r="JGX995" s="14"/>
      <c r="JGY995" s="14"/>
      <c r="JGZ995" s="14"/>
      <c r="JHA995" s="14"/>
      <c r="JHB995" s="14"/>
      <c r="JHC995" s="14"/>
      <c r="JHD995" s="14"/>
      <c r="JHE995" s="14"/>
      <c r="JHF995" s="14"/>
      <c r="JHG995" s="14"/>
      <c r="JHH995" s="14"/>
      <c r="JHI995" s="14"/>
      <c r="JHJ995" s="14"/>
      <c r="JHK995" s="14"/>
      <c r="JHL995" s="14"/>
      <c r="JHM995" s="14"/>
      <c r="JHN995" s="14"/>
      <c r="JHO995" s="14"/>
      <c r="JHP995" s="14"/>
      <c r="JHQ995" s="14"/>
      <c r="JHR995" s="14"/>
      <c r="JHS995" s="14"/>
      <c r="JHT995" s="14"/>
      <c r="JHU995" s="14"/>
      <c r="JHV995" s="14"/>
      <c r="JHW995" s="14"/>
      <c r="JHX995" s="14"/>
      <c r="JHY995" s="14"/>
      <c r="JHZ995" s="14"/>
      <c r="JIA995" s="14"/>
      <c r="JIB995" s="14"/>
      <c r="JIC995" s="14"/>
      <c r="JID995" s="14"/>
      <c r="JIE995" s="14"/>
      <c r="JIF995" s="14"/>
      <c r="JIG995" s="14"/>
      <c r="JIH995" s="14"/>
      <c r="JII995" s="14"/>
      <c r="JIJ995" s="14"/>
      <c r="JIK995" s="14"/>
      <c r="JIL995" s="14"/>
      <c r="JIM995" s="14"/>
      <c r="JIN995" s="14"/>
      <c r="JIO995" s="14"/>
      <c r="JIP995" s="14"/>
      <c r="JIQ995" s="14"/>
      <c r="JIR995" s="14"/>
      <c r="JIS995" s="14"/>
      <c r="JIT995" s="14"/>
      <c r="JIU995" s="14"/>
      <c r="JIV995" s="14"/>
      <c r="JIW995" s="14"/>
      <c r="JIX995" s="14"/>
      <c r="JIY995" s="14"/>
      <c r="JIZ995" s="14"/>
      <c r="JJA995" s="14"/>
      <c r="JJB995" s="14"/>
      <c r="JJC995" s="14"/>
      <c r="JJD995" s="14"/>
      <c r="JJE995" s="14"/>
      <c r="JJF995" s="14"/>
      <c r="JJG995" s="14"/>
      <c r="JJH995" s="14"/>
      <c r="JJI995" s="14"/>
      <c r="JJJ995" s="14"/>
      <c r="JJK995" s="14"/>
      <c r="JJL995" s="14"/>
      <c r="JJM995" s="14"/>
      <c r="JJN995" s="14"/>
      <c r="JJO995" s="14"/>
      <c r="JJP995" s="14"/>
      <c r="JJQ995" s="14"/>
      <c r="JJR995" s="14"/>
      <c r="JJS995" s="14"/>
      <c r="JJT995" s="14"/>
      <c r="JJU995" s="14"/>
      <c r="JJV995" s="14"/>
      <c r="JJW995" s="14"/>
      <c r="JJX995" s="14"/>
      <c r="JJY995" s="14"/>
      <c r="JJZ995" s="14"/>
      <c r="JKA995" s="14"/>
      <c r="JKB995" s="14"/>
      <c r="JKC995" s="14"/>
      <c r="JKD995" s="14"/>
      <c r="JKE995" s="14"/>
      <c r="JKF995" s="14"/>
      <c r="JKG995" s="14"/>
      <c r="JKH995" s="14"/>
      <c r="JKI995" s="14"/>
      <c r="JKJ995" s="14"/>
      <c r="JKK995" s="14"/>
      <c r="JKL995" s="14"/>
      <c r="JKM995" s="14"/>
      <c r="JKN995" s="14"/>
      <c r="JKO995" s="14"/>
      <c r="JKP995" s="14"/>
      <c r="JKQ995" s="14"/>
      <c r="JKR995" s="14"/>
      <c r="JKS995" s="14"/>
      <c r="JKT995" s="14"/>
      <c r="JKU995" s="14"/>
      <c r="JKV995" s="14"/>
      <c r="JKW995" s="14"/>
      <c r="JKX995" s="14"/>
      <c r="JKY995" s="14"/>
      <c r="JKZ995" s="14"/>
      <c r="JLA995" s="14"/>
      <c r="JLB995" s="14"/>
      <c r="JLC995" s="14"/>
      <c r="JLD995" s="14"/>
      <c r="JLE995" s="14"/>
      <c r="JLF995" s="14"/>
      <c r="JLG995" s="14"/>
      <c r="JLH995" s="14"/>
      <c r="JLI995" s="14"/>
      <c r="JLJ995" s="14"/>
      <c r="JLK995" s="14"/>
      <c r="JLL995" s="14"/>
      <c r="JLM995" s="14"/>
      <c r="JLN995" s="14"/>
      <c r="JLO995" s="14"/>
      <c r="JLP995" s="14"/>
      <c r="JLQ995" s="14"/>
      <c r="JLR995" s="14"/>
      <c r="JLS995" s="14"/>
      <c r="JLT995" s="14"/>
      <c r="JLU995" s="14"/>
      <c r="JLV995" s="14"/>
      <c r="JLW995" s="14"/>
      <c r="JLX995" s="14"/>
      <c r="JLY995" s="14"/>
      <c r="JLZ995" s="14"/>
      <c r="JMA995" s="14"/>
      <c r="JMB995" s="14"/>
      <c r="JMC995" s="14"/>
      <c r="JMD995" s="14"/>
      <c r="JME995" s="14"/>
      <c r="JMF995" s="14"/>
      <c r="JMG995" s="14"/>
      <c r="JMH995" s="14"/>
      <c r="JMI995" s="14"/>
      <c r="JMJ995" s="14"/>
      <c r="JMK995" s="14"/>
      <c r="JML995" s="14"/>
      <c r="JMM995" s="14"/>
      <c r="JMN995" s="14"/>
      <c r="JMO995" s="14"/>
      <c r="JMP995" s="14"/>
      <c r="JMQ995" s="14"/>
      <c r="JMR995" s="14"/>
      <c r="JMS995" s="14"/>
      <c r="JMT995" s="14"/>
      <c r="JMU995" s="14"/>
      <c r="JMV995" s="14"/>
      <c r="JMW995" s="14"/>
      <c r="JMX995" s="14"/>
      <c r="JMY995" s="14"/>
      <c r="JMZ995" s="14"/>
      <c r="JNA995" s="14"/>
      <c r="JNB995" s="14"/>
      <c r="JNC995" s="14"/>
      <c r="JND995" s="14"/>
      <c r="JNE995" s="14"/>
      <c r="JNF995" s="14"/>
      <c r="JNG995" s="14"/>
      <c r="JNH995" s="14"/>
      <c r="JNI995" s="14"/>
      <c r="JNJ995" s="14"/>
      <c r="JNK995" s="14"/>
      <c r="JNL995" s="14"/>
      <c r="JNM995" s="14"/>
      <c r="JNN995" s="14"/>
      <c r="JNO995" s="14"/>
      <c r="JNP995" s="14"/>
      <c r="JNQ995" s="14"/>
      <c r="JNR995" s="14"/>
      <c r="JNS995" s="14"/>
      <c r="JNT995" s="14"/>
      <c r="JNU995" s="14"/>
      <c r="JNV995" s="14"/>
      <c r="JNW995" s="14"/>
      <c r="JNX995" s="14"/>
      <c r="JNY995" s="14"/>
      <c r="JNZ995" s="14"/>
      <c r="JOA995" s="14"/>
      <c r="JOB995" s="14"/>
      <c r="JOC995" s="14"/>
      <c r="JOD995" s="14"/>
      <c r="JOE995" s="14"/>
      <c r="JOF995" s="14"/>
      <c r="JOG995" s="14"/>
      <c r="JOH995" s="14"/>
      <c r="JOI995" s="14"/>
      <c r="JOJ995" s="14"/>
      <c r="JOK995" s="14"/>
      <c r="JOL995" s="14"/>
      <c r="JOM995" s="14"/>
      <c r="JON995" s="14"/>
      <c r="JOO995" s="14"/>
      <c r="JOP995" s="14"/>
      <c r="JOQ995" s="14"/>
      <c r="JOR995" s="14"/>
      <c r="JOS995" s="14"/>
      <c r="JOT995" s="14"/>
      <c r="JOU995" s="14"/>
      <c r="JOV995" s="14"/>
      <c r="JOW995" s="14"/>
      <c r="JOX995" s="14"/>
      <c r="JOY995" s="14"/>
      <c r="JOZ995" s="14"/>
      <c r="JPA995" s="14"/>
      <c r="JPB995" s="14"/>
      <c r="JPC995" s="14"/>
      <c r="JPD995" s="14"/>
      <c r="JPE995" s="14"/>
      <c r="JPF995" s="14"/>
      <c r="JPG995" s="14"/>
      <c r="JPH995" s="14"/>
      <c r="JPI995" s="14"/>
      <c r="JPJ995" s="14"/>
      <c r="JPK995" s="14"/>
      <c r="JPL995" s="14"/>
      <c r="JPM995" s="14"/>
      <c r="JPN995" s="14"/>
      <c r="JPO995" s="14"/>
      <c r="JPP995" s="14"/>
      <c r="JPQ995" s="14"/>
      <c r="JPR995" s="14"/>
      <c r="JPS995" s="14"/>
      <c r="JPT995" s="14"/>
      <c r="JPU995" s="14"/>
      <c r="JPV995" s="14"/>
      <c r="JPW995" s="14"/>
      <c r="JPX995" s="14"/>
      <c r="JPY995" s="14"/>
      <c r="JPZ995" s="14"/>
      <c r="JQA995" s="14"/>
      <c r="JQB995" s="14"/>
      <c r="JQC995" s="14"/>
      <c r="JQD995" s="14"/>
      <c r="JQE995" s="14"/>
      <c r="JQF995" s="14"/>
      <c r="JQG995" s="14"/>
      <c r="JQH995" s="14"/>
      <c r="JQI995" s="14"/>
      <c r="JQJ995" s="14"/>
      <c r="JQK995" s="14"/>
      <c r="JQL995" s="14"/>
      <c r="JQM995" s="14"/>
      <c r="JQN995" s="14"/>
      <c r="JQO995" s="14"/>
      <c r="JQP995" s="14"/>
      <c r="JQQ995" s="14"/>
      <c r="JQR995" s="14"/>
      <c r="JQS995" s="14"/>
      <c r="JQT995" s="14"/>
      <c r="JQU995" s="14"/>
      <c r="JQV995" s="14"/>
      <c r="JQW995" s="14"/>
      <c r="JQX995" s="14"/>
      <c r="JQY995" s="14"/>
      <c r="JQZ995" s="14"/>
      <c r="JRA995" s="14"/>
      <c r="JRB995" s="14"/>
      <c r="JRC995" s="14"/>
      <c r="JRD995" s="14"/>
      <c r="JRE995" s="14"/>
      <c r="JRF995" s="14"/>
      <c r="JRG995" s="14"/>
      <c r="JRH995" s="14"/>
      <c r="JRI995" s="14"/>
      <c r="JRJ995" s="14"/>
      <c r="JRK995" s="14"/>
      <c r="JRL995" s="14"/>
      <c r="JRM995" s="14"/>
      <c r="JRN995" s="14"/>
      <c r="JRO995" s="14"/>
      <c r="JRP995" s="14"/>
      <c r="JRQ995" s="14"/>
      <c r="JRR995" s="14"/>
      <c r="JRS995" s="14"/>
      <c r="JRT995" s="14"/>
      <c r="JRU995" s="14"/>
      <c r="JRV995" s="14"/>
      <c r="JRW995" s="14"/>
      <c r="JRX995" s="14"/>
      <c r="JRY995" s="14"/>
      <c r="JRZ995" s="14"/>
      <c r="JSA995" s="14"/>
      <c r="JSB995" s="14"/>
      <c r="JSC995" s="14"/>
      <c r="JSD995" s="14"/>
      <c r="JSE995" s="14"/>
      <c r="JSF995" s="14"/>
      <c r="JSG995" s="14"/>
      <c r="JSH995" s="14"/>
      <c r="JSI995" s="14"/>
      <c r="JSJ995" s="14"/>
      <c r="JSK995" s="14"/>
      <c r="JSL995" s="14"/>
      <c r="JSM995" s="14"/>
      <c r="JSN995" s="14"/>
      <c r="JSO995" s="14"/>
      <c r="JSP995" s="14"/>
      <c r="JSQ995" s="14"/>
      <c r="JSR995" s="14"/>
      <c r="JSS995" s="14"/>
      <c r="JST995" s="14"/>
      <c r="JSU995" s="14"/>
      <c r="JSV995" s="14"/>
      <c r="JSW995" s="14"/>
      <c r="JSX995" s="14"/>
      <c r="JSY995" s="14"/>
      <c r="JSZ995" s="14"/>
      <c r="JTA995" s="14"/>
      <c r="JTB995" s="14"/>
      <c r="JTC995" s="14"/>
      <c r="JTD995" s="14"/>
      <c r="JTE995" s="14"/>
      <c r="JTF995" s="14"/>
      <c r="JTG995" s="14"/>
      <c r="JTH995" s="14"/>
      <c r="JTI995" s="14"/>
      <c r="JTJ995" s="14"/>
      <c r="JTK995" s="14"/>
      <c r="JTL995" s="14"/>
      <c r="JTM995" s="14"/>
      <c r="JTN995" s="14"/>
      <c r="JTO995" s="14"/>
      <c r="JTP995" s="14"/>
      <c r="JTQ995" s="14"/>
      <c r="JTR995" s="14"/>
      <c r="JTS995" s="14"/>
      <c r="JTT995" s="14"/>
      <c r="JTU995" s="14"/>
      <c r="JTV995" s="14"/>
      <c r="JTW995" s="14"/>
      <c r="JTX995" s="14"/>
      <c r="JTY995" s="14"/>
      <c r="JTZ995" s="14"/>
      <c r="JUA995" s="14"/>
      <c r="JUB995" s="14"/>
      <c r="JUC995" s="14"/>
      <c r="JUD995" s="14"/>
      <c r="JUE995" s="14"/>
      <c r="JUF995" s="14"/>
      <c r="JUG995" s="14"/>
      <c r="JUH995" s="14"/>
      <c r="JUI995" s="14"/>
      <c r="JUJ995" s="14"/>
      <c r="JUK995" s="14"/>
      <c r="JUL995" s="14"/>
      <c r="JUM995" s="14"/>
      <c r="JUN995" s="14"/>
      <c r="JUO995" s="14"/>
      <c r="JUP995" s="14"/>
      <c r="JUQ995" s="14"/>
      <c r="JUR995" s="14"/>
      <c r="JUS995" s="14"/>
      <c r="JUT995" s="14"/>
      <c r="JUU995" s="14"/>
      <c r="JUV995" s="14"/>
      <c r="JUW995" s="14"/>
      <c r="JUX995" s="14"/>
      <c r="JUY995" s="14"/>
      <c r="JUZ995" s="14"/>
      <c r="JVA995" s="14"/>
      <c r="JVB995" s="14"/>
      <c r="JVC995" s="14"/>
      <c r="JVD995" s="14"/>
      <c r="JVE995" s="14"/>
      <c r="JVF995" s="14"/>
      <c r="JVG995" s="14"/>
      <c r="JVH995" s="14"/>
      <c r="JVI995" s="14"/>
      <c r="JVJ995" s="14"/>
      <c r="JVK995" s="14"/>
      <c r="JVL995" s="14"/>
      <c r="JVM995" s="14"/>
      <c r="JVN995" s="14"/>
      <c r="JVO995" s="14"/>
      <c r="JVP995" s="14"/>
      <c r="JVQ995" s="14"/>
      <c r="JVR995" s="14"/>
      <c r="JVS995" s="14"/>
      <c r="JVT995" s="14"/>
      <c r="JVU995" s="14"/>
      <c r="JVV995" s="14"/>
      <c r="JVW995" s="14"/>
      <c r="JVX995" s="14"/>
      <c r="JVY995" s="14"/>
      <c r="JVZ995" s="14"/>
      <c r="JWA995" s="14"/>
      <c r="JWB995" s="14"/>
      <c r="JWC995" s="14"/>
      <c r="JWD995" s="14"/>
      <c r="JWE995" s="14"/>
      <c r="JWF995" s="14"/>
      <c r="JWG995" s="14"/>
      <c r="JWH995" s="14"/>
      <c r="JWI995" s="14"/>
      <c r="JWJ995" s="14"/>
      <c r="JWK995" s="14"/>
      <c r="JWL995" s="14"/>
      <c r="JWM995" s="14"/>
      <c r="JWN995" s="14"/>
      <c r="JWO995" s="14"/>
      <c r="JWP995" s="14"/>
      <c r="JWQ995" s="14"/>
      <c r="JWR995" s="14"/>
      <c r="JWS995" s="14"/>
      <c r="JWT995" s="14"/>
      <c r="JWU995" s="14"/>
      <c r="JWV995" s="14"/>
      <c r="JWW995" s="14"/>
      <c r="JWX995" s="14"/>
      <c r="JWY995" s="14"/>
      <c r="JWZ995" s="14"/>
      <c r="JXA995" s="14"/>
      <c r="JXB995" s="14"/>
      <c r="JXC995" s="14"/>
      <c r="JXD995" s="14"/>
      <c r="JXE995" s="14"/>
      <c r="JXF995" s="14"/>
      <c r="JXG995" s="14"/>
      <c r="JXH995" s="14"/>
      <c r="JXI995" s="14"/>
      <c r="JXJ995" s="14"/>
      <c r="JXK995" s="14"/>
      <c r="JXL995" s="14"/>
      <c r="JXM995" s="14"/>
      <c r="JXN995" s="14"/>
      <c r="JXO995" s="14"/>
      <c r="JXP995" s="14"/>
      <c r="JXQ995" s="14"/>
      <c r="JXR995" s="14"/>
      <c r="JXS995" s="14"/>
      <c r="JXT995" s="14"/>
      <c r="JXU995" s="14"/>
      <c r="JXV995" s="14"/>
      <c r="JXW995" s="14"/>
      <c r="JXX995" s="14"/>
      <c r="JXY995" s="14"/>
      <c r="JXZ995" s="14"/>
      <c r="JYA995" s="14"/>
      <c r="JYB995" s="14"/>
      <c r="JYC995" s="14"/>
      <c r="JYD995" s="14"/>
      <c r="JYE995" s="14"/>
      <c r="JYF995" s="14"/>
      <c r="JYG995" s="14"/>
      <c r="JYH995" s="14"/>
      <c r="JYI995" s="14"/>
      <c r="JYJ995" s="14"/>
      <c r="JYK995" s="14"/>
      <c r="JYL995" s="14"/>
      <c r="JYM995" s="14"/>
      <c r="JYN995" s="14"/>
      <c r="JYO995" s="14"/>
      <c r="JYP995" s="14"/>
      <c r="JYQ995" s="14"/>
      <c r="JYR995" s="14"/>
      <c r="JYS995" s="14"/>
      <c r="JYT995" s="14"/>
      <c r="JYU995" s="14"/>
      <c r="JYV995" s="14"/>
      <c r="JYW995" s="14"/>
      <c r="JYX995" s="14"/>
      <c r="JYY995" s="14"/>
      <c r="JYZ995" s="14"/>
      <c r="JZA995" s="14"/>
      <c r="JZB995" s="14"/>
      <c r="JZC995" s="14"/>
      <c r="JZD995" s="14"/>
      <c r="JZE995" s="14"/>
      <c r="JZF995" s="14"/>
      <c r="JZG995" s="14"/>
      <c r="JZH995" s="14"/>
      <c r="JZI995" s="14"/>
      <c r="JZJ995" s="14"/>
      <c r="JZK995" s="14"/>
      <c r="JZL995" s="14"/>
      <c r="JZM995" s="14"/>
      <c r="JZN995" s="14"/>
      <c r="JZO995" s="14"/>
      <c r="JZP995" s="14"/>
      <c r="JZQ995" s="14"/>
      <c r="JZR995" s="14"/>
      <c r="JZS995" s="14"/>
      <c r="JZT995" s="14"/>
      <c r="JZU995" s="14"/>
      <c r="JZV995" s="14"/>
      <c r="JZW995" s="14"/>
      <c r="JZX995" s="14"/>
      <c r="JZY995" s="14"/>
      <c r="JZZ995" s="14"/>
      <c r="KAA995" s="14"/>
      <c r="KAB995" s="14"/>
      <c r="KAC995" s="14"/>
      <c r="KAD995" s="14"/>
      <c r="KAE995" s="14"/>
      <c r="KAF995" s="14"/>
      <c r="KAG995" s="14"/>
      <c r="KAH995" s="14"/>
      <c r="KAI995" s="14"/>
      <c r="KAJ995" s="14"/>
      <c r="KAK995" s="14"/>
      <c r="KAL995" s="14"/>
      <c r="KAM995" s="14"/>
      <c r="KAN995" s="14"/>
      <c r="KAO995" s="14"/>
      <c r="KAP995" s="14"/>
      <c r="KAQ995" s="14"/>
      <c r="KAR995" s="14"/>
      <c r="KAS995" s="14"/>
      <c r="KAT995" s="14"/>
      <c r="KAU995" s="14"/>
      <c r="KAV995" s="14"/>
      <c r="KAW995" s="14"/>
      <c r="KAX995" s="14"/>
      <c r="KAY995" s="14"/>
      <c r="KAZ995" s="14"/>
      <c r="KBA995" s="14"/>
      <c r="KBB995" s="14"/>
      <c r="KBC995" s="14"/>
      <c r="KBD995" s="14"/>
      <c r="KBE995" s="14"/>
      <c r="KBF995" s="14"/>
      <c r="KBG995" s="14"/>
      <c r="KBH995" s="14"/>
      <c r="KBI995" s="14"/>
      <c r="KBJ995" s="14"/>
      <c r="KBK995" s="14"/>
      <c r="KBL995" s="14"/>
      <c r="KBM995" s="14"/>
      <c r="KBN995" s="14"/>
      <c r="KBO995" s="14"/>
      <c r="KBP995" s="14"/>
      <c r="KBQ995" s="14"/>
      <c r="KBR995" s="14"/>
      <c r="KBS995" s="14"/>
      <c r="KBT995" s="14"/>
      <c r="KBU995" s="14"/>
      <c r="KBV995" s="14"/>
      <c r="KBW995" s="14"/>
      <c r="KBX995" s="14"/>
      <c r="KBY995" s="14"/>
      <c r="KBZ995" s="14"/>
      <c r="KCA995" s="14"/>
      <c r="KCB995" s="14"/>
      <c r="KCC995" s="14"/>
      <c r="KCD995" s="14"/>
      <c r="KCE995" s="14"/>
      <c r="KCF995" s="14"/>
      <c r="KCG995" s="14"/>
      <c r="KCH995" s="14"/>
      <c r="KCI995" s="14"/>
      <c r="KCJ995" s="14"/>
      <c r="KCK995" s="14"/>
      <c r="KCL995" s="14"/>
      <c r="KCM995" s="14"/>
      <c r="KCN995" s="14"/>
      <c r="KCO995" s="14"/>
      <c r="KCP995" s="14"/>
      <c r="KCQ995" s="14"/>
      <c r="KCR995" s="14"/>
      <c r="KCS995" s="14"/>
      <c r="KCT995" s="14"/>
      <c r="KCU995" s="14"/>
      <c r="KCV995" s="14"/>
      <c r="KCW995" s="14"/>
      <c r="KCX995" s="14"/>
      <c r="KCY995" s="14"/>
      <c r="KCZ995" s="14"/>
      <c r="KDA995" s="14"/>
      <c r="KDB995" s="14"/>
      <c r="KDC995" s="14"/>
      <c r="KDD995" s="14"/>
      <c r="KDE995" s="14"/>
      <c r="KDF995" s="14"/>
      <c r="KDG995" s="14"/>
      <c r="KDH995" s="14"/>
      <c r="KDI995" s="14"/>
      <c r="KDJ995" s="14"/>
      <c r="KDK995" s="14"/>
      <c r="KDL995" s="14"/>
      <c r="KDM995" s="14"/>
      <c r="KDN995" s="14"/>
      <c r="KDO995" s="14"/>
      <c r="KDP995" s="14"/>
      <c r="KDQ995" s="14"/>
      <c r="KDR995" s="14"/>
      <c r="KDS995" s="14"/>
      <c r="KDT995" s="14"/>
      <c r="KDU995" s="14"/>
      <c r="KDV995" s="14"/>
      <c r="KDW995" s="14"/>
      <c r="KDX995" s="14"/>
      <c r="KDY995" s="14"/>
      <c r="KDZ995" s="14"/>
      <c r="KEA995" s="14"/>
      <c r="KEB995" s="14"/>
      <c r="KEC995" s="14"/>
      <c r="KED995" s="14"/>
      <c r="KEE995" s="14"/>
      <c r="KEF995" s="14"/>
      <c r="KEG995" s="14"/>
      <c r="KEH995" s="14"/>
      <c r="KEI995" s="14"/>
      <c r="KEJ995" s="14"/>
      <c r="KEK995" s="14"/>
      <c r="KEL995" s="14"/>
      <c r="KEM995" s="14"/>
      <c r="KEN995" s="14"/>
      <c r="KEO995" s="14"/>
      <c r="KEP995" s="14"/>
      <c r="KEQ995" s="14"/>
      <c r="KER995" s="14"/>
      <c r="KES995" s="14"/>
      <c r="KET995" s="14"/>
      <c r="KEU995" s="14"/>
      <c r="KEV995" s="14"/>
      <c r="KEW995" s="14"/>
      <c r="KEX995" s="14"/>
      <c r="KEY995" s="14"/>
      <c r="KEZ995" s="14"/>
      <c r="KFA995" s="14"/>
      <c r="KFB995" s="14"/>
      <c r="KFC995" s="14"/>
      <c r="KFD995" s="14"/>
      <c r="KFE995" s="14"/>
      <c r="KFF995" s="14"/>
      <c r="KFG995" s="14"/>
      <c r="KFH995" s="14"/>
      <c r="KFI995" s="14"/>
      <c r="KFJ995" s="14"/>
      <c r="KFK995" s="14"/>
      <c r="KFL995" s="14"/>
      <c r="KFM995" s="14"/>
      <c r="KFN995" s="14"/>
      <c r="KFO995" s="14"/>
      <c r="KFP995" s="14"/>
      <c r="KFQ995" s="14"/>
      <c r="KFR995" s="14"/>
      <c r="KFS995" s="14"/>
      <c r="KFT995" s="14"/>
      <c r="KFU995" s="14"/>
      <c r="KFV995" s="14"/>
      <c r="KFW995" s="14"/>
      <c r="KFX995" s="14"/>
      <c r="KFY995" s="14"/>
      <c r="KFZ995" s="14"/>
      <c r="KGA995" s="14"/>
      <c r="KGB995" s="14"/>
      <c r="KGC995" s="14"/>
      <c r="KGD995" s="14"/>
      <c r="KGE995" s="14"/>
      <c r="KGF995" s="14"/>
      <c r="KGG995" s="14"/>
      <c r="KGH995" s="14"/>
      <c r="KGI995" s="14"/>
      <c r="KGJ995" s="14"/>
      <c r="KGK995" s="14"/>
      <c r="KGL995" s="14"/>
      <c r="KGM995" s="14"/>
      <c r="KGN995" s="14"/>
      <c r="KGO995" s="14"/>
      <c r="KGP995" s="14"/>
      <c r="KGQ995" s="14"/>
      <c r="KGR995" s="14"/>
      <c r="KGS995" s="14"/>
      <c r="KGT995" s="14"/>
      <c r="KGU995" s="14"/>
      <c r="KGV995" s="14"/>
      <c r="KGW995" s="14"/>
      <c r="KGX995" s="14"/>
      <c r="KGY995" s="14"/>
      <c r="KGZ995" s="14"/>
      <c r="KHA995" s="14"/>
      <c r="KHB995" s="14"/>
      <c r="KHC995" s="14"/>
      <c r="KHD995" s="14"/>
      <c r="KHE995" s="14"/>
      <c r="KHF995" s="14"/>
      <c r="KHG995" s="14"/>
      <c r="KHH995" s="14"/>
      <c r="KHI995" s="14"/>
      <c r="KHJ995" s="14"/>
      <c r="KHK995" s="14"/>
      <c r="KHL995" s="14"/>
      <c r="KHM995" s="14"/>
      <c r="KHN995" s="14"/>
      <c r="KHO995" s="14"/>
      <c r="KHP995" s="14"/>
      <c r="KHQ995" s="14"/>
      <c r="KHR995" s="14"/>
      <c r="KHS995" s="14"/>
      <c r="KHT995" s="14"/>
      <c r="KHU995" s="14"/>
      <c r="KHV995" s="14"/>
      <c r="KHW995" s="14"/>
      <c r="KHX995" s="14"/>
      <c r="KHY995" s="14"/>
      <c r="KHZ995" s="14"/>
      <c r="KIA995" s="14"/>
      <c r="KIB995" s="14"/>
      <c r="KIC995" s="14"/>
      <c r="KID995" s="14"/>
      <c r="KIE995" s="14"/>
      <c r="KIF995" s="14"/>
      <c r="KIG995" s="14"/>
      <c r="KIH995" s="14"/>
      <c r="KII995" s="14"/>
      <c r="KIJ995" s="14"/>
      <c r="KIK995" s="14"/>
      <c r="KIL995" s="14"/>
      <c r="KIM995" s="14"/>
      <c r="KIN995" s="14"/>
      <c r="KIO995" s="14"/>
      <c r="KIP995" s="14"/>
      <c r="KIQ995" s="14"/>
      <c r="KIR995" s="14"/>
      <c r="KIS995" s="14"/>
      <c r="KIT995" s="14"/>
      <c r="KIU995" s="14"/>
      <c r="KIV995" s="14"/>
      <c r="KIW995" s="14"/>
      <c r="KIX995" s="14"/>
      <c r="KIY995" s="14"/>
      <c r="KIZ995" s="14"/>
      <c r="KJA995" s="14"/>
      <c r="KJB995" s="14"/>
      <c r="KJC995" s="14"/>
      <c r="KJD995" s="14"/>
      <c r="KJE995" s="14"/>
      <c r="KJF995" s="14"/>
      <c r="KJG995" s="14"/>
      <c r="KJH995" s="14"/>
      <c r="KJI995" s="14"/>
      <c r="KJJ995" s="14"/>
      <c r="KJK995" s="14"/>
      <c r="KJL995" s="14"/>
      <c r="KJM995" s="14"/>
      <c r="KJN995" s="14"/>
      <c r="KJO995" s="14"/>
      <c r="KJP995" s="14"/>
      <c r="KJQ995" s="14"/>
      <c r="KJR995" s="14"/>
      <c r="KJS995" s="14"/>
      <c r="KJT995" s="14"/>
      <c r="KJU995" s="14"/>
      <c r="KJV995" s="14"/>
      <c r="KJW995" s="14"/>
      <c r="KJX995" s="14"/>
      <c r="KJY995" s="14"/>
      <c r="KJZ995" s="14"/>
      <c r="KKA995" s="14"/>
      <c r="KKB995" s="14"/>
      <c r="KKC995" s="14"/>
      <c r="KKD995" s="14"/>
      <c r="KKE995" s="14"/>
      <c r="KKF995" s="14"/>
      <c r="KKG995" s="14"/>
      <c r="KKH995" s="14"/>
      <c r="KKI995" s="14"/>
      <c r="KKJ995" s="14"/>
      <c r="KKK995" s="14"/>
      <c r="KKL995" s="14"/>
      <c r="KKM995" s="14"/>
      <c r="KKN995" s="14"/>
      <c r="KKO995" s="14"/>
      <c r="KKP995" s="14"/>
      <c r="KKQ995" s="14"/>
      <c r="KKR995" s="14"/>
      <c r="KKS995" s="14"/>
      <c r="KKT995" s="14"/>
      <c r="KKU995" s="14"/>
      <c r="KKV995" s="14"/>
      <c r="KKW995" s="14"/>
      <c r="KKX995" s="14"/>
      <c r="KKY995" s="14"/>
      <c r="KKZ995" s="14"/>
      <c r="KLA995" s="14"/>
      <c r="KLB995" s="14"/>
      <c r="KLC995" s="14"/>
      <c r="KLD995" s="14"/>
      <c r="KLE995" s="14"/>
      <c r="KLF995" s="14"/>
      <c r="KLG995" s="14"/>
      <c r="KLH995" s="14"/>
      <c r="KLI995" s="14"/>
      <c r="KLJ995" s="14"/>
      <c r="KLK995" s="14"/>
      <c r="KLL995" s="14"/>
      <c r="KLM995" s="14"/>
      <c r="KLN995" s="14"/>
      <c r="KLO995" s="14"/>
      <c r="KLP995" s="14"/>
      <c r="KLQ995" s="14"/>
      <c r="KLR995" s="14"/>
      <c r="KLS995" s="14"/>
      <c r="KLT995" s="14"/>
      <c r="KLU995" s="14"/>
      <c r="KLV995" s="14"/>
      <c r="KLW995" s="14"/>
      <c r="KLX995" s="14"/>
      <c r="KLY995" s="14"/>
      <c r="KLZ995" s="14"/>
      <c r="KMA995" s="14"/>
      <c r="KMB995" s="14"/>
      <c r="KMC995" s="14"/>
      <c r="KMD995" s="14"/>
      <c r="KME995" s="14"/>
      <c r="KMF995" s="14"/>
      <c r="KMG995" s="14"/>
      <c r="KMH995" s="14"/>
      <c r="KMI995" s="14"/>
      <c r="KMJ995" s="14"/>
      <c r="KMK995" s="14"/>
      <c r="KML995" s="14"/>
      <c r="KMM995" s="14"/>
      <c r="KMN995" s="14"/>
      <c r="KMO995" s="14"/>
      <c r="KMP995" s="14"/>
      <c r="KMQ995" s="14"/>
      <c r="KMR995" s="14"/>
      <c r="KMS995" s="14"/>
      <c r="KMT995" s="14"/>
      <c r="KMU995" s="14"/>
      <c r="KMV995" s="14"/>
      <c r="KMW995" s="14"/>
      <c r="KMX995" s="14"/>
      <c r="KMY995" s="14"/>
      <c r="KMZ995" s="14"/>
      <c r="KNA995" s="14"/>
      <c r="KNB995" s="14"/>
      <c r="KNC995" s="14"/>
      <c r="KND995" s="14"/>
      <c r="KNE995" s="14"/>
      <c r="KNF995" s="14"/>
      <c r="KNG995" s="14"/>
      <c r="KNH995" s="14"/>
      <c r="KNI995" s="14"/>
      <c r="KNJ995" s="14"/>
      <c r="KNK995" s="14"/>
      <c r="KNL995" s="14"/>
      <c r="KNM995" s="14"/>
      <c r="KNN995" s="14"/>
      <c r="KNO995" s="14"/>
      <c r="KNP995" s="14"/>
      <c r="KNQ995" s="14"/>
      <c r="KNR995" s="14"/>
      <c r="KNS995" s="14"/>
      <c r="KNT995" s="14"/>
      <c r="KNU995" s="14"/>
      <c r="KNV995" s="14"/>
      <c r="KNW995" s="14"/>
      <c r="KNX995" s="14"/>
      <c r="KNY995" s="14"/>
      <c r="KNZ995" s="14"/>
      <c r="KOA995" s="14"/>
      <c r="KOB995" s="14"/>
      <c r="KOC995" s="14"/>
      <c r="KOD995" s="14"/>
      <c r="KOE995" s="14"/>
      <c r="KOF995" s="14"/>
      <c r="KOG995" s="14"/>
      <c r="KOH995" s="14"/>
      <c r="KOI995" s="14"/>
      <c r="KOJ995" s="14"/>
      <c r="KOK995" s="14"/>
      <c r="KOL995" s="14"/>
      <c r="KOM995" s="14"/>
      <c r="KON995" s="14"/>
      <c r="KOO995" s="14"/>
      <c r="KOP995" s="14"/>
      <c r="KOQ995" s="14"/>
      <c r="KOR995" s="14"/>
      <c r="KOS995" s="14"/>
      <c r="KOT995" s="14"/>
      <c r="KOU995" s="14"/>
      <c r="KOV995" s="14"/>
      <c r="KOW995" s="14"/>
      <c r="KOX995" s="14"/>
      <c r="KOY995" s="14"/>
      <c r="KOZ995" s="14"/>
      <c r="KPA995" s="14"/>
      <c r="KPB995" s="14"/>
      <c r="KPC995" s="14"/>
      <c r="KPD995" s="14"/>
      <c r="KPE995" s="14"/>
      <c r="KPF995" s="14"/>
      <c r="KPG995" s="14"/>
      <c r="KPH995" s="14"/>
      <c r="KPI995" s="14"/>
      <c r="KPJ995" s="14"/>
      <c r="KPK995" s="14"/>
      <c r="KPL995" s="14"/>
      <c r="KPM995" s="14"/>
      <c r="KPN995" s="14"/>
      <c r="KPO995" s="14"/>
      <c r="KPP995" s="14"/>
      <c r="KPQ995" s="14"/>
      <c r="KPR995" s="14"/>
      <c r="KPS995" s="14"/>
      <c r="KPT995" s="14"/>
      <c r="KPU995" s="14"/>
      <c r="KPV995" s="14"/>
      <c r="KPW995" s="14"/>
      <c r="KPX995" s="14"/>
      <c r="KPY995" s="14"/>
      <c r="KPZ995" s="14"/>
      <c r="KQA995" s="14"/>
      <c r="KQB995" s="14"/>
      <c r="KQC995" s="14"/>
      <c r="KQD995" s="14"/>
      <c r="KQE995" s="14"/>
      <c r="KQF995" s="14"/>
      <c r="KQG995" s="14"/>
      <c r="KQH995" s="14"/>
      <c r="KQI995" s="14"/>
      <c r="KQJ995" s="14"/>
      <c r="KQK995" s="14"/>
      <c r="KQL995" s="14"/>
      <c r="KQM995" s="14"/>
      <c r="KQN995" s="14"/>
      <c r="KQO995" s="14"/>
      <c r="KQP995" s="14"/>
      <c r="KQQ995" s="14"/>
      <c r="KQR995" s="14"/>
      <c r="KQS995" s="14"/>
      <c r="KQT995" s="14"/>
      <c r="KQU995" s="14"/>
      <c r="KQV995" s="14"/>
      <c r="KQW995" s="14"/>
      <c r="KQX995" s="14"/>
      <c r="KQY995" s="14"/>
      <c r="KQZ995" s="14"/>
      <c r="KRA995" s="14"/>
      <c r="KRB995" s="14"/>
      <c r="KRC995" s="14"/>
      <c r="KRD995" s="14"/>
      <c r="KRE995" s="14"/>
      <c r="KRF995" s="14"/>
      <c r="KRG995" s="14"/>
      <c r="KRH995" s="14"/>
      <c r="KRI995" s="14"/>
      <c r="KRJ995" s="14"/>
      <c r="KRK995" s="14"/>
      <c r="KRL995" s="14"/>
      <c r="KRM995" s="14"/>
      <c r="KRN995" s="14"/>
      <c r="KRO995" s="14"/>
      <c r="KRP995" s="14"/>
      <c r="KRQ995" s="14"/>
      <c r="KRR995" s="14"/>
      <c r="KRS995" s="14"/>
      <c r="KRT995" s="14"/>
      <c r="KRU995" s="14"/>
      <c r="KRV995" s="14"/>
      <c r="KRW995" s="14"/>
      <c r="KRX995" s="14"/>
      <c r="KRY995" s="14"/>
      <c r="KRZ995" s="14"/>
      <c r="KSA995" s="14"/>
      <c r="KSB995" s="14"/>
      <c r="KSC995" s="14"/>
      <c r="KSD995" s="14"/>
      <c r="KSE995" s="14"/>
      <c r="KSF995" s="14"/>
      <c r="KSG995" s="14"/>
      <c r="KSH995" s="14"/>
      <c r="KSI995" s="14"/>
      <c r="KSJ995" s="14"/>
      <c r="KSK995" s="14"/>
      <c r="KSL995" s="14"/>
      <c r="KSM995" s="14"/>
      <c r="KSN995" s="14"/>
      <c r="KSO995" s="14"/>
      <c r="KSP995" s="14"/>
      <c r="KSQ995" s="14"/>
      <c r="KSR995" s="14"/>
      <c r="KSS995" s="14"/>
      <c r="KST995" s="14"/>
      <c r="KSU995" s="14"/>
      <c r="KSV995" s="14"/>
      <c r="KSW995" s="14"/>
      <c r="KSX995" s="14"/>
      <c r="KSY995" s="14"/>
      <c r="KSZ995" s="14"/>
      <c r="KTA995" s="14"/>
      <c r="KTB995" s="14"/>
      <c r="KTC995" s="14"/>
      <c r="KTD995" s="14"/>
      <c r="KTE995" s="14"/>
      <c r="KTF995" s="14"/>
      <c r="KTG995" s="14"/>
      <c r="KTH995" s="14"/>
      <c r="KTI995" s="14"/>
      <c r="KTJ995" s="14"/>
      <c r="KTK995" s="14"/>
      <c r="KTL995" s="14"/>
      <c r="KTM995" s="14"/>
      <c r="KTN995" s="14"/>
      <c r="KTO995" s="14"/>
      <c r="KTP995" s="14"/>
      <c r="KTQ995" s="14"/>
      <c r="KTR995" s="14"/>
      <c r="KTS995" s="14"/>
      <c r="KTT995" s="14"/>
      <c r="KTU995" s="14"/>
      <c r="KTV995" s="14"/>
      <c r="KTW995" s="14"/>
      <c r="KTX995" s="14"/>
      <c r="KTY995" s="14"/>
      <c r="KTZ995" s="14"/>
      <c r="KUA995" s="14"/>
      <c r="KUB995" s="14"/>
      <c r="KUC995" s="14"/>
      <c r="KUD995" s="14"/>
      <c r="KUE995" s="14"/>
      <c r="KUF995" s="14"/>
      <c r="KUG995" s="14"/>
      <c r="KUH995" s="14"/>
      <c r="KUI995" s="14"/>
      <c r="KUJ995" s="14"/>
      <c r="KUK995" s="14"/>
      <c r="KUL995" s="14"/>
      <c r="KUM995" s="14"/>
      <c r="KUN995" s="14"/>
      <c r="KUO995" s="14"/>
      <c r="KUP995" s="14"/>
      <c r="KUQ995" s="14"/>
      <c r="KUR995" s="14"/>
      <c r="KUS995" s="14"/>
      <c r="KUT995" s="14"/>
      <c r="KUU995" s="14"/>
      <c r="KUV995" s="14"/>
      <c r="KUW995" s="14"/>
      <c r="KUX995" s="14"/>
      <c r="KUY995" s="14"/>
      <c r="KUZ995" s="14"/>
      <c r="KVA995" s="14"/>
      <c r="KVB995" s="14"/>
      <c r="KVC995" s="14"/>
      <c r="KVD995" s="14"/>
      <c r="KVE995" s="14"/>
      <c r="KVF995" s="14"/>
      <c r="KVG995" s="14"/>
      <c r="KVH995" s="14"/>
      <c r="KVI995" s="14"/>
      <c r="KVJ995" s="14"/>
      <c r="KVK995" s="14"/>
      <c r="KVL995" s="14"/>
      <c r="KVM995" s="14"/>
      <c r="KVN995" s="14"/>
      <c r="KVO995" s="14"/>
      <c r="KVP995" s="14"/>
      <c r="KVQ995" s="14"/>
      <c r="KVR995" s="14"/>
      <c r="KVS995" s="14"/>
      <c r="KVT995" s="14"/>
      <c r="KVU995" s="14"/>
      <c r="KVV995" s="14"/>
      <c r="KVW995" s="14"/>
      <c r="KVX995" s="14"/>
      <c r="KVY995" s="14"/>
      <c r="KVZ995" s="14"/>
      <c r="KWA995" s="14"/>
      <c r="KWB995" s="14"/>
      <c r="KWC995" s="14"/>
      <c r="KWD995" s="14"/>
      <c r="KWE995" s="14"/>
      <c r="KWF995" s="14"/>
      <c r="KWG995" s="14"/>
      <c r="KWH995" s="14"/>
      <c r="KWI995" s="14"/>
      <c r="KWJ995" s="14"/>
      <c r="KWK995" s="14"/>
      <c r="KWL995" s="14"/>
      <c r="KWM995" s="14"/>
      <c r="KWN995" s="14"/>
      <c r="KWO995" s="14"/>
      <c r="KWP995" s="14"/>
      <c r="KWQ995" s="14"/>
      <c r="KWR995" s="14"/>
      <c r="KWS995" s="14"/>
      <c r="KWT995" s="14"/>
      <c r="KWU995" s="14"/>
      <c r="KWV995" s="14"/>
      <c r="KWW995" s="14"/>
      <c r="KWX995" s="14"/>
      <c r="KWY995" s="14"/>
      <c r="KWZ995" s="14"/>
      <c r="KXA995" s="14"/>
      <c r="KXB995" s="14"/>
      <c r="KXC995" s="14"/>
      <c r="KXD995" s="14"/>
      <c r="KXE995" s="14"/>
      <c r="KXF995" s="14"/>
      <c r="KXG995" s="14"/>
      <c r="KXH995" s="14"/>
      <c r="KXI995" s="14"/>
      <c r="KXJ995" s="14"/>
      <c r="KXK995" s="14"/>
      <c r="KXL995" s="14"/>
      <c r="KXM995" s="14"/>
      <c r="KXN995" s="14"/>
      <c r="KXO995" s="14"/>
      <c r="KXP995" s="14"/>
      <c r="KXQ995" s="14"/>
      <c r="KXR995" s="14"/>
      <c r="KXS995" s="14"/>
      <c r="KXT995" s="14"/>
      <c r="KXU995" s="14"/>
      <c r="KXV995" s="14"/>
      <c r="KXW995" s="14"/>
      <c r="KXX995" s="14"/>
      <c r="KXY995" s="14"/>
      <c r="KXZ995" s="14"/>
      <c r="KYA995" s="14"/>
      <c r="KYB995" s="14"/>
      <c r="KYC995" s="14"/>
      <c r="KYD995" s="14"/>
      <c r="KYE995" s="14"/>
      <c r="KYF995" s="14"/>
      <c r="KYG995" s="14"/>
      <c r="KYH995" s="14"/>
      <c r="KYI995" s="14"/>
      <c r="KYJ995" s="14"/>
      <c r="KYK995" s="14"/>
      <c r="KYL995" s="14"/>
      <c r="KYM995" s="14"/>
      <c r="KYN995" s="14"/>
      <c r="KYO995" s="14"/>
      <c r="KYP995" s="14"/>
      <c r="KYQ995" s="14"/>
      <c r="KYR995" s="14"/>
      <c r="KYS995" s="14"/>
      <c r="KYT995" s="14"/>
      <c r="KYU995" s="14"/>
      <c r="KYV995" s="14"/>
      <c r="KYW995" s="14"/>
      <c r="KYX995" s="14"/>
      <c r="KYY995" s="14"/>
      <c r="KYZ995" s="14"/>
      <c r="KZA995" s="14"/>
      <c r="KZB995" s="14"/>
      <c r="KZC995" s="14"/>
      <c r="KZD995" s="14"/>
      <c r="KZE995" s="14"/>
      <c r="KZF995" s="14"/>
      <c r="KZG995" s="14"/>
      <c r="KZH995" s="14"/>
      <c r="KZI995" s="14"/>
      <c r="KZJ995" s="14"/>
      <c r="KZK995" s="14"/>
      <c r="KZL995" s="14"/>
      <c r="KZM995" s="14"/>
      <c r="KZN995" s="14"/>
      <c r="KZO995" s="14"/>
      <c r="KZP995" s="14"/>
      <c r="KZQ995" s="14"/>
      <c r="KZR995" s="14"/>
      <c r="KZS995" s="14"/>
      <c r="KZT995" s="14"/>
      <c r="KZU995" s="14"/>
      <c r="KZV995" s="14"/>
      <c r="KZW995" s="14"/>
      <c r="KZX995" s="14"/>
      <c r="KZY995" s="14"/>
      <c r="KZZ995" s="14"/>
      <c r="LAA995" s="14"/>
      <c r="LAB995" s="14"/>
      <c r="LAC995" s="14"/>
      <c r="LAD995" s="14"/>
      <c r="LAE995" s="14"/>
      <c r="LAF995" s="14"/>
      <c r="LAG995" s="14"/>
      <c r="LAH995" s="14"/>
      <c r="LAI995" s="14"/>
      <c r="LAJ995" s="14"/>
      <c r="LAK995" s="14"/>
      <c r="LAL995" s="14"/>
      <c r="LAM995" s="14"/>
      <c r="LAN995" s="14"/>
      <c r="LAO995" s="14"/>
      <c r="LAP995" s="14"/>
      <c r="LAQ995" s="14"/>
      <c r="LAR995" s="14"/>
      <c r="LAS995" s="14"/>
      <c r="LAT995" s="14"/>
      <c r="LAU995" s="14"/>
      <c r="LAV995" s="14"/>
      <c r="LAW995" s="14"/>
      <c r="LAX995" s="14"/>
      <c r="LAY995" s="14"/>
      <c r="LAZ995" s="14"/>
      <c r="LBA995" s="14"/>
      <c r="LBB995" s="14"/>
      <c r="LBC995" s="14"/>
      <c r="LBD995" s="14"/>
      <c r="LBE995" s="14"/>
      <c r="LBF995" s="14"/>
      <c r="LBG995" s="14"/>
      <c r="LBH995" s="14"/>
      <c r="LBI995" s="14"/>
      <c r="LBJ995" s="14"/>
      <c r="LBK995" s="14"/>
      <c r="LBL995" s="14"/>
      <c r="LBM995" s="14"/>
      <c r="LBN995" s="14"/>
      <c r="LBO995" s="14"/>
      <c r="LBP995" s="14"/>
      <c r="LBQ995" s="14"/>
      <c r="LBR995" s="14"/>
      <c r="LBS995" s="14"/>
      <c r="LBT995" s="14"/>
      <c r="LBU995" s="14"/>
      <c r="LBV995" s="14"/>
      <c r="LBW995" s="14"/>
      <c r="LBX995" s="14"/>
      <c r="LBY995" s="14"/>
      <c r="LBZ995" s="14"/>
      <c r="LCA995" s="14"/>
      <c r="LCB995" s="14"/>
      <c r="LCC995" s="14"/>
      <c r="LCD995" s="14"/>
      <c r="LCE995" s="14"/>
      <c r="LCF995" s="14"/>
      <c r="LCG995" s="14"/>
      <c r="LCH995" s="14"/>
      <c r="LCI995" s="14"/>
      <c r="LCJ995" s="14"/>
      <c r="LCK995" s="14"/>
      <c r="LCL995" s="14"/>
      <c r="LCM995" s="14"/>
      <c r="LCN995" s="14"/>
      <c r="LCO995" s="14"/>
      <c r="LCP995" s="14"/>
      <c r="LCQ995" s="14"/>
      <c r="LCR995" s="14"/>
      <c r="LCS995" s="14"/>
      <c r="LCT995" s="14"/>
      <c r="LCU995" s="14"/>
      <c r="LCV995" s="14"/>
      <c r="LCW995" s="14"/>
      <c r="LCX995" s="14"/>
      <c r="LCY995" s="14"/>
      <c r="LCZ995" s="14"/>
      <c r="LDA995" s="14"/>
      <c r="LDB995" s="14"/>
      <c r="LDC995" s="14"/>
      <c r="LDD995" s="14"/>
      <c r="LDE995" s="14"/>
      <c r="LDF995" s="14"/>
      <c r="LDG995" s="14"/>
      <c r="LDH995" s="14"/>
      <c r="LDI995" s="14"/>
      <c r="LDJ995" s="14"/>
      <c r="LDK995" s="14"/>
      <c r="LDL995" s="14"/>
      <c r="LDM995" s="14"/>
      <c r="LDN995" s="14"/>
      <c r="LDO995" s="14"/>
      <c r="LDP995" s="14"/>
      <c r="LDQ995" s="14"/>
      <c r="LDR995" s="14"/>
      <c r="LDS995" s="14"/>
      <c r="LDT995" s="14"/>
      <c r="LDU995" s="14"/>
      <c r="LDV995" s="14"/>
      <c r="LDW995" s="14"/>
      <c r="LDX995" s="14"/>
      <c r="LDY995" s="14"/>
      <c r="LDZ995" s="14"/>
      <c r="LEA995" s="14"/>
      <c r="LEB995" s="14"/>
      <c r="LEC995" s="14"/>
      <c r="LED995" s="14"/>
      <c r="LEE995" s="14"/>
      <c r="LEF995" s="14"/>
      <c r="LEG995" s="14"/>
      <c r="LEH995" s="14"/>
      <c r="LEI995" s="14"/>
      <c r="LEJ995" s="14"/>
      <c r="LEK995" s="14"/>
      <c r="LEL995" s="14"/>
      <c r="LEM995" s="14"/>
      <c r="LEN995" s="14"/>
      <c r="LEO995" s="14"/>
      <c r="LEP995" s="14"/>
      <c r="LEQ995" s="14"/>
      <c r="LER995" s="14"/>
      <c r="LES995" s="14"/>
      <c r="LET995" s="14"/>
      <c r="LEU995" s="14"/>
      <c r="LEV995" s="14"/>
      <c r="LEW995" s="14"/>
      <c r="LEX995" s="14"/>
      <c r="LEY995" s="14"/>
      <c r="LEZ995" s="14"/>
      <c r="LFA995" s="14"/>
      <c r="LFB995" s="14"/>
      <c r="LFC995" s="14"/>
      <c r="LFD995" s="14"/>
      <c r="LFE995" s="14"/>
      <c r="LFF995" s="14"/>
      <c r="LFG995" s="14"/>
      <c r="LFH995" s="14"/>
      <c r="LFI995" s="14"/>
      <c r="LFJ995" s="14"/>
      <c r="LFK995" s="14"/>
      <c r="LFL995" s="14"/>
      <c r="LFM995" s="14"/>
      <c r="LFN995" s="14"/>
      <c r="LFO995" s="14"/>
      <c r="LFP995" s="14"/>
      <c r="LFQ995" s="14"/>
      <c r="LFR995" s="14"/>
      <c r="LFS995" s="14"/>
      <c r="LFT995" s="14"/>
      <c r="LFU995" s="14"/>
      <c r="LFV995" s="14"/>
      <c r="LFW995" s="14"/>
      <c r="LFX995" s="14"/>
      <c r="LFY995" s="14"/>
      <c r="LFZ995" s="14"/>
      <c r="LGA995" s="14"/>
      <c r="LGB995" s="14"/>
      <c r="LGC995" s="14"/>
      <c r="LGD995" s="14"/>
      <c r="LGE995" s="14"/>
      <c r="LGF995" s="14"/>
      <c r="LGG995" s="14"/>
      <c r="LGH995" s="14"/>
      <c r="LGI995" s="14"/>
      <c r="LGJ995" s="14"/>
      <c r="LGK995" s="14"/>
      <c r="LGL995" s="14"/>
      <c r="LGM995" s="14"/>
      <c r="LGN995" s="14"/>
      <c r="LGO995" s="14"/>
      <c r="LGP995" s="14"/>
      <c r="LGQ995" s="14"/>
      <c r="LGR995" s="14"/>
      <c r="LGS995" s="14"/>
      <c r="LGT995" s="14"/>
      <c r="LGU995" s="14"/>
      <c r="LGV995" s="14"/>
      <c r="LGW995" s="14"/>
      <c r="LGX995" s="14"/>
      <c r="LGY995" s="14"/>
      <c r="LGZ995" s="14"/>
      <c r="LHA995" s="14"/>
      <c r="LHB995" s="14"/>
      <c r="LHC995" s="14"/>
      <c r="LHD995" s="14"/>
      <c r="LHE995" s="14"/>
      <c r="LHF995" s="14"/>
      <c r="LHG995" s="14"/>
      <c r="LHH995" s="14"/>
      <c r="LHI995" s="14"/>
      <c r="LHJ995" s="14"/>
      <c r="LHK995" s="14"/>
      <c r="LHL995" s="14"/>
      <c r="LHM995" s="14"/>
      <c r="LHN995" s="14"/>
      <c r="LHO995" s="14"/>
      <c r="LHP995" s="14"/>
      <c r="LHQ995" s="14"/>
      <c r="LHR995" s="14"/>
      <c r="LHS995" s="14"/>
      <c r="LHT995" s="14"/>
      <c r="LHU995" s="14"/>
      <c r="LHV995" s="14"/>
      <c r="LHW995" s="14"/>
      <c r="LHX995" s="14"/>
      <c r="LHY995" s="14"/>
      <c r="LHZ995" s="14"/>
      <c r="LIA995" s="14"/>
      <c r="LIB995" s="14"/>
      <c r="LIC995" s="14"/>
      <c r="LID995" s="14"/>
      <c r="LIE995" s="14"/>
      <c r="LIF995" s="14"/>
      <c r="LIG995" s="14"/>
      <c r="LIH995" s="14"/>
      <c r="LII995" s="14"/>
      <c r="LIJ995" s="14"/>
      <c r="LIK995" s="14"/>
      <c r="LIL995" s="14"/>
      <c r="LIM995" s="14"/>
      <c r="LIN995" s="14"/>
      <c r="LIO995" s="14"/>
      <c r="LIP995" s="14"/>
      <c r="LIQ995" s="14"/>
      <c r="LIR995" s="14"/>
      <c r="LIS995" s="14"/>
      <c r="LIT995" s="14"/>
      <c r="LIU995" s="14"/>
      <c r="LIV995" s="14"/>
      <c r="LIW995" s="14"/>
      <c r="LIX995" s="14"/>
      <c r="LIY995" s="14"/>
      <c r="LIZ995" s="14"/>
      <c r="LJA995" s="14"/>
      <c r="LJB995" s="14"/>
      <c r="LJC995" s="14"/>
      <c r="LJD995" s="14"/>
      <c r="LJE995" s="14"/>
      <c r="LJF995" s="14"/>
      <c r="LJG995" s="14"/>
      <c r="LJH995" s="14"/>
      <c r="LJI995" s="14"/>
      <c r="LJJ995" s="14"/>
      <c r="LJK995" s="14"/>
      <c r="LJL995" s="14"/>
      <c r="LJM995" s="14"/>
      <c r="LJN995" s="14"/>
      <c r="LJO995" s="14"/>
      <c r="LJP995" s="14"/>
      <c r="LJQ995" s="14"/>
      <c r="LJR995" s="14"/>
      <c r="LJS995" s="14"/>
      <c r="LJT995" s="14"/>
      <c r="LJU995" s="14"/>
      <c r="LJV995" s="14"/>
      <c r="LJW995" s="14"/>
      <c r="LJX995" s="14"/>
      <c r="LJY995" s="14"/>
      <c r="LJZ995" s="14"/>
      <c r="LKA995" s="14"/>
      <c r="LKB995" s="14"/>
      <c r="LKC995" s="14"/>
      <c r="LKD995" s="14"/>
      <c r="LKE995" s="14"/>
      <c r="LKF995" s="14"/>
      <c r="LKG995" s="14"/>
      <c r="LKH995" s="14"/>
      <c r="LKI995" s="14"/>
      <c r="LKJ995" s="14"/>
      <c r="LKK995" s="14"/>
      <c r="LKL995" s="14"/>
      <c r="LKM995" s="14"/>
      <c r="LKN995" s="14"/>
      <c r="LKO995" s="14"/>
      <c r="LKP995" s="14"/>
      <c r="LKQ995" s="14"/>
      <c r="LKR995" s="14"/>
      <c r="LKS995" s="14"/>
      <c r="LKT995" s="14"/>
      <c r="LKU995" s="14"/>
      <c r="LKV995" s="14"/>
      <c r="LKW995" s="14"/>
      <c r="LKX995" s="14"/>
      <c r="LKY995" s="14"/>
      <c r="LKZ995" s="14"/>
      <c r="LLA995" s="14"/>
      <c r="LLB995" s="14"/>
      <c r="LLC995" s="14"/>
      <c r="LLD995" s="14"/>
      <c r="LLE995" s="14"/>
      <c r="LLF995" s="14"/>
      <c r="LLG995" s="14"/>
      <c r="LLH995" s="14"/>
      <c r="LLI995" s="14"/>
      <c r="LLJ995" s="14"/>
      <c r="LLK995" s="14"/>
      <c r="LLL995" s="14"/>
      <c r="LLM995" s="14"/>
      <c r="LLN995" s="14"/>
      <c r="LLO995" s="14"/>
      <c r="LLP995" s="14"/>
      <c r="LLQ995" s="14"/>
      <c r="LLR995" s="14"/>
      <c r="LLS995" s="14"/>
      <c r="LLT995" s="14"/>
      <c r="LLU995" s="14"/>
      <c r="LLV995" s="14"/>
      <c r="LLW995" s="14"/>
      <c r="LLX995" s="14"/>
      <c r="LLY995" s="14"/>
      <c r="LLZ995" s="14"/>
      <c r="LMA995" s="14"/>
      <c r="LMB995" s="14"/>
      <c r="LMC995" s="14"/>
      <c r="LMD995" s="14"/>
      <c r="LME995" s="14"/>
      <c r="LMF995" s="14"/>
      <c r="LMG995" s="14"/>
      <c r="LMH995" s="14"/>
      <c r="LMI995" s="14"/>
      <c r="LMJ995" s="14"/>
      <c r="LMK995" s="14"/>
      <c r="LML995" s="14"/>
      <c r="LMM995" s="14"/>
      <c r="LMN995" s="14"/>
      <c r="LMO995" s="14"/>
      <c r="LMP995" s="14"/>
      <c r="LMQ995" s="14"/>
      <c r="LMR995" s="14"/>
      <c r="LMS995" s="14"/>
      <c r="LMT995" s="14"/>
      <c r="LMU995" s="14"/>
      <c r="LMV995" s="14"/>
      <c r="LMW995" s="14"/>
      <c r="LMX995" s="14"/>
      <c r="LMY995" s="14"/>
      <c r="LMZ995" s="14"/>
      <c r="LNA995" s="14"/>
      <c r="LNB995" s="14"/>
      <c r="LNC995" s="14"/>
      <c r="LND995" s="14"/>
      <c r="LNE995" s="14"/>
      <c r="LNF995" s="14"/>
      <c r="LNG995" s="14"/>
      <c r="LNH995" s="14"/>
      <c r="LNI995" s="14"/>
      <c r="LNJ995" s="14"/>
      <c r="LNK995" s="14"/>
      <c r="LNL995" s="14"/>
      <c r="LNM995" s="14"/>
      <c r="LNN995" s="14"/>
      <c r="LNO995" s="14"/>
      <c r="LNP995" s="14"/>
      <c r="LNQ995" s="14"/>
      <c r="LNR995" s="14"/>
      <c r="LNS995" s="14"/>
      <c r="LNT995" s="14"/>
      <c r="LNU995" s="14"/>
      <c r="LNV995" s="14"/>
      <c r="LNW995" s="14"/>
      <c r="LNX995" s="14"/>
      <c r="LNY995" s="14"/>
      <c r="LNZ995" s="14"/>
      <c r="LOA995" s="14"/>
      <c r="LOB995" s="14"/>
      <c r="LOC995" s="14"/>
      <c r="LOD995" s="14"/>
      <c r="LOE995" s="14"/>
      <c r="LOF995" s="14"/>
      <c r="LOG995" s="14"/>
      <c r="LOH995" s="14"/>
      <c r="LOI995" s="14"/>
      <c r="LOJ995" s="14"/>
      <c r="LOK995" s="14"/>
      <c r="LOL995" s="14"/>
      <c r="LOM995" s="14"/>
      <c r="LON995" s="14"/>
      <c r="LOO995" s="14"/>
      <c r="LOP995" s="14"/>
      <c r="LOQ995" s="14"/>
      <c r="LOR995" s="14"/>
      <c r="LOS995" s="14"/>
      <c r="LOT995" s="14"/>
      <c r="LOU995" s="14"/>
      <c r="LOV995" s="14"/>
      <c r="LOW995" s="14"/>
      <c r="LOX995" s="14"/>
      <c r="LOY995" s="14"/>
      <c r="LOZ995" s="14"/>
      <c r="LPA995" s="14"/>
      <c r="LPB995" s="14"/>
      <c r="LPC995" s="14"/>
      <c r="LPD995" s="14"/>
      <c r="LPE995" s="14"/>
      <c r="LPF995" s="14"/>
      <c r="LPG995" s="14"/>
      <c r="LPH995" s="14"/>
      <c r="LPI995" s="14"/>
      <c r="LPJ995" s="14"/>
      <c r="LPK995" s="14"/>
      <c r="LPL995" s="14"/>
      <c r="LPM995" s="14"/>
      <c r="LPN995" s="14"/>
      <c r="LPO995" s="14"/>
      <c r="LPP995" s="14"/>
      <c r="LPQ995" s="14"/>
      <c r="LPR995" s="14"/>
      <c r="LPS995" s="14"/>
      <c r="LPT995" s="14"/>
      <c r="LPU995" s="14"/>
      <c r="LPV995" s="14"/>
      <c r="LPW995" s="14"/>
      <c r="LPX995" s="14"/>
      <c r="LPY995" s="14"/>
      <c r="LPZ995" s="14"/>
      <c r="LQA995" s="14"/>
      <c r="LQB995" s="14"/>
      <c r="LQC995" s="14"/>
      <c r="LQD995" s="14"/>
      <c r="LQE995" s="14"/>
      <c r="LQF995" s="14"/>
      <c r="LQG995" s="14"/>
      <c r="LQH995" s="14"/>
      <c r="LQI995" s="14"/>
      <c r="LQJ995" s="14"/>
      <c r="LQK995" s="14"/>
      <c r="LQL995" s="14"/>
      <c r="LQM995" s="14"/>
      <c r="LQN995" s="14"/>
      <c r="LQO995" s="14"/>
      <c r="LQP995" s="14"/>
      <c r="LQQ995" s="14"/>
      <c r="LQR995" s="14"/>
      <c r="LQS995" s="14"/>
      <c r="LQT995" s="14"/>
      <c r="LQU995" s="14"/>
      <c r="LQV995" s="14"/>
      <c r="LQW995" s="14"/>
      <c r="LQX995" s="14"/>
      <c r="LQY995" s="14"/>
      <c r="LQZ995" s="14"/>
      <c r="LRA995" s="14"/>
      <c r="LRB995" s="14"/>
      <c r="LRC995" s="14"/>
      <c r="LRD995" s="14"/>
      <c r="LRE995" s="14"/>
      <c r="LRF995" s="14"/>
      <c r="LRG995" s="14"/>
      <c r="LRH995" s="14"/>
      <c r="LRI995" s="14"/>
      <c r="LRJ995" s="14"/>
      <c r="LRK995" s="14"/>
      <c r="LRL995" s="14"/>
      <c r="LRM995" s="14"/>
      <c r="LRN995" s="14"/>
      <c r="LRO995" s="14"/>
      <c r="LRP995" s="14"/>
      <c r="LRQ995" s="14"/>
      <c r="LRR995" s="14"/>
      <c r="LRS995" s="14"/>
      <c r="LRT995" s="14"/>
      <c r="LRU995" s="14"/>
      <c r="LRV995" s="14"/>
      <c r="LRW995" s="14"/>
      <c r="LRX995" s="14"/>
      <c r="LRY995" s="14"/>
      <c r="LRZ995" s="14"/>
      <c r="LSA995" s="14"/>
      <c r="LSB995" s="14"/>
      <c r="LSC995" s="14"/>
      <c r="LSD995" s="14"/>
      <c r="LSE995" s="14"/>
      <c r="LSF995" s="14"/>
      <c r="LSG995" s="14"/>
      <c r="LSH995" s="14"/>
      <c r="LSI995" s="14"/>
      <c r="LSJ995" s="14"/>
      <c r="LSK995" s="14"/>
      <c r="LSL995" s="14"/>
      <c r="LSM995" s="14"/>
      <c r="LSN995" s="14"/>
      <c r="LSO995" s="14"/>
      <c r="LSP995" s="14"/>
      <c r="LSQ995" s="14"/>
      <c r="LSR995" s="14"/>
      <c r="LSS995" s="14"/>
      <c r="LST995" s="14"/>
      <c r="LSU995" s="14"/>
      <c r="LSV995" s="14"/>
      <c r="LSW995" s="14"/>
      <c r="LSX995" s="14"/>
      <c r="LSY995" s="14"/>
      <c r="LSZ995" s="14"/>
      <c r="LTA995" s="14"/>
      <c r="LTB995" s="14"/>
      <c r="LTC995" s="14"/>
      <c r="LTD995" s="14"/>
      <c r="LTE995" s="14"/>
      <c r="LTF995" s="14"/>
      <c r="LTG995" s="14"/>
      <c r="LTH995" s="14"/>
      <c r="LTI995" s="14"/>
      <c r="LTJ995" s="14"/>
      <c r="LTK995" s="14"/>
      <c r="LTL995" s="14"/>
      <c r="LTM995" s="14"/>
      <c r="LTN995" s="14"/>
      <c r="LTO995" s="14"/>
      <c r="LTP995" s="14"/>
      <c r="LTQ995" s="14"/>
      <c r="LTR995" s="14"/>
      <c r="LTS995" s="14"/>
      <c r="LTT995" s="14"/>
      <c r="LTU995" s="14"/>
      <c r="LTV995" s="14"/>
      <c r="LTW995" s="14"/>
      <c r="LTX995" s="14"/>
      <c r="LTY995" s="14"/>
      <c r="LTZ995" s="14"/>
      <c r="LUA995" s="14"/>
      <c r="LUB995" s="14"/>
      <c r="LUC995" s="14"/>
      <c r="LUD995" s="14"/>
      <c r="LUE995" s="14"/>
      <c r="LUF995" s="14"/>
      <c r="LUG995" s="14"/>
      <c r="LUH995" s="14"/>
      <c r="LUI995" s="14"/>
      <c r="LUJ995" s="14"/>
      <c r="LUK995" s="14"/>
      <c r="LUL995" s="14"/>
      <c r="LUM995" s="14"/>
      <c r="LUN995" s="14"/>
      <c r="LUO995" s="14"/>
      <c r="LUP995" s="14"/>
      <c r="LUQ995" s="14"/>
      <c r="LUR995" s="14"/>
      <c r="LUS995" s="14"/>
      <c r="LUT995" s="14"/>
      <c r="LUU995" s="14"/>
      <c r="LUV995" s="14"/>
      <c r="LUW995" s="14"/>
      <c r="LUX995" s="14"/>
      <c r="LUY995" s="14"/>
      <c r="LUZ995" s="14"/>
      <c r="LVA995" s="14"/>
      <c r="LVB995" s="14"/>
      <c r="LVC995" s="14"/>
      <c r="LVD995" s="14"/>
      <c r="LVE995" s="14"/>
      <c r="LVF995" s="14"/>
      <c r="LVG995" s="14"/>
      <c r="LVH995" s="14"/>
      <c r="LVI995" s="14"/>
      <c r="LVJ995" s="14"/>
      <c r="LVK995" s="14"/>
      <c r="LVL995" s="14"/>
      <c r="LVM995" s="14"/>
      <c r="LVN995" s="14"/>
      <c r="LVO995" s="14"/>
      <c r="LVP995" s="14"/>
      <c r="LVQ995" s="14"/>
      <c r="LVR995" s="14"/>
      <c r="LVS995" s="14"/>
      <c r="LVT995" s="14"/>
      <c r="LVU995" s="14"/>
      <c r="LVV995" s="14"/>
      <c r="LVW995" s="14"/>
      <c r="LVX995" s="14"/>
      <c r="LVY995" s="14"/>
      <c r="LVZ995" s="14"/>
      <c r="LWA995" s="14"/>
      <c r="LWB995" s="14"/>
      <c r="LWC995" s="14"/>
      <c r="LWD995" s="14"/>
      <c r="LWE995" s="14"/>
      <c r="LWF995" s="14"/>
      <c r="LWG995" s="14"/>
      <c r="LWH995" s="14"/>
      <c r="LWI995" s="14"/>
      <c r="LWJ995" s="14"/>
      <c r="LWK995" s="14"/>
      <c r="LWL995" s="14"/>
      <c r="LWM995" s="14"/>
      <c r="LWN995" s="14"/>
      <c r="LWO995" s="14"/>
      <c r="LWP995" s="14"/>
      <c r="LWQ995" s="14"/>
      <c r="LWR995" s="14"/>
      <c r="LWS995" s="14"/>
      <c r="LWT995" s="14"/>
      <c r="LWU995" s="14"/>
      <c r="LWV995" s="14"/>
      <c r="LWW995" s="14"/>
      <c r="LWX995" s="14"/>
      <c r="LWY995" s="14"/>
      <c r="LWZ995" s="14"/>
      <c r="LXA995" s="14"/>
      <c r="LXB995" s="14"/>
      <c r="LXC995" s="14"/>
      <c r="LXD995" s="14"/>
      <c r="LXE995" s="14"/>
      <c r="LXF995" s="14"/>
      <c r="LXG995" s="14"/>
      <c r="LXH995" s="14"/>
      <c r="LXI995" s="14"/>
      <c r="LXJ995" s="14"/>
      <c r="LXK995" s="14"/>
      <c r="LXL995" s="14"/>
      <c r="LXM995" s="14"/>
      <c r="LXN995" s="14"/>
      <c r="LXO995" s="14"/>
      <c r="LXP995" s="14"/>
      <c r="LXQ995" s="14"/>
      <c r="LXR995" s="14"/>
      <c r="LXS995" s="14"/>
      <c r="LXT995" s="14"/>
      <c r="LXU995" s="14"/>
      <c r="LXV995" s="14"/>
      <c r="LXW995" s="14"/>
      <c r="LXX995" s="14"/>
      <c r="LXY995" s="14"/>
      <c r="LXZ995" s="14"/>
      <c r="LYA995" s="14"/>
      <c r="LYB995" s="14"/>
      <c r="LYC995" s="14"/>
      <c r="LYD995" s="14"/>
      <c r="LYE995" s="14"/>
      <c r="LYF995" s="14"/>
      <c r="LYG995" s="14"/>
      <c r="LYH995" s="14"/>
      <c r="LYI995" s="14"/>
      <c r="LYJ995" s="14"/>
      <c r="LYK995" s="14"/>
      <c r="LYL995" s="14"/>
      <c r="LYM995" s="14"/>
      <c r="LYN995" s="14"/>
      <c r="LYO995" s="14"/>
      <c r="LYP995" s="14"/>
      <c r="LYQ995" s="14"/>
      <c r="LYR995" s="14"/>
      <c r="LYS995" s="14"/>
      <c r="LYT995" s="14"/>
      <c r="LYU995" s="14"/>
      <c r="LYV995" s="14"/>
      <c r="LYW995" s="14"/>
      <c r="LYX995" s="14"/>
      <c r="LYY995" s="14"/>
      <c r="LYZ995" s="14"/>
      <c r="LZA995" s="14"/>
      <c r="LZB995" s="14"/>
      <c r="LZC995" s="14"/>
      <c r="LZD995" s="14"/>
      <c r="LZE995" s="14"/>
      <c r="LZF995" s="14"/>
      <c r="LZG995" s="14"/>
      <c r="LZH995" s="14"/>
      <c r="LZI995" s="14"/>
      <c r="LZJ995" s="14"/>
      <c r="LZK995" s="14"/>
      <c r="LZL995" s="14"/>
      <c r="LZM995" s="14"/>
      <c r="LZN995" s="14"/>
      <c r="LZO995" s="14"/>
      <c r="LZP995" s="14"/>
      <c r="LZQ995" s="14"/>
      <c r="LZR995" s="14"/>
      <c r="LZS995" s="14"/>
      <c r="LZT995" s="14"/>
      <c r="LZU995" s="14"/>
      <c r="LZV995" s="14"/>
      <c r="LZW995" s="14"/>
      <c r="LZX995" s="14"/>
      <c r="LZY995" s="14"/>
      <c r="LZZ995" s="14"/>
      <c r="MAA995" s="14"/>
      <c r="MAB995" s="14"/>
      <c r="MAC995" s="14"/>
      <c r="MAD995" s="14"/>
      <c r="MAE995" s="14"/>
      <c r="MAF995" s="14"/>
      <c r="MAG995" s="14"/>
      <c r="MAH995" s="14"/>
      <c r="MAI995" s="14"/>
      <c r="MAJ995" s="14"/>
      <c r="MAK995" s="14"/>
      <c r="MAL995" s="14"/>
      <c r="MAM995" s="14"/>
      <c r="MAN995" s="14"/>
      <c r="MAO995" s="14"/>
      <c r="MAP995" s="14"/>
      <c r="MAQ995" s="14"/>
      <c r="MAR995" s="14"/>
      <c r="MAS995" s="14"/>
      <c r="MAT995" s="14"/>
      <c r="MAU995" s="14"/>
      <c r="MAV995" s="14"/>
      <c r="MAW995" s="14"/>
      <c r="MAX995" s="14"/>
      <c r="MAY995" s="14"/>
      <c r="MAZ995" s="14"/>
      <c r="MBA995" s="14"/>
      <c r="MBB995" s="14"/>
      <c r="MBC995" s="14"/>
      <c r="MBD995" s="14"/>
      <c r="MBE995" s="14"/>
      <c r="MBF995" s="14"/>
      <c r="MBG995" s="14"/>
      <c r="MBH995" s="14"/>
      <c r="MBI995" s="14"/>
      <c r="MBJ995" s="14"/>
      <c r="MBK995" s="14"/>
      <c r="MBL995" s="14"/>
      <c r="MBM995" s="14"/>
      <c r="MBN995" s="14"/>
      <c r="MBO995" s="14"/>
      <c r="MBP995" s="14"/>
      <c r="MBQ995" s="14"/>
      <c r="MBR995" s="14"/>
      <c r="MBS995" s="14"/>
      <c r="MBT995" s="14"/>
      <c r="MBU995" s="14"/>
      <c r="MBV995" s="14"/>
      <c r="MBW995" s="14"/>
      <c r="MBX995" s="14"/>
      <c r="MBY995" s="14"/>
      <c r="MBZ995" s="14"/>
      <c r="MCA995" s="14"/>
      <c r="MCB995" s="14"/>
      <c r="MCC995" s="14"/>
      <c r="MCD995" s="14"/>
      <c r="MCE995" s="14"/>
      <c r="MCF995" s="14"/>
      <c r="MCG995" s="14"/>
      <c r="MCH995" s="14"/>
      <c r="MCI995" s="14"/>
      <c r="MCJ995" s="14"/>
      <c r="MCK995" s="14"/>
      <c r="MCL995" s="14"/>
      <c r="MCM995" s="14"/>
      <c r="MCN995" s="14"/>
      <c r="MCO995" s="14"/>
      <c r="MCP995" s="14"/>
      <c r="MCQ995" s="14"/>
      <c r="MCR995" s="14"/>
      <c r="MCS995" s="14"/>
      <c r="MCT995" s="14"/>
      <c r="MCU995" s="14"/>
      <c r="MCV995" s="14"/>
      <c r="MCW995" s="14"/>
      <c r="MCX995" s="14"/>
      <c r="MCY995" s="14"/>
      <c r="MCZ995" s="14"/>
      <c r="MDA995" s="14"/>
      <c r="MDB995" s="14"/>
      <c r="MDC995" s="14"/>
      <c r="MDD995" s="14"/>
      <c r="MDE995" s="14"/>
      <c r="MDF995" s="14"/>
      <c r="MDG995" s="14"/>
      <c r="MDH995" s="14"/>
      <c r="MDI995" s="14"/>
      <c r="MDJ995" s="14"/>
      <c r="MDK995" s="14"/>
      <c r="MDL995" s="14"/>
      <c r="MDM995" s="14"/>
      <c r="MDN995" s="14"/>
      <c r="MDO995" s="14"/>
      <c r="MDP995" s="14"/>
      <c r="MDQ995" s="14"/>
      <c r="MDR995" s="14"/>
      <c r="MDS995" s="14"/>
      <c r="MDT995" s="14"/>
      <c r="MDU995" s="14"/>
      <c r="MDV995" s="14"/>
      <c r="MDW995" s="14"/>
      <c r="MDX995" s="14"/>
      <c r="MDY995" s="14"/>
      <c r="MDZ995" s="14"/>
      <c r="MEA995" s="14"/>
      <c r="MEB995" s="14"/>
      <c r="MEC995" s="14"/>
      <c r="MED995" s="14"/>
      <c r="MEE995" s="14"/>
      <c r="MEF995" s="14"/>
      <c r="MEG995" s="14"/>
      <c r="MEH995" s="14"/>
      <c r="MEI995" s="14"/>
      <c r="MEJ995" s="14"/>
      <c r="MEK995" s="14"/>
      <c r="MEL995" s="14"/>
      <c r="MEM995" s="14"/>
      <c r="MEN995" s="14"/>
      <c r="MEO995" s="14"/>
      <c r="MEP995" s="14"/>
      <c r="MEQ995" s="14"/>
      <c r="MER995" s="14"/>
      <c r="MES995" s="14"/>
      <c r="MET995" s="14"/>
      <c r="MEU995" s="14"/>
      <c r="MEV995" s="14"/>
      <c r="MEW995" s="14"/>
      <c r="MEX995" s="14"/>
      <c r="MEY995" s="14"/>
      <c r="MEZ995" s="14"/>
      <c r="MFA995" s="14"/>
      <c r="MFB995" s="14"/>
      <c r="MFC995" s="14"/>
      <c r="MFD995" s="14"/>
      <c r="MFE995" s="14"/>
      <c r="MFF995" s="14"/>
      <c r="MFG995" s="14"/>
      <c r="MFH995" s="14"/>
      <c r="MFI995" s="14"/>
      <c r="MFJ995" s="14"/>
      <c r="MFK995" s="14"/>
      <c r="MFL995" s="14"/>
      <c r="MFM995" s="14"/>
      <c r="MFN995" s="14"/>
      <c r="MFO995" s="14"/>
      <c r="MFP995" s="14"/>
      <c r="MFQ995" s="14"/>
      <c r="MFR995" s="14"/>
      <c r="MFS995" s="14"/>
      <c r="MFT995" s="14"/>
      <c r="MFU995" s="14"/>
      <c r="MFV995" s="14"/>
      <c r="MFW995" s="14"/>
      <c r="MFX995" s="14"/>
      <c r="MFY995" s="14"/>
      <c r="MFZ995" s="14"/>
      <c r="MGA995" s="14"/>
      <c r="MGB995" s="14"/>
      <c r="MGC995" s="14"/>
      <c r="MGD995" s="14"/>
      <c r="MGE995" s="14"/>
      <c r="MGF995" s="14"/>
      <c r="MGG995" s="14"/>
      <c r="MGH995" s="14"/>
      <c r="MGI995" s="14"/>
      <c r="MGJ995" s="14"/>
      <c r="MGK995" s="14"/>
      <c r="MGL995" s="14"/>
      <c r="MGM995" s="14"/>
      <c r="MGN995" s="14"/>
      <c r="MGO995" s="14"/>
      <c r="MGP995" s="14"/>
      <c r="MGQ995" s="14"/>
      <c r="MGR995" s="14"/>
      <c r="MGS995" s="14"/>
      <c r="MGT995" s="14"/>
      <c r="MGU995" s="14"/>
      <c r="MGV995" s="14"/>
      <c r="MGW995" s="14"/>
      <c r="MGX995" s="14"/>
      <c r="MGY995" s="14"/>
      <c r="MGZ995" s="14"/>
      <c r="MHA995" s="14"/>
      <c r="MHB995" s="14"/>
      <c r="MHC995" s="14"/>
      <c r="MHD995" s="14"/>
      <c r="MHE995" s="14"/>
      <c r="MHF995" s="14"/>
      <c r="MHG995" s="14"/>
      <c r="MHH995" s="14"/>
      <c r="MHI995" s="14"/>
      <c r="MHJ995" s="14"/>
      <c r="MHK995" s="14"/>
      <c r="MHL995" s="14"/>
      <c r="MHM995" s="14"/>
      <c r="MHN995" s="14"/>
      <c r="MHO995" s="14"/>
      <c r="MHP995" s="14"/>
      <c r="MHQ995" s="14"/>
      <c r="MHR995" s="14"/>
      <c r="MHS995" s="14"/>
      <c r="MHT995" s="14"/>
      <c r="MHU995" s="14"/>
      <c r="MHV995" s="14"/>
      <c r="MHW995" s="14"/>
      <c r="MHX995" s="14"/>
      <c r="MHY995" s="14"/>
      <c r="MHZ995" s="14"/>
      <c r="MIA995" s="14"/>
      <c r="MIB995" s="14"/>
      <c r="MIC995" s="14"/>
      <c r="MID995" s="14"/>
      <c r="MIE995" s="14"/>
      <c r="MIF995" s="14"/>
      <c r="MIG995" s="14"/>
      <c r="MIH995" s="14"/>
      <c r="MII995" s="14"/>
      <c r="MIJ995" s="14"/>
      <c r="MIK995" s="14"/>
      <c r="MIL995" s="14"/>
      <c r="MIM995" s="14"/>
      <c r="MIN995" s="14"/>
      <c r="MIO995" s="14"/>
      <c r="MIP995" s="14"/>
      <c r="MIQ995" s="14"/>
      <c r="MIR995" s="14"/>
      <c r="MIS995" s="14"/>
      <c r="MIT995" s="14"/>
      <c r="MIU995" s="14"/>
      <c r="MIV995" s="14"/>
      <c r="MIW995" s="14"/>
      <c r="MIX995" s="14"/>
      <c r="MIY995" s="14"/>
      <c r="MIZ995" s="14"/>
      <c r="MJA995" s="14"/>
      <c r="MJB995" s="14"/>
      <c r="MJC995" s="14"/>
      <c r="MJD995" s="14"/>
      <c r="MJE995" s="14"/>
      <c r="MJF995" s="14"/>
      <c r="MJG995" s="14"/>
      <c r="MJH995" s="14"/>
      <c r="MJI995" s="14"/>
      <c r="MJJ995" s="14"/>
      <c r="MJK995" s="14"/>
      <c r="MJL995" s="14"/>
      <c r="MJM995" s="14"/>
      <c r="MJN995" s="14"/>
      <c r="MJO995" s="14"/>
      <c r="MJP995" s="14"/>
      <c r="MJQ995" s="14"/>
      <c r="MJR995" s="14"/>
      <c r="MJS995" s="14"/>
      <c r="MJT995" s="14"/>
      <c r="MJU995" s="14"/>
      <c r="MJV995" s="14"/>
      <c r="MJW995" s="14"/>
      <c r="MJX995" s="14"/>
      <c r="MJY995" s="14"/>
      <c r="MJZ995" s="14"/>
      <c r="MKA995" s="14"/>
      <c r="MKB995" s="14"/>
      <c r="MKC995" s="14"/>
      <c r="MKD995" s="14"/>
      <c r="MKE995" s="14"/>
      <c r="MKF995" s="14"/>
      <c r="MKG995" s="14"/>
      <c r="MKH995" s="14"/>
      <c r="MKI995" s="14"/>
      <c r="MKJ995" s="14"/>
      <c r="MKK995" s="14"/>
      <c r="MKL995" s="14"/>
      <c r="MKM995" s="14"/>
      <c r="MKN995" s="14"/>
      <c r="MKO995" s="14"/>
      <c r="MKP995" s="14"/>
      <c r="MKQ995" s="14"/>
      <c r="MKR995" s="14"/>
      <c r="MKS995" s="14"/>
      <c r="MKT995" s="14"/>
      <c r="MKU995" s="14"/>
      <c r="MKV995" s="14"/>
      <c r="MKW995" s="14"/>
      <c r="MKX995" s="14"/>
      <c r="MKY995" s="14"/>
      <c r="MKZ995" s="14"/>
      <c r="MLA995" s="14"/>
      <c r="MLB995" s="14"/>
      <c r="MLC995" s="14"/>
      <c r="MLD995" s="14"/>
      <c r="MLE995" s="14"/>
      <c r="MLF995" s="14"/>
      <c r="MLG995" s="14"/>
      <c r="MLH995" s="14"/>
      <c r="MLI995" s="14"/>
      <c r="MLJ995" s="14"/>
      <c r="MLK995" s="14"/>
      <c r="MLL995" s="14"/>
      <c r="MLM995" s="14"/>
      <c r="MLN995" s="14"/>
      <c r="MLO995" s="14"/>
      <c r="MLP995" s="14"/>
      <c r="MLQ995" s="14"/>
      <c r="MLR995" s="14"/>
      <c r="MLS995" s="14"/>
      <c r="MLT995" s="14"/>
      <c r="MLU995" s="14"/>
      <c r="MLV995" s="14"/>
      <c r="MLW995" s="14"/>
      <c r="MLX995" s="14"/>
      <c r="MLY995" s="14"/>
      <c r="MLZ995" s="14"/>
      <c r="MMA995" s="14"/>
      <c r="MMB995" s="14"/>
      <c r="MMC995" s="14"/>
      <c r="MMD995" s="14"/>
      <c r="MME995" s="14"/>
      <c r="MMF995" s="14"/>
      <c r="MMG995" s="14"/>
      <c r="MMH995" s="14"/>
      <c r="MMI995" s="14"/>
      <c r="MMJ995" s="14"/>
      <c r="MMK995" s="14"/>
      <c r="MML995" s="14"/>
      <c r="MMM995" s="14"/>
      <c r="MMN995" s="14"/>
      <c r="MMO995" s="14"/>
      <c r="MMP995" s="14"/>
      <c r="MMQ995" s="14"/>
      <c r="MMR995" s="14"/>
      <c r="MMS995" s="14"/>
      <c r="MMT995" s="14"/>
      <c r="MMU995" s="14"/>
      <c r="MMV995" s="14"/>
      <c r="MMW995" s="14"/>
      <c r="MMX995" s="14"/>
      <c r="MMY995" s="14"/>
      <c r="MMZ995" s="14"/>
      <c r="MNA995" s="14"/>
      <c r="MNB995" s="14"/>
      <c r="MNC995" s="14"/>
      <c r="MND995" s="14"/>
      <c r="MNE995" s="14"/>
      <c r="MNF995" s="14"/>
      <c r="MNG995" s="14"/>
      <c r="MNH995" s="14"/>
      <c r="MNI995" s="14"/>
      <c r="MNJ995" s="14"/>
      <c r="MNK995" s="14"/>
      <c r="MNL995" s="14"/>
      <c r="MNM995" s="14"/>
      <c r="MNN995" s="14"/>
      <c r="MNO995" s="14"/>
      <c r="MNP995" s="14"/>
      <c r="MNQ995" s="14"/>
      <c r="MNR995" s="14"/>
      <c r="MNS995" s="14"/>
      <c r="MNT995" s="14"/>
      <c r="MNU995" s="14"/>
      <c r="MNV995" s="14"/>
      <c r="MNW995" s="14"/>
      <c r="MNX995" s="14"/>
      <c r="MNY995" s="14"/>
      <c r="MNZ995" s="14"/>
      <c r="MOA995" s="14"/>
      <c r="MOB995" s="14"/>
      <c r="MOC995" s="14"/>
      <c r="MOD995" s="14"/>
      <c r="MOE995" s="14"/>
      <c r="MOF995" s="14"/>
      <c r="MOG995" s="14"/>
      <c r="MOH995" s="14"/>
      <c r="MOI995" s="14"/>
      <c r="MOJ995" s="14"/>
      <c r="MOK995" s="14"/>
      <c r="MOL995" s="14"/>
      <c r="MOM995" s="14"/>
      <c r="MON995" s="14"/>
      <c r="MOO995" s="14"/>
      <c r="MOP995" s="14"/>
      <c r="MOQ995" s="14"/>
      <c r="MOR995" s="14"/>
      <c r="MOS995" s="14"/>
      <c r="MOT995" s="14"/>
      <c r="MOU995" s="14"/>
      <c r="MOV995" s="14"/>
      <c r="MOW995" s="14"/>
      <c r="MOX995" s="14"/>
      <c r="MOY995" s="14"/>
      <c r="MOZ995" s="14"/>
      <c r="MPA995" s="14"/>
      <c r="MPB995" s="14"/>
      <c r="MPC995" s="14"/>
      <c r="MPD995" s="14"/>
      <c r="MPE995" s="14"/>
      <c r="MPF995" s="14"/>
      <c r="MPG995" s="14"/>
      <c r="MPH995" s="14"/>
      <c r="MPI995" s="14"/>
      <c r="MPJ995" s="14"/>
      <c r="MPK995" s="14"/>
      <c r="MPL995" s="14"/>
      <c r="MPM995" s="14"/>
      <c r="MPN995" s="14"/>
      <c r="MPO995" s="14"/>
      <c r="MPP995" s="14"/>
      <c r="MPQ995" s="14"/>
      <c r="MPR995" s="14"/>
      <c r="MPS995" s="14"/>
      <c r="MPT995" s="14"/>
      <c r="MPU995" s="14"/>
      <c r="MPV995" s="14"/>
      <c r="MPW995" s="14"/>
      <c r="MPX995" s="14"/>
      <c r="MPY995" s="14"/>
      <c r="MPZ995" s="14"/>
      <c r="MQA995" s="14"/>
      <c r="MQB995" s="14"/>
      <c r="MQC995" s="14"/>
      <c r="MQD995" s="14"/>
      <c r="MQE995" s="14"/>
      <c r="MQF995" s="14"/>
      <c r="MQG995" s="14"/>
      <c r="MQH995" s="14"/>
      <c r="MQI995" s="14"/>
      <c r="MQJ995" s="14"/>
      <c r="MQK995" s="14"/>
      <c r="MQL995" s="14"/>
      <c r="MQM995" s="14"/>
      <c r="MQN995" s="14"/>
      <c r="MQO995" s="14"/>
      <c r="MQP995" s="14"/>
      <c r="MQQ995" s="14"/>
      <c r="MQR995" s="14"/>
      <c r="MQS995" s="14"/>
      <c r="MQT995" s="14"/>
      <c r="MQU995" s="14"/>
      <c r="MQV995" s="14"/>
      <c r="MQW995" s="14"/>
      <c r="MQX995" s="14"/>
      <c r="MQY995" s="14"/>
      <c r="MQZ995" s="14"/>
      <c r="MRA995" s="14"/>
      <c r="MRB995" s="14"/>
      <c r="MRC995" s="14"/>
      <c r="MRD995" s="14"/>
      <c r="MRE995" s="14"/>
      <c r="MRF995" s="14"/>
      <c r="MRG995" s="14"/>
      <c r="MRH995" s="14"/>
      <c r="MRI995" s="14"/>
      <c r="MRJ995" s="14"/>
      <c r="MRK995" s="14"/>
      <c r="MRL995" s="14"/>
      <c r="MRM995" s="14"/>
      <c r="MRN995" s="14"/>
      <c r="MRO995" s="14"/>
      <c r="MRP995" s="14"/>
      <c r="MRQ995" s="14"/>
      <c r="MRR995" s="14"/>
      <c r="MRS995" s="14"/>
      <c r="MRT995" s="14"/>
      <c r="MRU995" s="14"/>
      <c r="MRV995" s="14"/>
      <c r="MRW995" s="14"/>
      <c r="MRX995" s="14"/>
      <c r="MRY995" s="14"/>
      <c r="MRZ995" s="14"/>
      <c r="MSA995" s="14"/>
      <c r="MSB995" s="14"/>
      <c r="MSC995" s="14"/>
      <c r="MSD995" s="14"/>
      <c r="MSE995" s="14"/>
      <c r="MSF995" s="14"/>
      <c r="MSG995" s="14"/>
      <c r="MSH995" s="14"/>
      <c r="MSI995" s="14"/>
      <c r="MSJ995" s="14"/>
      <c r="MSK995" s="14"/>
      <c r="MSL995" s="14"/>
      <c r="MSM995" s="14"/>
      <c r="MSN995" s="14"/>
      <c r="MSO995" s="14"/>
      <c r="MSP995" s="14"/>
      <c r="MSQ995" s="14"/>
      <c r="MSR995" s="14"/>
      <c r="MSS995" s="14"/>
      <c r="MST995" s="14"/>
      <c r="MSU995" s="14"/>
      <c r="MSV995" s="14"/>
      <c r="MSW995" s="14"/>
      <c r="MSX995" s="14"/>
      <c r="MSY995" s="14"/>
      <c r="MSZ995" s="14"/>
      <c r="MTA995" s="14"/>
      <c r="MTB995" s="14"/>
      <c r="MTC995" s="14"/>
      <c r="MTD995" s="14"/>
      <c r="MTE995" s="14"/>
      <c r="MTF995" s="14"/>
      <c r="MTG995" s="14"/>
      <c r="MTH995" s="14"/>
      <c r="MTI995" s="14"/>
      <c r="MTJ995" s="14"/>
      <c r="MTK995" s="14"/>
      <c r="MTL995" s="14"/>
      <c r="MTM995" s="14"/>
      <c r="MTN995" s="14"/>
      <c r="MTO995" s="14"/>
      <c r="MTP995" s="14"/>
      <c r="MTQ995" s="14"/>
      <c r="MTR995" s="14"/>
      <c r="MTS995" s="14"/>
      <c r="MTT995" s="14"/>
      <c r="MTU995" s="14"/>
      <c r="MTV995" s="14"/>
      <c r="MTW995" s="14"/>
      <c r="MTX995" s="14"/>
      <c r="MTY995" s="14"/>
      <c r="MTZ995" s="14"/>
      <c r="MUA995" s="14"/>
      <c r="MUB995" s="14"/>
      <c r="MUC995" s="14"/>
      <c r="MUD995" s="14"/>
      <c r="MUE995" s="14"/>
      <c r="MUF995" s="14"/>
      <c r="MUG995" s="14"/>
      <c r="MUH995" s="14"/>
      <c r="MUI995" s="14"/>
      <c r="MUJ995" s="14"/>
      <c r="MUK995" s="14"/>
      <c r="MUL995" s="14"/>
      <c r="MUM995" s="14"/>
      <c r="MUN995" s="14"/>
      <c r="MUO995" s="14"/>
      <c r="MUP995" s="14"/>
      <c r="MUQ995" s="14"/>
      <c r="MUR995" s="14"/>
      <c r="MUS995" s="14"/>
      <c r="MUT995" s="14"/>
      <c r="MUU995" s="14"/>
      <c r="MUV995" s="14"/>
      <c r="MUW995" s="14"/>
      <c r="MUX995" s="14"/>
      <c r="MUY995" s="14"/>
      <c r="MUZ995" s="14"/>
      <c r="MVA995" s="14"/>
      <c r="MVB995" s="14"/>
      <c r="MVC995" s="14"/>
      <c r="MVD995" s="14"/>
      <c r="MVE995" s="14"/>
      <c r="MVF995" s="14"/>
      <c r="MVG995" s="14"/>
      <c r="MVH995" s="14"/>
      <c r="MVI995" s="14"/>
      <c r="MVJ995" s="14"/>
      <c r="MVK995" s="14"/>
      <c r="MVL995" s="14"/>
      <c r="MVM995" s="14"/>
      <c r="MVN995" s="14"/>
      <c r="MVO995" s="14"/>
      <c r="MVP995" s="14"/>
      <c r="MVQ995" s="14"/>
      <c r="MVR995" s="14"/>
      <c r="MVS995" s="14"/>
      <c r="MVT995" s="14"/>
      <c r="MVU995" s="14"/>
      <c r="MVV995" s="14"/>
      <c r="MVW995" s="14"/>
      <c r="MVX995" s="14"/>
      <c r="MVY995" s="14"/>
      <c r="MVZ995" s="14"/>
      <c r="MWA995" s="14"/>
      <c r="MWB995" s="14"/>
      <c r="MWC995" s="14"/>
      <c r="MWD995" s="14"/>
      <c r="MWE995" s="14"/>
      <c r="MWF995" s="14"/>
      <c r="MWG995" s="14"/>
      <c r="MWH995" s="14"/>
      <c r="MWI995" s="14"/>
      <c r="MWJ995" s="14"/>
      <c r="MWK995" s="14"/>
      <c r="MWL995" s="14"/>
      <c r="MWM995" s="14"/>
      <c r="MWN995" s="14"/>
      <c r="MWO995" s="14"/>
      <c r="MWP995" s="14"/>
      <c r="MWQ995" s="14"/>
      <c r="MWR995" s="14"/>
      <c r="MWS995" s="14"/>
      <c r="MWT995" s="14"/>
      <c r="MWU995" s="14"/>
      <c r="MWV995" s="14"/>
      <c r="MWW995" s="14"/>
      <c r="MWX995" s="14"/>
      <c r="MWY995" s="14"/>
      <c r="MWZ995" s="14"/>
      <c r="MXA995" s="14"/>
      <c r="MXB995" s="14"/>
      <c r="MXC995" s="14"/>
      <c r="MXD995" s="14"/>
      <c r="MXE995" s="14"/>
      <c r="MXF995" s="14"/>
      <c r="MXG995" s="14"/>
      <c r="MXH995" s="14"/>
      <c r="MXI995" s="14"/>
      <c r="MXJ995" s="14"/>
      <c r="MXK995" s="14"/>
      <c r="MXL995" s="14"/>
      <c r="MXM995" s="14"/>
      <c r="MXN995" s="14"/>
      <c r="MXO995" s="14"/>
      <c r="MXP995" s="14"/>
      <c r="MXQ995" s="14"/>
      <c r="MXR995" s="14"/>
      <c r="MXS995" s="14"/>
      <c r="MXT995" s="14"/>
      <c r="MXU995" s="14"/>
      <c r="MXV995" s="14"/>
      <c r="MXW995" s="14"/>
      <c r="MXX995" s="14"/>
      <c r="MXY995" s="14"/>
      <c r="MXZ995" s="14"/>
      <c r="MYA995" s="14"/>
      <c r="MYB995" s="14"/>
      <c r="MYC995" s="14"/>
      <c r="MYD995" s="14"/>
      <c r="MYE995" s="14"/>
      <c r="MYF995" s="14"/>
      <c r="MYG995" s="14"/>
      <c r="MYH995" s="14"/>
      <c r="MYI995" s="14"/>
      <c r="MYJ995" s="14"/>
      <c r="MYK995" s="14"/>
      <c r="MYL995" s="14"/>
      <c r="MYM995" s="14"/>
      <c r="MYN995" s="14"/>
      <c r="MYO995" s="14"/>
      <c r="MYP995" s="14"/>
      <c r="MYQ995" s="14"/>
      <c r="MYR995" s="14"/>
      <c r="MYS995" s="14"/>
      <c r="MYT995" s="14"/>
      <c r="MYU995" s="14"/>
      <c r="MYV995" s="14"/>
      <c r="MYW995" s="14"/>
      <c r="MYX995" s="14"/>
      <c r="MYY995" s="14"/>
      <c r="MYZ995" s="14"/>
      <c r="MZA995" s="14"/>
      <c r="MZB995" s="14"/>
      <c r="MZC995" s="14"/>
      <c r="MZD995" s="14"/>
      <c r="MZE995" s="14"/>
      <c r="MZF995" s="14"/>
      <c r="MZG995" s="14"/>
      <c r="MZH995" s="14"/>
      <c r="MZI995" s="14"/>
      <c r="MZJ995" s="14"/>
      <c r="MZK995" s="14"/>
      <c r="MZL995" s="14"/>
      <c r="MZM995" s="14"/>
      <c r="MZN995" s="14"/>
      <c r="MZO995" s="14"/>
      <c r="MZP995" s="14"/>
      <c r="MZQ995" s="14"/>
      <c r="MZR995" s="14"/>
      <c r="MZS995" s="14"/>
      <c r="MZT995" s="14"/>
      <c r="MZU995" s="14"/>
      <c r="MZV995" s="14"/>
      <c r="MZW995" s="14"/>
      <c r="MZX995" s="14"/>
      <c r="MZY995" s="14"/>
      <c r="MZZ995" s="14"/>
      <c r="NAA995" s="14"/>
      <c r="NAB995" s="14"/>
      <c r="NAC995" s="14"/>
      <c r="NAD995" s="14"/>
      <c r="NAE995" s="14"/>
      <c r="NAF995" s="14"/>
      <c r="NAG995" s="14"/>
      <c r="NAH995" s="14"/>
      <c r="NAI995" s="14"/>
      <c r="NAJ995" s="14"/>
      <c r="NAK995" s="14"/>
      <c r="NAL995" s="14"/>
      <c r="NAM995" s="14"/>
      <c r="NAN995" s="14"/>
      <c r="NAO995" s="14"/>
      <c r="NAP995" s="14"/>
      <c r="NAQ995" s="14"/>
      <c r="NAR995" s="14"/>
      <c r="NAS995" s="14"/>
      <c r="NAT995" s="14"/>
      <c r="NAU995" s="14"/>
      <c r="NAV995" s="14"/>
      <c r="NAW995" s="14"/>
      <c r="NAX995" s="14"/>
      <c r="NAY995" s="14"/>
      <c r="NAZ995" s="14"/>
      <c r="NBA995" s="14"/>
      <c r="NBB995" s="14"/>
      <c r="NBC995" s="14"/>
      <c r="NBD995" s="14"/>
      <c r="NBE995" s="14"/>
      <c r="NBF995" s="14"/>
      <c r="NBG995" s="14"/>
      <c r="NBH995" s="14"/>
      <c r="NBI995" s="14"/>
      <c r="NBJ995" s="14"/>
      <c r="NBK995" s="14"/>
      <c r="NBL995" s="14"/>
      <c r="NBM995" s="14"/>
      <c r="NBN995" s="14"/>
      <c r="NBO995" s="14"/>
      <c r="NBP995" s="14"/>
      <c r="NBQ995" s="14"/>
      <c r="NBR995" s="14"/>
      <c r="NBS995" s="14"/>
      <c r="NBT995" s="14"/>
      <c r="NBU995" s="14"/>
      <c r="NBV995" s="14"/>
      <c r="NBW995" s="14"/>
      <c r="NBX995" s="14"/>
      <c r="NBY995" s="14"/>
      <c r="NBZ995" s="14"/>
      <c r="NCA995" s="14"/>
      <c r="NCB995" s="14"/>
      <c r="NCC995" s="14"/>
      <c r="NCD995" s="14"/>
      <c r="NCE995" s="14"/>
      <c r="NCF995" s="14"/>
      <c r="NCG995" s="14"/>
      <c r="NCH995" s="14"/>
      <c r="NCI995" s="14"/>
      <c r="NCJ995" s="14"/>
      <c r="NCK995" s="14"/>
      <c r="NCL995" s="14"/>
      <c r="NCM995" s="14"/>
      <c r="NCN995" s="14"/>
      <c r="NCO995" s="14"/>
      <c r="NCP995" s="14"/>
      <c r="NCQ995" s="14"/>
      <c r="NCR995" s="14"/>
      <c r="NCS995" s="14"/>
      <c r="NCT995" s="14"/>
      <c r="NCU995" s="14"/>
      <c r="NCV995" s="14"/>
      <c r="NCW995" s="14"/>
      <c r="NCX995" s="14"/>
      <c r="NCY995" s="14"/>
      <c r="NCZ995" s="14"/>
      <c r="NDA995" s="14"/>
      <c r="NDB995" s="14"/>
      <c r="NDC995" s="14"/>
      <c r="NDD995" s="14"/>
      <c r="NDE995" s="14"/>
      <c r="NDF995" s="14"/>
      <c r="NDG995" s="14"/>
      <c r="NDH995" s="14"/>
      <c r="NDI995" s="14"/>
      <c r="NDJ995" s="14"/>
      <c r="NDK995" s="14"/>
      <c r="NDL995" s="14"/>
      <c r="NDM995" s="14"/>
      <c r="NDN995" s="14"/>
      <c r="NDO995" s="14"/>
      <c r="NDP995" s="14"/>
      <c r="NDQ995" s="14"/>
      <c r="NDR995" s="14"/>
      <c r="NDS995" s="14"/>
      <c r="NDT995" s="14"/>
      <c r="NDU995" s="14"/>
      <c r="NDV995" s="14"/>
      <c r="NDW995" s="14"/>
      <c r="NDX995" s="14"/>
      <c r="NDY995" s="14"/>
      <c r="NDZ995" s="14"/>
      <c r="NEA995" s="14"/>
      <c r="NEB995" s="14"/>
      <c r="NEC995" s="14"/>
      <c r="NED995" s="14"/>
      <c r="NEE995" s="14"/>
      <c r="NEF995" s="14"/>
      <c r="NEG995" s="14"/>
      <c r="NEH995" s="14"/>
      <c r="NEI995" s="14"/>
      <c r="NEJ995" s="14"/>
      <c r="NEK995" s="14"/>
      <c r="NEL995" s="14"/>
      <c r="NEM995" s="14"/>
      <c r="NEN995" s="14"/>
      <c r="NEO995" s="14"/>
      <c r="NEP995" s="14"/>
      <c r="NEQ995" s="14"/>
      <c r="NER995" s="14"/>
      <c r="NES995" s="14"/>
      <c r="NET995" s="14"/>
      <c r="NEU995" s="14"/>
      <c r="NEV995" s="14"/>
      <c r="NEW995" s="14"/>
      <c r="NEX995" s="14"/>
      <c r="NEY995" s="14"/>
      <c r="NEZ995" s="14"/>
      <c r="NFA995" s="14"/>
      <c r="NFB995" s="14"/>
      <c r="NFC995" s="14"/>
      <c r="NFD995" s="14"/>
      <c r="NFE995" s="14"/>
      <c r="NFF995" s="14"/>
      <c r="NFG995" s="14"/>
      <c r="NFH995" s="14"/>
      <c r="NFI995" s="14"/>
      <c r="NFJ995" s="14"/>
      <c r="NFK995" s="14"/>
      <c r="NFL995" s="14"/>
      <c r="NFM995" s="14"/>
      <c r="NFN995" s="14"/>
      <c r="NFO995" s="14"/>
      <c r="NFP995" s="14"/>
      <c r="NFQ995" s="14"/>
      <c r="NFR995" s="14"/>
      <c r="NFS995" s="14"/>
      <c r="NFT995" s="14"/>
      <c r="NFU995" s="14"/>
      <c r="NFV995" s="14"/>
      <c r="NFW995" s="14"/>
      <c r="NFX995" s="14"/>
      <c r="NFY995" s="14"/>
      <c r="NFZ995" s="14"/>
      <c r="NGA995" s="14"/>
      <c r="NGB995" s="14"/>
      <c r="NGC995" s="14"/>
      <c r="NGD995" s="14"/>
      <c r="NGE995" s="14"/>
      <c r="NGF995" s="14"/>
      <c r="NGG995" s="14"/>
      <c r="NGH995" s="14"/>
      <c r="NGI995" s="14"/>
      <c r="NGJ995" s="14"/>
      <c r="NGK995" s="14"/>
      <c r="NGL995" s="14"/>
      <c r="NGM995" s="14"/>
      <c r="NGN995" s="14"/>
      <c r="NGO995" s="14"/>
      <c r="NGP995" s="14"/>
      <c r="NGQ995" s="14"/>
      <c r="NGR995" s="14"/>
      <c r="NGS995" s="14"/>
      <c r="NGT995" s="14"/>
      <c r="NGU995" s="14"/>
      <c r="NGV995" s="14"/>
      <c r="NGW995" s="14"/>
      <c r="NGX995" s="14"/>
      <c r="NGY995" s="14"/>
      <c r="NGZ995" s="14"/>
      <c r="NHA995" s="14"/>
      <c r="NHB995" s="14"/>
      <c r="NHC995" s="14"/>
      <c r="NHD995" s="14"/>
      <c r="NHE995" s="14"/>
      <c r="NHF995" s="14"/>
      <c r="NHG995" s="14"/>
      <c r="NHH995" s="14"/>
      <c r="NHI995" s="14"/>
      <c r="NHJ995" s="14"/>
      <c r="NHK995" s="14"/>
      <c r="NHL995" s="14"/>
      <c r="NHM995" s="14"/>
      <c r="NHN995" s="14"/>
      <c r="NHO995" s="14"/>
      <c r="NHP995" s="14"/>
      <c r="NHQ995" s="14"/>
      <c r="NHR995" s="14"/>
      <c r="NHS995" s="14"/>
      <c r="NHT995" s="14"/>
      <c r="NHU995" s="14"/>
      <c r="NHV995" s="14"/>
      <c r="NHW995" s="14"/>
      <c r="NHX995" s="14"/>
      <c r="NHY995" s="14"/>
      <c r="NHZ995" s="14"/>
      <c r="NIA995" s="14"/>
      <c r="NIB995" s="14"/>
      <c r="NIC995" s="14"/>
      <c r="NID995" s="14"/>
      <c r="NIE995" s="14"/>
      <c r="NIF995" s="14"/>
      <c r="NIG995" s="14"/>
      <c r="NIH995" s="14"/>
      <c r="NII995" s="14"/>
      <c r="NIJ995" s="14"/>
      <c r="NIK995" s="14"/>
      <c r="NIL995" s="14"/>
      <c r="NIM995" s="14"/>
      <c r="NIN995" s="14"/>
      <c r="NIO995" s="14"/>
      <c r="NIP995" s="14"/>
      <c r="NIQ995" s="14"/>
      <c r="NIR995" s="14"/>
      <c r="NIS995" s="14"/>
      <c r="NIT995" s="14"/>
      <c r="NIU995" s="14"/>
      <c r="NIV995" s="14"/>
      <c r="NIW995" s="14"/>
      <c r="NIX995" s="14"/>
      <c r="NIY995" s="14"/>
      <c r="NIZ995" s="14"/>
      <c r="NJA995" s="14"/>
      <c r="NJB995" s="14"/>
      <c r="NJC995" s="14"/>
      <c r="NJD995" s="14"/>
      <c r="NJE995" s="14"/>
      <c r="NJF995" s="14"/>
      <c r="NJG995" s="14"/>
      <c r="NJH995" s="14"/>
      <c r="NJI995" s="14"/>
      <c r="NJJ995" s="14"/>
      <c r="NJK995" s="14"/>
      <c r="NJL995" s="14"/>
      <c r="NJM995" s="14"/>
      <c r="NJN995" s="14"/>
      <c r="NJO995" s="14"/>
      <c r="NJP995" s="14"/>
      <c r="NJQ995" s="14"/>
      <c r="NJR995" s="14"/>
      <c r="NJS995" s="14"/>
      <c r="NJT995" s="14"/>
      <c r="NJU995" s="14"/>
      <c r="NJV995" s="14"/>
      <c r="NJW995" s="14"/>
      <c r="NJX995" s="14"/>
      <c r="NJY995" s="14"/>
      <c r="NJZ995" s="14"/>
      <c r="NKA995" s="14"/>
      <c r="NKB995" s="14"/>
      <c r="NKC995" s="14"/>
      <c r="NKD995" s="14"/>
      <c r="NKE995" s="14"/>
      <c r="NKF995" s="14"/>
      <c r="NKG995" s="14"/>
      <c r="NKH995" s="14"/>
      <c r="NKI995" s="14"/>
      <c r="NKJ995" s="14"/>
      <c r="NKK995" s="14"/>
      <c r="NKL995" s="14"/>
      <c r="NKM995" s="14"/>
      <c r="NKN995" s="14"/>
      <c r="NKO995" s="14"/>
      <c r="NKP995" s="14"/>
      <c r="NKQ995" s="14"/>
      <c r="NKR995" s="14"/>
      <c r="NKS995" s="14"/>
      <c r="NKT995" s="14"/>
      <c r="NKU995" s="14"/>
      <c r="NKV995" s="14"/>
      <c r="NKW995" s="14"/>
      <c r="NKX995" s="14"/>
      <c r="NKY995" s="14"/>
      <c r="NKZ995" s="14"/>
      <c r="NLA995" s="14"/>
      <c r="NLB995" s="14"/>
      <c r="NLC995" s="14"/>
      <c r="NLD995" s="14"/>
      <c r="NLE995" s="14"/>
      <c r="NLF995" s="14"/>
      <c r="NLG995" s="14"/>
      <c r="NLH995" s="14"/>
      <c r="NLI995" s="14"/>
      <c r="NLJ995" s="14"/>
      <c r="NLK995" s="14"/>
      <c r="NLL995" s="14"/>
      <c r="NLM995" s="14"/>
      <c r="NLN995" s="14"/>
      <c r="NLO995" s="14"/>
      <c r="NLP995" s="14"/>
      <c r="NLQ995" s="14"/>
      <c r="NLR995" s="14"/>
      <c r="NLS995" s="14"/>
      <c r="NLT995" s="14"/>
      <c r="NLU995" s="14"/>
      <c r="NLV995" s="14"/>
      <c r="NLW995" s="14"/>
      <c r="NLX995" s="14"/>
      <c r="NLY995" s="14"/>
      <c r="NLZ995" s="14"/>
      <c r="NMA995" s="14"/>
      <c r="NMB995" s="14"/>
      <c r="NMC995" s="14"/>
      <c r="NMD995" s="14"/>
      <c r="NME995" s="14"/>
      <c r="NMF995" s="14"/>
      <c r="NMG995" s="14"/>
      <c r="NMH995" s="14"/>
      <c r="NMI995" s="14"/>
      <c r="NMJ995" s="14"/>
      <c r="NMK995" s="14"/>
      <c r="NML995" s="14"/>
      <c r="NMM995" s="14"/>
      <c r="NMN995" s="14"/>
      <c r="NMO995" s="14"/>
      <c r="NMP995" s="14"/>
      <c r="NMQ995" s="14"/>
      <c r="NMR995" s="14"/>
      <c r="NMS995" s="14"/>
      <c r="NMT995" s="14"/>
      <c r="NMU995" s="14"/>
      <c r="NMV995" s="14"/>
      <c r="NMW995" s="14"/>
      <c r="NMX995" s="14"/>
      <c r="NMY995" s="14"/>
      <c r="NMZ995" s="14"/>
      <c r="NNA995" s="14"/>
      <c r="NNB995" s="14"/>
      <c r="NNC995" s="14"/>
      <c r="NND995" s="14"/>
      <c r="NNE995" s="14"/>
      <c r="NNF995" s="14"/>
      <c r="NNG995" s="14"/>
      <c r="NNH995" s="14"/>
      <c r="NNI995" s="14"/>
      <c r="NNJ995" s="14"/>
      <c r="NNK995" s="14"/>
      <c r="NNL995" s="14"/>
      <c r="NNM995" s="14"/>
      <c r="NNN995" s="14"/>
      <c r="NNO995" s="14"/>
      <c r="NNP995" s="14"/>
      <c r="NNQ995" s="14"/>
      <c r="NNR995" s="14"/>
      <c r="NNS995" s="14"/>
      <c r="NNT995" s="14"/>
      <c r="NNU995" s="14"/>
      <c r="NNV995" s="14"/>
      <c r="NNW995" s="14"/>
      <c r="NNX995" s="14"/>
      <c r="NNY995" s="14"/>
      <c r="NNZ995" s="14"/>
      <c r="NOA995" s="14"/>
      <c r="NOB995" s="14"/>
      <c r="NOC995" s="14"/>
      <c r="NOD995" s="14"/>
      <c r="NOE995" s="14"/>
      <c r="NOF995" s="14"/>
      <c r="NOG995" s="14"/>
      <c r="NOH995" s="14"/>
      <c r="NOI995" s="14"/>
      <c r="NOJ995" s="14"/>
      <c r="NOK995" s="14"/>
      <c r="NOL995" s="14"/>
      <c r="NOM995" s="14"/>
      <c r="NON995" s="14"/>
      <c r="NOO995" s="14"/>
      <c r="NOP995" s="14"/>
      <c r="NOQ995" s="14"/>
      <c r="NOR995" s="14"/>
      <c r="NOS995" s="14"/>
      <c r="NOT995" s="14"/>
      <c r="NOU995" s="14"/>
      <c r="NOV995" s="14"/>
      <c r="NOW995" s="14"/>
      <c r="NOX995" s="14"/>
      <c r="NOY995" s="14"/>
      <c r="NOZ995" s="14"/>
      <c r="NPA995" s="14"/>
      <c r="NPB995" s="14"/>
      <c r="NPC995" s="14"/>
      <c r="NPD995" s="14"/>
      <c r="NPE995" s="14"/>
      <c r="NPF995" s="14"/>
      <c r="NPG995" s="14"/>
      <c r="NPH995" s="14"/>
      <c r="NPI995" s="14"/>
      <c r="NPJ995" s="14"/>
      <c r="NPK995" s="14"/>
      <c r="NPL995" s="14"/>
      <c r="NPM995" s="14"/>
      <c r="NPN995" s="14"/>
      <c r="NPO995" s="14"/>
      <c r="NPP995" s="14"/>
      <c r="NPQ995" s="14"/>
      <c r="NPR995" s="14"/>
      <c r="NPS995" s="14"/>
      <c r="NPT995" s="14"/>
      <c r="NPU995" s="14"/>
      <c r="NPV995" s="14"/>
      <c r="NPW995" s="14"/>
      <c r="NPX995" s="14"/>
      <c r="NPY995" s="14"/>
      <c r="NPZ995" s="14"/>
      <c r="NQA995" s="14"/>
      <c r="NQB995" s="14"/>
      <c r="NQC995" s="14"/>
      <c r="NQD995" s="14"/>
      <c r="NQE995" s="14"/>
      <c r="NQF995" s="14"/>
      <c r="NQG995" s="14"/>
      <c r="NQH995" s="14"/>
      <c r="NQI995" s="14"/>
      <c r="NQJ995" s="14"/>
      <c r="NQK995" s="14"/>
      <c r="NQL995" s="14"/>
      <c r="NQM995" s="14"/>
      <c r="NQN995" s="14"/>
      <c r="NQO995" s="14"/>
      <c r="NQP995" s="14"/>
      <c r="NQQ995" s="14"/>
      <c r="NQR995" s="14"/>
      <c r="NQS995" s="14"/>
      <c r="NQT995" s="14"/>
      <c r="NQU995" s="14"/>
      <c r="NQV995" s="14"/>
      <c r="NQW995" s="14"/>
      <c r="NQX995" s="14"/>
      <c r="NQY995" s="14"/>
      <c r="NQZ995" s="14"/>
      <c r="NRA995" s="14"/>
      <c r="NRB995" s="14"/>
      <c r="NRC995" s="14"/>
      <c r="NRD995" s="14"/>
      <c r="NRE995" s="14"/>
      <c r="NRF995" s="14"/>
      <c r="NRG995" s="14"/>
      <c r="NRH995" s="14"/>
      <c r="NRI995" s="14"/>
      <c r="NRJ995" s="14"/>
      <c r="NRK995" s="14"/>
      <c r="NRL995" s="14"/>
      <c r="NRM995" s="14"/>
      <c r="NRN995" s="14"/>
      <c r="NRO995" s="14"/>
      <c r="NRP995" s="14"/>
      <c r="NRQ995" s="14"/>
      <c r="NRR995" s="14"/>
      <c r="NRS995" s="14"/>
      <c r="NRT995" s="14"/>
      <c r="NRU995" s="14"/>
      <c r="NRV995" s="14"/>
      <c r="NRW995" s="14"/>
      <c r="NRX995" s="14"/>
      <c r="NRY995" s="14"/>
      <c r="NRZ995" s="14"/>
      <c r="NSA995" s="14"/>
      <c r="NSB995" s="14"/>
      <c r="NSC995" s="14"/>
      <c r="NSD995" s="14"/>
      <c r="NSE995" s="14"/>
      <c r="NSF995" s="14"/>
      <c r="NSG995" s="14"/>
      <c r="NSH995" s="14"/>
      <c r="NSI995" s="14"/>
      <c r="NSJ995" s="14"/>
      <c r="NSK995" s="14"/>
      <c r="NSL995" s="14"/>
      <c r="NSM995" s="14"/>
      <c r="NSN995" s="14"/>
      <c r="NSO995" s="14"/>
      <c r="NSP995" s="14"/>
      <c r="NSQ995" s="14"/>
      <c r="NSR995" s="14"/>
      <c r="NSS995" s="14"/>
      <c r="NST995" s="14"/>
      <c r="NSU995" s="14"/>
      <c r="NSV995" s="14"/>
      <c r="NSW995" s="14"/>
      <c r="NSX995" s="14"/>
      <c r="NSY995" s="14"/>
      <c r="NSZ995" s="14"/>
      <c r="NTA995" s="14"/>
      <c r="NTB995" s="14"/>
      <c r="NTC995" s="14"/>
      <c r="NTD995" s="14"/>
      <c r="NTE995" s="14"/>
      <c r="NTF995" s="14"/>
      <c r="NTG995" s="14"/>
      <c r="NTH995" s="14"/>
      <c r="NTI995" s="14"/>
      <c r="NTJ995" s="14"/>
      <c r="NTK995" s="14"/>
      <c r="NTL995" s="14"/>
      <c r="NTM995" s="14"/>
      <c r="NTN995" s="14"/>
      <c r="NTO995" s="14"/>
      <c r="NTP995" s="14"/>
      <c r="NTQ995" s="14"/>
      <c r="NTR995" s="14"/>
      <c r="NTS995" s="14"/>
      <c r="NTT995" s="14"/>
      <c r="NTU995" s="14"/>
      <c r="NTV995" s="14"/>
      <c r="NTW995" s="14"/>
      <c r="NTX995" s="14"/>
      <c r="NTY995" s="14"/>
      <c r="NTZ995" s="14"/>
      <c r="NUA995" s="14"/>
      <c r="NUB995" s="14"/>
      <c r="NUC995" s="14"/>
      <c r="NUD995" s="14"/>
      <c r="NUE995" s="14"/>
      <c r="NUF995" s="14"/>
      <c r="NUG995" s="14"/>
      <c r="NUH995" s="14"/>
      <c r="NUI995" s="14"/>
      <c r="NUJ995" s="14"/>
      <c r="NUK995" s="14"/>
      <c r="NUL995" s="14"/>
      <c r="NUM995" s="14"/>
      <c r="NUN995" s="14"/>
      <c r="NUO995" s="14"/>
      <c r="NUP995" s="14"/>
      <c r="NUQ995" s="14"/>
      <c r="NUR995" s="14"/>
      <c r="NUS995" s="14"/>
      <c r="NUT995" s="14"/>
      <c r="NUU995" s="14"/>
      <c r="NUV995" s="14"/>
      <c r="NUW995" s="14"/>
      <c r="NUX995" s="14"/>
      <c r="NUY995" s="14"/>
      <c r="NUZ995" s="14"/>
      <c r="NVA995" s="14"/>
      <c r="NVB995" s="14"/>
      <c r="NVC995" s="14"/>
      <c r="NVD995" s="14"/>
      <c r="NVE995" s="14"/>
      <c r="NVF995" s="14"/>
      <c r="NVG995" s="14"/>
      <c r="NVH995" s="14"/>
      <c r="NVI995" s="14"/>
      <c r="NVJ995" s="14"/>
      <c r="NVK995" s="14"/>
      <c r="NVL995" s="14"/>
      <c r="NVM995" s="14"/>
      <c r="NVN995" s="14"/>
      <c r="NVO995" s="14"/>
      <c r="NVP995" s="14"/>
      <c r="NVQ995" s="14"/>
      <c r="NVR995" s="14"/>
      <c r="NVS995" s="14"/>
      <c r="NVT995" s="14"/>
      <c r="NVU995" s="14"/>
      <c r="NVV995" s="14"/>
      <c r="NVW995" s="14"/>
      <c r="NVX995" s="14"/>
      <c r="NVY995" s="14"/>
      <c r="NVZ995" s="14"/>
      <c r="NWA995" s="14"/>
      <c r="NWB995" s="14"/>
      <c r="NWC995" s="14"/>
      <c r="NWD995" s="14"/>
      <c r="NWE995" s="14"/>
      <c r="NWF995" s="14"/>
      <c r="NWG995" s="14"/>
      <c r="NWH995" s="14"/>
      <c r="NWI995" s="14"/>
      <c r="NWJ995" s="14"/>
      <c r="NWK995" s="14"/>
      <c r="NWL995" s="14"/>
      <c r="NWM995" s="14"/>
      <c r="NWN995" s="14"/>
      <c r="NWO995" s="14"/>
      <c r="NWP995" s="14"/>
      <c r="NWQ995" s="14"/>
      <c r="NWR995" s="14"/>
      <c r="NWS995" s="14"/>
      <c r="NWT995" s="14"/>
      <c r="NWU995" s="14"/>
      <c r="NWV995" s="14"/>
      <c r="NWW995" s="14"/>
      <c r="NWX995" s="14"/>
      <c r="NWY995" s="14"/>
      <c r="NWZ995" s="14"/>
      <c r="NXA995" s="14"/>
      <c r="NXB995" s="14"/>
      <c r="NXC995" s="14"/>
      <c r="NXD995" s="14"/>
      <c r="NXE995" s="14"/>
      <c r="NXF995" s="14"/>
      <c r="NXG995" s="14"/>
      <c r="NXH995" s="14"/>
      <c r="NXI995" s="14"/>
      <c r="NXJ995" s="14"/>
      <c r="NXK995" s="14"/>
      <c r="NXL995" s="14"/>
      <c r="NXM995" s="14"/>
      <c r="NXN995" s="14"/>
      <c r="NXO995" s="14"/>
      <c r="NXP995" s="14"/>
      <c r="NXQ995" s="14"/>
      <c r="NXR995" s="14"/>
      <c r="NXS995" s="14"/>
      <c r="NXT995" s="14"/>
      <c r="NXU995" s="14"/>
      <c r="NXV995" s="14"/>
      <c r="NXW995" s="14"/>
      <c r="NXX995" s="14"/>
      <c r="NXY995" s="14"/>
      <c r="NXZ995" s="14"/>
      <c r="NYA995" s="14"/>
      <c r="NYB995" s="14"/>
      <c r="NYC995" s="14"/>
      <c r="NYD995" s="14"/>
      <c r="NYE995" s="14"/>
      <c r="NYF995" s="14"/>
      <c r="NYG995" s="14"/>
      <c r="NYH995" s="14"/>
      <c r="NYI995" s="14"/>
      <c r="NYJ995" s="14"/>
      <c r="NYK995" s="14"/>
      <c r="NYL995" s="14"/>
      <c r="NYM995" s="14"/>
      <c r="NYN995" s="14"/>
      <c r="NYO995" s="14"/>
      <c r="NYP995" s="14"/>
      <c r="NYQ995" s="14"/>
      <c r="NYR995" s="14"/>
      <c r="NYS995" s="14"/>
      <c r="NYT995" s="14"/>
      <c r="NYU995" s="14"/>
      <c r="NYV995" s="14"/>
      <c r="NYW995" s="14"/>
      <c r="NYX995" s="14"/>
      <c r="NYY995" s="14"/>
      <c r="NYZ995" s="14"/>
      <c r="NZA995" s="14"/>
      <c r="NZB995" s="14"/>
      <c r="NZC995" s="14"/>
      <c r="NZD995" s="14"/>
      <c r="NZE995" s="14"/>
      <c r="NZF995" s="14"/>
      <c r="NZG995" s="14"/>
      <c r="NZH995" s="14"/>
      <c r="NZI995" s="14"/>
      <c r="NZJ995" s="14"/>
      <c r="NZK995" s="14"/>
      <c r="NZL995" s="14"/>
      <c r="NZM995" s="14"/>
      <c r="NZN995" s="14"/>
      <c r="NZO995" s="14"/>
      <c r="NZP995" s="14"/>
      <c r="NZQ995" s="14"/>
      <c r="NZR995" s="14"/>
      <c r="NZS995" s="14"/>
      <c r="NZT995" s="14"/>
      <c r="NZU995" s="14"/>
      <c r="NZV995" s="14"/>
      <c r="NZW995" s="14"/>
      <c r="NZX995" s="14"/>
      <c r="NZY995" s="14"/>
      <c r="NZZ995" s="14"/>
      <c r="OAA995" s="14"/>
      <c r="OAB995" s="14"/>
      <c r="OAC995" s="14"/>
      <c r="OAD995" s="14"/>
      <c r="OAE995" s="14"/>
      <c r="OAF995" s="14"/>
      <c r="OAG995" s="14"/>
      <c r="OAH995" s="14"/>
      <c r="OAI995" s="14"/>
      <c r="OAJ995" s="14"/>
      <c r="OAK995" s="14"/>
      <c r="OAL995" s="14"/>
      <c r="OAM995" s="14"/>
      <c r="OAN995" s="14"/>
      <c r="OAO995" s="14"/>
      <c r="OAP995" s="14"/>
      <c r="OAQ995" s="14"/>
      <c r="OAR995" s="14"/>
      <c r="OAS995" s="14"/>
      <c r="OAT995" s="14"/>
      <c r="OAU995" s="14"/>
      <c r="OAV995" s="14"/>
      <c r="OAW995" s="14"/>
      <c r="OAX995" s="14"/>
      <c r="OAY995" s="14"/>
      <c r="OAZ995" s="14"/>
      <c r="OBA995" s="14"/>
      <c r="OBB995" s="14"/>
      <c r="OBC995" s="14"/>
      <c r="OBD995" s="14"/>
      <c r="OBE995" s="14"/>
      <c r="OBF995" s="14"/>
      <c r="OBG995" s="14"/>
      <c r="OBH995" s="14"/>
      <c r="OBI995" s="14"/>
      <c r="OBJ995" s="14"/>
      <c r="OBK995" s="14"/>
      <c r="OBL995" s="14"/>
      <c r="OBM995" s="14"/>
      <c r="OBN995" s="14"/>
      <c r="OBO995" s="14"/>
      <c r="OBP995" s="14"/>
      <c r="OBQ995" s="14"/>
      <c r="OBR995" s="14"/>
      <c r="OBS995" s="14"/>
      <c r="OBT995" s="14"/>
      <c r="OBU995" s="14"/>
      <c r="OBV995" s="14"/>
      <c r="OBW995" s="14"/>
      <c r="OBX995" s="14"/>
      <c r="OBY995" s="14"/>
      <c r="OBZ995" s="14"/>
      <c r="OCA995" s="14"/>
      <c r="OCB995" s="14"/>
      <c r="OCC995" s="14"/>
      <c r="OCD995" s="14"/>
      <c r="OCE995" s="14"/>
      <c r="OCF995" s="14"/>
      <c r="OCG995" s="14"/>
      <c r="OCH995" s="14"/>
      <c r="OCI995" s="14"/>
      <c r="OCJ995" s="14"/>
      <c r="OCK995" s="14"/>
      <c r="OCL995" s="14"/>
      <c r="OCM995" s="14"/>
      <c r="OCN995" s="14"/>
      <c r="OCO995" s="14"/>
      <c r="OCP995" s="14"/>
      <c r="OCQ995" s="14"/>
      <c r="OCR995" s="14"/>
      <c r="OCS995" s="14"/>
      <c r="OCT995" s="14"/>
      <c r="OCU995" s="14"/>
      <c r="OCV995" s="14"/>
      <c r="OCW995" s="14"/>
      <c r="OCX995" s="14"/>
      <c r="OCY995" s="14"/>
      <c r="OCZ995" s="14"/>
      <c r="ODA995" s="14"/>
      <c r="ODB995" s="14"/>
      <c r="ODC995" s="14"/>
      <c r="ODD995" s="14"/>
      <c r="ODE995" s="14"/>
      <c r="ODF995" s="14"/>
      <c r="ODG995" s="14"/>
      <c r="ODH995" s="14"/>
      <c r="ODI995" s="14"/>
      <c r="ODJ995" s="14"/>
      <c r="ODK995" s="14"/>
      <c r="ODL995" s="14"/>
      <c r="ODM995" s="14"/>
      <c r="ODN995" s="14"/>
      <c r="ODO995" s="14"/>
      <c r="ODP995" s="14"/>
      <c r="ODQ995" s="14"/>
      <c r="ODR995" s="14"/>
      <c r="ODS995" s="14"/>
      <c r="ODT995" s="14"/>
      <c r="ODU995" s="14"/>
      <c r="ODV995" s="14"/>
      <c r="ODW995" s="14"/>
      <c r="ODX995" s="14"/>
      <c r="ODY995" s="14"/>
      <c r="ODZ995" s="14"/>
      <c r="OEA995" s="14"/>
      <c r="OEB995" s="14"/>
      <c r="OEC995" s="14"/>
      <c r="OED995" s="14"/>
      <c r="OEE995" s="14"/>
      <c r="OEF995" s="14"/>
      <c r="OEG995" s="14"/>
      <c r="OEH995" s="14"/>
      <c r="OEI995" s="14"/>
      <c r="OEJ995" s="14"/>
      <c r="OEK995" s="14"/>
      <c r="OEL995" s="14"/>
      <c r="OEM995" s="14"/>
      <c r="OEN995" s="14"/>
      <c r="OEO995" s="14"/>
      <c r="OEP995" s="14"/>
      <c r="OEQ995" s="14"/>
      <c r="OER995" s="14"/>
      <c r="OES995" s="14"/>
      <c r="OET995" s="14"/>
      <c r="OEU995" s="14"/>
      <c r="OEV995" s="14"/>
      <c r="OEW995" s="14"/>
      <c r="OEX995" s="14"/>
      <c r="OEY995" s="14"/>
      <c r="OEZ995" s="14"/>
      <c r="OFA995" s="14"/>
      <c r="OFB995" s="14"/>
      <c r="OFC995" s="14"/>
      <c r="OFD995" s="14"/>
      <c r="OFE995" s="14"/>
      <c r="OFF995" s="14"/>
      <c r="OFG995" s="14"/>
      <c r="OFH995" s="14"/>
      <c r="OFI995" s="14"/>
      <c r="OFJ995" s="14"/>
      <c r="OFK995" s="14"/>
      <c r="OFL995" s="14"/>
      <c r="OFM995" s="14"/>
      <c r="OFN995" s="14"/>
      <c r="OFO995" s="14"/>
      <c r="OFP995" s="14"/>
      <c r="OFQ995" s="14"/>
      <c r="OFR995" s="14"/>
      <c r="OFS995" s="14"/>
      <c r="OFT995" s="14"/>
      <c r="OFU995" s="14"/>
      <c r="OFV995" s="14"/>
      <c r="OFW995" s="14"/>
      <c r="OFX995" s="14"/>
      <c r="OFY995" s="14"/>
      <c r="OFZ995" s="14"/>
      <c r="OGA995" s="14"/>
      <c r="OGB995" s="14"/>
      <c r="OGC995" s="14"/>
      <c r="OGD995" s="14"/>
      <c r="OGE995" s="14"/>
      <c r="OGF995" s="14"/>
      <c r="OGG995" s="14"/>
      <c r="OGH995" s="14"/>
      <c r="OGI995" s="14"/>
      <c r="OGJ995" s="14"/>
      <c r="OGK995" s="14"/>
      <c r="OGL995" s="14"/>
      <c r="OGM995" s="14"/>
      <c r="OGN995" s="14"/>
      <c r="OGO995" s="14"/>
      <c r="OGP995" s="14"/>
      <c r="OGQ995" s="14"/>
      <c r="OGR995" s="14"/>
      <c r="OGS995" s="14"/>
      <c r="OGT995" s="14"/>
      <c r="OGU995" s="14"/>
      <c r="OGV995" s="14"/>
      <c r="OGW995" s="14"/>
      <c r="OGX995" s="14"/>
      <c r="OGY995" s="14"/>
      <c r="OGZ995" s="14"/>
      <c r="OHA995" s="14"/>
      <c r="OHB995" s="14"/>
      <c r="OHC995" s="14"/>
      <c r="OHD995" s="14"/>
      <c r="OHE995" s="14"/>
      <c r="OHF995" s="14"/>
      <c r="OHG995" s="14"/>
      <c r="OHH995" s="14"/>
      <c r="OHI995" s="14"/>
      <c r="OHJ995" s="14"/>
      <c r="OHK995" s="14"/>
      <c r="OHL995" s="14"/>
      <c r="OHM995" s="14"/>
      <c r="OHN995" s="14"/>
      <c r="OHO995" s="14"/>
      <c r="OHP995" s="14"/>
      <c r="OHQ995" s="14"/>
      <c r="OHR995" s="14"/>
      <c r="OHS995" s="14"/>
      <c r="OHT995" s="14"/>
      <c r="OHU995" s="14"/>
      <c r="OHV995" s="14"/>
      <c r="OHW995" s="14"/>
      <c r="OHX995" s="14"/>
      <c r="OHY995" s="14"/>
      <c r="OHZ995" s="14"/>
      <c r="OIA995" s="14"/>
      <c r="OIB995" s="14"/>
      <c r="OIC995" s="14"/>
      <c r="OID995" s="14"/>
      <c r="OIE995" s="14"/>
      <c r="OIF995" s="14"/>
      <c r="OIG995" s="14"/>
      <c r="OIH995" s="14"/>
      <c r="OII995" s="14"/>
      <c r="OIJ995" s="14"/>
      <c r="OIK995" s="14"/>
      <c r="OIL995" s="14"/>
      <c r="OIM995" s="14"/>
      <c r="OIN995" s="14"/>
      <c r="OIO995" s="14"/>
      <c r="OIP995" s="14"/>
      <c r="OIQ995" s="14"/>
      <c r="OIR995" s="14"/>
      <c r="OIS995" s="14"/>
      <c r="OIT995" s="14"/>
      <c r="OIU995" s="14"/>
      <c r="OIV995" s="14"/>
      <c r="OIW995" s="14"/>
      <c r="OIX995" s="14"/>
      <c r="OIY995" s="14"/>
      <c r="OIZ995" s="14"/>
      <c r="OJA995" s="14"/>
      <c r="OJB995" s="14"/>
      <c r="OJC995" s="14"/>
      <c r="OJD995" s="14"/>
      <c r="OJE995" s="14"/>
      <c r="OJF995" s="14"/>
      <c r="OJG995" s="14"/>
      <c r="OJH995" s="14"/>
      <c r="OJI995" s="14"/>
      <c r="OJJ995" s="14"/>
      <c r="OJK995" s="14"/>
      <c r="OJL995" s="14"/>
      <c r="OJM995" s="14"/>
      <c r="OJN995" s="14"/>
      <c r="OJO995" s="14"/>
      <c r="OJP995" s="14"/>
      <c r="OJQ995" s="14"/>
      <c r="OJR995" s="14"/>
      <c r="OJS995" s="14"/>
      <c r="OJT995" s="14"/>
      <c r="OJU995" s="14"/>
      <c r="OJV995" s="14"/>
      <c r="OJW995" s="14"/>
      <c r="OJX995" s="14"/>
      <c r="OJY995" s="14"/>
      <c r="OJZ995" s="14"/>
      <c r="OKA995" s="14"/>
      <c r="OKB995" s="14"/>
      <c r="OKC995" s="14"/>
      <c r="OKD995" s="14"/>
      <c r="OKE995" s="14"/>
      <c r="OKF995" s="14"/>
      <c r="OKG995" s="14"/>
      <c r="OKH995" s="14"/>
      <c r="OKI995" s="14"/>
      <c r="OKJ995" s="14"/>
      <c r="OKK995" s="14"/>
      <c r="OKL995" s="14"/>
      <c r="OKM995" s="14"/>
      <c r="OKN995" s="14"/>
      <c r="OKO995" s="14"/>
      <c r="OKP995" s="14"/>
      <c r="OKQ995" s="14"/>
      <c r="OKR995" s="14"/>
      <c r="OKS995" s="14"/>
      <c r="OKT995" s="14"/>
      <c r="OKU995" s="14"/>
      <c r="OKV995" s="14"/>
      <c r="OKW995" s="14"/>
      <c r="OKX995" s="14"/>
      <c r="OKY995" s="14"/>
      <c r="OKZ995" s="14"/>
      <c r="OLA995" s="14"/>
      <c r="OLB995" s="14"/>
      <c r="OLC995" s="14"/>
      <c r="OLD995" s="14"/>
      <c r="OLE995" s="14"/>
      <c r="OLF995" s="14"/>
      <c r="OLG995" s="14"/>
      <c r="OLH995" s="14"/>
      <c r="OLI995" s="14"/>
      <c r="OLJ995" s="14"/>
      <c r="OLK995" s="14"/>
      <c r="OLL995" s="14"/>
      <c r="OLM995" s="14"/>
      <c r="OLN995" s="14"/>
      <c r="OLO995" s="14"/>
      <c r="OLP995" s="14"/>
      <c r="OLQ995" s="14"/>
      <c r="OLR995" s="14"/>
      <c r="OLS995" s="14"/>
      <c r="OLT995" s="14"/>
      <c r="OLU995" s="14"/>
      <c r="OLV995" s="14"/>
      <c r="OLW995" s="14"/>
      <c r="OLX995" s="14"/>
      <c r="OLY995" s="14"/>
      <c r="OLZ995" s="14"/>
      <c r="OMA995" s="14"/>
      <c r="OMB995" s="14"/>
      <c r="OMC995" s="14"/>
      <c r="OMD995" s="14"/>
      <c r="OME995" s="14"/>
      <c r="OMF995" s="14"/>
      <c r="OMG995" s="14"/>
      <c r="OMH995" s="14"/>
      <c r="OMI995" s="14"/>
      <c r="OMJ995" s="14"/>
      <c r="OMK995" s="14"/>
      <c r="OML995" s="14"/>
      <c r="OMM995" s="14"/>
      <c r="OMN995" s="14"/>
      <c r="OMO995" s="14"/>
      <c r="OMP995" s="14"/>
      <c r="OMQ995" s="14"/>
      <c r="OMR995" s="14"/>
      <c r="OMS995" s="14"/>
      <c r="OMT995" s="14"/>
      <c r="OMU995" s="14"/>
      <c r="OMV995" s="14"/>
      <c r="OMW995" s="14"/>
      <c r="OMX995" s="14"/>
      <c r="OMY995" s="14"/>
      <c r="OMZ995" s="14"/>
      <c r="ONA995" s="14"/>
      <c r="ONB995" s="14"/>
      <c r="ONC995" s="14"/>
      <c r="OND995" s="14"/>
      <c r="ONE995" s="14"/>
      <c r="ONF995" s="14"/>
      <c r="ONG995" s="14"/>
      <c r="ONH995" s="14"/>
      <c r="ONI995" s="14"/>
      <c r="ONJ995" s="14"/>
      <c r="ONK995" s="14"/>
      <c r="ONL995" s="14"/>
      <c r="ONM995" s="14"/>
      <c r="ONN995" s="14"/>
      <c r="ONO995" s="14"/>
      <c r="ONP995" s="14"/>
      <c r="ONQ995" s="14"/>
      <c r="ONR995" s="14"/>
      <c r="ONS995" s="14"/>
      <c r="ONT995" s="14"/>
      <c r="ONU995" s="14"/>
      <c r="ONV995" s="14"/>
      <c r="ONW995" s="14"/>
      <c r="ONX995" s="14"/>
      <c r="ONY995" s="14"/>
      <c r="ONZ995" s="14"/>
      <c r="OOA995" s="14"/>
      <c r="OOB995" s="14"/>
      <c r="OOC995" s="14"/>
      <c r="OOD995" s="14"/>
      <c r="OOE995" s="14"/>
      <c r="OOF995" s="14"/>
      <c r="OOG995" s="14"/>
      <c r="OOH995" s="14"/>
      <c r="OOI995" s="14"/>
      <c r="OOJ995" s="14"/>
      <c r="OOK995" s="14"/>
      <c r="OOL995" s="14"/>
      <c r="OOM995" s="14"/>
      <c r="OON995" s="14"/>
      <c r="OOO995" s="14"/>
      <c r="OOP995" s="14"/>
      <c r="OOQ995" s="14"/>
      <c r="OOR995" s="14"/>
      <c r="OOS995" s="14"/>
      <c r="OOT995" s="14"/>
      <c r="OOU995" s="14"/>
      <c r="OOV995" s="14"/>
      <c r="OOW995" s="14"/>
      <c r="OOX995" s="14"/>
      <c r="OOY995" s="14"/>
      <c r="OOZ995" s="14"/>
      <c r="OPA995" s="14"/>
      <c r="OPB995" s="14"/>
      <c r="OPC995" s="14"/>
      <c r="OPD995" s="14"/>
      <c r="OPE995" s="14"/>
      <c r="OPF995" s="14"/>
      <c r="OPG995" s="14"/>
      <c r="OPH995" s="14"/>
      <c r="OPI995" s="14"/>
      <c r="OPJ995" s="14"/>
      <c r="OPK995" s="14"/>
      <c r="OPL995" s="14"/>
      <c r="OPM995" s="14"/>
      <c r="OPN995" s="14"/>
      <c r="OPO995" s="14"/>
      <c r="OPP995" s="14"/>
      <c r="OPQ995" s="14"/>
      <c r="OPR995" s="14"/>
      <c r="OPS995" s="14"/>
      <c r="OPT995" s="14"/>
      <c r="OPU995" s="14"/>
      <c r="OPV995" s="14"/>
      <c r="OPW995" s="14"/>
      <c r="OPX995" s="14"/>
      <c r="OPY995" s="14"/>
      <c r="OPZ995" s="14"/>
      <c r="OQA995" s="14"/>
      <c r="OQB995" s="14"/>
      <c r="OQC995" s="14"/>
      <c r="OQD995" s="14"/>
      <c r="OQE995" s="14"/>
      <c r="OQF995" s="14"/>
      <c r="OQG995" s="14"/>
      <c r="OQH995" s="14"/>
      <c r="OQI995" s="14"/>
      <c r="OQJ995" s="14"/>
      <c r="OQK995" s="14"/>
      <c r="OQL995" s="14"/>
      <c r="OQM995" s="14"/>
      <c r="OQN995" s="14"/>
      <c r="OQO995" s="14"/>
      <c r="OQP995" s="14"/>
      <c r="OQQ995" s="14"/>
      <c r="OQR995" s="14"/>
      <c r="OQS995" s="14"/>
      <c r="OQT995" s="14"/>
      <c r="OQU995" s="14"/>
      <c r="OQV995" s="14"/>
      <c r="OQW995" s="14"/>
      <c r="OQX995" s="14"/>
      <c r="OQY995" s="14"/>
      <c r="OQZ995" s="14"/>
      <c r="ORA995" s="14"/>
      <c r="ORB995" s="14"/>
      <c r="ORC995" s="14"/>
      <c r="ORD995" s="14"/>
      <c r="ORE995" s="14"/>
      <c r="ORF995" s="14"/>
      <c r="ORG995" s="14"/>
      <c r="ORH995" s="14"/>
      <c r="ORI995" s="14"/>
      <c r="ORJ995" s="14"/>
      <c r="ORK995" s="14"/>
      <c r="ORL995" s="14"/>
      <c r="ORM995" s="14"/>
      <c r="ORN995" s="14"/>
      <c r="ORO995" s="14"/>
      <c r="ORP995" s="14"/>
      <c r="ORQ995" s="14"/>
      <c r="ORR995" s="14"/>
      <c r="ORS995" s="14"/>
      <c r="ORT995" s="14"/>
      <c r="ORU995" s="14"/>
      <c r="ORV995" s="14"/>
      <c r="ORW995" s="14"/>
      <c r="ORX995" s="14"/>
      <c r="ORY995" s="14"/>
      <c r="ORZ995" s="14"/>
      <c r="OSA995" s="14"/>
      <c r="OSB995" s="14"/>
      <c r="OSC995" s="14"/>
      <c r="OSD995" s="14"/>
      <c r="OSE995" s="14"/>
      <c r="OSF995" s="14"/>
      <c r="OSG995" s="14"/>
      <c r="OSH995" s="14"/>
      <c r="OSI995" s="14"/>
      <c r="OSJ995" s="14"/>
      <c r="OSK995" s="14"/>
      <c r="OSL995" s="14"/>
      <c r="OSM995" s="14"/>
      <c r="OSN995" s="14"/>
      <c r="OSO995" s="14"/>
      <c r="OSP995" s="14"/>
      <c r="OSQ995" s="14"/>
      <c r="OSR995" s="14"/>
      <c r="OSS995" s="14"/>
      <c r="OST995" s="14"/>
      <c r="OSU995" s="14"/>
      <c r="OSV995" s="14"/>
      <c r="OSW995" s="14"/>
      <c r="OSX995" s="14"/>
      <c r="OSY995" s="14"/>
      <c r="OSZ995" s="14"/>
      <c r="OTA995" s="14"/>
      <c r="OTB995" s="14"/>
      <c r="OTC995" s="14"/>
      <c r="OTD995" s="14"/>
      <c r="OTE995" s="14"/>
      <c r="OTF995" s="14"/>
      <c r="OTG995" s="14"/>
      <c r="OTH995" s="14"/>
      <c r="OTI995" s="14"/>
      <c r="OTJ995" s="14"/>
      <c r="OTK995" s="14"/>
      <c r="OTL995" s="14"/>
      <c r="OTM995" s="14"/>
      <c r="OTN995" s="14"/>
      <c r="OTO995" s="14"/>
      <c r="OTP995" s="14"/>
      <c r="OTQ995" s="14"/>
      <c r="OTR995" s="14"/>
      <c r="OTS995" s="14"/>
      <c r="OTT995" s="14"/>
      <c r="OTU995" s="14"/>
      <c r="OTV995" s="14"/>
      <c r="OTW995" s="14"/>
      <c r="OTX995" s="14"/>
      <c r="OTY995" s="14"/>
      <c r="OTZ995" s="14"/>
      <c r="OUA995" s="14"/>
      <c r="OUB995" s="14"/>
      <c r="OUC995" s="14"/>
      <c r="OUD995" s="14"/>
      <c r="OUE995" s="14"/>
      <c r="OUF995" s="14"/>
      <c r="OUG995" s="14"/>
      <c r="OUH995" s="14"/>
      <c r="OUI995" s="14"/>
      <c r="OUJ995" s="14"/>
      <c r="OUK995" s="14"/>
      <c r="OUL995" s="14"/>
      <c r="OUM995" s="14"/>
      <c r="OUN995" s="14"/>
      <c r="OUO995" s="14"/>
      <c r="OUP995" s="14"/>
      <c r="OUQ995" s="14"/>
      <c r="OUR995" s="14"/>
      <c r="OUS995" s="14"/>
      <c r="OUT995" s="14"/>
      <c r="OUU995" s="14"/>
      <c r="OUV995" s="14"/>
      <c r="OUW995" s="14"/>
      <c r="OUX995" s="14"/>
      <c r="OUY995" s="14"/>
      <c r="OUZ995" s="14"/>
      <c r="OVA995" s="14"/>
      <c r="OVB995" s="14"/>
      <c r="OVC995" s="14"/>
      <c r="OVD995" s="14"/>
      <c r="OVE995" s="14"/>
      <c r="OVF995" s="14"/>
      <c r="OVG995" s="14"/>
      <c r="OVH995" s="14"/>
      <c r="OVI995" s="14"/>
      <c r="OVJ995" s="14"/>
      <c r="OVK995" s="14"/>
      <c r="OVL995" s="14"/>
      <c r="OVM995" s="14"/>
      <c r="OVN995" s="14"/>
      <c r="OVO995" s="14"/>
      <c r="OVP995" s="14"/>
      <c r="OVQ995" s="14"/>
      <c r="OVR995" s="14"/>
      <c r="OVS995" s="14"/>
      <c r="OVT995" s="14"/>
      <c r="OVU995" s="14"/>
      <c r="OVV995" s="14"/>
      <c r="OVW995" s="14"/>
      <c r="OVX995" s="14"/>
      <c r="OVY995" s="14"/>
      <c r="OVZ995" s="14"/>
      <c r="OWA995" s="14"/>
      <c r="OWB995" s="14"/>
      <c r="OWC995" s="14"/>
      <c r="OWD995" s="14"/>
      <c r="OWE995" s="14"/>
      <c r="OWF995" s="14"/>
      <c r="OWG995" s="14"/>
      <c r="OWH995" s="14"/>
      <c r="OWI995" s="14"/>
      <c r="OWJ995" s="14"/>
      <c r="OWK995" s="14"/>
      <c r="OWL995" s="14"/>
      <c r="OWM995" s="14"/>
      <c r="OWN995" s="14"/>
      <c r="OWO995" s="14"/>
      <c r="OWP995" s="14"/>
      <c r="OWQ995" s="14"/>
      <c r="OWR995" s="14"/>
      <c r="OWS995" s="14"/>
      <c r="OWT995" s="14"/>
      <c r="OWU995" s="14"/>
      <c r="OWV995" s="14"/>
      <c r="OWW995" s="14"/>
      <c r="OWX995" s="14"/>
      <c r="OWY995" s="14"/>
      <c r="OWZ995" s="14"/>
      <c r="OXA995" s="14"/>
      <c r="OXB995" s="14"/>
      <c r="OXC995" s="14"/>
      <c r="OXD995" s="14"/>
      <c r="OXE995" s="14"/>
      <c r="OXF995" s="14"/>
      <c r="OXG995" s="14"/>
      <c r="OXH995" s="14"/>
      <c r="OXI995" s="14"/>
      <c r="OXJ995" s="14"/>
      <c r="OXK995" s="14"/>
      <c r="OXL995" s="14"/>
      <c r="OXM995" s="14"/>
      <c r="OXN995" s="14"/>
      <c r="OXO995" s="14"/>
      <c r="OXP995" s="14"/>
      <c r="OXQ995" s="14"/>
      <c r="OXR995" s="14"/>
      <c r="OXS995" s="14"/>
      <c r="OXT995" s="14"/>
      <c r="OXU995" s="14"/>
      <c r="OXV995" s="14"/>
      <c r="OXW995" s="14"/>
      <c r="OXX995" s="14"/>
      <c r="OXY995" s="14"/>
      <c r="OXZ995" s="14"/>
      <c r="OYA995" s="14"/>
      <c r="OYB995" s="14"/>
      <c r="OYC995" s="14"/>
      <c r="OYD995" s="14"/>
      <c r="OYE995" s="14"/>
      <c r="OYF995" s="14"/>
      <c r="OYG995" s="14"/>
      <c r="OYH995" s="14"/>
      <c r="OYI995" s="14"/>
      <c r="OYJ995" s="14"/>
      <c r="OYK995" s="14"/>
      <c r="OYL995" s="14"/>
      <c r="OYM995" s="14"/>
      <c r="OYN995" s="14"/>
      <c r="OYO995" s="14"/>
      <c r="OYP995" s="14"/>
      <c r="OYQ995" s="14"/>
      <c r="OYR995" s="14"/>
      <c r="OYS995" s="14"/>
      <c r="OYT995" s="14"/>
      <c r="OYU995" s="14"/>
      <c r="OYV995" s="14"/>
      <c r="OYW995" s="14"/>
      <c r="OYX995" s="14"/>
      <c r="OYY995" s="14"/>
      <c r="OYZ995" s="14"/>
      <c r="OZA995" s="14"/>
      <c r="OZB995" s="14"/>
      <c r="OZC995" s="14"/>
      <c r="OZD995" s="14"/>
      <c r="OZE995" s="14"/>
      <c r="OZF995" s="14"/>
      <c r="OZG995" s="14"/>
      <c r="OZH995" s="14"/>
      <c r="OZI995" s="14"/>
      <c r="OZJ995" s="14"/>
      <c r="OZK995" s="14"/>
      <c r="OZL995" s="14"/>
      <c r="OZM995" s="14"/>
      <c r="OZN995" s="14"/>
      <c r="OZO995" s="14"/>
      <c r="OZP995" s="14"/>
      <c r="OZQ995" s="14"/>
      <c r="OZR995" s="14"/>
      <c r="OZS995" s="14"/>
      <c r="OZT995" s="14"/>
      <c r="OZU995" s="14"/>
      <c r="OZV995" s="14"/>
      <c r="OZW995" s="14"/>
      <c r="OZX995" s="14"/>
      <c r="OZY995" s="14"/>
      <c r="OZZ995" s="14"/>
      <c r="PAA995" s="14"/>
      <c r="PAB995" s="14"/>
      <c r="PAC995" s="14"/>
      <c r="PAD995" s="14"/>
      <c r="PAE995" s="14"/>
      <c r="PAF995" s="14"/>
      <c r="PAG995" s="14"/>
      <c r="PAH995" s="14"/>
      <c r="PAI995" s="14"/>
      <c r="PAJ995" s="14"/>
      <c r="PAK995" s="14"/>
      <c r="PAL995" s="14"/>
      <c r="PAM995" s="14"/>
      <c r="PAN995" s="14"/>
      <c r="PAO995" s="14"/>
      <c r="PAP995" s="14"/>
      <c r="PAQ995" s="14"/>
      <c r="PAR995" s="14"/>
      <c r="PAS995" s="14"/>
      <c r="PAT995" s="14"/>
      <c r="PAU995" s="14"/>
      <c r="PAV995" s="14"/>
      <c r="PAW995" s="14"/>
      <c r="PAX995" s="14"/>
      <c r="PAY995" s="14"/>
      <c r="PAZ995" s="14"/>
      <c r="PBA995" s="14"/>
      <c r="PBB995" s="14"/>
      <c r="PBC995" s="14"/>
      <c r="PBD995" s="14"/>
      <c r="PBE995" s="14"/>
      <c r="PBF995" s="14"/>
      <c r="PBG995" s="14"/>
      <c r="PBH995" s="14"/>
      <c r="PBI995" s="14"/>
      <c r="PBJ995" s="14"/>
      <c r="PBK995" s="14"/>
      <c r="PBL995" s="14"/>
      <c r="PBM995" s="14"/>
      <c r="PBN995" s="14"/>
      <c r="PBO995" s="14"/>
      <c r="PBP995" s="14"/>
      <c r="PBQ995" s="14"/>
      <c r="PBR995" s="14"/>
      <c r="PBS995" s="14"/>
      <c r="PBT995" s="14"/>
      <c r="PBU995" s="14"/>
      <c r="PBV995" s="14"/>
      <c r="PBW995" s="14"/>
      <c r="PBX995" s="14"/>
      <c r="PBY995" s="14"/>
      <c r="PBZ995" s="14"/>
      <c r="PCA995" s="14"/>
      <c r="PCB995" s="14"/>
      <c r="PCC995" s="14"/>
      <c r="PCD995" s="14"/>
      <c r="PCE995" s="14"/>
      <c r="PCF995" s="14"/>
      <c r="PCG995" s="14"/>
      <c r="PCH995" s="14"/>
      <c r="PCI995" s="14"/>
      <c r="PCJ995" s="14"/>
      <c r="PCK995" s="14"/>
      <c r="PCL995" s="14"/>
      <c r="PCM995" s="14"/>
      <c r="PCN995" s="14"/>
      <c r="PCO995" s="14"/>
      <c r="PCP995" s="14"/>
      <c r="PCQ995" s="14"/>
      <c r="PCR995" s="14"/>
      <c r="PCS995" s="14"/>
      <c r="PCT995" s="14"/>
      <c r="PCU995" s="14"/>
      <c r="PCV995" s="14"/>
      <c r="PCW995" s="14"/>
      <c r="PCX995" s="14"/>
      <c r="PCY995" s="14"/>
      <c r="PCZ995" s="14"/>
      <c r="PDA995" s="14"/>
      <c r="PDB995" s="14"/>
      <c r="PDC995" s="14"/>
      <c r="PDD995" s="14"/>
      <c r="PDE995" s="14"/>
      <c r="PDF995" s="14"/>
      <c r="PDG995" s="14"/>
      <c r="PDH995" s="14"/>
      <c r="PDI995" s="14"/>
      <c r="PDJ995" s="14"/>
      <c r="PDK995" s="14"/>
      <c r="PDL995" s="14"/>
      <c r="PDM995" s="14"/>
      <c r="PDN995" s="14"/>
      <c r="PDO995" s="14"/>
      <c r="PDP995" s="14"/>
      <c r="PDQ995" s="14"/>
      <c r="PDR995" s="14"/>
      <c r="PDS995" s="14"/>
      <c r="PDT995" s="14"/>
      <c r="PDU995" s="14"/>
      <c r="PDV995" s="14"/>
      <c r="PDW995" s="14"/>
      <c r="PDX995" s="14"/>
      <c r="PDY995" s="14"/>
      <c r="PDZ995" s="14"/>
      <c r="PEA995" s="14"/>
      <c r="PEB995" s="14"/>
      <c r="PEC995" s="14"/>
      <c r="PED995" s="14"/>
      <c r="PEE995" s="14"/>
      <c r="PEF995" s="14"/>
      <c r="PEG995" s="14"/>
      <c r="PEH995" s="14"/>
      <c r="PEI995" s="14"/>
      <c r="PEJ995" s="14"/>
      <c r="PEK995" s="14"/>
      <c r="PEL995" s="14"/>
      <c r="PEM995" s="14"/>
      <c r="PEN995" s="14"/>
      <c r="PEO995" s="14"/>
      <c r="PEP995" s="14"/>
      <c r="PEQ995" s="14"/>
      <c r="PER995" s="14"/>
      <c r="PES995" s="14"/>
      <c r="PET995" s="14"/>
      <c r="PEU995" s="14"/>
      <c r="PEV995" s="14"/>
      <c r="PEW995" s="14"/>
      <c r="PEX995" s="14"/>
      <c r="PEY995" s="14"/>
      <c r="PEZ995" s="14"/>
      <c r="PFA995" s="14"/>
      <c r="PFB995" s="14"/>
      <c r="PFC995" s="14"/>
      <c r="PFD995" s="14"/>
      <c r="PFE995" s="14"/>
      <c r="PFF995" s="14"/>
      <c r="PFG995" s="14"/>
      <c r="PFH995" s="14"/>
      <c r="PFI995" s="14"/>
      <c r="PFJ995" s="14"/>
      <c r="PFK995" s="14"/>
      <c r="PFL995" s="14"/>
      <c r="PFM995" s="14"/>
      <c r="PFN995" s="14"/>
      <c r="PFO995" s="14"/>
      <c r="PFP995" s="14"/>
      <c r="PFQ995" s="14"/>
      <c r="PFR995" s="14"/>
      <c r="PFS995" s="14"/>
      <c r="PFT995" s="14"/>
      <c r="PFU995" s="14"/>
      <c r="PFV995" s="14"/>
      <c r="PFW995" s="14"/>
      <c r="PFX995" s="14"/>
      <c r="PFY995" s="14"/>
      <c r="PFZ995" s="14"/>
      <c r="PGA995" s="14"/>
      <c r="PGB995" s="14"/>
      <c r="PGC995" s="14"/>
      <c r="PGD995" s="14"/>
      <c r="PGE995" s="14"/>
      <c r="PGF995" s="14"/>
      <c r="PGG995" s="14"/>
      <c r="PGH995" s="14"/>
      <c r="PGI995" s="14"/>
      <c r="PGJ995" s="14"/>
      <c r="PGK995" s="14"/>
      <c r="PGL995" s="14"/>
      <c r="PGM995" s="14"/>
      <c r="PGN995" s="14"/>
      <c r="PGO995" s="14"/>
      <c r="PGP995" s="14"/>
      <c r="PGQ995" s="14"/>
      <c r="PGR995" s="14"/>
      <c r="PGS995" s="14"/>
      <c r="PGT995" s="14"/>
      <c r="PGU995" s="14"/>
      <c r="PGV995" s="14"/>
      <c r="PGW995" s="14"/>
      <c r="PGX995" s="14"/>
      <c r="PGY995" s="14"/>
      <c r="PGZ995" s="14"/>
      <c r="PHA995" s="14"/>
      <c r="PHB995" s="14"/>
      <c r="PHC995" s="14"/>
      <c r="PHD995" s="14"/>
      <c r="PHE995" s="14"/>
      <c r="PHF995" s="14"/>
      <c r="PHG995" s="14"/>
      <c r="PHH995" s="14"/>
      <c r="PHI995" s="14"/>
      <c r="PHJ995" s="14"/>
      <c r="PHK995" s="14"/>
      <c r="PHL995" s="14"/>
      <c r="PHM995" s="14"/>
      <c r="PHN995" s="14"/>
      <c r="PHO995" s="14"/>
      <c r="PHP995" s="14"/>
      <c r="PHQ995" s="14"/>
      <c r="PHR995" s="14"/>
      <c r="PHS995" s="14"/>
      <c r="PHT995" s="14"/>
      <c r="PHU995" s="14"/>
      <c r="PHV995" s="14"/>
      <c r="PHW995" s="14"/>
      <c r="PHX995" s="14"/>
      <c r="PHY995" s="14"/>
      <c r="PHZ995" s="14"/>
      <c r="PIA995" s="14"/>
      <c r="PIB995" s="14"/>
      <c r="PIC995" s="14"/>
      <c r="PID995" s="14"/>
      <c r="PIE995" s="14"/>
      <c r="PIF995" s="14"/>
      <c r="PIG995" s="14"/>
      <c r="PIH995" s="14"/>
      <c r="PII995" s="14"/>
      <c r="PIJ995" s="14"/>
      <c r="PIK995" s="14"/>
      <c r="PIL995" s="14"/>
      <c r="PIM995" s="14"/>
      <c r="PIN995" s="14"/>
      <c r="PIO995" s="14"/>
      <c r="PIP995" s="14"/>
      <c r="PIQ995" s="14"/>
      <c r="PIR995" s="14"/>
      <c r="PIS995" s="14"/>
      <c r="PIT995" s="14"/>
      <c r="PIU995" s="14"/>
      <c r="PIV995" s="14"/>
      <c r="PIW995" s="14"/>
      <c r="PIX995" s="14"/>
      <c r="PIY995" s="14"/>
      <c r="PIZ995" s="14"/>
      <c r="PJA995" s="14"/>
      <c r="PJB995" s="14"/>
      <c r="PJC995" s="14"/>
      <c r="PJD995" s="14"/>
      <c r="PJE995" s="14"/>
      <c r="PJF995" s="14"/>
      <c r="PJG995" s="14"/>
      <c r="PJH995" s="14"/>
      <c r="PJI995" s="14"/>
      <c r="PJJ995" s="14"/>
      <c r="PJK995" s="14"/>
      <c r="PJL995" s="14"/>
      <c r="PJM995" s="14"/>
      <c r="PJN995" s="14"/>
      <c r="PJO995" s="14"/>
      <c r="PJP995" s="14"/>
      <c r="PJQ995" s="14"/>
      <c r="PJR995" s="14"/>
      <c r="PJS995" s="14"/>
      <c r="PJT995" s="14"/>
      <c r="PJU995" s="14"/>
      <c r="PJV995" s="14"/>
      <c r="PJW995" s="14"/>
      <c r="PJX995" s="14"/>
      <c r="PJY995" s="14"/>
      <c r="PJZ995" s="14"/>
      <c r="PKA995" s="14"/>
      <c r="PKB995" s="14"/>
      <c r="PKC995" s="14"/>
      <c r="PKD995" s="14"/>
      <c r="PKE995" s="14"/>
      <c r="PKF995" s="14"/>
      <c r="PKG995" s="14"/>
      <c r="PKH995" s="14"/>
      <c r="PKI995" s="14"/>
      <c r="PKJ995" s="14"/>
      <c r="PKK995" s="14"/>
      <c r="PKL995" s="14"/>
      <c r="PKM995" s="14"/>
      <c r="PKN995" s="14"/>
      <c r="PKO995" s="14"/>
      <c r="PKP995" s="14"/>
      <c r="PKQ995" s="14"/>
      <c r="PKR995" s="14"/>
      <c r="PKS995" s="14"/>
      <c r="PKT995" s="14"/>
      <c r="PKU995" s="14"/>
      <c r="PKV995" s="14"/>
      <c r="PKW995" s="14"/>
      <c r="PKX995" s="14"/>
      <c r="PKY995" s="14"/>
      <c r="PKZ995" s="14"/>
      <c r="PLA995" s="14"/>
      <c r="PLB995" s="14"/>
      <c r="PLC995" s="14"/>
      <c r="PLD995" s="14"/>
      <c r="PLE995" s="14"/>
      <c r="PLF995" s="14"/>
      <c r="PLG995" s="14"/>
      <c r="PLH995" s="14"/>
      <c r="PLI995" s="14"/>
      <c r="PLJ995" s="14"/>
      <c r="PLK995" s="14"/>
      <c r="PLL995" s="14"/>
      <c r="PLM995" s="14"/>
      <c r="PLN995" s="14"/>
      <c r="PLO995" s="14"/>
      <c r="PLP995" s="14"/>
      <c r="PLQ995" s="14"/>
      <c r="PLR995" s="14"/>
      <c r="PLS995" s="14"/>
      <c r="PLT995" s="14"/>
      <c r="PLU995" s="14"/>
      <c r="PLV995" s="14"/>
      <c r="PLW995" s="14"/>
      <c r="PLX995" s="14"/>
      <c r="PLY995" s="14"/>
      <c r="PLZ995" s="14"/>
      <c r="PMA995" s="14"/>
      <c r="PMB995" s="14"/>
      <c r="PMC995" s="14"/>
      <c r="PMD995" s="14"/>
      <c r="PME995" s="14"/>
      <c r="PMF995" s="14"/>
      <c r="PMG995" s="14"/>
      <c r="PMH995" s="14"/>
      <c r="PMI995" s="14"/>
      <c r="PMJ995" s="14"/>
      <c r="PMK995" s="14"/>
      <c r="PML995" s="14"/>
      <c r="PMM995" s="14"/>
      <c r="PMN995" s="14"/>
      <c r="PMO995" s="14"/>
      <c r="PMP995" s="14"/>
      <c r="PMQ995" s="14"/>
      <c r="PMR995" s="14"/>
      <c r="PMS995" s="14"/>
      <c r="PMT995" s="14"/>
      <c r="PMU995" s="14"/>
      <c r="PMV995" s="14"/>
      <c r="PMW995" s="14"/>
      <c r="PMX995" s="14"/>
      <c r="PMY995" s="14"/>
      <c r="PMZ995" s="14"/>
      <c r="PNA995" s="14"/>
      <c r="PNB995" s="14"/>
      <c r="PNC995" s="14"/>
      <c r="PND995" s="14"/>
      <c r="PNE995" s="14"/>
      <c r="PNF995" s="14"/>
      <c r="PNG995" s="14"/>
      <c r="PNH995" s="14"/>
      <c r="PNI995" s="14"/>
      <c r="PNJ995" s="14"/>
      <c r="PNK995" s="14"/>
      <c r="PNL995" s="14"/>
      <c r="PNM995" s="14"/>
      <c r="PNN995" s="14"/>
      <c r="PNO995" s="14"/>
      <c r="PNP995" s="14"/>
      <c r="PNQ995" s="14"/>
      <c r="PNR995" s="14"/>
      <c r="PNS995" s="14"/>
      <c r="PNT995" s="14"/>
      <c r="PNU995" s="14"/>
      <c r="PNV995" s="14"/>
      <c r="PNW995" s="14"/>
      <c r="PNX995" s="14"/>
      <c r="PNY995" s="14"/>
      <c r="PNZ995" s="14"/>
      <c r="POA995" s="14"/>
      <c r="POB995" s="14"/>
      <c r="POC995" s="14"/>
      <c r="POD995" s="14"/>
      <c r="POE995" s="14"/>
      <c r="POF995" s="14"/>
      <c r="POG995" s="14"/>
      <c r="POH995" s="14"/>
      <c r="POI995" s="14"/>
      <c r="POJ995" s="14"/>
      <c r="POK995" s="14"/>
      <c r="POL995" s="14"/>
      <c r="POM995" s="14"/>
      <c r="PON995" s="14"/>
      <c r="POO995" s="14"/>
      <c r="POP995" s="14"/>
      <c r="POQ995" s="14"/>
      <c r="POR995" s="14"/>
      <c r="POS995" s="14"/>
      <c r="POT995" s="14"/>
      <c r="POU995" s="14"/>
      <c r="POV995" s="14"/>
      <c r="POW995" s="14"/>
      <c r="POX995" s="14"/>
      <c r="POY995" s="14"/>
      <c r="POZ995" s="14"/>
      <c r="PPA995" s="14"/>
      <c r="PPB995" s="14"/>
      <c r="PPC995" s="14"/>
      <c r="PPD995" s="14"/>
      <c r="PPE995" s="14"/>
      <c r="PPF995" s="14"/>
      <c r="PPG995" s="14"/>
      <c r="PPH995" s="14"/>
      <c r="PPI995" s="14"/>
      <c r="PPJ995" s="14"/>
      <c r="PPK995" s="14"/>
      <c r="PPL995" s="14"/>
      <c r="PPM995" s="14"/>
      <c r="PPN995" s="14"/>
      <c r="PPO995" s="14"/>
      <c r="PPP995" s="14"/>
      <c r="PPQ995" s="14"/>
      <c r="PPR995" s="14"/>
      <c r="PPS995" s="14"/>
      <c r="PPT995" s="14"/>
      <c r="PPU995" s="14"/>
      <c r="PPV995" s="14"/>
      <c r="PPW995" s="14"/>
      <c r="PPX995" s="14"/>
      <c r="PPY995" s="14"/>
      <c r="PPZ995" s="14"/>
      <c r="PQA995" s="14"/>
      <c r="PQB995" s="14"/>
      <c r="PQC995" s="14"/>
      <c r="PQD995" s="14"/>
      <c r="PQE995" s="14"/>
      <c r="PQF995" s="14"/>
      <c r="PQG995" s="14"/>
      <c r="PQH995" s="14"/>
      <c r="PQI995" s="14"/>
      <c r="PQJ995" s="14"/>
      <c r="PQK995" s="14"/>
      <c r="PQL995" s="14"/>
      <c r="PQM995" s="14"/>
      <c r="PQN995" s="14"/>
      <c r="PQO995" s="14"/>
      <c r="PQP995" s="14"/>
      <c r="PQQ995" s="14"/>
      <c r="PQR995" s="14"/>
      <c r="PQS995" s="14"/>
      <c r="PQT995" s="14"/>
      <c r="PQU995" s="14"/>
      <c r="PQV995" s="14"/>
      <c r="PQW995" s="14"/>
      <c r="PQX995" s="14"/>
      <c r="PQY995" s="14"/>
      <c r="PQZ995" s="14"/>
      <c r="PRA995" s="14"/>
      <c r="PRB995" s="14"/>
      <c r="PRC995" s="14"/>
      <c r="PRD995" s="14"/>
      <c r="PRE995" s="14"/>
      <c r="PRF995" s="14"/>
      <c r="PRG995" s="14"/>
      <c r="PRH995" s="14"/>
      <c r="PRI995" s="14"/>
      <c r="PRJ995" s="14"/>
      <c r="PRK995" s="14"/>
      <c r="PRL995" s="14"/>
      <c r="PRM995" s="14"/>
      <c r="PRN995" s="14"/>
      <c r="PRO995" s="14"/>
      <c r="PRP995" s="14"/>
      <c r="PRQ995" s="14"/>
      <c r="PRR995" s="14"/>
      <c r="PRS995" s="14"/>
      <c r="PRT995" s="14"/>
      <c r="PRU995" s="14"/>
      <c r="PRV995" s="14"/>
      <c r="PRW995" s="14"/>
      <c r="PRX995" s="14"/>
      <c r="PRY995" s="14"/>
      <c r="PRZ995" s="14"/>
      <c r="PSA995" s="14"/>
      <c r="PSB995" s="14"/>
      <c r="PSC995" s="14"/>
      <c r="PSD995" s="14"/>
      <c r="PSE995" s="14"/>
      <c r="PSF995" s="14"/>
      <c r="PSG995" s="14"/>
      <c r="PSH995" s="14"/>
      <c r="PSI995" s="14"/>
      <c r="PSJ995" s="14"/>
      <c r="PSK995" s="14"/>
      <c r="PSL995" s="14"/>
      <c r="PSM995" s="14"/>
      <c r="PSN995" s="14"/>
      <c r="PSO995" s="14"/>
      <c r="PSP995" s="14"/>
      <c r="PSQ995" s="14"/>
      <c r="PSR995" s="14"/>
      <c r="PSS995" s="14"/>
      <c r="PST995" s="14"/>
      <c r="PSU995" s="14"/>
      <c r="PSV995" s="14"/>
      <c r="PSW995" s="14"/>
      <c r="PSX995" s="14"/>
      <c r="PSY995" s="14"/>
      <c r="PSZ995" s="14"/>
      <c r="PTA995" s="14"/>
      <c r="PTB995" s="14"/>
      <c r="PTC995" s="14"/>
      <c r="PTD995" s="14"/>
      <c r="PTE995" s="14"/>
      <c r="PTF995" s="14"/>
      <c r="PTG995" s="14"/>
      <c r="PTH995" s="14"/>
      <c r="PTI995" s="14"/>
      <c r="PTJ995" s="14"/>
      <c r="PTK995" s="14"/>
      <c r="PTL995" s="14"/>
      <c r="PTM995" s="14"/>
      <c r="PTN995" s="14"/>
      <c r="PTO995" s="14"/>
      <c r="PTP995" s="14"/>
      <c r="PTQ995" s="14"/>
      <c r="PTR995" s="14"/>
      <c r="PTS995" s="14"/>
      <c r="PTT995" s="14"/>
      <c r="PTU995" s="14"/>
      <c r="PTV995" s="14"/>
      <c r="PTW995" s="14"/>
      <c r="PTX995" s="14"/>
      <c r="PTY995" s="14"/>
      <c r="PTZ995" s="14"/>
      <c r="PUA995" s="14"/>
      <c r="PUB995" s="14"/>
      <c r="PUC995" s="14"/>
      <c r="PUD995" s="14"/>
      <c r="PUE995" s="14"/>
      <c r="PUF995" s="14"/>
      <c r="PUG995" s="14"/>
      <c r="PUH995" s="14"/>
      <c r="PUI995" s="14"/>
      <c r="PUJ995" s="14"/>
      <c r="PUK995" s="14"/>
      <c r="PUL995" s="14"/>
      <c r="PUM995" s="14"/>
      <c r="PUN995" s="14"/>
      <c r="PUO995" s="14"/>
      <c r="PUP995" s="14"/>
      <c r="PUQ995" s="14"/>
      <c r="PUR995" s="14"/>
      <c r="PUS995" s="14"/>
      <c r="PUT995" s="14"/>
      <c r="PUU995" s="14"/>
      <c r="PUV995" s="14"/>
      <c r="PUW995" s="14"/>
      <c r="PUX995" s="14"/>
      <c r="PUY995" s="14"/>
      <c r="PUZ995" s="14"/>
      <c r="PVA995" s="14"/>
      <c r="PVB995" s="14"/>
      <c r="PVC995" s="14"/>
      <c r="PVD995" s="14"/>
      <c r="PVE995" s="14"/>
      <c r="PVF995" s="14"/>
      <c r="PVG995" s="14"/>
      <c r="PVH995" s="14"/>
      <c r="PVI995" s="14"/>
      <c r="PVJ995" s="14"/>
      <c r="PVK995" s="14"/>
      <c r="PVL995" s="14"/>
      <c r="PVM995" s="14"/>
      <c r="PVN995" s="14"/>
      <c r="PVO995" s="14"/>
      <c r="PVP995" s="14"/>
      <c r="PVQ995" s="14"/>
      <c r="PVR995" s="14"/>
      <c r="PVS995" s="14"/>
      <c r="PVT995" s="14"/>
      <c r="PVU995" s="14"/>
      <c r="PVV995" s="14"/>
      <c r="PVW995" s="14"/>
      <c r="PVX995" s="14"/>
      <c r="PVY995" s="14"/>
      <c r="PVZ995" s="14"/>
      <c r="PWA995" s="14"/>
      <c r="PWB995" s="14"/>
      <c r="PWC995" s="14"/>
      <c r="PWD995" s="14"/>
      <c r="PWE995" s="14"/>
      <c r="PWF995" s="14"/>
      <c r="PWG995" s="14"/>
      <c r="PWH995" s="14"/>
      <c r="PWI995" s="14"/>
      <c r="PWJ995" s="14"/>
      <c r="PWK995" s="14"/>
      <c r="PWL995" s="14"/>
      <c r="PWM995" s="14"/>
      <c r="PWN995" s="14"/>
      <c r="PWO995" s="14"/>
      <c r="PWP995" s="14"/>
      <c r="PWQ995" s="14"/>
      <c r="PWR995" s="14"/>
      <c r="PWS995" s="14"/>
      <c r="PWT995" s="14"/>
      <c r="PWU995" s="14"/>
      <c r="PWV995" s="14"/>
      <c r="PWW995" s="14"/>
      <c r="PWX995" s="14"/>
      <c r="PWY995" s="14"/>
      <c r="PWZ995" s="14"/>
      <c r="PXA995" s="14"/>
      <c r="PXB995" s="14"/>
      <c r="PXC995" s="14"/>
      <c r="PXD995" s="14"/>
      <c r="PXE995" s="14"/>
      <c r="PXF995" s="14"/>
      <c r="PXG995" s="14"/>
      <c r="PXH995" s="14"/>
      <c r="PXI995" s="14"/>
      <c r="PXJ995" s="14"/>
      <c r="PXK995" s="14"/>
      <c r="PXL995" s="14"/>
      <c r="PXM995" s="14"/>
      <c r="PXN995" s="14"/>
      <c r="PXO995" s="14"/>
      <c r="PXP995" s="14"/>
      <c r="PXQ995" s="14"/>
      <c r="PXR995" s="14"/>
      <c r="PXS995" s="14"/>
      <c r="PXT995" s="14"/>
      <c r="PXU995" s="14"/>
      <c r="PXV995" s="14"/>
      <c r="PXW995" s="14"/>
      <c r="PXX995" s="14"/>
      <c r="PXY995" s="14"/>
      <c r="PXZ995" s="14"/>
      <c r="PYA995" s="14"/>
      <c r="PYB995" s="14"/>
      <c r="PYC995" s="14"/>
      <c r="PYD995" s="14"/>
      <c r="PYE995" s="14"/>
      <c r="PYF995" s="14"/>
      <c r="PYG995" s="14"/>
      <c r="PYH995" s="14"/>
      <c r="PYI995" s="14"/>
      <c r="PYJ995" s="14"/>
      <c r="PYK995" s="14"/>
      <c r="PYL995" s="14"/>
      <c r="PYM995" s="14"/>
      <c r="PYN995" s="14"/>
      <c r="PYO995" s="14"/>
      <c r="PYP995" s="14"/>
      <c r="PYQ995" s="14"/>
      <c r="PYR995" s="14"/>
      <c r="PYS995" s="14"/>
      <c r="PYT995" s="14"/>
      <c r="PYU995" s="14"/>
      <c r="PYV995" s="14"/>
      <c r="PYW995" s="14"/>
      <c r="PYX995" s="14"/>
      <c r="PYY995" s="14"/>
      <c r="PYZ995" s="14"/>
      <c r="PZA995" s="14"/>
      <c r="PZB995" s="14"/>
      <c r="PZC995" s="14"/>
      <c r="PZD995" s="14"/>
      <c r="PZE995" s="14"/>
      <c r="PZF995" s="14"/>
      <c r="PZG995" s="14"/>
      <c r="PZH995" s="14"/>
      <c r="PZI995" s="14"/>
      <c r="PZJ995" s="14"/>
      <c r="PZK995" s="14"/>
      <c r="PZL995" s="14"/>
      <c r="PZM995" s="14"/>
      <c r="PZN995" s="14"/>
      <c r="PZO995" s="14"/>
      <c r="PZP995" s="14"/>
      <c r="PZQ995" s="14"/>
      <c r="PZR995" s="14"/>
      <c r="PZS995" s="14"/>
      <c r="PZT995" s="14"/>
      <c r="PZU995" s="14"/>
      <c r="PZV995" s="14"/>
      <c r="PZW995" s="14"/>
      <c r="PZX995" s="14"/>
      <c r="PZY995" s="14"/>
      <c r="PZZ995" s="14"/>
      <c r="QAA995" s="14"/>
      <c r="QAB995" s="14"/>
      <c r="QAC995" s="14"/>
      <c r="QAD995" s="14"/>
      <c r="QAE995" s="14"/>
      <c r="QAF995" s="14"/>
      <c r="QAG995" s="14"/>
      <c r="QAH995" s="14"/>
      <c r="QAI995" s="14"/>
      <c r="QAJ995" s="14"/>
      <c r="QAK995" s="14"/>
      <c r="QAL995" s="14"/>
      <c r="QAM995" s="14"/>
      <c r="QAN995" s="14"/>
      <c r="QAO995" s="14"/>
      <c r="QAP995" s="14"/>
      <c r="QAQ995" s="14"/>
      <c r="QAR995" s="14"/>
      <c r="QAS995" s="14"/>
      <c r="QAT995" s="14"/>
      <c r="QAU995" s="14"/>
      <c r="QAV995" s="14"/>
      <c r="QAW995" s="14"/>
      <c r="QAX995" s="14"/>
      <c r="QAY995" s="14"/>
      <c r="QAZ995" s="14"/>
      <c r="QBA995" s="14"/>
      <c r="QBB995" s="14"/>
      <c r="QBC995" s="14"/>
      <c r="QBD995" s="14"/>
      <c r="QBE995" s="14"/>
      <c r="QBF995" s="14"/>
      <c r="QBG995" s="14"/>
      <c r="QBH995" s="14"/>
      <c r="QBI995" s="14"/>
      <c r="QBJ995" s="14"/>
      <c r="QBK995" s="14"/>
      <c r="QBL995" s="14"/>
      <c r="QBM995" s="14"/>
      <c r="QBN995" s="14"/>
      <c r="QBO995" s="14"/>
      <c r="QBP995" s="14"/>
      <c r="QBQ995" s="14"/>
      <c r="QBR995" s="14"/>
      <c r="QBS995" s="14"/>
      <c r="QBT995" s="14"/>
      <c r="QBU995" s="14"/>
      <c r="QBV995" s="14"/>
      <c r="QBW995" s="14"/>
      <c r="QBX995" s="14"/>
      <c r="QBY995" s="14"/>
      <c r="QBZ995" s="14"/>
      <c r="QCA995" s="14"/>
      <c r="QCB995" s="14"/>
      <c r="QCC995" s="14"/>
      <c r="QCD995" s="14"/>
      <c r="QCE995" s="14"/>
      <c r="QCF995" s="14"/>
      <c r="QCG995" s="14"/>
      <c r="QCH995" s="14"/>
      <c r="QCI995" s="14"/>
      <c r="QCJ995" s="14"/>
      <c r="QCK995" s="14"/>
      <c r="QCL995" s="14"/>
      <c r="QCM995" s="14"/>
      <c r="QCN995" s="14"/>
      <c r="QCO995" s="14"/>
      <c r="QCP995" s="14"/>
      <c r="QCQ995" s="14"/>
      <c r="QCR995" s="14"/>
      <c r="QCS995" s="14"/>
      <c r="QCT995" s="14"/>
      <c r="QCU995" s="14"/>
      <c r="QCV995" s="14"/>
      <c r="QCW995" s="14"/>
      <c r="QCX995" s="14"/>
      <c r="QCY995" s="14"/>
      <c r="QCZ995" s="14"/>
      <c r="QDA995" s="14"/>
      <c r="QDB995" s="14"/>
      <c r="QDC995" s="14"/>
      <c r="QDD995" s="14"/>
      <c r="QDE995" s="14"/>
      <c r="QDF995" s="14"/>
      <c r="QDG995" s="14"/>
      <c r="QDH995" s="14"/>
      <c r="QDI995" s="14"/>
      <c r="QDJ995" s="14"/>
      <c r="QDK995" s="14"/>
      <c r="QDL995" s="14"/>
      <c r="QDM995" s="14"/>
      <c r="QDN995" s="14"/>
      <c r="QDO995" s="14"/>
      <c r="QDP995" s="14"/>
      <c r="QDQ995" s="14"/>
      <c r="QDR995" s="14"/>
      <c r="QDS995" s="14"/>
      <c r="QDT995" s="14"/>
      <c r="QDU995" s="14"/>
      <c r="QDV995" s="14"/>
      <c r="QDW995" s="14"/>
      <c r="QDX995" s="14"/>
      <c r="QDY995" s="14"/>
      <c r="QDZ995" s="14"/>
      <c r="QEA995" s="14"/>
      <c r="QEB995" s="14"/>
      <c r="QEC995" s="14"/>
      <c r="QED995" s="14"/>
      <c r="QEE995" s="14"/>
      <c r="QEF995" s="14"/>
      <c r="QEG995" s="14"/>
      <c r="QEH995" s="14"/>
      <c r="QEI995" s="14"/>
      <c r="QEJ995" s="14"/>
      <c r="QEK995" s="14"/>
      <c r="QEL995" s="14"/>
      <c r="QEM995" s="14"/>
      <c r="QEN995" s="14"/>
      <c r="QEO995" s="14"/>
      <c r="QEP995" s="14"/>
      <c r="QEQ995" s="14"/>
      <c r="QER995" s="14"/>
      <c r="QES995" s="14"/>
      <c r="QET995" s="14"/>
      <c r="QEU995" s="14"/>
      <c r="QEV995" s="14"/>
      <c r="QEW995" s="14"/>
      <c r="QEX995" s="14"/>
      <c r="QEY995" s="14"/>
      <c r="QEZ995" s="14"/>
      <c r="QFA995" s="14"/>
      <c r="QFB995" s="14"/>
      <c r="QFC995" s="14"/>
      <c r="QFD995" s="14"/>
      <c r="QFE995" s="14"/>
      <c r="QFF995" s="14"/>
      <c r="QFG995" s="14"/>
      <c r="QFH995" s="14"/>
      <c r="QFI995" s="14"/>
      <c r="QFJ995" s="14"/>
      <c r="QFK995" s="14"/>
      <c r="QFL995" s="14"/>
      <c r="QFM995" s="14"/>
      <c r="QFN995" s="14"/>
      <c r="QFO995" s="14"/>
      <c r="QFP995" s="14"/>
      <c r="QFQ995" s="14"/>
      <c r="QFR995" s="14"/>
      <c r="QFS995" s="14"/>
      <c r="QFT995" s="14"/>
      <c r="QFU995" s="14"/>
      <c r="QFV995" s="14"/>
      <c r="QFW995" s="14"/>
      <c r="QFX995" s="14"/>
      <c r="QFY995" s="14"/>
      <c r="QFZ995" s="14"/>
      <c r="QGA995" s="14"/>
      <c r="QGB995" s="14"/>
      <c r="QGC995" s="14"/>
      <c r="QGD995" s="14"/>
      <c r="QGE995" s="14"/>
      <c r="QGF995" s="14"/>
      <c r="QGG995" s="14"/>
      <c r="QGH995" s="14"/>
      <c r="QGI995" s="14"/>
      <c r="QGJ995" s="14"/>
      <c r="QGK995" s="14"/>
      <c r="QGL995" s="14"/>
      <c r="QGM995" s="14"/>
      <c r="QGN995" s="14"/>
      <c r="QGO995" s="14"/>
      <c r="QGP995" s="14"/>
      <c r="QGQ995" s="14"/>
      <c r="QGR995" s="14"/>
      <c r="QGS995" s="14"/>
      <c r="QGT995" s="14"/>
      <c r="QGU995" s="14"/>
      <c r="QGV995" s="14"/>
      <c r="QGW995" s="14"/>
      <c r="QGX995" s="14"/>
      <c r="QGY995" s="14"/>
      <c r="QGZ995" s="14"/>
      <c r="QHA995" s="14"/>
      <c r="QHB995" s="14"/>
      <c r="QHC995" s="14"/>
      <c r="QHD995" s="14"/>
      <c r="QHE995" s="14"/>
      <c r="QHF995" s="14"/>
      <c r="QHG995" s="14"/>
      <c r="QHH995" s="14"/>
      <c r="QHI995" s="14"/>
      <c r="QHJ995" s="14"/>
      <c r="QHK995" s="14"/>
      <c r="QHL995" s="14"/>
      <c r="QHM995" s="14"/>
      <c r="QHN995" s="14"/>
      <c r="QHO995" s="14"/>
      <c r="QHP995" s="14"/>
      <c r="QHQ995" s="14"/>
      <c r="QHR995" s="14"/>
      <c r="QHS995" s="14"/>
      <c r="QHT995" s="14"/>
      <c r="QHU995" s="14"/>
      <c r="QHV995" s="14"/>
      <c r="QHW995" s="14"/>
      <c r="QHX995" s="14"/>
      <c r="QHY995" s="14"/>
      <c r="QHZ995" s="14"/>
      <c r="QIA995" s="14"/>
      <c r="QIB995" s="14"/>
      <c r="QIC995" s="14"/>
      <c r="QID995" s="14"/>
      <c r="QIE995" s="14"/>
      <c r="QIF995" s="14"/>
      <c r="QIG995" s="14"/>
      <c r="QIH995" s="14"/>
      <c r="QII995" s="14"/>
      <c r="QIJ995" s="14"/>
      <c r="QIK995" s="14"/>
      <c r="QIL995" s="14"/>
      <c r="QIM995" s="14"/>
      <c r="QIN995" s="14"/>
      <c r="QIO995" s="14"/>
      <c r="QIP995" s="14"/>
      <c r="QIQ995" s="14"/>
      <c r="QIR995" s="14"/>
      <c r="QIS995" s="14"/>
      <c r="QIT995" s="14"/>
      <c r="QIU995" s="14"/>
      <c r="QIV995" s="14"/>
      <c r="QIW995" s="14"/>
      <c r="QIX995" s="14"/>
      <c r="QIY995" s="14"/>
      <c r="QIZ995" s="14"/>
      <c r="QJA995" s="14"/>
      <c r="QJB995" s="14"/>
      <c r="QJC995" s="14"/>
      <c r="QJD995" s="14"/>
      <c r="QJE995" s="14"/>
      <c r="QJF995" s="14"/>
      <c r="QJG995" s="14"/>
      <c r="QJH995" s="14"/>
      <c r="QJI995" s="14"/>
      <c r="QJJ995" s="14"/>
      <c r="QJK995" s="14"/>
      <c r="QJL995" s="14"/>
      <c r="QJM995" s="14"/>
      <c r="QJN995" s="14"/>
      <c r="QJO995" s="14"/>
      <c r="QJP995" s="14"/>
      <c r="QJQ995" s="14"/>
      <c r="QJR995" s="14"/>
      <c r="QJS995" s="14"/>
      <c r="QJT995" s="14"/>
      <c r="QJU995" s="14"/>
      <c r="QJV995" s="14"/>
      <c r="QJW995" s="14"/>
      <c r="QJX995" s="14"/>
      <c r="QJY995" s="14"/>
      <c r="QJZ995" s="14"/>
      <c r="QKA995" s="14"/>
      <c r="QKB995" s="14"/>
      <c r="QKC995" s="14"/>
      <c r="QKD995" s="14"/>
      <c r="QKE995" s="14"/>
      <c r="QKF995" s="14"/>
      <c r="QKG995" s="14"/>
      <c r="QKH995" s="14"/>
      <c r="QKI995" s="14"/>
      <c r="QKJ995" s="14"/>
      <c r="QKK995" s="14"/>
      <c r="QKL995" s="14"/>
      <c r="QKM995" s="14"/>
      <c r="QKN995" s="14"/>
      <c r="QKO995" s="14"/>
      <c r="QKP995" s="14"/>
      <c r="QKQ995" s="14"/>
      <c r="QKR995" s="14"/>
      <c r="QKS995" s="14"/>
      <c r="QKT995" s="14"/>
      <c r="QKU995" s="14"/>
      <c r="QKV995" s="14"/>
      <c r="QKW995" s="14"/>
      <c r="QKX995" s="14"/>
      <c r="QKY995" s="14"/>
      <c r="QKZ995" s="14"/>
      <c r="QLA995" s="14"/>
      <c r="QLB995" s="14"/>
      <c r="QLC995" s="14"/>
      <c r="QLD995" s="14"/>
      <c r="QLE995" s="14"/>
      <c r="QLF995" s="14"/>
      <c r="QLG995" s="14"/>
      <c r="QLH995" s="14"/>
      <c r="QLI995" s="14"/>
      <c r="QLJ995" s="14"/>
      <c r="QLK995" s="14"/>
      <c r="QLL995" s="14"/>
      <c r="QLM995" s="14"/>
      <c r="QLN995" s="14"/>
      <c r="QLO995" s="14"/>
      <c r="QLP995" s="14"/>
      <c r="QLQ995" s="14"/>
      <c r="QLR995" s="14"/>
      <c r="QLS995" s="14"/>
      <c r="QLT995" s="14"/>
      <c r="QLU995" s="14"/>
      <c r="QLV995" s="14"/>
      <c r="QLW995" s="14"/>
      <c r="QLX995" s="14"/>
      <c r="QLY995" s="14"/>
      <c r="QLZ995" s="14"/>
      <c r="QMA995" s="14"/>
      <c r="QMB995" s="14"/>
      <c r="QMC995" s="14"/>
      <c r="QMD995" s="14"/>
      <c r="QME995" s="14"/>
      <c r="QMF995" s="14"/>
      <c r="QMG995" s="14"/>
      <c r="QMH995" s="14"/>
      <c r="QMI995" s="14"/>
      <c r="QMJ995" s="14"/>
      <c r="QMK995" s="14"/>
      <c r="QML995" s="14"/>
      <c r="QMM995" s="14"/>
      <c r="QMN995" s="14"/>
      <c r="QMO995" s="14"/>
      <c r="QMP995" s="14"/>
      <c r="QMQ995" s="14"/>
      <c r="QMR995" s="14"/>
      <c r="QMS995" s="14"/>
      <c r="QMT995" s="14"/>
      <c r="QMU995" s="14"/>
      <c r="QMV995" s="14"/>
      <c r="QMW995" s="14"/>
      <c r="QMX995" s="14"/>
      <c r="QMY995" s="14"/>
      <c r="QMZ995" s="14"/>
      <c r="QNA995" s="14"/>
      <c r="QNB995" s="14"/>
      <c r="QNC995" s="14"/>
      <c r="QND995" s="14"/>
      <c r="QNE995" s="14"/>
      <c r="QNF995" s="14"/>
      <c r="QNG995" s="14"/>
      <c r="QNH995" s="14"/>
      <c r="QNI995" s="14"/>
      <c r="QNJ995" s="14"/>
      <c r="QNK995" s="14"/>
      <c r="QNL995" s="14"/>
      <c r="QNM995" s="14"/>
      <c r="QNN995" s="14"/>
      <c r="QNO995" s="14"/>
      <c r="QNP995" s="14"/>
      <c r="QNQ995" s="14"/>
      <c r="QNR995" s="14"/>
      <c r="QNS995" s="14"/>
      <c r="QNT995" s="14"/>
      <c r="QNU995" s="14"/>
      <c r="QNV995" s="14"/>
      <c r="QNW995" s="14"/>
      <c r="QNX995" s="14"/>
      <c r="QNY995" s="14"/>
      <c r="QNZ995" s="14"/>
      <c r="QOA995" s="14"/>
      <c r="QOB995" s="14"/>
      <c r="QOC995" s="14"/>
      <c r="QOD995" s="14"/>
      <c r="QOE995" s="14"/>
      <c r="QOF995" s="14"/>
      <c r="QOG995" s="14"/>
      <c r="QOH995" s="14"/>
      <c r="QOI995" s="14"/>
      <c r="QOJ995" s="14"/>
      <c r="QOK995" s="14"/>
      <c r="QOL995" s="14"/>
      <c r="QOM995" s="14"/>
      <c r="QON995" s="14"/>
      <c r="QOO995" s="14"/>
      <c r="QOP995" s="14"/>
      <c r="QOQ995" s="14"/>
      <c r="QOR995" s="14"/>
      <c r="QOS995" s="14"/>
      <c r="QOT995" s="14"/>
      <c r="QOU995" s="14"/>
      <c r="QOV995" s="14"/>
      <c r="QOW995" s="14"/>
      <c r="QOX995" s="14"/>
      <c r="QOY995" s="14"/>
      <c r="QOZ995" s="14"/>
      <c r="QPA995" s="14"/>
      <c r="QPB995" s="14"/>
      <c r="QPC995" s="14"/>
      <c r="QPD995" s="14"/>
      <c r="QPE995" s="14"/>
      <c r="QPF995" s="14"/>
      <c r="QPG995" s="14"/>
      <c r="QPH995" s="14"/>
      <c r="QPI995" s="14"/>
      <c r="QPJ995" s="14"/>
      <c r="QPK995" s="14"/>
      <c r="QPL995" s="14"/>
      <c r="QPM995" s="14"/>
      <c r="QPN995" s="14"/>
      <c r="QPO995" s="14"/>
      <c r="QPP995" s="14"/>
      <c r="QPQ995" s="14"/>
      <c r="QPR995" s="14"/>
      <c r="QPS995" s="14"/>
      <c r="QPT995" s="14"/>
      <c r="QPU995" s="14"/>
      <c r="QPV995" s="14"/>
      <c r="QPW995" s="14"/>
      <c r="QPX995" s="14"/>
      <c r="QPY995" s="14"/>
      <c r="QPZ995" s="14"/>
      <c r="QQA995" s="14"/>
      <c r="QQB995" s="14"/>
      <c r="QQC995" s="14"/>
      <c r="QQD995" s="14"/>
      <c r="QQE995" s="14"/>
      <c r="QQF995" s="14"/>
      <c r="QQG995" s="14"/>
      <c r="QQH995" s="14"/>
      <c r="QQI995" s="14"/>
      <c r="QQJ995" s="14"/>
      <c r="QQK995" s="14"/>
      <c r="QQL995" s="14"/>
      <c r="QQM995" s="14"/>
      <c r="QQN995" s="14"/>
      <c r="QQO995" s="14"/>
      <c r="QQP995" s="14"/>
      <c r="QQQ995" s="14"/>
      <c r="QQR995" s="14"/>
      <c r="QQS995" s="14"/>
      <c r="QQT995" s="14"/>
      <c r="QQU995" s="14"/>
      <c r="QQV995" s="14"/>
      <c r="QQW995" s="14"/>
      <c r="QQX995" s="14"/>
      <c r="QQY995" s="14"/>
      <c r="QQZ995" s="14"/>
      <c r="QRA995" s="14"/>
      <c r="QRB995" s="14"/>
      <c r="QRC995" s="14"/>
      <c r="QRD995" s="14"/>
      <c r="QRE995" s="14"/>
      <c r="QRF995" s="14"/>
      <c r="QRG995" s="14"/>
      <c r="QRH995" s="14"/>
      <c r="QRI995" s="14"/>
      <c r="QRJ995" s="14"/>
      <c r="QRK995" s="14"/>
      <c r="QRL995" s="14"/>
      <c r="QRM995" s="14"/>
      <c r="QRN995" s="14"/>
      <c r="QRO995" s="14"/>
      <c r="QRP995" s="14"/>
      <c r="QRQ995" s="14"/>
      <c r="QRR995" s="14"/>
      <c r="QRS995" s="14"/>
      <c r="QRT995" s="14"/>
      <c r="QRU995" s="14"/>
      <c r="QRV995" s="14"/>
      <c r="QRW995" s="14"/>
      <c r="QRX995" s="14"/>
      <c r="QRY995" s="14"/>
      <c r="QRZ995" s="14"/>
      <c r="QSA995" s="14"/>
      <c r="QSB995" s="14"/>
      <c r="QSC995" s="14"/>
      <c r="QSD995" s="14"/>
      <c r="QSE995" s="14"/>
      <c r="QSF995" s="14"/>
      <c r="QSG995" s="14"/>
      <c r="QSH995" s="14"/>
      <c r="QSI995" s="14"/>
      <c r="QSJ995" s="14"/>
      <c r="QSK995" s="14"/>
      <c r="QSL995" s="14"/>
      <c r="QSM995" s="14"/>
      <c r="QSN995" s="14"/>
      <c r="QSO995" s="14"/>
      <c r="QSP995" s="14"/>
      <c r="QSQ995" s="14"/>
      <c r="QSR995" s="14"/>
      <c r="QSS995" s="14"/>
      <c r="QST995" s="14"/>
      <c r="QSU995" s="14"/>
      <c r="QSV995" s="14"/>
      <c r="QSW995" s="14"/>
      <c r="QSX995" s="14"/>
      <c r="QSY995" s="14"/>
      <c r="QSZ995" s="14"/>
      <c r="QTA995" s="14"/>
      <c r="QTB995" s="14"/>
      <c r="QTC995" s="14"/>
      <c r="QTD995" s="14"/>
      <c r="QTE995" s="14"/>
      <c r="QTF995" s="14"/>
      <c r="QTG995" s="14"/>
      <c r="QTH995" s="14"/>
      <c r="QTI995" s="14"/>
      <c r="QTJ995" s="14"/>
      <c r="QTK995" s="14"/>
      <c r="QTL995" s="14"/>
      <c r="QTM995" s="14"/>
      <c r="QTN995" s="14"/>
      <c r="QTO995" s="14"/>
      <c r="QTP995" s="14"/>
      <c r="QTQ995" s="14"/>
      <c r="QTR995" s="14"/>
      <c r="QTS995" s="14"/>
      <c r="QTT995" s="14"/>
      <c r="QTU995" s="14"/>
      <c r="QTV995" s="14"/>
      <c r="QTW995" s="14"/>
      <c r="QTX995" s="14"/>
      <c r="QTY995" s="14"/>
      <c r="QTZ995" s="14"/>
      <c r="QUA995" s="14"/>
      <c r="QUB995" s="14"/>
      <c r="QUC995" s="14"/>
      <c r="QUD995" s="14"/>
      <c r="QUE995" s="14"/>
      <c r="QUF995" s="14"/>
      <c r="QUG995" s="14"/>
      <c r="QUH995" s="14"/>
      <c r="QUI995" s="14"/>
      <c r="QUJ995" s="14"/>
      <c r="QUK995" s="14"/>
      <c r="QUL995" s="14"/>
      <c r="QUM995" s="14"/>
      <c r="QUN995" s="14"/>
      <c r="QUO995" s="14"/>
      <c r="QUP995" s="14"/>
      <c r="QUQ995" s="14"/>
      <c r="QUR995" s="14"/>
      <c r="QUS995" s="14"/>
      <c r="QUT995" s="14"/>
      <c r="QUU995" s="14"/>
      <c r="QUV995" s="14"/>
      <c r="QUW995" s="14"/>
      <c r="QUX995" s="14"/>
      <c r="QUY995" s="14"/>
      <c r="QUZ995" s="14"/>
      <c r="QVA995" s="14"/>
      <c r="QVB995" s="14"/>
      <c r="QVC995" s="14"/>
      <c r="QVD995" s="14"/>
      <c r="QVE995" s="14"/>
      <c r="QVF995" s="14"/>
      <c r="QVG995" s="14"/>
      <c r="QVH995" s="14"/>
      <c r="QVI995" s="14"/>
      <c r="QVJ995" s="14"/>
      <c r="QVK995" s="14"/>
      <c r="QVL995" s="14"/>
      <c r="QVM995" s="14"/>
      <c r="QVN995" s="14"/>
      <c r="QVO995" s="14"/>
      <c r="QVP995" s="14"/>
      <c r="QVQ995" s="14"/>
      <c r="QVR995" s="14"/>
      <c r="QVS995" s="14"/>
      <c r="QVT995" s="14"/>
      <c r="QVU995" s="14"/>
      <c r="QVV995" s="14"/>
      <c r="QVW995" s="14"/>
      <c r="QVX995" s="14"/>
      <c r="QVY995" s="14"/>
      <c r="QVZ995" s="14"/>
      <c r="QWA995" s="14"/>
      <c r="QWB995" s="14"/>
      <c r="QWC995" s="14"/>
      <c r="QWD995" s="14"/>
      <c r="QWE995" s="14"/>
      <c r="QWF995" s="14"/>
      <c r="QWG995" s="14"/>
      <c r="QWH995" s="14"/>
      <c r="QWI995" s="14"/>
      <c r="QWJ995" s="14"/>
      <c r="QWK995" s="14"/>
      <c r="QWL995" s="14"/>
      <c r="QWM995" s="14"/>
      <c r="QWN995" s="14"/>
      <c r="QWO995" s="14"/>
      <c r="QWP995" s="14"/>
      <c r="QWQ995" s="14"/>
      <c r="QWR995" s="14"/>
      <c r="QWS995" s="14"/>
      <c r="QWT995" s="14"/>
      <c r="QWU995" s="14"/>
      <c r="QWV995" s="14"/>
      <c r="QWW995" s="14"/>
      <c r="QWX995" s="14"/>
      <c r="QWY995" s="14"/>
      <c r="QWZ995" s="14"/>
      <c r="QXA995" s="14"/>
      <c r="QXB995" s="14"/>
      <c r="QXC995" s="14"/>
      <c r="QXD995" s="14"/>
      <c r="QXE995" s="14"/>
      <c r="QXF995" s="14"/>
      <c r="QXG995" s="14"/>
      <c r="QXH995" s="14"/>
      <c r="QXI995" s="14"/>
      <c r="QXJ995" s="14"/>
      <c r="QXK995" s="14"/>
      <c r="QXL995" s="14"/>
      <c r="QXM995" s="14"/>
      <c r="QXN995" s="14"/>
      <c r="QXO995" s="14"/>
      <c r="QXP995" s="14"/>
      <c r="QXQ995" s="14"/>
      <c r="QXR995" s="14"/>
      <c r="QXS995" s="14"/>
      <c r="QXT995" s="14"/>
      <c r="QXU995" s="14"/>
      <c r="QXV995" s="14"/>
      <c r="QXW995" s="14"/>
      <c r="QXX995" s="14"/>
      <c r="QXY995" s="14"/>
      <c r="QXZ995" s="14"/>
      <c r="QYA995" s="14"/>
      <c r="QYB995" s="14"/>
      <c r="QYC995" s="14"/>
      <c r="QYD995" s="14"/>
      <c r="QYE995" s="14"/>
      <c r="QYF995" s="14"/>
      <c r="QYG995" s="14"/>
      <c r="QYH995" s="14"/>
      <c r="QYI995" s="14"/>
      <c r="QYJ995" s="14"/>
      <c r="QYK995" s="14"/>
      <c r="QYL995" s="14"/>
      <c r="QYM995" s="14"/>
      <c r="QYN995" s="14"/>
      <c r="QYO995" s="14"/>
      <c r="QYP995" s="14"/>
      <c r="QYQ995" s="14"/>
      <c r="QYR995" s="14"/>
      <c r="QYS995" s="14"/>
      <c r="QYT995" s="14"/>
      <c r="QYU995" s="14"/>
      <c r="QYV995" s="14"/>
      <c r="QYW995" s="14"/>
      <c r="QYX995" s="14"/>
      <c r="QYY995" s="14"/>
      <c r="QYZ995" s="14"/>
      <c r="QZA995" s="14"/>
      <c r="QZB995" s="14"/>
      <c r="QZC995" s="14"/>
      <c r="QZD995" s="14"/>
      <c r="QZE995" s="14"/>
      <c r="QZF995" s="14"/>
      <c r="QZG995" s="14"/>
      <c r="QZH995" s="14"/>
      <c r="QZI995" s="14"/>
      <c r="QZJ995" s="14"/>
      <c r="QZK995" s="14"/>
      <c r="QZL995" s="14"/>
      <c r="QZM995" s="14"/>
      <c r="QZN995" s="14"/>
      <c r="QZO995" s="14"/>
      <c r="QZP995" s="14"/>
      <c r="QZQ995" s="14"/>
      <c r="QZR995" s="14"/>
      <c r="QZS995" s="14"/>
      <c r="QZT995" s="14"/>
      <c r="QZU995" s="14"/>
      <c r="QZV995" s="14"/>
      <c r="QZW995" s="14"/>
      <c r="QZX995" s="14"/>
      <c r="QZY995" s="14"/>
      <c r="QZZ995" s="14"/>
      <c r="RAA995" s="14"/>
      <c r="RAB995" s="14"/>
      <c r="RAC995" s="14"/>
      <c r="RAD995" s="14"/>
      <c r="RAE995" s="14"/>
      <c r="RAF995" s="14"/>
      <c r="RAG995" s="14"/>
      <c r="RAH995" s="14"/>
      <c r="RAI995" s="14"/>
      <c r="RAJ995" s="14"/>
      <c r="RAK995" s="14"/>
      <c r="RAL995" s="14"/>
      <c r="RAM995" s="14"/>
      <c r="RAN995" s="14"/>
      <c r="RAO995" s="14"/>
      <c r="RAP995" s="14"/>
      <c r="RAQ995" s="14"/>
      <c r="RAR995" s="14"/>
      <c r="RAS995" s="14"/>
      <c r="RAT995" s="14"/>
      <c r="RAU995" s="14"/>
      <c r="RAV995" s="14"/>
      <c r="RAW995" s="14"/>
      <c r="RAX995" s="14"/>
      <c r="RAY995" s="14"/>
      <c r="RAZ995" s="14"/>
      <c r="RBA995" s="14"/>
      <c r="RBB995" s="14"/>
      <c r="RBC995" s="14"/>
      <c r="RBD995" s="14"/>
      <c r="RBE995" s="14"/>
      <c r="RBF995" s="14"/>
      <c r="RBG995" s="14"/>
      <c r="RBH995" s="14"/>
      <c r="RBI995" s="14"/>
      <c r="RBJ995" s="14"/>
      <c r="RBK995" s="14"/>
      <c r="RBL995" s="14"/>
      <c r="RBM995" s="14"/>
      <c r="RBN995" s="14"/>
      <c r="RBO995" s="14"/>
      <c r="RBP995" s="14"/>
      <c r="RBQ995" s="14"/>
      <c r="RBR995" s="14"/>
      <c r="RBS995" s="14"/>
      <c r="RBT995" s="14"/>
      <c r="RBU995" s="14"/>
      <c r="RBV995" s="14"/>
      <c r="RBW995" s="14"/>
      <c r="RBX995" s="14"/>
      <c r="RBY995" s="14"/>
      <c r="RBZ995" s="14"/>
      <c r="RCA995" s="14"/>
      <c r="RCB995" s="14"/>
      <c r="RCC995" s="14"/>
      <c r="RCD995" s="14"/>
      <c r="RCE995" s="14"/>
      <c r="RCF995" s="14"/>
      <c r="RCG995" s="14"/>
      <c r="RCH995" s="14"/>
      <c r="RCI995" s="14"/>
      <c r="RCJ995" s="14"/>
      <c r="RCK995" s="14"/>
      <c r="RCL995" s="14"/>
      <c r="RCM995" s="14"/>
      <c r="RCN995" s="14"/>
      <c r="RCO995" s="14"/>
      <c r="RCP995" s="14"/>
      <c r="RCQ995" s="14"/>
      <c r="RCR995" s="14"/>
      <c r="RCS995" s="14"/>
      <c r="RCT995" s="14"/>
      <c r="RCU995" s="14"/>
      <c r="RCV995" s="14"/>
      <c r="RCW995" s="14"/>
      <c r="RCX995" s="14"/>
      <c r="RCY995" s="14"/>
      <c r="RCZ995" s="14"/>
      <c r="RDA995" s="14"/>
      <c r="RDB995" s="14"/>
      <c r="RDC995" s="14"/>
      <c r="RDD995" s="14"/>
      <c r="RDE995" s="14"/>
      <c r="RDF995" s="14"/>
      <c r="RDG995" s="14"/>
      <c r="RDH995" s="14"/>
      <c r="RDI995" s="14"/>
      <c r="RDJ995" s="14"/>
      <c r="RDK995" s="14"/>
      <c r="RDL995" s="14"/>
      <c r="RDM995" s="14"/>
      <c r="RDN995" s="14"/>
      <c r="RDO995" s="14"/>
      <c r="RDP995" s="14"/>
      <c r="RDQ995" s="14"/>
      <c r="RDR995" s="14"/>
      <c r="RDS995" s="14"/>
      <c r="RDT995" s="14"/>
      <c r="RDU995" s="14"/>
      <c r="RDV995" s="14"/>
      <c r="RDW995" s="14"/>
      <c r="RDX995" s="14"/>
      <c r="RDY995" s="14"/>
      <c r="RDZ995" s="14"/>
      <c r="REA995" s="14"/>
      <c r="REB995" s="14"/>
      <c r="REC995" s="14"/>
      <c r="RED995" s="14"/>
      <c r="REE995" s="14"/>
      <c r="REF995" s="14"/>
      <c r="REG995" s="14"/>
      <c r="REH995" s="14"/>
      <c r="REI995" s="14"/>
      <c r="REJ995" s="14"/>
      <c r="REK995" s="14"/>
      <c r="REL995" s="14"/>
      <c r="REM995" s="14"/>
      <c r="REN995" s="14"/>
      <c r="REO995" s="14"/>
      <c r="REP995" s="14"/>
      <c r="REQ995" s="14"/>
      <c r="RER995" s="14"/>
      <c r="RES995" s="14"/>
      <c r="RET995" s="14"/>
      <c r="REU995" s="14"/>
      <c r="REV995" s="14"/>
      <c r="REW995" s="14"/>
      <c r="REX995" s="14"/>
      <c r="REY995" s="14"/>
      <c r="REZ995" s="14"/>
      <c r="RFA995" s="14"/>
      <c r="RFB995" s="14"/>
      <c r="RFC995" s="14"/>
      <c r="RFD995" s="14"/>
      <c r="RFE995" s="14"/>
      <c r="RFF995" s="14"/>
      <c r="RFG995" s="14"/>
      <c r="RFH995" s="14"/>
      <c r="RFI995" s="14"/>
      <c r="RFJ995" s="14"/>
      <c r="RFK995" s="14"/>
      <c r="RFL995" s="14"/>
      <c r="RFM995" s="14"/>
      <c r="RFN995" s="14"/>
      <c r="RFO995" s="14"/>
      <c r="RFP995" s="14"/>
      <c r="RFQ995" s="14"/>
      <c r="RFR995" s="14"/>
      <c r="RFS995" s="14"/>
      <c r="RFT995" s="14"/>
      <c r="RFU995" s="14"/>
      <c r="RFV995" s="14"/>
      <c r="RFW995" s="14"/>
      <c r="RFX995" s="14"/>
      <c r="RFY995" s="14"/>
      <c r="RFZ995" s="14"/>
      <c r="RGA995" s="14"/>
      <c r="RGB995" s="14"/>
      <c r="RGC995" s="14"/>
      <c r="RGD995" s="14"/>
      <c r="RGE995" s="14"/>
      <c r="RGF995" s="14"/>
      <c r="RGG995" s="14"/>
      <c r="RGH995" s="14"/>
      <c r="RGI995" s="14"/>
      <c r="RGJ995" s="14"/>
      <c r="RGK995" s="14"/>
      <c r="RGL995" s="14"/>
      <c r="RGM995" s="14"/>
      <c r="RGN995" s="14"/>
      <c r="RGO995" s="14"/>
      <c r="RGP995" s="14"/>
      <c r="RGQ995" s="14"/>
      <c r="RGR995" s="14"/>
      <c r="RGS995" s="14"/>
      <c r="RGT995" s="14"/>
      <c r="RGU995" s="14"/>
      <c r="RGV995" s="14"/>
      <c r="RGW995" s="14"/>
      <c r="RGX995" s="14"/>
      <c r="RGY995" s="14"/>
      <c r="RGZ995" s="14"/>
      <c r="RHA995" s="14"/>
      <c r="RHB995" s="14"/>
      <c r="RHC995" s="14"/>
      <c r="RHD995" s="14"/>
      <c r="RHE995" s="14"/>
      <c r="RHF995" s="14"/>
      <c r="RHG995" s="14"/>
      <c r="RHH995" s="14"/>
      <c r="RHI995" s="14"/>
      <c r="RHJ995" s="14"/>
      <c r="RHK995" s="14"/>
      <c r="RHL995" s="14"/>
      <c r="RHM995" s="14"/>
      <c r="RHN995" s="14"/>
      <c r="RHO995" s="14"/>
      <c r="RHP995" s="14"/>
      <c r="RHQ995" s="14"/>
      <c r="RHR995" s="14"/>
      <c r="RHS995" s="14"/>
      <c r="RHT995" s="14"/>
      <c r="RHU995" s="14"/>
      <c r="RHV995" s="14"/>
      <c r="RHW995" s="14"/>
      <c r="RHX995" s="14"/>
      <c r="RHY995" s="14"/>
      <c r="RHZ995" s="14"/>
      <c r="RIA995" s="14"/>
      <c r="RIB995" s="14"/>
      <c r="RIC995" s="14"/>
      <c r="RID995" s="14"/>
      <c r="RIE995" s="14"/>
      <c r="RIF995" s="14"/>
      <c r="RIG995" s="14"/>
      <c r="RIH995" s="14"/>
      <c r="RII995" s="14"/>
      <c r="RIJ995" s="14"/>
      <c r="RIK995" s="14"/>
      <c r="RIL995" s="14"/>
      <c r="RIM995" s="14"/>
      <c r="RIN995" s="14"/>
      <c r="RIO995" s="14"/>
      <c r="RIP995" s="14"/>
      <c r="RIQ995" s="14"/>
      <c r="RIR995" s="14"/>
      <c r="RIS995" s="14"/>
      <c r="RIT995" s="14"/>
      <c r="RIU995" s="14"/>
      <c r="RIV995" s="14"/>
      <c r="RIW995" s="14"/>
      <c r="RIX995" s="14"/>
      <c r="RIY995" s="14"/>
      <c r="RIZ995" s="14"/>
      <c r="RJA995" s="14"/>
      <c r="RJB995" s="14"/>
      <c r="RJC995" s="14"/>
      <c r="RJD995" s="14"/>
      <c r="RJE995" s="14"/>
      <c r="RJF995" s="14"/>
      <c r="RJG995" s="14"/>
      <c r="RJH995" s="14"/>
      <c r="RJI995" s="14"/>
      <c r="RJJ995" s="14"/>
      <c r="RJK995" s="14"/>
      <c r="RJL995" s="14"/>
      <c r="RJM995" s="14"/>
      <c r="RJN995" s="14"/>
      <c r="RJO995" s="14"/>
      <c r="RJP995" s="14"/>
      <c r="RJQ995" s="14"/>
      <c r="RJR995" s="14"/>
      <c r="RJS995" s="14"/>
      <c r="RJT995" s="14"/>
      <c r="RJU995" s="14"/>
      <c r="RJV995" s="14"/>
      <c r="RJW995" s="14"/>
      <c r="RJX995" s="14"/>
      <c r="RJY995" s="14"/>
      <c r="RJZ995" s="14"/>
      <c r="RKA995" s="14"/>
      <c r="RKB995" s="14"/>
      <c r="RKC995" s="14"/>
      <c r="RKD995" s="14"/>
      <c r="RKE995" s="14"/>
      <c r="RKF995" s="14"/>
      <c r="RKG995" s="14"/>
      <c r="RKH995" s="14"/>
      <c r="RKI995" s="14"/>
      <c r="RKJ995" s="14"/>
      <c r="RKK995" s="14"/>
      <c r="RKL995" s="14"/>
      <c r="RKM995" s="14"/>
      <c r="RKN995" s="14"/>
      <c r="RKO995" s="14"/>
      <c r="RKP995" s="14"/>
      <c r="RKQ995" s="14"/>
      <c r="RKR995" s="14"/>
      <c r="RKS995" s="14"/>
      <c r="RKT995" s="14"/>
      <c r="RKU995" s="14"/>
      <c r="RKV995" s="14"/>
      <c r="RKW995" s="14"/>
      <c r="RKX995" s="14"/>
      <c r="RKY995" s="14"/>
      <c r="RKZ995" s="14"/>
      <c r="RLA995" s="14"/>
      <c r="RLB995" s="14"/>
      <c r="RLC995" s="14"/>
      <c r="RLD995" s="14"/>
      <c r="RLE995" s="14"/>
      <c r="RLF995" s="14"/>
      <c r="RLG995" s="14"/>
      <c r="RLH995" s="14"/>
      <c r="RLI995" s="14"/>
      <c r="RLJ995" s="14"/>
      <c r="RLK995" s="14"/>
      <c r="RLL995" s="14"/>
      <c r="RLM995" s="14"/>
      <c r="RLN995" s="14"/>
      <c r="RLO995" s="14"/>
      <c r="RLP995" s="14"/>
      <c r="RLQ995" s="14"/>
      <c r="RLR995" s="14"/>
      <c r="RLS995" s="14"/>
      <c r="RLT995" s="14"/>
      <c r="RLU995" s="14"/>
      <c r="RLV995" s="14"/>
      <c r="RLW995" s="14"/>
      <c r="RLX995" s="14"/>
      <c r="RLY995" s="14"/>
      <c r="RLZ995" s="14"/>
      <c r="RMA995" s="14"/>
      <c r="RMB995" s="14"/>
      <c r="RMC995" s="14"/>
      <c r="RMD995" s="14"/>
      <c r="RME995" s="14"/>
      <c r="RMF995" s="14"/>
      <c r="RMG995" s="14"/>
      <c r="RMH995" s="14"/>
      <c r="RMI995" s="14"/>
      <c r="RMJ995" s="14"/>
      <c r="RMK995" s="14"/>
      <c r="RML995" s="14"/>
      <c r="RMM995" s="14"/>
      <c r="RMN995" s="14"/>
      <c r="RMO995" s="14"/>
      <c r="RMP995" s="14"/>
      <c r="RMQ995" s="14"/>
      <c r="RMR995" s="14"/>
      <c r="RMS995" s="14"/>
      <c r="RMT995" s="14"/>
      <c r="RMU995" s="14"/>
      <c r="RMV995" s="14"/>
      <c r="RMW995" s="14"/>
      <c r="RMX995" s="14"/>
      <c r="RMY995" s="14"/>
      <c r="RMZ995" s="14"/>
      <c r="RNA995" s="14"/>
      <c r="RNB995" s="14"/>
      <c r="RNC995" s="14"/>
      <c r="RND995" s="14"/>
      <c r="RNE995" s="14"/>
      <c r="RNF995" s="14"/>
      <c r="RNG995" s="14"/>
      <c r="RNH995" s="14"/>
      <c r="RNI995" s="14"/>
      <c r="RNJ995" s="14"/>
      <c r="RNK995" s="14"/>
      <c r="RNL995" s="14"/>
      <c r="RNM995" s="14"/>
      <c r="RNN995" s="14"/>
      <c r="RNO995" s="14"/>
      <c r="RNP995" s="14"/>
      <c r="RNQ995" s="14"/>
      <c r="RNR995" s="14"/>
      <c r="RNS995" s="14"/>
      <c r="RNT995" s="14"/>
      <c r="RNU995" s="14"/>
      <c r="RNV995" s="14"/>
      <c r="RNW995" s="14"/>
      <c r="RNX995" s="14"/>
      <c r="RNY995" s="14"/>
      <c r="RNZ995" s="14"/>
      <c r="ROA995" s="14"/>
      <c r="ROB995" s="14"/>
      <c r="ROC995" s="14"/>
      <c r="ROD995" s="14"/>
      <c r="ROE995" s="14"/>
      <c r="ROF995" s="14"/>
      <c r="ROG995" s="14"/>
      <c r="ROH995" s="14"/>
      <c r="ROI995" s="14"/>
      <c r="ROJ995" s="14"/>
      <c r="ROK995" s="14"/>
      <c r="ROL995" s="14"/>
      <c r="ROM995" s="14"/>
      <c r="RON995" s="14"/>
      <c r="ROO995" s="14"/>
      <c r="ROP995" s="14"/>
      <c r="ROQ995" s="14"/>
      <c r="ROR995" s="14"/>
      <c r="ROS995" s="14"/>
      <c r="ROT995" s="14"/>
      <c r="ROU995" s="14"/>
      <c r="ROV995" s="14"/>
      <c r="ROW995" s="14"/>
      <c r="ROX995" s="14"/>
      <c r="ROY995" s="14"/>
      <c r="ROZ995" s="14"/>
      <c r="RPA995" s="14"/>
      <c r="RPB995" s="14"/>
      <c r="RPC995" s="14"/>
      <c r="RPD995" s="14"/>
      <c r="RPE995" s="14"/>
      <c r="RPF995" s="14"/>
      <c r="RPG995" s="14"/>
      <c r="RPH995" s="14"/>
      <c r="RPI995" s="14"/>
      <c r="RPJ995" s="14"/>
      <c r="RPK995" s="14"/>
      <c r="RPL995" s="14"/>
      <c r="RPM995" s="14"/>
      <c r="RPN995" s="14"/>
      <c r="RPO995" s="14"/>
      <c r="RPP995" s="14"/>
      <c r="RPQ995" s="14"/>
      <c r="RPR995" s="14"/>
      <c r="RPS995" s="14"/>
      <c r="RPT995" s="14"/>
      <c r="RPU995" s="14"/>
      <c r="RPV995" s="14"/>
      <c r="RPW995" s="14"/>
      <c r="RPX995" s="14"/>
      <c r="RPY995" s="14"/>
      <c r="RPZ995" s="14"/>
      <c r="RQA995" s="14"/>
      <c r="RQB995" s="14"/>
      <c r="RQC995" s="14"/>
      <c r="RQD995" s="14"/>
      <c r="RQE995" s="14"/>
      <c r="RQF995" s="14"/>
      <c r="RQG995" s="14"/>
      <c r="RQH995" s="14"/>
      <c r="RQI995" s="14"/>
      <c r="RQJ995" s="14"/>
      <c r="RQK995" s="14"/>
      <c r="RQL995" s="14"/>
      <c r="RQM995" s="14"/>
      <c r="RQN995" s="14"/>
      <c r="RQO995" s="14"/>
      <c r="RQP995" s="14"/>
      <c r="RQQ995" s="14"/>
      <c r="RQR995" s="14"/>
      <c r="RQS995" s="14"/>
      <c r="RQT995" s="14"/>
      <c r="RQU995" s="14"/>
      <c r="RQV995" s="14"/>
      <c r="RQW995" s="14"/>
      <c r="RQX995" s="14"/>
      <c r="RQY995" s="14"/>
      <c r="RQZ995" s="14"/>
      <c r="RRA995" s="14"/>
      <c r="RRB995" s="14"/>
      <c r="RRC995" s="14"/>
      <c r="RRD995" s="14"/>
      <c r="RRE995" s="14"/>
      <c r="RRF995" s="14"/>
      <c r="RRG995" s="14"/>
      <c r="RRH995" s="14"/>
      <c r="RRI995" s="14"/>
      <c r="RRJ995" s="14"/>
      <c r="RRK995" s="14"/>
      <c r="RRL995" s="14"/>
      <c r="RRM995" s="14"/>
      <c r="RRN995" s="14"/>
      <c r="RRO995" s="14"/>
      <c r="RRP995" s="14"/>
      <c r="RRQ995" s="14"/>
      <c r="RRR995" s="14"/>
      <c r="RRS995" s="14"/>
      <c r="RRT995" s="14"/>
      <c r="RRU995" s="14"/>
      <c r="RRV995" s="14"/>
      <c r="RRW995" s="14"/>
      <c r="RRX995" s="14"/>
      <c r="RRY995" s="14"/>
      <c r="RRZ995" s="14"/>
      <c r="RSA995" s="14"/>
      <c r="RSB995" s="14"/>
      <c r="RSC995" s="14"/>
      <c r="RSD995" s="14"/>
      <c r="RSE995" s="14"/>
      <c r="RSF995" s="14"/>
      <c r="RSG995" s="14"/>
      <c r="RSH995" s="14"/>
      <c r="RSI995" s="14"/>
      <c r="RSJ995" s="14"/>
      <c r="RSK995" s="14"/>
      <c r="RSL995" s="14"/>
      <c r="RSM995" s="14"/>
      <c r="RSN995" s="14"/>
      <c r="RSO995" s="14"/>
      <c r="RSP995" s="14"/>
      <c r="RSQ995" s="14"/>
      <c r="RSR995" s="14"/>
      <c r="RSS995" s="14"/>
      <c r="RST995" s="14"/>
      <c r="RSU995" s="14"/>
      <c r="RSV995" s="14"/>
      <c r="RSW995" s="14"/>
      <c r="RSX995" s="14"/>
      <c r="RSY995" s="14"/>
      <c r="RSZ995" s="14"/>
      <c r="RTA995" s="14"/>
      <c r="RTB995" s="14"/>
      <c r="RTC995" s="14"/>
      <c r="RTD995" s="14"/>
      <c r="RTE995" s="14"/>
      <c r="RTF995" s="14"/>
      <c r="RTG995" s="14"/>
      <c r="RTH995" s="14"/>
      <c r="RTI995" s="14"/>
      <c r="RTJ995" s="14"/>
      <c r="RTK995" s="14"/>
      <c r="RTL995" s="14"/>
      <c r="RTM995" s="14"/>
      <c r="RTN995" s="14"/>
      <c r="RTO995" s="14"/>
      <c r="RTP995" s="14"/>
      <c r="RTQ995" s="14"/>
      <c r="RTR995" s="14"/>
      <c r="RTS995" s="14"/>
      <c r="RTT995" s="14"/>
      <c r="RTU995" s="14"/>
      <c r="RTV995" s="14"/>
      <c r="RTW995" s="14"/>
      <c r="RTX995" s="14"/>
      <c r="RTY995" s="14"/>
      <c r="RTZ995" s="14"/>
      <c r="RUA995" s="14"/>
      <c r="RUB995" s="14"/>
      <c r="RUC995" s="14"/>
      <c r="RUD995" s="14"/>
      <c r="RUE995" s="14"/>
      <c r="RUF995" s="14"/>
      <c r="RUG995" s="14"/>
      <c r="RUH995" s="14"/>
      <c r="RUI995" s="14"/>
      <c r="RUJ995" s="14"/>
      <c r="RUK995" s="14"/>
      <c r="RUL995" s="14"/>
      <c r="RUM995" s="14"/>
      <c r="RUN995" s="14"/>
      <c r="RUO995" s="14"/>
      <c r="RUP995" s="14"/>
      <c r="RUQ995" s="14"/>
      <c r="RUR995" s="14"/>
      <c r="RUS995" s="14"/>
      <c r="RUT995" s="14"/>
      <c r="RUU995" s="14"/>
      <c r="RUV995" s="14"/>
      <c r="RUW995" s="14"/>
      <c r="RUX995" s="14"/>
      <c r="RUY995" s="14"/>
      <c r="RUZ995" s="14"/>
      <c r="RVA995" s="14"/>
      <c r="RVB995" s="14"/>
      <c r="RVC995" s="14"/>
      <c r="RVD995" s="14"/>
      <c r="RVE995" s="14"/>
      <c r="RVF995" s="14"/>
      <c r="RVG995" s="14"/>
      <c r="RVH995" s="14"/>
      <c r="RVI995" s="14"/>
      <c r="RVJ995" s="14"/>
      <c r="RVK995" s="14"/>
      <c r="RVL995" s="14"/>
      <c r="RVM995" s="14"/>
      <c r="RVN995" s="14"/>
      <c r="RVO995" s="14"/>
      <c r="RVP995" s="14"/>
      <c r="RVQ995" s="14"/>
      <c r="RVR995" s="14"/>
      <c r="RVS995" s="14"/>
      <c r="RVT995" s="14"/>
      <c r="RVU995" s="14"/>
      <c r="RVV995" s="14"/>
      <c r="RVW995" s="14"/>
      <c r="RVX995" s="14"/>
      <c r="RVY995" s="14"/>
      <c r="RVZ995" s="14"/>
      <c r="RWA995" s="14"/>
      <c r="RWB995" s="14"/>
      <c r="RWC995" s="14"/>
      <c r="RWD995" s="14"/>
      <c r="RWE995" s="14"/>
      <c r="RWF995" s="14"/>
      <c r="RWG995" s="14"/>
      <c r="RWH995" s="14"/>
      <c r="RWI995" s="14"/>
      <c r="RWJ995" s="14"/>
      <c r="RWK995" s="14"/>
      <c r="RWL995" s="14"/>
      <c r="RWM995" s="14"/>
      <c r="RWN995" s="14"/>
      <c r="RWO995" s="14"/>
      <c r="RWP995" s="14"/>
      <c r="RWQ995" s="14"/>
      <c r="RWR995" s="14"/>
      <c r="RWS995" s="14"/>
      <c r="RWT995" s="14"/>
      <c r="RWU995" s="14"/>
      <c r="RWV995" s="14"/>
      <c r="RWW995" s="14"/>
      <c r="RWX995" s="14"/>
      <c r="RWY995" s="14"/>
      <c r="RWZ995" s="14"/>
      <c r="RXA995" s="14"/>
      <c r="RXB995" s="14"/>
      <c r="RXC995" s="14"/>
      <c r="RXD995" s="14"/>
      <c r="RXE995" s="14"/>
      <c r="RXF995" s="14"/>
      <c r="RXG995" s="14"/>
      <c r="RXH995" s="14"/>
      <c r="RXI995" s="14"/>
      <c r="RXJ995" s="14"/>
      <c r="RXK995" s="14"/>
      <c r="RXL995" s="14"/>
      <c r="RXM995" s="14"/>
      <c r="RXN995" s="14"/>
      <c r="RXO995" s="14"/>
      <c r="RXP995" s="14"/>
      <c r="RXQ995" s="14"/>
      <c r="RXR995" s="14"/>
      <c r="RXS995" s="14"/>
      <c r="RXT995" s="14"/>
      <c r="RXU995" s="14"/>
      <c r="RXV995" s="14"/>
      <c r="RXW995" s="14"/>
      <c r="RXX995" s="14"/>
      <c r="RXY995" s="14"/>
      <c r="RXZ995" s="14"/>
      <c r="RYA995" s="14"/>
      <c r="RYB995" s="14"/>
      <c r="RYC995" s="14"/>
      <c r="RYD995" s="14"/>
      <c r="RYE995" s="14"/>
      <c r="RYF995" s="14"/>
      <c r="RYG995" s="14"/>
      <c r="RYH995" s="14"/>
      <c r="RYI995" s="14"/>
      <c r="RYJ995" s="14"/>
      <c r="RYK995" s="14"/>
      <c r="RYL995" s="14"/>
      <c r="RYM995" s="14"/>
      <c r="RYN995" s="14"/>
      <c r="RYO995" s="14"/>
      <c r="RYP995" s="14"/>
      <c r="RYQ995" s="14"/>
      <c r="RYR995" s="14"/>
      <c r="RYS995" s="14"/>
      <c r="RYT995" s="14"/>
      <c r="RYU995" s="14"/>
      <c r="RYV995" s="14"/>
      <c r="RYW995" s="14"/>
      <c r="RYX995" s="14"/>
      <c r="RYY995" s="14"/>
      <c r="RYZ995" s="14"/>
      <c r="RZA995" s="14"/>
      <c r="RZB995" s="14"/>
      <c r="RZC995" s="14"/>
      <c r="RZD995" s="14"/>
      <c r="RZE995" s="14"/>
      <c r="RZF995" s="14"/>
      <c r="RZG995" s="14"/>
      <c r="RZH995" s="14"/>
      <c r="RZI995" s="14"/>
      <c r="RZJ995" s="14"/>
      <c r="RZK995" s="14"/>
      <c r="RZL995" s="14"/>
      <c r="RZM995" s="14"/>
      <c r="RZN995" s="14"/>
      <c r="RZO995" s="14"/>
      <c r="RZP995" s="14"/>
      <c r="RZQ995" s="14"/>
      <c r="RZR995" s="14"/>
      <c r="RZS995" s="14"/>
      <c r="RZT995" s="14"/>
      <c r="RZU995" s="14"/>
      <c r="RZV995" s="14"/>
      <c r="RZW995" s="14"/>
      <c r="RZX995" s="14"/>
      <c r="RZY995" s="14"/>
      <c r="RZZ995" s="14"/>
      <c r="SAA995" s="14"/>
      <c r="SAB995" s="14"/>
      <c r="SAC995" s="14"/>
      <c r="SAD995" s="14"/>
      <c r="SAE995" s="14"/>
      <c r="SAF995" s="14"/>
      <c r="SAG995" s="14"/>
      <c r="SAH995" s="14"/>
      <c r="SAI995" s="14"/>
      <c r="SAJ995" s="14"/>
      <c r="SAK995" s="14"/>
      <c r="SAL995" s="14"/>
      <c r="SAM995" s="14"/>
      <c r="SAN995" s="14"/>
      <c r="SAO995" s="14"/>
      <c r="SAP995" s="14"/>
      <c r="SAQ995" s="14"/>
      <c r="SAR995" s="14"/>
      <c r="SAS995" s="14"/>
      <c r="SAT995" s="14"/>
      <c r="SAU995" s="14"/>
      <c r="SAV995" s="14"/>
      <c r="SAW995" s="14"/>
      <c r="SAX995" s="14"/>
      <c r="SAY995" s="14"/>
      <c r="SAZ995" s="14"/>
      <c r="SBA995" s="14"/>
      <c r="SBB995" s="14"/>
      <c r="SBC995" s="14"/>
      <c r="SBD995" s="14"/>
      <c r="SBE995" s="14"/>
      <c r="SBF995" s="14"/>
      <c r="SBG995" s="14"/>
      <c r="SBH995" s="14"/>
      <c r="SBI995" s="14"/>
      <c r="SBJ995" s="14"/>
      <c r="SBK995" s="14"/>
      <c r="SBL995" s="14"/>
      <c r="SBM995" s="14"/>
      <c r="SBN995" s="14"/>
      <c r="SBO995" s="14"/>
      <c r="SBP995" s="14"/>
      <c r="SBQ995" s="14"/>
      <c r="SBR995" s="14"/>
      <c r="SBS995" s="14"/>
      <c r="SBT995" s="14"/>
      <c r="SBU995" s="14"/>
      <c r="SBV995" s="14"/>
      <c r="SBW995" s="14"/>
      <c r="SBX995" s="14"/>
      <c r="SBY995" s="14"/>
      <c r="SBZ995" s="14"/>
      <c r="SCA995" s="14"/>
      <c r="SCB995" s="14"/>
      <c r="SCC995" s="14"/>
      <c r="SCD995" s="14"/>
      <c r="SCE995" s="14"/>
      <c r="SCF995" s="14"/>
      <c r="SCG995" s="14"/>
      <c r="SCH995" s="14"/>
      <c r="SCI995" s="14"/>
      <c r="SCJ995" s="14"/>
      <c r="SCK995" s="14"/>
      <c r="SCL995" s="14"/>
      <c r="SCM995" s="14"/>
      <c r="SCN995" s="14"/>
      <c r="SCO995" s="14"/>
      <c r="SCP995" s="14"/>
      <c r="SCQ995" s="14"/>
      <c r="SCR995" s="14"/>
      <c r="SCS995" s="14"/>
      <c r="SCT995" s="14"/>
      <c r="SCU995" s="14"/>
      <c r="SCV995" s="14"/>
      <c r="SCW995" s="14"/>
      <c r="SCX995" s="14"/>
      <c r="SCY995" s="14"/>
      <c r="SCZ995" s="14"/>
      <c r="SDA995" s="14"/>
      <c r="SDB995" s="14"/>
      <c r="SDC995" s="14"/>
      <c r="SDD995" s="14"/>
      <c r="SDE995" s="14"/>
      <c r="SDF995" s="14"/>
      <c r="SDG995" s="14"/>
      <c r="SDH995" s="14"/>
      <c r="SDI995" s="14"/>
      <c r="SDJ995" s="14"/>
      <c r="SDK995" s="14"/>
      <c r="SDL995" s="14"/>
      <c r="SDM995" s="14"/>
      <c r="SDN995" s="14"/>
      <c r="SDO995" s="14"/>
      <c r="SDP995" s="14"/>
      <c r="SDQ995" s="14"/>
      <c r="SDR995" s="14"/>
      <c r="SDS995" s="14"/>
      <c r="SDT995" s="14"/>
      <c r="SDU995" s="14"/>
      <c r="SDV995" s="14"/>
      <c r="SDW995" s="14"/>
      <c r="SDX995" s="14"/>
      <c r="SDY995" s="14"/>
      <c r="SDZ995" s="14"/>
      <c r="SEA995" s="14"/>
      <c r="SEB995" s="14"/>
      <c r="SEC995" s="14"/>
      <c r="SED995" s="14"/>
      <c r="SEE995" s="14"/>
      <c r="SEF995" s="14"/>
      <c r="SEG995" s="14"/>
      <c r="SEH995" s="14"/>
      <c r="SEI995" s="14"/>
      <c r="SEJ995" s="14"/>
      <c r="SEK995" s="14"/>
      <c r="SEL995" s="14"/>
      <c r="SEM995" s="14"/>
      <c r="SEN995" s="14"/>
      <c r="SEO995" s="14"/>
      <c r="SEP995" s="14"/>
      <c r="SEQ995" s="14"/>
      <c r="SER995" s="14"/>
      <c r="SES995" s="14"/>
      <c r="SET995" s="14"/>
      <c r="SEU995" s="14"/>
      <c r="SEV995" s="14"/>
      <c r="SEW995" s="14"/>
      <c r="SEX995" s="14"/>
      <c r="SEY995" s="14"/>
      <c r="SEZ995" s="14"/>
      <c r="SFA995" s="14"/>
      <c r="SFB995" s="14"/>
      <c r="SFC995" s="14"/>
      <c r="SFD995" s="14"/>
      <c r="SFE995" s="14"/>
      <c r="SFF995" s="14"/>
      <c r="SFG995" s="14"/>
      <c r="SFH995" s="14"/>
      <c r="SFI995" s="14"/>
      <c r="SFJ995" s="14"/>
      <c r="SFK995" s="14"/>
      <c r="SFL995" s="14"/>
      <c r="SFM995" s="14"/>
      <c r="SFN995" s="14"/>
      <c r="SFO995" s="14"/>
      <c r="SFP995" s="14"/>
      <c r="SFQ995" s="14"/>
      <c r="SFR995" s="14"/>
      <c r="SFS995" s="14"/>
      <c r="SFT995" s="14"/>
      <c r="SFU995" s="14"/>
      <c r="SFV995" s="14"/>
      <c r="SFW995" s="14"/>
      <c r="SFX995" s="14"/>
      <c r="SFY995" s="14"/>
      <c r="SFZ995" s="14"/>
      <c r="SGA995" s="14"/>
      <c r="SGB995" s="14"/>
      <c r="SGC995" s="14"/>
      <c r="SGD995" s="14"/>
      <c r="SGE995" s="14"/>
      <c r="SGF995" s="14"/>
      <c r="SGG995" s="14"/>
      <c r="SGH995" s="14"/>
      <c r="SGI995" s="14"/>
      <c r="SGJ995" s="14"/>
      <c r="SGK995" s="14"/>
      <c r="SGL995" s="14"/>
      <c r="SGM995" s="14"/>
      <c r="SGN995" s="14"/>
      <c r="SGO995" s="14"/>
      <c r="SGP995" s="14"/>
      <c r="SGQ995" s="14"/>
      <c r="SGR995" s="14"/>
      <c r="SGS995" s="14"/>
      <c r="SGT995" s="14"/>
      <c r="SGU995" s="14"/>
      <c r="SGV995" s="14"/>
      <c r="SGW995" s="14"/>
      <c r="SGX995" s="14"/>
      <c r="SGY995" s="14"/>
      <c r="SGZ995" s="14"/>
      <c r="SHA995" s="14"/>
      <c r="SHB995" s="14"/>
      <c r="SHC995" s="14"/>
      <c r="SHD995" s="14"/>
      <c r="SHE995" s="14"/>
      <c r="SHF995" s="14"/>
      <c r="SHG995" s="14"/>
      <c r="SHH995" s="14"/>
      <c r="SHI995" s="14"/>
      <c r="SHJ995" s="14"/>
      <c r="SHK995" s="14"/>
      <c r="SHL995" s="14"/>
      <c r="SHM995" s="14"/>
      <c r="SHN995" s="14"/>
      <c r="SHO995" s="14"/>
      <c r="SHP995" s="14"/>
      <c r="SHQ995" s="14"/>
      <c r="SHR995" s="14"/>
      <c r="SHS995" s="14"/>
      <c r="SHT995" s="14"/>
      <c r="SHU995" s="14"/>
      <c r="SHV995" s="14"/>
      <c r="SHW995" s="14"/>
      <c r="SHX995" s="14"/>
      <c r="SHY995" s="14"/>
      <c r="SHZ995" s="14"/>
      <c r="SIA995" s="14"/>
      <c r="SIB995" s="14"/>
      <c r="SIC995" s="14"/>
      <c r="SID995" s="14"/>
      <c r="SIE995" s="14"/>
      <c r="SIF995" s="14"/>
      <c r="SIG995" s="14"/>
      <c r="SIH995" s="14"/>
      <c r="SII995" s="14"/>
      <c r="SIJ995" s="14"/>
      <c r="SIK995" s="14"/>
      <c r="SIL995" s="14"/>
      <c r="SIM995" s="14"/>
      <c r="SIN995" s="14"/>
      <c r="SIO995" s="14"/>
      <c r="SIP995" s="14"/>
      <c r="SIQ995" s="14"/>
      <c r="SIR995" s="14"/>
      <c r="SIS995" s="14"/>
      <c r="SIT995" s="14"/>
      <c r="SIU995" s="14"/>
      <c r="SIV995" s="14"/>
      <c r="SIW995" s="14"/>
      <c r="SIX995" s="14"/>
      <c r="SIY995" s="14"/>
      <c r="SIZ995" s="14"/>
      <c r="SJA995" s="14"/>
      <c r="SJB995" s="14"/>
      <c r="SJC995" s="14"/>
      <c r="SJD995" s="14"/>
      <c r="SJE995" s="14"/>
      <c r="SJF995" s="14"/>
      <c r="SJG995" s="14"/>
      <c r="SJH995" s="14"/>
      <c r="SJI995" s="14"/>
      <c r="SJJ995" s="14"/>
      <c r="SJK995" s="14"/>
      <c r="SJL995" s="14"/>
      <c r="SJM995" s="14"/>
      <c r="SJN995" s="14"/>
      <c r="SJO995" s="14"/>
      <c r="SJP995" s="14"/>
      <c r="SJQ995" s="14"/>
      <c r="SJR995" s="14"/>
      <c r="SJS995" s="14"/>
      <c r="SJT995" s="14"/>
      <c r="SJU995" s="14"/>
      <c r="SJV995" s="14"/>
      <c r="SJW995" s="14"/>
      <c r="SJX995" s="14"/>
      <c r="SJY995" s="14"/>
      <c r="SJZ995" s="14"/>
      <c r="SKA995" s="14"/>
      <c r="SKB995" s="14"/>
      <c r="SKC995" s="14"/>
      <c r="SKD995" s="14"/>
      <c r="SKE995" s="14"/>
      <c r="SKF995" s="14"/>
      <c r="SKG995" s="14"/>
      <c r="SKH995" s="14"/>
      <c r="SKI995" s="14"/>
      <c r="SKJ995" s="14"/>
      <c r="SKK995" s="14"/>
      <c r="SKL995" s="14"/>
      <c r="SKM995" s="14"/>
      <c r="SKN995" s="14"/>
      <c r="SKO995" s="14"/>
      <c r="SKP995" s="14"/>
      <c r="SKQ995" s="14"/>
      <c r="SKR995" s="14"/>
      <c r="SKS995" s="14"/>
      <c r="SKT995" s="14"/>
      <c r="SKU995" s="14"/>
      <c r="SKV995" s="14"/>
      <c r="SKW995" s="14"/>
      <c r="SKX995" s="14"/>
      <c r="SKY995" s="14"/>
      <c r="SKZ995" s="14"/>
      <c r="SLA995" s="14"/>
      <c r="SLB995" s="14"/>
      <c r="SLC995" s="14"/>
      <c r="SLD995" s="14"/>
      <c r="SLE995" s="14"/>
      <c r="SLF995" s="14"/>
      <c r="SLG995" s="14"/>
      <c r="SLH995" s="14"/>
      <c r="SLI995" s="14"/>
      <c r="SLJ995" s="14"/>
      <c r="SLK995" s="14"/>
      <c r="SLL995" s="14"/>
      <c r="SLM995" s="14"/>
      <c r="SLN995" s="14"/>
      <c r="SLO995" s="14"/>
      <c r="SLP995" s="14"/>
      <c r="SLQ995" s="14"/>
      <c r="SLR995" s="14"/>
      <c r="SLS995" s="14"/>
      <c r="SLT995" s="14"/>
      <c r="SLU995" s="14"/>
      <c r="SLV995" s="14"/>
      <c r="SLW995" s="14"/>
      <c r="SLX995" s="14"/>
      <c r="SLY995" s="14"/>
      <c r="SLZ995" s="14"/>
      <c r="SMA995" s="14"/>
      <c r="SMB995" s="14"/>
      <c r="SMC995" s="14"/>
      <c r="SMD995" s="14"/>
      <c r="SME995" s="14"/>
      <c r="SMF995" s="14"/>
      <c r="SMG995" s="14"/>
      <c r="SMH995" s="14"/>
      <c r="SMI995" s="14"/>
      <c r="SMJ995" s="14"/>
      <c r="SMK995" s="14"/>
      <c r="SML995" s="14"/>
      <c r="SMM995" s="14"/>
      <c r="SMN995" s="14"/>
      <c r="SMO995" s="14"/>
      <c r="SMP995" s="14"/>
      <c r="SMQ995" s="14"/>
      <c r="SMR995" s="14"/>
      <c r="SMS995" s="14"/>
      <c r="SMT995" s="14"/>
      <c r="SMU995" s="14"/>
      <c r="SMV995" s="14"/>
      <c r="SMW995" s="14"/>
      <c r="SMX995" s="14"/>
      <c r="SMY995" s="14"/>
      <c r="SMZ995" s="14"/>
      <c r="SNA995" s="14"/>
      <c r="SNB995" s="14"/>
      <c r="SNC995" s="14"/>
      <c r="SND995" s="14"/>
      <c r="SNE995" s="14"/>
      <c r="SNF995" s="14"/>
      <c r="SNG995" s="14"/>
      <c r="SNH995" s="14"/>
      <c r="SNI995" s="14"/>
      <c r="SNJ995" s="14"/>
      <c r="SNK995" s="14"/>
      <c r="SNL995" s="14"/>
      <c r="SNM995" s="14"/>
      <c r="SNN995" s="14"/>
      <c r="SNO995" s="14"/>
      <c r="SNP995" s="14"/>
      <c r="SNQ995" s="14"/>
      <c r="SNR995" s="14"/>
      <c r="SNS995" s="14"/>
      <c r="SNT995" s="14"/>
      <c r="SNU995" s="14"/>
      <c r="SNV995" s="14"/>
      <c r="SNW995" s="14"/>
      <c r="SNX995" s="14"/>
      <c r="SNY995" s="14"/>
      <c r="SNZ995" s="14"/>
      <c r="SOA995" s="14"/>
      <c r="SOB995" s="14"/>
      <c r="SOC995" s="14"/>
      <c r="SOD995" s="14"/>
      <c r="SOE995" s="14"/>
      <c r="SOF995" s="14"/>
      <c r="SOG995" s="14"/>
      <c r="SOH995" s="14"/>
      <c r="SOI995" s="14"/>
      <c r="SOJ995" s="14"/>
      <c r="SOK995" s="14"/>
      <c r="SOL995" s="14"/>
      <c r="SOM995" s="14"/>
      <c r="SON995" s="14"/>
      <c r="SOO995" s="14"/>
      <c r="SOP995" s="14"/>
      <c r="SOQ995" s="14"/>
      <c r="SOR995" s="14"/>
      <c r="SOS995" s="14"/>
      <c r="SOT995" s="14"/>
      <c r="SOU995" s="14"/>
      <c r="SOV995" s="14"/>
      <c r="SOW995" s="14"/>
      <c r="SOX995" s="14"/>
      <c r="SOY995" s="14"/>
      <c r="SOZ995" s="14"/>
      <c r="SPA995" s="14"/>
      <c r="SPB995" s="14"/>
      <c r="SPC995" s="14"/>
      <c r="SPD995" s="14"/>
      <c r="SPE995" s="14"/>
      <c r="SPF995" s="14"/>
      <c r="SPG995" s="14"/>
      <c r="SPH995" s="14"/>
      <c r="SPI995" s="14"/>
      <c r="SPJ995" s="14"/>
      <c r="SPK995" s="14"/>
      <c r="SPL995" s="14"/>
      <c r="SPM995" s="14"/>
      <c r="SPN995" s="14"/>
      <c r="SPO995" s="14"/>
      <c r="SPP995" s="14"/>
      <c r="SPQ995" s="14"/>
      <c r="SPR995" s="14"/>
      <c r="SPS995" s="14"/>
      <c r="SPT995" s="14"/>
      <c r="SPU995" s="14"/>
      <c r="SPV995" s="14"/>
      <c r="SPW995" s="14"/>
      <c r="SPX995" s="14"/>
      <c r="SPY995" s="14"/>
      <c r="SPZ995" s="14"/>
      <c r="SQA995" s="14"/>
      <c r="SQB995" s="14"/>
      <c r="SQC995" s="14"/>
      <c r="SQD995" s="14"/>
      <c r="SQE995" s="14"/>
      <c r="SQF995" s="14"/>
      <c r="SQG995" s="14"/>
      <c r="SQH995" s="14"/>
      <c r="SQI995" s="14"/>
      <c r="SQJ995" s="14"/>
      <c r="SQK995" s="14"/>
      <c r="SQL995" s="14"/>
      <c r="SQM995" s="14"/>
      <c r="SQN995" s="14"/>
      <c r="SQO995" s="14"/>
      <c r="SQP995" s="14"/>
      <c r="SQQ995" s="14"/>
      <c r="SQR995" s="14"/>
      <c r="SQS995" s="14"/>
      <c r="SQT995" s="14"/>
      <c r="SQU995" s="14"/>
      <c r="SQV995" s="14"/>
      <c r="SQW995" s="14"/>
      <c r="SQX995" s="14"/>
      <c r="SQY995" s="14"/>
      <c r="SQZ995" s="14"/>
      <c r="SRA995" s="14"/>
      <c r="SRB995" s="14"/>
      <c r="SRC995" s="14"/>
      <c r="SRD995" s="14"/>
      <c r="SRE995" s="14"/>
      <c r="SRF995" s="14"/>
      <c r="SRG995" s="14"/>
      <c r="SRH995" s="14"/>
      <c r="SRI995" s="14"/>
      <c r="SRJ995" s="14"/>
      <c r="SRK995" s="14"/>
      <c r="SRL995" s="14"/>
      <c r="SRM995" s="14"/>
      <c r="SRN995" s="14"/>
      <c r="SRO995" s="14"/>
      <c r="SRP995" s="14"/>
      <c r="SRQ995" s="14"/>
      <c r="SRR995" s="14"/>
      <c r="SRS995" s="14"/>
      <c r="SRT995" s="14"/>
      <c r="SRU995" s="14"/>
      <c r="SRV995" s="14"/>
      <c r="SRW995" s="14"/>
      <c r="SRX995" s="14"/>
      <c r="SRY995" s="14"/>
      <c r="SRZ995" s="14"/>
      <c r="SSA995" s="14"/>
      <c r="SSB995" s="14"/>
      <c r="SSC995" s="14"/>
      <c r="SSD995" s="14"/>
      <c r="SSE995" s="14"/>
      <c r="SSF995" s="14"/>
      <c r="SSG995" s="14"/>
      <c r="SSH995" s="14"/>
      <c r="SSI995" s="14"/>
      <c r="SSJ995" s="14"/>
      <c r="SSK995" s="14"/>
      <c r="SSL995" s="14"/>
      <c r="SSM995" s="14"/>
      <c r="SSN995" s="14"/>
      <c r="SSO995" s="14"/>
      <c r="SSP995" s="14"/>
      <c r="SSQ995" s="14"/>
      <c r="SSR995" s="14"/>
      <c r="SSS995" s="14"/>
      <c r="SST995" s="14"/>
      <c r="SSU995" s="14"/>
      <c r="SSV995" s="14"/>
      <c r="SSW995" s="14"/>
      <c r="SSX995" s="14"/>
      <c r="SSY995" s="14"/>
      <c r="SSZ995" s="14"/>
      <c r="STA995" s="14"/>
      <c r="STB995" s="14"/>
      <c r="STC995" s="14"/>
      <c r="STD995" s="14"/>
      <c r="STE995" s="14"/>
      <c r="STF995" s="14"/>
      <c r="STG995" s="14"/>
      <c r="STH995" s="14"/>
      <c r="STI995" s="14"/>
      <c r="STJ995" s="14"/>
      <c r="STK995" s="14"/>
      <c r="STL995" s="14"/>
      <c r="STM995" s="14"/>
      <c r="STN995" s="14"/>
      <c r="STO995" s="14"/>
      <c r="STP995" s="14"/>
      <c r="STQ995" s="14"/>
      <c r="STR995" s="14"/>
      <c r="STS995" s="14"/>
      <c r="STT995" s="14"/>
      <c r="STU995" s="14"/>
      <c r="STV995" s="14"/>
      <c r="STW995" s="14"/>
      <c r="STX995" s="14"/>
      <c r="STY995" s="14"/>
      <c r="STZ995" s="14"/>
      <c r="SUA995" s="14"/>
      <c r="SUB995" s="14"/>
      <c r="SUC995" s="14"/>
      <c r="SUD995" s="14"/>
      <c r="SUE995" s="14"/>
      <c r="SUF995" s="14"/>
      <c r="SUG995" s="14"/>
      <c r="SUH995" s="14"/>
      <c r="SUI995" s="14"/>
      <c r="SUJ995" s="14"/>
      <c r="SUK995" s="14"/>
      <c r="SUL995" s="14"/>
      <c r="SUM995" s="14"/>
      <c r="SUN995" s="14"/>
      <c r="SUO995" s="14"/>
      <c r="SUP995" s="14"/>
      <c r="SUQ995" s="14"/>
      <c r="SUR995" s="14"/>
      <c r="SUS995" s="14"/>
      <c r="SUT995" s="14"/>
      <c r="SUU995" s="14"/>
      <c r="SUV995" s="14"/>
      <c r="SUW995" s="14"/>
      <c r="SUX995" s="14"/>
      <c r="SUY995" s="14"/>
      <c r="SUZ995" s="14"/>
      <c r="SVA995" s="14"/>
      <c r="SVB995" s="14"/>
      <c r="SVC995" s="14"/>
      <c r="SVD995" s="14"/>
      <c r="SVE995" s="14"/>
      <c r="SVF995" s="14"/>
      <c r="SVG995" s="14"/>
      <c r="SVH995" s="14"/>
      <c r="SVI995" s="14"/>
      <c r="SVJ995" s="14"/>
      <c r="SVK995" s="14"/>
      <c r="SVL995" s="14"/>
      <c r="SVM995" s="14"/>
      <c r="SVN995" s="14"/>
      <c r="SVO995" s="14"/>
      <c r="SVP995" s="14"/>
      <c r="SVQ995" s="14"/>
      <c r="SVR995" s="14"/>
      <c r="SVS995" s="14"/>
      <c r="SVT995" s="14"/>
      <c r="SVU995" s="14"/>
      <c r="SVV995" s="14"/>
      <c r="SVW995" s="14"/>
      <c r="SVX995" s="14"/>
      <c r="SVY995" s="14"/>
      <c r="SVZ995" s="14"/>
      <c r="SWA995" s="14"/>
      <c r="SWB995" s="14"/>
      <c r="SWC995" s="14"/>
      <c r="SWD995" s="14"/>
      <c r="SWE995" s="14"/>
      <c r="SWF995" s="14"/>
      <c r="SWG995" s="14"/>
      <c r="SWH995" s="14"/>
      <c r="SWI995" s="14"/>
      <c r="SWJ995" s="14"/>
      <c r="SWK995" s="14"/>
      <c r="SWL995" s="14"/>
      <c r="SWM995" s="14"/>
      <c r="SWN995" s="14"/>
      <c r="SWO995" s="14"/>
      <c r="SWP995" s="14"/>
      <c r="SWQ995" s="14"/>
      <c r="SWR995" s="14"/>
      <c r="SWS995" s="14"/>
      <c r="SWT995" s="14"/>
      <c r="SWU995" s="14"/>
      <c r="SWV995" s="14"/>
      <c r="SWW995" s="14"/>
      <c r="SWX995" s="14"/>
      <c r="SWY995" s="14"/>
      <c r="SWZ995" s="14"/>
      <c r="SXA995" s="14"/>
      <c r="SXB995" s="14"/>
      <c r="SXC995" s="14"/>
      <c r="SXD995" s="14"/>
      <c r="SXE995" s="14"/>
      <c r="SXF995" s="14"/>
      <c r="SXG995" s="14"/>
      <c r="SXH995" s="14"/>
      <c r="SXI995" s="14"/>
      <c r="SXJ995" s="14"/>
      <c r="SXK995" s="14"/>
      <c r="SXL995" s="14"/>
      <c r="SXM995" s="14"/>
      <c r="SXN995" s="14"/>
      <c r="SXO995" s="14"/>
      <c r="SXP995" s="14"/>
      <c r="SXQ995" s="14"/>
      <c r="SXR995" s="14"/>
      <c r="SXS995" s="14"/>
      <c r="SXT995" s="14"/>
      <c r="SXU995" s="14"/>
      <c r="SXV995" s="14"/>
      <c r="SXW995" s="14"/>
      <c r="SXX995" s="14"/>
      <c r="SXY995" s="14"/>
      <c r="SXZ995" s="14"/>
      <c r="SYA995" s="14"/>
      <c r="SYB995" s="14"/>
      <c r="SYC995" s="14"/>
      <c r="SYD995" s="14"/>
      <c r="SYE995" s="14"/>
      <c r="SYF995" s="14"/>
      <c r="SYG995" s="14"/>
      <c r="SYH995" s="14"/>
      <c r="SYI995" s="14"/>
      <c r="SYJ995" s="14"/>
      <c r="SYK995" s="14"/>
      <c r="SYL995" s="14"/>
      <c r="SYM995" s="14"/>
      <c r="SYN995" s="14"/>
      <c r="SYO995" s="14"/>
      <c r="SYP995" s="14"/>
      <c r="SYQ995" s="14"/>
      <c r="SYR995" s="14"/>
      <c r="SYS995" s="14"/>
      <c r="SYT995" s="14"/>
      <c r="SYU995" s="14"/>
      <c r="SYV995" s="14"/>
      <c r="SYW995" s="14"/>
      <c r="SYX995" s="14"/>
      <c r="SYY995" s="14"/>
      <c r="SYZ995" s="14"/>
      <c r="SZA995" s="14"/>
      <c r="SZB995" s="14"/>
      <c r="SZC995" s="14"/>
      <c r="SZD995" s="14"/>
      <c r="SZE995" s="14"/>
      <c r="SZF995" s="14"/>
      <c r="SZG995" s="14"/>
      <c r="SZH995" s="14"/>
      <c r="SZI995" s="14"/>
      <c r="SZJ995" s="14"/>
      <c r="SZK995" s="14"/>
      <c r="SZL995" s="14"/>
      <c r="SZM995" s="14"/>
      <c r="SZN995" s="14"/>
      <c r="SZO995" s="14"/>
      <c r="SZP995" s="14"/>
      <c r="SZQ995" s="14"/>
      <c r="SZR995" s="14"/>
      <c r="SZS995" s="14"/>
      <c r="SZT995" s="14"/>
      <c r="SZU995" s="14"/>
      <c r="SZV995" s="14"/>
      <c r="SZW995" s="14"/>
      <c r="SZX995" s="14"/>
      <c r="SZY995" s="14"/>
      <c r="SZZ995" s="14"/>
      <c r="TAA995" s="14"/>
      <c r="TAB995" s="14"/>
      <c r="TAC995" s="14"/>
      <c r="TAD995" s="14"/>
      <c r="TAE995" s="14"/>
      <c r="TAF995" s="14"/>
      <c r="TAG995" s="14"/>
      <c r="TAH995" s="14"/>
      <c r="TAI995" s="14"/>
      <c r="TAJ995" s="14"/>
      <c r="TAK995" s="14"/>
      <c r="TAL995" s="14"/>
      <c r="TAM995" s="14"/>
      <c r="TAN995" s="14"/>
      <c r="TAO995" s="14"/>
      <c r="TAP995" s="14"/>
      <c r="TAQ995" s="14"/>
      <c r="TAR995" s="14"/>
      <c r="TAS995" s="14"/>
      <c r="TAT995" s="14"/>
      <c r="TAU995" s="14"/>
      <c r="TAV995" s="14"/>
      <c r="TAW995" s="14"/>
      <c r="TAX995" s="14"/>
      <c r="TAY995" s="14"/>
      <c r="TAZ995" s="14"/>
      <c r="TBA995" s="14"/>
      <c r="TBB995" s="14"/>
      <c r="TBC995" s="14"/>
      <c r="TBD995" s="14"/>
      <c r="TBE995" s="14"/>
      <c r="TBF995" s="14"/>
      <c r="TBG995" s="14"/>
      <c r="TBH995" s="14"/>
      <c r="TBI995" s="14"/>
      <c r="TBJ995" s="14"/>
      <c r="TBK995" s="14"/>
      <c r="TBL995" s="14"/>
      <c r="TBM995" s="14"/>
      <c r="TBN995" s="14"/>
      <c r="TBO995" s="14"/>
      <c r="TBP995" s="14"/>
      <c r="TBQ995" s="14"/>
      <c r="TBR995" s="14"/>
      <c r="TBS995" s="14"/>
      <c r="TBT995" s="14"/>
      <c r="TBU995" s="14"/>
      <c r="TBV995" s="14"/>
      <c r="TBW995" s="14"/>
      <c r="TBX995" s="14"/>
      <c r="TBY995" s="14"/>
      <c r="TBZ995" s="14"/>
      <c r="TCA995" s="14"/>
      <c r="TCB995" s="14"/>
      <c r="TCC995" s="14"/>
      <c r="TCD995" s="14"/>
      <c r="TCE995" s="14"/>
      <c r="TCF995" s="14"/>
      <c r="TCG995" s="14"/>
      <c r="TCH995" s="14"/>
      <c r="TCI995" s="14"/>
      <c r="TCJ995" s="14"/>
      <c r="TCK995" s="14"/>
      <c r="TCL995" s="14"/>
      <c r="TCM995" s="14"/>
      <c r="TCN995" s="14"/>
      <c r="TCO995" s="14"/>
      <c r="TCP995" s="14"/>
      <c r="TCQ995" s="14"/>
      <c r="TCR995" s="14"/>
      <c r="TCS995" s="14"/>
      <c r="TCT995" s="14"/>
      <c r="TCU995" s="14"/>
      <c r="TCV995" s="14"/>
      <c r="TCW995" s="14"/>
      <c r="TCX995" s="14"/>
      <c r="TCY995" s="14"/>
      <c r="TCZ995" s="14"/>
      <c r="TDA995" s="14"/>
      <c r="TDB995" s="14"/>
      <c r="TDC995" s="14"/>
      <c r="TDD995" s="14"/>
      <c r="TDE995" s="14"/>
      <c r="TDF995" s="14"/>
      <c r="TDG995" s="14"/>
      <c r="TDH995" s="14"/>
      <c r="TDI995" s="14"/>
      <c r="TDJ995" s="14"/>
      <c r="TDK995" s="14"/>
      <c r="TDL995" s="14"/>
      <c r="TDM995" s="14"/>
      <c r="TDN995" s="14"/>
      <c r="TDO995" s="14"/>
      <c r="TDP995" s="14"/>
      <c r="TDQ995" s="14"/>
      <c r="TDR995" s="14"/>
      <c r="TDS995" s="14"/>
      <c r="TDT995" s="14"/>
      <c r="TDU995" s="14"/>
      <c r="TDV995" s="14"/>
      <c r="TDW995" s="14"/>
      <c r="TDX995" s="14"/>
      <c r="TDY995" s="14"/>
      <c r="TDZ995" s="14"/>
      <c r="TEA995" s="14"/>
      <c r="TEB995" s="14"/>
      <c r="TEC995" s="14"/>
      <c r="TED995" s="14"/>
      <c r="TEE995" s="14"/>
      <c r="TEF995" s="14"/>
      <c r="TEG995" s="14"/>
      <c r="TEH995" s="14"/>
      <c r="TEI995" s="14"/>
      <c r="TEJ995" s="14"/>
      <c r="TEK995" s="14"/>
      <c r="TEL995" s="14"/>
      <c r="TEM995" s="14"/>
      <c r="TEN995" s="14"/>
      <c r="TEO995" s="14"/>
      <c r="TEP995" s="14"/>
      <c r="TEQ995" s="14"/>
      <c r="TER995" s="14"/>
      <c r="TES995" s="14"/>
      <c r="TET995" s="14"/>
      <c r="TEU995" s="14"/>
      <c r="TEV995" s="14"/>
      <c r="TEW995" s="14"/>
      <c r="TEX995" s="14"/>
      <c r="TEY995" s="14"/>
      <c r="TEZ995" s="14"/>
      <c r="TFA995" s="14"/>
      <c r="TFB995" s="14"/>
      <c r="TFC995" s="14"/>
      <c r="TFD995" s="14"/>
      <c r="TFE995" s="14"/>
      <c r="TFF995" s="14"/>
      <c r="TFG995" s="14"/>
      <c r="TFH995" s="14"/>
      <c r="TFI995" s="14"/>
      <c r="TFJ995" s="14"/>
      <c r="TFK995" s="14"/>
      <c r="TFL995" s="14"/>
      <c r="TFM995" s="14"/>
      <c r="TFN995" s="14"/>
      <c r="TFO995" s="14"/>
      <c r="TFP995" s="14"/>
      <c r="TFQ995" s="14"/>
      <c r="TFR995" s="14"/>
      <c r="TFS995" s="14"/>
      <c r="TFT995" s="14"/>
      <c r="TFU995" s="14"/>
      <c r="TFV995" s="14"/>
      <c r="TFW995" s="14"/>
      <c r="TFX995" s="14"/>
      <c r="TFY995" s="14"/>
      <c r="TFZ995" s="14"/>
      <c r="TGA995" s="14"/>
      <c r="TGB995" s="14"/>
      <c r="TGC995" s="14"/>
      <c r="TGD995" s="14"/>
      <c r="TGE995" s="14"/>
      <c r="TGF995" s="14"/>
      <c r="TGG995" s="14"/>
      <c r="TGH995" s="14"/>
      <c r="TGI995" s="14"/>
      <c r="TGJ995" s="14"/>
      <c r="TGK995" s="14"/>
      <c r="TGL995" s="14"/>
      <c r="TGM995" s="14"/>
      <c r="TGN995" s="14"/>
      <c r="TGO995" s="14"/>
      <c r="TGP995" s="14"/>
      <c r="TGQ995" s="14"/>
      <c r="TGR995" s="14"/>
      <c r="TGS995" s="14"/>
      <c r="TGT995" s="14"/>
      <c r="TGU995" s="14"/>
      <c r="TGV995" s="14"/>
      <c r="TGW995" s="14"/>
      <c r="TGX995" s="14"/>
      <c r="TGY995" s="14"/>
      <c r="TGZ995" s="14"/>
      <c r="THA995" s="14"/>
      <c r="THB995" s="14"/>
      <c r="THC995" s="14"/>
      <c r="THD995" s="14"/>
      <c r="THE995" s="14"/>
      <c r="THF995" s="14"/>
      <c r="THG995" s="14"/>
      <c r="THH995" s="14"/>
      <c r="THI995" s="14"/>
      <c r="THJ995" s="14"/>
      <c r="THK995" s="14"/>
      <c r="THL995" s="14"/>
      <c r="THM995" s="14"/>
      <c r="THN995" s="14"/>
      <c r="THO995" s="14"/>
      <c r="THP995" s="14"/>
      <c r="THQ995" s="14"/>
      <c r="THR995" s="14"/>
      <c r="THS995" s="14"/>
      <c r="THT995" s="14"/>
      <c r="THU995" s="14"/>
      <c r="THV995" s="14"/>
      <c r="THW995" s="14"/>
      <c r="THX995" s="14"/>
      <c r="THY995" s="14"/>
      <c r="THZ995" s="14"/>
      <c r="TIA995" s="14"/>
      <c r="TIB995" s="14"/>
      <c r="TIC995" s="14"/>
      <c r="TID995" s="14"/>
      <c r="TIE995" s="14"/>
      <c r="TIF995" s="14"/>
      <c r="TIG995" s="14"/>
      <c r="TIH995" s="14"/>
      <c r="TII995" s="14"/>
      <c r="TIJ995" s="14"/>
      <c r="TIK995" s="14"/>
      <c r="TIL995" s="14"/>
      <c r="TIM995" s="14"/>
      <c r="TIN995" s="14"/>
      <c r="TIO995" s="14"/>
      <c r="TIP995" s="14"/>
      <c r="TIQ995" s="14"/>
      <c r="TIR995" s="14"/>
      <c r="TIS995" s="14"/>
      <c r="TIT995" s="14"/>
      <c r="TIU995" s="14"/>
      <c r="TIV995" s="14"/>
      <c r="TIW995" s="14"/>
      <c r="TIX995" s="14"/>
      <c r="TIY995" s="14"/>
      <c r="TIZ995" s="14"/>
      <c r="TJA995" s="14"/>
      <c r="TJB995" s="14"/>
      <c r="TJC995" s="14"/>
      <c r="TJD995" s="14"/>
      <c r="TJE995" s="14"/>
      <c r="TJF995" s="14"/>
      <c r="TJG995" s="14"/>
      <c r="TJH995" s="14"/>
      <c r="TJI995" s="14"/>
      <c r="TJJ995" s="14"/>
      <c r="TJK995" s="14"/>
      <c r="TJL995" s="14"/>
      <c r="TJM995" s="14"/>
      <c r="TJN995" s="14"/>
      <c r="TJO995" s="14"/>
      <c r="TJP995" s="14"/>
      <c r="TJQ995" s="14"/>
      <c r="TJR995" s="14"/>
      <c r="TJS995" s="14"/>
      <c r="TJT995" s="14"/>
      <c r="TJU995" s="14"/>
      <c r="TJV995" s="14"/>
      <c r="TJW995" s="14"/>
      <c r="TJX995" s="14"/>
      <c r="TJY995" s="14"/>
      <c r="TJZ995" s="14"/>
      <c r="TKA995" s="14"/>
      <c r="TKB995" s="14"/>
      <c r="TKC995" s="14"/>
      <c r="TKD995" s="14"/>
      <c r="TKE995" s="14"/>
      <c r="TKF995" s="14"/>
      <c r="TKG995" s="14"/>
      <c r="TKH995" s="14"/>
      <c r="TKI995" s="14"/>
      <c r="TKJ995" s="14"/>
      <c r="TKK995" s="14"/>
      <c r="TKL995" s="14"/>
      <c r="TKM995" s="14"/>
      <c r="TKN995" s="14"/>
      <c r="TKO995" s="14"/>
      <c r="TKP995" s="14"/>
      <c r="TKQ995" s="14"/>
      <c r="TKR995" s="14"/>
      <c r="TKS995" s="14"/>
      <c r="TKT995" s="14"/>
      <c r="TKU995" s="14"/>
      <c r="TKV995" s="14"/>
      <c r="TKW995" s="14"/>
      <c r="TKX995" s="14"/>
      <c r="TKY995" s="14"/>
      <c r="TKZ995" s="14"/>
      <c r="TLA995" s="14"/>
      <c r="TLB995" s="14"/>
      <c r="TLC995" s="14"/>
      <c r="TLD995" s="14"/>
      <c r="TLE995" s="14"/>
      <c r="TLF995" s="14"/>
      <c r="TLG995" s="14"/>
      <c r="TLH995" s="14"/>
      <c r="TLI995" s="14"/>
      <c r="TLJ995" s="14"/>
      <c r="TLK995" s="14"/>
      <c r="TLL995" s="14"/>
      <c r="TLM995" s="14"/>
      <c r="TLN995" s="14"/>
      <c r="TLO995" s="14"/>
      <c r="TLP995" s="14"/>
      <c r="TLQ995" s="14"/>
      <c r="TLR995" s="14"/>
      <c r="TLS995" s="14"/>
      <c r="TLT995" s="14"/>
      <c r="TLU995" s="14"/>
      <c r="TLV995" s="14"/>
      <c r="TLW995" s="14"/>
      <c r="TLX995" s="14"/>
      <c r="TLY995" s="14"/>
      <c r="TLZ995" s="14"/>
      <c r="TMA995" s="14"/>
      <c r="TMB995" s="14"/>
      <c r="TMC995" s="14"/>
      <c r="TMD995" s="14"/>
      <c r="TME995" s="14"/>
      <c r="TMF995" s="14"/>
      <c r="TMG995" s="14"/>
      <c r="TMH995" s="14"/>
      <c r="TMI995" s="14"/>
      <c r="TMJ995" s="14"/>
      <c r="TMK995" s="14"/>
      <c r="TML995" s="14"/>
      <c r="TMM995" s="14"/>
      <c r="TMN995" s="14"/>
      <c r="TMO995" s="14"/>
      <c r="TMP995" s="14"/>
      <c r="TMQ995" s="14"/>
      <c r="TMR995" s="14"/>
      <c r="TMS995" s="14"/>
      <c r="TMT995" s="14"/>
      <c r="TMU995" s="14"/>
      <c r="TMV995" s="14"/>
      <c r="TMW995" s="14"/>
      <c r="TMX995" s="14"/>
      <c r="TMY995" s="14"/>
      <c r="TMZ995" s="14"/>
      <c r="TNA995" s="14"/>
      <c r="TNB995" s="14"/>
      <c r="TNC995" s="14"/>
      <c r="TND995" s="14"/>
      <c r="TNE995" s="14"/>
      <c r="TNF995" s="14"/>
      <c r="TNG995" s="14"/>
      <c r="TNH995" s="14"/>
      <c r="TNI995" s="14"/>
      <c r="TNJ995" s="14"/>
      <c r="TNK995" s="14"/>
      <c r="TNL995" s="14"/>
      <c r="TNM995" s="14"/>
      <c r="TNN995" s="14"/>
      <c r="TNO995" s="14"/>
      <c r="TNP995" s="14"/>
      <c r="TNQ995" s="14"/>
      <c r="TNR995" s="14"/>
      <c r="TNS995" s="14"/>
      <c r="TNT995" s="14"/>
      <c r="TNU995" s="14"/>
      <c r="TNV995" s="14"/>
      <c r="TNW995" s="14"/>
      <c r="TNX995" s="14"/>
      <c r="TNY995" s="14"/>
      <c r="TNZ995" s="14"/>
      <c r="TOA995" s="14"/>
      <c r="TOB995" s="14"/>
      <c r="TOC995" s="14"/>
      <c r="TOD995" s="14"/>
      <c r="TOE995" s="14"/>
      <c r="TOF995" s="14"/>
      <c r="TOG995" s="14"/>
      <c r="TOH995" s="14"/>
      <c r="TOI995" s="14"/>
      <c r="TOJ995" s="14"/>
      <c r="TOK995" s="14"/>
      <c r="TOL995" s="14"/>
      <c r="TOM995" s="14"/>
      <c r="TON995" s="14"/>
      <c r="TOO995" s="14"/>
      <c r="TOP995" s="14"/>
      <c r="TOQ995" s="14"/>
      <c r="TOR995" s="14"/>
      <c r="TOS995" s="14"/>
      <c r="TOT995" s="14"/>
      <c r="TOU995" s="14"/>
      <c r="TOV995" s="14"/>
      <c r="TOW995" s="14"/>
      <c r="TOX995" s="14"/>
      <c r="TOY995" s="14"/>
      <c r="TOZ995" s="14"/>
      <c r="TPA995" s="14"/>
      <c r="TPB995" s="14"/>
      <c r="TPC995" s="14"/>
      <c r="TPD995" s="14"/>
      <c r="TPE995" s="14"/>
      <c r="TPF995" s="14"/>
      <c r="TPG995" s="14"/>
      <c r="TPH995" s="14"/>
      <c r="TPI995" s="14"/>
      <c r="TPJ995" s="14"/>
      <c r="TPK995" s="14"/>
      <c r="TPL995" s="14"/>
      <c r="TPM995" s="14"/>
      <c r="TPN995" s="14"/>
      <c r="TPO995" s="14"/>
      <c r="TPP995" s="14"/>
      <c r="TPQ995" s="14"/>
      <c r="TPR995" s="14"/>
      <c r="TPS995" s="14"/>
      <c r="TPT995" s="14"/>
      <c r="TPU995" s="14"/>
      <c r="TPV995" s="14"/>
      <c r="TPW995" s="14"/>
      <c r="TPX995" s="14"/>
      <c r="TPY995" s="14"/>
      <c r="TPZ995" s="14"/>
      <c r="TQA995" s="14"/>
      <c r="TQB995" s="14"/>
      <c r="TQC995" s="14"/>
      <c r="TQD995" s="14"/>
      <c r="TQE995" s="14"/>
      <c r="TQF995" s="14"/>
      <c r="TQG995" s="14"/>
      <c r="TQH995" s="14"/>
      <c r="TQI995" s="14"/>
      <c r="TQJ995" s="14"/>
      <c r="TQK995" s="14"/>
      <c r="TQL995" s="14"/>
      <c r="TQM995" s="14"/>
      <c r="TQN995" s="14"/>
      <c r="TQO995" s="14"/>
      <c r="TQP995" s="14"/>
      <c r="TQQ995" s="14"/>
      <c r="TQR995" s="14"/>
      <c r="TQS995" s="14"/>
      <c r="TQT995" s="14"/>
      <c r="TQU995" s="14"/>
      <c r="TQV995" s="14"/>
      <c r="TQW995" s="14"/>
      <c r="TQX995" s="14"/>
      <c r="TQY995" s="14"/>
      <c r="TQZ995" s="14"/>
      <c r="TRA995" s="14"/>
      <c r="TRB995" s="14"/>
      <c r="TRC995" s="14"/>
      <c r="TRD995" s="14"/>
      <c r="TRE995" s="14"/>
      <c r="TRF995" s="14"/>
      <c r="TRG995" s="14"/>
      <c r="TRH995" s="14"/>
      <c r="TRI995" s="14"/>
      <c r="TRJ995" s="14"/>
      <c r="TRK995" s="14"/>
      <c r="TRL995" s="14"/>
      <c r="TRM995" s="14"/>
      <c r="TRN995" s="14"/>
      <c r="TRO995" s="14"/>
      <c r="TRP995" s="14"/>
      <c r="TRQ995" s="14"/>
      <c r="TRR995" s="14"/>
      <c r="TRS995" s="14"/>
      <c r="TRT995" s="14"/>
      <c r="TRU995" s="14"/>
      <c r="TRV995" s="14"/>
      <c r="TRW995" s="14"/>
      <c r="TRX995" s="14"/>
      <c r="TRY995" s="14"/>
      <c r="TRZ995" s="14"/>
      <c r="TSA995" s="14"/>
      <c r="TSB995" s="14"/>
      <c r="TSC995" s="14"/>
      <c r="TSD995" s="14"/>
      <c r="TSE995" s="14"/>
      <c r="TSF995" s="14"/>
      <c r="TSG995" s="14"/>
      <c r="TSH995" s="14"/>
      <c r="TSI995" s="14"/>
      <c r="TSJ995" s="14"/>
      <c r="TSK995" s="14"/>
      <c r="TSL995" s="14"/>
      <c r="TSM995" s="14"/>
      <c r="TSN995" s="14"/>
      <c r="TSO995" s="14"/>
      <c r="TSP995" s="14"/>
      <c r="TSQ995" s="14"/>
      <c r="TSR995" s="14"/>
      <c r="TSS995" s="14"/>
      <c r="TST995" s="14"/>
      <c r="TSU995" s="14"/>
      <c r="TSV995" s="14"/>
      <c r="TSW995" s="14"/>
      <c r="TSX995" s="14"/>
      <c r="TSY995" s="14"/>
      <c r="TSZ995" s="14"/>
      <c r="TTA995" s="14"/>
      <c r="TTB995" s="14"/>
      <c r="TTC995" s="14"/>
      <c r="TTD995" s="14"/>
      <c r="TTE995" s="14"/>
      <c r="TTF995" s="14"/>
      <c r="TTG995" s="14"/>
      <c r="TTH995" s="14"/>
      <c r="TTI995" s="14"/>
      <c r="TTJ995" s="14"/>
      <c r="TTK995" s="14"/>
      <c r="TTL995" s="14"/>
      <c r="TTM995" s="14"/>
      <c r="TTN995" s="14"/>
      <c r="TTO995" s="14"/>
      <c r="TTP995" s="14"/>
      <c r="TTQ995" s="14"/>
      <c r="TTR995" s="14"/>
      <c r="TTS995" s="14"/>
      <c r="TTT995" s="14"/>
      <c r="TTU995" s="14"/>
      <c r="TTV995" s="14"/>
      <c r="TTW995" s="14"/>
      <c r="TTX995" s="14"/>
      <c r="TTY995" s="14"/>
      <c r="TTZ995" s="14"/>
      <c r="TUA995" s="14"/>
      <c r="TUB995" s="14"/>
      <c r="TUC995" s="14"/>
      <c r="TUD995" s="14"/>
      <c r="TUE995" s="14"/>
      <c r="TUF995" s="14"/>
      <c r="TUG995" s="14"/>
      <c r="TUH995" s="14"/>
      <c r="TUI995" s="14"/>
      <c r="TUJ995" s="14"/>
      <c r="TUK995" s="14"/>
      <c r="TUL995" s="14"/>
      <c r="TUM995" s="14"/>
      <c r="TUN995" s="14"/>
      <c r="TUO995" s="14"/>
      <c r="TUP995" s="14"/>
      <c r="TUQ995" s="14"/>
      <c r="TUR995" s="14"/>
      <c r="TUS995" s="14"/>
      <c r="TUT995" s="14"/>
      <c r="TUU995" s="14"/>
      <c r="TUV995" s="14"/>
      <c r="TUW995" s="14"/>
      <c r="TUX995" s="14"/>
      <c r="TUY995" s="14"/>
      <c r="TUZ995" s="14"/>
      <c r="TVA995" s="14"/>
      <c r="TVB995" s="14"/>
      <c r="TVC995" s="14"/>
      <c r="TVD995" s="14"/>
      <c r="TVE995" s="14"/>
      <c r="TVF995" s="14"/>
      <c r="TVG995" s="14"/>
      <c r="TVH995" s="14"/>
      <c r="TVI995" s="14"/>
      <c r="TVJ995" s="14"/>
      <c r="TVK995" s="14"/>
      <c r="TVL995" s="14"/>
      <c r="TVM995" s="14"/>
      <c r="TVN995" s="14"/>
      <c r="TVO995" s="14"/>
      <c r="TVP995" s="14"/>
      <c r="TVQ995" s="14"/>
      <c r="TVR995" s="14"/>
      <c r="TVS995" s="14"/>
      <c r="TVT995" s="14"/>
      <c r="TVU995" s="14"/>
      <c r="TVV995" s="14"/>
      <c r="TVW995" s="14"/>
      <c r="TVX995" s="14"/>
      <c r="TVY995" s="14"/>
      <c r="TVZ995" s="14"/>
      <c r="TWA995" s="14"/>
      <c r="TWB995" s="14"/>
      <c r="TWC995" s="14"/>
      <c r="TWD995" s="14"/>
      <c r="TWE995" s="14"/>
      <c r="TWF995" s="14"/>
      <c r="TWG995" s="14"/>
      <c r="TWH995" s="14"/>
      <c r="TWI995" s="14"/>
      <c r="TWJ995" s="14"/>
      <c r="TWK995" s="14"/>
      <c r="TWL995" s="14"/>
      <c r="TWM995" s="14"/>
      <c r="TWN995" s="14"/>
      <c r="TWO995" s="14"/>
      <c r="TWP995" s="14"/>
      <c r="TWQ995" s="14"/>
      <c r="TWR995" s="14"/>
      <c r="TWS995" s="14"/>
      <c r="TWT995" s="14"/>
      <c r="TWU995" s="14"/>
      <c r="TWV995" s="14"/>
      <c r="TWW995" s="14"/>
      <c r="TWX995" s="14"/>
      <c r="TWY995" s="14"/>
      <c r="TWZ995" s="14"/>
      <c r="TXA995" s="14"/>
      <c r="TXB995" s="14"/>
      <c r="TXC995" s="14"/>
      <c r="TXD995" s="14"/>
      <c r="TXE995" s="14"/>
      <c r="TXF995" s="14"/>
      <c r="TXG995" s="14"/>
      <c r="TXH995" s="14"/>
      <c r="TXI995" s="14"/>
      <c r="TXJ995" s="14"/>
      <c r="TXK995" s="14"/>
      <c r="TXL995" s="14"/>
      <c r="TXM995" s="14"/>
      <c r="TXN995" s="14"/>
      <c r="TXO995" s="14"/>
      <c r="TXP995" s="14"/>
      <c r="TXQ995" s="14"/>
      <c r="TXR995" s="14"/>
      <c r="TXS995" s="14"/>
      <c r="TXT995" s="14"/>
      <c r="TXU995" s="14"/>
      <c r="TXV995" s="14"/>
      <c r="TXW995" s="14"/>
      <c r="TXX995" s="14"/>
      <c r="TXY995" s="14"/>
      <c r="TXZ995" s="14"/>
      <c r="TYA995" s="14"/>
      <c r="TYB995" s="14"/>
      <c r="TYC995" s="14"/>
      <c r="TYD995" s="14"/>
      <c r="TYE995" s="14"/>
      <c r="TYF995" s="14"/>
      <c r="TYG995" s="14"/>
      <c r="TYH995" s="14"/>
      <c r="TYI995" s="14"/>
      <c r="TYJ995" s="14"/>
      <c r="TYK995" s="14"/>
      <c r="TYL995" s="14"/>
      <c r="TYM995" s="14"/>
      <c r="TYN995" s="14"/>
      <c r="TYO995" s="14"/>
      <c r="TYP995" s="14"/>
      <c r="TYQ995" s="14"/>
      <c r="TYR995" s="14"/>
      <c r="TYS995" s="14"/>
      <c r="TYT995" s="14"/>
      <c r="TYU995" s="14"/>
      <c r="TYV995" s="14"/>
      <c r="TYW995" s="14"/>
      <c r="TYX995" s="14"/>
      <c r="TYY995" s="14"/>
      <c r="TYZ995" s="14"/>
      <c r="TZA995" s="14"/>
      <c r="TZB995" s="14"/>
      <c r="TZC995" s="14"/>
      <c r="TZD995" s="14"/>
      <c r="TZE995" s="14"/>
      <c r="TZF995" s="14"/>
      <c r="TZG995" s="14"/>
      <c r="TZH995" s="14"/>
      <c r="TZI995" s="14"/>
      <c r="TZJ995" s="14"/>
      <c r="TZK995" s="14"/>
      <c r="TZL995" s="14"/>
      <c r="TZM995" s="14"/>
      <c r="TZN995" s="14"/>
      <c r="TZO995" s="14"/>
      <c r="TZP995" s="14"/>
      <c r="TZQ995" s="14"/>
      <c r="TZR995" s="14"/>
      <c r="TZS995" s="14"/>
      <c r="TZT995" s="14"/>
      <c r="TZU995" s="14"/>
      <c r="TZV995" s="14"/>
      <c r="TZW995" s="14"/>
      <c r="TZX995" s="14"/>
      <c r="TZY995" s="14"/>
      <c r="TZZ995" s="14"/>
      <c r="UAA995" s="14"/>
      <c r="UAB995" s="14"/>
      <c r="UAC995" s="14"/>
      <c r="UAD995" s="14"/>
      <c r="UAE995" s="14"/>
      <c r="UAF995" s="14"/>
      <c r="UAG995" s="14"/>
      <c r="UAH995" s="14"/>
      <c r="UAI995" s="14"/>
      <c r="UAJ995" s="14"/>
      <c r="UAK995" s="14"/>
      <c r="UAL995" s="14"/>
      <c r="UAM995" s="14"/>
      <c r="UAN995" s="14"/>
      <c r="UAO995" s="14"/>
      <c r="UAP995" s="14"/>
      <c r="UAQ995" s="14"/>
      <c r="UAR995" s="14"/>
      <c r="UAS995" s="14"/>
      <c r="UAT995" s="14"/>
      <c r="UAU995" s="14"/>
      <c r="UAV995" s="14"/>
      <c r="UAW995" s="14"/>
      <c r="UAX995" s="14"/>
      <c r="UAY995" s="14"/>
      <c r="UAZ995" s="14"/>
      <c r="UBA995" s="14"/>
      <c r="UBB995" s="14"/>
      <c r="UBC995" s="14"/>
      <c r="UBD995" s="14"/>
      <c r="UBE995" s="14"/>
      <c r="UBF995" s="14"/>
      <c r="UBG995" s="14"/>
      <c r="UBH995" s="14"/>
      <c r="UBI995" s="14"/>
      <c r="UBJ995" s="14"/>
      <c r="UBK995" s="14"/>
      <c r="UBL995" s="14"/>
      <c r="UBM995" s="14"/>
      <c r="UBN995" s="14"/>
      <c r="UBO995" s="14"/>
      <c r="UBP995" s="14"/>
      <c r="UBQ995" s="14"/>
      <c r="UBR995" s="14"/>
      <c r="UBS995" s="14"/>
      <c r="UBT995" s="14"/>
      <c r="UBU995" s="14"/>
      <c r="UBV995" s="14"/>
      <c r="UBW995" s="14"/>
      <c r="UBX995" s="14"/>
      <c r="UBY995" s="14"/>
      <c r="UBZ995" s="14"/>
      <c r="UCA995" s="14"/>
      <c r="UCB995" s="14"/>
      <c r="UCC995" s="14"/>
      <c r="UCD995" s="14"/>
      <c r="UCE995" s="14"/>
      <c r="UCF995" s="14"/>
      <c r="UCG995" s="14"/>
      <c r="UCH995" s="14"/>
      <c r="UCI995" s="14"/>
      <c r="UCJ995" s="14"/>
      <c r="UCK995" s="14"/>
      <c r="UCL995" s="14"/>
      <c r="UCM995" s="14"/>
      <c r="UCN995" s="14"/>
      <c r="UCO995" s="14"/>
      <c r="UCP995" s="14"/>
      <c r="UCQ995" s="14"/>
      <c r="UCR995" s="14"/>
      <c r="UCS995" s="14"/>
      <c r="UCT995" s="14"/>
      <c r="UCU995" s="14"/>
      <c r="UCV995" s="14"/>
      <c r="UCW995" s="14"/>
      <c r="UCX995" s="14"/>
      <c r="UCY995" s="14"/>
      <c r="UCZ995" s="14"/>
      <c r="UDA995" s="14"/>
      <c r="UDB995" s="14"/>
      <c r="UDC995" s="14"/>
      <c r="UDD995" s="14"/>
      <c r="UDE995" s="14"/>
      <c r="UDF995" s="14"/>
      <c r="UDG995" s="14"/>
      <c r="UDH995" s="14"/>
      <c r="UDI995" s="14"/>
      <c r="UDJ995" s="14"/>
      <c r="UDK995" s="14"/>
      <c r="UDL995" s="14"/>
      <c r="UDM995" s="14"/>
      <c r="UDN995" s="14"/>
      <c r="UDO995" s="14"/>
      <c r="UDP995" s="14"/>
      <c r="UDQ995" s="14"/>
      <c r="UDR995" s="14"/>
      <c r="UDS995" s="14"/>
      <c r="UDT995" s="14"/>
      <c r="UDU995" s="14"/>
      <c r="UDV995" s="14"/>
      <c r="UDW995" s="14"/>
      <c r="UDX995" s="14"/>
      <c r="UDY995" s="14"/>
      <c r="UDZ995" s="14"/>
      <c r="UEA995" s="14"/>
      <c r="UEB995" s="14"/>
      <c r="UEC995" s="14"/>
      <c r="UED995" s="14"/>
      <c r="UEE995" s="14"/>
      <c r="UEF995" s="14"/>
      <c r="UEG995" s="14"/>
      <c r="UEH995" s="14"/>
      <c r="UEI995" s="14"/>
      <c r="UEJ995" s="14"/>
      <c r="UEK995" s="14"/>
      <c r="UEL995" s="14"/>
      <c r="UEM995" s="14"/>
      <c r="UEN995" s="14"/>
      <c r="UEO995" s="14"/>
      <c r="UEP995" s="14"/>
      <c r="UEQ995" s="14"/>
      <c r="UER995" s="14"/>
      <c r="UES995" s="14"/>
      <c r="UET995" s="14"/>
      <c r="UEU995" s="14"/>
      <c r="UEV995" s="14"/>
      <c r="UEW995" s="14"/>
      <c r="UEX995" s="14"/>
      <c r="UEY995" s="14"/>
      <c r="UEZ995" s="14"/>
      <c r="UFA995" s="14"/>
      <c r="UFB995" s="14"/>
      <c r="UFC995" s="14"/>
      <c r="UFD995" s="14"/>
      <c r="UFE995" s="14"/>
      <c r="UFF995" s="14"/>
      <c r="UFG995" s="14"/>
      <c r="UFH995" s="14"/>
      <c r="UFI995" s="14"/>
      <c r="UFJ995" s="14"/>
      <c r="UFK995" s="14"/>
      <c r="UFL995" s="14"/>
      <c r="UFM995" s="14"/>
      <c r="UFN995" s="14"/>
      <c r="UFO995" s="14"/>
      <c r="UFP995" s="14"/>
      <c r="UFQ995" s="14"/>
      <c r="UFR995" s="14"/>
      <c r="UFS995" s="14"/>
      <c r="UFT995" s="14"/>
      <c r="UFU995" s="14"/>
      <c r="UFV995" s="14"/>
      <c r="UFW995" s="14"/>
      <c r="UFX995" s="14"/>
      <c r="UFY995" s="14"/>
      <c r="UFZ995" s="14"/>
      <c r="UGA995" s="14"/>
      <c r="UGB995" s="14"/>
      <c r="UGC995" s="14"/>
      <c r="UGD995" s="14"/>
      <c r="UGE995" s="14"/>
      <c r="UGF995" s="14"/>
      <c r="UGG995" s="14"/>
      <c r="UGH995" s="14"/>
      <c r="UGI995" s="14"/>
      <c r="UGJ995" s="14"/>
      <c r="UGK995" s="14"/>
      <c r="UGL995" s="14"/>
      <c r="UGM995" s="14"/>
      <c r="UGN995" s="14"/>
      <c r="UGO995" s="14"/>
      <c r="UGP995" s="14"/>
      <c r="UGQ995" s="14"/>
      <c r="UGR995" s="14"/>
      <c r="UGS995" s="14"/>
      <c r="UGT995" s="14"/>
      <c r="UGU995" s="14"/>
      <c r="UGV995" s="14"/>
      <c r="UGW995" s="14"/>
      <c r="UGX995" s="14"/>
      <c r="UGY995" s="14"/>
      <c r="UGZ995" s="14"/>
      <c r="UHA995" s="14"/>
      <c r="UHB995" s="14"/>
      <c r="UHC995" s="14"/>
      <c r="UHD995" s="14"/>
      <c r="UHE995" s="14"/>
      <c r="UHF995" s="14"/>
      <c r="UHG995" s="14"/>
      <c r="UHH995" s="14"/>
      <c r="UHI995" s="14"/>
      <c r="UHJ995" s="14"/>
      <c r="UHK995" s="14"/>
      <c r="UHL995" s="14"/>
      <c r="UHM995" s="14"/>
      <c r="UHN995" s="14"/>
      <c r="UHO995" s="14"/>
      <c r="UHP995" s="14"/>
      <c r="UHQ995" s="14"/>
      <c r="UHR995" s="14"/>
      <c r="UHS995" s="14"/>
      <c r="UHT995" s="14"/>
      <c r="UHU995" s="14"/>
      <c r="UHV995" s="14"/>
      <c r="UHW995" s="14"/>
      <c r="UHX995" s="14"/>
      <c r="UHY995" s="14"/>
      <c r="UHZ995" s="14"/>
      <c r="UIA995" s="14"/>
      <c r="UIB995" s="14"/>
      <c r="UIC995" s="14"/>
      <c r="UID995" s="14"/>
      <c r="UIE995" s="14"/>
      <c r="UIF995" s="14"/>
      <c r="UIG995" s="14"/>
      <c r="UIH995" s="14"/>
      <c r="UII995" s="14"/>
      <c r="UIJ995" s="14"/>
      <c r="UIK995" s="14"/>
      <c r="UIL995" s="14"/>
      <c r="UIM995" s="14"/>
      <c r="UIN995" s="14"/>
      <c r="UIO995" s="14"/>
      <c r="UIP995" s="14"/>
      <c r="UIQ995" s="14"/>
      <c r="UIR995" s="14"/>
      <c r="UIS995" s="14"/>
      <c r="UIT995" s="14"/>
      <c r="UIU995" s="14"/>
      <c r="UIV995" s="14"/>
      <c r="UIW995" s="14"/>
      <c r="UIX995" s="14"/>
      <c r="UIY995" s="14"/>
      <c r="UIZ995" s="14"/>
      <c r="UJA995" s="14"/>
      <c r="UJB995" s="14"/>
      <c r="UJC995" s="14"/>
      <c r="UJD995" s="14"/>
      <c r="UJE995" s="14"/>
      <c r="UJF995" s="14"/>
      <c r="UJG995" s="14"/>
      <c r="UJH995" s="14"/>
      <c r="UJI995" s="14"/>
      <c r="UJJ995" s="14"/>
      <c r="UJK995" s="14"/>
      <c r="UJL995" s="14"/>
      <c r="UJM995" s="14"/>
      <c r="UJN995" s="14"/>
      <c r="UJO995" s="14"/>
      <c r="UJP995" s="14"/>
      <c r="UJQ995" s="14"/>
      <c r="UJR995" s="14"/>
      <c r="UJS995" s="14"/>
      <c r="UJT995" s="14"/>
      <c r="UJU995" s="14"/>
      <c r="UJV995" s="14"/>
      <c r="UJW995" s="14"/>
      <c r="UJX995" s="14"/>
      <c r="UJY995" s="14"/>
      <c r="UJZ995" s="14"/>
      <c r="UKA995" s="14"/>
      <c r="UKB995" s="14"/>
      <c r="UKC995" s="14"/>
      <c r="UKD995" s="14"/>
      <c r="UKE995" s="14"/>
      <c r="UKF995" s="14"/>
      <c r="UKG995" s="14"/>
      <c r="UKH995" s="14"/>
      <c r="UKI995" s="14"/>
      <c r="UKJ995" s="14"/>
      <c r="UKK995" s="14"/>
      <c r="UKL995" s="14"/>
      <c r="UKM995" s="14"/>
      <c r="UKN995" s="14"/>
      <c r="UKO995" s="14"/>
      <c r="UKP995" s="14"/>
      <c r="UKQ995" s="14"/>
      <c r="UKR995" s="14"/>
      <c r="UKS995" s="14"/>
      <c r="UKT995" s="14"/>
      <c r="UKU995" s="14"/>
      <c r="UKV995" s="14"/>
      <c r="UKW995" s="14"/>
      <c r="UKX995" s="14"/>
      <c r="UKY995" s="14"/>
      <c r="UKZ995" s="14"/>
      <c r="ULA995" s="14"/>
      <c r="ULB995" s="14"/>
      <c r="ULC995" s="14"/>
      <c r="ULD995" s="14"/>
      <c r="ULE995" s="14"/>
      <c r="ULF995" s="14"/>
      <c r="ULG995" s="14"/>
      <c r="ULH995" s="14"/>
      <c r="ULI995" s="14"/>
      <c r="ULJ995" s="14"/>
      <c r="ULK995" s="14"/>
      <c r="ULL995" s="14"/>
      <c r="ULM995" s="14"/>
      <c r="ULN995" s="14"/>
      <c r="ULO995" s="14"/>
      <c r="ULP995" s="14"/>
      <c r="ULQ995" s="14"/>
      <c r="ULR995" s="14"/>
      <c r="ULS995" s="14"/>
      <c r="ULT995" s="14"/>
      <c r="ULU995" s="14"/>
      <c r="ULV995" s="14"/>
      <c r="ULW995" s="14"/>
      <c r="ULX995" s="14"/>
      <c r="ULY995" s="14"/>
      <c r="ULZ995" s="14"/>
      <c r="UMA995" s="14"/>
      <c r="UMB995" s="14"/>
      <c r="UMC995" s="14"/>
      <c r="UMD995" s="14"/>
      <c r="UME995" s="14"/>
      <c r="UMF995" s="14"/>
      <c r="UMG995" s="14"/>
      <c r="UMH995" s="14"/>
      <c r="UMI995" s="14"/>
      <c r="UMJ995" s="14"/>
      <c r="UMK995" s="14"/>
      <c r="UML995" s="14"/>
      <c r="UMM995" s="14"/>
      <c r="UMN995" s="14"/>
      <c r="UMO995" s="14"/>
      <c r="UMP995" s="14"/>
      <c r="UMQ995" s="14"/>
      <c r="UMR995" s="14"/>
      <c r="UMS995" s="14"/>
      <c r="UMT995" s="14"/>
      <c r="UMU995" s="14"/>
      <c r="UMV995" s="14"/>
      <c r="UMW995" s="14"/>
      <c r="UMX995" s="14"/>
      <c r="UMY995" s="14"/>
      <c r="UMZ995" s="14"/>
      <c r="UNA995" s="14"/>
      <c r="UNB995" s="14"/>
      <c r="UNC995" s="14"/>
      <c r="UND995" s="14"/>
      <c r="UNE995" s="14"/>
      <c r="UNF995" s="14"/>
      <c r="UNG995" s="14"/>
      <c r="UNH995" s="14"/>
      <c r="UNI995" s="14"/>
      <c r="UNJ995" s="14"/>
      <c r="UNK995" s="14"/>
      <c r="UNL995" s="14"/>
      <c r="UNM995" s="14"/>
      <c r="UNN995" s="14"/>
      <c r="UNO995" s="14"/>
      <c r="UNP995" s="14"/>
      <c r="UNQ995" s="14"/>
      <c r="UNR995" s="14"/>
      <c r="UNS995" s="14"/>
      <c r="UNT995" s="14"/>
      <c r="UNU995" s="14"/>
      <c r="UNV995" s="14"/>
      <c r="UNW995" s="14"/>
      <c r="UNX995" s="14"/>
      <c r="UNY995" s="14"/>
      <c r="UNZ995" s="14"/>
      <c r="UOA995" s="14"/>
      <c r="UOB995" s="14"/>
      <c r="UOC995" s="14"/>
      <c r="UOD995" s="14"/>
      <c r="UOE995" s="14"/>
      <c r="UOF995" s="14"/>
      <c r="UOG995" s="14"/>
      <c r="UOH995" s="14"/>
      <c r="UOI995" s="14"/>
      <c r="UOJ995" s="14"/>
      <c r="UOK995" s="14"/>
      <c r="UOL995" s="14"/>
      <c r="UOM995" s="14"/>
      <c r="UON995" s="14"/>
      <c r="UOO995" s="14"/>
      <c r="UOP995" s="14"/>
      <c r="UOQ995" s="14"/>
      <c r="UOR995" s="14"/>
      <c r="UOS995" s="14"/>
      <c r="UOT995" s="14"/>
      <c r="UOU995" s="14"/>
      <c r="UOV995" s="14"/>
      <c r="UOW995" s="14"/>
      <c r="UOX995" s="14"/>
      <c r="UOY995" s="14"/>
      <c r="UOZ995" s="14"/>
      <c r="UPA995" s="14"/>
      <c r="UPB995" s="14"/>
      <c r="UPC995" s="14"/>
      <c r="UPD995" s="14"/>
      <c r="UPE995" s="14"/>
      <c r="UPF995" s="14"/>
      <c r="UPG995" s="14"/>
      <c r="UPH995" s="14"/>
      <c r="UPI995" s="14"/>
      <c r="UPJ995" s="14"/>
      <c r="UPK995" s="14"/>
      <c r="UPL995" s="14"/>
      <c r="UPM995" s="14"/>
      <c r="UPN995" s="14"/>
      <c r="UPO995" s="14"/>
      <c r="UPP995" s="14"/>
      <c r="UPQ995" s="14"/>
      <c r="UPR995" s="14"/>
      <c r="UPS995" s="14"/>
      <c r="UPT995" s="14"/>
      <c r="UPU995" s="14"/>
      <c r="UPV995" s="14"/>
      <c r="UPW995" s="14"/>
      <c r="UPX995" s="14"/>
      <c r="UPY995" s="14"/>
      <c r="UPZ995" s="14"/>
      <c r="UQA995" s="14"/>
      <c r="UQB995" s="14"/>
      <c r="UQC995" s="14"/>
      <c r="UQD995" s="14"/>
      <c r="UQE995" s="14"/>
      <c r="UQF995" s="14"/>
      <c r="UQG995" s="14"/>
      <c r="UQH995" s="14"/>
      <c r="UQI995" s="14"/>
      <c r="UQJ995" s="14"/>
      <c r="UQK995" s="14"/>
      <c r="UQL995" s="14"/>
      <c r="UQM995" s="14"/>
      <c r="UQN995" s="14"/>
      <c r="UQO995" s="14"/>
      <c r="UQP995" s="14"/>
      <c r="UQQ995" s="14"/>
      <c r="UQR995" s="14"/>
      <c r="UQS995" s="14"/>
      <c r="UQT995" s="14"/>
      <c r="UQU995" s="14"/>
      <c r="UQV995" s="14"/>
      <c r="UQW995" s="14"/>
      <c r="UQX995" s="14"/>
      <c r="UQY995" s="14"/>
      <c r="UQZ995" s="14"/>
      <c r="URA995" s="14"/>
      <c r="URB995" s="14"/>
      <c r="URC995" s="14"/>
      <c r="URD995" s="14"/>
      <c r="URE995" s="14"/>
      <c r="URF995" s="14"/>
      <c r="URG995" s="14"/>
      <c r="URH995" s="14"/>
      <c r="URI995" s="14"/>
      <c r="URJ995" s="14"/>
      <c r="URK995" s="14"/>
      <c r="URL995" s="14"/>
      <c r="URM995" s="14"/>
      <c r="URN995" s="14"/>
      <c r="URO995" s="14"/>
      <c r="URP995" s="14"/>
      <c r="URQ995" s="14"/>
      <c r="URR995" s="14"/>
      <c r="URS995" s="14"/>
      <c r="URT995" s="14"/>
      <c r="URU995" s="14"/>
      <c r="URV995" s="14"/>
      <c r="URW995" s="14"/>
      <c r="URX995" s="14"/>
      <c r="URY995" s="14"/>
      <c r="URZ995" s="14"/>
      <c r="USA995" s="14"/>
      <c r="USB995" s="14"/>
      <c r="USC995" s="14"/>
      <c r="USD995" s="14"/>
      <c r="USE995" s="14"/>
      <c r="USF995" s="14"/>
      <c r="USG995" s="14"/>
      <c r="USH995" s="14"/>
      <c r="USI995" s="14"/>
      <c r="USJ995" s="14"/>
      <c r="USK995" s="14"/>
      <c r="USL995" s="14"/>
      <c r="USM995" s="14"/>
      <c r="USN995" s="14"/>
      <c r="USO995" s="14"/>
      <c r="USP995" s="14"/>
      <c r="USQ995" s="14"/>
      <c r="USR995" s="14"/>
      <c r="USS995" s="14"/>
      <c r="UST995" s="14"/>
      <c r="USU995" s="14"/>
      <c r="USV995" s="14"/>
      <c r="USW995" s="14"/>
      <c r="USX995" s="14"/>
      <c r="USY995" s="14"/>
      <c r="USZ995" s="14"/>
      <c r="UTA995" s="14"/>
      <c r="UTB995" s="14"/>
      <c r="UTC995" s="14"/>
      <c r="UTD995" s="14"/>
      <c r="UTE995" s="14"/>
      <c r="UTF995" s="14"/>
      <c r="UTG995" s="14"/>
      <c r="UTH995" s="14"/>
      <c r="UTI995" s="14"/>
      <c r="UTJ995" s="14"/>
      <c r="UTK995" s="14"/>
      <c r="UTL995" s="14"/>
      <c r="UTM995" s="14"/>
      <c r="UTN995" s="14"/>
      <c r="UTO995" s="14"/>
      <c r="UTP995" s="14"/>
      <c r="UTQ995" s="14"/>
      <c r="UTR995" s="14"/>
      <c r="UTS995" s="14"/>
      <c r="UTT995" s="14"/>
      <c r="UTU995" s="14"/>
      <c r="UTV995" s="14"/>
      <c r="UTW995" s="14"/>
      <c r="UTX995" s="14"/>
      <c r="UTY995" s="14"/>
      <c r="UTZ995" s="14"/>
      <c r="UUA995" s="14"/>
      <c r="UUB995" s="14"/>
      <c r="UUC995" s="14"/>
      <c r="UUD995" s="14"/>
      <c r="UUE995" s="14"/>
      <c r="UUF995" s="14"/>
      <c r="UUG995" s="14"/>
      <c r="UUH995" s="14"/>
      <c r="UUI995" s="14"/>
      <c r="UUJ995" s="14"/>
      <c r="UUK995" s="14"/>
      <c r="UUL995" s="14"/>
      <c r="UUM995" s="14"/>
      <c r="UUN995" s="14"/>
      <c r="UUO995" s="14"/>
      <c r="UUP995" s="14"/>
      <c r="UUQ995" s="14"/>
      <c r="UUR995" s="14"/>
      <c r="UUS995" s="14"/>
      <c r="UUT995" s="14"/>
      <c r="UUU995" s="14"/>
      <c r="UUV995" s="14"/>
      <c r="UUW995" s="14"/>
      <c r="UUX995" s="14"/>
      <c r="UUY995" s="14"/>
      <c r="UUZ995" s="14"/>
      <c r="UVA995" s="14"/>
      <c r="UVB995" s="14"/>
      <c r="UVC995" s="14"/>
      <c r="UVD995" s="14"/>
      <c r="UVE995" s="14"/>
      <c r="UVF995" s="14"/>
      <c r="UVG995" s="14"/>
      <c r="UVH995" s="14"/>
      <c r="UVI995" s="14"/>
      <c r="UVJ995" s="14"/>
      <c r="UVK995" s="14"/>
      <c r="UVL995" s="14"/>
      <c r="UVM995" s="14"/>
      <c r="UVN995" s="14"/>
      <c r="UVO995" s="14"/>
      <c r="UVP995" s="14"/>
      <c r="UVQ995" s="14"/>
      <c r="UVR995" s="14"/>
      <c r="UVS995" s="14"/>
      <c r="UVT995" s="14"/>
      <c r="UVU995" s="14"/>
      <c r="UVV995" s="14"/>
      <c r="UVW995" s="14"/>
      <c r="UVX995" s="14"/>
      <c r="UVY995" s="14"/>
      <c r="UVZ995" s="14"/>
      <c r="UWA995" s="14"/>
      <c r="UWB995" s="14"/>
      <c r="UWC995" s="14"/>
      <c r="UWD995" s="14"/>
      <c r="UWE995" s="14"/>
      <c r="UWF995" s="14"/>
      <c r="UWG995" s="14"/>
      <c r="UWH995" s="14"/>
      <c r="UWI995" s="14"/>
      <c r="UWJ995" s="14"/>
      <c r="UWK995" s="14"/>
      <c r="UWL995" s="14"/>
      <c r="UWM995" s="14"/>
      <c r="UWN995" s="14"/>
      <c r="UWO995" s="14"/>
      <c r="UWP995" s="14"/>
      <c r="UWQ995" s="14"/>
      <c r="UWR995" s="14"/>
      <c r="UWS995" s="14"/>
      <c r="UWT995" s="14"/>
      <c r="UWU995" s="14"/>
      <c r="UWV995" s="14"/>
      <c r="UWW995" s="14"/>
      <c r="UWX995" s="14"/>
      <c r="UWY995" s="14"/>
      <c r="UWZ995" s="14"/>
      <c r="UXA995" s="14"/>
      <c r="UXB995" s="14"/>
      <c r="UXC995" s="14"/>
      <c r="UXD995" s="14"/>
      <c r="UXE995" s="14"/>
      <c r="UXF995" s="14"/>
      <c r="UXG995" s="14"/>
      <c r="UXH995" s="14"/>
      <c r="UXI995" s="14"/>
      <c r="UXJ995" s="14"/>
      <c r="UXK995" s="14"/>
      <c r="UXL995" s="14"/>
      <c r="UXM995" s="14"/>
      <c r="UXN995" s="14"/>
      <c r="UXO995" s="14"/>
      <c r="UXP995" s="14"/>
      <c r="UXQ995" s="14"/>
      <c r="UXR995" s="14"/>
      <c r="UXS995" s="14"/>
      <c r="UXT995" s="14"/>
      <c r="UXU995" s="14"/>
      <c r="UXV995" s="14"/>
      <c r="UXW995" s="14"/>
      <c r="UXX995" s="14"/>
      <c r="UXY995" s="14"/>
      <c r="UXZ995" s="14"/>
      <c r="UYA995" s="14"/>
      <c r="UYB995" s="14"/>
      <c r="UYC995" s="14"/>
      <c r="UYD995" s="14"/>
      <c r="UYE995" s="14"/>
      <c r="UYF995" s="14"/>
      <c r="UYG995" s="14"/>
      <c r="UYH995" s="14"/>
      <c r="UYI995" s="14"/>
      <c r="UYJ995" s="14"/>
      <c r="UYK995" s="14"/>
      <c r="UYL995" s="14"/>
      <c r="UYM995" s="14"/>
      <c r="UYN995" s="14"/>
      <c r="UYO995" s="14"/>
      <c r="UYP995" s="14"/>
      <c r="UYQ995" s="14"/>
      <c r="UYR995" s="14"/>
      <c r="UYS995" s="14"/>
      <c r="UYT995" s="14"/>
      <c r="UYU995" s="14"/>
      <c r="UYV995" s="14"/>
      <c r="UYW995" s="14"/>
      <c r="UYX995" s="14"/>
      <c r="UYY995" s="14"/>
      <c r="UYZ995" s="14"/>
      <c r="UZA995" s="14"/>
      <c r="UZB995" s="14"/>
      <c r="UZC995" s="14"/>
      <c r="UZD995" s="14"/>
      <c r="UZE995" s="14"/>
      <c r="UZF995" s="14"/>
      <c r="UZG995" s="14"/>
      <c r="UZH995" s="14"/>
      <c r="UZI995" s="14"/>
      <c r="UZJ995" s="14"/>
      <c r="UZK995" s="14"/>
      <c r="UZL995" s="14"/>
      <c r="UZM995" s="14"/>
      <c r="UZN995" s="14"/>
      <c r="UZO995" s="14"/>
      <c r="UZP995" s="14"/>
      <c r="UZQ995" s="14"/>
      <c r="UZR995" s="14"/>
      <c r="UZS995" s="14"/>
      <c r="UZT995" s="14"/>
      <c r="UZU995" s="14"/>
      <c r="UZV995" s="14"/>
      <c r="UZW995" s="14"/>
      <c r="UZX995" s="14"/>
      <c r="UZY995" s="14"/>
      <c r="UZZ995" s="14"/>
      <c r="VAA995" s="14"/>
      <c r="VAB995" s="14"/>
      <c r="VAC995" s="14"/>
      <c r="VAD995" s="14"/>
      <c r="VAE995" s="14"/>
      <c r="VAF995" s="14"/>
      <c r="VAG995" s="14"/>
      <c r="VAH995" s="14"/>
      <c r="VAI995" s="14"/>
      <c r="VAJ995" s="14"/>
      <c r="VAK995" s="14"/>
      <c r="VAL995" s="14"/>
      <c r="VAM995" s="14"/>
      <c r="VAN995" s="14"/>
      <c r="VAO995" s="14"/>
      <c r="VAP995" s="14"/>
      <c r="VAQ995" s="14"/>
      <c r="VAR995" s="14"/>
      <c r="VAS995" s="14"/>
      <c r="VAT995" s="14"/>
      <c r="VAU995" s="14"/>
      <c r="VAV995" s="14"/>
      <c r="VAW995" s="14"/>
      <c r="VAX995" s="14"/>
      <c r="VAY995" s="14"/>
      <c r="VAZ995" s="14"/>
      <c r="VBA995" s="14"/>
      <c r="VBB995" s="14"/>
      <c r="VBC995" s="14"/>
      <c r="VBD995" s="14"/>
      <c r="VBE995" s="14"/>
      <c r="VBF995" s="14"/>
      <c r="VBG995" s="14"/>
      <c r="VBH995" s="14"/>
      <c r="VBI995" s="14"/>
      <c r="VBJ995" s="14"/>
      <c r="VBK995" s="14"/>
      <c r="VBL995" s="14"/>
      <c r="VBM995" s="14"/>
      <c r="VBN995" s="14"/>
      <c r="VBO995" s="14"/>
      <c r="VBP995" s="14"/>
      <c r="VBQ995" s="14"/>
      <c r="VBR995" s="14"/>
      <c r="VBS995" s="14"/>
      <c r="VBT995" s="14"/>
      <c r="VBU995" s="14"/>
      <c r="VBV995" s="14"/>
      <c r="VBW995" s="14"/>
      <c r="VBX995" s="14"/>
      <c r="VBY995" s="14"/>
      <c r="VBZ995" s="14"/>
      <c r="VCA995" s="14"/>
      <c r="VCB995" s="14"/>
      <c r="VCC995" s="14"/>
      <c r="VCD995" s="14"/>
      <c r="VCE995" s="14"/>
      <c r="VCF995" s="14"/>
      <c r="VCG995" s="14"/>
      <c r="VCH995" s="14"/>
      <c r="VCI995" s="14"/>
      <c r="VCJ995" s="14"/>
      <c r="VCK995" s="14"/>
      <c r="VCL995" s="14"/>
      <c r="VCM995" s="14"/>
      <c r="VCN995" s="14"/>
      <c r="VCO995" s="14"/>
      <c r="VCP995" s="14"/>
      <c r="VCQ995" s="14"/>
      <c r="VCR995" s="14"/>
      <c r="VCS995" s="14"/>
      <c r="VCT995" s="14"/>
      <c r="VCU995" s="14"/>
      <c r="VCV995" s="14"/>
      <c r="VCW995" s="14"/>
      <c r="VCX995" s="14"/>
      <c r="VCY995" s="14"/>
      <c r="VCZ995" s="14"/>
      <c r="VDA995" s="14"/>
      <c r="VDB995" s="14"/>
      <c r="VDC995" s="14"/>
      <c r="VDD995" s="14"/>
      <c r="VDE995" s="14"/>
      <c r="VDF995" s="14"/>
      <c r="VDG995" s="14"/>
      <c r="VDH995" s="14"/>
      <c r="VDI995" s="14"/>
      <c r="VDJ995" s="14"/>
      <c r="VDK995" s="14"/>
      <c r="VDL995" s="14"/>
      <c r="VDM995" s="14"/>
      <c r="VDN995" s="14"/>
      <c r="VDO995" s="14"/>
      <c r="VDP995" s="14"/>
      <c r="VDQ995" s="14"/>
      <c r="VDR995" s="14"/>
      <c r="VDS995" s="14"/>
      <c r="VDT995" s="14"/>
      <c r="VDU995" s="14"/>
      <c r="VDV995" s="14"/>
      <c r="VDW995" s="14"/>
      <c r="VDX995" s="14"/>
      <c r="VDY995" s="14"/>
      <c r="VDZ995" s="14"/>
      <c r="VEA995" s="14"/>
      <c r="VEB995" s="14"/>
      <c r="VEC995" s="14"/>
      <c r="VED995" s="14"/>
      <c r="VEE995" s="14"/>
      <c r="VEF995" s="14"/>
      <c r="VEG995" s="14"/>
      <c r="VEH995" s="14"/>
      <c r="VEI995" s="14"/>
      <c r="VEJ995" s="14"/>
      <c r="VEK995" s="14"/>
      <c r="VEL995" s="14"/>
      <c r="VEM995" s="14"/>
      <c r="VEN995" s="14"/>
      <c r="VEO995" s="14"/>
      <c r="VEP995" s="14"/>
      <c r="VEQ995" s="14"/>
      <c r="VER995" s="14"/>
      <c r="VES995" s="14"/>
      <c r="VET995" s="14"/>
      <c r="VEU995" s="14"/>
      <c r="VEV995" s="14"/>
      <c r="VEW995" s="14"/>
      <c r="VEX995" s="14"/>
      <c r="VEY995" s="14"/>
      <c r="VEZ995" s="14"/>
      <c r="VFA995" s="14"/>
      <c r="VFB995" s="14"/>
      <c r="VFC995" s="14"/>
      <c r="VFD995" s="14"/>
      <c r="VFE995" s="14"/>
      <c r="VFF995" s="14"/>
      <c r="VFG995" s="14"/>
      <c r="VFH995" s="14"/>
      <c r="VFI995" s="14"/>
      <c r="VFJ995" s="14"/>
      <c r="VFK995" s="14"/>
      <c r="VFL995" s="14"/>
      <c r="VFM995" s="14"/>
      <c r="VFN995" s="14"/>
      <c r="VFO995" s="14"/>
      <c r="VFP995" s="14"/>
      <c r="VFQ995" s="14"/>
      <c r="VFR995" s="14"/>
      <c r="VFS995" s="14"/>
      <c r="VFT995" s="14"/>
      <c r="VFU995" s="14"/>
      <c r="VFV995" s="14"/>
      <c r="VFW995" s="14"/>
      <c r="VFX995" s="14"/>
      <c r="VFY995" s="14"/>
      <c r="VFZ995" s="14"/>
      <c r="VGA995" s="14"/>
      <c r="VGB995" s="14"/>
      <c r="VGC995" s="14"/>
      <c r="VGD995" s="14"/>
      <c r="VGE995" s="14"/>
      <c r="VGF995" s="14"/>
      <c r="VGG995" s="14"/>
      <c r="VGH995" s="14"/>
      <c r="VGI995" s="14"/>
      <c r="VGJ995" s="14"/>
      <c r="VGK995" s="14"/>
      <c r="VGL995" s="14"/>
      <c r="VGM995" s="14"/>
      <c r="VGN995" s="14"/>
      <c r="VGO995" s="14"/>
      <c r="VGP995" s="14"/>
      <c r="VGQ995" s="14"/>
      <c r="VGR995" s="14"/>
      <c r="VGS995" s="14"/>
      <c r="VGT995" s="14"/>
      <c r="VGU995" s="14"/>
      <c r="VGV995" s="14"/>
      <c r="VGW995" s="14"/>
      <c r="VGX995" s="14"/>
      <c r="VGY995" s="14"/>
      <c r="VGZ995" s="14"/>
      <c r="VHA995" s="14"/>
      <c r="VHB995" s="14"/>
      <c r="VHC995" s="14"/>
      <c r="VHD995" s="14"/>
      <c r="VHE995" s="14"/>
      <c r="VHF995" s="14"/>
      <c r="VHG995" s="14"/>
      <c r="VHH995" s="14"/>
      <c r="VHI995" s="14"/>
      <c r="VHJ995" s="14"/>
      <c r="VHK995" s="14"/>
      <c r="VHL995" s="14"/>
      <c r="VHM995" s="14"/>
      <c r="VHN995" s="14"/>
      <c r="VHO995" s="14"/>
      <c r="VHP995" s="14"/>
      <c r="VHQ995" s="14"/>
      <c r="VHR995" s="14"/>
      <c r="VHS995" s="14"/>
      <c r="VHT995" s="14"/>
      <c r="VHU995" s="14"/>
      <c r="VHV995" s="14"/>
      <c r="VHW995" s="14"/>
      <c r="VHX995" s="14"/>
      <c r="VHY995" s="14"/>
      <c r="VHZ995" s="14"/>
      <c r="VIA995" s="14"/>
      <c r="VIB995" s="14"/>
      <c r="VIC995" s="14"/>
      <c r="VID995" s="14"/>
      <c r="VIE995" s="14"/>
      <c r="VIF995" s="14"/>
      <c r="VIG995" s="14"/>
      <c r="VIH995" s="14"/>
      <c r="VII995" s="14"/>
      <c r="VIJ995" s="14"/>
      <c r="VIK995" s="14"/>
      <c r="VIL995" s="14"/>
      <c r="VIM995" s="14"/>
      <c r="VIN995" s="14"/>
      <c r="VIO995" s="14"/>
      <c r="VIP995" s="14"/>
      <c r="VIQ995" s="14"/>
      <c r="VIR995" s="14"/>
      <c r="VIS995" s="14"/>
      <c r="VIT995" s="14"/>
      <c r="VIU995" s="14"/>
      <c r="VIV995" s="14"/>
      <c r="VIW995" s="14"/>
      <c r="VIX995" s="14"/>
      <c r="VIY995" s="14"/>
      <c r="VIZ995" s="14"/>
      <c r="VJA995" s="14"/>
      <c r="VJB995" s="14"/>
      <c r="VJC995" s="14"/>
      <c r="VJD995" s="14"/>
      <c r="VJE995" s="14"/>
      <c r="VJF995" s="14"/>
      <c r="VJG995" s="14"/>
      <c r="VJH995" s="14"/>
      <c r="VJI995" s="14"/>
      <c r="VJJ995" s="14"/>
      <c r="VJK995" s="14"/>
      <c r="VJL995" s="14"/>
      <c r="VJM995" s="14"/>
      <c r="VJN995" s="14"/>
      <c r="VJO995" s="14"/>
      <c r="VJP995" s="14"/>
      <c r="VJQ995" s="14"/>
      <c r="VJR995" s="14"/>
      <c r="VJS995" s="14"/>
      <c r="VJT995" s="14"/>
      <c r="VJU995" s="14"/>
      <c r="VJV995" s="14"/>
      <c r="VJW995" s="14"/>
      <c r="VJX995" s="14"/>
      <c r="VJY995" s="14"/>
      <c r="VJZ995" s="14"/>
      <c r="VKA995" s="14"/>
      <c r="VKB995" s="14"/>
      <c r="VKC995" s="14"/>
      <c r="VKD995" s="14"/>
      <c r="VKE995" s="14"/>
      <c r="VKF995" s="14"/>
      <c r="VKG995" s="14"/>
      <c r="VKH995" s="14"/>
      <c r="VKI995" s="14"/>
      <c r="VKJ995" s="14"/>
      <c r="VKK995" s="14"/>
      <c r="VKL995" s="14"/>
      <c r="VKM995" s="14"/>
      <c r="VKN995" s="14"/>
      <c r="VKO995" s="14"/>
      <c r="VKP995" s="14"/>
      <c r="VKQ995" s="14"/>
      <c r="VKR995" s="14"/>
      <c r="VKS995" s="14"/>
      <c r="VKT995" s="14"/>
      <c r="VKU995" s="14"/>
      <c r="VKV995" s="14"/>
      <c r="VKW995" s="14"/>
      <c r="VKX995" s="14"/>
      <c r="VKY995" s="14"/>
      <c r="VKZ995" s="14"/>
      <c r="VLA995" s="14"/>
      <c r="VLB995" s="14"/>
      <c r="VLC995" s="14"/>
      <c r="VLD995" s="14"/>
      <c r="VLE995" s="14"/>
      <c r="VLF995" s="14"/>
      <c r="VLG995" s="14"/>
      <c r="VLH995" s="14"/>
      <c r="VLI995" s="14"/>
      <c r="VLJ995" s="14"/>
      <c r="VLK995" s="14"/>
      <c r="VLL995" s="14"/>
      <c r="VLM995" s="14"/>
      <c r="VLN995" s="14"/>
      <c r="VLO995" s="14"/>
      <c r="VLP995" s="14"/>
      <c r="VLQ995" s="14"/>
      <c r="VLR995" s="14"/>
      <c r="VLS995" s="14"/>
      <c r="VLT995" s="14"/>
      <c r="VLU995" s="14"/>
      <c r="VLV995" s="14"/>
      <c r="VLW995" s="14"/>
      <c r="VLX995" s="14"/>
      <c r="VLY995" s="14"/>
      <c r="VLZ995" s="14"/>
      <c r="VMA995" s="14"/>
      <c r="VMB995" s="14"/>
      <c r="VMC995" s="14"/>
      <c r="VMD995" s="14"/>
      <c r="VME995" s="14"/>
      <c r="VMF995" s="14"/>
      <c r="VMG995" s="14"/>
      <c r="VMH995" s="14"/>
      <c r="VMI995" s="14"/>
      <c r="VMJ995" s="14"/>
      <c r="VMK995" s="14"/>
      <c r="VML995" s="14"/>
      <c r="VMM995" s="14"/>
      <c r="VMN995" s="14"/>
      <c r="VMO995" s="14"/>
      <c r="VMP995" s="14"/>
      <c r="VMQ995" s="14"/>
      <c r="VMR995" s="14"/>
      <c r="VMS995" s="14"/>
      <c r="VMT995" s="14"/>
      <c r="VMU995" s="14"/>
      <c r="VMV995" s="14"/>
      <c r="VMW995" s="14"/>
      <c r="VMX995" s="14"/>
      <c r="VMY995" s="14"/>
      <c r="VMZ995" s="14"/>
      <c r="VNA995" s="14"/>
      <c r="VNB995" s="14"/>
      <c r="VNC995" s="14"/>
      <c r="VND995" s="14"/>
      <c r="VNE995" s="14"/>
      <c r="VNF995" s="14"/>
      <c r="VNG995" s="14"/>
      <c r="VNH995" s="14"/>
      <c r="VNI995" s="14"/>
      <c r="VNJ995" s="14"/>
      <c r="VNK995" s="14"/>
      <c r="VNL995" s="14"/>
      <c r="VNM995" s="14"/>
      <c r="VNN995" s="14"/>
      <c r="VNO995" s="14"/>
      <c r="VNP995" s="14"/>
      <c r="VNQ995" s="14"/>
      <c r="VNR995" s="14"/>
      <c r="VNS995" s="14"/>
      <c r="VNT995" s="14"/>
      <c r="VNU995" s="14"/>
      <c r="VNV995" s="14"/>
      <c r="VNW995" s="14"/>
      <c r="VNX995" s="14"/>
      <c r="VNY995" s="14"/>
      <c r="VNZ995" s="14"/>
      <c r="VOA995" s="14"/>
      <c r="VOB995" s="14"/>
      <c r="VOC995" s="14"/>
      <c r="VOD995" s="14"/>
      <c r="VOE995" s="14"/>
      <c r="VOF995" s="14"/>
      <c r="VOG995" s="14"/>
      <c r="VOH995" s="14"/>
      <c r="VOI995" s="14"/>
      <c r="VOJ995" s="14"/>
      <c r="VOK995" s="14"/>
      <c r="VOL995" s="14"/>
      <c r="VOM995" s="14"/>
      <c r="VON995" s="14"/>
      <c r="VOO995" s="14"/>
      <c r="VOP995" s="14"/>
      <c r="VOQ995" s="14"/>
      <c r="VOR995" s="14"/>
      <c r="VOS995" s="14"/>
      <c r="VOT995" s="14"/>
      <c r="VOU995" s="14"/>
      <c r="VOV995" s="14"/>
      <c r="VOW995" s="14"/>
      <c r="VOX995" s="14"/>
      <c r="VOY995" s="14"/>
      <c r="VOZ995" s="14"/>
      <c r="VPA995" s="14"/>
      <c r="VPB995" s="14"/>
      <c r="VPC995" s="14"/>
      <c r="VPD995" s="14"/>
      <c r="VPE995" s="14"/>
      <c r="VPF995" s="14"/>
      <c r="VPG995" s="14"/>
      <c r="VPH995" s="14"/>
      <c r="VPI995" s="14"/>
      <c r="VPJ995" s="14"/>
      <c r="VPK995" s="14"/>
      <c r="VPL995" s="14"/>
      <c r="VPM995" s="14"/>
      <c r="VPN995" s="14"/>
      <c r="VPO995" s="14"/>
      <c r="VPP995" s="14"/>
      <c r="VPQ995" s="14"/>
      <c r="VPR995" s="14"/>
      <c r="VPS995" s="14"/>
      <c r="VPT995" s="14"/>
      <c r="VPU995" s="14"/>
      <c r="VPV995" s="14"/>
      <c r="VPW995" s="14"/>
      <c r="VPX995" s="14"/>
      <c r="VPY995" s="14"/>
      <c r="VPZ995" s="14"/>
      <c r="VQA995" s="14"/>
      <c r="VQB995" s="14"/>
      <c r="VQC995" s="14"/>
      <c r="VQD995" s="14"/>
      <c r="VQE995" s="14"/>
      <c r="VQF995" s="14"/>
      <c r="VQG995" s="14"/>
      <c r="VQH995" s="14"/>
      <c r="VQI995" s="14"/>
      <c r="VQJ995" s="14"/>
      <c r="VQK995" s="14"/>
      <c r="VQL995" s="14"/>
      <c r="VQM995" s="14"/>
      <c r="VQN995" s="14"/>
      <c r="VQO995" s="14"/>
      <c r="VQP995" s="14"/>
      <c r="VQQ995" s="14"/>
      <c r="VQR995" s="14"/>
      <c r="VQS995" s="14"/>
      <c r="VQT995" s="14"/>
      <c r="VQU995" s="14"/>
      <c r="VQV995" s="14"/>
      <c r="VQW995" s="14"/>
      <c r="VQX995" s="14"/>
      <c r="VQY995" s="14"/>
      <c r="VQZ995" s="14"/>
      <c r="VRA995" s="14"/>
      <c r="VRB995" s="14"/>
      <c r="VRC995" s="14"/>
      <c r="VRD995" s="14"/>
      <c r="VRE995" s="14"/>
      <c r="VRF995" s="14"/>
      <c r="VRG995" s="14"/>
      <c r="VRH995" s="14"/>
      <c r="VRI995" s="14"/>
      <c r="VRJ995" s="14"/>
      <c r="VRK995" s="14"/>
      <c r="VRL995" s="14"/>
      <c r="VRM995" s="14"/>
      <c r="VRN995" s="14"/>
      <c r="VRO995" s="14"/>
      <c r="VRP995" s="14"/>
      <c r="VRQ995" s="14"/>
      <c r="VRR995" s="14"/>
      <c r="VRS995" s="14"/>
      <c r="VRT995" s="14"/>
      <c r="VRU995" s="14"/>
      <c r="VRV995" s="14"/>
      <c r="VRW995" s="14"/>
      <c r="VRX995" s="14"/>
      <c r="VRY995" s="14"/>
      <c r="VRZ995" s="14"/>
      <c r="VSA995" s="14"/>
      <c r="VSB995" s="14"/>
      <c r="VSC995" s="14"/>
      <c r="VSD995" s="14"/>
      <c r="VSE995" s="14"/>
      <c r="VSF995" s="14"/>
      <c r="VSG995" s="14"/>
      <c r="VSH995" s="14"/>
      <c r="VSI995" s="14"/>
      <c r="VSJ995" s="14"/>
      <c r="VSK995" s="14"/>
      <c r="VSL995" s="14"/>
      <c r="VSM995" s="14"/>
      <c r="VSN995" s="14"/>
      <c r="VSO995" s="14"/>
      <c r="VSP995" s="14"/>
      <c r="VSQ995" s="14"/>
      <c r="VSR995" s="14"/>
      <c r="VSS995" s="14"/>
      <c r="VST995" s="14"/>
      <c r="VSU995" s="14"/>
      <c r="VSV995" s="14"/>
      <c r="VSW995" s="14"/>
      <c r="VSX995" s="14"/>
      <c r="VSY995" s="14"/>
      <c r="VSZ995" s="14"/>
      <c r="VTA995" s="14"/>
      <c r="VTB995" s="14"/>
      <c r="VTC995" s="14"/>
      <c r="VTD995" s="14"/>
      <c r="VTE995" s="14"/>
      <c r="VTF995" s="14"/>
      <c r="VTG995" s="14"/>
      <c r="VTH995" s="14"/>
      <c r="VTI995" s="14"/>
      <c r="VTJ995" s="14"/>
      <c r="VTK995" s="14"/>
      <c r="VTL995" s="14"/>
      <c r="VTM995" s="14"/>
      <c r="VTN995" s="14"/>
      <c r="VTO995" s="14"/>
      <c r="VTP995" s="14"/>
      <c r="VTQ995" s="14"/>
      <c r="VTR995" s="14"/>
      <c r="VTS995" s="14"/>
      <c r="VTT995" s="14"/>
      <c r="VTU995" s="14"/>
      <c r="VTV995" s="14"/>
      <c r="VTW995" s="14"/>
      <c r="VTX995" s="14"/>
      <c r="VTY995" s="14"/>
      <c r="VTZ995" s="14"/>
      <c r="VUA995" s="14"/>
      <c r="VUB995" s="14"/>
      <c r="VUC995" s="14"/>
      <c r="VUD995" s="14"/>
      <c r="VUE995" s="14"/>
      <c r="VUF995" s="14"/>
      <c r="VUG995" s="14"/>
      <c r="VUH995" s="14"/>
      <c r="VUI995" s="14"/>
      <c r="VUJ995" s="14"/>
      <c r="VUK995" s="14"/>
      <c r="VUL995" s="14"/>
      <c r="VUM995" s="14"/>
      <c r="VUN995" s="14"/>
      <c r="VUO995" s="14"/>
      <c r="VUP995" s="14"/>
      <c r="VUQ995" s="14"/>
      <c r="VUR995" s="14"/>
      <c r="VUS995" s="14"/>
      <c r="VUT995" s="14"/>
      <c r="VUU995" s="14"/>
      <c r="VUV995" s="14"/>
      <c r="VUW995" s="14"/>
      <c r="VUX995" s="14"/>
      <c r="VUY995" s="14"/>
      <c r="VUZ995" s="14"/>
      <c r="VVA995" s="14"/>
      <c r="VVB995" s="14"/>
      <c r="VVC995" s="14"/>
      <c r="VVD995" s="14"/>
      <c r="VVE995" s="14"/>
      <c r="VVF995" s="14"/>
      <c r="VVG995" s="14"/>
      <c r="VVH995" s="14"/>
      <c r="VVI995" s="14"/>
      <c r="VVJ995" s="14"/>
      <c r="VVK995" s="14"/>
      <c r="VVL995" s="14"/>
      <c r="VVM995" s="14"/>
      <c r="VVN995" s="14"/>
      <c r="VVO995" s="14"/>
      <c r="VVP995" s="14"/>
      <c r="VVQ995" s="14"/>
      <c r="VVR995" s="14"/>
      <c r="VVS995" s="14"/>
      <c r="VVT995" s="14"/>
      <c r="VVU995" s="14"/>
      <c r="VVV995" s="14"/>
      <c r="VVW995" s="14"/>
      <c r="VVX995" s="14"/>
      <c r="VVY995" s="14"/>
      <c r="VVZ995" s="14"/>
      <c r="VWA995" s="14"/>
      <c r="VWB995" s="14"/>
      <c r="VWC995" s="14"/>
      <c r="VWD995" s="14"/>
      <c r="VWE995" s="14"/>
      <c r="VWF995" s="14"/>
      <c r="VWG995" s="14"/>
      <c r="VWH995" s="14"/>
      <c r="VWI995" s="14"/>
      <c r="VWJ995" s="14"/>
      <c r="VWK995" s="14"/>
      <c r="VWL995" s="14"/>
      <c r="VWM995" s="14"/>
      <c r="VWN995" s="14"/>
      <c r="VWO995" s="14"/>
      <c r="VWP995" s="14"/>
      <c r="VWQ995" s="14"/>
      <c r="VWR995" s="14"/>
      <c r="VWS995" s="14"/>
      <c r="VWT995" s="14"/>
      <c r="VWU995" s="14"/>
      <c r="VWV995" s="14"/>
      <c r="VWW995" s="14"/>
      <c r="VWX995" s="14"/>
      <c r="VWY995" s="14"/>
      <c r="VWZ995" s="14"/>
      <c r="VXA995" s="14"/>
      <c r="VXB995" s="14"/>
      <c r="VXC995" s="14"/>
      <c r="VXD995" s="14"/>
      <c r="VXE995" s="14"/>
      <c r="VXF995" s="14"/>
      <c r="VXG995" s="14"/>
      <c r="VXH995" s="14"/>
      <c r="VXI995" s="14"/>
      <c r="VXJ995" s="14"/>
      <c r="VXK995" s="14"/>
      <c r="VXL995" s="14"/>
      <c r="VXM995" s="14"/>
      <c r="VXN995" s="14"/>
      <c r="VXO995" s="14"/>
      <c r="VXP995" s="14"/>
      <c r="VXQ995" s="14"/>
      <c r="VXR995" s="14"/>
      <c r="VXS995" s="14"/>
      <c r="VXT995" s="14"/>
      <c r="VXU995" s="14"/>
      <c r="VXV995" s="14"/>
      <c r="VXW995" s="14"/>
      <c r="VXX995" s="14"/>
      <c r="VXY995" s="14"/>
      <c r="VXZ995" s="14"/>
      <c r="VYA995" s="14"/>
      <c r="VYB995" s="14"/>
      <c r="VYC995" s="14"/>
      <c r="VYD995" s="14"/>
      <c r="VYE995" s="14"/>
      <c r="VYF995" s="14"/>
      <c r="VYG995" s="14"/>
      <c r="VYH995" s="14"/>
      <c r="VYI995" s="14"/>
      <c r="VYJ995" s="14"/>
      <c r="VYK995" s="14"/>
      <c r="VYL995" s="14"/>
      <c r="VYM995" s="14"/>
      <c r="VYN995" s="14"/>
      <c r="VYO995" s="14"/>
      <c r="VYP995" s="14"/>
      <c r="VYQ995" s="14"/>
      <c r="VYR995" s="14"/>
      <c r="VYS995" s="14"/>
      <c r="VYT995" s="14"/>
      <c r="VYU995" s="14"/>
      <c r="VYV995" s="14"/>
      <c r="VYW995" s="14"/>
      <c r="VYX995" s="14"/>
      <c r="VYY995" s="14"/>
      <c r="VYZ995" s="14"/>
      <c r="VZA995" s="14"/>
      <c r="VZB995" s="14"/>
      <c r="VZC995" s="14"/>
      <c r="VZD995" s="14"/>
      <c r="VZE995" s="14"/>
      <c r="VZF995" s="14"/>
      <c r="VZG995" s="14"/>
      <c r="VZH995" s="14"/>
      <c r="VZI995" s="14"/>
      <c r="VZJ995" s="14"/>
      <c r="VZK995" s="14"/>
      <c r="VZL995" s="14"/>
      <c r="VZM995" s="14"/>
      <c r="VZN995" s="14"/>
      <c r="VZO995" s="14"/>
      <c r="VZP995" s="14"/>
      <c r="VZQ995" s="14"/>
      <c r="VZR995" s="14"/>
      <c r="VZS995" s="14"/>
      <c r="VZT995" s="14"/>
      <c r="VZU995" s="14"/>
      <c r="VZV995" s="14"/>
      <c r="VZW995" s="14"/>
      <c r="VZX995" s="14"/>
      <c r="VZY995" s="14"/>
      <c r="VZZ995" s="14"/>
      <c r="WAA995" s="14"/>
      <c r="WAB995" s="14"/>
      <c r="WAC995" s="14"/>
      <c r="WAD995" s="14"/>
      <c r="WAE995" s="14"/>
      <c r="WAF995" s="14"/>
      <c r="WAG995" s="14"/>
      <c r="WAH995" s="14"/>
      <c r="WAI995" s="14"/>
      <c r="WAJ995" s="14"/>
      <c r="WAK995" s="14"/>
      <c r="WAL995" s="14"/>
      <c r="WAM995" s="14"/>
      <c r="WAN995" s="14"/>
      <c r="WAO995" s="14"/>
      <c r="WAP995" s="14"/>
      <c r="WAQ995" s="14"/>
      <c r="WAR995" s="14"/>
      <c r="WAS995" s="14"/>
      <c r="WAT995" s="14"/>
      <c r="WAU995" s="14"/>
      <c r="WAV995" s="14"/>
      <c r="WAW995" s="14"/>
      <c r="WAX995" s="14"/>
      <c r="WAY995" s="14"/>
      <c r="WAZ995" s="14"/>
      <c r="WBA995" s="14"/>
      <c r="WBB995" s="14"/>
      <c r="WBC995" s="14"/>
      <c r="WBD995" s="14"/>
      <c r="WBE995" s="14"/>
      <c r="WBF995" s="14"/>
      <c r="WBG995" s="14"/>
      <c r="WBH995" s="14"/>
      <c r="WBI995" s="14"/>
      <c r="WBJ995" s="14"/>
      <c r="WBK995" s="14"/>
      <c r="WBL995" s="14"/>
      <c r="WBM995" s="14"/>
      <c r="WBN995" s="14"/>
      <c r="WBO995" s="14"/>
      <c r="WBP995" s="14"/>
      <c r="WBQ995" s="14"/>
      <c r="WBR995" s="14"/>
      <c r="WBS995" s="14"/>
      <c r="WBT995" s="14"/>
      <c r="WBU995" s="14"/>
      <c r="WBV995" s="14"/>
      <c r="WBW995" s="14"/>
      <c r="WBX995" s="14"/>
      <c r="WBY995" s="14"/>
      <c r="WBZ995" s="14"/>
      <c r="WCA995" s="14"/>
      <c r="WCB995" s="14"/>
      <c r="WCC995" s="14"/>
      <c r="WCD995" s="14"/>
      <c r="WCE995" s="14"/>
      <c r="WCF995" s="14"/>
      <c r="WCG995" s="14"/>
      <c r="WCH995" s="14"/>
      <c r="WCI995" s="14"/>
      <c r="WCJ995" s="14"/>
      <c r="WCK995" s="14"/>
      <c r="WCL995" s="14"/>
      <c r="WCM995" s="14"/>
      <c r="WCN995" s="14"/>
      <c r="WCO995" s="14"/>
      <c r="WCP995" s="14"/>
      <c r="WCQ995" s="14"/>
      <c r="WCR995" s="14"/>
      <c r="WCS995" s="14"/>
      <c r="WCT995" s="14"/>
      <c r="WCU995" s="14"/>
      <c r="WCV995" s="14"/>
      <c r="WCW995" s="14"/>
      <c r="WCX995" s="14"/>
      <c r="WCY995" s="14"/>
      <c r="WCZ995" s="14"/>
      <c r="WDA995" s="14"/>
      <c r="WDB995" s="14"/>
      <c r="WDC995" s="14"/>
      <c r="WDD995" s="14"/>
      <c r="WDE995" s="14"/>
      <c r="WDF995" s="14"/>
      <c r="WDG995" s="14"/>
      <c r="WDH995" s="14"/>
      <c r="WDI995" s="14"/>
      <c r="WDJ995" s="14"/>
      <c r="WDK995" s="14"/>
      <c r="WDL995" s="14"/>
      <c r="WDM995" s="14"/>
      <c r="WDN995" s="14"/>
      <c r="WDO995" s="14"/>
      <c r="WDP995" s="14"/>
      <c r="WDQ995" s="14"/>
      <c r="WDR995" s="14"/>
      <c r="WDS995" s="14"/>
      <c r="WDT995" s="14"/>
      <c r="WDU995" s="14"/>
      <c r="WDV995" s="14"/>
      <c r="WDW995" s="14"/>
      <c r="WDX995" s="14"/>
      <c r="WDY995" s="14"/>
      <c r="WDZ995" s="14"/>
      <c r="WEA995" s="14"/>
      <c r="WEB995" s="14"/>
      <c r="WEC995" s="14"/>
      <c r="WED995" s="14"/>
      <c r="WEE995" s="14"/>
      <c r="WEF995" s="14"/>
      <c r="WEG995" s="14"/>
      <c r="WEH995" s="14"/>
      <c r="WEI995" s="14"/>
      <c r="WEJ995" s="14"/>
      <c r="WEK995" s="14"/>
      <c r="WEL995" s="14"/>
      <c r="WEM995" s="14"/>
      <c r="WEN995" s="14"/>
      <c r="WEO995" s="14"/>
      <c r="WEP995" s="14"/>
      <c r="WEQ995" s="14"/>
      <c r="WER995" s="14"/>
      <c r="WES995" s="14"/>
      <c r="WET995" s="14"/>
      <c r="WEU995" s="14"/>
      <c r="WEV995" s="14"/>
      <c r="WEW995" s="14"/>
      <c r="WEX995" s="14"/>
      <c r="WEY995" s="14"/>
      <c r="WEZ995" s="14"/>
      <c r="WFA995" s="14"/>
      <c r="WFB995" s="14"/>
      <c r="WFC995" s="14"/>
      <c r="WFD995" s="14"/>
      <c r="WFE995" s="14"/>
      <c r="WFF995" s="14"/>
      <c r="WFG995" s="14"/>
      <c r="WFH995" s="14"/>
      <c r="WFI995" s="14"/>
      <c r="WFJ995" s="14"/>
      <c r="WFK995" s="14"/>
      <c r="WFL995" s="14"/>
      <c r="WFM995" s="14"/>
      <c r="WFN995" s="14"/>
      <c r="WFO995" s="14"/>
      <c r="WFP995" s="14"/>
      <c r="WFQ995" s="14"/>
      <c r="WFR995" s="14"/>
      <c r="WFS995" s="14"/>
      <c r="WFT995" s="14"/>
      <c r="WFU995" s="14"/>
      <c r="WFV995" s="14"/>
      <c r="WFW995" s="14"/>
      <c r="WFX995" s="14"/>
      <c r="WFY995" s="14"/>
      <c r="WFZ995" s="14"/>
      <c r="WGA995" s="14"/>
      <c r="WGB995" s="14"/>
      <c r="WGC995" s="14"/>
      <c r="WGD995" s="14"/>
      <c r="WGE995" s="14"/>
      <c r="WGF995" s="14"/>
      <c r="WGG995" s="14"/>
      <c r="WGH995" s="14"/>
      <c r="WGI995" s="14"/>
      <c r="WGJ995" s="14"/>
      <c r="WGK995" s="14"/>
      <c r="WGL995" s="14"/>
      <c r="WGM995" s="14"/>
      <c r="WGN995" s="14"/>
      <c r="WGO995" s="14"/>
      <c r="WGP995" s="14"/>
      <c r="WGQ995" s="14"/>
      <c r="WGR995" s="14"/>
      <c r="WGS995" s="14"/>
      <c r="WGT995" s="14"/>
      <c r="WGU995" s="14"/>
      <c r="WGV995" s="14"/>
      <c r="WGW995" s="14"/>
      <c r="WGX995" s="14"/>
      <c r="WGY995" s="14"/>
      <c r="WGZ995" s="14"/>
      <c r="WHA995" s="14"/>
      <c r="WHB995" s="14"/>
      <c r="WHC995" s="14"/>
      <c r="WHD995" s="14"/>
      <c r="WHE995" s="14"/>
      <c r="WHF995" s="14"/>
      <c r="WHG995" s="14"/>
      <c r="WHH995" s="14"/>
      <c r="WHI995" s="14"/>
      <c r="WHJ995" s="14"/>
      <c r="WHK995" s="14"/>
      <c r="WHL995" s="14"/>
      <c r="WHM995" s="14"/>
      <c r="WHN995" s="14"/>
      <c r="WHO995" s="14"/>
      <c r="WHP995" s="14"/>
      <c r="WHQ995" s="14"/>
      <c r="WHR995" s="14"/>
      <c r="WHS995" s="14"/>
      <c r="WHT995" s="14"/>
      <c r="WHU995" s="14"/>
      <c r="WHV995" s="14"/>
      <c r="WHW995" s="14"/>
      <c r="WHX995" s="14"/>
      <c r="WHY995" s="14"/>
      <c r="WHZ995" s="14"/>
      <c r="WIA995" s="14"/>
      <c r="WIB995" s="14"/>
      <c r="WIC995" s="14"/>
      <c r="WID995" s="14"/>
      <c r="WIE995" s="14"/>
      <c r="WIF995" s="14"/>
      <c r="WIG995" s="14"/>
      <c r="WIH995" s="14"/>
      <c r="WII995" s="14"/>
      <c r="WIJ995" s="14"/>
      <c r="WIK995" s="14"/>
      <c r="WIL995" s="14"/>
      <c r="WIM995" s="14"/>
      <c r="WIN995" s="14"/>
      <c r="WIO995" s="14"/>
      <c r="WIP995" s="14"/>
      <c r="WIQ995" s="14"/>
      <c r="WIR995" s="14"/>
      <c r="WIS995" s="14"/>
      <c r="WIT995" s="14"/>
      <c r="WIU995" s="14"/>
      <c r="WIV995" s="14"/>
      <c r="WIW995" s="14"/>
      <c r="WIX995" s="14"/>
      <c r="WIY995" s="14"/>
      <c r="WIZ995" s="14"/>
      <c r="WJA995" s="14"/>
      <c r="WJB995" s="14"/>
      <c r="WJC995" s="14"/>
      <c r="WJD995" s="14"/>
      <c r="WJE995" s="14"/>
      <c r="WJF995" s="14"/>
      <c r="WJG995" s="14"/>
      <c r="WJH995" s="14"/>
      <c r="WJI995" s="14"/>
      <c r="WJJ995" s="14"/>
      <c r="WJK995" s="14"/>
      <c r="WJL995" s="14"/>
      <c r="WJM995" s="14"/>
      <c r="WJN995" s="14"/>
      <c r="WJO995" s="14"/>
      <c r="WJP995" s="14"/>
      <c r="WJQ995" s="14"/>
      <c r="WJR995" s="14"/>
      <c r="WJS995" s="14"/>
      <c r="WJT995" s="14"/>
      <c r="WJU995" s="14"/>
      <c r="WJV995" s="14"/>
      <c r="WJW995" s="14"/>
      <c r="WJX995" s="14"/>
      <c r="WJY995" s="14"/>
      <c r="WJZ995" s="14"/>
      <c r="WKA995" s="14"/>
      <c r="WKB995" s="14"/>
      <c r="WKC995" s="14"/>
      <c r="WKD995" s="14"/>
      <c r="WKE995" s="14"/>
      <c r="WKF995" s="14"/>
      <c r="WKG995" s="14"/>
      <c r="WKH995" s="14"/>
      <c r="WKI995" s="14"/>
      <c r="WKJ995" s="14"/>
      <c r="WKK995" s="14"/>
      <c r="WKL995" s="14"/>
      <c r="WKM995" s="14"/>
      <c r="WKN995" s="14"/>
      <c r="WKO995" s="14"/>
      <c r="WKP995" s="14"/>
      <c r="WKQ995" s="14"/>
      <c r="WKR995" s="14"/>
      <c r="WKS995" s="14"/>
      <c r="WKT995" s="14"/>
      <c r="WKU995" s="14"/>
      <c r="WKV995" s="14"/>
      <c r="WKW995" s="14"/>
      <c r="WKX995" s="14"/>
      <c r="WKY995" s="14"/>
      <c r="WKZ995" s="14"/>
      <c r="WLA995" s="14"/>
      <c r="WLB995" s="14"/>
      <c r="WLC995" s="14"/>
      <c r="WLD995" s="14"/>
      <c r="WLE995" s="14"/>
      <c r="WLF995" s="14"/>
      <c r="WLG995" s="14"/>
      <c r="WLH995" s="14"/>
      <c r="WLI995" s="14"/>
      <c r="WLJ995" s="14"/>
      <c r="WLK995" s="14"/>
      <c r="WLL995" s="14"/>
      <c r="WLM995" s="14"/>
      <c r="WLN995" s="14"/>
      <c r="WLO995" s="14"/>
      <c r="WLP995" s="14"/>
      <c r="WLQ995" s="14"/>
      <c r="WLR995" s="14"/>
      <c r="WLS995" s="14"/>
      <c r="WLT995" s="14"/>
      <c r="WLU995" s="14"/>
      <c r="WLV995" s="14"/>
      <c r="WLW995" s="14"/>
      <c r="WLX995" s="14"/>
      <c r="WLY995" s="14"/>
      <c r="WLZ995" s="14"/>
      <c r="WMA995" s="14"/>
      <c r="WMB995" s="14"/>
      <c r="WMC995" s="14"/>
      <c r="WMD995" s="14"/>
      <c r="WME995" s="14"/>
      <c r="WMF995" s="14"/>
      <c r="WMG995" s="14"/>
      <c r="WMH995" s="14"/>
      <c r="WMI995" s="14"/>
      <c r="WMJ995" s="14"/>
      <c r="WMK995" s="14"/>
      <c r="WML995" s="14"/>
      <c r="WMM995" s="14"/>
      <c r="WMN995" s="14"/>
      <c r="WMO995" s="14"/>
      <c r="WMP995" s="14"/>
      <c r="WMQ995" s="14"/>
      <c r="WMR995" s="14"/>
      <c r="WMS995" s="14"/>
      <c r="WMT995" s="14"/>
      <c r="WMU995" s="14"/>
      <c r="WMV995" s="14"/>
      <c r="WMW995" s="14"/>
      <c r="WMX995" s="14"/>
      <c r="WMY995" s="14"/>
      <c r="WMZ995" s="14"/>
      <c r="WNA995" s="14"/>
      <c r="WNB995" s="14"/>
      <c r="WNC995" s="14"/>
      <c r="WND995" s="14"/>
      <c r="WNE995" s="14"/>
      <c r="WNF995" s="14"/>
      <c r="WNG995" s="14"/>
      <c r="WNH995" s="14"/>
      <c r="WNI995" s="14"/>
      <c r="WNJ995" s="14"/>
      <c r="WNK995" s="14"/>
      <c r="WNL995" s="14"/>
      <c r="WNM995" s="14"/>
      <c r="WNN995" s="14"/>
      <c r="WNO995" s="14"/>
      <c r="WNP995" s="14"/>
      <c r="WNQ995" s="14"/>
      <c r="WNR995" s="14"/>
      <c r="WNS995" s="14"/>
      <c r="WNT995" s="14"/>
      <c r="WNU995" s="14"/>
      <c r="WNV995" s="14"/>
      <c r="WNW995" s="14"/>
      <c r="WNX995" s="14"/>
      <c r="WNY995" s="14"/>
      <c r="WNZ995" s="14"/>
      <c r="WOA995" s="14"/>
      <c r="WOB995" s="14"/>
      <c r="WOC995" s="14"/>
      <c r="WOD995" s="14"/>
      <c r="WOE995" s="14"/>
      <c r="WOF995" s="14"/>
      <c r="WOG995" s="14"/>
      <c r="WOH995" s="14"/>
      <c r="WOI995" s="14"/>
      <c r="WOJ995" s="14"/>
      <c r="WOK995" s="14"/>
      <c r="WOL995" s="14"/>
      <c r="WOM995" s="14"/>
      <c r="WON995" s="14"/>
      <c r="WOO995" s="14"/>
      <c r="WOP995" s="14"/>
      <c r="WOQ995" s="14"/>
      <c r="WOR995" s="14"/>
      <c r="WOS995" s="14"/>
      <c r="WOT995" s="14"/>
      <c r="WOU995" s="14"/>
      <c r="WOV995" s="14"/>
      <c r="WOW995" s="14"/>
      <c r="WOX995" s="14"/>
      <c r="WOY995" s="14"/>
      <c r="WOZ995" s="14"/>
      <c r="WPA995" s="14"/>
      <c r="WPB995" s="14"/>
      <c r="WPC995" s="14"/>
      <c r="WPD995" s="14"/>
      <c r="WPE995" s="14"/>
      <c r="WPF995" s="14"/>
      <c r="WPG995" s="14"/>
      <c r="WPH995" s="14"/>
      <c r="WPI995" s="14"/>
      <c r="WPJ995" s="14"/>
      <c r="WPK995" s="14"/>
      <c r="WPL995" s="14"/>
      <c r="WPM995" s="14"/>
      <c r="WPN995" s="14"/>
      <c r="WPO995" s="14"/>
      <c r="WPP995" s="14"/>
      <c r="WPQ995" s="14"/>
      <c r="WPR995" s="14"/>
      <c r="WPS995" s="14"/>
      <c r="WPT995" s="14"/>
      <c r="WPU995" s="14"/>
      <c r="WPV995" s="14"/>
      <c r="WPW995" s="14"/>
      <c r="WPX995" s="14"/>
      <c r="WPY995" s="14"/>
      <c r="WPZ995" s="14"/>
      <c r="WQA995" s="14"/>
      <c r="WQB995" s="14"/>
      <c r="WQC995" s="14"/>
      <c r="WQD995" s="14"/>
      <c r="WQE995" s="14"/>
      <c r="WQF995" s="14"/>
      <c r="WQG995" s="14"/>
      <c r="WQH995" s="14"/>
      <c r="WQI995" s="14"/>
      <c r="WQJ995" s="14"/>
      <c r="WQK995" s="14"/>
      <c r="WQL995" s="14"/>
      <c r="WQM995" s="14"/>
      <c r="WQN995" s="14"/>
      <c r="WQO995" s="14"/>
      <c r="WQP995" s="14"/>
      <c r="WQQ995" s="14"/>
      <c r="WQR995" s="14"/>
      <c r="WQS995" s="14"/>
      <c r="WQT995" s="14"/>
      <c r="WQU995" s="14"/>
      <c r="WQV995" s="14"/>
      <c r="WQW995" s="14"/>
      <c r="WQX995" s="14"/>
      <c r="WQY995" s="14"/>
      <c r="WQZ995" s="14"/>
      <c r="WRA995" s="14"/>
      <c r="WRB995" s="14"/>
      <c r="WRC995" s="14"/>
      <c r="WRD995" s="14"/>
      <c r="WRE995" s="14"/>
      <c r="WRF995" s="14"/>
      <c r="WRG995" s="14"/>
      <c r="WRH995" s="14"/>
      <c r="WRI995" s="14"/>
      <c r="WRJ995" s="14"/>
      <c r="WRK995" s="14"/>
      <c r="WRL995" s="14"/>
      <c r="WRM995" s="14"/>
      <c r="WRN995" s="14"/>
      <c r="WRO995" s="14"/>
      <c r="WRP995" s="14"/>
      <c r="WRQ995" s="14"/>
      <c r="WRR995" s="14"/>
      <c r="WRS995" s="14"/>
      <c r="WRT995" s="14"/>
      <c r="WRU995" s="14"/>
      <c r="WRV995" s="14"/>
      <c r="WRW995" s="14"/>
      <c r="WRX995" s="14"/>
      <c r="WRY995" s="14"/>
      <c r="WRZ995" s="14"/>
      <c r="WSA995" s="14"/>
      <c r="WSB995" s="14"/>
      <c r="WSC995" s="14"/>
      <c r="WSD995" s="14"/>
      <c r="WSE995" s="14"/>
      <c r="WSF995" s="14"/>
      <c r="WSG995" s="14"/>
      <c r="WSH995" s="14"/>
      <c r="WSI995" s="14"/>
      <c r="WSJ995" s="14"/>
      <c r="WSK995" s="14"/>
      <c r="WSL995" s="14"/>
      <c r="WSM995" s="14"/>
      <c r="WSN995" s="14"/>
      <c r="WSO995" s="14"/>
      <c r="WSP995" s="14"/>
      <c r="WSQ995" s="14"/>
      <c r="WSR995" s="14"/>
      <c r="WSS995" s="14"/>
      <c r="WST995" s="14"/>
      <c r="WSU995" s="14"/>
      <c r="WSV995" s="14"/>
      <c r="WSW995" s="14"/>
      <c r="WSX995" s="14"/>
      <c r="WSY995" s="14"/>
      <c r="WSZ995" s="14"/>
      <c r="WTA995" s="14"/>
      <c r="WTB995" s="14"/>
      <c r="WTC995" s="14"/>
      <c r="WTD995" s="14"/>
      <c r="WTE995" s="14"/>
      <c r="WTF995" s="14"/>
      <c r="WTG995" s="14"/>
      <c r="WTH995" s="14"/>
      <c r="WTI995" s="14"/>
      <c r="WTJ995" s="14"/>
      <c r="WTK995" s="14"/>
      <c r="WTL995" s="14"/>
      <c r="WTM995" s="14"/>
      <c r="WTN995" s="14"/>
      <c r="WTO995" s="14"/>
      <c r="WTP995" s="14"/>
      <c r="WTQ995" s="14"/>
      <c r="WTR995" s="14"/>
      <c r="WTS995" s="14"/>
      <c r="WTT995" s="14"/>
      <c r="WTU995" s="14"/>
      <c r="WTV995" s="14"/>
      <c r="WTW995" s="14"/>
      <c r="WTX995" s="14"/>
      <c r="WTY995" s="14"/>
      <c r="WTZ995" s="14"/>
      <c r="WUA995" s="14"/>
      <c r="WUB995" s="14"/>
      <c r="WUC995" s="14"/>
      <c r="WUD995" s="14"/>
      <c r="WUE995" s="14"/>
      <c r="WUF995" s="14"/>
      <c r="WUG995" s="14"/>
      <c r="WUH995" s="14"/>
      <c r="WUI995" s="14"/>
      <c r="WUJ995" s="14"/>
      <c r="WUK995" s="14"/>
      <c r="WUL995" s="14"/>
      <c r="WUM995" s="14"/>
      <c r="WUN995" s="14"/>
      <c r="WUO995" s="14"/>
      <c r="WUP995" s="14"/>
      <c r="WUQ995" s="14"/>
      <c r="WUR995" s="14"/>
      <c r="WUS995" s="14"/>
      <c r="WUT995" s="14"/>
      <c r="WUU995" s="14"/>
      <c r="WUV995" s="14"/>
      <c r="WUW995" s="14"/>
      <c r="WUX995" s="14"/>
      <c r="WUY995" s="14"/>
      <c r="WUZ995" s="14"/>
      <c r="WVA995" s="14"/>
      <c r="WVB995" s="14"/>
      <c r="WVC995" s="14"/>
      <c r="WVD995" s="14"/>
      <c r="WVE995" s="14"/>
      <c r="WVF995" s="14"/>
      <c r="WVG995" s="14"/>
      <c r="WVH995" s="14"/>
      <c r="WVI995" s="14"/>
      <c r="WVJ995" s="14"/>
      <c r="WVK995" s="14"/>
      <c r="WVL995" s="14"/>
      <c r="WVM995" s="14"/>
      <c r="WVN995" s="14"/>
      <c r="WVO995" s="14"/>
      <c r="WVP995" s="14"/>
      <c r="WVQ995" s="14"/>
      <c r="WVR995" s="14"/>
      <c r="WVS995" s="14"/>
      <c r="WVT995" s="14"/>
      <c r="WVU995" s="14"/>
      <c r="WVV995" s="14"/>
      <c r="WVW995" s="14"/>
      <c r="WVX995" s="14"/>
      <c r="WVY995" s="14"/>
      <c r="WVZ995" s="14"/>
      <c r="WWA995" s="14"/>
      <c r="WWB995" s="14"/>
      <c r="WWC995" s="14"/>
      <c r="WWD995" s="14"/>
      <c r="WWE995" s="14"/>
      <c r="WWF995" s="14"/>
      <c r="WWG995" s="14"/>
      <c r="WWH995" s="14"/>
      <c r="WWI995" s="14"/>
      <c r="WWJ995" s="14"/>
      <c r="WWK995" s="14"/>
      <c r="WWL995" s="14"/>
      <c r="WWM995" s="14"/>
      <c r="WWN995" s="14"/>
      <c r="WWO995" s="14"/>
      <c r="WWP995" s="14"/>
      <c r="WWQ995" s="14"/>
      <c r="WWR995" s="14"/>
      <c r="WWS995" s="14"/>
      <c r="WWT995" s="14"/>
      <c r="WWU995" s="14"/>
      <c r="WWV995" s="14"/>
      <c r="WWW995" s="14"/>
      <c r="WWX995" s="14"/>
      <c r="WWY995" s="14"/>
      <c r="WWZ995" s="14"/>
      <c r="WXA995" s="14"/>
      <c r="WXB995" s="14"/>
      <c r="WXC995" s="14"/>
      <c r="WXD995" s="14"/>
      <c r="WXE995" s="14"/>
      <c r="WXF995" s="14"/>
      <c r="WXG995" s="14"/>
      <c r="WXH995" s="14"/>
      <c r="WXI995" s="14"/>
      <c r="WXJ995" s="14"/>
      <c r="WXK995" s="14"/>
      <c r="WXL995" s="14"/>
      <c r="WXM995" s="14"/>
      <c r="WXN995" s="14"/>
      <c r="WXO995" s="14"/>
      <c r="WXP995" s="14"/>
      <c r="WXQ995" s="14"/>
      <c r="WXR995" s="14"/>
      <c r="WXS995" s="14"/>
      <c r="WXT995" s="14"/>
      <c r="WXU995" s="14"/>
      <c r="WXV995" s="14"/>
      <c r="WXW995" s="14"/>
      <c r="WXX995" s="14"/>
      <c r="WXY995" s="14"/>
      <c r="WXZ995" s="14"/>
      <c r="WYA995" s="14"/>
      <c r="WYB995" s="14"/>
      <c r="WYC995" s="14"/>
      <c r="WYD995" s="14"/>
      <c r="WYE995" s="14"/>
      <c r="WYF995" s="14"/>
      <c r="WYG995" s="14"/>
      <c r="WYH995" s="14"/>
      <c r="WYI995" s="14"/>
      <c r="WYJ995" s="14"/>
      <c r="WYK995" s="14"/>
      <c r="WYL995" s="14"/>
      <c r="WYM995" s="14"/>
      <c r="WYN995" s="14"/>
      <c r="WYO995" s="14"/>
      <c r="WYP995" s="14"/>
      <c r="WYQ995" s="14"/>
      <c r="WYR995" s="14"/>
      <c r="WYS995" s="14"/>
      <c r="WYT995" s="14"/>
      <c r="WYU995" s="14"/>
      <c r="WYV995" s="14"/>
      <c r="WYW995" s="14"/>
      <c r="WYX995" s="14"/>
      <c r="WYY995" s="14"/>
      <c r="WYZ995" s="14"/>
      <c r="WZA995" s="14"/>
      <c r="WZB995" s="14"/>
      <c r="WZC995" s="14"/>
      <c r="WZD995" s="14"/>
      <c r="WZE995" s="14"/>
      <c r="WZF995" s="14"/>
      <c r="WZG995" s="14"/>
      <c r="WZH995" s="14"/>
      <c r="WZI995" s="14"/>
      <c r="WZJ995" s="14"/>
      <c r="WZK995" s="14"/>
      <c r="WZL995" s="14"/>
      <c r="WZM995" s="14"/>
      <c r="WZN995" s="14"/>
      <c r="WZO995" s="14"/>
      <c r="WZP995" s="14"/>
      <c r="WZQ995" s="14"/>
      <c r="WZR995" s="14"/>
      <c r="WZS995" s="14"/>
      <c r="WZT995" s="14"/>
      <c r="WZU995" s="14"/>
      <c r="WZV995" s="14"/>
      <c r="WZW995" s="14"/>
      <c r="WZX995" s="14"/>
      <c r="WZY995" s="14"/>
      <c r="WZZ995" s="14"/>
      <c r="XAA995" s="14"/>
      <c r="XAB995" s="14"/>
      <c r="XAC995" s="14"/>
      <c r="XAD995" s="14"/>
      <c r="XAE995" s="14"/>
      <c r="XAF995" s="14"/>
      <c r="XAG995" s="14"/>
      <c r="XAH995" s="14"/>
      <c r="XAI995" s="14"/>
      <c r="XAJ995" s="14"/>
      <c r="XAK995" s="14"/>
      <c r="XAL995" s="14"/>
      <c r="XAM995" s="14"/>
      <c r="XAN995" s="14"/>
      <c r="XAO995" s="14"/>
      <c r="XAP995" s="14"/>
      <c r="XAQ995" s="14"/>
      <c r="XAR995" s="14"/>
      <c r="XAS995" s="14"/>
      <c r="XAT995" s="14"/>
      <c r="XAU995" s="14"/>
      <c r="XAV995" s="14"/>
      <c r="XAW995" s="14"/>
      <c r="XAX995" s="14"/>
      <c r="XAY995" s="14"/>
      <c r="XAZ995" s="14"/>
      <c r="XBA995" s="14"/>
      <c r="XBB995" s="14"/>
      <c r="XBC995" s="14"/>
      <c r="XBD995" s="14"/>
      <c r="XBE995" s="14"/>
      <c r="XBF995" s="14"/>
      <c r="XBG995" s="14"/>
      <c r="XBH995" s="14"/>
      <c r="XBI995" s="14"/>
      <c r="XBJ995" s="14"/>
      <c r="XBK995" s="14"/>
      <c r="XBL995" s="14"/>
      <c r="XBM995" s="14"/>
      <c r="XBN995" s="14"/>
      <c r="XBO995" s="14"/>
      <c r="XBP995" s="14"/>
      <c r="XBQ995" s="14"/>
      <c r="XBR995" s="14"/>
      <c r="XBS995" s="14"/>
      <c r="XBT995" s="14"/>
      <c r="XBU995" s="14"/>
      <c r="XBV995" s="14"/>
      <c r="XBW995" s="14"/>
      <c r="XBX995" s="14"/>
      <c r="XBY995" s="14"/>
      <c r="XBZ995" s="14"/>
      <c r="XCA995" s="14"/>
      <c r="XCB995" s="14"/>
      <c r="XCC995" s="14"/>
      <c r="XCD995" s="14"/>
      <c r="XCE995" s="14"/>
      <c r="XCF995" s="14"/>
      <c r="XCG995" s="14"/>
      <c r="XCH995" s="14"/>
      <c r="XCI995" s="14"/>
      <c r="XCJ995" s="14"/>
      <c r="XCK995" s="14"/>
      <c r="XCL995" s="14"/>
      <c r="XCM995" s="14"/>
      <c r="XCN995" s="14"/>
      <c r="XCO995" s="14"/>
      <c r="XCP995" s="14"/>
      <c r="XCQ995" s="14"/>
      <c r="XCR995" s="14"/>
      <c r="XCS995" s="14"/>
      <c r="XCT995" s="14"/>
      <c r="XCU995" s="14"/>
      <c r="XCV995" s="14"/>
      <c r="XCW995" s="14"/>
      <c r="XCX995" s="14"/>
      <c r="XCY995" s="14"/>
      <c r="XCZ995" s="14"/>
      <c r="XDA995" s="14"/>
      <c r="XDB995" s="14"/>
      <c r="XDC995" s="14"/>
      <c r="XDD995" s="14"/>
      <c r="XDE995" s="14"/>
      <c r="XDF995" s="14"/>
      <c r="XDG995" s="14"/>
      <c r="XDH995" s="14"/>
      <c r="XDI995" s="14"/>
      <c r="XDJ995" s="14"/>
      <c r="XDK995" s="14"/>
      <c r="XDL995" s="14"/>
      <c r="XDM995" s="14"/>
      <c r="XDN995" s="14"/>
      <c r="XDO995" s="14"/>
      <c r="XDP995" s="14"/>
      <c r="XDQ995" s="14"/>
      <c r="XDR995" s="14"/>
      <c r="XDS995" s="14"/>
      <c r="XDT995" s="14"/>
      <c r="XDU995" s="14"/>
      <c r="XDV995" s="14"/>
      <c r="XDW995" s="14"/>
      <c r="XDX995" s="14"/>
      <c r="XDY995" s="14"/>
      <c r="XDZ995" s="14"/>
      <c r="XEA995" s="14"/>
      <c r="XEB995" s="14"/>
      <c r="XEC995" s="14"/>
      <c r="XED995" s="14"/>
      <c r="XEE995" s="14"/>
      <c r="XEF995" s="14"/>
      <c r="XEG995" s="14"/>
      <c r="XEH995" s="14"/>
      <c r="XEI995" s="14"/>
      <c r="XEJ995" s="14"/>
      <c r="XEK995" s="14"/>
      <c r="XEL995" s="14"/>
      <c r="XEM995" s="14"/>
      <c r="XEN995" s="14"/>
      <c r="XEO995" s="14"/>
      <c r="XEP995" s="14"/>
      <c r="XEQ995" s="14"/>
      <c r="XER995" s="14"/>
      <c r="XES995" s="14"/>
      <c r="XET995" s="14"/>
      <c r="XEU995" s="14"/>
      <c r="XEV995" s="14"/>
      <c r="XEW995" s="14"/>
      <c r="XEX995" s="14"/>
      <c r="XEY995" s="14"/>
      <c r="XEZ995" s="14"/>
    </row>
    <row r="996" spans="1:16380" ht="22.5" hidden="1" customHeight="1" x14ac:dyDescent="0.25">
      <c r="A996" s="68" t="s">
        <v>4116</v>
      </c>
      <c r="B996" s="25">
        <v>1963</v>
      </c>
      <c r="C996" s="36" t="s">
        <v>1588</v>
      </c>
      <c r="D996" s="25">
        <v>1981</v>
      </c>
      <c r="E996" s="68" t="s">
        <v>2932</v>
      </c>
      <c r="F996" s="68" t="s">
        <v>2933</v>
      </c>
      <c r="G996" s="25">
        <v>5</v>
      </c>
      <c r="H996" s="25">
        <v>4</v>
      </c>
      <c r="I996" s="139">
        <v>2337.6</v>
      </c>
      <c r="J996" s="139">
        <v>2096.8000000000002</v>
      </c>
      <c r="K996" s="139">
        <v>2096.8000000000002</v>
      </c>
      <c r="L996" s="25">
        <v>89</v>
      </c>
      <c r="M996" s="137">
        <f t="shared" si="229"/>
        <v>1086753</v>
      </c>
      <c r="N996" s="137"/>
      <c r="O996" s="137"/>
      <c r="P996" s="137"/>
      <c r="Q996" s="137">
        <f t="shared" si="230"/>
        <v>1086753</v>
      </c>
      <c r="R996" s="137"/>
      <c r="S996" s="30"/>
      <c r="T996" s="137"/>
      <c r="U996" s="139">
        <v>1065</v>
      </c>
      <c r="V996" s="139">
        <v>1086753</v>
      </c>
      <c r="W996" s="137"/>
      <c r="X996" s="137"/>
      <c r="Y996" s="137"/>
      <c r="Z996" s="137"/>
      <c r="AA996" s="137"/>
      <c r="AB996" s="137"/>
      <c r="AC996" s="336"/>
      <c r="AD996" s="336"/>
      <c r="AE996" s="137"/>
      <c r="AF996" s="137"/>
      <c r="AG996" s="337">
        <v>2025</v>
      </c>
      <c r="AH996" s="126"/>
      <c r="AI996" s="126"/>
      <c r="AJ996" s="134">
        <f t="shared" si="226"/>
        <v>933</v>
      </c>
      <c r="AK996" s="35" t="s">
        <v>153</v>
      </c>
      <c r="AL996" s="134" t="str">
        <f t="shared" si="227"/>
        <v>933.</v>
      </c>
      <c r="AM996" s="140"/>
      <c r="AN996" s="296"/>
      <c r="AO996" s="193"/>
    </row>
    <row r="997" spans="1:16380" ht="22.5" hidden="1" customHeight="1" x14ac:dyDescent="0.25">
      <c r="A997" s="68" t="s">
        <v>4117</v>
      </c>
      <c r="B997" s="181">
        <v>1973</v>
      </c>
      <c r="C997" s="168" t="s">
        <v>3140</v>
      </c>
      <c r="D997" s="68">
        <v>1984</v>
      </c>
      <c r="E997" s="68" t="s">
        <v>2932</v>
      </c>
      <c r="F997" s="68" t="s">
        <v>2933</v>
      </c>
      <c r="G997" s="68">
        <v>5</v>
      </c>
      <c r="H997" s="68">
        <v>2</v>
      </c>
      <c r="I997" s="139">
        <v>2413.1</v>
      </c>
      <c r="J997" s="137">
        <v>2144.56</v>
      </c>
      <c r="K997" s="139">
        <v>2144.56</v>
      </c>
      <c r="L997" s="25">
        <v>128</v>
      </c>
      <c r="M997" s="137">
        <f t="shared" ref="M997" si="231">R997+T997+V997+X997+Z997+AB997+AE997+AF997</f>
        <v>790563.6</v>
      </c>
      <c r="N997" s="137"/>
      <c r="O997" s="137"/>
      <c r="P997" s="137"/>
      <c r="Q997" s="137">
        <f t="shared" ref="Q997" si="232">M997</f>
        <v>790563.6</v>
      </c>
      <c r="R997" s="137"/>
      <c r="S997" s="30"/>
      <c r="T997" s="137"/>
      <c r="U997" s="139"/>
      <c r="V997" s="139"/>
      <c r="W997" s="137"/>
      <c r="X997" s="137"/>
      <c r="Y997" s="137">
        <v>492.43</v>
      </c>
      <c r="Z997" s="137">
        <v>790563.6</v>
      </c>
      <c r="AA997" s="137"/>
      <c r="AB997" s="137"/>
      <c r="AC997" s="336"/>
      <c r="AD997" s="336"/>
      <c r="AE997" s="137"/>
      <c r="AF997" s="137"/>
      <c r="AG997" s="337">
        <v>2025</v>
      </c>
      <c r="AH997" s="126"/>
      <c r="AI997" s="126"/>
      <c r="AJ997" s="134">
        <f t="shared" si="226"/>
        <v>934</v>
      </c>
      <c r="AK997" s="35" t="s">
        <v>153</v>
      </c>
      <c r="AL997" s="134" t="str">
        <f t="shared" si="227"/>
        <v>934.</v>
      </c>
      <c r="AM997" s="140"/>
      <c r="AN997" s="296"/>
      <c r="AO997" s="193"/>
    </row>
    <row r="998" spans="1:16380" ht="22.5" hidden="1" customHeight="1" x14ac:dyDescent="0.25">
      <c r="A998" s="68" t="s">
        <v>4118</v>
      </c>
      <c r="B998" s="181">
        <v>1945</v>
      </c>
      <c r="C998" s="168" t="s">
        <v>3141</v>
      </c>
      <c r="D998" s="68">
        <v>2008</v>
      </c>
      <c r="E998" s="68" t="s">
        <v>2932</v>
      </c>
      <c r="F998" s="68" t="s">
        <v>2934</v>
      </c>
      <c r="G998" s="68">
        <v>3</v>
      </c>
      <c r="H998" s="68">
        <v>2</v>
      </c>
      <c r="I998" s="139">
        <v>1320.1</v>
      </c>
      <c r="J998" s="137">
        <v>731.2</v>
      </c>
      <c r="K998" s="139">
        <v>731.2</v>
      </c>
      <c r="L998" s="25">
        <v>70</v>
      </c>
      <c r="M998" s="137">
        <f t="shared" ref="M998" si="233">R998+T998+V998+X998+Z998+AB998+AE998+AF998</f>
        <v>732811</v>
      </c>
      <c r="N998" s="137"/>
      <c r="O998" s="137"/>
      <c r="P998" s="137"/>
      <c r="Q998" s="137">
        <f t="shared" ref="Q998" si="234">M998</f>
        <v>732811</v>
      </c>
      <c r="R998" s="137">
        <v>732811</v>
      </c>
      <c r="S998" s="30"/>
      <c r="T998" s="137"/>
      <c r="U998" s="139"/>
      <c r="V998" s="139"/>
      <c r="W998" s="137"/>
      <c r="X998" s="137"/>
      <c r="Y998" s="137"/>
      <c r="Z998" s="137"/>
      <c r="AA998" s="137"/>
      <c r="AB998" s="137"/>
      <c r="AC998" s="336"/>
      <c r="AD998" s="336"/>
      <c r="AE998" s="137"/>
      <c r="AF998" s="137"/>
      <c r="AG998" s="337">
        <v>2025</v>
      </c>
      <c r="AH998" s="126" t="s">
        <v>3049</v>
      </c>
      <c r="AI998" s="126"/>
      <c r="AJ998" s="134">
        <f t="shared" si="226"/>
        <v>935</v>
      </c>
      <c r="AK998" s="35" t="s">
        <v>153</v>
      </c>
      <c r="AL998" s="134" t="str">
        <f t="shared" si="227"/>
        <v>935.</v>
      </c>
      <c r="AM998" s="140"/>
      <c r="AN998" s="296"/>
      <c r="AO998" s="193"/>
    </row>
    <row r="999" spans="1:16380" ht="22.5" hidden="1" customHeight="1" x14ac:dyDescent="0.25">
      <c r="A999" s="68" t="s">
        <v>4119</v>
      </c>
      <c r="B999" s="25">
        <v>2137</v>
      </c>
      <c r="C999" s="130" t="s">
        <v>438</v>
      </c>
      <c r="D999" s="25">
        <v>1969</v>
      </c>
      <c r="E999" s="108" t="s">
        <v>2932</v>
      </c>
      <c r="F999" s="108" t="s">
        <v>2933</v>
      </c>
      <c r="G999" s="30">
        <v>5</v>
      </c>
      <c r="H999" s="30">
        <v>3</v>
      </c>
      <c r="I999" s="137">
        <v>3038.7</v>
      </c>
      <c r="J999" s="137">
        <v>1345.7</v>
      </c>
      <c r="K999" s="137">
        <v>1345.7</v>
      </c>
      <c r="L999" s="30">
        <v>89</v>
      </c>
      <c r="M999" s="137">
        <f>R999+T999+V999+X999+Z999+AB999+AE999+AF999</f>
        <v>560373</v>
      </c>
      <c r="N999" s="137"/>
      <c r="O999" s="137"/>
      <c r="P999" s="137"/>
      <c r="Q999" s="137">
        <f>M999</f>
        <v>560373</v>
      </c>
      <c r="R999" s="137">
        <v>560373</v>
      </c>
      <c r="S999" s="30"/>
      <c r="T999" s="137"/>
      <c r="U999" s="137"/>
      <c r="V999" s="137"/>
      <c r="W999" s="137"/>
      <c r="X999" s="137"/>
      <c r="Y999" s="137"/>
      <c r="Z999" s="137"/>
      <c r="AA999" s="137"/>
      <c r="AB999" s="137"/>
      <c r="AC999" s="137"/>
      <c r="AD999" s="137"/>
      <c r="AE999" s="137"/>
      <c r="AF999" s="137"/>
      <c r="AG999" s="337">
        <v>2025</v>
      </c>
      <c r="AH999" s="126" t="s">
        <v>3048</v>
      </c>
      <c r="AI999" s="126"/>
      <c r="AJ999" s="134">
        <f t="shared" si="226"/>
        <v>936</v>
      </c>
      <c r="AK999" s="35" t="s">
        <v>153</v>
      </c>
      <c r="AL999" s="134" t="str">
        <f t="shared" si="227"/>
        <v>936.</v>
      </c>
      <c r="AM999" s="140"/>
      <c r="AN999" s="296"/>
      <c r="AO999" s="193"/>
    </row>
    <row r="1000" spans="1:16380" ht="22.5" hidden="1" customHeight="1" x14ac:dyDescent="0.25">
      <c r="A1000" s="68" t="s">
        <v>4120</v>
      </c>
      <c r="B1000" s="25">
        <v>2193</v>
      </c>
      <c r="C1000" s="130" t="s">
        <v>3189</v>
      </c>
      <c r="D1000" s="25">
        <v>1950</v>
      </c>
      <c r="E1000" s="108" t="s">
        <v>2932</v>
      </c>
      <c r="F1000" s="68" t="s">
        <v>2934</v>
      </c>
      <c r="G1000" s="30">
        <v>2</v>
      </c>
      <c r="H1000" s="30">
        <v>2</v>
      </c>
      <c r="I1000" s="137">
        <v>988.6</v>
      </c>
      <c r="J1000" s="137">
        <v>913.4</v>
      </c>
      <c r="K1000" s="137">
        <v>913.4</v>
      </c>
      <c r="L1000" s="30">
        <v>15</v>
      </c>
      <c r="M1000" s="137">
        <f>R1000+T1000+V1000+X1000+Z1000+AB1000+AE1000+AF1000</f>
        <v>5770141</v>
      </c>
      <c r="N1000" s="137"/>
      <c r="O1000" s="137"/>
      <c r="P1000" s="137"/>
      <c r="Q1000" s="137">
        <f>M1000</f>
        <v>5770141</v>
      </c>
      <c r="R1000" s="137"/>
      <c r="S1000" s="30"/>
      <c r="T1000" s="137"/>
      <c r="U1000" s="137">
        <v>767</v>
      </c>
      <c r="V1000" s="137">
        <f>U1000*7523</f>
        <v>5770141</v>
      </c>
      <c r="W1000" s="137"/>
      <c r="X1000" s="137"/>
      <c r="Y1000" s="137"/>
      <c r="Z1000" s="137"/>
      <c r="AA1000" s="139"/>
      <c r="AB1000" s="139"/>
      <c r="AC1000" s="137"/>
      <c r="AD1000" s="137"/>
      <c r="AE1000" s="137"/>
      <c r="AF1000" s="137"/>
      <c r="AG1000" s="337">
        <v>2025</v>
      </c>
      <c r="AH1000" s="126"/>
      <c r="AI1000" s="126"/>
      <c r="AJ1000" s="134">
        <f t="shared" si="226"/>
        <v>937</v>
      </c>
      <c r="AK1000" s="35" t="s">
        <v>153</v>
      </c>
      <c r="AL1000" s="134" t="str">
        <f t="shared" si="227"/>
        <v>937.</v>
      </c>
      <c r="AM1000" s="140"/>
      <c r="AN1000" s="296"/>
      <c r="AO1000" s="193"/>
    </row>
    <row r="1001" spans="1:16380" ht="22.5" hidden="1" customHeight="1" x14ac:dyDescent="0.25">
      <c r="A1001" s="68" t="s">
        <v>4121</v>
      </c>
      <c r="B1001" s="25">
        <v>1983</v>
      </c>
      <c r="C1001" s="36" t="s">
        <v>456</v>
      </c>
      <c r="D1001" s="25">
        <v>1978</v>
      </c>
      <c r="E1001" s="68" t="s">
        <v>2932</v>
      </c>
      <c r="F1001" s="68" t="s">
        <v>2934</v>
      </c>
      <c r="G1001" s="25">
        <v>2</v>
      </c>
      <c r="H1001" s="25">
        <v>3</v>
      </c>
      <c r="I1001" s="139">
        <v>1032.5999999999999</v>
      </c>
      <c r="J1001" s="137">
        <v>935.1</v>
      </c>
      <c r="K1001" s="139">
        <v>935.1</v>
      </c>
      <c r="L1001" s="25">
        <v>42</v>
      </c>
      <c r="M1001" s="139">
        <f>R1001+T1001+V1001+X1001+Z1001+AB1001+AE1001+AF1001</f>
        <v>2351661</v>
      </c>
      <c r="N1001" s="139"/>
      <c r="O1001" s="139"/>
      <c r="P1001" s="139"/>
      <c r="Q1001" s="137">
        <f>M1001</f>
        <v>2351661</v>
      </c>
      <c r="R1001" s="139"/>
      <c r="S1001" s="25"/>
      <c r="T1001" s="139"/>
      <c r="U1001" s="139">
        <v>663</v>
      </c>
      <c r="V1001" s="139">
        <f>U1001*3547</f>
        <v>2351661</v>
      </c>
      <c r="W1001" s="139"/>
      <c r="X1001" s="139"/>
      <c r="Y1001" s="139"/>
      <c r="Z1001" s="139"/>
      <c r="AA1001" s="139"/>
      <c r="AB1001" s="139"/>
      <c r="AC1001" s="139"/>
      <c r="AD1001" s="139"/>
      <c r="AE1001" s="139"/>
      <c r="AF1001" s="139"/>
      <c r="AG1001" s="337">
        <v>2025</v>
      </c>
      <c r="AH1001" s="126"/>
      <c r="AI1001" s="126"/>
      <c r="AJ1001" s="134">
        <f t="shared" si="226"/>
        <v>938</v>
      </c>
      <c r="AK1001" s="35" t="s">
        <v>153</v>
      </c>
      <c r="AL1001" s="134" t="str">
        <f t="shared" si="227"/>
        <v>938.</v>
      </c>
      <c r="AM1001" s="140"/>
      <c r="AN1001" s="35"/>
      <c r="AO1001" s="193"/>
    </row>
    <row r="1002" spans="1:16380" ht="22.5" hidden="1" customHeight="1" x14ac:dyDescent="0.25">
      <c r="A1002" s="68" t="s">
        <v>4122</v>
      </c>
      <c r="B1002" s="68">
        <v>1984</v>
      </c>
      <c r="C1002" s="36" t="s">
        <v>3167</v>
      </c>
      <c r="D1002" s="68">
        <v>1996</v>
      </c>
      <c r="E1002" s="68" t="s">
        <v>2932</v>
      </c>
      <c r="F1002" s="68" t="s">
        <v>2933</v>
      </c>
      <c r="G1002" s="68">
        <v>5</v>
      </c>
      <c r="H1002" s="68">
        <v>4</v>
      </c>
      <c r="I1002" s="139">
        <v>4903.8999999999996</v>
      </c>
      <c r="J1002" s="137">
        <v>4325.8</v>
      </c>
      <c r="K1002" s="139">
        <v>4325.8</v>
      </c>
      <c r="L1002" s="25">
        <v>228</v>
      </c>
      <c r="M1002" s="137">
        <f t="shared" ref="M1002" si="235">R1002+T1002+V1002+X1002+Z1002+AB1002+AE1002+AF1002</f>
        <v>1804348</v>
      </c>
      <c r="N1002" s="137"/>
      <c r="O1002" s="137"/>
      <c r="P1002" s="137"/>
      <c r="Q1002" s="137">
        <f t="shared" ref="Q1002:Q1006" si="236">M1002</f>
        <v>1804348</v>
      </c>
      <c r="R1002" s="139"/>
      <c r="S1002" s="25"/>
      <c r="T1002" s="139"/>
      <c r="U1002" s="139"/>
      <c r="V1002" s="139"/>
      <c r="W1002" s="139"/>
      <c r="X1002" s="139"/>
      <c r="Y1002" s="139">
        <v>1269</v>
      </c>
      <c r="Z1002" s="139">
        <v>1804348</v>
      </c>
      <c r="AA1002" s="139"/>
      <c r="AB1002" s="139"/>
      <c r="AC1002" s="139"/>
      <c r="AD1002" s="139"/>
      <c r="AE1002" s="139"/>
      <c r="AF1002" s="159"/>
      <c r="AG1002" s="337">
        <v>2025</v>
      </c>
      <c r="AH1002" s="188"/>
      <c r="AI1002" s="188"/>
      <c r="AJ1002" s="134">
        <f t="shared" si="226"/>
        <v>939</v>
      </c>
      <c r="AK1002" s="35" t="s">
        <v>153</v>
      </c>
      <c r="AL1002" s="134" t="str">
        <f t="shared" si="227"/>
        <v>939.</v>
      </c>
      <c r="AM1002" s="140"/>
      <c r="AN1002" s="299"/>
      <c r="AO1002" s="193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  <c r="DF1002" s="14"/>
      <c r="DG1002" s="14"/>
      <c r="DH1002" s="14"/>
      <c r="DI1002" s="14"/>
      <c r="DJ1002" s="14"/>
      <c r="DK1002" s="14"/>
      <c r="DL1002" s="14"/>
      <c r="DM1002" s="14"/>
      <c r="DN1002" s="14"/>
      <c r="DO1002" s="14"/>
      <c r="DP1002" s="14"/>
      <c r="DQ1002" s="14"/>
      <c r="DR1002" s="14"/>
      <c r="DS1002" s="14"/>
      <c r="DT1002" s="14"/>
      <c r="DU1002" s="14"/>
      <c r="DV1002" s="14"/>
      <c r="DW1002" s="14"/>
      <c r="DX1002" s="14"/>
      <c r="DY1002" s="14"/>
      <c r="DZ1002" s="14"/>
      <c r="EA1002" s="14"/>
      <c r="EB1002" s="14"/>
      <c r="EC1002" s="14"/>
      <c r="ED1002" s="14"/>
      <c r="EE1002" s="14"/>
      <c r="EF1002" s="14"/>
      <c r="EG1002" s="14"/>
      <c r="EH1002" s="14"/>
      <c r="EI1002" s="14"/>
      <c r="EJ1002" s="14"/>
      <c r="EK1002" s="14"/>
      <c r="EL1002" s="14"/>
      <c r="EM1002" s="14"/>
      <c r="EN1002" s="14"/>
      <c r="EO1002" s="14"/>
      <c r="EP1002" s="14"/>
      <c r="EQ1002" s="14"/>
      <c r="ER1002" s="14"/>
      <c r="ES1002" s="14"/>
      <c r="ET1002" s="14"/>
      <c r="EU1002" s="14"/>
      <c r="EV1002" s="14"/>
      <c r="EW1002" s="14"/>
      <c r="EX1002" s="14"/>
      <c r="EY1002" s="14"/>
      <c r="EZ1002" s="14"/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/>
      <c r="FK1002" s="14"/>
      <c r="FL1002" s="14"/>
      <c r="FM1002" s="14"/>
      <c r="FN1002" s="14"/>
      <c r="FO1002" s="14"/>
      <c r="FP1002" s="14"/>
      <c r="FQ1002" s="14"/>
      <c r="FR1002" s="14"/>
      <c r="FS1002" s="14"/>
      <c r="FT1002" s="14"/>
      <c r="FU1002" s="14"/>
      <c r="FV1002" s="14"/>
      <c r="FW1002" s="14"/>
      <c r="FX1002" s="14"/>
      <c r="FY1002" s="14"/>
      <c r="FZ1002" s="14"/>
      <c r="GA1002" s="14"/>
      <c r="GB1002" s="14"/>
      <c r="GC1002" s="14"/>
      <c r="GD1002" s="14"/>
      <c r="GE1002" s="14"/>
      <c r="GF1002" s="14"/>
      <c r="GG1002" s="14"/>
      <c r="GH1002" s="14"/>
      <c r="GI1002" s="14"/>
      <c r="GJ1002" s="14"/>
      <c r="GK1002" s="14"/>
      <c r="GL1002" s="14"/>
      <c r="GM1002" s="14"/>
      <c r="GN1002" s="14"/>
      <c r="GO1002" s="14"/>
      <c r="GP1002" s="14"/>
      <c r="GQ1002" s="14"/>
      <c r="GR1002" s="14"/>
      <c r="GS1002" s="14"/>
      <c r="GT1002" s="14"/>
      <c r="GU1002" s="14"/>
      <c r="GV1002" s="14"/>
      <c r="GW1002" s="14"/>
      <c r="GX1002" s="14"/>
      <c r="GY1002" s="14"/>
      <c r="GZ1002" s="14"/>
      <c r="HA1002" s="14"/>
      <c r="HB1002" s="14"/>
      <c r="HC1002" s="14"/>
      <c r="HD1002" s="14"/>
      <c r="HE1002" s="14"/>
      <c r="HF1002" s="14"/>
      <c r="HG1002" s="14"/>
      <c r="HH1002" s="14"/>
      <c r="HI1002" s="14"/>
      <c r="HJ1002" s="14"/>
      <c r="HK1002" s="14"/>
      <c r="HL1002" s="14"/>
      <c r="HM1002" s="14"/>
      <c r="HN1002" s="14"/>
      <c r="HO1002" s="14"/>
      <c r="HP1002" s="14"/>
      <c r="HQ1002" s="14"/>
      <c r="HR1002" s="14"/>
      <c r="HS1002" s="14"/>
      <c r="HT1002" s="14"/>
      <c r="HU1002" s="14"/>
      <c r="HV1002" s="14"/>
      <c r="HW1002" s="14"/>
      <c r="HX1002" s="14"/>
      <c r="HY1002" s="14"/>
      <c r="HZ1002" s="14"/>
      <c r="IA1002" s="14"/>
      <c r="IB1002" s="14"/>
      <c r="IC1002" s="14"/>
      <c r="ID1002" s="14"/>
      <c r="IE1002" s="14"/>
      <c r="IF1002" s="14"/>
      <c r="IG1002" s="14"/>
      <c r="IH1002" s="14"/>
      <c r="II1002" s="14"/>
      <c r="IJ1002" s="14"/>
      <c r="IK1002" s="14"/>
      <c r="IL1002" s="14"/>
      <c r="IM1002" s="14"/>
      <c r="IN1002" s="14"/>
      <c r="IO1002" s="14"/>
      <c r="IP1002" s="14"/>
      <c r="IQ1002" s="14"/>
      <c r="IR1002" s="14"/>
      <c r="IS1002" s="14"/>
      <c r="IT1002" s="14"/>
      <c r="IU1002" s="14"/>
      <c r="IV1002" s="14"/>
      <c r="IW1002" s="14"/>
      <c r="IX1002" s="14"/>
      <c r="IY1002" s="14"/>
      <c r="IZ1002" s="14"/>
      <c r="JA1002" s="14"/>
      <c r="JB1002" s="14"/>
      <c r="JC1002" s="14"/>
      <c r="JD1002" s="14"/>
      <c r="JE1002" s="14"/>
      <c r="JF1002" s="14"/>
      <c r="JG1002" s="14"/>
      <c r="JH1002" s="14"/>
      <c r="JI1002" s="14"/>
      <c r="JJ1002" s="14"/>
      <c r="JK1002" s="14"/>
      <c r="JL1002" s="14"/>
      <c r="JM1002" s="14"/>
      <c r="JN1002" s="14"/>
      <c r="JO1002" s="14"/>
      <c r="JP1002" s="14"/>
      <c r="JQ1002" s="14"/>
      <c r="JR1002" s="14"/>
      <c r="JS1002" s="14"/>
      <c r="JT1002" s="14"/>
      <c r="JU1002" s="14"/>
      <c r="JV1002" s="14"/>
      <c r="JW1002" s="14"/>
      <c r="JX1002" s="14"/>
      <c r="JY1002" s="14"/>
      <c r="JZ1002" s="14"/>
      <c r="KA1002" s="14"/>
      <c r="KB1002" s="14"/>
      <c r="KC1002" s="14"/>
      <c r="KD1002" s="14"/>
      <c r="KE1002" s="14"/>
      <c r="KF1002" s="14"/>
      <c r="KG1002" s="14"/>
      <c r="KH1002" s="14"/>
      <c r="KI1002" s="14"/>
      <c r="KJ1002" s="14"/>
      <c r="KK1002" s="14"/>
      <c r="KL1002" s="14"/>
      <c r="KM1002" s="14"/>
      <c r="KN1002" s="14"/>
      <c r="KO1002" s="14"/>
      <c r="KP1002" s="14"/>
      <c r="KQ1002" s="14"/>
      <c r="KR1002" s="14"/>
      <c r="KS1002" s="14"/>
      <c r="KT1002" s="14"/>
      <c r="KU1002" s="14"/>
      <c r="KV1002" s="14"/>
      <c r="KW1002" s="14"/>
      <c r="KX1002" s="14"/>
      <c r="KY1002" s="14"/>
      <c r="KZ1002" s="14"/>
      <c r="LA1002" s="14"/>
      <c r="LB1002" s="14"/>
      <c r="LC1002" s="14"/>
      <c r="LD1002" s="14"/>
      <c r="LE1002" s="14"/>
      <c r="LF1002" s="14"/>
      <c r="LG1002" s="14"/>
      <c r="LH1002" s="14"/>
      <c r="LI1002" s="14"/>
      <c r="LJ1002" s="14"/>
      <c r="LK1002" s="14"/>
      <c r="LL1002" s="14"/>
      <c r="LM1002" s="14"/>
      <c r="LN1002" s="14"/>
      <c r="LO1002" s="14"/>
      <c r="LP1002" s="14"/>
      <c r="LQ1002" s="14"/>
      <c r="LR1002" s="14"/>
      <c r="LS1002" s="14"/>
      <c r="LT1002" s="14"/>
      <c r="LU1002" s="14"/>
      <c r="LV1002" s="14"/>
      <c r="LW1002" s="14"/>
      <c r="LX1002" s="14"/>
      <c r="LY1002" s="14"/>
      <c r="LZ1002" s="14"/>
      <c r="MA1002" s="14"/>
      <c r="MB1002" s="14"/>
      <c r="MC1002" s="14"/>
      <c r="MD1002" s="14"/>
      <c r="ME1002" s="14"/>
      <c r="MF1002" s="14"/>
      <c r="MG1002" s="14"/>
      <c r="MH1002" s="14"/>
      <c r="MI1002" s="14"/>
      <c r="MJ1002" s="14"/>
      <c r="MK1002" s="14"/>
      <c r="ML1002" s="14"/>
      <c r="MM1002" s="14"/>
      <c r="MN1002" s="14"/>
      <c r="MO1002" s="14"/>
      <c r="MP1002" s="14"/>
      <c r="MQ1002" s="14"/>
      <c r="MR1002" s="14"/>
      <c r="MS1002" s="14"/>
      <c r="MT1002" s="14"/>
      <c r="MU1002" s="14"/>
      <c r="MV1002" s="14"/>
      <c r="MW1002" s="14"/>
      <c r="MX1002" s="14"/>
      <c r="MY1002" s="14"/>
      <c r="MZ1002" s="14"/>
      <c r="NA1002" s="14"/>
      <c r="NB1002" s="14"/>
      <c r="NC1002" s="14"/>
      <c r="ND1002" s="14"/>
      <c r="NE1002" s="14"/>
      <c r="NF1002" s="14"/>
      <c r="NG1002" s="14"/>
      <c r="NH1002" s="14"/>
      <c r="NI1002" s="14"/>
      <c r="NJ1002" s="14"/>
      <c r="NK1002" s="14"/>
      <c r="NL1002" s="14"/>
      <c r="NM1002" s="14"/>
      <c r="NN1002" s="14"/>
      <c r="NO1002" s="14"/>
      <c r="NP1002" s="14"/>
      <c r="NQ1002" s="14"/>
      <c r="NR1002" s="14"/>
      <c r="NS1002" s="14"/>
      <c r="NT1002" s="14"/>
      <c r="NU1002" s="14"/>
      <c r="NV1002" s="14"/>
      <c r="NW1002" s="14"/>
      <c r="NX1002" s="14"/>
      <c r="NY1002" s="14"/>
      <c r="NZ1002" s="14"/>
      <c r="OA1002" s="14"/>
      <c r="OB1002" s="14"/>
      <c r="OC1002" s="14"/>
      <c r="OD1002" s="14"/>
      <c r="OE1002" s="14"/>
      <c r="OF1002" s="14"/>
      <c r="OG1002" s="14"/>
      <c r="OH1002" s="14"/>
      <c r="OI1002" s="14"/>
      <c r="OJ1002" s="14"/>
      <c r="OK1002" s="14"/>
      <c r="OL1002" s="14"/>
      <c r="OM1002" s="14"/>
      <c r="ON1002" s="14"/>
      <c r="OO1002" s="14"/>
      <c r="OP1002" s="14"/>
      <c r="OQ1002" s="14"/>
      <c r="OR1002" s="14"/>
      <c r="OS1002" s="14"/>
      <c r="OT1002" s="14"/>
      <c r="OU1002" s="14"/>
      <c r="OV1002" s="14"/>
      <c r="OW1002" s="14"/>
      <c r="OX1002" s="14"/>
      <c r="OY1002" s="14"/>
      <c r="OZ1002" s="14"/>
      <c r="PA1002" s="14"/>
      <c r="PB1002" s="14"/>
      <c r="PC1002" s="14"/>
      <c r="PD1002" s="14"/>
      <c r="PE1002" s="14"/>
      <c r="PF1002" s="14"/>
      <c r="PG1002" s="14"/>
      <c r="PH1002" s="14"/>
      <c r="PI1002" s="14"/>
      <c r="PJ1002" s="14"/>
      <c r="PK1002" s="14"/>
      <c r="PL1002" s="14"/>
      <c r="PM1002" s="14"/>
      <c r="PN1002" s="14"/>
      <c r="PO1002" s="14"/>
      <c r="PP1002" s="14"/>
      <c r="PQ1002" s="14"/>
      <c r="PR1002" s="14"/>
      <c r="PS1002" s="14"/>
      <c r="PT1002" s="14"/>
      <c r="PU1002" s="14"/>
      <c r="PV1002" s="14"/>
      <c r="PW1002" s="14"/>
      <c r="PX1002" s="14"/>
      <c r="PY1002" s="14"/>
      <c r="PZ1002" s="14"/>
      <c r="QA1002" s="14"/>
      <c r="QB1002" s="14"/>
      <c r="QC1002" s="14"/>
      <c r="QD1002" s="14"/>
      <c r="QE1002" s="14"/>
      <c r="QF1002" s="14"/>
      <c r="QG1002" s="14"/>
      <c r="QH1002" s="14"/>
      <c r="QI1002" s="14"/>
      <c r="QJ1002" s="14"/>
      <c r="QK1002" s="14"/>
      <c r="QL1002" s="14"/>
      <c r="QM1002" s="14"/>
      <c r="QN1002" s="14"/>
      <c r="QO1002" s="14"/>
      <c r="QP1002" s="14"/>
      <c r="QQ1002" s="14"/>
      <c r="QR1002" s="14"/>
      <c r="QS1002" s="14"/>
      <c r="QT1002" s="14"/>
      <c r="QU1002" s="14"/>
      <c r="QV1002" s="14"/>
      <c r="QW1002" s="14"/>
      <c r="QX1002" s="14"/>
      <c r="QY1002" s="14"/>
      <c r="QZ1002" s="14"/>
      <c r="RA1002" s="14"/>
      <c r="RB1002" s="14"/>
      <c r="RC1002" s="14"/>
      <c r="RD1002" s="14"/>
      <c r="RE1002" s="14"/>
      <c r="RF1002" s="14"/>
      <c r="RG1002" s="14"/>
      <c r="RH1002" s="14"/>
      <c r="RI1002" s="14"/>
      <c r="RJ1002" s="14"/>
      <c r="RK1002" s="14"/>
      <c r="RL1002" s="14"/>
      <c r="RM1002" s="14"/>
      <c r="RN1002" s="14"/>
      <c r="RO1002" s="14"/>
      <c r="RP1002" s="14"/>
      <c r="RQ1002" s="14"/>
      <c r="RR1002" s="14"/>
      <c r="RS1002" s="14"/>
      <c r="RT1002" s="14"/>
      <c r="RU1002" s="14"/>
      <c r="RV1002" s="14"/>
      <c r="RW1002" s="14"/>
      <c r="RX1002" s="14"/>
      <c r="RY1002" s="14"/>
      <c r="RZ1002" s="14"/>
      <c r="SA1002" s="14"/>
      <c r="SB1002" s="14"/>
      <c r="SC1002" s="14"/>
      <c r="SD1002" s="14"/>
      <c r="SE1002" s="14"/>
      <c r="SF1002" s="14"/>
      <c r="SG1002" s="14"/>
      <c r="SH1002" s="14"/>
      <c r="SI1002" s="14"/>
      <c r="SJ1002" s="14"/>
      <c r="SK1002" s="14"/>
      <c r="SL1002" s="14"/>
      <c r="SM1002" s="14"/>
      <c r="SN1002" s="14"/>
      <c r="SO1002" s="14"/>
      <c r="SP1002" s="14"/>
      <c r="SQ1002" s="14"/>
      <c r="SR1002" s="14"/>
      <c r="SS1002" s="14"/>
      <c r="ST1002" s="14"/>
      <c r="SU1002" s="14"/>
      <c r="SV1002" s="14"/>
      <c r="SW1002" s="14"/>
      <c r="SX1002" s="14"/>
      <c r="SY1002" s="14"/>
      <c r="SZ1002" s="14"/>
      <c r="TA1002" s="14"/>
      <c r="TB1002" s="14"/>
      <c r="TC1002" s="14"/>
      <c r="TD1002" s="14"/>
      <c r="TE1002" s="14"/>
      <c r="TF1002" s="14"/>
      <c r="TG1002" s="14"/>
      <c r="TH1002" s="14"/>
      <c r="TI1002" s="14"/>
      <c r="TJ1002" s="14"/>
      <c r="TK1002" s="14"/>
      <c r="TL1002" s="14"/>
      <c r="TM1002" s="14"/>
      <c r="TN1002" s="14"/>
      <c r="TO1002" s="14"/>
      <c r="TP1002" s="14"/>
      <c r="TQ1002" s="14"/>
      <c r="TR1002" s="14"/>
      <c r="TS1002" s="14"/>
      <c r="TT1002" s="14"/>
      <c r="TU1002" s="14"/>
      <c r="TV1002" s="14"/>
      <c r="TW1002" s="14"/>
      <c r="TX1002" s="14"/>
      <c r="TY1002" s="14"/>
      <c r="TZ1002" s="14"/>
      <c r="UA1002" s="14"/>
      <c r="UB1002" s="14"/>
      <c r="UC1002" s="14"/>
      <c r="UD1002" s="14"/>
      <c r="UE1002" s="14"/>
      <c r="UF1002" s="14"/>
      <c r="UG1002" s="14"/>
      <c r="UH1002" s="14"/>
      <c r="UI1002" s="14"/>
      <c r="UJ1002" s="14"/>
      <c r="UK1002" s="14"/>
      <c r="UL1002" s="14"/>
      <c r="UM1002" s="14"/>
      <c r="UN1002" s="14"/>
      <c r="UO1002" s="14"/>
      <c r="UP1002" s="14"/>
      <c r="UQ1002" s="14"/>
      <c r="UR1002" s="14"/>
      <c r="US1002" s="14"/>
      <c r="UT1002" s="14"/>
      <c r="UU1002" s="14"/>
      <c r="UV1002" s="14"/>
      <c r="UW1002" s="14"/>
      <c r="UX1002" s="14"/>
      <c r="UY1002" s="14"/>
      <c r="UZ1002" s="14"/>
      <c r="VA1002" s="14"/>
      <c r="VB1002" s="14"/>
      <c r="VC1002" s="14"/>
      <c r="VD1002" s="14"/>
      <c r="VE1002" s="14"/>
      <c r="VF1002" s="14"/>
      <c r="VG1002" s="14"/>
      <c r="VH1002" s="14"/>
      <c r="VI1002" s="14"/>
      <c r="VJ1002" s="14"/>
      <c r="VK1002" s="14"/>
      <c r="VL1002" s="14"/>
      <c r="VM1002" s="14"/>
      <c r="VN1002" s="14"/>
      <c r="VO1002" s="14"/>
      <c r="VP1002" s="14"/>
      <c r="VQ1002" s="14"/>
      <c r="VR1002" s="14"/>
      <c r="VS1002" s="14"/>
      <c r="VT1002" s="14"/>
      <c r="VU1002" s="14"/>
      <c r="VV1002" s="14"/>
      <c r="VW1002" s="14"/>
      <c r="VX1002" s="14"/>
      <c r="VY1002" s="14"/>
      <c r="VZ1002" s="14"/>
      <c r="WA1002" s="14"/>
      <c r="WB1002" s="14"/>
      <c r="WC1002" s="14"/>
      <c r="WD1002" s="14"/>
      <c r="WE1002" s="14"/>
      <c r="WF1002" s="14"/>
      <c r="WG1002" s="14"/>
      <c r="WH1002" s="14"/>
      <c r="WI1002" s="14"/>
      <c r="WJ1002" s="14"/>
      <c r="WK1002" s="14"/>
      <c r="WL1002" s="14"/>
      <c r="WM1002" s="14"/>
      <c r="WN1002" s="14"/>
      <c r="WO1002" s="14"/>
      <c r="WP1002" s="14"/>
      <c r="WQ1002" s="14"/>
      <c r="WR1002" s="14"/>
      <c r="WS1002" s="14"/>
      <c r="WT1002" s="14"/>
      <c r="WU1002" s="14"/>
      <c r="WV1002" s="14"/>
      <c r="WW1002" s="14"/>
      <c r="WX1002" s="14"/>
      <c r="WY1002" s="14"/>
      <c r="WZ1002" s="14"/>
      <c r="XA1002" s="14"/>
      <c r="XB1002" s="14"/>
      <c r="XC1002" s="14"/>
      <c r="XD1002" s="14"/>
      <c r="XE1002" s="14"/>
      <c r="XF1002" s="14"/>
      <c r="XG1002" s="14"/>
      <c r="XH1002" s="14"/>
      <c r="XI1002" s="14"/>
      <c r="XJ1002" s="14"/>
      <c r="XK1002" s="14"/>
      <c r="XL1002" s="14"/>
      <c r="XM1002" s="14"/>
      <c r="XN1002" s="14"/>
      <c r="XO1002" s="14"/>
      <c r="XP1002" s="14"/>
      <c r="XQ1002" s="14"/>
      <c r="XR1002" s="14"/>
      <c r="XS1002" s="14"/>
      <c r="XT1002" s="14"/>
      <c r="XU1002" s="14"/>
      <c r="XV1002" s="14"/>
      <c r="XW1002" s="14"/>
      <c r="XX1002" s="14"/>
      <c r="XY1002" s="14"/>
      <c r="XZ1002" s="14"/>
      <c r="YA1002" s="14"/>
      <c r="YB1002" s="14"/>
      <c r="YC1002" s="14"/>
      <c r="YD1002" s="14"/>
      <c r="YE1002" s="14"/>
      <c r="YF1002" s="14"/>
      <c r="YG1002" s="14"/>
      <c r="YH1002" s="14"/>
      <c r="YI1002" s="14"/>
      <c r="YJ1002" s="14"/>
      <c r="YK1002" s="14"/>
      <c r="YL1002" s="14"/>
      <c r="YM1002" s="14"/>
      <c r="YN1002" s="14"/>
      <c r="YO1002" s="14"/>
      <c r="YP1002" s="14"/>
      <c r="YQ1002" s="14"/>
      <c r="YR1002" s="14"/>
      <c r="YS1002" s="14"/>
      <c r="YT1002" s="14"/>
      <c r="YU1002" s="14"/>
      <c r="YV1002" s="14"/>
      <c r="YW1002" s="14"/>
      <c r="YX1002" s="14"/>
      <c r="YY1002" s="14"/>
      <c r="YZ1002" s="14"/>
      <c r="ZA1002" s="14"/>
      <c r="ZB1002" s="14"/>
      <c r="ZC1002" s="14"/>
      <c r="ZD1002" s="14"/>
      <c r="ZE1002" s="14"/>
      <c r="ZF1002" s="14"/>
      <c r="ZG1002" s="14"/>
      <c r="ZH1002" s="14"/>
      <c r="ZI1002" s="14"/>
      <c r="ZJ1002" s="14"/>
      <c r="ZK1002" s="14"/>
      <c r="ZL1002" s="14"/>
      <c r="ZM1002" s="14"/>
      <c r="ZN1002" s="14"/>
      <c r="ZO1002" s="14"/>
      <c r="ZP1002" s="14"/>
      <c r="ZQ1002" s="14"/>
      <c r="ZR1002" s="14"/>
      <c r="ZS1002" s="14"/>
      <c r="ZT1002" s="14"/>
      <c r="ZU1002" s="14"/>
      <c r="ZV1002" s="14"/>
      <c r="ZW1002" s="14"/>
      <c r="ZX1002" s="14"/>
      <c r="ZY1002" s="14"/>
      <c r="ZZ1002" s="14"/>
      <c r="AAA1002" s="14"/>
      <c r="AAB1002" s="14"/>
      <c r="AAC1002" s="14"/>
      <c r="AAD1002" s="14"/>
      <c r="AAE1002" s="14"/>
      <c r="AAF1002" s="14"/>
      <c r="AAG1002" s="14"/>
      <c r="AAH1002" s="14"/>
      <c r="AAI1002" s="14"/>
      <c r="AAJ1002" s="14"/>
      <c r="AAK1002" s="14"/>
      <c r="AAL1002" s="14"/>
      <c r="AAM1002" s="14"/>
      <c r="AAN1002" s="14"/>
      <c r="AAO1002" s="14"/>
      <c r="AAP1002" s="14"/>
      <c r="AAQ1002" s="14"/>
      <c r="AAR1002" s="14"/>
      <c r="AAS1002" s="14"/>
      <c r="AAT1002" s="14"/>
      <c r="AAU1002" s="14"/>
      <c r="AAV1002" s="14"/>
      <c r="AAW1002" s="14"/>
      <c r="AAX1002" s="14"/>
      <c r="AAY1002" s="14"/>
      <c r="AAZ1002" s="14"/>
      <c r="ABA1002" s="14"/>
      <c r="ABB1002" s="14"/>
      <c r="ABC1002" s="14"/>
      <c r="ABD1002" s="14"/>
      <c r="ABE1002" s="14"/>
      <c r="ABF1002" s="14"/>
      <c r="ABG1002" s="14"/>
      <c r="ABH1002" s="14"/>
      <c r="ABI1002" s="14"/>
      <c r="ABJ1002" s="14"/>
      <c r="ABK1002" s="14"/>
      <c r="ABL1002" s="14"/>
      <c r="ABM1002" s="14"/>
      <c r="ABN1002" s="14"/>
      <c r="ABO1002" s="14"/>
      <c r="ABP1002" s="14"/>
      <c r="ABQ1002" s="14"/>
      <c r="ABR1002" s="14"/>
      <c r="ABS1002" s="14"/>
      <c r="ABT1002" s="14"/>
      <c r="ABU1002" s="14"/>
      <c r="ABV1002" s="14"/>
      <c r="ABW1002" s="14"/>
      <c r="ABX1002" s="14"/>
      <c r="ABY1002" s="14"/>
      <c r="ABZ1002" s="14"/>
      <c r="ACA1002" s="14"/>
      <c r="ACB1002" s="14"/>
      <c r="ACC1002" s="14"/>
      <c r="ACD1002" s="14"/>
      <c r="ACE1002" s="14"/>
      <c r="ACF1002" s="14"/>
      <c r="ACG1002" s="14"/>
      <c r="ACH1002" s="14"/>
      <c r="ACI1002" s="14"/>
      <c r="ACJ1002" s="14"/>
      <c r="ACK1002" s="14"/>
      <c r="ACL1002" s="14"/>
      <c r="ACM1002" s="14"/>
      <c r="ACN1002" s="14"/>
      <c r="ACO1002" s="14"/>
      <c r="ACP1002" s="14"/>
      <c r="ACQ1002" s="14"/>
      <c r="ACR1002" s="14"/>
      <c r="ACS1002" s="14"/>
      <c r="ACT1002" s="14"/>
      <c r="ACU1002" s="14"/>
      <c r="ACV1002" s="14"/>
      <c r="ACW1002" s="14"/>
      <c r="ACX1002" s="14"/>
      <c r="ACY1002" s="14"/>
      <c r="ACZ1002" s="14"/>
      <c r="ADA1002" s="14"/>
      <c r="ADB1002" s="14"/>
      <c r="ADC1002" s="14"/>
      <c r="ADD1002" s="14"/>
      <c r="ADE1002" s="14"/>
      <c r="ADF1002" s="14"/>
      <c r="ADG1002" s="14"/>
      <c r="ADH1002" s="14"/>
      <c r="ADI1002" s="14"/>
      <c r="ADJ1002" s="14"/>
      <c r="ADK1002" s="14"/>
      <c r="ADL1002" s="14"/>
      <c r="ADM1002" s="14"/>
      <c r="ADN1002" s="14"/>
      <c r="ADO1002" s="14"/>
      <c r="ADP1002" s="14"/>
      <c r="ADQ1002" s="14"/>
      <c r="ADR1002" s="14"/>
      <c r="ADS1002" s="14"/>
      <c r="ADT1002" s="14"/>
      <c r="ADU1002" s="14"/>
      <c r="ADV1002" s="14"/>
      <c r="ADW1002" s="14"/>
      <c r="ADX1002" s="14"/>
      <c r="ADY1002" s="14"/>
      <c r="ADZ1002" s="14"/>
      <c r="AEA1002" s="14"/>
      <c r="AEB1002" s="14"/>
      <c r="AEC1002" s="14"/>
      <c r="AED1002" s="14"/>
      <c r="AEE1002" s="14"/>
      <c r="AEF1002" s="14"/>
      <c r="AEG1002" s="14"/>
      <c r="AEH1002" s="14"/>
      <c r="AEI1002" s="14"/>
      <c r="AEJ1002" s="14"/>
      <c r="AEK1002" s="14"/>
      <c r="AEL1002" s="14"/>
      <c r="AEM1002" s="14"/>
      <c r="AEN1002" s="14"/>
      <c r="AEO1002" s="14"/>
      <c r="AEP1002" s="14"/>
      <c r="AEQ1002" s="14"/>
      <c r="AER1002" s="14"/>
      <c r="AES1002" s="14"/>
      <c r="AET1002" s="14"/>
      <c r="AEU1002" s="14"/>
      <c r="AEV1002" s="14"/>
      <c r="AEW1002" s="14"/>
      <c r="AEX1002" s="14"/>
      <c r="AEY1002" s="14"/>
      <c r="AEZ1002" s="14"/>
      <c r="AFA1002" s="14"/>
      <c r="AFB1002" s="14"/>
      <c r="AFC1002" s="14"/>
      <c r="AFD1002" s="14"/>
      <c r="AFE1002" s="14"/>
      <c r="AFF1002" s="14"/>
      <c r="AFG1002" s="14"/>
      <c r="AFH1002" s="14"/>
      <c r="AFI1002" s="14"/>
      <c r="AFJ1002" s="14"/>
      <c r="AFK1002" s="14"/>
      <c r="AFL1002" s="14"/>
      <c r="AFM1002" s="14"/>
      <c r="AFN1002" s="14"/>
      <c r="AFO1002" s="14"/>
      <c r="AFP1002" s="14"/>
      <c r="AFQ1002" s="14"/>
      <c r="AFR1002" s="14"/>
      <c r="AFS1002" s="14"/>
      <c r="AFT1002" s="14"/>
      <c r="AFU1002" s="14"/>
      <c r="AFV1002" s="14"/>
      <c r="AFW1002" s="14"/>
      <c r="AFX1002" s="14"/>
      <c r="AFY1002" s="14"/>
      <c r="AFZ1002" s="14"/>
      <c r="AGA1002" s="14"/>
      <c r="AGB1002" s="14"/>
      <c r="AGC1002" s="14"/>
      <c r="AGD1002" s="14"/>
      <c r="AGE1002" s="14"/>
      <c r="AGF1002" s="14"/>
      <c r="AGG1002" s="14"/>
      <c r="AGH1002" s="14"/>
      <c r="AGI1002" s="14"/>
      <c r="AGJ1002" s="14"/>
      <c r="AGK1002" s="14"/>
      <c r="AGL1002" s="14"/>
      <c r="AGM1002" s="14"/>
      <c r="AGN1002" s="14"/>
      <c r="AGO1002" s="14"/>
      <c r="AGP1002" s="14"/>
      <c r="AGQ1002" s="14"/>
      <c r="AGR1002" s="14"/>
      <c r="AGS1002" s="14"/>
      <c r="AGT1002" s="14"/>
      <c r="AGU1002" s="14"/>
      <c r="AGV1002" s="14"/>
      <c r="AGW1002" s="14"/>
      <c r="AGX1002" s="14"/>
      <c r="AGY1002" s="14"/>
      <c r="AGZ1002" s="14"/>
      <c r="AHA1002" s="14"/>
      <c r="AHB1002" s="14"/>
      <c r="AHC1002" s="14"/>
      <c r="AHD1002" s="14"/>
      <c r="AHE1002" s="14"/>
      <c r="AHF1002" s="14"/>
      <c r="AHG1002" s="14"/>
      <c r="AHH1002" s="14"/>
      <c r="AHI1002" s="14"/>
      <c r="AHJ1002" s="14"/>
      <c r="AHK1002" s="14"/>
      <c r="AHL1002" s="14"/>
      <c r="AHM1002" s="14"/>
      <c r="AHN1002" s="14"/>
      <c r="AHO1002" s="14"/>
      <c r="AHP1002" s="14"/>
      <c r="AHQ1002" s="14"/>
      <c r="AHR1002" s="14"/>
      <c r="AHS1002" s="14"/>
      <c r="AHT1002" s="14"/>
      <c r="AHU1002" s="14"/>
      <c r="AHV1002" s="14"/>
      <c r="AHW1002" s="14"/>
      <c r="AHX1002" s="14"/>
      <c r="AHY1002" s="14"/>
      <c r="AHZ1002" s="14"/>
      <c r="AIA1002" s="14"/>
      <c r="AIB1002" s="14"/>
      <c r="AIC1002" s="14"/>
      <c r="AID1002" s="14"/>
      <c r="AIE1002" s="14"/>
      <c r="AIF1002" s="14"/>
      <c r="AIG1002" s="14"/>
      <c r="AIH1002" s="14"/>
      <c r="AII1002" s="14"/>
      <c r="AIJ1002" s="14"/>
      <c r="AIK1002" s="14"/>
      <c r="AIL1002" s="14"/>
      <c r="AIM1002" s="14"/>
      <c r="AIN1002" s="14"/>
      <c r="AIO1002" s="14"/>
      <c r="AIP1002" s="14"/>
      <c r="AIQ1002" s="14"/>
      <c r="AIR1002" s="14"/>
      <c r="AIS1002" s="14"/>
      <c r="AIT1002" s="14"/>
      <c r="AIU1002" s="14"/>
      <c r="AIV1002" s="14"/>
      <c r="AIW1002" s="14"/>
      <c r="AIX1002" s="14"/>
      <c r="AIY1002" s="14"/>
      <c r="AIZ1002" s="14"/>
      <c r="AJA1002" s="14"/>
      <c r="AJB1002" s="14"/>
      <c r="AJC1002" s="14"/>
      <c r="AJD1002" s="14"/>
      <c r="AJE1002" s="14"/>
      <c r="AJF1002" s="14"/>
      <c r="AJG1002" s="14"/>
      <c r="AJH1002" s="14"/>
      <c r="AJI1002" s="14"/>
      <c r="AJJ1002" s="14"/>
      <c r="AJK1002" s="14"/>
      <c r="AJL1002" s="14"/>
      <c r="AJM1002" s="14"/>
      <c r="AJN1002" s="14"/>
      <c r="AJO1002" s="14"/>
      <c r="AJP1002" s="14"/>
      <c r="AJQ1002" s="14"/>
      <c r="AJR1002" s="14"/>
      <c r="AJS1002" s="14"/>
      <c r="AJT1002" s="14"/>
      <c r="AJU1002" s="14"/>
      <c r="AJV1002" s="14"/>
      <c r="AJW1002" s="14"/>
      <c r="AJX1002" s="14"/>
      <c r="AJY1002" s="14"/>
      <c r="AJZ1002" s="14"/>
      <c r="AKA1002" s="14"/>
      <c r="AKB1002" s="14"/>
      <c r="AKC1002" s="14"/>
      <c r="AKD1002" s="14"/>
      <c r="AKE1002" s="14"/>
      <c r="AKF1002" s="14"/>
      <c r="AKG1002" s="14"/>
      <c r="AKH1002" s="14"/>
      <c r="AKI1002" s="14"/>
      <c r="AKJ1002" s="14"/>
      <c r="AKK1002" s="14"/>
      <c r="AKL1002" s="14"/>
      <c r="AKM1002" s="14"/>
      <c r="AKN1002" s="14"/>
      <c r="AKO1002" s="14"/>
      <c r="AKP1002" s="14"/>
      <c r="AKQ1002" s="14"/>
      <c r="AKR1002" s="14"/>
      <c r="AKS1002" s="14"/>
      <c r="AKT1002" s="14"/>
      <c r="AKU1002" s="14"/>
      <c r="AKV1002" s="14"/>
      <c r="AKW1002" s="14"/>
      <c r="AKX1002" s="14"/>
      <c r="AKY1002" s="14"/>
      <c r="AKZ1002" s="14"/>
      <c r="ALA1002" s="14"/>
      <c r="ALB1002" s="14"/>
      <c r="ALC1002" s="14"/>
      <c r="ALD1002" s="14"/>
      <c r="ALE1002" s="14"/>
      <c r="ALF1002" s="14"/>
      <c r="ALG1002" s="14"/>
      <c r="ALH1002" s="14"/>
      <c r="ALI1002" s="14"/>
      <c r="ALJ1002" s="14"/>
      <c r="ALK1002" s="14"/>
      <c r="ALL1002" s="14"/>
      <c r="ALM1002" s="14"/>
      <c r="ALN1002" s="14"/>
      <c r="ALO1002" s="14"/>
      <c r="ALP1002" s="14"/>
      <c r="ALQ1002" s="14"/>
      <c r="ALR1002" s="14"/>
      <c r="ALS1002" s="14"/>
      <c r="ALT1002" s="14"/>
      <c r="ALU1002" s="14"/>
      <c r="ALV1002" s="14"/>
      <c r="ALW1002" s="14"/>
      <c r="ALX1002" s="14"/>
      <c r="ALY1002" s="14"/>
      <c r="ALZ1002" s="14"/>
      <c r="AMA1002" s="14"/>
      <c r="AMB1002" s="14"/>
      <c r="AMC1002" s="14"/>
      <c r="AMD1002" s="14"/>
      <c r="AME1002" s="14"/>
      <c r="AMF1002" s="14"/>
      <c r="AMG1002" s="14"/>
      <c r="AMH1002" s="14"/>
      <c r="AMI1002" s="14"/>
      <c r="AMJ1002" s="14"/>
      <c r="AMK1002" s="14"/>
      <c r="AML1002" s="14"/>
      <c r="AMM1002" s="14"/>
      <c r="AMN1002" s="14"/>
      <c r="AMO1002" s="14"/>
      <c r="AMP1002" s="14"/>
      <c r="AMQ1002" s="14"/>
      <c r="AMR1002" s="14"/>
      <c r="AMS1002" s="14"/>
      <c r="AMT1002" s="14"/>
      <c r="AMU1002" s="14"/>
      <c r="AMV1002" s="14"/>
      <c r="AMW1002" s="14"/>
      <c r="AMX1002" s="14"/>
      <c r="AMY1002" s="14"/>
      <c r="AMZ1002" s="14"/>
      <c r="ANA1002" s="14"/>
      <c r="ANB1002" s="14"/>
      <c r="ANC1002" s="14"/>
      <c r="AND1002" s="14"/>
      <c r="ANE1002" s="14"/>
      <c r="ANF1002" s="14"/>
      <c r="ANG1002" s="14"/>
      <c r="ANH1002" s="14"/>
      <c r="ANI1002" s="14"/>
      <c r="ANJ1002" s="14"/>
      <c r="ANK1002" s="14"/>
      <c r="ANL1002" s="14"/>
      <c r="ANM1002" s="14"/>
      <c r="ANN1002" s="14"/>
      <c r="ANO1002" s="14"/>
      <c r="ANP1002" s="14"/>
      <c r="ANQ1002" s="14"/>
      <c r="ANR1002" s="14"/>
      <c r="ANS1002" s="14"/>
      <c r="ANT1002" s="14"/>
      <c r="ANU1002" s="14"/>
      <c r="ANV1002" s="14"/>
      <c r="ANW1002" s="14"/>
      <c r="ANX1002" s="14"/>
      <c r="ANY1002" s="14"/>
      <c r="ANZ1002" s="14"/>
      <c r="AOA1002" s="14"/>
      <c r="AOB1002" s="14"/>
      <c r="AOC1002" s="14"/>
      <c r="AOD1002" s="14"/>
      <c r="AOE1002" s="14"/>
      <c r="AOF1002" s="14"/>
      <c r="AOG1002" s="14"/>
      <c r="AOH1002" s="14"/>
      <c r="AOI1002" s="14"/>
      <c r="AOJ1002" s="14"/>
      <c r="AOK1002" s="14"/>
      <c r="AOL1002" s="14"/>
      <c r="AOM1002" s="14"/>
      <c r="AON1002" s="14"/>
      <c r="AOO1002" s="14"/>
      <c r="AOP1002" s="14"/>
      <c r="AOQ1002" s="14"/>
      <c r="AOR1002" s="14"/>
      <c r="AOS1002" s="14"/>
      <c r="AOT1002" s="14"/>
      <c r="AOU1002" s="14"/>
      <c r="AOV1002" s="14"/>
      <c r="AOW1002" s="14"/>
      <c r="AOX1002" s="14"/>
      <c r="AOY1002" s="14"/>
      <c r="AOZ1002" s="14"/>
      <c r="APA1002" s="14"/>
      <c r="APB1002" s="14"/>
      <c r="APC1002" s="14"/>
      <c r="APD1002" s="14"/>
      <c r="APE1002" s="14"/>
      <c r="APF1002" s="14"/>
      <c r="APG1002" s="14"/>
      <c r="APH1002" s="14"/>
      <c r="API1002" s="14"/>
      <c r="APJ1002" s="14"/>
      <c r="APK1002" s="14"/>
      <c r="APL1002" s="14"/>
      <c r="APM1002" s="14"/>
      <c r="APN1002" s="14"/>
      <c r="APO1002" s="14"/>
      <c r="APP1002" s="14"/>
      <c r="APQ1002" s="14"/>
      <c r="APR1002" s="14"/>
      <c r="APS1002" s="14"/>
      <c r="APT1002" s="14"/>
      <c r="APU1002" s="14"/>
      <c r="APV1002" s="14"/>
      <c r="APW1002" s="14"/>
      <c r="APX1002" s="14"/>
      <c r="APY1002" s="14"/>
      <c r="APZ1002" s="14"/>
      <c r="AQA1002" s="14"/>
      <c r="AQB1002" s="14"/>
      <c r="AQC1002" s="14"/>
      <c r="AQD1002" s="14"/>
      <c r="AQE1002" s="14"/>
      <c r="AQF1002" s="14"/>
      <c r="AQG1002" s="14"/>
      <c r="AQH1002" s="14"/>
      <c r="AQI1002" s="14"/>
      <c r="AQJ1002" s="14"/>
      <c r="AQK1002" s="14"/>
      <c r="AQL1002" s="14"/>
      <c r="AQM1002" s="14"/>
      <c r="AQN1002" s="14"/>
      <c r="AQO1002" s="14"/>
      <c r="AQP1002" s="14"/>
      <c r="AQQ1002" s="14"/>
      <c r="AQR1002" s="14"/>
      <c r="AQS1002" s="14"/>
      <c r="AQT1002" s="14"/>
      <c r="AQU1002" s="14"/>
      <c r="AQV1002" s="14"/>
      <c r="AQW1002" s="14"/>
      <c r="AQX1002" s="14"/>
      <c r="AQY1002" s="14"/>
      <c r="AQZ1002" s="14"/>
      <c r="ARA1002" s="14"/>
      <c r="ARB1002" s="14"/>
      <c r="ARC1002" s="14"/>
      <c r="ARD1002" s="14"/>
      <c r="ARE1002" s="14"/>
      <c r="ARF1002" s="14"/>
      <c r="ARG1002" s="14"/>
      <c r="ARH1002" s="14"/>
      <c r="ARI1002" s="14"/>
      <c r="ARJ1002" s="14"/>
      <c r="ARK1002" s="14"/>
      <c r="ARL1002" s="14"/>
      <c r="ARM1002" s="14"/>
      <c r="ARN1002" s="14"/>
      <c r="ARO1002" s="14"/>
      <c r="ARP1002" s="14"/>
      <c r="ARQ1002" s="14"/>
      <c r="ARR1002" s="14"/>
      <c r="ARS1002" s="14"/>
      <c r="ART1002" s="14"/>
      <c r="ARU1002" s="14"/>
      <c r="ARV1002" s="14"/>
      <c r="ARW1002" s="14"/>
      <c r="ARX1002" s="14"/>
      <c r="ARY1002" s="14"/>
      <c r="ARZ1002" s="14"/>
      <c r="ASA1002" s="14"/>
      <c r="ASB1002" s="14"/>
      <c r="ASC1002" s="14"/>
      <c r="ASD1002" s="14"/>
      <c r="ASE1002" s="14"/>
      <c r="ASF1002" s="14"/>
      <c r="ASG1002" s="14"/>
      <c r="ASH1002" s="14"/>
      <c r="ASI1002" s="14"/>
      <c r="ASJ1002" s="14"/>
      <c r="ASK1002" s="14"/>
      <c r="ASL1002" s="14"/>
      <c r="ASM1002" s="14"/>
      <c r="ASN1002" s="14"/>
      <c r="ASO1002" s="14"/>
      <c r="ASP1002" s="14"/>
      <c r="ASQ1002" s="14"/>
      <c r="ASR1002" s="14"/>
      <c r="ASS1002" s="14"/>
      <c r="AST1002" s="14"/>
      <c r="ASU1002" s="14"/>
      <c r="ASV1002" s="14"/>
      <c r="ASW1002" s="14"/>
      <c r="ASX1002" s="14"/>
      <c r="ASY1002" s="14"/>
      <c r="ASZ1002" s="14"/>
      <c r="ATA1002" s="14"/>
      <c r="ATB1002" s="14"/>
      <c r="ATC1002" s="14"/>
      <c r="ATD1002" s="14"/>
      <c r="ATE1002" s="14"/>
      <c r="ATF1002" s="14"/>
      <c r="ATG1002" s="14"/>
      <c r="ATH1002" s="14"/>
      <c r="ATI1002" s="14"/>
      <c r="ATJ1002" s="14"/>
      <c r="ATK1002" s="14"/>
      <c r="ATL1002" s="14"/>
      <c r="ATM1002" s="14"/>
      <c r="ATN1002" s="14"/>
      <c r="ATO1002" s="14"/>
      <c r="ATP1002" s="14"/>
      <c r="ATQ1002" s="14"/>
      <c r="ATR1002" s="14"/>
      <c r="ATS1002" s="14"/>
      <c r="ATT1002" s="14"/>
      <c r="ATU1002" s="14"/>
      <c r="ATV1002" s="14"/>
      <c r="ATW1002" s="14"/>
      <c r="ATX1002" s="14"/>
      <c r="ATY1002" s="14"/>
      <c r="ATZ1002" s="14"/>
      <c r="AUA1002" s="14"/>
      <c r="AUB1002" s="14"/>
      <c r="AUC1002" s="14"/>
      <c r="AUD1002" s="14"/>
      <c r="AUE1002" s="14"/>
      <c r="AUF1002" s="14"/>
      <c r="AUG1002" s="14"/>
      <c r="AUH1002" s="14"/>
      <c r="AUI1002" s="14"/>
      <c r="AUJ1002" s="14"/>
      <c r="AUK1002" s="14"/>
      <c r="AUL1002" s="14"/>
      <c r="AUM1002" s="14"/>
      <c r="AUN1002" s="14"/>
      <c r="AUO1002" s="14"/>
      <c r="AUP1002" s="14"/>
      <c r="AUQ1002" s="14"/>
      <c r="AUR1002" s="14"/>
      <c r="AUS1002" s="14"/>
      <c r="AUT1002" s="14"/>
      <c r="AUU1002" s="14"/>
      <c r="AUV1002" s="14"/>
      <c r="AUW1002" s="14"/>
      <c r="AUX1002" s="14"/>
      <c r="AUY1002" s="14"/>
      <c r="AUZ1002" s="14"/>
      <c r="AVA1002" s="14"/>
      <c r="AVB1002" s="14"/>
      <c r="AVC1002" s="14"/>
      <c r="AVD1002" s="14"/>
      <c r="AVE1002" s="14"/>
      <c r="AVF1002" s="14"/>
      <c r="AVG1002" s="14"/>
      <c r="AVH1002" s="14"/>
      <c r="AVI1002" s="14"/>
      <c r="AVJ1002" s="14"/>
      <c r="AVK1002" s="14"/>
      <c r="AVL1002" s="14"/>
      <c r="AVM1002" s="14"/>
      <c r="AVN1002" s="14"/>
      <c r="AVO1002" s="14"/>
      <c r="AVP1002" s="14"/>
      <c r="AVQ1002" s="14"/>
      <c r="AVR1002" s="14"/>
      <c r="AVS1002" s="14"/>
      <c r="AVT1002" s="14"/>
      <c r="AVU1002" s="14"/>
      <c r="AVV1002" s="14"/>
      <c r="AVW1002" s="14"/>
      <c r="AVX1002" s="14"/>
      <c r="AVY1002" s="14"/>
      <c r="AVZ1002" s="14"/>
      <c r="AWA1002" s="14"/>
      <c r="AWB1002" s="14"/>
      <c r="AWC1002" s="14"/>
      <c r="AWD1002" s="14"/>
      <c r="AWE1002" s="14"/>
      <c r="AWF1002" s="14"/>
      <c r="AWG1002" s="14"/>
      <c r="AWH1002" s="14"/>
      <c r="AWI1002" s="14"/>
      <c r="AWJ1002" s="14"/>
      <c r="AWK1002" s="14"/>
      <c r="AWL1002" s="14"/>
      <c r="AWM1002" s="14"/>
      <c r="AWN1002" s="14"/>
      <c r="AWO1002" s="14"/>
      <c r="AWP1002" s="14"/>
      <c r="AWQ1002" s="14"/>
      <c r="AWR1002" s="14"/>
      <c r="AWS1002" s="14"/>
      <c r="AWT1002" s="14"/>
      <c r="AWU1002" s="14"/>
      <c r="AWV1002" s="14"/>
      <c r="AWW1002" s="14"/>
      <c r="AWX1002" s="14"/>
      <c r="AWY1002" s="14"/>
      <c r="AWZ1002" s="14"/>
      <c r="AXA1002" s="14"/>
      <c r="AXB1002" s="14"/>
      <c r="AXC1002" s="14"/>
      <c r="AXD1002" s="14"/>
      <c r="AXE1002" s="14"/>
      <c r="AXF1002" s="14"/>
      <c r="AXG1002" s="14"/>
      <c r="AXH1002" s="14"/>
      <c r="AXI1002" s="14"/>
      <c r="AXJ1002" s="14"/>
      <c r="AXK1002" s="14"/>
      <c r="AXL1002" s="14"/>
      <c r="AXM1002" s="14"/>
      <c r="AXN1002" s="14"/>
      <c r="AXO1002" s="14"/>
      <c r="AXP1002" s="14"/>
      <c r="AXQ1002" s="14"/>
      <c r="AXR1002" s="14"/>
      <c r="AXS1002" s="14"/>
      <c r="AXT1002" s="14"/>
      <c r="AXU1002" s="14"/>
      <c r="AXV1002" s="14"/>
      <c r="AXW1002" s="14"/>
      <c r="AXX1002" s="14"/>
      <c r="AXY1002" s="14"/>
      <c r="AXZ1002" s="14"/>
      <c r="AYA1002" s="14"/>
      <c r="AYB1002" s="14"/>
      <c r="AYC1002" s="14"/>
      <c r="AYD1002" s="14"/>
      <c r="AYE1002" s="14"/>
      <c r="AYF1002" s="14"/>
      <c r="AYG1002" s="14"/>
      <c r="AYH1002" s="14"/>
      <c r="AYI1002" s="14"/>
      <c r="AYJ1002" s="14"/>
      <c r="AYK1002" s="14"/>
      <c r="AYL1002" s="14"/>
      <c r="AYM1002" s="14"/>
      <c r="AYN1002" s="14"/>
      <c r="AYO1002" s="14"/>
      <c r="AYP1002" s="14"/>
      <c r="AYQ1002" s="14"/>
      <c r="AYR1002" s="14"/>
      <c r="AYS1002" s="14"/>
      <c r="AYT1002" s="14"/>
      <c r="AYU1002" s="14"/>
      <c r="AYV1002" s="14"/>
      <c r="AYW1002" s="14"/>
      <c r="AYX1002" s="14"/>
      <c r="AYY1002" s="14"/>
      <c r="AYZ1002" s="14"/>
      <c r="AZA1002" s="14"/>
      <c r="AZB1002" s="14"/>
      <c r="AZC1002" s="14"/>
      <c r="AZD1002" s="14"/>
      <c r="AZE1002" s="14"/>
      <c r="AZF1002" s="14"/>
      <c r="AZG1002" s="14"/>
      <c r="AZH1002" s="14"/>
      <c r="AZI1002" s="14"/>
      <c r="AZJ1002" s="14"/>
      <c r="AZK1002" s="14"/>
      <c r="AZL1002" s="14"/>
      <c r="AZM1002" s="14"/>
      <c r="AZN1002" s="14"/>
      <c r="AZO1002" s="14"/>
      <c r="AZP1002" s="14"/>
      <c r="AZQ1002" s="14"/>
      <c r="AZR1002" s="14"/>
      <c r="AZS1002" s="14"/>
      <c r="AZT1002" s="14"/>
      <c r="AZU1002" s="14"/>
      <c r="AZV1002" s="14"/>
      <c r="AZW1002" s="14"/>
      <c r="AZX1002" s="14"/>
      <c r="AZY1002" s="14"/>
      <c r="AZZ1002" s="14"/>
      <c r="BAA1002" s="14"/>
      <c r="BAB1002" s="14"/>
      <c r="BAC1002" s="14"/>
      <c r="BAD1002" s="14"/>
      <c r="BAE1002" s="14"/>
      <c r="BAF1002" s="14"/>
      <c r="BAG1002" s="14"/>
      <c r="BAH1002" s="14"/>
      <c r="BAI1002" s="14"/>
      <c r="BAJ1002" s="14"/>
      <c r="BAK1002" s="14"/>
      <c r="BAL1002" s="14"/>
      <c r="BAM1002" s="14"/>
      <c r="BAN1002" s="14"/>
      <c r="BAO1002" s="14"/>
      <c r="BAP1002" s="14"/>
      <c r="BAQ1002" s="14"/>
      <c r="BAR1002" s="14"/>
      <c r="BAS1002" s="14"/>
      <c r="BAT1002" s="14"/>
      <c r="BAU1002" s="14"/>
      <c r="BAV1002" s="14"/>
      <c r="BAW1002" s="14"/>
      <c r="BAX1002" s="14"/>
      <c r="BAY1002" s="14"/>
      <c r="BAZ1002" s="14"/>
      <c r="BBA1002" s="14"/>
      <c r="BBB1002" s="14"/>
      <c r="BBC1002" s="14"/>
      <c r="BBD1002" s="14"/>
      <c r="BBE1002" s="14"/>
      <c r="BBF1002" s="14"/>
      <c r="BBG1002" s="14"/>
      <c r="BBH1002" s="14"/>
      <c r="BBI1002" s="14"/>
      <c r="BBJ1002" s="14"/>
      <c r="BBK1002" s="14"/>
      <c r="BBL1002" s="14"/>
      <c r="BBM1002" s="14"/>
      <c r="BBN1002" s="14"/>
      <c r="BBO1002" s="14"/>
      <c r="BBP1002" s="14"/>
      <c r="BBQ1002" s="14"/>
      <c r="BBR1002" s="14"/>
      <c r="BBS1002" s="14"/>
      <c r="BBT1002" s="14"/>
      <c r="BBU1002" s="14"/>
      <c r="BBV1002" s="14"/>
      <c r="BBW1002" s="14"/>
      <c r="BBX1002" s="14"/>
      <c r="BBY1002" s="14"/>
      <c r="BBZ1002" s="14"/>
      <c r="BCA1002" s="14"/>
      <c r="BCB1002" s="14"/>
      <c r="BCC1002" s="14"/>
      <c r="BCD1002" s="14"/>
      <c r="BCE1002" s="14"/>
      <c r="BCF1002" s="14"/>
      <c r="BCG1002" s="14"/>
      <c r="BCH1002" s="14"/>
      <c r="BCI1002" s="14"/>
      <c r="BCJ1002" s="14"/>
      <c r="BCK1002" s="14"/>
      <c r="BCL1002" s="14"/>
      <c r="BCM1002" s="14"/>
      <c r="BCN1002" s="14"/>
      <c r="BCO1002" s="14"/>
      <c r="BCP1002" s="14"/>
      <c r="BCQ1002" s="14"/>
      <c r="BCR1002" s="14"/>
      <c r="BCS1002" s="14"/>
      <c r="BCT1002" s="14"/>
      <c r="BCU1002" s="14"/>
      <c r="BCV1002" s="14"/>
      <c r="BCW1002" s="14"/>
      <c r="BCX1002" s="14"/>
      <c r="BCY1002" s="14"/>
      <c r="BCZ1002" s="14"/>
      <c r="BDA1002" s="14"/>
      <c r="BDB1002" s="14"/>
      <c r="BDC1002" s="14"/>
      <c r="BDD1002" s="14"/>
      <c r="BDE1002" s="14"/>
      <c r="BDF1002" s="14"/>
      <c r="BDG1002" s="14"/>
      <c r="BDH1002" s="14"/>
      <c r="BDI1002" s="14"/>
      <c r="BDJ1002" s="14"/>
      <c r="BDK1002" s="14"/>
      <c r="BDL1002" s="14"/>
      <c r="BDM1002" s="14"/>
      <c r="BDN1002" s="14"/>
      <c r="BDO1002" s="14"/>
      <c r="BDP1002" s="14"/>
      <c r="BDQ1002" s="14"/>
      <c r="BDR1002" s="14"/>
      <c r="BDS1002" s="14"/>
      <c r="BDT1002" s="14"/>
      <c r="BDU1002" s="14"/>
      <c r="BDV1002" s="14"/>
      <c r="BDW1002" s="14"/>
      <c r="BDX1002" s="14"/>
      <c r="BDY1002" s="14"/>
      <c r="BDZ1002" s="14"/>
      <c r="BEA1002" s="14"/>
      <c r="BEB1002" s="14"/>
      <c r="BEC1002" s="14"/>
      <c r="BED1002" s="14"/>
      <c r="BEE1002" s="14"/>
      <c r="BEF1002" s="14"/>
      <c r="BEG1002" s="14"/>
      <c r="BEH1002" s="14"/>
      <c r="BEI1002" s="14"/>
      <c r="BEJ1002" s="14"/>
      <c r="BEK1002" s="14"/>
      <c r="BEL1002" s="14"/>
      <c r="BEM1002" s="14"/>
      <c r="BEN1002" s="14"/>
      <c r="BEO1002" s="14"/>
      <c r="BEP1002" s="14"/>
      <c r="BEQ1002" s="14"/>
      <c r="BER1002" s="14"/>
      <c r="BES1002" s="14"/>
      <c r="BET1002" s="14"/>
      <c r="BEU1002" s="14"/>
      <c r="BEV1002" s="14"/>
      <c r="BEW1002" s="14"/>
      <c r="BEX1002" s="14"/>
      <c r="BEY1002" s="14"/>
      <c r="BEZ1002" s="14"/>
      <c r="BFA1002" s="14"/>
      <c r="BFB1002" s="14"/>
      <c r="BFC1002" s="14"/>
      <c r="BFD1002" s="14"/>
      <c r="BFE1002" s="14"/>
      <c r="BFF1002" s="14"/>
      <c r="BFG1002" s="14"/>
      <c r="BFH1002" s="14"/>
      <c r="BFI1002" s="14"/>
      <c r="BFJ1002" s="14"/>
      <c r="BFK1002" s="14"/>
      <c r="BFL1002" s="14"/>
      <c r="BFM1002" s="14"/>
      <c r="BFN1002" s="14"/>
      <c r="BFO1002" s="14"/>
      <c r="BFP1002" s="14"/>
      <c r="BFQ1002" s="14"/>
      <c r="BFR1002" s="14"/>
      <c r="BFS1002" s="14"/>
      <c r="BFT1002" s="14"/>
      <c r="BFU1002" s="14"/>
      <c r="BFV1002" s="14"/>
      <c r="BFW1002" s="14"/>
      <c r="BFX1002" s="14"/>
      <c r="BFY1002" s="14"/>
      <c r="BFZ1002" s="14"/>
      <c r="BGA1002" s="14"/>
      <c r="BGB1002" s="14"/>
      <c r="BGC1002" s="14"/>
      <c r="BGD1002" s="14"/>
      <c r="BGE1002" s="14"/>
      <c r="BGF1002" s="14"/>
      <c r="BGG1002" s="14"/>
      <c r="BGH1002" s="14"/>
      <c r="BGI1002" s="14"/>
      <c r="BGJ1002" s="14"/>
      <c r="BGK1002" s="14"/>
      <c r="BGL1002" s="14"/>
      <c r="BGM1002" s="14"/>
      <c r="BGN1002" s="14"/>
      <c r="BGO1002" s="14"/>
      <c r="BGP1002" s="14"/>
      <c r="BGQ1002" s="14"/>
      <c r="BGR1002" s="14"/>
      <c r="BGS1002" s="14"/>
      <c r="BGT1002" s="14"/>
      <c r="BGU1002" s="14"/>
      <c r="BGV1002" s="14"/>
      <c r="BGW1002" s="14"/>
      <c r="BGX1002" s="14"/>
      <c r="BGY1002" s="14"/>
      <c r="BGZ1002" s="14"/>
      <c r="BHA1002" s="14"/>
      <c r="BHB1002" s="14"/>
      <c r="BHC1002" s="14"/>
      <c r="BHD1002" s="14"/>
      <c r="BHE1002" s="14"/>
      <c r="BHF1002" s="14"/>
      <c r="BHG1002" s="14"/>
      <c r="BHH1002" s="14"/>
      <c r="BHI1002" s="14"/>
      <c r="BHJ1002" s="14"/>
      <c r="BHK1002" s="14"/>
      <c r="BHL1002" s="14"/>
      <c r="BHM1002" s="14"/>
      <c r="BHN1002" s="14"/>
      <c r="BHO1002" s="14"/>
      <c r="BHP1002" s="14"/>
      <c r="BHQ1002" s="14"/>
      <c r="BHR1002" s="14"/>
      <c r="BHS1002" s="14"/>
      <c r="BHT1002" s="14"/>
      <c r="BHU1002" s="14"/>
      <c r="BHV1002" s="14"/>
      <c r="BHW1002" s="14"/>
      <c r="BHX1002" s="14"/>
      <c r="BHY1002" s="14"/>
      <c r="BHZ1002" s="14"/>
      <c r="BIA1002" s="14"/>
      <c r="BIB1002" s="14"/>
      <c r="BIC1002" s="14"/>
      <c r="BID1002" s="14"/>
      <c r="BIE1002" s="14"/>
      <c r="BIF1002" s="14"/>
      <c r="BIG1002" s="14"/>
      <c r="BIH1002" s="14"/>
      <c r="BII1002" s="14"/>
      <c r="BIJ1002" s="14"/>
      <c r="BIK1002" s="14"/>
      <c r="BIL1002" s="14"/>
      <c r="BIM1002" s="14"/>
      <c r="BIN1002" s="14"/>
      <c r="BIO1002" s="14"/>
      <c r="BIP1002" s="14"/>
      <c r="BIQ1002" s="14"/>
      <c r="BIR1002" s="14"/>
      <c r="BIS1002" s="14"/>
      <c r="BIT1002" s="14"/>
      <c r="BIU1002" s="14"/>
      <c r="BIV1002" s="14"/>
      <c r="BIW1002" s="14"/>
      <c r="BIX1002" s="14"/>
      <c r="BIY1002" s="14"/>
      <c r="BIZ1002" s="14"/>
      <c r="BJA1002" s="14"/>
      <c r="BJB1002" s="14"/>
      <c r="BJC1002" s="14"/>
      <c r="BJD1002" s="14"/>
      <c r="BJE1002" s="14"/>
      <c r="BJF1002" s="14"/>
      <c r="BJG1002" s="14"/>
      <c r="BJH1002" s="14"/>
      <c r="BJI1002" s="14"/>
      <c r="BJJ1002" s="14"/>
      <c r="BJK1002" s="14"/>
      <c r="BJL1002" s="14"/>
      <c r="BJM1002" s="14"/>
      <c r="BJN1002" s="14"/>
      <c r="BJO1002" s="14"/>
      <c r="BJP1002" s="14"/>
      <c r="BJQ1002" s="14"/>
      <c r="BJR1002" s="14"/>
      <c r="BJS1002" s="14"/>
      <c r="BJT1002" s="14"/>
      <c r="BJU1002" s="14"/>
      <c r="BJV1002" s="14"/>
      <c r="BJW1002" s="14"/>
      <c r="BJX1002" s="14"/>
      <c r="BJY1002" s="14"/>
      <c r="BJZ1002" s="14"/>
      <c r="BKA1002" s="14"/>
      <c r="BKB1002" s="14"/>
      <c r="BKC1002" s="14"/>
      <c r="BKD1002" s="14"/>
      <c r="BKE1002" s="14"/>
      <c r="BKF1002" s="14"/>
      <c r="BKG1002" s="14"/>
      <c r="BKH1002" s="14"/>
      <c r="BKI1002" s="14"/>
      <c r="BKJ1002" s="14"/>
      <c r="BKK1002" s="14"/>
      <c r="BKL1002" s="14"/>
      <c r="BKM1002" s="14"/>
      <c r="BKN1002" s="14"/>
      <c r="BKO1002" s="14"/>
      <c r="BKP1002" s="14"/>
      <c r="BKQ1002" s="14"/>
      <c r="BKR1002" s="14"/>
      <c r="BKS1002" s="14"/>
      <c r="BKT1002" s="14"/>
      <c r="BKU1002" s="14"/>
      <c r="BKV1002" s="14"/>
      <c r="BKW1002" s="14"/>
      <c r="BKX1002" s="14"/>
      <c r="BKY1002" s="14"/>
      <c r="BKZ1002" s="14"/>
      <c r="BLA1002" s="14"/>
      <c r="BLB1002" s="14"/>
      <c r="BLC1002" s="14"/>
      <c r="BLD1002" s="14"/>
      <c r="BLE1002" s="14"/>
      <c r="BLF1002" s="14"/>
      <c r="BLG1002" s="14"/>
      <c r="BLH1002" s="14"/>
      <c r="BLI1002" s="14"/>
      <c r="BLJ1002" s="14"/>
      <c r="BLK1002" s="14"/>
      <c r="BLL1002" s="14"/>
      <c r="BLM1002" s="14"/>
      <c r="BLN1002" s="14"/>
      <c r="BLO1002" s="14"/>
      <c r="BLP1002" s="14"/>
      <c r="BLQ1002" s="14"/>
      <c r="BLR1002" s="14"/>
      <c r="BLS1002" s="14"/>
      <c r="BLT1002" s="14"/>
      <c r="BLU1002" s="14"/>
      <c r="BLV1002" s="14"/>
      <c r="BLW1002" s="14"/>
      <c r="BLX1002" s="14"/>
      <c r="BLY1002" s="14"/>
      <c r="BLZ1002" s="14"/>
      <c r="BMA1002" s="14"/>
      <c r="BMB1002" s="14"/>
      <c r="BMC1002" s="14"/>
      <c r="BMD1002" s="14"/>
      <c r="BME1002" s="14"/>
      <c r="BMF1002" s="14"/>
      <c r="BMG1002" s="14"/>
      <c r="BMH1002" s="14"/>
      <c r="BMI1002" s="14"/>
      <c r="BMJ1002" s="14"/>
      <c r="BMK1002" s="14"/>
      <c r="BML1002" s="14"/>
      <c r="BMM1002" s="14"/>
      <c r="BMN1002" s="14"/>
      <c r="BMO1002" s="14"/>
      <c r="BMP1002" s="14"/>
      <c r="BMQ1002" s="14"/>
      <c r="BMR1002" s="14"/>
      <c r="BMS1002" s="14"/>
      <c r="BMT1002" s="14"/>
      <c r="BMU1002" s="14"/>
      <c r="BMV1002" s="14"/>
      <c r="BMW1002" s="14"/>
      <c r="BMX1002" s="14"/>
      <c r="BMY1002" s="14"/>
      <c r="BMZ1002" s="14"/>
      <c r="BNA1002" s="14"/>
      <c r="BNB1002" s="14"/>
      <c r="BNC1002" s="14"/>
      <c r="BND1002" s="14"/>
      <c r="BNE1002" s="14"/>
      <c r="BNF1002" s="14"/>
      <c r="BNG1002" s="14"/>
      <c r="BNH1002" s="14"/>
      <c r="BNI1002" s="14"/>
      <c r="BNJ1002" s="14"/>
      <c r="BNK1002" s="14"/>
      <c r="BNL1002" s="14"/>
      <c r="BNM1002" s="14"/>
      <c r="BNN1002" s="14"/>
      <c r="BNO1002" s="14"/>
      <c r="BNP1002" s="14"/>
      <c r="BNQ1002" s="14"/>
      <c r="BNR1002" s="14"/>
      <c r="BNS1002" s="14"/>
      <c r="BNT1002" s="14"/>
      <c r="BNU1002" s="14"/>
      <c r="BNV1002" s="14"/>
      <c r="BNW1002" s="14"/>
      <c r="BNX1002" s="14"/>
      <c r="BNY1002" s="14"/>
      <c r="BNZ1002" s="14"/>
      <c r="BOA1002" s="14"/>
      <c r="BOB1002" s="14"/>
      <c r="BOC1002" s="14"/>
      <c r="BOD1002" s="14"/>
      <c r="BOE1002" s="14"/>
      <c r="BOF1002" s="14"/>
      <c r="BOG1002" s="14"/>
      <c r="BOH1002" s="14"/>
      <c r="BOI1002" s="14"/>
      <c r="BOJ1002" s="14"/>
      <c r="BOK1002" s="14"/>
      <c r="BOL1002" s="14"/>
      <c r="BOM1002" s="14"/>
      <c r="BON1002" s="14"/>
      <c r="BOO1002" s="14"/>
      <c r="BOP1002" s="14"/>
      <c r="BOQ1002" s="14"/>
      <c r="BOR1002" s="14"/>
      <c r="BOS1002" s="14"/>
      <c r="BOT1002" s="14"/>
      <c r="BOU1002" s="14"/>
      <c r="BOV1002" s="14"/>
      <c r="BOW1002" s="14"/>
      <c r="BOX1002" s="14"/>
      <c r="BOY1002" s="14"/>
      <c r="BOZ1002" s="14"/>
      <c r="BPA1002" s="14"/>
      <c r="BPB1002" s="14"/>
      <c r="BPC1002" s="14"/>
      <c r="BPD1002" s="14"/>
      <c r="BPE1002" s="14"/>
      <c r="BPF1002" s="14"/>
      <c r="BPG1002" s="14"/>
      <c r="BPH1002" s="14"/>
      <c r="BPI1002" s="14"/>
      <c r="BPJ1002" s="14"/>
      <c r="BPK1002" s="14"/>
      <c r="BPL1002" s="14"/>
      <c r="BPM1002" s="14"/>
      <c r="BPN1002" s="14"/>
      <c r="BPO1002" s="14"/>
      <c r="BPP1002" s="14"/>
      <c r="BPQ1002" s="14"/>
      <c r="BPR1002" s="14"/>
      <c r="BPS1002" s="14"/>
      <c r="BPT1002" s="14"/>
      <c r="BPU1002" s="14"/>
      <c r="BPV1002" s="14"/>
      <c r="BPW1002" s="14"/>
      <c r="BPX1002" s="14"/>
      <c r="BPY1002" s="14"/>
      <c r="BPZ1002" s="14"/>
      <c r="BQA1002" s="14"/>
      <c r="BQB1002" s="14"/>
      <c r="BQC1002" s="14"/>
      <c r="BQD1002" s="14"/>
      <c r="BQE1002" s="14"/>
      <c r="BQF1002" s="14"/>
      <c r="BQG1002" s="14"/>
      <c r="BQH1002" s="14"/>
      <c r="BQI1002" s="14"/>
      <c r="BQJ1002" s="14"/>
      <c r="BQK1002" s="14"/>
      <c r="BQL1002" s="14"/>
      <c r="BQM1002" s="14"/>
      <c r="BQN1002" s="14"/>
      <c r="BQO1002" s="14"/>
      <c r="BQP1002" s="14"/>
      <c r="BQQ1002" s="14"/>
      <c r="BQR1002" s="14"/>
      <c r="BQS1002" s="14"/>
      <c r="BQT1002" s="14"/>
      <c r="BQU1002" s="14"/>
      <c r="BQV1002" s="14"/>
      <c r="BQW1002" s="14"/>
      <c r="BQX1002" s="14"/>
      <c r="BQY1002" s="14"/>
      <c r="BQZ1002" s="14"/>
      <c r="BRA1002" s="14"/>
      <c r="BRB1002" s="14"/>
      <c r="BRC1002" s="14"/>
      <c r="BRD1002" s="14"/>
      <c r="BRE1002" s="14"/>
      <c r="BRF1002" s="14"/>
      <c r="BRG1002" s="14"/>
      <c r="BRH1002" s="14"/>
      <c r="BRI1002" s="14"/>
      <c r="BRJ1002" s="14"/>
      <c r="BRK1002" s="14"/>
      <c r="BRL1002" s="14"/>
      <c r="BRM1002" s="14"/>
      <c r="BRN1002" s="14"/>
      <c r="BRO1002" s="14"/>
      <c r="BRP1002" s="14"/>
      <c r="BRQ1002" s="14"/>
      <c r="BRR1002" s="14"/>
      <c r="BRS1002" s="14"/>
      <c r="BRT1002" s="14"/>
      <c r="BRU1002" s="14"/>
      <c r="BRV1002" s="14"/>
      <c r="BRW1002" s="14"/>
      <c r="BRX1002" s="14"/>
      <c r="BRY1002" s="14"/>
      <c r="BRZ1002" s="14"/>
      <c r="BSA1002" s="14"/>
      <c r="BSB1002" s="14"/>
      <c r="BSC1002" s="14"/>
      <c r="BSD1002" s="14"/>
      <c r="BSE1002" s="14"/>
      <c r="BSF1002" s="14"/>
      <c r="BSG1002" s="14"/>
      <c r="BSH1002" s="14"/>
      <c r="BSI1002" s="14"/>
      <c r="BSJ1002" s="14"/>
      <c r="BSK1002" s="14"/>
      <c r="BSL1002" s="14"/>
      <c r="BSM1002" s="14"/>
      <c r="BSN1002" s="14"/>
      <c r="BSO1002" s="14"/>
      <c r="BSP1002" s="14"/>
      <c r="BSQ1002" s="14"/>
      <c r="BSR1002" s="14"/>
      <c r="BSS1002" s="14"/>
      <c r="BST1002" s="14"/>
      <c r="BSU1002" s="14"/>
      <c r="BSV1002" s="14"/>
      <c r="BSW1002" s="14"/>
      <c r="BSX1002" s="14"/>
      <c r="BSY1002" s="14"/>
      <c r="BSZ1002" s="14"/>
      <c r="BTA1002" s="14"/>
      <c r="BTB1002" s="14"/>
      <c r="BTC1002" s="14"/>
      <c r="BTD1002" s="14"/>
      <c r="BTE1002" s="14"/>
      <c r="BTF1002" s="14"/>
      <c r="BTG1002" s="14"/>
      <c r="BTH1002" s="14"/>
      <c r="BTI1002" s="14"/>
      <c r="BTJ1002" s="14"/>
      <c r="BTK1002" s="14"/>
      <c r="BTL1002" s="14"/>
      <c r="BTM1002" s="14"/>
      <c r="BTN1002" s="14"/>
      <c r="BTO1002" s="14"/>
      <c r="BTP1002" s="14"/>
      <c r="BTQ1002" s="14"/>
      <c r="BTR1002" s="14"/>
      <c r="BTS1002" s="14"/>
      <c r="BTT1002" s="14"/>
      <c r="BTU1002" s="14"/>
      <c r="BTV1002" s="14"/>
      <c r="BTW1002" s="14"/>
      <c r="BTX1002" s="14"/>
      <c r="BTY1002" s="14"/>
      <c r="BTZ1002" s="14"/>
      <c r="BUA1002" s="14"/>
      <c r="BUB1002" s="14"/>
      <c r="BUC1002" s="14"/>
      <c r="BUD1002" s="14"/>
      <c r="BUE1002" s="14"/>
      <c r="BUF1002" s="14"/>
      <c r="BUG1002" s="14"/>
      <c r="BUH1002" s="14"/>
      <c r="BUI1002" s="14"/>
      <c r="BUJ1002" s="14"/>
      <c r="BUK1002" s="14"/>
      <c r="BUL1002" s="14"/>
      <c r="BUM1002" s="14"/>
      <c r="BUN1002" s="14"/>
      <c r="BUO1002" s="14"/>
      <c r="BUP1002" s="14"/>
      <c r="BUQ1002" s="14"/>
      <c r="BUR1002" s="14"/>
      <c r="BUS1002" s="14"/>
      <c r="BUT1002" s="14"/>
      <c r="BUU1002" s="14"/>
      <c r="BUV1002" s="14"/>
      <c r="BUW1002" s="14"/>
      <c r="BUX1002" s="14"/>
      <c r="BUY1002" s="14"/>
      <c r="BUZ1002" s="14"/>
      <c r="BVA1002" s="14"/>
      <c r="BVB1002" s="14"/>
      <c r="BVC1002" s="14"/>
      <c r="BVD1002" s="14"/>
      <c r="BVE1002" s="14"/>
      <c r="BVF1002" s="14"/>
      <c r="BVG1002" s="14"/>
      <c r="BVH1002" s="14"/>
      <c r="BVI1002" s="14"/>
      <c r="BVJ1002" s="14"/>
      <c r="BVK1002" s="14"/>
      <c r="BVL1002" s="14"/>
      <c r="BVM1002" s="14"/>
      <c r="BVN1002" s="14"/>
      <c r="BVO1002" s="14"/>
      <c r="BVP1002" s="14"/>
      <c r="BVQ1002" s="14"/>
      <c r="BVR1002" s="14"/>
      <c r="BVS1002" s="14"/>
      <c r="BVT1002" s="14"/>
      <c r="BVU1002" s="14"/>
      <c r="BVV1002" s="14"/>
      <c r="BVW1002" s="14"/>
      <c r="BVX1002" s="14"/>
      <c r="BVY1002" s="14"/>
      <c r="BVZ1002" s="14"/>
      <c r="BWA1002" s="14"/>
      <c r="BWB1002" s="14"/>
      <c r="BWC1002" s="14"/>
      <c r="BWD1002" s="14"/>
      <c r="BWE1002" s="14"/>
      <c r="BWF1002" s="14"/>
      <c r="BWG1002" s="14"/>
      <c r="BWH1002" s="14"/>
      <c r="BWI1002" s="14"/>
      <c r="BWJ1002" s="14"/>
      <c r="BWK1002" s="14"/>
      <c r="BWL1002" s="14"/>
      <c r="BWM1002" s="14"/>
      <c r="BWN1002" s="14"/>
      <c r="BWO1002" s="14"/>
      <c r="BWP1002" s="14"/>
      <c r="BWQ1002" s="14"/>
      <c r="BWR1002" s="14"/>
      <c r="BWS1002" s="14"/>
      <c r="BWT1002" s="14"/>
      <c r="BWU1002" s="14"/>
      <c r="BWV1002" s="14"/>
      <c r="BWW1002" s="14"/>
      <c r="BWX1002" s="14"/>
      <c r="BWY1002" s="14"/>
      <c r="BWZ1002" s="14"/>
      <c r="BXA1002" s="14"/>
      <c r="BXB1002" s="14"/>
      <c r="BXC1002" s="14"/>
      <c r="BXD1002" s="14"/>
      <c r="BXE1002" s="14"/>
      <c r="BXF1002" s="14"/>
      <c r="BXG1002" s="14"/>
      <c r="BXH1002" s="14"/>
      <c r="BXI1002" s="14"/>
      <c r="BXJ1002" s="14"/>
      <c r="BXK1002" s="14"/>
      <c r="BXL1002" s="14"/>
      <c r="BXM1002" s="14"/>
      <c r="BXN1002" s="14"/>
      <c r="BXO1002" s="14"/>
      <c r="BXP1002" s="14"/>
      <c r="BXQ1002" s="14"/>
      <c r="BXR1002" s="14"/>
      <c r="BXS1002" s="14"/>
      <c r="BXT1002" s="14"/>
      <c r="BXU1002" s="14"/>
      <c r="BXV1002" s="14"/>
      <c r="BXW1002" s="14"/>
      <c r="BXX1002" s="14"/>
      <c r="BXY1002" s="14"/>
      <c r="BXZ1002" s="14"/>
      <c r="BYA1002" s="14"/>
      <c r="BYB1002" s="14"/>
      <c r="BYC1002" s="14"/>
      <c r="BYD1002" s="14"/>
      <c r="BYE1002" s="14"/>
      <c r="BYF1002" s="14"/>
      <c r="BYG1002" s="14"/>
      <c r="BYH1002" s="14"/>
      <c r="BYI1002" s="14"/>
      <c r="BYJ1002" s="14"/>
      <c r="BYK1002" s="14"/>
      <c r="BYL1002" s="14"/>
      <c r="BYM1002" s="14"/>
      <c r="BYN1002" s="14"/>
      <c r="BYO1002" s="14"/>
      <c r="BYP1002" s="14"/>
      <c r="BYQ1002" s="14"/>
      <c r="BYR1002" s="14"/>
      <c r="BYS1002" s="14"/>
      <c r="BYT1002" s="14"/>
      <c r="BYU1002" s="14"/>
      <c r="BYV1002" s="14"/>
      <c r="BYW1002" s="14"/>
      <c r="BYX1002" s="14"/>
      <c r="BYY1002" s="14"/>
      <c r="BYZ1002" s="14"/>
      <c r="BZA1002" s="14"/>
      <c r="BZB1002" s="14"/>
      <c r="BZC1002" s="14"/>
      <c r="BZD1002" s="14"/>
      <c r="BZE1002" s="14"/>
      <c r="BZF1002" s="14"/>
      <c r="BZG1002" s="14"/>
      <c r="BZH1002" s="14"/>
      <c r="BZI1002" s="14"/>
      <c r="BZJ1002" s="14"/>
      <c r="BZK1002" s="14"/>
      <c r="BZL1002" s="14"/>
      <c r="BZM1002" s="14"/>
      <c r="BZN1002" s="14"/>
      <c r="BZO1002" s="14"/>
      <c r="BZP1002" s="14"/>
      <c r="BZQ1002" s="14"/>
      <c r="BZR1002" s="14"/>
      <c r="BZS1002" s="14"/>
      <c r="BZT1002" s="14"/>
      <c r="BZU1002" s="14"/>
      <c r="BZV1002" s="14"/>
      <c r="BZW1002" s="14"/>
      <c r="BZX1002" s="14"/>
      <c r="BZY1002" s="14"/>
      <c r="BZZ1002" s="14"/>
      <c r="CAA1002" s="14"/>
      <c r="CAB1002" s="14"/>
      <c r="CAC1002" s="14"/>
      <c r="CAD1002" s="14"/>
      <c r="CAE1002" s="14"/>
      <c r="CAF1002" s="14"/>
      <c r="CAG1002" s="14"/>
      <c r="CAH1002" s="14"/>
      <c r="CAI1002" s="14"/>
      <c r="CAJ1002" s="14"/>
      <c r="CAK1002" s="14"/>
      <c r="CAL1002" s="14"/>
      <c r="CAM1002" s="14"/>
      <c r="CAN1002" s="14"/>
      <c r="CAO1002" s="14"/>
      <c r="CAP1002" s="14"/>
      <c r="CAQ1002" s="14"/>
      <c r="CAR1002" s="14"/>
      <c r="CAS1002" s="14"/>
      <c r="CAT1002" s="14"/>
      <c r="CAU1002" s="14"/>
      <c r="CAV1002" s="14"/>
      <c r="CAW1002" s="14"/>
      <c r="CAX1002" s="14"/>
      <c r="CAY1002" s="14"/>
      <c r="CAZ1002" s="14"/>
      <c r="CBA1002" s="14"/>
      <c r="CBB1002" s="14"/>
      <c r="CBC1002" s="14"/>
      <c r="CBD1002" s="14"/>
      <c r="CBE1002" s="14"/>
      <c r="CBF1002" s="14"/>
      <c r="CBG1002" s="14"/>
      <c r="CBH1002" s="14"/>
      <c r="CBI1002" s="14"/>
      <c r="CBJ1002" s="14"/>
      <c r="CBK1002" s="14"/>
      <c r="CBL1002" s="14"/>
      <c r="CBM1002" s="14"/>
      <c r="CBN1002" s="14"/>
      <c r="CBO1002" s="14"/>
      <c r="CBP1002" s="14"/>
      <c r="CBQ1002" s="14"/>
      <c r="CBR1002" s="14"/>
      <c r="CBS1002" s="14"/>
      <c r="CBT1002" s="14"/>
      <c r="CBU1002" s="14"/>
      <c r="CBV1002" s="14"/>
      <c r="CBW1002" s="14"/>
      <c r="CBX1002" s="14"/>
      <c r="CBY1002" s="14"/>
      <c r="CBZ1002" s="14"/>
      <c r="CCA1002" s="14"/>
      <c r="CCB1002" s="14"/>
      <c r="CCC1002" s="14"/>
      <c r="CCD1002" s="14"/>
      <c r="CCE1002" s="14"/>
      <c r="CCF1002" s="14"/>
      <c r="CCG1002" s="14"/>
      <c r="CCH1002" s="14"/>
      <c r="CCI1002" s="14"/>
      <c r="CCJ1002" s="14"/>
      <c r="CCK1002" s="14"/>
      <c r="CCL1002" s="14"/>
      <c r="CCM1002" s="14"/>
      <c r="CCN1002" s="14"/>
      <c r="CCO1002" s="14"/>
      <c r="CCP1002" s="14"/>
      <c r="CCQ1002" s="14"/>
      <c r="CCR1002" s="14"/>
      <c r="CCS1002" s="14"/>
      <c r="CCT1002" s="14"/>
      <c r="CCU1002" s="14"/>
      <c r="CCV1002" s="14"/>
      <c r="CCW1002" s="14"/>
      <c r="CCX1002" s="14"/>
      <c r="CCY1002" s="14"/>
      <c r="CCZ1002" s="14"/>
      <c r="CDA1002" s="14"/>
      <c r="CDB1002" s="14"/>
      <c r="CDC1002" s="14"/>
      <c r="CDD1002" s="14"/>
      <c r="CDE1002" s="14"/>
      <c r="CDF1002" s="14"/>
      <c r="CDG1002" s="14"/>
      <c r="CDH1002" s="14"/>
      <c r="CDI1002" s="14"/>
      <c r="CDJ1002" s="14"/>
      <c r="CDK1002" s="14"/>
      <c r="CDL1002" s="14"/>
      <c r="CDM1002" s="14"/>
      <c r="CDN1002" s="14"/>
      <c r="CDO1002" s="14"/>
      <c r="CDP1002" s="14"/>
      <c r="CDQ1002" s="14"/>
      <c r="CDR1002" s="14"/>
      <c r="CDS1002" s="14"/>
      <c r="CDT1002" s="14"/>
      <c r="CDU1002" s="14"/>
      <c r="CDV1002" s="14"/>
      <c r="CDW1002" s="14"/>
      <c r="CDX1002" s="14"/>
      <c r="CDY1002" s="14"/>
      <c r="CDZ1002" s="14"/>
      <c r="CEA1002" s="14"/>
      <c r="CEB1002" s="14"/>
      <c r="CEC1002" s="14"/>
      <c r="CED1002" s="14"/>
      <c r="CEE1002" s="14"/>
      <c r="CEF1002" s="14"/>
      <c r="CEG1002" s="14"/>
      <c r="CEH1002" s="14"/>
      <c r="CEI1002" s="14"/>
      <c r="CEJ1002" s="14"/>
      <c r="CEK1002" s="14"/>
      <c r="CEL1002" s="14"/>
      <c r="CEM1002" s="14"/>
      <c r="CEN1002" s="14"/>
      <c r="CEO1002" s="14"/>
      <c r="CEP1002" s="14"/>
      <c r="CEQ1002" s="14"/>
      <c r="CER1002" s="14"/>
      <c r="CES1002" s="14"/>
      <c r="CET1002" s="14"/>
      <c r="CEU1002" s="14"/>
      <c r="CEV1002" s="14"/>
      <c r="CEW1002" s="14"/>
      <c r="CEX1002" s="14"/>
      <c r="CEY1002" s="14"/>
      <c r="CEZ1002" s="14"/>
      <c r="CFA1002" s="14"/>
      <c r="CFB1002" s="14"/>
      <c r="CFC1002" s="14"/>
      <c r="CFD1002" s="14"/>
      <c r="CFE1002" s="14"/>
      <c r="CFF1002" s="14"/>
      <c r="CFG1002" s="14"/>
      <c r="CFH1002" s="14"/>
      <c r="CFI1002" s="14"/>
      <c r="CFJ1002" s="14"/>
      <c r="CFK1002" s="14"/>
      <c r="CFL1002" s="14"/>
      <c r="CFM1002" s="14"/>
      <c r="CFN1002" s="14"/>
      <c r="CFO1002" s="14"/>
      <c r="CFP1002" s="14"/>
      <c r="CFQ1002" s="14"/>
      <c r="CFR1002" s="14"/>
      <c r="CFS1002" s="14"/>
      <c r="CFT1002" s="14"/>
      <c r="CFU1002" s="14"/>
      <c r="CFV1002" s="14"/>
      <c r="CFW1002" s="14"/>
      <c r="CFX1002" s="14"/>
      <c r="CFY1002" s="14"/>
      <c r="CFZ1002" s="14"/>
      <c r="CGA1002" s="14"/>
      <c r="CGB1002" s="14"/>
      <c r="CGC1002" s="14"/>
      <c r="CGD1002" s="14"/>
      <c r="CGE1002" s="14"/>
      <c r="CGF1002" s="14"/>
      <c r="CGG1002" s="14"/>
      <c r="CGH1002" s="14"/>
      <c r="CGI1002" s="14"/>
      <c r="CGJ1002" s="14"/>
      <c r="CGK1002" s="14"/>
      <c r="CGL1002" s="14"/>
      <c r="CGM1002" s="14"/>
      <c r="CGN1002" s="14"/>
      <c r="CGO1002" s="14"/>
      <c r="CGP1002" s="14"/>
      <c r="CGQ1002" s="14"/>
      <c r="CGR1002" s="14"/>
      <c r="CGS1002" s="14"/>
      <c r="CGT1002" s="14"/>
      <c r="CGU1002" s="14"/>
      <c r="CGV1002" s="14"/>
      <c r="CGW1002" s="14"/>
      <c r="CGX1002" s="14"/>
      <c r="CGY1002" s="14"/>
      <c r="CGZ1002" s="14"/>
      <c r="CHA1002" s="14"/>
      <c r="CHB1002" s="14"/>
      <c r="CHC1002" s="14"/>
      <c r="CHD1002" s="14"/>
      <c r="CHE1002" s="14"/>
      <c r="CHF1002" s="14"/>
      <c r="CHG1002" s="14"/>
      <c r="CHH1002" s="14"/>
      <c r="CHI1002" s="14"/>
      <c r="CHJ1002" s="14"/>
      <c r="CHK1002" s="14"/>
      <c r="CHL1002" s="14"/>
      <c r="CHM1002" s="14"/>
      <c r="CHN1002" s="14"/>
      <c r="CHO1002" s="14"/>
      <c r="CHP1002" s="14"/>
      <c r="CHQ1002" s="14"/>
      <c r="CHR1002" s="14"/>
      <c r="CHS1002" s="14"/>
      <c r="CHT1002" s="14"/>
      <c r="CHU1002" s="14"/>
      <c r="CHV1002" s="14"/>
      <c r="CHW1002" s="14"/>
      <c r="CHX1002" s="14"/>
      <c r="CHY1002" s="14"/>
      <c r="CHZ1002" s="14"/>
      <c r="CIA1002" s="14"/>
      <c r="CIB1002" s="14"/>
      <c r="CIC1002" s="14"/>
      <c r="CID1002" s="14"/>
      <c r="CIE1002" s="14"/>
      <c r="CIF1002" s="14"/>
      <c r="CIG1002" s="14"/>
      <c r="CIH1002" s="14"/>
      <c r="CII1002" s="14"/>
      <c r="CIJ1002" s="14"/>
      <c r="CIK1002" s="14"/>
      <c r="CIL1002" s="14"/>
      <c r="CIM1002" s="14"/>
      <c r="CIN1002" s="14"/>
      <c r="CIO1002" s="14"/>
      <c r="CIP1002" s="14"/>
      <c r="CIQ1002" s="14"/>
      <c r="CIR1002" s="14"/>
      <c r="CIS1002" s="14"/>
      <c r="CIT1002" s="14"/>
      <c r="CIU1002" s="14"/>
      <c r="CIV1002" s="14"/>
      <c r="CIW1002" s="14"/>
      <c r="CIX1002" s="14"/>
      <c r="CIY1002" s="14"/>
      <c r="CIZ1002" s="14"/>
      <c r="CJA1002" s="14"/>
      <c r="CJB1002" s="14"/>
      <c r="CJC1002" s="14"/>
      <c r="CJD1002" s="14"/>
      <c r="CJE1002" s="14"/>
      <c r="CJF1002" s="14"/>
      <c r="CJG1002" s="14"/>
      <c r="CJH1002" s="14"/>
      <c r="CJI1002" s="14"/>
      <c r="CJJ1002" s="14"/>
      <c r="CJK1002" s="14"/>
      <c r="CJL1002" s="14"/>
      <c r="CJM1002" s="14"/>
      <c r="CJN1002" s="14"/>
      <c r="CJO1002" s="14"/>
      <c r="CJP1002" s="14"/>
      <c r="CJQ1002" s="14"/>
      <c r="CJR1002" s="14"/>
      <c r="CJS1002" s="14"/>
      <c r="CJT1002" s="14"/>
      <c r="CJU1002" s="14"/>
      <c r="CJV1002" s="14"/>
      <c r="CJW1002" s="14"/>
      <c r="CJX1002" s="14"/>
      <c r="CJY1002" s="14"/>
      <c r="CJZ1002" s="14"/>
      <c r="CKA1002" s="14"/>
      <c r="CKB1002" s="14"/>
      <c r="CKC1002" s="14"/>
      <c r="CKD1002" s="14"/>
      <c r="CKE1002" s="14"/>
      <c r="CKF1002" s="14"/>
      <c r="CKG1002" s="14"/>
      <c r="CKH1002" s="14"/>
      <c r="CKI1002" s="14"/>
      <c r="CKJ1002" s="14"/>
      <c r="CKK1002" s="14"/>
      <c r="CKL1002" s="14"/>
      <c r="CKM1002" s="14"/>
      <c r="CKN1002" s="14"/>
      <c r="CKO1002" s="14"/>
      <c r="CKP1002" s="14"/>
      <c r="CKQ1002" s="14"/>
      <c r="CKR1002" s="14"/>
      <c r="CKS1002" s="14"/>
      <c r="CKT1002" s="14"/>
      <c r="CKU1002" s="14"/>
      <c r="CKV1002" s="14"/>
      <c r="CKW1002" s="14"/>
      <c r="CKX1002" s="14"/>
      <c r="CKY1002" s="14"/>
      <c r="CKZ1002" s="14"/>
      <c r="CLA1002" s="14"/>
      <c r="CLB1002" s="14"/>
      <c r="CLC1002" s="14"/>
      <c r="CLD1002" s="14"/>
      <c r="CLE1002" s="14"/>
      <c r="CLF1002" s="14"/>
      <c r="CLG1002" s="14"/>
      <c r="CLH1002" s="14"/>
      <c r="CLI1002" s="14"/>
      <c r="CLJ1002" s="14"/>
      <c r="CLK1002" s="14"/>
      <c r="CLL1002" s="14"/>
      <c r="CLM1002" s="14"/>
      <c r="CLN1002" s="14"/>
      <c r="CLO1002" s="14"/>
      <c r="CLP1002" s="14"/>
      <c r="CLQ1002" s="14"/>
      <c r="CLR1002" s="14"/>
      <c r="CLS1002" s="14"/>
      <c r="CLT1002" s="14"/>
      <c r="CLU1002" s="14"/>
      <c r="CLV1002" s="14"/>
      <c r="CLW1002" s="14"/>
      <c r="CLX1002" s="14"/>
      <c r="CLY1002" s="14"/>
      <c r="CLZ1002" s="14"/>
      <c r="CMA1002" s="14"/>
      <c r="CMB1002" s="14"/>
      <c r="CMC1002" s="14"/>
      <c r="CMD1002" s="14"/>
      <c r="CME1002" s="14"/>
      <c r="CMF1002" s="14"/>
      <c r="CMG1002" s="14"/>
      <c r="CMH1002" s="14"/>
      <c r="CMI1002" s="14"/>
      <c r="CMJ1002" s="14"/>
      <c r="CMK1002" s="14"/>
      <c r="CML1002" s="14"/>
      <c r="CMM1002" s="14"/>
      <c r="CMN1002" s="14"/>
      <c r="CMO1002" s="14"/>
      <c r="CMP1002" s="14"/>
      <c r="CMQ1002" s="14"/>
      <c r="CMR1002" s="14"/>
      <c r="CMS1002" s="14"/>
      <c r="CMT1002" s="14"/>
      <c r="CMU1002" s="14"/>
      <c r="CMV1002" s="14"/>
      <c r="CMW1002" s="14"/>
      <c r="CMX1002" s="14"/>
      <c r="CMY1002" s="14"/>
      <c r="CMZ1002" s="14"/>
      <c r="CNA1002" s="14"/>
      <c r="CNB1002" s="14"/>
      <c r="CNC1002" s="14"/>
      <c r="CND1002" s="14"/>
      <c r="CNE1002" s="14"/>
      <c r="CNF1002" s="14"/>
      <c r="CNG1002" s="14"/>
      <c r="CNH1002" s="14"/>
      <c r="CNI1002" s="14"/>
      <c r="CNJ1002" s="14"/>
      <c r="CNK1002" s="14"/>
      <c r="CNL1002" s="14"/>
      <c r="CNM1002" s="14"/>
      <c r="CNN1002" s="14"/>
      <c r="CNO1002" s="14"/>
      <c r="CNP1002" s="14"/>
      <c r="CNQ1002" s="14"/>
      <c r="CNR1002" s="14"/>
      <c r="CNS1002" s="14"/>
      <c r="CNT1002" s="14"/>
      <c r="CNU1002" s="14"/>
      <c r="CNV1002" s="14"/>
      <c r="CNW1002" s="14"/>
      <c r="CNX1002" s="14"/>
      <c r="CNY1002" s="14"/>
      <c r="CNZ1002" s="14"/>
      <c r="COA1002" s="14"/>
      <c r="COB1002" s="14"/>
      <c r="COC1002" s="14"/>
      <c r="COD1002" s="14"/>
      <c r="COE1002" s="14"/>
      <c r="COF1002" s="14"/>
      <c r="COG1002" s="14"/>
      <c r="COH1002" s="14"/>
      <c r="COI1002" s="14"/>
      <c r="COJ1002" s="14"/>
      <c r="COK1002" s="14"/>
      <c r="COL1002" s="14"/>
      <c r="COM1002" s="14"/>
      <c r="CON1002" s="14"/>
      <c r="COO1002" s="14"/>
      <c r="COP1002" s="14"/>
      <c r="COQ1002" s="14"/>
      <c r="COR1002" s="14"/>
      <c r="COS1002" s="14"/>
      <c r="COT1002" s="14"/>
      <c r="COU1002" s="14"/>
      <c r="COV1002" s="14"/>
      <c r="COW1002" s="14"/>
      <c r="COX1002" s="14"/>
      <c r="COY1002" s="14"/>
      <c r="COZ1002" s="14"/>
      <c r="CPA1002" s="14"/>
      <c r="CPB1002" s="14"/>
      <c r="CPC1002" s="14"/>
      <c r="CPD1002" s="14"/>
      <c r="CPE1002" s="14"/>
      <c r="CPF1002" s="14"/>
      <c r="CPG1002" s="14"/>
      <c r="CPH1002" s="14"/>
      <c r="CPI1002" s="14"/>
      <c r="CPJ1002" s="14"/>
      <c r="CPK1002" s="14"/>
      <c r="CPL1002" s="14"/>
      <c r="CPM1002" s="14"/>
      <c r="CPN1002" s="14"/>
      <c r="CPO1002" s="14"/>
      <c r="CPP1002" s="14"/>
      <c r="CPQ1002" s="14"/>
      <c r="CPR1002" s="14"/>
      <c r="CPS1002" s="14"/>
      <c r="CPT1002" s="14"/>
      <c r="CPU1002" s="14"/>
      <c r="CPV1002" s="14"/>
      <c r="CPW1002" s="14"/>
      <c r="CPX1002" s="14"/>
      <c r="CPY1002" s="14"/>
      <c r="CPZ1002" s="14"/>
      <c r="CQA1002" s="14"/>
      <c r="CQB1002" s="14"/>
      <c r="CQC1002" s="14"/>
      <c r="CQD1002" s="14"/>
      <c r="CQE1002" s="14"/>
      <c r="CQF1002" s="14"/>
      <c r="CQG1002" s="14"/>
      <c r="CQH1002" s="14"/>
      <c r="CQI1002" s="14"/>
      <c r="CQJ1002" s="14"/>
      <c r="CQK1002" s="14"/>
      <c r="CQL1002" s="14"/>
      <c r="CQM1002" s="14"/>
      <c r="CQN1002" s="14"/>
      <c r="CQO1002" s="14"/>
      <c r="CQP1002" s="14"/>
      <c r="CQQ1002" s="14"/>
      <c r="CQR1002" s="14"/>
      <c r="CQS1002" s="14"/>
      <c r="CQT1002" s="14"/>
      <c r="CQU1002" s="14"/>
      <c r="CQV1002" s="14"/>
      <c r="CQW1002" s="14"/>
      <c r="CQX1002" s="14"/>
      <c r="CQY1002" s="14"/>
      <c r="CQZ1002" s="14"/>
      <c r="CRA1002" s="14"/>
      <c r="CRB1002" s="14"/>
      <c r="CRC1002" s="14"/>
      <c r="CRD1002" s="14"/>
      <c r="CRE1002" s="14"/>
      <c r="CRF1002" s="14"/>
      <c r="CRG1002" s="14"/>
      <c r="CRH1002" s="14"/>
      <c r="CRI1002" s="14"/>
      <c r="CRJ1002" s="14"/>
      <c r="CRK1002" s="14"/>
      <c r="CRL1002" s="14"/>
      <c r="CRM1002" s="14"/>
      <c r="CRN1002" s="14"/>
      <c r="CRO1002" s="14"/>
      <c r="CRP1002" s="14"/>
      <c r="CRQ1002" s="14"/>
      <c r="CRR1002" s="14"/>
      <c r="CRS1002" s="14"/>
      <c r="CRT1002" s="14"/>
      <c r="CRU1002" s="14"/>
      <c r="CRV1002" s="14"/>
      <c r="CRW1002" s="14"/>
      <c r="CRX1002" s="14"/>
      <c r="CRY1002" s="14"/>
      <c r="CRZ1002" s="14"/>
      <c r="CSA1002" s="14"/>
      <c r="CSB1002" s="14"/>
      <c r="CSC1002" s="14"/>
      <c r="CSD1002" s="14"/>
      <c r="CSE1002" s="14"/>
      <c r="CSF1002" s="14"/>
      <c r="CSG1002" s="14"/>
      <c r="CSH1002" s="14"/>
      <c r="CSI1002" s="14"/>
      <c r="CSJ1002" s="14"/>
      <c r="CSK1002" s="14"/>
      <c r="CSL1002" s="14"/>
      <c r="CSM1002" s="14"/>
      <c r="CSN1002" s="14"/>
      <c r="CSO1002" s="14"/>
      <c r="CSP1002" s="14"/>
      <c r="CSQ1002" s="14"/>
      <c r="CSR1002" s="14"/>
      <c r="CSS1002" s="14"/>
      <c r="CST1002" s="14"/>
      <c r="CSU1002" s="14"/>
      <c r="CSV1002" s="14"/>
      <c r="CSW1002" s="14"/>
      <c r="CSX1002" s="14"/>
      <c r="CSY1002" s="14"/>
      <c r="CSZ1002" s="14"/>
      <c r="CTA1002" s="14"/>
      <c r="CTB1002" s="14"/>
      <c r="CTC1002" s="14"/>
      <c r="CTD1002" s="14"/>
      <c r="CTE1002" s="14"/>
      <c r="CTF1002" s="14"/>
      <c r="CTG1002" s="14"/>
      <c r="CTH1002" s="14"/>
      <c r="CTI1002" s="14"/>
      <c r="CTJ1002" s="14"/>
      <c r="CTK1002" s="14"/>
      <c r="CTL1002" s="14"/>
      <c r="CTM1002" s="14"/>
      <c r="CTN1002" s="14"/>
      <c r="CTO1002" s="14"/>
      <c r="CTP1002" s="14"/>
      <c r="CTQ1002" s="14"/>
      <c r="CTR1002" s="14"/>
      <c r="CTS1002" s="14"/>
      <c r="CTT1002" s="14"/>
      <c r="CTU1002" s="14"/>
      <c r="CTV1002" s="14"/>
      <c r="CTW1002" s="14"/>
      <c r="CTX1002" s="14"/>
      <c r="CTY1002" s="14"/>
      <c r="CTZ1002" s="14"/>
      <c r="CUA1002" s="14"/>
      <c r="CUB1002" s="14"/>
      <c r="CUC1002" s="14"/>
      <c r="CUD1002" s="14"/>
      <c r="CUE1002" s="14"/>
      <c r="CUF1002" s="14"/>
      <c r="CUG1002" s="14"/>
      <c r="CUH1002" s="14"/>
      <c r="CUI1002" s="14"/>
      <c r="CUJ1002" s="14"/>
      <c r="CUK1002" s="14"/>
      <c r="CUL1002" s="14"/>
      <c r="CUM1002" s="14"/>
      <c r="CUN1002" s="14"/>
      <c r="CUO1002" s="14"/>
      <c r="CUP1002" s="14"/>
      <c r="CUQ1002" s="14"/>
      <c r="CUR1002" s="14"/>
      <c r="CUS1002" s="14"/>
      <c r="CUT1002" s="14"/>
      <c r="CUU1002" s="14"/>
      <c r="CUV1002" s="14"/>
      <c r="CUW1002" s="14"/>
      <c r="CUX1002" s="14"/>
      <c r="CUY1002" s="14"/>
      <c r="CUZ1002" s="14"/>
      <c r="CVA1002" s="14"/>
      <c r="CVB1002" s="14"/>
      <c r="CVC1002" s="14"/>
      <c r="CVD1002" s="14"/>
      <c r="CVE1002" s="14"/>
      <c r="CVF1002" s="14"/>
      <c r="CVG1002" s="14"/>
      <c r="CVH1002" s="14"/>
      <c r="CVI1002" s="14"/>
      <c r="CVJ1002" s="14"/>
      <c r="CVK1002" s="14"/>
      <c r="CVL1002" s="14"/>
      <c r="CVM1002" s="14"/>
      <c r="CVN1002" s="14"/>
      <c r="CVO1002" s="14"/>
      <c r="CVP1002" s="14"/>
      <c r="CVQ1002" s="14"/>
      <c r="CVR1002" s="14"/>
      <c r="CVS1002" s="14"/>
      <c r="CVT1002" s="14"/>
      <c r="CVU1002" s="14"/>
      <c r="CVV1002" s="14"/>
      <c r="CVW1002" s="14"/>
      <c r="CVX1002" s="14"/>
      <c r="CVY1002" s="14"/>
      <c r="CVZ1002" s="14"/>
      <c r="CWA1002" s="14"/>
      <c r="CWB1002" s="14"/>
      <c r="CWC1002" s="14"/>
      <c r="CWD1002" s="14"/>
      <c r="CWE1002" s="14"/>
      <c r="CWF1002" s="14"/>
      <c r="CWG1002" s="14"/>
      <c r="CWH1002" s="14"/>
      <c r="CWI1002" s="14"/>
      <c r="CWJ1002" s="14"/>
      <c r="CWK1002" s="14"/>
      <c r="CWL1002" s="14"/>
      <c r="CWM1002" s="14"/>
      <c r="CWN1002" s="14"/>
      <c r="CWO1002" s="14"/>
      <c r="CWP1002" s="14"/>
      <c r="CWQ1002" s="14"/>
      <c r="CWR1002" s="14"/>
      <c r="CWS1002" s="14"/>
      <c r="CWT1002" s="14"/>
      <c r="CWU1002" s="14"/>
      <c r="CWV1002" s="14"/>
      <c r="CWW1002" s="14"/>
      <c r="CWX1002" s="14"/>
      <c r="CWY1002" s="14"/>
      <c r="CWZ1002" s="14"/>
      <c r="CXA1002" s="14"/>
      <c r="CXB1002" s="14"/>
      <c r="CXC1002" s="14"/>
      <c r="CXD1002" s="14"/>
      <c r="CXE1002" s="14"/>
      <c r="CXF1002" s="14"/>
      <c r="CXG1002" s="14"/>
      <c r="CXH1002" s="14"/>
      <c r="CXI1002" s="14"/>
      <c r="CXJ1002" s="14"/>
      <c r="CXK1002" s="14"/>
      <c r="CXL1002" s="14"/>
      <c r="CXM1002" s="14"/>
      <c r="CXN1002" s="14"/>
      <c r="CXO1002" s="14"/>
      <c r="CXP1002" s="14"/>
      <c r="CXQ1002" s="14"/>
      <c r="CXR1002" s="14"/>
      <c r="CXS1002" s="14"/>
      <c r="CXT1002" s="14"/>
      <c r="CXU1002" s="14"/>
      <c r="CXV1002" s="14"/>
      <c r="CXW1002" s="14"/>
      <c r="CXX1002" s="14"/>
      <c r="CXY1002" s="14"/>
      <c r="CXZ1002" s="14"/>
      <c r="CYA1002" s="14"/>
      <c r="CYB1002" s="14"/>
      <c r="CYC1002" s="14"/>
      <c r="CYD1002" s="14"/>
      <c r="CYE1002" s="14"/>
      <c r="CYF1002" s="14"/>
      <c r="CYG1002" s="14"/>
      <c r="CYH1002" s="14"/>
      <c r="CYI1002" s="14"/>
      <c r="CYJ1002" s="14"/>
      <c r="CYK1002" s="14"/>
      <c r="CYL1002" s="14"/>
      <c r="CYM1002" s="14"/>
      <c r="CYN1002" s="14"/>
      <c r="CYO1002" s="14"/>
      <c r="CYP1002" s="14"/>
      <c r="CYQ1002" s="14"/>
      <c r="CYR1002" s="14"/>
      <c r="CYS1002" s="14"/>
      <c r="CYT1002" s="14"/>
      <c r="CYU1002" s="14"/>
      <c r="CYV1002" s="14"/>
      <c r="CYW1002" s="14"/>
      <c r="CYX1002" s="14"/>
      <c r="CYY1002" s="14"/>
      <c r="CYZ1002" s="14"/>
      <c r="CZA1002" s="14"/>
      <c r="CZB1002" s="14"/>
      <c r="CZC1002" s="14"/>
      <c r="CZD1002" s="14"/>
      <c r="CZE1002" s="14"/>
      <c r="CZF1002" s="14"/>
      <c r="CZG1002" s="14"/>
      <c r="CZH1002" s="14"/>
      <c r="CZI1002" s="14"/>
      <c r="CZJ1002" s="14"/>
      <c r="CZK1002" s="14"/>
      <c r="CZL1002" s="14"/>
      <c r="CZM1002" s="14"/>
      <c r="CZN1002" s="14"/>
      <c r="CZO1002" s="14"/>
      <c r="CZP1002" s="14"/>
      <c r="CZQ1002" s="14"/>
      <c r="CZR1002" s="14"/>
      <c r="CZS1002" s="14"/>
      <c r="CZT1002" s="14"/>
      <c r="CZU1002" s="14"/>
      <c r="CZV1002" s="14"/>
      <c r="CZW1002" s="14"/>
      <c r="CZX1002" s="14"/>
      <c r="CZY1002" s="14"/>
      <c r="CZZ1002" s="14"/>
      <c r="DAA1002" s="14"/>
      <c r="DAB1002" s="14"/>
      <c r="DAC1002" s="14"/>
      <c r="DAD1002" s="14"/>
      <c r="DAE1002" s="14"/>
      <c r="DAF1002" s="14"/>
      <c r="DAG1002" s="14"/>
      <c r="DAH1002" s="14"/>
      <c r="DAI1002" s="14"/>
      <c r="DAJ1002" s="14"/>
      <c r="DAK1002" s="14"/>
      <c r="DAL1002" s="14"/>
      <c r="DAM1002" s="14"/>
      <c r="DAN1002" s="14"/>
      <c r="DAO1002" s="14"/>
      <c r="DAP1002" s="14"/>
      <c r="DAQ1002" s="14"/>
      <c r="DAR1002" s="14"/>
      <c r="DAS1002" s="14"/>
      <c r="DAT1002" s="14"/>
      <c r="DAU1002" s="14"/>
      <c r="DAV1002" s="14"/>
      <c r="DAW1002" s="14"/>
      <c r="DAX1002" s="14"/>
      <c r="DAY1002" s="14"/>
      <c r="DAZ1002" s="14"/>
      <c r="DBA1002" s="14"/>
      <c r="DBB1002" s="14"/>
      <c r="DBC1002" s="14"/>
      <c r="DBD1002" s="14"/>
      <c r="DBE1002" s="14"/>
      <c r="DBF1002" s="14"/>
      <c r="DBG1002" s="14"/>
      <c r="DBH1002" s="14"/>
      <c r="DBI1002" s="14"/>
      <c r="DBJ1002" s="14"/>
      <c r="DBK1002" s="14"/>
      <c r="DBL1002" s="14"/>
      <c r="DBM1002" s="14"/>
      <c r="DBN1002" s="14"/>
      <c r="DBO1002" s="14"/>
      <c r="DBP1002" s="14"/>
      <c r="DBQ1002" s="14"/>
      <c r="DBR1002" s="14"/>
      <c r="DBS1002" s="14"/>
      <c r="DBT1002" s="14"/>
      <c r="DBU1002" s="14"/>
      <c r="DBV1002" s="14"/>
      <c r="DBW1002" s="14"/>
      <c r="DBX1002" s="14"/>
      <c r="DBY1002" s="14"/>
      <c r="DBZ1002" s="14"/>
      <c r="DCA1002" s="14"/>
      <c r="DCB1002" s="14"/>
      <c r="DCC1002" s="14"/>
      <c r="DCD1002" s="14"/>
      <c r="DCE1002" s="14"/>
      <c r="DCF1002" s="14"/>
      <c r="DCG1002" s="14"/>
      <c r="DCH1002" s="14"/>
      <c r="DCI1002" s="14"/>
      <c r="DCJ1002" s="14"/>
      <c r="DCK1002" s="14"/>
      <c r="DCL1002" s="14"/>
      <c r="DCM1002" s="14"/>
      <c r="DCN1002" s="14"/>
      <c r="DCO1002" s="14"/>
      <c r="DCP1002" s="14"/>
      <c r="DCQ1002" s="14"/>
      <c r="DCR1002" s="14"/>
      <c r="DCS1002" s="14"/>
      <c r="DCT1002" s="14"/>
      <c r="DCU1002" s="14"/>
      <c r="DCV1002" s="14"/>
      <c r="DCW1002" s="14"/>
      <c r="DCX1002" s="14"/>
      <c r="DCY1002" s="14"/>
      <c r="DCZ1002" s="14"/>
      <c r="DDA1002" s="14"/>
      <c r="DDB1002" s="14"/>
      <c r="DDC1002" s="14"/>
      <c r="DDD1002" s="14"/>
      <c r="DDE1002" s="14"/>
      <c r="DDF1002" s="14"/>
      <c r="DDG1002" s="14"/>
      <c r="DDH1002" s="14"/>
      <c r="DDI1002" s="14"/>
      <c r="DDJ1002" s="14"/>
      <c r="DDK1002" s="14"/>
      <c r="DDL1002" s="14"/>
      <c r="DDM1002" s="14"/>
      <c r="DDN1002" s="14"/>
      <c r="DDO1002" s="14"/>
      <c r="DDP1002" s="14"/>
      <c r="DDQ1002" s="14"/>
      <c r="DDR1002" s="14"/>
      <c r="DDS1002" s="14"/>
      <c r="DDT1002" s="14"/>
      <c r="DDU1002" s="14"/>
      <c r="DDV1002" s="14"/>
      <c r="DDW1002" s="14"/>
      <c r="DDX1002" s="14"/>
      <c r="DDY1002" s="14"/>
      <c r="DDZ1002" s="14"/>
      <c r="DEA1002" s="14"/>
      <c r="DEB1002" s="14"/>
      <c r="DEC1002" s="14"/>
      <c r="DED1002" s="14"/>
      <c r="DEE1002" s="14"/>
      <c r="DEF1002" s="14"/>
      <c r="DEG1002" s="14"/>
      <c r="DEH1002" s="14"/>
      <c r="DEI1002" s="14"/>
      <c r="DEJ1002" s="14"/>
      <c r="DEK1002" s="14"/>
      <c r="DEL1002" s="14"/>
      <c r="DEM1002" s="14"/>
      <c r="DEN1002" s="14"/>
      <c r="DEO1002" s="14"/>
      <c r="DEP1002" s="14"/>
      <c r="DEQ1002" s="14"/>
      <c r="DER1002" s="14"/>
      <c r="DES1002" s="14"/>
      <c r="DET1002" s="14"/>
      <c r="DEU1002" s="14"/>
      <c r="DEV1002" s="14"/>
      <c r="DEW1002" s="14"/>
      <c r="DEX1002" s="14"/>
      <c r="DEY1002" s="14"/>
      <c r="DEZ1002" s="14"/>
      <c r="DFA1002" s="14"/>
      <c r="DFB1002" s="14"/>
      <c r="DFC1002" s="14"/>
      <c r="DFD1002" s="14"/>
      <c r="DFE1002" s="14"/>
      <c r="DFF1002" s="14"/>
      <c r="DFG1002" s="14"/>
      <c r="DFH1002" s="14"/>
      <c r="DFI1002" s="14"/>
      <c r="DFJ1002" s="14"/>
      <c r="DFK1002" s="14"/>
      <c r="DFL1002" s="14"/>
      <c r="DFM1002" s="14"/>
      <c r="DFN1002" s="14"/>
      <c r="DFO1002" s="14"/>
      <c r="DFP1002" s="14"/>
      <c r="DFQ1002" s="14"/>
      <c r="DFR1002" s="14"/>
      <c r="DFS1002" s="14"/>
      <c r="DFT1002" s="14"/>
      <c r="DFU1002" s="14"/>
      <c r="DFV1002" s="14"/>
      <c r="DFW1002" s="14"/>
      <c r="DFX1002" s="14"/>
      <c r="DFY1002" s="14"/>
      <c r="DFZ1002" s="14"/>
      <c r="DGA1002" s="14"/>
      <c r="DGB1002" s="14"/>
      <c r="DGC1002" s="14"/>
      <c r="DGD1002" s="14"/>
      <c r="DGE1002" s="14"/>
      <c r="DGF1002" s="14"/>
      <c r="DGG1002" s="14"/>
      <c r="DGH1002" s="14"/>
      <c r="DGI1002" s="14"/>
      <c r="DGJ1002" s="14"/>
      <c r="DGK1002" s="14"/>
      <c r="DGL1002" s="14"/>
      <c r="DGM1002" s="14"/>
      <c r="DGN1002" s="14"/>
      <c r="DGO1002" s="14"/>
      <c r="DGP1002" s="14"/>
      <c r="DGQ1002" s="14"/>
      <c r="DGR1002" s="14"/>
      <c r="DGS1002" s="14"/>
      <c r="DGT1002" s="14"/>
      <c r="DGU1002" s="14"/>
      <c r="DGV1002" s="14"/>
      <c r="DGW1002" s="14"/>
      <c r="DGX1002" s="14"/>
      <c r="DGY1002" s="14"/>
      <c r="DGZ1002" s="14"/>
      <c r="DHA1002" s="14"/>
      <c r="DHB1002" s="14"/>
      <c r="DHC1002" s="14"/>
      <c r="DHD1002" s="14"/>
      <c r="DHE1002" s="14"/>
      <c r="DHF1002" s="14"/>
      <c r="DHG1002" s="14"/>
      <c r="DHH1002" s="14"/>
      <c r="DHI1002" s="14"/>
      <c r="DHJ1002" s="14"/>
      <c r="DHK1002" s="14"/>
      <c r="DHL1002" s="14"/>
      <c r="DHM1002" s="14"/>
      <c r="DHN1002" s="14"/>
      <c r="DHO1002" s="14"/>
      <c r="DHP1002" s="14"/>
      <c r="DHQ1002" s="14"/>
      <c r="DHR1002" s="14"/>
      <c r="DHS1002" s="14"/>
      <c r="DHT1002" s="14"/>
      <c r="DHU1002" s="14"/>
      <c r="DHV1002" s="14"/>
      <c r="DHW1002" s="14"/>
      <c r="DHX1002" s="14"/>
      <c r="DHY1002" s="14"/>
      <c r="DHZ1002" s="14"/>
      <c r="DIA1002" s="14"/>
      <c r="DIB1002" s="14"/>
      <c r="DIC1002" s="14"/>
      <c r="DID1002" s="14"/>
      <c r="DIE1002" s="14"/>
      <c r="DIF1002" s="14"/>
      <c r="DIG1002" s="14"/>
      <c r="DIH1002" s="14"/>
      <c r="DII1002" s="14"/>
      <c r="DIJ1002" s="14"/>
      <c r="DIK1002" s="14"/>
      <c r="DIL1002" s="14"/>
      <c r="DIM1002" s="14"/>
      <c r="DIN1002" s="14"/>
      <c r="DIO1002" s="14"/>
      <c r="DIP1002" s="14"/>
      <c r="DIQ1002" s="14"/>
      <c r="DIR1002" s="14"/>
      <c r="DIS1002" s="14"/>
      <c r="DIT1002" s="14"/>
      <c r="DIU1002" s="14"/>
      <c r="DIV1002" s="14"/>
      <c r="DIW1002" s="14"/>
      <c r="DIX1002" s="14"/>
      <c r="DIY1002" s="14"/>
      <c r="DIZ1002" s="14"/>
      <c r="DJA1002" s="14"/>
      <c r="DJB1002" s="14"/>
      <c r="DJC1002" s="14"/>
      <c r="DJD1002" s="14"/>
      <c r="DJE1002" s="14"/>
      <c r="DJF1002" s="14"/>
      <c r="DJG1002" s="14"/>
      <c r="DJH1002" s="14"/>
      <c r="DJI1002" s="14"/>
      <c r="DJJ1002" s="14"/>
      <c r="DJK1002" s="14"/>
      <c r="DJL1002" s="14"/>
      <c r="DJM1002" s="14"/>
      <c r="DJN1002" s="14"/>
      <c r="DJO1002" s="14"/>
      <c r="DJP1002" s="14"/>
      <c r="DJQ1002" s="14"/>
      <c r="DJR1002" s="14"/>
      <c r="DJS1002" s="14"/>
      <c r="DJT1002" s="14"/>
      <c r="DJU1002" s="14"/>
      <c r="DJV1002" s="14"/>
      <c r="DJW1002" s="14"/>
      <c r="DJX1002" s="14"/>
      <c r="DJY1002" s="14"/>
      <c r="DJZ1002" s="14"/>
      <c r="DKA1002" s="14"/>
      <c r="DKB1002" s="14"/>
      <c r="DKC1002" s="14"/>
      <c r="DKD1002" s="14"/>
      <c r="DKE1002" s="14"/>
      <c r="DKF1002" s="14"/>
      <c r="DKG1002" s="14"/>
      <c r="DKH1002" s="14"/>
      <c r="DKI1002" s="14"/>
      <c r="DKJ1002" s="14"/>
      <c r="DKK1002" s="14"/>
      <c r="DKL1002" s="14"/>
      <c r="DKM1002" s="14"/>
      <c r="DKN1002" s="14"/>
      <c r="DKO1002" s="14"/>
      <c r="DKP1002" s="14"/>
      <c r="DKQ1002" s="14"/>
      <c r="DKR1002" s="14"/>
      <c r="DKS1002" s="14"/>
      <c r="DKT1002" s="14"/>
      <c r="DKU1002" s="14"/>
      <c r="DKV1002" s="14"/>
      <c r="DKW1002" s="14"/>
      <c r="DKX1002" s="14"/>
      <c r="DKY1002" s="14"/>
      <c r="DKZ1002" s="14"/>
      <c r="DLA1002" s="14"/>
      <c r="DLB1002" s="14"/>
      <c r="DLC1002" s="14"/>
      <c r="DLD1002" s="14"/>
      <c r="DLE1002" s="14"/>
      <c r="DLF1002" s="14"/>
      <c r="DLG1002" s="14"/>
      <c r="DLH1002" s="14"/>
      <c r="DLI1002" s="14"/>
      <c r="DLJ1002" s="14"/>
      <c r="DLK1002" s="14"/>
      <c r="DLL1002" s="14"/>
      <c r="DLM1002" s="14"/>
      <c r="DLN1002" s="14"/>
      <c r="DLO1002" s="14"/>
      <c r="DLP1002" s="14"/>
      <c r="DLQ1002" s="14"/>
      <c r="DLR1002" s="14"/>
      <c r="DLS1002" s="14"/>
      <c r="DLT1002" s="14"/>
      <c r="DLU1002" s="14"/>
      <c r="DLV1002" s="14"/>
      <c r="DLW1002" s="14"/>
      <c r="DLX1002" s="14"/>
      <c r="DLY1002" s="14"/>
      <c r="DLZ1002" s="14"/>
      <c r="DMA1002" s="14"/>
      <c r="DMB1002" s="14"/>
      <c r="DMC1002" s="14"/>
      <c r="DMD1002" s="14"/>
      <c r="DME1002" s="14"/>
      <c r="DMF1002" s="14"/>
      <c r="DMG1002" s="14"/>
      <c r="DMH1002" s="14"/>
      <c r="DMI1002" s="14"/>
      <c r="DMJ1002" s="14"/>
      <c r="DMK1002" s="14"/>
      <c r="DML1002" s="14"/>
      <c r="DMM1002" s="14"/>
      <c r="DMN1002" s="14"/>
      <c r="DMO1002" s="14"/>
      <c r="DMP1002" s="14"/>
      <c r="DMQ1002" s="14"/>
      <c r="DMR1002" s="14"/>
      <c r="DMS1002" s="14"/>
      <c r="DMT1002" s="14"/>
      <c r="DMU1002" s="14"/>
      <c r="DMV1002" s="14"/>
      <c r="DMW1002" s="14"/>
      <c r="DMX1002" s="14"/>
      <c r="DMY1002" s="14"/>
      <c r="DMZ1002" s="14"/>
      <c r="DNA1002" s="14"/>
      <c r="DNB1002" s="14"/>
      <c r="DNC1002" s="14"/>
      <c r="DND1002" s="14"/>
      <c r="DNE1002" s="14"/>
      <c r="DNF1002" s="14"/>
      <c r="DNG1002" s="14"/>
      <c r="DNH1002" s="14"/>
      <c r="DNI1002" s="14"/>
      <c r="DNJ1002" s="14"/>
      <c r="DNK1002" s="14"/>
      <c r="DNL1002" s="14"/>
      <c r="DNM1002" s="14"/>
      <c r="DNN1002" s="14"/>
      <c r="DNO1002" s="14"/>
      <c r="DNP1002" s="14"/>
      <c r="DNQ1002" s="14"/>
      <c r="DNR1002" s="14"/>
      <c r="DNS1002" s="14"/>
      <c r="DNT1002" s="14"/>
      <c r="DNU1002" s="14"/>
      <c r="DNV1002" s="14"/>
      <c r="DNW1002" s="14"/>
      <c r="DNX1002" s="14"/>
      <c r="DNY1002" s="14"/>
      <c r="DNZ1002" s="14"/>
      <c r="DOA1002" s="14"/>
      <c r="DOB1002" s="14"/>
      <c r="DOC1002" s="14"/>
      <c r="DOD1002" s="14"/>
      <c r="DOE1002" s="14"/>
      <c r="DOF1002" s="14"/>
      <c r="DOG1002" s="14"/>
      <c r="DOH1002" s="14"/>
      <c r="DOI1002" s="14"/>
      <c r="DOJ1002" s="14"/>
      <c r="DOK1002" s="14"/>
      <c r="DOL1002" s="14"/>
      <c r="DOM1002" s="14"/>
      <c r="DON1002" s="14"/>
      <c r="DOO1002" s="14"/>
      <c r="DOP1002" s="14"/>
      <c r="DOQ1002" s="14"/>
      <c r="DOR1002" s="14"/>
      <c r="DOS1002" s="14"/>
      <c r="DOT1002" s="14"/>
      <c r="DOU1002" s="14"/>
      <c r="DOV1002" s="14"/>
      <c r="DOW1002" s="14"/>
      <c r="DOX1002" s="14"/>
      <c r="DOY1002" s="14"/>
      <c r="DOZ1002" s="14"/>
      <c r="DPA1002" s="14"/>
      <c r="DPB1002" s="14"/>
      <c r="DPC1002" s="14"/>
      <c r="DPD1002" s="14"/>
      <c r="DPE1002" s="14"/>
      <c r="DPF1002" s="14"/>
      <c r="DPG1002" s="14"/>
      <c r="DPH1002" s="14"/>
      <c r="DPI1002" s="14"/>
      <c r="DPJ1002" s="14"/>
      <c r="DPK1002" s="14"/>
      <c r="DPL1002" s="14"/>
      <c r="DPM1002" s="14"/>
      <c r="DPN1002" s="14"/>
      <c r="DPO1002" s="14"/>
      <c r="DPP1002" s="14"/>
      <c r="DPQ1002" s="14"/>
      <c r="DPR1002" s="14"/>
      <c r="DPS1002" s="14"/>
      <c r="DPT1002" s="14"/>
      <c r="DPU1002" s="14"/>
      <c r="DPV1002" s="14"/>
      <c r="DPW1002" s="14"/>
      <c r="DPX1002" s="14"/>
      <c r="DPY1002" s="14"/>
      <c r="DPZ1002" s="14"/>
      <c r="DQA1002" s="14"/>
      <c r="DQB1002" s="14"/>
      <c r="DQC1002" s="14"/>
      <c r="DQD1002" s="14"/>
      <c r="DQE1002" s="14"/>
      <c r="DQF1002" s="14"/>
      <c r="DQG1002" s="14"/>
      <c r="DQH1002" s="14"/>
      <c r="DQI1002" s="14"/>
      <c r="DQJ1002" s="14"/>
      <c r="DQK1002" s="14"/>
      <c r="DQL1002" s="14"/>
      <c r="DQM1002" s="14"/>
      <c r="DQN1002" s="14"/>
      <c r="DQO1002" s="14"/>
      <c r="DQP1002" s="14"/>
      <c r="DQQ1002" s="14"/>
      <c r="DQR1002" s="14"/>
      <c r="DQS1002" s="14"/>
      <c r="DQT1002" s="14"/>
      <c r="DQU1002" s="14"/>
      <c r="DQV1002" s="14"/>
      <c r="DQW1002" s="14"/>
      <c r="DQX1002" s="14"/>
      <c r="DQY1002" s="14"/>
      <c r="DQZ1002" s="14"/>
      <c r="DRA1002" s="14"/>
      <c r="DRB1002" s="14"/>
      <c r="DRC1002" s="14"/>
      <c r="DRD1002" s="14"/>
      <c r="DRE1002" s="14"/>
      <c r="DRF1002" s="14"/>
      <c r="DRG1002" s="14"/>
      <c r="DRH1002" s="14"/>
      <c r="DRI1002" s="14"/>
      <c r="DRJ1002" s="14"/>
      <c r="DRK1002" s="14"/>
      <c r="DRL1002" s="14"/>
      <c r="DRM1002" s="14"/>
      <c r="DRN1002" s="14"/>
      <c r="DRO1002" s="14"/>
      <c r="DRP1002" s="14"/>
      <c r="DRQ1002" s="14"/>
      <c r="DRR1002" s="14"/>
      <c r="DRS1002" s="14"/>
      <c r="DRT1002" s="14"/>
      <c r="DRU1002" s="14"/>
      <c r="DRV1002" s="14"/>
      <c r="DRW1002" s="14"/>
      <c r="DRX1002" s="14"/>
      <c r="DRY1002" s="14"/>
      <c r="DRZ1002" s="14"/>
      <c r="DSA1002" s="14"/>
      <c r="DSB1002" s="14"/>
      <c r="DSC1002" s="14"/>
      <c r="DSD1002" s="14"/>
      <c r="DSE1002" s="14"/>
      <c r="DSF1002" s="14"/>
      <c r="DSG1002" s="14"/>
      <c r="DSH1002" s="14"/>
      <c r="DSI1002" s="14"/>
      <c r="DSJ1002" s="14"/>
      <c r="DSK1002" s="14"/>
      <c r="DSL1002" s="14"/>
      <c r="DSM1002" s="14"/>
      <c r="DSN1002" s="14"/>
      <c r="DSO1002" s="14"/>
      <c r="DSP1002" s="14"/>
      <c r="DSQ1002" s="14"/>
      <c r="DSR1002" s="14"/>
      <c r="DSS1002" s="14"/>
      <c r="DST1002" s="14"/>
      <c r="DSU1002" s="14"/>
      <c r="DSV1002" s="14"/>
      <c r="DSW1002" s="14"/>
      <c r="DSX1002" s="14"/>
      <c r="DSY1002" s="14"/>
      <c r="DSZ1002" s="14"/>
      <c r="DTA1002" s="14"/>
      <c r="DTB1002" s="14"/>
      <c r="DTC1002" s="14"/>
      <c r="DTD1002" s="14"/>
      <c r="DTE1002" s="14"/>
      <c r="DTF1002" s="14"/>
      <c r="DTG1002" s="14"/>
      <c r="DTH1002" s="14"/>
      <c r="DTI1002" s="14"/>
      <c r="DTJ1002" s="14"/>
      <c r="DTK1002" s="14"/>
      <c r="DTL1002" s="14"/>
      <c r="DTM1002" s="14"/>
      <c r="DTN1002" s="14"/>
      <c r="DTO1002" s="14"/>
      <c r="DTP1002" s="14"/>
      <c r="DTQ1002" s="14"/>
      <c r="DTR1002" s="14"/>
      <c r="DTS1002" s="14"/>
      <c r="DTT1002" s="14"/>
      <c r="DTU1002" s="14"/>
      <c r="DTV1002" s="14"/>
      <c r="DTW1002" s="14"/>
      <c r="DTX1002" s="14"/>
      <c r="DTY1002" s="14"/>
      <c r="DTZ1002" s="14"/>
      <c r="DUA1002" s="14"/>
      <c r="DUB1002" s="14"/>
      <c r="DUC1002" s="14"/>
      <c r="DUD1002" s="14"/>
      <c r="DUE1002" s="14"/>
      <c r="DUF1002" s="14"/>
      <c r="DUG1002" s="14"/>
      <c r="DUH1002" s="14"/>
      <c r="DUI1002" s="14"/>
      <c r="DUJ1002" s="14"/>
      <c r="DUK1002" s="14"/>
      <c r="DUL1002" s="14"/>
      <c r="DUM1002" s="14"/>
      <c r="DUN1002" s="14"/>
      <c r="DUO1002" s="14"/>
      <c r="DUP1002" s="14"/>
      <c r="DUQ1002" s="14"/>
      <c r="DUR1002" s="14"/>
      <c r="DUS1002" s="14"/>
      <c r="DUT1002" s="14"/>
      <c r="DUU1002" s="14"/>
      <c r="DUV1002" s="14"/>
      <c r="DUW1002" s="14"/>
      <c r="DUX1002" s="14"/>
      <c r="DUY1002" s="14"/>
      <c r="DUZ1002" s="14"/>
      <c r="DVA1002" s="14"/>
      <c r="DVB1002" s="14"/>
      <c r="DVC1002" s="14"/>
      <c r="DVD1002" s="14"/>
      <c r="DVE1002" s="14"/>
      <c r="DVF1002" s="14"/>
      <c r="DVG1002" s="14"/>
      <c r="DVH1002" s="14"/>
      <c r="DVI1002" s="14"/>
      <c r="DVJ1002" s="14"/>
      <c r="DVK1002" s="14"/>
      <c r="DVL1002" s="14"/>
      <c r="DVM1002" s="14"/>
      <c r="DVN1002" s="14"/>
      <c r="DVO1002" s="14"/>
      <c r="DVP1002" s="14"/>
      <c r="DVQ1002" s="14"/>
      <c r="DVR1002" s="14"/>
      <c r="DVS1002" s="14"/>
      <c r="DVT1002" s="14"/>
      <c r="DVU1002" s="14"/>
      <c r="DVV1002" s="14"/>
      <c r="DVW1002" s="14"/>
      <c r="DVX1002" s="14"/>
      <c r="DVY1002" s="14"/>
      <c r="DVZ1002" s="14"/>
      <c r="DWA1002" s="14"/>
      <c r="DWB1002" s="14"/>
      <c r="DWC1002" s="14"/>
      <c r="DWD1002" s="14"/>
      <c r="DWE1002" s="14"/>
      <c r="DWF1002" s="14"/>
      <c r="DWG1002" s="14"/>
      <c r="DWH1002" s="14"/>
      <c r="DWI1002" s="14"/>
      <c r="DWJ1002" s="14"/>
      <c r="DWK1002" s="14"/>
      <c r="DWL1002" s="14"/>
      <c r="DWM1002" s="14"/>
      <c r="DWN1002" s="14"/>
      <c r="DWO1002" s="14"/>
      <c r="DWP1002" s="14"/>
      <c r="DWQ1002" s="14"/>
      <c r="DWR1002" s="14"/>
      <c r="DWS1002" s="14"/>
      <c r="DWT1002" s="14"/>
      <c r="DWU1002" s="14"/>
      <c r="DWV1002" s="14"/>
      <c r="DWW1002" s="14"/>
      <c r="DWX1002" s="14"/>
      <c r="DWY1002" s="14"/>
      <c r="DWZ1002" s="14"/>
      <c r="DXA1002" s="14"/>
      <c r="DXB1002" s="14"/>
      <c r="DXC1002" s="14"/>
      <c r="DXD1002" s="14"/>
      <c r="DXE1002" s="14"/>
      <c r="DXF1002" s="14"/>
      <c r="DXG1002" s="14"/>
      <c r="DXH1002" s="14"/>
      <c r="DXI1002" s="14"/>
      <c r="DXJ1002" s="14"/>
      <c r="DXK1002" s="14"/>
      <c r="DXL1002" s="14"/>
      <c r="DXM1002" s="14"/>
      <c r="DXN1002" s="14"/>
      <c r="DXO1002" s="14"/>
      <c r="DXP1002" s="14"/>
      <c r="DXQ1002" s="14"/>
      <c r="DXR1002" s="14"/>
      <c r="DXS1002" s="14"/>
      <c r="DXT1002" s="14"/>
      <c r="DXU1002" s="14"/>
      <c r="DXV1002" s="14"/>
      <c r="DXW1002" s="14"/>
      <c r="DXX1002" s="14"/>
      <c r="DXY1002" s="14"/>
      <c r="DXZ1002" s="14"/>
      <c r="DYA1002" s="14"/>
      <c r="DYB1002" s="14"/>
      <c r="DYC1002" s="14"/>
      <c r="DYD1002" s="14"/>
      <c r="DYE1002" s="14"/>
      <c r="DYF1002" s="14"/>
      <c r="DYG1002" s="14"/>
      <c r="DYH1002" s="14"/>
      <c r="DYI1002" s="14"/>
      <c r="DYJ1002" s="14"/>
      <c r="DYK1002" s="14"/>
      <c r="DYL1002" s="14"/>
      <c r="DYM1002" s="14"/>
      <c r="DYN1002" s="14"/>
      <c r="DYO1002" s="14"/>
      <c r="DYP1002" s="14"/>
      <c r="DYQ1002" s="14"/>
      <c r="DYR1002" s="14"/>
      <c r="DYS1002" s="14"/>
      <c r="DYT1002" s="14"/>
      <c r="DYU1002" s="14"/>
      <c r="DYV1002" s="14"/>
      <c r="DYW1002" s="14"/>
      <c r="DYX1002" s="14"/>
      <c r="DYY1002" s="14"/>
      <c r="DYZ1002" s="14"/>
      <c r="DZA1002" s="14"/>
      <c r="DZB1002" s="14"/>
      <c r="DZC1002" s="14"/>
      <c r="DZD1002" s="14"/>
      <c r="DZE1002" s="14"/>
      <c r="DZF1002" s="14"/>
      <c r="DZG1002" s="14"/>
      <c r="DZH1002" s="14"/>
      <c r="DZI1002" s="14"/>
      <c r="DZJ1002" s="14"/>
      <c r="DZK1002" s="14"/>
      <c r="DZL1002" s="14"/>
      <c r="DZM1002" s="14"/>
      <c r="DZN1002" s="14"/>
      <c r="DZO1002" s="14"/>
      <c r="DZP1002" s="14"/>
      <c r="DZQ1002" s="14"/>
      <c r="DZR1002" s="14"/>
      <c r="DZS1002" s="14"/>
      <c r="DZT1002" s="14"/>
      <c r="DZU1002" s="14"/>
      <c r="DZV1002" s="14"/>
      <c r="DZW1002" s="14"/>
      <c r="DZX1002" s="14"/>
      <c r="DZY1002" s="14"/>
      <c r="DZZ1002" s="14"/>
      <c r="EAA1002" s="14"/>
      <c r="EAB1002" s="14"/>
      <c r="EAC1002" s="14"/>
      <c r="EAD1002" s="14"/>
      <c r="EAE1002" s="14"/>
      <c r="EAF1002" s="14"/>
      <c r="EAG1002" s="14"/>
      <c r="EAH1002" s="14"/>
      <c r="EAI1002" s="14"/>
      <c r="EAJ1002" s="14"/>
      <c r="EAK1002" s="14"/>
      <c r="EAL1002" s="14"/>
      <c r="EAM1002" s="14"/>
      <c r="EAN1002" s="14"/>
      <c r="EAO1002" s="14"/>
      <c r="EAP1002" s="14"/>
      <c r="EAQ1002" s="14"/>
      <c r="EAR1002" s="14"/>
      <c r="EAS1002" s="14"/>
      <c r="EAT1002" s="14"/>
      <c r="EAU1002" s="14"/>
      <c r="EAV1002" s="14"/>
      <c r="EAW1002" s="14"/>
      <c r="EAX1002" s="14"/>
      <c r="EAY1002" s="14"/>
      <c r="EAZ1002" s="14"/>
      <c r="EBA1002" s="14"/>
      <c r="EBB1002" s="14"/>
      <c r="EBC1002" s="14"/>
      <c r="EBD1002" s="14"/>
      <c r="EBE1002" s="14"/>
      <c r="EBF1002" s="14"/>
      <c r="EBG1002" s="14"/>
      <c r="EBH1002" s="14"/>
      <c r="EBI1002" s="14"/>
      <c r="EBJ1002" s="14"/>
      <c r="EBK1002" s="14"/>
      <c r="EBL1002" s="14"/>
      <c r="EBM1002" s="14"/>
      <c r="EBN1002" s="14"/>
      <c r="EBO1002" s="14"/>
      <c r="EBP1002" s="14"/>
      <c r="EBQ1002" s="14"/>
      <c r="EBR1002" s="14"/>
      <c r="EBS1002" s="14"/>
      <c r="EBT1002" s="14"/>
      <c r="EBU1002" s="14"/>
      <c r="EBV1002" s="14"/>
      <c r="EBW1002" s="14"/>
      <c r="EBX1002" s="14"/>
      <c r="EBY1002" s="14"/>
      <c r="EBZ1002" s="14"/>
      <c r="ECA1002" s="14"/>
      <c r="ECB1002" s="14"/>
      <c r="ECC1002" s="14"/>
      <c r="ECD1002" s="14"/>
      <c r="ECE1002" s="14"/>
      <c r="ECF1002" s="14"/>
      <c r="ECG1002" s="14"/>
      <c r="ECH1002" s="14"/>
      <c r="ECI1002" s="14"/>
      <c r="ECJ1002" s="14"/>
      <c r="ECK1002" s="14"/>
      <c r="ECL1002" s="14"/>
      <c r="ECM1002" s="14"/>
      <c r="ECN1002" s="14"/>
      <c r="ECO1002" s="14"/>
      <c r="ECP1002" s="14"/>
      <c r="ECQ1002" s="14"/>
      <c r="ECR1002" s="14"/>
      <c r="ECS1002" s="14"/>
      <c r="ECT1002" s="14"/>
      <c r="ECU1002" s="14"/>
      <c r="ECV1002" s="14"/>
      <c r="ECW1002" s="14"/>
      <c r="ECX1002" s="14"/>
      <c r="ECY1002" s="14"/>
      <c r="ECZ1002" s="14"/>
      <c r="EDA1002" s="14"/>
      <c r="EDB1002" s="14"/>
      <c r="EDC1002" s="14"/>
      <c r="EDD1002" s="14"/>
      <c r="EDE1002" s="14"/>
      <c r="EDF1002" s="14"/>
      <c r="EDG1002" s="14"/>
      <c r="EDH1002" s="14"/>
      <c r="EDI1002" s="14"/>
      <c r="EDJ1002" s="14"/>
      <c r="EDK1002" s="14"/>
      <c r="EDL1002" s="14"/>
      <c r="EDM1002" s="14"/>
      <c r="EDN1002" s="14"/>
      <c r="EDO1002" s="14"/>
      <c r="EDP1002" s="14"/>
      <c r="EDQ1002" s="14"/>
      <c r="EDR1002" s="14"/>
      <c r="EDS1002" s="14"/>
      <c r="EDT1002" s="14"/>
      <c r="EDU1002" s="14"/>
      <c r="EDV1002" s="14"/>
      <c r="EDW1002" s="14"/>
      <c r="EDX1002" s="14"/>
      <c r="EDY1002" s="14"/>
      <c r="EDZ1002" s="14"/>
      <c r="EEA1002" s="14"/>
      <c r="EEB1002" s="14"/>
      <c r="EEC1002" s="14"/>
      <c r="EED1002" s="14"/>
      <c r="EEE1002" s="14"/>
      <c r="EEF1002" s="14"/>
      <c r="EEG1002" s="14"/>
      <c r="EEH1002" s="14"/>
      <c r="EEI1002" s="14"/>
      <c r="EEJ1002" s="14"/>
      <c r="EEK1002" s="14"/>
      <c r="EEL1002" s="14"/>
      <c r="EEM1002" s="14"/>
      <c r="EEN1002" s="14"/>
      <c r="EEO1002" s="14"/>
      <c r="EEP1002" s="14"/>
      <c r="EEQ1002" s="14"/>
      <c r="EER1002" s="14"/>
      <c r="EES1002" s="14"/>
      <c r="EET1002" s="14"/>
      <c r="EEU1002" s="14"/>
      <c r="EEV1002" s="14"/>
      <c r="EEW1002" s="14"/>
      <c r="EEX1002" s="14"/>
      <c r="EEY1002" s="14"/>
      <c r="EEZ1002" s="14"/>
      <c r="EFA1002" s="14"/>
      <c r="EFB1002" s="14"/>
      <c r="EFC1002" s="14"/>
      <c r="EFD1002" s="14"/>
      <c r="EFE1002" s="14"/>
      <c r="EFF1002" s="14"/>
      <c r="EFG1002" s="14"/>
      <c r="EFH1002" s="14"/>
      <c r="EFI1002" s="14"/>
      <c r="EFJ1002" s="14"/>
      <c r="EFK1002" s="14"/>
      <c r="EFL1002" s="14"/>
      <c r="EFM1002" s="14"/>
      <c r="EFN1002" s="14"/>
      <c r="EFO1002" s="14"/>
      <c r="EFP1002" s="14"/>
      <c r="EFQ1002" s="14"/>
      <c r="EFR1002" s="14"/>
      <c r="EFS1002" s="14"/>
      <c r="EFT1002" s="14"/>
      <c r="EFU1002" s="14"/>
      <c r="EFV1002" s="14"/>
      <c r="EFW1002" s="14"/>
      <c r="EFX1002" s="14"/>
      <c r="EFY1002" s="14"/>
      <c r="EFZ1002" s="14"/>
      <c r="EGA1002" s="14"/>
      <c r="EGB1002" s="14"/>
      <c r="EGC1002" s="14"/>
      <c r="EGD1002" s="14"/>
      <c r="EGE1002" s="14"/>
      <c r="EGF1002" s="14"/>
      <c r="EGG1002" s="14"/>
      <c r="EGH1002" s="14"/>
      <c r="EGI1002" s="14"/>
      <c r="EGJ1002" s="14"/>
      <c r="EGK1002" s="14"/>
      <c r="EGL1002" s="14"/>
      <c r="EGM1002" s="14"/>
      <c r="EGN1002" s="14"/>
      <c r="EGO1002" s="14"/>
      <c r="EGP1002" s="14"/>
      <c r="EGQ1002" s="14"/>
      <c r="EGR1002" s="14"/>
      <c r="EGS1002" s="14"/>
      <c r="EGT1002" s="14"/>
      <c r="EGU1002" s="14"/>
      <c r="EGV1002" s="14"/>
      <c r="EGW1002" s="14"/>
      <c r="EGX1002" s="14"/>
      <c r="EGY1002" s="14"/>
      <c r="EGZ1002" s="14"/>
      <c r="EHA1002" s="14"/>
      <c r="EHB1002" s="14"/>
      <c r="EHC1002" s="14"/>
      <c r="EHD1002" s="14"/>
      <c r="EHE1002" s="14"/>
      <c r="EHF1002" s="14"/>
      <c r="EHG1002" s="14"/>
      <c r="EHH1002" s="14"/>
      <c r="EHI1002" s="14"/>
      <c r="EHJ1002" s="14"/>
      <c r="EHK1002" s="14"/>
      <c r="EHL1002" s="14"/>
      <c r="EHM1002" s="14"/>
      <c r="EHN1002" s="14"/>
      <c r="EHO1002" s="14"/>
      <c r="EHP1002" s="14"/>
      <c r="EHQ1002" s="14"/>
      <c r="EHR1002" s="14"/>
      <c r="EHS1002" s="14"/>
      <c r="EHT1002" s="14"/>
      <c r="EHU1002" s="14"/>
      <c r="EHV1002" s="14"/>
      <c r="EHW1002" s="14"/>
      <c r="EHX1002" s="14"/>
      <c r="EHY1002" s="14"/>
      <c r="EHZ1002" s="14"/>
      <c r="EIA1002" s="14"/>
      <c r="EIB1002" s="14"/>
      <c r="EIC1002" s="14"/>
      <c r="EID1002" s="14"/>
      <c r="EIE1002" s="14"/>
      <c r="EIF1002" s="14"/>
      <c r="EIG1002" s="14"/>
      <c r="EIH1002" s="14"/>
      <c r="EII1002" s="14"/>
      <c r="EIJ1002" s="14"/>
      <c r="EIK1002" s="14"/>
      <c r="EIL1002" s="14"/>
      <c r="EIM1002" s="14"/>
      <c r="EIN1002" s="14"/>
      <c r="EIO1002" s="14"/>
      <c r="EIP1002" s="14"/>
      <c r="EIQ1002" s="14"/>
      <c r="EIR1002" s="14"/>
      <c r="EIS1002" s="14"/>
      <c r="EIT1002" s="14"/>
      <c r="EIU1002" s="14"/>
      <c r="EIV1002" s="14"/>
      <c r="EIW1002" s="14"/>
      <c r="EIX1002" s="14"/>
      <c r="EIY1002" s="14"/>
      <c r="EIZ1002" s="14"/>
      <c r="EJA1002" s="14"/>
      <c r="EJB1002" s="14"/>
      <c r="EJC1002" s="14"/>
      <c r="EJD1002" s="14"/>
      <c r="EJE1002" s="14"/>
      <c r="EJF1002" s="14"/>
      <c r="EJG1002" s="14"/>
      <c r="EJH1002" s="14"/>
      <c r="EJI1002" s="14"/>
      <c r="EJJ1002" s="14"/>
      <c r="EJK1002" s="14"/>
      <c r="EJL1002" s="14"/>
      <c r="EJM1002" s="14"/>
      <c r="EJN1002" s="14"/>
      <c r="EJO1002" s="14"/>
      <c r="EJP1002" s="14"/>
      <c r="EJQ1002" s="14"/>
      <c r="EJR1002" s="14"/>
      <c r="EJS1002" s="14"/>
      <c r="EJT1002" s="14"/>
      <c r="EJU1002" s="14"/>
      <c r="EJV1002" s="14"/>
      <c r="EJW1002" s="14"/>
      <c r="EJX1002" s="14"/>
      <c r="EJY1002" s="14"/>
      <c r="EJZ1002" s="14"/>
      <c r="EKA1002" s="14"/>
      <c r="EKB1002" s="14"/>
      <c r="EKC1002" s="14"/>
      <c r="EKD1002" s="14"/>
      <c r="EKE1002" s="14"/>
      <c r="EKF1002" s="14"/>
      <c r="EKG1002" s="14"/>
      <c r="EKH1002" s="14"/>
      <c r="EKI1002" s="14"/>
      <c r="EKJ1002" s="14"/>
      <c r="EKK1002" s="14"/>
      <c r="EKL1002" s="14"/>
      <c r="EKM1002" s="14"/>
      <c r="EKN1002" s="14"/>
      <c r="EKO1002" s="14"/>
      <c r="EKP1002" s="14"/>
      <c r="EKQ1002" s="14"/>
      <c r="EKR1002" s="14"/>
      <c r="EKS1002" s="14"/>
      <c r="EKT1002" s="14"/>
      <c r="EKU1002" s="14"/>
      <c r="EKV1002" s="14"/>
      <c r="EKW1002" s="14"/>
      <c r="EKX1002" s="14"/>
      <c r="EKY1002" s="14"/>
      <c r="EKZ1002" s="14"/>
      <c r="ELA1002" s="14"/>
      <c r="ELB1002" s="14"/>
      <c r="ELC1002" s="14"/>
      <c r="ELD1002" s="14"/>
      <c r="ELE1002" s="14"/>
      <c r="ELF1002" s="14"/>
      <c r="ELG1002" s="14"/>
      <c r="ELH1002" s="14"/>
      <c r="ELI1002" s="14"/>
      <c r="ELJ1002" s="14"/>
      <c r="ELK1002" s="14"/>
      <c r="ELL1002" s="14"/>
      <c r="ELM1002" s="14"/>
      <c r="ELN1002" s="14"/>
      <c r="ELO1002" s="14"/>
      <c r="ELP1002" s="14"/>
      <c r="ELQ1002" s="14"/>
      <c r="ELR1002" s="14"/>
      <c r="ELS1002" s="14"/>
      <c r="ELT1002" s="14"/>
      <c r="ELU1002" s="14"/>
      <c r="ELV1002" s="14"/>
      <c r="ELW1002" s="14"/>
      <c r="ELX1002" s="14"/>
      <c r="ELY1002" s="14"/>
      <c r="ELZ1002" s="14"/>
      <c r="EMA1002" s="14"/>
      <c r="EMB1002" s="14"/>
      <c r="EMC1002" s="14"/>
      <c r="EMD1002" s="14"/>
      <c r="EME1002" s="14"/>
      <c r="EMF1002" s="14"/>
      <c r="EMG1002" s="14"/>
      <c r="EMH1002" s="14"/>
      <c r="EMI1002" s="14"/>
      <c r="EMJ1002" s="14"/>
      <c r="EMK1002" s="14"/>
      <c r="EML1002" s="14"/>
      <c r="EMM1002" s="14"/>
      <c r="EMN1002" s="14"/>
      <c r="EMO1002" s="14"/>
      <c r="EMP1002" s="14"/>
      <c r="EMQ1002" s="14"/>
      <c r="EMR1002" s="14"/>
      <c r="EMS1002" s="14"/>
      <c r="EMT1002" s="14"/>
      <c r="EMU1002" s="14"/>
      <c r="EMV1002" s="14"/>
      <c r="EMW1002" s="14"/>
      <c r="EMX1002" s="14"/>
      <c r="EMY1002" s="14"/>
      <c r="EMZ1002" s="14"/>
      <c r="ENA1002" s="14"/>
      <c r="ENB1002" s="14"/>
      <c r="ENC1002" s="14"/>
      <c r="END1002" s="14"/>
      <c r="ENE1002" s="14"/>
      <c r="ENF1002" s="14"/>
      <c r="ENG1002" s="14"/>
      <c r="ENH1002" s="14"/>
      <c r="ENI1002" s="14"/>
      <c r="ENJ1002" s="14"/>
      <c r="ENK1002" s="14"/>
      <c r="ENL1002" s="14"/>
      <c r="ENM1002" s="14"/>
      <c r="ENN1002" s="14"/>
      <c r="ENO1002" s="14"/>
      <c r="ENP1002" s="14"/>
      <c r="ENQ1002" s="14"/>
      <c r="ENR1002" s="14"/>
      <c r="ENS1002" s="14"/>
      <c r="ENT1002" s="14"/>
      <c r="ENU1002" s="14"/>
      <c r="ENV1002" s="14"/>
      <c r="ENW1002" s="14"/>
      <c r="ENX1002" s="14"/>
      <c r="ENY1002" s="14"/>
      <c r="ENZ1002" s="14"/>
      <c r="EOA1002" s="14"/>
      <c r="EOB1002" s="14"/>
      <c r="EOC1002" s="14"/>
      <c r="EOD1002" s="14"/>
      <c r="EOE1002" s="14"/>
      <c r="EOF1002" s="14"/>
      <c r="EOG1002" s="14"/>
      <c r="EOH1002" s="14"/>
      <c r="EOI1002" s="14"/>
      <c r="EOJ1002" s="14"/>
      <c r="EOK1002" s="14"/>
      <c r="EOL1002" s="14"/>
      <c r="EOM1002" s="14"/>
      <c r="EON1002" s="14"/>
      <c r="EOO1002" s="14"/>
      <c r="EOP1002" s="14"/>
      <c r="EOQ1002" s="14"/>
      <c r="EOR1002" s="14"/>
      <c r="EOS1002" s="14"/>
      <c r="EOT1002" s="14"/>
      <c r="EOU1002" s="14"/>
      <c r="EOV1002" s="14"/>
      <c r="EOW1002" s="14"/>
      <c r="EOX1002" s="14"/>
      <c r="EOY1002" s="14"/>
      <c r="EOZ1002" s="14"/>
      <c r="EPA1002" s="14"/>
      <c r="EPB1002" s="14"/>
      <c r="EPC1002" s="14"/>
      <c r="EPD1002" s="14"/>
      <c r="EPE1002" s="14"/>
      <c r="EPF1002" s="14"/>
      <c r="EPG1002" s="14"/>
      <c r="EPH1002" s="14"/>
      <c r="EPI1002" s="14"/>
      <c r="EPJ1002" s="14"/>
      <c r="EPK1002" s="14"/>
      <c r="EPL1002" s="14"/>
      <c r="EPM1002" s="14"/>
      <c r="EPN1002" s="14"/>
      <c r="EPO1002" s="14"/>
      <c r="EPP1002" s="14"/>
      <c r="EPQ1002" s="14"/>
      <c r="EPR1002" s="14"/>
      <c r="EPS1002" s="14"/>
      <c r="EPT1002" s="14"/>
      <c r="EPU1002" s="14"/>
      <c r="EPV1002" s="14"/>
      <c r="EPW1002" s="14"/>
      <c r="EPX1002" s="14"/>
      <c r="EPY1002" s="14"/>
      <c r="EPZ1002" s="14"/>
      <c r="EQA1002" s="14"/>
      <c r="EQB1002" s="14"/>
      <c r="EQC1002" s="14"/>
      <c r="EQD1002" s="14"/>
      <c r="EQE1002" s="14"/>
      <c r="EQF1002" s="14"/>
      <c r="EQG1002" s="14"/>
      <c r="EQH1002" s="14"/>
      <c r="EQI1002" s="14"/>
      <c r="EQJ1002" s="14"/>
      <c r="EQK1002" s="14"/>
      <c r="EQL1002" s="14"/>
      <c r="EQM1002" s="14"/>
      <c r="EQN1002" s="14"/>
      <c r="EQO1002" s="14"/>
      <c r="EQP1002" s="14"/>
      <c r="EQQ1002" s="14"/>
      <c r="EQR1002" s="14"/>
      <c r="EQS1002" s="14"/>
      <c r="EQT1002" s="14"/>
      <c r="EQU1002" s="14"/>
      <c r="EQV1002" s="14"/>
      <c r="EQW1002" s="14"/>
      <c r="EQX1002" s="14"/>
      <c r="EQY1002" s="14"/>
      <c r="EQZ1002" s="14"/>
      <c r="ERA1002" s="14"/>
      <c r="ERB1002" s="14"/>
      <c r="ERC1002" s="14"/>
      <c r="ERD1002" s="14"/>
      <c r="ERE1002" s="14"/>
      <c r="ERF1002" s="14"/>
      <c r="ERG1002" s="14"/>
      <c r="ERH1002" s="14"/>
      <c r="ERI1002" s="14"/>
      <c r="ERJ1002" s="14"/>
      <c r="ERK1002" s="14"/>
      <c r="ERL1002" s="14"/>
      <c r="ERM1002" s="14"/>
      <c r="ERN1002" s="14"/>
      <c r="ERO1002" s="14"/>
      <c r="ERP1002" s="14"/>
      <c r="ERQ1002" s="14"/>
      <c r="ERR1002" s="14"/>
      <c r="ERS1002" s="14"/>
      <c r="ERT1002" s="14"/>
      <c r="ERU1002" s="14"/>
      <c r="ERV1002" s="14"/>
      <c r="ERW1002" s="14"/>
      <c r="ERX1002" s="14"/>
      <c r="ERY1002" s="14"/>
      <c r="ERZ1002" s="14"/>
      <c r="ESA1002" s="14"/>
      <c r="ESB1002" s="14"/>
      <c r="ESC1002" s="14"/>
      <c r="ESD1002" s="14"/>
      <c r="ESE1002" s="14"/>
      <c r="ESF1002" s="14"/>
      <c r="ESG1002" s="14"/>
      <c r="ESH1002" s="14"/>
      <c r="ESI1002" s="14"/>
      <c r="ESJ1002" s="14"/>
      <c r="ESK1002" s="14"/>
      <c r="ESL1002" s="14"/>
      <c r="ESM1002" s="14"/>
      <c r="ESN1002" s="14"/>
      <c r="ESO1002" s="14"/>
      <c r="ESP1002" s="14"/>
      <c r="ESQ1002" s="14"/>
      <c r="ESR1002" s="14"/>
      <c r="ESS1002" s="14"/>
      <c r="EST1002" s="14"/>
      <c r="ESU1002" s="14"/>
      <c r="ESV1002" s="14"/>
      <c r="ESW1002" s="14"/>
      <c r="ESX1002" s="14"/>
      <c r="ESY1002" s="14"/>
      <c r="ESZ1002" s="14"/>
      <c r="ETA1002" s="14"/>
      <c r="ETB1002" s="14"/>
      <c r="ETC1002" s="14"/>
      <c r="ETD1002" s="14"/>
      <c r="ETE1002" s="14"/>
      <c r="ETF1002" s="14"/>
      <c r="ETG1002" s="14"/>
      <c r="ETH1002" s="14"/>
      <c r="ETI1002" s="14"/>
      <c r="ETJ1002" s="14"/>
      <c r="ETK1002" s="14"/>
      <c r="ETL1002" s="14"/>
      <c r="ETM1002" s="14"/>
      <c r="ETN1002" s="14"/>
      <c r="ETO1002" s="14"/>
      <c r="ETP1002" s="14"/>
      <c r="ETQ1002" s="14"/>
      <c r="ETR1002" s="14"/>
      <c r="ETS1002" s="14"/>
      <c r="ETT1002" s="14"/>
      <c r="ETU1002" s="14"/>
      <c r="ETV1002" s="14"/>
      <c r="ETW1002" s="14"/>
      <c r="ETX1002" s="14"/>
      <c r="ETY1002" s="14"/>
      <c r="ETZ1002" s="14"/>
      <c r="EUA1002" s="14"/>
      <c r="EUB1002" s="14"/>
      <c r="EUC1002" s="14"/>
      <c r="EUD1002" s="14"/>
      <c r="EUE1002" s="14"/>
      <c r="EUF1002" s="14"/>
      <c r="EUG1002" s="14"/>
      <c r="EUH1002" s="14"/>
      <c r="EUI1002" s="14"/>
      <c r="EUJ1002" s="14"/>
      <c r="EUK1002" s="14"/>
      <c r="EUL1002" s="14"/>
      <c r="EUM1002" s="14"/>
      <c r="EUN1002" s="14"/>
      <c r="EUO1002" s="14"/>
      <c r="EUP1002" s="14"/>
      <c r="EUQ1002" s="14"/>
      <c r="EUR1002" s="14"/>
      <c r="EUS1002" s="14"/>
      <c r="EUT1002" s="14"/>
      <c r="EUU1002" s="14"/>
      <c r="EUV1002" s="14"/>
      <c r="EUW1002" s="14"/>
      <c r="EUX1002" s="14"/>
      <c r="EUY1002" s="14"/>
      <c r="EUZ1002" s="14"/>
      <c r="EVA1002" s="14"/>
      <c r="EVB1002" s="14"/>
      <c r="EVC1002" s="14"/>
      <c r="EVD1002" s="14"/>
      <c r="EVE1002" s="14"/>
      <c r="EVF1002" s="14"/>
      <c r="EVG1002" s="14"/>
      <c r="EVH1002" s="14"/>
      <c r="EVI1002" s="14"/>
      <c r="EVJ1002" s="14"/>
      <c r="EVK1002" s="14"/>
      <c r="EVL1002" s="14"/>
      <c r="EVM1002" s="14"/>
      <c r="EVN1002" s="14"/>
      <c r="EVO1002" s="14"/>
      <c r="EVP1002" s="14"/>
      <c r="EVQ1002" s="14"/>
      <c r="EVR1002" s="14"/>
      <c r="EVS1002" s="14"/>
      <c r="EVT1002" s="14"/>
      <c r="EVU1002" s="14"/>
      <c r="EVV1002" s="14"/>
      <c r="EVW1002" s="14"/>
      <c r="EVX1002" s="14"/>
      <c r="EVY1002" s="14"/>
      <c r="EVZ1002" s="14"/>
      <c r="EWA1002" s="14"/>
      <c r="EWB1002" s="14"/>
      <c r="EWC1002" s="14"/>
      <c r="EWD1002" s="14"/>
      <c r="EWE1002" s="14"/>
      <c r="EWF1002" s="14"/>
      <c r="EWG1002" s="14"/>
      <c r="EWH1002" s="14"/>
      <c r="EWI1002" s="14"/>
      <c r="EWJ1002" s="14"/>
      <c r="EWK1002" s="14"/>
      <c r="EWL1002" s="14"/>
      <c r="EWM1002" s="14"/>
      <c r="EWN1002" s="14"/>
      <c r="EWO1002" s="14"/>
      <c r="EWP1002" s="14"/>
      <c r="EWQ1002" s="14"/>
      <c r="EWR1002" s="14"/>
      <c r="EWS1002" s="14"/>
      <c r="EWT1002" s="14"/>
      <c r="EWU1002" s="14"/>
      <c r="EWV1002" s="14"/>
      <c r="EWW1002" s="14"/>
      <c r="EWX1002" s="14"/>
      <c r="EWY1002" s="14"/>
      <c r="EWZ1002" s="14"/>
      <c r="EXA1002" s="14"/>
      <c r="EXB1002" s="14"/>
      <c r="EXC1002" s="14"/>
      <c r="EXD1002" s="14"/>
      <c r="EXE1002" s="14"/>
      <c r="EXF1002" s="14"/>
      <c r="EXG1002" s="14"/>
      <c r="EXH1002" s="14"/>
      <c r="EXI1002" s="14"/>
      <c r="EXJ1002" s="14"/>
      <c r="EXK1002" s="14"/>
      <c r="EXL1002" s="14"/>
      <c r="EXM1002" s="14"/>
      <c r="EXN1002" s="14"/>
      <c r="EXO1002" s="14"/>
      <c r="EXP1002" s="14"/>
      <c r="EXQ1002" s="14"/>
      <c r="EXR1002" s="14"/>
      <c r="EXS1002" s="14"/>
      <c r="EXT1002" s="14"/>
      <c r="EXU1002" s="14"/>
      <c r="EXV1002" s="14"/>
      <c r="EXW1002" s="14"/>
      <c r="EXX1002" s="14"/>
      <c r="EXY1002" s="14"/>
      <c r="EXZ1002" s="14"/>
      <c r="EYA1002" s="14"/>
      <c r="EYB1002" s="14"/>
      <c r="EYC1002" s="14"/>
      <c r="EYD1002" s="14"/>
      <c r="EYE1002" s="14"/>
      <c r="EYF1002" s="14"/>
      <c r="EYG1002" s="14"/>
      <c r="EYH1002" s="14"/>
      <c r="EYI1002" s="14"/>
      <c r="EYJ1002" s="14"/>
      <c r="EYK1002" s="14"/>
      <c r="EYL1002" s="14"/>
      <c r="EYM1002" s="14"/>
      <c r="EYN1002" s="14"/>
      <c r="EYO1002" s="14"/>
      <c r="EYP1002" s="14"/>
      <c r="EYQ1002" s="14"/>
      <c r="EYR1002" s="14"/>
      <c r="EYS1002" s="14"/>
      <c r="EYT1002" s="14"/>
      <c r="EYU1002" s="14"/>
      <c r="EYV1002" s="14"/>
      <c r="EYW1002" s="14"/>
      <c r="EYX1002" s="14"/>
      <c r="EYY1002" s="14"/>
      <c r="EYZ1002" s="14"/>
      <c r="EZA1002" s="14"/>
      <c r="EZB1002" s="14"/>
      <c r="EZC1002" s="14"/>
      <c r="EZD1002" s="14"/>
      <c r="EZE1002" s="14"/>
      <c r="EZF1002" s="14"/>
      <c r="EZG1002" s="14"/>
      <c r="EZH1002" s="14"/>
      <c r="EZI1002" s="14"/>
      <c r="EZJ1002" s="14"/>
      <c r="EZK1002" s="14"/>
      <c r="EZL1002" s="14"/>
      <c r="EZM1002" s="14"/>
      <c r="EZN1002" s="14"/>
      <c r="EZO1002" s="14"/>
      <c r="EZP1002" s="14"/>
      <c r="EZQ1002" s="14"/>
      <c r="EZR1002" s="14"/>
      <c r="EZS1002" s="14"/>
      <c r="EZT1002" s="14"/>
      <c r="EZU1002" s="14"/>
      <c r="EZV1002" s="14"/>
      <c r="EZW1002" s="14"/>
      <c r="EZX1002" s="14"/>
      <c r="EZY1002" s="14"/>
      <c r="EZZ1002" s="14"/>
      <c r="FAA1002" s="14"/>
      <c r="FAB1002" s="14"/>
      <c r="FAC1002" s="14"/>
      <c r="FAD1002" s="14"/>
      <c r="FAE1002" s="14"/>
      <c r="FAF1002" s="14"/>
      <c r="FAG1002" s="14"/>
      <c r="FAH1002" s="14"/>
      <c r="FAI1002" s="14"/>
      <c r="FAJ1002" s="14"/>
      <c r="FAK1002" s="14"/>
      <c r="FAL1002" s="14"/>
      <c r="FAM1002" s="14"/>
      <c r="FAN1002" s="14"/>
      <c r="FAO1002" s="14"/>
      <c r="FAP1002" s="14"/>
      <c r="FAQ1002" s="14"/>
      <c r="FAR1002" s="14"/>
      <c r="FAS1002" s="14"/>
      <c r="FAT1002" s="14"/>
      <c r="FAU1002" s="14"/>
      <c r="FAV1002" s="14"/>
      <c r="FAW1002" s="14"/>
      <c r="FAX1002" s="14"/>
      <c r="FAY1002" s="14"/>
      <c r="FAZ1002" s="14"/>
      <c r="FBA1002" s="14"/>
      <c r="FBB1002" s="14"/>
      <c r="FBC1002" s="14"/>
      <c r="FBD1002" s="14"/>
      <c r="FBE1002" s="14"/>
      <c r="FBF1002" s="14"/>
      <c r="FBG1002" s="14"/>
      <c r="FBH1002" s="14"/>
      <c r="FBI1002" s="14"/>
      <c r="FBJ1002" s="14"/>
      <c r="FBK1002" s="14"/>
      <c r="FBL1002" s="14"/>
      <c r="FBM1002" s="14"/>
      <c r="FBN1002" s="14"/>
      <c r="FBO1002" s="14"/>
      <c r="FBP1002" s="14"/>
      <c r="FBQ1002" s="14"/>
      <c r="FBR1002" s="14"/>
      <c r="FBS1002" s="14"/>
      <c r="FBT1002" s="14"/>
      <c r="FBU1002" s="14"/>
      <c r="FBV1002" s="14"/>
      <c r="FBW1002" s="14"/>
      <c r="FBX1002" s="14"/>
      <c r="FBY1002" s="14"/>
      <c r="FBZ1002" s="14"/>
      <c r="FCA1002" s="14"/>
      <c r="FCB1002" s="14"/>
      <c r="FCC1002" s="14"/>
      <c r="FCD1002" s="14"/>
      <c r="FCE1002" s="14"/>
      <c r="FCF1002" s="14"/>
      <c r="FCG1002" s="14"/>
      <c r="FCH1002" s="14"/>
      <c r="FCI1002" s="14"/>
      <c r="FCJ1002" s="14"/>
      <c r="FCK1002" s="14"/>
      <c r="FCL1002" s="14"/>
      <c r="FCM1002" s="14"/>
      <c r="FCN1002" s="14"/>
      <c r="FCO1002" s="14"/>
      <c r="FCP1002" s="14"/>
      <c r="FCQ1002" s="14"/>
      <c r="FCR1002" s="14"/>
      <c r="FCS1002" s="14"/>
      <c r="FCT1002" s="14"/>
      <c r="FCU1002" s="14"/>
      <c r="FCV1002" s="14"/>
      <c r="FCW1002" s="14"/>
      <c r="FCX1002" s="14"/>
      <c r="FCY1002" s="14"/>
      <c r="FCZ1002" s="14"/>
      <c r="FDA1002" s="14"/>
      <c r="FDB1002" s="14"/>
      <c r="FDC1002" s="14"/>
      <c r="FDD1002" s="14"/>
      <c r="FDE1002" s="14"/>
      <c r="FDF1002" s="14"/>
      <c r="FDG1002" s="14"/>
      <c r="FDH1002" s="14"/>
      <c r="FDI1002" s="14"/>
      <c r="FDJ1002" s="14"/>
      <c r="FDK1002" s="14"/>
      <c r="FDL1002" s="14"/>
      <c r="FDM1002" s="14"/>
      <c r="FDN1002" s="14"/>
      <c r="FDO1002" s="14"/>
      <c r="FDP1002" s="14"/>
      <c r="FDQ1002" s="14"/>
      <c r="FDR1002" s="14"/>
      <c r="FDS1002" s="14"/>
      <c r="FDT1002" s="14"/>
      <c r="FDU1002" s="14"/>
      <c r="FDV1002" s="14"/>
      <c r="FDW1002" s="14"/>
      <c r="FDX1002" s="14"/>
      <c r="FDY1002" s="14"/>
      <c r="FDZ1002" s="14"/>
      <c r="FEA1002" s="14"/>
      <c r="FEB1002" s="14"/>
      <c r="FEC1002" s="14"/>
      <c r="FED1002" s="14"/>
      <c r="FEE1002" s="14"/>
      <c r="FEF1002" s="14"/>
      <c r="FEG1002" s="14"/>
      <c r="FEH1002" s="14"/>
      <c r="FEI1002" s="14"/>
      <c r="FEJ1002" s="14"/>
      <c r="FEK1002" s="14"/>
      <c r="FEL1002" s="14"/>
      <c r="FEM1002" s="14"/>
      <c r="FEN1002" s="14"/>
      <c r="FEO1002" s="14"/>
      <c r="FEP1002" s="14"/>
      <c r="FEQ1002" s="14"/>
      <c r="FER1002" s="14"/>
      <c r="FES1002" s="14"/>
      <c r="FET1002" s="14"/>
      <c r="FEU1002" s="14"/>
      <c r="FEV1002" s="14"/>
      <c r="FEW1002" s="14"/>
      <c r="FEX1002" s="14"/>
      <c r="FEY1002" s="14"/>
      <c r="FEZ1002" s="14"/>
      <c r="FFA1002" s="14"/>
      <c r="FFB1002" s="14"/>
      <c r="FFC1002" s="14"/>
      <c r="FFD1002" s="14"/>
      <c r="FFE1002" s="14"/>
      <c r="FFF1002" s="14"/>
      <c r="FFG1002" s="14"/>
      <c r="FFH1002" s="14"/>
      <c r="FFI1002" s="14"/>
      <c r="FFJ1002" s="14"/>
      <c r="FFK1002" s="14"/>
      <c r="FFL1002" s="14"/>
      <c r="FFM1002" s="14"/>
      <c r="FFN1002" s="14"/>
      <c r="FFO1002" s="14"/>
      <c r="FFP1002" s="14"/>
      <c r="FFQ1002" s="14"/>
      <c r="FFR1002" s="14"/>
      <c r="FFS1002" s="14"/>
      <c r="FFT1002" s="14"/>
      <c r="FFU1002" s="14"/>
      <c r="FFV1002" s="14"/>
      <c r="FFW1002" s="14"/>
      <c r="FFX1002" s="14"/>
      <c r="FFY1002" s="14"/>
      <c r="FFZ1002" s="14"/>
      <c r="FGA1002" s="14"/>
      <c r="FGB1002" s="14"/>
      <c r="FGC1002" s="14"/>
      <c r="FGD1002" s="14"/>
      <c r="FGE1002" s="14"/>
      <c r="FGF1002" s="14"/>
      <c r="FGG1002" s="14"/>
      <c r="FGH1002" s="14"/>
      <c r="FGI1002" s="14"/>
      <c r="FGJ1002" s="14"/>
      <c r="FGK1002" s="14"/>
      <c r="FGL1002" s="14"/>
      <c r="FGM1002" s="14"/>
      <c r="FGN1002" s="14"/>
      <c r="FGO1002" s="14"/>
      <c r="FGP1002" s="14"/>
      <c r="FGQ1002" s="14"/>
      <c r="FGR1002" s="14"/>
      <c r="FGS1002" s="14"/>
      <c r="FGT1002" s="14"/>
      <c r="FGU1002" s="14"/>
      <c r="FGV1002" s="14"/>
      <c r="FGW1002" s="14"/>
      <c r="FGX1002" s="14"/>
      <c r="FGY1002" s="14"/>
      <c r="FGZ1002" s="14"/>
      <c r="FHA1002" s="14"/>
      <c r="FHB1002" s="14"/>
      <c r="FHC1002" s="14"/>
      <c r="FHD1002" s="14"/>
      <c r="FHE1002" s="14"/>
      <c r="FHF1002" s="14"/>
      <c r="FHG1002" s="14"/>
      <c r="FHH1002" s="14"/>
      <c r="FHI1002" s="14"/>
      <c r="FHJ1002" s="14"/>
      <c r="FHK1002" s="14"/>
      <c r="FHL1002" s="14"/>
      <c r="FHM1002" s="14"/>
      <c r="FHN1002" s="14"/>
      <c r="FHO1002" s="14"/>
      <c r="FHP1002" s="14"/>
      <c r="FHQ1002" s="14"/>
      <c r="FHR1002" s="14"/>
      <c r="FHS1002" s="14"/>
      <c r="FHT1002" s="14"/>
      <c r="FHU1002" s="14"/>
      <c r="FHV1002" s="14"/>
      <c r="FHW1002" s="14"/>
      <c r="FHX1002" s="14"/>
      <c r="FHY1002" s="14"/>
      <c r="FHZ1002" s="14"/>
      <c r="FIA1002" s="14"/>
      <c r="FIB1002" s="14"/>
      <c r="FIC1002" s="14"/>
      <c r="FID1002" s="14"/>
      <c r="FIE1002" s="14"/>
      <c r="FIF1002" s="14"/>
      <c r="FIG1002" s="14"/>
      <c r="FIH1002" s="14"/>
      <c r="FII1002" s="14"/>
      <c r="FIJ1002" s="14"/>
      <c r="FIK1002" s="14"/>
      <c r="FIL1002" s="14"/>
      <c r="FIM1002" s="14"/>
      <c r="FIN1002" s="14"/>
      <c r="FIO1002" s="14"/>
      <c r="FIP1002" s="14"/>
      <c r="FIQ1002" s="14"/>
      <c r="FIR1002" s="14"/>
      <c r="FIS1002" s="14"/>
      <c r="FIT1002" s="14"/>
      <c r="FIU1002" s="14"/>
      <c r="FIV1002" s="14"/>
      <c r="FIW1002" s="14"/>
      <c r="FIX1002" s="14"/>
      <c r="FIY1002" s="14"/>
      <c r="FIZ1002" s="14"/>
      <c r="FJA1002" s="14"/>
      <c r="FJB1002" s="14"/>
      <c r="FJC1002" s="14"/>
      <c r="FJD1002" s="14"/>
      <c r="FJE1002" s="14"/>
      <c r="FJF1002" s="14"/>
      <c r="FJG1002" s="14"/>
      <c r="FJH1002" s="14"/>
      <c r="FJI1002" s="14"/>
      <c r="FJJ1002" s="14"/>
      <c r="FJK1002" s="14"/>
      <c r="FJL1002" s="14"/>
      <c r="FJM1002" s="14"/>
      <c r="FJN1002" s="14"/>
      <c r="FJO1002" s="14"/>
      <c r="FJP1002" s="14"/>
      <c r="FJQ1002" s="14"/>
      <c r="FJR1002" s="14"/>
      <c r="FJS1002" s="14"/>
      <c r="FJT1002" s="14"/>
      <c r="FJU1002" s="14"/>
      <c r="FJV1002" s="14"/>
      <c r="FJW1002" s="14"/>
      <c r="FJX1002" s="14"/>
      <c r="FJY1002" s="14"/>
      <c r="FJZ1002" s="14"/>
      <c r="FKA1002" s="14"/>
      <c r="FKB1002" s="14"/>
      <c r="FKC1002" s="14"/>
      <c r="FKD1002" s="14"/>
      <c r="FKE1002" s="14"/>
      <c r="FKF1002" s="14"/>
      <c r="FKG1002" s="14"/>
      <c r="FKH1002" s="14"/>
      <c r="FKI1002" s="14"/>
      <c r="FKJ1002" s="14"/>
      <c r="FKK1002" s="14"/>
      <c r="FKL1002" s="14"/>
      <c r="FKM1002" s="14"/>
      <c r="FKN1002" s="14"/>
      <c r="FKO1002" s="14"/>
      <c r="FKP1002" s="14"/>
      <c r="FKQ1002" s="14"/>
      <c r="FKR1002" s="14"/>
      <c r="FKS1002" s="14"/>
      <c r="FKT1002" s="14"/>
      <c r="FKU1002" s="14"/>
      <c r="FKV1002" s="14"/>
      <c r="FKW1002" s="14"/>
      <c r="FKX1002" s="14"/>
      <c r="FKY1002" s="14"/>
      <c r="FKZ1002" s="14"/>
      <c r="FLA1002" s="14"/>
      <c r="FLB1002" s="14"/>
      <c r="FLC1002" s="14"/>
      <c r="FLD1002" s="14"/>
      <c r="FLE1002" s="14"/>
      <c r="FLF1002" s="14"/>
      <c r="FLG1002" s="14"/>
      <c r="FLH1002" s="14"/>
      <c r="FLI1002" s="14"/>
      <c r="FLJ1002" s="14"/>
      <c r="FLK1002" s="14"/>
      <c r="FLL1002" s="14"/>
      <c r="FLM1002" s="14"/>
      <c r="FLN1002" s="14"/>
      <c r="FLO1002" s="14"/>
      <c r="FLP1002" s="14"/>
      <c r="FLQ1002" s="14"/>
      <c r="FLR1002" s="14"/>
      <c r="FLS1002" s="14"/>
      <c r="FLT1002" s="14"/>
      <c r="FLU1002" s="14"/>
      <c r="FLV1002" s="14"/>
      <c r="FLW1002" s="14"/>
      <c r="FLX1002" s="14"/>
      <c r="FLY1002" s="14"/>
      <c r="FLZ1002" s="14"/>
      <c r="FMA1002" s="14"/>
      <c r="FMB1002" s="14"/>
      <c r="FMC1002" s="14"/>
      <c r="FMD1002" s="14"/>
      <c r="FME1002" s="14"/>
      <c r="FMF1002" s="14"/>
      <c r="FMG1002" s="14"/>
      <c r="FMH1002" s="14"/>
      <c r="FMI1002" s="14"/>
      <c r="FMJ1002" s="14"/>
      <c r="FMK1002" s="14"/>
      <c r="FML1002" s="14"/>
      <c r="FMM1002" s="14"/>
      <c r="FMN1002" s="14"/>
      <c r="FMO1002" s="14"/>
      <c r="FMP1002" s="14"/>
      <c r="FMQ1002" s="14"/>
      <c r="FMR1002" s="14"/>
      <c r="FMS1002" s="14"/>
      <c r="FMT1002" s="14"/>
      <c r="FMU1002" s="14"/>
      <c r="FMV1002" s="14"/>
      <c r="FMW1002" s="14"/>
      <c r="FMX1002" s="14"/>
      <c r="FMY1002" s="14"/>
      <c r="FMZ1002" s="14"/>
      <c r="FNA1002" s="14"/>
      <c r="FNB1002" s="14"/>
      <c r="FNC1002" s="14"/>
      <c r="FND1002" s="14"/>
      <c r="FNE1002" s="14"/>
      <c r="FNF1002" s="14"/>
      <c r="FNG1002" s="14"/>
      <c r="FNH1002" s="14"/>
      <c r="FNI1002" s="14"/>
      <c r="FNJ1002" s="14"/>
      <c r="FNK1002" s="14"/>
      <c r="FNL1002" s="14"/>
      <c r="FNM1002" s="14"/>
      <c r="FNN1002" s="14"/>
      <c r="FNO1002" s="14"/>
      <c r="FNP1002" s="14"/>
      <c r="FNQ1002" s="14"/>
      <c r="FNR1002" s="14"/>
      <c r="FNS1002" s="14"/>
      <c r="FNT1002" s="14"/>
      <c r="FNU1002" s="14"/>
      <c r="FNV1002" s="14"/>
      <c r="FNW1002" s="14"/>
      <c r="FNX1002" s="14"/>
      <c r="FNY1002" s="14"/>
      <c r="FNZ1002" s="14"/>
      <c r="FOA1002" s="14"/>
      <c r="FOB1002" s="14"/>
      <c r="FOC1002" s="14"/>
      <c r="FOD1002" s="14"/>
      <c r="FOE1002" s="14"/>
      <c r="FOF1002" s="14"/>
      <c r="FOG1002" s="14"/>
      <c r="FOH1002" s="14"/>
      <c r="FOI1002" s="14"/>
      <c r="FOJ1002" s="14"/>
      <c r="FOK1002" s="14"/>
      <c r="FOL1002" s="14"/>
      <c r="FOM1002" s="14"/>
      <c r="FON1002" s="14"/>
      <c r="FOO1002" s="14"/>
      <c r="FOP1002" s="14"/>
      <c r="FOQ1002" s="14"/>
      <c r="FOR1002" s="14"/>
      <c r="FOS1002" s="14"/>
      <c r="FOT1002" s="14"/>
      <c r="FOU1002" s="14"/>
      <c r="FOV1002" s="14"/>
      <c r="FOW1002" s="14"/>
      <c r="FOX1002" s="14"/>
      <c r="FOY1002" s="14"/>
      <c r="FOZ1002" s="14"/>
      <c r="FPA1002" s="14"/>
      <c r="FPB1002" s="14"/>
      <c r="FPC1002" s="14"/>
      <c r="FPD1002" s="14"/>
      <c r="FPE1002" s="14"/>
      <c r="FPF1002" s="14"/>
      <c r="FPG1002" s="14"/>
      <c r="FPH1002" s="14"/>
      <c r="FPI1002" s="14"/>
      <c r="FPJ1002" s="14"/>
      <c r="FPK1002" s="14"/>
      <c r="FPL1002" s="14"/>
      <c r="FPM1002" s="14"/>
      <c r="FPN1002" s="14"/>
      <c r="FPO1002" s="14"/>
      <c r="FPP1002" s="14"/>
      <c r="FPQ1002" s="14"/>
      <c r="FPR1002" s="14"/>
      <c r="FPS1002" s="14"/>
      <c r="FPT1002" s="14"/>
      <c r="FPU1002" s="14"/>
      <c r="FPV1002" s="14"/>
      <c r="FPW1002" s="14"/>
      <c r="FPX1002" s="14"/>
      <c r="FPY1002" s="14"/>
      <c r="FPZ1002" s="14"/>
      <c r="FQA1002" s="14"/>
      <c r="FQB1002" s="14"/>
      <c r="FQC1002" s="14"/>
      <c r="FQD1002" s="14"/>
      <c r="FQE1002" s="14"/>
      <c r="FQF1002" s="14"/>
      <c r="FQG1002" s="14"/>
      <c r="FQH1002" s="14"/>
      <c r="FQI1002" s="14"/>
      <c r="FQJ1002" s="14"/>
      <c r="FQK1002" s="14"/>
      <c r="FQL1002" s="14"/>
      <c r="FQM1002" s="14"/>
      <c r="FQN1002" s="14"/>
      <c r="FQO1002" s="14"/>
      <c r="FQP1002" s="14"/>
      <c r="FQQ1002" s="14"/>
      <c r="FQR1002" s="14"/>
      <c r="FQS1002" s="14"/>
      <c r="FQT1002" s="14"/>
      <c r="FQU1002" s="14"/>
      <c r="FQV1002" s="14"/>
      <c r="FQW1002" s="14"/>
      <c r="FQX1002" s="14"/>
      <c r="FQY1002" s="14"/>
      <c r="FQZ1002" s="14"/>
      <c r="FRA1002" s="14"/>
      <c r="FRB1002" s="14"/>
      <c r="FRC1002" s="14"/>
      <c r="FRD1002" s="14"/>
      <c r="FRE1002" s="14"/>
      <c r="FRF1002" s="14"/>
      <c r="FRG1002" s="14"/>
      <c r="FRH1002" s="14"/>
      <c r="FRI1002" s="14"/>
      <c r="FRJ1002" s="14"/>
      <c r="FRK1002" s="14"/>
      <c r="FRL1002" s="14"/>
      <c r="FRM1002" s="14"/>
      <c r="FRN1002" s="14"/>
      <c r="FRO1002" s="14"/>
      <c r="FRP1002" s="14"/>
      <c r="FRQ1002" s="14"/>
      <c r="FRR1002" s="14"/>
      <c r="FRS1002" s="14"/>
      <c r="FRT1002" s="14"/>
      <c r="FRU1002" s="14"/>
      <c r="FRV1002" s="14"/>
      <c r="FRW1002" s="14"/>
      <c r="FRX1002" s="14"/>
      <c r="FRY1002" s="14"/>
      <c r="FRZ1002" s="14"/>
      <c r="FSA1002" s="14"/>
      <c r="FSB1002" s="14"/>
      <c r="FSC1002" s="14"/>
      <c r="FSD1002" s="14"/>
      <c r="FSE1002" s="14"/>
      <c r="FSF1002" s="14"/>
      <c r="FSG1002" s="14"/>
      <c r="FSH1002" s="14"/>
      <c r="FSI1002" s="14"/>
      <c r="FSJ1002" s="14"/>
      <c r="FSK1002" s="14"/>
      <c r="FSL1002" s="14"/>
      <c r="FSM1002" s="14"/>
      <c r="FSN1002" s="14"/>
      <c r="FSO1002" s="14"/>
      <c r="FSP1002" s="14"/>
      <c r="FSQ1002" s="14"/>
      <c r="FSR1002" s="14"/>
      <c r="FSS1002" s="14"/>
      <c r="FST1002" s="14"/>
      <c r="FSU1002" s="14"/>
      <c r="FSV1002" s="14"/>
      <c r="FSW1002" s="14"/>
      <c r="FSX1002" s="14"/>
      <c r="FSY1002" s="14"/>
      <c r="FSZ1002" s="14"/>
      <c r="FTA1002" s="14"/>
      <c r="FTB1002" s="14"/>
      <c r="FTC1002" s="14"/>
      <c r="FTD1002" s="14"/>
      <c r="FTE1002" s="14"/>
      <c r="FTF1002" s="14"/>
      <c r="FTG1002" s="14"/>
      <c r="FTH1002" s="14"/>
      <c r="FTI1002" s="14"/>
      <c r="FTJ1002" s="14"/>
      <c r="FTK1002" s="14"/>
      <c r="FTL1002" s="14"/>
      <c r="FTM1002" s="14"/>
      <c r="FTN1002" s="14"/>
      <c r="FTO1002" s="14"/>
      <c r="FTP1002" s="14"/>
      <c r="FTQ1002" s="14"/>
      <c r="FTR1002" s="14"/>
      <c r="FTS1002" s="14"/>
      <c r="FTT1002" s="14"/>
      <c r="FTU1002" s="14"/>
      <c r="FTV1002" s="14"/>
      <c r="FTW1002" s="14"/>
      <c r="FTX1002" s="14"/>
      <c r="FTY1002" s="14"/>
      <c r="FTZ1002" s="14"/>
      <c r="FUA1002" s="14"/>
      <c r="FUB1002" s="14"/>
      <c r="FUC1002" s="14"/>
      <c r="FUD1002" s="14"/>
      <c r="FUE1002" s="14"/>
      <c r="FUF1002" s="14"/>
      <c r="FUG1002" s="14"/>
      <c r="FUH1002" s="14"/>
      <c r="FUI1002" s="14"/>
      <c r="FUJ1002" s="14"/>
      <c r="FUK1002" s="14"/>
      <c r="FUL1002" s="14"/>
      <c r="FUM1002" s="14"/>
      <c r="FUN1002" s="14"/>
      <c r="FUO1002" s="14"/>
      <c r="FUP1002" s="14"/>
      <c r="FUQ1002" s="14"/>
      <c r="FUR1002" s="14"/>
      <c r="FUS1002" s="14"/>
      <c r="FUT1002" s="14"/>
      <c r="FUU1002" s="14"/>
      <c r="FUV1002" s="14"/>
      <c r="FUW1002" s="14"/>
      <c r="FUX1002" s="14"/>
      <c r="FUY1002" s="14"/>
      <c r="FUZ1002" s="14"/>
      <c r="FVA1002" s="14"/>
      <c r="FVB1002" s="14"/>
      <c r="FVC1002" s="14"/>
      <c r="FVD1002" s="14"/>
      <c r="FVE1002" s="14"/>
      <c r="FVF1002" s="14"/>
      <c r="FVG1002" s="14"/>
      <c r="FVH1002" s="14"/>
      <c r="FVI1002" s="14"/>
      <c r="FVJ1002" s="14"/>
      <c r="FVK1002" s="14"/>
      <c r="FVL1002" s="14"/>
      <c r="FVM1002" s="14"/>
      <c r="FVN1002" s="14"/>
      <c r="FVO1002" s="14"/>
      <c r="FVP1002" s="14"/>
      <c r="FVQ1002" s="14"/>
      <c r="FVR1002" s="14"/>
      <c r="FVS1002" s="14"/>
      <c r="FVT1002" s="14"/>
      <c r="FVU1002" s="14"/>
      <c r="FVV1002" s="14"/>
      <c r="FVW1002" s="14"/>
      <c r="FVX1002" s="14"/>
      <c r="FVY1002" s="14"/>
      <c r="FVZ1002" s="14"/>
      <c r="FWA1002" s="14"/>
      <c r="FWB1002" s="14"/>
      <c r="FWC1002" s="14"/>
      <c r="FWD1002" s="14"/>
      <c r="FWE1002" s="14"/>
      <c r="FWF1002" s="14"/>
      <c r="FWG1002" s="14"/>
      <c r="FWH1002" s="14"/>
      <c r="FWI1002" s="14"/>
      <c r="FWJ1002" s="14"/>
      <c r="FWK1002" s="14"/>
      <c r="FWL1002" s="14"/>
      <c r="FWM1002" s="14"/>
      <c r="FWN1002" s="14"/>
      <c r="FWO1002" s="14"/>
      <c r="FWP1002" s="14"/>
      <c r="FWQ1002" s="14"/>
      <c r="FWR1002" s="14"/>
      <c r="FWS1002" s="14"/>
      <c r="FWT1002" s="14"/>
      <c r="FWU1002" s="14"/>
      <c r="FWV1002" s="14"/>
      <c r="FWW1002" s="14"/>
      <c r="FWX1002" s="14"/>
      <c r="FWY1002" s="14"/>
      <c r="FWZ1002" s="14"/>
      <c r="FXA1002" s="14"/>
      <c r="FXB1002" s="14"/>
      <c r="FXC1002" s="14"/>
      <c r="FXD1002" s="14"/>
      <c r="FXE1002" s="14"/>
      <c r="FXF1002" s="14"/>
      <c r="FXG1002" s="14"/>
      <c r="FXH1002" s="14"/>
      <c r="FXI1002" s="14"/>
      <c r="FXJ1002" s="14"/>
      <c r="FXK1002" s="14"/>
      <c r="FXL1002" s="14"/>
      <c r="FXM1002" s="14"/>
      <c r="FXN1002" s="14"/>
      <c r="FXO1002" s="14"/>
      <c r="FXP1002" s="14"/>
      <c r="FXQ1002" s="14"/>
      <c r="FXR1002" s="14"/>
      <c r="FXS1002" s="14"/>
      <c r="FXT1002" s="14"/>
      <c r="FXU1002" s="14"/>
      <c r="FXV1002" s="14"/>
      <c r="FXW1002" s="14"/>
      <c r="FXX1002" s="14"/>
      <c r="FXY1002" s="14"/>
      <c r="FXZ1002" s="14"/>
      <c r="FYA1002" s="14"/>
      <c r="FYB1002" s="14"/>
      <c r="FYC1002" s="14"/>
      <c r="FYD1002" s="14"/>
      <c r="FYE1002" s="14"/>
      <c r="FYF1002" s="14"/>
      <c r="FYG1002" s="14"/>
      <c r="FYH1002" s="14"/>
      <c r="FYI1002" s="14"/>
      <c r="FYJ1002" s="14"/>
      <c r="FYK1002" s="14"/>
      <c r="FYL1002" s="14"/>
      <c r="FYM1002" s="14"/>
      <c r="FYN1002" s="14"/>
      <c r="FYO1002" s="14"/>
      <c r="FYP1002" s="14"/>
      <c r="FYQ1002" s="14"/>
      <c r="FYR1002" s="14"/>
      <c r="FYS1002" s="14"/>
      <c r="FYT1002" s="14"/>
      <c r="FYU1002" s="14"/>
      <c r="FYV1002" s="14"/>
      <c r="FYW1002" s="14"/>
      <c r="FYX1002" s="14"/>
      <c r="FYY1002" s="14"/>
      <c r="FYZ1002" s="14"/>
      <c r="FZA1002" s="14"/>
      <c r="FZB1002" s="14"/>
      <c r="FZC1002" s="14"/>
      <c r="FZD1002" s="14"/>
      <c r="FZE1002" s="14"/>
      <c r="FZF1002" s="14"/>
      <c r="FZG1002" s="14"/>
      <c r="FZH1002" s="14"/>
      <c r="FZI1002" s="14"/>
      <c r="FZJ1002" s="14"/>
      <c r="FZK1002" s="14"/>
      <c r="FZL1002" s="14"/>
      <c r="FZM1002" s="14"/>
      <c r="FZN1002" s="14"/>
      <c r="FZO1002" s="14"/>
      <c r="FZP1002" s="14"/>
      <c r="FZQ1002" s="14"/>
      <c r="FZR1002" s="14"/>
      <c r="FZS1002" s="14"/>
      <c r="FZT1002" s="14"/>
      <c r="FZU1002" s="14"/>
      <c r="FZV1002" s="14"/>
      <c r="FZW1002" s="14"/>
      <c r="FZX1002" s="14"/>
      <c r="FZY1002" s="14"/>
      <c r="FZZ1002" s="14"/>
      <c r="GAA1002" s="14"/>
      <c r="GAB1002" s="14"/>
      <c r="GAC1002" s="14"/>
      <c r="GAD1002" s="14"/>
      <c r="GAE1002" s="14"/>
      <c r="GAF1002" s="14"/>
      <c r="GAG1002" s="14"/>
      <c r="GAH1002" s="14"/>
      <c r="GAI1002" s="14"/>
      <c r="GAJ1002" s="14"/>
      <c r="GAK1002" s="14"/>
      <c r="GAL1002" s="14"/>
      <c r="GAM1002" s="14"/>
      <c r="GAN1002" s="14"/>
      <c r="GAO1002" s="14"/>
      <c r="GAP1002" s="14"/>
      <c r="GAQ1002" s="14"/>
      <c r="GAR1002" s="14"/>
      <c r="GAS1002" s="14"/>
      <c r="GAT1002" s="14"/>
      <c r="GAU1002" s="14"/>
      <c r="GAV1002" s="14"/>
      <c r="GAW1002" s="14"/>
      <c r="GAX1002" s="14"/>
      <c r="GAY1002" s="14"/>
      <c r="GAZ1002" s="14"/>
      <c r="GBA1002" s="14"/>
      <c r="GBB1002" s="14"/>
      <c r="GBC1002" s="14"/>
      <c r="GBD1002" s="14"/>
      <c r="GBE1002" s="14"/>
      <c r="GBF1002" s="14"/>
      <c r="GBG1002" s="14"/>
      <c r="GBH1002" s="14"/>
      <c r="GBI1002" s="14"/>
      <c r="GBJ1002" s="14"/>
      <c r="GBK1002" s="14"/>
      <c r="GBL1002" s="14"/>
      <c r="GBM1002" s="14"/>
      <c r="GBN1002" s="14"/>
      <c r="GBO1002" s="14"/>
      <c r="GBP1002" s="14"/>
      <c r="GBQ1002" s="14"/>
      <c r="GBR1002" s="14"/>
      <c r="GBS1002" s="14"/>
      <c r="GBT1002" s="14"/>
      <c r="GBU1002" s="14"/>
      <c r="GBV1002" s="14"/>
      <c r="GBW1002" s="14"/>
      <c r="GBX1002" s="14"/>
      <c r="GBY1002" s="14"/>
      <c r="GBZ1002" s="14"/>
      <c r="GCA1002" s="14"/>
      <c r="GCB1002" s="14"/>
      <c r="GCC1002" s="14"/>
      <c r="GCD1002" s="14"/>
      <c r="GCE1002" s="14"/>
      <c r="GCF1002" s="14"/>
      <c r="GCG1002" s="14"/>
      <c r="GCH1002" s="14"/>
      <c r="GCI1002" s="14"/>
      <c r="GCJ1002" s="14"/>
      <c r="GCK1002" s="14"/>
      <c r="GCL1002" s="14"/>
      <c r="GCM1002" s="14"/>
      <c r="GCN1002" s="14"/>
      <c r="GCO1002" s="14"/>
      <c r="GCP1002" s="14"/>
      <c r="GCQ1002" s="14"/>
      <c r="GCR1002" s="14"/>
      <c r="GCS1002" s="14"/>
      <c r="GCT1002" s="14"/>
      <c r="GCU1002" s="14"/>
      <c r="GCV1002" s="14"/>
      <c r="GCW1002" s="14"/>
      <c r="GCX1002" s="14"/>
      <c r="GCY1002" s="14"/>
      <c r="GCZ1002" s="14"/>
      <c r="GDA1002" s="14"/>
      <c r="GDB1002" s="14"/>
      <c r="GDC1002" s="14"/>
      <c r="GDD1002" s="14"/>
      <c r="GDE1002" s="14"/>
      <c r="GDF1002" s="14"/>
      <c r="GDG1002" s="14"/>
      <c r="GDH1002" s="14"/>
      <c r="GDI1002" s="14"/>
      <c r="GDJ1002" s="14"/>
      <c r="GDK1002" s="14"/>
      <c r="GDL1002" s="14"/>
      <c r="GDM1002" s="14"/>
      <c r="GDN1002" s="14"/>
      <c r="GDO1002" s="14"/>
      <c r="GDP1002" s="14"/>
      <c r="GDQ1002" s="14"/>
      <c r="GDR1002" s="14"/>
      <c r="GDS1002" s="14"/>
      <c r="GDT1002" s="14"/>
      <c r="GDU1002" s="14"/>
      <c r="GDV1002" s="14"/>
      <c r="GDW1002" s="14"/>
      <c r="GDX1002" s="14"/>
      <c r="GDY1002" s="14"/>
      <c r="GDZ1002" s="14"/>
      <c r="GEA1002" s="14"/>
      <c r="GEB1002" s="14"/>
      <c r="GEC1002" s="14"/>
      <c r="GED1002" s="14"/>
      <c r="GEE1002" s="14"/>
      <c r="GEF1002" s="14"/>
      <c r="GEG1002" s="14"/>
      <c r="GEH1002" s="14"/>
      <c r="GEI1002" s="14"/>
      <c r="GEJ1002" s="14"/>
      <c r="GEK1002" s="14"/>
      <c r="GEL1002" s="14"/>
      <c r="GEM1002" s="14"/>
      <c r="GEN1002" s="14"/>
      <c r="GEO1002" s="14"/>
      <c r="GEP1002" s="14"/>
      <c r="GEQ1002" s="14"/>
      <c r="GER1002" s="14"/>
      <c r="GES1002" s="14"/>
      <c r="GET1002" s="14"/>
      <c r="GEU1002" s="14"/>
      <c r="GEV1002" s="14"/>
      <c r="GEW1002" s="14"/>
      <c r="GEX1002" s="14"/>
      <c r="GEY1002" s="14"/>
      <c r="GEZ1002" s="14"/>
      <c r="GFA1002" s="14"/>
      <c r="GFB1002" s="14"/>
      <c r="GFC1002" s="14"/>
      <c r="GFD1002" s="14"/>
      <c r="GFE1002" s="14"/>
      <c r="GFF1002" s="14"/>
      <c r="GFG1002" s="14"/>
      <c r="GFH1002" s="14"/>
      <c r="GFI1002" s="14"/>
      <c r="GFJ1002" s="14"/>
      <c r="GFK1002" s="14"/>
      <c r="GFL1002" s="14"/>
      <c r="GFM1002" s="14"/>
      <c r="GFN1002" s="14"/>
      <c r="GFO1002" s="14"/>
      <c r="GFP1002" s="14"/>
      <c r="GFQ1002" s="14"/>
      <c r="GFR1002" s="14"/>
      <c r="GFS1002" s="14"/>
      <c r="GFT1002" s="14"/>
      <c r="GFU1002" s="14"/>
      <c r="GFV1002" s="14"/>
      <c r="GFW1002" s="14"/>
      <c r="GFX1002" s="14"/>
      <c r="GFY1002" s="14"/>
      <c r="GFZ1002" s="14"/>
      <c r="GGA1002" s="14"/>
      <c r="GGB1002" s="14"/>
      <c r="GGC1002" s="14"/>
      <c r="GGD1002" s="14"/>
      <c r="GGE1002" s="14"/>
      <c r="GGF1002" s="14"/>
      <c r="GGG1002" s="14"/>
      <c r="GGH1002" s="14"/>
      <c r="GGI1002" s="14"/>
      <c r="GGJ1002" s="14"/>
      <c r="GGK1002" s="14"/>
      <c r="GGL1002" s="14"/>
      <c r="GGM1002" s="14"/>
      <c r="GGN1002" s="14"/>
      <c r="GGO1002" s="14"/>
      <c r="GGP1002" s="14"/>
      <c r="GGQ1002" s="14"/>
      <c r="GGR1002" s="14"/>
      <c r="GGS1002" s="14"/>
      <c r="GGT1002" s="14"/>
      <c r="GGU1002" s="14"/>
      <c r="GGV1002" s="14"/>
      <c r="GGW1002" s="14"/>
      <c r="GGX1002" s="14"/>
      <c r="GGY1002" s="14"/>
      <c r="GGZ1002" s="14"/>
      <c r="GHA1002" s="14"/>
      <c r="GHB1002" s="14"/>
      <c r="GHC1002" s="14"/>
      <c r="GHD1002" s="14"/>
      <c r="GHE1002" s="14"/>
      <c r="GHF1002" s="14"/>
      <c r="GHG1002" s="14"/>
      <c r="GHH1002" s="14"/>
      <c r="GHI1002" s="14"/>
      <c r="GHJ1002" s="14"/>
      <c r="GHK1002" s="14"/>
      <c r="GHL1002" s="14"/>
      <c r="GHM1002" s="14"/>
      <c r="GHN1002" s="14"/>
      <c r="GHO1002" s="14"/>
      <c r="GHP1002" s="14"/>
      <c r="GHQ1002" s="14"/>
      <c r="GHR1002" s="14"/>
      <c r="GHS1002" s="14"/>
      <c r="GHT1002" s="14"/>
      <c r="GHU1002" s="14"/>
      <c r="GHV1002" s="14"/>
      <c r="GHW1002" s="14"/>
      <c r="GHX1002" s="14"/>
      <c r="GHY1002" s="14"/>
      <c r="GHZ1002" s="14"/>
      <c r="GIA1002" s="14"/>
      <c r="GIB1002" s="14"/>
      <c r="GIC1002" s="14"/>
      <c r="GID1002" s="14"/>
      <c r="GIE1002" s="14"/>
      <c r="GIF1002" s="14"/>
      <c r="GIG1002" s="14"/>
      <c r="GIH1002" s="14"/>
      <c r="GII1002" s="14"/>
      <c r="GIJ1002" s="14"/>
      <c r="GIK1002" s="14"/>
      <c r="GIL1002" s="14"/>
      <c r="GIM1002" s="14"/>
      <c r="GIN1002" s="14"/>
      <c r="GIO1002" s="14"/>
      <c r="GIP1002" s="14"/>
      <c r="GIQ1002" s="14"/>
      <c r="GIR1002" s="14"/>
      <c r="GIS1002" s="14"/>
      <c r="GIT1002" s="14"/>
      <c r="GIU1002" s="14"/>
      <c r="GIV1002" s="14"/>
      <c r="GIW1002" s="14"/>
      <c r="GIX1002" s="14"/>
      <c r="GIY1002" s="14"/>
      <c r="GIZ1002" s="14"/>
      <c r="GJA1002" s="14"/>
      <c r="GJB1002" s="14"/>
      <c r="GJC1002" s="14"/>
      <c r="GJD1002" s="14"/>
      <c r="GJE1002" s="14"/>
      <c r="GJF1002" s="14"/>
      <c r="GJG1002" s="14"/>
      <c r="GJH1002" s="14"/>
      <c r="GJI1002" s="14"/>
      <c r="GJJ1002" s="14"/>
      <c r="GJK1002" s="14"/>
      <c r="GJL1002" s="14"/>
      <c r="GJM1002" s="14"/>
      <c r="GJN1002" s="14"/>
      <c r="GJO1002" s="14"/>
      <c r="GJP1002" s="14"/>
      <c r="GJQ1002" s="14"/>
      <c r="GJR1002" s="14"/>
      <c r="GJS1002" s="14"/>
      <c r="GJT1002" s="14"/>
      <c r="GJU1002" s="14"/>
      <c r="GJV1002" s="14"/>
      <c r="GJW1002" s="14"/>
      <c r="GJX1002" s="14"/>
      <c r="GJY1002" s="14"/>
      <c r="GJZ1002" s="14"/>
      <c r="GKA1002" s="14"/>
      <c r="GKB1002" s="14"/>
      <c r="GKC1002" s="14"/>
      <c r="GKD1002" s="14"/>
      <c r="GKE1002" s="14"/>
      <c r="GKF1002" s="14"/>
      <c r="GKG1002" s="14"/>
      <c r="GKH1002" s="14"/>
      <c r="GKI1002" s="14"/>
      <c r="GKJ1002" s="14"/>
      <c r="GKK1002" s="14"/>
      <c r="GKL1002" s="14"/>
      <c r="GKM1002" s="14"/>
      <c r="GKN1002" s="14"/>
      <c r="GKO1002" s="14"/>
      <c r="GKP1002" s="14"/>
      <c r="GKQ1002" s="14"/>
      <c r="GKR1002" s="14"/>
      <c r="GKS1002" s="14"/>
      <c r="GKT1002" s="14"/>
      <c r="GKU1002" s="14"/>
      <c r="GKV1002" s="14"/>
      <c r="GKW1002" s="14"/>
      <c r="GKX1002" s="14"/>
      <c r="GKY1002" s="14"/>
      <c r="GKZ1002" s="14"/>
      <c r="GLA1002" s="14"/>
      <c r="GLB1002" s="14"/>
      <c r="GLC1002" s="14"/>
      <c r="GLD1002" s="14"/>
      <c r="GLE1002" s="14"/>
      <c r="GLF1002" s="14"/>
      <c r="GLG1002" s="14"/>
      <c r="GLH1002" s="14"/>
      <c r="GLI1002" s="14"/>
      <c r="GLJ1002" s="14"/>
      <c r="GLK1002" s="14"/>
      <c r="GLL1002" s="14"/>
      <c r="GLM1002" s="14"/>
      <c r="GLN1002" s="14"/>
      <c r="GLO1002" s="14"/>
      <c r="GLP1002" s="14"/>
      <c r="GLQ1002" s="14"/>
      <c r="GLR1002" s="14"/>
      <c r="GLS1002" s="14"/>
      <c r="GLT1002" s="14"/>
      <c r="GLU1002" s="14"/>
      <c r="GLV1002" s="14"/>
      <c r="GLW1002" s="14"/>
      <c r="GLX1002" s="14"/>
      <c r="GLY1002" s="14"/>
      <c r="GLZ1002" s="14"/>
      <c r="GMA1002" s="14"/>
      <c r="GMB1002" s="14"/>
      <c r="GMC1002" s="14"/>
      <c r="GMD1002" s="14"/>
      <c r="GME1002" s="14"/>
      <c r="GMF1002" s="14"/>
      <c r="GMG1002" s="14"/>
      <c r="GMH1002" s="14"/>
      <c r="GMI1002" s="14"/>
      <c r="GMJ1002" s="14"/>
      <c r="GMK1002" s="14"/>
      <c r="GML1002" s="14"/>
      <c r="GMM1002" s="14"/>
      <c r="GMN1002" s="14"/>
      <c r="GMO1002" s="14"/>
      <c r="GMP1002" s="14"/>
      <c r="GMQ1002" s="14"/>
      <c r="GMR1002" s="14"/>
      <c r="GMS1002" s="14"/>
      <c r="GMT1002" s="14"/>
      <c r="GMU1002" s="14"/>
      <c r="GMV1002" s="14"/>
      <c r="GMW1002" s="14"/>
      <c r="GMX1002" s="14"/>
      <c r="GMY1002" s="14"/>
      <c r="GMZ1002" s="14"/>
      <c r="GNA1002" s="14"/>
      <c r="GNB1002" s="14"/>
      <c r="GNC1002" s="14"/>
      <c r="GND1002" s="14"/>
      <c r="GNE1002" s="14"/>
      <c r="GNF1002" s="14"/>
      <c r="GNG1002" s="14"/>
      <c r="GNH1002" s="14"/>
      <c r="GNI1002" s="14"/>
      <c r="GNJ1002" s="14"/>
      <c r="GNK1002" s="14"/>
      <c r="GNL1002" s="14"/>
      <c r="GNM1002" s="14"/>
      <c r="GNN1002" s="14"/>
      <c r="GNO1002" s="14"/>
      <c r="GNP1002" s="14"/>
      <c r="GNQ1002" s="14"/>
      <c r="GNR1002" s="14"/>
      <c r="GNS1002" s="14"/>
      <c r="GNT1002" s="14"/>
      <c r="GNU1002" s="14"/>
      <c r="GNV1002" s="14"/>
      <c r="GNW1002" s="14"/>
      <c r="GNX1002" s="14"/>
      <c r="GNY1002" s="14"/>
      <c r="GNZ1002" s="14"/>
      <c r="GOA1002" s="14"/>
      <c r="GOB1002" s="14"/>
      <c r="GOC1002" s="14"/>
      <c r="GOD1002" s="14"/>
      <c r="GOE1002" s="14"/>
      <c r="GOF1002" s="14"/>
      <c r="GOG1002" s="14"/>
      <c r="GOH1002" s="14"/>
      <c r="GOI1002" s="14"/>
      <c r="GOJ1002" s="14"/>
      <c r="GOK1002" s="14"/>
      <c r="GOL1002" s="14"/>
      <c r="GOM1002" s="14"/>
      <c r="GON1002" s="14"/>
      <c r="GOO1002" s="14"/>
      <c r="GOP1002" s="14"/>
      <c r="GOQ1002" s="14"/>
      <c r="GOR1002" s="14"/>
      <c r="GOS1002" s="14"/>
      <c r="GOT1002" s="14"/>
      <c r="GOU1002" s="14"/>
      <c r="GOV1002" s="14"/>
      <c r="GOW1002" s="14"/>
      <c r="GOX1002" s="14"/>
      <c r="GOY1002" s="14"/>
      <c r="GOZ1002" s="14"/>
      <c r="GPA1002" s="14"/>
      <c r="GPB1002" s="14"/>
      <c r="GPC1002" s="14"/>
      <c r="GPD1002" s="14"/>
      <c r="GPE1002" s="14"/>
      <c r="GPF1002" s="14"/>
      <c r="GPG1002" s="14"/>
      <c r="GPH1002" s="14"/>
      <c r="GPI1002" s="14"/>
      <c r="GPJ1002" s="14"/>
      <c r="GPK1002" s="14"/>
      <c r="GPL1002" s="14"/>
      <c r="GPM1002" s="14"/>
      <c r="GPN1002" s="14"/>
      <c r="GPO1002" s="14"/>
      <c r="GPP1002" s="14"/>
      <c r="GPQ1002" s="14"/>
      <c r="GPR1002" s="14"/>
      <c r="GPS1002" s="14"/>
      <c r="GPT1002" s="14"/>
      <c r="GPU1002" s="14"/>
      <c r="GPV1002" s="14"/>
      <c r="GPW1002" s="14"/>
      <c r="GPX1002" s="14"/>
      <c r="GPY1002" s="14"/>
      <c r="GPZ1002" s="14"/>
      <c r="GQA1002" s="14"/>
      <c r="GQB1002" s="14"/>
      <c r="GQC1002" s="14"/>
      <c r="GQD1002" s="14"/>
      <c r="GQE1002" s="14"/>
      <c r="GQF1002" s="14"/>
      <c r="GQG1002" s="14"/>
      <c r="GQH1002" s="14"/>
      <c r="GQI1002" s="14"/>
      <c r="GQJ1002" s="14"/>
      <c r="GQK1002" s="14"/>
      <c r="GQL1002" s="14"/>
      <c r="GQM1002" s="14"/>
      <c r="GQN1002" s="14"/>
      <c r="GQO1002" s="14"/>
      <c r="GQP1002" s="14"/>
      <c r="GQQ1002" s="14"/>
      <c r="GQR1002" s="14"/>
      <c r="GQS1002" s="14"/>
      <c r="GQT1002" s="14"/>
      <c r="GQU1002" s="14"/>
      <c r="GQV1002" s="14"/>
      <c r="GQW1002" s="14"/>
      <c r="GQX1002" s="14"/>
      <c r="GQY1002" s="14"/>
      <c r="GQZ1002" s="14"/>
      <c r="GRA1002" s="14"/>
      <c r="GRB1002" s="14"/>
      <c r="GRC1002" s="14"/>
      <c r="GRD1002" s="14"/>
      <c r="GRE1002" s="14"/>
      <c r="GRF1002" s="14"/>
      <c r="GRG1002" s="14"/>
      <c r="GRH1002" s="14"/>
      <c r="GRI1002" s="14"/>
      <c r="GRJ1002" s="14"/>
      <c r="GRK1002" s="14"/>
      <c r="GRL1002" s="14"/>
      <c r="GRM1002" s="14"/>
      <c r="GRN1002" s="14"/>
      <c r="GRO1002" s="14"/>
      <c r="GRP1002" s="14"/>
      <c r="GRQ1002" s="14"/>
      <c r="GRR1002" s="14"/>
      <c r="GRS1002" s="14"/>
      <c r="GRT1002" s="14"/>
      <c r="GRU1002" s="14"/>
      <c r="GRV1002" s="14"/>
      <c r="GRW1002" s="14"/>
      <c r="GRX1002" s="14"/>
      <c r="GRY1002" s="14"/>
      <c r="GRZ1002" s="14"/>
      <c r="GSA1002" s="14"/>
      <c r="GSB1002" s="14"/>
      <c r="GSC1002" s="14"/>
      <c r="GSD1002" s="14"/>
      <c r="GSE1002" s="14"/>
      <c r="GSF1002" s="14"/>
      <c r="GSG1002" s="14"/>
      <c r="GSH1002" s="14"/>
      <c r="GSI1002" s="14"/>
      <c r="GSJ1002" s="14"/>
      <c r="GSK1002" s="14"/>
      <c r="GSL1002" s="14"/>
      <c r="GSM1002" s="14"/>
      <c r="GSN1002" s="14"/>
      <c r="GSO1002" s="14"/>
      <c r="GSP1002" s="14"/>
      <c r="GSQ1002" s="14"/>
      <c r="GSR1002" s="14"/>
      <c r="GSS1002" s="14"/>
      <c r="GST1002" s="14"/>
      <c r="GSU1002" s="14"/>
      <c r="GSV1002" s="14"/>
      <c r="GSW1002" s="14"/>
      <c r="GSX1002" s="14"/>
      <c r="GSY1002" s="14"/>
      <c r="GSZ1002" s="14"/>
      <c r="GTA1002" s="14"/>
      <c r="GTB1002" s="14"/>
      <c r="GTC1002" s="14"/>
      <c r="GTD1002" s="14"/>
      <c r="GTE1002" s="14"/>
      <c r="GTF1002" s="14"/>
      <c r="GTG1002" s="14"/>
      <c r="GTH1002" s="14"/>
      <c r="GTI1002" s="14"/>
      <c r="GTJ1002" s="14"/>
      <c r="GTK1002" s="14"/>
      <c r="GTL1002" s="14"/>
      <c r="GTM1002" s="14"/>
      <c r="GTN1002" s="14"/>
      <c r="GTO1002" s="14"/>
      <c r="GTP1002" s="14"/>
      <c r="GTQ1002" s="14"/>
      <c r="GTR1002" s="14"/>
      <c r="GTS1002" s="14"/>
      <c r="GTT1002" s="14"/>
      <c r="GTU1002" s="14"/>
      <c r="GTV1002" s="14"/>
      <c r="GTW1002" s="14"/>
      <c r="GTX1002" s="14"/>
      <c r="GTY1002" s="14"/>
      <c r="GTZ1002" s="14"/>
      <c r="GUA1002" s="14"/>
      <c r="GUB1002" s="14"/>
      <c r="GUC1002" s="14"/>
      <c r="GUD1002" s="14"/>
      <c r="GUE1002" s="14"/>
      <c r="GUF1002" s="14"/>
      <c r="GUG1002" s="14"/>
      <c r="GUH1002" s="14"/>
      <c r="GUI1002" s="14"/>
      <c r="GUJ1002" s="14"/>
      <c r="GUK1002" s="14"/>
      <c r="GUL1002" s="14"/>
      <c r="GUM1002" s="14"/>
      <c r="GUN1002" s="14"/>
      <c r="GUO1002" s="14"/>
      <c r="GUP1002" s="14"/>
      <c r="GUQ1002" s="14"/>
      <c r="GUR1002" s="14"/>
      <c r="GUS1002" s="14"/>
      <c r="GUT1002" s="14"/>
      <c r="GUU1002" s="14"/>
      <c r="GUV1002" s="14"/>
      <c r="GUW1002" s="14"/>
      <c r="GUX1002" s="14"/>
      <c r="GUY1002" s="14"/>
      <c r="GUZ1002" s="14"/>
      <c r="GVA1002" s="14"/>
      <c r="GVB1002" s="14"/>
      <c r="GVC1002" s="14"/>
      <c r="GVD1002" s="14"/>
      <c r="GVE1002" s="14"/>
      <c r="GVF1002" s="14"/>
      <c r="GVG1002" s="14"/>
      <c r="GVH1002" s="14"/>
      <c r="GVI1002" s="14"/>
      <c r="GVJ1002" s="14"/>
      <c r="GVK1002" s="14"/>
      <c r="GVL1002" s="14"/>
      <c r="GVM1002" s="14"/>
      <c r="GVN1002" s="14"/>
      <c r="GVO1002" s="14"/>
      <c r="GVP1002" s="14"/>
      <c r="GVQ1002" s="14"/>
      <c r="GVR1002" s="14"/>
      <c r="GVS1002" s="14"/>
      <c r="GVT1002" s="14"/>
      <c r="GVU1002" s="14"/>
      <c r="GVV1002" s="14"/>
      <c r="GVW1002" s="14"/>
      <c r="GVX1002" s="14"/>
      <c r="GVY1002" s="14"/>
      <c r="GVZ1002" s="14"/>
      <c r="GWA1002" s="14"/>
      <c r="GWB1002" s="14"/>
      <c r="GWC1002" s="14"/>
      <c r="GWD1002" s="14"/>
      <c r="GWE1002" s="14"/>
      <c r="GWF1002" s="14"/>
      <c r="GWG1002" s="14"/>
      <c r="GWH1002" s="14"/>
      <c r="GWI1002" s="14"/>
      <c r="GWJ1002" s="14"/>
      <c r="GWK1002" s="14"/>
      <c r="GWL1002" s="14"/>
      <c r="GWM1002" s="14"/>
      <c r="GWN1002" s="14"/>
      <c r="GWO1002" s="14"/>
      <c r="GWP1002" s="14"/>
      <c r="GWQ1002" s="14"/>
      <c r="GWR1002" s="14"/>
      <c r="GWS1002" s="14"/>
      <c r="GWT1002" s="14"/>
      <c r="GWU1002" s="14"/>
      <c r="GWV1002" s="14"/>
      <c r="GWW1002" s="14"/>
      <c r="GWX1002" s="14"/>
      <c r="GWY1002" s="14"/>
      <c r="GWZ1002" s="14"/>
      <c r="GXA1002" s="14"/>
      <c r="GXB1002" s="14"/>
      <c r="GXC1002" s="14"/>
      <c r="GXD1002" s="14"/>
      <c r="GXE1002" s="14"/>
      <c r="GXF1002" s="14"/>
      <c r="GXG1002" s="14"/>
      <c r="GXH1002" s="14"/>
      <c r="GXI1002" s="14"/>
      <c r="GXJ1002" s="14"/>
      <c r="GXK1002" s="14"/>
      <c r="GXL1002" s="14"/>
      <c r="GXM1002" s="14"/>
      <c r="GXN1002" s="14"/>
      <c r="GXO1002" s="14"/>
      <c r="GXP1002" s="14"/>
      <c r="GXQ1002" s="14"/>
      <c r="GXR1002" s="14"/>
      <c r="GXS1002" s="14"/>
      <c r="GXT1002" s="14"/>
      <c r="GXU1002" s="14"/>
      <c r="GXV1002" s="14"/>
      <c r="GXW1002" s="14"/>
      <c r="GXX1002" s="14"/>
      <c r="GXY1002" s="14"/>
      <c r="GXZ1002" s="14"/>
      <c r="GYA1002" s="14"/>
      <c r="GYB1002" s="14"/>
      <c r="GYC1002" s="14"/>
      <c r="GYD1002" s="14"/>
      <c r="GYE1002" s="14"/>
      <c r="GYF1002" s="14"/>
      <c r="GYG1002" s="14"/>
      <c r="GYH1002" s="14"/>
      <c r="GYI1002" s="14"/>
      <c r="GYJ1002" s="14"/>
      <c r="GYK1002" s="14"/>
      <c r="GYL1002" s="14"/>
      <c r="GYM1002" s="14"/>
      <c r="GYN1002" s="14"/>
      <c r="GYO1002" s="14"/>
      <c r="GYP1002" s="14"/>
      <c r="GYQ1002" s="14"/>
      <c r="GYR1002" s="14"/>
      <c r="GYS1002" s="14"/>
      <c r="GYT1002" s="14"/>
      <c r="GYU1002" s="14"/>
      <c r="GYV1002" s="14"/>
      <c r="GYW1002" s="14"/>
      <c r="GYX1002" s="14"/>
      <c r="GYY1002" s="14"/>
      <c r="GYZ1002" s="14"/>
      <c r="GZA1002" s="14"/>
      <c r="GZB1002" s="14"/>
      <c r="GZC1002" s="14"/>
      <c r="GZD1002" s="14"/>
      <c r="GZE1002" s="14"/>
      <c r="GZF1002" s="14"/>
      <c r="GZG1002" s="14"/>
      <c r="GZH1002" s="14"/>
      <c r="GZI1002" s="14"/>
      <c r="GZJ1002" s="14"/>
      <c r="GZK1002" s="14"/>
      <c r="GZL1002" s="14"/>
      <c r="GZM1002" s="14"/>
      <c r="GZN1002" s="14"/>
      <c r="GZO1002" s="14"/>
      <c r="GZP1002" s="14"/>
      <c r="GZQ1002" s="14"/>
      <c r="GZR1002" s="14"/>
      <c r="GZS1002" s="14"/>
      <c r="GZT1002" s="14"/>
      <c r="GZU1002" s="14"/>
      <c r="GZV1002" s="14"/>
      <c r="GZW1002" s="14"/>
      <c r="GZX1002" s="14"/>
      <c r="GZY1002" s="14"/>
      <c r="GZZ1002" s="14"/>
      <c r="HAA1002" s="14"/>
      <c r="HAB1002" s="14"/>
      <c r="HAC1002" s="14"/>
      <c r="HAD1002" s="14"/>
      <c r="HAE1002" s="14"/>
      <c r="HAF1002" s="14"/>
      <c r="HAG1002" s="14"/>
      <c r="HAH1002" s="14"/>
      <c r="HAI1002" s="14"/>
      <c r="HAJ1002" s="14"/>
      <c r="HAK1002" s="14"/>
      <c r="HAL1002" s="14"/>
      <c r="HAM1002" s="14"/>
      <c r="HAN1002" s="14"/>
      <c r="HAO1002" s="14"/>
      <c r="HAP1002" s="14"/>
      <c r="HAQ1002" s="14"/>
      <c r="HAR1002" s="14"/>
      <c r="HAS1002" s="14"/>
      <c r="HAT1002" s="14"/>
      <c r="HAU1002" s="14"/>
      <c r="HAV1002" s="14"/>
      <c r="HAW1002" s="14"/>
      <c r="HAX1002" s="14"/>
      <c r="HAY1002" s="14"/>
      <c r="HAZ1002" s="14"/>
      <c r="HBA1002" s="14"/>
      <c r="HBB1002" s="14"/>
      <c r="HBC1002" s="14"/>
      <c r="HBD1002" s="14"/>
      <c r="HBE1002" s="14"/>
      <c r="HBF1002" s="14"/>
      <c r="HBG1002" s="14"/>
      <c r="HBH1002" s="14"/>
      <c r="HBI1002" s="14"/>
      <c r="HBJ1002" s="14"/>
      <c r="HBK1002" s="14"/>
      <c r="HBL1002" s="14"/>
      <c r="HBM1002" s="14"/>
      <c r="HBN1002" s="14"/>
      <c r="HBO1002" s="14"/>
      <c r="HBP1002" s="14"/>
      <c r="HBQ1002" s="14"/>
      <c r="HBR1002" s="14"/>
      <c r="HBS1002" s="14"/>
      <c r="HBT1002" s="14"/>
      <c r="HBU1002" s="14"/>
      <c r="HBV1002" s="14"/>
      <c r="HBW1002" s="14"/>
      <c r="HBX1002" s="14"/>
      <c r="HBY1002" s="14"/>
      <c r="HBZ1002" s="14"/>
      <c r="HCA1002" s="14"/>
      <c r="HCB1002" s="14"/>
      <c r="HCC1002" s="14"/>
      <c r="HCD1002" s="14"/>
      <c r="HCE1002" s="14"/>
      <c r="HCF1002" s="14"/>
      <c r="HCG1002" s="14"/>
      <c r="HCH1002" s="14"/>
      <c r="HCI1002" s="14"/>
      <c r="HCJ1002" s="14"/>
      <c r="HCK1002" s="14"/>
      <c r="HCL1002" s="14"/>
      <c r="HCM1002" s="14"/>
      <c r="HCN1002" s="14"/>
      <c r="HCO1002" s="14"/>
      <c r="HCP1002" s="14"/>
      <c r="HCQ1002" s="14"/>
      <c r="HCR1002" s="14"/>
      <c r="HCS1002" s="14"/>
      <c r="HCT1002" s="14"/>
      <c r="HCU1002" s="14"/>
      <c r="HCV1002" s="14"/>
      <c r="HCW1002" s="14"/>
      <c r="HCX1002" s="14"/>
      <c r="HCY1002" s="14"/>
      <c r="HCZ1002" s="14"/>
      <c r="HDA1002" s="14"/>
      <c r="HDB1002" s="14"/>
      <c r="HDC1002" s="14"/>
      <c r="HDD1002" s="14"/>
      <c r="HDE1002" s="14"/>
      <c r="HDF1002" s="14"/>
      <c r="HDG1002" s="14"/>
      <c r="HDH1002" s="14"/>
      <c r="HDI1002" s="14"/>
      <c r="HDJ1002" s="14"/>
      <c r="HDK1002" s="14"/>
      <c r="HDL1002" s="14"/>
      <c r="HDM1002" s="14"/>
      <c r="HDN1002" s="14"/>
      <c r="HDO1002" s="14"/>
      <c r="HDP1002" s="14"/>
      <c r="HDQ1002" s="14"/>
      <c r="HDR1002" s="14"/>
      <c r="HDS1002" s="14"/>
      <c r="HDT1002" s="14"/>
      <c r="HDU1002" s="14"/>
      <c r="HDV1002" s="14"/>
      <c r="HDW1002" s="14"/>
      <c r="HDX1002" s="14"/>
      <c r="HDY1002" s="14"/>
      <c r="HDZ1002" s="14"/>
      <c r="HEA1002" s="14"/>
      <c r="HEB1002" s="14"/>
      <c r="HEC1002" s="14"/>
      <c r="HED1002" s="14"/>
      <c r="HEE1002" s="14"/>
      <c r="HEF1002" s="14"/>
      <c r="HEG1002" s="14"/>
      <c r="HEH1002" s="14"/>
      <c r="HEI1002" s="14"/>
      <c r="HEJ1002" s="14"/>
      <c r="HEK1002" s="14"/>
      <c r="HEL1002" s="14"/>
      <c r="HEM1002" s="14"/>
      <c r="HEN1002" s="14"/>
      <c r="HEO1002" s="14"/>
      <c r="HEP1002" s="14"/>
      <c r="HEQ1002" s="14"/>
      <c r="HER1002" s="14"/>
      <c r="HES1002" s="14"/>
      <c r="HET1002" s="14"/>
      <c r="HEU1002" s="14"/>
      <c r="HEV1002" s="14"/>
      <c r="HEW1002" s="14"/>
      <c r="HEX1002" s="14"/>
      <c r="HEY1002" s="14"/>
      <c r="HEZ1002" s="14"/>
      <c r="HFA1002" s="14"/>
      <c r="HFB1002" s="14"/>
      <c r="HFC1002" s="14"/>
      <c r="HFD1002" s="14"/>
      <c r="HFE1002" s="14"/>
      <c r="HFF1002" s="14"/>
      <c r="HFG1002" s="14"/>
      <c r="HFH1002" s="14"/>
      <c r="HFI1002" s="14"/>
      <c r="HFJ1002" s="14"/>
      <c r="HFK1002" s="14"/>
      <c r="HFL1002" s="14"/>
      <c r="HFM1002" s="14"/>
      <c r="HFN1002" s="14"/>
      <c r="HFO1002" s="14"/>
      <c r="HFP1002" s="14"/>
      <c r="HFQ1002" s="14"/>
      <c r="HFR1002" s="14"/>
      <c r="HFS1002" s="14"/>
      <c r="HFT1002" s="14"/>
      <c r="HFU1002" s="14"/>
      <c r="HFV1002" s="14"/>
      <c r="HFW1002" s="14"/>
      <c r="HFX1002" s="14"/>
      <c r="HFY1002" s="14"/>
      <c r="HFZ1002" s="14"/>
      <c r="HGA1002" s="14"/>
      <c r="HGB1002" s="14"/>
      <c r="HGC1002" s="14"/>
      <c r="HGD1002" s="14"/>
      <c r="HGE1002" s="14"/>
      <c r="HGF1002" s="14"/>
      <c r="HGG1002" s="14"/>
      <c r="HGH1002" s="14"/>
      <c r="HGI1002" s="14"/>
      <c r="HGJ1002" s="14"/>
      <c r="HGK1002" s="14"/>
      <c r="HGL1002" s="14"/>
      <c r="HGM1002" s="14"/>
      <c r="HGN1002" s="14"/>
      <c r="HGO1002" s="14"/>
      <c r="HGP1002" s="14"/>
      <c r="HGQ1002" s="14"/>
      <c r="HGR1002" s="14"/>
      <c r="HGS1002" s="14"/>
      <c r="HGT1002" s="14"/>
      <c r="HGU1002" s="14"/>
      <c r="HGV1002" s="14"/>
      <c r="HGW1002" s="14"/>
      <c r="HGX1002" s="14"/>
      <c r="HGY1002" s="14"/>
      <c r="HGZ1002" s="14"/>
      <c r="HHA1002" s="14"/>
      <c r="HHB1002" s="14"/>
      <c r="HHC1002" s="14"/>
      <c r="HHD1002" s="14"/>
      <c r="HHE1002" s="14"/>
      <c r="HHF1002" s="14"/>
      <c r="HHG1002" s="14"/>
      <c r="HHH1002" s="14"/>
      <c r="HHI1002" s="14"/>
      <c r="HHJ1002" s="14"/>
      <c r="HHK1002" s="14"/>
      <c r="HHL1002" s="14"/>
      <c r="HHM1002" s="14"/>
      <c r="HHN1002" s="14"/>
      <c r="HHO1002" s="14"/>
      <c r="HHP1002" s="14"/>
      <c r="HHQ1002" s="14"/>
      <c r="HHR1002" s="14"/>
      <c r="HHS1002" s="14"/>
      <c r="HHT1002" s="14"/>
      <c r="HHU1002" s="14"/>
      <c r="HHV1002" s="14"/>
      <c r="HHW1002" s="14"/>
      <c r="HHX1002" s="14"/>
      <c r="HHY1002" s="14"/>
      <c r="HHZ1002" s="14"/>
      <c r="HIA1002" s="14"/>
      <c r="HIB1002" s="14"/>
      <c r="HIC1002" s="14"/>
      <c r="HID1002" s="14"/>
      <c r="HIE1002" s="14"/>
      <c r="HIF1002" s="14"/>
      <c r="HIG1002" s="14"/>
      <c r="HIH1002" s="14"/>
      <c r="HII1002" s="14"/>
      <c r="HIJ1002" s="14"/>
      <c r="HIK1002" s="14"/>
      <c r="HIL1002" s="14"/>
      <c r="HIM1002" s="14"/>
      <c r="HIN1002" s="14"/>
      <c r="HIO1002" s="14"/>
      <c r="HIP1002" s="14"/>
      <c r="HIQ1002" s="14"/>
      <c r="HIR1002" s="14"/>
      <c r="HIS1002" s="14"/>
      <c r="HIT1002" s="14"/>
      <c r="HIU1002" s="14"/>
      <c r="HIV1002" s="14"/>
      <c r="HIW1002" s="14"/>
      <c r="HIX1002" s="14"/>
      <c r="HIY1002" s="14"/>
      <c r="HIZ1002" s="14"/>
      <c r="HJA1002" s="14"/>
      <c r="HJB1002" s="14"/>
      <c r="HJC1002" s="14"/>
      <c r="HJD1002" s="14"/>
      <c r="HJE1002" s="14"/>
      <c r="HJF1002" s="14"/>
      <c r="HJG1002" s="14"/>
      <c r="HJH1002" s="14"/>
      <c r="HJI1002" s="14"/>
      <c r="HJJ1002" s="14"/>
      <c r="HJK1002" s="14"/>
      <c r="HJL1002" s="14"/>
      <c r="HJM1002" s="14"/>
      <c r="HJN1002" s="14"/>
      <c r="HJO1002" s="14"/>
      <c r="HJP1002" s="14"/>
      <c r="HJQ1002" s="14"/>
      <c r="HJR1002" s="14"/>
      <c r="HJS1002" s="14"/>
      <c r="HJT1002" s="14"/>
      <c r="HJU1002" s="14"/>
      <c r="HJV1002" s="14"/>
      <c r="HJW1002" s="14"/>
      <c r="HJX1002" s="14"/>
      <c r="HJY1002" s="14"/>
      <c r="HJZ1002" s="14"/>
      <c r="HKA1002" s="14"/>
      <c r="HKB1002" s="14"/>
      <c r="HKC1002" s="14"/>
      <c r="HKD1002" s="14"/>
      <c r="HKE1002" s="14"/>
      <c r="HKF1002" s="14"/>
      <c r="HKG1002" s="14"/>
      <c r="HKH1002" s="14"/>
      <c r="HKI1002" s="14"/>
      <c r="HKJ1002" s="14"/>
      <c r="HKK1002" s="14"/>
      <c r="HKL1002" s="14"/>
      <c r="HKM1002" s="14"/>
      <c r="HKN1002" s="14"/>
      <c r="HKO1002" s="14"/>
      <c r="HKP1002" s="14"/>
      <c r="HKQ1002" s="14"/>
      <c r="HKR1002" s="14"/>
      <c r="HKS1002" s="14"/>
      <c r="HKT1002" s="14"/>
      <c r="HKU1002" s="14"/>
      <c r="HKV1002" s="14"/>
      <c r="HKW1002" s="14"/>
      <c r="HKX1002" s="14"/>
      <c r="HKY1002" s="14"/>
      <c r="HKZ1002" s="14"/>
      <c r="HLA1002" s="14"/>
      <c r="HLB1002" s="14"/>
      <c r="HLC1002" s="14"/>
      <c r="HLD1002" s="14"/>
      <c r="HLE1002" s="14"/>
      <c r="HLF1002" s="14"/>
      <c r="HLG1002" s="14"/>
      <c r="HLH1002" s="14"/>
      <c r="HLI1002" s="14"/>
      <c r="HLJ1002" s="14"/>
      <c r="HLK1002" s="14"/>
      <c r="HLL1002" s="14"/>
      <c r="HLM1002" s="14"/>
      <c r="HLN1002" s="14"/>
      <c r="HLO1002" s="14"/>
      <c r="HLP1002" s="14"/>
      <c r="HLQ1002" s="14"/>
      <c r="HLR1002" s="14"/>
      <c r="HLS1002" s="14"/>
      <c r="HLT1002" s="14"/>
      <c r="HLU1002" s="14"/>
      <c r="HLV1002" s="14"/>
      <c r="HLW1002" s="14"/>
      <c r="HLX1002" s="14"/>
      <c r="HLY1002" s="14"/>
      <c r="HLZ1002" s="14"/>
      <c r="HMA1002" s="14"/>
      <c r="HMB1002" s="14"/>
      <c r="HMC1002" s="14"/>
      <c r="HMD1002" s="14"/>
      <c r="HME1002" s="14"/>
      <c r="HMF1002" s="14"/>
      <c r="HMG1002" s="14"/>
      <c r="HMH1002" s="14"/>
      <c r="HMI1002" s="14"/>
      <c r="HMJ1002" s="14"/>
      <c r="HMK1002" s="14"/>
      <c r="HML1002" s="14"/>
      <c r="HMM1002" s="14"/>
      <c r="HMN1002" s="14"/>
      <c r="HMO1002" s="14"/>
      <c r="HMP1002" s="14"/>
      <c r="HMQ1002" s="14"/>
      <c r="HMR1002" s="14"/>
      <c r="HMS1002" s="14"/>
      <c r="HMT1002" s="14"/>
      <c r="HMU1002" s="14"/>
      <c r="HMV1002" s="14"/>
      <c r="HMW1002" s="14"/>
      <c r="HMX1002" s="14"/>
      <c r="HMY1002" s="14"/>
      <c r="HMZ1002" s="14"/>
      <c r="HNA1002" s="14"/>
      <c r="HNB1002" s="14"/>
      <c r="HNC1002" s="14"/>
      <c r="HND1002" s="14"/>
      <c r="HNE1002" s="14"/>
      <c r="HNF1002" s="14"/>
      <c r="HNG1002" s="14"/>
      <c r="HNH1002" s="14"/>
      <c r="HNI1002" s="14"/>
      <c r="HNJ1002" s="14"/>
      <c r="HNK1002" s="14"/>
      <c r="HNL1002" s="14"/>
      <c r="HNM1002" s="14"/>
      <c r="HNN1002" s="14"/>
      <c r="HNO1002" s="14"/>
      <c r="HNP1002" s="14"/>
      <c r="HNQ1002" s="14"/>
      <c r="HNR1002" s="14"/>
      <c r="HNS1002" s="14"/>
      <c r="HNT1002" s="14"/>
      <c r="HNU1002" s="14"/>
      <c r="HNV1002" s="14"/>
      <c r="HNW1002" s="14"/>
      <c r="HNX1002" s="14"/>
      <c r="HNY1002" s="14"/>
      <c r="HNZ1002" s="14"/>
      <c r="HOA1002" s="14"/>
      <c r="HOB1002" s="14"/>
      <c r="HOC1002" s="14"/>
      <c r="HOD1002" s="14"/>
      <c r="HOE1002" s="14"/>
      <c r="HOF1002" s="14"/>
      <c r="HOG1002" s="14"/>
      <c r="HOH1002" s="14"/>
      <c r="HOI1002" s="14"/>
      <c r="HOJ1002" s="14"/>
      <c r="HOK1002" s="14"/>
      <c r="HOL1002" s="14"/>
      <c r="HOM1002" s="14"/>
      <c r="HON1002" s="14"/>
      <c r="HOO1002" s="14"/>
      <c r="HOP1002" s="14"/>
      <c r="HOQ1002" s="14"/>
      <c r="HOR1002" s="14"/>
      <c r="HOS1002" s="14"/>
      <c r="HOT1002" s="14"/>
      <c r="HOU1002" s="14"/>
      <c r="HOV1002" s="14"/>
      <c r="HOW1002" s="14"/>
      <c r="HOX1002" s="14"/>
      <c r="HOY1002" s="14"/>
      <c r="HOZ1002" s="14"/>
      <c r="HPA1002" s="14"/>
      <c r="HPB1002" s="14"/>
      <c r="HPC1002" s="14"/>
      <c r="HPD1002" s="14"/>
      <c r="HPE1002" s="14"/>
      <c r="HPF1002" s="14"/>
      <c r="HPG1002" s="14"/>
      <c r="HPH1002" s="14"/>
      <c r="HPI1002" s="14"/>
      <c r="HPJ1002" s="14"/>
      <c r="HPK1002" s="14"/>
      <c r="HPL1002" s="14"/>
      <c r="HPM1002" s="14"/>
      <c r="HPN1002" s="14"/>
      <c r="HPO1002" s="14"/>
      <c r="HPP1002" s="14"/>
      <c r="HPQ1002" s="14"/>
      <c r="HPR1002" s="14"/>
      <c r="HPS1002" s="14"/>
      <c r="HPT1002" s="14"/>
      <c r="HPU1002" s="14"/>
      <c r="HPV1002" s="14"/>
      <c r="HPW1002" s="14"/>
      <c r="HPX1002" s="14"/>
      <c r="HPY1002" s="14"/>
      <c r="HPZ1002" s="14"/>
      <c r="HQA1002" s="14"/>
      <c r="HQB1002" s="14"/>
      <c r="HQC1002" s="14"/>
      <c r="HQD1002" s="14"/>
      <c r="HQE1002" s="14"/>
      <c r="HQF1002" s="14"/>
      <c r="HQG1002" s="14"/>
      <c r="HQH1002" s="14"/>
      <c r="HQI1002" s="14"/>
      <c r="HQJ1002" s="14"/>
      <c r="HQK1002" s="14"/>
      <c r="HQL1002" s="14"/>
      <c r="HQM1002" s="14"/>
      <c r="HQN1002" s="14"/>
      <c r="HQO1002" s="14"/>
      <c r="HQP1002" s="14"/>
      <c r="HQQ1002" s="14"/>
      <c r="HQR1002" s="14"/>
      <c r="HQS1002" s="14"/>
      <c r="HQT1002" s="14"/>
      <c r="HQU1002" s="14"/>
      <c r="HQV1002" s="14"/>
      <c r="HQW1002" s="14"/>
      <c r="HQX1002" s="14"/>
      <c r="HQY1002" s="14"/>
      <c r="HQZ1002" s="14"/>
      <c r="HRA1002" s="14"/>
      <c r="HRB1002" s="14"/>
      <c r="HRC1002" s="14"/>
      <c r="HRD1002" s="14"/>
      <c r="HRE1002" s="14"/>
      <c r="HRF1002" s="14"/>
      <c r="HRG1002" s="14"/>
      <c r="HRH1002" s="14"/>
      <c r="HRI1002" s="14"/>
      <c r="HRJ1002" s="14"/>
      <c r="HRK1002" s="14"/>
      <c r="HRL1002" s="14"/>
      <c r="HRM1002" s="14"/>
      <c r="HRN1002" s="14"/>
      <c r="HRO1002" s="14"/>
      <c r="HRP1002" s="14"/>
      <c r="HRQ1002" s="14"/>
      <c r="HRR1002" s="14"/>
      <c r="HRS1002" s="14"/>
      <c r="HRT1002" s="14"/>
      <c r="HRU1002" s="14"/>
      <c r="HRV1002" s="14"/>
      <c r="HRW1002" s="14"/>
      <c r="HRX1002" s="14"/>
      <c r="HRY1002" s="14"/>
      <c r="HRZ1002" s="14"/>
      <c r="HSA1002" s="14"/>
      <c r="HSB1002" s="14"/>
      <c r="HSC1002" s="14"/>
      <c r="HSD1002" s="14"/>
      <c r="HSE1002" s="14"/>
      <c r="HSF1002" s="14"/>
      <c r="HSG1002" s="14"/>
      <c r="HSH1002" s="14"/>
      <c r="HSI1002" s="14"/>
      <c r="HSJ1002" s="14"/>
      <c r="HSK1002" s="14"/>
      <c r="HSL1002" s="14"/>
      <c r="HSM1002" s="14"/>
      <c r="HSN1002" s="14"/>
      <c r="HSO1002" s="14"/>
      <c r="HSP1002" s="14"/>
      <c r="HSQ1002" s="14"/>
      <c r="HSR1002" s="14"/>
      <c r="HSS1002" s="14"/>
      <c r="HST1002" s="14"/>
      <c r="HSU1002" s="14"/>
      <c r="HSV1002" s="14"/>
      <c r="HSW1002" s="14"/>
      <c r="HSX1002" s="14"/>
      <c r="HSY1002" s="14"/>
      <c r="HSZ1002" s="14"/>
      <c r="HTA1002" s="14"/>
      <c r="HTB1002" s="14"/>
      <c r="HTC1002" s="14"/>
      <c r="HTD1002" s="14"/>
      <c r="HTE1002" s="14"/>
      <c r="HTF1002" s="14"/>
      <c r="HTG1002" s="14"/>
      <c r="HTH1002" s="14"/>
      <c r="HTI1002" s="14"/>
      <c r="HTJ1002" s="14"/>
      <c r="HTK1002" s="14"/>
      <c r="HTL1002" s="14"/>
      <c r="HTM1002" s="14"/>
      <c r="HTN1002" s="14"/>
      <c r="HTO1002" s="14"/>
      <c r="HTP1002" s="14"/>
      <c r="HTQ1002" s="14"/>
      <c r="HTR1002" s="14"/>
      <c r="HTS1002" s="14"/>
      <c r="HTT1002" s="14"/>
      <c r="HTU1002" s="14"/>
      <c r="HTV1002" s="14"/>
      <c r="HTW1002" s="14"/>
      <c r="HTX1002" s="14"/>
      <c r="HTY1002" s="14"/>
      <c r="HTZ1002" s="14"/>
      <c r="HUA1002" s="14"/>
      <c r="HUB1002" s="14"/>
      <c r="HUC1002" s="14"/>
      <c r="HUD1002" s="14"/>
      <c r="HUE1002" s="14"/>
      <c r="HUF1002" s="14"/>
      <c r="HUG1002" s="14"/>
      <c r="HUH1002" s="14"/>
      <c r="HUI1002" s="14"/>
      <c r="HUJ1002" s="14"/>
      <c r="HUK1002" s="14"/>
      <c r="HUL1002" s="14"/>
      <c r="HUM1002" s="14"/>
      <c r="HUN1002" s="14"/>
      <c r="HUO1002" s="14"/>
      <c r="HUP1002" s="14"/>
      <c r="HUQ1002" s="14"/>
      <c r="HUR1002" s="14"/>
      <c r="HUS1002" s="14"/>
      <c r="HUT1002" s="14"/>
      <c r="HUU1002" s="14"/>
      <c r="HUV1002" s="14"/>
      <c r="HUW1002" s="14"/>
      <c r="HUX1002" s="14"/>
      <c r="HUY1002" s="14"/>
      <c r="HUZ1002" s="14"/>
      <c r="HVA1002" s="14"/>
      <c r="HVB1002" s="14"/>
      <c r="HVC1002" s="14"/>
      <c r="HVD1002" s="14"/>
      <c r="HVE1002" s="14"/>
      <c r="HVF1002" s="14"/>
      <c r="HVG1002" s="14"/>
      <c r="HVH1002" s="14"/>
      <c r="HVI1002" s="14"/>
      <c r="HVJ1002" s="14"/>
      <c r="HVK1002" s="14"/>
      <c r="HVL1002" s="14"/>
      <c r="HVM1002" s="14"/>
      <c r="HVN1002" s="14"/>
      <c r="HVO1002" s="14"/>
      <c r="HVP1002" s="14"/>
      <c r="HVQ1002" s="14"/>
      <c r="HVR1002" s="14"/>
      <c r="HVS1002" s="14"/>
      <c r="HVT1002" s="14"/>
      <c r="HVU1002" s="14"/>
      <c r="HVV1002" s="14"/>
      <c r="HVW1002" s="14"/>
      <c r="HVX1002" s="14"/>
      <c r="HVY1002" s="14"/>
      <c r="HVZ1002" s="14"/>
      <c r="HWA1002" s="14"/>
      <c r="HWB1002" s="14"/>
      <c r="HWC1002" s="14"/>
      <c r="HWD1002" s="14"/>
      <c r="HWE1002" s="14"/>
      <c r="HWF1002" s="14"/>
      <c r="HWG1002" s="14"/>
      <c r="HWH1002" s="14"/>
      <c r="HWI1002" s="14"/>
      <c r="HWJ1002" s="14"/>
      <c r="HWK1002" s="14"/>
      <c r="HWL1002" s="14"/>
      <c r="HWM1002" s="14"/>
      <c r="HWN1002" s="14"/>
      <c r="HWO1002" s="14"/>
      <c r="HWP1002" s="14"/>
      <c r="HWQ1002" s="14"/>
      <c r="HWR1002" s="14"/>
      <c r="HWS1002" s="14"/>
      <c r="HWT1002" s="14"/>
      <c r="HWU1002" s="14"/>
      <c r="HWV1002" s="14"/>
      <c r="HWW1002" s="14"/>
      <c r="HWX1002" s="14"/>
      <c r="HWY1002" s="14"/>
      <c r="HWZ1002" s="14"/>
      <c r="HXA1002" s="14"/>
      <c r="HXB1002" s="14"/>
      <c r="HXC1002" s="14"/>
      <c r="HXD1002" s="14"/>
      <c r="HXE1002" s="14"/>
      <c r="HXF1002" s="14"/>
      <c r="HXG1002" s="14"/>
      <c r="HXH1002" s="14"/>
      <c r="HXI1002" s="14"/>
      <c r="HXJ1002" s="14"/>
      <c r="HXK1002" s="14"/>
      <c r="HXL1002" s="14"/>
      <c r="HXM1002" s="14"/>
      <c r="HXN1002" s="14"/>
      <c r="HXO1002" s="14"/>
      <c r="HXP1002" s="14"/>
      <c r="HXQ1002" s="14"/>
      <c r="HXR1002" s="14"/>
      <c r="HXS1002" s="14"/>
      <c r="HXT1002" s="14"/>
      <c r="HXU1002" s="14"/>
      <c r="HXV1002" s="14"/>
      <c r="HXW1002" s="14"/>
      <c r="HXX1002" s="14"/>
      <c r="HXY1002" s="14"/>
      <c r="HXZ1002" s="14"/>
      <c r="HYA1002" s="14"/>
      <c r="HYB1002" s="14"/>
      <c r="HYC1002" s="14"/>
      <c r="HYD1002" s="14"/>
      <c r="HYE1002" s="14"/>
      <c r="HYF1002" s="14"/>
      <c r="HYG1002" s="14"/>
      <c r="HYH1002" s="14"/>
      <c r="HYI1002" s="14"/>
      <c r="HYJ1002" s="14"/>
      <c r="HYK1002" s="14"/>
      <c r="HYL1002" s="14"/>
      <c r="HYM1002" s="14"/>
      <c r="HYN1002" s="14"/>
      <c r="HYO1002" s="14"/>
      <c r="HYP1002" s="14"/>
      <c r="HYQ1002" s="14"/>
      <c r="HYR1002" s="14"/>
      <c r="HYS1002" s="14"/>
      <c r="HYT1002" s="14"/>
      <c r="HYU1002" s="14"/>
      <c r="HYV1002" s="14"/>
      <c r="HYW1002" s="14"/>
      <c r="HYX1002" s="14"/>
      <c r="HYY1002" s="14"/>
      <c r="HYZ1002" s="14"/>
      <c r="HZA1002" s="14"/>
      <c r="HZB1002" s="14"/>
      <c r="HZC1002" s="14"/>
      <c r="HZD1002" s="14"/>
      <c r="HZE1002" s="14"/>
      <c r="HZF1002" s="14"/>
      <c r="HZG1002" s="14"/>
      <c r="HZH1002" s="14"/>
      <c r="HZI1002" s="14"/>
      <c r="HZJ1002" s="14"/>
      <c r="HZK1002" s="14"/>
      <c r="HZL1002" s="14"/>
      <c r="HZM1002" s="14"/>
      <c r="HZN1002" s="14"/>
      <c r="HZO1002" s="14"/>
      <c r="HZP1002" s="14"/>
      <c r="HZQ1002" s="14"/>
      <c r="HZR1002" s="14"/>
      <c r="HZS1002" s="14"/>
      <c r="HZT1002" s="14"/>
      <c r="HZU1002" s="14"/>
      <c r="HZV1002" s="14"/>
      <c r="HZW1002" s="14"/>
      <c r="HZX1002" s="14"/>
      <c r="HZY1002" s="14"/>
      <c r="HZZ1002" s="14"/>
      <c r="IAA1002" s="14"/>
      <c r="IAB1002" s="14"/>
      <c r="IAC1002" s="14"/>
      <c r="IAD1002" s="14"/>
      <c r="IAE1002" s="14"/>
      <c r="IAF1002" s="14"/>
      <c r="IAG1002" s="14"/>
      <c r="IAH1002" s="14"/>
      <c r="IAI1002" s="14"/>
      <c r="IAJ1002" s="14"/>
      <c r="IAK1002" s="14"/>
      <c r="IAL1002" s="14"/>
      <c r="IAM1002" s="14"/>
      <c r="IAN1002" s="14"/>
      <c r="IAO1002" s="14"/>
      <c r="IAP1002" s="14"/>
      <c r="IAQ1002" s="14"/>
      <c r="IAR1002" s="14"/>
      <c r="IAS1002" s="14"/>
      <c r="IAT1002" s="14"/>
      <c r="IAU1002" s="14"/>
      <c r="IAV1002" s="14"/>
      <c r="IAW1002" s="14"/>
      <c r="IAX1002" s="14"/>
      <c r="IAY1002" s="14"/>
      <c r="IAZ1002" s="14"/>
      <c r="IBA1002" s="14"/>
      <c r="IBB1002" s="14"/>
      <c r="IBC1002" s="14"/>
      <c r="IBD1002" s="14"/>
      <c r="IBE1002" s="14"/>
      <c r="IBF1002" s="14"/>
      <c r="IBG1002" s="14"/>
      <c r="IBH1002" s="14"/>
      <c r="IBI1002" s="14"/>
      <c r="IBJ1002" s="14"/>
      <c r="IBK1002" s="14"/>
      <c r="IBL1002" s="14"/>
      <c r="IBM1002" s="14"/>
      <c r="IBN1002" s="14"/>
      <c r="IBO1002" s="14"/>
      <c r="IBP1002" s="14"/>
      <c r="IBQ1002" s="14"/>
      <c r="IBR1002" s="14"/>
      <c r="IBS1002" s="14"/>
      <c r="IBT1002" s="14"/>
      <c r="IBU1002" s="14"/>
      <c r="IBV1002" s="14"/>
      <c r="IBW1002" s="14"/>
      <c r="IBX1002" s="14"/>
      <c r="IBY1002" s="14"/>
      <c r="IBZ1002" s="14"/>
      <c r="ICA1002" s="14"/>
      <c r="ICB1002" s="14"/>
      <c r="ICC1002" s="14"/>
      <c r="ICD1002" s="14"/>
      <c r="ICE1002" s="14"/>
      <c r="ICF1002" s="14"/>
      <c r="ICG1002" s="14"/>
      <c r="ICH1002" s="14"/>
      <c r="ICI1002" s="14"/>
      <c r="ICJ1002" s="14"/>
      <c r="ICK1002" s="14"/>
      <c r="ICL1002" s="14"/>
      <c r="ICM1002" s="14"/>
      <c r="ICN1002" s="14"/>
      <c r="ICO1002" s="14"/>
      <c r="ICP1002" s="14"/>
      <c r="ICQ1002" s="14"/>
      <c r="ICR1002" s="14"/>
      <c r="ICS1002" s="14"/>
      <c r="ICT1002" s="14"/>
      <c r="ICU1002" s="14"/>
      <c r="ICV1002" s="14"/>
      <c r="ICW1002" s="14"/>
      <c r="ICX1002" s="14"/>
      <c r="ICY1002" s="14"/>
      <c r="ICZ1002" s="14"/>
      <c r="IDA1002" s="14"/>
      <c r="IDB1002" s="14"/>
      <c r="IDC1002" s="14"/>
      <c r="IDD1002" s="14"/>
      <c r="IDE1002" s="14"/>
      <c r="IDF1002" s="14"/>
      <c r="IDG1002" s="14"/>
      <c r="IDH1002" s="14"/>
      <c r="IDI1002" s="14"/>
      <c r="IDJ1002" s="14"/>
      <c r="IDK1002" s="14"/>
      <c r="IDL1002" s="14"/>
      <c r="IDM1002" s="14"/>
      <c r="IDN1002" s="14"/>
      <c r="IDO1002" s="14"/>
      <c r="IDP1002" s="14"/>
      <c r="IDQ1002" s="14"/>
      <c r="IDR1002" s="14"/>
      <c r="IDS1002" s="14"/>
      <c r="IDT1002" s="14"/>
      <c r="IDU1002" s="14"/>
      <c r="IDV1002" s="14"/>
      <c r="IDW1002" s="14"/>
      <c r="IDX1002" s="14"/>
      <c r="IDY1002" s="14"/>
      <c r="IDZ1002" s="14"/>
      <c r="IEA1002" s="14"/>
      <c r="IEB1002" s="14"/>
      <c r="IEC1002" s="14"/>
      <c r="IED1002" s="14"/>
      <c r="IEE1002" s="14"/>
      <c r="IEF1002" s="14"/>
      <c r="IEG1002" s="14"/>
      <c r="IEH1002" s="14"/>
      <c r="IEI1002" s="14"/>
      <c r="IEJ1002" s="14"/>
      <c r="IEK1002" s="14"/>
      <c r="IEL1002" s="14"/>
      <c r="IEM1002" s="14"/>
      <c r="IEN1002" s="14"/>
      <c r="IEO1002" s="14"/>
      <c r="IEP1002" s="14"/>
      <c r="IEQ1002" s="14"/>
      <c r="IER1002" s="14"/>
      <c r="IES1002" s="14"/>
      <c r="IET1002" s="14"/>
      <c r="IEU1002" s="14"/>
      <c r="IEV1002" s="14"/>
      <c r="IEW1002" s="14"/>
      <c r="IEX1002" s="14"/>
      <c r="IEY1002" s="14"/>
      <c r="IEZ1002" s="14"/>
      <c r="IFA1002" s="14"/>
      <c r="IFB1002" s="14"/>
      <c r="IFC1002" s="14"/>
      <c r="IFD1002" s="14"/>
      <c r="IFE1002" s="14"/>
      <c r="IFF1002" s="14"/>
      <c r="IFG1002" s="14"/>
      <c r="IFH1002" s="14"/>
      <c r="IFI1002" s="14"/>
      <c r="IFJ1002" s="14"/>
      <c r="IFK1002" s="14"/>
      <c r="IFL1002" s="14"/>
      <c r="IFM1002" s="14"/>
      <c r="IFN1002" s="14"/>
      <c r="IFO1002" s="14"/>
      <c r="IFP1002" s="14"/>
      <c r="IFQ1002" s="14"/>
      <c r="IFR1002" s="14"/>
      <c r="IFS1002" s="14"/>
      <c r="IFT1002" s="14"/>
      <c r="IFU1002" s="14"/>
      <c r="IFV1002" s="14"/>
      <c r="IFW1002" s="14"/>
      <c r="IFX1002" s="14"/>
      <c r="IFY1002" s="14"/>
      <c r="IFZ1002" s="14"/>
      <c r="IGA1002" s="14"/>
      <c r="IGB1002" s="14"/>
      <c r="IGC1002" s="14"/>
      <c r="IGD1002" s="14"/>
      <c r="IGE1002" s="14"/>
      <c r="IGF1002" s="14"/>
      <c r="IGG1002" s="14"/>
      <c r="IGH1002" s="14"/>
      <c r="IGI1002" s="14"/>
      <c r="IGJ1002" s="14"/>
      <c r="IGK1002" s="14"/>
      <c r="IGL1002" s="14"/>
      <c r="IGM1002" s="14"/>
      <c r="IGN1002" s="14"/>
      <c r="IGO1002" s="14"/>
      <c r="IGP1002" s="14"/>
      <c r="IGQ1002" s="14"/>
      <c r="IGR1002" s="14"/>
      <c r="IGS1002" s="14"/>
      <c r="IGT1002" s="14"/>
      <c r="IGU1002" s="14"/>
      <c r="IGV1002" s="14"/>
      <c r="IGW1002" s="14"/>
      <c r="IGX1002" s="14"/>
      <c r="IGY1002" s="14"/>
      <c r="IGZ1002" s="14"/>
      <c r="IHA1002" s="14"/>
      <c r="IHB1002" s="14"/>
      <c r="IHC1002" s="14"/>
      <c r="IHD1002" s="14"/>
      <c r="IHE1002" s="14"/>
      <c r="IHF1002" s="14"/>
      <c r="IHG1002" s="14"/>
      <c r="IHH1002" s="14"/>
      <c r="IHI1002" s="14"/>
      <c r="IHJ1002" s="14"/>
      <c r="IHK1002" s="14"/>
      <c r="IHL1002" s="14"/>
      <c r="IHM1002" s="14"/>
      <c r="IHN1002" s="14"/>
      <c r="IHO1002" s="14"/>
      <c r="IHP1002" s="14"/>
      <c r="IHQ1002" s="14"/>
      <c r="IHR1002" s="14"/>
      <c r="IHS1002" s="14"/>
      <c r="IHT1002" s="14"/>
      <c r="IHU1002" s="14"/>
      <c r="IHV1002" s="14"/>
      <c r="IHW1002" s="14"/>
      <c r="IHX1002" s="14"/>
      <c r="IHY1002" s="14"/>
      <c r="IHZ1002" s="14"/>
      <c r="IIA1002" s="14"/>
      <c r="IIB1002" s="14"/>
      <c r="IIC1002" s="14"/>
      <c r="IID1002" s="14"/>
      <c r="IIE1002" s="14"/>
      <c r="IIF1002" s="14"/>
      <c r="IIG1002" s="14"/>
      <c r="IIH1002" s="14"/>
      <c r="III1002" s="14"/>
      <c r="IIJ1002" s="14"/>
      <c r="IIK1002" s="14"/>
      <c r="IIL1002" s="14"/>
      <c r="IIM1002" s="14"/>
      <c r="IIN1002" s="14"/>
      <c r="IIO1002" s="14"/>
      <c r="IIP1002" s="14"/>
      <c r="IIQ1002" s="14"/>
      <c r="IIR1002" s="14"/>
      <c r="IIS1002" s="14"/>
      <c r="IIT1002" s="14"/>
      <c r="IIU1002" s="14"/>
      <c r="IIV1002" s="14"/>
      <c r="IIW1002" s="14"/>
      <c r="IIX1002" s="14"/>
      <c r="IIY1002" s="14"/>
      <c r="IIZ1002" s="14"/>
      <c r="IJA1002" s="14"/>
      <c r="IJB1002" s="14"/>
      <c r="IJC1002" s="14"/>
      <c r="IJD1002" s="14"/>
      <c r="IJE1002" s="14"/>
      <c r="IJF1002" s="14"/>
      <c r="IJG1002" s="14"/>
      <c r="IJH1002" s="14"/>
      <c r="IJI1002" s="14"/>
      <c r="IJJ1002" s="14"/>
      <c r="IJK1002" s="14"/>
      <c r="IJL1002" s="14"/>
      <c r="IJM1002" s="14"/>
      <c r="IJN1002" s="14"/>
      <c r="IJO1002" s="14"/>
      <c r="IJP1002" s="14"/>
      <c r="IJQ1002" s="14"/>
      <c r="IJR1002" s="14"/>
      <c r="IJS1002" s="14"/>
      <c r="IJT1002" s="14"/>
      <c r="IJU1002" s="14"/>
      <c r="IJV1002" s="14"/>
      <c r="IJW1002" s="14"/>
      <c r="IJX1002" s="14"/>
      <c r="IJY1002" s="14"/>
      <c r="IJZ1002" s="14"/>
      <c r="IKA1002" s="14"/>
      <c r="IKB1002" s="14"/>
      <c r="IKC1002" s="14"/>
      <c r="IKD1002" s="14"/>
      <c r="IKE1002" s="14"/>
      <c r="IKF1002" s="14"/>
      <c r="IKG1002" s="14"/>
      <c r="IKH1002" s="14"/>
      <c r="IKI1002" s="14"/>
      <c r="IKJ1002" s="14"/>
      <c r="IKK1002" s="14"/>
      <c r="IKL1002" s="14"/>
      <c r="IKM1002" s="14"/>
      <c r="IKN1002" s="14"/>
      <c r="IKO1002" s="14"/>
      <c r="IKP1002" s="14"/>
      <c r="IKQ1002" s="14"/>
      <c r="IKR1002" s="14"/>
      <c r="IKS1002" s="14"/>
      <c r="IKT1002" s="14"/>
      <c r="IKU1002" s="14"/>
      <c r="IKV1002" s="14"/>
      <c r="IKW1002" s="14"/>
      <c r="IKX1002" s="14"/>
      <c r="IKY1002" s="14"/>
      <c r="IKZ1002" s="14"/>
      <c r="ILA1002" s="14"/>
      <c r="ILB1002" s="14"/>
      <c r="ILC1002" s="14"/>
      <c r="ILD1002" s="14"/>
      <c r="ILE1002" s="14"/>
      <c r="ILF1002" s="14"/>
      <c r="ILG1002" s="14"/>
      <c r="ILH1002" s="14"/>
      <c r="ILI1002" s="14"/>
      <c r="ILJ1002" s="14"/>
      <c r="ILK1002" s="14"/>
      <c r="ILL1002" s="14"/>
      <c r="ILM1002" s="14"/>
      <c r="ILN1002" s="14"/>
      <c r="ILO1002" s="14"/>
      <c r="ILP1002" s="14"/>
      <c r="ILQ1002" s="14"/>
      <c r="ILR1002" s="14"/>
      <c r="ILS1002" s="14"/>
      <c r="ILT1002" s="14"/>
      <c r="ILU1002" s="14"/>
      <c r="ILV1002" s="14"/>
      <c r="ILW1002" s="14"/>
      <c r="ILX1002" s="14"/>
      <c r="ILY1002" s="14"/>
      <c r="ILZ1002" s="14"/>
      <c r="IMA1002" s="14"/>
      <c r="IMB1002" s="14"/>
      <c r="IMC1002" s="14"/>
      <c r="IMD1002" s="14"/>
      <c r="IME1002" s="14"/>
      <c r="IMF1002" s="14"/>
      <c r="IMG1002" s="14"/>
      <c r="IMH1002" s="14"/>
      <c r="IMI1002" s="14"/>
      <c r="IMJ1002" s="14"/>
      <c r="IMK1002" s="14"/>
      <c r="IML1002" s="14"/>
      <c r="IMM1002" s="14"/>
      <c r="IMN1002" s="14"/>
      <c r="IMO1002" s="14"/>
      <c r="IMP1002" s="14"/>
      <c r="IMQ1002" s="14"/>
      <c r="IMR1002" s="14"/>
      <c r="IMS1002" s="14"/>
      <c r="IMT1002" s="14"/>
      <c r="IMU1002" s="14"/>
      <c r="IMV1002" s="14"/>
      <c r="IMW1002" s="14"/>
      <c r="IMX1002" s="14"/>
      <c r="IMY1002" s="14"/>
      <c r="IMZ1002" s="14"/>
      <c r="INA1002" s="14"/>
      <c r="INB1002" s="14"/>
      <c r="INC1002" s="14"/>
      <c r="IND1002" s="14"/>
      <c r="INE1002" s="14"/>
      <c r="INF1002" s="14"/>
      <c r="ING1002" s="14"/>
      <c r="INH1002" s="14"/>
      <c r="INI1002" s="14"/>
      <c r="INJ1002" s="14"/>
      <c r="INK1002" s="14"/>
      <c r="INL1002" s="14"/>
      <c r="INM1002" s="14"/>
      <c r="INN1002" s="14"/>
      <c r="INO1002" s="14"/>
      <c r="INP1002" s="14"/>
      <c r="INQ1002" s="14"/>
      <c r="INR1002" s="14"/>
      <c r="INS1002" s="14"/>
      <c r="INT1002" s="14"/>
      <c r="INU1002" s="14"/>
      <c r="INV1002" s="14"/>
      <c r="INW1002" s="14"/>
      <c r="INX1002" s="14"/>
      <c r="INY1002" s="14"/>
      <c r="INZ1002" s="14"/>
      <c r="IOA1002" s="14"/>
      <c r="IOB1002" s="14"/>
      <c r="IOC1002" s="14"/>
      <c r="IOD1002" s="14"/>
      <c r="IOE1002" s="14"/>
      <c r="IOF1002" s="14"/>
      <c r="IOG1002" s="14"/>
      <c r="IOH1002" s="14"/>
      <c r="IOI1002" s="14"/>
      <c r="IOJ1002" s="14"/>
      <c r="IOK1002" s="14"/>
      <c r="IOL1002" s="14"/>
      <c r="IOM1002" s="14"/>
      <c r="ION1002" s="14"/>
      <c r="IOO1002" s="14"/>
      <c r="IOP1002" s="14"/>
      <c r="IOQ1002" s="14"/>
      <c r="IOR1002" s="14"/>
      <c r="IOS1002" s="14"/>
      <c r="IOT1002" s="14"/>
      <c r="IOU1002" s="14"/>
      <c r="IOV1002" s="14"/>
      <c r="IOW1002" s="14"/>
      <c r="IOX1002" s="14"/>
      <c r="IOY1002" s="14"/>
      <c r="IOZ1002" s="14"/>
      <c r="IPA1002" s="14"/>
      <c r="IPB1002" s="14"/>
      <c r="IPC1002" s="14"/>
      <c r="IPD1002" s="14"/>
      <c r="IPE1002" s="14"/>
      <c r="IPF1002" s="14"/>
      <c r="IPG1002" s="14"/>
      <c r="IPH1002" s="14"/>
      <c r="IPI1002" s="14"/>
      <c r="IPJ1002" s="14"/>
      <c r="IPK1002" s="14"/>
      <c r="IPL1002" s="14"/>
      <c r="IPM1002" s="14"/>
      <c r="IPN1002" s="14"/>
      <c r="IPO1002" s="14"/>
      <c r="IPP1002" s="14"/>
      <c r="IPQ1002" s="14"/>
      <c r="IPR1002" s="14"/>
      <c r="IPS1002" s="14"/>
      <c r="IPT1002" s="14"/>
      <c r="IPU1002" s="14"/>
      <c r="IPV1002" s="14"/>
      <c r="IPW1002" s="14"/>
      <c r="IPX1002" s="14"/>
      <c r="IPY1002" s="14"/>
      <c r="IPZ1002" s="14"/>
      <c r="IQA1002" s="14"/>
      <c r="IQB1002" s="14"/>
      <c r="IQC1002" s="14"/>
      <c r="IQD1002" s="14"/>
      <c r="IQE1002" s="14"/>
      <c r="IQF1002" s="14"/>
      <c r="IQG1002" s="14"/>
      <c r="IQH1002" s="14"/>
      <c r="IQI1002" s="14"/>
      <c r="IQJ1002" s="14"/>
      <c r="IQK1002" s="14"/>
      <c r="IQL1002" s="14"/>
      <c r="IQM1002" s="14"/>
      <c r="IQN1002" s="14"/>
      <c r="IQO1002" s="14"/>
      <c r="IQP1002" s="14"/>
      <c r="IQQ1002" s="14"/>
      <c r="IQR1002" s="14"/>
      <c r="IQS1002" s="14"/>
      <c r="IQT1002" s="14"/>
      <c r="IQU1002" s="14"/>
      <c r="IQV1002" s="14"/>
      <c r="IQW1002" s="14"/>
      <c r="IQX1002" s="14"/>
      <c r="IQY1002" s="14"/>
      <c r="IQZ1002" s="14"/>
      <c r="IRA1002" s="14"/>
      <c r="IRB1002" s="14"/>
      <c r="IRC1002" s="14"/>
      <c r="IRD1002" s="14"/>
      <c r="IRE1002" s="14"/>
      <c r="IRF1002" s="14"/>
      <c r="IRG1002" s="14"/>
      <c r="IRH1002" s="14"/>
      <c r="IRI1002" s="14"/>
      <c r="IRJ1002" s="14"/>
      <c r="IRK1002" s="14"/>
      <c r="IRL1002" s="14"/>
      <c r="IRM1002" s="14"/>
      <c r="IRN1002" s="14"/>
      <c r="IRO1002" s="14"/>
      <c r="IRP1002" s="14"/>
      <c r="IRQ1002" s="14"/>
      <c r="IRR1002" s="14"/>
      <c r="IRS1002" s="14"/>
      <c r="IRT1002" s="14"/>
      <c r="IRU1002" s="14"/>
      <c r="IRV1002" s="14"/>
      <c r="IRW1002" s="14"/>
      <c r="IRX1002" s="14"/>
      <c r="IRY1002" s="14"/>
      <c r="IRZ1002" s="14"/>
      <c r="ISA1002" s="14"/>
      <c r="ISB1002" s="14"/>
      <c r="ISC1002" s="14"/>
      <c r="ISD1002" s="14"/>
      <c r="ISE1002" s="14"/>
      <c r="ISF1002" s="14"/>
      <c r="ISG1002" s="14"/>
      <c r="ISH1002" s="14"/>
      <c r="ISI1002" s="14"/>
      <c r="ISJ1002" s="14"/>
      <c r="ISK1002" s="14"/>
      <c r="ISL1002" s="14"/>
      <c r="ISM1002" s="14"/>
      <c r="ISN1002" s="14"/>
      <c r="ISO1002" s="14"/>
      <c r="ISP1002" s="14"/>
      <c r="ISQ1002" s="14"/>
      <c r="ISR1002" s="14"/>
      <c r="ISS1002" s="14"/>
      <c r="IST1002" s="14"/>
      <c r="ISU1002" s="14"/>
      <c r="ISV1002" s="14"/>
      <c r="ISW1002" s="14"/>
      <c r="ISX1002" s="14"/>
      <c r="ISY1002" s="14"/>
      <c r="ISZ1002" s="14"/>
      <c r="ITA1002" s="14"/>
      <c r="ITB1002" s="14"/>
      <c r="ITC1002" s="14"/>
      <c r="ITD1002" s="14"/>
      <c r="ITE1002" s="14"/>
      <c r="ITF1002" s="14"/>
      <c r="ITG1002" s="14"/>
      <c r="ITH1002" s="14"/>
      <c r="ITI1002" s="14"/>
      <c r="ITJ1002" s="14"/>
      <c r="ITK1002" s="14"/>
      <c r="ITL1002" s="14"/>
      <c r="ITM1002" s="14"/>
      <c r="ITN1002" s="14"/>
      <c r="ITO1002" s="14"/>
      <c r="ITP1002" s="14"/>
      <c r="ITQ1002" s="14"/>
      <c r="ITR1002" s="14"/>
      <c r="ITS1002" s="14"/>
      <c r="ITT1002" s="14"/>
      <c r="ITU1002" s="14"/>
      <c r="ITV1002" s="14"/>
      <c r="ITW1002" s="14"/>
      <c r="ITX1002" s="14"/>
      <c r="ITY1002" s="14"/>
      <c r="ITZ1002" s="14"/>
      <c r="IUA1002" s="14"/>
      <c r="IUB1002" s="14"/>
      <c r="IUC1002" s="14"/>
      <c r="IUD1002" s="14"/>
      <c r="IUE1002" s="14"/>
      <c r="IUF1002" s="14"/>
      <c r="IUG1002" s="14"/>
      <c r="IUH1002" s="14"/>
      <c r="IUI1002" s="14"/>
      <c r="IUJ1002" s="14"/>
      <c r="IUK1002" s="14"/>
      <c r="IUL1002" s="14"/>
      <c r="IUM1002" s="14"/>
      <c r="IUN1002" s="14"/>
      <c r="IUO1002" s="14"/>
      <c r="IUP1002" s="14"/>
      <c r="IUQ1002" s="14"/>
      <c r="IUR1002" s="14"/>
      <c r="IUS1002" s="14"/>
      <c r="IUT1002" s="14"/>
      <c r="IUU1002" s="14"/>
      <c r="IUV1002" s="14"/>
      <c r="IUW1002" s="14"/>
      <c r="IUX1002" s="14"/>
      <c r="IUY1002" s="14"/>
      <c r="IUZ1002" s="14"/>
      <c r="IVA1002" s="14"/>
      <c r="IVB1002" s="14"/>
      <c r="IVC1002" s="14"/>
      <c r="IVD1002" s="14"/>
      <c r="IVE1002" s="14"/>
      <c r="IVF1002" s="14"/>
      <c r="IVG1002" s="14"/>
      <c r="IVH1002" s="14"/>
      <c r="IVI1002" s="14"/>
      <c r="IVJ1002" s="14"/>
      <c r="IVK1002" s="14"/>
      <c r="IVL1002" s="14"/>
      <c r="IVM1002" s="14"/>
      <c r="IVN1002" s="14"/>
      <c r="IVO1002" s="14"/>
      <c r="IVP1002" s="14"/>
      <c r="IVQ1002" s="14"/>
      <c r="IVR1002" s="14"/>
      <c r="IVS1002" s="14"/>
      <c r="IVT1002" s="14"/>
      <c r="IVU1002" s="14"/>
      <c r="IVV1002" s="14"/>
      <c r="IVW1002" s="14"/>
      <c r="IVX1002" s="14"/>
      <c r="IVY1002" s="14"/>
      <c r="IVZ1002" s="14"/>
      <c r="IWA1002" s="14"/>
      <c r="IWB1002" s="14"/>
      <c r="IWC1002" s="14"/>
      <c r="IWD1002" s="14"/>
      <c r="IWE1002" s="14"/>
      <c r="IWF1002" s="14"/>
      <c r="IWG1002" s="14"/>
      <c r="IWH1002" s="14"/>
      <c r="IWI1002" s="14"/>
      <c r="IWJ1002" s="14"/>
      <c r="IWK1002" s="14"/>
      <c r="IWL1002" s="14"/>
      <c r="IWM1002" s="14"/>
      <c r="IWN1002" s="14"/>
      <c r="IWO1002" s="14"/>
      <c r="IWP1002" s="14"/>
      <c r="IWQ1002" s="14"/>
      <c r="IWR1002" s="14"/>
      <c r="IWS1002" s="14"/>
      <c r="IWT1002" s="14"/>
      <c r="IWU1002" s="14"/>
      <c r="IWV1002" s="14"/>
      <c r="IWW1002" s="14"/>
      <c r="IWX1002" s="14"/>
      <c r="IWY1002" s="14"/>
      <c r="IWZ1002" s="14"/>
      <c r="IXA1002" s="14"/>
      <c r="IXB1002" s="14"/>
      <c r="IXC1002" s="14"/>
      <c r="IXD1002" s="14"/>
      <c r="IXE1002" s="14"/>
      <c r="IXF1002" s="14"/>
      <c r="IXG1002" s="14"/>
      <c r="IXH1002" s="14"/>
      <c r="IXI1002" s="14"/>
      <c r="IXJ1002" s="14"/>
      <c r="IXK1002" s="14"/>
      <c r="IXL1002" s="14"/>
      <c r="IXM1002" s="14"/>
      <c r="IXN1002" s="14"/>
      <c r="IXO1002" s="14"/>
      <c r="IXP1002" s="14"/>
      <c r="IXQ1002" s="14"/>
      <c r="IXR1002" s="14"/>
      <c r="IXS1002" s="14"/>
      <c r="IXT1002" s="14"/>
      <c r="IXU1002" s="14"/>
      <c r="IXV1002" s="14"/>
      <c r="IXW1002" s="14"/>
      <c r="IXX1002" s="14"/>
      <c r="IXY1002" s="14"/>
      <c r="IXZ1002" s="14"/>
      <c r="IYA1002" s="14"/>
      <c r="IYB1002" s="14"/>
      <c r="IYC1002" s="14"/>
      <c r="IYD1002" s="14"/>
      <c r="IYE1002" s="14"/>
      <c r="IYF1002" s="14"/>
      <c r="IYG1002" s="14"/>
      <c r="IYH1002" s="14"/>
      <c r="IYI1002" s="14"/>
      <c r="IYJ1002" s="14"/>
      <c r="IYK1002" s="14"/>
      <c r="IYL1002" s="14"/>
      <c r="IYM1002" s="14"/>
      <c r="IYN1002" s="14"/>
      <c r="IYO1002" s="14"/>
      <c r="IYP1002" s="14"/>
      <c r="IYQ1002" s="14"/>
      <c r="IYR1002" s="14"/>
      <c r="IYS1002" s="14"/>
      <c r="IYT1002" s="14"/>
      <c r="IYU1002" s="14"/>
      <c r="IYV1002" s="14"/>
      <c r="IYW1002" s="14"/>
      <c r="IYX1002" s="14"/>
      <c r="IYY1002" s="14"/>
      <c r="IYZ1002" s="14"/>
      <c r="IZA1002" s="14"/>
      <c r="IZB1002" s="14"/>
      <c r="IZC1002" s="14"/>
      <c r="IZD1002" s="14"/>
      <c r="IZE1002" s="14"/>
      <c r="IZF1002" s="14"/>
      <c r="IZG1002" s="14"/>
      <c r="IZH1002" s="14"/>
      <c r="IZI1002" s="14"/>
      <c r="IZJ1002" s="14"/>
      <c r="IZK1002" s="14"/>
      <c r="IZL1002" s="14"/>
      <c r="IZM1002" s="14"/>
      <c r="IZN1002" s="14"/>
      <c r="IZO1002" s="14"/>
      <c r="IZP1002" s="14"/>
      <c r="IZQ1002" s="14"/>
      <c r="IZR1002" s="14"/>
      <c r="IZS1002" s="14"/>
      <c r="IZT1002" s="14"/>
      <c r="IZU1002" s="14"/>
      <c r="IZV1002" s="14"/>
      <c r="IZW1002" s="14"/>
      <c r="IZX1002" s="14"/>
      <c r="IZY1002" s="14"/>
      <c r="IZZ1002" s="14"/>
      <c r="JAA1002" s="14"/>
      <c r="JAB1002" s="14"/>
      <c r="JAC1002" s="14"/>
      <c r="JAD1002" s="14"/>
      <c r="JAE1002" s="14"/>
      <c r="JAF1002" s="14"/>
      <c r="JAG1002" s="14"/>
      <c r="JAH1002" s="14"/>
      <c r="JAI1002" s="14"/>
      <c r="JAJ1002" s="14"/>
      <c r="JAK1002" s="14"/>
      <c r="JAL1002" s="14"/>
      <c r="JAM1002" s="14"/>
      <c r="JAN1002" s="14"/>
      <c r="JAO1002" s="14"/>
      <c r="JAP1002" s="14"/>
      <c r="JAQ1002" s="14"/>
      <c r="JAR1002" s="14"/>
      <c r="JAS1002" s="14"/>
      <c r="JAT1002" s="14"/>
      <c r="JAU1002" s="14"/>
      <c r="JAV1002" s="14"/>
      <c r="JAW1002" s="14"/>
      <c r="JAX1002" s="14"/>
      <c r="JAY1002" s="14"/>
      <c r="JAZ1002" s="14"/>
      <c r="JBA1002" s="14"/>
      <c r="JBB1002" s="14"/>
      <c r="JBC1002" s="14"/>
      <c r="JBD1002" s="14"/>
      <c r="JBE1002" s="14"/>
      <c r="JBF1002" s="14"/>
      <c r="JBG1002" s="14"/>
      <c r="JBH1002" s="14"/>
      <c r="JBI1002" s="14"/>
      <c r="JBJ1002" s="14"/>
      <c r="JBK1002" s="14"/>
      <c r="JBL1002" s="14"/>
      <c r="JBM1002" s="14"/>
      <c r="JBN1002" s="14"/>
      <c r="JBO1002" s="14"/>
      <c r="JBP1002" s="14"/>
      <c r="JBQ1002" s="14"/>
      <c r="JBR1002" s="14"/>
      <c r="JBS1002" s="14"/>
      <c r="JBT1002" s="14"/>
      <c r="JBU1002" s="14"/>
      <c r="JBV1002" s="14"/>
      <c r="JBW1002" s="14"/>
      <c r="JBX1002" s="14"/>
      <c r="JBY1002" s="14"/>
      <c r="JBZ1002" s="14"/>
      <c r="JCA1002" s="14"/>
      <c r="JCB1002" s="14"/>
      <c r="JCC1002" s="14"/>
      <c r="JCD1002" s="14"/>
      <c r="JCE1002" s="14"/>
      <c r="JCF1002" s="14"/>
      <c r="JCG1002" s="14"/>
      <c r="JCH1002" s="14"/>
      <c r="JCI1002" s="14"/>
      <c r="JCJ1002" s="14"/>
      <c r="JCK1002" s="14"/>
      <c r="JCL1002" s="14"/>
      <c r="JCM1002" s="14"/>
      <c r="JCN1002" s="14"/>
      <c r="JCO1002" s="14"/>
      <c r="JCP1002" s="14"/>
      <c r="JCQ1002" s="14"/>
      <c r="JCR1002" s="14"/>
      <c r="JCS1002" s="14"/>
      <c r="JCT1002" s="14"/>
      <c r="JCU1002" s="14"/>
      <c r="JCV1002" s="14"/>
      <c r="JCW1002" s="14"/>
      <c r="JCX1002" s="14"/>
      <c r="JCY1002" s="14"/>
      <c r="JCZ1002" s="14"/>
      <c r="JDA1002" s="14"/>
      <c r="JDB1002" s="14"/>
      <c r="JDC1002" s="14"/>
      <c r="JDD1002" s="14"/>
      <c r="JDE1002" s="14"/>
      <c r="JDF1002" s="14"/>
      <c r="JDG1002" s="14"/>
      <c r="JDH1002" s="14"/>
      <c r="JDI1002" s="14"/>
      <c r="JDJ1002" s="14"/>
      <c r="JDK1002" s="14"/>
      <c r="JDL1002" s="14"/>
      <c r="JDM1002" s="14"/>
      <c r="JDN1002" s="14"/>
      <c r="JDO1002" s="14"/>
      <c r="JDP1002" s="14"/>
      <c r="JDQ1002" s="14"/>
      <c r="JDR1002" s="14"/>
      <c r="JDS1002" s="14"/>
      <c r="JDT1002" s="14"/>
      <c r="JDU1002" s="14"/>
      <c r="JDV1002" s="14"/>
      <c r="JDW1002" s="14"/>
      <c r="JDX1002" s="14"/>
      <c r="JDY1002" s="14"/>
      <c r="JDZ1002" s="14"/>
      <c r="JEA1002" s="14"/>
      <c r="JEB1002" s="14"/>
      <c r="JEC1002" s="14"/>
      <c r="JED1002" s="14"/>
      <c r="JEE1002" s="14"/>
      <c r="JEF1002" s="14"/>
      <c r="JEG1002" s="14"/>
      <c r="JEH1002" s="14"/>
      <c r="JEI1002" s="14"/>
      <c r="JEJ1002" s="14"/>
      <c r="JEK1002" s="14"/>
      <c r="JEL1002" s="14"/>
      <c r="JEM1002" s="14"/>
      <c r="JEN1002" s="14"/>
      <c r="JEO1002" s="14"/>
      <c r="JEP1002" s="14"/>
      <c r="JEQ1002" s="14"/>
      <c r="JER1002" s="14"/>
      <c r="JES1002" s="14"/>
      <c r="JET1002" s="14"/>
      <c r="JEU1002" s="14"/>
      <c r="JEV1002" s="14"/>
      <c r="JEW1002" s="14"/>
      <c r="JEX1002" s="14"/>
      <c r="JEY1002" s="14"/>
      <c r="JEZ1002" s="14"/>
      <c r="JFA1002" s="14"/>
      <c r="JFB1002" s="14"/>
      <c r="JFC1002" s="14"/>
      <c r="JFD1002" s="14"/>
      <c r="JFE1002" s="14"/>
      <c r="JFF1002" s="14"/>
      <c r="JFG1002" s="14"/>
      <c r="JFH1002" s="14"/>
      <c r="JFI1002" s="14"/>
      <c r="JFJ1002" s="14"/>
      <c r="JFK1002" s="14"/>
      <c r="JFL1002" s="14"/>
      <c r="JFM1002" s="14"/>
      <c r="JFN1002" s="14"/>
      <c r="JFO1002" s="14"/>
      <c r="JFP1002" s="14"/>
      <c r="JFQ1002" s="14"/>
      <c r="JFR1002" s="14"/>
      <c r="JFS1002" s="14"/>
      <c r="JFT1002" s="14"/>
      <c r="JFU1002" s="14"/>
      <c r="JFV1002" s="14"/>
      <c r="JFW1002" s="14"/>
      <c r="JFX1002" s="14"/>
      <c r="JFY1002" s="14"/>
      <c r="JFZ1002" s="14"/>
      <c r="JGA1002" s="14"/>
      <c r="JGB1002" s="14"/>
      <c r="JGC1002" s="14"/>
      <c r="JGD1002" s="14"/>
      <c r="JGE1002" s="14"/>
      <c r="JGF1002" s="14"/>
      <c r="JGG1002" s="14"/>
      <c r="JGH1002" s="14"/>
      <c r="JGI1002" s="14"/>
      <c r="JGJ1002" s="14"/>
      <c r="JGK1002" s="14"/>
      <c r="JGL1002" s="14"/>
      <c r="JGM1002" s="14"/>
      <c r="JGN1002" s="14"/>
      <c r="JGO1002" s="14"/>
      <c r="JGP1002" s="14"/>
      <c r="JGQ1002" s="14"/>
      <c r="JGR1002" s="14"/>
      <c r="JGS1002" s="14"/>
      <c r="JGT1002" s="14"/>
      <c r="JGU1002" s="14"/>
      <c r="JGV1002" s="14"/>
      <c r="JGW1002" s="14"/>
      <c r="JGX1002" s="14"/>
      <c r="JGY1002" s="14"/>
      <c r="JGZ1002" s="14"/>
      <c r="JHA1002" s="14"/>
      <c r="JHB1002" s="14"/>
      <c r="JHC1002" s="14"/>
      <c r="JHD1002" s="14"/>
      <c r="JHE1002" s="14"/>
      <c r="JHF1002" s="14"/>
      <c r="JHG1002" s="14"/>
      <c r="JHH1002" s="14"/>
      <c r="JHI1002" s="14"/>
      <c r="JHJ1002" s="14"/>
      <c r="JHK1002" s="14"/>
      <c r="JHL1002" s="14"/>
      <c r="JHM1002" s="14"/>
      <c r="JHN1002" s="14"/>
      <c r="JHO1002" s="14"/>
      <c r="JHP1002" s="14"/>
      <c r="JHQ1002" s="14"/>
      <c r="JHR1002" s="14"/>
      <c r="JHS1002" s="14"/>
      <c r="JHT1002" s="14"/>
      <c r="JHU1002" s="14"/>
      <c r="JHV1002" s="14"/>
      <c r="JHW1002" s="14"/>
      <c r="JHX1002" s="14"/>
      <c r="JHY1002" s="14"/>
      <c r="JHZ1002" s="14"/>
      <c r="JIA1002" s="14"/>
      <c r="JIB1002" s="14"/>
      <c r="JIC1002" s="14"/>
      <c r="JID1002" s="14"/>
      <c r="JIE1002" s="14"/>
      <c r="JIF1002" s="14"/>
      <c r="JIG1002" s="14"/>
      <c r="JIH1002" s="14"/>
      <c r="JII1002" s="14"/>
      <c r="JIJ1002" s="14"/>
      <c r="JIK1002" s="14"/>
      <c r="JIL1002" s="14"/>
      <c r="JIM1002" s="14"/>
      <c r="JIN1002" s="14"/>
      <c r="JIO1002" s="14"/>
      <c r="JIP1002" s="14"/>
      <c r="JIQ1002" s="14"/>
      <c r="JIR1002" s="14"/>
      <c r="JIS1002" s="14"/>
      <c r="JIT1002" s="14"/>
      <c r="JIU1002" s="14"/>
      <c r="JIV1002" s="14"/>
      <c r="JIW1002" s="14"/>
      <c r="JIX1002" s="14"/>
      <c r="JIY1002" s="14"/>
      <c r="JIZ1002" s="14"/>
      <c r="JJA1002" s="14"/>
      <c r="JJB1002" s="14"/>
      <c r="JJC1002" s="14"/>
      <c r="JJD1002" s="14"/>
      <c r="JJE1002" s="14"/>
      <c r="JJF1002" s="14"/>
      <c r="JJG1002" s="14"/>
      <c r="JJH1002" s="14"/>
      <c r="JJI1002" s="14"/>
      <c r="JJJ1002" s="14"/>
      <c r="JJK1002" s="14"/>
      <c r="JJL1002" s="14"/>
      <c r="JJM1002" s="14"/>
      <c r="JJN1002" s="14"/>
      <c r="JJO1002" s="14"/>
      <c r="JJP1002" s="14"/>
      <c r="JJQ1002" s="14"/>
      <c r="JJR1002" s="14"/>
      <c r="JJS1002" s="14"/>
      <c r="JJT1002" s="14"/>
      <c r="JJU1002" s="14"/>
      <c r="JJV1002" s="14"/>
      <c r="JJW1002" s="14"/>
      <c r="JJX1002" s="14"/>
      <c r="JJY1002" s="14"/>
      <c r="JJZ1002" s="14"/>
      <c r="JKA1002" s="14"/>
      <c r="JKB1002" s="14"/>
      <c r="JKC1002" s="14"/>
      <c r="JKD1002" s="14"/>
      <c r="JKE1002" s="14"/>
      <c r="JKF1002" s="14"/>
      <c r="JKG1002" s="14"/>
      <c r="JKH1002" s="14"/>
      <c r="JKI1002" s="14"/>
      <c r="JKJ1002" s="14"/>
      <c r="JKK1002" s="14"/>
      <c r="JKL1002" s="14"/>
      <c r="JKM1002" s="14"/>
      <c r="JKN1002" s="14"/>
      <c r="JKO1002" s="14"/>
      <c r="JKP1002" s="14"/>
      <c r="JKQ1002" s="14"/>
      <c r="JKR1002" s="14"/>
      <c r="JKS1002" s="14"/>
      <c r="JKT1002" s="14"/>
      <c r="JKU1002" s="14"/>
      <c r="JKV1002" s="14"/>
      <c r="JKW1002" s="14"/>
      <c r="JKX1002" s="14"/>
      <c r="JKY1002" s="14"/>
      <c r="JKZ1002" s="14"/>
      <c r="JLA1002" s="14"/>
      <c r="JLB1002" s="14"/>
      <c r="JLC1002" s="14"/>
      <c r="JLD1002" s="14"/>
      <c r="JLE1002" s="14"/>
      <c r="JLF1002" s="14"/>
      <c r="JLG1002" s="14"/>
      <c r="JLH1002" s="14"/>
      <c r="JLI1002" s="14"/>
      <c r="JLJ1002" s="14"/>
      <c r="JLK1002" s="14"/>
      <c r="JLL1002" s="14"/>
      <c r="JLM1002" s="14"/>
      <c r="JLN1002" s="14"/>
      <c r="JLO1002" s="14"/>
      <c r="JLP1002" s="14"/>
      <c r="JLQ1002" s="14"/>
      <c r="JLR1002" s="14"/>
      <c r="JLS1002" s="14"/>
      <c r="JLT1002" s="14"/>
      <c r="JLU1002" s="14"/>
      <c r="JLV1002" s="14"/>
      <c r="JLW1002" s="14"/>
      <c r="JLX1002" s="14"/>
      <c r="JLY1002" s="14"/>
      <c r="JLZ1002" s="14"/>
      <c r="JMA1002" s="14"/>
      <c r="JMB1002" s="14"/>
      <c r="JMC1002" s="14"/>
      <c r="JMD1002" s="14"/>
      <c r="JME1002" s="14"/>
      <c r="JMF1002" s="14"/>
      <c r="JMG1002" s="14"/>
      <c r="JMH1002" s="14"/>
      <c r="JMI1002" s="14"/>
      <c r="JMJ1002" s="14"/>
      <c r="JMK1002" s="14"/>
      <c r="JML1002" s="14"/>
      <c r="JMM1002" s="14"/>
      <c r="JMN1002" s="14"/>
      <c r="JMO1002" s="14"/>
      <c r="JMP1002" s="14"/>
      <c r="JMQ1002" s="14"/>
      <c r="JMR1002" s="14"/>
      <c r="JMS1002" s="14"/>
      <c r="JMT1002" s="14"/>
      <c r="JMU1002" s="14"/>
      <c r="JMV1002" s="14"/>
      <c r="JMW1002" s="14"/>
      <c r="JMX1002" s="14"/>
      <c r="JMY1002" s="14"/>
      <c r="JMZ1002" s="14"/>
      <c r="JNA1002" s="14"/>
      <c r="JNB1002" s="14"/>
      <c r="JNC1002" s="14"/>
      <c r="JND1002" s="14"/>
      <c r="JNE1002" s="14"/>
      <c r="JNF1002" s="14"/>
      <c r="JNG1002" s="14"/>
      <c r="JNH1002" s="14"/>
      <c r="JNI1002" s="14"/>
      <c r="JNJ1002" s="14"/>
      <c r="JNK1002" s="14"/>
      <c r="JNL1002" s="14"/>
      <c r="JNM1002" s="14"/>
      <c r="JNN1002" s="14"/>
      <c r="JNO1002" s="14"/>
      <c r="JNP1002" s="14"/>
      <c r="JNQ1002" s="14"/>
      <c r="JNR1002" s="14"/>
      <c r="JNS1002" s="14"/>
      <c r="JNT1002" s="14"/>
      <c r="JNU1002" s="14"/>
      <c r="JNV1002" s="14"/>
      <c r="JNW1002" s="14"/>
      <c r="JNX1002" s="14"/>
      <c r="JNY1002" s="14"/>
      <c r="JNZ1002" s="14"/>
      <c r="JOA1002" s="14"/>
      <c r="JOB1002" s="14"/>
      <c r="JOC1002" s="14"/>
      <c r="JOD1002" s="14"/>
      <c r="JOE1002" s="14"/>
      <c r="JOF1002" s="14"/>
      <c r="JOG1002" s="14"/>
      <c r="JOH1002" s="14"/>
      <c r="JOI1002" s="14"/>
      <c r="JOJ1002" s="14"/>
      <c r="JOK1002" s="14"/>
      <c r="JOL1002" s="14"/>
      <c r="JOM1002" s="14"/>
      <c r="JON1002" s="14"/>
      <c r="JOO1002" s="14"/>
      <c r="JOP1002" s="14"/>
      <c r="JOQ1002" s="14"/>
      <c r="JOR1002" s="14"/>
      <c r="JOS1002" s="14"/>
      <c r="JOT1002" s="14"/>
      <c r="JOU1002" s="14"/>
      <c r="JOV1002" s="14"/>
      <c r="JOW1002" s="14"/>
      <c r="JOX1002" s="14"/>
      <c r="JOY1002" s="14"/>
      <c r="JOZ1002" s="14"/>
      <c r="JPA1002" s="14"/>
      <c r="JPB1002" s="14"/>
      <c r="JPC1002" s="14"/>
      <c r="JPD1002" s="14"/>
      <c r="JPE1002" s="14"/>
      <c r="JPF1002" s="14"/>
      <c r="JPG1002" s="14"/>
      <c r="JPH1002" s="14"/>
      <c r="JPI1002" s="14"/>
      <c r="JPJ1002" s="14"/>
      <c r="JPK1002" s="14"/>
      <c r="JPL1002" s="14"/>
      <c r="JPM1002" s="14"/>
      <c r="JPN1002" s="14"/>
      <c r="JPO1002" s="14"/>
      <c r="JPP1002" s="14"/>
      <c r="JPQ1002" s="14"/>
      <c r="JPR1002" s="14"/>
      <c r="JPS1002" s="14"/>
      <c r="JPT1002" s="14"/>
      <c r="JPU1002" s="14"/>
      <c r="JPV1002" s="14"/>
      <c r="JPW1002" s="14"/>
      <c r="JPX1002" s="14"/>
      <c r="JPY1002" s="14"/>
      <c r="JPZ1002" s="14"/>
      <c r="JQA1002" s="14"/>
      <c r="JQB1002" s="14"/>
      <c r="JQC1002" s="14"/>
      <c r="JQD1002" s="14"/>
      <c r="JQE1002" s="14"/>
      <c r="JQF1002" s="14"/>
      <c r="JQG1002" s="14"/>
      <c r="JQH1002" s="14"/>
      <c r="JQI1002" s="14"/>
      <c r="JQJ1002" s="14"/>
      <c r="JQK1002" s="14"/>
      <c r="JQL1002" s="14"/>
      <c r="JQM1002" s="14"/>
      <c r="JQN1002" s="14"/>
      <c r="JQO1002" s="14"/>
      <c r="JQP1002" s="14"/>
      <c r="JQQ1002" s="14"/>
      <c r="JQR1002" s="14"/>
      <c r="JQS1002" s="14"/>
      <c r="JQT1002" s="14"/>
      <c r="JQU1002" s="14"/>
      <c r="JQV1002" s="14"/>
      <c r="JQW1002" s="14"/>
      <c r="JQX1002" s="14"/>
      <c r="JQY1002" s="14"/>
      <c r="JQZ1002" s="14"/>
      <c r="JRA1002" s="14"/>
      <c r="JRB1002" s="14"/>
      <c r="JRC1002" s="14"/>
      <c r="JRD1002" s="14"/>
      <c r="JRE1002" s="14"/>
      <c r="JRF1002" s="14"/>
      <c r="JRG1002" s="14"/>
      <c r="JRH1002" s="14"/>
      <c r="JRI1002" s="14"/>
      <c r="JRJ1002" s="14"/>
      <c r="JRK1002" s="14"/>
      <c r="JRL1002" s="14"/>
      <c r="JRM1002" s="14"/>
      <c r="JRN1002" s="14"/>
      <c r="JRO1002" s="14"/>
      <c r="JRP1002" s="14"/>
      <c r="JRQ1002" s="14"/>
      <c r="JRR1002" s="14"/>
      <c r="JRS1002" s="14"/>
      <c r="JRT1002" s="14"/>
      <c r="JRU1002" s="14"/>
      <c r="JRV1002" s="14"/>
      <c r="JRW1002" s="14"/>
      <c r="JRX1002" s="14"/>
      <c r="JRY1002" s="14"/>
      <c r="JRZ1002" s="14"/>
      <c r="JSA1002" s="14"/>
      <c r="JSB1002" s="14"/>
      <c r="JSC1002" s="14"/>
      <c r="JSD1002" s="14"/>
      <c r="JSE1002" s="14"/>
      <c r="JSF1002" s="14"/>
      <c r="JSG1002" s="14"/>
      <c r="JSH1002" s="14"/>
      <c r="JSI1002" s="14"/>
      <c r="JSJ1002" s="14"/>
      <c r="JSK1002" s="14"/>
      <c r="JSL1002" s="14"/>
      <c r="JSM1002" s="14"/>
      <c r="JSN1002" s="14"/>
      <c r="JSO1002" s="14"/>
      <c r="JSP1002" s="14"/>
      <c r="JSQ1002" s="14"/>
      <c r="JSR1002" s="14"/>
      <c r="JSS1002" s="14"/>
      <c r="JST1002" s="14"/>
      <c r="JSU1002" s="14"/>
      <c r="JSV1002" s="14"/>
      <c r="JSW1002" s="14"/>
      <c r="JSX1002" s="14"/>
      <c r="JSY1002" s="14"/>
      <c r="JSZ1002" s="14"/>
      <c r="JTA1002" s="14"/>
      <c r="JTB1002" s="14"/>
      <c r="JTC1002" s="14"/>
      <c r="JTD1002" s="14"/>
      <c r="JTE1002" s="14"/>
      <c r="JTF1002" s="14"/>
      <c r="JTG1002" s="14"/>
      <c r="JTH1002" s="14"/>
      <c r="JTI1002" s="14"/>
      <c r="JTJ1002" s="14"/>
      <c r="JTK1002" s="14"/>
      <c r="JTL1002" s="14"/>
      <c r="JTM1002" s="14"/>
      <c r="JTN1002" s="14"/>
      <c r="JTO1002" s="14"/>
      <c r="JTP1002" s="14"/>
      <c r="JTQ1002" s="14"/>
      <c r="JTR1002" s="14"/>
      <c r="JTS1002" s="14"/>
      <c r="JTT1002" s="14"/>
      <c r="JTU1002" s="14"/>
      <c r="JTV1002" s="14"/>
      <c r="JTW1002" s="14"/>
      <c r="JTX1002" s="14"/>
      <c r="JTY1002" s="14"/>
      <c r="JTZ1002" s="14"/>
      <c r="JUA1002" s="14"/>
      <c r="JUB1002" s="14"/>
      <c r="JUC1002" s="14"/>
      <c r="JUD1002" s="14"/>
      <c r="JUE1002" s="14"/>
      <c r="JUF1002" s="14"/>
      <c r="JUG1002" s="14"/>
      <c r="JUH1002" s="14"/>
      <c r="JUI1002" s="14"/>
      <c r="JUJ1002" s="14"/>
      <c r="JUK1002" s="14"/>
      <c r="JUL1002" s="14"/>
      <c r="JUM1002" s="14"/>
      <c r="JUN1002" s="14"/>
      <c r="JUO1002" s="14"/>
      <c r="JUP1002" s="14"/>
      <c r="JUQ1002" s="14"/>
      <c r="JUR1002" s="14"/>
      <c r="JUS1002" s="14"/>
      <c r="JUT1002" s="14"/>
      <c r="JUU1002" s="14"/>
      <c r="JUV1002" s="14"/>
      <c r="JUW1002" s="14"/>
      <c r="JUX1002" s="14"/>
      <c r="JUY1002" s="14"/>
      <c r="JUZ1002" s="14"/>
      <c r="JVA1002" s="14"/>
      <c r="JVB1002" s="14"/>
      <c r="JVC1002" s="14"/>
      <c r="JVD1002" s="14"/>
      <c r="JVE1002" s="14"/>
      <c r="JVF1002" s="14"/>
      <c r="JVG1002" s="14"/>
      <c r="JVH1002" s="14"/>
      <c r="JVI1002" s="14"/>
      <c r="JVJ1002" s="14"/>
      <c r="JVK1002" s="14"/>
      <c r="JVL1002" s="14"/>
      <c r="JVM1002" s="14"/>
      <c r="JVN1002" s="14"/>
      <c r="JVO1002" s="14"/>
      <c r="JVP1002" s="14"/>
      <c r="JVQ1002" s="14"/>
      <c r="JVR1002" s="14"/>
      <c r="JVS1002" s="14"/>
      <c r="JVT1002" s="14"/>
      <c r="JVU1002" s="14"/>
      <c r="JVV1002" s="14"/>
      <c r="JVW1002" s="14"/>
      <c r="JVX1002" s="14"/>
      <c r="JVY1002" s="14"/>
      <c r="JVZ1002" s="14"/>
      <c r="JWA1002" s="14"/>
      <c r="JWB1002" s="14"/>
      <c r="JWC1002" s="14"/>
      <c r="JWD1002" s="14"/>
      <c r="JWE1002" s="14"/>
      <c r="JWF1002" s="14"/>
      <c r="JWG1002" s="14"/>
      <c r="JWH1002" s="14"/>
      <c r="JWI1002" s="14"/>
      <c r="JWJ1002" s="14"/>
      <c r="JWK1002" s="14"/>
      <c r="JWL1002" s="14"/>
      <c r="JWM1002" s="14"/>
      <c r="JWN1002" s="14"/>
      <c r="JWO1002" s="14"/>
      <c r="JWP1002" s="14"/>
      <c r="JWQ1002" s="14"/>
      <c r="JWR1002" s="14"/>
      <c r="JWS1002" s="14"/>
      <c r="JWT1002" s="14"/>
      <c r="JWU1002" s="14"/>
      <c r="JWV1002" s="14"/>
      <c r="JWW1002" s="14"/>
      <c r="JWX1002" s="14"/>
      <c r="JWY1002" s="14"/>
      <c r="JWZ1002" s="14"/>
      <c r="JXA1002" s="14"/>
      <c r="JXB1002" s="14"/>
      <c r="JXC1002" s="14"/>
      <c r="JXD1002" s="14"/>
      <c r="JXE1002" s="14"/>
      <c r="JXF1002" s="14"/>
      <c r="JXG1002" s="14"/>
      <c r="JXH1002" s="14"/>
      <c r="JXI1002" s="14"/>
      <c r="JXJ1002" s="14"/>
      <c r="JXK1002" s="14"/>
      <c r="JXL1002" s="14"/>
      <c r="JXM1002" s="14"/>
      <c r="JXN1002" s="14"/>
      <c r="JXO1002" s="14"/>
      <c r="JXP1002" s="14"/>
      <c r="JXQ1002" s="14"/>
      <c r="JXR1002" s="14"/>
      <c r="JXS1002" s="14"/>
      <c r="JXT1002" s="14"/>
      <c r="JXU1002" s="14"/>
      <c r="JXV1002" s="14"/>
      <c r="JXW1002" s="14"/>
      <c r="JXX1002" s="14"/>
      <c r="JXY1002" s="14"/>
      <c r="JXZ1002" s="14"/>
      <c r="JYA1002" s="14"/>
      <c r="JYB1002" s="14"/>
      <c r="JYC1002" s="14"/>
      <c r="JYD1002" s="14"/>
      <c r="JYE1002" s="14"/>
      <c r="JYF1002" s="14"/>
      <c r="JYG1002" s="14"/>
      <c r="JYH1002" s="14"/>
      <c r="JYI1002" s="14"/>
      <c r="JYJ1002" s="14"/>
      <c r="JYK1002" s="14"/>
      <c r="JYL1002" s="14"/>
      <c r="JYM1002" s="14"/>
      <c r="JYN1002" s="14"/>
      <c r="JYO1002" s="14"/>
      <c r="JYP1002" s="14"/>
      <c r="JYQ1002" s="14"/>
      <c r="JYR1002" s="14"/>
      <c r="JYS1002" s="14"/>
      <c r="JYT1002" s="14"/>
      <c r="JYU1002" s="14"/>
      <c r="JYV1002" s="14"/>
      <c r="JYW1002" s="14"/>
      <c r="JYX1002" s="14"/>
      <c r="JYY1002" s="14"/>
      <c r="JYZ1002" s="14"/>
      <c r="JZA1002" s="14"/>
      <c r="JZB1002" s="14"/>
      <c r="JZC1002" s="14"/>
      <c r="JZD1002" s="14"/>
      <c r="JZE1002" s="14"/>
      <c r="JZF1002" s="14"/>
      <c r="JZG1002" s="14"/>
      <c r="JZH1002" s="14"/>
      <c r="JZI1002" s="14"/>
      <c r="JZJ1002" s="14"/>
      <c r="JZK1002" s="14"/>
      <c r="JZL1002" s="14"/>
      <c r="JZM1002" s="14"/>
      <c r="JZN1002" s="14"/>
      <c r="JZO1002" s="14"/>
      <c r="JZP1002" s="14"/>
      <c r="JZQ1002" s="14"/>
      <c r="JZR1002" s="14"/>
      <c r="JZS1002" s="14"/>
      <c r="JZT1002" s="14"/>
      <c r="JZU1002" s="14"/>
      <c r="JZV1002" s="14"/>
      <c r="JZW1002" s="14"/>
      <c r="JZX1002" s="14"/>
      <c r="JZY1002" s="14"/>
      <c r="JZZ1002" s="14"/>
      <c r="KAA1002" s="14"/>
      <c r="KAB1002" s="14"/>
      <c r="KAC1002" s="14"/>
      <c r="KAD1002" s="14"/>
      <c r="KAE1002" s="14"/>
      <c r="KAF1002" s="14"/>
      <c r="KAG1002" s="14"/>
      <c r="KAH1002" s="14"/>
      <c r="KAI1002" s="14"/>
      <c r="KAJ1002" s="14"/>
      <c r="KAK1002" s="14"/>
      <c r="KAL1002" s="14"/>
      <c r="KAM1002" s="14"/>
      <c r="KAN1002" s="14"/>
      <c r="KAO1002" s="14"/>
      <c r="KAP1002" s="14"/>
      <c r="KAQ1002" s="14"/>
      <c r="KAR1002" s="14"/>
      <c r="KAS1002" s="14"/>
      <c r="KAT1002" s="14"/>
      <c r="KAU1002" s="14"/>
      <c r="KAV1002" s="14"/>
      <c r="KAW1002" s="14"/>
      <c r="KAX1002" s="14"/>
      <c r="KAY1002" s="14"/>
      <c r="KAZ1002" s="14"/>
      <c r="KBA1002" s="14"/>
      <c r="KBB1002" s="14"/>
      <c r="KBC1002" s="14"/>
      <c r="KBD1002" s="14"/>
      <c r="KBE1002" s="14"/>
      <c r="KBF1002" s="14"/>
      <c r="KBG1002" s="14"/>
      <c r="KBH1002" s="14"/>
      <c r="KBI1002" s="14"/>
      <c r="KBJ1002" s="14"/>
      <c r="KBK1002" s="14"/>
      <c r="KBL1002" s="14"/>
      <c r="KBM1002" s="14"/>
      <c r="KBN1002" s="14"/>
      <c r="KBO1002" s="14"/>
      <c r="KBP1002" s="14"/>
      <c r="KBQ1002" s="14"/>
      <c r="KBR1002" s="14"/>
      <c r="KBS1002" s="14"/>
      <c r="KBT1002" s="14"/>
      <c r="KBU1002" s="14"/>
      <c r="KBV1002" s="14"/>
      <c r="KBW1002" s="14"/>
      <c r="KBX1002" s="14"/>
      <c r="KBY1002" s="14"/>
      <c r="KBZ1002" s="14"/>
      <c r="KCA1002" s="14"/>
      <c r="KCB1002" s="14"/>
      <c r="KCC1002" s="14"/>
      <c r="KCD1002" s="14"/>
      <c r="KCE1002" s="14"/>
      <c r="KCF1002" s="14"/>
      <c r="KCG1002" s="14"/>
      <c r="KCH1002" s="14"/>
      <c r="KCI1002" s="14"/>
      <c r="KCJ1002" s="14"/>
      <c r="KCK1002" s="14"/>
      <c r="KCL1002" s="14"/>
      <c r="KCM1002" s="14"/>
      <c r="KCN1002" s="14"/>
      <c r="KCO1002" s="14"/>
      <c r="KCP1002" s="14"/>
      <c r="KCQ1002" s="14"/>
      <c r="KCR1002" s="14"/>
      <c r="KCS1002" s="14"/>
      <c r="KCT1002" s="14"/>
      <c r="KCU1002" s="14"/>
      <c r="KCV1002" s="14"/>
      <c r="KCW1002" s="14"/>
      <c r="KCX1002" s="14"/>
      <c r="KCY1002" s="14"/>
      <c r="KCZ1002" s="14"/>
      <c r="KDA1002" s="14"/>
      <c r="KDB1002" s="14"/>
      <c r="KDC1002" s="14"/>
      <c r="KDD1002" s="14"/>
      <c r="KDE1002" s="14"/>
      <c r="KDF1002" s="14"/>
      <c r="KDG1002" s="14"/>
      <c r="KDH1002" s="14"/>
      <c r="KDI1002" s="14"/>
      <c r="KDJ1002" s="14"/>
      <c r="KDK1002" s="14"/>
      <c r="KDL1002" s="14"/>
      <c r="KDM1002" s="14"/>
      <c r="KDN1002" s="14"/>
      <c r="KDO1002" s="14"/>
      <c r="KDP1002" s="14"/>
      <c r="KDQ1002" s="14"/>
      <c r="KDR1002" s="14"/>
      <c r="KDS1002" s="14"/>
      <c r="KDT1002" s="14"/>
      <c r="KDU1002" s="14"/>
      <c r="KDV1002" s="14"/>
      <c r="KDW1002" s="14"/>
      <c r="KDX1002" s="14"/>
      <c r="KDY1002" s="14"/>
      <c r="KDZ1002" s="14"/>
      <c r="KEA1002" s="14"/>
      <c r="KEB1002" s="14"/>
      <c r="KEC1002" s="14"/>
      <c r="KED1002" s="14"/>
      <c r="KEE1002" s="14"/>
      <c r="KEF1002" s="14"/>
      <c r="KEG1002" s="14"/>
      <c r="KEH1002" s="14"/>
      <c r="KEI1002" s="14"/>
      <c r="KEJ1002" s="14"/>
      <c r="KEK1002" s="14"/>
      <c r="KEL1002" s="14"/>
      <c r="KEM1002" s="14"/>
      <c r="KEN1002" s="14"/>
      <c r="KEO1002" s="14"/>
      <c r="KEP1002" s="14"/>
      <c r="KEQ1002" s="14"/>
      <c r="KER1002" s="14"/>
      <c r="KES1002" s="14"/>
      <c r="KET1002" s="14"/>
      <c r="KEU1002" s="14"/>
      <c r="KEV1002" s="14"/>
      <c r="KEW1002" s="14"/>
      <c r="KEX1002" s="14"/>
      <c r="KEY1002" s="14"/>
      <c r="KEZ1002" s="14"/>
      <c r="KFA1002" s="14"/>
      <c r="KFB1002" s="14"/>
      <c r="KFC1002" s="14"/>
      <c r="KFD1002" s="14"/>
      <c r="KFE1002" s="14"/>
      <c r="KFF1002" s="14"/>
      <c r="KFG1002" s="14"/>
      <c r="KFH1002" s="14"/>
      <c r="KFI1002" s="14"/>
      <c r="KFJ1002" s="14"/>
      <c r="KFK1002" s="14"/>
      <c r="KFL1002" s="14"/>
      <c r="KFM1002" s="14"/>
      <c r="KFN1002" s="14"/>
      <c r="KFO1002" s="14"/>
      <c r="KFP1002" s="14"/>
      <c r="KFQ1002" s="14"/>
      <c r="KFR1002" s="14"/>
      <c r="KFS1002" s="14"/>
      <c r="KFT1002" s="14"/>
      <c r="KFU1002" s="14"/>
      <c r="KFV1002" s="14"/>
      <c r="KFW1002" s="14"/>
      <c r="KFX1002" s="14"/>
      <c r="KFY1002" s="14"/>
      <c r="KFZ1002" s="14"/>
      <c r="KGA1002" s="14"/>
      <c r="KGB1002" s="14"/>
      <c r="KGC1002" s="14"/>
      <c r="KGD1002" s="14"/>
      <c r="KGE1002" s="14"/>
      <c r="KGF1002" s="14"/>
      <c r="KGG1002" s="14"/>
      <c r="KGH1002" s="14"/>
      <c r="KGI1002" s="14"/>
      <c r="KGJ1002" s="14"/>
      <c r="KGK1002" s="14"/>
      <c r="KGL1002" s="14"/>
      <c r="KGM1002" s="14"/>
      <c r="KGN1002" s="14"/>
      <c r="KGO1002" s="14"/>
      <c r="KGP1002" s="14"/>
      <c r="KGQ1002" s="14"/>
      <c r="KGR1002" s="14"/>
      <c r="KGS1002" s="14"/>
      <c r="KGT1002" s="14"/>
      <c r="KGU1002" s="14"/>
      <c r="KGV1002" s="14"/>
      <c r="KGW1002" s="14"/>
      <c r="KGX1002" s="14"/>
      <c r="KGY1002" s="14"/>
      <c r="KGZ1002" s="14"/>
      <c r="KHA1002" s="14"/>
      <c r="KHB1002" s="14"/>
      <c r="KHC1002" s="14"/>
      <c r="KHD1002" s="14"/>
      <c r="KHE1002" s="14"/>
      <c r="KHF1002" s="14"/>
      <c r="KHG1002" s="14"/>
      <c r="KHH1002" s="14"/>
      <c r="KHI1002" s="14"/>
      <c r="KHJ1002" s="14"/>
      <c r="KHK1002" s="14"/>
      <c r="KHL1002" s="14"/>
      <c r="KHM1002" s="14"/>
      <c r="KHN1002" s="14"/>
      <c r="KHO1002" s="14"/>
      <c r="KHP1002" s="14"/>
      <c r="KHQ1002" s="14"/>
      <c r="KHR1002" s="14"/>
      <c r="KHS1002" s="14"/>
      <c r="KHT1002" s="14"/>
      <c r="KHU1002" s="14"/>
      <c r="KHV1002" s="14"/>
      <c r="KHW1002" s="14"/>
      <c r="KHX1002" s="14"/>
      <c r="KHY1002" s="14"/>
      <c r="KHZ1002" s="14"/>
      <c r="KIA1002" s="14"/>
      <c r="KIB1002" s="14"/>
      <c r="KIC1002" s="14"/>
      <c r="KID1002" s="14"/>
      <c r="KIE1002" s="14"/>
      <c r="KIF1002" s="14"/>
      <c r="KIG1002" s="14"/>
      <c r="KIH1002" s="14"/>
      <c r="KII1002" s="14"/>
      <c r="KIJ1002" s="14"/>
      <c r="KIK1002" s="14"/>
      <c r="KIL1002" s="14"/>
      <c r="KIM1002" s="14"/>
      <c r="KIN1002" s="14"/>
      <c r="KIO1002" s="14"/>
      <c r="KIP1002" s="14"/>
      <c r="KIQ1002" s="14"/>
      <c r="KIR1002" s="14"/>
      <c r="KIS1002" s="14"/>
      <c r="KIT1002" s="14"/>
      <c r="KIU1002" s="14"/>
      <c r="KIV1002" s="14"/>
      <c r="KIW1002" s="14"/>
      <c r="KIX1002" s="14"/>
      <c r="KIY1002" s="14"/>
      <c r="KIZ1002" s="14"/>
      <c r="KJA1002" s="14"/>
      <c r="KJB1002" s="14"/>
      <c r="KJC1002" s="14"/>
      <c r="KJD1002" s="14"/>
      <c r="KJE1002" s="14"/>
      <c r="KJF1002" s="14"/>
      <c r="KJG1002" s="14"/>
      <c r="KJH1002" s="14"/>
      <c r="KJI1002" s="14"/>
      <c r="KJJ1002" s="14"/>
      <c r="KJK1002" s="14"/>
      <c r="KJL1002" s="14"/>
      <c r="KJM1002" s="14"/>
      <c r="KJN1002" s="14"/>
      <c r="KJO1002" s="14"/>
      <c r="KJP1002" s="14"/>
      <c r="KJQ1002" s="14"/>
      <c r="KJR1002" s="14"/>
      <c r="KJS1002" s="14"/>
      <c r="KJT1002" s="14"/>
      <c r="KJU1002" s="14"/>
      <c r="KJV1002" s="14"/>
      <c r="KJW1002" s="14"/>
      <c r="KJX1002" s="14"/>
      <c r="KJY1002" s="14"/>
      <c r="KJZ1002" s="14"/>
      <c r="KKA1002" s="14"/>
      <c r="KKB1002" s="14"/>
      <c r="KKC1002" s="14"/>
      <c r="KKD1002" s="14"/>
      <c r="KKE1002" s="14"/>
      <c r="KKF1002" s="14"/>
      <c r="KKG1002" s="14"/>
      <c r="KKH1002" s="14"/>
      <c r="KKI1002" s="14"/>
      <c r="KKJ1002" s="14"/>
      <c r="KKK1002" s="14"/>
      <c r="KKL1002" s="14"/>
      <c r="KKM1002" s="14"/>
      <c r="KKN1002" s="14"/>
      <c r="KKO1002" s="14"/>
      <c r="KKP1002" s="14"/>
      <c r="KKQ1002" s="14"/>
      <c r="KKR1002" s="14"/>
      <c r="KKS1002" s="14"/>
      <c r="KKT1002" s="14"/>
      <c r="KKU1002" s="14"/>
      <c r="KKV1002" s="14"/>
      <c r="KKW1002" s="14"/>
      <c r="KKX1002" s="14"/>
      <c r="KKY1002" s="14"/>
      <c r="KKZ1002" s="14"/>
      <c r="KLA1002" s="14"/>
      <c r="KLB1002" s="14"/>
      <c r="KLC1002" s="14"/>
      <c r="KLD1002" s="14"/>
      <c r="KLE1002" s="14"/>
      <c r="KLF1002" s="14"/>
      <c r="KLG1002" s="14"/>
      <c r="KLH1002" s="14"/>
      <c r="KLI1002" s="14"/>
      <c r="KLJ1002" s="14"/>
      <c r="KLK1002" s="14"/>
      <c r="KLL1002" s="14"/>
      <c r="KLM1002" s="14"/>
      <c r="KLN1002" s="14"/>
      <c r="KLO1002" s="14"/>
      <c r="KLP1002" s="14"/>
      <c r="KLQ1002" s="14"/>
      <c r="KLR1002" s="14"/>
      <c r="KLS1002" s="14"/>
      <c r="KLT1002" s="14"/>
      <c r="KLU1002" s="14"/>
      <c r="KLV1002" s="14"/>
      <c r="KLW1002" s="14"/>
      <c r="KLX1002" s="14"/>
      <c r="KLY1002" s="14"/>
      <c r="KLZ1002" s="14"/>
      <c r="KMA1002" s="14"/>
      <c r="KMB1002" s="14"/>
      <c r="KMC1002" s="14"/>
      <c r="KMD1002" s="14"/>
      <c r="KME1002" s="14"/>
      <c r="KMF1002" s="14"/>
      <c r="KMG1002" s="14"/>
      <c r="KMH1002" s="14"/>
      <c r="KMI1002" s="14"/>
      <c r="KMJ1002" s="14"/>
      <c r="KMK1002" s="14"/>
      <c r="KML1002" s="14"/>
      <c r="KMM1002" s="14"/>
      <c r="KMN1002" s="14"/>
      <c r="KMO1002" s="14"/>
      <c r="KMP1002" s="14"/>
      <c r="KMQ1002" s="14"/>
      <c r="KMR1002" s="14"/>
      <c r="KMS1002" s="14"/>
      <c r="KMT1002" s="14"/>
      <c r="KMU1002" s="14"/>
      <c r="KMV1002" s="14"/>
      <c r="KMW1002" s="14"/>
      <c r="KMX1002" s="14"/>
      <c r="KMY1002" s="14"/>
      <c r="KMZ1002" s="14"/>
      <c r="KNA1002" s="14"/>
      <c r="KNB1002" s="14"/>
      <c r="KNC1002" s="14"/>
      <c r="KND1002" s="14"/>
      <c r="KNE1002" s="14"/>
      <c r="KNF1002" s="14"/>
      <c r="KNG1002" s="14"/>
      <c r="KNH1002" s="14"/>
      <c r="KNI1002" s="14"/>
      <c r="KNJ1002" s="14"/>
      <c r="KNK1002" s="14"/>
      <c r="KNL1002" s="14"/>
      <c r="KNM1002" s="14"/>
      <c r="KNN1002" s="14"/>
      <c r="KNO1002" s="14"/>
      <c r="KNP1002" s="14"/>
      <c r="KNQ1002" s="14"/>
      <c r="KNR1002" s="14"/>
      <c r="KNS1002" s="14"/>
      <c r="KNT1002" s="14"/>
      <c r="KNU1002" s="14"/>
      <c r="KNV1002" s="14"/>
      <c r="KNW1002" s="14"/>
      <c r="KNX1002" s="14"/>
      <c r="KNY1002" s="14"/>
      <c r="KNZ1002" s="14"/>
      <c r="KOA1002" s="14"/>
      <c r="KOB1002" s="14"/>
      <c r="KOC1002" s="14"/>
      <c r="KOD1002" s="14"/>
      <c r="KOE1002" s="14"/>
      <c r="KOF1002" s="14"/>
      <c r="KOG1002" s="14"/>
      <c r="KOH1002" s="14"/>
      <c r="KOI1002" s="14"/>
      <c r="KOJ1002" s="14"/>
      <c r="KOK1002" s="14"/>
      <c r="KOL1002" s="14"/>
      <c r="KOM1002" s="14"/>
      <c r="KON1002" s="14"/>
      <c r="KOO1002" s="14"/>
      <c r="KOP1002" s="14"/>
      <c r="KOQ1002" s="14"/>
      <c r="KOR1002" s="14"/>
      <c r="KOS1002" s="14"/>
      <c r="KOT1002" s="14"/>
      <c r="KOU1002" s="14"/>
      <c r="KOV1002" s="14"/>
      <c r="KOW1002" s="14"/>
      <c r="KOX1002" s="14"/>
      <c r="KOY1002" s="14"/>
      <c r="KOZ1002" s="14"/>
      <c r="KPA1002" s="14"/>
      <c r="KPB1002" s="14"/>
      <c r="KPC1002" s="14"/>
      <c r="KPD1002" s="14"/>
      <c r="KPE1002" s="14"/>
      <c r="KPF1002" s="14"/>
      <c r="KPG1002" s="14"/>
      <c r="KPH1002" s="14"/>
      <c r="KPI1002" s="14"/>
      <c r="KPJ1002" s="14"/>
      <c r="KPK1002" s="14"/>
      <c r="KPL1002" s="14"/>
      <c r="KPM1002" s="14"/>
      <c r="KPN1002" s="14"/>
      <c r="KPO1002" s="14"/>
      <c r="KPP1002" s="14"/>
      <c r="KPQ1002" s="14"/>
      <c r="KPR1002" s="14"/>
      <c r="KPS1002" s="14"/>
      <c r="KPT1002" s="14"/>
      <c r="KPU1002" s="14"/>
      <c r="KPV1002" s="14"/>
      <c r="KPW1002" s="14"/>
      <c r="KPX1002" s="14"/>
      <c r="KPY1002" s="14"/>
      <c r="KPZ1002" s="14"/>
      <c r="KQA1002" s="14"/>
      <c r="KQB1002" s="14"/>
      <c r="KQC1002" s="14"/>
      <c r="KQD1002" s="14"/>
      <c r="KQE1002" s="14"/>
      <c r="KQF1002" s="14"/>
      <c r="KQG1002" s="14"/>
      <c r="KQH1002" s="14"/>
      <c r="KQI1002" s="14"/>
      <c r="KQJ1002" s="14"/>
      <c r="KQK1002" s="14"/>
      <c r="KQL1002" s="14"/>
      <c r="KQM1002" s="14"/>
      <c r="KQN1002" s="14"/>
      <c r="KQO1002" s="14"/>
      <c r="KQP1002" s="14"/>
      <c r="KQQ1002" s="14"/>
      <c r="KQR1002" s="14"/>
      <c r="KQS1002" s="14"/>
      <c r="KQT1002" s="14"/>
      <c r="KQU1002" s="14"/>
      <c r="KQV1002" s="14"/>
      <c r="KQW1002" s="14"/>
      <c r="KQX1002" s="14"/>
      <c r="KQY1002" s="14"/>
      <c r="KQZ1002" s="14"/>
      <c r="KRA1002" s="14"/>
      <c r="KRB1002" s="14"/>
      <c r="KRC1002" s="14"/>
      <c r="KRD1002" s="14"/>
      <c r="KRE1002" s="14"/>
      <c r="KRF1002" s="14"/>
      <c r="KRG1002" s="14"/>
      <c r="KRH1002" s="14"/>
      <c r="KRI1002" s="14"/>
      <c r="KRJ1002" s="14"/>
      <c r="KRK1002" s="14"/>
      <c r="KRL1002" s="14"/>
      <c r="KRM1002" s="14"/>
      <c r="KRN1002" s="14"/>
      <c r="KRO1002" s="14"/>
      <c r="KRP1002" s="14"/>
      <c r="KRQ1002" s="14"/>
      <c r="KRR1002" s="14"/>
      <c r="KRS1002" s="14"/>
      <c r="KRT1002" s="14"/>
      <c r="KRU1002" s="14"/>
      <c r="KRV1002" s="14"/>
      <c r="KRW1002" s="14"/>
      <c r="KRX1002" s="14"/>
      <c r="KRY1002" s="14"/>
      <c r="KRZ1002" s="14"/>
      <c r="KSA1002" s="14"/>
      <c r="KSB1002" s="14"/>
      <c r="KSC1002" s="14"/>
      <c r="KSD1002" s="14"/>
      <c r="KSE1002" s="14"/>
      <c r="KSF1002" s="14"/>
      <c r="KSG1002" s="14"/>
      <c r="KSH1002" s="14"/>
      <c r="KSI1002" s="14"/>
      <c r="KSJ1002" s="14"/>
      <c r="KSK1002" s="14"/>
      <c r="KSL1002" s="14"/>
      <c r="KSM1002" s="14"/>
      <c r="KSN1002" s="14"/>
      <c r="KSO1002" s="14"/>
      <c r="KSP1002" s="14"/>
      <c r="KSQ1002" s="14"/>
      <c r="KSR1002" s="14"/>
      <c r="KSS1002" s="14"/>
      <c r="KST1002" s="14"/>
      <c r="KSU1002" s="14"/>
      <c r="KSV1002" s="14"/>
      <c r="KSW1002" s="14"/>
      <c r="KSX1002" s="14"/>
      <c r="KSY1002" s="14"/>
      <c r="KSZ1002" s="14"/>
      <c r="KTA1002" s="14"/>
      <c r="KTB1002" s="14"/>
      <c r="KTC1002" s="14"/>
      <c r="KTD1002" s="14"/>
      <c r="KTE1002" s="14"/>
      <c r="KTF1002" s="14"/>
      <c r="KTG1002" s="14"/>
      <c r="KTH1002" s="14"/>
      <c r="KTI1002" s="14"/>
      <c r="KTJ1002" s="14"/>
      <c r="KTK1002" s="14"/>
      <c r="KTL1002" s="14"/>
      <c r="KTM1002" s="14"/>
      <c r="KTN1002" s="14"/>
      <c r="KTO1002" s="14"/>
      <c r="KTP1002" s="14"/>
      <c r="KTQ1002" s="14"/>
      <c r="KTR1002" s="14"/>
      <c r="KTS1002" s="14"/>
      <c r="KTT1002" s="14"/>
      <c r="KTU1002" s="14"/>
      <c r="KTV1002" s="14"/>
      <c r="KTW1002" s="14"/>
      <c r="KTX1002" s="14"/>
      <c r="KTY1002" s="14"/>
      <c r="KTZ1002" s="14"/>
      <c r="KUA1002" s="14"/>
      <c r="KUB1002" s="14"/>
      <c r="KUC1002" s="14"/>
      <c r="KUD1002" s="14"/>
      <c r="KUE1002" s="14"/>
      <c r="KUF1002" s="14"/>
      <c r="KUG1002" s="14"/>
      <c r="KUH1002" s="14"/>
      <c r="KUI1002" s="14"/>
      <c r="KUJ1002" s="14"/>
      <c r="KUK1002" s="14"/>
      <c r="KUL1002" s="14"/>
      <c r="KUM1002" s="14"/>
      <c r="KUN1002" s="14"/>
      <c r="KUO1002" s="14"/>
      <c r="KUP1002" s="14"/>
      <c r="KUQ1002" s="14"/>
      <c r="KUR1002" s="14"/>
      <c r="KUS1002" s="14"/>
      <c r="KUT1002" s="14"/>
      <c r="KUU1002" s="14"/>
      <c r="KUV1002" s="14"/>
      <c r="KUW1002" s="14"/>
      <c r="KUX1002" s="14"/>
      <c r="KUY1002" s="14"/>
      <c r="KUZ1002" s="14"/>
      <c r="KVA1002" s="14"/>
      <c r="KVB1002" s="14"/>
      <c r="KVC1002" s="14"/>
      <c r="KVD1002" s="14"/>
      <c r="KVE1002" s="14"/>
      <c r="KVF1002" s="14"/>
      <c r="KVG1002" s="14"/>
      <c r="KVH1002" s="14"/>
      <c r="KVI1002" s="14"/>
      <c r="KVJ1002" s="14"/>
      <c r="KVK1002" s="14"/>
      <c r="KVL1002" s="14"/>
      <c r="KVM1002" s="14"/>
      <c r="KVN1002" s="14"/>
      <c r="KVO1002" s="14"/>
      <c r="KVP1002" s="14"/>
      <c r="KVQ1002" s="14"/>
      <c r="KVR1002" s="14"/>
      <c r="KVS1002" s="14"/>
      <c r="KVT1002" s="14"/>
      <c r="KVU1002" s="14"/>
      <c r="KVV1002" s="14"/>
      <c r="KVW1002" s="14"/>
      <c r="KVX1002" s="14"/>
      <c r="KVY1002" s="14"/>
      <c r="KVZ1002" s="14"/>
      <c r="KWA1002" s="14"/>
      <c r="KWB1002" s="14"/>
      <c r="KWC1002" s="14"/>
      <c r="KWD1002" s="14"/>
      <c r="KWE1002" s="14"/>
      <c r="KWF1002" s="14"/>
      <c r="KWG1002" s="14"/>
      <c r="KWH1002" s="14"/>
      <c r="KWI1002" s="14"/>
      <c r="KWJ1002" s="14"/>
      <c r="KWK1002" s="14"/>
      <c r="KWL1002" s="14"/>
      <c r="KWM1002" s="14"/>
      <c r="KWN1002" s="14"/>
      <c r="KWO1002" s="14"/>
      <c r="KWP1002" s="14"/>
      <c r="KWQ1002" s="14"/>
      <c r="KWR1002" s="14"/>
      <c r="KWS1002" s="14"/>
      <c r="KWT1002" s="14"/>
      <c r="KWU1002" s="14"/>
      <c r="KWV1002" s="14"/>
      <c r="KWW1002" s="14"/>
      <c r="KWX1002" s="14"/>
      <c r="KWY1002" s="14"/>
      <c r="KWZ1002" s="14"/>
      <c r="KXA1002" s="14"/>
      <c r="KXB1002" s="14"/>
      <c r="KXC1002" s="14"/>
      <c r="KXD1002" s="14"/>
      <c r="KXE1002" s="14"/>
      <c r="KXF1002" s="14"/>
      <c r="KXG1002" s="14"/>
      <c r="KXH1002" s="14"/>
      <c r="KXI1002" s="14"/>
      <c r="KXJ1002" s="14"/>
      <c r="KXK1002" s="14"/>
      <c r="KXL1002" s="14"/>
      <c r="KXM1002" s="14"/>
      <c r="KXN1002" s="14"/>
      <c r="KXO1002" s="14"/>
      <c r="KXP1002" s="14"/>
      <c r="KXQ1002" s="14"/>
      <c r="KXR1002" s="14"/>
      <c r="KXS1002" s="14"/>
      <c r="KXT1002" s="14"/>
      <c r="KXU1002" s="14"/>
      <c r="KXV1002" s="14"/>
      <c r="KXW1002" s="14"/>
      <c r="KXX1002" s="14"/>
      <c r="KXY1002" s="14"/>
      <c r="KXZ1002" s="14"/>
      <c r="KYA1002" s="14"/>
      <c r="KYB1002" s="14"/>
      <c r="KYC1002" s="14"/>
      <c r="KYD1002" s="14"/>
      <c r="KYE1002" s="14"/>
      <c r="KYF1002" s="14"/>
      <c r="KYG1002" s="14"/>
      <c r="KYH1002" s="14"/>
      <c r="KYI1002" s="14"/>
      <c r="KYJ1002" s="14"/>
      <c r="KYK1002" s="14"/>
      <c r="KYL1002" s="14"/>
      <c r="KYM1002" s="14"/>
      <c r="KYN1002" s="14"/>
      <c r="KYO1002" s="14"/>
      <c r="KYP1002" s="14"/>
      <c r="KYQ1002" s="14"/>
      <c r="KYR1002" s="14"/>
      <c r="KYS1002" s="14"/>
      <c r="KYT1002" s="14"/>
      <c r="KYU1002" s="14"/>
      <c r="KYV1002" s="14"/>
      <c r="KYW1002" s="14"/>
      <c r="KYX1002" s="14"/>
      <c r="KYY1002" s="14"/>
      <c r="KYZ1002" s="14"/>
      <c r="KZA1002" s="14"/>
      <c r="KZB1002" s="14"/>
      <c r="KZC1002" s="14"/>
      <c r="KZD1002" s="14"/>
      <c r="KZE1002" s="14"/>
      <c r="KZF1002" s="14"/>
      <c r="KZG1002" s="14"/>
      <c r="KZH1002" s="14"/>
      <c r="KZI1002" s="14"/>
      <c r="KZJ1002" s="14"/>
      <c r="KZK1002" s="14"/>
      <c r="KZL1002" s="14"/>
      <c r="KZM1002" s="14"/>
      <c r="KZN1002" s="14"/>
      <c r="KZO1002" s="14"/>
      <c r="KZP1002" s="14"/>
      <c r="KZQ1002" s="14"/>
      <c r="KZR1002" s="14"/>
      <c r="KZS1002" s="14"/>
      <c r="KZT1002" s="14"/>
      <c r="KZU1002" s="14"/>
      <c r="KZV1002" s="14"/>
      <c r="KZW1002" s="14"/>
      <c r="KZX1002" s="14"/>
      <c r="KZY1002" s="14"/>
      <c r="KZZ1002" s="14"/>
      <c r="LAA1002" s="14"/>
      <c r="LAB1002" s="14"/>
      <c r="LAC1002" s="14"/>
      <c r="LAD1002" s="14"/>
      <c r="LAE1002" s="14"/>
      <c r="LAF1002" s="14"/>
      <c r="LAG1002" s="14"/>
      <c r="LAH1002" s="14"/>
      <c r="LAI1002" s="14"/>
      <c r="LAJ1002" s="14"/>
      <c r="LAK1002" s="14"/>
      <c r="LAL1002" s="14"/>
      <c r="LAM1002" s="14"/>
      <c r="LAN1002" s="14"/>
      <c r="LAO1002" s="14"/>
      <c r="LAP1002" s="14"/>
      <c r="LAQ1002" s="14"/>
      <c r="LAR1002" s="14"/>
      <c r="LAS1002" s="14"/>
      <c r="LAT1002" s="14"/>
      <c r="LAU1002" s="14"/>
      <c r="LAV1002" s="14"/>
      <c r="LAW1002" s="14"/>
      <c r="LAX1002" s="14"/>
      <c r="LAY1002" s="14"/>
      <c r="LAZ1002" s="14"/>
      <c r="LBA1002" s="14"/>
      <c r="LBB1002" s="14"/>
      <c r="LBC1002" s="14"/>
      <c r="LBD1002" s="14"/>
      <c r="LBE1002" s="14"/>
      <c r="LBF1002" s="14"/>
      <c r="LBG1002" s="14"/>
      <c r="LBH1002" s="14"/>
      <c r="LBI1002" s="14"/>
      <c r="LBJ1002" s="14"/>
      <c r="LBK1002" s="14"/>
      <c r="LBL1002" s="14"/>
      <c r="LBM1002" s="14"/>
      <c r="LBN1002" s="14"/>
      <c r="LBO1002" s="14"/>
      <c r="LBP1002" s="14"/>
      <c r="LBQ1002" s="14"/>
      <c r="LBR1002" s="14"/>
      <c r="LBS1002" s="14"/>
      <c r="LBT1002" s="14"/>
      <c r="LBU1002" s="14"/>
      <c r="LBV1002" s="14"/>
      <c r="LBW1002" s="14"/>
      <c r="LBX1002" s="14"/>
      <c r="LBY1002" s="14"/>
      <c r="LBZ1002" s="14"/>
      <c r="LCA1002" s="14"/>
      <c r="LCB1002" s="14"/>
      <c r="LCC1002" s="14"/>
      <c r="LCD1002" s="14"/>
      <c r="LCE1002" s="14"/>
      <c r="LCF1002" s="14"/>
      <c r="LCG1002" s="14"/>
      <c r="LCH1002" s="14"/>
      <c r="LCI1002" s="14"/>
      <c r="LCJ1002" s="14"/>
      <c r="LCK1002" s="14"/>
      <c r="LCL1002" s="14"/>
      <c r="LCM1002" s="14"/>
      <c r="LCN1002" s="14"/>
      <c r="LCO1002" s="14"/>
      <c r="LCP1002" s="14"/>
      <c r="LCQ1002" s="14"/>
      <c r="LCR1002" s="14"/>
      <c r="LCS1002" s="14"/>
      <c r="LCT1002" s="14"/>
      <c r="LCU1002" s="14"/>
      <c r="LCV1002" s="14"/>
      <c r="LCW1002" s="14"/>
      <c r="LCX1002" s="14"/>
      <c r="LCY1002" s="14"/>
      <c r="LCZ1002" s="14"/>
      <c r="LDA1002" s="14"/>
      <c r="LDB1002" s="14"/>
      <c r="LDC1002" s="14"/>
      <c r="LDD1002" s="14"/>
      <c r="LDE1002" s="14"/>
      <c r="LDF1002" s="14"/>
      <c r="LDG1002" s="14"/>
      <c r="LDH1002" s="14"/>
      <c r="LDI1002" s="14"/>
      <c r="LDJ1002" s="14"/>
      <c r="LDK1002" s="14"/>
      <c r="LDL1002" s="14"/>
      <c r="LDM1002" s="14"/>
      <c r="LDN1002" s="14"/>
      <c r="LDO1002" s="14"/>
      <c r="LDP1002" s="14"/>
      <c r="LDQ1002" s="14"/>
      <c r="LDR1002" s="14"/>
      <c r="LDS1002" s="14"/>
      <c r="LDT1002" s="14"/>
      <c r="LDU1002" s="14"/>
      <c r="LDV1002" s="14"/>
      <c r="LDW1002" s="14"/>
      <c r="LDX1002" s="14"/>
      <c r="LDY1002" s="14"/>
      <c r="LDZ1002" s="14"/>
      <c r="LEA1002" s="14"/>
      <c r="LEB1002" s="14"/>
      <c r="LEC1002" s="14"/>
      <c r="LED1002" s="14"/>
      <c r="LEE1002" s="14"/>
      <c r="LEF1002" s="14"/>
      <c r="LEG1002" s="14"/>
      <c r="LEH1002" s="14"/>
      <c r="LEI1002" s="14"/>
      <c r="LEJ1002" s="14"/>
      <c r="LEK1002" s="14"/>
      <c r="LEL1002" s="14"/>
      <c r="LEM1002" s="14"/>
      <c r="LEN1002" s="14"/>
      <c r="LEO1002" s="14"/>
      <c r="LEP1002" s="14"/>
      <c r="LEQ1002" s="14"/>
      <c r="LER1002" s="14"/>
      <c r="LES1002" s="14"/>
      <c r="LET1002" s="14"/>
      <c r="LEU1002" s="14"/>
      <c r="LEV1002" s="14"/>
      <c r="LEW1002" s="14"/>
      <c r="LEX1002" s="14"/>
      <c r="LEY1002" s="14"/>
      <c r="LEZ1002" s="14"/>
      <c r="LFA1002" s="14"/>
      <c r="LFB1002" s="14"/>
      <c r="LFC1002" s="14"/>
      <c r="LFD1002" s="14"/>
      <c r="LFE1002" s="14"/>
      <c r="LFF1002" s="14"/>
      <c r="LFG1002" s="14"/>
      <c r="LFH1002" s="14"/>
      <c r="LFI1002" s="14"/>
      <c r="LFJ1002" s="14"/>
      <c r="LFK1002" s="14"/>
      <c r="LFL1002" s="14"/>
      <c r="LFM1002" s="14"/>
      <c r="LFN1002" s="14"/>
      <c r="LFO1002" s="14"/>
      <c r="LFP1002" s="14"/>
      <c r="LFQ1002" s="14"/>
      <c r="LFR1002" s="14"/>
      <c r="LFS1002" s="14"/>
      <c r="LFT1002" s="14"/>
      <c r="LFU1002" s="14"/>
      <c r="LFV1002" s="14"/>
      <c r="LFW1002" s="14"/>
      <c r="LFX1002" s="14"/>
      <c r="LFY1002" s="14"/>
      <c r="LFZ1002" s="14"/>
      <c r="LGA1002" s="14"/>
      <c r="LGB1002" s="14"/>
      <c r="LGC1002" s="14"/>
      <c r="LGD1002" s="14"/>
      <c r="LGE1002" s="14"/>
      <c r="LGF1002" s="14"/>
      <c r="LGG1002" s="14"/>
      <c r="LGH1002" s="14"/>
      <c r="LGI1002" s="14"/>
      <c r="LGJ1002" s="14"/>
      <c r="LGK1002" s="14"/>
      <c r="LGL1002" s="14"/>
      <c r="LGM1002" s="14"/>
      <c r="LGN1002" s="14"/>
      <c r="LGO1002" s="14"/>
      <c r="LGP1002" s="14"/>
      <c r="LGQ1002" s="14"/>
      <c r="LGR1002" s="14"/>
      <c r="LGS1002" s="14"/>
      <c r="LGT1002" s="14"/>
      <c r="LGU1002" s="14"/>
      <c r="LGV1002" s="14"/>
      <c r="LGW1002" s="14"/>
      <c r="LGX1002" s="14"/>
      <c r="LGY1002" s="14"/>
      <c r="LGZ1002" s="14"/>
      <c r="LHA1002" s="14"/>
      <c r="LHB1002" s="14"/>
      <c r="LHC1002" s="14"/>
      <c r="LHD1002" s="14"/>
      <c r="LHE1002" s="14"/>
      <c r="LHF1002" s="14"/>
      <c r="LHG1002" s="14"/>
      <c r="LHH1002" s="14"/>
      <c r="LHI1002" s="14"/>
      <c r="LHJ1002" s="14"/>
      <c r="LHK1002" s="14"/>
      <c r="LHL1002" s="14"/>
      <c r="LHM1002" s="14"/>
      <c r="LHN1002" s="14"/>
      <c r="LHO1002" s="14"/>
      <c r="LHP1002" s="14"/>
      <c r="LHQ1002" s="14"/>
      <c r="LHR1002" s="14"/>
      <c r="LHS1002" s="14"/>
      <c r="LHT1002" s="14"/>
      <c r="LHU1002" s="14"/>
      <c r="LHV1002" s="14"/>
      <c r="LHW1002" s="14"/>
      <c r="LHX1002" s="14"/>
      <c r="LHY1002" s="14"/>
      <c r="LHZ1002" s="14"/>
      <c r="LIA1002" s="14"/>
      <c r="LIB1002" s="14"/>
      <c r="LIC1002" s="14"/>
      <c r="LID1002" s="14"/>
      <c r="LIE1002" s="14"/>
      <c r="LIF1002" s="14"/>
      <c r="LIG1002" s="14"/>
      <c r="LIH1002" s="14"/>
      <c r="LII1002" s="14"/>
      <c r="LIJ1002" s="14"/>
      <c r="LIK1002" s="14"/>
      <c r="LIL1002" s="14"/>
      <c r="LIM1002" s="14"/>
      <c r="LIN1002" s="14"/>
      <c r="LIO1002" s="14"/>
      <c r="LIP1002" s="14"/>
      <c r="LIQ1002" s="14"/>
      <c r="LIR1002" s="14"/>
      <c r="LIS1002" s="14"/>
      <c r="LIT1002" s="14"/>
      <c r="LIU1002" s="14"/>
      <c r="LIV1002" s="14"/>
      <c r="LIW1002" s="14"/>
      <c r="LIX1002" s="14"/>
      <c r="LIY1002" s="14"/>
      <c r="LIZ1002" s="14"/>
      <c r="LJA1002" s="14"/>
      <c r="LJB1002" s="14"/>
      <c r="LJC1002" s="14"/>
      <c r="LJD1002" s="14"/>
      <c r="LJE1002" s="14"/>
      <c r="LJF1002" s="14"/>
      <c r="LJG1002" s="14"/>
      <c r="LJH1002" s="14"/>
      <c r="LJI1002" s="14"/>
      <c r="LJJ1002" s="14"/>
      <c r="LJK1002" s="14"/>
      <c r="LJL1002" s="14"/>
      <c r="LJM1002" s="14"/>
      <c r="LJN1002" s="14"/>
      <c r="LJO1002" s="14"/>
      <c r="LJP1002" s="14"/>
      <c r="LJQ1002" s="14"/>
      <c r="LJR1002" s="14"/>
      <c r="LJS1002" s="14"/>
      <c r="LJT1002" s="14"/>
      <c r="LJU1002" s="14"/>
      <c r="LJV1002" s="14"/>
      <c r="LJW1002" s="14"/>
      <c r="LJX1002" s="14"/>
      <c r="LJY1002" s="14"/>
      <c r="LJZ1002" s="14"/>
      <c r="LKA1002" s="14"/>
      <c r="LKB1002" s="14"/>
      <c r="LKC1002" s="14"/>
      <c r="LKD1002" s="14"/>
      <c r="LKE1002" s="14"/>
      <c r="LKF1002" s="14"/>
      <c r="LKG1002" s="14"/>
      <c r="LKH1002" s="14"/>
      <c r="LKI1002" s="14"/>
      <c r="LKJ1002" s="14"/>
      <c r="LKK1002" s="14"/>
      <c r="LKL1002" s="14"/>
      <c r="LKM1002" s="14"/>
      <c r="LKN1002" s="14"/>
      <c r="LKO1002" s="14"/>
      <c r="LKP1002" s="14"/>
      <c r="LKQ1002" s="14"/>
      <c r="LKR1002" s="14"/>
      <c r="LKS1002" s="14"/>
      <c r="LKT1002" s="14"/>
      <c r="LKU1002" s="14"/>
      <c r="LKV1002" s="14"/>
      <c r="LKW1002" s="14"/>
      <c r="LKX1002" s="14"/>
      <c r="LKY1002" s="14"/>
      <c r="LKZ1002" s="14"/>
      <c r="LLA1002" s="14"/>
      <c r="LLB1002" s="14"/>
      <c r="LLC1002" s="14"/>
      <c r="LLD1002" s="14"/>
      <c r="LLE1002" s="14"/>
      <c r="LLF1002" s="14"/>
      <c r="LLG1002" s="14"/>
      <c r="LLH1002" s="14"/>
      <c r="LLI1002" s="14"/>
      <c r="LLJ1002" s="14"/>
      <c r="LLK1002" s="14"/>
      <c r="LLL1002" s="14"/>
      <c r="LLM1002" s="14"/>
      <c r="LLN1002" s="14"/>
      <c r="LLO1002" s="14"/>
      <c r="LLP1002" s="14"/>
      <c r="LLQ1002" s="14"/>
      <c r="LLR1002" s="14"/>
      <c r="LLS1002" s="14"/>
      <c r="LLT1002" s="14"/>
      <c r="LLU1002" s="14"/>
      <c r="LLV1002" s="14"/>
      <c r="LLW1002" s="14"/>
      <c r="LLX1002" s="14"/>
      <c r="LLY1002" s="14"/>
      <c r="LLZ1002" s="14"/>
      <c r="LMA1002" s="14"/>
      <c r="LMB1002" s="14"/>
      <c r="LMC1002" s="14"/>
      <c r="LMD1002" s="14"/>
      <c r="LME1002" s="14"/>
      <c r="LMF1002" s="14"/>
      <c r="LMG1002" s="14"/>
      <c r="LMH1002" s="14"/>
      <c r="LMI1002" s="14"/>
      <c r="LMJ1002" s="14"/>
      <c r="LMK1002" s="14"/>
      <c r="LML1002" s="14"/>
      <c r="LMM1002" s="14"/>
      <c r="LMN1002" s="14"/>
      <c r="LMO1002" s="14"/>
      <c r="LMP1002" s="14"/>
      <c r="LMQ1002" s="14"/>
      <c r="LMR1002" s="14"/>
      <c r="LMS1002" s="14"/>
      <c r="LMT1002" s="14"/>
      <c r="LMU1002" s="14"/>
      <c r="LMV1002" s="14"/>
      <c r="LMW1002" s="14"/>
      <c r="LMX1002" s="14"/>
      <c r="LMY1002" s="14"/>
      <c r="LMZ1002" s="14"/>
      <c r="LNA1002" s="14"/>
      <c r="LNB1002" s="14"/>
      <c r="LNC1002" s="14"/>
      <c r="LND1002" s="14"/>
      <c r="LNE1002" s="14"/>
      <c r="LNF1002" s="14"/>
      <c r="LNG1002" s="14"/>
      <c r="LNH1002" s="14"/>
      <c r="LNI1002" s="14"/>
      <c r="LNJ1002" s="14"/>
      <c r="LNK1002" s="14"/>
      <c r="LNL1002" s="14"/>
      <c r="LNM1002" s="14"/>
      <c r="LNN1002" s="14"/>
      <c r="LNO1002" s="14"/>
      <c r="LNP1002" s="14"/>
      <c r="LNQ1002" s="14"/>
      <c r="LNR1002" s="14"/>
      <c r="LNS1002" s="14"/>
      <c r="LNT1002" s="14"/>
      <c r="LNU1002" s="14"/>
      <c r="LNV1002" s="14"/>
      <c r="LNW1002" s="14"/>
      <c r="LNX1002" s="14"/>
      <c r="LNY1002" s="14"/>
      <c r="LNZ1002" s="14"/>
      <c r="LOA1002" s="14"/>
      <c r="LOB1002" s="14"/>
      <c r="LOC1002" s="14"/>
      <c r="LOD1002" s="14"/>
      <c r="LOE1002" s="14"/>
      <c r="LOF1002" s="14"/>
      <c r="LOG1002" s="14"/>
      <c r="LOH1002" s="14"/>
      <c r="LOI1002" s="14"/>
      <c r="LOJ1002" s="14"/>
      <c r="LOK1002" s="14"/>
      <c r="LOL1002" s="14"/>
      <c r="LOM1002" s="14"/>
      <c r="LON1002" s="14"/>
      <c r="LOO1002" s="14"/>
      <c r="LOP1002" s="14"/>
      <c r="LOQ1002" s="14"/>
      <c r="LOR1002" s="14"/>
      <c r="LOS1002" s="14"/>
      <c r="LOT1002" s="14"/>
      <c r="LOU1002" s="14"/>
      <c r="LOV1002" s="14"/>
      <c r="LOW1002" s="14"/>
      <c r="LOX1002" s="14"/>
      <c r="LOY1002" s="14"/>
      <c r="LOZ1002" s="14"/>
      <c r="LPA1002" s="14"/>
      <c r="LPB1002" s="14"/>
      <c r="LPC1002" s="14"/>
      <c r="LPD1002" s="14"/>
      <c r="LPE1002" s="14"/>
      <c r="LPF1002" s="14"/>
      <c r="LPG1002" s="14"/>
      <c r="LPH1002" s="14"/>
      <c r="LPI1002" s="14"/>
      <c r="LPJ1002" s="14"/>
      <c r="LPK1002" s="14"/>
      <c r="LPL1002" s="14"/>
      <c r="LPM1002" s="14"/>
      <c r="LPN1002" s="14"/>
      <c r="LPO1002" s="14"/>
      <c r="LPP1002" s="14"/>
      <c r="LPQ1002" s="14"/>
      <c r="LPR1002" s="14"/>
      <c r="LPS1002" s="14"/>
      <c r="LPT1002" s="14"/>
      <c r="LPU1002" s="14"/>
      <c r="LPV1002" s="14"/>
      <c r="LPW1002" s="14"/>
      <c r="LPX1002" s="14"/>
      <c r="LPY1002" s="14"/>
      <c r="LPZ1002" s="14"/>
      <c r="LQA1002" s="14"/>
      <c r="LQB1002" s="14"/>
      <c r="LQC1002" s="14"/>
      <c r="LQD1002" s="14"/>
      <c r="LQE1002" s="14"/>
      <c r="LQF1002" s="14"/>
      <c r="LQG1002" s="14"/>
      <c r="LQH1002" s="14"/>
      <c r="LQI1002" s="14"/>
      <c r="LQJ1002" s="14"/>
      <c r="LQK1002" s="14"/>
      <c r="LQL1002" s="14"/>
      <c r="LQM1002" s="14"/>
      <c r="LQN1002" s="14"/>
      <c r="LQO1002" s="14"/>
      <c r="LQP1002" s="14"/>
      <c r="LQQ1002" s="14"/>
      <c r="LQR1002" s="14"/>
      <c r="LQS1002" s="14"/>
      <c r="LQT1002" s="14"/>
      <c r="LQU1002" s="14"/>
      <c r="LQV1002" s="14"/>
      <c r="LQW1002" s="14"/>
      <c r="LQX1002" s="14"/>
      <c r="LQY1002" s="14"/>
      <c r="LQZ1002" s="14"/>
      <c r="LRA1002" s="14"/>
      <c r="LRB1002" s="14"/>
      <c r="LRC1002" s="14"/>
      <c r="LRD1002" s="14"/>
      <c r="LRE1002" s="14"/>
      <c r="LRF1002" s="14"/>
      <c r="LRG1002" s="14"/>
      <c r="LRH1002" s="14"/>
      <c r="LRI1002" s="14"/>
      <c r="LRJ1002" s="14"/>
      <c r="LRK1002" s="14"/>
      <c r="LRL1002" s="14"/>
      <c r="LRM1002" s="14"/>
      <c r="LRN1002" s="14"/>
      <c r="LRO1002" s="14"/>
      <c r="LRP1002" s="14"/>
      <c r="LRQ1002" s="14"/>
      <c r="LRR1002" s="14"/>
      <c r="LRS1002" s="14"/>
      <c r="LRT1002" s="14"/>
      <c r="LRU1002" s="14"/>
      <c r="LRV1002" s="14"/>
      <c r="LRW1002" s="14"/>
      <c r="LRX1002" s="14"/>
      <c r="LRY1002" s="14"/>
      <c r="LRZ1002" s="14"/>
      <c r="LSA1002" s="14"/>
      <c r="LSB1002" s="14"/>
      <c r="LSC1002" s="14"/>
      <c r="LSD1002" s="14"/>
      <c r="LSE1002" s="14"/>
      <c r="LSF1002" s="14"/>
      <c r="LSG1002" s="14"/>
      <c r="LSH1002" s="14"/>
      <c r="LSI1002" s="14"/>
      <c r="LSJ1002" s="14"/>
      <c r="LSK1002" s="14"/>
      <c r="LSL1002" s="14"/>
      <c r="LSM1002" s="14"/>
      <c r="LSN1002" s="14"/>
      <c r="LSO1002" s="14"/>
      <c r="LSP1002" s="14"/>
      <c r="LSQ1002" s="14"/>
      <c r="LSR1002" s="14"/>
      <c r="LSS1002" s="14"/>
      <c r="LST1002" s="14"/>
      <c r="LSU1002" s="14"/>
      <c r="LSV1002" s="14"/>
      <c r="LSW1002" s="14"/>
      <c r="LSX1002" s="14"/>
      <c r="LSY1002" s="14"/>
      <c r="LSZ1002" s="14"/>
      <c r="LTA1002" s="14"/>
      <c r="LTB1002" s="14"/>
      <c r="LTC1002" s="14"/>
      <c r="LTD1002" s="14"/>
      <c r="LTE1002" s="14"/>
      <c r="LTF1002" s="14"/>
      <c r="LTG1002" s="14"/>
      <c r="LTH1002" s="14"/>
      <c r="LTI1002" s="14"/>
      <c r="LTJ1002" s="14"/>
      <c r="LTK1002" s="14"/>
      <c r="LTL1002" s="14"/>
      <c r="LTM1002" s="14"/>
      <c r="LTN1002" s="14"/>
      <c r="LTO1002" s="14"/>
      <c r="LTP1002" s="14"/>
      <c r="LTQ1002" s="14"/>
      <c r="LTR1002" s="14"/>
      <c r="LTS1002" s="14"/>
      <c r="LTT1002" s="14"/>
      <c r="LTU1002" s="14"/>
      <c r="LTV1002" s="14"/>
      <c r="LTW1002" s="14"/>
      <c r="LTX1002" s="14"/>
      <c r="LTY1002" s="14"/>
      <c r="LTZ1002" s="14"/>
      <c r="LUA1002" s="14"/>
      <c r="LUB1002" s="14"/>
      <c r="LUC1002" s="14"/>
      <c r="LUD1002" s="14"/>
      <c r="LUE1002" s="14"/>
      <c r="LUF1002" s="14"/>
      <c r="LUG1002" s="14"/>
      <c r="LUH1002" s="14"/>
      <c r="LUI1002" s="14"/>
      <c r="LUJ1002" s="14"/>
      <c r="LUK1002" s="14"/>
      <c r="LUL1002" s="14"/>
      <c r="LUM1002" s="14"/>
      <c r="LUN1002" s="14"/>
      <c r="LUO1002" s="14"/>
      <c r="LUP1002" s="14"/>
      <c r="LUQ1002" s="14"/>
      <c r="LUR1002" s="14"/>
      <c r="LUS1002" s="14"/>
      <c r="LUT1002" s="14"/>
      <c r="LUU1002" s="14"/>
      <c r="LUV1002" s="14"/>
      <c r="LUW1002" s="14"/>
      <c r="LUX1002" s="14"/>
      <c r="LUY1002" s="14"/>
      <c r="LUZ1002" s="14"/>
      <c r="LVA1002" s="14"/>
      <c r="LVB1002" s="14"/>
      <c r="LVC1002" s="14"/>
      <c r="LVD1002" s="14"/>
      <c r="LVE1002" s="14"/>
      <c r="LVF1002" s="14"/>
      <c r="LVG1002" s="14"/>
      <c r="LVH1002" s="14"/>
      <c r="LVI1002" s="14"/>
      <c r="LVJ1002" s="14"/>
      <c r="LVK1002" s="14"/>
      <c r="LVL1002" s="14"/>
      <c r="LVM1002" s="14"/>
      <c r="LVN1002" s="14"/>
      <c r="LVO1002" s="14"/>
      <c r="LVP1002" s="14"/>
      <c r="LVQ1002" s="14"/>
      <c r="LVR1002" s="14"/>
      <c r="LVS1002" s="14"/>
      <c r="LVT1002" s="14"/>
      <c r="LVU1002" s="14"/>
      <c r="LVV1002" s="14"/>
      <c r="LVW1002" s="14"/>
      <c r="LVX1002" s="14"/>
      <c r="LVY1002" s="14"/>
      <c r="LVZ1002" s="14"/>
      <c r="LWA1002" s="14"/>
      <c r="LWB1002" s="14"/>
      <c r="LWC1002" s="14"/>
      <c r="LWD1002" s="14"/>
      <c r="LWE1002" s="14"/>
      <c r="LWF1002" s="14"/>
      <c r="LWG1002" s="14"/>
      <c r="LWH1002" s="14"/>
      <c r="LWI1002" s="14"/>
      <c r="LWJ1002" s="14"/>
      <c r="LWK1002" s="14"/>
      <c r="LWL1002" s="14"/>
      <c r="LWM1002" s="14"/>
      <c r="LWN1002" s="14"/>
      <c r="LWO1002" s="14"/>
      <c r="LWP1002" s="14"/>
      <c r="LWQ1002" s="14"/>
      <c r="LWR1002" s="14"/>
      <c r="LWS1002" s="14"/>
      <c r="LWT1002" s="14"/>
      <c r="LWU1002" s="14"/>
      <c r="LWV1002" s="14"/>
      <c r="LWW1002" s="14"/>
      <c r="LWX1002" s="14"/>
      <c r="LWY1002" s="14"/>
      <c r="LWZ1002" s="14"/>
      <c r="LXA1002" s="14"/>
      <c r="LXB1002" s="14"/>
      <c r="LXC1002" s="14"/>
      <c r="LXD1002" s="14"/>
      <c r="LXE1002" s="14"/>
      <c r="LXF1002" s="14"/>
      <c r="LXG1002" s="14"/>
      <c r="LXH1002" s="14"/>
      <c r="LXI1002" s="14"/>
      <c r="LXJ1002" s="14"/>
      <c r="LXK1002" s="14"/>
      <c r="LXL1002" s="14"/>
      <c r="LXM1002" s="14"/>
      <c r="LXN1002" s="14"/>
      <c r="LXO1002" s="14"/>
      <c r="LXP1002" s="14"/>
      <c r="LXQ1002" s="14"/>
      <c r="LXR1002" s="14"/>
      <c r="LXS1002" s="14"/>
      <c r="LXT1002" s="14"/>
      <c r="LXU1002" s="14"/>
      <c r="LXV1002" s="14"/>
      <c r="LXW1002" s="14"/>
      <c r="LXX1002" s="14"/>
      <c r="LXY1002" s="14"/>
      <c r="LXZ1002" s="14"/>
      <c r="LYA1002" s="14"/>
      <c r="LYB1002" s="14"/>
      <c r="LYC1002" s="14"/>
      <c r="LYD1002" s="14"/>
      <c r="LYE1002" s="14"/>
      <c r="LYF1002" s="14"/>
      <c r="LYG1002" s="14"/>
      <c r="LYH1002" s="14"/>
      <c r="LYI1002" s="14"/>
      <c r="LYJ1002" s="14"/>
      <c r="LYK1002" s="14"/>
      <c r="LYL1002" s="14"/>
      <c r="LYM1002" s="14"/>
      <c r="LYN1002" s="14"/>
      <c r="LYO1002" s="14"/>
      <c r="LYP1002" s="14"/>
      <c r="LYQ1002" s="14"/>
      <c r="LYR1002" s="14"/>
      <c r="LYS1002" s="14"/>
      <c r="LYT1002" s="14"/>
      <c r="LYU1002" s="14"/>
      <c r="LYV1002" s="14"/>
      <c r="LYW1002" s="14"/>
      <c r="LYX1002" s="14"/>
      <c r="LYY1002" s="14"/>
      <c r="LYZ1002" s="14"/>
      <c r="LZA1002" s="14"/>
      <c r="LZB1002" s="14"/>
      <c r="LZC1002" s="14"/>
      <c r="LZD1002" s="14"/>
      <c r="LZE1002" s="14"/>
      <c r="LZF1002" s="14"/>
      <c r="LZG1002" s="14"/>
      <c r="LZH1002" s="14"/>
      <c r="LZI1002" s="14"/>
      <c r="LZJ1002" s="14"/>
      <c r="LZK1002" s="14"/>
      <c r="LZL1002" s="14"/>
      <c r="LZM1002" s="14"/>
      <c r="LZN1002" s="14"/>
      <c r="LZO1002" s="14"/>
      <c r="LZP1002" s="14"/>
      <c r="LZQ1002" s="14"/>
      <c r="LZR1002" s="14"/>
      <c r="LZS1002" s="14"/>
      <c r="LZT1002" s="14"/>
      <c r="LZU1002" s="14"/>
      <c r="LZV1002" s="14"/>
      <c r="LZW1002" s="14"/>
      <c r="LZX1002" s="14"/>
      <c r="LZY1002" s="14"/>
      <c r="LZZ1002" s="14"/>
      <c r="MAA1002" s="14"/>
      <c r="MAB1002" s="14"/>
      <c r="MAC1002" s="14"/>
      <c r="MAD1002" s="14"/>
      <c r="MAE1002" s="14"/>
      <c r="MAF1002" s="14"/>
      <c r="MAG1002" s="14"/>
      <c r="MAH1002" s="14"/>
      <c r="MAI1002" s="14"/>
      <c r="MAJ1002" s="14"/>
      <c r="MAK1002" s="14"/>
      <c r="MAL1002" s="14"/>
      <c r="MAM1002" s="14"/>
      <c r="MAN1002" s="14"/>
      <c r="MAO1002" s="14"/>
      <c r="MAP1002" s="14"/>
      <c r="MAQ1002" s="14"/>
      <c r="MAR1002" s="14"/>
      <c r="MAS1002" s="14"/>
      <c r="MAT1002" s="14"/>
      <c r="MAU1002" s="14"/>
      <c r="MAV1002" s="14"/>
      <c r="MAW1002" s="14"/>
      <c r="MAX1002" s="14"/>
      <c r="MAY1002" s="14"/>
      <c r="MAZ1002" s="14"/>
      <c r="MBA1002" s="14"/>
      <c r="MBB1002" s="14"/>
      <c r="MBC1002" s="14"/>
      <c r="MBD1002" s="14"/>
      <c r="MBE1002" s="14"/>
      <c r="MBF1002" s="14"/>
      <c r="MBG1002" s="14"/>
      <c r="MBH1002" s="14"/>
      <c r="MBI1002" s="14"/>
      <c r="MBJ1002" s="14"/>
      <c r="MBK1002" s="14"/>
      <c r="MBL1002" s="14"/>
      <c r="MBM1002" s="14"/>
      <c r="MBN1002" s="14"/>
      <c r="MBO1002" s="14"/>
      <c r="MBP1002" s="14"/>
      <c r="MBQ1002" s="14"/>
      <c r="MBR1002" s="14"/>
      <c r="MBS1002" s="14"/>
      <c r="MBT1002" s="14"/>
      <c r="MBU1002" s="14"/>
      <c r="MBV1002" s="14"/>
      <c r="MBW1002" s="14"/>
      <c r="MBX1002" s="14"/>
      <c r="MBY1002" s="14"/>
      <c r="MBZ1002" s="14"/>
      <c r="MCA1002" s="14"/>
      <c r="MCB1002" s="14"/>
      <c r="MCC1002" s="14"/>
      <c r="MCD1002" s="14"/>
      <c r="MCE1002" s="14"/>
      <c r="MCF1002" s="14"/>
      <c r="MCG1002" s="14"/>
      <c r="MCH1002" s="14"/>
      <c r="MCI1002" s="14"/>
      <c r="MCJ1002" s="14"/>
      <c r="MCK1002" s="14"/>
      <c r="MCL1002" s="14"/>
      <c r="MCM1002" s="14"/>
      <c r="MCN1002" s="14"/>
      <c r="MCO1002" s="14"/>
      <c r="MCP1002" s="14"/>
      <c r="MCQ1002" s="14"/>
      <c r="MCR1002" s="14"/>
      <c r="MCS1002" s="14"/>
      <c r="MCT1002" s="14"/>
      <c r="MCU1002" s="14"/>
      <c r="MCV1002" s="14"/>
      <c r="MCW1002" s="14"/>
      <c r="MCX1002" s="14"/>
      <c r="MCY1002" s="14"/>
      <c r="MCZ1002" s="14"/>
      <c r="MDA1002" s="14"/>
      <c r="MDB1002" s="14"/>
      <c r="MDC1002" s="14"/>
      <c r="MDD1002" s="14"/>
      <c r="MDE1002" s="14"/>
      <c r="MDF1002" s="14"/>
      <c r="MDG1002" s="14"/>
      <c r="MDH1002" s="14"/>
      <c r="MDI1002" s="14"/>
      <c r="MDJ1002" s="14"/>
      <c r="MDK1002" s="14"/>
      <c r="MDL1002" s="14"/>
      <c r="MDM1002" s="14"/>
      <c r="MDN1002" s="14"/>
      <c r="MDO1002" s="14"/>
      <c r="MDP1002" s="14"/>
      <c r="MDQ1002" s="14"/>
      <c r="MDR1002" s="14"/>
      <c r="MDS1002" s="14"/>
      <c r="MDT1002" s="14"/>
      <c r="MDU1002" s="14"/>
      <c r="MDV1002" s="14"/>
      <c r="MDW1002" s="14"/>
      <c r="MDX1002" s="14"/>
      <c r="MDY1002" s="14"/>
      <c r="MDZ1002" s="14"/>
      <c r="MEA1002" s="14"/>
      <c r="MEB1002" s="14"/>
      <c r="MEC1002" s="14"/>
      <c r="MED1002" s="14"/>
      <c r="MEE1002" s="14"/>
      <c r="MEF1002" s="14"/>
      <c r="MEG1002" s="14"/>
      <c r="MEH1002" s="14"/>
      <c r="MEI1002" s="14"/>
      <c r="MEJ1002" s="14"/>
      <c r="MEK1002" s="14"/>
      <c r="MEL1002" s="14"/>
      <c r="MEM1002" s="14"/>
      <c r="MEN1002" s="14"/>
      <c r="MEO1002" s="14"/>
      <c r="MEP1002" s="14"/>
      <c r="MEQ1002" s="14"/>
      <c r="MER1002" s="14"/>
      <c r="MES1002" s="14"/>
      <c r="MET1002" s="14"/>
      <c r="MEU1002" s="14"/>
      <c r="MEV1002" s="14"/>
      <c r="MEW1002" s="14"/>
      <c r="MEX1002" s="14"/>
      <c r="MEY1002" s="14"/>
      <c r="MEZ1002" s="14"/>
      <c r="MFA1002" s="14"/>
      <c r="MFB1002" s="14"/>
      <c r="MFC1002" s="14"/>
      <c r="MFD1002" s="14"/>
      <c r="MFE1002" s="14"/>
      <c r="MFF1002" s="14"/>
      <c r="MFG1002" s="14"/>
      <c r="MFH1002" s="14"/>
      <c r="MFI1002" s="14"/>
      <c r="MFJ1002" s="14"/>
      <c r="MFK1002" s="14"/>
      <c r="MFL1002" s="14"/>
      <c r="MFM1002" s="14"/>
      <c r="MFN1002" s="14"/>
      <c r="MFO1002" s="14"/>
      <c r="MFP1002" s="14"/>
      <c r="MFQ1002" s="14"/>
      <c r="MFR1002" s="14"/>
      <c r="MFS1002" s="14"/>
      <c r="MFT1002" s="14"/>
      <c r="MFU1002" s="14"/>
      <c r="MFV1002" s="14"/>
      <c r="MFW1002" s="14"/>
      <c r="MFX1002" s="14"/>
      <c r="MFY1002" s="14"/>
      <c r="MFZ1002" s="14"/>
      <c r="MGA1002" s="14"/>
      <c r="MGB1002" s="14"/>
      <c r="MGC1002" s="14"/>
      <c r="MGD1002" s="14"/>
      <c r="MGE1002" s="14"/>
      <c r="MGF1002" s="14"/>
      <c r="MGG1002" s="14"/>
      <c r="MGH1002" s="14"/>
      <c r="MGI1002" s="14"/>
      <c r="MGJ1002" s="14"/>
      <c r="MGK1002" s="14"/>
      <c r="MGL1002" s="14"/>
      <c r="MGM1002" s="14"/>
      <c r="MGN1002" s="14"/>
      <c r="MGO1002" s="14"/>
      <c r="MGP1002" s="14"/>
      <c r="MGQ1002" s="14"/>
      <c r="MGR1002" s="14"/>
      <c r="MGS1002" s="14"/>
      <c r="MGT1002" s="14"/>
      <c r="MGU1002" s="14"/>
      <c r="MGV1002" s="14"/>
      <c r="MGW1002" s="14"/>
      <c r="MGX1002" s="14"/>
      <c r="MGY1002" s="14"/>
      <c r="MGZ1002" s="14"/>
      <c r="MHA1002" s="14"/>
      <c r="MHB1002" s="14"/>
      <c r="MHC1002" s="14"/>
      <c r="MHD1002" s="14"/>
      <c r="MHE1002" s="14"/>
      <c r="MHF1002" s="14"/>
      <c r="MHG1002" s="14"/>
      <c r="MHH1002" s="14"/>
      <c r="MHI1002" s="14"/>
      <c r="MHJ1002" s="14"/>
      <c r="MHK1002" s="14"/>
      <c r="MHL1002" s="14"/>
      <c r="MHM1002" s="14"/>
      <c r="MHN1002" s="14"/>
      <c r="MHO1002" s="14"/>
      <c r="MHP1002" s="14"/>
      <c r="MHQ1002" s="14"/>
      <c r="MHR1002" s="14"/>
      <c r="MHS1002" s="14"/>
      <c r="MHT1002" s="14"/>
      <c r="MHU1002" s="14"/>
      <c r="MHV1002" s="14"/>
      <c r="MHW1002" s="14"/>
      <c r="MHX1002" s="14"/>
      <c r="MHY1002" s="14"/>
      <c r="MHZ1002" s="14"/>
      <c r="MIA1002" s="14"/>
      <c r="MIB1002" s="14"/>
      <c r="MIC1002" s="14"/>
      <c r="MID1002" s="14"/>
      <c r="MIE1002" s="14"/>
      <c r="MIF1002" s="14"/>
      <c r="MIG1002" s="14"/>
      <c r="MIH1002" s="14"/>
      <c r="MII1002" s="14"/>
      <c r="MIJ1002" s="14"/>
      <c r="MIK1002" s="14"/>
      <c r="MIL1002" s="14"/>
      <c r="MIM1002" s="14"/>
      <c r="MIN1002" s="14"/>
      <c r="MIO1002" s="14"/>
      <c r="MIP1002" s="14"/>
      <c r="MIQ1002" s="14"/>
      <c r="MIR1002" s="14"/>
      <c r="MIS1002" s="14"/>
      <c r="MIT1002" s="14"/>
      <c r="MIU1002" s="14"/>
      <c r="MIV1002" s="14"/>
      <c r="MIW1002" s="14"/>
      <c r="MIX1002" s="14"/>
      <c r="MIY1002" s="14"/>
      <c r="MIZ1002" s="14"/>
      <c r="MJA1002" s="14"/>
      <c r="MJB1002" s="14"/>
      <c r="MJC1002" s="14"/>
      <c r="MJD1002" s="14"/>
      <c r="MJE1002" s="14"/>
      <c r="MJF1002" s="14"/>
      <c r="MJG1002" s="14"/>
      <c r="MJH1002" s="14"/>
      <c r="MJI1002" s="14"/>
      <c r="MJJ1002" s="14"/>
      <c r="MJK1002" s="14"/>
      <c r="MJL1002" s="14"/>
      <c r="MJM1002" s="14"/>
      <c r="MJN1002" s="14"/>
      <c r="MJO1002" s="14"/>
      <c r="MJP1002" s="14"/>
      <c r="MJQ1002" s="14"/>
      <c r="MJR1002" s="14"/>
      <c r="MJS1002" s="14"/>
      <c r="MJT1002" s="14"/>
      <c r="MJU1002" s="14"/>
      <c r="MJV1002" s="14"/>
      <c r="MJW1002" s="14"/>
      <c r="MJX1002" s="14"/>
      <c r="MJY1002" s="14"/>
      <c r="MJZ1002" s="14"/>
      <c r="MKA1002" s="14"/>
      <c r="MKB1002" s="14"/>
      <c r="MKC1002" s="14"/>
      <c r="MKD1002" s="14"/>
      <c r="MKE1002" s="14"/>
      <c r="MKF1002" s="14"/>
      <c r="MKG1002" s="14"/>
      <c r="MKH1002" s="14"/>
      <c r="MKI1002" s="14"/>
      <c r="MKJ1002" s="14"/>
      <c r="MKK1002" s="14"/>
      <c r="MKL1002" s="14"/>
      <c r="MKM1002" s="14"/>
      <c r="MKN1002" s="14"/>
      <c r="MKO1002" s="14"/>
      <c r="MKP1002" s="14"/>
      <c r="MKQ1002" s="14"/>
      <c r="MKR1002" s="14"/>
      <c r="MKS1002" s="14"/>
      <c r="MKT1002" s="14"/>
      <c r="MKU1002" s="14"/>
      <c r="MKV1002" s="14"/>
      <c r="MKW1002" s="14"/>
      <c r="MKX1002" s="14"/>
      <c r="MKY1002" s="14"/>
      <c r="MKZ1002" s="14"/>
      <c r="MLA1002" s="14"/>
      <c r="MLB1002" s="14"/>
      <c r="MLC1002" s="14"/>
      <c r="MLD1002" s="14"/>
      <c r="MLE1002" s="14"/>
      <c r="MLF1002" s="14"/>
      <c r="MLG1002" s="14"/>
      <c r="MLH1002" s="14"/>
      <c r="MLI1002" s="14"/>
      <c r="MLJ1002" s="14"/>
      <c r="MLK1002" s="14"/>
      <c r="MLL1002" s="14"/>
      <c r="MLM1002" s="14"/>
      <c r="MLN1002" s="14"/>
      <c r="MLO1002" s="14"/>
      <c r="MLP1002" s="14"/>
      <c r="MLQ1002" s="14"/>
      <c r="MLR1002" s="14"/>
      <c r="MLS1002" s="14"/>
      <c r="MLT1002" s="14"/>
      <c r="MLU1002" s="14"/>
      <c r="MLV1002" s="14"/>
      <c r="MLW1002" s="14"/>
      <c r="MLX1002" s="14"/>
      <c r="MLY1002" s="14"/>
      <c r="MLZ1002" s="14"/>
      <c r="MMA1002" s="14"/>
      <c r="MMB1002" s="14"/>
      <c r="MMC1002" s="14"/>
      <c r="MMD1002" s="14"/>
      <c r="MME1002" s="14"/>
      <c r="MMF1002" s="14"/>
      <c r="MMG1002" s="14"/>
      <c r="MMH1002" s="14"/>
      <c r="MMI1002" s="14"/>
      <c r="MMJ1002" s="14"/>
      <c r="MMK1002" s="14"/>
      <c r="MML1002" s="14"/>
      <c r="MMM1002" s="14"/>
      <c r="MMN1002" s="14"/>
      <c r="MMO1002" s="14"/>
      <c r="MMP1002" s="14"/>
      <c r="MMQ1002" s="14"/>
      <c r="MMR1002" s="14"/>
      <c r="MMS1002" s="14"/>
      <c r="MMT1002" s="14"/>
      <c r="MMU1002" s="14"/>
      <c r="MMV1002" s="14"/>
      <c r="MMW1002" s="14"/>
      <c r="MMX1002" s="14"/>
      <c r="MMY1002" s="14"/>
      <c r="MMZ1002" s="14"/>
      <c r="MNA1002" s="14"/>
      <c r="MNB1002" s="14"/>
      <c r="MNC1002" s="14"/>
      <c r="MND1002" s="14"/>
      <c r="MNE1002" s="14"/>
      <c r="MNF1002" s="14"/>
      <c r="MNG1002" s="14"/>
      <c r="MNH1002" s="14"/>
      <c r="MNI1002" s="14"/>
      <c r="MNJ1002" s="14"/>
      <c r="MNK1002" s="14"/>
      <c r="MNL1002" s="14"/>
      <c r="MNM1002" s="14"/>
      <c r="MNN1002" s="14"/>
      <c r="MNO1002" s="14"/>
      <c r="MNP1002" s="14"/>
      <c r="MNQ1002" s="14"/>
      <c r="MNR1002" s="14"/>
      <c r="MNS1002" s="14"/>
      <c r="MNT1002" s="14"/>
      <c r="MNU1002" s="14"/>
      <c r="MNV1002" s="14"/>
      <c r="MNW1002" s="14"/>
      <c r="MNX1002" s="14"/>
      <c r="MNY1002" s="14"/>
      <c r="MNZ1002" s="14"/>
      <c r="MOA1002" s="14"/>
      <c r="MOB1002" s="14"/>
      <c r="MOC1002" s="14"/>
      <c r="MOD1002" s="14"/>
      <c r="MOE1002" s="14"/>
      <c r="MOF1002" s="14"/>
      <c r="MOG1002" s="14"/>
      <c r="MOH1002" s="14"/>
      <c r="MOI1002" s="14"/>
      <c r="MOJ1002" s="14"/>
      <c r="MOK1002" s="14"/>
      <c r="MOL1002" s="14"/>
      <c r="MOM1002" s="14"/>
      <c r="MON1002" s="14"/>
      <c r="MOO1002" s="14"/>
      <c r="MOP1002" s="14"/>
      <c r="MOQ1002" s="14"/>
      <c r="MOR1002" s="14"/>
      <c r="MOS1002" s="14"/>
      <c r="MOT1002" s="14"/>
      <c r="MOU1002" s="14"/>
      <c r="MOV1002" s="14"/>
      <c r="MOW1002" s="14"/>
      <c r="MOX1002" s="14"/>
      <c r="MOY1002" s="14"/>
      <c r="MOZ1002" s="14"/>
      <c r="MPA1002" s="14"/>
      <c r="MPB1002" s="14"/>
      <c r="MPC1002" s="14"/>
      <c r="MPD1002" s="14"/>
      <c r="MPE1002" s="14"/>
      <c r="MPF1002" s="14"/>
      <c r="MPG1002" s="14"/>
      <c r="MPH1002" s="14"/>
      <c r="MPI1002" s="14"/>
      <c r="MPJ1002" s="14"/>
      <c r="MPK1002" s="14"/>
      <c r="MPL1002" s="14"/>
      <c r="MPM1002" s="14"/>
      <c r="MPN1002" s="14"/>
      <c r="MPO1002" s="14"/>
      <c r="MPP1002" s="14"/>
      <c r="MPQ1002" s="14"/>
      <c r="MPR1002" s="14"/>
      <c r="MPS1002" s="14"/>
      <c r="MPT1002" s="14"/>
      <c r="MPU1002" s="14"/>
      <c r="MPV1002" s="14"/>
      <c r="MPW1002" s="14"/>
      <c r="MPX1002" s="14"/>
      <c r="MPY1002" s="14"/>
      <c r="MPZ1002" s="14"/>
      <c r="MQA1002" s="14"/>
      <c r="MQB1002" s="14"/>
      <c r="MQC1002" s="14"/>
      <c r="MQD1002" s="14"/>
      <c r="MQE1002" s="14"/>
      <c r="MQF1002" s="14"/>
      <c r="MQG1002" s="14"/>
      <c r="MQH1002" s="14"/>
      <c r="MQI1002" s="14"/>
      <c r="MQJ1002" s="14"/>
      <c r="MQK1002" s="14"/>
      <c r="MQL1002" s="14"/>
      <c r="MQM1002" s="14"/>
      <c r="MQN1002" s="14"/>
      <c r="MQO1002" s="14"/>
      <c r="MQP1002" s="14"/>
      <c r="MQQ1002" s="14"/>
      <c r="MQR1002" s="14"/>
      <c r="MQS1002" s="14"/>
      <c r="MQT1002" s="14"/>
      <c r="MQU1002" s="14"/>
      <c r="MQV1002" s="14"/>
      <c r="MQW1002" s="14"/>
      <c r="MQX1002" s="14"/>
      <c r="MQY1002" s="14"/>
      <c r="MQZ1002" s="14"/>
      <c r="MRA1002" s="14"/>
      <c r="MRB1002" s="14"/>
      <c r="MRC1002" s="14"/>
      <c r="MRD1002" s="14"/>
      <c r="MRE1002" s="14"/>
      <c r="MRF1002" s="14"/>
      <c r="MRG1002" s="14"/>
      <c r="MRH1002" s="14"/>
      <c r="MRI1002" s="14"/>
      <c r="MRJ1002" s="14"/>
      <c r="MRK1002" s="14"/>
      <c r="MRL1002" s="14"/>
      <c r="MRM1002" s="14"/>
      <c r="MRN1002" s="14"/>
      <c r="MRO1002" s="14"/>
      <c r="MRP1002" s="14"/>
      <c r="MRQ1002" s="14"/>
      <c r="MRR1002" s="14"/>
      <c r="MRS1002" s="14"/>
      <c r="MRT1002" s="14"/>
      <c r="MRU1002" s="14"/>
      <c r="MRV1002" s="14"/>
      <c r="MRW1002" s="14"/>
      <c r="MRX1002" s="14"/>
      <c r="MRY1002" s="14"/>
      <c r="MRZ1002" s="14"/>
      <c r="MSA1002" s="14"/>
      <c r="MSB1002" s="14"/>
      <c r="MSC1002" s="14"/>
      <c r="MSD1002" s="14"/>
      <c r="MSE1002" s="14"/>
      <c r="MSF1002" s="14"/>
      <c r="MSG1002" s="14"/>
      <c r="MSH1002" s="14"/>
      <c r="MSI1002" s="14"/>
      <c r="MSJ1002" s="14"/>
      <c r="MSK1002" s="14"/>
      <c r="MSL1002" s="14"/>
      <c r="MSM1002" s="14"/>
      <c r="MSN1002" s="14"/>
      <c r="MSO1002" s="14"/>
      <c r="MSP1002" s="14"/>
      <c r="MSQ1002" s="14"/>
      <c r="MSR1002" s="14"/>
      <c r="MSS1002" s="14"/>
      <c r="MST1002" s="14"/>
      <c r="MSU1002" s="14"/>
      <c r="MSV1002" s="14"/>
      <c r="MSW1002" s="14"/>
      <c r="MSX1002" s="14"/>
      <c r="MSY1002" s="14"/>
      <c r="MSZ1002" s="14"/>
      <c r="MTA1002" s="14"/>
      <c r="MTB1002" s="14"/>
      <c r="MTC1002" s="14"/>
      <c r="MTD1002" s="14"/>
      <c r="MTE1002" s="14"/>
      <c r="MTF1002" s="14"/>
      <c r="MTG1002" s="14"/>
      <c r="MTH1002" s="14"/>
      <c r="MTI1002" s="14"/>
      <c r="MTJ1002" s="14"/>
      <c r="MTK1002" s="14"/>
      <c r="MTL1002" s="14"/>
      <c r="MTM1002" s="14"/>
      <c r="MTN1002" s="14"/>
      <c r="MTO1002" s="14"/>
      <c r="MTP1002" s="14"/>
      <c r="MTQ1002" s="14"/>
      <c r="MTR1002" s="14"/>
      <c r="MTS1002" s="14"/>
      <c r="MTT1002" s="14"/>
      <c r="MTU1002" s="14"/>
      <c r="MTV1002" s="14"/>
      <c r="MTW1002" s="14"/>
      <c r="MTX1002" s="14"/>
      <c r="MTY1002" s="14"/>
      <c r="MTZ1002" s="14"/>
      <c r="MUA1002" s="14"/>
      <c r="MUB1002" s="14"/>
      <c r="MUC1002" s="14"/>
      <c r="MUD1002" s="14"/>
      <c r="MUE1002" s="14"/>
      <c r="MUF1002" s="14"/>
      <c r="MUG1002" s="14"/>
      <c r="MUH1002" s="14"/>
      <c r="MUI1002" s="14"/>
      <c r="MUJ1002" s="14"/>
      <c r="MUK1002" s="14"/>
      <c r="MUL1002" s="14"/>
      <c r="MUM1002" s="14"/>
      <c r="MUN1002" s="14"/>
      <c r="MUO1002" s="14"/>
      <c r="MUP1002" s="14"/>
      <c r="MUQ1002" s="14"/>
      <c r="MUR1002" s="14"/>
      <c r="MUS1002" s="14"/>
      <c r="MUT1002" s="14"/>
      <c r="MUU1002" s="14"/>
      <c r="MUV1002" s="14"/>
      <c r="MUW1002" s="14"/>
      <c r="MUX1002" s="14"/>
      <c r="MUY1002" s="14"/>
      <c r="MUZ1002" s="14"/>
      <c r="MVA1002" s="14"/>
      <c r="MVB1002" s="14"/>
      <c r="MVC1002" s="14"/>
      <c r="MVD1002" s="14"/>
      <c r="MVE1002" s="14"/>
      <c r="MVF1002" s="14"/>
      <c r="MVG1002" s="14"/>
      <c r="MVH1002" s="14"/>
      <c r="MVI1002" s="14"/>
      <c r="MVJ1002" s="14"/>
      <c r="MVK1002" s="14"/>
      <c r="MVL1002" s="14"/>
      <c r="MVM1002" s="14"/>
      <c r="MVN1002" s="14"/>
      <c r="MVO1002" s="14"/>
      <c r="MVP1002" s="14"/>
      <c r="MVQ1002" s="14"/>
      <c r="MVR1002" s="14"/>
      <c r="MVS1002" s="14"/>
      <c r="MVT1002" s="14"/>
      <c r="MVU1002" s="14"/>
      <c r="MVV1002" s="14"/>
      <c r="MVW1002" s="14"/>
      <c r="MVX1002" s="14"/>
      <c r="MVY1002" s="14"/>
      <c r="MVZ1002" s="14"/>
      <c r="MWA1002" s="14"/>
      <c r="MWB1002" s="14"/>
      <c r="MWC1002" s="14"/>
      <c r="MWD1002" s="14"/>
      <c r="MWE1002" s="14"/>
      <c r="MWF1002" s="14"/>
      <c r="MWG1002" s="14"/>
      <c r="MWH1002" s="14"/>
      <c r="MWI1002" s="14"/>
      <c r="MWJ1002" s="14"/>
      <c r="MWK1002" s="14"/>
      <c r="MWL1002" s="14"/>
      <c r="MWM1002" s="14"/>
      <c r="MWN1002" s="14"/>
      <c r="MWO1002" s="14"/>
      <c r="MWP1002" s="14"/>
      <c r="MWQ1002" s="14"/>
      <c r="MWR1002" s="14"/>
      <c r="MWS1002" s="14"/>
      <c r="MWT1002" s="14"/>
      <c r="MWU1002" s="14"/>
      <c r="MWV1002" s="14"/>
      <c r="MWW1002" s="14"/>
      <c r="MWX1002" s="14"/>
      <c r="MWY1002" s="14"/>
      <c r="MWZ1002" s="14"/>
      <c r="MXA1002" s="14"/>
      <c r="MXB1002" s="14"/>
      <c r="MXC1002" s="14"/>
      <c r="MXD1002" s="14"/>
      <c r="MXE1002" s="14"/>
      <c r="MXF1002" s="14"/>
      <c r="MXG1002" s="14"/>
      <c r="MXH1002" s="14"/>
      <c r="MXI1002" s="14"/>
      <c r="MXJ1002" s="14"/>
      <c r="MXK1002" s="14"/>
      <c r="MXL1002" s="14"/>
      <c r="MXM1002" s="14"/>
      <c r="MXN1002" s="14"/>
      <c r="MXO1002" s="14"/>
      <c r="MXP1002" s="14"/>
      <c r="MXQ1002" s="14"/>
      <c r="MXR1002" s="14"/>
      <c r="MXS1002" s="14"/>
      <c r="MXT1002" s="14"/>
      <c r="MXU1002" s="14"/>
      <c r="MXV1002" s="14"/>
      <c r="MXW1002" s="14"/>
      <c r="MXX1002" s="14"/>
      <c r="MXY1002" s="14"/>
      <c r="MXZ1002" s="14"/>
      <c r="MYA1002" s="14"/>
      <c r="MYB1002" s="14"/>
      <c r="MYC1002" s="14"/>
      <c r="MYD1002" s="14"/>
      <c r="MYE1002" s="14"/>
      <c r="MYF1002" s="14"/>
      <c r="MYG1002" s="14"/>
      <c r="MYH1002" s="14"/>
      <c r="MYI1002" s="14"/>
      <c r="MYJ1002" s="14"/>
      <c r="MYK1002" s="14"/>
      <c r="MYL1002" s="14"/>
      <c r="MYM1002" s="14"/>
      <c r="MYN1002" s="14"/>
      <c r="MYO1002" s="14"/>
      <c r="MYP1002" s="14"/>
      <c r="MYQ1002" s="14"/>
      <c r="MYR1002" s="14"/>
      <c r="MYS1002" s="14"/>
      <c r="MYT1002" s="14"/>
      <c r="MYU1002" s="14"/>
      <c r="MYV1002" s="14"/>
      <c r="MYW1002" s="14"/>
      <c r="MYX1002" s="14"/>
      <c r="MYY1002" s="14"/>
      <c r="MYZ1002" s="14"/>
      <c r="MZA1002" s="14"/>
      <c r="MZB1002" s="14"/>
      <c r="MZC1002" s="14"/>
      <c r="MZD1002" s="14"/>
      <c r="MZE1002" s="14"/>
      <c r="MZF1002" s="14"/>
      <c r="MZG1002" s="14"/>
      <c r="MZH1002" s="14"/>
      <c r="MZI1002" s="14"/>
      <c r="MZJ1002" s="14"/>
      <c r="MZK1002" s="14"/>
      <c r="MZL1002" s="14"/>
      <c r="MZM1002" s="14"/>
      <c r="MZN1002" s="14"/>
      <c r="MZO1002" s="14"/>
      <c r="MZP1002" s="14"/>
      <c r="MZQ1002" s="14"/>
      <c r="MZR1002" s="14"/>
      <c r="MZS1002" s="14"/>
      <c r="MZT1002" s="14"/>
      <c r="MZU1002" s="14"/>
      <c r="MZV1002" s="14"/>
      <c r="MZW1002" s="14"/>
      <c r="MZX1002" s="14"/>
      <c r="MZY1002" s="14"/>
      <c r="MZZ1002" s="14"/>
      <c r="NAA1002" s="14"/>
      <c r="NAB1002" s="14"/>
      <c r="NAC1002" s="14"/>
      <c r="NAD1002" s="14"/>
      <c r="NAE1002" s="14"/>
      <c r="NAF1002" s="14"/>
      <c r="NAG1002" s="14"/>
      <c r="NAH1002" s="14"/>
      <c r="NAI1002" s="14"/>
      <c r="NAJ1002" s="14"/>
      <c r="NAK1002" s="14"/>
      <c r="NAL1002" s="14"/>
      <c r="NAM1002" s="14"/>
      <c r="NAN1002" s="14"/>
      <c r="NAO1002" s="14"/>
      <c r="NAP1002" s="14"/>
      <c r="NAQ1002" s="14"/>
      <c r="NAR1002" s="14"/>
      <c r="NAS1002" s="14"/>
      <c r="NAT1002" s="14"/>
      <c r="NAU1002" s="14"/>
      <c r="NAV1002" s="14"/>
      <c r="NAW1002" s="14"/>
      <c r="NAX1002" s="14"/>
      <c r="NAY1002" s="14"/>
      <c r="NAZ1002" s="14"/>
      <c r="NBA1002" s="14"/>
      <c r="NBB1002" s="14"/>
      <c r="NBC1002" s="14"/>
      <c r="NBD1002" s="14"/>
      <c r="NBE1002" s="14"/>
      <c r="NBF1002" s="14"/>
      <c r="NBG1002" s="14"/>
      <c r="NBH1002" s="14"/>
      <c r="NBI1002" s="14"/>
      <c r="NBJ1002" s="14"/>
      <c r="NBK1002" s="14"/>
      <c r="NBL1002" s="14"/>
      <c r="NBM1002" s="14"/>
      <c r="NBN1002" s="14"/>
      <c r="NBO1002" s="14"/>
      <c r="NBP1002" s="14"/>
      <c r="NBQ1002" s="14"/>
      <c r="NBR1002" s="14"/>
      <c r="NBS1002" s="14"/>
      <c r="NBT1002" s="14"/>
      <c r="NBU1002" s="14"/>
      <c r="NBV1002" s="14"/>
      <c r="NBW1002" s="14"/>
      <c r="NBX1002" s="14"/>
      <c r="NBY1002" s="14"/>
      <c r="NBZ1002" s="14"/>
      <c r="NCA1002" s="14"/>
      <c r="NCB1002" s="14"/>
      <c r="NCC1002" s="14"/>
      <c r="NCD1002" s="14"/>
      <c r="NCE1002" s="14"/>
      <c r="NCF1002" s="14"/>
      <c r="NCG1002" s="14"/>
      <c r="NCH1002" s="14"/>
      <c r="NCI1002" s="14"/>
      <c r="NCJ1002" s="14"/>
      <c r="NCK1002" s="14"/>
      <c r="NCL1002" s="14"/>
      <c r="NCM1002" s="14"/>
      <c r="NCN1002" s="14"/>
      <c r="NCO1002" s="14"/>
      <c r="NCP1002" s="14"/>
      <c r="NCQ1002" s="14"/>
      <c r="NCR1002" s="14"/>
      <c r="NCS1002" s="14"/>
      <c r="NCT1002" s="14"/>
      <c r="NCU1002" s="14"/>
      <c r="NCV1002" s="14"/>
      <c r="NCW1002" s="14"/>
      <c r="NCX1002" s="14"/>
      <c r="NCY1002" s="14"/>
      <c r="NCZ1002" s="14"/>
      <c r="NDA1002" s="14"/>
      <c r="NDB1002" s="14"/>
      <c r="NDC1002" s="14"/>
      <c r="NDD1002" s="14"/>
      <c r="NDE1002" s="14"/>
      <c r="NDF1002" s="14"/>
      <c r="NDG1002" s="14"/>
      <c r="NDH1002" s="14"/>
      <c r="NDI1002" s="14"/>
      <c r="NDJ1002" s="14"/>
      <c r="NDK1002" s="14"/>
      <c r="NDL1002" s="14"/>
      <c r="NDM1002" s="14"/>
      <c r="NDN1002" s="14"/>
      <c r="NDO1002" s="14"/>
      <c r="NDP1002" s="14"/>
      <c r="NDQ1002" s="14"/>
      <c r="NDR1002" s="14"/>
      <c r="NDS1002" s="14"/>
      <c r="NDT1002" s="14"/>
      <c r="NDU1002" s="14"/>
      <c r="NDV1002" s="14"/>
      <c r="NDW1002" s="14"/>
      <c r="NDX1002" s="14"/>
      <c r="NDY1002" s="14"/>
      <c r="NDZ1002" s="14"/>
      <c r="NEA1002" s="14"/>
      <c r="NEB1002" s="14"/>
      <c r="NEC1002" s="14"/>
      <c r="NED1002" s="14"/>
      <c r="NEE1002" s="14"/>
      <c r="NEF1002" s="14"/>
      <c r="NEG1002" s="14"/>
      <c r="NEH1002" s="14"/>
      <c r="NEI1002" s="14"/>
      <c r="NEJ1002" s="14"/>
      <c r="NEK1002" s="14"/>
      <c r="NEL1002" s="14"/>
      <c r="NEM1002" s="14"/>
      <c r="NEN1002" s="14"/>
      <c r="NEO1002" s="14"/>
      <c r="NEP1002" s="14"/>
      <c r="NEQ1002" s="14"/>
      <c r="NER1002" s="14"/>
      <c r="NES1002" s="14"/>
      <c r="NET1002" s="14"/>
      <c r="NEU1002" s="14"/>
      <c r="NEV1002" s="14"/>
      <c r="NEW1002" s="14"/>
      <c r="NEX1002" s="14"/>
      <c r="NEY1002" s="14"/>
      <c r="NEZ1002" s="14"/>
      <c r="NFA1002" s="14"/>
      <c r="NFB1002" s="14"/>
      <c r="NFC1002" s="14"/>
      <c r="NFD1002" s="14"/>
      <c r="NFE1002" s="14"/>
      <c r="NFF1002" s="14"/>
      <c r="NFG1002" s="14"/>
      <c r="NFH1002" s="14"/>
      <c r="NFI1002" s="14"/>
      <c r="NFJ1002" s="14"/>
      <c r="NFK1002" s="14"/>
      <c r="NFL1002" s="14"/>
      <c r="NFM1002" s="14"/>
      <c r="NFN1002" s="14"/>
      <c r="NFO1002" s="14"/>
      <c r="NFP1002" s="14"/>
      <c r="NFQ1002" s="14"/>
      <c r="NFR1002" s="14"/>
      <c r="NFS1002" s="14"/>
      <c r="NFT1002" s="14"/>
      <c r="NFU1002" s="14"/>
      <c r="NFV1002" s="14"/>
      <c r="NFW1002" s="14"/>
      <c r="NFX1002" s="14"/>
      <c r="NFY1002" s="14"/>
      <c r="NFZ1002" s="14"/>
      <c r="NGA1002" s="14"/>
      <c r="NGB1002" s="14"/>
      <c r="NGC1002" s="14"/>
      <c r="NGD1002" s="14"/>
      <c r="NGE1002" s="14"/>
      <c r="NGF1002" s="14"/>
      <c r="NGG1002" s="14"/>
      <c r="NGH1002" s="14"/>
      <c r="NGI1002" s="14"/>
      <c r="NGJ1002" s="14"/>
      <c r="NGK1002" s="14"/>
      <c r="NGL1002" s="14"/>
      <c r="NGM1002" s="14"/>
      <c r="NGN1002" s="14"/>
      <c r="NGO1002" s="14"/>
      <c r="NGP1002" s="14"/>
      <c r="NGQ1002" s="14"/>
      <c r="NGR1002" s="14"/>
      <c r="NGS1002" s="14"/>
      <c r="NGT1002" s="14"/>
      <c r="NGU1002" s="14"/>
      <c r="NGV1002" s="14"/>
      <c r="NGW1002" s="14"/>
      <c r="NGX1002" s="14"/>
      <c r="NGY1002" s="14"/>
      <c r="NGZ1002" s="14"/>
      <c r="NHA1002" s="14"/>
      <c r="NHB1002" s="14"/>
      <c r="NHC1002" s="14"/>
      <c r="NHD1002" s="14"/>
      <c r="NHE1002" s="14"/>
      <c r="NHF1002" s="14"/>
      <c r="NHG1002" s="14"/>
      <c r="NHH1002" s="14"/>
      <c r="NHI1002" s="14"/>
      <c r="NHJ1002" s="14"/>
      <c r="NHK1002" s="14"/>
      <c r="NHL1002" s="14"/>
      <c r="NHM1002" s="14"/>
      <c r="NHN1002" s="14"/>
      <c r="NHO1002" s="14"/>
      <c r="NHP1002" s="14"/>
      <c r="NHQ1002" s="14"/>
      <c r="NHR1002" s="14"/>
      <c r="NHS1002" s="14"/>
      <c r="NHT1002" s="14"/>
      <c r="NHU1002" s="14"/>
      <c r="NHV1002" s="14"/>
      <c r="NHW1002" s="14"/>
      <c r="NHX1002" s="14"/>
      <c r="NHY1002" s="14"/>
      <c r="NHZ1002" s="14"/>
      <c r="NIA1002" s="14"/>
      <c r="NIB1002" s="14"/>
      <c r="NIC1002" s="14"/>
      <c r="NID1002" s="14"/>
      <c r="NIE1002" s="14"/>
      <c r="NIF1002" s="14"/>
      <c r="NIG1002" s="14"/>
      <c r="NIH1002" s="14"/>
      <c r="NII1002" s="14"/>
      <c r="NIJ1002" s="14"/>
      <c r="NIK1002" s="14"/>
      <c r="NIL1002" s="14"/>
      <c r="NIM1002" s="14"/>
      <c r="NIN1002" s="14"/>
      <c r="NIO1002" s="14"/>
      <c r="NIP1002" s="14"/>
      <c r="NIQ1002" s="14"/>
      <c r="NIR1002" s="14"/>
      <c r="NIS1002" s="14"/>
      <c r="NIT1002" s="14"/>
      <c r="NIU1002" s="14"/>
      <c r="NIV1002" s="14"/>
      <c r="NIW1002" s="14"/>
      <c r="NIX1002" s="14"/>
      <c r="NIY1002" s="14"/>
      <c r="NIZ1002" s="14"/>
      <c r="NJA1002" s="14"/>
      <c r="NJB1002" s="14"/>
      <c r="NJC1002" s="14"/>
      <c r="NJD1002" s="14"/>
      <c r="NJE1002" s="14"/>
      <c r="NJF1002" s="14"/>
      <c r="NJG1002" s="14"/>
      <c r="NJH1002" s="14"/>
      <c r="NJI1002" s="14"/>
      <c r="NJJ1002" s="14"/>
      <c r="NJK1002" s="14"/>
      <c r="NJL1002" s="14"/>
      <c r="NJM1002" s="14"/>
      <c r="NJN1002" s="14"/>
      <c r="NJO1002" s="14"/>
      <c r="NJP1002" s="14"/>
      <c r="NJQ1002" s="14"/>
      <c r="NJR1002" s="14"/>
      <c r="NJS1002" s="14"/>
      <c r="NJT1002" s="14"/>
      <c r="NJU1002" s="14"/>
      <c r="NJV1002" s="14"/>
      <c r="NJW1002" s="14"/>
      <c r="NJX1002" s="14"/>
      <c r="NJY1002" s="14"/>
      <c r="NJZ1002" s="14"/>
      <c r="NKA1002" s="14"/>
      <c r="NKB1002" s="14"/>
      <c r="NKC1002" s="14"/>
      <c r="NKD1002" s="14"/>
      <c r="NKE1002" s="14"/>
      <c r="NKF1002" s="14"/>
      <c r="NKG1002" s="14"/>
      <c r="NKH1002" s="14"/>
      <c r="NKI1002" s="14"/>
      <c r="NKJ1002" s="14"/>
      <c r="NKK1002" s="14"/>
      <c r="NKL1002" s="14"/>
      <c r="NKM1002" s="14"/>
      <c r="NKN1002" s="14"/>
      <c r="NKO1002" s="14"/>
      <c r="NKP1002" s="14"/>
      <c r="NKQ1002" s="14"/>
      <c r="NKR1002" s="14"/>
      <c r="NKS1002" s="14"/>
      <c r="NKT1002" s="14"/>
      <c r="NKU1002" s="14"/>
      <c r="NKV1002" s="14"/>
      <c r="NKW1002" s="14"/>
      <c r="NKX1002" s="14"/>
      <c r="NKY1002" s="14"/>
      <c r="NKZ1002" s="14"/>
      <c r="NLA1002" s="14"/>
      <c r="NLB1002" s="14"/>
      <c r="NLC1002" s="14"/>
      <c r="NLD1002" s="14"/>
      <c r="NLE1002" s="14"/>
      <c r="NLF1002" s="14"/>
      <c r="NLG1002" s="14"/>
      <c r="NLH1002" s="14"/>
      <c r="NLI1002" s="14"/>
      <c r="NLJ1002" s="14"/>
      <c r="NLK1002" s="14"/>
      <c r="NLL1002" s="14"/>
      <c r="NLM1002" s="14"/>
      <c r="NLN1002" s="14"/>
      <c r="NLO1002" s="14"/>
      <c r="NLP1002" s="14"/>
      <c r="NLQ1002" s="14"/>
      <c r="NLR1002" s="14"/>
      <c r="NLS1002" s="14"/>
      <c r="NLT1002" s="14"/>
      <c r="NLU1002" s="14"/>
      <c r="NLV1002" s="14"/>
      <c r="NLW1002" s="14"/>
      <c r="NLX1002" s="14"/>
      <c r="NLY1002" s="14"/>
      <c r="NLZ1002" s="14"/>
      <c r="NMA1002" s="14"/>
      <c r="NMB1002" s="14"/>
      <c r="NMC1002" s="14"/>
      <c r="NMD1002" s="14"/>
      <c r="NME1002" s="14"/>
      <c r="NMF1002" s="14"/>
      <c r="NMG1002" s="14"/>
      <c r="NMH1002" s="14"/>
      <c r="NMI1002" s="14"/>
      <c r="NMJ1002" s="14"/>
      <c r="NMK1002" s="14"/>
      <c r="NML1002" s="14"/>
      <c r="NMM1002" s="14"/>
      <c r="NMN1002" s="14"/>
      <c r="NMO1002" s="14"/>
      <c r="NMP1002" s="14"/>
      <c r="NMQ1002" s="14"/>
      <c r="NMR1002" s="14"/>
      <c r="NMS1002" s="14"/>
      <c r="NMT1002" s="14"/>
      <c r="NMU1002" s="14"/>
      <c r="NMV1002" s="14"/>
      <c r="NMW1002" s="14"/>
      <c r="NMX1002" s="14"/>
      <c r="NMY1002" s="14"/>
      <c r="NMZ1002" s="14"/>
      <c r="NNA1002" s="14"/>
      <c r="NNB1002" s="14"/>
      <c r="NNC1002" s="14"/>
      <c r="NND1002" s="14"/>
      <c r="NNE1002" s="14"/>
      <c r="NNF1002" s="14"/>
      <c r="NNG1002" s="14"/>
      <c r="NNH1002" s="14"/>
      <c r="NNI1002" s="14"/>
      <c r="NNJ1002" s="14"/>
      <c r="NNK1002" s="14"/>
      <c r="NNL1002" s="14"/>
      <c r="NNM1002" s="14"/>
      <c r="NNN1002" s="14"/>
      <c r="NNO1002" s="14"/>
      <c r="NNP1002" s="14"/>
      <c r="NNQ1002" s="14"/>
      <c r="NNR1002" s="14"/>
      <c r="NNS1002" s="14"/>
      <c r="NNT1002" s="14"/>
      <c r="NNU1002" s="14"/>
      <c r="NNV1002" s="14"/>
      <c r="NNW1002" s="14"/>
      <c r="NNX1002" s="14"/>
      <c r="NNY1002" s="14"/>
      <c r="NNZ1002" s="14"/>
      <c r="NOA1002" s="14"/>
      <c r="NOB1002" s="14"/>
      <c r="NOC1002" s="14"/>
      <c r="NOD1002" s="14"/>
      <c r="NOE1002" s="14"/>
      <c r="NOF1002" s="14"/>
      <c r="NOG1002" s="14"/>
      <c r="NOH1002" s="14"/>
      <c r="NOI1002" s="14"/>
      <c r="NOJ1002" s="14"/>
      <c r="NOK1002" s="14"/>
      <c r="NOL1002" s="14"/>
      <c r="NOM1002" s="14"/>
      <c r="NON1002" s="14"/>
      <c r="NOO1002" s="14"/>
      <c r="NOP1002" s="14"/>
      <c r="NOQ1002" s="14"/>
      <c r="NOR1002" s="14"/>
      <c r="NOS1002" s="14"/>
      <c r="NOT1002" s="14"/>
      <c r="NOU1002" s="14"/>
      <c r="NOV1002" s="14"/>
      <c r="NOW1002" s="14"/>
      <c r="NOX1002" s="14"/>
      <c r="NOY1002" s="14"/>
      <c r="NOZ1002" s="14"/>
      <c r="NPA1002" s="14"/>
      <c r="NPB1002" s="14"/>
      <c r="NPC1002" s="14"/>
      <c r="NPD1002" s="14"/>
      <c r="NPE1002" s="14"/>
      <c r="NPF1002" s="14"/>
      <c r="NPG1002" s="14"/>
      <c r="NPH1002" s="14"/>
      <c r="NPI1002" s="14"/>
      <c r="NPJ1002" s="14"/>
      <c r="NPK1002" s="14"/>
      <c r="NPL1002" s="14"/>
      <c r="NPM1002" s="14"/>
      <c r="NPN1002" s="14"/>
      <c r="NPO1002" s="14"/>
      <c r="NPP1002" s="14"/>
      <c r="NPQ1002" s="14"/>
      <c r="NPR1002" s="14"/>
      <c r="NPS1002" s="14"/>
      <c r="NPT1002" s="14"/>
      <c r="NPU1002" s="14"/>
      <c r="NPV1002" s="14"/>
      <c r="NPW1002" s="14"/>
      <c r="NPX1002" s="14"/>
      <c r="NPY1002" s="14"/>
      <c r="NPZ1002" s="14"/>
      <c r="NQA1002" s="14"/>
      <c r="NQB1002" s="14"/>
      <c r="NQC1002" s="14"/>
      <c r="NQD1002" s="14"/>
      <c r="NQE1002" s="14"/>
      <c r="NQF1002" s="14"/>
      <c r="NQG1002" s="14"/>
      <c r="NQH1002" s="14"/>
      <c r="NQI1002" s="14"/>
      <c r="NQJ1002" s="14"/>
      <c r="NQK1002" s="14"/>
      <c r="NQL1002" s="14"/>
      <c r="NQM1002" s="14"/>
      <c r="NQN1002" s="14"/>
      <c r="NQO1002" s="14"/>
      <c r="NQP1002" s="14"/>
      <c r="NQQ1002" s="14"/>
      <c r="NQR1002" s="14"/>
      <c r="NQS1002" s="14"/>
      <c r="NQT1002" s="14"/>
      <c r="NQU1002" s="14"/>
      <c r="NQV1002" s="14"/>
      <c r="NQW1002" s="14"/>
      <c r="NQX1002" s="14"/>
      <c r="NQY1002" s="14"/>
      <c r="NQZ1002" s="14"/>
      <c r="NRA1002" s="14"/>
      <c r="NRB1002" s="14"/>
      <c r="NRC1002" s="14"/>
      <c r="NRD1002" s="14"/>
      <c r="NRE1002" s="14"/>
      <c r="NRF1002" s="14"/>
      <c r="NRG1002" s="14"/>
      <c r="NRH1002" s="14"/>
      <c r="NRI1002" s="14"/>
      <c r="NRJ1002" s="14"/>
      <c r="NRK1002" s="14"/>
      <c r="NRL1002" s="14"/>
      <c r="NRM1002" s="14"/>
      <c r="NRN1002" s="14"/>
      <c r="NRO1002" s="14"/>
      <c r="NRP1002" s="14"/>
      <c r="NRQ1002" s="14"/>
      <c r="NRR1002" s="14"/>
      <c r="NRS1002" s="14"/>
      <c r="NRT1002" s="14"/>
      <c r="NRU1002" s="14"/>
      <c r="NRV1002" s="14"/>
      <c r="NRW1002" s="14"/>
      <c r="NRX1002" s="14"/>
      <c r="NRY1002" s="14"/>
      <c r="NRZ1002" s="14"/>
      <c r="NSA1002" s="14"/>
      <c r="NSB1002" s="14"/>
      <c r="NSC1002" s="14"/>
      <c r="NSD1002" s="14"/>
      <c r="NSE1002" s="14"/>
      <c r="NSF1002" s="14"/>
      <c r="NSG1002" s="14"/>
      <c r="NSH1002" s="14"/>
      <c r="NSI1002" s="14"/>
      <c r="NSJ1002" s="14"/>
      <c r="NSK1002" s="14"/>
      <c r="NSL1002" s="14"/>
      <c r="NSM1002" s="14"/>
      <c r="NSN1002" s="14"/>
      <c r="NSO1002" s="14"/>
      <c r="NSP1002" s="14"/>
      <c r="NSQ1002" s="14"/>
      <c r="NSR1002" s="14"/>
      <c r="NSS1002" s="14"/>
      <c r="NST1002" s="14"/>
      <c r="NSU1002" s="14"/>
      <c r="NSV1002" s="14"/>
      <c r="NSW1002" s="14"/>
      <c r="NSX1002" s="14"/>
      <c r="NSY1002" s="14"/>
      <c r="NSZ1002" s="14"/>
      <c r="NTA1002" s="14"/>
      <c r="NTB1002" s="14"/>
      <c r="NTC1002" s="14"/>
      <c r="NTD1002" s="14"/>
      <c r="NTE1002" s="14"/>
      <c r="NTF1002" s="14"/>
      <c r="NTG1002" s="14"/>
      <c r="NTH1002" s="14"/>
      <c r="NTI1002" s="14"/>
      <c r="NTJ1002" s="14"/>
      <c r="NTK1002" s="14"/>
      <c r="NTL1002" s="14"/>
      <c r="NTM1002" s="14"/>
      <c r="NTN1002" s="14"/>
      <c r="NTO1002" s="14"/>
      <c r="NTP1002" s="14"/>
      <c r="NTQ1002" s="14"/>
      <c r="NTR1002" s="14"/>
      <c r="NTS1002" s="14"/>
      <c r="NTT1002" s="14"/>
      <c r="NTU1002" s="14"/>
      <c r="NTV1002" s="14"/>
      <c r="NTW1002" s="14"/>
      <c r="NTX1002" s="14"/>
      <c r="NTY1002" s="14"/>
      <c r="NTZ1002" s="14"/>
      <c r="NUA1002" s="14"/>
      <c r="NUB1002" s="14"/>
      <c r="NUC1002" s="14"/>
      <c r="NUD1002" s="14"/>
      <c r="NUE1002" s="14"/>
      <c r="NUF1002" s="14"/>
      <c r="NUG1002" s="14"/>
      <c r="NUH1002" s="14"/>
      <c r="NUI1002" s="14"/>
      <c r="NUJ1002" s="14"/>
      <c r="NUK1002" s="14"/>
      <c r="NUL1002" s="14"/>
      <c r="NUM1002" s="14"/>
      <c r="NUN1002" s="14"/>
      <c r="NUO1002" s="14"/>
      <c r="NUP1002" s="14"/>
      <c r="NUQ1002" s="14"/>
      <c r="NUR1002" s="14"/>
      <c r="NUS1002" s="14"/>
      <c r="NUT1002" s="14"/>
      <c r="NUU1002" s="14"/>
      <c r="NUV1002" s="14"/>
      <c r="NUW1002" s="14"/>
      <c r="NUX1002" s="14"/>
      <c r="NUY1002" s="14"/>
      <c r="NUZ1002" s="14"/>
      <c r="NVA1002" s="14"/>
      <c r="NVB1002" s="14"/>
      <c r="NVC1002" s="14"/>
      <c r="NVD1002" s="14"/>
      <c r="NVE1002" s="14"/>
      <c r="NVF1002" s="14"/>
      <c r="NVG1002" s="14"/>
      <c r="NVH1002" s="14"/>
      <c r="NVI1002" s="14"/>
      <c r="NVJ1002" s="14"/>
      <c r="NVK1002" s="14"/>
      <c r="NVL1002" s="14"/>
      <c r="NVM1002" s="14"/>
      <c r="NVN1002" s="14"/>
      <c r="NVO1002" s="14"/>
      <c r="NVP1002" s="14"/>
      <c r="NVQ1002" s="14"/>
      <c r="NVR1002" s="14"/>
      <c r="NVS1002" s="14"/>
      <c r="NVT1002" s="14"/>
      <c r="NVU1002" s="14"/>
      <c r="NVV1002" s="14"/>
      <c r="NVW1002" s="14"/>
      <c r="NVX1002" s="14"/>
      <c r="NVY1002" s="14"/>
      <c r="NVZ1002" s="14"/>
      <c r="NWA1002" s="14"/>
      <c r="NWB1002" s="14"/>
      <c r="NWC1002" s="14"/>
      <c r="NWD1002" s="14"/>
      <c r="NWE1002" s="14"/>
      <c r="NWF1002" s="14"/>
      <c r="NWG1002" s="14"/>
      <c r="NWH1002" s="14"/>
      <c r="NWI1002" s="14"/>
      <c r="NWJ1002" s="14"/>
      <c r="NWK1002" s="14"/>
      <c r="NWL1002" s="14"/>
      <c r="NWM1002" s="14"/>
      <c r="NWN1002" s="14"/>
      <c r="NWO1002" s="14"/>
      <c r="NWP1002" s="14"/>
      <c r="NWQ1002" s="14"/>
      <c r="NWR1002" s="14"/>
      <c r="NWS1002" s="14"/>
      <c r="NWT1002" s="14"/>
      <c r="NWU1002" s="14"/>
      <c r="NWV1002" s="14"/>
      <c r="NWW1002" s="14"/>
      <c r="NWX1002" s="14"/>
      <c r="NWY1002" s="14"/>
      <c r="NWZ1002" s="14"/>
      <c r="NXA1002" s="14"/>
      <c r="NXB1002" s="14"/>
      <c r="NXC1002" s="14"/>
      <c r="NXD1002" s="14"/>
      <c r="NXE1002" s="14"/>
      <c r="NXF1002" s="14"/>
      <c r="NXG1002" s="14"/>
      <c r="NXH1002" s="14"/>
      <c r="NXI1002" s="14"/>
      <c r="NXJ1002" s="14"/>
      <c r="NXK1002" s="14"/>
      <c r="NXL1002" s="14"/>
      <c r="NXM1002" s="14"/>
      <c r="NXN1002" s="14"/>
      <c r="NXO1002" s="14"/>
      <c r="NXP1002" s="14"/>
      <c r="NXQ1002" s="14"/>
      <c r="NXR1002" s="14"/>
      <c r="NXS1002" s="14"/>
      <c r="NXT1002" s="14"/>
      <c r="NXU1002" s="14"/>
      <c r="NXV1002" s="14"/>
      <c r="NXW1002" s="14"/>
      <c r="NXX1002" s="14"/>
      <c r="NXY1002" s="14"/>
      <c r="NXZ1002" s="14"/>
      <c r="NYA1002" s="14"/>
      <c r="NYB1002" s="14"/>
      <c r="NYC1002" s="14"/>
      <c r="NYD1002" s="14"/>
      <c r="NYE1002" s="14"/>
      <c r="NYF1002" s="14"/>
      <c r="NYG1002" s="14"/>
      <c r="NYH1002" s="14"/>
      <c r="NYI1002" s="14"/>
      <c r="NYJ1002" s="14"/>
      <c r="NYK1002" s="14"/>
      <c r="NYL1002" s="14"/>
      <c r="NYM1002" s="14"/>
      <c r="NYN1002" s="14"/>
      <c r="NYO1002" s="14"/>
      <c r="NYP1002" s="14"/>
      <c r="NYQ1002" s="14"/>
      <c r="NYR1002" s="14"/>
      <c r="NYS1002" s="14"/>
      <c r="NYT1002" s="14"/>
      <c r="NYU1002" s="14"/>
      <c r="NYV1002" s="14"/>
      <c r="NYW1002" s="14"/>
      <c r="NYX1002" s="14"/>
      <c r="NYY1002" s="14"/>
      <c r="NYZ1002" s="14"/>
      <c r="NZA1002" s="14"/>
      <c r="NZB1002" s="14"/>
      <c r="NZC1002" s="14"/>
      <c r="NZD1002" s="14"/>
      <c r="NZE1002" s="14"/>
      <c r="NZF1002" s="14"/>
      <c r="NZG1002" s="14"/>
      <c r="NZH1002" s="14"/>
      <c r="NZI1002" s="14"/>
      <c r="NZJ1002" s="14"/>
      <c r="NZK1002" s="14"/>
      <c r="NZL1002" s="14"/>
      <c r="NZM1002" s="14"/>
      <c r="NZN1002" s="14"/>
      <c r="NZO1002" s="14"/>
      <c r="NZP1002" s="14"/>
      <c r="NZQ1002" s="14"/>
      <c r="NZR1002" s="14"/>
      <c r="NZS1002" s="14"/>
      <c r="NZT1002" s="14"/>
      <c r="NZU1002" s="14"/>
      <c r="NZV1002" s="14"/>
      <c r="NZW1002" s="14"/>
      <c r="NZX1002" s="14"/>
      <c r="NZY1002" s="14"/>
      <c r="NZZ1002" s="14"/>
      <c r="OAA1002" s="14"/>
      <c r="OAB1002" s="14"/>
      <c r="OAC1002" s="14"/>
      <c r="OAD1002" s="14"/>
      <c r="OAE1002" s="14"/>
      <c r="OAF1002" s="14"/>
      <c r="OAG1002" s="14"/>
      <c r="OAH1002" s="14"/>
      <c r="OAI1002" s="14"/>
      <c r="OAJ1002" s="14"/>
      <c r="OAK1002" s="14"/>
      <c r="OAL1002" s="14"/>
      <c r="OAM1002" s="14"/>
      <c r="OAN1002" s="14"/>
      <c r="OAO1002" s="14"/>
      <c r="OAP1002" s="14"/>
      <c r="OAQ1002" s="14"/>
      <c r="OAR1002" s="14"/>
      <c r="OAS1002" s="14"/>
      <c r="OAT1002" s="14"/>
      <c r="OAU1002" s="14"/>
      <c r="OAV1002" s="14"/>
      <c r="OAW1002" s="14"/>
      <c r="OAX1002" s="14"/>
      <c r="OAY1002" s="14"/>
      <c r="OAZ1002" s="14"/>
      <c r="OBA1002" s="14"/>
      <c r="OBB1002" s="14"/>
      <c r="OBC1002" s="14"/>
      <c r="OBD1002" s="14"/>
      <c r="OBE1002" s="14"/>
      <c r="OBF1002" s="14"/>
      <c r="OBG1002" s="14"/>
      <c r="OBH1002" s="14"/>
      <c r="OBI1002" s="14"/>
      <c r="OBJ1002" s="14"/>
      <c r="OBK1002" s="14"/>
      <c r="OBL1002" s="14"/>
      <c r="OBM1002" s="14"/>
      <c r="OBN1002" s="14"/>
      <c r="OBO1002" s="14"/>
      <c r="OBP1002" s="14"/>
      <c r="OBQ1002" s="14"/>
      <c r="OBR1002" s="14"/>
      <c r="OBS1002" s="14"/>
      <c r="OBT1002" s="14"/>
      <c r="OBU1002" s="14"/>
      <c r="OBV1002" s="14"/>
      <c r="OBW1002" s="14"/>
      <c r="OBX1002" s="14"/>
      <c r="OBY1002" s="14"/>
      <c r="OBZ1002" s="14"/>
      <c r="OCA1002" s="14"/>
      <c r="OCB1002" s="14"/>
      <c r="OCC1002" s="14"/>
      <c r="OCD1002" s="14"/>
      <c r="OCE1002" s="14"/>
      <c r="OCF1002" s="14"/>
      <c r="OCG1002" s="14"/>
      <c r="OCH1002" s="14"/>
      <c r="OCI1002" s="14"/>
      <c r="OCJ1002" s="14"/>
      <c r="OCK1002" s="14"/>
      <c r="OCL1002" s="14"/>
      <c r="OCM1002" s="14"/>
      <c r="OCN1002" s="14"/>
      <c r="OCO1002" s="14"/>
      <c r="OCP1002" s="14"/>
      <c r="OCQ1002" s="14"/>
      <c r="OCR1002" s="14"/>
      <c r="OCS1002" s="14"/>
      <c r="OCT1002" s="14"/>
      <c r="OCU1002" s="14"/>
      <c r="OCV1002" s="14"/>
      <c r="OCW1002" s="14"/>
      <c r="OCX1002" s="14"/>
      <c r="OCY1002" s="14"/>
      <c r="OCZ1002" s="14"/>
      <c r="ODA1002" s="14"/>
      <c r="ODB1002" s="14"/>
      <c r="ODC1002" s="14"/>
      <c r="ODD1002" s="14"/>
      <c r="ODE1002" s="14"/>
      <c r="ODF1002" s="14"/>
      <c r="ODG1002" s="14"/>
      <c r="ODH1002" s="14"/>
      <c r="ODI1002" s="14"/>
      <c r="ODJ1002" s="14"/>
      <c r="ODK1002" s="14"/>
      <c r="ODL1002" s="14"/>
      <c r="ODM1002" s="14"/>
      <c r="ODN1002" s="14"/>
      <c r="ODO1002" s="14"/>
      <c r="ODP1002" s="14"/>
      <c r="ODQ1002" s="14"/>
      <c r="ODR1002" s="14"/>
      <c r="ODS1002" s="14"/>
      <c r="ODT1002" s="14"/>
      <c r="ODU1002" s="14"/>
      <c r="ODV1002" s="14"/>
      <c r="ODW1002" s="14"/>
      <c r="ODX1002" s="14"/>
      <c r="ODY1002" s="14"/>
      <c r="ODZ1002" s="14"/>
      <c r="OEA1002" s="14"/>
      <c r="OEB1002" s="14"/>
      <c r="OEC1002" s="14"/>
      <c r="OED1002" s="14"/>
      <c r="OEE1002" s="14"/>
      <c r="OEF1002" s="14"/>
      <c r="OEG1002" s="14"/>
      <c r="OEH1002" s="14"/>
      <c r="OEI1002" s="14"/>
      <c r="OEJ1002" s="14"/>
      <c r="OEK1002" s="14"/>
      <c r="OEL1002" s="14"/>
      <c r="OEM1002" s="14"/>
      <c r="OEN1002" s="14"/>
      <c r="OEO1002" s="14"/>
      <c r="OEP1002" s="14"/>
      <c r="OEQ1002" s="14"/>
      <c r="OER1002" s="14"/>
      <c r="OES1002" s="14"/>
      <c r="OET1002" s="14"/>
      <c r="OEU1002" s="14"/>
      <c r="OEV1002" s="14"/>
      <c r="OEW1002" s="14"/>
      <c r="OEX1002" s="14"/>
      <c r="OEY1002" s="14"/>
      <c r="OEZ1002" s="14"/>
      <c r="OFA1002" s="14"/>
      <c r="OFB1002" s="14"/>
      <c r="OFC1002" s="14"/>
      <c r="OFD1002" s="14"/>
      <c r="OFE1002" s="14"/>
      <c r="OFF1002" s="14"/>
      <c r="OFG1002" s="14"/>
      <c r="OFH1002" s="14"/>
      <c r="OFI1002" s="14"/>
      <c r="OFJ1002" s="14"/>
      <c r="OFK1002" s="14"/>
      <c r="OFL1002" s="14"/>
      <c r="OFM1002" s="14"/>
      <c r="OFN1002" s="14"/>
      <c r="OFO1002" s="14"/>
      <c r="OFP1002" s="14"/>
      <c r="OFQ1002" s="14"/>
      <c r="OFR1002" s="14"/>
      <c r="OFS1002" s="14"/>
      <c r="OFT1002" s="14"/>
      <c r="OFU1002" s="14"/>
      <c r="OFV1002" s="14"/>
      <c r="OFW1002" s="14"/>
      <c r="OFX1002" s="14"/>
      <c r="OFY1002" s="14"/>
      <c r="OFZ1002" s="14"/>
      <c r="OGA1002" s="14"/>
      <c r="OGB1002" s="14"/>
      <c r="OGC1002" s="14"/>
      <c r="OGD1002" s="14"/>
      <c r="OGE1002" s="14"/>
      <c r="OGF1002" s="14"/>
      <c r="OGG1002" s="14"/>
      <c r="OGH1002" s="14"/>
      <c r="OGI1002" s="14"/>
      <c r="OGJ1002" s="14"/>
      <c r="OGK1002" s="14"/>
      <c r="OGL1002" s="14"/>
      <c r="OGM1002" s="14"/>
      <c r="OGN1002" s="14"/>
      <c r="OGO1002" s="14"/>
      <c r="OGP1002" s="14"/>
      <c r="OGQ1002" s="14"/>
      <c r="OGR1002" s="14"/>
      <c r="OGS1002" s="14"/>
      <c r="OGT1002" s="14"/>
      <c r="OGU1002" s="14"/>
      <c r="OGV1002" s="14"/>
      <c r="OGW1002" s="14"/>
      <c r="OGX1002" s="14"/>
      <c r="OGY1002" s="14"/>
      <c r="OGZ1002" s="14"/>
      <c r="OHA1002" s="14"/>
      <c r="OHB1002" s="14"/>
      <c r="OHC1002" s="14"/>
      <c r="OHD1002" s="14"/>
      <c r="OHE1002" s="14"/>
      <c r="OHF1002" s="14"/>
      <c r="OHG1002" s="14"/>
      <c r="OHH1002" s="14"/>
      <c r="OHI1002" s="14"/>
      <c r="OHJ1002" s="14"/>
      <c r="OHK1002" s="14"/>
      <c r="OHL1002" s="14"/>
      <c r="OHM1002" s="14"/>
      <c r="OHN1002" s="14"/>
      <c r="OHO1002" s="14"/>
      <c r="OHP1002" s="14"/>
      <c r="OHQ1002" s="14"/>
      <c r="OHR1002" s="14"/>
      <c r="OHS1002" s="14"/>
      <c r="OHT1002" s="14"/>
      <c r="OHU1002" s="14"/>
      <c r="OHV1002" s="14"/>
      <c r="OHW1002" s="14"/>
      <c r="OHX1002" s="14"/>
      <c r="OHY1002" s="14"/>
      <c r="OHZ1002" s="14"/>
      <c r="OIA1002" s="14"/>
      <c r="OIB1002" s="14"/>
      <c r="OIC1002" s="14"/>
      <c r="OID1002" s="14"/>
      <c r="OIE1002" s="14"/>
      <c r="OIF1002" s="14"/>
      <c r="OIG1002" s="14"/>
      <c r="OIH1002" s="14"/>
      <c r="OII1002" s="14"/>
      <c r="OIJ1002" s="14"/>
      <c r="OIK1002" s="14"/>
      <c r="OIL1002" s="14"/>
      <c r="OIM1002" s="14"/>
      <c r="OIN1002" s="14"/>
      <c r="OIO1002" s="14"/>
      <c r="OIP1002" s="14"/>
      <c r="OIQ1002" s="14"/>
      <c r="OIR1002" s="14"/>
      <c r="OIS1002" s="14"/>
      <c r="OIT1002" s="14"/>
      <c r="OIU1002" s="14"/>
      <c r="OIV1002" s="14"/>
      <c r="OIW1002" s="14"/>
      <c r="OIX1002" s="14"/>
      <c r="OIY1002" s="14"/>
      <c r="OIZ1002" s="14"/>
      <c r="OJA1002" s="14"/>
      <c r="OJB1002" s="14"/>
      <c r="OJC1002" s="14"/>
      <c r="OJD1002" s="14"/>
      <c r="OJE1002" s="14"/>
      <c r="OJF1002" s="14"/>
      <c r="OJG1002" s="14"/>
      <c r="OJH1002" s="14"/>
      <c r="OJI1002" s="14"/>
      <c r="OJJ1002" s="14"/>
      <c r="OJK1002" s="14"/>
      <c r="OJL1002" s="14"/>
      <c r="OJM1002" s="14"/>
      <c r="OJN1002" s="14"/>
      <c r="OJO1002" s="14"/>
      <c r="OJP1002" s="14"/>
      <c r="OJQ1002" s="14"/>
      <c r="OJR1002" s="14"/>
      <c r="OJS1002" s="14"/>
      <c r="OJT1002" s="14"/>
      <c r="OJU1002" s="14"/>
      <c r="OJV1002" s="14"/>
      <c r="OJW1002" s="14"/>
      <c r="OJX1002" s="14"/>
      <c r="OJY1002" s="14"/>
      <c r="OJZ1002" s="14"/>
      <c r="OKA1002" s="14"/>
      <c r="OKB1002" s="14"/>
      <c r="OKC1002" s="14"/>
      <c r="OKD1002" s="14"/>
      <c r="OKE1002" s="14"/>
      <c r="OKF1002" s="14"/>
      <c r="OKG1002" s="14"/>
      <c r="OKH1002" s="14"/>
      <c r="OKI1002" s="14"/>
      <c r="OKJ1002" s="14"/>
      <c r="OKK1002" s="14"/>
      <c r="OKL1002" s="14"/>
      <c r="OKM1002" s="14"/>
      <c r="OKN1002" s="14"/>
      <c r="OKO1002" s="14"/>
      <c r="OKP1002" s="14"/>
      <c r="OKQ1002" s="14"/>
      <c r="OKR1002" s="14"/>
      <c r="OKS1002" s="14"/>
      <c r="OKT1002" s="14"/>
      <c r="OKU1002" s="14"/>
      <c r="OKV1002" s="14"/>
      <c r="OKW1002" s="14"/>
      <c r="OKX1002" s="14"/>
      <c r="OKY1002" s="14"/>
      <c r="OKZ1002" s="14"/>
      <c r="OLA1002" s="14"/>
      <c r="OLB1002" s="14"/>
      <c r="OLC1002" s="14"/>
      <c r="OLD1002" s="14"/>
      <c r="OLE1002" s="14"/>
      <c r="OLF1002" s="14"/>
      <c r="OLG1002" s="14"/>
      <c r="OLH1002" s="14"/>
      <c r="OLI1002" s="14"/>
      <c r="OLJ1002" s="14"/>
      <c r="OLK1002" s="14"/>
      <c r="OLL1002" s="14"/>
      <c r="OLM1002" s="14"/>
      <c r="OLN1002" s="14"/>
      <c r="OLO1002" s="14"/>
      <c r="OLP1002" s="14"/>
      <c r="OLQ1002" s="14"/>
      <c r="OLR1002" s="14"/>
      <c r="OLS1002" s="14"/>
      <c r="OLT1002" s="14"/>
      <c r="OLU1002" s="14"/>
      <c r="OLV1002" s="14"/>
      <c r="OLW1002" s="14"/>
      <c r="OLX1002" s="14"/>
      <c r="OLY1002" s="14"/>
      <c r="OLZ1002" s="14"/>
      <c r="OMA1002" s="14"/>
      <c r="OMB1002" s="14"/>
      <c r="OMC1002" s="14"/>
      <c r="OMD1002" s="14"/>
      <c r="OME1002" s="14"/>
      <c r="OMF1002" s="14"/>
      <c r="OMG1002" s="14"/>
      <c r="OMH1002" s="14"/>
      <c r="OMI1002" s="14"/>
      <c r="OMJ1002" s="14"/>
      <c r="OMK1002" s="14"/>
      <c r="OML1002" s="14"/>
      <c r="OMM1002" s="14"/>
      <c r="OMN1002" s="14"/>
      <c r="OMO1002" s="14"/>
      <c r="OMP1002" s="14"/>
      <c r="OMQ1002" s="14"/>
      <c r="OMR1002" s="14"/>
      <c r="OMS1002" s="14"/>
      <c r="OMT1002" s="14"/>
      <c r="OMU1002" s="14"/>
      <c r="OMV1002" s="14"/>
      <c r="OMW1002" s="14"/>
      <c r="OMX1002" s="14"/>
      <c r="OMY1002" s="14"/>
      <c r="OMZ1002" s="14"/>
      <c r="ONA1002" s="14"/>
      <c r="ONB1002" s="14"/>
      <c r="ONC1002" s="14"/>
      <c r="OND1002" s="14"/>
      <c r="ONE1002" s="14"/>
      <c r="ONF1002" s="14"/>
      <c r="ONG1002" s="14"/>
      <c r="ONH1002" s="14"/>
      <c r="ONI1002" s="14"/>
      <c r="ONJ1002" s="14"/>
      <c r="ONK1002" s="14"/>
      <c r="ONL1002" s="14"/>
      <c r="ONM1002" s="14"/>
      <c r="ONN1002" s="14"/>
      <c r="ONO1002" s="14"/>
      <c r="ONP1002" s="14"/>
      <c r="ONQ1002" s="14"/>
      <c r="ONR1002" s="14"/>
      <c r="ONS1002" s="14"/>
      <c r="ONT1002" s="14"/>
      <c r="ONU1002" s="14"/>
      <c r="ONV1002" s="14"/>
      <c r="ONW1002" s="14"/>
      <c r="ONX1002" s="14"/>
      <c r="ONY1002" s="14"/>
      <c r="ONZ1002" s="14"/>
      <c r="OOA1002" s="14"/>
      <c r="OOB1002" s="14"/>
      <c r="OOC1002" s="14"/>
      <c r="OOD1002" s="14"/>
      <c r="OOE1002" s="14"/>
      <c r="OOF1002" s="14"/>
      <c r="OOG1002" s="14"/>
      <c r="OOH1002" s="14"/>
      <c r="OOI1002" s="14"/>
      <c r="OOJ1002" s="14"/>
      <c r="OOK1002" s="14"/>
      <c r="OOL1002" s="14"/>
      <c r="OOM1002" s="14"/>
      <c r="OON1002" s="14"/>
      <c r="OOO1002" s="14"/>
      <c r="OOP1002" s="14"/>
      <c r="OOQ1002" s="14"/>
      <c r="OOR1002" s="14"/>
      <c r="OOS1002" s="14"/>
      <c r="OOT1002" s="14"/>
      <c r="OOU1002" s="14"/>
      <c r="OOV1002" s="14"/>
      <c r="OOW1002" s="14"/>
      <c r="OOX1002" s="14"/>
      <c r="OOY1002" s="14"/>
      <c r="OOZ1002" s="14"/>
      <c r="OPA1002" s="14"/>
      <c r="OPB1002" s="14"/>
      <c r="OPC1002" s="14"/>
      <c r="OPD1002" s="14"/>
      <c r="OPE1002" s="14"/>
      <c r="OPF1002" s="14"/>
      <c r="OPG1002" s="14"/>
      <c r="OPH1002" s="14"/>
      <c r="OPI1002" s="14"/>
      <c r="OPJ1002" s="14"/>
      <c r="OPK1002" s="14"/>
      <c r="OPL1002" s="14"/>
      <c r="OPM1002" s="14"/>
      <c r="OPN1002" s="14"/>
      <c r="OPO1002" s="14"/>
      <c r="OPP1002" s="14"/>
      <c r="OPQ1002" s="14"/>
      <c r="OPR1002" s="14"/>
      <c r="OPS1002" s="14"/>
      <c r="OPT1002" s="14"/>
      <c r="OPU1002" s="14"/>
      <c r="OPV1002" s="14"/>
      <c r="OPW1002" s="14"/>
      <c r="OPX1002" s="14"/>
      <c r="OPY1002" s="14"/>
      <c r="OPZ1002" s="14"/>
      <c r="OQA1002" s="14"/>
      <c r="OQB1002" s="14"/>
      <c r="OQC1002" s="14"/>
      <c r="OQD1002" s="14"/>
      <c r="OQE1002" s="14"/>
      <c r="OQF1002" s="14"/>
      <c r="OQG1002" s="14"/>
      <c r="OQH1002" s="14"/>
      <c r="OQI1002" s="14"/>
      <c r="OQJ1002" s="14"/>
      <c r="OQK1002" s="14"/>
      <c r="OQL1002" s="14"/>
      <c r="OQM1002" s="14"/>
      <c r="OQN1002" s="14"/>
      <c r="OQO1002" s="14"/>
      <c r="OQP1002" s="14"/>
      <c r="OQQ1002" s="14"/>
      <c r="OQR1002" s="14"/>
      <c r="OQS1002" s="14"/>
      <c r="OQT1002" s="14"/>
      <c r="OQU1002" s="14"/>
      <c r="OQV1002" s="14"/>
      <c r="OQW1002" s="14"/>
      <c r="OQX1002" s="14"/>
      <c r="OQY1002" s="14"/>
      <c r="OQZ1002" s="14"/>
      <c r="ORA1002" s="14"/>
      <c r="ORB1002" s="14"/>
      <c r="ORC1002" s="14"/>
      <c r="ORD1002" s="14"/>
      <c r="ORE1002" s="14"/>
      <c r="ORF1002" s="14"/>
      <c r="ORG1002" s="14"/>
      <c r="ORH1002" s="14"/>
      <c r="ORI1002" s="14"/>
      <c r="ORJ1002" s="14"/>
      <c r="ORK1002" s="14"/>
      <c r="ORL1002" s="14"/>
      <c r="ORM1002" s="14"/>
      <c r="ORN1002" s="14"/>
      <c r="ORO1002" s="14"/>
      <c r="ORP1002" s="14"/>
      <c r="ORQ1002" s="14"/>
      <c r="ORR1002" s="14"/>
      <c r="ORS1002" s="14"/>
      <c r="ORT1002" s="14"/>
      <c r="ORU1002" s="14"/>
      <c r="ORV1002" s="14"/>
      <c r="ORW1002" s="14"/>
      <c r="ORX1002" s="14"/>
      <c r="ORY1002" s="14"/>
      <c r="ORZ1002" s="14"/>
      <c r="OSA1002" s="14"/>
      <c r="OSB1002" s="14"/>
      <c r="OSC1002" s="14"/>
      <c r="OSD1002" s="14"/>
      <c r="OSE1002" s="14"/>
      <c r="OSF1002" s="14"/>
      <c r="OSG1002" s="14"/>
      <c r="OSH1002" s="14"/>
      <c r="OSI1002" s="14"/>
      <c r="OSJ1002" s="14"/>
      <c r="OSK1002" s="14"/>
      <c r="OSL1002" s="14"/>
      <c r="OSM1002" s="14"/>
      <c r="OSN1002" s="14"/>
      <c r="OSO1002" s="14"/>
      <c r="OSP1002" s="14"/>
      <c r="OSQ1002" s="14"/>
      <c r="OSR1002" s="14"/>
      <c r="OSS1002" s="14"/>
      <c r="OST1002" s="14"/>
      <c r="OSU1002" s="14"/>
      <c r="OSV1002" s="14"/>
      <c r="OSW1002" s="14"/>
      <c r="OSX1002" s="14"/>
      <c r="OSY1002" s="14"/>
      <c r="OSZ1002" s="14"/>
      <c r="OTA1002" s="14"/>
      <c r="OTB1002" s="14"/>
      <c r="OTC1002" s="14"/>
      <c r="OTD1002" s="14"/>
      <c r="OTE1002" s="14"/>
      <c r="OTF1002" s="14"/>
      <c r="OTG1002" s="14"/>
      <c r="OTH1002" s="14"/>
      <c r="OTI1002" s="14"/>
      <c r="OTJ1002" s="14"/>
      <c r="OTK1002" s="14"/>
      <c r="OTL1002" s="14"/>
      <c r="OTM1002" s="14"/>
      <c r="OTN1002" s="14"/>
      <c r="OTO1002" s="14"/>
      <c r="OTP1002" s="14"/>
      <c r="OTQ1002" s="14"/>
      <c r="OTR1002" s="14"/>
      <c r="OTS1002" s="14"/>
      <c r="OTT1002" s="14"/>
      <c r="OTU1002" s="14"/>
      <c r="OTV1002" s="14"/>
      <c r="OTW1002" s="14"/>
      <c r="OTX1002" s="14"/>
      <c r="OTY1002" s="14"/>
      <c r="OTZ1002" s="14"/>
      <c r="OUA1002" s="14"/>
      <c r="OUB1002" s="14"/>
      <c r="OUC1002" s="14"/>
      <c r="OUD1002" s="14"/>
      <c r="OUE1002" s="14"/>
      <c r="OUF1002" s="14"/>
      <c r="OUG1002" s="14"/>
      <c r="OUH1002" s="14"/>
      <c r="OUI1002" s="14"/>
      <c r="OUJ1002" s="14"/>
      <c r="OUK1002" s="14"/>
      <c r="OUL1002" s="14"/>
      <c r="OUM1002" s="14"/>
      <c r="OUN1002" s="14"/>
      <c r="OUO1002" s="14"/>
      <c r="OUP1002" s="14"/>
      <c r="OUQ1002" s="14"/>
      <c r="OUR1002" s="14"/>
      <c r="OUS1002" s="14"/>
      <c r="OUT1002" s="14"/>
      <c r="OUU1002" s="14"/>
      <c r="OUV1002" s="14"/>
      <c r="OUW1002" s="14"/>
      <c r="OUX1002" s="14"/>
      <c r="OUY1002" s="14"/>
      <c r="OUZ1002" s="14"/>
      <c r="OVA1002" s="14"/>
      <c r="OVB1002" s="14"/>
      <c r="OVC1002" s="14"/>
      <c r="OVD1002" s="14"/>
      <c r="OVE1002" s="14"/>
      <c r="OVF1002" s="14"/>
      <c r="OVG1002" s="14"/>
      <c r="OVH1002" s="14"/>
      <c r="OVI1002" s="14"/>
      <c r="OVJ1002" s="14"/>
      <c r="OVK1002" s="14"/>
      <c r="OVL1002" s="14"/>
      <c r="OVM1002" s="14"/>
      <c r="OVN1002" s="14"/>
      <c r="OVO1002" s="14"/>
      <c r="OVP1002" s="14"/>
      <c r="OVQ1002" s="14"/>
      <c r="OVR1002" s="14"/>
      <c r="OVS1002" s="14"/>
      <c r="OVT1002" s="14"/>
      <c r="OVU1002" s="14"/>
      <c r="OVV1002" s="14"/>
      <c r="OVW1002" s="14"/>
      <c r="OVX1002" s="14"/>
      <c r="OVY1002" s="14"/>
      <c r="OVZ1002" s="14"/>
      <c r="OWA1002" s="14"/>
      <c r="OWB1002" s="14"/>
      <c r="OWC1002" s="14"/>
      <c r="OWD1002" s="14"/>
      <c r="OWE1002" s="14"/>
      <c r="OWF1002" s="14"/>
      <c r="OWG1002" s="14"/>
      <c r="OWH1002" s="14"/>
      <c r="OWI1002" s="14"/>
      <c r="OWJ1002" s="14"/>
      <c r="OWK1002" s="14"/>
      <c r="OWL1002" s="14"/>
      <c r="OWM1002" s="14"/>
      <c r="OWN1002" s="14"/>
      <c r="OWO1002" s="14"/>
      <c r="OWP1002" s="14"/>
      <c r="OWQ1002" s="14"/>
      <c r="OWR1002" s="14"/>
      <c r="OWS1002" s="14"/>
      <c r="OWT1002" s="14"/>
      <c r="OWU1002" s="14"/>
      <c r="OWV1002" s="14"/>
      <c r="OWW1002" s="14"/>
      <c r="OWX1002" s="14"/>
      <c r="OWY1002" s="14"/>
      <c r="OWZ1002" s="14"/>
      <c r="OXA1002" s="14"/>
      <c r="OXB1002" s="14"/>
      <c r="OXC1002" s="14"/>
      <c r="OXD1002" s="14"/>
      <c r="OXE1002" s="14"/>
      <c r="OXF1002" s="14"/>
      <c r="OXG1002" s="14"/>
      <c r="OXH1002" s="14"/>
      <c r="OXI1002" s="14"/>
      <c r="OXJ1002" s="14"/>
      <c r="OXK1002" s="14"/>
      <c r="OXL1002" s="14"/>
      <c r="OXM1002" s="14"/>
      <c r="OXN1002" s="14"/>
      <c r="OXO1002" s="14"/>
      <c r="OXP1002" s="14"/>
      <c r="OXQ1002" s="14"/>
      <c r="OXR1002" s="14"/>
      <c r="OXS1002" s="14"/>
      <c r="OXT1002" s="14"/>
      <c r="OXU1002" s="14"/>
      <c r="OXV1002" s="14"/>
      <c r="OXW1002" s="14"/>
      <c r="OXX1002" s="14"/>
      <c r="OXY1002" s="14"/>
      <c r="OXZ1002" s="14"/>
      <c r="OYA1002" s="14"/>
      <c r="OYB1002" s="14"/>
      <c r="OYC1002" s="14"/>
      <c r="OYD1002" s="14"/>
      <c r="OYE1002" s="14"/>
      <c r="OYF1002" s="14"/>
      <c r="OYG1002" s="14"/>
      <c r="OYH1002" s="14"/>
      <c r="OYI1002" s="14"/>
      <c r="OYJ1002" s="14"/>
      <c r="OYK1002" s="14"/>
      <c r="OYL1002" s="14"/>
      <c r="OYM1002" s="14"/>
      <c r="OYN1002" s="14"/>
      <c r="OYO1002" s="14"/>
      <c r="OYP1002" s="14"/>
      <c r="OYQ1002" s="14"/>
      <c r="OYR1002" s="14"/>
      <c r="OYS1002" s="14"/>
      <c r="OYT1002" s="14"/>
      <c r="OYU1002" s="14"/>
      <c r="OYV1002" s="14"/>
      <c r="OYW1002" s="14"/>
      <c r="OYX1002" s="14"/>
      <c r="OYY1002" s="14"/>
      <c r="OYZ1002" s="14"/>
      <c r="OZA1002" s="14"/>
      <c r="OZB1002" s="14"/>
      <c r="OZC1002" s="14"/>
      <c r="OZD1002" s="14"/>
      <c r="OZE1002" s="14"/>
      <c r="OZF1002" s="14"/>
      <c r="OZG1002" s="14"/>
      <c r="OZH1002" s="14"/>
      <c r="OZI1002" s="14"/>
      <c r="OZJ1002" s="14"/>
      <c r="OZK1002" s="14"/>
      <c r="OZL1002" s="14"/>
      <c r="OZM1002" s="14"/>
      <c r="OZN1002" s="14"/>
      <c r="OZO1002" s="14"/>
      <c r="OZP1002" s="14"/>
      <c r="OZQ1002" s="14"/>
      <c r="OZR1002" s="14"/>
      <c r="OZS1002" s="14"/>
      <c r="OZT1002" s="14"/>
      <c r="OZU1002" s="14"/>
      <c r="OZV1002" s="14"/>
      <c r="OZW1002" s="14"/>
      <c r="OZX1002" s="14"/>
      <c r="OZY1002" s="14"/>
      <c r="OZZ1002" s="14"/>
      <c r="PAA1002" s="14"/>
      <c r="PAB1002" s="14"/>
      <c r="PAC1002" s="14"/>
      <c r="PAD1002" s="14"/>
      <c r="PAE1002" s="14"/>
      <c r="PAF1002" s="14"/>
      <c r="PAG1002" s="14"/>
      <c r="PAH1002" s="14"/>
      <c r="PAI1002" s="14"/>
      <c r="PAJ1002" s="14"/>
      <c r="PAK1002" s="14"/>
      <c r="PAL1002" s="14"/>
      <c r="PAM1002" s="14"/>
      <c r="PAN1002" s="14"/>
      <c r="PAO1002" s="14"/>
      <c r="PAP1002" s="14"/>
      <c r="PAQ1002" s="14"/>
      <c r="PAR1002" s="14"/>
      <c r="PAS1002" s="14"/>
      <c r="PAT1002" s="14"/>
      <c r="PAU1002" s="14"/>
      <c r="PAV1002" s="14"/>
      <c r="PAW1002" s="14"/>
      <c r="PAX1002" s="14"/>
      <c r="PAY1002" s="14"/>
      <c r="PAZ1002" s="14"/>
      <c r="PBA1002" s="14"/>
      <c r="PBB1002" s="14"/>
      <c r="PBC1002" s="14"/>
      <c r="PBD1002" s="14"/>
      <c r="PBE1002" s="14"/>
      <c r="PBF1002" s="14"/>
      <c r="PBG1002" s="14"/>
      <c r="PBH1002" s="14"/>
      <c r="PBI1002" s="14"/>
      <c r="PBJ1002" s="14"/>
      <c r="PBK1002" s="14"/>
      <c r="PBL1002" s="14"/>
      <c r="PBM1002" s="14"/>
      <c r="PBN1002" s="14"/>
      <c r="PBO1002" s="14"/>
      <c r="PBP1002" s="14"/>
      <c r="PBQ1002" s="14"/>
      <c r="PBR1002" s="14"/>
      <c r="PBS1002" s="14"/>
      <c r="PBT1002" s="14"/>
      <c r="PBU1002" s="14"/>
      <c r="PBV1002" s="14"/>
      <c r="PBW1002" s="14"/>
      <c r="PBX1002" s="14"/>
      <c r="PBY1002" s="14"/>
      <c r="PBZ1002" s="14"/>
      <c r="PCA1002" s="14"/>
      <c r="PCB1002" s="14"/>
      <c r="PCC1002" s="14"/>
      <c r="PCD1002" s="14"/>
      <c r="PCE1002" s="14"/>
      <c r="PCF1002" s="14"/>
      <c r="PCG1002" s="14"/>
      <c r="PCH1002" s="14"/>
      <c r="PCI1002" s="14"/>
      <c r="PCJ1002" s="14"/>
      <c r="PCK1002" s="14"/>
      <c r="PCL1002" s="14"/>
      <c r="PCM1002" s="14"/>
      <c r="PCN1002" s="14"/>
      <c r="PCO1002" s="14"/>
      <c r="PCP1002" s="14"/>
      <c r="PCQ1002" s="14"/>
      <c r="PCR1002" s="14"/>
      <c r="PCS1002" s="14"/>
      <c r="PCT1002" s="14"/>
      <c r="PCU1002" s="14"/>
      <c r="PCV1002" s="14"/>
      <c r="PCW1002" s="14"/>
      <c r="PCX1002" s="14"/>
      <c r="PCY1002" s="14"/>
      <c r="PCZ1002" s="14"/>
      <c r="PDA1002" s="14"/>
      <c r="PDB1002" s="14"/>
      <c r="PDC1002" s="14"/>
      <c r="PDD1002" s="14"/>
      <c r="PDE1002" s="14"/>
      <c r="PDF1002" s="14"/>
      <c r="PDG1002" s="14"/>
      <c r="PDH1002" s="14"/>
      <c r="PDI1002" s="14"/>
      <c r="PDJ1002" s="14"/>
      <c r="PDK1002" s="14"/>
      <c r="PDL1002" s="14"/>
      <c r="PDM1002" s="14"/>
      <c r="PDN1002" s="14"/>
      <c r="PDO1002" s="14"/>
      <c r="PDP1002" s="14"/>
      <c r="PDQ1002" s="14"/>
      <c r="PDR1002" s="14"/>
      <c r="PDS1002" s="14"/>
      <c r="PDT1002" s="14"/>
      <c r="PDU1002" s="14"/>
      <c r="PDV1002" s="14"/>
      <c r="PDW1002" s="14"/>
      <c r="PDX1002" s="14"/>
      <c r="PDY1002" s="14"/>
      <c r="PDZ1002" s="14"/>
      <c r="PEA1002" s="14"/>
      <c r="PEB1002" s="14"/>
      <c r="PEC1002" s="14"/>
      <c r="PED1002" s="14"/>
      <c r="PEE1002" s="14"/>
      <c r="PEF1002" s="14"/>
      <c r="PEG1002" s="14"/>
      <c r="PEH1002" s="14"/>
      <c r="PEI1002" s="14"/>
      <c r="PEJ1002" s="14"/>
      <c r="PEK1002" s="14"/>
      <c r="PEL1002" s="14"/>
      <c r="PEM1002" s="14"/>
      <c r="PEN1002" s="14"/>
      <c r="PEO1002" s="14"/>
      <c r="PEP1002" s="14"/>
      <c r="PEQ1002" s="14"/>
      <c r="PER1002" s="14"/>
      <c r="PES1002" s="14"/>
      <c r="PET1002" s="14"/>
      <c r="PEU1002" s="14"/>
      <c r="PEV1002" s="14"/>
      <c r="PEW1002" s="14"/>
      <c r="PEX1002" s="14"/>
      <c r="PEY1002" s="14"/>
      <c r="PEZ1002" s="14"/>
      <c r="PFA1002" s="14"/>
      <c r="PFB1002" s="14"/>
      <c r="PFC1002" s="14"/>
      <c r="PFD1002" s="14"/>
      <c r="PFE1002" s="14"/>
      <c r="PFF1002" s="14"/>
      <c r="PFG1002" s="14"/>
      <c r="PFH1002" s="14"/>
      <c r="PFI1002" s="14"/>
      <c r="PFJ1002" s="14"/>
      <c r="PFK1002" s="14"/>
      <c r="PFL1002" s="14"/>
      <c r="PFM1002" s="14"/>
      <c r="PFN1002" s="14"/>
      <c r="PFO1002" s="14"/>
      <c r="PFP1002" s="14"/>
      <c r="PFQ1002" s="14"/>
      <c r="PFR1002" s="14"/>
      <c r="PFS1002" s="14"/>
      <c r="PFT1002" s="14"/>
      <c r="PFU1002" s="14"/>
      <c r="PFV1002" s="14"/>
      <c r="PFW1002" s="14"/>
      <c r="PFX1002" s="14"/>
      <c r="PFY1002" s="14"/>
      <c r="PFZ1002" s="14"/>
      <c r="PGA1002" s="14"/>
      <c r="PGB1002" s="14"/>
      <c r="PGC1002" s="14"/>
      <c r="PGD1002" s="14"/>
      <c r="PGE1002" s="14"/>
      <c r="PGF1002" s="14"/>
      <c r="PGG1002" s="14"/>
      <c r="PGH1002" s="14"/>
      <c r="PGI1002" s="14"/>
      <c r="PGJ1002" s="14"/>
      <c r="PGK1002" s="14"/>
      <c r="PGL1002" s="14"/>
      <c r="PGM1002" s="14"/>
      <c r="PGN1002" s="14"/>
      <c r="PGO1002" s="14"/>
      <c r="PGP1002" s="14"/>
      <c r="PGQ1002" s="14"/>
      <c r="PGR1002" s="14"/>
      <c r="PGS1002" s="14"/>
      <c r="PGT1002" s="14"/>
      <c r="PGU1002" s="14"/>
      <c r="PGV1002" s="14"/>
      <c r="PGW1002" s="14"/>
      <c r="PGX1002" s="14"/>
      <c r="PGY1002" s="14"/>
      <c r="PGZ1002" s="14"/>
      <c r="PHA1002" s="14"/>
      <c r="PHB1002" s="14"/>
      <c r="PHC1002" s="14"/>
      <c r="PHD1002" s="14"/>
      <c r="PHE1002" s="14"/>
      <c r="PHF1002" s="14"/>
      <c r="PHG1002" s="14"/>
      <c r="PHH1002" s="14"/>
      <c r="PHI1002" s="14"/>
      <c r="PHJ1002" s="14"/>
      <c r="PHK1002" s="14"/>
      <c r="PHL1002" s="14"/>
      <c r="PHM1002" s="14"/>
      <c r="PHN1002" s="14"/>
      <c r="PHO1002" s="14"/>
      <c r="PHP1002" s="14"/>
      <c r="PHQ1002" s="14"/>
      <c r="PHR1002" s="14"/>
      <c r="PHS1002" s="14"/>
      <c r="PHT1002" s="14"/>
      <c r="PHU1002" s="14"/>
      <c r="PHV1002" s="14"/>
      <c r="PHW1002" s="14"/>
      <c r="PHX1002" s="14"/>
      <c r="PHY1002" s="14"/>
      <c r="PHZ1002" s="14"/>
      <c r="PIA1002" s="14"/>
      <c r="PIB1002" s="14"/>
      <c r="PIC1002" s="14"/>
      <c r="PID1002" s="14"/>
      <c r="PIE1002" s="14"/>
      <c r="PIF1002" s="14"/>
      <c r="PIG1002" s="14"/>
      <c r="PIH1002" s="14"/>
      <c r="PII1002" s="14"/>
      <c r="PIJ1002" s="14"/>
      <c r="PIK1002" s="14"/>
      <c r="PIL1002" s="14"/>
      <c r="PIM1002" s="14"/>
      <c r="PIN1002" s="14"/>
      <c r="PIO1002" s="14"/>
      <c r="PIP1002" s="14"/>
      <c r="PIQ1002" s="14"/>
      <c r="PIR1002" s="14"/>
      <c r="PIS1002" s="14"/>
      <c r="PIT1002" s="14"/>
      <c r="PIU1002" s="14"/>
      <c r="PIV1002" s="14"/>
      <c r="PIW1002" s="14"/>
      <c r="PIX1002" s="14"/>
      <c r="PIY1002" s="14"/>
      <c r="PIZ1002" s="14"/>
      <c r="PJA1002" s="14"/>
      <c r="PJB1002" s="14"/>
      <c r="PJC1002" s="14"/>
      <c r="PJD1002" s="14"/>
      <c r="PJE1002" s="14"/>
      <c r="PJF1002" s="14"/>
      <c r="PJG1002" s="14"/>
      <c r="PJH1002" s="14"/>
      <c r="PJI1002" s="14"/>
      <c r="PJJ1002" s="14"/>
      <c r="PJK1002" s="14"/>
      <c r="PJL1002" s="14"/>
      <c r="PJM1002" s="14"/>
      <c r="PJN1002" s="14"/>
      <c r="PJO1002" s="14"/>
      <c r="PJP1002" s="14"/>
      <c r="PJQ1002" s="14"/>
      <c r="PJR1002" s="14"/>
      <c r="PJS1002" s="14"/>
      <c r="PJT1002" s="14"/>
      <c r="PJU1002" s="14"/>
      <c r="PJV1002" s="14"/>
      <c r="PJW1002" s="14"/>
      <c r="PJX1002" s="14"/>
      <c r="PJY1002" s="14"/>
      <c r="PJZ1002" s="14"/>
      <c r="PKA1002" s="14"/>
      <c r="PKB1002" s="14"/>
      <c r="PKC1002" s="14"/>
      <c r="PKD1002" s="14"/>
      <c r="PKE1002" s="14"/>
      <c r="PKF1002" s="14"/>
      <c r="PKG1002" s="14"/>
      <c r="PKH1002" s="14"/>
      <c r="PKI1002" s="14"/>
      <c r="PKJ1002" s="14"/>
      <c r="PKK1002" s="14"/>
      <c r="PKL1002" s="14"/>
      <c r="PKM1002" s="14"/>
      <c r="PKN1002" s="14"/>
      <c r="PKO1002" s="14"/>
      <c r="PKP1002" s="14"/>
      <c r="PKQ1002" s="14"/>
      <c r="PKR1002" s="14"/>
      <c r="PKS1002" s="14"/>
      <c r="PKT1002" s="14"/>
      <c r="PKU1002" s="14"/>
      <c r="PKV1002" s="14"/>
      <c r="PKW1002" s="14"/>
      <c r="PKX1002" s="14"/>
      <c r="PKY1002" s="14"/>
      <c r="PKZ1002" s="14"/>
      <c r="PLA1002" s="14"/>
      <c r="PLB1002" s="14"/>
      <c r="PLC1002" s="14"/>
      <c r="PLD1002" s="14"/>
      <c r="PLE1002" s="14"/>
      <c r="PLF1002" s="14"/>
      <c r="PLG1002" s="14"/>
      <c r="PLH1002" s="14"/>
      <c r="PLI1002" s="14"/>
      <c r="PLJ1002" s="14"/>
      <c r="PLK1002" s="14"/>
      <c r="PLL1002" s="14"/>
      <c r="PLM1002" s="14"/>
      <c r="PLN1002" s="14"/>
      <c r="PLO1002" s="14"/>
      <c r="PLP1002" s="14"/>
      <c r="PLQ1002" s="14"/>
      <c r="PLR1002" s="14"/>
      <c r="PLS1002" s="14"/>
      <c r="PLT1002" s="14"/>
      <c r="PLU1002" s="14"/>
      <c r="PLV1002" s="14"/>
      <c r="PLW1002" s="14"/>
      <c r="PLX1002" s="14"/>
      <c r="PLY1002" s="14"/>
      <c r="PLZ1002" s="14"/>
      <c r="PMA1002" s="14"/>
      <c r="PMB1002" s="14"/>
      <c r="PMC1002" s="14"/>
      <c r="PMD1002" s="14"/>
      <c r="PME1002" s="14"/>
      <c r="PMF1002" s="14"/>
      <c r="PMG1002" s="14"/>
      <c r="PMH1002" s="14"/>
      <c r="PMI1002" s="14"/>
      <c r="PMJ1002" s="14"/>
      <c r="PMK1002" s="14"/>
      <c r="PML1002" s="14"/>
      <c r="PMM1002" s="14"/>
      <c r="PMN1002" s="14"/>
      <c r="PMO1002" s="14"/>
      <c r="PMP1002" s="14"/>
      <c r="PMQ1002" s="14"/>
      <c r="PMR1002" s="14"/>
      <c r="PMS1002" s="14"/>
      <c r="PMT1002" s="14"/>
      <c r="PMU1002" s="14"/>
      <c r="PMV1002" s="14"/>
      <c r="PMW1002" s="14"/>
      <c r="PMX1002" s="14"/>
      <c r="PMY1002" s="14"/>
      <c r="PMZ1002" s="14"/>
      <c r="PNA1002" s="14"/>
      <c r="PNB1002" s="14"/>
      <c r="PNC1002" s="14"/>
      <c r="PND1002" s="14"/>
      <c r="PNE1002" s="14"/>
      <c r="PNF1002" s="14"/>
      <c r="PNG1002" s="14"/>
      <c r="PNH1002" s="14"/>
      <c r="PNI1002" s="14"/>
      <c r="PNJ1002" s="14"/>
      <c r="PNK1002" s="14"/>
      <c r="PNL1002" s="14"/>
      <c r="PNM1002" s="14"/>
      <c r="PNN1002" s="14"/>
      <c r="PNO1002" s="14"/>
      <c r="PNP1002" s="14"/>
      <c r="PNQ1002" s="14"/>
      <c r="PNR1002" s="14"/>
      <c r="PNS1002" s="14"/>
      <c r="PNT1002" s="14"/>
      <c r="PNU1002" s="14"/>
      <c r="PNV1002" s="14"/>
      <c r="PNW1002" s="14"/>
      <c r="PNX1002" s="14"/>
      <c r="PNY1002" s="14"/>
      <c r="PNZ1002" s="14"/>
      <c r="POA1002" s="14"/>
      <c r="POB1002" s="14"/>
      <c r="POC1002" s="14"/>
      <c r="POD1002" s="14"/>
      <c r="POE1002" s="14"/>
      <c r="POF1002" s="14"/>
      <c r="POG1002" s="14"/>
      <c r="POH1002" s="14"/>
      <c r="POI1002" s="14"/>
      <c r="POJ1002" s="14"/>
      <c r="POK1002" s="14"/>
      <c r="POL1002" s="14"/>
      <c r="POM1002" s="14"/>
      <c r="PON1002" s="14"/>
      <c r="POO1002" s="14"/>
      <c r="POP1002" s="14"/>
      <c r="POQ1002" s="14"/>
      <c r="POR1002" s="14"/>
      <c r="POS1002" s="14"/>
      <c r="POT1002" s="14"/>
      <c r="POU1002" s="14"/>
      <c r="POV1002" s="14"/>
      <c r="POW1002" s="14"/>
      <c r="POX1002" s="14"/>
      <c r="POY1002" s="14"/>
      <c r="POZ1002" s="14"/>
      <c r="PPA1002" s="14"/>
      <c r="PPB1002" s="14"/>
      <c r="PPC1002" s="14"/>
      <c r="PPD1002" s="14"/>
      <c r="PPE1002" s="14"/>
      <c r="PPF1002" s="14"/>
      <c r="PPG1002" s="14"/>
      <c r="PPH1002" s="14"/>
      <c r="PPI1002" s="14"/>
      <c r="PPJ1002" s="14"/>
      <c r="PPK1002" s="14"/>
      <c r="PPL1002" s="14"/>
      <c r="PPM1002" s="14"/>
      <c r="PPN1002" s="14"/>
      <c r="PPO1002" s="14"/>
      <c r="PPP1002" s="14"/>
      <c r="PPQ1002" s="14"/>
      <c r="PPR1002" s="14"/>
      <c r="PPS1002" s="14"/>
      <c r="PPT1002" s="14"/>
      <c r="PPU1002" s="14"/>
      <c r="PPV1002" s="14"/>
      <c r="PPW1002" s="14"/>
      <c r="PPX1002" s="14"/>
      <c r="PPY1002" s="14"/>
      <c r="PPZ1002" s="14"/>
      <c r="PQA1002" s="14"/>
      <c r="PQB1002" s="14"/>
      <c r="PQC1002" s="14"/>
      <c r="PQD1002" s="14"/>
      <c r="PQE1002" s="14"/>
      <c r="PQF1002" s="14"/>
      <c r="PQG1002" s="14"/>
      <c r="PQH1002" s="14"/>
      <c r="PQI1002" s="14"/>
      <c r="PQJ1002" s="14"/>
      <c r="PQK1002" s="14"/>
      <c r="PQL1002" s="14"/>
      <c r="PQM1002" s="14"/>
      <c r="PQN1002" s="14"/>
      <c r="PQO1002" s="14"/>
      <c r="PQP1002" s="14"/>
      <c r="PQQ1002" s="14"/>
      <c r="PQR1002" s="14"/>
      <c r="PQS1002" s="14"/>
      <c r="PQT1002" s="14"/>
      <c r="PQU1002" s="14"/>
      <c r="PQV1002" s="14"/>
      <c r="PQW1002" s="14"/>
      <c r="PQX1002" s="14"/>
      <c r="PQY1002" s="14"/>
      <c r="PQZ1002" s="14"/>
      <c r="PRA1002" s="14"/>
      <c r="PRB1002" s="14"/>
      <c r="PRC1002" s="14"/>
      <c r="PRD1002" s="14"/>
      <c r="PRE1002" s="14"/>
      <c r="PRF1002" s="14"/>
      <c r="PRG1002" s="14"/>
      <c r="PRH1002" s="14"/>
      <c r="PRI1002" s="14"/>
      <c r="PRJ1002" s="14"/>
      <c r="PRK1002" s="14"/>
      <c r="PRL1002" s="14"/>
      <c r="PRM1002" s="14"/>
      <c r="PRN1002" s="14"/>
      <c r="PRO1002" s="14"/>
      <c r="PRP1002" s="14"/>
      <c r="PRQ1002" s="14"/>
      <c r="PRR1002" s="14"/>
      <c r="PRS1002" s="14"/>
      <c r="PRT1002" s="14"/>
      <c r="PRU1002" s="14"/>
      <c r="PRV1002" s="14"/>
      <c r="PRW1002" s="14"/>
      <c r="PRX1002" s="14"/>
      <c r="PRY1002" s="14"/>
      <c r="PRZ1002" s="14"/>
      <c r="PSA1002" s="14"/>
      <c r="PSB1002" s="14"/>
      <c r="PSC1002" s="14"/>
      <c r="PSD1002" s="14"/>
      <c r="PSE1002" s="14"/>
      <c r="PSF1002" s="14"/>
      <c r="PSG1002" s="14"/>
      <c r="PSH1002" s="14"/>
      <c r="PSI1002" s="14"/>
      <c r="PSJ1002" s="14"/>
      <c r="PSK1002" s="14"/>
      <c r="PSL1002" s="14"/>
      <c r="PSM1002" s="14"/>
      <c r="PSN1002" s="14"/>
      <c r="PSO1002" s="14"/>
      <c r="PSP1002" s="14"/>
      <c r="PSQ1002" s="14"/>
      <c r="PSR1002" s="14"/>
      <c r="PSS1002" s="14"/>
      <c r="PST1002" s="14"/>
      <c r="PSU1002" s="14"/>
      <c r="PSV1002" s="14"/>
      <c r="PSW1002" s="14"/>
      <c r="PSX1002" s="14"/>
      <c r="PSY1002" s="14"/>
      <c r="PSZ1002" s="14"/>
      <c r="PTA1002" s="14"/>
      <c r="PTB1002" s="14"/>
      <c r="PTC1002" s="14"/>
      <c r="PTD1002" s="14"/>
      <c r="PTE1002" s="14"/>
      <c r="PTF1002" s="14"/>
      <c r="PTG1002" s="14"/>
      <c r="PTH1002" s="14"/>
      <c r="PTI1002" s="14"/>
      <c r="PTJ1002" s="14"/>
      <c r="PTK1002" s="14"/>
      <c r="PTL1002" s="14"/>
      <c r="PTM1002" s="14"/>
      <c r="PTN1002" s="14"/>
      <c r="PTO1002" s="14"/>
      <c r="PTP1002" s="14"/>
      <c r="PTQ1002" s="14"/>
      <c r="PTR1002" s="14"/>
      <c r="PTS1002" s="14"/>
      <c r="PTT1002" s="14"/>
      <c r="PTU1002" s="14"/>
      <c r="PTV1002" s="14"/>
      <c r="PTW1002" s="14"/>
      <c r="PTX1002" s="14"/>
      <c r="PTY1002" s="14"/>
      <c r="PTZ1002" s="14"/>
      <c r="PUA1002" s="14"/>
      <c r="PUB1002" s="14"/>
      <c r="PUC1002" s="14"/>
      <c r="PUD1002" s="14"/>
      <c r="PUE1002" s="14"/>
      <c r="PUF1002" s="14"/>
      <c r="PUG1002" s="14"/>
      <c r="PUH1002" s="14"/>
      <c r="PUI1002" s="14"/>
      <c r="PUJ1002" s="14"/>
      <c r="PUK1002" s="14"/>
      <c r="PUL1002" s="14"/>
      <c r="PUM1002" s="14"/>
      <c r="PUN1002" s="14"/>
      <c r="PUO1002" s="14"/>
      <c r="PUP1002" s="14"/>
      <c r="PUQ1002" s="14"/>
      <c r="PUR1002" s="14"/>
      <c r="PUS1002" s="14"/>
      <c r="PUT1002" s="14"/>
      <c r="PUU1002" s="14"/>
      <c r="PUV1002" s="14"/>
      <c r="PUW1002" s="14"/>
      <c r="PUX1002" s="14"/>
      <c r="PUY1002" s="14"/>
      <c r="PUZ1002" s="14"/>
      <c r="PVA1002" s="14"/>
      <c r="PVB1002" s="14"/>
      <c r="PVC1002" s="14"/>
      <c r="PVD1002" s="14"/>
      <c r="PVE1002" s="14"/>
      <c r="PVF1002" s="14"/>
      <c r="PVG1002" s="14"/>
      <c r="PVH1002" s="14"/>
      <c r="PVI1002" s="14"/>
      <c r="PVJ1002" s="14"/>
      <c r="PVK1002" s="14"/>
      <c r="PVL1002" s="14"/>
      <c r="PVM1002" s="14"/>
      <c r="PVN1002" s="14"/>
      <c r="PVO1002" s="14"/>
      <c r="PVP1002" s="14"/>
      <c r="PVQ1002" s="14"/>
      <c r="PVR1002" s="14"/>
      <c r="PVS1002" s="14"/>
      <c r="PVT1002" s="14"/>
      <c r="PVU1002" s="14"/>
      <c r="PVV1002" s="14"/>
      <c r="PVW1002" s="14"/>
      <c r="PVX1002" s="14"/>
      <c r="PVY1002" s="14"/>
      <c r="PVZ1002" s="14"/>
      <c r="PWA1002" s="14"/>
      <c r="PWB1002" s="14"/>
      <c r="PWC1002" s="14"/>
      <c r="PWD1002" s="14"/>
      <c r="PWE1002" s="14"/>
      <c r="PWF1002" s="14"/>
      <c r="PWG1002" s="14"/>
      <c r="PWH1002" s="14"/>
      <c r="PWI1002" s="14"/>
      <c r="PWJ1002" s="14"/>
      <c r="PWK1002" s="14"/>
      <c r="PWL1002" s="14"/>
      <c r="PWM1002" s="14"/>
      <c r="PWN1002" s="14"/>
      <c r="PWO1002" s="14"/>
      <c r="PWP1002" s="14"/>
      <c r="PWQ1002" s="14"/>
      <c r="PWR1002" s="14"/>
      <c r="PWS1002" s="14"/>
      <c r="PWT1002" s="14"/>
      <c r="PWU1002" s="14"/>
      <c r="PWV1002" s="14"/>
      <c r="PWW1002" s="14"/>
      <c r="PWX1002" s="14"/>
      <c r="PWY1002" s="14"/>
      <c r="PWZ1002" s="14"/>
      <c r="PXA1002" s="14"/>
      <c r="PXB1002" s="14"/>
      <c r="PXC1002" s="14"/>
      <c r="PXD1002" s="14"/>
      <c r="PXE1002" s="14"/>
      <c r="PXF1002" s="14"/>
      <c r="PXG1002" s="14"/>
      <c r="PXH1002" s="14"/>
      <c r="PXI1002" s="14"/>
      <c r="PXJ1002" s="14"/>
      <c r="PXK1002" s="14"/>
      <c r="PXL1002" s="14"/>
      <c r="PXM1002" s="14"/>
      <c r="PXN1002" s="14"/>
      <c r="PXO1002" s="14"/>
      <c r="PXP1002" s="14"/>
      <c r="PXQ1002" s="14"/>
      <c r="PXR1002" s="14"/>
      <c r="PXS1002" s="14"/>
      <c r="PXT1002" s="14"/>
      <c r="PXU1002" s="14"/>
      <c r="PXV1002" s="14"/>
      <c r="PXW1002" s="14"/>
      <c r="PXX1002" s="14"/>
      <c r="PXY1002" s="14"/>
      <c r="PXZ1002" s="14"/>
      <c r="PYA1002" s="14"/>
      <c r="PYB1002" s="14"/>
      <c r="PYC1002" s="14"/>
      <c r="PYD1002" s="14"/>
      <c r="PYE1002" s="14"/>
      <c r="PYF1002" s="14"/>
      <c r="PYG1002" s="14"/>
      <c r="PYH1002" s="14"/>
      <c r="PYI1002" s="14"/>
      <c r="PYJ1002" s="14"/>
      <c r="PYK1002" s="14"/>
      <c r="PYL1002" s="14"/>
      <c r="PYM1002" s="14"/>
      <c r="PYN1002" s="14"/>
      <c r="PYO1002" s="14"/>
      <c r="PYP1002" s="14"/>
      <c r="PYQ1002" s="14"/>
      <c r="PYR1002" s="14"/>
      <c r="PYS1002" s="14"/>
      <c r="PYT1002" s="14"/>
      <c r="PYU1002" s="14"/>
      <c r="PYV1002" s="14"/>
      <c r="PYW1002" s="14"/>
      <c r="PYX1002" s="14"/>
      <c r="PYY1002" s="14"/>
      <c r="PYZ1002" s="14"/>
      <c r="PZA1002" s="14"/>
      <c r="PZB1002" s="14"/>
      <c r="PZC1002" s="14"/>
      <c r="PZD1002" s="14"/>
      <c r="PZE1002" s="14"/>
      <c r="PZF1002" s="14"/>
      <c r="PZG1002" s="14"/>
      <c r="PZH1002" s="14"/>
      <c r="PZI1002" s="14"/>
      <c r="PZJ1002" s="14"/>
      <c r="PZK1002" s="14"/>
      <c r="PZL1002" s="14"/>
      <c r="PZM1002" s="14"/>
      <c r="PZN1002" s="14"/>
      <c r="PZO1002" s="14"/>
      <c r="PZP1002" s="14"/>
      <c r="PZQ1002" s="14"/>
      <c r="PZR1002" s="14"/>
      <c r="PZS1002" s="14"/>
      <c r="PZT1002" s="14"/>
      <c r="PZU1002" s="14"/>
      <c r="PZV1002" s="14"/>
      <c r="PZW1002" s="14"/>
      <c r="PZX1002" s="14"/>
      <c r="PZY1002" s="14"/>
      <c r="PZZ1002" s="14"/>
      <c r="QAA1002" s="14"/>
      <c r="QAB1002" s="14"/>
      <c r="QAC1002" s="14"/>
      <c r="QAD1002" s="14"/>
      <c r="QAE1002" s="14"/>
      <c r="QAF1002" s="14"/>
      <c r="QAG1002" s="14"/>
      <c r="QAH1002" s="14"/>
      <c r="QAI1002" s="14"/>
      <c r="QAJ1002" s="14"/>
      <c r="QAK1002" s="14"/>
      <c r="QAL1002" s="14"/>
      <c r="QAM1002" s="14"/>
      <c r="QAN1002" s="14"/>
      <c r="QAO1002" s="14"/>
      <c r="QAP1002" s="14"/>
      <c r="QAQ1002" s="14"/>
      <c r="QAR1002" s="14"/>
      <c r="QAS1002" s="14"/>
      <c r="QAT1002" s="14"/>
      <c r="QAU1002" s="14"/>
      <c r="QAV1002" s="14"/>
      <c r="QAW1002" s="14"/>
      <c r="QAX1002" s="14"/>
      <c r="QAY1002" s="14"/>
      <c r="QAZ1002" s="14"/>
      <c r="QBA1002" s="14"/>
      <c r="QBB1002" s="14"/>
      <c r="QBC1002" s="14"/>
      <c r="QBD1002" s="14"/>
      <c r="QBE1002" s="14"/>
      <c r="QBF1002" s="14"/>
      <c r="QBG1002" s="14"/>
      <c r="QBH1002" s="14"/>
      <c r="QBI1002" s="14"/>
      <c r="QBJ1002" s="14"/>
      <c r="QBK1002" s="14"/>
      <c r="QBL1002" s="14"/>
      <c r="QBM1002" s="14"/>
      <c r="QBN1002" s="14"/>
      <c r="QBO1002" s="14"/>
      <c r="QBP1002" s="14"/>
      <c r="QBQ1002" s="14"/>
      <c r="QBR1002" s="14"/>
      <c r="QBS1002" s="14"/>
      <c r="QBT1002" s="14"/>
      <c r="QBU1002" s="14"/>
      <c r="QBV1002" s="14"/>
      <c r="QBW1002" s="14"/>
      <c r="QBX1002" s="14"/>
      <c r="QBY1002" s="14"/>
      <c r="QBZ1002" s="14"/>
      <c r="QCA1002" s="14"/>
      <c r="QCB1002" s="14"/>
      <c r="QCC1002" s="14"/>
      <c r="QCD1002" s="14"/>
      <c r="QCE1002" s="14"/>
      <c r="QCF1002" s="14"/>
      <c r="QCG1002" s="14"/>
      <c r="QCH1002" s="14"/>
      <c r="QCI1002" s="14"/>
      <c r="QCJ1002" s="14"/>
      <c r="QCK1002" s="14"/>
      <c r="QCL1002" s="14"/>
      <c r="QCM1002" s="14"/>
      <c r="QCN1002" s="14"/>
      <c r="QCO1002" s="14"/>
      <c r="QCP1002" s="14"/>
      <c r="QCQ1002" s="14"/>
      <c r="QCR1002" s="14"/>
      <c r="QCS1002" s="14"/>
      <c r="QCT1002" s="14"/>
      <c r="QCU1002" s="14"/>
      <c r="QCV1002" s="14"/>
      <c r="QCW1002" s="14"/>
      <c r="QCX1002" s="14"/>
      <c r="QCY1002" s="14"/>
      <c r="QCZ1002" s="14"/>
      <c r="QDA1002" s="14"/>
      <c r="QDB1002" s="14"/>
      <c r="QDC1002" s="14"/>
      <c r="QDD1002" s="14"/>
      <c r="QDE1002" s="14"/>
      <c r="QDF1002" s="14"/>
      <c r="QDG1002" s="14"/>
      <c r="QDH1002" s="14"/>
      <c r="QDI1002" s="14"/>
      <c r="QDJ1002" s="14"/>
      <c r="QDK1002" s="14"/>
      <c r="QDL1002" s="14"/>
      <c r="QDM1002" s="14"/>
      <c r="QDN1002" s="14"/>
      <c r="QDO1002" s="14"/>
      <c r="QDP1002" s="14"/>
      <c r="QDQ1002" s="14"/>
      <c r="QDR1002" s="14"/>
      <c r="QDS1002" s="14"/>
      <c r="QDT1002" s="14"/>
      <c r="QDU1002" s="14"/>
      <c r="QDV1002" s="14"/>
      <c r="QDW1002" s="14"/>
      <c r="QDX1002" s="14"/>
      <c r="QDY1002" s="14"/>
      <c r="QDZ1002" s="14"/>
      <c r="QEA1002" s="14"/>
      <c r="QEB1002" s="14"/>
      <c r="QEC1002" s="14"/>
      <c r="QED1002" s="14"/>
      <c r="QEE1002" s="14"/>
      <c r="QEF1002" s="14"/>
      <c r="QEG1002" s="14"/>
      <c r="QEH1002" s="14"/>
      <c r="QEI1002" s="14"/>
      <c r="QEJ1002" s="14"/>
      <c r="QEK1002" s="14"/>
      <c r="QEL1002" s="14"/>
      <c r="QEM1002" s="14"/>
      <c r="QEN1002" s="14"/>
      <c r="QEO1002" s="14"/>
      <c r="QEP1002" s="14"/>
      <c r="QEQ1002" s="14"/>
      <c r="QER1002" s="14"/>
      <c r="QES1002" s="14"/>
      <c r="QET1002" s="14"/>
      <c r="QEU1002" s="14"/>
      <c r="QEV1002" s="14"/>
      <c r="QEW1002" s="14"/>
      <c r="QEX1002" s="14"/>
      <c r="QEY1002" s="14"/>
      <c r="QEZ1002" s="14"/>
      <c r="QFA1002" s="14"/>
      <c r="QFB1002" s="14"/>
      <c r="QFC1002" s="14"/>
      <c r="QFD1002" s="14"/>
      <c r="QFE1002" s="14"/>
      <c r="QFF1002" s="14"/>
      <c r="QFG1002" s="14"/>
      <c r="QFH1002" s="14"/>
      <c r="QFI1002" s="14"/>
      <c r="QFJ1002" s="14"/>
      <c r="QFK1002" s="14"/>
      <c r="QFL1002" s="14"/>
      <c r="QFM1002" s="14"/>
      <c r="QFN1002" s="14"/>
      <c r="QFO1002" s="14"/>
      <c r="QFP1002" s="14"/>
      <c r="QFQ1002" s="14"/>
      <c r="QFR1002" s="14"/>
      <c r="QFS1002" s="14"/>
      <c r="QFT1002" s="14"/>
      <c r="QFU1002" s="14"/>
      <c r="QFV1002" s="14"/>
      <c r="QFW1002" s="14"/>
      <c r="QFX1002" s="14"/>
      <c r="QFY1002" s="14"/>
      <c r="QFZ1002" s="14"/>
      <c r="QGA1002" s="14"/>
      <c r="QGB1002" s="14"/>
      <c r="QGC1002" s="14"/>
      <c r="QGD1002" s="14"/>
      <c r="QGE1002" s="14"/>
      <c r="QGF1002" s="14"/>
      <c r="QGG1002" s="14"/>
      <c r="QGH1002" s="14"/>
      <c r="QGI1002" s="14"/>
      <c r="QGJ1002" s="14"/>
      <c r="QGK1002" s="14"/>
      <c r="QGL1002" s="14"/>
      <c r="QGM1002" s="14"/>
      <c r="QGN1002" s="14"/>
      <c r="QGO1002" s="14"/>
      <c r="QGP1002" s="14"/>
      <c r="QGQ1002" s="14"/>
      <c r="QGR1002" s="14"/>
      <c r="QGS1002" s="14"/>
      <c r="QGT1002" s="14"/>
      <c r="QGU1002" s="14"/>
      <c r="QGV1002" s="14"/>
      <c r="QGW1002" s="14"/>
      <c r="QGX1002" s="14"/>
      <c r="QGY1002" s="14"/>
      <c r="QGZ1002" s="14"/>
      <c r="QHA1002" s="14"/>
      <c r="QHB1002" s="14"/>
      <c r="QHC1002" s="14"/>
      <c r="QHD1002" s="14"/>
      <c r="QHE1002" s="14"/>
      <c r="QHF1002" s="14"/>
      <c r="QHG1002" s="14"/>
      <c r="QHH1002" s="14"/>
      <c r="QHI1002" s="14"/>
      <c r="QHJ1002" s="14"/>
      <c r="QHK1002" s="14"/>
      <c r="QHL1002" s="14"/>
      <c r="QHM1002" s="14"/>
      <c r="QHN1002" s="14"/>
      <c r="QHO1002" s="14"/>
      <c r="QHP1002" s="14"/>
      <c r="QHQ1002" s="14"/>
      <c r="QHR1002" s="14"/>
      <c r="QHS1002" s="14"/>
      <c r="QHT1002" s="14"/>
      <c r="QHU1002" s="14"/>
      <c r="QHV1002" s="14"/>
      <c r="QHW1002" s="14"/>
      <c r="QHX1002" s="14"/>
      <c r="QHY1002" s="14"/>
      <c r="QHZ1002" s="14"/>
      <c r="QIA1002" s="14"/>
      <c r="QIB1002" s="14"/>
      <c r="QIC1002" s="14"/>
      <c r="QID1002" s="14"/>
      <c r="QIE1002" s="14"/>
      <c r="QIF1002" s="14"/>
      <c r="QIG1002" s="14"/>
      <c r="QIH1002" s="14"/>
      <c r="QII1002" s="14"/>
      <c r="QIJ1002" s="14"/>
      <c r="QIK1002" s="14"/>
      <c r="QIL1002" s="14"/>
      <c r="QIM1002" s="14"/>
      <c r="QIN1002" s="14"/>
      <c r="QIO1002" s="14"/>
      <c r="QIP1002" s="14"/>
      <c r="QIQ1002" s="14"/>
      <c r="QIR1002" s="14"/>
      <c r="QIS1002" s="14"/>
      <c r="QIT1002" s="14"/>
      <c r="QIU1002" s="14"/>
      <c r="QIV1002" s="14"/>
      <c r="QIW1002" s="14"/>
      <c r="QIX1002" s="14"/>
      <c r="QIY1002" s="14"/>
      <c r="QIZ1002" s="14"/>
      <c r="QJA1002" s="14"/>
      <c r="QJB1002" s="14"/>
      <c r="QJC1002" s="14"/>
      <c r="QJD1002" s="14"/>
      <c r="QJE1002" s="14"/>
      <c r="QJF1002" s="14"/>
      <c r="QJG1002" s="14"/>
      <c r="QJH1002" s="14"/>
      <c r="QJI1002" s="14"/>
      <c r="QJJ1002" s="14"/>
      <c r="QJK1002" s="14"/>
      <c r="QJL1002" s="14"/>
      <c r="QJM1002" s="14"/>
      <c r="QJN1002" s="14"/>
      <c r="QJO1002" s="14"/>
      <c r="QJP1002" s="14"/>
      <c r="QJQ1002" s="14"/>
      <c r="QJR1002" s="14"/>
      <c r="QJS1002" s="14"/>
      <c r="QJT1002" s="14"/>
      <c r="QJU1002" s="14"/>
      <c r="QJV1002" s="14"/>
      <c r="QJW1002" s="14"/>
      <c r="QJX1002" s="14"/>
      <c r="QJY1002" s="14"/>
      <c r="QJZ1002" s="14"/>
      <c r="QKA1002" s="14"/>
      <c r="QKB1002" s="14"/>
      <c r="QKC1002" s="14"/>
      <c r="QKD1002" s="14"/>
      <c r="QKE1002" s="14"/>
      <c r="QKF1002" s="14"/>
      <c r="QKG1002" s="14"/>
      <c r="QKH1002" s="14"/>
      <c r="QKI1002" s="14"/>
      <c r="QKJ1002" s="14"/>
      <c r="QKK1002" s="14"/>
      <c r="QKL1002" s="14"/>
      <c r="QKM1002" s="14"/>
      <c r="QKN1002" s="14"/>
      <c r="QKO1002" s="14"/>
      <c r="QKP1002" s="14"/>
      <c r="QKQ1002" s="14"/>
      <c r="QKR1002" s="14"/>
      <c r="QKS1002" s="14"/>
      <c r="QKT1002" s="14"/>
      <c r="QKU1002" s="14"/>
      <c r="QKV1002" s="14"/>
      <c r="QKW1002" s="14"/>
      <c r="QKX1002" s="14"/>
      <c r="QKY1002" s="14"/>
      <c r="QKZ1002" s="14"/>
      <c r="QLA1002" s="14"/>
      <c r="QLB1002" s="14"/>
      <c r="QLC1002" s="14"/>
      <c r="QLD1002" s="14"/>
      <c r="QLE1002" s="14"/>
      <c r="QLF1002" s="14"/>
      <c r="QLG1002" s="14"/>
      <c r="QLH1002" s="14"/>
      <c r="QLI1002" s="14"/>
      <c r="QLJ1002" s="14"/>
      <c r="QLK1002" s="14"/>
      <c r="QLL1002" s="14"/>
      <c r="QLM1002" s="14"/>
      <c r="QLN1002" s="14"/>
      <c r="QLO1002" s="14"/>
      <c r="QLP1002" s="14"/>
      <c r="QLQ1002" s="14"/>
      <c r="QLR1002" s="14"/>
      <c r="QLS1002" s="14"/>
      <c r="QLT1002" s="14"/>
      <c r="QLU1002" s="14"/>
      <c r="QLV1002" s="14"/>
      <c r="QLW1002" s="14"/>
      <c r="QLX1002" s="14"/>
      <c r="QLY1002" s="14"/>
      <c r="QLZ1002" s="14"/>
      <c r="QMA1002" s="14"/>
      <c r="QMB1002" s="14"/>
      <c r="QMC1002" s="14"/>
      <c r="QMD1002" s="14"/>
      <c r="QME1002" s="14"/>
      <c r="QMF1002" s="14"/>
      <c r="QMG1002" s="14"/>
      <c r="QMH1002" s="14"/>
      <c r="QMI1002" s="14"/>
      <c r="QMJ1002" s="14"/>
      <c r="QMK1002" s="14"/>
      <c r="QML1002" s="14"/>
      <c r="QMM1002" s="14"/>
      <c r="QMN1002" s="14"/>
      <c r="QMO1002" s="14"/>
      <c r="QMP1002" s="14"/>
      <c r="QMQ1002" s="14"/>
      <c r="QMR1002" s="14"/>
      <c r="QMS1002" s="14"/>
      <c r="QMT1002" s="14"/>
      <c r="QMU1002" s="14"/>
      <c r="QMV1002" s="14"/>
      <c r="QMW1002" s="14"/>
      <c r="QMX1002" s="14"/>
      <c r="QMY1002" s="14"/>
      <c r="QMZ1002" s="14"/>
      <c r="QNA1002" s="14"/>
      <c r="QNB1002" s="14"/>
      <c r="QNC1002" s="14"/>
      <c r="QND1002" s="14"/>
      <c r="QNE1002" s="14"/>
      <c r="QNF1002" s="14"/>
      <c r="QNG1002" s="14"/>
      <c r="QNH1002" s="14"/>
      <c r="QNI1002" s="14"/>
      <c r="QNJ1002" s="14"/>
      <c r="QNK1002" s="14"/>
      <c r="QNL1002" s="14"/>
      <c r="QNM1002" s="14"/>
      <c r="QNN1002" s="14"/>
      <c r="QNO1002" s="14"/>
      <c r="QNP1002" s="14"/>
      <c r="QNQ1002" s="14"/>
      <c r="QNR1002" s="14"/>
      <c r="QNS1002" s="14"/>
      <c r="QNT1002" s="14"/>
      <c r="QNU1002" s="14"/>
      <c r="QNV1002" s="14"/>
      <c r="QNW1002" s="14"/>
      <c r="QNX1002" s="14"/>
      <c r="QNY1002" s="14"/>
      <c r="QNZ1002" s="14"/>
      <c r="QOA1002" s="14"/>
      <c r="QOB1002" s="14"/>
      <c r="QOC1002" s="14"/>
      <c r="QOD1002" s="14"/>
      <c r="QOE1002" s="14"/>
      <c r="QOF1002" s="14"/>
      <c r="QOG1002" s="14"/>
      <c r="QOH1002" s="14"/>
      <c r="QOI1002" s="14"/>
      <c r="QOJ1002" s="14"/>
      <c r="QOK1002" s="14"/>
      <c r="QOL1002" s="14"/>
      <c r="QOM1002" s="14"/>
      <c r="QON1002" s="14"/>
      <c r="QOO1002" s="14"/>
      <c r="QOP1002" s="14"/>
      <c r="QOQ1002" s="14"/>
      <c r="QOR1002" s="14"/>
      <c r="QOS1002" s="14"/>
      <c r="QOT1002" s="14"/>
      <c r="QOU1002" s="14"/>
      <c r="QOV1002" s="14"/>
      <c r="QOW1002" s="14"/>
      <c r="QOX1002" s="14"/>
      <c r="QOY1002" s="14"/>
      <c r="QOZ1002" s="14"/>
      <c r="QPA1002" s="14"/>
      <c r="QPB1002" s="14"/>
      <c r="QPC1002" s="14"/>
      <c r="QPD1002" s="14"/>
      <c r="QPE1002" s="14"/>
      <c r="QPF1002" s="14"/>
      <c r="QPG1002" s="14"/>
      <c r="QPH1002" s="14"/>
      <c r="QPI1002" s="14"/>
      <c r="QPJ1002" s="14"/>
      <c r="QPK1002" s="14"/>
      <c r="QPL1002" s="14"/>
      <c r="QPM1002" s="14"/>
      <c r="QPN1002" s="14"/>
      <c r="QPO1002" s="14"/>
      <c r="QPP1002" s="14"/>
      <c r="QPQ1002" s="14"/>
      <c r="QPR1002" s="14"/>
      <c r="QPS1002" s="14"/>
      <c r="QPT1002" s="14"/>
      <c r="QPU1002" s="14"/>
      <c r="QPV1002" s="14"/>
      <c r="QPW1002" s="14"/>
      <c r="QPX1002" s="14"/>
      <c r="QPY1002" s="14"/>
      <c r="QPZ1002" s="14"/>
      <c r="QQA1002" s="14"/>
      <c r="QQB1002" s="14"/>
      <c r="QQC1002" s="14"/>
      <c r="QQD1002" s="14"/>
      <c r="QQE1002" s="14"/>
      <c r="QQF1002" s="14"/>
      <c r="QQG1002" s="14"/>
      <c r="QQH1002" s="14"/>
      <c r="QQI1002" s="14"/>
      <c r="QQJ1002" s="14"/>
      <c r="QQK1002" s="14"/>
      <c r="QQL1002" s="14"/>
      <c r="QQM1002" s="14"/>
      <c r="QQN1002" s="14"/>
      <c r="QQO1002" s="14"/>
      <c r="QQP1002" s="14"/>
      <c r="QQQ1002" s="14"/>
      <c r="QQR1002" s="14"/>
      <c r="QQS1002" s="14"/>
      <c r="QQT1002" s="14"/>
      <c r="QQU1002" s="14"/>
      <c r="QQV1002" s="14"/>
      <c r="QQW1002" s="14"/>
      <c r="QQX1002" s="14"/>
      <c r="QQY1002" s="14"/>
      <c r="QQZ1002" s="14"/>
      <c r="QRA1002" s="14"/>
      <c r="QRB1002" s="14"/>
      <c r="QRC1002" s="14"/>
      <c r="QRD1002" s="14"/>
      <c r="QRE1002" s="14"/>
      <c r="QRF1002" s="14"/>
      <c r="QRG1002" s="14"/>
      <c r="QRH1002" s="14"/>
      <c r="QRI1002" s="14"/>
      <c r="QRJ1002" s="14"/>
      <c r="QRK1002" s="14"/>
      <c r="QRL1002" s="14"/>
      <c r="QRM1002" s="14"/>
      <c r="QRN1002" s="14"/>
      <c r="QRO1002" s="14"/>
      <c r="QRP1002" s="14"/>
      <c r="QRQ1002" s="14"/>
      <c r="QRR1002" s="14"/>
      <c r="QRS1002" s="14"/>
      <c r="QRT1002" s="14"/>
      <c r="QRU1002" s="14"/>
      <c r="QRV1002" s="14"/>
      <c r="QRW1002" s="14"/>
      <c r="QRX1002" s="14"/>
      <c r="QRY1002" s="14"/>
      <c r="QRZ1002" s="14"/>
      <c r="QSA1002" s="14"/>
      <c r="QSB1002" s="14"/>
      <c r="QSC1002" s="14"/>
      <c r="QSD1002" s="14"/>
      <c r="QSE1002" s="14"/>
      <c r="QSF1002" s="14"/>
      <c r="QSG1002" s="14"/>
      <c r="QSH1002" s="14"/>
      <c r="QSI1002" s="14"/>
      <c r="QSJ1002" s="14"/>
      <c r="QSK1002" s="14"/>
      <c r="QSL1002" s="14"/>
      <c r="QSM1002" s="14"/>
      <c r="QSN1002" s="14"/>
      <c r="QSO1002" s="14"/>
      <c r="QSP1002" s="14"/>
      <c r="QSQ1002" s="14"/>
      <c r="QSR1002" s="14"/>
      <c r="QSS1002" s="14"/>
      <c r="QST1002" s="14"/>
      <c r="QSU1002" s="14"/>
      <c r="QSV1002" s="14"/>
      <c r="QSW1002" s="14"/>
      <c r="QSX1002" s="14"/>
      <c r="QSY1002" s="14"/>
      <c r="QSZ1002" s="14"/>
      <c r="QTA1002" s="14"/>
      <c r="QTB1002" s="14"/>
      <c r="QTC1002" s="14"/>
      <c r="QTD1002" s="14"/>
      <c r="QTE1002" s="14"/>
      <c r="QTF1002" s="14"/>
      <c r="QTG1002" s="14"/>
      <c r="QTH1002" s="14"/>
      <c r="QTI1002" s="14"/>
      <c r="QTJ1002" s="14"/>
      <c r="QTK1002" s="14"/>
      <c r="QTL1002" s="14"/>
      <c r="QTM1002" s="14"/>
      <c r="QTN1002" s="14"/>
      <c r="QTO1002" s="14"/>
      <c r="QTP1002" s="14"/>
      <c r="QTQ1002" s="14"/>
      <c r="QTR1002" s="14"/>
      <c r="QTS1002" s="14"/>
      <c r="QTT1002" s="14"/>
      <c r="QTU1002" s="14"/>
      <c r="QTV1002" s="14"/>
      <c r="QTW1002" s="14"/>
      <c r="QTX1002" s="14"/>
      <c r="QTY1002" s="14"/>
      <c r="QTZ1002" s="14"/>
      <c r="QUA1002" s="14"/>
      <c r="QUB1002" s="14"/>
      <c r="QUC1002" s="14"/>
      <c r="QUD1002" s="14"/>
      <c r="QUE1002" s="14"/>
      <c r="QUF1002" s="14"/>
      <c r="QUG1002" s="14"/>
      <c r="QUH1002" s="14"/>
      <c r="QUI1002" s="14"/>
      <c r="QUJ1002" s="14"/>
      <c r="QUK1002" s="14"/>
      <c r="QUL1002" s="14"/>
      <c r="QUM1002" s="14"/>
      <c r="QUN1002" s="14"/>
      <c r="QUO1002" s="14"/>
      <c r="QUP1002" s="14"/>
      <c r="QUQ1002" s="14"/>
      <c r="QUR1002" s="14"/>
      <c r="QUS1002" s="14"/>
      <c r="QUT1002" s="14"/>
      <c r="QUU1002" s="14"/>
      <c r="QUV1002" s="14"/>
      <c r="QUW1002" s="14"/>
      <c r="QUX1002" s="14"/>
      <c r="QUY1002" s="14"/>
      <c r="QUZ1002" s="14"/>
      <c r="QVA1002" s="14"/>
      <c r="QVB1002" s="14"/>
      <c r="QVC1002" s="14"/>
      <c r="QVD1002" s="14"/>
      <c r="QVE1002" s="14"/>
      <c r="QVF1002" s="14"/>
      <c r="QVG1002" s="14"/>
      <c r="QVH1002" s="14"/>
      <c r="QVI1002" s="14"/>
      <c r="QVJ1002" s="14"/>
      <c r="QVK1002" s="14"/>
      <c r="QVL1002" s="14"/>
      <c r="QVM1002" s="14"/>
      <c r="QVN1002" s="14"/>
      <c r="QVO1002" s="14"/>
      <c r="QVP1002" s="14"/>
      <c r="QVQ1002" s="14"/>
      <c r="QVR1002" s="14"/>
      <c r="QVS1002" s="14"/>
      <c r="QVT1002" s="14"/>
      <c r="QVU1002" s="14"/>
      <c r="QVV1002" s="14"/>
      <c r="QVW1002" s="14"/>
      <c r="QVX1002" s="14"/>
      <c r="QVY1002" s="14"/>
      <c r="QVZ1002" s="14"/>
      <c r="QWA1002" s="14"/>
      <c r="QWB1002" s="14"/>
      <c r="QWC1002" s="14"/>
      <c r="QWD1002" s="14"/>
      <c r="QWE1002" s="14"/>
      <c r="QWF1002" s="14"/>
      <c r="QWG1002" s="14"/>
      <c r="QWH1002" s="14"/>
      <c r="QWI1002" s="14"/>
      <c r="QWJ1002" s="14"/>
      <c r="QWK1002" s="14"/>
      <c r="QWL1002" s="14"/>
      <c r="QWM1002" s="14"/>
      <c r="QWN1002" s="14"/>
      <c r="QWO1002" s="14"/>
      <c r="QWP1002" s="14"/>
      <c r="QWQ1002" s="14"/>
      <c r="QWR1002" s="14"/>
      <c r="QWS1002" s="14"/>
      <c r="QWT1002" s="14"/>
      <c r="QWU1002" s="14"/>
      <c r="QWV1002" s="14"/>
      <c r="QWW1002" s="14"/>
      <c r="QWX1002" s="14"/>
      <c r="QWY1002" s="14"/>
      <c r="QWZ1002" s="14"/>
      <c r="QXA1002" s="14"/>
      <c r="QXB1002" s="14"/>
      <c r="QXC1002" s="14"/>
      <c r="QXD1002" s="14"/>
      <c r="QXE1002" s="14"/>
      <c r="QXF1002" s="14"/>
      <c r="QXG1002" s="14"/>
      <c r="QXH1002" s="14"/>
      <c r="QXI1002" s="14"/>
      <c r="QXJ1002" s="14"/>
      <c r="QXK1002" s="14"/>
      <c r="QXL1002" s="14"/>
      <c r="QXM1002" s="14"/>
      <c r="QXN1002" s="14"/>
      <c r="QXO1002" s="14"/>
      <c r="QXP1002" s="14"/>
      <c r="QXQ1002" s="14"/>
      <c r="QXR1002" s="14"/>
      <c r="QXS1002" s="14"/>
      <c r="QXT1002" s="14"/>
      <c r="QXU1002" s="14"/>
      <c r="QXV1002" s="14"/>
      <c r="QXW1002" s="14"/>
      <c r="QXX1002" s="14"/>
      <c r="QXY1002" s="14"/>
      <c r="QXZ1002" s="14"/>
      <c r="QYA1002" s="14"/>
      <c r="QYB1002" s="14"/>
      <c r="QYC1002" s="14"/>
      <c r="QYD1002" s="14"/>
      <c r="QYE1002" s="14"/>
      <c r="QYF1002" s="14"/>
      <c r="QYG1002" s="14"/>
      <c r="QYH1002" s="14"/>
      <c r="QYI1002" s="14"/>
      <c r="QYJ1002" s="14"/>
      <c r="QYK1002" s="14"/>
      <c r="QYL1002" s="14"/>
      <c r="QYM1002" s="14"/>
      <c r="QYN1002" s="14"/>
      <c r="QYO1002" s="14"/>
      <c r="QYP1002" s="14"/>
      <c r="QYQ1002" s="14"/>
      <c r="QYR1002" s="14"/>
      <c r="QYS1002" s="14"/>
      <c r="QYT1002" s="14"/>
      <c r="QYU1002" s="14"/>
      <c r="QYV1002" s="14"/>
      <c r="QYW1002" s="14"/>
      <c r="QYX1002" s="14"/>
      <c r="QYY1002" s="14"/>
      <c r="QYZ1002" s="14"/>
      <c r="QZA1002" s="14"/>
      <c r="QZB1002" s="14"/>
      <c r="QZC1002" s="14"/>
      <c r="QZD1002" s="14"/>
      <c r="QZE1002" s="14"/>
      <c r="QZF1002" s="14"/>
      <c r="QZG1002" s="14"/>
      <c r="QZH1002" s="14"/>
      <c r="QZI1002" s="14"/>
      <c r="QZJ1002" s="14"/>
      <c r="QZK1002" s="14"/>
      <c r="QZL1002" s="14"/>
      <c r="QZM1002" s="14"/>
      <c r="QZN1002" s="14"/>
      <c r="QZO1002" s="14"/>
      <c r="QZP1002" s="14"/>
      <c r="QZQ1002" s="14"/>
      <c r="QZR1002" s="14"/>
      <c r="QZS1002" s="14"/>
      <c r="QZT1002" s="14"/>
      <c r="QZU1002" s="14"/>
      <c r="QZV1002" s="14"/>
      <c r="QZW1002" s="14"/>
      <c r="QZX1002" s="14"/>
      <c r="QZY1002" s="14"/>
      <c r="QZZ1002" s="14"/>
      <c r="RAA1002" s="14"/>
      <c r="RAB1002" s="14"/>
      <c r="RAC1002" s="14"/>
      <c r="RAD1002" s="14"/>
      <c r="RAE1002" s="14"/>
      <c r="RAF1002" s="14"/>
      <c r="RAG1002" s="14"/>
      <c r="RAH1002" s="14"/>
      <c r="RAI1002" s="14"/>
      <c r="RAJ1002" s="14"/>
      <c r="RAK1002" s="14"/>
      <c r="RAL1002" s="14"/>
      <c r="RAM1002" s="14"/>
      <c r="RAN1002" s="14"/>
      <c r="RAO1002" s="14"/>
      <c r="RAP1002" s="14"/>
      <c r="RAQ1002" s="14"/>
      <c r="RAR1002" s="14"/>
      <c r="RAS1002" s="14"/>
      <c r="RAT1002" s="14"/>
      <c r="RAU1002" s="14"/>
      <c r="RAV1002" s="14"/>
      <c r="RAW1002" s="14"/>
      <c r="RAX1002" s="14"/>
      <c r="RAY1002" s="14"/>
      <c r="RAZ1002" s="14"/>
      <c r="RBA1002" s="14"/>
      <c r="RBB1002" s="14"/>
      <c r="RBC1002" s="14"/>
      <c r="RBD1002" s="14"/>
      <c r="RBE1002" s="14"/>
      <c r="RBF1002" s="14"/>
      <c r="RBG1002" s="14"/>
      <c r="RBH1002" s="14"/>
      <c r="RBI1002" s="14"/>
      <c r="RBJ1002" s="14"/>
      <c r="RBK1002" s="14"/>
      <c r="RBL1002" s="14"/>
      <c r="RBM1002" s="14"/>
      <c r="RBN1002" s="14"/>
      <c r="RBO1002" s="14"/>
      <c r="RBP1002" s="14"/>
      <c r="RBQ1002" s="14"/>
      <c r="RBR1002" s="14"/>
      <c r="RBS1002" s="14"/>
      <c r="RBT1002" s="14"/>
      <c r="RBU1002" s="14"/>
      <c r="RBV1002" s="14"/>
      <c r="RBW1002" s="14"/>
      <c r="RBX1002" s="14"/>
      <c r="RBY1002" s="14"/>
      <c r="RBZ1002" s="14"/>
      <c r="RCA1002" s="14"/>
      <c r="RCB1002" s="14"/>
      <c r="RCC1002" s="14"/>
      <c r="RCD1002" s="14"/>
      <c r="RCE1002" s="14"/>
      <c r="RCF1002" s="14"/>
      <c r="RCG1002" s="14"/>
      <c r="RCH1002" s="14"/>
      <c r="RCI1002" s="14"/>
      <c r="RCJ1002" s="14"/>
      <c r="RCK1002" s="14"/>
      <c r="RCL1002" s="14"/>
      <c r="RCM1002" s="14"/>
      <c r="RCN1002" s="14"/>
      <c r="RCO1002" s="14"/>
      <c r="RCP1002" s="14"/>
      <c r="RCQ1002" s="14"/>
      <c r="RCR1002" s="14"/>
      <c r="RCS1002" s="14"/>
      <c r="RCT1002" s="14"/>
      <c r="RCU1002" s="14"/>
      <c r="RCV1002" s="14"/>
      <c r="RCW1002" s="14"/>
      <c r="RCX1002" s="14"/>
      <c r="RCY1002" s="14"/>
      <c r="RCZ1002" s="14"/>
      <c r="RDA1002" s="14"/>
      <c r="RDB1002" s="14"/>
      <c r="RDC1002" s="14"/>
      <c r="RDD1002" s="14"/>
      <c r="RDE1002" s="14"/>
      <c r="RDF1002" s="14"/>
      <c r="RDG1002" s="14"/>
      <c r="RDH1002" s="14"/>
      <c r="RDI1002" s="14"/>
      <c r="RDJ1002" s="14"/>
      <c r="RDK1002" s="14"/>
      <c r="RDL1002" s="14"/>
      <c r="RDM1002" s="14"/>
      <c r="RDN1002" s="14"/>
      <c r="RDO1002" s="14"/>
      <c r="RDP1002" s="14"/>
      <c r="RDQ1002" s="14"/>
      <c r="RDR1002" s="14"/>
      <c r="RDS1002" s="14"/>
      <c r="RDT1002" s="14"/>
      <c r="RDU1002" s="14"/>
      <c r="RDV1002" s="14"/>
      <c r="RDW1002" s="14"/>
      <c r="RDX1002" s="14"/>
      <c r="RDY1002" s="14"/>
      <c r="RDZ1002" s="14"/>
      <c r="REA1002" s="14"/>
      <c r="REB1002" s="14"/>
      <c r="REC1002" s="14"/>
      <c r="RED1002" s="14"/>
      <c r="REE1002" s="14"/>
      <c r="REF1002" s="14"/>
      <c r="REG1002" s="14"/>
      <c r="REH1002" s="14"/>
      <c r="REI1002" s="14"/>
      <c r="REJ1002" s="14"/>
      <c r="REK1002" s="14"/>
      <c r="REL1002" s="14"/>
      <c r="REM1002" s="14"/>
      <c r="REN1002" s="14"/>
      <c r="REO1002" s="14"/>
      <c r="REP1002" s="14"/>
      <c r="REQ1002" s="14"/>
      <c r="RER1002" s="14"/>
      <c r="RES1002" s="14"/>
      <c r="RET1002" s="14"/>
      <c r="REU1002" s="14"/>
      <c r="REV1002" s="14"/>
      <c r="REW1002" s="14"/>
      <c r="REX1002" s="14"/>
      <c r="REY1002" s="14"/>
      <c r="REZ1002" s="14"/>
      <c r="RFA1002" s="14"/>
      <c r="RFB1002" s="14"/>
      <c r="RFC1002" s="14"/>
      <c r="RFD1002" s="14"/>
      <c r="RFE1002" s="14"/>
      <c r="RFF1002" s="14"/>
      <c r="RFG1002" s="14"/>
      <c r="RFH1002" s="14"/>
      <c r="RFI1002" s="14"/>
      <c r="RFJ1002" s="14"/>
      <c r="RFK1002" s="14"/>
      <c r="RFL1002" s="14"/>
      <c r="RFM1002" s="14"/>
      <c r="RFN1002" s="14"/>
      <c r="RFO1002" s="14"/>
      <c r="RFP1002" s="14"/>
      <c r="RFQ1002" s="14"/>
      <c r="RFR1002" s="14"/>
      <c r="RFS1002" s="14"/>
      <c r="RFT1002" s="14"/>
      <c r="RFU1002" s="14"/>
      <c r="RFV1002" s="14"/>
      <c r="RFW1002" s="14"/>
      <c r="RFX1002" s="14"/>
      <c r="RFY1002" s="14"/>
      <c r="RFZ1002" s="14"/>
      <c r="RGA1002" s="14"/>
      <c r="RGB1002" s="14"/>
      <c r="RGC1002" s="14"/>
      <c r="RGD1002" s="14"/>
      <c r="RGE1002" s="14"/>
      <c r="RGF1002" s="14"/>
      <c r="RGG1002" s="14"/>
      <c r="RGH1002" s="14"/>
      <c r="RGI1002" s="14"/>
      <c r="RGJ1002" s="14"/>
      <c r="RGK1002" s="14"/>
      <c r="RGL1002" s="14"/>
      <c r="RGM1002" s="14"/>
      <c r="RGN1002" s="14"/>
      <c r="RGO1002" s="14"/>
      <c r="RGP1002" s="14"/>
      <c r="RGQ1002" s="14"/>
      <c r="RGR1002" s="14"/>
      <c r="RGS1002" s="14"/>
      <c r="RGT1002" s="14"/>
      <c r="RGU1002" s="14"/>
      <c r="RGV1002" s="14"/>
      <c r="RGW1002" s="14"/>
      <c r="RGX1002" s="14"/>
      <c r="RGY1002" s="14"/>
      <c r="RGZ1002" s="14"/>
      <c r="RHA1002" s="14"/>
      <c r="RHB1002" s="14"/>
      <c r="RHC1002" s="14"/>
      <c r="RHD1002" s="14"/>
      <c r="RHE1002" s="14"/>
      <c r="RHF1002" s="14"/>
      <c r="RHG1002" s="14"/>
      <c r="RHH1002" s="14"/>
      <c r="RHI1002" s="14"/>
      <c r="RHJ1002" s="14"/>
      <c r="RHK1002" s="14"/>
      <c r="RHL1002" s="14"/>
      <c r="RHM1002" s="14"/>
      <c r="RHN1002" s="14"/>
      <c r="RHO1002" s="14"/>
      <c r="RHP1002" s="14"/>
      <c r="RHQ1002" s="14"/>
      <c r="RHR1002" s="14"/>
      <c r="RHS1002" s="14"/>
      <c r="RHT1002" s="14"/>
      <c r="RHU1002" s="14"/>
      <c r="RHV1002" s="14"/>
      <c r="RHW1002" s="14"/>
      <c r="RHX1002" s="14"/>
      <c r="RHY1002" s="14"/>
      <c r="RHZ1002" s="14"/>
      <c r="RIA1002" s="14"/>
      <c r="RIB1002" s="14"/>
      <c r="RIC1002" s="14"/>
      <c r="RID1002" s="14"/>
      <c r="RIE1002" s="14"/>
      <c r="RIF1002" s="14"/>
      <c r="RIG1002" s="14"/>
      <c r="RIH1002" s="14"/>
      <c r="RII1002" s="14"/>
      <c r="RIJ1002" s="14"/>
      <c r="RIK1002" s="14"/>
      <c r="RIL1002" s="14"/>
      <c r="RIM1002" s="14"/>
      <c r="RIN1002" s="14"/>
      <c r="RIO1002" s="14"/>
      <c r="RIP1002" s="14"/>
      <c r="RIQ1002" s="14"/>
      <c r="RIR1002" s="14"/>
      <c r="RIS1002" s="14"/>
      <c r="RIT1002" s="14"/>
      <c r="RIU1002" s="14"/>
      <c r="RIV1002" s="14"/>
      <c r="RIW1002" s="14"/>
      <c r="RIX1002" s="14"/>
      <c r="RIY1002" s="14"/>
      <c r="RIZ1002" s="14"/>
      <c r="RJA1002" s="14"/>
      <c r="RJB1002" s="14"/>
      <c r="RJC1002" s="14"/>
      <c r="RJD1002" s="14"/>
      <c r="RJE1002" s="14"/>
      <c r="RJF1002" s="14"/>
      <c r="RJG1002" s="14"/>
      <c r="RJH1002" s="14"/>
      <c r="RJI1002" s="14"/>
      <c r="RJJ1002" s="14"/>
      <c r="RJK1002" s="14"/>
      <c r="RJL1002" s="14"/>
      <c r="RJM1002" s="14"/>
      <c r="RJN1002" s="14"/>
      <c r="RJO1002" s="14"/>
      <c r="RJP1002" s="14"/>
      <c r="RJQ1002" s="14"/>
      <c r="RJR1002" s="14"/>
      <c r="RJS1002" s="14"/>
      <c r="RJT1002" s="14"/>
      <c r="RJU1002" s="14"/>
      <c r="RJV1002" s="14"/>
      <c r="RJW1002" s="14"/>
      <c r="RJX1002" s="14"/>
      <c r="RJY1002" s="14"/>
      <c r="RJZ1002" s="14"/>
      <c r="RKA1002" s="14"/>
      <c r="RKB1002" s="14"/>
      <c r="RKC1002" s="14"/>
      <c r="RKD1002" s="14"/>
      <c r="RKE1002" s="14"/>
      <c r="RKF1002" s="14"/>
      <c r="RKG1002" s="14"/>
      <c r="RKH1002" s="14"/>
      <c r="RKI1002" s="14"/>
      <c r="RKJ1002" s="14"/>
      <c r="RKK1002" s="14"/>
      <c r="RKL1002" s="14"/>
      <c r="RKM1002" s="14"/>
      <c r="RKN1002" s="14"/>
      <c r="RKO1002" s="14"/>
      <c r="RKP1002" s="14"/>
      <c r="RKQ1002" s="14"/>
      <c r="RKR1002" s="14"/>
      <c r="RKS1002" s="14"/>
      <c r="RKT1002" s="14"/>
      <c r="RKU1002" s="14"/>
      <c r="RKV1002" s="14"/>
      <c r="RKW1002" s="14"/>
      <c r="RKX1002" s="14"/>
      <c r="RKY1002" s="14"/>
      <c r="RKZ1002" s="14"/>
      <c r="RLA1002" s="14"/>
      <c r="RLB1002" s="14"/>
      <c r="RLC1002" s="14"/>
      <c r="RLD1002" s="14"/>
      <c r="RLE1002" s="14"/>
      <c r="RLF1002" s="14"/>
      <c r="RLG1002" s="14"/>
      <c r="RLH1002" s="14"/>
      <c r="RLI1002" s="14"/>
      <c r="RLJ1002" s="14"/>
      <c r="RLK1002" s="14"/>
      <c r="RLL1002" s="14"/>
      <c r="RLM1002" s="14"/>
      <c r="RLN1002" s="14"/>
      <c r="RLO1002" s="14"/>
      <c r="RLP1002" s="14"/>
      <c r="RLQ1002" s="14"/>
      <c r="RLR1002" s="14"/>
      <c r="RLS1002" s="14"/>
      <c r="RLT1002" s="14"/>
      <c r="RLU1002" s="14"/>
      <c r="RLV1002" s="14"/>
      <c r="RLW1002" s="14"/>
      <c r="RLX1002" s="14"/>
      <c r="RLY1002" s="14"/>
      <c r="RLZ1002" s="14"/>
      <c r="RMA1002" s="14"/>
      <c r="RMB1002" s="14"/>
      <c r="RMC1002" s="14"/>
      <c r="RMD1002" s="14"/>
      <c r="RME1002" s="14"/>
      <c r="RMF1002" s="14"/>
      <c r="RMG1002" s="14"/>
      <c r="RMH1002" s="14"/>
      <c r="RMI1002" s="14"/>
      <c r="RMJ1002" s="14"/>
      <c r="RMK1002" s="14"/>
      <c r="RML1002" s="14"/>
      <c r="RMM1002" s="14"/>
      <c r="RMN1002" s="14"/>
      <c r="RMO1002" s="14"/>
      <c r="RMP1002" s="14"/>
      <c r="RMQ1002" s="14"/>
      <c r="RMR1002" s="14"/>
      <c r="RMS1002" s="14"/>
      <c r="RMT1002" s="14"/>
      <c r="RMU1002" s="14"/>
      <c r="RMV1002" s="14"/>
      <c r="RMW1002" s="14"/>
      <c r="RMX1002" s="14"/>
      <c r="RMY1002" s="14"/>
      <c r="RMZ1002" s="14"/>
      <c r="RNA1002" s="14"/>
      <c r="RNB1002" s="14"/>
      <c r="RNC1002" s="14"/>
      <c r="RND1002" s="14"/>
      <c r="RNE1002" s="14"/>
      <c r="RNF1002" s="14"/>
      <c r="RNG1002" s="14"/>
      <c r="RNH1002" s="14"/>
      <c r="RNI1002" s="14"/>
      <c r="RNJ1002" s="14"/>
      <c r="RNK1002" s="14"/>
      <c r="RNL1002" s="14"/>
      <c r="RNM1002" s="14"/>
      <c r="RNN1002" s="14"/>
      <c r="RNO1002" s="14"/>
      <c r="RNP1002" s="14"/>
      <c r="RNQ1002" s="14"/>
      <c r="RNR1002" s="14"/>
      <c r="RNS1002" s="14"/>
      <c r="RNT1002" s="14"/>
      <c r="RNU1002" s="14"/>
      <c r="RNV1002" s="14"/>
      <c r="RNW1002" s="14"/>
      <c r="RNX1002" s="14"/>
      <c r="RNY1002" s="14"/>
      <c r="RNZ1002" s="14"/>
      <c r="ROA1002" s="14"/>
      <c r="ROB1002" s="14"/>
      <c r="ROC1002" s="14"/>
      <c r="ROD1002" s="14"/>
      <c r="ROE1002" s="14"/>
      <c r="ROF1002" s="14"/>
      <c r="ROG1002" s="14"/>
      <c r="ROH1002" s="14"/>
      <c r="ROI1002" s="14"/>
      <c r="ROJ1002" s="14"/>
      <c r="ROK1002" s="14"/>
      <c r="ROL1002" s="14"/>
      <c r="ROM1002" s="14"/>
      <c r="RON1002" s="14"/>
      <c r="ROO1002" s="14"/>
      <c r="ROP1002" s="14"/>
      <c r="ROQ1002" s="14"/>
      <c r="ROR1002" s="14"/>
      <c r="ROS1002" s="14"/>
      <c r="ROT1002" s="14"/>
      <c r="ROU1002" s="14"/>
      <c r="ROV1002" s="14"/>
      <c r="ROW1002" s="14"/>
      <c r="ROX1002" s="14"/>
      <c r="ROY1002" s="14"/>
      <c r="ROZ1002" s="14"/>
      <c r="RPA1002" s="14"/>
      <c r="RPB1002" s="14"/>
      <c r="RPC1002" s="14"/>
      <c r="RPD1002" s="14"/>
      <c r="RPE1002" s="14"/>
      <c r="RPF1002" s="14"/>
      <c r="RPG1002" s="14"/>
      <c r="RPH1002" s="14"/>
      <c r="RPI1002" s="14"/>
      <c r="RPJ1002" s="14"/>
      <c r="RPK1002" s="14"/>
      <c r="RPL1002" s="14"/>
      <c r="RPM1002" s="14"/>
      <c r="RPN1002" s="14"/>
      <c r="RPO1002" s="14"/>
      <c r="RPP1002" s="14"/>
      <c r="RPQ1002" s="14"/>
      <c r="RPR1002" s="14"/>
      <c r="RPS1002" s="14"/>
      <c r="RPT1002" s="14"/>
      <c r="RPU1002" s="14"/>
      <c r="RPV1002" s="14"/>
      <c r="RPW1002" s="14"/>
      <c r="RPX1002" s="14"/>
      <c r="RPY1002" s="14"/>
      <c r="RPZ1002" s="14"/>
      <c r="RQA1002" s="14"/>
      <c r="RQB1002" s="14"/>
      <c r="RQC1002" s="14"/>
      <c r="RQD1002" s="14"/>
      <c r="RQE1002" s="14"/>
      <c r="RQF1002" s="14"/>
      <c r="RQG1002" s="14"/>
      <c r="RQH1002" s="14"/>
      <c r="RQI1002" s="14"/>
      <c r="RQJ1002" s="14"/>
      <c r="RQK1002" s="14"/>
      <c r="RQL1002" s="14"/>
      <c r="RQM1002" s="14"/>
      <c r="RQN1002" s="14"/>
      <c r="RQO1002" s="14"/>
      <c r="RQP1002" s="14"/>
      <c r="RQQ1002" s="14"/>
      <c r="RQR1002" s="14"/>
      <c r="RQS1002" s="14"/>
      <c r="RQT1002" s="14"/>
      <c r="RQU1002" s="14"/>
      <c r="RQV1002" s="14"/>
      <c r="RQW1002" s="14"/>
      <c r="RQX1002" s="14"/>
      <c r="RQY1002" s="14"/>
      <c r="RQZ1002" s="14"/>
      <c r="RRA1002" s="14"/>
      <c r="RRB1002" s="14"/>
      <c r="RRC1002" s="14"/>
      <c r="RRD1002" s="14"/>
      <c r="RRE1002" s="14"/>
      <c r="RRF1002" s="14"/>
      <c r="RRG1002" s="14"/>
      <c r="RRH1002" s="14"/>
      <c r="RRI1002" s="14"/>
      <c r="RRJ1002" s="14"/>
      <c r="RRK1002" s="14"/>
      <c r="RRL1002" s="14"/>
      <c r="RRM1002" s="14"/>
      <c r="RRN1002" s="14"/>
      <c r="RRO1002" s="14"/>
      <c r="RRP1002" s="14"/>
      <c r="RRQ1002" s="14"/>
      <c r="RRR1002" s="14"/>
      <c r="RRS1002" s="14"/>
      <c r="RRT1002" s="14"/>
      <c r="RRU1002" s="14"/>
      <c r="RRV1002" s="14"/>
      <c r="RRW1002" s="14"/>
      <c r="RRX1002" s="14"/>
      <c r="RRY1002" s="14"/>
      <c r="RRZ1002" s="14"/>
      <c r="RSA1002" s="14"/>
      <c r="RSB1002" s="14"/>
      <c r="RSC1002" s="14"/>
      <c r="RSD1002" s="14"/>
      <c r="RSE1002" s="14"/>
      <c r="RSF1002" s="14"/>
      <c r="RSG1002" s="14"/>
      <c r="RSH1002" s="14"/>
      <c r="RSI1002" s="14"/>
      <c r="RSJ1002" s="14"/>
      <c r="RSK1002" s="14"/>
      <c r="RSL1002" s="14"/>
      <c r="RSM1002" s="14"/>
      <c r="RSN1002" s="14"/>
      <c r="RSO1002" s="14"/>
      <c r="RSP1002" s="14"/>
      <c r="RSQ1002" s="14"/>
      <c r="RSR1002" s="14"/>
      <c r="RSS1002" s="14"/>
      <c r="RST1002" s="14"/>
      <c r="RSU1002" s="14"/>
      <c r="RSV1002" s="14"/>
      <c r="RSW1002" s="14"/>
      <c r="RSX1002" s="14"/>
      <c r="RSY1002" s="14"/>
      <c r="RSZ1002" s="14"/>
      <c r="RTA1002" s="14"/>
      <c r="RTB1002" s="14"/>
      <c r="RTC1002" s="14"/>
      <c r="RTD1002" s="14"/>
      <c r="RTE1002" s="14"/>
      <c r="RTF1002" s="14"/>
      <c r="RTG1002" s="14"/>
      <c r="RTH1002" s="14"/>
      <c r="RTI1002" s="14"/>
      <c r="RTJ1002" s="14"/>
      <c r="RTK1002" s="14"/>
      <c r="RTL1002" s="14"/>
      <c r="RTM1002" s="14"/>
      <c r="RTN1002" s="14"/>
      <c r="RTO1002" s="14"/>
      <c r="RTP1002" s="14"/>
      <c r="RTQ1002" s="14"/>
      <c r="RTR1002" s="14"/>
      <c r="RTS1002" s="14"/>
      <c r="RTT1002" s="14"/>
      <c r="RTU1002" s="14"/>
      <c r="RTV1002" s="14"/>
      <c r="RTW1002" s="14"/>
      <c r="RTX1002" s="14"/>
      <c r="RTY1002" s="14"/>
      <c r="RTZ1002" s="14"/>
      <c r="RUA1002" s="14"/>
      <c r="RUB1002" s="14"/>
      <c r="RUC1002" s="14"/>
      <c r="RUD1002" s="14"/>
      <c r="RUE1002" s="14"/>
      <c r="RUF1002" s="14"/>
      <c r="RUG1002" s="14"/>
      <c r="RUH1002" s="14"/>
      <c r="RUI1002" s="14"/>
      <c r="RUJ1002" s="14"/>
      <c r="RUK1002" s="14"/>
      <c r="RUL1002" s="14"/>
      <c r="RUM1002" s="14"/>
      <c r="RUN1002" s="14"/>
      <c r="RUO1002" s="14"/>
      <c r="RUP1002" s="14"/>
      <c r="RUQ1002" s="14"/>
      <c r="RUR1002" s="14"/>
      <c r="RUS1002" s="14"/>
      <c r="RUT1002" s="14"/>
      <c r="RUU1002" s="14"/>
      <c r="RUV1002" s="14"/>
      <c r="RUW1002" s="14"/>
      <c r="RUX1002" s="14"/>
      <c r="RUY1002" s="14"/>
      <c r="RUZ1002" s="14"/>
      <c r="RVA1002" s="14"/>
      <c r="RVB1002" s="14"/>
      <c r="RVC1002" s="14"/>
      <c r="RVD1002" s="14"/>
      <c r="RVE1002" s="14"/>
      <c r="RVF1002" s="14"/>
      <c r="RVG1002" s="14"/>
      <c r="RVH1002" s="14"/>
      <c r="RVI1002" s="14"/>
      <c r="RVJ1002" s="14"/>
      <c r="RVK1002" s="14"/>
      <c r="RVL1002" s="14"/>
      <c r="RVM1002" s="14"/>
      <c r="RVN1002" s="14"/>
      <c r="RVO1002" s="14"/>
      <c r="RVP1002" s="14"/>
      <c r="RVQ1002" s="14"/>
      <c r="RVR1002" s="14"/>
      <c r="RVS1002" s="14"/>
      <c r="RVT1002" s="14"/>
      <c r="RVU1002" s="14"/>
      <c r="RVV1002" s="14"/>
      <c r="RVW1002" s="14"/>
      <c r="RVX1002" s="14"/>
      <c r="RVY1002" s="14"/>
      <c r="RVZ1002" s="14"/>
      <c r="RWA1002" s="14"/>
      <c r="RWB1002" s="14"/>
      <c r="RWC1002" s="14"/>
      <c r="RWD1002" s="14"/>
      <c r="RWE1002" s="14"/>
      <c r="RWF1002" s="14"/>
      <c r="RWG1002" s="14"/>
      <c r="RWH1002" s="14"/>
      <c r="RWI1002" s="14"/>
      <c r="RWJ1002" s="14"/>
      <c r="RWK1002" s="14"/>
      <c r="RWL1002" s="14"/>
      <c r="RWM1002" s="14"/>
      <c r="RWN1002" s="14"/>
      <c r="RWO1002" s="14"/>
      <c r="RWP1002" s="14"/>
      <c r="RWQ1002" s="14"/>
      <c r="RWR1002" s="14"/>
      <c r="RWS1002" s="14"/>
      <c r="RWT1002" s="14"/>
      <c r="RWU1002" s="14"/>
      <c r="RWV1002" s="14"/>
      <c r="RWW1002" s="14"/>
      <c r="RWX1002" s="14"/>
      <c r="RWY1002" s="14"/>
      <c r="RWZ1002" s="14"/>
      <c r="RXA1002" s="14"/>
      <c r="RXB1002" s="14"/>
      <c r="RXC1002" s="14"/>
      <c r="RXD1002" s="14"/>
      <c r="RXE1002" s="14"/>
      <c r="RXF1002" s="14"/>
      <c r="RXG1002" s="14"/>
      <c r="RXH1002" s="14"/>
      <c r="RXI1002" s="14"/>
      <c r="RXJ1002" s="14"/>
      <c r="RXK1002" s="14"/>
      <c r="RXL1002" s="14"/>
      <c r="RXM1002" s="14"/>
      <c r="RXN1002" s="14"/>
      <c r="RXO1002" s="14"/>
      <c r="RXP1002" s="14"/>
      <c r="RXQ1002" s="14"/>
      <c r="RXR1002" s="14"/>
      <c r="RXS1002" s="14"/>
      <c r="RXT1002" s="14"/>
      <c r="RXU1002" s="14"/>
      <c r="RXV1002" s="14"/>
      <c r="RXW1002" s="14"/>
      <c r="RXX1002" s="14"/>
      <c r="RXY1002" s="14"/>
      <c r="RXZ1002" s="14"/>
      <c r="RYA1002" s="14"/>
      <c r="RYB1002" s="14"/>
      <c r="RYC1002" s="14"/>
      <c r="RYD1002" s="14"/>
      <c r="RYE1002" s="14"/>
      <c r="RYF1002" s="14"/>
      <c r="RYG1002" s="14"/>
      <c r="RYH1002" s="14"/>
      <c r="RYI1002" s="14"/>
      <c r="RYJ1002" s="14"/>
      <c r="RYK1002" s="14"/>
      <c r="RYL1002" s="14"/>
      <c r="RYM1002" s="14"/>
      <c r="RYN1002" s="14"/>
      <c r="RYO1002" s="14"/>
      <c r="RYP1002" s="14"/>
      <c r="RYQ1002" s="14"/>
      <c r="RYR1002" s="14"/>
      <c r="RYS1002" s="14"/>
      <c r="RYT1002" s="14"/>
      <c r="RYU1002" s="14"/>
      <c r="RYV1002" s="14"/>
      <c r="RYW1002" s="14"/>
      <c r="RYX1002" s="14"/>
      <c r="RYY1002" s="14"/>
      <c r="RYZ1002" s="14"/>
      <c r="RZA1002" s="14"/>
      <c r="RZB1002" s="14"/>
      <c r="RZC1002" s="14"/>
      <c r="RZD1002" s="14"/>
      <c r="RZE1002" s="14"/>
      <c r="RZF1002" s="14"/>
      <c r="RZG1002" s="14"/>
      <c r="RZH1002" s="14"/>
      <c r="RZI1002" s="14"/>
      <c r="RZJ1002" s="14"/>
      <c r="RZK1002" s="14"/>
      <c r="RZL1002" s="14"/>
      <c r="RZM1002" s="14"/>
      <c r="RZN1002" s="14"/>
      <c r="RZO1002" s="14"/>
      <c r="RZP1002" s="14"/>
      <c r="RZQ1002" s="14"/>
      <c r="RZR1002" s="14"/>
      <c r="RZS1002" s="14"/>
      <c r="RZT1002" s="14"/>
      <c r="RZU1002" s="14"/>
      <c r="RZV1002" s="14"/>
      <c r="RZW1002" s="14"/>
      <c r="RZX1002" s="14"/>
      <c r="RZY1002" s="14"/>
      <c r="RZZ1002" s="14"/>
      <c r="SAA1002" s="14"/>
      <c r="SAB1002" s="14"/>
      <c r="SAC1002" s="14"/>
      <c r="SAD1002" s="14"/>
      <c r="SAE1002" s="14"/>
      <c r="SAF1002" s="14"/>
      <c r="SAG1002" s="14"/>
      <c r="SAH1002" s="14"/>
      <c r="SAI1002" s="14"/>
      <c r="SAJ1002" s="14"/>
      <c r="SAK1002" s="14"/>
      <c r="SAL1002" s="14"/>
      <c r="SAM1002" s="14"/>
      <c r="SAN1002" s="14"/>
      <c r="SAO1002" s="14"/>
      <c r="SAP1002" s="14"/>
      <c r="SAQ1002" s="14"/>
      <c r="SAR1002" s="14"/>
      <c r="SAS1002" s="14"/>
      <c r="SAT1002" s="14"/>
      <c r="SAU1002" s="14"/>
      <c r="SAV1002" s="14"/>
      <c r="SAW1002" s="14"/>
      <c r="SAX1002" s="14"/>
      <c r="SAY1002" s="14"/>
      <c r="SAZ1002" s="14"/>
      <c r="SBA1002" s="14"/>
      <c r="SBB1002" s="14"/>
      <c r="SBC1002" s="14"/>
      <c r="SBD1002" s="14"/>
      <c r="SBE1002" s="14"/>
      <c r="SBF1002" s="14"/>
      <c r="SBG1002" s="14"/>
      <c r="SBH1002" s="14"/>
      <c r="SBI1002" s="14"/>
      <c r="SBJ1002" s="14"/>
      <c r="SBK1002" s="14"/>
      <c r="SBL1002" s="14"/>
      <c r="SBM1002" s="14"/>
      <c r="SBN1002" s="14"/>
      <c r="SBO1002" s="14"/>
      <c r="SBP1002" s="14"/>
      <c r="SBQ1002" s="14"/>
      <c r="SBR1002" s="14"/>
      <c r="SBS1002" s="14"/>
      <c r="SBT1002" s="14"/>
      <c r="SBU1002" s="14"/>
      <c r="SBV1002" s="14"/>
      <c r="SBW1002" s="14"/>
      <c r="SBX1002" s="14"/>
      <c r="SBY1002" s="14"/>
      <c r="SBZ1002" s="14"/>
      <c r="SCA1002" s="14"/>
      <c r="SCB1002" s="14"/>
      <c r="SCC1002" s="14"/>
      <c r="SCD1002" s="14"/>
      <c r="SCE1002" s="14"/>
      <c r="SCF1002" s="14"/>
      <c r="SCG1002" s="14"/>
      <c r="SCH1002" s="14"/>
      <c r="SCI1002" s="14"/>
      <c r="SCJ1002" s="14"/>
      <c r="SCK1002" s="14"/>
      <c r="SCL1002" s="14"/>
      <c r="SCM1002" s="14"/>
      <c r="SCN1002" s="14"/>
      <c r="SCO1002" s="14"/>
      <c r="SCP1002" s="14"/>
      <c r="SCQ1002" s="14"/>
      <c r="SCR1002" s="14"/>
      <c r="SCS1002" s="14"/>
      <c r="SCT1002" s="14"/>
      <c r="SCU1002" s="14"/>
      <c r="SCV1002" s="14"/>
      <c r="SCW1002" s="14"/>
      <c r="SCX1002" s="14"/>
      <c r="SCY1002" s="14"/>
      <c r="SCZ1002" s="14"/>
      <c r="SDA1002" s="14"/>
      <c r="SDB1002" s="14"/>
      <c r="SDC1002" s="14"/>
      <c r="SDD1002" s="14"/>
      <c r="SDE1002" s="14"/>
      <c r="SDF1002" s="14"/>
      <c r="SDG1002" s="14"/>
      <c r="SDH1002" s="14"/>
      <c r="SDI1002" s="14"/>
      <c r="SDJ1002" s="14"/>
      <c r="SDK1002" s="14"/>
      <c r="SDL1002" s="14"/>
      <c r="SDM1002" s="14"/>
      <c r="SDN1002" s="14"/>
      <c r="SDO1002" s="14"/>
      <c r="SDP1002" s="14"/>
      <c r="SDQ1002" s="14"/>
      <c r="SDR1002" s="14"/>
      <c r="SDS1002" s="14"/>
      <c r="SDT1002" s="14"/>
      <c r="SDU1002" s="14"/>
      <c r="SDV1002" s="14"/>
      <c r="SDW1002" s="14"/>
      <c r="SDX1002" s="14"/>
      <c r="SDY1002" s="14"/>
      <c r="SDZ1002" s="14"/>
      <c r="SEA1002" s="14"/>
      <c r="SEB1002" s="14"/>
      <c r="SEC1002" s="14"/>
      <c r="SED1002" s="14"/>
      <c r="SEE1002" s="14"/>
      <c r="SEF1002" s="14"/>
      <c r="SEG1002" s="14"/>
      <c r="SEH1002" s="14"/>
      <c r="SEI1002" s="14"/>
      <c r="SEJ1002" s="14"/>
      <c r="SEK1002" s="14"/>
      <c r="SEL1002" s="14"/>
      <c r="SEM1002" s="14"/>
      <c r="SEN1002" s="14"/>
      <c r="SEO1002" s="14"/>
      <c r="SEP1002" s="14"/>
      <c r="SEQ1002" s="14"/>
      <c r="SER1002" s="14"/>
      <c r="SES1002" s="14"/>
      <c r="SET1002" s="14"/>
      <c r="SEU1002" s="14"/>
      <c r="SEV1002" s="14"/>
      <c r="SEW1002" s="14"/>
      <c r="SEX1002" s="14"/>
      <c r="SEY1002" s="14"/>
      <c r="SEZ1002" s="14"/>
      <c r="SFA1002" s="14"/>
      <c r="SFB1002" s="14"/>
      <c r="SFC1002" s="14"/>
      <c r="SFD1002" s="14"/>
      <c r="SFE1002" s="14"/>
      <c r="SFF1002" s="14"/>
      <c r="SFG1002" s="14"/>
      <c r="SFH1002" s="14"/>
      <c r="SFI1002" s="14"/>
      <c r="SFJ1002" s="14"/>
      <c r="SFK1002" s="14"/>
      <c r="SFL1002" s="14"/>
      <c r="SFM1002" s="14"/>
      <c r="SFN1002" s="14"/>
      <c r="SFO1002" s="14"/>
      <c r="SFP1002" s="14"/>
      <c r="SFQ1002" s="14"/>
      <c r="SFR1002" s="14"/>
      <c r="SFS1002" s="14"/>
      <c r="SFT1002" s="14"/>
      <c r="SFU1002" s="14"/>
      <c r="SFV1002" s="14"/>
      <c r="SFW1002" s="14"/>
      <c r="SFX1002" s="14"/>
      <c r="SFY1002" s="14"/>
      <c r="SFZ1002" s="14"/>
      <c r="SGA1002" s="14"/>
      <c r="SGB1002" s="14"/>
      <c r="SGC1002" s="14"/>
      <c r="SGD1002" s="14"/>
      <c r="SGE1002" s="14"/>
      <c r="SGF1002" s="14"/>
      <c r="SGG1002" s="14"/>
      <c r="SGH1002" s="14"/>
      <c r="SGI1002" s="14"/>
      <c r="SGJ1002" s="14"/>
      <c r="SGK1002" s="14"/>
      <c r="SGL1002" s="14"/>
      <c r="SGM1002" s="14"/>
      <c r="SGN1002" s="14"/>
      <c r="SGO1002" s="14"/>
      <c r="SGP1002" s="14"/>
      <c r="SGQ1002" s="14"/>
      <c r="SGR1002" s="14"/>
      <c r="SGS1002" s="14"/>
      <c r="SGT1002" s="14"/>
      <c r="SGU1002" s="14"/>
      <c r="SGV1002" s="14"/>
      <c r="SGW1002" s="14"/>
      <c r="SGX1002" s="14"/>
      <c r="SGY1002" s="14"/>
      <c r="SGZ1002" s="14"/>
      <c r="SHA1002" s="14"/>
      <c r="SHB1002" s="14"/>
      <c r="SHC1002" s="14"/>
      <c r="SHD1002" s="14"/>
      <c r="SHE1002" s="14"/>
      <c r="SHF1002" s="14"/>
      <c r="SHG1002" s="14"/>
      <c r="SHH1002" s="14"/>
      <c r="SHI1002" s="14"/>
      <c r="SHJ1002" s="14"/>
      <c r="SHK1002" s="14"/>
      <c r="SHL1002" s="14"/>
      <c r="SHM1002" s="14"/>
      <c r="SHN1002" s="14"/>
      <c r="SHO1002" s="14"/>
      <c r="SHP1002" s="14"/>
      <c r="SHQ1002" s="14"/>
      <c r="SHR1002" s="14"/>
      <c r="SHS1002" s="14"/>
      <c r="SHT1002" s="14"/>
      <c r="SHU1002" s="14"/>
      <c r="SHV1002" s="14"/>
      <c r="SHW1002" s="14"/>
      <c r="SHX1002" s="14"/>
      <c r="SHY1002" s="14"/>
      <c r="SHZ1002" s="14"/>
      <c r="SIA1002" s="14"/>
      <c r="SIB1002" s="14"/>
      <c r="SIC1002" s="14"/>
      <c r="SID1002" s="14"/>
      <c r="SIE1002" s="14"/>
      <c r="SIF1002" s="14"/>
      <c r="SIG1002" s="14"/>
      <c r="SIH1002" s="14"/>
      <c r="SII1002" s="14"/>
      <c r="SIJ1002" s="14"/>
      <c r="SIK1002" s="14"/>
      <c r="SIL1002" s="14"/>
      <c r="SIM1002" s="14"/>
      <c r="SIN1002" s="14"/>
      <c r="SIO1002" s="14"/>
      <c r="SIP1002" s="14"/>
      <c r="SIQ1002" s="14"/>
      <c r="SIR1002" s="14"/>
      <c r="SIS1002" s="14"/>
      <c r="SIT1002" s="14"/>
      <c r="SIU1002" s="14"/>
      <c r="SIV1002" s="14"/>
      <c r="SIW1002" s="14"/>
      <c r="SIX1002" s="14"/>
      <c r="SIY1002" s="14"/>
      <c r="SIZ1002" s="14"/>
      <c r="SJA1002" s="14"/>
      <c r="SJB1002" s="14"/>
      <c r="SJC1002" s="14"/>
      <c r="SJD1002" s="14"/>
      <c r="SJE1002" s="14"/>
      <c r="SJF1002" s="14"/>
      <c r="SJG1002" s="14"/>
      <c r="SJH1002" s="14"/>
      <c r="SJI1002" s="14"/>
      <c r="SJJ1002" s="14"/>
      <c r="SJK1002" s="14"/>
      <c r="SJL1002" s="14"/>
      <c r="SJM1002" s="14"/>
      <c r="SJN1002" s="14"/>
      <c r="SJO1002" s="14"/>
      <c r="SJP1002" s="14"/>
      <c r="SJQ1002" s="14"/>
      <c r="SJR1002" s="14"/>
      <c r="SJS1002" s="14"/>
      <c r="SJT1002" s="14"/>
      <c r="SJU1002" s="14"/>
      <c r="SJV1002" s="14"/>
      <c r="SJW1002" s="14"/>
      <c r="SJX1002" s="14"/>
      <c r="SJY1002" s="14"/>
      <c r="SJZ1002" s="14"/>
      <c r="SKA1002" s="14"/>
      <c r="SKB1002" s="14"/>
      <c r="SKC1002" s="14"/>
      <c r="SKD1002" s="14"/>
      <c r="SKE1002" s="14"/>
      <c r="SKF1002" s="14"/>
      <c r="SKG1002" s="14"/>
      <c r="SKH1002" s="14"/>
      <c r="SKI1002" s="14"/>
      <c r="SKJ1002" s="14"/>
      <c r="SKK1002" s="14"/>
      <c r="SKL1002" s="14"/>
      <c r="SKM1002" s="14"/>
      <c r="SKN1002" s="14"/>
      <c r="SKO1002" s="14"/>
      <c r="SKP1002" s="14"/>
      <c r="SKQ1002" s="14"/>
      <c r="SKR1002" s="14"/>
      <c r="SKS1002" s="14"/>
      <c r="SKT1002" s="14"/>
      <c r="SKU1002" s="14"/>
      <c r="SKV1002" s="14"/>
      <c r="SKW1002" s="14"/>
      <c r="SKX1002" s="14"/>
      <c r="SKY1002" s="14"/>
      <c r="SKZ1002" s="14"/>
      <c r="SLA1002" s="14"/>
      <c r="SLB1002" s="14"/>
      <c r="SLC1002" s="14"/>
      <c r="SLD1002" s="14"/>
      <c r="SLE1002" s="14"/>
      <c r="SLF1002" s="14"/>
      <c r="SLG1002" s="14"/>
      <c r="SLH1002" s="14"/>
      <c r="SLI1002" s="14"/>
      <c r="SLJ1002" s="14"/>
      <c r="SLK1002" s="14"/>
      <c r="SLL1002" s="14"/>
      <c r="SLM1002" s="14"/>
      <c r="SLN1002" s="14"/>
      <c r="SLO1002" s="14"/>
      <c r="SLP1002" s="14"/>
      <c r="SLQ1002" s="14"/>
      <c r="SLR1002" s="14"/>
      <c r="SLS1002" s="14"/>
      <c r="SLT1002" s="14"/>
      <c r="SLU1002" s="14"/>
      <c r="SLV1002" s="14"/>
      <c r="SLW1002" s="14"/>
      <c r="SLX1002" s="14"/>
      <c r="SLY1002" s="14"/>
      <c r="SLZ1002" s="14"/>
      <c r="SMA1002" s="14"/>
      <c r="SMB1002" s="14"/>
      <c r="SMC1002" s="14"/>
      <c r="SMD1002" s="14"/>
      <c r="SME1002" s="14"/>
      <c r="SMF1002" s="14"/>
      <c r="SMG1002" s="14"/>
      <c r="SMH1002" s="14"/>
      <c r="SMI1002" s="14"/>
      <c r="SMJ1002" s="14"/>
      <c r="SMK1002" s="14"/>
      <c r="SML1002" s="14"/>
      <c r="SMM1002" s="14"/>
      <c r="SMN1002" s="14"/>
      <c r="SMO1002" s="14"/>
      <c r="SMP1002" s="14"/>
      <c r="SMQ1002" s="14"/>
      <c r="SMR1002" s="14"/>
      <c r="SMS1002" s="14"/>
      <c r="SMT1002" s="14"/>
      <c r="SMU1002" s="14"/>
      <c r="SMV1002" s="14"/>
      <c r="SMW1002" s="14"/>
      <c r="SMX1002" s="14"/>
      <c r="SMY1002" s="14"/>
      <c r="SMZ1002" s="14"/>
      <c r="SNA1002" s="14"/>
      <c r="SNB1002" s="14"/>
      <c r="SNC1002" s="14"/>
      <c r="SND1002" s="14"/>
      <c r="SNE1002" s="14"/>
      <c r="SNF1002" s="14"/>
      <c r="SNG1002" s="14"/>
      <c r="SNH1002" s="14"/>
      <c r="SNI1002" s="14"/>
      <c r="SNJ1002" s="14"/>
      <c r="SNK1002" s="14"/>
      <c r="SNL1002" s="14"/>
      <c r="SNM1002" s="14"/>
      <c r="SNN1002" s="14"/>
      <c r="SNO1002" s="14"/>
      <c r="SNP1002" s="14"/>
      <c r="SNQ1002" s="14"/>
      <c r="SNR1002" s="14"/>
      <c r="SNS1002" s="14"/>
      <c r="SNT1002" s="14"/>
      <c r="SNU1002" s="14"/>
      <c r="SNV1002" s="14"/>
      <c r="SNW1002" s="14"/>
      <c r="SNX1002" s="14"/>
      <c r="SNY1002" s="14"/>
      <c r="SNZ1002" s="14"/>
      <c r="SOA1002" s="14"/>
      <c r="SOB1002" s="14"/>
      <c r="SOC1002" s="14"/>
      <c r="SOD1002" s="14"/>
      <c r="SOE1002" s="14"/>
      <c r="SOF1002" s="14"/>
      <c r="SOG1002" s="14"/>
      <c r="SOH1002" s="14"/>
      <c r="SOI1002" s="14"/>
      <c r="SOJ1002" s="14"/>
      <c r="SOK1002" s="14"/>
      <c r="SOL1002" s="14"/>
      <c r="SOM1002" s="14"/>
      <c r="SON1002" s="14"/>
      <c r="SOO1002" s="14"/>
      <c r="SOP1002" s="14"/>
      <c r="SOQ1002" s="14"/>
      <c r="SOR1002" s="14"/>
      <c r="SOS1002" s="14"/>
      <c r="SOT1002" s="14"/>
      <c r="SOU1002" s="14"/>
      <c r="SOV1002" s="14"/>
      <c r="SOW1002" s="14"/>
      <c r="SOX1002" s="14"/>
      <c r="SOY1002" s="14"/>
      <c r="SOZ1002" s="14"/>
      <c r="SPA1002" s="14"/>
      <c r="SPB1002" s="14"/>
      <c r="SPC1002" s="14"/>
      <c r="SPD1002" s="14"/>
      <c r="SPE1002" s="14"/>
      <c r="SPF1002" s="14"/>
      <c r="SPG1002" s="14"/>
      <c r="SPH1002" s="14"/>
      <c r="SPI1002" s="14"/>
      <c r="SPJ1002" s="14"/>
      <c r="SPK1002" s="14"/>
      <c r="SPL1002" s="14"/>
      <c r="SPM1002" s="14"/>
      <c r="SPN1002" s="14"/>
      <c r="SPO1002" s="14"/>
      <c r="SPP1002" s="14"/>
      <c r="SPQ1002" s="14"/>
      <c r="SPR1002" s="14"/>
      <c r="SPS1002" s="14"/>
      <c r="SPT1002" s="14"/>
      <c r="SPU1002" s="14"/>
      <c r="SPV1002" s="14"/>
      <c r="SPW1002" s="14"/>
      <c r="SPX1002" s="14"/>
      <c r="SPY1002" s="14"/>
      <c r="SPZ1002" s="14"/>
      <c r="SQA1002" s="14"/>
      <c r="SQB1002" s="14"/>
      <c r="SQC1002" s="14"/>
      <c r="SQD1002" s="14"/>
      <c r="SQE1002" s="14"/>
      <c r="SQF1002" s="14"/>
      <c r="SQG1002" s="14"/>
      <c r="SQH1002" s="14"/>
      <c r="SQI1002" s="14"/>
      <c r="SQJ1002" s="14"/>
      <c r="SQK1002" s="14"/>
      <c r="SQL1002" s="14"/>
      <c r="SQM1002" s="14"/>
      <c r="SQN1002" s="14"/>
      <c r="SQO1002" s="14"/>
      <c r="SQP1002" s="14"/>
      <c r="SQQ1002" s="14"/>
      <c r="SQR1002" s="14"/>
      <c r="SQS1002" s="14"/>
      <c r="SQT1002" s="14"/>
      <c r="SQU1002" s="14"/>
      <c r="SQV1002" s="14"/>
      <c r="SQW1002" s="14"/>
      <c r="SQX1002" s="14"/>
      <c r="SQY1002" s="14"/>
      <c r="SQZ1002" s="14"/>
      <c r="SRA1002" s="14"/>
      <c r="SRB1002" s="14"/>
      <c r="SRC1002" s="14"/>
      <c r="SRD1002" s="14"/>
      <c r="SRE1002" s="14"/>
      <c r="SRF1002" s="14"/>
      <c r="SRG1002" s="14"/>
      <c r="SRH1002" s="14"/>
      <c r="SRI1002" s="14"/>
      <c r="SRJ1002" s="14"/>
      <c r="SRK1002" s="14"/>
      <c r="SRL1002" s="14"/>
      <c r="SRM1002" s="14"/>
      <c r="SRN1002" s="14"/>
      <c r="SRO1002" s="14"/>
      <c r="SRP1002" s="14"/>
      <c r="SRQ1002" s="14"/>
      <c r="SRR1002" s="14"/>
      <c r="SRS1002" s="14"/>
      <c r="SRT1002" s="14"/>
      <c r="SRU1002" s="14"/>
      <c r="SRV1002" s="14"/>
      <c r="SRW1002" s="14"/>
      <c r="SRX1002" s="14"/>
      <c r="SRY1002" s="14"/>
      <c r="SRZ1002" s="14"/>
      <c r="SSA1002" s="14"/>
      <c r="SSB1002" s="14"/>
      <c r="SSC1002" s="14"/>
      <c r="SSD1002" s="14"/>
      <c r="SSE1002" s="14"/>
      <c r="SSF1002" s="14"/>
      <c r="SSG1002" s="14"/>
      <c r="SSH1002" s="14"/>
      <c r="SSI1002" s="14"/>
      <c r="SSJ1002" s="14"/>
      <c r="SSK1002" s="14"/>
      <c r="SSL1002" s="14"/>
      <c r="SSM1002" s="14"/>
      <c r="SSN1002" s="14"/>
      <c r="SSO1002" s="14"/>
      <c r="SSP1002" s="14"/>
      <c r="SSQ1002" s="14"/>
      <c r="SSR1002" s="14"/>
      <c r="SSS1002" s="14"/>
      <c r="SST1002" s="14"/>
      <c r="SSU1002" s="14"/>
      <c r="SSV1002" s="14"/>
      <c r="SSW1002" s="14"/>
      <c r="SSX1002" s="14"/>
      <c r="SSY1002" s="14"/>
      <c r="SSZ1002" s="14"/>
      <c r="STA1002" s="14"/>
      <c r="STB1002" s="14"/>
      <c r="STC1002" s="14"/>
      <c r="STD1002" s="14"/>
      <c r="STE1002" s="14"/>
      <c r="STF1002" s="14"/>
      <c r="STG1002" s="14"/>
      <c r="STH1002" s="14"/>
      <c r="STI1002" s="14"/>
      <c r="STJ1002" s="14"/>
      <c r="STK1002" s="14"/>
      <c r="STL1002" s="14"/>
      <c r="STM1002" s="14"/>
      <c r="STN1002" s="14"/>
      <c r="STO1002" s="14"/>
      <c r="STP1002" s="14"/>
      <c r="STQ1002" s="14"/>
      <c r="STR1002" s="14"/>
      <c r="STS1002" s="14"/>
      <c r="STT1002" s="14"/>
      <c r="STU1002" s="14"/>
      <c r="STV1002" s="14"/>
      <c r="STW1002" s="14"/>
      <c r="STX1002" s="14"/>
      <c r="STY1002" s="14"/>
      <c r="STZ1002" s="14"/>
      <c r="SUA1002" s="14"/>
      <c r="SUB1002" s="14"/>
      <c r="SUC1002" s="14"/>
      <c r="SUD1002" s="14"/>
      <c r="SUE1002" s="14"/>
      <c r="SUF1002" s="14"/>
      <c r="SUG1002" s="14"/>
      <c r="SUH1002" s="14"/>
      <c r="SUI1002" s="14"/>
      <c r="SUJ1002" s="14"/>
      <c r="SUK1002" s="14"/>
      <c r="SUL1002" s="14"/>
      <c r="SUM1002" s="14"/>
      <c r="SUN1002" s="14"/>
      <c r="SUO1002" s="14"/>
      <c r="SUP1002" s="14"/>
      <c r="SUQ1002" s="14"/>
      <c r="SUR1002" s="14"/>
      <c r="SUS1002" s="14"/>
      <c r="SUT1002" s="14"/>
      <c r="SUU1002" s="14"/>
      <c r="SUV1002" s="14"/>
      <c r="SUW1002" s="14"/>
      <c r="SUX1002" s="14"/>
      <c r="SUY1002" s="14"/>
      <c r="SUZ1002" s="14"/>
      <c r="SVA1002" s="14"/>
      <c r="SVB1002" s="14"/>
      <c r="SVC1002" s="14"/>
      <c r="SVD1002" s="14"/>
      <c r="SVE1002" s="14"/>
      <c r="SVF1002" s="14"/>
      <c r="SVG1002" s="14"/>
      <c r="SVH1002" s="14"/>
      <c r="SVI1002" s="14"/>
      <c r="SVJ1002" s="14"/>
      <c r="SVK1002" s="14"/>
      <c r="SVL1002" s="14"/>
      <c r="SVM1002" s="14"/>
      <c r="SVN1002" s="14"/>
      <c r="SVO1002" s="14"/>
      <c r="SVP1002" s="14"/>
      <c r="SVQ1002" s="14"/>
      <c r="SVR1002" s="14"/>
      <c r="SVS1002" s="14"/>
      <c r="SVT1002" s="14"/>
      <c r="SVU1002" s="14"/>
      <c r="SVV1002" s="14"/>
      <c r="SVW1002" s="14"/>
      <c r="SVX1002" s="14"/>
      <c r="SVY1002" s="14"/>
      <c r="SVZ1002" s="14"/>
      <c r="SWA1002" s="14"/>
      <c r="SWB1002" s="14"/>
      <c r="SWC1002" s="14"/>
      <c r="SWD1002" s="14"/>
      <c r="SWE1002" s="14"/>
      <c r="SWF1002" s="14"/>
      <c r="SWG1002" s="14"/>
      <c r="SWH1002" s="14"/>
      <c r="SWI1002" s="14"/>
      <c r="SWJ1002" s="14"/>
      <c r="SWK1002" s="14"/>
      <c r="SWL1002" s="14"/>
      <c r="SWM1002" s="14"/>
      <c r="SWN1002" s="14"/>
      <c r="SWO1002" s="14"/>
      <c r="SWP1002" s="14"/>
      <c r="SWQ1002" s="14"/>
      <c r="SWR1002" s="14"/>
      <c r="SWS1002" s="14"/>
      <c r="SWT1002" s="14"/>
      <c r="SWU1002" s="14"/>
      <c r="SWV1002" s="14"/>
      <c r="SWW1002" s="14"/>
      <c r="SWX1002" s="14"/>
      <c r="SWY1002" s="14"/>
      <c r="SWZ1002" s="14"/>
      <c r="SXA1002" s="14"/>
      <c r="SXB1002" s="14"/>
      <c r="SXC1002" s="14"/>
      <c r="SXD1002" s="14"/>
      <c r="SXE1002" s="14"/>
      <c r="SXF1002" s="14"/>
      <c r="SXG1002" s="14"/>
      <c r="SXH1002" s="14"/>
      <c r="SXI1002" s="14"/>
      <c r="SXJ1002" s="14"/>
      <c r="SXK1002" s="14"/>
      <c r="SXL1002" s="14"/>
      <c r="SXM1002" s="14"/>
      <c r="SXN1002" s="14"/>
      <c r="SXO1002" s="14"/>
      <c r="SXP1002" s="14"/>
      <c r="SXQ1002" s="14"/>
      <c r="SXR1002" s="14"/>
      <c r="SXS1002" s="14"/>
      <c r="SXT1002" s="14"/>
      <c r="SXU1002" s="14"/>
      <c r="SXV1002" s="14"/>
      <c r="SXW1002" s="14"/>
      <c r="SXX1002" s="14"/>
      <c r="SXY1002" s="14"/>
      <c r="SXZ1002" s="14"/>
      <c r="SYA1002" s="14"/>
      <c r="SYB1002" s="14"/>
      <c r="SYC1002" s="14"/>
      <c r="SYD1002" s="14"/>
      <c r="SYE1002" s="14"/>
      <c r="SYF1002" s="14"/>
      <c r="SYG1002" s="14"/>
      <c r="SYH1002" s="14"/>
      <c r="SYI1002" s="14"/>
      <c r="SYJ1002" s="14"/>
      <c r="SYK1002" s="14"/>
      <c r="SYL1002" s="14"/>
      <c r="SYM1002" s="14"/>
      <c r="SYN1002" s="14"/>
      <c r="SYO1002" s="14"/>
      <c r="SYP1002" s="14"/>
      <c r="SYQ1002" s="14"/>
      <c r="SYR1002" s="14"/>
      <c r="SYS1002" s="14"/>
      <c r="SYT1002" s="14"/>
      <c r="SYU1002" s="14"/>
      <c r="SYV1002" s="14"/>
      <c r="SYW1002" s="14"/>
      <c r="SYX1002" s="14"/>
      <c r="SYY1002" s="14"/>
      <c r="SYZ1002" s="14"/>
      <c r="SZA1002" s="14"/>
      <c r="SZB1002" s="14"/>
      <c r="SZC1002" s="14"/>
      <c r="SZD1002" s="14"/>
      <c r="SZE1002" s="14"/>
      <c r="SZF1002" s="14"/>
      <c r="SZG1002" s="14"/>
      <c r="SZH1002" s="14"/>
      <c r="SZI1002" s="14"/>
      <c r="SZJ1002" s="14"/>
      <c r="SZK1002" s="14"/>
      <c r="SZL1002" s="14"/>
      <c r="SZM1002" s="14"/>
      <c r="SZN1002" s="14"/>
      <c r="SZO1002" s="14"/>
      <c r="SZP1002" s="14"/>
      <c r="SZQ1002" s="14"/>
      <c r="SZR1002" s="14"/>
      <c r="SZS1002" s="14"/>
      <c r="SZT1002" s="14"/>
      <c r="SZU1002" s="14"/>
      <c r="SZV1002" s="14"/>
      <c r="SZW1002" s="14"/>
      <c r="SZX1002" s="14"/>
      <c r="SZY1002" s="14"/>
      <c r="SZZ1002" s="14"/>
      <c r="TAA1002" s="14"/>
      <c r="TAB1002" s="14"/>
      <c r="TAC1002" s="14"/>
      <c r="TAD1002" s="14"/>
      <c r="TAE1002" s="14"/>
      <c r="TAF1002" s="14"/>
      <c r="TAG1002" s="14"/>
      <c r="TAH1002" s="14"/>
      <c r="TAI1002" s="14"/>
      <c r="TAJ1002" s="14"/>
      <c r="TAK1002" s="14"/>
      <c r="TAL1002" s="14"/>
      <c r="TAM1002" s="14"/>
      <c r="TAN1002" s="14"/>
      <c r="TAO1002" s="14"/>
      <c r="TAP1002" s="14"/>
      <c r="TAQ1002" s="14"/>
      <c r="TAR1002" s="14"/>
      <c r="TAS1002" s="14"/>
      <c r="TAT1002" s="14"/>
      <c r="TAU1002" s="14"/>
      <c r="TAV1002" s="14"/>
      <c r="TAW1002" s="14"/>
      <c r="TAX1002" s="14"/>
      <c r="TAY1002" s="14"/>
      <c r="TAZ1002" s="14"/>
      <c r="TBA1002" s="14"/>
      <c r="TBB1002" s="14"/>
      <c r="TBC1002" s="14"/>
      <c r="TBD1002" s="14"/>
      <c r="TBE1002" s="14"/>
      <c r="TBF1002" s="14"/>
      <c r="TBG1002" s="14"/>
      <c r="TBH1002" s="14"/>
      <c r="TBI1002" s="14"/>
      <c r="TBJ1002" s="14"/>
      <c r="TBK1002" s="14"/>
      <c r="TBL1002" s="14"/>
      <c r="TBM1002" s="14"/>
      <c r="TBN1002" s="14"/>
      <c r="TBO1002" s="14"/>
      <c r="TBP1002" s="14"/>
      <c r="TBQ1002" s="14"/>
      <c r="TBR1002" s="14"/>
      <c r="TBS1002" s="14"/>
      <c r="TBT1002" s="14"/>
      <c r="TBU1002" s="14"/>
      <c r="TBV1002" s="14"/>
      <c r="TBW1002" s="14"/>
      <c r="TBX1002" s="14"/>
      <c r="TBY1002" s="14"/>
      <c r="TBZ1002" s="14"/>
      <c r="TCA1002" s="14"/>
      <c r="TCB1002" s="14"/>
      <c r="TCC1002" s="14"/>
      <c r="TCD1002" s="14"/>
      <c r="TCE1002" s="14"/>
      <c r="TCF1002" s="14"/>
      <c r="TCG1002" s="14"/>
      <c r="TCH1002" s="14"/>
      <c r="TCI1002" s="14"/>
      <c r="TCJ1002" s="14"/>
      <c r="TCK1002" s="14"/>
      <c r="TCL1002" s="14"/>
      <c r="TCM1002" s="14"/>
      <c r="TCN1002" s="14"/>
      <c r="TCO1002" s="14"/>
      <c r="TCP1002" s="14"/>
      <c r="TCQ1002" s="14"/>
      <c r="TCR1002" s="14"/>
      <c r="TCS1002" s="14"/>
      <c r="TCT1002" s="14"/>
      <c r="TCU1002" s="14"/>
      <c r="TCV1002" s="14"/>
      <c r="TCW1002" s="14"/>
      <c r="TCX1002" s="14"/>
      <c r="TCY1002" s="14"/>
      <c r="TCZ1002" s="14"/>
      <c r="TDA1002" s="14"/>
      <c r="TDB1002" s="14"/>
      <c r="TDC1002" s="14"/>
      <c r="TDD1002" s="14"/>
      <c r="TDE1002" s="14"/>
      <c r="TDF1002" s="14"/>
      <c r="TDG1002" s="14"/>
      <c r="TDH1002" s="14"/>
      <c r="TDI1002" s="14"/>
      <c r="TDJ1002" s="14"/>
      <c r="TDK1002" s="14"/>
      <c r="TDL1002" s="14"/>
      <c r="TDM1002" s="14"/>
      <c r="TDN1002" s="14"/>
      <c r="TDO1002" s="14"/>
      <c r="TDP1002" s="14"/>
      <c r="TDQ1002" s="14"/>
      <c r="TDR1002" s="14"/>
      <c r="TDS1002" s="14"/>
      <c r="TDT1002" s="14"/>
      <c r="TDU1002" s="14"/>
      <c r="TDV1002" s="14"/>
      <c r="TDW1002" s="14"/>
      <c r="TDX1002" s="14"/>
      <c r="TDY1002" s="14"/>
      <c r="TDZ1002" s="14"/>
      <c r="TEA1002" s="14"/>
      <c r="TEB1002" s="14"/>
      <c r="TEC1002" s="14"/>
      <c r="TED1002" s="14"/>
      <c r="TEE1002" s="14"/>
      <c r="TEF1002" s="14"/>
      <c r="TEG1002" s="14"/>
      <c r="TEH1002" s="14"/>
      <c r="TEI1002" s="14"/>
      <c r="TEJ1002" s="14"/>
      <c r="TEK1002" s="14"/>
      <c r="TEL1002" s="14"/>
      <c r="TEM1002" s="14"/>
      <c r="TEN1002" s="14"/>
      <c r="TEO1002" s="14"/>
      <c r="TEP1002" s="14"/>
      <c r="TEQ1002" s="14"/>
      <c r="TER1002" s="14"/>
      <c r="TES1002" s="14"/>
      <c r="TET1002" s="14"/>
      <c r="TEU1002" s="14"/>
      <c r="TEV1002" s="14"/>
      <c r="TEW1002" s="14"/>
      <c r="TEX1002" s="14"/>
      <c r="TEY1002" s="14"/>
      <c r="TEZ1002" s="14"/>
      <c r="TFA1002" s="14"/>
      <c r="TFB1002" s="14"/>
      <c r="TFC1002" s="14"/>
      <c r="TFD1002" s="14"/>
      <c r="TFE1002" s="14"/>
      <c r="TFF1002" s="14"/>
      <c r="TFG1002" s="14"/>
      <c r="TFH1002" s="14"/>
      <c r="TFI1002" s="14"/>
      <c r="TFJ1002" s="14"/>
      <c r="TFK1002" s="14"/>
      <c r="TFL1002" s="14"/>
      <c r="TFM1002" s="14"/>
      <c r="TFN1002" s="14"/>
      <c r="TFO1002" s="14"/>
      <c r="TFP1002" s="14"/>
      <c r="TFQ1002" s="14"/>
      <c r="TFR1002" s="14"/>
      <c r="TFS1002" s="14"/>
      <c r="TFT1002" s="14"/>
      <c r="TFU1002" s="14"/>
      <c r="TFV1002" s="14"/>
      <c r="TFW1002" s="14"/>
      <c r="TFX1002" s="14"/>
      <c r="TFY1002" s="14"/>
      <c r="TFZ1002" s="14"/>
      <c r="TGA1002" s="14"/>
      <c r="TGB1002" s="14"/>
      <c r="TGC1002" s="14"/>
      <c r="TGD1002" s="14"/>
      <c r="TGE1002" s="14"/>
      <c r="TGF1002" s="14"/>
      <c r="TGG1002" s="14"/>
      <c r="TGH1002" s="14"/>
      <c r="TGI1002" s="14"/>
      <c r="TGJ1002" s="14"/>
      <c r="TGK1002" s="14"/>
      <c r="TGL1002" s="14"/>
      <c r="TGM1002" s="14"/>
      <c r="TGN1002" s="14"/>
      <c r="TGO1002" s="14"/>
      <c r="TGP1002" s="14"/>
      <c r="TGQ1002" s="14"/>
      <c r="TGR1002" s="14"/>
      <c r="TGS1002" s="14"/>
      <c r="TGT1002" s="14"/>
      <c r="TGU1002" s="14"/>
      <c r="TGV1002" s="14"/>
      <c r="TGW1002" s="14"/>
      <c r="TGX1002" s="14"/>
      <c r="TGY1002" s="14"/>
      <c r="TGZ1002" s="14"/>
      <c r="THA1002" s="14"/>
      <c r="THB1002" s="14"/>
      <c r="THC1002" s="14"/>
      <c r="THD1002" s="14"/>
      <c r="THE1002" s="14"/>
      <c r="THF1002" s="14"/>
      <c r="THG1002" s="14"/>
      <c r="THH1002" s="14"/>
      <c r="THI1002" s="14"/>
      <c r="THJ1002" s="14"/>
      <c r="THK1002" s="14"/>
      <c r="THL1002" s="14"/>
      <c r="THM1002" s="14"/>
      <c r="THN1002" s="14"/>
      <c r="THO1002" s="14"/>
      <c r="THP1002" s="14"/>
      <c r="THQ1002" s="14"/>
      <c r="THR1002" s="14"/>
      <c r="THS1002" s="14"/>
      <c r="THT1002" s="14"/>
      <c r="THU1002" s="14"/>
      <c r="THV1002" s="14"/>
      <c r="THW1002" s="14"/>
      <c r="THX1002" s="14"/>
      <c r="THY1002" s="14"/>
      <c r="THZ1002" s="14"/>
      <c r="TIA1002" s="14"/>
      <c r="TIB1002" s="14"/>
      <c r="TIC1002" s="14"/>
      <c r="TID1002" s="14"/>
      <c r="TIE1002" s="14"/>
      <c r="TIF1002" s="14"/>
      <c r="TIG1002" s="14"/>
      <c r="TIH1002" s="14"/>
      <c r="TII1002" s="14"/>
      <c r="TIJ1002" s="14"/>
      <c r="TIK1002" s="14"/>
      <c r="TIL1002" s="14"/>
      <c r="TIM1002" s="14"/>
      <c r="TIN1002" s="14"/>
      <c r="TIO1002" s="14"/>
      <c r="TIP1002" s="14"/>
      <c r="TIQ1002" s="14"/>
      <c r="TIR1002" s="14"/>
      <c r="TIS1002" s="14"/>
      <c r="TIT1002" s="14"/>
      <c r="TIU1002" s="14"/>
      <c r="TIV1002" s="14"/>
      <c r="TIW1002" s="14"/>
      <c r="TIX1002" s="14"/>
      <c r="TIY1002" s="14"/>
      <c r="TIZ1002" s="14"/>
      <c r="TJA1002" s="14"/>
      <c r="TJB1002" s="14"/>
      <c r="TJC1002" s="14"/>
      <c r="TJD1002" s="14"/>
      <c r="TJE1002" s="14"/>
      <c r="TJF1002" s="14"/>
      <c r="TJG1002" s="14"/>
      <c r="TJH1002" s="14"/>
      <c r="TJI1002" s="14"/>
      <c r="TJJ1002" s="14"/>
      <c r="TJK1002" s="14"/>
      <c r="TJL1002" s="14"/>
      <c r="TJM1002" s="14"/>
      <c r="TJN1002" s="14"/>
      <c r="TJO1002" s="14"/>
      <c r="TJP1002" s="14"/>
      <c r="TJQ1002" s="14"/>
      <c r="TJR1002" s="14"/>
      <c r="TJS1002" s="14"/>
      <c r="TJT1002" s="14"/>
      <c r="TJU1002" s="14"/>
      <c r="TJV1002" s="14"/>
      <c r="TJW1002" s="14"/>
      <c r="TJX1002" s="14"/>
      <c r="TJY1002" s="14"/>
      <c r="TJZ1002" s="14"/>
      <c r="TKA1002" s="14"/>
      <c r="TKB1002" s="14"/>
      <c r="TKC1002" s="14"/>
      <c r="TKD1002" s="14"/>
      <c r="TKE1002" s="14"/>
      <c r="TKF1002" s="14"/>
      <c r="TKG1002" s="14"/>
      <c r="TKH1002" s="14"/>
      <c r="TKI1002" s="14"/>
      <c r="TKJ1002" s="14"/>
      <c r="TKK1002" s="14"/>
      <c r="TKL1002" s="14"/>
      <c r="TKM1002" s="14"/>
      <c r="TKN1002" s="14"/>
      <c r="TKO1002" s="14"/>
      <c r="TKP1002" s="14"/>
      <c r="TKQ1002" s="14"/>
      <c r="TKR1002" s="14"/>
      <c r="TKS1002" s="14"/>
      <c r="TKT1002" s="14"/>
      <c r="TKU1002" s="14"/>
      <c r="TKV1002" s="14"/>
      <c r="TKW1002" s="14"/>
      <c r="TKX1002" s="14"/>
      <c r="TKY1002" s="14"/>
      <c r="TKZ1002" s="14"/>
      <c r="TLA1002" s="14"/>
      <c r="TLB1002" s="14"/>
      <c r="TLC1002" s="14"/>
      <c r="TLD1002" s="14"/>
      <c r="TLE1002" s="14"/>
      <c r="TLF1002" s="14"/>
      <c r="TLG1002" s="14"/>
      <c r="TLH1002" s="14"/>
      <c r="TLI1002" s="14"/>
      <c r="TLJ1002" s="14"/>
      <c r="TLK1002" s="14"/>
      <c r="TLL1002" s="14"/>
      <c r="TLM1002" s="14"/>
      <c r="TLN1002" s="14"/>
      <c r="TLO1002" s="14"/>
      <c r="TLP1002" s="14"/>
      <c r="TLQ1002" s="14"/>
      <c r="TLR1002" s="14"/>
      <c r="TLS1002" s="14"/>
      <c r="TLT1002" s="14"/>
      <c r="TLU1002" s="14"/>
      <c r="TLV1002" s="14"/>
      <c r="TLW1002" s="14"/>
      <c r="TLX1002" s="14"/>
      <c r="TLY1002" s="14"/>
      <c r="TLZ1002" s="14"/>
      <c r="TMA1002" s="14"/>
      <c r="TMB1002" s="14"/>
      <c r="TMC1002" s="14"/>
      <c r="TMD1002" s="14"/>
      <c r="TME1002" s="14"/>
      <c r="TMF1002" s="14"/>
      <c r="TMG1002" s="14"/>
      <c r="TMH1002" s="14"/>
      <c r="TMI1002" s="14"/>
      <c r="TMJ1002" s="14"/>
      <c r="TMK1002" s="14"/>
      <c r="TML1002" s="14"/>
      <c r="TMM1002" s="14"/>
      <c r="TMN1002" s="14"/>
      <c r="TMO1002" s="14"/>
      <c r="TMP1002" s="14"/>
      <c r="TMQ1002" s="14"/>
      <c r="TMR1002" s="14"/>
      <c r="TMS1002" s="14"/>
      <c r="TMT1002" s="14"/>
      <c r="TMU1002" s="14"/>
      <c r="TMV1002" s="14"/>
      <c r="TMW1002" s="14"/>
      <c r="TMX1002" s="14"/>
      <c r="TMY1002" s="14"/>
      <c r="TMZ1002" s="14"/>
      <c r="TNA1002" s="14"/>
      <c r="TNB1002" s="14"/>
      <c r="TNC1002" s="14"/>
      <c r="TND1002" s="14"/>
      <c r="TNE1002" s="14"/>
      <c r="TNF1002" s="14"/>
      <c r="TNG1002" s="14"/>
      <c r="TNH1002" s="14"/>
      <c r="TNI1002" s="14"/>
      <c r="TNJ1002" s="14"/>
      <c r="TNK1002" s="14"/>
      <c r="TNL1002" s="14"/>
      <c r="TNM1002" s="14"/>
      <c r="TNN1002" s="14"/>
      <c r="TNO1002" s="14"/>
      <c r="TNP1002" s="14"/>
      <c r="TNQ1002" s="14"/>
      <c r="TNR1002" s="14"/>
      <c r="TNS1002" s="14"/>
      <c r="TNT1002" s="14"/>
      <c r="TNU1002" s="14"/>
      <c r="TNV1002" s="14"/>
      <c r="TNW1002" s="14"/>
      <c r="TNX1002" s="14"/>
      <c r="TNY1002" s="14"/>
      <c r="TNZ1002" s="14"/>
      <c r="TOA1002" s="14"/>
      <c r="TOB1002" s="14"/>
      <c r="TOC1002" s="14"/>
      <c r="TOD1002" s="14"/>
      <c r="TOE1002" s="14"/>
      <c r="TOF1002" s="14"/>
      <c r="TOG1002" s="14"/>
      <c r="TOH1002" s="14"/>
      <c r="TOI1002" s="14"/>
      <c r="TOJ1002" s="14"/>
      <c r="TOK1002" s="14"/>
      <c r="TOL1002" s="14"/>
      <c r="TOM1002" s="14"/>
      <c r="TON1002" s="14"/>
      <c r="TOO1002" s="14"/>
      <c r="TOP1002" s="14"/>
      <c r="TOQ1002" s="14"/>
      <c r="TOR1002" s="14"/>
      <c r="TOS1002" s="14"/>
      <c r="TOT1002" s="14"/>
      <c r="TOU1002" s="14"/>
      <c r="TOV1002" s="14"/>
      <c r="TOW1002" s="14"/>
      <c r="TOX1002" s="14"/>
      <c r="TOY1002" s="14"/>
      <c r="TOZ1002" s="14"/>
      <c r="TPA1002" s="14"/>
      <c r="TPB1002" s="14"/>
      <c r="TPC1002" s="14"/>
      <c r="TPD1002" s="14"/>
      <c r="TPE1002" s="14"/>
      <c r="TPF1002" s="14"/>
      <c r="TPG1002" s="14"/>
      <c r="TPH1002" s="14"/>
      <c r="TPI1002" s="14"/>
      <c r="TPJ1002" s="14"/>
      <c r="TPK1002" s="14"/>
      <c r="TPL1002" s="14"/>
      <c r="TPM1002" s="14"/>
      <c r="TPN1002" s="14"/>
      <c r="TPO1002" s="14"/>
      <c r="TPP1002" s="14"/>
      <c r="TPQ1002" s="14"/>
      <c r="TPR1002" s="14"/>
      <c r="TPS1002" s="14"/>
      <c r="TPT1002" s="14"/>
      <c r="TPU1002" s="14"/>
      <c r="TPV1002" s="14"/>
      <c r="TPW1002" s="14"/>
      <c r="TPX1002" s="14"/>
      <c r="TPY1002" s="14"/>
      <c r="TPZ1002" s="14"/>
      <c r="TQA1002" s="14"/>
      <c r="TQB1002" s="14"/>
      <c r="TQC1002" s="14"/>
      <c r="TQD1002" s="14"/>
      <c r="TQE1002" s="14"/>
      <c r="TQF1002" s="14"/>
      <c r="TQG1002" s="14"/>
      <c r="TQH1002" s="14"/>
      <c r="TQI1002" s="14"/>
      <c r="TQJ1002" s="14"/>
      <c r="TQK1002" s="14"/>
      <c r="TQL1002" s="14"/>
      <c r="TQM1002" s="14"/>
      <c r="TQN1002" s="14"/>
      <c r="TQO1002" s="14"/>
      <c r="TQP1002" s="14"/>
      <c r="TQQ1002" s="14"/>
      <c r="TQR1002" s="14"/>
      <c r="TQS1002" s="14"/>
      <c r="TQT1002" s="14"/>
      <c r="TQU1002" s="14"/>
      <c r="TQV1002" s="14"/>
      <c r="TQW1002" s="14"/>
      <c r="TQX1002" s="14"/>
      <c r="TQY1002" s="14"/>
      <c r="TQZ1002" s="14"/>
      <c r="TRA1002" s="14"/>
      <c r="TRB1002" s="14"/>
      <c r="TRC1002" s="14"/>
      <c r="TRD1002" s="14"/>
      <c r="TRE1002" s="14"/>
      <c r="TRF1002" s="14"/>
      <c r="TRG1002" s="14"/>
      <c r="TRH1002" s="14"/>
      <c r="TRI1002" s="14"/>
      <c r="TRJ1002" s="14"/>
      <c r="TRK1002" s="14"/>
      <c r="TRL1002" s="14"/>
      <c r="TRM1002" s="14"/>
      <c r="TRN1002" s="14"/>
      <c r="TRO1002" s="14"/>
      <c r="TRP1002" s="14"/>
      <c r="TRQ1002" s="14"/>
      <c r="TRR1002" s="14"/>
      <c r="TRS1002" s="14"/>
      <c r="TRT1002" s="14"/>
      <c r="TRU1002" s="14"/>
      <c r="TRV1002" s="14"/>
      <c r="TRW1002" s="14"/>
      <c r="TRX1002" s="14"/>
      <c r="TRY1002" s="14"/>
      <c r="TRZ1002" s="14"/>
      <c r="TSA1002" s="14"/>
      <c r="TSB1002" s="14"/>
      <c r="TSC1002" s="14"/>
      <c r="TSD1002" s="14"/>
      <c r="TSE1002" s="14"/>
      <c r="TSF1002" s="14"/>
      <c r="TSG1002" s="14"/>
      <c r="TSH1002" s="14"/>
      <c r="TSI1002" s="14"/>
      <c r="TSJ1002" s="14"/>
      <c r="TSK1002" s="14"/>
      <c r="TSL1002" s="14"/>
      <c r="TSM1002" s="14"/>
      <c r="TSN1002" s="14"/>
      <c r="TSO1002" s="14"/>
      <c r="TSP1002" s="14"/>
      <c r="TSQ1002" s="14"/>
      <c r="TSR1002" s="14"/>
      <c r="TSS1002" s="14"/>
      <c r="TST1002" s="14"/>
      <c r="TSU1002" s="14"/>
      <c r="TSV1002" s="14"/>
      <c r="TSW1002" s="14"/>
      <c r="TSX1002" s="14"/>
      <c r="TSY1002" s="14"/>
      <c r="TSZ1002" s="14"/>
      <c r="TTA1002" s="14"/>
      <c r="TTB1002" s="14"/>
      <c r="TTC1002" s="14"/>
      <c r="TTD1002" s="14"/>
      <c r="TTE1002" s="14"/>
      <c r="TTF1002" s="14"/>
      <c r="TTG1002" s="14"/>
      <c r="TTH1002" s="14"/>
      <c r="TTI1002" s="14"/>
      <c r="TTJ1002" s="14"/>
      <c r="TTK1002" s="14"/>
      <c r="TTL1002" s="14"/>
      <c r="TTM1002" s="14"/>
      <c r="TTN1002" s="14"/>
      <c r="TTO1002" s="14"/>
      <c r="TTP1002" s="14"/>
      <c r="TTQ1002" s="14"/>
      <c r="TTR1002" s="14"/>
      <c r="TTS1002" s="14"/>
      <c r="TTT1002" s="14"/>
      <c r="TTU1002" s="14"/>
      <c r="TTV1002" s="14"/>
      <c r="TTW1002" s="14"/>
      <c r="TTX1002" s="14"/>
      <c r="TTY1002" s="14"/>
      <c r="TTZ1002" s="14"/>
      <c r="TUA1002" s="14"/>
      <c r="TUB1002" s="14"/>
      <c r="TUC1002" s="14"/>
      <c r="TUD1002" s="14"/>
      <c r="TUE1002" s="14"/>
      <c r="TUF1002" s="14"/>
      <c r="TUG1002" s="14"/>
      <c r="TUH1002" s="14"/>
      <c r="TUI1002" s="14"/>
      <c r="TUJ1002" s="14"/>
      <c r="TUK1002" s="14"/>
      <c r="TUL1002" s="14"/>
      <c r="TUM1002" s="14"/>
      <c r="TUN1002" s="14"/>
      <c r="TUO1002" s="14"/>
      <c r="TUP1002" s="14"/>
      <c r="TUQ1002" s="14"/>
      <c r="TUR1002" s="14"/>
      <c r="TUS1002" s="14"/>
      <c r="TUT1002" s="14"/>
      <c r="TUU1002" s="14"/>
      <c r="TUV1002" s="14"/>
      <c r="TUW1002" s="14"/>
      <c r="TUX1002" s="14"/>
      <c r="TUY1002" s="14"/>
      <c r="TUZ1002" s="14"/>
      <c r="TVA1002" s="14"/>
      <c r="TVB1002" s="14"/>
      <c r="TVC1002" s="14"/>
      <c r="TVD1002" s="14"/>
      <c r="TVE1002" s="14"/>
      <c r="TVF1002" s="14"/>
      <c r="TVG1002" s="14"/>
      <c r="TVH1002" s="14"/>
      <c r="TVI1002" s="14"/>
      <c r="TVJ1002" s="14"/>
      <c r="TVK1002" s="14"/>
      <c r="TVL1002" s="14"/>
      <c r="TVM1002" s="14"/>
      <c r="TVN1002" s="14"/>
      <c r="TVO1002" s="14"/>
      <c r="TVP1002" s="14"/>
      <c r="TVQ1002" s="14"/>
      <c r="TVR1002" s="14"/>
      <c r="TVS1002" s="14"/>
      <c r="TVT1002" s="14"/>
      <c r="TVU1002" s="14"/>
      <c r="TVV1002" s="14"/>
      <c r="TVW1002" s="14"/>
      <c r="TVX1002" s="14"/>
      <c r="TVY1002" s="14"/>
      <c r="TVZ1002" s="14"/>
      <c r="TWA1002" s="14"/>
      <c r="TWB1002" s="14"/>
      <c r="TWC1002" s="14"/>
      <c r="TWD1002" s="14"/>
      <c r="TWE1002" s="14"/>
      <c r="TWF1002" s="14"/>
      <c r="TWG1002" s="14"/>
      <c r="TWH1002" s="14"/>
      <c r="TWI1002" s="14"/>
      <c r="TWJ1002" s="14"/>
      <c r="TWK1002" s="14"/>
      <c r="TWL1002" s="14"/>
      <c r="TWM1002" s="14"/>
      <c r="TWN1002" s="14"/>
      <c r="TWO1002" s="14"/>
      <c r="TWP1002" s="14"/>
      <c r="TWQ1002" s="14"/>
      <c r="TWR1002" s="14"/>
      <c r="TWS1002" s="14"/>
      <c r="TWT1002" s="14"/>
      <c r="TWU1002" s="14"/>
      <c r="TWV1002" s="14"/>
      <c r="TWW1002" s="14"/>
      <c r="TWX1002" s="14"/>
      <c r="TWY1002" s="14"/>
      <c r="TWZ1002" s="14"/>
      <c r="TXA1002" s="14"/>
      <c r="TXB1002" s="14"/>
      <c r="TXC1002" s="14"/>
      <c r="TXD1002" s="14"/>
      <c r="TXE1002" s="14"/>
      <c r="TXF1002" s="14"/>
      <c r="TXG1002" s="14"/>
      <c r="TXH1002" s="14"/>
      <c r="TXI1002" s="14"/>
      <c r="TXJ1002" s="14"/>
      <c r="TXK1002" s="14"/>
      <c r="TXL1002" s="14"/>
      <c r="TXM1002" s="14"/>
      <c r="TXN1002" s="14"/>
      <c r="TXO1002" s="14"/>
      <c r="TXP1002" s="14"/>
      <c r="TXQ1002" s="14"/>
      <c r="TXR1002" s="14"/>
      <c r="TXS1002" s="14"/>
      <c r="TXT1002" s="14"/>
      <c r="TXU1002" s="14"/>
      <c r="TXV1002" s="14"/>
      <c r="TXW1002" s="14"/>
      <c r="TXX1002" s="14"/>
      <c r="TXY1002" s="14"/>
      <c r="TXZ1002" s="14"/>
      <c r="TYA1002" s="14"/>
      <c r="TYB1002" s="14"/>
      <c r="TYC1002" s="14"/>
      <c r="TYD1002" s="14"/>
      <c r="TYE1002" s="14"/>
      <c r="TYF1002" s="14"/>
      <c r="TYG1002" s="14"/>
      <c r="TYH1002" s="14"/>
      <c r="TYI1002" s="14"/>
      <c r="TYJ1002" s="14"/>
      <c r="TYK1002" s="14"/>
      <c r="TYL1002" s="14"/>
      <c r="TYM1002" s="14"/>
      <c r="TYN1002" s="14"/>
      <c r="TYO1002" s="14"/>
      <c r="TYP1002" s="14"/>
      <c r="TYQ1002" s="14"/>
      <c r="TYR1002" s="14"/>
      <c r="TYS1002" s="14"/>
      <c r="TYT1002" s="14"/>
      <c r="TYU1002" s="14"/>
      <c r="TYV1002" s="14"/>
      <c r="TYW1002" s="14"/>
      <c r="TYX1002" s="14"/>
      <c r="TYY1002" s="14"/>
      <c r="TYZ1002" s="14"/>
      <c r="TZA1002" s="14"/>
      <c r="TZB1002" s="14"/>
      <c r="TZC1002" s="14"/>
      <c r="TZD1002" s="14"/>
      <c r="TZE1002" s="14"/>
      <c r="TZF1002" s="14"/>
      <c r="TZG1002" s="14"/>
      <c r="TZH1002" s="14"/>
      <c r="TZI1002" s="14"/>
      <c r="TZJ1002" s="14"/>
      <c r="TZK1002" s="14"/>
      <c r="TZL1002" s="14"/>
      <c r="TZM1002" s="14"/>
      <c r="TZN1002" s="14"/>
      <c r="TZO1002" s="14"/>
      <c r="TZP1002" s="14"/>
      <c r="TZQ1002" s="14"/>
      <c r="TZR1002" s="14"/>
      <c r="TZS1002" s="14"/>
      <c r="TZT1002" s="14"/>
      <c r="TZU1002" s="14"/>
      <c r="TZV1002" s="14"/>
      <c r="TZW1002" s="14"/>
      <c r="TZX1002" s="14"/>
      <c r="TZY1002" s="14"/>
      <c r="TZZ1002" s="14"/>
      <c r="UAA1002" s="14"/>
      <c r="UAB1002" s="14"/>
      <c r="UAC1002" s="14"/>
      <c r="UAD1002" s="14"/>
      <c r="UAE1002" s="14"/>
      <c r="UAF1002" s="14"/>
      <c r="UAG1002" s="14"/>
      <c r="UAH1002" s="14"/>
      <c r="UAI1002" s="14"/>
      <c r="UAJ1002" s="14"/>
      <c r="UAK1002" s="14"/>
      <c r="UAL1002" s="14"/>
      <c r="UAM1002" s="14"/>
      <c r="UAN1002" s="14"/>
      <c r="UAO1002" s="14"/>
      <c r="UAP1002" s="14"/>
      <c r="UAQ1002" s="14"/>
      <c r="UAR1002" s="14"/>
      <c r="UAS1002" s="14"/>
      <c r="UAT1002" s="14"/>
      <c r="UAU1002" s="14"/>
      <c r="UAV1002" s="14"/>
      <c r="UAW1002" s="14"/>
      <c r="UAX1002" s="14"/>
      <c r="UAY1002" s="14"/>
      <c r="UAZ1002" s="14"/>
      <c r="UBA1002" s="14"/>
      <c r="UBB1002" s="14"/>
      <c r="UBC1002" s="14"/>
      <c r="UBD1002" s="14"/>
      <c r="UBE1002" s="14"/>
      <c r="UBF1002" s="14"/>
      <c r="UBG1002" s="14"/>
      <c r="UBH1002" s="14"/>
      <c r="UBI1002" s="14"/>
      <c r="UBJ1002" s="14"/>
      <c r="UBK1002" s="14"/>
      <c r="UBL1002" s="14"/>
      <c r="UBM1002" s="14"/>
      <c r="UBN1002" s="14"/>
      <c r="UBO1002" s="14"/>
      <c r="UBP1002" s="14"/>
      <c r="UBQ1002" s="14"/>
      <c r="UBR1002" s="14"/>
      <c r="UBS1002" s="14"/>
      <c r="UBT1002" s="14"/>
      <c r="UBU1002" s="14"/>
      <c r="UBV1002" s="14"/>
      <c r="UBW1002" s="14"/>
      <c r="UBX1002" s="14"/>
      <c r="UBY1002" s="14"/>
      <c r="UBZ1002" s="14"/>
      <c r="UCA1002" s="14"/>
      <c r="UCB1002" s="14"/>
      <c r="UCC1002" s="14"/>
      <c r="UCD1002" s="14"/>
      <c r="UCE1002" s="14"/>
      <c r="UCF1002" s="14"/>
      <c r="UCG1002" s="14"/>
      <c r="UCH1002" s="14"/>
      <c r="UCI1002" s="14"/>
      <c r="UCJ1002" s="14"/>
      <c r="UCK1002" s="14"/>
      <c r="UCL1002" s="14"/>
      <c r="UCM1002" s="14"/>
      <c r="UCN1002" s="14"/>
      <c r="UCO1002" s="14"/>
      <c r="UCP1002" s="14"/>
      <c r="UCQ1002" s="14"/>
      <c r="UCR1002" s="14"/>
      <c r="UCS1002" s="14"/>
      <c r="UCT1002" s="14"/>
      <c r="UCU1002" s="14"/>
      <c r="UCV1002" s="14"/>
      <c r="UCW1002" s="14"/>
      <c r="UCX1002" s="14"/>
      <c r="UCY1002" s="14"/>
      <c r="UCZ1002" s="14"/>
      <c r="UDA1002" s="14"/>
      <c r="UDB1002" s="14"/>
      <c r="UDC1002" s="14"/>
      <c r="UDD1002" s="14"/>
      <c r="UDE1002" s="14"/>
      <c r="UDF1002" s="14"/>
      <c r="UDG1002" s="14"/>
      <c r="UDH1002" s="14"/>
      <c r="UDI1002" s="14"/>
      <c r="UDJ1002" s="14"/>
      <c r="UDK1002" s="14"/>
      <c r="UDL1002" s="14"/>
      <c r="UDM1002" s="14"/>
      <c r="UDN1002" s="14"/>
      <c r="UDO1002" s="14"/>
      <c r="UDP1002" s="14"/>
      <c r="UDQ1002" s="14"/>
      <c r="UDR1002" s="14"/>
      <c r="UDS1002" s="14"/>
      <c r="UDT1002" s="14"/>
      <c r="UDU1002" s="14"/>
      <c r="UDV1002" s="14"/>
      <c r="UDW1002" s="14"/>
      <c r="UDX1002" s="14"/>
      <c r="UDY1002" s="14"/>
      <c r="UDZ1002" s="14"/>
      <c r="UEA1002" s="14"/>
      <c r="UEB1002" s="14"/>
      <c r="UEC1002" s="14"/>
      <c r="UED1002" s="14"/>
      <c r="UEE1002" s="14"/>
      <c r="UEF1002" s="14"/>
      <c r="UEG1002" s="14"/>
      <c r="UEH1002" s="14"/>
      <c r="UEI1002" s="14"/>
      <c r="UEJ1002" s="14"/>
      <c r="UEK1002" s="14"/>
      <c r="UEL1002" s="14"/>
      <c r="UEM1002" s="14"/>
      <c r="UEN1002" s="14"/>
      <c r="UEO1002" s="14"/>
      <c r="UEP1002" s="14"/>
      <c r="UEQ1002" s="14"/>
      <c r="UER1002" s="14"/>
      <c r="UES1002" s="14"/>
      <c r="UET1002" s="14"/>
      <c r="UEU1002" s="14"/>
      <c r="UEV1002" s="14"/>
      <c r="UEW1002" s="14"/>
      <c r="UEX1002" s="14"/>
      <c r="UEY1002" s="14"/>
      <c r="UEZ1002" s="14"/>
      <c r="UFA1002" s="14"/>
      <c r="UFB1002" s="14"/>
      <c r="UFC1002" s="14"/>
      <c r="UFD1002" s="14"/>
      <c r="UFE1002" s="14"/>
      <c r="UFF1002" s="14"/>
      <c r="UFG1002" s="14"/>
      <c r="UFH1002" s="14"/>
      <c r="UFI1002" s="14"/>
      <c r="UFJ1002" s="14"/>
      <c r="UFK1002" s="14"/>
      <c r="UFL1002" s="14"/>
      <c r="UFM1002" s="14"/>
      <c r="UFN1002" s="14"/>
      <c r="UFO1002" s="14"/>
      <c r="UFP1002" s="14"/>
      <c r="UFQ1002" s="14"/>
      <c r="UFR1002" s="14"/>
      <c r="UFS1002" s="14"/>
      <c r="UFT1002" s="14"/>
      <c r="UFU1002" s="14"/>
      <c r="UFV1002" s="14"/>
      <c r="UFW1002" s="14"/>
      <c r="UFX1002" s="14"/>
      <c r="UFY1002" s="14"/>
      <c r="UFZ1002" s="14"/>
      <c r="UGA1002" s="14"/>
      <c r="UGB1002" s="14"/>
      <c r="UGC1002" s="14"/>
      <c r="UGD1002" s="14"/>
      <c r="UGE1002" s="14"/>
      <c r="UGF1002" s="14"/>
      <c r="UGG1002" s="14"/>
      <c r="UGH1002" s="14"/>
      <c r="UGI1002" s="14"/>
      <c r="UGJ1002" s="14"/>
      <c r="UGK1002" s="14"/>
      <c r="UGL1002" s="14"/>
      <c r="UGM1002" s="14"/>
      <c r="UGN1002" s="14"/>
      <c r="UGO1002" s="14"/>
      <c r="UGP1002" s="14"/>
      <c r="UGQ1002" s="14"/>
      <c r="UGR1002" s="14"/>
      <c r="UGS1002" s="14"/>
      <c r="UGT1002" s="14"/>
      <c r="UGU1002" s="14"/>
      <c r="UGV1002" s="14"/>
      <c r="UGW1002" s="14"/>
      <c r="UGX1002" s="14"/>
      <c r="UGY1002" s="14"/>
      <c r="UGZ1002" s="14"/>
      <c r="UHA1002" s="14"/>
      <c r="UHB1002" s="14"/>
      <c r="UHC1002" s="14"/>
      <c r="UHD1002" s="14"/>
      <c r="UHE1002" s="14"/>
      <c r="UHF1002" s="14"/>
      <c r="UHG1002" s="14"/>
      <c r="UHH1002" s="14"/>
      <c r="UHI1002" s="14"/>
      <c r="UHJ1002" s="14"/>
      <c r="UHK1002" s="14"/>
      <c r="UHL1002" s="14"/>
      <c r="UHM1002" s="14"/>
      <c r="UHN1002" s="14"/>
      <c r="UHO1002" s="14"/>
      <c r="UHP1002" s="14"/>
      <c r="UHQ1002" s="14"/>
      <c r="UHR1002" s="14"/>
      <c r="UHS1002" s="14"/>
      <c r="UHT1002" s="14"/>
      <c r="UHU1002" s="14"/>
      <c r="UHV1002" s="14"/>
      <c r="UHW1002" s="14"/>
      <c r="UHX1002" s="14"/>
      <c r="UHY1002" s="14"/>
      <c r="UHZ1002" s="14"/>
      <c r="UIA1002" s="14"/>
      <c r="UIB1002" s="14"/>
      <c r="UIC1002" s="14"/>
      <c r="UID1002" s="14"/>
      <c r="UIE1002" s="14"/>
      <c r="UIF1002" s="14"/>
      <c r="UIG1002" s="14"/>
      <c r="UIH1002" s="14"/>
      <c r="UII1002" s="14"/>
      <c r="UIJ1002" s="14"/>
      <c r="UIK1002" s="14"/>
      <c r="UIL1002" s="14"/>
      <c r="UIM1002" s="14"/>
      <c r="UIN1002" s="14"/>
      <c r="UIO1002" s="14"/>
      <c r="UIP1002" s="14"/>
      <c r="UIQ1002" s="14"/>
      <c r="UIR1002" s="14"/>
      <c r="UIS1002" s="14"/>
      <c r="UIT1002" s="14"/>
      <c r="UIU1002" s="14"/>
      <c r="UIV1002" s="14"/>
      <c r="UIW1002" s="14"/>
      <c r="UIX1002" s="14"/>
      <c r="UIY1002" s="14"/>
      <c r="UIZ1002" s="14"/>
      <c r="UJA1002" s="14"/>
      <c r="UJB1002" s="14"/>
      <c r="UJC1002" s="14"/>
      <c r="UJD1002" s="14"/>
      <c r="UJE1002" s="14"/>
      <c r="UJF1002" s="14"/>
      <c r="UJG1002" s="14"/>
      <c r="UJH1002" s="14"/>
      <c r="UJI1002" s="14"/>
      <c r="UJJ1002" s="14"/>
      <c r="UJK1002" s="14"/>
      <c r="UJL1002" s="14"/>
      <c r="UJM1002" s="14"/>
      <c r="UJN1002" s="14"/>
      <c r="UJO1002" s="14"/>
      <c r="UJP1002" s="14"/>
      <c r="UJQ1002" s="14"/>
      <c r="UJR1002" s="14"/>
      <c r="UJS1002" s="14"/>
      <c r="UJT1002" s="14"/>
      <c r="UJU1002" s="14"/>
      <c r="UJV1002" s="14"/>
      <c r="UJW1002" s="14"/>
      <c r="UJX1002" s="14"/>
      <c r="UJY1002" s="14"/>
      <c r="UJZ1002" s="14"/>
      <c r="UKA1002" s="14"/>
      <c r="UKB1002" s="14"/>
      <c r="UKC1002" s="14"/>
      <c r="UKD1002" s="14"/>
      <c r="UKE1002" s="14"/>
      <c r="UKF1002" s="14"/>
      <c r="UKG1002" s="14"/>
      <c r="UKH1002" s="14"/>
      <c r="UKI1002" s="14"/>
      <c r="UKJ1002" s="14"/>
      <c r="UKK1002" s="14"/>
      <c r="UKL1002" s="14"/>
      <c r="UKM1002" s="14"/>
      <c r="UKN1002" s="14"/>
      <c r="UKO1002" s="14"/>
      <c r="UKP1002" s="14"/>
      <c r="UKQ1002" s="14"/>
      <c r="UKR1002" s="14"/>
      <c r="UKS1002" s="14"/>
      <c r="UKT1002" s="14"/>
      <c r="UKU1002" s="14"/>
      <c r="UKV1002" s="14"/>
      <c r="UKW1002" s="14"/>
      <c r="UKX1002" s="14"/>
      <c r="UKY1002" s="14"/>
      <c r="UKZ1002" s="14"/>
      <c r="ULA1002" s="14"/>
      <c r="ULB1002" s="14"/>
      <c r="ULC1002" s="14"/>
      <c r="ULD1002" s="14"/>
      <c r="ULE1002" s="14"/>
      <c r="ULF1002" s="14"/>
      <c r="ULG1002" s="14"/>
      <c r="ULH1002" s="14"/>
      <c r="ULI1002" s="14"/>
      <c r="ULJ1002" s="14"/>
      <c r="ULK1002" s="14"/>
      <c r="ULL1002" s="14"/>
      <c r="ULM1002" s="14"/>
      <c r="ULN1002" s="14"/>
      <c r="ULO1002" s="14"/>
      <c r="ULP1002" s="14"/>
      <c r="ULQ1002" s="14"/>
      <c r="ULR1002" s="14"/>
      <c r="ULS1002" s="14"/>
      <c r="ULT1002" s="14"/>
      <c r="ULU1002" s="14"/>
      <c r="ULV1002" s="14"/>
      <c r="ULW1002" s="14"/>
      <c r="ULX1002" s="14"/>
      <c r="ULY1002" s="14"/>
      <c r="ULZ1002" s="14"/>
      <c r="UMA1002" s="14"/>
      <c r="UMB1002" s="14"/>
      <c r="UMC1002" s="14"/>
      <c r="UMD1002" s="14"/>
      <c r="UME1002" s="14"/>
      <c r="UMF1002" s="14"/>
      <c r="UMG1002" s="14"/>
      <c r="UMH1002" s="14"/>
      <c r="UMI1002" s="14"/>
      <c r="UMJ1002" s="14"/>
      <c r="UMK1002" s="14"/>
      <c r="UML1002" s="14"/>
      <c r="UMM1002" s="14"/>
      <c r="UMN1002" s="14"/>
      <c r="UMO1002" s="14"/>
      <c r="UMP1002" s="14"/>
      <c r="UMQ1002" s="14"/>
      <c r="UMR1002" s="14"/>
      <c r="UMS1002" s="14"/>
      <c r="UMT1002" s="14"/>
      <c r="UMU1002" s="14"/>
      <c r="UMV1002" s="14"/>
      <c r="UMW1002" s="14"/>
      <c r="UMX1002" s="14"/>
      <c r="UMY1002" s="14"/>
      <c r="UMZ1002" s="14"/>
      <c r="UNA1002" s="14"/>
      <c r="UNB1002" s="14"/>
      <c r="UNC1002" s="14"/>
      <c r="UND1002" s="14"/>
      <c r="UNE1002" s="14"/>
      <c r="UNF1002" s="14"/>
      <c r="UNG1002" s="14"/>
      <c r="UNH1002" s="14"/>
      <c r="UNI1002" s="14"/>
      <c r="UNJ1002" s="14"/>
      <c r="UNK1002" s="14"/>
      <c r="UNL1002" s="14"/>
      <c r="UNM1002" s="14"/>
      <c r="UNN1002" s="14"/>
      <c r="UNO1002" s="14"/>
      <c r="UNP1002" s="14"/>
      <c r="UNQ1002" s="14"/>
      <c r="UNR1002" s="14"/>
      <c r="UNS1002" s="14"/>
      <c r="UNT1002" s="14"/>
      <c r="UNU1002" s="14"/>
      <c r="UNV1002" s="14"/>
      <c r="UNW1002" s="14"/>
      <c r="UNX1002" s="14"/>
      <c r="UNY1002" s="14"/>
      <c r="UNZ1002" s="14"/>
      <c r="UOA1002" s="14"/>
      <c r="UOB1002" s="14"/>
      <c r="UOC1002" s="14"/>
      <c r="UOD1002" s="14"/>
      <c r="UOE1002" s="14"/>
      <c r="UOF1002" s="14"/>
      <c r="UOG1002" s="14"/>
      <c r="UOH1002" s="14"/>
      <c r="UOI1002" s="14"/>
      <c r="UOJ1002" s="14"/>
      <c r="UOK1002" s="14"/>
      <c r="UOL1002" s="14"/>
      <c r="UOM1002" s="14"/>
      <c r="UON1002" s="14"/>
      <c r="UOO1002" s="14"/>
      <c r="UOP1002" s="14"/>
      <c r="UOQ1002" s="14"/>
      <c r="UOR1002" s="14"/>
      <c r="UOS1002" s="14"/>
      <c r="UOT1002" s="14"/>
      <c r="UOU1002" s="14"/>
      <c r="UOV1002" s="14"/>
      <c r="UOW1002" s="14"/>
      <c r="UOX1002" s="14"/>
      <c r="UOY1002" s="14"/>
      <c r="UOZ1002" s="14"/>
      <c r="UPA1002" s="14"/>
      <c r="UPB1002" s="14"/>
      <c r="UPC1002" s="14"/>
      <c r="UPD1002" s="14"/>
      <c r="UPE1002" s="14"/>
      <c r="UPF1002" s="14"/>
      <c r="UPG1002" s="14"/>
      <c r="UPH1002" s="14"/>
      <c r="UPI1002" s="14"/>
      <c r="UPJ1002" s="14"/>
      <c r="UPK1002" s="14"/>
      <c r="UPL1002" s="14"/>
      <c r="UPM1002" s="14"/>
      <c r="UPN1002" s="14"/>
      <c r="UPO1002" s="14"/>
      <c r="UPP1002" s="14"/>
      <c r="UPQ1002" s="14"/>
      <c r="UPR1002" s="14"/>
      <c r="UPS1002" s="14"/>
      <c r="UPT1002" s="14"/>
      <c r="UPU1002" s="14"/>
      <c r="UPV1002" s="14"/>
      <c r="UPW1002" s="14"/>
      <c r="UPX1002" s="14"/>
      <c r="UPY1002" s="14"/>
      <c r="UPZ1002" s="14"/>
      <c r="UQA1002" s="14"/>
      <c r="UQB1002" s="14"/>
      <c r="UQC1002" s="14"/>
      <c r="UQD1002" s="14"/>
      <c r="UQE1002" s="14"/>
      <c r="UQF1002" s="14"/>
      <c r="UQG1002" s="14"/>
      <c r="UQH1002" s="14"/>
      <c r="UQI1002" s="14"/>
      <c r="UQJ1002" s="14"/>
      <c r="UQK1002" s="14"/>
      <c r="UQL1002" s="14"/>
      <c r="UQM1002" s="14"/>
      <c r="UQN1002" s="14"/>
      <c r="UQO1002" s="14"/>
      <c r="UQP1002" s="14"/>
      <c r="UQQ1002" s="14"/>
      <c r="UQR1002" s="14"/>
      <c r="UQS1002" s="14"/>
      <c r="UQT1002" s="14"/>
      <c r="UQU1002" s="14"/>
      <c r="UQV1002" s="14"/>
      <c r="UQW1002" s="14"/>
      <c r="UQX1002" s="14"/>
      <c r="UQY1002" s="14"/>
      <c r="UQZ1002" s="14"/>
      <c r="URA1002" s="14"/>
      <c r="URB1002" s="14"/>
      <c r="URC1002" s="14"/>
      <c r="URD1002" s="14"/>
      <c r="URE1002" s="14"/>
      <c r="URF1002" s="14"/>
      <c r="URG1002" s="14"/>
      <c r="URH1002" s="14"/>
      <c r="URI1002" s="14"/>
      <c r="URJ1002" s="14"/>
      <c r="URK1002" s="14"/>
      <c r="URL1002" s="14"/>
      <c r="URM1002" s="14"/>
      <c r="URN1002" s="14"/>
      <c r="URO1002" s="14"/>
      <c r="URP1002" s="14"/>
      <c r="URQ1002" s="14"/>
      <c r="URR1002" s="14"/>
      <c r="URS1002" s="14"/>
      <c r="URT1002" s="14"/>
      <c r="URU1002" s="14"/>
      <c r="URV1002" s="14"/>
      <c r="URW1002" s="14"/>
      <c r="URX1002" s="14"/>
      <c r="URY1002" s="14"/>
      <c r="URZ1002" s="14"/>
      <c r="USA1002" s="14"/>
      <c r="USB1002" s="14"/>
      <c r="USC1002" s="14"/>
      <c r="USD1002" s="14"/>
      <c r="USE1002" s="14"/>
      <c r="USF1002" s="14"/>
      <c r="USG1002" s="14"/>
      <c r="USH1002" s="14"/>
      <c r="USI1002" s="14"/>
      <c r="USJ1002" s="14"/>
      <c r="USK1002" s="14"/>
      <c r="USL1002" s="14"/>
      <c r="USM1002" s="14"/>
      <c r="USN1002" s="14"/>
      <c r="USO1002" s="14"/>
      <c r="USP1002" s="14"/>
      <c r="USQ1002" s="14"/>
      <c r="USR1002" s="14"/>
      <c r="USS1002" s="14"/>
      <c r="UST1002" s="14"/>
      <c r="USU1002" s="14"/>
      <c r="USV1002" s="14"/>
      <c r="USW1002" s="14"/>
      <c r="USX1002" s="14"/>
      <c r="USY1002" s="14"/>
      <c r="USZ1002" s="14"/>
      <c r="UTA1002" s="14"/>
      <c r="UTB1002" s="14"/>
      <c r="UTC1002" s="14"/>
      <c r="UTD1002" s="14"/>
      <c r="UTE1002" s="14"/>
      <c r="UTF1002" s="14"/>
      <c r="UTG1002" s="14"/>
      <c r="UTH1002" s="14"/>
      <c r="UTI1002" s="14"/>
      <c r="UTJ1002" s="14"/>
      <c r="UTK1002" s="14"/>
      <c r="UTL1002" s="14"/>
      <c r="UTM1002" s="14"/>
      <c r="UTN1002" s="14"/>
      <c r="UTO1002" s="14"/>
      <c r="UTP1002" s="14"/>
      <c r="UTQ1002" s="14"/>
      <c r="UTR1002" s="14"/>
      <c r="UTS1002" s="14"/>
      <c r="UTT1002" s="14"/>
      <c r="UTU1002" s="14"/>
      <c r="UTV1002" s="14"/>
      <c r="UTW1002" s="14"/>
      <c r="UTX1002" s="14"/>
      <c r="UTY1002" s="14"/>
      <c r="UTZ1002" s="14"/>
      <c r="UUA1002" s="14"/>
      <c r="UUB1002" s="14"/>
      <c r="UUC1002" s="14"/>
      <c r="UUD1002" s="14"/>
      <c r="UUE1002" s="14"/>
      <c r="UUF1002" s="14"/>
      <c r="UUG1002" s="14"/>
      <c r="UUH1002" s="14"/>
      <c r="UUI1002" s="14"/>
      <c r="UUJ1002" s="14"/>
      <c r="UUK1002" s="14"/>
      <c r="UUL1002" s="14"/>
      <c r="UUM1002" s="14"/>
      <c r="UUN1002" s="14"/>
      <c r="UUO1002" s="14"/>
      <c r="UUP1002" s="14"/>
      <c r="UUQ1002" s="14"/>
      <c r="UUR1002" s="14"/>
      <c r="UUS1002" s="14"/>
      <c r="UUT1002" s="14"/>
      <c r="UUU1002" s="14"/>
      <c r="UUV1002" s="14"/>
      <c r="UUW1002" s="14"/>
      <c r="UUX1002" s="14"/>
      <c r="UUY1002" s="14"/>
      <c r="UUZ1002" s="14"/>
      <c r="UVA1002" s="14"/>
      <c r="UVB1002" s="14"/>
      <c r="UVC1002" s="14"/>
      <c r="UVD1002" s="14"/>
      <c r="UVE1002" s="14"/>
      <c r="UVF1002" s="14"/>
      <c r="UVG1002" s="14"/>
      <c r="UVH1002" s="14"/>
      <c r="UVI1002" s="14"/>
      <c r="UVJ1002" s="14"/>
      <c r="UVK1002" s="14"/>
      <c r="UVL1002" s="14"/>
      <c r="UVM1002" s="14"/>
      <c r="UVN1002" s="14"/>
      <c r="UVO1002" s="14"/>
      <c r="UVP1002" s="14"/>
      <c r="UVQ1002" s="14"/>
      <c r="UVR1002" s="14"/>
      <c r="UVS1002" s="14"/>
      <c r="UVT1002" s="14"/>
      <c r="UVU1002" s="14"/>
      <c r="UVV1002" s="14"/>
      <c r="UVW1002" s="14"/>
      <c r="UVX1002" s="14"/>
      <c r="UVY1002" s="14"/>
      <c r="UVZ1002" s="14"/>
      <c r="UWA1002" s="14"/>
      <c r="UWB1002" s="14"/>
      <c r="UWC1002" s="14"/>
      <c r="UWD1002" s="14"/>
      <c r="UWE1002" s="14"/>
      <c r="UWF1002" s="14"/>
      <c r="UWG1002" s="14"/>
      <c r="UWH1002" s="14"/>
      <c r="UWI1002" s="14"/>
      <c r="UWJ1002" s="14"/>
      <c r="UWK1002" s="14"/>
      <c r="UWL1002" s="14"/>
      <c r="UWM1002" s="14"/>
      <c r="UWN1002" s="14"/>
      <c r="UWO1002" s="14"/>
      <c r="UWP1002" s="14"/>
      <c r="UWQ1002" s="14"/>
      <c r="UWR1002" s="14"/>
      <c r="UWS1002" s="14"/>
      <c r="UWT1002" s="14"/>
      <c r="UWU1002" s="14"/>
      <c r="UWV1002" s="14"/>
      <c r="UWW1002" s="14"/>
      <c r="UWX1002" s="14"/>
      <c r="UWY1002" s="14"/>
      <c r="UWZ1002" s="14"/>
      <c r="UXA1002" s="14"/>
      <c r="UXB1002" s="14"/>
      <c r="UXC1002" s="14"/>
      <c r="UXD1002" s="14"/>
      <c r="UXE1002" s="14"/>
      <c r="UXF1002" s="14"/>
      <c r="UXG1002" s="14"/>
      <c r="UXH1002" s="14"/>
      <c r="UXI1002" s="14"/>
      <c r="UXJ1002" s="14"/>
      <c r="UXK1002" s="14"/>
      <c r="UXL1002" s="14"/>
      <c r="UXM1002" s="14"/>
      <c r="UXN1002" s="14"/>
      <c r="UXO1002" s="14"/>
      <c r="UXP1002" s="14"/>
      <c r="UXQ1002" s="14"/>
      <c r="UXR1002" s="14"/>
      <c r="UXS1002" s="14"/>
      <c r="UXT1002" s="14"/>
      <c r="UXU1002" s="14"/>
      <c r="UXV1002" s="14"/>
      <c r="UXW1002" s="14"/>
      <c r="UXX1002" s="14"/>
      <c r="UXY1002" s="14"/>
      <c r="UXZ1002" s="14"/>
      <c r="UYA1002" s="14"/>
      <c r="UYB1002" s="14"/>
      <c r="UYC1002" s="14"/>
      <c r="UYD1002" s="14"/>
      <c r="UYE1002" s="14"/>
      <c r="UYF1002" s="14"/>
      <c r="UYG1002" s="14"/>
      <c r="UYH1002" s="14"/>
      <c r="UYI1002" s="14"/>
      <c r="UYJ1002" s="14"/>
      <c r="UYK1002" s="14"/>
      <c r="UYL1002" s="14"/>
      <c r="UYM1002" s="14"/>
      <c r="UYN1002" s="14"/>
      <c r="UYO1002" s="14"/>
      <c r="UYP1002" s="14"/>
      <c r="UYQ1002" s="14"/>
      <c r="UYR1002" s="14"/>
      <c r="UYS1002" s="14"/>
      <c r="UYT1002" s="14"/>
      <c r="UYU1002" s="14"/>
      <c r="UYV1002" s="14"/>
      <c r="UYW1002" s="14"/>
      <c r="UYX1002" s="14"/>
      <c r="UYY1002" s="14"/>
      <c r="UYZ1002" s="14"/>
      <c r="UZA1002" s="14"/>
      <c r="UZB1002" s="14"/>
      <c r="UZC1002" s="14"/>
      <c r="UZD1002" s="14"/>
      <c r="UZE1002" s="14"/>
      <c r="UZF1002" s="14"/>
      <c r="UZG1002" s="14"/>
      <c r="UZH1002" s="14"/>
      <c r="UZI1002" s="14"/>
      <c r="UZJ1002" s="14"/>
      <c r="UZK1002" s="14"/>
      <c r="UZL1002" s="14"/>
      <c r="UZM1002" s="14"/>
      <c r="UZN1002" s="14"/>
      <c r="UZO1002" s="14"/>
      <c r="UZP1002" s="14"/>
      <c r="UZQ1002" s="14"/>
      <c r="UZR1002" s="14"/>
      <c r="UZS1002" s="14"/>
      <c r="UZT1002" s="14"/>
      <c r="UZU1002" s="14"/>
      <c r="UZV1002" s="14"/>
      <c r="UZW1002" s="14"/>
      <c r="UZX1002" s="14"/>
      <c r="UZY1002" s="14"/>
      <c r="UZZ1002" s="14"/>
      <c r="VAA1002" s="14"/>
      <c r="VAB1002" s="14"/>
      <c r="VAC1002" s="14"/>
      <c r="VAD1002" s="14"/>
      <c r="VAE1002" s="14"/>
      <c r="VAF1002" s="14"/>
      <c r="VAG1002" s="14"/>
      <c r="VAH1002" s="14"/>
      <c r="VAI1002" s="14"/>
      <c r="VAJ1002" s="14"/>
      <c r="VAK1002" s="14"/>
      <c r="VAL1002" s="14"/>
      <c r="VAM1002" s="14"/>
      <c r="VAN1002" s="14"/>
      <c r="VAO1002" s="14"/>
      <c r="VAP1002" s="14"/>
      <c r="VAQ1002" s="14"/>
      <c r="VAR1002" s="14"/>
      <c r="VAS1002" s="14"/>
      <c r="VAT1002" s="14"/>
      <c r="VAU1002" s="14"/>
      <c r="VAV1002" s="14"/>
      <c r="VAW1002" s="14"/>
      <c r="VAX1002" s="14"/>
      <c r="VAY1002" s="14"/>
      <c r="VAZ1002" s="14"/>
      <c r="VBA1002" s="14"/>
      <c r="VBB1002" s="14"/>
      <c r="VBC1002" s="14"/>
      <c r="VBD1002" s="14"/>
      <c r="VBE1002" s="14"/>
      <c r="VBF1002" s="14"/>
      <c r="VBG1002" s="14"/>
      <c r="VBH1002" s="14"/>
      <c r="VBI1002" s="14"/>
      <c r="VBJ1002" s="14"/>
      <c r="VBK1002" s="14"/>
      <c r="VBL1002" s="14"/>
      <c r="VBM1002" s="14"/>
      <c r="VBN1002" s="14"/>
      <c r="VBO1002" s="14"/>
      <c r="VBP1002" s="14"/>
      <c r="VBQ1002" s="14"/>
      <c r="VBR1002" s="14"/>
      <c r="VBS1002" s="14"/>
      <c r="VBT1002" s="14"/>
      <c r="VBU1002" s="14"/>
      <c r="VBV1002" s="14"/>
      <c r="VBW1002" s="14"/>
      <c r="VBX1002" s="14"/>
      <c r="VBY1002" s="14"/>
      <c r="VBZ1002" s="14"/>
      <c r="VCA1002" s="14"/>
      <c r="VCB1002" s="14"/>
      <c r="VCC1002" s="14"/>
      <c r="VCD1002" s="14"/>
      <c r="VCE1002" s="14"/>
      <c r="VCF1002" s="14"/>
      <c r="VCG1002" s="14"/>
      <c r="VCH1002" s="14"/>
      <c r="VCI1002" s="14"/>
      <c r="VCJ1002" s="14"/>
      <c r="VCK1002" s="14"/>
      <c r="VCL1002" s="14"/>
      <c r="VCM1002" s="14"/>
      <c r="VCN1002" s="14"/>
      <c r="VCO1002" s="14"/>
      <c r="VCP1002" s="14"/>
      <c r="VCQ1002" s="14"/>
      <c r="VCR1002" s="14"/>
      <c r="VCS1002" s="14"/>
      <c r="VCT1002" s="14"/>
      <c r="VCU1002" s="14"/>
      <c r="VCV1002" s="14"/>
      <c r="VCW1002" s="14"/>
      <c r="VCX1002" s="14"/>
      <c r="VCY1002" s="14"/>
      <c r="VCZ1002" s="14"/>
      <c r="VDA1002" s="14"/>
      <c r="VDB1002" s="14"/>
      <c r="VDC1002" s="14"/>
      <c r="VDD1002" s="14"/>
      <c r="VDE1002" s="14"/>
      <c r="VDF1002" s="14"/>
      <c r="VDG1002" s="14"/>
      <c r="VDH1002" s="14"/>
      <c r="VDI1002" s="14"/>
      <c r="VDJ1002" s="14"/>
      <c r="VDK1002" s="14"/>
      <c r="VDL1002" s="14"/>
      <c r="VDM1002" s="14"/>
      <c r="VDN1002" s="14"/>
      <c r="VDO1002" s="14"/>
      <c r="VDP1002" s="14"/>
      <c r="VDQ1002" s="14"/>
      <c r="VDR1002" s="14"/>
      <c r="VDS1002" s="14"/>
      <c r="VDT1002" s="14"/>
      <c r="VDU1002" s="14"/>
      <c r="VDV1002" s="14"/>
      <c r="VDW1002" s="14"/>
      <c r="VDX1002" s="14"/>
      <c r="VDY1002" s="14"/>
      <c r="VDZ1002" s="14"/>
      <c r="VEA1002" s="14"/>
      <c r="VEB1002" s="14"/>
      <c r="VEC1002" s="14"/>
      <c r="VED1002" s="14"/>
      <c r="VEE1002" s="14"/>
      <c r="VEF1002" s="14"/>
      <c r="VEG1002" s="14"/>
      <c r="VEH1002" s="14"/>
      <c r="VEI1002" s="14"/>
      <c r="VEJ1002" s="14"/>
      <c r="VEK1002" s="14"/>
      <c r="VEL1002" s="14"/>
      <c r="VEM1002" s="14"/>
      <c r="VEN1002" s="14"/>
      <c r="VEO1002" s="14"/>
      <c r="VEP1002" s="14"/>
      <c r="VEQ1002" s="14"/>
      <c r="VER1002" s="14"/>
      <c r="VES1002" s="14"/>
      <c r="VET1002" s="14"/>
      <c r="VEU1002" s="14"/>
      <c r="VEV1002" s="14"/>
      <c r="VEW1002" s="14"/>
      <c r="VEX1002" s="14"/>
      <c r="VEY1002" s="14"/>
      <c r="VEZ1002" s="14"/>
      <c r="VFA1002" s="14"/>
      <c r="VFB1002" s="14"/>
      <c r="VFC1002" s="14"/>
      <c r="VFD1002" s="14"/>
      <c r="VFE1002" s="14"/>
      <c r="VFF1002" s="14"/>
      <c r="VFG1002" s="14"/>
      <c r="VFH1002" s="14"/>
      <c r="VFI1002" s="14"/>
      <c r="VFJ1002" s="14"/>
      <c r="VFK1002" s="14"/>
      <c r="VFL1002" s="14"/>
      <c r="VFM1002" s="14"/>
      <c r="VFN1002" s="14"/>
      <c r="VFO1002" s="14"/>
      <c r="VFP1002" s="14"/>
      <c r="VFQ1002" s="14"/>
      <c r="VFR1002" s="14"/>
      <c r="VFS1002" s="14"/>
      <c r="VFT1002" s="14"/>
      <c r="VFU1002" s="14"/>
      <c r="VFV1002" s="14"/>
      <c r="VFW1002" s="14"/>
      <c r="VFX1002" s="14"/>
      <c r="VFY1002" s="14"/>
      <c r="VFZ1002" s="14"/>
      <c r="VGA1002" s="14"/>
      <c r="VGB1002" s="14"/>
      <c r="VGC1002" s="14"/>
      <c r="VGD1002" s="14"/>
      <c r="VGE1002" s="14"/>
      <c r="VGF1002" s="14"/>
      <c r="VGG1002" s="14"/>
      <c r="VGH1002" s="14"/>
      <c r="VGI1002" s="14"/>
      <c r="VGJ1002" s="14"/>
      <c r="VGK1002" s="14"/>
      <c r="VGL1002" s="14"/>
      <c r="VGM1002" s="14"/>
      <c r="VGN1002" s="14"/>
      <c r="VGO1002" s="14"/>
      <c r="VGP1002" s="14"/>
      <c r="VGQ1002" s="14"/>
      <c r="VGR1002" s="14"/>
      <c r="VGS1002" s="14"/>
      <c r="VGT1002" s="14"/>
      <c r="VGU1002" s="14"/>
      <c r="VGV1002" s="14"/>
      <c r="VGW1002" s="14"/>
      <c r="VGX1002" s="14"/>
      <c r="VGY1002" s="14"/>
      <c r="VGZ1002" s="14"/>
      <c r="VHA1002" s="14"/>
      <c r="VHB1002" s="14"/>
      <c r="VHC1002" s="14"/>
      <c r="VHD1002" s="14"/>
      <c r="VHE1002" s="14"/>
      <c r="VHF1002" s="14"/>
      <c r="VHG1002" s="14"/>
      <c r="VHH1002" s="14"/>
      <c r="VHI1002" s="14"/>
      <c r="VHJ1002" s="14"/>
      <c r="VHK1002" s="14"/>
      <c r="VHL1002" s="14"/>
      <c r="VHM1002" s="14"/>
      <c r="VHN1002" s="14"/>
      <c r="VHO1002" s="14"/>
      <c r="VHP1002" s="14"/>
      <c r="VHQ1002" s="14"/>
      <c r="VHR1002" s="14"/>
      <c r="VHS1002" s="14"/>
      <c r="VHT1002" s="14"/>
      <c r="VHU1002" s="14"/>
      <c r="VHV1002" s="14"/>
      <c r="VHW1002" s="14"/>
      <c r="VHX1002" s="14"/>
      <c r="VHY1002" s="14"/>
      <c r="VHZ1002" s="14"/>
      <c r="VIA1002" s="14"/>
      <c r="VIB1002" s="14"/>
      <c r="VIC1002" s="14"/>
      <c r="VID1002" s="14"/>
      <c r="VIE1002" s="14"/>
      <c r="VIF1002" s="14"/>
      <c r="VIG1002" s="14"/>
      <c r="VIH1002" s="14"/>
      <c r="VII1002" s="14"/>
      <c r="VIJ1002" s="14"/>
      <c r="VIK1002" s="14"/>
      <c r="VIL1002" s="14"/>
      <c r="VIM1002" s="14"/>
      <c r="VIN1002" s="14"/>
      <c r="VIO1002" s="14"/>
      <c r="VIP1002" s="14"/>
      <c r="VIQ1002" s="14"/>
      <c r="VIR1002" s="14"/>
      <c r="VIS1002" s="14"/>
      <c r="VIT1002" s="14"/>
      <c r="VIU1002" s="14"/>
      <c r="VIV1002" s="14"/>
      <c r="VIW1002" s="14"/>
      <c r="VIX1002" s="14"/>
      <c r="VIY1002" s="14"/>
      <c r="VIZ1002" s="14"/>
      <c r="VJA1002" s="14"/>
      <c r="VJB1002" s="14"/>
      <c r="VJC1002" s="14"/>
      <c r="VJD1002" s="14"/>
      <c r="VJE1002" s="14"/>
      <c r="VJF1002" s="14"/>
      <c r="VJG1002" s="14"/>
      <c r="VJH1002" s="14"/>
      <c r="VJI1002" s="14"/>
      <c r="VJJ1002" s="14"/>
      <c r="VJK1002" s="14"/>
      <c r="VJL1002" s="14"/>
      <c r="VJM1002" s="14"/>
      <c r="VJN1002" s="14"/>
      <c r="VJO1002" s="14"/>
      <c r="VJP1002" s="14"/>
      <c r="VJQ1002" s="14"/>
      <c r="VJR1002" s="14"/>
      <c r="VJS1002" s="14"/>
      <c r="VJT1002" s="14"/>
      <c r="VJU1002" s="14"/>
      <c r="VJV1002" s="14"/>
      <c r="VJW1002" s="14"/>
      <c r="VJX1002" s="14"/>
      <c r="VJY1002" s="14"/>
      <c r="VJZ1002" s="14"/>
      <c r="VKA1002" s="14"/>
      <c r="VKB1002" s="14"/>
      <c r="VKC1002" s="14"/>
      <c r="VKD1002" s="14"/>
      <c r="VKE1002" s="14"/>
      <c r="VKF1002" s="14"/>
      <c r="VKG1002" s="14"/>
      <c r="VKH1002" s="14"/>
      <c r="VKI1002" s="14"/>
      <c r="VKJ1002" s="14"/>
      <c r="VKK1002" s="14"/>
      <c r="VKL1002" s="14"/>
      <c r="VKM1002" s="14"/>
      <c r="VKN1002" s="14"/>
      <c r="VKO1002" s="14"/>
      <c r="VKP1002" s="14"/>
      <c r="VKQ1002" s="14"/>
      <c r="VKR1002" s="14"/>
      <c r="VKS1002" s="14"/>
      <c r="VKT1002" s="14"/>
      <c r="VKU1002" s="14"/>
      <c r="VKV1002" s="14"/>
      <c r="VKW1002" s="14"/>
      <c r="VKX1002" s="14"/>
      <c r="VKY1002" s="14"/>
      <c r="VKZ1002" s="14"/>
      <c r="VLA1002" s="14"/>
      <c r="VLB1002" s="14"/>
      <c r="VLC1002" s="14"/>
      <c r="VLD1002" s="14"/>
      <c r="VLE1002" s="14"/>
      <c r="VLF1002" s="14"/>
      <c r="VLG1002" s="14"/>
      <c r="VLH1002" s="14"/>
      <c r="VLI1002" s="14"/>
      <c r="VLJ1002" s="14"/>
      <c r="VLK1002" s="14"/>
      <c r="VLL1002" s="14"/>
      <c r="VLM1002" s="14"/>
      <c r="VLN1002" s="14"/>
      <c r="VLO1002" s="14"/>
      <c r="VLP1002" s="14"/>
      <c r="VLQ1002" s="14"/>
      <c r="VLR1002" s="14"/>
      <c r="VLS1002" s="14"/>
      <c r="VLT1002" s="14"/>
      <c r="VLU1002" s="14"/>
      <c r="VLV1002" s="14"/>
      <c r="VLW1002" s="14"/>
      <c r="VLX1002" s="14"/>
      <c r="VLY1002" s="14"/>
      <c r="VLZ1002" s="14"/>
      <c r="VMA1002" s="14"/>
      <c r="VMB1002" s="14"/>
      <c r="VMC1002" s="14"/>
      <c r="VMD1002" s="14"/>
      <c r="VME1002" s="14"/>
      <c r="VMF1002" s="14"/>
      <c r="VMG1002" s="14"/>
      <c r="VMH1002" s="14"/>
      <c r="VMI1002" s="14"/>
      <c r="VMJ1002" s="14"/>
      <c r="VMK1002" s="14"/>
      <c r="VML1002" s="14"/>
      <c r="VMM1002" s="14"/>
      <c r="VMN1002" s="14"/>
      <c r="VMO1002" s="14"/>
      <c r="VMP1002" s="14"/>
      <c r="VMQ1002" s="14"/>
      <c r="VMR1002" s="14"/>
      <c r="VMS1002" s="14"/>
      <c r="VMT1002" s="14"/>
      <c r="VMU1002" s="14"/>
      <c r="VMV1002" s="14"/>
      <c r="VMW1002" s="14"/>
      <c r="VMX1002" s="14"/>
      <c r="VMY1002" s="14"/>
      <c r="VMZ1002" s="14"/>
      <c r="VNA1002" s="14"/>
      <c r="VNB1002" s="14"/>
      <c r="VNC1002" s="14"/>
      <c r="VND1002" s="14"/>
      <c r="VNE1002" s="14"/>
      <c r="VNF1002" s="14"/>
      <c r="VNG1002" s="14"/>
      <c r="VNH1002" s="14"/>
      <c r="VNI1002" s="14"/>
      <c r="VNJ1002" s="14"/>
      <c r="VNK1002" s="14"/>
      <c r="VNL1002" s="14"/>
      <c r="VNM1002" s="14"/>
      <c r="VNN1002" s="14"/>
      <c r="VNO1002" s="14"/>
      <c r="VNP1002" s="14"/>
      <c r="VNQ1002" s="14"/>
      <c r="VNR1002" s="14"/>
      <c r="VNS1002" s="14"/>
      <c r="VNT1002" s="14"/>
      <c r="VNU1002" s="14"/>
      <c r="VNV1002" s="14"/>
      <c r="VNW1002" s="14"/>
      <c r="VNX1002" s="14"/>
      <c r="VNY1002" s="14"/>
      <c r="VNZ1002" s="14"/>
      <c r="VOA1002" s="14"/>
      <c r="VOB1002" s="14"/>
      <c r="VOC1002" s="14"/>
      <c r="VOD1002" s="14"/>
      <c r="VOE1002" s="14"/>
      <c r="VOF1002" s="14"/>
      <c r="VOG1002" s="14"/>
      <c r="VOH1002" s="14"/>
      <c r="VOI1002" s="14"/>
      <c r="VOJ1002" s="14"/>
      <c r="VOK1002" s="14"/>
      <c r="VOL1002" s="14"/>
      <c r="VOM1002" s="14"/>
      <c r="VON1002" s="14"/>
      <c r="VOO1002" s="14"/>
      <c r="VOP1002" s="14"/>
      <c r="VOQ1002" s="14"/>
      <c r="VOR1002" s="14"/>
      <c r="VOS1002" s="14"/>
      <c r="VOT1002" s="14"/>
      <c r="VOU1002" s="14"/>
      <c r="VOV1002" s="14"/>
      <c r="VOW1002" s="14"/>
      <c r="VOX1002" s="14"/>
      <c r="VOY1002" s="14"/>
      <c r="VOZ1002" s="14"/>
      <c r="VPA1002" s="14"/>
      <c r="VPB1002" s="14"/>
      <c r="VPC1002" s="14"/>
      <c r="VPD1002" s="14"/>
      <c r="VPE1002" s="14"/>
      <c r="VPF1002" s="14"/>
      <c r="VPG1002" s="14"/>
      <c r="VPH1002" s="14"/>
      <c r="VPI1002" s="14"/>
      <c r="VPJ1002" s="14"/>
      <c r="VPK1002" s="14"/>
      <c r="VPL1002" s="14"/>
      <c r="VPM1002" s="14"/>
      <c r="VPN1002" s="14"/>
      <c r="VPO1002" s="14"/>
      <c r="VPP1002" s="14"/>
      <c r="VPQ1002" s="14"/>
      <c r="VPR1002" s="14"/>
      <c r="VPS1002" s="14"/>
      <c r="VPT1002" s="14"/>
      <c r="VPU1002" s="14"/>
      <c r="VPV1002" s="14"/>
      <c r="VPW1002" s="14"/>
      <c r="VPX1002" s="14"/>
      <c r="VPY1002" s="14"/>
      <c r="VPZ1002" s="14"/>
      <c r="VQA1002" s="14"/>
      <c r="VQB1002" s="14"/>
      <c r="VQC1002" s="14"/>
      <c r="VQD1002" s="14"/>
      <c r="VQE1002" s="14"/>
      <c r="VQF1002" s="14"/>
      <c r="VQG1002" s="14"/>
      <c r="VQH1002" s="14"/>
      <c r="VQI1002" s="14"/>
      <c r="VQJ1002" s="14"/>
      <c r="VQK1002" s="14"/>
      <c r="VQL1002" s="14"/>
      <c r="VQM1002" s="14"/>
      <c r="VQN1002" s="14"/>
      <c r="VQO1002" s="14"/>
      <c r="VQP1002" s="14"/>
      <c r="VQQ1002" s="14"/>
      <c r="VQR1002" s="14"/>
      <c r="VQS1002" s="14"/>
      <c r="VQT1002" s="14"/>
      <c r="VQU1002" s="14"/>
      <c r="VQV1002" s="14"/>
      <c r="VQW1002" s="14"/>
      <c r="VQX1002" s="14"/>
      <c r="VQY1002" s="14"/>
      <c r="VQZ1002" s="14"/>
      <c r="VRA1002" s="14"/>
      <c r="VRB1002" s="14"/>
      <c r="VRC1002" s="14"/>
      <c r="VRD1002" s="14"/>
      <c r="VRE1002" s="14"/>
      <c r="VRF1002" s="14"/>
      <c r="VRG1002" s="14"/>
      <c r="VRH1002" s="14"/>
      <c r="VRI1002" s="14"/>
      <c r="VRJ1002" s="14"/>
      <c r="VRK1002" s="14"/>
      <c r="VRL1002" s="14"/>
      <c r="VRM1002" s="14"/>
      <c r="VRN1002" s="14"/>
      <c r="VRO1002" s="14"/>
      <c r="VRP1002" s="14"/>
      <c r="VRQ1002" s="14"/>
      <c r="VRR1002" s="14"/>
      <c r="VRS1002" s="14"/>
      <c r="VRT1002" s="14"/>
      <c r="VRU1002" s="14"/>
      <c r="VRV1002" s="14"/>
      <c r="VRW1002" s="14"/>
      <c r="VRX1002" s="14"/>
      <c r="VRY1002" s="14"/>
      <c r="VRZ1002" s="14"/>
      <c r="VSA1002" s="14"/>
      <c r="VSB1002" s="14"/>
      <c r="VSC1002" s="14"/>
      <c r="VSD1002" s="14"/>
      <c r="VSE1002" s="14"/>
      <c r="VSF1002" s="14"/>
      <c r="VSG1002" s="14"/>
      <c r="VSH1002" s="14"/>
      <c r="VSI1002" s="14"/>
      <c r="VSJ1002" s="14"/>
      <c r="VSK1002" s="14"/>
      <c r="VSL1002" s="14"/>
      <c r="VSM1002" s="14"/>
      <c r="VSN1002" s="14"/>
      <c r="VSO1002" s="14"/>
      <c r="VSP1002" s="14"/>
      <c r="VSQ1002" s="14"/>
      <c r="VSR1002" s="14"/>
      <c r="VSS1002" s="14"/>
      <c r="VST1002" s="14"/>
      <c r="VSU1002" s="14"/>
      <c r="VSV1002" s="14"/>
      <c r="VSW1002" s="14"/>
      <c r="VSX1002" s="14"/>
      <c r="VSY1002" s="14"/>
      <c r="VSZ1002" s="14"/>
      <c r="VTA1002" s="14"/>
      <c r="VTB1002" s="14"/>
      <c r="VTC1002" s="14"/>
      <c r="VTD1002" s="14"/>
      <c r="VTE1002" s="14"/>
      <c r="VTF1002" s="14"/>
      <c r="VTG1002" s="14"/>
      <c r="VTH1002" s="14"/>
      <c r="VTI1002" s="14"/>
      <c r="VTJ1002" s="14"/>
      <c r="VTK1002" s="14"/>
      <c r="VTL1002" s="14"/>
      <c r="VTM1002" s="14"/>
      <c r="VTN1002" s="14"/>
      <c r="VTO1002" s="14"/>
      <c r="VTP1002" s="14"/>
      <c r="VTQ1002" s="14"/>
      <c r="VTR1002" s="14"/>
      <c r="VTS1002" s="14"/>
      <c r="VTT1002" s="14"/>
      <c r="VTU1002" s="14"/>
      <c r="VTV1002" s="14"/>
      <c r="VTW1002" s="14"/>
      <c r="VTX1002" s="14"/>
      <c r="VTY1002" s="14"/>
      <c r="VTZ1002" s="14"/>
      <c r="VUA1002" s="14"/>
      <c r="VUB1002" s="14"/>
      <c r="VUC1002" s="14"/>
      <c r="VUD1002" s="14"/>
      <c r="VUE1002" s="14"/>
      <c r="VUF1002" s="14"/>
      <c r="VUG1002" s="14"/>
      <c r="VUH1002" s="14"/>
      <c r="VUI1002" s="14"/>
      <c r="VUJ1002" s="14"/>
      <c r="VUK1002" s="14"/>
      <c r="VUL1002" s="14"/>
      <c r="VUM1002" s="14"/>
      <c r="VUN1002" s="14"/>
      <c r="VUO1002" s="14"/>
      <c r="VUP1002" s="14"/>
      <c r="VUQ1002" s="14"/>
      <c r="VUR1002" s="14"/>
      <c r="VUS1002" s="14"/>
      <c r="VUT1002" s="14"/>
      <c r="VUU1002" s="14"/>
      <c r="VUV1002" s="14"/>
      <c r="VUW1002" s="14"/>
      <c r="VUX1002" s="14"/>
      <c r="VUY1002" s="14"/>
      <c r="VUZ1002" s="14"/>
      <c r="VVA1002" s="14"/>
      <c r="VVB1002" s="14"/>
      <c r="VVC1002" s="14"/>
      <c r="VVD1002" s="14"/>
      <c r="VVE1002" s="14"/>
      <c r="VVF1002" s="14"/>
      <c r="VVG1002" s="14"/>
      <c r="VVH1002" s="14"/>
      <c r="VVI1002" s="14"/>
      <c r="VVJ1002" s="14"/>
      <c r="VVK1002" s="14"/>
      <c r="VVL1002" s="14"/>
      <c r="VVM1002" s="14"/>
      <c r="VVN1002" s="14"/>
      <c r="VVO1002" s="14"/>
      <c r="VVP1002" s="14"/>
      <c r="VVQ1002" s="14"/>
      <c r="VVR1002" s="14"/>
      <c r="VVS1002" s="14"/>
      <c r="VVT1002" s="14"/>
      <c r="VVU1002" s="14"/>
      <c r="VVV1002" s="14"/>
      <c r="VVW1002" s="14"/>
      <c r="VVX1002" s="14"/>
      <c r="VVY1002" s="14"/>
      <c r="VVZ1002" s="14"/>
      <c r="VWA1002" s="14"/>
      <c r="VWB1002" s="14"/>
      <c r="VWC1002" s="14"/>
      <c r="VWD1002" s="14"/>
      <c r="VWE1002" s="14"/>
      <c r="VWF1002" s="14"/>
      <c r="VWG1002" s="14"/>
      <c r="VWH1002" s="14"/>
      <c r="VWI1002" s="14"/>
      <c r="VWJ1002" s="14"/>
      <c r="VWK1002" s="14"/>
      <c r="VWL1002" s="14"/>
      <c r="VWM1002" s="14"/>
      <c r="VWN1002" s="14"/>
      <c r="VWO1002" s="14"/>
      <c r="VWP1002" s="14"/>
      <c r="VWQ1002" s="14"/>
      <c r="VWR1002" s="14"/>
      <c r="VWS1002" s="14"/>
      <c r="VWT1002" s="14"/>
      <c r="VWU1002" s="14"/>
      <c r="VWV1002" s="14"/>
      <c r="VWW1002" s="14"/>
      <c r="VWX1002" s="14"/>
      <c r="VWY1002" s="14"/>
      <c r="VWZ1002" s="14"/>
      <c r="VXA1002" s="14"/>
      <c r="VXB1002" s="14"/>
      <c r="VXC1002" s="14"/>
      <c r="VXD1002" s="14"/>
      <c r="VXE1002" s="14"/>
      <c r="VXF1002" s="14"/>
      <c r="VXG1002" s="14"/>
      <c r="VXH1002" s="14"/>
      <c r="VXI1002" s="14"/>
      <c r="VXJ1002" s="14"/>
      <c r="VXK1002" s="14"/>
      <c r="VXL1002" s="14"/>
      <c r="VXM1002" s="14"/>
      <c r="VXN1002" s="14"/>
      <c r="VXO1002" s="14"/>
      <c r="VXP1002" s="14"/>
      <c r="VXQ1002" s="14"/>
      <c r="VXR1002" s="14"/>
      <c r="VXS1002" s="14"/>
      <c r="VXT1002" s="14"/>
      <c r="VXU1002" s="14"/>
      <c r="VXV1002" s="14"/>
      <c r="VXW1002" s="14"/>
      <c r="VXX1002" s="14"/>
      <c r="VXY1002" s="14"/>
      <c r="VXZ1002" s="14"/>
      <c r="VYA1002" s="14"/>
      <c r="VYB1002" s="14"/>
      <c r="VYC1002" s="14"/>
      <c r="VYD1002" s="14"/>
      <c r="VYE1002" s="14"/>
      <c r="VYF1002" s="14"/>
      <c r="VYG1002" s="14"/>
      <c r="VYH1002" s="14"/>
      <c r="VYI1002" s="14"/>
      <c r="VYJ1002" s="14"/>
      <c r="VYK1002" s="14"/>
      <c r="VYL1002" s="14"/>
      <c r="VYM1002" s="14"/>
      <c r="VYN1002" s="14"/>
      <c r="VYO1002" s="14"/>
      <c r="VYP1002" s="14"/>
      <c r="VYQ1002" s="14"/>
      <c r="VYR1002" s="14"/>
      <c r="VYS1002" s="14"/>
      <c r="VYT1002" s="14"/>
      <c r="VYU1002" s="14"/>
      <c r="VYV1002" s="14"/>
      <c r="VYW1002" s="14"/>
      <c r="VYX1002" s="14"/>
      <c r="VYY1002" s="14"/>
      <c r="VYZ1002" s="14"/>
      <c r="VZA1002" s="14"/>
      <c r="VZB1002" s="14"/>
      <c r="VZC1002" s="14"/>
      <c r="VZD1002" s="14"/>
      <c r="VZE1002" s="14"/>
      <c r="VZF1002" s="14"/>
      <c r="VZG1002" s="14"/>
      <c r="VZH1002" s="14"/>
      <c r="VZI1002" s="14"/>
      <c r="VZJ1002" s="14"/>
      <c r="VZK1002" s="14"/>
      <c r="VZL1002" s="14"/>
      <c r="VZM1002" s="14"/>
      <c r="VZN1002" s="14"/>
      <c r="VZO1002" s="14"/>
      <c r="VZP1002" s="14"/>
      <c r="VZQ1002" s="14"/>
      <c r="VZR1002" s="14"/>
      <c r="VZS1002" s="14"/>
      <c r="VZT1002" s="14"/>
      <c r="VZU1002" s="14"/>
      <c r="VZV1002" s="14"/>
      <c r="VZW1002" s="14"/>
      <c r="VZX1002" s="14"/>
      <c r="VZY1002" s="14"/>
      <c r="VZZ1002" s="14"/>
      <c r="WAA1002" s="14"/>
      <c r="WAB1002" s="14"/>
      <c r="WAC1002" s="14"/>
      <c r="WAD1002" s="14"/>
      <c r="WAE1002" s="14"/>
      <c r="WAF1002" s="14"/>
      <c r="WAG1002" s="14"/>
      <c r="WAH1002" s="14"/>
      <c r="WAI1002" s="14"/>
      <c r="WAJ1002" s="14"/>
      <c r="WAK1002" s="14"/>
      <c r="WAL1002" s="14"/>
      <c r="WAM1002" s="14"/>
      <c r="WAN1002" s="14"/>
      <c r="WAO1002" s="14"/>
      <c r="WAP1002" s="14"/>
      <c r="WAQ1002" s="14"/>
      <c r="WAR1002" s="14"/>
      <c r="WAS1002" s="14"/>
      <c r="WAT1002" s="14"/>
      <c r="WAU1002" s="14"/>
      <c r="WAV1002" s="14"/>
      <c r="WAW1002" s="14"/>
      <c r="WAX1002" s="14"/>
      <c r="WAY1002" s="14"/>
      <c r="WAZ1002" s="14"/>
      <c r="WBA1002" s="14"/>
      <c r="WBB1002" s="14"/>
      <c r="WBC1002" s="14"/>
      <c r="WBD1002" s="14"/>
      <c r="WBE1002" s="14"/>
      <c r="WBF1002" s="14"/>
      <c r="WBG1002" s="14"/>
      <c r="WBH1002" s="14"/>
      <c r="WBI1002" s="14"/>
      <c r="WBJ1002" s="14"/>
      <c r="WBK1002" s="14"/>
      <c r="WBL1002" s="14"/>
      <c r="WBM1002" s="14"/>
      <c r="WBN1002" s="14"/>
      <c r="WBO1002" s="14"/>
      <c r="WBP1002" s="14"/>
      <c r="WBQ1002" s="14"/>
      <c r="WBR1002" s="14"/>
      <c r="WBS1002" s="14"/>
      <c r="WBT1002" s="14"/>
      <c r="WBU1002" s="14"/>
      <c r="WBV1002" s="14"/>
      <c r="WBW1002" s="14"/>
      <c r="WBX1002" s="14"/>
      <c r="WBY1002" s="14"/>
      <c r="WBZ1002" s="14"/>
      <c r="WCA1002" s="14"/>
      <c r="WCB1002" s="14"/>
      <c r="WCC1002" s="14"/>
      <c r="WCD1002" s="14"/>
      <c r="WCE1002" s="14"/>
      <c r="WCF1002" s="14"/>
      <c r="WCG1002" s="14"/>
      <c r="WCH1002" s="14"/>
      <c r="WCI1002" s="14"/>
      <c r="WCJ1002" s="14"/>
      <c r="WCK1002" s="14"/>
      <c r="WCL1002" s="14"/>
      <c r="WCM1002" s="14"/>
      <c r="WCN1002" s="14"/>
      <c r="WCO1002" s="14"/>
      <c r="WCP1002" s="14"/>
      <c r="WCQ1002" s="14"/>
      <c r="WCR1002" s="14"/>
      <c r="WCS1002" s="14"/>
      <c r="WCT1002" s="14"/>
      <c r="WCU1002" s="14"/>
      <c r="WCV1002" s="14"/>
      <c r="WCW1002" s="14"/>
      <c r="WCX1002" s="14"/>
      <c r="WCY1002" s="14"/>
      <c r="WCZ1002" s="14"/>
      <c r="WDA1002" s="14"/>
      <c r="WDB1002" s="14"/>
      <c r="WDC1002" s="14"/>
      <c r="WDD1002" s="14"/>
      <c r="WDE1002" s="14"/>
      <c r="WDF1002" s="14"/>
      <c r="WDG1002" s="14"/>
      <c r="WDH1002" s="14"/>
      <c r="WDI1002" s="14"/>
      <c r="WDJ1002" s="14"/>
      <c r="WDK1002" s="14"/>
      <c r="WDL1002" s="14"/>
      <c r="WDM1002" s="14"/>
      <c r="WDN1002" s="14"/>
      <c r="WDO1002" s="14"/>
      <c r="WDP1002" s="14"/>
      <c r="WDQ1002" s="14"/>
      <c r="WDR1002" s="14"/>
      <c r="WDS1002" s="14"/>
      <c r="WDT1002" s="14"/>
      <c r="WDU1002" s="14"/>
      <c r="WDV1002" s="14"/>
      <c r="WDW1002" s="14"/>
      <c r="WDX1002" s="14"/>
      <c r="WDY1002" s="14"/>
      <c r="WDZ1002" s="14"/>
      <c r="WEA1002" s="14"/>
      <c r="WEB1002" s="14"/>
      <c r="WEC1002" s="14"/>
      <c r="WED1002" s="14"/>
      <c r="WEE1002" s="14"/>
      <c r="WEF1002" s="14"/>
      <c r="WEG1002" s="14"/>
      <c r="WEH1002" s="14"/>
      <c r="WEI1002" s="14"/>
      <c r="WEJ1002" s="14"/>
      <c r="WEK1002" s="14"/>
      <c r="WEL1002" s="14"/>
      <c r="WEM1002" s="14"/>
      <c r="WEN1002" s="14"/>
      <c r="WEO1002" s="14"/>
      <c r="WEP1002" s="14"/>
      <c r="WEQ1002" s="14"/>
      <c r="WER1002" s="14"/>
      <c r="WES1002" s="14"/>
      <c r="WET1002" s="14"/>
      <c r="WEU1002" s="14"/>
      <c r="WEV1002" s="14"/>
      <c r="WEW1002" s="14"/>
      <c r="WEX1002" s="14"/>
      <c r="WEY1002" s="14"/>
      <c r="WEZ1002" s="14"/>
      <c r="WFA1002" s="14"/>
      <c r="WFB1002" s="14"/>
      <c r="WFC1002" s="14"/>
      <c r="WFD1002" s="14"/>
      <c r="WFE1002" s="14"/>
      <c r="WFF1002" s="14"/>
      <c r="WFG1002" s="14"/>
      <c r="WFH1002" s="14"/>
      <c r="WFI1002" s="14"/>
      <c r="WFJ1002" s="14"/>
      <c r="WFK1002" s="14"/>
      <c r="WFL1002" s="14"/>
      <c r="WFM1002" s="14"/>
      <c r="WFN1002" s="14"/>
      <c r="WFO1002" s="14"/>
      <c r="WFP1002" s="14"/>
      <c r="WFQ1002" s="14"/>
      <c r="WFR1002" s="14"/>
      <c r="WFS1002" s="14"/>
      <c r="WFT1002" s="14"/>
      <c r="WFU1002" s="14"/>
      <c r="WFV1002" s="14"/>
      <c r="WFW1002" s="14"/>
      <c r="WFX1002" s="14"/>
      <c r="WFY1002" s="14"/>
      <c r="WFZ1002" s="14"/>
      <c r="WGA1002" s="14"/>
      <c r="WGB1002" s="14"/>
      <c r="WGC1002" s="14"/>
      <c r="WGD1002" s="14"/>
      <c r="WGE1002" s="14"/>
      <c r="WGF1002" s="14"/>
      <c r="WGG1002" s="14"/>
      <c r="WGH1002" s="14"/>
      <c r="WGI1002" s="14"/>
      <c r="WGJ1002" s="14"/>
      <c r="WGK1002" s="14"/>
      <c r="WGL1002" s="14"/>
      <c r="WGM1002" s="14"/>
      <c r="WGN1002" s="14"/>
      <c r="WGO1002" s="14"/>
      <c r="WGP1002" s="14"/>
      <c r="WGQ1002" s="14"/>
      <c r="WGR1002" s="14"/>
      <c r="WGS1002" s="14"/>
      <c r="WGT1002" s="14"/>
      <c r="WGU1002" s="14"/>
      <c r="WGV1002" s="14"/>
      <c r="WGW1002" s="14"/>
      <c r="WGX1002" s="14"/>
      <c r="WGY1002" s="14"/>
      <c r="WGZ1002" s="14"/>
      <c r="WHA1002" s="14"/>
      <c r="WHB1002" s="14"/>
      <c r="WHC1002" s="14"/>
      <c r="WHD1002" s="14"/>
      <c r="WHE1002" s="14"/>
      <c r="WHF1002" s="14"/>
      <c r="WHG1002" s="14"/>
      <c r="WHH1002" s="14"/>
      <c r="WHI1002" s="14"/>
      <c r="WHJ1002" s="14"/>
      <c r="WHK1002" s="14"/>
      <c r="WHL1002" s="14"/>
      <c r="WHM1002" s="14"/>
      <c r="WHN1002" s="14"/>
      <c r="WHO1002" s="14"/>
      <c r="WHP1002" s="14"/>
      <c r="WHQ1002" s="14"/>
      <c r="WHR1002" s="14"/>
      <c r="WHS1002" s="14"/>
      <c r="WHT1002" s="14"/>
      <c r="WHU1002" s="14"/>
      <c r="WHV1002" s="14"/>
      <c r="WHW1002" s="14"/>
      <c r="WHX1002" s="14"/>
      <c r="WHY1002" s="14"/>
      <c r="WHZ1002" s="14"/>
      <c r="WIA1002" s="14"/>
      <c r="WIB1002" s="14"/>
      <c r="WIC1002" s="14"/>
      <c r="WID1002" s="14"/>
      <c r="WIE1002" s="14"/>
      <c r="WIF1002" s="14"/>
      <c r="WIG1002" s="14"/>
      <c r="WIH1002" s="14"/>
      <c r="WII1002" s="14"/>
      <c r="WIJ1002" s="14"/>
      <c r="WIK1002" s="14"/>
      <c r="WIL1002" s="14"/>
      <c r="WIM1002" s="14"/>
      <c r="WIN1002" s="14"/>
      <c r="WIO1002" s="14"/>
      <c r="WIP1002" s="14"/>
      <c r="WIQ1002" s="14"/>
      <c r="WIR1002" s="14"/>
      <c r="WIS1002" s="14"/>
      <c r="WIT1002" s="14"/>
      <c r="WIU1002" s="14"/>
      <c r="WIV1002" s="14"/>
      <c r="WIW1002" s="14"/>
      <c r="WIX1002" s="14"/>
      <c r="WIY1002" s="14"/>
      <c r="WIZ1002" s="14"/>
      <c r="WJA1002" s="14"/>
      <c r="WJB1002" s="14"/>
      <c r="WJC1002" s="14"/>
      <c r="WJD1002" s="14"/>
      <c r="WJE1002" s="14"/>
      <c r="WJF1002" s="14"/>
      <c r="WJG1002" s="14"/>
      <c r="WJH1002" s="14"/>
      <c r="WJI1002" s="14"/>
      <c r="WJJ1002" s="14"/>
      <c r="WJK1002" s="14"/>
      <c r="WJL1002" s="14"/>
      <c r="WJM1002" s="14"/>
      <c r="WJN1002" s="14"/>
      <c r="WJO1002" s="14"/>
      <c r="WJP1002" s="14"/>
      <c r="WJQ1002" s="14"/>
      <c r="WJR1002" s="14"/>
      <c r="WJS1002" s="14"/>
      <c r="WJT1002" s="14"/>
      <c r="WJU1002" s="14"/>
      <c r="WJV1002" s="14"/>
      <c r="WJW1002" s="14"/>
      <c r="WJX1002" s="14"/>
      <c r="WJY1002" s="14"/>
      <c r="WJZ1002" s="14"/>
      <c r="WKA1002" s="14"/>
      <c r="WKB1002" s="14"/>
      <c r="WKC1002" s="14"/>
      <c r="WKD1002" s="14"/>
      <c r="WKE1002" s="14"/>
      <c r="WKF1002" s="14"/>
      <c r="WKG1002" s="14"/>
      <c r="WKH1002" s="14"/>
      <c r="WKI1002" s="14"/>
      <c r="WKJ1002" s="14"/>
      <c r="WKK1002" s="14"/>
      <c r="WKL1002" s="14"/>
      <c r="WKM1002" s="14"/>
      <c r="WKN1002" s="14"/>
      <c r="WKO1002" s="14"/>
      <c r="WKP1002" s="14"/>
      <c r="WKQ1002" s="14"/>
      <c r="WKR1002" s="14"/>
      <c r="WKS1002" s="14"/>
      <c r="WKT1002" s="14"/>
      <c r="WKU1002" s="14"/>
      <c r="WKV1002" s="14"/>
      <c r="WKW1002" s="14"/>
      <c r="WKX1002" s="14"/>
      <c r="WKY1002" s="14"/>
      <c r="WKZ1002" s="14"/>
      <c r="WLA1002" s="14"/>
      <c r="WLB1002" s="14"/>
      <c r="WLC1002" s="14"/>
      <c r="WLD1002" s="14"/>
      <c r="WLE1002" s="14"/>
      <c r="WLF1002" s="14"/>
      <c r="WLG1002" s="14"/>
      <c r="WLH1002" s="14"/>
      <c r="WLI1002" s="14"/>
      <c r="WLJ1002" s="14"/>
      <c r="WLK1002" s="14"/>
      <c r="WLL1002" s="14"/>
      <c r="WLM1002" s="14"/>
      <c r="WLN1002" s="14"/>
      <c r="WLO1002" s="14"/>
      <c r="WLP1002" s="14"/>
      <c r="WLQ1002" s="14"/>
      <c r="WLR1002" s="14"/>
      <c r="WLS1002" s="14"/>
      <c r="WLT1002" s="14"/>
      <c r="WLU1002" s="14"/>
      <c r="WLV1002" s="14"/>
      <c r="WLW1002" s="14"/>
      <c r="WLX1002" s="14"/>
      <c r="WLY1002" s="14"/>
      <c r="WLZ1002" s="14"/>
      <c r="WMA1002" s="14"/>
      <c r="WMB1002" s="14"/>
      <c r="WMC1002" s="14"/>
      <c r="WMD1002" s="14"/>
      <c r="WME1002" s="14"/>
      <c r="WMF1002" s="14"/>
      <c r="WMG1002" s="14"/>
      <c r="WMH1002" s="14"/>
      <c r="WMI1002" s="14"/>
      <c r="WMJ1002" s="14"/>
      <c r="WMK1002" s="14"/>
      <c r="WML1002" s="14"/>
      <c r="WMM1002" s="14"/>
      <c r="WMN1002" s="14"/>
      <c r="WMO1002" s="14"/>
      <c r="WMP1002" s="14"/>
      <c r="WMQ1002" s="14"/>
      <c r="WMR1002" s="14"/>
      <c r="WMS1002" s="14"/>
      <c r="WMT1002" s="14"/>
      <c r="WMU1002" s="14"/>
      <c r="WMV1002" s="14"/>
      <c r="WMW1002" s="14"/>
      <c r="WMX1002" s="14"/>
      <c r="WMY1002" s="14"/>
      <c r="WMZ1002" s="14"/>
      <c r="WNA1002" s="14"/>
      <c r="WNB1002" s="14"/>
      <c r="WNC1002" s="14"/>
      <c r="WND1002" s="14"/>
      <c r="WNE1002" s="14"/>
      <c r="WNF1002" s="14"/>
      <c r="WNG1002" s="14"/>
      <c r="WNH1002" s="14"/>
      <c r="WNI1002" s="14"/>
      <c r="WNJ1002" s="14"/>
      <c r="WNK1002" s="14"/>
      <c r="WNL1002" s="14"/>
      <c r="WNM1002" s="14"/>
      <c r="WNN1002" s="14"/>
      <c r="WNO1002" s="14"/>
      <c r="WNP1002" s="14"/>
      <c r="WNQ1002" s="14"/>
      <c r="WNR1002" s="14"/>
      <c r="WNS1002" s="14"/>
      <c r="WNT1002" s="14"/>
      <c r="WNU1002" s="14"/>
      <c r="WNV1002" s="14"/>
      <c r="WNW1002" s="14"/>
      <c r="WNX1002" s="14"/>
      <c r="WNY1002" s="14"/>
      <c r="WNZ1002" s="14"/>
      <c r="WOA1002" s="14"/>
      <c r="WOB1002" s="14"/>
      <c r="WOC1002" s="14"/>
      <c r="WOD1002" s="14"/>
      <c r="WOE1002" s="14"/>
      <c r="WOF1002" s="14"/>
      <c r="WOG1002" s="14"/>
      <c r="WOH1002" s="14"/>
      <c r="WOI1002" s="14"/>
      <c r="WOJ1002" s="14"/>
      <c r="WOK1002" s="14"/>
      <c r="WOL1002" s="14"/>
      <c r="WOM1002" s="14"/>
      <c r="WON1002" s="14"/>
      <c r="WOO1002" s="14"/>
      <c r="WOP1002" s="14"/>
      <c r="WOQ1002" s="14"/>
      <c r="WOR1002" s="14"/>
      <c r="WOS1002" s="14"/>
      <c r="WOT1002" s="14"/>
      <c r="WOU1002" s="14"/>
      <c r="WOV1002" s="14"/>
      <c r="WOW1002" s="14"/>
      <c r="WOX1002" s="14"/>
      <c r="WOY1002" s="14"/>
      <c r="WOZ1002" s="14"/>
      <c r="WPA1002" s="14"/>
      <c r="WPB1002" s="14"/>
      <c r="WPC1002" s="14"/>
      <c r="WPD1002" s="14"/>
      <c r="WPE1002" s="14"/>
      <c r="WPF1002" s="14"/>
      <c r="WPG1002" s="14"/>
      <c r="WPH1002" s="14"/>
      <c r="WPI1002" s="14"/>
      <c r="WPJ1002" s="14"/>
      <c r="WPK1002" s="14"/>
      <c r="WPL1002" s="14"/>
      <c r="WPM1002" s="14"/>
      <c r="WPN1002" s="14"/>
      <c r="WPO1002" s="14"/>
      <c r="WPP1002" s="14"/>
      <c r="WPQ1002" s="14"/>
      <c r="WPR1002" s="14"/>
      <c r="WPS1002" s="14"/>
      <c r="WPT1002" s="14"/>
      <c r="WPU1002" s="14"/>
      <c r="WPV1002" s="14"/>
      <c r="WPW1002" s="14"/>
      <c r="WPX1002" s="14"/>
      <c r="WPY1002" s="14"/>
      <c r="WPZ1002" s="14"/>
      <c r="WQA1002" s="14"/>
      <c r="WQB1002" s="14"/>
      <c r="WQC1002" s="14"/>
      <c r="WQD1002" s="14"/>
      <c r="WQE1002" s="14"/>
      <c r="WQF1002" s="14"/>
      <c r="WQG1002" s="14"/>
      <c r="WQH1002" s="14"/>
      <c r="WQI1002" s="14"/>
      <c r="WQJ1002" s="14"/>
      <c r="WQK1002" s="14"/>
      <c r="WQL1002" s="14"/>
      <c r="WQM1002" s="14"/>
      <c r="WQN1002" s="14"/>
      <c r="WQO1002" s="14"/>
      <c r="WQP1002" s="14"/>
      <c r="WQQ1002" s="14"/>
      <c r="WQR1002" s="14"/>
      <c r="WQS1002" s="14"/>
      <c r="WQT1002" s="14"/>
      <c r="WQU1002" s="14"/>
      <c r="WQV1002" s="14"/>
      <c r="WQW1002" s="14"/>
      <c r="WQX1002" s="14"/>
      <c r="WQY1002" s="14"/>
      <c r="WQZ1002" s="14"/>
      <c r="WRA1002" s="14"/>
      <c r="WRB1002" s="14"/>
      <c r="WRC1002" s="14"/>
      <c r="WRD1002" s="14"/>
      <c r="WRE1002" s="14"/>
      <c r="WRF1002" s="14"/>
      <c r="WRG1002" s="14"/>
      <c r="WRH1002" s="14"/>
      <c r="WRI1002" s="14"/>
      <c r="WRJ1002" s="14"/>
      <c r="WRK1002" s="14"/>
      <c r="WRL1002" s="14"/>
      <c r="WRM1002" s="14"/>
      <c r="WRN1002" s="14"/>
      <c r="WRO1002" s="14"/>
      <c r="WRP1002" s="14"/>
      <c r="WRQ1002" s="14"/>
      <c r="WRR1002" s="14"/>
      <c r="WRS1002" s="14"/>
      <c r="WRT1002" s="14"/>
      <c r="WRU1002" s="14"/>
      <c r="WRV1002" s="14"/>
      <c r="WRW1002" s="14"/>
      <c r="WRX1002" s="14"/>
      <c r="WRY1002" s="14"/>
      <c r="WRZ1002" s="14"/>
      <c r="WSA1002" s="14"/>
      <c r="WSB1002" s="14"/>
      <c r="WSC1002" s="14"/>
      <c r="WSD1002" s="14"/>
      <c r="WSE1002" s="14"/>
      <c r="WSF1002" s="14"/>
      <c r="WSG1002" s="14"/>
      <c r="WSH1002" s="14"/>
      <c r="WSI1002" s="14"/>
      <c r="WSJ1002" s="14"/>
      <c r="WSK1002" s="14"/>
      <c r="WSL1002" s="14"/>
      <c r="WSM1002" s="14"/>
      <c r="WSN1002" s="14"/>
      <c r="WSO1002" s="14"/>
      <c r="WSP1002" s="14"/>
      <c r="WSQ1002" s="14"/>
      <c r="WSR1002" s="14"/>
      <c r="WSS1002" s="14"/>
      <c r="WST1002" s="14"/>
      <c r="WSU1002" s="14"/>
      <c r="WSV1002" s="14"/>
      <c r="WSW1002" s="14"/>
      <c r="WSX1002" s="14"/>
      <c r="WSY1002" s="14"/>
      <c r="WSZ1002" s="14"/>
      <c r="WTA1002" s="14"/>
      <c r="WTB1002" s="14"/>
      <c r="WTC1002" s="14"/>
      <c r="WTD1002" s="14"/>
      <c r="WTE1002" s="14"/>
      <c r="WTF1002" s="14"/>
      <c r="WTG1002" s="14"/>
      <c r="WTH1002" s="14"/>
      <c r="WTI1002" s="14"/>
      <c r="WTJ1002" s="14"/>
      <c r="WTK1002" s="14"/>
      <c r="WTL1002" s="14"/>
      <c r="WTM1002" s="14"/>
      <c r="WTN1002" s="14"/>
      <c r="WTO1002" s="14"/>
      <c r="WTP1002" s="14"/>
      <c r="WTQ1002" s="14"/>
      <c r="WTR1002" s="14"/>
      <c r="WTS1002" s="14"/>
      <c r="WTT1002" s="14"/>
      <c r="WTU1002" s="14"/>
      <c r="WTV1002" s="14"/>
      <c r="WTW1002" s="14"/>
      <c r="WTX1002" s="14"/>
      <c r="WTY1002" s="14"/>
      <c r="WTZ1002" s="14"/>
      <c r="WUA1002" s="14"/>
      <c r="WUB1002" s="14"/>
      <c r="WUC1002" s="14"/>
      <c r="WUD1002" s="14"/>
      <c r="WUE1002" s="14"/>
      <c r="WUF1002" s="14"/>
      <c r="WUG1002" s="14"/>
      <c r="WUH1002" s="14"/>
      <c r="WUI1002" s="14"/>
      <c r="WUJ1002" s="14"/>
      <c r="WUK1002" s="14"/>
      <c r="WUL1002" s="14"/>
      <c r="WUM1002" s="14"/>
      <c r="WUN1002" s="14"/>
      <c r="WUO1002" s="14"/>
      <c r="WUP1002" s="14"/>
      <c r="WUQ1002" s="14"/>
      <c r="WUR1002" s="14"/>
      <c r="WUS1002" s="14"/>
      <c r="WUT1002" s="14"/>
      <c r="WUU1002" s="14"/>
      <c r="WUV1002" s="14"/>
      <c r="WUW1002" s="14"/>
      <c r="WUX1002" s="14"/>
      <c r="WUY1002" s="14"/>
      <c r="WUZ1002" s="14"/>
      <c r="WVA1002" s="14"/>
      <c r="WVB1002" s="14"/>
      <c r="WVC1002" s="14"/>
      <c r="WVD1002" s="14"/>
      <c r="WVE1002" s="14"/>
      <c r="WVF1002" s="14"/>
      <c r="WVG1002" s="14"/>
      <c r="WVH1002" s="14"/>
      <c r="WVI1002" s="14"/>
      <c r="WVJ1002" s="14"/>
      <c r="WVK1002" s="14"/>
      <c r="WVL1002" s="14"/>
      <c r="WVM1002" s="14"/>
      <c r="WVN1002" s="14"/>
      <c r="WVO1002" s="14"/>
      <c r="WVP1002" s="14"/>
      <c r="WVQ1002" s="14"/>
      <c r="WVR1002" s="14"/>
      <c r="WVS1002" s="14"/>
      <c r="WVT1002" s="14"/>
      <c r="WVU1002" s="14"/>
      <c r="WVV1002" s="14"/>
      <c r="WVW1002" s="14"/>
      <c r="WVX1002" s="14"/>
      <c r="WVY1002" s="14"/>
      <c r="WVZ1002" s="14"/>
      <c r="WWA1002" s="14"/>
      <c r="WWB1002" s="14"/>
      <c r="WWC1002" s="14"/>
      <c r="WWD1002" s="14"/>
      <c r="WWE1002" s="14"/>
      <c r="WWF1002" s="14"/>
      <c r="WWG1002" s="14"/>
      <c r="WWH1002" s="14"/>
      <c r="WWI1002" s="14"/>
      <c r="WWJ1002" s="14"/>
      <c r="WWK1002" s="14"/>
      <c r="WWL1002" s="14"/>
      <c r="WWM1002" s="14"/>
      <c r="WWN1002" s="14"/>
      <c r="WWO1002" s="14"/>
      <c r="WWP1002" s="14"/>
      <c r="WWQ1002" s="14"/>
      <c r="WWR1002" s="14"/>
      <c r="WWS1002" s="14"/>
      <c r="WWT1002" s="14"/>
      <c r="WWU1002" s="14"/>
      <c r="WWV1002" s="14"/>
      <c r="WWW1002" s="14"/>
      <c r="WWX1002" s="14"/>
      <c r="WWY1002" s="14"/>
      <c r="WWZ1002" s="14"/>
      <c r="WXA1002" s="14"/>
      <c r="WXB1002" s="14"/>
      <c r="WXC1002" s="14"/>
      <c r="WXD1002" s="14"/>
      <c r="WXE1002" s="14"/>
      <c r="WXF1002" s="14"/>
      <c r="WXG1002" s="14"/>
      <c r="WXH1002" s="14"/>
      <c r="WXI1002" s="14"/>
      <c r="WXJ1002" s="14"/>
      <c r="WXK1002" s="14"/>
      <c r="WXL1002" s="14"/>
      <c r="WXM1002" s="14"/>
      <c r="WXN1002" s="14"/>
      <c r="WXO1002" s="14"/>
      <c r="WXP1002" s="14"/>
      <c r="WXQ1002" s="14"/>
      <c r="WXR1002" s="14"/>
      <c r="WXS1002" s="14"/>
      <c r="WXT1002" s="14"/>
      <c r="WXU1002" s="14"/>
      <c r="WXV1002" s="14"/>
      <c r="WXW1002" s="14"/>
      <c r="WXX1002" s="14"/>
      <c r="WXY1002" s="14"/>
      <c r="WXZ1002" s="14"/>
      <c r="WYA1002" s="14"/>
      <c r="WYB1002" s="14"/>
      <c r="WYC1002" s="14"/>
      <c r="WYD1002" s="14"/>
      <c r="WYE1002" s="14"/>
      <c r="WYF1002" s="14"/>
      <c r="WYG1002" s="14"/>
      <c r="WYH1002" s="14"/>
      <c r="WYI1002" s="14"/>
      <c r="WYJ1002" s="14"/>
      <c r="WYK1002" s="14"/>
      <c r="WYL1002" s="14"/>
      <c r="WYM1002" s="14"/>
      <c r="WYN1002" s="14"/>
      <c r="WYO1002" s="14"/>
      <c r="WYP1002" s="14"/>
      <c r="WYQ1002" s="14"/>
      <c r="WYR1002" s="14"/>
      <c r="WYS1002" s="14"/>
      <c r="WYT1002" s="14"/>
      <c r="WYU1002" s="14"/>
      <c r="WYV1002" s="14"/>
      <c r="WYW1002" s="14"/>
      <c r="WYX1002" s="14"/>
      <c r="WYY1002" s="14"/>
      <c r="WYZ1002" s="14"/>
      <c r="WZA1002" s="14"/>
      <c r="WZB1002" s="14"/>
      <c r="WZC1002" s="14"/>
      <c r="WZD1002" s="14"/>
      <c r="WZE1002" s="14"/>
      <c r="WZF1002" s="14"/>
      <c r="WZG1002" s="14"/>
      <c r="WZH1002" s="14"/>
      <c r="WZI1002" s="14"/>
      <c r="WZJ1002" s="14"/>
      <c r="WZK1002" s="14"/>
      <c r="WZL1002" s="14"/>
      <c r="WZM1002" s="14"/>
      <c r="WZN1002" s="14"/>
      <c r="WZO1002" s="14"/>
      <c r="WZP1002" s="14"/>
      <c r="WZQ1002" s="14"/>
      <c r="WZR1002" s="14"/>
      <c r="WZS1002" s="14"/>
      <c r="WZT1002" s="14"/>
      <c r="WZU1002" s="14"/>
      <c r="WZV1002" s="14"/>
      <c r="WZW1002" s="14"/>
      <c r="WZX1002" s="14"/>
      <c r="WZY1002" s="14"/>
      <c r="WZZ1002" s="14"/>
      <c r="XAA1002" s="14"/>
      <c r="XAB1002" s="14"/>
      <c r="XAC1002" s="14"/>
      <c r="XAD1002" s="14"/>
      <c r="XAE1002" s="14"/>
      <c r="XAF1002" s="14"/>
      <c r="XAG1002" s="14"/>
      <c r="XAH1002" s="14"/>
      <c r="XAI1002" s="14"/>
      <c r="XAJ1002" s="14"/>
      <c r="XAK1002" s="14"/>
      <c r="XAL1002" s="14"/>
      <c r="XAM1002" s="14"/>
      <c r="XAN1002" s="14"/>
      <c r="XAO1002" s="14"/>
      <c r="XAP1002" s="14"/>
      <c r="XAQ1002" s="14"/>
      <c r="XAR1002" s="14"/>
      <c r="XAS1002" s="14"/>
      <c r="XAT1002" s="14"/>
      <c r="XAU1002" s="14"/>
      <c r="XAV1002" s="14"/>
      <c r="XAW1002" s="14"/>
      <c r="XAX1002" s="14"/>
      <c r="XAY1002" s="14"/>
      <c r="XAZ1002" s="14"/>
      <c r="XBA1002" s="14"/>
      <c r="XBB1002" s="14"/>
      <c r="XBC1002" s="14"/>
      <c r="XBD1002" s="14"/>
      <c r="XBE1002" s="14"/>
      <c r="XBF1002" s="14"/>
      <c r="XBG1002" s="14"/>
      <c r="XBH1002" s="14"/>
      <c r="XBI1002" s="14"/>
      <c r="XBJ1002" s="14"/>
      <c r="XBK1002" s="14"/>
      <c r="XBL1002" s="14"/>
      <c r="XBM1002" s="14"/>
      <c r="XBN1002" s="14"/>
      <c r="XBO1002" s="14"/>
      <c r="XBP1002" s="14"/>
      <c r="XBQ1002" s="14"/>
      <c r="XBR1002" s="14"/>
      <c r="XBS1002" s="14"/>
      <c r="XBT1002" s="14"/>
      <c r="XBU1002" s="14"/>
      <c r="XBV1002" s="14"/>
      <c r="XBW1002" s="14"/>
      <c r="XBX1002" s="14"/>
      <c r="XBY1002" s="14"/>
      <c r="XBZ1002" s="14"/>
      <c r="XCA1002" s="14"/>
      <c r="XCB1002" s="14"/>
      <c r="XCC1002" s="14"/>
      <c r="XCD1002" s="14"/>
      <c r="XCE1002" s="14"/>
      <c r="XCF1002" s="14"/>
      <c r="XCG1002" s="14"/>
      <c r="XCH1002" s="14"/>
      <c r="XCI1002" s="14"/>
      <c r="XCJ1002" s="14"/>
      <c r="XCK1002" s="14"/>
      <c r="XCL1002" s="14"/>
      <c r="XCM1002" s="14"/>
      <c r="XCN1002" s="14"/>
      <c r="XCO1002" s="14"/>
      <c r="XCP1002" s="14"/>
      <c r="XCQ1002" s="14"/>
      <c r="XCR1002" s="14"/>
      <c r="XCS1002" s="14"/>
      <c r="XCT1002" s="14"/>
      <c r="XCU1002" s="14"/>
      <c r="XCV1002" s="14"/>
      <c r="XCW1002" s="14"/>
      <c r="XCX1002" s="14"/>
      <c r="XCY1002" s="14"/>
      <c r="XCZ1002" s="14"/>
      <c r="XDA1002" s="14"/>
      <c r="XDB1002" s="14"/>
      <c r="XDC1002" s="14"/>
      <c r="XDD1002" s="14"/>
      <c r="XDE1002" s="14"/>
      <c r="XDF1002" s="14"/>
      <c r="XDG1002" s="14"/>
      <c r="XDH1002" s="14"/>
      <c r="XDI1002" s="14"/>
      <c r="XDJ1002" s="14"/>
      <c r="XDK1002" s="14"/>
      <c r="XDL1002" s="14"/>
      <c r="XDM1002" s="14"/>
      <c r="XDN1002" s="14"/>
      <c r="XDO1002" s="14"/>
      <c r="XDP1002" s="14"/>
      <c r="XDQ1002" s="14"/>
      <c r="XDR1002" s="14"/>
      <c r="XDS1002" s="14"/>
      <c r="XDT1002" s="14"/>
      <c r="XDU1002" s="14"/>
      <c r="XDV1002" s="14"/>
      <c r="XDW1002" s="14"/>
      <c r="XDX1002" s="14"/>
      <c r="XDY1002" s="14"/>
      <c r="XDZ1002" s="14"/>
      <c r="XEA1002" s="14"/>
      <c r="XEB1002" s="14"/>
      <c r="XEC1002" s="14"/>
      <c r="XED1002" s="14"/>
      <c r="XEE1002" s="14"/>
      <c r="XEF1002" s="14"/>
      <c r="XEG1002" s="14"/>
      <c r="XEH1002" s="14"/>
      <c r="XEI1002" s="14"/>
      <c r="XEJ1002" s="14"/>
      <c r="XEK1002" s="14"/>
      <c r="XEL1002" s="14"/>
      <c r="XEM1002" s="14"/>
      <c r="XEN1002" s="14"/>
      <c r="XEO1002" s="14"/>
      <c r="XEP1002" s="14"/>
      <c r="XEQ1002" s="14"/>
      <c r="XER1002" s="14"/>
      <c r="XES1002" s="14"/>
      <c r="XET1002" s="14"/>
      <c r="XEU1002" s="14"/>
      <c r="XEV1002" s="14"/>
      <c r="XEW1002" s="14"/>
      <c r="XEX1002" s="14"/>
      <c r="XEY1002" s="14"/>
      <c r="XEZ1002" s="14"/>
    </row>
    <row r="1003" spans="1:16380" ht="22.5" hidden="1" customHeight="1" x14ac:dyDescent="0.25">
      <c r="A1003" s="68" t="s">
        <v>4123</v>
      </c>
      <c r="B1003" s="68">
        <v>1972</v>
      </c>
      <c r="C1003" s="333" t="s">
        <v>3168</v>
      </c>
      <c r="D1003" s="68">
        <v>1979</v>
      </c>
      <c r="E1003" s="68" t="s">
        <v>2932</v>
      </c>
      <c r="F1003" s="68" t="s">
        <v>2933</v>
      </c>
      <c r="G1003" s="68">
        <v>5</v>
      </c>
      <c r="H1003" s="68">
        <v>4</v>
      </c>
      <c r="I1003" s="139">
        <v>3467.3</v>
      </c>
      <c r="J1003" s="139">
        <v>3113.7</v>
      </c>
      <c r="K1003" s="139">
        <v>3113.7</v>
      </c>
      <c r="L1003" s="25">
        <v>233</v>
      </c>
      <c r="M1003" s="137">
        <f>R1003+T1003+V1003+X1003+Z1003+AB1003+AE1003+AF1003</f>
        <v>1482034.9</v>
      </c>
      <c r="N1003" s="137"/>
      <c r="O1003" s="137"/>
      <c r="P1003" s="137"/>
      <c r="Q1003" s="137">
        <f t="shared" si="236"/>
        <v>1482034.9</v>
      </c>
      <c r="R1003" s="137"/>
      <c r="S1003" s="30"/>
      <c r="T1003" s="137"/>
      <c r="U1003" s="335"/>
      <c r="V1003" s="335"/>
      <c r="W1003" s="137"/>
      <c r="X1003" s="137"/>
      <c r="Y1003" s="137">
        <v>1042.95</v>
      </c>
      <c r="Z1003" s="137">
        <v>1482034.9</v>
      </c>
      <c r="AA1003" s="137"/>
      <c r="AB1003" s="137"/>
      <c r="AC1003" s="137"/>
      <c r="AD1003" s="137"/>
      <c r="AE1003" s="137"/>
      <c r="AF1003" s="137"/>
      <c r="AG1003" s="337">
        <v>2025</v>
      </c>
      <c r="AH1003" s="340"/>
      <c r="AI1003" s="340"/>
      <c r="AJ1003" s="134">
        <f t="shared" si="226"/>
        <v>940</v>
      </c>
      <c r="AK1003" s="35" t="s">
        <v>153</v>
      </c>
      <c r="AL1003" s="134" t="str">
        <f t="shared" si="227"/>
        <v>940.</v>
      </c>
      <c r="AM1003" s="140"/>
      <c r="AN1003" s="341"/>
      <c r="AO1003" s="193"/>
      <c r="AP1003" s="342"/>
      <c r="AQ1003" s="342"/>
      <c r="AR1003" s="342"/>
      <c r="AS1003" s="342"/>
      <c r="AT1003" s="342"/>
      <c r="AU1003" s="342"/>
      <c r="AV1003" s="342"/>
      <c r="AW1003" s="342"/>
      <c r="AX1003" s="342"/>
      <c r="AY1003" s="342"/>
      <c r="AZ1003" s="342"/>
      <c r="BA1003" s="342"/>
      <c r="BB1003" s="342"/>
      <c r="BC1003" s="342"/>
      <c r="BD1003" s="342"/>
      <c r="BE1003" s="342"/>
      <c r="BF1003" s="342"/>
      <c r="BG1003" s="342"/>
      <c r="BH1003" s="342"/>
      <c r="BI1003" s="342"/>
      <c r="BJ1003" s="342"/>
      <c r="BK1003" s="342"/>
      <c r="BL1003" s="342"/>
      <c r="BM1003" s="342"/>
      <c r="BN1003" s="342"/>
      <c r="BO1003" s="342"/>
      <c r="BP1003" s="342"/>
      <c r="BQ1003" s="342"/>
      <c r="BR1003" s="342"/>
      <c r="BS1003" s="342"/>
      <c r="BT1003" s="342"/>
      <c r="BU1003" s="342"/>
      <c r="BV1003" s="342"/>
      <c r="BW1003" s="342"/>
      <c r="BX1003" s="342"/>
      <c r="BY1003" s="342"/>
      <c r="BZ1003" s="342"/>
      <c r="CA1003" s="342"/>
      <c r="CB1003" s="342"/>
      <c r="CC1003" s="342"/>
      <c r="CD1003" s="342"/>
      <c r="CE1003" s="342"/>
      <c r="CF1003" s="342"/>
      <c r="CG1003" s="342"/>
      <c r="CH1003" s="342"/>
      <c r="CI1003" s="342"/>
      <c r="CJ1003" s="342"/>
      <c r="CK1003" s="342"/>
      <c r="CL1003" s="342"/>
      <c r="CM1003" s="342"/>
      <c r="CN1003" s="342"/>
      <c r="CO1003" s="342"/>
      <c r="CP1003" s="342"/>
      <c r="CQ1003" s="342"/>
      <c r="CR1003" s="342"/>
      <c r="CS1003" s="342"/>
      <c r="CT1003" s="342"/>
      <c r="CU1003" s="342"/>
      <c r="CV1003" s="342"/>
      <c r="CW1003" s="342"/>
      <c r="CX1003" s="342"/>
      <c r="CY1003" s="342"/>
      <c r="CZ1003" s="342"/>
      <c r="DA1003" s="342"/>
      <c r="DB1003" s="342"/>
      <c r="DC1003" s="342"/>
      <c r="DD1003" s="342"/>
      <c r="DE1003" s="342"/>
      <c r="DF1003" s="342"/>
      <c r="DG1003" s="342"/>
      <c r="DH1003" s="342"/>
      <c r="DI1003" s="342"/>
      <c r="DJ1003" s="342"/>
      <c r="DK1003" s="342"/>
      <c r="DL1003" s="342"/>
      <c r="DM1003" s="342"/>
      <c r="DN1003" s="342"/>
      <c r="DO1003" s="342"/>
      <c r="DP1003" s="342"/>
      <c r="DQ1003" s="342"/>
      <c r="DR1003" s="342"/>
      <c r="DS1003" s="342"/>
      <c r="DT1003" s="342"/>
      <c r="DU1003" s="342"/>
      <c r="DV1003" s="342"/>
      <c r="DW1003" s="342"/>
      <c r="DX1003" s="342"/>
      <c r="DY1003" s="342"/>
      <c r="DZ1003" s="342"/>
      <c r="EA1003" s="342"/>
      <c r="EB1003" s="342"/>
      <c r="EC1003" s="342"/>
      <c r="ED1003" s="342"/>
      <c r="EE1003" s="342"/>
      <c r="EF1003" s="342"/>
      <c r="EG1003" s="342"/>
      <c r="EH1003" s="342"/>
      <c r="EI1003" s="342"/>
      <c r="EJ1003" s="342"/>
      <c r="EK1003" s="342"/>
      <c r="EL1003" s="342"/>
      <c r="EM1003" s="342"/>
      <c r="EN1003" s="342"/>
      <c r="EO1003" s="342"/>
      <c r="EP1003" s="342"/>
      <c r="EQ1003" s="342"/>
      <c r="ER1003" s="342"/>
      <c r="ES1003" s="342"/>
      <c r="ET1003" s="342"/>
      <c r="EU1003" s="342"/>
      <c r="EV1003" s="342"/>
      <c r="EW1003" s="342"/>
      <c r="EX1003" s="342"/>
      <c r="EY1003" s="342"/>
      <c r="EZ1003" s="342"/>
      <c r="FA1003" s="342"/>
      <c r="FB1003" s="342"/>
      <c r="FC1003" s="342"/>
      <c r="FD1003" s="342"/>
      <c r="FE1003" s="342"/>
      <c r="FF1003" s="342"/>
      <c r="FG1003" s="342"/>
      <c r="FH1003" s="342"/>
      <c r="FI1003" s="342"/>
      <c r="FJ1003" s="342"/>
      <c r="FK1003" s="342"/>
      <c r="FL1003" s="342"/>
      <c r="FM1003" s="342"/>
      <c r="FN1003" s="342"/>
      <c r="FO1003" s="342"/>
      <c r="FP1003" s="342"/>
      <c r="FQ1003" s="342"/>
      <c r="FR1003" s="342"/>
      <c r="FS1003" s="342"/>
      <c r="FT1003" s="342"/>
      <c r="FU1003" s="342"/>
      <c r="FV1003" s="342"/>
      <c r="FW1003" s="342"/>
      <c r="FX1003" s="342"/>
      <c r="FY1003" s="342"/>
      <c r="FZ1003" s="342"/>
      <c r="GA1003" s="342"/>
      <c r="GB1003" s="342"/>
      <c r="GC1003" s="342"/>
      <c r="GD1003" s="342"/>
      <c r="GE1003" s="342"/>
      <c r="GF1003" s="342"/>
      <c r="GG1003" s="342"/>
      <c r="GH1003" s="342"/>
      <c r="GI1003" s="342"/>
      <c r="GJ1003" s="342"/>
      <c r="GK1003" s="342"/>
      <c r="GL1003" s="342"/>
      <c r="GM1003" s="342"/>
      <c r="GN1003" s="342"/>
      <c r="GO1003" s="342"/>
      <c r="GP1003" s="342"/>
      <c r="GQ1003" s="342"/>
      <c r="GR1003" s="342"/>
      <c r="GS1003" s="342"/>
      <c r="GT1003" s="342"/>
      <c r="GU1003" s="342"/>
      <c r="GV1003" s="342"/>
      <c r="GW1003" s="342"/>
      <c r="GX1003" s="342"/>
      <c r="GY1003" s="342"/>
      <c r="GZ1003" s="342"/>
      <c r="HA1003" s="342"/>
      <c r="HB1003" s="342"/>
      <c r="HC1003" s="342"/>
      <c r="HD1003" s="342"/>
      <c r="HE1003" s="342"/>
      <c r="HF1003" s="342"/>
      <c r="HG1003" s="342"/>
      <c r="HH1003" s="342"/>
      <c r="HI1003" s="342"/>
      <c r="HJ1003" s="342"/>
      <c r="HK1003" s="342"/>
      <c r="HL1003" s="342"/>
      <c r="HM1003" s="342"/>
      <c r="HN1003" s="342"/>
      <c r="HO1003" s="342"/>
      <c r="HP1003" s="342"/>
      <c r="HQ1003" s="342"/>
      <c r="HR1003" s="342"/>
      <c r="HS1003" s="342"/>
      <c r="HT1003" s="342"/>
      <c r="HU1003" s="342"/>
      <c r="HV1003" s="342"/>
      <c r="HW1003" s="342"/>
      <c r="HX1003" s="342"/>
      <c r="HY1003" s="342"/>
      <c r="HZ1003" s="342"/>
      <c r="IA1003" s="342"/>
      <c r="IB1003" s="342"/>
      <c r="IC1003" s="342"/>
      <c r="ID1003" s="342"/>
      <c r="IE1003" s="342"/>
      <c r="IF1003" s="342"/>
      <c r="IG1003" s="342"/>
      <c r="IH1003" s="342"/>
      <c r="II1003" s="342"/>
      <c r="IJ1003" s="342"/>
      <c r="IK1003" s="342"/>
      <c r="IL1003" s="342"/>
      <c r="IM1003" s="342"/>
      <c r="IN1003" s="342"/>
      <c r="IO1003" s="342"/>
      <c r="IP1003" s="342"/>
      <c r="IQ1003" s="342"/>
      <c r="IR1003" s="342"/>
      <c r="IS1003" s="342"/>
      <c r="IT1003" s="342"/>
      <c r="IU1003" s="342"/>
      <c r="IV1003" s="342"/>
      <c r="IW1003" s="342"/>
      <c r="IX1003" s="342"/>
      <c r="IY1003" s="342"/>
      <c r="IZ1003" s="342"/>
      <c r="JA1003" s="342"/>
      <c r="JB1003" s="342"/>
      <c r="JC1003" s="342"/>
      <c r="JD1003" s="342"/>
      <c r="JE1003" s="342"/>
      <c r="JF1003" s="342"/>
      <c r="JG1003" s="342"/>
      <c r="JH1003" s="342"/>
      <c r="JI1003" s="342"/>
      <c r="JJ1003" s="342"/>
      <c r="JK1003" s="342"/>
      <c r="JL1003" s="342"/>
      <c r="JM1003" s="342"/>
      <c r="JN1003" s="342"/>
      <c r="JO1003" s="342"/>
      <c r="JP1003" s="342"/>
      <c r="JQ1003" s="342"/>
      <c r="JR1003" s="342"/>
      <c r="JS1003" s="342"/>
      <c r="JT1003" s="342"/>
      <c r="JU1003" s="342"/>
      <c r="JV1003" s="342"/>
      <c r="JW1003" s="342"/>
      <c r="JX1003" s="342"/>
      <c r="JY1003" s="342"/>
      <c r="JZ1003" s="342"/>
      <c r="KA1003" s="342"/>
      <c r="KB1003" s="342"/>
      <c r="KC1003" s="342"/>
      <c r="KD1003" s="342"/>
      <c r="KE1003" s="342"/>
      <c r="KF1003" s="342"/>
      <c r="KG1003" s="342"/>
      <c r="KH1003" s="342"/>
      <c r="KI1003" s="342"/>
      <c r="KJ1003" s="342"/>
      <c r="KK1003" s="342"/>
      <c r="KL1003" s="342"/>
      <c r="KM1003" s="342"/>
      <c r="KN1003" s="342"/>
      <c r="KO1003" s="342"/>
      <c r="KP1003" s="342"/>
      <c r="KQ1003" s="342"/>
      <c r="KR1003" s="342"/>
      <c r="KS1003" s="342"/>
      <c r="KT1003" s="342"/>
      <c r="KU1003" s="342"/>
      <c r="KV1003" s="342"/>
      <c r="KW1003" s="342"/>
      <c r="KX1003" s="342"/>
      <c r="KY1003" s="342"/>
      <c r="KZ1003" s="342"/>
      <c r="LA1003" s="342"/>
      <c r="LB1003" s="342"/>
      <c r="LC1003" s="342"/>
      <c r="LD1003" s="342"/>
      <c r="LE1003" s="342"/>
      <c r="LF1003" s="342"/>
      <c r="LG1003" s="342"/>
      <c r="LH1003" s="342"/>
      <c r="LI1003" s="342"/>
      <c r="LJ1003" s="342"/>
      <c r="LK1003" s="342"/>
      <c r="LL1003" s="342"/>
      <c r="LM1003" s="342"/>
      <c r="LN1003" s="342"/>
      <c r="LO1003" s="342"/>
      <c r="LP1003" s="342"/>
      <c r="LQ1003" s="342"/>
      <c r="LR1003" s="342"/>
      <c r="LS1003" s="342"/>
      <c r="LT1003" s="342"/>
      <c r="LU1003" s="342"/>
      <c r="LV1003" s="342"/>
      <c r="LW1003" s="342"/>
      <c r="LX1003" s="342"/>
      <c r="LY1003" s="342"/>
      <c r="LZ1003" s="342"/>
      <c r="MA1003" s="342"/>
      <c r="MB1003" s="342"/>
      <c r="MC1003" s="342"/>
      <c r="MD1003" s="342"/>
      <c r="ME1003" s="342"/>
      <c r="MF1003" s="342"/>
      <c r="MG1003" s="342"/>
      <c r="MH1003" s="342"/>
      <c r="MI1003" s="342"/>
      <c r="MJ1003" s="342"/>
      <c r="MK1003" s="342"/>
      <c r="ML1003" s="342"/>
      <c r="MM1003" s="342"/>
      <c r="MN1003" s="342"/>
      <c r="MO1003" s="342"/>
      <c r="MP1003" s="342"/>
      <c r="MQ1003" s="342"/>
      <c r="MR1003" s="342"/>
      <c r="MS1003" s="342"/>
      <c r="MT1003" s="342"/>
      <c r="MU1003" s="342"/>
      <c r="MV1003" s="342"/>
      <c r="MW1003" s="342"/>
      <c r="MX1003" s="342"/>
      <c r="MY1003" s="342"/>
      <c r="MZ1003" s="342"/>
      <c r="NA1003" s="342"/>
      <c r="NB1003" s="342"/>
      <c r="NC1003" s="342"/>
      <c r="ND1003" s="342"/>
      <c r="NE1003" s="342"/>
      <c r="NF1003" s="342"/>
      <c r="NG1003" s="342"/>
      <c r="NH1003" s="342"/>
      <c r="NI1003" s="342"/>
      <c r="NJ1003" s="342"/>
      <c r="NK1003" s="342"/>
      <c r="NL1003" s="342"/>
      <c r="NM1003" s="342"/>
      <c r="NN1003" s="342"/>
      <c r="NO1003" s="342"/>
      <c r="NP1003" s="342"/>
      <c r="NQ1003" s="342"/>
      <c r="NR1003" s="342"/>
      <c r="NS1003" s="342"/>
      <c r="NT1003" s="342"/>
      <c r="NU1003" s="342"/>
      <c r="NV1003" s="342"/>
      <c r="NW1003" s="342"/>
      <c r="NX1003" s="342"/>
      <c r="NY1003" s="342"/>
      <c r="NZ1003" s="342"/>
      <c r="OA1003" s="342"/>
      <c r="OB1003" s="342"/>
      <c r="OC1003" s="342"/>
      <c r="OD1003" s="342"/>
      <c r="OE1003" s="342"/>
      <c r="OF1003" s="342"/>
      <c r="OG1003" s="342"/>
      <c r="OH1003" s="342"/>
      <c r="OI1003" s="342"/>
      <c r="OJ1003" s="342"/>
      <c r="OK1003" s="342"/>
      <c r="OL1003" s="342"/>
      <c r="OM1003" s="342"/>
      <c r="ON1003" s="342"/>
      <c r="OO1003" s="342"/>
      <c r="OP1003" s="342"/>
      <c r="OQ1003" s="342"/>
      <c r="OR1003" s="342"/>
      <c r="OS1003" s="342"/>
      <c r="OT1003" s="342"/>
      <c r="OU1003" s="342"/>
      <c r="OV1003" s="342"/>
      <c r="OW1003" s="342"/>
      <c r="OX1003" s="342"/>
      <c r="OY1003" s="342"/>
      <c r="OZ1003" s="342"/>
      <c r="PA1003" s="342"/>
      <c r="PB1003" s="342"/>
      <c r="PC1003" s="342"/>
      <c r="PD1003" s="342"/>
      <c r="PE1003" s="342"/>
      <c r="PF1003" s="342"/>
      <c r="PG1003" s="342"/>
      <c r="PH1003" s="342"/>
      <c r="PI1003" s="342"/>
      <c r="PJ1003" s="342"/>
      <c r="PK1003" s="342"/>
      <c r="PL1003" s="342"/>
      <c r="PM1003" s="342"/>
      <c r="PN1003" s="342"/>
      <c r="PO1003" s="342"/>
      <c r="PP1003" s="342"/>
      <c r="PQ1003" s="342"/>
      <c r="PR1003" s="342"/>
      <c r="PS1003" s="342"/>
      <c r="PT1003" s="342"/>
      <c r="PU1003" s="342"/>
      <c r="PV1003" s="342"/>
      <c r="PW1003" s="342"/>
      <c r="PX1003" s="342"/>
      <c r="PY1003" s="342"/>
      <c r="PZ1003" s="342"/>
      <c r="QA1003" s="342"/>
      <c r="QB1003" s="342"/>
      <c r="QC1003" s="342"/>
      <c r="QD1003" s="342"/>
      <c r="QE1003" s="342"/>
      <c r="QF1003" s="342"/>
      <c r="QG1003" s="342"/>
      <c r="QH1003" s="342"/>
      <c r="QI1003" s="342"/>
      <c r="QJ1003" s="342"/>
      <c r="QK1003" s="342"/>
      <c r="QL1003" s="342"/>
      <c r="QM1003" s="342"/>
      <c r="QN1003" s="342"/>
      <c r="QO1003" s="342"/>
      <c r="QP1003" s="342"/>
      <c r="QQ1003" s="342"/>
      <c r="QR1003" s="342"/>
      <c r="QS1003" s="342"/>
      <c r="QT1003" s="342"/>
      <c r="QU1003" s="342"/>
      <c r="QV1003" s="342"/>
      <c r="QW1003" s="342"/>
      <c r="QX1003" s="342"/>
      <c r="QY1003" s="342"/>
      <c r="QZ1003" s="342"/>
      <c r="RA1003" s="342"/>
      <c r="RB1003" s="342"/>
      <c r="RC1003" s="342"/>
      <c r="RD1003" s="342"/>
      <c r="RE1003" s="342"/>
      <c r="RF1003" s="342"/>
      <c r="RG1003" s="342"/>
      <c r="RH1003" s="342"/>
      <c r="RI1003" s="342"/>
      <c r="RJ1003" s="342"/>
      <c r="RK1003" s="342"/>
      <c r="RL1003" s="342"/>
      <c r="RM1003" s="342"/>
      <c r="RN1003" s="342"/>
      <c r="RO1003" s="342"/>
      <c r="RP1003" s="342"/>
      <c r="RQ1003" s="342"/>
      <c r="RR1003" s="342"/>
      <c r="RS1003" s="342"/>
      <c r="RT1003" s="342"/>
      <c r="RU1003" s="342"/>
      <c r="RV1003" s="342"/>
      <c r="RW1003" s="342"/>
      <c r="RX1003" s="342"/>
      <c r="RY1003" s="342"/>
      <c r="RZ1003" s="342"/>
      <c r="SA1003" s="342"/>
      <c r="SB1003" s="342"/>
      <c r="SC1003" s="342"/>
      <c r="SD1003" s="342"/>
      <c r="SE1003" s="342"/>
      <c r="SF1003" s="342"/>
      <c r="SG1003" s="342"/>
      <c r="SH1003" s="342"/>
      <c r="SI1003" s="342"/>
      <c r="SJ1003" s="342"/>
      <c r="SK1003" s="342"/>
      <c r="SL1003" s="342"/>
      <c r="SM1003" s="342"/>
      <c r="SN1003" s="342"/>
      <c r="SO1003" s="342"/>
      <c r="SP1003" s="342"/>
      <c r="SQ1003" s="342"/>
      <c r="SR1003" s="342"/>
      <c r="SS1003" s="342"/>
      <c r="ST1003" s="342"/>
      <c r="SU1003" s="342"/>
      <c r="SV1003" s="342"/>
      <c r="SW1003" s="342"/>
      <c r="SX1003" s="342"/>
      <c r="SY1003" s="342"/>
      <c r="SZ1003" s="342"/>
      <c r="TA1003" s="342"/>
      <c r="TB1003" s="342"/>
      <c r="TC1003" s="342"/>
      <c r="TD1003" s="342"/>
      <c r="TE1003" s="342"/>
      <c r="TF1003" s="342"/>
      <c r="TG1003" s="342"/>
      <c r="TH1003" s="342"/>
      <c r="TI1003" s="342"/>
      <c r="TJ1003" s="342"/>
      <c r="TK1003" s="342"/>
      <c r="TL1003" s="342"/>
      <c r="TM1003" s="342"/>
      <c r="TN1003" s="342"/>
      <c r="TO1003" s="342"/>
      <c r="TP1003" s="342"/>
      <c r="TQ1003" s="342"/>
      <c r="TR1003" s="342"/>
      <c r="TS1003" s="342"/>
      <c r="TT1003" s="342"/>
      <c r="TU1003" s="342"/>
      <c r="TV1003" s="342"/>
      <c r="TW1003" s="342"/>
      <c r="TX1003" s="342"/>
      <c r="TY1003" s="342"/>
      <c r="TZ1003" s="342"/>
      <c r="UA1003" s="342"/>
      <c r="UB1003" s="342"/>
      <c r="UC1003" s="342"/>
      <c r="UD1003" s="342"/>
      <c r="UE1003" s="342"/>
      <c r="UF1003" s="342"/>
      <c r="UG1003" s="342"/>
      <c r="UH1003" s="342"/>
      <c r="UI1003" s="342"/>
      <c r="UJ1003" s="342"/>
      <c r="UK1003" s="342"/>
      <c r="UL1003" s="342"/>
      <c r="UM1003" s="342"/>
      <c r="UN1003" s="342"/>
      <c r="UO1003" s="342"/>
      <c r="UP1003" s="342"/>
      <c r="UQ1003" s="342"/>
      <c r="UR1003" s="342"/>
      <c r="US1003" s="342"/>
      <c r="UT1003" s="342"/>
      <c r="UU1003" s="342"/>
      <c r="UV1003" s="342"/>
      <c r="UW1003" s="342"/>
      <c r="UX1003" s="342"/>
      <c r="UY1003" s="342"/>
      <c r="UZ1003" s="342"/>
      <c r="VA1003" s="342"/>
      <c r="VB1003" s="342"/>
      <c r="VC1003" s="342"/>
      <c r="VD1003" s="342"/>
      <c r="VE1003" s="342"/>
      <c r="VF1003" s="342"/>
      <c r="VG1003" s="342"/>
      <c r="VH1003" s="342"/>
      <c r="VI1003" s="342"/>
      <c r="VJ1003" s="342"/>
      <c r="VK1003" s="342"/>
      <c r="VL1003" s="342"/>
      <c r="VM1003" s="342"/>
      <c r="VN1003" s="342"/>
      <c r="VO1003" s="342"/>
      <c r="VP1003" s="342"/>
      <c r="VQ1003" s="342"/>
      <c r="VR1003" s="342"/>
      <c r="VS1003" s="342"/>
      <c r="VT1003" s="342"/>
      <c r="VU1003" s="342"/>
      <c r="VV1003" s="342"/>
      <c r="VW1003" s="342"/>
      <c r="VX1003" s="342"/>
      <c r="VY1003" s="342"/>
      <c r="VZ1003" s="342"/>
      <c r="WA1003" s="342"/>
      <c r="WB1003" s="342"/>
      <c r="WC1003" s="342"/>
      <c r="WD1003" s="342"/>
      <c r="WE1003" s="342"/>
      <c r="WF1003" s="342"/>
      <c r="WG1003" s="342"/>
      <c r="WH1003" s="342"/>
      <c r="WI1003" s="342"/>
      <c r="WJ1003" s="342"/>
      <c r="WK1003" s="342"/>
      <c r="WL1003" s="342"/>
      <c r="WM1003" s="342"/>
      <c r="WN1003" s="342"/>
      <c r="WO1003" s="342"/>
      <c r="WP1003" s="342"/>
      <c r="WQ1003" s="342"/>
      <c r="WR1003" s="342"/>
      <c r="WS1003" s="342"/>
      <c r="WT1003" s="342"/>
      <c r="WU1003" s="342"/>
      <c r="WV1003" s="342"/>
      <c r="WW1003" s="342"/>
      <c r="WX1003" s="342"/>
      <c r="WY1003" s="342"/>
      <c r="WZ1003" s="342"/>
      <c r="XA1003" s="342"/>
      <c r="XB1003" s="342"/>
      <c r="XC1003" s="342"/>
      <c r="XD1003" s="342"/>
      <c r="XE1003" s="342"/>
      <c r="XF1003" s="342"/>
      <c r="XG1003" s="342"/>
      <c r="XH1003" s="342"/>
      <c r="XI1003" s="342"/>
      <c r="XJ1003" s="342"/>
      <c r="XK1003" s="342"/>
      <c r="XL1003" s="342"/>
      <c r="XM1003" s="342"/>
      <c r="XN1003" s="342"/>
      <c r="XO1003" s="342"/>
      <c r="XP1003" s="342"/>
      <c r="XQ1003" s="342"/>
      <c r="XR1003" s="342"/>
      <c r="XS1003" s="342"/>
      <c r="XT1003" s="342"/>
      <c r="XU1003" s="342"/>
      <c r="XV1003" s="342"/>
      <c r="XW1003" s="342"/>
      <c r="XX1003" s="342"/>
      <c r="XY1003" s="342"/>
      <c r="XZ1003" s="342"/>
      <c r="YA1003" s="342"/>
      <c r="YB1003" s="342"/>
      <c r="YC1003" s="342"/>
      <c r="YD1003" s="342"/>
      <c r="YE1003" s="342"/>
      <c r="YF1003" s="342"/>
      <c r="YG1003" s="342"/>
      <c r="YH1003" s="342"/>
      <c r="YI1003" s="342"/>
      <c r="YJ1003" s="342"/>
      <c r="YK1003" s="342"/>
      <c r="YL1003" s="342"/>
      <c r="YM1003" s="342"/>
      <c r="YN1003" s="342"/>
      <c r="YO1003" s="342"/>
      <c r="YP1003" s="342"/>
      <c r="YQ1003" s="342"/>
      <c r="YR1003" s="342"/>
      <c r="YS1003" s="342"/>
      <c r="YT1003" s="342"/>
      <c r="YU1003" s="342"/>
      <c r="YV1003" s="342"/>
      <c r="YW1003" s="342"/>
      <c r="YX1003" s="342"/>
      <c r="YY1003" s="342"/>
      <c r="YZ1003" s="342"/>
      <c r="ZA1003" s="342"/>
      <c r="ZB1003" s="342"/>
      <c r="ZC1003" s="342"/>
      <c r="ZD1003" s="342"/>
      <c r="ZE1003" s="342"/>
      <c r="ZF1003" s="342"/>
      <c r="ZG1003" s="342"/>
      <c r="ZH1003" s="342"/>
      <c r="ZI1003" s="342"/>
      <c r="ZJ1003" s="342"/>
      <c r="ZK1003" s="342"/>
      <c r="ZL1003" s="342"/>
      <c r="ZM1003" s="342"/>
      <c r="ZN1003" s="342"/>
      <c r="ZO1003" s="342"/>
      <c r="ZP1003" s="342"/>
      <c r="ZQ1003" s="342"/>
      <c r="ZR1003" s="342"/>
      <c r="ZS1003" s="342"/>
      <c r="ZT1003" s="342"/>
      <c r="ZU1003" s="342"/>
      <c r="ZV1003" s="342"/>
      <c r="ZW1003" s="342"/>
      <c r="ZX1003" s="342"/>
      <c r="ZY1003" s="342"/>
      <c r="ZZ1003" s="342"/>
      <c r="AAA1003" s="342"/>
      <c r="AAB1003" s="342"/>
      <c r="AAC1003" s="342"/>
      <c r="AAD1003" s="342"/>
      <c r="AAE1003" s="342"/>
      <c r="AAF1003" s="342"/>
      <c r="AAG1003" s="342"/>
      <c r="AAH1003" s="342"/>
      <c r="AAI1003" s="342"/>
      <c r="AAJ1003" s="342"/>
      <c r="AAK1003" s="342"/>
      <c r="AAL1003" s="342"/>
      <c r="AAM1003" s="342"/>
      <c r="AAN1003" s="342"/>
      <c r="AAO1003" s="342"/>
      <c r="AAP1003" s="342"/>
      <c r="AAQ1003" s="342"/>
      <c r="AAR1003" s="342"/>
      <c r="AAS1003" s="342"/>
      <c r="AAT1003" s="342"/>
      <c r="AAU1003" s="342"/>
      <c r="AAV1003" s="342"/>
      <c r="AAW1003" s="342"/>
      <c r="AAX1003" s="342"/>
      <c r="AAY1003" s="342"/>
      <c r="AAZ1003" s="342"/>
      <c r="ABA1003" s="342"/>
      <c r="ABB1003" s="342"/>
      <c r="ABC1003" s="342"/>
      <c r="ABD1003" s="342"/>
      <c r="ABE1003" s="342"/>
      <c r="ABF1003" s="342"/>
      <c r="ABG1003" s="342"/>
      <c r="ABH1003" s="342"/>
      <c r="ABI1003" s="342"/>
      <c r="ABJ1003" s="342"/>
      <c r="ABK1003" s="342"/>
      <c r="ABL1003" s="342"/>
      <c r="ABM1003" s="342"/>
      <c r="ABN1003" s="342"/>
      <c r="ABO1003" s="342"/>
      <c r="ABP1003" s="342"/>
      <c r="ABQ1003" s="342"/>
      <c r="ABR1003" s="342"/>
      <c r="ABS1003" s="342"/>
      <c r="ABT1003" s="342"/>
      <c r="ABU1003" s="342"/>
      <c r="ABV1003" s="342"/>
      <c r="ABW1003" s="342"/>
      <c r="ABX1003" s="342"/>
      <c r="ABY1003" s="342"/>
      <c r="ABZ1003" s="342"/>
      <c r="ACA1003" s="342"/>
      <c r="ACB1003" s="342"/>
      <c r="ACC1003" s="342"/>
      <c r="ACD1003" s="342"/>
      <c r="ACE1003" s="342"/>
      <c r="ACF1003" s="342"/>
      <c r="ACG1003" s="342"/>
      <c r="ACH1003" s="342"/>
      <c r="ACI1003" s="342"/>
      <c r="ACJ1003" s="342"/>
      <c r="ACK1003" s="342"/>
      <c r="ACL1003" s="342"/>
      <c r="ACM1003" s="342"/>
      <c r="ACN1003" s="342"/>
      <c r="ACO1003" s="342"/>
      <c r="ACP1003" s="342"/>
      <c r="ACQ1003" s="342"/>
      <c r="ACR1003" s="342"/>
      <c r="ACS1003" s="342"/>
      <c r="ACT1003" s="342"/>
      <c r="ACU1003" s="342"/>
      <c r="ACV1003" s="342"/>
      <c r="ACW1003" s="342"/>
      <c r="ACX1003" s="342"/>
      <c r="ACY1003" s="342"/>
      <c r="ACZ1003" s="342"/>
      <c r="ADA1003" s="342"/>
      <c r="ADB1003" s="342"/>
      <c r="ADC1003" s="342"/>
      <c r="ADD1003" s="342"/>
      <c r="ADE1003" s="342"/>
      <c r="ADF1003" s="342"/>
      <c r="ADG1003" s="342"/>
      <c r="ADH1003" s="342"/>
      <c r="ADI1003" s="342"/>
      <c r="ADJ1003" s="342"/>
      <c r="ADK1003" s="342"/>
      <c r="ADL1003" s="342"/>
      <c r="ADM1003" s="342"/>
      <c r="ADN1003" s="342"/>
      <c r="ADO1003" s="342"/>
      <c r="ADP1003" s="342"/>
      <c r="ADQ1003" s="342"/>
      <c r="ADR1003" s="342"/>
      <c r="ADS1003" s="342"/>
      <c r="ADT1003" s="342"/>
      <c r="ADU1003" s="342"/>
      <c r="ADV1003" s="342"/>
      <c r="ADW1003" s="342"/>
      <c r="ADX1003" s="342"/>
      <c r="ADY1003" s="342"/>
      <c r="ADZ1003" s="342"/>
      <c r="AEA1003" s="342"/>
      <c r="AEB1003" s="342"/>
      <c r="AEC1003" s="342"/>
      <c r="AED1003" s="342"/>
      <c r="AEE1003" s="342"/>
      <c r="AEF1003" s="342"/>
      <c r="AEG1003" s="342"/>
      <c r="AEH1003" s="342"/>
      <c r="AEI1003" s="342"/>
      <c r="AEJ1003" s="342"/>
      <c r="AEK1003" s="342"/>
      <c r="AEL1003" s="342"/>
      <c r="AEM1003" s="342"/>
      <c r="AEN1003" s="342"/>
      <c r="AEO1003" s="342"/>
      <c r="AEP1003" s="342"/>
      <c r="AEQ1003" s="342"/>
      <c r="AER1003" s="342"/>
      <c r="AES1003" s="342"/>
      <c r="AET1003" s="342"/>
      <c r="AEU1003" s="342"/>
      <c r="AEV1003" s="342"/>
      <c r="AEW1003" s="342"/>
      <c r="AEX1003" s="342"/>
      <c r="AEY1003" s="342"/>
      <c r="AEZ1003" s="342"/>
      <c r="AFA1003" s="342"/>
      <c r="AFB1003" s="342"/>
      <c r="AFC1003" s="342"/>
      <c r="AFD1003" s="342"/>
      <c r="AFE1003" s="342"/>
      <c r="AFF1003" s="342"/>
      <c r="AFG1003" s="342"/>
      <c r="AFH1003" s="342"/>
      <c r="AFI1003" s="342"/>
      <c r="AFJ1003" s="342"/>
      <c r="AFK1003" s="342"/>
      <c r="AFL1003" s="342"/>
      <c r="AFM1003" s="342"/>
      <c r="AFN1003" s="342"/>
      <c r="AFO1003" s="342"/>
      <c r="AFP1003" s="342"/>
      <c r="AFQ1003" s="342"/>
      <c r="AFR1003" s="342"/>
      <c r="AFS1003" s="342"/>
      <c r="AFT1003" s="342"/>
      <c r="AFU1003" s="342"/>
      <c r="AFV1003" s="342"/>
      <c r="AFW1003" s="342"/>
      <c r="AFX1003" s="342"/>
      <c r="AFY1003" s="342"/>
      <c r="AFZ1003" s="342"/>
      <c r="AGA1003" s="342"/>
      <c r="AGB1003" s="342"/>
      <c r="AGC1003" s="342"/>
      <c r="AGD1003" s="342"/>
      <c r="AGE1003" s="342"/>
      <c r="AGF1003" s="342"/>
      <c r="AGG1003" s="342"/>
      <c r="AGH1003" s="342"/>
      <c r="AGI1003" s="342"/>
      <c r="AGJ1003" s="342"/>
      <c r="AGK1003" s="342"/>
      <c r="AGL1003" s="342"/>
      <c r="AGM1003" s="342"/>
      <c r="AGN1003" s="342"/>
      <c r="AGO1003" s="342"/>
      <c r="AGP1003" s="342"/>
      <c r="AGQ1003" s="342"/>
      <c r="AGR1003" s="342"/>
      <c r="AGS1003" s="342"/>
      <c r="AGT1003" s="342"/>
      <c r="AGU1003" s="342"/>
      <c r="AGV1003" s="342"/>
      <c r="AGW1003" s="342"/>
      <c r="AGX1003" s="342"/>
      <c r="AGY1003" s="342"/>
      <c r="AGZ1003" s="342"/>
      <c r="AHA1003" s="342"/>
      <c r="AHB1003" s="342"/>
      <c r="AHC1003" s="342"/>
      <c r="AHD1003" s="342"/>
      <c r="AHE1003" s="342"/>
      <c r="AHF1003" s="342"/>
      <c r="AHG1003" s="342"/>
      <c r="AHH1003" s="342"/>
      <c r="AHI1003" s="342"/>
      <c r="AHJ1003" s="342"/>
      <c r="AHK1003" s="342"/>
      <c r="AHL1003" s="342"/>
      <c r="AHM1003" s="342"/>
      <c r="AHN1003" s="342"/>
      <c r="AHO1003" s="342"/>
      <c r="AHP1003" s="342"/>
      <c r="AHQ1003" s="342"/>
      <c r="AHR1003" s="342"/>
      <c r="AHS1003" s="342"/>
      <c r="AHT1003" s="342"/>
      <c r="AHU1003" s="342"/>
      <c r="AHV1003" s="342"/>
      <c r="AHW1003" s="342"/>
      <c r="AHX1003" s="342"/>
      <c r="AHY1003" s="342"/>
      <c r="AHZ1003" s="342"/>
      <c r="AIA1003" s="342"/>
      <c r="AIB1003" s="342"/>
      <c r="AIC1003" s="342"/>
      <c r="AID1003" s="342"/>
      <c r="AIE1003" s="342"/>
      <c r="AIF1003" s="342"/>
      <c r="AIG1003" s="342"/>
      <c r="AIH1003" s="342"/>
      <c r="AII1003" s="342"/>
      <c r="AIJ1003" s="342"/>
      <c r="AIK1003" s="342"/>
      <c r="AIL1003" s="342"/>
      <c r="AIM1003" s="342"/>
      <c r="AIN1003" s="342"/>
      <c r="AIO1003" s="342"/>
      <c r="AIP1003" s="342"/>
      <c r="AIQ1003" s="342"/>
      <c r="AIR1003" s="342"/>
      <c r="AIS1003" s="342"/>
      <c r="AIT1003" s="342"/>
      <c r="AIU1003" s="342"/>
      <c r="AIV1003" s="342"/>
      <c r="AIW1003" s="342"/>
      <c r="AIX1003" s="342"/>
      <c r="AIY1003" s="342"/>
      <c r="AIZ1003" s="342"/>
      <c r="AJA1003" s="342"/>
      <c r="AJB1003" s="342"/>
      <c r="AJC1003" s="342"/>
      <c r="AJD1003" s="342"/>
      <c r="AJE1003" s="342"/>
      <c r="AJF1003" s="342"/>
      <c r="AJG1003" s="342"/>
      <c r="AJH1003" s="342"/>
      <c r="AJI1003" s="342"/>
      <c r="AJJ1003" s="342"/>
      <c r="AJK1003" s="342"/>
      <c r="AJL1003" s="342"/>
      <c r="AJM1003" s="342"/>
      <c r="AJN1003" s="342"/>
      <c r="AJO1003" s="342"/>
      <c r="AJP1003" s="342"/>
      <c r="AJQ1003" s="342"/>
      <c r="AJR1003" s="342"/>
      <c r="AJS1003" s="342"/>
      <c r="AJT1003" s="342"/>
      <c r="AJU1003" s="342"/>
      <c r="AJV1003" s="342"/>
      <c r="AJW1003" s="342"/>
      <c r="AJX1003" s="342"/>
      <c r="AJY1003" s="342"/>
      <c r="AJZ1003" s="342"/>
      <c r="AKA1003" s="342"/>
      <c r="AKB1003" s="342"/>
      <c r="AKC1003" s="342"/>
      <c r="AKD1003" s="342"/>
      <c r="AKE1003" s="342"/>
      <c r="AKF1003" s="342"/>
      <c r="AKG1003" s="342"/>
      <c r="AKH1003" s="342"/>
      <c r="AKI1003" s="342"/>
      <c r="AKJ1003" s="342"/>
      <c r="AKK1003" s="342"/>
      <c r="AKL1003" s="342"/>
      <c r="AKM1003" s="342"/>
      <c r="AKN1003" s="342"/>
      <c r="AKO1003" s="342"/>
      <c r="AKP1003" s="342"/>
      <c r="AKQ1003" s="342"/>
      <c r="AKR1003" s="342"/>
      <c r="AKS1003" s="342"/>
      <c r="AKT1003" s="342"/>
      <c r="AKU1003" s="342"/>
      <c r="AKV1003" s="342"/>
      <c r="AKW1003" s="342"/>
      <c r="AKX1003" s="342"/>
      <c r="AKY1003" s="342"/>
      <c r="AKZ1003" s="342"/>
      <c r="ALA1003" s="342"/>
      <c r="ALB1003" s="342"/>
      <c r="ALC1003" s="342"/>
      <c r="ALD1003" s="342"/>
      <c r="ALE1003" s="342"/>
      <c r="ALF1003" s="342"/>
      <c r="ALG1003" s="342"/>
      <c r="ALH1003" s="342"/>
      <c r="ALI1003" s="342"/>
      <c r="ALJ1003" s="342"/>
      <c r="ALK1003" s="342"/>
      <c r="ALL1003" s="342"/>
      <c r="ALM1003" s="342"/>
      <c r="ALN1003" s="342"/>
      <c r="ALO1003" s="342"/>
      <c r="ALP1003" s="342"/>
      <c r="ALQ1003" s="342"/>
      <c r="ALR1003" s="342"/>
      <c r="ALS1003" s="342"/>
      <c r="ALT1003" s="342"/>
      <c r="ALU1003" s="342"/>
      <c r="ALV1003" s="342"/>
      <c r="ALW1003" s="342"/>
      <c r="ALX1003" s="342"/>
      <c r="ALY1003" s="342"/>
      <c r="ALZ1003" s="342"/>
      <c r="AMA1003" s="342"/>
      <c r="AMB1003" s="342"/>
      <c r="AMC1003" s="342"/>
      <c r="AMD1003" s="342"/>
      <c r="AME1003" s="342"/>
      <c r="AMF1003" s="342"/>
      <c r="AMG1003" s="342"/>
      <c r="AMH1003" s="342"/>
      <c r="AMI1003" s="342"/>
      <c r="AMJ1003" s="342"/>
      <c r="AMK1003" s="342"/>
      <c r="AML1003" s="342"/>
      <c r="AMM1003" s="342"/>
      <c r="AMN1003" s="342"/>
      <c r="AMO1003" s="342"/>
      <c r="AMP1003" s="342"/>
      <c r="AMQ1003" s="342"/>
      <c r="AMR1003" s="342"/>
      <c r="AMS1003" s="342"/>
      <c r="AMT1003" s="342"/>
      <c r="AMU1003" s="342"/>
      <c r="AMV1003" s="342"/>
      <c r="AMW1003" s="342"/>
      <c r="AMX1003" s="342"/>
      <c r="AMY1003" s="342"/>
      <c r="AMZ1003" s="342"/>
      <c r="ANA1003" s="342"/>
      <c r="ANB1003" s="342"/>
      <c r="ANC1003" s="342"/>
      <c r="AND1003" s="342"/>
      <c r="ANE1003" s="342"/>
      <c r="ANF1003" s="342"/>
      <c r="ANG1003" s="342"/>
      <c r="ANH1003" s="342"/>
      <c r="ANI1003" s="342"/>
      <c r="ANJ1003" s="342"/>
      <c r="ANK1003" s="342"/>
      <c r="ANL1003" s="342"/>
      <c r="ANM1003" s="342"/>
      <c r="ANN1003" s="342"/>
      <c r="ANO1003" s="342"/>
      <c r="ANP1003" s="342"/>
      <c r="ANQ1003" s="342"/>
      <c r="ANR1003" s="342"/>
      <c r="ANS1003" s="342"/>
      <c r="ANT1003" s="342"/>
      <c r="ANU1003" s="342"/>
      <c r="ANV1003" s="342"/>
      <c r="ANW1003" s="342"/>
      <c r="ANX1003" s="342"/>
      <c r="ANY1003" s="342"/>
      <c r="ANZ1003" s="342"/>
      <c r="AOA1003" s="342"/>
      <c r="AOB1003" s="342"/>
      <c r="AOC1003" s="342"/>
      <c r="AOD1003" s="342"/>
      <c r="AOE1003" s="342"/>
      <c r="AOF1003" s="342"/>
      <c r="AOG1003" s="342"/>
      <c r="AOH1003" s="342"/>
      <c r="AOI1003" s="342"/>
      <c r="AOJ1003" s="342"/>
      <c r="AOK1003" s="342"/>
      <c r="AOL1003" s="342"/>
      <c r="AOM1003" s="342"/>
      <c r="AON1003" s="342"/>
      <c r="AOO1003" s="342"/>
      <c r="AOP1003" s="342"/>
      <c r="AOQ1003" s="342"/>
      <c r="AOR1003" s="342"/>
      <c r="AOS1003" s="342"/>
      <c r="AOT1003" s="342"/>
      <c r="AOU1003" s="342"/>
      <c r="AOV1003" s="342"/>
      <c r="AOW1003" s="342"/>
      <c r="AOX1003" s="342"/>
      <c r="AOY1003" s="342"/>
      <c r="AOZ1003" s="342"/>
      <c r="APA1003" s="342"/>
      <c r="APB1003" s="342"/>
      <c r="APC1003" s="342"/>
      <c r="APD1003" s="342"/>
      <c r="APE1003" s="342"/>
      <c r="APF1003" s="342"/>
      <c r="APG1003" s="342"/>
      <c r="APH1003" s="342"/>
      <c r="API1003" s="342"/>
      <c r="APJ1003" s="342"/>
      <c r="APK1003" s="342"/>
      <c r="APL1003" s="342"/>
      <c r="APM1003" s="342"/>
      <c r="APN1003" s="342"/>
      <c r="APO1003" s="342"/>
      <c r="APP1003" s="342"/>
      <c r="APQ1003" s="342"/>
      <c r="APR1003" s="342"/>
      <c r="APS1003" s="342"/>
      <c r="APT1003" s="342"/>
      <c r="APU1003" s="342"/>
      <c r="APV1003" s="342"/>
      <c r="APW1003" s="342"/>
      <c r="APX1003" s="342"/>
      <c r="APY1003" s="342"/>
      <c r="APZ1003" s="342"/>
      <c r="AQA1003" s="342"/>
      <c r="AQB1003" s="342"/>
      <c r="AQC1003" s="342"/>
      <c r="AQD1003" s="342"/>
      <c r="AQE1003" s="342"/>
      <c r="AQF1003" s="342"/>
      <c r="AQG1003" s="342"/>
      <c r="AQH1003" s="342"/>
      <c r="AQI1003" s="342"/>
      <c r="AQJ1003" s="342"/>
      <c r="AQK1003" s="342"/>
      <c r="AQL1003" s="342"/>
      <c r="AQM1003" s="342"/>
      <c r="AQN1003" s="342"/>
      <c r="AQO1003" s="342"/>
      <c r="AQP1003" s="342"/>
      <c r="AQQ1003" s="342"/>
      <c r="AQR1003" s="342"/>
      <c r="AQS1003" s="342"/>
      <c r="AQT1003" s="342"/>
      <c r="AQU1003" s="342"/>
      <c r="AQV1003" s="342"/>
      <c r="AQW1003" s="342"/>
      <c r="AQX1003" s="342"/>
      <c r="AQY1003" s="342"/>
      <c r="AQZ1003" s="342"/>
      <c r="ARA1003" s="342"/>
      <c r="ARB1003" s="342"/>
      <c r="ARC1003" s="342"/>
      <c r="ARD1003" s="342"/>
      <c r="ARE1003" s="342"/>
      <c r="ARF1003" s="342"/>
      <c r="ARG1003" s="342"/>
      <c r="ARH1003" s="342"/>
      <c r="ARI1003" s="342"/>
      <c r="ARJ1003" s="342"/>
      <c r="ARK1003" s="342"/>
      <c r="ARL1003" s="342"/>
      <c r="ARM1003" s="342"/>
      <c r="ARN1003" s="342"/>
      <c r="ARO1003" s="342"/>
      <c r="ARP1003" s="342"/>
      <c r="ARQ1003" s="342"/>
      <c r="ARR1003" s="342"/>
      <c r="ARS1003" s="342"/>
      <c r="ART1003" s="342"/>
      <c r="ARU1003" s="342"/>
      <c r="ARV1003" s="342"/>
      <c r="ARW1003" s="342"/>
      <c r="ARX1003" s="342"/>
      <c r="ARY1003" s="342"/>
      <c r="ARZ1003" s="342"/>
      <c r="ASA1003" s="342"/>
      <c r="ASB1003" s="342"/>
      <c r="ASC1003" s="342"/>
      <c r="ASD1003" s="342"/>
      <c r="ASE1003" s="342"/>
      <c r="ASF1003" s="342"/>
      <c r="ASG1003" s="342"/>
      <c r="ASH1003" s="342"/>
      <c r="ASI1003" s="342"/>
      <c r="ASJ1003" s="342"/>
      <c r="ASK1003" s="342"/>
      <c r="ASL1003" s="342"/>
      <c r="ASM1003" s="342"/>
      <c r="ASN1003" s="342"/>
      <c r="ASO1003" s="342"/>
      <c r="ASP1003" s="342"/>
      <c r="ASQ1003" s="342"/>
      <c r="ASR1003" s="342"/>
      <c r="ASS1003" s="342"/>
      <c r="AST1003" s="342"/>
      <c r="ASU1003" s="342"/>
      <c r="ASV1003" s="342"/>
      <c r="ASW1003" s="342"/>
      <c r="ASX1003" s="342"/>
      <c r="ASY1003" s="342"/>
      <c r="ASZ1003" s="342"/>
      <c r="ATA1003" s="342"/>
      <c r="ATB1003" s="342"/>
      <c r="ATC1003" s="342"/>
      <c r="ATD1003" s="342"/>
      <c r="ATE1003" s="342"/>
      <c r="ATF1003" s="342"/>
      <c r="ATG1003" s="342"/>
      <c r="ATH1003" s="342"/>
      <c r="ATI1003" s="342"/>
      <c r="ATJ1003" s="342"/>
      <c r="ATK1003" s="342"/>
      <c r="ATL1003" s="342"/>
      <c r="ATM1003" s="342"/>
      <c r="ATN1003" s="342"/>
      <c r="ATO1003" s="342"/>
      <c r="ATP1003" s="342"/>
      <c r="ATQ1003" s="342"/>
      <c r="ATR1003" s="342"/>
      <c r="ATS1003" s="342"/>
      <c r="ATT1003" s="342"/>
      <c r="ATU1003" s="342"/>
      <c r="ATV1003" s="342"/>
      <c r="ATW1003" s="342"/>
      <c r="ATX1003" s="342"/>
      <c r="ATY1003" s="342"/>
      <c r="ATZ1003" s="342"/>
      <c r="AUA1003" s="342"/>
      <c r="AUB1003" s="342"/>
      <c r="AUC1003" s="342"/>
      <c r="AUD1003" s="342"/>
      <c r="AUE1003" s="342"/>
      <c r="AUF1003" s="342"/>
      <c r="AUG1003" s="342"/>
      <c r="AUH1003" s="342"/>
      <c r="AUI1003" s="342"/>
      <c r="AUJ1003" s="342"/>
      <c r="AUK1003" s="342"/>
      <c r="AUL1003" s="342"/>
      <c r="AUM1003" s="342"/>
      <c r="AUN1003" s="342"/>
      <c r="AUO1003" s="342"/>
      <c r="AUP1003" s="342"/>
      <c r="AUQ1003" s="342"/>
      <c r="AUR1003" s="342"/>
      <c r="AUS1003" s="342"/>
      <c r="AUT1003" s="342"/>
      <c r="AUU1003" s="342"/>
      <c r="AUV1003" s="342"/>
      <c r="AUW1003" s="342"/>
      <c r="AUX1003" s="342"/>
      <c r="AUY1003" s="342"/>
      <c r="AUZ1003" s="342"/>
      <c r="AVA1003" s="342"/>
      <c r="AVB1003" s="342"/>
      <c r="AVC1003" s="342"/>
      <c r="AVD1003" s="342"/>
      <c r="AVE1003" s="342"/>
      <c r="AVF1003" s="342"/>
      <c r="AVG1003" s="342"/>
      <c r="AVH1003" s="342"/>
      <c r="AVI1003" s="342"/>
      <c r="AVJ1003" s="342"/>
      <c r="AVK1003" s="342"/>
      <c r="AVL1003" s="342"/>
      <c r="AVM1003" s="342"/>
      <c r="AVN1003" s="342"/>
      <c r="AVO1003" s="342"/>
      <c r="AVP1003" s="342"/>
      <c r="AVQ1003" s="342"/>
      <c r="AVR1003" s="342"/>
      <c r="AVS1003" s="342"/>
      <c r="AVT1003" s="342"/>
      <c r="AVU1003" s="342"/>
      <c r="AVV1003" s="342"/>
      <c r="AVW1003" s="342"/>
      <c r="AVX1003" s="342"/>
      <c r="AVY1003" s="342"/>
      <c r="AVZ1003" s="342"/>
      <c r="AWA1003" s="342"/>
      <c r="AWB1003" s="342"/>
      <c r="AWC1003" s="342"/>
      <c r="AWD1003" s="342"/>
      <c r="AWE1003" s="342"/>
      <c r="AWF1003" s="342"/>
      <c r="AWG1003" s="342"/>
      <c r="AWH1003" s="342"/>
      <c r="AWI1003" s="342"/>
      <c r="AWJ1003" s="342"/>
      <c r="AWK1003" s="342"/>
      <c r="AWL1003" s="342"/>
      <c r="AWM1003" s="342"/>
      <c r="AWN1003" s="342"/>
      <c r="AWO1003" s="342"/>
      <c r="AWP1003" s="342"/>
      <c r="AWQ1003" s="342"/>
      <c r="AWR1003" s="342"/>
      <c r="AWS1003" s="342"/>
      <c r="AWT1003" s="342"/>
      <c r="AWU1003" s="342"/>
      <c r="AWV1003" s="342"/>
      <c r="AWW1003" s="342"/>
      <c r="AWX1003" s="342"/>
      <c r="AWY1003" s="342"/>
      <c r="AWZ1003" s="342"/>
      <c r="AXA1003" s="342"/>
      <c r="AXB1003" s="342"/>
      <c r="AXC1003" s="342"/>
      <c r="AXD1003" s="342"/>
      <c r="AXE1003" s="342"/>
      <c r="AXF1003" s="342"/>
      <c r="AXG1003" s="342"/>
      <c r="AXH1003" s="342"/>
      <c r="AXI1003" s="342"/>
      <c r="AXJ1003" s="342"/>
      <c r="AXK1003" s="342"/>
      <c r="AXL1003" s="342"/>
      <c r="AXM1003" s="342"/>
      <c r="AXN1003" s="342"/>
      <c r="AXO1003" s="342"/>
      <c r="AXP1003" s="342"/>
      <c r="AXQ1003" s="342"/>
      <c r="AXR1003" s="342"/>
      <c r="AXS1003" s="342"/>
      <c r="AXT1003" s="342"/>
      <c r="AXU1003" s="342"/>
      <c r="AXV1003" s="342"/>
      <c r="AXW1003" s="342"/>
      <c r="AXX1003" s="342"/>
      <c r="AXY1003" s="342"/>
      <c r="AXZ1003" s="342"/>
      <c r="AYA1003" s="342"/>
      <c r="AYB1003" s="342"/>
      <c r="AYC1003" s="342"/>
      <c r="AYD1003" s="342"/>
      <c r="AYE1003" s="342"/>
      <c r="AYF1003" s="342"/>
      <c r="AYG1003" s="342"/>
      <c r="AYH1003" s="342"/>
      <c r="AYI1003" s="342"/>
      <c r="AYJ1003" s="342"/>
      <c r="AYK1003" s="342"/>
      <c r="AYL1003" s="342"/>
      <c r="AYM1003" s="342"/>
      <c r="AYN1003" s="342"/>
      <c r="AYO1003" s="342"/>
      <c r="AYP1003" s="342"/>
      <c r="AYQ1003" s="342"/>
      <c r="AYR1003" s="342"/>
      <c r="AYS1003" s="342"/>
      <c r="AYT1003" s="342"/>
      <c r="AYU1003" s="342"/>
      <c r="AYV1003" s="342"/>
      <c r="AYW1003" s="342"/>
      <c r="AYX1003" s="342"/>
      <c r="AYY1003" s="342"/>
      <c r="AYZ1003" s="342"/>
      <c r="AZA1003" s="342"/>
      <c r="AZB1003" s="342"/>
      <c r="AZC1003" s="342"/>
      <c r="AZD1003" s="342"/>
      <c r="AZE1003" s="342"/>
      <c r="AZF1003" s="342"/>
      <c r="AZG1003" s="342"/>
      <c r="AZH1003" s="342"/>
      <c r="AZI1003" s="342"/>
      <c r="AZJ1003" s="342"/>
      <c r="AZK1003" s="342"/>
      <c r="AZL1003" s="342"/>
      <c r="AZM1003" s="342"/>
      <c r="AZN1003" s="342"/>
      <c r="AZO1003" s="342"/>
      <c r="AZP1003" s="342"/>
      <c r="AZQ1003" s="342"/>
      <c r="AZR1003" s="342"/>
      <c r="AZS1003" s="342"/>
      <c r="AZT1003" s="342"/>
      <c r="AZU1003" s="342"/>
      <c r="AZV1003" s="342"/>
      <c r="AZW1003" s="342"/>
      <c r="AZX1003" s="342"/>
      <c r="AZY1003" s="342"/>
      <c r="AZZ1003" s="342"/>
      <c r="BAA1003" s="342"/>
      <c r="BAB1003" s="342"/>
      <c r="BAC1003" s="342"/>
      <c r="BAD1003" s="342"/>
      <c r="BAE1003" s="342"/>
      <c r="BAF1003" s="342"/>
      <c r="BAG1003" s="342"/>
      <c r="BAH1003" s="342"/>
      <c r="BAI1003" s="342"/>
      <c r="BAJ1003" s="342"/>
      <c r="BAK1003" s="342"/>
      <c r="BAL1003" s="342"/>
      <c r="BAM1003" s="342"/>
      <c r="BAN1003" s="342"/>
      <c r="BAO1003" s="342"/>
      <c r="BAP1003" s="342"/>
      <c r="BAQ1003" s="342"/>
      <c r="BAR1003" s="342"/>
      <c r="BAS1003" s="342"/>
      <c r="BAT1003" s="342"/>
      <c r="BAU1003" s="342"/>
      <c r="BAV1003" s="342"/>
      <c r="BAW1003" s="342"/>
      <c r="BAX1003" s="342"/>
      <c r="BAY1003" s="342"/>
      <c r="BAZ1003" s="342"/>
      <c r="BBA1003" s="342"/>
      <c r="BBB1003" s="342"/>
      <c r="BBC1003" s="342"/>
      <c r="BBD1003" s="342"/>
      <c r="BBE1003" s="342"/>
      <c r="BBF1003" s="342"/>
      <c r="BBG1003" s="342"/>
      <c r="BBH1003" s="342"/>
      <c r="BBI1003" s="342"/>
      <c r="BBJ1003" s="342"/>
      <c r="BBK1003" s="342"/>
      <c r="BBL1003" s="342"/>
      <c r="BBM1003" s="342"/>
      <c r="BBN1003" s="342"/>
      <c r="BBO1003" s="342"/>
      <c r="BBP1003" s="342"/>
      <c r="BBQ1003" s="342"/>
      <c r="BBR1003" s="342"/>
      <c r="BBS1003" s="342"/>
      <c r="BBT1003" s="342"/>
      <c r="BBU1003" s="342"/>
      <c r="BBV1003" s="342"/>
      <c r="BBW1003" s="342"/>
      <c r="BBX1003" s="342"/>
      <c r="BBY1003" s="342"/>
      <c r="BBZ1003" s="342"/>
      <c r="BCA1003" s="342"/>
      <c r="BCB1003" s="342"/>
      <c r="BCC1003" s="342"/>
      <c r="BCD1003" s="342"/>
      <c r="BCE1003" s="342"/>
      <c r="BCF1003" s="342"/>
      <c r="BCG1003" s="342"/>
      <c r="BCH1003" s="342"/>
      <c r="BCI1003" s="342"/>
      <c r="BCJ1003" s="342"/>
      <c r="BCK1003" s="342"/>
      <c r="BCL1003" s="342"/>
      <c r="BCM1003" s="342"/>
      <c r="BCN1003" s="342"/>
      <c r="BCO1003" s="342"/>
      <c r="BCP1003" s="342"/>
      <c r="BCQ1003" s="342"/>
      <c r="BCR1003" s="342"/>
      <c r="BCS1003" s="342"/>
      <c r="BCT1003" s="342"/>
      <c r="BCU1003" s="342"/>
      <c r="BCV1003" s="342"/>
      <c r="BCW1003" s="342"/>
      <c r="BCX1003" s="342"/>
      <c r="BCY1003" s="342"/>
      <c r="BCZ1003" s="342"/>
      <c r="BDA1003" s="342"/>
      <c r="BDB1003" s="342"/>
      <c r="BDC1003" s="342"/>
      <c r="BDD1003" s="342"/>
      <c r="BDE1003" s="342"/>
      <c r="BDF1003" s="342"/>
      <c r="BDG1003" s="342"/>
      <c r="BDH1003" s="342"/>
      <c r="BDI1003" s="342"/>
      <c r="BDJ1003" s="342"/>
      <c r="BDK1003" s="342"/>
      <c r="BDL1003" s="342"/>
      <c r="BDM1003" s="342"/>
      <c r="BDN1003" s="342"/>
      <c r="BDO1003" s="342"/>
      <c r="BDP1003" s="342"/>
      <c r="BDQ1003" s="342"/>
      <c r="BDR1003" s="342"/>
      <c r="BDS1003" s="342"/>
      <c r="BDT1003" s="342"/>
      <c r="BDU1003" s="342"/>
      <c r="BDV1003" s="342"/>
      <c r="BDW1003" s="342"/>
      <c r="BDX1003" s="342"/>
      <c r="BDY1003" s="342"/>
      <c r="BDZ1003" s="342"/>
      <c r="BEA1003" s="342"/>
      <c r="BEB1003" s="342"/>
      <c r="BEC1003" s="342"/>
      <c r="BED1003" s="342"/>
      <c r="BEE1003" s="342"/>
      <c r="BEF1003" s="342"/>
      <c r="BEG1003" s="342"/>
      <c r="BEH1003" s="342"/>
      <c r="BEI1003" s="342"/>
      <c r="BEJ1003" s="342"/>
      <c r="BEK1003" s="342"/>
      <c r="BEL1003" s="342"/>
      <c r="BEM1003" s="342"/>
      <c r="BEN1003" s="342"/>
      <c r="BEO1003" s="342"/>
      <c r="BEP1003" s="342"/>
      <c r="BEQ1003" s="342"/>
      <c r="BER1003" s="342"/>
      <c r="BES1003" s="342"/>
      <c r="BET1003" s="342"/>
      <c r="BEU1003" s="342"/>
      <c r="BEV1003" s="342"/>
      <c r="BEW1003" s="342"/>
      <c r="BEX1003" s="342"/>
      <c r="BEY1003" s="342"/>
      <c r="BEZ1003" s="342"/>
      <c r="BFA1003" s="342"/>
      <c r="BFB1003" s="342"/>
      <c r="BFC1003" s="342"/>
      <c r="BFD1003" s="342"/>
      <c r="BFE1003" s="342"/>
      <c r="BFF1003" s="342"/>
      <c r="BFG1003" s="342"/>
      <c r="BFH1003" s="342"/>
      <c r="BFI1003" s="342"/>
      <c r="BFJ1003" s="342"/>
      <c r="BFK1003" s="342"/>
      <c r="BFL1003" s="342"/>
      <c r="BFM1003" s="342"/>
      <c r="BFN1003" s="342"/>
      <c r="BFO1003" s="342"/>
      <c r="BFP1003" s="342"/>
      <c r="BFQ1003" s="342"/>
      <c r="BFR1003" s="342"/>
      <c r="BFS1003" s="342"/>
      <c r="BFT1003" s="342"/>
      <c r="BFU1003" s="342"/>
      <c r="BFV1003" s="342"/>
      <c r="BFW1003" s="342"/>
      <c r="BFX1003" s="342"/>
      <c r="BFY1003" s="342"/>
      <c r="BFZ1003" s="342"/>
      <c r="BGA1003" s="342"/>
      <c r="BGB1003" s="342"/>
      <c r="BGC1003" s="342"/>
      <c r="BGD1003" s="342"/>
      <c r="BGE1003" s="342"/>
      <c r="BGF1003" s="342"/>
      <c r="BGG1003" s="342"/>
      <c r="BGH1003" s="342"/>
      <c r="BGI1003" s="342"/>
      <c r="BGJ1003" s="342"/>
      <c r="BGK1003" s="342"/>
      <c r="BGL1003" s="342"/>
      <c r="BGM1003" s="342"/>
      <c r="BGN1003" s="342"/>
      <c r="BGO1003" s="342"/>
      <c r="BGP1003" s="342"/>
      <c r="BGQ1003" s="342"/>
      <c r="BGR1003" s="342"/>
      <c r="BGS1003" s="342"/>
      <c r="BGT1003" s="342"/>
      <c r="BGU1003" s="342"/>
      <c r="BGV1003" s="342"/>
      <c r="BGW1003" s="342"/>
      <c r="BGX1003" s="342"/>
      <c r="BGY1003" s="342"/>
      <c r="BGZ1003" s="342"/>
      <c r="BHA1003" s="342"/>
      <c r="BHB1003" s="342"/>
      <c r="BHC1003" s="342"/>
      <c r="BHD1003" s="342"/>
      <c r="BHE1003" s="342"/>
      <c r="BHF1003" s="342"/>
      <c r="BHG1003" s="342"/>
      <c r="BHH1003" s="342"/>
      <c r="BHI1003" s="342"/>
      <c r="BHJ1003" s="342"/>
      <c r="BHK1003" s="342"/>
      <c r="BHL1003" s="342"/>
      <c r="BHM1003" s="342"/>
      <c r="BHN1003" s="342"/>
      <c r="BHO1003" s="342"/>
      <c r="BHP1003" s="342"/>
      <c r="BHQ1003" s="342"/>
      <c r="BHR1003" s="342"/>
      <c r="BHS1003" s="342"/>
      <c r="BHT1003" s="342"/>
      <c r="BHU1003" s="342"/>
      <c r="BHV1003" s="342"/>
      <c r="BHW1003" s="342"/>
      <c r="BHX1003" s="342"/>
      <c r="BHY1003" s="342"/>
      <c r="BHZ1003" s="342"/>
      <c r="BIA1003" s="342"/>
      <c r="BIB1003" s="342"/>
      <c r="BIC1003" s="342"/>
      <c r="BID1003" s="342"/>
      <c r="BIE1003" s="342"/>
      <c r="BIF1003" s="342"/>
      <c r="BIG1003" s="342"/>
      <c r="BIH1003" s="342"/>
      <c r="BII1003" s="342"/>
      <c r="BIJ1003" s="342"/>
      <c r="BIK1003" s="342"/>
      <c r="BIL1003" s="342"/>
      <c r="BIM1003" s="342"/>
      <c r="BIN1003" s="342"/>
      <c r="BIO1003" s="342"/>
      <c r="BIP1003" s="342"/>
      <c r="BIQ1003" s="342"/>
      <c r="BIR1003" s="342"/>
      <c r="BIS1003" s="342"/>
      <c r="BIT1003" s="342"/>
      <c r="BIU1003" s="342"/>
      <c r="BIV1003" s="342"/>
      <c r="BIW1003" s="342"/>
      <c r="BIX1003" s="342"/>
      <c r="BIY1003" s="342"/>
      <c r="BIZ1003" s="342"/>
      <c r="BJA1003" s="342"/>
      <c r="BJB1003" s="342"/>
      <c r="BJC1003" s="342"/>
      <c r="BJD1003" s="342"/>
      <c r="BJE1003" s="342"/>
      <c r="BJF1003" s="342"/>
      <c r="BJG1003" s="342"/>
      <c r="BJH1003" s="342"/>
      <c r="BJI1003" s="342"/>
      <c r="BJJ1003" s="342"/>
      <c r="BJK1003" s="342"/>
      <c r="BJL1003" s="342"/>
      <c r="BJM1003" s="342"/>
      <c r="BJN1003" s="342"/>
      <c r="BJO1003" s="342"/>
      <c r="BJP1003" s="342"/>
      <c r="BJQ1003" s="342"/>
      <c r="BJR1003" s="342"/>
      <c r="BJS1003" s="342"/>
      <c r="BJT1003" s="342"/>
      <c r="BJU1003" s="342"/>
      <c r="BJV1003" s="342"/>
      <c r="BJW1003" s="342"/>
      <c r="BJX1003" s="342"/>
      <c r="BJY1003" s="342"/>
      <c r="BJZ1003" s="342"/>
      <c r="BKA1003" s="342"/>
      <c r="BKB1003" s="342"/>
      <c r="BKC1003" s="342"/>
      <c r="BKD1003" s="342"/>
      <c r="BKE1003" s="342"/>
      <c r="BKF1003" s="342"/>
      <c r="BKG1003" s="342"/>
      <c r="BKH1003" s="342"/>
      <c r="BKI1003" s="342"/>
      <c r="BKJ1003" s="342"/>
      <c r="BKK1003" s="342"/>
      <c r="BKL1003" s="342"/>
      <c r="BKM1003" s="342"/>
      <c r="BKN1003" s="342"/>
      <c r="BKO1003" s="342"/>
      <c r="BKP1003" s="342"/>
      <c r="BKQ1003" s="342"/>
      <c r="BKR1003" s="342"/>
      <c r="BKS1003" s="342"/>
      <c r="BKT1003" s="342"/>
      <c r="BKU1003" s="342"/>
      <c r="BKV1003" s="342"/>
      <c r="BKW1003" s="342"/>
      <c r="BKX1003" s="342"/>
      <c r="BKY1003" s="342"/>
      <c r="BKZ1003" s="342"/>
      <c r="BLA1003" s="342"/>
      <c r="BLB1003" s="342"/>
      <c r="BLC1003" s="342"/>
      <c r="BLD1003" s="342"/>
      <c r="BLE1003" s="342"/>
      <c r="BLF1003" s="342"/>
      <c r="BLG1003" s="342"/>
      <c r="BLH1003" s="342"/>
      <c r="BLI1003" s="342"/>
      <c r="BLJ1003" s="342"/>
      <c r="BLK1003" s="342"/>
      <c r="BLL1003" s="342"/>
      <c r="BLM1003" s="342"/>
      <c r="BLN1003" s="342"/>
      <c r="BLO1003" s="342"/>
      <c r="BLP1003" s="342"/>
      <c r="BLQ1003" s="342"/>
      <c r="BLR1003" s="342"/>
      <c r="BLS1003" s="342"/>
      <c r="BLT1003" s="342"/>
      <c r="BLU1003" s="342"/>
      <c r="BLV1003" s="342"/>
      <c r="BLW1003" s="342"/>
      <c r="BLX1003" s="342"/>
      <c r="BLY1003" s="342"/>
      <c r="BLZ1003" s="342"/>
      <c r="BMA1003" s="342"/>
      <c r="BMB1003" s="342"/>
      <c r="BMC1003" s="342"/>
      <c r="BMD1003" s="342"/>
      <c r="BME1003" s="342"/>
      <c r="BMF1003" s="342"/>
      <c r="BMG1003" s="342"/>
      <c r="BMH1003" s="342"/>
      <c r="BMI1003" s="342"/>
      <c r="BMJ1003" s="342"/>
      <c r="BMK1003" s="342"/>
      <c r="BML1003" s="342"/>
      <c r="BMM1003" s="342"/>
      <c r="BMN1003" s="342"/>
      <c r="BMO1003" s="342"/>
      <c r="BMP1003" s="342"/>
      <c r="BMQ1003" s="342"/>
      <c r="BMR1003" s="342"/>
      <c r="BMS1003" s="342"/>
      <c r="BMT1003" s="342"/>
      <c r="BMU1003" s="342"/>
      <c r="BMV1003" s="342"/>
      <c r="BMW1003" s="342"/>
      <c r="BMX1003" s="342"/>
      <c r="BMY1003" s="342"/>
      <c r="BMZ1003" s="342"/>
      <c r="BNA1003" s="342"/>
      <c r="BNB1003" s="342"/>
      <c r="BNC1003" s="342"/>
      <c r="BND1003" s="342"/>
      <c r="BNE1003" s="342"/>
      <c r="BNF1003" s="342"/>
      <c r="BNG1003" s="342"/>
      <c r="BNH1003" s="342"/>
      <c r="BNI1003" s="342"/>
      <c r="BNJ1003" s="342"/>
      <c r="BNK1003" s="342"/>
      <c r="BNL1003" s="342"/>
      <c r="BNM1003" s="342"/>
      <c r="BNN1003" s="342"/>
      <c r="BNO1003" s="342"/>
      <c r="BNP1003" s="342"/>
      <c r="BNQ1003" s="342"/>
      <c r="BNR1003" s="342"/>
      <c r="BNS1003" s="342"/>
      <c r="BNT1003" s="342"/>
      <c r="BNU1003" s="342"/>
      <c r="BNV1003" s="342"/>
      <c r="BNW1003" s="342"/>
      <c r="BNX1003" s="342"/>
      <c r="BNY1003" s="342"/>
      <c r="BNZ1003" s="342"/>
      <c r="BOA1003" s="342"/>
      <c r="BOB1003" s="342"/>
      <c r="BOC1003" s="342"/>
      <c r="BOD1003" s="342"/>
      <c r="BOE1003" s="342"/>
      <c r="BOF1003" s="342"/>
      <c r="BOG1003" s="342"/>
      <c r="BOH1003" s="342"/>
      <c r="BOI1003" s="342"/>
      <c r="BOJ1003" s="342"/>
      <c r="BOK1003" s="342"/>
      <c r="BOL1003" s="342"/>
      <c r="BOM1003" s="342"/>
      <c r="BON1003" s="342"/>
      <c r="BOO1003" s="342"/>
      <c r="BOP1003" s="342"/>
      <c r="BOQ1003" s="342"/>
      <c r="BOR1003" s="342"/>
      <c r="BOS1003" s="342"/>
      <c r="BOT1003" s="342"/>
      <c r="BOU1003" s="342"/>
      <c r="BOV1003" s="342"/>
      <c r="BOW1003" s="342"/>
      <c r="BOX1003" s="342"/>
      <c r="BOY1003" s="342"/>
      <c r="BOZ1003" s="342"/>
      <c r="BPA1003" s="342"/>
      <c r="BPB1003" s="342"/>
      <c r="BPC1003" s="342"/>
      <c r="BPD1003" s="342"/>
      <c r="BPE1003" s="342"/>
      <c r="BPF1003" s="342"/>
      <c r="BPG1003" s="342"/>
      <c r="BPH1003" s="342"/>
      <c r="BPI1003" s="342"/>
      <c r="BPJ1003" s="342"/>
      <c r="BPK1003" s="342"/>
      <c r="BPL1003" s="342"/>
      <c r="BPM1003" s="342"/>
      <c r="BPN1003" s="342"/>
      <c r="BPO1003" s="342"/>
      <c r="BPP1003" s="342"/>
      <c r="BPQ1003" s="342"/>
      <c r="BPR1003" s="342"/>
      <c r="BPS1003" s="342"/>
      <c r="BPT1003" s="342"/>
      <c r="BPU1003" s="342"/>
      <c r="BPV1003" s="342"/>
      <c r="BPW1003" s="342"/>
      <c r="BPX1003" s="342"/>
      <c r="BPY1003" s="342"/>
      <c r="BPZ1003" s="342"/>
      <c r="BQA1003" s="342"/>
      <c r="BQB1003" s="342"/>
      <c r="BQC1003" s="342"/>
      <c r="BQD1003" s="342"/>
      <c r="BQE1003" s="342"/>
      <c r="BQF1003" s="342"/>
      <c r="BQG1003" s="342"/>
      <c r="BQH1003" s="342"/>
      <c r="BQI1003" s="342"/>
      <c r="BQJ1003" s="342"/>
      <c r="BQK1003" s="342"/>
      <c r="BQL1003" s="342"/>
      <c r="BQM1003" s="342"/>
      <c r="BQN1003" s="342"/>
      <c r="BQO1003" s="342"/>
      <c r="BQP1003" s="342"/>
      <c r="BQQ1003" s="342"/>
      <c r="BQR1003" s="342"/>
      <c r="BQS1003" s="342"/>
      <c r="BQT1003" s="342"/>
      <c r="BQU1003" s="342"/>
      <c r="BQV1003" s="342"/>
      <c r="BQW1003" s="342"/>
      <c r="BQX1003" s="342"/>
      <c r="BQY1003" s="342"/>
      <c r="BQZ1003" s="342"/>
      <c r="BRA1003" s="342"/>
      <c r="BRB1003" s="342"/>
      <c r="BRC1003" s="342"/>
      <c r="BRD1003" s="342"/>
      <c r="BRE1003" s="342"/>
      <c r="BRF1003" s="342"/>
      <c r="BRG1003" s="342"/>
      <c r="BRH1003" s="342"/>
      <c r="BRI1003" s="342"/>
      <c r="BRJ1003" s="342"/>
      <c r="BRK1003" s="342"/>
      <c r="BRL1003" s="342"/>
      <c r="BRM1003" s="342"/>
      <c r="BRN1003" s="342"/>
      <c r="BRO1003" s="342"/>
      <c r="BRP1003" s="342"/>
      <c r="BRQ1003" s="342"/>
      <c r="BRR1003" s="342"/>
      <c r="BRS1003" s="342"/>
      <c r="BRT1003" s="342"/>
      <c r="BRU1003" s="342"/>
      <c r="BRV1003" s="342"/>
      <c r="BRW1003" s="342"/>
      <c r="BRX1003" s="342"/>
      <c r="BRY1003" s="342"/>
      <c r="BRZ1003" s="342"/>
      <c r="BSA1003" s="342"/>
      <c r="BSB1003" s="342"/>
      <c r="BSC1003" s="342"/>
      <c r="BSD1003" s="342"/>
      <c r="BSE1003" s="342"/>
      <c r="BSF1003" s="342"/>
      <c r="BSG1003" s="342"/>
      <c r="BSH1003" s="342"/>
      <c r="BSI1003" s="342"/>
      <c r="BSJ1003" s="342"/>
      <c r="BSK1003" s="342"/>
      <c r="BSL1003" s="342"/>
      <c r="BSM1003" s="342"/>
      <c r="BSN1003" s="342"/>
      <c r="BSO1003" s="342"/>
      <c r="BSP1003" s="342"/>
      <c r="BSQ1003" s="342"/>
      <c r="BSR1003" s="342"/>
      <c r="BSS1003" s="342"/>
      <c r="BST1003" s="342"/>
      <c r="BSU1003" s="342"/>
      <c r="BSV1003" s="342"/>
      <c r="BSW1003" s="342"/>
      <c r="BSX1003" s="342"/>
      <c r="BSY1003" s="342"/>
      <c r="BSZ1003" s="342"/>
      <c r="BTA1003" s="342"/>
      <c r="BTB1003" s="342"/>
      <c r="BTC1003" s="342"/>
      <c r="BTD1003" s="342"/>
      <c r="BTE1003" s="342"/>
      <c r="BTF1003" s="342"/>
      <c r="BTG1003" s="342"/>
      <c r="BTH1003" s="342"/>
      <c r="BTI1003" s="342"/>
      <c r="BTJ1003" s="342"/>
      <c r="BTK1003" s="342"/>
      <c r="BTL1003" s="342"/>
      <c r="BTM1003" s="342"/>
      <c r="BTN1003" s="342"/>
      <c r="BTO1003" s="342"/>
      <c r="BTP1003" s="342"/>
      <c r="BTQ1003" s="342"/>
      <c r="BTR1003" s="342"/>
      <c r="BTS1003" s="342"/>
      <c r="BTT1003" s="342"/>
      <c r="BTU1003" s="342"/>
      <c r="BTV1003" s="342"/>
      <c r="BTW1003" s="342"/>
      <c r="BTX1003" s="342"/>
      <c r="BTY1003" s="342"/>
      <c r="BTZ1003" s="342"/>
      <c r="BUA1003" s="342"/>
      <c r="BUB1003" s="342"/>
      <c r="BUC1003" s="342"/>
      <c r="BUD1003" s="342"/>
      <c r="BUE1003" s="342"/>
      <c r="BUF1003" s="342"/>
      <c r="BUG1003" s="342"/>
      <c r="BUH1003" s="342"/>
      <c r="BUI1003" s="342"/>
      <c r="BUJ1003" s="342"/>
      <c r="BUK1003" s="342"/>
      <c r="BUL1003" s="342"/>
      <c r="BUM1003" s="342"/>
      <c r="BUN1003" s="342"/>
      <c r="BUO1003" s="342"/>
      <c r="BUP1003" s="342"/>
      <c r="BUQ1003" s="342"/>
      <c r="BUR1003" s="342"/>
      <c r="BUS1003" s="342"/>
      <c r="BUT1003" s="342"/>
      <c r="BUU1003" s="342"/>
      <c r="BUV1003" s="342"/>
      <c r="BUW1003" s="342"/>
      <c r="BUX1003" s="342"/>
      <c r="BUY1003" s="342"/>
      <c r="BUZ1003" s="342"/>
      <c r="BVA1003" s="342"/>
      <c r="BVB1003" s="342"/>
      <c r="BVC1003" s="342"/>
      <c r="BVD1003" s="342"/>
      <c r="BVE1003" s="342"/>
      <c r="BVF1003" s="342"/>
      <c r="BVG1003" s="342"/>
      <c r="BVH1003" s="342"/>
      <c r="BVI1003" s="342"/>
      <c r="BVJ1003" s="342"/>
      <c r="BVK1003" s="342"/>
      <c r="BVL1003" s="342"/>
      <c r="BVM1003" s="342"/>
      <c r="BVN1003" s="342"/>
      <c r="BVO1003" s="342"/>
      <c r="BVP1003" s="342"/>
      <c r="BVQ1003" s="342"/>
      <c r="BVR1003" s="342"/>
      <c r="BVS1003" s="342"/>
      <c r="BVT1003" s="342"/>
      <c r="BVU1003" s="342"/>
      <c r="BVV1003" s="342"/>
      <c r="BVW1003" s="342"/>
      <c r="BVX1003" s="342"/>
      <c r="BVY1003" s="342"/>
      <c r="BVZ1003" s="342"/>
      <c r="BWA1003" s="342"/>
      <c r="BWB1003" s="342"/>
      <c r="BWC1003" s="342"/>
      <c r="BWD1003" s="342"/>
      <c r="BWE1003" s="342"/>
      <c r="BWF1003" s="342"/>
      <c r="BWG1003" s="342"/>
      <c r="BWH1003" s="342"/>
      <c r="BWI1003" s="342"/>
      <c r="BWJ1003" s="342"/>
      <c r="BWK1003" s="342"/>
      <c r="BWL1003" s="342"/>
      <c r="BWM1003" s="342"/>
      <c r="BWN1003" s="342"/>
      <c r="BWO1003" s="342"/>
      <c r="BWP1003" s="342"/>
      <c r="BWQ1003" s="342"/>
      <c r="BWR1003" s="342"/>
      <c r="BWS1003" s="342"/>
      <c r="BWT1003" s="342"/>
      <c r="BWU1003" s="342"/>
      <c r="BWV1003" s="342"/>
      <c r="BWW1003" s="342"/>
      <c r="BWX1003" s="342"/>
      <c r="BWY1003" s="342"/>
      <c r="BWZ1003" s="342"/>
      <c r="BXA1003" s="342"/>
      <c r="BXB1003" s="342"/>
      <c r="BXC1003" s="342"/>
      <c r="BXD1003" s="342"/>
      <c r="BXE1003" s="342"/>
      <c r="BXF1003" s="342"/>
      <c r="BXG1003" s="342"/>
      <c r="BXH1003" s="342"/>
      <c r="BXI1003" s="342"/>
      <c r="BXJ1003" s="342"/>
      <c r="BXK1003" s="342"/>
      <c r="BXL1003" s="342"/>
      <c r="BXM1003" s="342"/>
      <c r="BXN1003" s="342"/>
      <c r="BXO1003" s="342"/>
      <c r="BXP1003" s="342"/>
      <c r="BXQ1003" s="342"/>
      <c r="BXR1003" s="342"/>
      <c r="BXS1003" s="342"/>
      <c r="BXT1003" s="342"/>
      <c r="BXU1003" s="342"/>
      <c r="BXV1003" s="342"/>
      <c r="BXW1003" s="342"/>
      <c r="BXX1003" s="342"/>
      <c r="BXY1003" s="342"/>
      <c r="BXZ1003" s="342"/>
      <c r="BYA1003" s="342"/>
      <c r="BYB1003" s="342"/>
      <c r="BYC1003" s="342"/>
      <c r="BYD1003" s="342"/>
      <c r="BYE1003" s="342"/>
      <c r="BYF1003" s="342"/>
      <c r="BYG1003" s="342"/>
      <c r="BYH1003" s="342"/>
      <c r="BYI1003" s="342"/>
      <c r="BYJ1003" s="342"/>
      <c r="BYK1003" s="342"/>
      <c r="BYL1003" s="342"/>
      <c r="BYM1003" s="342"/>
      <c r="BYN1003" s="342"/>
      <c r="BYO1003" s="342"/>
      <c r="BYP1003" s="342"/>
      <c r="BYQ1003" s="342"/>
      <c r="BYR1003" s="342"/>
      <c r="BYS1003" s="342"/>
      <c r="BYT1003" s="342"/>
      <c r="BYU1003" s="342"/>
      <c r="BYV1003" s="342"/>
      <c r="BYW1003" s="342"/>
      <c r="BYX1003" s="342"/>
      <c r="BYY1003" s="342"/>
      <c r="BYZ1003" s="342"/>
      <c r="BZA1003" s="342"/>
      <c r="BZB1003" s="342"/>
      <c r="BZC1003" s="342"/>
      <c r="BZD1003" s="342"/>
      <c r="BZE1003" s="342"/>
      <c r="BZF1003" s="342"/>
      <c r="BZG1003" s="342"/>
      <c r="BZH1003" s="342"/>
      <c r="BZI1003" s="342"/>
      <c r="BZJ1003" s="342"/>
      <c r="BZK1003" s="342"/>
      <c r="BZL1003" s="342"/>
      <c r="BZM1003" s="342"/>
      <c r="BZN1003" s="342"/>
      <c r="BZO1003" s="342"/>
      <c r="BZP1003" s="342"/>
      <c r="BZQ1003" s="342"/>
      <c r="BZR1003" s="342"/>
      <c r="BZS1003" s="342"/>
      <c r="BZT1003" s="342"/>
      <c r="BZU1003" s="342"/>
      <c r="BZV1003" s="342"/>
      <c r="BZW1003" s="342"/>
      <c r="BZX1003" s="342"/>
      <c r="BZY1003" s="342"/>
      <c r="BZZ1003" s="342"/>
      <c r="CAA1003" s="342"/>
      <c r="CAB1003" s="342"/>
      <c r="CAC1003" s="342"/>
      <c r="CAD1003" s="342"/>
      <c r="CAE1003" s="342"/>
      <c r="CAF1003" s="342"/>
      <c r="CAG1003" s="342"/>
      <c r="CAH1003" s="342"/>
      <c r="CAI1003" s="342"/>
      <c r="CAJ1003" s="342"/>
      <c r="CAK1003" s="342"/>
      <c r="CAL1003" s="342"/>
      <c r="CAM1003" s="342"/>
      <c r="CAN1003" s="342"/>
      <c r="CAO1003" s="342"/>
      <c r="CAP1003" s="342"/>
      <c r="CAQ1003" s="342"/>
      <c r="CAR1003" s="342"/>
      <c r="CAS1003" s="342"/>
      <c r="CAT1003" s="342"/>
      <c r="CAU1003" s="342"/>
      <c r="CAV1003" s="342"/>
      <c r="CAW1003" s="342"/>
      <c r="CAX1003" s="342"/>
      <c r="CAY1003" s="342"/>
      <c r="CAZ1003" s="342"/>
      <c r="CBA1003" s="342"/>
      <c r="CBB1003" s="342"/>
      <c r="CBC1003" s="342"/>
      <c r="CBD1003" s="342"/>
      <c r="CBE1003" s="342"/>
      <c r="CBF1003" s="342"/>
      <c r="CBG1003" s="342"/>
      <c r="CBH1003" s="342"/>
      <c r="CBI1003" s="342"/>
      <c r="CBJ1003" s="342"/>
      <c r="CBK1003" s="342"/>
      <c r="CBL1003" s="342"/>
      <c r="CBM1003" s="342"/>
      <c r="CBN1003" s="342"/>
      <c r="CBO1003" s="342"/>
      <c r="CBP1003" s="342"/>
      <c r="CBQ1003" s="342"/>
      <c r="CBR1003" s="342"/>
      <c r="CBS1003" s="342"/>
      <c r="CBT1003" s="342"/>
      <c r="CBU1003" s="342"/>
      <c r="CBV1003" s="342"/>
      <c r="CBW1003" s="342"/>
      <c r="CBX1003" s="342"/>
      <c r="CBY1003" s="342"/>
      <c r="CBZ1003" s="342"/>
      <c r="CCA1003" s="342"/>
      <c r="CCB1003" s="342"/>
      <c r="CCC1003" s="342"/>
      <c r="CCD1003" s="342"/>
      <c r="CCE1003" s="342"/>
      <c r="CCF1003" s="342"/>
      <c r="CCG1003" s="342"/>
      <c r="CCH1003" s="342"/>
      <c r="CCI1003" s="342"/>
      <c r="CCJ1003" s="342"/>
      <c r="CCK1003" s="342"/>
      <c r="CCL1003" s="342"/>
      <c r="CCM1003" s="342"/>
      <c r="CCN1003" s="342"/>
      <c r="CCO1003" s="342"/>
      <c r="CCP1003" s="342"/>
      <c r="CCQ1003" s="342"/>
      <c r="CCR1003" s="342"/>
      <c r="CCS1003" s="342"/>
      <c r="CCT1003" s="342"/>
      <c r="CCU1003" s="342"/>
      <c r="CCV1003" s="342"/>
      <c r="CCW1003" s="342"/>
      <c r="CCX1003" s="342"/>
      <c r="CCY1003" s="342"/>
      <c r="CCZ1003" s="342"/>
      <c r="CDA1003" s="342"/>
      <c r="CDB1003" s="342"/>
      <c r="CDC1003" s="342"/>
      <c r="CDD1003" s="342"/>
      <c r="CDE1003" s="342"/>
      <c r="CDF1003" s="342"/>
      <c r="CDG1003" s="342"/>
      <c r="CDH1003" s="342"/>
      <c r="CDI1003" s="342"/>
      <c r="CDJ1003" s="342"/>
      <c r="CDK1003" s="342"/>
      <c r="CDL1003" s="342"/>
      <c r="CDM1003" s="342"/>
      <c r="CDN1003" s="342"/>
      <c r="CDO1003" s="342"/>
      <c r="CDP1003" s="342"/>
      <c r="CDQ1003" s="342"/>
      <c r="CDR1003" s="342"/>
      <c r="CDS1003" s="342"/>
      <c r="CDT1003" s="342"/>
      <c r="CDU1003" s="342"/>
      <c r="CDV1003" s="342"/>
      <c r="CDW1003" s="342"/>
      <c r="CDX1003" s="342"/>
      <c r="CDY1003" s="342"/>
      <c r="CDZ1003" s="342"/>
      <c r="CEA1003" s="342"/>
      <c r="CEB1003" s="342"/>
      <c r="CEC1003" s="342"/>
      <c r="CED1003" s="342"/>
      <c r="CEE1003" s="342"/>
      <c r="CEF1003" s="342"/>
      <c r="CEG1003" s="342"/>
      <c r="CEH1003" s="342"/>
      <c r="CEI1003" s="342"/>
      <c r="CEJ1003" s="342"/>
      <c r="CEK1003" s="342"/>
      <c r="CEL1003" s="342"/>
      <c r="CEM1003" s="342"/>
      <c r="CEN1003" s="342"/>
      <c r="CEO1003" s="342"/>
      <c r="CEP1003" s="342"/>
      <c r="CEQ1003" s="342"/>
      <c r="CER1003" s="342"/>
      <c r="CES1003" s="342"/>
      <c r="CET1003" s="342"/>
      <c r="CEU1003" s="342"/>
      <c r="CEV1003" s="342"/>
      <c r="CEW1003" s="342"/>
      <c r="CEX1003" s="342"/>
      <c r="CEY1003" s="342"/>
      <c r="CEZ1003" s="342"/>
      <c r="CFA1003" s="342"/>
      <c r="CFB1003" s="342"/>
      <c r="CFC1003" s="342"/>
      <c r="CFD1003" s="342"/>
      <c r="CFE1003" s="342"/>
      <c r="CFF1003" s="342"/>
      <c r="CFG1003" s="342"/>
      <c r="CFH1003" s="342"/>
      <c r="CFI1003" s="342"/>
      <c r="CFJ1003" s="342"/>
      <c r="CFK1003" s="342"/>
      <c r="CFL1003" s="342"/>
      <c r="CFM1003" s="342"/>
      <c r="CFN1003" s="342"/>
      <c r="CFO1003" s="342"/>
      <c r="CFP1003" s="342"/>
      <c r="CFQ1003" s="342"/>
      <c r="CFR1003" s="342"/>
      <c r="CFS1003" s="342"/>
      <c r="CFT1003" s="342"/>
      <c r="CFU1003" s="342"/>
      <c r="CFV1003" s="342"/>
      <c r="CFW1003" s="342"/>
      <c r="CFX1003" s="342"/>
      <c r="CFY1003" s="342"/>
      <c r="CFZ1003" s="342"/>
      <c r="CGA1003" s="342"/>
      <c r="CGB1003" s="342"/>
      <c r="CGC1003" s="342"/>
      <c r="CGD1003" s="342"/>
      <c r="CGE1003" s="342"/>
      <c r="CGF1003" s="342"/>
      <c r="CGG1003" s="342"/>
      <c r="CGH1003" s="342"/>
      <c r="CGI1003" s="342"/>
      <c r="CGJ1003" s="342"/>
      <c r="CGK1003" s="342"/>
      <c r="CGL1003" s="342"/>
      <c r="CGM1003" s="342"/>
      <c r="CGN1003" s="342"/>
      <c r="CGO1003" s="342"/>
      <c r="CGP1003" s="342"/>
      <c r="CGQ1003" s="342"/>
      <c r="CGR1003" s="342"/>
      <c r="CGS1003" s="342"/>
      <c r="CGT1003" s="342"/>
      <c r="CGU1003" s="342"/>
      <c r="CGV1003" s="342"/>
      <c r="CGW1003" s="342"/>
      <c r="CGX1003" s="342"/>
      <c r="CGY1003" s="342"/>
      <c r="CGZ1003" s="342"/>
      <c r="CHA1003" s="342"/>
      <c r="CHB1003" s="342"/>
      <c r="CHC1003" s="342"/>
      <c r="CHD1003" s="342"/>
      <c r="CHE1003" s="342"/>
      <c r="CHF1003" s="342"/>
      <c r="CHG1003" s="342"/>
      <c r="CHH1003" s="342"/>
      <c r="CHI1003" s="342"/>
      <c r="CHJ1003" s="342"/>
      <c r="CHK1003" s="342"/>
      <c r="CHL1003" s="342"/>
      <c r="CHM1003" s="342"/>
      <c r="CHN1003" s="342"/>
      <c r="CHO1003" s="342"/>
      <c r="CHP1003" s="342"/>
      <c r="CHQ1003" s="342"/>
      <c r="CHR1003" s="342"/>
      <c r="CHS1003" s="342"/>
      <c r="CHT1003" s="342"/>
      <c r="CHU1003" s="342"/>
      <c r="CHV1003" s="342"/>
      <c r="CHW1003" s="342"/>
      <c r="CHX1003" s="342"/>
      <c r="CHY1003" s="342"/>
      <c r="CHZ1003" s="342"/>
      <c r="CIA1003" s="342"/>
      <c r="CIB1003" s="342"/>
      <c r="CIC1003" s="342"/>
      <c r="CID1003" s="342"/>
      <c r="CIE1003" s="342"/>
      <c r="CIF1003" s="342"/>
      <c r="CIG1003" s="342"/>
      <c r="CIH1003" s="342"/>
      <c r="CII1003" s="342"/>
      <c r="CIJ1003" s="342"/>
      <c r="CIK1003" s="342"/>
      <c r="CIL1003" s="342"/>
      <c r="CIM1003" s="342"/>
      <c r="CIN1003" s="342"/>
      <c r="CIO1003" s="342"/>
      <c r="CIP1003" s="342"/>
      <c r="CIQ1003" s="342"/>
      <c r="CIR1003" s="342"/>
      <c r="CIS1003" s="342"/>
      <c r="CIT1003" s="342"/>
      <c r="CIU1003" s="342"/>
      <c r="CIV1003" s="342"/>
      <c r="CIW1003" s="342"/>
      <c r="CIX1003" s="342"/>
      <c r="CIY1003" s="342"/>
      <c r="CIZ1003" s="342"/>
      <c r="CJA1003" s="342"/>
      <c r="CJB1003" s="342"/>
      <c r="CJC1003" s="342"/>
      <c r="CJD1003" s="342"/>
      <c r="CJE1003" s="342"/>
      <c r="CJF1003" s="342"/>
      <c r="CJG1003" s="342"/>
      <c r="CJH1003" s="342"/>
      <c r="CJI1003" s="342"/>
      <c r="CJJ1003" s="342"/>
      <c r="CJK1003" s="342"/>
      <c r="CJL1003" s="342"/>
      <c r="CJM1003" s="342"/>
      <c r="CJN1003" s="342"/>
      <c r="CJO1003" s="342"/>
      <c r="CJP1003" s="342"/>
      <c r="CJQ1003" s="342"/>
      <c r="CJR1003" s="342"/>
      <c r="CJS1003" s="342"/>
      <c r="CJT1003" s="342"/>
      <c r="CJU1003" s="342"/>
      <c r="CJV1003" s="342"/>
      <c r="CJW1003" s="342"/>
      <c r="CJX1003" s="342"/>
      <c r="CJY1003" s="342"/>
      <c r="CJZ1003" s="342"/>
      <c r="CKA1003" s="342"/>
      <c r="CKB1003" s="342"/>
      <c r="CKC1003" s="342"/>
      <c r="CKD1003" s="342"/>
      <c r="CKE1003" s="342"/>
      <c r="CKF1003" s="342"/>
      <c r="CKG1003" s="342"/>
      <c r="CKH1003" s="342"/>
      <c r="CKI1003" s="342"/>
      <c r="CKJ1003" s="342"/>
      <c r="CKK1003" s="342"/>
      <c r="CKL1003" s="342"/>
      <c r="CKM1003" s="342"/>
      <c r="CKN1003" s="342"/>
      <c r="CKO1003" s="342"/>
      <c r="CKP1003" s="342"/>
      <c r="CKQ1003" s="342"/>
      <c r="CKR1003" s="342"/>
      <c r="CKS1003" s="342"/>
      <c r="CKT1003" s="342"/>
      <c r="CKU1003" s="342"/>
      <c r="CKV1003" s="342"/>
      <c r="CKW1003" s="342"/>
      <c r="CKX1003" s="342"/>
      <c r="CKY1003" s="342"/>
      <c r="CKZ1003" s="342"/>
      <c r="CLA1003" s="342"/>
      <c r="CLB1003" s="342"/>
      <c r="CLC1003" s="342"/>
      <c r="CLD1003" s="342"/>
      <c r="CLE1003" s="342"/>
      <c r="CLF1003" s="342"/>
      <c r="CLG1003" s="342"/>
      <c r="CLH1003" s="342"/>
      <c r="CLI1003" s="342"/>
      <c r="CLJ1003" s="342"/>
      <c r="CLK1003" s="342"/>
      <c r="CLL1003" s="342"/>
      <c r="CLM1003" s="342"/>
      <c r="CLN1003" s="342"/>
      <c r="CLO1003" s="342"/>
      <c r="CLP1003" s="342"/>
      <c r="CLQ1003" s="342"/>
      <c r="CLR1003" s="342"/>
      <c r="CLS1003" s="342"/>
      <c r="CLT1003" s="342"/>
      <c r="CLU1003" s="342"/>
      <c r="CLV1003" s="342"/>
      <c r="CLW1003" s="342"/>
      <c r="CLX1003" s="342"/>
      <c r="CLY1003" s="342"/>
      <c r="CLZ1003" s="342"/>
      <c r="CMA1003" s="342"/>
      <c r="CMB1003" s="342"/>
      <c r="CMC1003" s="342"/>
      <c r="CMD1003" s="342"/>
      <c r="CME1003" s="342"/>
      <c r="CMF1003" s="342"/>
      <c r="CMG1003" s="342"/>
      <c r="CMH1003" s="342"/>
      <c r="CMI1003" s="342"/>
      <c r="CMJ1003" s="342"/>
      <c r="CMK1003" s="342"/>
      <c r="CML1003" s="342"/>
      <c r="CMM1003" s="342"/>
      <c r="CMN1003" s="342"/>
      <c r="CMO1003" s="342"/>
      <c r="CMP1003" s="342"/>
      <c r="CMQ1003" s="342"/>
      <c r="CMR1003" s="342"/>
      <c r="CMS1003" s="342"/>
      <c r="CMT1003" s="342"/>
      <c r="CMU1003" s="342"/>
      <c r="CMV1003" s="342"/>
      <c r="CMW1003" s="342"/>
      <c r="CMX1003" s="342"/>
      <c r="CMY1003" s="342"/>
      <c r="CMZ1003" s="342"/>
      <c r="CNA1003" s="342"/>
      <c r="CNB1003" s="342"/>
      <c r="CNC1003" s="342"/>
      <c r="CND1003" s="342"/>
      <c r="CNE1003" s="342"/>
      <c r="CNF1003" s="342"/>
      <c r="CNG1003" s="342"/>
      <c r="CNH1003" s="342"/>
      <c r="CNI1003" s="342"/>
      <c r="CNJ1003" s="342"/>
      <c r="CNK1003" s="342"/>
      <c r="CNL1003" s="342"/>
      <c r="CNM1003" s="342"/>
      <c r="CNN1003" s="342"/>
      <c r="CNO1003" s="342"/>
      <c r="CNP1003" s="342"/>
      <c r="CNQ1003" s="342"/>
      <c r="CNR1003" s="342"/>
      <c r="CNS1003" s="342"/>
      <c r="CNT1003" s="342"/>
      <c r="CNU1003" s="342"/>
      <c r="CNV1003" s="342"/>
      <c r="CNW1003" s="342"/>
      <c r="CNX1003" s="342"/>
      <c r="CNY1003" s="342"/>
      <c r="CNZ1003" s="342"/>
      <c r="COA1003" s="342"/>
      <c r="COB1003" s="342"/>
      <c r="COC1003" s="342"/>
      <c r="COD1003" s="342"/>
      <c r="COE1003" s="342"/>
      <c r="COF1003" s="342"/>
      <c r="COG1003" s="342"/>
      <c r="COH1003" s="342"/>
      <c r="COI1003" s="342"/>
      <c r="COJ1003" s="342"/>
      <c r="COK1003" s="342"/>
      <c r="COL1003" s="342"/>
      <c r="COM1003" s="342"/>
      <c r="CON1003" s="342"/>
      <c r="COO1003" s="342"/>
      <c r="COP1003" s="342"/>
      <c r="COQ1003" s="342"/>
      <c r="COR1003" s="342"/>
      <c r="COS1003" s="342"/>
      <c r="COT1003" s="342"/>
      <c r="COU1003" s="342"/>
      <c r="COV1003" s="342"/>
      <c r="COW1003" s="342"/>
      <c r="COX1003" s="342"/>
      <c r="COY1003" s="342"/>
      <c r="COZ1003" s="342"/>
      <c r="CPA1003" s="342"/>
      <c r="CPB1003" s="342"/>
      <c r="CPC1003" s="342"/>
      <c r="CPD1003" s="342"/>
      <c r="CPE1003" s="342"/>
      <c r="CPF1003" s="342"/>
      <c r="CPG1003" s="342"/>
      <c r="CPH1003" s="342"/>
      <c r="CPI1003" s="342"/>
      <c r="CPJ1003" s="342"/>
      <c r="CPK1003" s="342"/>
      <c r="CPL1003" s="342"/>
      <c r="CPM1003" s="342"/>
      <c r="CPN1003" s="342"/>
      <c r="CPO1003" s="342"/>
      <c r="CPP1003" s="342"/>
      <c r="CPQ1003" s="342"/>
      <c r="CPR1003" s="342"/>
      <c r="CPS1003" s="342"/>
      <c r="CPT1003" s="342"/>
      <c r="CPU1003" s="342"/>
      <c r="CPV1003" s="342"/>
      <c r="CPW1003" s="342"/>
      <c r="CPX1003" s="342"/>
      <c r="CPY1003" s="342"/>
      <c r="CPZ1003" s="342"/>
      <c r="CQA1003" s="342"/>
      <c r="CQB1003" s="342"/>
      <c r="CQC1003" s="342"/>
      <c r="CQD1003" s="342"/>
      <c r="CQE1003" s="342"/>
      <c r="CQF1003" s="342"/>
      <c r="CQG1003" s="342"/>
      <c r="CQH1003" s="342"/>
      <c r="CQI1003" s="342"/>
      <c r="CQJ1003" s="342"/>
      <c r="CQK1003" s="342"/>
      <c r="CQL1003" s="342"/>
      <c r="CQM1003" s="342"/>
      <c r="CQN1003" s="342"/>
      <c r="CQO1003" s="342"/>
      <c r="CQP1003" s="342"/>
      <c r="CQQ1003" s="342"/>
      <c r="CQR1003" s="342"/>
      <c r="CQS1003" s="342"/>
      <c r="CQT1003" s="342"/>
      <c r="CQU1003" s="342"/>
      <c r="CQV1003" s="342"/>
      <c r="CQW1003" s="342"/>
      <c r="CQX1003" s="342"/>
      <c r="CQY1003" s="342"/>
      <c r="CQZ1003" s="342"/>
      <c r="CRA1003" s="342"/>
      <c r="CRB1003" s="342"/>
      <c r="CRC1003" s="342"/>
      <c r="CRD1003" s="342"/>
      <c r="CRE1003" s="342"/>
      <c r="CRF1003" s="342"/>
      <c r="CRG1003" s="342"/>
      <c r="CRH1003" s="342"/>
      <c r="CRI1003" s="342"/>
      <c r="CRJ1003" s="342"/>
      <c r="CRK1003" s="342"/>
      <c r="CRL1003" s="342"/>
      <c r="CRM1003" s="342"/>
      <c r="CRN1003" s="342"/>
      <c r="CRO1003" s="342"/>
      <c r="CRP1003" s="342"/>
      <c r="CRQ1003" s="342"/>
      <c r="CRR1003" s="342"/>
      <c r="CRS1003" s="342"/>
      <c r="CRT1003" s="342"/>
      <c r="CRU1003" s="342"/>
      <c r="CRV1003" s="342"/>
      <c r="CRW1003" s="342"/>
      <c r="CRX1003" s="342"/>
      <c r="CRY1003" s="342"/>
      <c r="CRZ1003" s="342"/>
      <c r="CSA1003" s="342"/>
      <c r="CSB1003" s="342"/>
      <c r="CSC1003" s="342"/>
      <c r="CSD1003" s="342"/>
      <c r="CSE1003" s="342"/>
      <c r="CSF1003" s="342"/>
      <c r="CSG1003" s="342"/>
      <c r="CSH1003" s="342"/>
      <c r="CSI1003" s="342"/>
      <c r="CSJ1003" s="342"/>
      <c r="CSK1003" s="342"/>
      <c r="CSL1003" s="342"/>
      <c r="CSM1003" s="342"/>
      <c r="CSN1003" s="342"/>
      <c r="CSO1003" s="342"/>
      <c r="CSP1003" s="342"/>
      <c r="CSQ1003" s="342"/>
      <c r="CSR1003" s="342"/>
      <c r="CSS1003" s="342"/>
      <c r="CST1003" s="342"/>
      <c r="CSU1003" s="342"/>
      <c r="CSV1003" s="342"/>
      <c r="CSW1003" s="342"/>
      <c r="CSX1003" s="342"/>
      <c r="CSY1003" s="342"/>
      <c r="CSZ1003" s="342"/>
      <c r="CTA1003" s="342"/>
      <c r="CTB1003" s="342"/>
      <c r="CTC1003" s="342"/>
      <c r="CTD1003" s="342"/>
      <c r="CTE1003" s="342"/>
      <c r="CTF1003" s="342"/>
      <c r="CTG1003" s="342"/>
      <c r="CTH1003" s="342"/>
      <c r="CTI1003" s="342"/>
      <c r="CTJ1003" s="342"/>
      <c r="CTK1003" s="342"/>
      <c r="CTL1003" s="342"/>
      <c r="CTM1003" s="342"/>
      <c r="CTN1003" s="342"/>
      <c r="CTO1003" s="342"/>
      <c r="CTP1003" s="342"/>
      <c r="CTQ1003" s="342"/>
      <c r="CTR1003" s="342"/>
      <c r="CTS1003" s="342"/>
      <c r="CTT1003" s="342"/>
      <c r="CTU1003" s="342"/>
      <c r="CTV1003" s="342"/>
      <c r="CTW1003" s="342"/>
      <c r="CTX1003" s="342"/>
      <c r="CTY1003" s="342"/>
      <c r="CTZ1003" s="342"/>
      <c r="CUA1003" s="342"/>
      <c r="CUB1003" s="342"/>
      <c r="CUC1003" s="342"/>
      <c r="CUD1003" s="342"/>
      <c r="CUE1003" s="342"/>
      <c r="CUF1003" s="342"/>
      <c r="CUG1003" s="342"/>
      <c r="CUH1003" s="342"/>
      <c r="CUI1003" s="342"/>
      <c r="CUJ1003" s="342"/>
      <c r="CUK1003" s="342"/>
      <c r="CUL1003" s="342"/>
      <c r="CUM1003" s="342"/>
      <c r="CUN1003" s="342"/>
      <c r="CUO1003" s="342"/>
      <c r="CUP1003" s="342"/>
      <c r="CUQ1003" s="342"/>
      <c r="CUR1003" s="342"/>
      <c r="CUS1003" s="342"/>
      <c r="CUT1003" s="342"/>
      <c r="CUU1003" s="342"/>
      <c r="CUV1003" s="342"/>
      <c r="CUW1003" s="342"/>
      <c r="CUX1003" s="342"/>
      <c r="CUY1003" s="342"/>
      <c r="CUZ1003" s="342"/>
      <c r="CVA1003" s="342"/>
      <c r="CVB1003" s="342"/>
      <c r="CVC1003" s="342"/>
      <c r="CVD1003" s="342"/>
      <c r="CVE1003" s="342"/>
      <c r="CVF1003" s="342"/>
      <c r="CVG1003" s="342"/>
      <c r="CVH1003" s="342"/>
      <c r="CVI1003" s="342"/>
      <c r="CVJ1003" s="342"/>
      <c r="CVK1003" s="342"/>
      <c r="CVL1003" s="342"/>
      <c r="CVM1003" s="342"/>
      <c r="CVN1003" s="342"/>
      <c r="CVO1003" s="342"/>
      <c r="CVP1003" s="342"/>
      <c r="CVQ1003" s="342"/>
      <c r="CVR1003" s="342"/>
      <c r="CVS1003" s="342"/>
      <c r="CVT1003" s="342"/>
      <c r="CVU1003" s="342"/>
      <c r="CVV1003" s="342"/>
      <c r="CVW1003" s="342"/>
      <c r="CVX1003" s="342"/>
      <c r="CVY1003" s="342"/>
      <c r="CVZ1003" s="342"/>
      <c r="CWA1003" s="342"/>
      <c r="CWB1003" s="342"/>
      <c r="CWC1003" s="342"/>
      <c r="CWD1003" s="342"/>
      <c r="CWE1003" s="342"/>
      <c r="CWF1003" s="342"/>
      <c r="CWG1003" s="342"/>
      <c r="CWH1003" s="342"/>
      <c r="CWI1003" s="342"/>
      <c r="CWJ1003" s="342"/>
      <c r="CWK1003" s="342"/>
      <c r="CWL1003" s="342"/>
      <c r="CWM1003" s="342"/>
      <c r="CWN1003" s="342"/>
      <c r="CWO1003" s="342"/>
      <c r="CWP1003" s="342"/>
      <c r="CWQ1003" s="342"/>
      <c r="CWR1003" s="342"/>
      <c r="CWS1003" s="342"/>
      <c r="CWT1003" s="342"/>
      <c r="CWU1003" s="342"/>
      <c r="CWV1003" s="342"/>
      <c r="CWW1003" s="342"/>
      <c r="CWX1003" s="342"/>
      <c r="CWY1003" s="342"/>
      <c r="CWZ1003" s="342"/>
      <c r="CXA1003" s="342"/>
      <c r="CXB1003" s="342"/>
      <c r="CXC1003" s="342"/>
      <c r="CXD1003" s="342"/>
      <c r="CXE1003" s="342"/>
      <c r="CXF1003" s="342"/>
      <c r="CXG1003" s="342"/>
      <c r="CXH1003" s="342"/>
      <c r="CXI1003" s="342"/>
      <c r="CXJ1003" s="342"/>
      <c r="CXK1003" s="342"/>
      <c r="CXL1003" s="342"/>
      <c r="CXM1003" s="342"/>
      <c r="CXN1003" s="342"/>
      <c r="CXO1003" s="342"/>
      <c r="CXP1003" s="342"/>
      <c r="CXQ1003" s="342"/>
      <c r="CXR1003" s="342"/>
      <c r="CXS1003" s="342"/>
      <c r="CXT1003" s="342"/>
      <c r="CXU1003" s="342"/>
      <c r="CXV1003" s="342"/>
      <c r="CXW1003" s="342"/>
      <c r="CXX1003" s="342"/>
      <c r="CXY1003" s="342"/>
      <c r="CXZ1003" s="342"/>
      <c r="CYA1003" s="342"/>
      <c r="CYB1003" s="342"/>
      <c r="CYC1003" s="342"/>
      <c r="CYD1003" s="342"/>
      <c r="CYE1003" s="342"/>
      <c r="CYF1003" s="342"/>
      <c r="CYG1003" s="342"/>
      <c r="CYH1003" s="342"/>
      <c r="CYI1003" s="342"/>
      <c r="CYJ1003" s="342"/>
      <c r="CYK1003" s="342"/>
      <c r="CYL1003" s="342"/>
      <c r="CYM1003" s="342"/>
      <c r="CYN1003" s="342"/>
      <c r="CYO1003" s="342"/>
      <c r="CYP1003" s="342"/>
      <c r="CYQ1003" s="342"/>
      <c r="CYR1003" s="342"/>
      <c r="CYS1003" s="342"/>
      <c r="CYT1003" s="342"/>
      <c r="CYU1003" s="342"/>
      <c r="CYV1003" s="342"/>
      <c r="CYW1003" s="342"/>
      <c r="CYX1003" s="342"/>
      <c r="CYY1003" s="342"/>
      <c r="CYZ1003" s="342"/>
      <c r="CZA1003" s="342"/>
      <c r="CZB1003" s="342"/>
      <c r="CZC1003" s="342"/>
      <c r="CZD1003" s="342"/>
      <c r="CZE1003" s="342"/>
      <c r="CZF1003" s="342"/>
      <c r="CZG1003" s="342"/>
      <c r="CZH1003" s="342"/>
      <c r="CZI1003" s="342"/>
      <c r="CZJ1003" s="342"/>
      <c r="CZK1003" s="342"/>
      <c r="CZL1003" s="342"/>
      <c r="CZM1003" s="342"/>
      <c r="CZN1003" s="342"/>
      <c r="CZO1003" s="342"/>
      <c r="CZP1003" s="342"/>
      <c r="CZQ1003" s="342"/>
      <c r="CZR1003" s="342"/>
      <c r="CZS1003" s="342"/>
      <c r="CZT1003" s="342"/>
      <c r="CZU1003" s="342"/>
      <c r="CZV1003" s="342"/>
      <c r="CZW1003" s="342"/>
      <c r="CZX1003" s="342"/>
      <c r="CZY1003" s="342"/>
      <c r="CZZ1003" s="342"/>
      <c r="DAA1003" s="342"/>
      <c r="DAB1003" s="342"/>
      <c r="DAC1003" s="342"/>
      <c r="DAD1003" s="342"/>
      <c r="DAE1003" s="342"/>
      <c r="DAF1003" s="342"/>
      <c r="DAG1003" s="342"/>
      <c r="DAH1003" s="342"/>
      <c r="DAI1003" s="342"/>
      <c r="DAJ1003" s="342"/>
      <c r="DAK1003" s="342"/>
      <c r="DAL1003" s="342"/>
      <c r="DAM1003" s="342"/>
      <c r="DAN1003" s="342"/>
      <c r="DAO1003" s="342"/>
      <c r="DAP1003" s="342"/>
      <c r="DAQ1003" s="342"/>
      <c r="DAR1003" s="342"/>
      <c r="DAS1003" s="342"/>
      <c r="DAT1003" s="342"/>
      <c r="DAU1003" s="342"/>
      <c r="DAV1003" s="342"/>
      <c r="DAW1003" s="342"/>
      <c r="DAX1003" s="342"/>
      <c r="DAY1003" s="342"/>
      <c r="DAZ1003" s="342"/>
      <c r="DBA1003" s="342"/>
      <c r="DBB1003" s="342"/>
      <c r="DBC1003" s="342"/>
      <c r="DBD1003" s="342"/>
      <c r="DBE1003" s="342"/>
      <c r="DBF1003" s="342"/>
      <c r="DBG1003" s="342"/>
      <c r="DBH1003" s="342"/>
      <c r="DBI1003" s="342"/>
      <c r="DBJ1003" s="342"/>
      <c r="DBK1003" s="342"/>
      <c r="DBL1003" s="342"/>
      <c r="DBM1003" s="342"/>
      <c r="DBN1003" s="342"/>
      <c r="DBO1003" s="342"/>
      <c r="DBP1003" s="342"/>
      <c r="DBQ1003" s="342"/>
      <c r="DBR1003" s="342"/>
      <c r="DBS1003" s="342"/>
      <c r="DBT1003" s="342"/>
      <c r="DBU1003" s="342"/>
      <c r="DBV1003" s="342"/>
      <c r="DBW1003" s="342"/>
      <c r="DBX1003" s="342"/>
      <c r="DBY1003" s="342"/>
      <c r="DBZ1003" s="342"/>
      <c r="DCA1003" s="342"/>
      <c r="DCB1003" s="342"/>
      <c r="DCC1003" s="342"/>
      <c r="DCD1003" s="342"/>
      <c r="DCE1003" s="342"/>
      <c r="DCF1003" s="342"/>
      <c r="DCG1003" s="342"/>
      <c r="DCH1003" s="342"/>
      <c r="DCI1003" s="342"/>
      <c r="DCJ1003" s="342"/>
      <c r="DCK1003" s="342"/>
      <c r="DCL1003" s="342"/>
      <c r="DCM1003" s="342"/>
      <c r="DCN1003" s="342"/>
      <c r="DCO1003" s="342"/>
      <c r="DCP1003" s="342"/>
      <c r="DCQ1003" s="342"/>
      <c r="DCR1003" s="342"/>
      <c r="DCS1003" s="342"/>
      <c r="DCT1003" s="342"/>
      <c r="DCU1003" s="342"/>
      <c r="DCV1003" s="342"/>
      <c r="DCW1003" s="342"/>
      <c r="DCX1003" s="342"/>
      <c r="DCY1003" s="342"/>
      <c r="DCZ1003" s="342"/>
      <c r="DDA1003" s="342"/>
      <c r="DDB1003" s="342"/>
      <c r="DDC1003" s="342"/>
      <c r="DDD1003" s="342"/>
      <c r="DDE1003" s="342"/>
      <c r="DDF1003" s="342"/>
      <c r="DDG1003" s="342"/>
      <c r="DDH1003" s="342"/>
      <c r="DDI1003" s="342"/>
      <c r="DDJ1003" s="342"/>
      <c r="DDK1003" s="342"/>
      <c r="DDL1003" s="342"/>
      <c r="DDM1003" s="342"/>
      <c r="DDN1003" s="342"/>
      <c r="DDO1003" s="342"/>
      <c r="DDP1003" s="342"/>
      <c r="DDQ1003" s="342"/>
      <c r="DDR1003" s="342"/>
      <c r="DDS1003" s="342"/>
      <c r="DDT1003" s="342"/>
      <c r="DDU1003" s="342"/>
      <c r="DDV1003" s="342"/>
      <c r="DDW1003" s="342"/>
      <c r="DDX1003" s="342"/>
      <c r="DDY1003" s="342"/>
      <c r="DDZ1003" s="342"/>
      <c r="DEA1003" s="342"/>
      <c r="DEB1003" s="342"/>
      <c r="DEC1003" s="342"/>
      <c r="DED1003" s="342"/>
      <c r="DEE1003" s="342"/>
      <c r="DEF1003" s="342"/>
      <c r="DEG1003" s="342"/>
      <c r="DEH1003" s="342"/>
      <c r="DEI1003" s="342"/>
      <c r="DEJ1003" s="342"/>
      <c r="DEK1003" s="342"/>
      <c r="DEL1003" s="342"/>
      <c r="DEM1003" s="342"/>
      <c r="DEN1003" s="342"/>
      <c r="DEO1003" s="342"/>
      <c r="DEP1003" s="342"/>
      <c r="DEQ1003" s="342"/>
      <c r="DER1003" s="342"/>
      <c r="DES1003" s="342"/>
      <c r="DET1003" s="342"/>
      <c r="DEU1003" s="342"/>
      <c r="DEV1003" s="342"/>
      <c r="DEW1003" s="342"/>
      <c r="DEX1003" s="342"/>
      <c r="DEY1003" s="342"/>
      <c r="DEZ1003" s="342"/>
      <c r="DFA1003" s="342"/>
      <c r="DFB1003" s="342"/>
      <c r="DFC1003" s="342"/>
      <c r="DFD1003" s="342"/>
      <c r="DFE1003" s="342"/>
      <c r="DFF1003" s="342"/>
      <c r="DFG1003" s="342"/>
      <c r="DFH1003" s="342"/>
      <c r="DFI1003" s="342"/>
      <c r="DFJ1003" s="342"/>
      <c r="DFK1003" s="342"/>
      <c r="DFL1003" s="342"/>
      <c r="DFM1003" s="342"/>
      <c r="DFN1003" s="342"/>
      <c r="DFO1003" s="342"/>
      <c r="DFP1003" s="342"/>
      <c r="DFQ1003" s="342"/>
      <c r="DFR1003" s="342"/>
      <c r="DFS1003" s="342"/>
      <c r="DFT1003" s="342"/>
      <c r="DFU1003" s="342"/>
      <c r="DFV1003" s="342"/>
      <c r="DFW1003" s="342"/>
      <c r="DFX1003" s="342"/>
      <c r="DFY1003" s="342"/>
      <c r="DFZ1003" s="342"/>
      <c r="DGA1003" s="342"/>
      <c r="DGB1003" s="342"/>
      <c r="DGC1003" s="342"/>
      <c r="DGD1003" s="342"/>
      <c r="DGE1003" s="342"/>
      <c r="DGF1003" s="342"/>
      <c r="DGG1003" s="342"/>
      <c r="DGH1003" s="342"/>
      <c r="DGI1003" s="342"/>
      <c r="DGJ1003" s="342"/>
      <c r="DGK1003" s="342"/>
      <c r="DGL1003" s="342"/>
      <c r="DGM1003" s="342"/>
      <c r="DGN1003" s="342"/>
      <c r="DGO1003" s="342"/>
      <c r="DGP1003" s="342"/>
      <c r="DGQ1003" s="342"/>
      <c r="DGR1003" s="342"/>
      <c r="DGS1003" s="342"/>
      <c r="DGT1003" s="342"/>
      <c r="DGU1003" s="342"/>
      <c r="DGV1003" s="342"/>
      <c r="DGW1003" s="342"/>
      <c r="DGX1003" s="342"/>
      <c r="DGY1003" s="342"/>
      <c r="DGZ1003" s="342"/>
      <c r="DHA1003" s="342"/>
      <c r="DHB1003" s="342"/>
      <c r="DHC1003" s="342"/>
      <c r="DHD1003" s="342"/>
      <c r="DHE1003" s="342"/>
      <c r="DHF1003" s="342"/>
      <c r="DHG1003" s="342"/>
      <c r="DHH1003" s="342"/>
      <c r="DHI1003" s="342"/>
      <c r="DHJ1003" s="342"/>
      <c r="DHK1003" s="342"/>
      <c r="DHL1003" s="342"/>
      <c r="DHM1003" s="342"/>
      <c r="DHN1003" s="342"/>
      <c r="DHO1003" s="342"/>
      <c r="DHP1003" s="342"/>
      <c r="DHQ1003" s="342"/>
      <c r="DHR1003" s="342"/>
      <c r="DHS1003" s="342"/>
      <c r="DHT1003" s="342"/>
      <c r="DHU1003" s="342"/>
      <c r="DHV1003" s="342"/>
      <c r="DHW1003" s="342"/>
      <c r="DHX1003" s="342"/>
      <c r="DHY1003" s="342"/>
      <c r="DHZ1003" s="342"/>
      <c r="DIA1003" s="342"/>
      <c r="DIB1003" s="342"/>
      <c r="DIC1003" s="342"/>
      <c r="DID1003" s="342"/>
      <c r="DIE1003" s="342"/>
      <c r="DIF1003" s="342"/>
      <c r="DIG1003" s="342"/>
      <c r="DIH1003" s="342"/>
      <c r="DII1003" s="342"/>
      <c r="DIJ1003" s="342"/>
      <c r="DIK1003" s="342"/>
      <c r="DIL1003" s="342"/>
      <c r="DIM1003" s="342"/>
      <c r="DIN1003" s="342"/>
      <c r="DIO1003" s="342"/>
      <c r="DIP1003" s="342"/>
      <c r="DIQ1003" s="342"/>
      <c r="DIR1003" s="342"/>
      <c r="DIS1003" s="342"/>
      <c r="DIT1003" s="342"/>
      <c r="DIU1003" s="342"/>
      <c r="DIV1003" s="342"/>
      <c r="DIW1003" s="342"/>
      <c r="DIX1003" s="342"/>
      <c r="DIY1003" s="342"/>
      <c r="DIZ1003" s="342"/>
      <c r="DJA1003" s="342"/>
      <c r="DJB1003" s="342"/>
      <c r="DJC1003" s="342"/>
      <c r="DJD1003" s="342"/>
      <c r="DJE1003" s="342"/>
      <c r="DJF1003" s="342"/>
      <c r="DJG1003" s="342"/>
      <c r="DJH1003" s="342"/>
      <c r="DJI1003" s="342"/>
      <c r="DJJ1003" s="342"/>
      <c r="DJK1003" s="342"/>
      <c r="DJL1003" s="342"/>
      <c r="DJM1003" s="342"/>
      <c r="DJN1003" s="342"/>
      <c r="DJO1003" s="342"/>
      <c r="DJP1003" s="342"/>
      <c r="DJQ1003" s="342"/>
      <c r="DJR1003" s="342"/>
      <c r="DJS1003" s="342"/>
      <c r="DJT1003" s="342"/>
      <c r="DJU1003" s="342"/>
      <c r="DJV1003" s="342"/>
      <c r="DJW1003" s="342"/>
      <c r="DJX1003" s="342"/>
      <c r="DJY1003" s="342"/>
      <c r="DJZ1003" s="342"/>
      <c r="DKA1003" s="342"/>
      <c r="DKB1003" s="342"/>
      <c r="DKC1003" s="342"/>
      <c r="DKD1003" s="342"/>
      <c r="DKE1003" s="342"/>
      <c r="DKF1003" s="342"/>
      <c r="DKG1003" s="342"/>
      <c r="DKH1003" s="342"/>
      <c r="DKI1003" s="342"/>
      <c r="DKJ1003" s="342"/>
      <c r="DKK1003" s="342"/>
      <c r="DKL1003" s="342"/>
      <c r="DKM1003" s="342"/>
      <c r="DKN1003" s="342"/>
      <c r="DKO1003" s="342"/>
      <c r="DKP1003" s="342"/>
      <c r="DKQ1003" s="342"/>
      <c r="DKR1003" s="342"/>
      <c r="DKS1003" s="342"/>
      <c r="DKT1003" s="342"/>
      <c r="DKU1003" s="342"/>
      <c r="DKV1003" s="342"/>
      <c r="DKW1003" s="342"/>
      <c r="DKX1003" s="342"/>
      <c r="DKY1003" s="342"/>
      <c r="DKZ1003" s="342"/>
      <c r="DLA1003" s="342"/>
      <c r="DLB1003" s="342"/>
      <c r="DLC1003" s="342"/>
      <c r="DLD1003" s="342"/>
      <c r="DLE1003" s="342"/>
      <c r="DLF1003" s="342"/>
      <c r="DLG1003" s="342"/>
      <c r="DLH1003" s="342"/>
      <c r="DLI1003" s="342"/>
      <c r="DLJ1003" s="342"/>
      <c r="DLK1003" s="342"/>
      <c r="DLL1003" s="342"/>
      <c r="DLM1003" s="342"/>
      <c r="DLN1003" s="342"/>
      <c r="DLO1003" s="342"/>
      <c r="DLP1003" s="342"/>
      <c r="DLQ1003" s="342"/>
      <c r="DLR1003" s="342"/>
      <c r="DLS1003" s="342"/>
      <c r="DLT1003" s="342"/>
      <c r="DLU1003" s="342"/>
      <c r="DLV1003" s="342"/>
      <c r="DLW1003" s="342"/>
      <c r="DLX1003" s="342"/>
      <c r="DLY1003" s="342"/>
      <c r="DLZ1003" s="342"/>
      <c r="DMA1003" s="342"/>
      <c r="DMB1003" s="342"/>
      <c r="DMC1003" s="342"/>
      <c r="DMD1003" s="342"/>
      <c r="DME1003" s="342"/>
      <c r="DMF1003" s="342"/>
      <c r="DMG1003" s="342"/>
      <c r="DMH1003" s="342"/>
      <c r="DMI1003" s="342"/>
      <c r="DMJ1003" s="342"/>
      <c r="DMK1003" s="342"/>
      <c r="DML1003" s="342"/>
      <c r="DMM1003" s="342"/>
      <c r="DMN1003" s="342"/>
      <c r="DMO1003" s="342"/>
      <c r="DMP1003" s="342"/>
      <c r="DMQ1003" s="342"/>
      <c r="DMR1003" s="342"/>
      <c r="DMS1003" s="342"/>
      <c r="DMT1003" s="342"/>
      <c r="DMU1003" s="342"/>
      <c r="DMV1003" s="342"/>
      <c r="DMW1003" s="342"/>
      <c r="DMX1003" s="342"/>
      <c r="DMY1003" s="342"/>
      <c r="DMZ1003" s="342"/>
      <c r="DNA1003" s="342"/>
      <c r="DNB1003" s="342"/>
      <c r="DNC1003" s="342"/>
      <c r="DND1003" s="342"/>
      <c r="DNE1003" s="342"/>
      <c r="DNF1003" s="342"/>
      <c r="DNG1003" s="342"/>
      <c r="DNH1003" s="342"/>
      <c r="DNI1003" s="342"/>
      <c r="DNJ1003" s="342"/>
      <c r="DNK1003" s="342"/>
      <c r="DNL1003" s="342"/>
      <c r="DNM1003" s="342"/>
      <c r="DNN1003" s="342"/>
      <c r="DNO1003" s="342"/>
      <c r="DNP1003" s="342"/>
      <c r="DNQ1003" s="342"/>
      <c r="DNR1003" s="342"/>
      <c r="DNS1003" s="342"/>
      <c r="DNT1003" s="342"/>
      <c r="DNU1003" s="342"/>
      <c r="DNV1003" s="342"/>
      <c r="DNW1003" s="342"/>
      <c r="DNX1003" s="342"/>
      <c r="DNY1003" s="342"/>
      <c r="DNZ1003" s="342"/>
      <c r="DOA1003" s="342"/>
      <c r="DOB1003" s="342"/>
      <c r="DOC1003" s="342"/>
      <c r="DOD1003" s="342"/>
      <c r="DOE1003" s="342"/>
      <c r="DOF1003" s="342"/>
      <c r="DOG1003" s="342"/>
      <c r="DOH1003" s="342"/>
      <c r="DOI1003" s="342"/>
      <c r="DOJ1003" s="342"/>
      <c r="DOK1003" s="342"/>
      <c r="DOL1003" s="342"/>
      <c r="DOM1003" s="342"/>
      <c r="DON1003" s="342"/>
      <c r="DOO1003" s="342"/>
      <c r="DOP1003" s="342"/>
      <c r="DOQ1003" s="342"/>
      <c r="DOR1003" s="342"/>
      <c r="DOS1003" s="342"/>
      <c r="DOT1003" s="342"/>
      <c r="DOU1003" s="342"/>
      <c r="DOV1003" s="342"/>
      <c r="DOW1003" s="342"/>
      <c r="DOX1003" s="342"/>
      <c r="DOY1003" s="342"/>
      <c r="DOZ1003" s="342"/>
      <c r="DPA1003" s="342"/>
      <c r="DPB1003" s="342"/>
      <c r="DPC1003" s="342"/>
      <c r="DPD1003" s="342"/>
      <c r="DPE1003" s="342"/>
      <c r="DPF1003" s="342"/>
      <c r="DPG1003" s="342"/>
      <c r="DPH1003" s="342"/>
      <c r="DPI1003" s="342"/>
      <c r="DPJ1003" s="342"/>
      <c r="DPK1003" s="342"/>
      <c r="DPL1003" s="342"/>
      <c r="DPM1003" s="342"/>
      <c r="DPN1003" s="342"/>
      <c r="DPO1003" s="342"/>
      <c r="DPP1003" s="342"/>
      <c r="DPQ1003" s="342"/>
      <c r="DPR1003" s="342"/>
      <c r="DPS1003" s="342"/>
      <c r="DPT1003" s="342"/>
      <c r="DPU1003" s="342"/>
      <c r="DPV1003" s="342"/>
      <c r="DPW1003" s="342"/>
      <c r="DPX1003" s="342"/>
      <c r="DPY1003" s="342"/>
      <c r="DPZ1003" s="342"/>
      <c r="DQA1003" s="342"/>
      <c r="DQB1003" s="342"/>
      <c r="DQC1003" s="342"/>
      <c r="DQD1003" s="342"/>
      <c r="DQE1003" s="342"/>
      <c r="DQF1003" s="342"/>
      <c r="DQG1003" s="342"/>
      <c r="DQH1003" s="342"/>
      <c r="DQI1003" s="342"/>
      <c r="DQJ1003" s="342"/>
      <c r="DQK1003" s="342"/>
      <c r="DQL1003" s="342"/>
      <c r="DQM1003" s="342"/>
      <c r="DQN1003" s="342"/>
      <c r="DQO1003" s="342"/>
      <c r="DQP1003" s="342"/>
      <c r="DQQ1003" s="342"/>
      <c r="DQR1003" s="342"/>
      <c r="DQS1003" s="342"/>
      <c r="DQT1003" s="342"/>
      <c r="DQU1003" s="342"/>
      <c r="DQV1003" s="342"/>
      <c r="DQW1003" s="342"/>
      <c r="DQX1003" s="342"/>
      <c r="DQY1003" s="342"/>
      <c r="DQZ1003" s="342"/>
      <c r="DRA1003" s="342"/>
      <c r="DRB1003" s="342"/>
      <c r="DRC1003" s="342"/>
      <c r="DRD1003" s="342"/>
      <c r="DRE1003" s="342"/>
      <c r="DRF1003" s="342"/>
      <c r="DRG1003" s="342"/>
      <c r="DRH1003" s="342"/>
      <c r="DRI1003" s="342"/>
      <c r="DRJ1003" s="342"/>
      <c r="DRK1003" s="342"/>
      <c r="DRL1003" s="342"/>
      <c r="DRM1003" s="342"/>
      <c r="DRN1003" s="342"/>
      <c r="DRO1003" s="342"/>
      <c r="DRP1003" s="342"/>
      <c r="DRQ1003" s="342"/>
      <c r="DRR1003" s="342"/>
      <c r="DRS1003" s="342"/>
      <c r="DRT1003" s="342"/>
      <c r="DRU1003" s="342"/>
      <c r="DRV1003" s="342"/>
      <c r="DRW1003" s="342"/>
      <c r="DRX1003" s="342"/>
      <c r="DRY1003" s="342"/>
      <c r="DRZ1003" s="342"/>
      <c r="DSA1003" s="342"/>
      <c r="DSB1003" s="342"/>
      <c r="DSC1003" s="342"/>
      <c r="DSD1003" s="342"/>
      <c r="DSE1003" s="342"/>
      <c r="DSF1003" s="342"/>
      <c r="DSG1003" s="342"/>
      <c r="DSH1003" s="342"/>
      <c r="DSI1003" s="342"/>
      <c r="DSJ1003" s="342"/>
      <c r="DSK1003" s="342"/>
      <c r="DSL1003" s="342"/>
      <c r="DSM1003" s="342"/>
      <c r="DSN1003" s="342"/>
      <c r="DSO1003" s="342"/>
      <c r="DSP1003" s="342"/>
      <c r="DSQ1003" s="342"/>
      <c r="DSR1003" s="342"/>
      <c r="DSS1003" s="342"/>
      <c r="DST1003" s="342"/>
      <c r="DSU1003" s="342"/>
      <c r="DSV1003" s="342"/>
      <c r="DSW1003" s="342"/>
      <c r="DSX1003" s="342"/>
      <c r="DSY1003" s="342"/>
      <c r="DSZ1003" s="342"/>
      <c r="DTA1003" s="342"/>
      <c r="DTB1003" s="342"/>
      <c r="DTC1003" s="342"/>
      <c r="DTD1003" s="342"/>
      <c r="DTE1003" s="342"/>
      <c r="DTF1003" s="342"/>
      <c r="DTG1003" s="342"/>
      <c r="DTH1003" s="342"/>
      <c r="DTI1003" s="342"/>
      <c r="DTJ1003" s="342"/>
      <c r="DTK1003" s="342"/>
      <c r="DTL1003" s="342"/>
      <c r="DTM1003" s="342"/>
      <c r="DTN1003" s="342"/>
      <c r="DTO1003" s="342"/>
      <c r="DTP1003" s="342"/>
      <c r="DTQ1003" s="342"/>
      <c r="DTR1003" s="342"/>
      <c r="DTS1003" s="342"/>
      <c r="DTT1003" s="342"/>
      <c r="DTU1003" s="342"/>
      <c r="DTV1003" s="342"/>
      <c r="DTW1003" s="342"/>
      <c r="DTX1003" s="342"/>
      <c r="DTY1003" s="342"/>
      <c r="DTZ1003" s="342"/>
      <c r="DUA1003" s="342"/>
      <c r="DUB1003" s="342"/>
      <c r="DUC1003" s="342"/>
      <c r="DUD1003" s="342"/>
      <c r="DUE1003" s="342"/>
      <c r="DUF1003" s="342"/>
      <c r="DUG1003" s="342"/>
      <c r="DUH1003" s="342"/>
      <c r="DUI1003" s="342"/>
      <c r="DUJ1003" s="342"/>
      <c r="DUK1003" s="342"/>
      <c r="DUL1003" s="342"/>
      <c r="DUM1003" s="342"/>
      <c r="DUN1003" s="342"/>
      <c r="DUO1003" s="342"/>
      <c r="DUP1003" s="342"/>
      <c r="DUQ1003" s="342"/>
      <c r="DUR1003" s="342"/>
      <c r="DUS1003" s="342"/>
      <c r="DUT1003" s="342"/>
      <c r="DUU1003" s="342"/>
      <c r="DUV1003" s="342"/>
      <c r="DUW1003" s="342"/>
      <c r="DUX1003" s="342"/>
      <c r="DUY1003" s="342"/>
      <c r="DUZ1003" s="342"/>
      <c r="DVA1003" s="342"/>
      <c r="DVB1003" s="342"/>
      <c r="DVC1003" s="342"/>
      <c r="DVD1003" s="342"/>
      <c r="DVE1003" s="342"/>
      <c r="DVF1003" s="342"/>
      <c r="DVG1003" s="342"/>
      <c r="DVH1003" s="342"/>
      <c r="DVI1003" s="342"/>
      <c r="DVJ1003" s="342"/>
      <c r="DVK1003" s="342"/>
      <c r="DVL1003" s="342"/>
      <c r="DVM1003" s="342"/>
      <c r="DVN1003" s="342"/>
      <c r="DVO1003" s="342"/>
      <c r="DVP1003" s="342"/>
      <c r="DVQ1003" s="342"/>
      <c r="DVR1003" s="342"/>
      <c r="DVS1003" s="342"/>
      <c r="DVT1003" s="342"/>
      <c r="DVU1003" s="342"/>
      <c r="DVV1003" s="342"/>
      <c r="DVW1003" s="342"/>
      <c r="DVX1003" s="342"/>
      <c r="DVY1003" s="342"/>
      <c r="DVZ1003" s="342"/>
      <c r="DWA1003" s="342"/>
      <c r="DWB1003" s="342"/>
      <c r="DWC1003" s="342"/>
      <c r="DWD1003" s="342"/>
      <c r="DWE1003" s="342"/>
      <c r="DWF1003" s="342"/>
      <c r="DWG1003" s="342"/>
      <c r="DWH1003" s="342"/>
      <c r="DWI1003" s="342"/>
      <c r="DWJ1003" s="342"/>
      <c r="DWK1003" s="342"/>
      <c r="DWL1003" s="342"/>
      <c r="DWM1003" s="342"/>
      <c r="DWN1003" s="342"/>
      <c r="DWO1003" s="342"/>
      <c r="DWP1003" s="342"/>
      <c r="DWQ1003" s="342"/>
      <c r="DWR1003" s="342"/>
      <c r="DWS1003" s="342"/>
      <c r="DWT1003" s="342"/>
      <c r="DWU1003" s="342"/>
      <c r="DWV1003" s="342"/>
      <c r="DWW1003" s="342"/>
      <c r="DWX1003" s="342"/>
      <c r="DWY1003" s="342"/>
      <c r="DWZ1003" s="342"/>
      <c r="DXA1003" s="342"/>
      <c r="DXB1003" s="342"/>
      <c r="DXC1003" s="342"/>
      <c r="DXD1003" s="342"/>
      <c r="DXE1003" s="342"/>
      <c r="DXF1003" s="342"/>
      <c r="DXG1003" s="342"/>
      <c r="DXH1003" s="342"/>
      <c r="DXI1003" s="342"/>
      <c r="DXJ1003" s="342"/>
      <c r="DXK1003" s="342"/>
      <c r="DXL1003" s="342"/>
      <c r="DXM1003" s="342"/>
      <c r="DXN1003" s="342"/>
      <c r="DXO1003" s="342"/>
      <c r="DXP1003" s="342"/>
      <c r="DXQ1003" s="342"/>
      <c r="DXR1003" s="342"/>
      <c r="DXS1003" s="342"/>
      <c r="DXT1003" s="342"/>
      <c r="DXU1003" s="342"/>
      <c r="DXV1003" s="342"/>
      <c r="DXW1003" s="342"/>
      <c r="DXX1003" s="342"/>
      <c r="DXY1003" s="342"/>
      <c r="DXZ1003" s="342"/>
      <c r="DYA1003" s="342"/>
      <c r="DYB1003" s="342"/>
      <c r="DYC1003" s="342"/>
      <c r="DYD1003" s="342"/>
      <c r="DYE1003" s="342"/>
      <c r="DYF1003" s="342"/>
      <c r="DYG1003" s="342"/>
      <c r="DYH1003" s="342"/>
      <c r="DYI1003" s="342"/>
      <c r="DYJ1003" s="342"/>
      <c r="DYK1003" s="342"/>
      <c r="DYL1003" s="342"/>
      <c r="DYM1003" s="342"/>
      <c r="DYN1003" s="342"/>
      <c r="DYO1003" s="342"/>
      <c r="DYP1003" s="342"/>
      <c r="DYQ1003" s="342"/>
      <c r="DYR1003" s="342"/>
      <c r="DYS1003" s="342"/>
      <c r="DYT1003" s="342"/>
      <c r="DYU1003" s="342"/>
      <c r="DYV1003" s="342"/>
      <c r="DYW1003" s="342"/>
      <c r="DYX1003" s="342"/>
      <c r="DYY1003" s="342"/>
      <c r="DYZ1003" s="342"/>
      <c r="DZA1003" s="342"/>
      <c r="DZB1003" s="342"/>
      <c r="DZC1003" s="342"/>
      <c r="DZD1003" s="342"/>
      <c r="DZE1003" s="342"/>
      <c r="DZF1003" s="342"/>
      <c r="DZG1003" s="342"/>
      <c r="DZH1003" s="342"/>
      <c r="DZI1003" s="342"/>
      <c r="DZJ1003" s="342"/>
      <c r="DZK1003" s="342"/>
      <c r="DZL1003" s="342"/>
      <c r="DZM1003" s="342"/>
      <c r="DZN1003" s="342"/>
      <c r="DZO1003" s="342"/>
      <c r="DZP1003" s="342"/>
      <c r="DZQ1003" s="342"/>
      <c r="DZR1003" s="342"/>
      <c r="DZS1003" s="342"/>
      <c r="DZT1003" s="342"/>
      <c r="DZU1003" s="342"/>
      <c r="DZV1003" s="342"/>
      <c r="DZW1003" s="342"/>
      <c r="DZX1003" s="342"/>
      <c r="DZY1003" s="342"/>
      <c r="DZZ1003" s="342"/>
      <c r="EAA1003" s="342"/>
      <c r="EAB1003" s="342"/>
      <c r="EAC1003" s="342"/>
      <c r="EAD1003" s="342"/>
      <c r="EAE1003" s="342"/>
      <c r="EAF1003" s="342"/>
      <c r="EAG1003" s="342"/>
      <c r="EAH1003" s="342"/>
      <c r="EAI1003" s="342"/>
      <c r="EAJ1003" s="342"/>
      <c r="EAK1003" s="342"/>
      <c r="EAL1003" s="342"/>
      <c r="EAM1003" s="342"/>
      <c r="EAN1003" s="342"/>
      <c r="EAO1003" s="342"/>
      <c r="EAP1003" s="342"/>
      <c r="EAQ1003" s="342"/>
      <c r="EAR1003" s="342"/>
      <c r="EAS1003" s="342"/>
      <c r="EAT1003" s="342"/>
      <c r="EAU1003" s="342"/>
      <c r="EAV1003" s="342"/>
      <c r="EAW1003" s="342"/>
      <c r="EAX1003" s="342"/>
      <c r="EAY1003" s="342"/>
      <c r="EAZ1003" s="342"/>
      <c r="EBA1003" s="342"/>
      <c r="EBB1003" s="342"/>
      <c r="EBC1003" s="342"/>
      <c r="EBD1003" s="342"/>
      <c r="EBE1003" s="342"/>
      <c r="EBF1003" s="342"/>
      <c r="EBG1003" s="342"/>
      <c r="EBH1003" s="342"/>
      <c r="EBI1003" s="342"/>
      <c r="EBJ1003" s="342"/>
      <c r="EBK1003" s="342"/>
      <c r="EBL1003" s="342"/>
      <c r="EBM1003" s="342"/>
      <c r="EBN1003" s="342"/>
      <c r="EBO1003" s="342"/>
      <c r="EBP1003" s="342"/>
      <c r="EBQ1003" s="342"/>
      <c r="EBR1003" s="342"/>
      <c r="EBS1003" s="342"/>
      <c r="EBT1003" s="342"/>
      <c r="EBU1003" s="342"/>
      <c r="EBV1003" s="342"/>
      <c r="EBW1003" s="342"/>
      <c r="EBX1003" s="342"/>
      <c r="EBY1003" s="342"/>
      <c r="EBZ1003" s="342"/>
      <c r="ECA1003" s="342"/>
      <c r="ECB1003" s="342"/>
      <c r="ECC1003" s="342"/>
      <c r="ECD1003" s="342"/>
      <c r="ECE1003" s="342"/>
      <c r="ECF1003" s="342"/>
      <c r="ECG1003" s="342"/>
      <c r="ECH1003" s="342"/>
      <c r="ECI1003" s="342"/>
      <c r="ECJ1003" s="342"/>
      <c r="ECK1003" s="342"/>
      <c r="ECL1003" s="342"/>
      <c r="ECM1003" s="342"/>
      <c r="ECN1003" s="342"/>
      <c r="ECO1003" s="342"/>
      <c r="ECP1003" s="342"/>
      <c r="ECQ1003" s="342"/>
      <c r="ECR1003" s="342"/>
      <c r="ECS1003" s="342"/>
      <c r="ECT1003" s="342"/>
      <c r="ECU1003" s="342"/>
      <c r="ECV1003" s="342"/>
      <c r="ECW1003" s="342"/>
      <c r="ECX1003" s="342"/>
      <c r="ECY1003" s="342"/>
      <c r="ECZ1003" s="342"/>
      <c r="EDA1003" s="342"/>
      <c r="EDB1003" s="342"/>
      <c r="EDC1003" s="342"/>
      <c r="EDD1003" s="342"/>
      <c r="EDE1003" s="342"/>
      <c r="EDF1003" s="342"/>
      <c r="EDG1003" s="342"/>
      <c r="EDH1003" s="342"/>
      <c r="EDI1003" s="342"/>
      <c r="EDJ1003" s="342"/>
      <c r="EDK1003" s="342"/>
      <c r="EDL1003" s="342"/>
      <c r="EDM1003" s="342"/>
      <c r="EDN1003" s="342"/>
      <c r="EDO1003" s="342"/>
      <c r="EDP1003" s="342"/>
      <c r="EDQ1003" s="342"/>
      <c r="EDR1003" s="342"/>
      <c r="EDS1003" s="342"/>
      <c r="EDT1003" s="342"/>
      <c r="EDU1003" s="342"/>
      <c r="EDV1003" s="342"/>
      <c r="EDW1003" s="342"/>
      <c r="EDX1003" s="342"/>
      <c r="EDY1003" s="342"/>
      <c r="EDZ1003" s="342"/>
      <c r="EEA1003" s="342"/>
      <c r="EEB1003" s="342"/>
      <c r="EEC1003" s="342"/>
      <c r="EED1003" s="342"/>
      <c r="EEE1003" s="342"/>
      <c r="EEF1003" s="342"/>
      <c r="EEG1003" s="342"/>
      <c r="EEH1003" s="342"/>
      <c r="EEI1003" s="342"/>
      <c r="EEJ1003" s="342"/>
      <c r="EEK1003" s="342"/>
      <c r="EEL1003" s="342"/>
      <c r="EEM1003" s="342"/>
      <c r="EEN1003" s="342"/>
      <c r="EEO1003" s="342"/>
      <c r="EEP1003" s="342"/>
      <c r="EEQ1003" s="342"/>
      <c r="EER1003" s="342"/>
      <c r="EES1003" s="342"/>
      <c r="EET1003" s="342"/>
      <c r="EEU1003" s="342"/>
      <c r="EEV1003" s="342"/>
      <c r="EEW1003" s="342"/>
      <c r="EEX1003" s="342"/>
      <c r="EEY1003" s="342"/>
      <c r="EEZ1003" s="342"/>
      <c r="EFA1003" s="342"/>
      <c r="EFB1003" s="342"/>
      <c r="EFC1003" s="342"/>
      <c r="EFD1003" s="342"/>
      <c r="EFE1003" s="342"/>
      <c r="EFF1003" s="342"/>
      <c r="EFG1003" s="342"/>
      <c r="EFH1003" s="342"/>
      <c r="EFI1003" s="342"/>
      <c r="EFJ1003" s="342"/>
      <c r="EFK1003" s="342"/>
      <c r="EFL1003" s="342"/>
      <c r="EFM1003" s="342"/>
      <c r="EFN1003" s="342"/>
      <c r="EFO1003" s="342"/>
      <c r="EFP1003" s="342"/>
      <c r="EFQ1003" s="342"/>
      <c r="EFR1003" s="342"/>
      <c r="EFS1003" s="342"/>
      <c r="EFT1003" s="342"/>
      <c r="EFU1003" s="342"/>
      <c r="EFV1003" s="342"/>
      <c r="EFW1003" s="342"/>
      <c r="EFX1003" s="342"/>
      <c r="EFY1003" s="342"/>
      <c r="EFZ1003" s="342"/>
      <c r="EGA1003" s="342"/>
      <c r="EGB1003" s="342"/>
      <c r="EGC1003" s="342"/>
      <c r="EGD1003" s="342"/>
      <c r="EGE1003" s="342"/>
      <c r="EGF1003" s="342"/>
      <c r="EGG1003" s="342"/>
      <c r="EGH1003" s="342"/>
      <c r="EGI1003" s="342"/>
      <c r="EGJ1003" s="342"/>
      <c r="EGK1003" s="342"/>
      <c r="EGL1003" s="342"/>
      <c r="EGM1003" s="342"/>
      <c r="EGN1003" s="342"/>
      <c r="EGO1003" s="342"/>
      <c r="EGP1003" s="342"/>
      <c r="EGQ1003" s="342"/>
      <c r="EGR1003" s="342"/>
      <c r="EGS1003" s="342"/>
      <c r="EGT1003" s="342"/>
      <c r="EGU1003" s="342"/>
      <c r="EGV1003" s="342"/>
      <c r="EGW1003" s="342"/>
      <c r="EGX1003" s="342"/>
      <c r="EGY1003" s="342"/>
      <c r="EGZ1003" s="342"/>
      <c r="EHA1003" s="342"/>
      <c r="EHB1003" s="342"/>
      <c r="EHC1003" s="342"/>
      <c r="EHD1003" s="342"/>
      <c r="EHE1003" s="342"/>
      <c r="EHF1003" s="342"/>
      <c r="EHG1003" s="342"/>
      <c r="EHH1003" s="342"/>
      <c r="EHI1003" s="342"/>
      <c r="EHJ1003" s="342"/>
      <c r="EHK1003" s="342"/>
      <c r="EHL1003" s="342"/>
      <c r="EHM1003" s="342"/>
      <c r="EHN1003" s="342"/>
      <c r="EHO1003" s="342"/>
      <c r="EHP1003" s="342"/>
      <c r="EHQ1003" s="342"/>
      <c r="EHR1003" s="342"/>
      <c r="EHS1003" s="342"/>
      <c r="EHT1003" s="342"/>
      <c r="EHU1003" s="342"/>
      <c r="EHV1003" s="342"/>
      <c r="EHW1003" s="342"/>
      <c r="EHX1003" s="342"/>
      <c r="EHY1003" s="342"/>
      <c r="EHZ1003" s="342"/>
      <c r="EIA1003" s="342"/>
      <c r="EIB1003" s="342"/>
      <c r="EIC1003" s="342"/>
      <c r="EID1003" s="342"/>
      <c r="EIE1003" s="342"/>
      <c r="EIF1003" s="342"/>
      <c r="EIG1003" s="342"/>
      <c r="EIH1003" s="342"/>
      <c r="EII1003" s="342"/>
      <c r="EIJ1003" s="342"/>
      <c r="EIK1003" s="342"/>
      <c r="EIL1003" s="342"/>
      <c r="EIM1003" s="342"/>
      <c r="EIN1003" s="342"/>
      <c r="EIO1003" s="342"/>
      <c r="EIP1003" s="342"/>
      <c r="EIQ1003" s="342"/>
      <c r="EIR1003" s="342"/>
      <c r="EIS1003" s="342"/>
      <c r="EIT1003" s="342"/>
      <c r="EIU1003" s="342"/>
      <c r="EIV1003" s="342"/>
      <c r="EIW1003" s="342"/>
      <c r="EIX1003" s="342"/>
      <c r="EIY1003" s="342"/>
      <c r="EIZ1003" s="342"/>
      <c r="EJA1003" s="342"/>
      <c r="EJB1003" s="342"/>
      <c r="EJC1003" s="342"/>
      <c r="EJD1003" s="342"/>
      <c r="EJE1003" s="342"/>
      <c r="EJF1003" s="342"/>
      <c r="EJG1003" s="342"/>
      <c r="EJH1003" s="342"/>
      <c r="EJI1003" s="342"/>
      <c r="EJJ1003" s="342"/>
      <c r="EJK1003" s="342"/>
      <c r="EJL1003" s="342"/>
      <c r="EJM1003" s="342"/>
      <c r="EJN1003" s="342"/>
      <c r="EJO1003" s="342"/>
      <c r="EJP1003" s="342"/>
      <c r="EJQ1003" s="342"/>
      <c r="EJR1003" s="342"/>
      <c r="EJS1003" s="342"/>
      <c r="EJT1003" s="342"/>
      <c r="EJU1003" s="342"/>
      <c r="EJV1003" s="342"/>
      <c r="EJW1003" s="342"/>
      <c r="EJX1003" s="342"/>
      <c r="EJY1003" s="342"/>
      <c r="EJZ1003" s="342"/>
      <c r="EKA1003" s="342"/>
      <c r="EKB1003" s="342"/>
      <c r="EKC1003" s="342"/>
      <c r="EKD1003" s="342"/>
      <c r="EKE1003" s="342"/>
      <c r="EKF1003" s="342"/>
      <c r="EKG1003" s="342"/>
      <c r="EKH1003" s="342"/>
      <c r="EKI1003" s="342"/>
      <c r="EKJ1003" s="342"/>
      <c r="EKK1003" s="342"/>
      <c r="EKL1003" s="342"/>
      <c r="EKM1003" s="342"/>
      <c r="EKN1003" s="342"/>
      <c r="EKO1003" s="342"/>
      <c r="EKP1003" s="342"/>
      <c r="EKQ1003" s="342"/>
      <c r="EKR1003" s="342"/>
      <c r="EKS1003" s="342"/>
      <c r="EKT1003" s="342"/>
      <c r="EKU1003" s="342"/>
      <c r="EKV1003" s="342"/>
      <c r="EKW1003" s="342"/>
      <c r="EKX1003" s="342"/>
      <c r="EKY1003" s="342"/>
      <c r="EKZ1003" s="342"/>
      <c r="ELA1003" s="342"/>
      <c r="ELB1003" s="342"/>
      <c r="ELC1003" s="342"/>
      <c r="ELD1003" s="342"/>
      <c r="ELE1003" s="342"/>
      <c r="ELF1003" s="342"/>
      <c r="ELG1003" s="342"/>
      <c r="ELH1003" s="342"/>
      <c r="ELI1003" s="342"/>
      <c r="ELJ1003" s="342"/>
      <c r="ELK1003" s="342"/>
      <c r="ELL1003" s="342"/>
      <c r="ELM1003" s="342"/>
      <c r="ELN1003" s="342"/>
      <c r="ELO1003" s="342"/>
      <c r="ELP1003" s="342"/>
      <c r="ELQ1003" s="342"/>
      <c r="ELR1003" s="342"/>
      <c r="ELS1003" s="342"/>
      <c r="ELT1003" s="342"/>
      <c r="ELU1003" s="342"/>
      <c r="ELV1003" s="342"/>
      <c r="ELW1003" s="342"/>
      <c r="ELX1003" s="342"/>
      <c r="ELY1003" s="342"/>
      <c r="ELZ1003" s="342"/>
      <c r="EMA1003" s="342"/>
      <c r="EMB1003" s="342"/>
      <c r="EMC1003" s="342"/>
      <c r="EMD1003" s="342"/>
      <c r="EME1003" s="342"/>
      <c r="EMF1003" s="342"/>
      <c r="EMG1003" s="342"/>
      <c r="EMH1003" s="342"/>
      <c r="EMI1003" s="342"/>
      <c r="EMJ1003" s="342"/>
      <c r="EMK1003" s="342"/>
      <c r="EML1003" s="342"/>
      <c r="EMM1003" s="342"/>
      <c r="EMN1003" s="342"/>
      <c r="EMO1003" s="342"/>
      <c r="EMP1003" s="342"/>
      <c r="EMQ1003" s="342"/>
      <c r="EMR1003" s="342"/>
      <c r="EMS1003" s="342"/>
      <c r="EMT1003" s="342"/>
      <c r="EMU1003" s="342"/>
      <c r="EMV1003" s="342"/>
      <c r="EMW1003" s="342"/>
      <c r="EMX1003" s="342"/>
      <c r="EMY1003" s="342"/>
      <c r="EMZ1003" s="342"/>
      <c r="ENA1003" s="342"/>
      <c r="ENB1003" s="342"/>
      <c r="ENC1003" s="342"/>
      <c r="END1003" s="342"/>
      <c r="ENE1003" s="342"/>
      <c r="ENF1003" s="342"/>
      <c r="ENG1003" s="342"/>
      <c r="ENH1003" s="342"/>
      <c r="ENI1003" s="342"/>
      <c r="ENJ1003" s="342"/>
      <c r="ENK1003" s="342"/>
      <c r="ENL1003" s="342"/>
      <c r="ENM1003" s="342"/>
      <c r="ENN1003" s="342"/>
      <c r="ENO1003" s="342"/>
      <c r="ENP1003" s="342"/>
      <c r="ENQ1003" s="342"/>
      <c r="ENR1003" s="342"/>
      <c r="ENS1003" s="342"/>
      <c r="ENT1003" s="342"/>
      <c r="ENU1003" s="342"/>
      <c r="ENV1003" s="342"/>
      <c r="ENW1003" s="342"/>
      <c r="ENX1003" s="342"/>
      <c r="ENY1003" s="342"/>
      <c r="ENZ1003" s="342"/>
      <c r="EOA1003" s="342"/>
      <c r="EOB1003" s="342"/>
      <c r="EOC1003" s="342"/>
      <c r="EOD1003" s="342"/>
      <c r="EOE1003" s="342"/>
      <c r="EOF1003" s="342"/>
      <c r="EOG1003" s="342"/>
      <c r="EOH1003" s="342"/>
      <c r="EOI1003" s="342"/>
      <c r="EOJ1003" s="342"/>
      <c r="EOK1003" s="342"/>
      <c r="EOL1003" s="342"/>
      <c r="EOM1003" s="342"/>
      <c r="EON1003" s="342"/>
      <c r="EOO1003" s="342"/>
      <c r="EOP1003" s="342"/>
      <c r="EOQ1003" s="342"/>
      <c r="EOR1003" s="342"/>
      <c r="EOS1003" s="342"/>
      <c r="EOT1003" s="342"/>
      <c r="EOU1003" s="342"/>
      <c r="EOV1003" s="342"/>
      <c r="EOW1003" s="342"/>
      <c r="EOX1003" s="342"/>
      <c r="EOY1003" s="342"/>
      <c r="EOZ1003" s="342"/>
      <c r="EPA1003" s="342"/>
      <c r="EPB1003" s="342"/>
      <c r="EPC1003" s="342"/>
      <c r="EPD1003" s="342"/>
      <c r="EPE1003" s="342"/>
      <c r="EPF1003" s="342"/>
      <c r="EPG1003" s="342"/>
      <c r="EPH1003" s="342"/>
      <c r="EPI1003" s="342"/>
      <c r="EPJ1003" s="342"/>
      <c r="EPK1003" s="342"/>
      <c r="EPL1003" s="342"/>
      <c r="EPM1003" s="342"/>
      <c r="EPN1003" s="342"/>
      <c r="EPO1003" s="342"/>
      <c r="EPP1003" s="342"/>
      <c r="EPQ1003" s="342"/>
      <c r="EPR1003" s="342"/>
      <c r="EPS1003" s="342"/>
      <c r="EPT1003" s="342"/>
      <c r="EPU1003" s="342"/>
      <c r="EPV1003" s="342"/>
      <c r="EPW1003" s="342"/>
      <c r="EPX1003" s="342"/>
      <c r="EPY1003" s="342"/>
      <c r="EPZ1003" s="342"/>
      <c r="EQA1003" s="342"/>
      <c r="EQB1003" s="342"/>
      <c r="EQC1003" s="342"/>
      <c r="EQD1003" s="342"/>
      <c r="EQE1003" s="342"/>
      <c r="EQF1003" s="342"/>
      <c r="EQG1003" s="342"/>
      <c r="EQH1003" s="342"/>
      <c r="EQI1003" s="342"/>
      <c r="EQJ1003" s="342"/>
      <c r="EQK1003" s="342"/>
      <c r="EQL1003" s="342"/>
      <c r="EQM1003" s="342"/>
      <c r="EQN1003" s="342"/>
      <c r="EQO1003" s="342"/>
      <c r="EQP1003" s="342"/>
      <c r="EQQ1003" s="342"/>
      <c r="EQR1003" s="342"/>
      <c r="EQS1003" s="342"/>
      <c r="EQT1003" s="342"/>
      <c r="EQU1003" s="342"/>
      <c r="EQV1003" s="342"/>
      <c r="EQW1003" s="342"/>
      <c r="EQX1003" s="342"/>
      <c r="EQY1003" s="342"/>
      <c r="EQZ1003" s="342"/>
      <c r="ERA1003" s="342"/>
      <c r="ERB1003" s="342"/>
      <c r="ERC1003" s="342"/>
      <c r="ERD1003" s="342"/>
      <c r="ERE1003" s="342"/>
      <c r="ERF1003" s="342"/>
      <c r="ERG1003" s="342"/>
      <c r="ERH1003" s="342"/>
      <c r="ERI1003" s="342"/>
      <c r="ERJ1003" s="342"/>
      <c r="ERK1003" s="342"/>
      <c r="ERL1003" s="342"/>
      <c r="ERM1003" s="342"/>
      <c r="ERN1003" s="342"/>
      <c r="ERO1003" s="342"/>
      <c r="ERP1003" s="342"/>
      <c r="ERQ1003" s="342"/>
      <c r="ERR1003" s="342"/>
      <c r="ERS1003" s="342"/>
      <c r="ERT1003" s="342"/>
      <c r="ERU1003" s="342"/>
      <c r="ERV1003" s="342"/>
      <c r="ERW1003" s="342"/>
      <c r="ERX1003" s="342"/>
      <c r="ERY1003" s="342"/>
      <c r="ERZ1003" s="342"/>
      <c r="ESA1003" s="342"/>
      <c r="ESB1003" s="342"/>
      <c r="ESC1003" s="342"/>
      <c r="ESD1003" s="342"/>
      <c r="ESE1003" s="342"/>
      <c r="ESF1003" s="342"/>
      <c r="ESG1003" s="342"/>
      <c r="ESH1003" s="342"/>
      <c r="ESI1003" s="342"/>
      <c r="ESJ1003" s="342"/>
      <c r="ESK1003" s="342"/>
      <c r="ESL1003" s="342"/>
      <c r="ESM1003" s="342"/>
      <c r="ESN1003" s="342"/>
      <c r="ESO1003" s="342"/>
      <c r="ESP1003" s="342"/>
      <c r="ESQ1003" s="342"/>
      <c r="ESR1003" s="342"/>
      <c r="ESS1003" s="342"/>
      <c r="EST1003" s="342"/>
      <c r="ESU1003" s="342"/>
      <c r="ESV1003" s="342"/>
      <c r="ESW1003" s="342"/>
      <c r="ESX1003" s="342"/>
      <c r="ESY1003" s="342"/>
      <c r="ESZ1003" s="342"/>
      <c r="ETA1003" s="342"/>
      <c r="ETB1003" s="342"/>
      <c r="ETC1003" s="342"/>
      <c r="ETD1003" s="342"/>
      <c r="ETE1003" s="342"/>
      <c r="ETF1003" s="342"/>
      <c r="ETG1003" s="342"/>
      <c r="ETH1003" s="342"/>
      <c r="ETI1003" s="342"/>
      <c r="ETJ1003" s="342"/>
      <c r="ETK1003" s="342"/>
      <c r="ETL1003" s="342"/>
      <c r="ETM1003" s="342"/>
      <c r="ETN1003" s="342"/>
      <c r="ETO1003" s="342"/>
      <c r="ETP1003" s="342"/>
      <c r="ETQ1003" s="342"/>
      <c r="ETR1003" s="342"/>
      <c r="ETS1003" s="342"/>
      <c r="ETT1003" s="342"/>
      <c r="ETU1003" s="342"/>
      <c r="ETV1003" s="342"/>
      <c r="ETW1003" s="342"/>
      <c r="ETX1003" s="342"/>
      <c r="ETY1003" s="342"/>
      <c r="ETZ1003" s="342"/>
      <c r="EUA1003" s="342"/>
      <c r="EUB1003" s="342"/>
      <c r="EUC1003" s="342"/>
      <c r="EUD1003" s="342"/>
      <c r="EUE1003" s="342"/>
      <c r="EUF1003" s="342"/>
      <c r="EUG1003" s="342"/>
      <c r="EUH1003" s="342"/>
      <c r="EUI1003" s="342"/>
      <c r="EUJ1003" s="342"/>
      <c r="EUK1003" s="342"/>
      <c r="EUL1003" s="342"/>
      <c r="EUM1003" s="342"/>
      <c r="EUN1003" s="342"/>
      <c r="EUO1003" s="342"/>
      <c r="EUP1003" s="342"/>
      <c r="EUQ1003" s="342"/>
      <c r="EUR1003" s="342"/>
      <c r="EUS1003" s="342"/>
      <c r="EUT1003" s="342"/>
      <c r="EUU1003" s="342"/>
      <c r="EUV1003" s="342"/>
      <c r="EUW1003" s="342"/>
      <c r="EUX1003" s="342"/>
      <c r="EUY1003" s="342"/>
      <c r="EUZ1003" s="342"/>
      <c r="EVA1003" s="342"/>
      <c r="EVB1003" s="342"/>
      <c r="EVC1003" s="342"/>
      <c r="EVD1003" s="342"/>
      <c r="EVE1003" s="342"/>
      <c r="EVF1003" s="342"/>
      <c r="EVG1003" s="342"/>
      <c r="EVH1003" s="342"/>
      <c r="EVI1003" s="342"/>
      <c r="EVJ1003" s="342"/>
      <c r="EVK1003" s="342"/>
      <c r="EVL1003" s="342"/>
      <c r="EVM1003" s="342"/>
      <c r="EVN1003" s="342"/>
      <c r="EVO1003" s="342"/>
      <c r="EVP1003" s="342"/>
      <c r="EVQ1003" s="342"/>
      <c r="EVR1003" s="342"/>
      <c r="EVS1003" s="342"/>
      <c r="EVT1003" s="342"/>
      <c r="EVU1003" s="342"/>
      <c r="EVV1003" s="342"/>
      <c r="EVW1003" s="342"/>
      <c r="EVX1003" s="342"/>
      <c r="EVY1003" s="342"/>
      <c r="EVZ1003" s="342"/>
      <c r="EWA1003" s="342"/>
      <c r="EWB1003" s="342"/>
      <c r="EWC1003" s="342"/>
      <c r="EWD1003" s="342"/>
      <c r="EWE1003" s="342"/>
      <c r="EWF1003" s="342"/>
      <c r="EWG1003" s="342"/>
      <c r="EWH1003" s="342"/>
      <c r="EWI1003" s="342"/>
      <c r="EWJ1003" s="342"/>
      <c r="EWK1003" s="342"/>
      <c r="EWL1003" s="342"/>
      <c r="EWM1003" s="342"/>
      <c r="EWN1003" s="342"/>
      <c r="EWO1003" s="342"/>
      <c r="EWP1003" s="342"/>
      <c r="EWQ1003" s="342"/>
      <c r="EWR1003" s="342"/>
      <c r="EWS1003" s="342"/>
      <c r="EWT1003" s="342"/>
      <c r="EWU1003" s="342"/>
      <c r="EWV1003" s="342"/>
      <c r="EWW1003" s="342"/>
      <c r="EWX1003" s="342"/>
      <c r="EWY1003" s="342"/>
      <c r="EWZ1003" s="342"/>
      <c r="EXA1003" s="342"/>
      <c r="EXB1003" s="342"/>
      <c r="EXC1003" s="342"/>
      <c r="EXD1003" s="342"/>
      <c r="EXE1003" s="342"/>
      <c r="EXF1003" s="342"/>
      <c r="EXG1003" s="342"/>
      <c r="EXH1003" s="342"/>
      <c r="EXI1003" s="342"/>
      <c r="EXJ1003" s="342"/>
      <c r="EXK1003" s="342"/>
      <c r="EXL1003" s="342"/>
      <c r="EXM1003" s="342"/>
      <c r="EXN1003" s="342"/>
      <c r="EXO1003" s="342"/>
      <c r="EXP1003" s="342"/>
      <c r="EXQ1003" s="342"/>
      <c r="EXR1003" s="342"/>
      <c r="EXS1003" s="342"/>
      <c r="EXT1003" s="342"/>
      <c r="EXU1003" s="342"/>
      <c r="EXV1003" s="342"/>
      <c r="EXW1003" s="342"/>
      <c r="EXX1003" s="342"/>
      <c r="EXY1003" s="342"/>
      <c r="EXZ1003" s="342"/>
      <c r="EYA1003" s="342"/>
      <c r="EYB1003" s="342"/>
      <c r="EYC1003" s="342"/>
      <c r="EYD1003" s="342"/>
      <c r="EYE1003" s="342"/>
      <c r="EYF1003" s="342"/>
      <c r="EYG1003" s="342"/>
      <c r="EYH1003" s="342"/>
      <c r="EYI1003" s="342"/>
      <c r="EYJ1003" s="342"/>
      <c r="EYK1003" s="342"/>
      <c r="EYL1003" s="342"/>
      <c r="EYM1003" s="342"/>
      <c r="EYN1003" s="342"/>
      <c r="EYO1003" s="342"/>
      <c r="EYP1003" s="342"/>
      <c r="EYQ1003" s="342"/>
      <c r="EYR1003" s="342"/>
      <c r="EYS1003" s="342"/>
      <c r="EYT1003" s="342"/>
      <c r="EYU1003" s="342"/>
      <c r="EYV1003" s="342"/>
      <c r="EYW1003" s="342"/>
      <c r="EYX1003" s="342"/>
      <c r="EYY1003" s="342"/>
      <c r="EYZ1003" s="342"/>
      <c r="EZA1003" s="342"/>
      <c r="EZB1003" s="342"/>
      <c r="EZC1003" s="342"/>
      <c r="EZD1003" s="342"/>
      <c r="EZE1003" s="342"/>
      <c r="EZF1003" s="342"/>
      <c r="EZG1003" s="342"/>
      <c r="EZH1003" s="342"/>
      <c r="EZI1003" s="342"/>
      <c r="EZJ1003" s="342"/>
      <c r="EZK1003" s="342"/>
      <c r="EZL1003" s="342"/>
      <c r="EZM1003" s="342"/>
      <c r="EZN1003" s="342"/>
      <c r="EZO1003" s="342"/>
      <c r="EZP1003" s="342"/>
      <c r="EZQ1003" s="342"/>
      <c r="EZR1003" s="342"/>
      <c r="EZS1003" s="342"/>
      <c r="EZT1003" s="342"/>
      <c r="EZU1003" s="342"/>
      <c r="EZV1003" s="342"/>
      <c r="EZW1003" s="342"/>
      <c r="EZX1003" s="342"/>
      <c r="EZY1003" s="342"/>
      <c r="EZZ1003" s="342"/>
      <c r="FAA1003" s="342"/>
      <c r="FAB1003" s="342"/>
      <c r="FAC1003" s="342"/>
      <c r="FAD1003" s="342"/>
      <c r="FAE1003" s="342"/>
      <c r="FAF1003" s="342"/>
      <c r="FAG1003" s="342"/>
      <c r="FAH1003" s="342"/>
      <c r="FAI1003" s="342"/>
      <c r="FAJ1003" s="342"/>
      <c r="FAK1003" s="342"/>
      <c r="FAL1003" s="342"/>
      <c r="FAM1003" s="342"/>
      <c r="FAN1003" s="342"/>
      <c r="FAO1003" s="342"/>
      <c r="FAP1003" s="342"/>
      <c r="FAQ1003" s="342"/>
      <c r="FAR1003" s="342"/>
      <c r="FAS1003" s="342"/>
      <c r="FAT1003" s="342"/>
      <c r="FAU1003" s="342"/>
      <c r="FAV1003" s="342"/>
      <c r="FAW1003" s="342"/>
      <c r="FAX1003" s="342"/>
      <c r="FAY1003" s="342"/>
      <c r="FAZ1003" s="342"/>
      <c r="FBA1003" s="342"/>
      <c r="FBB1003" s="342"/>
      <c r="FBC1003" s="342"/>
      <c r="FBD1003" s="342"/>
      <c r="FBE1003" s="342"/>
      <c r="FBF1003" s="342"/>
      <c r="FBG1003" s="342"/>
      <c r="FBH1003" s="342"/>
      <c r="FBI1003" s="342"/>
      <c r="FBJ1003" s="342"/>
      <c r="FBK1003" s="342"/>
      <c r="FBL1003" s="342"/>
      <c r="FBM1003" s="342"/>
      <c r="FBN1003" s="342"/>
      <c r="FBO1003" s="342"/>
      <c r="FBP1003" s="342"/>
      <c r="FBQ1003" s="342"/>
      <c r="FBR1003" s="342"/>
      <c r="FBS1003" s="342"/>
      <c r="FBT1003" s="342"/>
      <c r="FBU1003" s="342"/>
      <c r="FBV1003" s="342"/>
      <c r="FBW1003" s="342"/>
      <c r="FBX1003" s="342"/>
      <c r="FBY1003" s="342"/>
      <c r="FBZ1003" s="342"/>
      <c r="FCA1003" s="342"/>
      <c r="FCB1003" s="342"/>
      <c r="FCC1003" s="342"/>
      <c r="FCD1003" s="342"/>
      <c r="FCE1003" s="342"/>
      <c r="FCF1003" s="342"/>
      <c r="FCG1003" s="342"/>
      <c r="FCH1003" s="342"/>
      <c r="FCI1003" s="342"/>
      <c r="FCJ1003" s="342"/>
      <c r="FCK1003" s="342"/>
      <c r="FCL1003" s="342"/>
      <c r="FCM1003" s="342"/>
      <c r="FCN1003" s="342"/>
      <c r="FCO1003" s="342"/>
      <c r="FCP1003" s="342"/>
      <c r="FCQ1003" s="342"/>
      <c r="FCR1003" s="342"/>
      <c r="FCS1003" s="342"/>
      <c r="FCT1003" s="342"/>
      <c r="FCU1003" s="342"/>
      <c r="FCV1003" s="342"/>
      <c r="FCW1003" s="342"/>
      <c r="FCX1003" s="342"/>
      <c r="FCY1003" s="342"/>
      <c r="FCZ1003" s="342"/>
      <c r="FDA1003" s="342"/>
      <c r="FDB1003" s="342"/>
      <c r="FDC1003" s="342"/>
      <c r="FDD1003" s="342"/>
      <c r="FDE1003" s="342"/>
      <c r="FDF1003" s="342"/>
      <c r="FDG1003" s="342"/>
      <c r="FDH1003" s="342"/>
      <c r="FDI1003" s="342"/>
      <c r="FDJ1003" s="342"/>
      <c r="FDK1003" s="342"/>
      <c r="FDL1003" s="342"/>
      <c r="FDM1003" s="342"/>
      <c r="FDN1003" s="342"/>
      <c r="FDO1003" s="342"/>
      <c r="FDP1003" s="342"/>
      <c r="FDQ1003" s="342"/>
      <c r="FDR1003" s="342"/>
      <c r="FDS1003" s="342"/>
      <c r="FDT1003" s="342"/>
      <c r="FDU1003" s="342"/>
      <c r="FDV1003" s="342"/>
      <c r="FDW1003" s="342"/>
      <c r="FDX1003" s="342"/>
      <c r="FDY1003" s="342"/>
      <c r="FDZ1003" s="342"/>
      <c r="FEA1003" s="342"/>
      <c r="FEB1003" s="342"/>
      <c r="FEC1003" s="342"/>
      <c r="FED1003" s="342"/>
      <c r="FEE1003" s="342"/>
      <c r="FEF1003" s="342"/>
      <c r="FEG1003" s="342"/>
      <c r="FEH1003" s="342"/>
      <c r="FEI1003" s="342"/>
      <c r="FEJ1003" s="342"/>
      <c r="FEK1003" s="342"/>
      <c r="FEL1003" s="342"/>
      <c r="FEM1003" s="342"/>
      <c r="FEN1003" s="342"/>
      <c r="FEO1003" s="342"/>
      <c r="FEP1003" s="342"/>
      <c r="FEQ1003" s="342"/>
      <c r="FER1003" s="342"/>
      <c r="FES1003" s="342"/>
      <c r="FET1003" s="342"/>
      <c r="FEU1003" s="342"/>
      <c r="FEV1003" s="342"/>
      <c r="FEW1003" s="342"/>
      <c r="FEX1003" s="342"/>
      <c r="FEY1003" s="342"/>
      <c r="FEZ1003" s="342"/>
      <c r="FFA1003" s="342"/>
      <c r="FFB1003" s="342"/>
      <c r="FFC1003" s="342"/>
      <c r="FFD1003" s="342"/>
      <c r="FFE1003" s="342"/>
      <c r="FFF1003" s="342"/>
      <c r="FFG1003" s="342"/>
      <c r="FFH1003" s="342"/>
      <c r="FFI1003" s="342"/>
      <c r="FFJ1003" s="342"/>
      <c r="FFK1003" s="342"/>
      <c r="FFL1003" s="342"/>
      <c r="FFM1003" s="342"/>
      <c r="FFN1003" s="342"/>
      <c r="FFO1003" s="342"/>
      <c r="FFP1003" s="342"/>
      <c r="FFQ1003" s="342"/>
      <c r="FFR1003" s="342"/>
      <c r="FFS1003" s="342"/>
      <c r="FFT1003" s="342"/>
      <c r="FFU1003" s="342"/>
      <c r="FFV1003" s="342"/>
      <c r="FFW1003" s="342"/>
      <c r="FFX1003" s="342"/>
      <c r="FFY1003" s="342"/>
      <c r="FFZ1003" s="342"/>
      <c r="FGA1003" s="342"/>
      <c r="FGB1003" s="342"/>
      <c r="FGC1003" s="342"/>
      <c r="FGD1003" s="342"/>
      <c r="FGE1003" s="342"/>
      <c r="FGF1003" s="342"/>
      <c r="FGG1003" s="342"/>
      <c r="FGH1003" s="342"/>
      <c r="FGI1003" s="342"/>
      <c r="FGJ1003" s="342"/>
      <c r="FGK1003" s="342"/>
      <c r="FGL1003" s="342"/>
      <c r="FGM1003" s="342"/>
      <c r="FGN1003" s="342"/>
      <c r="FGO1003" s="342"/>
      <c r="FGP1003" s="342"/>
      <c r="FGQ1003" s="342"/>
      <c r="FGR1003" s="342"/>
      <c r="FGS1003" s="342"/>
      <c r="FGT1003" s="342"/>
      <c r="FGU1003" s="342"/>
      <c r="FGV1003" s="342"/>
      <c r="FGW1003" s="342"/>
      <c r="FGX1003" s="342"/>
      <c r="FGY1003" s="342"/>
      <c r="FGZ1003" s="342"/>
      <c r="FHA1003" s="342"/>
      <c r="FHB1003" s="342"/>
      <c r="FHC1003" s="342"/>
      <c r="FHD1003" s="342"/>
      <c r="FHE1003" s="342"/>
      <c r="FHF1003" s="342"/>
      <c r="FHG1003" s="342"/>
      <c r="FHH1003" s="342"/>
      <c r="FHI1003" s="342"/>
      <c r="FHJ1003" s="342"/>
      <c r="FHK1003" s="342"/>
      <c r="FHL1003" s="342"/>
      <c r="FHM1003" s="342"/>
      <c r="FHN1003" s="342"/>
      <c r="FHO1003" s="342"/>
      <c r="FHP1003" s="342"/>
      <c r="FHQ1003" s="342"/>
      <c r="FHR1003" s="342"/>
      <c r="FHS1003" s="342"/>
      <c r="FHT1003" s="342"/>
      <c r="FHU1003" s="342"/>
      <c r="FHV1003" s="342"/>
      <c r="FHW1003" s="342"/>
      <c r="FHX1003" s="342"/>
      <c r="FHY1003" s="342"/>
      <c r="FHZ1003" s="342"/>
      <c r="FIA1003" s="342"/>
      <c r="FIB1003" s="342"/>
      <c r="FIC1003" s="342"/>
      <c r="FID1003" s="342"/>
      <c r="FIE1003" s="342"/>
      <c r="FIF1003" s="342"/>
      <c r="FIG1003" s="342"/>
      <c r="FIH1003" s="342"/>
      <c r="FII1003" s="342"/>
      <c r="FIJ1003" s="342"/>
      <c r="FIK1003" s="342"/>
      <c r="FIL1003" s="342"/>
      <c r="FIM1003" s="342"/>
      <c r="FIN1003" s="342"/>
      <c r="FIO1003" s="342"/>
      <c r="FIP1003" s="342"/>
      <c r="FIQ1003" s="342"/>
      <c r="FIR1003" s="342"/>
      <c r="FIS1003" s="342"/>
      <c r="FIT1003" s="342"/>
      <c r="FIU1003" s="342"/>
      <c r="FIV1003" s="342"/>
      <c r="FIW1003" s="342"/>
      <c r="FIX1003" s="342"/>
      <c r="FIY1003" s="342"/>
      <c r="FIZ1003" s="342"/>
      <c r="FJA1003" s="342"/>
      <c r="FJB1003" s="342"/>
      <c r="FJC1003" s="342"/>
      <c r="FJD1003" s="342"/>
      <c r="FJE1003" s="342"/>
      <c r="FJF1003" s="342"/>
      <c r="FJG1003" s="342"/>
      <c r="FJH1003" s="342"/>
      <c r="FJI1003" s="342"/>
      <c r="FJJ1003" s="342"/>
      <c r="FJK1003" s="342"/>
      <c r="FJL1003" s="342"/>
      <c r="FJM1003" s="342"/>
      <c r="FJN1003" s="342"/>
      <c r="FJO1003" s="342"/>
      <c r="FJP1003" s="342"/>
      <c r="FJQ1003" s="342"/>
      <c r="FJR1003" s="342"/>
      <c r="FJS1003" s="342"/>
      <c r="FJT1003" s="342"/>
      <c r="FJU1003" s="342"/>
      <c r="FJV1003" s="342"/>
      <c r="FJW1003" s="342"/>
      <c r="FJX1003" s="342"/>
      <c r="FJY1003" s="342"/>
      <c r="FJZ1003" s="342"/>
      <c r="FKA1003" s="342"/>
      <c r="FKB1003" s="342"/>
      <c r="FKC1003" s="342"/>
      <c r="FKD1003" s="342"/>
      <c r="FKE1003" s="342"/>
      <c r="FKF1003" s="342"/>
      <c r="FKG1003" s="342"/>
      <c r="FKH1003" s="342"/>
      <c r="FKI1003" s="342"/>
      <c r="FKJ1003" s="342"/>
      <c r="FKK1003" s="342"/>
      <c r="FKL1003" s="342"/>
      <c r="FKM1003" s="342"/>
      <c r="FKN1003" s="342"/>
      <c r="FKO1003" s="342"/>
      <c r="FKP1003" s="342"/>
      <c r="FKQ1003" s="342"/>
      <c r="FKR1003" s="342"/>
      <c r="FKS1003" s="342"/>
      <c r="FKT1003" s="342"/>
      <c r="FKU1003" s="342"/>
      <c r="FKV1003" s="342"/>
      <c r="FKW1003" s="342"/>
      <c r="FKX1003" s="342"/>
      <c r="FKY1003" s="342"/>
      <c r="FKZ1003" s="342"/>
      <c r="FLA1003" s="342"/>
      <c r="FLB1003" s="342"/>
      <c r="FLC1003" s="342"/>
      <c r="FLD1003" s="342"/>
      <c r="FLE1003" s="342"/>
      <c r="FLF1003" s="342"/>
      <c r="FLG1003" s="342"/>
      <c r="FLH1003" s="342"/>
      <c r="FLI1003" s="342"/>
      <c r="FLJ1003" s="342"/>
      <c r="FLK1003" s="342"/>
      <c r="FLL1003" s="342"/>
      <c r="FLM1003" s="342"/>
      <c r="FLN1003" s="342"/>
      <c r="FLO1003" s="342"/>
      <c r="FLP1003" s="342"/>
      <c r="FLQ1003" s="342"/>
      <c r="FLR1003" s="342"/>
      <c r="FLS1003" s="342"/>
      <c r="FLT1003" s="342"/>
      <c r="FLU1003" s="342"/>
      <c r="FLV1003" s="342"/>
      <c r="FLW1003" s="342"/>
      <c r="FLX1003" s="342"/>
      <c r="FLY1003" s="342"/>
      <c r="FLZ1003" s="342"/>
      <c r="FMA1003" s="342"/>
      <c r="FMB1003" s="342"/>
      <c r="FMC1003" s="342"/>
      <c r="FMD1003" s="342"/>
      <c r="FME1003" s="342"/>
      <c r="FMF1003" s="342"/>
      <c r="FMG1003" s="342"/>
      <c r="FMH1003" s="342"/>
      <c r="FMI1003" s="342"/>
      <c r="FMJ1003" s="342"/>
      <c r="FMK1003" s="342"/>
      <c r="FML1003" s="342"/>
      <c r="FMM1003" s="342"/>
      <c r="FMN1003" s="342"/>
      <c r="FMO1003" s="342"/>
      <c r="FMP1003" s="342"/>
      <c r="FMQ1003" s="342"/>
      <c r="FMR1003" s="342"/>
      <c r="FMS1003" s="342"/>
      <c r="FMT1003" s="342"/>
      <c r="FMU1003" s="342"/>
      <c r="FMV1003" s="342"/>
      <c r="FMW1003" s="342"/>
      <c r="FMX1003" s="342"/>
      <c r="FMY1003" s="342"/>
      <c r="FMZ1003" s="342"/>
      <c r="FNA1003" s="342"/>
      <c r="FNB1003" s="342"/>
      <c r="FNC1003" s="342"/>
      <c r="FND1003" s="342"/>
      <c r="FNE1003" s="342"/>
      <c r="FNF1003" s="342"/>
      <c r="FNG1003" s="342"/>
      <c r="FNH1003" s="342"/>
      <c r="FNI1003" s="342"/>
      <c r="FNJ1003" s="342"/>
      <c r="FNK1003" s="342"/>
      <c r="FNL1003" s="342"/>
      <c r="FNM1003" s="342"/>
      <c r="FNN1003" s="342"/>
      <c r="FNO1003" s="342"/>
      <c r="FNP1003" s="342"/>
      <c r="FNQ1003" s="342"/>
      <c r="FNR1003" s="342"/>
      <c r="FNS1003" s="342"/>
      <c r="FNT1003" s="342"/>
      <c r="FNU1003" s="342"/>
      <c r="FNV1003" s="342"/>
      <c r="FNW1003" s="342"/>
      <c r="FNX1003" s="342"/>
      <c r="FNY1003" s="342"/>
      <c r="FNZ1003" s="342"/>
      <c r="FOA1003" s="342"/>
      <c r="FOB1003" s="342"/>
      <c r="FOC1003" s="342"/>
      <c r="FOD1003" s="342"/>
      <c r="FOE1003" s="342"/>
      <c r="FOF1003" s="342"/>
      <c r="FOG1003" s="342"/>
      <c r="FOH1003" s="342"/>
      <c r="FOI1003" s="342"/>
      <c r="FOJ1003" s="342"/>
      <c r="FOK1003" s="342"/>
      <c r="FOL1003" s="342"/>
      <c r="FOM1003" s="342"/>
      <c r="FON1003" s="342"/>
      <c r="FOO1003" s="342"/>
      <c r="FOP1003" s="342"/>
      <c r="FOQ1003" s="342"/>
      <c r="FOR1003" s="342"/>
      <c r="FOS1003" s="342"/>
      <c r="FOT1003" s="342"/>
      <c r="FOU1003" s="342"/>
      <c r="FOV1003" s="342"/>
      <c r="FOW1003" s="342"/>
      <c r="FOX1003" s="342"/>
      <c r="FOY1003" s="342"/>
      <c r="FOZ1003" s="342"/>
      <c r="FPA1003" s="342"/>
      <c r="FPB1003" s="342"/>
      <c r="FPC1003" s="342"/>
      <c r="FPD1003" s="342"/>
      <c r="FPE1003" s="342"/>
      <c r="FPF1003" s="342"/>
      <c r="FPG1003" s="342"/>
      <c r="FPH1003" s="342"/>
      <c r="FPI1003" s="342"/>
      <c r="FPJ1003" s="342"/>
      <c r="FPK1003" s="342"/>
      <c r="FPL1003" s="342"/>
      <c r="FPM1003" s="342"/>
      <c r="FPN1003" s="342"/>
      <c r="FPO1003" s="342"/>
      <c r="FPP1003" s="342"/>
      <c r="FPQ1003" s="342"/>
      <c r="FPR1003" s="342"/>
      <c r="FPS1003" s="342"/>
      <c r="FPT1003" s="342"/>
      <c r="FPU1003" s="342"/>
      <c r="FPV1003" s="342"/>
      <c r="FPW1003" s="342"/>
      <c r="FPX1003" s="342"/>
      <c r="FPY1003" s="342"/>
      <c r="FPZ1003" s="342"/>
      <c r="FQA1003" s="342"/>
      <c r="FQB1003" s="342"/>
      <c r="FQC1003" s="342"/>
      <c r="FQD1003" s="342"/>
      <c r="FQE1003" s="342"/>
      <c r="FQF1003" s="342"/>
      <c r="FQG1003" s="342"/>
      <c r="FQH1003" s="342"/>
      <c r="FQI1003" s="342"/>
      <c r="FQJ1003" s="342"/>
      <c r="FQK1003" s="342"/>
      <c r="FQL1003" s="342"/>
      <c r="FQM1003" s="342"/>
      <c r="FQN1003" s="342"/>
      <c r="FQO1003" s="342"/>
      <c r="FQP1003" s="342"/>
      <c r="FQQ1003" s="342"/>
      <c r="FQR1003" s="342"/>
      <c r="FQS1003" s="342"/>
      <c r="FQT1003" s="342"/>
      <c r="FQU1003" s="342"/>
      <c r="FQV1003" s="342"/>
      <c r="FQW1003" s="342"/>
      <c r="FQX1003" s="342"/>
      <c r="FQY1003" s="342"/>
      <c r="FQZ1003" s="342"/>
      <c r="FRA1003" s="342"/>
      <c r="FRB1003" s="342"/>
      <c r="FRC1003" s="342"/>
      <c r="FRD1003" s="342"/>
      <c r="FRE1003" s="342"/>
      <c r="FRF1003" s="342"/>
      <c r="FRG1003" s="342"/>
      <c r="FRH1003" s="342"/>
      <c r="FRI1003" s="342"/>
      <c r="FRJ1003" s="342"/>
      <c r="FRK1003" s="342"/>
      <c r="FRL1003" s="342"/>
      <c r="FRM1003" s="342"/>
      <c r="FRN1003" s="342"/>
      <c r="FRO1003" s="342"/>
      <c r="FRP1003" s="342"/>
      <c r="FRQ1003" s="342"/>
      <c r="FRR1003" s="342"/>
      <c r="FRS1003" s="342"/>
      <c r="FRT1003" s="342"/>
      <c r="FRU1003" s="342"/>
      <c r="FRV1003" s="342"/>
      <c r="FRW1003" s="342"/>
      <c r="FRX1003" s="342"/>
      <c r="FRY1003" s="342"/>
      <c r="FRZ1003" s="342"/>
      <c r="FSA1003" s="342"/>
      <c r="FSB1003" s="342"/>
      <c r="FSC1003" s="342"/>
      <c r="FSD1003" s="342"/>
      <c r="FSE1003" s="342"/>
      <c r="FSF1003" s="342"/>
      <c r="FSG1003" s="342"/>
      <c r="FSH1003" s="342"/>
      <c r="FSI1003" s="342"/>
      <c r="FSJ1003" s="342"/>
      <c r="FSK1003" s="342"/>
      <c r="FSL1003" s="342"/>
      <c r="FSM1003" s="342"/>
      <c r="FSN1003" s="342"/>
      <c r="FSO1003" s="342"/>
      <c r="FSP1003" s="342"/>
      <c r="FSQ1003" s="342"/>
      <c r="FSR1003" s="342"/>
      <c r="FSS1003" s="342"/>
      <c r="FST1003" s="342"/>
      <c r="FSU1003" s="342"/>
      <c r="FSV1003" s="342"/>
      <c r="FSW1003" s="342"/>
      <c r="FSX1003" s="342"/>
      <c r="FSY1003" s="342"/>
      <c r="FSZ1003" s="342"/>
      <c r="FTA1003" s="342"/>
      <c r="FTB1003" s="342"/>
      <c r="FTC1003" s="342"/>
      <c r="FTD1003" s="342"/>
      <c r="FTE1003" s="342"/>
      <c r="FTF1003" s="342"/>
      <c r="FTG1003" s="342"/>
      <c r="FTH1003" s="342"/>
      <c r="FTI1003" s="342"/>
      <c r="FTJ1003" s="342"/>
      <c r="FTK1003" s="342"/>
      <c r="FTL1003" s="342"/>
      <c r="FTM1003" s="342"/>
      <c r="FTN1003" s="342"/>
      <c r="FTO1003" s="342"/>
      <c r="FTP1003" s="342"/>
      <c r="FTQ1003" s="342"/>
      <c r="FTR1003" s="342"/>
      <c r="FTS1003" s="342"/>
      <c r="FTT1003" s="342"/>
      <c r="FTU1003" s="342"/>
      <c r="FTV1003" s="342"/>
      <c r="FTW1003" s="342"/>
      <c r="FTX1003" s="342"/>
      <c r="FTY1003" s="342"/>
      <c r="FTZ1003" s="342"/>
      <c r="FUA1003" s="342"/>
      <c r="FUB1003" s="342"/>
      <c r="FUC1003" s="342"/>
      <c r="FUD1003" s="342"/>
      <c r="FUE1003" s="342"/>
      <c r="FUF1003" s="342"/>
      <c r="FUG1003" s="342"/>
      <c r="FUH1003" s="342"/>
      <c r="FUI1003" s="342"/>
      <c r="FUJ1003" s="342"/>
      <c r="FUK1003" s="342"/>
      <c r="FUL1003" s="342"/>
      <c r="FUM1003" s="342"/>
      <c r="FUN1003" s="342"/>
      <c r="FUO1003" s="342"/>
      <c r="FUP1003" s="342"/>
      <c r="FUQ1003" s="342"/>
      <c r="FUR1003" s="342"/>
      <c r="FUS1003" s="342"/>
      <c r="FUT1003" s="342"/>
      <c r="FUU1003" s="342"/>
      <c r="FUV1003" s="342"/>
      <c r="FUW1003" s="342"/>
      <c r="FUX1003" s="342"/>
      <c r="FUY1003" s="342"/>
      <c r="FUZ1003" s="342"/>
      <c r="FVA1003" s="342"/>
      <c r="FVB1003" s="342"/>
      <c r="FVC1003" s="342"/>
      <c r="FVD1003" s="342"/>
      <c r="FVE1003" s="342"/>
      <c r="FVF1003" s="342"/>
      <c r="FVG1003" s="342"/>
      <c r="FVH1003" s="342"/>
      <c r="FVI1003" s="342"/>
      <c r="FVJ1003" s="342"/>
      <c r="FVK1003" s="342"/>
      <c r="FVL1003" s="342"/>
      <c r="FVM1003" s="342"/>
      <c r="FVN1003" s="342"/>
      <c r="FVO1003" s="342"/>
      <c r="FVP1003" s="342"/>
      <c r="FVQ1003" s="342"/>
      <c r="FVR1003" s="342"/>
      <c r="FVS1003" s="342"/>
      <c r="FVT1003" s="342"/>
      <c r="FVU1003" s="342"/>
      <c r="FVV1003" s="342"/>
      <c r="FVW1003" s="342"/>
      <c r="FVX1003" s="342"/>
      <c r="FVY1003" s="342"/>
      <c r="FVZ1003" s="342"/>
      <c r="FWA1003" s="342"/>
      <c r="FWB1003" s="342"/>
      <c r="FWC1003" s="342"/>
      <c r="FWD1003" s="342"/>
      <c r="FWE1003" s="342"/>
      <c r="FWF1003" s="342"/>
      <c r="FWG1003" s="342"/>
      <c r="FWH1003" s="342"/>
      <c r="FWI1003" s="342"/>
      <c r="FWJ1003" s="342"/>
      <c r="FWK1003" s="342"/>
      <c r="FWL1003" s="342"/>
      <c r="FWM1003" s="342"/>
      <c r="FWN1003" s="342"/>
      <c r="FWO1003" s="342"/>
      <c r="FWP1003" s="342"/>
      <c r="FWQ1003" s="342"/>
      <c r="FWR1003" s="342"/>
      <c r="FWS1003" s="342"/>
      <c r="FWT1003" s="342"/>
      <c r="FWU1003" s="342"/>
      <c r="FWV1003" s="342"/>
      <c r="FWW1003" s="342"/>
      <c r="FWX1003" s="342"/>
      <c r="FWY1003" s="342"/>
      <c r="FWZ1003" s="342"/>
      <c r="FXA1003" s="342"/>
      <c r="FXB1003" s="342"/>
      <c r="FXC1003" s="342"/>
      <c r="FXD1003" s="342"/>
      <c r="FXE1003" s="342"/>
      <c r="FXF1003" s="342"/>
      <c r="FXG1003" s="342"/>
      <c r="FXH1003" s="342"/>
      <c r="FXI1003" s="342"/>
      <c r="FXJ1003" s="342"/>
      <c r="FXK1003" s="342"/>
      <c r="FXL1003" s="342"/>
      <c r="FXM1003" s="342"/>
      <c r="FXN1003" s="342"/>
      <c r="FXO1003" s="342"/>
      <c r="FXP1003" s="342"/>
      <c r="FXQ1003" s="342"/>
      <c r="FXR1003" s="342"/>
      <c r="FXS1003" s="342"/>
      <c r="FXT1003" s="342"/>
      <c r="FXU1003" s="342"/>
      <c r="FXV1003" s="342"/>
      <c r="FXW1003" s="342"/>
      <c r="FXX1003" s="342"/>
      <c r="FXY1003" s="342"/>
      <c r="FXZ1003" s="342"/>
      <c r="FYA1003" s="342"/>
      <c r="FYB1003" s="342"/>
      <c r="FYC1003" s="342"/>
      <c r="FYD1003" s="342"/>
      <c r="FYE1003" s="342"/>
      <c r="FYF1003" s="342"/>
      <c r="FYG1003" s="342"/>
      <c r="FYH1003" s="342"/>
      <c r="FYI1003" s="342"/>
      <c r="FYJ1003" s="342"/>
      <c r="FYK1003" s="342"/>
      <c r="FYL1003" s="342"/>
      <c r="FYM1003" s="342"/>
      <c r="FYN1003" s="342"/>
      <c r="FYO1003" s="342"/>
      <c r="FYP1003" s="342"/>
      <c r="FYQ1003" s="342"/>
      <c r="FYR1003" s="342"/>
      <c r="FYS1003" s="342"/>
      <c r="FYT1003" s="342"/>
      <c r="FYU1003" s="342"/>
      <c r="FYV1003" s="342"/>
      <c r="FYW1003" s="342"/>
      <c r="FYX1003" s="342"/>
      <c r="FYY1003" s="342"/>
      <c r="FYZ1003" s="342"/>
      <c r="FZA1003" s="342"/>
      <c r="FZB1003" s="342"/>
      <c r="FZC1003" s="342"/>
      <c r="FZD1003" s="342"/>
      <c r="FZE1003" s="342"/>
      <c r="FZF1003" s="342"/>
      <c r="FZG1003" s="342"/>
      <c r="FZH1003" s="342"/>
      <c r="FZI1003" s="342"/>
      <c r="FZJ1003" s="342"/>
      <c r="FZK1003" s="342"/>
      <c r="FZL1003" s="342"/>
      <c r="FZM1003" s="342"/>
      <c r="FZN1003" s="342"/>
      <c r="FZO1003" s="342"/>
      <c r="FZP1003" s="342"/>
      <c r="FZQ1003" s="342"/>
      <c r="FZR1003" s="342"/>
      <c r="FZS1003" s="342"/>
      <c r="FZT1003" s="342"/>
      <c r="FZU1003" s="342"/>
      <c r="FZV1003" s="342"/>
      <c r="FZW1003" s="342"/>
      <c r="FZX1003" s="342"/>
      <c r="FZY1003" s="342"/>
      <c r="FZZ1003" s="342"/>
      <c r="GAA1003" s="342"/>
      <c r="GAB1003" s="342"/>
      <c r="GAC1003" s="342"/>
      <c r="GAD1003" s="342"/>
      <c r="GAE1003" s="342"/>
      <c r="GAF1003" s="342"/>
      <c r="GAG1003" s="342"/>
      <c r="GAH1003" s="342"/>
      <c r="GAI1003" s="342"/>
      <c r="GAJ1003" s="342"/>
      <c r="GAK1003" s="342"/>
      <c r="GAL1003" s="342"/>
      <c r="GAM1003" s="342"/>
      <c r="GAN1003" s="342"/>
      <c r="GAO1003" s="342"/>
      <c r="GAP1003" s="342"/>
      <c r="GAQ1003" s="342"/>
      <c r="GAR1003" s="342"/>
      <c r="GAS1003" s="342"/>
      <c r="GAT1003" s="342"/>
      <c r="GAU1003" s="342"/>
      <c r="GAV1003" s="342"/>
      <c r="GAW1003" s="342"/>
      <c r="GAX1003" s="342"/>
      <c r="GAY1003" s="342"/>
      <c r="GAZ1003" s="342"/>
      <c r="GBA1003" s="342"/>
      <c r="GBB1003" s="342"/>
      <c r="GBC1003" s="342"/>
      <c r="GBD1003" s="342"/>
      <c r="GBE1003" s="342"/>
      <c r="GBF1003" s="342"/>
      <c r="GBG1003" s="342"/>
      <c r="GBH1003" s="342"/>
      <c r="GBI1003" s="342"/>
      <c r="GBJ1003" s="342"/>
      <c r="GBK1003" s="342"/>
      <c r="GBL1003" s="342"/>
      <c r="GBM1003" s="342"/>
      <c r="GBN1003" s="342"/>
      <c r="GBO1003" s="342"/>
      <c r="GBP1003" s="342"/>
      <c r="GBQ1003" s="342"/>
      <c r="GBR1003" s="342"/>
      <c r="GBS1003" s="342"/>
      <c r="GBT1003" s="342"/>
      <c r="GBU1003" s="342"/>
      <c r="GBV1003" s="342"/>
      <c r="GBW1003" s="342"/>
      <c r="GBX1003" s="342"/>
      <c r="GBY1003" s="342"/>
      <c r="GBZ1003" s="342"/>
      <c r="GCA1003" s="342"/>
      <c r="GCB1003" s="342"/>
      <c r="GCC1003" s="342"/>
      <c r="GCD1003" s="342"/>
      <c r="GCE1003" s="342"/>
      <c r="GCF1003" s="342"/>
      <c r="GCG1003" s="342"/>
      <c r="GCH1003" s="342"/>
      <c r="GCI1003" s="342"/>
      <c r="GCJ1003" s="342"/>
      <c r="GCK1003" s="342"/>
      <c r="GCL1003" s="342"/>
      <c r="GCM1003" s="342"/>
      <c r="GCN1003" s="342"/>
      <c r="GCO1003" s="342"/>
      <c r="GCP1003" s="342"/>
      <c r="GCQ1003" s="342"/>
      <c r="GCR1003" s="342"/>
      <c r="GCS1003" s="342"/>
      <c r="GCT1003" s="342"/>
      <c r="GCU1003" s="342"/>
      <c r="GCV1003" s="342"/>
      <c r="GCW1003" s="342"/>
      <c r="GCX1003" s="342"/>
      <c r="GCY1003" s="342"/>
      <c r="GCZ1003" s="342"/>
      <c r="GDA1003" s="342"/>
      <c r="GDB1003" s="342"/>
      <c r="GDC1003" s="342"/>
      <c r="GDD1003" s="342"/>
      <c r="GDE1003" s="342"/>
      <c r="GDF1003" s="342"/>
      <c r="GDG1003" s="342"/>
      <c r="GDH1003" s="342"/>
      <c r="GDI1003" s="342"/>
      <c r="GDJ1003" s="342"/>
      <c r="GDK1003" s="342"/>
      <c r="GDL1003" s="342"/>
      <c r="GDM1003" s="342"/>
      <c r="GDN1003" s="342"/>
      <c r="GDO1003" s="342"/>
      <c r="GDP1003" s="342"/>
      <c r="GDQ1003" s="342"/>
      <c r="GDR1003" s="342"/>
      <c r="GDS1003" s="342"/>
      <c r="GDT1003" s="342"/>
      <c r="GDU1003" s="342"/>
      <c r="GDV1003" s="342"/>
      <c r="GDW1003" s="342"/>
      <c r="GDX1003" s="342"/>
      <c r="GDY1003" s="342"/>
      <c r="GDZ1003" s="342"/>
      <c r="GEA1003" s="342"/>
      <c r="GEB1003" s="342"/>
      <c r="GEC1003" s="342"/>
      <c r="GED1003" s="342"/>
      <c r="GEE1003" s="342"/>
      <c r="GEF1003" s="342"/>
      <c r="GEG1003" s="342"/>
      <c r="GEH1003" s="342"/>
      <c r="GEI1003" s="342"/>
      <c r="GEJ1003" s="342"/>
      <c r="GEK1003" s="342"/>
      <c r="GEL1003" s="342"/>
      <c r="GEM1003" s="342"/>
      <c r="GEN1003" s="342"/>
      <c r="GEO1003" s="342"/>
      <c r="GEP1003" s="342"/>
      <c r="GEQ1003" s="342"/>
      <c r="GER1003" s="342"/>
      <c r="GES1003" s="342"/>
      <c r="GET1003" s="342"/>
      <c r="GEU1003" s="342"/>
      <c r="GEV1003" s="342"/>
      <c r="GEW1003" s="342"/>
      <c r="GEX1003" s="342"/>
      <c r="GEY1003" s="342"/>
      <c r="GEZ1003" s="342"/>
      <c r="GFA1003" s="342"/>
      <c r="GFB1003" s="342"/>
      <c r="GFC1003" s="342"/>
      <c r="GFD1003" s="342"/>
      <c r="GFE1003" s="342"/>
      <c r="GFF1003" s="342"/>
      <c r="GFG1003" s="342"/>
      <c r="GFH1003" s="342"/>
      <c r="GFI1003" s="342"/>
      <c r="GFJ1003" s="342"/>
      <c r="GFK1003" s="342"/>
      <c r="GFL1003" s="342"/>
      <c r="GFM1003" s="342"/>
      <c r="GFN1003" s="342"/>
      <c r="GFO1003" s="342"/>
      <c r="GFP1003" s="342"/>
      <c r="GFQ1003" s="342"/>
      <c r="GFR1003" s="342"/>
      <c r="GFS1003" s="342"/>
      <c r="GFT1003" s="342"/>
      <c r="GFU1003" s="342"/>
      <c r="GFV1003" s="342"/>
      <c r="GFW1003" s="342"/>
      <c r="GFX1003" s="342"/>
      <c r="GFY1003" s="342"/>
      <c r="GFZ1003" s="342"/>
      <c r="GGA1003" s="342"/>
      <c r="GGB1003" s="342"/>
      <c r="GGC1003" s="342"/>
      <c r="GGD1003" s="342"/>
      <c r="GGE1003" s="342"/>
      <c r="GGF1003" s="342"/>
      <c r="GGG1003" s="342"/>
      <c r="GGH1003" s="342"/>
      <c r="GGI1003" s="342"/>
      <c r="GGJ1003" s="342"/>
      <c r="GGK1003" s="342"/>
      <c r="GGL1003" s="342"/>
      <c r="GGM1003" s="342"/>
      <c r="GGN1003" s="342"/>
      <c r="GGO1003" s="342"/>
      <c r="GGP1003" s="342"/>
      <c r="GGQ1003" s="342"/>
      <c r="GGR1003" s="342"/>
      <c r="GGS1003" s="342"/>
      <c r="GGT1003" s="342"/>
      <c r="GGU1003" s="342"/>
      <c r="GGV1003" s="342"/>
      <c r="GGW1003" s="342"/>
      <c r="GGX1003" s="342"/>
      <c r="GGY1003" s="342"/>
      <c r="GGZ1003" s="342"/>
      <c r="GHA1003" s="342"/>
      <c r="GHB1003" s="342"/>
      <c r="GHC1003" s="342"/>
      <c r="GHD1003" s="342"/>
      <c r="GHE1003" s="342"/>
      <c r="GHF1003" s="342"/>
      <c r="GHG1003" s="342"/>
      <c r="GHH1003" s="342"/>
      <c r="GHI1003" s="342"/>
      <c r="GHJ1003" s="342"/>
      <c r="GHK1003" s="342"/>
      <c r="GHL1003" s="342"/>
      <c r="GHM1003" s="342"/>
      <c r="GHN1003" s="342"/>
      <c r="GHO1003" s="342"/>
      <c r="GHP1003" s="342"/>
      <c r="GHQ1003" s="342"/>
      <c r="GHR1003" s="342"/>
      <c r="GHS1003" s="342"/>
      <c r="GHT1003" s="342"/>
      <c r="GHU1003" s="342"/>
      <c r="GHV1003" s="342"/>
      <c r="GHW1003" s="342"/>
      <c r="GHX1003" s="342"/>
      <c r="GHY1003" s="342"/>
      <c r="GHZ1003" s="342"/>
      <c r="GIA1003" s="342"/>
      <c r="GIB1003" s="342"/>
      <c r="GIC1003" s="342"/>
      <c r="GID1003" s="342"/>
      <c r="GIE1003" s="342"/>
      <c r="GIF1003" s="342"/>
      <c r="GIG1003" s="342"/>
      <c r="GIH1003" s="342"/>
      <c r="GII1003" s="342"/>
      <c r="GIJ1003" s="342"/>
      <c r="GIK1003" s="342"/>
      <c r="GIL1003" s="342"/>
      <c r="GIM1003" s="342"/>
      <c r="GIN1003" s="342"/>
      <c r="GIO1003" s="342"/>
      <c r="GIP1003" s="342"/>
      <c r="GIQ1003" s="342"/>
      <c r="GIR1003" s="342"/>
      <c r="GIS1003" s="342"/>
      <c r="GIT1003" s="342"/>
      <c r="GIU1003" s="342"/>
      <c r="GIV1003" s="342"/>
      <c r="GIW1003" s="342"/>
      <c r="GIX1003" s="342"/>
      <c r="GIY1003" s="342"/>
      <c r="GIZ1003" s="342"/>
      <c r="GJA1003" s="342"/>
      <c r="GJB1003" s="342"/>
      <c r="GJC1003" s="342"/>
      <c r="GJD1003" s="342"/>
      <c r="GJE1003" s="342"/>
      <c r="GJF1003" s="342"/>
      <c r="GJG1003" s="342"/>
      <c r="GJH1003" s="342"/>
      <c r="GJI1003" s="342"/>
      <c r="GJJ1003" s="342"/>
      <c r="GJK1003" s="342"/>
      <c r="GJL1003" s="342"/>
      <c r="GJM1003" s="342"/>
      <c r="GJN1003" s="342"/>
      <c r="GJO1003" s="342"/>
      <c r="GJP1003" s="342"/>
      <c r="GJQ1003" s="342"/>
      <c r="GJR1003" s="342"/>
      <c r="GJS1003" s="342"/>
      <c r="GJT1003" s="342"/>
      <c r="GJU1003" s="342"/>
      <c r="GJV1003" s="342"/>
      <c r="GJW1003" s="342"/>
      <c r="GJX1003" s="342"/>
      <c r="GJY1003" s="342"/>
      <c r="GJZ1003" s="342"/>
      <c r="GKA1003" s="342"/>
      <c r="GKB1003" s="342"/>
      <c r="GKC1003" s="342"/>
      <c r="GKD1003" s="342"/>
      <c r="GKE1003" s="342"/>
      <c r="GKF1003" s="342"/>
      <c r="GKG1003" s="342"/>
      <c r="GKH1003" s="342"/>
      <c r="GKI1003" s="342"/>
      <c r="GKJ1003" s="342"/>
      <c r="GKK1003" s="342"/>
      <c r="GKL1003" s="342"/>
      <c r="GKM1003" s="342"/>
      <c r="GKN1003" s="342"/>
      <c r="GKO1003" s="342"/>
      <c r="GKP1003" s="342"/>
      <c r="GKQ1003" s="342"/>
      <c r="GKR1003" s="342"/>
      <c r="GKS1003" s="342"/>
      <c r="GKT1003" s="342"/>
      <c r="GKU1003" s="342"/>
      <c r="GKV1003" s="342"/>
      <c r="GKW1003" s="342"/>
      <c r="GKX1003" s="342"/>
      <c r="GKY1003" s="342"/>
      <c r="GKZ1003" s="342"/>
      <c r="GLA1003" s="342"/>
      <c r="GLB1003" s="342"/>
      <c r="GLC1003" s="342"/>
      <c r="GLD1003" s="342"/>
      <c r="GLE1003" s="342"/>
      <c r="GLF1003" s="342"/>
      <c r="GLG1003" s="342"/>
      <c r="GLH1003" s="342"/>
      <c r="GLI1003" s="342"/>
      <c r="GLJ1003" s="342"/>
      <c r="GLK1003" s="342"/>
      <c r="GLL1003" s="342"/>
      <c r="GLM1003" s="342"/>
      <c r="GLN1003" s="342"/>
      <c r="GLO1003" s="342"/>
      <c r="GLP1003" s="342"/>
      <c r="GLQ1003" s="342"/>
      <c r="GLR1003" s="342"/>
      <c r="GLS1003" s="342"/>
      <c r="GLT1003" s="342"/>
      <c r="GLU1003" s="342"/>
      <c r="GLV1003" s="342"/>
      <c r="GLW1003" s="342"/>
      <c r="GLX1003" s="342"/>
      <c r="GLY1003" s="342"/>
      <c r="GLZ1003" s="342"/>
      <c r="GMA1003" s="342"/>
      <c r="GMB1003" s="342"/>
      <c r="GMC1003" s="342"/>
      <c r="GMD1003" s="342"/>
      <c r="GME1003" s="342"/>
      <c r="GMF1003" s="342"/>
      <c r="GMG1003" s="342"/>
      <c r="GMH1003" s="342"/>
      <c r="GMI1003" s="342"/>
      <c r="GMJ1003" s="342"/>
      <c r="GMK1003" s="342"/>
      <c r="GML1003" s="342"/>
      <c r="GMM1003" s="342"/>
      <c r="GMN1003" s="342"/>
      <c r="GMO1003" s="342"/>
      <c r="GMP1003" s="342"/>
      <c r="GMQ1003" s="342"/>
      <c r="GMR1003" s="342"/>
      <c r="GMS1003" s="342"/>
      <c r="GMT1003" s="342"/>
      <c r="GMU1003" s="342"/>
      <c r="GMV1003" s="342"/>
      <c r="GMW1003" s="342"/>
      <c r="GMX1003" s="342"/>
      <c r="GMY1003" s="342"/>
      <c r="GMZ1003" s="342"/>
      <c r="GNA1003" s="342"/>
      <c r="GNB1003" s="342"/>
      <c r="GNC1003" s="342"/>
      <c r="GND1003" s="342"/>
      <c r="GNE1003" s="342"/>
      <c r="GNF1003" s="342"/>
      <c r="GNG1003" s="342"/>
      <c r="GNH1003" s="342"/>
      <c r="GNI1003" s="342"/>
      <c r="GNJ1003" s="342"/>
      <c r="GNK1003" s="342"/>
      <c r="GNL1003" s="342"/>
      <c r="GNM1003" s="342"/>
      <c r="GNN1003" s="342"/>
      <c r="GNO1003" s="342"/>
      <c r="GNP1003" s="342"/>
      <c r="GNQ1003" s="342"/>
      <c r="GNR1003" s="342"/>
      <c r="GNS1003" s="342"/>
      <c r="GNT1003" s="342"/>
      <c r="GNU1003" s="342"/>
      <c r="GNV1003" s="342"/>
      <c r="GNW1003" s="342"/>
      <c r="GNX1003" s="342"/>
      <c r="GNY1003" s="342"/>
      <c r="GNZ1003" s="342"/>
      <c r="GOA1003" s="342"/>
      <c r="GOB1003" s="342"/>
      <c r="GOC1003" s="342"/>
      <c r="GOD1003" s="342"/>
      <c r="GOE1003" s="342"/>
      <c r="GOF1003" s="342"/>
      <c r="GOG1003" s="342"/>
      <c r="GOH1003" s="342"/>
      <c r="GOI1003" s="342"/>
      <c r="GOJ1003" s="342"/>
      <c r="GOK1003" s="342"/>
      <c r="GOL1003" s="342"/>
      <c r="GOM1003" s="342"/>
      <c r="GON1003" s="342"/>
      <c r="GOO1003" s="342"/>
      <c r="GOP1003" s="342"/>
      <c r="GOQ1003" s="342"/>
      <c r="GOR1003" s="342"/>
      <c r="GOS1003" s="342"/>
      <c r="GOT1003" s="342"/>
      <c r="GOU1003" s="342"/>
      <c r="GOV1003" s="342"/>
      <c r="GOW1003" s="342"/>
      <c r="GOX1003" s="342"/>
      <c r="GOY1003" s="342"/>
      <c r="GOZ1003" s="342"/>
      <c r="GPA1003" s="342"/>
      <c r="GPB1003" s="342"/>
      <c r="GPC1003" s="342"/>
      <c r="GPD1003" s="342"/>
      <c r="GPE1003" s="342"/>
      <c r="GPF1003" s="342"/>
      <c r="GPG1003" s="342"/>
      <c r="GPH1003" s="342"/>
      <c r="GPI1003" s="342"/>
      <c r="GPJ1003" s="342"/>
      <c r="GPK1003" s="342"/>
      <c r="GPL1003" s="342"/>
      <c r="GPM1003" s="342"/>
      <c r="GPN1003" s="342"/>
      <c r="GPO1003" s="342"/>
      <c r="GPP1003" s="342"/>
      <c r="GPQ1003" s="342"/>
      <c r="GPR1003" s="342"/>
      <c r="GPS1003" s="342"/>
      <c r="GPT1003" s="342"/>
      <c r="GPU1003" s="342"/>
      <c r="GPV1003" s="342"/>
      <c r="GPW1003" s="342"/>
      <c r="GPX1003" s="342"/>
      <c r="GPY1003" s="342"/>
      <c r="GPZ1003" s="342"/>
      <c r="GQA1003" s="342"/>
      <c r="GQB1003" s="342"/>
      <c r="GQC1003" s="342"/>
      <c r="GQD1003" s="342"/>
      <c r="GQE1003" s="342"/>
      <c r="GQF1003" s="342"/>
      <c r="GQG1003" s="342"/>
      <c r="GQH1003" s="342"/>
      <c r="GQI1003" s="342"/>
      <c r="GQJ1003" s="342"/>
      <c r="GQK1003" s="342"/>
      <c r="GQL1003" s="342"/>
      <c r="GQM1003" s="342"/>
      <c r="GQN1003" s="342"/>
      <c r="GQO1003" s="342"/>
      <c r="GQP1003" s="342"/>
      <c r="GQQ1003" s="342"/>
      <c r="GQR1003" s="342"/>
      <c r="GQS1003" s="342"/>
      <c r="GQT1003" s="342"/>
      <c r="GQU1003" s="342"/>
      <c r="GQV1003" s="342"/>
      <c r="GQW1003" s="342"/>
      <c r="GQX1003" s="342"/>
      <c r="GQY1003" s="342"/>
      <c r="GQZ1003" s="342"/>
      <c r="GRA1003" s="342"/>
      <c r="GRB1003" s="342"/>
      <c r="GRC1003" s="342"/>
      <c r="GRD1003" s="342"/>
      <c r="GRE1003" s="342"/>
      <c r="GRF1003" s="342"/>
      <c r="GRG1003" s="342"/>
      <c r="GRH1003" s="342"/>
      <c r="GRI1003" s="342"/>
      <c r="GRJ1003" s="342"/>
      <c r="GRK1003" s="342"/>
      <c r="GRL1003" s="342"/>
      <c r="GRM1003" s="342"/>
      <c r="GRN1003" s="342"/>
      <c r="GRO1003" s="342"/>
      <c r="GRP1003" s="342"/>
      <c r="GRQ1003" s="342"/>
      <c r="GRR1003" s="342"/>
      <c r="GRS1003" s="342"/>
      <c r="GRT1003" s="342"/>
      <c r="GRU1003" s="342"/>
      <c r="GRV1003" s="342"/>
      <c r="GRW1003" s="342"/>
      <c r="GRX1003" s="342"/>
      <c r="GRY1003" s="342"/>
      <c r="GRZ1003" s="342"/>
      <c r="GSA1003" s="342"/>
      <c r="GSB1003" s="342"/>
      <c r="GSC1003" s="342"/>
      <c r="GSD1003" s="342"/>
      <c r="GSE1003" s="342"/>
      <c r="GSF1003" s="342"/>
      <c r="GSG1003" s="342"/>
      <c r="GSH1003" s="342"/>
      <c r="GSI1003" s="342"/>
      <c r="GSJ1003" s="342"/>
      <c r="GSK1003" s="342"/>
      <c r="GSL1003" s="342"/>
      <c r="GSM1003" s="342"/>
      <c r="GSN1003" s="342"/>
      <c r="GSO1003" s="342"/>
      <c r="GSP1003" s="342"/>
      <c r="GSQ1003" s="342"/>
      <c r="GSR1003" s="342"/>
      <c r="GSS1003" s="342"/>
      <c r="GST1003" s="342"/>
      <c r="GSU1003" s="342"/>
      <c r="GSV1003" s="342"/>
      <c r="GSW1003" s="342"/>
      <c r="GSX1003" s="342"/>
      <c r="GSY1003" s="342"/>
      <c r="GSZ1003" s="342"/>
      <c r="GTA1003" s="342"/>
      <c r="GTB1003" s="342"/>
      <c r="GTC1003" s="342"/>
      <c r="GTD1003" s="342"/>
      <c r="GTE1003" s="342"/>
      <c r="GTF1003" s="342"/>
      <c r="GTG1003" s="342"/>
      <c r="GTH1003" s="342"/>
      <c r="GTI1003" s="342"/>
      <c r="GTJ1003" s="342"/>
      <c r="GTK1003" s="342"/>
      <c r="GTL1003" s="342"/>
      <c r="GTM1003" s="342"/>
      <c r="GTN1003" s="342"/>
      <c r="GTO1003" s="342"/>
      <c r="GTP1003" s="342"/>
      <c r="GTQ1003" s="342"/>
      <c r="GTR1003" s="342"/>
      <c r="GTS1003" s="342"/>
      <c r="GTT1003" s="342"/>
      <c r="GTU1003" s="342"/>
      <c r="GTV1003" s="342"/>
      <c r="GTW1003" s="342"/>
      <c r="GTX1003" s="342"/>
      <c r="GTY1003" s="342"/>
      <c r="GTZ1003" s="342"/>
      <c r="GUA1003" s="342"/>
      <c r="GUB1003" s="342"/>
      <c r="GUC1003" s="342"/>
      <c r="GUD1003" s="342"/>
      <c r="GUE1003" s="342"/>
      <c r="GUF1003" s="342"/>
      <c r="GUG1003" s="342"/>
      <c r="GUH1003" s="342"/>
      <c r="GUI1003" s="342"/>
      <c r="GUJ1003" s="342"/>
      <c r="GUK1003" s="342"/>
      <c r="GUL1003" s="342"/>
      <c r="GUM1003" s="342"/>
      <c r="GUN1003" s="342"/>
      <c r="GUO1003" s="342"/>
      <c r="GUP1003" s="342"/>
      <c r="GUQ1003" s="342"/>
      <c r="GUR1003" s="342"/>
      <c r="GUS1003" s="342"/>
      <c r="GUT1003" s="342"/>
      <c r="GUU1003" s="342"/>
      <c r="GUV1003" s="342"/>
      <c r="GUW1003" s="342"/>
      <c r="GUX1003" s="342"/>
      <c r="GUY1003" s="342"/>
      <c r="GUZ1003" s="342"/>
      <c r="GVA1003" s="342"/>
      <c r="GVB1003" s="342"/>
      <c r="GVC1003" s="342"/>
      <c r="GVD1003" s="342"/>
      <c r="GVE1003" s="342"/>
      <c r="GVF1003" s="342"/>
      <c r="GVG1003" s="342"/>
      <c r="GVH1003" s="342"/>
      <c r="GVI1003" s="342"/>
      <c r="GVJ1003" s="342"/>
      <c r="GVK1003" s="342"/>
      <c r="GVL1003" s="342"/>
      <c r="GVM1003" s="342"/>
      <c r="GVN1003" s="342"/>
      <c r="GVO1003" s="342"/>
      <c r="GVP1003" s="342"/>
      <c r="GVQ1003" s="342"/>
      <c r="GVR1003" s="342"/>
      <c r="GVS1003" s="342"/>
      <c r="GVT1003" s="342"/>
      <c r="GVU1003" s="342"/>
      <c r="GVV1003" s="342"/>
      <c r="GVW1003" s="342"/>
      <c r="GVX1003" s="342"/>
      <c r="GVY1003" s="342"/>
      <c r="GVZ1003" s="342"/>
      <c r="GWA1003" s="342"/>
      <c r="GWB1003" s="342"/>
      <c r="GWC1003" s="342"/>
      <c r="GWD1003" s="342"/>
      <c r="GWE1003" s="342"/>
      <c r="GWF1003" s="342"/>
      <c r="GWG1003" s="342"/>
      <c r="GWH1003" s="342"/>
      <c r="GWI1003" s="342"/>
      <c r="GWJ1003" s="342"/>
      <c r="GWK1003" s="342"/>
      <c r="GWL1003" s="342"/>
      <c r="GWM1003" s="342"/>
      <c r="GWN1003" s="342"/>
      <c r="GWO1003" s="342"/>
      <c r="GWP1003" s="342"/>
      <c r="GWQ1003" s="342"/>
      <c r="GWR1003" s="342"/>
      <c r="GWS1003" s="342"/>
      <c r="GWT1003" s="342"/>
      <c r="GWU1003" s="342"/>
      <c r="GWV1003" s="342"/>
      <c r="GWW1003" s="342"/>
      <c r="GWX1003" s="342"/>
      <c r="GWY1003" s="342"/>
      <c r="GWZ1003" s="342"/>
      <c r="GXA1003" s="342"/>
      <c r="GXB1003" s="342"/>
      <c r="GXC1003" s="342"/>
      <c r="GXD1003" s="342"/>
      <c r="GXE1003" s="342"/>
      <c r="GXF1003" s="342"/>
      <c r="GXG1003" s="342"/>
      <c r="GXH1003" s="342"/>
      <c r="GXI1003" s="342"/>
      <c r="GXJ1003" s="342"/>
      <c r="GXK1003" s="342"/>
      <c r="GXL1003" s="342"/>
      <c r="GXM1003" s="342"/>
      <c r="GXN1003" s="342"/>
      <c r="GXO1003" s="342"/>
      <c r="GXP1003" s="342"/>
      <c r="GXQ1003" s="342"/>
      <c r="GXR1003" s="342"/>
      <c r="GXS1003" s="342"/>
      <c r="GXT1003" s="342"/>
      <c r="GXU1003" s="342"/>
      <c r="GXV1003" s="342"/>
      <c r="GXW1003" s="342"/>
      <c r="GXX1003" s="342"/>
      <c r="GXY1003" s="342"/>
      <c r="GXZ1003" s="342"/>
      <c r="GYA1003" s="342"/>
      <c r="GYB1003" s="342"/>
      <c r="GYC1003" s="342"/>
      <c r="GYD1003" s="342"/>
      <c r="GYE1003" s="342"/>
      <c r="GYF1003" s="342"/>
      <c r="GYG1003" s="342"/>
      <c r="GYH1003" s="342"/>
      <c r="GYI1003" s="342"/>
      <c r="GYJ1003" s="342"/>
      <c r="GYK1003" s="342"/>
      <c r="GYL1003" s="342"/>
      <c r="GYM1003" s="342"/>
      <c r="GYN1003" s="342"/>
      <c r="GYO1003" s="342"/>
      <c r="GYP1003" s="342"/>
      <c r="GYQ1003" s="342"/>
      <c r="GYR1003" s="342"/>
      <c r="GYS1003" s="342"/>
      <c r="GYT1003" s="342"/>
      <c r="GYU1003" s="342"/>
      <c r="GYV1003" s="342"/>
      <c r="GYW1003" s="342"/>
      <c r="GYX1003" s="342"/>
      <c r="GYY1003" s="342"/>
      <c r="GYZ1003" s="342"/>
      <c r="GZA1003" s="342"/>
      <c r="GZB1003" s="342"/>
      <c r="GZC1003" s="342"/>
      <c r="GZD1003" s="342"/>
      <c r="GZE1003" s="342"/>
      <c r="GZF1003" s="342"/>
      <c r="GZG1003" s="342"/>
      <c r="GZH1003" s="342"/>
      <c r="GZI1003" s="342"/>
      <c r="GZJ1003" s="342"/>
      <c r="GZK1003" s="342"/>
      <c r="GZL1003" s="342"/>
      <c r="GZM1003" s="342"/>
      <c r="GZN1003" s="342"/>
      <c r="GZO1003" s="342"/>
      <c r="GZP1003" s="342"/>
      <c r="GZQ1003" s="342"/>
      <c r="GZR1003" s="342"/>
      <c r="GZS1003" s="342"/>
      <c r="GZT1003" s="342"/>
      <c r="GZU1003" s="342"/>
      <c r="GZV1003" s="342"/>
      <c r="GZW1003" s="342"/>
      <c r="GZX1003" s="342"/>
      <c r="GZY1003" s="342"/>
      <c r="GZZ1003" s="342"/>
      <c r="HAA1003" s="342"/>
      <c r="HAB1003" s="342"/>
      <c r="HAC1003" s="342"/>
      <c r="HAD1003" s="342"/>
      <c r="HAE1003" s="342"/>
      <c r="HAF1003" s="342"/>
      <c r="HAG1003" s="342"/>
      <c r="HAH1003" s="342"/>
      <c r="HAI1003" s="342"/>
      <c r="HAJ1003" s="342"/>
      <c r="HAK1003" s="342"/>
      <c r="HAL1003" s="342"/>
      <c r="HAM1003" s="342"/>
      <c r="HAN1003" s="342"/>
      <c r="HAO1003" s="342"/>
      <c r="HAP1003" s="342"/>
      <c r="HAQ1003" s="342"/>
      <c r="HAR1003" s="342"/>
      <c r="HAS1003" s="342"/>
      <c r="HAT1003" s="342"/>
      <c r="HAU1003" s="342"/>
      <c r="HAV1003" s="342"/>
      <c r="HAW1003" s="342"/>
      <c r="HAX1003" s="342"/>
      <c r="HAY1003" s="342"/>
      <c r="HAZ1003" s="342"/>
      <c r="HBA1003" s="342"/>
      <c r="HBB1003" s="342"/>
      <c r="HBC1003" s="342"/>
      <c r="HBD1003" s="342"/>
      <c r="HBE1003" s="342"/>
      <c r="HBF1003" s="342"/>
      <c r="HBG1003" s="342"/>
      <c r="HBH1003" s="342"/>
      <c r="HBI1003" s="342"/>
      <c r="HBJ1003" s="342"/>
      <c r="HBK1003" s="342"/>
      <c r="HBL1003" s="342"/>
      <c r="HBM1003" s="342"/>
      <c r="HBN1003" s="342"/>
      <c r="HBO1003" s="342"/>
      <c r="HBP1003" s="342"/>
      <c r="HBQ1003" s="342"/>
      <c r="HBR1003" s="342"/>
      <c r="HBS1003" s="342"/>
      <c r="HBT1003" s="342"/>
      <c r="HBU1003" s="342"/>
      <c r="HBV1003" s="342"/>
      <c r="HBW1003" s="342"/>
      <c r="HBX1003" s="342"/>
      <c r="HBY1003" s="342"/>
      <c r="HBZ1003" s="342"/>
      <c r="HCA1003" s="342"/>
      <c r="HCB1003" s="342"/>
      <c r="HCC1003" s="342"/>
      <c r="HCD1003" s="342"/>
      <c r="HCE1003" s="342"/>
      <c r="HCF1003" s="342"/>
      <c r="HCG1003" s="342"/>
      <c r="HCH1003" s="342"/>
      <c r="HCI1003" s="342"/>
      <c r="HCJ1003" s="342"/>
      <c r="HCK1003" s="342"/>
      <c r="HCL1003" s="342"/>
      <c r="HCM1003" s="342"/>
      <c r="HCN1003" s="342"/>
      <c r="HCO1003" s="342"/>
      <c r="HCP1003" s="342"/>
      <c r="HCQ1003" s="342"/>
      <c r="HCR1003" s="342"/>
      <c r="HCS1003" s="342"/>
      <c r="HCT1003" s="342"/>
      <c r="HCU1003" s="342"/>
      <c r="HCV1003" s="342"/>
      <c r="HCW1003" s="342"/>
      <c r="HCX1003" s="342"/>
      <c r="HCY1003" s="342"/>
      <c r="HCZ1003" s="342"/>
      <c r="HDA1003" s="342"/>
      <c r="HDB1003" s="342"/>
      <c r="HDC1003" s="342"/>
      <c r="HDD1003" s="342"/>
      <c r="HDE1003" s="342"/>
      <c r="HDF1003" s="342"/>
      <c r="HDG1003" s="342"/>
      <c r="HDH1003" s="342"/>
      <c r="HDI1003" s="342"/>
      <c r="HDJ1003" s="342"/>
      <c r="HDK1003" s="342"/>
      <c r="HDL1003" s="342"/>
      <c r="HDM1003" s="342"/>
      <c r="HDN1003" s="342"/>
      <c r="HDO1003" s="342"/>
      <c r="HDP1003" s="342"/>
      <c r="HDQ1003" s="342"/>
      <c r="HDR1003" s="342"/>
      <c r="HDS1003" s="342"/>
      <c r="HDT1003" s="342"/>
      <c r="HDU1003" s="342"/>
      <c r="HDV1003" s="342"/>
      <c r="HDW1003" s="342"/>
      <c r="HDX1003" s="342"/>
      <c r="HDY1003" s="342"/>
      <c r="HDZ1003" s="342"/>
      <c r="HEA1003" s="342"/>
      <c r="HEB1003" s="342"/>
      <c r="HEC1003" s="342"/>
      <c r="HED1003" s="342"/>
      <c r="HEE1003" s="342"/>
      <c r="HEF1003" s="342"/>
      <c r="HEG1003" s="342"/>
      <c r="HEH1003" s="342"/>
      <c r="HEI1003" s="342"/>
      <c r="HEJ1003" s="342"/>
      <c r="HEK1003" s="342"/>
      <c r="HEL1003" s="342"/>
      <c r="HEM1003" s="342"/>
      <c r="HEN1003" s="342"/>
      <c r="HEO1003" s="342"/>
      <c r="HEP1003" s="342"/>
      <c r="HEQ1003" s="342"/>
      <c r="HER1003" s="342"/>
      <c r="HES1003" s="342"/>
      <c r="HET1003" s="342"/>
      <c r="HEU1003" s="342"/>
      <c r="HEV1003" s="342"/>
      <c r="HEW1003" s="342"/>
      <c r="HEX1003" s="342"/>
      <c r="HEY1003" s="342"/>
      <c r="HEZ1003" s="342"/>
      <c r="HFA1003" s="342"/>
      <c r="HFB1003" s="342"/>
      <c r="HFC1003" s="342"/>
      <c r="HFD1003" s="342"/>
      <c r="HFE1003" s="342"/>
      <c r="HFF1003" s="342"/>
      <c r="HFG1003" s="342"/>
      <c r="HFH1003" s="342"/>
      <c r="HFI1003" s="342"/>
      <c r="HFJ1003" s="342"/>
      <c r="HFK1003" s="342"/>
      <c r="HFL1003" s="342"/>
      <c r="HFM1003" s="342"/>
      <c r="HFN1003" s="342"/>
      <c r="HFO1003" s="342"/>
      <c r="HFP1003" s="342"/>
      <c r="HFQ1003" s="342"/>
      <c r="HFR1003" s="342"/>
      <c r="HFS1003" s="342"/>
      <c r="HFT1003" s="342"/>
      <c r="HFU1003" s="342"/>
      <c r="HFV1003" s="342"/>
      <c r="HFW1003" s="342"/>
      <c r="HFX1003" s="342"/>
      <c r="HFY1003" s="342"/>
      <c r="HFZ1003" s="342"/>
      <c r="HGA1003" s="342"/>
      <c r="HGB1003" s="342"/>
      <c r="HGC1003" s="342"/>
      <c r="HGD1003" s="342"/>
      <c r="HGE1003" s="342"/>
      <c r="HGF1003" s="342"/>
      <c r="HGG1003" s="342"/>
      <c r="HGH1003" s="342"/>
      <c r="HGI1003" s="342"/>
      <c r="HGJ1003" s="342"/>
      <c r="HGK1003" s="342"/>
      <c r="HGL1003" s="342"/>
      <c r="HGM1003" s="342"/>
      <c r="HGN1003" s="342"/>
      <c r="HGO1003" s="342"/>
      <c r="HGP1003" s="342"/>
      <c r="HGQ1003" s="342"/>
      <c r="HGR1003" s="342"/>
      <c r="HGS1003" s="342"/>
      <c r="HGT1003" s="342"/>
      <c r="HGU1003" s="342"/>
      <c r="HGV1003" s="342"/>
      <c r="HGW1003" s="342"/>
      <c r="HGX1003" s="342"/>
      <c r="HGY1003" s="342"/>
      <c r="HGZ1003" s="342"/>
      <c r="HHA1003" s="342"/>
      <c r="HHB1003" s="342"/>
      <c r="HHC1003" s="342"/>
      <c r="HHD1003" s="342"/>
      <c r="HHE1003" s="342"/>
      <c r="HHF1003" s="342"/>
      <c r="HHG1003" s="342"/>
      <c r="HHH1003" s="342"/>
      <c r="HHI1003" s="342"/>
      <c r="HHJ1003" s="342"/>
      <c r="HHK1003" s="342"/>
      <c r="HHL1003" s="342"/>
      <c r="HHM1003" s="342"/>
      <c r="HHN1003" s="342"/>
      <c r="HHO1003" s="342"/>
      <c r="HHP1003" s="342"/>
      <c r="HHQ1003" s="342"/>
      <c r="HHR1003" s="342"/>
      <c r="HHS1003" s="342"/>
      <c r="HHT1003" s="342"/>
      <c r="HHU1003" s="342"/>
      <c r="HHV1003" s="342"/>
      <c r="HHW1003" s="342"/>
      <c r="HHX1003" s="342"/>
      <c r="HHY1003" s="342"/>
      <c r="HHZ1003" s="342"/>
      <c r="HIA1003" s="342"/>
      <c r="HIB1003" s="342"/>
      <c r="HIC1003" s="342"/>
      <c r="HID1003" s="342"/>
      <c r="HIE1003" s="342"/>
      <c r="HIF1003" s="342"/>
      <c r="HIG1003" s="342"/>
      <c r="HIH1003" s="342"/>
      <c r="HII1003" s="342"/>
      <c r="HIJ1003" s="342"/>
      <c r="HIK1003" s="342"/>
      <c r="HIL1003" s="342"/>
      <c r="HIM1003" s="342"/>
      <c r="HIN1003" s="342"/>
      <c r="HIO1003" s="342"/>
      <c r="HIP1003" s="342"/>
      <c r="HIQ1003" s="342"/>
      <c r="HIR1003" s="342"/>
      <c r="HIS1003" s="342"/>
      <c r="HIT1003" s="342"/>
      <c r="HIU1003" s="342"/>
      <c r="HIV1003" s="342"/>
      <c r="HIW1003" s="342"/>
      <c r="HIX1003" s="342"/>
      <c r="HIY1003" s="342"/>
      <c r="HIZ1003" s="342"/>
      <c r="HJA1003" s="342"/>
      <c r="HJB1003" s="342"/>
      <c r="HJC1003" s="342"/>
      <c r="HJD1003" s="342"/>
      <c r="HJE1003" s="342"/>
      <c r="HJF1003" s="342"/>
      <c r="HJG1003" s="342"/>
      <c r="HJH1003" s="342"/>
      <c r="HJI1003" s="342"/>
      <c r="HJJ1003" s="342"/>
      <c r="HJK1003" s="342"/>
      <c r="HJL1003" s="342"/>
      <c r="HJM1003" s="342"/>
      <c r="HJN1003" s="342"/>
      <c r="HJO1003" s="342"/>
      <c r="HJP1003" s="342"/>
      <c r="HJQ1003" s="342"/>
      <c r="HJR1003" s="342"/>
      <c r="HJS1003" s="342"/>
      <c r="HJT1003" s="342"/>
      <c r="HJU1003" s="342"/>
      <c r="HJV1003" s="342"/>
      <c r="HJW1003" s="342"/>
      <c r="HJX1003" s="342"/>
      <c r="HJY1003" s="342"/>
      <c r="HJZ1003" s="342"/>
      <c r="HKA1003" s="342"/>
      <c r="HKB1003" s="342"/>
      <c r="HKC1003" s="342"/>
      <c r="HKD1003" s="342"/>
      <c r="HKE1003" s="342"/>
      <c r="HKF1003" s="342"/>
      <c r="HKG1003" s="342"/>
      <c r="HKH1003" s="342"/>
      <c r="HKI1003" s="342"/>
      <c r="HKJ1003" s="342"/>
      <c r="HKK1003" s="342"/>
      <c r="HKL1003" s="342"/>
      <c r="HKM1003" s="342"/>
      <c r="HKN1003" s="342"/>
      <c r="HKO1003" s="342"/>
      <c r="HKP1003" s="342"/>
      <c r="HKQ1003" s="342"/>
      <c r="HKR1003" s="342"/>
      <c r="HKS1003" s="342"/>
      <c r="HKT1003" s="342"/>
      <c r="HKU1003" s="342"/>
      <c r="HKV1003" s="342"/>
      <c r="HKW1003" s="342"/>
      <c r="HKX1003" s="342"/>
      <c r="HKY1003" s="342"/>
      <c r="HKZ1003" s="342"/>
      <c r="HLA1003" s="342"/>
      <c r="HLB1003" s="342"/>
      <c r="HLC1003" s="342"/>
      <c r="HLD1003" s="342"/>
      <c r="HLE1003" s="342"/>
      <c r="HLF1003" s="342"/>
      <c r="HLG1003" s="342"/>
      <c r="HLH1003" s="342"/>
      <c r="HLI1003" s="342"/>
      <c r="HLJ1003" s="342"/>
      <c r="HLK1003" s="342"/>
      <c r="HLL1003" s="342"/>
      <c r="HLM1003" s="342"/>
      <c r="HLN1003" s="342"/>
      <c r="HLO1003" s="342"/>
      <c r="HLP1003" s="342"/>
      <c r="HLQ1003" s="342"/>
      <c r="HLR1003" s="342"/>
      <c r="HLS1003" s="342"/>
      <c r="HLT1003" s="342"/>
      <c r="HLU1003" s="342"/>
      <c r="HLV1003" s="342"/>
      <c r="HLW1003" s="342"/>
      <c r="HLX1003" s="342"/>
      <c r="HLY1003" s="342"/>
      <c r="HLZ1003" s="342"/>
      <c r="HMA1003" s="342"/>
      <c r="HMB1003" s="342"/>
      <c r="HMC1003" s="342"/>
      <c r="HMD1003" s="342"/>
      <c r="HME1003" s="342"/>
      <c r="HMF1003" s="342"/>
      <c r="HMG1003" s="342"/>
      <c r="HMH1003" s="342"/>
      <c r="HMI1003" s="342"/>
      <c r="HMJ1003" s="342"/>
      <c r="HMK1003" s="342"/>
      <c r="HML1003" s="342"/>
      <c r="HMM1003" s="342"/>
      <c r="HMN1003" s="342"/>
      <c r="HMO1003" s="342"/>
      <c r="HMP1003" s="342"/>
      <c r="HMQ1003" s="342"/>
      <c r="HMR1003" s="342"/>
      <c r="HMS1003" s="342"/>
      <c r="HMT1003" s="342"/>
      <c r="HMU1003" s="342"/>
      <c r="HMV1003" s="342"/>
      <c r="HMW1003" s="342"/>
      <c r="HMX1003" s="342"/>
      <c r="HMY1003" s="342"/>
      <c r="HMZ1003" s="342"/>
      <c r="HNA1003" s="342"/>
      <c r="HNB1003" s="342"/>
      <c r="HNC1003" s="342"/>
      <c r="HND1003" s="342"/>
      <c r="HNE1003" s="342"/>
      <c r="HNF1003" s="342"/>
      <c r="HNG1003" s="342"/>
      <c r="HNH1003" s="342"/>
      <c r="HNI1003" s="342"/>
      <c r="HNJ1003" s="342"/>
      <c r="HNK1003" s="342"/>
      <c r="HNL1003" s="342"/>
      <c r="HNM1003" s="342"/>
      <c r="HNN1003" s="342"/>
      <c r="HNO1003" s="342"/>
      <c r="HNP1003" s="342"/>
      <c r="HNQ1003" s="342"/>
      <c r="HNR1003" s="342"/>
      <c r="HNS1003" s="342"/>
      <c r="HNT1003" s="342"/>
      <c r="HNU1003" s="342"/>
      <c r="HNV1003" s="342"/>
      <c r="HNW1003" s="342"/>
      <c r="HNX1003" s="342"/>
      <c r="HNY1003" s="342"/>
      <c r="HNZ1003" s="342"/>
      <c r="HOA1003" s="342"/>
      <c r="HOB1003" s="342"/>
      <c r="HOC1003" s="342"/>
      <c r="HOD1003" s="342"/>
      <c r="HOE1003" s="342"/>
      <c r="HOF1003" s="342"/>
      <c r="HOG1003" s="342"/>
      <c r="HOH1003" s="342"/>
      <c r="HOI1003" s="342"/>
      <c r="HOJ1003" s="342"/>
      <c r="HOK1003" s="342"/>
      <c r="HOL1003" s="342"/>
      <c r="HOM1003" s="342"/>
      <c r="HON1003" s="342"/>
      <c r="HOO1003" s="342"/>
      <c r="HOP1003" s="342"/>
      <c r="HOQ1003" s="342"/>
      <c r="HOR1003" s="342"/>
      <c r="HOS1003" s="342"/>
      <c r="HOT1003" s="342"/>
      <c r="HOU1003" s="342"/>
      <c r="HOV1003" s="342"/>
      <c r="HOW1003" s="342"/>
      <c r="HOX1003" s="342"/>
      <c r="HOY1003" s="342"/>
      <c r="HOZ1003" s="342"/>
      <c r="HPA1003" s="342"/>
      <c r="HPB1003" s="342"/>
      <c r="HPC1003" s="342"/>
      <c r="HPD1003" s="342"/>
      <c r="HPE1003" s="342"/>
      <c r="HPF1003" s="342"/>
      <c r="HPG1003" s="342"/>
      <c r="HPH1003" s="342"/>
      <c r="HPI1003" s="342"/>
      <c r="HPJ1003" s="342"/>
      <c r="HPK1003" s="342"/>
      <c r="HPL1003" s="342"/>
      <c r="HPM1003" s="342"/>
      <c r="HPN1003" s="342"/>
      <c r="HPO1003" s="342"/>
      <c r="HPP1003" s="342"/>
      <c r="HPQ1003" s="342"/>
      <c r="HPR1003" s="342"/>
      <c r="HPS1003" s="342"/>
      <c r="HPT1003" s="342"/>
      <c r="HPU1003" s="342"/>
      <c r="HPV1003" s="342"/>
      <c r="HPW1003" s="342"/>
      <c r="HPX1003" s="342"/>
      <c r="HPY1003" s="342"/>
      <c r="HPZ1003" s="342"/>
      <c r="HQA1003" s="342"/>
      <c r="HQB1003" s="342"/>
      <c r="HQC1003" s="342"/>
      <c r="HQD1003" s="342"/>
      <c r="HQE1003" s="342"/>
      <c r="HQF1003" s="342"/>
      <c r="HQG1003" s="342"/>
      <c r="HQH1003" s="342"/>
      <c r="HQI1003" s="342"/>
      <c r="HQJ1003" s="342"/>
      <c r="HQK1003" s="342"/>
      <c r="HQL1003" s="342"/>
      <c r="HQM1003" s="342"/>
      <c r="HQN1003" s="342"/>
      <c r="HQO1003" s="342"/>
      <c r="HQP1003" s="342"/>
      <c r="HQQ1003" s="342"/>
      <c r="HQR1003" s="342"/>
      <c r="HQS1003" s="342"/>
      <c r="HQT1003" s="342"/>
      <c r="HQU1003" s="342"/>
      <c r="HQV1003" s="342"/>
      <c r="HQW1003" s="342"/>
      <c r="HQX1003" s="342"/>
      <c r="HQY1003" s="342"/>
      <c r="HQZ1003" s="342"/>
      <c r="HRA1003" s="342"/>
      <c r="HRB1003" s="342"/>
      <c r="HRC1003" s="342"/>
      <c r="HRD1003" s="342"/>
      <c r="HRE1003" s="342"/>
      <c r="HRF1003" s="342"/>
      <c r="HRG1003" s="342"/>
      <c r="HRH1003" s="342"/>
      <c r="HRI1003" s="342"/>
      <c r="HRJ1003" s="342"/>
      <c r="HRK1003" s="342"/>
      <c r="HRL1003" s="342"/>
      <c r="HRM1003" s="342"/>
      <c r="HRN1003" s="342"/>
      <c r="HRO1003" s="342"/>
      <c r="HRP1003" s="342"/>
      <c r="HRQ1003" s="342"/>
      <c r="HRR1003" s="342"/>
      <c r="HRS1003" s="342"/>
      <c r="HRT1003" s="342"/>
      <c r="HRU1003" s="342"/>
      <c r="HRV1003" s="342"/>
      <c r="HRW1003" s="342"/>
      <c r="HRX1003" s="342"/>
      <c r="HRY1003" s="342"/>
      <c r="HRZ1003" s="342"/>
      <c r="HSA1003" s="342"/>
      <c r="HSB1003" s="342"/>
      <c r="HSC1003" s="342"/>
      <c r="HSD1003" s="342"/>
      <c r="HSE1003" s="342"/>
      <c r="HSF1003" s="342"/>
      <c r="HSG1003" s="342"/>
      <c r="HSH1003" s="342"/>
      <c r="HSI1003" s="342"/>
      <c r="HSJ1003" s="342"/>
      <c r="HSK1003" s="342"/>
      <c r="HSL1003" s="342"/>
      <c r="HSM1003" s="342"/>
      <c r="HSN1003" s="342"/>
      <c r="HSO1003" s="342"/>
      <c r="HSP1003" s="342"/>
      <c r="HSQ1003" s="342"/>
      <c r="HSR1003" s="342"/>
      <c r="HSS1003" s="342"/>
      <c r="HST1003" s="342"/>
      <c r="HSU1003" s="342"/>
      <c r="HSV1003" s="342"/>
      <c r="HSW1003" s="342"/>
      <c r="HSX1003" s="342"/>
      <c r="HSY1003" s="342"/>
      <c r="HSZ1003" s="342"/>
      <c r="HTA1003" s="342"/>
      <c r="HTB1003" s="342"/>
      <c r="HTC1003" s="342"/>
      <c r="HTD1003" s="342"/>
      <c r="HTE1003" s="342"/>
      <c r="HTF1003" s="342"/>
      <c r="HTG1003" s="342"/>
      <c r="HTH1003" s="342"/>
      <c r="HTI1003" s="342"/>
      <c r="HTJ1003" s="342"/>
      <c r="HTK1003" s="342"/>
      <c r="HTL1003" s="342"/>
      <c r="HTM1003" s="342"/>
      <c r="HTN1003" s="342"/>
      <c r="HTO1003" s="342"/>
      <c r="HTP1003" s="342"/>
      <c r="HTQ1003" s="342"/>
      <c r="HTR1003" s="342"/>
      <c r="HTS1003" s="342"/>
      <c r="HTT1003" s="342"/>
      <c r="HTU1003" s="342"/>
      <c r="HTV1003" s="342"/>
      <c r="HTW1003" s="342"/>
      <c r="HTX1003" s="342"/>
      <c r="HTY1003" s="342"/>
      <c r="HTZ1003" s="342"/>
      <c r="HUA1003" s="342"/>
      <c r="HUB1003" s="342"/>
      <c r="HUC1003" s="342"/>
      <c r="HUD1003" s="342"/>
      <c r="HUE1003" s="342"/>
      <c r="HUF1003" s="342"/>
      <c r="HUG1003" s="342"/>
      <c r="HUH1003" s="342"/>
      <c r="HUI1003" s="342"/>
      <c r="HUJ1003" s="342"/>
      <c r="HUK1003" s="342"/>
      <c r="HUL1003" s="342"/>
      <c r="HUM1003" s="342"/>
      <c r="HUN1003" s="342"/>
      <c r="HUO1003" s="342"/>
      <c r="HUP1003" s="342"/>
      <c r="HUQ1003" s="342"/>
      <c r="HUR1003" s="342"/>
      <c r="HUS1003" s="342"/>
      <c r="HUT1003" s="342"/>
      <c r="HUU1003" s="342"/>
      <c r="HUV1003" s="342"/>
      <c r="HUW1003" s="342"/>
      <c r="HUX1003" s="342"/>
      <c r="HUY1003" s="342"/>
      <c r="HUZ1003" s="342"/>
      <c r="HVA1003" s="342"/>
      <c r="HVB1003" s="342"/>
      <c r="HVC1003" s="342"/>
      <c r="HVD1003" s="342"/>
      <c r="HVE1003" s="342"/>
      <c r="HVF1003" s="342"/>
      <c r="HVG1003" s="342"/>
      <c r="HVH1003" s="342"/>
      <c r="HVI1003" s="342"/>
      <c r="HVJ1003" s="342"/>
      <c r="HVK1003" s="342"/>
      <c r="HVL1003" s="342"/>
      <c r="HVM1003" s="342"/>
      <c r="HVN1003" s="342"/>
      <c r="HVO1003" s="342"/>
      <c r="HVP1003" s="342"/>
      <c r="HVQ1003" s="342"/>
      <c r="HVR1003" s="342"/>
      <c r="HVS1003" s="342"/>
      <c r="HVT1003" s="342"/>
      <c r="HVU1003" s="342"/>
      <c r="HVV1003" s="342"/>
      <c r="HVW1003" s="342"/>
      <c r="HVX1003" s="342"/>
      <c r="HVY1003" s="342"/>
      <c r="HVZ1003" s="342"/>
      <c r="HWA1003" s="342"/>
      <c r="HWB1003" s="342"/>
      <c r="HWC1003" s="342"/>
      <c r="HWD1003" s="342"/>
      <c r="HWE1003" s="342"/>
      <c r="HWF1003" s="342"/>
      <c r="HWG1003" s="342"/>
      <c r="HWH1003" s="342"/>
      <c r="HWI1003" s="342"/>
      <c r="HWJ1003" s="342"/>
      <c r="HWK1003" s="342"/>
      <c r="HWL1003" s="342"/>
      <c r="HWM1003" s="342"/>
      <c r="HWN1003" s="342"/>
      <c r="HWO1003" s="342"/>
      <c r="HWP1003" s="342"/>
      <c r="HWQ1003" s="342"/>
      <c r="HWR1003" s="342"/>
      <c r="HWS1003" s="342"/>
      <c r="HWT1003" s="342"/>
      <c r="HWU1003" s="342"/>
      <c r="HWV1003" s="342"/>
      <c r="HWW1003" s="342"/>
      <c r="HWX1003" s="342"/>
      <c r="HWY1003" s="342"/>
      <c r="HWZ1003" s="342"/>
      <c r="HXA1003" s="342"/>
      <c r="HXB1003" s="342"/>
      <c r="HXC1003" s="342"/>
      <c r="HXD1003" s="342"/>
      <c r="HXE1003" s="342"/>
      <c r="HXF1003" s="342"/>
      <c r="HXG1003" s="342"/>
      <c r="HXH1003" s="342"/>
      <c r="HXI1003" s="342"/>
      <c r="HXJ1003" s="342"/>
      <c r="HXK1003" s="342"/>
      <c r="HXL1003" s="342"/>
      <c r="HXM1003" s="342"/>
      <c r="HXN1003" s="342"/>
      <c r="HXO1003" s="342"/>
      <c r="HXP1003" s="342"/>
      <c r="HXQ1003" s="342"/>
      <c r="HXR1003" s="342"/>
      <c r="HXS1003" s="342"/>
      <c r="HXT1003" s="342"/>
      <c r="HXU1003" s="342"/>
      <c r="HXV1003" s="342"/>
      <c r="HXW1003" s="342"/>
      <c r="HXX1003" s="342"/>
      <c r="HXY1003" s="342"/>
      <c r="HXZ1003" s="342"/>
      <c r="HYA1003" s="342"/>
      <c r="HYB1003" s="342"/>
      <c r="HYC1003" s="342"/>
      <c r="HYD1003" s="342"/>
      <c r="HYE1003" s="342"/>
      <c r="HYF1003" s="342"/>
      <c r="HYG1003" s="342"/>
      <c r="HYH1003" s="342"/>
      <c r="HYI1003" s="342"/>
      <c r="HYJ1003" s="342"/>
      <c r="HYK1003" s="342"/>
      <c r="HYL1003" s="342"/>
      <c r="HYM1003" s="342"/>
      <c r="HYN1003" s="342"/>
      <c r="HYO1003" s="342"/>
      <c r="HYP1003" s="342"/>
      <c r="HYQ1003" s="342"/>
      <c r="HYR1003" s="342"/>
      <c r="HYS1003" s="342"/>
      <c r="HYT1003" s="342"/>
      <c r="HYU1003" s="342"/>
      <c r="HYV1003" s="342"/>
      <c r="HYW1003" s="342"/>
      <c r="HYX1003" s="342"/>
      <c r="HYY1003" s="342"/>
      <c r="HYZ1003" s="342"/>
      <c r="HZA1003" s="342"/>
      <c r="HZB1003" s="342"/>
      <c r="HZC1003" s="342"/>
      <c r="HZD1003" s="342"/>
      <c r="HZE1003" s="342"/>
      <c r="HZF1003" s="342"/>
      <c r="HZG1003" s="342"/>
      <c r="HZH1003" s="342"/>
      <c r="HZI1003" s="342"/>
      <c r="HZJ1003" s="342"/>
      <c r="HZK1003" s="342"/>
      <c r="HZL1003" s="342"/>
      <c r="HZM1003" s="342"/>
      <c r="HZN1003" s="342"/>
      <c r="HZO1003" s="342"/>
      <c r="HZP1003" s="342"/>
      <c r="HZQ1003" s="342"/>
      <c r="HZR1003" s="342"/>
      <c r="HZS1003" s="342"/>
      <c r="HZT1003" s="342"/>
      <c r="HZU1003" s="342"/>
      <c r="HZV1003" s="342"/>
      <c r="HZW1003" s="342"/>
      <c r="HZX1003" s="342"/>
      <c r="HZY1003" s="342"/>
      <c r="HZZ1003" s="342"/>
      <c r="IAA1003" s="342"/>
      <c r="IAB1003" s="342"/>
      <c r="IAC1003" s="342"/>
      <c r="IAD1003" s="342"/>
      <c r="IAE1003" s="342"/>
      <c r="IAF1003" s="342"/>
      <c r="IAG1003" s="342"/>
      <c r="IAH1003" s="342"/>
      <c r="IAI1003" s="342"/>
      <c r="IAJ1003" s="342"/>
      <c r="IAK1003" s="342"/>
      <c r="IAL1003" s="342"/>
      <c r="IAM1003" s="342"/>
      <c r="IAN1003" s="342"/>
      <c r="IAO1003" s="342"/>
      <c r="IAP1003" s="342"/>
      <c r="IAQ1003" s="342"/>
      <c r="IAR1003" s="342"/>
      <c r="IAS1003" s="342"/>
      <c r="IAT1003" s="342"/>
      <c r="IAU1003" s="342"/>
      <c r="IAV1003" s="342"/>
      <c r="IAW1003" s="342"/>
      <c r="IAX1003" s="342"/>
      <c r="IAY1003" s="342"/>
      <c r="IAZ1003" s="342"/>
      <c r="IBA1003" s="342"/>
      <c r="IBB1003" s="342"/>
      <c r="IBC1003" s="342"/>
      <c r="IBD1003" s="342"/>
      <c r="IBE1003" s="342"/>
      <c r="IBF1003" s="342"/>
      <c r="IBG1003" s="342"/>
      <c r="IBH1003" s="342"/>
      <c r="IBI1003" s="342"/>
      <c r="IBJ1003" s="342"/>
      <c r="IBK1003" s="342"/>
      <c r="IBL1003" s="342"/>
      <c r="IBM1003" s="342"/>
      <c r="IBN1003" s="342"/>
      <c r="IBO1003" s="342"/>
      <c r="IBP1003" s="342"/>
      <c r="IBQ1003" s="342"/>
      <c r="IBR1003" s="342"/>
      <c r="IBS1003" s="342"/>
      <c r="IBT1003" s="342"/>
      <c r="IBU1003" s="342"/>
      <c r="IBV1003" s="342"/>
      <c r="IBW1003" s="342"/>
      <c r="IBX1003" s="342"/>
      <c r="IBY1003" s="342"/>
      <c r="IBZ1003" s="342"/>
      <c r="ICA1003" s="342"/>
      <c r="ICB1003" s="342"/>
      <c r="ICC1003" s="342"/>
      <c r="ICD1003" s="342"/>
      <c r="ICE1003" s="342"/>
      <c r="ICF1003" s="342"/>
      <c r="ICG1003" s="342"/>
      <c r="ICH1003" s="342"/>
      <c r="ICI1003" s="342"/>
      <c r="ICJ1003" s="342"/>
      <c r="ICK1003" s="342"/>
      <c r="ICL1003" s="342"/>
      <c r="ICM1003" s="342"/>
      <c r="ICN1003" s="342"/>
      <c r="ICO1003" s="342"/>
      <c r="ICP1003" s="342"/>
      <c r="ICQ1003" s="342"/>
      <c r="ICR1003" s="342"/>
      <c r="ICS1003" s="342"/>
      <c r="ICT1003" s="342"/>
      <c r="ICU1003" s="342"/>
      <c r="ICV1003" s="342"/>
      <c r="ICW1003" s="342"/>
      <c r="ICX1003" s="342"/>
      <c r="ICY1003" s="342"/>
      <c r="ICZ1003" s="342"/>
      <c r="IDA1003" s="342"/>
      <c r="IDB1003" s="342"/>
      <c r="IDC1003" s="342"/>
      <c r="IDD1003" s="342"/>
      <c r="IDE1003" s="342"/>
      <c r="IDF1003" s="342"/>
      <c r="IDG1003" s="342"/>
      <c r="IDH1003" s="342"/>
      <c r="IDI1003" s="342"/>
      <c r="IDJ1003" s="342"/>
      <c r="IDK1003" s="342"/>
      <c r="IDL1003" s="342"/>
      <c r="IDM1003" s="342"/>
      <c r="IDN1003" s="342"/>
      <c r="IDO1003" s="342"/>
      <c r="IDP1003" s="342"/>
      <c r="IDQ1003" s="342"/>
      <c r="IDR1003" s="342"/>
      <c r="IDS1003" s="342"/>
      <c r="IDT1003" s="342"/>
      <c r="IDU1003" s="342"/>
      <c r="IDV1003" s="342"/>
      <c r="IDW1003" s="342"/>
      <c r="IDX1003" s="342"/>
      <c r="IDY1003" s="342"/>
      <c r="IDZ1003" s="342"/>
      <c r="IEA1003" s="342"/>
      <c r="IEB1003" s="342"/>
      <c r="IEC1003" s="342"/>
      <c r="IED1003" s="342"/>
      <c r="IEE1003" s="342"/>
      <c r="IEF1003" s="342"/>
      <c r="IEG1003" s="342"/>
      <c r="IEH1003" s="342"/>
      <c r="IEI1003" s="342"/>
      <c r="IEJ1003" s="342"/>
      <c r="IEK1003" s="342"/>
      <c r="IEL1003" s="342"/>
      <c r="IEM1003" s="342"/>
      <c r="IEN1003" s="342"/>
      <c r="IEO1003" s="342"/>
      <c r="IEP1003" s="342"/>
      <c r="IEQ1003" s="342"/>
      <c r="IER1003" s="342"/>
      <c r="IES1003" s="342"/>
      <c r="IET1003" s="342"/>
      <c r="IEU1003" s="342"/>
      <c r="IEV1003" s="342"/>
      <c r="IEW1003" s="342"/>
      <c r="IEX1003" s="342"/>
      <c r="IEY1003" s="342"/>
      <c r="IEZ1003" s="342"/>
      <c r="IFA1003" s="342"/>
      <c r="IFB1003" s="342"/>
      <c r="IFC1003" s="342"/>
      <c r="IFD1003" s="342"/>
      <c r="IFE1003" s="342"/>
      <c r="IFF1003" s="342"/>
      <c r="IFG1003" s="342"/>
      <c r="IFH1003" s="342"/>
      <c r="IFI1003" s="342"/>
      <c r="IFJ1003" s="342"/>
      <c r="IFK1003" s="342"/>
      <c r="IFL1003" s="342"/>
      <c r="IFM1003" s="342"/>
      <c r="IFN1003" s="342"/>
      <c r="IFO1003" s="342"/>
      <c r="IFP1003" s="342"/>
      <c r="IFQ1003" s="342"/>
      <c r="IFR1003" s="342"/>
      <c r="IFS1003" s="342"/>
      <c r="IFT1003" s="342"/>
      <c r="IFU1003" s="342"/>
      <c r="IFV1003" s="342"/>
      <c r="IFW1003" s="342"/>
      <c r="IFX1003" s="342"/>
      <c r="IFY1003" s="342"/>
      <c r="IFZ1003" s="342"/>
      <c r="IGA1003" s="342"/>
      <c r="IGB1003" s="342"/>
      <c r="IGC1003" s="342"/>
      <c r="IGD1003" s="342"/>
      <c r="IGE1003" s="342"/>
      <c r="IGF1003" s="342"/>
      <c r="IGG1003" s="342"/>
      <c r="IGH1003" s="342"/>
      <c r="IGI1003" s="342"/>
      <c r="IGJ1003" s="342"/>
      <c r="IGK1003" s="342"/>
      <c r="IGL1003" s="342"/>
      <c r="IGM1003" s="342"/>
      <c r="IGN1003" s="342"/>
      <c r="IGO1003" s="342"/>
      <c r="IGP1003" s="342"/>
      <c r="IGQ1003" s="342"/>
      <c r="IGR1003" s="342"/>
      <c r="IGS1003" s="342"/>
      <c r="IGT1003" s="342"/>
      <c r="IGU1003" s="342"/>
      <c r="IGV1003" s="342"/>
      <c r="IGW1003" s="342"/>
      <c r="IGX1003" s="342"/>
      <c r="IGY1003" s="342"/>
      <c r="IGZ1003" s="342"/>
      <c r="IHA1003" s="342"/>
      <c r="IHB1003" s="342"/>
      <c r="IHC1003" s="342"/>
      <c r="IHD1003" s="342"/>
      <c r="IHE1003" s="342"/>
      <c r="IHF1003" s="342"/>
      <c r="IHG1003" s="342"/>
      <c r="IHH1003" s="342"/>
      <c r="IHI1003" s="342"/>
      <c r="IHJ1003" s="342"/>
      <c r="IHK1003" s="342"/>
      <c r="IHL1003" s="342"/>
      <c r="IHM1003" s="342"/>
      <c r="IHN1003" s="342"/>
      <c r="IHO1003" s="342"/>
      <c r="IHP1003" s="342"/>
      <c r="IHQ1003" s="342"/>
      <c r="IHR1003" s="342"/>
      <c r="IHS1003" s="342"/>
      <c r="IHT1003" s="342"/>
      <c r="IHU1003" s="342"/>
      <c r="IHV1003" s="342"/>
      <c r="IHW1003" s="342"/>
      <c r="IHX1003" s="342"/>
      <c r="IHY1003" s="342"/>
      <c r="IHZ1003" s="342"/>
      <c r="IIA1003" s="342"/>
      <c r="IIB1003" s="342"/>
      <c r="IIC1003" s="342"/>
      <c r="IID1003" s="342"/>
      <c r="IIE1003" s="342"/>
      <c r="IIF1003" s="342"/>
      <c r="IIG1003" s="342"/>
      <c r="IIH1003" s="342"/>
      <c r="III1003" s="342"/>
      <c r="IIJ1003" s="342"/>
      <c r="IIK1003" s="342"/>
      <c r="IIL1003" s="342"/>
      <c r="IIM1003" s="342"/>
      <c r="IIN1003" s="342"/>
      <c r="IIO1003" s="342"/>
      <c r="IIP1003" s="342"/>
      <c r="IIQ1003" s="342"/>
      <c r="IIR1003" s="342"/>
      <c r="IIS1003" s="342"/>
      <c r="IIT1003" s="342"/>
      <c r="IIU1003" s="342"/>
      <c r="IIV1003" s="342"/>
      <c r="IIW1003" s="342"/>
      <c r="IIX1003" s="342"/>
      <c r="IIY1003" s="342"/>
      <c r="IIZ1003" s="342"/>
      <c r="IJA1003" s="342"/>
      <c r="IJB1003" s="342"/>
      <c r="IJC1003" s="342"/>
      <c r="IJD1003" s="342"/>
      <c r="IJE1003" s="342"/>
      <c r="IJF1003" s="342"/>
      <c r="IJG1003" s="342"/>
      <c r="IJH1003" s="342"/>
      <c r="IJI1003" s="342"/>
      <c r="IJJ1003" s="342"/>
      <c r="IJK1003" s="342"/>
      <c r="IJL1003" s="342"/>
      <c r="IJM1003" s="342"/>
      <c r="IJN1003" s="342"/>
      <c r="IJO1003" s="342"/>
      <c r="IJP1003" s="342"/>
      <c r="IJQ1003" s="342"/>
      <c r="IJR1003" s="342"/>
      <c r="IJS1003" s="342"/>
      <c r="IJT1003" s="342"/>
      <c r="IJU1003" s="342"/>
      <c r="IJV1003" s="342"/>
      <c r="IJW1003" s="342"/>
      <c r="IJX1003" s="342"/>
      <c r="IJY1003" s="342"/>
      <c r="IJZ1003" s="342"/>
      <c r="IKA1003" s="342"/>
      <c r="IKB1003" s="342"/>
      <c r="IKC1003" s="342"/>
      <c r="IKD1003" s="342"/>
      <c r="IKE1003" s="342"/>
      <c r="IKF1003" s="342"/>
      <c r="IKG1003" s="342"/>
      <c r="IKH1003" s="342"/>
      <c r="IKI1003" s="342"/>
      <c r="IKJ1003" s="342"/>
      <c r="IKK1003" s="342"/>
      <c r="IKL1003" s="342"/>
      <c r="IKM1003" s="342"/>
      <c r="IKN1003" s="342"/>
      <c r="IKO1003" s="342"/>
      <c r="IKP1003" s="342"/>
      <c r="IKQ1003" s="342"/>
      <c r="IKR1003" s="342"/>
      <c r="IKS1003" s="342"/>
      <c r="IKT1003" s="342"/>
      <c r="IKU1003" s="342"/>
      <c r="IKV1003" s="342"/>
      <c r="IKW1003" s="342"/>
      <c r="IKX1003" s="342"/>
      <c r="IKY1003" s="342"/>
      <c r="IKZ1003" s="342"/>
      <c r="ILA1003" s="342"/>
      <c r="ILB1003" s="342"/>
      <c r="ILC1003" s="342"/>
      <c r="ILD1003" s="342"/>
      <c r="ILE1003" s="342"/>
      <c r="ILF1003" s="342"/>
      <c r="ILG1003" s="342"/>
      <c r="ILH1003" s="342"/>
      <c r="ILI1003" s="342"/>
      <c r="ILJ1003" s="342"/>
      <c r="ILK1003" s="342"/>
      <c r="ILL1003" s="342"/>
      <c r="ILM1003" s="342"/>
      <c r="ILN1003" s="342"/>
      <c r="ILO1003" s="342"/>
      <c r="ILP1003" s="342"/>
      <c r="ILQ1003" s="342"/>
      <c r="ILR1003" s="342"/>
      <c r="ILS1003" s="342"/>
      <c r="ILT1003" s="342"/>
      <c r="ILU1003" s="342"/>
      <c r="ILV1003" s="342"/>
      <c r="ILW1003" s="342"/>
      <c r="ILX1003" s="342"/>
      <c r="ILY1003" s="342"/>
      <c r="ILZ1003" s="342"/>
      <c r="IMA1003" s="342"/>
      <c r="IMB1003" s="342"/>
      <c r="IMC1003" s="342"/>
      <c r="IMD1003" s="342"/>
      <c r="IME1003" s="342"/>
      <c r="IMF1003" s="342"/>
      <c r="IMG1003" s="342"/>
      <c r="IMH1003" s="342"/>
      <c r="IMI1003" s="342"/>
      <c r="IMJ1003" s="342"/>
      <c r="IMK1003" s="342"/>
      <c r="IML1003" s="342"/>
      <c r="IMM1003" s="342"/>
      <c r="IMN1003" s="342"/>
      <c r="IMO1003" s="342"/>
      <c r="IMP1003" s="342"/>
      <c r="IMQ1003" s="342"/>
      <c r="IMR1003" s="342"/>
      <c r="IMS1003" s="342"/>
      <c r="IMT1003" s="342"/>
      <c r="IMU1003" s="342"/>
      <c r="IMV1003" s="342"/>
      <c r="IMW1003" s="342"/>
      <c r="IMX1003" s="342"/>
      <c r="IMY1003" s="342"/>
      <c r="IMZ1003" s="342"/>
      <c r="INA1003" s="342"/>
      <c r="INB1003" s="342"/>
      <c r="INC1003" s="342"/>
      <c r="IND1003" s="342"/>
      <c r="INE1003" s="342"/>
      <c r="INF1003" s="342"/>
      <c r="ING1003" s="342"/>
      <c r="INH1003" s="342"/>
      <c r="INI1003" s="342"/>
      <c r="INJ1003" s="342"/>
      <c r="INK1003" s="342"/>
      <c r="INL1003" s="342"/>
      <c r="INM1003" s="342"/>
      <c r="INN1003" s="342"/>
      <c r="INO1003" s="342"/>
      <c r="INP1003" s="342"/>
      <c r="INQ1003" s="342"/>
      <c r="INR1003" s="342"/>
      <c r="INS1003" s="342"/>
      <c r="INT1003" s="342"/>
      <c r="INU1003" s="342"/>
      <c r="INV1003" s="342"/>
      <c r="INW1003" s="342"/>
      <c r="INX1003" s="342"/>
      <c r="INY1003" s="342"/>
      <c r="INZ1003" s="342"/>
      <c r="IOA1003" s="342"/>
      <c r="IOB1003" s="342"/>
      <c r="IOC1003" s="342"/>
      <c r="IOD1003" s="342"/>
      <c r="IOE1003" s="342"/>
      <c r="IOF1003" s="342"/>
      <c r="IOG1003" s="342"/>
      <c r="IOH1003" s="342"/>
      <c r="IOI1003" s="342"/>
      <c r="IOJ1003" s="342"/>
      <c r="IOK1003" s="342"/>
      <c r="IOL1003" s="342"/>
      <c r="IOM1003" s="342"/>
      <c r="ION1003" s="342"/>
      <c r="IOO1003" s="342"/>
      <c r="IOP1003" s="342"/>
      <c r="IOQ1003" s="342"/>
      <c r="IOR1003" s="342"/>
      <c r="IOS1003" s="342"/>
      <c r="IOT1003" s="342"/>
      <c r="IOU1003" s="342"/>
      <c r="IOV1003" s="342"/>
      <c r="IOW1003" s="342"/>
      <c r="IOX1003" s="342"/>
      <c r="IOY1003" s="342"/>
      <c r="IOZ1003" s="342"/>
      <c r="IPA1003" s="342"/>
      <c r="IPB1003" s="342"/>
      <c r="IPC1003" s="342"/>
      <c r="IPD1003" s="342"/>
      <c r="IPE1003" s="342"/>
      <c r="IPF1003" s="342"/>
      <c r="IPG1003" s="342"/>
      <c r="IPH1003" s="342"/>
      <c r="IPI1003" s="342"/>
      <c r="IPJ1003" s="342"/>
      <c r="IPK1003" s="342"/>
      <c r="IPL1003" s="342"/>
      <c r="IPM1003" s="342"/>
      <c r="IPN1003" s="342"/>
      <c r="IPO1003" s="342"/>
      <c r="IPP1003" s="342"/>
      <c r="IPQ1003" s="342"/>
      <c r="IPR1003" s="342"/>
      <c r="IPS1003" s="342"/>
      <c r="IPT1003" s="342"/>
      <c r="IPU1003" s="342"/>
      <c r="IPV1003" s="342"/>
      <c r="IPW1003" s="342"/>
      <c r="IPX1003" s="342"/>
      <c r="IPY1003" s="342"/>
      <c r="IPZ1003" s="342"/>
      <c r="IQA1003" s="342"/>
      <c r="IQB1003" s="342"/>
      <c r="IQC1003" s="342"/>
      <c r="IQD1003" s="342"/>
      <c r="IQE1003" s="342"/>
      <c r="IQF1003" s="342"/>
      <c r="IQG1003" s="342"/>
      <c r="IQH1003" s="342"/>
      <c r="IQI1003" s="342"/>
      <c r="IQJ1003" s="342"/>
      <c r="IQK1003" s="342"/>
      <c r="IQL1003" s="342"/>
      <c r="IQM1003" s="342"/>
      <c r="IQN1003" s="342"/>
      <c r="IQO1003" s="342"/>
      <c r="IQP1003" s="342"/>
      <c r="IQQ1003" s="342"/>
      <c r="IQR1003" s="342"/>
      <c r="IQS1003" s="342"/>
      <c r="IQT1003" s="342"/>
      <c r="IQU1003" s="342"/>
      <c r="IQV1003" s="342"/>
      <c r="IQW1003" s="342"/>
      <c r="IQX1003" s="342"/>
      <c r="IQY1003" s="342"/>
      <c r="IQZ1003" s="342"/>
      <c r="IRA1003" s="342"/>
      <c r="IRB1003" s="342"/>
      <c r="IRC1003" s="342"/>
      <c r="IRD1003" s="342"/>
      <c r="IRE1003" s="342"/>
      <c r="IRF1003" s="342"/>
      <c r="IRG1003" s="342"/>
      <c r="IRH1003" s="342"/>
      <c r="IRI1003" s="342"/>
      <c r="IRJ1003" s="342"/>
      <c r="IRK1003" s="342"/>
      <c r="IRL1003" s="342"/>
      <c r="IRM1003" s="342"/>
      <c r="IRN1003" s="342"/>
      <c r="IRO1003" s="342"/>
      <c r="IRP1003" s="342"/>
      <c r="IRQ1003" s="342"/>
      <c r="IRR1003" s="342"/>
      <c r="IRS1003" s="342"/>
      <c r="IRT1003" s="342"/>
      <c r="IRU1003" s="342"/>
      <c r="IRV1003" s="342"/>
      <c r="IRW1003" s="342"/>
      <c r="IRX1003" s="342"/>
      <c r="IRY1003" s="342"/>
      <c r="IRZ1003" s="342"/>
      <c r="ISA1003" s="342"/>
      <c r="ISB1003" s="342"/>
      <c r="ISC1003" s="342"/>
      <c r="ISD1003" s="342"/>
      <c r="ISE1003" s="342"/>
      <c r="ISF1003" s="342"/>
      <c r="ISG1003" s="342"/>
      <c r="ISH1003" s="342"/>
      <c r="ISI1003" s="342"/>
      <c r="ISJ1003" s="342"/>
      <c r="ISK1003" s="342"/>
      <c r="ISL1003" s="342"/>
      <c r="ISM1003" s="342"/>
      <c r="ISN1003" s="342"/>
      <c r="ISO1003" s="342"/>
      <c r="ISP1003" s="342"/>
      <c r="ISQ1003" s="342"/>
      <c r="ISR1003" s="342"/>
      <c r="ISS1003" s="342"/>
      <c r="IST1003" s="342"/>
      <c r="ISU1003" s="342"/>
      <c r="ISV1003" s="342"/>
      <c r="ISW1003" s="342"/>
      <c r="ISX1003" s="342"/>
      <c r="ISY1003" s="342"/>
      <c r="ISZ1003" s="342"/>
      <c r="ITA1003" s="342"/>
      <c r="ITB1003" s="342"/>
      <c r="ITC1003" s="342"/>
      <c r="ITD1003" s="342"/>
      <c r="ITE1003" s="342"/>
      <c r="ITF1003" s="342"/>
      <c r="ITG1003" s="342"/>
      <c r="ITH1003" s="342"/>
      <c r="ITI1003" s="342"/>
      <c r="ITJ1003" s="342"/>
      <c r="ITK1003" s="342"/>
      <c r="ITL1003" s="342"/>
      <c r="ITM1003" s="342"/>
      <c r="ITN1003" s="342"/>
      <c r="ITO1003" s="342"/>
      <c r="ITP1003" s="342"/>
      <c r="ITQ1003" s="342"/>
      <c r="ITR1003" s="342"/>
      <c r="ITS1003" s="342"/>
      <c r="ITT1003" s="342"/>
      <c r="ITU1003" s="342"/>
      <c r="ITV1003" s="342"/>
      <c r="ITW1003" s="342"/>
      <c r="ITX1003" s="342"/>
      <c r="ITY1003" s="342"/>
      <c r="ITZ1003" s="342"/>
      <c r="IUA1003" s="342"/>
      <c r="IUB1003" s="342"/>
      <c r="IUC1003" s="342"/>
      <c r="IUD1003" s="342"/>
      <c r="IUE1003" s="342"/>
      <c r="IUF1003" s="342"/>
      <c r="IUG1003" s="342"/>
      <c r="IUH1003" s="342"/>
      <c r="IUI1003" s="342"/>
      <c r="IUJ1003" s="342"/>
      <c r="IUK1003" s="342"/>
      <c r="IUL1003" s="342"/>
      <c r="IUM1003" s="342"/>
      <c r="IUN1003" s="342"/>
      <c r="IUO1003" s="342"/>
      <c r="IUP1003" s="342"/>
      <c r="IUQ1003" s="342"/>
      <c r="IUR1003" s="342"/>
      <c r="IUS1003" s="342"/>
      <c r="IUT1003" s="342"/>
      <c r="IUU1003" s="342"/>
      <c r="IUV1003" s="342"/>
      <c r="IUW1003" s="342"/>
      <c r="IUX1003" s="342"/>
      <c r="IUY1003" s="342"/>
      <c r="IUZ1003" s="342"/>
      <c r="IVA1003" s="342"/>
      <c r="IVB1003" s="342"/>
      <c r="IVC1003" s="342"/>
      <c r="IVD1003" s="342"/>
      <c r="IVE1003" s="342"/>
      <c r="IVF1003" s="342"/>
      <c r="IVG1003" s="342"/>
      <c r="IVH1003" s="342"/>
      <c r="IVI1003" s="342"/>
      <c r="IVJ1003" s="342"/>
      <c r="IVK1003" s="342"/>
      <c r="IVL1003" s="342"/>
      <c r="IVM1003" s="342"/>
      <c r="IVN1003" s="342"/>
      <c r="IVO1003" s="342"/>
      <c r="IVP1003" s="342"/>
      <c r="IVQ1003" s="342"/>
      <c r="IVR1003" s="342"/>
      <c r="IVS1003" s="342"/>
      <c r="IVT1003" s="342"/>
      <c r="IVU1003" s="342"/>
      <c r="IVV1003" s="342"/>
      <c r="IVW1003" s="342"/>
      <c r="IVX1003" s="342"/>
      <c r="IVY1003" s="342"/>
      <c r="IVZ1003" s="342"/>
      <c r="IWA1003" s="342"/>
      <c r="IWB1003" s="342"/>
      <c r="IWC1003" s="342"/>
      <c r="IWD1003" s="342"/>
      <c r="IWE1003" s="342"/>
      <c r="IWF1003" s="342"/>
      <c r="IWG1003" s="342"/>
      <c r="IWH1003" s="342"/>
      <c r="IWI1003" s="342"/>
      <c r="IWJ1003" s="342"/>
      <c r="IWK1003" s="342"/>
      <c r="IWL1003" s="342"/>
      <c r="IWM1003" s="342"/>
      <c r="IWN1003" s="342"/>
      <c r="IWO1003" s="342"/>
      <c r="IWP1003" s="342"/>
      <c r="IWQ1003" s="342"/>
      <c r="IWR1003" s="342"/>
      <c r="IWS1003" s="342"/>
      <c r="IWT1003" s="342"/>
      <c r="IWU1003" s="342"/>
      <c r="IWV1003" s="342"/>
      <c r="IWW1003" s="342"/>
      <c r="IWX1003" s="342"/>
      <c r="IWY1003" s="342"/>
      <c r="IWZ1003" s="342"/>
      <c r="IXA1003" s="342"/>
      <c r="IXB1003" s="342"/>
      <c r="IXC1003" s="342"/>
      <c r="IXD1003" s="342"/>
      <c r="IXE1003" s="342"/>
      <c r="IXF1003" s="342"/>
      <c r="IXG1003" s="342"/>
      <c r="IXH1003" s="342"/>
      <c r="IXI1003" s="342"/>
      <c r="IXJ1003" s="342"/>
      <c r="IXK1003" s="342"/>
      <c r="IXL1003" s="342"/>
      <c r="IXM1003" s="342"/>
      <c r="IXN1003" s="342"/>
      <c r="IXO1003" s="342"/>
      <c r="IXP1003" s="342"/>
      <c r="IXQ1003" s="342"/>
      <c r="IXR1003" s="342"/>
      <c r="IXS1003" s="342"/>
      <c r="IXT1003" s="342"/>
      <c r="IXU1003" s="342"/>
      <c r="IXV1003" s="342"/>
      <c r="IXW1003" s="342"/>
      <c r="IXX1003" s="342"/>
      <c r="IXY1003" s="342"/>
      <c r="IXZ1003" s="342"/>
      <c r="IYA1003" s="342"/>
      <c r="IYB1003" s="342"/>
      <c r="IYC1003" s="342"/>
      <c r="IYD1003" s="342"/>
      <c r="IYE1003" s="342"/>
      <c r="IYF1003" s="342"/>
      <c r="IYG1003" s="342"/>
      <c r="IYH1003" s="342"/>
      <c r="IYI1003" s="342"/>
      <c r="IYJ1003" s="342"/>
      <c r="IYK1003" s="342"/>
      <c r="IYL1003" s="342"/>
      <c r="IYM1003" s="342"/>
      <c r="IYN1003" s="342"/>
      <c r="IYO1003" s="342"/>
      <c r="IYP1003" s="342"/>
      <c r="IYQ1003" s="342"/>
      <c r="IYR1003" s="342"/>
      <c r="IYS1003" s="342"/>
      <c r="IYT1003" s="342"/>
      <c r="IYU1003" s="342"/>
      <c r="IYV1003" s="342"/>
      <c r="IYW1003" s="342"/>
      <c r="IYX1003" s="342"/>
      <c r="IYY1003" s="342"/>
      <c r="IYZ1003" s="342"/>
      <c r="IZA1003" s="342"/>
      <c r="IZB1003" s="342"/>
      <c r="IZC1003" s="342"/>
      <c r="IZD1003" s="342"/>
      <c r="IZE1003" s="342"/>
      <c r="IZF1003" s="342"/>
      <c r="IZG1003" s="342"/>
      <c r="IZH1003" s="342"/>
      <c r="IZI1003" s="342"/>
      <c r="IZJ1003" s="342"/>
      <c r="IZK1003" s="342"/>
      <c r="IZL1003" s="342"/>
      <c r="IZM1003" s="342"/>
      <c r="IZN1003" s="342"/>
      <c r="IZO1003" s="342"/>
      <c r="IZP1003" s="342"/>
      <c r="IZQ1003" s="342"/>
      <c r="IZR1003" s="342"/>
      <c r="IZS1003" s="342"/>
      <c r="IZT1003" s="342"/>
      <c r="IZU1003" s="342"/>
      <c r="IZV1003" s="342"/>
      <c r="IZW1003" s="342"/>
      <c r="IZX1003" s="342"/>
      <c r="IZY1003" s="342"/>
      <c r="IZZ1003" s="342"/>
      <c r="JAA1003" s="342"/>
      <c r="JAB1003" s="342"/>
      <c r="JAC1003" s="342"/>
      <c r="JAD1003" s="342"/>
      <c r="JAE1003" s="342"/>
      <c r="JAF1003" s="342"/>
      <c r="JAG1003" s="342"/>
      <c r="JAH1003" s="342"/>
      <c r="JAI1003" s="342"/>
      <c r="JAJ1003" s="342"/>
      <c r="JAK1003" s="342"/>
      <c r="JAL1003" s="342"/>
      <c r="JAM1003" s="342"/>
      <c r="JAN1003" s="342"/>
      <c r="JAO1003" s="342"/>
      <c r="JAP1003" s="342"/>
      <c r="JAQ1003" s="342"/>
      <c r="JAR1003" s="342"/>
      <c r="JAS1003" s="342"/>
      <c r="JAT1003" s="342"/>
      <c r="JAU1003" s="342"/>
      <c r="JAV1003" s="342"/>
      <c r="JAW1003" s="342"/>
      <c r="JAX1003" s="342"/>
      <c r="JAY1003" s="342"/>
      <c r="JAZ1003" s="342"/>
      <c r="JBA1003" s="342"/>
      <c r="JBB1003" s="342"/>
      <c r="JBC1003" s="342"/>
      <c r="JBD1003" s="342"/>
      <c r="JBE1003" s="342"/>
      <c r="JBF1003" s="342"/>
      <c r="JBG1003" s="342"/>
      <c r="JBH1003" s="342"/>
      <c r="JBI1003" s="342"/>
      <c r="JBJ1003" s="342"/>
      <c r="JBK1003" s="342"/>
      <c r="JBL1003" s="342"/>
      <c r="JBM1003" s="342"/>
      <c r="JBN1003" s="342"/>
      <c r="JBO1003" s="342"/>
      <c r="JBP1003" s="342"/>
      <c r="JBQ1003" s="342"/>
      <c r="JBR1003" s="342"/>
      <c r="JBS1003" s="342"/>
      <c r="JBT1003" s="342"/>
      <c r="JBU1003" s="342"/>
      <c r="JBV1003" s="342"/>
      <c r="JBW1003" s="342"/>
      <c r="JBX1003" s="342"/>
      <c r="JBY1003" s="342"/>
      <c r="JBZ1003" s="342"/>
      <c r="JCA1003" s="342"/>
      <c r="JCB1003" s="342"/>
      <c r="JCC1003" s="342"/>
      <c r="JCD1003" s="342"/>
      <c r="JCE1003" s="342"/>
      <c r="JCF1003" s="342"/>
      <c r="JCG1003" s="342"/>
      <c r="JCH1003" s="342"/>
      <c r="JCI1003" s="342"/>
      <c r="JCJ1003" s="342"/>
      <c r="JCK1003" s="342"/>
      <c r="JCL1003" s="342"/>
      <c r="JCM1003" s="342"/>
      <c r="JCN1003" s="342"/>
      <c r="JCO1003" s="342"/>
      <c r="JCP1003" s="342"/>
      <c r="JCQ1003" s="342"/>
      <c r="JCR1003" s="342"/>
      <c r="JCS1003" s="342"/>
      <c r="JCT1003" s="342"/>
      <c r="JCU1003" s="342"/>
      <c r="JCV1003" s="342"/>
      <c r="JCW1003" s="342"/>
      <c r="JCX1003" s="342"/>
      <c r="JCY1003" s="342"/>
      <c r="JCZ1003" s="342"/>
      <c r="JDA1003" s="342"/>
      <c r="JDB1003" s="342"/>
      <c r="JDC1003" s="342"/>
      <c r="JDD1003" s="342"/>
      <c r="JDE1003" s="342"/>
      <c r="JDF1003" s="342"/>
      <c r="JDG1003" s="342"/>
      <c r="JDH1003" s="342"/>
      <c r="JDI1003" s="342"/>
      <c r="JDJ1003" s="342"/>
      <c r="JDK1003" s="342"/>
      <c r="JDL1003" s="342"/>
      <c r="JDM1003" s="342"/>
      <c r="JDN1003" s="342"/>
      <c r="JDO1003" s="342"/>
      <c r="JDP1003" s="342"/>
      <c r="JDQ1003" s="342"/>
      <c r="JDR1003" s="342"/>
      <c r="JDS1003" s="342"/>
      <c r="JDT1003" s="342"/>
      <c r="JDU1003" s="342"/>
      <c r="JDV1003" s="342"/>
      <c r="JDW1003" s="342"/>
      <c r="JDX1003" s="342"/>
      <c r="JDY1003" s="342"/>
      <c r="JDZ1003" s="342"/>
      <c r="JEA1003" s="342"/>
      <c r="JEB1003" s="342"/>
      <c r="JEC1003" s="342"/>
      <c r="JED1003" s="342"/>
      <c r="JEE1003" s="342"/>
      <c r="JEF1003" s="342"/>
      <c r="JEG1003" s="342"/>
      <c r="JEH1003" s="342"/>
      <c r="JEI1003" s="342"/>
      <c r="JEJ1003" s="342"/>
      <c r="JEK1003" s="342"/>
      <c r="JEL1003" s="342"/>
      <c r="JEM1003" s="342"/>
      <c r="JEN1003" s="342"/>
      <c r="JEO1003" s="342"/>
      <c r="JEP1003" s="342"/>
      <c r="JEQ1003" s="342"/>
      <c r="JER1003" s="342"/>
      <c r="JES1003" s="342"/>
      <c r="JET1003" s="342"/>
      <c r="JEU1003" s="342"/>
      <c r="JEV1003" s="342"/>
      <c r="JEW1003" s="342"/>
      <c r="JEX1003" s="342"/>
      <c r="JEY1003" s="342"/>
      <c r="JEZ1003" s="342"/>
      <c r="JFA1003" s="342"/>
      <c r="JFB1003" s="342"/>
      <c r="JFC1003" s="342"/>
      <c r="JFD1003" s="342"/>
      <c r="JFE1003" s="342"/>
      <c r="JFF1003" s="342"/>
      <c r="JFG1003" s="342"/>
      <c r="JFH1003" s="342"/>
      <c r="JFI1003" s="342"/>
      <c r="JFJ1003" s="342"/>
      <c r="JFK1003" s="342"/>
      <c r="JFL1003" s="342"/>
      <c r="JFM1003" s="342"/>
      <c r="JFN1003" s="342"/>
      <c r="JFO1003" s="342"/>
      <c r="JFP1003" s="342"/>
      <c r="JFQ1003" s="342"/>
      <c r="JFR1003" s="342"/>
      <c r="JFS1003" s="342"/>
      <c r="JFT1003" s="342"/>
      <c r="JFU1003" s="342"/>
      <c r="JFV1003" s="342"/>
      <c r="JFW1003" s="342"/>
      <c r="JFX1003" s="342"/>
      <c r="JFY1003" s="342"/>
      <c r="JFZ1003" s="342"/>
      <c r="JGA1003" s="342"/>
      <c r="JGB1003" s="342"/>
      <c r="JGC1003" s="342"/>
      <c r="JGD1003" s="342"/>
      <c r="JGE1003" s="342"/>
      <c r="JGF1003" s="342"/>
      <c r="JGG1003" s="342"/>
      <c r="JGH1003" s="342"/>
      <c r="JGI1003" s="342"/>
      <c r="JGJ1003" s="342"/>
      <c r="JGK1003" s="342"/>
      <c r="JGL1003" s="342"/>
      <c r="JGM1003" s="342"/>
      <c r="JGN1003" s="342"/>
      <c r="JGO1003" s="342"/>
      <c r="JGP1003" s="342"/>
      <c r="JGQ1003" s="342"/>
      <c r="JGR1003" s="342"/>
      <c r="JGS1003" s="342"/>
      <c r="JGT1003" s="342"/>
      <c r="JGU1003" s="342"/>
      <c r="JGV1003" s="342"/>
      <c r="JGW1003" s="342"/>
      <c r="JGX1003" s="342"/>
      <c r="JGY1003" s="342"/>
      <c r="JGZ1003" s="342"/>
      <c r="JHA1003" s="342"/>
      <c r="JHB1003" s="342"/>
      <c r="JHC1003" s="342"/>
      <c r="JHD1003" s="342"/>
      <c r="JHE1003" s="342"/>
      <c r="JHF1003" s="342"/>
      <c r="JHG1003" s="342"/>
      <c r="JHH1003" s="342"/>
      <c r="JHI1003" s="342"/>
      <c r="JHJ1003" s="342"/>
      <c r="JHK1003" s="342"/>
      <c r="JHL1003" s="342"/>
      <c r="JHM1003" s="342"/>
      <c r="JHN1003" s="342"/>
      <c r="JHO1003" s="342"/>
      <c r="JHP1003" s="342"/>
      <c r="JHQ1003" s="342"/>
      <c r="JHR1003" s="342"/>
      <c r="JHS1003" s="342"/>
      <c r="JHT1003" s="342"/>
      <c r="JHU1003" s="342"/>
      <c r="JHV1003" s="342"/>
      <c r="JHW1003" s="342"/>
      <c r="JHX1003" s="342"/>
      <c r="JHY1003" s="342"/>
      <c r="JHZ1003" s="342"/>
      <c r="JIA1003" s="342"/>
      <c r="JIB1003" s="342"/>
      <c r="JIC1003" s="342"/>
      <c r="JID1003" s="342"/>
      <c r="JIE1003" s="342"/>
      <c r="JIF1003" s="342"/>
      <c r="JIG1003" s="342"/>
      <c r="JIH1003" s="342"/>
      <c r="JII1003" s="342"/>
      <c r="JIJ1003" s="342"/>
      <c r="JIK1003" s="342"/>
      <c r="JIL1003" s="342"/>
      <c r="JIM1003" s="342"/>
      <c r="JIN1003" s="342"/>
      <c r="JIO1003" s="342"/>
      <c r="JIP1003" s="342"/>
      <c r="JIQ1003" s="342"/>
      <c r="JIR1003" s="342"/>
      <c r="JIS1003" s="342"/>
      <c r="JIT1003" s="342"/>
      <c r="JIU1003" s="342"/>
      <c r="JIV1003" s="342"/>
      <c r="JIW1003" s="342"/>
      <c r="JIX1003" s="342"/>
      <c r="JIY1003" s="342"/>
      <c r="JIZ1003" s="342"/>
      <c r="JJA1003" s="342"/>
      <c r="JJB1003" s="342"/>
      <c r="JJC1003" s="342"/>
      <c r="JJD1003" s="342"/>
      <c r="JJE1003" s="342"/>
      <c r="JJF1003" s="342"/>
      <c r="JJG1003" s="342"/>
      <c r="JJH1003" s="342"/>
      <c r="JJI1003" s="342"/>
      <c r="JJJ1003" s="342"/>
      <c r="JJK1003" s="342"/>
      <c r="JJL1003" s="342"/>
      <c r="JJM1003" s="342"/>
      <c r="JJN1003" s="342"/>
      <c r="JJO1003" s="342"/>
      <c r="JJP1003" s="342"/>
      <c r="JJQ1003" s="342"/>
      <c r="JJR1003" s="342"/>
      <c r="JJS1003" s="342"/>
      <c r="JJT1003" s="342"/>
      <c r="JJU1003" s="342"/>
      <c r="JJV1003" s="342"/>
      <c r="JJW1003" s="342"/>
      <c r="JJX1003" s="342"/>
      <c r="JJY1003" s="342"/>
      <c r="JJZ1003" s="342"/>
      <c r="JKA1003" s="342"/>
      <c r="JKB1003" s="342"/>
      <c r="JKC1003" s="342"/>
      <c r="JKD1003" s="342"/>
      <c r="JKE1003" s="342"/>
      <c r="JKF1003" s="342"/>
      <c r="JKG1003" s="342"/>
      <c r="JKH1003" s="342"/>
      <c r="JKI1003" s="342"/>
      <c r="JKJ1003" s="342"/>
      <c r="JKK1003" s="342"/>
      <c r="JKL1003" s="342"/>
      <c r="JKM1003" s="342"/>
      <c r="JKN1003" s="342"/>
      <c r="JKO1003" s="342"/>
      <c r="JKP1003" s="342"/>
      <c r="JKQ1003" s="342"/>
      <c r="JKR1003" s="342"/>
      <c r="JKS1003" s="342"/>
      <c r="JKT1003" s="342"/>
      <c r="JKU1003" s="342"/>
      <c r="JKV1003" s="342"/>
      <c r="JKW1003" s="342"/>
      <c r="JKX1003" s="342"/>
      <c r="JKY1003" s="342"/>
      <c r="JKZ1003" s="342"/>
      <c r="JLA1003" s="342"/>
      <c r="JLB1003" s="342"/>
      <c r="JLC1003" s="342"/>
      <c r="JLD1003" s="342"/>
      <c r="JLE1003" s="342"/>
      <c r="JLF1003" s="342"/>
      <c r="JLG1003" s="342"/>
      <c r="JLH1003" s="342"/>
      <c r="JLI1003" s="342"/>
      <c r="JLJ1003" s="342"/>
      <c r="JLK1003" s="342"/>
      <c r="JLL1003" s="342"/>
      <c r="JLM1003" s="342"/>
      <c r="JLN1003" s="342"/>
      <c r="JLO1003" s="342"/>
      <c r="JLP1003" s="342"/>
      <c r="JLQ1003" s="342"/>
      <c r="JLR1003" s="342"/>
      <c r="JLS1003" s="342"/>
      <c r="JLT1003" s="342"/>
      <c r="JLU1003" s="342"/>
      <c r="JLV1003" s="342"/>
      <c r="JLW1003" s="342"/>
      <c r="JLX1003" s="342"/>
      <c r="JLY1003" s="342"/>
      <c r="JLZ1003" s="342"/>
      <c r="JMA1003" s="342"/>
      <c r="JMB1003" s="342"/>
      <c r="JMC1003" s="342"/>
      <c r="JMD1003" s="342"/>
      <c r="JME1003" s="342"/>
      <c r="JMF1003" s="342"/>
      <c r="JMG1003" s="342"/>
      <c r="JMH1003" s="342"/>
      <c r="JMI1003" s="342"/>
      <c r="JMJ1003" s="342"/>
      <c r="JMK1003" s="342"/>
      <c r="JML1003" s="342"/>
      <c r="JMM1003" s="342"/>
      <c r="JMN1003" s="342"/>
      <c r="JMO1003" s="342"/>
      <c r="JMP1003" s="342"/>
      <c r="JMQ1003" s="342"/>
      <c r="JMR1003" s="342"/>
      <c r="JMS1003" s="342"/>
      <c r="JMT1003" s="342"/>
      <c r="JMU1003" s="342"/>
      <c r="JMV1003" s="342"/>
      <c r="JMW1003" s="342"/>
      <c r="JMX1003" s="342"/>
      <c r="JMY1003" s="342"/>
      <c r="JMZ1003" s="342"/>
      <c r="JNA1003" s="342"/>
      <c r="JNB1003" s="342"/>
      <c r="JNC1003" s="342"/>
      <c r="JND1003" s="342"/>
      <c r="JNE1003" s="342"/>
      <c r="JNF1003" s="342"/>
      <c r="JNG1003" s="342"/>
      <c r="JNH1003" s="342"/>
      <c r="JNI1003" s="342"/>
      <c r="JNJ1003" s="342"/>
      <c r="JNK1003" s="342"/>
      <c r="JNL1003" s="342"/>
      <c r="JNM1003" s="342"/>
      <c r="JNN1003" s="342"/>
      <c r="JNO1003" s="342"/>
      <c r="JNP1003" s="342"/>
      <c r="JNQ1003" s="342"/>
      <c r="JNR1003" s="342"/>
      <c r="JNS1003" s="342"/>
      <c r="JNT1003" s="342"/>
      <c r="JNU1003" s="342"/>
      <c r="JNV1003" s="342"/>
      <c r="JNW1003" s="342"/>
      <c r="JNX1003" s="342"/>
      <c r="JNY1003" s="342"/>
      <c r="JNZ1003" s="342"/>
      <c r="JOA1003" s="342"/>
      <c r="JOB1003" s="342"/>
      <c r="JOC1003" s="342"/>
      <c r="JOD1003" s="342"/>
      <c r="JOE1003" s="342"/>
      <c r="JOF1003" s="342"/>
      <c r="JOG1003" s="342"/>
      <c r="JOH1003" s="342"/>
      <c r="JOI1003" s="342"/>
      <c r="JOJ1003" s="342"/>
      <c r="JOK1003" s="342"/>
      <c r="JOL1003" s="342"/>
      <c r="JOM1003" s="342"/>
      <c r="JON1003" s="342"/>
      <c r="JOO1003" s="342"/>
      <c r="JOP1003" s="342"/>
      <c r="JOQ1003" s="342"/>
      <c r="JOR1003" s="342"/>
      <c r="JOS1003" s="342"/>
      <c r="JOT1003" s="342"/>
      <c r="JOU1003" s="342"/>
      <c r="JOV1003" s="342"/>
      <c r="JOW1003" s="342"/>
      <c r="JOX1003" s="342"/>
      <c r="JOY1003" s="342"/>
      <c r="JOZ1003" s="342"/>
      <c r="JPA1003" s="342"/>
      <c r="JPB1003" s="342"/>
      <c r="JPC1003" s="342"/>
      <c r="JPD1003" s="342"/>
      <c r="JPE1003" s="342"/>
      <c r="JPF1003" s="342"/>
      <c r="JPG1003" s="342"/>
      <c r="JPH1003" s="342"/>
      <c r="JPI1003" s="342"/>
      <c r="JPJ1003" s="342"/>
      <c r="JPK1003" s="342"/>
      <c r="JPL1003" s="342"/>
      <c r="JPM1003" s="342"/>
      <c r="JPN1003" s="342"/>
      <c r="JPO1003" s="342"/>
      <c r="JPP1003" s="342"/>
      <c r="JPQ1003" s="342"/>
      <c r="JPR1003" s="342"/>
      <c r="JPS1003" s="342"/>
      <c r="JPT1003" s="342"/>
      <c r="JPU1003" s="342"/>
      <c r="JPV1003" s="342"/>
      <c r="JPW1003" s="342"/>
      <c r="JPX1003" s="342"/>
      <c r="JPY1003" s="342"/>
      <c r="JPZ1003" s="342"/>
      <c r="JQA1003" s="342"/>
      <c r="JQB1003" s="342"/>
      <c r="JQC1003" s="342"/>
      <c r="JQD1003" s="342"/>
      <c r="JQE1003" s="342"/>
      <c r="JQF1003" s="342"/>
      <c r="JQG1003" s="342"/>
      <c r="JQH1003" s="342"/>
      <c r="JQI1003" s="342"/>
      <c r="JQJ1003" s="342"/>
      <c r="JQK1003" s="342"/>
      <c r="JQL1003" s="342"/>
      <c r="JQM1003" s="342"/>
      <c r="JQN1003" s="342"/>
      <c r="JQO1003" s="342"/>
      <c r="JQP1003" s="342"/>
      <c r="JQQ1003" s="342"/>
      <c r="JQR1003" s="342"/>
      <c r="JQS1003" s="342"/>
      <c r="JQT1003" s="342"/>
      <c r="JQU1003" s="342"/>
      <c r="JQV1003" s="342"/>
      <c r="JQW1003" s="342"/>
      <c r="JQX1003" s="342"/>
      <c r="JQY1003" s="342"/>
      <c r="JQZ1003" s="342"/>
      <c r="JRA1003" s="342"/>
      <c r="JRB1003" s="342"/>
      <c r="JRC1003" s="342"/>
      <c r="JRD1003" s="342"/>
      <c r="JRE1003" s="342"/>
      <c r="JRF1003" s="342"/>
      <c r="JRG1003" s="342"/>
      <c r="JRH1003" s="342"/>
      <c r="JRI1003" s="342"/>
      <c r="JRJ1003" s="342"/>
      <c r="JRK1003" s="342"/>
      <c r="JRL1003" s="342"/>
      <c r="JRM1003" s="342"/>
      <c r="JRN1003" s="342"/>
      <c r="JRO1003" s="342"/>
      <c r="JRP1003" s="342"/>
      <c r="JRQ1003" s="342"/>
      <c r="JRR1003" s="342"/>
      <c r="JRS1003" s="342"/>
      <c r="JRT1003" s="342"/>
      <c r="JRU1003" s="342"/>
      <c r="JRV1003" s="342"/>
      <c r="JRW1003" s="342"/>
      <c r="JRX1003" s="342"/>
      <c r="JRY1003" s="342"/>
      <c r="JRZ1003" s="342"/>
      <c r="JSA1003" s="342"/>
      <c r="JSB1003" s="342"/>
      <c r="JSC1003" s="342"/>
      <c r="JSD1003" s="342"/>
      <c r="JSE1003" s="342"/>
      <c r="JSF1003" s="342"/>
      <c r="JSG1003" s="342"/>
      <c r="JSH1003" s="342"/>
      <c r="JSI1003" s="342"/>
      <c r="JSJ1003" s="342"/>
      <c r="JSK1003" s="342"/>
      <c r="JSL1003" s="342"/>
      <c r="JSM1003" s="342"/>
      <c r="JSN1003" s="342"/>
      <c r="JSO1003" s="342"/>
      <c r="JSP1003" s="342"/>
      <c r="JSQ1003" s="342"/>
      <c r="JSR1003" s="342"/>
      <c r="JSS1003" s="342"/>
      <c r="JST1003" s="342"/>
      <c r="JSU1003" s="342"/>
      <c r="JSV1003" s="342"/>
      <c r="JSW1003" s="342"/>
      <c r="JSX1003" s="342"/>
      <c r="JSY1003" s="342"/>
      <c r="JSZ1003" s="342"/>
      <c r="JTA1003" s="342"/>
      <c r="JTB1003" s="342"/>
      <c r="JTC1003" s="342"/>
      <c r="JTD1003" s="342"/>
      <c r="JTE1003" s="342"/>
      <c r="JTF1003" s="342"/>
      <c r="JTG1003" s="342"/>
      <c r="JTH1003" s="342"/>
      <c r="JTI1003" s="342"/>
      <c r="JTJ1003" s="342"/>
      <c r="JTK1003" s="342"/>
      <c r="JTL1003" s="342"/>
      <c r="JTM1003" s="342"/>
      <c r="JTN1003" s="342"/>
      <c r="JTO1003" s="342"/>
      <c r="JTP1003" s="342"/>
      <c r="JTQ1003" s="342"/>
      <c r="JTR1003" s="342"/>
      <c r="JTS1003" s="342"/>
      <c r="JTT1003" s="342"/>
      <c r="JTU1003" s="342"/>
      <c r="JTV1003" s="342"/>
      <c r="JTW1003" s="342"/>
      <c r="JTX1003" s="342"/>
      <c r="JTY1003" s="342"/>
      <c r="JTZ1003" s="342"/>
      <c r="JUA1003" s="342"/>
      <c r="JUB1003" s="342"/>
      <c r="JUC1003" s="342"/>
      <c r="JUD1003" s="342"/>
      <c r="JUE1003" s="342"/>
      <c r="JUF1003" s="342"/>
      <c r="JUG1003" s="342"/>
      <c r="JUH1003" s="342"/>
      <c r="JUI1003" s="342"/>
      <c r="JUJ1003" s="342"/>
      <c r="JUK1003" s="342"/>
      <c r="JUL1003" s="342"/>
      <c r="JUM1003" s="342"/>
      <c r="JUN1003" s="342"/>
      <c r="JUO1003" s="342"/>
      <c r="JUP1003" s="342"/>
      <c r="JUQ1003" s="342"/>
      <c r="JUR1003" s="342"/>
      <c r="JUS1003" s="342"/>
      <c r="JUT1003" s="342"/>
      <c r="JUU1003" s="342"/>
      <c r="JUV1003" s="342"/>
      <c r="JUW1003" s="342"/>
      <c r="JUX1003" s="342"/>
      <c r="JUY1003" s="342"/>
      <c r="JUZ1003" s="342"/>
      <c r="JVA1003" s="342"/>
      <c r="JVB1003" s="342"/>
      <c r="JVC1003" s="342"/>
      <c r="JVD1003" s="342"/>
      <c r="JVE1003" s="342"/>
      <c r="JVF1003" s="342"/>
      <c r="JVG1003" s="342"/>
      <c r="JVH1003" s="342"/>
      <c r="JVI1003" s="342"/>
      <c r="JVJ1003" s="342"/>
      <c r="JVK1003" s="342"/>
      <c r="JVL1003" s="342"/>
      <c r="JVM1003" s="342"/>
      <c r="JVN1003" s="342"/>
      <c r="JVO1003" s="342"/>
      <c r="JVP1003" s="342"/>
      <c r="JVQ1003" s="342"/>
      <c r="JVR1003" s="342"/>
      <c r="JVS1003" s="342"/>
      <c r="JVT1003" s="342"/>
      <c r="JVU1003" s="342"/>
      <c r="JVV1003" s="342"/>
      <c r="JVW1003" s="342"/>
      <c r="JVX1003" s="342"/>
      <c r="JVY1003" s="342"/>
      <c r="JVZ1003" s="342"/>
      <c r="JWA1003" s="342"/>
      <c r="JWB1003" s="342"/>
      <c r="JWC1003" s="342"/>
      <c r="JWD1003" s="342"/>
      <c r="JWE1003" s="342"/>
      <c r="JWF1003" s="342"/>
      <c r="JWG1003" s="342"/>
      <c r="JWH1003" s="342"/>
      <c r="JWI1003" s="342"/>
      <c r="JWJ1003" s="342"/>
      <c r="JWK1003" s="342"/>
      <c r="JWL1003" s="342"/>
      <c r="JWM1003" s="342"/>
      <c r="JWN1003" s="342"/>
      <c r="JWO1003" s="342"/>
      <c r="JWP1003" s="342"/>
      <c r="JWQ1003" s="342"/>
      <c r="JWR1003" s="342"/>
      <c r="JWS1003" s="342"/>
      <c r="JWT1003" s="342"/>
      <c r="JWU1003" s="342"/>
      <c r="JWV1003" s="342"/>
      <c r="JWW1003" s="342"/>
      <c r="JWX1003" s="342"/>
      <c r="JWY1003" s="342"/>
      <c r="JWZ1003" s="342"/>
      <c r="JXA1003" s="342"/>
      <c r="JXB1003" s="342"/>
      <c r="JXC1003" s="342"/>
      <c r="JXD1003" s="342"/>
      <c r="JXE1003" s="342"/>
      <c r="JXF1003" s="342"/>
      <c r="JXG1003" s="342"/>
      <c r="JXH1003" s="342"/>
      <c r="JXI1003" s="342"/>
      <c r="JXJ1003" s="342"/>
      <c r="JXK1003" s="342"/>
      <c r="JXL1003" s="342"/>
      <c r="JXM1003" s="342"/>
      <c r="JXN1003" s="342"/>
      <c r="JXO1003" s="342"/>
      <c r="JXP1003" s="342"/>
      <c r="JXQ1003" s="342"/>
      <c r="JXR1003" s="342"/>
      <c r="JXS1003" s="342"/>
      <c r="JXT1003" s="342"/>
      <c r="JXU1003" s="342"/>
      <c r="JXV1003" s="342"/>
      <c r="JXW1003" s="342"/>
      <c r="JXX1003" s="342"/>
      <c r="JXY1003" s="342"/>
      <c r="JXZ1003" s="342"/>
      <c r="JYA1003" s="342"/>
      <c r="JYB1003" s="342"/>
      <c r="JYC1003" s="342"/>
      <c r="JYD1003" s="342"/>
      <c r="JYE1003" s="342"/>
      <c r="JYF1003" s="342"/>
      <c r="JYG1003" s="342"/>
      <c r="JYH1003" s="342"/>
      <c r="JYI1003" s="342"/>
      <c r="JYJ1003" s="342"/>
      <c r="JYK1003" s="342"/>
      <c r="JYL1003" s="342"/>
      <c r="JYM1003" s="342"/>
      <c r="JYN1003" s="342"/>
      <c r="JYO1003" s="342"/>
      <c r="JYP1003" s="342"/>
      <c r="JYQ1003" s="342"/>
      <c r="JYR1003" s="342"/>
      <c r="JYS1003" s="342"/>
      <c r="JYT1003" s="342"/>
      <c r="JYU1003" s="342"/>
      <c r="JYV1003" s="342"/>
      <c r="JYW1003" s="342"/>
      <c r="JYX1003" s="342"/>
      <c r="JYY1003" s="342"/>
      <c r="JYZ1003" s="342"/>
      <c r="JZA1003" s="342"/>
      <c r="JZB1003" s="342"/>
      <c r="JZC1003" s="342"/>
      <c r="JZD1003" s="342"/>
      <c r="JZE1003" s="342"/>
      <c r="JZF1003" s="342"/>
      <c r="JZG1003" s="342"/>
      <c r="JZH1003" s="342"/>
      <c r="JZI1003" s="342"/>
      <c r="JZJ1003" s="342"/>
      <c r="JZK1003" s="342"/>
      <c r="JZL1003" s="342"/>
      <c r="JZM1003" s="342"/>
      <c r="JZN1003" s="342"/>
      <c r="JZO1003" s="342"/>
      <c r="JZP1003" s="342"/>
      <c r="JZQ1003" s="342"/>
      <c r="JZR1003" s="342"/>
      <c r="JZS1003" s="342"/>
      <c r="JZT1003" s="342"/>
      <c r="JZU1003" s="342"/>
      <c r="JZV1003" s="342"/>
      <c r="JZW1003" s="342"/>
      <c r="JZX1003" s="342"/>
      <c r="JZY1003" s="342"/>
      <c r="JZZ1003" s="342"/>
      <c r="KAA1003" s="342"/>
      <c r="KAB1003" s="342"/>
      <c r="KAC1003" s="342"/>
      <c r="KAD1003" s="342"/>
      <c r="KAE1003" s="342"/>
      <c r="KAF1003" s="342"/>
      <c r="KAG1003" s="342"/>
      <c r="KAH1003" s="342"/>
      <c r="KAI1003" s="342"/>
      <c r="KAJ1003" s="342"/>
      <c r="KAK1003" s="342"/>
      <c r="KAL1003" s="342"/>
      <c r="KAM1003" s="342"/>
      <c r="KAN1003" s="342"/>
      <c r="KAO1003" s="342"/>
      <c r="KAP1003" s="342"/>
      <c r="KAQ1003" s="342"/>
      <c r="KAR1003" s="342"/>
      <c r="KAS1003" s="342"/>
      <c r="KAT1003" s="342"/>
      <c r="KAU1003" s="342"/>
      <c r="KAV1003" s="342"/>
      <c r="KAW1003" s="342"/>
      <c r="KAX1003" s="342"/>
      <c r="KAY1003" s="342"/>
      <c r="KAZ1003" s="342"/>
      <c r="KBA1003" s="342"/>
      <c r="KBB1003" s="342"/>
      <c r="KBC1003" s="342"/>
      <c r="KBD1003" s="342"/>
      <c r="KBE1003" s="342"/>
      <c r="KBF1003" s="342"/>
      <c r="KBG1003" s="342"/>
      <c r="KBH1003" s="342"/>
      <c r="KBI1003" s="342"/>
      <c r="KBJ1003" s="342"/>
      <c r="KBK1003" s="342"/>
      <c r="KBL1003" s="342"/>
      <c r="KBM1003" s="342"/>
      <c r="KBN1003" s="342"/>
      <c r="KBO1003" s="342"/>
      <c r="KBP1003" s="342"/>
      <c r="KBQ1003" s="342"/>
      <c r="KBR1003" s="342"/>
      <c r="KBS1003" s="342"/>
      <c r="KBT1003" s="342"/>
      <c r="KBU1003" s="342"/>
      <c r="KBV1003" s="342"/>
      <c r="KBW1003" s="342"/>
      <c r="KBX1003" s="342"/>
      <c r="KBY1003" s="342"/>
      <c r="KBZ1003" s="342"/>
      <c r="KCA1003" s="342"/>
      <c r="KCB1003" s="342"/>
      <c r="KCC1003" s="342"/>
      <c r="KCD1003" s="342"/>
      <c r="KCE1003" s="342"/>
      <c r="KCF1003" s="342"/>
      <c r="KCG1003" s="342"/>
      <c r="KCH1003" s="342"/>
      <c r="KCI1003" s="342"/>
      <c r="KCJ1003" s="342"/>
      <c r="KCK1003" s="342"/>
      <c r="KCL1003" s="342"/>
      <c r="KCM1003" s="342"/>
      <c r="KCN1003" s="342"/>
      <c r="KCO1003" s="342"/>
      <c r="KCP1003" s="342"/>
      <c r="KCQ1003" s="342"/>
      <c r="KCR1003" s="342"/>
      <c r="KCS1003" s="342"/>
      <c r="KCT1003" s="342"/>
      <c r="KCU1003" s="342"/>
      <c r="KCV1003" s="342"/>
      <c r="KCW1003" s="342"/>
      <c r="KCX1003" s="342"/>
      <c r="KCY1003" s="342"/>
      <c r="KCZ1003" s="342"/>
      <c r="KDA1003" s="342"/>
      <c r="KDB1003" s="342"/>
      <c r="KDC1003" s="342"/>
      <c r="KDD1003" s="342"/>
      <c r="KDE1003" s="342"/>
      <c r="KDF1003" s="342"/>
      <c r="KDG1003" s="342"/>
      <c r="KDH1003" s="342"/>
      <c r="KDI1003" s="342"/>
      <c r="KDJ1003" s="342"/>
      <c r="KDK1003" s="342"/>
      <c r="KDL1003" s="342"/>
      <c r="KDM1003" s="342"/>
      <c r="KDN1003" s="342"/>
      <c r="KDO1003" s="342"/>
      <c r="KDP1003" s="342"/>
      <c r="KDQ1003" s="342"/>
      <c r="KDR1003" s="342"/>
      <c r="KDS1003" s="342"/>
      <c r="KDT1003" s="342"/>
      <c r="KDU1003" s="342"/>
      <c r="KDV1003" s="342"/>
      <c r="KDW1003" s="342"/>
      <c r="KDX1003" s="342"/>
      <c r="KDY1003" s="342"/>
      <c r="KDZ1003" s="342"/>
      <c r="KEA1003" s="342"/>
      <c r="KEB1003" s="342"/>
      <c r="KEC1003" s="342"/>
      <c r="KED1003" s="342"/>
      <c r="KEE1003" s="342"/>
      <c r="KEF1003" s="342"/>
      <c r="KEG1003" s="342"/>
      <c r="KEH1003" s="342"/>
      <c r="KEI1003" s="342"/>
      <c r="KEJ1003" s="342"/>
      <c r="KEK1003" s="342"/>
      <c r="KEL1003" s="342"/>
      <c r="KEM1003" s="342"/>
      <c r="KEN1003" s="342"/>
      <c r="KEO1003" s="342"/>
      <c r="KEP1003" s="342"/>
      <c r="KEQ1003" s="342"/>
      <c r="KER1003" s="342"/>
      <c r="KES1003" s="342"/>
      <c r="KET1003" s="342"/>
      <c r="KEU1003" s="342"/>
      <c r="KEV1003" s="342"/>
      <c r="KEW1003" s="342"/>
      <c r="KEX1003" s="342"/>
      <c r="KEY1003" s="342"/>
      <c r="KEZ1003" s="342"/>
      <c r="KFA1003" s="342"/>
      <c r="KFB1003" s="342"/>
      <c r="KFC1003" s="342"/>
      <c r="KFD1003" s="342"/>
      <c r="KFE1003" s="342"/>
      <c r="KFF1003" s="342"/>
      <c r="KFG1003" s="342"/>
      <c r="KFH1003" s="342"/>
      <c r="KFI1003" s="342"/>
      <c r="KFJ1003" s="342"/>
      <c r="KFK1003" s="342"/>
      <c r="KFL1003" s="342"/>
      <c r="KFM1003" s="342"/>
      <c r="KFN1003" s="342"/>
      <c r="KFO1003" s="342"/>
      <c r="KFP1003" s="342"/>
      <c r="KFQ1003" s="342"/>
      <c r="KFR1003" s="342"/>
      <c r="KFS1003" s="342"/>
      <c r="KFT1003" s="342"/>
      <c r="KFU1003" s="342"/>
      <c r="KFV1003" s="342"/>
      <c r="KFW1003" s="342"/>
      <c r="KFX1003" s="342"/>
      <c r="KFY1003" s="342"/>
      <c r="KFZ1003" s="342"/>
      <c r="KGA1003" s="342"/>
      <c r="KGB1003" s="342"/>
      <c r="KGC1003" s="342"/>
      <c r="KGD1003" s="342"/>
      <c r="KGE1003" s="342"/>
      <c r="KGF1003" s="342"/>
      <c r="KGG1003" s="342"/>
      <c r="KGH1003" s="342"/>
      <c r="KGI1003" s="342"/>
      <c r="KGJ1003" s="342"/>
      <c r="KGK1003" s="342"/>
      <c r="KGL1003" s="342"/>
      <c r="KGM1003" s="342"/>
      <c r="KGN1003" s="342"/>
      <c r="KGO1003" s="342"/>
      <c r="KGP1003" s="342"/>
      <c r="KGQ1003" s="342"/>
      <c r="KGR1003" s="342"/>
      <c r="KGS1003" s="342"/>
      <c r="KGT1003" s="342"/>
      <c r="KGU1003" s="342"/>
      <c r="KGV1003" s="342"/>
      <c r="KGW1003" s="342"/>
      <c r="KGX1003" s="342"/>
      <c r="KGY1003" s="342"/>
      <c r="KGZ1003" s="342"/>
      <c r="KHA1003" s="342"/>
      <c r="KHB1003" s="342"/>
      <c r="KHC1003" s="342"/>
      <c r="KHD1003" s="342"/>
      <c r="KHE1003" s="342"/>
      <c r="KHF1003" s="342"/>
      <c r="KHG1003" s="342"/>
      <c r="KHH1003" s="342"/>
      <c r="KHI1003" s="342"/>
      <c r="KHJ1003" s="342"/>
      <c r="KHK1003" s="342"/>
      <c r="KHL1003" s="342"/>
      <c r="KHM1003" s="342"/>
      <c r="KHN1003" s="342"/>
      <c r="KHO1003" s="342"/>
      <c r="KHP1003" s="342"/>
      <c r="KHQ1003" s="342"/>
      <c r="KHR1003" s="342"/>
      <c r="KHS1003" s="342"/>
      <c r="KHT1003" s="342"/>
      <c r="KHU1003" s="342"/>
      <c r="KHV1003" s="342"/>
      <c r="KHW1003" s="342"/>
      <c r="KHX1003" s="342"/>
      <c r="KHY1003" s="342"/>
      <c r="KHZ1003" s="342"/>
      <c r="KIA1003" s="342"/>
      <c r="KIB1003" s="342"/>
      <c r="KIC1003" s="342"/>
      <c r="KID1003" s="342"/>
      <c r="KIE1003" s="342"/>
      <c r="KIF1003" s="342"/>
      <c r="KIG1003" s="342"/>
      <c r="KIH1003" s="342"/>
      <c r="KII1003" s="342"/>
      <c r="KIJ1003" s="342"/>
      <c r="KIK1003" s="342"/>
      <c r="KIL1003" s="342"/>
      <c r="KIM1003" s="342"/>
      <c r="KIN1003" s="342"/>
      <c r="KIO1003" s="342"/>
      <c r="KIP1003" s="342"/>
      <c r="KIQ1003" s="342"/>
      <c r="KIR1003" s="342"/>
      <c r="KIS1003" s="342"/>
      <c r="KIT1003" s="342"/>
      <c r="KIU1003" s="342"/>
      <c r="KIV1003" s="342"/>
      <c r="KIW1003" s="342"/>
      <c r="KIX1003" s="342"/>
      <c r="KIY1003" s="342"/>
      <c r="KIZ1003" s="342"/>
      <c r="KJA1003" s="342"/>
      <c r="KJB1003" s="342"/>
      <c r="KJC1003" s="342"/>
      <c r="KJD1003" s="342"/>
      <c r="KJE1003" s="342"/>
      <c r="KJF1003" s="342"/>
      <c r="KJG1003" s="342"/>
      <c r="KJH1003" s="342"/>
      <c r="KJI1003" s="342"/>
      <c r="KJJ1003" s="342"/>
      <c r="KJK1003" s="342"/>
      <c r="KJL1003" s="342"/>
      <c r="KJM1003" s="342"/>
      <c r="KJN1003" s="342"/>
      <c r="KJO1003" s="342"/>
      <c r="KJP1003" s="342"/>
      <c r="KJQ1003" s="342"/>
      <c r="KJR1003" s="342"/>
      <c r="KJS1003" s="342"/>
      <c r="KJT1003" s="342"/>
      <c r="KJU1003" s="342"/>
      <c r="KJV1003" s="342"/>
      <c r="KJW1003" s="342"/>
      <c r="KJX1003" s="342"/>
      <c r="KJY1003" s="342"/>
      <c r="KJZ1003" s="342"/>
      <c r="KKA1003" s="342"/>
      <c r="KKB1003" s="342"/>
      <c r="KKC1003" s="342"/>
      <c r="KKD1003" s="342"/>
      <c r="KKE1003" s="342"/>
      <c r="KKF1003" s="342"/>
      <c r="KKG1003" s="342"/>
      <c r="KKH1003" s="342"/>
      <c r="KKI1003" s="342"/>
      <c r="KKJ1003" s="342"/>
      <c r="KKK1003" s="342"/>
      <c r="KKL1003" s="342"/>
      <c r="KKM1003" s="342"/>
      <c r="KKN1003" s="342"/>
      <c r="KKO1003" s="342"/>
      <c r="KKP1003" s="342"/>
      <c r="KKQ1003" s="342"/>
      <c r="KKR1003" s="342"/>
      <c r="KKS1003" s="342"/>
      <c r="KKT1003" s="342"/>
      <c r="KKU1003" s="342"/>
      <c r="KKV1003" s="342"/>
      <c r="KKW1003" s="342"/>
      <c r="KKX1003" s="342"/>
      <c r="KKY1003" s="342"/>
      <c r="KKZ1003" s="342"/>
      <c r="KLA1003" s="342"/>
      <c r="KLB1003" s="342"/>
      <c r="KLC1003" s="342"/>
      <c r="KLD1003" s="342"/>
      <c r="KLE1003" s="342"/>
      <c r="KLF1003" s="342"/>
      <c r="KLG1003" s="342"/>
      <c r="KLH1003" s="342"/>
      <c r="KLI1003" s="342"/>
      <c r="KLJ1003" s="342"/>
      <c r="KLK1003" s="342"/>
      <c r="KLL1003" s="342"/>
      <c r="KLM1003" s="342"/>
      <c r="KLN1003" s="342"/>
      <c r="KLO1003" s="342"/>
      <c r="KLP1003" s="342"/>
      <c r="KLQ1003" s="342"/>
      <c r="KLR1003" s="342"/>
      <c r="KLS1003" s="342"/>
      <c r="KLT1003" s="342"/>
      <c r="KLU1003" s="342"/>
      <c r="KLV1003" s="342"/>
      <c r="KLW1003" s="342"/>
      <c r="KLX1003" s="342"/>
      <c r="KLY1003" s="342"/>
      <c r="KLZ1003" s="342"/>
      <c r="KMA1003" s="342"/>
      <c r="KMB1003" s="342"/>
      <c r="KMC1003" s="342"/>
      <c r="KMD1003" s="342"/>
      <c r="KME1003" s="342"/>
      <c r="KMF1003" s="342"/>
      <c r="KMG1003" s="342"/>
      <c r="KMH1003" s="342"/>
      <c r="KMI1003" s="342"/>
      <c r="KMJ1003" s="342"/>
      <c r="KMK1003" s="342"/>
      <c r="KML1003" s="342"/>
      <c r="KMM1003" s="342"/>
      <c r="KMN1003" s="342"/>
      <c r="KMO1003" s="342"/>
      <c r="KMP1003" s="342"/>
      <c r="KMQ1003" s="342"/>
      <c r="KMR1003" s="342"/>
      <c r="KMS1003" s="342"/>
      <c r="KMT1003" s="342"/>
      <c r="KMU1003" s="342"/>
      <c r="KMV1003" s="342"/>
      <c r="KMW1003" s="342"/>
      <c r="KMX1003" s="342"/>
      <c r="KMY1003" s="342"/>
      <c r="KMZ1003" s="342"/>
      <c r="KNA1003" s="342"/>
      <c r="KNB1003" s="342"/>
      <c r="KNC1003" s="342"/>
      <c r="KND1003" s="342"/>
      <c r="KNE1003" s="342"/>
      <c r="KNF1003" s="342"/>
      <c r="KNG1003" s="342"/>
      <c r="KNH1003" s="342"/>
      <c r="KNI1003" s="342"/>
      <c r="KNJ1003" s="342"/>
      <c r="KNK1003" s="342"/>
      <c r="KNL1003" s="342"/>
      <c r="KNM1003" s="342"/>
      <c r="KNN1003" s="342"/>
      <c r="KNO1003" s="342"/>
      <c r="KNP1003" s="342"/>
      <c r="KNQ1003" s="342"/>
      <c r="KNR1003" s="342"/>
      <c r="KNS1003" s="342"/>
      <c r="KNT1003" s="342"/>
      <c r="KNU1003" s="342"/>
      <c r="KNV1003" s="342"/>
      <c r="KNW1003" s="342"/>
      <c r="KNX1003" s="342"/>
      <c r="KNY1003" s="342"/>
      <c r="KNZ1003" s="342"/>
      <c r="KOA1003" s="342"/>
      <c r="KOB1003" s="342"/>
      <c r="KOC1003" s="342"/>
      <c r="KOD1003" s="342"/>
      <c r="KOE1003" s="342"/>
      <c r="KOF1003" s="342"/>
      <c r="KOG1003" s="342"/>
      <c r="KOH1003" s="342"/>
      <c r="KOI1003" s="342"/>
      <c r="KOJ1003" s="342"/>
      <c r="KOK1003" s="342"/>
      <c r="KOL1003" s="342"/>
      <c r="KOM1003" s="342"/>
      <c r="KON1003" s="342"/>
      <c r="KOO1003" s="342"/>
      <c r="KOP1003" s="342"/>
      <c r="KOQ1003" s="342"/>
      <c r="KOR1003" s="342"/>
      <c r="KOS1003" s="342"/>
      <c r="KOT1003" s="342"/>
      <c r="KOU1003" s="342"/>
      <c r="KOV1003" s="342"/>
      <c r="KOW1003" s="342"/>
      <c r="KOX1003" s="342"/>
      <c r="KOY1003" s="342"/>
      <c r="KOZ1003" s="342"/>
      <c r="KPA1003" s="342"/>
      <c r="KPB1003" s="342"/>
      <c r="KPC1003" s="342"/>
      <c r="KPD1003" s="342"/>
      <c r="KPE1003" s="342"/>
      <c r="KPF1003" s="342"/>
      <c r="KPG1003" s="342"/>
      <c r="KPH1003" s="342"/>
      <c r="KPI1003" s="342"/>
      <c r="KPJ1003" s="342"/>
      <c r="KPK1003" s="342"/>
      <c r="KPL1003" s="342"/>
      <c r="KPM1003" s="342"/>
      <c r="KPN1003" s="342"/>
      <c r="KPO1003" s="342"/>
      <c r="KPP1003" s="342"/>
      <c r="KPQ1003" s="342"/>
      <c r="KPR1003" s="342"/>
      <c r="KPS1003" s="342"/>
      <c r="KPT1003" s="342"/>
      <c r="KPU1003" s="342"/>
      <c r="KPV1003" s="342"/>
      <c r="KPW1003" s="342"/>
      <c r="KPX1003" s="342"/>
      <c r="KPY1003" s="342"/>
      <c r="KPZ1003" s="342"/>
      <c r="KQA1003" s="342"/>
      <c r="KQB1003" s="342"/>
      <c r="KQC1003" s="342"/>
      <c r="KQD1003" s="342"/>
      <c r="KQE1003" s="342"/>
      <c r="KQF1003" s="342"/>
      <c r="KQG1003" s="342"/>
      <c r="KQH1003" s="342"/>
      <c r="KQI1003" s="342"/>
      <c r="KQJ1003" s="342"/>
      <c r="KQK1003" s="342"/>
      <c r="KQL1003" s="342"/>
      <c r="KQM1003" s="342"/>
      <c r="KQN1003" s="342"/>
      <c r="KQO1003" s="342"/>
      <c r="KQP1003" s="342"/>
      <c r="KQQ1003" s="342"/>
      <c r="KQR1003" s="342"/>
      <c r="KQS1003" s="342"/>
      <c r="KQT1003" s="342"/>
      <c r="KQU1003" s="342"/>
      <c r="KQV1003" s="342"/>
      <c r="KQW1003" s="342"/>
      <c r="KQX1003" s="342"/>
      <c r="KQY1003" s="342"/>
      <c r="KQZ1003" s="342"/>
      <c r="KRA1003" s="342"/>
      <c r="KRB1003" s="342"/>
      <c r="KRC1003" s="342"/>
      <c r="KRD1003" s="342"/>
      <c r="KRE1003" s="342"/>
      <c r="KRF1003" s="342"/>
      <c r="KRG1003" s="342"/>
      <c r="KRH1003" s="342"/>
      <c r="KRI1003" s="342"/>
      <c r="KRJ1003" s="342"/>
      <c r="KRK1003" s="342"/>
      <c r="KRL1003" s="342"/>
      <c r="KRM1003" s="342"/>
      <c r="KRN1003" s="342"/>
      <c r="KRO1003" s="342"/>
      <c r="KRP1003" s="342"/>
      <c r="KRQ1003" s="342"/>
      <c r="KRR1003" s="342"/>
      <c r="KRS1003" s="342"/>
      <c r="KRT1003" s="342"/>
      <c r="KRU1003" s="342"/>
      <c r="KRV1003" s="342"/>
      <c r="KRW1003" s="342"/>
      <c r="KRX1003" s="342"/>
      <c r="KRY1003" s="342"/>
      <c r="KRZ1003" s="342"/>
      <c r="KSA1003" s="342"/>
      <c r="KSB1003" s="342"/>
      <c r="KSC1003" s="342"/>
      <c r="KSD1003" s="342"/>
      <c r="KSE1003" s="342"/>
      <c r="KSF1003" s="342"/>
      <c r="KSG1003" s="342"/>
      <c r="KSH1003" s="342"/>
      <c r="KSI1003" s="342"/>
      <c r="KSJ1003" s="342"/>
      <c r="KSK1003" s="342"/>
      <c r="KSL1003" s="342"/>
      <c r="KSM1003" s="342"/>
      <c r="KSN1003" s="342"/>
      <c r="KSO1003" s="342"/>
      <c r="KSP1003" s="342"/>
      <c r="KSQ1003" s="342"/>
      <c r="KSR1003" s="342"/>
      <c r="KSS1003" s="342"/>
      <c r="KST1003" s="342"/>
      <c r="KSU1003" s="342"/>
      <c r="KSV1003" s="342"/>
      <c r="KSW1003" s="342"/>
      <c r="KSX1003" s="342"/>
      <c r="KSY1003" s="342"/>
      <c r="KSZ1003" s="342"/>
      <c r="KTA1003" s="342"/>
      <c r="KTB1003" s="342"/>
      <c r="KTC1003" s="342"/>
      <c r="KTD1003" s="342"/>
      <c r="KTE1003" s="342"/>
      <c r="KTF1003" s="342"/>
      <c r="KTG1003" s="342"/>
      <c r="KTH1003" s="342"/>
      <c r="KTI1003" s="342"/>
      <c r="KTJ1003" s="342"/>
      <c r="KTK1003" s="342"/>
      <c r="KTL1003" s="342"/>
      <c r="KTM1003" s="342"/>
      <c r="KTN1003" s="342"/>
      <c r="KTO1003" s="342"/>
      <c r="KTP1003" s="342"/>
      <c r="KTQ1003" s="342"/>
      <c r="KTR1003" s="342"/>
      <c r="KTS1003" s="342"/>
      <c r="KTT1003" s="342"/>
      <c r="KTU1003" s="342"/>
      <c r="KTV1003" s="342"/>
      <c r="KTW1003" s="342"/>
      <c r="KTX1003" s="342"/>
      <c r="KTY1003" s="342"/>
      <c r="KTZ1003" s="342"/>
      <c r="KUA1003" s="342"/>
      <c r="KUB1003" s="342"/>
      <c r="KUC1003" s="342"/>
      <c r="KUD1003" s="342"/>
      <c r="KUE1003" s="342"/>
      <c r="KUF1003" s="342"/>
      <c r="KUG1003" s="342"/>
      <c r="KUH1003" s="342"/>
      <c r="KUI1003" s="342"/>
      <c r="KUJ1003" s="342"/>
      <c r="KUK1003" s="342"/>
      <c r="KUL1003" s="342"/>
      <c r="KUM1003" s="342"/>
      <c r="KUN1003" s="342"/>
      <c r="KUO1003" s="342"/>
      <c r="KUP1003" s="342"/>
      <c r="KUQ1003" s="342"/>
      <c r="KUR1003" s="342"/>
      <c r="KUS1003" s="342"/>
      <c r="KUT1003" s="342"/>
      <c r="KUU1003" s="342"/>
      <c r="KUV1003" s="342"/>
      <c r="KUW1003" s="342"/>
      <c r="KUX1003" s="342"/>
      <c r="KUY1003" s="342"/>
      <c r="KUZ1003" s="342"/>
      <c r="KVA1003" s="342"/>
      <c r="KVB1003" s="342"/>
      <c r="KVC1003" s="342"/>
      <c r="KVD1003" s="342"/>
      <c r="KVE1003" s="342"/>
      <c r="KVF1003" s="342"/>
      <c r="KVG1003" s="342"/>
      <c r="KVH1003" s="342"/>
      <c r="KVI1003" s="342"/>
      <c r="KVJ1003" s="342"/>
      <c r="KVK1003" s="342"/>
      <c r="KVL1003" s="342"/>
      <c r="KVM1003" s="342"/>
      <c r="KVN1003" s="342"/>
      <c r="KVO1003" s="342"/>
      <c r="KVP1003" s="342"/>
      <c r="KVQ1003" s="342"/>
      <c r="KVR1003" s="342"/>
      <c r="KVS1003" s="342"/>
      <c r="KVT1003" s="342"/>
      <c r="KVU1003" s="342"/>
      <c r="KVV1003" s="342"/>
      <c r="KVW1003" s="342"/>
      <c r="KVX1003" s="342"/>
      <c r="KVY1003" s="342"/>
      <c r="KVZ1003" s="342"/>
      <c r="KWA1003" s="342"/>
      <c r="KWB1003" s="342"/>
      <c r="KWC1003" s="342"/>
      <c r="KWD1003" s="342"/>
      <c r="KWE1003" s="342"/>
      <c r="KWF1003" s="342"/>
      <c r="KWG1003" s="342"/>
      <c r="KWH1003" s="342"/>
      <c r="KWI1003" s="342"/>
      <c r="KWJ1003" s="342"/>
      <c r="KWK1003" s="342"/>
      <c r="KWL1003" s="342"/>
      <c r="KWM1003" s="342"/>
      <c r="KWN1003" s="342"/>
      <c r="KWO1003" s="342"/>
      <c r="KWP1003" s="342"/>
      <c r="KWQ1003" s="342"/>
      <c r="KWR1003" s="342"/>
      <c r="KWS1003" s="342"/>
      <c r="KWT1003" s="342"/>
      <c r="KWU1003" s="342"/>
      <c r="KWV1003" s="342"/>
      <c r="KWW1003" s="342"/>
      <c r="KWX1003" s="342"/>
      <c r="KWY1003" s="342"/>
      <c r="KWZ1003" s="342"/>
      <c r="KXA1003" s="342"/>
      <c r="KXB1003" s="342"/>
      <c r="KXC1003" s="342"/>
      <c r="KXD1003" s="342"/>
      <c r="KXE1003" s="342"/>
      <c r="KXF1003" s="342"/>
      <c r="KXG1003" s="342"/>
      <c r="KXH1003" s="342"/>
      <c r="KXI1003" s="342"/>
      <c r="KXJ1003" s="342"/>
      <c r="KXK1003" s="342"/>
      <c r="KXL1003" s="342"/>
      <c r="KXM1003" s="342"/>
      <c r="KXN1003" s="342"/>
      <c r="KXO1003" s="342"/>
      <c r="KXP1003" s="342"/>
      <c r="KXQ1003" s="342"/>
      <c r="KXR1003" s="342"/>
      <c r="KXS1003" s="342"/>
      <c r="KXT1003" s="342"/>
      <c r="KXU1003" s="342"/>
      <c r="KXV1003" s="342"/>
      <c r="KXW1003" s="342"/>
      <c r="KXX1003" s="342"/>
      <c r="KXY1003" s="342"/>
      <c r="KXZ1003" s="342"/>
      <c r="KYA1003" s="342"/>
      <c r="KYB1003" s="342"/>
      <c r="KYC1003" s="342"/>
      <c r="KYD1003" s="342"/>
      <c r="KYE1003" s="342"/>
      <c r="KYF1003" s="342"/>
      <c r="KYG1003" s="342"/>
      <c r="KYH1003" s="342"/>
      <c r="KYI1003" s="342"/>
      <c r="KYJ1003" s="342"/>
      <c r="KYK1003" s="342"/>
      <c r="KYL1003" s="342"/>
      <c r="KYM1003" s="342"/>
      <c r="KYN1003" s="342"/>
      <c r="KYO1003" s="342"/>
      <c r="KYP1003" s="342"/>
      <c r="KYQ1003" s="342"/>
      <c r="KYR1003" s="342"/>
      <c r="KYS1003" s="342"/>
      <c r="KYT1003" s="342"/>
      <c r="KYU1003" s="342"/>
      <c r="KYV1003" s="342"/>
      <c r="KYW1003" s="342"/>
      <c r="KYX1003" s="342"/>
      <c r="KYY1003" s="342"/>
      <c r="KYZ1003" s="342"/>
      <c r="KZA1003" s="342"/>
      <c r="KZB1003" s="342"/>
      <c r="KZC1003" s="342"/>
      <c r="KZD1003" s="342"/>
      <c r="KZE1003" s="342"/>
      <c r="KZF1003" s="342"/>
      <c r="KZG1003" s="342"/>
      <c r="KZH1003" s="342"/>
      <c r="KZI1003" s="342"/>
      <c r="KZJ1003" s="342"/>
      <c r="KZK1003" s="342"/>
      <c r="KZL1003" s="342"/>
      <c r="KZM1003" s="342"/>
      <c r="KZN1003" s="342"/>
      <c r="KZO1003" s="342"/>
      <c r="KZP1003" s="342"/>
      <c r="KZQ1003" s="342"/>
      <c r="KZR1003" s="342"/>
      <c r="KZS1003" s="342"/>
      <c r="KZT1003" s="342"/>
      <c r="KZU1003" s="342"/>
      <c r="KZV1003" s="342"/>
      <c r="KZW1003" s="342"/>
      <c r="KZX1003" s="342"/>
      <c r="KZY1003" s="342"/>
      <c r="KZZ1003" s="342"/>
      <c r="LAA1003" s="342"/>
      <c r="LAB1003" s="342"/>
      <c r="LAC1003" s="342"/>
      <c r="LAD1003" s="342"/>
      <c r="LAE1003" s="342"/>
      <c r="LAF1003" s="342"/>
      <c r="LAG1003" s="342"/>
      <c r="LAH1003" s="342"/>
      <c r="LAI1003" s="342"/>
      <c r="LAJ1003" s="342"/>
      <c r="LAK1003" s="342"/>
      <c r="LAL1003" s="342"/>
      <c r="LAM1003" s="342"/>
      <c r="LAN1003" s="342"/>
      <c r="LAO1003" s="342"/>
      <c r="LAP1003" s="342"/>
      <c r="LAQ1003" s="342"/>
      <c r="LAR1003" s="342"/>
      <c r="LAS1003" s="342"/>
      <c r="LAT1003" s="342"/>
      <c r="LAU1003" s="342"/>
      <c r="LAV1003" s="342"/>
      <c r="LAW1003" s="342"/>
      <c r="LAX1003" s="342"/>
      <c r="LAY1003" s="342"/>
      <c r="LAZ1003" s="342"/>
      <c r="LBA1003" s="342"/>
      <c r="LBB1003" s="342"/>
      <c r="LBC1003" s="342"/>
      <c r="LBD1003" s="342"/>
      <c r="LBE1003" s="342"/>
      <c r="LBF1003" s="342"/>
      <c r="LBG1003" s="342"/>
      <c r="LBH1003" s="342"/>
      <c r="LBI1003" s="342"/>
      <c r="LBJ1003" s="342"/>
      <c r="LBK1003" s="342"/>
      <c r="LBL1003" s="342"/>
      <c r="LBM1003" s="342"/>
      <c r="LBN1003" s="342"/>
      <c r="LBO1003" s="342"/>
      <c r="LBP1003" s="342"/>
      <c r="LBQ1003" s="342"/>
      <c r="LBR1003" s="342"/>
      <c r="LBS1003" s="342"/>
      <c r="LBT1003" s="342"/>
      <c r="LBU1003" s="342"/>
      <c r="LBV1003" s="342"/>
      <c r="LBW1003" s="342"/>
      <c r="LBX1003" s="342"/>
      <c r="LBY1003" s="342"/>
      <c r="LBZ1003" s="342"/>
      <c r="LCA1003" s="342"/>
      <c r="LCB1003" s="342"/>
      <c r="LCC1003" s="342"/>
      <c r="LCD1003" s="342"/>
      <c r="LCE1003" s="342"/>
      <c r="LCF1003" s="342"/>
      <c r="LCG1003" s="342"/>
      <c r="LCH1003" s="342"/>
      <c r="LCI1003" s="342"/>
      <c r="LCJ1003" s="342"/>
      <c r="LCK1003" s="342"/>
      <c r="LCL1003" s="342"/>
      <c r="LCM1003" s="342"/>
      <c r="LCN1003" s="342"/>
      <c r="LCO1003" s="342"/>
      <c r="LCP1003" s="342"/>
      <c r="LCQ1003" s="342"/>
      <c r="LCR1003" s="342"/>
      <c r="LCS1003" s="342"/>
      <c r="LCT1003" s="342"/>
      <c r="LCU1003" s="342"/>
      <c r="LCV1003" s="342"/>
      <c r="LCW1003" s="342"/>
      <c r="LCX1003" s="342"/>
      <c r="LCY1003" s="342"/>
      <c r="LCZ1003" s="342"/>
      <c r="LDA1003" s="342"/>
      <c r="LDB1003" s="342"/>
      <c r="LDC1003" s="342"/>
      <c r="LDD1003" s="342"/>
      <c r="LDE1003" s="342"/>
      <c r="LDF1003" s="342"/>
      <c r="LDG1003" s="342"/>
      <c r="LDH1003" s="342"/>
      <c r="LDI1003" s="342"/>
      <c r="LDJ1003" s="342"/>
      <c r="LDK1003" s="342"/>
      <c r="LDL1003" s="342"/>
      <c r="LDM1003" s="342"/>
      <c r="LDN1003" s="342"/>
      <c r="LDO1003" s="342"/>
      <c r="LDP1003" s="342"/>
      <c r="LDQ1003" s="342"/>
      <c r="LDR1003" s="342"/>
      <c r="LDS1003" s="342"/>
      <c r="LDT1003" s="342"/>
      <c r="LDU1003" s="342"/>
      <c r="LDV1003" s="342"/>
      <c r="LDW1003" s="342"/>
      <c r="LDX1003" s="342"/>
      <c r="LDY1003" s="342"/>
      <c r="LDZ1003" s="342"/>
      <c r="LEA1003" s="342"/>
      <c r="LEB1003" s="342"/>
      <c r="LEC1003" s="342"/>
      <c r="LED1003" s="342"/>
      <c r="LEE1003" s="342"/>
      <c r="LEF1003" s="342"/>
      <c r="LEG1003" s="342"/>
      <c r="LEH1003" s="342"/>
      <c r="LEI1003" s="342"/>
      <c r="LEJ1003" s="342"/>
      <c r="LEK1003" s="342"/>
      <c r="LEL1003" s="342"/>
      <c r="LEM1003" s="342"/>
      <c r="LEN1003" s="342"/>
      <c r="LEO1003" s="342"/>
      <c r="LEP1003" s="342"/>
      <c r="LEQ1003" s="342"/>
      <c r="LER1003" s="342"/>
      <c r="LES1003" s="342"/>
      <c r="LET1003" s="342"/>
      <c r="LEU1003" s="342"/>
      <c r="LEV1003" s="342"/>
      <c r="LEW1003" s="342"/>
      <c r="LEX1003" s="342"/>
      <c r="LEY1003" s="342"/>
      <c r="LEZ1003" s="342"/>
      <c r="LFA1003" s="342"/>
      <c r="LFB1003" s="342"/>
      <c r="LFC1003" s="342"/>
      <c r="LFD1003" s="342"/>
      <c r="LFE1003" s="342"/>
      <c r="LFF1003" s="342"/>
      <c r="LFG1003" s="342"/>
      <c r="LFH1003" s="342"/>
      <c r="LFI1003" s="342"/>
      <c r="LFJ1003" s="342"/>
      <c r="LFK1003" s="342"/>
      <c r="LFL1003" s="342"/>
      <c r="LFM1003" s="342"/>
      <c r="LFN1003" s="342"/>
      <c r="LFO1003" s="342"/>
      <c r="LFP1003" s="342"/>
      <c r="LFQ1003" s="342"/>
      <c r="LFR1003" s="342"/>
      <c r="LFS1003" s="342"/>
      <c r="LFT1003" s="342"/>
      <c r="LFU1003" s="342"/>
      <c r="LFV1003" s="342"/>
      <c r="LFW1003" s="342"/>
      <c r="LFX1003" s="342"/>
      <c r="LFY1003" s="342"/>
      <c r="LFZ1003" s="342"/>
      <c r="LGA1003" s="342"/>
      <c r="LGB1003" s="342"/>
      <c r="LGC1003" s="342"/>
      <c r="LGD1003" s="342"/>
      <c r="LGE1003" s="342"/>
      <c r="LGF1003" s="342"/>
      <c r="LGG1003" s="342"/>
      <c r="LGH1003" s="342"/>
      <c r="LGI1003" s="342"/>
      <c r="LGJ1003" s="342"/>
      <c r="LGK1003" s="342"/>
      <c r="LGL1003" s="342"/>
      <c r="LGM1003" s="342"/>
      <c r="LGN1003" s="342"/>
      <c r="LGO1003" s="342"/>
      <c r="LGP1003" s="342"/>
      <c r="LGQ1003" s="342"/>
      <c r="LGR1003" s="342"/>
      <c r="LGS1003" s="342"/>
      <c r="LGT1003" s="342"/>
      <c r="LGU1003" s="342"/>
      <c r="LGV1003" s="342"/>
      <c r="LGW1003" s="342"/>
      <c r="LGX1003" s="342"/>
      <c r="LGY1003" s="342"/>
      <c r="LGZ1003" s="342"/>
      <c r="LHA1003" s="342"/>
      <c r="LHB1003" s="342"/>
      <c r="LHC1003" s="342"/>
      <c r="LHD1003" s="342"/>
      <c r="LHE1003" s="342"/>
      <c r="LHF1003" s="342"/>
      <c r="LHG1003" s="342"/>
      <c r="LHH1003" s="342"/>
      <c r="LHI1003" s="342"/>
      <c r="LHJ1003" s="342"/>
      <c r="LHK1003" s="342"/>
      <c r="LHL1003" s="342"/>
      <c r="LHM1003" s="342"/>
      <c r="LHN1003" s="342"/>
      <c r="LHO1003" s="342"/>
      <c r="LHP1003" s="342"/>
      <c r="LHQ1003" s="342"/>
      <c r="LHR1003" s="342"/>
      <c r="LHS1003" s="342"/>
      <c r="LHT1003" s="342"/>
      <c r="LHU1003" s="342"/>
      <c r="LHV1003" s="342"/>
      <c r="LHW1003" s="342"/>
      <c r="LHX1003" s="342"/>
      <c r="LHY1003" s="342"/>
      <c r="LHZ1003" s="342"/>
      <c r="LIA1003" s="342"/>
      <c r="LIB1003" s="342"/>
      <c r="LIC1003" s="342"/>
      <c r="LID1003" s="342"/>
      <c r="LIE1003" s="342"/>
      <c r="LIF1003" s="342"/>
      <c r="LIG1003" s="342"/>
      <c r="LIH1003" s="342"/>
      <c r="LII1003" s="342"/>
      <c r="LIJ1003" s="342"/>
      <c r="LIK1003" s="342"/>
      <c r="LIL1003" s="342"/>
      <c r="LIM1003" s="342"/>
      <c r="LIN1003" s="342"/>
      <c r="LIO1003" s="342"/>
      <c r="LIP1003" s="342"/>
      <c r="LIQ1003" s="342"/>
      <c r="LIR1003" s="342"/>
      <c r="LIS1003" s="342"/>
      <c r="LIT1003" s="342"/>
      <c r="LIU1003" s="342"/>
      <c r="LIV1003" s="342"/>
      <c r="LIW1003" s="342"/>
      <c r="LIX1003" s="342"/>
      <c r="LIY1003" s="342"/>
      <c r="LIZ1003" s="342"/>
      <c r="LJA1003" s="342"/>
      <c r="LJB1003" s="342"/>
      <c r="LJC1003" s="342"/>
      <c r="LJD1003" s="342"/>
      <c r="LJE1003" s="342"/>
      <c r="LJF1003" s="342"/>
      <c r="LJG1003" s="342"/>
      <c r="LJH1003" s="342"/>
      <c r="LJI1003" s="342"/>
      <c r="LJJ1003" s="342"/>
      <c r="LJK1003" s="342"/>
      <c r="LJL1003" s="342"/>
      <c r="LJM1003" s="342"/>
      <c r="LJN1003" s="342"/>
      <c r="LJO1003" s="342"/>
      <c r="LJP1003" s="342"/>
      <c r="LJQ1003" s="342"/>
      <c r="LJR1003" s="342"/>
      <c r="LJS1003" s="342"/>
      <c r="LJT1003" s="342"/>
      <c r="LJU1003" s="342"/>
      <c r="LJV1003" s="342"/>
      <c r="LJW1003" s="342"/>
      <c r="LJX1003" s="342"/>
      <c r="LJY1003" s="342"/>
      <c r="LJZ1003" s="342"/>
      <c r="LKA1003" s="342"/>
      <c r="LKB1003" s="342"/>
      <c r="LKC1003" s="342"/>
      <c r="LKD1003" s="342"/>
      <c r="LKE1003" s="342"/>
      <c r="LKF1003" s="342"/>
      <c r="LKG1003" s="342"/>
      <c r="LKH1003" s="342"/>
      <c r="LKI1003" s="342"/>
      <c r="LKJ1003" s="342"/>
      <c r="LKK1003" s="342"/>
      <c r="LKL1003" s="342"/>
      <c r="LKM1003" s="342"/>
      <c r="LKN1003" s="342"/>
      <c r="LKO1003" s="342"/>
      <c r="LKP1003" s="342"/>
      <c r="LKQ1003" s="342"/>
      <c r="LKR1003" s="342"/>
      <c r="LKS1003" s="342"/>
      <c r="LKT1003" s="342"/>
      <c r="LKU1003" s="342"/>
      <c r="LKV1003" s="342"/>
      <c r="LKW1003" s="342"/>
      <c r="LKX1003" s="342"/>
      <c r="LKY1003" s="342"/>
      <c r="LKZ1003" s="342"/>
      <c r="LLA1003" s="342"/>
      <c r="LLB1003" s="342"/>
      <c r="LLC1003" s="342"/>
      <c r="LLD1003" s="342"/>
      <c r="LLE1003" s="342"/>
      <c r="LLF1003" s="342"/>
      <c r="LLG1003" s="342"/>
      <c r="LLH1003" s="342"/>
      <c r="LLI1003" s="342"/>
      <c r="LLJ1003" s="342"/>
      <c r="LLK1003" s="342"/>
      <c r="LLL1003" s="342"/>
      <c r="LLM1003" s="342"/>
      <c r="LLN1003" s="342"/>
      <c r="LLO1003" s="342"/>
      <c r="LLP1003" s="342"/>
      <c r="LLQ1003" s="342"/>
      <c r="LLR1003" s="342"/>
      <c r="LLS1003" s="342"/>
      <c r="LLT1003" s="342"/>
      <c r="LLU1003" s="342"/>
      <c r="LLV1003" s="342"/>
      <c r="LLW1003" s="342"/>
      <c r="LLX1003" s="342"/>
      <c r="LLY1003" s="342"/>
      <c r="LLZ1003" s="342"/>
      <c r="LMA1003" s="342"/>
      <c r="LMB1003" s="342"/>
      <c r="LMC1003" s="342"/>
      <c r="LMD1003" s="342"/>
      <c r="LME1003" s="342"/>
      <c r="LMF1003" s="342"/>
      <c r="LMG1003" s="342"/>
      <c r="LMH1003" s="342"/>
      <c r="LMI1003" s="342"/>
      <c r="LMJ1003" s="342"/>
      <c r="LMK1003" s="342"/>
      <c r="LML1003" s="342"/>
      <c r="LMM1003" s="342"/>
      <c r="LMN1003" s="342"/>
      <c r="LMO1003" s="342"/>
      <c r="LMP1003" s="342"/>
      <c r="LMQ1003" s="342"/>
      <c r="LMR1003" s="342"/>
      <c r="LMS1003" s="342"/>
      <c r="LMT1003" s="342"/>
      <c r="LMU1003" s="342"/>
      <c r="LMV1003" s="342"/>
      <c r="LMW1003" s="342"/>
      <c r="LMX1003" s="342"/>
      <c r="LMY1003" s="342"/>
      <c r="LMZ1003" s="342"/>
      <c r="LNA1003" s="342"/>
      <c r="LNB1003" s="342"/>
      <c r="LNC1003" s="342"/>
      <c r="LND1003" s="342"/>
      <c r="LNE1003" s="342"/>
      <c r="LNF1003" s="342"/>
      <c r="LNG1003" s="342"/>
      <c r="LNH1003" s="342"/>
      <c r="LNI1003" s="342"/>
      <c r="LNJ1003" s="342"/>
      <c r="LNK1003" s="342"/>
      <c r="LNL1003" s="342"/>
      <c r="LNM1003" s="342"/>
      <c r="LNN1003" s="342"/>
      <c r="LNO1003" s="342"/>
      <c r="LNP1003" s="342"/>
      <c r="LNQ1003" s="342"/>
      <c r="LNR1003" s="342"/>
      <c r="LNS1003" s="342"/>
      <c r="LNT1003" s="342"/>
      <c r="LNU1003" s="342"/>
      <c r="LNV1003" s="342"/>
      <c r="LNW1003" s="342"/>
      <c r="LNX1003" s="342"/>
      <c r="LNY1003" s="342"/>
      <c r="LNZ1003" s="342"/>
      <c r="LOA1003" s="342"/>
      <c r="LOB1003" s="342"/>
      <c r="LOC1003" s="342"/>
      <c r="LOD1003" s="342"/>
      <c r="LOE1003" s="342"/>
      <c r="LOF1003" s="342"/>
      <c r="LOG1003" s="342"/>
      <c r="LOH1003" s="342"/>
      <c r="LOI1003" s="342"/>
      <c r="LOJ1003" s="342"/>
      <c r="LOK1003" s="342"/>
      <c r="LOL1003" s="342"/>
      <c r="LOM1003" s="342"/>
      <c r="LON1003" s="342"/>
      <c r="LOO1003" s="342"/>
      <c r="LOP1003" s="342"/>
      <c r="LOQ1003" s="342"/>
      <c r="LOR1003" s="342"/>
      <c r="LOS1003" s="342"/>
      <c r="LOT1003" s="342"/>
      <c r="LOU1003" s="342"/>
      <c r="LOV1003" s="342"/>
      <c r="LOW1003" s="342"/>
      <c r="LOX1003" s="342"/>
      <c r="LOY1003" s="342"/>
      <c r="LOZ1003" s="342"/>
      <c r="LPA1003" s="342"/>
      <c r="LPB1003" s="342"/>
      <c r="LPC1003" s="342"/>
      <c r="LPD1003" s="342"/>
      <c r="LPE1003" s="342"/>
      <c r="LPF1003" s="342"/>
      <c r="LPG1003" s="342"/>
      <c r="LPH1003" s="342"/>
      <c r="LPI1003" s="342"/>
      <c r="LPJ1003" s="342"/>
      <c r="LPK1003" s="342"/>
      <c r="LPL1003" s="342"/>
      <c r="LPM1003" s="342"/>
      <c r="LPN1003" s="342"/>
      <c r="LPO1003" s="342"/>
      <c r="LPP1003" s="342"/>
      <c r="LPQ1003" s="342"/>
      <c r="LPR1003" s="342"/>
      <c r="LPS1003" s="342"/>
      <c r="LPT1003" s="342"/>
      <c r="LPU1003" s="342"/>
      <c r="LPV1003" s="342"/>
      <c r="LPW1003" s="342"/>
      <c r="LPX1003" s="342"/>
      <c r="LPY1003" s="342"/>
      <c r="LPZ1003" s="342"/>
      <c r="LQA1003" s="342"/>
      <c r="LQB1003" s="342"/>
      <c r="LQC1003" s="342"/>
      <c r="LQD1003" s="342"/>
      <c r="LQE1003" s="342"/>
      <c r="LQF1003" s="342"/>
      <c r="LQG1003" s="342"/>
      <c r="LQH1003" s="342"/>
      <c r="LQI1003" s="342"/>
      <c r="LQJ1003" s="342"/>
      <c r="LQK1003" s="342"/>
      <c r="LQL1003" s="342"/>
      <c r="LQM1003" s="342"/>
      <c r="LQN1003" s="342"/>
      <c r="LQO1003" s="342"/>
      <c r="LQP1003" s="342"/>
      <c r="LQQ1003" s="342"/>
      <c r="LQR1003" s="342"/>
      <c r="LQS1003" s="342"/>
      <c r="LQT1003" s="342"/>
      <c r="LQU1003" s="342"/>
      <c r="LQV1003" s="342"/>
      <c r="LQW1003" s="342"/>
      <c r="LQX1003" s="342"/>
      <c r="LQY1003" s="342"/>
      <c r="LQZ1003" s="342"/>
      <c r="LRA1003" s="342"/>
      <c r="LRB1003" s="342"/>
      <c r="LRC1003" s="342"/>
      <c r="LRD1003" s="342"/>
      <c r="LRE1003" s="342"/>
      <c r="LRF1003" s="342"/>
      <c r="LRG1003" s="342"/>
      <c r="LRH1003" s="342"/>
      <c r="LRI1003" s="342"/>
      <c r="LRJ1003" s="342"/>
      <c r="LRK1003" s="342"/>
      <c r="LRL1003" s="342"/>
      <c r="LRM1003" s="342"/>
      <c r="LRN1003" s="342"/>
      <c r="LRO1003" s="342"/>
      <c r="LRP1003" s="342"/>
      <c r="LRQ1003" s="342"/>
      <c r="LRR1003" s="342"/>
      <c r="LRS1003" s="342"/>
      <c r="LRT1003" s="342"/>
      <c r="LRU1003" s="342"/>
      <c r="LRV1003" s="342"/>
      <c r="LRW1003" s="342"/>
      <c r="LRX1003" s="342"/>
      <c r="LRY1003" s="342"/>
      <c r="LRZ1003" s="342"/>
      <c r="LSA1003" s="342"/>
      <c r="LSB1003" s="342"/>
      <c r="LSC1003" s="342"/>
      <c r="LSD1003" s="342"/>
      <c r="LSE1003" s="342"/>
      <c r="LSF1003" s="342"/>
      <c r="LSG1003" s="342"/>
      <c r="LSH1003" s="342"/>
      <c r="LSI1003" s="342"/>
      <c r="LSJ1003" s="342"/>
      <c r="LSK1003" s="342"/>
      <c r="LSL1003" s="342"/>
      <c r="LSM1003" s="342"/>
      <c r="LSN1003" s="342"/>
      <c r="LSO1003" s="342"/>
      <c r="LSP1003" s="342"/>
      <c r="LSQ1003" s="342"/>
      <c r="LSR1003" s="342"/>
      <c r="LSS1003" s="342"/>
      <c r="LST1003" s="342"/>
      <c r="LSU1003" s="342"/>
      <c r="LSV1003" s="342"/>
      <c r="LSW1003" s="342"/>
      <c r="LSX1003" s="342"/>
      <c r="LSY1003" s="342"/>
      <c r="LSZ1003" s="342"/>
      <c r="LTA1003" s="342"/>
      <c r="LTB1003" s="342"/>
      <c r="LTC1003" s="342"/>
      <c r="LTD1003" s="342"/>
      <c r="LTE1003" s="342"/>
      <c r="LTF1003" s="342"/>
      <c r="LTG1003" s="342"/>
      <c r="LTH1003" s="342"/>
      <c r="LTI1003" s="342"/>
      <c r="LTJ1003" s="342"/>
      <c r="LTK1003" s="342"/>
      <c r="LTL1003" s="342"/>
      <c r="LTM1003" s="342"/>
      <c r="LTN1003" s="342"/>
      <c r="LTO1003" s="342"/>
      <c r="LTP1003" s="342"/>
      <c r="LTQ1003" s="342"/>
      <c r="LTR1003" s="342"/>
      <c r="LTS1003" s="342"/>
      <c r="LTT1003" s="342"/>
      <c r="LTU1003" s="342"/>
      <c r="LTV1003" s="342"/>
      <c r="LTW1003" s="342"/>
      <c r="LTX1003" s="342"/>
      <c r="LTY1003" s="342"/>
      <c r="LTZ1003" s="342"/>
      <c r="LUA1003" s="342"/>
      <c r="LUB1003" s="342"/>
      <c r="LUC1003" s="342"/>
      <c r="LUD1003" s="342"/>
      <c r="LUE1003" s="342"/>
      <c r="LUF1003" s="342"/>
      <c r="LUG1003" s="342"/>
      <c r="LUH1003" s="342"/>
      <c r="LUI1003" s="342"/>
      <c r="LUJ1003" s="342"/>
      <c r="LUK1003" s="342"/>
      <c r="LUL1003" s="342"/>
      <c r="LUM1003" s="342"/>
      <c r="LUN1003" s="342"/>
      <c r="LUO1003" s="342"/>
      <c r="LUP1003" s="342"/>
      <c r="LUQ1003" s="342"/>
      <c r="LUR1003" s="342"/>
      <c r="LUS1003" s="342"/>
      <c r="LUT1003" s="342"/>
      <c r="LUU1003" s="342"/>
      <c r="LUV1003" s="342"/>
      <c r="LUW1003" s="342"/>
      <c r="LUX1003" s="342"/>
      <c r="LUY1003" s="342"/>
      <c r="LUZ1003" s="342"/>
      <c r="LVA1003" s="342"/>
      <c r="LVB1003" s="342"/>
      <c r="LVC1003" s="342"/>
      <c r="LVD1003" s="342"/>
      <c r="LVE1003" s="342"/>
      <c r="LVF1003" s="342"/>
      <c r="LVG1003" s="342"/>
      <c r="LVH1003" s="342"/>
      <c r="LVI1003" s="342"/>
      <c r="LVJ1003" s="342"/>
      <c r="LVK1003" s="342"/>
      <c r="LVL1003" s="342"/>
      <c r="LVM1003" s="342"/>
      <c r="LVN1003" s="342"/>
      <c r="LVO1003" s="342"/>
      <c r="LVP1003" s="342"/>
      <c r="LVQ1003" s="342"/>
      <c r="LVR1003" s="342"/>
      <c r="LVS1003" s="342"/>
      <c r="LVT1003" s="342"/>
      <c r="LVU1003" s="342"/>
      <c r="LVV1003" s="342"/>
      <c r="LVW1003" s="342"/>
      <c r="LVX1003" s="342"/>
      <c r="LVY1003" s="342"/>
      <c r="LVZ1003" s="342"/>
      <c r="LWA1003" s="342"/>
      <c r="LWB1003" s="342"/>
      <c r="LWC1003" s="342"/>
      <c r="LWD1003" s="342"/>
      <c r="LWE1003" s="342"/>
      <c r="LWF1003" s="342"/>
      <c r="LWG1003" s="342"/>
      <c r="LWH1003" s="342"/>
      <c r="LWI1003" s="342"/>
      <c r="LWJ1003" s="342"/>
      <c r="LWK1003" s="342"/>
      <c r="LWL1003" s="342"/>
      <c r="LWM1003" s="342"/>
      <c r="LWN1003" s="342"/>
      <c r="LWO1003" s="342"/>
      <c r="LWP1003" s="342"/>
      <c r="LWQ1003" s="342"/>
      <c r="LWR1003" s="342"/>
      <c r="LWS1003" s="342"/>
      <c r="LWT1003" s="342"/>
      <c r="LWU1003" s="342"/>
      <c r="LWV1003" s="342"/>
      <c r="LWW1003" s="342"/>
      <c r="LWX1003" s="342"/>
      <c r="LWY1003" s="342"/>
      <c r="LWZ1003" s="342"/>
      <c r="LXA1003" s="342"/>
      <c r="LXB1003" s="342"/>
      <c r="LXC1003" s="342"/>
      <c r="LXD1003" s="342"/>
      <c r="LXE1003" s="342"/>
      <c r="LXF1003" s="342"/>
      <c r="LXG1003" s="342"/>
      <c r="LXH1003" s="342"/>
      <c r="LXI1003" s="342"/>
      <c r="LXJ1003" s="342"/>
      <c r="LXK1003" s="342"/>
      <c r="LXL1003" s="342"/>
      <c r="LXM1003" s="342"/>
      <c r="LXN1003" s="342"/>
      <c r="LXO1003" s="342"/>
      <c r="LXP1003" s="342"/>
      <c r="LXQ1003" s="342"/>
      <c r="LXR1003" s="342"/>
      <c r="LXS1003" s="342"/>
      <c r="LXT1003" s="342"/>
      <c r="LXU1003" s="342"/>
      <c r="LXV1003" s="342"/>
      <c r="LXW1003" s="342"/>
      <c r="LXX1003" s="342"/>
      <c r="LXY1003" s="342"/>
      <c r="LXZ1003" s="342"/>
      <c r="LYA1003" s="342"/>
      <c r="LYB1003" s="342"/>
      <c r="LYC1003" s="342"/>
      <c r="LYD1003" s="342"/>
      <c r="LYE1003" s="342"/>
      <c r="LYF1003" s="342"/>
      <c r="LYG1003" s="342"/>
      <c r="LYH1003" s="342"/>
      <c r="LYI1003" s="342"/>
      <c r="LYJ1003" s="342"/>
      <c r="LYK1003" s="342"/>
      <c r="LYL1003" s="342"/>
      <c r="LYM1003" s="342"/>
      <c r="LYN1003" s="342"/>
      <c r="LYO1003" s="342"/>
      <c r="LYP1003" s="342"/>
      <c r="LYQ1003" s="342"/>
      <c r="LYR1003" s="342"/>
      <c r="LYS1003" s="342"/>
      <c r="LYT1003" s="342"/>
      <c r="LYU1003" s="342"/>
      <c r="LYV1003" s="342"/>
      <c r="LYW1003" s="342"/>
      <c r="LYX1003" s="342"/>
      <c r="LYY1003" s="342"/>
      <c r="LYZ1003" s="342"/>
      <c r="LZA1003" s="342"/>
      <c r="LZB1003" s="342"/>
      <c r="LZC1003" s="342"/>
      <c r="LZD1003" s="342"/>
      <c r="LZE1003" s="342"/>
      <c r="LZF1003" s="342"/>
      <c r="LZG1003" s="342"/>
      <c r="LZH1003" s="342"/>
      <c r="LZI1003" s="342"/>
      <c r="LZJ1003" s="342"/>
      <c r="LZK1003" s="342"/>
      <c r="LZL1003" s="342"/>
      <c r="LZM1003" s="342"/>
      <c r="LZN1003" s="342"/>
      <c r="LZO1003" s="342"/>
      <c r="LZP1003" s="342"/>
      <c r="LZQ1003" s="342"/>
      <c r="LZR1003" s="342"/>
      <c r="LZS1003" s="342"/>
      <c r="LZT1003" s="342"/>
      <c r="LZU1003" s="342"/>
      <c r="LZV1003" s="342"/>
      <c r="LZW1003" s="342"/>
      <c r="LZX1003" s="342"/>
      <c r="LZY1003" s="342"/>
      <c r="LZZ1003" s="342"/>
      <c r="MAA1003" s="342"/>
      <c r="MAB1003" s="342"/>
      <c r="MAC1003" s="342"/>
      <c r="MAD1003" s="342"/>
      <c r="MAE1003" s="342"/>
      <c r="MAF1003" s="342"/>
      <c r="MAG1003" s="342"/>
      <c r="MAH1003" s="342"/>
      <c r="MAI1003" s="342"/>
      <c r="MAJ1003" s="342"/>
      <c r="MAK1003" s="342"/>
      <c r="MAL1003" s="342"/>
      <c r="MAM1003" s="342"/>
      <c r="MAN1003" s="342"/>
      <c r="MAO1003" s="342"/>
      <c r="MAP1003" s="342"/>
      <c r="MAQ1003" s="342"/>
      <c r="MAR1003" s="342"/>
      <c r="MAS1003" s="342"/>
      <c r="MAT1003" s="342"/>
      <c r="MAU1003" s="342"/>
      <c r="MAV1003" s="342"/>
      <c r="MAW1003" s="342"/>
      <c r="MAX1003" s="342"/>
      <c r="MAY1003" s="342"/>
      <c r="MAZ1003" s="342"/>
      <c r="MBA1003" s="342"/>
      <c r="MBB1003" s="342"/>
      <c r="MBC1003" s="342"/>
      <c r="MBD1003" s="342"/>
      <c r="MBE1003" s="342"/>
      <c r="MBF1003" s="342"/>
      <c r="MBG1003" s="342"/>
      <c r="MBH1003" s="342"/>
      <c r="MBI1003" s="342"/>
      <c r="MBJ1003" s="342"/>
      <c r="MBK1003" s="342"/>
      <c r="MBL1003" s="342"/>
      <c r="MBM1003" s="342"/>
      <c r="MBN1003" s="342"/>
      <c r="MBO1003" s="342"/>
      <c r="MBP1003" s="342"/>
      <c r="MBQ1003" s="342"/>
      <c r="MBR1003" s="342"/>
      <c r="MBS1003" s="342"/>
      <c r="MBT1003" s="342"/>
      <c r="MBU1003" s="342"/>
      <c r="MBV1003" s="342"/>
      <c r="MBW1003" s="342"/>
      <c r="MBX1003" s="342"/>
      <c r="MBY1003" s="342"/>
      <c r="MBZ1003" s="342"/>
      <c r="MCA1003" s="342"/>
      <c r="MCB1003" s="342"/>
      <c r="MCC1003" s="342"/>
      <c r="MCD1003" s="342"/>
      <c r="MCE1003" s="342"/>
      <c r="MCF1003" s="342"/>
      <c r="MCG1003" s="342"/>
      <c r="MCH1003" s="342"/>
      <c r="MCI1003" s="342"/>
      <c r="MCJ1003" s="342"/>
      <c r="MCK1003" s="342"/>
      <c r="MCL1003" s="342"/>
      <c r="MCM1003" s="342"/>
      <c r="MCN1003" s="342"/>
      <c r="MCO1003" s="342"/>
      <c r="MCP1003" s="342"/>
      <c r="MCQ1003" s="342"/>
      <c r="MCR1003" s="342"/>
      <c r="MCS1003" s="342"/>
      <c r="MCT1003" s="342"/>
      <c r="MCU1003" s="342"/>
      <c r="MCV1003" s="342"/>
      <c r="MCW1003" s="342"/>
      <c r="MCX1003" s="342"/>
      <c r="MCY1003" s="342"/>
      <c r="MCZ1003" s="342"/>
      <c r="MDA1003" s="342"/>
      <c r="MDB1003" s="342"/>
      <c r="MDC1003" s="342"/>
      <c r="MDD1003" s="342"/>
      <c r="MDE1003" s="342"/>
      <c r="MDF1003" s="342"/>
      <c r="MDG1003" s="342"/>
      <c r="MDH1003" s="342"/>
      <c r="MDI1003" s="342"/>
      <c r="MDJ1003" s="342"/>
      <c r="MDK1003" s="342"/>
      <c r="MDL1003" s="342"/>
      <c r="MDM1003" s="342"/>
      <c r="MDN1003" s="342"/>
      <c r="MDO1003" s="342"/>
      <c r="MDP1003" s="342"/>
      <c r="MDQ1003" s="342"/>
      <c r="MDR1003" s="342"/>
      <c r="MDS1003" s="342"/>
      <c r="MDT1003" s="342"/>
      <c r="MDU1003" s="342"/>
      <c r="MDV1003" s="342"/>
      <c r="MDW1003" s="342"/>
      <c r="MDX1003" s="342"/>
      <c r="MDY1003" s="342"/>
      <c r="MDZ1003" s="342"/>
      <c r="MEA1003" s="342"/>
      <c r="MEB1003" s="342"/>
      <c r="MEC1003" s="342"/>
      <c r="MED1003" s="342"/>
      <c r="MEE1003" s="342"/>
      <c r="MEF1003" s="342"/>
      <c r="MEG1003" s="342"/>
      <c r="MEH1003" s="342"/>
      <c r="MEI1003" s="342"/>
      <c r="MEJ1003" s="342"/>
      <c r="MEK1003" s="342"/>
      <c r="MEL1003" s="342"/>
      <c r="MEM1003" s="342"/>
      <c r="MEN1003" s="342"/>
      <c r="MEO1003" s="342"/>
      <c r="MEP1003" s="342"/>
      <c r="MEQ1003" s="342"/>
      <c r="MER1003" s="342"/>
      <c r="MES1003" s="342"/>
      <c r="MET1003" s="342"/>
      <c r="MEU1003" s="342"/>
      <c r="MEV1003" s="342"/>
      <c r="MEW1003" s="342"/>
      <c r="MEX1003" s="342"/>
      <c r="MEY1003" s="342"/>
      <c r="MEZ1003" s="342"/>
      <c r="MFA1003" s="342"/>
      <c r="MFB1003" s="342"/>
      <c r="MFC1003" s="342"/>
      <c r="MFD1003" s="342"/>
      <c r="MFE1003" s="342"/>
      <c r="MFF1003" s="342"/>
      <c r="MFG1003" s="342"/>
      <c r="MFH1003" s="342"/>
      <c r="MFI1003" s="342"/>
      <c r="MFJ1003" s="342"/>
      <c r="MFK1003" s="342"/>
      <c r="MFL1003" s="342"/>
      <c r="MFM1003" s="342"/>
      <c r="MFN1003" s="342"/>
      <c r="MFO1003" s="342"/>
      <c r="MFP1003" s="342"/>
      <c r="MFQ1003" s="342"/>
      <c r="MFR1003" s="342"/>
      <c r="MFS1003" s="342"/>
      <c r="MFT1003" s="342"/>
      <c r="MFU1003" s="342"/>
      <c r="MFV1003" s="342"/>
      <c r="MFW1003" s="342"/>
      <c r="MFX1003" s="342"/>
      <c r="MFY1003" s="342"/>
      <c r="MFZ1003" s="342"/>
      <c r="MGA1003" s="342"/>
      <c r="MGB1003" s="342"/>
      <c r="MGC1003" s="342"/>
      <c r="MGD1003" s="342"/>
      <c r="MGE1003" s="342"/>
      <c r="MGF1003" s="342"/>
      <c r="MGG1003" s="342"/>
      <c r="MGH1003" s="342"/>
      <c r="MGI1003" s="342"/>
      <c r="MGJ1003" s="342"/>
      <c r="MGK1003" s="342"/>
      <c r="MGL1003" s="342"/>
      <c r="MGM1003" s="342"/>
      <c r="MGN1003" s="342"/>
      <c r="MGO1003" s="342"/>
      <c r="MGP1003" s="342"/>
      <c r="MGQ1003" s="342"/>
      <c r="MGR1003" s="342"/>
      <c r="MGS1003" s="342"/>
      <c r="MGT1003" s="342"/>
      <c r="MGU1003" s="342"/>
      <c r="MGV1003" s="342"/>
      <c r="MGW1003" s="342"/>
      <c r="MGX1003" s="342"/>
      <c r="MGY1003" s="342"/>
      <c r="MGZ1003" s="342"/>
      <c r="MHA1003" s="342"/>
      <c r="MHB1003" s="342"/>
      <c r="MHC1003" s="342"/>
      <c r="MHD1003" s="342"/>
      <c r="MHE1003" s="342"/>
      <c r="MHF1003" s="342"/>
      <c r="MHG1003" s="342"/>
      <c r="MHH1003" s="342"/>
      <c r="MHI1003" s="342"/>
      <c r="MHJ1003" s="342"/>
      <c r="MHK1003" s="342"/>
      <c r="MHL1003" s="342"/>
      <c r="MHM1003" s="342"/>
      <c r="MHN1003" s="342"/>
      <c r="MHO1003" s="342"/>
      <c r="MHP1003" s="342"/>
      <c r="MHQ1003" s="342"/>
      <c r="MHR1003" s="342"/>
      <c r="MHS1003" s="342"/>
      <c r="MHT1003" s="342"/>
      <c r="MHU1003" s="342"/>
      <c r="MHV1003" s="342"/>
      <c r="MHW1003" s="342"/>
      <c r="MHX1003" s="342"/>
      <c r="MHY1003" s="342"/>
      <c r="MHZ1003" s="342"/>
      <c r="MIA1003" s="342"/>
      <c r="MIB1003" s="342"/>
      <c r="MIC1003" s="342"/>
      <c r="MID1003" s="342"/>
      <c r="MIE1003" s="342"/>
      <c r="MIF1003" s="342"/>
      <c r="MIG1003" s="342"/>
      <c r="MIH1003" s="342"/>
      <c r="MII1003" s="342"/>
      <c r="MIJ1003" s="342"/>
      <c r="MIK1003" s="342"/>
      <c r="MIL1003" s="342"/>
      <c r="MIM1003" s="342"/>
      <c r="MIN1003" s="342"/>
      <c r="MIO1003" s="342"/>
      <c r="MIP1003" s="342"/>
      <c r="MIQ1003" s="342"/>
      <c r="MIR1003" s="342"/>
      <c r="MIS1003" s="342"/>
      <c r="MIT1003" s="342"/>
      <c r="MIU1003" s="342"/>
      <c r="MIV1003" s="342"/>
      <c r="MIW1003" s="342"/>
      <c r="MIX1003" s="342"/>
      <c r="MIY1003" s="342"/>
      <c r="MIZ1003" s="342"/>
      <c r="MJA1003" s="342"/>
      <c r="MJB1003" s="342"/>
      <c r="MJC1003" s="342"/>
      <c r="MJD1003" s="342"/>
      <c r="MJE1003" s="342"/>
      <c r="MJF1003" s="342"/>
      <c r="MJG1003" s="342"/>
      <c r="MJH1003" s="342"/>
      <c r="MJI1003" s="342"/>
      <c r="MJJ1003" s="342"/>
      <c r="MJK1003" s="342"/>
      <c r="MJL1003" s="342"/>
      <c r="MJM1003" s="342"/>
      <c r="MJN1003" s="342"/>
      <c r="MJO1003" s="342"/>
      <c r="MJP1003" s="342"/>
      <c r="MJQ1003" s="342"/>
      <c r="MJR1003" s="342"/>
      <c r="MJS1003" s="342"/>
      <c r="MJT1003" s="342"/>
      <c r="MJU1003" s="342"/>
      <c r="MJV1003" s="342"/>
      <c r="MJW1003" s="342"/>
      <c r="MJX1003" s="342"/>
      <c r="MJY1003" s="342"/>
      <c r="MJZ1003" s="342"/>
      <c r="MKA1003" s="342"/>
      <c r="MKB1003" s="342"/>
      <c r="MKC1003" s="342"/>
      <c r="MKD1003" s="342"/>
      <c r="MKE1003" s="342"/>
      <c r="MKF1003" s="342"/>
      <c r="MKG1003" s="342"/>
      <c r="MKH1003" s="342"/>
      <c r="MKI1003" s="342"/>
      <c r="MKJ1003" s="342"/>
      <c r="MKK1003" s="342"/>
      <c r="MKL1003" s="342"/>
      <c r="MKM1003" s="342"/>
      <c r="MKN1003" s="342"/>
      <c r="MKO1003" s="342"/>
      <c r="MKP1003" s="342"/>
      <c r="MKQ1003" s="342"/>
      <c r="MKR1003" s="342"/>
      <c r="MKS1003" s="342"/>
      <c r="MKT1003" s="342"/>
      <c r="MKU1003" s="342"/>
      <c r="MKV1003" s="342"/>
      <c r="MKW1003" s="342"/>
      <c r="MKX1003" s="342"/>
      <c r="MKY1003" s="342"/>
      <c r="MKZ1003" s="342"/>
      <c r="MLA1003" s="342"/>
      <c r="MLB1003" s="342"/>
      <c r="MLC1003" s="342"/>
      <c r="MLD1003" s="342"/>
      <c r="MLE1003" s="342"/>
      <c r="MLF1003" s="342"/>
      <c r="MLG1003" s="342"/>
      <c r="MLH1003" s="342"/>
      <c r="MLI1003" s="342"/>
      <c r="MLJ1003" s="342"/>
      <c r="MLK1003" s="342"/>
      <c r="MLL1003" s="342"/>
      <c r="MLM1003" s="342"/>
      <c r="MLN1003" s="342"/>
      <c r="MLO1003" s="342"/>
      <c r="MLP1003" s="342"/>
      <c r="MLQ1003" s="342"/>
      <c r="MLR1003" s="342"/>
      <c r="MLS1003" s="342"/>
      <c r="MLT1003" s="342"/>
      <c r="MLU1003" s="342"/>
      <c r="MLV1003" s="342"/>
      <c r="MLW1003" s="342"/>
      <c r="MLX1003" s="342"/>
      <c r="MLY1003" s="342"/>
      <c r="MLZ1003" s="342"/>
      <c r="MMA1003" s="342"/>
      <c r="MMB1003" s="342"/>
      <c r="MMC1003" s="342"/>
      <c r="MMD1003" s="342"/>
      <c r="MME1003" s="342"/>
      <c r="MMF1003" s="342"/>
      <c r="MMG1003" s="342"/>
      <c r="MMH1003" s="342"/>
      <c r="MMI1003" s="342"/>
      <c r="MMJ1003" s="342"/>
      <c r="MMK1003" s="342"/>
      <c r="MML1003" s="342"/>
      <c r="MMM1003" s="342"/>
      <c r="MMN1003" s="342"/>
      <c r="MMO1003" s="342"/>
      <c r="MMP1003" s="342"/>
      <c r="MMQ1003" s="342"/>
      <c r="MMR1003" s="342"/>
      <c r="MMS1003" s="342"/>
      <c r="MMT1003" s="342"/>
      <c r="MMU1003" s="342"/>
      <c r="MMV1003" s="342"/>
      <c r="MMW1003" s="342"/>
      <c r="MMX1003" s="342"/>
      <c r="MMY1003" s="342"/>
      <c r="MMZ1003" s="342"/>
      <c r="MNA1003" s="342"/>
      <c r="MNB1003" s="342"/>
      <c r="MNC1003" s="342"/>
      <c r="MND1003" s="342"/>
      <c r="MNE1003" s="342"/>
      <c r="MNF1003" s="342"/>
      <c r="MNG1003" s="342"/>
      <c r="MNH1003" s="342"/>
      <c r="MNI1003" s="342"/>
      <c r="MNJ1003" s="342"/>
      <c r="MNK1003" s="342"/>
      <c r="MNL1003" s="342"/>
      <c r="MNM1003" s="342"/>
      <c r="MNN1003" s="342"/>
      <c r="MNO1003" s="342"/>
      <c r="MNP1003" s="342"/>
      <c r="MNQ1003" s="342"/>
      <c r="MNR1003" s="342"/>
      <c r="MNS1003" s="342"/>
      <c r="MNT1003" s="342"/>
      <c r="MNU1003" s="342"/>
      <c r="MNV1003" s="342"/>
      <c r="MNW1003" s="342"/>
      <c r="MNX1003" s="342"/>
      <c r="MNY1003" s="342"/>
      <c r="MNZ1003" s="342"/>
      <c r="MOA1003" s="342"/>
      <c r="MOB1003" s="342"/>
      <c r="MOC1003" s="342"/>
      <c r="MOD1003" s="342"/>
      <c r="MOE1003" s="342"/>
      <c r="MOF1003" s="342"/>
      <c r="MOG1003" s="342"/>
      <c r="MOH1003" s="342"/>
      <c r="MOI1003" s="342"/>
      <c r="MOJ1003" s="342"/>
      <c r="MOK1003" s="342"/>
      <c r="MOL1003" s="342"/>
      <c r="MOM1003" s="342"/>
      <c r="MON1003" s="342"/>
      <c r="MOO1003" s="342"/>
      <c r="MOP1003" s="342"/>
      <c r="MOQ1003" s="342"/>
      <c r="MOR1003" s="342"/>
      <c r="MOS1003" s="342"/>
      <c r="MOT1003" s="342"/>
      <c r="MOU1003" s="342"/>
      <c r="MOV1003" s="342"/>
      <c r="MOW1003" s="342"/>
      <c r="MOX1003" s="342"/>
      <c r="MOY1003" s="342"/>
      <c r="MOZ1003" s="342"/>
      <c r="MPA1003" s="342"/>
      <c r="MPB1003" s="342"/>
      <c r="MPC1003" s="342"/>
      <c r="MPD1003" s="342"/>
      <c r="MPE1003" s="342"/>
      <c r="MPF1003" s="342"/>
      <c r="MPG1003" s="342"/>
      <c r="MPH1003" s="342"/>
      <c r="MPI1003" s="342"/>
      <c r="MPJ1003" s="342"/>
      <c r="MPK1003" s="342"/>
      <c r="MPL1003" s="342"/>
      <c r="MPM1003" s="342"/>
      <c r="MPN1003" s="342"/>
      <c r="MPO1003" s="342"/>
      <c r="MPP1003" s="342"/>
      <c r="MPQ1003" s="342"/>
      <c r="MPR1003" s="342"/>
      <c r="MPS1003" s="342"/>
      <c r="MPT1003" s="342"/>
      <c r="MPU1003" s="342"/>
      <c r="MPV1003" s="342"/>
      <c r="MPW1003" s="342"/>
      <c r="MPX1003" s="342"/>
      <c r="MPY1003" s="342"/>
      <c r="MPZ1003" s="342"/>
      <c r="MQA1003" s="342"/>
      <c r="MQB1003" s="342"/>
      <c r="MQC1003" s="342"/>
      <c r="MQD1003" s="342"/>
      <c r="MQE1003" s="342"/>
      <c r="MQF1003" s="342"/>
      <c r="MQG1003" s="342"/>
      <c r="MQH1003" s="342"/>
      <c r="MQI1003" s="342"/>
      <c r="MQJ1003" s="342"/>
      <c r="MQK1003" s="342"/>
      <c r="MQL1003" s="342"/>
      <c r="MQM1003" s="342"/>
      <c r="MQN1003" s="342"/>
      <c r="MQO1003" s="342"/>
      <c r="MQP1003" s="342"/>
      <c r="MQQ1003" s="342"/>
      <c r="MQR1003" s="342"/>
      <c r="MQS1003" s="342"/>
      <c r="MQT1003" s="342"/>
      <c r="MQU1003" s="342"/>
      <c r="MQV1003" s="342"/>
      <c r="MQW1003" s="342"/>
      <c r="MQX1003" s="342"/>
      <c r="MQY1003" s="342"/>
      <c r="MQZ1003" s="342"/>
      <c r="MRA1003" s="342"/>
      <c r="MRB1003" s="342"/>
      <c r="MRC1003" s="342"/>
      <c r="MRD1003" s="342"/>
      <c r="MRE1003" s="342"/>
      <c r="MRF1003" s="342"/>
      <c r="MRG1003" s="342"/>
      <c r="MRH1003" s="342"/>
      <c r="MRI1003" s="342"/>
      <c r="MRJ1003" s="342"/>
      <c r="MRK1003" s="342"/>
      <c r="MRL1003" s="342"/>
      <c r="MRM1003" s="342"/>
      <c r="MRN1003" s="342"/>
      <c r="MRO1003" s="342"/>
      <c r="MRP1003" s="342"/>
      <c r="MRQ1003" s="342"/>
      <c r="MRR1003" s="342"/>
      <c r="MRS1003" s="342"/>
      <c r="MRT1003" s="342"/>
      <c r="MRU1003" s="342"/>
      <c r="MRV1003" s="342"/>
      <c r="MRW1003" s="342"/>
      <c r="MRX1003" s="342"/>
      <c r="MRY1003" s="342"/>
      <c r="MRZ1003" s="342"/>
      <c r="MSA1003" s="342"/>
      <c r="MSB1003" s="342"/>
      <c r="MSC1003" s="342"/>
      <c r="MSD1003" s="342"/>
      <c r="MSE1003" s="342"/>
      <c r="MSF1003" s="342"/>
      <c r="MSG1003" s="342"/>
      <c r="MSH1003" s="342"/>
      <c r="MSI1003" s="342"/>
      <c r="MSJ1003" s="342"/>
      <c r="MSK1003" s="342"/>
      <c r="MSL1003" s="342"/>
      <c r="MSM1003" s="342"/>
      <c r="MSN1003" s="342"/>
      <c r="MSO1003" s="342"/>
      <c r="MSP1003" s="342"/>
      <c r="MSQ1003" s="342"/>
      <c r="MSR1003" s="342"/>
      <c r="MSS1003" s="342"/>
      <c r="MST1003" s="342"/>
      <c r="MSU1003" s="342"/>
      <c r="MSV1003" s="342"/>
      <c r="MSW1003" s="342"/>
      <c r="MSX1003" s="342"/>
      <c r="MSY1003" s="342"/>
      <c r="MSZ1003" s="342"/>
      <c r="MTA1003" s="342"/>
      <c r="MTB1003" s="342"/>
      <c r="MTC1003" s="342"/>
      <c r="MTD1003" s="342"/>
      <c r="MTE1003" s="342"/>
      <c r="MTF1003" s="342"/>
      <c r="MTG1003" s="342"/>
      <c r="MTH1003" s="342"/>
      <c r="MTI1003" s="342"/>
      <c r="MTJ1003" s="342"/>
      <c r="MTK1003" s="342"/>
      <c r="MTL1003" s="342"/>
      <c r="MTM1003" s="342"/>
      <c r="MTN1003" s="342"/>
      <c r="MTO1003" s="342"/>
      <c r="MTP1003" s="342"/>
      <c r="MTQ1003" s="342"/>
      <c r="MTR1003" s="342"/>
      <c r="MTS1003" s="342"/>
      <c r="MTT1003" s="342"/>
      <c r="MTU1003" s="342"/>
      <c r="MTV1003" s="342"/>
      <c r="MTW1003" s="342"/>
      <c r="MTX1003" s="342"/>
      <c r="MTY1003" s="342"/>
      <c r="MTZ1003" s="342"/>
      <c r="MUA1003" s="342"/>
      <c r="MUB1003" s="342"/>
      <c r="MUC1003" s="342"/>
      <c r="MUD1003" s="342"/>
      <c r="MUE1003" s="342"/>
      <c r="MUF1003" s="342"/>
      <c r="MUG1003" s="342"/>
      <c r="MUH1003" s="342"/>
      <c r="MUI1003" s="342"/>
      <c r="MUJ1003" s="342"/>
      <c r="MUK1003" s="342"/>
      <c r="MUL1003" s="342"/>
      <c r="MUM1003" s="342"/>
      <c r="MUN1003" s="342"/>
      <c r="MUO1003" s="342"/>
      <c r="MUP1003" s="342"/>
      <c r="MUQ1003" s="342"/>
      <c r="MUR1003" s="342"/>
      <c r="MUS1003" s="342"/>
      <c r="MUT1003" s="342"/>
      <c r="MUU1003" s="342"/>
      <c r="MUV1003" s="342"/>
      <c r="MUW1003" s="342"/>
      <c r="MUX1003" s="342"/>
      <c r="MUY1003" s="342"/>
      <c r="MUZ1003" s="342"/>
      <c r="MVA1003" s="342"/>
      <c r="MVB1003" s="342"/>
      <c r="MVC1003" s="342"/>
      <c r="MVD1003" s="342"/>
      <c r="MVE1003" s="342"/>
      <c r="MVF1003" s="342"/>
      <c r="MVG1003" s="342"/>
      <c r="MVH1003" s="342"/>
      <c r="MVI1003" s="342"/>
      <c r="MVJ1003" s="342"/>
      <c r="MVK1003" s="342"/>
      <c r="MVL1003" s="342"/>
      <c r="MVM1003" s="342"/>
      <c r="MVN1003" s="342"/>
      <c r="MVO1003" s="342"/>
      <c r="MVP1003" s="342"/>
      <c r="MVQ1003" s="342"/>
      <c r="MVR1003" s="342"/>
      <c r="MVS1003" s="342"/>
      <c r="MVT1003" s="342"/>
      <c r="MVU1003" s="342"/>
      <c r="MVV1003" s="342"/>
      <c r="MVW1003" s="342"/>
      <c r="MVX1003" s="342"/>
      <c r="MVY1003" s="342"/>
      <c r="MVZ1003" s="342"/>
      <c r="MWA1003" s="342"/>
      <c r="MWB1003" s="342"/>
      <c r="MWC1003" s="342"/>
      <c r="MWD1003" s="342"/>
      <c r="MWE1003" s="342"/>
      <c r="MWF1003" s="342"/>
      <c r="MWG1003" s="342"/>
      <c r="MWH1003" s="342"/>
      <c r="MWI1003" s="342"/>
      <c r="MWJ1003" s="342"/>
      <c r="MWK1003" s="342"/>
      <c r="MWL1003" s="342"/>
      <c r="MWM1003" s="342"/>
      <c r="MWN1003" s="342"/>
      <c r="MWO1003" s="342"/>
      <c r="MWP1003" s="342"/>
      <c r="MWQ1003" s="342"/>
      <c r="MWR1003" s="342"/>
      <c r="MWS1003" s="342"/>
      <c r="MWT1003" s="342"/>
      <c r="MWU1003" s="342"/>
      <c r="MWV1003" s="342"/>
      <c r="MWW1003" s="342"/>
      <c r="MWX1003" s="342"/>
      <c r="MWY1003" s="342"/>
      <c r="MWZ1003" s="342"/>
      <c r="MXA1003" s="342"/>
      <c r="MXB1003" s="342"/>
      <c r="MXC1003" s="342"/>
      <c r="MXD1003" s="342"/>
      <c r="MXE1003" s="342"/>
      <c r="MXF1003" s="342"/>
      <c r="MXG1003" s="342"/>
      <c r="MXH1003" s="342"/>
      <c r="MXI1003" s="342"/>
      <c r="MXJ1003" s="342"/>
      <c r="MXK1003" s="342"/>
      <c r="MXL1003" s="342"/>
      <c r="MXM1003" s="342"/>
      <c r="MXN1003" s="342"/>
      <c r="MXO1003" s="342"/>
      <c r="MXP1003" s="342"/>
      <c r="MXQ1003" s="342"/>
      <c r="MXR1003" s="342"/>
      <c r="MXS1003" s="342"/>
      <c r="MXT1003" s="342"/>
      <c r="MXU1003" s="342"/>
      <c r="MXV1003" s="342"/>
      <c r="MXW1003" s="342"/>
      <c r="MXX1003" s="342"/>
      <c r="MXY1003" s="342"/>
      <c r="MXZ1003" s="342"/>
      <c r="MYA1003" s="342"/>
      <c r="MYB1003" s="342"/>
      <c r="MYC1003" s="342"/>
      <c r="MYD1003" s="342"/>
      <c r="MYE1003" s="342"/>
      <c r="MYF1003" s="342"/>
      <c r="MYG1003" s="342"/>
      <c r="MYH1003" s="342"/>
      <c r="MYI1003" s="342"/>
      <c r="MYJ1003" s="342"/>
      <c r="MYK1003" s="342"/>
      <c r="MYL1003" s="342"/>
      <c r="MYM1003" s="342"/>
      <c r="MYN1003" s="342"/>
      <c r="MYO1003" s="342"/>
      <c r="MYP1003" s="342"/>
      <c r="MYQ1003" s="342"/>
      <c r="MYR1003" s="342"/>
      <c r="MYS1003" s="342"/>
      <c r="MYT1003" s="342"/>
      <c r="MYU1003" s="342"/>
      <c r="MYV1003" s="342"/>
      <c r="MYW1003" s="342"/>
      <c r="MYX1003" s="342"/>
      <c r="MYY1003" s="342"/>
      <c r="MYZ1003" s="342"/>
      <c r="MZA1003" s="342"/>
      <c r="MZB1003" s="342"/>
      <c r="MZC1003" s="342"/>
      <c r="MZD1003" s="342"/>
      <c r="MZE1003" s="342"/>
      <c r="MZF1003" s="342"/>
      <c r="MZG1003" s="342"/>
      <c r="MZH1003" s="342"/>
      <c r="MZI1003" s="342"/>
      <c r="MZJ1003" s="342"/>
      <c r="MZK1003" s="342"/>
      <c r="MZL1003" s="342"/>
      <c r="MZM1003" s="342"/>
      <c r="MZN1003" s="342"/>
      <c r="MZO1003" s="342"/>
      <c r="MZP1003" s="342"/>
      <c r="MZQ1003" s="342"/>
      <c r="MZR1003" s="342"/>
      <c r="MZS1003" s="342"/>
      <c r="MZT1003" s="342"/>
      <c r="MZU1003" s="342"/>
      <c r="MZV1003" s="342"/>
      <c r="MZW1003" s="342"/>
      <c r="MZX1003" s="342"/>
      <c r="MZY1003" s="342"/>
      <c r="MZZ1003" s="342"/>
      <c r="NAA1003" s="342"/>
      <c r="NAB1003" s="342"/>
      <c r="NAC1003" s="342"/>
      <c r="NAD1003" s="342"/>
      <c r="NAE1003" s="342"/>
      <c r="NAF1003" s="342"/>
      <c r="NAG1003" s="342"/>
      <c r="NAH1003" s="342"/>
      <c r="NAI1003" s="342"/>
      <c r="NAJ1003" s="342"/>
      <c r="NAK1003" s="342"/>
      <c r="NAL1003" s="342"/>
      <c r="NAM1003" s="342"/>
      <c r="NAN1003" s="342"/>
      <c r="NAO1003" s="342"/>
      <c r="NAP1003" s="342"/>
      <c r="NAQ1003" s="342"/>
      <c r="NAR1003" s="342"/>
      <c r="NAS1003" s="342"/>
      <c r="NAT1003" s="342"/>
      <c r="NAU1003" s="342"/>
      <c r="NAV1003" s="342"/>
      <c r="NAW1003" s="342"/>
      <c r="NAX1003" s="342"/>
      <c r="NAY1003" s="342"/>
      <c r="NAZ1003" s="342"/>
      <c r="NBA1003" s="342"/>
      <c r="NBB1003" s="342"/>
      <c r="NBC1003" s="342"/>
      <c r="NBD1003" s="342"/>
      <c r="NBE1003" s="342"/>
      <c r="NBF1003" s="342"/>
      <c r="NBG1003" s="342"/>
      <c r="NBH1003" s="342"/>
      <c r="NBI1003" s="342"/>
      <c r="NBJ1003" s="342"/>
      <c r="NBK1003" s="342"/>
      <c r="NBL1003" s="342"/>
      <c r="NBM1003" s="342"/>
      <c r="NBN1003" s="342"/>
      <c r="NBO1003" s="342"/>
      <c r="NBP1003" s="342"/>
      <c r="NBQ1003" s="342"/>
      <c r="NBR1003" s="342"/>
      <c r="NBS1003" s="342"/>
      <c r="NBT1003" s="342"/>
      <c r="NBU1003" s="342"/>
      <c r="NBV1003" s="342"/>
      <c r="NBW1003" s="342"/>
      <c r="NBX1003" s="342"/>
      <c r="NBY1003" s="342"/>
      <c r="NBZ1003" s="342"/>
      <c r="NCA1003" s="342"/>
      <c r="NCB1003" s="342"/>
      <c r="NCC1003" s="342"/>
      <c r="NCD1003" s="342"/>
      <c r="NCE1003" s="342"/>
      <c r="NCF1003" s="342"/>
      <c r="NCG1003" s="342"/>
      <c r="NCH1003" s="342"/>
      <c r="NCI1003" s="342"/>
      <c r="NCJ1003" s="342"/>
      <c r="NCK1003" s="342"/>
      <c r="NCL1003" s="342"/>
      <c r="NCM1003" s="342"/>
      <c r="NCN1003" s="342"/>
      <c r="NCO1003" s="342"/>
      <c r="NCP1003" s="342"/>
      <c r="NCQ1003" s="342"/>
      <c r="NCR1003" s="342"/>
      <c r="NCS1003" s="342"/>
      <c r="NCT1003" s="342"/>
      <c r="NCU1003" s="342"/>
      <c r="NCV1003" s="342"/>
      <c r="NCW1003" s="342"/>
      <c r="NCX1003" s="342"/>
      <c r="NCY1003" s="342"/>
      <c r="NCZ1003" s="342"/>
      <c r="NDA1003" s="342"/>
      <c r="NDB1003" s="342"/>
      <c r="NDC1003" s="342"/>
      <c r="NDD1003" s="342"/>
      <c r="NDE1003" s="342"/>
      <c r="NDF1003" s="342"/>
      <c r="NDG1003" s="342"/>
      <c r="NDH1003" s="342"/>
      <c r="NDI1003" s="342"/>
      <c r="NDJ1003" s="342"/>
      <c r="NDK1003" s="342"/>
      <c r="NDL1003" s="342"/>
      <c r="NDM1003" s="342"/>
      <c r="NDN1003" s="342"/>
      <c r="NDO1003" s="342"/>
      <c r="NDP1003" s="342"/>
      <c r="NDQ1003" s="342"/>
      <c r="NDR1003" s="342"/>
      <c r="NDS1003" s="342"/>
      <c r="NDT1003" s="342"/>
      <c r="NDU1003" s="342"/>
      <c r="NDV1003" s="342"/>
      <c r="NDW1003" s="342"/>
      <c r="NDX1003" s="342"/>
      <c r="NDY1003" s="342"/>
      <c r="NDZ1003" s="342"/>
      <c r="NEA1003" s="342"/>
      <c r="NEB1003" s="342"/>
      <c r="NEC1003" s="342"/>
      <c r="NED1003" s="342"/>
      <c r="NEE1003" s="342"/>
      <c r="NEF1003" s="342"/>
      <c r="NEG1003" s="342"/>
      <c r="NEH1003" s="342"/>
      <c r="NEI1003" s="342"/>
      <c r="NEJ1003" s="342"/>
      <c r="NEK1003" s="342"/>
      <c r="NEL1003" s="342"/>
      <c r="NEM1003" s="342"/>
      <c r="NEN1003" s="342"/>
      <c r="NEO1003" s="342"/>
      <c r="NEP1003" s="342"/>
      <c r="NEQ1003" s="342"/>
      <c r="NER1003" s="342"/>
      <c r="NES1003" s="342"/>
      <c r="NET1003" s="342"/>
      <c r="NEU1003" s="342"/>
      <c r="NEV1003" s="342"/>
      <c r="NEW1003" s="342"/>
      <c r="NEX1003" s="342"/>
      <c r="NEY1003" s="342"/>
      <c r="NEZ1003" s="342"/>
      <c r="NFA1003" s="342"/>
      <c r="NFB1003" s="342"/>
      <c r="NFC1003" s="342"/>
      <c r="NFD1003" s="342"/>
      <c r="NFE1003" s="342"/>
      <c r="NFF1003" s="342"/>
      <c r="NFG1003" s="342"/>
      <c r="NFH1003" s="342"/>
      <c r="NFI1003" s="342"/>
      <c r="NFJ1003" s="342"/>
      <c r="NFK1003" s="342"/>
      <c r="NFL1003" s="342"/>
      <c r="NFM1003" s="342"/>
      <c r="NFN1003" s="342"/>
      <c r="NFO1003" s="342"/>
      <c r="NFP1003" s="342"/>
      <c r="NFQ1003" s="342"/>
      <c r="NFR1003" s="342"/>
      <c r="NFS1003" s="342"/>
      <c r="NFT1003" s="342"/>
      <c r="NFU1003" s="342"/>
      <c r="NFV1003" s="342"/>
      <c r="NFW1003" s="342"/>
      <c r="NFX1003" s="342"/>
      <c r="NFY1003" s="342"/>
      <c r="NFZ1003" s="342"/>
      <c r="NGA1003" s="342"/>
      <c r="NGB1003" s="342"/>
      <c r="NGC1003" s="342"/>
      <c r="NGD1003" s="342"/>
      <c r="NGE1003" s="342"/>
      <c r="NGF1003" s="342"/>
      <c r="NGG1003" s="342"/>
      <c r="NGH1003" s="342"/>
      <c r="NGI1003" s="342"/>
      <c r="NGJ1003" s="342"/>
      <c r="NGK1003" s="342"/>
      <c r="NGL1003" s="342"/>
      <c r="NGM1003" s="342"/>
      <c r="NGN1003" s="342"/>
      <c r="NGO1003" s="342"/>
      <c r="NGP1003" s="342"/>
      <c r="NGQ1003" s="342"/>
      <c r="NGR1003" s="342"/>
      <c r="NGS1003" s="342"/>
      <c r="NGT1003" s="342"/>
      <c r="NGU1003" s="342"/>
      <c r="NGV1003" s="342"/>
      <c r="NGW1003" s="342"/>
      <c r="NGX1003" s="342"/>
      <c r="NGY1003" s="342"/>
      <c r="NGZ1003" s="342"/>
      <c r="NHA1003" s="342"/>
      <c r="NHB1003" s="342"/>
      <c r="NHC1003" s="342"/>
      <c r="NHD1003" s="342"/>
      <c r="NHE1003" s="342"/>
      <c r="NHF1003" s="342"/>
      <c r="NHG1003" s="342"/>
      <c r="NHH1003" s="342"/>
      <c r="NHI1003" s="342"/>
      <c r="NHJ1003" s="342"/>
      <c r="NHK1003" s="342"/>
      <c r="NHL1003" s="342"/>
      <c r="NHM1003" s="342"/>
      <c r="NHN1003" s="342"/>
      <c r="NHO1003" s="342"/>
      <c r="NHP1003" s="342"/>
      <c r="NHQ1003" s="342"/>
      <c r="NHR1003" s="342"/>
      <c r="NHS1003" s="342"/>
      <c r="NHT1003" s="342"/>
      <c r="NHU1003" s="342"/>
      <c r="NHV1003" s="342"/>
      <c r="NHW1003" s="342"/>
      <c r="NHX1003" s="342"/>
      <c r="NHY1003" s="342"/>
      <c r="NHZ1003" s="342"/>
      <c r="NIA1003" s="342"/>
      <c r="NIB1003" s="342"/>
      <c r="NIC1003" s="342"/>
      <c r="NID1003" s="342"/>
      <c r="NIE1003" s="342"/>
      <c r="NIF1003" s="342"/>
      <c r="NIG1003" s="342"/>
      <c r="NIH1003" s="342"/>
      <c r="NII1003" s="342"/>
      <c r="NIJ1003" s="342"/>
      <c r="NIK1003" s="342"/>
      <c r="NIL1003" s="342"/>
      <c r="NIM1003" s="342"/>
      <c r="NIN1003" s="342"/>
      <c r="NIO1003" s="342"/>
      <c r="NIP1003" s="342"/>
      <c r="NIQ1003" s="342"/>
      <c r="NIR1003" s="342"/>
      <c r="NIS1003" s="342"/>
      <c r="NIT1003" s="342"/>
      <c r="NIU1003" s="342"/>
      <c r="NIV1003" s="342"/>
      <c r="NIW1003" s="342"/>
      <c r="NIX1003" s="342"/>
      <c r="NIY1003" s="342"/>
      <c r="NIZ1003" s="342"/>
      <c r="NJA1003" s="342"/>
      <c r="NJB1003" s="342"/>
      <c r="NJC1003" s="342"/>
      <c r="NJD1003" s="342"/>
      <c r="NJE1003" s="342"/>
      <c r="NJF1003" s="342"/>
      <c r="NJG1003" s="342"/>
      <c r="NJH1003" s="342"/>
      <c r="NJI1003" s="342"/>
      <c r="NJJ1003" s="342"/>
      <c r="NJK1003" s="342"/>
      <c r="NJL1003" s="342"/>
      <c r="NJM1003" s="342"/>
      <c r="NJN1003" s="342"/>
      <c r="NJO1003" s="342"/>
      <c r="NJP1003" s="342"/>
      <c r="NJQ1003" s="342"/>
      <c r="NJR1003" s="342"/>
      <c r="NJS1003" s="342"/>
      <c r="NJT1003" s="342"/>
      <c r="NJU1003" s="342"/>
      <c r="NJV1003" s="342"/>
      <c r="NJW1003" s="342"/>
      <c r="NJX1003" s="342"/>
      <c r="NJY1003" s="342"/>
      <c r="NJZ1003" s="342"/>
      <c r="NKA1003" s="342"/>
      <c r="NKB1003" s="342"/>
      <c r="NKC1003" s="342"/>
      <c r="NKD1003" s="342"/>
      <c r="NKE1003" s="342"/>
      <c r="NKF1003" s="342"/>
      <c r="NKG1003" s="342"/>
      <c r="NKH1003" s="342"/>
      <c r="NKI1003" s="342"/>
      <c r="NKJ1003" s="342"/>
      <c r="NKK1003" s="342"/>
      <c r="NKL1003" s="342"/>
      <c r="NKM1003" s="342"/>
      <c r="NKN1003" s="342"/>
      <c r="NKO1003" s="342"/>
      <c r="NKP1003" s="342"/>
      <c r="NKQ1003" s="342"/>
      <c r="NKR1003" s="342"/>
      <c r="NKS1003" s="342"/>
      <c r="NKT1003" s="342"/>
      <c r="NKU1003" s="342"/>
      <c r="NKV1003" s="342"/>
      <c r="NKW1003" s="342"/>
      <c r="NKX1003" s="342"/>
      <c r="NKY1003" s="342"/>
      <c r="NKZ1003" s="342"/>
      <c r="NLA1003" s="342"/>
      <c r="NLB1003" s="342"/>
      <c r="NLC1003" s="342"/>
      <c r="NLD1003" s="342"/>
      <c r="NLE1003" s="342"/>
      <c r="NLF1003" s="342"/>
      <c r="NLG1003" s="342"/>
      <c r="NLH1003" s="342"/>
      <c r="NLI1003" s="342"/>
      <c r="NLJ1003" s="342"/>
      <c r="NLK1003" s="342"/>
      <c r="NLL1003" s="342"/>
      <c r="NLM1003" s="342"/>
      <c r="NLN1003" s="342"/>
      <c r="NLO1003" s="342"/>
      <c r="NLP1003" s="342"/>
      <c r="NLQ1003" s="342"/>
      <c r="NLR1003" s="342"/>
      <c r="NLS1003" s="342"/>
      <c r="NLT1003" s="342"/>
      <c r="NLU1003" s="342"/>
      <c r="NLV1003" s="342"/>
      <c r="NLW1003" s="342"/>
      <c r="NLX1003" s="342"/>
      <c r="NLY1003" s="342"/>
      <c r="NLZ1003" s="342"/>
      <c r="NMA1003" s="342"/>
      <c r="NMB1003" s="342"/>
      <c r="NMC1003" s="342"/>
      <c r="NMD1003" s="342"/>
      <c r="NME1003" s="342"/>
      <c r="NMF1003" s="342"/>
      <c r="NMG1003" s="342"/>
      <c r="NMH1003" s="342"/>
      <c r="NMI1003" s="342"/>
      <c r="NMJ1003" s="342"/>
      <c r="NMK1003" s="342"/>
      <c r="NML1003" s="342"/>
      <c r="NMM1003" s="342"/>
      <c r="NMN1003" s="342"/>
      <c r="NMO1003" s="342"/>
      <c r="NMP1003" s="342"/>
      <c r="NMQ1003" s="342"/>
      <c r="NMR1003" s="342"/>
      <c r="NMS1003" s="342"/>
      <c r="NMT1003" s="342"/>
      <c r="NMU1003" s="342"/>
      <c r="NMV1003" s="342"/>
      <c r="NMW1003" s="342"/>
      <c r="NMX1003" s="342"/>
      <c r="NMY1003" s="342"/>
      <c r="NMZ1003" s="342"/>
      <c r="NNA1003" s="342"/>
      <c r="NNB1003" s="342"/>
      <c r="NNC1003" s="342"/>
      <c r="NND1003" s="342"/>
      <c r="NNE1003" s="342"/>
      <c r="NNF1003" s="342"/>
      <c r="NNG1003" s="342"/>
      <c r="NNH1003" s="342"/>
      <c r="NNI1003" s="342"/>
      <c r="NNJ1003" s="342"/>
      <c r="NNK1003" s="342"/>
      <c r="NNL1003" s="342"/>
      <c r="NNM1003" s="342"/>
      <c r="NNN1003" s="342"/>
      <c r="NNO1003" s="342"/>
      <c r="NNP1003" s="342"/>
      <c r="NNQ1003" s="342"/>
      <c r="NNR1003" s="342"/>
      <c r="NNS1003" s="342"/>
      <c r="NNT1003" s="342"/>
      <c r="NNU1003" s="342"/>
      <c r="NNV1003" s="342"/>
      <c r="NNW1003" s="342"/>
      <c r="NNX1003" s="342"/>
      <c r="NNY1003" s="342"/>
      <c r="NNZ1003" s="342"/>
      <c r="NOA1003" s="342"/>
      <c r="NOB1003" s="342"/>
      <c r="NOC1003" s="342"/>
      <c r="NOD1003" s="342"/>
      <c r="NOE1003" s="342"/>
      <c r="NOF1003" s="342"/>
      <c r="NOG1003" s="342"/>
      <c r="NOH1003" s="342"/>
      <c r="NOI1003" s="342"/>
      <c r="NOJ1003" s="342"/>
      <c r="NOK1003" s="342"/>
      <c r="NOL1003" s="342"/>
      <c r="NOM1003" s="342"/>
      <c r="NON1003" s="342"/>
      <c r="NOO1003" s="342"/>
      <c r="NOP1003" s="342"/>
      <c r="NOQ1003" s="342"/>
      <c r="NOR1003" s="342"/>
      <c r="NOS1003" s="342"/>
      <c r="NOT1003" s="342"/>
      <c r="NOU1003" s="342"/>
      <c r="NOV1003" s="342"/>
      <c r="NOW1003" s="342"/>
      <c r="NOX1003" s="342"/>
      <c r="NOY1003" s="342"/>
      <c r="NOZ1003" s="342"/>
      <c r="NPA1003" s="342"/>
      <c r="NPB1003" s="342"/>
      <c r="NPC1003" s="342"/>
      <c r="NPD1003" s="342"/>
      <c r="NPE1003" s="342"/>
      <c r="NPF1003" s="342"/>
      <c r="NPG1003" s="342"/>
      <c r="NPH1003" s="342"/>
      <c r="NPI1003" s="342"/>
      <c r="NPJ1003" s="342"/>
      <c r="NPK1003" s="342"/>
      <c r="NPL1003" s="342"/>
      <c r="NPM1003" s="342"/>
      <c r="NPN1003" s="342"/>
      <c r="NPO1003" s="342"/>
      <c r="NPP1003" s="342"/>
      <c r="NPQ1003" s="342"/>
      <c r="NPR1003" s="342"/>
      <c r="NPS1003" s="342"/>
      <c r="NPT1003" s="342"/>
      <c r="NPU1003" s="342"/>
      <c r="NPV1003" s="342"/>
      <c r="NPW1003" s="342"/>
      <c r="NPX1003" s="342"/>
      <c r="NPY1003" s="342"/>
      <c r="NPZ1003" s="342"/>
      <c r="NQA1003" s="342"/>
      <c r="NQB1003" s="342"/>
      <c r="NQC1003" s="342"/>
      <c r="NQD1003" s="342"/>
      <c r="NQE1003" s="342"/>
      <c r="NQF1003" s="342"/>
      <c r="NQG1003" s="342"/>
      <c r="NQH1003" s="342"/>
      <c r="NQI1003" s="342"/>
      <c r="NQJ1003" s="342"/>
      <c r="NQK1003" s="342"/>
      <c r="NQL1003" s="342"/>
      <c r="NQM1003" s="342"/>
      <c r="NQN1003" s="342"/>
      <c r="NQO1003" s="342"/>
      <c r="NQP1003" s="342"/>
      <c r="NQQ1003" s="342"/>
      <c r="NQR1003" s="342"/>
      <c r="NQS1003" s="342"/>
      <c r="NQT1003" s="342"/>
      <c r="NQU1003" s="342"/>
      <c r="NQV1003" s="342"/>
      <c r="NQW1003" s="342"/>
      <c r="NQX1003" s="342"/>
      <c r="NQY1003" s="342"/>
      <c r="NQZ1003" s="342"/>
      <c r="NRA1003" s="342"/>
      <c r="NRB1003" s="342"/>
      <c r="NRC1003" s="342"/>
      <c r="NRD1003" s="342"/>
      <c r="NRE1003" s="342"/>
      <c r="NRF1003" s="342"/>
      <c r="NRG1003" s="342"/>
      <c r="NRH1003" s="342"/>
      <c r="NRI1003" s="342"/>
      <c r="NRJ1003" s="342"/>
      <c r="NRK1003" s="342"/>
      <c r="NRL1003" s="342"/>
      <c r="NRM1003" s="342"/>
      <c r="NRN1003" s="342"/>
      <c r="NRO1003" s="342"/>
      <c r="NRP1003" s="342"/>
      <c r="NRQ1003" s="342"/>
      <c r="NRR1003" s="342"/>
      <c r="NRS1003" s="342"/>
      <c r="NRT1003" s="342"/>
      <c r="NRU1003" s="342"/>
      <c r="NRV1003" s="342"/>
      <c r="NRW1003" s="342"/>
      <c r="NRX1003" s="342"/>
      <c r="NRY1003" s="342"/>
      <c r="NRZ1003" s="342"/>
      <c r="NSA1003" s="342"/>
      <c r="NSB1003" s="342"/>
      <c r="NSC1003" s="342"/>
      <c r="NSD1003" s="342"/>
      <c r="NSE1003" s="342"/>
      <c r="NSF1003" s="342"/>
      <c r="NSG1003" s="342"/>
      <c r="NSH1003" s="342"/>
      <c r="NSI1003" s="342"/>
      <c r="NSJ1003" s="342"/>
      <c r="NSK1003" s="342"/>
      <c r="NSL1003" s="342"/>
      <c r="NSM1003" s="342"/>
      <c r="NSN1003" s="342"/>
      <c r="NSO1003" s="342"/>
      <c r="NSP1003" s="342"/>
      <c r="NSQ1003" s="342"/>
      <c r="NSR1003" s="342"/>
      <c r="NSS1003" s="342"/>
      <c r="NST1003" s="342"/>
      <c r="NSU1003" s="342"/>
      <c r="NSV1003" s="342"/>
      <c r="NSW1003" s="342"/>
      <c r="NSX1003" s="342"/>
      <c r="NSY1003" s="342"/>
      <c r="NSZ1003" s="342"/>
      <c r="NTA1003" s="342"/>
      <c r="NTB1003" s="342"/>
      <c r="NTC1003" s="342"/>
      <c r="NTD1003" s="342"/>
      <c r="NTE1003" s="342"/>
      <c r="NTF1003" s="342"/>
      <c r="NTG1003" s="342"/>
      <c r="NTH1003" s="342"/>
      <c r="NTI1003" s="342"/>
      <c r="NTJ1003" s="342"/>
      <c r="NTK1003" s="342"/>
      <c r="NTL1003" s="342"/>
      <c r="NTM1003" s="342"/>
      <c r="NTN1003" s="342"/>
      <c r="NTO1003" s="342"/>
      <c r="NTP1003" s="342"/>
      <c r="NTQ1003" s="342"/>
      <c r="NTR1003" s="342"/>
      <c r="NTS1003" s="342"/>
      <c r="NTT1003" s="342"/>
      <c r="NTU1003" s="342"/>
      <c r="NTV1003" s="342"/>
      <c r="NTW1003" s="342"/>
      <c r="NTX1003" s="342"/>
      <c r="NTY1003" s="342"/>
      <c r="NTZ1003" s="342"/>
      <c r="NUA1003" s="342"/>
      <c r="NUB1003" s="342"/>
      <c r="NUC1003" s="342"/>
      <c r="NUD1003" s="342"/>
      <c r="NUE1003" s="342"/>
      <c r="NUF1003" s="342"/>
      <c r="NUG1003" s="342"/>
      <c r="NUH1003" s="342"/>
      <c r="NUI1003" s="342"/>
      <c r="NUJ1003" s="342"/>
      <c r="NUK1003" s="342"/>
      <c r="NUL1003" s="342"/>
      <c r="NUM1003" s="342"/>
      <c r="NUN1003" s="342"/>
      <c r="NUO1003" s="342"/>
      <c r="NUP1003" s="342"/>
      <c r="NUQ1003" s="342"/>
      <c r="NUR1003" s="342"/>
      <c r="NUS1003" s="342"/>
      <c r="NUT1003" s="342"/>
      <c r="NUU1003" s="342"/>
      <c r="NUV1003" s="342"/>
      <c r="NUW1003" s="342"/>
      <c r="NUX1003" s="342"/>
      <c r="NUY1003" s="342"/>
      <c r="NUZ1003" s="342"/>
      <c r="NVA1003" s="342"/>
      <c r="NVB1003" s="342"/>
      <c r="NVC1003" s="342"/>
      <c r="NVD1003" s="342"/>
      <c r="NVE1003" s="342"/>
      <c r="NVF1003" s="342"/>
      <c r="NVG1003" s="342"/>
      <c r="NVH1003" s="342"/>
      <c r="NVI1003" s="342"/>
      <c r="NVJ1003" s="342"/>
      <c r="NVK1003" s="342"/>
      <c r="NVL1003" s="342"/>
      <c r="NVM1003" s="342"/>
      <c r="NVN1003" s="342"/>
      <c r="NVO1003" s="342"/>
      <c r="NVP1003" s="342"/>
      <c r="NVQ1003" s="342"/>
      <c r="NVR1003" s="342"/>
      <c r="NVS1003" s="342"/>
      <c r="NVT1003" s="342"/>
      <c r="NVU1003" s="342"/>
      <c r="NVV1003" s="342"/>
      <c r="NVW1003" s="342"/>
      <c r="NVX1003" s="342"/>
      <c r="NVY1003" s="342"/>
      <c r="NVZ1003" s="342"/>
      <c r="NWA1003" s="342"/>
      <c r="NWB1003" s="342"/>
      <c r="NWC1003" s="342"/>
      <c r="NWD1003" s="342"/>
      <c r="NWE1003" s="342"/>
      <c r="NWF1003" s="342"/>
      <c r="NWG1003" s="342"/>
      <c r="NWH1003" s="342"/>
      <c r="NWI1003" s="342"/>
      <c r="NWJ1003" s="342"/>
      <c r="NWK1003" s="342"/>
      <c r="NWL1003" s="342"/>
      <c r="NWM1003" s="342"/>
      <c r="NWN1003" s="342"/>
      <c r="NWO1003" s="342"/>
      <c r="NWP1003" s="342"/>
      <c r="NWQ1003" s="342"/>
      <c r="NWR1003" s="342"/>
      <c r="NWS1003" s="342"/>
      <c r="NWT1003" s="342"/>
      <c r="NWU1003" s="342"/>
      <c r="NWV1003" s="342"/>
      <c r="NWW1003" s="342"/>
      <c r="NWX1003" s="342"/>
      <c r="NWY1003" s="342"/>
      <c r="NWZ1003" s="342"/>
      <c r="NXA1003" s="342"/>
      <c r="NXB1003" s="342"/>
      <c r="NXC1003" s="342"/>
      <c r="NXD1003" s="342"/>
      <c r="NXE1003" s="342"/>
      <c r="NXF1003" s="342"/>
      <c r="NXG1003" s="342"/>
      <c r="NXH1003" s="342"/>
      <c r="NXI1003" s="342"/>
      <c r="NXJ1003" s="342"/>
      <c r="NXK1003" s="342"/>
      <c r="NXL1003" s="342"/>
      <c r="NXM1003" s="342"/>
      <c r="NXN1003" s="342"/>
      <c r="NXO1003" s="342"/>
      <c r="NXP1003" s="342"/>
      <c r="NXQ1003" s="342"/>
      <c r="NXR1003" s="342"/>
      <c r="NXS1003" s="342"/>
      <c r="NXT1003" s="342"/>
      <c r="NXU1003" s="342"/>
      <c r="NXV1003" s="342"/>
      <c r="NXW1003" s="342"/>
      <c r="NXX1003" s="342"/>
      <c r="NXY1003" s="342"/>
      <c r="NXZ1003" s="342"/>
      <c r="NYA1003" s="342"/>
      <c r="NYB1003" s="342"/>
      <c r="NYC1003" s="342"/>
      <c r="NYD1003" s="342"/>
      <c r="NYE1003" s="342"/>
      <c r="NYF1003" s="342"/>
      <c r="NYG1003" s="342"/>
      <c r="NYH1003" s="342"/>
      <c r="NYI1003" s="342"/>
      <c r="NYJ1003" s="342"/>
      <c r="NYK1003" s="342"/>
      <c r="NYL1003" s="342"/>
      <c r="NYM1003" s="342"/>
      <c r="NYN1003" s="342"/>
      <c r="NYO1003" s="342"/>
      <c r="NYP1003" s="342"/>
      <c r="NYQ1003" s="342"/>
      <c r="NYR1003" s="342"/>
      <c r="NYS1003" s="342"/>
      <c r="NYT1003" s="342"/>
      <c r="NYU1003" s="342"/>
      <c r="NYV1003" s="342"/>
      <c r="NYW1003" s="342"/>
      <c r="NYX1003" s="342"/>
      <c r="NYY1003" s="342"/>
      <c r="NYZ1003" s="342"/>
      <c r="NZA1003" s="342"/>
      <c r="NZB1003" s="342"/>
      <c r="NZC1003" s="342"/>
      <c r="NZD1003" s="342"/>
      <c r="NZE1003" s="342"/>
      <c r="NZF1003" s="342"/>
      <c r="NZG1003" s="342"/>
      <c r="NZH1003" s="342"/>
      <c r="NZI1003" s="342"/>
      <c r="NZJ1003" s="342"/>
      <c r="NZK1003" s="342"/>
      <c r="NZL1003" s="342"/>
      <c r="NZM1003" s="342"/>
      <c r="NZN1003" s="342"/>
      <c r="NZO1003" s="342"/>
      <c r="NZP1003" s="342"/>
      <c r="NZQ1003" s="342"/>
      <c r="NZR1003" s="342"/>
      <c r="NZS1003" s="342"/>
      <c r="NZT1003" s="342"/>
      <c r="NZU1003" s="342"/>
      <c r="NZV1003" s="342"/>
      <c r="NZW1003" s="342"/>
      <c r="NZX1003" s="342"/>
      <c r="NZY1003" s="342"/>
      <c r="NZZ1003" s="342"/>
      <c r="OAA1003" s="342"/>
      <c r="OAB1003" s="342"/>
      <c r="OAC1003" s="342"/>
      <c r="OAD1003" s="342"/>
      <c r="OAE1003" s="342"/>
      <c r="OAF1003" s="342"/>
      <c r="OAG1003" s="342"/>
      <c r="OAH1003" s="342"/>
      <c r="OAI1003" s="342"/>
      <c r="OAJ1003" s="342"/>
      <c r="OAK1003" s="342"/>
      <c r="OAL1003" s="342"/>
      <c r="OAM1003" s="342"/>
      <c r="OAN1003" s="342"/>
      <c r="OAO1003" s="342"/>
      <c r="OAP1003" s="342"/>
      <c r="OAQ1003" s="342"/>
      <c r="OAR1003" s="342"/>
      <c r="OAS1003" s="342"/>
      <c r="OAT1003" s="342"/>
      <c r="OAU1003" s="342"/>
      <c r="OAV1003" s="342"/>
      <c r="OAW1003" s="342"/>
      <c r="OAX1003" s="342"/>
      <c r="OAY1003" s="342"/>
      <c r="OAZ1003" s="342"/>
      <c r="OBA1003" s="342"/>
      <c r="OBB1003" s="342"/>
      <c r="OBC1003" s="342"/>
      <c r="OBD1003" s="342"/>
      <c r="OBE1003" s="342"/>
      <c r="OBF1003" s="342"/>
      <c r="OBG1003" s="342"/>
      <c r="OBH1003" s="342"/>
      <c r="OBI1003" s="342"/>
      <c r="OBJ1003" s="342"/>
      <c r="OBK1003" s="342"/>
      <c r="OBL1003" s="342"/>
      <c r="OBM1003" s="342"/>
      <c r="OBN1003" s="342"/>
      <c r="OBO1003" s="342"/>
      <c r="OBP1003" s="342"/>
      <c r="OBQ1003" s="342"/>
      <c r="OBR1003" s="342"/>
      <c r="OBS1003" s="342"/>
      <c r="OBT1003" s="342"/>
      <c r="OBU1003" s="342"/>
      <c r="OBV1003" s="342"/>
      <c r="OBW1003" s="342"/>
      <c r="OBX1003" s="342"/>
      <c r="OBY1003" s="342"/>
      <c r="OBZ1003" s="342"/>
      <c r="OCA1003" s="342"/>
      <c r="OCB1003" s="342"/>
      <c r="OCC1003" s="342"/>
      <c r="OCD1003" s="342"/>
      <c r="OCE1003" s="342"/>
      <c r="OCF1003" s="342"/>
      <c r="OCG1003" s="342"/>
      <c r="OCH1003" s="342"/>
      <c r="OCI1003" s="342"/>
      <c r="OCJ1003" s="342"/>
      <c r="OCK1003" s="342"/>
      <c r="OCL1003" s="342"/>
      <c r="OCM1003" s="342"/>
      <c r="OCN1003" s="342"/>
      <c r="OCO1003" s="342"/>
      <c r="OCP1003" s="342"/>
      <c r="OCQ1003" s="342"/>
      <c r="OCR1003" s="342"/>
      <c r="OCS1003" s="342"/>
      <c r="OCT1003" s="342"/>
      <c r="OCU1003" s="342"/>
      <c r="OCV1003" s="342"/>
      <c r="OCW1003" s="342"/>
      <c r="OCX1003" s="342"/>
      <c r="OCY1003" s="342"/>
      <c r="OCZ1003" s="342"/>
      <c r="ODA1003" s="342"/>
      <c r="ODB1003" s="342"/>
      <c r="ODC1003" s="342"/>
      <c r="ODD1003" s="342"/>
      <c r="ODE1003" s="342"/>
      <c r="ODF1003" s="342"/>
      <c r="ODG1003" s="342"/>
      <c r="ODH1003" s="342"/>
      <c r="ODI1003" s="342"/>
      <c r="ODJ1003" s="342"/>
      <c r="ODK1003" s="342"/>
      <c r="ODL1003" s="342"/>
      <c r="ODM1003" s="342"/>
      <c r="ODN1003" s="342"/>
      <c r="ODO1003" s="342"/>
      <c r="ODP1003" s="342"/>
      <c r="ODQ1003" s="342"/>
      <c r="ODR1003" s="342"/>
      <c r="ODS1003" s="342"/>
      <c r="ODT1003" s="342"/>
      <c r="ODU1003" s="342"/>
      <c r="ODV1003" s="342"/>
      <c r="ODW1003" s="342"/>
      <c r="ODX1003" s="342"/>
      <c r="ODY1003" s="342"/>
      <c r="ODZ1003" s="342"/>
      <c r="OEA1003" s="342"/>
      <c r="OEB1003" s="342"/>
      <c r="OEC1003" s="342"/>
      <c r="OED1003" s="342"/>
      <c r="OEE1003" s="342"/>
      <c r="OEF1003" s="342"/>
      <c r="OEG1003" s="342"/>
      <c r="OEH1003" s="342"/>
      <c r="OEI1003" s="342"/>
      <c r="OEJ1003" s="342"/>
      <c r="OEK1003" s="342"/>
      <c r="OEL1003" s="342"/>
      <c r="OEM1003" s="342"/>
      <c r="OEN1003" s="342"/>
      <c r="OEO1003" s="342"/>
      <c r="OEP1003" s="342"/>
      <c r="OEQ1003" s="342"/>
      <c r="OER1003" s="342"/>
      <c r="OES1003" s="342"/>
      <c r="OET1003" s="342"/>
      <c r="OEU1003" s="342"/>
      <c r="OEV1003" s="342"/>
      <c r="OEW1003" s="342"/>
      <c r="OEX1003" s="342"/>
      <c r="OEY1003" s="342"/>
      <c r="OEZ1003" s="342"/>
      <c r="OFA1003" s="342"/>
      <c r="OFB1003" s="342"/>
      <c r="OFC1003" s="342"/>
      <c r="OFD1003" s="342"/>
      <c r="OFE1003" s="342"/>
      <c r="OFF1003" s="342"/>
      <c r="OFG1003" s="342"/>
      <c r="OFH1003" s="342"/>
      <c r="OFI1003" s="342"/>
      <c r="OFJ1003" s="342"/>
      <c r="OFK1003" s="342"/>
      <c r="OFL1003" s="342"/>
      <c r="OFM1003" s="342"/>
      <c r="OFN1003" s="342"/>
      <c r="OFO1003" s="342"/>
      <c r="OFP1003" s="342"/>
      <c r="OFQ1003" s="342"/>
      <c r="OFR1003" s="342"/>
      <c r="OFS1003" s="342"/>
      <c r="OFT1003" s="342"/>
      <c r="OFU1003" s="342"/>
      <c r="OFV1003" s="342"/>
      <c r="OFW1003" s="342"/>
      <c r="OFX1003" s="342"/>
      <c r="OFY1003" s="342"/>
      <c r="OFZ1003" s="342"/>
      <c r="OGA1003" s="342"/>
      <c r="OGB1003" s="342"/>
      <c r="OGC1003" s="342"/>
      <c r="OGD1003" s="342"/>
      <c r="OGE1003" s="342"/>
      <c r="OGF1003" s="342"/>
      <c r="OGG1003" s="342"/>
      <c r="OGH1003" s="342"/>
      <c r="OGI1003" s="342"/>
      <c r="OGJ1003" s="342"/>
      <c r="OGK1003" s="342"/>
      <c r="OGL1003" s="342"/>
      <c r="OGM1003" s="342"/>
      <c r="OGN1003" s="342"/>
      <c r="OGO1003" s="342"/>
      <c r="OGP1003" s="342"/>
      <c r="OGQ1003" s="342"/>
      <c r="OGR1003" s="342"/>
      <c r="OGS1003" s="342"/>
      <c r="OGT1003" s="342"/>
      <c r="OGU1003" s="342"/>
      <c r="OGV1003" s="342"/>
      <c r="OGW1003" s="342"/>
      <c r="OGX1003" s="342"/>
      <c r="OGY1003" s="342"/>
      <c r="OGZ1003" s="342"/>
      <c r="OHA1003" s="342"/>
      <c r="OHB1003" s="342"/>
      <c r="OHC1003" s="342"/>
      <c r="OHD1003" s="342"/>
      <c r="OHE1003" s="342"/>
      <c r="OHF1003" s="342"/>
      <c r="OHG1003" s="342"/>
      <c r="OHH1003" s="342"/>
      <c r="OHI1003" s="342"/>
      <c r="OHJ1003" s="342"/>
      <c r="OHK1003" s="342"/>
      <c r="OHL1003" s="342"/>
      <c r="OHM1003" s="342"/>
      <c r="OHN1003" s="342"/>
      <c r="OHO1003" s="342"/>
      <c r="OHP1003" s="342"/>
      <c r="OHQ1003" s="342"/>
      <c r="OHR1003" s="342"/>
      <c r="OHS1003" s="342"/>
      <c r="OHT1003" s="342"/>
      <c r="OHU1003" s="342"/>
      <c r="OHV1003" s="342"/>
      <c r="OHW1003" s="342"/>
      <c r="OHX1003" s="342"/>
      <c r="OHY1003" s="342"/>
      <c r="OHZ1003" s="342"/>
      <c r="OIA1003" s="342"/>
      <c r="OIB1003" s="342"/>
      <c r="OIC1003" s="342"/>
      <c r="OID1003" s="342"/>
      <c r="OIE1003" s="342"/>
      <c r="OIF1003" s="342"/>
      <c r="OIG1003" s="342"/>
      <c r="OIH1003" s="342"/>
      <c r="OII1003" s="342"/>
      <c r="OIJ1003" s="342"/>
      <c r="OIK1003" s="342"/>
      <c r="OIL1003" s="342"/>
      <c r="OIM1003" s="342"/>
      <c r="OIN1003" s="342"/>
      <c r="OIO1003" s="342"/>
      <c r="OIP1003" s="342"/>
      <c r="OIQ1003" s="342"/>
      <c r="OIR1003" s="342"/>
      <c r="OIS1003" s="342"/>
      <c r="OIT1003" s="342"/>
      <c r="OIU1003" s="342"/>
      <c r="OIV1003" s="342"/>
      <c r="OIW1003" s="342"/>
      <c r="OIX1003" s="342"/>
      <c r="OIY1003" s="342"/>
      <c r="OIZ1003" s="342"/>
      <c r="OJA1003" s="342"/>
      <c r="OJB1003" s="342"/>
      <c r="OJC1003" s="342"/>
      <c r="OJD1003" s="342"/>
      <c r="OJE1003" s="342"/>
      <c r="OJF1003" s="342"/>
      <c r="OJG1003" s="342"/>
      <c r="OJH1003" s="342"/>
      <c r="OJI1003" s="342"/>
      <c r="OJJ1003" s="342"/>
      <c r="OJK1003" s="342"/>
      <c r="OJL1003" s="342"/>
      <c r="OJM1003" s="342"/>
      <c r="OJN1003" s="342"/>
      <c r="OJO1003" s="342"/>
      <c r="OJP1003" s="342"/>
      <c r="OJQ1003" s="342"/>
      <c r="OJR1003" s="342"/>
      <c r="OJS1003" s="342"/>
      <c r="OJT1003" s="342"/>
      <c r="OJU1003" s="342"/>
      <c r="OJV1003" s="342"/>
      <c r="OJW1003" s="342"/>
      <c r="OJX1003" s="342"/>
      <c r="OJY1003" s="342"/>
      <c r="OJZ1003" s="342"/>
      <c r="OKA1003" s="342"/>
      <c r="OKB1003" s="342"/>
      <c r="OKC1003" s="342"/>
      <c r="OKD1003" s="342"/>
      <c r="OKE1003" s="342"/>
      <c r="OKF1003" s="342"/>
      <c r="OKG1003" s="342"/>
      <c r="OKH1003" s="342"/>
      <c r="OKI1003" s="342"/>
      <c r="OKJ1003" s="342"/>
      <c r="OKK1003" s="342"/>
      <c r="OKL1003" s="342"/>
      <c r="OKM1003" s="342"/>
      <c r="OKN1003" s="342"/>
      <c r="OKO1003" s="342"/>
      <c r="OKP1003" s="342"/>
      <c r="OKQ1003" s="342"/>
      <c r="OKR1003" s="342"/>
      <c r="OKS1003" s="342"/>
      <c r="OKT1003" s="342"/>
      <c r="OKU1003" s="342"/>
      <c r="OKV1003" s="342"/>
      <c r="OKW1003" s="342"/>
      <c r="OKX1003" s="342"/>
      <c r="OKY1003" s="342"/>
      <c r="OKZ1003" s="342"/>
      <c r="OLA1003" s="342"/>
      <c r="OLB1003" s="342"/>
      <c r="OLC1003" s="342"/>
      <c r="OLD1003" s="342"/>
      <c r="OLE1003" s="342"/>
      <c r="OLF1003" s="342"/>
      <c r="OLG1003" s="342"/>
      <c r="OLH1003" s="342"/>
      <c r="OLI1003" s="342"/>
      <c r="OLJ1003" s="342"/>
      <c r="OLK1003" s="342"/>
      <c r="OLL1003" s="342"/>
      <c r="OLM1003" s="342"/>
      <c r="OLN1003" s="342"/>
      <c r="OLO1003" s="342"/>
      <c r="OLP1003" s="342"/>
      <c r="OLQ1003" s="342"/>
      <c r="OLR1003" s="342"/>
      <c r="OLS1003" s="342"/>
      <c r="OLT1003" s="342"/>
      <c r="OLU1003" s="342"/>
      <c r="OLV1003" s="342"/>
      <c r="OLW1003" s="342"/>
      <c r="OLX1003" s="342"/>
      <c r="OLY1003" s="342"/>
      <c r="OLZ1003" s="342"/>
      <c r="OMA1003" s="342"/>
      <c r="OMB1003" s="342"/>
      <c r="OMC1003" s="342"/>
      <c r="OMD1003" s="342"/>
      <c r="OME1003" s="342"/>
      <c r="OMF1003" s="342"/>
      <c r="OMG1003" s="342"/>
      <c r="OMH1003" s="342"/>
      <c r="OMI1003" s="342"/>
      <c r="OMJ1003" s="342"/>
      <c r="OMK1003" s="342"/>
      <c r="OML1003" s="342"/>
      <c r="OMM1003" s="342"/>
      <c r="OMN1003" s="342"/>
      <c r="OMO1003" s="342"/>
      <c r="OMP1003" s="342"/>
      <c r="OMQ1003" s="342"/>
      <c r="OMR1003" s="342"/>
      <c r="OMS1003" s="342"/>
      <c r="OMT1003" s="342"/>
      <c r="OMU1003" s="342"/>
      <c r="OMV1003" s="342"/>
      <c r="OMW1003" s="342"/>
      <c r="OMX1003" s="342"/>
      <c r="OMY1003" s="342"/>
      <c r="OMZ1003" s="342"/>
      <c r="ONA1003" s="342"/>
      <c r="ONB1003" s="342"/>
      <c r="ONC1003" s="342"/>
      <c r="OND1003" s="342"/>
      <c r="ONE1003" s="342"/>
      <c r="ONF1003" s="342"/>
      <c r="ONG1003" s="342"/>
      <c r="ONH1003" s="342"/>
      <c r="ONI1003" s="342"/>
      <c r="ONJ1003" s="342"/>
      <c r="ONK1003" s="342"/>
      <c r="ONL1003" s="342"/>
      <c r="ONM1003" s="342"/>
      <c r="ONN1003" s="342"/>
      <c r="ONO1003" s="342"/>
      <c r="ONP1003" s="342"/>
      <c r="ONQ1003" s="342"/>
      <c r="ONR1003" s="342"/>
      <c r="ONS1003" s="342"/>
      <c r="ONT1003" s="342"/>
      <c r="ONU1003" s="342"/>
      <c r="ONV1003" s="342"/>
      <c r="ONW1003" s="342"/>
      <c r="ONX1003" s="342"/>
      <c r="ONY1003" s="342"/>
      <c r="ONZ1003" s="342"/>
      <c r="OOA1003" s="342"/>
      <c r="OOB1003" s="342"/>
      <c r="OOC1003" s="342"/>
      <c r="OOD1003" s="342"/>
      <c r="OOE1003" s="342"/>
      <c r="OOF1003" s="342"/>
      <c r="OOG1003" s="342"/>
      <c r="OOH1003" s="342"/>
      <c r="OOI1003" s="342"/>
      <c r="OOJ1003" s="342"/>
      <c r="OOK1003" s="342"/>
      <c r="OOL1003" s="342"/>
      <c r="OOM1003" s="342"/>
      <c r="OON1003" s="342"/>
      <c r="OOO1003" s="342"/>
      <c r="OOP1003" s="342"/>
      <c r="OOQ1003" s="342"/>
      <c r="OOR1003" s="342"/>
      <c r="OOS1003" s="342"/>
      <c r="OOT1003" s="342"/>
      <c r="OOU1003" s="342"/>
      <c r="OOV1003" s="342"/>
      <c r="OOW1003" s="342"/>
      <c r="OOX1003" s="342"/>
      <c r="OOY1003" s="342"/>
      <c r="OOZ1003" s="342"/>
      <c r="OPA1003" s="342"/>
      <c r="OPB1003" s="342"/>
      <c r="OPC1003" s="342"/>
      <c r="OPD1003" s="342"/>
      <c r="OPE1003" s="342"/>
      <c r="OPF1003" s="342"/>
      <c r="OPG1003" s="342"/>
      <c r="OPH1003" s="342"/>
      <c r="OPI1003" s="342"/>
      <c r="OPJ1003" s="342"/>
      <c r="OPK1003" s="342"/>
      <c r="OPL1003" s="342"/>
      <c r="OPM1003" s="342"/>
      <c r="OPN1003" s="342"/>
      <c r="OPO1003" s="342"/>
      <c r="OPP1003" s="342"/>
      <c r="OPQ1003" s="342"/>
      <c r="OPR1003" s="342"/>
      <c r="OPS1003" s="342"/>
      <c r="OPT1003" s="342"/>
      <c r="OPU1003" s="342"/>
      <c r="OPV1003" s="342"/>
      <c r="OPW1003" s="342"/>
      <c r="OPX1003" s="342"/>
      <c r="OPY1003" s="342"/>
      <c r="OPZ1003" s="342"/>
      <c r="OQA1003" s="342"/>
      <c r="OQB1003" s="342"/>
      <c r="OQC1003" s="342"/>
      <c r="OQD1003" s="342"/>
      <c r="OQE1003" s="342"/>
      <c r="OQF1003" s="342"/>
      <c r="OQG1003" s="342"/>
      <c r="OQH1003" s="342"/>
      <c r="OQI1003" s="342"/>
      <c r="OQJ1003" s="342"/>
      <c r="OQK1003" s="342"/>
      <c r="OQL1003" s="342"/>
      <c r="OQM1003" s="342"/>
      <c r="OQN1003" s="342"/>
      <c r="OQO1003" s="342"/>
      <c r="OQP1003" s="342"/>
      <c r="OQQ1003" s="342"/>
      <c r="OQR1003" s="342"/>
      <c r="OQS1003" s="342"/>
      <c r="OQT1003" s="342"/>
      <c r="OQU1003" s="342"/>
      <c r="OQV1003" s="342"/>
      <c r="OQW1003" s="342"/>
      <c r="OQX1003" s="342"/>
      <c r="OQY1003" s="342"/>
      <c r="OQZ1003" s="342"/>
      <c r="ORA1003" s="342"/>
      <c r="ORB1003" s="342"/>
      <c r="ORC1003" s="342"/>
      <c r="ORD1003" s="342"/>
      <c r="ORE1003" s="342"/>
      <c r="ORF1003" s="342"/>
      <c r="ORG1003" s="342"/>
      <c r="ORH1003" s="342"/>
      <c r="ORI1003" s="342"/>
      <c r="ORJ1003" s="342"/>
      <c r="ORK1003" s="342"/>
      <c r="ORL1003" s="342"/>
      <c r="ORM1003" s="342"/>
      <c r="ORN1003" s="342"/>
      <c r="ORO1003" s="342"/>
      <c r="ORP1003" s="342"/>
      <c r="ORQ1003" s="342"/>
      <c r="ORR1003" s="342"/>
      <c r="ORS1003" s="342"/>
      <c r="ORT1003" s="342"/>
      <c r="ORU1003" s="342"/>
      <c r="ORV1003" s="342"/>
      <c r="ORW1003" s="342"/>
      <c r="ORX1003" s="342"/>
      <c r="ORY1003" s="342"/>
      <c r="ORZ1003" s="342"/>
      <c r="OSA1003" s="342"/>
      <c r="OSB1003" s="342"/>
      <c r="OSC1003" s="342"/>
      <c r="OSD1003" s="342"/>
      <c r="OSE1003" s="342"/>
      <c r="OSF1003" s="342"/>
      <c r="OSG1003" s="342"/>
      <c r="OSH1003" s="342"/>
      <c r="OSI1003" s="342"/>
      <c r="OSJ1003" s="342"/>
      <c r="OSK1003" s="342"/>
      <c r="OSL1003" s="342"/>
      <c r="OSM1003" s="342"/>
      <c r="OSN1003" s="342"/>
      <c r="OSO1003" s="342"/>
      <c r="OSP1003" s="342"/>
      <c r="OSQ1003" s="342"/>
      <c r="OSR1003" s="342"/>
      <c r="OSS1003" s="342"/>
      <c r="OST1003" s="342"/>
      <c r="OSU1003" s="342"/>
      <c r="OSV1003" s="342"/>
      <c r="OSW1003" s="342"/>
      <c r="OSX1003" s="342"/>
      <c r="OSY1003" s="342"/>
      <c r="OSZ1003" s="342"/>
      <c r="OTA1003" s="342"/>
      <c r="OTB1003" s="342"/>
      <c r="OTC1003" s="342"/>
      <c r="OTD1003" s="342"/>
      <c r="OTE1003" s="342"/>
      <c r="OTF1003" s="342"/>
      <c r="OTG1003" s="342"/>
      <c r="OTH1003" s="342"/>
      <c r="OTI1003" s="342"/>
      <c r="OTJ1003" s="342"/>
      <c r="OTK1003" s="342"/>
      <c r="OTL1003" s="342"/>
      <c r="OTM1003" s="342"/>
      <c r="OTN1003" s="342"/>
      <c r="OTO1003" s="342"/>
      <c r="OTP1003" s="342"/>
      <c r="OTQ1003" s="342"/>
      <c r="OTR1003" s="342"/>
      <c r="OTS1003" s="342"/>
      <c r="OTT1003" s="342"/>
      <c r="OTU1003" s="342"/>
      <c r="OTV1003" s="342"/>
      <c r="OTW1003" s="342"/>
      <c r="OTX1003" s="342"/>
      <c r="OTY1003" s="342"/>
      <c r="OTZ1003" s="342"/>
      <c r="OUA1003" s="342"/>
      <c r="OUB1003" s="342"/>
      <c r="OUC1003" s="342"/>
      <c r="OUD1003" s="342"/>
      <c r="OUE1003" s="342"/>
      <c r="OUF1003" s="342"/>
      <c r="OUG1003" s="342"/>
      <c r="OUH1003" s="342"/>
      <c r="OUI1003" s="342"/>
      <c r="OUJ1003" s="342"/>
      <c r="OUK1003" s="342"/>
      <c r="OUL1003" s="342"/>
      <c r="OUM1003" s="342"/>
      <c r="OUN1003" s="342"/>
      <c r="OUO1003" s="342"/>
      <c r="OUP1003" s="342"/>
      <c r="OUQ1003" s="342"/>
      <c r="OUR1003" s="342"/>
      <c r="OUS1003" s="342"/>
      <c r="OUT1003" s="342"/>
      <c r="OUU1003" s="342"/>
      <c r="OUV1003" s="342"/>
      <c r="OUW1003" s="342"/>
      <c r="OUX1003" s="342"/>
      <c r="OUY1003" s="342"/>
      <c r="OUZ1003" s="342"/>
      <c r="OVA1003" s="342"/>
      <c r="OVB1003" s="342"/>
      <c r="OVC1003" s="342"/>
      <c r="OVD1003" s="342"/>
      <c r="OVE1003" s="342"/>
      <c r="OVF1003" s="342"/>
      <c r="OVG1003" s="342"/>
      <c r="OVH1003" s="342"/>
      <c r="OVI1003" s="342"/>
      <c r="OVJ1003" s="342"/>
      <c r="OVK1003" s="342"/>
      <c r="OVL1003" s="342"/>
      <c r="OVM1003" s="342"/>
      <c r="OVN1003" s="342"/>
      <c r="OVO1003" s="342"/>
      <c r="OVP1003" s="342"/>
      <c r="OVQ1003" s="342"/>
      <c r="OVR1003" s="342"/>
      <c r="OVS1003" s="342"/>
      <c r="OVT1003" s="342"/>
      <c r="OVU1003" s="342"/>
      <c r="OVV1003" s="342"/>
      <c r="OVW1003" s="342"/>
      <c r="OVX1003" s="342"/>
      <c r="OVY1003" s="342"/>
      <c r="OVZ1003" s="342"/>
      <c r="OWA1003" s="342"/>
      <c r="OWB1003" s="342"/>
      <c r="OWC1003" s="342"/>
      <c r="OWD1003" s="342"/>
      <c r="OWE1003" s="342"/>
      <c r="OWF1003" s="342"/>
      <c r="OWG1003" s="342"/>
      <c r="OWH1003" s="342"/>
      <c r="OWI1003" s="342"/>
      <c r="OWJ1003" s="342"/>
      <c r="OWK1003" s="342"/>
      <c r="OWL1003" s="342"/>
      <c r="OWM1003" s="342"/>
      <c r="OWN1003" s="342"/>
      <c r="OWO1003" s="342"/>
      <c r="OWP1003" s="342"/>
      <c r="OWQ1003" s="342"/>
      <c r="OWR1003" s="342"/>
      <c r="OWS1003" s="342"/>
      <c r="OWT1003" s="342"/>
      <c r="OWU1003" s="342"/>
      <c r="OWV1003" s="342"/>
      <c r="OWW1003" s="342"/>
      <c r="OWX1003" s="342"/>
      <c r="OWY1003" s="342"/>
      <c r="OWZ1003" s="342"/>
      <c r="OXA1003" s="342"/>
      <c r="OXB1003" s="342"/>
      <c r="OXC1003" s="342"/>
      <c r="OXD1003" s="342"/>
      <c r="OXE1003" s="342"/>
      <c r="OXF1003" s="342"/>
      <c r="OXG1003" s="342"/>
      <c r="OXH1003" s="342"/>
      <c r="OXI1003" s="342"/>
      <c r="OXJ1003" s="342"/>
      <c r="OXK1003" s="342"/>
      <c r="OXL1003" s="342"/>
      <c r="OXM1003" s="342"/>
      <c r="OXN1003" s="342"/>
      <c r="OXO1003" s="342"/>
      <c r="OXP1003" s="342"/>
      <c r="OXQ1003" s="342"/>
      <c r="OXR1003" s="342"/>
      <c r="OXS1003" s="342"/>
      <c r="OXT1003" s="342"/>
      <c r="OXU1003" s="342"/>
      <c r="OXV1003" s="342"/>
      <c r="OXW1003" s="342"/>
      <c r="OXX1003" s="342"/>
      <c r="OXY1003" s="342"/>
      <c r="OXZ1003" s="342"/>
      <c r="OYA1003" s="342"/>
      <c r="OYB1003" s="342"/>
      <c r="OYC1003" s="342"/>
      <c r="OYD1003" s="342"/>
      <c r="OYE1003" s="342"/>
      <c r="OYF1003" s="342"/>
      <c r="OYG1003" s="342"/>
      <c r="OYH1003" s="342"/>
      <c r="OYI1003" s="342"/>
      <c r="OYJ1003" s="342"/>
      <c r="OYK1003" s="342"/>
      <c r="OYL1003" s="342"/>
      <c r="OYM1003" s="342"/>
      <c r="OYN1003" s="342"/>
      <c r="OYO1003" s="342"/>
      <c r="OYP1003" s="342"/>
      <c r="OYQ1003" s="342"/>
      <c r="OYR1003" s="342"/>
      <c r="OYS1003" s="342"/>
      <c r="OYT1003" s="342"/>
      <c r="OYU1003" s="342"/>
      <c r="OYV1003" s="342"/>
      <c r="OYW1003" s="342"/>
      <c r="OYX1003" s="342"/>
      <c r="OYY1003" s="342"/>
      <c r="OYZ1003" s="342"/>
      <c r="OZA1003" s="342"/>
      <c r="OZB1003" s="342"/>
      <c r="OZC1003" s="342"/>
      <c r="OZD1003" s="342"/>
      <c r="OZE1003" s="342"/>
      <c r="OZF1003" s="342"/>
      <c r="OZG1003" s="342"/>
      <c r="OZH1003" s="342"/>
      <c r="OZI1003" s="342"/>
      <c r="OZJ1003" s="342"/>
      <c r="OZK1003" s="342"/>
      <c r="OZL1003" s="342"/>
      <c r="OZM1003" s="342"/>
      <c r="OZN1003" s="342"/>
      <c r="OZO1003" s="342"/>
      <c r="OZP1003" s="342"/>
      <c r="OZQ1003" s="342"/>
      <c r="OZR1003" s="342"/>
      <c r="OZS1003" s="342"/>
      <c r="OZT1003" s="342"/>
      <c r="OZU1003" s="342"/>
      <c r="OZV1003" s="342"/>
      <c r="OZW1003" s="342"/>
      <c r="OZX1003" s="342"/>
      <c r="OZY1003" s="342"/>
      <c r="OZZ1003" s="342"/>
      <c r="PAA1003" s="342"/>
      <c r="PAB1003" s="342"/>
      <c r="PAC1003" s="342"/>
      <c r="PAD1003" s="342"/>
      <c r="PAE1003" s="342"/>
      <c r="PAF1003" s="342"/>
      <c r="PAG1003" s="342"/>
      <c r="PAH1003" s="342"/>
      <c r="PAI1003" s="342"/>
      <c r="PAJ1003" s="342"/>
      <c r="PAK1003" s="342"/>
      <c r="PAL1003" s="342"/>
      <c r="PAM1003" s="342"/>
      <c r="PAN1003" s="342"/>
      <c r="PAO1003" s="342"/>
      <c r="PAP1003" s="342"/>
      <c r="PAQ1003" s="342"/>
      <c r="PAR1003" s="342"/>
      <c r="PAS1003" s="342"/>
      <c r="PAT1003" s="342"/>
      <c r="PAU1003" s="342"/>
      <c r="PAV1003" s="342"/>
      <c r="PAW1003" s="342"/>
      <c r="PAX1003" s="342"/>
      <c r="PAY1003" s="342"/>
      <c r="PAZ1003" s="342"/>
      <c r="PBA1003" s="342"/>
      <c r="PBB1003" s="342"/>
      <c r="PBC1003" s="342"/>
      <c r="PBD1003" s="342"/>
      <c r="PBE1003" s="342"/>
      <c r="PBF1003" s="342"/>
      <c r="PBG1003" s="342"/>
      <c r="PBH1003" s="342"/>
      <c r="PBI1003" s="342"/>
      <c r="PBJ1003" s="342"/>
      <c r="PBK1003" s="342"/>
      <c r="PBL1003" s="342"/>
      <c r="PBM1003" s="342"/>
      <c r="PBN1003" s="342"/>
      <c r="PBO1003" s="342"/>
      <c r="PBP1003" s="342"/>
      <c r="PBQ1003" s="342"/>
      <c r="PBR1003" s="342"/>
      <c r="PBS1003" s="342"/>
      <c r="PBT1003" s="342"/>
      <c r="PBU1003" s="342"/>
      <c r="PBV1003" s="342"/>
      <c r="PBW1003" s="342"/>
      <c r="PBX1003" s="342"/>
      <c r="PBY1003" s="342"/>
      <c r="PBZ1003" s="342"/>
      <c r="PCA1003" s="342"/>
      <c r="PCB1003" s="342"/>
      <c r="PCC1003" s="342"/>
      <c r="PCD1003" s="342"/>
      <c r="PCE1003" s="342"/>
      <c r="PCF1003" s="342"/>
      <c r="PCG1003" s="342"/>
      <c r="PCH1003" s="342"/>
      <c r="PCI1003" s="342"/>
      <c r="PCJ1003" s="342"/>
      <c r="PCK1003" s="342"/>
      <c r="PCL1003" s="342"/>
      <c r="PCM1003" s="342"/>
      <c r="PCN1003" s="342"/>
      <c r="PCO1003" s="342"/>
      <c r="PCP1003" s="342"/>
      <c r="PCQ1003" s="342"/>
      <c r="PCR1003" s="342"/>
      <c r="PCS1003" s="342"/>
      <c r="PCT1003" s="342"/>
      <c r="PCU1003" s="342"/>
      <c r="PCV1003" s="342"/>
      <c r="PCW1003" s="342"/>
      <c r="PCX1003" s="342"/>
      <c r="PCY1003" s="342"/>
      <c r="PCZ1003" s="342"/>
      <c r="PDA1003" s="342"/>
      <c r="PDB1003" s="342"/>
      <c r="PDC1003" s="342"/>
      <c r="PDD1003" s="342"/>
      <c r="PDE1003" s="342"/>
      <c r="PDF1003" s="342"/>
      <c r="PDG1003" s="342"/>
      <c r="PDH1003" s="342"/>
      <c r="PDI1003" s="342"/>
      <c r="PDJ1003" s="342"/>
      <c r="PDK1003" s="342"/>
      <c r="PDL1003" s="342"/>
      <c r="PDM1003" s="342"/>
      <c r="PDN1003" s="342"/>
      <c r="PDO1003" s="342"/>
      <c r="PDP1003" s="342"/>
      <c r="PDQ1003" s="342"/>
      <c r="PDR1003" s="342"/>
      <c r="PDS1003" s="342"/>
      <c r="PDT1003" s="342"/>
      <c r="PDU1003" s="342"/>
      <c r="PDV1003" s="342"/>
      <c r="PDW1003" s="342"/>
      <c r="PDX1003" s="342"/>
      <c r="PDY1003" s="342"/>
      <c r="PDZ1003" s="342"/>
      <c r="PEA1003" s="342"/>
      <c r="PEB1003" s="342"/>
      <c r="PEC1003" s="342"/>
      <c r="PED1003" s="342"/>
      <c r="PEE1003" s="342"/>
      <c r="PEF1003" s="342"/>
      <c r="PEG1003" s="342"/>
      <c r="PEH1003" s="342"/>
      <c r="PEI1003" s="342"/>
      <c r="PEJ1003" s="342"/>
      <c r="PEK1003" s="342"/>
      <c r="PEL1003" s="342"/>
      <c r="PEM1003" s="342"/>
      <c r="PEN1003" s="342"/>
      <c r="PEO1003" s="342"/>
      <c r="PEP1003" s="342"/>
      <c r="PEQ1003" s="342"/>
      <c r="PER1003" s="342"/>
      <c r="PES1003" s="342"/>
      <c r="PET1003" s="342"/>
      <c r="PEU1003" s="342"/>
      <c r="PEV1003" s="342"/>
      <c r="PEW1003" s="342"/>
      <c r="PEX1003" s="342"/>
      <c r="PEY1003" s="342"/>
      <c r="PEZ1003" s="342"/>
      <c r="PFA1003" s="342"/>
      <c r="PFB1003" s="342"/>
      <c r="PFC1003" s="342"/>
      <c r="PFD1003" s="342"/>
      <c r="PFE1003" s="342"/>
      <c r="PFF1003" s="342"/>
      <c r="PFG1003" s="342"/>
      <c r="PFH1003" s="342"/>
      <c r="PFI1003" s="342"/>
      <c r="PFJ1003" s="342"/>
      <c r="PFK1003" s="342"/>
      <c r="PFL1003" s="342"/>
      <c r="PFM1003" s="342"/>
      <c r="PFN1003" s="342"/>
      <c r="PFO1003" s="342"/>
      <c r="PFP1003" s="342"/>
      <c r="PFQ1003" s="342"/>
      <c r="PFR1003" s="342"/>
      <c r="PFS1003" s="342"/>
      <c r="PFT1003" s="342"/>
      <c r="PFU1003" s="342"/>
      <c r="PFV1003" s="342"/>
      <c r="PFW1003" s="342"/>
      <c r="PFX1003" s="342"/>
      <c r="PFY1003" s="342"/>
      <c r="PFZ1003" s="342"/>
      <c r="PGA1003" s="342"/>
      <c r="PGB1003" s="342"/>
      <c r="PGC1003" s="342"/>
      <c r="PGD1003" s="342"/>
      <c r="PGE1003" s="342"/>
      <c r="PGF1003" s="342"/>
      <c r="PGG1003" s="342"/>
      <c r="PGH1003" s="342"/>
      <c r="PGI1003" s="342"/>
      <c r="PGJ1003" s="342"/>
      <c r="PGK1003" s="342"/>
      <c r="PGL1003" s="342"/>
      <c r="PGM1003" s="342"/>
      <c r="PGN1003" s="342"/>
      <c r="PGO1003" s="342"/>
      <c r="PGP1003" s="342"/>
      <c r="PGQ1003" s="342"/>
      <c r="PGR1003" s="342"/>
      <c r="PGS1003" s="342"/>
      <c r="PGT1003" s="342"/>
      <c r="PGU1003" s="342"/>
      <c r="PGV1003" s="342"/>
      <c r="PGW1003" s="342"/>
      <c r="PGX1003" s="342"/>
      <c r="PGY1003" s="342"/>
      <c r="PGZ1003" s="342"/>
      <c r="PHA1003" s="342"/>
      <c r="PHB1003" s="342"/>
      <c r="PHC1003" s="342"/>
      <c r="PHD1003" s="342"/>
      <c r="PHE1003" s="342"/>
      <c r="PHF1003" s="342"/>
      <c r="PHG1003" s="342"/>
      <c r="PHH1003" s="342"/>
      <c r="PHI1003" s="342"/>
      <c r="PHJ1003" s="342"/>
      <c r="PHK1003" s="342"/>
      <c r="PHL1003" s="342"/>
      <c r="PHM1003" s="342"/>
      <c r="PHN1003" s="342"/>
      <c r="PHO1003" s="342"/>
      <c r="PHP1003" s="342"/>
      <c r="PHQ1003" s="342"/>
      <c r="PHR1003" s="342"/>
      <c r="PHS1003" s="342"/>
      <c r="PHT1003" s="342"/>
      <c r="PHU1003" s="342"/>
      <c r="PHV1003" s="342"/>
      <c r="PHW1003" s="342"/>
      <c r="PHX1003" s="342"/>
      <c r="PHY1003" s="342"/>
      <c r="PHZ1003" s="342"/>
      <c r="PIA1003" s="342"/>
      <c r="PIB1003" s="342"/>
      <c r="PIC1003" s="342"/>
      <c r="PID1003" s="342"/>
      <c r="PIE1003" s="342"/>
      <c r="PIF1003" s="342"/>
      <c r="PIG1003" s="342"/>
      <c r="PIH1003" s="342"/>
      <c r="PII1003" s="342"/>
      <c r="PIJ1003" s="342"/>
      <c r="PIK1003" s="342"/>
      <c r="PIL1003" s="342"/>
      <c r="PIM1003" s="342"/>
      <c r="PIN1003" s="342"/>
      <c r="PIO1003" s="342"/>
      <c r="PIP1003" s="342"/>
      <c r="PIQ1003" s="342"/>
      <c r="PIR1003" s="342"/>
      <c r="PIS1003" s="342"/>
      <c r="PIT1003" s="342"/>
      <c r="PIU1003" s="342"/>
      <c r="PIV1003" s="342"/>
      <c r="PIW1003" s="342"/>
      <c r="PIX1003" s="342"/>
      <c r="PIY1003" s="342"/>
      <c r="PIZ1003" s="342"/>
      <c r="PJA1003" s="342"/>
      <c r="PJB1003" s="342"/>
      <c r="PJC1003" s="342"/>
      <c r="PJD1003" s="342"/>
      <c r="PJE1003" s="342"/>
      <c r="PJF1003" s="342"/>
      <c r="PJG1003" s="342"/>
      <c r="PJH1003" s="342"/>
      <c r="PJI1003" s="342"/>
      <c r="PJJ1003" s="342"/>
      <c r="PJK1003" s="342"/>
      <c r="PJL1003" s="342"/>
      <c r="PJM1003" s="342"/>
      <c r="PJN1003" s="342"/>
      <c r="PJO1003" s="342"/>
      <c r="PJP1003" s="342"/>
      <c r="PJQ1003" s="342"/>
      <c r="PJR1003" s="342"/>
      <c r="PJS1003" s="342"/>
      <c r="PJT1003" s="342"/>
      <c r="PJU1003" s="342"/>
      <c r="PJV1003" s="342"/>
      <c r="PJW1003" s="342"/>
      <c r="PJX1003" s="342"/>
      <c r="PJY1003" s="342"/>
      <c r="PJZ1003" s="342"/>
      <c r="PKA1003" s="342"/>
      <c r="PKB1003" s="342"/>
      <c r="PKC1003" s="342"/>
      <c r="PKD1003" s="342"/>
      <c r="PKE1003" s="342"/>
      <c r="PKF1003" s="342"/>
      <c r="PKG1003" s="342"/>
      <c r="PKH1003" s="342"/>
      <c r="PKI1003" s="342"/>
      <c r="PKJ1003" s="342"/>
      <c r="PKK1003" s="342"/>
      <c r="PKL1003" s="342"/>
      <c r="PKM1003" s="342"/>
      <c r="PKN1003" s="342"/>
      <c r="PKO1003" s="342"/>
      <c r="PKP1003" s="342"/>
      <c r="PKQ1003" s="342"/>
      <c r="PKR1003" s="342"/>
      <c r="PKS1003" s="342"/>
      <c r="PKT1003" s="342"/>
      <c r="PKU1003" s="342"/>
      <c r="PKV1003" s="342"/>
      <c r="PKW1003" s="342"/>
      <c r="PKX1003" s="342"/>
      <c r="PKY1003" s="342"/>
      <c r="PKZ1003" s="342"/>
      <c r="PLA1003" s="342"/>
      <c r="PLB1003" s="342"/>
      <c r="PLC1003" s="342"/>
      <c r="PLD1003" s="342"/>
      <c r="PLE1003" s="342"/>
      <c r="PLF1003" s="342"/>
      <c r="PLG1003" s="342"/>
      <c r="PLH1003" s="342"/>
      <c r="PLI1003" s="342"/>
      <c r="PLJ1003" s="342"/>
      <c r="PLK1003" s="342"/>
      <c r="PLL1003" s="342"/>
      <c r="PLM1003" s="342"/>
      <c r="PLN1003" s="342"/>
      <c r="PLO1003" s="342"/>
      <c r="PLP1003" s="342"/>
      <c r="PLQ1003" s="342"/>
      <c r="PLR1003" s="342"/>
      <c r="PLS1003" s="342"/>
      <c r="PLT1003" s="342"/>
      <c r="PLU1003" s="342"/>
      <c r="PLV1003" s="342"/>
      <c r="PLW1003" s="342"/>
      <c r="PLX1003" s="342"/>
      <c r="PLY1003" s="342"/>
      <c r="PLZ1003" s="342"/>
      <c r="PMA1003" s="342"/>
      <c r="PMB1003" s="342"/>
      <c r="PMC1003" s="342"/>
      <c r="PMD1003" s="342"/>
      <c r="PME1003" s="342"/>
      <c r="PMF1003" s="342"/>
      <c r="PMG1003" s="342"/>
      <c r="PMH1003" s="342"/>
      <c r="PMI1003" s="342"/>
      <c r="PMJ1003" s="342"/>
      <c r="PMK1003" s="342"/>
      <c r="PML1003" s="342"/>
      <c r="PMM1003" s="342"/>
      <c r="PMN1003" s="342"/>
      <c r="PMO1003" s="342"/>
      <c r="PMP1003" s="342"/>
      <c r="PMQ1003" s="342"/>
      <c r="PMR1003" s="342"/>
      <c r="PMS1003" s="342"/>
      <c r="PMT1003" s="342"/>
      <c r="PMU1003" s="342"/>
      <c r="PMV1003" s="342"/>
      <c r="PMW1003" s="342"/>
      <c r="PMX1003" s="342"/>
      <c r="PMY1003" s="342"/>
      <c r="PMZ1003" s="342"/>
      <c r="PNA1003" s="342"/>
      <c r="PNB1003" s="342"/>
      <c r="PNC1003" s="342"/>
      <c r="PND1003" s="342"/>
      <c r="PNE1003" s="342"/>
      <c r="PNF1003" s="342"/>
      <c r="PNG1003" s="342"/>
      <c r="PNH1003" s="342"/>
      <c r="PNI1003" s="342"/>
      <c r="PNJ1003" s="342"/>
      <c r="PNK1003" s="342"/>
      <c r="PNL1003" s="342"/>
      <c r="PNM1003" s="342"/>
      <c r="PNN1003" s="342"/>
      <c r="PNO1003" s="342"/>
      <c r="PNP1003" s="342"/>
      <c r="PNQ1003" s="342"/>
      <c r="PNR1003" s="342"/>
      <c r="PNS1003" s="342"/>
      <c r="PNT1003" s="342"/>
      <c r="PNU1003" s="342"/>
      <c r="PNV1003" s="342"/>
      <c r="PNW1003" s="342"/>
      <c r="PNX1003" s="342"/>
      <c r="PNY1003" s="342"/>
      <c r="PNZ1003" s="342"/>
      <c r="POA1003" s="342"/>
      <c r="POB1003" s="342"/>
      <c r="POC1003" s="342"/>
      <c r="POD1003" s="342"/>
      <c r="POE1003" s="342"/>
      <c r="POF1003" s="342"/>
      <c r="POG1003" s="342"/>
      <c r="POH1003" s="342"/>
      <c r="POI1003" s="342"/>
      <c r="POJ1003" s="342"/>
      <c r="POK1003" s="342"/>
      <c r="POL1003" s="342"/>
      <c r="POM1003" s="342"/>
      <c r="PON1003" s="342"/>
      <c r="POO1003" s="342"/>
      <c r="POP1003" s="342"/>
      <c r="POQ1003" s="342"/>
      <c r="POR1003" s="342"/>
      <c r="POS1003" s="342"/>
      <c r="POT1003" s="342"/>
      <c r="POU1003" s="342"/>
      <c r="POV1003" s="342"/>
      <c r="POW1003" s="342"/>
      <c r="POX1003" s="342"/>
      <c r="POY1003" s="342"/>
      <c r="POZ1003" s="342"/>
      <c r="PPA1003" s="342"/>
      <c r="PPB1003" s="342"/>
      <c r="PPC1003" s="342"/>
      <c r="PPD1003" s="342"/>
      <c r="PPE1003" s="342"/>
      <c r="PPF1003" s="342"/>
      <c r="PPG1003" s="342"/>
      <c r="PPH1003" s="342"/>
      <c r="PPI1003" s="342"/>
      <c r="PPJ1003" s="342"/>
      <c r="PPK1003" s="342"/>
      <c r="PPL1003" s="342"/>
      <c r="PPM1003" s="342"/>
      <c r="PPN1003" s="342"/>
      <c r="PPO1003" s="342"/>
      <c r="PPP1003" s="342"/>
      <c r="PPQ1003" s="342"/>
      <c r="PPR1003" s="342"/>
      <c r="PPS1003" s="342"/>
      <c r="PPT1003" s="342"/>
      <c r="PPU1003" s="342"/>
      <c r="PPV1003" s="342"/>
      <c r="PPW1003" s="342"/>
      <c r="PPX1003" s="342"/>
      <c r="PPY1003" s="342"/>
      <c r="PPZ1003" s="342"/>
      <c r="PQA1003" s="342"/>
      <c r="PQB1003" s="342"/>
      <c r="PQC1003" s="342"/>
      <c r="PQD1003" s="342"/>
      <c r="PQE1003" s="342"/>
      <c r="PQF1003" s="342"/>
      <c r="PQG1003" s="342"/>
      <c r="PQH1003" s="342"/>
      <c r="PQI1003" s="342"/>
      <c r="PQJ1003" s="342"/>
      <c r="PQK1003" s="342"/>
      <c r="PQL1003" s="342"/>
      <c r="PQM1003" s="342"/>
      <c r="PQN1003" s="342"/>
      <c r="PQO1003" s="342"/>
      <c r="PQP1003" s="342"/>
      <c r="PQQ1003" s="342"/>
      <c r="PQR1003" s="342"/>
      <c r="PQS1003" s="342"/>
      <c r="PQT1003" s="342"/>
      <c r="PQU1003" s="342"/>
      <c r="PQV1003" s="342"/>
      <c r="PQW1003" s="342"/>
      <c r="PQX1003" s="342"/>
      <c r="PQY1003" s="342"/>
      <c r="PQZ1003" s="342"/>
      <c r="PRA1003" s="342"/>
      <c r="PRB1003" s="342"/>
      <c r="PRC1003" s="342"/>
      <c r="PRD1003" s="342"/>
      <c r="PRE1003" s="342"/>
      <c r="PRF1003" s="342"/>
      <c r="PRG1003" s="342"/>
      <c r="PRH1003" s="342"/>
      <c r="PRI1003" s="342"/>
      <c r="PRJ1003" s="342"/>
      <c r="PRK1003" s="342"/>
      <c r="PRL1003" s="342"/>
      <c r="PRM1003" s="342"/>
      <c r="PRN1003" s="342"/>
      <c r="PRO1003" s="342"/>
      <c r="PRP1003" s="342"/>
      <c r="PRQ1003" s="342"/>
      <c r="PRR1003" s="342"/>
      <c r="PRS1003" s="342"/>
      <c r="PRT1003" s="342"/>
      <c r="PRU1003" s="342"/>
      <c r="PRV1003" s="342"/>
      <c r="PRW1003" s="342"/>
      <c r="PRX1003" s="342"/>
      <c r="PRY1003" s="342"/>
      <c r="PRZ1003" s="342"/>
      <c r="PSA1003" s="342"/>
      <c r="PSB1003" s="342"/>
      <c r="PSC1003" s="342"/>
      <c r="PSD1003" s="342"/>
      <c r="PSE1003" s="342"/>
      <c r="PSF1003" s="342"/>
      <c r="PSG1003" s="342"/>
      <c r="PSH1003" s="342"/>
      <c r="PSI1003" s="342"/>
      <c r="PSJ1003" s="342"/>
      <c r="PSK1003" s="342"/>
      <c r="PSL1003" s="342"/>
      <c r="PSM1003" s="342"/>
      <c r="PSN1003" s="342"/>
      <c r="PSO1003" s="342"/>
      <c r="PSP1003" s="342"/>
      <c r="PSQ1003" s="342"/>
      <c r="PSR1003" s="342"/>
      <c r="PSS1003" s="342"/>
      <c r="PST1003" s="342"/>
      <c r="PSU1003" s="342"/>
      <c r="PSV1003" s="342"/>
      <c r="PSW1003" s="342"/>
      <c r="PSX1003" s="342"/>
      <c r="PSY1003" s="342"/>
      <c r="PSZ1003" s="342"/>
      <c r="PTA1003" s="342"/>
      <c r="PTB1003" s="342"/>
      <c r="PTC1003" s="342"/>
      <c r="PTD1003" s="342"/>
      <c r="PTE1003" s="342"/>
      <c r="PTF1003" s="342"/>
      <c r="PTG1003" s="342"/>
      <c r="PTH1003" s="342"/>
      <c r="PTI1003" s="342"/>
      <c r="PTJ1003" s="342"/>
      <c r="PTK1003" s="342"/>
      <c r="PTL1003" s="342"/>
      <c r="PTM1003" s="342"/>
      <c r="PTN1003" s="342"/>
      <c r="PTO1003" s="342"/>
      <c r="PTP1003" s="342"/>
      <c r="PTQ1003" s="342"/>
      <c r="PTR1003" s="342"/>
      <c r="PTS1003" s="342"/>
      <c r="PTT1003" s="342"/>
      <c r="PTU1003" s="342"/>
      <c r="PTV1003" s="342"/>
      <c r="PTW1003" s="342"/>
      <c r="PTX1003" s="342"/>
      <c r="PTY1003" s="342"/>
      <c r="PTZ1003" s="342"/>
      <c r="PUA1003" s="342"/>
      <c r="PUB1003" s="342"/>
      <c r="PUC1003" s="342"/>
      <c r="PUD1003" s="342"/>
      <c r="PUE1003" s="342"/>
      <c r="PUF1003" s="342"/>
      <c r="PUG1003" s="342"/>
      <c r="PUH1003" s="342"/>
      <c r="PUI1003" s="342"/>
      <c r="PUJ1003" s="342"/>
      <c r="PUK1003" s="342"/>
      <c r="PUL1003" s="342"/>
      <c r="PUM1003" s="342"/>
      <c r="PUN1003" s="342"/>
      <c r="PUO1003" s="342"/>
      <c r="PUP1003" s="342"/>
      <c r="PUQ1003" s="342"/>
      <c r="PUR1003" s="342"/>
      <c r="PUS1003" s="342"/>
      <c r="PUT1003" s="342"/>
      <c r="PUU1003" s="342"/>
      <c r="PUV1003" s="342"/>
      <c r="PUW1003" s="342"/>
      <c r="PUX1003" s="342"/>
      <c r="PUY1003" s="342"/>
      <c r="PUZ1003" s="342"/>
      <c r="PVA1003" s="342"/>
      <c r="PVB1003" s="342"/>
      <c r="PVC1003" s="342"/>
      <c r="PVD1003" s="342"/>
      <c r="PVE1003" s="342"/>
      <c r="PVF1003" s="342"/>
      <c r="PVG1003" s="342"/>
      <c r="PVH1003" s="342"/>
      <c r="PVI1003" s="342"/>
      <c r="PVJ1003" s="342"/>
      <c r="PVK1003" s="342"/>
      <c r="PVL1003" s="342"/>
      <c r="PVM1003" s="342"/>
      <c r="PVN1003" s="342"/>
      <c r="PVO1003" s="342"/>
      <c r="PVP1003" s="342"/>
      <c r="PVQ1003" s="342"/>
      <c r="PVR1003" s="342"/>
      <c r="PVS1003" s="342"/>
      <c r="PVT1003" s="342"/>
      <c r="PVU1003" s="342"/>
      <c r="PVV1003" s="342"/>
      <c r="PVW1003" s="342"/>
      <c r="PVX1003" s="342"/>
      <c r="PVY1003" s="342"/>
      <c r="PVZ1003" s="342"/>
      <c r="PWA1003" s="342"/>
      <c r="PWB1003" s="342"/>
      <c r="PWC1003" s="342"/>
      <c r="PWD1003" s="342"/>
      <c r="PWE1003" s="342"/>
      <c r="PWF1003" s="342"/>
      <c r="PWG1003" s="342"/>
      <c r="PWH1003" s="342"/>
      <c r="PWI1003" s="342"/>
      <c r="PWJ1003" s="342"/>
      <c r="PWK1003" s="342"/>
      <c r="PWL1003" s="342"/>
      <c r="PWM1003" s="342"/>
      <c r="PWN1003" s="342"/>
      <c r="PWO1003" s="342"/>
      <c r="PWP1003" s="342"/>
      <c r="PWQ1003" s="342"/>
      <c r="PWR1003" s="342"/>
      <c r="PWS1003" s="342"/>
      <c r="PWT1003" s="342"/>
      <c r="PWU1003" s="342"/>
      <c r="PWV1003" s="342"/>
      <c r="PWW1003" s="342"/>
      <c r="PWX1003" s="342"/>
      <c r="PWY1003" s="342"/>
      <c r="PWZ1003" s="342"/>
      <c r="PXA1003" s="342"/>
      <c r="PXB1003" s="342"/>
      <c r="PXC1003" s="342"/>
      <c r="PXD1003" s="342"/>
      <c r="PXE1003" s="342"/>
      <c r="PXF1003" s="342"/>
      <c r="PXG1003" s="342"/>
      <c r="PXH1003" s="342"/>
      <c r="PXI1003" s="342"/>
      <c r="PXJ1003" s="342"/>
      <c r="PXK1003" s="342"/>
      <c r="PXL1003" s="342"/>
      <c r="PXM1003" s="342"/>
      <c r="PXN1003" s="342"/>
      <c r="PXO1003" s="342"/>
      <c r="PXP1003" s="342"/>
      <c r="PXQ1003" s="342"/>
      <c r="PXR1003" s="342"/>
      <c r="PXS1003" s="342"/>
      <c r="PXT1003" s="342"/>
      <c r="PXU1003" s="342"/>
      <c r="PXV1003" s="342"/>
      <c r="PXW1003" s="342"/>
      <c r="PXX1003" s="342"/>
      <c r="PXY1003" s="342"/>
      <c r="PXZ1003" s="342"/>
      <c r="PYA1003" s="342"/>
      <c r="PYB1003" s="342"/>
      <c r="PYC1003" s="342"/>
      <c r="PYD1003" s="342"/>
      <c r="PYE1003" s="342"/>
      <c r="PYF1003" s="342"/>
      <c r="PYG1003" s="342"/>
      <c r="PYH1003" s="342"/>
      <c r="PYI1003" s="342"/>
      <c r="PYJ1003" s="342"/>
      <c r="PYK1003" s="342"/>
      <c r="PYL1003" s="342"/>
      <c r="PYM1003" s="342"/>
      <c r="PYN1003" s="342"/>
      <c r="PYO1003" s="342"/>
      <c r="PYP1003" s="342"/>
      <c r="PYQ1003" s="342"/>
      <c r="PYR1003" s="342"/>
      <c r="PYS1003" s="342"/>
      <c r="PYT1003" s="342"/>
      <c r="PYU1003" s="342"/>
      <c r="PYV1003" s="342"/>
      <c r="PYW1003" s="342"/>
      <c r="PYX1003" s="342"/>
      <c r="PYY1003" s="342"/>
      <c r="PYZ1003" s="342"/>
      <c r="PZA1003" s="342"/>
      <c r="PZB1003" s="342"/>
      <c r="PZC1003" s="342"/>
      <c r="PZD1003" s="342"/>
      <c r="PZE1003" s="342"/>
      <c r="PZF1003" s="342"/>
      <c r="PZG1003" s="342"/>
      <c r="PZH1003" s="342"/>
      <c r="PZI1003" s="342"/>
      <c r="PZJ1003" s="342"/>
      <c r="PZK1003" s="342"/>
      <c r="PZL1003" s="342"/>
      <c r="PZM1003" s="342"/>
      <c r="PZN1003" s="342"/>
      <c r="PZO1003" s="342"/>
      <c r="PZP1003" s="342"/>
      <c r="PZQ1003" s="342"/>
      <c r="PZR1003" s="342"/>
      <c r="PZS1003" s="342"/>
      <c r="PZT1003" s="342"/>
      <c r="PZU1003" s="342"/>
      <c r="PZV1003" s="342"/>
      <c r="PZW1003" s="342"/>
      <c r="PZX1003" s="342"/>
      <c r="PZY1003" s="342"/>
      <c r="PZZ1003" s="342"/>
      <c r="QAA1003" s="342"/>
      <c r="QAB1003" s="342"/>
      <c r="QAC1003" s="342"/>
      <c r="QAD1003" s="342"/>
      <c r="QAE1003" s="342"/>
      <c r="QAF1003" s="342"/>
      <c r="QAG1003" s="342"/>
      <c r="QAH1003" s="342"/>
      <c r="QAI1003" s="342"/>
      <c r="QAJ1003" s="342"/>
      <c r="QAK1003" s="342"/>
      <c r="QAL1003" s="342"/>
      <c r="QAM1003" s="342"/>
      <c r="QAN1003" s="342"/>
      <c r="QAO1003" s="342"/>
      <c r="QAP1003" s="342"/>
      <c r="QAQ1003" s="342"/>
      <c r="QAR1003" s="342"/>
      <c r="QAS1003" s="342"/>
      <c r="QAT1003" s="342"/>
      <c r="QAU1003" s="342"/>
      <c r="QAV1003" s="342"/>
      <c r="QAW1003" s="342"/>
      <c r="QAX1003" s="342"/>
      <c r="QAY1003" s="342"/>
      <c r="QAZ1003" s="342"/>
      <c r="QBA1003" s="342"/>
      <c r="QBB1003" s="342"/>
      <c r="QBC1003" s="342"/>
      <c r="QBD1003" s="342"/>
      <c r="QBE1003" s="342"/>
      <c r="QBF1003" s="342"/>
      <c r="QBG1003" s="342"/>
      <c r="QBH1003" s="342"/>
      <c r="QBI1003" s="342"/>
      <c r="QBJ1003" s="342"/>
      <c r="QBK1003" s="342"/>
      <c r="QBL1003" s="342"/>
      <c r="QBM1003" s="342"/>
      <c r="QBN1003" s="342"/>
      <c r="QBO1003" s="342"/>
      <c r="QBP1003" s="342"/>
      <c r="QBQ1003" s="342"/>
      <c r="QBR1003" s="342"/>
      <c r="QBS1003" s="342"/>
      <c r="QBT1003" s="342"/>
      <c r="QBU1003" s="342"/>
      <c r="QBV1003" s="342"/>
      <c r="QBW1003" s="342"/>
      <c r="QBX1003" s="342"/>
      <c r="QBY1003" s="342"/>
      <c r="QBZ1003" s="342"/>
      <c r="QCA1003" s="342"/>
      <c r="QCB1003" s="342"/>
      <c r="QCC1003" s="342"/>
      <c r="QCD1003" s="342"/>
      <c r="QCE1003" s="342"/>
      <c r="QCF1003" s="342"/>
      <c r="QCG1003" s="342"/>
      <c r="QCH1003" s="342"/>
      <c r="QCI1003" s="342"/>
      <c r="QCJ1003" s="342"/>
      <c r="QCK1003" s="342"/>
      <c r="QCL1003" s="342"/>
      <c r="QCM1003" s="342"/>
      <c r="QCN1003" s="342"/>
      <c r="QCO1003" s="342"/>
      <c r="QCP1003" s="342"/>
      <c r="QCQ1003" s="342"/>
      <c r="QCR1003" s="342"/>
      <c r="QCS1003" s="342"/>
      <c r="QCT1003" s="342"/>
      <c r="QCU1003" s="342"/>
      <c r="QCV1003" s="342"/>
      <c r="QCW1003" s="342"/>
      <c r="QCX1003" s="342"/>
      <c r="QCY1003" s="342"/>
      <c r="QCZ1003" s="342"/>
      <c r="QDA1003" s="342"/>
      <c r="QDB1003" s="342"/>
      <c r="QDC1003" s="342"/>
      <c r="QDD1003" s="342"/>
      <c r="QDE1003" s="342"/>
      <c r="QDF1003" s="342"/>
      <c r="QDG1003" s="342"/>
      <c r="QDH1003" s="342"/>
      <c r="QDI1003" s="342"/>
      <c r="QDJ1003" s="342"/>
      <c r="QDK1003" s="342"/>
      <c r="QDL1003" s="342"/>
      <c r="QDM1003" s="342"/>
      <c r="QDN1003" s="342"/>
      <c r="QDO1003" s="342"/>
      <c r="QDP1003" s="342"/>
      <c r="QDQ1003" s="342"/>
      <c r="QDR1003" s="342"/>
      <c r="QDS1003" s="342"/>
      <c r="QDT1003" s="342"/>
      <c r="QDU1003" s="342"/>
      <c r="QDV1003" s="342"/>
      <c r="QDW1003" s="342"/>
      <c r="QDX1003" s="342"/>
      <c r="QDY1003" s="342"/>
      <c r="QDZ1003" s="342"/>
      <c r="QEA1003" s="342"/>
      <c r="QEB1003" s="342"/>
      <c r="QEC1003" s="342"/>
      <c r="QED1003" s="342"/>
      <c r="QEE1003" s="342"/>
      <c r="QEF1003" s="342"/>
      <c r="QEG1003" s="342"/>
      <c r="QEH1003" s="342"/>
      <c r="QEI1003" s="342"/>
      <c r="QEJ1003" s="342"/>
      <c r="QEK1003" s="342"/>
      <c r="QEL1003" s="342"/>
      <c r="QEM1003" s="342"/>
      <c r="QEN1003" s="342"/>
      <c r="QEO1003" s="342"/>
      <c r="QEP1003" s="342"/>
      <c r="QEQ1003" s="342"/>
      <c r="QER1003" s="342"/>
      <c r="QES1003" s="342"/>
      <c r="QET1003" s="342"/>
      <c r="QEU1003" s="342"/>
      <c r="QEV1003" s="342"/>
      <c r="QEW1003" s="342"/>
      <c r="QEX1003" s="342"/>
      <c r="QEY1003" s="342"/>
      <c r="QEZ1003" s="342"/>
      <c r="QFA1003" s="342"/>
      <c r="QFB1003" s="342"/>
      <c r="QFC1003" s="342"/>
      <c r="QFD1003" s="342"/>
      <c r="QFE1003" s="342"/>
      <c r="QFF1003" s="342"/>
      <c r="QFG1003" s="342"/>
      <c r="QFH1003" s="342"/>
      <c r="QFI1003" s="342"/>
      <c r="QFJ1003" s="342"/>
      <c r="QFK1003" s="342"/>
      <c r="QFL1003" s="342"/>
      <c r="QFM1003" s="342"/>
      <c r="QFN1003" s="342"/>
      <c r="QFO1003" s="342"/>
      <c r="QFP1003" s="342"/>
      <c r="QFQ1003" s="342"/>
      <c r="QFR1003" s="342"/>
      <c r="QFS1003" s="342"/>
      <c r="QFT1003" s="342"/>
      <c r="QFU1003" s="342"/>
      <c r="QFV1003" s="342"/>
      <c r="QFW1003" s="342"/>
      <c r="QFX1003" s="342"/>
      <c r="QFY1003" s="342"/>
      <c r="QFZ1003" s="342"/>
      <c r="QGA1003" s="342"/>
      <c r="QGB1003" s="342"/>
      <c r="QGC1003" s="342"/>
      <c r="QGD1003" s="342"/>
      <c r="QGE1003" s="342"/>
      <c r="QGF1003" s="342"/>
      <c r="QGG1003" s="342"/>
      <c r="QGH1003" s="342"/>
      <c r="QGI1003" s="342"/>
      <c r="QGJ1003" s="342"/>
      <c r="QGK1003" s="342"/>
      <c r="QGL1003" s="342"/>
      <c r="QGM1003" s="342"/>
      <c r="QGN1003" s="342"/>
      <c r="QGO1003" s="342"/>
      <c r="QGP1003" s="342"/>
      <c r="QGQ1003" s="342"/>
      <c r="QGR1003" s="342"/>
      <c r="QGS1003" s="342"/>
      <c r="QGT1003" s="342"/>
      <c r="QGU1003" s="342"/>
      <c r="QGV1003" s="342"/>
      <c r="QGW1003" s="342"/>
      <c r="QGX1003" s="342"/>
      <c r="QGY1003" s="342"/>
      <c r="QGZ1003" s="342"/>
      <c r="QHA1003" s="342"/>
      <c r="QHB1003" s="342"/>
      <c r="QHC1003" s="342"/>
      <c r="QHD1003" s="342"/>
      <c r="QHE1003" s="342"/>
      <c r="QHF1003" s="342"/>
      <c r="QHG1003" s="342"/>
      <c r="QHH1003" s="342"/>
      <c r="QHI1003" s="342"/>
      <c r="QHJ1003" s="342"/>
      <c r="QHK1003" s="342"/>
      <c r="QHL1003" s="342"/>
      <c r="QHM1003" s="342"/>
      <c r="QHN1003" s="342"/>
      <c r="QHO1003" s="342"/>
      <c r="QHP1003" s="342"/>
      <c r="QHQ1003" s="342"/>
      <c r="QHR1003" s="342"/>
      <c r="QHS1003" s="342"/>
      <c r="QHT1003" s="342"/>
      <c r="QHU1003" s="342"/>
      <c r="QHV1003" s="342"/>
      <c r="QHW1003" s="342"/>
      <c r="QHX1003" s="342"/>
      <c r="QHY1003" s="342"/>
      <c r="QHZ1003" s="342"/>
      <c r="QIA1003" s="342"/>
      <c r="QIB1003" s="342"/>
      <c r="QIC1003" s="342"/>
      <c r="QID1003" s="342"/>
      <c r="QIE1003" s="342"/>
      <c r="QIF1003" s="342"/>
      <c r="QIG1003" s="342"/>
      <c r="QIH1003" s="342"/>
      <c r="QII1003" s="342"/>
      <c r="QIJ1003" s="342"/>
      <c r="QIK1003" s="342"/>
      <c r="QIL1003" s="342"/>
      <c r="QIM1003" s="342"/>
      <c r="QIN1003" s="342"/>
      <c r="QIO1003" s="342"/>
      <c r="QIP1003" s="342"/>
      <c r="QIQ1003" s="342"/>
      <c r="QIR1003" s="342"/>
      <c r="QIS1003" s="342"/>
      <c r="QIT1003" s="342"/>
      <c r="QIU1003" s="342"/>
      <c r="QIV1003" s="342"/>
      <c r="QIW1003" s="342"/>
      <c r="QIX1003" s="342"/>
      <c r="QIY1003" s="342"/>
      <c r="QIZ1003" s="342"/>
      <c r="QJA1003" s="342"/>
      <c r="QJB1003" s="342"/>
      <c r="QJC1003" s="342"/>
      <c r="QJD1003" s="342"/>
      <c r="QJE1003" s="342"/>
      <c r="QJF1003" s="342"/>
      <c r="QJG1003" s="342"/>
      <c r="QJH1003" s="342"/>
      <c r="QJI1003" s="342"/>
      <c r="QJJ1003" s="342"/>
      <c r="QJK1003" s="342"/>
      <c r="QJL1003" s="342"/>
      <c r="QJM1003" s="342"/>
      <c r="QJN1003" s="342"/>
      <c r="QJO1003" s="342"/>
      <c r="QJP1003" s="342"/>
      <c r="QJQ1003" s="342"/>
      <c r="QJR1003" s="342"/>
      <c r="QJS1003" s="342"/>
      <c r="QJT1003" s="342"/>
      <c r="QJU1003" s="342"/>
      <c r="QJV1003" s="342"/>
      <c r="QJW1003" s="342"/>
      <c r="QJX1003" s="342"/>
      <c r="QJY1003" s="342"/>
      <c r="QJZ1003" s="342"/>
      <c r="QKA1003" s="342"/>
      <c r="QKB1003" s="342"/>
      <c r="QKC1003" s="342"/>
      <c r="QKD1003" s="342"/>
      <c r="QKE1003" s="342"/>
      <c r="QKF1003" s="342"/>
      <c r="QKG1003" s="342"/>
      <c r="QKH1003" s="342"/>
      <c r="QKI1003" s="342"/>
      <c r="QKJ1003" s="342"/>
      <c r="QKK1003" s="342"/>
      <c r="QKL1003" s="342"/>
      <c r="QKM1003" s="342"/>
      <c r="QKN1003" s="342"/>
      <c r="QKO1003" s="342"/>
      <c r="QKP1003" s="342"/>
      <c r="QKQ1003" s="342"/>
      <c r="QKR1003" s="342"/>
      <c r="QKS1003" s="342"/>
      <c r="QKT1003" s="342"/>
      <c r="QKU1003" s="342"/>
      <c r="QKV1003" s="342"/>
      <c r="QKW1003" s="342"/>
      <c r="QKX1003" s="342"/>
      <c r="QKY1003" s="342"/>
      <c r="QKZ1003" s="342"/>
      <c r="QLA1003" s="342"/>
      <c r="QLB1003" s="342"/>
      <c r="QLC1003" s="342"/>
      <c r="QLD1003" s="342"/>
      <c r="QLE1003" s="342"/>
      <c r="QLF1003" s="342"/>
      <c r="QLG1003" s="342"/>
      <c r="QLH1003" s="342"/>
      <c r="QLI1003" s="342"/>
      <c r="QLJ1003" s="342"/>
      <c r="QLK1003" s="342"/>
      <c r="QLL1003" s="342"/>
      <c r="QLM1003" s="342"/>
      <c r="QLN1003" s="342"/>
      <c r="QLO1003" s="342"/>
      <c r="QLP1003" s="342"/>
      <c r="QLQ1003" s="342"/>
      <c r="QLR1003" s="342"/>
      <c r="QLS1003" s="342"/>
      <c r="QLT1003" s="342"/>
      <c r="QLU1003" s="342"/>
      <c r="QLV1003" s="342"/>
      <c r="QLW1003" s="342"/>
      <c r="QLX1003" s="342"/>
      <c r="QLY1003" s="342"/>
      <c r="QLZ1003" s="342"/>
      <c r="QMA1003" s="342"/>
      <c r="QMB1003" s="342"/>
      <c r="QMC1003" s="342"/>
      <c r="QMD1003" s="342"/>
      <c r="QME1003" s="342"/>
      <c r="QMF1003" s="342"/>
      <c r="QMG1003" s="342"/>
      <c r="QMH1003" s="342"/>
      <c r="QMI1003" s="342"/>
      <c r="QMJ1003" s="342"/>
      <c r="QMK1003" s="342"/>
      <c r="QML1003" s="342"/>
      <c r="QMM1003" s="342"/>
      <c r="QMN1003" s="342"/>
      <c r="QMO1003" s="342"/>
      <c r="QMP1003" s="342"/>
      <c r="QMQ1003" s="342"/>
      <c r="QMR1003" s="342"/>
      <c r="QMS1003" s="342"/>
      <c r="QMT1003" s="342"/>
      <c r="QMU1003" s="342"/>
      <c r="QMV1003" s="342"/>
      <c r="QMW1003" s="342"/>
      <c r="QMX1003" s="342"/>
      <c r="QMY1003" s="342"/>
      <c r="QMZ1003" s="342"/>
      <c r="QNA1003" s="342"/>
      <c r="QNB1003" s="342"/>
      <c r="QNC1003" s="342"/>
      <c r="QND1003" s="342"/>
      <c r="QNE1003" s="342"/>
      <c r="QNF1003" s="342"/>
      <c r="QNG1003" s="342"/>
      <c r="QNH1003" s="342"/>
      <c r="QNI1003" s="342"/>
      <c r="QNJ1003" s="342"/>
      <c r="QNK1003" s="342"/>
      <c r="QNL1003" s="342"/>
      <c r="QNM1003" s="342"/>
      <c r="QNN1003" s="342"/>
      <c r="QNO1003" s="342"/>
      <c r="QNP1003" s="342"/>
      <c r="QNQ1003" s="342"/>
      <c r="QNR1003" s="342"/>
      <c r="QNS1003" s="342"/>
      <c r="QNT1003" s="342"/>
      <c r="QNU1003" s="342"/>
      <c r="QNV1003" s="342"/>
      <c r="QNW1003" s="342"/>
      <c r="QNX1003" s="342"/>
      <c r="QNY1003" s="342"/>
      <c r="QNZ1003" s="342"/>
      <c r="QOA1003" s="342"/>
      <c r="QOB1003" s="342"/>
      <c r="QOC1003" s="342"/>
      <c r="QOD1003" s="342"/>
      <c r="QOE1003" s="342"/>
      <c r="QOF1003" s="342"/>
      <c r="QOG1003" s="342"/>
      <c r="QOH1003" s="342"/>
      <c r="QOI1003" s="342"/>
      <c r="QOJ1003" s="342"/>
      <c r="QOK1003" s="342"/>
      <c r="QOL1003" s="342"/>
      <c r="QOM1003" s="342"/>
      <c r="QON1003" s="342"/>
      <c r="QOO1003" s="342"/>
      <c r="QOP1003" s="342"/>
      <c r="QOQ1003" s="342"/>
      <c r="QOR1003" s="342"/>
      <c r="QOS1003" s="342"/>
      <c r="QOT1003" s="342"/>
      <c r="QOU1003" s="342"/>
      <c r="QOV1003" s="342"/>
      <c r="QOW1003" s="342"/>
      <c r="QOX1003" s="342"/>
      <c r="QOY1003" s="342"/>
      <c r="QOZ1003" s="342"/>
      <c r="QPA1003" s="342"/>
      <c r="QPB1003" s="342"/>
      <c r="QPC1003" s="342"/>
      <c r="QPD1003" s="342"/>
      <c r="QPE1003" s="342"/>
      <c r="QPF1003" s="342"/>
      <c r="QPG1003" s="342"/>
      <c r="QPH1003" s="342"/>
      <c r="QPI1003" s="342"/>
      <c r="QPJ1003" s="342"/>
      <c r="QPK1003" s="342"/>
      <c r="QPL1003" s="342"/>
      <c r="QPM1003" s="342"/>
      <c r="QPN1003" s="342"/>
      <c r="QPO1003" s="342"/>
      <c r="QPP1003" s="342"/>
      <c r="QPQ1003" s="342"/>
      <c r="QPR1003" s="342"/>
      <c r="QPS1003" s="342"/>
      <c r="QPT1003" s="342"/>
      <c r="QPU1003" s="342"/>
      <c r="QPV1003" s="342"/>
      <c r="QPW1003" s="342"/>
      <c r="QPX1003" s="342"/>
      <c r="QPY1003" s="342"/>
      <c r="QPZ1003" s="342"/>
      <c r="QQA1003" s="342"/>
      <c r="QQB1003" s="342"/>
      <c r="QQC1003" s="342"/>
      <c r="QQD1003" s="342"/>
      <c r="QQE1003" s="342"/>
      <c r="QQF1003" s="342"/>
      <c r="QQG1003" s="342"/>
      <c r="QQH1003" s="342"/>
      <c r="QQI1003" s="342"/>
      <c r="QQJ1003" s="342"/>
      <c r="QQK1003" s="342"/>
      <c r="QQL1003" s="342"/>
      <c r="QQM1003" s="342"/>
      <c r="QQN1003" s="342"/>
      <c r="QQO1003" s="342"/>
      <c r="QQP1003" s="342"/>
      <c r="QQQ1003" s="342"/>
      <c r="QQR1003" s="342"/>
      <c r="QQS1003" s="342"/>
      <c r="QQT1003" s="342"/>
      <c r="QQU1003" s="342"/>
      <c r="QQV1003" s="342"/>
      <c r="QQW1003" s="342"/>
      <c r="QQX1003" s="342"/>
      <c r="QQY1003" s="342"/>
      <c r="QQZ1003" s="342"/>
      <c r="QRA1003" s="342"/>
      <c r="QRB1003" s="342"/>
      <c r="QRC1003" s="342"/>
      <c r="QRD1003" s="342"/>
      <c r="QRE1003" s="342"/>
      <c r="QRF1003" s="342"/>
      <c r="QRG1003" s="342"/>
      <c r="QRH1003" s="342"/>
      <c r="QRI1003" s="342"/>
      <c r="QRJ1003" s="342"/>
      <c r="QRK1003" s="342"/>
      <c r="QRL1003" s="342"/>
      <c r="QRM1003" s="342"/>
      <c r="QRN1003" s="342"/>
      <c r="QRO1003" s="342"/>
      <c r="QRP1003" s="342"/>
      <c r="QRQ1003" s="342"/>
      <c r="QRR1003" s="342"/>
      <c r="QRS1003" s="342"/>
      <c r="QRT1003" s="342"/>
      <c r="QRU1003" s="342"/>
      <c r="QRV1003" s="342"/>
      <c r="QRW1003" s="342"/>
      <c r="QRX1003" s="342"/>
      <c r="QRY1003" s="342"/>
      <c r="QRZ1003" s="342"/>
      <c r="QSA1003" s="342"/>
      <c r="QSB1003" s="342"/>
      <c r="QSC1003" s="342"/>
      <c r="QSD1003" s="342"/>
      <c r="QSE1003" s="342"/>
      <c r="QSF1003" s="342"/>
      <c r="QSG1003" s="342"/>
      <c r="QSH1003" s="342"/>
      <c r="QSI1003" s="342"/>
      <c r="QSJ1003" s="342"/>
      <c r="QSK1003" s="342"/>
      <c r="QSL1003" s="342"/>
      <c r="QSM1003" s="342"/>
      <c r="QSN1003" s="342"/>
      <c r="QSO1003" s="342"/>
      <c r="QSP1003" s="342"/>
      <c r="QSQ1003" s="342"/>
      <c r="QSR1003" s="342"/>
      <c r="QSS1003" s="342"/>
      <c r="QST1003" s="342"/>
      <c r="QSU1003" s="342"/>
      <c r="QSV1003" s="342"/>
      <c r="QSW1003" s="342"/>
      <c r="QSX1003" s="342"/>
      <c r="QSY1003" s="342"/>
      <c r="QSZ1003" s="342"/>
      <c r="QTA1003" s="342"/>
      <c r="QTB1003" s="342"/>
      <c r="QTC1003" s="342"/>
      <c r="QTD1003" s="342"/>
      <c r="QTE1003" s="342"/>
      <c r="QTF1003" s="342"/>
      <c r="QTG1003" s="342"/>
      <c r="QTH1003" s="342"/>
      <c r="QTI1003" s="342"/>
      <c r="QTJ1003" s="342"/>
      <c r="QTK1003" s="342"/>
      <c r="QTL1003" s="342"/>
      <c r="QTM1003" s="342"/>
      <c r="QTN1003" s="342"/>
      <c r="QTO1003" s="342"/>
      <c r="QTP1003" s="342"/>
      <c r="QTQ1003" s="342"/>
      <c r="QTR1003" s="342"/>
      <c r="QTS1003" s="342"/>
      <c r="QTT1003" s="342"/>
      <c r="QTU1003" s="342"/>
      <c r="QTV1003" s="342"/>
      <c r="QTW1003" s="342"/>
      <c r="QTX1003" s="342"/>
      <c r="QTY1003" s="342"/>
      <c r="QTZ1003" s="342"/>
      <c r="QUA1003" s="342"/>
      <c r="QUB1003" s="342"/>
      <c r="QUC1003" s="342"/>
      <c r="QUD1003" s="342"/>
      <c r="QUE1003" s="342"/>
      <c r="QUF1003" s="342"/>
      <c r="QUG1003" s="342"/>
      <c r="QUH1003" s="342"/>
      <c r="QUI1003" s="342"/>
      <c r="QUJ1003" s="342"/>
      <c r="QUK1003" s="342"/>
      <c r="QUL1003" s="342"/>
      <c r="QUM1003" s="342"/>
      <c r="QUN1003" s="342"/>
      <c r="QUO1003" s="342"/>
      <c r="QUP1003" s="342"/>
      <c r="QUQ1003" s="342"/>
      <c r="QUR1003" s="342"/>
      <c r="QUS1003" s="342"/>
      <c r="QUT1003" s="342"/>
      <c r="QUU1003" s="342"/>
      <c r="QUV1003" s="342"/>
      <c r="QUW1003" s="342"/>
      <c r="QUX1003" s="342"/>
      <c r="QUY1003" s="342"/>
      <c r="QUZ1003" s="342"/>
      <c r="QVA1003" s="342"/>
      <c r="QVB1003" s="342"/>
      <c r="QVC1003" s="342"/>
      <c r="QVD1003" s="342"/>
      <c r="QVE1003" s="342"/>
      <c r="QVF1003" s="342"/>
      <c r="QVG1003" s="342"/>
      <c r="QVH1003" s="342"/>
      <c r="QVI1003" s="342"/>
      <c r="QVJ1003" s="342"/>
      <c r="QVK1003" s="342"/>
      <c r="QVL1003" s="342"/>
      <c r="QVM1003" s="342"/>
      <c r="QVN1003" s="342"/>
      <c r="QVO1003" s="342"/>
      <c r="QVP1003" s="342"/>
      <c r="QVQ1003" s="342"/>
      <c r="QVR1003" s="342"/>
      <c r="QVS1003" s="342"/>
      <c r="QVT1003" s="342"/>
      <c r="QVU1003" s="342"/>
      <c r="QVV1003" s="342"/>
      <c r="QVW1003" s="342"/>
      <c r="QVX1003" s="342"/>
      <c r="QVY1003" s="342"/>
      <c r="QVZ1003" s="342"/>
      <c r="QWA1003" s="342"/>
      <c r="QWB1003" s="342"/>
      <c r="QWC1003" s="342"/>
      <c r="QWD1003" s="342"/>
      <c r="QWE1003" s="342"/>
      <c r="QWF1003" s="342"/>
      <c r="QWG1003" s="342"/>
      <c r="QWH1003" s="342"/>
      <c r="QWI1003" s="342"/>
      <c r="QWJ1003" s="342"/>
      <c r="QWK1003" s="342"/>
      <c r="QWL1003" s="342"/>
      <c r="QWM1003" s="342"/>
      <c r="QWN1003" s="342"/>
      <c r="QWO1003" s="342"/>
      <c r="QWP1003" s="342"/>
      <c r="QWQ1003" s="342"/>
      <c r="QWR1003" s="342"/>
      <c r="QWS1003" s="342"/>
      <c r="QWT1003" s="342"/>
      <c r="QWU1003" s="342"/>
      <c r="QWV1003" s="342"/>
      <c r="QWW1003" s="342"/>
      <c r="QWX1003" s="342"/>
      <c r="QWY1003" s="342"/>
      <c r="QWZ1003" s="342"/>
      <c r="QXA1003" s="342"/>
      <c r="QXB1003" s="342"/>
      <c r="QXC1003" s="342"/>
      <c r="QXD1003" s="342"/>
      <c r="QXE1003" s="342"/>
      <c r="QXF1003" s="342"/>
      <c r="QXG1003" s="342"/>
      <c r="QXH1003" s="342"/>
      <c r="QXI1003" s="342"/>
      <c r="QXJ1003" s="342"/>
      <c r="QXK1003" s="342"/>
      <c r="QXL1003" s="342"/>
      <c r="QXM1003" s="342"/>
      <c r="QXN1003" s="342"/>
      <c r="QXO1003" s="342"/>
      <c r="QXP1003" s="342"/>
      <c r="QXQ1003" s="342"/>
      <c r="QXR1003" s="342"/>
      <c r="QXS1003" s="342"/>
      <c r="QXT1003" s="342"/>
      <c r="QXU1003" s="342"/>
      <c r="QXV1003" s="342"/>
      <c r="QXW1003" s="342"/>
      <c r="QXX1003" s="342"/>
      <c r="QXY1003" s="342"/>
      <c r="QXZ1003" s="342"/>
      <c r="QYA1003" s="342"/>
      <c r="QYB1003" s="342"/>
      <c r="QYC1003" s="342"/>
      <c r="QYD1003" s="342"/>
      <c r="QYE1003" s="342"/>
      <c r="QYF1003" s="342"/>
      <c r="QYG1003" s="342"/>
      <c r="QYH1003" s="342"/>
      <c r="QYI1003" s="342"/>
      <c r="QYJ1003" s="342"/>
      <c r="QYK1003" s="342"/>
      <c r="QYL1003" s="342"/>
      <c r="QYM1003" s="342"/>
      <c r="QYN1003" s="342"/>
      <c r="QYO1003" s="342"/>
      <c r="QYP1003" s="342"/>
      <c r="QYQ1003" s="342"/>
      <c r="QYR1003" s="342"/>
      <c r="QYS1003" s="342"/>
      <c r="QYT1003" s="342"/>
      <c r="QYU1003" s="342"/>
      <c r="QYV1003" s="342"/>
      <c r="QYW1003" s="342"/>
      <c r="QYX1003" s="342"/>
      <c r="QYY1003" s="342"/>
      <c r="QYZ1003" s="342"/>
      <c r="QZA1003" s="342"/>
      <c r="QZB1003" s="342"/>
      <c r="QZC1003" s="342"/>
      <c r="QZD1003" s="342"/>
      <c r="QZE1003" s="342"/>
      <c r="QZF1003" s="342"/>
      <c r="QZG1003" s="342"/>
      <c r="QZH1003" s="342"/>
      <c r="QZI1003" s="342"/>
      <c r="QZJ1003" s="342"/>
      <c r="QZK1003" s="342"/>
      <c r="QZL1003" s="342"/>
      <c r="QZM1003" s="342"/>
      <c r="QZN1003" s="342"/>
      <c r="QZO1003" s="342"/>
      <c r="QZP1003" s="342"/>
      <c r="QZQ1003" s="342"/>
      <c r="QZR1003" s="342"/>
      <c r="QZS1003" s="342"/>
      <c r="QZT1003" s="342"/>
      <c r="QZU1003" s="342"/>
      <c r="QZV1003" s="342"/>
      <c r="QZW1003" s="342"/>
      <c r="QZX1003" s="342"/>
      <c r="QZY1003" s="342"/>
      <c r="QZZ1003" s="342"/>
      <c r="RAA1003" s="342"/>
      <c r="RAB1003" s="342"/>
      <c r="RAC1003" s="342"/>
      <c r="RAD1003" s="342"/>
      <c r="RAE1003" s="342"/>
      <c r="RAF1003" s="342"/>
      <c r="RAG1003" s="342"/>
      <c r="RAH1003" s="342"/>
      <c r="RAI1003" s="342"/>
      <c r="RAJ1003" s="342"/>
      <c r="RAK1003" s="342"/>
      <c r="RAL1003" s="342"/>
      <c r="RAM1003" s="342"/>
      <c r="RAN1003" s="342"/>
      <c r="RAO1003" s="342"/>
      <c r="RAP1003" s="342"/>
      <c r="RAQ1003" s="342"/>
      <c r="RAR1003" s="342"/>
      <c r="RAS1003" s="342"/>
      <c r="RAT1003" s="342"/>
      <c r="RAU1003" s="342"/>
      <c r="RAV1003" s="342"/>
      <c r="RAW1003" s="342"/>
      <c r="RAX1003" s="342"/>
      <c r="RAY1003" s="342"/>
      <c r="RAZ1003" s="342"/>
      <c r="RBA1003" s="342"/>
      <c r="RBB1003" s="342"/>
      <c r="RBC1003" s="342"/>
      <c r="RBD1003" s="342"/>
      <c r="RBE1003" s="342"/>
      <c r="RBF1003" s="342"/>
      <c r="RBG1003" s="342"/>
      <c r="RBH1003" s="342"/>
      <c r="RBI1003" s="342"/>
      <c r="RBJ1003" s="342"/>
      <c r="RBK1003" s="342"/>
      <c r="RBL1003" s="342"/>
      <c r="RBM1003" s="342"/>
      <c r="RBN1003" s="342"/>
      <c r="RBO1003" s="342"/>
      <c r="RBP1003" s="342"/>
      <c r="RBQ1003" s="342"/>
      <c r="RBR1003" s="342"/>
      <c r="RBS1003" s="342"/>
      <c r="RBT1003" s="342"/>
      <c r="RBU1003" s="342"/>
      <c r="RBV1003" s="342"/>
      <c r="RBW1003" s="342"/>
      <c r="RBX1003" s="342"/>
      <c r="RBY1003" s="342"/>
      <c r="RBZ1003" s="342"/>
      <c r="RCA1003" s="342"/>
      <c r="RCB1003" s="342"/>
      <c r="RCC1003" s="342"/>
      <c r="RCD1003" s="342"/>
      <c r="RCE1003" s="342"/>
      <c r="RCF1003" s="342"/>
      <c r="RCG1003" s="342"/>
      <c r="RCH1003" s="342"/>
      <c r="RCI1003" s="342"/>
      <c r="RCJ1003" s="342"/>
      <c r="RCK1003" s="342"/>
      <c r="RCL1003" s="342"/>
      <c r="RCM1003" s="342"/>
      <c r="RCN1003" s="342"/>
      <c r="RCO1003" s="342"/>
      <c r="RCP1003" s="342"/>
      <c r="RCQ1003" s="342"/>
      <c r="RCR1003" s="342"/>
      <c r="RCS1003" s="342"/>
      <c r="RCT1003" s="342"/>
      <c r="RCU1003" s="342"/>
      <c r="RCV1003" s="342"/>
      <c r="RCW1003" s="342"/>
      <c r="RCX1003" s="342"/>
      <c r="RCY1003" s="342"/>
      <c r="RCZ1003" s="342"/>
      <c r="RDA1003" s="342"/>
      <c r="RDB1003" s="342"/>
      <c r="RDC1003" s="342"/>
      <c r="RDD1003" s="342"/>
      <c r="RDE1003" s="342"/>
      <c r="RDF1003" s="342"/>
      <c r="RDG1003" s="342"/>
      <c r="RDH1003" s="342"/>
      <c r="RDI1003" s="342"/>
      <c r="RDJ1003" s="342"/>
      <c r="RDK1003" s="342"/>
      <c r="RDL1003" s="342"/>
      <c r="RDM1003" s="342"/>
      <c r="RDN1003" s="342"/>
      <c r="RDO1003" s="342"/>
      <c r="RDP1003" s="342"/>
      <c r="RDQ1003" s="342"/>
      <c r="RDR1003" s="342"/>
      <c r="RDS1003" s="342"/>
      <c r="RDT1003" s="342"/>
      <c r="RDU1003" s="342"/>
      <c r="RDV1003" s="342"/>
      <c r="RDW1003" s="342"/>
      <c r="RDX1003" s="342"/>
      <c r="RDY1003" s="342"/>
      <c r="RDZ1003" s="342"/>
      <c r="REA1003" s="342"/>
      <c r="REB1003" s="342"/>
      <c r="REC1003" s="342"/>
      <c r="RED1003" s="342"/>
      <c r="REE1003" s="342"/>
      <c r="REF1003" s="342"/>
      <c r="REG1003" s="342"/>
      <c r="REH1003" s="342"/>
      <c r="REI1003" s="342"/>
      <c r="REJ1003" s="342"/>
      <c r="REK1003" s="342"/>
      <c r="REL1003" s="342"/>
      <c r="REM1003" s="342"/>
      <c r="REN1003" s="342"/>
      <c r="REO1003" s="342"/>
      <c r="REP1003" s="342"/>
      <c r="REQ1003" s="342"/>
      <c r="RER1003" s="342"/>
      <c r="RES1003" s="342"/>
      <c r="RET1003" s="342"/>
      <c r="REU1003" s="342"/>
      <c r="REV1003" s="342"/>
      <c r="REW1003" s="342"/>
      <c r="REX1003" s="342"/>
      <c r="REY1003" s="342"/>
      <c r="REZ1003" s="342"/>
      <c r="RFA1003" s="342"/>
      <c r="RFB1003" s="342"/>
      <c r="RFC1003" s="342"/>
      <c r="RFD1003" s="342"/>
      <c r="RFE1003" s="342"/>
      <c r="RFF1003" s="342"/>
      <c r="RFG1003" s="342"/>
      <c r="RFH1003" s="342"/>
      <c r="RFI1003" s="342"/>
      <c r="RFJ1003" s="342"/>
      <c r="RFK1003" s="342"/>
      <c r="RFL1003" s="342"/>
      <c r="RFM1003" s="342"/>
      <c r="RFN1003" s="342"/>
      <c r="RFO1003" s="342"/>
      <c r="RFP1003" s="342"/>
      <c r="RFQ1003" s="342"/>
      <c r="RFR1003" s="342"/>
      <c r="RFS1003" s="342"/>
      <c r="RFT1003" s="342"/>
      <c r="RFU1003" s="342"/>
      <c r="RFV1003" s="342"/>
      <c r="RFW1003" s="342"/>
      <c r="RFX1003" s="342"/>
      <c r="RFY1003" s="342"/>
      <c r="RFZ1003" s="342"/>
      <c r="RGA1003" s="342"/>
      <c r="RGB1003" s="342"/>
      <c r="RGC1003" s="342"/>
      <c r="RGD1003" s="342"/>
      <c r="RGE1003" s="342"/>
      <c r="RGF1003" s="342"/>
      <c r="RGG1003" s="342"/>
      <c r="RGH1003" s="342"/>
      <c r="RGI1003" s="342"/>
      <c r="RGJ1003" s="342"/>
      <c r="RGK1003" s="342"/>
      <c r="RGL1003" s="342"/>
      <c r="RGM1003" s="342"/>
      <c r="RGN1003" s="342"/>
      <c r="RGO1003" s="342"/>
      <c r="RGP1003" s="342"/>
      <c r="RGQ1003" s="342"/>
      <c r="RGR1003" s="342"/>
      <c r="RGS1003" s="342"/>
      <c r="RGT1003" s="342"/>
      <c r="RGU1003" s="342"/>
      <c r="RGV1003" s="342"/>
      <c r="RGW1003" s="342"/>
      <c r="RGX1003" s="342"/>
      <c r="RGY1003" s="342"/>
      <c r="RGZ1003" s="342"/>
      <c r="RHA1003" s="342"/>
      <c r="RHB1003" s="342"/>
      <c r="RHC1003" s="342"/>
      <c r="RHD1003" s="342"/>
      <c r="RHE1003" s="342"/>
      <c r="RHF1003" s="342"/>
      <c r="RHG1003" s="342"/>
      <c r="RHH1003" s="342"/>
      <c r="RHI1003" s="342"/>
      <c r="RHJ1003" s="342"/>
      <c r="RHK1003" s="342"/>
      <c r="RHL1003" s="342"/>
      <c r="RHM1003" s="342"/>
      <c r="RHN1003" s="342"/>
      <c r="RHO1003" s="342"/>
      <c r="RHP1003" s="342"/>
      <c r="RHQ1003" s="342"/>
      <c r="RHR1003" s="342"/>
      <c r="RHS1003" s="342"/>
      <c r="RHT1003" s="342"/>
      <c r="RHU1003" s="342"/>
      <c r="RHV1003" s="342"/>
      <c r="RHW1003" s="342"/>
      <c r="RHX1003" s="342"/>
      <c r="RHY1003" s="342"/>
      <c r="RHZ1003" s="342"/>
      <c r="RIA1003" s="342"/>
      <c r="RIB1003" s="342"/>
      <c r="RIC1003" s="342"/>
      <c r="RID1003" s="342"/>
      <c r="RIE1003" s="342"/>
      <c r="RIF1003" s="342"/>
      <c r="RIG1003" s="342"/>
      <c r="RIH1003" s="342"/>
      <c r="RII1003" s="342"/>
      <c r="RIJ1003" s="342"/>
      <c r="RIK1003" s="342"/>
      <c r="RIL1003" s="342"/>
      <c r="RIM1003" s="342"/>
      <c r="RIN1003" s="342"/>
      <c r="RIO1003" s="342"/>
      <c r="RIP1003" s="342"/>
      <c r="RIQ1003" s="342"/>
      <c r="RIR1003" s="342"/>
      <c r="RIS1003" s="342"/>
      <c r="RIT1003" s="342"/>
      <c r="RIU1003" s="342"/>
      <c r="RIV1003" s="342"/>
      <c r="RIW1003" s="342"/>
      <c r="RIX1003" s="342"/>
      <c r="RIY1003" s="342"/>
      <c r="RIZ1003" s="342"/>
      <c r="RJA1003" s="342"/>
      <c r="RJB1003" s="342"/>
      <c r="RJC1003" s="342"/>
      <c r="RJD1003" s="342"/>
      <c r="RJE1003" s="342"/>
      <c r="RJF1003" s="342"/>
      <c r="RJG1003" s="342"/>
      <c r="RJH1003" s="342"/>
      <c r="RJI1003" s="342"/>
      <c r="RJJ1003" s="342"/>
      <c r="RJK1003" s="342"/>
      <c r="RJL1003" s="342"/>
      <c r="RJM1003" s="342"/>
      <c r="RJN1003" s="342"/>
      <c r="RJO1003" s="342"/>
      <c r="RJP1003" s="342"/>
      <c r="RJQ1003" s="342"/>
      <c r="RJR1003" s="342"/>
      <c r="RJS1003" s="342"/>
      <c r="RJT1003" s="342"/>
      <c r="RJU1003" s="342"/>
      <c r="RJV1003" s="342"/>
      <c r="RJW1003" s="342"/>
      <c r="RJX1003" s="342"/>
      <c r="RJY1003" s="342"/>
      <c r="RJZ1003" s="342"/>
      <c r="RKA1003" s="342"/>
      <c r="RKB1003" s="342"/>
      <c r="RKC1003" s="342"/>
      <c r="RKD1003" s="342"/>
      <c r="RKE1003" s="342"/>
      <c r="RKF1003" s="342"/>
      <c r="RKG1003" s="342"/>
      <c r="RKH1003" s="342"/>
      <c r="RKI1003" s="342"/>
      <c r="RKJ1003" s="342"/>
      <c r="RKK1003" s="342"/>
      <c r="RKL1003" s="342"/>
      <c r="RKM1003" s="342"/>
      <c r="RKN1003" s="342"/>
      <c r="RKO1003" s="342"/>
      <c r="RKP1003" s="342"/>
      <c r="RKQ1003" s="342"/>
      <c r="RKR1003" s="342"/>
      <c r="RKS1003" s="342"/>
      <c r="RKT1003" s="342"/>
      <c r="RKU1003" s="342"/>
      <c r="RKV1003" s="342"/>
      <c r="RKW1003" s="342"/>
      <c r="RKX1003" s="342"/>
      <c r="RKY1003" s="342"/>
      <c r="RKZ1003" s="342"/>
      <c r="RLA1003" s="342"/>
      <c r="RLB1003" s="342"/>
      <c r="RLC1003" s="342"/>
      <c r="RLD1003" s="342"/>
      <c r="RLE1003" s="342"/>
      <c r="RLF1003" s="342"/>
      <c r="RLG1003" s="342"/>
      <c r="RLH1003" s="342"/>
      <c r="RLI1003" s="342"/>
      <c r="RLJ1003" s="342"/>
      <c r="RLK1003" s="342"/>
      <c r="RLL1003" s="342"/>
      <c r="RLM1003" s="342"/>
      <c r="RLN1003" s="342"/>
      <c r="RLO1003" s="342"/>
      <c r="RLP1003" s="342"/>
      <c r="RLQ1003" s="342"/>
      <c r="RLR1003" s="342"/>
      <c r="RLS1003" s="342"/>
      <c r="RLT1003" s="342"/>
      <c r="RLU1003" s="342"/>
      <c r="RLV1003" s="342"/>
      <c r="RLW1003" s="342"/>
      <c r="RLX1003" s="342"/>
      <c r="RLY1003" s="342"/>
      <c r="RLZ1003" s="342"/>
      <c r="RMA1003" s="342"/>
      <c r="RMB1003" s="342"/>
      <c r="RMC1003" s="342"/>
      <c r="RMD1003" s="342"/>
      <c r="RME1003" s="342"/>
      <c r="RMF1003" s="342"/>
      <c r="RMG1003" s="342"/>
      <c r="RMH1003" s="342"/>
      <c r="RMI1003" s="342"/>
      <c r="RMJ1003" s="342"/>
      <c r="RMK1003" s="342"/>
      <c r="RML1003" s="342"/>
      <c r="RMM1003" s="342"/>
      <c r="RMN1003" s="342"/>
      <c r="RMO1003" s="342"/>
      <c r="RMP1003" s="342"/>
      <c r="RMQ1003" s="342"/>
      <c r="RMR1003" s="342"/>
      <c r="RMS1003" s="342"/>
      <c r="RMT1003" s="342"/>
      <c r="RMU1003" s="342"/>
      <c r="RMV1003" s="342"/>
      <c r="RMW1003" s="342"/>
      <c r="RMX1003" s="342"/>
      <c r="RMY1003" s="342"/>
      <c r="RMZ1003" s="342"/>
      <c r="RNA1003" s="342"/>
      <c r="RNB1003" s="342"/>
      <c r="RNC1003" s="342"/>
      <c r="RND1003" s="342"/>
      <c r="RNE1003" s="342"/>
      <c r="RNF1003" s="342"/>
      <c r="RNG1003" s="342"/>
      <c r="RNH1003" s="342"/>
      <c r="RNI1003" s="342"/>
      <c r="RNJ1003" s="342"/>
      <c r="RNK1003" s="342"/>
      <c r="RNL1003" s="342"/>
      <c r="RNM1003" s="342"/>
      <c r="RNN1003" s="342"/>
      <c r="RNO1003" s="342"/>
      <c r="RNP1003" s="342"/>
      <c r="RNQ1003" s="342"/>
      <c r="RNR1003" s="342"/>
      <c r="RNS1003" s="342"/>
      <c r="RNT1003" s="342"/>
      <c r="RNU1003" s="342"/>
      <c r="RNV1003" s="342"/>
      <c r="RNW1003" s="342"/>
      <c r="RNX1003" s="342"/>
      <c r="RNY1003" s="342"/>
      <c r="RNZ1003" s="342"/>
      <c r="ROA1003" s="342"/>
      <c r="ROB1003" s="342"/>
      <c r="ROC1003" s="342"/>
      <c r="ROD1003" s="342"/>
      <c r="ROE1003" s="342"/>
      <c r="ROF1003" s="342"/>
      <c r="ROG1003" s="342"/>
      <c r="ROH1003" s="342"/>
      <c r="ROI1003" s="342"/>
      <c r="ROJ1003" s="342"/>
      <c r="ROK1003" s="342"/>
      <c r="ROL1003" s="342"/>
      <c r="ROM1003" s="342"/>
      <c r="RON1003" s="342"/>
      <c r="ROO1003" s="342"/>
      <c r="ROP1003" s="342"/>
      <c r="ROQ1003" s="342"/>
      <c r="ROR1003" s="342"/>
      <c r="ROS1003" s="342"/>
      <c r="ROT1003" s="342"/>
      <c r="ROU1003" s="342"/>
      <c r="ROV1003" s="342"/>
      <c r="ROW1003" s="342"/>
      <c r="ROX1003" s="342"/>
      <c r="ROY1003" s="342"/>
      <c r="ROZ1003" s="342"/>
      <c r="RPA1003" s="342"/>
      <c r="RPB1003" s="342"/>
      <c r="RPC1003" s="342"/>
      <c r="RPD1003" s="342"/>
      <c r="RPE1003" s="342"/>
      <c r="RPF1003" s="342"/>
      <c r="RPG1003" s="342"/>
      <c r="RPH1003" s="342"/>
      <c r="RPI1003" s="342"/>
      <c r="RPJ1003" s="342"/>
      <c r="RPK1003" s="342"/>
      <c r="RPL1003" s="342"/>
      <c r="RPM1003" s="342"/>
      <c r="RPN1003" s="342"/>
      <c r="RPO1003" s="342"/>
      <c r="RPP1003" s="342"/>
      <c r="RPQ1003" s="342"/>
      <c r="RPR1003" s="342"/>
      <c r="RPS1003" s="342"/>
      <c r="RPT1003" s="342"/>
      <c r="RPU1003" s="342"/>
      <c r="RPV1003" s="342"/>
      <c r="RPW1003" s="342"/>
      <c r="RPX1003" s="342"/>
      <c r="RPY1003" s="342"/>
      <c r="RPZ1003" s="342"/>
      <c r="RQA1003" s="342"/>
      <c r="RQB1003" s="342"/>
      <c r="RQC1003" s="342"/>
      <c r="RQD1003" s="342"/>
      <c r="RQE1003" s="342"/>
      <c r="RQF1003" s="342"/>
      <c r="RQG1003" s="342"/>
      <c r="RQH1003" s="342"/>
      <c r="RQI1003" s="342"/>
      <c r="RQJ1003" s="342"/>
      <c r="RQK1003" s="342"/>
      <c r="RQL1003" s="342"/>
      <c r="RQM1003" s="342"/>
      <c r="RQN1003" s="342"/>
      <c r="RQO1003" s="342"/>
      <c r="RQP1003" s="342"/>
      <c r="RQQ1003" s="342"/>
      <c r="RQR1003" s="342"/>
      <c r="RQS1003" s="342"/>
      <c r="RQT1003" s="342"/>
      <c r="RQU1003" s="342"/>
      <c r="RQV1003" s="342"/>
      <c r="RQW1003" s="342"/>
      <c r="RQX1003" s="342"/>
      <c r="RQY1003" s="342"/>
      <c r="RQZ1003" s="342"/>
      <c r="RRA1003" s="342"/>
      <c r="RRB1003" s="342"/>
      <c r="RRC1003" s="342"/>
      <c r="RRD1003" s="342"/>
      <c r="RRE1003" s="342"/>
      <c r="RRF1003" s="342"/>
      <c r="RRG1003" s="342"/>
      <c r="RRH1003" s="342"/>
      <c r="RRI1003" s="342"/>
      <c r="RRJ1003" s="342"/>
      <c r="RRK1003" s="342"/>
      <c r="RRL1003" s="342"/>
      <c r="RRM1003" s="342"/>
      <c r="RRN1003" s="342"/>
      <c r="RRO1003" s="342"/>
      <c r="RRP1003" s="342"/>
      <c r="RRQ1003" s="342"/>
      <c r="RRR1003" s="342"/>
      <c r="RRS1003" s="342"/>
      <c r="RRT1003" s="342"/>
      <c r="RRU1003" s="342"/>
      <c r="RRV1003" s="342"/>
      <c r="RRW1003" s="342"/>
      <c r="RRX1003" s="342"/>
      <c r="RRY1003" s="342"/>
      <c r="RRZ1003" s="342"/>
      <c r="RSA1003" s="342"/>
      <c r="RSB1003" s="342"/>
      <c r="RSC1003" s="342"/>
      <c r="RSD1003" s="342"/>
      <c r="RSE1003" s="342"/>
      <c r="RSF1003" s="342"/>
      <c r="RSG1003" s="342"/>
      <c r="RSH1003" s="342"/>
      <c r="RSI1003" s="342"/>
      <c r="RSJ1003" s="342"/>
      <c r="RSK1003" s="342"/>
      <c r="RSL1003" s="342"/>
      <c r="RSM1003" s="342"/>
      <c r="RSN1003" s="342"/>
      <c r="RSO1003" s="342"/>
      <c r="RSP1003" s="342"/>
      <c r="RSQ1003" s="342"/>
      <c r="RSR1003" s="342"/>
      <c r="RSS1003" s="342"/>
      <c r="RST1003" s="342"/>
      <c r="RSU1003" s="342"/>
      <c r="RSV1003" s="342"/>
      <c r="RSW1003" s="342"/>
      <c r="RSX1003" s="342"/>
      <c r="RSY1003" s="342"/>
      <c r="RSZ1003" s="342"/>
      <c r="RTA1003" s="342"/>
      <c r="RTB1003" s="342"/>
      <c r="RTC1003" s="342"/>
      <c r="RTD1003" s="342"/>
      <c r="RTE1003" s="342"/>
      <c r="RTF1003" s="342"/>
      <c r="RTG1003" s="342"/>
      <c r="RTH1003" s="342"/>
      <c r="RTI1003" s="342"/>
      <c r="RTJ1003" s="342"/>
      <c r="RTK1003" s="342"/>
      <c r="RTL1003" s="342"/>
      <c r="RTM1003" s="342"/>
      <c r="RTN1003" s="342"/>
      <c r="RTO1003" s="342"/>
      <c r="RTP1003" s="342"/>
      <c r="RTQ1003" s="342"/>
      <c r="RTR1003" s="342"/>
      <c r="RTS1003" s="342"/>
      <c r="RTT1003" s="342"/>
      <c r="RTU1003" s="342"/>
      <c r="RTV1003" s="342"/>
      <c r="RTW1003" s="342"/>
      <c r="RTX1003" s="342"/>
      <c r="RTY1003" s="342"/>
      <c r="RTZ1003" s="342"/>
      <c r="RUA1003" s="342"/>
      <c r="RUB1003" s="342"/>
      <c r="RUC1003" s="342"/>
      <c r="RUD1003" s="342"/>
      <c r="RUE1003" s="342"/>
      <c r="RUF1003" s="342"/>
      <c r="RUG1003" s="342"/>
      <c r="RUH1003" s="342"/>
      <c r="RUI1003" s="342"/>
      <c r="RUJ1003" s="342"/>
      <c r="RUK1003" s="342"/>
      <c r="RUL1003" s="342"/>
      <c r="RUM1003" s="342"/>
      <c r="RUN1003" s="342"/>
      <c r="RUO1003" s="342"/>
      <c r="RUP1003" s="342"/>
      <c r="RUQ1003" s="342"/>
      <c r="RUR1003" s="342"/>
      <c r="RUS1003" s="342"/>
      <c r="RUT1003" s="342"/>
      <c r="RUU1003" s="342"/>
      <c r="RUV1003" s="342"/>
      <c r="RUW1003" s="342"/>
      <c r="RUX1003" s="342"/>
      <c r="RUY1003" s="342"/>
      <c r="RUZ1003" s="342"/>
      <c r="RVA1003" s="342"/>
      <c r="RVB1003" s="342"/>
      <c r="RVC1003" s="342"/>
      <c r="RVD1003" s="342"/>
      <c r="RVE1003" s="342"/>
      <c r="RVF1003" s="342"/>
      <c r="RVG1003" s="342"/>
      <c r="RVH1003" s="342"/>
      <c r="RVI1003" s="342"/>
      <c r="RVJ1003" s="342"/>
      <c r="RVK1003" s="342"/>
      <c r="RVL1003" s="342"/>
      <c r="RVM1003" s="342"/>
      <c r="RVN1003" s="342"/>
      <c r="RVO1003" s="342"/>
      <c r="RVP1003" s="342"/>
      <c r="RVQ1003" s="342"/>
      <c r="RVR1003" s="342"/>
      <c r="RVS1003" s="342"/>
      <c r="RVT1003" s="342"/>
      <c r="RVU1003" s="342"/>
      <c r="RVV1003" s="342"/>
      <c r="RVW1003" s="342"/>
      <c r="RVX1003" s="342"/>
      <c r="RVY1003" s="342"/>
      <c r="RVZ1003" s="342"/>
      <c r="RWA1003" s="342"/>
      <c r="RWB1003" s="342"/>
      <c r="RWC1003" s="342"/>
      <c r="RWD1003" s="342"/>
      <c r="RWE1003" s="342"/>
      <c r="RWF1003" s="342"/>
      <c r="RWG1003" s="342"/>
      <c r="RWH1003" s="342"/>
      <c r="RWI1003" s="342"/>
      <c r="RWJ1003" s="342"/>
      <c r="RWK1003" s="342"/>
      <c r="RWL1003" s="342"/>
      <c r="RWM1003" s="342"/>
      <c r="RWN1003" s="342"/>
      <c r="RWO1003" s="342"/>
      <c r="RWP1003" s="342"/>
      <c r="RWQ1003" s="342"/>
      <c r="RWR1003" s="342"/>
      <c r="RWS1003" s="342"/>
      <c r="RWT1003" s="342"/>
      <c r="RWU1003" s="342"/>
      <c r="RWV1003" s="342"/>
      <c r="RWW1003" s="342"/>
      <c r="RWX1003" s="342"/>
      <c r="RWY1003" s="342"/>
      <c r="RWZ1003" s="342"/>
      <c r="RXA1003" s="342"/>
      <c r="RXB1003" s="342"/>
      <c r="RXC1003" s="342"/>
      <c r="RXD1003" s="342"/>
      <c r="RXE1003" s="342"/>
      <c r="RXF1003" s="342"/>
      <c r="RXG1003" s="342"/>
      <c r="RXH1003" s="342"/>
      <c r="RXI1003" s="342"/>
      <c r="RXJ1003" s="342"/>
      <c r="RXK1003" s="342"/>
      <c r="RXL1003" s="342"/>
      <c r="RXM1003" s="342"/>
      <c r="RXN1003" s="342"/>
      <c r="RXO1003" s="342"/>
      <c r="RXP1003" s="342"/>
      <c r="RXQ1003" s="342"/>
      <c r="RXR1003" s="342"/>
      <c r="RXS1003" s="342"/>
      <c r="RXT1003" s="342"/>
      <c r="RXU1003" s="342"/>
      <c r="RXV1003" s="342"/>
      <c r="RXW1003" s="342"/>
      <c r="RXX1003" s="342"/>
      <c r="RXY1003" s="342"/>
      <c r="RXZ1003" s="342"/>
      <c r="RYA1003" s="342"/>
      <c r="RYB1003" s="342"/>
      <c r="RYC1003" s="342"/>
      <c r="RYD1003" s="342"/>
      <c r="RYE1003" s="342"/>
      <c r="RYF1003" s="342"/>
      <c r="RYG1003" s="342"/>
      <c r="RYH1003" s="342"/>
      <c r="RYI1003" s="342"/>
      <c r="RYJ1003" s="342"/>
      <c r="RYK1003" s="342"/>
      <c r="RYL1003" s="342"/>
      <c r="RYM1003" s="342"/>
      <c r="RYN1003" s="342"/>
      <c r="RYO1003" s="342"/>
      <c r="RYP1003" s="342"/>
      <c r="RYQ1003" s="342"/>
      <c r="RYR1003" s="342"/>
      <c r="RYS1003" s="342"/>
      <c r="RYT1003" s="342"/>
      <c r="RYU1003" s="342"/>
      <c r="RYV1003" s="342"/>
      <c r="RYW1003" s="342"/>
      <c r="RYX1003" s="342"/>
      <c r="RYY1003" s="342"/>
      <c r="RYZ1003" s="342"/>
      <c r="RZA1003" s="342"/>
      <c r="RZB1003" s="342"/>
      <c r="RZC1003" s="342"/>
      <c r="RZD1003" s="342"/>
      <c r="RZE1003" s="342"/>
      <c r="RZF1003" s="342"/>
      <c r="RZG1003" s="342"/>
      <c r="RZH1003" s="342"/>
      <c r="RZI1003" s="342"/>
      <c r="RZJ1003" s="342"/>
      <c r="RZK1003" s="342"/>
      <c r="RZL1003" s="342"/>
      <c r="RZM1003" s="342"/>
      <c r="RZN1003" s="342"/>
      <c r="RZO1003" s="342"/>
      <c r="RZP1003" s="342"/>
      <c r="RZQ1003" s="342"/>
      <c r="RZR1003" s="342"/>
      <c r="RZS1003" s="342"/>
      <c r="RZT1003" s="342"/>
      <c r="RZU1003" s="342"/>
      <c r="RZV1003" s="342"/>
      <c r="RZW1003" s="342"/>
      <c r="RZX1003" s="342"/>
      <c r="RZY1003" s="342"/>
      <c r="RZZ1003" s="342"/>
      <c r="SAA1003" s="342"/>
      <c r="SAB1003" s="342"/>
      <c r="SAC1003" s="342"/>
      <c r="SAD1003" s="342"/>
      <c r="SAE1003" s="342"/>
      <c r="SAF1003" s="342"/>
      <c r="SAG1003" s="342"/>
      <c r="SAH1003" s="342"/>
      <c r="SAI1003" s="342"/>
      <c r="SAJ1003" s="342"/>
      <c r="SAK1003" s="342"/>
      <c r="SAL1003" s="342"/>
      <c r="SAM1003" s="342"/>
      <c r="SAN1003" s="342"/>
      <c r="SAO1003" s="342"/>
      <c r="SAP1003" s="342"/>
      <c r="SAQ1003" s="342"/>
      <c r="SAR1003" s="342"/>
      <c r="SAS1003" s="342"/>
      <c r="SAT1003" s="342"/>
      <c r="SAU1003" s="342"/>
      <c r="SAV1003" s="342"/>
      <c r="SAW1003" s="342"/>
      <c r="SAX1003" s="342"/>
      <c r="SAY1003" s="342"/>
      <c r="SAZ1003" s="342"/>
      <c r="SBA1003" s="342"/>
      <c r="SBB1003" s="342"/>
      <c r="SBC1003" s="342"/>
      <c r="SBD1003" s="342"/>
      <c r="SBE1003" s="342"/>
      <c r="SBF1003" s="342"/>
      <c r="SBG1003" s="342"/>
      <c r="SBH1003" s="342"/>
      <c r="SBI1003" s="342"/>
      <c r="SBJ1003" s="342"/>
      <c r="SBK1003" s="342"/>
      <c r="SBL1003" s="342"/>
      <c r="SBM1003" s="342"/>
      <c r="SBN1003" s="342"/>
      <c r="SBO1003" s="342"/>
      <c r="SBP1003" s="342"/>
      <c r="SBQ1003" s="342"/>
      <c r="SBR1003" s="342"/>
      <c r="SBS1003" s="342"/>
      <c r="SBT1003" s="342"/>
      <c r="SBU1003" s="342"/>
      <c r="SBV1003" s="342"/>
      <c r="SBW1003" s="342"/>
      <c r="SBX1003" s="342"/>
      <c r="SBY1003" s="342"/>
      <c r="SBZ1003" s="342"/>
      <c r="SCA1003" s="342"/>
      <c r="SCB1003" s="342"/>
      <c r="SCC1003" s="342"/>
      <c r="SCD1003" s="342"/>
      <c r="SCE1003" s="342"/>
      <c r="SCF1003" s="342"/>
      <c r="SCG1003" s="342"/>
      <c r="SCH1003" s="342"/>
      <c r="SCI1003" s="342"/>
      <c r="SCJ1003" s="342"/>
      <c r="SCK1003" s="342"/>
      <c r="SCL1003" s="342"/>
      <c r="SCM1003" s="342"/>
      <c r="SCN1003" s="342"/>
      <c r="SCO1003" s="342"/>
      <c r="SCP1003" s="342"/>
      <c r="SCQ1003" s="342"/>
      <c r="SCR1003" s="342"/>
      <c r="SCS1003" s="342"/>
      <c r="SCT1003" s="342"/>
      <c r="SCU1003" s="342"/>
      <c r="SCV1003" s="342"/>
      <c r="SCW1003" s="342"/>
      <c r="SCX1003" s="342"/>
      <c r="SCY1003" s="342"/>
      <c r="SCZ1003" s="342"/>
      <c r="SDA1003" s="342"/>
      <c r="SDB1003" s="342"/>
      <c r="SDC1003" s="342"/>
      <c r="SDD1003" s="342"/>
      <c r="SDE1003" s="342"/>
      <c r="SDF1003" s="342"/>
      <c r="SDG1003" s="342"/>
      <c r="SDH1003" s="342"/>
      <c r="SDI1003" s="342"/>
      <c r="SDJ1003" s="342"/>
      <c r="SDK1003" s="342"/>
      <c r="SDL1003" s="342"/>
      <c r="SDM1003" s="342"/>
      <c r="SDN1003" s="342"/>
      <c r="SDO1003" s="342"/>
      <c r="SDP1003" s="342"/>
      <c r="SDQ1003" s="342"/>
      <c r="SDR1003" s="342"/>
      <c r="SDS1003" s="342"/>
      <c r="SDT1003" s="342"/>
      <c r="SDU1003" s="342"/>
      <c r="SDV1003" s="342"/>
      <c r="SDW1003" s="342"/>
      <c r="SDX1003" s="342"/>
      <c r="SDY1003" s="342"/>
      <c r="SDZ1003" s="342"/>
      <c r="SEA1003" s="342"/>
      <c r="SEB1003" s="342"/>
      <c r="SEC1003" s="342"/>
      <c r="SED1003" s="342"/>
      <c r="SEE1003" s="342"/>
      <c r="SEF1003" s="342"/>
      <c r="SEG1003" s="342"/>
      <c r="SEH1003" s="342"/>
      <c r="SEI1003" s="342"/>
      <c r="SEJ1003" s="342"/>
      <c r="SEK1003" s="342"/>
      <c r="SEL1003" s="342"/>
      <c r="SEM1003" s="342"/>
      <c r="SEN1003" s="342"/>
      <c r="SEO1003" s="342"/>
      <c r="SEP1003" s="342"/>
      <c r="SEQ1003" s="342"/>
      <c r="SER1003" s="342"/>
      <c r="SES1003" s="342"/>
      <c r="SET1003" s="342"/>
      <c r="SEU1003" s="342"/>
      <c r="SEV1003" s="342"/>
      <c r="SEW1003" s="342"/>
      <c r="SEX1003" s="342"/>
      <c r="SEY1003" s="342"/>
      <c r="SEZ1003" s="342"/>
      <c r="SFA1003" s="342"/>
      <c r="SFB1003" s="342"/>
      <c r="SFC1003" s="342"/>
      <c r="SFD1003" s="342"/>
      <c r="SFE1003" s="342"/>
      <c r="SFF1003" s="342"/>
      <c r="SFG1003" s="342"/>
      <c r="SFH1003" s="342"/>
      <c r="SFI1003" s="342"/>
      <c r="SFJ1003" s="342"/>
      <c r="SFK1003" s="342"/>
      <c r="SFL1003" s="342"/>
      <c r="SFM1003" s="342"/>
      <c r="SFN1003" s="342"/>
      <c r="SFO1003" s="342"/>
      <c r="SFP1003" s="342"/>
      <c r="SFQ1003" s="342"/>
      <c r="SFR1003" s="342"/>
      <c r="SFS1003" s="342"/>
      <c r="SFT1003" s="342"/>
      <c r="SFU1003" s="342"/>
      <c r="SFV1003" s="342"/>
      <c r="SFW1003" s="342"/>
      <c r="SFX1003" s="342"/>
      <c r="SFY1003" s="342"/>
      <c r="SFZ1003" s="342"/>
      <c r="SGA1003" s="342"/>
      <c r="SGB1003" s="342"/>
      <c r="SGC1003" s="342"/>
      <c r="SGD1003" s="342"/>
      <c r="SGE1003" s="342"/>
      <c r="SGF1003" s="342"/>
      <c r="SGG1003" s="342"/>
      <c r="SGH1003" s="342"/>
      <c r="SGI1003" s="342"/>
      <c r="SGJ1003" s="342"/>
      <c r="SGK1003" s="342"/>
      <c r="SGL1003" s="342"/>
      <c r="SGM1003" s="342"/>
      <c r="SGN1003" s="342"/>
      <c r="SGO1003" s="342"/>
      <c r="SGP1003" s="342"/>
      <c r="SGQ1003" s="342"/>
      <c r="SGR1003" s="342"/>
      <c r="SGS1003" s="342"/>
      <c r="SGT1003" s="342"/>
      <c r="SGU1003" s="342"/>
      <c r="SGV1003" s="342"/>
      <c r="SGW1003" s="342"/>
      <c r="SGX1003" s="342"/>
      <c r="SGY1003" s="342"/>
      <c r="SGZ1003" s="342"/>
      <c r="SHA1003" s="342"/>
      <c r="SHB1003" s="342"/>
      <c r="SHC1003" s="342"/>
      <c r="SHD1003" s="342"/>
      <c r="SHE1003" s="342"/>
      <c r="SHF1003" s="342"/>
      <c r="SHG1003" s="342"/>
      <c r="SHH1003" s="342"/>
      <c r="SHI1003" s="342"/>
      <c r="SHJ1003" s="342"/>
      <c r="SHK1003" s="342"/>
      <c r="SHL1003" s="342"/>
      <c r="SHM1003" s="342"/>
      <c r="SHN1003" s="342"/>
      <c r="SHO1003" s="342"/>
      <c r="SHP1003" s="342"/>
      <c r="SHQ1003" s="342"/>
      <c r="SHR1003" s="342"/>
      <c r="SHS1003" s="342"/>
      <c r="SHT1003" s="342"/>
      <c r="SHU1003" s="342"/>
      <c r="SHV1003" s="342"/>
      <c r="SHW1003" s="342"/>
      <c r="SHX1003" s="342"/>
      <c r="SHY1003" s="342"/>
      <c r="SHZ1003" s="342"/>
      <c r="SIA1003" s="342"/>
      <c r="SIB1003" s="342"/>
      <c r="SIC1003" s="342"/>
      <c r="SID1003" s="342"/>
      <c r="SIE1003" s="342"/>
      <c r="SIF1003" s="342"/>
      <c r="SIG1003" s="342"/>
      <c r="SIH1003" s="342"/>
      <c r="SII1003" s="342"/>
      <c r="SIJ1003" s="342"/>
      <c r="SIK1003" s="342"/>
      <c r="SIL1003" s="342"/>
      <c r="SIM1003" s="342"/>
      <c r="SIN1003" s="342"/>
      <c r="SIO1003" s="342"/>
      <c r="SIP1003" s="342"/>
      <c r="SIQ1003" s="342"/>
      <c r="SIR1003" s="342"/>
      <c r="SIS1003" s="342"/>
      <c r="SIT1003" s="342"/>
      <c r="SIU1003" s="342"/>
      <c r="SIV1003" s="342"/>
      <c r="SIW1003" s="342"/>
      <c r="SIX1003" s="342"/>
      <c r="SIY1003" s="342"/>
      <c r="SIZ1003" s="342"/>
      <c r="SJA1003" s="342"/>
      <c r="SJB1003" s="342"/>
      <c r="SJC1003" s="342"/>
      <c r="SJD1003" s="342"/>
      <c r="SJE1003" s="342"/>
      <c r="SJF1003" s="342"/>
      <c r="SJG1003" s="342"/>
      <c r="SJH1003" s="342"/>
      <c r="SJI1003" s="342"/>
      <c r="SJJ1003" s="342"/>
      <c r="SJK1003" s="342"/>
      <c r="SJL1003" s="342"/>
      <c r="SJM1003" s="342"/>
      <c r="SJN1003" s="342"/>
      <c r="SJO1003" s="342"/>
      <c r="SJP1003" s="342"/>
      <c r="SJQ1003" s="342"/>
      <c r="SJR1003" s="342"/>
      <c r="SJS1003" s="342"/>
      <c r="SJT1003" s="342"/>
      <c r="SJU1003" s="342"/>
      <c r="SJV1003" s="342"/>
      <c r="SJW1003" s="342"/>
      <c r="SJX1003" s="342"/>
      <c r="SJY1003" s="342"/>
      <c r="SJZ1003" s="342"/>
      <c r="SKA1003" s="342"/>
      <c r="SKB1003" s="342"/>
      <c r="SKC1003" s="342"/>
      <c r="SKD1003" s="342"/>
      <c r="SKE1003" s="342"/>
      <c r="SKF1003" s="342"/>
      <c r="SKG1003" s="342"/>
      <c r="SKH1003" s="342"/>
      <c r="SKI1003" s="342"/>
      <c r="SKJ1003" s="342"/>
      <c r="SKK1003" s="342"/>
      <c r="SKL1003" s="342"/>
      <c r="SKM1003" s="342"/>
      <c r="SKN1003" s="342"/>
      <c r="SKO1003" s="342"/>
      <c r="SKP1003" s="342"/>
      <c r="SKQ1003" s="342"/>
      <c r="SKR1003" s="342"/>
      <c r="SKS1003" s="342"/>
      <c r="SKT1003" s="342"/>
      <c r="SKU1003" s="342"/>
      <c r="SKV1003" s="342"/>
      <c r="SKW1003" s="342"/>
      <c r="SKX1003" s="342"/>
      <c r="SKY1003" s="342"/>
      <c r="SKZ1003" s="342"/>
      <c r="SLA1003" s="342"/>
      <c r="SLB1003" s="342"/>
      <c r="SLC1003" s="342"/>
      <c r="SLD1003" s="342"/>
      <c r="SLE1003" s="342"/>
      <c r="SLF1003" s="342"/>
      <c r="SLG1003" s="342"/>
      <c r="SLH1003" s="342"/>
      <c r="SLI1003" s="342"/>
      <c r="SLJ1003" s="342"/>
      <c r="SLK1003" s="342"/>
      <c r="SLL1003" s="342"/>
      <c r="SLM1003" s="342"/>
      <c r="SLN1003" s="342"/>
      <c r="SLO1003" s="342"/>
      <c r="SLP1003" s="342"/>
      <c r="SLQ1003" s="342"/>
      <c r="SLR1003" s="342"/>
      <c r="SLS1003" s="342"/>
      <c r="SLT1003" s="342"/>
      <c r="SLU1003" s="342"/>
      <c r="SLV1003" s="342"/>
      <c r="SLW1003" s="342"/>
      <c r="SLX1003" s="342"/>
      <c r="SLY1003" s="342"/>
      <c r="SLZ1003" s="342"/>
      <c r="SMA1003" s="342"/>
      <c r="SMB1003" s="342"/>
      <c r="SMC1003" s="342"/>
      <c r="SMD1003" s="342"/>
      <c r="SME1003" s="342"/>
      <c r="SMF1003" s="342"/>
      <c r="SMG1003" s="342"/>
      <c r="SMH1003" s="342"/>
      <c r="SMI1003" s="342"/>
      <c r="SMJ1003" s="342"/>
      <c r="SMK1003" s="342"/>
      <c r="SML1003" s="342"/>
      <c r="SMM1003" s="342"/>
      <c r="SMN1003" s="342"/>
      <c r="SMO1003" s="342"/>
      <c r="SMP1003" s="342"/>
      <c r="SMQ1003" s="342"/>
      <c r="SMR1003" s="342"/>
      <c r="SMS1003" s="342"/>
      <c r="SMT1003" s="342"/>
      <c r="SMU1003" s="342"/>
      <c r="SMV1003" s="342"/>
      <c r="SMW1003" s="342"/>
      <c r="SMX1003" s="342"/>
      <c r="SMY1003" s="342"/>
      <c r="SMZ1003" s="342"/>
      <c r="SNA1003" s="342"/>
      <c r="SNB1003" s="342"/>
      <c r="SNC1003" s="342"/>
      <c r="SND1003" s="342"/>
      <c r="SNE1003" s="342"/>
      <c r="SNF1003" s="342"/>
      <c r="SNG1003" s="342"/>
      <c r="SNH1003" s="342"/>
      <c r="SNI1003" s="342"/>
      <c r="SNJ1003" s="342"/>
      <c r="SNK1003" s="342"/>
      <c r="SNL1003" s="342"/>
      <c r="SNM1003" s="342"/>
      <c r="SNN1003" s="342"/>
      <c r="SNO1003" s="342"/>
      <c r="SNP1003" s="342"/>
      <c r="SNQ1003" s="342"/>
      <c r="SNR1003" s="342"/>
      <c r="SNS1003" s="342"/>
      <c r="SNT1003" s="342"/>
      <c r="SNU1003" s="342"/>
      <c r="SNV1003" s="342"/>
      <c r="SNW1003" s="342"/>
      <c r="SNX1003" s="342"/>
      <c r="SNY1003" s="342"/>
      <c r="SNZ1003" s="342"/>
      <c r="SOA1003" s="342"/>
      <c r="SOB1003" s="342"/>
      <c r="SOC1003" s="342"/>
      <c r="SOD1003" s="342"/>
      <c r="SOE1003" s="342"/>
      <c r="SOF1003" s="342"/>
      <c r="SOG1003" s="342"/>
      <c r="SOH1003" s="342"/>
      <c r="SOI1003" s="342"/>
      <c r="SOJ1003" s="342"/>
      <c r="SOK1003" s="342"/>
      <c r="SOL1003" s="342"/>
      <c r="SOM1003" s="342"/>
      <c r="SON1003" s="342"/>
      <c r="SOO1003" s="342"/>
      <c r="SOP1003" s="342"/>
      <c r="SOQ1003" s="342"/>
      <c r="SOR1003" s="342"/>
      <c r="SOS1003" s="342"/>
      <c r="SOT1003" s="342"/>
      <c r="SOU1003" s="342"/>
      <c r="SOV1003" s="342"/>
      <c r="SOW1003" s="342"/>
      <c r="SOX1003" s="342"/>
      <c r="SOY1003" s="342"/>
      <c r="SOZ1003" s="342"/>
      <c r="SPA1003" s="342"/>
      <c r="SPB1003" s="342"/>
      <c r="SPC1003" s="342"/>
      <c r="SPD1003" s="342"/>
      <c r="SPE1003" s="342"/>
      <c r="SPF1003" s="342"/>
      <c r="SPG1003" s="342"/>
      <c r="SPH1003" s="342"/>
      <c r="SPI1003" s="342"/>
      <c r="SPJ1003" s="342"/>
      <c r="SPK1003" s="342"/>
      <c r="SPL1003" s="342"/>
      <c r="SPM1003" s="342"/>
      <c r="SPN1003" s="342"/>
      <c r="SPO1003" s="342"/>
      <c r="SPP1003" s="342"/>
      <c r="SPQ1003" s="342"/>
      <c r="SPR1003" s="342"/>
      <c r="SPS1003" s="342"/>
      <c r="SPT1003" s="342"/>
      <c r="SPU1003" s="342"/>
      <c r="SPV1003" s="342"/>
      <c r="SPW1003" s="342"/>
      <c r="SPX1003" s="342"/>
      <c r="SPY1003" s="342"/>
      <c r="SPZ1003" s="342"/>
      <c r="SQA1003" s="342"/>
      <c r="SQB1003" s="342"/>
      <c r="SQC1003" s="342"/>
      <c r="SQD1003" s="342"/>
      <c r="SQE1003" s="342"/>
      <c r="SQF1003" s="342"/>
      <c r="SQG1003" s="342"/>
      <c r="SQH1003" s="342"/>
      <c r="SQI1003" s="342"/>
      <c r="SQJ1003" s="342"/>
      <c r="SQK1003" s="342"/>
      <c r="SQL1003" s="342"/>
      <c r="SQM1003" s="342"/>
      <c r="SQN1003" s="342"/>
      <c r="SQO1003" s="342"/>
      <c r="SQP1003" s="342"/>
      <c r="SQQ1003" s="342"/>
      <c r="SQR1003" s="342"/>
      <c r="SQS1003" s="342"/>
      <c r="SQT1003" s="342"/>
      <c r="SQU1003" s="342"/>
      <c r="SQV1003" s="342"/>
      <c r="SQW1003" s="342"/>
      <c r="SQX1003" s="342"/>
      <c r="SQY1003" s="342"/>
      <c r="SQZ1003" s="342"/>
      <c r="SRA1003" s="342"/>
      <c r="SRB1003" s="342"/>
      <c r="SRC1003" s="342"/>
      <c r="SRD1003" s="342"/>
      <c r="SRE1003" s="342"/>
      <c r="SRF1003" s="342"/>
      <c r="SRG1003" s="342"/>
      <c r="SRH1003" s="342"/>
      <c r="SRI1003" s="342"/>
      <c r="SRJ1003" s="342"/>
      <c r="SRK1003" s="342"/>
      <c r="SRL1003" s="342"/>
      <c r="SRM1003" s="342"/>
      <c r="SRN1003" s="342"/>
      <c r="SRO1003" s="342"/>
      <c r="SRP1003" s="342"/>
      <c r="SRQ1003" s="342"/>
      <c r="SRR1003" s="342"/>
      <c r="SRS1003" s="342"/>
      <c r="SRT1003" s="342"/>
      <c r="SRU1003" s="342"/>
      <c r="SRV1003" s="342"/>
      <c r="SRW1003" s="342"/>
      <c r="SRX1003" s="342"/>
      <c r="SRY1003" s="342"/>
      <c r="SRZ1003" s="342"/>
      <c r="SSA1003" s="342"/>
      <c r="SSB1003" s="342"/>
      <c r="SSC1003" s="342"/>
      <c r="SSD1003" s="342"/>
      <c r="SSE1003" s="342"/>
      <c r="SSF1003" s="342"/>
      <c r="SSG1003" s="342"/>
      <c r="SSH1003" s="342"/>
      <c r="SSI1003" s="342"/>
      <c r="SSJ1003" s="342"/>
      <c r="SSK1003" s="342"/>
      <c r="SSL1003" s="342"/>
      <c r="SSM1003" s="342"/>
      <c r="SSN1003" s="342"/>
      <c r="SSO1003" s="342"/>
      <c r="SSP1003" s="342"/>
      <c r="SSQ1003" s="342"/>
      <c r="SSR1003" s="342"/>
      <c r="SSS1003" s="342"/>
      <c r="SST1003" s="342"/>
      <c r="SSU1003" s="342"/>
      <c r="SSV1003" s="342"/>
      <c r="SSW1003" s="342"/>
      <c r="SSX1003" s="342"/>
      <c r="SSY1003" s="342"/>
      <c r="SSZ1003" s="342"/>
      <c r="STA1003" s="342"/>
      <c r="STB1003" s="342"/>
      <c r="STC1003" s="342"/>
      <c r="STD1003" s="342"/>
      <c r="STE1003" s="342"/>
      <c r="STF1003" s="342"/>
      <c r="STG1003" s="342"/>
      <c r="STH1003" s="342"/>
      <c r="STI1003" s="342"/>
      <c r="STJ1003" s="342"/>
      <c r="STK1003" s="342"/>
      <c r="STL1003" s="342"/>
      <c r="STM1003" s="342"/>
      <c r="STN1003" s="342"/>
      <c r="STO1003" s="342"/>
      <c r="STP1003" s="342"/>
      <c r="STQ1003" s="342"/>
      <c r="STR1003" s="342"/>
      <c r="STS1003" s="342"/>
      <c r="STT1003" s="342"/>
      <c r="STU1003" s="342"/>
      <c r="STV1003" s="342"/>
      <c r="STW1003" s="342"/>
      <c r="STX1003" s="342"/>
      <c r="STY1003" s="342"/>
      <c r="STZ1003" s="342"/>
      <c r="SUA1003" s="342"/>
      <c r="SUB1003" s="342"/>
      <c r="SUC1003" s="342"/>
      <c r="SUD1003" s="342"/>
      <c r="SUE1003" s="342"/>
      <c r="SUF1003" s="342"/>
      <c r="SUG1003" s="342"/>
      <c r="SUH1003" s="342"/>
      <c r="SUI1003" s="342"/>
      <c r="SUJ1003" s="342"/>
      <c r="SUK1003" s="342"/>
      <c r="SUL1003" s="342"/>
      <c r="SUM1003" s="342"/>
      <c r="SUN1003" s="342"/>
      <c r="SUO1003" s="342"/>
      <c r="SUP1003" s="342"/>
      <c r="SUQ1003" s="342"/>
      <c r="SUR1003" s="342"/>
      <c r="SUS1003" s="342"/>
      <c r="SUT1003" s="342"/>
      <c r="SUU1003" s="342"/>
      <c r="SUV1003" s="342"/>
      <c r="SUW1003" s="342"/>
      <c r="SUX1003" s="342"/>
      <c r="SUY1003" s="342"/>
      <c r="SUZ1003" s="342"/>
      <c r="SVA1003" s="342"/>
      <c r="SVB1003" s="342"/>
      <c r="SVC1003" s="342"/>
      <c r="SVD1003" s="342"/>
      <c r="SVE1003" s="342"/>
      <c r="SVF1003" s="342"/>
      <c r="SVG1003" s="342"/>
      <c r="SVH1003" s="342"/>
      <c r="SVI1003" s="342"/>
      <c r="SVJ1003" s="342"/>
      <c r="SVK1003" s="342"/>
      <c r="SVL1003" s="342"/>
      <c r="SVM1003" s="342"/>
      <c r="SVN1003" s="342"/>
      <c r="SVO1003" s="342"/>
      <c r="SVP1003" s="342"/>
      <c r="SVQ1003" s="342"/>
      <c r="SVR1003" s="342"/>
      <c r="SVS1003" s="342"/>
      <c r="SVT1003" s="342"/>
      <c r="SVU1003" s="342"/>
      <c r="SVV1003" s="342"/>
      <c r="SVW1003" s="342"/>
      <c r="SVX1003" s="342"/>
      <c r="SVY1003" s="342"/>
      <c r="SVZ1003" s="342"/>
      <c r="SWA1003" s="342"/>
      <c r="SWB1003" s="342"/>
      <c r="SWC1003" s="342"/>
      <c r="SWD1003" s="342"/>
      <c r="SWE1003" s="342"/>
      <c r="SWF1003" s="342"/>
      <c r="SWG1003" s="342"/>
      <c r="SWH1003" s="342"/>
      <c r="SWI1003" s="342"/>
      <c r="SWJ1003" s="342"/>
      <c r="SWK1003" s="342"/>
      <c r="SWL1003" s="342"/>
      <c r="SWM1003" s="342"/>
      <c r="SWN1003" s="342"/>
      <c r="SWO1003" s="342"/>
      <c r="SWP1003" s="342"/>
      <c r="SWQ1003" s="342"/>
      <c r="SWR1003" s="342"/>
      <c r="SWS1003" s="342"/>
      <c r="SWT1003" s="342"/>
      <c r="SWU1003" s="342"/>
      <c r="SWV1003" s="342"/>
      <c r="SWW1003" s="342"/>
      <c r="SWX1003" s="342"/>
      <c r="SWY1003" s="342"/>
      <c r="SWZ1003" s="342"/>
      <c r="SXA1003" s="342"/>
      <c r="SXB1003" s="342"/>
      <c r="SXC1003" s="342"/>
      <c r="SXD1003" s="342"/>
      <c r="SXE1003" s="342"/>
      <c r="SXF1003" s="342"/>
      <c r="SXG1003" s="342"/>
      <c r="SXH1003" s="342"/>
      <c r="SXI1003" s="342"/>
      <c r="SXJ1003" s="342"/>
      <c r="SXK1003" s="342"/>
      <c r="SXL1003" s="342"/>
      <c r="SXM1003" s="342"/>
      <c r="SXN1003" s="342"/>
      <c r="SXO1003" s="342"/>
      <c r="SXP1003" s="342"/>
      <c r="SXQ1003" s="342"/>
      <c r="SXR1003" s="342"/>
      <c r="SXS1003" s="342"/>
      <c r="SXT1003" s="342"/>
      <c r="SXU1003" s="342"/>
      <c r="SXV1003" s="342"/>
      <c r="SXW1003" s="342"/>
      <c r="SXX1003" s="342"/>
      <c r="SXY1003" s="342"/>
      <c r="SXZ1003" s="342"/>
      <c r="SYA1003" s="342"/>
      <c r="SYB1003" s="342"/>
      <c r="SYC1003" s="342"/>
      <c r="SYD1003" s="342"/>
      <c r="SYE1003" s="342"/>
      <c r="SYF1003" s="342"/>
      <c r="SYG1003" s="342"/>
      <c r="SYH1003" s="342"/>
      <c r="SYI1003" s="342"/>
      <c r="SYJ1003" s="342"/>
      <c r="SYK1003" s="342"/>
      <c r="SYL1003" s="342"/>
      <c r="SYM1003" s="342"/>
      <c r="SYN1003" s="342"/>
      <c r="SYO1003" s="342"/>
      <c r="SYP1003" s="342"/>
      <c r="SYQ1003" s="342"/>
      <c r="SYR1003" s="342"/>
      <c r="SYS1003" s="342"/>
      <c r="SYT1003" s="342"/>
      <c r="SYU1003" s="342"/>
      <c r="SYV1003" s="342"/>
      <c r="SYW1003" s="342"/>
      <c r="SYX1003" s="342"/>
      <c r="SYY1003" s="342"/>
      <c r="SYZ1003" s="342"/>
      <c r="SZA1003" s="342"/>
      <c r="SZB1003" s="342"/>
      <c r="SZC1003" s="342"/>
      <c r="SZD1003" s="342"/>
      <c r="SZE1003" s="342"/>
      <c r="SZF1003" s="342"/>
      <c r="SZG1003" s="342"/>
      <c r="SZH1003" s="342"/>
      <c r="SZI1003" s="342"/>
      <c r="SZJ1003" s="342"/>
      <c r="SZK1003" s="342"/>
      <c r="SZL1003" s="342"/>
      <c r="SZM1003" s="342"/>
      <c r="SZN1003" s="342"/>
      <c r="SZO1003" s="342"/>
      <c r="SZP1003" s="342"/>
      <c r="SZQ1003" s="342"/>
      <c r="SZR1003" s="342"/>
      <c r="SZS1003" s="342"/>
      <c r="SZT1003" s="342"/>
      <c r="SZU1003" s="342"/>
      <c r="SZV1003" s="342"/>
      <c r="SZW1003" s="342"/>
      <c r="SZX1003" s="342"/>
      <c r="SZY1003" s="342"/>
      <c r="SZZ1003" s="342"/>
      <c r="TAA1003" s="342"/>
      <c r="TAB1003" s="342"/>
      <c r="TAC1003" s="342"/>
      <c r="TAD1003" s="342"/>
      <c r="TAE1003" s="342"/>
      <c r="TAF1003" s="342"/>
      <c r="TAG1003" s="342"/>
      <c r="TAH1003" s="342"/>
      <c r="TAI1003" s="342"/>
      <c r="TAJ1003" s="342"/>
      <c r="TAK1003" s="342"/>
      <c r="TAL1003" s="342"/>
      <c r="TAM1003" s="342"/>
      <c r="TAN1003" s="342"/>
      <c r="TAO1003" s="342"/>
      <c r="TAP1003" s="342"/>
      <c r="TAQ1003" s="342"/>
      <c r="TAR1003" s="342"/>
      <c r="TAS1003" s="342"/>
      <c r="TAT1003" s="342"/>
      <c r="TAU1003" s="342"/>
      <c r="TAV1003" s="342"/>
      <c r="TAW1003" s="342"/>
      <c r="TAX1003" s="342"/>
      <c r="TAY1003" s="342"/>
      <c r="TAZ1003" s="342"/>
      <c r="TBA1003" s="342"/>
      <c r="TBB1003" s="342"/>
      <c r="TBC1003" s="342"/>
      <c r="TBD1003" s="342"/>
      <c r="TBE1003" s="342"/>
      <c r="TBF1003" s="342"/>
      <c r="TBG1003" s="342"/>
      <c r="TBH1003" s="342"/>
      <c r="TBI1003" s="342"/>
      <c r="TBJ1003" s="342"/>
      <c r="TBK1003" s="342"/>
      <c r="TBL1003" s="342"/>
      <c r="TBM1003" s="342"/>
      <c r="TBN1003" s="342"/>
      <c r="TBO1003" s="342"/>
      <c r="TBP1003" s="342"/>
      <c r="TBQ1003" s="342"/>
      <c r="TBR1003" s="342"/>
      <c r="TBS1003" s="342"/>
      <c r="TBT1003" s="342"/>
      <c r="TBU1003" s="342"/>
      <c r="TBV1003" s="342"/>
      <c r="TBW1003" s="342"/>
      <c r="TBX1003" s="342"/>
      <c r="TBY1003" s="342"/>
      <c r="TBZ1003" s="342"/>
      <c r="TCA1003" s="342"/>
      <c r="TCB1003" s="342"/>
      <c r="TCC1003" s="342"/>
      <c r="TCD1003" s="342"/>
      <c r="TCE1003" s="342"/>
      <c r="TCF1003" s="342"/>
      <c r="TCG1003" s="342"/>
      <c r="TCH1003" s="342"/>
      <c r="TCI1003" s="342"/>
      <c r="TCJ1003" s="342"/>
      <c r="TCK1003" s="342"/>
      <c r="TCL1003" s="342"/>
      <c r="TCM1003" s="342"/>
      <c r="TCN1003" s="342"/>
      <c r="TCO1003" s="342"/>
      <c r="TCP1003" s="342"/>
      <c r="TCQ1003" s="342"/>
      <c r="TCR1003" s="342"/>
      <c r="TCS1003" s="342"/>
      <c r="TCT1003" s="342"/>
      <c r="TCU1003" s="342"/>
      <c r="TCV1003" s="342"/>
      <c r="TCW1003" s="342"/>
      <c r="TCX1003" s="342"/>
      <c r="TCY1003" s="342"/>
      <c r="TCZ1003" s="342"/>
      <c r="TDA1003" s="342"/>
      <c r="TDB1003" s="342"/>
      <c r="TDC1003" s="342"/>
      <c r="TDD1003" s="342"/>
      <c r="TDE1003" s="342"/>
      <c r="TDF1003" s="342"/>
      <c r="TDG1003" s="342"/>
      <c r="TDH1003" s="342"/>
      <c r="TDI1003" s="342"/>
      <c r="TDJ1003" s="342"/>
      <c r="TDK1003" s="342"/>
      <c r="TDL1003" s="342"/>
      <c r="TDM1003" s="342"/>
      <c r="TDN1003" s="342"/>
      <c r="TDO1003" s="342"/>
      <c r="TDP1003" s="342"/>
      <c r="TDQ1003" s="342"/>
      <c r="TDR1003" s="342"/>
      <c r="TDS1003" s="342"/>
      <c r="TDT1003" s="342"/>
      <c r="TDU1003" s="342"/>
      <c r="TDV1003" s="342"/>
      <c r="TDW1003" s="342"/>
      <c r="TDX1003" s="342"/>
      <c r="TDY1003" s="342"/>
      <c r="TDZ1003" s="342"/>
      <c r="TEA1003" s="342"/>
      <c r="TEB1003" s="342"/>
      <c r="TEC1003" s="342"/>
      <c r="TED1003" s="342"/>
      <c r="TEE1003" s="342"/>
      <c r="TEF1003" s="342"/>
      <c r="TEG1003" s="342"/>
      <c r="TEH1003" s="342"/>
      <c r="TEI1003" s="342"/>
      <c r="TEJ1003" s="342"/>
      <c r="TEK1003" s="342"/>
      <c r="TEL1003" s="342"/>
      <c r="TEM1003" s="342"/>
      <c r="TEN1003" s="342"/>
      <c r="TEO1003" s="342"/>
      <c r="TEP1003" s="342"/>
      <c r="TEQ1003" s="342"/>
      <c r="TER1003" s="342"/>
      <c r="TES1003" s="342"/>
      <c r="TET1003" s="342"/>
      <c r="TEU1003" s="342"/>
      <c r="TEV1003" s="342"/>
      <c r="TEW1003" s="342"/>
      <c r="TEX1003" s="342"/>
      <c r="TEY1003" s="342"/>
      <c r="TEZ1003" s="342"/>
      <c r="TFA1003" s="342"/>
      <c r="TFB1003" s="342"/>
      <c r="TFC1003" s="342"/>
      <c r="TFD1003" s="342"/>
      <c r="TFE1003" s="342"/>
      <c r="TFF1003" s="342"/>
      <c r="TFG1003" s="342"/>
      <c r="TFH1003" s="342"/>
      <c r="TFI1003" s="342"/>
      <c r="TFJ1003" s="342"/>
      <c r="TFK1003" s="342"/>
      <c r="TFL1003" s="342"/>
      <c r="TFM1003" s="342"/>
      <c r="TFN1003" s="342"/>
      <c r="TFO1003" s="342"/>
      <c r="TFP1003" s="342"/>
      <c r="TFQ1003" s="342"/>
      <c r="TFR1003" s="342"/>
      <c r="TFS1003" s="342"/>
      <c r="TFT1003" s="342"/>
      <c r="TFU1003" s="342"/>
      <c r="TFV1003" s="342"/>
      <c r="TFW1003" s="342"/>
      <c r="TFX1003" s="342"/>
      <c r="TFY1003" s="342"/>
      <c r="TFZ1003" s="342"/>
      <c r="TGA1003" s="342"/>
      <c r="TGB1003" s="342"/>
      <c r="TGC1003" s="342"/>
      <c r="TGD1003" s="342"/>
      <c r="TGE1003" s="342"/>
      <c r="TGF1003" s="342"/>
      <c r="TGG1003" s="342"/>
      <c r="TGH1003" s="342"/>
      <c r="TGI1003" s="342"/>
      <c r="TGJ1003" s="342"/>
      <c r="TGK1003" s="342"/>
      <c r="TGL1003" s="342"/>
      <c r="TGM1003" s="342"/>
      <c r="TGN1003" s="342"/>
      <c r="TGO1003" s="342"/>
      <c r="TGP1003" s="342"/>
      <c r="TGQ1003" s="342"/>
      <c r="TGR1003" s="342"/>
      <c r="TGS1003" s="342"/>
      <c r="TGT1003" s="342"/>
      <c r="TGU1003" s="342"/>
      <c r="TGV1003" s="342"/>
      <c r="TGW1003" s="342"/>
      <c r="TGX1003" s="342"/>
      <c r="TGY1003" s="342"/>
      <c r="TGZ1003" s="342"/>
      <c r="THA1003" s="342"/>
      <c r="THB1003" s="342"/>
      <c r="THC1003" s="342"/>
      <c r="THD1003" s="342"/>
      <c r="THE1003" s="342"/>
      <c r="THF1003" s="342"/>
      <c r="THG1003" s="342"/>
      <c r="THH1003" s="342"/>
      <c r="THI1003" s="342"/>
      <c r="THJ1003" s="342"/>
      <c r="THK1003" s="342"/>
      <c r="THL1003" s="342"/>
      <c r="THM1003" s="342"/>
      <c r="THN1003" s="342"/>
      <c r="THO1003" s="342"/>
      <c r="THP1003" s="342"/>
      <c r="THQ1003" s="342"/>
      <c r="THR1003" s="342"/>
      <c r="THS1003" s="342"/>
      <c r="THT1003" s="342"/>
      <c r="THU1003" s="342"/>
      <c r="THV1003" s="342"/>
      <c r="THW1003" s="342"/>
      <c r="THX1003" s="342"/>
      <c r="THY1003" s="342"/>
      <c r="THZ1003" s="342"/>
      <c r="TIA1003" s="342"/>
      <c r="TIB1003" s="342"/>
      <c r="TIC1003" s="342"/>
      <c r="TID1003" s="342"/>
      <c r="TIE1003" s="342"/>
      <c r="TIF1003" s="342"/>
      <c r="TIG1003" s="342"/>
      <c r="TIH1003" s="342"/>
      <c r="TII1003" s="342"/>
      <c r="TIJ1003" s="342"/>
      <c r="TIK1003" s="342"/>
      <c r="TIL1003" s="342"/>
      <c r="TIM1003" s="342"/>
      <c r="TIN1003" s="342"/>
      <c r="TIO1003" s="342"/>
      <c r="TIP1003" s="342"/>
      <c r="TIQ1003" s="342"/>
      <c r="TIR1003" s="342"/>
      <c r="TIS1003" s="342"/>
      <c r="TIT1003" s="342"/>
      <c r="TIU1003" s="342"/>
      <c r="TIV1003" s="342"/>
      <c r="TIW1003" s="342"/>
      <c r="TIX1003" s="342"/>
      <c r="TIY1003" s="342"/>
      <c r="TIZ1003" s="342"/>
      <c r="TJA1003" s="342"/>
      <c r="TJB1003" s="342"/>
      <c r="TJC1003" s="342"/>
      <c r="TJD1003" s="342"/>
      <c r="TJE1003" s="342"/>
      <c r="TJF1003" s="342"/>
      <c r="TJG1003" s="342"/>
      <c r="TJH1003" s="342"/>
      <c r="TJI1003" s="342"/>
      <c r="TJJ1003" s="342"/>
      <c r="TJK1003" s="342"/>
      <c r="TJL1003" s="342"/>
      <c r="TJM1003" s="342"/>
      <c r="TJN1003" s="342"/>
      <c r="TJO1003" s="342"/>
      <c r="TJP1003" s="342"/>
      <c r="TJQ1003" s="342"/>
      <c r="TJR1003" s="342"/>
      <c r="TJS1003" s="342"/>
      <c r="TJT1003" s="342"/>
      <c r="TJU1003" s="342"/>
      <c r="TJV1003" s="342"/>
      <c r="TJW1003" s="342"/>
      <c r="TJX1003" s="342"/>
      <c r="TJY1003" s="342"/>
      <c r="TJZ1003" s="342"/>
      <c r="TKA1003" s="342"/>
      <c r="TKB1003" s="342"/>
      <c r="TKC1003" s="342"/>
      <c r="TKD1003" s="342"/>
      <c r="TKE1003" s="342"/>
      <c r="TKF1003" s="342"/>
      <c r="TKG1003" s="342"/>
      <c r="TKH1003" s="342"/>
      <c r="TKI1003" s="342"/>
      <c r="TKJ1003" s="342"/>
      <c r="TKK1003" s="342"/>
      <c r="TKL1003" s="342"/>
      <c r="TKM1003" s="342"/>
      <c r="TKN1003" s="342"/>
      <c r="TKO1003" s="342"/>
      <c r="TKP1003" s="342"/>
      <c r="TKQ1003" s="342"/>
      <c r="TKR1003" s="342"/>
      <c r="TKS1003" s="342"/>
      <c r="TKT1003" s="342"/>
      <c r="TKU1003" s="342"/>
      <c r="TKV1003" s="342"/>
      <c r="TKW1003" s="342"/>
      <c r="TKX1003" s="342"/>
      <c r="TKY1003" s="342"/>
      <c r="TKZ1003" s="342"/>
      <c r="TLA1003" s="342"/>
      <c r="TLB1003" s="342"/>
      <c r="TLC1003" s="342"/>
      <c r="TLD1003" s="342"/>
      <c r="TLE1003" s="342"/>
      <c r="TLF1003" s="342"/>
      <c r="TLG1003" s="342"/>
      <c r="TLH1003" s="342"/>
      <c r="TLI1003" s="342"/>
      <c r="TLJ1003" s="342"/>
      <c r="TLK1003" s="342"/>
      <c r="TLL1003" s="342"/>
      <c r="TLM1003" s="342"/>
      <c r="TLN1003" s="342"/>
      <c r="TLO1003" s="342"/>
      <c r="TLP1003" s="342"/>
      <c r="TLQ1003" s="342"/>
      <c r="TLR1003" s="342"/>
      <c r="TLS1003" s="342"/>
      <c r="TLT1003" s="342"/>
      <c r="TLU1003" s="342"/>
      <c r="TLV1003" s="342"/>
      <c r="TLW1003" s="342"/>
      <c r="TLX1003" s="342"/>
      <c r="TLY1003" s="342"/>
      <c r="TLZ1003" s="342"/>
      <c r="TMA1003" s="342"/>
      <c r="TMB1003" s="342"/>
      <c r="TMC1003" s="342"/>
      <c r="TMD1003" s="342"/>
      <c r="TME1003" s="342"/>
      <c r="TMF1003" s="342"/>
      <c r="TMG1003" s="342"/>
      <c r="TMH1003" s="342"/>
      <c r="TMI1003" s="342"/>
      <c r="TMJ1003" s="342"/>
      <c r="TMK1003" s="342"/>
      <c r="TML1003" s="342"/>
      <c r="TMM1003" s="342"/>
      <c r="TMN1003" s="342"/>
      <c r="TMO1003" s="342"/>
      <c r="TMP1003" s="342"/>
      <c r="TMQ1003" s="342"/>
      <c r="TMR1003" s="342"/>
      <c r="TMS1003" s="342"/>
      <c r="TMT1003" s="342"/>
      <c r="TMU1003" s="342"/>
      <c r="TMV1003" s="342"/>
      <c r="TMW1003" s="342"/>
      <c r="TMX1003" s="342"/>
      <c r="TMY1003" s="342"/>
      <c r="TMZ1003" s="342"/>
      <c r="TNA1003" s="342"/>
      <c r="TNB1003" s="342"/>
      <c r="TNC1003" s="342"/>
      <c r="TND1003" s="342"/>
      <c r="TNE1003" s="342"/>
      <c r="TNF1003" s="342"/>
      <c r="TNG1003" s="342"/>
      <c r="TNH1003" s="342"/>
      <c r="TNI1003" s="342"/>
      <c r="TNJ1003" s="342"/>
      <c r="TNK1003" s="342"/>
      <c r="TNL1003" s="342"/>
      <c r="TNM1003" s="342"/>
      <c r="TNN1003" s="342"/>
      <c r="TNO1003" s="342"/>
      <c r="TNP1003" s="342"/>
      <c r="TNQ1003" s="342"/>
      <c r="TNR1003" s="342"/>
      <c r="TNS1003" s="342"/>
      <c r="TNT1003" s="342"/>
      <c r="TNU1003" s="342"/>
      <c r="TNV1003" s="342"/>
      <c r="TNW1003" s="342"/>
      <c r="TNX1003" s="342"/>
      <c r="TNY1003" s="342"/>
      <c r="TNZ1003" s="342"/>
      <c r="TOA1003" s="342"/>
      <c r="TOB1003" s="342"/>
      <c r="TOC1003" s="342"/>
      <c r="TOD1003" s="342"/>
      <c r="TOE1003" s="342"/>
      <c r="TOF1003" s="342"/>
      <c r="TOG1003" s="342"/>
      <c r="TOH1003" s="342"/>
      <c r="TOI1003" s="342"/>
      <c r="TOJ1003" s="342"/>
      <c r="TOK1003" s="342"/>
      <c r="TOL1003" s="342"/>
      <c r="TOM1003" s="342"/>
      <c r="TON1003" s="342"/>
      <c r="TOO1003" s="342"/>
      <c r="TOP1003" s="342"/>
      <c r="TOQ1003" s="342"/>
      <c r="TOR1003" s="342"/>
      <c r="TOS1003" s="342"/>
      <c r="TOT1003" s="342"/>
      <c r="TOU1003" s="342"/>
      <c r="TOV1003" s="342"/>
      <c r="TOW1003" s="342"/>
      <c r="TOX1003" s="342"/>
      <c r="TOY1003" s="342"/>
      <c r="TOZ1003" s="342"/>
      <c r="TPA1003" s="342"/>
      <c r="TPB1003" s="342"/>
      <c r="TPC1003" s="342"/>
      <c r="TPD1003" s="342"/>
      <c r="TPE1003" s="342"/>
      <c r="TPF1003" s="342"/>
      <c r="TPG1003" s="342"/>
      <c r="TPH1003" s="342"/>
      <c r="TPI1003" s="342"/>
      <c r="TPJ1003" s="342"/>
      <c r="TPK1003" s="342"/>
      <c r="TPL1003" s="342"/>
      <c r="TPM1003" s="342"/>
      <c r="TPN1003" s="342"/>
      <c r="TPO1003" s="342"/>
      <c r="TPP1003" s="342"/>
      <c r="TPQ1003" s="342"/>
      <c r="TPR1003" s="342"/>
      <c r="TPS1003" s="342"/>
      <c r="TPT1003" s="342"/>
      <c r="TPU1003" s="342"/>
      <c r="TPV1003" s="342"/>
      <c r="TPW1003" s="342"/>
      <c r="TPX1003" s="342"/>
      <c r="TPY1003" s="342"/>
      <c r="TPZ1003" s="342"/>
      <c r="TQA1003" s="342"/>
      <c r="TQB1003" s="342"/>
      <c r="TQC1003" s="342"/>
      <c r="TQD1003" s="342"/>
      <c r="TQE1003" s="342"/>
      <c r="TQF1003" s="342"/>
      <c r="TQG1003" s="342"/>
      <c r="TQH1003" s="342"/>
      <c r="TQI1003" s="342"/>
      <c r="TQJ1003" s="342"/>
      <c r="TQK1003" s="342"/>
      <c r="TQL1003" s="342"/>
      <c r="TQM1003" s="342"/>
      <c r="TQN1003" s="342"/>
      <c r="TQO1003" s="342"/>
      <c r="TQP1003" s="342"/>
      <c r="TQQ1003" s="342"/>
      <c r="TQR1003" s="342"/>
      <c r="TQS1003" s="342"/>
      <c r="TQT1003" s="342"/>
      <c r="TQU1003" s="342"/>
      <c r="TQV1003" s="342"/>
      <c r="TQW1003" s="342"/>
      <c r="TQX1003" s="342"/>
      <c r="TQY1003" s="342"/>
      <c r="TQZ1003" s="342"/>
      <c r="TRA1003" s="342"/>
      <c r="TRB1003" s="342"/>
      <c r="TRC1003" s="342"/>
      <c r="TRD1003" s="342"/>
      <c r="TRE1003" s="342"/>
      <c r="TRF1003" s="342"/>
      <c r="TRG1003" s="342"/>
      <c r="TRH1003" s="342"/>
      <c r="TRI1003" s="342"/>
      <c r="TRJ1003" s="342"/>
      <c r="TRK1003" s="342"/>
      <c r="TRL1003" s="342"/>
      <c r="TRM1003" s="342"/>
      <c r="TRN1003" s="342"/>
      <c r="TRO1003" s="342"/>
      <c r="TRP1003" s="342"/>
      <c r="TRQ1003" s="342"/>
      <c r="TRR1003" s="342"/>
      <c r="TRS1003" s="342"/>
      <c r="TRT1003" s="342"/>
      <c r="TRU1003" s="342"/>
      <c r="TRV1003" s="342"/>
      <c r="TRW1003" s="342"/>
      <c r="TRX1003" s="342"/>
      <c r="TRY1003" s="342"/>
      <c r="TRZ1003" s="342"/>
      <c r="TSA1003" s="342"/>
      <c r="TSB1003" s="342"/>
      <c r="TSC1003" s="342"/>
      <c r="TSD1003" s="342"/>
      <c r="TSE1003" s="342"/>
      <c r="TSF1003" s="342"/>
      <c r="TSG1003" s="342"/>
      <c r="TSH1003" s="342"/>
      <c r="TSI1003" s="342"/>
      <c r="TSJ1003" s="342"/>
      <c r="TSK1003" s="342"/>
      <c r="TSL1003" s="342"/>
      <c r="TSM1003" s="342"/>
      <c r="TSN1003" s="342"/>
      <c r="TSO1003" s="342"/>
      <c r="TSP1003" s="342"/>
      <c r="TSQ1003" s="342"/>
      <c r="TSR1003" s="342"/>
      <c r="TSS1003" s="342"/>
      <c r="TST1003" s="342"/>
      <c r="TSU1003" s="342"/>
      <c r="TSV1003" s="342"/>
      <c r="TSW1003" s="342"/>
      <c r="TSX1003" s="342"/>
      <c r="TSY1003" s="342"/>
      <c r="TSZ1003" s="342"/>
      <c r="TTA1003" s="342"/>
      <c r="TTB1003" s="342"/>
      <c r="TTC1003" s="342"/>
      <c r="TTD1003" s="342"/>
      <c r="TTE1003" s="342"/>
      <c r="TTF1003" s="342"/>
      <c r="TTG1003" s="342"/>
      <c r="TTH1003" s="342"/>
      <c r="TTI1003" s="342"/>
      <c r="TTJ1003" s="342"/>
      <c r="TTK1003" s="342"/>
      <c r="TTL1003" s="342"/>
      <c r="TTM1003" s="342"/>
      <c r="TTN1003" s="342"/>
      <c r="TTO1003" s="342"/>
      <c r="TTP1003" s="342"/>
      <c r="TTQ1003" s="342"/>
      <c r="TTR1003" s="342"/>
      <c r="TTS1003" s="342"/>
      <c r="TTT1003" s="342"/>
      <c r="TTU1003" s="342"/>
      <c r="TTV1003" s="342"/>
      <c r="TTW1003" s="342"/>
      <c r="TTX1003" s="342"/>
      <c r="TTY1003" s="342"/>
      <c r="TTZ1003" s="342"/>
      <c r="TUA1003" s="342"/>
      <c r="TUB1003" s="342"/>
      <c r="TUC1003" s="342"/>
      <c r="TUD1003" s="342"/>
      <c r="TUE1003" s="342"/>
      <c r="TUF1003" s="342"/>
      <c r="TUG1003" s="342"/>
      <c r="TUH1003" s="342"/>
      <c r="TUI1003" s="342"/>
      <c r="TUJ1003" s="342"/>
      <c r="TUK1003" s="342"/>
      <c r="TUL1003" s="342"/>
      <c r="TUM1003" s="342"/>
      <c r="TUN1003" s="342"/>
      <c r="TUO1003" s="342"/>
      <c r="TUP1003" s="342"/>
      <c r="TUQ1003" s="342"/>
      <c r="TUR1003" s="342"/>
      <c r="TUS1003" s="342"/>
      <c r="TUT1003" s="342"/>
      <c r="TUU1003" s="342"/>
      <c r="TUV1003" s="342"/>
      <c r="TUW1003" s="342"/>
      <c r="TUX1003" s="342"/>
      <c r="TUY1003" s="342"/>
      <c r="TUZ1003" s="342"/>
      <c r="TVA1003" s="342"/>
      <c r="TVB1003" s="342"/>
      <c r="TVC1003" s="342"/>
      <c r="TVD1003" s="342"/>
      <c r="TVE1003" s="342"/>
      <c r="TVF1003" s="342"/>
      <c r="TVG1003" s="342"/>
      <c r="TVH1003" s="342"/>
      <c r="TVI1003" s="342"/>
      <c r="TVJ1003" s="342"/>
      <c r="TVK1003" s="342"/>
      <c r="TVL1003" s="342"/>
      <c r="TVM1003" s="342"/>
      <c r="TVN1003" s="342"/>
      <c r="TVO1003" s="342"/>
      <c r="TVP1003" s="342"/>
      <c r="TVQ1003" s="342"/>
      <c r="TVR1003" s="342"/>
      <c r="TVS1003" s="342"/>
      <c r="TVT1003" s="342"/>
      <c r="TVU1003" s="342"/>
      <c r="TVV1003" s="342"/>
      <c r="TVW1003" s="342"/>
      <c r="TVX1003" s="342"/>
      <c r="TVY1003" s="342"/>
      <c r="TVZ1003" s="342"/>
      <c r="TWA1003" s="342"/>
      <c r="TWB1003" s="342"/>
      <c r="TWC1003" s="342"/>
      <c r="TWD1003" s="342"/>
      <c r="TWE1003" s="342"/>
      <c r="TWF1003" s="342"/>
      <c r="TWG1003" s="342"/>
      <c r="TWH1003" s="342"/>
      <c r="TWI1003" s="342"/>
      <c r="TWJ1003" s="342"/>
      <c r="TWK1003" s="342"/>
      <c r="TWL1003" s="342"/>
      <c r="TWM1003" s="342"/>
      <c r="TWN1003" s="342"/>
      <c r="TWO1003" s="342"/>
      <c r="TWP1003" s="342"/>
      <c r="TWQ1003" s="342"/>
      <c r="TWR1003" s="342"/>
      <c r="TWS1003" s="342"/>
      <c r="TWT1003" s="342"/>
      <c r="TWU1003" s="342"/>
      <c r="TWV1003" s="342"/>
      <c r="TWW1003" s="342"/>
      <c r="TWX1003" s="342"/>
      <c r="TWY1003" s="342"/>
      <c r="TWZ1003" s="342"/>
      <c r="TXA1003" s="342"/>
      <c r="TXB1003" s="342"/>
      <c r="TXC1003" s="342"/>
      <c r="TXD1003" s="342"/>
      <c r="TXE1003" s="342"/>
      <c r="TXF1003" s="342"/>
      <c r="TXG1003" s="342"/>
      <c r="TXH1003" s="342"/>
      <c r="TXI1003" s="342"/>
      <c r="TXJ1003" s="342"/>
      <c r="TXK1003" s="342"/>
      <c r="TXL1003" s="342"/>
      <c r="TXM1003" s="342"/>
      <c r="TXN1003" s="342"/>
      <c r="TXO1003" s="342"/>
      <c r="TXP1003" s="342"/>
      <c r="TXQ1003" s="342"/>
      <c r="TXR1003" s="342"/>
      <c r="TXS1003" s="342"/>
      <c r="TXT1003" s="342"/>
      <c r="TXU1003" s="342"/>
      <c r="TXV1003" s="342"/>
      <c r="TXW1003" s="342"/>
      <c r="TXX1003" s="342"/>
      <c r="TXY1003" s="342"/>
      <c r="TXZ1003" s="342"/>
      <c r="TYA1003" s="342"/>
      <c r="TYB1003" s="342"/>
      <c r="TYC1003" s="342"/>
      <c r="TYD1003" s="342"/>
      <c r="TYE1003" s="342"/>
      <c r="TYF1003" s="342"/>
      <c r="TYG1003" s="342"/>
      <c r="TYH1003" s="342"/>
      <c r="TYI1003" s="342"/>
      <c r="TYJ1003" s="342"/>
      <c r="TYK1003" s="342"/>
      <c r="TYL1003" s="342"/>
      <c r="TYM1003" s="342"/>
      <c r="TYN1003" s="342"/>
      <c r="TYO1003" s="342"/>
      <c r="TYP1003" s="342"/>
      <c r="TYQ1003" s="342"/>
      <c r="TYR1003" s="342"/>
      <c r="TYS1003" s="342"/>
      <c r="TYT1003" s="342"/>
      <c r="TYU1003" s="342"/>
      <c r="TYV1003" s="342"/>
      <c r="TYW1003" s="342"/>
      <c r="TYX1003" s="342"/>
      <c r="TYY1003" s="342"/>
      <c r="TYZ1003" s="342"/>
      <c r="TZA1003" s="342"/>
      <c r="TZB1003" s="342"/>
      <c r="TZC1003" s="342"/>
      <c r="TZD1003" s="342"/>
      <c r="TZE1003" s="342"/>
      <c r="TZF1003" s="342"/>
      <c r="TZG1003" s="342"/>
      <c r="TZH1003" s="342"/>
      <c r="TZI1003" s="342"/>
      <c r="TZJ1003" s="342"/>
      <c r="TZK1003" s="342"/>
      <c r="TZL1003" s="342"/>
      <c r="TZM1003" s="342"/>
      <c r="TZN1003" s="342"/>
      <c r="TZO1003" s="342"/>
      <c r="TZP1003" s="342"/>
      <c r="TZQ1003" s="342"/>
      <c r="TZR1003" s="342"/>
      <c r="TZS1003" s="342"/>
      <c r="TZT1003" s="342"/>
      <c r="TZU1003" s="342"/>
      <c r="TZV1003" s="342"/>
      <c r="TZW1003" s="342"/>
      <c r="TZX1003" s="342"/>
      <c r="TZY1003" s="342"/>
      <c r="TZZ1003" s="342"/>
      <c r="UAA1003" s="342"/>
      <c r="UAB1003" s="342"/>
      <c r="UAC1003" s="342"/>
      <c r="UAD1003" s="342"/>
      <c r="UAE1003" s="342"/>
      <c r="UAF1003" s="342"/>
      <c r="UAG1003" s="342"/>
      <c r="UAH1003" s="342"/>
      <c r="UAI1003" s="342"/>
      <c r="UAJ1003" s="342"/>
      <c r="UAK1003" s="342"/>
      <c r="UAL1003" s="342"/>
      <c r="UAM1003" s="342"/>
      <c r="UAN1003" s="342"/>
      <c r="UAO1003" s="342"/>
      <c r="UAP1003" s="342"/>
      <c r="UAQ1003" s="342"/>
      <c r="UAR1003" s="342"/>
      <c r="UAS1003" s="342"/>
      <c r="UAT1003" s="342"/>
      <c r="UAU1003" s="342"/>
      <c r="UAV1003" s="342"/>
      <c r="UAW1003" s="342"/>
      <c r="UAX1003" s="342"/>
      <c r="UAY1003" s="342"/>
      <c r="UAZ1003" s="342"/>
      <c r="UBA1003" s="342"/>
      <c r="UBB1003" s="342"/>
      <c r="UBC1003" s="342"/>
      <c r="UBD1003" s="342"/>
      <c r="UBE1003" s="342"/>
      <c r="UBF1003" s="342"/>
      <c r="UBG1003" s="342"/>
      <c r="UBH1003" s="342"/>
      <c r="UBI1003" s="342"/>
      <c r="UBJ1003" s="342"/>
      <c r="UBK1003" s="342"/>
      <c r="UBL1003" s="342"/>
      <c r="UBM1003" s="342"/>
      <c r="UBN1003" s="342"/>
      <c r="UBO1003" s="342"/>
      <c r="UBP1003" s="342"/>
      <c r="UBQ1003" s="342"/>
      <c r="UBR1003" s="342"/>
      <c r="UBS1003" s="342"/>
      <c r="UBT1003" s="342"/>
      <c r="UBU1003" s="342"/>
      <c r="UBV1003" s="342"/>
      <c r="UBW1003" s="342"/>
      <c r="UBX1003" s="342"/>
      <c r="UBY1003" s="342"/>
      <c r="UBZ1003" s="342"/>
      <c r="UCA1003" s="342"/>
      <c r="UCB1003" s="342"/>
      <c r="UCC1003" s="342"/>
      <c r="UCD1003" s="342"/>
      <c r="UCE1003" s="342"/>
      <c r="UCF1003" s="342"/>
      <c r="UCG1003" s="342"/>
      <c r="UCH1003" s="342"/>
      <c r="UCI1003" s="342"/>
      <c r="UCJ1003" s="342"/>
      <c r="UCK1003" s="342"/>
      <c r="UCL1003" s="342"/>
      <c r="UCM1003" s="342"/>
      <c r="UCN1003" s="342"/>
      <c r="UCO1003" s="342"/>
      <c r="UCP1003" s="342"/>
      <c r="UCQ1003" s="342"/>
      <c r="UCR1003" s="342"/>
      <c r="UCS1003" s="342"/>
      <c r="UCT1003" s="342"/>
      <c r="UCU1003" s="342"/>
      <c r="UCV1003" s="342"/>
      <c r="UCW1003" s="342"/>
      <c r="UCX1003" s="342"/>
      <c r="UCY1003" s="342"/>
      <c r="UCZ1003" s="342"/>
      <c r="UDA1003" s="342"/>
      <c r="UDB1003" s="342"/>
      <c r="UDC1003" s="342"/>
      <c r="UDD1003" s="342"/>
      <c r="UDE1003" s="342"/>
      <c r="UDF1003" s="342"/>
      <c r="UDG1003" s="342"/>
      <c r="UDH1003" s="342"/>
      <c r="UDI1003" s="342"/>
      <c r="UDJ1003" s="342"/>
      <c r="UDK1003" s="342"/>
      <c r="UDL1003" s="342"/>
      <c r="UDM1003" s="342"/>
      <c r="UDN1003" s="342"/>
      <c r="UDO1003" s="342"/>
      <c r="UDP1003" s="342"/>
      <c r="UDQ1003" s="342"/>
      <c r="UDR1003" s="342"/>
      <c r="UDS1003" s="342"/>
      <c r="UDT1003" s="342"/>
      <c r="UDU1003" s="342"/>
      <c r="UDV1003" s="342"/>
      <c r="UDW1003" s="342"/>
      <c r="UDX1003" s="342"/>
      <c r="UDY1003" s="342"/>
      <c r="UDZ1003" s="342"/>
      <c r="UEA1003" s="342"/>
      <c r="UEB1003" s="342"/>
      <c r="UEC1003" s="342"/>
      <c r="UED1003" s="342"/>
      <c r="UEE1003" s="342"/>
      <c r="UEF1003" s="342"/>
      <c r="UEG1003" s="342"/>
      <c r="UEH1003" s="342"/>
      <c r="UEI1003" s="342"/>
      <c r="UEJ1003" s="342"/>
      <c r="UEK1003" s="342"/>
      <c r="UEL1003" s="342"/>
      <c r="UEM1003" s="342"/>
      <c r="UEN1003" s="342"/>
      <c r="UEO1003" s="342"/>
      <c r="UEP1003" s="342"/>
      <c r="UEQ1003" s="342"/>
      <c r="UER1003" s="342"/>
      <c r="UES1003" s="342"/>
      <c r="UET1003" s="342"/>
      <c r="UEU1003" s="342"/>
      <c r="UEV1003" s="342"/>
      <c r="UEW1003" s="342"/>
      <c r="UEX1003" s="342"/>
      <c r="UEY1003" s="342"/>
      <c r="UEZ1003" s="342"/>
      <c r="UFA1003" s="342"/>
      <c r="UFB1003" s="342"/>
      <c r="UFC1003" s="342"/>
      <c r="UFD1003" s="342"/>
      <c r="UFE1003" s="342"/>
      <c r="UFF1003" s="342"/>
      <c r="UFG1003" s="342"/>
      <c r="UFH1003" s="342"/>
      <c r="UFI1003" s="342"/>
      <c r="UFJ1003" s="342"/>
      <c r="UFK1003" s="342"/>
      <c r="UFL1003" s="342"/>
      <c r="UFM1003" s="342"/>
      <c r="UFN1003" s="342"/>
      <c r="UFO1003" s="342"/>
      <c r="UFP1003" s="342"/>
      <c r="UFQ1003" s="342"/>
      <c r="UFR1003" s="342"/>
      <c r="UFS1003" s="342"/>
      <c r="UFT1003" s="342"/>
      <c r="UFU1003" s="342"/>
      <c r="UFV1003" s="342"/>
      <c r="UFW1003" s="342"/>
      <c r="UFX1003" s="342"/>
      <c r="UFY1003" s="342"/>
      <c r="UFZ1003" s="342"/>
      <c r="UGA1003" s="342"/>
      <c r="UGB1003" s="342"/>
      <c r="UGC1003" s="342"/>
      <c r="UGD1003" s="342"/>
      <c r="UGE1003" s="342"/>
      <c r="UGF1003" s="342"/>
      <c r="UGG1003" s="342"/>
      <c r="UGH1003" s="342"/>
      <c r="UGI1003" s="342"/>
      <c r="UGJ1003" s="342"/>
      <c r="UGK1003" s="342"/>
      <c r="UGL1003" s="342"/>
      <c r="UGM1003" s="342"/>
      <c r="UGN1003" s="342"/>
      <c r="UGO1003" s="342"/>
      <c r="UGP1003" s="342"/>
      <c r="UGQ1003" s="342"/>
      <c r="UGR1003" s="342"/>
      <c r="UGS1003" s="342"/>
      <c r="UGT1003" s="342"/>
      <c r="UGU1003" s="342"/>
      <c r="UGV1003" s="342"/>
      <c r="UGW1003" s="342"/>
      <c r="UGX1003" s="342"/>
      <c r="UGY1003" s="342"/>
      <c r="UGZ1003" s="342"/>
      <c r="UHA1003" s="342"/>
      <c r="UHB1003" s="342"/>
      <c r="UHC1003" s="342"/>
      <c r="UHD1003" s="342"/>
      <c r="UHE1003" s="342"/>
      <c r="UHF1003" s="342"/>
      <c r="UHG1003" s="342"/>
      <c r="UHH1003" s="342"/>
      <c r="UHI1003" s="342"/>
      <c r="UHJ1003" s="342"/>
      <c r="UHK1003" s="342"/>
      <c r="UHL1003" s="342"/>
      <c r="UHM1003" s="342"/>
      <c r="UHN1003" s="342"/>
      <c r="UHO1003" s="342"/>
      <c r="UHP1003" s="342"/>
      <c r="UHQ1003" s="342"/>
      <c r="UHR1003" s="342"/>
      <c r="UHS1003" s="342"/>
      <c r="UHT1003" s="342"/>
      <c r="UHU1003" s="342"/>
      <c r="UHV1003" s="342"/>
      <c r="UHW1003" s="342"/>
      <c r="UHX1003" s="342"/>
      <c r="UHY1003" s="342"/>
      <c r="UHZ1003" s="342"/>
      <c r="UIA1003" s="342"/>
      <c r="UIB1003" s="342"/>
      <c r="UIC1003" s="342"/>
      <c r="UID1003" s="342"/>
      <c r="UIE1003" s="342"/>
      <c r="UIF1003" s="342"/>
      <c r="UIG1003" s="342"/>
      <c r="UIH1003" s="342"/>
      <c r="UII1003" s="342"/>
      <c r="UIJ1003" s="342"/>
      <c r="UIK1003" s="342"/>
      <c r="UIL1003" s="342"/>
      <c r="UIM1003" s="342"/>
      <c r="UIN1003" s="342"/>
      <c r="UIO1003" s="342"/>
      <c r="UIP1003" s="342"/>
      <c r="UIQ1003" s="342"/>
      <c r="UIR1003" s="342"/>
      <c r="UIS1003" s="342"/>
      <c r="UIT1003" s="342"/>
      <c r="UIU1003" s="342"/>
      <c r="UIV1003" s="342"/>
      <c r="UIW1003" s="342"/>
      <c r="UIX1003" s="342"/>
      <c r="UIY1003" s="342"/>
      <c r="UIZ1003" s="342"/>
      <c r="UJA1003" s="342"/>
      <c r="UJB1003" s="342"/>
      <c r="UJC1003" s="342"/>
      <c r="UJD1003" s="342"/>
      <c r="UJE1003" s="342"/>
      <c r="UJF1003" s="342"/>
      <c r="UJG1003" s="342"/>
      <c r="UJH1003" s="342"/>
      <c r="UJI1003" s="342"/>
      <c r="UJJ1003" s="342"/>
      <c r="UJK1003" s="342"/>
      <c r="UJL1003" s="342"/>
      <c r="UJM1003" s="342"/>
      <c r="UJN1003" s="342"/>
      <c r="UJO1003" s="342"/>
      <c r="UJP1003" s="342"/>
      <c r="UJQ1003" s="342"/>
      <c r="UJR1003" s="342"/>
      <c r="UJS1003" s="342"/>
      <c r="UJT1003" s="342"/>
      <c r="UJU1003" s="342"/>
      <c r="UJV1003" s="342"/>
      <c r="UJW1003" s="342"/>
      <c r="UJX1003" s="342"/>
      <c r="UJY1003" s="342"/>
      <c r="UJZ1003" s="342"/>
      <c r="UKA1003" s="342"/>
      <c r="UKB1003" s="342"/>
      <c r="UKC1003" s="342"/>
      <c r="UKD1003" s="342"/>
      <c r="UKE1003" s="342"/>
      <c r="UKF1003" s="342"/>
      <c r="UKG1003" s="342"/>
      <c r="UKH1003" s="342"/>
      <c r="UKI1003" s="342"/>
      <c r="UKJ1003" s="342"/>
      <c r="UKK1003" s="342"/>
      <c r="UKL1003" s="342"/>
      <c r="UKM1003" s="342"/>
      <c r="UKN1003" s="342"/>
      <c r="UKO1003" s="342"/>
      <c r="UKP1003" s="342"/>
      <c r="UKQ1003" s="342"/>
      <c r="UKR1003" s="342"/>
      <c r="UKS1003" s="342"/>
      <c r="UKT1003" s="342"/>
      <c r="UKU1003" s="342"/>
      <c r="UKV1003" s="342"/>
      <c r="UKW1003" s="342"/>
      <c r="UKX1003" s="342"/>
      <c r="UKY1003" s="342"/>
      <c r="UKZ1003" s="342"/>
      <c r="ULA1003" s="342"/>
      <c r="ULB1003" s="342"/>
      <c r="ULC1003" s="342"/>
      <c r="ULD1003" s="342"/>
      <c r="ULE1003" s="342"/>
      <c r="ULF1003" s="342"/>
      <c r="ULG1003" s="342"/>
      <c r="ULH1003" s="342"/>
      <c r="ULI1003" s="342"/>
      <c r="ULJ1003" s="342"/>
      <c r="ULK1003" s="342"/>
      <c r="ULL1003" s="342"/>
      <c r="ULM1003" s="342"/>
      <c r="ULN1003" s="342"/>
      <c r="ULO1003" s="342"/>
      <c r="ULP1003" s="342"/>
      <c r="ULQ1003" s="342"/>
      <c r="ULR1003" s="342"/>
      <c r="ULS1003" s="342"/>
      <c r="ULT1003" s="342"/>
      <c r="ULU1003" s="342"/>
      <c r="ULV1003" s="342"/>
      <c r="ULW1003" s="342"/>
      <c r="ULX1003" s="342"/>
      <c r="ULY1003" s="342"/>
      <c r="ULZ1003" s="342"/>
      <c r="UMA1003" s="342"/>
      <c r="UMB1003" s="342"/>
      <c r="UMC1003" s="342"/>
      <c r="UMD1003" s="342"/>
      <c r="UME1003" s="342"/>
      <c r="UMF1003" s="342"/>
      <c r="UMG1003" s="342"/>
      <c r="UMH1003" s="342"/>
      <c r="UMI1003" s="342"/>
      <c r="UMJ1003" s="342"/>
      <c r="UMK1003" s="342"/>
      <c r="UML1003" s="342"/>
      <c r="UMM1003" s="342"/>
      <c r="UMN1003" s="342"/>
      <c r="UMO1003" s="342"/>
      <c r="UMP1003" s="342"/>
      <c r="UMQ1003" s="342"/>
      <c r="UMR1003" s="342"/>
      <c r="UMS1003" s="342"/>
      <c r="UMT1003" s="342"/>
      <c r="UMU1003" s="342"/>
      <c r="UMV1003" s="342"/>
      <c r="UMW1003" s="342"/>
      <c r="UMX1003" s="342"/>
      <c r="UMY1003" s="342"/>
      <c r="UMZ1003" s="342"/>
      <c r="UNA1003" s="342"/>
      <c r="UNB1003" s="342"/>
      <c r="UNC1003" s="342"/>
      <c r="UND1003" s="342"/>
      <c r="UNE1003" s="342"/>
      <c r="UNF1003" s="342"/>
      <c r="UNG1003" s="342"/>
      <c r="UNH1003" s="342"/>
      <c r="UNI1003" s="342"/>
      <c r="UNJ1003" s="342"/>
      <c r="UNK1003" s="342"/>
      <c r="UNL1003" s="342"/>
      <c r="UNM1003" s="342"/>
      <c r="UNN1003" s="342"/>
      <c r="UNO1003" s="342"/>
      <c r="UNP1003" s="342"/>
      <c r="UNQ1003" s="342"/>
      <c r="UNR1003" s="342"/>
      <c r="UNS1003" s="342"/>
      <c r="UNT1003" s="342"/>
      <c r="UNU1003" s="342"/>
      <c r="UNV1003" s="342"/>
      <c r="UNW1003" s="342"/>
      <c r="UNX1003" s="342"/>
      <c r="UNY1003" s="342"/>
      <c r="UNZ1003" s="342"/>
      <c r="UOA1003" s="342"/>
      <c r="UOB1003" s="342"/>
      <c r="UOC1003" s="342"/>
      <c r="UOD1003" s="342"/>
      <c r="UOE1003" s="342"/>
      <c r="UOF1003" s="342"/>
      <c r="UOG1003" s="342"/>
      <c r="UOH1003" s="342"/>
      <c r="UOI1003" s="342"/>
      <c r="UOJ1003" s="342"/>
      <c r="UOK1003" s="342"/>
      <c r="UOL1003" s="342"/>
      <c r="UOM1003" s="342"/>
      <c r="UON1003" s="342"/>
      <c r="UOO1003" s="342"/>
      <c r="UOP1003" s="342"/>
      <c r="UOQ1003" s="342"/>
      <c r="UOR1003" s="342"/>
      <c r="UOS1003" s="342"/>
      <c r="UOT1003" s="342"/>
      <c r="UOU1003" s="342"/>
      <c r="UOV1003" s="342"/>
      <c r="UOW1003" s="342"/>
      <c r="UOX1003" s="342"/>
      <c r="UOY1003" s="342"/>
      <c r="UOZ1003" s="342"/>
      <c r="UPA1003" s="342"/>
      <c r="UPB1003" s="342"/>
      <c r="UPC1003" s="342"/>
      <c r="UPD1003" s="342"/>
      <c r="UPE1003" s="342"/>
      <c r="UPF1003" s="342"/>
      <c r="UPG1003" s="342"/>
      <c r="UPH1003" s="342"/>
      <c r="UPI1003" s="342"/>
      <c r="UPJ1003" s="342"/>
      <c r="UPK1003" s="342"/>
      <c r="UPL1003" s="342"/>
      <c r="UPM1003" s="342"/>
      <c r="UPN1003" s="342"/>
      <c r="UPO1003" s="342"/>
      <c r="UPP1003" s="342"/>
      <c r="UPQ1003" s="342"/>
      <c r="UPR1003" s="342"/>
      <c r="UPS1003" s="342"/>
      <c r="UPT1003" s="342"/>
      <c r="UPU1003" s="342"/>
      <c r="UPV1003" s="342"/>
      <c r="UPW1003" s="342"/>
      <c r="UPX1003" s="342"/>
      <c r="UPY1003" s="342"/>
      <c r="UPZ1003" s="342"/>
      <c r="UQA1003" s="342"/>
      <c r="UQB1003" s="342"/>
      <c r="UQC1003" s="342"/>
      <c r="UQD1003" s="342"/>
      <c r="UQE1003" s="342"/>
      <c r="UQF1003" s="342"/>
      <c r="UQG1003" s="342"/>
      <c r="UQH1003" s="342"/>
      <c r="UQI1003" s="342"/>
      <c r="UQJ1003" s="342"/>
      <c r="UQK1003" s="342"/>
      <c r="UQL1003" s="342"/>
      <c r="UQM1003" s="342"/>
      <c r="UQN1003" s="342"/>
      <c r="UQO1003" s="342"/>
      <c r="UQP1003" s="342"/>
      <c r="UQQ1003" s="342"/>
      <c r="UQR1003" s="342"/>
      <c r="UQS1003" s="342"/>
      <c r="UQT1003" s="342"/>
      <c r="UQU1003" s="342"/>
      <c r="UQV1003" s="342"/>
      <c r="UQW1003" s="342"/>
      <c r="UQX1003" s="342"/>
      <c r="UQY1003" s="342"/>
      <c r="UQZ1003" s="342"/>
      <c r="URA1003" s="342"/>
      <c r="URB1003" s="342"/>
      <c r="URC1003" s="342"/>
      <c r="URD1003" s="342"/>
      <c r="URE1003" s="342"/>
      <c r="URF1003" s="342"/>
      <c r="URG1003" s="342"/>
      <c r="URH1003" s="342"/>
      <c r="URI1003" s="342"/>
      <c r="URJ1003" s="342"/>
      <c r="URK1003" s="342"/>
      <c r="URL1003" s="342"/>
      <c r="URM1003" s="342"/>
      <c r="URN1003" s="342"/>
      <c r="URO1003" s="342"/>
      <c r="URP1003" s="342"/>
      <c r="URQ1003" s="342"/>
      <c r="URR1003" s="342"/>
      <c r="URS1003" s="342"/>
      <c r="URT1003" s="342"/>
      <c r="URU1003" s="342"/>
      <c r="URV1003" s="342"/>
      <c r="URW1003" s="342"/>
      <c r="URX1003" s="342"/>
      <c r="URY1003" s="342"/>
      <c r="URZ1003" s="342"/>
      <c r="USA1003" s="342"/>
      <c r="USB1003" s="342"/>
      <c r="USC1003" s="342"/>
      <c r="USD1003" s="342"/>
      <c r="USE1003" s="342"/>
      <c r="USF1003" s="342"/>
      <c r="USG1003" s="342"/>
      <c r="USH1003" s="342"/>
      <c r="USI1003" s="342"/>
      <c r="USJ1003" s="342"/>
      <c r="USK1003" s="342"/>
      <c r="USL1003" s="342"/>
      <c r="USM1003" s="342"/>
      <c r="USN1003" s="342"/>
      <c r="USO1003" s="342"/>
      <c r="USP1003" s="342"/>
      <c r="USQ1003" s="342"/>
      <c r="USR1003" s="342"/>
      <c r="USS1003" s="342"/>
      <c r="UST1003" s="342"/>
      <c r="USU1003" s="342"/>
      <c r="USV1003" s="342"/>
      <c r="USW1003" s="342"/>
      <c r="USX1003" s="342"/>
      <c r="USY1003" s="342"/>
      <c r="USZ1003" s="342"/>
      <c r="UTA1003" s="342"/>
      <c r="UTB1003" s="342"/>
      <c r="UTC1003" s="342"/>
      <c r="UTD1003" s="342"/>
      <c r="UTE1003" s="342"/>
      <c r="UTF1003" s="342"/>
      <c r="UTG1003" s="342"/>
      <c r="UTH1003" s="342"/>
      <c r="UTI1003" s="342"/>
      <c r="UTJ1003" s="342"/>
      <c r="UTK1003" s="342"/>
      <c r="UTL1003" s="342"/>
      <c r="UTM1003" s="342"/>
      <c r="UTN1003" s="342"/>
      <c r="UTO1003" s="342"/>
      <c r="UTP1003" s="342"/>
      <c r="UTQ1003" s="342"/>
      <c r="UTR1003" s="342"/>
      <c r="UTS1003" s="342"/>
      <c r="UTT1003" s="342"/>
      <c r="UTU1003" s="342"/>
      <c r="UTV1003" s="342"/>
      <c r="UTW1003" s="342"/>
      <c r="UTX1003" s="342"/>
      <c r="UTY1003" s="342"/>
      <c r="UTZ1003" s="342"/>
      <c r="UUA1003" s="342"/>
      <c r="UUB1003" s="342"/>
      <c r="UUC1003" s="342"/>
      <c r="UUD1003" s="342"/>
      <c r="UUE1003" s="342"/>
      <c r="UUF1003" s="342"/>
      <c r="UUG1003" s="342"/>
      <c r="UUH1003" s="342"/>
      <c r="UUI1003" s="342"/>
      <c r="UUJ1003" s="342"/>
      <c r="UUK1003" s="342"/>
      <c r="UUL1003" s="342"/>
      <c r="UUM1003" s="342"/>
      <c r="UUN1003" s="342"/>
      <c r="UUO1003" s="342"/>
      <c r="UUP1003" s="342"/>
      <c r="UUQ1003" s="342"/>
      <c r="UUR1003" s="342"/>
      <c r="UUS1003" s="342"/>
      <c r="UUT1003" s="342"/>
      <c r="UUU1003" s="342"/>
      <c r="UUV1003" s="342"/>
      <c r="UUW1003" s="342"/>
      <c r="UUX1003" s="342"/>
      <c r="UUY1003" s="342"/>
      <c r="UUZ1003" s="342"/>
      <c r="UVA1003" s="342"/>
      <c r="UVB1003" s="342"/>
      <c r="UVC1003" s="342"/>
      <c r="UVD1003" s="342"/>
      <c r="UVE1003" s="342"/>
      <c r="UVF1003" s="342"/>
      <c r="UVG1003" s="342"/>
      <c r="UVH1003" s="342"/>
      <c r="UVI1003" s="342"/>
      <c r="UVJ1003" s="342"/>
      <c r="UVK1003" s="342"/>
      <c r="UVL1003" s="342"/>
      <c r="UVM1003" s="342"/>
      <c r="UVN1003" s="342"/>
      <c r="UVO1003" s="342"/>
      <c r="UVP1003" s="342"/>
      <c r="UVQ1003" s="342"/>
      <c r="UVR1003" s="342"/>
      <c r="UVS1003" s="342"/>
      <c r="UVT1003" s="342"/>
      <c r="UVU1003" s="342"/>
      <c r="UVV1003" s="342"/>
      <c r="UVW1003" s="342"/>
      <c r="UVX1003" s="342"/>
      <c r="UVY1003" s="342"/>
      <c r="UVZ1003" s="342"/>
      <c r="UWA1003" s="342"/>
      <c r="UWB1003" s="342"/>
      <c r="UWC1003" s="342"/>
      <c r="UWD1003" s="342"/>
      <c r="UWE1003" s="342"/>
      <c r="UWF1003" s="342"/>
      <c r="UWG1003" s="342"/>
      <c r="UWH1003" s="342"/>
      <c r="UWI1003" s="342"/>
      <c r="UWJ1003" s="342"/>
      <c r="UWK1003" s="342"/>
      <c r="UWL1003" s="342"/>
      <c r="UWM1003" s="342"/>
      <c r="UWN1003" s="342"/>
      <c r="UWO1003" s="342"/>
      <c r="UWP1003" s="342"/>
      <c r="UWQ1003" s="342"/>
      <c r="UWR1003" s="342"/>
      <c r="UWS1003" s="342"/>
      <c r="UWT1003" s="342"/>
      <c r="UWU1003" s="342"/>
      <c r="UWV1003" s="342"/>
      <c r="UWW1003" s="342"/>
      <c r="UWX1003" s="342"/>
      <c r="UWY1003" s="342"/>
      <c r="UWZ1003" s="342"/>
      <c r="UXA1003" s="342"/>
      <c r="UXB1003" s="342"/>
      <c r="UXC1003" s="342"/>
      <c r="UXD1003" s="342"/>
      <c r="UXE1003" s="342"/>
      <c r="UXF1003" s="342"/>
      <c r="UXG1003" s="342"/>
      <c r="UXH1003" s="342"/>
      <c r="UXI1003" s="342"/>
      <c r="UXJ1003" s="342"/>
      <c r="UXK1003" s="342"/>
      <c r="UXL1003" s="342"/>
      <c r="UXM1003" s="342"/>
      <c r="UXN1003" s="342"/>
      <c r="UXO1003" s="342"/>
      <c r="UXP1003" s="342"/>
      <c r="UXQ1003" s="342"/>
      <c r="UXR1003" s="342"/>
      <c r="UXS1003" s="342"/>
      <c r="UXT1003" s="342"/>
      <c r="UXU1003" s="342"/>
      <c r="UXV1003" s="342"/>
      <c r="UXW1003" s="342"/>
      <c r="UXX1003" s="342"/>
      <c r="UXY1003" s="342"/>
      <c r="UXZ1003" s="342"/>
      <c r="UYA1003" s="342"/>
      <c r="UYB1003" s="342"/>
      <c r="UYC1003" s="342"/>
      <c r="UYD1003" s="342"/>
      <c r="UYE1003" s="342"/>
      <c r="UYF1003" s="342"/>
      <c r="UYG1003" s="342"/>
      <c r="UYH1003" s="342"/>
      <c r="UYI1003" s="342"/>
      <c r="UYJ1003" s="342"/>
      <c r="UYK1003" s="342"/>
      <c r="UYL1003" s="342"/>
      <c r="UYM1003" s="342"/>
      <c r="UYN1003" s="342"/>
      <c r="UYO1003" s="342"/>
      <c r="UYP1003" s="342"/>
      <c r="UYQ1003" s="342"/>
      <c r="UYR1003" s="342"/>
      <c r="UYS1003" s="342"/>
      <c r="UYT1003" s="342"/>
      <c r="UYU1003" s="342"/>
      <c r="UYV1003" s="342"/>
      <c r="UYW1003" s="342"/>
      <c r="UYX1003" s="342"/>
      <c r="UYY1003" s="342"/>
      <c r="UYZ1003" s="342"/>
      <c r="UZA1003" s="342"/>
      <c r="UZB1003" s="342"/>
      <c r="UZC1003" s="342"/>
      <c r="UZD1003" s="342"/>
      <c r="UZE1003" s="342"/>
      <c r="UZF1003" s="342"/>
      <c r="UZG1003" s="342"/>
      <c r="UZH1003" s="342"/>
      <c r="UZI1003" s="342"/>
      <c r="UZJ1003" s="342"/>
      <c r="UZK1003" s="342"/>
      <c r="UZL1003" s="342"/>
      <c r="UZM1003" s="342"/>
      <c r="UZN1003" s="342"/>
      <c r="UZO1003" s="342"/>
      <c r="UZP1003" s="342"/>
      <c r="UZQ1003" s="342"/>
      <c r="UZR1003" s="342"/>
      <c r="UZS1003" s="342"/>
      <c r="UZT1003" s="342"/>
      <c r="UZU1003" s="342"/>
      <c r="UZV1003" s="342"/>
      <c r="UZW1003" s="342"/>
      <c r="UZX1003" s="342"/>
      <c r="UZY1003" s="342"/>
      <c r="UZZ1003" s="342"/>
      <c r="VAA1003" s="342"/>
      <c r="VAB1003" s="342"/>
      <c r="VAC1003" s="342"/>
      <c r="VAD1003" s="342"/>
      <c r="VAE1003" s="342"/>
      <c r="VAF1003" s="342"/>
      <c r="VAG1003" s="342"/>
      <c r="VAH1003" s="342"/>
      <c r="VAI1003" s="342"/>
      <c r="VAJ1003" s="342"/>
      <c r="VAK1003" s="342"/>
      <c r="VAL1003" s="342"/>
      <c r="VAM1003" s="342"/>
      <c r="VAN1003" s="342"/>
      <c r="VAO1003" s="342"/>
      <c r="VAP1003" s="342"/>
      <c r="VAQ1003" s="342"/>
      <c r="VAR1003" s="342"/>
      <c r="VAS1003" s="342"/>
      <c r="VAT1003" s="342"/>
      <c r="VAU1003" s="342"/>
      <c r="VAV1003" s="342"/>
      <c r="VAW1003" s="342"/>
      <c r="VAX1003" s="342"/>
      <c r="VAY1003" s="342"/>
      <c r="VAZ1003" s="342"/>
      <c r="VBA1003" s="342"/>
      <c r="VBB1003" s="342"/>
      <c r="VBC1003" s="342"/>
      <c r="VBD1003" s="342"/>
      <c r="VBE1003" s="342"/>
      <c r="VBF1003" s="342"/>
      <c r="VBG1003" s="342"/>
      <c r="VBH1003" s="342"/>
      <c r="VBI1003" s="342"/>
      <c r="VBJ1003" s="342"/>
      <c r="VBK1003" s="342"/>
      <c r="VBL1003" s="342"/>
      <c r="VBM1003" s="342"/>
      <c r="VBN1003" s="342"/>
      <c r="VBO1003" s="342"/>
      <c r="VBP1003" s="342"/>
      <c r="VBQ1003" s="342"/>
      <c r="VBR1003" s="342"/>
      <c r="VBS1003" s="342"/>
      <c r="VBT1003" s="342"/>
      <c r="VBU1003" s="342"/>
      <c r="VBV1003" s="342"/>
      <c r="VBW1003" s="342"/>
      <c r="VBX1003" s="342"/>
      <c r="VBY1003" s="342"/>
      <c r="VBZ1003" s="342"/>
      <c r="VCA1003" s="342"/>
      <c r="VCB1003" s="342"/>
      <c r="VCC1003" s="342"/>
      <c r="VCD1003" s="342"/>
      <c r="VCE1003" s="342"/>
      <c r="VCF1003" s="342"/>
      <c r="VCG1003" s="342"/>
      <c r="VCH1003" s="342"/>
      <c r="VCI1003" s="342"/>
      <c r="VCJ1003" s="342"/>
      <c r="VCK1003" s="342"/>
      <c r="VCL1003" s="342"/>
      <c r="VCM1003" s="342"/>
      <c r="VCN1003" s="342"/>
      <c r="VCO1003" s="342"/>
      <c r="VCP1003" s="342"/>
      <c r="VCQ1003" s="342"/>
      <c r="VCR1003" s="342"/>
      <c r="VCS1003" s="342"/>
      <c r="VCT1003" s="342"/>
      <c r="VCU1003" s="342"/>
      <c r="VCV1003" s="342"/>
      <c r="VCW1003" s="342"/>
      <c r="VCX1003" s="342"/>
      <c r="VCY1003" s="342"/>
      <c r="VCZ1003" s="342"/>
      <c r="VDA1003" s="342"/>
      <c r="VDB1003" s="342"/>
      <c r="VDC1003" s="342"/>
      <c r="VDD1003" s="342"/>
      <c r="VDE1003" s="342"/>
      <c r="VDF1003" s="342"/>
      <c r="VDG1003" s="342"/>
      <c r="VDH1003" s="342"/>
      <c r="VDI1003" s="342"/>
      <c r="VDJ1003" s="342"/>
      <c r="VDK1003" s="342"/>
      <c r="VDL1003" s="342"/>
      <c r="VDM1003" s="342"/>
      <c r="VDN1003" s="342"/>
      <c r="VDO1003" s="342"/>
      <c r="VDP1003" s="342"/>
      <c r="VDQ1003" s="342"/>
      <c r="VDR1003" s="342"/>
      <c r="VDS1003" s="342"/>
      <c r="VDT1003" s="342"/>
      <c r="VDU1003" s="342"/>
      <c r="VDV1003" s="342"/>
      <c r="VDW1003" s="342"/>
      <c r="VDX1003" s="342"/>
      <c r="VDY1003" s="342"/>
      <c r="VDZ1003" s="342"/>
      <c r="VEA1003" s="342"/>
      <c r="VEB1003" s="342"/>
      <c r="VEC1003" s="342"/>
      <c r="VED1003" s="342"/>
      <c r="VEE1003" s="342"/>
      <c r="VEF1003" s="342"/>
      <c r="VEG1003" s="342"/>
      <c r="VEH1003" s="342"/>
      <c r="VEI1003" s="342"/>
      <c r="VEJ1003" s="342"/>
      <c r="VEK1003" s="342"/>
      <c r="VEL1003" s="342"/>
      <c r="VEM1003" s="342"/>
      <c r="VEN1003" s="342"/>
      <c r="VEO1003" s="342"/>
      <c r="VEP1003" s="342"/>
      <c r="VEQ1003" s="342"/>
      <c r="VER1003" s="342"/>
      <c r="VES1003" s="342"/>
      <c r="VET1003" s="342"/>
      <c r="VEU1003" s="342"/>
      <c r="VEV1003" s="342"/>
      <c r="VEW1003" s="342"/>
      <c r="VEX1003" s="342"/>
      <c r="VEY1003" s="342"/>
      <c r="VEZ1003" s="342"/>
      <c r="VFA1003" s="342"/>
      <c r="VFB1003" s="342"/>
      <c r="VFC1003" s="342"/>
      <c r="VFD1003" s="342"/>
      <c r="VFE1003" s="342"/>
      <c r="VFF1003" s="342"/>
      <c r="VFG1003" s="342"/>
      <c r="VFH1003" s="342"/>
      <c r="VFI1003" s="342"/>
      <c r="VFJ1003" s="342"/>
      <c r="VFK1003" s="342"/>
      <c r="VFL1003" s="342"/>
      <c r="VFM1003" s="342"/>
      <c r="VFN1003" s="342"/>
      <c r="VFO1003" s="342"/>
      <c r="VFP1003" s="342"/>
      <c r="VFQ1003" s="342"/>
      <c r="VFR1003" s="342"/>
      <c r="VFS1003" s="342"/>
      <c r="VFT1003" s="342"/>
      <c r="VFU1003" s="342"/>
      <c r="VFV1003" s="342"/>
      <c r="VFW1003" s="342"/>
      <c r="VFX1003" s="342"/>
      <c r="VFY1003" s="342"/>
      <c r="VFZ1003" s="342"/>
      <c r="VGA1003" s="342"/>
      <c r="VGB1003" s="342"/>
      <c r="VGC1003" s="342"/>
      <c r="VGD1003" s="342"/>
      <c r="VGE1003" s="342"/>
      <c r="VGF1003" s="342"/>
      <c r="VGG1003" s="342"/>
      <c r="VGH1003" s="342"/>
      <c r="VGI1003" s="342"/>
      <c r="VGJ1003" s="342"/>
      <c r="VGK1003" s="342"/>
      <c r="VGL1003" s="342"/>
      <c r="VGM1003" s="342"/>
      <c r="VGN1003" s="342"/>
      <c r="VGO1003" s="342"/>
      <c r="VGP1003" s="342"/>
      <c r="VGQ1003" s="342"/>
      <c r="VGR1003" s="342"/>
      <c r="VGS1003" s="342"/>
      <c r="VGT1003" s="342"/>
      <c r="VGU1003" s="342"/>
      <c r="VGV1003" s="342"/>
      <c r="VGW1003" s="342"/>
      <c r="VGX1003" s="342"/>
      <c r="VGY1003" s="342"/>
      <c r="VGZ1003" s="342"/>
      <c r="VHA1003" s="342"/>
      <c r="VHB1003" s="342"/>
      <c r="VHC1003" s="342"/>
      <c r="VHD1003" s="342"/>
      <c r="VHE1003" s="342"/>
      <c r="VHF1003" s="342"/>
      <c r="VHG1003" s="342"/>
      <c r="VHH1003" s="342"/>
      <c r="VHI1003" s="342"/>
      <c r="VHJ1003" s="342"/>
      <c r="VHK1003" s="342"/>
      <c r="VHL1003" s="342"/>
      <c r="VHM1003" s="342"/>
      <c r="VHN1003" s="342"/>
      <c r="VHO1003" s="342"/>
      <c r="VHP1003" s="342"/>
      <c r="VHQ1003" s="342"/>
      <c r="VHR1003" s="342"/>
      <c r="VHS1003" s="342"/>
      <c r="VHT1003" s="342"/>
      <c r="VHU1003" s="342"/>
      <c r="VHV1003" s="342"/>
      <c r="VHW1003" s="342"/>
      <c r="VHX1003" s="342"/>
      <c r="VHY1003" s="342"/>
      <c r="VHZ1003" s="342"/>
      <c r="VIA1003" s="342"/>
      <c r="VIB1003" s="342"/>
      <c r="VIC1003" s="342"/>
      <c r="VID1003" s="342"/>
      <c r="VIE1003" s="342"/>
      <c r="VIF1003" s="342"/>
      <c r="VIG1003" s="342"/>
      <c r="VIH1003" s="342"/>
      <c r="VII1003" s="342"/>
      <c r="VIJ1003" s="342"/>
      <c r="VIK1003" s="342"/>
      <c r="VIL1003" s="342"/>
      <c r="VIM1003" s="342"/>
      <c r="VIN1003" s="342"/>
      <c r="VIO1003" s="342"/>
      <c r="VIP1003" s="342"/>
      <c r="VIQ1003" s="342"/>
      <c r="VIR1003" s="342"/>
      <c r="VIS1003" s="342"/>
      <c r="VIT1003" s="342"/>
      <c r="VIU1003" s="342"/>
      <c r="VIV1003" s="342"/>
      <c r="VIW1003" s="342"/>
      <c r="VIX1003" s="342"/>
      <c r="VIY1003" s="342"/>
      <c r="VIZ1003" s="342"/>
      <c r="VJA1003" s="342"/>
      <c r="VJB1003" s="342"/>
      <c r="VJC1003" s="342"/>
      <c r="VJD1003" s="342"/>
      <c r="VJE1003" s="342"/>
      <c r="VJF1003" s="342"/>
      <c r="VJG1003" s="342"/>
      <c r="VJH1003" s="342"/>
      <c r="VJI1003" s="342"/>
      <c r="VJJ1003" s="342"/>
      <c r="VJK1003" s="342"/>
      <c r="VJL1003" s="342"/>
      <c r="VJM1003" s="342"/>
      <c r="VJN1003" s="342"/>
      <c r="VJO1003" s="342"/>
      <c r="VJP1003" s="342"/>
      <c r="VJQ1003" s="342"/>
      <c r="VJR1003" s="342"/>
      <c r="VJS1003" s="342"/>
      <c r="VJT1003" s="342"/>
      <c r="VJU1003" s="342"/>
      <c r="VJV1003" s="342"/>
      <c r="VJW1003" s="342"/>
      <c r="VJX1003" s="342"/>
      <c r="VJY1003" s="342"/>
      <c r="VJZ1003" s="342"/>
      <c r="VKA1003" s="342"/>
      <c r="VKB1003" s="342"/>
      <c r="VKC1003" s="342"/>
      <c r="VKD1003" s="342"/>
      <c r="VKE1003" s="342"/>
      <c r="VKF1003" s="342"/>
      <c r="VKG1003" s="342"/>
      <c r="VKH1003" s="342"/>
      <c r="VKI1003" s="342"/>
      <c r="VKJ1003" s="342"/>
      <c r="VKK1003" s="342"/>
      <c r="VKL1003" s="342"/>
      <c r="VKM1003" s="342"/>
      <c r="VKN1003" s="342"/>
      <c r="VKO1003" s="342"/>
      <c r="VKP1003" s="342"/>
      <c r="VKQ1003" s="342"/>
      <c r="VKR1003" s="342"/>
      <c r="VKS1003" s="342"/>
      <c r="VKT1003" s="342"/>
      <c r="VKU1003" s="342"/>
      <c r="VKV1003" s="342"/>
      <c r="VKW1003" s="342"/>
      <c r="VKX1003" s="342"/>
      <c r="VKY1003" s="342"/>
      <c r="VKZ1003" s="342"/>
      <c r="VLA1003" s="342"/>
      <c r="VLB1003" s="342"/>
      <c r="VLC1003" s="342"/>
      <c r="VLD1003" s="342"/>
      <c r="VLE1003" s="342"/>
      <c r="VLF1003" s="342"/>
      <c r="VLG1003" s="342"/>
      <c r="VLH1003" s="342"/>
      <c r="VLI1003" s="342"/>
      <c r="VLJ1003" s="342"/>
      <c r="VLK1003" s="342"/>
      <c r="VLL1003" s="342"/>
      <c r="VLM1003" s="342"/>
      <c r="VLN1003" s="342"/>
      <c r="VLO1003" s="342"/>
      <c r="VLP1003" s="342"/>
      <c r="VLQ1003" s="342"/>
      <c r="VLR1003" s="342"/>
      <c r="VLS1003" s="342"/>
      <c r="VLT1003" s="342"/>
      <c r="VLU1003" s="342"/>
      <c r="VLV1003" s="342"/>
      <c r="VLW1003" s="342"/>
      <c r="VLX1003" s="342"/>
      <c r="VLY1003" s="342"/>
      <c r="VLZ1003" s="342"/>
      <c r="VMA1003" s="342"/>
      <c r="VMB1003" s="342"/>
      <c r="VMC1003" s="342"/>
      <c r="VMD1003" s="342"/>
      <c r="VME1003" s="342"/>
      <c r="VMF1003" s="342"/>
      <c r="VMG1003" s="342"/>
      <c r="VMH1003" s="342"/>
      <c r="VMI1003" s="342"/>
      <c r="VMJ1003" s="342"/>
      <c r="VMK1003" s="342"/>
      <c r="VML1003" s="342"/>
      <c r="VMM1003" s="342"/>
      <c r="VMN1003" s="342"/>
      <c r="VMO1003" s="342"/>
      <c r="VMP1003" s="342"/>
      <c r="VMQ1003" s="342"/>
      <c r="VMR1003" s="342"/>
      <c r="VMS1003" s="342"/>
      <c r="VMT1003" s="342"/>
      <c r="VMU1003" s="342"/>
      <c r="VMV1003" s="342"/>
      <c r="VMW1003" s="342"/>
      <c r="VMX1003" s="342"/>
      <c r="VMY1003" s="342"/>
      <c r="VMZ1003" s="342"/>
      <c r="VNA1003" s="342"/>
      <c r="VNB1003" s="342"/>
      <c r="VNC1003" s="342"/>
      <c r="VND1003" s="342"/>
      <c r="VNE1003" s="342"/>
      <c r="VNF1003" s="342"/>
      <c r="VNG1003" s="342"/>
      <c r="VNH1003" s="342"/>
      <c r="VNI1003" s="342"/>
      <c r="VNJ1003" s="342"/>
      <c r="VNK1003" s="342"/>
      <c r="VNL1003" s="342"/>
      <c r="VNM1003" s="342"/>
      <c r="VNN1003" s="342"/>
      <c r="VNO1003" s="342"/>
      <c r="VNP1003" s="342"/>
      <c r="VNQ1003" s="342"/>
      <c r="VNR1003" s="342"/>
      <c r="VNS1003" s="342"/>
      <c r="VNT1003" s="342"/>
      <c r="VNU1003" s="342"/>
      <c r="VNV1003" s="342"/>
      <c r="VNW1003" s="342"/>
      <c r="VNX1003" s="342"/>
      <c r="VNY1003" s="342"/>
      <c r="VNZ1003" s="342"/>
      <c r="VOA1003" s="342"/>
      <c r="VOB1003" s="342"/>
      <c r="VOC1003" s="342"/>
      <c r="VOD1003" s="342"/>
      <c r="VOE1003" s="342"/>
      <c r="VOF1003" s="342"/>
      <c r="VOG1003" s="342"/>
      <c r="VOH1003" s="342"/>
      <c r="VOI1003" s="342"/>
      <c r="VOJ1003" s="342"/>
      <c r="VOK1003" s="342"/>
      <c r="VOL1003" s="342"/>
      <c r="VOM1003" s="342"/>
      <c r="VON1003" s="342"/>
      <c r="VOO1003" s="342"/>
      <c r="VOP1003" s="342"/>
      <c r="VOQ1003" s="342"/>
      <c r="VOR1003" s="342"/>
      <c r="VOS1003" s="342"/>
      <c r="VOT1003" s="342"/>
      <c r="VOU1003" s="342"/>
      <c r="VOV1003" s="342"/>
      <c r="VOW1003" s="342"/>
      <c r="VOX1003" s="342"/>
      <c r="VOY1003" s="342"/>
      <c r="VOZ1003" s="342"/>
      <c r="VPA1003" s="342"/>
      <c r="VPB1003" s="342"/>
      <c r="VPC1003" s="342"/>
      <c r="VPD1003" s="342"/>
      <c r="VPE1003" s="342"/>
      <c r="VPF1003" s="342"/>
      <c r="VPG1003" s="342"/>
      <c r="VPH1003" s="342"/>
      <c r="VPI1003" s="342"/>
      <c r="VPJ1003" s="342"/>
      <c r="VPK1003" s="342"/>
      <c r="VPL1003" s="342"/>
      <c r="VPM1003" s="342"/>
      <c r="VPN1003" s="342"/>
      <c r="VPO1003" s="342"/>
      <c r="VPP1003" s="342"/>
      <c r="VPQ1003" s="342"/>
      <c r="VPR1003" s="342"/>
      <c r="VPS1003" s="342"/>
      <c r="VPT1003" s="342"/>
      <c r="VPU1003" s="342"/>
      <c r="VPV1003" s="342"/>
      <c r="VPW1003" s="342"/>
      <c r="VPX1003" s="342"/>
      <c r="VPY1003" s="342"/>
      <c r="VPZ1003" s="342"/>
      <c r="VQA1003" s="342"/>
      <c r="VQB1003" s="342"/>
      <c r="VQC1003" s="342"/>
      <c r="VQD1003" s="342"/>
      <c r="VQE1003" s="342"/>
      <c r="VQF1003" s="342"/>
      <c r="VQG1003" s="342"/>
      <c r="VQH1003" s="342"/>
      <c r="VQI1003" s="342"/>
      <c r="VQJ1003" s="342"/>
      <c r="VQK1003" s="342"/>
      <c r="VQL1003" s="342"/>
      <c r="VQM1003" s="342"/>
      <c r="VQN1003" s="342"/>
      <c r="VQO1003" s="342"/>
      <c r="VQP1003" s="342"/>
      <c r="VQQ1003" s="342"/>
      <c r="VQR1003" s="342"/>
      <c r="VQS1003" s="342"/>
      <c r="VQT1003" s="342"/>
      <c r="VQU1003" s="342"/>
      <c r="VQV1003" s="342"/>
      <c r="VQW1003" s="342"/>
      <c r="VQX1003" s="342"/>
      <c r="VQY1003" s="342"/>
      <c r="VQZ1003" s="342"/>
      <c r="VRA1003" s="342"/>
      <c r="VRB1003" s="342"/>
      <c r="VRC1003" s="342"/>
      <c r="VRD1003" s="342"/>
      <c r="VRE1003" s="342"/>
      <c r="VRF1003" s="342"/>
      <c r="VRG1003" s="342"/>
      <c r="VRH1003" s="342"/>
      <c r="VRI1003" s="342"/>
      <c r="VRJ1003" s="342"/>
      <c r="VRK1003" s="342"/>
      <c r="VRL1003" s="342"/>
      <c r="VRM1003" s="342"/>
      <c r="VRN1003" s="342"/>
      <c r="VRO1003" s="342"/>
      <c r="VRP1003" s="342"/>
      <c r="VRQ1003" s="342"/>
      <c r="VRR1003" s="342"/>
      <c r="VRS1003" s="342"/>
      <c r="VRT1003" s="342"/>
      <c r="VRU1003" s="342"/>
      <c r="VRV1003" s="342"/>
      <c r="VRW1003" s="342"/>
      <c r="VRX1003" s="342"/>
      <c r="VRY1003" s="342"/>
      <c r="VRZ1003" s="342"/>
      <c r="VSA1003" s="342"/>
      <c r="VSB1003" s="342"/>
      <c r="VSC1003" s="342"/>
      <c r="VSD1003" s="342"/>
      <c r="VSE1003" s="342"/>
      <c r="VSF1003" s="342"/>
      <c r="VSG1003" s="342"/>
      <c r="VSH1003" s="342"/>
      <c r="VSI1003" s="342"/>
      <c r="VSJ1003" s="342"/>
      <c r="VSK1003" s="342"/>
      <c r="VSL1003" s="342"/>
      <c r="VSM1003" s="342"/>
      <c r="VSN1003" s="342"/>
      <c r="VSO1003" s="342"/>
      <c r="VSP1003" s="342"/>
      <c r="VSQ1003" s="342"/>
      <c r="VSR1003" s="342"/>
      <c r="VSS1003" s="342"/>
      <c r="VST1003" s="342"/>
      <c r="VSU1003" s="342"/>
      <c r="VSV1003" s="342"/>
      <c r="VSW1003" s="342"/>
      <c r="VSX1003" s="342"/>
      <c r="VSY1003" s="342"/>
      <c r="VSZ1003" s="342"/>
      <c r="VTA1003" s="342"/>
      <c r="VTB1003" s="342"/>
      <c r="VTC1003" s="342"/>
      <c r="VTD1003" s="342"/>
      <c r="VTE1003" s="342"/>
      <c r="VTF1003" s="342"/>
      <c r="VTG1003" s="342"/>
      <c r="VTH1003" s="342"/>
      <c r="VTI1003" s="342"/>
      <c r="VTJ1003" s="342"/>
      <c r="VTK1003" s="342"/>
      <c r="VTL1003" s="342"/>
      <c r="VTM1003" s="342"/>
      <c r="VTN1003" s="342"/>
      <c r="VTO1003" s="342"/>
      <c r="VTP1003" s="342"/>
      <c r="VTQ1003" s="342"/>
      <c r="VTR1003" s="342"/>
      <c r="VTS1003" s="342"/>
      <c r="VTT1003" s="342"/>
      <c r="VTU1003" s="342"/>
      <c r="VTV1003" s="342"/>
      <c r="VTW1003" s="342"/>
      <c r="VTX1003" s="342"/>
      <c r="VTY1003" s="342"/>
      <c r="VTZ1003" s="342"/>
      <c r="VUA1003" s="342"/>
      <c r="VUB1003" s="342"/>
      <c r="VUC1003" s="342"/>
      <c r="VUD1003" s="342"/>
      <c r="VUE1003" s="342"/>
      <c r="VUF1003" s="342"/>
      <c r="VUG1003" s="342"/>
      <c r="VUH1003" s="342"/>
      <c r="VUI1003" s="342"/>
      <c r="VUJ1003" s="342"/>
      <c r="VUK1003" s="342"/>
      <c r="VUL1003" s="342"/>
      <c r="VUM1003" s="342"/>
      <c r="VUN1003" s="342"/>
      <c r="VUO1003" s="342"/>
      <c r="VUP1003" s="342"/>
      <c r="VUQ1003" s="342"/>
      <c r="VUR1003" s="342"/>
      <c r="VUS1003" s="342"/>
      <c r="VUT1003" s="342"/>
      <c r="VUU1003" s="342"/>
      <c r="VUV1003" s="342"/>
      <c r="VUW1003" s="342"/>
      <c r="VUX1003" s="342"/>
      <c r="VUY1003" s="342"/>
      <c r="VUZ1003" s="342"/>
      <c r="VVA1003" s="342"/>
      <c r="VVB1003" s="342"/>
      <c r="VVC1003" s="342"/>
      <c r="VVD1003" s="342"/>
      <c r="VVE1003" s="342"/>
      <c r="VVF1003" s="342"/>
      <c r="VVG1003" s="342"/>
      <c r="VVH1003" s="342"/>
      <c r="VVI1003" s="342"/>
      <c r="VVJ1003" s="342"/>
      <c r="VVK1003" s="342"/>
      <c r="VVL1003" s="342"/>
      <c r="VVM1003" s="342"/>
      <c r="VVN1003" s="342"/>
      <c r="VVO1003" s="342"/>
      <c r="VVP1003" s="342"/>
      <c r="VVQ1003" s="342"/>
      <c r="VVR1003" s="342"/>
      <c r="VVS1003" s="342"/>
      <c r="VVT1003" s="342"/>
      <c r="VVU1003" s="342"/>
      <c r="VVV1003" s="342"/>
      <c r="VVW1003" s="342"/>
      <c r="VVX1003" s="342"/>
      <c r="VVY1003" s="342"/>
      <c r="VVZ1003" s="342"/>
      <c r="VWA1003" s="342"/>
      <c r="VWB1003" s="342"/>
      <c r="VWC1003" s="342"/>
      <c r="VWD1003" s="342"/>
      <c r="VWE1003" s="342"/>
      <c r="VWF1003" s="342"/>
      <c r="VWG1003" s="342"/>
      <c r="VWH1003" s="342"/>
      <c r="VWI1003" s="342"/>
      <c r="VWJ1003" s="342"/>
      <c r="VWK1003" s="342"/>
      <c r="VWL1003" s="342"/>
      <c r="VWM1003" s="342"/>
      <c r="VWN1003" s="342"/>
      <c r="VWO1003" s="342"/>
      <c r="VWP1003" s="342"/>
      <c r="VWQ1003" s="342"/>
      <c r="VWR1003" s="342"/>
      <c r="VWS1003" s="342"/>
      <c r="VWT1003" s="342"/>
      <c r="VWU1003" s="342"/>
      <c r="VWV1003" s="342"/>
      <c r="VWW1003" s="342"/>
      <c r="VWX1003" s="342"/>
      <c r="VWY1003" s="342"/>
      <c r="VWZ1003" s="342"/>
      <c r="VXA1003" s="342"/>
      <c r="VXB1003" s="342"/>
      <c r="VXC1003" s="342"/>
      <c r="VXD1003" s="342"/>
      <c r="VXE1003" s="342"/>
      <c r="VXF1003" s="342"/>
      <c r="VXG1003" s="342"/>
      <c r="VXH1003" s="342"/>
      <c r="VXI1003" s="342"/>
      <c r="VXJ1003" s="342"/>
      <c r="VXK1003" s="342"/>
      <c r="VXL1003" s="342"/>
      <c r="VXM1003" s="342"/>
      <c r="VXN1003" s="342"/>
      <c r="VXO1003" s="342"/>
      <c r="VXP1003" s="342"/>
      <c r="VXQ1003" s="342"/>
      <c r="VXR1003" s="342"/>
      <c r="VXS1003" s="342"/>
      <c r="VXT1003" s="342"/>
      <c r="VXU1003" s="342"/>
      <c r="VXV1003" s="342"/>
      <c r="VXW1003" s="342"/>
      <c r="VXX1003" s="342"/>
      <c r="VXY1003" s="342"/>
      <c r="VXZ1003" s="342"/>
      <c r="VYA1003" s="342"/>
      <c r="VYB1003" s="342"/>
      <c r="VYC1003" s="342"/>
      <c r="VYD1003" s="342"/>
      <c r="VYE1003" s="342"/>
      <c r="VYF1003" s="342"/>
      <c r="VYG1003" s="342"/>
      <c r="VYH1003" s="342"/>
      <c r="VYI1003" s="342"/>
      <c r="VYJ1003" s="342"/>
      <c r="VYK1003" s="342"/>
      <c r="VYL1003" s="342"/>
      <c r="VYM1003" s="342"/>
      <c r="VYN1003" s="342"/>
      <c r="VYO1003" s="342"/>
      <c r="VYP1003" s="342"/>
      <c r="VYQ1003" s="342"/>
      <c r="VYR1003" s="342"/>
      <c r="VYS1003" s="342"/>
      <c r="VYT1003" s="342"/>
      <c r="VYU1003" s="342"/>
      <c r="VYV1003" s="342"/>
      <c r="VYW1003" s="342"/>
      <c r="VYX1003" s="342"/>
      <c r="VYY1003" s="342"/>
      <c r="VYZ1003" s="342"/>
      <c r="VZA1003" s="342"/>
      <c r="VZB1003" s="342"/>
      <c r="VZC1003" s="342"/>
      <c r="VZD1003" s="342"/>
      <c r="VZE1003" s="342"/>
      <c r="VZF1003" s="342"/>
      <c r="VZG1003" s="342"/>
      <c r="VZH1003" s="342"/>
      <c r="VZI1003" s="342"/>
      <c r="VZJ1003" s="342"/>
      <c r="VZK1003" s="342"/>
      <c r="VZL1003" s="342"/>
      <c r="VZM1003" s="342"/>
      <c r="VZN1003" s="342"/>
      <c r="VZO1003" s="342"/>
      <c r="VZP1003" s="342"/>
      <c r="VZQ1003" s="342"/>
      <c r="VZR1003" s="342"/>
      <c r="VZS1003" s="342"/>
      <c r="VZT1003" s="342"/>
      <c r="VZU1003" s="342"/>
      <c r="VZV1003" s="342"/>
      <c r="VZW1003" s="342"/>
      <c r="VZX1003" s="342"/>
      <c r="VZY1003" s="342"/>
      <c r="VZZ1003" s="342"/>
      <c r="WAA1003" s="342"/>
      <c r="WAB1003" s="342"/>
      <c r="WAC1003" s="342"/>
      <c r="WAD1003" s="342"/>
      <c r="WAE1003" s="342"/>
      <c r="WAF1003" s="342"/>
      <c r="WAG1003" s="342"/>
      <c r="WAH1003" s="342"/>
      <c r="WAI1003" s="342"/>
      <c r="WAJ1003" s="342"/>
      <c r="WAK1003" s="342"/>
      <c r="WAL1003" s="342"/>
      <c r="WAM1003" s="342"/>
      <c r="WAN1003" s="342"/>
      <c r="WAO1003" s="342"/>
      <c r="WAP1003" s="342"/>
      <c r="WAQ1003" s="342"/>
      <c r="WAR1003" s="342"/>
      <c r="WAS1003" s="342"/>
      <c r="WAT1003" s="342"/>
      <c r="WAU1003" s="342"/>
      <c r="WAV1003" s="342"/>
      <c r="WAW1003" s="342"/>
      <c r="WAX1003" s="342"/>
      <c r="WAY1003" s="342"/>
      <c r="WAZ1003" s="342"/>
      <c r="WBA1003" s="342"/>
      <c r="WBB1003" s="342"/>
      <c r="WBC1003" s="342"/>
      <c r="WBD1003" s="342"/>
      <c r="WBE1003" s="342"/>
      <c r="WBF1003" s="342"/>
      <c r="WBG1003" s="342"/>
      <c r="WBH1003" s="342"/>
      <c r="WBI1003" s="342"/>
      <c r="WBJ1003" s="342"/>
      <c r="WBK1003" s="342"/>
      <c r="WBL1003" s="342"/>
      <c r="WBM1003" s="342"/>
      <c r="WBN1003" s="342"/>
      <c r="WBO1003" s="342"/>
      <c r="WBP1003" s="342"/>
      <c r="WBQ1003" s="342"/>
      <c r="WBR1003" s="342"/>
      <c r="WBS1003" s="342"/>
      <c r="WBT1003" s="342"/>
      <c r="WBU1003" s="342"/>
      <c r="WBV1003" s="342"/>
      <c r="WBW1003" s="342"/>
      <c r="WBX1003" s="342"/>
      <c r="WBY1003" s="342"/>
      <c r="WBZ1003" s="342"/>
      <c r="WCA1003" s="342"/>
      <c r="WCB1003" s="342"/>
      <c r="WCC1003" s="342"/>
      <c r="WCD1003" s="342"/>
      <c r="WCE1003" s="342"/>
      <c r="WCF1003" s="342"/>
      <c r="WCG1003" s="342"/>
      <c r="WCH1003" s="342"/>
      <c r="WCI1003" s="342"/>
      <c r="WCJ1003" s="342"/>
      <c r="WCK1003" s="342"/>
      <c r="WCL1003" s="342"/>
      <c r="WCM1003" s="342"/>
      <c r="WCN1003" s="342"/>
      <c r="WCO1003" s="342"/>
      <c r="WCP1003" s="342"/>
      <c r="WCQ1003" s="342"/>
      <c r="WCR1003" s="342"/>
      <c r="WCS1003" s="342"/>
      <c r="WCT1003" s="342"/>
      <c r="WCU1003" s="342"/>
      <c r="WCV1003" s="342"/>
      <c r="WCW1003" s="342"/>
      <c r="WCX1003" s="342"/>
      <c r="WCY1003" s="342"/>
      <c r="WCZ1003" s="342"/>
      <c r="WDA1003" s="342"/>
      <c r="WDB1003" s="342"/>
      <c r="WDC1003" s="342"/>
      <c r="WDD1003" s="342"/>
      <c r="WDE1003" s="342"/>
      <c r="WDF1003" s="342"/>
      <c r="WDG1003" s="342"/>
      <c r="WDH1003" s="342"/>
      <c r="WDI1003" s="342"/>
      <c r="WDJ1003" s="342"/>
      <c r="WDK1003" s="342"/>
      <c r="WDL1003" s="342"/>
      <c r="WDM1003" s="342"/>
      <c r="WDN1003" s="342"/>
      <c r="WDO1003" s="342"/>
      <c r="WDP1003" s="342"/>
      <c r="WDQ1003" s="342"/>
      <c r="WDR1003" s="342"/>
      <c r="WDS1003" s="342"/>
      <c r="WDT1003" s="342"/>
      <c r="WDU1003" s="342"/>
      <c r="WDV1003" s="342"/>
      <c r="WDW1003" s="342"/>
      <c r="WDX1003" s="342"/>
      <c r="WDY1003" s="342"/>
      <c r="WDZ1003" s="342"/>
      <c r="WEA1003" s="342"/>
      <c r="WEB1003" s="342"/>
      <c r="WEC1003" s="342"/>
      <c r="WED1003" s="342"/>
      <c r="WEE1003" s="342"/>
      <c r="WEF1003" s="342"/>
      <c r="WEG1003" s="342"/>
      <c r="WEH1003" s="342"/>
      <c r="WEI1003" s="342"/>
      <c r="WEJ1003" s="342"/>
      <c r="WEK1003" s="342"/>
      <c r="WEL1003" s="342"/>
      <c r="WEM1003" s="342"/>
      <c r="WEN1003" s="342"/>
      <c r="WEO1003" s="342"/>
      <c r="WEP1003" s="342"/>
      <c r="WEQ1003" s="342"/>
      <c r="WER1003" s="342"/>
      <c r="WES1003" s="342"/>
      <c r="WET1003" s="342"/>
      <c r="WEU1003" s="342"/>
      <c r="WEV1003" s="342"/>
      <c r="WEW1003" s="342"/>
      <c r="WEX1003" s="342"/>
      <c r="WEY1003" s="342"/>
      <c r="WEZ1003" s="342"/>
      <c r="WFA1003" s="342"/>
      <c r="WFB1003" s="342"/>
      <c r="WFC1003" s="342"/>
      <c r="WFD1003" s="342"/>
      <c r="WFE1003" s="342"/>
      <c r="WFF1003" s="342"/>
      <c r="WFG1003" s="342"/>
      <c r="WFH1003" s="342"/>
      <c r="WFI1003" s="342"/>
      <c r="WFJ1003" s="342"/>
      <c r="WFK1003" s="342"/>
      <c r="WFL1003" s="342"/>
      <c r="WFM1003" s="342"/>
      <c r="WFN1003" s="342"/>
      <c r="WFO1003" s="342"/>
      <c r="WFP1003" s="342"/>
      <c r="WFQ1003" s="342"/>
      <c r="WFR1003" s="342"/>
      <c r="WFS1003" s="342"/>
      <c r="WFT1003" s="342"/>
      <c r="WFU1003" s="342"/>
      <c r="WFV1003" s="342"/>
      <c r="WFW1003" s="342"/>
      <c r="WFX1003" s="342"/>
      <c r="WFY1003" s="342"/>
      <c r="WFZ1003" s="342"/>
      <c r="WGA1003" s="342"/>
      <c r="WGB1003" s="342"/>
      <c r="WGC1003" s="342"/>
      <c r="WGD1003" s="342"/>
      <c r="WGE1003" s="342"/>
      <c r="WGF1003" s="342"/>
      <c r="WGG1003" s="342"/>
      <c r="WGH1003" s="342"/>
      <c r="WGI1003" s="342"/>
      <c r="WGJ1003" s="342"/>
      <c r="WGK1003" s="342"/>
      <c r="WGL1003" s="342"/>
      <c r="WGM1003" s="342"/>
      <c r="WGN1003" s="342"/>
      <c r="WGO1003" s="342"/>
      <c r="WGP1003" s="342"/>
      <c r="WGQ1003" s="342"/>
      <c r="WGR1003" s="342"/>
      <c r="WGS1003" s="342"/>
      <c r="WGT1003" s="342"/>
      <c r="WGU1003" s="342"/>
      <c r="WGV1003" s="342"/>
      <c r="WGW1003" s="342"/>
      <c r="WGX1003" s="342"/>
      <c r="WGY1003" s="342"/>
      <c r="WGZ1003" s="342"/>
      <c r="WHA1003" s="342"/>
      <c r="WHB1003" s="342"/>
      <c r="WHC1003" s="342"/>
      <c r="WHD1003" s="342"/>
      <c r="WHE1003" s="342"/>
      <c r="WHF1003" s="342"/>
      <c r="WHG1003" s="342"/>
      <c r="WHH1003" s="342"/>
      <c r="WHI1003" s="342"/>
      <c r="WHJ1003" s="342"/>
      <c r="WHK1003" s="342"/>
      <c r="WHL1003" s="342"/>
      <c r="WHM1003" s="342"/>
      <c r="WHN1003" s="342"/>
      <c r="WHO1003" s="342"/>
      <c r="WHP1003" s="342"/>
      <c r="WHQ1003" s="342"/>
      <c r="WHR1003" s="342"/>
      <c r="WHS1003" s="342"/>
      <c r="WHT1003" s="342"/>
      <c r="WHU1003" s="342"/>
      <c r="WHV1003" s="342"/>
      <c r="WHW1003" s="342"/>
      <c r="WHX1003" s="342"/>
      <c r="WHY1003" s="342"/>
      <c r="WHZ1003" s="342"/>
      <c r="WIA1003" s="342"/>
      <c r="WIB1003" s="342"/>
      <c r="WIC1003" s="342"/>
      <c r="WID1003" s="342"/>
      <c r="WIE1003" s="342"/>
      <c r="WIF1003" s="342"/>
      <c r="WIG1003" s="342"/>
      <c r="WIH1003" s="342"/>
      <c r="WII1003" s="342"/>
      <c r="WIJ1003" s="342"/>
      <c r="WIK1003" s="342"/>
      <c r="WIL1003" s="342"/>
      <c r="WIM1003" s="342"/>
      <c r="WIN1003" s="342"/>
      <c r="WIO1003" s="342"/>
      <c r="WIP1003" s="342"/>
      <c r="WIQ1003" s="342"/>
      <c r="WIR1003" s="342"/>
      <c r="WIS1003" s="342"/>
      <c r="WIT1003" s="342"/>
      <c r="WIU1003" s="342"/>
      <c r="WIV1003" s="342"/>
      <c r="WIW1003" s="342"/>
      <c r="WIX1003" s="342"/>
      <c r="WIY1003" s="342"/>
      <c r="WIZ1003" s="342"/>
      <c r="WJA1003" s="342"/>
      <c r="WJB1003" s="342"/>
      <c r="WJC1003" s="342"/>
      <c r="WJD1003" s="342"/>
      <c r="WJE1003" s="342"/>
      <c r="WJF1003" s="342"/>
      <c r="WJG1003" s="342"/>
      <c r="WJH1003" s="342"/>
      <c r="WJI1003" s="342"/>
      <c r="WJJ1003" s="342"/>
      <c r="WJK1003" s="342"/>
      <c r="WJL1003" s="342"/>
      <c r="WJM1003" s="342"/>
      <c r="WJN1003" s="342"/>
      <c r="WJO1003" s="342"/>
      <c r="WJP1003" s="342"/>
      <c r="WJQ1003" s="342"/>
      <c r="WJR1003" s="342"/>
      <c r="WJS1003" s="342"/>
      <c r="WJT1003" s="342"/>
      <c r="WJU1003" s="342"/>
      <c r="WJV1003" s="342"/>
      <c r="WJW1003" s="342"/>
      <c r="WJX1003" s="342"/>
      <c r="WJY1003" s="342"/>
      <c r="WJZ1003" s="342"/>
      <c r="WKA1003" s="342"/>
      <c r="WKB1003" s="342"/>
      <c r="WKC1003" s="342"/>
      <c r="WKD1003" s="342"/>
      <c r="WKE1003" s="342"/>
      <c r="WKF1003" s="342"/>
      <c r="WKG1003" s="342"/>
      <c r="WKH1003" s="342"/>
      <c r="WKI1003" s="342"/>
      <c r="WKJ1003" s="342"/>
      <c r="WKK1003" s="342"/>
      <c r="WKL1003" s="342"/>
      <c r="WKM1003" s="342"/>
      <c r="WKN1003" s="342"/>
      <c r="WKO1003" s="342"/>
      <c r="WKP1003" s="342"/>
      <c r="WKQ1003" s="342"/>
      <c r="WKR1003" s="342"/>
      <c r="WKS1003" s="342"/>
      <c r="WKT1003" s="342"/>
      <c r="WKU1003" s="342"/>
      <c r="WKV1003" s="342"/>
      <c r="WKW1003" s="342"/>
      <c r="WKX1003" s="342"/>
      <c r="WKY1003" s="342"/>
      <c r="WKZ1003" s="342"/>
      <c r="WLA1003" s="342"/>
      <c r="WLB1003" s="342"/>
      <c r="WLC1003" s="342"/>
      <c r="WLD1003" s="342"/>
      <c r="WLE1003" s="342"/>
      <c r="WLF1003" s="342"/>
      <c r="WLG1003" s="342"/>
      <c r="WLH1003" s="342"/>
      <c r="WLI1003" s="342"/>
      <c r="WLJ1003" s="342"/>
      <c r="WLK1003" s="342"/>
      <c r="WLL1003" s="342"/>
      <c r="WLM1003" s="342"/>
      <c r="WLN1003" s="342"/>
      <c r="WLO1003" s="342"/>
      <c r="WLP1003" s="342"/>
      <c r="WLQ1003" s="342"/>
      <c r="WLR1003" s="342"/>
      <c r="WLS1003" s="342"/>
      <c r="WLT1003" s="342"/>
      <c r="WLU1003" s="342"/>
      <c r="WLV1003" s="342"/>
      <c r="WLW1003" s="342"/>
      <c r="WLX1003" s="342"/>
      <c r="WLY1003" s="342"/>
      <c r="WLZ1003" s="342"/>
      <c r="WMA1003" s="342"/>
      <c r="WMB1003" s="342"/>
      <c r="WMC1003" s="342"/>
      <c r="WMD1003" s="342"/>
      <c r="WME1003" s="342"/>
      <c r="WMF1003" s="342"/>
      <c r="WMG1003" s="342"/>
      <c r="WMH1003" s="342"/>
      <c r="WMI1003" s="342"/>
      <c r="WMJ1003" s="342"/>
      <c r="WMK1003" s="342"/>
      <c r="WML1003" s="342"/>
      <c r="WMM1003" s="342"/>
      <c r="WMN1003" s="342"/>
      <c r="WMO1003" s="342"/>
      <c r="WMP1003" s="342"/>
      <c r="WMQ1003" s="342"/>
      <c r="WMR1003" s="342"/>
      <c r="WMS1003" s="342"/>
      <c r="WMT1003" s="342"/>
      <c r="WMU1003" s="342"/>
      <c r="WMV1003" s="342"/>
      <c r="WMW1003" s="342"/>
      <c r="WMX1003" s="342"/>
      <c r="WMY1003" s="342"/>
      <c r="WMZ1003" s="342"/>
      <c r="WNA1003" s="342"/>
      <c r="WNB1003" s="342"/>
      <c r="WNC1003" s="342"/>
      <c r="WND1003" s="342"/>
      <c r="WNE1003" s="342"/>
      <c r="WNF1003" s="342"/>
      <c r="WNG1003" s="342"/>
      <c r="WNH1003" s="342"/>
      <c r="WNI1003" s="342"/>
      <c r="WNJ1003" s="342"/>
      <c r="WNK1003" s="342"/>
      <c r="WNL1003" s="342"/>
      <c r="WNM1003" s="342"/>
      <c r="WNN1003" s="342"/>
      <c r="WNO1003" s="342"/>
      <c r="WNP1003" s="342"/>
      <c r="WNQ1003" s="342"/>
      <c r="WNR1003" s="342"/>
      <c r="WNS1003" s="342"/>
      <c r="WNT1003" s="342"/>
      <c r="WNU1003" s="342"/>
      <c r="WNV1003" s="342"/>
      <c r="WNW1003" s="342"/>
      <c r="WNX1003" s="342"/>
      <c r="WNY1003" s="342"/>
      <c r="WNZ1003" s="342"/>
      <c r="WOA1003" s="342"/>
      <c r="WOB1003" s="342"/>
      <c r="WOC1003" s="342"/>
      <c r="WOD1003" s="342"/>
      <c r="WOE1003" s="342"/>
      <c r="WOF1003" s="342"/>
      <c r="WOG1003" s="342"/>
      <c r="WOH1003" s="342"/>
      <c r="WOI1003" s="342"/>
      <c r="WOJ1003" s="342"/>
      <c r="WOK1003" s="342"/>
      <c r="WOL1003" s="342"/>
      <c r="WOM1003" s="342"/>
      <c r="WON1003" s="342"/>
      <c r="WOO1003" s="342"/>
      <c r="WOP1003" s="342"/>
      <c r="WOQ1003" s="342"/>
      <c r="WOR1003" s="342"/>
      <c r="WOS1003" s="342"/>
      <c r="WOT1003" s="342"/>
      <c r="WOU1003" s="342"/>
      <c r="WOV1003" s="342"/>
      <c r="WOW1003" s="342"/>
      <c r="WOX1003" s="342"/>
      <c r="WOY1003" s="342"/>
      <c r="WOZ1003" s="342"/>
      <c r="WPA1003" s="342"/>
      <c r="WPB1003" s="342"/>
      <c r="WPC1003" s="342"/>
      <c r="WPD1003" s="342"/>
      <c r="WPE1003" s="342"/>
      <c r="WPF1003" s="342"/>
      <c r="WPG1003" s="342"/>
      <c r="WPH1003" s="342"/>
      <c r="WPI1003" s="342"/>
      <c r="WPJ1003" s="342"/>
      <c r="WPK1003" s="342"/>
      <c r="WPL1003" s="342"/>
      <c r="WPM1003" s="342"/>
      <c r="WPN1003" s="342"/>
      <c r="WPO1003" s="342"/>
      <c r="WPP1003" s="342"/>
      <c r="WPQ1003" s="342"/>
      <c r="WPR1003" s="342"/>
      <c r="WPS1003" s="342"/>
      <c r="WPT1003" s="342"/>
      <c r="WPU1003" s="342"/>
      <c r="WPV1003" s="342"/>
      <c r="WPW1003" s="342"/>
      <c r="WPX1003" s="342"/>
      <c r="WPY1003" s="342"/>
      <c r="WPZ1003" s="342"/>
      <c r="WQA1003" s="342"/>
      <c r="WQB1003" s="342"/>
      <c r="WQC1003" s="342"/>
      <c r="WQD1003" s="342"/>
      <c r="WQE1003" s="342"/>
      <c r="WQF1003" s="342"/>
      <c r="WQG1003" s="342"/>
      <c r="WQH1003" s="342"/>
      <c r="WQI1003" s="342"/>
      <c r="WQJ1003" s="342"/>
      <c r="WQK1003" s="342"/>
      <c r="WQL1003" s="342"/>
      <c r="WQM1003" s="342"/>
      <c r="WQN1003" s="342"/>
      <c r="WQO1003" s="342"/>
      <c r="WQP1003" s="342"/>
      <c r="WQQ1003" s="342"/>
      <c r="WQR1003" s="342"/>
      <c r="WQS1003" s="342"/>
      <c r="WQT1003" s="342"/>
      <c r="WQU1003" s="342"/>
      <c r="WQV1003" s="342"/>
      <c r="WQW1003" s="342"/>
      <c r="WQX1003" s="342"/>
      <c r="WQY1003" s="342"/>
      <c r="WQZ1003" s="342"/>
      <c r="WRA1003" s="342"/>
      <c r="WRB1003" s="342"/>
      <c r="WRC1003" s="342"/>
      <c r="WRD1003" s="342"/>
      <c r="WRE1003" s="342"/>
      <c r="WRF1003" s="342"/>
      <c r="WRG1003" s="342"/>
      <c r="WRH1003" s="342"/>
      <c r="WRI1003" s="342"/>
      <c r="WRJ1003" s="342"/>
      <c r="WRK1003" s="342"/>
      <c r="WRL1003" s="342"/>
      <c r="WRM1003" s="342"/>
      <c r="WRN1003" s="342"/>
      <c r="WRO1003" s="342"/>
      <c r="WRP1003" s="342"/>
      <c r="WRQ1003" s="342"/>
      <c r="WRR1003" s="342"/>
      <c r="WRS1003" s="342"/>
      <c r="WRT1003" s="342"/>
      <c r="WRU1003" s="342"/>
      <c r="WRV1003" s="342"/>
      <c r="WRW1003" s="342"/>
      <c r="WRX1003" s="342"/>
      <c r="WRY1003" s="342"/>
      <c r="WRZ1003" s="342"/>
      <c r="WSA1003" s="342"/>
      <c r="WSB1003" s="342"/>
      <c r="WSC1003" s="342"/>
      <c r="WSD1003" s="342"/>
      <c r="WSE1003" s="342"/>
      <c r="WSF1003" s="342"/>
      <c r="WSG1003" s="342"/>
      <c r="WSH1003" s="342"/>
      <c r="WSI1003" s="342"/>
      <c r="WSJ1003" s="342"/>
      <c r="WSK1003" s="342"/>
      <c r="WSL1003" s="342"/>
      <c r="WSM1003" s="342"/>
      <c r="WSN1003" s="342"/>
      <c r="WSO1003" s="342"/>
      <c r="WSP1003" s="342"/>
      <c r="WSQ1003" s="342"/>
      <c r="WSR1003" s="342"/>
      <c r="WSS1003" s="342"/>
      <c r="WST1003" s="342"/>
      <c r="WSU1003" s="342"/>
      <c r="WSV1003" s="342"/>
      <c r="WSW1003" s="342"/>
      <c r="WSX1003" s="342"/>
      <c r="WSY1003" s="342"/>
      <c r="WSZ1003" s="342"/>
      <c r="WTA1003" s="342"/>
      <c r="WTB1003" s="342"/>
      <c r="WTC1003" s="342"/>
      <c r="WTD1003" s="342"/>
      <c r="WTE1003" s="342"/>
      <c r="WTF1003" s="342"/>
      <c r="WTG1003" s="342"/>
      <c r="WTH1003" s="342"/>
      <c r="WTI1003" s="342"/>
      <c r="WTJ1003" s="342"/>
      <c r="WTK1003" s="342"/>
      <c r="WTL1003" s="342"/>
      <c r="WTM1003" s="342"/>
      <c r="WTN1003" s="342"/>
      <c r="WTO1003" s="342"/>
      <c r="WTP1003" s="342"/>
      <c r="WTQ1003" s="342"/>
      <c r="WTR1003" s="342"/>
      <c r="WTS1003" s="342"/>
      <c r="WTT1003" s="342"/>
      <c r="WTU1003" s="342"/>
      <c r="WTV1003" s="342"/>
      <c r="WTW1003" s="342"/>
      <c r="WTX1003" s="342"/>
      <c r="WTY1003" s="342"/>
      <c r="WTZ1003" s="342"/>
      <c r="WUA1003" s="342"/>
      <c r="WUB1003" s="342"/>
      <c r="WUC1003" s="342"/>
      <c r="WUD1003" s="342"/>
      <c r="WUE1003" s="342"/>
      <c r="WUF1003" s="342"/>
      <c r="WUG1003" s="342"/>
      <c r="WUH1003" s="342"/>
      <c r="WUI1003" s="342"/>
      <c r="WUJ1003" s="342"/>
      <c r="WUK1003" s="342"/>
      <c r="WUL1003" s="342"/>
      <c r="WUM1003" s="342"/>
      <c r="WUN1003" s="342"/>
      <c r="WUO1003" s="342"/>
      <c r="WUP1003" s="342"/>
      <c r="WUQ1003" s="342"/>
      <c r="WUR1003" s="342"/>
      <c r="WUS1003" s="342"/>
      <c r="WUT1003" s="342"/>
      <c r="WUU1003" s="342"/>
      <c r="WUV1003" s="342"/>
      <c r="WUW1003" s="342"/>
      <c r="WUX1003" s="342"/>
      <c r="WUY1003" s="342"/>
      <c r="WUZ1003" s="342"/>
      <c r="WVA1003" s="342"/>
      <c r="WVB1003" s="342"/>
      <c r="WVC1003" s="342"/>
      <c r="WVD1003" s="342"/>
      <c r="WVE1003" s="342"/>
      <c r="WVF1003" s="342"/>
      <c r="WVG1003" s="342"/>
      <c r="WVH1003" s="342"/>
      <c r="WVI1003" s="342"/>
      <c r="WVJ1003" s="342"/>
      <c r="WVK1003" s="342"/>
      <c r="WVL1003" s="342"/>
      <c r="WVM1003" s="342"/>
      <c r="WVN1003" s="342"/>
      <c r="WVO1003" s="342"/>
      <c r="WVP1003" s="342"/>
      <c r="WVQ1003" s="342"/>
      <c r="WVR1003" s="342"/>
      <c r="WVS1003" s="342"/>
      <c r="WVT1003" s="342"/>
      <c r="WVU1003" s="342"/>
      <c r="WVV1003" s="342"/>
      <c r="WVW1003" s="342"/>
      <c r="WVX1003" s="342"/>
      <c r="WVY1003" s="342"/>
      <c r="WVZ1003" s="342"/>
      <c r="WWA1003" s="342"/>
      <c r="WWB1003" s="342"/>
      <c r="WWC1003" s="342"/>
      <c r="WWD1003" s="342"/>
      <c r="WWE1003" s="342"/>
      <c r="WWF1003" s="342"/>
      <c r="WWG1003" s="342"/>
      <c r="WWH1003" s="342"/>
      <c r="WWI1003" s="342"/>
      <c r="WWJ1003" s="342"/>
      <c r="WWK1003" s="342"/>
      <c r="WWL1003" s="342"/>
      <c r="WWM1003" s="342"/>
      <c r="WWN1003" s="342"/>
      <c r="WWO1003" s="342"/>
      <c r="WWP1003" s="342"/>
      <c r="WWQ1003" s="342"/>
      <c r="WWR1003" s="342"/>
      <c r="WWS1003" s="342"/>
      <c r="WWT1003" s="342"/>
      <c r="WWU1003" s="342"/>
      <c r="WWV1003" s="342"/>
      <c r="WWW1003" s="342"/>
      <c r="WWX1003" s="342"/>
      <c r="WWY1003" s="342"/>
      <c r="WWZ1003" s="342"/>
      <c r="WXA1003" s="342"/>
      <c r="WXB1003" s="342"/>
      <c r="WXC1003" s="342"/>
      <c r="WXD1003" s="342"/>
      <c r="WXE1003" s="342"/>
      <c r="WXF1003" s="342"/>
      <c r="WXG1003" s="342"/>
      <c r="WXH1003" s="342"/>
      <c r="WXI1003" s="342"/>
      <c r="WXJ1003" s="342"/>
      <c r="WXK1003" s="342"/>
      <c r="WXL1003" s="342"/>
      <c r="WXM1003" s="342"/>
      <c r="WXN1003" s="342"/>
      <c r="WXO1003" s="342"/>
      <c r="WXP1003" s="342"/>
      <c r="WXQ1003" s="342"/>
      <c r="WXR1003" s="342"/>
      <c r="WXS1003" s="342"/>
      <c r="WXT1003" s="342"/>
      <c r="WXU1003" s="342"/>
      <c r="WXV1003" s="342"/>
      <c r="WXW1003" s="342"/>
      <c r="WXX1003" s="342"/>
      <c r="WXY1003" s="342"/>
      <c r="WXZ1003" s="342"/>
      <c r="WYA1003" s="342"/>
      <c r="WYB1003" s="342"/>
      <c r="WYC1003" s="342"/>
      <c r="WYD1003" s="342"/>
      <c r="WYE1003" s="342"/>
      <c r="WYF1003" s="342"/>
      <c r="WYG1003" s="342"/>
      <c r="WYH1003" s="342"/>
      <c r="WYI1003" s="342"/>
      <c r="WYJ1003" s="342"/>
      <c r="WYK1003" s="342"/>
      <c r="WYL1003" s="342"/>
      <c r="WYM1003" s="342"/>
      <c r="WYN1003" s="342"/>
      <c r="WYO1003" s="342"/>
      <c r="WYP1003" s="342"/>
      <c r="WYQ1003" s="342"/>
      <c r="WYR1003" s="342"/>
      <c r="WYS1003" s="342"/>
      <c r="WYT1003" s="342"/>
      <c r="WYU1003" s="342"/>
      <c r="WYV1003" s="342"/>
      <c r="WYW1003" s="342"/>
      <c r="WYX1003" s="342"/>
      <c r="WYY1003" s="342"/>
      <c r="WYZ1003" s="342"/>
      <c r="WZA1003" s="342"/>
      <c r="WZB1003" s="342"/>
      <c r="WZC1003" s="342"/>
      <c r="WZD1003" s="342"/>
      <c r="WZE1003" s="342"/>
      <c r="WZF1003" s="342"/>
      <c r="WZG1003" s="342"/>
      <c r="WZH1003" s="342"/>
      <c r="WZI1003" s="342"/>
      <c r="WZJ1003" s="342"/>
      <c r="WZK1003" s="342"/>
      <c r="WZL1003" s="342"/>
      <c r="WZM1003" s="342"/>
      <c r="WZN1003" s="342"/>
      <c r="WZO1003" s="342"/>
      <c r="WZP1003" s="342"/>
      <c r="WZQ1003" s="342"/>
      <c r="WZR1003" s="342"/>
      <c r="WZS1003" s="342"/>
      <c r="WZT1003" s="342"/>
      <c r="WZU1003" s="342"/>
      <c r="WZV1003" s="342"/>
      <c r="WZW1003" s="342"/>
      <c r="WZX1003" s="342"/>
      <c r="WZY1003" s="342"/>
      <c r="WZZ1003" s="342"/>
      <c r="XAA1003" s="342"/>
      <c r="XAB1003" s="342"/>
      <c r="XAC1003" s="342"/>
      <c r="XAD1003" s="342"/>
      <c r="XAE1003" s="342"/>
      <c r="XAF1003" s="342"/>
      <c r="XAG1003" s="342"/>
      <c r="XAH1003" s="342"/>
      <c r="XAI1003" s="342"/>
      <c r="XAJ1003" s="342"/>
      <c r="XAK1003" s="342"/>
      <c r="XAL1003" s="342"/>
      <c r="XAM1003" s="342"/>
      <c r="XAN1003" s="342"/>
      <c r="XAO1003" s="342"/>
      <c r="XAP1003" s="342"/>
      <c r="XAQ1003" s="342"/>
      <c r="XAR1003" s="342"/>
      <c r="XAS1003" s="342"/>
      <c r="XAT1003" s="342"/>
      <c r="XAU1003" s="342"/>
      <c r="XAV1003" s="342"/>
      <c r="XAW1003" s="342"/>
      <c r="XAX1003" s="342"/>
      <c r="XAY1003" s="342"/>
      <c r="XAZ1003" s="342"/>
      <c r="XBA1003" s="342"/>
      <c r="XBB1003" s="342"/>
      <c r="XBC1003" s="342"/>
      <c r="XBD1003" s="342"/>
      <c r="XBE1003" s="342"/>
      <c r="XBF1003" s="342"/>
      <c r="XBG1003" s="342"/>
      <c r="XBH1003" s="342"/>
      <c r="XBI1003" s="342"/>
      <c r="XBJ1003" s="342"/>
      <c r="XBK1003" s="342"/>
      <c r="XBL1003" s="342"/>
      <c r="XBM1003" s="342"/>
      <c r="XBN1003" s="342"/>
      <c r="XBO1003" s="342"/>
      <c r="XBP1003" s="342"/>
      <c r="XBQ1003" s="342"/>
      <c r="XBR1003" s="342"/>
      <c r="XBS1003" s="342"/>
      <c r="XBT1003" s="342"/>
      <c r="XBU1003" s="342"/>
      <c r="XBV1003" s="342"/>
      <c r="XBW1003" s="342"/>
      <c r="XBX1003" s="342"/>
      <c r="XBY1003" s="342"/>
      <c r="XBZ1003" s="342"/>
      <c r="XCA1003" s="342"/>
      <c r="XCB1003" s="342"/>
      <c r="XCC1003" s="342"/>
      <c r="XCD1003" s="342"/>
      <c r="XCE1003" s="342"/>
      <c r="XCF1003" s="342"/>
      <c r="XCG1003" s="342"/>
      <c r="XCH1003" s="342"/>
      <c r="XCI1003" s="342"/>
      <c r="XCJ1003" s="342"/>
      <c r="XCK1003" s="342"/>
      <c r="XCL1003" s="342"/>
      <c r="XCM1003" s="342"/>
      <c r="XCN1003" s="342"/>
      <c r="XCO1003" s="342"/>
      <c r="XCP1003" s="342"/>
      <c r="XCQ1003" s="342"/>
      <c r="XCR1003" s="342"/>
      <c r="XCS1003" s="342"/>
      <c r="XCT1003" s="342"/>
      <c r="XCU1003" s="342"/>
      <c r="XCV1003" s="342"/>
      <c r="XCW1003" s="342"/>
      <c r="XCX1003" s="342"/>
      <c r="XCY1003" s="342"/>
      <c r="XCZ1003" s="342"/>
      <c r="XDA1003" s="342"/>
      <c r="XDB1003" s="342"/>
      <c r="XDC1003" s="342"/>
      <c r="XDD1003" s="342"/>
      <c r="XDE1003" s="342"/>
      <c r="XDF1003" s="342"/>
      <c r="XDG1003" s="342"/>
      <c r="XDH1003" s="342"/>
      <c r="XDI1003" s="342"/>
      <c r="XDJ1003" s="342"/>
      <c r="XDK1003" s="342"/>
      <c r="XDL1003" s="342"/>
      <c r="XDM1003" s="342"/>
      <c r="XDN1003" s="342"/>
      <c r="XDO1003" s="342"/>
      <c r="XDP1003" s="342"/>
      <c r="XDQ1003" s="342"/>
      <c r="XDR1003" s="342"/>
      <c r="XDS1003" s="342"/>
      <c r="XDT1003" s="342"/>
      <c r="XDU1003" s="342"/>
      <c r="XDV1003" s="342"/>
      <c r="XDW1003" s="342"/>
      <c r="XDX1003" s="342"/>
      <c r="XDY1003" s="342"/>
    </row>
    <row r="1004" spans="1:16380" ht="22.5" hidden="1" customHeight="1" x14ac:dyDescent="0.25">
      <c r="A1004" s="68" t="s">
        <v>4124</v>
      </c>
      <c r="B1004" s="68">
        <v>1975</v>
      </c>
      <c r="C1004" s="36" t="s">
        <v>3169</v>
      </c>
      <c r="D1004" s="68">
        <v>1981</v>
      </c>
      <c r="E1004" s="68" t="s">
        <v>2932</v>
      </c>
      <c r="F1004" s="68" t="s">
        <v>2933</v>
      </c>
      <c r="G1004" s="68">
        <v>5</v>
      </c>
      <c r="H1004" s="68">
        <v>4</v>
      </c>
      <c r="I1004" s="139">
        <v>3674.2</v>
      </c>
      <c r="J1004" s="137">
        <v>3344.6</v>
      </c>
      <c r="K1004" s="139">
        <v>3344.6</v>
      </c>
      <c r="L1004" s="25">
        <v>171</v>
      </c>
      <c r="M1004" s="137">
        <f t="shared" ref="M1004:M1006" si="237">R1004+T1004+V1004+X1004+Z1004+AB1004+AE1004+AF1004</f>
        <v>1503236.78</v>
      </c>
      <c r="N1004" s="137"/>
      <c r="O1004" s="137"/>
      <c r="P1004" s="137"/>
      <c r="Q1004" s="137">
        <f t="shared" si="236"/>
        <v>1503236.78</v>
      </c>
      <c r="R1004" s="139"/>
      <c r="S1004" s="25"/>
      <c r="T1004" s="139"/>
      <c r="U1004" s="139"/>
      <c r="V1004" s="139"/>
      <c r="W1004" s="139"/>
      <c r="X1004" s="139"/>
      <c r="Y1004" s="139">
        <v>1057</v>
      </c>
      <c r="Z1004" s="139">
        <v>1503236.78</v>
      </c>
      <c r="AA1004" s="139"/>
      <c r="AB1004" s="139"/>
      <c r="AC1004" s="139"/>
      <c r="AD1004" s="139"/>
      <c r="AE1004" s="139"/>
      <c r="AF1004" s="159"/>
      <c r="AG1004" s="337">
        <v>2025</v>
      </c>
      <c r="AH1004" s="188"/>
      <c r="AI1004" s="188"/>
      <c r="AJ1004" s="134">
        <f t="shared" si="226"/>
        <v>941</v>
      </c>
      <c r="AK1004" s="35" t="s">
        <v>153</v>
      </c>
      <c r="AL1004" s="134" t="str">
        <f t="shared" si="227"/>
        <v>941.</v>
      </c>
      <c r="AM1004" s="140"/>
      <c r="AN1004" s="299"/>
      <c r="AO1004" s="193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  <c r="DF1004" s="14"/>
      <c r="DG1004" s="14"/>
      <c r="DH1004" s="14"/>
      <c r="DI1004" s="14"/>
      <c r="DJ1004" s="14"/>
      <c r="DK1004" s="14"/>
      <c r="DL1004" s="14"/>
      <c r="DM1004" s="14"/>
      <c r="DN1004" s="14"/>
      <c r="DO1004" s="14"/>
      <c r="DP1004" s="14"/>
      <c r="DQ1004" s="14"/>
      <c r="DR1004" s="14"/>
      <c r="DS1004" s="14"/>
      <c r="DT1004" s="14"/>
      <c r="DU1004" s="14"/>
      <c r="DV1004" s="14"/>
      <c r="DW1004" s="14"/>
      <c r="DX1004" s="14"/>
      <c r="DY1004" s="14"/>
      <c r="DZ1004" s="14"/>
      <c r="EA1004" s="14"/>
      <c r="EB1004" s="14"/>
      <c r="EC1004" s="14"/>
      <c r="ED1004" s="14"/>
      <c r="EE1004" s="14"/>
      <c r="EF1004" s="14"/>
      <c r="EG1004" s="14"/>
      <c r="EH1004" s="14"/>
      <c r="EI1004" s="14"/>
      <c r="EJ1004" s="14"/>
      <c r="EK1004" s="14"/>
      <c r="EL1004" s="14"/>
      <c r="EM1004" s="14"/>
      <c r="EN1004" s="14"/>
      <c r="EO1004" s="14"/>
      <c r="EP1004" s="14"/>
      <c r="EQ1004" s="14"/>
      <c r="ER1004" s="14"/>
      <c r="ES1004" s="14"/>
      <c r="ET1004" s="14"/>
      <c r="EU1004" s="14"/>
      <c r="EV1004" s="14"/>
      <c r="EW1004" s="14"/>
      <c r="EX1004" s="14"/>
      <c r="EY1004" s="14"/>
      <c r="EZ1004" s="14"/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/>
      <c r="FK1004" s="14"/>
      <c r="FL1004" s="14"/>
      <c r="FM1004" s="14"/>
      <c r="FN1004" s="14"/>
      <c r="FO1004" s="14"/>
      <c r="FP1004" s="14"/>
      <c r="FQ1004" s="14"/>
      <c r="FR1004" s="14"/>
      <c r="FS1004" s="14"/>
      <c r="FT1004" s="14"/>
      <c r="FU1004" s="14"/>
      <c r="FV1004" s="14"/>
      <c r="FW1004" s="14"/>
      <c r="FX1004" s="14"/>
      <c r="FY1004" s="14"/>
      <c r="FZ1004" s="14"/>
      <c r="GA1004" s="14"/>
      <c r="GB1004" s="14"/>
      <c r="GC1004" s="14"/>
      <c r="GD1004" s="14"/>
      <c r="GE1004" s="14"/>
      <c r="GF1004" s="14"/>
      <c r="GG1004" s="14"/>
      <c r="GH1004" s="14"/>
      <c r="GI1004" s="14"/>
      <c r="GJ1004" s="14"/>
      <c r="GK1004" s="14"/>
      <c r="GL1004" s="14"/>
      <c r="GM1004" s="14"/>
      <c r="GN1004" s="14"/>
      <c r="GO1004" s="14"/>
      <c r="GP1004" s="14"/>
      <c r="GQ1004" s="14"/>
      <c r="GR1004" s="14"/>
      <c r="GS1004" s="14"/>
      <c r="GT1004" s="14"/>
      <c r="GU1004" s="14"/>
      <c r="GV1004" s="14"/>
      <c r="GW1004" s="14"/>
      <c r="GX1004" s="14"/>
      <c r="GY1004" s="14"/>
      <c r="GZ1004" s="14"/>
      <c r="HA1004" s="14"/>
      <c r="HB1004" s="14"/>
      <c r="HC1004" s="14"/>
      <c r="HD1004" s="14"/>
      <c r="HE1004" s="14"/>
      <c r="HF1004" s="14"/>
      <c r="HG1004" s="14"/>
      <c r="HH1004" s="14"/>
      <c r="HI1004" s="14"/>
      <c r="HJ1004" s="14"/>
      <c r="HK1004" s="14"/>
      <c r="HL1004" s="14"/>
      <c r="HM1004" s="14"/>
      <c r="HN1004" s="14"/>
      <c r="HO1004" s="14"/>
      <c r="HP1004" s="14"/>
      <c r="HQ1004" s="14"/>
      <c r="HR1004" s="14"/>
      <c r="HS1004" s="14"/>
      <c r="HT1004" s="14"/>
      <c r="HU1004" s="14"/>
      <c r="HV1004" s="14"/>
      <c r="HW1004" s="14"/>
      <c r="HX1004" s="14"/>
      <c r="HY1004" s="14"/>
      <c r="HZ1004" s="14"/>
      <c r="IA1004" s="14"/>
      <c r="IB1004" s="14"/>
      <c r="IC1004" s="14"/>
      <c r="ID1004" s="14"/>
      <c r="IE1004" s="14"/>
      <c r="IF1004" s="14"/>
      <c r="IG1004" s="14"/>
      <c r="IH1004" s="14"/>
      <c r="II1004" s="14"/>
      <c r="IJ1004" s="14"/>
      <c r="IK1004" s="14"/>
      <c r="IL1004" s="14"/>
      <c r="IM1004" s="14"/>
      <c r="IN1004" s="14"/>
      <c r="IO1004" s="14"/>
      <c r="IP1004" s="14"/>
      <c r="IQ1004" s="14"/>
      <c r="IR1004" s="14"/>
      <c r="IS1004" s="14"/>
      <c r="IT1004" s="14"/>
      <c r="IU1004" s="14"/>
      <c r="IV1004" s="14"/>
      <c r="IW1004" s="14"/>
      <c r="IX1004" s="14"/>
      <c r="IY1004" s="14"/>
      <c r="IZ1004" s="14"/>
      <c r="JA1004" s="14"/>
      <c r="JB1004" s="14"/>
      <c r="JC1004" s="14"/>
      <c r="JD1004" s="14"/>
      <c r="JE1004" s="14"/>
      <c r="JF1004" s="14"/>
      <c r="JG1004" s="14"/>
      <c r="JH1004" s="14"/>
      <c r="JI1004" s="14"/>
      <c r="JJ1004" s="14"/>
      <c r="JK1004" s="14"/>
      <c r="JL1004" s="14"/>
      <c r="JM1004" s="14"/>
      <c r="JN1004" s="14"/>
      <c r="JO1004" s="14"/>
      <c r="JP1004" s="14"/>
      <c r="JQ1004" s="14"/>
      <c r="JR1004" s="14"/>
      <c r="JS1004" s="14"/>
      <c r="JT1004" s="14"/>
      <c r="JU1004" s="14"/>
      <c r="JV1004" s="14"/>
      <c r="JW1004" s="14"/>
      <c r="JX1004" s="14"/>
      <c r="JY1004" s="14"/>
      <c r="JZ1004" s="14"/>
      <c r="KA1004" s="14"/>
      <c r="KB1004" s="14"/>
      <c r="KC1004" s="14"/>
      <c r="KD1004" s="14"/>
      <c r="KE1004" s="14"/>
      <c r="KF1004" s="14"/>
      <c r="KG1004" s="14"/>
      <c r="KH1004" s="14"/>
      <c r="KI1004" s="14"/>
      <c r="KJ1004" s="14"/>
      <c r="KK1004" s="14"/>
      <c r="KL1004" s="14"/>
      <c r="KM1004" s="14"/>
      <c r="KN1004" s="14"/>
      <c r="KO1004" s="14"/>
      <c r="KP1004" s="14"/>
      <c r="KQ1004" s="14"/>
      <c r="KR1004" s="14"/>
      <c r="KS1004" s="14"/>
      <c r="KT1004" s="14"/>
      <c r="KU1004" s="14"/>
      <c r="KV1004" s="14"/>
      <c r="KW1004" s="14"/>
      <c r="KX1004" s="14"/>
      <c r="KY1004" s="14"/>
      <c r="KZ1004" s="14"/>
      <c r="LA1004" s="14"/>
      <c r="LB1004" s="14"/>
      <c r="LC1004" s="14"/>
      <c r="LD1004" s="14"/>
      <c r="LE1004" s="14"/>
      <c r="LF1004" s="14"/>
      <c r="LG1004" s="14"/>
      <c r="LH1004" s="14"/>
      <c r="LI1004" s="14"/>
      <c r="LJ1004" s="14"/>
      <c r="LK1004" s="14"/>
      <c r="LL1004" s="14"/>
      <c r="LM1004" s="14"/>
      <c r="LN1004" s="14"/>
      <c r="LO1004" s="14"/>
      <c r="LP1004" s="14"/>
      <c r="LQ1004" s="14"/>
      <c r="LR1004" s="14"/>
      <c r="LS1004" s="14"/>
      <c r="LT1004" s="14"/>
      <c r="LU1004" s="14"/>
      <c r="LV1004" s="14"/>
      <c r="LW1004" s="14"/>
      <c r="LX1004" s="14"/>
      <c r="LY1004" s="14"/>
      <c r="LZ1004" s="14"/>
      <c r="MA1004" s="14"/>
      <c r="MB1004" s="14"/>
      <c r="MC1004" s="14"/>
      <c r="MD1004" s="14"/>
      <c r="ME1004" s="14"/>
      <c r="MF1004" s="14"/>
      <c r="MG1004" s="14"/>
      <c r="MH1004" s="14"/>
      <c r="MI1004" s="14"/>
      <c r="MJ1004" s="14"/>
      <c r="MK1004" s="14"/>
      <c r="ML1004" s="14"/>
      <c r="MM1004" s="14"/>
      <c r="MN1004" s="14"/>
      <c r="MO1004" s="14"/>
      <c r="MP1004" s="14"/>
      <c r="MQ1004" s="14"/>
      <c r="MR1004" s="14"/>
      <c r="MS1004" s="14"/>
      <c r="MT1004" s="14"/>
      <c r="MU1004" s="14"/>
      <c r="MV1004" s="14"/>
      <c r="MW1004" s="14"/>
      <c r="MX1004" s="14"/>
      <c r="MY1004" s="14"/>
      <c r="MZ1004" s="14"/>
      <c r="NA1004" s="14"/>
      <c r="NB1004" s="14"/>
      <c r="NC1004" s="14"/>
      <c r="ND1004" s="14"/>
      <c r="NE1004" s="14"/>
      <c r="NF1004" s="14"/>
      <c r="NG1004" s="14"/>
      <c r="NH1004" s="14"/>
      <c r="NI1004" s="14"/>
      <c r="NJ1004" s="14"/>
      <c r="NK1004" s="14"/>
      <c r="NL1004" s="14"/>
      <c r="NM1004" s="14"/>
      <c r="NN1004" s="14"/>
      <c r="NO1004" s="14"/>
      <c r="NP1004" s="14"/>
      <c r="NQ1004" s="14"/>
      <c r="NR1004" s="14"/>
      <c r="NS1004" s="14"/>
      <c r="NT1004" s="14"/>
      <c r="NU1004" s="14"/>
      <c r="NV1004" s="14"/>
      <c r="NW1004" s="14"/>
      <c r="NX1004" s="14"/>
      <c r="NY1004" s="14"/>
      <c r="NZ1004" s="14"/>
      <c r="OA1004" s="14"/>
      <c r="OB1004" s="14"/>
      <c r="OC1004" s="14"/>
      <c r="OD1004" s="14"/>
      <c r="OE1004" s="14"/>
      <c r="OF1004" s="14"/>
      <c r="OG1004" s="14"/>
      <c r="OH1004" s="14"/>
      <c r="OI1004" s="14"/>
      <c r="OJ1004" s="14"/>
      <c r="OK1004" s="14"/>
      <c r="OL1004" s="14"/>
      <c r="OM1004" s="14"/>
      <c r="ON1004" s="14"/>
      <c r="OO1004" s="14"/>
      <c r="OP1004" s="14"/>
      <c r="OQ1004" s="14"/>
      <c r="OR1004" s="14"/>
      <c r="OS1004" s="14"/>
      <c r="OT1004" s="14"/>
      <c r="OU1004" s="14"/>
      <c r="OV1004" s="14"/>
      <c r="OW1004" s="14"/>
      <c r="OX1004" s="14"/>
      <c r="OY1004" s="14"/>
      <c r="OZ1004" s="14"/>
      <c r="PA1004" s="14"/>
      <c r="PB1004" s="14"/>
      <c r="PC1004" s="14"/>
      <c r="PD1004" s="14"/>
      <c r="PE1004" s="14"/>
      <c r="PF1004" s="14"/>
      <c r="PG1004" s="14"/>
      <c r="PH1004" s="14"/>
      <c r="PI1004" s="14"/>
      <c r="PJ1004" s="14"/>
      <c r="PK1004" s="14"/>
      <c r="PL1004" s="14"/>
      <c r="PM1004" s="14"/>
      <c r="PN1004" s="14"/>
      <c r="PO1004" s="14"/>
      <c r="PP1004" s="14"/>
      <c r="PQ1004" s="14"/>
      <c r="PR1004" s="14"/>
      <c r="PS1004" s="14"/>
      <c r="PT1004" s="14"/>
      <c r="PU1004" s="14"/>
      <c r="PV1004" s="14"/>
      <c r="PW1004" s="14"/>
      <c r="PX1004" s="14"/>
      <c r="PY1004" s="14"/>
      <c r="PZ1004" s="14"/>
      <c r="QA1004" s="14"/>
      <c r="QB1004" s="14"/>
      <c r="QC1004" s="14"/>
      <c r="QD1004" s="14"/>
      <c r="QE1004" s="14"/>
      <c r="QF1004" s="14"/>
      <c r="QG1004" s="14"/>
      <c r="QH1004" s="14"/>
      <c r="QI1004" s="14"/>
      <c r="QJ1004" s="14"/>
      <c r="QK1004" s="14"/>
      <c r="QL1004" s="14"/>
      <c r="QM1004" s="14"/>
      <c r="QN1004" s="14"/>
      <c r="QO1004" s="14"/>
      <c r="QP1004" s="14"/>
      <c r="QQ1004" s="14"/>
      <c r="QR1004" s="14"/>
      <c r="QS1004" s="14"/>
      <c r="QT1004" s="14"/>
      <c r="QU1004" s="14"/>
      <c r="QV1004" s="14"/>
      <c r="QW1004" s="14"/>
      <c r="QX1004" s="14"/>
      <c r="QY1004" s="14"/>
      <c r="QZ1004" s="14"/>
      <c r="RA1004" s="14"/>
      <c r="RB1004" s="14"/>
      <c r="RC1004" s="14"/>
      <c r="RD1004" s="14"/>
      <c r="RE1004" s="14"/>
      <c r="RF1004" s="14"/>
      <c r="RG1004" s="14"/>
      <c r="RH1004" s="14"/>
      <c r="RI1004" s="14"/>
      <c r="RJ1004" s="14"/>
      <c r="RK1004" s="14"/>
      <c r="RL1004" s="14"/>
      <c r="RM1004" s="14"/>
      <c r="RN1004" s="14"/>
      <c r="RO1004" s="14"/>
      <c r="RP1004" s="14"/>
      <c r="RQ1004" s="14"/>
      <c r="RR1004" s="14"/>
      <c r="RS1004" s="14"/>
      <c r="RT1004" s="14"/>
      <c r="RU1004" s="14"/>
      <c r="RV1004" s="14"/>
      <c r="RW1004" s="14"/>
      <c r="RX1004" s="14"/>
      <c r="RY1004" s="14"/>
      <c r="RZ1004" s="14"/>
      <c r="SA1004" s="14"/>
      <c r="SB1004" s="14"/>
      <c r="SC1004" s="14"/>
      <c r="SD1004" s="14"/>
      <c r="SE1004" s="14"/>
      <c r="SF1004" s="14"/>
      <c r="SG1004" s="14"/>
      <c r="SH1004" s="14"/>
      <c r="SI1004" s="14"/>
      <c r="SJ1004" s="14"/>
      <c r="SK1004" s="14"/>
      <c r="SL1004" s="14"/>
      <c r="SM1004" s="14"/>
      <c r="SN1004" s="14"/>
      <c r="SO1004" s="14"/>
      <c r="SP1004" s="14"/>
      <c r="SQ1004" s="14"/>
      <c r="SR1004" s="14"/>
      <c r="SS1004" s="14"/>
      <c r="ST1004" s="14"/>
      <c r="SU1004" s="14"/>
      <c r="SV1004" s="14"/>
      <c r="SW1004" s="14"/>
      <c r="SX1004" s="14"/>
      <c r="SY1004" s="14"/>
      <c r="SZ1004" s="14"/>
      <c r="TA1004" s="14"/>
      <c r="TB1004" s="14"/>
      <c r="TC1004" s="14"/>
      <c r="TD1004" s="14"/>
      <c r="TE1004" s="14"/>
      <c r="TF1004" s="14"/>
      <c r="TG1004" s="14"/>
      <c r="TH1004" s="14"/>
      <c r="TI1004" s="14"/>
      <c r="TJ1004" s="14"/>
      <c r="TK1004" s="14"/>
      <c r="TL1004" s="14"/>
      <c r="TM1004" s="14"/>
      <c r="TN1004" s="14"/>
      <c r="TO1004" s="14"/>
      <c r="TP1004" s="14"/>
      <c r="TQ1004" s="14"/>
      <c r="TR1004" s="14"/>
      <c r="TS1004" s="14"/>
      <c r="TT1004" s="14"/>
      <c r="TU1004" s="14"/>
      <c r="TV1004" s="14"/>
      <c r="TW1004" s="14"/>
      <c r="TX1004" s="14"/>
      <c r="TY1004" s="14"/>
      <c r="TZ1004" s="14"/>
      <c r="UA1004" s="14"/>
      <c r="UB1004" s="14"/>
      <c r="UC1004" s="14"/>
      <c r="UD1004" s="14"/>
      <c r="UE1004" s="14"/>
      <c r="UF1004" s="14"/>
      <c r="UG1004" s="14"/>
      <c r="UH1004" s="14"/>
      <c r="UI1004" s="14"/>
      <c r="UJ1004" s="14"/>
      <c r="UK1004" s="14"/>
      <c r="UL1004" s="14"/>
      <c r="UM1004" s="14"/>
      <c r="UN1004" s="14"/>
      <c r="UO1004" s="14"/>
      <c r="UP1004" s="14"/>
      <c r="UQ1004" s="14"/>
      <c r="UR1004" s="14"/>
      <c r="US1004" s="14"/>
      <c r="UT1004" s="14"/>
      <c r="UU1004" s="14"/>
      <c r="UV1004" s="14"/>
      <c r="UW1004" s="14"/>
      <c r="UX1004" s="14"/>
      <c r="UY1004" s="14"/>
      <c r="UZ1004" s="14"/>
      <c r="VA1004" s="14"/>
      <c r="VB1004" s="14"/>
      <c r="VC1004" s="14"/>
      <c r="VD1004" s="14"/>
      <c r="VE1004" s="14"/>
      <c r="VF1004" s="14"/>
      <c r="VG1004" s="14"/>
      <c r="VH1004" s="14"/>
      <c r="VI1004" s="14"/>
      <c r="VJ1004" s="14"/>
      <c r="VK1004" s="14"/>
      <c r="VL1004" s="14"/>
      <c r="VM1004" s="14"/>
      <c r="VN1004" s="14"/>
      <c r="VO1004" s="14"/>
      <c r="VP1004" s="14"/>
      <c r="VQ1004" s="14"/>
      <c r="VR1004" s="14"/>
      <c r="VS1004" s="14"/>
      <c r="VT1004" s="14"/>
      <c r="VU1004" s="14"/>
      <c r="VV1004" s="14"/>
      <c r="VW1004" s="14"/>
      <c r="VX1004" s="14"/>
      <c r="VY1004" s="14"/>
      <c r="VZ1004" s="14"/>
      <c r="WA1004" s="14"/>
      <c r="WB1004" s="14"/>
      <c r="WC1004" s="14"/>
      <c r="WD1004" s="14"/>
      <c r="WE1004" s="14"/>
      <c r="WF1004" s="14"/>
      <c r="WG1004" s="14"/>
      <c r="WH1004" s="14"/>
      <c r="WI1004" s="14"/>
      <c r="WJ1004" s="14"/>
      <c r="WK1004" s="14"/>
      <c r="WL1004" s="14"/>
      <c r="WM1004" s="14"/>
      <c r="WN1004" s="14"/>
      <c r="WO1004" s="14"/>
      <c r="WP1004" s="14"/>
      <c r="WQ1004" s="14"/>
      <c r="WR1004" s="14"/>
      <c r="WS1004" s="14"/>
      <c r="WT1004" s="14"/>
      <c r="WU1004" s="14"/>
      <c r="WV1004" s="14"/>
      <c r="WW1004" s="14"/>
      <c r="WX1004" s="14"/>
      <c r="WY1004" s="14"/>
      <c r="WZ1004" s="14"/>
      <c r="XA1004" s="14"/>
      <c r="XB1004" s="14"/>
      <c r="XC1004" s="14"/>
      <c r="XD1004" s="14"/>
      <c r="XE1004" s="14"/>
      <c r="XF1004" s="14"/>
      <c r="XG1004" s="14"/>
      <c r="XH1004" s="14"/>
      <c r="XI1004" s="14"/>
      <c r="XJ1004" s="14"/>
      <c r="XK1004" s="14"/>
      <c r="XL1004" s="14"/>
      <c r="XM1004" s="14"/>
      <c r="XN1004" s="14"/>
      <c r="XO1004" s="14"/>
      <c r="XP1004" s="14"/>
      <c r="XQ1004" s="14"/>
      <c r="XR1004" s="14"/>
      <c r="XS1004" s="14"/>
      <c r="XT1004" s="14"/>
      <c r="XU1004" s="14"/>
      <c r="XV1004" s="14"/>
      <c r="XW1004" s="14"/>
      <c r="XX1004" s="14"/>
      <c r="XY1004" s="14"/>
      <c r="XZ1004" s="14"/>
      <c r="YA1004" s="14"/>
      <c r="YB1004" s="14"/>
      <c r="YC1004" s="14"/>
      <c r="YD1004" s="14"/>
      <c r="YE1004" s="14"/>
      <c r="YF1004" s="14"/>
      <c r="YG1004" s="14"/>
      <c r="YH1004" s="14"/>
      <c r="YI1004" s="14"/>
      <c r="YJ1004" s="14"/>
      <c r="YK1004" s="14"/>
      <c r="YL1004" s="14"/>
      <c r="YM1004" s="14"/>
      <c r="YN1004" s="14"/>
      <c r="YO1004" s="14"/>
      <c r="YP1004" s="14"/>
      <c r="YQ1004" s="14"/>
      <c r="YR1004" s="14"/>
      <c r="YS1004" s="14"/>
      <c r="YT1004" s="14"/>
      <c r="YU1004" s="14"/>
      <c r="YV1004" s="14"/>
      <c r="YW1004" s="14"/>
      <c r="YX1004" s="14"/>
      <c r="YY1004" s="14"/>
      <c r="YZ1004" s="14"/>
      <c r="ZA1004" s="14"/>
      <c r="ZB1004" s="14"/>
      <c r="ZC1004" s="14"/>
      <c r="ZD1004" s="14"/>
      <c r="ZE1004" s="14"/>
      <c r="ZF1004" s="14"/>
      <c r="ZG1004" s="14"/>
      <c r="ZH1004" s="14"/>
      <c r="ZI1004" s="14"/>
      <c r="ZJ1004" s="14"/>
      <c r="ZK1004" s="14"/>
      <c r="ZL1004" s="14"/>
      <c r="ZM1004" s="14"/>
      <c r="ZN1004" s="14"/>
      <c r="ZO1004" s="14"/>
      <c r="ZP1004" s="14"/>
      <c r="ZQ1004" s="14"/>
      <c r="ZR1004" s="14"/>
      <c r="ZS1004" s="14"/>
      <c r="ZT1004" s="14"/>
      <c r="ZU1004" s="14"/>
      <c r="ZV1004" s="14"/>
      <c r="ZW1004" s="14"/>
      <c r="ZX1004" s="14"/>
      <c r="ZY1004" s="14"/>
      <c r="ZZ1004" s="14"/>
      <c r="AAA1004" s="14"/>
      <c r="AAB1004" s="14"/>
      <c r="AAC1004" s="14"/>
      <c r="AAD1004" s="14"/>
      <c r="AAE1004" s="14"/>
      <c r="AAF1004" s="14"/>
      <c r="AAG1004" s="14"/>
      <c r="AAH1004" s="14"/>
      <c r="AAI1004" s="14"/>
      <c r="AAJ1004" s="14"/>
      <c r="AAK1004" s="14"/>
      <c r="AAL1004" s="14"/>
      <c r="AAM1004" s="14"/>
      <c r="AAN1004" s="14"/>
      <c r="AAO1004" s="14"/>
      <c r="AAP1004" s="14"/>
      <c r="AAQ1004" s="14"/>
      <c r="AAR1004" s="14"/>
      <c r="AAS1004" s="14"/>
      <c r="AAT1004" s="14"/>
      <c r="AAU1004" s="14"/>
      <c r="AAV1004" s="14"/>
      <c r="AAW1004" s="14"/>
      <c r="AAX1004" s="14"/>
      <c r="AAY1004" s="14"/>
      <c r="AAZ1004" s="14"/>
      <c r="ABA1004" s="14"/>
      <c r="ABB1004" s="14"/>
      <c r="ABC1004" s="14"/>
      <c r="ABD1004" s="14"/>
      <c r="ABE1004" s="14"/>
      <c r="ABF1004" s="14"/>
      <c r="ABG1004" s="14"/>
      <c r="ABH1004" s="14"/>
      <c r="ABI1004" s="14"/>
      <c r="ABJ1004" s="14"/>
      <c r="ABK1004" s="14"/>
      <c r="ABL1004" s="14"/>
      <c r="ABM1004" s="14"/>
      <c r="ABN1004" s="14"/>
      <c r="ABO1004" s="14"/>
      <c r="ABP1004" s="14"/>
      <c r="ABQ1004" s="14"/>
      <c r="ABR1004" s="14"/>
      <c r="ABS1004" s="14"/>
      <c r="ABT1004" s="14"/>
      <c r="ABU1004" s="14"/>
      <c r="ABV1004" s="14"/>
      <c r="ABW1004" s="14"/>
      <c r="ABX1004" s="14"/>
      <c r="ABY1004" s="14"/>
      <c r="ABZ1004" s="14"/>
      <c r="ACA1004" s="14"/>
      <c r="ACB1004" s="14"/>
      <c r="ACC1004" s="14"/>
      <c r="ACD1004" s="14"/>
      <c r="ACE1004" s="14"/>
      <c r="ACF1004" s="14"/>
      <c r="ACG1004" s="14"/>
      <c r="ACH1004" s="14"/>
      <c r="ACI1004" s="14"/>
      <c r="ACJ1004" s="14"/>
      <c r="ACK1004" s="14"/>
      <c r="ACL1004" s="14"/>
      <c r="ACM1004" s="14"/>
      <c r="ACN1004" s="14"/>
      <c r="ACO1004" s="14"/>
      <c r="ACP1004" s="14"/>
      <c r="ACQ1004" s="14"/>
      <c r="ACR1004" s="14"/>
      <c r="ACS1004" s="14"/>
      <c r="ACT1004" s="14"/>
      <c r="ACU1004" s="14"/>
      <c r="ACV1004" s="14"/>
      <c r="ACW1004" s="14"/>
      <c r="ACX1004" s="14"/>
      <c r="ACY1004" s="14"/>
      <c r="ACZ1004" s="14"/>
      <c r="ADA1004" s="14"/>
      <c r="ADB1004" s="14"/>
      <c r="ADC1004" s="14"/>
      <c r="ADD1004" s="14"/>
      <c r="ADE1004" s="14"/>
      <c r="ADF1004" s="14"/>
      <c r="ADG1004" s="14"/>
      <c r="ADH1004" s="14"/>
      <c r="ADI1004" s="14"/>
      <c r="ADJ1004" s="14"/>
      <c r="ADK1004" s="14"/>
      <c r="ADL1004" s="14"/>
      <c r="ADM1004" s="14"/>
      <c r="ADN1004" s="14"/>
      <c r="ADO1004" s="14"/>
      <c r="ADP1004" s="14"/>
      <c r="ADQ1004" s="14"/>
      <c r="ADR1004" s="14"/>
      <c r="ADS1004" s="14"/>
      <c r="ADT1004" s="14"/>
      <c r="ADU1004" s="14"/>
      <c r="ADV1004" s="14"/>
      <c r="ADW1004" s="14"/>
      <c r="ADX1004" s="14"/>
      <c r="ADY1004" s="14"/>
      <c r="ADZ1004" s="14"/>
      <c r="AEA1004" s="14"/>
      <c r="AEB1004" s="14"/>
      <c r="AEC1004" s="14"/>
      <c r="AED1004" s="14"/>
      <c r="AEE1004" s="14"/>
      <c r="AEF1004" s="14"/>
      <c r="AEG1004" s="14"/>
      <c r="AEH1004" s="14"/>
      <c r="AEI1004" s="14"/>
      <c r="AEJ1004" s="14"/>
      <c r="AEK1004" s="14"/>
      <c r="AEL1004" s="14"/>
      <c r="AEM1004" s="14"/>
      <c r="AEN1004" s="14"/>
      <c r="AEO1004" s="14"/>
      <c r="AEP1004" s="14"/>
      <c r="AEQ1004" s="14"/>
      <c r="AER1004" s="14"/>
      <c r="AES1004" s="14"/>
      <c r="AET1004" s="14"/>
      <c r="AEU1004" s="14"/>
      <c r="AEV1004" s="14"/>
      <c r="AEW1004" s="14"/>
      <c r="AEX1004" s="14"/>
      <c r="AEY1004" s="14"/>
      <c r="AEZ1004" s="14"/>
      <c r="AFA1004" s="14"/>
      <c r="AFB1004" s="14"/>
      <c r="AFC1004" s="14"/>
      <c r="AFD1004" s="14"/>
      <c r="AFE1004" s="14"/>
      <c r="AFF1004" s="14"/>
      <c r="AFG1004" s="14"/>
      <c r="AFH1004" s="14"/>
      <c r="AFI1004" s="14"/>
      <c r="AFJ1004" s="14"/>
      <c r="AFK1004" s="14"/>
      <c r="AFL1004" s="14"/>
      <c r="AFM1004" s="14"/>
      <c r="AFN1004" s="14"/>
      <c r="AFO1004" s="14"/>
      <c r="AFP1004" s="14"/>
      <c r="AFQ1004" s="14"/>
      <c r="AFR1004" s="14"/>
      <c r="AFS1004" s="14"/>
      <c r="AFT1004" s="14"/>
      <c r="AFU1004" s="14"/>
      <c r="AFV1004" s="14"/>
      <c r="AFW1004" s="14"/>
      <c r="AFX1004" s="14"/>
      <c r="AFY1004" s="14"/>
      <c r="AFZ1004" s="14"/>
      <c r="AGA1004" s="14"/>
      <c r="AGB1004" s="14"/>
      <c r="AGC1004" s="14"/>
      <c r="AGD1004" s="14"/>
      <c r="AGE1004" s="14"/>
      <c r="AGF1004" s="14"/>
      <c r="AGG1004" s="14"/>
      <c r="AGH1004" s="14"/>
      <c r="AGI1004" s="14"/>
      <c r="AGJ1004" s="14"/>
      <c r="AGK1004" s="14"/>
      <c r="AGL1004" s="14"/>
      <c r="AGM1004" s="14"/>
      <c r="AGN1004" s="14"/>
      <c r="AGO1004" s="14"/>
      <c r="AGP1004" s="14"/>
      <c r="AGQ1004" s="14"/>
      <c r="AGR1004" s="14"/>
      <c r="AGS1004" s="14"/>
      <c r="AGT1004" s="14"/>
      <c r="AGU1004" s="14"/>
      <c r="AGV1004" s="14"/>
      <c r="AGW1004" s="14"/>
      <c r="AGX1004" s="14"/>
      <c r="AGY1004" s="14"/>
      <c r="AGZ1004" s="14"/>
      <c r="AHA1004" s="14"/>
      <c r="AHB1004" s="14"/>
      <c r="AHC1004" s="14"/>
      <c r="AHD1004" s="14"/>
      <c r="AHE1004" s="14"/>
      <c r="AHF1004" s="14"/>
      <c r="AHG1004" s="14"/>
      <c r="AHH1004" s="14"/>
      <c r="AHI1004" s="14"/>
      <c r="AHJ1004" s="14"/>
      <c r="AHK1004" s="14"/>
      <c r="AHL1004" s="14"/>
      <c r="AHM1004" s="14"/>
      <c r="AHN1004" s="14"/>
      <c r="AHO1004" s="14"/>
      <c r="AHP1004" s="14"/>
      <c r="AHQ1004" s="14"/>
      <c r="AHR1004" s="14"/>
      <c r="AHS1004" s="14"/>
      <c r="AHT1004" s="14"/>
      <c r="AHU1004" s="14"/>
      <c r="AHV1004" s="14"/>
      <c r="AHW1004" s="14"/>
      <c r="AHX1004" s="14"/>
      <c r="AHY1004" s="14"/>
      <c r="AHZ1004" s="14"/>
      <c r="AIA1004" s="14"/>
      <c r="AIB1004" s="14"/>
      <c r="AIC1004" s="14"/>
      <c r="AID1004" s="14"/>
      <c r="AIE1004" s="14"/>
      <c r="AIF1004" s="14"/>
      <c r="AIG1004" s="14"/>
      <c r="AIH1004" s="14"/>
      <c r="AII1004" s="14"/>
      <c r="AIJ1004" s="14"/>
      <c r="AIK1004" s="14"/>
      <c r="AIL1004" s="14"/>
      <c r="AIM1004" s="14"/>
      <c r="AIN1004" s="14"/>
      <c r="AIO1004" s="14"/>
      <c r="AIP1004" s="14"/>
      <c r="AIQ1004" s="14"/>
      <c r="AIR1004" s="14"/>
      <c r="AIS1004" s="14"/>
      <c r="AIT1004" s="14"/>
      <c r="AIU1004" s="14"/>
      <c r="AIV1004" s="14"/>
      <c r="AIW1004" s="14"/>
      <c r="AIX1004" s="14"/>
      <c r="AIY1004" s="14"/>
      <c r="AIZ1004" s="14"/>
      <c r="AJA1004" s="14"/>
      <c r="AJB1004" s="14"/>
      <c r="AJC1004" s="14"/>
      <c r="AJD1004" s="14"/>
      <c r="AJE1004" s="14"/>
      <c r="AJF1004" s="14"/>
      <c r="AJG1004" s="14"/>
      <c r="AJH1004" s="14"/>
      <c r="AJI1004" s="14"/>
      <c r="AJJ1004" s="14"/>
      <c r="AJK1004" s="14"/>
      <c r="AJL1004" s="14"/>
      <c r="AJM1004" s="14"/>
      <c r="AJN1004" s="14"/>
      <c r="AJO1004" s="14"/>
      <c r="AJP1004" s="14"/>
      <c r="AJQ1004" s="14"/>
      <c r="AJR1004" s="14"/>
      <c r="AJS1004" s="14"/>
      <c r="AJT1004" s="14"/>
      <c r="AJU1004" s="14"/>
      <c r="AJV1004" s="14"/>
      <c r="AJW1004" s="14"/>
      <c r="AJX1004" s="14"/>
      <c r="AJY1004" s="14"/>
      <c r="AJZ1004" s="14"/>
      <c r="AKA1004" s="14"/>
      <c r="AKB1004" s="14"/>
      <c r="AKC1004" s="14"/>
      <c r="AKD1004" s="14"/>
      <c r="AKE1004" s="14"/>
      <c r="AKF1004" s="14"/>
      <c r="AKG1004" s="14"/>
      <c r="AKH1004" s="14"/>
      <c r="AKI1004" s="14"/>
      <c r="AKJ1004" s="14"/>
      <c r="AKK1004" s="14"/>
      <c r="AKL1004" s="14"/>
      <c r="AKM1004" s="14"/>
      <c r="AKN1004" s="14"/>
      <c r="AKO1004" s="14"/>
      <c r="AKP1004" s="14"/>
      <c r="AKQ1004" s="14"/>
      <c r="AKR1004" s="14"/>
      <c r="AKS1004" s="14"/>
      <c r="AKT1004" s="14"/>
      <c r="AKU1004" s="14"/>
      <c r="AKV1004" s="14"/>
      <c r="AKW1004" s="14"/>
      <c r="AKX1004" s="14"/>
      <c r="AKY1004" s="14"/>
      <c r="AKZ1004" s="14"/>
      <c r="ALA1004" s="14"/>
      <c r="ALB1004" s="14"/>
      <c r="ALC1004" s="14"/>
      <c r="ALD1004" s="14"/>
      <c r="ALE1004" s="14"/>
      <c r="ALF1004" s="14"/>
      <c r="ALG1004" s="14"/>
      <c r="ALH1004" s="14"/>
      <c r="ALI1004" s="14"/>
      <c r="ALJ1004" s="14"/>
      <c r="ALK1004" s="14"/>
      <c r="ALL1004" s="14"/>
      <c r="ALM1004" s="14"/>
      <c r="ALN1004" s="14"/>
      <c r="ALO1004" s="14"/>
      <c r="ALP1004" s="14"/>
      <c r="ALQ1004" s="14"/>
      <c r="ALR1004" s="14"/>
      <c r="ALS1004" s="14"/>
      <c r="ALT1004" s="14"/>
      <c r="ALU1004" s="14"/>
      <c r="ALV1004" s="14"/>
      <c r="ALW1004" s="14"/>
      <c r="ALX1004" s="14"/>
      <c r="ALY1004" s="14"/>
      <c r="ALZ1004" s="14"/>
      <c r="AMA1004" s="14"/>
      <c r="AMB1004" s="14"/>
      <c r="AMC1004" s="14"/>
      <c r="AMD1004" s="14"/>
      <c r="AME1004" s="14"/>
      <c r="AMF1004" s="14"/>
      <c r="AMG1004" s="14"/>
      <c r="AMH1004" s="14"/>
      <c r="AMI1004" s="14"/>
      <c r="AMJ1004" s="14"/>
      <c r="AMK1004" s="14"/>
      <c r="AML1004" s="14"/>
      <c r="AMM1004" s="14"/>
      <c r="AMN1004" s="14"/>
      <c r="AMO1004" s="14"/>
      <c r="AMP1004" s="14"/>
      <c r="AMQ1004" s="14"/>
      <c r="AMR1004" s="14"/>
      <c r="AMS1004" s="14"/>
      <c r="AMT1004" s="14"/>
      <c r="AMU1004" s="14"/>
      <c r="AMV1004" s="14"/>
      <c r="AMW1004" s="14"/>
      <c r="AMX1004" s="14"/>
      <c r="AMY1004" s="14"/>
      <c r="AMZ1004" s="14"/>
      <c r="ANA1004" s="14"/>
      <c r="ANB1004" s="14"/>
      <c r="ANC1004" s="14"/>
      <c r="AND1004" s="14"/>
      <c r="ANE1004" s="14"/>
      <c r="ANF1004" s="14"/>
      <c r="ANG1004" s="14"/>
      <c r="ANH1004" s="14"/>
      <c r="ANI1004" s="14"/>
      <c r="ANJ1004" s="14"/>
      <c r="ANK1004" s="14"/>
      <c r="ANL1004" s="14"/>
      <c r="ANM1004" s="14"/>
      <c r="ANN1004" s="14"/>
      <c r="ANO1004" s="14"/>
      <c r="ANP1004" s="14"/>
      <c r="ANQ1004" s="14"/>
      <c r="ANR1004" s="14"/>
      <c r="ANS1004" s="14"/>
      <c r="ANT1004" s="14"/>
      <c r="ANU1004" s="14"/>
      <c r="ANV1004" s="14"/>
      <c r="ANW1004" s="14"/>
      <c r="ANX1004" s="14"/>
      <c r="ANY1004" s="14"/>
      <c r="ANZ1004" s="14"/>
      <c r="AOA1004" s="14"/>
      <c r="AOB1004" s="14"/>
      <c r="AOC1004" s="14"/>
      <c r="AOD1004" s="14"/>
      <c r="AOE1004" s="14"/>
      <c r="AOF1004" s="14"/>
      <c r="AOG1004" s="14"/>
      <c r="AOH1004" s="14"/>
      <c r="AOI1004" s="14"/>
      <c r="AOJ1004" s="14"/>
      <c r="AOK1004" s="14"/>
      <c r="AOL1004" s="14"/>
      <c r="AOM1004" s="14"/>
      <c r="AON1004" s="14"/>
      <c r="AOO1004" s="14"/>
      <c r="AOP1004" s="14"/>
      <c r="AOQ1004" s="14"/>
      <c r="AOR1004" s="14"/>
      <c r="AOS1004" s="14"/>
      <c r="AOT1004" s="14"/>
      <c r="AOU1004" s="14"/>
      <c r="AOV1004" s="14"/>
      <c r="AOW1004" s="14"/>
      <c r="AOX1004" s="14"/>
      <c r="AOY1004" s="14"/>
      <c r="AOZ1004" s="14"/>
      <c r="APA1004" s="14"/>
      <c r="APB1004" s="14"/>
      <c r="APC1004" s="14"/>
      <c r="APD1004" s="14"/>
      <c r="APE1004" s="14"/>
      <c r="APF1004" s="14"/>
      <c r="APG1004" s="14"/>
      <c r="APH1004" s="14"/>
      <c r="API1004" s="14"/>
      <c r="APJ1004" s="14"/>
      <c r="APK1004" s="14"/>
      <c r="APL1004" s="14"/>
      <c r="APM1004" s="14"/>
      <c r="APN1004" s="14"/>
      <c r="APO1004" s="14"/>
      <c r="APP1004" s="14"/>
      <c r="APQ1004" s="14"/>
      <c r="APR1004" s="14"/>
      <c r="APS1004" s="14"/>
      <c r="APT1004" s="14"/>
      <c r="APU1004" s="14"/>
      <c r="APV1004" s="14"/>
      <c r="APW1004" s="14"/>
      <c r="APX1004" s="14"/>
      <c r="APY1004" s="14"/>
      <c r="APZ1004" s="14"/>
      <c r="AQA1004" s="14"/>
      <c r="AQB1004" s="14"/>
      <c r="AQC1004" s="14"/>
      <c r="AQD1004" s="14"/>
      <c r="AQE1004" s="14"/>
      <c r="AQF1004" s="14"/>
      <c r="AQG1004" s="14"/>
      <c r="AQH1004" s="14"/>
      <c r="AQI1004" s="14"/>
      <c r="AQJ1004" s="14"/>
      <c r="AQK1004" s="14"/>
      <c r="AQL1004" s="14"/>
      <c r="AQM1004" s="14"/>
      <c r="AQN1004" s="14"/>
      <c r="AQO1004" s="14"/>
      <c r="AQP1004" s="14"/>
      <c r="AQQ1004" s="14"/>
      <c r="AQR1004" s="14"/>
      <c r="AQS1004" s="14"/>
      <c r="AQT1004" s="14"/>
      <c r="AQU1004" s="14"/>
      <c r="AQV1004" s="14"/>
      <c r="AQW1004" s="14"/>
      <c r="AQX1004" s="14"/>
      <c r="AQY1004" s="14"/>
      <c r="AQZ1004" s="14"/>
      <c r="ARA1004" s="14"/>
      <c r="ARB1004" s="14"/>
      <c r="ARC1004" s="14"/>
      <c r="ARD1004" s="14"/>
      <c r="ARE1004" s="14"/>
      <c r="ARF1004" s="14"/>
      <c r="ARG1004" s="14"/>
      <c r="ARH1004" s="14"/>
      <c r="ARI1004" s="14"/>
      <c r="ARJ1004" s="14"/>
      <c r="ARK1004" s="14"/>
      <c r="ARL1004" s="14"/>
      <c r="ARM1004" s="14"/>
      <c r="ARN1004" s="14"/>
      <c r="ARO1004" s="14"/>
      <c r="ARP1004" s="14"/>
      <c r="ARQ1004" s="14"/>
      <c r="ARR1004" s="14"/>
      <c r="ARS1004" s="14"/>
      <c r="ART1004" s="14"/>
      <c r="ARU1004" s="14"/>
      <c r="ARV1004" s="14"/>
      <c r="ARW1004" s="14"/>
      <c r="ARX1004" s="14"/>
      <c r="ARY1004" s="14"/>
      <c r="ARZ1004" s="14"/>
      <c r="ASA1004" s="14"/>
      <c r="ASB1004" s="14"/>
      <c r="ASC1004" s="14"/>
      <c r="ASD1004" s="14"/>
      <c r="ASE1004" s="14"/>
      <c r="ASF1004" s="14"/>
      <c r="ASG1004" s="14"/>
      <c r="ASH1004" s="14"/>
      <c r="ASI1004" s="14"/>
      <c r="ASJ1004" s="14"/>
      <c r="ASK1004" s="14"/>
      <c r="ASL1004" s="14"/>
      <c r="ASM1004" s="14"/>
      <c r="ASN1004" s="14"/>
      <c r="ASO1004" s="14"/>
      <c r="ASP1004" s="14"/>
      <c r="ASQ1004" s="14"/>
      <c r="ASR1004" s="14"/>
      <c r="ASS1004" s="14"/>
      <c r="AST1004" s="14"/>
      <c r="ASU1004" s="14"/>
      <c r="ASV1004" s="14"/>
      <c r="ASW1004" s="14"/>
      <c r="ASX1004" s="14"/>
      <c r="ASY1004" s="14"/>
      <c r="ASZ1004" s="14"/>
      <c r="ATA1004" s="14"/>
      <c r="ATB1004" s="14"/>
      <c r="ATC1004" s="14"/>
      <c r="ATD1004" s="14"/>
      <c r="ATE1004" s="14"/>
      <c r="ATF1004" s="14"/>
      <c r="ATG1004" s="14"/>
      <c r="ATH1004" s="14"/>
      <c r="ATI1004" s="14"/>
      <c r="ATJ1004" s="14"/>
      <c r="ATK1004" s="14"/>
      <c r="ATL1004" s="14"/>
      <c r="ATM1004" s="14"/>
      <c r="ATN1004" s="14"/>
      <c r="ATO1004" s="14"/>
      <c r="ATP1004" s="14"/>
      <c r="ATQ1004" s="14"/>
      <c r="ATR1004" s="14"/>
      <c r="ATS1004" s="14"/>
      <c r="ATT1004" s="14"/>
      <c r="ATU1004" s="14"/>
      <c r="ATV1004" s="14"/>
      <c r="ATW1004" s="14"/>
      <c r="ATX1004" s="14"/>
      <c r="ATY1004" s="14"/>
      <c r="ATZ1004" s="14"/>
      <c r="AUA1004" s="14"/>
      <c r="AUB1004" s="14"/>
      <c r="AUC1004" s="14"/>
      <c r="AUD1004" s="14"/>
      <c r="AUE1004" s="14"/>
      <c r="AUF1004" s="14"/>
      <c r="AUG1004" s="14"/>
      <c r="AUH1004" s="14"/>
      <c r="AUI1004" s="14"/>
      <c r="AUJ1004" s="14"/>
      <c r="AUK1004" s="14"/>
      <c r="AUL1004" s="14"/>
      <c r="AUM1004" s="14"/>
      <c r="AUN1004" s="14"/>
      <c r="AUO1004" s="14"/>
      <c r="AUP1004" s="14"/>
      <c r="AUQ1004" s="14"/>
      <c r="AUR1004" s="14"/>
      <c r="AUS1004" s="14"/>
      <c r="AUT1004" s="14"/>
      <c r="AUU1004" s="14"/>
      <c r="AUV1004" s="14"/>
      <c r="AUW1004" s="14"/>
      <c r="AUX1004" s="14"/>
      <c r="AUY1004" s="14"/>
      <c r="AUZ1004" s="14"/>
      <c r="AVA1004" s="14"/>
      <c r="AVB1004" s="14"/>
      <c r="AVC1004" s="14"/>
      <c r="AVD1004" s="14"/>
      <c r="AVE1004" s="14"/>
      <c r="AVF1004" s="14"/>
      <c r="AVG1004" s="14"/>
      <c r="AVH1004" s="14"/>
      <c r="AVI1004" s="14"/>
      <c r="AVJ1004" s="14"/>
      <c r="AVK1004" s="14"/>
      <c r="AVL1004" s="14"/>
      <c r="AVM1004" s="14"/>
      <c r="AVN1004" s="14"/>
      <c r="AVO1004" s="14"/>
      <c r="AVP1004" s="14"/>
      <c r="AVQ1004" s="14"/>
      <c r="AVR1004" s="14"/>
      <c r="AVS1004" s="14"/>
      <c r="AVT1004" s="14"/>
      <c r="AVU1004" s="14"/>
      <c r="AVV1004" s="14"/>
      <c r="AVW1004" s="14"/>
      <c r="AVX1004" s="14"/>
      <c r="AVY1004" s="14"/>
      <c r="AVZ1004" s="14"/>
      <c r="AWA1004" s="14"/>
      <c r="AWB1004" s="14"/>
      <c r="AWC1004" s="14"/>
      <c r="AWD1004" s="14"/>
      <c r="AWE1004" s="14"/>
      <c r="AWF1004" s="14"/>
      <c r="AWG1004" s="14"/>
      <c r="AWH1004" s="14"/>
      <c r="AWI1004" s="14"/>
      <c r="AWJ1004" s="14"/>
      <c r="AWK1004" s="14"/>
      <c r="AWL1004" s="14"/>
      <c r="AWM1004" s="14"/>
      <c r="AWN1004" s="14"/>
      <c r="AWO1004" s="14"/>
      <c r="AWP1004" s="14"/>
      <c r="AWQ1004" s="14"/>
      <c r="AWR1004" s="14"/>
      <c r="AWS1004" s="14"/>
      <c r="AWT1004" s="14"/>
      <c r="AWU1004" s="14"/>
      <c r="AWV1004" s="14"/>
      <c r="AWW1004" s="14"/>
      <c r="AWX1004" s="14"/>
      <c r="AWY1004" s="14"/>
      <c r="AWZ1004" s="14"/>
      <c r="AXA1004" s="14"/>
      <c r="AXB1004" s="14"/>
      <c r="AXC1004" s="14"/>
      <c r="AXD1004" s="14"/>
      <c r="AXE1004" s="14"/>
      <c r="AXF1004" s="14"/>
      <c r="AXG1004" s="14"/>
      <c r="AXH1004" s="14"/>
      <c r="AXI1004" s="14"/>
      <c r="AXJ1004" s="14"/>
      <c r="AXK1004" s="14"/>
      <c r="AXL1004" s="14"/>
      <c r="AXM1004" s="14"/>
      <c r="AXN1004" s="14"/>
      <c r="AXO1004" s="14"/>
      <c r="AXP1004" s="14"/>
      <c r="AXQ1004" s="14"/>
      <c r="AXR1004" s="14"/>
      <c r="AXS1004" s="14"/>
      <c r="AXT1004" s="14"/>
      <c r="AXU1004" s="14"/>
      <c r="AXV1004" s="14"/>
      <c r="AXW1004" s="14"/>
      <c r="AXX1004" s="14"/>
      <c r="AXY1004" s="14"/>
      <c r="AXZ1004" s="14"/>
      <c r="AYA1004" s="14"/>
      <c r="AYB1004" s="14"/>
      <c r="AYC1004" s="14"/>
      <c r="AYD1004" s="14"/>
      <c r="AYE1004" s="14"/>
      <c r="AYF1004" s="14"/>
      <c r="AYG1004" s="14"/>
      <c r="AYH1004" s="14"/>
      <c r="AYI1004" s="14"/>
      <c r="AYJ1004" s="14"/>
      <c r="AYK1004" s="14"/>
      <c r="AYL1004" s="14"/>
      <c r="AYM1004" s="14"/>
      <c r="AYN1004" s="14"/>
      <c r="AYO1004" s="14"/>
      <c r="AYP1004" s="14"/>
      <c r="AYQ1004" s="14"/>
      <c r="AYR1004" s="14"/>
      <c r="AYS1004" s="14"/>
      <c r="AYT1004" s="14"/>
      <c r="AYU1004" s="14"/>
      <c r="AYV1004" s="14"/>
      <c r="AYW1004" s="14"/>
      <c r="AYX1004" s="14"/>
      <c r="AYY1004" s="14"/>
      <c r="AYZ1004" s="14"/>
      <c r="AZA1004" s="14"/>
      <c r="AZB1004" s="14"/>
      <c r="AZC1004" s="14"/>
      <c r="AZD1004" s="14"/>
      <c r="AZE1004" s="14"/>
      <c r="AZF1004" s="14"/>
      <c r="AZG1004" s="14"/>
      <c r="AZH1004" s="14"/>
      <c r="AZI1004" s="14"/>
      <c r="AZJ1004" s="14"/>
      <c r="AZK1004" s="14"/>
      <c r="AZL1004" s="14"/>
      <c r="AZM1004" s="14"/>
      <c r="AZN1004" s="14"/>
      <c r="AZO1004" s="14"/>
      <c r="AZP1004" s="14"/>
      <c r="AZQ1004" s="14"/>
      <c r="AZR1004" s="14"/>
      <c r="AZS1004" s="14"/>
      <c r="AZT1004" s="14"/>
      <c r="AZU1004" s="14"/>
      <c r="AZV1004" s="14"/>
      <c r="AZW1004" s="14"/>
      <c r="AZX1004" s="14"/>
      <c r="AZY1004" s="14"/>
      <c r="AZZ1004" s="14"/>
      <c r="BAA1004" s="14"/>
      <c r="BAB1004" s="14"/>
      <c r="BAC1004" s="14"/>
      <c r="BAD1004" s="14"/>
      <c r="BAE1004" s="14"/>
      <c r="BAF1004" s="14"/>
      <c r="BAG1004" s="14"/>
      <c r="BAH1004" s="14"/>
      <c r="BAI1004" s="14"/>
      <c r="BAJ1004" s="14"/>
      <c r="BAK1004" s="14"/>
      <c r="BAL1004" s="14"/>
      <c r="BAM1004" s="14"/>
      <c r="BAN1004" s="14"/>
      <c r="BAO1004" s="14"/>
      <c r="BAP1004" s="14"/>
      <c r="BAQ1004" s="14"/>
      <c r="BAR1004" s="14"/>
      <c r="BAS1004" s="14"/>
      <c r="BAT1004" s="14"/>
      <c r="BAU1004" s="14"/>
      <c r="BAV1004" s="14"/>
      <c r="BAW1004" s="14"/>
      <c r="BAX1004" s="14"/>
      <c r="BAY1004" s="14"/>
      <c r="BAZ1004" s="14"/>
      <c r="BBA1004" s="14"/>
      <c r="BBB1004" s="14"/>
      <c r="BBC1004" s="14"/>
      <c r="BBD1004" s="14"/>
      <c r="BBE1004" s="14"/>
      <c r="BBF1004" s="14"/>
      <c r="BBG1004" s="14"/>
      <c r="BBH1004" s="14"/>
      <c r="BBI1004" s="14"/>
      <c r="BBJ1004" s="14"/>
      <c r="BBK1004" s="14"/>
      <c r="BBL1004" s="14"/>
      <c r="BBM1004" s="14"/>
      <c r="BBN1004" s="14"/>
      <c r="BBO1004" s="14"/>
      <c r="BBP1004" s="14"/>
      <c r="BBQ1004" s="14"/>
      <c r="BBR1004" s="14"/>
      <c r="BBS1004" s="14"/>
      <c r="BBT1004" s="14"/>
      <c r="BBU1004" s="14"/>
      <c r="BBV1004" s="14"/>
      <c r="BBW1004" s="14"/>
      <c r="BBX1004" s="14"/>
      <c r="BBY1004" s="14"/>
      <c r="BBZ1004" s="14"/>
      <c r="BCA1004" s="14"/>
      <c r="BCB1004" s="14"/>
      <c r="BCC1004" s="14"/>
      <c r="BCD1004" s="14"/>
      <c r="BCE1004" s="14"/>
      <c r="BCF1004" s="14"/>
      <c r="BCG1004" s="14"/>
      <c r="BCH1004" s="14"/>
      <c r="BCI1004" s="14"/>
      <c r="BCJ1004" s="14"/>
      <c r="BCK1004" s="14"/>
      <c r="BCL1004" s="14"/>
      <c r="BCM1004" s="14"/>
      <c r="BCN1004" s="14"/>
      <c r="BCO1004" s="14"/>
      <c r="BCP1004" s="14"/>
      <c r="BCQ1004" s="14"/>
      <c r="BCR1004" s="14"/>
      <c r="BCS1004" s="14"/>
      <c r="BCT1004" s="14"/>
      <c r="BCU1004" s="14"/>
      <c r="BCV1004" s="14"/>
      <c r="BCW1004" s="14"/>
      <c r="BCX1004" s="14"/>
      <c r="BCY1004" s="14"/>
      <c r="BCZ1004" s="14"/>
      <c r="BDA1004" s="14"/>
      <c r="BDB1004" s="14"/>
      <c r="BDC1004" s="14"/>
      <c r="BDD1004" s="14"/>
      <c r="BDE1004" s="14"/>
      <c r="BDF1004" s="14"/>
      <c r="BDG1004" s="14"/>
      <c r="BDH1004" s="14"/>
      <c r="BDI1004" s="14"/>
      <c r="BDJ1004" s="14"/>
      <c r="BDK1004" s="14"/>
      <c r="BDL1004" s="14"/>
      <c r="BDM1004" s="14"/>
      <c r="BDN1004" s="14"/>
      <c r="BDO1004" s="14"/>
      <c r="BDP1004" s="14"/>
      <c r="BDQ1004" s="14"/>
      <c r="BDR1004" s="14"/>
      <c r="BDS1004" s="14"/>
      <c r="BDT1004" s="14"/>
      <c r="BDU1004" s="14"/>
      <c r="BDV1004" s="14"/>
      <c r="BDW1004" s="14"/>
      <c r="BDX1004" s="14"/>
      <c r="BDY1004" s="14"/>
      <c r="BDZ1004" s="14"/>
      <c r="BEA1004" s="14"/>
      <c r="BEB1004" s="14"/>
      <c r="BEC1004" s="14"/>
      <c r="BED1004" s="14"/>
      <c r="BEE1004" s="14"/>
      <c r="BEF1004" s="14"/>
      <c r="BEG1004" s="14"/>
      <c r="BEH1004" s="14"/>
      <c r="BEI1004" s="14"/>
      <c r="BEJ1004" s="14"/>
      <c r="BEK1004" s="14"/>
      <c r="BEL1004" s="14"/>
      <c r="BEM1004" s="14"/>
      <c r="BEN1004" s="14"/>
      <c r="BEO1004" s="14"/>
      <c r="BEP1004" s="14"/>
      <c r="BEQ1004" s="14"/>
      <c r="BER1004" s="14"/>
      <c r="BES1004" s="14"/>
      <c r="BET1004" s="14"/>
      <c r="BEU1004" s="14"/>
      <c r="BEV1004" s="14"/>
      <c r="BEW1004" s="14"/>
      <c r="BEX1004" s="14"/>
      <c r="BEY1004" s="14"/>
      <c r="BEZ1004" s="14"/>
      <c r="BFA1004" s="14"/>
      <c r="BFB1004" s="14"/>
      <c r="BFC1004" s="14"/>
      <c r="BFD1004" s="14"/>
      <c r="BFE1004" s="14"/>
      <c r="BFF1004" s="14"/>
      <c r="BFG1004" s="14"/>
      <c r="BFH1004" s="14"/>
      <c r="BFI1004" s="14"/>
      <c r="BFJ1004" s="14"/>
      <c r="BFK1004" s="14"/>
      <c r="BFL1004" s="14"/>
      <c r="BFM1004" s="14"/>
      <c r="BFN1004" s="14"/>
      <c r="BFO1004" s="14"/>
      <c r="BFP1004" s="14"/>
      <c r="BFQ1004" s="14"/>
      <c r="BFR1004" s="14"/>
      <c r="BFS1004" s="14"/>
      <c r="BFT1004" s="14"/>
      <c r="BFU1004" s="14"/>
      <c r="BFV1004" s="14"/>
      <c r="BFW1004" s="14"/>
      <c r="BFX1004" s="14"/>
      <c r="BFY1004" s="14"/>
      <c r="BFZ1004" s="14"/>
      <c r="BGA1004" s="14"/>
      <c r="BGB1004" s="14"/>
      <c r="BGC1004" s="14"/>
      <c r="BGD1004" s="14"/>
      <c r="BGE1004" s="14"/>
      <c r="BGF1004" s="14"/>
      <c r="BGG1004" s="14"/>
      <c r="BGH1004" s="14"/>
      <c r="BGI1004" s="14"/>
      <c r="BGJ1004" s="14"/>
      <c r="BGK1004" s="14"/>
      <c r="BGL1004" s="14"/>
      <c r="BGM1004" s="14"/>
      <c r="BGN1004" s="14"/>
      <c r="BGO1004" s="14"/>
      <c r="BGP1004" s="14"/>
      <c r="BGQ1004" s="14"/>
      <c r="BGR1004" s="14"/>
      <c r="BGS1004" s="14"/>
      <c r="BGT1004" s="14"/>
      <c r="BGU1004" s="14"/>
      <c r="BGV1004" s="14"/>
      <c r="BGW1004" s="14"/>
      <c r="BGX1004" s="14"/>
      <c r="BGY1004" s="14"/>
      <c r="BGZ1004" s="14"/>
      <c r="BHA1004" s="14"/>
      <c r="BHB1004" s="14"/>
      <c r="BHC1004" s="14"/>
      <c r="BHD1004" s="14"/>
      <c r="BHE1004" s="14"/>
      <c r="BHF1004" s="14"/>
      <c r="BHG1004" s="14"/>
      <c r="BHH1004" s="14"/>
      <c r="BHI1004" s="14"/>
      <c r="BHJ1004" s="14"/>
      <c r="BHK1004" s="14"/>
      <c r="BHL1004" s="14"/>
      <c r="BHM1004" s="14"/>
      <c r="BHN1004" s="14"/>
      <c r="BHO1004" s="14"/>
      <c r="BHP1004" s="14"/>
      <c r="BHQ1004" s="14"/>
      <c r="BHR1004" s="14"/>
      <c r="BHS1004" s="14"/>
      <c r="BHT1004" s="14"/>
      <c r="BHU1004" s="14"/>
      <c r="BHV1004" s="14"/>
      <c r="BHW1004" s="14"/>
      <c r="BHX1004" s="14"/>
      <c r="BHY1004" s="14"/>
      <c r="BHZ1004" s="14"/>
      <c r="BIA1004" s="14"/>
      <c r="BIB1004" s="14"/>
      <c r="BIC1004" s="14"/>
      <c r="BID1004" s="14"/>
      <c r="BIE1004" s="14"/>
      <c r="BIF1004" s="14"/>
      <c r="BIG1004" s="14"/>
      <c r="BIH1004" s="14"/>
      <c r="BII1004" s="14"/>
      <c r="BIJ1004" s="14"/>
      <c r="BIK1004" s="14"/>
      <c r="BIL1004" s="14"/>
      <c r="BIM1004" s="14"/>
      <c r="BIN1004" s="14"/>
      <c r="BIO1004" s="14"/>
      <c r="BIP1004" s="14"/>
      <c r="BIQ1004" s="14"/>
      <c r="BIR1004" s="14"/>
      <c r="BIS1004" s="14"/>
      <c r="BIT1004" s="14"/>
      <c r="BIU1004" s="14"/>
      <c r="BIV1004" s="14"/>
      <c r="BIW1004" s="14"/>
      <c r="BIX1004" s="14"/>
      <c r="BIY1004" s="14"/>
      <c r="BIZ1004" s="14"/>
      <c r="BJA1004" s="14"/>
      <c r="BJB1004" s="14"/>
      <c r="BJC1004" s="14"/>
      <c r="BJD1004" s="14"/>
      <c r="BJE1004" s="14"/>
      <c r="BJF1004" s="14"/>
      <c r="BJG1004" s="14"/>
      <c r="BJH1004" s="14"/>
      <c r="BJI1004" s="14"/>
      <c r="BJJ1004" s="14"/>
      <c r="BJK1004" s="14"/>
      <c r="BJL1004" s="14"/>
      <c r="BJM1004" s="14"/>
      <c r="BJN1004" s="14"/>
      <c r="BJO1004" s="14"/>
      <c r="BJP1004" s="14"/>
      <c r="BJQ1004" s="14"/>
      <c r="BJR1004" s="14"/>
      <c r="BJS1004" s="14"/>
      <c r="BJT1004" s="14"/>
      <c r="BJU1004" s="14"/>
      <c r="BJV1004" s="14"/>
      <c r="BJW1004" s="14"/>
      <c r="BJX1004" s="14"/>
      <c r="BJY1004" s="14"/>
      <c r="BJZ1004" s="14"/>
      <c r="BKA1004" s="14"/>
      <c r="BKB1004" s="14"/>
      <c r="BKC1004" s="14"/>
      <c r="BKD1004" s="14"/>
      <c r="BKE1004" s="14"/>
      <c r="BKF1004" s="14"/>
      <c r="BKG1004" s="14"/>
      <c r="BKH1004" s="14"/>
      <c r="BKI1004" s="14"/>
      <c r="BKJ1004" s="14"/>
      <c r="BKK1004" s="14"/>
      <c r="BKL1004" s="14"/>
      <c r="BKM1004" s="14"/>
      <c r="BKN1004" s="14"/>
      <c r="BKO1004" s="14"/>
      <c r="BKP1004" s="14"/>
      <c r="BKQ1004" s="14"/>
      <c r="BKR1004" s="14"/>
      <c r="BKS1004" s="14"/>
      <c r="BKT1004" s="14"/>
      <c r="BKU1004" s="14"/>
      <c r="BKV1004" s="14"/>
      <c r="BKW1004" s="14"/>
      <c r="BKX1004" s="14"/>
      <c r="BKY1004" s="14"/>
      <c r="BKZ1004" s="14"/>
      <c r="BLA1004" s="14"/>
      <c r="BLB1004" s="14"/>
      <c r="BLC1004" s="14"/>
      <c r="BLD1004" s="14"/>
      <c r="BLE1004" s="14"/>
      <c r="BLF1004" s="14"/>
      <c r="BLG1004" s="14"/>
      <c r="BLH1004" s="14"/>
      <c r="BLI1004" s="14"/>
      <c r="BLJ1004" s="14"/>
      <c r="BLK1004" s="14"/>
      <c r="BLL1004" s="14"/>
      <c r="BLM1004" s="14"/>
      <c r="BLN1004" s="14"/>
      <c r="BLO1004" s="14"/>
      <c r="BLP1004" s="14"/>
      <c r="BLQ1004" s="14"/>
      <c r="BLR1004" s="14"/>
      <c r="BLS1004" s="14"/>
      <c r="BLT1004" s="14"/>
      <c r="BLU1004" s="14"/>
      <c r="BLV1004" s="14"/>
      <c r="BLW1004" s="14"/>
      <c r="BLX1004" s="14"/>
      <c r="BLY1004" s="14"/>
      <c r="BLZ1004" s="14"/>
      <c r="BMA1004" s="14"/>
      <c r="BMB1004" s="14"/>
      <c r="BMC1004" s="14"/>
      <c r="BMD1004" s="14"/>
      <c r="BME1004" s="14"/>
      <c r="BMF1004" s="14"/>
      <c r="BMG1004" s="14"/>
      <c r="BMH1004" s="14"/>
      <c r="BMI1004" s="14"/>
      <c r="BMJ1004" s="14"/>
      <c r="BMK1004" s="14"/>
      <c r="BML1004" s="14"/>
      <c r="BMM1004" s="14"/>
      <c r="BMN1004" s="14"/>
      <c r="BMO1004" s="14"/>
      <c r="BMP1004" s="14"/>
      <c r="BMQ1004" s="14"/>
      <c r="BMR1004" s="14"/>
      <c r="BMS1004" s="14"/>
      <c r="BMT1004" s="14"/>
      <c r="BMU1004" s="14"/>
      <c r="BMV1004" s="14"/>
      <c r="BMW1004" s="14"/>
      <c r="BMX1004" s="14"/>
      <c r="BMY1004" s="14"/>
      <c r="BMZ1004" s="14"/>
      <c r="BNA1004" s="14"/>
      <c r="BNB1004" s="14"/>
      <c r="BNC1004" s="14"/>
      <c r="BND1004" s="14"/>
      <c r="BNE1004" s="14"/>
      <c r="BNF1004" s="14"/>
      <c r="BNG1004" s="14"/>
      <c r="BNH1004" s="14"/>
      <c r="BNI1004" s="14"/>
      <c r="BNJ1004" s="14"/>
      <c r="BNK1004" s="14"/>
      <c r="BNL1004" s="14"/>
      <c r="BNM1004" s="14"/>
      <c r="BNN1004" s="14"/>
      <c r="BNO1004" s="14"/>
      <c r="BNP1004" s="14"/>
      <c r="BNQ1004" s="14"/>
      <c r="BNR1004" s="14"/>
      <c r="BNS1004" s="14"/>
      <c r="BNT1004" s="14"/>
      <c r="BNU1004" s="14"/>
      <c r="BNV1004" s="14"/>
      <c r="BNW1004" s="14"/>
      <c r="BNX1004" s="14"/>
      <c r="BNY1004" s="14"/>
      <c r="BNZ1004" s="14"/>
      <c r="BOA1004" s="14"/>
      <c r="BOB1004" s="14"/>
      <c r="BOC1004" s="14"/>
      <c r="BOD1004" s="14"/>
      <c r="BOE1004" s="14"/>
      <c r="BOF1004" s="14"/>
      <c r="BOG1004" s="14"/>
      <c r="BOH1004" s="14"/>
      <c r="BOI1004" s="14"/>
      <c r="BOJ1004" s="14"/>
      <c r="BOK1004" s="14"/>
      <c r="BOL1004" s="14"/>
      <c r="BOM1004" s="14"/>
      <c r="BON1004" s="14"/>
      <c r="BOO1004" s="14"/>
      <c r="BOP1004" s="14"/>
      <c r="BOQ1004" s="14"/>
      <c r="BOR1004" s="14"/>
      <c r="BOS1004" s="14"/>
      <c r="BOT1004" s="14"/>
      <c r="BOU1004" s="14"/>
      <c r="BOV1004" s="14"/>
      <c r="BOW1004" s="14"/>
      <c r="BOX1004" s="14"/>
      <c r="BOY1004" s="14"/>
      <c r="BOZ1004" s="14"/>
      <c r="BPA1004" s="14"/>
      <c r="BPB1004" s="14"/>
      <c r="BPC1004" s="14"/>
      <c r="BPD1004" s="14"/>
      <c r="BPE1004" s="14"/>
      <c r="BPF1004" s="14"/>
      <c r="BPG1004" s="14"/>
      <c r="BPH1004" s="14"/>
      <c r="BPI1004" s="14"/>
      <c r="BPJ1004" s="14"/>
      <c r="BPK1004" s="14"/>
      <c r="BPL1004" s="14"/>
      <c r="BPM1004" s="14"/>
      <c r="BPN1004" s="14"/>
      <c r="BPO1004" s="14"/>
      <c r="BPP1004" s="14"/>
      <c r="BPQ1004" s="14"/>
      <c r="BPR1004" s="14"/>
      <c r="BPS1004" s="14"/>
      <c r="BPT1004" s="14"/>
      <c r="BPU1004" s="14"/>
      <c r="BPV1004" s="14"/>
      <c r="BPW1004" s="14"/>
      <c r="BPX1004" s="14"/>
      <c r="BPY1004" s="14"/>
      <c r="BPZ1004" s="14"/>
      <c r="BQA1004" s="14"/>
      <c r="BQB1004" s="14"/>
      <c r="BQC1004" s="14"/>
      <c r="BQD1004" s="14"/>
      <c r="BQE1004" s="14"/>
      <c r="BQF1004" s="14"/>
      <c r="BQG1004" s="14"/>
      <c r="BQH1004" s="14"/>
      <c r="BQI1004" s="14"/>
      <c r="BQJ1004" s="14"/>
      <c r="BQK1004" s="14"/>
      <c r="BQL1004" s="14"/>
      <c r="BQM1004" s="14"/>
      <c r="BQN1004" s="14"/>
      <c r="BQO1004" s="14"/>
      <c r="BQP1004" s="14"/>
      <c r="BQQ1004" s="14"/>
      <c r="BQR1004" s="14"/>
      <c r="BQS1004" s="14"/>
      <c r="BQT1004" s="14"/>
      <c r="BQU1004" s="14"/>
      <c r="BQV1004" s="14"/>
      <c r="BQW1004" s="14"/>
      <c r="BQX1004" s="14"/>
      <c r="BQY1004" s="14"/>
      <c r="BQZ1004" s="14"/>
      <c r="BRA1004" s="14"/>
      <c r="BRB1004" s="14"/>
      <c r="BRC1004" s="14"/>
      <c r="BRD1004" s="14"/>
      <c r="BRE1004" s="14"/>
      <c r="BRF1004" s="14"/>
      <c r="BRG1004" s="14"/>
      <c r="BRH1004" s="14"/>
      <c r="BRI1004" s="14"/>
      <c r="BRJ1004" s="14"/>
      <c r="BRK1004" s="14"/>
      <c r="BRL1004" s="14"/>
      <c r="BRM1004" s="14"/>
      <c r="BRN1004" s="14"/>
      <c r="BRO1004" s="14"/>
      <c r="BRP1004" s="14"/>
      <c r="BRQ1004" s="14"/>
      <c r="BRR1004" s="14"/>
      <c r="BRS1004" s="14"/>
      <c r="BRT1004" s="14"/>
      <c r="BRU1004" s="14"/>
      <c r="BRV1004" s="14"/>
      <c r="BRW1004" s="14"/>
      <c r="BRX1004" s="14"/>
      <c r="BRY1004" s="14"/>
      <c r="BRZ1004" s="14"/>
      <c r="BSA1004" s="14"/>
      <c r="BSB1004" s="14"/>
      <c r="BSC1004" s="14"/>
      <c r="BSD1004" s="14"/>
      <c r="BSE1004" s="14"/>
      <c r="BSF1004" s="14"/>
      <c r="BSG1004" s="14"/>
      <c r="BSH1004" s="14"/>
      <c r="BSI1004" s="14"/>
      <c r="BSJ1004" s="14"/>
      <c r="BSK1004" s="14"/>
      <c r="BSL1004" s="14"/>
      <c r="BSM1004" s="14"/>
      <c r="BSN1004" s="14"/>
      <c r="BSO1004" s="14"/>
      <c r="BSP1004" s="14"/>
      <c r="BSQ1004" s="14"/>
      <c r="BSR1004" s="14"/>
      <c r="BSS1004" s="14"/>
      <c r="BST1004" s="14"/>
      <c r="BSU1004" s="14"/>
      <c r="BSV1004" s="14"/>
      <c r="BSW1004" s="14"/>
      <c r="BSX1004" s="14"/>
      <c r="BSY1004" s="14"/>
      <c r="BSZ1004" s="14"/>
      <c r="BTA1004" s="14"/>
      <c r="BTB1004" s="14"/>
      <c r="BTC1004" s="14"/>
      <c r="BTD1004" s="14"/>
      <c r="BTE1004" s="14"/>
      <c r="BTF1004" s="14"/>
      <c r="BTG1004" s="14"/>
      <c r="BTH1004" s="14"/>
      <c r="BTI1004" s="14"/>
      <c r="BTJ1004" s="14"/>
      <c r="BTK1004" s="14"/>
      <c r="BTL1004" s="14"/>
      <c r="BTM1004" s="14"/>
      <c r="BTN1004" s="14"/>
      <c r="BTO1004" s="14"/>
      <c r="BTP1004" s="14"/>
      <c r="BTQ1004" s="14"/>
      <c r="BTR1004" s="14"/>
      <c r="BTS1004" s="14"/>
      <c r="BTT1004" s="14"/>
      <c r="BTU1004" s="14"/>
      <c r="BTV1004" s="14"/>
      <c r="BTW1004" s="14"/>
      <c r="BTX1004" s="14"/>
      <c r="BTY1004" s="14"/>
      <c r="BTZ1004" s="14"/>
      <c r="BUA1004" s="14"/>
      <c r="BUB1004" s="14"/>
      <c r="BUC1004" s="14"/>
      <c r="BUD1004" s="14"/>
      <c r="BUE1004" s="14"/>
      <c r="BUF1004" s="14"/>
      <c r="BUG1004" s="14"/>
      <c r="BUH1004" s="14"/>
      <c r="BUI1004" s="14"/>
      <c r="BUJ1004" s="14"/>
      <c r="BUK1004" s="14"/>
      <c r="BUL1004" s="14"/>
      <c r="BUM1004" s="14"/>
      <c r="BUN1004" s="14"/>
      <c r="BUO1004" s="14"/>
      <c r="BUP1004" s="14"/>
      <c r="BUQ1004" s="14"/>
      <c r="BUR1004" s="14"/>
      <c r="BUS1004" s="14"/>
      <c r="BUT1004" s="14"/>
      <c r="BUU1004" s="14"/>
      <c r="BUV1004" s="14"/>
      <c r="BUW1004" s="14"/>
      <c r="BUX1004" s="14"/>
      <c r="BUY1004" s="14"/>
      <c r="BUZ1004" s="14"/>
      <c r="BVA1004" s="14"/>
      <c r="BVB1004" s="14"/>
      <c r="BVC1004" s="14"/>
      <c r="BVD1004" s="14"/>
      <c r="BVE1004" s="14"/>
      <c r="BVF1004" s="14"/>
      <c r="BVG1004" s="14"/>
      <c r="BVH1004" s="14"/>
      <c r="BVI1004" s="14"/>
      <c r="BVJ1004" s="14"/>
      <c r="BVK1004" s="14"/>
      <c r="BVL1004" s="14"/>
      <c r="BVM1004" s="14"/>
      <c r="BVN1004" s="14"/>
      <c r="BVO1004" s="14"/>
      <c r="BVP1004" s="14"/>
      <c r="BVQ1004" s="14"/>
      <c r="BVR1004" s="14"/>
      <c r="BVS1004" s="14"/>
      <c r="BVT1004" s="14"/>
      <c r="BVU1004" s="14"/>
      <c r="BVV1004" s="14"/>
      <c r="BVW1004" s="14"/>
      <c r="BVX1004" s="14"/>
      <c r="BVY1004" s="14"/>
      <c r="BVZ1004" s="14"/>
      <c r="BWA1004" s="14"/>
      <c r="BWB1004" s="14"/>
      <c r="BWC1004" s="14"/>
      <c r="BWD1004" s="14"/>
      <c r="BWE1004" s="14"/>
      <c r="BWF1004" s="14"/>
      <c r="BWG1004" s="14"/>
      <c r="BWH1004" s="14"/>
      <c r="BWI1004" s="14"/>
      <c r="BWJ1004" s="14"/>
      <c r="BWK1004" s="14"/>
      <c r="BWL1004" s="14"/>
      <c r="BWM1004" s="14"/>
      <c r="BWN1004" s="14"/>
      <c r="BWO1004" s="14"/>
      <c r="BWP1004" s="14"/>
      <c r="BWQ1004" s="14"/>
      <c r="BWR1004" s="14"/>
      <c r="BWS1004" s="14"/>
      <c r="BWT1004" s="14"/>
      <c r="BWU1004" s="14"/>
      <c r="BWV1004" s="14"/>
      <c r="BWW1004" s="14"/>
      <c r="BWX1004" s="14"/>
      <c r="BWY1004" s="14"/>
      <c r="BWZ1004" s="14"/>
      <c r="BXA1004" s="14"/>
      <c r="BXB1004" s="14"/>
      <c r="BXC1004" s="14"/>
      <c r="BXD1004" s="14"/>
      <c r="BXE1004" s="14"/>
      <c r="BXF1004" s="14"/>
      <c r="BXG1004" s="14"/>
      <c r="BXH1004" s="14"/>
      <c r="BXI1004" s="14"/>
      <c r="BXJ1004" s="14"/>
      <c r="BXK1004" s="14"/>
      <c r="BXL1004" s="14"/>
      <c r="BXM1004" s="14"/>
      <c r="BXN1004" s="14"/>
      <c r="BXO1004" s="14"/>
      <c r="BXP1004" s="14"/>
      <c r="BXQ1004" s="14"/>
      <c r="BXR1004" s="14"/>
      <c r="BXS1004" s="14"/>
      <c r="BXT1004" s="14"/>
      <c r="BXU1004" s="14"/>
      <c r="BXV1004" s="14"/>
      <c r="BXW1004" s="14"/>
      <c r="BXX1004" s="14"/>
      <c r="BXY1004" s="14"/>
      <c r="BXZ1004" s="14"/>
      <c r="BYA1004" s="14"/>
      <c r="BYB1004" s="14"/>
      <c r="BYC1004" s="14"/>
      <c r="BYD1004" s="14"/>
      <c r="BYE1004" s="14"/>
      <c r="BYF1004" s="14"/>
      <c r="BYG1004" s="14"/>
      <c r="BYH1004" s="14"/>
      <c r="BYI1004" s="14"/>
      <c r="BYJ1004" s="14"/>
      <c r="BYK1004" s="14"/>
      <c r="BYL1004" s="14"/>
      <c r="BYM1004" s="14"/>
      <c r="BYN1004" s="14"/>
      <c r="BYO1004" s="14"/>
      <c r="BYP1004" s="14"/>
      <c r="BYQ1004" s="14"/>
      <c r="BYR1004" s="14"/>
      <c r="BYS1004" s="14"/>
      <c r="BYT1004" s="14"/>
      <c r="BYU1004" s="14"/>
      <c r="BYV1004" s="14"/>
      <c r="BYW1004" s="14"/>
      <c r="BYX1004" s="14"/>
      <c r="BYY1004" s="14"/>
      <c r="BYZ1004" s="14"/>
      <c r="BZA1004" s="14"/>
      <c r="BZB1004" s="14"/>
      <c r="BZC1004" s="14"/>
      <c r="BZD1004" s="14"/>
      <c r="BZE1004" s="14"/>
      <c r="BZF1004" s="14"/>
      <c r="BZG1004" s="14"/>
      <c r="BZH1004" s="14"/>
      <c r="BZI1004" s="14"/>
      <c r="BZJ1004" s="14"/>
      <c r="BZK1004" s="14"/>
      <c r="BZL1004" s="14"/>
      <c r="BZM1004" s="14"/>
      <c r="BZN1004" s="14"/>
      <c r="BZO1004" s="14"/>
      <c r="BZP1004" s="14"/>
      <c r="BZQ1004" s="14"/>
      <c r="BZR1004" s="14"/>
      <c r="BZS1004" s="14"/>
      <c r="BZT1004" s="14"/>
      <c r="BZU1004" s="14"/>
      <c r="BZV1004" s="14"/>
      <c r="BZW1004" s="14"/>
      <c r="BZX1004" s="14"/>
      <c r="BZY1004" s="14"/>
      <c r="BZZ1004" s="14"/>
      <c r="CAA1004" s="14"/>
      <c r="CAB1004" s="14"/>
      <c r="CAC1004" s="14"/>
      <c r="CAD1004" s="14"/>
      <c r="CAE1004" s="14"/>
      <c r="CAF1004" s="14"/>
      <c r="CAG1004" s="14"/>
      <c r="CAH1004" s="14"/>
      <c r="CAI1004" s="14"/>
      <c r="CAJ1004" s="14"/>
      <c r="CAK1004" s="14"/>
      <c r="CAL1004" s="14"/>
      <c r="CAM1004" s="14"/>
      <c r="CAN1004" s="14"/>
      <c r="CAO1004" s="14"/>
      <c r="CAP1004" s="14"/>
      <c r="CAQ1004" s="14"/>
      <c r="CAR1004" s="14"/>
      <c r="CAS1004" s="14"/>
      <c r="CAT1004" s="14"/>
      <c r="CAU1004" s="14"/>
      <c r="CAV1004" s="14"/>
      <c r="CAW1004" s="14"/>
      <c r="CAX1004" s="14"/>
      <c r="CAY1004" s="14"/>
      <c r="CAZ1004" s="14"/>
      <c r="CBA1004" s="14"/>
      <c r="CBB1004" s="14"/>
      <c r="CBC1004" s="14"/>
      <c r="CBD1004" s="14"/>
      <c r="CBE1004" s="14"/>
      <c r="CBF1004" s="14"/>
      <c r="CBG1004" s="14"/>
      <c r="CBH1004" s="14"/>
      <c r="CBI1004" s="14"/>
      <c r="CBJ1004" s="14"/>
      <c r="CBK1004" s="14"/>
      <c r="CBL1004" s="14"/>
      <c r="CBM1004" s="14"/>
      <c r="CBN1004" s="14"/>
      <c r="CBO1004" s="14"/>
      <c r="CBP1004" s="14"/>
      <c r="CBQ1004" s="14"/>
      <c r="CBR1004" s="14"/>
      <c r="CBS1004" s="14"/>
      <c r="CBT1004" s="14"/>
      <c r="CBU1004" s="14"/>
      <c r="CBV1004" s="14"/>
      <c r="CBW1004" s="14"/>
      <c r="CBX1004" s="14"/>
      <c r="CBY1004" s="14"/>
      <c r="CBZ1004" s="14"/>
      <c r="CCA1004" s="14"/>
      <c r="CCB1004" s="14"/>
      <c r="CCC1004" s="14"/>
      <c r="CCD1004" s="14"/>
      <c r="CCE1004" s="14"/>
      <c r="CCF1004" s="14"/>
      <c r="CCG1004" s="14"/>
      <c r="CCH1004" s="14"/>
      <c r="CCI1004" s="14"/>
      <c r="CCJ1004" s="14"/>
      <c r="CCK1004" s="14"/>
      <c r="CCL1004" s="14"/>
      <c r="CCM1004" s="14"/>
      <c r="CCN1004" s="14"/>
      <c r="CCO1004" s="14"/>
      <c r="CCP1004" s="14"/>
      <c r="CCQ1004" s="14"/>
      <c r="CCR1004" s="14"/>
      <c r="CCS1004" s="14"/>
      <c r="CCT1004" s="14"/>
      <c r="CCU1004" s="14"/>
      <c r="CCV1004" s="14"/>
      <c r="CCW1004" s="14"/>
      <c r="CCX1004" s="14"/>
      <c r="CCY1004" s="14"/>
      <c r="CCZ1004" s="14"/>
      <c r="CDA1004" s="14"/>
      <c r="CDB1004" s="14"/>
      <c r="CDC1004" s="14"/>
      <c r="CDD1004" s="14"/>
      <c r="CDE1004" s="14"/>
      <c r="CDF1004" s="14"/>
      <c r="CDG1004" s="14"/>
      <c r="CDH1004" s="14"/>
      <c r="CDI1004" s="14"/>
      <c r="CDJ1004" s="14"/>
      <c r="CDK1004" s="14"/>
      <c r="CDL1004" s="14"/>
      <c r="CDM1004" s="14"/>
      <c r="CDN1004" s="14"/>
      <c r="CDO1004" s="14"/>
      <c r="CDP1004" s="14"/>
      <c r="CDQ1004" s="14"/>
      <c r="CDR1004" s="14"/>
      <c r="CDS1004" s="14"/>
      <c r="CDT1004" s="14"/>
      <c r="CDU1004" s="14"/>
      <c r="CDV1004" s="14"/>
      <c r="CDW1004" s="14"/>
      <c r="CDX1004" s="14"/>
      <c r="CDY1004" s="14"/>
      <c r="CDZ1004" s="14"/>
      <c r="CEA1004" s="14"/>
      <c r="CEB1004" s="14"/>
      <c r="CEC1004" s="14"/>
      <c r="CED1004" s="14"/>
      <c r="CEE1004" s="14"/>
      <c r="CEF1004" s="14"/>
      <c r="CEG1004" s="14"/>
      <c r="CEH1004" s="14"/>
      <c r="CEI1004" s="14"/>
      <c r="CEJ1004" s="14"/>
      <c r="CEK1004" s="14"/>
      <c r="CEL1004" s="14"/>
      <c r="CEM1004" s="14"/>
      <c r="CEN1004" s="14"/>
      <c r="CEO1004" s="14"/>
      <c r="CEP1004" s="14"/>
      <c r="CEQ1004" s="14"/>
      <c r="CER1004" s="14"/>
      <c r="CES1004" s="14"/>
      <c r="CET1004" s="14"/>
      <c r="CEU1004" s="14"/>
      <c r="CEV1004" s="14"/>
      <c r="CEW1004" s="14"/>
      <c r="CEX1004" s="14"/>
      <c r="CEY1004" s="14"/>
      <c r="CEZ1004" s="14"/>
      <c r="CFA1004" s="14"/>
      <c r="CFB1004" s="14"/>
      <c r="CFC1004" s="14"/>
      <c r="CFD1004" s="14"/>
      <c r="CFE1004" s="14"/>
      <c r="CFF1004" s="14"/>
      <c r="CFG1004" s="14"/>
      <c r="CFH1004" s="14"/>
      <c r="CFI1004" s="14"/>
      <c r="CFJ1004" s="14"/>
      <c r="CFK1004" s="14"/>
      <c r="CFL1004" s="14"/>
      <c r="CFM1004" s="14"/>
      <c r="CFN1004" s="14"/>
      <c r="CFO1004" s="14"/>
      <c r="CFP1004" s="14"/>
      <c r="CFQ1004" s="14"/>
      <c r="CFR1004" s="14"/>
      <c r="CFS1004" s="14"/>
      <c r="CFT1004" s="14"/>
      <c r="CFU1004" s="14"/>
      <c r="CFV1004" s="14"/>
      <c r="CFW1004" s="14"/>
      <c r="CFX1004" s="14"/>
      <c r="CFY1004" s="14"/>
      <c r="CFZ1004" s="14"/>
      <c r="CGA1004" s="14"/>
      <c r="CGB1004" s="14"/>
      <c r="CGC1004" s="14"/>
      <c r="CGD1004" s="14"/>
      <c r="CGE1004" s="14"/>
      <c r="CGF1004" s="14"/>
      <c r="CGG1004" s="14"/>
      <c r="CGH1004" s="14"/>
      <c r="CGI1004" s="14"/>
      <c r="CGJ1004" s="14"/>
      <c r="CGK1004" s="14"/>
      <c r="CGL1004" s="14"/>
      <c r="CGM1004" s="14"/>
      <c r="CGN1004" s="14"/>
      <c r="CGO1004" s="14"/>
      <c r="CGP1004" s="14"/>
      <c r="CGQ1004" s="14"/>
      <c r="CGR1004" s="14"/>
      <c r="CGS1004" s="14"/>
      <c r="CGT1004" s="14"/>
      <c r="CGU1004" s="14"/>
      <c r="CGV1004" s="14"/>
      <c r="CGW1004" s="14"/>
      <c r="CGX1004" s="14"/>
      <c r="CGY1004" s="14"/>
      <c r="CGZ1004" s="14"/>
      <c r="CHA1004" s="14"/>
      <c r="CHB1004" s="14"/>
      <c r="CHC1004" s="14"/>
      <c r="CHD1004" s="14"/>
      <c r="CHE1004" s="14"/>
      <c r="CHF1004" s="14"/>
      <c r="CHG1004" s="14"/>
      <c r="CHH1004" s="14"/>
      <c r="CHI1004" s="14"/>
      <c r="CHJ1004" s="14"/>
      <c r="CHK1004" s="14"/>
      <c r="CHL1004" s="14"/>
      <c r="CHM1004" s="14"/>
      <c r="CHN1004" s="14"/>
      <c r="CHO1004" s="14"/>
      <c r="CHP1004" s="14"/>
      <c r="CHQ1004" s="14"/>
      <c r="CHR1004" s="14"/>
      <c r="CHS1004" s="14"/>
      <c r="CHT1004" s="14"/>
      <c r="CHU1004" s="14"/>
      <c r="CHV1004" s="14"/>
      <c r="CHW1004" s="14"/>
      <c r="CHX1004" s="14"/>
      <c r="CHY1004" s="14"/>
      <c r="CHZ1004" s="14"/>
      <c r="CIA1004" s="14"/>
      <c r="CIB1004" s="14"/>
      <c r="CIC1004" s="14"/>
      <c r="CID1004" s="14"/>
      <c r="CIE1004" s="14"/>
      <c r="CIF1004" s="14"/>
      <c r="CIG1004" s="14"/>
      <c r="CIH1004" s="14"/>
      <c r="CII1004" s="14"/>
      <c r="CIJ1004" s="14"/>
      <c r="CIK1004" s="14"/>
      <c r="CIL1004" s="14"/>
      <c r="CIM1004" s="14"/>
      <c r="CIN1004" s="14"/>
      <c r="CIO1004" s="14"/>
      <c r="CIP1004" s="14"/>
      <c r="CIQ1004" s="14"/>
      <c r="CIR1004" s="14"/>
      <c r="CIS1004" s="14"/>
      <c r="CIT1004" s="14"/>
      <c r="CIU1004" s="14"/>
      <c r="CIV1004" s="14"/>
      <c r="CIW1004" s="14"/>
      <c r="CIX1004" s="14"/>
      <c r="CIY1004" s="14"/>
      <c r="CIZ1004" s="14"/>
      <c r="CJA1004" s="14"/>
      <c r="CJB1004" s="14"/>
      <c r="CJC1004" s="14"/>
      <c r="CJD1004" s="14"/>
      <c r="CJE1004" s="14"/>
      <c r="CJF1004" s="14"/>
      <c r="CJG1004" s="14"/>
      <c r="CJH1004" s="14"/>
      <c r="CJI1004" s="14"/>
      <c r="CJJ1004" s="14"/>
      <c r="CJK1004" s="14"/>
      <c r="CJL1004" s="14"/>
      <c r="CJM1004" s="14"/>
      <c r="CJN1004" s="14"/>
      <c r="CJO1004" s="14"/>
      <c r="CJP1004" s="14"/>
      <c r="CJQ1004" s="14"/>
      <c r="CJR1004" s="14"/>
      <c r="CJS1004" s="14"/>
      <c r="CJT1004" s="14"/>
      <c r="CJU1004" s="14"/>
      <c r="CJV1004" s="14"/>
      <c r="CJW1004" s="14"/>
      <c r="CJX1004" s="14"/>
      <c r="CJY1004" s="14"/>
      <c r="CJZ1004" s="14"/>
      <c r="CKA1004" s="14"/>
      <c r="CKB1004" s="14"/>
      <c r="CKC1004" s="14"/>
      <c r="CKD1004" s="14"/>
      <c r="CKE1004" s="14"/>
      <c r="CKF1004" s="14"/>
      <c r="CKG1004" s="14"/>
      <c r="CKH1004" s="14"/>
      <c r="CKI1004" s="14"/>
      <c r="CKJ1004" s="14"/>
      <c r="CKK1004" s="14"/>
      <c r="CKL1004" s="14"/>
      <c r="CKM1004" s="14"/>
      <c r="CKN1004" s="14"/>
      <c r="CKO1004" s="14"/>
      <c r="CKP1004" s="14"/>
      <c r="CKQ1004" s="14"/>
      <c r="CKR1004" s="14"/>
      <c r="CKS1004" s="14"/>
      <c r="CKT1004" s="14"/>
      <c r="CKU1004" s="14"/>
      <c r="CKV1004" s="14"/>
      <c r="CKW1004" s="14"/>
      <c r="CKX1004" s="14"/>
      <c r="CKY1004" s="14"/>
      <c r="CKZ1004" s="14"/>
      <c r="CLA1004" s="14"/>
      <c r="CLB1004" s="14"/>
      <c r="CLC1004" s="14"/>
      <c r="CLD1004" s="14"/>
      <c r="CLE1004" s="14"/>
      <c r="CLF1004" s="14"/>
      <c r="CLG1004" s="14"/>
      <c r="CLH1004" s="14"/>
      <c r="CLI1004" s="14"/>
      <c r="CLJ1004" s="14"/>
      <c r="CLK1004" s="14"/>
      <c r="CLL1004" s="14"/>
      <c r="CLM1004" s="14"/>
      <c r="CLN1004" s="14"/>
      <c r="CLO1004" s="14"/>
      <c r="CLP1004" s="14"/>
      <c r="CLQ1004" s="14"/>
      <c r="CLR1004" s="14"/>
      <c r="CLS1004" s="14"/>
      <c r="CLT1004" s="14"/>
      <c r="CLU1004" s="14"/>
      <c r="CLV1004" s="14"/>
      <c r="CLW1004" s="14"/>
      <c r="CLX1004" s="14"/>
      <c r="CLY1004" s="14"/>
      <c r="CLZ1004" s="14"/>
      <c r="CMA1004" s="14"/>
      <c r="CMB1004" s="14"/>
      <c r="CMC1004" s="14"/>
      <c r="CMD1004" s="14"/>
      <c r="CME1004" s="14"/>
      <c r="CMF1004" s="14"/>
      <c r="CMG1004" s="14"/>
      <c r="CMH1004" s="14"/>
      <c r="CMI1004" s="14"/>
      <c r="CMJ1004" s="14"/>
      <c r="CMK1004" s="14"/>
      <c r="CML1004" s="14"/>
      <c r="CMM1004" s="14"/>
      <c r="CMN1004" s="14"/>
      <c r="CMO1004" s="14"/>
      <c r="CMP1004" s="14"/>
      <c r="CMQ1004" s="14"/>
      <c r="CMR1004" s="14"/>
      <c r="CMS1004" s="14"/>
      <c r="CMT1004" s="14"/>
      <c r="CMU1004" s="14"/>
      <c r="CMV1004" s="14"/>
      <c r="CMW1004" s="14"/>
      <c r="CMX1004" s="14"/>
      <c r="CMY1004" s="14"/>
      <c r="CMZ1004" s="14"/>
      <c r="CNA1004" s="14"/>
      <c r="CNB1004" s="14"/>
      <c r="CNC1004" s="14"/>
      <c r="CND1004" s="14"/>
      <c r="CNE1004" s="14"/>
      <c r="CNF1004" s="14"/>
      <c r="CNG1004" s="14"/>
      <c r="CNH1004" s="14"/>
      <c r="CNI1004" s="14"/>
      <c r="CNJ1004" s="14"/>
      <c r="CNK1004" s="14"/>
      <c r="CNL1004" s="14"/>
      <c r="CNM1004" s="14"/>
      <c r="CNN1004" s="14"/>
      <c r="CNO1004" s="14"/>
      <c r="CNP1004" s="14"/>
      <c r="CNQ1004" s="14"/>
      <c r="CNR1004" s="14"/>
      <c r="CNS1004" s="14"/>
      <c r="CNT1004" s="14"/>
      <c r="CNU1004" s="14"/>
      <c r="CNV1004" s="14"/>
      <c r="CNW1004" s="14"/>
      <c r="CNX1004" s="14"/>
      <c r="CNY1004" s="14"/>
      <c r="CNZ1004" s="14"/>
      <c r="COA1004" s="14"/>
      <c r="COB1004" s="14"/>
      <c r="COC1004" s="14"/>
      <c r="COD1004" s="14"/>
      <c r="COE1004" s="14"/>
      <c r="COF1004" s="14"/>
      <c r="COG1004" s="14"/>
      <c r="COH1004" s="14"/>
      <c r="COI1004" s="14"/>
      <c r="COJ1004" s="14"/>
      <c r="COK1004" s="14"/>
      <c r="COL1004" s="14"/>
      <c r="COM1004" s="14"/>
      <c r="CON1004" s="14"/>
      <c r="COO1004" s="14"/>
      <c r="COP1004" s="14"/>
      <c r="COQ1004" s="14"/>
      <c r="COR1004" s="14"/>
      <c r="COS1004" s="14"/>
      <c r="COT1004" s="14"/>
      <c r="COU1004" s="14"/>
      <c r="COV1004" s="14"/>
      <c r="COW1004" s="14"/>
      <c r="COX1004" s="14"/>
      <c r="COY1004" s="14"/>
      <c r="COZ1004" s="14"/>
      <c r="CPA1004" s="14"/>
      <c r="CPB1004" s="14"/>
      <c r="CPC1004" s="14"/>
      <c r="CPD1004" s="14"/>
      <c r="CPE1004" s="14"/>
      <c r="CPF1004" s="14"/>
      <c r="CPG1004" s="14"/>
      <c r="CPH1004" s="14"/>
      <c r="CPI1004" s="14"/>
      <c r="CPJ1004" s="14"/>
      <c r="CPK1004" s="14"/>
      <c r="CPL1004" s="14"/>
      <c r="CPM1004" s="14"/>
      <c r="CPN1004" s="14"/>
      <c r="CPO1004" s="14"/>
      <c r="CPP1004" s="14"/>
      <c r="CPQ1004" s="14"/>
      <c r="CPR1004" s="14"/>
      <c r="CPS1004" s="14"/>
      <c r="CPT1004" s="14"/>
      <c r="CPU1004" s="14"/>
      <c r="CPV1004" s="14"/>
      <c r="CPW1004" s="14"/>
      <c r="CPX1004" s="14"/>
      <c r="CPY1004" s="14"/>
      <c r="CPZ1004" s="14"/>
      <c r="CQA1004" s="14"/>
      <c r="CQB1004" s="14"/>
      <c r="CQC1004" s="14"/>
      <c r="CQD1004" s="14"/>
      <c r="CQE1004" s="14"/>
      <c r="CQF1004" s="14"/>
      <c r="CQG1004" s="14"/>
      <c r="CQH1004" s="14"/>
      <c r="CQI1004" s="14"/>
      <c r="CQJ1004" s="14"/>
      <c r="CQK1004" s="14"/>
      <c r="CQL1004" s="14"/>
      <c r="CQM1004" s="14"/>
      <c r="CQN1004" s="14"/>
      <c r="CQO1004" s="14"/>
      <c r="CQP1004" s="14"/>
      <c r="CQQ1004" s="14"/>
      <c r="CQR1004" s="14"/>
      <c r="CQS1004" s="14"/>
      <c r="CQT1004" s="14"/>
      <c r="CQU1004" s="14"/>
      <c r="CQV1004" s="14"/>
      <c r="CQW1004" s="14"/>
      <c r="CQX1004" s="14"/>
      <c r="CQY1004" s="14"/>
      <c r="CQZ1004" s="14"/>
      <c r="CRA1004" s="14"/>
      <c r="CRB1004" s="14"/>
      <c r="CRC1004" s="14"/>
      <c r="CRD1004" s="14"/>
      <c r="CRE1004" s="14"/>
      <c r="CRF1004" s="14"/>
      <c r="CRG1004" s="14"/>
      <c r="CRH1004" s="14"/>
      <c r="CRI1004" s="14"/>
      <c r="CRJ1004" s="14"/>
      <c r="CRK1004" s="14"/>
      <c r="CRL1004" s="14"/>
      <c r="CRM1004" s="14"/>
      <c r="CRN1004" s="14"/>
      <c r="CRO1004" s="14"/>
      <c r="CRP1004" s="14"/>
      <c r="CRQ1004" s="14"/>
      <c r="CRR1004" s="14"/>
      <c r="CRS1004" s="14"/>
      <c r="CRT1004" s="14"/>
      <c r="CRU1004" s="14"/>
      <c r="CRV1004" s="14"/>
      <c r="CRW1004" s="14"/>
      <c r="CRX1004" s="14"/>
      <c r="CRY1004" s="14"/>
      <c r="CRZ1004" s="14"/>
      <c r="CSA1004" s="14"/>
      <c r="CSB1004" s="14"/>
      <c r="CSC1004" s="14"/>
      <c r="CSD1004" s="14"/>
      <c r="CSE1004" s="14"/>
      <c r="CSF1004" s="14"/>
      <c r="CSG1004" s="14"/>
      <c r="CSH1004" s="14"/>
      <c r="CSI1004" s="14"/>
      <c r="CSJ1004" s="14"/>
      <c r="CSK1004" s="14"/>
      <c r="CSL1004" s="14"/>
      <c r="CSM1004" s="14"/>
      <c r="CSN1004" s="14"/>
      <c r="CSO1004" s="14"/>
      <c r="CSP1004" s="14"/>
      <c r="CSQ1004" s="14"/>
      <c r="CSR1004" s="14"/>
      <c r="CSS1004" s="14"/>
      <c r="CST1004" s="14"/>
      <c r="CSU1004" s="14"/>
      <c r="CSV1004" s="14"/>
      <c r="CSW1004" s="14"/>
      <c r="CSX1004" s="14"/>
      <c r="CSY1004" s="14"/>
      <c r="CSZ1004" s="14"/>
      <c r="CTA1004" s="14"/>
      <c r="CTB1004" s="14"/>
      <c r="CTC1004" s="14"/>
      <c r="CTD1004" s="14"/>
      <c r="CTE1004" s="14"/>
      <c r="CTF1004" s="14"/>
      <c r="CTG1004" s="14"/>
      <c r="CTH1004" s="14"/>
      <c r="CTI1004" s="14"/>
      <c r="CTJ1004" s="14"/>
      <c r="CTK1004" s="14"/>
      <c r="CTL1004" s="14"/>
      <c r="CTM1004" s="14"/>
      <c r="CTN1004" s="14"/>
      <c r="CTO1004" s="14"/>
      <c r="CTP1004" s="14"/>
      <c r="CTQ1004" s="14"/>
      <c r="CTR1004" s="14"/>
      <c r="CTS1004" s="14"/>
      <c r="CTT1004" s="14"/>
      <c r="CTU1004" s="14"/>
      <c r="CTV1004" s="14"/>
      <c r="CTW1004" s="14"/>
      <c r="CTX1004" s="14"/>
      <c r="CTY1004" s="14"/>
      <c r="CTZ1004" s="14"/>
      <c r="CUA1004" s="14"/>
      <c r="CUB1004" s="14"/>
      <c r="CUC1004" s="14"/>
      <c r="CUD1004" s="14"/>
      <c r="CUE1004" s="14"/>
      <c r="CUF1004" s="14"/>
      <c r="CUG1004" s="14"/>
      <c r="CUH1004" s="14"/>
      <c r="CUI1004" s="14"/>
      <c r="CUJ1004" s="14"/>
      <c r="CUK1004" s="14"/>
      <c r="CUL1004" s="14"/>
      <c r="CUM1004" s="14"/>
      <c r="CUN1004" s="14"/>
      <c r="CUO1004" s="14"/>
      <c r="CUP1004" s="14"/>
      <c r="CUQ1004" s="14"/>
      <c r="CUR1004" s="14"/>
      <c r="CUS1004" s="14"/>
      <c r="CUT1004" s="14"/>
      <c r="CUU1004" s="14"/>
      <c r="CUV1004" s="14"/>
      <c r="CUW1004" s="14"/>
      <c r="CUX1004" s="14"/>
      <c r="CUY1004" s="14"/>
      <c r="CUZ1004" s="14"/>
      <c r="CVA1004" s="14"/>
      <c r="CVB1004" s="14"/>
      <c r="CVC1004" s="14"/>
      <c r="CVD1004" s="14"/>
      <c r="CVE1004" s="14"/>
      <c r="CVF1004" s="14"/>
      <c r="CVG1004" s="14"/>
      <c r="CVH1004" s="14"/>
      <c r="CVI1004" s="14"/>
      <c r="CVJ1004" s="14"/>
      <c r="CVK1004" s="14"/>
      <c r="CVL1004" s="14"/>
      <c r="CVM1004" s="14"/>
      <c r="CVN1004" s="14"/>
      <c r="CVO1004" s="14"/>
      <c r="CVP1004" s="14"/>
      <c r="CVQ1004" s="14"/>
      <c r="CVR1004" s="14"/>
      <c r="CVS1004" s="14"/>
      <c r="CVT1004" s="14"/>
      <c r="CVU1004" s="14"/>
      <c r="CVV1004" s="14"/>
      <c r="CVW1004" s="14"/>
      <c r="CVX1004" s="14"/>
      <c r="CVY1004" s="14"/>
      <c r="CVZ1004" s="14"/>
      <c r="CWA1004" s="14"/>
      <c r="CWB1004" s="14"/>
      <c r="CWC1004" s="14"/>
      <c r="CWD1004" s="14"/>
      <c r="CWE1004" s="14"/>
      <c r="CWF1004" s="14"/>
      <c r="CWG1004" s="14"/>
      <c r="CWH1004" s="14"/>
      <c r="CWI1004" s="14"/>
      <c r="CWJ1004" s="14"/>
      <c r="CWK1004" s="14"/>
      <c r="CWL1004" s="14"/>
      <c r="CWM1004" s="14"/>
      <c r="CWN1004" s="14"/>
      <c r="CWO1004" s="14"/>
      <c r="CWP1004" s="14"/>
      <c r="CWQ1004" s="14"/>
      <c r="CWR1004" s="14"/>
      <c r="CWS1004" s="14"/>
      <c r="CWT1004" s="14"/>
      <c r="CWU1004" s="14"/>
      <c r="CWV1004" s="14"/>
      <c r="CWW1004" s="14"/>
      <c r="CWX1004" s="14"/>
      <c r="CWY1004" s="14"/>
      <c r="CWZ1004" s="14"/>
      <c r="CXA1004" s="14"/>
      <c r="CXB1004" s="14"/>
      <c r="CXC1004" s="14"/>
      <c r="CXD1004" s="14"/>
      <c r="CXE1004" s="14"/>
      <c r="CXF1004" s="14"/>
      <c r="CXG1004" s="14"/>
      <c r="CXH1004" s="14"/>
      <c r="CXI1004" s="14"/>
      <c r="CXJ1004" s="14"/>
      <c r="CXK1004" s="14"/>
      <c r="CXL1004" s="14"/>
      <c r="CXM1004" s="14"/>
      <c r="CXN1004" s="14"/>
      <c r="CXO1004" s="14"/>
      <c r="CXP1004" s="14"/>
      <c r="CXQ1004" s="14"/>
      <c r="CXR1004" s="14"/>
      <c r="CXS1004" s="14"/>
      <c r="CXT1004" s="14"/>
      <c r="CXU1004" s="14"/>
      <c r="CXV1004" s="14"/>
      <c r="CXW1004" s="14"/>
      <c r="CXX1004" s="14"/>
      <c r="CXY1004" s="14"/>
      <c r="CXZ1004" s="14"/>
      <c r="CYA1004" s="14"/>
      <c r="CYB1004" s="14"/>
      <c r="CYC1004" s="14"/>
      <c r="CYD1004" s="14"/>
      <c r="CYE1004" s="14"/>
      <c r="CYF1004" s="14"/>
      <c r="CYG1004" s="14"/>
      <c r="CYH1004" s="14"/>
      <c r="CYI1004" s="14"/>
      <c r="CYJ1004" s="14"/>
      <c r="CYK1004" s="14"/>
      <c r="CYL1004" s="14"/>
      <c r="CYM1004" s="14"/>
      <c r="CYN1004" s="14"/>
      <c r="CYO1004" s="14"/>
      <c r="CYP1004" s="14"/>
      <c r="CYQ1004" s="14"/>
      <c r="CYR1004" s="14"/>
      <c r="CYS1004" s="14"/>
      <c r="CYT1004" s="14"/>
      <c r="CYU1004" s="14"/>
      <c r="CYV1004" s="14"/>
      <c r="CYW1004" s="14"/>
      <c r="CYX1004" s="14"/>
      <c r="CYY1004" s="14"/>
      <c r="CYZ1004" s="14"/>
      <c r="CZA1004" s="14"/>
      <c r="CZB1004" s="14"/>
      <c r="CZC1004" s="14"/>
      <c r="CZD1004" s="14"/>
      <c r="CZE1004" s="14"/>
      <c r="CZF1004" s="14"/>
      <c r="CZG1004" s="14"/>
      <c r="CZH1004" s="14"/>
      <c r="CZI1004" s="14"/>
      <c r="CZJ1004" s="14"/>
      <c r="CZK1004" s="14"/>
      <c r="CZL1004" s="14"/>
      <c r="CZM1004" s="14"/>
      <c r="CZN1004" s="14"/>
      <c r="CZO1004" s="14"/>
      <c r="CZP1004" s="14"/>
      <c r="CZQ1004" s="14"/>
      <c r="CZR1004" s="14"/>
      <c r="CZS1004" s="14"/>
      <c r="CZT1004" s="14"/>
      <c r="CZU1004" s="14"/>
      <c r="CZV1004" s="14"/>
      <c r="CZW1004" s="14"/>
      <c r="CZX1004" s="14"/>
      <c r="CZY1004" s="14"/>
      <c r="CZZ1004" s="14"/>
      <c r="DAA1004" s="14"/>
      <c r="DAB1004" s="14"/>
      <c r="DAC1004" s="14"/>
      <c r="DAD1004" s="14"/>
      <c r="DAE1004" s="14"/>
      <c r="DAF1004" s="14"/>
      <c r="DAG1004" s="14"/>
      <c r="DAH1004" s="14"/>
      <c r="DAI1004" s="14"/>
      <c r="DAJ1004" s="14"/>
      <c r="DAK1004" s="14"/>
      <c r="DAL1004" s="14"/>
      <c r="DAM1004" s="14"/>
      <c r="DAN1004" s="14"/>
      <c r="DAO1004" s="14"/>
      <c r="DAP1004" s="14"/>
      <c r="DAQ1004" s="14"/>
      <c r="DAR1004" s="14"/>
      <c r="DAS1004" s="14"/>
      <c r="DAT1004" s="14"/>
      <c r="DAU1004" s="14"/>
      <c r="DAV1004" s="14"/>
      <c r="DAW1004" s="14"/>
      <c r="DAX1004" s="14"/>
      <c r="DAY1004" s="14"/>
      <c r="DAZ1004" s="14"/>
      <c r="DBA1004" s="14"/>
      <c r="DBB1004" s="14"/>
      <c r="DBC1004" s="14"/>
      <c r="DBD1004" s="14"/>
      <c r="DBE1004" s="14"/>
      <c r="DBF1004" s="14"/>
      <c r="DBG1004" s="14"/>
      <c r="DBH1004" s="14"/>
      <c r="DBI1004" s="14"/>
      <c r="DBJ1004" s="14"/>
      <c r="DBK1004" s="14"/>
      <c r="DBL1004" s="14"/>
      <c r="DBM1004" s="14"/>
      <c r="DBN1004" s="14"/>
      <c r="DBO1004" s="14"/>
      <c r="DBP1004" s="14"/>
      <c r="DBQ1004" s="14"/>
      <c r="DBR1004" s="14"/>
      <c r="DBS1004" s="14"/>
      <c r="DBT1004" s="14"/>
      <c r="DBU1004" s="14"/>
      <c r="DBV1004" s="14"/>
      <c r="DBW1004" s="14"/>
      <c r="DBX1004" s="14"/>
      <c r="DBY1004" s="14"/>
      <c r="DBZ1004" s="14"/>
      <c r="DCA1004" s="14"/>
      <c r="DCB1004" s="14"/>
      <c r="DCC1004" s="14"/>
      <c r="DCD1004" s="14"/>
      <c r="DCE1004" s="14"/>
      <c r="DCF1004" s="14"/>
      <c r="DCG1004" s="14"/>
      <c r="DCH1004" s="14"/>
      <c r="DCI1004" s="14"/>
      <c r="DCJ1004" s="14"/>
      <c r="DCK1004" s="14"/>
      <c r="DCL1004" s="14"/>
      <c r="DCM1004" s="14"/>
      <c r="DCN1004" s="14"/>
      <c r="DCO1004" s="14"/>
      <c r="DCP1004" s="14"/>
      <c r="DCQ1004" s="14"/>
      <c r="DCR1004" s="14"/>
      <c r="DCS1004" s="14"/>
      <c r="DCT1004" s="14"/>
      <c r="DCU1004" s="14"/>
      <c r="DCV1004" s="14"/>
      <c r="DCW1004" s="14"/>
      <c r="DCX1004" s="14"/>
      <c r="DCY1004" s="14"/>
      <c r="DCZ1004" s="14"/>
      <c r="DDA1004" s="14"/>
      <c r="DDB1004" s="14"/>
      <c r="DDC1004" s="14"/>
      <c r="DDD1004" s="14"/>
      <c r="DDE1004" s="14"/>
      <c r="DDF1004" s="14"/>
      <c r="DDG1004" s="14"/>
      <c r="DDH1004" s="14"/>
      <c r="DDI1004" s="14"/>
      <c r="DDJ1004" s="14"/>
      <c r="DDK1004" s="14"/>
      <c r="DDL1004" s="14"/>
      <c r="DDM1004" s="14"/>
      <c r="DDN1004" s="14"/>
      <c r="DDO1004" s="14"/>
      <c r="DDP1004" s="14"/>
      <c r="DDQ1004" s="14"/>
      <c r="DDR1004" s="14"/>
      <c r="DDS1004" s="14"/>
      <c r="DDT1004" s="14"/>
      <c r="DDU1004" s="14"/>
      <c r="DDV1004" s="14"/>
      <c r="DDW1004" s="14"/>
      <c r="DDX1004" s="14"/>
      <c r="DDY1004" s="14"/>
      <c r="DDZ1004" s="14"/>
      <c r="DEA1004" s="14"/>
      <c r="DEB1004" s="14"/>
      <c r="DEC1004" s="14"/>
      <c r="DED1004" s="14"/>
      <c r="DEE1004" s="14"/>
      <c r="DEF1004" s="14"/>
      <c r="DEG1004" s="14"/>
      <c r="DEH1004" s="14"/>
      <c r="DEI1004" s="14"/>
      <c r="DEJ1004" s="14"/>
      <c r="DEK1004" s="14"/>
      <c r="DEL1004" s="14"/>
      <c r="DEM1004" s="14"/>
      <c r="DEN1004" s="14"/>
      <c r="DEO1004" s="14"/>
      <c r="DEP1004" s="14"/>
      <c r="DEQ1004" s="14"/>
      <c r="DER1004" s="14"/>
      <c r="DES1004" s="14"/>
      <c r="DET1004" s="14"/>
      <c r="DEU1004" s="14"/>
      <c r="DEV1004" s="14"/>
      <c r="DEW1004" s="14"/>
      <c r="DEX1004" s="14"/>
      <c r="DEY1004" s="14"/>
      <c r="DEZ1004" s="14"/>
      <c r="DFA1004" s="14"/>
      <c r="DFB1004" s="14"/>
      <c r="DFC1004" s="14"/>
      <c r="DFD1004" s="14"/>
      <c r="DFE1004" s="14"/>
      <c r="DFF1004" s="14"/>
      <c r="DFG1004" s="14"/>
      <c r="DFH1004" s="14"/>
      <c r="DFI1004" s="14"/>
      <c r="DFJ1004" s="14"/>
      <c r="DFK1004" s="14"/>
      <c r="DFL1004" s="14"/>
      <c r="DFM1004" s="14"/>
      <c r="DFN1004" s="14"/>
      <c r="DFO1004" s="14"/>
      <c r="DFP1004" s="14"/>
      <c r="DFQ1004" s="14"/>
      <c r="DFR1004" s="14"/>
      <c r="DFS1004" s="14"/>
      <c r="DFT1004" s="14"/>
      <c r="DFU1004" s="14"/>
      <c r="DFV1004" s="14"/>
      <c r="DFW1004" s="14"/>
      <c r="DFX1004" s="14"/>
      <c r="DFY1004" s="14"/>
      <c r="DFZ1004" s="14"/>
      <c r="DGA1004" s="14"/>
      <c r="DGB1004" s="14"/>
      <c r="DGC1004" s="14"/>
      <c r="DGD1004" s="14"/>
      <c r="DGE1004" s="14"/>
      <c r="DGF1004" s="14"/>
      <c r="DGG1004" s="14"/>
      <c r="DGH1004" s="14"/>
      <c r="DGI1004" s="14"/>
      <c r="DGJ1004" s="14"/>
      <c r="DGK1004" s="14"/>
      <c r="DGL1004" s="14"/>
      <c r="DGM1004" s="14"/>
      <c r="DGN1004" s="14"/>
      <c r="DGO1004" s="14"/>
      <c r="DGP1004" s="14"/>
      <c r="DGQ1004" s="14"/>
      <c r="DGR1004" s="14"/>
      <c r="DGS1004" s="14"/>
      <c r="DGT1004" s="14"/>
      <c r="DGU1004" s="14"/>
      <c r="DGV1004" s="14"/>
      <c r="DGW1004" s="14"/>
      <c r="DGX1004" s="14"/>
      <c r="DGY1004" s="14"/>
      <c r="DGZ1004" s="14"/>
      <c r="DHA1004" s="14"/>
      <c r="DHB1004" s="14"/>
      <c r="DHC1004" s="14"/>
      <c r="DHD1004" s="14"/>
      <c r="DHE1004" s="14"/>
      <c r="DHF1004" s="14"/>
      <c r="DHG1004" s="14"/>
      <c r="DHH1004" s="14"/>
      <c r="DHI1004" s="14"/>
      <c r="DHJ1004" s="14"/>
      <c r="DHK1004" s="14"/>
      <c r="DHL1004" s="14"/>
      <c r="DHM1004" s="14"/>
      <c r="DHN1004" s="14"/>
      <c r="DHO1004" s="14"/>
      <c r="DHP1004" s="14"/>
      <c r="DHQ1004" s="14"/>
      <c r="DHR1004" s="14"/>
      <c r="DHS1004" s="14"/>
      <c r="DHT1004" s="14"/>
      <c r="DHU1004" s="14"/>
      <c r="DHV1004" s="14"/>
      <c r="DHW1004" s="14"/>
      <c r="DHX1004" s="14"/>
      <c r="DHY1004" s="14"/>
      <c r="DHZ1004" s="14"/>
      <c r="DIA1004" s="14"/>
      <c r="DIB1004" s="14"/>
      <c r="DIC1004" s="14"/>
      <c r="DID1004" s="14"/>
      <c r="DIE1004" s="14"/>
      <c r="DIF1004" s="14"/>
      <c r="DIG1004" s="14"/>
      <c r="DIH1004" s="14"/>
      <c r="DII1004" s="14"/>
      <c r="DIJ1004" s="14"/>
      <c r="DIK1004" s="14"/>
      <c r="DIL1004" s="14"/>
      <c r="DIM1004" s="14"/>
      <c r="DIN1004" s="14"/>
      <c r="DIO1004" s="14"/>
      <c r="DIP1004" s="14"/>
      <c r="DIQ1004" s="14"/>
      <c r="DIR1004" s="14"/>
      <c r="DIS1004" s="14"/>
      <c r="DIT1004" s="14"/>
      <c r="DIU1004" s="14"/>
      <c r="DIV1004" s="14"/>
      <c r="DIW1004" s="14"/>
      <c r="DIX1004" s="14"/>
      <c r="DIY1004" s="14"/>
      <c r="DIZ1004" s="14"/>
      <c r="DJA1004" s="14"/>
      <c r="DJB1004" s="14"/>
      <c r="DJC1004" s="14"/>
      <c r="DJD1004" s="14"/>
      <c r="DJE1004" s="14"/>
      <c r="DJF1004" s="14"/>
      <c r="DJG1004" s="14"/>
      <c r="DJH1004" s="14"/>
      <c r="DJI1004" s="14"/>
      <c r="DJJ1004" s="14"/>
      <c r="DJK1004" s="14"/>
      <c r="DJL1004" s="14"/>
      <c r="DJM1004" s="14"/>
      <c r="DJN1004" s="14"/>
      <c r="DJO1004" s="14"/>
      <c r="DJP1004" s="14"/>
      <c r="DJQ1004" s="14"/>
      <c r="DJR1004" s="14"/>
      <c r="DJS1004" s="14"/>
      <c r="DJT1004" s="14"/>
      <c r="DJU1004" s="14"/>
      <c r="DJV1004" s="14"/>
      <c r="DJW1004" s="14"/>
      <c r="DJX1004" s="14"/>
      <c r="DJY1004" s="14"/>
      <c r="DJZ1004" s="14"/>
      <c r="DKA1004" s="14"/>
      <c r="DKB1004" s="14"/>
      <c r="DKC1004" s="14"/>
      <c r="DKD1004" s="14"/>
      <c r="DKE1004" s="14"/>
      <c r="DKF1004" s="14"/>
      <c r="DKG1004" s="14"/>
      <c r="DKH1004" s="14"/>
      <c r="DKI1004" s="14"/>
      <c r="DKJ1004" s="14"/>
      <c r="DKK1004" s="14"/>
      <c r="DKL1004" s="14"/>
      <c r="DKM1004" s="14"/>
      <c r="DKN1004" s="14"/>
      <c r="DKO1004" s="14"/>
      <c r="DKP1004" s="14"/>
      <c r="DKQ1004" s="14"/>
      <c r="DKR1004" s="14"/>
      <c r="DKS1004" s="14"/>
      <c r="DKT1004" s="14"/>
      <c r="DKU1004" s="14"/>
      <c r="DKV1004" s="14"/>
      <c r="DKW1004" s="14"/>
      <c r="DKX1004" s="14"/>
      <c r="DKY1004" s="14"/>
      <c r="DKZ1004" s="14"/>
      <c r="DLA1004" s="14"/>
      <c r="DLB1004" s="14"/>
      <c r="DLC1004" s="14"/>
      <c r="DLD1004" s="14"/>
      <c r="DLE1004" s="14"/>
      <c r="DLF1004" s="14"/>
      <c r="DLG1004" s="14"/>
      <c r="DLH1004" s="14"/>
      <c r="DLI1004" s="14"/>
      <c r="DLJ1004" s="14"/>
      <c r="DLK1004" s="14"/>
      <c r="DLL1004" s="14"/>
      <c r="DLM1004" s="14"/>
      <c r="DLN1004" s="14"/>
      <c r="DLO1004" s="14"/>
      <c r="DLP1004" s="14"/>
      <c r="DLQ1004" s="14"/>
      <c r="DLR1004" s="14"/>
      <c r="DLS1004" s="14"/>
      <c r="DLT1004" s="14"/>
      <c r="DLU1004" s="14"/>
      <c r="DLV1004" s="14"/>
      <c r="DLW1004" s="14"/>
      <c r="DLX1004" s="14"/>
      <c r="DLY1004" s="14"/>
      <c r="DLZ1004" s="14"/>
      <c r="DMA1004" s="14"/>
      <c r="DMB1004" s="14"/>
      <c r="DMC1004" s="14"/>
      <c r="DMD1004" s="14"/>
      <c r="DME1004" s="14"/>
      <c r="DMF1004" s="14"/>
      <c r="DMG1004" s="14"/>
      <c r="DMH1004" s="14"/>
      <c r="DMI1004" s="14"/>
      <c r="DMJ1004" s="14"/>
      <c r="DMK1004" s="14"/>
      <c r="DML1004" s="14"/>
      <c r="DMM1004" s="14"/>
      <c r="DMN1004" s="14"/>
      <c r="DMO1004" s="14"/>
      <c r="DMP1004" s="14"/>
      <c r="DMQ1004" s="14"/>
      <c r="DMR1004" s="14"/>
      <c r="DMS1004" s="14"/>
      <c r="DMT1004" s="14"/>
      <c r="DMU1004" s="14"/>
      <c r="DMV1004" s="14"/>
      <c r="DMW1004" s="14"/>
      <c r="DMX1004" s="14"/>
      <c r="DMY1004" s="14"/>
      <c r="DMZ1004" s="14"/>
      <c r="DNA1004" s="14"/>
      <c r="DNB1004" s="14"/>
      <c r="DNC1004" s="14"/>
      <c r="DND1004" s="14"/>
      <c r="DNE1004" s="14"/>
      <c r="DNF1004" s="14"/>
      <c r="DNG1004" s="14"/>
      <c r="DNH1004" s="14"/>
      <c r="DNI1004" s="14"/>
      <c r="DNJ1004" s="14"/>
      <c r="DNK1004" s="14"/>
      <c r="DNL1004" s="14"/>
      <c r="DNM1004" s="14"/>
      <c r="DNN1004" s="14"/>
      <c r="DNO1004" s="14"/>
      <c r="DNP1004" s="14"/>
      <c r="DNQ1004" s="14"/>
      <c r="DNR1004" s="14"/>
      <c r="DNS1004" s="14"/>
      <c r="DNT1004" s="14"/>
      <c r="DNU1004" s="14"/>
      <c r="DNV1004" s="14"/>
      <c r="DNW1004" s="14"/>
      <c r="DNX1004" s="14"/>
      <c r="DNY1004" s="14"/>
      <c r="DNZ1004" s="14"/>
      <c r="DOA1004" s="14"/>
      <c r="DOB1004" s="14"/>
      <c r="DOC1004" s="14"/>
      <c r="DOD1004" s="14"/>
      <c r="DOE1004" s="14"/>
      <c r="DOF1004" s="14"/>
      <c r="DOG1004" s="14"/>
      <c r="DOH1004" s="14"/>
      <c r="DOI1004" s="14"/>
      <c r="DOJ1004" s="14"/>
      <c r="DOK1004" s="14"/>
      <c r="DOL1004" s="14"/>
      <c r="DOM1004" s="14"/>
      <c r="DON1004" s="14"/>
      <c r="DOO1004" s="14"/>
      <c r="DOP1004" s="14"/>
      <c r="DOQ1004" s="14"/>
      <c r="DOR1004" s="14"/>
      <c r="DOS1004" s="14"/>
      <c r="DOT1004" s="14"/>
      <c r="DOU1004" s="14"/>
      <c r="DOV1004" s="14"/>
      <c r="DOW1004" s="14"/>
      <c r="DOX1004" s="14"/>
      <c r="DOY1004" s="14"/>
      <c r="DOZ1004" s="14"/>
      <c r="DPA1004" s="14"/>
      <c r="DPB1004" s="14"/>
      <c r="DPC1004" s="14"/>
      <c r="DPD1004" s="14"/>
      <c r="DPE1004" s="14"/>
      <c r="DPF1004" s="14"/>
      <c r="DPG1004" s="14"/>
      <c r="DPH1004" s="14"/>
      <c r="DPI1004" s="14"/>
      <c r="DPJ1004" s="14"/>
      <c r="DPK1004" s="14"/>
      <c r="DPL1004" s="14"/>
      <c r="DPM1004" s="14"/>
      <c r="DPN1004" s="14"/>
      <c r="DPO1004" s="14"/>
      <c r="DPP1004" s="14"/>
      <c r="DPQ1004" s="14"/>
      <c r="DPR1004" s="14"/>
      <c r="DPS1004" s="14"/>
      <c r="DPT1004" s="14"/>
      <c r="DPU1004" s="14"/>
      <c r="DPV1004" s="14"/>
      <c r="DPW1004" s="14"/>
      <c r="DPX1004" s="14"/>
      <c r="DPY1004" s="14"/>
      <c r="DPZ1004" s="14"/>
      <c r="DQA1004" s="14"/>
      <c r="DQB1004" s="14"/>
      <c r="DQC1004" s="14"/>
      <c r="DQD1004" s="14"/>
      <c r="DQE1004" s="14"/>
      <c r="DQF1004" s="14"/>
      <c r="DQG1004" s="14"/>
      <c r="DQH1004" s="14"/>
      <c r="DQI1004" s="14"/>
      <c r="DQJ1004" s="14"/>
      <c r="DQK1004" s="14"/>
      <c r="DQL1004" s="14"/>
      <c r="DQM1004" s="14"/>
      <c r="DQN1004" s="14"/>
      <c r="DQO1004" s="14"/>
      <c r="DQP1004" s="14"/>
      <c r="DQQ1004" s="14"/>
      <c r="DQR1004" s="14"/>
      <c r="DQS1004" s="14"/>
      <c r="DQT1004" s="14"/>
      <c r="DQU1004" s="14"/>
      <c r="DQV1004" s="14"/>
      <c r="DQW1004" s="14"/>
      <c r="DQX1004" s="14"/>
      <c r="DQY1004" s="14"/>
      <c r="DQZ1004" s="14"/>
      <c r="DRA1004" s="14"/>
      <c r="DRB1004" s="14"/>
      <c r="DRC1004" s="14"/>
      <c r="DRD1004" s="14"/>
      <c r="DRE1004" s="14"/>
      <c r="DRF1004" s="14"/>
      <c r="DRG1004" s="14"/>
      <c r="DRH1004" s="14"/>
      <c r="DRI1004" s="14"/>
      <c r="DRJ1004" s="14"/>
      <c r="DRK1004" s="14"/>
      <c r="DRL1004" s="14"/>
      <c r="DRM1004" s="14"/>
      <c r="DRN1004" s="14"/>
      <c r="DRO1004" s="14"/>
      <c r="DRP1004" s="14"/>
      <c r="DRQ1004" s="14"/>
      <c r="DRR1004" s="14"/>
      <c r="DRS1004" s="14"/>
      <c r="DRT1004" s="14"/>
      <c r="DRU1004" s="14"/>
      <c r="DRV1004" s="14"/>
      <c r="DRW1004" s="14"/>
      <c r="DRX1004" s="14"/>
      <c r="DRY1004" s="14"/>
      <c r="DRZ1004" s="14"/>
      <c r="DSA1004" s="14"/>
      <c r="DSB1004" s="14"/>
      <c r="DSC1004" s="14"/>
      <c r="DSD1004" s="14"/>
      <c r="DSE1004" s="14"/>
      <c r="DSF1004" s="14"/>
      <c r="DSG1004" s="14"/>
      <c r="DSH1004" s="14"/>
      <c r="DSI1004" s="14"/>
      <c r="DSJ1004" s="14"/>
      <c r="DSK1004" s="14"/>
      <c r="DSL1004" s="14"/>
      <c r="DSM1004" s="14"/>
      <c r="DSN1004" s="14"/>
      <c r="DSO1004" s="14"/>
      <c r="DSP1004" s="14"/>
      <c r="DSQ1004" s="14"/>
      <c r="DSR1004" s="14"/>
      <c r="DSS1004" s="14"/>
      <c r="DST1004" s="14"/>
      <c r="DSU1004" s="14"/>
      <c r="DSV1004" s="14"/>
      <c r="DSW1004" s="14"/>
      <c r="DSX1004" s="14"/>
      <c r="DSY1004" s="14"/>
      <c r="DSZ1004" s="14"/>
      <c r="DTA1004" s="14"/>
      <c r="DTB1004" s="14"/>
      <c r="DTC1004" s="14"/>
      <c r="DTD1004" s="14"/>
      <c r="DTE1004" s="14"/>
      <c r="DTF1004" s="14"/>
      <c r="DTG1004" s="14"/>
      <c r="DTH1004" s="14"/>
      <c r="DTI1004" s="14"/>
      <c r="DTJ1004" s="14"/>
      <c r="DTK1004" s="14"/>
      <c r="DTL1004" s="14"/>
      <c r="DTM1004" s="14"/>
      <c r="DTN1004" s="14"/>
      <c r="DTO1004" s="14"/>
      <c r="DTP1004" s="14"/>
      <c r="DTQ1004" s="14"/>
      <c r="DTR1004" s="14"/>
      <c r="DTS1004" s="14"/>
      <c r="DTT1004" s="14"/>
      <c r="DTU1004" s="14"/>
      <c r="DTV1004" s="14"/>
      <c r="DTW1004" s="14"/>
      <c r="DTX1004" s="14"/>
      <c r="DTY1004" s="14"/>
      <c r="DTZ1004" s="14"/>
      <c r="DUA1004" s="14"/>
      <c r="DUB1004" s="14"/>
      <c r="DUC1004" s="14"/>
      <c r="DUD1004" s="14"/>
      <c r="DUE1004" s="14"/>
      <c r="DUF1004" s="14"/>
      <c r="DUG1004" s="14"/>
      <c r="DUH1004" s="14"/>
      <c r="DUI1004" s="14"/>
      <c r="DUJ1004" s="14"/>
      <c r="DUK1004" s="14"/>
      <c r="DUL1004" s="14"/>
      <c r="DUM1004" s="14"/>
      <c r="DUN1004" s="14"/>
      <c r="DUO1004" s="14"/>
      <c r="DUP1004" s="14"/>
      <c r="DUQ1004" s="14"/>
      <c r="DUR1004" s="14"/>
      <c r="DUS1004" s="14"/>
      <c r="DUT1004" s="14"/>
      <c r="DUU1004" s="14"/>
      <c r="DUV1004" s="14"/>
      <c r="DUW1004" s="14"/>
      <c r="DUX1004" s="14"/>
      <c r="DUY1004" s="14"/>
      <c r="DUZ1004" s="14"/>
      <c r="DVA1004" s="14"/>
      <c r="DVB1004" s="14"/>
      <c r="DVC1004" s="14"/>
      <c r="DVD1004" s="14"/>
      <c r="DVE1004" s="14"/>
      <c r="DVF1004" s="14"/>
      <c r="DVG1004" s="14"/>
      <c r="DVH1004" s="14"/>
      <c r="DVI1004" s="14"/>
      <c r="DVJ1004" s="14"/>
      <c r="DVK1004" s="14"/>
      <c r="DVL1004" s="14"/>
      <c r="DVM1004" s="14"/>
      <c r="DVN1004" s="14"/>
      <c r="DVO1004" s="14"/>
      <c r="DVP1004" s="14"/>
      <c r="DVQ1004" s="14"/>
      <c r="DVR1004" s="14"/>
      <c r="DVS1004" s="14"/>
      <c r="DVT1004" s="14"/>
      <c r="DVU1004" s="14"/>
      <c r="DVV1004" s="14"/>
      <c r="DVW1004" s="14"/>
      <c r="DVX1004" s="14"/>
      <c r="DVY1004" s="14"/>
      <c r="DVZ1004" s="14"/>
      <c r="DWA1004" s="14"/>
      <c r="DWB1004" s="14"/>
      <c r="DWC1004" s="14"/>
      <c r="DWD1004" s="14"/>
      <c r="DWE1004" s="14"/>
      <c r="DWF1004" s="14"/>
      <c r="DWG1004" s="14"/>
      <c r="DWH1004" s="14"/>
      <c r="DWI1004" s="14"/>
      <c r="DWJ1004" s="14"/>
      <c r="DWK1004" s="14"/>
      <c r="DWL1004" s="14"/>
      <c r="DWM1004" s="14"/>
      <c r="DWN1004" s="14"/>
      <c r="DWO1004" s="14"/>
      <c r="DWP1004" s="14"/>
      <c r="DWQ1004" s="14"/>
      <c r="DWR1004" s="14"/>
      <c r="DWS1004" s="14"/>
      <c r="DWT1004" s="14"/>
      <c r="DWU1004" s="14"/>
      <c r="DWV1004" s="14"/>
      <c r="DWW1004" s="14"/>
      <c r="DWX1004" s="14"/>
      <c r="DWY1004" s="14"/>
      <c r="DWZ1004" s="14"/>
      <c r="DXA1004" s="14"/>
      <c r="DXB1004" s="14"/>
      <c r="DXC1004" s="14"/>
      <c r="DXD1004" s="14"/>
      <c r="DXE1004" s="14"/>
      <c r="DXF1004" s="14"/>
      <c r="DXG1004" s="14"/>
      <c r="DXH1004" s="14"/>
      <c r="DXI1004" s="14"/>
      <c r="DXJ1004" s="14"/>
      <c r="DXK1004" s="14"/>
      <c r="DXL1004" s="14"/>
      <c r="DXM1004" s="14"/>
      <c r="DXN1004" s="14"/>
      <c r="DXO1004" s="14"/>
      <c r="DXP1004" s="14"/>
      <c r="DXQ1004" s="14"/>
      <c r="DXR1004" s="14"/>
      <c r="DXS1004" s="14"/>
      <c r="DXT1004" s="14"/>
      <c r="DXU1004" s="14"/>
      <c r="DXV1004" s="14"/>
      <c r="DXW1004" s="14"/>
      <c r="DXX1004" s="14"/>
      <c r="DXY1004" s="14"/>
      <c r="DXZ1004" s="14"/>
      <c r="DYA1004" s="14"/>
      <c r="DYB1004" s="14"/>
      <c r="DYC1004" s="14"/>
      <c r="DYD1004" s="14"/>
      <c r="DYE1004" s="14"/>
      <c r="DYF1004" s="14"/>
      <c r="DYG1004" s="14"/>
      <c r="DYH1004" s="14"/>
      <c r="DYI1004" s="14"/>
      <c r="DYJ1004" s="14"/>
      <c r="DYK1004" s="14"/>
      <c r="DYL1004" s="14"/>
      <c r="DYM1004" s="14"/>
      <c r="DYN1004" s="14"/>
      <c r="DYO1004" s="14"/>
      <c r="DYP1004" s="14"/>
      <c r="DYQ1004" s="14"/>
      <c r="DYR1004" s="14"/>
      <c r="DYS1004" s="14"/>
      <c r="DYT1004" s="14"/>
      <c r="DYU1004" s="14"/>
      <c r="DYV1004" s="14"/>
      <c r="DYW1004" s="14"/>
      <c r="DYX1004" s="14"/>
      <c r="DYY1004" s="14"/>
      <c r="DYZ1004" s="14"/>
      <c r="DZA1004" s="14"/>
      <c r="DZB1004" s="14"/>
      <c r="DZC1004" s="14"/>
      <c r="DZD1004" s="14"/>
      <c r="DZE1004" s="14"/>
      <c r="DZF1004" s="14"/>
      <c r="DZG1004" s="14"/>
      <c r="DZH1004" s="14"/>
      <c r="DZI1004" s="14"/>
      <c r="DZJ1004" s="14"/>
      <c r="DZK1004" s="14"/>
      <c r="DZL1004" s="14"/>
      <c r="DZM1004" s="14"/>
      <c r="DZN1004" s="14"/>
      <c r="DZO1004" s="14"/>
      <c r="DZP1004" s="14"/>
      <c r="DZQ1004" s="14"/>
      <c r="DZR1004" s="14"/>
      <c r="DZS1004" s="14"/>
      <c r="DZT1004" s="14"/>
      <c r="DZU1004" s="14"/>
      <c r="DZV1004" s="14"/>
      <c r="DZW1004" s="14"/>
      <c r="DZX1004" s="14"/>
      <c r="DZY1004" s="14"/>
      <c r="DZZ1004" s="14"/>
      <c r="EAA1004" s="14"/>
      <c r="EAB1004" s="14"/>
      <c r="EAC1004" s="14"/>
      <c r="EAD1004" s="14"/>
      <c r="EAE1004" s="14"/>
      <c r="EAF1004" s="14"/>
      <c r="EAG1004" s="14"/>
      <c r="EAH1004" s="14"/>
      <c r="EAI1004" s="14"/>
      <c r="EAJ1004" s="14"/>
      <c r="EAK1004" s="14"/>
      <c r="EAL1004" s="14"/>
      <c r="EAM1004" s="14"/>
      <c r="EAN1004" s="14"/>
      <c r="EAO1004" s="14"/>
      <c r="EAP1004" s="14"/>
      <c r="EAQ1004" s="14"/>
      <c r="EAR1004" s="14"/>
      <c r="EAS1004" s="14"/>
      <c r="EAT1004" s="14"/>
      <c r="EAU1004" s="14"/>
      <c r="EAV1004" s="14"/>
      <c r="EAW1004" s="14"/>
      <c r="EAX1004" s="14"/>
      <c r="EAY1004" s="14"/>
      <c r="EAZ1004" s="14"/>
      <c r="EBA1004" s="14"/>
      <c r="EBB1004" s="14"/>
      <c r="EBC1004" s="14"/>
      <c r="EBD1004" s="14"/>
      <c r="EBE1004" s="14"/>
      <c r="EBF1004" s="14"/>
      <c r="EBG1004" s="14"/>
      <c r="EBH1004" s="14"/>
      <c r="EBI1004" s="14"/>
      <c r="EBJ1004" s="14"/>
      <c r="EBK1004" s="14"/>
      <c r="EBL1004" s="14"/>
      <c r="EBM1004" s="14"/>
      <c r="EBN1004" s="14"/>
      <c r="EBO1004" s="14"/>
      <c r="EBP1004" s="14"/>
      <c r="EBQ1004" s="14"/>
      <c r="EBR1004" s="14"/>
      <c r="EBS1004" s="14"/>
      <c r="EBT1004" s="14"/>
      <c r="EBU1004" s="14"/>
      <c r="EBV1004" s="14"/>
      <c r="EBW1004" s="14"/>
      <c r="EBX1004" s="14"/>
      <c r="EBY1004" s="14"/>
      <c r="EBZ1004" s="14"/>
      <c r="ECA1004" s="14"/>
      <c r="ECB1004" s="14"/>
      <c r="ECC1004" s="14"/>
      <c r="ECD1004" s="14"/>
      <c r="ECE1004" s="14"/>
      <c r="ECF1004" s="14"/>
      <c r="ECG1004" s="14"/>
      <c r="ECH1004" s="14"/>
      <c r="ECI1004" s="14"/>
      <c r="ECJ1004" s="14"/>
      <c r="ECK1004" s="14"/>
      <c r="ECL1004" s="14"/>
      <c r="ECM1004" s="14"/>
      <c r="ECN1004" s="14"/>
      <c r="ECO1004" s="14"/>
      <c r="ECP1004" s="14"/>
      <c r="ECQ1004" s="14"/>
      <c r="ECR1004" s="14"/>
      <c r="ECS1004" s="14"/>
      <c r="ECT1004" s="14"/>
      <c r="ECU1004" s="14"/>
      <c r="ECV1004" s="14"/>
      <c r="ECW1004" s="14"/>
      <c r="ECX1004" s="14"/>
      <c r="ECY1004" s="14"/>
      <c r="ECZ1004" s="14"/>
      <c r="EDA1004" s="14"/>
      <c r="EDB1004" s="14"/>
      <c r="EDC1004" s="14"/>
      <c r="EDD1004" s="14"/>
      <c r="EDE1004" s="14"/>
      <c r="EDF1004" s="14"/>
      <c r="EDG1004" s="14"/>
      <c r="EDH1004" s="14"/>
      <c r="EDI1004" s="14"/>
      <c r="EDJ1004" s="14"/>
      <c r="EDK1004" s="14"/>
      <c r="EDL1004" s="14"/>
      <c r="EDM1004" s="14"/>
      <c r="EDN1004" s="14"/>
      <c r="EDO1004" s="14"/>
      <c r="EDP1004" s="14"/>
      <c r="EDQ1004" s="14"/>
      <c r="EDR1004" s="14"/>
      <c r="EDS1004" s="14"/>
      <c r="EDT1004" s="14"/>
      <c r="EDU1004" s="14"/>
      <c r="EDV1004" s="14"/>
      <c r="EDW1004" s="14"/>
      <c r="EDX1004" s="14"/>
      <c r="EDY1004" s="14"/>
      <c r="EDZ1004" s="14"/>
      <c r="EEA1004" s="14"/>
      <c r="EEB1004" s="14"/>
      <c r="EEC1004" s="14"/>
      <c r="EED1004" s="14"/>
      <c r="EEE1004" s="14"/>
      <c r="EEF1004" s="14"/>
      <c r="EEG1004" s="14"/>
      <c r="EEH1004" s="14"/>
      <c r="EEI1004" s="14"/>
      <c r="EEJ1004" s="14"/>
      <c r="EEK1004" s="14"/>
      <c r="EEL1004" s="14"/>
      <c r="EEM1004" s="14"/>
      <c r="EEN1004" s="14"/>
      <c r="EEO1004" s="14"/>
      <c r="EEP1004" s="14"/>
      <c r="EEQ1004" s="14"/>
      <c r="EER1004" s="14"/>
      <c r="EES1004" s="14"/>
      <c r="EET1004" s="14"/>
      <c r="EEU1004" s="14"/>
      <c r="EEV1004" s="14"/>
      <c r="EEW1004" s="14"/>
      <c r="EEX1004" s="14"/>
      <c r="EEY1004" s="14"/>
      <c r="EEZ1004" s="14"/>
      <c r="EFA1004" s="14"/>
      <c r="EFB1004" s="14"/>
      <c r="EFC1004" s="14"/>
      <c r="EFD1004" s="14"/>
      <c r="EFE1004" s="14"/>
      <c r="EFF1004" s="14"/>
      <c r="EFG1004" s="14"/>
      <c r="EFH1004" s="14"/>
      <c r="EFI1004" s="14"/>
      <c r="EFJ1004" s="14"/>
      <c r="EFK1004" s="14"/>
      <c r="EFL1004" s="14"/>
      <c r="EFM1004" s="14"/>
      <c r="EFN1004" s="14"/>
      <c r="EFO1004" s="14"/>
      <c r="EFP1004" s="14"/>
      <c r="EFQ1004" s="14"/>
      <c r="EFR1004" s="14"/>
      <c r="EFS1004" s="14"/>
      <c r="EFT1004" s="14"/>
      <c r="EFU1004" s="14"/>
      <c r="EFV1004" s="14"/>
      <c r="EFW1004" s="14"/>
      <c r="EFX1004" s="14"/>
      <c r="EFY1004" s="14"/>
      <c r="EFZ1004" s="14"/>
      <c r="EGA1004" s="14"/>
      <c r="EGB1004" s="14"/>
      <c r="EGC1004" s="14"/>
      <c r="EGD1004" s="14"/>
      <c r="EGE1004" s="14"/>
      <c r="EGF1004" s="14"/>
      <c r="EGG1004" s="14"/>
      <c r="EGH1004" s="14"/>
      <c r="EGI1004" s="14"/>
      <c r="EGJ1004" s="14"/>
      <c r="EGK1004" s="14"/>
      <c r="EGL1004" s="14"/>
      <c r="EGM1004" s="14"/>
      <c r="EGN1004" s="14"/>
      <c r="EGO1004" s="14"/>
      <c r="EGP1004" s="14"/>
      <c r="EGQ1004" s="14"/>
      <c r="EGR1004" s="14"/>
      <c r="EGS1004" s="14"/>
      <c r="EGT1004" s="14"/>
      <c r="EGU1004" s="14"/>
      <c r="EGV1004" s="14"/>
      <c r="EGW1004" s="14"/>
      <c r="EGX1004" s="14"/>
      <c r="EGY1004" s="14"/>
      <c r="EGZ1004" s="14"/>
      <c r="EHA1004" s="14"/>
      <c r="EHB1004" s="14"/>
      <c r="EHC1004" s="14"/>
      <c r="EHD1004" s="14"/>
      <c r="EHE1004" s="14"/>
      <c r="EHF1004" s="14"/>
      <c r="EHG1004" s="14"/>
      <c r="EHH1004" s="14"/>
      <c r="EHI1004" s="14"/>
      <c r="EHJ1004" s="14"/>
      <c r="EHK1004" s="14"/>
      <c r="EHL1004" s="14"/>
      <c r="EHM1004" s="14"/>
      <c r="EHN1004" s="14"/>
      <c r="EHO1004" s="14"/>
      <c r="EHP1004" s="14"/>
      <c r="EHQ1004" s="14"/>
      <c r="EHR1004" s="14"/>
      <c r="EHS1004" s="14"/>
      <c r="EHT1004" s="14"/>
      <c r="EHU1004" s="14"/>
      <c r="EHV1004" s="14"/>
      <c r="EHW1004" s="14"/>
      <c r="EHX1004" s="14"/>
      <c r="EHY1004" s="14"/>
      <c r="EHZ1004" s="14"/>
      <c r="EIA1004" s="14"/>
      <c r="EIB1004" s="14"/>
      <c r="EIC1004" s="14"/>
      <c r="EID1004" s="14"/>
      <c r="EIE1004" s="14"/>
      <c r="EIF1004" s="14"/>
      <c r="EIG1004" s="14"/>
      <c r="EIH1004" s="14"/>
      <c r="EII1004" s="14"/>
      <c r="EIJ1004" s="14"/>
      <c r="EIK1004" s="14"/>
      <c r="EIL1004" s="14"/>
      <c r="EIM1004" s="14"/>
      <c r="EIN1004" s="14"/>
      <c r="EIO1004" s="14"/>
      <c r="EIP1004" s="14"/>
      <c r="EIQ1004" s="14"/>
      <c r="EIR1004" s="14"/>
      <c r="EIS1004" s="14"/>
      <c r="EIT1004" s="14"/>
      <c r="EIU1004" s="14"/>
      <c r="EIV1004" s="14"/>
      <c r="EIW1004" s="14"/>
      <c r="EIX1004" s="14"/>
      <c r="EIY1004" s="14"/>
      <c r="EIZ1004" s="14"/>
      <c r="EJA1004" s="14"/>
      <c r="EJB1004" s="14"/>
      <c r="EJC1004" s="14"/>
      <c r="EJD1004" s="14"/>
      <c r="EJE1004" s="14"/>
      <c r="EJF1004" s="14"/>
      <c r="EJG1004" s="14"/>
      <c r="EJH1004" s="14"/>
      <c r="EJI1004" s="14"/>
      <c r="EJJ1004" s="14"/>
      <c r="EJK1004" s="14"/>
      <c r="EJL1004" s="14"/>
      <c r="EJM1004" s="14"/>
      <c r="EJN1004" s="14"/>
      <c r="EJO1004" s="14"/>
      <c r="EJP1004" s="14"/>
      <c r="EJQ1004" s="14"/>
      <c r="EJR1004" s="14"/>
      <c r="EJS1004" s="14"/>
      <c r="EJT1004" s="14"/>
      <c r="EJU1004" s="14"/>
      <c r="EJV1004" s="14"/>
      <c r="EJW1004" s="14"/>
      <c r="EJX1004" s="14"/>
      <c r="EJY1004" s="14"/>
      <c r="EJZ1004" s="14"/>
      <c r="EKA1004" s="14"/>
      <c r="EKB1004" s="14"/>
      <c r="EKC1004" s="14"/>
      <c r="EKD1004" s="14"/>
      <c r="EKE1004" s="14"/>
      <c r="EKF1004" s="14"/>
      <c r="EKG1004" s="14"/>
      <c r="EKH1004" s="14"/>
      <c r="EKI1004" s="14"/>
      <c r="EKJ1004" s="14"/>
      <c r="EKK1004" s="14"/>
      <c r="EKL1004" s="14"/>
      <c r="EKM1004" s="14"/>
      <c r="EKN1004" s="14"/>
      <c r="EKO1004" s="14"/>
      <c r="EKP1004" s="14"/>
      <c r="EKQ1004" s="14"/>
      <c r="EKR1004" s="14"/>
      <c r="EKS1004" s="14"/>
      <c r="EKT1004" s="14"/>
      <c r="EKU1004" s="14"/>
      <c r="EKV1004" s="14"/>
      <c r="EKW1004" s="14"/>
      <c r="EKX1004" s="14"/>
      <c r="EKY1004" s="14"/>
      <c r="EKZ1004" s="14"/>
      <c r="ELA1004" s="14"/>
      <c r="ELB1004" s="14"/>
      <c r="ELC1004" s="14"/>
      <c r="ELD1004" s="14"/>
      <c r="ELE1004" s="14"/>
      <c r="ELF1004" s="14"/>
      <c r="ELG1004" s="14"/>
      <c r="ELH1004" s="14"/>
      <c r="ELI1004" s="14"/>
      <c r="ELJ1004" s="14"/>
      <c r="ELK1004" s="14"/>
      <c r="ELL1004" s="14"/>
      <c r="ELM1004" s="14"/>
      <c r="ELN1004" s="14"/>
      <c r="ELO1004" s="14"/>
      <c r="ELP1004" s="14"/>
      <c r="ELQ1004" s="14"/>
      <c r="ELR1004" s="14"/>
      <c r="ELS1004" s="14"/>
      <c r="ELT1004" s="14"/>
      <c r="ELU1004" s="14"/>
      <c r="ELV1004" s="14"/>
      <c r="ELW1004" s="14"/>
      <c r="ELX1004" s="14"/>
      <c r="ELY1004" s="14"/>
      <c r="ELZ1004" s="14"/>
      <c r="EMA1004" s="14"/>
      <c r="EMB1004" s="14"/>
      <c r="EMC1004" s="14"/>
      <c r="EMD1004" s="14"/>
      <c r="EME1004" s="14"/>
      <c r="EMF1004" s="14"/>
      <c r="EMG1004" s="14"/>
      <c r="EMH1004" s="14"/>
      <c r="EMI1004" s="14"/>
      <c r="EMJ1004" s="14"/>
      <c r="EMK1004" s="14"/>
      <c r="EML1004" s="14"/>
      <c r="EMM1004" s="14"/>
      <c r="EMN1004" s="14"/>
      <c r="EMO1004" s="14"/>
      <c r="EMP1004" s="14"/>
      <c r="EMQ1004" s="14"/>
      <c r="EMR1004" s="14"/>
      <c r="EMS1004" s="14"/>
      <c r="EMT1004" s="14"/>
      <c r="EMU1004" s="14"/>
      <c r="EMV1004" s="14"/>
      <c r="EMW1004" s="14"/>
      <c r="EMX1004" s="14"/>
      <c r="EMY1004" s="14"/>
      <c r="EMZ1004" s="14"/>
      <c r="ENA1004" s="14"/>
      <c r="ENB1004" s="14"/>
      <c r="ENC1004" s="14"/>
      <c r="END1004" s="14"/>
      <c r="ENE1004" s="14"/>
      <c r="ENF1004" s="14"/>
      <c r="ENG1004" s="14"/>
      <c r="ENH1004" s="14"/>
      <c r="ENI1004" s="14"/>
      <c r="ENJ1004" s="14"/>
      <c r="ENK1004" s="14"/>
      <c r="ENL1004" s="14"/>
      <c r="ENM1004" s="14"/>
      <c r="ENN1004" s="14"/>
      <c r="ENO1004" s="14"/>
      <c r="ENP1004" s="14"/>
      <c r="ENQ1004" s="14"/>
      <c r="ENR1004" s="14"/>
      <c r="ENS1004" s="14"/>
      <c r="ENT1004" s="14"/>
      <c r="ENU1004" s="14"/>
      <c r="ENV1004" s="14"/>
      <c r="ENW1004" s="14"/>
      <c r="ENX1004" s="14"/>
      <c r="ENY1004" s="14"/>
      <c r="ENZ1004" s="14"/>
      <c r="EOA1004" s="14"/>
      <c r="EOB1004" s="14"/>
      <c r="EOC1004" s="14"/>
      <c r="EOD1004" s="14"/>
      <c r="EOE1004" s="14"/>
      <c r="EOF1004" s="14"/>
      <c r="EOG1004" s="14"/>
      <c r="EOH1004" s="14"/>
      <c r="EOI1004" s="14"/>
      <c r="EOJ1004" s="14"/>
      <c r="EOK1004" s="14"/>
      <c r="EOL1004" s="14"/>
      <c r="EOM1004" s="14"/>
      <c r="EON1004" s="14"/>
      <c r="EOO1004" s="14"/>
      <c r="EOP1004" s="14"/>
      <c r="EOQ1004" s="14"/>
      <c r="EOR1004" s="14"/>
      <c r="EOS1004" s="14"/>
      <c r="EOT1004" s="14"/>
      <c r="EOU1004" s="14"/>
      <c r="EOV1004" s="14"/>
      <c r="EOW1004" s="14"/>
      <c r="EOX1004" s="14"/>
      <c r="EOY1004" s="14"/>
      <c r="EOZ1004" s="14"/>
      <c r="EPA1004" s="14"/>
      <c r="EPB1004" s="14"/>
      <c r="EPC1004" s="14"/>
      <c r="EPD1004" s="14"/>
      <c r="EPE1004" s="14"/>
      <c r="EPF1004" s="14"/>
      <c r="EPG1004" s="14"/>
      <c r="EPH1004" s="14"/>
      <c r="EPI1004" s="14"/>
      <c r="EPJ1004" s="14"/>
      <c r="EPK1004" s="14"/>
      <c r="EPL1004" s="14"/>
      <c r="EPM1004" s="14"/>
      <c r="EPN1004" s="14"/>
      <c r="EPO1004" s="14"/>
      <c r="EPP1004" s="14"/>
      <c r="EPQ1004" s="14"/>
      <c r="EPR1004" s="14"/>
      <c r="EPS1004" s="14"/>
      <c r="EPT1004" s="14"/>
      <c r="EPU1004" s="14"/>
      <c r="EPV1004" s="14"/>
      <c r="EPW1004" s="14"/>
      <c r="EPX1004" s="14"/>
      <c r="EPY1004" s="14"/>
      <c r="EPZ1004" s="14"/>
      <c r="EQA1004" s="14"/>
      <c r="EQB1004" s="14"/>
      <c r="EQC1004" s="14"/>
      <c r="EQD1004" s="14"/>
      <c r="EQE1004" s="14"/>
      <c r="EQF1004" s="14"/>
      <c r="EQG1004" s="14"/>
      <c r="EQH1004" s="14"/>
      <c r="EQI1004" s="14"/>
      <c r="EQJ1004" s="14"/>
      <c r="EQK1004" s="14"/>
      <c r="EQL1004" s="14"/>
      <c r="EQM1004" s="14"/>
      <c r="EQN1004" s="14"/>
      <c r="EQO1004" s="14"/>
      <c r="EQP1004" s="14"/>
      <c r="EQQ1004" s="14"/>
      <c r="EQR1004" s="14"/>
      <c r="EQS1004" s="14"/>
      <c r="EQT1004" s="14"/>
      <c r="EQU1004" s="14"/>
      <c r="EQV1004" s="14"/>
      <c r="EQW1004" s="14"/>
      <c r="EQX1004" s="14"/>
      <c r="EQY1004" s="14"/>
      <c r="EQZ1004" s="14"/>
      <c r="ERA1004" s="14"/>
      <c r="ERB1004" s="14"/>
      <c r="ERC1004" s="14"/>
      <c r="ERD1004" s="14"/>
      <c r="ERE1004" s="14"/>
      <c r="ERF1004" s="14"/>
      <c r="ERG1004" s="14"/>
      <c r="ERH1004" s="14"/>
      <c r="ERI1004" s="14"/>
      <c r="ERJ1004" s="14"/>
      <c r="ERK1004" s="14"/>
      <c r="ERL1004" s="14"/>
      <c r="ERM1004" s="14"/>
      <c r="ERN1004" s="14"/>
      <c r="ERO1004" s="14"/>
      <c r="ERP1004" s="14"/>
      <c r="ERQ1004" s="14"/>
      <c r="ERR1004" s="14"/>
      <c r="ERS1004" s="14"/>
      <c r="ERT1004" s="14"/>
      <c r="ERU1004" s="14"/>
      <c r="ERV1004" s="14"/>
      <c r="ERW1004" s="14"/>
      <c r="ERX1004" s="14"/>
      <c r="ERY1004" s="14"/>
      <c r="ERZ1004" s="14"/>
      <c r="ESA1004" s="14"/>
      <c r="ESB1004" s="14"/>
      <c r="ESC1004" s="14"/>
      <c r="ESD1004" s="14"/>
      <c r="ESE1004" s="14"/>
      <c r="ESF1004" s="14"/>
      <c r="ESG1004" s="14"/>
      <c r="ESH1004" s="14"/>
      <c r="ESI1004" s="14"/>
      <c r="ESJ1004" s="14"/>
      <c r="ESK1004" s="14"/>
      <c r="ESL1004" s="14"/>
      <c r="ESM1004" s="14"/>
      <c r="ESN1004" s="14"/>
      <c r="ESO1004" s="14"/>
      <c r="ESP1004" s="14"/>
      <c r="ESQ1004" s="14"/>
      <c r="ESR1004" s="14"/>
      <c r="ESS1004" s="14"/>
      <c r="EST1004" s="14"/>
      <c r="ESU1004" s="14"/>
      <c r="ESV1004" s="14"/>
      <c r="ESW1004" s="14"/>
      <c r="ESX1004" s="14"/>
      <c r="ESY1004" s="14"/>
      <c r="ESZ1004" s="14"/>
      <c r="ETA1004" s="14"/>
      <c r="ETB1004" s="14"/>
      <c r="ETC1004" s="14"/>
      <c r="ETD1004" s="14"/>
      <c r="ETE1004" s="14"/>
      <c r="ETF1004" s="14"/>
      <c r="ETG1004" s="14"/>
      <c r="ETH1004" s="14"/>
      <c r="ETI1004" s="14"/>
      <c r="ETJ1004" s="14"/>
      <c r="ETK1004" s="14"/>
      <c r="ETL1004" s="14"/>
      <c r="ETM1004" s="14"/>
      <c r="ETN1004" s="14"/>
      <c r="ETO1004" s="14"/>
      <c r="ETP1004" s="14"/>
      <c r="ETQ1004" s="14"/>
      <c r="ETR1004" s="14"/>
      <c r="ETS1004" s="14"/>
      <c r="ETT1004" s="14"/>
      <c r="ETU1004" s="14"/>
      <c r="ETV1004" s="14"/>
      <c r="ETW1004" s="14"/>
      <c r="ETX1004" s="14"/>
      <c r="ETY1004" s="14"/>
      <c r="ETZ1004" s="14"/>
      <c r="EUA1004" s="14"/>
      <c r="EUB1004" s="14"/>
      <c r="EUC1004" s="14"/>
      <c r="EUD1004" s="14"/>
      <c r="EUE1004" s="14"/>
      <c r="EUF1004" s="14"/>
      <c r="EUG1004" s="14"/>
      <c r="EUH1004" s="14"/>
      <c r="EUI1004" s="14"/>
      <c r="EUJ1004" s="14"/>
      <c r="EUK1004" s="14"/>
      <c r="EUL1004" s="14"/>
      <c r="EUM1004" s="14"/>
      <c r="EUN1004" s="14"/>
      <c r="EUO1004" s="14"/>
      <c r="EUP1004" s="14"/>
      <c r="EUQ1004" s="14"/>
      <c r="EUR1004" s="14"/>
      <c r="EUS1004" s="14"/>
      <c r="EUT1004" s="14"/>
      <c r="EUU1004" s="14"/>
      <c r="EUV1004" s="14"/>
      <c r="EUW1004" s="14"/>
      <c r="EUX1004" s="14"/>
      <c r="EUY1004" s="14"/>
      <c r="EUZ1004" s="14"/>
      <c r="EVA1004" s="14"/>
      <c r="EVB1004" s="14"/>
      <c r="EVC1004" s="14"/>
      <c r="EVD1004" s="14"/>
      <c r="EVE1004" s="14"/>
      <c r="EVF1004" s="14"/>
      <c r="EVG1004" s="14"/>
      <c r="EVH1004" s="14"/>
      <c r="EVI1004" s="14"/>
      <c r="EVJ1004" s="14"/>
      <c r="EVK1004" s="14"/>
      <c r="EVL1004" s="14"/>
      <c r="EVM1004" s="14"/>
      <c r="EVN1004" s="14"/>
      <c r="EVO1004" s="14"/>
      <c r="EVP1004" s="14"/>
      <c r="EVQ1004" s="14"/>
      <c r="EVR1004" s="14"/>
      <c r="EVS1004" s="14"/>
      <c r="EVT1004" s="14"/>
      <c r="EVU1004" s="14"/>
      <c r="EVV1004" s="14"/>
      <c r="EVW1004" s="14"/>
      <c r="EVX1004" s="14"/>
      <c r="EVY1004" s="14"/>
      <c r="EVZ1004" s="14"/>
      <c r="EWA1004" s="14"/>
      <c r="EWB1004" s="14"/>
      <c r="EWC1004" s="14"/>
      <c r="EWD1004" s="14"/>
      <c r="EWE1004" s="14"/>
      <c r="EWF1004" s="14"/>
      <c r="EWG1004" s="14"/>
      <c r="EWH1004" s="14"/>
      <c r="EWI1004" s="14"/>
      <c r="EWJ1004" s="14"/>
      <c r="EWK1004" s="14"/>
      <c r="EWL1004" s="14"/>
      <c r="EWM1004" s="14"/>
      <c r="EWN1004" s="14"/>
      <c r="EWO1004" s="14"/>
      <c r="EWP1004" s="14"/>
      <c r="EWQ1004" s="14"/>
      <c r="EWR1004" s="14"/>
      <c r="EWS1004" s="14"/>
      <c r="EWT1004" s="14"/>
      <c r="EWU1004" s="14"/>
      <c r="EWV1004" s="14"/>
      <c r="EWW1004" s="14"/>
      <c r="EWX1004" s="14"/>
      <c r="EWY1004" s="14"/>
      <c r="EWZ1004" s="14"/>
      <c r="EXA1004" s="14"/>
      <c r="EXB1004" s="14"/>
      <c r="EXC1004" s="14"/>
      <c r="EXD1004" s="14"/>
      <c r="EXE1004" s="14"/>
      <c r="EXF1004" s="14"/>
      <c r="EXG1004" s="14"/>
      <c r="EXH1004" s="14"/>
      <c r="EXI1004" s="14"/>
      <c r="EXJ1004" s="14"/>
      <c r="EXK1004" s="14"/>
      <c r="EXL1004" s="14"/>
      <c r="EXM1004" s="14"/>
      <c r="EXN1004" s="14"/>
      <c r="EXO1004" s="14"/>
      <c r="EXP1004" s="14"/>
      <c r="EXQ1004" s="14"/>
      <c r="EXR1004" s="14"/>
      <c r="EXS1004" s="14"/>
      <c r="EXT1004" s="14"/>
      <c r="EXU1004" s="14"/>
      <c r="EXV1004" s="14"/>
      <c r="EXW1004" s="14"/>
      <c r="EXX1004" s="14"/>
      <c r="EXY1004" s="14"/>
      <c r="EXZ1004" s="14"/>
      <c r="EYA1004" s="14"/>
      <c r="EYB1004" s="14"/>
      <c r="EYC1004" s="14"/>
      <c r="EYD1004" s="14"/>
      <c r="EYE1004" s="14"/>
      <c r="EYF1004" s="14"/>
      <c r="EYG1004" s="14"/>
      <c r="EYH1004" s="14"/>
      <c r="EYI1004" s="14"/>
      <c r="EYJ1004" s="14"/>
      <c r="EYK1004" s="14"/>
      <c r="EYL1004" s="14"/>
      <c r="EYM1004" s="14"/>
      <c r="EYN1004" s="14"/>
      <c r="EYO1004" s="14"/>
      <c r="EYP1004" s="14"/>
      <c r="EYQ1004" s="14"/>
      <c r="EYR1004" s="14"/>
      <c r="EYS1004" s="14"/>
      <c r="EYT1004" s="14"/>
      <c r="EYU1004" s="14"/>
      <c r="EYV1004" s="14"/>
      <c r="EYW1004" s="14"/>
      <c r="EYX1004" s="14"/>
      <c r="EYY1004" s="14"/>
      <c r="EYZ1004" s="14"/>
      <c r="EZA1004" s="14"/>
      <c r="EZB1004" s="14"/>
      <c r="EZC1004" s="14"/>
      <c r="EZD1004" s="14"/>
      <c r="EZE1004" s="14"/>
      <c r="EZF1004" s="14"/>
      <c r="EZG1004" s="14"/>
      <c r="EZH1004" s="14"/>
      <c r="EZI1004" s="14"/>
      <c r="EZJ1004" s="14"/>
      <c r="EZK1004" s="14"/>
      <c r="EZL1004" s="14"/>
      <c r="EZM1004" s="14"/>
      <c r="EZN1004" s="14"/>
      <c r="EZO1004" s="14"/>
      <c r="EZP1004" s="14"/>
      <c r="EZQ1004" s="14"/>
      <c r="EZR1004" s="14"/>
      <c r="EZS1004" s="14"/>
      <c r="EZT1004" s="14"/>
      <c r="EZU1004" s="14"/>
      <c r="EZV1004" s="14"/>
      <c r="EZW1004" s="14"/>
      <c r="EZX1004" s="14"/>
      <c r="EZY1004" s="14"/>
      <c r="EZZ1004" s="14"/>
      <c r="FAA1004" s="14"/>
      <c r="FAB1004" s="14"/>
      <c r="FAC1004" s="14"/>
      <c r="FAD1004" s="14"/>
      <c r="FAE1004" s="14"/>
      <c r="FAF1004" s="14"/>
      <c r="FAG1004" s="14"/>
      <c r="FAH1004" s="14"/>
      <c r="FAI1004" s="14"/>
      <c r="FAJ1004" s="14"/>
      <c r="FAK1004" s="14"/>
      <c r="FAL1004" s="14"/>
      <c r="FAM1004" s="14"/>
      <c r="FAN1004" s="14"/>
      <c r="FAO1004" s="14"/>
      <c r="FAP1004" s="14"/>
      <c r="FAQ1004" s="14"/>
      <c r="FAR1004" s="14"/>
      <c r="FAS1004" s="14"/>
      <c r="FAT1004" s="14"/>
      <c r="FAU1004" s="14"/>
      <c r="FAV1004" s="14"/>
      <c r="FAW1004" s="14"/>
      <c r="FAX1004" s="14"/>
      <c r="FAY1004" s="14"/>
      <c r="FAZ1004" s="14"/>
      <c r="FBA1004" s="14"/>
      <c r="FBB1004" s="14"/>
      <c r="FBC1004" s="14"/>
      <c r="FBD1004" s="14"/>
      <c r="FBE1004" s="14"/>
      <c r="FBF1004" s="14"/>
      <c r="FBG1004" s="14"/>
      <c r="FBH1004" s="14"/>
      <c r="FBI1004" s="14"/>
      <c r="FBJ1004" s="14"/>
      <c r="FBK1004" s="14"/>
      <c r="FBL1004" s="14"/>
      <c r="FBM1004" s="14"/>
      <c r="FBN1004" s="14"/>
      <c r="FBO1004" s="14"/>
      <c r="FBP1004" s="14"/>
      <c r="FBQ1004" s="14"/>
      <c r="FBR1004" s="14"/>
      <c r="FBS1004" s="14"/>
      <c r="FBT1004" s="14"/>
      <c r="FBU1004" s="14"/>
      <c r="FBV1004" s="14"/>
      <c r="FBW1004" s="14"/>
      <c r="FBX1004" s="14"/>
      <c r="FBY1004" s="14"/>
      <c r="FBZ1004" s="14"/>
      <c r="FCA1004" s="14"/>
      <c r="FCB1004" s="14"/>
      <c r="FCC1004" s="14"/>
      <c r="FCD1004" s="14"/>
      <c r="FCE1004" s="14"/>
      <c r="FCF1004" s="14"/>
      <c r="FCG1004" s="14"/>
      <c r="FCH1004" s="14"/>
      <c r="FCI1004" s="14"/>
      <c r="FCJ1004" s="14"/>
      <c r="FCK1004" s="14"/>
      <c r="FCL1004" s="14"/>
      <c r="FCM1004" s="14"/>
      <c r="FCN1004" s="14"/>
      <c r="FCO1004" s="14"/>
      <c r="FCP1004" s="14"/>
      <c r="FCQ1004" s="14"/>
      <c r="FCR1004" s="14"/>
      <c r="FCS1004" s="14"/>
      <c r="FCT1004" s="14"/>
      <c r="FCU1004" s="14"/>
      <c r="FCV1004" s="14"/>
      <c r="FCW1004" s="14"/>
      <c r="FCX1004" s="14"/>
      <c r="FCY1004" s="14"/>
      <c r="FCZ1004" s="14"/>
      <c r="FDA1004" s="14"/>
      <c r="FDB1004" s="14"/>
      <c r="FDC1004" s="14"/>
      <c r="FDD1004" s="14"/>
      <c r="FDE1004" s="14"/>
      <c r="FDF1004" s="14"/>
      <c r="FDG1004" s="14"/>
      <c r="FDH1004" s="14"/>
      <c r="FDI1004" s="14"/>
      <c r="FDJ1004" s="14"/>
      <c r="FDK1004" s="14"/>
      <c r="FDL1004" s="14"/>
      <c r="FDM1004" s="14"/>
      <c r="FDN1004" s="14"/>
      <c r="FDO1004" s="14"/>
      <c r="FDP1004" s="14"/>
      <c r="FDQ1004" s="14"/>
      <c r="FDR1004" s="14"/>
      <c r="FDS1004" s="14"/>
      <c r="FDT1004" s="14"/>
      <c r="FDU1004" s="14"/>
      <c r="FDV1004" s="14"/>
      <c r="FDW1004" s="14"/>
      <c r="FDX1004" s="14"/>
      <c r="FDY1004" s="14"/>
      <c r="FDZ1004" s="14"/>
      <c r="FEA1004" s="14"/>
      <c r="FEB1004" s="14"/>
      <c r="FEC1004" s="14"/>
      <c r="FED1004" s="14"/>
      <c r="FEE1004" s="14"/>
      <c r="FEF1004" s="14"/>
      <c r="FEG1004" s="14"/>
      <c r="FEH1004" s="14"/>
      <c r="FEI1004" s="14"/>
      <c r="FEJ1004" s="14"/>
      <c r="FEK1004" s="14"/>
      <c r="FEL1004" s="14"/>
      <c r="FEM1004" s="14"/>
      <c r="FEN1004" s="14"/>
      <c r="FEO1004" s="14"/>
      <c r="FEP1004" s="14"/>
      <c r="FEQ1004" s="14"/>
      <c r="FER1004" s="14"/>
      <c r="FES1004" s="14"/>
      <c r="FET1004" s="14"/>
      <c r="FEU1004" s="14"/>
      <c r="FEV1004" s="14"/>
      <c r="FEW1004" s="14"/>
      <c r="FEX1004" s="14"/>
      <c r="FEY1004" s="14"/>
      <c r="FEZ1004" s="14"/>
      <c r="FFA1004" s="14"/>
      <c r="FFB1004" s="14"/>
      <c r="FFC1004" s="14"/>
      <c r="FFD1004" s="14"/>
      <c r="FFE1004" s="14"/>
      <c r="FFF1004" s="14"/>
      <c r="FFG1004" s="14"/>
      <c r="FFH1004" s="14"/>
      <c r="FFI1004" s="14"/>
      <c r="FFJ1004" s="14"/>
      <c r="FFK1004" s="14"/>
      <c r="FFL1004" s="14"/>
      <c r="FFM1004" s="14"/>
      <c r="FFN1004" s="14"/>
      <c r="FFO1004" s="14"/>
      <c r="FFP1004" s="14"/>
      <c r="FFQ1004" s="14"/>
      <c r="FFR1004" s="14"/>
      <c r="FFS1004" s="14"/>
      <c r="FFT1004" s="14"/>
      <c r="FFU1004" s="14"/>
      <c r="FFV1004" s="14"/>
      <c r="FFW1004" s="14"/>
      <c r="FFX1004" s="14"/>
      <c r="FFY1004" s="14"/>
      <c r="FFZ1004" s="14"/>
      <c r="FGA1004" s="14"/>
      <c r="FGB1004" s="14"/>
      <c r="FGC1004" s="14"/>
      <c r="FGD1004" s="14"/>
      <c r="FGE1004" s="14"/>
      <c r="FGF1004" s="14"/>
      <c r="FGG1004" s="14"/>
      <c r="FGH1004" s="14"/>
      <c r="FGI1004" s="14"/>
      <c r="FGJ1004" s="14"/>
      <c r="FGK1004" s="14"/>
      <c r="FGL1004" s="14"/>
      <c r="FGM1004" s="14"/>
      <c r="FGN1004" s="14"/>
      <c r="FGO1004" s="14"/>
      <c r="FGP1004" s="14"/>
      <c r="FGQ1004" s="14"/>
      <c r="FGR1004" s="14"/>
      <c r="FGS1004" s="14"/>
      <c r="FGT1004" s="14"/>
      <c r="FGU1004" s="14"/>
      <c r="FGV1004" s="14"/>
      <c r="FGW1004" s="14"/>
      <c r="FGX1004" s="14"/>
      <c r="FGY1004" s="14"/>
      <c r="FGZ1004" s="14"/>
      <c r="FHA1004" s="14"/>
      <c r="FHB1004" s="14"/>
      <c r="FHC1004" s="14"/>
      <c r="FHD1004" s="14"/>
      <c r="FHE1004" s="14"/>
      <c r="FHF1004" s="14"/>
      <c r="FHG1004" s="14"/>
      <c r="FHH1004" s="14"/>
      <c r="FHI1004" s="14"/>
      <c r="FHJ1004" s="14"/>
      <c r="FHK1004" s="14"/>
      <c r="FHL1004" s="14"/>
      <c r="FHM1004" s="14"/>
      <c r="FHN1004" s="14"/>
      <c r="FHO1004" s="14"/>
      <c r="FHP1004" s="14"/>
      <c r="FHQ1004" s="14"/>
      <c r="FHR1004" s="14"/>
      <c r="FHS1004" s="14"/>
      <c r="FHT1004" s="14"/>
      <c r="FHU1004" s="14"/>
      <c r="FHV1004" s="14"/>
      <c r="FHW1004" s="14"/>
      <c r="FHX1004" s="14"/>
      <c r="FHY1004" s="14"/>
      <c r="FHZ1004" s="14"/>
      <c r="FIA1004" s="14"/>
      <c r="FIB1004" s="14"/>
      <c r="FIC1004" s="14"/>
      <c r="FID1004" s="14"/>
      <c r="FIE1004" s="14"/>
      <c r="FIF1004" s="14"/>
      <c r="FIG1004" s="14"/>
      <c r="FIH1004" s="14"/>
      <c r="FII1004" s="14"/>
      <c r="FIJ1004" s="14"/>
      <c r="FIK1004" s="14"/>
      <c r="FIL1004" s="14"/>
      <c r="FIM1004" s="14"/>
      <c r="FIN1004" s="14"/>
      <c r="FIO1004" s="14"/>
      <c r="FIP1004" s="14"/>
      <c r="FIQ1004" s="14"/>
      <c r="FIR1004" s="14"/>
      <c r="FIS1004" s="14"/>
      <c r="FIT1004" s="14"/>
      <c r="FIU1004" s="14"/>
      <c r="FIV1004" s="14"/>
      <c r="FIW1004" s="14"/>
      <c r="FIX1004" s="14"/>
      <c r="FIY1004" s="14"/>
      <c r="FIZ1004" s="14"/>
      <c r="FJA1004" s="14"/>
      <c r="FJB1004" s="14"/>
      <c r="FJC1004" s="14"/>
      <c r="FJD1004" s="14"/>
      <c r="FJE1004" s="14"/>
      <c r="FJF1004" s="14"/>
      <c r="FJG1004" s="14"/>
      <c r="FJH1004" s="14"/>
      <c r="FJI1004" s="14"/>
      <c r="FJJ1004" s="14"/>
      <c r="FJK1004" s="14"/>
      <c r="FJL1004" s="14"/>
      <c r="FJM1004" s="14"/>
      <c r="FJN1004" s="14"/>
      <c r="FJO1004" s="14"/>
      <c r="FJP1004" s="14"/>
      <c r="FJQ1004" s="14"/>
      <c r="FJR1004" s="14"/>
      <c r="FJS1004" s="14"/>
      <c r="FJT1004" s="14"/>
      <c r="FJU1004" s="14"/>
      <c r="FJV1004" s="14"/>
      <c r="FJW1004" s="14"/>
      <c r="FJX1004" s="14"/>
      <c r="FJY1004" s="14"/>
      <c r="FJZ1004" s="14"/>
      <c r="FKA1004" s="14"/>
      <c r="FKB1004" s="14"/>
      <c r="FKC1004" s="14"/>
      <c r="FKD1004" s="14"/>
      <c r="FKE1004" s="14"/>
      <c r="FKF1004" s="14"/>
      <c r="FKG1004" s="14"/>
      <c r="FKH1004" s="14"/>
      <c r="FKI1004" s="14"/>
      <c r="FKJ1004" s="14"/>
      <c r="FKK1004" s="14"/>
      <c r="FKL1004" s="14"/>
      <c r="FKM1004" s="14"/>
      <c r="FKN1004" s="14"/>
      <c r="FKO1004" s="14"/>
      <c r="FKP1004" s="14"/>
      <c r="FKQ1004" s="14"/>
      <c r="FKR1004" s="14"/>
      <c r="FKS1004" s="14"/>
      <c r="FKT1004" s="14"/>
      <c r="FKU1004" s="14"/>
      <c r="FKV1004" s="14"/>
      <c r="FKW1004" s="14"/>
      <c r="FKX1004" s="14"/>
      <c r="FKY1004" s="14"/>
      <c r="FKZ1004" s="14"/>
      <c r="FLA1004" s="14"/>
      <c r="FLB1004" s="14"/>
      <c r="FLC1004" s="14"/>
      <c r="FLD1004" s="14"/>
      <c r="FLE1004" s="14"/>
      <c r="FLF1004" s="14"/>
      <c r="FLG1004" s="14"/>
      <c r="FLH1004" s="14"/>
      <c r="FLI1004" s="14"/>
      <c r="FLJ1004" s="14"/>
      <c r="FLK1004" s="14"/>
      <c r="FLL1004" s="14"/>
      <c r="FLM1004" s="14"/>
      <c r="FLN1004" s="14"/>
      <c r="FLO1004" s="14"/>
      <c r="FLP1004" s="14"/>
      <c r="FLQ1004" s="14"/>
      <c r="FLR1004" s="14"/>
      <c r="FLS1004" s="14"/>
      <c r="FLT1004" s="14"/>
      <c r="FLU1004" s="14"/>
      <c r="FLV1004" s="14"/>
      <c r="FLW1004" s="14"/>
      <c r="FLX1004" s="14"/>
      <c r="FLY1004" s="14"/>
      <c r="FLZ1004" s="14"/>
      <c r="FMA1004" s="14"/>
      <c r="FMB1004" s="14"/>
      <c r="FMC1004" s="14"/>
      <c r="FMD1004" s="14"/>
      <c r="FME1004" s="14"/>
      <c r="FMF1004" s="14"/>
      <c r="FMG1004" s="14"/>
      <c r="FMH1004" s="14"/>
      <c r="FMI1004" s="14"/>
      <c r="FMJ1004" s="14"/>
      <c r="FMK1004" s="14"/>
      <c r="FML1004" s="14"/>
      <c r="FMM1004" s="14"/>
      <c r="FMN1004" s="14"/>
      <c r="FMO1004" s="14"/>
      <c r="FMP1004" s="14"/>
      <c r="FMQ1004" s="14"/>
      <c r="FMR1004" s="14"/>
      <c r="FMS1004" s="14"/>
      <c r="FMT1004" s="14"/>
      <c r="FMU1004" s="14"/>
      <c r="FMV1004" s="14"/>
      <c r="FMW1004" s="14"/>
      <c r="FMX1004" s="14"/>
      <c r="FMY1004" s="14"/>
      <c r="FMZ1004" s="14"/>
      <c r="FNA1004" s="14"/>
      <c r="FNB1004" s="14"/>
      <c r="FNC1004" s="14"/>
      <c r="FND1004" s="14"/>
      <c r="FNE1004" s="14"/>
      <c r="FNF1004" s="14"/>
      <c r="FNG1004" s="14"/>
      <c r="FNH1004" s="14"/>
      <c r="FNI1004" s="14"/>
      <c r="FNJ1004" s="14"/>
      <c r="FNK1004" s="14"/>
      <c r="FNL1004" s="14"/>
      <c r="FNM1004" s="14"/>
      <c r="FNN1004" s="14"/>
      <c r="FNO1004" s="14"/>
      <c r="FNP1004" s="14"/>
      <c r="FNQ1004" s="14"/>
      <c r="FNR1004" s="14"/>
      <c r="FNS1004" s="14"/>
      <c r="FNT1004" s="14"/>
      <c r="FNU1004" s="14"/>
      <c r="FNV1004" s="14"/>
      <c r="FNW1004" s="14"/>
      <c r="FNX1004" s="14"/>
      <c r="FNY1004" s="14"/>
      <c r="FNZ1004" s="14"/>
      <c r="FOA1004" s="14"/>
      <c r="FOB1004" s="14"/>
      <c r="FOC1004" s="14"/>
      <c r="FOD1004" s="14"/>
      <c r="FOE1004" s="14"/>
      <c r="FOF1004" s="14"/>
      <c r="FOG1004" s="14"/>
      <c r="FOH1004" s="14"/>
      <c r="FOI1004" s="14"/>
      <c r="FOJ1004" s="14"/>
      <c r="FOK1004" s="14"/>
      <c r="FOL1004" s="14"/>
      <c r="FOM1004" s="14"/>
      <c r="FON1004" s="14"/>
      <c r="FOO1004" s="14"/>
      <c r="FOP1004" s="14"/>
      <c r="FOQ1004" s="14"/>
      <c r="FOR1004" s="14"/>
      <c r="FOS1004" s="14"/>
      <c r="FOT1004" s="14"/>
      <c r="FOU1004" s="14"/>
      <c r="FOV1004" s="14"/>
      <c r="FOW1004" s="14"/>
      <c r="FOX1004" s="14"/>
      <c r="FOY1004" s="14"/>
      <c r="FOZ1004" s="14"/>
      <c r="FPA1004" s="14"/>
      <c r="FPB1004" s="14"/>
      <c r="FPC1004" s="14"/>
      <c r="FPD1004" s="14"/>
      <c r="FPE1004" s="14"/>
      <c r="FPF1004" s="14"/>
      <c r="FPG1004" s="14"/>
      <c r="FPH1004" s="14"/>
      <c r="FPI1004" s="14"/>
      <c r="FPJ1004" s="14"/>
      <c r="FPK1004" s="14"/>
      <c r="FPL1004" s="14"/>
      <c r="FPM1004" s="14"/>
      <c r="FPN1004" s="14"/>
      <c r="FPO1004" s="14"/>
      <c r="FPP1004" s="14"/>
      <c r="FPQ1004" s="14"/>
      <c r="FPR1004" s="14"/>
      <c r="FPS1004" s="14"/>
      <c r="FPT1004" s="14"/>
      <c r="FPU1004" s="14"/>
      <c r="FPV1004" s="14"/>
      <c r="FPW1004" s="14"/>
      <c r="FPX1004" s="14"/>
      <c r="FPY1004" s="14"/>
      <c r="FPZ1004" s="14"/>
      <c r="FQA1004" s="14"/>
      <c r="FQB1004" s="14"/>
      <c r="FQC1004" s="14"/>
      <c r="FQD1004" s="14"/>
      <c r="FQE1004" s="14"/>
      <c r="FQF1004" s="14"/>
      <c r="FQG1004" s="14"/>
      <c r="FQH1004" s="14"/>
      <c r="FQI1004" s="14"/>
      <c r="FQJ1004" s="14"/>
      <c r="FQK1004" s="14"/>
      <c r="FQL1004" s="14"/>
      <c r="FQM1004" s="14"/>
      <c r="FQN1004" s="14"/>
      <c r="FQO1004" s="14"/>
      <c r="FQP1004" s="14"/>
      <c r="FQQ1004" s="14"/>
      <c r="FQR1004" s="14"/>
      <c r="FQS1004" s="14"/>
      <c r="FQT1004" s="14"/>
      <c r="FQU1004" s="14"/>
      <c r="FQV1004" s="14"/>
      <c r="FQW1004" s="14"/>
      <c r="FQX1004" s="14"/>
      <c r="FQY1004" s="14"/>
      <c r="FQZ1004" s="14"/>
      <c r="FRA1004" s="14"/>
      <c r="FRB1004" s="14"/>
      <c r="FRC1004" s="14"/>
      <c r="FRD1004" s="14"/>
      <c r="FRE1004" s="14"/>
      <c r="FRF1004" s="14"/>
      <c r="FRG1004" s="14"/>
      <c r="FRH1004" s="14"/>
      <c r="FRI1004" s="14"/>
      <c r="FRJ1004" s="14"/>
      <c r="FRK1004" s="14"/>
      <c r="FRL1004" s="14"/>
      <c r="FRM1004" s="14"/>
      <c r="FRN1004" s="14"/>
      <c r="FRO1004" s="14"/>
      <c r="FRP1004" s="14"/>
      <c r="FRQ1004" s="14"/>
      <c r="FRR1004" s="14"/>
      <c r="FRS1004" s="14"/>
      <c r="FRT1004" s="14"/>
      <c r="FRU1004" s="14"/>
      <c r="FRV1004" s="14"/>
      <c r="FRW1004" s="14"/>
      <c r="FRX1004" s="14"/>
      <c r="FRY1004" s="14"/>
      <c r="FRZ1004" s="14"/>
      <c r="FSA1004" s="14"/>
      <c r="FSB1004" s="14"/>
      <c r="FSC1004" s="14"/>
      <c r="FSD1004" s="14"/>
      <c r="FSE1004" s="14"/>
      <c r="FSF1004" s="14"/>
      <c r="FSG1004" s="14"/>
      <c r="FSH1004" s="14"/>
      <c r="FSI1004" s="14"/>
      <c r="FSJ1004" s="14"/>
      <c r="FSK1004" s="14"/>
      <c r="FSL1004" s="14"/>
      <c r="FSM1004" s="14"/>
      <c r="FSN1004" s="14"/>
      <c r="FSO1004" s="14"/>
      <c r="FSP1004" s="14"/>
      <c r="FSQ1004" s="14"/>
      <c r="FSR1004" s="14"/>
      <c r="FSS1004" s="14"/>
      <c r="FST1004" s="14"/>
      <c r="FSU1004" s="14"/>
      <c r="FSV1004" s="14"/>
      <c r="FSW1004" s="14"/>
      <c r="FSX1004" s="14"/>
      <c r="FSY1004" s="14"/>
      <c r="FSZ1004" s="14"/>
      <c r="FTA1004" s="14"/>
      <c r="FTB1004" s="14"/>
      <c r="FTC1004" s="14"/>
      <c r="FTD1004" s="14"/>
      <c r="FTE1004" s="14"/>
      <c r="FTF1004" s="14"/>
      <c r="FTG1004" s="14"/>
      <c r="FTH1004" s="14"/>
      <c r="FTI1004" s="14"/>
      <c r="FTJ1004" s="14"/>
      <c r="FTK1004" s="14"/>
      <c r="FTL1004" s="14"/>
      <c r="FTM1004" s="14"/>
      <c r="FTN1004" s="14"/>
      <c r="FTO1004" s="14"/>
      <c r="FTP1004" s="14"/>
      <c r="FTQ1004" s="14"/>
      <c r="FTR1004" s="14"/>
      <c r="FTS1004" s="14"/>
      <c r="FTT1004" s="14"/>
      <c r="FTU1004" s="14"/>
      <c r="FTV1004" s="14"/>
      <c r="FTW1004" s="14"/>
      <c r="FTX1004" s="14"/>
      <c r="FTY1004" s="14"/>
      <c r="FTZ1004" s="14"/>
      <c r="FUA1004" s="14"/>
      <c r="FUB1004" s="14"/>
      <c r="FUC1004" s="14"/>
      <c r="FUD1004" s="14"/>
      <c r="FUE1004" s="14"/>
      <c r="FUF1004" s="14"/>
      <c r="FUG1004" s="14"/>
      <c r="FUH1004" s="14"/>
      <c r="FUI1004" s="14"/>
      <c r="FUJ1004" s="14"/>
      <c r="FUK1004" s="14"/>
      <c r="FUL1004" s="14"/>
      <c r="FUM1004" s="14"/>
      <c r="FUN1004" s="14"/>
      <c r="FUO1004" s="14"/>
      <c r="FUP1004" s="14"/>
      <c r="FUQ1004" s="14"/>
      <c r="FUR1004" s="14"/>
      <c r="FUS1004" s="14"/>
      <c r="FUT1004" s="14"/>
      <c r="FUU1004" s="14"/>
      <c r="FUV1004" s="14"/>
      <c r="FUW1004" s="14"/>
      <c r="FUX1004" s="14"/>
      <c r="FUY1004" s="14"/>
      <c r="FUZ1004" s="14"/>
      <c r="FVA1004" s="14"/>
      <c r="FVB1004" s="14"/>
      <c r="FVC1004" s="14"/>
      <c r="FVD1004" s="14"/>
      <c r="FVE1004" s="14"/>
      <c r="FVF1004" s="14"/>
      <c r="FVG1004" s="14"/>
      <c r="FVH1004" s="14"/>
      <c r="FVI1004" s="14"/>
      <c r="FVJ1004" s="14"/>
      <c r="FVK1004" s="14"/>
      <c r="FVL1004" s="14"/>
      <c r="FVM1004" s="14"/>
      <c r="FVN1004" s="14"/>
      <c r="FVO1004" s="14"/>
      <c r="FVP1004" s="14"/>
      <c r="FVQ1004" s="14"/>
      <c r="FVR1004" s="14"/>
      <c r="FVS1004" s="14"/>
      <c r="FVT1004" s="14"/>
      <c r="FVU1004" s="14"/>
      <c r="FVV1004" s="14"/>
      <c r="FVW1004" s="14"/>
      <c r="FVX1004" s="14"/>
      <c r="FVY1004" s="14"/>
      <c r="FVZ1004" s="14"/>
      <c r="FWA1004" s="14"/>
      <c r="FWB1004" s="14"/>
      <c r="FWC1004" s="14"/>
      <c r="FWD1004" s="14"/>
      <c r="FWE1004" s="14"/>
      <c r="FWF1004" s="14"/>
      <c r="FWG1004" s="14"/>
      <c r="FWH1004" s="14"/>
      <c r="FWI1004" s="14"/>
      <c r="FWJ1004" s="14"/>
      <c r="FWK1004" s="14"/>
      <c r="FWL1004" s="14"/>
      <c r="FWM1004" s="14"/>
      <c r="FWN1004" s="14"/>
      <c r="FWO1004" s="14"/>
      <c r="FWP1004" s="14"/>
      <c r="FWQ1004" s="14"/>
      <c r="FWR1004" s="14"/>
      <c r="FWS1004" s="14"/>
      <c r="FWT1004" s="14"/>
      <c r="FWU1004" s="14"/>
      <c r="FWV1004" s="14"/>
      <c r="FWW1004" s="14"/>
      <c r="FWX1004" s="14"/>
      <c r="FWY1004" s="14"/>
      <c r="FWZ1004" s="14"/>
      <c r="FXA1004" s="14"/>
      <c r="FXB1004" s="14"/>
      <c r="FXC1004" s="14"/>
      <c r="FXD1004" s="14"/>
      <c r="FXE1004" s="14"/>
      <c r="FXF1004" s="14"/>
      <c r="FXG1004" s="14"/>
      <c r="FXH1004" s="14"/>
      <c r="FXI1004" s="14"/>
      <c r="FXJ1004" s="14"/>
      <c r="FXK1004" s="14"/>
      <c r="FXL1004" s="14"/>
      <c r="FXM1004" s="14"/>
      <c r="FXN1004" s="14"/>
      <c r="FXO1004" s="14"/>
      <c r="FXP1004" s="14"/>
      <c r="FXQ1004" s="14"/>
      <c r="FXR1004" s="14"/>
      <c r="FXS1004" s="14"/>
      <c r="FXT1004" s="14"/>
      <c r="FXU1004" s="14"/>
      <c r="FXV1004" s="14"/>
      <c r="FXW1004" s="14"/>
      <c r="FXX1004" s="14"/>
      <c r="FXY1004" s="14"/>
      <c r="FXZ1004" s="14"/>
      <c r="FYA1004" s="14"/>
      <c r="FYB1004" s="14"/>
      <c r="FYC1004" s="14"/>
      <c r="FYD1004" s="14"/>
      <c r="FYE1004" s="14"/>
      <c r="FYF1004" s="14"/>
      <c r="FYG1004" s="14"/>
      <c r="FYH1004" s="14"/>
      <c r="FYI1004" s="14"/>
      <c r="FYJ1004" s="14"/>
      <c r="FYK1004" s="14"/>
      <c r="FYL1004" s="14"/>
      <c r="FYM1004" s="14"/>
      <c r="FYN1004" s="14"/>
      <c r="FYO1004" s="14"/>
      <c r="FYP1004" s="14"/>
      <c r="FYQ1004" s="14"/>
      <c r="FYR1004" s="14"/>
      <c r="FYS1004" s="14"/>
      <c r="FYT1004" s="14"/>
      <c r="FYU1004" s="14"/>
      <c r="FYV1004" s="14"/>
      <c r="FYW1004" s="14"/>
      <c r="FYX1004" s="14"/>
      <c r="FYY1004" s="14"/>
      <c r="FYZ1004" s="14"/>
      <c r="FZA1004" s="14"/>
      <c r="FZB1004" s="14"/>
      <c r="FZC1004" s="14"/>
      <c r="FZD1004" s="14"/>
      <c r="FZE1004" s="14"/>
      <c r="FZF1004" s="14"/>
      <c r="FZG1004" s="14"/>
      <c r="FZH1004" s="14"/>
      <c r="FZI1004" s="14"/>
      <c r="FZJ1004" s="14"/>
      <c r="FZK1004" s="14"/>
      <c r="FZL1004" s="14"/>
      <c r="FZM1004" s="14"/>
      <c r="FZN1004" s="14"/>
      <c r="FZO1004" s="14"/>
      <c r="FZP1004" s="14"/>
      <c r="FZQ1004" s="14"/>
      <c r="FZR1004" s="14"/>
      <c r="FZS1004" s="14"/>
      <c r="FZT1004" s="14"/>
      <c r="FZU1004" s="14"/>
      <c r="FZV1004" s="14"/>
      <c r="FZW1004" s="14"/>
      <c r="FZX1004" s="14"/>
      <c r="FZY1004" s="14"/>
      <c r="FZZ1004" s="14"/>
      <c r="GAA1004" s="14"/>
      <c r="GAB1004" s="14"/>
      <c r="GAC1004" s="14"/>
      <c r="GAD1004" s="14"/>
      <c r="GAE1004" s="14"/>
      <c r="GAF1004" s="14"/>
      <c r="GAG1004" s="14"/>
      <c r="GAH1004" s="14"/>
      <c r="GAI1004" s="14"/>
      <c r="GAJ1004" s="14"/>
      <c r="GAK1004" s="14"/>
      <c r="GAL1004" s="14"/>
      <c r="GAM1004" s="14"/>
      <c r="GAN1004" s="14"/>
      <c r="GAO1004" s="14"/>
      <c r="GAP1004" s="14"/>
      <c r="GAQ1004" s="14"/>
      <c r="GAR1004" s="14"/>
      <c r="GAS1004" s="14"/>
      <c r="GAT1004" s="14"/>
      <c r="GAU1004" s="14"/>
      <c r="GAV1004" s="14"/>
      <c r="GAW1004" s="14"/>
      <c r="GAX1004" s="14"/>
      <c r="GAY1004" s="14"/>
      <c r="GAZ1004" s="14"/>
      <c r="GBA1004" s="14"/>
      <c r="GBB1004" s="14"/>
      <c r="GBC1004" s="14"/>
      <c r="GBD1004" s="14"/>
      <c r="GBE1004" s="14"/>
      <c r="GBF1004" s="14"/>
      <c r="GBG1004" s="14"/>
      <c r="GBH1004" s="14"/>
      <c r="GBI1004" s="14"/>
      <c r="GBJ1004" s="14"/>
      <c r="GBK1004" s="14"/>
      <c r="GBL1004" s="14"/>
      <c r="GBM1004" s="14"/>
      <c r="GBN1004" s="14"/>
      <c r="GBO1004" s="14"/>
      <c r="GBP1004" s="14"/>
      <c r="GBQ1004" s="14"/>
      <c r="GBR1004" s="14"/>
      <c r="GBS1004" s="14"/>
      <c r="GBT1004" s="14"/>
      <c r="GBU1004" s="14"/>
      <c r="GBV1004" s="14"/>
      <c r="GBW1004" s="14"/>
      <c r="GBX1004" s="14"/>
      <c r="GBY1004" s="14"/>
      <c r="GBZ1004" s="14"/>
      <c r="GCA1004" s="14"/>
      <c r="GCB1004" s="14"/>
      <c r="GCC1004" s="14"/>
      <c r="GCD1004" s="14"/>
      <c r="GCE1004" s="14"/>
      <c r="GCF1004" s="14"/>
      <c r="GCG1004" s="14"/>
      <c r="GCH1004" s="14"/>
      <c r="GCI1004" s="14"/>
      <c r="GCJ1004" s="14"/>
      <c r="GCK1004" s="14"/>
      <c r="GCL1004" s="14"/>
      <c r="GCM1004" s="14"/>
      <c r="GCN1004" s="14"/>
      <c r="GCO1004" s="14"/>
      <c r="GCP1004" s="14"/>
      <c r="GCQ1004" s="14"/>
      <c r="GCR1004" s="14"/>
      <c r="GCS1004" s="14"/>
      <c r="GCT1004" s="14"/>
      <c r="GCU1004" s="14"/>
      <c r="GCV1004" s="14"/>
      <c r="GCW1004" s="14"/>
      <c r="GCX1004" s="14"/>
      <c r="GCY1004" s="14"/>
      <c r="GCZ1004" s="14"/>
      <c r="GDA1004" s="14"/>
      <c r="GDB1004" s="14"/>
      <c r="GDC1004" s="14"/>
      <c r="GDD1004" s="14"/>
      <c r="GDE1004" s="14"/>
      <c r="GDF1004" s="14"/>
      <c r="GDG1004" s="14"/>
      <c r="GDH1004" s="14"/>
      <c r="GDI1004" s="14"/>
      <c r="GDJ1004" s="14"/>
      <c r="GDK1004" s="14"/>
      <c r="GDL1004" s="14"/>
      <c r="GDM1004" s="14"/>
      <c r="GDN1004" s="14"/>
      <c r="GDO1004" s="14"/>
      <c r="GDP1004" s="14"/>
      <c r="GDQ1004" s="14"/>
      <c r="GDR1004" s="14"/>
      <c r="GDS1004" s="14"/>
      <c r="GDT1004" s="14"/>
      <c r="GDU1004" s="14"/>
      <c r="GDV1004" s="14"/>
      <c r="GDW1004" s="14"/>
      <c r="GDX1004" s="14"/>
      <c r="GDY1004" s="14"/>
      <c r="GDZ1004" s="14"/>
      <c r="GEA1004" s="14"/>
      <c r="GEB1004" s="14"/>
      <c r="GEC1004" s="14"/>
      <c r="GED1004" s="14"/>
      <c r="GEE1004" s="14"/>
      <c r="GEF1004" s="14"/>
      <c r="GEG1004" s="14"/>
      <c r="GEH1004" s="14"/>
      <c r="GEI1004" s="14"/>
      <c r="GEJ1004" s="14"/>
      <c r="GEK1004" s="14"/>
      <c r="GEL1004" s="14"/>
      <c r="GEM1004" s="14"/>
      <c r="GEN1004" s="14"/>
      <c r="GEO1004" s="14"/>
      <c r="GEP1004" s="14"/>
      <c r="GEQ1004" s="14"/>
      <c r="GER1004" s="14"/>
      <c r="GES1004" s="14"/>
      <c r="GET1004" s="14"/>
      <c r="GEU1004" s="14"/>
      <c r="GEV1004" s="14"/>
      <c r="GEW1004" s="14"/>
      <c r="GEX1004" s="14"/>
      <c r="GEY1004" s="14"/>
      <c r="GEZ1004" s="14"/>
      <c r="GFA1004" s="14"/>
      <c r="GFB1004" s="14"/>
      <c r="GFC1004" s="14"/>
      <c r="GFD1004" s="14"/>
      <c r="GFE1004" s="14"/>
      <c r="GFF1004" s="14"/>
      <c r="GFG1004" s="14"/>
      <c r="GFH1004" s="14"/>
      <c r="GFI1004" s="14"/>
      <c r="GFJ1004" s="14"/>
      <c r="GFK1004" s="14"/>
      <c r="GFL1004" s="14"/>
      <c r="GFM1004" s="14"/>
      <c r="GFN1004" s="14"/>
      <c r="GFO1004" s="14"/>
      <c r="GFP1004" s="14"/>
      <c r="GFQ1004" s="14"/>
      <c r="GFR1004" s="14"/>
      <c r="GFS1004" s="14"/>
      <c r="GFT1004" s="14"/>
      <c r="GFU1004" s="14"/>
      <c r="GFV1004" s="14"/>
      <c r="GFW1004" s="14"/>
      <c r="GFX1004" s="14"/>
      <c r="GFY1004" s="14"/>
      <c r="GFZ1004" s="14"/>
      <c r="GGA1004" s="14"/>
      <c r="GGB1004" s="14"/>
      <c r="GGC1004" s="14"/>
      <c r="GGD1004" s="14"/>
      <c r="GGE1004" s="14"/>
      <c r="GGF1004" s="14"/>
      <c r="GGG1004" s="14"/>
      <c r="GGH1004" s="14"/>
      <c r="GGI1004" s="14"/>
      <c r="GGJ1004" s="14"/>
      <c r="GGK1004" s="14"/>
      <c r="GGL1004" s="14"/>
      <c r="GGM1004" s="14"/>
      <c r="GGN1004" s="14"/>
      <c r="GGO1004" s="14"/>
      <c r="GGP1004" s="14"/>
      <c r="GGQ1004" s="14"/>
      <c r="GGR1004" s="14"/>
      <c r="GGS1004" s="14"/>
      <c r="GGT1004" s="14"/>
      <c r="GGU1004" s="14"/>
      <c r="GGV1004" s="14"/>
      <c r="GGW1004" s="14"/>
      <c r="GGX1004" s="14"/>
      <c r="GGY1004" s="14"/>
      <c r="GGZ1004" s="14"/>
      <c r="GHA1004" s="14"/>
      <c r="GHB1004" s="14"/>
      <c r="GHC1004" s="14"/>
      <c r="GHD1004" s="14"/>
      <c r="GHE1004" s="14"/>
      <c r="GHF1004" s="14"/>
      <c r="GHG1004" s="14"/>
      <c r="GHH1004" s="14"/>
      <c r="GHI1004" s="14"/>
      <c r="GHJ1004" s="14"/>
      <c r="GHK1004" s="14"/>
      <c r="GHL1004" s="14"/>
      <c r="GHM1004" s="14"/>
      <c r="GHN1004" s="14"/>
      <c r="GHO1004" s="14"/>
      <c r="GHP1004" s="14"/>
      <c r="GHQ1004" s="14"/>
      <c r="GHR1004" s="14"/>
      <c r="GHS1004" s="14"/>
      <c r="GHT1004" s="14"/>
      <c r="GHU1004" s="14"/>
      <c r="GHV1004" s="14"/>
      <c r="GHW1004" s="14"/>
      <c r="GHX1004" s="14"/>
      <c r="GHY1004" s="14"/>
      <c r="GHZ1004" s="14"/>
      <c r="GIA1004" s="14"/>
      <c r="GIB1004" s="14"/>
      <c r="GIC1004" s="14"/>
      <c r="GID1004" s="14"/>
      <c r="GIE1004" s="14"/>
      <c r="GIF1004" s="14"/>
      <c r="GIG1004" s="14"/>
      <c r="GIH1004" s="14"/>
      <c r="GII1004" s="14"/>
      <c r="GIJ1004" s="14"/>
      <c r="GIK1004" s="14"/>
      <c r="GIL1004" s="14"/>
      <c r="GIM1004" s="14"/>
      <c r="GIN1004" s="14"/>
      <c r="GIO1004" s="14"/>
      <c r="GIP1004" s="14"/>
      <c r="GIQ1004" s="14"/>
      <c r="GIR1004" s="14"/>
      <c r="GIS1004" s="14"/>
      <c r="GIT1004" s="14"/>
      <c r="GIU1004" s="14"/>
      <c r="GIV1004" s="14"/>
      <c r="GIW1004" s="14"/>
      <c r="GIX1004" s="14"/>
      <c r="GIY1004" s="14"/>
      <c r="GIZ1004" s="14"/>
      <c r="GJA1004" s="14"/>
      <c r="GJB1004" s="14"/>
      <c r="GJC1004" s="14"/>
      <c r="GJD1004" s="14"/>
      <c r="GJE1004" s="14"/>
      <c r="GJF1004" s="14"/>
      <c r="GJG1004" s="14"/>
      <c r="GJH1004" s="14"/>
      <c r="GJI1004" s="14"/>
      <c r="GJJ1004" s="14"/>
      <c r="GJK1004" s="14"/>
      <c r="GJL1004" s="14"/>
      <c r="GJM1004" s="14"/>
      <c r="GJN1004" s="14"/>
      <c r="GJO1004" s="14"/>
      <c r="GJP1004" s="14"/>
      <c r="GJQ1004" s="14"/>
      <c r="GJR1004" s="14"/>
      <c r="GJS1004" s="14"/>
      <c r="GJT1004" s="14"/>
      <c r="GJU1004" s="14"/>
      <c r="GJV1004" s="14"/>
      <c r="GJW1004" s="14"/>
      <c r="GJX1004" s="14"/>
      <c r="GJY1004" s="14"/>
      <c r="GJZ1004" s="14"/>
      <c r="GKA1004" s="14"/>
      <c r="GKB1004" s="14"/>
      <c r="GKC1004" s="14"/>
      <c r="GKD1004" s="14"/>
      <c r="GKE1004" s="14"/>
      <c r="GKF1004" s="14"/>
      <c r="GKG1004" s="14"/>
      <c r="GKH1004" s="14"/>
      <c r="GKI1004" s="14"/>
      <c r="GKJ1004" s="14"/>
      <c r="GKK1004" s="14"/>
      <c r="GKL1004" s="14"/>
      <c r="GKM1004" s="14"/>
      <c r="GKN1004" s="14"/>
      <c r="GKO1004" s="14"/>
      <c r="GKP1004" s="14"/>
      <c r="GKQ1004" s="14"/>
      <c r="GKR1004" s="14"/>
      <c r="GKS1004" s="14"/>
      <c r="GKT1004" s="14"/>
      <c r="GKU1004" s="14"/>
      <c r="GKV1004" s="14"/>
      <c r="GKW1004" s="14"/>
      <c r="GKX1004" s="14"/>
      <c r="GKY1004" s="14"/>
      <c r="GKZ1004" s="14"/>
      <c r="GLA1004" s="14"/>
      <c r="GLB1004" s="14"/>
      <c r="GLC1004" s="14"/>
      <c r="GLD1004" s="14"/>
      <c r="GLE1004" s="14"/>
      <c r="GLF1004" s="14"/>
      <c r="GLG1004" s="14"/>
      <c r="GLH1004" s="14"/>
      <c r="GLI1004" s="14"/>
      <c r="GLJ1004" s="14"/>
      <c r="GLK1004" s="14"/>
      <c r="GLL1004" s="14"/>
      <c r="GLM1004" s="14"/>
      <c r="GLN1004" s="14"/>
      <c r="GLO1004" s="14"/>
      <c r="GLP1004" s="14"/>
      <c r="GLQ1004" s="14"/>
      <c r="GLR1004" s="14"/>
      <c r="GLS1004" s="14"/>
      <c r="GLT1004" s="14"/>
      <c r="GLU1004" s="14"/>
      <c r="GLV1004" s="14"/>
      <c r="GLW1004" s="14"/>
      <c r="GLX1004" s="14"/>
      <c r="GLY1004" s="14"/>
      <c r="GLZ1004" s="14"/>
      <c r="GMA1004" s="14"/>
      <c r="GMB1004" s="14"/>
      <c r="GMC1004" s="14"/>
      <c r="GMD1004" s="14"/>
      <c r="GME1004" s="14"/>
      <c r="GMF1004" s="14"/>
      <c r="GMG1004" s="14"/>
      <c r="GMH1004" s="14"/>
      <c r="GMI1004" s="14"/>
      <c r="GMJ1004" s="14"/>
      <c r="GMK1004" s="14"/>
      <c r="GML1004" s="14"/>
      <c r="GMM1004" s="14"/>
      <c r="GMN1004" s="14"/>
      <c r="GMO1004" s="14"/>
      <c r="GMP1004" s="14"/>
      <c r="GMQ1004" s="14"/>
      <c r="GMR1004" s="14"/>
      <c r="GMS1004" s="14"/>
      <c r="GMT1004" s="14"/>
      <c r="GMU1004" s="14"/>
      <c r="GMV1004" s="14"/>
      <c r="GMW1004" s="14"/>
      <c r="GMX1004" s="14"/>
      <c r="GMY1004" s="14"/>
      <c r="GMZ1004" s="14"/>
      <c r="GNA1004" s="14"/>
      <c r="GNB1004" s="14"/>
      <c r="GNC1004" s="14"/>
      <c r="GND1004" s="14"/>
      <c r="GNE1004" s="14"/>
      <c r="GNF1004" s="14"/>
      <c r="GNG1004" s="14"/>
      <c r="GNH1004" s="14"/>
      <c r="GNI1004" s="14"/>
      <c r="GNJ1004" s="14"/>
      <c r="GNK1004" s="14"/>
      <c r="GNL1004" s="14"/>
      <c r="GNM1004" s="14"/>
      <c r="GNN1004" s="14"/>
      <c r="GNO1004" s="14"/>
      <c r="GNP1004" s="14"/>
      <c r="GNQ1004" s="14"/>
      <c r="GNR1004" s="14"/>
      <c r="GNS1004" s="14"/>
      <c r="GNT1004" s="14"/>
      <c r="GNU1004" s="14"/>
      <c r="GNV1004" s="14"/>
      <c r="GNW1004" s="14"/>
      <c r="GNX1004" s="14"/>
      <c r="GNY1004" s="14"/>
      <c r="GNZ1004" s="14"/>
      <c r="GOA1004" s="14"/>
      <c r="GOB1004" s="14"/>
      <c r="GOC1004" s="14"/>
      <c r="GOD1004" s="14"/>
      <c r="GOE1004" s="14"/>
      <c r="GOF1004" s="14"/>
      <c r="GOG1004" s="14"/>
      <c r="GOH1004" s="14"/>
      <c r="GOI1004" s="14"/>
      <c r="GOJ1004" s="14"/>
      <c r="GOK1004" s="14"/>
      <c r="GOL1004" s="14"/>
      <c r="GOM1004" s="14"/>
      <c r="GON1004" s="14"/>
      <c r="GOO1004" s="14"/>
      <c r="GOP1004" s="14"/>
      <c r="GOQ1004" s="14"/>
      <c r="GOR1004" s="14"/>
      <c r="GOS1004" s="14"/>
      <c r="GOT1004" s="14"/>
      <c r="GOU1004" s="14"/>
      <c r="GOV1004" s="14"/>
      <c r="GOW1004" s="14"/>
      <c r="GOX1004" s="14"/>
      <c r="GOY1004" s="14"/>
      <c r="GOZ1004" s="14"/>
      <c r="GPA1004" s="14"/>
      <c r="GPB1004" s="14"/>
      <c r="GPC1004" s="14"/>
      <c r="GPD1004" s="14"/>
      <c r="GPE1004" s="14"/>
      <c r="GPF1004" s="14"/>
      <c r="GPG1004" s="14"/>
      <c r="GPH1004" s="14"/>
      <c r="GPI1004" s="14"/>
      <c r="GPJ1004" s="14"/>
      <c r="GPK1004" s="14"/>
      <c r="GPL1004" s="14"/>
      <c r="GPM1004" s="14"/>
      <c r="GPN1004" s="14"/>
      <c r="GPO1004" s="14"/>
      <c r="GPP1004" s="14"/>
      <c r="GPQ1004" s="14"/>
      <c r="GPR1004" s="14"/>
      <c r="GPS1004" s="14"/>
      <c r="GPT1004" s="14"/>
      <c r="GPU1004" s="14"/>
      <c r="GPV1004" s="14"/>
      <c r="GPW1004" s="14"/>
      <c r="GPX1004" s="14"/>
      <c r="GPY1004" s="14"/>
      <c r="GPZ1004" s="14"/>
      <c r="GQA1004" s="14"/>
      <c r="GQB1004" s="14"/>
      <c r="GQC1004" s="14"/>
      <c r="GQD1004" s="14"/>
      <c r="GQE1004" s="14"/>
      <c r="GQF1004" s="14"/>
      <c r="GQG1004" s="14"/>
      <c r="GQH1004" s="14"/>
      <c r="GQI1004" s="14"/>
      <c r="GQJ1004" s="14"/>
      <c r="GQK1004" s="14"/>
      <c r="GQL1004" s="14"/>
      <c r="GQM1004" s="14"/>
      <c r="GQN1004" s="14"/>
      <c r="GQO1004" s="14"/>
      <c r="GQP1004" s="14"/>
      <c r="GQQ1004" s="14"/>
      <c r="GQR1004" s="14"/>
      <c r="GQS1004" s="14"/>
      <c r="GQT1004" s="14"/>
      <c r="GQU1004" s="14"/>
      <c r="GQV1004" s="14"/>
      <c r="GQW1004" s="14"/>
      <c r="GQX1004" s="14"/>
      <c r="GQY1004" s="14"/>
      <c r="GQZ1004" s="14"/>
      <c r="GRA1004" s="14"/>
      <c r="GRB1004" s="14"/>
      <c r="GRC1004" s="14"/>
      <c r="GRD1004" s="14"/>
      <c r="GRE1004" s="14"/>
      <c r="GRF1004" s="14"/>
      <c r="GRG1004" s="14"/>
      <c r="GRH1004" s="14"/>
      <c r="GRI1004" s="14"/>
      <c r="GRJ1004" s="14"/>
      <c r="GRK1004" s="14"/>
      <c r="GRL1004" s="14"/>
      <c r="GRM1004" s="14"/>
      <c r="GRN1004" s="14"/>
      <c r="GRO1004" s="14"/>
      <c r="GRP1004" s="14"/>
      <c r="GRQ1004" s="14"/>
      <c r="GRR1004" s="14"/>
      <c r="GRS1004" s="14"/>
      <c r="GRT1004" s="14"/>
      <c r="GRU1004" s="14"/>
      <c r="GRV1004" s="14"/>
      <c r="GRW1004" s="14"/>
      <c r="GRX1004" s="14"/>
      <c r="GRY1004" s="14"/>
      <c r="GRZ1004" s="14"/>
      <c r="GSA1004" s="14"/>
      <c r="GSB1004" s="14"/>
      <c r="GSC1004" s="14"/>
      <c r="GSD1004" s="14"/>
      <c r="GSE1004" s="14"/>
      <c r="GSF1004" s="14"/>
      <c r="GSG1004" s="14"/>
      <c r="GSH1004" s="14"/>
      <c r="GSI1004" s="14"/>
      <c r="GSJ1004" s="14"/>
      <c r="GSK1004" s="14"/>
      <c r="GSL1004" s="14"/>
      <c r="GSM1004" s="14"/>
      <c r="GSN1004" s="14"/>
      <c r="GSO1004" s="14"/>
      <c r="GSP1004" s="14"/>
      <c r="GSQ1004" s="14"/>
      <c r="GSR1004" s="14"/>
      <c r="GSS1004" s="14"/>
      <c r="GST1004" s="14"/>
      <c r="GSU1004" s="14"/>
      <c r="GSV1004" s="14"/>
      <c r="GSW1004" s="14"/>
      <c r="GSX1004" s="14"/>
      <c r="GSY1004" s="14"/>
      <c r="GSZ1004" s="14"/>
      <c r="GTA1004" s="14"/>
      <c r="GTB1004" s="14"/>
      <c r="GTC1004" s="14"/>
      <c r="GTD1004" s="14"/>
      <c r="GTE1004" s="14"/>
      <c r="GTF1004" s="14"/>
      <c r="GTG1004" s="14"/>
      <c r="GTH1004" s="14"/>
      <c r="GTI1004" s="14"/>
      <c r="GTJ1004" s="14"/>
      <c r="GTK1004" s="14"/>
      <c r="GTL1004" s="14"/>
      <c r="GTM1004" s="14"/>
      <c r="GTN1004" s="14"/>
      <c r="GTO1004" s="14"/>
      <c r="GTP1004" s="14"/>
      <c r="GTQ1004" s="14"/>
      <c r="GTR1004" s="14"/>
      <c r="GTS1004" s="14"/>
      <c r="GTT1004" s="14"/>
      <c r="GTU1004" s="14"/>
      <c r="GTV1004" s="14"/>
      <c r="GTW1004" s="14"/>
      <c r="GTX1004" s="14"/>
      <c r="GTY1004" s="14"/>
      <c r="GTZ1004" s="14"/>
      <c r="GUA1004" s="14"/>
      <c r="GUB1004" s="14"/>
      <c r="GUC1004" s="14"/>
      <c r="GUD1004" s="14"/>
      <c r="GUE1004" s="14"/>
      <c r="GUF1004" s="14"/>
      <c r="GUG1004" s="14"/>
      <c r="GUH1004" s="14"/>
      <c r="GUI1004" s="14"/>
      <c r="GUJ1004" s="14"/>
      <c r="GUK1004" s="14"/>
      <c r="GUL1004" s="14"/>
      <c r="GUM1004" s="14"/>
      <c r="GUN1004" s="14"/>
      <c r="GUO1004" s="14"/>
      <c r="GUP1004" s="14"/>
      <c r="GUQ1004" s="14"/>
      <c r="GUR1004" s="14"/>
      <c r="GUS1004" s="14"/>
      <c r="GUT1004" s="14"/>
      <c r="GUU1004" s="14"/>
      <c r="GUV1004" s="14"/>
      <c r="GUW1004" s="14"/>
      <c r="GUX1004" s="14"/>
      <c r="GUY1004" s="14"/>
      <c r="GUZ1004" s="14"/>
      <c r="GVA1004" s="14"/>
      <c r="GVB1004" s="14"/>
      <c r="GVC1004" s="14"/>
      <c r="GVD1004" s="14"/>
      <c r="GVE1004" s="14"/>
      <c r="GVF1004" s="14"/>
      <c r="GVG1004" s="14"/>
      <c r="GVH1004" s="14"/>
      <c r="GVI1004" s="14"/>
      <c r="GVJ1004" s="14"/>
      <c r="GVK1004" s="14"/>
      <c r="GVL1004" s="14"/>
      <c r="GVM1004" s="14"/>
      <c r="GVN1004" s="14"/>
      <c r="GVO1004" s="14"/>
      <c r="GVP1004" s="14"/>
      <c r="GVQ1004" s="14"/>
      <c r="GVR1004" s="14"/>
      <c r="GVS1004" s="14"/>
      <c r="GVT1004" s="14"/>
      <c r="GVU1004" s="14"/>
      <c r="GVV1004" s="14"/>
      <c r="GVW1004" s="14"/>
      <c r="GVX1004" s="14"/>
      <c r="GVY1004" s="14"/>
      <c r="GVZ1004" s="14"/>
      <c r="GWA1004" s="14"/>
      <c r="GWB1004" s="14"/>
      <c r="GWC1004" s="14"/>
      <c r="GWD1004" s="14"/>
      <c r="GWE1004" s="14"/>
      <c r="GWF1004" s="14"/>
      <c r="GWG1004" s="14"/>
      <c r="GWH1004" s="14"/>
      <c r="GWI1004" s="14"/>
      <c r="GWJ1004" s="14"/>
      <c r="GWK1004" s="14"/>
      <c r="GWL1004" s="14"/>
      <c r="GWM1004" s="14"/>
      <c r="GWN1004" s="14"/>
      <c r="GWO1004" s="14"/>
      <c r="GWP1004" s="14"/>
      <c r="GWQ1004" s="14"/>
      <c r="GWR1004" s="14"/>
      <c r="GWS1004" s="14"/>
      <c r="GWT1004" s="14"/>
      <c r="GWU1004" s="14"/>
      <c r="GWV1004" s="14"/>
      <c r="GWW1004" s="14"/>
      <c r="GWX1004" s="14"/>
      <c r="GWY1004" s="14"/>
      <c r="GWZ1004" s="14"/>
      <c r="GXA1004" s="14"/>
      <c r="GXB1004" s="14"/>
      <c r="GXC1004" s="14"/>
      <c r="GXD1004" s="14"/>
      <c r="GXE1004" s="14"/>
      <c r="GXF1004" s="14"/>
      <c r="GXG1004" s="14"/>
      <c r="GXH1004" s="14"/>
      <c r="GXI1004" s="14"/>
      <c r="GXJ1004" s="14"/>
      <c r="GXK1004" s="14"/>
      <c r="GXL1004" s="14"/>
      <c r="GXM1004" s="14"/>
      <c r="GXN1004" s="14"/>
      <c r="GXO1004" s="14"/>
      <c r="GXP1004" s="14"/>
      <c r="GXQ1004" s="14"/>
      <c r="GXR1004" s="14"/>
      <c r="GXS1004" s="14"/>
      <c r="GXT1004" s="14"/>
      <c r="GXU1004" s="14"/>
      <c r="GXV1004" s="14"/>
      <c r="GXW1004" s="14"/>
      <c r="GXX1004" s="14"/>
      <c r="GXY1004" s="14"/>
      <c r="GXZ1004" s="14"/>
      <c r="GYA1004" s="14"/>
      <c r="GYB1004" s="14"/>
      <c r="GYC1004" s="14"/>
      <c r="GYD1004" s="14"/>
      <c r="GYE1004" s="14"/>
      <c r="GYF1004" s="14"/>
      <c r="GYG1004" s="14"/>
      <c r="GYH1004" s="14"/>
      <c r="GYI1004" s="14"/>
      <c r="GYJ1004" s="14"/>
      <c r="GYK1004" s="14"/>
      <c r="GYL1004" s="14"/>
      <c r="GYM1004" s="14"/>
      <c r="GYN1004" s="14"/>
      <c r="GYO1004" s="14"/>
      <c r="GYP1004" s="14"/>
      <c r="GYQ1004" s="14"/>
      <c r="GYR1004" s="14"/>
      <c r="GYS1004" s="14"/>
      <c r="GYT1004" s="14"/>
      <c r="GYU1004" s="14"/>
      <c r="GYV1004" s="14"/>
      <c r="GYW1004" s="14"/>
      <c r="GYX1004" s="14"/>
      <c r="GYY1004" s="14"/>
      <c r="GYZ1004" s="14"/>
      <c r="GZA1004" s="14"/>
      <c r="GZB1004" s="14"/>
      <c r="GZC1004" s="14"/>
      <c r="GZD1004" s="14"/>
      <c r="GZE1004" s="14"/>
      <c r="GZF1004" s="14"/>
      <c r="GZG1004" s="14"/>
      <c r="GZH1004" s="14"/>
      <c r="GZI1004" s="14"/>
      <c r="GZJ1004" s="14"/>
      <c r="GZK1004" s="14"/>
      <c r="GZL1004" s="14"/>
      <c r="GZM1004" s="14"/>
      <c r="GZN1004" s="14"/>
      <c r="GZO1004" s="14"/>
      <c r="GZP1004" s="14"/>
      <c r="GZQ1004" s="14"/>
      <c r="GZR1004" s="14"/>
      <c r="GZS1004" s="14"/>
      <c r="GZT1004" s="14"/>
      <c r="GZU1004" s="14"/>
      <c r="GZV1004" s="14"/>
      <c r="GZW1004" s="14"/>
      <c r="GZX1004" s="14"/>
      <c r="GZY1004" s="14"/>
      <c r="GZZ1004" s="14"/>
      <c r="HAA1004" s="14"/>
      <c r="HAB1004" s="14"/>
      <c r="HAC1004" s="14"/>
      <c r="HAD1004" s="14"/>
      <c r="HAE1004" s="14"/>
      <c r="HAF1004" s="14"/>
      <c r="HAG1004" s="14"/>
      <c r="HAH1004" s="14"/>
      <c r="HAI1004" s="14"/>
      <c r="HAJ1004" s="14"/>
      <c r="HAK1004" s="14"/>
      <c r="HAL1004" s="14"/>
      <c r="HAM1004" s="14"/>
      <c r="HAN1004" s="14"/>
      <c r="HAO1004" s="14"/>
      <c r="HAP1004" s="14"/>
      <c r="HAQ1004" s="14"/>
      <c r="HAR1004" s="14"/>
      <c r="HAS1004" s="14"/>
      <c r="HAT1004" s="14"/>
      <c r="HAU1004" s="14"/>
      <c r="HAV1004" s="14"/>
      <c r="HAW1004" s="14"/>
      <c r="HAX1004" s="14"/>
      <c r="HAY1004" s="14"/>
      <c r="HAZ1004" s="14"/>
      <c r="HBA1004" s="14"/>
      <c r="HBB1004" s="14"/>
      <c r="HBC1004" s="14"/>
      <c r="HBD1004" s="14"/>
      <c r="HBE1004" s="14"/>
      <c r="HBF1004" s="14"/>
      <c r="HBG1004" s="14"/>
      <c r="HBH1004" s="14"/>
      <c r="HBI1004" s="14"/>
      <c r="HBJ1004" s="14"/>
      <c r="HBK1004" s="14"/>
      <c r="HBL1004" s="14"/>
      <c r="HBM1004" s="14"/>
      <c r="HBN1004" s="14"/>
      <c r="HBO1004" s="14"/>
      <c r="HBP1004" s="14"/>
      <c r="HBQ1004" s="14"/>
      <c r="HBR1004" s="14"/>
      <c r="HBS1004" s="14"/>
      <c r="HBT1004" s="14"/>
      <c r="HBU1004" s="14"/>
      <c r="HBV1004" s="14"/>
      <c r="HBW1004" s="14"/>
      <c r="HBX1004" s="14"/>
      <c r="HBY1004" s="14"/>
      <c r="HBZ1004" s="14"/>
      <c r="HCA1004" s="14"/>
      <c r="HCB1004" s="14"/>
      <c r="HCC1004" s="14"/>
      <c r="HCD1004" s="14"/>
      <c r="HCE1004" s="14"/>
      <c r="HCF1004" s="14"/>
      <c r="HCG1004" s="14"/>
      <c r="HCH1004" s="14"/>
      <c r="HCI1004" s="14"/>
      <c r="HCJ1004" s="14"/>
      <c r="HCK1004" s="14"/>
      <c r="HCL1004" s="14"/>
      <c r="HCM1004" s="14"/>
      <c r="HCN1004" s="14"/>
      <c r="HCO1004" s="14"/>
      <c r="HCP1004" s="14"/>
      <c r="HCQ1004" s="14"/>
      <c r="HCR1004" s="14"/>
      <c r="HCS1004" s="14"/>
      <c r="HCT1004" s="14"/>
      <c r="HCU1004" s="14"/>
      <c r="HCV1004" s="14"/>
      <c r="HCW1004" s="14"/>
      <c r="HCX1004" s="14"/>
      <c r="HCY1004" s="14"/>
      <c r="HCZ1004" s="14"/>
      <c r="HDA1004" s="14"/>
      <c r="HDB1004" s="14"/>
      <c r="HDC1004" s="14"/>
      <c r="HDD1004" s="14"/>
      <c r="HDE1004" s="14"/>
      <c r="HDF1004" s="14"/>
      <c r="HDG1004" s="14"/>
      <c r="HDH1004" s="14"/>
      <c r="HDI1004" s="14"/>
      <c r="HDJ1004" s="14"/>
      <c r="HDK1004" s="14"/>
      <c r="HDL1004" s="14"/>
      <c r="HDM1004" s="14"/>
      <c r="HDN1004" s="14"/>
      <c r="HDO1004" s="14"/>
      <c r="HDP1004" s="14"/>
      <c r="HDQ1004" s="14"/>
      <c r="HDR1004" s="14"/>
      <c r="HDS1004" s="14"/>
      <c r="HDT1004" s="14"/>
      <c r="HDU1004" s="14"/>
      <c r="HDV1004" s="14"/>
      <c r="HDW1004" s="14"/>
      <c r="HDX1004" s="14"/>
      <c r="HDY1004" s="14"/>
      <c r="HDZ1004" s="14"/>
      <c r="HEA1004" s="14"/>
      <c r="HEB1004" s="14"/>
      <c r="HEC1004" s="14"/>
      <c r="HED1004" s="14"/>
      <c r="HEE1004" s="14"/>
      <c r="HEF1004" s="14"/>
      <c r="HEG1004" s="14"/>
      <c r="HEH1004" s="14"/>
      <c r="HEI1004" s="14"/>
      <c r="HEJ1004" s="14"/>
      <c r="HEK1004" s="14"/>
      <c r="HEL1004" s="14"/>
      <c r="HEM1004" s="14"/>
      <c r="HEN1004" s="14"/>
      <c r="HEO1004" s="14"/>
      <c r="HEP1004" s="14"/>
      <c r="HEQ1004" s="14"/>
      <c r="HER1004" s="14"/>
      <c r="HES1004" s="14"/>
      <c r="HET1004" s="14"/>
      <c r="HEU1004" s="14"/>
      <c r="HEV1004" s="14"/>
      <c r="HEW1004" s="14"/>
      <c r="HEX1004" s="14"/>
      <c r="HEY1004" s="14"/>
      <c r="HEZ1004" s="14"/>
      <c r="HFA1004" s="14"/>
      <c r="HFB1004" s="14"/>
      <c r="HFC1004" s="14"/>
      <c r="HFD1004" s="14"/>
      <c r="HFE1004" s="14"/>
      <c r="HFF1004" s="14"/>
      <c r="HFG1004" s="14"/>
      <c r="HFH1004" s="14"/>
      <c r="HFI1004" s="14"/>
      <c r="HFJ1004" s="14"/>
      <c r="HFK1004" s="14"/>
      <c r="HFL1004" s="14"/>
      <c r="HFM1004" s="14"/>
      <c r="HFN1004" s="14"/>
      <c r="HFO1004" s="14"/>
      <c r="HFP1004" s="14"/>
      <c r="HFQ1004" s="14"/>
      <c r="HFR1004" s="14"/>
      <c r="HFS1004" s="14"/>
      <c r="HFT1004" s="14"/>
      <c r="HFU1004" s="14"/>
      <c r="HFV1004" s="14"/>
      <c r="HFW1004" s="14"/>
      <c r="HFX1004" s="14"/>
      <c r="HFY1004" s="14"/>
      <c r="HFZ1004" s="14"/>
      <c r="HGA1004" s="14"/>
      <c r="HGB1004" s="14"/>
      <c r="HGC1004" s="14"/>
      <c r="HGD1004" s="14"/>
      <c r="HGE1004" s="14"/>
      <c r="HGF1004" s="14"/>
      <c r="HGG1004" s="14"/>
      <c r="HGH1004" s="14"/>
      <c r="HGI1004" s="14"/>
      <c r="HGJ1004" s="14"/>
      <c r="HGK1004" s="14"/>
      <c r="HGL1004" s="14"/>
      <c r="HGM1004" s="14"/>
      <c r="HGN1004" s="14"/>
      <c r="HGO1004" s="14"/>
      <c r="HGP1004" s="14"/>
      <c r="HGQ1004" s="14"/>
      <c r="HGR1004" s="14"/>
      <c r="HGS1004" s="14"/>
      <c r="HGT1004" s="14"/>
      <c r="HGU1004" s="14"/>
      <c r="HGV1004" s="14"/>
      <c r="HGW1004" s="14"/>
      <c r="HGX1004" s="14"/>
      <c r="HGY1004" s="14"/>
      <c r="HGZ1004" s="14"/>
      <c r="HHA1004" s="14"/>
      <c r="HHB1004" s="14"/>
      <c r="HHC1004" s="14"/>
      <c r="HHD1004" s="14"/>
      <c r="HHE1004" s="14"/>
      <c r="HHF1004" s="14"/>
      <c r="HHG1004" s="14"/>
      <c r="HHH1004" s="14"/>
      <c r="HHI1004" s="14"/>
      <c r="HHJ1004" s="14"/>
      <c r="HHK1004" s="14"/>
      <c r="HHL1004" s="14"/>
      <c r="HHM1004" s="14"/>
      <c r="HHN1004" s="14"/>
      <c r="HHO1004" s="14"/>
      <c r="HHP1004" s="14"/>
      <c r="HHQ1004" s="14"/>
      <c r="HHR1004" s="14"/>
      <c r="HHS1004" s="14"/>
      <c r="HHT1004" s="14"/>
      <c r="HHU1004" s="14"/>
      <c r="HHV1004" s="14"/>
      <c r="HHW1004" s="14"/>
      <c r="HHX1004" s="14"/>
      <c r="HHY1004" s="14"/>
      <c r="HHZ1004" s="14"/>
      <c r="HIA1004" s="14"/>
      <c r="HIB1004" s="14"/>
      <c r="HIC1004" s="14"/>
      <c r="HID1004" s="14"/>
      <c r="HIE1004" s="14"/>
      <c r="HIF1004" s="14"/>
      <c r="HIG1004" s="14"/>
      <c r="HIH1004" s="14"/>
      <c r="HII1004" s="14"/>
      <c r="HIJ1004" s="14"/>
      <c r="HIK1004" s="14"/>
      <c r="HIL1004" s="14"/>
      <c r="HIM1004" s="14"/>
      <c r="HIN1004" s="14"/>
      <c r="HIO1004" s="14"/>
      <c r="HIP1004" s="14"/>
      <c r="HIQ1004" s="14"/>
      <c r="HIR1004" s="14"/>
      <c r="HIS1004" s="14"/>
      <c r="HIT1004" s="14"/>
      <c r="HIU1004" s="14"/>
      <c r="HIV1004" s="14"/>
      <c r="HIW1004" s="14"/>
      <c r="HIX1004" s="14"/>
      <c r="HIY1004" s="14"/>
      <c r="HIZ1004" s="14"/>
      <c r="HJA1004" s="14"/>
      <c r="HJB1004" s="14"/>
      <c r="HJC1004" s="14"/>
      <c r="HJD1004" s="14"/>
      <c r="HJE1004" s="14"/>
      <c r="HJF1004" s="14"/>
      <c r="HJG1004" s="14"/>
      <c r="HJH1004" s="14"/>
      <c r="HJI1004" s="14"/>
      <c r="HJJ1004" s="14"/>
      <c r="HJK1004" s="14"/>
      <c r="HJL1004" s="14"/>
      <c r="HJM1004" s="14"/>
      <c r="HJN1004" s="14"/>
      <c r="HJO1004" s="14"/>
      <c r="HJP1004" s="14"/>
      <c r="HJQ1004" s="14"/>
      <c r="HJR1004" s="14"/>
      <c r="HJS1004" s="14"/>
      <c r="HJT1004" s="14"/>
      <c r="HJU1004" s="14"/>
      <c r="HJV1004" s="14"/>
      <c r="HJW1004" s="14"/>
      <c r="HJX1004" s="14"/>
      <c r="HJY1004" s="14"/>
      <c r="HJZ1004" s="14"/>
      <c r="HKA1004" s="14"/>
      <c r="HKB1004" s="14"/>
      <c r="HKC1004" s="14"/>
      <c r="HKD1004" s="14"/>
      <c r="HKE1004" s="14"/>
      <c r="HKF1004" s="14"/>
      <c r="HKG1004" s="14"/>
      <c r="HKH1004" s="14"/>
      <c r="HKI1004" s="14"/>
      <c r="HKJ1004" s="14"/>
      <c r="HKK1004" s="14"/>
      <c r="HKL1004" s="14"/>
      <c r="HKM1004" s="14"/>
      <c r="HKN1004" s="14"/>
      <c r="HKO1004" s="14"/>
      <c r="HKP1004" s="14"/>
      <c r="HKQ1004" s="14"/>
      <c r="HKR1004" s="14"/>
      <c r="HKS1004" s="14"/>
      <c r="HKT1004" s="14"/>
      <c r="HKU1004" s="14"/>
      <c r="HKV1004" s="14"/>
      <c r="HKW1004" s="14"/>
      <c r="HKX1004" s="14"/>
      <c r="HKY1004" s="14"/>
      <c r="HKZ1004" s="14"/>
      <c r="HLA1004" s="14"/>
      <c r="HLB1004" s="14"/>
      <c r="HLC1004" s="14"/>
      <c r="HLD1004" s="14"/>
      <c r="HLE1004" s="14"/>
      <c r="HLF1004" s="14"/>
      <c r="HLG1004" s="14"/>
      <c r="HLH1004" s="14"/>
      <c r="HLI1004" s="14"/>
      <c r="HLJ1004" s="14"/>
      <c r="HLK1004" s="14"/>
      <c r="HLL1004" s="14"/>
      <c r="HLM1004" s="14"/>
      <c r="HLN1004" s="14"/>
      <c r="HLO1004" s="14"/>
      <c r="HLP1004" s="14"/>
      <c r="HLQ1004" s="14"/>
      <c r="HLR1004" s="14"/>
      <c r="HLS1004" s="14"/>
      <c r="HLT1004" s="14"/>
      <c r="HLU1004" s="14"/>
      <c r="HLV1004" s="14"/>
      <c r="HLW1004" s="14"/>
      <c r="HLX1004" s="14"/>
      <c r="HLY1004" s="14"/>
      <c r="HLZ1004" s="14"/>
      <c r="HMA1004" s="14"/>
      <c r="HMB1004" s="14"/>
      <c r="HMC1004" s="14"/>
      <c r="HMD1004" s="14"/>
      <c r="HME1004" s="14"/>
      <c r="HMF1004" s="14"/>
      <c r="HMG1004" s="14"/>
      <c r="HMH1004" s="14"/>
      <c r="HMI1004" s="14"/>
      <c r="HMJ1004" s="14"/>
      <c r="HMK1004" s="14"/>
      <c r="HML1004" s="14"/>
      <c r="HMM1004" s="14"/>
      <c r="HMN1004" s="14"/>
      <c r="HMO1004" s="14"/>
      <c r="HMP1004" s="14"/>
      <c r="HMQ1004" s="14"/>
      <c r="HMR1004" s="14"/>
      <c r="HMS1004" s="14"/>
      <c r="HMT1004" s="14"/>
      <c r="HMU1004" s="14"/>
      <c r="HMV1004" s="14"/>
      <c r="HMW1004" s="14"/>
      <c r="HMX1004" s="14"/>
      <c r="HMY1004" s="14"/>
      <c r="HMZ1004" s="14"/>
      <c r="HNA1004" s="14"/>
      <c r="HNB1004" s="14"/>
      <c r="HNC1004" s="14"/>
      <c r="HND1004" s="14"/>
      <c r="HNE1004" s="14"/>
      <c r="HNF1004" s="14"/>
      <c r="HNG1004" s="14"/>
      <c r="HNH1004" s="14"/>
      <c r="HNI1004" s="14"/>
      <c r="HNJ1004" s="14"/>
      <c r="HNK1004" s="14"/>
      <c r="HNL1004" s="14"/>
      <c r="HNM1004" s="14"/>
      <c r="HNN1004" s="14"/>
      <c r="HNO1004" s="14"/>
      <c r="HNP1004" s="14"/>
      <c r="HNQ1004" s="14"/>
      <c r="HNR1004" s="14"/>
      <c r="HNS1004" s="14"/>
      <c r="HNT1004" s="14"/>
      <c r="HNU1004" s="14"/>
      <c r="HNV1004" s="14"/>
      <c r="HNW1004" s="14"/>
      <c r="HNX1004" s="14"/>
      <c r="HNY1004" s="14"/>
      <c r="HNZ1004" s="14"/>
      <c r="HOA1004" s="14"/>
      <c r="HOB1004" s="14"/>
      <c r="HOC1004" s="14"/>
      <c r="HOD1004" s="14"/>
      <c r="HOE1004" s="14"/>
      <c r="HOF1004" s="14"/>
      <c r="HOG1004" s="14"/>
      <c r="HOH1004" s="14"/>
      <c r="HOI1004" s="14"/>
      <c r="HOJ1004" s="14"/>
      <c r="HOK1004" s="14"/>
      <c r="HOL1004" s="14"/>
      <c r="HOM1004" s="14"/>
      <c r="HON1004" s="14"/>
      <c r="HOO1004" s="14"/>
      <c r="HOP1004" s="14"/>
      <c r="HOQ1004" s="14"/>
      <c r="HOR1004" s="14"/>
      <c r="HOS1004" s="14"/>
      <c r="HOT1004" s="14"/>
      <c r="HOU1004" s="14"/>
      <c r="HOV1004" s="14"/>
      <c r="HOW1004" s="14"/>
      <c r="HOX1004" s="14"/>
      <c r="HOY1004" s="14"/>
      <c r="HOZ1004" s="14"/>
      <c r="HPA1004" s="14"/>
      <c r="HPB1004" s="14"/>
      <c r="HPC1004" s="14"/>
      <c r="HPD1004" s="14"/>
      <c r="HPE1004" s="14"/>
      <c r="HPF1004" s="14"/>
      <c r="HPG1004" s="14"/>
      <c r="HPH1004" s="14"/>
      <c r="HPI1004" s="14"/>
      <c r="HPJ1004" s="14"/>
      <c r="HPK1004" s="14"/>
      <c r="HPL1004" s="14"/>
      <c r="HPM1004" s="14"/>
      <c r="HPN1004" s="14"/>
      <c r="HPO1004" s="14"/>
      <c r="HPP1004" s="14"/>
      <c r="HPQ1004" s="14"/>
      <c r="HPR1004" s="14"/>
      <c r="HPS1004" s="14"/>
      <c r="HPT1004" s="14"/>
      <c r="HPU1004" s="14"/>
      <c r="HPV1004" s="14"/>
      <c r="HPW1004" s="14"/>
      <c r="HPX1004" s="14"/>
      <c r="HPY1004" s="14"/>
      <c r="HPZ1004" s="14"/>
      <c r="HQA1004" s="14"/>
      <c r="HQB1004" s="14"/>
      <c r="HQC1004" s="14"/>
      <c r="HQD1004" s="14"/>
      <c r="HQE1004" s="14"/>
      <c r="HQF1004" s="14"/>
      <c r="HQG1004" s="14"/>
      <c r="HQH1004" s="14"/>
      <c r="HQI1004" s="14"/>
      <c r="HQJ1004" s="14"/>
      <c r="HQK1004" s="14"/>
      <c r="HQL1004" s="14"/>
      <c r="HQM1004" s="14"/>
      <c r="HQN1004" s="14"/>
      <c r="HQO1004" s="14"/>
      <c r="HQP1004" s="14"/>
      <c r="HQQ1004" s="14"/>
      <c r="HQR1004" s="14"/>
      <c r="HQS1004" s="14"/>
      <c r="HQT1004" s="14"/>
      <c r="HQU1004" s="14"/>
      <c r="HQV1004" s="14"/>
      <c r="HQW1004" s="14"/>
      <c r="HQX1004" s="14"/>
      <c r="HQY1004" s="14"/>
      <c r="HQZ1004" s="14"/>
      <c r="HRA1004" s="14"/>
      <c r="HRB1004" s="14"/>
      <c r="HRC1004" s="14"/>
      <c r="HRD1004" s="14"/>
      <c r="HRE1004" s="14"/>
      <c r="HRF1004" s="14"/>
      <c r="HRG1004" s="14"/>
      <c r="HRH1004" s="14"/>
      <c r="HRI1004" s="14"/>
      <c r="HRJ1004" s="14"/>
      <c r="HRK1004" s="14"/>
      <c r="HRL1004" s="14"/>
      <c r="HRM1004" s="14"/>
      <c r="HRN1004" s="14"/>
      <c r="HRO1004" s="14"/>
      <c r="HRP1004" s="14"/>
      <c r="HRQ1004" s="14"/>
      <c r="HRR1004" s="14"/>
      <c r="HRS1004" s="14"/>
      <c r="HRT1004" s="14"/>
      <c r="HRU1004" s="14"/>
      <c r="HRV1004" s="14"/>
      <c r="HRW1004" s="14"/>
      <c r="HRX1004" s="14"/>
      <c r="HRY1004" s="14"/>
      <c r="HRZ1004" s="14"/>
      <c r="HSA1004" s="14"/>
      <c r="HSB1004" s="14"/>
      <c r="HSC1004" s="14"/>
      <c r="HSD1004" s="14"/>
      <c r="HSE1004" s="14"/>
      <c r="HSF1004" s="14"/>
      <c r="HSG1004" s="14"/>
      <c r="HSH1004" s="14"/>
      <c r="HSI1004" s="14"/>
      <c r="HSJ1004" s="14"/>
      <c r="HSK1004" s="14"/>
      <c r="HSL1004" s="14"/>
      <c r="HSM1004" s="14"/>
      <c r="HSN1004" s="14"/>
      <c r="HSO1004" s="14"/>
      <c r="HSP1004" s="14"/>
      <c r="HSQ1004" s="14"/>
      <c r="HSR1004" s="14"/>
      <c r="HSS1004" s="14"/>
      <c r="HST1004" s="14"/>
      <c r="HSU1004" s="14"/>
      <c r="HSV1004" s="14"/>
      <c r="HSW1004" s="14"/>
      <c r="HSX1004" s="14"/>
      <c r="HSY1004" s="14"/>
      <c r="HSZ1004" s="14"/>
      <c r="HTA1004" s="14"/>
      <c r="HTB1004" s="14"/>
      <c r="HTC1004" s="14"/>
      <c r="HTD1004" s="14"/>
      <c r="HTE1004" s="14"/>
      <c r="HTF1004" s="14"/>
      <c r="HTG1004" s="14"/>
      <c r="HTH1004" s="14"/>
      <c r="HTI1004" s="14"/>
      <c r="HTJ1004" s="14"/>
      <c r="HTK1004" s="14"/>
      <c r="HTL1004" s="14"/>
      <c r="HTM1004" s="14"/>
      <c r="HTN1004" s="14"/>
      <c r="HTO1004" s="14"/>
      <c r="HTP1004" s="14"/>
      <c r="HTQ1004" s="14"/>
      <c r="HTR1004" s="14"/>
      <c r="HTS1004" s="14"/>
      <c r="HTT1004" s="14"/>
      <c r="HTU1004" s="14"/>
      <c r="HTV1004" s="14"/>
      <c r="HTW1004" s="14"/>
      <c r="HTX1004" s="14"/>
      <c r="HTY1004" s="14"/>
      <c r="HTZ1004" s="14"/>
      <c r="HUA1004" s="14"/>
      <c r="HUB1004" s="14"/>
      <c r="HUC1004" s="14"/>
      <c r="HUD1004" s="14"/>
      <c r="HUE1004" s="14"/>
      <c r="HUF1004" s="14"/>
      <c r="HUG1004" s="14"/>
      <c r="HUH1004" s="14"/>
      <c r="HUI1004" s="14"/>
      <c r="HUJ1004" s="14"/>
      <c r="HUK1004" s="14"/>
      <c r="HUL1004" s="14"/>
      <c r="HUM1004" s="14"/>
      <c r="HUN1004" s="14"/>
      <c r="HUO1004" s="14"/>
      <c r="HUP1004" s="14"/>
      <c r="HUQ1004" s="14"/>
      <c r="HUR1004" s="14"/>
      <c r="HUS1004" s="14"/>
      <c r="HUT1004" s="14"/>
      <c r="HUU1004" s="14"/>
      <c r="HUV1004" s="14"/>
      <c r="HUW1004" s="14"/>
      <c r="HUX1004" s="14"/>
      <c r="HUY1004" s="14"/>
      <c r="HUZ1004" s="14"/>
      <c r="HVA1004" s="14"/>
      <c r="HVB1004" s="14"/>
      <c r="HVC1004" s="14"/>
      <c r="HVD1004" s="14"/>
      <c r="HVE1004" s="14"/>
      <c r="HVF1004" s="14"/>
      <c r="HVG1004" s="14"/>
      <c r="HVH1004" s="14"/>
      <c r="HVI1004" s="14"/>
      <c r="HVJ1004" s="14"/>
      <c r="HVK1004" s="14"/>
      <c r="HVL1004" s="14"/>
      <c r="HVM1004" s="14"/>
      <c r="HVN1004" s="14"/>
      <c r="HVO1004" s="14"/>
      <c r="HVP1004" s="14"/>
      <c r="HVQ1004" s="14"/>
      <c r="HVR1004" s="14"/>
      <c r="HVS1004" s="14"/>
      <c r="HVT1004" s="14"/>
      <c r="HVU1004" s="14"/>
      <c r="HVV1004" s="14"/>
      <c r="HVW1004" s="14"/>
      <c r="HVX1004" s="14"/>
      <c r="HVY1004" s="14"/>
      <c r="HVZ1004" s="14"/>
      <c r="HWA1004" s="14"/>
      <c r="HWB1004" s="14"/>
      <c r="HWC1004" s="14"/>
      <c r="HWD1004" s="14"/>
      <c r="HWE1004" s="14"/>
      <c r="HWF1004" s="14"/>
      <c r="HWG1004" s="14"/>
      <c r="HWH1004" s="14"/>
      <c r="HWI1004" s="14"/>
      <c r="HWJ1004" s="14"/>
      <c r="HWK1004" s="14"/>
      <c r="HWL1004" s="14"/>
      <c r="HWM1004" s="14"/>
      <c r="HWN1004" s="14"/>
      <c r="HWO1004" s="14"/>
      <c r="HWP1004" s="14"/>
      <c r="HWQ1004" s="14"/>
      <c r="HWR1004" s="14"/>
      <c r="HWS1004" s="14"/>
      <c r="HWT1004" s="14"/>
      <c r="HWU1004" s="14"/>
      <c r="HWV1004" s="14"/>
      <c r="HWW1004" s="14"/>
      <c r="HWX1004" s="14"/>
      <c r="HWY1004" s="14"/>
      <c r="HWZ1004" s="14"/>
      <c r="HXA1004" s="14"/>
      <c r="HXB1004" s="14"/>
      <c r="HXC1004" s="14"/>
      <c r="HXD1004" s="14"/>
      <c r="HXE1004" s="14"/>
      <c r="HXF1004" s="14"/>
      <c r="HXG1004" s="14"/>
      <c r="HXH1004" s="14"/>
      <c r="HXI1004" s="14"/>
      <c r="HXJ1004" s="14"/>
      <c r="HXK1004" s="14"/>
      <c r="HXL1004" s="14"/>
      <c r="HXM1004" s="14"/>
      <c r="HXN1004" s="14"/>
      <c r="HXO1004" s="14"/>
      <c r="HXP1004" s="14"/>
      <c r="HXQ1004" s="14"/>
      <c r="HXR1004" s="14"/>
      <c r="HXS1004" s="14"/>
      <c r="HXT1004" s="14"/>
      <c r="HXU1004" s="14"/>
      <c r="HXV1004" s="14"/>
      <c r="HXW1004" s="14"/>
      <c r="HXX1004" s="14"/>
      <c r="HXY1004" s="14"/>
      <c r="HXZ1004" s="14"/>
      <c r="HYA1004" s="14"/>
      <c r="HYB1004" s="14"/>
      <c r="HYC1004" s="14"/>
      <c r="HYD1004" s="14"/>
      <c r="HYE1004" s="14"/>
      <c r="HYF1004" s="14"/>
      <c r="HYG1004" s="14"/>
      <c r="HYH1004" s="14"/>
      <c r="HYI1004" s="14"/>
      <c r="HYJ1004" s="14"/>
      <c r="HYK1004" s="14"/>
      <c r="HYL1004" s="14"/>
      <c r="HYM1004" s="14"/>
      <c r="HYN1004" s="14"/>
      <c r="HYO1004" s="14"/>
      <c r="HYP1004" s="14"/>
      <c r="HYQ1004" s="14"/>
      <c r="HYR1004" s="14"/>
      <c r="HYS1004" s="14"/>
      <c r="HYT1004" s="14"/>
      <c r="HYU1004" s="14"/>
      <c r="HYV1004" s="14"/>
      <c r="HYW1004" s="14"/>
      <c r="HYX1004" s="14"/>
      <c r="HYY1004" s="14"/>
      <c r="HYZ1004" s="14"/>
      <c r="HZA1004" s="14"/>
      <c r="HZB1004" s="14"/>
      <c r="HZC1004" s="14"/>
      <c r="HZD1004" s="14"/>
      <c r="HZE1004" s="14"/>
      <c r="HZF1004" s="14"/>
      <c r="HZG1004" s="14"/>
      <c r="HZH1004" s="14"/>
      <c r="HZI1004" s="14"/>
      <c r="HZJ1004" s="14"/>
      <c r="HZK1004" s="14"/>
      <c r="HZL1004" s="14"/>
      <c r="HZM1004" s="14"/>
      <c r="HZN1004" s="14"/>
      <c r="HZO1004" s="14"/>
      <c r="HZP1004" s="14"/>
      <c r="HZQ1004" s="14"/>
      <c r="HZR1004" s="14"/>
      <c r="HZS1004" s="14"/>
      <c r="HZT1004" s="14"/>
      <c r="HZU1004" s="14"/>
      <c r="HZV1004" s="14"/>
      <c r="HZW1004" s="14"/>
      <c r="HZX1004" s="14"/>
      <c r="HZY1004" s="14"/>
      <c r="HZZ1004" s="14"/>
      <c r="IAA1004" s="14"/>
      <c r="IAB1004" s="14"/>
      <c r="IAC1004" s="14"/>
      <c r="IAD1004" s="14"/>
      <c r="IAE1004" s="14"/>
      <c r="IAF1004" s="14"/>
      <c r="IAG1004" s="14"/>
      <c r="IAH1004" s="14"/>
      <c r="IAI1004" s="14"/>
      <c r="IAJ1004" s="14"/>
      <c r="IAK1004" s="14"/>
      <c r="IAL1004" s="14"/>
      <c r="IAM1004" s="14"/>
      <c r="IAN1004" s="14"/>
      <c r="IAO1004" s="14"/>
      <c r="IAP1004" s="14"/>
      <c r="IAQ1004" s="14"/>
      <c r="IAR1004" s="14"/>
      <c r="IAS1004" s="14"/>
      <c r="IAT1004" s="14"/>
      <c r="IAU1004" s="14"/>
      <c r="IAV1004" s="14"/>
      <c r="IAW1004" s="14"/>
      <c r="IAX1004" s="14"/>
      <c r="IAY1004" s="14"/>
      <c r="IAZ1004" s="14"/>
      <c r="IBA1004" s="14"/>
      <c r="IBB1004" s="14"/>
      <c r="IBC1004" s="14"/>
      <c r="IBD1004" s="14"/>
      <c r="IBE1004" s="14"/>
      <c r="IBF1004" s="14"/>
      <c r="IBG1004" s="14"/>
      <c r="IBH1004" s="14"/>
      <c r="IBI1004" s="14"/>
      <c r="IBJ1004" s="14"/>
      <c r="IBK1004" s="14"/>
      <c r="IBL1004" s="14"/>
      <c r="IBM1004" s="14"/>
      <c r="IBN1004" s="14"/>
      <c r="IBO1004" s="14"/>
      <c r="IBP1004" s="14"/>
      <c r="IBQ1004" s="14"/>
      <c r="IBR1004" s="14"/>
      <c r="IBS1004" s="14"/>
      <c r="IBT1004" s="14"/>
      <c r="IBU1004" s="14"/>
      <c r="IBV1004" s="14"/>
      <c r="IBW1004" s="14"/>
      <c r="IBX1004" s="14"/>
      <c r="IBY1004" s="14"/>
      <c r="IBZ1004" s="14"/>
      <c r="ICA1004" s="14"/>
      <c r="ICB1004" s="14"/>
      <c r="ICC1004" s="14"/>
      <c r="ICD1004" s="14"/>
      <c r="ICE1004" s="14"/>
      <c r="ICF1004" s="14"/>
      <c r="ICG1004" s="14"/>
      <c r="ICH1004" s="14"/>
      <c r="ICI1004" s="14"/>
      <c r="ICJ1004" s="14"/>
      <c r="ICK1004" s="14"/>
      <c r="ICL1004" s="14"/>
      <c r="ICM1004" s="14"/>
      <c r="ICN1004" s="14"/>
      <c r="ICO1004" s="14"/>
      <c r="ICP1004" s="14"/>
      <c r="ICQ1004" s="14"/>
      <c r="ICR1004" s="14"/>
      <c r="ICS1004" s="14"/>
      <c r="ICT1004" s="14"/>
      <c r="ICU1004" s="14"/>
      <c r="ICV1004" s="14"/>
      <c r="ICW1004" s="14"/>
      <c r="ICX1004" s="14"/>
      <c r="ICY1004" s="14"/>
      <c r="ICZ1004" s="14"/>
      <c r="IDA1004" s="14"/>
      <c r="IDB1004" s="14"/>
      <c r="IDC1004" s="14"/>
      <c r="IDD1004" s="14"/>
      <c r="IDE1004" s="14"/>
      <c r="IDF1004" s="14"/>
      <c r="IDG1004" s="14"/>
      <c r="IDH1004" s="14"/>
      <c r="IDI1004" s="14"/>
      <c r="IDJ1004" s="14"/>
      <c r="IDK1004" s="14"/>
      <c r="IDL1004" s="14"/>
      <c r="IDM1004" s="14"/>
      <c r="IDN1004" s="14"/>
      <c r="IDO1004" s="14"/>
      <c r="IDP1004" s="14"/>
      <c r="IDQ1004" s="14"/>
      <c r="IDR1004" s="14"/>
      <c r="IDS1004" s="14"/>
      <c r="IDT1004" s="14"/>
      <c r="IDU1004" s="14"/>
      <c r="IDV1004" s="14"/>
      <c r="IDW1004" s="14"/>
      <c r="IDX1004" s="14"/>
      <c r="IDY1004" s="14"/>
      <c r="IDZ1004" s="14"/>
      <c r="IEA1004" s="14"/>
      <c r="IEB1004" s="14"/>
      <c r="IEC1004" s="14"/>
      <c r="IED1004" s="14"/>
      <c r="IEE1004" s="14"/>
      <c r="IEF1004" s="14"/>
      <c r="IEG1004" s="14"/>
      <c r="IEH1004" s="14"/>
      <c r="IEI1004" s="14"/>
      <c r="IEJ1004" s="14"/>
      <c r="IEK1004" s="14"/>
      <c r="IEL1004" s="14"/>
      <c r="IEM1004" s="14"/>
      <c r="IEN1004" s="14"/>
      <c r="IEO1004" s="14"/>
      <c r="IEP1004" s="14"/>
      <c r="IEQ1004" s="14"/>
      <c r="IER1004" s="14"/>
      <c r="IES1004" s="14"/>
      <c r="IET1004" s="14"/>
      <c r="IEU1004" s="14"/>
      <c r="IEV1004" s="14"/>
      <c r="IEW1004" s="14"/>
      <c r="IEX1004" s="14"/>
      <c r="IEY1004" s="14"/>
      <c r="IEZ1004" s="14"/>
      <c r="IFA1004" s="14"/>
      <c r="IFB1004" s="14"/>
      <c r="IFC1004" s="14"/>
      <c r="IFD1004" s="14"/>
      <c r="IFE1004" s="14"/>
      <c r="IFF1004" s="14"/>
      <c r="IFG1004" s="14"/>
      <c r="IFH1004" s="14"/>
      <c r="IFI1004" s="14"/>
      <c r="IFJ1004" s="14"/>
      <c r="IFK1004" s="14"/>
      <c r="IFL1004" s="14"/>
      <c r="IFM1004" s="14"/>
      <c r="IFN1004" s="14"/>
      <c r="IFO1004" s="14"/>
      <c r="IFP1004" s="14"/>
      <c r="IFQ1004" s="14"/>
      <c r="IFR1004" s="14"/>
      <c r="IFS1004" s="14"/>
      <c r="IFT1004" s="14"/>
      <c r="IFU1004" s="14"/>
      <c r="IFV1004" s="14"/>
      <c r="IFW1004" s="14"/>
      <c r="IFX1004" s="14"/>
      <c r="IFY1004" s="14"/>
      <c r="IFZ1004" s="14"/>
      <c r="IGA1004" s="14"/>
      <c r="IGB1004" s="14"/>
      <c r="IGC1004" s="14"/>
      <c r="IGD1004" s="14"/>
      <c r="IGE1004" s="14"/>
      <c r="IGF1004" s="14"/>
      <c r="IGG1004" s="14"/>
      <c r="IGH1004" s="14"/>
      <c r="IGI1004" s="14"/>
      <c r="IGJ1004" s="14"/>
      <c r="IGK1004" s="14"/>
      <c r="IGL1004" s="14"/>
      <c r="IGM1004" s="14"/>
      <c r="IGN1004" s="14"/>
      <c r="IGO1004" s="14"/>
      <c r="IGP1004" s="14"/>
      <c r="IGQ1004" s="14"/>
      <c r="IGR1004" s="14"/>
      <c r="IGS1004" s="14"/>
      <c r="IGT1004" s="14"/>
      <c r="IGU1004" s="14"/>
      <c r="IGV1004" s="14"/>
      <c r="IGW1004" s="14"/>
      <c r="IGX1004" s="14"/>
      <c r="IGY1004" s="14"/>
      <c r="IGZ1004" s="14"/>
      <c r="IHA1004" s="14"/>
      <c r="IHB1004" s="14"/>
      <c r="IHC1004" s="14"/>
      <c r="IHD1004" s="14"/>
      <c r="IHE1004" s="14"/>
      <c r="IHF1004" s="14"/>
      <c r="IHG1004" s="14"/>
      <c r="IHH1004" s="14"/>
      <c r="IHI1004" s="14"/>
      <c r="IHJ1004" s="14"/>
      <c r="IHK1004" s="14"/>
      <c r="IHL1004" s="14"/>
      <c r="IHM1004" s="14"/>
      <c r="IHN1004" s="14"/>
      <c r="IHO1004" s="14"/>
      <c r="IHP1004" s="14"/>
      <c r="IHQ1004" s="14"/>
      <c r="IHR1004" s="14"/>
      <c r="IHS1004" s="14"/>
      <c r="IHT1004" s="14"/>
      <c r="IHU1004" s="14"/>
      <c r="IHV1004" s="14"/>
      <c r="IHW1004" s="14"/>
      <c r="IHX1004" s="14"/>
      <c r="IHY1004" s="14"/>
      <c r="IHZ1004" s="14"/>
      <c r="IIA1004" s="14"/>
      <c r="IIB1004" s="14"/>
      <c r="IIC1004" s="14"/>
      <c r="IID1004" s="14"/>
      <c r="IIE1004" s="14"/>
      <c r="IIF1004" s="14"/>
      <c r="IIG1004" s="14"/>
      <c r="IIH1004" s="14"/>
      <c r="III1004" s="14"/>
      <c r="IIJ1004" s="14"/>
      <c r="IIK1004" s="14"/>
      <c r="IIL1004" s="14"/>
      <c r="IIM1004" s="14"/>
      <c r="IIN1004" s="14"/>
      <c r="IIO1004" s="14"/>
      <c r="IIP1004" s="14"/>
      <c r="IIQ1004" s="14"/>
      <c r="IIR1004" s="14"/>
      <c r="IIS1004" s="14"/>
      <c r="IIT1004" s="14"/>
      <c r="IIU1004" s="14"/>
      <c r="IIV1004" s="14"/>
      <c r="IIW1004" s="14"/>
      <c r="IIX1004" s="14"/>
      <c r="IIY1004" s="14"/>
      <c r="IIZ1004" s="14"/>
      <c r="IJA1004" s="14"/>
      <c r="IJB1004" s="14"/>
      <c r="IJC1004" s="14"/>
      <c r="IJD1004" s="14"/>
      <c r="IJE1004" s="14"/>
      <c r="IJF1004" s="14"/>
      <c r="IJG1004" s="14"/>
      <c r="IJH1004" s="14"/>
      <c r="IJI1004" s="14"/>
      <c r="IJJ1004" s="14"/>
      <c r="IJK1004" s="14"/>
      <c r="IJL1004" s="14"/>
      <c r="IJM1004" s="14"/>
      <c r="IJN1004" s="14"/>
      <c r="IJO1004" s="14"/>
      <c r="IJP1004" s="14"/>
      <c r="IJQ1004" s="14"/>
      <c r="IJR1004" s="14"/>
      <c r="IJS1004" s="14"/>
      <c r="IJT1004" s="14"/>
      <c r="IJU1004" s="14"/>
      <c r="IJV1004" s="14"/>
      <c r="IJW1004" s="14"/>
      <c r="IJX1004" s="14"/>
      <c r="IJY1004" s="14"/>
      <c r="IJZ1004" s="14"/>
      <c r="IKA1004" s="14"/>
      <c r="IKB1004" s="14"/>
      <c r="IKC1004" s="14"/>
      <c r="IKD1004" s="14"/>
      <c r="IKE1004" s="14"/>
      <c r="IKF1004" s="14"/>
      <c r="IKG1004" s="14"/>
      <c r="IKH1004" s="14"/>
      <c r="IKI1004" s="14"/>
      <c r="IKJ1004" s="14"/>
      <c r="IKK1004" s="14"/>
      <c r="IKL1004" s="14"/>
      <c r="IKM1004" s="14"/>
      <c r="IKN1004" s="14"/>
      <c r="IKO1004" s="14"/>
      <c r="IKP1004" s="14"/>
      <c r="IKQ1004" s="14"/>
      <c r="IKR1004" s="14"/>
      <c r="IKS1004" s="14"/>
      <c r="IKT1004" s="14"/>
      <c r="IKU1004" s="14"/>
      <c r="IKV1004" s="14"/>
      <c r="IKW1004" s="14"/>
      <c r="IKX1004" s="14"/>
      <c r="IKY1004" s="14"/>
      <c r="IKZ1004" s="14"/>
      <c r="ILA1004" s="14"/>
      <c r="ILB1004" s="14"/>
      <c r="ILC1004" s="14"/>
      <c r="ILD1004" s="14"/>
      <c r="ILE1004" s="14"/>
      <c r="ILF1004" s="14"/>
      <c r="ILG1004" s="14"/>
      <c r="ILH1004" s="14"/>
      <c r="ILI1004" s="14"/>
      <c r="ILJ1004" s="14"/>
      <c r="ILK1004" s="14"/>
      <c r="ILL1004" s="14"/>
      <c r="ILM1004" s="14"/>
      <c r="ILN1004" s="14"/>
      <c r="ILO1004" s="14"/>
      <c r="ILP1004" s="14"/>
      <c r="ILQ1004" s="14"/>
      <c r="ILR1004" s="14"/>
      <c r="ILS1004" s="14"/>
      <c r="ILT1004" s="14"/>
      <c r="ILU1004" s="14"/>
      <c r="ILV1004" s="14"/>
      <c r="ILW1004" s="14"/>
      <c r="ILX1004" s="14"/>
      <c r="ILY1004" s="14"/>
      <c r="ILZ1004" s="14"/>
      <c r="IMA1004" s="14"/>
      <c r="IMB1004" s="14"/>
      <c r="IMC1004" s="14"/>
      <c r="IMD1004" s="14"/>
      <c r="IME1004" s="14"/>
      <c r="IMF1004" s="14"/>
      <c r="IMG1004" s="14"/>
      <c r="IMH1004" s="14"/>
      <c r="IMI1004" s="14"/>
      <c r="IMJ1004" s="14"/>
      <c r="IMK1004" s="14"/>
      <c r="IML1004" s="14"/>
      <c r="IMM1004" s="14"/>
      <c r="IMN1004" s="14"/>
      <c r="IMO1004" s="14"/>
      <c r="IMP1004" s="14"/>
      <c r="IMQ1004" s="14"/>
      <c r="IMR1004" s="14"/>
      <c r="IMS1004" s="14"/>
      <c r="IMT1004" s="14"/>
      <c r="IMU1004" s="14"/>
      <c r="IMV1004" s="14"/>
      <c r="IMW1004" s="14"/>
      <c r="IMX1004" s="14"/>
      <c r="IMY1004" s="14"/>
      <c r="IMZ1004" s="14"/>
      <c r="INA1004" s="14"/>
      <c r="INB1004" s="14"/>
      <c r="INC1004" s="14"/>
      <c r="IND1004" s="14"/>
      <c r="INE1004" s="14"/>
      <c r="INF1004" s="14"/>
      <c r="ING1004" s="14"/>
      <c r="INH1004" s="14"/>
      <c r="INI1004" s="14"/>
      <c r="INJ1004" s="14"/>
      <c r="INK1004" s="14"/>
      <c r="INL1004" s="14"/>
      <c r="INM1004" s="14"/>
      <c r="INN1004" s="14"/>
      <c r="INO1004" s="14"/>
      <c r="INP1004" s="14"/>
      <c r="INQ1004" s="14"/>
      <c r="INR1004" s="14"/>
      <c r="INS1004" s="14"/>
      <c r="INT1004" s="14"/>
      <c r="INU1004" s="14"/>
      <c r="INV1004" s="14"/>
      <c r="INW1004" s="14"/>
      <c r="INX1004" s="14"/>
      <c r="INY1004" s="14"/>
      <c r="INZ1004" s="14"/>
      <c r="IOA1004" s="14"/>
      <c r="IOB1004" s="14"/>
      <c r="IOC1004" s="14"/>
      <c r="IOD1004" s="14"/>
      <c r="IOE1004" s="14"/>
      <c r="IOF1004" s="14"/>
      <c r="IOG1004" s="14"/>
      <c r="IOH1004" s="14"/>
      <c r="IOI1004" s="14"/>
      <c r="IOJ1004" s="14"/>
      <c r="IOK1004" s="14"/>
      <c r="IOL1004" s="14"/>
      <c r="IOM1004" s="14"/>
      <c r="ION1004" s="14"/>
      <c r="IOO1004" s="14"/>
      <c r="IOP1004" s="14"/>
      <c r="IOQ1004" s="14"/>
      <c r="IOR1004" s="14"/>
      <c r="IOS1004" s="14"/>
      <c r="IOT1004" s="14"/>
      <c r="IOU1004" s="14"/>
      <c r="IOV1004" s="14"/>
      <c r="IOW1004" s="14"/>
      <c r="IOX1004" s="14"/>
      <c r="IOY1004" s="14"/>
      <c r="IOZ1004" s="14"/>
      <c r="IPA1004" s="14"/>
      <c r="IPB1004" s="14"/>
      <c r="IPC1004" s="14"/>
      <c r="IPD1004" s="14"/>
      <c r="IPE1004" s="14"/>
      <c r="IPF1004" s="14"/>
      <c r="IPG1004" s="14"/>
      <c r="IPH1004" s="14"/>
      <c r="IPI1004" s="14"/>
      <c r="IPJ1004" s="14"/>
      <c r="IPK1004" s="14"/>
      <c r="IPL1004" s="14"/>
      <c r="IPM1004" s="14"/>
      <c r="IPN1004" s="14"/>
      <c r="IPO1004" s="14"/>
      <c r="IPP1004" s="14"/>
      <c r="IPQ1004" s="14"/>
      <c r="IPR1004" s="14"/>
      <c r="IPS1004" s="14"/>
      <c r="IPT1004" s="14"/>
      <c r="IPU1004" s="14"/>
      <c r="IPV1004" s="14"/>
      <c r="IPW1004" s="14"/>
      <c r="IPX1004" s="14"/>
      <c r="IPY1004" s="14"/>
      <c r="IPZ1004" s="14"/>
      <c r="IQA1004" s="14"/>
      <c r="IQB1004" s="14"/>
      <c r="IQC1004" s="14"/>
      <c r="IQD1004" s="14"/>
      <c r="IQE1004" s="14"/>
      <c r="IQF1004" s="14"/>
      <c r="IQG1004" s="14"/>
      <c r="IQH1004" s="14"/>
      <c r="IQI1004" s="14"/>
      <c r="IQJ1004" s="14"/>
      <c r="IQK1004" s="14"/>
      <c r="IQL1004" s="14"/>
      <c r="IQM1004" s="14"/>
      <c r="IQN1004" s="14"/>
      <c r="IQO1004" s="14"/>
      <c r="IQP1004" s="14"/>
      <c r="IQQ1004" s="14"/>
      <c r="IQR1004" s="14"/>
      <c r="IQS1004" s="14"/>
      <c r="IQT1004" s="14"/>
      <c r="IQU1004" s="14"/>
      <c r="IQV1004" s="14"/>
      <c r="IQW1004" s="14"/>
      <c r="IQX1004" s="14"/>
      <c r="IQY1004" s="14"/>
      <c r="IQZ1004" s="14"/>
      <c r="IRA1004" s="14"/>
      <c r="IRB1004" s="14"/>
      <c r="IRC1004" s="14"/>
      <c r="IRD1004" s="14"/>
      <c r="IRE1004" s="14"/>
      <c r="IRF1004" s="14"/>
      <c r="IRG1004" s="14"/>
      <c r="IRH1004" s="14"/>
      <c r="IRI1004" s="14"/>
      <c r="IRJ1004" s="14"/>
      <c r="IRK1004" s="14"/>
      <c r="IRL1004" s="14"/>
      <c r="IRM1004" s="14"/>
      <c r="IRN1004" s="14"/>
      <c r="IRO1004" s="14"/>
      <c r="IRP1004" s="14"/>
      <c r="IRQ1004" s="14"/>
      <c r="IRR1004" s="14"/>
      <c r="IRS1004" s="14"/>
      <c r="IRT1004" s="14"/>
      <c r="IRU1004" s="14"/>
      <c r="IRV1004" s="14"/>
      <c r="IRW1004" s="14"/>
      <c r="IRX1004" s="14"/>
      <c r="IRY1004" s="14"/>
      <c r="IRZ1004" s="14"/>
      <c r="ISA1004" s="14"/>
      <c r="ISB1004" s="14"/>
      <c r="ISC1004" s="14"/>
      <c r="ISD1004" s="14"/>
      <c r="ISE1004" s="14"/>
      <c r="ISF1004" s="14"/>
      <c r="ISG1004" s="14"/>
      <c r="ISH1004" s="14"/>
      <c r="ISI1004" s="14"/>
      <c r="ISJ1004" s="14"/>
      <c r="ISK1004" s="14"/>
      <c r="ISL1004" s="14"/>
      <c r="ISM1004" s="14"/>
      <c r="ISN1004" s="14"/>
      <c r="ISO1004" s="14"/>
      <c r="ISP1004" s="14"/>
      <c r="ISQ1004" s="14"/>
      <c r="ISR1004" s="14"/>
      <c r="ISS1004" s="14"/>
      <c r="IST1004" s="14"/>
      <c r="ISU1004" s="14"/>
      <c r="ISV1004" s="14"/>
      <c r="ISW1004" s="14"/>
      <c r="ISX1004" s="14"/>
      <c r="ISY1004" s="14"/>
      <c r="ISZ1004" s="14"/>
      <c r="ITA1004" s="14"/>
      <c r="ITB1004" s="14"/>
      <c r="ITC1004" s="14"/>
      <c r="ITD1004" s="14"/>
      <c r="ITE1004" s="14"/>
      <c r="ITF1004" s="14"/>
      <c r="ITG1004" s="14"/>
      <c r="ITH1004" s="14"/>
      <c r="ITI1004" s="14"/>
      <c r="ITJ1004" s="14"/>
      <c r="ITK1004" s="14"/>
      <c r="ITL1004" s="14"/>
      <c r="ITM1004" s="14"/>
      <c r="ITN1004" s="14"/>
      <c r="ITO1004" s="14"/>
      <c r="ITP1004" s="14"/>
      <c r="ITQ1004" s="14"/>
      <c r="ITR1004" s="14"/>
      <c r="ITS1004" s="14"/>
      <c r="ITT1004" s="14"/>
      <c r="ITU1004" s="14"/>
      <c r="ITV1004" s="14"/>
      <c r="ITW1004" s="14"/>
      <c r="ITX1004" s="14"/>
      <c r="ITY1004" s="14"/>
      <c r="ITZ1004" s="14"/>
      <c r="IUA1004" s="14"/>
      <c r="IUB1004" s="14"/>
      <c r="IUC1004" s="14"/>
      <c r="IUD1004" s="14"/>
      <c r="IUE1004" s="14"/>
      <c r="IUF1004" s="14"/>
      <c r="IUG1004" s="14"/>
      <c r="IUH1004" s="14"/>
      <c r="IUI1004" s="14"/>
      <c r="IUJ1004" s="14"/>
      <c r="IUK1004" s="14"/>
      <c r="IUL1004" s="14"/>
      <c r="IUM1004" s="14"/>
      <c r="IUN1004" s="14"/>
      <c r="IUO1004" s="14"/>
      <c r="IUP1004" s="14"/>
      <c r="IUQ1004" s="14"/>
      <c r="IUR1004" s="14"/>
      <c r="IUS1004" s="14"/>
      <c r="IUT1004" s="14"/>
      <c r="IUU1004" s="14"/>
      <c r="IUV1004" s="14"/>
      <c r="IUW1004" s="14"/>
      <c r="IUX1004" s="14"/>
      <c r="IUY1004" s="14"/>
      <c r="IUZ1004" s="14"/>
      <c r="IVA1004" s="14"/>
      <c r="IVB1004" s="14"/>
      <c r="IVC1004" s="14"/>
      <c r="IVD1004" s="14"/>
      <c r="IVE1004" s="14"/>
      <c r="IVF1004" s="14"/>
      <c r="IVG1004" s="14"/>
      <c r="IVH1004" s="14"/>
      <c r="IVI1004" s="14"/>
      <c r="IVJ1004" s="14"/>
      <c r="IVK1004" s="14"/>
      <c r="IVL1004" s="14"/>
      <c r="IVM1004" s="14"/>
      <c r="IVN1004" s="14"/>
      <c r="IVO1004" s="14"/>
      <c r="IVP1004" s="14"/>
      <c r="IVQ1004" s="14"/>
      <c r="IVR1004" s="14"/>
      <c r="IVS1004" s="14"/>
      <c r="IVT1004" s="14"/>
      <c r="IVU1004" s="14"/>
      <c r="IVV1004" s="14"/>
      <c r="IVW1004" s="14"/>
      <c r="IVX1004" s="14"/>
      <c r="IVY1004" s="14"/>
      <c r="IVZ1004" s="14"/>
      <c r="IWA1004" s="14"/>
      <c r="IWB1004" s="14"/>
      <c r="IWC1004" s="14"/>
      <c r="IWD1004" s="14"/>
      <c r="IWE1004" s="14"/>
      <c r="IWF1004" s="14"/>
      <c r="IWG1004" s="14"/>
      <c r="IWH1004" s="14"/>
      <c r="IWI1004" s="14"/>
      <c r="IWJ1004" s="14"/>
      <c r="IWK1004" s="14"/>
      <c r="IWL1004" s="14"/>
      <c r="IWM1004" s="14"/>
      <c r="IWN1004" s="14"/>
      <c r="IWO1004" s="14"/>
      <c r="IWP1004" s="14"/>
      <c r="IWQ1004" s="14"/>
      <c r="IWR1004" s="14"/>
      <c r="IWS1004" s="14"/>
      <c r="IWT1004" s="14"/>
      <c r="IWU1004" s="14"/>
      <c r="IWV1004" s="14"/>
      <c r="IWW1004" s="14"/>
      <c r="IWX1004" s="14"/>
      <c r="IWY1004" s="14"/>
      <c r="IWZ1004" s="14"/>
      <c r="IXA1004" s="14"/>
      <c r="IXB1004" s="14"/>
      <c r="IXC1004" s="14"/>
      <c r="IXD1004" s="14"/>
      <c r="IXE1004" s="14"/>
      <c r="IXF1004" s="14"/>
      <c r="IXG1004" s="14"/>
      <c r="IXH1004" s="14"/>
      <c r="IXI1004" s="14"/>
      <c r="IXJ1004" s="14"/>
      <c r="IXK1004" s="14"/>
      <c r="IXL1004" s="14"/>
      <c r="IXM1004" s="14"/>
      <c r="IXN1004" s="14"/>
      <c r="IXO1004" s="14"/>
      <c r="IXP1004" s="14"/>
      <c r="IXQ1004" s="14"/>
      <c r="IXR1004" s="14"/>
      <c r="IXS1004" s="14"/>
      <c r="IXT1004" s="14"/>
      <c r="IXU1004" s="14"/>
      <c r="IXV1004" s="14"/>
      <c r="IXW1004" s="14"/>
      <c r="IXX1004" s="14"/>
      <c r="IXY1004" s="14"/>
      <c r="IXZ1004" s="14"/>
      <c r="IYA1004" s="14"/>
      <c r="IYB1004" s="14"/>
      <c r="IYC1004" s="14"/>
      <c r="IYD1004" s="14"/>
      <c r="IYE1004" s="14"/>
      <c r="IYF1004" s="14"/>
      <c r="IYG1004" s="14"/>
      <c r="IYH1004" s="14"/>
      <c r="IYI1004" s="14"/>
      <c r="IYJ1004" s="14"/>
      <c r="IYK1004" s="14"/>
      <c r="IYL1004" s="14"/>
      <c r="IYM1004" s="14"/>
      <c r="IYN1004" s="14"/>
      <c r="IYO1004" s="14"/>
      <c r="IYP1004" s="14"/>
      <c r="IYQ1004" s="14"/>
      <c r="IYR1004" s="14"/>
      <c r="IYS1004" s="14"/>
      <c r="IYT1004" s="14"/>
      <c r="IYU1004" s="14"/>
      <c r="IYV1004" s="14"/>
      <c r="IYW1004" s="14"/>
      <c r="IYX1004" s="14"/>
      <c r="IYY1004" s="14"/>
      <c r="IYZ1004" s="14"/>
      <c r="IZA1004" s="14"/>
      <c r="IZB1004" s="14"/>
      <c r="IZC1004" s="14"/>
      <c r="IZD1004" s="14"/>
      <c r="IZE1004" s="14"/>
      <c r="IZF1004" s="14"/>
      <c r="IZG1004" s="14"/>
      <c r="IZH1004" s="14"/>
      <c r="IZI1004" s="14"/>
      <c r="IZJ1004" s="14"/>
      <c r="IZK1004" s="14"/>
      <c r="IZL1004" s="14"/>
      <c r="IZM1004" s="14"/>
      <c r="IZN1004" s="14"/>
      <c r="IZO1004" s="14"/>
      <c r="IZP1004" s="14"/>
      <c r="IZQ1004" s="14"/>
      <c r="IZR1004" s="14"/>
      <c r="IZS1004" s="14"/>
      <c r="IZT1004" s="14"/>
      <c r="IZU1004" s="14"/>
      <c r="IZV1004" s="14"/>
      <c r="IZW1004" s="14"/>
      <c r="IZX1004" s="14"/>
      <c r="IZY1004" s="14"/>
      <c r="IZZ1004" s="14"/>
      <c r="JAA1004" s="14"/>
      <c r="JAB1004" s="14"/>
      <c r="JAC1004" s="14"/>
      <c r="JAD1004" s="14"/>
      <c r="JAE1004" s="14"/>
      <c r="JAF1004" s="14"/>
      <c r="JAG1004" s="14"/>
      <c r="JAH1004" s="14"/>
      <c r="JAI1004" s="14"/>
      <c r="JAJ1004" s="14"/>
      <c r="JAK1004" s="14"/>
      <c r="JAL1004" s="14"/>
      <c r="JAM1004" s="14"/>
      <c r="JAN1004" s="14"/>
      <c r="JAO1004" s="14"/>
      <c r="JAP1004" s="14"/>
      <c r="JAQ1004" s="14"/>
      <c r="JAR1004" s="14"/>
      <c r="JAS1004" s="14"/>
      <c r="JAT1004" s="14"/>
      <c r="JAU1004" s="14"/>
      <c r="JAV1004" s="14"/>
      <c r="JAW1004" s="14"/>
      <c r="JAX1004" s="14"/>
      <c r="JAY1004" s="14"/>
      <c r="JAZ1004" s="14"/>
      <c r="JBA1004" s="14"/>
      <c r="JBB1004" s="14"/>
      <c r="JBC1004" s="14"/>
      <c r="JBD1004" s="14"/>
      <c r="JBE1004" s="14"/>
      <c r="JBF1004" s="14"/>
      <c r="JBG1004" s="14"/>
      <c r="JBH1004" s="14"/>
      <c r="JBI1004" s="14"/>
      <c r="JBJ1004" s="14"/>
      <c r="JBK1004" s="14"/>
      <c r="JBL1004" s="14"/>
      <c r="JBM1004" s="14"/>
      <c r="JBN1004" s="14"/>
      <c r="JBO1004" s="14"/>
      <c r="JBP1004" s="14"/>
      <c r="JBQ1004" s="14"/>
      <c r="JBR1004" s="14"/>
      <c r="JBS1004" s="14"/>
      <c r="JBT1004" s="14"/>
      <c r="JBU1004" s="14"/>
      <c r="JBV1004" s="14"/>
      <c r="JBW1004" s="14"/>
      <c r="JBX1004" s="14"/>
      <c r="JBY1004" s="14"/>
      <c r="JBZ1004" s="14"/>
      <c r="JCA1004" s="14"/>
      <c r="JCB1004" s="14"/>
      <c r="JCC1004" s="14"/>
      <c r="JCD1004" s="14"/>
      <c r="JCE1004" s="14"/>
      <c r="JCF1004" s="14"/>
      <c r="JCG1004" s="14"/>
      <c r="JCH1004" s="14"/>
      <c r="JCI1004" s="14"/>
      <c r="JCJ1004" s="14"/>
      <c r="JCK1004" s="14"/>
      <c r="JCL1004" s="14"/>
      <c r="JCM1004" s="14"/>
      <c r="JCN1004" s="14"/>
      <c r="JCO1004" s="14"/>
      <c r="JCP1004" s="14"/>
      <c r="JCQ1004" s="14"/>
      <c r="JCR1004" s="14"/>
      <c r="JCS1004" s="14"/>
      <c r="JCT1004" s="14"/>
      <c r="JCU1004" s="14"/>
      <c r="JCV1004" s="14"/>
      <c r="JCW1004" s="14"/>
      <c r="JCX1004" s="14"/>
      <c r="JCY1004" s="14"/>
      <c r="JCZ1004" s="14"/>
      <c r="JDA1004" s="14"/>
      <c r="JDB1004" s="14"/>
      <c r="JDC1004" s="14"/>
      <c r="JDD1004" s="14"/>
      <c r="JDE1004" s="14"/>
      <c r="JDF1004" s="14"/>
      <c r="JDG1004" s="14"/>
      <c r="JDH1004" s="14"/>
      <c r="JDI1004" s="14"/>
      <c r="JDJ1004" s="14"/>
      <c r="JDK1004" s="14"/>
      <c r="JDL1004" s="14"/>
      <c r="JDM1004" s="14"/>
      <c r="JDN1004" s="14"/>
      <c r="JDO1004" s="14"/>
      <c r="JDP1004" s="14"/>
      <c r="JDQ1004" s="14"/>
      <c r="JDR1004" s="14"/>
      <c r="JDS1004" s="14"/>
      <c r="JDT1004" s="14"/>
      <c r="JDU1004" s="14"/>
      <c r="JDV1004" s="14"/>
      <c r="JDW1004" s="14"/>
      <c r="JDX1004" s="14"/>
      <c r="JDY1004" s="14"/>
      <c r="JDZ1004" s="14"/>
      <c r="JEA1004" s="14"/>
      <c r="JEB1004" s="14"/>
      <c r="JEC1004" s="14"/>
      <c r="JED1004" s="14"/>
      <c r="JEE1004" s="14"/>
      <c r="JEF1004" s="14"/>
      <c r="JEG1004" s="14"/>
      <c r="JEH1004" s="14"/>
      <c r="JEI1004" s="14"/>
      <c r="JEJ1004" s="14"/>
      <c r="JEK1004" s="14"/>
      <c r="JEL1004" s="14"/>
      <c r="JEM1004" s="14"/>
      <c r="JEN1004" s="14"/>
      <c r="JEO1004" s="14"/>
      <c r="JEP1004" s="14"/>
      <c r="JEQ1004" s="14"/>
      <c r="JER1004" s="14"/>
      <c r="JES1004" s="14"/>
      <c r="JET1004" s="14"/>
      <c r="JEU1004" s="14"/>
      <c r="JEV1004" s="14"/>
      <c r="JEW1004" s="14"/>
      <c r="JEX1004" s="14"/>
      <c r="JEY1004" s="14"/>
      <c r="JEZ1004" s="14"/>
      <c r="JFA1004" s="14"/>
      <c r="JFB1004" s="14"/>
      <c r="JFC1004" s="14"/>
      <c r="JFD1004" s="14"/>
      <c r="JFE1004" s="14"/>
      <c r="JFF1004" s="14"/>
      <c r="JFG1004" s="14"/>
      <c r="JFH1004" s="14"/>
      <c r="JFI1004" s="14"/>
      <c r="JFJ1004" s="14"/>
      <c r="JFK1004" s="14"/>
      <c r="JFL1004" s="14"/>
      <c r="JFM1004" s="14"/>
      <c r="JFN1004" s="14"/>
      <c r="JFO1004" s="14"/>
      <c r="JFP1004" s="14"/>
      <c r="JFQ1004" s="14"/>
      <c r="JFR1004" s="14"/>
      <c r="JFS1004" s="14"/>
      <c r="JFT1004" s="14"/>
      <c r="JFU1004" s="14"/>
      <c r="JFV1004" s="14"/>
      <c r="JFW1004" s="14"/>
      <c r="JFX1004" s="14"/>
      <c r="JFY1004" s="14"/>
      <c r="JFZ1004" s="14"/>
      <c r="JGA1004" s="14"/>
      <c r="JGB1004" s="14"/>
      <c r="JGC1004" s="14"/>
      <c r="JGD1004" s="14"/>
      <c r="JGE1004" s="14"/>
      <c r="JGF1004" s="14"/>
      <c r="JGG1004" s="14"/>
      <c r="JGH1004" s="14"/>
      <c r="JGI1004" s="14"/>
      <c r="JGJ1004" s="14"/>
      <c r="JGK1004" s="14"/>
      <c r="JGL1004" s="14"/>
      <c r="JGM1004" s="14"/>
      <c r="JGN1004" s="14"/>
      <c r="JGO1004" s="14"/>
      <c r="JGP1004" s="14"/>
      <c r="JGQ1004" s="14"/>
      <c r="JGR1004" s="14"/>
      <c r="JGS1004" s="14"/>
      <c r="JGT1004" s="14"/>
      <c r="JGU1004" s="14"/>
      <c r="JGV1004" s="14"/>
      <c r="JGW1004" s="14"/>
      <c r="JGX1004" s="14"/>
      <c r="JGY1004" s="14"/>
      <c r="JGZ1004" s="14"/>
      <c r="JHA1004" s="14"/>
      <c r="JHB1004" s="14"/>
      <c r="JHC1004" s="14"/>
      <c r="JHD1004" s="14"/>
      <c r="JHE1004" s="14"/>
      <c r="JHF1004" s="14"/>
      <c r="JHG1004" s="14"/>
      <c r="JHH1004" s="14"/>
      <c r="JHI1004" s="14"/>
      <c r="JHJ1004" s="14"/>
      <c r="JHK1004" s="14"/>
      <c r="JHL1004" s="14"/>
      <c r="JHM1004" s="14"/>
      <c r="JHN1004" s="14"/>
      <c r="JHO1004" s="14"/>
      <c r="JHP1004" s="14"/>
      <c r="JHQ1004" s="14"/>
      <c r="JHR1004" s="14"/>
      <c r="JHS1004" s="14"/>
      <c r="JHT1004" s="14"/>
      <c r="JHU1004" s="14"/>
      <c r="JHV1004" s="14"/>
      <c r="JHW1004" s="14"/>
      <c r="JHX1004" s="14"/>
      <c r="JHY1004" s="14"/>
      <c r="JHZ1004" s="14"/>
      <c r="JIA1004" s="14"/>
      <c r="JIB1004" s="14"/>
      <c r="JIC1004" s="14"/>
      <c r="JID1004" s="14"/>
      <c r="JIE1004" s="14"/>
      <c r="JIF1004" s="14"/>
      <c r="JIG1004" s="14"/>
      <c r="JIH1004" s="14"/>
      <c r="JII1004" s="14"/>
      <c r="JIJ1004" s="14"/>
      <c r="JIK1004" s="14"/>
      <c r="JIL1004" s="14"/>
      <c r="JIM1004" s="14"/>
      <c r="JIN1004" s="14"/>
      <c r="JIO1004" s="14"/>
      <c r="JIP1004" s="14"/>
      <c r="JIQ1004" s="14"/>
      <c r="JIR1004" s="14"/>
      <c r="JIS1004" s="14"/>
      <c r="JIT1004" s="14"/>
      <c r="JIU1004" s="14"/>
      <c r="JIV1004" s="14"/>
      <c r="JIW1004" s="14"/>
      <c r="JIX1004" s="14"/>
      <c r="JIY1004" s="14"/>
      <c r="JIZ1004" s="14"/>
      <c r="JJA1004" s="14"/>
      <c r="JJB1004" s="14"/>
      <c r="JJC1004" s="14"/>
      <c r="JJD1004" s="14"/>
      <c r="JJE1004" s="14"/>
      <c r="JJF1004" s="14"/>
      <c r="JJG1004" s="14"/>
      <c r="JJH1004" s="14"/>
      <c r="JJI1004" s="14"/>
      <c r="JJJ1004" s="14"/>
      <c r="JJK1004" s="14"/>
      <c r="JJL1004" s="14"/>
      <c r="JJM1004" s="14"/>
      <c r="JJN1004" s="14"/>
      <c r="JJO1004" s="14"/>
      <c r="JJP1004" s="14"/>
      <c r="JJQ1004" s="14"/>
      <c r="JJR1004" s="14"/>
      <c r="JJS1004" s="14"/>
      <c r="JJT1004" s="14"/>
      <c r="JJU1004" s="14"/>
      <c r="JJV1004" s="14"/>
      <c r="JJW1004" s="14"/>
      <c r="JJX1004" s="14"/>
      <c r="JJY1004" s="14"/>
      <c r="JJZ1004" s="14"/>
      <c r="JKA1004" s="14"/>
      <c r="JKB1004" s="14"/>
      <c r="JKC1004" s="14"/>
      <c r="JKD1004" s="14"/>
      <c r="JKE1004" s="14"/>
      <c r="JKF1004" s="14"/>
      <c r="JKG1004" s="14"/>
      <c r="JKH1004" s="14"/>
      <c r="JKI1004" s="14"/>
      <c r="JKJ1004" s="14"/>
      <c r="JKK1004" s="14"/>
      <c r="JKL1004" s="14"/>
      <c r="JKM1004" s="14"/>
      <c r="JKN1004" s="14"/>
      <c r="JKO1004" s="14"/>
      <c r="JKP1004" s="14"/>
      <c r="JKQ1004" s="14"/>
      <c r="JKR1004" s="14"/>
      <c r="JKS1004" s="14"/>
      <c r="JKT1004" s="14"/>
      <c r="JKU1004" s="14"/>
      <c r="JKV1004" s="14"/>
      <c r="JKW1004" s="14"/>
      <c r="JKX1004" s="14"/>
      <c r="JKY1004" s="14"/>
      <c r="JKZ1004" s="14"/>
      <c r="JLA1004" s="14"/>
      <c r="JLB1004" s="14"/>
      <c r="JLC1004" s="14"/>
      <c r="JLD1004" s="14"/>
      <c r="JLE1004" s="14"/>
      <c r="JLF1004" s="14"/>
      <c r="JLG1004" s="14"/>
      <c r="JLH1004" s="14"/>
      <c r="JLI1004" s="14"/>
      <c r="JLJ1004" s="14"/>
      <c r="JLK1004" s="14"/>
      <c r="JLL1004" s="14"/>
      <c r="JLM1004" s="14"/>
      <c r="JLN1004" s="14"/>
      <c r="JLO1004" s="14"/>
      <c r="JLP1004" s="14"/>
      <c r="JLQ1004" s="14"/>
      <c r="JLR1004" s="14"/>
      <c r="JLS1004" s="14"/>
      <c r="JLT1004" s="14"/>
      <c r="JLU1004" s="14"/>
      <c r="JLV1004" s="14"/>
      <c r="JLW1004" s="14"/>
      <c r="JLX1004" s="14"/>
      <c r="JLY1004" s="14"/>
      <c r="JLZ1004" s="14"/>
      <c r="JMA1004" s="14"/>
      <c r="JMB1004" s="14"/>
      <c r="JMC1004" s="14"/>
      <c r="JMD1004" s="14"/>
      <c r="JME1004" s="14"/>
      <c r="JMF1004" s="14"/>
      <c r="JMG1004" s="14"/>
      <c r="JMH1004" s="14"/>
      <c r="JMI1004" s="14"/>
      <c r="JMJ1004" s="14"/>
      <c r="JMK1004" s="14"/>
      <c r="JML1004" s="14"/>
      <c r="JMM1004" s="14"/>
      <c r="JMN1004" s="14"/>
      <c r="JMO1004" s="14"/>
      <c r="JMP1004" s="14"/>
      <c r="JMQ1004" s="14"/>
      <c r="JMR1004" s="14"/>
      <c r="JMS1004" s="14"/>
      <c r="JMT1004" s="14"/>
      <c r="JMU1004" s="14"/>
      <c r="JMV1004" s="14"/>
      <c r="JMW1004" s="14"/>
      <c r="JMX1004" s="14"/>
      <c r="JMY1004" s="14"/>
      <c r="JMZ1004" s="14"/>
      <c r="JNA1004" s="14"/>
      <c r="JNB1004" s="14"/>
      <c r="JNC1004" s="14"/>
      <c r="JND1004" s="14"/>
      <c r="JNE1004" s="14"/>
      <c r="JNF1004" s="14"/>
      <c r="JNG1004" s="14"/>
      <c r="JNH1004" s="14"/>
      <c r="JNI1004" s="14"/>
      <c r="JNJ1004" s="14"/>
      <c r="JNK1004" s="14"/>
      <c r="JNL1004" s="14"/>
      <c r="JNM1004" s="14"/>
      <c r="JNN1004" s="14"/>
      <c r="JNO1004" s="14"/>
      <c r="JNP1004" s="14"/>
      <c r="JNQ1004" s="14"/>
      <c r="JNR1004" s="14"/>
      <c r="JNS1004" s="14"/>
      <c r="JNT1004" s="14"/>
      <c r="JNU1004" s="14"/>
      <c r="JNV1004" s="14"/>
      <c r="JNW1004" s="14"/>
      <c r="JNX1004" s="14"/>
      <c r="JNY1004" s="14"/>
      <c r="JNZ1004" s="14"/>
      <c r="JOA1004" s="14"/>
      <c r="JOB1004" s="14"/>
      <c r="JOC1004" s="14"/>
      <c r="JOD1004" s="14"/>
      <c r="JOE1004" s="14"/>
      <c r="JOF1004" s="14"/>
      <c r="JOG1004" s="14"/>
      <c r="JOH1004" s="14"/>
      <c r="JOI1004" s="14"/>
      <c r="JOJ1004" s="14"/>
      <c r="JOK1004" s="14"/>
      <c r="JOL1004" s="14"/>
      <c r="JOM1004" s="14"/>
      <c r="JON1004" s="14"/>
      <c r="JOO1004" s="14"/>
      <c r="JOP1004" s="14"/>
      <c r="JOQ1004" s="14"/>
      <c r="JOR1004" s="14"/>
      <c r="JOS1004" s="14"/>
      <c r="JOT1004" s="14"/>
      <c r="JOU1004" s="14"/>
      <c r="JOV1004" s="14"/>
      <c r="JOW1004" s="14"/>
      <c r="JOX1004" s="14"/>
      <c r="JOY1004" s="14"/>
      <c r="JOZ1004" s="14"/>
      <c r="JPA1004" s="14"/>
      <c r="JPB1004" s="14"/>
      <c r="JPC1004" s="14"/>
      <c r="JPD1004" s="14"/>
      <c r="JPE1004" s="14"/>
      <c r="JPF1004" s="14"/>
      <c r="JPG1004" s="14"/>
      <c r="JPH1004" s="14"/>
      <c r="JPI1004" s="14"/>
      <c r="JPJ1004" s="14"/>
      <c r="JPK1004" s="14"/>
      <c r="JPL1004" s="14"/>
      <c r="JPM1004" s="14"/>
      <c r="JPN1004" s="14"/>
      <c r="JPO1004" s="14"/>
      <c r="JPP1004" s="14"/>
      <c r="JPQ1004" s="14"/>
      <c r="JPR1004" s="14"/>
      <c r="JPS1004" s="14"/>
      <c r="JPT1004" s="14"/>
      <c r="JPU1004" s="14"/>
      <c r="JPV1004" s="14"/>
      <c r="JPW1004" s="14"/>
      <c r="JPX1004" s="14"/>
      <c r="JPY1004" s="14"/>
      <c r="JPZ1004" s="14"/>
      <c r="JQA1004" s="14"/>
      <c r="JQB1004" s="14"/>
      <c r="JQC1004" s="14"/>
      <c r="JQD1004" s="14"/>
      <c r="JQE1004" s="14"/>
      <c r="JQF1004" s="14"/>
      <c r="JQG1004" s="14"/>
      <c r="JQH1004" s="14"/>
      <c r="JQI1004" s="14"/>
      <c r="JQJ1004" s="14"/>
      <c r="JQK1004" s="14"/>
      <c r="JQL1004" s="14"/>
      <c r="JQM1004" s="14"/>
      <c r="JQN1004" s="14"/>
      <c r="JQO1004" s="14"/>
      <c r="JQP1004" s="14"/>
      <c r="JQQ1004" s="14"/>
      <c r="JQR1004" s="14"/>
      <c r="JQS1004" s="14"/>
      <c r="JQT1004" s="14"/>
      <c r="JQU1004" s="14"/>
      <c r="JQV1004" s="14"/>
      <c r="JQW1004" s="14"/>
      <c r="JQX1004" s="14"/>
      <c r="JQY1004" s="14"/>
      <c r="JQZ1004" s="14"/>
      <c r="JRA1004" s="14"/>
      <c r="JRB1004" s="14"/>
      <c r="JRC1004" s="14"/>
      <c r="JRD1004" s="14"/>
      <c r="JRE1004" s="14"/>
      <c r="JRF1004" s="14"/>
      <c r="JRG1004" s="14"/>
      <c r="JRH1004" s="14"/>
      <c r="JRI1004" s="14"/>
      <c r="JRJ1004" s="14"/>
      <c r="JRK1004" s="14"/>
      <c r="JRL1004" s="14"/>
      <c r="JRM1004" s="14"/>
      <c r="JRN1004" s="14"/>
      <c r="JRO1004" s="14"/>
      <c r="JRP1004" s="14"/>
      <c r="JRQ1004" s="14"/>
      <c r="JRR1004" s="14"/>
      <c r="JRS1004" s="14"/>
      <c r="JRT1004" s="14"/>
      <c r="JRU1004" s="14"/>
      <c r="JRV1004" s="14"/>
      <c r="JRW1004" s="14"/>
      <c r="JRX1004" s="14"/>
      <c r="JRY1004" s="14"/>
      <c r="JRZ1004" s="14"/>
      <c r="JSA1004" s="14"/>
      <c r="JSB1004" s="14"/>
      <c r="JSC1004" s="14"/>
      <c r="JSD1004" s="14"/>
      <c r="JSE1004" s="14"/>
      <c r="JSF1004" s="14"/>
      <c r="JSG1004" s="14"/>
      <c r="JSH1004" s="14"/>
      <c r="JSI1004" s="14"/>
      <c r="JSJ1004" s="14"/>
      <c r="JSK1004" s="14"/>
      <c r="JSL1004" s="14"/>
      <c r="JSM1004" s="14"/>
      <c r="JSN1004" s="14"/>
      <c r="JSO1004" s="14"/>
      <c r="JSP1004" s="14"/>
      <c r="JSQ1004" s="14"/>
      <c r="JSR1004" s="14"/>
      <c r="JSS1004" s="14"/>
      <c r="JST1004" s="14"/>
      <c r="JSU1004" s="14"/>
      <c r="JSV1004" s="14"/>
      <c r="JSW1004" s="14"/>
      <c r="JSX1004" s="14"/>
      <c r="JSY1004" s="14"/>
      <c r="JSZ1004" s="14"/>
      <c r="JTA1004" s="14"/>
      <c r="JTB1004" s="14"/>
      <c r="JTC1004" s="14"/>
      <c r="JTD1004" s="14"/>
      <c r="JTE1004" s="14"/>
      <c r="JTF1004" s="14"/>
      <c r="JTG1004" s="14"/>
      <c r="JTH1004" s="14"/>
      <c r="JTI1004" s="14"/>
      <c r="JTJ1004" s="14"/>
      <c r="JTK1004" s="14"/>
      <c r="JTL1004" s="14"/>
      <c r="JTM1004" s="14"/>
      <c r="JTN1004" s="14"/>
      <c r="JTO1004" s="14"/>
      <c r="JTP1004" s="14"/>
      <c r="JTQ1004" s="14"/>
      <c r="JTR1004" s="14"/>
      <c r="JTS1004" s="14"/>
      <c r="JTT1004" s="14"/>
      <c r="JTU1004" s="14"/>
      <c r="JTV1004" s="14"/>
      <c r="JTW1004" s="14"/>
      <c r="JTX1004" s="14"/>
      <c r="JTY1004" s="14"/>
      <c r="JTZ1004" s="14"/>
      <c r="JUA1004" s="14"/>
      <c r="JUB1004" s="14"/>
      <c r="JUC1004" s="14"/>
      <c r="JUD1004" s="14"/>
      <c r="JUE1004" s="14"/>
      <c r="JUF1004" s="14"/>
      <c r="JUG1004" s="14"/>
      <c r="JUH1004" s="14"/>
      <c r="JUI1004" s="14"/>
      <c r="JUJ1004" s="14"/>
      <c r="JUK1004" s="14"/>
      <c r="JUL1004" s="14"/>
      <c r="JUM1004" s="14"/>
      <c r="JUN1004" s="14"/>
      <c r="JUO1004" s="14"/>
      <c r="JUP1004" s="14"/>
      <c r="JUQ1004" s="14"/>
      <c r="JUR1004" s="14"/>
      <c r="JUS1004" s="14"/>
      <c r="JUT1004" s="14"/>
      <c r="JUU1004" s="14"/>
      <c r="JUV1004" s="14"/>
      <c r="JUW1004" s="14"/>
      <c r="JUX1004" s="14"/>
      <c r="JUY1004" s="14"/>
      <c r="JUZ1004" s="14"/>
      <c r="JVA1004" s="14"/>
      <c r="JVB1004" s="14"/>
      <c r="JVC1004" s="14"/>
      <c r="JVD1004" s="14"/>
      <c r="JVE1004" s="14"/>
      <c r="JVF1004" s="14"/>
      <c r="JVG1004" s="14"/>
      <c r="JVH1004" s="14"/>
      <c r="JVI1004" s="14"/>
      <c r="JVJ1004" s="14"/>
      <c r="JVK1004" s="14"/>
      <c r="JVL1004" s="14"/>
      <c r="JVM1004" s="14"/>
      <c r="JVN1004" s="14"/>
      <c r="JVO1004" s="14"/>
      <c r="JVP1004" s="14"/>
      <c r="JVQ1004" s="14"/>
      <c r="JVR1004" s="14"/>
      <c r="JVS1004" s="14"/>
      <c r="JVT1004" s="14"/>
      <c r="JVU1004" s="14"/>
      <c r="JVV1004" s="14"/>
      <c r="JVW1004" s="14"/>
      <c r="JVX1004" s="14"/>
      <c r="JVY1004" s="14"/>
      <c r="JVZ1004" s="14"/>
      <c r="JWA1004" s="14"/>
      <c r="JWB1004" s="14"/>
      <c r="JWC1004" s="14"/>
      <c r="JWD1004" s="14"/>
      <c r="JWE1004" s="14"/>
      <c r="JWF1004" s="14"/>
      <c r="JWG1004" s="14"/>
      <c r="JWH1004" s="14"/>
      <c r="JWI1004" s="14"/>
      <c r="JWJ1004" s="14"/>
      <c r="JWK1004" s="14"/>
      <c r="JWL1004" s="14"/>
      <c r="JWM1004" s="14"/>
      <c r="JWN1004" s="14"/>
      <c r="JWO1004" s="14"/>
      <c r="JWP1004" s="14"/>
      <c r="JWQ1004" s="14"/>
      <c r="JWR1004" s="14"/>
      <c r="JWS1004" s="14"/>
      <c r="JWT1004" s="14"/>
      <c r="JWU1004" s="14"/>
      <c r="JWV1004" s="14"/>
      <c r="JWW1004" s="14"/>
      <c r="JWX1004" s="14"/>
      <c r="JWY1004" s="14"/>
      <c r="JWZ1004" s="14"/>
      <c r="JXA1004" s="14"/>
      <c r="JXB1004" s="14"/>
      <c r="JXC1004" s="14"/>
      <c r="JXD1004" s="14"/>
      <c r="JXE1004" s="14"/>
      <c r="JXF1004" s="14"/>
      <c r="JXG1004" s="14"/>
      <c r="JXH1004" s="14"/>
      <c r="JXI1004" s="14"/>
      <c r="JXJ1004" s="14"/>
      <c r="JXK1004" s="14"/>
      <c r="JXL1004" s="14"/>
      <c r="JXM1004" s="14"/>
      <c r="JXN1004" s="14"/>
      <c r="JXO1004" s="14"/>
      <c r="JXP1004" s="14"/>
      <c r="JXQ1004" s="14"/>
      <c r="JXR1004" s="14"/>
      <c r="JXS1004" s="14"/>
      <c r="JXT1004" s="14"/>
      <c r="JXU1004" s="14"/>
      <c r="JXV1004" s="14"/>
      <c r="JXW1004" s="14"/>
      <c r="JXX1004" s="14"/>
      <c r="JXY1004" s="14"/>
      <c r="JXZ1004" s="14"/>
      <c r="JYA1004" s="14"/>
      <c r="JYB1004" s="14"/>
      <c r="JYC1004" s="14"/>
      <c r="JYD1004" s="14"/>
      <c r="JYE1004" s="14"/>
      <c r="JYF1004" s="14"/>
      <c r="JYG1004" s="14"/>
      <c r="JYH1004" s="14"/>
      <c r="JYI1004" s="14"/>
      <c r="JYJ1004" s="14"/>
      <c r="JYK1004" s="14"/>
      <c r="JYL1004" s="14"/>
      <c r="JYM1004" s="14"/>
      <c r="JYN1004" s="14"/>
      <c r="JYO1004" s="14"/>
      <c r="JYP1004" s="14"/>
      <c r="JYQ1004" s="14"/>
      <c r="JYR1004" s="14"/>
      <c r="JYS1004" s="14"/>
      <c r="JYT1004" s="14"/>
      <c r="JYU1004" s="14"/>
      <c r="JYV1004" s="14"/>
      <c r="JYW1004" s="14"/>
      <c r="JYX1004" s="14"/>
      <c r="JYY1004" s="14"/>
      <c r="JYZ1004" s="14"/>
      <c r="JZA1004" s="14"/>
      <c r="JZB1004" s="14"/>
      <c r="JZC1004" s="14"/>
      <c r="JZD1004" s="14"/>
      <c r="JZE1004" s="14"/>
      <c r="JZF1004" s="14"/>
      <c r="JZG1004" s="14"/>
      <c r="JZH1004" s="14"/>
      <c r="JZI1004" s="14"/>
      <c r="JZJ1004" s="14"/>
      <c r="JZK1004" s="14"/>
      <c r="JZL1004" s="14"/>
      <c r="JZM1004" s="14"/>
      <c r="JZN1004" s="14"/>
      <c r="JZO1004" s="14"/>
      <c r="JZP1004" s="14"/>
      <c r="JZQ1004" s="14"/>
      <c r="JZR1004" s="14"/>
      <c r="JZS1004" s="14"/>
      <c r="JZT1004" s="14"/>
      <c r="JZU1004" s="14"/>
      <c r="JZV1004" s="14"/>
      <c r="JZW1004" s="14"/>
      <c r="JZX1004" s="14"/>
      <c r="JZY1004" s="14"/>
      <c r="JZZ1004" s="14"/>
      <c r="KAA1004" s="14"/>
      <c r="KAB1004" s="14"/>
      <c r="KAC1004" s="14"/>
      <c r="KAD1004" s="14"/>
      <c r="KAE1004" s="14"/>
      <c r="KAF1004" s="14"/>
      <c r="KAG1004" s="14"/>
      <c r="KAH1004" s="14"/>
      <c r="KAI1004" s="14"/>
      <c r="KAJ1004" s="14"/>
      <c r="KAK1004" s="14"/>
      <c r="KAL1004" s="14"/>
      <c r="KAM1004" s="14"/>
      <c r="KAN1004" s="14"/>
      <c r="KAO1004" s="14"/>
      <c r="KAP1004" s="14"/>
      <c r="KAQ1004" s="14"/>
      <c r="KAR1004" s="14"/>
      <c r="KAS1004" s="14"/>
      <c r="KAT1004" s="14"/>
      <c r="KAU1004" s="14"/>
      <c r="KAV1004" s="14"/>
      <c r="KAW1004" s="14"/>
      <c r="KAX1004" s="14"/>
      <c r="KAY1004" s="14"/>
      <c r="KAZ1004" s="14"/>
      <c r="KBA1004" s="14"/>
      <c r="KBB1004" s="14"/>
      <c r="KBC1004" s="14"/>
      <c r="KBD1004" s="14"/>
      <c r="KBE1004" s="14"/>
      <c r="KBF1004" s="14"/>
      <c r="KBG1004" s="14"/>
      <c r="KBH1004" s="14"/>
      <c r="KBI1004" s="14"/>
      <c r="KBJ1004" s="14"/>
      <c r="KBK1004" s="14"/>
      <c r="KBL1004" s="14"/>
      <c r="KBM1004" s="14"/>
      <c r="KBN1004" s="14"/>
      <c r="KBO1004" s="14"/>
      <c r="KBP1004" s="14"/>
      <c r="KBQ1004" s="14"/>
      <c r="KBR1004" s="14"/>
      <c r="KBS1004" s="14"/>
      <c r="KBT1004" s="14"/>
      <c r="KBU1004" s="14"/>
      <c r="KBV1004" s="14"/>
      <c r="KBW1004" s="14"/>
      <c r="KBX1004" s="14"/>
      <c r="KBY1004" s="14"/>
      <c r="KBZ1004" s="14"/>
      <c r="KCA1004" s="14"/>
      <c r="KCB1004" s="14"/>
      <c r="KCC1004" s="14"/>
      <c r="KCD1004" s="14"/>
      <c r="KCE1004" s="14"/>
      <c r="KCF1004" s="14"/>
      <c r="KCG1004" s="14"/>
      <c r="KCH1004" s="14"/>
      <c r="KCI1004" s="14"/>
      <c r="KCJ1004" s="14"/>
      <c r="KCK1004" s="14"/>
      <c r="KCL1004" s="14"/>
      <c r="KCM1004" s="14"/>
      <c r="KCN1004" s="14"/>
      <c r="KCO1004" s="14"/>
      <c r="KCP1004" s="14"/>
      <c r="KCQ1004" s="14"/>
      <c r="KCR1004" s="14"/>
      <c r="KCS1004" s="14"/>
      <c r="KCT1004" s="14"/>
      <c r="KCU1004" s="14"/>
      <c r="KCV1004" s="14"/>
      <c r="KCW1004" s="14"/>
      <c r="KCX1004" s="14"/>
      <c r="KCY1004" s="14"/>
      <c r="KCZ1004" s="14"/>
      <c r="KDA1004" s="14"/>
      <c r="KDB1004" s="14"/>
      <c r="KDC1004" s="14"/>
      <c r="KDD1004" s="14"/>
      <c r="KDE1004" s="14"/>
      <c r="KDF1004" s="14"/>
      <c r="KDG1004" s="14"/>
      <c r="KDH1004" s="14"/>
      <c r="KDI1004" s="14"/>
      <c r="KDJ1004" s="14"/>
      <c r="KDK1004" s="14"/>
      <c r="KDL1004" s="14"/>
      <c r="KDM1004" s="14"/>
      <c r="KDN1004" s="14"/>
      <c r="KDO1004" s="14"/>
      <c r="KDP1004" s="14"/>
      <c r="KDQ1004" s="14"/>
      <c r="KDR1004" s="14"/>
      <c r="KDS1004" s="14"/>
      <c r="KDT1004" s="14"/>
      <c r="KDU1004" s="14"/>
      <c r="KDV1004" s="14"/>
      <c r="KDW1004" s="14"/>
      <c r="KDX1004" s="14"/>
      <c r="KDY1004" s="14"/>
      <c r="KDZ1004" s="14"/>
      <c r="KEA1004" s="14"/>
      <c r="KEB1004" s="14"/>
      <c r="KEC1004" s="14"/>
      <c r="KED1004" s="14"/>
      <c r="KEE1004" s="14"/>
      <c r="KEF1004" s="14"/>
      <c r="KEG1004" s="14"/>
      <c r="KEH1004" s="14"/>
      <c r="KEI1004" s="14"/>
      <c r="KEJ1004" s="14"/>
      <c r="KEK1004" s="14"/>
      <c r="KEL1004" s="14"/>
      <c r="KEM1004" s="14"/>
      <c r="KEN1004" s="14"/>
      <c r="KEO1004" s="14"/>
      <c r="KEP1004" s="14"/>
      <c r="KEQ1004" s="14"/>
      <c r="KER1004" s="14"/>
      <c r="KES1004" s="14"/>
      <c r="KET1004" s="14"/>
      <c r="KEU1004" s="14"/>
      <c r="KEV1004" s="14"/>
      <c r="KEW1004" s="14"/>
      <c r="KEX1004" s="14"/>
      <c r="KEY1004" s="14"/>
      <c r="KEZ1004" s="14"/>
      <c r="KFA1004" s="14"/>
      <c r="KFB1004" s="14"/>
      <c r="KFC1004" s="14"/>
      <c r="KFD1004" s="14"/>
      <c r="KFE1004" s="14"/>
      <c r="KFF1004" s="14"/>
      <c r="KFG1004" s="14"/>
      <c r="KFH1004" s="14"/>
      <c r="KFI1004" s="14"/>
      <c r="KFJ1004" s="14"/>
      <c r="KFK1004" s="14"/>
      <c r="KFL1004" s="14"/>
      <c r="KFM1004" s="14"/>
      <c r="KFN1004" s="14"/>
      <c r="KFO1004" s="14"/>
      <c r="KFP1004" s="14"/>
      <c r="KFQ1004" s="14"/>
      <c r="KFR1004" s="14"/>
      <c r="KFS1004" s="14"/>
      <c r="KFT1004" s="14"/>
      <c r="KFU1004" s="14"/>
      <c r="KFV1004" s="14"/>
      <c r="KFW1004" s="14"/>
      <c r="KFX1004" s="14"/>
      <c r="KFY1004" s="14"/>
      <c r="KFZ1004" s="14"/>
      <c r="KGA1004" s="14"/>
      <c r="KGB1004" s="14"/>
      <c r="KGC1004" s="14"/>
      <c r="KGD1004" s="14"/>
      <c r="KGE1004" s="14"/>
      <c r="KGF1004" s="14"/>
      <c r="KGG1004" s="14"/>
      <c r="KGH1004" s="14"/>
      <c r="KGI1004" s="14"/>
      <c r="KGJ1004" s="14"/>
      <c r="KGK1004" s="14"/>
      <c r="KGL1004" s="14"/>
      <c r="KGM1004" s="14"/>
      <c r="KGN1004" s="14"/>
      <c r="KGO1004" s="14"/>
      <c r="KGP1004" s="14"/>
      <c r="KGQ1004" s="14"/>
      <c r="KGR1004" s="14"/>
      <c r="KGS1004" s="14"/>
      <c r="KGT1004" s="14"/>
      <c r="KGU1004" s="14"/>
      <c r="KGV1004" s="14"/>
      <c r="KGW1004" s="14"/>
      <c r="KGX1004" s="14"/>
      <c r="KGY1004" s="14"/>
      <c r="KGZ1004" s="14"/>
      <c r="KHA1004" s="14"/>
      <c r="KHB1004" s="14"/>
      <c r="KHC1004" s="14"/>
      <c r="KHD1004" s="14"/>
      <c r="KHE1004" s="14"/>
      <c r="KHF1004" s="14"/>
      <c r="KHG1004" s="14"/>
      <c r="KHH1004" s="14"/>
      <c r="KHI1004" s="14"/>
      <c r="KHJ1004" s="14"/>
      <c r="KHK1004" s="14"/>
      <c r="KHL1004" s="14"/>
      <c r="KHM1004" s="14"/>
      <c r="KHN1004" s="14"/>
      <c r="KHO1004" s="14"/>
      <c r="KHP1004" s="14"/>
      <c r="KHQ1004" s="14"/>
      <c r="KHR1004" s="14"/>
      <c r="KHS1004" s="14"/>
      <c r="KHT1004" s="14"/>
      <c r="KHU1004" s="14"/>
      <c r="KHV1004" s="14"/>
      <c r="KHW1004" s="14"/>
      <c r="KHX1004" s="14"/>
      <c r="KHY1004" s="14"/>
      <c r="KHZ1004" s="14"/>
      <c r="KIA1004" s="14"/>
      <c r="KIB1004" s="14"/>
      <c r="KIC1004" s="14"/>
      <c r="KID1004" s="14"/>
      <c r="KIE1004" s="14"/>
      <c r="KIF1004" s="14"/>
      <c r="KIG1004" s="14"/>
      <c r="KIH1004" s="14"/>
      <c r="KII1004" s="14"/>
      <c r="KIJ1004" s="14"/>
      <c r="KIK1004" s="14"/>
      <c r="KIL1004" s="14"/>
      <c r="KIM1004" s="14"/>
      <c r="KIN1004" s="14"/>
      <c r="KIO1004" s="14"/>
      <c r="KIP1004" s="14"/>
      <c r="KIQ1004" s="14"/>
      <c r="KIR1004" s="14"/>
      <c r="KIS1004" s="14"/>
      <c r="KIT1004" s="14"/>
      <c r="KIU1004" s="14"/>
      <c r="KIV1004" s="14"/>
      <c r="KIW1004" s="14"/>
      <c r="KIX1004" s="14"/>
      <c r="KIY1004" s="14"/>
      <c r="KIZ1004" s="14"/>
      <c r="KJA1004" s="14"/>
      <c r="KJB1004" s="14"/>
      <c r="KJC1004" s="14"/>
      <c r="KJD1004" s="14"/>
      <c r="KJE1004" s="14"/>
      <c r="KJF1004" s="14"/>
      <c r="KJG1004" s="14"/>
      <c r="KJH1004" s="14"/>
      <c r="KJI1004" s="14"/>
      <c r="KJJ1004" s="14"/>
      <c r="KJK1004" s="14"/>
      <c r="KJL1004" s="14"/>
      <c r="KJM1004" s="14"/>
      <c r="KJN1004" s="14"/>
      <c r="KJO1004" s="14"/>
      <c r="KJP1004" s="14"/>
      <c r="KJQ1004" s="14"/>
      <c r="KJR1004" s="14"/>
      <c r="KJS1004" s="14"/>
      <c r="KJT1004" s="14"/>
      <c r="KJU1004" s="14"/>
      <c r="KJV1004" s="14"/>
      <c r="KJW1004" s="14"/>
      <c r="KJX1004" s="14"/>
      <c r="KJY1004" s="14"/>
      <c r="KJZ1004" s="14"/>
      <c r="KKA1004" s="14"/>
      <c r="KKB1004" s="14"/>
      <c r="KKC1004" s="14"/>
      <c r="KKD1004" s="14"/>
      <c r="KKE1004" s="14"/>
      <c r="KKF1004" s="14"/>
      <c r="KKG1004" s="14"/>
      <c r="KKH1004" s="14"/>
      <c r="KKI1004" s="14"/>
      <c r="KKJ1004" s="14"/>
      <c r="KKK1004" s="14"/>
      <c r="KKL1004" s="14"/>
      <c r="KKM1004" s="14"/>
      <c r="KKN1004" s="14"/>
      <c r="KKO1004" s="14"/>
      <c r="KKP1004" s="14"/>
      <c r="KKQ1004" s="14"/>
      <c r="KKR1004" s="14"/>
      <c r="KKS1004" s="14"/>
      <c r="KKT1004" s="14"/>
      <c r="KKU1004" s="14"/>
      <c r="KKV1004" s="14"/>
      <c r="KKW1004" s="14"/>
      <c r="KKX1004" s="14"/>
      <c r="KKY1004" s="14"/>
      <c r="KKZ1004" s="14"/>
      <c r="KLA1004" s="14"/>
      <c r="KLB1004" s="14"/>
      <c r="KLC1004" s="14"/>
      <c r="KLD1004" s="14"/>
      <c r="KLE1004" s="14"/>
      <c r="KLF1004" s="14"/>
      <c r="KLG1004" s="14"/>
      <c r="KLH1004" s="14"/>
      <c r="KLI1004" s="14"/>
      <c r="KLJ1004" s="14"/>
      <c r="KLK1004" s="14"/>
      <c r="KLL1004" s="14"/>
      <c r="KLM1004" s="14"/>
      <c r="KLN1004" s="14"/>
      <c r="KLO1004" s="14"/>
      <c r="KLP1004" s="14"/>
      <c r="KLQ1004" s="14"/>
      <c r="KLR1004" s="14"/>
      <c r="KLS1004" s="14"/>
      <c r="KLT1004" s="14"/>
      <c r="KLU1004" s="14"/>
      <c r="KLV1004" s="14"/>
      <c r="KLW1004" s="14"/>
      <c r="KLX1004" s="14"/>
      <c r="KLY1004" s="14"/>
      <c r="KLZ1004" s="14"/>
      <c r="KMA1004" s="14"/>
      <c r="KMB1004" s="14"/>
      <c r="KMC1004" s="14"/>
      <c r="KMD1004" s="14"/>
      <c r="KME1004" s="14"/>
      <c r="KMF1004" s="14"/>
      <c r="KMG1004" s="14"/>
      <c r="KMH1004" s="14"/>
      <c r="KMI1004" s="14"/>
      <c r="KMJ1004" s="14"/>
      <c r="KMK1004" s="14"/>
      <c r="KML1004" s="14"/>
      <c r="KMM1004" s="14"/>
      <c r="KMN1004" s="14"/>
      <c r="KMO1004" s="14"/>
      <c r="KMP1004" s="14"/>
      <c r="KMQ1004" s="14"/>
      <c r="KMR1004" s="14"/>
      <c r="KMS1004" s="14"/>
      <c r="KMT1004" s="14"/>
      <c r="KMU1004" s="14"/>
      <c r="KMV1004" s="14"/>
      <c r="KMW1004" s="14"/>
      <c r="KMX1004" s="14"/>
      <c r="KMY1004" s="14"/>
      <c r="KMZ1004" s="14"/>
      <c r="KNA1004" s="14"/>
      <c r="KNB1004" s="14"/>
      <c r="KNC1004" s="14"/>
      <c r="KND1004" s="14"/>
      <c r="KNE1004" s="14"/>
      <c r="KNF1004" s="14"/>
      <c r="KNG1004" s="14"/>
      <c r="KNH1004" s="14"/>
      <c r="KNI1004" s="14"/>
      <c r="KNJ1004" s="14"/>
      <c r="KNK1004" s="14"/>
      <c r="KNL1004" s="14"/>
      <c r="KNM1004" s="14"/>
      <c r="KNN1004" s="14"/>
      <c r="KNO1004" s="14"/>
      <c r="KNP1004" s="14"/>
      <c r="KNQ1004" s="14"/>
      <c r="KNR1004" s="14"/>
      <c r="KNS1004" s="14"/>
      <c r="KNT1004" s="14"/>
      <c r="KNU1004" s="14"/>
      <c r="KNV1004" s="14"/>
      <c r="KNW1004" s="14"/>
      <c r="KNX1004" s="14"/>
      <c r="KNY1004" s="14"/>
      <c r="KNZ1004" s="14"/>
      <c r="KOA1004" s="14"/>
      <c r="KOB1004" s="14"/>
      <c r="KOC1004" s="14"/>
      <c r="KOD1004" s="14"/>
      <c r="KOE1004" s="14"/>
      <c r="KOF1004" s="14"/>
      <c r="KOG1004" s="14"/>
      <c r="KOH1004" s="14"/>
      <c r="KOI1004" s="14"/>
      <c r="KOJ1004" s="14"/>
      <c r="KOK1004" s="14"/>
      <c r="KOL1004" s="14"/>
      <c r="KOM1004" s="14"/>
      <c r="KON1004" s="14"/>
      <c r="KOO1004" s="14"/>
      <c r="KOP1004" s="14"/>
      <c r="KOQ1004" s="14"/>
      <c r="KOR1004" s="14"/>
      <c r="KOS1004" s="14"/>
      <c r="KOT1004" s="14"/>
      <c r="KOU1004" s="14"/>
      <c r="KOV1004" s="14"/>
      <c r="KOW1004" s="14"/>
      <c r="KOX1004" s="14"/>
      <c r="KOY1004" s="14"/>
      <c r="KOZ1004" s="14"/>
      <c r="KPA1004" s="14"/>
      <c r="KPB1004" s="14"/>
      <c r="KPC1004" s="14"/>
      <c r="KPD1004" s="14"/>
      <c r="KPE1004" s="14"/>
      <c r="KPF1004" s="14"/>
      <c r="KPG1004" s="14"/>
      <c r="KPH1004" s="14"/>
      <c r="KPI1004" s="14"/>
      <c r="KPJ1004" s="14"/>
      <c r="KPK1004" s="14"/>
      <c r="KPL1004" s="14"/>
      <c r="KPM1004" s="14"/>
      <c r="KPN1004" s="14"/>
      <c r="KPO1004" s="14"/>
      <c r="KPP1004" s="14"/>
      <c r="KPQ1004" s="14"/>
      <c r="KPR1004" s="14"/>
      <c r="KPS1004" s="14"/>
      <c r="KPT1004" s="14"/>
      <c r="KPU1004" s="14"/>
      <c r="KPV1004" s="14"/>
      <c r="KPW1004" s="14"/>
      <c r="KPX1004" s="14"/>
      <c r="KPY1004" s="14"/>
      <c r="KPZ1004" s="14"/>
      <c r="KQA1004" s="14"/>
      <c r="KQB1004" s="14"/>
      <c r="KQC1004" s="14"/>
      <c r="KQD1004" s="14"/>
      <c r="KQE1004" s="14"/>
      <c r="KQF1004" s="14"/>
      <c r="KQG1004" s="14"/>
      <c r="KQH1004" s="14"/>
      <c r="KQI1004" s="14"/>
      <c r="KQJ1004" s="14"/>
      <c r="KQK1004" s="14"/>
      <c r="KQL1004" s="14"/>
      <c r="KQM1004" s="14"/>
      <c r="KQN1004" s="14"/>
      <c r="KQO1004" s="14"/>
      <c r="KQP1004" s="14"/>
      <c r="KQQ1004" s="14"/>
      <c r="KQR1004" s="14"/>
      <c r="KQS1004" s="14"/>
      <c r="KQT1004" s="14"/>
      <c r="KQU1004" s="14"/>
      <c r="KQV1004" s="14"/>
      <c r="KQW1004" s="14"/>
      <c r="KQX1004" s="14"/>
      <c r="KQY1004" s="14"/>
      <c r="KQZ1004" s="14"/>
      <c r="KRA1004" s="14"/>
      <c r="KRB1004" s="14"/>
      <c r="KRC1004" s="14"/>
      <c r="KRD1004" s="14"/>
      <c r="KRE1004" s="14"/>
      <c r="KRF1004" s="14"/>
      <c r="KRG1004" s="14"/>
      <c r="KRH1004" s="14"/>
      <c r="KRI1004" s="14"/>
      <c r="KRJ1004" s="14"/>
      <c r="KRK1004" s="14"/>
      <c r="KRL1004" s="14"/>
      <c r="KRM1004" s="14"/>
      <c r="KRN1004" s="14"/>
      <c r="KRO1004" s="14"/>
      <c r="KRP1004" s="14"/>
      <c r="KRQ1004" s="14"/>
      <c r="KRR1004" s="14"/>
      <c r="KRS1004" s="14"/>
      <c r="KRT1004" s="14"/>
      <c r="KRU1004" s="14"/>
      <c r="KRV1004" s="14"/>
      <c r="KRW1004" s="14"/>
      <c r="KRX1004" s="14"/>
      <c r="KRY1004" s="14"/>
      <c r="KRZ1004" s="14"/>
      <c r="KSA1004" s="14"/>
      <c r="KSB1004" s="14"/>
      <c r="KSC1004" s="14"/>
      <c r="KSD1004" s="14"/>
      <c r="KSE1004" s="14"/>
      <c r="KSF1004" s="14"/>
      <c r="KSG1004" s="14"/>
      <c r="KSH1004" s="14"/>
      <c r="KSI1004" s="14"/>
      <c r="KSJ1004" s="14"/>
      <c r="KSK1004" s="14"/>
      <c r="KSL1004" s="14"/>
      <c r="KSM1004" s="14"/>
      <c r="KSN1004" s="14"/>
      <c r="KSO1004" s="14"/>
      <c r="KSP1004" s="14"/>
      <c r="KSQ1004" s="14"/>
      <c r="KSR1004" s="14"/>
      <c r="KSS1004" s="14"/>
      <c r="KST1004" s="14"/>
      <c r="KSU1004" s="14"/>
      <c r="KSV1004" s="14"/>
      <c r="KSW1004" s="14"/>
      <c r="KSX1004" s="14"/>
      <c r="KSY1004" s="14"/>
      <c r="KSZ1004" s="14"/>
      <c r="KTA1004" s="14"/>
      <c r="KTB1004" s="14"/>
      <c r="KTC1004" s="14"/>
      <c r="KTD1004" s="14"/>
      <c r="KTE1004" s="14"/>
      <c r="KTF1004" s="14"/>
      <c r="KTG1004" s="14"/>
      <c r="KTH1004" s="14"/>
      <c r="KTI1004" s="14"/>
      <c r="KTJ1004" s="14"/>
      <c r="KTK1004" s="14"/>
      <c r="KTL1004" s="14"/>
      <c r="KTM1004" s="14"/>
      <c r="KTN1004" s="14"/>
      <c r="KTO1004" s="14"/>
      <c r="KTP1004" s="14"/>
      <c r="KTQ1004" s="14"/>
      <c r="KTR1004" s="14"/>
      <c r="KTS1004" s="14"/>
      <c r="KTT1004" s="14"/>
      <c r="KTU1004" s="14"/>
      <c r="KTV1004" s="14"/>
      <c r="KTW1004" s="14"/>
      <c r="KTX1004" s="14"/>
      <c r="KTY1004" s="14"/>
      <c r="KTZ1004" s="14"/>
      <c r="KUA1004" s="14"/>
      <c r="KUB1004" s="14"/>
      <c r="KUC1004" s="14"/>
      <c r="KUD1004" s="14"/>
      <c r="KUE1004" s="14"/>
      <c r="KUF1004" s="14"/>
      <c r="KUG1004" s="14"/>
      <c r="KUH1004" s="14"/>
      <c r="KUI1004" s="14"/>
      <c r="KUJ1004" s="14"/>
      <c r="KUK1004" s="14"/>
      <c r="KUL1004" s="14"/>
      <c r="KUM1004" s="14"/>
      <c r="KUN1004" s="14"/>
      <c r="KUO1004" s="14"/>
      <c r="KUP1004" s="14"/>
      <c r="KUQ1004" s="14"/>
      <c r="KUR1004" s="14"/>
      <c r="KUS1004" s="14"/>
      <c r="KUT1004" s="14"/>
      <c r="KUU1004" s="14"/>
      <c r="KUV1004" s="14"/>
      <c r="KUW1004" s="14"/>
      <c r="KUX1004" s="14"/>
      <c r="KUY1004" s="14"/>
      <c r="KUZ1004" s="14"/>
      <c r="KVA1004" s="14"/>
      <c r="KVB1004" s="14"/>
      <c r="KVC1004" s="14"/>
      <c r="KVD1004" s="14"/>
      <c r="KVE1004" s="14"/>
      <c r="KVF1004" s="14"/>
      <c r="KVG1004" s="14"/>
      <c r="KVH1004" s="14"/>
      <c r="KVI1004" s="14"/>
      <c r="KVJ1004" s="14"/>
      <c r="KVK1004" s="14"/>
      <c r="KVL1004" s="14"/>
      <c r="KVM1004" s="14"/>
      <c r="KVN1004" s="14"/>
      <c r="KVO1004" s="14"/>
      <c r="KVP1004" s="14"/>
      <c r="KVQ1004" s="14"/>
      <c r="KVR1004" s="14"/>
      <c r="KVS1004" s="14"/>
      <c r="KVT1004" s="14"/>
      <c r="KVU1004" s="14"/>
      <c r="KVV1004" s="14"/>
      <c r="KVW1004" s="14"/>
      <c r="KVX1004" s="14"/>
      <c r="KVY1004" s="14"/>
      <c r="KVZ1004" s="14"/>
      <c r="KWA1004" s="14"/>
      <c r="KWB1004" s="14"/>
      <c r="KWC1004" s="14"/>
      <c r="KWD1004" s="14"/>
      <c r="KWE1004" s="14"/>
      <c r="KWF1004" s="14"/>
      <c r="KWG1004" s="14"/>
      <c r="KWH1004" s="14"/>
      <c r="KWI1004" s="14"/>
      <c r="KWJ1004" s="14"/>
      <c r="KWK1004" s="14"/>
      <c r="KWL1004" s="14"/>
      <c r="KWM1004" s="14"/>
      <c r="KWN1004" s="14"/>
      <c r="KWO1004" s="14"/>
      <c r="KWP1004" s="14"/>
      <c r="KWQ1004" s="14"/>
      <c r="KWR1004" s="14"/>
      <c r="KWS1004" s="14"/>
      <c r="KWT1004" s="14"/>
      <c r="KWU1004" s="14"/>
      <c r="KWV1004" s="14"/>
      <c r="KWW1004" s="14"/>
      <c r="KWX1004" s="14"/>
      <c r="KWY1004" s="14"/>
      <c r="KWZ1004" s="14"/>
      <c r="KXA1004" s="14"/>
      <c r="KXB1004" s="14"/>
      <c r="KXC1004" s="14"/>
      <c r="KXD1004" s="14"/>
      <c r="KXE1004" s="14"/>
      <c r="KXF1004" s="14"/>
      <c r="KXG1004" s="14"/>
      <c r="KXH1004" s="14"/>
      <c r="KXI1004" s="14"/>
      <c r="KXJ1004" s="14"/>
      <c r="KXK1004" s="14"/>
      <c r="KXL1004" s="14"/>
      <c r="KXM1004" s="14"/>
      <c r="KXN1004" s="14"/>
      <c r="KXO1004" s="14"/>
      <c r="KXP1004" s="14"/>
      <c r="KXQ1004" s="14"/>
      <c r="KXR1004" s="14"/>
      <c r="KXS1004" s="14"/>
      <c r="KXT1004" s="14"/>
      <c r="KXU1004" s="14"/>
      <c r="KXV1004" s="14"/>
      <c r="KXW1004" s="14"/>
      <c r="KXX1004" s="14"/>
      <c r="KXY1004" s="14"/>
      <c r="KXZ1004" s="14"/>
      <c r="KYA1004" s="14"/>
      <c r="KYB1004" s="14"/>
      <c r="KYC1004" s="14"/>
      <c r="KYD1004" s="14"/>
      <c r="KYE1004" s="14"/>
      <c r="KYF1004" s="14"/>
      <c r="KYG1004" s="14"/>
      <c r="KYH1004" s="14"/>
      <c r="KYI1004" s="14"/>
      <c r="KYJ1004" s="14"/>
      <c r="KYK1004" s="14"/>
      <c r="KYL1004" s="14"/>
      <c r="KYM1004" s="14"/>
      <c r="KYN1004" s="14"/>
      <c r="KYO1004" s="14"/>
      <c r="KYP1004" s="14"/>
      <c r="KYQ1004" s="14"/>
      <c r="KYR1004" s="14"/>
      <c r="KYS1004" s="14"/>
      <c r="KYT1004" s="14"/>
      <c r="KYU1004" s="14"/>
      <c r="KYV1004" s="14"/>
      <c r="KYW1004" s="14"/>
      <c r="KYX1004" s="14"/>
      <c r="KYY1004" s="14"/>
      <c r="KYZ1004" s="14"/>
      <c r="KZA1004" s="14"/>
      <c r="KZB1004" s="14"/>
      <c r="KZC1004" s="14"/>
      <c r="KZD1004" s="14"/>
      <c r="KZE1004" s="14"/>
      <c r="KZF1004" s="14"/>
      <c r="KZG1004" s="14"/>
      <c r="KZH1004" s="14"/>
      <c r="KZI1004" s="14"/>
      <c r="KZJ1004" s="14"/>
      <c r="KZK1004" s="14"/>
      <c r="KZL1004" s="14"/>
      <c r="KZM1004" s="14"/>
      <c r="KZN1004" s="14"/>
      <c r="KZO1004" s="14"/>
      <c r="KZP1004" s="14"/>
      <c r="KZQ1004" s="14"/>
      <c r="KZR1004" s="14"/>
      <c r="KZS1004" s="14"/>
      <c r="KZT1004" s="14"/>
      <c r="KZU1004" s="14"/>
      <c r="KZV1004" s="14"/>
      <c r="KZW1004" s="14"/>
      <c r="KZX1004" s="14"/>
      <c r="KZY1004" s="14"/>
      <c r="KZZ1004" s="14"/>
      <c r="LAA1004" s="14"/>
      <c r="LAB1004" s="14"/>
      <c r="LAC1004" s="14"/>
      <c r="LAD1004" s="14"/>
      <c r="LAE1004" s="14"/>
      <c r="LAF1004" s="14"/>
      <c r="LAG1004" s="14"/>
      <c r="LAH1004" s="14"/>
      <c r="LAI1004" s="14"/>
      <c r="LAJ1004" s="14"/>
      <c r="LAK1004" s="14"/>
      <c r="LAL1004" s="14"/>
      <c r="LAM1004" s="14"/>
      <c r="LAN1004" s="14"/>
      <c r="LAO1004" s="14"/>
      <c r="LAP1004" s="14"/>
      <c r="LAQ1004" s="14"/>
      <c r="LAR1004" s="14"/>
      <c r="LAS1004" s="14"/>
      <c r="LAT1004" s="14"/>
      <c r="LAU1004" s="14"/>
      <c r="LAV1004" s="14"/>
      <c r="LAW1004" s="14"/>
      <c r="LAX1004" s="14"/>
      <c r="LAY1004" s="14"/>
      <c r="LAZ1004" s="14"/>
      <c r="LBA1004" s="14"/>
      <c r="LBB1004" s="14"/>
      <c r="LBC1004" s="14"/>
      <c r="LBD1004" s="14"/>
      <c r="LBE1004" s="14"/>
      <c r="LBF1004" s="14"/>
      <c r="LBG1004" s="14"/>
      <c r="LBH1004" s="14"/>
      <c r="LBI1004" s="14"/>
      <c r="LBJ1004" s="14"/>
      <c r="LBK1004" s="14"/>
      <c r="LBL1004" s="14"/>
      <c r="LBM1004" s="14"/>
      <c r="LBN1004" s="14"/>
      <c r="LBO1004" s="14"/>
      <c r="LBP1004" s="14"/>
      <c r="LBQ1004" s="14"/>
      <c r="LBR1004" s="14"/>
      <c r="LBS1004" s="14"/>
      <c r="LBT1004" s="14"/>
      <c r="LBU1004" s="14"/>
      <c r="LBV1004" s="14"/>
      <c r="LBW1004" s="14"/>
      <c r="LBX1004" s="14"/>
      <c r="LBY1004" s="14"/>
      <c r="LBZ1004" s="14"/>
      <c r="LCA1004" s="14"/>
      <c r="LCB1004" s="14"/>
      <c r="LCC1004" s="14"/>
      <c r="LCD1004" s="14"/>
      <c r="LCE1004" s="14"/>
      <c r="LCF1004" s="14"/>
      <c r="LCG1004" s="14"/>
      <c r="LCH1004" s="14"/>
      <c r="LCI1004" s="14"/>
      <c r="LCJ1004" s="14"/>
      <c r="LCK1004" s="14"/>
      <c r="LCL1004" s="14"/>
      <c r="LCM1004" s="14"/>
      <c r="LCN1004" s="14"/>
      <c r="LCO1004" s="14"/>
      <c r="LCP1004" s="14"/>
      <c r="LCQ1004" s="14"/>
      <c r="LCR1004" s="14"/>
      <c r="LCS1004" s="14"/>
      <c r="LCT1004" s="14"/>
      <c r="LCU1004" s="14"/>
      <c r="LCV1004" s="14"/>
      <c r="LCW1004" s="14"/>
      <c r="LCX1004" s="14"/>
      <c r="LCY1004" s="14"/>
      <c r="LCZ1004" s="14"/>
      <c r="LDA1004" s="14"/>
      <c r="LDB1004" s="14"/>
      <c r="LDC1004" s="14"/>
      <c r="LDD1004" s="14"/>
      <c r="LDE1004" s="14"/>
      <c r="LDF1004" s="14"/>
      <c r="LDG1004" s="14"/>
      <c r="LDH1004" s="14"/>
      <c r="LDI1004" s="14"/>
      <c r="LDJ1004" s="14"/>
      <c r="LDK1004" s="14"/>
      <c r="LDL1004" s="14"/>
      <c r="LDM1004" s="14"/>
      <c r="LDN1004" s="14"/>
      <c r="LDO1004" s="14"/>
      <c r="LDP1004" s="14"/>
      <c r="LDQ1004" s="14"/>
      <c r="LDR1004" s="14"/>
      <c r="LDS1004" s="14"/>
      <c r="LDT1004" s="14"/>
      <c r="LDU1004" s="14"/>
      <c r="LDV1004" s="14"/>
      <c r="LDW1004" s="14"/>
      <c r="LDX1004" s="14"/>
      <c r="LDY1004" s="14"/>
      <c r="LDZ1004" s="14"/>
      <c r="LEA1004" s="14"/>
      <c r="LEB1004" s="14"/>
      <c r="LEC1004" s="14"/>
      <c r="LED1004" s="14"/>
      <c r="LEE1004" s="14"/>
      <c r="LEF1004" s="14"/>
      <c r="LEG1004" s="14"/>
      <c r="LEH1004" s="14"/>
      <c r="LEI1004" s="14"/>
      <c r="LEJ1004" s="14"/>
      <c r="LEK1004" s="14"/>
      <c r="LEL1004" s="14"/>
      <c r="LEM1004" s="14"/>
      <c r="LEN1004" s="14"/>
      <c r="LEO1004" s="14"/>
      <c r="LEP1004" s="14"/>
      <c r="LEQ1004" s="14"/>
      <c r="LER1004" s="14"/>
      <c r="LES1004" s="14"/>
      <c r="LET1004" s="14"/>
      <c r="LEU1004" s="14"/>
      <c r="LEV1004" s="14"/>
      <c r="LEW1004" s="14"/>
      <c r="LEX1004" s="14"/>
      <c r="LEY1004" s="14"/>
      <c r="LEZ1004" s="14"/>
      <c r="LFA1004" s="14"/>
      <c r="LFB1004" s="14"/>
      <c r="LFC1004" s="14"/>
      <c r="LFD1004" s="14"/>
      <c r="LFE1004" s="14"/>
      <c r="LFF1004" s="14"/>
      <c r="LFG1004" s="14"/>
      <c r="LFH1004" s="14"/>
      <c r="LFI1004" s="14"/>
      <c r="LFJ1004" s="14"/>
      <c r="LFK1004" s="14"/>
      <c r="LFL1004" s="14"/>
      <c r="LFM1004" s="14"/>
      <c r="LFN1004" s="14"/>
      <c r="LFO1004" s="14"/>
      <c r="LFP1004" s="14"/>
      <c r="LFQ1004" s="14"/>
      <c r="LFR1004" s="14"/>
      <c r="LFS1004" s="14"/>
      <c r="LFT1004" s="14"/>
      <c r="LFU1004" s="14"/>
      <c r="LFV1004" s="14"/>
      <c r="LFW1004" s="14"/>
      <c r="LFX1004" s="14"/>
      <c r="LFY1004" s="14"/>
      <c r="LFZ1004" s="14"/>
      <c r="LGA1004" s="14"/>
      <c r="LGB1004" s="14"/>
      <c r="LGC1004" s="14"/>
      <c r="LGD1004" s="14"/>
      <c r="LGE1004" s="14"/>
      <c r="LGF1004" s="14"/>
      <c r="LGG1004" s="14"/>
      <c r="LGH1004" s="14"/>
      <c r="LGI1004" s="14"/>
      <c r="LGJ1004" s="14"/>
      <c r="LGK1004" s="14"/>
      <c r="LGL1004" s="14"/>
      <c r="LGM1004" s="14"/>
      <c r="LGN1004" s="14"/>
      <c r="LGO1004" s="14"/>
      <c r="LGP1004" s="14"/>
      <c r="LGQ1004" s="14"/>
      <c r="LGR1004" s="14"/>
      <c r="LGS1004" s="14"/>
      <c r="LGT1004" s="14"/>
      <c r="LGU1004" s="14"/>
      <c r="LGV1004" s="14"/>
      <c r="LGW1004" s="14"/>
      <c r="LGX1004" s="14"/>
      <c r="LGY1004" s="14"/>
      <c r="LGZ1004" s="14"/>
      <c r="LHA1004" s="14"/>
      <c r="LHB1004" s="14"/>
      <c r="LHC1004" s="14"/>
      <c r="LHD1004" s="14"/>
      <c r="LHE1004" s="14"/>
      <c r="LHF1004" s="14"/>
      <c r="LHG1004" s="14"/>
      <c r="LHH1004" s="14"/>
      <c r="LHI1004" s="14"/>
      <c r="LHJ1004" s="14"/>
      <c r="LHK1004" s="14"/>
      <c r="LHL1004" s="14"/>
      <c r="LHM1004" s="14"/>
      <c r="LHN1004" s="14"/>
      <c r="LHO1004" s="14"/>
      <c r="LHP1004" s="14"/>
      <c r="LHQ1004" s="14"/>
      <c r="LHR1004" s="14"/>
      <c r="LHS1004" s="14"/>
      <c r="LHT1004" s="14"/>
      <c r="LHU1004" s="14"/>
      <c r="LHV1004" s="14"/>
      <c r="LHW1004" s="14"/>
      <c r="LHX1004" s="14"/>
      <c r="LHY1004" s="14"/>
      <c r="LHZ1004" s="14"/>
      <c r="LIA1004" s="14"/>
      <c r="LIB1004" s="14"/>
      <c r="LIC1004" s="14"/>
      <c r="LID1004" s="14"/>
      <c r="LIE1004" s="14"/>
      <c r="LIF1004" s="14"/>
      <c r="LIG1004" s="14"/>
      <c r="LIH1004" s="14"/>
      <c r="LII1004" s="14"/>
      <c r="LIJ1004" s="14"/>
      <c r="LIK1004" s="14"/>
      <c r="LIL1004" s="14"/>
      <c r="LIM1004" s="14"/>
      <c r="LIN1004" s="14"/>
      <c r="LIO1004" s="14"/>
      <c r="LIP1004" s="14"/>
      <c r="LIQ1004" s="14"/>
      <c r="LIR1004" s="14"/>
      <c r="LIS1004" s="14"/>
      <c r="LIT1004" s="14"/>
      <c r="LIU1004" s="14"/>
      <c r="LIV1004" s="14"/>
      <c r="LIW1004" s="14"/>
      <c r="LIX1004" s="14"/>
      <c r="LIY1004" s="14"/>
      <c r="LIZ1004" s="14"/>
      <c r="LJA1004" s="14"/>
      <c r="LJB1004" s="14"/>
      <c r="LJC1004" s="14"/>
      <c r="LJD1004" s="14"/>
      <c r="LJE1004" s="14"/>
      <c r="LJF1004" s="14"/>
      <c r="LJG1004" s="14"/>
      <c r="LJH1004" s="14"/>
      <c r="LJI1004" s="14"/>
      <c r="LJJ1004" s="14"/>
      <c r="LJK1004" s="14"/>
      <c r="LJL1004" s="14"/>
      <c r="LJM1004" s="14"/>
      <c r="LJN1004" s="14"/>
      <c r="LJO1004" s="14"/>
      <c r="LJP1004" s="14"/>
      <c r="LJQ1004" s="14"/>
      <c r="LJR1004" s="14"/>
      <c r="LJS1004" s="14"/>
      <c r="LJT1004" s="14"/>
      <c r="LJU1004" s="14"/>
      <c r="LJV1004" s="14"/>
      <c r="LJW1004" s="14"/>
      <c r="LJX1004" s="14"/>
      <c r="LJY1004" s="14"/>
      <c r="LJZ1004" s="14"/>
      <c r="LKA1004" s="14"/>
      <c r="LKB1004" s="14"/>
      <c r="LKC1004" s="14"/>
      <c r="LKD1004" s="14"/>
      <c r="LKE1004" s="14"/>
      <c r="LKF1004" s="14"/>
      <c r="LKG1004" s="14"/>
      <c r="LKH1004" s="14"/>
      <c r="LKI1004" s="14"/>
      <c r="LKJ1004" s="14"/>
      <c r="LKK1004" s="14"/>
      <c r="LKL1004" s="14"/>
      <c r="LKM1004" s="14"/>
      <c r="LKN1004" s="14"/>
      <c r="LKO1004" s="14"/>
      <c r="LKP1004" s="14"/>
      <c r="LKQ1004" s="14"/>
      <c r="LKR1004" s="14"/>
      <c r="LKS1004" s="14"/>
      <c r="LKT1004" s="14"/>
      <c r="LKU1004" s="14"/>
      <c r="LKV1004" s="14"/>
      <c r="LKW1004" s="14"/>
      <c r="LKX1004" s="14"/>
      <c r="LKY1004" s="14"/>
      <c r="LKZ1004" s="14"/>
      <c r="LLA1004" s="14"/>
      <c r="LLB1004" s="14"/>
      <c r="LLC1004" s="14"/>
      <c r="LLD1004" s="14"/>
      <c r="LLE1004" s="14"/>
      <c r="LLF1004" s="14"/>
      <c r="LLG1004" s="14"/>
      <c r="LLH1004" s="14"/>
      <c r="LLI1004" s="14"/>
      <c r="LLJ1004" s="14"/>
      <c r="LLK1004" s="14"/>
      <c r="LLL1004" s="14"/>
      <c r="LLM1004" s="14"/>
      <c r="LLN1004" s="14"/>
      <c r="LLO1004" s="14"/>
      <c r="LLP1004" s="14"/>
      <c r="LLQ1004" s="14"/>
      <c r="LLR1004" s="14"/>
      <c r="LLS1004" s="14"/>
      <c r="LLT1004" s="14"/>
      <c r="LLU1004" s="14"/>
      <c r="LLV1004" s="14"/>
      <c r="LLW1004" s="14"/>
      <c r="LLX1004" s="14"/>
      <c r="LLY1004" s="14"/>
      <c r="LLZ1004" s="14"/>
      <c r="LMA1004" s="14"/>
      <c r="LMB1004" s="14"/>
      <c r="LMC1004" s="14"/>
      <c r="LMD1004" s="14"/>
      <c r="LME1004" s="14"/>
      <c r="LMF1004" s="14"/>
      <c r="LMG1004" s="14"/>
      <c r="LMH1004" s="14"/>
      <c r="LMI1004" s="14"/>
      <c r="LMJ1004" s="14"/>
      <c r="LMK1004" s="14"/>
      <c r="LML1004" s="14"/>
      <c r="LMM1004" s="14"/>
      <c r="LMN1004" s="14"/>
      <c r="LMO1004" s="14"/>
      <c r="LMP1004" s="14"/>
      <c r="LMQ1004" s="14"/>
      <c r="LMR1004" s="14"/>
      <c r="LMS1004" s="14"/>
      <c r="LMT1004" s="14"/>
      <c r="LMU1004" s="14"/>
      <c r="LMV1004" s="14"/>
      <c r="LMW1004" s="14"/>
      <c r="LMX1004" s="14"/>
      <c r="LMY1004" s="14"/>
      <c r="LMZ1004" s="14"/>
      <c r="LNA1004" s="14"/>
      <c r="LNB1004" s="14"/>
      <c r="LNC1004" s="14"/>
      <c r="LND1004" s="14"/>
      <c r="LNE1004" s="14"/>
      <c r="LNF1004" s="14"/>
      <c r="LNG1004" s="14"/>
      <c r="LNH1004" s="14"/>
      <c r="LNI1004" s="14"/>
      <c r="LNJ1004" s="14"/>
      <c r="LNK1004" s="14"/>
      <c r="LNL1004" s="14"/>
      <c r="LNM1004" s="14"/>
      <c r="LNN1004" s="14"/>
      <c r="LNO1004" s="14"/>
      <c r="LNP1004" s="14"/>
      <c r="LNQ1004" s="14"/>
      <c r="LNR1004" s="14"/>
      <c r="LNS1004" s="14"/>
      <c r="LNT1004" s="14"/>
      <c r="LNU1004" s="14"/>
      <c r="LNV1004" s="14"/>
      <c r="LNW1004" s="14"/>
      <c r="LNX1004" s="14"/>
      <c r="LNY1004" s="14"/>
      <c r="LNZ1004" s="14"/>
      <c r="LOA1004" s="14"/>
      <c r="LOB1004" s="14"/>
      <c r="LOC1004" s="14"/>
      <c r="LOD1004" s="14"/>
      <c r="LOE1004" s="14"/>
      <c r="LOF1004" s="14"/>
      <c r="LOG1004" s="14"/>
      <c r="LOH1004" s="14"/>
      <c r="LOI1004" s="14"/>
      <c r="LOJ1004" s="14"/>
      <c r="LOK1004" s="14"/>
      <c r="LOL1004" s="14"/>
      <c r="LOM1004" s="14"/>
      <c r="LON1004" s="14"/>
      <c r="LOO1004" s="14"/>
      <c r="LOP1004" s="14"/>
      <c r="LOQ1004" s="14"/>
      <c r="LOR1004" s="14"/>
      <c r="LOS1004" s="14"/>
      <c r="LOT1004" s="14"/>
      <c r="LOU1004" s="14"/>
      <c r="LOV1004" s="14"/>
      <c r="LOW1004" s="14"/>
      <c r="LOX1004" s="14"/>
      <c r="LOY1004" s="14"/>
      <c r="LOZ1004" s="14"/>
      <c r="LPA1004" s="14"/>
      <c r="LPB1004" s="14"/>
      <c r="LPC1004" s="14"/>
      <c r="LPD1004" s="14"/>
      <c r="LPE1004" s="14"/>
      <c r="LPF1004" s="14"/>
      <c r="LPG1004" s="14"/>
      <c r="LPH1004" s="14"/>
      <c r="LPI1004" s="14"/>
      <c r="LPJ1004" s="14"/>
      <c r="LPK1004" s="14"/>
      <c r="LPL1004" s="14"/>
      <c r="LPM1004" s="14"/>
      <c r="LPN1004" s="14"/>
      <c r="LPO1004" s="14"/>
      <c r="LPP1004" s="14"/>
      <c r="LPQ1004" s="14"/>
      <c r="LPR1004" s="14"/>
      <c r="LPS1004" s="14"/>
      <c r="LPT1004" s="14"/>
      <c r="LPU1004" s="14"/>
      <c r="LPV1004" s="14"/>
      <c r="LPW1004" s="14"/>
      <c r="LPX1004" s="14"/>
      <c r="LPY1004" s="14"/>
      <c r="LPZ1004" s="14"/>
      <c r="LQA1004" s="14"/>
      <c r="LQB1004" s="14"/>
      <c r="LQC1004" s="14"/>
      <c r="LQD1004" s="14"/>
      <c r="LQE1004" s="14"/>
      <c r="LQF1004" s="14"/>
      <c r="LQG1004" s="14"/>
      <c r="LQH1004" s="14"/>
      <c r="LQI1004" s="14"/>
      <c r="LQJ1004" s="14"/>
      <c r="LQK1004" s="14"/>
      <c r="LQL1004" s="14"/>
      <c r="LQM1004" s="14"/>
      <c r="LQN1004" s="14"/>
      <c r="LQO1004" s="14"/>
      <c r="LQP1004" s="14"/>
      <c r="LQQ1004" s="14"/>
      <c r="LQR1004" s="14"/>
      <c r="LQS1004" s="14"/>
      <c r="LQT1004" s="14"/>
      <c r="LQU1004" s="14"/>
      <c r="LQV1004" s="14"/>
      <c r="LQW1004" s="14"/>
      <c r="LQX1004" s="14"/>
      <c r="LQY1004" s="14"/>
      <c r="LQZ1004" s="14"/>
      <c r="LRA1004" s="14"/>
      <c r="LRB1004" s="14"/>
      <c r="LRC1004" s="14"/>
      <c r="LRD1004" s="14"/>
      <c r="LRE1004" s="14"/>
      <c r="LRF1004" s="14"/>
      <c r="LRG1004" s="14"/>
      <c r="LRH1004" s="14"/>
      <c r="LRI1004" s="14"/>
      <c r="LRJ1004" s="14"/>
      <c r="LRK1004" s="14"/>
      <c r="LRL1004" s="14"/>
      <c r="LRM1004" s="14"/>
      <c r="LRN1004" s="14"/>
      <c r="LRO1004" s="14"/>
      <c r="LRP1004" s="14"/>
      <c r="LRQ1004" s="14"/>
      <c r="LRR1004" s="14"/>
      <c r="LRS1004" s="14"/>
      <c r="LRT1004" s="14"/>
      <c r="LRU1004" s="14"/>
      <c r="LRV1004" s="14"/>
      <c r="LRW1004" s="14"/>
      <c r="LRX1004" s="14"/>
      <c r="LRY1004" s="14"/>
      <c r="LRZ1004" s="14"/>
      <c r="LSA1004" s="14"/>
      <c r="LSB1004" s="14"/>
      <c r="LSC1004" s="14"/>
      <c r="LSD1004" s="14"/>
      <c r="LSE1004" s="14"/>
      <c r="LSF1004" s="14"/>
      <c r="LSG1004" s="14"/>
      <c r="LSH1004" s="14"/>
      <c r="LSI1004" s="14"/>
      <c r="LSJ1004" s="14"/>
      <c r="LSK1004" s="14"/>
      <c r="LSL1004" s="14"/>
      <c r="LSM1004" s="14"/>
      <c r="LSN1004" s="14"/>
      <c r="LSO1004" s="14"/>
      <c r="LSP1004" s="14"/>
      <c r="LSQ1004" s="14"/>
      <c r="LSR1004" s="14"/>
      <c r="LSS1004" s="14"/>
      <c r="LST1004" s="14"/>
      <c r="LSU1004" s="14"/>
      <c r="LSV1004" s="14"/>
      <c r="LSW1004" s="14"/>
      <c r="LSX1004" s="14"/>
      <c r="LSY1004" s="14"/>
      <c r="LSZ1004" s="14"/>
      <c r="LTA1004" s="14"/>
      <c r="LTB1004" s="14"/>
      <c r="LTC1004" s="14"/>
      <c r="LTD1004" s="14"/>
      <c r="LTE1004" s="14"/>
      <c r="LTF1004" s="14"/>
      <c r="LTG1004" s="14"/>
      <c r="LTH1004" s="14"/>
      <c r="LTI1004" s="14"/>
      <c r="LTJ1004" s="14"/>
      <c r="LTK1004" s="14"/>
      <c r="LTL1004" s="14"/>
      <c r="LTM1004" s="14"/>
      <c r="LTN1004" s="14"/>
      <c r="LTO1004" s="14"/>
      <c r="LTP1004" s="14"/>
      <c r="LTQ1004" s="14"/>
      <c r="LTR1004" s="14"/>
      <c r="LTS1004" s="14"/>
      <c r="LTT1004" s="14"/>
      <c r="LTU1004" s="14"/>
      <c r="LTV1004" s="14"/>
      <c r="LTW1004" s="14"/>
      <c r="LTX1004" s="14"/>
      <c r="LTY1004" s="14"/>
      <c r="LTZ1004" s="14"/>
      <c r="LUA1004" s="14"/>
      <c r="LUB1004" s="14"/>
      <c r="LUC1004" s="14"/>
      <c r="LUD1004" s="14"/>
      <c r="LUE1004" s="14"/>
      <c r="LUF1004" s="14"/>
      <c r="LUG1004" s="14"/>
      <c r="LUH1004" s="14"/>
      <c r="LUI1004" s="14"/>
      <c r="LUJ1004" s="14"/>
      <c r="LUK1004" s="14"/>
      <c r="LUL1004" s="14"/>
      <c r="LUM1004" s="14"/>
      <c r="LUN1004" s="14"/>
      <c r="LUO1004" s="14"/>
      <c r="LUP1004" s="14"/>
      <c r="LUQ1004" s="14"/>
      <c r="LUR1004" s="14"/>
      <c r="LUS1004" s="14"/>
      <c r="LUT1004" s="14"/>
      <c r="LUU1004" s="14"/>
      <c r="LUV1004" s="14"/>
      <c r="LUW1004" s="14"/>
      <c r="LUX1004" s="14"/>
      <c r="LUY1004" s="14"/>
      <c r="LUZ1004" s="14"/>
      <c r="LVA1004" s="14"/>
      <c r="LVB1004" s="14"/>
      <c r="LVC1004" s="14"/>
      <c r="LVD1004" s="14"/>
      <c r="LVE1004" s="14"/>
      <c r="LVF1004" s="14"/>
      <c r="LVG1004" s="14"/>
      <c r="LVH1004" s="14"/>
      <c r="LVI1004" s="14"/>
      <c r="LVJ1004" s="14"/>
      <c r="LVK1004" s="14"/>
      <c r="LVL1004" s="14"/>
      <c r="LVM1004" s="14"/>
      <c r="LVN1004" s="14"/>
      <c r="LVO1004" s="14"/>
      <c r="LVP1004" s="14"/>
      <c r="LVQ1004" s="14"/>
      <c r="LVR1004" s="14"/>
      <c r="LVS1004" s="14"/>
      <c r="LVT1004" s="14"/>
      <c r="LVU1004" s="14"/>
      <c r="LVV1004" s="14"/>
      <c r="LVW1004" s="14"/>
      <c r="LVX1004" s="14"/>
      <c r="LVY1004" s="14"/>
      <c r="LVZ1004" s="14"/>
      <c r="LWA1004" s="14"/>
      <c r="LWB1004" s="14"/>
      <c r="LWC1004" s="14"/>
      <c r="LWD1004" s="14"/>
      <c r="LWE1004" s="14"/>
      <c r="LWF1004" s="14"/>
      <c r="LWG1004" s="14"/>
      <c r="LWH1004" s="14"/>
      <c r="LWI1004" s="14"/>
      <c r="LWJ1004" s="14"/>
      <c r="LWK1004" s="14"/>
      <c r="LWL1004" s="14"/>
      <c r="LWM1004" s="14"/>
      <c r="LWN1004" s="14"/>
      <c r="LWO1004" s="14"/>
      <c r="LWP1004" s="14"/>
      <c r="LWQ1004" s="14"/>
      <c r="LWR1004" s="14"/>
      <c r="LWS1004" s="14"/>
      <c r="LWT1004" s="14"/>
      <c r="LWU1004" s="14"/>
      <c r="LWV1004" s="14"/>
      <c r="LWW1004" s="14"/>
      <c r="LWX1004" s="14"/>
      <c r="LWY1004" s="14"/>
      <c r="LWZ1004" s="14"/>
      <c r="LXA1004" s="14"/>
      <c r="LXB1004" s="14"/>
      <c r="LXC1004" s="14"/>
      <c r="LXD1004" s="14"/>
      <c r="LXE1004" s="14"/>
      <c r="LXF1004" s="14"/>
      <c r="LXG1004" s="14"/>
      <c r="LXH1004" s="14"/>
      <c r="LXI1004" s="14"/>
      <c r="LXJ1004" s="14"/>
      <c r="LXK1004" s="14"/>
      <c r="LXL1004" s="14"/>
      <c r="LXM1004" s="14"/>
      <c r="LXN1004" s="14"/>
      <c r="LXO1004" s="14"/>
      <c r="LXP1004" s="14"/>
      <c r="LXQ1004" s="14"/>
      <c r="LXR1004" s="14"/>
      <c r="LXS1004" s="14"/>
      <c r="LXT1004" s="14"/>
      <c r="LXU1004" s="14"/>
      <c r="LXV1004" s="14"/>
      <c r="LXW1004" s="14"/>
      <c r="LXX1004" s="14"/>
      <c r="LXY1004" s="14"/>
      <c r="LXZ1004" s="14"/>
      <c r="LYA1004" s="14"/>
      <c r="LYB1004" s="14"/>
      <c r="LYC1004" s="14"/>
      <c r="LYD1004" s="14"/>
      <c r="LYE1004" s="14"/>
      <c r="LYF1004" s="14"/>
      <c r="LYG1004" s="14"/>
      <c r="LYH1004" s="14"/>
      <c r="LYI1004" s="14"/>
      <c r="LYJ1004" s="14"/>
      <c r="LYK1004" s="14"/>
      <c r="LYL1004" s="14"/>
      <c r="LYM1004" s="14"/>
      <c r="LYN1004" s="14"/>
      <c r="LYO1004" s="14"/>
      <c r="LYP1004" s="14"/>
      <c r="LYQ1004" s="14"/>
      <c r="LYR1004" s="14"/>
      <c r="LYS1004" s="14"/>
      <c r="LYT1004" s="14"/>
      <c r="LYU1004" s="14"/>
      <c r="LYV1004" s="14"/>
      <c r="LYW1004" s="14"/>
      <c r="LYX1004" s="14"/>
      <c r="LYY1004" s="14"/>
      <c r="LYZ1004" s="14"/>
      <c r="LZA1004" s="14"/>
      <c r="LZB1004" s="14"/>
      <c r="LZC1004" s="14"/>
      <c r="LZD1004" s="14"/>
      <c r="LZE1004" s="14"/>
      <c r="LZF1004" s="14"/>
      <c r="LZG1004" s="14"/>
      <c r="LZH1004" s="14"/>
      <c r="LZI1004" s="14"/>
      <c r="LZJ1004" s="14"/>
      <c r="LZK1004" s="14"/>
      <c r="LZL1004" s="14"/>
      <c r="LZM1004" s="14"/>
      <c r="LZN1004" s="14"/>
      <c r="LZO1004" s="14"/>
      <c r="LZP1004" s="14"/>
      <c r="LZQ1004" s="14"/>
      <c r="LZR1004" s="14"/>
      <c r="LZS1004" s="14"/>
      <c r="LZT1004" s="14"/>
      <c r="LZU1004" s="14"/>
      <c r="LZV1004" s="14"/>
      <c r="LZW1004" s="14"/>
      <c r="LZX1004" s="14"/>
      <c r="LZY1004" s="14"/>
      <c r="LZZ1004" s="14"/>
      <c r="MAA1004" s="14"/>
      <c r="MAB1004" s="14"/>
      <c r="MAC1004" s="14"/>
      <c r="MAD1004" s="14"/>
      <c r="MAE1004" s="14"/>
      <c r="MAF1004" s="14"/>
      <c r="MAG1004" s="14"/>
      <c r="MAH1004" s="14"/>
      <c r="MAI1004" s="14"/>
      <c r="MAJ1004" s="14"/>
      <c r="MAK1004" s="14"/>
      <c r="MAL1004" s="14"/>
      <c r="MAM1004" s="14"/>
      <c r="MAN1004" s="14"/>
      <c r="MAO1004" s="14"/>
      <c r="MAP1004" s="14"/>
      <c r="MAQ1004" s="14"/>
      <c r="MAR1004" s="14"/>
      <c r="MAS1004" s="14"/>
      <c r="MAT1004" s="14"/>
      <c r="MAU1004" s="14"/>
      <c r="MAV1004" s="14"/>
      <c r="MAW1004" s="14"/>
      <c r="MAX1004" s="14"/>
      <c r="MAY1004" s="14"/>
      <c r="MAZ1004" s="14"/>
      <c r="MBA1004" s="14"/>
      <c r="MBB1004" s="14"/>
      <c r="MBC1004" s="14"/>
      <c r="MBD1004" s="14"/>
      <c r="MBE1004" s="14"/>
      <c r="MBF1004" s="14"/>
      <c r="MBG1004" s="14"/>
      <c r="MBH1004" s="14"/>
      <c r="MBI1004" s="14"/>
      <c r="MBJ1004" s="14"/>
      <c r="MBK1004" s="14"/>
      <c r="MBL1004" s="14"/>
      <c r="MBM1004" s="14"/>
      <c r="MBN1004" s="14"/>
      <c r="MBO1004" s="14"/>
      <c r="MBP1004" s="14"/>
      <c r="MBQ1004" s="14"/>
      <c r="MBR1004" s="14"/>
      <c r="MBS1004" s="14"/>
      <c r="MBT1004" s="14"/>
      <c r="MBU1004" s="14"/>
      <c r="MBV1004" s="14"/>
      <c r="MBW1004" s="14"/>
      <c r="MBX1004" s="14"/>
      <c r="MBY1004" s="14"/>
      <c r="MBZ1004" s="14"/>
      <c r="MCA1004" s="14"/>
      <c r="MCB1004" s="14"/>
      <c r="MCC1004" s="14"/>
      <c r="MCD1004" s="14"/>
      <c r="MCE1004" s="14"/>
      <c r="MCF1004" s="14"/>
      <c r="MCG1004" s="14"/>
      <c r="MCH1004" s="14"/>
      <c r="MCI1004" s="14"/>
      <c r="MCJ1004" s="14"/>
      <c r="MCK1004" s="14"/>
      <c r="MCL1004" s="14"/>
      <c r="MCM1004" s="14"/>
      <c r="MCN1004" s="14"/>
      <c r="MCO1004" s="14"/>
      <c r="MCP1004" s="14"/>
      <c r="MCQ1004" s="14"/>
      <c r="MCR1004" s="14"/>
      <c r="MCS1004" s="14"/>
      <c r="MCT1004" s="14"/>
      <c r="MCU1004" s="14"/>
      <c r="MCV1004" s="14"/>
      <c r="MCW1004" s="14"/>
      <c r="MCX1004" s="14"/>
      <c r="MCY1004" s="14"/>
      <c r="MCZ1004" s="14"/>
      <c r="MDA1004" s="14"/>
      <c r="MDB1004" s="14"/>
      <c r="MDC1004" s="14"/>
      <c r="MDD1004" s="14"/>
      <c r="MDE1004" s="14"/>
      <c r="MDF1004" s="14"/>
      <c r="MDG1004" s="14"/>
      <c r="MDH1004" s="14"/>
      <c r="MDI1004" s="14"/>
      <c r="MDJ1004" s="14"/>
      <c r="MDK1004" s="14"/>
      <c r="MDL1004" s="14"/>
      <c r="MDM1004" s="14"/>
      <c r="MDN1004" s="14"/>
      <c r="MDO1004" s="14"/>
      <c r="MDP1004" s="14"/>
      <c r="MDQ1004" s="14"/>
      <c r="MDR1004" s="14"/>
      <c r="MDS1004" s="14"/>
      <c r="MDT1004" s="14"/>
      <c r="MDU1004" s="14"/>
      <c r="MDV1004" s="14"/>
      <c r="MDW1004" s="14"/>
      <c r="MDX1004" s="14"/>
      <c r="MDY1004" s="14"/>
      <c r="MDZ1004" s="14"/>
      <c r="MEA1004" s="14"/>
      <c r="MEB1004" s="14"/>
      <c r="MEC1004" s="14"/>
      <c r="MED1004" s="14"/>
      <c r="MEE1004" s="14"/>
      <c r="MEF1004" s="14"/>
      <c r="MEG1004" s="14"/>
      <c r="MEH1004" s="14"/>
      <c r="MEI1004" s="14"/>
      <c r="MEJ1004" s="14"/>
      <c r="MEK1004" s="14"/>
      <c r="MEL1004" s="14"/>
      <c r="MEM1004" s="14"/>
      <c r="MEN1004" s="14"/>
      <c r="MEO1004" s="14"/>
      <c r="MEP1004" s="14"/>
      <c r="MEQ1004" s="14"/>
      <c r="MER1004" s="14"/>
      <c r="MES1004" s="14"/>
      <c r="MET1004" s="14"/>
      <c r="MEU1004" s="14"/>
      <c r="MEV1004" s="14"/>
      <c r="MEW1004" s="14"/>
      <c r="MEX1004" s="14"/>
      <c r="MEY1004" s="14"/>
      <c r="MEZ1004" s="14"/>
      <c r="MFA1004" s="14"/>
      <c r="MFB1004" s="14"/>
      <c r="MFC1004" s="14"/>
      <c r="MFD1004" s="14"/>
      <c r="MFE1004" s="14"/>
      <c r="MFF1004" s="14"/>
      <c r="MFG1004" s="14"/>
      <c r="MFH1004" s="14"/>
      <c r="MFI1004" s="14"/>
      <c r="MFJ1004" s="14"/>
      <c r="MFK1004" s="14"/>
      <c r="MFL1004" s="14"/>
      <c r="MFM1004" s="14"/>
      <c r="MFN1004" s="14"/>
      <c r="MFO1004" s="14"/>
      <c r="MFP1004" s="14"/>
      <c r="MFQ1004" s="14"/>
      <c r="MFR1004" s="14"/>
      <c r="MFS1004" s="14"/>
      <c r="MFT1004" s="14"/>
      <c r="MFU1004" s="14"/>
      <c r="MFV1004" s="14"/>
      <c r="MFW1004" s="14"/>
      <c r="MFX1004" s="14"/>
      <c r="MFY1004" s="14"/>
      <c r="MFZ1004" s="14"/>
      <c r="MGA1004" s="14"/>
      <c r="MGB1004" s="14"/>
      <c r="MGC1004" s="14"/>
      <c r="MGD1004" s="14"/>
      <c r="MGE1004" s="14"/>
      <c r="MGF1004" s="14"/>
      <c r="MGG1004" s="14"/>
      <c r="MGH1004" s="14"/>
      <c r="MGI1004" s="14"/>
      <c r="MGJ1004" s="14"/>
      <c r="MGK1004" s="14"/>
      <c r="MGL1004" s="14"/>
      <c r="MGM1004" s="14"/>
      <c r="MGN1004" s="14"/>
      <c r="MGO1004" s="14"/>
      <c r="MGP1004" s="14"/>
      <c r="MGQ1004" s="14"/>
      <c r="MGR1004" s="14"/>
      <c r="MGS1004" s="14"/>
      <c r="MGT1004" s="14"/>
      <c r="MGU1004" s="14"/>
      <c r="MGV1004" s="14"/>
      <c r="MGW1004" s="14"/>
      <c r="MGX1004" s="14"/>
      <c r="MGY1004" s="14"/>
      <c r="MGZ1004" s="14"/>
      <c r="MHA1004" s="14"/>
      <c r="MHB1004" s="14"/>
      <c r="MHC1004" s="14"/>
      <c r="MHD1004" s="14"/>
      <c r="MHE1004" s="14"/>
      <c r="MHF1004" s="14"/>
      <c r="MHG1004" s="14"/>
      <c r="MHH1004" s="14"/>
      <c r="MHI1004" s="14"/>
      <c r="MHJ1004" s="14"/>
      <c r="MHK1004" s="14"/>
      <c r="MHL1004" s="14"/>
      <c r="MHM1004" s="14"/>
      <c r="MHN1004" s="14"/>
      <c r="MHO1004" s="14"/>
      <c r="MHP1004" s="14"/>
      <c r="MHQ1004" s="14"/>
      <c r="MHR1004" s="14"/>
      <c r="MHS1004" s="14"/>
      <c r="MHT1004" s="14"/>
      <c r="MHU1004" s="14"/>
      <c r="MHV1004" s="14"/>
      <c r="MHW1004" s="14"/>
      <c r="MHX1004" s="14"/>
      <c r="MHY1004" s="14"/>
      <c r="MHZ1004" s="14"/>
      <c r="MIA1004" s="14"/>
      <c r="MIB1004" s="14"/>
      <c r="MIC1004" s="14"/>
      <c r="MID1004" s="14"/>
      <c r="MIE1004" s="14"/>
      <c r="MIF1004" s="14"/>
      <c r="MIG1004" s="14"/>
      <c r="MIH1004" s="14"/>
      <c r="MII1004" s="14"/>
      <c r="MIJ1004" s="14"/>
      <c r="MIK1004" s="14"/>
      <c r="MIL1004" s="14"/>
      <c r="MIM1004" s="14"/>
      <c r="MIN1004" s="14"/>
      <c r="MIO1004" s="14"/>
      <c r="MIP1004" s="14"/>
      <c r="MIQ1004" s="14"/>
      <c r="MIR1004" s="14"/>
      <c r="MIS1004" s="14"/>
      <c r="MIT1004" s="14"/>
      <c r="MIU1004" s="14"/>
      <c r="MIV1004" s="14"/>
      <c r="MIW1004" s="14"/>
      <c r="MIX1004" s="14"/>
      <c r="MIY1004" s="14"/>
      <c r="MIZ1004" s="14"/>
      <c r="MJA1004" s="14"/>
      <c r="MJB1004" s="14"/>
      <c r="MJC1004" s="14"/>
      <c r="MJD1004" s="14"/>
      <c r="MJE1004" s="14"/>
      <c r="MJF1004" s="14"/>
      <c r="MJG1004" s="14"/>
      <c r="MJH1004" s="14"/>
      <c r="MJI1004" s="14"/>
      <c r="MJJ1004" s="14"/>
      <c r="MJK1004" s="14"/>
      <c r="MJL1004" s="14"/>
      <c r="MJM1004" s="14"/>
      <c r="MJN1004" s="14"/>
      <c r="MJO1004" s="14"/>
      <c r="MJP1004" s="14"/>
      <c r="MJQ1004" s="14"/>
      <c r="MJR1004" s="14"/>
      <c r="MJS1004" s="14"/>
      <c r="MJT1004" s="14"/>
      <c r="MJU1004" s="14"/>
      <c r="MJV1004" s="14"/>
      <c r="MJW1004" s="14"/>
      <c r="MJX1004" s="14"/>
      <c r="MJY1004" s="14"/>
      <c r="MJZ1004" s="14"/>
      <c r="MKA1004" s="14"/>
      <c r="MKB1004" s="14"/>
      <c r="MKC1004" s="14"/>
      <c r="MKD1004" s="14"/>
      <c r="MKE1004" s="14"/>
      <c r="MKF1004" s="14"/>
      <c r="MKG1004" s="14"/>
      <c r="MKH1004" s="14"/>
      <c r="MKI1004" s="14"/>
      <c r="MKJ1004" s="14"/>
      <c r="MKK1004" s="14"/>
      <c r="MKL1004" s="14"/>
      <c r="MKM1004" s="14"/>
      <c r="MKN1004" s="14"/>
      <c r="MKO1004" s="14"/>
      <c r="MKP1004" s="14"/>
      <c r="MKQ1004" s="14"/>
      <c r="MKR1004" s="14"/>
      <c r="MKS1004" s="14"/>
      <c r="MKT1004" s="14"/>
      <c r="MKU1004" s="14"/>
      <c r="MKV1004" s="14"/>
      <c r="MKW1004" s="14"/>
      <c r="MKX1004" s="14"/>
      <c r="MKY1004" s="14"/>
      <c r="MKZ1004" s="14"/>
      <c r="MLA1004" s="14"/>
      <c r="MLB1004" s="14"/>
      <c r="MLC1004" s="14"/>
      <c r="MLD1004" s="14"/>
      <c r="MLE1004" s="14"/>
      <c r="MLF1004" s="14"/>
      <c r="MLG1004" s="14"/>
      <c r="MLH1004" s="14"/>
      <c r="MLI1004" s="14"/>
      <c r="MLJ1004" s="14"/>
      <c r="MLK1004" s="14"/>
      <c r="MLL1004" s="14"/>
      <c r="MLM1004" s="14"/>
      <c r="MLN1004" s="14"/>
      <c r="MLO1004" s="14"/>
      <c r="MLP1004" s="14"/>
      <c r="MLQ1004" s="14"/>
      <c r="MLR1004" s="14"/>
      <c r="MLS1004" s="14"/>
      <c r="MLT1004" s="14"/>
      <c r="MLU1004" s="14"/>
      <c r="MLV1004" s="14"/>
      <c r="MLW1004" s="14"/>
      <c r="MLX1004" s="14"/>
      <c r="MLY1004" s="14"/>
      <c r="MLZ1004" s="14"/>
      <c r="MMA1004" s="14"/>
      <c r="MMB1004" s="14"/>
      <c r="MMC1004" s="14"/>
      <c r="MMD1004" s="14"/>
      <c r="MME1004" s="14"/>
      <c r="MMF1004" s="14"/>
      <c r="MMG1004" s="14"/>
      <c r="MMH1004" s="14"/>
      <c r="MMI1004" s="14"/>
      <c r="MMJ1004" s="14"/>
      <c r="MMK1004" s="14"/>
      <c r="MML1004" s="14"/>
      <c r="MMM1004" s="14"/>
      <c r="MMN1004" s="14"/>
      <c r="MMO1004" s="14"/>
      <c r="MMP1004" s="14"/>
      <c r="MMQ1004" s="14"/>
      <c r="MMR1004" s="14"/>
      <c r="MMS1004" s="14"/>
      <c r="MMT1004" s="14"/>
      <c r="MMU1004" s="14"/>
      <c r="MMV1004" s="14"/>
      <c r="MMW1004" s="14"/>
      <c r="MMX1004" s="14"/>
      <c r="MMY1004" s="14"/>
      <c r="MMZ1004" s="14"/>
      <c r="MNA1004" s="14"/>
      <c r="MNB1004" s="14"/>
      <c r="MNC1004" s="14"/>
      <c r="MND1004" s="14"/>
      <c r="MNE1004" s="14"/>
      <c r="MNF1004" s="14"/>
      <c r="MNG1004" s="14"/>
      <c r="MNH1004" s="14"/>
      <c r="MNI1004" s="14"/>
      <c r="MNJ1004" s="14"/>
      <c r="MNK1004" s="14"/>
      <c r="MNL1004" s="14"/>
      <c r="MNM1004" s="14"/>
      <c r="MNN1004" s="14"/>
      <c r="MNO1004" s="14"/>
      <c r="MNP1004" s="14"/>
      <c r="MNQ1004" s="14"/>
      <c r="MNR1004" s="14"/>
      <c r="MNS1004" s="14"/>
      <c r="MNT1004" s="14"/>
      <c r="MNU1004" s="14"/>
      <c r="MNV1004" s="14"/>
      <c r="MNW1004" s="14"/>
      <c r="MNX1004" s="14"/>
      <c r="MNY1004" s="14"/>
      <c r="MNZ1004" s="14"/>
      <c r="MOA1004" s="14"/>
      <c r="MOB1004" s="14"/>
      <c r="MOC1004" s="14"/>
      <c r="MOD1004" s="14"/>
      <c r="MOE1004" s="14"/>
      <c r="MOF1004" s="14"/>
      <c r="MOG1004" s="14"/>
      <c r="MOH1004" s="14"/>
      <c r="MOI1004" s="14"/>
      <c r="MOJ1004" s="14"/>
      <c r="MOK1004" s="14"/>
      <c r="MOL1004" s="14"/>
      <c r="MOM1004" s="14"/>
      <c r="MON1004" s="14"/>
      <c r="MOO1004" s="14"/>
      <c r="MOP1004" s="14"/>
      <c r="MOQ1004" s="14"/>
      <c r="MOR1004" s="14"/>
      <c r="MOS1004" s="14"/>
      <c r="MOT1004" s="14"/>
      <c r="MOU1004" s="14"/>
      <c r="MOV1004" s="14"/>
      <c r="MOW1004" s="14"/>
      <c r="MOX1004" s="14"/>
      <c r="MOY1004" s="14"/>
      <c r="MOZ1004" s="14"/>
      <c r="MPA1004" s="14"/>
      <c r="MPB1004" s="14"/>
      <c r="MPC1004" s="14"/>
      <c r="MPD1004" s="14"/>
      <c r="MPE1004" s="14"/>
      <c r="MPF1004" s="14"/>
      <c r="MPG1004" s="14"/>
      <c r="MPH1004" s="14"/>
      <c r="MPI1004" s="14"/>
      <c r="MPJ1004" s="14"/>
      <c r="MPK1004" s="14"/>
      <c r="MPL1004" s="14"/>
      <c r="MPM1004" s="14"/>
      <c r="MPN1004" s="14"/>
      <c r="MPO1004" s="14"/>
      <c r="MPP1004" s="14"/>
      <c r="MPQ1004" s="14"/>
      <c r="MPR1004" s="14"/>
      <c r="MPS1004" s="14"/>
      <c r="MPT1004" s="14"/>
      <c r="MPU1004" s="14"/>
      <c r="MPV1004" s="14"/>
      <c r="MPW1004" s="14"/>
      <c r="MPX1004" s="14"/>
      <c r="MPY1004" s="14"/>
      <c r="MPZ1004" s="14"/>
      <c r="MQA1004" s="14"/>
      <c r="MQB1004" s="14"/>
      <c r="MQC1004" s="14"/>
      <c r="MQD1004" s="14"/>
      <c r="MQE1004" s="14"/>
      <c r="MQF1004" s="14"/>
      <c r="MQG1004" s="14"/>
      <c r="MQH1004" s="14"/>
      <c r="MQI1004" s="14"/>
      <c r="MQJ1004" s="14"/>
      <c r="MQK1004" s="14"/>
      <c r="MQL1004" s="14"/>
      <c r="MQM1004" s="14"/>
      <c r="MQN1004" s="14"/>
      <c r="MQO1004" s="14"/>
      <c r="MQP1004" s="14"/>
      <c r="MQQ1004" s="14"/>
      <c r="MQR1004" s="14"/>
      <c r="MQS1004" s="14"/>
      <c r="MQT1004" s="14"/>
      <c r="MQU1004" s="14"/>
      <c r="MQV1004" s="14"/>
      <c r="MQW1004" s="14"/>
      <c r="MQX1004" s="14"/>
      <c r="MQY1004" s="14"/>
      <c r="MQZ1004" s="14"/>
      <c r="MRA1004" s="14"/>
      <c r="MRB1004" s="14"/>
      <c r="MRC1004" s="14"/>
      <c r="MRD1004" s="14"/>
      <c r="MRE1004" s="14"/>
      <c r="MRF1004" s="14"/>
      <c r="MRG1004" s="14"/>
      <c r="MRH1004" s="14"/>
      <c r="MRI1004" s="14"/>
      <c r="MRJ1004" s="14"/>
      <c r="MRK1004" s="14"/>
      <c r="MRL1004" s="14"/>
      <c r="MRM1004" s="14"/>
      <c r="MRN1004" s="14"/>
      <c r="MRO1004" s="14"/>
      <c r="MRP1004" s="14"/>
      <c r="MRQ1004" s="14"/>
      <c r="MRR1004" s="14"/>
      <c r="MRS1004" s="14"/>
      <c r="MRT1004" s="14"/>
      <c r="MRU1004" s="14"/>
      <c r="MRV1004" s="14"/>
      <c r="MRW1004" s="14"/>
      <c r="MRX1004" s="14"/>
      <c r="MRY1004" s="14"/>
      <c r="MRZ1004" s="14"/>
      <c r="MSA1004" s="14"/>
      <c r="MSB1004" s="14"/>
      <c r="MSC1004" s="14"/>
      <c r="MSD1004" s="14"/>
      <c r="MSE1004" s="14"/>
      <c r="MSF1004" s="14"/>
      <c r="MSG1004" s="14"/>
      <c r="MSH1004" s="14"/>
      <c r="MSI1004" s="14"/>
      <c r="MSJ1004" s="14"/>
      <c r="MSK1004" s="14"/>
      <c r="MSL1004" s="14"/>
      <c r="MSM1004" s="14"/>
      <c r="MSN1004" s="14"/>
      <c r="MSO1004" s="14"/>
      <c r="MSP1004" s="14"/>
      <c r="MSQ1004" s="14"/>
      <c r="MSR1004" s="14"/>
      <c r="MSS1004" s="14"/>
      <c r="MST1004" s="14"/>
      <c r="MSU1004" s="14"/>
      <c r="MSV1004" s="14"/>
      <c r="MSW1004" s="14"/>
      <c r="MSX1004" s="14"/>
      <c r="MSY1004" s="14"/>
      <c r="MSZ1004" s="14"/>
      <c r="MTA1004" s="14"/>
      <c r="MTB1004" s="14"/>
      <c r="MTC1004" s="14"/>
      <c r="MTD1004" s="14"/>
      <c r="MTE1004" s="14"/>
      <c r="MTF1004" s="14"/>
      <c r="MTG1004" s="14"/>
      <c r="MTH1004" s="14"/>
      <c r="MTI1004" s="14"/>
      <c r="MTJ1004" s="14"/>
      <c r="MTK1004" s="14"/>
      <c r="MTL1004" s="14"/>
      <c r="MTM1004" s="14"/>
      <c r="MTN1004" s="14"/>
      <c r="MTO1004" s="14"/>
      <c r="MTP1004" s="14"/>
      <c r="MTQ1004" s="14"/>
      <c r="MTR1004" s="14"/>
      <c r="MTS1004" s="14"/>
      <c r="MTT1004" s="14"/>
      <c r="MTU1004" s="14"/>
      <c r="MTV1004" s="14"/>
      <c r="MTW1004" s="14"/>
      <c r="MTX1004" s="14"/>
      <c r="MTY1004" s="14"/>
      <c r="MTZ1004" s="14"/>
      <c r="MUA1004" s="14"/>
      <c r="MUB1004" s="14"/>
      <c r="MUC1004" s="14"/>
      <c r="MUD1004" s="14"/>
      <c r="MUE1004" s="14"/>
      <c r="MUF1004" s="14"/>
      <c r="MUG1004" s="14"/>
      <c r="MUH1004" s="14"/>
      <c r="MUI1004" s="14"/>
      <c r="MUJ1004" s="14"/>
      <c r="MUK1004" s="14"/>
      <c r="MUL1004" s="14"/>
      <c r="MUM1004" s="14"/>
      <c r="MUN1004" s="14"/>
      <c r="MUO1004" s="14"/>
      <c r="MUP1004" s="14"/>
      <c r="MUQ1004" s="14"/>
      <c r="MUR1004" s="14"/>
      <c r="MUS1004" s="14"/>
      <c r="MUT1004" s="14"/>
      <c r="MUU1004" s="14"/>
      <c r="MUV1004" s="14"/>
      <c r="MUW1004" s="14"/>
      <c r="MUX1004" s="14"/>
      <c r="MUY1004" s="14"/>
      <c r="MUZ1004" s="14"/>
      <c r="MVA1004" s="14"/>
      <c r="MVB1004" s="14"/>
      <c r="MVC1004" s="14"/>
      <c r="MVD1004" s="14"/>
      <c r="MVE1004" s="14"/>
      <c r="MVF1004" s="14"/>
      <c r="MVG1004" s="14"/>
      <c r="MVH1004" s="14"/>
      <c r="MVI1004" s="14"/>
      <c r="MVJ1004" s="14"/>
      <c r="MVK1004" s="14"/>
      <c r="MVL1004" s="14"/>
      <c r="MVM1004" s="14"/>
      <c r="MVN1004" s="14"/>
      <c r="MVO1004" s="14"/>
      <c r="MVP1004" s="14"/>
      <c r="MVQ1004" s="14"/>
      <c r="MVR1004" s="14"/>
      <c r="MVS1004" s="14"/>
      <c r="MVT1004" s="14"/>
      <c r="MVU1004" s="14"/>
      <c r="MVV1004" s="14"/>
      <c r="MVW1004" s="14"/>
      <c r="MVX1004" s="14"/>
      <c r="MVY1004" s="14"/>
      <c r="MVZ1004" s="14"/>
      <c r="MWA1004" s="14"/>
      <c r="MWB1004" s="14"/>
      <c r="MWC1004" s="14"/>
      <c r="MWD1004" s="14"/>
      <c r="MWE1004" s="14"/>
      <c r="MWF1004" s="14"/>
      <c r="MWG1004" s="14"/>
      <c r="MWH1004" s="14"/>
      <c r="MWI1004" s="14"/>
      <c r="MWJ1004" s="14"/>
      <c r="MWK1004" s="14"/>
      <c r="MWL1004" s="14"/>
      <c r="MWM1004" s="14"/>
      <c r="MWN1004" s="14"/>
      <c r="MWO1004" s="14"/>
      <c r="MWP1004" s="14"/>
      <c r="MWQ1004" s="14"/>
      <c r="MWR1004" s="14"/>
      <c r="MWS1004" s="14"/>
      <c r="MWT1004" s="14"/>
      <c r="MWU1004" s="14"/>
      <c r="MWV1004" s="14"/>
      <c r="MWW1004" s="14"/>
      <c r="MWX1004" s="14"/>
      <c r="MWY1004" s="14"/>
      <c r="MWZ1004" s="14"/>
      <c r="MXA1004" s="14"/>
      <c r="MXB1004" s="14"/>
      <c r="MXC1004" s="14"/>
      <c r="MXD1004" s="14"/>
      <c r="MXE1004" s="14"/>
      <c r="MXF1004" s="14"/>
      <c r="MXG1004" s="14"/>
      <c r="MXH1004" s="14"/>
      <c r="MXI1004" s="14"/>
      <c r="MXJ1004" s="14"/>
      <c r="MXK1004" s="14"/>
      <c r="MXL1004" s="14"/>
      <c r="MXM1004" s="14"/>
      <c r="MXN1004" s="14"/>
      <c r="MXO1004" s="14"/>
      <c r="MXP1004" s="14"/>
      <c r="MXQ1004" s="14"/>
      <c r="MXR1004" s="14"/>
      <c r="MXS1004" s="14"/>
      <c r="MXT1004" s="14"/>
      <c r="MXU1004" s="14"/>
      <c r="MXV1004" s="14"/>
      <c r="MXW1004" s="14"/>
      <c r="MXX1004" s="14"/>
      <c r="MXY1004" s="14"/>
      <c r="MXZ1004" s="14"/>
      <c r="MYA1004" s="14"/>
      <c r="MYB1004" s="14"/>
      <c r="MYC1004" s="14"/>
      <c r="MYD1004" s="14"/>
      <c r="MYE1004" s="14"/>
      <c r="MYF1004" s="14"/>
      <c r="MYG1004" s="14"/>
      <c r="MYH1004" s="14"/>
      <c r="MYI1004" s="14"/>
      <c r="MYJ1004" s="14"/>
      <c r="MYK1004" s="14"/>
      <c r="MYL1004" s="14"/>
      <c r="MYM1004" s="14"/>
      <c r="MYN1004" s="14"/>
      <c r="MYO1004" s="14"/>
      <c r="MYP1004" s="14"/>
      <c r="MYQ1004" s="14"/>
      <c r="MYR1004" s="14"/>
      <c r="MYS1004" s="14"/>
      <c r="MYT1004" s="14"/>
      <c r="MYU1004" s="14"/>
      <c r="MYV1004" s="14"/>
      <c r="MYW1004" s="14"/>
      <c r="MYX1004" s="14"/>
      <c r="MYY1004" s="14"/>
      <c r="MYZ1004" s="14"/>
      <c r="MZA1004" s="14"/>
      <c r="MZB1004" s="14"/>
      <c r="MZC1004" s="14"/>
      <c r="MZD1004" s="14"/>
      <c r="MZE1004" s="14"/>
      <c r="MZF1004" s="14"/>
      <c r="MZG1004" s="14"/>
      <c r="MZH1004" s="14"/>
      <c r="MZI1004" s="14"/>
      <c r="MZJ1004" s="14"/>
      <c r="MZK1004" s="14"/>
      <c r="MZL1004" s="14"/>
      <c r="MZM1004" s="14"/>
      <c r="MZN1004" s="14"/>
      <c r="MZO1004" s="14"/>
      <c r="MZP1004" s="14"/>
      <c r="MZQ1004" s="14"/>
      <c r="MZR1004" s="14"/>
      <c r="MZS1004" s="14"/>
      <c r="MZT1004" s="14"/>
      <c r="MZU1004" s="14"/>
      <c r="MZV1004" s="14"/>
      <c r="MZW1004" s="14"/>
      <c r="MZX1004" s="14"/>
      <c r="MZY1004" s="14"/>
      <c r="MZZ1004" s="14"/>
      <c r="NAA1004" s="14"/>
      <c r="NAB1004" s="14"/>
      <c r="NAC1004" s="14"/>
      <c r="NAD1004" s="14"/>
      <c r="NAE1004" s="14"/>
      <c r="NAF1004" s="14"/>
      <c r="NAG1004" s="14"/>
      <c r="NAH1004" s="14"/>
      <c r="NAI1004" s="14"/>
      <c r="NAJ1004" s="14"/>
      <c r="NAK1004" s="14"/>
      <c r="NAL1004" s="14"/>
      <c r="NAM1004" s="14"/>
      <c r="NAN1004" s="14"/>
      <c r="NAO1004" s="14"/>
      <c r="NAP1004" s="14"/>
      <c r="NAQ1004" s="14"/>
      <c r="NAR1004" s="14"/>
      <c r="NAS1004" s="14"/>
      <c r="NAT1004" s="14"/>
      <c r="NAU1004" s="14"/>
      <c r="NAV1004" s="14"/>
      <c r="NAW1004" s="14"/>
      <c r="NAX1004" s="14"/>
      <c r="NAY1004" s="14"/>
      <c r="NAZ1004" s="14"/>
      <c r="NBA1004" s="14"/>
      <c r="NBB1004" s="14"/>
      <c r="NBC1004" s="14"/>
      <c r="NBD1004" s="14"/>
      <c r="NBE1004" s="14"/>
      <c r="NBF1004" s="14"/>
      <c r="NBG1004" s="14"/>
      <c r="NBH1004" s="14"/>
      <c r="NBI1004" s="14"/>
      <c r="NBJ1004" s="14"/>
      <c r="NBK1004" s="14"/>
      <c r="NBL1004" s="14"/>
      <c r="NBM1004" s="14"/>
      <c r="NBN1004" s="14"/>
      <c r="NBO1004" s="14"/>
      <c r="NBP1004" s="14"/>
      <c r="NBQ1004" s="14"/>
      <c r="NBR1004" s="14"/>
      <c r="NBS1004" s="14"/>
      <c r="NBT1004" s="14"/>
      <c r="NBU1004" s="14"/>
      <c r="NBV1004" s="14"/>
      <c r="NBW1004" s="14"/>
      <c r="NBX1004" s="14"/>
      <c r="NBY1004" s="14"/>
      <c r="NBZ1004" s="14"/>
      <c r="NCA1004" s="14"/>
      <c r="NCB1004" s="14"/>
      <c r="NCC1004" s="14"/>
      <c r="NCD1004" s="14"/>
      <c r="NCE1004" s="14"/>
      <c r="NCF1004" s="14"/>
      <c r="NCG1004" s="14"/>
      <c r="NCH1004" s="14"/>
      <c r="NCI1004" s="14"/>
      <c r="NCJ1004" s="14"/>
      <c r="NCK1004" s="14"/>
      <c r="NCL1004" s="14"/>
      <c r="NCM1004" s="14"/>
      <c r="NCN1004" s="14"/>
      <c r="NCO1004" s="14"/>
      <c r="NCP1004" s="14"/>
      <c r="NCQ1004" s="14"/>
      <c r="NCR1004" s="14"/>
      <c r="NCS1004" s="14"/>
      <c r="NCT1004" s="14"/>
      <c r="NCU1004" s="14"/>
      <c r="NCV1004" s="14"/>
      <c r="NCW1004" s="14"/>
      <c r="NCX1004" s="14"/>
      <c r="NCY1004" s="14"/>
      <c r="NCZ1004" s="14"/>
      <c r="NDA1004" s="14"/>
      <c r="NDB1004" s="14"/>
      <c r="NDC1004" s="14"/>
      <c r="NDD1004" s="14"/>
      <c r="NDE1004" s="14"/>
      <c r="NDF1004" s="14"/>
      <c r="NDG1004" s="14"/>
      <c r="NDH1004" s="14"/>
      <c r="NDI1004" s="14"/>
      <c r="NDJ1004" s="14"/>
      <c r="NDK1004" s="14"/>
      <c r="NDL1004" s="14"/>
      <c r="NDM1004" s="14"/>
      <c r="NDN1004" s="14"/>
      <c r="NDO1004" s="14"/>
      <c r="NDP1004" s="14"/>
      <c r="NDQ1004" s="14"/>
      <c r="NDR1004" s="14"/>
      <c r="NDS1004" s="14"/>
      <c r="NDT1004" s="14"/>
      <c r="NDU1004" s="14"/>
      <c r="NDV1004" s="14"/>
      <c r="NDW1004" s="14"/>
      <c r="NDX1004" s="14"/>
      <c r="NDY1004" s="14"/>
      <c r="NDZ1004" s="14"/>
      <c r="NEA1004" s="14"/>
      <c r="NEB1004" s="14"/>
      <c r="NEC1004" s="14"/>
      <c r="NED1004" s="14"/>
      <c r="NEE1004" s="14"/>
      <c r="NEF1004" s="14"/>
      <c r="NEG1004" s="14"/>
      <c r="NEH1004" s="14"/>
      <c r="NEI1004" s="14"/>
      <c r="NEJ1004" s="14"/>
      <c r="NEK1004" s="14"/>
      <c r="NEL1004" s="14"/>
      <c r="NEM1004" s="14"/>
      <c r="NEN1004" s="14"/>
      <c r="NEO1004" s="14"/>
      <c r="NEP1004" s="14"/>
      <c r="NEQ1004" s="14"/>
      <c r="NER1004" s="14"/>
      <c r="NES1004" s="14"/>
      <c r="NET1004" s="14"/>
      <c r="NEU1004" s="14"/>
      <c r="NEV1004" s="14"/>
      <c r="NEW1004" s="14"/>
      <c r="NEX1004" s="14"/>
      <c r="NEY1004" s="14"/>
      <c r="NEZ1004" s="14"/>
      <c r="NFA1004" s="14"/>
      <c r="NFB1004" s="14"/>
      <c r="NFC1004" s="14"/>
      <c r="NFD1004" s="14"/>
      <c r="NFE1004" s="14"/>
      <c r="NFF1004" s="14"/>
      <c r="NFG1004" s="14"/>
      <c r="NFH1004" s="14"/>
      <c r="NFI1004" s="14"/>
      <c r="NFJ1004" s="14"/>
      <c r="NFK1004" s="14"/>
      <c r="NFL1004" s="14"/>
      <c r="NFM1004" s="14"/>
      <c r="NFN1004" s="14"/>
      <c r="NFO1004" s="14"/>
      <c r="NFP1004" s="14"/>
      <c r="NFQ1004" s="14"/>
      <c r="NFR1004" s="14"/>
      <c r="NFS1004" s="14"/>
      <c r="NFT1004" s="14"/>
      <c r="NFU1004" s="14"/>
      <c r="NFV1004" s="14"/>
      <c r="NFW1004" s="14"/>
      <c r="NFX1004" s="14"/>
      <c r="NFY1004" s="14"/>
      <c r="NFZ1004" s="14"/>
      <c r="NGA1004" s="14"/>
      <c r="NGB1004" s="14"/>
      <c r="NGC1004" s="14"/>
      <c r="NGD1004" s="14"/>
      <c r="NGE1004" s="14"/>
      <c r="NGF1004" s="14"/>
      <c r="NGG1004" s="14"/>
      <c r="NGH1004" s="14"/>
      <c r="NGI1004" s="14"/>
      <c r="NGJ1004" s="14"/>
      <c r="NGK1004" s="14"/>
      <c r="NGL1004" s="14"/>
      <c r="NGM1004" s="14"/>
      <c r="NGN1004" s="14"/>
      <c r="NGO1004" s="14"/>
      <c r="NGP1004" s="14"/>
      <c r="NGQ1004" s="14"/>
      <c r="NGR1004" s="14"/>
      <c r="NGS1004" s="14"/>
      <c r="NGT1004" s="14"/>
      <c r="NGU1004" s="14"/>
      <c r="NGV1004" s="14"/>
      <c r="NGW1004" s="14"/>
      <c r="NGX1004" s="14"/>
      <c r="NGY1004" s="14"/>
      <c r="NGZ1004" s="14"/>
      <c r="NHA1004" s="14"/>
      <c r="NHB1004" s="14"/>
      <c r="NHC1004" s="14"/>
      <c r="NHD1004" s="14"/>
      <c r="NHE1004" s="14"/>
      <c r="NHF1004" s="14"/>
      <c r="NHG1004" s="14"/>
      <c r="NHH1004" s="14"/>
      <c r="NHI1004" s="14"/>
      <c r="NHJ1004" s="14"/>
      <c r="NHK1004" s="14"/>
      <c r="NHL1004" s="14"/>
      <c r="NHM1004" s="14"/>
      <c r="NHN1004" s="14"/>
      <c r="NHO1004" s="14"/>
      <c r="NHP1004" s="14"/>
      <c r="NHQ1004" s="14"/>
      <c r="NHR1004" s="14"/>
      <c r="NHS1004" s="14"/>
      <c r="NHT1004" s="14"/>
      <c r="NHU1004" s="14"/>
      <c r="NHV1004" s="14"/>
      <c r="NHW1004" s="14"/>
      <c r="NHX1004" s="14"/>
      <c r="NHY1004" s="14"/>
      <c r="NHZ1004" s="14"/>
      <c r="NIA1004" s="14"/>
      <c r="NIB1004" s="14"/>
      <c r="NIC1004" s="14"/>
      <c r="NID1004" s="14"/>
      <c r="NIE1004" s="14"/>
      <c r="NIF1004" s="14"/>
      <c r="NIG1004" s="14"/>
      <c r="NIH1004" s="14"/>
      <c r="NII1004" s="14"/>
      <c r="NIJ1004" s="14"/>
      <c r="NIK1004" s="14"/>
      <c r="NIL1004" s="14"/>
      <c r="NIM1004" s="14"/>
      <c r="NIN1004" s="14"/>
      <c r="NIO1004" s="14"/>
      <c r="NIP1004" s="14"/>
      <c r="NIQ1004" s="14"/>
      <c r="NIR1004" s="14"/>
      <c r="NIS1004" s="14"/>
      <c r="NIT1004" s="14"/>
      <c r="NIU1004" s="14"/>
      <c r="NIV1004" s="14"/>
      <c r="NIW1004" s="14"/>
      <c r="NIX1004" s="14"/>
      <c r="NIY1004" s="14"/>
      <c r="NIZ1004" s="14"/>
      <c r="NJA1004" s="14"/>
      <c r="NJB1004" s="14"/>
      <c r="NJC1004" s="14"/>
      <c r="NJD1004" s="14"/>
      <c r="NJE1004" s="14"/>
      <c r="NJF1004" s="14"/>
      <c r="NJG1004" s="14"/>
      <c r="NJH1004" s="14"/>
      <c r="NJI1004" s="14"/>
      <c r="NJJ1004" s="14"/>
      <c r="NJK1004" s="14"/>
      <c r="NJL1004" s="14"/>
      <c r="NJM1004" s="14"/>
      <c r="NJN1004" s="14"/>
      <c r="NJO1004" s="14"/>
      <c r="NJP1004" s="14"/>
      <c r="NJQ1004" s="14"/>
      <c r="NJR1004" s="14"/>
      <c r="NJS1004" s="14"/>
      <c r="NJT1004" s="14"/>
      <c r="NJU1004" s="14"/>
      <c r="NJV1004" s="14"/>
      <c r="NJW1004" s="14"/>
      <c r="NJX1004" s="14"/>
      <c r="NJY1004" s="14"/>
      <c r="NJZ1004" s="14"/>
      <c r="NKA1004" s="14"/>
      <c r="NKB1004" s="14"/>
      <c r="NKC1004" s="14"/>
      <c r="NKD1004" s="14"/>
      <c r="NKE1004" s="14"/>
      <c r="NKF1004" s="14"/>
      <c r="NKG1004" s="14"/>
      <c r="NKH1004" s="14"/>
      <c r="NKI1004" s="14"/>
      <c r="NKJ1004" s="14"/>
      <c r="NKK1004" s="14"/>
      <c r="NKL1004" s="14"/>
      <c r="NKM1004" s="14"/>
      <c r="NKN1004" s="14"/>
      <c r="NKO1004" s="14"/>
      <c r="NKP1004" s="14"/>
      <c r="NKQ1004" s="14"/>
      <c r="NKR1004" s="14"/>
      <c r="NKS1004" s="14"/>
      <c r="NKT1004" s="14"/>
      <c r="NKU1004" s="14"/>
      <c r="NKV1004" s="14"/>
      <c r="NKW1004" s="14"/>
      <c r="NKX1004" s="14"/>
      <c r="NKY1004" s="14"/>
      <c r="NKZ1004" s="14"/>
      <c r="NLA1004" s="14"/>
      <c r="NLB1004" s="14"/>
      <c r="NLC1004" s="14"/>
      <c r="NLD1004" s="14"/>
      <c r="NLE1004" s="14"/>
      <c r="NLF1004" s="14"/>
      <c r="NLG1004" s="14"/>
      <c r="NLH1004" s="14"/>
      <c r="NLI1004" s="14"/>
      <c r="NLJ1004" s="14"/>
      <c r="NLK1004" s="14"/>
      <c r="NLL1004" s="14"/>
      <c r="NLM1004" s="14"/>
      <c r="NLN1004" s="14"/>
      <c r="NLO1004" s="14"/>
      <c r="NLP1004" s="14"/>
      <c r="NLQ1004" s="14"/>
      <c r="NLR1004" s="14"/>
      <c r="NLS1004" s="14"/>
      <c r="NLT1004" s="14"/>
      <c r="NLU1004" s="14"/>
      <c r="NLV1004" s="14"/>
      <c r="NLW1004" s="14"/>
      <c r="NLX1004" s="14"/>
      <c r="NLY1004" s="14"/>
      <c r="NLZ1004" s="14"/>
      <c r="NMA1004" s="14"/>
      <c r="NMB1004" s="14"/>
      <c r="NMC1004" s="14"/>
      <c r="NMD1004" s="14"/>
      <c r="NME1004" s="14"/>
      <c r="NMF1004" s="14"/>
      <c r="NMG1004" s="14"/>
      <c r="NMH1004" s="14"/>
      <c r="NMI1004" s="14"/>
      <c r="NMJ1004" s="14"/>
      <c r="NMK1004" s="14"/>
      <c r="NML1004" s="14"/>
      <c r="NMM1004" s="14"/>
      <c r="NMN1004" s="14"/>
      <c r="NMO1004" s="14"/>
      <c r="NMP1004" s="14"/>
      <c r="NMQ1004" s="14"/>
      <c r="NMR1004" s="14"/>
      <c r="NMS1004" s="14"/>
      <c r="NMT1004" s="14"/>
      <c r="NMU1004" s="14"/>
      <c r="NMV1004" s="14"/>
      <c r="NMW1004" s="14"/>
      <c r="NMX1004" s="14"/>
      <c r="NMY1004" s="14"/>
      <c r="NMZ1004" s="14"/>
      <c r="NNA1004" s="14"/>
      <c r="NNB1004" s="14"/>
      <c r="NNC1004" s="14"/>
      <c r="NND1004" s="14"/>
      <c r="NNE1004" s="14"/>
      <c r="NNF1004" s="14"/>
      <c r="NNG1004" s="14"/>
      <c r="NNH1004" s="14"/>
      <c r="NNI1004" s="14"/>
      <c r="NNJ1004" s="14"/>
      <c r="NNK1004" s="14"/>
      <c r="NNL1004" s="14"/>
      <c r="NNM1004" s="14"/>
      <c r="NNN1004" s="14"/>
      <c r="NNO1004" s="14"/>
      <c r="NNP1004" s="14"/>
      <c r="NNQ1004" s="14"/>
      <c r="NNR1004" s="14"/>
      <c r="NNS1004" s="14"/>
      <c r="NNT1004" s="14"/>
      <c r="NNU1004" s="14"/>
      <c r="NNV1004" s="14"/>
      <c r="NNW1004" s="14"/>
      <c r="NNX1004" s="14"/>
      <c r="NNY1004" s="14"/>
      <c r="NNZ1004" s="14"/>
      <c r="NOA1004" s="14"/>
      <c r="NOB1004" s="14"/>
      <c r="NOC1004" s="14"/>
      <c r="NOD1004" s="14"/>
      <c r="NOE1004" s="14"/>
      <c r="NOF1004" s="14"/>
      <c r="NOG1004" s="14"/>
      <c r="NOH1004" s="14"/>
      <c r="NOI1004" s="14"/>
      <c r="NOJ1004" s="14"/>
      <c r="NOK1004" s="14"/>
      <c r="NOL1004" s="14"/>
      <c r="NOM1004" s="14"/>
      <c r="NON1004" s="14"/>
      <c r="NOO1004" s="14"/>
      <c r="NOP1004" s="14"/>
      <c r="NOQ1004" s="14"/>
      <c r="NOR1004" s="14"/>
      <c r="NOS1004" s="14"/>
      <c r="NOT1004" s="14"/>
      <c r="NOU1004" s="14"/>
      <c r="NOV1004" s="14"/>
      <c r="NOW1004" s="14"/>
      <c r="NOX1004" s="14"/>
      <c r="NOY1004" s="14"/>
      <c r="NOZ1004" s="14"/>
      <c r="NPA1004" s="14"/>
      <c r="NPB1004" s="14"/>
      <c r="NPC1004" s="14"/>
      <c r="NPD1004" s="14"/>
      <c r="NPE1004" s="14"/>
      <c r="NPF1004" s="14"/>
      <c r="NPG1004" s="14"/>
      <c r="NPH1004" s="14"/>
      <c r="NPI1004" s="14"/>
      <c r="NPJ1004" s="14"/>
      <c r="NPK1004" s="14"/>
      <c r="NPL1004" s="14"/>
      <c r="NPM1004" s="14"/>
      <c r="NPN1004" s="14"/>
      <c r="NPO1004" s="14"/>
      <c r="NPP1004" s="14"/>
      <c r="NPQ1004" s="14"/>
      <c r="NPR1004" s="14"/>
      <c r="NPS1004" s="14"/>
      <c r="NPT1004" s="14"/>
      <c r="NPU1004" s="14"/>
      <c r="NPV1004" s="14"/>
      <c r="NPW1004" s="14"/>
      <c r="NPX1004" s="14"/>
      <c r="NPY1004" s="14"/>
      <c r="NPZ1004" s="14"/>
      <c r="NQA1004" s="14"/>
      <c r="NQB1004" s="14"/>
      <c r="NQC1004" s="14"/>
      <c r="NQD1004" s="14"/>
      <c r="NQE1004" s="14"/>
      <c r="NQF1004" s="14"/>
      <c r="NQG1004" s="14"/>
      <c r="NQH1004" s="14"/>
      <c r="NQI1004" s="14"/>
      <c r="NQJ1004" s="14"/>
      <c r="NQK1004" s="14"/>
      <c r="NQL1004" s="14"/>
      <c r="NQM1004" s="14"/>
      <c r="NQN1004" s="14"/>
      <c r="NQO1004" s="14"/>
      <c r="NQP1004" s="14"/>
      <c r="NQQ1004" s="14"/>
      <c r="NQR1004" s="14"/>
      <c r="NQS1004" s="14"/>
      <c r="NQT1004" s="14"/>
      <c r="NQU1004" s="14"/>
      <c r="NQV1004" s="14"/>
      <c r="NQW1004" s="14"/>
      <c r="NQX1004" s="14"/>
      <c r="NQY1004" s="14"/>
      <c r="NQZ1004" s="14"/>
      <c r="NRA1004" s="14"/>
      <c r="NRB1004" s="14"/>
      <c r="NRC1004" s="14"/>
      <c r="NRD1004" s="14"/>
      <c r="NRE1004" s="14"/>
      <c r="NRF1004" s="14"/>
      <c r="NRG1004" s="14"/>
      <c r="NRH1004" s="14"/>
      <c r="NRI1004" s="14"/>
      <c r="NRJ1004" s="14"/>
      <c r="NRK1004" s="14"/>
      <c r="NRL1004" s="14"/>
      <c r="NRM1004" s="14"/>
      <c r="NRN1004" s="14"/>
      <c r="NRO1004" s="14"/>
      <c r="NRP1004" s="14"/>
      <c r="NRQ1004" s="14"/>
      <c r="NRR1004" s="14"/>
      <c r="NRS1004" s="14"/>
      <c r="NRT1004" s="14"/>
      <c r="NRU1004" s="14"/>
      <c r="NRV1004" s="14"/>
      <c r="NRW1004" s="14"/>
      <c r="NRX1004" s="14"/>
      <c r="NRY1004" s="14"/>
      <c r="NRZ1004" s="14"/>
      <c r="NSA1004" s="14"/>
      <c r="NSB1004" s="14"/>
      <c r="NSC1004" s="14"/>
      <c r="NSD1004" s="14"/>
      <c r="NSE1004" s="14"/>
      <c r="NSF1004" s="14"/>
      <c r="NSG1004" s="14"/>
      <c r="NSH1004" s="14"/>
      <c r="NSI1004" s="14"/>
      <c r="NSJ1004" s="14"/>
      <c r="NSK1004" s="14"/>
      <c r="NSL1004" s="14"/>
      <c r="NSM1004" s="14"/>
      <c r="NSN1004" s="14"/>
      <c r="NSO1004" s="14"/>
      <c r="NSP1004" s="14"/>
      <c r="NSQ1004" s="14"/>
      <c r="NSR1004" s="14"/>
      <c r="NSS1004" s="14"/>
      <c r="NST1004" s="14"/>
      <c r="NSU1004" s="14"/>
      <c r="NSV1004" s="14"/>
      <c r="NSW1004" s="14"/>
      <c r="NSX1004" s="14"/>
      <c r="NSY1004" s="14"/>
      <c r="NSZ1004" s="14"/>
      <c r="NTA1004" s="14"/>
      <c r="NTB1004" s="14"/>
      <c r="NTC1004" s="14"/>
      <c r="NTD1004" s="14"/>
      <c r="NTE1004" s="14"/>
      <c r="NTF1004" s="14"/>
      <c r="NTG1004" s="14"/>
      <c r="NTH1004" s="14"/>
      <c r="NTI1004" s="14"/>
      <c r="NTJ1004" s="14"/>
      <c r="NTK1004" s="14"/>
      <c r="NTL1004" s="14"/>
      <c r="NTM1004" s="14"/>
      <c r="NTN1004" s="14"/>
      <c r="NTO1004" s="14"/>
      <c r="NTP1004" s="14"/>
      <c r="NTQ1004" s="14"/>
      <c r="NTR1004" s="14"/>
      <c r="NTS1004" s="14"/>
      <c r="NTT1004" s="14"/>
      <c r="NTU1004" s="14"/>
      <c r="NTV1004" s="14"/>
      <c r="NTW1004" s="14"/>
      <c r="NTX1004" s="14"/>
      <c r="NTY1004" s="14"/>
      <c r="NTZ1004" s="14"/>
      <c r="NUA1004" s="14"/>
      <c r="NUB1004" s="14"/>
      <c r="NUC1004" s="14"/>
      <c r="NUD1004" s="14"/>
      <c r="NUE1004" s="14"/>
      <c r="NUF1004" s="14"/>
      <c r="NUG1004" s="14"/>
      <c r="NUH1004" s="14"/>
      <c r="NUI1004" s="14"/>
      <c r="NUJ1004" s="14"/>
      <c r="NUK1004" s="14"/>
      <c r="NUL1004" s="14"/>
      <c r="NUM1004" s="14"/>
      <c r="NUN1004" s="14"/>
      <c r="NUO1004" s="14"/>
      <c r="NUP1004" s="14"/>
      <c r="NUQ1004" s="14"/>
      <c r="NUR1004" s="14"/>
      <c r="NUS1004" s="14"/>
      <c r="NUT1004" s="14"/>
      <c r="NUU1004" s="14"/>
      <c r="NUV1004" s="14"/>
      <c r="NUW1004" s="14"/>
      <c r="NUX1004" s="14"/>
      <c r="NUY1004" s="14"/>
      <c r="NUZ1004" s="14"/>
      <c r="NVA1004" s="14"/>
      <c r="NVB1004" s="14"/>
      <c r="NVC1004" s="14"/>
      <c r="NVD1004" s="14"/>
      <c r="NVE1004" s="14"/>
      <c r="NVF1004" s="14"/>
      <c r="NVG1004" s="14"/>
      <c r="NVH1004" s="14"/>
      <c r="NVI1004" s="14"/>
      <c r="NVJ1004" s="14"/>
      <c r="NVK1004" s="14"/>
      <c r="NVL1004" s="14"/>
      <c r="NVM1004" s="14"/>
      <c r="NVN1004" s="14"/>
      <c r="NVO1004" s="14"/>
      <c r="NVP1004" s="14"/>
      <c r="NVQ1004" s="14"/>
      <c r="NVR1004" s="14"/>
      <c r="NVS1004" s="14"/>
      <c r="NVT1004" s="14"/>
      <c r="NVU1004" s="14"/>
      <c r="NVV1004" s="14"/>
      <c r="NVW1004" s="14"/>
      <c r="NVX1004" s="14"/>
      <c r="NVY1004" s="14"/>
      <c r="NVZ1004" s="14"/>
      <c r="NWA1004" s="14"/>
      <c r="NWB1004" s="14"/>
      <c r="NWC1004" s="14"/>
      <c r="NWD1004" s="14"/>
      <c r="NWE1004" s="14"/>
      <c r="NWF1004" s="14"/>
      <c r="NWG1004" s="14"/>
      <c r="NWH1004" s="14"/>
      <c r="NWI1004" s="14"/>
      <c r="NWJ1004" s="14"/>
      <c r="NWK1004" s="14"/>
      <c r="NWL1004" s="14"/>
      <c r="NWM1004" s="14"/>
      <c r="NWN1004" s="14"/>
      <c r="NWO1004" s="14"/>
      <c r="NWP1004" s="14"/>
      <c r="NWQ1004" s="14"/>
      <c r="NWR1004" s="14"/>
      <c r="NWS1004" s="14"/>
      <c r="NWT1004" s="14"/>
      <c r="NWU1004" s="14"/>
      <c r="NWV1004" s="14"/>
      <c r="NWW1004" s="14"/>
      <c r="NWX1004" s="14"/>
      <c r="NWY1004" s="14"/>
      <c r="NWZ1004" s="14"/>
      <c r="NXA1004" s="14"/>
      <c r="NXB1004" s="14"/>
      <c r="NXC1004" s="14"/>
      <c r="NXD1004" s="14"/>
      <c r="NXE1004" s="14"/>
      <c r="NXF1004" s="14"/>
      <c r="NXG1004" s="14"/>
      <c r="NXH1004" s="14"/>
      <c r="NXI1004" s="14"/>
      <c r="NXJ1004" s="14"/>
      <c r="NXK1004" s="14"/>
      <c r="NXL1004" s="14"/>
      <c r="NXM1004" s="14"/>
      <c r="NXN1004" s="14"/>
      <c r="NXO1004" s="14"/>
      <c r="NXP1004" s="14"/>
      <c r="NXQ1004" s="14"/>
      <c r="NXR1004" s="14"/>
      <c r="NXS1004" s="14"/>
      <c r="NXT1004" s="14"/>
      <c r="NXU1004" s="14"/>
      <c r="NXV1004" s="14"/>
      <c r="NXW1004" s="14"/>
      <c r="NXX1004" s="14"/>
      <c r="NXY1004" s="14"/>
      <c r="NXZ1004" s="14"/>
      <c r="NYA1004" s="14"/>
      <c r="NYB1004" s="14"/>
      <c r="NYC1004" s="14"/>
      <c r="NYD1004" s="14"/>
      <c r="NYE1004" s="14"/>
      <c r="NYF1004" s="14"/>
      <c r="NYG1004" s="14"/>
      <c r="NYH1004" s="14"/>
      <c r="NYI1004" s="14"/>
      <c r="NYJ1004" s="14"/>
      <c r="NYK1004" s="14"/>
      <c r="NYL1004" s="14"/>
      <c r="NYM1004" s="14"/>
      <c r="NYN1004" s="14"/>
      <c r="NYO1004" s="14"/>
      <c r="NYP1004" s="14"/>
      <c r="NYQ1004" s="14"/>
      <c r="NYR1004" s="14"/>
      <c r="NYS1004" s="14"/>
      <c r="NYT1004" s="14"/>
      <c r="NYU1004" s="14"/>
      <c r="NYV1004" s="14"/>
      <c r="NYW1004" s="14"/>
      <c r="NYX1004" s="14"/>
      <c r="NYY1004" s="14"/>
      <c r="NYZ1004" s="14"/>
      <c r="NZA1004" s="14"/>
      <c r="NZB1004" s="14"/>
      <c r="NZC1004" s="14"/>
      <c r="NZD1004" s="14"/>
      <c r="NZE1004" s="14"/>
      <c r="NZF1004" s="14"/>
      <c r="NZG1004" s="14"/>
      <c r="NZH1004" s="14"/>
      <c r="NZI1004" s="14"/>
      <c r="NZJ1004" s="14"/>
      <c r="NZK1004" s="14"/>
      <c r="NZL1004" s="14"/>
      <c r="NZM1004" s="14"/>
      <c r="NZN1004" s="14"/>
      <c r="NZO1004" s="14"/>
      <c r="NZP1004" s="14"/>
      <c r="NZQ1004" s="14"/>
      <c r="NZR1004" s="14"/>
      <c r="NZS1004" s="14"/>
      <c r="NZT1004" s="14"/>
      <c r="NZU1004" s="14"/>
      <c r="NZV1004" s="14"/>
      <c r="NZW1004" s="14"/>
      <c r="NZX1004" s="14"/>
      <c r="NZY1004" s="14"/>
      <c r="NZZ1004" s="14"/>
      <c r="OAA1004" s="14"/>
      <c r="OAB1004" s="14"/>
      <c r="OAC1004" s="14"/>
      <c r="OAD1004" s="14"/>
      <c r="OAE1004" s="14"/>
      <c r="OAF1004" s="14"/>
      <c r="OAG1004" s="14"/>
      <c r="OAH1004" s="14"/>
      <c r="OAI1004" s="14"/>
      <c r="OAJ1004" s="14"/>
      <c r="OAK1004" s="14"/>
      <c r="OAL1004" s="14"/>
      <c r="OAM1004" s="14"/>
      <c r="OAN1004" s="14"/>
      <c r="OAO1004" s="14"/>
      <c r="OAP1004" s="14"/>
      <c r="OAQ1004" s="14"/>
      <c r="OAR1004" s="14"/>
      <c r="OAS1004" s="14"/>
      <c r="OAT1004" s="14"/>
      <c r="OAU1004" s="14"/>
      <c r="OAV1004" s="14"/>
      <c r="OAW1004" s="14"/>
      <c r="OAX1004" s="14"/>
      <c r="OAY1004" s="14"/>
      <c r="OAZ1004" s="14"/>
      <c r="OBA1004" s="14"/>
      <c r="OBB1004" s="14"/>
      <c r="OBC1004" s="14"/>
      <c r="OBD1004" s="14"/>
      <c r="OBE1004" s="14"/>
      <c r="OBF1004" s="14"/>
      <c r="OBG1004" s="14"/>
      <c r="OBH1004" s="14"/>
      <c r="OBI1004" s="14"/>
      <c r="OBJ1004" s="14"/>
      <c r="OBK1004" s="14"/>
      <c r="OBL1004" s="14"/>
      <c r="OBM1004" s="14"/>
      <c r="OBN1004" s="14"/>
      <c r="OBO1004" s="14"/>
      <c r="OBP1004" s="14"/>
      <c r="OBQ1004" s="14"/>
      <c r="OBR1004" s="14"/>
      <c r="OBS1004" s="14"/>
      <c r="OBT1004" s="14"/>
      <c r="OBU1004" s="14"/>
      <c r="OBV1004" s="14"/>
      <c r="OBW1004" s="14"/>
      <c r="OBX1004" s="14"/>
      <c r="OBY1004" s="14"/>
      <c r="OBZ1004" s="14"/>
      <c r="OCA1004" s="14"/>
      <c r="OCB1004" s="14"/>
      <c r="OCC1004" s="14"/>
      <c r="OCD1004" s="14"/>
      <c r="OCE1004" s="14"/>
      <c r="OCF1004" s="14"/>
      <c r="OCG1004" s="14"/>
      <c r="OCH1004" s="14"/>
      <c r="OCI1004" s="14"/>
      <c r="OCJ1004" s="14"/>
      <c r="OCK1004" s="14"/>
      <c r="OCL1004" s="14"/>
      <c r="OCM1004" s="14"/>
      <c r="OCN1004" s="14"/>
      <c r="OCO1004" s="14"/>
      <c r="OCP1004" s="14"/>
      <c r="OCQ1004" s="14"/>
      <c r="OCR1004" s="14"/>
      <c r="OCS1004" s="14"/>
      <c r="OCT1004" s="14"/>
      <c r="OCU1004" s="14"/>
      <c r="OCV1004" s="14"/>
      <c r="OCW1004" s="14"/>
      <c r="OCX1004" s="14"/>
      <c r="OCY1004" s="14"/>
      <c r="OCZ1004" s="14"/>
      <c r="ODA1004" s="14"/>
      <c r="ODB1004" s="14"/>
      <c r="ODC1004" s="14"/>
      <c r="ODD1004" s="14"/>
      <c r="ODE1004" s="14"/>
      <c r="ODF1004" s="14"/>
      <c r="ODG1004" s="14"/>
      <c r="ODH1004" s="14"/>
      <c r="ODI1004" s="14"/>
      <c r="ODJ1004" s="14"/>
      <c r="ODK1004" s="14"/>
      <c r="ODL1004" s="14"/>
      <c r="ODM1004" s="14"/>
      <c r="ODN1004" s="14"/>
      <c r="ODO1004" s="14"/>
      <c r="ODP1004" s="14"/>
      <c r="ODQ1004" s="14"/>
      <c r="ODR1004" s="14"/>
      <c r="ODS1004" s="14"/>
      <c r="ODT1004" s="14"/>
      <c r="ODU1004" s="14"/>
      <c r="ODV1004" s="14"/>
      <c r="ODW1004" s="14"/>
      <c r="ODX1004" s="14"/>
      <c r="ODY1004" s="14"/>
      <c r="ODZ1004" s="14"/>
      <c r="OEA1004" s="14"/>
      <c r="OEB1004" s="14"/>
      <c r="OEC1004" s="14"/>
      <c r="OED1004" s="14"/>
      <c r="OEE1004" s="14"/>
      <c r="OEF1004" s="14"/>
      <c r="OEG1004" s="14"/>
      <c r="OEH1004" s="14"/>
      <c r="OEI1004" s="14"/>
      <c r="OEJ1004" s="14"/>
      <c r="OEK1004" s="14"/>
      <c r="OEL1004" s="14"/>
      <c r="OEM1004" s="14"/>
      <c r="OEN1004" s="14"/>
      <c r="OEO1004" s="14"/>
      <c r="OEP1004" s="14"/>
      <c r="OEQ1004" s="14"/>
      <c r="OER1004" s="14"/>
      <c r="OES1004" s="14"/>
      <c r="OET1004" s="14"/>
      <c r="OEU1004" s="14"/>
      <c r="OEV1004" s="14"/>
      <c r="OEW1004" s="14"/>
      <c r="OEX1004" s="14"/>
      <c r="OEY1004" s="14"/>
      <c r="OEZ1004" s="14"/>
      <c r="OFA1004" s="14"/>
      <c r="OFB1004" s="14"/>
      <c r="OFC1004" s="14"/>
      <c r="OFD1004" s="14"/>
      <c r="OFE1004" s="14"/>
      <c r="OFF1004" s="14"/>
      <c r="OFG1004" s="14"/>
      <c r="OFH1004" s="14"/>
      <c r="OFI1004" s="14"/>
      <c r="OFJ1004" s="14"/>
      <c r="OFK1004" s="14"/>
      <c r="OFL1004" s="14"/>
      <c r="OFM1004" s="14"/>
      <c r="OFN1004" s="14"/>
      <c r="OFO1004" s="14"/>
      <c r="OFP1004" s="14"/>
      <c r="OFQ1004" s="14"/>
      <c r="OFR1004" s="14"/>
      <c r="OFS1004" s="14"/>
      <c r="OFT1004" s="14"/>
      <c r="OFU1004" s="14"/>
      <c r="OFV1004" s="14"/>
      <c r="OFW1004" s="14"/>
      <c r="OFX1004" s="14"/>
      <c r="OFY1004" s="14"/>
      <c r="OFZ1004" s="14"/>
      <c r="OGA1004" s="14"/>
      <c r="OGB1004" s="14"/>
      <c r="OGC1004" s="14"/>
      <c r="OGD1004" s="14"/>
      <c r="OGE1004" s="14"/>
      <c r="OGF1004" s="14"/>
      <c r="OGG1004" s="14"/>
      <c r="OGH1004" s="14"/>
      <c r="OGI1004" s="14"/>
      <c r="OGJ1004" s="14"/>
      <c r="OGK1004" s="14"/>
      <c r="OGL1004" s="14"/>
      <c r="OGM1004" s="14"/>
      <c r="OGN1004" s="14"/>
      <c r="OGO1004" s="14"/>
      <c r="OGP1004" s="14"/>
      <c r="OGQ1004" s="14"/>
      <c r="OGR1004" s="14"/>
      <c r="OGS1004" s="14"/>
      <c r="OGT1004" s="14"/>
      <c r="OGU1004" s="14"/>
      <c r="OGV1004" s="14"/>
      <c r="OGW1004" s="14"/>
      <c r="OGX1004" s="14"/>
      <c r="OGY1004" s="14"/>
      <c r="OGZ1004" s="14"/>
      <c r="OHA1004" s="14"/>
      <c r="OHB1004" s="14"/>
      <c r="OHC1004" s="14"/>
      <c r="OHD1004" s="14"/>
      <c r="OHE1004" s="14"/>
      <c r="OHF1004" s="14"/>
      <c r="OHG1004" s="14"/>
      <c r="OHH1004" s="14"/>
      <c r="OHI1004" s="14"/>
      <c r="OHJ1004" s="14"/>
      <c r="OHK1004" s="14"/>
      <c r="OHL1004" s="14"/>
      <c r="OHM1004" s="14"/>
      <c r="OHN1004" s="14"/>
      <c r="OHO1004" s="14"/>
      <c r="OHP1004" s="14"/>
      <c r="OHQ1004" s="14"/>
      <c r="OHR1004" s="14"/>
      <c r="OHS1004" s="14"/>
      <c r="OHT1004" s="14"/>
      <c r="OHU1004" s="14"/>
      <c r="OHV1004" s="14"/>
      <c r="OHW1004" s="14"/>
      <c r="OHX1004" s="14"/>
      <c r="OHY1004" s="14"/>
      <c r="OHZ1004" s="14"/>
      <c r="OIA1004" s="14"/>
      <c r="OIB1004" s="14"/>
      <c r="OIC1004" s="14"/>
      <c r="OID1004" s="14"/>
      <c r="OIE1004" s="14"/>
      <c r="OIF1004" s="14"/>
      <c r="OIG1004" s="14"/>
      <c r="OIH1004" s="14"/>
      <c r="OII1004" s="14"/>
      <c r="OIJ1004" s="14"/>
      <c r="OIK1004" s="14"/>
      <c r="OIL1004" s="14"/>
      <c r="OIM1004" s="14"/>
      <c r="OIN1004" s="14"/>
      <c r="OIO1004" s="14"/>
      <c r="OIP1004" s="14"/>
      <c r="OIQ1004" s="14"/>
      <c r="OIR1004" s="14"/>
      <c r="OIS1004" s="14"/>
      <c r="OIT1004" s="14"/>
      <c r="OIU1004" s="14"/>
      <c r="OIV1004" s="14"/>
      <c r="OIW1004" s="14"/>
      <c r="OIX1004" s="14"/>
      <c r="OIY1004" s="14"/>
      <c r="OIZ1004" s="14"/>
      <c r="OJA1004" s="14"/>
      <c r="OJB1004" s="14"/>
      <c r="OJC1004" s="14"/>
      <c r="OJD1004" s="14"/>
      <c r="OJE1004" s="14"/>
      <c r="OJF1004" s="14"/>
      <c r="OJG1004" s="14"/>
      <c r="OJH1004" s="14"/>
      <c r="OJI1004" s="14"/>
      <c r="OJJ1004" s="14"/>
      <c r="OJK1004" s="14"/>
      <c r="OJL1004" s="14"/>
      <c r="OJM1004" s="14"/>
      <c r="OJN1004" s="14"/>
      <c r="OJO1004" s="14"/>
      <c r="OJP1004" s="14"/>
      <c r="OJQ1004" s="14"/>
      <c r="OJR1004" s="14"/>
      <c r="OJS1004" s="14"/>
      <c r="OJT1004" s="14"/>
      <c r="OJU1004" s="14"/>
      <c r="OJV1004" s="14"/>
      <c r="OJW1004" s="14"/>
      <c r="OJX1004" s="14"/>
      <c r="OJY1004" s="14"/>
      <c r="OJZ1004" s="14"/>
      <c r="OKA1004" s="14"/>
      <c r="OKB1004" s="14"/>
      <c r="OKC1004" s="14"/>
      <c r="OKD1004" s="14"/>
      <c r="OKE1004" s="14"/>
      <c r="OKF1004" s="14"/>
      <c r="OKG1004" s="14"/>
      <c r="OKH1004" s="14"/>
      <c r="OKI1004" s="14"/>
      <c r="OKJ1004" s="14"/>
      <c r="OKK1004" s="14"/>
      <c r="OKL1004" s="14"/>
      <c r="OKM1004" s="14"/>
      <c r="OKN1004" s="14"/>
      <c r="OKO1004" s="14"/>
      <c r="OKP1004" s="14"/>
      <c r="OKQ1004" s="14"/>
      <c r="OKR1004" s="14"/>
      <c r="OKS1004" s="14"/>
      <c r="OKT1004" s="14"/>
      <c r="OKU1004" s="14"/>
      <c r="OKV1004" s="14"/>
      <c r="OKW1004" s="14"/>
      <c r="OKX1004" s="14"/>
      <c r="OKY1004" s="14"/>
      <c r="OKZ1004" s="14"/>
      <c r="OLA1004" s="14"/>
      <c r="OLB1004" s="14"/>
      <c r="OLC1004" s="14"/>
      <c r="OLD1004" s="14"/>
      <c r="OLE1004" s="14"/>
      <c r="OLF1004" s="14"/>
      <c r="OLG1004" s="14"/>
      <c r="OLH1004" s="14"/>
      <c r="OLI1004" s="14"/>
      <c r="OLJ1004" s="14"/>
      <c r="OLK1004" s="14"/>
      <c r="OLL1004" s="14"/>
      <c r="OLM1004" s="14"/>
      <c r="OLN1004" s="14"/>
      <c r="OLO1004" s="14"/>
      <c r="OLP1004" s="14"/>
      <c r="OLQ1004" s="14"/>
      <c r="OLR1004" s="14"/>
      <c r="OLS1004" s="14"/>
      <c r="OLT1004" s="14"/>
      <c r="OLU1004" s="14"/>
      <c r="OLV1004" s="14"/>
      <c r="OLW1004" s="14"/>
      <c r="OLX1004" s="14"/>
      <c r="OLY1004" s="14"/>
      <c r="OLZ1004" s="14"/>
      <c r="OMA1004" s="14"/>
      <c r="OMB1004" s="14"/>
      <c r="OMC1004" s="14"/>
      <c r="OMD1004" s="14"/>
      <c r="OME1004" s="14"/>
      <c r="OMF1004" s="14"/>
      <c r="OMG1004" s="14"/>
      <c r="OMH1004" s="14"/>
      <c r="OMI1004" s="14"/>
      <c r="OMJ1004" s="14"/>
      <c r="OMK1004" s="14"/>
      <c r="OML1004" s="14"/>
      <c r="OMM1004" s="14"/>
      <c r="OMN1004" s="14"/>
      <c r="OMO1004" s="14"/>
      <c r="OMP1004" s="14"/>
      <c r="OMQ1004" s="14"/>
      <c r="OMR1004" s="14"/>
      <c r="OMS1004" s="14"/>
      <c r="OMT1004" s="14"/>
      <c r="OMU1004" s="14"/>
      <c r="OMV1004" s="14"/>
      <c r="OMW1004" s="14"/>
      <c r="OMX1004" s="14"/>
      <c r="OMY1004" s="14"/>
      <c r="OMZ1004" s="14"/>
      <c r="ONA1004" s="14"/>
      <c r="ONB1004" s="14"/>
      <c r="ONC1004" s="14"/>
      <c r="OND1004" s="14"/>
      <c r="ONE1004" s="14"/>
      <c r="ONF1004" s="14"/>
      <c r="ONG1004" s="14"/>
      <c r="ONH1004" s="14"/>
      <c r="ONI1004" s="14"/>
      <c r="ONJ1004" s="14"/>
      <c r="ONK1004" s="14"/>
      <c r="ONL1004" s="14"/>
      <c r="ONM1004" s="14"/>
      <c r="ONN1004" s="14"/>
      <c r="ONO1004" s="14"/>
      <c r="ONP1004" s="14"/>
      <c r="ONQ1004" s="14"/>
      <c r="ONR1004" s="14"/>
      <c r="ONS1004" s="14"/>
      <c r="ONT1004" s="14"/>
      <c r="ONU1004" s="14"/>
      <c r="ONV1004" s="14"/>
      <c r="ONW1004" s="14"/>
      <c r="ONX1004" s="14"/>
      <c r="ONY1004" s="14"/>
      <c r="ONZ1004" s="14"/>
      <c r="OOA1004" s="14"/>
      <c r="OOB1004" s="14"/>
      <c r="OOC1004" s="14"/>
      <c r="OOD1004" s="14"/>
      <c r="OOE1004" s="14"/>
      <c r="OOF1004" s="14"/>
      <c r="OOG1004" s="14"/>
      <c r="OOH1004" s="14"/>
      <c r="OOI1004" s="14"/>
      <c r="OOJ1004" s="14"/>
      <c r="OOK1004" s="14"/>
      <c r="OOL1004" s="14"/>
      <c r="OOM1004" s="14"/>
      <c r="OON1004" s="14"/>
      <c r="OOO1004" s="14"/>
      <c r="OOP1004" s="14"/>
      <c r="OOQ1004" s="14"/>
      <c r="OOR1004" s="14"/>
      <c r="OOS1004" s="14"/>
      <c r="OOT1004" s="14"/>
      <c r="OOU1004" s="14"/>
      <c r="OOV1004" s="14"/>
      <c r="OOW1004" s="14"/>
      <c r="OOX1004" s="14"/>
      <c r="OOY1004" s="14"/>
      <c r="OOZ1004" s="14"/>
      <c r="OPA1004" s="14"/>
      <c r="OPB1004" s="14"/>
      <c r="OPC1004" s="14"/>
      <c r="OPD1004" s="14"/>
      <c r="OPE1004" s="14"/>
      <c r="OPF1004" s="14"/>
      <c r="OPG1004" s="14"/>
      <c r="OPH1004" s="14"/>
      <c r="OPI1004" s="14"/>
      <c r="OPJ1004" s="14"/>
      <c r="OPK1004" s="14"/>
      <c r="OPL1004" s="14"/>
      <c r="OPM1004" s="14"/>
      <c r="OPN1004" s="14"/>
      <c r="OPO1004" s="14"/>
      <c r="OPP1004" s="14"/>
      <c r="OPQ1004" s="14"/>
      <c r="OPR1004" s="14"/>
      <c r="OPS1004" s="14"/>
      <c r="OPT1004" s="14"/>
      <c r="OPU1004" s="14"/>
      <c r="OPV1004" s="14"/>
      <c r="OPW1004" s="14"/>
      <c r="OPX1004" s="14"/>
      <c r="OPY1004" s="14"/>
      <c r="OPZ1004" s="14"/>
      <c r="OQA1004" s="14"/>
      <c r="OQB1004" s="14"/>
      <c r="OQC1004" s="14"/>
      <c r="OQD1004" s="14"/>
      <c r="OQE1004" s="14"/>
      <c r="OQF1004" s="14"/>
      <c r="OQG1004" s="14"/>
      <c r="OQH1004" s="14"/>
      <c r="OQI1004" s="14"/>
      <c r="OQJ1004" s="14"/>
      <c r="OQK1004" s="14"/>
      <c r="OQL1004" s="14"/>
      <c r="OQM1004" s="14"/>
      <c r="OQN1004" s="14"/>
      <c r="OQO1004" s="14"/>
      <c r="OQP1004" s="14"/>
      <c r="OQQ1004" s="14"/>
      <c r="OQR1004" s="14"/>
      <c r="OQS1004" s="14"/>
      <c r="OQT1004" s="14"/>
      <c r="OQU1004" s="14"/>
      <c r="OQV1004" s="14"/>
      <c r="OQW1004" s="14"/>
      <c r="OQX1004" s="14"/>
      <c r="OQY1004" s="14"/>
      <c r="OQZ1004" s="14"/>
      <c r="ORA1004" s="14"/>
      <c r="ORB1004" s="14"/>
      <c r="ORC1004" s="14"/>
      <c r="ORD1004" s="14"/>
      <c r="ORE1004" s="14"/>
      <c r="ORF1004" s="14"/>
      <c r="ORG1004" s="14"/>
      <c r="ORH1004" s="14"/>
      <c r="ORI1004" s="14"/>
      <c r="ORJ1004" s="14"/>
      <c r="ORK1004" s="14"/>
      <c r="ORL1004" s="14"/>
      <c r="ORM1004" s="14"/>
      <c r="ORN1004" s="14"/>
      <c r="ORO1004" s="14"/>
      <c r="ORP1004" s="14"/>
      <c r="ORQ1004" s="14"/>
      <c r="ORR1004" s="14"/>
      <c r="ORS1004" s="14"/>
      <c r="ORT1004" s="14"/>
      <c r="ORU1004" s="14"/>
      <c r="ORV1004" s="14"/>
      <c r="ORW1004" s="14"/>
      <c r="ORX1004" s="14"/>
      <c r="ORY1004" s="14"/>
      <c r="ORZ1004" s="14"/>
      <c r="OSA1004" s="14"/>
      <c r="OSB1004" s="14"/>
      <c r="OSC1004" s="14"/>
      <c r="OSD1004" s="14"/>
      <c r="OSE1004" s="14"/>
      <c r="OSF1004" s="14"/>
      <c r="OSG1004" s="14"/>
      <c r="OSH1004" s="14"/>
      <c r="OSI1004" s="14"/>
      <c r="OSJ1004" s="14"/>
      <c r="OSK1004" s="14"/>
      <c r="OSL1004" s="14"/>
      <c r="OSM1004" s="14"/>
      <c r="OSN1004" s="14"/>
      <c r="OSO1004" s="14"/>
      <c r="OSP1004" s="14"/>
      <c r="OSQ1004" s="14"/>
      <c r="OSR1004" s="14"/>
      <c r="OSS1004" s="14"/>
      <c r="OST1004" s="14"/>
      <c r="OSU1004" s="14"/>
      <c r="OSV1004" s="14"/>
      <c r="OSW1004" s="14"/>
      <c r="OSX1004" s="14"/>
      <c r="OSY1004" s="14"/>
      <c r="OSZ1004" s="14"/>
      <c r="OTA1004" s="14"/>
      <c r="OTB1004" s="14"/>
      <c r="OTC1004" s="14"/>
      <c r="OTD1004" s="14"/>
      <c r="OTE1004" s="14"/>
      <c r="OTF1004" s="14"/>
      <c r="OTG1004" s="14"/>
      <c r="OTH1004" s="14"/>
      <c r="OTI1004" s="14"/>
      <c r="OTJ1004" s="14"/>
      <c r="OTK1004" s="14"/>
      <c r="OTL1004" s="14"/>
      <c r="OTM1004" s="14"/>
      <c r="OTN1004" s="14"/>
      <c r="OTO1004" s="14"/>
      <c r="OTP1004" s="14"/>
      <c r="OTQ1004" s="14"/>
      <c r="OTR1004" s="14"/>
      <c r="OTS1004" s="14"/>
      <c r="OTT1004" s="14"/>
      <c r="OTU1004" s="14"/>
      <c r="OTV1004" s="14"/>
      <c r="OTW1004" s="14"/>
      <c r="OTX1004" s="14"/>
      <c r="OTY1004" s="14"/>
      <c r="OTZ1004" s="14"/>
      <c r="OUA1004" s="14"/>
      <c r="OUB1004" s="14"/>
      <c r="OUC1004" s="14"/>
      <c r="OUD1004" s="14"/>
      <c r="OUE1004" s="14"/>
      <c r="OUF1004" s="14"/>
      <c r="OUG1004" s="14"/>
      <c r="OUH1004" s="14"/>
      <c r="OUI1004" s="14"/>
      <c r="OUJ1004" s="14"/>
      <c r="OUK1004" s="14"/>
      <c r="OUL1004" s="14"/>
      <c r="OUM1004" s="14"/>
      <c r="OUN1004" s="14"/>
      <c r="OUO1004" s="14"/>
      <c r="OUP1004" s="14"/>
      <c r="OUQ1004" s="14"/>
      <c r="OUR1004" s="14"/>
      <c r="OUS1004" s="14"/>
      <c r="OUT1004" s="14"/>
      <c r="OUU1004" s="14"/>
      <c r="OUV1004" s="14"/>
      <c r="OUW1004" s="14"/>
      <c r="OUX1004" s="14"/>
      <c r="OUY1004" s="14"/>
      <c r="OUZ1004" s="14"/>
      <c r="OVA1004" s="14"/>
      <c r="OVB1004" s="14"/>
      <c r="OVC1004" s="14"/>
      <c r="OVD1004" s="14"/>
      <c r="OVE1004" s="14"/>
      <c r="OVF1004" s="14"/>
      <c r="OVG1004" s="14"/>
      <c r="OVH1004" s="14"/>
      <c r="OVI1004" s="14"/>
      <c r="OVJ1004" s="14"/>
      <c r="OVK1004" s="14"/>
      <c r="OVL1004" s="14"/>
      <c r="OVM1004" s="14"/>
      <c r="OVN1004" s="14"/>
      <c r="OVO1004" s="14"/>
      <c r="OVP1004" s="14"/>
      <c r="OVQ1004" s="14"/>
      <c r="OVR1004" s="14"/>
      <c r="OVS1004" s="14"/>
      <c r="OVT1004" s="14"/>
      <c r="OVU1004" s="14"/>
      <c r="OVV1004" s="14"/>
      <c r="OVW1004" s="14"/>
      <c r="OVX1004" s="14"/>
      <c r="OVY1004" s="14"/>
      <c r="OVZ1004" s="14"/>
      <c r="OWA1004" s="14"/>
      <c r="OWB1004" s="14"/>
      <c r="OWC1004" s="14"/>
      <c r="OWD1004" s="14"/>
      <c r="OWE1004" s="14"/>
      <c r="OWF1004" s="14"/>
      <c r="OWG1004" s="14"/>
      <c r="OWH1004" s="14"/>
      <c r="OWI1004" s="14"/>
      <c r="OWJ1004" s="14"/>
      <c r="OWK1004" s="14"/>
      <c r="OWL1004" s="14"/>
      <c r="OWM1004" s="14"/>
      <c r="OWN1004" s="14"/>
      <c r="OWO1004" s="14"/>
      <c r="OWP1004" s="14"/>
      <c r="OWQ1004" s="14"/>
      <c r="OWR1004" s="14"/>
      <c r="OWS1004" s="14"/>
      <c r="OWT1004" s="14"/>
      <c r="OWU1004" s="14"/>
      <c r="OWV1004" s="14"/>
      <c r="OWW1004" s="14"/>
      <c r="OWX1004" s="14"/>
      <c r="OWY1004" s="14"/>
      <c r="OWZ1004" s="14"/>
      <c r="OXA1004" s="14"/>
      <c r="OXB1004" s="14"/>
      <c r="OXC1004" s="14"/>
      <c r="OXD1004" s="14"/>
      <c r="OXE1004" s="14"/>
      <c r="OXF1004" s="14"/>
      <c r="OXG1004" s="14"/>
      <c r="OXH1004" s="14"/>
      <c r="OXI1004" s="14"/>
      <c r="OXJ1004" s="14"/>
      <c r="OXK1004" s="14"/>
      <c r="OXL1004" s="14"/>
      <c r="OXM1004" s="14"/>
      <c r="OXN1004" s="14"/>
      <c r="OXO1004" s="14"/>
      <c r="OXP1004" s="14"/>
      <c r="OXQ1004" s="14"/>
      <c r="OXR1004" s="14"/>
      <c r="OXS1004" s="14"/>
      <c r="OXT1004" s="14"/>
      <c r="OXU1004" s="14"/>
      <c r="OXV1004" s="14"/>
      <c r="OXW1004" s="14"/>
      <c r="OXX1004" s="14"/>
      <c r="OXY1004" s="14"/>
      <c r="OXZ1004" s="14"/>
      <c r="OYA1004" s="14"/>
      <c r="OYB1004" s="14"/>
      <c r="OYC1004" s="14"/>
      <c r="OYD1004" s="14"/>
      <c r="OYE1004" s="14"/>
      <c r="OYF1004" s="14"/>
      <c r="OYG1004" s="14"/>
      <c r="OYH1004" s="14"/>
      <c r="OYI1004" s="14"/>
      <c r="OYJ1004" s="14"/>
      <c r="OYK1004" s="14"/>
      <c r="OYL1004" s="14"/>
      <c r="OYM1004" s="14"/>
      <c r="OYN1004" s="14"/>
      <c r="OYO1004" s="14"/>
      <c r="OYP1004" s="14"/>
      <c r="OYQ1004" s="14"/>
      <c r="OYR1004" s="14"/>
      <c r="OYS1004" s="14"/>
      <c r="OYT1004" s="14"/>
      <c r="OYU1004" s="14"/>
      <c r="OYV1004" s="14"/>
      <c r="OYW1004" s="14"/>
      <c r="OYX1004" s="14"/>
      <c r="OYY1004" s="14"/>
      <c r="OYZ1004" s="14"/>
      <c r="OZA1004" s="14"/>
      <c r="OZB1004" s="14"/>
      <c r="OZC1004" s="14"/>
      <c r="OZD1004" s="14"/>
      <c r="OZE1004" s="14"/>
      <c r="OZF1004" s="14"/>
      <c r="OZG1004" s="14"/>
      <c r="OZH1004" s="14"/>
      <c r="OZI1004" s="14"/>
      <c r="OZJ1004" s="14"/>
      <c r="OZK1004" s="14"/>
      <c r="OZL1004" s="14"/>
      <c r="OZM1004" s="14"/>
      <c r="OZN1004" s="14"/>
      <c r="OZO1004" s="14"/>
      <c r="OZP1004" s="14"/>
      <c r="OZQ1004" s="14"/>
      <c r="OZR1004" s="14"/>
      <c r="OZS1004" s="14"/>
      <c r="OZT1004" s="14"/>
      <c r="OZU1004" s="14"/>
      <c r="OZV1004" s="14"/>
      <c r="OZW1004" s="14"/>
      <c r="OZX1004" s="14"/>
      <c r="OZY1004" s="14"/>
      <c r="OZZ1004" s="14"/>
      <c r="PAA1004" s="14"/>
      <c r="PAB1004" s="14"/>
      <c r="PAC1004" s="14"/>
      <c r="PAD1004" s="14"/>
      <c r="PAE1004" s="14"/>
      <c r="PAF1004" s="14"/>
      <c r="PAG1004" s="14"/>
      <c r="PAH1004" s="14"/>
      <c r="PAI1004" s="14"/>
      <c r="PAJ1004" s="14"/>
      <c r="PAK1004" s="14"/>
      <c r="PAL1004" s="14"/>
      <c r="PAM1004" s="14"/>
      <c r="PAN1004" s="14"/>
      <c r="PAO1004" s="14"/>
      <c r="PAP1004" s="14"/>
      <c r="PAQ1004" s="14"/>
      <c r="PAR1004" s="14"/>
      <c r="PAS1004" s="14"/>
      <c r="PAT1004" s="14"/>
      <c r="PAU1004" s="14"/>
      <c r="PAV1004" s="14"/>
      <c r="PAW1004" s="14"/>
      <c r="PAX1004" s="14"/>
      <c r="PAY1004" s="14"/>
      <c r="PAZ1004" s="14"/>
      <c r="PBA1004" s="14"/>
      <c r="PBB1004" s="14"/>
      <c r="PBC1004" s="14"/>
      <c r="PBD1004" s="14"/>
      <c r="PBE1004" s="14"/>
      <c r="PBF1004" s="14"/>
      <c r="PBG1004" s="14"/>
      <c r="PBH1004" s="14"/>
      <c r="PBI1004" s="14"/>
      <c r="PBJ1004" s="14"/>
      <c r="PBK1004" s="14"/>
      <c r="PBL1004" s="14"/>
      <c r="PBM1004" s="14"/>
      <c r="PBN1004" s="14"/>
      <c r="PBO1004" s="14"/>
      <c r="PBP1004" s="14"/>
      <c r="PBQ1004" s="14"/>
      <c r="PBR1004" s="14"/>
      <c r="PBS1004" s="14"/>
      <c r="PBT1004" s="14"/>
      <c r="PBU1004" s="14"/>
      <c r="PBV1004" s="14"/>
      <c r="PBW1004" s="14"/>
      <c r="PBX1004" s="14"/>
      <c r="PBY1004" s="14"/>
      <c r="PBZ1004" s="14"/>
      <c r="PCA1004" s="14"/>
      <c r="PCB1004" s="14"/>
      <c r="PCC1004" s="14"/>
      <c r="PCD1004" s="14"/>
      <c r="PCE1004" s="14"/>
      <c r="PCF1004" s="14"/>
      <c r="PCG1004" s="14"/>
      <c r="PCH1004" s="14"/>
      <c r="PCI1004" s="14"/>
      <c r="PCJ1004" s="14"/>
      <c r="PCK1004" s="14"/>
      <c r="PCL1004" s="14"/>
      <c r="PCM1004" s="14"/>
      <c r="PCN1004" s="14"/>
      <c r="PCO1004" s="14"/>
      <c r="PCP1004" s="14"/>
      <c r="PCQ1004" s="14"/>
      <c r="PCR1004" s="14"/>
      <c r="PCS1004" s="14"/>
      <c r="PCT1004" s="14"/>
      <c r="PCU1004" s="14"/>
      <c r="PCV1004" s="14"/>
      <c r="PCW1004" s="14"/>
      <c r="PCX1004" s="14"/>
      <c r="PCY1004" s="14"/>
      <c r="PCZ1004" s="14"/>
      <c r="PDA1004" s="14"/>
      <c r="PDB1004" s="14"/>
      <c r="PDC1004" s="14"/>
      <c r="PDD1004" s="14"/>
      <c r="PDE1004" s="14"/>
      <c r="PDF1004" s="14"/>
      <c r="PDG1004" s="14"/>
      <c r="PDH1004" s="14"/>
      <c r="PDI1004" s="14"/>
      <c r="PDJ1004" s="14"/>
      <c r="PDK1004" s="14"/>
      <c r="PDL1004" s="14"/>
      <c r="PDM1004" s="14"/>
      <c r="PDN1004" s="14"/>
      <c r="PDO1004" s="14"/>
      <c r="PDP1004" s="14"/>
      <c r="PDQ1004" s="14"/>
      <c r="PDR1004" s="14"/>
      <c r="PDS1004" s="14"/>
      <c r="PDT1004" s="14"/>
      <c r="PDU1004" s="14"/>
      <c r="PDV1004" s="14"/>
      <c r="PDW1004" s="14"/>
      <c r="PDX1004" s="14"/>
      <c r="PDY1004" s="14"/>
      <c r="PDZ1004" s="14"/>
      <c r="PEA1004" s="14"/>
      <c r="PEB1004" s="14"/>
      <c r="PEC1004" s="14"/>
      <c r="PED1004" s="14"/>
      <c r="PEE1004" s="14"/>
      <c r="PEF1004" s="14"/>
      <c r="PEG1004" s="14"/>
      <c r="PEH1004" s="14"/>
      <c r="PEI1004" s="14"/>
      <c r="PEJ1004" s="14"/>
      <c r="PEK1004" s="14"/>
      <c r="PEL1004" s="14"/>
      <c r="PEM1004" s="14"/>
      <c r="PEN1004" s="14"/>
      <c r="PEO1004" s="14"/>
      <c r="PEP1004" s="14"/>
      <c r="PEQ1004" s="14"/>
      <c r="PER1004" s="14"/>
      <c r="PES1004" s="14"/>
      <c r="PET1004" s="14"/>
      <c r="PEU1004" s="14"/>
      <c r="PEV1004" s="14"/>
      <c r="PEW1004" s="14"/>
      <c r="PEX1004" s="14"/>
      <c r="PEY1004" s="14"/>
      <c r="PEZ1004" s="14"/>
      <c r="PFA1004" s="14"/>
      <c r="PFB1004" s="14"/>
      <c r="PFC1004" s="14"/>
      <c r="PFD1004" s="14"/>
      <c r="PFE1004" s="14"/>
      <c r="PFF1004" s="14"/>
      <c r="PFG1004" s="14"/>
      <c r="PFH1004" s="14"/>
      <c r="PFI1004" s="14"/>
      <c r="PFJ1004" s="14"/>
      <c r="PFK1004" s="14"/>
      <c r="PFL1004" s="14"/>
      <c r="PFM1004" s="14"/>
      <c r="PFN1004" s="14"/>
      <c r="PFO1004" s="14"/>
      <c r="PFP1004" s="14"/>
      <c r="PFQ1004" s="14"/>
      <c r="PFR1004" s="14"/>
      <c r="PFS1004" s="14"/>
      <c r="PFT1004" s="14"/>
      <c r="PFU1004" s="14"/>
      <c r="PFV1004" s="14"/>
      <c r="PFW1004" s="14"/>
      <c r="PFX1004" s="14"/>
      <c r="PFY1004" s="14"/>
      <c r="PFZ1004" s="14"/>
      <c r="PGA1004" s="14"/>
      <c r="PGB1004" s="14"/>
      <c r="PGC1004" s="14"/>
      <c r="PGD1004" s="14"/>
      <c r="PGE1004" s="14"/>
      <c r="PGF1004" s="14"/>
      <c r="PGG1004" s="14"/>
      <c r="PGH1004" s="14"/>
      <c r="PGI1004" s="14"/>
      <c r="PGJ1004" s="14"/>
      <c r="PGK1004" s="14"/>
      <c r="PGL1004" s="14"/>
      <c r="PGM1004" s="14"/>
      <c r="PGN1004" s="14"/>
      <c r="PGO1004" s="14"/>
      <c r="PGP1004" s="14"/>
      <c r="PGQ1004" s="14"/>
      <c r="PGR1004" s="14"/>
      <c r="PGS1004" s="14"/>
      <c r="PGT1004" s="14"/>
      <c r="PGU1004" s="14"/>
      <c r="PGV1004" s="14"/>
      <c r="PGW1004" s="14"/>
      <c r="PGX1004" s="14"/>
      <c r="PGY1004" s="14"/>
      <c r="PGZ1004" s="14"/>
      <c r="PHA1004" s="14"/>
      <c r="PHB1004" s="14"/>
      <c r="PHC1004" s="14"/>
      <c r="PHD1004" s="14"/>
      <c r="PHE1004" s="14"/>
      <c r="PHF1004" s="14"/>
      <c r="PHG1004" s="14"/>
      <c r="PHH1004" s="14"/>
      <c r="PHI1004" s="14"/>
      <c r="PHJ1004" s="14"/>
      <c r="PHK1004" s="14"/>
      <c r="PHL1004" s="14"/>
      <c r="PHM1004" s="14"/>
      <c r="PHN1004" s="14"/>
      <c r="PHO1004" s="14"/>
      <c r="PHP1004" s="14"/>
      <c r="PHQ1004" s="14"/>
      <c r="PHR1004" s="14"/>
      <c r="PHS1004" s="14"/>
      <c r="PHT1004" s="14"/>
      <c r="PHU1004" s="14"/>
      <c r="PHV1004" s="14"/>
      <c r="PHW1004" s="14"/>
      <c r="PHX1004" s="14"/>
      <c r="PHY1004" s="14"/>
      <c r="PHZ1004" s="14"/>
      <c r="PIA1004" s="14"/>
      <c r="PIB1004" s="14"/>
      <c r="PIC1004" s="14"/>
      <c r="PID1004" s="14"/>
      <c r="PIE1004" s="14"/>
      <c r="PIF1004" s="14"/>
      <c r="PIG1004" s="14"/>
      <c r="PIH1004" s="14"/>
      <c r="PII1004" s="14"/>
      <c r="PIJ1004" s="14"/>
      <c r="PIK1004" s="14"/>
      <c r="PIL1004" s="14"/>
      <c r="PIM1004" s="14"/>
      <c r="PIN1004" s="14"/>
      <c r="PIO1004" s="14"/>
      <c r="PIP1004" s="14"/>
      <c r="PIQ1004" s="14"/>
      <c r="PIR1004" s="14"/>
      <c r="PIS1004" s="14"/>
      <c r="PIT1004" s="14"/>
      <c r="PIU1004" s="14"/>
      <c r="PIV1004" s="14"/>
      <c r="PIW1004" s="14"/>
      <c r="PIX1004" s="14"/>
      <c r="PIY1004" s="14"/>
      <c r="PIZ1004" s="14"/>
      <c r="PJA1004" s="14"/>
      <c r="PJB1004" s="14"/>
      <c r="PJC1004" s="14"/>
      <c r="PJD1004" s="14"/>
      <c r="PJE1004" s="14"/>
      <c r="PJF1004" s="14"/>
      <c r="PJG1004" s="14"/>
      <c r="PJH1004" s="14"/>
      <c r="PJI1004" s="14"/>
      <c r="PJJ1004" s="14"/>
      <c r="PJK1004" s="14"/>
      <c r="PJL1004" s="14"/>
      <c r="PJM1004" s="14"/>
      <c r="PJN1004" s="14"/>
      <c r="PJO1004" s="14"/>
      <c r="PJP1004" s="14"/>
      <c r="PJQ1004" s="14"/>
      <c r="PJR1004" s="14"/>
      <c r="PJS1004" s="14"/>
      <c r="PJT1004" s="14"/>
      <c r="PJU1004" s="14"/>
      <c r="PJV1004" s="14"/>
      <c r="PJW1004" s="14"/>
      <c r="PJX1004" s="14"/>
      <c r="PJY1004" s="14"/>
      <c r="PJZ1004" s="14"/>
      <c r="PKA1004" s="14"/>
      <c r="PKB1004" s="14"/>
      <c r="PKC1004" s="14"/>
      <c r="PKD1004" s="14"/>
      <c r="PKE1004" s="14"/>
      <c r="PKF1004" s="14"/>
      <c r="PKG1004" s="14"/>
      <c r="PKH1004" s="14"/>
      <c r="PKI1004" s="14"/>
      <c r="PKJ1004" s="14"/>
      <c r="PKK1004" s="14"/>
      <c r="PKL1004" s="14"/>
      <c r="PKM1004" s="14"/>
      <c r="PKN1004" s="14"/>
      <c r="PKO1004" s="14"/>
      <c r="PKP1004" s="14"/>
      <c r="PKQ1004" s="14"/>
      <c r="PKR1004" s="14"/>
      <c r="PKS1004" s="14"/>
      <c r="PKT1004" s="14"/>
      <c r="PKU1004" s="14"/>
      <c r="PKV1004" s="14"/>
      <c r="PKW1004" s="14"/>
      <c r="PKX1004" s="14"/>
      <c r="PKY1004" s="14"/>
      <c r="PKZ1004" s="14"/>
      <c r="PLA1004" s="14"/>
      <c r="PLB1004" s="14"/>
      <c r="PLC1004" s="14"/>
      <c r="PLD1004" s="14"/>
      <c r="PLE1004" s="14"/>
      <c r="PLF1004" s="14"/>
      <c r="PLG1004" s="14"/>
      <c r="PLH1004" s="14"/>
      <c r="PLI1004" s="14"/>
      <c r="PLJ1004" s="14"/>
      <c r="PLK1004" s="14"/>
      <c r="PLL1004" s="14"/>
      <c r="PLM1004" s="14"/>
      <c r="PLN1004" s="14"/>
      <c r="PLO1004" s="14"/>
      <c r="PLP1004" s="14"/>
      <c r="PLQ1004" s="14"/>
      <c r="PLR1004" s="14"/>
      <c r="PLS1004" s="14"/>
      <c r="PLT1004" s="14"/>
      <c r="PLU1004" s="14"/>
      <c r="PLV1004" s="14"/>
      <c r="PLW1004" s="14"/>
      <c r="PLX1004" s="14"/>
      <c r="PLY1004" s="14"/>
      <c r="PLZ1004" s="14"/>
      <c r="PMA1004" s="14"/>
      <c r="PMB1004" s="14"/>
      <c r="PMC1004" s="14"/>
      <c r="PMD1004" s="14"/>
      <c r="PME1004" s="14"/>
      <c r="PMF1004" s="14"/>
      <c r="PMG1004" s="14"/>
      <c r="PMH1004" s="14"/>
      <c r="PMI1004" s="14"/>
      <c r="PMJ1004" s="14"/>
      <c r="PMK1004" s="14"/>
      <c r="PML1004" s="14"/>
      <c r="PMM1004" s="14"/>
      <c r="PMN1004" s="14"/>
      <c r="PMO1004" s="14"/>
      <c r="PMP1004" s="14"/>
      <c r="PMQ1004" s="14"/>
      <c r="PMR1004" s="14"/>
      <c r="PMS1004" s="14"/>
      <c r="PMT1004" s="14"/>
      <c r="PMU1004" s="14"/>
      <c r="PMV1004" s="14"/>
      <c r="PMW1004" s="14"/>
      <c r="PMX1004" s="14"/>
      <c r="PMY1004" s="14"/>
      <c r="PMZ1004" s="14"/>
      <c r="PNA1004" s="14"/>
      <c r="PNB1004" s="14"/>
      <c r="PNC1004" s="14"/>
      <c r="PND1004" s="14"/>
      <c r="PNE1004" s="14"/>
      <c r="PNF1004" s="14"/>
      <c r="PNG1004" s="14"/>
      <c r="PNH1004" s="14"/>
      <c r="PNI1004" s="14"/>
      <c r="PNJ1004" s="14"/>
      <c r="PNK1004" s="14"/>
      <c r="PNL1004" s="14"/>
      <c r="PNM1004" s="14"/>
      <c r="PNN1004" s="14"/>
      <c r="PNO1004" s="14"/>
      <c r="PNP1004" s="14"/>
      <c r="PNQ1004" s="14"/>
      <c r="PNR1004" s="14"/>
      <c r="PNS1004" s="14"/>
      <c r="PNT1004" s="14"/>
      <c r="PNU1004" s="14"/>
      <c r="PNV1004" s="14"/>
      <c r="PNW1004" s="14"/>
      <c r="PNX1004" s="14"/>
      <c r="PNY1004" s="14"/>
      <c r="PNZ1004" s="14"/>
      <c r="POA1004" s="14"/>
      <c r="POB1004" s="14"/>
      <c r="POC1004" s="14"/>
      <c r="POD1004" s="14"/>
      <c r="POE1004" s="14"/>
      <c r="POF1004" s="14"/>
      <c r="POG1004" s="14"/>
      <c r="POH1004" s="14"/>
      <c r="POI1004" s="14"/>
      <c r="POJ1004" s="14"/>
      <c r="POK1004" s="14"/>
      <c r="POL1004" s="14"/>
      <c r="POM1004" s="14"/>
      <c r="PON1004" s="14"/>
      <c r="POO1004" s="14"/>
      <c r="POP1004" s="14"/>
      <c r="POQ1004" s="14"/>
      <c r="POR1004" s="14"/>
      <c r="POS1004" s="14"/>
      <c r="POT1004" s="14"/>
      <c r="POU1004" s="14"/>
      <c r="POV1004" s="14"/>
      <c r="POW1004" s="14"/>
      <c r="POX1004" s="14"/>
      <c r="POY1004" s="14"/>
      <c r="POZ1004" s="14"/>
      <c r="PPA1004" s="14"/>
      <c r="PPB1004" s="14"/>
      <c r="PPC1004" s="14"/>
      <c r="PPD1004" s="14"/>
      <c r="PPE1004" s="14"/>
      <c r="PPF1004" s="14"/>
      <c r="PPG1004" s="14"/>
      <c r="PPH1004" s="14"/>
      <c r="PPI1004" s="14"/>
      <c r="PPJ1004" s="14"/>
      <c r="PPK1004" s="14"/>
      <c r="PPL1004" s="14"/>
      <c r="PPM1004" s="14"/>
      <c r="PPN1004" s="14"/>
      <c r="PPO1004" s="14"/>
      <c r="PPP1004" s="14"/>
      <c r="PPQ1004" s="14"/>
      <c r="PPR1004" s="14"/>
      <c r="PPS1004" s="14"/>
      <c r="PPT1004" s="14"/>
      <c r="PPU1004" s="14"/>
      <c r="PPV1004" s="14"/>
      <c r="PPW1004" s="14"/>
      <c r="PPX1004" s="14"/>
      <c r="PPY1004" s="14"/>
      <c r="PPZ1004" s="14"/>
      <c r="PQA1004" s="14"/>
      <c r="PQB1004" s="14"/>
      <c r="PQC1004" s="14"/>
      <c r="PQD1004" s="14"/>
      <c r="PQE1004" s="14"/>
      <c r="PQF1004" s="14"/>
      <c r="PQG1004" s="14"/>
      <c r="PQH1004" s="14"/>
      <c r="PQI1004" s="14"/>
      <c r="PQJ1004" s="14"/>
      <c r="PQK1004" s="14"/>
      <c r="PQL1004" s="14"/>
      <c r="PQM1004" s="14"/>
      <c r="PQN1004" s="14"/>
      <c r="PQO1004" s="14"/>
      <c r="PQP1004" s="14"/>
      <c r="PQQ1004" s="14"/>
      <c r="PQR1004" s="14"/>
      <c r="PQS1004" s="14"/>
      <c r="PQT1004" s="14"/>
      <c r="PQU1004" s="14"/>
      <c r="PQV1004" s="14"/>
      <c r="PQW1004" s="14"/>
      <c r="PQX1004" s="14"/>
      <c r="PQY1004" s="14"/>
      <c r="PQZ1004" s="14"/>
      <c r="PRA1004" s="14"/>
      <c r="PRB1004" s="14"/>
      <c r="PRC1004" s="14"/>
      <c r="PRD1004" s="14"/>
      <c r="PRE1004" s="14"/>
      <c r="PRF1004" s="14"/>
      <c r="PRG1004" s="14"/>
      <c r="PRH1004" s="14"/>
      <c r="PRI1004" s="14"/>
      <c r="PRJ1004" s="14"/>
      <c r="PRK1004" s="14"/>
      <c r="PRL1004" s="14"/>
      <c r="PRM1004" s="14"/>
      <c r="PRN1004" s="14"/>
      <c r="PRO1004" s="14"/>
      <c r="PRP1004" s="14"/>
      <c r="PRQ1004" s="14"/>
      <c r="PRR1004" s="14"/>
      <c r="PRS1004" s="14"/>
      <c r="PRT1004" s="14"/>
      <c r="PRU1004" s="14"/>
      <c r="PRV1004" s="14"/>
      <c r="PRW1004" s="14"/>
      <c r="PRX1004" s="14"/>
      <c r="PRY1004" s="14"/>
      <c r="PRZ1004" s="14"/>
      <c r="PSA1004" s="14"/>
      <c r="PSB1004" s="14"/>
      <c r="PSC1004" s="14"/>
      <c r="PSD1004" s="14"/>
      <c r="PSE1004" s="14"/>
      <c r="PSF1004" s="14"/>
      <c r="PSG1004" s="14"/>
      <c r="PSH1004" s="14"/>
      <c r="PSI1004" s="14"/>
      <c r="PSJ1004" s="14"/>
      <c r="PSK1004" s="14"/>
      <c r="PSL1004" s="14"/>
      <c r="PSM1004" s="14"/>
      <c r="PSN1004" s="14"/>
      <c r="PSO1004" s="14"/>
      <c r="PSP1004" s="14"/>
      <c r="PSQ1004" s="14"/>
      <c r="PSR1004" s="14"/>
      <c r="PSS1004" s="14"/>
      <c r="PST1004" s="14"/>
      <c r="PSU1004" s="14"/>
      <c r="PSV1004" s="14"/>
      <c r="PSW1004" s="14"/>
      <c r="PSX1004" s="14"/>
      <c r="PSY1004" s="14"/>
      <c r="PSZ1004" s="14"/>
      <c r="PTA1004" s="14"/>
      <c r="PTB1004" s="14"/>
      <c r="PTC1004" s="14"/>
      <c r="PTD1004" s="14"/>
      <c r="PTE1004" s="14"/>
      <c r="PTF1004" s="14"/>
      <c r="PTG1004" s="14"/>
      <c r="PTH1004" s="14"/>
      <c r="PTI1004" s="14"/>
      <c r="PTJ1004" s="14"/>
      <c r="PTK1004" s="14"/>
      <c r="PTL1004" s="14"/>
      <c r="PTM1004" s="14"/>
      <c r="PTN1004" s="14"/>
      <c r="PTO1004" s="14"/>
      <c r="PTP1004" s="14"/>
      <c r="PTQ1004" s="14"/>
      <c r="PTR1004" s="14"/>
      <c r="PTS1004" s="14"/>
      <c r="PTT1004" s="14"/>
      <c r="PTU1004" s="14"/>
      <c r="PTV1004" s="14"/>
      <c r="PTW1004" s="14"/>
      <c r="PTX1004" s="14"/>
      <c r="PTY1004" s="14"/>
      <c r="PTZ1004" s="14"/>
      <c r="PUA1004" s="14"/>
      <c r="PUB1004" s="14"/>
      <c r="PUC1004" s="14"/>
      <c r="PUD1004" s="14"/>
      <c r="PUE1004" s="14"/>
      <c r="PUF1004" s="14"/>
      <c r="PUG1004" s="14"/>
      <c r="PUH1004" s="14"/>
      <c r="PUI1004" s="14"/>
      <c r="PUJ1004" s="14"/>
      <c r="PUK1004" s="14"/>
      <c r="PUL1004" s="14"/>
      <c r="PUM1004" s="14"/>
      <c r="PUN1004" s="14"/>
      <c r="PUO1004" s="14"/>
      <c r="PUP1004" s="14"/>
      <c r="PUQ1004" s="14"/>
      <c r="PUR1004" s="14"/>
      <c r="PUS1004" s="14"/>
      <c r="PUT1004" s="14"/>
      <c r="PUU1004" s="14"/>
      <c r="PUV1004" s="14"/>
      <c r="PUW1004" s="14"/>
      <c r="PUX1004" s="14"/>
      <c r="PUY1004" s="14"/>
      <c r="PUZ1004" s="14"/>
      <c r="PVA1004" s="14"/>
      <c r="PVB1004" s="14"/>
      <c r="PVC1004" s="14"/>
      <c r="PVD1004" s="14"/>
      <c r="PVE1004" s="14"/>
      <c r="PVF1004" s="14"/>
      <c r="PVG1004" s="14"/>
      <c r="PVH1004" s="14"/>
      <c r="PVI1004" s="14"/>
      <c r="PVJ1004" s="14"/>
      <c r="PVK1004" s="14"/>
      <c r="PVL1004" s="14"/>
      <c r="PVM1004" s="14"/>
      <c r="PVN1004" s="14"/>
      <c r="PVO1004" s="14"/>
      <c r="PVP1004" s="14"/>
      <c r="PVQ1004" s="14"/>
      <c r="PVR1004" s="14"/>
      <c r="PVS1004" s="14"/>
      <c r="PVT1004" s="14"/>
      <c r="PVU1004" s="14"/>
      <c r="PVV1004" s="14"/>
      <c r="PVW1004" s="14"/>
      <c r="PVX1004" s="14"/>
      <c r="PVY1004" s="14"/>
      <c r="PVZ1004" s="14"/>
      <c r="PWA1004" s="14"/>
      <c r="PWB1004" s="14"/>
      <c r="PWC1004" s="14"/>
      <c r="PWD1004" s="14"/>
      <c r="PWE1004" s="14"/>
      <c r="PWF1004" s="14"/>
      <c r="PWG1004" s="14"/>
      <c r="PWH1004" s="14"/>
      <c r="PWI1004" s="14"/>
      <c r="PWJ1004" s="14"/>
      <c r="PWK1004" s="14"/>
      <c r="PWL1004" s="14"/>
      <c r="PWM1004" s="14"/>
      <c r="PWN1004" s="14"/>
      <c r="PWO1004" s="14"/>
      <c r="PWP1004" s="14"/>
      <c r="PWQ1004" s="14"/>
      <c r="PWR1004" s="14"/>
      <c r="PWS1004" s="14"/>
      <c r="PWT1004" s="14"/>
      <c r="PWU1004" s="14"/>
      <c r="PWV1004" s="14"/>
      <c r="PWW1004" s="14"/>
      <c r="PWX1004" s="14"/>
      <c r="PWY1004" s="14"/>
      <c r="PWZ1004" s="14"/>
      <c r="PXA1004" s="14"/>
      <c r="PXB1004" s="14"/>
      <c r="PXC1004" s="14"/>
      <c r="PXD1004" s="14"/>
      <c r="PXE1004" s="14"/>
      <c r="PXF1004" s="14"/>
      <c r="PXG1004" s="14"/>
      <c r="PXH1004" s="14"/>
      <c r="PXI1004" s="14"/>
      <c r="PXJ1004" s="14"/>
      <c r="PXK1004" s="14"/>
      <c r="PXL1004" s="14"/>
      <c r="PXM1004" s="14"/>
      <c r="PXN1004" s="14"/>
      <c r="PXO1004" s="14"/>
      <c r="PXP1004" s="14"/>
      <c r="PXQ1004" s="14"/>
      <c r="PXR1004" s="14"/>
      <c r="PXS1004" s="14"/>
      <c r="PXT1004" s="14"/>
      <c r="PXU1004" s="14"/>
      <c r="PXV1004" s="14"/>
      <c r="PXW1004" s="14"/>
      <c r="PXX1004" s="14"/>
      <c r="PXY1004" s="14"/>
      <c r="PXZ1004" s="14"/>
      <c r="PYA1004" s="14"/>
      <c r="PYB1004" s="14"/>
      <c r="PYC1004" s="14"/>
      <c r="PYD1004" s="14"/>
      <c r="PYE1004" s="14"/>
      <c r="PYF1004" s="14"/>
      <c r="PYG1004" s="14"/>
      <c r="PYH1004" s="14"/>
      <c r="PYI1004" s="14"/>
      <c r="PYJ1004" s="14"/>
      <c r="PYK1004" s="14"/>
      <c r="PYL1004" s="14"/>
      <c r="PYM1004" s="14"/>
      <c r="PYN1004" s="14"/>
      <c r="PYO1004" s="14"/>
      <c r="PYP1004" s="14"/>
      <c r="PYQ1004" s="14"/>
      <c r="PYR1004" s="14"/>
      <c r="PYS1004" s="14"/>
      <c r="PYT1004" s="14"/>
      <c r="PYU1004" s="14"/>
      <c r="PYV1004" s="14"/>
      <c r="PYW1004" s="14"/>
      <c r="PYX1004" s="14"/>
      <c r="PYY1004" s="14"/>
      <c r="PYZ1004" s="14"/>
      <c r="PZA1004" s="14"/>
      <c r="PZB1004" s="14"/>
      <c r="PZC1004" s="14"/>
      <c r="PZD1004" s="14"/>
      <c r="PZE1004" s="14"/>
      <c r="PZF1004" s="14"/>
      <c r="PZG1004" s="14"/>
      <c r="PZH1004" s="14"/>
      <c r="PZI1004" s="14"/>
      <c r="PZJ1004" s="14"/>
      <c r="PZK1004" s="14"/>
      <c r="PZL1004" s="14"/>
      <c r="PZM1004" s="14"/>
      <c r="PZN1004" s="14"/>
      <c r="PZO1004" s="14"/>
      <c r="PZP1004" s="14"/>
      <c r="PZQ1004" s="14"/>
      <c r="PZR1004" s="14"/>
      <c r="PZS1004" s="14"/>
      <c r="PZT1004" s="14"/>
      <c r="PZU1004" s="14"/>
      <c r="PZV1004" s="14"/>
      <c r="PZW1004" s="14"/>
      <c r="PZX1004" s="14"/>
      <c r="PZY1004" s="14"/>
      <c r="PZZ1004" s="14"/>
      <c r="QAA1004" s="14"/>
      <c r="QAB1004" s="14"/>
      <c r="QAC1004" s="14"/>
      <c r="QAD1004" s="14"/>
      <c r="QAE1004" s="14"/>
      <c r="QAF1004" s="14"/>
      <c r="QAG1004" s="14"/>
      <c r="QAH1004" s="14"/>
      <c r="QAI1004" s="14"/>
      <c r="QAJ1004" s="14"/>
      <c r="QAK1004" s="14"/>
      <c r="QAL1004" s="14"/>
      <c r="QAM1004" s="14"/>
      <c r="QAN1004" s="14"/>
      <c r="QAO1004" s="14"/>
      <c r="QAP1004" s="14"/>
      <c r="QAQ1004" s="14"/>
      <c r="QAR1004" s="14"/>
      <c r="QAS1004" s="14"/>
      <c r="QAT1004" s="14"/>
      <c r="QAU1004" s="14"/>
      <c r="QAV1004" s="14"/>
      <c r="QAW1004" s="14"/>
      <c r="QAX1004" s="14"/>
      <c r="QAY1004" s="14"/>
      <c r="QAZ1004" s="14"/>
      <c r="QBA1004" s="14"/>
      <c r="QBB1004" s="14"/>
      <c r="QBC1004" s="14"/>
      <c r="QBD1004" s="14"/>
      <c r="QBE1004" s="14"/>
      <c r="QBF1004" s="14"/>
      <c r="QBG1004" s="14"/>
      <c r="QBH1004" s="14"/>
      <c r="QBI1004" s="14"/>
      <c r="QBJ1004" s="14"/>
      <c r="QBK1004" s="14"/>
      <c r="QBL1004" s="14"/>
      <c r="QBM1004" s="14"/>
      <c r="QBN1004" s="14"/>
      <c r="QBO1004" s="14"/>
      <c r="QBP1004" s="14"/>
      <c r="QBQ1004" s="14"/>
      <c r="QBR1004" s="14"/>
      <c r="QBS1004" s="14"/>
      <c r="QBT1004" s="14"/>
      <c r="QBU1004" s="14"/>
      <c r="QBV1004" s="14"/>
      <c r="QBW1004" s="14"/>
      <c r="QBX1004" s="14"/>
      <c r="QBY1004" s="14"/>
      <c r="QBZ1004" s="14"/>
      <c r="QCA1004" s="14"/>
      <c r="QCB1004" s="14"/>
      <c r="QCC1004" s="14"/>
      <c r="QCD1004" s="14"/>
      <c r="QCE1004" s="14"/>
      <c r="QCF1004" s="14"/>
      <c r="QCG1004" s="14"/>
      <c r="QCH1004" s="14"/>
      <c r="QCI1004" s="14"/>
      <c r="QCJ1004" s="14"/>
      <c r="QCK1004" s="14"/>
      <c r="QCL1004" s="14"/>
      <c r="QCM1004" s="14"/>
      <c r="QCN1004" s="14"/>
      <c r="QCO1004" s="14"/>
      <c r="QCP1004" s="14"/>
      <c r="QCQ1004" s="14"/>
      <c r="QCR1004" s="14"/>
      <c r="QCS1004" s="14"/>
      <c r="QCT1004" s="14"/>
      <c r="QCU1004" s="14"/>
      <c r="QCV1004" s="14"/>
      <c r="QCW1004" s="14"/>
      <c r="QCX1004" s="14"/>
      <c r="QCY1004" s="14"/>
      <c r="QCZ1004" s="14"/>
      <c r="QDA1004" s="14"/>
      <c r="QDB1004" s="14"/>
      <c r="QDC1004" s="14"/>
      <c r="QDD1004" s="14"/>
      <c r="QDE1004" s="14"/>
      <c r="QDF1004" s="14"/>
      <c r="QDG1004" s="14"/>
      <c r="QDH1004" s="14"/>
      <c r="QDI1004" s="14"/>
      <c r="QDJ1004" s="14"/>
      <c r="QDK1004" s="14"/>
      <c r="QDL1004" s="14"/>
      <c r="QDM1004" s="14"/>
      <c r="QDN1004" s="14"/>
      <c r="QDO1004" s="14"/>
      <c r="QDP1004" s="14"/>
      <c r="QDQ1004" s="14"/>
      <c r="QDR1004" s="14"/>
      <c r="QDS1004" s="14"/>
      <c r="QDT1004" s="14"/>
      <c r="QDU1004" s="14"/>
      <c r="QDV1004" s="14"/>
      <c r="QDW1004" s="14"/>
      <c r="QDX1004" s="14"/>
      <c r="QDY1004" s="14"/>
      <c r="QDZ1004" s="14"/>
      <c r="QEA1004" s="14"/>
      <c r="QEB1004" s="14"/>
      <c r="QEC1004" s="14"/>
      <c r="QED1004" s="14"/>
      <c r="QEE1004" s="14"/>
      <c r="QEF1004" s="14"/>
      <c r="QEG1004" s="14"/>
      <c r="QEH1004" s="14"/>
      <c r="QEI1004" s="14"/>
      <c r="QEJ1004" s="14"/>
      <c r="QEK1004" s="14"/>
      <c r="QEL1004" s="14"/>
      <c r="QEM1004" s="14"/>
      <c r="QEN1004" s="14"/>
      <c r="QEO1004" s="14"/>
      <c r="QEP1004" s="14"/>
      <c r="QEQ1004" s="14"/>
      <c r="QER1004" s="14"/>
      <c r="QES1004" s="14"/>
      <c r="QET1004" s="14"/>
      <c r="QEU1004" s="14"/>
      <c r="QEV1004" s="14"/>
      <c r="QEW1004" s="14"/>
      <c r="QEX1004" s="14"/>
      <c r="QEY1004" s="14"/>
      <c r="QEZ1004" s="14"/>
      <c r="QFA1004" s="14"/>
      <c r="QFB1004" s="14"/>
      <c r="QFC1004" s="14"/>
      <c r="QFD1004" s="14"/>
      <c r="QFE1004" s="14"/>
      <c r="QFF1004" s="14"/>
      <c r="QFG1004" s="14"/>
      <c r="QFH1004" s="14"/>
      <c r="QFI1004" s="14"/>
      <c r="QFJ1004" s="14"/>
      <c r="QFK1004" s="14"/>
      <c r="QFL1004" s="14"/>
      <c r="QFM1004" s="14"/>
      <c r="QFN1004" s="14"/>
      <c r="QFO1004" s="14"/>
      <c r="QFP1004" s="14"/>
      <c r="QFQ1004" s="14"/>
      <c r="QFR1004" s="14"/>
      <c r="QFS1004" s="14"/>
      <c r="QFT1004" s="14"/>
      <c r="QFU1004" s="14"/>
      <c r="QFV1004" s="14"/>
      <c r="QFW1004" s="14"/>
      <c r="QFX1004" s="14"/>
      <c r="QFY1004" s="14"/>
      <c r="QFZ1004" s="14"/>
      <c r="QGA1004" s="14"/>
      <c r="QGB1004" s="14"/>
      <c r="QGC1004" s="14"/>
      <c r="QGD1004" s="14"/>
      <c r="QGE1004" s="14"/>
      <c r="QGF1004" s="14"/>
      <c r="QGG1004" s="14"/>
      <c r="QGH1004" s="14"/>
      <c r="QGI1004" s="14"/>
      <c r="QGJ1004" s="14"/>
      <c r="QGK1004" s="14"/>
      <c r="QGL1004" s="14"/>
      <c r="QGM1004" s="14"/>
      <c r="QGN1004" s="14"/>
      <c r="QGO1004" s="14"/>
      <c r="QGP1004" s="14"/>
      <c r="QGQ1004" s="14"/>
      <c r="QGR1004" s="14"/>
      <c r="QGS1004" s="14"/>
      <c r="QGT1004" s="14"/>
      <c r="QGU1004" s="14"/>
      <c r="QGV1004" s="14"/>
      <c r="QGW1004" s="14"/>
      <c r="QGX1004" s="14"/>
      <c r="QGY1004" s="14"/>
      <c r="QGZ1004" s="14"/>
      <c r="QHA1004" s="14"/>
      <c r="QHB1004" s="14"/>
      <c r="QHC1004" s="14"/>
      <c r="QHD1004" s="14"/>
      <c r="QHE1004" s="14"/>
      <c r="QHF1004" s="14"/>
      <c r="QHG1004" s="14"/>
      <c r="QHH1004" s="14"/>
      <c r="QHI1004" s="14"/>
      <c r="QHJ1004" s="14"/>
      <c r="QHK1004" s="14"/>
      <c r="QHL1004" s="14"/>
      <c r="QHM1004" s="14"/>
      <c r="QHN1004" s="14"/>
      <c r="QHO1004" s="14"/>
      <c r="QHP1004" s="14"/>
      <c r="QHQ1004" s="14"/>
      <c r="QHR1004" s="14"/>
      <c r="QHS1004" s="14"/>
      <c r="QHT1004" s="14"/>
      <c r="QHU1004" s="14"/>
      <c r="QHV1004" s="14"/>
      <c r="QHW1004" s="14"/>
      <c r="QHX1004" s="14"/>
      <c r="QHY1004" s="14"/>
      <c r="QHZ1004" s="14"/>
      <c r="QIA1004" s="14"/>
      <c r="QIB1004" s="14"/>
      <c r="QIC1004" s="14"/>
      <c r="QID1004" s="14"/>
      <c r="QIE1004" s="14"/>
      <c r="QIF1004" s="14"/>
      <c r="QIG1004" s="14"/>
      <c r="QIH1004" s="14"/>
      <c r="QII1004" s="14"/>
      <c r="QIJ1004" s="14"/>
      <c r="QIK1004" s="14"/>
      <c r="QIL1004" s="14"/>
      <c r="QIM1004" s="14"/>
      <c r="QIN1004" s="14"/>
      <c r="QIO1004" s="14"/>
      <c r="QIP1004" s="14"/>
      <c r="QIQ1004" s="14"/>
      <c r="QIR1004" s="14"/>
      <c r="QIS1004" s="14"/>
      <c r="QIT1004" s="14"/>
      <c r="QIU1004" s="14"/>
      <c r="QIV1004" s="14"/>
      <c r="QIW1004" s="14"/>
      <c r="QIX1004" s="14"/>
      <c r="QIY1004" s="14"/>
      <c r="QIZ1004" s="14"/>
      <c r="QJA1004" s="14"/>
      <c r="QJB1004" s="14"/>
      <c r="QJC1004" s="14"/>
      <c r="QJD1004" s="14"/>
      <c r="QJE1004" s="14"/>
      <c r="QJF1004" s="14"/>
      <c r="QJG1004" s="14"/>
      <c r="QJH1004" s="14"/>
      <c r="QJI1004" s="14"/>
      <c r="QJJ1004" s="14"/>
      <c r="QJK1004" s="14"/>
      <c r="QJL1004" s="14"/>
      <c r="QJM1004" s="14"/>
      <c r="QJN1004" s="14"/>
      <c r="QJO1004" s="14"/>
      <c r="QJP1004" s="14"/>
      <c r="QJQ1004" s="14"/>
      <c r="QJR1004" s="14"/>
      <c r="QJS1004" s="14"/>
      <c r="QJT1004" s="14"/>
      <c r="QJU1004" s="14"/>
      <c r="QJV1004" s="14"/>
      <c r="QJW1004" s="14"/>
      <c r="QJX1004" s="14"/>
      <c r="QJY1004" s="14"/>
      <c r="QJZ1004" s="14"/>
      <c r="QKA1004" s="14"/>
      <c r="QKB1004" s="14"/>
      <c r="QKC1004" s="14"/>
      <c r="QKD1004" s="14"/>
      <c r="QKE1004" s="14"/>
      <c r="QKF1004" s="14"/>
      <c r="QKG1004" s="14"/>
      <c r="QKH1004" s="14"/>
      <c r="QKI1004" s="14"/>
      <c r="QKJ1004" s="14"/>
      <c r="QKK1004" s="14"/>
      <c r="QKL1004" s="14"/>
      <c r="QKM1004" s="14"/>
      <c r="QKN1004" s="14"/>
      <c r="QKO1004" s="14"/>
      <c r="QKP1004" s="14"/>
      <c r="QKQ1004" s="14"/>
      <c r="QKR1004" s="14"/>
      <c r="QKS1004" s="14"/>
      <c r="QKT1004" s="14"/>
      <c r="QKU1004" s="14"/>
      <c r="QKV1004" s="14"/>
      <c r="QKW1004" s="14"/>
      <c r="QKX1004" s="14"/>
      <c r="QKY1004" s="14"/>
      <c r="QKZ1004" s="14"/>
      <c r="QLA1004" s="14"/>
      <c r="QLB1004" s="14"/>
      <c r="QLC1004" s="14"/>
      <c r="QLD1004" s="14"/>
      <c r="QLE1004" s="14"/>
      <c r="QLF1004" s="14"/>
      <c r="QLG1004" s="14"/>
      <c r="QLH1004" s="14"/>
      <c r="QLI1004" s="14"/>
      <c r="QLJ1004" s="14"/>
      <c r="QLK1004" s="14"/>
      <c r="QLL1004" s="14"/>
      <c r="QLM1004" s="14"/>
      <c r="QLN1004" s="14"/>
      <c r="QLO1004" s="14"/>
      <c r="QLP1004" s="14"/>
      <c r="QLQ1004" s="14"/>
      <c r="QLR1004" s="14"/>
      <c r="QLS1004" s="14"/>
      <c r="QLT1004" s="14"/>
      <c r="QLU1004" s="14"/>
      <c r="QLV1004" s="14"/>
      <c r="QLW1004" s="14"/>
      <c r="QLX1004" s="14"/>
      <c r="QLY1004" s="14"/>
      <c r="QLZ1004" s="14"/>
      <c r="QMA1004" s="14"/>
      <c r="QMB1004" s="14"/>
      <c r="QMC1004" s="14"/>
      <c r="QMD1004" s="14"/>
      <c r="QME1004" s="14"/>
      <c r="QMF1004" s="14"/>
      <c r="QMG1004" s="14"/>
      <c r="QMH1004" s="14"/>
      <c r="QMI1004" s="14"/>
      <c r="QMJ1004" s="14"/>
      <c r="QMK1004" s="14"/>
      <c r="QML1004" s="14"/>
      <c r="QMM1004" s="14"/>
      <c r="QMN1004" s="14"/>
      <c r="QMO1004" s="14"/>
      <c r="QMP1004" s="14"/>
      <c r="QMQ1004" s="14"/>
      <c r="QMR1004" s="14"/>
      <c r="QMS1004" s="14"/>
      <c r="QMT1004" s="14"/>
      <c r="QMU1004" s="14"/>
      <c r="QMV1004" s="14"/>
      <c r="QMW1004" s="14"/>
      <c r="QMX1004" s="14"/>
      <c r="QMY1004" s="14"/>
      <c r="QMZ1004" s="14"/>
      <c r="QNA1004" s="14"/>
      <c r="QNB1004" s="14"/>
      <c r="QNC1004" s="14"/>
      <c r="QND1004" s="14"/>
      <c r="QNE1004" s="14"/>
      <c r="QNF1004" s="14"/>
      <c r="QNG1004" s="14"/>
      <c r="QNH1004" s="14"/>
      <c r="QNI1004" s="14"/>
      <c r="QNJ1004" s="14"/>
      <c r="QNK1004" s="14"/>
      <c r="QNL1004" s="14"/>
      <c r="QNM1004" s="14"/>
      <c r="QNN1004" s="14"/>
      <c r="QNO1004" s="14"/>
      <c r="QNP1004" s="14"/>
      <c r="QNQ1004" s="14"/>
      <c r="QNR1004" s="14"/>
      <c r="QNS1004" s="14"/>
      <c r="QNT1004" s="14"/>
      <c r="QNU1004" s="14"/>
      <c r="QNV1004" s="14"/>
      <c r="QNW1004" s="14"/>
      <c r="QNX1004" s="14"/>
      <c r="QNY1004" s="14"/>
      <c r="QNZ1004" s="14"/>
      <c r="QOA1004" s="14"/>
      <c r="QOB1004" s="14"/>
      <c r="QOC1004" s="14"/>
      <c r="QOD1004" s="14"/>
      <c r="QOE1004" s="14"/>
      <c r="QOF1004" s="14"/>
      <c r="QOG1004" s="14"/>
      <c r="QOH1004" s="14"/>
      <c r="QOI1004" s="14"/>
      <c r="QOJ1004" s="14"/>
      <c r="QOK1004" s="14"/>
      <c r="QOL1004" s="14"/>
      <c r="QOM1004" s="14"/>
      <c r="QON1004" s="14"/>
      <c r="QOO1004" s="14"/>
      <c r="QOP1004" s="14"/>
      <c r="QOQ1004" s="14"/>
      <c r="QOR1004" s="14"/>
      <c r="QOS1004" s="14"/>
      <c r="QOT1004" s="14"/>
      <c r="QOU1004" s="14"/>
      <c r="QOV1004" s="14"/>
      <c r="QOW1004" s="14"/>
      <c r="QOX1004" s="14"/>
      <c r="QOY1004" s="14"/>
      <c r="QOZ1004" s="14"/>
      <c r="QPA1004" s="14"/>
      <c r="QPB1004" s="14"/>
      <c r="QPC1004" s="14"/>
      <c r="QPD1004" s="14"/>
      <c r="QPE1004" s="14"/>
      <c r="QPF1004" s="14"/>
      <c r="QPG1004" s="14"/>
      <c r="QPH1004" s="14"/>
      <c r="QPI1004" s="14"/>
      <c r="QPJ1004" s="14"/>
      <c r="QPK1004" s="14"/>
      <c r="QPL1004" s="14"/>
      <c r="QPM1004" s="14"/>
      <c r="QPN1004" s="14"/>
      <c r="QPO1004" s="14"/>
      <c r="QPP1004" s="14"/>
      <c r="QPQ1004" s="14"/>
      <c r="QPR1004" s="14"/>
      <c r="QPS1004" s="14"/>
      <c r="QPT1004" s="14"/>
      <c r="QPU1004" s="14"/>
      <c r="QPV1004" s="14"/>
      <c r="QPW1004" s="14"/>
      <c r="QPX1004" s="14"/>
      <c r="QPY1004" s="14"/>
      <c r="QPZ1004" s="14"/>
      <c r="QQA1004" s="14"/>
      <c r="QQB1004" s="14"/>
      <c r="QQC1004" s="14"/>
      <c r="QQD1004" s="14"/>
      <c r="QQE1004" s="14"/>
      <c r="QQF1004" s="14"/>
      <c r="QQG1004" s="14"/>
      <c r="QQH1004" s="14"/>
      <c r="QQI1004" s="14"/>
      <c r="QQJ1004" s="14"/>
      <c r="QQK1004" s="14"/>
      <c r="QQL1004" s="14"/>
      <c r="QQM1004" s="14"/>
      <c r="QQN1004" s="14"/>
      <c r="QQO1004" s="14"/>
      <c r="QQP1004" s="14"/>
      <c r="QQQ1004" s="14"/>
      <c r="QQR1004" s="14"/>
      <c r="QQS1004" s="14"/>
      <c r="QQT1004" s="14"/>
      <c r="QQU1004" s="14"/>
      <c r="QQV1004" s="14"/>
      <c r="QQW1004" s="14"/>
      <c r="QQX1004" s="14"/>
      <c r="QQY1004" s="14"/>
      <c r="QQZ1004" s="14"/>
      <c r="QRA1004" s="14"/>
      <c r="QRB1004" s="14"/>
      <c r="QRC1004" s="14"/>
      <c r="QRD1004" s="14"/>
      <c r="QRE1004" s="14"/>
      <c r="QRF1004" s="14"/>
      <c r="QRG1004" s="14"/>
      <c r="QRH1004" s="14"/>
      <c r="QRI1004" s="14"/>
      <c r="QRJ1004" s="14"/>
      <c r="QRK1004" s="14"/>
      <c r="QRL1004" s="14"/>
      <c r="QRM1004" s="14"/>
      <c r="QRN1004" s="14"/>
      <c r="QRO1004" s="14"/>
      <c r="QRP1004" s="14"/>
      <c r="QRQ1004" s="14"/>
      <c r="QRR1004" s="14"/>
      <c r="QRS1004" s="14"/>
      <c r="QRT1004" s="14"/>
      <c r="QRU1004" s="14"/>
      <c r="QRV1004" s="14"/>
      <c r="QRW1004" s="14"/>
      <c r="QRX1004" s="14"/>
      <c r="QRY1004" s="14"/>
      <c r="QRZ1004" s="14"/>
      <c r="QSA1004" s="14"/>
      <c r="QSB1004" s="14"/>
      <c r="QSC1004" s="14"/>
      <c r="QSD1004" s="14"/>
      <c r="QSE1004" s="14"/>
      <c r="QSF1004" s="14"/>
      <c r="QSG1004" s="14"/>
      <c r="QSH1004" s="14"/>
      <c r="QSI1004" s="14"/>
      <c r="QSJ1004" s="14"/>
      <c r="QSK1004" s="14"/>
      <c r="QSL1004" s="14"/>
      <c r="QSM1004" s="14"/>
      <c r="QSN1004" s="14"/>
      <c r="QSO1004" s="14"/>
      <c r="QSP1004" s="14"/>
      <c r="QSQ1004" s="14"/>
      <c r="QSR1004" s="14"/>
      <c r="QSS1004" s="14"/>
      <c r="QST1004" s="14"/>
      <c r="QSU1004" s="14"/>
      <c r="QSV1004" s="14"/>
      <c r="QSW1004" s="14"/>
      <c r="QSX1004" s="14"/>
      <c r="QSY1004" s="14"/>
      <c r="QSZ1004" s="14"/>
      <c r="QTA1004" s="14"/>
      <c r="QTB1004" s="14"/>
      <c r="QTC1004" s="14"/>
      <c r="QTD1004" s="14"/>
      <c r="QTE1004" s="14"/>
      <c r="QTF1004" s="14"/>
      <c r="QTG1004" s="14"/>
      <c r="QTH1004" s="14"/>
      <c r="QTI1004" s="14"/>
      <c r="QTJ1004" s="14"/>
      <c r="QTK1004" s="14"/>
      <c r="QTL1004" s="14"/>
      <c r="QTM1004" s="14"/>
      <c r="QTN1004" s="14"/>
      <c r="QTO1004" s="14"/>
      <c r="QTP1004" s="14"/>
      <c r="QTQ1004" s="14"/>
      <c r="QTR1004" s="14"/>
      <c r="QTS1004" s="14"/>
      <c r="QTT1004" s="14"/>
      <c r="QTU1004" s="14"/>
      <c r="QTV1004" s="14"/>
      <c r="QTW1004" s="14"/>
      <c r="QTX1004" s="14"/>
      <c r="QTY1004" s="14"/>
      <c r="QTZ1004" s="14"/>
      <c r="QUA1004" s="14"/>
      <c r="QUB1004" s="14"/>
      <c r="QUC1004" s="14"/>
      <c r="QUD1004" s="14"/>
      <c r="QUE1004" s="14"/>
      <c r="QUF1004" s="14"/>
      <c r="QUG1004" s="14"/>
      <c r="QUH1004" s="14"/>
      <c r="QUI1004" s="14"/>
      <c r="QUJ1004" s="14"/>
      <c r="QUK1004" s="14"/>
      <c r="QUL1004" s="14"/>
      <c r="QUM1004" s="14"/>
      <c r="QUN1004" s="14"/>
      <c r="QUO1004" s="14"/>
      <c r="QUP1004" s="14"/>
      <c r="QUQ1004" s="14"/>
      <c r="QUR1004" s="14"/>
      <c r="QUS1004" s="14"/>
      <c r="QUT1004" s="14"/>
      <c r="QUU1004" s="14"/>
      <c r="QUV1004" s="14"/>
      <c r="QUW1004" s="14"/>
      <c r="QUX1004" s="14"/>
      <c r="QUY1004" s="14"/>
      <c r="QUZ1004" s="14"/>
      <c r="QVA1004" s="14"/>
      <c r="QVB1004" s="14"/>
      <c r="QVC1004" s="14"/>
      <c r="QVD1004" s="14"/>
      <c r="QVE1004" s="14"/>
      <c r="QVF1004" s="14"/>
      <c r="QVG1004" s="14"/>
      <c r="QVH1004" s="14"/>
      <c r="QVI1004" s="14"/>
      <c r="QVJ1004" s="14"/>
      <c r="QVK1004" s="14"/>
      <c r="QVL1004" s="14"/>
      <c r="QVM1004" s="14"/>
      <c r="QVN1004" s="14"/>
      <c r="QVO1004" s="14"/>
      <c r="QVP1004" s="14"/>
      <c r="QVQ1004" s="14"/>
      <c r="QVR1004" s="14"/>
      <c r="QVS1004" s="14"/>
      <c r="QVT1004" s="14"/>
      <c r="QVU1004" s="14"/>
      <c r="QVV1004" s="14"/>
      <c r="QVW1004" s="14"/>
      <c r="QVX1004" s="14"/>
      <c r="QVY1004" s="14"/>
      <c r="QVZ1004" s="14"/>
      <c r="QWA1004" s="14"/>
      <c r="QWB1004" s="14"/>
      <c r="QWC1004" s="14"/>
      <c r="QWD1004" s="14"/>
      <c r="QWE1004" s="14"/>
      <c r="QWF1004" s="14"/>
      <c r="QWG1004" s="14"/>
      <c r="QWH1004" s="14"/>
      <c r="QWI1004" s="14"/>
      <c r="QWJ1004" s="14"/>
      <c r="QWK1004" s="14"/>
      <c r="QWL1004" s="14"/>
      <c r="QWM1004" s="14"/>
      <c r="QWN1004" s="14"/>
      <c r="QWO1004" s="14"/>
      <c r="QWP1004" s="14"/>
      <c r="QWQ1004" s="14"/>
      <c r="QWR1004" s="14"/>
      <c r="QWS1004" s="14"/>
      <c r="QWT1004" s="14"/>
      <c r="QWU1004" s="14"/>
      <c r="QWV1004" s="14"/>
      <c r="QWW1004" s="14"/>
      <c r="QWX1004" s="14"/>
      <c r="QWY1004" s="14"/>
      <c r="QWZ1004" s="14"/>
      <c r="QXA1004" s="14"/>
      <c r="QXB1004" s="14"/>
      <c r="QXC1004" s="14"/>
      <c r="QXD1004" s="14"/>
      <c r="QXE1004" s="14"/>
      <c r="QXF1004" s="14"/>
      <c r="QXG1004" s="14"/>
      <c r="QXH1004" s="14"/>
      <c r="QXI1004" s="14"/>
      <c r="QXJ1004" s="14"/>
      <c r="QXK1004" s="14"/>
      <c r="QXL1004" s="14"/>
      <c r="QXM1004" s="14"/>
      <c r="QXN1004" s="14"/>
      <c r="QXO1004" s="14"/>
      <c r="QXP1004" s="14"/>
      <c r="QXQ1004" s="14"/>
      <c r="QXR1004" s="14"/>
      <c r="QXS1004" s="14"/>
      <c r="QXT1004" s="14"/>
      <c r="QXU1004" s="14"/>
      <c r="QXV1004" s="14"/>
      <c r="QXW1004" s="14"/>
      <c r="QXX1004" s="14"/>
      <c r="QXY1004" s="14"/>
      <c r="QXZ1004" s="14"/>
      <c r="QYA1004" s="14"/>
      <c r="QYB1004" s="14"/>
      <c r="QYC1004" s="14"/>
      <c r="QYD1004" s="14"/>
      <c r="QYE1004" s="14"/>
      <c r="QYF1004" s="14"/>
      <c r="QYG1004" s="14"/>
      <c r="QYH1004" s="14"/>
      <c r="QYI1004" s="14"/>
      <c r="QYJ1004" s="14"/>
      <c r="QYK1004" s="14"/>
      <c r="QYL1004" s="14"/>
      <c r="QYM1004" s="14"/>
      <c r="QYN1004" s="14"/>
      <c r="QYO1004" s="14"/>
      <c r="QYP1004" s="14"/>
      <c r="QYQ1004" s="14"/>
      <c r="QYR1004" s="14"/>
      <c r="QYS1004" s="14"/>
      <c r="QYT1004" s="14"/>
      <c r="QYU1004" s="14"/>
      <c r="QYV1004" s="14"/>
      <c r="QYW1004" s="14"/>
      <c r="QYX1004" s="14"/>
      <c r="QYY1004" s="14"/>
      <c r="QYZ1004" s="14"/>
      <c r="QZA1004" s="14"/>
      <c r="QZB1004" s="14"/>
      <c r="QZC1004" s="14"/>
      <c r="QZD1004" s="14"/>
      <c r="QZE1004" s="14"/>
      <c r="QZF1004" s="14"/>
      <c r="QZG1004" s="14"/>
      <c r="QZH1004" s="14"/>
      <c r="QZI1004" s="14"/>
      <c r="QZJ1004" s="14"/>
      <c r="QZK1004" s="14"/>
      <c r="QZL1004" s="14"/>
      <c r="QZM1004" s="14"/>
      <c r="QZN1004" s="14"/>
      <c r="QZO1004" s="14"/>
      <c r="QZP1004" s="14"/>
      <c r="QZQ1004" s="14"/>
      <c r="QZR1004" s="14"/>
      <c r="QZS1004" s="14"/>
      <c r="QZT1004" s="14"/>
      <c r="QZU1004" s="14"/>
      <c r="QZV1004" s="14"/>
      <c r="QZW1004" s="14"/>
      <c r="QZX1004" s="14"/>
      <c r="QZY1004" s="14"/>
      <c r="QZZ1004" s="14"/>
      <c r="RAA1004" s="14"/>
      <c r="RAB1004" s="14"/>
      <c r="RAC1004" s="14"/>
      <c r="RAD1004" s="14"/>
      <c r="RAE1004" s="14"/>
      <c r="RAF1004" s="14"/>
      <c r="RAG1004" s="14"/>
      <c r="RAH1004" s="14"/>
      <c r="RAI1004" s="14"/>
      <c r="RAJ1004" s="14"/>
      <c r="RAK1004" s="14"/>
      <c r="RAL1004" s="14"/>
      <c r="RAM1004" s="14"/>
      <c r="RAN1004" s="14"/>
      <c r="RAO1004" s="14"/>
      <c r="RAP1004" s="14"/>
      <c r="RAQ1004" s="14"/>
      <c r="RAR1004" s="14"/>
      <c r="RAS1004" s="14"/>
      <c r="RAT1004" s="14"/>
      <c r="RAU1004" s="14"/>
      <c r="RAV1004" s="14"/>
      <c r="RAW1004" s="14"/>
      <c r="RAX1004" s="14"/>
      <c r="RAY1004" s="14"/>
      <c r="RAZ1004" s="14"/>
      <c r="RBA1004" s="14"/>
      <c r="RBB1004" s="14"/>
      <c r="RBC1004" s="14"/>
      <c r="RBD1004" s="14"/>
      <c r="RBE1004" s="14"/>
      <c r="RBF1004" s="14"/>
      <c r="RBG1004" s="14"/>
      <c r="RBH1004" s="14"/>
      <c r="RBI1004" s="14"/>
      <c r="RBJ1004" s="14"/>
      <c r="RBK1004" s="14"/>
      <c r="RBL1004" s="14"/>
      <c r="RBM1004" s="14"/>
      <c r="RBN1004" s="14"/>
      <c r="RBO1004" s="14"/>
      <c r="RBP1004" s="14"/>
      <c r="RBQ1004" s="14"/>
      <c r="RBR1004" s="14"/>
      <c r="RBS1004" s="14"/>
      <c r="RBT1004" s="14"/>
      <c r="RBU1004" s="14"/>
      <c r="RBV1004" s="14"/>
      <c r="RBW1004" s="14"/>
      <c r="RBX1004" s="14"/>
      <c r="RBY1004" s="14"/>
      <c r="RBZ1004" s="14"/>
      <c r="RCA1004" s="14"/>
      <c r="RCB1004" s="14"/>
      <c r="RCC1004" s="14"/>
      <c r="RCD1004" s="14"/>
      <c r="RCE1004" s="14"/>
      <c r="RCF1004" s="14"/>
      <c r="RCG1004" s="14"/>
      <c r="RCH1004" s="14"/>
      <c r="RCI1004" s="14"/>
      <c r="RCJ1004" s="14"/>
      <c r="RCK1004" s="14"/>
      <c r="RCL1004" s="14"/>
      <c r="RCM1004" s="14"/>
      <c r="RCN1004" s="14"/>
      <c r="RCO1004" s="14"/>
      <c r="RCP1004" s="14"/>
      <c r="RCQ1004" s="14"/>
      <c r="RCR1004" s="14"/>
      <c r="RCS1004" s="14"/>
      <c r="RCT1004" s="14"/>
      <c r="RCU1004" s="14"/>
      <c r="RCV1004" s="14"/>
      <c r="RCW1004" s="14"/>
      <c r="RCX1004" s="14"/>
      <c r="RCY1004" s="14"/>
      <c r="RCZ1004" s="14"/>
      <c r="RDA1004" s="14"/>
      <c r="RDB1004" s="14"/>
      <c r="RDC1004" s="14"/>
      <c r="RDD1004" s="14"/>
      <c r="RDE1004" s="14"/>
      <c r="RDF1004" s="14"/>
      <c r="RDG1004" s="14"/>
      <c r="RDH1004" s="14"/>
      <c r="RDI1004" s="14"/>
      <c r="RDJ1004" s="14"/>
      <c r="RDK1004" s="14"/>
      <c r="RDL1004" s="14"/>
      <c r="RDM1004" s="14"/>
      <c r="RDN1004" s="14"/>
      <c r="RDO1004" s="14"/>
      <c r="RDP1004" s="14"/>
      <c r="RDQ1004" s="14"/>
      <c r="RDR1004" s="14"/>
      <c r="RDS1004" s="14"/>
      <c r="RDT1004" s="14"/>
      <c r="RDU1004" s="14"/>
      <c r="RDV1004" s="14"/>
      <c r="RDW1004" s="14"/>
      <c r="RDX1004" s="14"/>
      <c r="RDY1004" s="14"/>
      <c r="RDZ1004" s="14"/>
      <c r="REA1004" s="14"/>
      <c r="REB1004" s="14"/>
      <c r="REC1004" s="14"/>
      <c r="RED1004" s="14"/>
      <c r="REE1004" s="14"/>
      <c r="REF1004" s="14"/>
      <c r="REG1004" s="14"/>
      <c r="REH1004" s="14"/>
      <c r="REI1004" s="14"/>
      <c r="REJ1004" s="14"/>
      <c r="REK1004" s="14"/>
      <c r="REL1004" s="14"/>
      <c r="REM1004" s="14"/>
      <c r="REN1004" s="14"/>
      <c r="REO1004" s="14"/>
      <c r="REP1004" s="14"/>
      <c r="REQ1004" s="14"/>
      <c r="RER1004" s="14"/>
      <c r="RES1004" s="14"/>
      <c r="RET1004" s="14"/>
      <c r="REU1004" s="14"/>
      <c r="REV1004" s="14"/>
      <c r="REW1004" s="14"/>
      <c r="REX1004" s="14"/>
      <c r="REY1004" s="14"/>
      <c r="REZ1004" s="14"/>
      <c r="RFA1004" s="14"/>
      <c r="RFB1004" s="14"/>
      <c r="RFC1004" s="14"/>
      <c r="RFD1004" s="14"/>
      <c r="RFE1004" s="14"/>
      <c r="RFF1004" s="14"/>
      <c r="RFG1004" s="14"/>
      <c r="RFH1004" s="14"/>
      <c r="RFI1004" s="14"/>
      <c r="RFJ1004" s="14"/>
      <c r="RFK1004" s="14"/>
      <c r="RFL1004" s="14"/>
      <c r="RFM1004" s="14"/>
      <c r="RFN1004" s="14"/>
      <c r="RFO1004" s="14"/>
      <c r="RFP1004" s="14"/>
      <c r="RFQ1004" s="14"/>
      <c r="RFR1004" s="14"/>
      <c r="RFS1004" s="14"/>
      <c r="RFT1004" s="14"/>
      <c r="RFU1004" s="14"/>
      <c r="RFV1004" s="14"/>
      <c r="RFW1004" s="14"/>
      <c r="RFX1004" s="14"/>
      <c r="RFY1004" s="14"/>
      <c r="RFZ1004" s="14"/>
      <c r="RGA1004" s="14"/>
      <c r="RGB1004" s="14"/>
      <c r="RGC1004" s="14"/>
      <c r="RGD1004" s="14"/>
      <c r="RGE1004" s="14"/>
      <c r="RGF1004" s="14"/>
      <c r="RGG1004" s="14"/>
      <c r="RGH1004" s="14"/>
      <c r="RGI1004" s="14"/>
      <c r="RGJ1004" s="14"/>
      <c r="RGK1004" s="14"/>
      <c r="RGL1004" s="14"/>
      <c r="RGM1004" s="14"/>
      <c r="RGN1004" s="14"/>
      <c r="RGO1004" s="14"/>
      <c r="RGP1004" s="14"/>
      <c r="RGQ1004" s="14"/>
      <c r="RGR1004" s="14"/>
      <c r="RGS1004" s="14"/>
      <c r="RGT1004" s="14"/>
      <c r="RGU1004" s="14"/>
      <c r="RGV1004" s="14"/>
      <c r="RGW1004" s="14"/>
      <c r="RGX1004" s="14"/>
      <c r="RGY1004" s="14"/>
      <c r="RGZ1004" s="14"/>
      <c r="RHA1004" s="14"/>
      <c r="RHB1004" s="14"/>
      <c r="RHC1004" s="14"/>
      <c r="RHD1004" s="14"/>
      <c r="RHE1004" s="14"/>
      <c r="RHF1004" s="14"/>
      <c r="RHG1004" s="14"/>
      <c r="RHH1004" s="14"/>
      <c r="RHI1004" s="14"/>
      <c r="RHJ1004" s="14"/>
      <c r="RHK1004" s="14"/>
      <c r="RHL1004" s="14"/>
      <c r="RHM1004" s="14"/>
      <c r="RHN1004" s="14"/>
      <c r="RHO1004" s="14"/>
      <c r="RHP1004" s="14"/>
      <c r="RHQ1004" s="14"/>
      <c r="RHR1004" s="14"/>
      <c r="RHS1004" s="14"/>
      <c r="RHT1004" s="14"/>
      <c r="RHU1004" s="14"/>
      <c r="RHV1004" s="14"/>
      <c r="RHW1004" s="14"/>
      <c r="RHX1004" s="14"/>
      <c r="RHY1004" s="14"/>
      <c r="RHZ1004" s="14"/>
      <c r="RIA1004" s="14"/>
      <c r="RIB1004" s="14"/>
      <c r="RIC1004" s="14"/>
      <c r="RID1004" s="14"/>
      <c r="RIE1004" s="14"/>
      <c r="RIF1004" s="14"/>
      <c r="RIG1004" s="14"/>
      <c r="RIH1004" s="14"/>
      <c r="RII1004" s="14"/>
      <c r="RIJ1004" s="14"/>
      <c r="RIK1004" s="14"/>
      <c r="RIL1004" s="14"/>
      <c r="RIM1004" s="14"/>
      <c r="RIN1004" s="14"/>
      <c r="RIO1004" s="14"/>
      <c r="RIP1004" s="14"/>
      <c r="RIQ1004" s="14"/>
      <c r="RIR1004" s="14"/>
      <c r="RIS1004" s="14"/>
      <c r="RIT1004" s="14"/>
      <c r="RIU1004" s="14"/>
      <c r="RIV1004" s="14"/>
      <c r="RIW1004" s="14"/>
      <c r="RIX1004" s="14"/>
      <c r="RIY1004" s="14"/>
      <c r="RIZ1004" s="14"/>
      <c r="RJA1004" s="14"/>
      <c r="RJB1004" s="14"/>
      <c r="RJC1004" s="14"/>
      <c r="RJD1004" s="14"/>
      <c r="RJE1004" s="14"/>
      <c r="RJF1004" s="14"/>
      <c r="RJG1004" s="14"/>
      <c r="RJH1004" s="14"/>
      <c r="RJI1004" s="14"/>
      <c r="RJJ1004" s="14"/>
      <c r="RJK1004" s="14"/>
      <c r="RJL1004" s="14"/>
      <c r="RJM1004" s="14"/>
      <c r="RJN1004" s="14"/>
      <c r="RJO1004" s="14"/>
      <c r="RJP1004" s="14"/>
      <c r="RJQ1004" s="14"/>
      <c r="RJR1004" s="14"/>
      <c r="RJS1004" s="14"/>
      <c r="RJT1004" s="14"/>
      <c r="RJU1004" s="14"/>
      <c r="RJV1004" s="14"/>
      <c r="RJW1004" s="14"/>
      <c r="RJX1004" s="14"/>
      <c r="RJY1004" s="14"/>
      <c r="RJZ1004" s="14"/>
      <c r="RKA1004" s="14"/>
      <c r="RKB1004" s="14"/>
      <c r="RKC1004" s="14"/>
      <c r="RKD1004" s="14"/>
      <c r="RKE1004" s="14"/>
      <c r="RKF1004" s="14"/>
      <c r="RKG1004" s="14"/>
      <c r="RKH1004" s="14"/>
      <c r="RKI1004" s="14"/>
      <c r="RKJ1004" s="14"/>
      <c r="RKK1004" s="14"/>
      <c r="RKL1004" s="14"/>
      <c r="RKM1004" s="14"/>
      <c r="RKN1004" s="14"/>
      <c r="RKO1004" s="14"/>
      <c r="RKP1004" s="14"/>
      <c r="RKQ1004" s="14"/>
      <c r="RKR1004" s="14"/>
      <c r="RKS1004" s="14"/>
      <c r="RKT1004" s="14"/>
      <c r="RKU1004" s="14"/>
      <c r="RKV1004" s="14"/>
      <c r="RKW1004" s="14"/>
      <c r="RKX1004" s="14"/>
      <c r="RKY1004" s="14"/>
      <c r="RKZ1004" s="14"/>
      <c r="RLA1004" s="14"/>
      <c r="RLB1004" s="14"/>
      <c r="RLC1004" s="14"/>
      <c r="RLD1004" s="14"/>
      <c r="RLE1004" s="14"/>
      <c r="RLF1004" s="14"/>
      <c r="RLG1004" s="14"/>
      <c r="RLH1004" s="14"/>
      <c r="RLI1004" s="14"/>
      <c r="RLJ1004" s="14"/>
      <c r="RLK1004" s="14"/>
      <c r="RLL1004" s="14"/>
      <c r="RLM1004" s="14"/>
      <c r="RLN1004" s="14"/>
      <c r="RLO1004" s="14"/>
      <c r="RLP1004" s="14"/>
      <c r="RLQ1004" s="14"/>
      <c r="RLR1004" s="14"/>
      <c r="RLS1004" s="14"/>
      <c r="RLT1004" s="14"/>
      <c r="RLU1004" s="14"/>
      <c r="RLV1004" s="14"/>
      <c r="RLW1004" s="14"/>
      <c r="RLX1004" s="14"/>
      <c r="RLY1004" s="14"/>
      <c r="RLZ1004" s="14"/>
      <c r="RMA1004" s="14"/>
      <c r="RMB1004" s="14"/>
      <c r="RMC1004" s="14"/>
      <c r="RMD1004" s="14"/>
      <c r="RME1004" s="14"/>
      <c r="RMF1004" s="14"/>
      <c r="RMG1004" s="14"/>
      <c r="RMH1004" s="14"/>
      <c r="RMI1004" s="14"/>
      <c r="RMJ1004" s="14"/>
      <c r="RMK1004" s="14"/>
      <c r="RML1004" s="14"/>
      <c r="RMM1004" s="14"/>
      <c r="RMN1004" s="14"/>
      <c r="RMO1004" s="14"/>
      <c r="RMP1004" s="14"/>
      <c r="RMQ1004" s="14"/>
      <c r="RMR1004" s="14"/>
      <c r="RMS1004" s="14"/>
      <c r="RMT1004" s="14"/>
      <c r="RMU1004" s="14"/>
      <c r="RMV1004" s="14"/>
      <c r="RMW1004" s="14"/>
      <c r="RMX1004" s="14"/>
      <c r="RMY1004" s="14"/>
      <c r="RMZ1004" s="14"/>
      <c r="RNA1004" s="14"/>
      <c r="RNB1004" s="14"/>
      <c r="RNC1004" s="14"/>
      <c r="RND1004" s="14"/>
      <c r="RNE1004" s="14"/>
      <c r="RNF1004" s="14"/>
      <c r="RNG1004" s="14"/>
      <c r="RNH1004" s="14"/>
      <c r="RNI1004" s="14"/>
      <c r="RNJ1004" s="14"/>
      <c r="RNK1004" s="14"/>
      <c r="RNL1004" s="14"/>
      <c r="RNM1004" s="14"/>
      <c r="RNN1004" s="14"/>
      <c r="RNO1004" s="14"/>
      <c r="RNP1004" s="14"/>
      <c r="RNQ1004" s="14"/>
      <c r="RNR1004" s="14"/>
      <c r="RNS1004" s="14"/>
      <c r="RNT1004" s="14"/>
      <c r="RNU1004" s="14"/>
      <c r="RNV1004" s="14"/>
      <c r="RNW1004" s="14"/>
      <c r="RNX1004" s="14"/>
      <c r="RNY1004" s="14"/>
      <c r="RNZ1004" s="14"/>
      <c r="ROA1004" s="14"/>
      <c r="ROB1004" s="14"/>
      <c r="ROC1004" s="14"/>
      <c r="ROD1004" s="14"/>
      <c r="ROE1004" s="14"/>
      <c r="ROF1004" s="14"/>
      <c r="ROG1004" s="14"/>
      <c r="ROH1004" s="14"/>
      <c r="ROI1004" s="14"/>
      <c r="ROJ1004" s="14"/>
      <c r="ROK1004" s="14"/>
      <c r="ROL1004" s="14"/>
      <c r="ROM1004" s="14"/>
      <c r="RON1004" s="14"/>
      <c r="ROO1004" s="14"/>
      <c r="ROP1004" s="14"/>
      <c r="ROQ1004" s="14"/>
      <c r="ROR1004" s="14"/>
      <c r="ROS1004" s="14"/>
      <c r="ROT1004" s="14"/>
      <c r="ROU1004" s="14"/>
      <c r="ROV1004" s="14"/>
      <c r="ROW1004" s="14"/>
      <c r="ROX1004" s="14"/>
      <c r="ROY1004" s="14"/>
      <c r="ROZ1004" s="14"/>
      <c r="RPA1004" s="14"/>
      <c r="RPB1004" s="14"/>
      <c r="RPC1004" s="14"/>
      <c r="RPD1004" s="14"/>
      <c r="RPE1004" s="14"/>
      <c r="RPF1004" s="14"/>
      <c r="RPG1004" s="14"/>
      <c r="RPH1004" s="14"/>
      <c r="RPI1004" s="14"/>
      <c r="RPJ1004" s="14"/>
      <c r="RPK1004" s="14"/>
      <c r="RPL1004" s="14"/>
      <c r="RPM1004" s="14"/>
      <c r="RPN1004" s="14"/>
      <c r="RPO1004" s="14"/>
      <c r="RPP1004" s="14"/>
      <c r="RPQ1004" s="14"/>
      <c r="RPR1004" s="14"/>
      <c r="RPS1004" s="14"/>
      <c r="RPT1004" s="14"/>
      <c r="RPU1004" s="14"/>
      <c r="RPV1004" s="14"/>
      <c r="RPW1004" s="14"/>
      <c r="RPX1004" s="14"/>
      <c r="RPY1004" s="14"/>
      <c r="RPZ1004" s="14"/>
      <c r="RQA1004" s="14"/>
      <c r="RQB1004" s="14"/>
      <c r="RQC1004" s="14"/>
      <c r="RQD1004" s="14"/>
      <c r="RQE1004" s="14"/>
      <c r="RQF1004" s="14"/>
      <c r="RQG1004" s="14"/>
      <c r="RQH1004" s="14"/>
      <c r="RQI1004" s="14"/>
      <c r="RQJ1004" s="14"/>
      <c r="RQK1004" s="14"/>
      <c r="RQL1004" s="14"/>
      <c r="RQM1004" s="14"/>
      <c r="RQN1004" s="14"/>
      <c r="RQO1004" s="14"/>
      <c r="RQP1004" s="14"/>
      <c r="RQQ1004" s="14"/>
      <c r="RQR1004" s="14"/>
      <c r="RQS1004" s="14"/>
      <c r="RQT1004" s="14"/>
      <c r="RQU1004" s="14"/>
      <c r="RQV1004" s="14"/>
      <c r="RQW1004" s="14"/>
      <c r="RQX1004" s="14"/>
      <c r="RQY1004" s="14"/>
      <c r="RQZ1004" s="14"/>
      <c r="RRA1004" s="14"/>
      <c r="RRB1004" s="14"/>
      <c r="RRC1004" s="14"/>
      <c r="RRD1004" s="14"/>
      <c r="RRE1004" s="14"/>
      <c r="RRF1004" s="14"/>
      <c r="RRG1004" s="14"/>
      <c r="RRH1004" s="14"/>
      <c r="RRI1004" s="14"/>
      <c r="RRJ1004" s="14"/>
      <c r="RRK1004" s="14"/>
      <c r="RRL1004" s="14"/>
      <c r="RRM1004" s="14"/>
      <c r="RRN1004" s="14"/>
      <c r="RRO1004" s="14"/>
      <c r="RRP1004" s="14"/>
      <c r="RRQ1004" s="14"/>
      <c r="RRR1004" s="14"/>
      <c r="RRS1004" s="14"/>
      <c r="RRT1004" s="14"/>
      <c r="RRU1004" s="14"/>
      <c r="RRV1004" s="14"/>
      <c r="RRW1004" s="14"/>
      <c r="RRX1004" s="14"/>
      <c r="RRY1004" s="14"/>
      <c r="RRZ1004" s="14"/>
      <c r="RSA1004" s="14"/>
      <c r="RSB1004" s="14"/>
      <c r="RSC1004" s="14"/>
      <c r="RSD1004" s="14"/>
      <c r="RSE1004" s="14"/>
      <c r="RSF1004" s="14"/>
      <c r="RSG1004" s="14"/>
      <c r="RSH1004" s="14"/>
      <c r="RSI1004" s="14"/>
      <c r="RSJ1004" s="14"/>
      <c r="RSK1004" s="14"/>
      <c r="RSL1004" s="14"/>
      <c r="RSM1004" s="14"/>
      <c r="RSN1004" s="14"/>
      <c r="RSO1004" s="14"/>
      <c r="RSP1004" s="14"/>
      <c r="RSQ1004" s="14"/>
      <c r="RSR1004" s="14"/>
      <c r="RSS1004" s="14"/>
      <c r="RST1004" s="14"/>
      <c r="RSU1004" s="14"/>
      <c r="RSV1004" s="14"/>
      <c r="RSW1004" s="14"/>
      <c r="RSX1004" s="14"/>
      <c r="RSY1004" s="14"/>
      <c r="RSZ1004" s="14"/>
      <c r="RTA1004" s="14"/>
      <c r="RTB1004" s="14"/>
      <c r="RTC1004" s="14"/>
      <c r="RTD1004" s="14"/>
      <c r="RTE1004" s="14"/>
      <c r="RTF1004" s="14"/>
      <c r="RTG1004" s="14"/>
      <c r="RTH1004" s="14"/>
      <c r="RTI1004" s="14"/>
      <c r="RTJ1004" s="14"/>
      <c r="RTK1004" s="14"/>
      <c r="RTL1004" s="14"/>
      <c r="RTM1004" s="14"/>
      <c r="RTN1004" s="14"/>
      <c r="RTO1004" s="14"/>
      <c r="RTP1004" s="14"/>
      <c r="RTQ1004" s="14"/>
      <c r="RTR1004" s="14"/>
      <c r="RTS1004" s="14"/>
      <c r="RTT1004" s="14"/>
      <c r="RTU1004" s="14"/>
      <c r="RTV1004" s="14"/>
      <c r="RTW1004" s="14"/>
      <c r="RTX1004" s="14"/>
      <c r="RTY1004" s="14"/>
      <c r="RTZ1004" s="14"/>
      <c r="RUA1004" s="14"/>
      <c r="RUB1004" s="14"/>
      <c r="RUC1004" s="14"/>
      <c r="RUD1004" s="14"/>
      <c r="RUE1004" s="14"/>
      <c r="RUF1004" s="14"/>
      <c r="RUG1004" s="14"/>
      <c r="RUH1004" s="14"/>
      <c r="RUI1004" s="14"/>
      <c r="RUJ1004" s="14"/>
      <c r="RUK1004" s="14"/>
      <c r="RUL1004" s="14"/>
      <c r="RUM1004" s="14"/>
      <c r="RUN1004" s="14"/>
      <c r="RUO1004" s="14"/>
      <c r="RUP1004" s="14"/>
      <c r="RUQ1004" s="14"/>
      <c r="RUR1004" s="14"/>
      <c r="RUS1004" s="14"/>
      <c r="RUT1004" s="14"/>
      <c r="RUU1004" s="14"/>
      <c r="RUV1004" s="14"/>
      <c r="RUW1004" s="14"/>
      <c r="RUX1004" s="14"/>
      <c r="RUY1004" s="14"/>
      <c r="RUZ1004" s="14"/>
      <c r="RVA1004" s="14"/>
      <c r="RVB1004" s="14"/>
      <c r="RVC1004" s="14"/>
      <c r="RVD1004" s="14"/>
      <c r="RVE1004" s="14"/>
      <c r="RVF1004" s="14"/>
      <c r="RVG1004" s="14"/>
      <c r="RVH1004" s="14"/>
      <c r="RVI1004" s="14"/>
      <c r="RVJ1004" s="14"/>
      <c r="RVK1004" s="14"/>
      <c r="RVL1004" s="14"/>
      <c r="RVM1004" s="14"/>
      <c r="RVN1004" s="14"/>
      <c r="RVO1004" s="14"/>
      <c r="RVP1004" s="14"/>
      <c r="RVQ1004" s="14"/>
      <c r="RVR1004" s="14"/>
      <c r="RVS1004" s="14"/>
      <c r="RVT1004" s="14"/>
      <c r="RVU1004" s="14"/>
      <c r="RVV1004" s="14"/>
      <c r="RVW1004" s="14"/>
      <c r="RVX1004" s="14"/>
      <c r="RVY1004" s="14"/>
      <c r="RVZ1004" s="14"/>
      <c r="RWA1004" s="14"/>
      <c r="RWB1004" s="14"/>
      <c r="RWC1004" s="14"/>
      <c r="RWD1004" s="14"/>
      <c r="RWE1004" s="14"/>
      <c r="RWF1004" s="14"/>
      <c r="RWG1004" s="14"/>
      <c r="RWH1004" s="14"/>
      <c r="RWI1004" s="14"/>
      <c r="RWJ1004" s="14"/>
      <c r="RWK1004" s="14"/>
      <c r="RWL1004" s="14"/>
      <c r="RWM1004" s="14"/>
      <c r="RWN1004" s="14"/>
      <c r="RWO1004" s="14"/>
      <c r="RWP1004" s="14"/>
      <c r="RWQ1004" s="14"/>
      <c r="RWR1004" s="14"/>
      <c r="RWS1004" s="14"/>
      <c r="RWT1004" s="14"/>
      <c r="RWU1004" s="14"/>
      <c r="RWV1004" s="14"/>
      <c r="RWW1004" s="14"/>
      <c r="RWX1004" s="14"/>
      <c r="RWY1004" s="14"/>
      <c r="RWZ1004" s="14"/>
      <c r="RXA1004" s="14"/>
      <c r="RXB1004" s="14"/>
      <c r="RXC1004" s="14"/>
      <c r="RXD1004" s="14"/>
      <c r="RXE1004" s="14"/>
      <c r="RXF1004" s="14"/>
      <c r="RXG1004" s="14"/>
      <c r="RXH1004" s="14"/>
      <c r="RXI1004" s="14"/>
      <c r="RXJ1004" s="14"/>
      <c r="RXK1004" s="14"/>
      <c r="RXL1004" s="14"/>
      <c r="RXM1004" s="14"/>
      <c r="RXN1004" s="14"/>
      <c r="RXO1004" s="14"/>
      <c r="RXP1004" s="14"/>
      <c r="RXQ1004" s="14"/>
      <c r="RXR1004" s="14"/>
      <c r="RXS1004" s="14"/>
      <c r="RXT1004" s="14"/>
      <c r="RXU1004" s="14"/>
      <c r="RXV1004" s="14"/>
      <c r="RXW1004" s="14"/>
      <c r="RXX1004" s="14"/>
      <c r="RXY1004" s="14"/>
      <c r="RXZ1004" s="14"/>
      <c r="RYA1004" s="14"/>
      <c r="RYB1004" s="14"/>
      <c r="RYC1004" s="14"/>
      <c r="RYD1004" s="14"/>
      <c r="RYE1004" s="14"/>
      <c r="RYF1004" s="14"/>
      <c r="RYG1004" s="14"/>
      <c r="RYH1004" s="14"/>
      <c r="RYI1004" s="14"/>
      <c r="RYJ1004" s="14"/>
      <c r="RYK1004" s="14"/>
      <c r="RYL1004" s="14"/>
      <c r="RYM1004" s="14"/>
      <c r="RYN1004" s="14"/>
      <c r="RYO1004" s="14"/>
      <c r="RYP1004" s="14"/>
      <c r="RYQ1004" s="14"/>
      <c r="RYR1004" s="14"/>
      <c r="RYS1004" s="14"/>
      <c r="RYT1004" s="14"/>
      <c r="RYU1004" s="14"/>
      <c r="RYV1004" s="14"/>
      <c r="RYW1004" s="14"/>
      <c r="RYX1004" s="14"/>
      <c r="RYY1004" s="14"/>
      <c r="RYZ1004" s="14"/>
      <c r="RZA1004" s="14"/>
      <c r="RZB1004" s="14"/>
      <c r="RZC1004" s="14"/>
      <c r="RZD1004" s="14"/>
      <c r="RZE1004" s="14"/>
      <c r="RZF1004" s="14"/>
      <c r="RZG1004" s="14"/>
      <c r="RZH1004" s="14"/>
      <c r="RZI1004" s="14"/>
      <c r="RZJ1004" s="14"/>
      <c r="RZK1004" s="14"/>
      <c r="RZL1004" s="14"/>
      <c r="RZM1004" s="14"/>
      <c r="RZN1004" s="14"/>
      <c r="RZO1004" s="14"/>
      <c r="RZP1004" s="14"/>
      <c r="RZQ1004" s="14"/>
      <c r="RZR1004" s="14"/>
      <c r="RZS1004" s="14"/>
      <c r="RZT1004" s="14"/>
      <c r="RZU1004" s="14"/>
      <c r="RZV1004" s="14"/>
      <c r="RZW1004" s="14"/>
      <c r="RZX1004" s="14"/>
      <c r="RZY1004" s="14"/>
      <c r="RZZ1004" s="14"/>
      <c r="SAA1004" s="14"/>
      <c r="SAB1004" s="14"/>
      <c r="SAC1004" s="14"/>
      <c r="SAD1004" s="14"/>
      <c r="SAE1004" s="14"/>
      <c r="SAF1004" s="14"/>
      <c r="SAG1004" s="14"/>
      <c r="SAH1004" s="14"/>
      <c r="SAI1004" s="14"/>
      <c r="SAJ1004" s="14"/>
      <c r="SAK1004" s="14"/>
      <c r="SAL1004" s="14"/>
      <c r="SAM1004" s="14"/>
      <c r="SAN1004" s="14"/>
      <c r="SAO1004" s="14"/>
      <c r="SAP1004" s="14"/>
      <c r="SAQ1004" s="14"/>
      <c r="SAR1004" s="14"/>
      <c r="SAS1004" s="14"/>
      <c r="SAT1004" s="14"/>
      <c r="SAU1004" s="14"/>
      <c r="SAV1004" s="14"/>
      <c r="SAW1004" s="14"/>
      <c r="SAX1004" s="14"/>
      <c r="SAY1004" s="14"/>
      <c r="SAZ1004" s="14"/>
      <c r="SBA1004" s="14"/>
      <c r="SBB1004" s="14"/>
      <c r="SBC1004" s="14"/>
      <c r="SBD1004" s="14"/>
      <c r="SBE1004" s="14"/>
      <c r="SBF1004" s="14"/>
      <c r="SBG1004" s="14"/>
      <c r="SBH1004" s="14"/>
      <c r="SBI1004" s="14"/>
      <c r="SBJ1004" s="14"/>
      <c r="SBK1004" s="14"/>
      <c r="SBL1004" s="14"/>
      <c r="SBM1004" s="14"/>
      <c r="SBN1004" s="14"/>
      <c r="SBO1004" s="14"/>
      <c r="SBP1004" s="14"/>
      <c r="SBQ1004" s="14"/>
      <c r="SBR1004" s="14"/>
      <c r="SBS1004" s="14"/>
      <c r="SBT1004" s="14"/>
      <c r="SBU1004" s="14"/>
      <c r="SBV1004" s="14"/>
      <c r="SBW1004" s="14"/>
      <c r="SBX1004" s="14"/>
      <c r="SBY1004" s="14"/>
      <c r="SBZ1004" s="14"/>
      <c r="SCA1004" s="14"/>
      <c r="SCB1004" s="14"/>
      <c r="SCC1004" s="14"/>
      <c r="SCD1004" s="14"/>
      <c r="SCE1004" s="14"/>
      <c r="SCF1004" s="14"/>
      <c r="SCG1004" s="14"/>
      <c r="SCH1004" s="14"/>
      <c r="SCI1004" s="14"/>
      <c r="SCJ1004" s="14"/>
      <c r="SCK1004" s="14"/>
      <c r="SCL1004" s="14"/>
      <c r="SCM1004" s="14"/>
      <c r="SCN1004" s="14"/>
      <c r="SCO1004" s="14"/>
      <c r="SCP1004" s="14"/>
      <c r="SCQ1004" s="14"/>
      <c r="SCR1004" s="14"/>
      <c r="SCS1004" s="14"/>
      <c r="SCT1004" s="14"/>
      <c r="SCU1004" s="14"/>
      <c r="SCV1004" s="14"/>
      <c r="SCW1004" s="14"/>
      <c r="SCX1004" s="14"/>
      <c r="SCY1004" s="14"/>
      <c r="SCZ1004" s="14"/>
      <c r="SDA1004" s="14"/>
      <c r="SDB1004" s="14"/>
      <c r="SDC1004" s="14"/>
      <c r="SDD1004" s="14"/>
      <c r="SDE1004" s="14"/>
      <c r="SDF1004" s="14"/>
      <c r="SDG1004" s="14"/>
      <c r="SDH1004" s="14"/>
      <c r="SDI1004" s="14"/>
      <c r="SDJ1004" s="14"/>
      <c r="SDK1004" s="14"/>
      <c r="SDL1004" s="14"/>
      <c r="SDM1004" s="14"/>
      <c r="SDN1004" s="14"/>
      <c r="SDO1004" s="14"/>
      <c r="SDP1004" s="14"/>
      <c r="SDQ1004" s="14"/>
      <c r="SDR1004" s="14"/>
      <c r="SDS1004" s="14"/>
      <c r="SDT1004" s="14"/>
      <c r="SDU1004" s="14"/>
      <c r="SDV1004" s="14"/>
      <c r="SDW1004" s="14"/>
      <c r="SDX1004" s="14"/>
      <c r="SDY1004" s="14"/>
      <c r="SDZ1004" s="14"/>
      <c r="SEA1004" s="14"/>
      <c r="SEB1004" s="14"/>
      <c r="SEC1004" s="14"/>
      <c r="SED1004" s="14"/>
      <c r="SEE1004" s="14"/>
      <c r="SEF1004" s="14"/>
      <c r="SEG1004" s="14"/>
      <c r="SEH1004" s="14"/>
      <c r="SEI1004" s="14"/>
      <c r="SEJ1004" s="14"/>
      <c r="SEK1004" s="14"/>
      <c r="SEL1004" s="14"/>
      <c r="SEM1004" s="14"/>
      <c r="SEN1004" s="14"/>
      <c r="SEO1004" s="14"/>
      <c r="SEP1004" s="14"/>
      <c r="SEQ1004" s="14"/>
      <c r="SER1004" s="14"/>
      <c r="SES1004" s="14"/>
      <c r="SET1004" s="14"/>
      <c r="SEU1004" s="14"/>
      <c r="SEV1004" s="14"/>
      <c r="SEW1004" s="14"/>
      <c r="SEX1004" s="14"/>
      <c r="SEY1004" s="14"/>
      <c r="SEZ1004" s="14"/>
      <c r="SFA1004" s="14"/>
      <c r="SFB1004" s="14"/>
      <c r="SFC1004" s="14"/>
      <c r="SFD1004" s="14"/>
      <c r="SFE1004" s="14"/>
      <c r="SFF1004" s="14"/>
      <c r="SFG1004" s="14"/>
      <c r="SFH1004" s="14"/>
      <c r="SFI1004" s="14"/>
      <c r="SFJ1004" s="14"/>
      <c r="SFK1004" s="14"/>
      <c r="SFL1004" s="14"/>
      <c r="SFM1004" s="14"/>
      <c r="SFN1004" s="14"/>
      <c r="SFO1004" s="14"/>
      <c r="SFP1004" s="14"/>
      <c r="SFQ1004" s="14"/>
      <c r="SFR1004" s="14"/>
      <c r="SFS1004" s="14"/>
      <c r="SFT1004" s="14"/>
      <c r="SFU1004" s="14"/>
      <c r="SFV1004" s="14"/>
      <c r="SFW1004" s="14"/>
      <c r="SFX1004" s="14"/>
      <c r="SFY1004" s="14"/>
      <c r="SFZ1004" s="14"/>
      <c r="SGA1004" s="14"/>
      <c r="SGB1004" s="14"/>
      <c r="SGC1004" s="14"/>
      <c r="SGD1004" s="14"/>
      <c r="SGE1004" s="14"/>
      <c r="SGF1004" s="14"/>
      <c r="SGG1004" s="14"/>
      <c r="SGH1004" s="14"/>
      <c r="SGI1004" s="14"/>
      <c r="SGJ1004" s="14"/>
      <c r="SGK1004" s="14"/>
      <c r="SGL1004" s="14"/>
      <c r="SGM1004" s="14"/>
      <c r="SGN1004" s="14"/>
      <c r="SGO1004" s="14"/>
      <c r="SGP1004" s="14"/>
      <c r="SGQ1004" s="14"/>
      <c r="SGR1004" s="14"/>
      <c r="SGS1004" s="14"/>
      <c r="SGT1004" s="14"/>
      <c r="SGU1004" s="14"/>
      <c r="SGV1004" s="14"/>
      <c r="SGW1004" s="14"/>
      <c r="SGX1004" s="14"/>
      <c r="SGY1004" s="14"/>
      <c r="SGZ1004" s="14"/>
      <c r="SHA1004" s="14"/>
      <c r="SHB1004" s="14"/>
      <c r="SHC1004" s="14"/>
      <c r="SHD1004" s="14"/>
      <c r="SHE1004" s="14"/>
      <c r="SHF1004" s="14"/>
      <c r="SHG1004" s="14"/>
      <c r="SHH1004" s="14"/>
      <c r="SHI1004" s="14"/>
      <c r="SHJ1004" s="14"/>
      <c r="SHK1004" s="14"/>
      <c r="SHL1004" s="14"/>
      <c r="SHM1004" s="14"/>
      <c r="SHN1004" s="14"/>
      <c r="SHO1004" s="14"/>
      <c r="SHP1004" s="14"/>
      <c r="SHQ1004" s="14"/>
      <c r="SHR1004" s="14"/>
      <c r="SHS1004" s="14"/>
      <c r="SHT1004" s="14"/>
      <c r="SHU1004" s="14"/>
      <c r="SHV1004" s="14"/>
      <c r="SHW1004" s="14"/>
      <c r="SHX1004" s="14"/>
      <c r="SHY1004" s="14"/>
      <c r="SHZ1004" s="14"/>
      <c r="SIA1004" s="14"/>
      <c r="SIB1004" s="14"/>
      <c r="SIC1004" s="14"/>
      <c r="SID1004" s="14"/>
      <c r="SIE1004" s="14"/>
      <c r="SIF1004" s="14"/>
      <c r="SIG1004" s="14"/>
      <c r="SIH1004" s="14"/>
      <c r="SII1004" s="14"/>
      <c r="SIJ1004" s="14"/>
      <c r="SIK1004" s="14"/>
      <c r="SIL1004" s="14"/>
      <c r="SIM1004" s="14"/>
      <c r="SIN1004" s="14"/>
      <c r="SIO1004" s="14"/>
      <c r="SIP1004" s="14"/>
      <c r="SIQ1004" s="14"/>
      <c r="SIR1004" s="14"/>
      <c r="SIS1004" s="14"/>
      <c r="SIT1004" s="14"/>
      <c r="SIU1004" s="14"/>
      <c r="SIV1004" s="14"/>
      <c r="SIW1004" s="14"/>
      <c r="SIX1004" s="14"/>
      <c r="SIY1004" s="14"/>
      <c r="SIZ1004" s="14"/>
      <c r="SJA1004" s="14"/>
      <c r="SJB1004" s="14"/>
      <c r="SJC1004" s="14"/>
      <c r="SJD1004" s="14"/>
      <c r="SJE1004" s="14"/>
      <c r="SJF1004" s="14"/>
      <c r="SJG1004" s="14"/>
      <c r="SJH1004" s="14"/>
      <c r="SJI1004" s="14"/>
      <c r="SJJ1004" s="14"/>
      <c r="SJK1004" s="14"/>
      <c r="SJL1004" s="14"/>
      <c r="SJM1004" s="14"/>
      <c r="SJN1004" s="14"/>
      <c r="SJO1004" s="14"/>
      <c r="SJP1004" s="14"/>
      <c r="SJQ1004" s="14"/>
      <c r="SJR1004" s="14"/>
      <c r="SJS1004" s="14"/>
      <c r="SJT1004" s="14"/>
      <c r="SJU1004" s="14"/>
      <c r="SJV1004" s="14"/>
      <c r="SJW1004" s="14"/>
      <c r="SJX1004" s="14"/>
      <c r="SJY1004" s="14"/>
      <c r="SJZ1004" s="14"/>
      <c r="SKA1004" s="14"/>
      <c r="SKB1004" s="14"/>
      <c r="SKC1004" s="14"/>
      <c r="SKD1004" s="14"/>
      <c r="SKE1004" s="14"/>
      <c r="SKF1004" s="14"/>
      <c r="SKG1004" s="14"/>
      <c r="SKH1004" s="14"/>
      <c r="SKI1004" s="14"/>
      <c r="SKJ1004" s="14"/>
      <c r="SKK1004" s="14"/>
      <c r="SKL1004" s="14"/>
      <c r="SKM1004" s="14"/>
      <c r="SKN1004" s="14"/>
      <c r="SKO1004" s="14"/>
      <c r="SKP1004" s="14"/>
      <c r="SKQ1004" s="14"/>
      <c r="SKR1004" s="14"/>
      <c r="SKS1004" s="14"/>
      <c r="SKT1004" s="14"/>
      <c r="SKU1004" s="14"/>
      <c r="SKV1004" s="14"/>
      <c r="SKW1004" s="14"/>
      <c r="SKX1004" s="14"/>
      <c r="SKY1004" s="14"/>
      <c r="SKZ1004" s="14"/>
      <c r="SLA1004" s="14"/>
      <c r="SLB1004" s="14"/>
      <c r="SLC1004" s="14"/>
      <c r="SLD1004" s="14"/>
      <c r="SLE1004" s="14"/>
      <c r="SLF1004" s="14"/>
      <c r="SLG1004" s="14"/>
      <c r="SLH1004" s="14"/>
      <c r="SLI1004" s="14"/>
      <c r="SLJ1004" s="14"/>
      <c r="SLK1004" s="14"/>
      <c r="SLL1004" s="14"/>
      <c r="SLM1004" s="14"/>
      <c r="SLN1004" s="14"/>
      <c r="SLO1004" s="14"/>
      <c r="SLP1004" s="14"/>
      <c r="SLQ1004" s="14"/>
      <c r="SLR1004" s="14"/>
      <c r="SLS1004" s="14"/>
      <c r="SLT1004" s="14"/>
      <c r="SLU1004" s="14"/>
      <c r="SLV1004" s="14"/>
      <c r="SLW1004" s="14"/>
      <c r="SLX1004" s="14"/>
      <c r="SLY1004" s="14"/>
      <c r="SLZ1004" s="14"/>
      <c r="SMA1004" s="14"/>
      <c r="SMB1004" s="14"/>
      <c r="SMC1004" s="14"/>
      <c r="SMD1004" s="14"/>
      <c r="SME1004" s="14"/>
      <c r="SMF1004" s="14"/>
      <c r="SMG1004" s="14"/>
      <c r="SMH1004" s="14"/>
      <c r="SMI1004" s="14"/>
      <c r="SMJ1004" s="14"/>
      <c r="SMK1004" s="14"/>
      <c r="SML1004" s="14"/>
      <c r="SMM1004" s="14"/>
      <c r="SMN1004" s="14"/>
      <c r="SMO1004" s="14"/>
      <c r="SMP1004" s="14"/>
      <c r="SMQ1004" s="14"/>
      <c r="SMR1004" s="14"/>
      <c r="SMS1004" s="14"/>
      <c r="SMT1004" s="14"/>
      <c r="SMU1004" s="14"/>
      <c r="SMV1004" s="14"/>
      <c r="SMW1004" s="14"/>
      <c r="SMX1004" s="14"/>
      <c r="SMY1004" s="14"/>
      <c r="SMZ1004" s="14"/>
      <c r="SNA1004" s="14"/>
      <c r="SNB1004" s="14"/>
      <c r="SNC1004" s="14"/>
      <c r="SND1004" s="14"/>
      <c r="SNE1004" s="14"/>
      <c r="SNF1004" s="14"/>
      <c r="SNG1004" s="14"/>
      <c r="SNH1004" s="14"/>
      <c r="SNI1004" s="14"/>
      <c r="SNJ1004" s="14"/>
      <c r="SNK1004" s="14"/>
      <c r="SNL1004" s="14"/>
      <c r="SNM1004" s="14"/>
      <c r="SNN1004" s="14"/>
      <c r="SNO1004" s="14"/>
      <c r="SNP1004" s="14"/>
      <c r="SNQ1004" s="14"/>
      <c r="SNR1004" s="14"/>
      <c r="SNS1004" s="14"/>
      <c r="SNT1004" s="14"/>
      <c r="SNU1004" s="14"/>
      <c r="SNV1004" s="14"/>
      <c r="SNW1004" s="14"/>
      <c r="SNX1004" s="14"/>
      <c r="SNY1004" s="14"/>
      <c r="SNZ1004" s="14"/>
      <c r="SOA1004" s="14"/>
      <c r="SOB1004" s="14"/>
      <c r="SOC1004" s="14"/>
      <c r="SOD1004" s="14"/>
      <c r="SOE1004" s="14"/>
      <c r="SOF1004" s="14"/>
      <c r="SOG1004" s="14"/>
      <c r="SOH1004" s="14"/>
      <c r="SOI1004" s="14"/>
      <c r="SOJ1004" s="14"/>
      <c r="SOK1004" s="14"/>
      <c r="SOL1004" s="14"/>
      <c r="SOM1004" s="14"/>
      <c r="SON1004" s="14"/>
      <c r="SOO1004" s="14"/>
      <c r="SOP1004" s="14"/>
      <c r="SOQ1004" s="14"/>
      <c r="SOR1004" s="14"/>
      <c r="SOS1004" s="14"/>
      <c r="SOT1004" s="14"/>
      <c r="SOU1004" s="14"/>
      <c r="SOV1004" s="14"/>
      <c r="SOW1004" s="14"/>
      <c r="SOX1004" s="14"/>
      <c r="SOY1004" s="14"/>
      <c r="SOZ1004" s="14"/>
      <c r="SPA1004" s="14"/>
      <c r="SPB1004" s="14"/>
      <c r="SPC1004" s="14"/>
      <c r="SPD1004" s="14"/>
      <c r="SPE1004" s="14"/>
      <c r="SPF1004" s="14"/>
      <c r="SPG1004" s="14"/>
      <c r="SPH1004" s="14"/>
      <c r="SPI1004" s="14"/>
      <c r="SPJ1004" s="14"/>
      <c r="SPK1004" s="14"/>
      <c r="SPL1004" s="14"/>
      <c r="SPM1004" s="14"/>
      <c r="SPN1004" s="14"/>
      <c r="SPO1004" s="14"/>
      <c r="SPP1004" s="14"/>
      <c r="SPQ1004" s="14"/>
      <c r="SPR1004" s="14"/>
      <c r="SPS1004" s="14"/>
      <c r="SPT1004" s="14"/>
      <c r="SPU1004" s="14"/>
      <c r="SPV1004" s="14"/>
      <c r="SPW1004" s="14"/>
      <c r="SPX1004" s="14"/>
      <c r="SPY1004" s="14"/>
      <c r="SPZ1004" s="14"/>
      <c r="SQA1004" s="14"/>
      <c r="SQB1004" s="14"/>
      <c r="SQC1004" s="14"/>
      <c r="SQD1004" s="14"/>
      <c r="SQE1004" s="14"/>
      <c r="SQF1004" s="14"/>
      <c r="SQG1004" s="14"/>
      <c r="SQH1004" s="14"/>
      <c r="SQI1004" s="14"/>
      <c r="SQJ1004" s="14"/>
      <c r="SQK1004" s="14"/>
      <c r="SQL1004" s="14"/>
      <c r="SQM1004" s="14"/>
      <c r="SQN1004" s="14"/>
      <c r="SQO1004" s="14"/>
      <c r="SQP1004" s="14"/>
      <c r="SQQ1004" s="14"/>
      <c r="SQR1004" s="14"/>
      <c r="SQS1004" s="14"/>
      <c r="SQT1004" s="14"/>
      <c r="SQU1004" s="14"/>
      <c r="SQV1004" s="14"/>
      <c r="SQW1004" s="14"/>
      <c r="SQX1004" s="14"/>
      <c r="SQY1004" s="14"/>
      <c r="SQZ1004" s="14"/>
      <c r="SRA1004" s="14"/>
      <c r="SRB1004" s="14"/>
      <c r="SRC1004" s="14"/>
      <c r="SRD1004" s="14"/>
      <c r="SRE1004" s="14"/>
      <c r="SRF1004" s="14"/>
      <c r="SRG1004" s="14"/>
      <c r="SRH1004" s="14"/>
      <c r="SRI1004" s="14"/>
      <c r="SRJ1004" s="14"/>
      <c r="SRK1004" s="14"/>
      <c r="SRL1004" s="14"/>
      <c r="SRM1004" s="14"/>
      <c r="SRN1004" s="14"/>
      <c r="SRO1004" s="14"/>
      <c r="SRP1004" s="14"/>
      <c r="SRQ1004" s="14"/>
      <c r="SRR1004" s="14"/>
      <c r="SRS1004" s="14"/>
      <c r="SRT1004" s="14"/>
      <c r="SRU1004" s="14"/>
      <c r="SRV1004" s="14"/>
      <c r="SRW1004" s="14"/>
      <c r="SRX1004" s="14"/>
      <c r="SRY1004" s="14"/>
      <c r="SRZ1004" s="14"/>
      <c r="SSA1004" s="14"/>
      <c r="SSB1004" s="14"/>
      <c r="SSC1004" s="14"/>
      <c r="SSD1004" s="14"/>
      <c r="SSE1004" s="14"/>
      <c r="SSF1004" s="14"/>
      <c r="SSG1004" s="14"/>
      <c r="SSH1004" s="14"/>
      <c r="SSI1004" s="14"/>
      <c r="SSJ1004" s="14"/>
      <c r="SSK1004" s="14"/>
      <c r="SSL1004" s="14"/>
      <c r="SSM1004" s="14"/>
      <c r="SSN1004" s="14"/>
      <c r="SSO1004" s="14"/>
      <c r="SSP1004" s="14"/>
      <c r="SSQ1004" s="14"/>
      <c r="SSR1004" s="14"/>
      <c r="SSS1004" s="14"/>
      <c r="SST1004" s="14"/>
      <c r="SSU1004" s="14"/>
      <c r="SSV1004" s="14"/>
      <c r="SSW1004" s="14"/>
      <c r="SSX1004" s="14"/>
      <c r="SSY1004" s="14"/>
      <c r="SSZ1004" s="14"/>
      <c r="STA1004" s="14"/>
      <c r="STB1004" s="14"/>
      <c r="STC1004" s="14"/>
      <c r="STD1004" s="14"/>
      <c r="STE1004" s="14"/>
      <c r="STF1004" s="14"/>
      <c r="STG1004" s="14"/>
      <c r="STH1004" s="14"/>
      <c r="STI1004" s="14"/>
      <c r="STJ1004" s="14"/>
      <c r="STK1004" s="14"/>
      <c r="STL1004" s="14"/>
      <c r="STM1004" s="14"/>
      <c r="STN1004" s="14"/>
      <c r="STO1004" s="14"/>
      <c r="STP1004" s="14"/>
      <c r="STQ1004" s="14"/>
      <c r="STR1004" s="14"/>
      <c r="STS1004" s="14"/>
      <c r="STT1004" s="14"/>
      <c r="STU1004" s="14"/>
      <c r="STV1004" s="14"/>
      <c r="STW1004" s="14"/>
      <c r="STX1004" s="14"/>
      <c r="STY1004" s="14"/>
      <c r="STZ1004" s="14"/>
      <c r="SUA1004" s="14"/>
      <c r="SUB1004" s="14"/>
      <c r="SUC1004" s="14"/>
      <c r="SUD1004" s="14"/>
      <c r="SUE1004" s="14"/>
      <c r="SUF1004" s="14"/>
      <c r="SUG1004" s="14"/>
      <c r="SUH1004" s="14"/>
      <c r="SUI1004" s="14"/>
      <c r="SUJ1004" s="14"/>
      <c r="SUK1004" s="14"/>
      <c r="SUL1004" s="14"/>
      <c r="SUM1004" s="14"/>
      <c r="SUN1004" s="14"/>
      <c r="SUO1004" s="14"/>
      <c r="SUP1004" s="14"/>
      <c r="SUQ1004" s="14"/>
      <c r="SUR1004" s="14"/>
      <c r="SUS1004" s="14"/>
      <c r="SUT1004" s="14"/>
      <c r="SUU1004" s="14"/>
      <c r="SUV1004" s="14"/>
      <c r="SUW1004" s="14"/>
      <c r="SUX1004" s="14"/>
      <c r="SUY1004" s="14"/>
      <c r="SUZ1004" s="14"/>
      <c r="SVA1004" s="14"/>
      <c r="SVB1004" s="14"/>
      <c r="SVC1004" s="14"/>
      <c r="SVD1004" s="14"/>
      <c r="SVE1004" s="14"/>
      <c r="SVF1004" s="14"/>
      <c r="SVG1004" s="14"/>
      <c r="SVH1004" s="14"/>
      <c r="SVI1004" s="14"/>
      <c r="SVJ1004" s="14"/>
      <c r="SVK1004" s="14"/>
      <c r="SVL1004" s="14"/>
      <c r="SVM1004" s="14"/>
      <c r="SVN1004" s="14"/>
      <c r="SVO1004" s="14"/>
      <c r="SVP1004" s="14"/>
      <c r="SVQ1004" s="14"/>
      <c r="SVR1004" s="14"/>
      <c r="SVS1004" s="14"/>
      <c r="SVT1004" s="14"/>
      <c r="SVU1004" s="14"/>
      <c r="SVV1004" s="14"/>
      <c r="SVW1004" s="14"/>
      <c r="SVX1004" s="14"/>
      <c r="SVY1004" s="14"/>
      <c r="SVZ1004" s="14"/>
      <c r="SWA1004" s="14"/>
      <c r="SWB1004" s="14"/>
      <c r="SWC1004" s="14"/>
      <c r="SWD1004" s="14"/>
      <c r="SWE1004" s="14"/>
      <c r="SWF1004" s="14"/>
      <c r="SWG1004" s="14"/>
      <c r="SWH1004" s="14"/>
      <c r="SWI1004" s="14"/>
      <c r="SWJ1004" s="14"/>
      <c r="SWK1004" s="14"/>
      <c r="SWL1004" s="14"/>
      <c r="SWM1004" s="14"/>
      <c r="SWN1004" s="14"/>
      <c r="SWO1004" s="14"/>
      <c r="SWP1004" s="14"/>
      <c r="SWQ1004" s="14"/>
      <c r="SWR1004" s="14"/>
      <c r="SWS1004" s="14"/>
      <c r="SWT1004" s="14"/>
      <c r="SWU1004" s="14"/>
      <c r="SWV1004" s="14"/>
      <c r="SWW1004" s="14"/>
      <c r="SWX1004" s="14"/>
      <c r="SWY1004" s="14"/>
      <c r="SWZ1004" s="14"/>
      <c r="SXA1004" s="14"/>
      <c r="SXB1004" s="14"/>
      <c r="SXC1004" s="14"/>
      <c r="SXD1004" s="14"/>
      <c r="SXE1004" s="14"/>
      <c r="SXF1004" s="14"/>
      <c r="SXG1004" s="14"/>
      <c r="SXH1004" s="14"/>
      <c r="SXI1004" s="14"/>
      <c r="SXJ1004" s="14"/>
      <c r="SXK1004" s="14"/>
      <c r="SXL1004" s="14"/>
      <c r="SXM1004" s="14"/>
      <c r="SXN1004" s="14"/>
      <c r="SXO1004" s="14"/>
      <c r="SXP1004" s="14"/>
      <c r="SXQ1004" s="14"/>
      <c r="SXR1004" s="14"/>
      <c r="SXS1004" s="14"/>
      <c r="SXT1004" s="14"/>
      <c r="SXU1004" s="14"/>
      <c r="SXV1004" s="14"/>
      <c r="SXW1004" s="14"/>
      <c r="SXX1004" s="14"/>
      <c r="SXY1004" s="14"/>
      <c r="SXZ1004" s="14"/>
      <c r="SYA1004" s="14"/>
      <c r="SYB1004" s="14"/>
      <c r="SYC1004" s="14"/>
      <c r="SYD1004" s="14"/>
      <c r="SYE1004" s="14"/>
      <c r="SYF1004" s="14"/>
      <c r="SYG1004" s="14"/>
      <c r="SYH1004" s="14"/>
      <c r="SYI1004" s="14"/>
      <c r="SYJ1004" s="14"/>
      <c r="SYK1004" s="14"/>
      <c r="SYL1004" s="14"/>
      <c r="SYM1004" s="14"/>
      <c r="SYN1004" s="14"/>
      <c r="SYO1004" s="14"/>
      <c r="SYP1004" s="14"/>
      <c r="SYQ1004" s="14"/>
      <c r="SYR1004" s="14"/>
      <c r="SYS1004" s="14"/>
      <c r="SYT1004" s="14"/>
      <c r="SYU1004" s="14"/>
      <c r="SYV1004" s="14"/>
      <c r="SYW1004" s="14"/>
      <c r="SYX1004" s="14"/>
      <c r="SYY1004" s="14"/>
      <c r="SYZ1004" s="14"/>
      <c r="SZA1004" s="14"/>
      <c r="SZB1004" s="14"/>
      <c r="SZC1004" s="14"/>
      <c r="SZD1004" s="14"/>
      <c r="SZE1004" s="14"/>
      <c r="SZF1004" s="14"/>
      <c r="SZG1004" s="14"/>
      <c r="SZH1004" s="14"/>
      <c r="SZI1004" s="14"/>
      <c r="SZJ1004" s="14"/>
      <c r="SZK1004" s="14"/>
      <c r="SZL1004" s="14"/>
      <c r="SZM1004" s="14"/>
      <c r="SZN1004" s="14"/>
      <c r="SZO1004" s="14"/>
      <c r="SZP1004" s="14"/>
      <c r="SZQ1004" s="14"/>
      <c r="SZR1004" s="14"/>
      <c r="SZS1004" s="14"/>
      <c r="SZT1004" s="14"/>
      <c r="SZU1004" s="14"/>
      <c r="SZV1004" s="14"/>
      <c r="SZW1004" s="14"/>
      <c r="SZX1004" s="14"/>
      <c r="SZY1004" s="14"/>
      <c r="SZZ1004" s="14"/>
      <c r="TAA1004" s="14"/>
      <c r="TAB1004" s="14"/>
      <c r="TAC1004" s="14"/>
      <c r="TAD1004" s="14"/>
      <c r="TAE1004" s="14"/>
      <c r="TAF1004" s="14"/>
      <c r="TAG1004" s="14"/>
      <c r="TAH1004" s="14"/>
      <c r="TAI1004" s="14"/>
      <c r="TAJ1004" s="14"/>
      <c r="TAK1004" s="14"/>
      <c r="TAL1004" s="14"/>
      <c r="TAM1004" s="14"/>
      <c r="TAN1004" s="14"/>
      <c r="TAO1004" s="14"/>
      <c r="TAP1004" s="14"/>
      <c r="TAQ1004" s="14"/>
      <c r="TAR1004" s="14"/>
      <c r="TAS1004" s="14"/>
      <c r="TAT1004" s="14"/>
      <c r="TAU1004" s="14"/>
      <c r="TAV1004" s="14"/>
      <c r="TAW1004" s="14"/>
      <c r="TAX1004" s="14"/>
      <c r="TAY1004" s="14"/>
      <c r="TAZ1004" s="14"/>
      <c r="TBA1004" s="14"/>
      <c r="TBB1004" s="14"/>
      <c r="TBC1004" s="14"/>
      <c r="TBD1004" s="14"/>
      <c r="TBE1004" s="14"/>
      <c r="TBF1004" s="14"/>
      <c r="TBG1004" s="14"/>
      <c r="TBH1004" s="14"/>
      <c r="TBI1004" s="14"/>
      <c r="TBJ1004" s="14"/>
      <c r="TBK1004" s="14"/>
      <c r="TBL1004" s="14"/>
      <c r="TBM1004" s="14"/>
      <c r="TBN1004" s="14"/>
      <c r="TBO1004" s="14"/>
      <c r="TBP1004" s="14"/>
      <c r="TBQ1004" s="14"/>
      <c r="TBR1004" s="14"/>
      <c r="TBS1004" s="14"/>
      <c r="TBT1004" s="14"/>
      <c r="TBU1004" s="14"/>
      <c r="TBV1004" s="14"/>
      <c r="TBW1004" s="14"/>
      <c r="TBX1004" s="14"/>
      <c r="TBY1004" s="14"/>
      <c r="TBZ1004" s="14"/>
      <c r="TCA1004" s="14"/>
      <c r="TCB1004" s="14"/>
      <c r="TCC1004" s="14"/>
      <c r="TCD1004" s="14"/>
      <c r="TCE1004" s="14"/>
      <c r="TCF1004" s="14"/>
      <c r="TCG1004" s="14"/>
      <c r="TCH1004" s="14"/>
      <c r="TCI1004" s="14"/>
      <c r="TCJ1004" s="14"/>
      <c r="TCK1004" s="14"/>
      <c r="TCL1004" s="14"/>
      <c r="TCM1004" s="14"/>
      <c r="TCN1004" s="14"/>
      <c r="TCO1004" s="14"/>
      <c r="TCP1004" s="14"/>
      <c r="TCQ1004" s="14"/>
      <c r="TCR1004" s="14"/>
      <c r="TCS1004" s="14"/>
      <c r="TCT1004" s="14"/>
      <c r="TCU1004" s="14"/>
      <c r="TCV1004" s="14"/>
      <c r="TCW1004" s="14"/>
      <c r="TCX1004" s="14"/>
      <c r="TCY1004" s="14"/>
      <c r="TCZ1004" s="14"/>
      <c r="TDA1004" s="14"/>
      <c r="TDB1004" s="14"/>
      <c r="TDC1004" s="14"/>
      <c r="TDD1004" s="14"/>
      <c r="TDE1004" s="14"/>
      <c r="TDF1004" s="14"/>
      <c r="TDG1004" s="14"/>
      <c r="TDH1004" s="14"/>
      <c r="TDI1004" s="14"/>
      <c r="TDJ1004" s="14"/>
      <c r="TDK1004" s="14"/>
      <c r="TDL1004" s="14"/>
      <c r="TDM1004" s="14"/>
      <c r="TDN1004" s="14"/>
      <c r="TDO1004" s="14"/>
      <c r="TDP1004" s="14"/>
      <c r="TDQ1004" s="14"/>
      <c r="TDR1004" s="14"/>
      <c r="TDS1004" s="14"/>
      <c r="TDT1004" s="14"/>
      <c r="TDU1004" s="14"/>
      <c r="TDV1004" s="14"/>
      <c r="TDW1004" s="14"/>
      <c r="TDX1004" s="14"/>
      <c r="TDY1004" s="14"/>
      <c r="TDZ1004" s="14"/>
      <c r="TEA1004" s="14"/>
      <c r="TEB1004" s="14"/>
      <c r="TEC1004" s="14"/>
      <c r="TED1004" s="14"/>
      <c r="TEE1004" s="14"/>
      <c r="TEF1004" s="14"/>
      <c r="TEG1004" s="14"/>
      <c r="TEH1004" s="14"/>
      <c r="TEI1004" s="14"/>
      <c r="TEJ1004" s="14"/>
      <c r="TEK1004" s="14"/>
      <c r="TEL1004" s="14"/>
      <c r="TEM1004" s="14"/>
      <c r="TEN1004" s="14"/>
      <c r="TEO1004" s="14"/>
      <c r="TEP1004" s="14"/>
      <c r="TEQ1004" s="14"/>
      <c r="TER1004" s="14"/>
      <c r="TES1004" s="14"/>
      <c r="TET1004" s="14"/>
      <c r="TEU1004" s="14"/>
      <c r="TEV1004" s="14"/>
      <c r="TEW1004" s="14"/>
      <c r="TEX1004" s="14"/>
      <c r="TEY1004" s="14"/>
      <c r="TEZ1004" s="14"/>
      <c r="TFA1004" s="14"/>
      <c r="TFB1004" s="14"/>
      <c r="TFC1004" s="14"/>
      <c r="TFD1004" s="14"/>
      <c r="TFE1004" s="14"/>
      <c r="TFF1004" s="14"/>
      <c r="TFG1004" s="14"/>
      <c r="TFH1004" s="14"/>
      <c r="TFI1004" s="14"/>
      <c r="TFJ1004" s="14"/>
      <c r="TFK1004" s="14"/>
      <c r="TFL1004" s="14"/>
      <c r="TFM1004" s="14"/>
      <c r="TFN1004" s="14"/>
      <c r="TFO1004" s="14"/>
      <c r="TFP1004" s="14"/>
      <c r="TFQ1004" s="14"/>
      <c r="TFR1004" s="14"/>
      <c r="TFS1004" s="14"/>
      <c r="TFT1004" s="14"/>
      <c r="TFU1004" s="14"/>
      <c r="TFV1004" s="14"/>
      <c r="TFW1004" s="14"/>
      <c r="TFX1004" s="14"/>
      <c r="TFY1004" s="14"/>
      <c r="TFZ1004" s="14"/>
      <c r="TGA1004" s="14"/>
      <c r="TGB1004" s="14"/>
      <c r="TGC1004" s="14"/>
      <c r="TGD1004" s="14"/>
      <c r="TGE1004" s="14"/>
      <c r="TGF1004" s="14"/>
      <c r="TGG1004" s="14"/>
      <c r="TGH1004" s="14"/>
      <c r="TGI1004" s="14"/>
      <c r="TGJ1004" s="14"/>
      <c r="TGK1004" s="14"/>
      <c r="TGL1004" s="14"/>
      <c r="TGM1004" s="14"/>
      <c r="TGN1004" s="14"/>
      <c r="TGO1004" s="14"/>
      <c r="TGP1004" s="14"/>
      <c r="TGQ1004" s="14"/>
      <c r="TGR1004" s="14"/>
      <c r="TGS1004" s="14"/>
      <c r="TGT1004" s="14"/>
      <c r="TGU1004" s="14"/>
      <c r="TGV1004" s="14"/>
      <c r="TGW1004" s="14"/>
      <c r="TGX1004" s="14"/>
      <c r="TGY1004" s="14"/>
      <c r="TGZ1004" s="14"/>
      <c r="THA1004" s="14"/>
      <c r="THB1004" s="14"/>
      <c r="THC1004" s="14"/>
      <c r="THD1004" s="14"/>
      <c r="THE1004" s="14"/>
      <c r="THF1004" s="14"/>
      <c r="THG1004" s="14"/>
      <c r="THH1004" s="14"/>
      <c r="THI1004" s="14"/>
      <c r="THJ1004" s="14"/>
      <c r="THK1004" s="14"/>
      <c r="THL1004" s="14"/>
      <c r="THM1004" s="14"/>
      <c r="THN1004" s="14"/>
      <c r="THO1004" s="14"/>
      <c r="THP1004" s="14"/>
      <c r="THQ1004" s="14"/>
      <c r="THR1004" s="14"/>
      <c r="THS1004" s="14"/>
      <c r="THT1004" s="14"/>
      <c r="THU1004" s="14"/>
      <c r="THV1004" s="14"/>
      <c r="THW1004" s="14"/>
      <c r="THX1004" s="14"/>
      <c r="THY1004" s="14"/>
      <c r="THZ1004" s="14"/>
      <c r="TIA1004" s="14"/>
      <c r="TIB1004" s="14"/>
      <c r="TIC1004" s="14"/>
      <c r="TID1004" s="14"/>
      <c r="TIE1004" s="14"/>
      <c r="TIF1004" s="14"/>
      <c r="TIG1004" s="14"/>
      <c r="TIH1004" s="14"/>
      <c r="TII1004" s="14"/>
      <c r="TIJ1004" s="14"/>
      <c r="TIK1004" s="14"/>
      <c r="TIL1004" s="14"/>
      <c r="TIM1004" s="14"/>
      <c r="TIN1004" s="14"/>
      <c r="TIO1004" s="14"/>
      <c r="TIP1004" s="14"/>
      <c r="TIQ1004" s="14"/>
      <c r="TIR1004" s="14"/>
      <c r="TIS1004" s="14"/>
      <c r="TIT1004" s="14"/>
      <c r="TIU1004" s="14"/>
      <c r="TIV1004" s="14"/>
      <c r="TIW1004" s="14"/>
      <c r="TIX1004" s="14"/>
      <c r="TIY1004" s="14"/>
      <c r="TIZ1004" s="14"/>
      <c r="TJA1004" s="14"/>
      <c r="TJB1004" s="14"/>
      <c r="TJC1004" s="14"/>
      <c r="TJD1004" s="14"/>
      <c r="TJE1004" s="14"/>
      <c r="TJF1004" s="14"/>
      <c r="TJG1004" s="14"/>
      <c r="TJH1004" s="14"/>
      <c r="TJI1004" s="14"/>
      <c r="TJJ1004" s="14"/>
      <c r="TJK1004" s="14"/>
      <c r="TJL1004" s="14"/>
      <c r="TJM1004" s="14"/>
      <c r="TJN1004" s="14"/>
      <c r="TJO1004" s="14"/>
      <c r="TJP1004" s="14"/>
      <c r="TJQ1004" s="14"/>
      <c r="TJR1004" s="14"/>
      <c r="TJS1004" s="14"/>
      <c r="TJT1004" s="14"/>
      <c r="TJU1004" s="14"/>
      <c r="TJV1004" s="14"/>
      <c r="TJW1004" s="14"/>
      <c r="TJX1004" s="14"/>
      <c r="TJY1004" s="14"/>
      <c r="TJZ1004" s="14"/>
      <c r="TKA1004" s="14"/>
      <c r="TKB1004" s="14"/>
      <c r="TKC1004" s="14"/>
      <c r="TKD1004" s="14"/>
      <c r="TKE1004" s="14"/>
      <c r="TKF1004" s="14"/>
      <c r="TKG1004" s="14"/>
      <c r="TKH1004" s="14"/>
      <c r="TKI1004" s="14"/>
      <c r="TKJ1004" s="14"/>
      <c r="TKK1004" s="14"/>
      <c r="TKL1004" s="14"/>
      <c r="TKM1004" s="14"/>
      <c r="TKN1004" s="14"/>
      <c r="TKO1004" s="14"/>
      <c r="TKP1004" s="14"/>
      <c r="TKQ1004" s="14"/>
      <c r="TKR1004" s="14"/>
      <c r="TKS1004" s="14"/>
      <c r="TKT1004" s="14"/>
      <c r="TKU1004" s="14"/>
      <c r="TKV1004" s="14"/>
      <c r="TKW1004" s="14"/>
      <c r="TKX1004" s="14"/>
      <c r="TKY1004" s="14"/>
      <c r="TKZ1004" s="14"/>
      <c r="TLA1004" s="14"/>
      <c r="TLB1004" s="14"/>
      <c r="TLC1004" s="14"/>
      <c r="TLD1004" s="14"/>
      <c r="TLE1004" s="14"/>
      <c r="TLF1004" s="14"/>
      <c r="TLG1004" s="14"/>
      <c r="TLH1004" s="14"/>
      <c r="TLI1004" s="14"/>
      <c r="TLJ1004" s="14"/>
      <c r="TLK1004" s="14"/>
      <c r="TLL1004" s="14"/>
      <c r="TLM1004" s="14"/>
      <c r="TLN1004" s="14"/>
      <c r="TLO1004" s="14"/>
      <c r="TLP1004" s="14"/>
      <c r="TLQ1004" s="14"/>
      <c r="TLR1004" s="14"/>
      <c r="TLS1004" s="14"/>
      <c r="TLT1004" s="14"/>
      <c r="TLU1004" s="14"/>
      <c r="TLV1004" s="14"/>
      <c r="TLW1004" s="14"/>
      <c r="TLX1004" s="14"/>
      <c r="TLY1004" s="14"/>
      <c r="TLZ1004" s="14"/>
      <c r="TMA1004" s="14"/>
      <c r="TMB1004" s="14"/>
      <c r="TMC1004" s="14"/>
      <c r="TMD1004" s="14"/>
      <c r="TME1004" s="14"/>
      <c r="TMF1004" s="14"/>
      <c r="TMG1004" s="14"/>
      <c r="TMH1004" s="14"/>
      <c r="TMI1004" s="14"/>
      <c r="TMJ1004" s="14"/>
      <c r="TMK1004" s="14"/>
      <c r="TML1004" s="14"/>
      <c r="TMM1004" s="14"/>
      <c r="TMN1004" s="14"/>
      <c r="TMO1004" s="14"/>
      <c r="TMP1004" s="14"/>
      <c r="TMQ1004" s="14"/>
      <c r="TMR1004" s="14"/>
      <c r="TMS1004" s="14"/>
      <c r="TMT1004" s="14"/>
      <c r="TMU1004" s="14"/>
      <c r="TMV1004" s="14"/>
      <c r="TMW1004" s="14"/>
      <c r="TMX1004" s="14"/>
      <c r="TMY1004" s="14"/>
      <c r="TMZ1004" s="14"/>
      <c r="TNA1004" s="14"/>
      <c r="TNB1004" s="14"/>
      <c r="TNC1004" s="14"/>
      <c r="TND1004" s="14"/>
      <c r="TNE1004" s="14"/>
      <c r="TNF1004" s="14"/>
      <c r="TNG1004" s="14"/>
      <c r="TNH1004" s="14"/>
      <c r="TNI1004" s="14"/>
      <c r="TNJ1004" s="14"/>
      <c r="TNK1004" s="14"/>
      <c r="TNL1004" s="14"/>
      <c r="TNM1004" s="14"/>
      <c r="TNN1004" s="14"/>
      <c r="TNO1004" s="14"/>
      <c r="TNP1004" s="14"/>
      <c r="TNQ1004" s="14"/>
      <c r="TNR1004" s="14"/>
      <c r="TNS1004" s="14"/>
      <c r="TNT1004" s="14"/>
      <c r="TNU1004" s="14"/>
      <c r="TNV1004" s="14"/>
      <c r="TNW1004" s="14"/>
      <c r="TNX1004" s="14"/>
      <c r="TNY1004" s="14"/>
      <c r="TNZ1004" s="14"/>
      <c r="TOA1004" s="14"/>
      <c r="TOB1004" s="14"/>
      <c r="TOC1004" s="14"/>
      <c r="TOD1004" s="14"/>
      <c r="TOE1004" s="14"/>
      <c r="TOF1004" s="14"/>
      <c r="TOG1004" s="14"/>
      <c r="TOH1004" s="14"/>
      <c r="TOI1004" s="14"/>
      <c r="TOJ1004" s="14"/>
      <c r="TOK1004" s="14"/>
      <c r="TOL1004" s="14"/>
      <c r="TOM1004" s="14"/>
      <c r="TON1004" s="14"/>
      <c r="TOO1004" s="14"/>
      <c r="TOP1004" s="14"/>
      <c r="TOQ1004" s="14"/>
      <c r="TOR1004" s="14"/>
      <c r="TOS1004" s="14"/>
      <c r="TOT1004" s="14"/>
      <c r="TOU1004" s="14"/>
      <c r="TOV1004" s="14"/>
      <c r="TOW1004" s="14"/>
      <c r="TOX1004" s="14"/>
      <c r="TOY1004" s="14"/>
      <c r="TOZ1004" s="14"/>
      <c r="TPA1004" s="14"/>
      <c r="TPB1004" s="14"/>
      <c r="TPC1004" s="14"/>
      <c r="TPD1004" s="14"/>
      <c r="TPE1004" s="14"/>
      <c r="TPF1004" s="14"/>
      <c r="TPG1004" s="14"/>
      <c r="TPH1004" s="14"/>
      <c r="TPI1004" s="14"/>
      <c r="TPJ1004" s="14"/>
      <c r="TPK1004" s="14"/>
      <c r="TPL1004" s="14"/>
      <c r="TPM1004" s="14"/>
      <c r="TPN1004" s="14"/>
      <c r="TPO1004" s="14"/>
      <c r="TPP1004" s="14"/>
      <c r="TPQ1004" s="14"/>
      <c r="TPR1004" s="14"/>
      <c r="TPS1004" s="14"/>
      <c r="TPT1004" s="14"/>
      <c r="TPU1004" s="14"/>
      <c r="TPV1004" s="14"/>
      <c r="TPW1004" s="14"/>
      <c r="TPX1004" s="14"/>
      <c r="TPY1004" s="14"/>
      <c r="TPZ1004" s="14"/>
      <c r="TQA1004" s="14"/>
      <c r="TQB1004" s="14"/>
      <c r="TQC1004" s="14"/>
      <c r="TQD1004" s="14"/>
      <c r="TQE1004" s="14"/>
      <c r="TQF1004" s="14"/>
      <c r="TQG1004" s="14"/>
      <c r="TQH1004" s="14"/>
      <c r="TQI1004" s="14"/>
      <c r="TQJ1004" s="14"/>
      <c r="TQK1004" s="14"/>
      <c r="TQL1004" s="14"/>
      <c r="TQM1004" s="14"/>
      <c r="TQN1004" s="14"/>
      <c r="TQO1004" s="14"/>
      <c r="TQP1004" s="14"/>
      <c r="TQQ1004" s="14"/>
      <c r="TQR1004" s="14"/>
      <c r="TQS1004" s="14"/>
      <c r="TQT1004" s="14"/>
      <c r="TQU1004" s="14"/>
      <c r="TQV1004" s="14"/>
      <c r="TQW1004" s="14"/>
      <c r="TQX1004" s="14"/>
      <c r="TQY1004" s="14"/>
      <c r="TQZ1004" s="14"/>
      <c r="TRA1004" s="14"/>
      <c r="TRB1004" s="14"/>
      <c r="TRC1004" s="14"/>
      <c r="TRD1004" s="14"/>
      <c r="TRE1004" s="14"/>
      <c r="TRF1004" s="14"/>
      <c r="TRG1004" s="14"/>
      <c r="TRH1004" s="14"/>
      <c r="TRI1004" s="14"/>
      <c r="TRJ1004" s="14"/>
      <c r="TRK1004" s="14"/>
      <c r="TRL1004" s="14"/>
      <c r="TRM1004" s="14"/>
      <c r="TRN1004" s="14"/>
      <c r="TRO1004" s="14"/>
      <c r="TRP1004" s="14"/>
      <c r="TRQ1004" s="14"/>
      <c r="TRR1004" s="14"/>
      <c r="TRS1004" s="14"/>
      <c r="TRT1004" s="14"/>
      <c r="TRU1004" s="14"/>
      <c r="TRV1004" s="14"/>
      <c r="TRW1004" s="14"/>
      <c r="TRX1004" s="14"/>
      <c r="TRY1004" s="14"/>
      <c r="TRZ1004" s="14"/>
      <c r="TSA1004" s="14"/>
      <c r="TSB1004" s="14"/>
      <c r="TSC1004" s="14"/>
      <c r="TSD1004" s="14"/>
      <c r="TSE1004" s="14"/>
      <c r="TSF1004" s="14"/>
      <c r="TSG1004" s="14"/>
      <c r="TSH1004" s="14"/>
      <c r="TSI1004" s="14"/>
      <c r="TSJ1004" s="14"/>
      <c r="TSK1004" s="14"/>
      <c r="TSL1004" s="14"/>
      <c r="TSM1004" s="14"/>
      <c r="TSN1004" s="14"/>
      <c r="TSO1004" s="14"/>
      <c r="TSP1004" s="14"/>
      <c r="TSQ1004" s="14"/>
      <c r="TSR1004" s="14"/>
      <c r="TSS1004" s="14"/>
      <c r="TST1004" s="14"/>
      <c r="TSU1004" s="14"/>
      <c r="TSV1004" s="14"/>
      <c r="TSW1004" s="14"/>
      <c r="TSX1004" s="14"/>
      <c r="TSY1004" s="14"/>
      <c r="TSZ1004" s="14"/>
      <c r="TTA1004" s="14"/>
      <c r="TTB1004" s="14"/>
      <c r="TTC1004" s="14"/>
      <c r="TTD1004" s="14"/>
      <c r="TTE1004" s="14"/>
      <c r="TTF1004" s="14"/>
      <c r="TTG1004" s="14"/>
      <c r="TTH1004" s="14"/>
      <c r="TTI1004" s="14"/>
      <c r="TTJ1004" s="14"/>
      <c r="TTK1004" s="14"/>
      <c r="TTL1004" s="14"/>
      <c r="TTM1004" s="14"/>
      <c r="TTN1004" s="14"/>
      <c r="TTO1004" s="14"/>
      <c r="TTP1004" s="14"/>
      <c r="TTQ1004" s="14"/>
      <c r="TTR1004" s="14"/>
      <c r="TTS1004" s="14"/>
      <c r="TTT1004" s="14"/>
      <c r="TTU1004" s="14"/>
      <c r="TTV1004" s="14"/>
      <c r="TTW1004" s="14"/>
      <c r="TTX1004" s="14"/>
      <c r="TTY1004" s="14"/>
      <c r="TTZ1004" s="14"/>
      <c r="TUA1004" s="14"/>
      <c r="TUB1004" s="14"/>
      <c r="TUC1004" s="14"/>
      <c r="TUD1004" s="14"/>
      <c r="TUE1004" s="14"/>
      <c r="TUF1004" s="14"/>
      <c r="TUG1004" s="14"/>
      <c r="TUH1004" s="14"/>
      <c r="TUI1004" s="14"/>
      <c r="TUJ1004" s="14"/>
      <c r="TUK1004" s="14"/>
      <c r="TUL1004" s="14"/>
      <c r="TUM1004" s="14"/>
      <c r="TUN1004" s="14"/>
      <c r="TUO1004" s="14"/>
      <c r="TUP1004" s="14"/>
      <c r="TUQ1004" s="14"/>
      <c r="TUR1004" s="14"/>
      <c r="TUS1004" s="14"/>
      <c r="TUT1004" s="14"/>
      <c r="TUU1004" s="14"/>
      <c r="TUV1004" s="14"/>
      <c r="TUW1004" s="14"/>
      <c r="TUX1004" s="14"/>
      <c r="TUY1004" s="14"/>
      <c r="TUZ1004" s="14"/>
      <c r="TVA1004" s="14"/>
      <c r="TVB1004" s="14"/>
      <c r="TVC1004" s="14"/>
      <c r="TVD1004" s="14"/>
      <c r="TVE1004" s="14"/>
      <c r="TVF1004" s="14"/>
      <c r="TVG1004" s="14"/>
      <c r="TVH1004" s="14"/>
      <c r="TVI1004" s="14"/>
      <c r="TVJ1004" s="14"/>
      <c r="TVK1004" s="14"/>
      <c r="TVL1004" s="14"/>
      <c r="TVM1004" s="14"/>
      <c r="TVN1004" s="14"/>
      <c r="TVO1004" s="14"/>
      <c r="TVP1004" s="14"/>
      <c r="TVQ1004" s="14"/>
      <c r="TVR1004" s="14"/>
      <c r="TVS1004" s="14"/>
      <c r="TVT1004" s="14"/>
      <c r="TVU1004" s="14"/>
      <c r="TVV1004" s="14"/>
      <c r="TVW1004" s="14"/>
      <c r="TVX1004" s="14"/>
      <c r="TVY1004" s="14"/>
      <c r="TVZ1004" s="14"/>
      <c r="TWA1004" s="14"/>
      <c r="TWB1004" s="14"/>
      <c r="TWC1004" s="14"/>
      <c r="TWD1004" s="14"/>
      <c r="TWE1004" s="14"/>
      <c r="TWF1004" s="14"/>
      <c r="TWG1004" s="14"/>
      <c r="TWH1004" s="14"/>
      <c r="TWI1004" s="14"/>
      <c r="TWJ1004" s="14"/>
      <c r="TWK1004" s="14"/>
      <c r="TWL1004" s="14"/>
      <c r="TWM1004" s="14"/>
      <c r="TWN1004" s="14"/>
      <c r="TWO1004" s="14"/>
      <c r="TWP1004" s="14"/>
      <c r="TWQ1004" s="14"/>
      <c r="TWR1004" s="14"/>
      <c r="TWS1004" s="14"/>
      <c r="TWT1004" s="14"/>
      <c r="TWU1004" s="14"/>
      <c r="TWV1004" s="14"/>
      <c r="TWW1004" s="14"/>
      <c r="TWX1004" s="14"/>
      <c r="TWY1004" s="14"/>
      <c r="TWZ1004" s="14"/>
      <c r="TXA1004" s="14"/>
      <c r="TXB1004" s="14"/>
      <c r="TXC1004" s="14"/>
      <c r="TXD1004" s="14"/>
      <c r="TXE1004" s="14"/>
      <c r="TXF1004" s="14"/>
      <c r="TXG1004" s="14"/>
      <c r="TXH1004" s="14"/>
      <c r="TXI1004" s="14"/>
      <c r="TXJ1004" s="14"/>
      <c r="TXK1004" s="14"/>
      <c r="TXL1004" s="14"/>
      <c r="TXM1004" s="14"/>
      <c r="TXN1004" s="14"/>
      <c r="TXO1004" s="14"/>
      <c r="TXP1004" s="14"/>
      <c r="TXQ1004" s="14"/>
      <c r="TXR1004" s="14"/>
      <c r="TXS1004" s="14"/>
      <c r="TXT1004" s="14"/>
      <c r="TXU1004" s="14"/>
      <c r="TXV1004" s="14"/>
      <c r="TXW1004" s="14"/>
      <c r="TXX1004" s="14"/>
      <c r="TXY1004" s="14"/>
      <c r="TXZ1004" s="14"/>
      <c r="TYA1004" s="14"/>
      <c r="TYB1004" s="14"/>
      <c r="TYC1004" s="14"/>
      <c r="TYD1004" s="14"/>
      <c r="TYE1004" s="14"/>
      <c r="TYF1004" s="14"/>
      <c r="TYG1004" s="14"/>
      <c r="TYH1004" s="14"/>
      <c r="TYI1004" s="14"/>
      <c r="TYJ1004" s="14"/>
      <c r="TYK1004" s="14"/>
      <c r="TYL1004" s="14"/>
      <c r="TYM1004" s="14"/>
      <c r="TYN1004" s="14"/>
      <c r="TYO1004" s="14"/>
      <c r="TYP1004" s="14"/>
      <c r="TYQ1004" s="14"/>
      <c r="TYR1004" s="14"/>
      <c r="TYS1004" s="14"/>
      <c r="TYT1004" s="14"/>
      <c r="TYU1004" s="14"/>
      <c r="TYV1004" s="14"/>
      <c r="TYW1004" s="14"/>
      <c r="TYX1004" s="14"/>
      <c r="TYY1004" s="14"/>
      <c r="TYZ1004" s="14"/>
      <c r="TZA1004" s="14"/>
      <c r="TZB1004" s="14"/>
      <c r="TZC1004" s="14"/>
      <c r="TZD1004" s="14"/>
      <c r="TZE1004" s="14"/>
      <c r="TZF1004" s="14"/>
      <c r="TZG1004" s="14"/>
      <c r="TZH1004" s="14"/>
      <c r="TZI1004" s="14"/>
      <c r="TZJ1004" s="14"/>
      <c r="TZK1004" s="14"/>
      <c r="TZL1004" s="14"/>
      <c r="TZM1004" s="14"/>
      <c r="TZN1004" s="14"/>
      <c r="TZO1004" s="14"/>
      <c r="TZP1004" s="14"/>
      <c r="TZQ1004" s="14"/>
      <c r="TZR1004" s="14"/>
      <c r="TZS1004" s="14"/>
      <c r="TZT1004" s="14"/>
      <c r="TZU1004" s="14"/>
      <c r="TZV1004" s="14"/>
      <c r="TZW1004" s="14"/>
      <c r="TZX1004" s="14"/>
      <c r="TZY1004" s="14"/>
      <c r="TZZ1004" s="14"/>
      <c r="UAA1004" s="14"/>
      <c r="UAB1004" s="14"/>
      <c r="UAC1004" s="14"/>
      <c r="UAD1004" s="14"/>
      <c r="UAE1004" s="14"/>
      <c r="UAF1004" s="14"/>
      <c r="UAG1004" s="14"/>
      <c r="UAH1004" s="14"/>
      <c r="UAI1004" s="14"/>
      <c r="UAJ1004" s="14"/>
      <c r="UAK1004" s="14"/>
      <c r="UAL1004" s="14"/>
      <c r="UAM1004" s="14"/>
      <c r="UAN1004" s="14"/>
      <c r="UAO1004" s="14"/>
      <c r="UAP1004" s="14"/>
      <c r="UAQ1004" s="14"/>
      <c r="UAR1004" s="14"/>
      <c r="UAS1004" s="14"/>
      <c r="UAT1004" s="14"/>
      <c r="UAU1004" s="14"/>
      <c r="UAV1004" s="14"/>
      <c r="UAW1004" s="14"/>
      <c r="UAX1004" s="14"/>
      <c r="UAY1004" s="14"/>
      <c r="UAZ1004" s="14"/>
      <c r="UBA1004" s="14"/>
      <c r="UBB1004" s="14"/>
      <c r="UBC1004" s="14"/>
      <c r="UBD1004" s="14"/>
      <c r="UBE1004" s="14"/>
      <c r="UBF1004" s="14"/>
      <c r="UBG1004" s="14"/>
      <c r="UBH1004" s="14"/>
      <c r="UBI1004" s="14"/>
      <c r="UBJ1004" s="14"/>
      <c r="UBK1004" s="14"/>
      <c r="UBL1004" s="14"/>
      <c r="UBM1004" s="14"/>
      <c r="UBN1004" s="14"/>
      <c r="UBO1004" s="14"/>
      <c r="UBP1004" s="14"/>
      <c r="UBQ1004" s="14"/>
      <c r="UBR1004" s="14"/>
      <c r="UBS1004" s="14"/>
      <c r="UBT1004" s="14"/>
      <c r="UBU1004" s="14"/>
      <c r="UBV1004" s="14"/>
      <c r="UBW1004" s="14"/>
      <c r="UBX1004" s="14"/>
      <c r="UBY1004" s="14"/>
      <c r="UBZ1004" s="14"/>
      <c r="UCA1004" s="14"/>
      <c r="UCB1004" s="14"/>
      <c r="UCC1004" s="14"/>
      <c r="UCD1004" s="14"/>
      <c r="UCE1004" s="14"/>
      <c r="UCF1004" s="14"/>
      <c r="UCG1004" s="14"/>
      <c r="UCH1004" s="14"/>
      <c r="UCI1004" s="14"/>
      <c r="UCJ1004" s="14"/>
      <c r="UCK1004" s="14"/>
      <c r="UCL1004" s="14"/>
      <c r="UCM1004" s="14"/>
      <c r="UCN1004" s="14"/>
      <c r="UCO1004" s="14"/>
      <c r="UCP1004" s="14"/>
      <c r="UCQ1004" s="14"/>
      <c r="UCR1004" s="14"/>
      <c r="UCS1004" s="14"/>
      <c r="UCT1004" s="14"/>
      <c r="UCU1004" s="14"/>
      <c r="UCV1004" s="14"/>
      <c r="UCW1004" s="14"/>
      <c r="UCX1004" s="14"/>
      <c r="UCY1004" s="14"/>
      <c r="UCZ1004" s="14"/>
      <c r="UDA1004" s="14"/>
      <c r="UDB1004" s="14"/>
      <c r="UDC1004" s="14"/>
      <c r="UDD1004" s="14"/>
      <c r="UDE1004" s="14"/>
      <c r="UDF1004" s="14"/>
      <c r="UDG1004" s="14"/>
      <c r="UDH1004" s="14"/>
      <c r="UDI1004" s="14"/>
      <c r="UDJ1004" s="14"/>
      <c r="UDK1004" s="14"/>
      <c r="UDL1004" s="14"/>
      <c r="UDM1004" s="14"/>
      <c r="UDN1004" s="14"/>
      <c r="UDO1004" s="14"/>
      <c r="UDP1004" s="14"/>
      <c r="UDQ1004" s="14"/>
      <c r="UDR1004" s="14"/>
      <c r="UDS1004" s="14"/>
      <c r="UDT1004" s="14"/>
      <c r="UDU1004" s="14"/>
      <c r="UDV1004" s="14"/>
      <c r="UDW1004" s="14"/>
      <c r="UDX1004" s="14"/>
      <c r="UDY1004" s="14"/>
      <c r="UDZ1004" s="14"/>
      <c r="UEA1004" s="14"/>
      <c r="UEB1004" s="14"/>
      <c r="UEC1004" s="14"/>
      <c r="UED1004" s="14"/>
      <c r="UEE1004" s="14"/>
      <c r="UEF1004" s="14"/>
      <c r="UEG1004" s="14"/>
      <c r="UEH1004" s="14"/>
      <c r="UEI1004" s="14"/>
      <c r="UEJ1004" s="14"/>
      <c r="UEK1004" s="14"/>
      <c r="UEL1004" s="14"/>
      <c r="UEM1004" s="14"/>
      <c r="UEN1004" s="14"/>
      <c r="UEO1004" s="14"/>
      <c r="UEP1004" s="14"/>
      <c r="UEQ1004" s="14"/>
      <c r="UER1004" s="14"/>
      <c r="UES1004" s="14"/>
      <c r="UET1004" s="14"/>
      <c r="UEU1004" s="14"/>
      <c r="UEV1004" s="14"/>
      <c r="UEW1004" s="14"/>
      <c r="UEX1004" s="14"/>
      <c r="UEY1004" s="14"/>
      <c r="UEZ1004" s="14"/>
      <c r="UFA1004" s="14"/>
      <c r="UFB1004" s="14"/>
      <c r="UFC1004" s="14"/>
      <c r="UFD1004" s="14"/>
      <c r="UFE1004" s="14"/>
      <c r="UFF1004" s="14"/>
      <c r="UFG1004" s="14"/>
      <c r="UFH1004" s="14"/>
      <c r="UFI1004" s="14"/>
      <c r="UFJ1004" s="14"/>
      <c r="UFK1004" s="14"/>
      <c r="UFL1004" s="14"/>
      <c r="UFM1004" s="14"/>
      <c r="UFN1004" s="14"/>
      <c r="UFO1004" s="14"/>
      <c r="UFP1004" s="14"/>
      <c r="UFQ1004" s="14"/>
      <c r="UFR1004" s="14"/>
      <c r="UFS1004" s="14"/>
      <c r="UFT1004" s="14"/>
      <c r="UFU1004" s="14"/>
      <c r="UFV1004" s="14"/>
      <c r="UFW1004" s="14"/>
      <c r="UFX1004" s="14"/>
      <c r="UFY1004" s="14"/>
      <c r="UFZ1004" s="14"/>
      <c r="UGA1004" s="14"/>
      <c r="UGB1004" s="14"/>
      <c r="UGC1004" s="14"/>
      <c r="UGD1004" s="14"/>
      <c r="UGE1004" s="14"/>
      <c r="UGF1004" s="14"/>
      <c r="UGG1004" s="14"/>
      <c r="UGH1004" s="14"/>
      <c r="UGI1004" s="14"/>
      <c r="UGJ1004" s="14"/>
      <c r="UGK1004" s="14"/>
      <c r="UGL1004" s="14"/>
      <c r="UGM1004" s="14"/>
      <c r="UGN1004" s="14"/>
      <c r="UGO1004" s="14"/>
      <c r="UGP1004" s="14"/>
      <c r="UGQ1004" s="14"/>
      <c r="UGR1004" s="14"/>
      <c r="UGS1004" s="14"/>
      <c r="UGT1004" s="14"/>
      <c r="UGU1004" s="14"/>
      <c r="UGV1004" s="14"/>
      <c r="UGW1004" s="14"/>
      <c r="UGX1004" s="14"/>
      <c r="UGY1004" s="14"/>
      <c r="UGZ1004" s="14"/>
      <c r="UHA1004" s="14"/>
      <c r="UHB1004" s="14"/>
      <c r="UHC1004" s="14"/>
      <c r="UHD1004" s="14"/>
      <c r="UHE1004" s="14"/>
      <c r="UHF1004" s="14"/>
      <c r="UHG1004" s="14"/>
      <c r="UHH1004" s="14"/>
      <c r="UHI1004" s="14"/>
      <c r="UHJ1004" s="14"/>
      <c r="UHK1004" s="14"/>
      <c r="UHL1004" s="14"/>
      <c r="UHM1004" s="14"/>
      <c r="UHN1004" s="14"/>
      <c r="UHO1004" s="14"/>
      <c r="UHP1004" s="14"/>
      <c r="UHQ1004" s="14"/>
      <c r="UHR1004" s="14"/>
      <c r="UHS1004" s="14"/>
      <c r="UHT1004" s="14"/>
      <c r="UHU1004" s="14"/>
      <c r="UHV1004" s="14"/>
      <c r="UHW1004" s="14"/>
      <c r="UHX1004" s="14"/>
      <c r="UHY1004" s="14"/>
      <c r="UHZ1004" s="14"/>
      <c r="UIA1004" s="14"/>
      <c r="UIB1004" s="14"/>
      <c r="UIC1004" s="14"/>
      <c r="UID1004" s="14"/>
      <c r="UIE1004" s="14"/>
      <c r="UIF1004" s="14"/>
      <c r="UIG1004" s="14"/>
      <c r="UIH1004" s="14"/>
      <c r="UII1004" s="14"/>
      <c r="UIJ1004" s="14"/>
      <c r="UIK1004" s="14"/>
      <c r="UIL1004" s="14"/>
      <c r="UIM1004" s="14"/>
      <c r="UIN1004" s="14"/>
      <c r="UIO1004" s="14"/>
      <c r="UIP1004" s="14"/>
      <c r="UIQ1004" s="14"/>
      <c r="UIR1004" s="14"/>
      <c r="UIS1004" s="14"/>
      <c r="UIT1004" s="14"/>
      <c r="UIU1004" s="14"/>
      <c r="UIV1004" s="14"/>
      <c r="UIW1004" s="14"/>
      <c r="UIX1004" s="14"/>
      <c r="UIY1004" s="14"/>
      <c r="UIZ1004" s="14"/>
      <c r="UJA1004" s="14"/>
      <c r="UJB1004" s="14"/>
      <c r="UJC1004" s="14"/>
      <c r="UJD1004" s="14"/>
      <c r="UJE1004" s="14"/>
      <c r="UJF1004" s="14"/>
      <c r="UJG1004" s="14"/>
      <c r="UJH1004" s="14"/>
      <c r="UJI1004" s="14"/>
      <c r="UJJ1004" s="14"/>
      <c r="UJK1004" s="14"/>
      <c r="UJL1004" s="14"/>
      <c r="UJM1004" s="14"/>
      <c r="UJN1004" s="14"/>
      <c r="UJO1004" s="14"/>
      <c r="UJP1004" s="14"/>
      <c r="UJQ1004" s="14"/>
      <c r="UJR1004" s="14"/>
      <c r="UJS1004" s="14"/>
      <c r="UJT1004" s="14"/>
      <c r="UJU1004" s="14"/>
      <c r="UJV1004" s="14"/>
      <c r="UJW1004" s="14"/>
      <c r="UJX1004" s="14"/>
      <c r="UJY1004" s="14"/>
      <c r="UJZ1004" s="14"/>
      <c r="UKA1004" s="14"/>
      <c r="UKB1004" s="14"/>
      <c r="UKC1004" s="14"/>
      <c r="UKD1004" s="14"/>
      <c r="UKE1004" s="14"/>
      <c r="UKF1004" s="14"/>
      <c r="UKG1004" s="14"/>
      <c r="UKH1004" s="14"/>
      <c r="UKI1004" s="14"/>
      <c r="UKJ1004" s="14"/>
      <c r="UKK1004" s="14"/>
      <c r="UKL1004" s="14"/>
      <c r="UKM1004" s="14"/>
      <c r="UKN1004" s="14"/>
      <c r="UKO1004" s="14"/>
      <c r="UKP1004" s="14"/>
      <c r="UKQ1004" s="14"/>
      <c r="UKR1004" s="14"/>
      <c r="UKS1004" s="14"/>
      <c r="UKT1004" s="14"/>
      <c r="UKU1004" s="14"/>
      <c r="UKV1004" s="14"/>
      <c r="UKW1004" s="14"/>
      <c r="UKX1004" s="14"/>
      <c r="UKY1004" s="14"/>
      <c r="UKZ1004" s="14"/>
      <c r="ULA1004" s="14"/>
      <c r="ULB1004" s="14"/>
      <c r="ULC1004" s="14"/>
      <c r="ULD1004" s="14"/>
      <c r="ULE1004" s="14"/>
      <c r="ULF1004" s="14"/>
      <c r="ULG1004" s="14"/>
      <c r="ULH1004" s="14"/>
      <c r="ULI1004" s="14"/>
      <c r="ULJ1004" s="14"/>
      <c r="ULK1004" s="14"/>
      <c r="ULL1004" s="14"/>
      <c r="ULM1004" s="14"/>
      <c r="ULN1004" s="14"/>
      <c r="ULO1004" s="14"/>
      <c r="ULP1004" s="14"/>
      <c r="ULQ1004" s="14"/>
      <c r="ULR1004" s="14"/>
      <c r="ULS1004" s="14"/>
      <c r="ULT1004" s="14"/>
      <c r="ULU1004" s="14"/>
      <c r="ULV1004" s="14"/>
      <c r="ULW1004" s="14"/>
      <c r="ULX1004" s="14"/>
      <c r="ULY1004" s="14"/>
      <c r="ULZ1004" s="14"/>
      <c r="UMA1004" s="14"/>
      <c r="UMB1004" s="14"/>
      <c r="UMC1004" s="14"/>
      <c r="UMD1004" s="14"/>
      <c r="UME1004" s="14"/>
      <c r="UMF1004" s="14"/>
      <c r="UMG1004" s="14"/>
      <c r="UMH1004" s="14"/>
      <c r="UMI1004" s="14"/>
      <c r="UMJ1004" s="14"/>
      <c r="UMK1004" s="14"/>
      <c r="UML1004" s="14"/>
      <c r="UMM1004" s="14"/>
      <c r="UMN1004" s="14"/>
      <c r="UMO1004" s="14"/>
      <c r="UMP1004" s="14"/>
      <c r="UMQ1004" s="14"/>
      <c r="UMR1004" s="14"/>
      <c r="UMS1004" s="14"/>
      <c r="UMT1004" s="14"/>
      <c r="UMU1004" s="14"/>
      <c r="UMV1004" s="14"/>
      <c r="UMW1004" s="14"/>
      <c r="UMX1004" s="14"/>
      <c r="UMY1004" s="14"/>
      <c r="UMZ1004" s="14"/>
      <c r="UNA1004" s="14"/>
      <c r="UNB1004" s="14"/>
      <c r="UNC1004" s="14"/>
      <c r="UND1004" s="14"/>
      <c r="UNE1004" s="14"/>
      <c r="UNF1004" s="14"/>
      <c r="UNG1004" s="14"/>
      <c r="UNH1004" s="14"/>
      <c r="UNI1004" s="14"/>
      <c r="UNJ1004" s="14"/>
      <c r="UNK1004" s="14"/>
      <c r="UNL1004" s="14"/>
      <c r="UNM1004" s="14"/>
      <c r="UNN1004" s="14"/>
      <c r="UNO1004" s="14"/>
      <c r="UNP1004" s="14"/>
      <c r="UNQ1004" s="14"/>
      <c r="UNR1004" s="14"/>
      <c r="UNS1004" s="14"/>
      <c r="UNT1004" s="14"/>
      <c r="UNU1004" s="14"/>
      <c r="UNV1004" s="14"/>
      <c r="UNW1004" s="14"/>
      <c r="UNX1004" s="14"/>
      <c r="UNY1004" s="14"/>
      <c r="UNZ1004" s="14"/>
      <c r="UOA1004" s="14"/>
      <c r="UOB1004" s="14"/>
      <c r="UOC1004" s="14"/>
      <c r="UOD1004" s="14"/>
      <c r="UOE1004" s="14"/>
      <c r="UOF1004" s="14"/>
      <c r="UOG1004" s="14"/>
      <c r="UOH1004" s="14"/>
      <c r="UOI1004" s="14"/>
      <c r="UOJ1004" s="14"/>
      <c r="UOK1004" s="14"/>
      <c r="UOL1004" s="14"/>
      <c r="UOM1004" s="14"/>
      <c r="UON1004" s="14"/>
      <c r="UOO1004" s="14"/>
      <c r="UOP1004" s="14"/>
      <c r="UOQ1004" s="14"/>
      <c r="UOR1004" s="14"/>
      <c r="UOS1004" s="14"/>
      <c r="UOT1004" s="14"/>
      <c r="UOU1004" s="14"/>
      <c r="UOV1004" s="14"/>
      <c r="UOW1004" s="14"/>
      <c r="UOX1004" s="14"/>
      <c r="UOY1004" s="14"/>
      <c r="UOZ1004" s="14"/>
      <c r="UPA1004" s="14"/>
      <c r="UPB1004" s="14"/>
      <c r="UPC1004" s="14"/>
      <c r="UPD1004" s="14"/>
      <c r="UPE1004" s="14"/>
      <c r="UPF1004" s="14"/>
      <c r="UPG1004" s="14"/>
      <c r="UPH1004" s="14"/>
      <c r="UPI1004" s="14"/>
      <c r="UPJ1004" s="14"/>
      <c r="UPK1004" s="14"/>
      <c r="UPL1004" s="14"/>
      <c r="UPM1004" s="14"/>
      <c r="UPN1004" s="14"/>
      <c r="UPO1004" s="14"/>
      <c r="UPP1004" s="14"/>
      <c r="UPQ1004" s="14"/>
      <c r="UPR1004" s="14"/>
      <c r="UPS1004" s="14"/>
      <c r="UPT1004" s="14"/>
      <c r="UPU1004" s="14"/>
      <c r="UPV1004" s="14"/>
      <c r="UPW1004" s="14"/>
      <c r="UPX1004" s="14"/>
      <c r="UPY1004" s="14"/>
      <c r="UPZ1004" s="14"/>
      <c r="UQA1004" s="14"/>
      <c r="UQB1004" s="14"/>
      <c r="UQC1004" s="14"/>
      <c r="UQD1004" s="14"/>
      <c r="UQE1004" s="14"/>
      <c r="UQF1004" s="14"/>
      <c r="UQG1004" s="14"/>
      <c r="UQH1004" s="14"/>
      <c r="UQI1004" s="14"/>
      <c r="UQJ1004" s="14"/>
      <c r="UQK1004" s="14"/>
      <c r="UQL1004" s="14"/>
      <c r="UQM1004" s="14"/>
      <c r="UQN1004" s="14"/>
      <c r="UQO1004" s="14"/>
      <c r="UQP1004" s="14"/>
      <c r="UQQ1004" s="14"/>
      <c r="UQR1004" s="14"/>
      <c r="UQS1004" s="14"/>
      <c r="UQT1004" s="14"/>
      <c r="UQU1004" s="14"/>
      <c r="UQV1004" s="14"/>
      <c r="UQW1004" s="14"/>
      <c r="UQX1004" s="14"/>
      <c r="UQY1004" s="14"/>
      <c r="UQZ1004" s="14"/>
      <c r="URA1004" s="14"/>
      <c r="URB1004" s="14"/>
      <c r="URC1004" s="14"/>
      <c r="URD1004" s="14"/>
      <c r="URE1004" s="14"/>
      <c r="URF1004" s="14"/>
      <c r="URG1004" s="14"/>
      <c r="URH1004" s="14"/>
      <c r="URI1004" s="14"/>
      <c r="URJ1004" s="14"/>
      <c r="URK1004" s="14"/>
      <c r="URL1004" s="14"/>
      <c r="URM1004" s="14"/>
      <c r="URN1004" s="14"/>
      <c r="URO1004" s="14"/>
      <c r="URP1004" s="14"/>
      <c r="URQ1004" s="14"/>
      <c r="URR1004" s="14"/>
      <c r="URS1004" s="14"/>
      <c r="URT1004" s="14"/>
      <c r="URU1004" s="14"/>
      <c r="URV1004" s="14"/>
      <c r="URW1004" s="14"/>
      <c r="URX1004" s="14"/>
      <c r="URY1004" s="14"/>
      <c r="URZ1004" s="14"/>
      <c r="USA1004" s="14"/>
      <c r="USB1004" s="14"/>
      <c r="USC1004" s="14"/>
      <c r="USD1004" s="14"/>
      <c r="USE1004" s="14"/>
      <c r="USF1004" s="14"/>
      <c r="USG1004" s="14"/>
      <c r="USH1004" s="14"/>
      <c r="USI1004" s="14"/>
      <c r="USJ1004" s="14"/>
      <c r="USK1004" s="14"/>
      <c r="USL1004" s="14"/>
      <c r="USM1004" s="14"/>
      <c r="USN1004" s="14"/>
      <c r="USO1004" s="14"/>
      <c r="USP1004" s="14"/>
      <c r="USQ1004" s="14"/>
      <c r="USR1004" s="14"/>
      <c r="USS1004" s="14"/>
      <c r="UST1004" s="14"/>
      <c r="USU1004" s="14"/>
      <c r="USV1004" s="14"/>
      <c r="USW1004" s="14"/>
      <c r="USX1004" s="14"/>
      <c r="USY1004" s="14"/>
      <c r="USZ1004" s="14"/>
      <c r="UTA1004" s="14"/>
      <c r="UTB1004" s="14"/>
      <c r="UTC1004" s="14"/>
      <c r="UTD1004" s="14"/>
      <c r="UTE1004" s="14"/>
      <c r="UTF1004" s="14"/>
      <c r="UTG1004" s="14"/>
      <c r="UTH1004" s="14"/>
      <c r="UTI1004" s="14"/>
      <c r="UTJ1004" s="14"/>
      <c r="UTK1004" s="14"/>
      <c r="UTL1004" s="14"/>
      <c r="UTM1004" s="14"/>
      <c r="UTN1004" s="14"/>
      <c r="UTO1004" s="14"/>
      <c r="UTP1004" s="14"/>
      <c r="UTQ1004" s="14"/>
      <c r="UTR1004" s="14"/>
      <c r="UTS1004" s="14"/>
      <c r="UTT1004" s="14"/>
      <c r="UTU1004" s="14"/>
      <c r="UTV1004" s="14"/>
      <c r="UTW1004" s="14"/>
      <c r="UTX1004" s="14"/>
      <c r="UTY1004" s="14"/>
      <c r="UTZ1004" s="14"/>
      <c r="UUA1004" s="14"/>
      <c r="UUB1004" s="14"/>
      <c r="UUC1004" s="14"/>
      <c r="UUD1004" s="14"/>
      <c r="UUE1004" s="14"/>
      <c r="UUF1004" s="14"/>
      <c r="UUG1004" s="14"/>
      <c r="UUH1004" s="14"/>
      <c r="UUI1004" s="14"/>
      <c r="UUJ1004" s="14"/>
      <c r="UUK1004" s="14"/>
      <c r="UUL1004" s="14"/>
      <c r="UUM1004" s="14"/>
      <c r="UUN1004" s="14"/>
      <c r="UUO1004" s="14"/>
      <c r="UUP1004" s="14"/>
      <c r="UUQ1004" s="14"/>
      <c r="UUR1004" s="14"/>
      <c r="UUS1004" s="14"/>
      <c r="UUT1004" s="14"/>
      <c r="UUU1004" s="14"/>
      <c r="UUV1004" s="14"/>
      <c r="UUW1004" s="14"/>
      <c r="UUX1004" s="14"/>
      <c r="UUY1004" s="14"/>
      <c r="UUZ1004" s="14"/>
      <c r="UVA1004" s="14"/>
      <c r="UVB1004" s="14"/>
      <c r="UVC1004" s="14"/>
      <c r="UVD1004" s="14"/>
      <c r="UVE1004" s="14"/>
      <c r="UVF1004" s="14"/>
      <c r="UVG1004" s="14"/>
      <c r="UVH1004" s="14"/>
      <c r="UVI1004" s="14"/>
      <c r="UVJ1004" s="14"/>
      <c r="UVK1004" s="14"/>
      <c r="UVL1004" s="14"/>
      <c r="UVM1004" s="14"/>
      <c r="UVN1004" s="14"/>
      <c r="UVO1004" s="14"/>
      <c r="UVP1004" s="14"/>
      <c r="UVQ1004" s="14"/>
      <c r="UVR1004" s="14"/>
      <c r="UVS1004" s="14"/>
      <c r="UVT1004" s="14"/>
      <c r="UVU1004" s="14"/>
      <c r="UVV1004" s="14"/>
      <c r="UVW1004" s="14"/>
      <c r="UVX1004" s="14"/>
      <c r="UVY1004" s="14"/>
      <c r="UVZ1004" s="14"/>
      <c r="UWA1004" s="14"/>
      <c r="UWB1004" s="14"/>
      <c r="UWC1004" s="14"/>
      <c r="UWD1004" s="14"/>
      <c r="UWE1004" s="14"/>
      <c r="UWF1004" s="14"/>
      <c r="UWG1004" s="14"/>
      <c r="UWH1004" s="14"/>
      <c r="UWI1004" s="14"/>
      <c r="UWJ1004" s="14"/>
      <c r="UWK1004" s="14"/>
      <c r="UWL1004" s="14"/>
      <c r="UWM1004" s="14"/>
      <c r="UWN1004" s="14"/>
      <c r="UWO1004" s="14"/>
      <c r="UWP1004" s="14"/>
      <c r="UWQ1004" s="14"/>
      <c r="UWR1004" s="14"/>
      <c r="UWS1004" s="14"/>
      <c r="UWT1004" s="14"/>
      <c r="UWU1004" s="14"/>
      <c r="UWV1004" s="14"/>
      <c r="UWW1004" s="14"/>
      <c r="UWX1004" s="14"/>
      <c r="UWY1004" s="14"/>
      <c r="UWZ1004" s="14"/>
      <c r="UXA1004" s="14"/>
      <c r="UXB1004" s="14"/>
      <c r="UXC1004" s="14"/>
      <c r="UXD1004" s="14"/>
      <c r="UXE1004" s="14"/>
      <c r="UXF1004" s="14"/>
      <c r="UXG1004" s="14"/>
      <c r="UXH1004" s="14"/>
      <c r="UXI1004" s="14"/>
      <c r="UXJ1004" s="14"/>
      <c r="UXK1004" s="14"/>
      <c r="UXL1004" s="14"/>
      <c r="UXM1004" s="14"/>
      <c r="UXN1004" s="14"/>
      <c r="UXO1004" s="14"/>
      <c r="UXP1004" s="14"/>
      <c r="UXQ1004" s="14"/>
      <c r="UXR1004" s="14"/>
      <c r="UXS1004" s="14"/>
      <c r="UXT1004" s="14"/>
      <c r="UXU1004" s="14"/>
      <c r="UXV1004" s="14"/>
      <c r="UXW1004" s="14"/>
      <c r="UXX1004" s="14"/>
      <c r="UXY1004" s="14"/>
      <c r="UXZ1004" s="14"/>
      <c r="UYA1004" s="14"/>
      <c r="UYB1004" s="14"/>
      <c r="UYC1004" s="14"/>
      <c r="UYD1004" s="14"/>
      <c r="UYE1004" s="14"/>
      <c r="UYF1004" s="14"/>
      <c r="UYG1004" s="14"/>
      <c r="UYH1004" s="14"/>
      <c r="UYI1004" s="14"/>
      <c r="UYJ1004" s="14"/>
      <c r="UYK1004" s="14"/>
      <c r="UYL1004" s="14"/>
      <c r="UYM1004" s="14"/>
      <c r="UYN1004" s="14"/>
      <c r="UYO1004" s="14"/>
      <c r="UYP1004" s="14"/>
      <c r="UYQ1004" s="14"/>
      <c r="UYR1004" s="14"/>
      <c r="UYS1004" s="14"/>
      <c r="UYT1004" s="14"/>
      <c r="UYU1004" s="14"/>
      <c r="UYV1004" s="14"/>
      <c r="UYW1004" s="14"/>
      <c r="UYX1004" s="14"/>
      <c r="UYY1004" s="14"/>
      <c r="UYZ1004" s="14"/>
      <c r="UZA1004" s="14"/>
      <c r="UZB1004" s="14"/>
      <c r="UZC1004" s="14"/>
      <c r="UZD1004" s="14"/>
      <c r="UZE1004" s="14"/>
      <c r="UZF1004" s="14"/>
      <c r="UZG1004" s="14"/>
      <c r="UZH1004" s="14"/>
      <c r="UZI1004" s="14"/>
      <c r="UZJ1004" s="14"/>
      <c r="UZK1004" s="14"/>
      <c r="UZL1004" s="14"/>
      <c r="UZM1004" s="14"/>
      <c r="UZN1004" s="14"/>
      <c r="UZO1004" s="14"/>
      <c r="UZP1004" s="14"/>
      <c r="UZQ1004" s="14"/>
      <c r="UZR1004" s="14"/>
      <c r="UZS1004" s="14"/>
      <c r="UZT1004" s="14"/>
      <c r="UZU1004" s="14"/>
      <c r="UZV1004" s="14"/>
      <c r="UZW1004" s="14"/>
      <c r="UZX1004" s="14"/>
      <c r="UZY1004" s="14"/>
      <c r="UZZ1004" s="14"/>
      <c r="VAA1004" s="14"/>
      <c r="VAB1004" s="14"/>
      <c r="VAC1004" s="14"/>
      <c r="VAD1004" s="14"/>
      <c r="VAE1004" s="14"/>
      <c r="VAF1004" s="14"/>
      <c r="VAG1004" s="14"/>
      <c r="VAH1004" s="14"/>
      <c r="VAI1004" s="14"/>
      <c r="VAJ1004" s="14"/>
      <c r="VAK1004" s="14"/>
      <c r="VAL1004" s="14"/>
      <c r="VAM1004" s="14"/>
      <c r="VAN1004" s="14"/>
      <c r="VAO1004" s="14"/>
      <c r="VAP1004" s="14"/>
      <c r="VAQ1004" s="14"/>
      <c r="VAR1004" s="14"/>
      <c r="VAS1004" s="14"/>
      <c r="VAT1004" s="14"/>
      <c r="VAU1004" s="14"/>
      <c r="VAV1004" s="14"/>
      <c r="VAW1004" s="14"/>
      <c r="VAX1004" s="14"/>
      <c r="VAY1004" s="14"/>
      <c r="VAZ1004" s="14"/>
      <c r="VBA1004" s="14"/>
      <c r="VBB1004" s="14"/>
      <c r="VBC1004" s="14"/>
      <c r="VBD1004" s="14"/>
      <c r="VBE1004" s="14"/>
      <c r="VBF1004" s="14"/>
      <c r="VBG1004" s="14"/>
      <c r="VBH1004" s="14"/>
      <c r="VBI1004" s="14"/>
      <c r="VBJ1004" s="14"/>
      <c r="VBK1004" s="14"/>
      <c r="VBL1004" s="14"/>
      <c r="VBM1004" s="14"/>
      <c r="VBN1004" s="14"/>
      <c r="VBO1004" s="14"/>
      <c r="VBP1004" s="14"/>
      <c r="VBQ1004" s="14"/>
      <c r="VBR1004" s="14"/>
      <c r="VBS1004" s="14"/>
      <c r="VBT1004" s="14"/>
      <c r="VBU1004" s="14"/>
      <c r="VBV1004" s="14"/>
      <c r="VBW1004" s="14"/>
      <c r="VBX1004" s="14"/>
      <c r="VBY1004" s="14"/>
      <c r="VBZ1004" s="14"/>
      <c r="VCA1004" s="14"/>
      <c r="VCB1004" s="14"/>
      <c r="VCC1004" s="14"/>
      <c r="VCD1004" s="14"/>
      <c r="VCE1004" s="14"/>
      <c r="VCF1004" s="14"/>
      <c r="VCG1004" s="14"/>
      <c r="VCH1004" s="14"/>
      <c r="VCI1004" s="14"/>
      <c r="VCJ1004" s="14"/>
      <c r="VCK1004" s="14"/>
      <c r="VCL1004" s="14"/>
      <c r="VCM1004" s="14"/>
      <c r="VCN1004" s="14"/>
      <c r="VCO1004" s="14"/>
      <c r="VCP1004" s="14"/>
      <c r="VCQ1004" s="14"/>
      <c r="VCR1004" s="14"/>
      <c r="VCS1004" s="14"/>
      <c r="VCT1004" s="14"/>
      <c r="VCU1004" s="14"/>
      <c r="VCV1004" s="14"/>
      <c r="VCW1004" s="14"/>
      <c r="VCX1004" s="14"/>
      <c r="VCY1004" s="14"/>
      <c r="VCZ1004" s="14"/>
      <c r="VDA1004" s="14"/>
      <c r="VDB1004" s="14"/>
      <c r="VDC1004" s="14"/>
      <c r="VDD1004" s="14"/>
      <c r="VDE1004" s="14"/>
      <c r="VDF1004" s="14"/>
      <c r="VDG1004" s="14"/>
      <c r="VDH1004" s="14"/>
      <c r="VDI1004" s="14"/>
      <c r="VDJ1004" s="14"/>
      <c r="VDK1004" s="14"/>
      <c r="VDL1004" s="14"/>
      <c r="VDM1004" s="14"/>
      <c r="VDN1004" s="14"/>
      <c r="VDO1004" s="14"/>
      <c r="VDP1004" s="14"/>
      <c r="VDQ1004" s="14"/>
      <c r="VDR1004" s="14"/>
      <c r="VDS1004" s="14"/>
      <c r="VDT1004" s="14"/>
      <c r="VDU1004" s="14"/>
      <c r="VDV1004" s="14"/>
      <c r="VDW1004" s="14"/>
      <c r="VDX1004" s="14"/>
      <c r="VDY1004" s="14"/>
      <c r="VDZ1004" s="14"/>
      <c r="VEA1004" s="14"/>
      <c r="VEB1004" s="14"/>
      <c r="VEC1004" s="14"/>
      <c r="VED1004" s="14"/>
      <c r="VEE1004" s="14"/>
      <c r="VEF1004" s="14"/>
      <c r="VEG1004" s="14"/>
      <c r="VEH1004" s="14"/>
      <c r="VEI1004" s="14"/>
      <c r="VEJ1004" s="14"/>
      <c r="VEK1004" s="14"/>
      <c r="VEL1004" s="14"/>
      <c r="VEM1004" s="14"/>
      <c r="VEN1004" s="14"/>
      <c r="VEO1004" s="14"/>
      <c r="VEP1004" s="14"/>
      <c r="VEQ1004" s="14"/>
      <c r="VER1004" s="14"/>
      <c r="VES1004" s="14"/>
      <c r="VET1004" s="14"/>
      <c r="VEU1004" s="14"/>
      <c r="VEV1004" s="14"/>
      <c r="VEW1004" s="14"/>
      <c r="VEX1004" s="14"/>
      <c r="VEY1004" s="14"/>
      <c r="VEZ1004" s="14"/>
      <c r="VFA1004" s="14"/>
      <c r="VFB1004" s="14"/>
      <c r="VFC1004" s="14"/>
      <c r="VFD1004" s="14"/>
      <c r="VFE1004" s="14"/>
      <c r="VFF1004" s="14"/>
      <c r="VFG1004" s="14"/>
      <c r="VFH1004" s="14"/>
      <c r="VFI1004" s="14"/>
      <c r="VFJ1004" s="14"/>
      <c r="VFK1004" s="14"/>
      <c r="VFL1004" s="14"/>
      <c r="VFM1004" s="14"/>
      <c r="VFN1004" s="14"/>
      <c r="VFO1004" s="14"/>
      <c r="VFP1004" s="14"/>
      <c r="VFQ1004" s="14"/>
      <c r="VFR1004" s="14"/>
      <c r="VFS1004" s="14"/>
      <c r="VFT1004" s="14"/>
      <c r="VFU1004" s="14"/>
      <c r="VFV1004" s="14"/>
      <c r="VFW1004" s="14"/>
      <c r="VFX1004" s="14"/>
      <c r="VFY1004" s="14"/>
      <c r="VFZ1004" s="14"/>
      <c r="VGA1004" s="14"/>
      <c r="VGB1004" s="14"/>
      <c r="VGC1004" s="14"/>
      <c r="VGD1004" s="14"/>
      <c r="VGE1004" s="14"/>
      <c r="VGF1004" s="14"/>
      <c r="VGG1004" s="14"/>
      <c r="VGH1004" s="14"/>
      <c r="VGI1004" s="14"/>
      <c r="VGJ1004" s="14"/>
      <c r="VGK1004" s="14"/>
      <c r="VGL1004" s="14"/>
      <c r="VGM1004" s="14"/>
      <c r="VGN1004" s="14"/>
      <c r="VGO1004" s="14"/>
      <c r="VGP1004" s="14"/>
      <c r="VGQ1004" s="14"/>
      <c r="VGR1004" s="14"/>
      <c r="VGS1004" s="14"/>
      <c r="VGT1004" s="14"/>
      <c r="VGU1004" s="14"/>
      <c r="VGV1004" s="14"/>
      <c r="VGW1004" s="14"/>
      <c r="VGX1004" s="14"/>
      <c r="VGY1004" s="14"/>
      <c r="VGZ1004" s="14"/>
      <c r="VHA1004" s="14"/>
      <c r="VHB1004" s="14"/>
      <c r="VHC1004" s="14"/>
      <c r="VHD1004" s="14"/>
      <c r="VHE1004" s="14"/>
      <c r="VHF1004" s="14"/>
      <c r="VHG1004" s="14"/>
      <c r="VHH1004" s="14"/>
      <c r="VHI1004" s="14"/>
      <c r="VHJ1004" s="14"/>
      <c r="VHK1004" s="14"/>
      <c r="VHL1004" s="14"/>
      <c r="VHM1004" s="14"/>
      <c r="VHN1004" s="14"/>
      <c r="VHO1004" s="14"/>
      <c r="VHP1004" s="14"/>
      <c r="VHQ1004" s="14"/>
      <c r="VHR1004" s="14"/>
      <c r="VHS1004" s="14"/>
      <c r="VHT1004" s="14"/>
      <c r="VHU1004" s="14"/>
      <c r="VHV1004" s="14"/>
      <c r="VHW1004" s="14"/>
      <c r="VHX1004" s="14"/>
      <c r="VHY1004" s="14"/>
      <c r="VHZ1004" s="14"/>
      <c r="VIA1004" s="14"/>
      <c r="VIB1004" s="14"/>
      <c r="VIC1004" s="14"/>
      <c r="VID1004" s="14"/>
      <c r="VIE1004" s="14"/>
      <c r="VIF1004" s="14"/>
      <c r="VIG1004" s="14"/>
      <c r="VIH1004" s="14"/>
      <c r="VII1004" s="14"/>
      <c r="VIJ1004" s="14"/>
      <c r="VIK1004" s="14"/>
      <c r="VIL1004" s="14"/>
      <c r="VIM1004" s="14"/>
      <c r="VIN1004" s="14"/>
      <c r="VIO1004" s="14"/>
      <c r="VIP1004" s="14"/>
      <c r="VIQ1004" s="14"/>
      <c r="VIR1004" s="14"/>
      <c r="VIS1004" s="14"/>
      <c r="VIT1004" s="14"/>
      <c r="VIU1004" s="14"/>
      <c r="VIV1004" s="14"/>
      <c r="VIW1004" s="14"/>
      <c r="VIX1004" s="14"/>
      <c r="VIY1004" s="14"/>
      <c r="VIZ1004" s="14"/>
      <c r="VJA1004" s="14"/>
      <c r="VJB1004" s="14"/>
      <c r="VJC1004" s="14"/>
      <c r="VJD1004" s="14"/>
      <c r="VJE1004" s="14"/>
      <c r="VJF1004" s="14"/>
      <c r="VJG1004" s="14"/>
      <c r="VJH1004" s="14"/>
      <c r="VJI1004" s="14"/>
      <c r="VJJ1004" s="14"/>
      <c r="VJK1004" s="14"/>
      <c r="VJL1004" s="14"/>
      <c r="VJM1004" s="14"/>
      <c r="VJN1004" s="14"/>
      <c r="VJO1004" s="14"/>
      <c r="VJP1004" s="14"/>
      <c r="VJQ1004" s="14"/>
      <c r="VJR1004" s="14"/>
      <c r="VJS1004" s="14"/>
      <c r="VJT1004" s="14"/>
      <c r="VJU1004" s="14"/>
      <c r="VJV1004" s="14"/>
      <c r="VJW1004" s="14"/>
      <c r="VJX1004" s="14"/>
      <c r="VJY1004" s="14"/>
      <c r="VJZ1004" s="14"/>
      <c r="VKA1004" s="14"/>
      <c r="VKB1004" s="14"/>
      <c r="VKC1004" s="14"/>
      <c r="VKD1004" s="14"/>
      <c r="VKE1004" s="14"/>
      <c r="VKF1004" s="14"/>
      <c r="VKG1004" s="14"/>
      <c r="VKH1004" s="14"/>
      <c r="VKI1004" s="14"/>
      <c r="VKJ1004" s="14"/>
      <c r="VKK1004" s="14"/>
      <c r="VKL1004" s="14"/>
      <c r="VKM1004" s="14"/>
      <c r="VKN1004" s="14"/>
      <c r="VKO1004" s="14"/>
      <c r="VKP1004" s="14"/>
      <c r="VKQ1004" s="14"/>
      <c r="VKR1004" s="14"/>
      <c r="VKS1004" s="14"/>
      <c r="VKT1004" s="14"/>
      <c r="VKU1004" s="14"/>
      <c r="VKV1004" s="14"/>
      <c r="VKW1004" s="14"/>
      <c r="VKX1004" s="14"/>
      <c r="VKY1004" s="14"/>
      <c r="VKZ1004" s="14"/>
      <c r="VLA1004" s="14"/>
      <c r="VLB1004" s="14"/>
      <c r="VLC1004" s="14"/>
      <c r="VLD1004" s="14"/>
      <c r="VLE1004" s="14"/>
      <c r="VLF1004" s="14"/>
      <c r="VLG1004" s="14"/>
      <c r="VLH1004" s="14"/>
      <c r="VLI1004" s="14"/>
      <c r="VLJ1004" s="14"/>
      <c r="VLK1004" s="14"/>
      <c r="VLL1004" s="14"/>
      <c r="VLM1004" s="14"/>
      <c r="VLN1004" s="14"/>
      <c r="VLO1004" s="14"/>
      <c r="VLP1004" s="14"/>
      <c r="VLQ1004" s="14"/>
      <c r="VLR1004" s="14"/>
      <c r="VLS1004" s="14"/>
      <c r="VLT1004" s="14"/>
      <c r="VLU1004" s="14"/>
      <c r="VLV1004" s="14"/>
      <c r="VLW1004" s="14"/>
      <c r="VLX1004" s="14"/>
      <c r="VLY1004" s="14"/>
      <c r="VLZ1004" s="14"/>
      <c r="VMA1004" s="14"/>
      <c r="VMB1004" s="14"/>
      <c r="VMC1004" s="14"/>
      <c r="VMD1004" s="14"/>
      <c r="VME1004" s="14"/>
      <c r="VMF1004" s="14"/>
      <c r="VMG1004" s="14"/>
      <c r="VMH1004" s="14"/>
      <c r="VMI1004" s="14"/>
      <c r="VMJ1004" s="14"/>
      <c r="VMK1004" s="14"/>
      <c r="VML1004" s="14"/>
      <c r="VMM1004" s="14"/>
      <c r="VMN1004" s="14"/>
      <c r="VMO1004" s="14"/>
      <c r="VMP1004" s="14"/>
      <c r="VMQ1004" s="14"/>
      <c r="VMR1004" s="14"/>
      <c r="VMS1004" s="14"/>
      <c r="VMT1004" s="14"/>
      <c r="VMU1004" s="14"/>
      <c r="VMV1004" s="14"/>
      <c r="VMW1004" s="14"/>
      <c r="VMX1004" s="14"/>
      <c r="VMY1004" s="14"/>
      <c r="VMZ1004" s="14"/>
      <c r="VNA1004" s="14"/>
      <c r="VNB1004" s="14"/>
      <c r="VNC1004" s="14"/>
      <c r="VND1004" s="14"/>
      <c r="VNE1004" s="14"/>
      <c r="VNF1004" s="14"/>
      <c r="VNG1004" s="14"/>
      <c r="VNH1004" s="14"/>
      <c r="VNI1004" s="14"/>
      <c r="VNJ1004" s="14"/>
      <c r="VNK1004" s="14"/>
      <c r="VNL1004" s="14"/>
      <c r="VNM1004" s="14"/>
      <c r="VNN1004" s="14"/>
      <c r="VNO1004" s="14"/>
      <c r="VNP1004" s="14"/>
      <c r="VNQ1004" s="14"/>
      <c r="VNR1004" s="14"/>
      <c r="VNS1004" s="14"/>
      <c r="VNT1004" s="14"/>
      <c r="VNU1004" s="14"/>
      <c r="VNV1004" s="14"/>
      <c r="VNW1004" s="14"/>
      <c r="VNX1004" s="14"/>
      <c r="VNY1004" s="14"/>
      <c r="VNZ1004" s="14"/>
      <c r="VOA1004" s="14"/>
      <c r="VOB1004" s="14"/>
      <c r="VOC1004" s="14"/>
      <c r="VOD1004" s="14"/>
      <c r="VOE1004" s="14"/>
      <c r="VOF1004" s="14"/>
      <c r="VOG1004" s="14"/>
      <c r="VOH1004" s="14"/>
      <c r="VOI1004" s="14"/>
      <c r="VOJ1004" s="14"/>
      <c r="VOK1004" s="14"/>
      <c r="VOL1004" s="14"/>
      <c r="VOM1004" s="14"/>
      <c r="VON1004" s="14"/>
      <c r="VOO1004" s="14"/>
      <c r="VOP1004" s="14"/>
      <c r="VOQ1004" s="14"/>
      <c r="VOR1004" s="14"/>
      <c r="VOS1004" s="14"/>
      <c r="VOT1004" s="14"/>
      <c r="VOU1004" s="14"/>
      <c r="VOV1004" s="14"/>
      <c r="VOW1004" s="14"/>
      <c r="VOX1004" s="14"/>
      <c r="VOY1004" s="14"/>
      <c r="VOZ1004" s="14"/>
      <c r="VPA1004" s="14"/>
      <c r="VPB1004" s="14"/>
      <c r="VPC1004" s="14"/>
      <c r="VPD1004" s="14"/>
      <c r="VPE1004" s="14"/>
      <c r="VPF1004" s="14"/>
      <c r="VPG1004" s="14"/>
      <c r="VPH1004" s="14"/>
      <c r="VPI1004" s="14"/>
      <c r="VPJ1004" s="14"/>
      <c r="VPK1004" s="14"/>
      <c r="VPL1004" s="14"/>
      <c r="VPM1004" s="14"/>
      <c r="VPN1004" s="14"/>
      <c r="VPO1004" s="14"/>
      <c r="VPP1004" s="14"/>
      <c r="VPQ1004" s="14"/>
      <c r="VPR1004" s="14"/>
      <c r="VPS1004" s="14"/>
      <c r="VPT1004" s="14"/>
      <c r="VPU1004" s="14"/>
      <c r="VPV1004" s="14"/>
      <c r="VPW1004" s="14"/>
      <c r="VPX1004" s="14"/>
      <c r="VPY1004" s="14"/>
      <c r="VPZ1004" s="14"/>
      <c r="VQA1004" s="14"/>
      <c r="VQB1004" s="14"/>
      <c r="VQC1004" s="14"/>
      <c r="VQD1004" s="14"/>
      <c r="VQE1004" s="14"/>
      <c r="VQF1004" s="14"/>
      <c r="VQG1004" s="14"/>
      <c r="VQH1004" s="14"/>
      <c r="VQI1004" s="14"/>
      <c r="VQJ1004" s="14"/>
      <c r="VQK1004" s="14"/>
      <c r="VQL1004" s="14"/>
      <c r="VQM1004" s="14"/>
      <c r="VQN1004" s="14"/>
      <c r="VQO1004" s="14"/>
      <c r="VQP1004" s="14"/>
      <c r="VQQ1004" s="14"/>
      <c r="VQR1004" s="14"/>
      <c r="VQS1004" s="14"/>
      <c r="VQT1004" s="14"/>
      <c r="VQU1004" s="14"/>
      <c r="VQV1004" s="14"/>
      <c r="VQW1004" s="14"/>
      <c r="VQX1004" s="14"/>
      <c r="VQY1004" s="14"/>
      <c r="VQZ1004" s="14"/>
      <c r="VRA1004" s="14"/>
      <c r="VRB1004" s="14"/>
      <c r="VRC1004" s="14"/>
      <c r="VRD1004" s="14"/>
      <c r="VRE1004" s="14"/>
      <c r="VRF1004" s="14"/>
      <c r="VRG1004" s="14"/>
      <c r="VRH1004" s="14"/>
      <c r="VRI1004" s="14"/>
      <c r="VRJ1004" s="14"/>
      <c r="VRK1004" s="14"/>
      <c r="VRL1004" s="14"/>
      <c r="VRM1004" s="14"/>
      <c r="VRN1004" s="14"/>
      <c r="VRO1004" s="14"/>
      <c r="VRP1004" s="14"/>
      <c r="VRQ1004" s="14"/>
      <c r="VRR1004" s="14"/>
      <c r="VRS1004" s="14"/>
      <c r="VRT1004" s="14"/>
      <c r="VRU1004" s="14"/>
      <c r="VRV1004" s="14"/>
      <c r="VRW1004" s="14"/>
      <c r="VRX1004" s="14"/>
      <c r="VRY1004" s="14"/>
      <c r="VRZ1004" s="14"/>
      <c r="VSA1004" s="14"/>
      <c r="VSB1004" s="14"/>
      <c r="VSC1004" s="14"/>
      <c r="VSD1004" s="14"/>
      <c r="VSE1004" s="14"/>
      <c r="VSF1004" s="14"/>
      <c r="VSG1004" s="14"/>
      <c r="VSH1004" s="14"/>
      <c r="VSI1004" s="14"/>
      <c r="VSJ1004" s="14"/>
      <c r="VSK1004" s="14"/>
      <c r="VSL1004" s="14"/>
      <c r="VSM1004" s="14"/>
      <c r="VSN1004" s="14"/>
      <c r="VSO1004" s="14"/>
      <c r="VSP1004" s="14"/>
      <c r="VSQ1004" s="14"/>
      <c r="VSR1004" s="14"/>
      <c r="VSS1004" s="14"/>
      <c r="VST1004" s="14"/>
      <c r="VSU1004" s="14"/>
      <c r="VSV1004" s="14"/>
      <c r="VSW1004" s="14"/>
      <c r="VSX1004" s="14"/>
      <c r="VSY1004" s="14"/>
      <c r="VSZ1004" s="14"/>
      <c r="VTA1004" s="14"/>
      <c r="VTB1004" s="14"/>
      <c r="VTC1004" s="14"/>
      <c r="VTD1004" s="14"/>
      <c r="VTE1004" s="14"/>
      <c r="VTF1004" s="14"/>
      <c r="VTG1004" s="14"/>
      <c r="VTH1004" s="14"/>
      <c r="VTI1004" s="14"/>
      <c r="VTJ1004" s="14"/>
      <c r="VTK1004" s="14"/>
      <c r="VTL1004" s="14"/>
      <c r="VTM1004" s="14"/>
      <c r="VTN1004" s="14"/>
      <c r="VTO1004" s="14"/>
      <c r="VTP1004" s="14"/>
      <c r="VTQ1004" s="14"/>
      <c r="VTR1004" s="14"/>
      <c r="VTS1004" s="14"/>
      <c r="VTT1004" s="14"/>
      <c r="VTU1004" s="14"/>
      <c r="VTV1004" s="14"/>
      <c r="VTW1004" s="14"/>
      <c r="VTX1004" s="14"/>
      <c r="VTY1004" s="14"/>
      <c r="VTZ1004" s="14"/>
      <c r="VUA1004" s="14"/>
      <c r="VUB1004" s="14"/>
      <c r="VUC1004" s="14"/>
      <c r="VUD1004" s="14"/>
      <c r="VUE1004" s="14"/>
      <c r="VUF1004" s="14"/>
      <c r="VUG1004" s="14"/>
      <c r="VUH1004" s="14"/>
      <c r="VUI1004" s="14"/>
      <c r="VUJ1004" s="14"/>
      <c r="VUK1004" s="14"/>
      <c r="VUL1004" s="14"/>
      <c r="VUM1004" s="14"/>
      <c r="VUN1004" s="14"/>
      <c r="VUO1004" s="14"/>
      <c r="VUP1004" s="14"/>
      <c r="VUQ1004" s="14"/>
      <c r="VUR1004" s="14"/>
      <c r="VUS1004" s="14"/>
      <c r="VUT1004" s="14"/>
      <c r="VUU1004" s="14"/>
      <c r="VUV1004" s="14"/>
      <c r="VUW1004" s="14"/>
      <c r="VUX1004" s="14"/>
      <c r="VUY1004" s="14"/>
      <c r="VUZ1004" s="14"/>
      <c r="VVA1004" s="14"/>
      <c r="VVB1004" s="14"/>
      <c r="VVC1004" s="14"/>
      <c r="VVD1004" s="14"/>
      <c r="VVE1004" s="14"/>
      <c r="VVF1004" s="14"/>
      <c r="VVG1004" s="14"/>
      <c r="VVH1004" s="14"/>
      <c r="VVI1004" s="14"/>
      <c r="VVJ1004" s="14"/>
      <c r="VVK1004" s="14"/>
      <c r="VVL1004" s="14"/>
      <c r="VVM1004" s="14"/>
      <c r="VVN1004" s="14"/>
      <c r="VVO1004" s="14"/>
      <c r="VVP1004" s="14"/>
      <c r="VVQ1004" s="14"/>
      <c r="VVR1004" s="14"/>
      <c r="VVS1004" s="14"/>
      <c r="VVT1004" s="14"/>
      <c r="VVU1004" s="14"/>
      <c r="VVV1004" s="14"/>
      <c r="VVW1004" s="14"/>
      <c r="VVX1004" s="14"/>
      <c r="VVY1004" s="14"/>
      <c r="VVZ1004" s="14"/>
      <c r="VWA1004" s="14"/>
      <c r="VWB1004" s="14"/>
      <c r="VWC1004" s="14"/>
      <c r="VWD1004" s="14"/>
      <c r="VWE1004" s="14"/>
      <c r="VWF1004" s="14"/>
      <c r="VWG1004" s="14"/>
      <c r="VWH1004" s="14"/>
      <c r="VWI1004" s="14"/>
      <c r="VWJ1004" s="14"/>
      <c r="VWK1004" s="14"/>
      <c r="VWL1004" s="14"/>
      <c r="VWM1004" s="14"/>
      <c r="VWN1004" s="14"/>
      <c r="VWO1004" s="14"/>
      <c r="VWP1004" s="14"/>
      <c r="VWQ1004" s="14"/>
      <c r="VWR1004" s="14"/>
      <c r="VWS1004" s="14"/>
      <c r="VWT1004" s="14"/>
      <c r="VWU1004" s="14"/>
      <c r="VWV1004" s="14"/>
      <c r="VWW1004" s="14"/>
      <c r="VWX1004" s="14"/>
      <c r="VWY1004" s="14"/>
      <c r="VWZ1004" s="14"/>
      <c r="VXA1004" s="14"/>
      <c r="VXB1004" s="14"/>
      <c r="VXC1004" s="14"/>
      <c r="VXD1004" s="14"/>
      <c r="VXE1004" s="14"/>
      <c r="VXF1004" s="14"/>
      <c r="VXG1004" s="14"/>
      <c r="VXH1004" s="14"/>
      <c r="VXI1004" s="14"/>
      <c r="VXJ1004" s="14"/>
      <c r="VXK1004" s="14"/>
      <c r="VXL1004" s="14"/>
      <c r="VXM1004" s="14"/>
      <c r="VXN1004" s="14"/>
      <c r="VXO1004" s="14"/>
      <c r="VXP1004" s="14"/>
      <c r="VXQ1004" s="14"/>
      <c r="VXR1004" s="14"/>
      <c r="VXS1004" s="14"/>
      <c r="VXT1004" s="14"/>
      <c r="VXU1004" s="14"/>
      <c r="VXV1004" s="14"/>
      <c r="VXW1004" s="14"/>
      <c r="VXX1004" s="14"/>
      <c r="VXY1004" s="14"/>
      <c r="VXZ1004" s="14"/>
      <c r="VYA1004" s="14"/>
      <c r="VYB1004" s="14"/>
      <c r="VYC1004" s="14"/>
      <c r="VYD1004" s="14"/>
      <c r="VYE1004" s="14"/>
      <c r="VYF1004" s="14"/>
      <c r="VYG1004" s="14"/>
      <c r="VYH1004" s="14"/>
      <c r="VYI1004" s="14"/>
      <c r="VYJ1004" s="14"/>
      <c r="VYK1004" s="14"/>
      <c r="VYL1004" s="14"/>
      <c r="VYM1004" s="14"/>
      <c r="VYN1004" s="14"/>
      <c r="VYO1004" s="14"/>
      <c r="VYP1004" s="14"/>
      <c r="VYQ1004" s="14"/>
      <c r="VYR1004" s="14"/>
      <c r="VYS1004" s="14"/>
      <c r="VYT1004" s="14"/>
      <c r="VYU1004" s="14"/>
      <c r="VYV1004" s="14"/>
      <c r="VYW1004" s="14"/>
      <c r="VYX1004" s="14"/>
      <c r="VYY1004" s="14"/>
      <c r="VYZ1004" s="14"/>
      <c r="VZA1004" s="14"/>
      <c r="VZB1004" s="14"/>
      <c r="VZC1004" s="14"/>
      <c r="VZD1004" s="14"/>
      <c r="VZE1004" s="14"/>
      <c r="VZF1004" s="14"/>
      <c r="VZG1004" s="14"/>
      <c r="VZH1004" s="14"/>
      <c r="VZI1004" s="14"/>
      <c r="VZJ1004" s="14"/>
      <c r="VZK1004" s="14"/>
      <c r="VZL1004" s="14"/>
      <c r="VZM1004" s="14"/>
      <c r="VZN1004" s="14"/>
      <c r="VZO1004" s="14"/>
      <c r="VZP1004" s="14"/>
      <c r="VZQ1004" s="14"/>
      <c r="VZR1004" s="14"/>
      <c r="VZS1004" s="14"/>
      <c r="VZT1004" s="14"/>
      <c r="VZU1004" s="14"/>
      <c r="VZV1004" s="14"/>
      <c r="VZW1004" s="14"/>
      <c r="VZX1004" s="14"/>
      <c r="VZY1004" s="14"/>
      <c r="VZZ1004" s="14"/>
      <c r="WAA1004" s="14"/>
      <c r="WAB1004" s="14"/>
      <c r="WAC1004" s="14"/>
      <c r="WAD1004" s="14"/>
      <c r="WAE1004" s="14"/>
      <c r="WAF1004" s="14"/>
      <c r="WAG1004" s="14"/>
      <c r="WAH1004" s="14"/>
      <c r="WAI1004" s="14"/>
      <c r="WAJ1004" s="14"/>
      <c r="WAK1004" s="14"/>
      <c r="WAL1004" s="14"/>
      <c r="WAM1004" s="14"/>
      <c r="WAN1004" s="14"/>
      <c r="WAO1004" s="14"/>
      <c r="WAP1004" s="14"/>
      <c r="WAQ1004" s="14"/>
      <c r="WAR1004" s="14"/>
      <c r="WAS1004" s="14"/>
      <c r="WAT1004" s="14"/>
      <c r="WAU1004" s="14"/>
      <c r="WAV1004" s="14"/>
      <c r="WAW1004" s="14"/>
      <c r="WAX1004" s="14"/>
      <c r="WAY1004" s="14"/>
      <c r="WAZ1004" s="14"/>
      <c r="WBA1004" s="14"/>
      <c r="WBB1004" s="14"/>
      <c r="WBC1004" s="14"/>
      <c r="WBD1004" s="14"/>
      <c r="WBE1004" s="14"/>
      <c r="WBF1004" s="14"/>
      <c r="WBG1004" s="14"/>
      <c r="WBH1004" s="14"/>
      <c r="WBI1004" s="14"/>
      <c r="WBJ1004" s="14"/>
      <c r="WBK1004" s="14"/>
      <c r="WBL1004" s="14"/>
      <c r="WBM1004" s="14"/>
      <c r="WBN1004" s="14"/>
      <c r="WBO1004" s="14"/>
      <c r="WBP1004" s="14"/>
      <c r="WBQ1004" s="14"/>
      <c r="WBR1004" s="14"/>
      <c r="WBS1004" s="14"/>
      <c r="WBT1004" s="14"/>
      <c r="WBU1004" s="14"/>
      <c r="WBV1004" s="14"/>
      <c r="WBW1004" s="14"/>
      <c r="WBX1004" s="14"/>
      <c r="WBY1004" s="14"/>
      <c r="WBZ1004" s="14"/>
      <c r="WCA1004" s="14"/>
      <c r="WCB1004" s="14"/>
      <c r="WCC1004" s="14"/>
      <c r="WCD1004" s="14"/>
      <c r="WCE1004" s="14"/>
      <c r="WCF1004" s="14"/>
      <c r="WCG1004" s="14"/>
      <c r="WCH1004" s="14"/>
      <c r="WCI1004" s="14"/>
      <c r="WCJ1004" s="14"/>
      <c r="WCK1004" s="14"/>
      <c r="WCL1004" s="14"/>
      <c r="WCM1004" s="14"/>
      <c r="WCN1004" s="14"/>
      <c r="WCO1004" s="14"/>
      <c r="WCP1004" s="14"/>
      <c r="WCQ1004" s="14"/>
      <c r="WCR1004" s="14"/>
      <c r="WCS1004" s="14"/>
      <c r="WCT1004" s="14"/>
      <c r="WCU1004" s="14"/>
      <c r="WCV1004" s="14"/>
      <c r="WCW1004" s="14"/>
      <c r="WCX1004" s="14"/>
      <c r="WCY1004" s="14"/>
      <c r="WCZ1004" s="14"/>
      <c r="WDA1004" s="14"/>
      <c r="WDB1004" s="14"/>
      <c r="WDC1004" s="14"/>
      <c r="WDD1004" s="14"/>
      <c r="WDE1004" s="14"/>
      <c r="WDF1004" s="14"/>
      <c r="WDG1004" s="14"/>
      <c r="WDH1004" s="14"/>
      <c r="WDI1004" s="14"/>
      <c r="WDJ1004" s="14"/>
      <c r="WDK1004" s="14"/>
      <c r="WDL1004" s="14"/>
      <c r="WDM1004" s="14"/>
      <c r="WDN1004" s="14"/>
      <c r="WDO1004" s="14"/>
      <c r="WDP1004" s="14"/>
      <c r="WDQ1004" s="14"/>
      <c r="WDR1004" s="14"/>
      <c r="WDS1004" s="14"/>
      <c r="WDT1004" s="14"/>
      <c r="WDU1004" s="14"/>
      <c r="WDV1004" s="14"/>
      <c r="WDW1004" s="14"/>
      <c r="WDX1004" s="14"/>
      <c r="WDY1004" s="14"/>
      <c r="WDZ1004" s="14"/>
      <c r="WEA1004" s="14"/>
      <c r="WEB1004" s="14"/>
      <c r="WEC1004" s="14"/>
      <c r="WED1004" s="14"/>
      <c r="WEE1004" s="14"/>
      <c r="WEF1004" s="14"/>
      <c r="WEG1004" s="14"/>
      <c r="WEH1004" s="14"/>
      <c r="WEI1004" s="14"/>
      <c r="WEJ1004" s="14"/>
      <c r="WEK1004" s="14"/>
      <c r="WEL1004" s="14"/>
      <c r="WEM1004" s="14"/>
      <c r="WEN1004" s="14"/>
      <c r="WEO1004" s="14"/>
      <c r="WEP1004" s="14"/>
      <c r="WEQ1004" s="14"/>
      <c r="WER1004" s="14"/>
      <c r="WES1004" s="14"/>
      <c r="WET1004" s="14"/>
      <c r="WEU1004" s="14"/>
      <c r="WEV1004" s="14"/>
      <c r="WEW1004" s="14"/>
      <c r="WEX1004" s="14"/>
      <c r="WEY1004" s="14"/>
      <c r="WEZ1004" s="14"/>
      <c r="WFA1004" s="14"/>
      <c r="WFB1004" s="14"/>
      <c r="WFC1004" s="14"/>
      <c r="WFD1004" s="14"/>
      <c r="WFE1004" s="14"/>
      <c r="WFF1004" s="14"/>
      <c r="WFG1004" s="14"/>
      <c r="WFH1004" s="14"/>
      <c r="WFI1004" s="14"/>
      <c r="WFJ1004" s="14"/>
      <c r="WFK1004" s="14"/>
      <c r="WFL1004" s="14"/>
      <c r="WFM1004" s="14"/>
      <c r="WFN1004" s="14"/>
      <c r="WFO1004" s="14"/>
      <c r="WFP1004" s="14"/>
      <c r="WFQ1004" s="14"/>
      <c r="WFR1004" s="14"/>
      <c r="WFS1004" s="14"/>
      <c r="WFT1004" s="14"/>
      <c r="WFU1004" s="14"/>
      <c r="WFV1004" s="14"/>
      <c r="WFW1004" s="14"/>
      <c r="WFX1004" s="14"/>
      <c r="WFY1004" s="14"/>
      <c r="WFZ1004" s="14"/>
      <c r="WGA1004" s="14"/>
      <c r="WGB1004" s="14"/>
      <c r="WGC1004" s="14"/>
      <c r="WGD1004" s="14"/>
      <c r="WGE1004" s="14"/>
      <c r="WGF1004" s="14"/>
      <c r="WGG1004" s="14"/>
      <c r="WGH1004" s="14"/>
      <c r="WGI1004" s="14"/>
      <c r="WGJ1004" s="14"/>
      <c r="WGK1004" s="14"/>
      <c r="WGL1004" s="14"/>
      <c r="WGM1004" s="14"/>
      <c r="WGN1004" s="14"/>
      <c r="WGO1004" s="14"/>
      <c r="WGP1004" s="14"/>
      <c r="WGQ1004" s="14"/>
      <c r="WGR1004" s="14"/>
      <c r="WGS1004" s="14"/>
      <c r="WGT1004" s="14"/>
      <c r="WGU1004" s="14"/>
      <c r="WGV1004" s="14"/>
      <c r="WGW1004" s="14"/>
      <c r="WGX1004" s="14"/>
      <c r="WGY1004" s="14"/>
      <c r="WGZ1004" s="14"/>
      <c r="WHA1004" s="14"/>
      <c r="WHB1004" s="14"/>
      <c r="WHC1004" s="14"/>
      <c r="WHD1004" s="14"/>
      <c r="WHE1004" s="14"/>
      <c r="WHF1004" s="14"/>
      <c r="WHG1004" s="14"/>
      <c r="WHH1004" s="14"/>
      <c r="WHI1004" s="14"/>
      <c r="WHJ1004" s="14"/>
      <c r="WHK1004" s="14"/>
      <c r="WHL1004" s="14"/>
      <c r="WHM1004" s="14"/>
      <c r="WHN1004" s="14"/>
      <c r="WHO1004" s="14"/>
      <c r="WHP1004" s="14"/>
      <c r="WHQ1004" s="14"/>
      <c r="WHR1004" s="14"/>
      <c r="WHS1004" s="14"/>
      <c r="WHT1004" s="14"/>
      <c r="WHU1004" s="14"/>
      <c r="WHV1004" s="14"/>
      <c r="WHW1004" s="14"/>
      <c r="WHX1004" s="14"/>
      <c r="WHY1004" s="14"/>
      <c r="WHZ1004" s="14"/>
      <c r="WIA1004" s="14"/>
      <c r="WIB1004" s="14"/>
      <c r="WIC1004" s="14"/>
      <c r="WID1004" s="14"/>
      <c r="WIE1004" s="14"/>
      <c r="WIF1004" s="14"/>
      <c r="WIG1004" s="14"/>
      <c r="WIH1004" s="14"/>
      <c r="WII1004" s="14"/>
      <c r="WIJ1004" s="14"/>
      <c r="WIK1004" s="14"/>
      <c r="WIL1004" s="14"/>
      <c r="WIM1004" s="14"/>
      <c r="WIN1004" s="14"/>
      <c r="WIO1004" s="14"/>
      <c r="WIP1004" s="14"/>
      <c r="WIQ1004" s="14"/>
      <c r="WIR1004" s="14"/>
      <c r="WIS1004" s="14"/>
      <c r="WIT1004" s="14"/>
      <c r="WIU1004" s="14"/>
      <c r="WIV1004" s="14"/>
      <c r="WIW1004" s="14"/>
      <c r="WIX1004" s="14"/>
      <c r="WIY1004" s="14"/>
      <c r="WIZ1004" s="14"/>
      <c r="WJA1004" s="14"/>
      <c r="WJB1004" s="14"/>
      <c r="WJC1004" s="14"/>
      <c r="WJD1004" s="14"/>
      <c r="WJE1004" s="14"/>
      <c r="WJF1004" s="14"/>
      <c r="WJG1004" s="14"/>
      <c r="WJH1004" s="14"/>
      <c r="WJI1004" s="14"/>
      <c r="WJJ1004" s="14"/>
      <c r="WJK1004" s="14"/>
      <c r="WJL1004" s="14"/>
      <c r="WJM1004" s="14"/>
      <c r="WJN1004" s="14"/>
      <c r="WJO1004" s="14"/>
      <c r="WJP1004" s="14"/>
      <c r="WJQ1004" s="14"/>
      <c r="WJR1004" s="14"/>
      <c r="WJS1004" s="14"/>
      <c r="WJT1004" s="14"/>
      <c r="WJU1004" s="14"/>
      <c r="WJV1004" s="14"/>
      <c r="WJW1004" s="14"/>
      <c r="WJX1004" s="14"/>
      <c r="WJY1004" s="14"/>
      <c r="WJZ1004" s="14"/>
      <c r="WKA1004" s="14"/>
      <c r="WKB1004" s="14"/>
      <c r="WKC1004" s="14"/>
      <c r="WKD1004" s="14"/>
      <c r="WKE1004" s="14"/>
      <c r="WKF1004" s="14"/>
      <c r="WKG1004" s="14"/>
      <c r="WKH1004" s="14"/>
      <c r="WKI1004" s="14"/>
      <c r="WKJ1004" s="14"/>
      <c r="WKK1004" s="14"/>
      <c r="WKL1004" s="14"/>
      <c r="WKM1004" s="14"/>
      <c r="WKN1004" s="14"/>
      <c r="WKO1004" s="14"/>
      <c r="WKP1004" s="14"/>
      <c r="WKQ1004" s="14"/>
      <c r="WKR1004" s="14"/>
      <c r="WKS1004" s="14"/>
      <c r="WKT1004" s="14"/>
      <c r="WKU1004" s="14"/>
      <c r="WKV1004" s="14"/>
      <c r="WKW1004" s="14"/>
      <c r="WKX1004" s="14"/>
      <c r="WKY1004" s="14"/>
      <c r="WKZ1004" s="14"/>
      <c r="WLA1004" s="14"/>
      <c r="WLB1004" s="14"/>
      <c r="WLC1004" s="14"/>
      <c r="WLD1004" s="14"/>
      <c r="WLE1004" s="14"/>
      <c r="WLF1004" s="14"/>
      <c r="WLG1004" s="14"/>
      <c r="WLH1004" s="14"/>
      <c r="WLI1004" s="14"/>
      <c r="WLJ1004" s="14"/>
      <c r="WLK1004" s="14"/>
      <c r="WLL1004" s="14"/>
      <c r="WLM1004" s="14"/>
      <c r="WLN1004" s="14"/>
      <c r="WLO1004" s="14"/>
      <c r="WLP1004" s="14"/>
      <c r="WLQ1004" s="14"/>
      <c r="WLR1004" s="14"/>
      <c r="WLS1004" s="14"/>
      <c r="WLT1004" s="14"/>
      <c r="WLU1004" s="14"/>
      <c r="WLV1004" s="14"/>
      <c r="WLW1004" s="14"/>
      <c r="WLX1004" s="14"/>
      <c r="WLY1004" s="14"/>
      <c r="WLZ1004" s="14"/>
      <c r="WMA1004" s="14"/>
      <c r="WMB1004" s="14"/>
      <c r="WMC1004" s="14"/>
      <c r="WMD1004" s="14"/>
      <c r="WME1004" s="14"/>
      <c r="WMF1004" s="14"/>
      <c r="WMG1004" s="14"/>
      <c r="WMH1004" s="14"/>
      <c r="WMI1004" s="14"/>
      <c r="WMJ1004" s="14"/>
      <c r="WMK1004" s="14"/>
      <c r="WML1004" s="14"/>
      <c r="WMM1004" s="14"/>
      <c r="WMN1004" s="14"/>
      <c r="WMO1004" s="14"/>
      <c r="WMP1004" s="14"/>
      <c r="WMQ1004" s="14"/>
      <c r="WMR1004" s="14"/>
      <c r="WMS1004" s="14"/>
      <c r="WMT1004" s="14"/>
      <c r="WMU1004" s="14"/>
      <c r="WMV1004" s="14"/>
      <c r="WMW1004" s="14"/>
      <c r="WMX1004" s="14"/>
      <c r="WMY1004" s="14"/>
      <c r="WMZ1004" s="14"/>
      <c r="WNA1004" s="14"/>
      <c r="WNB1004" s="14"/>
      <c r="WNC1004" s="14"/>
      <c r="WND1004" s="14"/>
      <c r="WNE1004" s="14"/>
      <c r="WNF1004" s="14"/>
      <c r="WNG1004" s="14"/>
      <c r="WNH1004" s="14"/>
      <c r="WNI1004" s="14"/>
      <c r="WNJ1004" s="14"/>
      <c r="WNK1004" s="14"/>
      <c r="WNL1004" s="14"/>
      <c r="WNM1004" s="14"/>
      <c r="WNN1004" s="14"/>
      <c r="WNO1004" s="14"/>
      <c r="WNP1004" s="14"/>
      <c r="WNQ1004" s="14"/>
      <c r="WNR1004" s="14"/>
      <c r="WNS1004" s="14"/>
      <c r="WNT1004" s="14"/>
      <c r="WNU1004" s="14"/>
      <c r="WNV1004" s="14"/>
      <c r="WNW1004" s="14"/>
      <c r="WNX1004" s="14"/>
      <c r="WNY1004" s="14"/>
      <c r="WNZ1004" s="14"/>
      <c r="WOA1004" s="14"/>
      <c r="WOB1004" s="14"/>
      <c r="WOC1004" s="14"/>
      <c r="WOD1004" s="14"/>
      <c r="WOE1004" s="14"/>
      <c r="WOF1004" s="14"/>
      <c r="WOG1004" s="14"/>
      <c r="WOH1004" s="14"/>
      <c r="WOI1004" s="14"/>
      <c r="WOJ1004" s="14"/>
      <c r="WOK1004" s="14"/>
      <c r="WOL1004" s="14"/>
      <c r="WOM1004" s="14"/>
      <c r="WON1004" s="14"/>
      <c r="WOO1004" s="14"/>
      <c r="WOP1004" s="14"/>
      <c r="WOQ1004" s="14"/>
      <c r="WOR1004" s="14"/>
      <c r="WOS1004" s="14"/>
      <c r="WOT1004" s="14"/>
      <c r="WOU1004" s="14"/>
      <c r="WOV1004" s="14"/>
      <c r="WOW1004" s="14"/>
      <c r="WOX1004" s="14"/>
      <c r="WOY1004" s="14"/>
      <c r="WOZ1004" s="14"/>
      <c r="WPA1004" s="14"/>
      <c r="WPB1004" s="14"/>
      <c r="WPC1004" s="14"/>
      <c r="WPD1004" s="14"/>
      <c r="WPE1004" s="14"/>
      <c r="WPF1004" s="14"/>
      <c r="WPG1004" s="14"/>
      <c r="WPH1004" s="14"/>
      <c r="WPI1004" s="14"/>
      <c r="WPJ1004" s="14"/>
      <c r="WPK1004" s="14"/>
      <c r="WPL1004" s="14"/>
      <c r="WPM1004" s="14"/>
      <c r="WPN1004" s="14"/>
      <c r="WPO1004" s="14"/>
      <c r="WPP1004" s="14"/>
      <c r="WPQ1004" s="14"/>
      <c r="WPR1004" s="14"/>
      <c r="WPS1004" s="14"/>
      <c r="WPT1004" s="14"/>
      <c r="WPU1004" s="14"/>
      <c r="WPV1004" s="14"/>
      <c r="WPW1004" s="14"/>
      <c r="WPX1004" s="14"/>
      <c r="WPY1004" s="14"/>
      <c r="WPZ1004" s="14"/>
      <c r="WQA1004" s="14"/>
      <c r="WQB1004" s="14"/>
      <c r="WQC1004" s="14"/>
      <c r="WQD1004" s="14"/>
      <c r="WQE1004" s="14"/>
      <c r="WQF1004" s="14"/>
      <c r="WQG1004" s="14"/>
      <c r="WQH1004" s="14"/>
      <c r="WQI1004" s="14"/>
      <c r="WQJ1004" s="14"/>
      <c r="WQK1004" s="14"/>
      <c r="WQL1004" s="14"/>
      <c r="WQM1004" s="14"/>
      <c r="WQN1004" s="14"/>
      <c r="WQO1004" s="14"/>
      <c r="WQP1004" s="14"/>
      <c r="WQQ1004" s="14"/>
      <c r="WQR1004" s="14"/>
      <c r="WQS1004" s="14"/>
      <c r="WQT1004" s="14"/>
      <c r="WQU1004" s="14"/>
      <c r="WQV1004" s="14"/>
      <c r="WQW1004" s="14"/>
      <c r="WQX1004" s="14"/>
      <c r="WQY1004" s="14"/>
      <c r="WQZ1004" s="14"/>
      <c r="WRA1004" s="14"/>
      <c r="WRB1004" s="14"/>
      <c r="WRC1004" s="14"/>
      <c r="WRD1004" s="14"/>
      <c r="WRE1004" s="14"/>
      <c r="WRF1004" s="14"/>
      <c r="WRG1004" s="14"/>
      <c r="WRH1004" s="14"/>
      <c r="WRI1004" s="14"/>
      <c r="WRJ1004" s="14"/>
      <c r="WRK1004" s="14"/>
      <c r="WRL1004" s="14"/>
      <c r="WRM1004" s="14"/>
      <c r="WRN1004" s="14"/>
      <c r="WRO1004" s="14"/>
      <c r="WRP1004" s="14"/>
      <c r="WRQ1004" s="14"/>
      <c r="WRR1004" s="14"/>
      <c r="WRS1004" s="14"/>
      <c r="WRT1004" s="14"/>
      <c r="WRU1004" s="14"/>
      <c r="WRV1004" s="14"/>
      <c r="WRW1004" s="14"/>
      <c r="WRX1004" s="14"/>
      <c r="WRY1004" s="14"/>
      <c r="WRZ1004" s="14"/>
      <c r="WSA1004" s="14"/>
      <c r="WSB1004" s="14"/>
      <c r="WSC1004" s="14"/>
      <c r="WSD1004" s="14"/>
      <c r="WSE1004" s="14"/>
      <c r="WSF1004" s="14"/>
      <c r="WSG1004" s="14"/>
      <c r="WSH1004" s="14"/>
      <c r="WSI1004" s="14"/>
      <c r="WSJ1004" s="14"/>
      <c r="WSK1004" s="14"/>
      <c r="WSL1004" s="14"/>
      <c r="WSM1004" s="14"/>
      <c r="WSN1004" s="14"/>
      <c r="WSO1004" s="14"/>
      <c r="WSP1004" s="14"/>
      <c r="WSQ1004" s="14"/>
      <c r="WSR1004" s="14"/>
      <c r="WSS1004" s="14"/>
      <c r="WST1004" s="14"/>
      <c r="WSU1004" s="14"/>
      <c r="WSV1004" s="14"/>
      <c r="WSW1004" s="14"/>
      <c r="WSX1004" s="14"/>
      <c r="WSY1004" s="14"/>
      <c r="WSZ1004" s="14"/>
      <c r="WTA1004" s="14"/>
      <c r="WTB1004" s="14"/>
      <c r="WTC1004" s="14"/>
      <c r="WTD1004" s="14"/>
      <c r="WTE1004" s="14"/>
      <c r="WTF1004" s="14"/>
      <c r="WTG1004" s="14"/>
      <c r="WTH1004" s="14"/>
      <c r="WTI1004" s="14"/>
      <c r="WTJ1004" s="14"/>
      <c r="WTK1004" s="14"/>
      <c r="WTL1004" s="14"/>
      <c r="WTM1004" s="14"/>
      <c r="WTN1004" s="14"/>
      <c r="WTO1004" s="14"/>
      <c r="WTP1004" s="14"/>
      <c r="WTQ1004" s="14"/>
      <c r="WTR1004" s="14"/>
      <c r="WTS1004" s="14"/>
      <c r="WTT1004" s="14"/>
      <c r="WTU1004" s="14"/>
      <c r="WTV1004" s="14"/>
      <c r="WTW1004" s="14"/>
      <c r="WTX1004" s="14"/>
      <c r="WTY1004" s="14"/>
      <c r="WTZ1004" s="14"/>
      <c r="WUA1004" s="14"/>
      <c r="WUB1004" s="14"/>
      <c r="WUC1004" s="14"/>
      <c r="WUD1004" s="14"/>
      <c r="WUE1004" s="14"/>
      <c r="WUF1004" s="14"/>
      <c r="WUG1004" s="14"/>
      <c r="WUH1004" s="14"/>
      <c r="WUI1004" s="14"/>
      <c r="WUJ1004" s="14"/>
      <c r="WUK1004" s="14"/>
      <c r="WUL1004" s="14"/>
      <c r="WUM1004" s="14"/>
      <c r="WUN1004" s="14"/>
      <c r="WUO1004" s="14"/>
      <c r="WUP1004" s="14"/>
      <c r="WUQ1004" s="14"/>
      <c r="WUR1004" s="14"/>
      <c r="WUS1004" s="14"/>
      <c r="WUT1004" s="14"/>
      <c r="WUU1004" s="14"/>
      <c r="WUV1004" s="14"/>
      <c r="WUW1004" s="14"/>
      <c r="WUX1004" s="14"/>
      <c r="WUY1004" s="14"/>
      <c r="WUZ1004" s="14"/>
      <c r="WVA1004" s="14"/>
      <c r="WVB1004" s="14"/>
      <c r="WVC1004" s="14"/>
      <c r="WVD1004" s="14"/>
      <c r="WVE1004" s="14"/>
      <c r="WVF1004" s="14"/>
      <c r="WVG1004" s="14"/>
      <c r="WVH1004" s="14"/>
      <c r="WVI1004" s="14"/>
      <c r="WVJ1004" s="14"/>
      <c r="WVK1004" s="14"/>
      <c r="WVL1004" s="14"/>
      <c r="WVM1004" s="14"/>
      <c r="WVN1004" s="14"/>
      <c r="WVO1004" s="14"/>
      <c r="WVP1004" s="14"/>
      <c r="WVQ1004" s="14"/>
      <c r="WVR1004" s="14"/>
      <c r="WVS1004" s="14"/>
      <c r="WVT1004" s="14"/>
      <c r="WVU1004" s="14"/>
      <c r="WVV1004" s="14"/>
      <c r="WVW1004" s="14"/>
      <c r="WVX1004" s="14"/>
      <c r="WVY1004" s="14"/>
      <c r="WVZ1004" s="14"/>
      <c r="WWA1004" s="14"/>
      <c r="WWB1004" s="14"/>
      <c r="WWC1004" s="14"/>
      <c r="WWD1004" s="14"/>
      <c r="WWE1004" s="14"/>
      <c r="WWF1004" s="14"/>
      <c r="WWG1004" s="14"/>
      <c r="WWH1004" s="14"/>
      <c r="WWI1004" s="14"/>
      <c r="WWJ1004" s="14"/>
      <c r="WWK1004" s="14"/>
      <c r="WWL1004" s="14"/>
      <c r="WWM1004" s="14"/>
      <c r="WWN1004" s="14"/>
      <c r="WWO1004" s="14"/>
      <c r="WWP1004" s="14"/>
      <c r="WWQ1004" s="14"/>
      <c r="WWR1004" s="14"/>
      <c r="WWS1004" s="14"/>
      <c r="WWT1004" s="14"/>
      <c r="WWU1004" s="14"/>
      <c r="WWV1004" s="14"/>
      <c r="WWW1004" s="14"/>
      <c r="WWX1004" s="14"/>
      <c r="WWY1004" s="14"/>
      <c r="WWZ1004" s="14"/>
      <c r="WXA1004" s="14"/>
      <c r="WXB1004" s="14"/>
      <c r="WXC1004" s="14"/>
      <c r="WXD1004" s="14"/>
      <c r="WXE1004" s="14"/>
      <c r="WXF1004" s="14"/>
      <c r="WXG1004" s="14"/>
      <c r="WXH1004" s="14"/>
      <c r="WXI1004" s="14"/>
      <c r="WXJ1004" s="14"/>
      <c r="WXK1004" s="14"/>
      <c r="WXL1004" s="14"/>
      <c r="WXM1004" s="14"/>
      <c r="WXN1004" s="14"/>
      <c r="WXO1004" s="14"/>
      <c r="WXP1004" s="14"/>
      <c r="WXQ1004" s="14"/>
      <c r="WXR1004" s="14"/>
      <c r="WXS1004" s="14"/>
      <c r="WXT1004" s="14"/>
      <c r="WXU1004" s="14"/>
      <c r="WXV1004" s="14"/>
      <c r="WXW1004" s="14"/>
      <c r="WXX1004" s="14"/>
      <c r="WXY1004" s="14"/>
      <c r="WXZ1004" s="14"/>
      <c r="WYA1004" s="14"/>
      <c r="WYB1004" s="14"/>
      <c r="WYC1004" s="14"/>
      <c r="WYD1004" s="14"/>
      <c r="WYE1004" s="14"/>
      <c r="WYF1004" s="14"/>
      <c r="WYG1004" s="14"/>
      <c r="WYH1004" s="14"/>
      <c r="WYI1004" s="14"/>
      <c r="WYJ1004" s="14"/>
      <c r="WYK1004" s="14"/>
      <c r="WYL1004" s="14"/>
      <c r="WYM1004" s="14"/>
      <c r="WYN1004" s="14"/>
      <c r="WYO1004" s="14"/>
      <c r="WYP1004" s="14"/>
      <c r="WYQ1004" s="14"/>
      <c r="WYR1004" s="14"/>
      <c r="WYS1004" s="14"/>
      <c r="WYT1004" s="14"/>
      <c r="WYU1004" s="14"/>
      <c r="WYV1004" s="14"/>
      <c r="WYW1004" s="14"/>
      <c r="WYX1004" s="14"/>
      <c r="WYY1004" s="14"/>
      <c r="WYZ1004" s="14"/>
      <c r="WZA1004" s="14"/>
      <c r="WZB1004" s="14"/>
      <c r="WZC1004" s="14"/>
      <c r="WZD1004" s="14"/>
      <c r="WZE1004" s="14"/>
      <c r="WZF1004" s="14"/>
      <c r="WZG1004" s="14"/>
      <c r="WZH1004" s="14"/>
      <c r="WZI1004" s="14"/>
      <c r="WZJ1004" s="14"/>
      <c r="WZK1004" s="14"/>
      <c r="WZL1004" s="14"/>
      <c r="WZM1004" s="14"/>
      <c r="WZN1004" s="14"/>
      <c r="WZO1004" s="14"/>
      <c r="WZP1004" s="14"/>
      <c r="WZQ1004" s="14"/>
      <c r="WZR1004" s="14"/>
      <c r="WZS1004" s="14"/>
      <c r="WZT1004" s="14"/>
      <c r="WZU1004" s="14"/>
      <c r="WZV1004" s="14"/>
      <c r="WZW1004" s="14"/>
      <c r="WZX1004" s="14"/>
      <c r="WZY1004" s="14"/>
      <c r="WZZ1004" s="14"/>
      <c r="XAA1004" s="14"/>
      <c r="XAB1004" s="14"/>
      <c r="XAC1004" s="14"/>
      <c r="XAD1004" s="14"/>
      <c r="XAE1004" s="14"/>
      <c r="XAF1004" s="14"/>
      <c r="XAG1004" s="14"/>
      <c r="XAH1004" s="14"/>
      <c r="XAI1004" s="14"/>
      <c r="XAJ1004" s="14"/>
      <c r="XAK1004" s="14"/>
      <c r="XAL1004" s="14"/>
      <c r="XAM1004" s="14"/>
      <c r="XAN1004" s="14"/>
      <c r="XAO1004" s="14"/>
      <c r="XAP1004" s="14"/>
      <c r="XAQ1004" s="14"/>
      <c r="XAR1004" s="14"/>
      <c r="XAS1004" s="14"/>
      <c r="XAT1004" s="14"/>
      <c r="XAU1004" s="14"/>
      <c r="XAV1004" s="14"/>
      <c r="XAW1004" s="14"/>
      <c r="XAX1004" s="14"/>
      <c r="XAY1004" s="14"/>
      <c r="XAZ1004" s="14"/>
      <c r="XBA1004" s="14"/>
      <c r="XBB1004" s="14"/>
      <c r="XBC1004" s="14"/>
      <c r="XBD1004" s="14"/>
      <c r="XBE1004" s="14"/>
      <c r="XBF1004" s="14"/>
      <c r="XBG1004" s="14"/>
      <c r="XBH1004" s="14"/>
      <c r="XBI1004" s="14"/>
      <c r="XBJ1004" s="14"/>
      <c r="XBK1004" s="14"/>
      <c r="XBL1004" s="14"/>
      <c r="XBM1004" s="14"/>
      <c r="XBN1004" s="14"/>
      <c r="XBO1004" s="14"/>
      <c r="XBP1004" s="14"/>
      <c r="XBQ1004" s="14"/>
      <c r="XBR1004" s="14"/>
      <c r="XBS1004" s="14"/>
      <c r="XBT1004" s="14"/>
      <c r="XBU1004" s="14"/>
      <c r="XBV1004" s="14"/>
      <c r="XBW1004" s="14"/>
      <c r="XBX1004" s="14"/>
      <c r="XBY1004" s="14"/>
      <c r="XBZ1004" s="14"/>
      <c r="XCA1004" s="14"/>
      <c r="XCB1004" s="14"/>
      <c r="XCC1004" s="14"/>
      <c r="XCD1004" s="14"/>
      <c r="XCE1004" s="14"/>
      <c r="XCF1004" s="14"/>
      <c r="XCG1004" s="14"/>
      <c r="XCH1004" s="14"/>
      <c r="XCI1004" s="14"/>
      <c r="XCJ1004" s="14"/>
      <c r="XCK1004" s="14"/>
      <c r="XCL1004" s="14"/>
      <c r="XCM1004" s="14"/>
      <c r="XCN1004" s="14"/>
      <c r="XCO1004" s="14"/>
      <c r="XCP1004" s="14"/>
      <c r="XCQ1004" s="14"/>
      <c r="XCR1004" s="14"/>
      <c r="XCS1004" s="14"/>
      <c r="XCT1004" s="14"/>
      <c r="XCU1004" s="14"/>
      <c r="XCV1004" s="14"/>
      <c r="XCW1004" s="14"/>
      <c r="XCX1004" s="14"/>
      <c r="XCY1004" s="14"/>
      <c r="XCZ1004" s="14"/>
      <c r="XDA1004" s="14"/>
      <c r="XDB1004" s="14"/>
      <c r="XDC1004" s="14"/>
      <c r="XDD1004" s="14"/>
      <c r="XDE1004" s="14"/>
      <c r="XDF1004" s="14"/>
      <c r="XDG1004" s="14"/>
      <c r="XDH1004" s="14"/>
      <c r="XDI1004" s="14"/>
      <c r="XDJ1004" s="14"/>
      <c r="XDK1004" s="14"/>
      <c r="XDL1004" s="14"/>
      <c r="XDM1004" s="14"/>
      <c r="XDN1004" s="14"/>
      <c r="XDO1004" s="14"/>
      <c r="XDP1004" s="14"/>
      <c r="XDQ1004" s="14"/>
      <c r="XDR1004" s="14"/>
      <c r="XDS1004" s="14"/>
      <c r="XDT1004" s="14"/>
      <c r="XDU1004" s="14"/>
      <c r="XDV1004" s="14"/>
      <c r="XDW1004" s="14"/>
      <c r="XDX1004" s="14"/>
      <c r="XDY1004" s="14"/>
      <c r="XDZ1004" s="14"/>
      <c r="XEA1004" s="14"/>
      <c r="XEB1004" s="14"/>
      <c r="XEC1004" s="14"/>
      <c r="XED1004" s="14"/>
      <c r="XEE1004" s="14"/>
      <c r="XEF1004" s="14"/>
      <c r="XEG1004" s="14"/>
      <c r="XEH1004" s="14"/>
      <c r="XEI1004" s="14"/>
      <c r="XEJ1004" s="14"/>
      <c r="XEK1004" s="14"/>
      <c r="XEL1004" s="14"/>
      <c r="XEM1004" s="14"/>
      <c r="XEN1004" s="14"/>
      <c r="XEO1004" s="14"/>
      <c r="XEP1004" s="14"/>
      <c r="XEQ1004" s="14"/>
      <c r="XER1004" s="14"/>
      <c r="XES1004" s="14"/>
      <c r="XET1004" s="14"/>
      <c r="XEU1004" s="14"/>
      <c r="XEV1004" s="14"/>
      <c r="XEW1004" s="14"/>
      <c r="XEX1004" s="14"/>
      <c r="XEY1004" s="14"/>
      <c r="XEZ1004" s="14"/>
    </row>
    <row r="1005" spans="1:16380" ht="22.5" hidden="1" customHeight="1" x14ac:dyDescent="0.25">
      <c r="A1005" s="68" t="s">
        <v>4125</v>
      </c>
      <c r="B1005" s="68">
        <v>1980</v>
      </c>
      <c r="C1005" s="333" t="s">
        <v>3170</v>
      </c>
      <c r="D1005" s="68">
        <v>1987</v>
      </c>
      <c r="E1005" s="68" t="s">
        <v>2932</v>
      </c>
      <c r="F1005" s="68" t="s">
        <v>2933</v>
      </c>
      <c r="G1005" s="68">
        <v>5</v>
      </c>
      <c r="H1005" s="68">
        <v>3</v>
      </c>
      <c r="I1005" s="139">
        <v>3691.6</v>
      </c>
      <c r="J1005" s="139">
        <v>3189.7</v>
      </c>
      <c r="K1005" s="139">
        <v>3189.7</v>
      </c>
      <c r="L1005" s="25">
        <v>153</v>
      </c>
      <c r="M1005" s="137">
        <f t="shared" si="237"/>
        <v>913201.28</v>
      </c>
      <c r="N1005" s="137"/>
      <c r="O1005" s="137"/>
      <c r="P1005" s="137"/>
      <c r="Q1005" s="137">
        <f t="shared" si="236"/>
        <v>913201.28</v>
      </c>
      <c r="R1005" s="137"/>
      <c r="S1005" s="30"/>
      <c r="T1005" s="137"/>
      <c r="U1005" s="137"/>
      <c r="V1005" s="137"/>
      <c r="W1005" s="137"/>
      <c r="X1005" s="137"/>
      <c r="Y1005" s="137">
        <v>642</v>
      </c>
      <c r="Z1005" s="137">
        <v>913201.28</v>
      </c>
      <c r="AA1005" s="137"/>
      <c r="AB1005" s="137"/>
      <c r="AC1005" s="137"/>
      <c r="AD1005" s="137"/>
      <c r="AE1005" s="137"/>
      <c r="AF1005" s="137"/>
      <c r="AG1005" s="337">
        <v>2025</v>
      </c>
      <c r="AH1005" s="340"/>
      <c r="AI1005" s="340"/>
      <c r="AJ1005" s="134">
        <f t="shared" si="226"/>
        <v>942</v>
      </c>
      <c r="AK1005" s="35" t="s">
        <v>153</v>
      </c>
      <c r="AL1005" s="134" t="str">
        <f t="shared" si="227"/>
        <v>942.</v>
      </c>
      <c r="AM1005" s="140"/>
      <c r="AN1005" s="341"/>
      <c r="AO1005" s="193"/>
      <c r="AP1005" s="342"/>
      <c r="AQ1005" s="342"/>
      <c r="AR1005" s="342"/>
      <c r="AS1005" s="342"/>
      <c r="AT1005" s="342"/>
      <c r="AU1005" s="342"/>
      <c r="AV1005" s="342"/>
      <c r="AW1005" s="342"/>
      <c r="AX1005" s="342"/>
      <c r="AY1005" s="342"/>
      <c r="AZ1005" s="342"/>
      <c r="BA1005" s="342"/>
      <c r="BB1005" s="342"/>
      <c r="BC1005" s="342"/>
      <c r="BD1005" s="342"/>
      <c r="BE1005" s="342"/>
      <c r="BF1005" s="342"/>
      <c r="BG1005" s="342"/>
      <c r="BH1005" s="342"/>
      <c r="BI1005" s="342"/>
      <c r="BJ1005" s="342"/>
      <c r="BK1005" s="342"/>
      <c r="BL1005" s="342"/>
      <c r="BM1005" s="342"/>
      <c r="BN1005" s="342"/>
      <c r="BO1005" s="342"/>
      <c r="BP1005" s="342"/>
      <c r="BQ1005" s="342"/>
      <c r="BR1005" s="342"/>
      <c r="BS1005" s="342"/>
      <c r="BT1005" s="342"/>
      <c r="BU1005" s="342"/>
      <c r="BV1005" s="342"/>
      <c r="BW1005" s="342"/>
      <c r="BX1005" s="342"/>
      <c r="BY1005" s="342"/>
      <c r="BZ1005" s="342"/>
      <c r="CA1005" s="342"/>
      <c r="CB1005" s="342"/>
      <c r="CC1005" s="342"/>
      <c r="CD1005" s="342"/>
      <c r="CE1005" s="342"/>
      <c r="CF1005" s="342"/>
      <c r="CG1005" s="342"/>
      <c r="CH1005" s="342"/>
      <c r="CI1005" s="342"/>
      <c r="CJ1005" s="342"/>
      <c r="CK1005" s="342"/>
      <c r="CL1005" s="342"/>
      <c r="CM1005" s="342"/>
      <c r="CN1005" s="342"/>
      <c r="CO1005" s="342"/>
      <c r="CP1005" s="342"/>
      <c r="CQ1005" s="342"/>
      <c r="CR1005" s="342"/>
      <c r="CS1005" s="342"/>
      <c r="CT1005" s="342"/>
      <c r="CU1005" s="342"/>
      <c r="CV1005" s="342"/>
      <c r="CW1005" s="342"/>
      <c r="CX1005" s="342"/>
      <c r="CY1005" s="342"/>
      <c r="CZ1005" s="342"/>
      <c r="DA1005" s="342"/>
      <c r="DB1005" s="342"/>
      <c r="DC1005" s="342"/>
      <c r="DD1005" s="342"/>
      <c r="DE1005" s="342"/>
      <c r="DF1005" s="342"/>
      <c r="DG1005" s="342"/>
      <c r="DH1005" s="342"/>
      <c r="DI1005" s="342"/>
      <c r="DJ1005" s="342"/>
      <c r="DK1005" s="342"/>
      <c r="DL1005" s="342"/>
      <c r="DM1005" s="342"/>
      <c r="DN1005" s="342"/>
      <c r="DO1005" s="342"/>
      <c r="DP1005" s="342"/>
      <c r="DQ1005" s="342"/>
      <c r="DR1005" s="342"/>
      <c r="DS1005" s="342"/>
      <c r="DT1005" s="342"/>
      <c r="DU1005" s="342"/>
      <c r="DV1005" s="342"/>
      <c r="DW1005" s="342"/>
      <c r="DX1005" s="342"/>
      <c r="DY1005" s="342"/>
      <c r="DZ1005" s="342"/>
      <c r="EA1005" s="342"/>
      <c r="EB1005" s="342"/>
      <c r="EC1005" s="342"/>
      <c r="ED1005" s="342"/>
      <c r="EE1005" s="342"/>
      <c r="EF1005" s="342"/>
      <c r="EG1005" s="342"/>
      <c r="EH1005" s="342"/>
      <c r="EI1005" s="342"/>
      <c r="EJ1005" s="342"/>
      <c r="EK1005" s="342"/>
      <c r="EL1005" s="342"/>
      <c r="EM1005" s="342"/>
      <c r="EN1005" s="342"/>
      <c r="EO1005" s="342"/>
      <c r="EP1005" s="342"/>
      <c r="EQ1005" s="342"/>
      <c r="ER1005" s="342"/>
      <c r="ES1005" s="342"/>
      <c r="ET1005" s="342"/>
      <c r="EU1005" s="342"/>
      <c r="EV1005" s="342"/>
      <c r="EW1005" s="342"/>
      <c r="EX1005" s="342"/>
      <c r="EY1005" s="342"/>
      <c r="EZ1005" s="342"/>
      <c r="FA1005" s="342"/>
      <c r="FB1005" s="342"/>
      <c r="FC1005" s="342"/>
      <c r="FD1005" s="342"/>
      <c r="FE1005" s="342"/>
      <c r="FF1005" s="342"/>
      <c r="FG1005" s="342"/>
      <c r="FH1005" s="342"/>
      <c r="FI1005" s="342"/>
      <c r="FJ1005" s="342"/>
      <c r="FK1005" s="342"/>
      <c r="FL1005" s="342"/>
      <c r="FM1005" s="342"/>
      <c r="FN1005" s="342"/>
      <c r="FO1005" s="342"/>
      <c r="FP1005" s="342"/>
      <c r="FQ1005" s="342"/>
      <c r="FR1005" s="342"/>
      <c r="FS1005" s="342"/>
      <c r="FT1005" s="342"/>
      <c r="FU1005" s="342"/>
      <c r="FV1005" s="342"/>
      <c r="FW1005" s="342"/>
      <c r="FX1005" s="342"/>
      <c r="FY1005" s="342"/>
      <c r="FZ1005" s="342"/>
      <c r="GA1005" s="342"/>
      <c r="GB1005" s="342"/>
      <c r="GC1005" s="342"/>
      <c r="GD1005" s="342"/>
      <c r="GE1005" s="342"/>
      <c r="GF1005" s="342"/>
      <c r="GG1005" s="342"/>
      <c r="GH1005" s="342"/>
      <c r="GI1005" s="342"/>
      <c r="GJ1005" s="342"/>
      <c r="GK1005" s="342"/>
      <c r="GL1005" s="342"/>
      <c r="GM1005" s="342"/>
      <c r="GN1005" s="342"/>
      <c r="GO1005" s="342"/>
      <c r="GP1005" s="342"/>
      <c r="GQ1005" s="342"/>
      <c r="GR1005" s="342"/>
      <c r="GS1005" s="342"/>
      <c r="GT1005" s="342"/>
      <c r="GU1005" s="342"/>
      <c r="GV1005" s="342"/>
      <c r="GW1005" s="342"/>
      <c r="GX1005" s="342"/>
      <c r="GY1005" s="342"/>
      <c r="GZ1005" s="342"/>
      <c r="HA1005" s="342"/>
      <c r="HB1005" s="342"/>
      <c r="HC1005" s="342"/>
      <c r="HD1005" s="342"/>
      <c r="HE1005" s="342"/>
      <c r="HF1005" s="342"/>
      <c r="HG1005" s="342"/>
      <c r="HH1005" s="342"/>
      <c r="HI1005" s="342"/>
      <c r="HJ1005" s="342"/>
      <c r="HK1005" s="342"/>
      <c r="HL1005" s="342"/>
      <c r="HM1005" s="342"/>
      <c r="HN1005" s="342"/>
      <c r="HO1005" s="342"/>
      <c r="HP1005" s="342"/>
      <c r="HQ1005" s="342"/>
      <c r="HR1005" s="342"/>
      <c r="HS1005" s="342"/>
      <c r="HT1005" s="342"/>
      <c r="HU1005" s="342"/>
      <c r="HV1005" s="342"/>
      <c r="HW1005" s="342"/>
      <c r="HX1005" s="342"/>
      <c r="HY1005" s="342"/>
      <c r="HZ1005" s="342"/>
      <c r="IA1005" s="342"/>
      <c r="IB1005" s="342"/>
      <c r="IC1005" s="342"/>
      <c r="ID1005" s="342"/>
      <c r="IE1005" s="342"/>
      <c r="IF1005" s="342"/>
      <c r="IG1005" s="342"/>
      <c r="IH1005" s="342"/>
      <c r="II1005" s="342"/>
      <c r="IJ1005" s="342"/>
      <c r="IK1005" s="342"/>
      <c r="IL1005" s="342"/>
      <c r="IM1005" s="342"/>
      <c r="IN1005" s="342"/>
      <c r="IO1005" s="342"/>
      <c r="IP1005" s="342"/>
      <c r="IQ1005" s="342"/>
      <c r="IR1005" s="342"/>
      <c r="IS1005" s="342"/>
      <c r="IT1005" s="342"/>
      <c r="IU1005" s="342"/>
      <c r="IV1005" s="342"/>
      <c r="IW1005" s="342"/>
      <c r="IX1005" s="342"/>
      <c r="IY1005" s="342"/>
      <c r="IZ1005" s="342"/>
      <c r="JA1005" s="342"/>
      <c r="JB1005" s="342"/>
      <c r="JC1005" s="342"/>
      <c r="JD1005" s="342"/>
      <c r="JE1005" s="342"/>
      <c r="JF1005" s="342"/>
      <c r="JG1005" s="342"/>
      <c r="JH1005" s="342"/>
      <c r="JI1005" s="342"/>
      <c r="JJ1005" s="342"/>
      <c r="JK1005" s="342"/>
      <c r="JL1005" s="342"/>
      <c r="JM1005" s="342"/>
      <c r="JN1005" s="342"/>
      <c r="JO1005" s="342"/>
      <c r="JP1005" s="342"/>
      <c r="JQ1005" s="342"/>
      <c r="JR1005" s="342"/>
      <c r="JS1005" s="342"/>
      <c r="JT1005" s="342"/>
      <c r="JU1005" s="342"/>
      <c r="JV1005" s="342"/>
      <c r="JW1005" s="342"/>
      <c r="JX1005" s="342"/>
      <c r="JY1005" s="342"/>
      <c r="JZ1005" s="342"/>
      <c r="KA1005" s="342"/>
      <c r="KB1005" s="342"/>
      <c r="KC1005" s="342"/>
      <c r="KD1005" s="342"/>
      <c r="KE1005" s="342"/>
      <c r="KF1005" s="342"/>
      <c r="KG1005" s="342"/>
      <c r="KH1005" s="342"/>
      <c r="KI1005" s="342"/>
      <c r="KJ1005" s="342"/>
      <c r="KK1005" s="342"/>
      <c r="KL1005" s="342"/>
      <c r="KM1005" s="342"/>
      <c r="KN1005" s="342"/>
      <c r="KO1005" s="342"/>
      <c r="KP1005" s="342"/>
      <c r="KQ1005" s="342"/>
      <c r="KR1005" s="342"/>
      <c r="KS1005" s="342"/>
      <c r="KT1005" s="342"/>
      <c r="KU1005" s="342"/>
      <c r="KV1005" s="342"/>
      <c r="KW1005" s="342"/>
      <c r="KX1005" s="342"/>
      <c r="KY1005" s="342"/>
      <c r="KZ1005" s="342"/>
      <c r="LA1005" s="342"/>
      <c r="LB1005" s="342"/>
      <c r="LC1005" s="342"/>
      <c r="LD1005" s="342"/>
      <c r="LE1005" s="342"/>
      <c r="LF1005" s="342"/>
      <c r="LG1005" s="342"/>
      <c r="LH1005" s="342"/>
      <c r="LI1005" s="342"/>
      <c r="LJ1005" s="342"/>
      <c r="LK1005" s="342"/>
      <c r="LL1005" s="342"/>
      <c r="LM1005" s="342"/>
      <c r="LN1005" s="342"/>
      <c r="LO1005" s="342"/>
      <c r="LP1005" s="342"/>
      <c r="LQ1005" s="342"/>
      <c r="LR1005" s="342"/>
      <c r="LS1005" s="342"/>
      <c r="LT1005" s="342"/>
      <c r="LU1005" s="342"/>
      <c r="LV1005" s="342"/>
      <c r="LW1005" s="342"/>
      <c r="LX1005" s="342"/>
      <c r="LY1005" s="342"/>
      <c r="LZ1005" s="342"/>
      <c r="MA1005" s="342"/>
      <c r="MB1005" s="342"/>
      <c r="MC1005" s="342"/>
      <c r="MD1005" s="342"/>
      <c r="ME1005" s="342"/>
      <c r="MF1005" s="342"/>
      <c r="MG1005" s="342"/>
      <c r="MH1005" s="342"/>
      <c r="MI1005" s="342"/>
      <c r="MJ1005" s="342"/>
      <c r="MK1005" s="342"/>
      <c r="ML1005" s="342"/>
      <c r="MM1005" s="342"/>
      <c r="MN1005" s="342"/>
      <c r="MO1005" s="342"/>
      <c r="MP1005" s="342"/>
      <c r="MQ1005" s="342"/>
      <c r="MR1005" s="342"/>
      <c r="MS1005" s="342"/>
      <c r="MT1005" s="342"/>
      <c r="MU1005" s="342"/>
      <c r="MV1005" s="342"/>
      <c r="MW1005" s="342"/>
      <c r="MX1005" s="342"/>
      <c r="MY1005" s="342"/>
      <c r="MZ1005" s="342"/>
      <c r="NA1005" s="342"/>
      <c r="NB1005" s="342"/>
      <c r="NC1005" s="342"/>
      <c r="ND1005" s="342"/>
      <c r="NE1005" s="342"/>
      <c r="NF1005" s="342"/>
      <c r="NG1005" s="342"/>
      <c r="NH1005" s="342"/>
      <c r="NI1005" s="342"/>
      <c r="NJ1005" s="342"/>
      <c r="NK1005" s="342"/>
      <c r="NL1005" s="342"/>
      <c r="NM1005" s="342"/>
      <c r="NN1005" s="342"/>
      <c r="NO1005" s="342"/>
      <c r="NP1005" s="342"/>
      <c r="NQ1005" s="342"/>
      <c r="NR1005" s="342"/>
      <c r="NS1005" s="342"/>
      <c r="NT1005" s="342"/>
      <c r="NU1005" s="342"/>
      <c r="NV1005" s="342"/>
      <c r="NW1005" s="342"/>
      <c r="NX1005" s="342"/>
      <c r="NY1005" s="342"/>
      <c r="NZ1005" s="342"/>
      <c r="OA1005" s="342"/>
      <c r="OB1005" s="342"/>
      <c r="OC1005" s="342"/>
      <c r="OD1005" s="342"/>
      <c r="OE1005" s="342"/>
      <c r="OF1005" s="342"/>
      <c r="OG1005" s="342"/>
      <c r="OH1005" s="342"/>
      <c r="OI1005" s="342"/>
      <c r="OJ1005" s="342"/>
      <c r="OK1005" s="342"/>
      <c r="OL1005" s="342"/>
      <c r="OM1005" s="342"/>
      <c r="ON1005" s="342"/>
      <c r="OO1005" s="342"/>
      <c r="OP1005" s="342"/>
      <c r="OQ1005" s="342"/>
      <c r="OR1005" s="342"/>
      <c r="OS1005" s="342"/>
      <c r="OT1005" s="342"/>
      <c r="OU1005" s="342"/>
      <c r="OV1005" s="342"/>
      <c r="OW1005" s="342"/>
      <c r="OX1005" s="342"/>
      <c r="OY1005" s="342"/>
      <c r="OZ1005" s="342"/>
      <c r="PA1005" s="342"/>
      <c r="PB1005" s="342"/>
      <c r="PC1005" s="342"/>
      <c r="PD1005" s="342"/>
      <c r="PE1005" s="342"/>
      <c r="PF1005" s="342"/>
      <c r="PG1005" s="342"/>
      <c r="PH1005" s="342"/>
      <c r="PI1005" s="342"/>
      <c r="PJ1005" s="342"/>
      <c r="PK1005" s="342"/>
      <c r="PL1005" s="342"/>
      <c r="PM1005" s="342"/>
      <c r="PN1005" s="342"/>
      <c r="PO1005" s="342"/>
      <c r="PP1005" s="342"/>
      <c r="PQ1005" s="342"/>
      <c r="PR1005" s="342"/>
      <c r="PS1005" s="342"/>
      <c r="PT1005" s="342"/>
      <c r="PU1005" s="342"/>
      <c r="PV1005" s="342"/>
      <c r="PW1005" s="342"/>
      <c r="PX1005" s="342"/>
      <c r="PY1005" s="342"/>
      <c r="PZ1005" s="342"/>
      <c r="QA1005" s="342"/>
      <c r="QB1005" s="342"/>
      <c r="QC1005" s="342"/>
      <c r="QD1005" s="342"/>
      <c r="QE1005" s="342"/>
      <c r="QF1005" s="342"/>
      <c r="QG1005" s="342"/>
      <c r="QH1005" s="342"/>
      <c r="QI1005" s="342"/>
      <c r="QJ1005" s="342"/>
      <c r="QK1005" s="342"/>
      <c r="QL1005" s="342"/>
      <c r="QM1005" s="342"/>
      <c r="QN1005" s="342"/>
      <c r="QO1005" s="342"/>
      <c r="QP1005" s="342"/>
      <c r="QQ1005" s="342"/>
      <c r="QR1005" s="342"/>
      <c r="QS1005" s="342"/>
      <c r="QT1005" s="342"/>
      <c r="QU1005" s="342"/>
      <c r="QV1005" s="342"/>
      <c r="QW1005" s="342"/>
      <c r="QX1005" s="342"/>
      <c r="QY1005" s="342"/>
      <c r="QZ1005" s="342"/>
      <c r="RA1005" s="342"/>
      <c r="RB1005" s="342"/>
      <c r="RC1005" s="342"/>
      <c r="RD1005" s="342"/>
      <c r="RE1005" s="342"/>
      <c r="RF1005" s="342"/>
      <c r="RG1005" s="342"/>
      <c r="RH1005" s="342"/>
      <c r="RI1005" s="342"/>
      <c r="RJ1005" s="342"/>
      <c r="RK1005" s="342"/>
      <c r="RL1005" s="342"/>
      <c r="RM1005" s="342"/>
      <c r="RN1005" s="342"/>
      <c r="RO1005" s="342"/>
      <c r="RP1005" s="342"/>
      <c r="RQ1005" s="342"/>
      <c r="RR1005" s="342"/>
      <c r="RS1005" s="342"/>
      <c r="RT1005" s="342"/>
      <c r="RU1005" s="342"/>
      <c r="RV1005" s="342"/>
      <c r="RW1005" s="342"/>
      <c r="RX1005" s="342"/>
      <c r="RY1005" s="342"/>
      <c r="RZ1005" s="342"/>
      <c r="SA1005" s="342"/>
      <c r="SB1005" s="342"/>
      <c r="SC1005" s="342"/>
      <c r="SD1005" s="342"/>
      <c r="SE1005" s="342"/>
      <c r="SF1005" s="342"/>
      <c r="SG1005" s="342"/>
      <c r="SH1005" s="342"/>
      <c r="SI1005" s="342"/>
      <c r="SJ1005" s="342"/>
      <c r="SK1005" s="342"/>
      <c r="SL1005" s="342"/>
      <c r="SM1005" s="342"/>
      <c r="SN1005" s="342"/>
      <c r="SO1005" s="342"/>
      <c r="SP1005" s="342"/>
      <c r="SQ1005" s="342"/>
      <c r="SR1005" s="342"/>
      <c r="SS1005" s="342"/>
      <c r="ST1005" s="342"/>
      <c r="SU1005" s="342"/>
      <c r="SV1005" s="342"/>
      <c r="SW1005" s="342"/>
      <c r="SX1005" s="342"/>
      <c r="SY1005" s="342"/>
      <c r="SZ1005" s="342"/>
      <c r="TA1005" s="342"/>
      <c r="TB1005" s="342"/>
      <c r="TC1005" s="342"/>
      <c r="TD1005" s="342"/>
      <c r="TE1005" s="342"/>
      <c r="TF1005" s="342"/>
      <c r="TG1005" s="342"/>
      <c r="TH1005" s="342"/>
      <c r="TI1005" s="342"/>
      <c r="TJ1005" s="342"/>
      <c r="TK1005" s="342"/>
      <c r="TL1005" s="342"/>
      <c r="TM1005" s="342"/>
      <c r="TN1005" s="342"/>
      <c r="TO1005" s="342"/>
      <c r="TP1005" s="342"/>
      <c r="TQ1005" s="342"/>
      <c r="TR1005" s="342"/>
      <c r="TS1005" s="342"/>
      <c r="TT1005" s="342"/>
      <c r="TU1005" s="342"/>
      <c r="TV1005" s="342"/>
      <c r="TW1005" s="342"/>
      <c r="TX1005" s="342"/>
      <c r="TY1005" s="342"/>
      <c r="TZ1005" s="342"/>
      <c r="UA1005" s="342"/>
      <c r="UB1005" s="342"/>
      <c r="UC1005" s="342"/>
      <c r="UD1005" s="342"/>
      <c r="UE1005" s="342"/>
      <c r="UF1005" s="342"/>
      <c r="UG1005" s="342"/>
      <c r="UH1005" s="342"/>
      <c r="UI1005" s="342"/>
      <c r="UJ1005" s="342"/>
      <c r="UK1005" s="342"/>
      <c r="UL1005" s="342"/>
      <c r="UM1005" s="342"/>
      <c r="UN1005" s="342"/>
      <c r="UO1005" s="342"/>
      <c r="UP1005" s="342"/>
      <c r="UQ1005" s="342"/>
      <c r="UR1005" s="342"/>
      <c r="US1005" s="342"/>
      <c r="UT1005" s="342"/>
      <c r="UU1005" s="342"/>
      <c r="UV1005" s="342"/>
      <c r="UW1005" s="342"/>
      <c r="UX1005" s="342"/>
      <c r="UY1005" s="342"/>
      <c r="UZ1005" s="342"/>
      <c r="VA1005" s="342"/>
      <c r="VB1005" s="342"/>
      <c r="VC1005" s="342"/>
      <c r="VD1005" s="342"/>
      <c r="VE1005" s="342"/>
      <c r="VF1005" s="342"/>
      <c r="VG1005" s="342"/>
      <c r="VH1005" s="342"/>
      <c r="VI1005" s="342"/>
      <c r="VJ1005" s="342"/>
      <c r="VK1005" s="342"/>
      <c r="VL1005" s="342"/>
      <c r="VM1005" s="342"/>
      <c r="VN1005" s="342"/>
      <c r="VO1005" s="342"/>
      <c r="VP1005" s="342"/>
      <c r="VQ1005" s="342"/>
      <c r="VR1005" s="342"/>
      <c r="VS1005" s="342"/>
      <c r="VT1005" s="342"/>
      <c r="VU1005" s="342"/>
      <c r="VV1005" s="342"/>
      <c r="VW1005" s="342"/>
      <c r="VX1005" s="342"/>
      <c r="VY1005" s="342"/>
      <c r="VZ1005" s="342"/>
      <c r="WA1005" s="342"/>
      <c r="WB1005" s="342"/>
      <c r="WC1005" s="342"/>
      <c r="WD1005" s="342"/>
      <c r="WE1005" s="342"/>
      <c r="WF1005" s="342"/>
      <c r="WG1005" s="342"/>
      <c r="WH1005" s="342"/>
      <c r="WI1005" s="342"/>
      <c r="WJ1005" s="342"/>
      <c r="WK1005" s="342"/>
      <c r="WL1005" s="342"/>
      <c r="WM1005" s="342"/>
      <c r="WN1005" s="342"/>
      <c r="WO1005" s="342"/>
      <c r="WP1005" s="342"/>
      <c r="WQ1005" s="342"/>
      <c r="WR1005" s="342"/>
      <c r="WS1005" s="342"/>
      <c r="WT1005" s="342"/>
      <c r="WU1005" s="342"/>
      <c r="WV1005" s="342"/>
      <c r="WW1005" s="342"/>
      <c r="WX1005" s="342"/>
      <c r="WY1005" s="342"/>
      <c r="WZ1005" s="342"/>
      <c r="XA1005" s="342"/>
      <c r="XB1005" s="342"/>
      <c r="XC1005" s="342"/>
      <c r="XD1005" s="342"/>
      <c r="XE1005" s="342"/>
      <c r="XF1005" s="342"/>
      <c r="XG1005" s="342"/>
      <c r="XH1005" s="342"/>
      <c r="XI1005" s="342"/>
      <c r="XJ1005" s="342"/>
      <c r="XK1005" s="342"/>
      <c r="XL1005" s="342"/>
      <c r="XM1005" s="342"/>
      <c r="XN1005" s="342"/>
      <c r="XO1005" s="342"/>
      <c r="XP1005" s="342"/>
      <c r="XQ1005" s="342"/>
      <c r="XR1005" s="342"/>
      <c r="XS1005" s="342"/>
      <c r="XT1005" s="342"/>
      <c r="XU1005" s="342"/>
      <c r="XV1005" s="342"/>
      <c r="XW1005" s="342"/>
      <c r="XX1005" s="342"/>
      <c r="XY1005" s="342"/>
      <c r="XZ1005" s="342"/>
      <c r="YA1005" s="342"/>
      <c r="YB1005" s="342"/>
      <c r="YC1005" s="342"/>
      <c r="YD1005" s="342"/>
      <c r="YE1005" s="342"/>
      <c r="YF1005" s="342"/>
      <c r="YG1005" s="342"/>
      <c r="YH1005" s="342"/>
      <c r="YI1005" s="342"/>
      <c r="YJ1005" s="342"/>
      <c r="YK1005" s="342"/>
      <c r="YL1005" s="342"/>
      <c r="YM1005" s="342"/>
      <c r="YN1005" s="342"/>
      <c r="YO1005" s="342"/>
      <c r="YP1005" s="342"/>
      <c r="YQ1005" s="342"/>
      <c r="YR1005" s="342"/>
      <c r="YS1005" s="342"/>
      <c r="YT1005" s="342"/>
      <c r="YU1005" s="342"/>
      <c r="YV1005" s="342"/>
      <c r="YW1005" s="342"/>
      <c r="YX1005" s="342"/>
      <c r="YY1005" s="342"/>
      <c r="YZ1005" s="342"/>
      <c r="ZA1005" s="342"/>
      <c r="ZB1005" s="342"/>
      <c r="ZC1005" s="342"/>
      <c r="ZD1005" s="342"/>
      <c r="ZE1005" s="342"/>
      <c r="ZF1005" s="342"/>
      <c r="ZG1005" s="342"/>
      <c r="ZH1005" s="342"/>
      <c r="ZI1005" s="342"/>
      <c r="ZJ1005" s="342"/>
      <c r="ZK1005" s="342"/>
      <c r="ZL1005" s="342"/>
      <c r="ZM1005" s="342"/>
      <c r="ZN1005" s="342"/>
      <c r="ZO1005" s="342"/>
      <c r="ZP1005" s="342"/>
      <c r="ZQ1005" s="342"/>
      <c r="ZR1005" s="342"/>
      <c r="ZS1005" s="342"/>
      <c r="ZT1005" s="342"/>
      <c r="ZU1005" s="342"/>
      <c r="ZV1005" s="342"/>
      <c r="ZW1005" s="342"/>
      <c r="ZX1005" s="342"/>
      <c r="ZY1005" s="342"/>
      <c r="ZZ1005" s="342"/>
      <c r="AAA1005" s="342"/>
      <c r="AAB1005" s="342"/>
      <c r="AAC1005" s="342"/>
      <c r="AAD1005" s="342"/>
      <c r="AAE1005" s="342"/>
      <c r="AAF1005" s="342"/>
      <c r="AAG1005" s="342"/>
      <c r="AAH1005" s="342"/>
      <c r="AAI1005" s="342"/>
      <c r="AAJ1005" s="342"/>
      <c r="AAK1005" s="342"/>
      <c r="AAL1005" s="342"/>
      <c r="AAM1005" s="342"/>
      <c r="AAN1005" s="342"/>
      <c r="AAO1005" s="342"/>
      <c r="AAP1005" s="342"/>
      <c r="AAQ1005" s="342"/>
      <c r="AAR1005" s="342"/>
      <c r="AAS1005" s="342"/>
      <c r="AAT1005" s="342"/>
      <c r="AAU1005" s="342"/>
      <c r="AAV1005" s="342"/>
      <c r="AAW1005" s="342"/>
      <c r="AAX1005" s="342"/>
      <c r="AAY1005" s="342"/>
      <c r="AAZ1005" s="342"/>
      <c r="ABA1005" s="342"/>
      <c r="ABB1005" s="342"/>
      <c r="ABC1005" s="342"/>
      <c r="ABD1005" s="342"/>
      <c r="ABE1005" s="342"/>
      <c r="ABF1005" s="342"/>
      <c r="ABG1005" s="342"/>
      <c r="ABH1005" s="342"/>
      <c r="ABI1005" s="342"/>
      <c r="ABJ1005" s="342"/>
      <c r="ABK1005" s="342"/>
      <c r="ABL1005" s="342"/>
      <c r="ABM1005" s="342"/>
      <c r="ABN1005" s="342"/>
      <c r="ABO1005" s="342"/>
      <c r="ABP1005" s="342"/>
      <c r="ABQ1005" s="342"/>
      <c r="ABR1005" s="342"/>
      <c r="ABS1005" s="342"/>
      <c r="ABT1005" s="342"/>
      <c r="ABU1005" s="342"/>
      <c r="ABV1005" s="342"/>
      <c r="ABW1005" s="342"/>
      <c r="ABX1005" s="342"/>
      <c r="ABY1005" s="342"/>
      <c r="ABZ1005" s="342"/>
      <c r="ACA1005" s="342"/>
      <c r="ACB1005" s="342"/>
      <c r="ACC1005" s="342"/>
      <c r="ACD1005" s="342"/>
      <c r="ACE1005" s="342"/>
      <c r="ACF1005" s="342"/>
      <c r="ACG1005" s="342"/>
      <c r="ACH1005" s="342"/>
      <c r="ACI1005" s="342"/>
      <c r="ACJ1005" s="342"/>
      <c r="ACK1005" s="342"/>
      <c r="ACL1005" s="342"/>
      <c r="ACM1005" s="342"/>
      <c r="ACN1005" s="342"/>
      <c r="ACO1005" s="342"/>
      <c r="ACP1005" s="342"/>
      <c r="ACQ1005" s="342"/>
      <c r="ACR1005" s="342"/>
      <c r="ACS1005" s="342"/>
      <c r="ACT1005" s="342"/>
      <c r="ACU1005" s="342"/>
      <c r="ACV1005" s="342"/>
      <c r="ACW1005" s="342"/>
      <c r="ACX1005" s="342"/>
      <c r="ACY1005" s="342"/>
      <c r="ACZ1005" s="342"/>
      <c r="ADA1005" s="342"/>
      <c r="ADB1005" s="342"/>
      <c r="ADC1005" s="342"/>
      <c r="ADD1005" s="342"/>
      <c r="ADE1005" s="342"/>
      <c r="ADF1005" s="342"/>
      <c r="ADG1005" s="342"/>
      <c r="ADH1005" s="342"/>
      <c r="ADI1005" s="342"/>
      <c r="ADJ1005" s="342"/>
      <c r="ADK1005" s="342"/>
      <c r="ADL1005" s="342"/>
      <c r="ADM1005" s="342"/>
      <c r="ADN1005" s="342"/>
      <c r="ADO1005" s="342"/>
      <c r="ADP1005" s="342"/>
      <c r="ADQ1005" s="342"/>
      <c r="ADR1005" s="342"/>
      <c r="ADS1005" s="342"/>
      <c r="ADT1005" s="342"/>
      <c r="ADU1005" s="342"/>
      <c r="ADV1005" s="342"/>
      <c r="ADW1005" s="342"/>
      <c r="ADX1005" s="342"/>
      <c r="ADY1005" s="342"/>
      <c r="ADZ1005" s="342"/>
      <c r="AEA1005" s="342"/>
      <c r="AEB1005" s="342"/>
      <c r="AEC1005" s="342"/>
      <c r="AED1005" s="342"/>
      <c r="AEE1005" s="342"/>
      <c r="AEF1005" s="342"/>
      <c r="AEG1005" s="342"/>
      <c r="AEH1005" s="342"/>
      <c r="AEI1005" s="342"/>
      <c r="AEJ1005" s="342"/>
      <c r="AEK1005" s="342"/>
      <c r="AEL1005" s="342"/>
      <c r="AEM1005" s="342"/>
      <c r="AEN1005" s="342"/>
      <c r="AEO1005" s="342"/>
      <c r="AEP1005" s="342"/>
      <c r="AEQ1005" s="342"/>
      <c r="AER1005" s="342"/>
      <c r="AES1005" s="342"/>
      <c r="AET1005" s="342"/>
      <c r="AEU1005" s="342"/>
      <c r="AEV1005" s="342"/>
      <c r="AEW1005" s="342"/>
      <c r="AEX1005" s="342"/>
      <c r="AEY1005" s="342"/>
      <c r="AEZ1005" s="342"/>
      <c r="AFA1005" s="342"/>
      <c r="AFB1005" s="342"/>
      <c r="AFC1005" s="342"/>
      <c r="AFD1005" s="342"/>
      <c r="AFE1005" s="342"/>
      <c r="AFF1005" s="342"/>
      <c r="AFG1005" s="342"/>
      <c r="AFH1005" s="342"/>
      <c r="AFI1005" s="342"/>
      <c r="AFJ1005" s="342"/>
      <c r="AFK1005" s="342"/>
      <c r="AFL1005" s="342"/>
      <c r="AFM1005" s="342"/>
      <c r="AFN1005" s="342"/>
      <c r="AFO1005" s="342"/>
      <c r="AFP1005" s="342"/>
      <c r="AFQ1005" s="342"/>
      <c r="AFR1005" s="342"/>
      <c r="AFS1005" s="342"/>
      <c r="AFT1005" s="342"/>
      <c r="AFU1005" s="342"/>
      <c r="AFV1005" s="342"/>
      <c r="AFW1005" s="342"/>
      <c r="AFX1005" s="342"/>
      <c r="AFY1005" s="342"/>
      <c r="AFZ1005" s="342"/>
      <c r="AGA1005" s="342"/>
      <c r="AGB1005" s="342"/>
      <c r="AGC1005" s="342"/>
      <c r="AGD1005" s="342"/>
      <c r="AGE1005" s="342"/>
      <c r="AGF1005" s="342"/>
      <c r="AGG1005" s="342"/>
      <c r="AGH1005" s="342"/>
      <c r="AGI1005" s="342"/>
      <c r="AGJ1005" s="342"/>
      <c r="AGK1005" s="342"/>
      <c r="AGL1005" s="342"/>
      <c r="AGM1005" s="342"/>
      <c r="AGN1005" s="342"/>
      <c r="AGO1005" s="342"/>
      <c r="AGP1005" s="342"/>
      <c r="AGQ1005" s="342"/>
      <c r="AGR1005" s="342"/>
      <c r="AGS1005" s="342"/>
      <c r="AGT1005" s="342"/>
      <c r="AGU1005" s="342"/>
      <c r="AGV1005" s="342"/>
      <c r="AGW1005" s="342"/>
      <c r="AGX1005" s="342"/>
      <c r="AGY1005" s="342"/>
      <c r="AGZ1005" s="342"/>
      <c r="AHA1005" s="342"/>
      <c r="AHB1005" s="342"/>
      <c r="AHC1005" s="342"/>
      <c r="AHD1005" s="342"/>
      <c r="AHE1005" s="342"/>
      <c r="AHF1005" s="342"/>
      <c r="AHG1005" s="342"/>
      <c r="AHH1005" s="342"/>
      <c r="AHI1005" s="342"/>
      <c r="AHJ1005" s="342"/>
      <c r="AHK1005" s="342"/>
      <c r="AHL1005" s="342"/>
      <c r="AHM1005" s="342"/>
      <c r="AHN1005" s="342"/>
      <c r="AHO1005" s="342"/>
      <c r="AHP1005" s="342"/>
      <c r="AHQ1005" s="342"/>
      <c r="AHR1005" s="342"/>
      <c r="AHS1005" s="342"/>
      <c r="AHT1005" s="342"/>
      <c r="AHU1005" s="342"/>
      <c r="AHV1005" s="342"/>
      <c r="AHW1005" s="342"/>
      <c r="AHX1005" s="342"/>
      <c r="AHY1005" s="342"/>
      <c r="AHZ1005" s="342"/>
      <c r="AIA1005" s="342"/>
      <c r="AIB1005" s="342"/>
      <c r="AIC1005" s="342"/>
      <c r="AID1005" s="342"/>
      <c r="AIE1005" s="342"/>
      <c r="AIF1005" s="342"/>
      <c r="AIG1005" s="342"/>
      <c r="AIH1005" s="342"/>
      <c r="AII1005" s="342"/>
      <c r="AIJ1005" s="342"/>
      <c r="AIK1005" s="342"/>
      <c r="AIL1005" s="342"/>
      <c r="AIM1005" s="342"/>
      <c r="AIN1005" s="342"/>
      <c r="AIO1005" s="342"/>
      <c r="AIP1005" s="342"/>
      <c r="AIQ1005" s="342"/>
      <c r="AIR1005" s="342"/>
      <c r="AIS1005" s="342"/>
      <c r="AIT1005" s="342"/>
      <c r="AIU1005" s="342"/>
      <c r="AIV1005" s="342"/>
      <c r="AIW1005" s="342"/>
      <c r="AIX1005" s="342"/>
      <c r="AIY1005" s="342"/>
      <c r="AIZ1005" s="342"/>
      <c r="AJA1005" s="342"/>
      <c r="AJB1005" s="342"/>
      <c r="AJC1005" s="342"/>
      <c r="AJD1005" s="342"/>
      <c r="AJE1005" s="342"/>
      <c r="AJF1005" s="342"/>
      <c r="AJG1005" s="342"/>
      <c r="AJH1005" s="342"/>
      <c r="AJI1005" s="342"/>
      <c r="AJJ1005" s="342"/>
      <c r="AJK1005" s="342"/>
      <c r="AJL1005" s="342"/>
      <c r="AJM1005" s="342"/>
      <c r="AJN1005" s="342"/>
      <c r="AJO1005" s="342"/>
      <c r="AJP1005" s="342"/>
      <c r="AJQ1005" s="342"/>
      <c r="AJR1005" s="342"/>
      <c r="AJS1005" s="342"/>
      <c r="AJT1005" s="342"/>
      <c r="AJU1005" s="342"/>
      <c r="AJV1005" s="342"/>
      <c r="AJW1005" s="342"/>
      <c r="AJX1005" s="342"/>
      <c r="AJY1005" s="342"/>
      <c r="AJZ1005" s="342"/>
      <c r="AKA1005" s="342"/>
      <c r="AKB1005" s="342"/>
      <c r="AKC1005" s="342"/>
      <c r="AKD1005" s="342"/>
      <c r="AKE1005" s="342"/>
      <c r="AKF1005" s="342"/>
      <c r="AKG1005" s="342"/>
      <c r="AKH1005" s="342"/>
      <c r="AKI1005" s="342"/>
      <c r="AKJ1005" s="342"/>
      <c r="AKK1005" s="342"/>
      <c r="AKL1005" s="342"/>
      <c r="AKM1005" s="342"/>
      <c r="AKN1005" s="342"/>
      <c r="AKO1005" s="342"/>
      <c r="AKP1005" s="342"/>
      <c r="AKQ1005" s="342"/>
      <c r="AKR1005" s="342"/>
      <c r="AKS1005" s="342"/>
      <c r="AKT1005" s="342"/>
      <c r="AKU1005" s="342"/>
      <c r="AKV1005" s="342"/>
      <c r="AKW1005" s="342"/>
      <c r="AKX1005" s="342"/>
      <c r="AKY1005" s="342"/>
      <c r="AKZ1005" s="342"/>
      <c r="ALA1005" s="342"/>
      <c r="ALB1005" s="342"/>
      <c r="ALC1005" s="342"/>
      <c r="ALD1005" s="342"/>
      <c r="ALE1005" s="342"/>
      <c r="ALF1005" s="342"/>
      <c r="ALG1005" s="342"/>
      <c r="ALH1005" s="342"/>
      <c r="ALI1005" s="342"/>
      <c r="ALJ1005" s="342"/>
      <c r="ALK1005" s="342"/>
      <c r="ALL1005" s="342"/>
      <c r="ALM1005" s="342"/>
      <c r="ALN1005" s="342"/>
      <c r="ALO1005" s="342"/>
      <c r="ALP1005" s="342"/>
      <c r="ALQ1005" s="342"/>
      <c r="ALR1005" s="342"/>
      <c r="ALS1005" s="342"/>
      <c r="ALT1005" s="342"/>
      <c r="ALU1005" s="342"/>
      <c r="ALV1005" s="342"/>
      <c r="ALW1005" s="342"/>
      <c r="ALX1005" s="342"/>
      <c r="ALY1005" s="342"/>
      <c r="ALZ1005" s="342"/>
      <c r="AMA1005" s="342"/>
      <c r="AMB1005" s="342"/>
      <c r="AMC1005" s="342"/>
      <c r="AMD1005" s="342"/>
      <c r="AME1005" s="342"/>
      <c r="AMF1005" s="342"/>
      <c r="AMG1005" s="342"/>
      <c r="AMH1005" s="342"/>
      <c r="AMI1005" s="342"/>
      <c r="AMJ1005" s="342"/>
      <c r="AMK1005" s="342"/>
      <c r="AML1005" s="342"/>
      <c r="AMM1005" s="342"/>
      <c r="AMN1005" s="342"/>
      <c r="AMO1005" s="342"/>
      <c r="AMP1005" s="342"/>
      <c r="AMQ1005" s="342"/>
      <c r="AMR1005" s="342"/>
      <c r="AMS1005" s="342"/>
      <c r="AMT1005" s="342"/>
      <c r="AMU1005" s="342"/>
      <c r="AMV1005" s="342"/>
      <c r="AMW1005" s="342"/>
      <c r="AMX1005" s="342"/>
      <c r="AMY1005" s="342"/>
      <c r="AMZ1005" s="342"/>
      <c r="ANA1005" s="342"/>
      <c r="ANB1005" s="342"/>
      <c r="ANC1005" s="342"/>
      <c r="AND1005" s="342"/>
      <c r="ANE1005" s="342"/>
      <c r="ANF1005" s="342"/>
      <c r="ANG1005" s="342"/>
      <c r="ANH1005" s="342"/>
      <c r="ANI1005" s="342"/>
      <c r="ANJ1005" s="342"/>
      <c r="ANK1005" s="342"/>
      <c r="ANL1005" s="342"/>
      <c r="ANM1005" s="342"/>
      <c r="ANN1005" s="342"/>
      <c r="ANO1005" s="342"/>
      <c r="ANP1005" s="342"/>
      <c r="ANQ1005" s="342"/>
      <c r="ANR1005" s="342"/>
      <c r="ANS1005" s="342"/>
      <c r="ANT1005" s="342"/>
      <c r="ANU1005" s="342"/>
      <c r="ANV1005" s="342"/>
      <c r="ANW1005" s="342"/>
      <c r="ANX1005" s="342"/>
      <c r="ANY1005" s="342"/>
      <c r="ANZ1005" s="342"/>
      <c r="AOA1005" s="342"/>
      <c r="AOB1005" s="342"/>
      <c r="AOC1005" s="342"/>
      <c r="AOD1005" s="342"/>
      <c r="AOE1005" s="342"/>
      <c r="AOF1005" s="342"/>
      <c r="AOG1005" s="342"/>
      <c r="AOH1005" s="342"/>
      <c r="AOI1005" s="342"/>
      <c r="AOJ1005" s="342"/>
      <c r="AOK1005" s="342"/>
      <c r="AOL1005" s="342"/>
      <c r="AOM1005" s="342"/>
      <c r="AON1005" s="342"/>
      <c r="AOO1005" s="342"/>
      <c r="AOP1005" s="342"/>
      <c r="AOQ1005" s="342"/>
      <c r="AOR1005" s="342"/>
      <c r="AOS1005" s="342"/>
      <c r="AOT1005" s="342"/>
      <c r="AOU1005" s="342"/>
      <c r="AOV1005" s="342"/>
      <c r="AOW1005" s="342"/>
      <c r="AOX1005" s="342"/>
      <c r="AOY1005" s="342"/>
      <c r="AOZ1005" s="342"/>
      <c r="APA1005" s="342"/>
      <c r="APB1005" s="342"/>
      <c r="APC1005" s="342"/>
      <c r="APD1005" s="342"/>
      <c r="APE1005" s="342"/>
      <c r="APF1005" s="342"/>
      <c r="APG1005" s="342"/>
      <c r="APH1005" s="342"/>
      <c r="API1005" s="342"/>
      <c r="APJ1005" s="342"/>
      <c r="APK1005" s="342"/>
      <c r="APL1005" s="342"/>
      <c r="APM1005" s="342"/>
      <c r="APN1005" s="342"/>
      <c r="APO1005" s="342"/>
      <c r="APP1005" s="342"/>
      <c r="APQ1005" s="342"/>
      <c r="APR1005" s="342"/>
      <c r="APS1005" s="342"/>
      <c r="APT1005" s="342"/>
      <c r="APU1005" s="342"/>
      <c r="APV1005" s="342"/>
      <c r="APW1005" s="342"/>
      <c r="APX1005" s="342"/>
      <c r="APY1005" s="342"/>
      <c r="APZ1005" s="342"/>
      <c r="AQA1005" s="342"/>
      <c r="AQB1005" s="342"/>
      <c r="AQC1005" s="342"/>
      <c r="AQD1005" s="342"/>
      <c r="AQE1005" s="342"/>
      <c r="AQF1005" s="342"/>
      <c r="AQG1005" s="342"/>
      <c r="AQH1005" s="342"/>
      <c r="AQI1005" s="342"/>
      <c r="AQJ1005" s="342"/>
      <c r="AQK1005" s="342"/>
      <c r="AQL1005" s="342"/>
      <c r="AQM1005" s="342"/>
      <c r="AQN1005" s="342"/>
      <c r="AQO1005" s="342"/>
      <c r="AQP1005" s="342"/>
      <c r="AQQ1005" s="342"/>
      <c r="AQR1005" s="342"/>
      <c r="AQS1005" s="342"/>
      <c r="AQT1005" s="342"/>
      <c r="AQU1005" s="342"/>
      <c r="AQV1005" s="342"/>
      <c r="AQW1005" s="342"/>
      <c r="AQX1005" s="342"/>
      <c r="AQY1005" s="342"/>
      <c r="AQZ1005" s="342"/>
      <c r="ARA1005" s="342"/>
      <c r="ARB1005" s="342"/>
      <c r="ARC1005" s="342"/>
      <c r="ARD1005" s="342"/>
      <c r="ARE1005" s="342"/>
      <c r="ARF1005" s="342"/>
      <c r="ARG1005" s="342"/>
      <c r="ARH1005" s="342"/>
      <c r="ARI1005" s="342"/>
      <c r="ARJ1005" s="342"/>
      <c r="ARK1005" s="342"/>
      <c r="ARL1005" s="342"/>
      <c r="ARM1005" s="342"/>
      <c r="ARN1005" s="342"/>
      <c r="ARO1005" s="342"/>
      <c r="ARP1005" s="342"/>
      <c r="ARQ1005" s="342"/>
      <c r="ARR1005" s="342"/>
      <c r="ARS1005" s="342"/>
      <c r="ART1005" s="342"/>
      <c r="ARU1005" s="342"/>
      <c r="ARV1005" s="342"/>
      <c r="ARW1005" s="342"/>
      <c r="ARX1005" s="342"/>
      <c r="ARY1005" s="342"/>
      <c r="ARZ1005" s="342"/>
      <c r="ASA1005" s="342"/>
      <c r="ASB1005" s="342"/>
      <c r="ASC1005" s="342"/>
      <c r="ASD1005" s="342"/>
      <c r="ASE1005" s="342"/>
      <c r="ASF1005" s="342"/>
      <c r="ASG1005" s="342"/>
      <c r="ASH1005" s="342"/>
      <c r="ASI1005" s="342"/>
      <c r="ASJ1005" s="342"/>
      <c r="ASK1005" s="342"/>
      <c r="ASL1005" s="342"/>
      <c r="ASM1005" s="342"/>
      <c r="ASN1005" s="342"/>
      <c r="ASO1005" s="342"/>
      <c r="ASP1005" s="342"/>
      <c r="ASQ1005" s="342"/>
      <c r="ASR1005" s="342"/>
      <c r="ASS1005" s="342"/>
      <c r="AST1005" s="342"/>
      <c r="ASU1005" s="342"/>
      <c r="ASV1005" s="342"/>
      <c r="ASW1005" s="342"/>
      <c r="ASX1005" s="342"/>
      <c r="ASY1005" s="342"/>
      <c r="ASZ1005" s="342"/>
      <c r="ATA1005" s="342"/>
      <c r="ATB1005" s="342"/>
      <c r="ATC1005" s="342"/>
      <c r="ATD1005" s="342"/>
      <c r="ATE1005" s="342"/>
      <c r="ATF1005" s="342"/>
      <c r="ATG1005" s="342"/>
      <c r="ATH1005" s="342"/>
      <c r="ATI1005" s="342"/>
      <c r="ATJ1005" s="342"/>
      <c r="ATK1005" s="342"/>
      <c r="ATL1005" s="342"/>
      <c r="ATM1005" s="342"/>
      <c r="ATN1005" s="342"/>
      <c r="ATO1005" s="342"/>
      <c r="ATP1005" s="342"/>
      <c r="ATQ1005" s="342"/>
      <c r="ATR1005" s="342"/>
      <c r="ATS1005" s="342"/>
      <c r="ATT1005" s="342"/>
      <c r="ATU1005" s="342"/>
      <c r="ATV1005" s="342"/>
      <c r="ATW1005" s="342"/>
      <c r="ATX1005" s="342"/>
      <c r="ATY1005" s="342"/>
      <c r="ATZ1005" s="342"/>
      <c r="AUA1005" s="342"/>
      <c r="AUB1005" s="342"/>
      <c r="AUC1005" s="342"/>
      <c r="AUD1005" s="342"/>
      <c r="AUE1005" s="342"/>
      <c r="AUF1005" s="342"/>
      <c r="AUG1005" s="342"/>
      <c r="AUH1005" s="342"/>
      <c r="AUI1005" s="342"/>
      <c r="AUJ1005" s="342"/>
      <c r="AUK1005" s="342"/>
      <c r="AUL1005" s="342"/>
      <c r="AUM1005" s="342"/>
      <c r="AUN1005" s="342"/>
      <c r="AUO1005" s="342"/>
      <c r="AUP1005" s="342"/>
      <c r="AUQ1005" s="342"/>
      <c r="AUR1005" s="342"/>
      <c r="AUS1005" s="342"/>
      <c r="AUT1005" s="342"/>
      <c r="AUU1005" s="342"/>
      <c r="AUV1005" s="342"/>
      <c r="AUW1005" s="342"/>
      <c r="AUX1005" s="342"/>
      <c r="AUY1005" s="342"/>
      <c r="AUZ1005" s="342"/>
      <c r="AVA1005" s="342"/>
      <c r="AVB1005" s="342"/>
      <c r="AVC1005" s="342"/>
      <c r="AVD1005" s="342"/>
      <c r="AVE1005" s="342"/>
      <c r="AVF1005" s="342"/>
      <c r="AVG1005" s="342"/>
      <c r="AVH1005" s="342"/>
      <c r="AVI1005" s="342"/>
      <c r="AVJ1005" s="342"/>
      <c r="AVK1005" s="342"/>
      <c r="AVL1005" s="342"/>
      <c r="AVM1005" s="342"/>
      <c r="AVN1005" s="342"/>
      <c r="AVO1005" s="342"/>
      <c r="AVP1005" s="342"/>
      <c r="AVQ1005" s="342"/>
      <c r="AVR1005" s="342"/>
      <c r="AVS1005" s="342"/>
      <c r="AVT1005" s="342"/>
      <c r="AVU1005" s="342"/>
      <c r="AVV1005" s="342"/>
      <c r="AVW1005" s="342"/>
      <c r="AVX1005" s="342"/>
      <c r="AVY1005" s="342"/>
      <c r="AVZ1005" s="342"/>
      <c r="AWA1005" s="342"/>
      <c r="AWB1005" s="342"/>
      <c r="AWC1005" s="342"/>
      <c r="AWD1005" s="342"/>
      <c r="AWE1005" s="342"/>
      <c r="AWF1005" s="342"/>
      <c r="AWG1005" s="342"/>
      <c r="AWH1005" s="342"/>
      <c r="AWI1005" s="342"/>
      <c r="AWJ1005" s="342"/>
      <c r="AWK1005" s="342"/>
      <c r="AWL1005" s="342"/>
      <c r="AWM1005" s="342"/>
      <c r="AWN1005" s="342"/>
      <c r="AWO1005" s="342"/>
      <c r="AWP1005" s="342"/>
      <c r="AWQ1005" s="342"/>
      <c r="AWR1005" s="342"/>
      <c r="AWS1005" s="342"/>
      <c r="AWT1005" s="342"/>
      <c r="AWU1005" s="342"/>
      <c r="AWV1005" s="342"/>
      <c r="AWW1005" s="342"/>
      <c r="AWX1005" s="342"/>
      <c r="AWY1005" s="342"/>
      <c r="AWZ1005" s="342"/>
      <c r="AXA1005" s="342"/>
      <c r="AXB1005" s="342"/>
      <c r="AXC1005" s="342"/>
      <c r="AXD1005" s="342"/>
      <c r="AXE1005" s="342"/>
      <c r="AXF1005" s="342"/>
      <c r="AXG1005" s="342"/>
      <c r="AXH1005" s="342"/>
      <c r="AXI1005" s="342"/>
      <c r="AXJ1005" s="342"/>
      <c r="AXK1005" s="342"/>
      <c r="AXL1005" s="342"/>
      <c r="AXM1005" s="342"/>
      <c r="AXN1005" s="342"/>
      <c r="AXO1005" s="342"/>
      <c r="AXP1005" s="342"/>
      <c r="AXQ1005" s="342"/>
      <c r="AXR1005" s="342"/>
      <c r="AXS1005" s="342"/>
      <c r="AXT1005" s="342"/>
      <c r="AXU1005" s="342"/>
      <c r="AXV1005" s="342"/>
      <c r="AXW1005" s="342"/>
      <c r="AXX1005" s="342"/>
      <c r="AXY1005" s="342"/>
      <c r="AXZ1005" s="342"/>
      <c r="AYA1005" s="342"/>
      <c r="AYB1005" s="342"/>
      <c r="AYC1005" s="342"/>
      <c r="AYD1005" s="342"/>
      <c r="AYE1005" s="342"/>
      <c r="AYF1005" s="342"/>
      <c r="AYG1005" s="342"/>
      <c r="AYH1005" s="342"/>
      <c r="AYI1005" s="342"/>
      <c r="AYJ1005" s="342"/>
      <c r="AYK1005" s="342"/>
      <c r="AYL1005" s="342"/>
      <c r="AYM1005" s="342"/>
      <c r="AYN1005" s="342"/>
      <c r="AYO1005" s="342"/>
      <c r="AYP1005" s="342"/>
      <c r="AYQ1005" s="342"/>
      <c r="AYR1005" s="342"/>
      <c r="AYS1005" s="342"/>
      <c r="AYT1005" s="342"/>
      <c r="AYU1005" s="342"/>
      <c r="AYV1005" s="342"/>
      <c r="AYW1005" s="342"/>
      <c r="AYX1005" s="342"/>
      <c r="AYY1005" s="342"/>
      <c r="AYZ1005" s="342"/>
      <c r="AZA1005" s="342"/>
      <c r="AZB1005" s="342"/>
      <c r="AZC1005" s="342"/>
      <c r="AZD1005" s="342"/>
      <c r="AZE1005" s="342"/>
      <c r="AZF1005" s="342"/>
      <c r="AZG1005" s="342"/>
      <c r="AZH1005" s="342"/>
      <c r="AZI1005" s="342"/>
      <c r="AZJ1005" s="342"/>
      <c r="AZK1005" s="342"/>
      <c r="AZL1005" s="342"/>
      <c r="AZM1005" s="342"/>
      <c r="AZN1005" s="342"/>
      <c r="AZO1005" s="342"/>
      <c r="AZP1005" s="342"/>
      <c r="AZQ1005" s="342"/>
      <c r="AZR1005" s="342"/>
      <c r="AZS1005" s="342"/>
      <c r="AZT1005" s="342"/>
      <c r="AZU1005" s="342"/>
      <c r="AZV1005" s="342"/>
      <c r="AZW1005" s="342"/>
      <c r="AZX1005" s="342"/>
      <c r="AZY1005" s="342"/>
      <c r="AZZ1005" s="342"/>
      <c r="BAA1005" s="342"/>
      <c r="BAB1005" s="342"/>
      <c r="BAC1005" s="342"/>
      <c r="BAD1005" s="342"/>
      <c r="BAE1005" s="342"/>
      <c r="BAF1005" s="342"/>
      <c r="BAG1005" s="342"/>
      <c r="BAH1005" s="342"/>
      <c r="BAI1005" s="342"/>
      <c r="BAJ1005" s="342"/>
      <c r="BAK1005" s="342"/>
      <c r="BAL1005" s="342"/>
      <c r="BAM1005" s="342"/>
      <c r="BAN1005" s="342"/>
      <c r="BAO1005" s="342"/>
      <c r="BAP1005" s="342"/>
      <c r="BAQ1005" s="342"/>
      <c r="BAR1005" s="342"/>
      <c r="BAS1005" s="342"/>
      <c r="BAT1005" s="342"/>
      <c r="BAU1005" s="342"/>
      <c r="BAV1005" s="342"/>
      <c r="BAW1005" s="342"/>
      <c r="BAX1005" s="342"/>
      <c r="BAY1005" s="342"/>
      <c r="BAZ1005" s="342"/>
      <c r="BBA1005" s="342"/>
      <c r="BBB1005" s="342"/>
      <c r="BBC1005" s="342"/>
      <c r="BBD1005" s="342"/>
      <c r="BBE1005" s="342"/>
      <c r="BBF1005" s="342"/>
      <c r="BBG1005" s="342"/>
      <c r="BBH1005" s="342"/>
      <c r="BBI1005" s="342"/>
      <c r="BBJ1005" s="342"/>
      <c r="BBK1005" s="342"/>
      <c r="BBL1005" s="342"/>
      <c r="BBM1005" s="342"/>
      <c r="BBN1005" s="342"/>
      <c r="BBO1005" s="342"/>
      <c r="BBP1005" s="342"/>
      <c r="BBQ1005" s="342"/>
      <c r="BBR1005" s="342"/>
      <c r="BBS1005" s="342"/>
      <c r="BBT1005" s="342"/>
      <c r="BBU1005" s="342"/>
      <c r="BBV1005" s="342"/>
      <c r="BBW1005" s="342"/>
      <c r="BBX1005" s="342"/>
      <c r="BBY1005" s="342"/>
      <c r="BBZ1005" s="342"/>
      <c r="BCA1005" s="342"/>
      <c r="BCB1005" s="342"/>
      <c r="BCC1005" s="342"/>
      <c r="BCD1005" s="342"/>
      <c r="BCE1005" s="342"/>
      <c r="BCF1005" s="342"/>
      <c r="BCG1005" s="342"/>
      <c r="BCH1005" s="342"/>
      <c r="BCI1005" s="342"/>
      <c r="BCJ1005" s="342"/>
      <c r="BCK1005" s="342"/>
      <c r="BCL1005" s="342"/>
      <c r="BCM1005" s="342"/>
      <c r="BCN1005" s="342"/>
      <c r="BCO1005" s="342"/>
      <c r="BCP1005" s="342"/>
      <c r="BCQ1005" s="342"/>
      <c r="BCR1005" s="342"/>
      <c r="BCS1005" s="342"/>
      <c r="BCT1005" s="342"/>
      <c r="BCU1005" s="342"/>
      <c r="BCV1005" s="342"/>
      <c r="BCW1005" s="342"/>
      <c r="BCX1005" s="342"/>
      <c r="BCY1005" s="342"/>
      <c r="BCZ1005" s="342"/>
      <c r="BDA1005" s="342"/>
      <c r="BDB1005" s="342"/>
      <c r="BDC1005" s="342"/>
      <c r="BDD1005" s="342"/>
      <c r="BDE1005" s="342"/>
      <c r="BDF1005" s="342"/>
      <c r="BDG1005" s="342"/>
      <c r="BDH1005" s="342"/>
      <c r="BDI1005" s="342"/>
      <c r="BDJ1005" s="342"/>
      <c r="BDK1005" s="342"/>
      <c r="BDL1005" s="342"/>
      <c r="BDM1005" s="342"/>
      <c r="BDN1005" s="342"/>
      <c r="BDO1005" s="342"/>
      <c r="BDP1005" s="342"/>
      <c r="BDQ1005" s="342"/>
      <c r="BDR1005" s="342"/>
      <c r="BDS1005" s="342"/>
      <c r="BDT1005" s="342"/>
      <c r="BDU1005" s="342"/>
      <c r="BDV1005" s="342"/>
      <c r="BDW1005" s="342"/>
      <c r="BDX1005" s="342"/>
      <c r="BDY1005" s="342"/>
      <c r="BDZ1005" s="342"/>
      <c r="BEA1005" s="342"/>
      <c r="BEB1005" s="342"/>
      <c r="BEC1005" s="342"/>
      <c r="BED1005" s="342"/>
      <c r="BEE1005" s="342"/>
      <c r="BEF1005" s="342"/>
      <c r="BEG1005" s="342"/>
      <c r="BEH1005" s="342"/>
      <c r="BEI1005" s="342"/>
      <c r="BEJ1005" s="342"/>
      <c r="BEK1005" s="342"/>
      <c r="BEL1005" s="342"/>
      <c r="BEM1005" s="342"/>
      <c r="BEN1005" s="342"/>
      <c r="BEO1005" s="342"/>
      <c r="BEP1005" s="342"/>
      <c r="BEQ1005" s="342"/>
      <c r="BER1005" s="342"/>
      <c r="BES1005" s="342"/>
      <c r="BET1005" s="342"/>
      <c r="BEU1005" s="342"/>
      <c r="BEV1005" s="342"/>
      <c r="BEW1005" s="342"/>
      <c r="BEX1005" s="342"/>
      <c r="BEY1005" s="342"/>
      <c r="BEZ1005" s="342"/>
      <c r="BFA1005" s="342"/>
      <c r="BFB1005" s="342"/>
      <c r="BFC1005" s="342"/>
      <c r="BFD1005" s="342"/>
      <c r="BFE1005" s="342"/>
      <c r="BFF1005" s="342"/>
      <c r="BFG1005" s="342"/>
      <c r="BFH1005" s="342"/>
      <c r="BFI1005" s="342"/>
      <c r="BFJ1005" s="342"/>
      <c r="BFK1005" s="342"/>
      <c r="BFL1005" s="342"/>
      <c r="BFM1005" s="342"/>
      <c r="BFN1005" s="342"/>
      <c r="BFO1005" s="342"/>
      <c r="BFP1005" s="342"/>
      <c r="BFQ1005" s="342"/>
      <c r="BFR1005" s="342"/>
      <c r="BFS1005" s="342"/>
      <c r="BFT1005" s="342"/>
      <c r="BFU1005" s="342"/>
      <c r="BFV1005" s="342"/>
      <c r="BFW1005" s="342"/>
      <c r="BFX1005" s="342"/>
      <c r="BFY1005" s="342"/>
      <c r="BFZ1005" s="342"/>
      <c r="BGA1005" s="342"/>
      <c r="BGB1005" s="342"/>
      <c r="BGC1005" s="342"/>
      <c r="BGD1005" s="342"/>
      <c r="BGE1005" s="342"/>
      <c r="BGF1005" s="342"/>
      <c r="BGG1005" s="342"/>
      <c r="BGH1005" s="342"/>
      <c r="BGI1005" s="342"/>
      <c r="BGJ1005" s="342"/>
      <c r="BGK1005" s="342"/>
      <c r="BGL1005" s="342"/>
      <c r="BGM1005" s="342"/>
      <c r="BGN1005" s="342"/>
      <c r="BGO1005" s="342"/>
      <c r="BGP1005" s="342"/>
      <c r="BGQ1005" s="342"/>
      <c r="BGR1005" s="342"/>
      <c r="BGS1005" s="342"/>
      <c r="BGT1005" s="342"/>
      <c r="BGU1005" s="342"/>
      <c r="BGV1005" s="342"/>
      <c r="BGW1005" s="342"/>
      <c r="BGX1005" s="342"/>
      <c r="BGY1005" s="342"/>
      <c r="BGZ1005" s="342"/>
      <c r="BHA1005" s="342"/>
      <c r="BHB1005" s="342"/>
      <c r="BHC1005" s="342"/>
      <c r="BHD1005" s="342"/>
      <c r="BHE1005" s="342"/>
      <c r="BHF1005" s="342"/>
      <c r="BHG1005" s="342"/>
      <c r="BHH1005" s="342"/>
      <c r="BHI1005" s="342"/>
      <c r="BHJ1005" s="342"/>
      <c r="BHK1005" s="342"/>
      <c r="BHL1005" s="342"/>
      <c r="BHM1005" s="342"/>
      <c r="BHN1005" s="342"/>
      <c r="BHO1005" s="342"/>
      <c r="BHP1005" s="342"/>
      <c r="BHQ1005" s="342"/>
      <c r="BHR1005" s="342"/>
      <c r="BHS1005" s="342"/>
      <c r="BHT1005" s="342"/>
      <c r="BHU1005" s="342"/>
      <c r="BHV1005" s="342"/>
      <c r="BHW1005" s="342"/>
      <c r="BHX1005" s="342"/>
      <c r="BHY1005" s="342"/>
      <c r="BHZ1005" s="342"/>
      <c r="BIA1005" s="342"/>
      <c r="BIB1005" s="342"/>
      <c r="BIC1005" s="342"/>
      <c r="BID1005" s="342"/>
      <c r="BIE1005" s="342"/>
      <c r="BIF1005" s="342"/>
      <c r="BIG1005" s="342"/>
      <c r="BIH1005" s="342"/>
      <c r="BII1005" s="342"/>
      <c r="BIJ1005" s="342"/>
      <c r="BIK1005" s="342"/>
      <c r="BIL1005" s="342"/>
      <c r="BIM1005" s="342"/>
      <c r="BIN1005" s="342"/>
      <c r="BIO1005" s="342"/>
      <c r="BIP1005" s="342"/>
      <c r="BIQ1005" s="342"/>
      <c r="BIR1005" s="342"/>
      <c r="BIS1005" s="342"/>
      <c r="BIT1005" s="342"/>
      <c r="BIU1005" s="342"/>
      <c r="BIV1005" s="342"/>
      <c r="BIW1005" s="342"/>
      <c r="BIX1005" s="342"/>
      <c r="BIY1005" s="342"/>
      <c r="BIZ1005" s="342"/>
      <c r="BJA1005" s="342"/>
      <c r="BJB1005" s="342"/>
      <c r="BJC1005" s="342"/>
      <c r="BJD1005" s="342"/>
      <c r="BJE1005" s="342"/>
      <c r="BJF1005" s="342"/>
      <c r="BJG1005" s="342"/>
      <c r="BJH1005" s="342"/>
      <c r="BJI1005" s="342"/>
      <c r="BJJ1005" s="342"/>
      <c r="BJK1005" s="342"/>
      <c r="BJL1005" s="342"/>
      <c r="BJM1005" s="342"/>
      <c r="BJN1005" s="342"/>
      <c r="BJO1005" s="342"/>
      <c r="BJP1005" s="342"/>
      <c r="BJQ1005" s="342"/>
      <c r="BJR1005" s="342"/>
      <c r="BJS1005" s="342"/>
      <c r="BJT1005" s="342"/>
      <c r="BJU1005" s="342"/>
      <c r="BJV1005" s="342"/>
      <c r="BJW1005" s="342"/>
      <c r="BJX1005" s="342"/>
      <c r="BJY1005" s="342"/>
      <c r="BJZ1005" s="342"/>
      <c r="BKA1005" s="342"/>
      <c r="BKB1005" s="342"/>
      <c r="BKC1005" s="342"/>
      <c r="BKD1005" s="342"/>
      <c r="BKE1005" s="342"/>
      <c r="BKF1005" s="342"/>
      <c r="BKG1005" s="342"/>
      <c r="BKH1005" s="342"/>
      <c r="BKI1005" s="342"/>
      <c r="BKJ1005" s="342"/>
      <c r="BKK1005" s="342"/>
      <c r="BKL1005" s="342"/>
      <c r="BKM1005" s="342"/>
      <c r="BKN1005" s="342"/>
      <c r="BKO1005" s="342"/>
      <c r="BKP1005" s="342"/>
      <c r="BKQ1005" s="342"/>
      <c r="BKR1005" s="342"/>
      <c r="BKS1005" s="342"/>
      <c r="BKT1005" s="342"/>
      <c r="BKU1005" s="342"/>
      <c r="BKV1005" s="342"/>
      <c r="BKW1005" s="342"/>
      <c r="BKX1005" s="342"/>
      <c r="BKY1005" s="342"/>
      <c r="BKZ1005" s="342"/>
      <c r="BLA1005" s="342"/>
      <c r="BLB1005" s="342"/>
      <c r="BLC1005" s="342"/>
      <c r="BLD1005" s="342"/>
      <c r="BLE1005" s="342"/>
      <c r="BLF1005" s="342"/>
      <c r="BLG1005" s="342"/>
      <c r="BLH1005" s="342"/>
      <c r="BLI1005" s="342"/>
      <c r="BLJ1005" s="342"/>
      <c r="BLK1005" s="342"/>
      <c r="BLL1005" s="342"/>
      <c r="BLM1005" s="342"/>
      <c r="BLN1005" s="342"/>
      <c r="BLO1005" s="342"/>
      <c r="BLP1005" s="342"/>
      <c r="BLQ1005" s="342"/>
      <c r="BLR1005" s="342"/>
      <c r="BLS1005" s="342"/>
      <c r="BLT1005" s="342"/>
      <c r="BLU1005" s="342"/>
      <c r="BLV1005" s="342"/>
      <c r="BLW1005" s="342"/>
      <c r="BLX1005" s="342"/>
      <c r="BLY1005" s="342"/>
      <c r="BLZ1005" s="342"/>
      <c r="BMA1005" s="342"/>
      <c r="BMB1005" s="342"/>
      <c r="BMC1005" s="342"/>
      <c r="BMD1005" s="342"/>
      <c r="BME1005" s="342"/>
      <c r="BMF1005" s="342"/>
      <c r="BMG1005" s="342"/>
      <c r="BMH1005" s="342"/>
      <c r="BMI1005" s="342"/>
      <c r="BMJ1005" s="342"/>
      <c r="BMK1005" s="342"/>
      <c r="BML1005" s="342"/>
      <c r="BMM1005" s="342"/>
      <c r="BMN1005" s="342"/>
      <c r="BMO1005" s="342"/>
      <c r="BMP1005" s="342"/>
      <c r="BMQ1005" s="342"/>
      <c r="BMR1005" s="342"/>
      <c r="BMS1005" s="342"/>
      <c r="BMT1005" s="342"/>
      <c r="BMU1005" s="342"/>
      <c r="BMV1005" s="342"/>
      <c r="BMW1005" s="342"/>
      <c r="BMX1005" s="342"/>
      <c r="BMY1005" s="342"/>
      <c r="BMZ1005" s="342"/>
      <c r="BNA1005" s="342"/>
      <c r="BNB1005" s="342"/>
      <c r="BNC1005" s="342"/>
      <c r="BND1005" s="342"/>
      <c r="BNE1005" s="342"/>
      <c r="BNF1005" s="342"/>
      <c r="BNG1005" s="342"/>
      <c r="BNH1005" s="342"/>
      <c r="BNI1005" s="342"/>
      <c r="BNJ1005" s="342"/>
      <c r="BNK1005" s="342"/>
      <c r="BNL1005" s="342"/>
      <c r="BNM1005" s="342"/>
      <c r="BNN1005" s="342"/>
      <c r="BNO1005" s="342"/>
      <c r="BNP1005" s="342"/>
      <c r="BNQ1005" s="342"/>
      <c r="BNR1005" s="342"/>
      <c r="BNS1005" s="342"/>
      <c r="BNT1005" s="342"/>
      <c r="BNU1005" s="342"/>
      <c r="BNV1005" s="342"/>
      <c r="BNW1005" s="342"/>
      <c r="BNX1005" s="342"/>
      <c r="BNY1005" s="342"/>
      <c r="BNZ1005" s="342"/>
      <c r="BOA1005" s="342"/>
      <c r="BOB1005" s="342"/>
      <c r="BOC1005" s="342"/>
      <c r="BOD1005" s="342"/>
      <c r="BOE1005" s="342"/>
      <c r="BOF1005" s="342"/>
      <c r="BOG1005" s="342"/>
      <c r="BOH1005" s="342"/>
      <c r="BOI1005" s="342"/>
      <c r="BOJ1005" s="342"/>
      <c r="BOK1005" s="342"/>
      <c r="BOL1005" s="342"/>
      <c r="BOM1005" s="342"/>
      <c r="BON1005" s="342"/>
      <c r="BOO1005" s="342"/>
      <c r="BOP1005" s="342"/>
      <c r="BOQ1005" s="342"/>
      <c r="BOR1005" s="342"/>
      <c r="BOS1005" s="342"/>
      <c r="BOT1005" s="342"/>
      <c r="BOU1005" s="342"/>
      <c r="BOV1005" s="342"/>
      <c r="BOW1005" s="342"/>
      <c r="BOX1005" s="342"/>
      <c r="BOY1005" s="342"/>
      <c r="BOZ1005" s="342"/>
      <c r="BPA1005" s="342"/>
      <c r="BPB1005" s="342"/>
      <c r="BPC1005" s="342"/>
      <c r="BPD1005" s="342"/>
      <c r="BPE1005" s="342"/>
      <c r="BPF1005" s="342"/>
      <c r="BPG1005" s="342"/>
      <c r="BPH1005" s="342"/>
      <c r="BPI1005" s="342"/>
      <c r="BPJ1005" s="342"/>
      <c r="BPK1005" s="342"/>
      <c r="BPL1005" s="342"/>
      <c r="BPM1005" s="342"/>
      <c r="BPN1005" s="342"/>
      <c r="BPO1005" s="342"/>
      <c r="BPP1005" s="342"/>
      <c r="BPQ1005" s="342"/>
      <c r="BPR1005" s="342"/>
      <c r="BPS1005" s="342"/>
      <c r="BPT1005" s="342"/>
      <c r="BPU1005" s="342"/>
      <c r="BPV1005" s="342"/>
      <c r="BPW1005" s="342"/>
      <c r="BPX1005" s="342"/>
      <c r="BPY1005" s="342"/>
      <c r="BPZ1005" s="342"/>
      <c r="BQA1005" s="342"/>
      <c r="BQB1005" s="342"/>
      <c r="BQC1005" s="342"/>
      <c r="BQD1005" s="342"/>
      <c r="BQE1005" s="342"/>
      <c r="BQF1005" s="342"/>
      <c r="BQG1005" s="342"/>
      <c r="BQH1005" s="342"/>
      <c r="BQI1005" s="342"/>
      <c r="BQJ1005" s="342"/>
      <c r="BQK1005" s="342"/>
      <c r="BQL1005" s="342"/>
      <c r="BQM1005" s="342"/>
      <c r="BQN1005" s="342"/>
      <c r="BQO1005" s="342"/>
      <c r="BQP1005" s="342"/>
      <c r="BQQ1005" s="342"/>
      <c r="BQR1005" s="342"/>
      <c r="BQS1005" s="342"/>
      <c r="BQT1005" s="342"/>
      <c r="BQU1005" s="342"/>
      <c r="BQV1005" s="342"/>
      <c r="BQW1005" s="342"/>
      <c r="BQX1005" s="342"/>
      <c r="BQY1005" s="342"/>
      <c r="BQZ1005" s="342"/>
      <c r="BRA1005" s="342"/>
      <c r="BRB1005" s="342"/>
      <c r="BRC1005" s="342"/>
      <c r="BRD1005" s="342"/>
      <c r="BRE1005" s="342"/>
      <c r="BRF1005" s="342"/>
      <c r="BRG1005" s="342"/>
      <c r="BRH1005" s="342"/>
      <c r="BRI1005" s="342"/>
      <c r="BRJ1005" s="342"/>
      <c r="BRK1005" s="342"/>
      <c r="BRL1005" s="342"/>
      <c r="BRM1005" s="342"/>
      <c r="BRN1005" s="342"/>
      <c r="BRO1005" s="342"/>
      <c r="BRP1005" s="342"/>
      <c r="BRQ1005" s="342"/>
      <c r="BRR1005" s="342"/>
      <c r="BRS1005" s="342"/>
      <c r="BRT1005" s="342"/>
      <c r="BRU1005" s="342"/>
      <c r="BRV1005" s="342"/>
      <c r="BRW1005" s="342"/>
      <c r="BRX1005" s="342"/>
      <c r="BRY1005" s="342"/>
      <c r="BRZ1005" s="342"/>
      <c r="BSA1005" s="342"/>
      <c r="BSB1005" s="342"/>
      <c r="BSC1005" s="342"/>
      <c r="BSD1005" s="342"/>
      <c r="BSE1005" s="342"/>
      <c r="BSF1005" s="342"/>
      <c r="BSG1005" s="342"/>
      <c r="BSH1005" s="342"/>
      <c r="BSI1005" s="342"/>
      <c r="BSJ1005" s="342"/>
      <c r="BSK1005" s="342"/>
      <c r="BSL1005" s="342"/>
      <c r="BSM1005" s="342"/>
      <c r="BSN1005" s="342"/>
      <c r="BSO1005" s="342"/>
      <c r="BSP1005" s="342"/>
      <c r="BSQ1005" s="342"/>
      <c r="BSR1005" s="342"/>
      <c r="BSS1005" s="342"/>
      <c r="BST1005" s="342"/>
      <c r="BSU1005" s="342"/>
      <c r="BSV1005" s="342"/>
      <c r="BSW1005" s="342"/>
      <c r="BSX1005" s="342"/>
      <c r="BSY1005" s="342"/>
      <c r="BSZ1005" s="342"/>
      <c r="BTA1005" s="342"/>
      <c r="BTB1005" s="342"/>
      <c r="BTC1005" s="342"/>
      <c r="BTD1005" s="342"/>
      <c r="BTE1005" s="342"/>
      <c r="BTF1005" s="342"/>
      <c r="BTG1005" s="342"/>
      <c r="BTH1005" s="342"/>
      <c r="BTI1005" s="342"/>
      <c r="BTJ1005" s="342"/>
      <c r="BTK1005" s="342"/>
      <c r="BTL1005" s="342"/>
      <c r="BTM1005" s="342"/>
      <c r="BTN1005" s="342"/>
      <c r="BTO1005" s="342"/>
      <c r="BTP1005" s="342"/>
      <c r="BTQ1005" s="342"/>
      <c r="BTR1005" s="342"/>
      <c r="BTS1005" s="342"/>
      <c r="BTT1005" s="342"/>
      <c r="BTU1005" s="342"/>
      <c r="BTV1005" s="342"/>
      <c r="BTW1005" s="342"/>
      <c r="BTX1005" s="342"/>
      <c r="BTY1005" s="342"/>
      <c r="BTZ1005" s="342"/>
      <c r="BUA1005" s="342"/>
      <c r="BUB1005" s="342"/>
      <c r="BUC1005" s="342"/>
      <c r="BUD1005" s="342"/>
      <c r="BUE1005" s="342"/>
      <c r="BUF1005" s="342"/>
      <c r="BUG1005" s="342"/>
      <c r="BUH1005" s="342"/>
      <c r="BUI1005" s="342"/>
      <c r="BUJ1005" s="342"/>
      <c r="BUK1005" s="342"/>
      <c r="BUL1005" s="342"/>
      <c r="BUM1005" s="342"/>
      <c r="BUN1005" s="342"/>
      <c r="BUO1005" s="342"/>
      <c r="BUP1005" s="342"/>
      <c r="BUQ1005" s="342"/>
      <c r="BUR1005" s="342"/>
      <c r="BUS1005" s="342"/>
      <c r="BUT1005" s="342"/>
      <c r="BUU1005" s="342"/>
      <c r="BUV1005" s="342"/>
      <c r="BUW1005" s="342"/>
      <c r="BUX1005" s="342"/>
      <c r="BUY1005" s="342"/>
      <c r="BUZ1005" s="342"/>
      <c r="BVA1005" s="342"/>
      <c r="BVB1005" s="342"/>
      <c r="BVC1005" s="342"/>
      <c r="BVD1005" s="342"/>
      <c r="BVE1005" s="342"/>
      <c r="BVF1005" s="342"/>
      <c r="BVG1005" s="342"/>
      <c r="BVH1005" s="342"/>
      <c r="BVI1005" s="342"/>
      <c r="BVJ1005" s="342"/>
      <c r="BVK1005" s="342"/>
      <c r="BVL1005" s="342"/>
      <c r="BVM1005" s="342"/>
      <c r="BVN1005" s="342"/>
      <c r="BVO1005" s="342"/>
      <c r="BVP1005" s="342"/>
      <c r="BVQ1005" s="342"/>
      <c r="BVR1005" s="342"/>
      <c r="BVS1005" s="342"/>
      <c r="BVT1005" s="342"/>
      <c r="BVU1005" s="342"/>
      <c r="BVV1005" s="342"/>
      <c r="BVW1005" s="342"/>
      <c r="BVX1005" s="342"/>
      <c r="BVY1005" s="342"/>
      <c r="BVZ1005" s="342"/>
      <c r="BWA1005" s="342"/>
      <c r="BWB1005" s="342"/>
      <c r="BWC1005" s="342"/>
      <c r="BWD1005" s="342"/>
      <c r="BWE1005" s="342"/>
      <c r="BWF1005" s="342"/>
      <c r="BWG1005" s="342"/>
      <c r="BWH1005" s="342"/>
      <c r="BWI1005" s="342"/>
      <c r="BWJ1005" s="342"/>
      <c r="BWK1005" s="342"/>
      <c r="BWL1005" s="342"/>
      <c r="BWM1005" s="342"/>
      <c r="BWN1005" s="342"/>
      <c r="BWO1005" s="342"/>
      <c r="BWP1005" s="342"/>
      <c r="BWQ1005" s="342"/>
      <c r="BWR1005" s="342"/>
      <c r="BWS1005" s="342"/>
      <c r="BWT1005" s="342"/>
      <c r="BWU1005" s="342"/>
      <c r="BWV1005" s="342"/>
      <c r="BWW1005" s="342"/>
      <c r="BWX1005" s="342"/>
      <c r="BWY1005" s="342"/>
      <c r="BWZ1005" s="342"/>
      <c r="BXA1005" s="342"/>
      <c r="BXB1005" s="342"/>
      <c r="BXC1005" s="342"/>
      <c r="BXD1005" s="342"/>
      <c r="BXE1005" s="342"/>
      <c r="BXF1005" s="342"/>
      <c r="BXG1005" s="342"/>
      <c r="BXH1005" s="342"/>
      <c r="BXI1005" s="342"/>
      <c r="BXJ1005" s="342"/>
      <c r="BXK1005" s="342"/>
      <c r="BXL1005" s="342"/>
      <c r="BXM1005" s="342"/>
      <c r="BXN1005" s="342"/>
      <c r="BXO1005" s="342"/>
      <c r="BXP1005" s="342"/>
      <c r="BXQ1005" s="342"/>
      <c r="BXR1005" s="342"/>
      <c r="BXS1005" s="342"/>
      <c r="BXT1005" s="342"/>
      <c r="BXU1005" s="342"/>
      <c r="BXV1005" s="342"/>
      <c r="BXW1005" s="342"/>
      <c r="BXX1005" s="342"/>
      <c r="BXY1005" s="342"/>
      <c r="BXZ1005" s="342"/>
      <c r="BYA1005" s="342"/>
      <c r="BYB1005" s="342"/>
      <c r="BYC1005" s="342"/>
      <c r="BYD1005" s="342"/>
      <c r="BYE1005" s="342"/>
      <c r="BYF1005" s="342"/>
      <c r="BYG1005" s="342"/>
      <c r="BYH1005" s="342"/>
      <c r="BYI1005" s="342"/>
      <c r="BYJ1005" s="342"/>
      <c r="BYK1005" s="342"/>
      <c r="BYL1005" s="342"/>
      <c r="BYM1005" s="342"/>
      <c r="BYN1005" s="342"/>
      <c r="BYO1005" s="342"/>
      <c r="BYP1005" s="342"/>
      <c r="BYQ1005" s="342"/>
      <c r="BYR1005" s="342"/>
      <c r="BYS1005" s="342"/>
      <c r="BYT1005" s="342"/>
      <c r="BYU1005" s="342"/>
      <c r="BYV1005" s="342"/>
      <c r="BYW1005" s="342"/>
      <c r="BYX1005" s="342"/>
      <c r="BYY1005" s="342"/>
      <c r="BYZ1005" s="342"/>
      <c r="BZA1005" s="342"/>
      <c r="BZB1005" s="342"/>
      <c r="BZC1005" s="342"/>
      <c r="BZD1005" s="342"/>
      <c r="BZE1005" s="342"/>
      <c r="BZF1005" s="342"/>
      <c r="BZG1005" s="342"/>
      <c r="BZH1005" s="342"/>
      <c r="BZI1005" s="342"/>
      <c r="BZJ1005" s="342"/>
      <c r="BZK1005" s="342"/>
      <c r="BZL1005" s="342"/>
      <c r="BZM1005" s="342"/>
      <c r="BZN1005" s="342"/>
      <c r="BZO1005" s="342"/>
      <c r="BZP1005" s="342"/>
      <c r="BZQ1005" s="342"/>
      <c r="BZR1005" s="342"/>
      <c r="BZS1005" s="342"/>
      <c r="BZT1005" s="342"/>
      <c r="BZU1005" s="342"/>
      <c r="BZV1005" s="342"/>
      <c r="BZW1005" s="342"/>
      <c r="BZX1005" s="342"/>
      <c r="BZY1005" s="342"/>
      <c r="BZZ1005" s="342"/>
      <c r="CAA1005" s="342"/>
      <c r="CAB1005" s="342"/>
      <c r="CAC1005" s="342"/>
      <c r="CAD1005" s="342"/>
      <c r="CAE1005" s="342"/>
      <c r="CAF1005" s="342"/>
      <c r="CAG1005" s="342"/>
      <c r="CAH1005" s="342"/>
      <c r="CAI1005" s="342"/>
      <c r="CAJ1005" s="342"/>
      <c r="CAK1005" s="342"/>
      <c r="CAL1005" s="342"/>
      <c r="CAM1005" s="342"/>
      <c r="CAN1005" s="342"/>
      <c r="CAO1005" s="342"/>
      <c r="CAP1005" s="342"/>
      <c r="CAQ1005" s="342"/>
      <c r="CAR1005" s="342"/>
      <c r="CAS1005" s="342"/>
      <c r="CAT1005" s="342"/>
      <c r="CAU1005" s="342"/>
      <c r="CAV1005" s="342"/>
      <c r="CAW1005" s="342"/>
      <c r="CAX1005" s="342"/>
      <c r="CAY1005" s="342"/>
      <c r="CAZ1005" s="342"/>
      <c r="CBA1005" s="342"/>
      <c r="CBB1005" s="342"/>
      <c r="CBC1005" s="342"/>
      <c r="CBD1005" s="342"/>
      <c r="CBE1005" s="342"/>
      <c r="CBF1005" s="342"/>
      <c r="CBG1005" s="342"/>
      <c r="CBH1005" s="342"/>
      <c r="CBI1005" s="342"/>
      <c r="CBJ1005" s="342"/>
      <c r="CBK1005" s="342"/>
      <c r="CBL1005" s="342"/>
      <c r="CBM1005" s="342"/>
      <c r="CBN1005" s="342"/>
      <c r="CBO1005" s="342"/>
      <c r="CBP1005" s="342"/>
      <c r="CBQ1005" s="342"/>
      <c r="CBR1005" s="342"/>
      <c r="CBS1005" s="342"/>
      <c r="CBT1005" s="342"/>
      <c r="CBU1005" s="342"/>
      <c r="CBV1005" s="342"/>
      <c r="CBW1005" s="342"/>
      <c r="CBX1005" s="342"/>
      <c r="CBY1005" s="342"/>
      <c r="CBZ1005" s="342"/>
      <c r="CCA1005" s="342"/>
      <c r="CCB1005" s="342"/>
      <c r="CCC1005" s="342"/>
      <c r="CCD1005" s="342"/>
      <c r="CCE1005" s="342"/>
      <c r="CCF1005" s="342"/>
      <c r="CCG1005" s="342"/>
      <c r="CCH1005" s="342"/>
      <c r="CCI1005" s="342"/>
      <c r="CCJ1005" s="342"/>
      <c r="CCK1005" s="342"/>
      <c r="CCL1005" s="342"/>
      <c r="CCM1005" s="342"/>
      <c r="CCN1005" s="342"/>
      <c r="CCO1005" s="342"/>
      <c r="CCP1005" s="342"/>
      <c r="CCQ1005" s="342"/>
      <c r="CCR1005" s="342"/>
      <c r="CCS1005" s="342"/>
      <c r="CCT1005" s="342"/>
      <c r="CCU1005" s="342"/>
      <c r="CCV1005" s="342"/>
      <c r="CCW1005" s="342"/>
      <c r="CCX1005" s="342"/>
      <c r="CCY1005" s="342"/>
      <c r="CCZ1005" s="342"/>
      <c r="CDA1005" s="342"/>
      <c r="CDB1005" s="342"/>
      <c r="CDC1005" s="342"/>
      <c r="CDD1005" s="342"/>
      <c r="CDE1005" s="342"/>
      <c r="CDF1005" s="342"/>
      <c r="CDG1005" s="342"/>
      <c r="CDH1005" s="342"/>
      <c r="CDI1005" s="342"/>
      <c r="CDJ1005" s="342"/>
      <c r="CDK1005" s="342"/>
      <c r="CDL1005" s="342"/>
      <c r="CDM1005" s="342"/>
      <c r="CDN1005" s="342"/>
      <c r="CDO1005" s="342"/>
      <c r="CDP1005" s="342"/>
      <c r="CDQ1005" s="342"/>
      <c r="CDR1005" s="342"/>
      <c r="CDS1005" s="342"/>
      <c r="CDT1005" s="342"/>
      <c r="CDU1005" s="342"/>
      <c r="CDV1005" s="342"/>
      <c r="CDW1005" s="342"/>
      <c r="CDX1005" s="342"/>
      <c r="CDY1005" s="342"/>
      <c r="CDZ1005" s="342"/>
      <c r="CEA1005" s="342"/>
      <c r="CEB1005" s="342"/>
      <c r="CEC1005" s="342"/>
      <c r="CED1005" s="342"/>
      <c r="CEE1005" s="342"/>
      <c r="CEF1005" s="342"/>
      <c r="CEG1005" s="342"/>
      <c r="CEH1005" s="342"/>
      <c r="CEI1005" s="342"/>
      <c r="CEJ1005" s="342"/>
      <c r="CEK1005" s="342"/>
      <c r="CEL1005" s="342"/>
      <c r="CEM1005" s="342"/>
      <c r="CEN1005" s="342"/>
      <c r="CEO1005" s="342"/>
      <c r="CEP1005" s="342"/>
      <c r="CEQ1005" s="342"/>
      <c r="CER1005" s="342"/>
      <c r="CES1005" s="342"/>
      <c r="CET1005" s="342"/>
      <c r="CEU1005" s="342"/>
      <c r="CEV1005" s="342"/>
      <c r="CEW1005" s="342"/>
      <c r="CEX1005" s="342"/>
      <c r="CEY1005" s="342"/>
      <c r="CEZ1005" s="342"/>
      <c r="CFA1005" s="342"/>
      <c r="CFB1005" s="342"/>
      <c r="CFC1005" s="342"/>
      <c r="CFD1005" s="342"/>
      <c r="CFE1005" s="342"/>
      <c r="CFF1005" s="342"/>
      <c r="CFG1005" s="342"/>
      <c r="CFH1005" s="342"/>
      <c r="CFI1005" s="342"/>
      <c r="CFJ1005" s="342"/>
      <c r="CFK1005" s="342"/>
      <c r="CFL1005" s="342"/>
      <c r="CFM1005" s="342"/>
      <c r="CFN1005" s="342"/>
      <c r="CFO1005" s="342"/>
      <c r="CFP1005" s="342"/>
      <c r="CFQ1005" s="342"/>
      <c r="CFR1005" s="342"/>
      <c r="CFS1005" s="342"/>
      <c r="CFT1005" s="342"/>
      <c r="CFU1005" s="342"/>
      <c r="CFV1005" s="342"/>
      <c r="CFW1005" s="342"/>
      <c r="CFX1005" s="342"/>
      <c r="CFY1005" s="342"/>
      <c r="CFZ1005" s="342"/>
      <c r="CGA1005" s="342"/>
      <c r="CGB1005" s="342"/>
      <c r="CGC1005" s="342"/>
      <c r="CGD1005" s="342"/>
      <c r="CGE1005" s="342"/>
      <c r="CGF1005" s="342"/>
      <c r="CGG1005" s="342"/>
      <c r="CGH1005" s="342"/>
      <c r="CGI1005" s="342"/>
      <c r="CGJ1005" s="342"/>
      <c r="CGK1005" s="342"/>
      <c r="CGL1005" s="342"/>
      <c r="CGM1005" s="342"/>
      <c r="CGN1005" s="342"/>
      <c r="CGO1005" s="342"/>
      <c r="CGP1005" s="342"/>
      <c r="CGQ1005" s="342"/>
      <c r="CGR1005" s="342"/>
      <c r="CGS1005" s="342"/>
      <c r="CGT1005" s="342"/>
      <c r="CGU1005" s="342"/>
      <c r="CGV1005" s="342"/>
      <c r="CGW1005" s="342"/>
      <c r="CGX1005" s="342"/>
      <c r="CGY1005" s="342"/>
      <c r="CGZ1005" s="342"/>
      <c r="CHA1005" s="342"/>
      <c r="CHB1005" s="342"/>
      <c r="CHC1005" s="342"/>
      <c r="CHD1005" s="342"/>
      <c r="CHE1005" s="342"/>
      <c r="CHF1005" s="342"/>
      <c r="CHG1005" s="342"/>
      <c r="CHH1005" s="342"/>
      <c r="CHI1005" s="342"/>
      <c r="CHJ1005" s="342"/>
      <c r="CHK1005" s="342"/>
      <c r="CHL1005" s="342"/>
      <c r="CHM1005" s="342"/>
      <c r="CHN1005" s="342"/>
      <c r="CHO1005" s="342"/>
      <c r="CHP1005" s="342"/>
      <c r="CHQ1005" s="342"/>
      <c r="CHR1005" s="342"/>
      <c r="CHS1005" s="342"/>
      <c r="CHT1005" s="342"/>
      <c r="CHU1005" s="342"/>
      <c r="CHV1005" s="342"/>
      <c r="CHW1005" s="342"/>
      <c r="CHX1005" s="342"/>
      <c r="CHY1005" s="342"/>
      <c r="CHZ1005" s="342"/>
      <c r="CIA1005" s="342"/>
      <c r="CIB1005" s="342"/>
      <c r="CIC1005" s="342"/>
      <c r="CID1005" s="342"/>
      <c r="CIE1005" s="342"/>
      <c r="CIF1005" s="342"/>
      <c r="CIG1005" s="342"/>
      <c r="CIH1005" s="342"/>
      <c r="CII1005" s="342"/>
      <c r="CIJ1005" s="342"/>
      <c r="CIK1005" s="342"/>
      <c r="CIL1005" s="342"/>
      <c r="CIM1005" s="342"/>
      <c r="CIN1005" s="342"/>
      <c r="CIO1005" s="342"/>
      <c r="CIP1005" s="342"/>
      <c r="CIQ1005" s="342"/>
      <c r="CIR1005" s="342"/>
      <c r="CIS1005" s="342"/>
      <c r="CIT1005" s="342"/>
      <c r="CIU1005" s="342"/>
      <c r="CIV1005" s="342"/>
      <c r="CIW1005" s="342"/>
      <c r="CIX1005" s="342"/>
      <c r="CIY1005" s="342"/>
      <c r="CIZ1005" s="342"/>
      <c r="CJA1005" s="342"/>
      <c r="CJB1005" s="342"/>
      <c r="CJC1005" s="342"/>
      <c r="CJD1005" s="342"/>
      <c r="CJE1005" s="342"/>
      <c r="CJF1005" s="342"/>
      <c r="CJG1005" s="342"/>
      <c r="CJH1005" s="342"/>
      <c r="CJI1005" s="342"/>
      <c r="CJJ1005" s="342"/>
      <c r="CJK1005" s="342"/>
      <c r="CJL1005" s="342"/>
      <c r="CJM1005" s="342"/>
      <c r="CJN1005" s="342"/>
      <c r="CJO1005" s="342"/>
      <c r="CJP1005" s="342"/>
      <c r="CJQ1005" s="342"/>
      <c r="CJR1005" s="342"/>
      <c r="CJS1005" s="342"/>
      <c r="CJT1005" s="342"/>
      <c r="CJU1005" s="342"/>
      <c r="CJV1005" s="342"/>
      <c r="CJW1005" s="342"/>
      <c r="CJX1005" s="342"/>
      <c r="CJY1005" s="342"/>
      <c r="CJZ1005" s="342"/>
      <c r="CKA1005" s="342"/>
      <c r="CKB1005" s="342"/>
      <c r="CKC1005" s="342"/>
      <c r="CKD1005" s="342"/>
      <c r="CKE1005" s="342"/>
      <c r="CKF1005" s="342"/>
      <c r="CKG1005" s="342"/>
      <c r="CKH1005" s="342"/>
      <c r="CKI1005" s="342"/>
      <c r="CKJ1005" s="342"/>
      <c r="CKK1005" s="342"/>
      <c r="CKL1005" s="342"/>
      <c r="CKM1005" s="342"/>
      <c r="CKN1005" s="342"/>
      <c r="CKO1005" s="342"/>
      <c r="CKP1005" s="342"/>
      <c r="CKQ1005" s="342"/>
      <c r="CKR1005" s="342"/>
      <c r="CKS1005" s="342"/>
      <c r="CKT1005" s="342"/>
      <c r="CKU1005" s="342"/>
      <c r="CKV1005" s="342"/>
      <c r="CKW1005" s="342"/>
      <c r="CKX1005" s="342"/>
      <c r="CKY1005" s="342"/>
      <c r="CKZ1005" s="342"/>
      <c r="CLA1005" s="342"/>
      <c r="CLB1005" s="342"/>
      <c r="CLC1005" s="342"/>
      <c r="CLD1005" s="342"/>
      <c r="CLE1005" s="342"/>
      <c r="CLF1005" s="342"/>
      <c r="CLG1005" s="342"/>
      <c r="CLH1005" s="342"/>
      <c r="CLI1005" s="342"/>
      <c r="CLJ1005" s="342"/>
      <c r="CLK1005" s="342"/>
      <c r="CLL1005" s="342"/>
      <c r="CLM1005" s="342"/>
      <c r="CLN1005" s="342"/>
      <c r="CLO1005" s="342"/>
      <c r="CLP1005" s="342"/>
      <c r="CLQ1005" s="342"/>
      <c r="CLR1005" s="342"/>
      <c r="CLS1005" s="342"/>
      <c r="CLT1005" s="342"/>
      <c r="CLU1005" s="342"/>
      <c r="CLV1005" s="342"/>
      <c r="CLW1005" s="342"/>
      <c r="CLX1005" s="342"/>
      <c r="CLY1005" s="342"/>
      <c r="CLZ1005" s="342"/>
      <c r="CMA1005" s="342"/>
      <c r="CMB1005" s="342"/>
      <c r="CMC1005" s="342"/>
      <c r="CMD1005" s="342"/>
      <c r="CME1005" s="342"/>
      <c r="CMF1005" s="342"/>
      <c r="CMG1005" s="342"/>
      <c r="CMH1005" s="342"/>
      <c r="CMI1005" s="342"/>
      <c r="CMJ1005" s="342"/>
      <c r="CMK1005" s="342"/>
      <c r="CML1005" s="342"/>
      <c r="CMM1005" s="342"/>
      <c r="CMN1005" s="342"/>
      <c r="CMO1005" s="342"/>
      <c r="CMP1005" s="342"/>
      <c r="CMQ1005" s="342"/>
      <c r="CMR1005" s="342"/>
      <c r="CMS1005" s="342"/>
      <c r="CMT1005" s="342"/>
      <c r="CMU1005" s="342"/>
      <c r="CMV1005" s="342"/>
      <c r="CMW1005" s="342"/>
      <c r="CMX1005" s="342"/>
      <c r="CMY1005" s="342"/>
      <c r="CMZ1005" s="342"/>
      <c r="CNA1005" s="342"/>
      <c r="CNB1005" s="342"/>
      <c r="CNC1005" s="342"/>
      <c r="CND1005" s="342"/>
      <c r="CNE1005" s="342"/>
      <c r="CNF1005" s="342"/>
      <c r="CNG1005" s="342"/>
      <c r="CNH1005" s="342"/>
      <c r="CNI1005" s="342"/>
      <c r="CNJ1005" s="342"/>
      <c r="CNK1005" s="342"/>
      <c r="CNL1005" s="342"/>
      <c r="CNM1005" s="342"/>
      <c r="CNN1005" s="342"/>
      <c r="CNO1005" s="342"/>
      <c r="CNP1005" s="342"/>
      <c r="CNQ1005" s="342"/>
      <c r="CNR1005" s="342"/>
      <c r="CNS1005" s="342"/>
      <c r="CNT1005" s="342"/>
      <c r="CNU1005" s="342"/>
      <c r="CNV1005" s="342"/>
      <c r="CNW1005" s="342"/>
      <c r="CNX1005" s="342"/>
      <c r="CNY1005" s="342"/>
      <c r="CNZ1005" s="342"/>
      <c r="COA1005" s="342"/>
      <c r="COB1005" s="342"/>
      <c r="COC1005" s="342"/>
      <c r="COD1005" s="342"/>
      <c r="COE1005" s="342"/>
      <c r="COF1005" s="342"/>
      <c r="COG1005" s="342"/>
      <c r="COH1005" s="342"/>
      <c r="COI1005" s="342"/>
      <c r="COJ1005" s="342"/>
      <c r="COK1005" s="342"/>
      <c r="COL1005" s="342"/>
      <c r="COM1005" s="342"/>
      <c r="CON1005" s="342"/>
      <c r="COO1005" s="342"/>
      <c r="COP1005" s="342"/>
      <c r="COQ1005" s="342"/>
      <c r="COR1005" s="342"/>
      <c r="COS1005" s="342"/>
      <c r="COT1005" s="342"/>
      <c r="COU1005" s="342"/>
      <c r="COV1005" s="342"/>
      <c r="COW1005" s="342"/>
      <c r="COX1005" s="342"/>
      <c r="COY1005" s="342"/>
      <c r="COZ1005" s="342"/>
      <c r="CPA1005" s="342"/>
      <c r="CPB1005" s="342"/>
      <c r="CPC1005" s="342"/>
      <c r="CPD1005" s="342"/>
      <c r="CPE1005" s="342"/>
      <c r="CPF1005" s="342"/>
      <c r="CPG1005" s="342"/>
      <c r="CPH1005" s="342"/>
      <c r="CPI1005" s="342"/>
      <c r="CPJ1005" s="342"/>
      <c r="CPK1005" s="342"/>
      <c r="CPL1005" s="342"/>
      <c r="CPM1005" s="342"/>
      <c r="CPN1005" s="342"/>
      <c r="CPO1005" s="342"/>
      <c r="CPP1005" s="342"/>
      <c r="CPQ1005" s="342"/>
      <c r="CPR1005" s="342"/>
      <c r="CPS1005" s="342"/>
      <c r="CPT1005" s="342"/>
      <c r="CPU1005" s="342"/>
      <c r="CPV1005" s="342"/>
      <c r="CPW1005" s="342"/>
      <c r="CPX1005" s="342"/>
      <c r="CPY1005" s="342"/>
      <c r="CPZ1005" s="342"/>
      <c r="CQA1005" s="342"/>
      <c r="CQB1005" s="342"/>
      <c r="CQC1005" s="342"/>
      <c r="CQD1005" s="342"/>
      <c r="CQE1005" s="342"/>
      <c r="CQF1005" s="342"/>
      <c r="CQG1005" s="342"/>
      <c r="CQH1005" s="342"/>
      <c r="CQI1005" s="342"/>
      <c r="CQJ1005" s="342"/>
      <c r="CQK1005" s="342"/>
      <c r="CQL1005" s="342"/>
      <c r="CQM1005" s="342"/>
      <c r="CQN1005" s="342"/>
      <c r="CQO1005" s="342"/>
      <c r="CQP1005" s="342"/>
      <c r="CQQ1005" s="342"/>
      <c r="CQR1005" s="342"/>
      <c r="CQS1005" s="342"/>
      <c r="CQT1005" s="342"/>
      <c r="CQU1005" s="342"/>
      <c r="CQV1005" s="342"/>
      <c r="CQW1005" s="342"/>
      <c r="CQX1005" s="342"/>
      <c r="CQY1005" s="342"/>
      <c r="CQZ1005" s="342"/>
      <c r="CRA1005" s="342"/>
      <c r="CRB1005" s="342"/>
      <c r="CRC1005" s="342"/>
      <c r="CRD1005" s="342"/>
      <c r="CRE1005" s="342"/>
      <c r="CRF1005" s="342"/>
      <c r="CRG1005" s="342"/>
      <c r="CRH1005" s="342"/>
      <c r="CRI1005" s="342"/>
      <c r="CRJ1005" s="342"/>
      <c r="CRK1005" s="342"/>
      <c r="CRL1005" s="342"/>
      <c r="CRM1005" s="342"/>
      <c r="CRN1005" s="342"/>
      <c r="CRO1005" s="342"/>
      <c r="CRP1005" s="342"/>
      <c r="CRQ1005" s="342"/>
      <c r="CRR1005" s="342"/>
      <c r="CRS1005" s="342"/>
      <c r="CRT1005" s="342"/>
      <c r="CRU1005" s="342"/>
      <c r="CRV1005" s="342"/>
      <c r="CRW1005" s="342"/>
      <c r="CRX1005" s="342"/>
      <c r="CRY1005" s="342"/>
      <c r="CRZ1005" s="342"/>
      <c r="CSA1005" s="342"/>
      <c r="CSB1005" s="342"/>
      <c r="CSC1005" s="342"/>
      <c r="CSD1005" s="342"/>
      <c r="CSE1005" s="342"/>
      <c r="CSF1005" s="342"/>
      <c r="CSG1005" s="342"/>
      <c r="CSH1005" s="342"/>
      <c r="CSI1005" s="342"/>
      <c r="CSJ1005" s="342"/>
      <c r="CSK1005" s="342"/>
      <c r="CSL1005" s="342"/>
      <c r="CSM1005" s="342"/>
      <c r="CSN1005" s="342"/>
      <c r="CSO1005" s="342"/>
      <c r="CSP1005" s="342"/>
      <c r="CSQ1005" s="342"/>
      <c r="CSR1005" s="342"/>
      <c r="CSS1005" s="342"/>
      <c r="CST1005" s="342"/>
      <c r="CSU1005" s="342"/>
      <c r="CSV1005" s="342"/>
      <c r="CSW1005" s="342"/>
      <c r="CSX1005" s="342"/>
      <c r="CSY1005" s="342"/>
      <c r="CSZ1005" s="342"/>
      <c r="CTA1005" s="342"/>
      <c r="CTB1005" s="342"/>
      <c r="CTC1005" s="342"/>
      <c r="CTD1005" s="342"/>
      <c r="CTE1005" s="342"/>
      <c r="CTF1005" s="342"/>
      <c r="CTG1005" s="342"/>
      <c r="CTH1005" s="342"/>
      <c r="CTI1005" s="342"/>
      <c r="CTJ1005" s="342"/>
      <c r="CTK1005" s="342"/>
      <c r="CTL1005" s="342"/>
      <c r="CTM1005" s="342"/>
      <c r="CTN1005" s="342"/>
      <c r="CTO1005" s="342"/>
      <c r="CTP1005" s="342"/>
      <c r="CTQ1005" s="342"/>
      <c r="CTR1005" s="342"/>
      <c r="CTS1005" s="342"/>
      <c r="CTT1005" s="342"/>
      <c r="CTU1005" s="342"/>
      <c r="CTV1005" s="342"/>
      <c r="CTW1005" s="342"/>
      <c r="CTX1005" s="342"/>
      <c r="CTY1005" s="342"/>
      <c r="CTZ1005" s="342"/>
      <c r="CUA1005" s="342"/>
      <c r="CUB1005" s="342"/>
      <c r="CUC1005" s="342"/>
      <c r="CUD1005" s="342"/>
      <c r="CUE1005" s="342"/>
      <c r="CUF1005" s="342"/>
      <c r="CUG1005" s="342"/>
      <c r="CUH1005" s="342"/>
      <c r="CUI1005" s="342"/>
      <c r="CUJ1005" s="342"/>
      <c r="CUK1005" s="342"/>
      <c r="CUL1005" s="342"/>
      <c r="CUM1005" s="342"/>
      <c r="CUN1005" s="342"/>
      <c r="CUO1005" s="342"/>
      <c r="CUP1005" s="342"/>
      <c r="CUQ1005" s="342"/>
      <c r="CUR1005" s="342"/>
      <c r="CUS1005" s="342"/>
      <c r="CUT1005" s="342"/>
      <c r="CUU1005" s="342"/>
      <c r="CUV1005" s="342"/>
      <c r="CUW1005" s="342"/>
      <c r="CUX1005" s="342"/>
      <c r="CUY1005" s="342"/>
      <c r="CUZ1005" s="342"/>
      <c r="CVA1005" s="342"/>
      <c r="CVB1005" s="342"/>
      <c r="CVC1005" s="342"/>
      <c r="CVD1005" s="342"/>
      <c r="CVE1005" s="342"/>
      <c r="CVF1005" s="342"/>
      <c r="CVG1005" s="342"/>
      <c r="CVH1005" s="342"/>
      <c r="CVI1005" s="342"/>
      <c r="CVJ1005" s="342"/>
      <c r="CVK1005" s="342"/>
      <c r="CVL1005" s="342"/>
      <c r="CVM1005" s="342"/>
      <c r="CVN1005" s="342"/>
      <c r="CVO1005" s="342"/>
      <c r="CVP1005" s="342"/>
      <c r="CVQ1005" s="342"/>
      <c r="CVR1005" s="342"/>
      <c r="CVS1005" s="342"/>
      <c r="CVT1005" s="342"/>
      <c r="CVU1005" s="342"/>
      <c r="CVV1005" s="342"/>
      <c r="CVW1005" s="342"/>
      <c r="CVX1005" s="342"/>
      <c r="CVY1005" s="342"/>
      <c r="CVZ1005" s="342"/>
      <c r="CWA1005" s="342"/>
      <c r="CWB1005" s="342"/>
      <c r="CWC1005" s="342"/>
      <c r="CWD1005" s="342"/>
      <c r="CWE1005" s="342"/>
      <c r="CWF1005" s="342"/>
      <c r="CWG1005" s="342"/>
      <c r="CWH1005" s="342"/>
      <c r="CWI1005" s="342"/>
      <c r="CWJ1005" s="342"/>
      <c r="CWK1005" s="342"/>
      <c r="CWL1005" s="342"/>
      <c r="CWM1005" s="342"/>
      <c r="CWN1005" s="342"/>
      <c r="CWO1005" s="342"/>
      <c r="CWP1005" s="342"/>
      <c r="CWQ1005" s="342"/>
      <c r="CWR1005" s="342"/>
      <c r="CWS1005" s="342"/>
      <c r="CWT1005" s="342"/>
      <c r="CWU1005" s="342"/>
      <c r="CWV1005" s="342"/>
      <c r="CWW1005" s="342"/>
      <c r="CWX1005" s="342"/>
      <c r="CWY1005" s="342"/>
      <c r="CWZ1005" s="342"/>
      <c r="CXA1005" s="342"/>
      <c r="CXB1005" s="342"/>
      <c r="CXC1005" s="342"/>
      <c r="CXD1005" s="342"/>
      <c r="CXE1005" s="342"/>
      <c r="CXF1005" s="342"/>
      <c r="CXG1005" s="342"/>
      <c r="CXH1005" s="342"/>
      <c r="CXI1005" s="342"/>
      <c r="CXJ1005" s="342"/>
      <c r="CXK1005" s="342"/>
      <c r="CXL1005" s="342"/>
      <c r="CXM1005" s="342"/>
      <c r="CXN1005" s="342"/>
      <c r="CXO1005" s="342"/>
      <c r="CXP1005" s="342"/>
      <c r="CXQ1005" s="342"/>
      <c r="CXR1005" s="342"/>
      <c r="CXS1005" s="342"/>
      <c r="CXT1005" s="342"/>
      <c r="CXU1005" s="342"/>
      <c r="CXV1005" s="342"/>
      <c r="CXW1005" s="342"/>
      <c r="CXX1005" s="342"/>
      <c r="CXY1005" s="342"/>
      <c r="CXZ1005" s="342"/>
      <c r="CYA1005" s="342"/>
      <c r="CYB1005" s="342"/>
      <c r="CYC1005" s="342"/>
      <c r="CYD1005" s="342"/>
      <c r="CYE1005" s="342"/>
      <c r="CYF1005" s="342"/>
      <c r="CYG1005" s="342"/>
      <c r="CYH1005" s="342"/>
      <c r="CYI1005" s="342"/>
      <c r="CYJ1005" s="342"/>
      <c r="CYK1005" s="342"/>
      <c r="CYL1005" s="342"/>
      <c r="CYM1005" s="342"/>
      <c r="CYN1005" s="342"/>
      <c r="CYO1005" s="342"/>
      <c r="CYP1005" s="342"/>
      <c r="CYQ1005" s="342"/>
      <c r="CYR1005" s="342"/>
      <c r="CYS1005" s="342"/>
      <c r="CYT1005" s="342"/>
      <c r="CYU1005" s="342"/>
      <c r="CYV1005" s="342"/>
      <c r="CYW1005" s="342"/>
      <c r="CYX1005" s="342"/>
      <c r="CYY1005" s="342"/>
      <c r="CYZ1005" s="342"/>
      <c r="CZA1005" s="342"/>
      <c r="CZB1005" s="342"/>
      <c r="CZC1005" s="342"/>
      <c r="CZD1005" s="342"/>
      <c r="CZE1005" s="342"/>
      <c r="CZF1005" s="342"/>
      <c r="CZG1005" s="342"/>
      <c r="CZH1005" s="342"/>
      <c r="CZI1005" s="342"/>
      <c r="CZJ1005" s="342"/>
      <c r="CZK1005" s="342"/>
      <c r="CZL1005" s="342"/>
      <c r="CZM1005" s="342"/>
      <c r="CZN1005" s="342"/>
      <c r="CZO1005" s="342"/>
      <c r="CZP1005" s="342"/>
      <c r="CZQ1005" s="342"/>
      <c r="CZR1005" s="342"/>
      <c r="CZS1005" s="342"/>
      <c r="CZT1005" s="342"/>
      <c r="CZU1005" s="342"/>
      <c r="CZV1005" s="342"/>
      <c r="CZW1005" s="342"/>
      <c r="CZX1005" s="342"/>
      <c r="CZY1005" s="342"/>
      <c r="CZZ1005" s="342"/>
      <c r="DAA1005" s="342"/>
      <c r="DAB1005" s="342"/>
      <c r="DAC1005" s="342"/>
      <c r="DAD1005" s="342"/>
      <c r="DAE1005" s="342"/>
      <c r="DAF1005" s="342"/>
      <c r="DAG1005" s="342"/>
      <c r="DAH1005" s="342"/>
      <c r="DAI1005" s="342"/>
      <c r="DAJ1005" s="342"/>
      <c r="DAK1005" s="342"/>
      <c r="DAL1005" s="342"/>
      <c r="DAM1005" s="342"/>
      <c r="DAN1005" s="342"/>
      <c r="DAO1005" s="342"/>
      <c r="DAP1005" s="342"/>
      <c r="DAQ1005" s="342"/>
      <c r="DAR1005" s="342"/>
      <c r="DAS1005" s="342"/>
      <c r="DAT1005" s="342"/>
      <c r="DAU1005" s="342"/>
      <c r="DAV1005" s="342"/>
      <c r="DAW1005" s="342"/>
      <c r="DAX1005" s="342"/>
      <c r="DAY1005" s="342"/>
      <c r="DAZ1005" s="342"/>
      <c r="DBA1005" s="342"/>
      <c r="DBB1005" s="342"/>
      <c r="DBC1005" s="342"/>
      <c r="DBD1005" s="342"/>
      <c r="DBE1005" s="342"/>
      <c r="DBF1005" s="342"/>
      <c r="DBG1005" s="342"/>
      <c r="DBH1005" s="342"/>
      <c r="DBI1005" s="342"/>
      <c r="DBJ1005" s="342"/>
      <c r="DBK1005" s="342"/>
      <c r="DBL1005" s="342"/>
      <c r="DBM1005" s="342"/>
      <c r="DBN1005" s="342"/>
      <c r="DBO1005" s="342"/>
      <c r="DBP1005" s="342"/>
      <c r="DBQ1005" s="342"/>
      <c r="DBR1005" s="342"/>
      <c r="DBS1005" s="342"/>
      <c r="DBT1005" s="342"/>
      <c r="DBU1005" s="342"/>
      <c r="DBV1005" s="342"/>
      <c r="DBW1005" s="342"/>
      <c r="DBX1005" s="342"/>
      <c r="DBY1005" s="342"/>
      <c r="DBZ1005" s="342"/>
      <c r="DCA1005" s="342"/>
      <c r="DCB1005" s="342"/>
      <c r="DCC1005" s="342"/>
      <c r="DCD1005" s="342"/>
      <c r="DCE1005" s="342"/>
      <c r="DCF1005" s="342"/>
      <c r="DCG1005" s="342"/>
      <c r="DCH1005" s="342"/>
      <c r="DCI1005" s="342"/>
      <c r="DCJ1005" s="342"/>
      <c r="DCK1005" s="342"/>
      <c r="DCL1005" s="342"/>
      <c r="DCM1005" s="342"/>
      <c r="DCN1005" s="342"/>
      <c r="DCO1005" s="342"/>
      <c r="DCP1005" s="342"/>
      <c r="DCQ1005" s="342"/>
      <c r="DCR1005" s="342"/>
      <c r="DCS1005" s="342"/>
      <c r="DCT1005" s="342"/>
      <c r="DCU1005" s="342"/>
      <c r="DCV1005" s="342"/>
      <c r="DCW1005" s="342"/>
      <c r="DCX1005" s="342"/>
      <c r="DCY1005" s="342"/>
      <c r="DCZ1005" s="342"/>
      <c r="DDA1005" s="342"/>
      <c r="DDB1005" s="342"/>
      <c r="DDC1005" s="342"/>
      <c r="DDD1005" s="342"/>
      <c r="DDE1005" s="342"/>
      <c r="DDF1005" s="342"/>
      <c r="DDG1005" s="342"/>
      <c r="DDH1005" s="342"/>
      <c r="DDI1005" s="342"/>
      <c r="DDJ1005" s="342"/>
      <c r="DDK1005" s="342"/>
      <c r="DDL1005" s="342"/>
      <c r="DDM1005" s="342"/>
      <c r="DDN1005" s="342"/>
      <c r="DDO1005" s="342"/>
      <c r="DDP1005" s="342"/>
      <c r="DDQ1005" s="342"/>
      <c r="DDR1005" s="342"/>
      <c r="DDS1005" s="342"/>
      <c r="DDT1005" s="342"/>
      <c r="DDU1005" s="342"/>
      <c r="DDV1005" s="342"/>
      <c r="DDW1005" s="342"/>
      <c r="DDX1005" s="342"/>
      <c r="DDY1005" s="342"/>
      <c r="DDZ1005" s="342"/>
      <c r="DEA1005" s="342"/>
      <c r="DEB1005" s="342"/>
      <c r="DEC1005" s="342"/>
      <c r="DED1005" s="342"/>
      <c r="DEE1005" s="342"/>
      <c r="DEF1005" s="342"/>
      <c r="DEG1005" s="342"/>
      <c r="DEH1005" s="342"/>
      <c r="DEI1005" s="342"/>
      <c r="DEJ1005" s="342"/>
      <c r="DEK1005" s="342"/>
      <c r="DEL1005" s="342"/>
      <c r="DEM1005" s="342"/>
      <c r="DEN1005" s="342"/>
      <c r="DEO1005" s="342"/>
      <c r="DEP1005" s="342"/>
      <c r="DEQ1005" s="342"/>
      <c r="DER1005" s="342"/>
      <c r="DES1005" s="342"/>
      <c r="DET1005" s="342"/>
      <c r="DEU1005" s="342"/>
      <c r="DEV1005" s="342"/>
      <c r="DEW1005" s="342"/>
      <c r="DEX1005" s="342"/>
      <c r="DEY1005" s="342"/>
      <c r="DEZ1005" s="342"/>
      <c r="DFA1005" s="342"/>
      <c r="DFB1005" s="342"/>
      <c r="DFC1005" s="342"/>
      <c r="DFD1005" s="342"/>
      <c r="DFE1005" s="342"/>
      <c r="DFF1005" s="342"/>
      <c r="DFG1005" s="342"/>
      <c r="DFH1005" s="342"/>
      <c r="DFI1005" s="342"/>
      <c r="DFJ1005" s="342"/>
      <c r="DFK1005" s="342"/>
      <c r="DFL1005" s="342"/>
      <c r="DFM1005" s="342"/>
      <c r="DFN1005" s="342"/>
      <c r="DFO1005" s="342"/>
      <c r="DFP1005" s="342"/>
      <c r="DFQ1005" s="342"/>
      <c r="DFR1005" s="342"/>
      <c r="DFS1005" s="342"/>
      <c r="DFT1005" s="342"/>
      <c r="DFU1005" s="342"/>
      <c r="DFV1005" s="342"/>
      <c r="DFW1005" s="342"/>
      <c r="DFX1005" s="342"/>
      <c r="DFY1005" s="342"/>
      <c r="DFZ1005" s="342"/>
      <c r="DGA1005" s="342"/>
      <c r="DGB1005" s="342"/>
      <c r="DGC1005" s="342"/>
      <c r="DGD1005" s="342"/>
      <c r="DGE1005" s="342"/>
      <c r="DGF1005" s="342"/>
      <c r="DGG1005" s="342"/>
      <c r="DGH1005" s="342"/>
      <c r="DGI1005" s="342"/>
      <c r="DGJ1005" s="342"/>
      <c r="DGK1005" s="342"/>
      <c r="DGL1005" s="342"/>
      <c r="DGM1005" s="342"/>
      <c r="DGN1005" s="342"/>
      <c r="DGO1005" s="342"/>
      <c r="DGP1005" s="342"/>
      <c r="DGQ1005" s="342"/>
      <c r="DGR1005" s="342"/>
      <c r="DGS1005" s="342"/>
      <c r="DGT1005" s="342"/>
      <c r="DGU1005" s="342"/>
      <c r="DGV1005" s="342"/>
      <c r="DGW1005" s="342"/>
      <c r="DGX1005" s="342"/>
      <c r="DGY1005" s="342"/>
      <c r="DGZ1005" s="342"/>
      <c r="DHA1005" s="342"/>
      <c r="DHB1005" s="342"/>
      <c r="DHC1005" s="342"/>
      <c r="DHD1005" s="342"/>
      <c r="DHE1005" s="342"/>
      <c r="DHF1005" s="342"/>
      <c r="DHG1005" s="342"/>
      <c r="DHH1005" s="342"/>
      <c r="DHI1005" s="342"/>
      <c r="DHJ1005" s="342"/>
      <c r="DHK1005" s="342"/>
      <c r="DHL1005" s="342"/>
      <c r="DHM1005" s="342"/>
      <c r="DHN1005" s="342"/>
      <c r="DHO1005" s="342"/>
      <c r="DHP1005" s="342"/>
      <c r="DHQ1005" s="342"/>
      <c r="DHR1005" s="342"/>
      <c r="DHS1005" s="342"/>
      <c r="DHT1005" s="342"/>
      <c r="DHU1005" s="342"/>
      <c r="DHV1005" s="342"/>
      <c r="DHW1005" s="342"/>
      <c r="DHX1005" s="342"/>
      <c r="DHY1005" s="342"/>
      <c r="DHZ1005" s="342"/>
      <c r="DIA1005" s="342"/>
      <c r="DIB1005" s="342"/>
      <c r="DIC1005" s="342"/>
      <c r="DID1005" s="342"/>
      <c r="DIE1005" s="342"/>
      <c r="DIF1005" s="342"/>
      <c r="DIG1005" s="342"/>
      <c r="DIH1005" s="342"/>
      <c r="DII1005" s="342"/>
      <c r="DIJ1005" s="342"/>
      <c r="DIK1005" s="342"/>
      <c r="DIL1005" s="342"/>
      <c r="DIM1005" s="342"/>
      <c r="DIN1005" s="342"/>
      <c r="DIO1005" s="342"/>
      <c r="DIP1005" s="342"/>
      <c r="DIQ1005" s="342"/>
      <c r="DIR1005" s="342"/>
      <c r="DIS1005" s="342"/>
      <c r="DIT1005" s="342"/>
      <c r="DIU1005" s="342"/>
      <c r="DIV1005" s="342"/>
      <c r="DIW1005" s="342"/>
      <c r="DIX1005" s="342"/>
      <c r="DIY1005" s="342"/>
      <c r="DIZ1005" s="342"/>
      <c r="DJA1005" s="342"/>
      <c r="DJB1005" s="342"/>
      <c r="DJC1005" s="342"/>
      <c r="DJD1005" s="342"/>
      <c r="DJE1005" s="342"/>
      <c r="DJF1005" s="342"/>
      <c r="DJG1005" s="342"/>
      <c r="DJH1005" s="342"/>
      <c r="DJI1005" s="342"/>
      <c r="DJJ1005" s="342"/>
      <c r="DJK1005" s="342"/>
      <c r="DJL1005" s="342"/>
      <c r="DJM1005" s="342"/>
      <c r="DJN1005" s="342"/>
      <c r="DJO1005" s="342"/>
      <c r="DJP1005" s="342"/>
      <c r="DJQ1005" s="342"/>
      <c r="DJR1005" s="342"/>
      <c r="DJS1005" s="342"/>
      <c r="DJT1005" s="342"/>
      <c r="DJU1005" s="342"/>
      <c r="DJV1005" s="342"/>
      <c r="DJW1005" s="342"/>
      <c r="DJX1005" s="342"/>
      <c r="DJY1005" s="342"/>
      <c r="DJZ1005" s="342"/>
      <c r="DKA1005" s="342"/>
      <c r="DKB1005" s="342"/>
      <c r="DKC1005" s="342"/>
      <c r="DKD1005" s="342"/>
      <c r="DKE1005" s="342"/>
      <c r="DKF1005" s="342"/>
      <c r="DKG1005" s="342"/>
      <c r="DKH1005" s="342"/>
      <c r="DKI1005" s="342"/>
      <c r="DKJ1005" s="342"/>
      <c r="DKK1005" s="342"/>
      <c r="DKL1005" s="342"/>
      <c r="DKM1005" s="342"/>
      <c r="DKN1005" s="342"/>
      <c r="DKO1005" s="342"/>
      <c r="DKP1005" s="342"/>
      <c r="DKQ1005" s="342"/>
      <c r="DKR1005" s="342"/>
      <c r="DKS1005" s="342"/>
      <c r="DKT1005" s="342"/>
      <c r="DKU1005" s="342"/>
      <c r="DKV1005" s="342"/>
      <c r="DKW1005" s="342"/>
      <c r="DKX1005" s="342"/>
      <c r="DKY1005" s="342"/>
      <c r="DKZ1005" s="342"/>
      <c r="DLA1005" s="342"/>
      <c r="DLB1005" s="342"/>
      <c r="DLC1005" s="342"/>
      <c r="DLD1005" s="342"/>
      <c r="DLE1005" s="342"/>
      <c r="DLF1005" s="342"/>
      <c r="DLG1005" s="342"/>
      <c r="DLH1005" s="342"/>
      <c r="DLI1005" s="342"/>
      <c r="DLJ1005" s="342"/>
      <c r="DLK1005" s="342"/>
      <c r="DLL1005" s="342"/>
      <c r="DLM1005" s="342"/>
      <c r="DLN1005" s="342"/>
      <c r="DLO1005" s="342"/>
      <c r="DLP1005" s="342"/>
      <c r="DLQ1005" s="342"/>
      <c r="DLR1005" s="342"/>
      <c r="DLS1005" s="342"/>
      <c r="DLT1005" s="342"/>
      <c r="DLU1005" s="342"/>
      <c r="DLV1005" s="342"/>
      <c r="DLW1005" s="342"/>
      <c r="DLX1005" s="342"/>
      <c r="DLY1005" s="342"/>
      <c r="DLZ1005" s="342"/>
      <c r="DMA1005" s="342"/>
      <c r="DMB1005" s="342"/>
      <c r="DMC1005" s="342"/>
      <c r="DMD1005" s="342"/>
      <c r="DME1005" s="342"/>
      <c r="DMF1005" s="342"/>
      <c r="DMG1005" s="342"/>
      <c r="DMH1005" s="342"/>
      <c r="DMI1005" s="342"/>
      <c r="DMJ1005" s="342"/>
      <c r="DMK1005" s="342"/>
      <c r="DML1005" s="342"/>
      <c r="DMM1005" s="342"/>
      <c r="DMN1005" s="342"/>
      <c r="DMO1005" s="342"/>
      <c r="DMP1005" s="342"/>
      <c r="DMQ1005" s="342"/>
      <c r="DMR1005" s="342"/>
      <c r="DMS1005" s="342"/>
      <c r="DMT1005" s="342"/>
      <c r="DMU1005" s="342"/>
      <c r="DMV1005" s="342"/>
      <c r="DMW1005" s="342"/>
      <c r="DMX1005" s="342"/>
      <c r="DMY1005" s="342"/>
      <c r="DMZ1005" s="342"/>
      <c r="DNA1005" s="342"/>
      <c r="DNB1005" s="342"/>
      <c r="DNC1005" s="342"/>
      <c r="DND1005" s="342"/>
      <c r="DNE1005" s="342"/>
      <c r="DNF1005" s="342"/>
      <c r="DNG1005" s="342"/>
      <c r="DNH1005" s="342"/>
      <c r="DNI1005" s="342"/>
      <c r="DNJ1005" s="342"/>
      <c r="DNK1005" s="342"/>
      <c r="DNL1005" s="342"/>
      <c r="DNM1005" s="342"/>
      <c r="DNN1005" s="342"/>
      <c r="DNO1005" s="342"/>
      <c r="DNP1005" s="342"/>
      <c r="DNQ1005" s="342"/>
      <c r="DNR1005" s="342"/>
      <c r="DNS1005" s="342"/>
      <c r="DNT1005" s="342"/>
      <c r="DNU1005" s="342"/>
      <c r="DNV1005" s="342"/>
      <c r="DNW1005" s="342"/>
      <c r="DNX1005" s="342"/>
      <c r="DNY1005" s="342"/>
      <c r="DNZ1005" s="342"/>
      <c r="DOA1005" s="342"/>
      <c r="DOB1005" s="342"/>
      <c r="DOC1005" s="342"/>
      <c r="DOD1005" s="342"/>
      <c r="DOE1005" s="342"/>
      <c r="DOF1005" s="342"/>
      <c r="DOG1005" s="342"/>
      <c r="DOH1005" s="342"/>
      <c r="DOI1005" s="342"/>
      <c r="DOJ1005" s="342"/>
      <c r="DOK1005" s="342"/>
      <c r="DOL1005" s="342"/>
      <c r="DOM1005" s="342"/>
      <c r="DON1005" s="342"/>
      <c r="DOO1005" s="342"/>
      <c r="DOP1005" s="342"/>
      <c r="DOQ1005" s="342"/>
      <c r="DOR1005" s="342"/>
      <c r="DOS1005" s="342"/>
      <c r="DOT1005" s="342"/>
      <c r="DOU1005" s="342"/>
      <c r="DOV1005" s="342"/>
      <c r="DOW1005" s="342"/>
      <c r="DOX1005" s="342"/>
      <c r="DOY1005" s="342"/>
      <c r="DOZ1005" s="342"/>
      <c r="DPA1005" s="342"/>
      <c r="DPB1005" s="342"/>
      <c r="DPC1005" s="342"/>
      <c r="DPD1005" s="342"/>
      <c r="DPE1005" s="342"/>
      <c r="DPF1005" s="342"/>
      <c r="DPG1005" s="342"/>
      <c r="DPH1005" s="342"/>
      <c r="DPI1005" s="342"/>
      <c r="DPJ1005" s="342"/>
      <c r="DPK1005" s="342"/>
      <c r="DPL1005" s="342"/>
      <c r="DPM1005" s="342"/>
      <c r="DPN1005" s="342"/>
      <c r="DPO1005" s="342"/>
      <c r="DPP1005" s="342"/>
      <c r="DPQ1005" s="342"/>
      <c r="DPR1005" s="342"/>
      <c r="DPS1005" s="342"/>
      <c r="DPT1005" s="342"/>
      <c r="DPU1005" s="342"/>
      <c r="DPV1005" s="342"/>
      <c r="DPW1005" s="342"/>
      <c r="DPX1005" s="342"/>
      <c r="DPY1005" s="342"/>
      <c r="DPZ1005" s="342"/>
      <c r="DQA1005" s="342"/>
      <c r="DQB1005" s="342"/>
      <c r="DQC1005" s="342"/>
      <c r="DQD1005" s="342"/>
      <c r="DQE1005" s="342"/>
      <c r="DQF1005" s="342"/>
      <c r="DQG1005" s="342"/>
      <c r="DQH1005" s="342"/>
      <c r="DQI1005" s="342"/>
      <c r="DQJ1005" s="342"/>
      <c r="DQK1005" s="342"/>
      <c r="DQL1005" s="342"/>
      <c r="DQM1005" s="342"/>
      <c r="DQN1005" s="342"/>
      <c r="DQO1005" s="342"/>
      <c r="DQP1005" s="342"/>
      <c r="DQQ1005" s="342"/>
      <c r="DQR1005" s="342"/>
      <c r="DQS1005" s="342"/>
      <c r="DQT1005" s="342"/>
      <c r="DQU1005" s="342"/>
      <c r="DQV1005" s="342"/>
      <c r="DQW1005" s="342"/>
      <c r="DQX1005" s="342"/>
      <c r="DQY1005" s="342"/>
      <c r="DQZ1005" s="342"/>
      <c r="DRA1005" s="342"/>
      <c r="DRB1005" s="342"/>
      <c r="DRC1005" s="342"/>
      <c r="DRD1005" s="342"/>
      <c r="DRE1005" s="342"/>
      <c r="DRF1005" s="342"/>
      <c r="DRG1005" s="342"/>
      <c r="DRH1005" s="342"/>
      <c r="DRI1005" s="342"/>
      <c r="DRJ1005" s="342"/>
      <c r="DRK1005" s="342"/>
      <c r="DRL1005" s="342"/>
      <c r="DRM1005" s="342"/>
      <c r="DRN1005" s="342"/>
      <c r="DRO1005" s="342"/>
      <c r="DRP1005" s="342"/>
      <c r="DRQ1005" s="342"/>
      <c r="DRR1005" s="342"/>
      <c r="DRS1005" s="342"/>
      <c r="DRT1005" s="342"/>
      <c r="DRU1005" s="342"/>
      <c r="DRV1005" s="342"/>
      <c r="DRW1005" s="342"/>
      <c r="DRX1005" s="342"/>
      <c r="DRY1005" s="342"/>
      <c r="DRZ1005" s="342"/>
      <c r="DSA1005" s="342"/>
      <c r="DSB1005" s="342"/>
      <c r="DSC1005" s="342"/>
      <c r="DSD1005" s="342"/>
      <c r="DSE1005" s="342"/>
      <c r="DSF1005" s="342"/>
      <c r="DSG1005" s="342"/>
      <c r="DSH1005" s="342"/>
      <c r="DSI1005" s="342"/>
      <c r="DSJ1005" s="342"/>
      <c r="DSK1005" s="342"/>
      <c r="DSL1005" s="342"/>
      <c r="DSM1005" s="342"/>
      <c r="DSN1005" s="342"/>
      <c r="DSO1005" s="342"/>
      <c r="DSP1005" s="342"/>
      <c r="DSQ1005" s="342"/>
      <c r="DSR1005" s="342"/>
      <c r="DSS1005" s="342"/>
      <c r="DST1005" s="342"/>
      <c r="DSU1005" s="342"/>
      <c r="DSV1005" s="342"/>
      <c r="DSW1005" s="342"/>
      <c r="DSX1005" s="342"/>
      <c r="DSY1005" s="342"/>
      <c r="DSZ1005" s="342"/>
      <c r="DTA1005" s="342"/>
      <c r="DTB1005" s="342"/>
      <c r="DTC1005" s="342"/>
      <c r="DTD1005" s="342"/>
      <c r="DTE1005" s="342"/>
      <c r="DTF1005" s="342"/>
      <c r="DTG1005" s="342"/>
      <c r="DTH1005" s="342"/>
      <c r="DTI1005" s="342"/>
      <c r="DTJ1005" s="342"/>
      <c r="DTK1005" s="342"/>
      <c r="DTL1005" s="342"/>
      <c r="DTM1005" s="342"/>
      <c r="DTN1005" s="342"/>
      <c r="DTO1005" s="342"/>
      <c r="DTP1005" s="342"/>
      <c r="DTQ1005" s="342"/>
      <c r="DTR1005" s="342"/>
      <c r="DTS1005" s="342"/>
      <c r="DTT1005" s="342"/>
      <c r="DTU1005" s="342"/>
      <c r="DTV1005" s="342"/>
      <c r="DTW1005" s="342"/>
      <c r="DTX1005" s="342"/>
      <c r="DTY1005" s="342"/>
      <c r="DTZ1005" s="342"/>
      <c r="DUA1005" s="342"/>
      <c r="DUB1005" s="342"/>
      <c r="DUC1005" s="342"/>
      <c r="DUD1005" s="342"/>
      <c r="DUE1005" s="342"/>
      <c r="DUF1005" s="342"/>
      <c r="DUG1005" s="342"/>
      <c r="DUH1005" s="342"/>
      <c r="DUI1005" s="342"/>
      <c r="DUJ1005" s="342"/>
      <c r="DUK1005" s="342"/>
      <c r="DUL1005" s="342"/>
      <c r="DUM1005" s="342"/>
      <c r="DUN1005" s="342"/>
      <c r="DUO1005" s="342"/>
      <c r="DUP1005" s="342"/>
      <c r="DUQ1005" s="342"/>
      <c r="DUR1005" s="342"/>
      <c r="DUS1005" s="342"/>
      <c r="DUT1005" s="342"/>
      <c r="DUU1005" s="342"/>
      <c r="DUV1005" s="342"/>
      <c r="DUW1005" s="342"/>
      <c r="DUX1005" s="342"/>
      <c r="DUY1005" s="342"/>
      <c r="DUZ1005" s="342"/>
      <c r="DVA1005" s="342"/>
      <c r="DVB1005" s="342"/>
      <c r="DVC1005" s="342"/>
      <c r="DVD1005" s="342"/>
      <c r="DVE1005" s="342"/>
      <c r="DVF1005" s="342"/>
      <c r="DVG1005" s="342"/>
      <c r="DVH1005" s="342"/>
      <c r="DVI1005" s="342"/>
      <c r="DVJ1005" s="342"/>
      <c r="DVK1005" s="342"/>
      <c r="DVL1005" s="342"/>
      <c r="DVM1005" s="342"/>
      <c r="DVN1005" s="342"/>
      <c r="DVO1005" s="342"/>
      <c r="DVP1005" s="342"/>
      <c r="DVQ1005" s="342"/>
      <c r="DVR1005" s="342"/>
      <c r="DVS1005" s="342"/>
      <c r="DVT1005" s="342"/>
      <c r="DVU1005" s="342"/>
      <c r="DVV1005" s="342"/>
      <c r="DVW1005" s="342"/>
      <c r="DVX1005" s="342"/>
      <c r="DVY1005" s="342"/>
      <c r="DVZ1005" s="342"/>
      <c r="DWA1005" s="342"/>
      <c r="DWB1005" s="342"/>
      <c r="DWC1005" s="342"/>
      <c r="DWD1005" s="342"/>
      <c r="DWE1005" s="342"/>
      <c r="DWF1005" s="342"/>
      <c r="DWG1005" s="342"/>
      <c r="DWH1005" s="342"/>
      <c r="DWI1005" s="342"/>
      <c r="DWJ1005" s="342"/>
      <c r="DWK1005" s="342"/>
      <c r="DWL1005" s="342"/>
      <c r="DWM1005" s="342"/>
      <c r="DWN1005" s="342"/>
      <c r="DWO1005" s="342"/>
      <c r="DWP1005" s="342"/>
      <c r="DWQ1005" s="342"/>
      <c r="DWR1005" s="342"/>
      <c r="DWS1005" s="342"/>
      <c r="DWT1005" s="342"/>
      <c r="DWU1005" s="342"/>
      <c r="DWV1005" s="342"/>
      <c r="DWW1005" s="342"/>
      <c r="DWX1005" s="342"/>
      <c r="DWY1005" s="342"/>
      <c r="DWZ1005" s="342"/>
      <c r="DXA1005" s="342"/>
      <c r="DXB1005" s="342"/>
      <c r="DXC1005" s="342"/>
      <c r="DXD1005" s="342"/>
      <c r="DXE1005" s="342"/>
      <c r="DXF1005" s="342"/>
      <c r="DXG1005" s="342"/>
      <c r="DXH1005" s="342"/>
      <c r="DXI1005" s="342"/>
      <c r="DXJ1005" s="342"/>
      <c r="DXK1005" s="342"/>
      <c r="DXL1005" s="342"/>
      <c r="DXM1005" s="342"/>
      <c r="DXN1005" s="342"/>
      <c r="DXO1005" s="342"/>
      <c r="DXP1005" s="342"/>
      <c r="DXQ1005" s="342"/>
      <c r="DXR1005" s="342"/>
      <c r="DXS1005" s="342"/>
      <c r="DXT1005" s="342"/>
      <c r="DXU1005" s="342"/>
      <c r="DXV1005" s="342"/>
      <c r="DXW1005" s="342"/>
      <c r="DXX1005" s="342"/>
      <c r="DXY1005" s="342"/>
      <c r="DXZ1005" s="342"/>
      <c r="DYA1005" s="342"/>
      <c r="DYB1005" s="342"/>
      <c r="DYC1005" s="342"/>
      <c r="DYD1005" s="342"/>
      <c r="DYE1005" s="342"/>
      <c r="DYF1005" s="342"/>
      <c r="DYG1005" s="342"/>
      <c r="DYH1005" s="342"/>
      <c r="DYI1005" s="342"/>
      <c r="DYJ1005" s="342"/>
      <c r="DYK1005" s="342"/>
      <c r="DYL1005" s="342"/>
      <c r="DYM1005" s="342"/>
      <c r="DYN1005" s="342"/>
      <c r="DYO1005" s="342"/>
      <c r="DYP1005" s="342"/>
      <c r="DYQ1005" s="342"/>
      <c r="DYR1005" s="342"/>
      <c r="DYS1005" s="342"/>
      <c r="DYT1005" s="342"/>
      <c r="DYU1005" s="342"/>
      <c r="DYV1005" s="342"/>
      <c r="DYW1005" s="342"/>
      <c r="DYX1005" s="342"/>
      <c r="DYY1005" s="342"/>
      <c r="DYZ1005" s="342"/>
      <c r="DZA1005" s="342"/>
      <c r="DZB1005" s="342"/>
      <c r="DZC1005" s="342"/>
      <c r="DZD1005" s="342"/>
      <c r="DZE1005" s="342"/>
      <c r="DZF1005" s="342"/>
      <c r="DZG1005" s="342"/>
      <c r="DZH1005" s="342"/>
      <c r="DZI1005" s="342"/>
      <c r="DZJ1005" s="342"/>
      <c r="DZK1005" s="342"/>
      <c r="DZL1005" s="342"/>
      <c r="DZM1005" s="342"/>
      <c r="DZN1005" s="342"/>
      <c r="DZO1005" s="342"/>
      <c r="DZP1005" s="342"/>
      <c r="DZQ1005" s="342"/>
      <c r="DZR1005" s="342"/>
      <c r="DZS1005" s="342"/>
      <c r="DZT1005" s="342"/>
      <c r="DZU1005" s="342"/>
      <c r="DZV1005" s="342"/>
      <c r="DZW1005" s="342"/>
      <c r="DZX1005" s="342"/>
      <c r="DZY1005" s="342"/>
      <c r="DZZ1005" s="342"/>
      <c r="EAA1005" s="342"/>
      <c r="EAB1005" s="342"/>
      <c r="EAC1005" s="342"/>
      <c r="EAD1005" s="342"/>
      <c r="EAE1005" s="342"/>
      <c r="EAF1005" s="342"/>
      <c r="EAG1005" s="342"/>
      <c r="EAH1005" s="342"/>
      <c r="EAI1005" s="342"/>
      <c r="EAJ1005" s="342"/>
      <c r="EAK1005" s="342"/>
      <c r="EAL1005" s="342"/>
      <c r="EAM1005" s="342"/>
      <c r="EAN1005" s="342"/>
      <c r="EAO1005" s="342"/>
      <c r="EAP1005" s="342"/>
      <c r="EAQ1005" s="342"/>
      <c r="EAR1005" s="342"/>
      <c r="EAS1005" s="342"/>
      <c r="EAT1005" s="342"/>
      <c r="EAU1005" s="342"/>
      <c r="EAV1005" s="342"/>
      <c r="EAW1005" s="342"/>
      <c r="EAX1005" s="342"/>
      <c r="EAY1005" s="342"/>
      <c r="EAZ1005" s="342"/>
      <c r="EBA1005" s="342"/>
      <c r="EBB1005" s="342"/>
      <c r="EBC1005" s="342"/>
      <c r="EBD1005" s="342"/>
      <c r="EBE1005" s="342"/>
      <c r="EBF1005" s="342"/>
      <c r="EBG1005" s="342"/>
      <c r="EBH1005" s="342"/>
      <c r="EBI1005" s="342"/>
      <c r="EBJ1005" s="342"/>
      <c r="EBK1005" s="342"/>
      <c r="EBL1005" s="342"/>
      <c r="EBM1005" s="342"/>
      <c r="EBN1005" s="342"/>
      <c r="EBO1005" s="342"/>
      <c r="EBP1005" s="342"/>
      <c r="EBQ1005" s="342"/>
      <c r="EBR1005" s="342"/>
      <c r="EBS1005" s="342"/>
      <c r="EBT1005" s="342"/>
      <c r="EBU1005" s="342"/>
      <c r="EBV1005" s="342"/>
      <c r="EBW1005" s="342"/>
      <c r="EBX1005" s="342"/>
      <c r="EBY1005" s="342"/>
      <c r="EBZ1005" s="342"/>
      <c r="ECA1005" s="342"/>
      <c r="ECB1005" s="342"/>
      <c r="ECC1005" s="342"/>
      <c r="ECD1005" s="342"/>
      <c r="ECE1005" s="342"/>
      <c r="ECF1005" s="342"/>
      <c r="ECG1005" s="342"/>
      <c r="ECH1005" s="342"/>
      <c r="ECI1005" s="342"/>
      <c r="ECJ1005" s="342"/>
      <c r="ECK1005" s="342"/>
      <c r="ECL1005" s="342"/>
      <c r="ECM1005" s="342"/>
      <c r="ECN1005" s="342"/>
      <c r="ECO1005" s="342"/>
      <c r="ECP1005" s="342"/>
      <c r="ECQ1005" s="342"/>
      <c r="ECR1005" s="342"/>
      <c r="ECS1005" s="342"/>
      <c r="ECT1005" s="342"/>
      <c r="ECU1005" s="342"/>
      <c r="ECV1005" s="342"/>
      <c r="ECW1005" s="342"/>
      <c r="ECX1005" s="342"/>
      <c r="ECY1005" s="342"/>
      <c r="ECZ1005" s="342"/>
      <c r="EDA1005" s="342"/>
      <c r="EDB1005" s="342"/>
      <c r="EDC1005" s="342"/>
      <c r="EDD1005" s="342"/>
      <c r="EDE1005" s="342"/>
      <c r="EDF1005" s="342"/>
      <c r="EDG1005" s="342"/>
      <c r="EDH1005" s="342"/>
      <c r="EDI1005" s="342"/>
      <c r="EDJ1005" s="342"/>
      <c r="EDK1005" s="342"/>
      <c r="EDL1005" s="342"/>
      <c r="EDM1005" s="342"/>
      <c r="EDN1005" s="342"/>
      <c r="EDO1005" s="342"/>
      <c r="EDP1005" s="342"/>
      <c r="EDQ1005" s="342"/>
      <c r="EDR1005" s="342"/>
      <c r="EDS1005" s="342"/>
      <c r="EDT1005" s="342"/>
      <c r="EDU1005" s="342"/>
      <c r="EDV1005" s="342"/>
      <c r="EDW1005" s="342"/>
      <c r="EDX1005" s="342"/>
      <c r="EDY1005" s="342"/>
      <c r="EDZ1005" s="342"/>
      <c r="EEA1005" s="342"/>
      <c r="EEB1005" s="342"/>
      <c r="EEC1005" s="342"/>
      <c r="EED1005" s="342"/>
      <c r="EEE1005" s="342"/>
      <c r="EEF1005" s="342"/>
      <c r="EEG1005" s="342"/>
      <c r="EEH1005" s="342"/>
      <c r="EEI1005" s="342"/>
      <c r="EEJ1005" s="342"/>
      <c r="EEK1005" s="342"/>
      <c r="EEL1005" s="342"/>
      <c r="EEM1005" s="342"/>
      <c r="EEN1005" s="342"/>
      <c r="EEO1005" s="342"/>
      <c r="EEP1005" s="342"/>
      <c r="EEQ1005" s="342"/>
      <c r="EER1005" s="342"/>
      <c r="EES1005" s="342"/>
      <c r="EET1005" s="342"/>
      <c r="EEU1005" s="342"/>
      <c r="EEV1005" s="342"/>
      <c r="EEW1005" s="342"/>
      <c r="EEX1005" s="342"/>
      <c r="EEY1005" s="342"/>
      <c r="EEZ1005" s="342"/>
      <c r="EFA1005" s="342"/>
      <c r="EFB1005" s="342"/>
      <c r="EFC1005" s="342"/>
      <c r="EFD1005" s="342"/>
      <c r="EFE1005" s="342"/>
      <c r="EFF1005" s="342"/>
      <c r="EFG1005" s="342"/>
      <c r="EFH1005" s="342"/>
      <c r="EFI1005" s="342"/>
      <c r="EFJ1005" s="342"/>
      <c r="EFK1005" s="342"/>
      <c r="EFL1005" s="342"/>
      <c r="EFM1005" s="342"/>
      <c r="EFN1005" s="342"/>
      <c r="EFO1005" s="342"/>
      <c r="EFP1005" s="342"/>
      <c r="EFQ1005" s="342"/>
      <c r="EFR1005" s="342"/>
      <c r="EFS1005" s="342"/>
      <c r="EFT1005" s="342"/>
      <c r="EFU1005" s="342"/>
      <c r="EFV1005" s="342"/>
      <c r="EFW1005" s="342"/>
      <c r="EFX1005" s="342"/>
      <c r="EFY1005" s="342"/>
      <c r="EFZ1005" s="342"/>
      <c r="EGA1005" s="342"/>
      <c r="EGB1005" s="342"/>
      <c r="EGC1005" s="342"/>
      <c r="EGD1005" s="342"/>
      <c r="EGE1005" s="342"/>
      <c r="EGF1005" s="342"/>
      <c r="EGG1005" s="342"/>
      <c r="EGH1005" s="342"/>
      <c r="EGI1005" s="342"/>
      <c r="EGJ1005" s="342"/>
      <c r="EGK1005" s="342"/>
      <c r="EGL1005" s="342"/>
      <c r="EGM1005" s="342"/>
      <c r="EGN1005" s="342"/>
      <c r="EGO1005" s="342"/>
      <c r="EGP1005" s="342"/>
      <c r="EGQ1005" s="342"/>
      <c r="EGR1005" s="342"/>
      <c r="EGS1005" s="342"/>
      <c r="EGT1005" s="342"/>
      <c r="EGU1005" s="342"/>
      <c r="EGV1005" s="342"/>
      <c r="EGW1005" s="342"/>
      <c r="EGX1005" s="342"/>
      <c r="EGY1005" s="342"/>
      <c r="EGZ1005" s="342"/>
      <c r="EHA1005" s="342"/>
      <c r="EHB1005" s="342"/>
      <c r="EHC1005" s="342"/>
      <c r="EHD1005" s="342"/>
      <c r="EHE1005" s="342"/>
      <c r="EHF1005" s="342"/>
      <c r="EHG1005" s="342"/>
      <c r="EHH1005" s="342"/>
      <c r="EHI1005" s="342"/>
      <c r="EHJ1005" s="342"/>
      <c r="EHK1005" s="342"/>
      <c r="EHL1005" s="342"/>
      <c r="EHM1005" s="342"/>
      <c r="EHN1005" s="342"/>
      <c r="EHO1005" s="342"/>
      <c r="EHP1005" s="342"/>
      <c r="EHQ1005" s="342"/>
      <c r="EHR1005" s="342"/>
      <c r="EHS1005" s="342"/>
      <c r="EHT1005" s="342"/>
      <c r="EHU1005" s="342"/>
      <c r="EHV1005" s="342"/>
      <c r="EHW1005" s="342"/>
      <c r="EHX1005" s="342"/>
      <c r="EHY1005" s="342"/>
      <c r="EHZ1005" s="342"/>
      <c r="EIA1005" s="342"/>
      <c r="EIB1005" s="342"/>
      <c r="EIC1005" s="342"/>
      <c r="EID1005" s="342"/>
      <c r="EIE1005" s="342"/>
      <c r="EIF1005" s="342"/>
      <c r="EIG1005" s="342"/>
      <c r="EIH1005" s="342"/>
      <c r="EII1005" s="342"/>
      <c r="EIJ1005" s="342"/>
      <c r="EIK1005" s="342"/>
      <c r="EIL1005" s="342"/>
      <c r="EIM1005" s="342"/>
      <c r="EIN1005" s="342"/>
      <c r="EIO1005" s="342"/>
      <c r="EIP1005" s="342"/>
      <c r="EIQ1005" s="342"/>
      <c r="EIR1005" s="342"/>
      <c r="EIS1005" s="342"/>
      <c r="EIT1005" s="342"/>
      <c r="EIU1005" s="342"/>
      <c r="EIV1005" s="342"/>
      <c r="EIW1005" s="342"/>
      <c r="EIX1005" s="342"/>
      <c r="EIY1005" s="342"/>
      <c r="EIZ1005" s="342"/>
      <c r="EJA1005" s="342"/>
      <c r="EJB1005" s="342"/>
      <c r="EJC1005" s="342"/>
      <c r="EJD1005" s="342"/>
      <c r="EJE1005" s="342"/>
      <c r="EJF1005" s="342"/>
      <c r="EJG1005" s="342"/>
      <c r="EJH1005" s="342"/>
      <c r="EJI1005" s="342"/>
      <c r="EJJ1005" s="342"/>
      <c r="EJK1005" s="342"/>
      <c r="EJL1005" s="342"/>
      <c r="EJM1005" s="342"/>
      <c r="EJN1005" s="342"/>
      <c r="EJO1005" s="342"/>
      <c r="EJP1005" s="342"/>
      <c r="EJQ1005" s="342"/>
      <c r="EJR1005" s="342"/>
      <c r="EJS1005" s="342"/>
      <c r="EJT1005" s="342"/>
      <c r="EJU1005" s="342"/>
      <c r="EJV1005" s="342"/>
      <c r="EJW1005" s="342"/>
      <c r="EJX1005" s="342"/>
      <c r="EJY1005" s="342"/>
      <c r="EJZ1005" s="342"/>
      <c r="EKA1005" s="342"/>
      <c r="EKB1005" s="342"/>
      <c r="EKC1005" s="342"/>
      <c r="EKD1005" s="342"/>
      <c r="EKE1005" s="342"/>
      <c r="EKF1005" s="342"/>
      <c r="EKG1005" s="342"/>
      <c r="EKH1005" s="342"/>
      <c r="EKI1005" s="342"/>
      <c r="EKJ1005" s="342"/>
      <c r="EKK1005" s="342"/>
      <c r="EKL1005" s="342"/>
      <c r="EKM1005" s="342"/>
      <c r="EKN1005" s="342"/>
      <c r="EKO1005" s="342"/>
      <c r="EKP1005" s="342"/>
      <c r="EKQ1005" s="342"/>
      <c r="EKR1005" s="342"/>
      <c r="EKS1005" s="342"/>
      <c r="EKT1005" s="342"/>
      <c r="EKU1005" s="342"/>
      <c r="EKV1005" s="342"/>
      <c r="EKW1005" s="342"/>
      <c r="EKX1005" s="342"/>
      <c r="EKY1005" s="342"/>
      <c r="EKZ1005" s="342"/>
      <c r="ELA1005" s="342"/>
      <c r="ELB1005" s="342"/>
      <c r="ELC1005" s="342"/>
      <c r="ELD1005" s="342"/>
      <c r="ELE1005" s="342"/>
      <c r="ELF1005" s="342"/>
      <c r="ELG1005" s="342"/>
      <c r="ELH1005" s="342"/>
      <c r="ELI1005" s="342"/>
      <c r="ELJ1005" s="342"/>
      <c r="ELK1005" s="342"/>
      <c r="ELL1005" s="342"/>
      <c r="ELM1005" s="342"/>
      <c r="ELN1005" s="342"/>
      <c r="ELO1005" s="342"/>
      <c r="ELP1005" s="342"/>
      <c r="ELQ1005" s="342"/>
      <c r="ELR1005" s="342"/>
      <c r="ELS1005" s="342"/>
      <c r="ELT1005" s="342"/>
      <c r="ELU1005" s="342"/>
      <c r="ELV1005" s="342"/>
      <c r="ELW1005" s="342"/>
      <c r="ELX1005" s="342"/>
      <c r="ELY1005" s="342"/>
      <c r="ELZ1005" s="342"/>
      <c r="EMA1005" s="342"/>
      <c r="EMB1005" s="342"/>
      <c r="EMC1005" s="342"/>
      <c r="EMD1005" s="342"/>
      <c r="EME1005" s="342"/>
      <c r="EMF1005" s="342"/>
      <c r="EMG1005" s="342"/>
      <c r="EMH1005" s="342"/>
      <c r="EMI1005" s="342"/>
      <c r="EMJ1005" s="342"/>
      <c r="EMK1005" s="342"/>
      <c r="EML1005" s="342"/>
      <c r="EMM1005" s="342"/>
      <c r="EMN1005" s="342"/>
      <c r="EMO1005" s="342"/>
      <c r="EMP1005" s="342"/>
      <c r="EMQ1005" s="342"/>
      <c r="EMR1005" s="342"/>
      <c r="EMS1005" s="342"/>
      <c r="EMT1005" s="342"/>
      <c r="EMU1005" s="342"/>
      <c r="EMV1005" s="342"/>
      <c r="EMW1005" s="342"/>
      <c r="EMX1005" s="342"/>
      <c r="EMY1005" s="342"/>
      <c r="EMZ1005" s="342"/>
      <c r="ENA1005" s="342"/>
      <c r="ENB1005" s="342"/>
      <c r="ENC1005" s="342"/>
      <c r="END1005" s="342"/>
      <c r="ENE1005" s="342"/>
      <c r="ENF1005" s="342"/>
      <c r="ENG1005" s="342"/>
      <c r="ENH1005" s="342"/>
      <c r="ENI1005" s="342"/>
      <c r="ENJ1005" s="342"/>
      <c r="ENK1005" s="342"/>
      <c r="ENL1005" s="342"/>
      <c r="ENM1005" s="342"/>
      <c r="ENN1005" s="342"/>
      <c r="ENO1005" s="342"/>
      <c r="ENP1005" s="342"/>
      <c r="ENQ1005" s="342"/>
      <c r="ENR1005" s="342"/>
      <c r="ENS1005" s="342"/>
      <c r="ENT1005" s="342"/>
      <c r="ENU1005" s="342"/>
      <c r="ENV1005" s="342"/>
      <c r="ENW1005" s="342"/>
      <c r="ENX1005" s="342"/>
      <c r="ENY1005" s="342"/>
      <c r="ENZ1005" s="342"/>
      <c r="EOA1005" s="342"/>
      <c r="EOB1005" s="342"/>
      <c r="EOC1005" s="342"/>
      <c r="EOD1005" s="342"/>
      <c r="EOE1005" s="342"/>
      <c r="EOF1005" s="342"/>
      <c r="EOG1005" s="342"/>
      <c r="EOH1005" s="342"/>
      <c r="EOI1005" s="342"/>
      <c r="EOJ1005" s="342"/>
      <c r="EOK1005" s="342"/>
      <c r="EOL1005" s="342"/>
      <c r="EOM1005" s="342"/>
      <c r="EON1005" s="342"/>
      <c r="EOO1005" s="342"/>
      <c r="EOP1005" s="342"/>
      <c r="EOQ1005" s="342"/>
      <c r="EOR1005" s="342"/>
      <c r="EOS1005" s="342"/>
      <c r="EOT1005" s="342"/>
      <c r="EOU1005" s="342"/>
      <c r="EOV1005" s="342"/>
      <c r="EOW1005" s="342"/>
      <c r="EOX1005" s="342"/>
      <c r="EOY1005" s="342"/>
      <c r="EOZ1005" s="342"/>
      <c r="EPA1005" s="342"/>
      <c r="EPB1005" s="342"/>
      <c r="EPC1005" s="342"/>
      <c r="EPD1005" s="342"/>
      <c r="EPE1005" s="342"/>
      <c r="EPF1005" s="342"/>
      <c r="EPG1005" s="342"/>
      <c r="EPH1005" s="342"/>
      <c r="EPI1005" s="342"/>
      <c r="EPJ1005" s="342"/>
      <c r="EPK1005" s="342"/>
      <c r="EPL1005" s="342"/>
      <c r="EPM1005" s="342"/>
      <c r="EPN1005" s="342"/>
      <c r="EPO1005" s="342"/>
      <c r="EPP1005" s="342"/>
      <c r="EPQ1005" s="342"/>
      <c r="EPR1005" s="342"/>
      <c r="EPS1005" s="342"/>
      <c r="EPT1005" s="342"/>
      <c r="EPU1005" s="342"/>
      <c r="EPV1005" s="342"/>
      <c r="EPW1005" s="342"/>
      <c r="EPX1005" s="342"/>
      <c r="EPY1005" s="342"/>
      <c r="EPZ1005" s="342"/>
      <c r="EQA1005" s="342"/>
      <c r="EQB1005" s="342"/>
      <c r="EQC1005" s="342"/>
      <c r="EQD1005" s="342"/>
      <c r="EQE1005" s="342"/>
      <c r="EQF1005" s="342"/>
      <c r="EQG1005" s="342"/>
      <c r="EQH1005" s="342"/>
      <c r="EQI1005" s="342"/>
      <c r="EQJ1005" s="342"/>
      <c r="EQK1005" s="342"/>
      <c r="EQL1005" s="342"/>
      <c r="EQM1005" s="342"/>
      <c r="EQN1005" s="342"/>
      <c r="EQO1005" s="342"/>
      <c r="EQP1005" s="342"/>
      <c r="EQQ1005" s="342"/>
      <c r="EQR1005" s="342"/>
      <c r="EQS1005" s="342"/>
      <c r="EQT1005" s="342"/>
      <c r="EQU1005" s="342"/>
      <c r="EQV1005" s="342"/>
      <c r="EQW1005" s="342"/>
      <c r="EQX1005" s="342"/>
      <c r="EQY1005" s="342"/>
      <c r="EQZ1005" s="342"/>
      <c r="ERA1005" s="342"/>
      <c r="ERB1005" s="342"/>
      <c r="ERC1005" s="342"/>
      <c r="ERD1005" s="342"/>
      <c r="ERE1005" s="342"/>
      <c r="ERF1005" s="342"/>
      <c r="ERG1005" s="342"/>
      <c r="ERH1005" s="342"/>
      <c r="ERI1005" s="342"/>
      <c r="ERJ1005" s="342"/>
      <c r="ERK1005" s="342"/>
      <c r="ERL1005" s="342"/>
      <c r="ERM1005" s="342"/>
      <c r="ERN1005" s="342"/>
      <c r="ERO1005" s="342"/>
      <c r="ERP1005" s="342"/>
      <c r="ERQ1005" s="342"/>
      <c r="ERR1005" s="342"/>
      <c r="ERS1005" s="342"/>
      <c r="ERT1005" s="342"/>
      <c r="ERU1005" s="342"/>
      <c r="ERV1005" s="342"/>
      <c r="ERW1005" s="342"/>
      <c r="ERX1005" s="342"/>
      <c r="ERY1005" s="342"/>
      <c r="ERZ1005" s="342"/>
      <c r="ESA1005" s="342"/>
      <c r="ESB1005" s="342"/>
      <c r="ESC1005" s="342"/>
      <c r="ESD1005" s="342"/>
      <c r="ESE1005" s="342"/>
      <c r="ESF1005" s="342"/>
      <c r="ESG1005" s="342"/>
      <c r="ESH1005" s="342"/>
      <c r="ESI1005" s="342"/>
      <c r="ESJ1005" s="342"/>
      <c r="ESK1005" s="342"/>
      <c r="ESL1005" s="342"/>
      <c r="ESM1005" s="342"/>
      <c r="ESN1005" s="342"/>
      <c r="ESO1005" s="342"/>
      <c r="ESP1005" s="342"/>
      <c r="ESQ1005" s="342"/>
      <c r="ESR1005" s="342"/>
      <c r="ESS1005" s="342"/>
      <c r="EST1005" s="342"/>
      <c r="ESU1005" s="342"/>
      <c r="ESV1005" s="342"/>
      <c r="ESW1005" s="342"/>
      <c r="ESX1005" s="342"/>
      <c r="ESY1005" s="342"/>
      <c r="ESZ1005" s="342"/>
      <c r="ETA1005" s="342"/>
      <c r="ETB1005" s="342"/>
      <c r="ETC1005" s="342"/>
      <c r="ETD1005" s="342"/>
      <c r="ETE1005" s="342"/>
      <c r="ETF1005" s="342"/>
      <c r="ETG1005" s="342"/>
      <c r="ETH1005" s="342"/>
      <c r="ETI1005" s="342"/>
      <c r="ETJ1005" s="342"/>
      <c r="ETK1005" s="342"/>
      <c r="ETL1005" s="342"/>
      <c r="ETM1005" s="342"/>
      <c r="ETN1005" s="342"/>
      <c r="ETO1005" s="342"/>
      <c r="ETP1005" s="342"/>
      <c r="ETQ1005" s="342"/>
      <c r="ETR1005" s="342"/>
      <c r="ETS1005" s="342"/>
      <c r="ETT1005" s="342"/>
      <c r="ETU1005" s="342"/>
      <c r="ETV1005" s="342"/>
      <c r="ETW1005" s="342"/>
      <c r="ETX1005" s="342"/>
      <c r="ETY1005" s="342"/>
      <c r="ETZ1005" s="342"/>
      <c r="EUA1005" s="342"/>
      <c r="EUB1005" s="342"/>
      <c r="EUC1005" s="342"/>
      <c r="EUD1005" s="342"/>
      <c r="EUE1005" s="342"/>
      <c r="EUF1005" s="342"/>
      <c r="EUG1005" s="342"/>
      <c r="EUH1005" s="342"/>
      <c r="EUI1005" s="342"/>
      <c r="EUJ1005" s="342"/>
      <c r="EUK1005" s="342"/>
      <c r="EUL1005" s="342"/>
      <c r="EUM1005" s="342"/>
      <c r="EUN1005" s="342"/>
      <c r="EUO1005" s="342"/>
      <c r="EUP1005" s="342"/>
      <c r="EUQ1005" s="342"/>
      <c r="EUR1005" s="342"/>
      <c r="EUS1005" s="342"/>
      <c r="EUT1005" s="342"/>
      <c r="EUU1005" s="342"/>
      <c r="EUV1005" s="342"/>
      <c r="EUW1005" s="342"/>
      <c r="EUX1005" s="342"/>
      <c r="EUY1005" s="342"/>
      <c r="EUZ1005" s="342"/>
      <c r="EVA1005" s="342"/>
      <c r="EVB1005" s="342"/>
      <c r="EVC1005" s="342"/>
      <c r="EVD1005" s="342"/>
      <c r="EVE1005" s="342"/>
      <c r="EVF1005" s="342"/>
      <c r="EVG1005" s="342"/>
      <c r="EVH1005" s="342"/>
      <c r="EVI1005" s="342"/>
      <c r="EVJ1005" s="342"/>
      <c r="EVK1005" s="342"/>
      <c r="EVL1005" s="342"/>
      <c r="EVM1005" s="342"/>
      <c r="EVN1005" s="342"/>
      <c r="EVO1005" s="342"/>
      <c r="EVP1005" s="342"/>
      <c r="EVQ1005" s="342"/>
      <c r="EVR1005" s="342"/>
      <c r="EVS1005" s="342"/>
      <c r="EVT1005" s="342"/>
      <c r="EVU1005" s="342"/>
      <c r="EVV1005" s="342"/>
      <c r="EVW1005" s="342"/>
      <c r="EVX1005" s="342"/>
      <c r="EVY1005" s="342"/>
      <c r="EVZ1005" s="342"/>
      <c r="EWA1005" s="342"/>
      <c r="EWB1005" s="342"/>
      <c r="EWC1005" s="342"/>
      <c r="EWD1005" s="342"/>
      <c r="EWE1005" s="342"/>
      <c r="EWF1005" s="342"/>
      <c r="EWG1005" s="342"/>
      <c r="EWH1005" s="342"/>
      <c r="EWI1005" s="342"/>
      <c r="EWJ1005" s="342"/>
      <c r="EWK1005" s="342"/>
      <c r="EWL1005" s="342"/>
      <c r="EWM1005" s="342"/>
      <c r="EWN1005" s="342"/>
      <c r="EWO1005" s="342"/>
      <c r="EWP1005" s="342"/>
      <c r="EWQ1005" s="342"/>
      <c r="EWR1005" s="342"/>
      <c r="EWS1005" s="342"/>
      <c r="EWT1005" s="342"/>
      <c r="EWU1005" s="342"/>
      <c r="EWV1005" s="342"/>
      <c r="EWW1005" s="342"/>
      <c r="EWX1005" s="342"/>
      <c r="EWY1005" s="342"/>
      <c r="EWZ1005" s="342"/>
      <c r="EXA1005" s="342"/>
      <c r="EXB1005" s="342"/>
      <c r="EXC1005" s="342"/>
      <c r="EXD1005" s="342"/>
      <c r="EXE1005" s="342"/>
      <c r="EXF1005" s="342"/>
      <c r="EXG1005" s="342"/>
      <c r="EXH1005" s="342"/>
      <c r="EXI1005" s="342"/>
      <c r="EXJ1005" s="342"/>
      <c r="EXK1005" s="342"/>
      <c r="EXL1005" s="342"/>
      <c r="EXM1005" s="342"/>
      <c r="EXN1005" s="342"/>
      <c r="EXO1005" s="342"/>
      <c r="EXP1005" s="342"/>
      <c r="EXQ1005" s="342"/>
      <c r="EXR1005" s="342"/>
      <c r="EXS1005" s="342"/>
      <c r="EXT1005" s="342"/>
      <c r="EXU1005" s="342"/>
      <c r="EXV1005" s="342"/>
      <c r="EXW1005" s="342"/>
      <c r="EXX1005" s="342"/>
      <c r="EXY1005" s="342"/>
      <c r="EXZ1005" s="342"/>
      <c r="EYA1005" s="342"/>
      <c r="EYB1005" s="342"/>
      <c r="EYC1005" s="342"/>
      <c r="EYD1005" s="342"/>
      <c r="EYE1005" s="342"/>
      <c r="EYF1005" s="342"/>
      <c r="EYG1005" s="342"/>
      <c r="EYH1005" s="342"/>
      <c r="EYI1005" s="342"/>
      <c r="EYJ1005" s="342"/>
      <c r="EYK1005" s="342"/>
      <c r="EYL1005" s="342"/>
      <c r="EYM1005" s="342"/>
      <c r="EYN1005" s="342"/>
      <c r="EYO1005" s="342"/>
      <c r="EYP1005" s="342"/>
      <c r="EYQ1005" s="342"/>
      <c r="EYR1005" s="342"/>
      <c r="EYS1005" s="342"/>
      <c r="EYT1005" s="342"/>
      <c r="EYU1005" s="342"/>
      <c r="EYV1005" s="342"/>
      <c r="EYW1005" s="342"/>
      <c r="EYX1005" s="342"/>
      <c r="EYY1005" s="342"/>
      <c r="EYZ1005" s="342"/>
      <c r="EZA1005" s="342"/>
      <c r="EZB1005" s="342"/>
      <c r="EZC1005" s="342"/>
      <c r="EZD1005" s="342"/>
      <c r="EZE1005" s="342"/>
      <c r="EZF1005" s="342"/>
      <c r="EZG1005" s="342"/>
      <c r="EZH1005" s="342"/>
      <c r="EZI1005" s="342"/>
      <c r="EZJ1005" s="342"/>
      <c r="EZK1005" s="342"/>
      <c r="EZL1005" s="342"/>
      <c r="EZM1005" s="342"/>
      <c r="EZN1005" s="342"/>
      <c r="EZO1005" s="342"/>
      <c r="EZP1005" s="342"/>
      <c r="EZQ1005" s="342"/>
      <c r="EZR1005" s="342"/>
      <c r="EZS1005" s="342"/>
      <c r="EZT1005" s="342"/>
      <c r="EZU1005" s="342"/>
      <c r="EZV1005" s="342"/>
      <c r="EZW1005" s="342"/>
      <c r="EZX1005" s="342"/>
      <c r="EZY1005" s="342"/>
      <c r="EZZ1005" s="342"/>
      <c r="FAA1005" s="342"/>
      <c r="FAB1005" s="342"/>
      <c r="FAC1005" s="342"/>
      <c r="FAD1005" s="342"/>
      <c r="FAE1005" s="342"/>
      <c r="FAF1005" s="342"/>
      <c r="FAG1005" s="342"/>
      <c r="FAH1005" s="342"/>
      <c r="FAI1005" s="342"/>
      <c r="FAJ1005" s="342"/>
      <c r="FAK1005" s="342"/>
      <c r="FAL1005" s="342"/>
      <c r="FAM1005" s="342"/>
      <c r="FAN1005" s="342"/>
      <c r="FAO1005" s="342"/>
      <c r="FAP1005" s="342"/>
      <c r="FAQ1005" s="342"/>
      <c r="FAR1005" s="342"/>
      <c r="FAS1005" s="342"/>
      <c r="FAT1005" s="342"/>
      <c r="FAU1005" s="342"/>
      <c r="FAV1005" s="342"/>
      <c r="FAW1005" s="342"/>
      <c r="FAX1005" s="342"/>
      <c r="FAY1005" s="342"/>
      <c r="FAZ1005" s="342"/>
      <c r="FBA1005" s="342"/>
      <c r="FBB1005" s="342"/>
      <c r="FBC1005" s="342"/>
      <c r="FBD1005" s="342"/>
      <c r="FBE1005" s="342"/>
      <c r="FBF1005" s="342"/>
      <c r="FBG1005" s="342"/>
      <c r="FBH1005" s="342"/>
      <c r="FBI1005" s="342"/>
      <c r="FBJ1005" s="342"/>
      <c r="FBK1005" s="342"/>
      <c r="FBL1005" s="342"/>
      <c r="FBM1005" s="342"/>
      <c r="FBN1005" s="342"/>
      <c r="FBO1005" s="342"/>
      <c r="FBP1005" s="342"/>
      <c r="FBQ1005" s="342"/>
      <c r="FBR1005" s="342"/>
      <c r="FBS1005" s="342"/>
      <c r="FBT1005" s="342"/>
      <c r="FBU1005" s="342"/>
      <c r="FBV1005" s="342"/>
      <c r="FBW1005" s="342"/>
      <c r="FBX1005" s="342"/>
      <c r="FBY1005" s="342"/>
      <c r="FBZ1005" s="342"/>
      <c r="FCA1005" s="342"/>
      <c r="FCB1005" s="342"/>
      <c r="FCC1005" s="342"/>
      <c r="FCD1005" s="342"/>
      <c r="FCE1005" s="342"/>
      <c r="FCF1005" s="342"/>
      <c r="FCG1005" s="342"/>
      <c r="FCH1005" s="342"/>
      <c r="FCI1005" s="342"/>
      <c r="FCJ1005" s="342"/>
      <c r="FCK1005" s="342"/>
      <c r="FCL1005" s="342"/>
      <c r="FCM1005" s="342"/>
      <c r="FCN1005" s="342"/>
      <c r="FCO1005" s="342"/>
      <c r="FCP1005" s="342"/>
      <c r="FCQ1005" s="342"/>
      <c r="FCR1005" s="342"/>
      <c r="FCS1005" s="342"/>
      <c r="FCT1005" s="342"/>
      <c r="FCU1005" s="342"/>
      <c r="FCV1005" s="342"/>
      <c r="FCW1005" s="342"/>
      <c r="FCX1005" s="342"/>
      <c r="FCY1005" s="342"/>
      <c r="FCZ1005" s="342"/>
      <c r="FDA1005" s="342"/>
      <c r="FDB1005" s="342"/>
      <c r="FDC1005" s="342"/>
      <c r="FDD1005" s="342"/>
      <c r="FDE1005" s="342"/>
      <c r="FDF1005" s="342"/>
      <c r="FDG1005" s="342"/>
      <c r="FDH1005" s="342"/>
      <c r="FDI1005" s="342"/>
      <c r="FDJ1005" s="342"/>
      <c r="FDK1005" s="342"/>
      <c r="FDL1005" s="342"/>
      <c r="FDM1005" s="342"/>
      <c r="FDN1005" s="342"/>
      <c r="FDO1005" s="342"/>
      <c r="FDP1005" s="342"/>
      <c r="FDQ1005" s="342"/>
      <c r="FDR1005" s="342"/>
      <c r="FDS1005" s="342"/>
      <c r="FDT1005" s="342"/>
      <c r="FDU1005" s="342"/>
      <c r="FDV1005" s="342"/>
      <c r="FDW1005" s="342"/>
      <c r="FDX1005" s="342"/>
      <c r="FDY1005" s="342"/>
      <c r="FDZ1005" s="342"/>
      <c r="FEA1005" s="342"/>
      <c r="FEB1005" s="342"/>
      <c r="FEC1005" s="342"/>
      <c r="FED1005" s="342"/>
      <c r="FEE1005" s="342"/>
      <c r="FEF1005" s="342"/>
      <c r="FEG1005" s="342"/>
      <c r="FEH1005" s="342"/>
      <c r="FEI1005" s="342"/>
      <c r="FEJ1005" s="342"/>
      <c r="FEK1005" s="342"/>
      <c r="FEL1005" s="342"/>
      <c r="FEM1005" s="342"/>
      <c r="FEN1005" s="342"/>
      <c r="FEO1005" s="342"/>
      <c r="FEP1005" s="342"/>
      <c r="FEQ1005" s="342"/>
      <c r="FER1005" s="342"/>
      <c r="FES1005" s="342"/>
      <c r="FET1005" s="342"/>
      <c r="FEU1005" s="342"/>
      <c r="FEV1005" s="342"/>
      <c r="FEW1005" s="342"/>
      <c r="FEX1005" s="342"/>
      <c r="FEY1005" s="342"/>
      <c r="FEZ1005" s="342"/>
      <c r="FFA1005" s="342"/>
      <c r="FFB1005" s="342"/>
      <c r="FFC1005" s="342"/>
      <c r="FFD1005" s="342"/>
      <c r="FFE1005" s="342"/>
      <c r="FFF1005" s="342"/>
      <c r="FFG1005" s="342"/>
      <c r="FFH1005" s="342"/>
      <c r="FFI1005" s="342"/>
      <c r="FFJ1005" s="342"/>
      <c r="FFK1005" s="342"/>
      <c r="FFL1005" s="342"/>
      <c r="FFM1005" s="342"/>
      <c r="FFN1005" s="342"/>
      <c r="FFO1005" s="342"/>
      <c r="FFP1005" s="342"/>
      <c r="FFQ1005" s="342"/>
      <c r="FFR1005" s="342"/>
      <c r="FFS1005" s="342"/>
      <c r="FFT1005" s="342"/>
      <c r="FFU1005" s="342"/>
      <c r="FFV1005" s="342"/>
      <c r="FFW1005" s="342"/>
      <c r="FFX1005" s="342"/>
      <c r="FFY1005" s="342"/>
      <c r="FFZ1005" s="342"/>
      <c r="FGA1005" s="342"/>
      <c r="FGB1005" s="342"/>
      <c r="FGC1005" s="342"/>
      <c r="FGD1005" s="342"/>
      <c r="FGE1005" s="342"/>
      <c r="FGF1005" s="342"/>
      <c r="FGG1005" s="342"/>
      <c r="FGH1005" s="342"/>
      <c r="FGI1005" s="342"/>
      <c r="FGJ1005" s="342"/>
      <c r="FGK1005" s="342"/>
      <c r="FGL1005" s="342"/>
      <c r="FGM1005" s="342"/>
      <c r="FGN1005" s="342"/>
      <c r="FGO1005" s="342"/>
      <c r="FGP1005" s="342"/>
      <c r="FGQ1005" s="342"/>
      <c r="FGR1005" s="342"/>
      <c r="FGS1005" s="342"/>
      <c r="FGT1005" s="342"/>
      <c r="FGU1005" s="342"/>
      <c r="FGV1005" s="342"/>
      <c r="FGW1005" s="342"/>
      <c r="FGX1005" s="342"/>
      <c r="FGY1005" s="342"/>
      <c r="FGZ1005" s="342"/>
      <c r="FHA1005" s="342"/>
      <c r="FHB1005" s="342"/>
      <c r="FHC1005" s="342"/>
      <c r="FHD1005" s="342"/>
      <c r="FHE1005" s="342"/>
      <c r="FHF1005" s="342"/>
      <c r="FHG1005" s="342"/>
      <c r="FHH1005" s="342"/>
      <c r="FHI1005" s="342"/>
      <c r="FHJ1005" s="342"/>
      <c r="FHK1005" s="342"/>
      <c r="FHL1005" s="342"/>
      <c r="FHM1005" s="342"/>
      <c r="FHN1005" s="342"/>
      <c r="FHO1005" s="342"/>
      <c r="FHP1005" s="342"/>
      <c r="FHQ1005" s="342"/>
      <c r="FHR1005" s="342"/>
      <c r="FHS1005" s="342"/>
      <c r="FHT1005" s="342"/>
      <c r="FHU1005" s="342"/>
      <c r="FHV1005" s="342"/>
      <c r="FHW1005" s="342"/>
      <c r="FHX1005" s="342"/>
      <c r="FHY1005" s="342"/>
      <c r="FHZ1005" s="342"/>
      <c r="FIA1005" s="342"/>
      <c r="FIB1005" s="342"/>
      <c r="FIC1005" s="342"/>
      <c r="FID1005" s="342"/>
      <c r="FIE1005" s="342"/>
      <c r="FIF1005" s="342"/>
      <c r="FIG1005" s="342"/>
      <c r="FIH1005" s="342"/>
      <c r="FII1005" s="342"/>
      <c r="FIJ1005" s="342"/>
      <c r="FIK1005" s="342"/>
      <c r="FIL1005" s="342"/>
      <c r="FIM1005" s="342"/>
      <c r="FIN1005" s="342"/>
      <c r="FIO1005" s="342"/>
      <c r="FIP1005" s="342"/>
      <c r="FIQ1005" s="342"/>
      <c r="FIR1005" s="342"/>
      <c r="FIS1005" s="342"/>
      <c r="FIT1005" s="342"/>
      <c r="FIU1005" s="342"/>
      <c r="FIV1005" s="342"/>
      <c r="FIW1005" s="342"/>
      <c r="FIX1005" s="342"/>
      <c r="FIY1005" s="342"/>
      <c r="FIZ1005" s="342"/>
      <c r="FJA1005" s="342"/>
      <c r="FJB1005" s="342"/>
      <c r="FJC1005" s="342"/>
      <c r="FJD1005" s="342"/>
      <c r="FJE1005" s="342"/>
      <c r="FJF1005" s="342"/>
      <c r="FJG1005" s="342"/>
      <c r="FJH1005" s="342"/>
      <c r="FJI1005" s="342"/>
      <c r="FJJ1005" s="342"/>
      <c r="FJK1005" s="342"/>
      <c r="FJL1005" s="342"/>
      <c r="FJM1005" s="342"/>
      <c r="FJN1005" s="342"/>
      <c r="FJO1005" s="342"/>
      <c r="FJP1005" s="342"/>
      <c r="FJQ1005" s="342"/>
      <c r="FJR1005" s="342"/>
      <c r="FJS1005" s="342"/>
      <c r="FJT1005" s="342"/>
      <c r="FJU1005" s="342"/>
      <c r="FJV1005" s="342"/>
      <c r="FJW1005" s="342"/>
      <c r="FJX1005" s="342"/>
      <c r="FJY1005" s="342"/>
      <c r="FJZ1005" s="342"/>
      <c r="FKA1005" s="342"/>
      <c r="FKB1005" s="342"/>
      <c r="FKC1005" s="342"/>
      <c r="FKD1005" s="342"/>
      <c r="FKE1005" s="342"/>
      <c r="FKF1005" s="342"/>
      <c r="FKG1005" s="342"/>
      <c r="FKH1005" s="342"/>
      <c r="FKI1005" s="342"/>
      <c r="FKJ1005" s="342"/>
      <c r="FKK1005" s="342"/>
      <c r="FKL1005" s="342"/>
      <c r="FKM1005" s="342"/>
      <c r="FKN1005" s="342"/>
      <c r="FKO1005" s="342"/>
      <c r="FKP1005" s="342"/>
      <c r="FKQ1005" s="342"/>
      <c r="FKR1005" s="342"/>
      <c r="FKS1005" s="342"/>
      <c r="FKT1005" s="342"/>
      <c r="FKU1005" s="342"/>
      <c r="FKV1005" s="342"/>
      <c r="FKW1005" s="342"/>
      <c r="FKX1005" s="342"/>
      <c r="FKY1005" s="342"/>
      <c r="FKZ1005" s="342"/>
      <c r="FLA1005" s="342"/>
      <c r="FLB1005" s="342"/>
      <c r="FLC1005" s="342"/>
      <c r="FLD1005" s="342"/>
      <c r="FLE1005" s="342"/>
      <c r="FLF1005" s="342"/>
      <c r="FLG1005" s="342"/>
      <c r="FLH1005" s="342"/>
      <c r="FLI1005" s="342"/>
      <c r="FLJ1005" s="342"/>
      <c r="FLK1005" s="342"/>
      <c r="FLL1005" s="342"/>
      <c r="FLM1005" s="342"/>
      <c r="FLN1005" s="342"/>
      <c r="FLO1005" s="342"/>
      <c r="FLP1005" s="342"/>
      <c r="FLQ1005" s="342"/>
      <c r="FLR1005" s="342"/>
      <c r="FLS1005" s="342"/>
      <c r="FLT1005" s="342"/>
      <c r="FLU1005" s="342"/>
      <c r="FLV1005" s="342"/>
      <c r="FLW1005" s="342"/>
      <c r="FLX1005" s="342"/>
      <c r="FLY1005" s="342"/>
      <c r="FLZ1005" s="342"/>
      <c r="FMA1005" s="342"/>
      <c r="FMB1005" s="342"/>
      <c r="FMC1005" s="342"/>
      <c r="FMD1005" s="342"/>
      <c r="FME1005" s="342"/>
      <c r="FMF1005" s="342"/>
      <c r="FMG1005" s="342"/>
      <c r="FMH1005" s="342"/>
      <c r="FMI1005" s="342"/>
      <c r="FMJ1005" s="342"/>
      <c r="FMK1005" s="342"/>
      <c r="FML1005" s="342"/>
      <c r="FMM1005" s="342"/>
      <c r="FMN1005" s="342"/>
      <c r="FMO1005" s="342"/>
      <c r="FMP1005" s="342"/>
      <c r="FMQ1005" s="342"/>
      <c r="FMR1005" s="342"/>
      <c r="FMS1005" s="342"/>
      <c r="FMT1005" s="342"/>
      <c r="FMU1005" s="342"/>
      <c r="FMV1005" s="342"/>
      <c r="FMW1005" s="342"/>
      <c r="FMX1005" s="342"/>
      <c r="FMY1005" s="342"/>
      <c r="FMZ1005" s="342"/>
      <c r="FNA1005" s="342"/>
      <c r="FNB1005" s="342"/>
      <c r="FNC1005" s="342"/>
      <c r="FND1005" s="342"/>
      <c r="FNE1005" s="342"/>
      <c r="FNF1005" s="342"/>
      <c r="FNG1005" s="342"/>
      <c r="FNH1005" s="342"/>
      <c r="FNI1005" s="342"/>
      <c r="FNJ1005" s="342"/>
      <c r="FNK1005" s="342"/>
      <c r="FNL1005" s="342"/>
      <c r="FNM1005" s="342"/>
      <c r="FNN1005" s="342"/>
      <c r="FNO1005" s="342"/>
      <c r="FNP1005" s="342"/>
      <c r="FNQ1005" s="342"/>
      <c r="FNR1005" s="342"/>
      <c r="FNS1005" s="342"/>
      <c r="FNT1005" s="342"/>
      <c r="FNU1005" s="342"/>
      <c r="FNV1005" s="342"/>
      <c r="FNW1005" s="342"/>
      <c r="FNX1005" s="342"/>
      <c r="FNY1005" s="342"/>
      <c r="FNZ1005" s="342"/>
      <c r="FOA1005" s="342"/>
      <c r="FOB1005" s="342"/>
      <c r="FOC1005" s="342"/>
      <c r="FOD1005" s="342"/>
      <c r="FOE1005" s="342"/>
      <c r="FOF1005" s="342"/>
      <c r="FOG1005" s="342"/>
      <c r="FOH1005" s="342"/>
      <c r="FOI1005" s="342"/>
      <c r="FOJ1005" s="342"/>
      <c r="FOK1005" s="342"/>
      <c r="FOL1005" s="342"/>
      <c r="FOM1005" s="342"/>
      <c r="FON1005" s="342"/>
      <c r="FOO1005" s="342"/>
      <c r="FOP1005" s="342"/>
      <c r="FOQ1005" s="342"/>
      <c r="FOR1005" s="342"/>
      <c r="FOS1005" s="342"/>
      <c r="FOT1005" s="342"/>
      <c r="FOU1005" s="342"/>
      <c r="FOV1005" s="342"/>
      <c r="FOW1005" s="342"/>
      <c r="FOX1005" s="342"/>
      <c r="FOY1005" s="342"/>
      <c r="FOZ1005" s="342"/>
      <c r="FPA1005" s="342"/>
      <c r="FPB1005" s="342"/>
      <c r="FPC1005" s="342"/>
      <c r="FPD1005" s="342"/>
      <c r="FPE1005" s="342"/>
      <c r="FPF1005" s="342"/>
      <c r="FPG1005" s="342"/>
      <c r="FPH1005" s="342"/>
      <c r="FPI1005" s="342"/>
      <c r="FPJ1005" s="342"/>
      <c r="FPK1005" s="342"/>
      <c r="FPL1005" s="342"/>
      <c r="FPM1005" s="342"/>
      <c r="FPN1005" s="342"/>
      <c r="FPO1005" s="342"/>
      <c r="FPP1005" s="342"/>
      <c r="FPQ1005" s="342"/>
      <c r="FPR1005" s="342"/>
      <c r="FPS1005" s="342"/>
      <c r="FPT1005" s="342"/>
      <c r="FPU1005" s="342"/>
      <c r="FPV1005" s="342"/>
      <c r="FPW1005" s="342"/>
      <c r="FPX1005" s="342"/>
      <c r="FPY1005" s="342"/>
      <c r="FPZ1005" s="342"/>
      <c r="FQA1005" s="342"/>
      <c r="FQB1005" s="342"/>
      <c r="FQC1005" s="342"/>
      <c r="FQD1005" s="342"/>
      <c r="FQE1005" s="342"/>
      <c r="FQF1005" s="342"/>
      <c r="FQG1005" s="342"/>
      <c r="FQH1005" s="342"/>
      <c r="FQI1005" s="342"/>
      <c r="FQJ1005" s="342"/>
      <c r="FQK1005" s="342"/>
      <c r="FQL1005" s="342"/>
      <c r="FQM1005" s="342"/>
      <c r="FQN1005" s="342"/>
      <c r="FQO1005" s="342"/>
      <c r="FQP1005" s="342"/>
      <c r="FQQ1005" s="342"/>
      <c r="FQR1005" s="342"/>
      <c r="FQS1005" s="342"/>
      <c r="FQT1005" s="342"/>
      <c r="FQU1005" s="342"/>
      <c r="FQV1005" s="342"/>
      <c r="FQW1005" s="342"/>
      <c r="FQX1005" s="342"/>
      <c r="FQY1005" s="342"/>
      <c r="FQZ1005" s="342"/>
      <c r="FRA1005" s="342"/>
      <c r="FRB1005" s="342"/>
      <c r="FRC1005" s="342"/>
      <c r="FRD1005" s="342"/>
      <c r="FRE1005" s="342"/>
      <c r="FRF1005" s="342"/>
      <c r="FRG1005" s="342"/>
      <c r="FRH1005" s="342"/>
      <c r="FRI1005" s="342"/>
      <c r="FRJ1005" s="342"/>
      <c r="FRK1005" s="342"/>
      <c r="FRL1005" s="342"/>
      <c r="FRM1005" s="342"/>
      <c r="FRN1005" s="342"/>
      <c r="FRO1005" s="342"/>
      <c r="FRP1005" s="342"/>
      <c r="FRQ1005" s="342"/>
      <c r="FRR1005" s="342"/>
      <c r="FRS1005" s="342"/>
      <c r="FRT1005" s="342"/>
      <c r="FRU1005" s="342"/>
      <c r="FRV1005" s="342"/>
      <c r="FRW1005" s="342"/>
      <c r="FRX1005" s="342"/>
      <c r="FRY1005" s="342"/>
      <c r="FRZ1005" s="342"/>
      <c r="FSA1005" s="342"/>
      <c r="FSB1005" s="342"/>
      <c r="FSC1005" s="342"/>
      <c r="FSD1005" s="342"/>
      <c r="FSE1005" s="342"/>
      <c r="FSF1005" s="342"/>
      <c r="FSG1005" s="342"/>
      <c r="FSH1005" s="342"/>
      <c r="FSI1005" s="342"/>
      <c r="FSJ1005" s="342"/>
      <c r="FSK1005" s="342"/>
      <c r="FSL1005" s="342"/>
      <c r="FSM1005" s="342"/>
      <c r="FSN1005" s="342"/>
      <c r="FSO1005" s="342"/>
      <c r="FSP1005" s="342"/>
      <c r="FSQ1005" s="342"/>
      <c r="FSR1005" s="342"/>
      <c r="FSS1005" s="342"/>
      <c r="FST1005" s="342"/>
      <c r="FSU1005" s="342"/>
      <c r="FSV1005" s="342"/>
      <c r="FSW1005" s="342"/>
      <c r="FSX1005" s="342"/>
      <c r="FSY1005" s="342"/>
      <c r="FSZ1005" s="342"/>
      <c r="FTA1005" s="342"/>
      <c r="FTB1005" s="342"/>
      <c r="FTC1005" s="342"/>
      <c r="FTD1005" s="342"/>
      <c r="FTE1005" s="342"/>
      <c r="FTF1005" s="342"/>
      <c r="FTG1005" s="342"/>
      <c r="FTH1005" s="342"/>
      <c r="FTI1005" s="342"/>
      <c r="FTJ1005" s="342"/>
      <c r="FTK1005" s="342"/>
      <c r="FTL1005" s="342"/>
      <c r="FTM1005" s="342"/>
      <c r="FTN1005" s="342"/>
      <c r="FTO1005" s="342"/>
      <c r="FTP1005" s="342"/>
      <c r="FTQ1005" s="342"/>
      <c r="FTR1005" s="342"/>
      <c r="FTS1005" s="342"/>
      <c r="FTT1005" s="342"/>
      <c r="FTU1005" s="342"/>
      <c r="FTV1005" s="342"/>
      <c r="FTW1005" s="342"/>
      <c r="FTX1005" s="342"/>
      <c r="FTY1005" s="342"/>
      <c r="FTZ1005" s="342"/>
      <c r="FUA1005" s="342"/>
      <c r="FUB1005" s="342"/>
      <c r="FUC1005" s="342"/>
      <c r="FUD1005" s="342"/>
      <c r="FUE1005" s="342"/>
      <c r="FUF1005" s="342"/>
      <c r="FUG1005" s="342"/>
      <c r="FUH1005" s="342"/>
      <c r="FUI1005" s="342"/>
      <c r="FUJ1005" s="342"/>
      <c r="FUK1005" s="342"/>
      <c r="FUL1005" s="342"/>
      <c r="FUM1005" s="342"/>
      <c r="FUN1005" s="342"/>
      <c r="FUO1005" s="342"/>
      <c r="FUP1005" s="342"/>
      <c r="FUQ1005" s="342"/>
      <c r="FUR1005" s="342"/>
      <c r="FUS1005" s="342"/>
      <c r="FUT1005" s="342"/>
      <c r="FUU1005" s="342"/>
      <c r="FUV1005" s="342"/>
      <c r="FUW1005" s="342"/>
      <c r="FUX1005" s="342"/>
      <c r="FUY1005" s="342"/>
      <c r="FUZ1005" s="342"/>
      <c r="FVA1005" s="342"/>
      <c r="FVB1005" s="342"/>
      <c r="FVC1005" s="342"/>
      <c r="FVD1005" s="342"/>
      <c r="FVE1005" s="342"/>
      <c r="FVF1005" s="342"/>
      <c r="FVG1005" s="342"/>
      <c r="FVH1005" s="342"/>
      <c r="FVI1005" s="342"/>
      <c r="FVJ1005" s="342"/>
      <c r="FVK1005" s="342"/>
      <c r="FVL1005" s="342"/>
      <c r="FVM1005" s="342"/>
      <c r="FVN1005" s="342"/>
      <c r="FVO1005" s="342"/>
      <c r="FVP1005" s="342"/>
      <c r="FVQ1005" s="342"/>
      <c r="FVR1005" s="342"/>
      <c r="FVS1005" s="342"/>
      <c r="FVT1005" s="342"/>
      <c r="FVU1005" s="342"/>
      <c r="FVV1005" s="342"/>
      <c r="FVW1005" s="342"/>
      <c r="FVX1005" s="342"/>
      <c r="FVY1005" s="342"/>
      <c r="FVZ1005" s="342"/>
      <c r="FWA1005" s="342"/>
      <c r="FWB1005" s="342"/>
      <c r="FWC1005" s="342"/>
      <c r="FWD1005" s="342"/>
      <c r="FWE1005" s="342"/>
      <c r="FWF1005" s="342"/>
      <c r="FWG1005" s="342"/>
      <c r="FWH1005" s="342"/>
      <c r="FWI1005" s="342"/>
      <c r="FWJ1005" s="342"/>
      <c r="FWK1005" s="342"/>
      <c r="FWL1005" s="342"/>
      <c r="FWM1005" s="342"/>
      <c r="FWN1005" s="342"/>
      <c r="FWO1005" s="342"/>
      <c r="FWP1005" s="342"/>
      <c r="FWQ1005" s="342"/>
      <c r="FWR1005" s="342"/>
      <c r="FWS1005" s="342"/>
      <c r="FWT1005" s="342"/>
      <c r="FWU1005" s="342"/>
      <c r="FWV1005" s="342"/>
      <c r="FWW1005" s="342"/>
      <c r="FWX1005" s="342"/>
      <c r="FWY1005" s="342"/>
      <c r="FWZ1005" s="342"/>
      <c r="FXA1005" s="342"/>
      <c r="FXB1005" s="342"/>
      <c r="FXC1005" s="342"/>
      <c r="FXD1005" s="342"/>
      <c r="FXE1005" s="342"/>
      <c r="FXF1005" s="342"/>
      <c r="FXG1005" s="342"/>
      <c r="FXH1005" s="342"/>
      <c r="FXI1005" s="342"/>
      <c r="FXJ1005" s="342"/>
      <c r="FXK1005" s="342"/>
      <c r="FXL1005" s="342"/>
      <c r="FXM1005" s="342"/>
      <c r="FXN1005" s="342"/>
      <c r="FXO1005" s="342"/>
      <c r="FXP1005" s="342"/>
      <c r="FXQ1005" s="342"/>
      <c r="FXR1005" s="342"/>
      <c r="FXS1005" s="342"/>
      <c r="FXT1005" s="342"/>
      <c r="FXU1005" s="342"/>
      <c r="FXV1005" s="342"/>
      <c r="FXW1005" s="342"/>
      <c r="FXX1005" s="342"/>
      <c r="FXY1005" s="342"/>
      <c r="FXZ1005" s="342"/>
      <c r="FYA1005" s="342"/>
      <c r="FYB1005" s="342"/>
      <c r="FYC1005" s="342"/>
      <c r="FYD1005" s="342"/>
      <c r="FYE1005" s="342"/>
      <c r="FYF1005" s="342"/>
      <c r="FYG1005" s="342"/>
      <c r="FYH1005" s="342"/>
      <c r="FYI1005" s="342"/>
      <c r="FYJ1005" s="342"/>
      <c r="FYK1005" s="342"/>
      <c r="FYL1005" s="342"/>
      <c r="FYM1005" s="342"/>
      <c r="FYN1005" s="342"/>
      <c r="FYO1005" s="342"/>
      <c r="FYP1005" s="342"/>
      <c r="FYQ1005" s="342"/>
      <c r="FYR1005" s="342"/>
      <c r="FYS1005" s="342"/>
      <c r="FYT1005" s="342"/>
      <c r="FYU1005" s="342"/>
      <c r="FYV1005" s="342"/>
      <c r="FYW1005" s="342"/>
      <c r="FYX1005" s="342"/>
      <c r="FYY1005" s="342"/>
      <c r="FYZ1005" s="342"/>
      <c r="FZA1005" s="342"/>
      <c r="FZB1005" s="342"/>
      <c r="FZC1005" s="342"/>
      <c r="FZD1005" s="342"/>
      <c r="FZE1005" s="342"/>
      <c r="FZF1005" s="342"/>
      <c r="FZG1005" s="342"/>
      <c r="FZH1005" s="342"/>
      <c r="FZI1005" s="342"/>
      <c r="FZJ1005" s="342"/>
      <c r="FZK1005" s="342"/>
      <c r="FZL1005" s="342"/>
      <c r="FZM1005" s="342"/>
      <c r="FZN1005" s="342"/>
      <c r="FZO1005" s="342"/>
      <c r="FZP1005" s="342"/>
      <c r="FZQ1005" s="342"/>
      <c r="FZR1005" s="342"/>
      <c r="FZS1005" s="342"/>
      <c r="FZT1005" s="342"/>
      <c r="FZU1005" s="342"/>
      <c r="FZV1005" s="342"/>
      <c r="FZW1005" s="342"/>
      <c r="FZX1005" s="342"/>
      <c r="FZY1005" s="342"/>
      <c r="FZZ1005" s="342"/>
      <c r="GAA1005" s="342"/>
      <c r="GAB1005" s="342"/>
      <c r="GAC1005" s="342"/>
      <c r="GAD1005" s="342"/>
      <c r="GAE1005" s="342"/>
      <c r="GAF1005" s="342"/>
      <c r="GAG1005" s="342"/>
      <c r="GAH1005" s="342"/>
      <c r="GAI1005" s="342"/>
      <c r="GAJ1005" s="342"/>
      <c r="GAK1005" s="342"/>
      <c r="GAL1005" s="342"/>
      <c r="GAM1005" s="342"/>
      <c r="GAN1005" s="342"/>
      <c r="GAO1005" s="342"/>
      <c r="GAP1005" s="342"/>
      <c r="GAQ1005" s="342"/>
      <c r="GAR1005" s="342"/>
      <c r="GAS1005" s="342"/>
      <c r="GAT1005" s="342"/>
      <c r="GAU1005" s="342"/>
      <c r="GAV1005" s="342"/>
      <c r="GAW1005" s="342"/>
      <c r="GAX1005" s="342"/>
      <c r="GAY1005" s="342"/>
      <c r="GAZ1005" s="342"/>
      <c r="GBA1005" s="342"/>
      <c r="GBB1005" s="342"/>
      <c r="GBC1005" s="342"/>
      <c r="GBD1005" s="342"/>
      <c r="GBE1005" s="342"/>
      <c r="GBF1005" s="342"/>
      <c r="GBG1005" s="342"/>
      <c r="GBH1005" s="342"/>
      <c r="GBI1005" s="342"/>
      <c r="GBJ1005" s="342"/>
      <c r="GBK1005" s="342"/>
      <c r="GBL1005" s="342"/>
      <c r="GBM1005" s="342"/>
      <c r="GBN1005" s="342"/>
      <c r="GBO1005" s="342"/>
      <c r="GBP1005" s="342"/>
      <c r="GBQ1005" s="342"/>
      <c r="GBR1005" s="342"/>
      <c r="GBS1005" s="342"/>
      <c r="GBT1005" s="342"/>
      <c r="GBU1005" s="342"/>
      <c r="GBV1005" s="342"/>
      <c r="GBW1005" s="342"/>
      <c r="GBX1005" s="342"/>
      <c r="GBY1005" s="342"/>
      <c r="GBZ1005" s="342"/>
      <c r="GCA1005" s="342"/>
      <c r="GCB1005" s="342"/>
      <c r="GCC1005" s="342"/>
      <c r="GCD1005" s="342"/>
      <c r="GCE1005" s="342"/>
      <c r="GCF1005" s="342"/>
      <c r="GCG1005" s="342"/>
      <c r="GCH1005" s="342"/>
      <c r="GCI1005" s="342"/>
      <c r="GCJ1005" s="342"/>
      <c r="GCK1005" s="342"/>
      <c r="GCL1005" s="342"/>
      <c r="GCM1005" s="342"/>
      <c r="GCN1005" s="342"/>
      <c r="GCO1005" s="342"/>
      <c r="GCP1005" s="342"/>
      <c r="GCQ1005" s="342"/>
      <c r="GCR1005" s="342"/>
      <c r="GCS1005" s="342"/>
      <c r="GCT1005" s="342"/>
      <c r="GCU1005" s="342"/>
      <c r="GCV1005" s="342"/>
      <c r="GCW1005" s="342"/>
      <c r="GCX1005" s="342"/>
      <c r="GCY1005" s="342"/>
      <c r="GCZ1005" s="342"/>
      <c r="GDA1005" s="342"/>
      <c r="GDB1005" s="342"/>
      <c r="GDC1005" s="342"/>
      <c r="GDD1005" s="342"/>
      <c r="GDE1005" s="342"/>
      <c r="GDF1005" s="342"/>
      <c r="GDG1005" s="342"/>
      <c r="GDH1005" s="342"/>
      <c r="GDI1005" s="342"/>
      <c r="GDJ1005" s="342"/>
      <c r="GDK1005" s="342"/>
      <c r="GDL1005" s="342"/>
      <c r="GDM1005" s="342"/>
      <c r="GDN1005" s="342"/>
      <c r="GDO1005" s="342"/>
      <c r="GDP1005" s="342"/>
      <c r="GDQ1005" s="342"/>
      <c r="GDR1005" s="342"/>
      <c r="GDS1005" s="342"/>
      <c r="GDT1005" s="342"/>
      <c r="GDU1005" s="342"/>
      <c r="GDV1005" s="342"/>
      <c r="GDW1005" s="342"/>
      <c r="GDX1005" s="342"/>
      <c r="GDY1005" s="342"/>
      <c r="GDZ1005" s="342"/>
      <c r="GEA1005" s="342"/>
      <c r="GEB1005" s="342"/>
      <c r="GEC1005" s="342"/>
      <c r="GED1005" s="342"/>
      <c r="GEE1005" s="342"/>
      <c r="GEF1005" s="342"/>
      <c r="GEG1005" s="342"/>
      <c r="GEH1005" s="342"/>
      <c r="GEI1005" s="342"/>
      <c r="GEJ1005" s="342"/>
      <c r="GEK1005" s="342"/>
      <c r="GEL1005" s="342"/>
      <c r="GEM1005" s="342"/>
      <c r="GEN1005" s="342"/>
      <c r="GEO1005" s="342"/>
      <c r="GEP1005" s="342"/>
      <c r="GEQ1005" s="342"/>
      <c r="GER1005" s="342"/>
      <c r="GES1005" s="342"/>
      <c r="GET1005" s="342"/>
      <c r="GEU1005" s="342"/>
      <c r="GEV1005" s="342"/>
      <c r="GEW1005" s="342"/>
      <c r="GEX1005" s="342"/>
      <c r="GEY1005" s="342"/>
      <c r="GEZ1005" s="342"/>
      <c r="GFA1005" s="342"/>
      <c r="GFB1005" s="342"/>
      <c r="GFC1005" s="342"/>
      <c r="GFD1005" s="342"/>
      <c r="GFE1005" s="342"/>
      <c r="GFF1005" s="342"/>
      <c r="GFG1005" s="342"/>
      <c r="GFH1005" s="342"/>
      <c r="GFI1005" s="342"/>
      <c r="GFJ1005" s="342"/>
      <c r="GFK1005" s="342"/>
      <c r="GFL1005" s="342"/>
      <c r="GFM1005" s="342"/>
      <c r="GFN1005" s="342"/>
      <c r="GFO1005" s="342"/>
      <c r="GFP1005" s="342"/>
      <c r="GFQ1005" s="342"/>
      <c r="GFR1005" s="342"/>
      <c r="GFS1005" s="342"/>
      <c r="GFT1005" s="342"/>
      <c r="GFU1005" s="342"/>
      <c r="GFV1005" s="342"/>
      <c r="GFW1005" s="342"/>
      <c r="GFX1005" s="342"/>
      <c r="GFY1005" s="342"/>
      <c r="GFZ1005" s="342"/>
      <c r="GGA1005" s="342"/>
      <c r="GGB1005" s="342"/>
      <c r="GGC1005" s="342"/>
      <c r="GGD1005" s="342"/>
      <c r="GGE1005" s="342"/>
      <c r="GGF1005" s="342"/>
      <c r="GGG1005" s="342"/>
      <c r="GGH1005" s="342"/>
      <c r="GGI1005" s="342"/>
      <c r="GGJ1005" s="342"/>
      <c r="GGK1005" s="342"/>
      <c r="GGL1005" s="342"/>
      <c r="GGM1005" s="342"/>
      <c r="GGN1005" s="342"/>
      <c r="GGO1005" s="342"/>
      <c r="GGP1005" s="342"/>
      <c r="GGQ1005" s="342"/>
      <c r="GGR1005" s="342"/>
      <c r="GGS1005" s="342"/>
      <c r="GGT1005" s="342"/>
      <c r="GGU1005" s="342"/>
      <c r="GGV1005" s="342"/>
      <c r="GGW1005" s="342"/>
      <c r="GGX1005" s="342"/>
      <c r="GGY1005" s="342"/>
      <c r="GGZ1005" s="342"/>
      <c r="GHA1005" s="342"/>
      <c r="GHB1005" s="342"/>
      <c r="GHC1005" s="342"/>
      <c r="GHD1005" s="342"/>
      <c r="GHE1005" s="342"/>
      <c r="GHF1005" s="342"/>
      <c r="GHG1005" s="342"/>
      <c r="GHH1005" s="342"/>
      <c r="GHI1005" s="342"/>
      <c r="GHJ1005" s="342"/>
      <c r="GHK1005" s="342"/>
      <c r="GHL1005" s="342"/>
      <c r="GHM1005" s="342"/>
      <c r="GHN1005" s="342"/>
      <c r="GHO1005" s="342"/>
      <c r="GHP1005" s="342"/>
      <c r="GHQ1005" s="342"/>
      <c r="GHR1005" s="342"/>
      <c r="GHS1005" s="342"/>
      <c r="GHT1005" s="342"/>
      <c r="GHU1005" s="342"/>
      <c r="GHV1005" s="342"/>
      <c r="GHW1005" s="342"/>
      <c r="GHX1005" s="342"/>
      <c r="GHY1005" s="342"/>
      <c r="GHZ1005" s="342"/>
      <c r="GIA1005" s="342"/>
      <c r="GIB1005" s="342"/>
      <c r="GIC1005" s="342"/>
      <c r="GID1005" s="342"/>
      <c r="GIE1005" s="342"/>
      <c r="GIF1005" s="342"/>
      <c r="GIG1005" s="342"/>
      <c r="GIH1005" s="342"/>
      <c r="GII1005" s="342"/>
      <c r="GIJ1005" s="342"/>
      <c r="GIK1005" s="342"/>
      <c r="GIL1005" s="342"/>
      <c r="GIM1005" s="342"/>
      <c r="GIN1005" s="342"/>
      <c r="GIO1005" s="342"/>
      <c r="GIP1005" s="342"/>
      <c r="GIQ1005" s="342"/>
      <c r="GIR1005" s="342"/>
      <c r="GIS1005" s="342"/>
      <c r="GIT1005" s="342"/>
      <c r="GIU1005" s="342"/>
      <c r="GIV1005" s="342"/>
      <c r="GIW1005" s="342"/>
      <c r="GIX1005" s="342"/>
      <c r="GIY1005" s="342"/>
      <c r="GIZ1005" s="342"/>
      <c r="GJA1005" s="342"/>
      <c r="GJB1005" s="342"/>
      <c r="GJC1005" s="342"/>
      <c r="GJD1005" s="342"/>
      <c r="GJE1005" s="342"/>
      <c r="GJF1005" s="342"/>
      <c r="GJG1005" s="342"/>
      <c r="GJH1005" s="342"/>
      <c r="GJI1005" s="342"/>
      <c r="GJJ1005" s="342"/>
      <c r="GJK1005" s="342"/>
      <c r="GJL1005" s="342"/>
      <c r="GJM1005" s="342"/>
      <c r="GJN1005" s="342"/>
      <c r="GJO1005" s="342"/>
      <c r="GJP1005" s="342"/>
      <c r="GJQ1005" s="342"/>
      <c r="GJR1005" s="342"/>
      <c r="GJS1005" s="342"/>
      <c r="GJT1005" s="342"/>
      <c r="GJU1005" s="342"/>
      <c r="GJV1005" s="342"/>
      <c r="GJW1005" s="342"/>
      <c r="GJX1005" s="342"/>
      <c r="GJY1005" s="342"/>
      <c r="GJZ1005" s="342"/>
      <c r="GKA1005" s="342"/>
      <c r="GKB1005" s="342"/>
      <c r="GKC1005" s="342"/>
      <c r="GKD1005" s="342"/>
      <c r="GKE1005" s="342"/>
      <c r="GKF1005" s="342"/>
      <c r="GKG1005" s="342"/>
      <c r="GKH1005" s="342"/>
      <c r="GKI1005" s="342"/>
      <c r="GKJ1005" s="342"/>
      <c r="GKK1005" s="342"/>
      <c r="GKL1005" s="342"/>
      <c r="GKM1005" s="342"/>
      <c r="GKN1005" s="342"/>
      <c r="GKO1005" s="342"/>
      <c r="GKP1005" s="342"/>
      <c r="GKQ1005" s="342"/>
      <c r="GKR1005" s="342"/>
      <c r="GKS1005" s="342"/>
      <c r="GKT1005" s="342"/>
      <c r="GKU1005" s="342"/>
      <c r="GKV1005" s="342"/>
      <c r="GKW1005" s="342"/>
      <c r="GKX1005" s="342"/>
      <c r="GKY1005" s="342"/>
      <c r="GKZ1005" s="342"/>
      <c r="GLA1005" s="342"/>
      <c r="GLB1005" s="342"/>
      <c r="GLC1005" s="342"/>
      <c r="GLD1005" s="342"/>
      <c r="GLE1005" s="342"/>
      <c r="GLF1005" s="342"/>
      <c r="GLG1005" s="342"/>
      <c r="GLH1005" s="342"/>
      <c r="GLI1005" s="342"/>
      <c r="GLJ1005" s="342"/>
      <c r="GLK1005" s="342"/>
      <c r="GLL1005" s="342"/>
      <c r="GLM1005" s="342"/>
      <c r="GLN1005" s="342"/>
      <c r="GLO1005" s="342"/>
      <c r="GLP1005" s="342"/>
      <c r="GLQ1005" s="342"/>
      <c r="GLR1005" s="342"/>
      <c r="GLS1005" s="342"/>
      <c r="GLT1005" s="342"/>
      <c r="GLU1005" s="342"/>
      <c r="GLV1005" s="342"/>
      <c r="GLW1005" s="342"/>
      <c r="GLX1005" s="342"/>
      <c r="GLY1005" s="342"/>
      <c r="GLZ1005" s="342"/>
      <c r="GMA1005" s="342"/>
      <c r="GMB1005" s="342"/>
      <c r="GMC1005" s="342"/>
      <c r="GMD1005" s="342"/>
      <c r="GME1005" s="342"/>
      <c r="GMF1005" s="342"/>
      <c r="GMG1005" s="342"/>
      <c r="GMH1005" s="342"/>
      <c r="GMI1005" s="342"/>
      <c r="GMJ1005" s="342"/>
      <c r="GMK1005" s="342"/>
      <c r="GML1005" s="342"/>
      <c r="GMM1005" s="342"/>
      <c r="GMN1005" s="342"/>
      <c r="GMO1005" s="342"/>
      <c r="GMP1005" s="342"/>
      <c r="GMQ1005" s="342"/>
      <c r="GMR1005" s="342"/>
      <c r="GMS1005" s="342"/>
      <c r="GMT1005" s="342"/>
      <c r="GMU1005" s="342"/>
      <c r="GMV1005" s="342"/>
      <c r="GMW1005" s="342"/>
      <c r="GMX1005" s="342"/>
      <c r="GMY1005" s="342"/>
      <c r="GMZ1005" s="342"/>
      <c r="GNA1005" s="342"/>
      <c r="GNB1005" s="342"/>
      <c r="GNC1005" s="342"/>
      <c r="GND1005" s="342"/>
      <c r="GNE1005" s="342"/>
      <c r="GNF1005" s="342"/>
      <c r="GNG1005" s="342"/>
      <c r="GNH1005" s="342"/>
      <c r="GNI1005" s="342"/>
      <c r="GNJ1005" s="342"/>
      <c r="GNK1005" s="342"/>
      <c r="GNL1005" s="342"/>
      <c r="GNM1005" s="342"/>
      <c r="GNN1005" s="342"/>
      <c r="GNO1005" s="342"/>
      <c r="GNP1005" s="342"/>
      <c r="GNQ1005" s="342"/>
      <c r="GNR1005" s="342"/>
      <c r="GNS1005" s="342"/>
      <c r="GNT1005" s="342"/>
      <c r="GNU1005" s="342"/>
      <c r="GNV1005" s="342"/>
      <c r="GNW1005" s="342"/>
      <c r="GNX1005" s="342"/>
      <c r="GNY1005" s="342"/>
      <c r="GNZ1005" s="342"/>
      <c r="GOA1005" s="342"/>
      <c r="GOB1005" s="342"/>
      <c r="GOC1005" s="342"/>
      <c r="GOD1005" s="342"/>
      <c r="GOE1005" s="342"/>
      <c r="GOF1005" s="342"/>
      <c r="GOG1005" s="342"/>
      <c r="GOH1005" s="342"/>
      <c r="GOI1005" s="342"/>
      <c r="GOJ1005" s="342"/>
      <c r="GOK1005" s="342"/>
      <c r="GOL1005" s="342"/>
      <c r="GOM1005" s="342"/>
      <c r="GON1005" s="342"/>
      <c r="GOO1005" s="342"/>
      <c r="GOP1005" s="342"/>
      <c r="GOQ1005" s="342"/>
      <c r="GOR1005" s="342"/>
      <c r="GOS1005" s="342"/>
      <c r="GOT1005" s="342"/>
      <c r="GOU1005" s="342"/>
      <c r="GOV1005" s="342"/>
      <c r="GOW1005" s="342"/>
      <c r="GOX1005" s="342"/>
      <c r="GOY1005" s="342"/>
      <c r="GOZ1005" s="342"/>
      <c r="GPA1005" s="342"/>
      <c r="GPB1005" s="342"/>
      <c r="GPC1005" s="342"/>
      <c r="GPD1005" s="342"/>
      <c r="GPE1005" s="342"/>
      <c r="GPF1005" s="342"/>
      <c r="GPG1005" s="342"/>
      <c r="GPH1005" s="342"/>
      <c r="GPI1005" s="342"/>
      <c r="GPJ1005" s="342"/>
      <c r="GPK1005" s="342"/>
      <c r="GPL1005" s="342"/>
      <c r="GPM1005" s="342"/>
      <c r="GPN1005" s="342"/>
      <c r="GPO1005" s="342"/>
      <c r="GPP1005" s="342"/>
      <c r="GPQ1005" s="342"/>
      <c r="GPR1005" s="342"/>
      <c r="GPS1005" s="342"/>
      <c r="GPT1005" s="342"/>
      <c r="GPU1005" s="342"/>
      <c r="GPV1005" s="342"/>
      <c r="GPW1005" s="342"/>
      <c r="GPX1005" s="342"/>
      <c r="GPY1005" s="342"/>
      <c r="GPZ1005" s="342"/>
      <c r="GQA1005" s="342"/>
      <c r="GQB1005" s="342"/>
      <c r="GQC1005" s="342"/>
      <c r="GQD1005" s="342"/>
      <c r="GQE1005" s="342"/>
      <c r="GQF1005" s="342"/>
      <c r="GQG1005" s="342"/>
      <c r="GQH1005" s="342"/>
      <c r="GQI1005" s="342"/>
      <c r="GQJ1005" s="342"/>
      <c r="GQK1005" s="342"/>
      <c r="GQL1005" s="342"/>
      <c r="GQM1005" s="342"/>
      <c r="GQN1005" s="342"/>
      <c r="GQO1005" s="342"/>
      <c r="GQP1005" s="342"/>
      <c r="GQQ1005" s="342"/>
      <c r="GQR1005" s="342"/>
      <c r="GQS1005" s="342"/>
      <c r="GQT1005" s="342"/>
      <c r="GQU1005" s="342"/>
      <c r="GQV1005" s="342"/>
      <c r="GQW1005" s="342"/>
      <c r="GQX1005" s="342"/>
      <c r="GQY1005" s="342"/>
      <c r="GQZ1005" s="342"/>
      <c r="GRA1005" s="342"/>
      <c r="GRB1005" s="342"/>
      <c r="GRC1005" s="342"/>
      <c r="GRD1005" s="342"/>
      <c r="GRE1005" s="342"/>
      <c r="GRF1005" s="342"/>
      <c r="GRG1005" s="342"/>
      <c r="GRH1005" s="342"/>
      <c r="GRI1005" s="342"/>
      <c r="GRJ1005" s="342"/>
      <c r="GRK1005" s="342"/>
      <c r="GRL1005" s="342"/>
      <c r="GRM1005" s="342"/>
      <c r="GRN1005" s="342"/>
      <c r="GRO1005" s="342"/>
      <c r="GRP1005" s="342"/>
      <c r="GRQ1005" s="342"/>
      <c r="GRR1005" s="342"/>
      <c r="GRS1005" s="342"/>
      <c r="GRT1005" s="342"/>
      <c r="GRU1005" s="342"/>
      <c r="GRV1005" s="342"/>
      <c r="GRW1005" s="342"/>
      <c r="GRX1005" s="342"/>
      <c r="GRY1005" s="342"/>
      <c r="GRZ1005" s="342"/>
      <c r="GSA1005" s="342"/>
      <c r="GSB1005" s="342"/>
      <c r="GSC1005" s="342"/>
      <c r="GSD1005" s="342"/>
      <c r="GSE1005" s="342"/>
      <c r="GSF1005" s="342"/>
      <c r="GSG1005" s="342"/>
      <c r="GSH1005" s="342"/>
      <c r="GSI1005" s="342"/>
      <c r="GSJ1005" s="342"/>
      <c r="GSK1005" s="342"/>
      <c r="GSL1005" s="342"/>
      <c r="GSM1005" s="342"/>
      <c r="GSN1005" s="342"/>
      <c r="GSO1005" s="342"/>
      <c r="GSP1005" s="342"/>
      <c r="GSQ1005" s="342"/>
      <c r="GSR1005" s="342"/>
      <c r="GSS1005" s="342"/>
      <c r="GST1005" s="342"/>
      <c r="GSU1005" s="342"/>
      <c r="GSV1005" s="342"/>
      <c r="GSW1005" s="342"/>
      <c r="GSX1005" s="342"/>
      <c r="GSY1005" s="342"/>
      <c r="GSZ1005" s="342"/>
      <c r="GTA1005" s="342"/>
      <c r="GTB1005" s="342"/>
      <c r="GTC1005" s="342"/>
      <c r="GTD1005" s="342"/>
      <c r="GTE1005" s="342"/>
      <c r="GTF1005" s="342"/>
      <c r="GTG1005" s="342"/>
      <c r="GTH1005" s="342"/>
      <c r="GTI1005" s="342"/>
      <c r="GTJ1005" s="342"/>
      <c r="GTK1005" s="342"/>
      <c r="GTL1005" s="342"/>
      <c r="GTM1005" s="342"/>
      <c r="GTN1005" s="342"/>
      <c r="GTO1005" s="342"/>
      <c r="GTP1005" s="342"/>
      <c r="GTQ1005" s="342"/>
      <c r="GTR1005" s="342"/>
      <c r="GTS1005" s="342"/>
      <c r="GTT1005" s="342"/>
      <c r="GTU1005" s="342"/>
      <c r="GTV1005" s="342"/>
      <c r="GTW1005" s="342"/>
      <c r="GTX1005" s="342"/>
      <c r="GTY1005" s="342"/>
      <c r="GTZ1005" s="342"/>
      <c r="GUA1005" s="342"/>
      <c r="GUB1005" s="342"/>
      <c r="GUC1005" s="342"/>
      <c r="GUD1005" s="342"/>
      <c r="GUE1005" s="342"/>
      <c r="GUF1005" s="342"/>
      <c r="GUG1005" s="342"/>
      <c r="GUH1005" s="342"/>
      <c r="GUI1005" s="342"/>
      <c r="GUJ1005" s="342"/>
      <c r="GUK1005" s="342"/>
      <c r="GUL1005" s="342"/>
      <c r="GUM1005" s="342"/>
      <c r="GUN1005" s="342"/>
      <c r="GUO1005" s="342"/>
      <c r="GUP1005" s="342"/>
      <c r="GUQ1005" s="342"/>
      <c r="GUR1005" s="342"/>
      <c r="GUS1005" s="342"/>
      <c r="GUT1005" s="342"/>
      <c r="GUU1005" s="342"/>
      <c r="GUV1005" s="342"/>
      <c r="GUW1005" s="342"/>
      <c r="GUX1005" s="342"/>
      <c r="GUY1005" s="342"/>
      <c r="GUZ1005" s="342"/>
      <c r="GVA1005" s="342"/>
      <c r="GVB1005" s="342"/>
      <c r="GVC1005" s="342"/>
      <c r="GVD1005" s="342"/>
      <c r="GVE1005" s="342"/>
      <c r="GVF1005" s="342"/>
      <c r="GVG1005" s="342"/>
      <c r="GVH1005" s="342"/>
      <c r="GVI1005" s="342"/>
      <c r="GVJ1005" s="342"/>
      <c r="GVK1005" s="342"/>
      <c r="GVL1005" s="342"/>
      <c r="GVM1005" s="342"/>
      <c r="GVN1005" s="342"/>
      <c r="GVO1005" s="342"/>
      <c r="GVP1005" s="342"/>
      <c r="GVQ1005" s="342"/>
      <c r="GVR1005" s="342"/>
      <c r="GVS1005" s="342"/>
      <c r="GVT1005" s="342"/>
      <c r="GVU1005" s="342"/>
      <c r="GVV1005" s="342"/>
      <c r="GVW1005" s="342"/>
      <c r="GVX1005" s="342"/>
      <c r="GVY1005" s="342"/>
      <c r="GVZ1005" s="342"/>
      <c r="GWA1005" s="342"/>
      <c r="GWB1005" s="342"/>
      <c r="GWC1005" s="342"/>
      <c r="GWD1005" s="342"/>
      <c r="GWE1005" s="342"/>
      <c r="GWF1005" s="342"/>
      <c r="GWG1005" s="342"/>
      <c r="GWH1005" s="342"/>
      <c r="GWI1005" s="342"/>
      <c r="GWJ1005" s="342"/>
      <c r="GWK1005" s="342"/>
      <c r="GWL1005" s="342"/>
      <c r="GWM1005" s="342"/>
      <c r="GWN1005" s="342"/>
      <c r="GWO1005" s="342"/>
      <c r="GWP1005" s="342"/>
      <c r="GWQ1005" s="342"/>
      <c r="GWR1005" s="342"/>
      <c r="GWS1005" s="342"/>
      <c r="GWT1005" s="342"/>
      <c r="GWU1005" s="342"/>
      <c r="GWV1005" s="342"/>
      <c r="GWW1005" s="342"/>
      <c r="GWX1005" s="342"/>
      <c r="GWY1005" s="342"/>
      <c r="GWZ1005" s="342"/>
      <c r="GXA1005" s="342"/>
      <c r="GXB1005" s="342"/>
      <c r="GXC1005" s="342"/>
      <c r="GXD1005" s="342"/>
      <c r="GXE1005" s="342"/>
      <c r="GXF1005" s="342"/>
      <c r="GXG1005" s="342"/>
      <c r="GXH1005" s="342"/>
      <c r="GXI1005" s="342"/>
      <c r="GXJ1005" s="342"/>
      <c r="GXK1005" s="342"/>
      <c r="GXL1005" s="342"/>
      <c r="GXM1005" s="342"/>
      <c r="GXN1005" s="342"/>
      <c r="GXO1005" s="342"/>
      <c r="GXP1005" s="342"/>
      <c r="GXQ1005" s="342"/>
      <c r="GXR1005" s="342"/>
      <c r="GXS1005" s="342"/>
      <c r="GXT1005" s="342"/>
      <c r="GXU1005" s="342"/>
      <c r="GXV1005" s="342"/>
      <c r="GXW1005" s="342"/>
      <c r="GXX1005" s="342"/>
      <c r="GXY1005" s="342"/>
      <c r="GXZ1005" s="342"/>
      <c r="GYA1005" s="342"/>
      <c r="GYB1005" s="342"/>
      <c r="GYC1005" s="342"/>
      <c r="GYD1005" s="342"/>
      <c r="GYE1005" s="342"/>
      <c r="GYF1005" s="342"/>
      <c r="GYG1005" s="342"/>
      <c r="GYH1005" s="342"/>
      <c r="GYI1005" s="342"/>
      <c r="GYJ1005" s="342"/>
      <c r="GYK1005" s="342"/>
      <c r="GYL1005" s="342"/>
      <c r="GYM1005" s="342"/>
      <c r="GYN1005" s="342"/>
      <c r="GYO1005" s="342"/>
      <c r="GYP1005" s="342"/>
      <c r="GYQ1005" s="342"/>
      <c r="GYR1005" s="342"/>
      <c r="GYS1005" s="342"/>
      <c r="GYT1005" s="342"/>
      <c r="GYU1005" s="342"/>
      <c r="GYV1005" s="342"/>
      <c r="GYW1005" s="342"/>
      <c r="GYX1005" s="342"/>
      <c r="GYY1005" s="342"/>
      <c r="GYZ1005" s="342"/>
      <c r="GZA1005" s="342"/>
      <c r="GZB1005" s="342"/>
      <c r="GZC1005" s="342"/>
      <c r="GZD1005" s="342"/>
      <c r="GZE1005" s="342"/>
      <c r="GZF1005" s="342"/>
      <c r="GZG1005" s="342"/>
      <c r="GZH1005" s="342"/>
      <c r="GZI1005" s="342"/>
      <c r="GZJ1005" s="342"/>
      <c r="GZK1005" s="342"/>
      <c r="GZL1005" s="342"/>
      <c r="GZM1005" s="342"/>
      <c r="GZN1005" s="342"/>
      <c r="GZO1005" s="342"/>
      <c r="GZP1005" s="342"/>
      <c r="GZQ1005" s="342"/>
      <c r="GZR1005" s="342"/>
      <c r="GZS1005" s="342"/>
      <c r="GZT1005" s="342"/>
      <c r="GZU1005" s="342"/>
      <c r="GZV1005" s="342"/>
      <c r="GZW1005" s="342"/>
      <c r="GZX1005" s="342"/>
      <c r="GZY1005" s="342"/>
      <c r="GZZ1005" s="342"/>
      <c r="HAA1005" s="342"/>
      <c r="HAB1005" s="342"/>
      <c r="HAC1005" s="342"/>
      <c r="HAD1005" s="342"/>
      <c r="HAE1005" s="342"/>
      <c r="HAF1005" s="342"/>
      <c r="HAG1005" s="342"/>
      <c r="HAH1005" s="342"/>
      <c r="HAI1005" s="342"/>
      <c r="HAJ1005" s="342"/>
      <c r="HAK1005" s="342"/>
      <c r="HAL1005" s="342"/>
      <c r="HAM1005" s="342"/>
      <c r="HAN1005" s="342"/>
      <c r="HAO1005" s="342"/>
      <c r="HAP1005" s="342"/>
      <c r="HAQ1005" s="342"/>
      <c r="HAR1005" s="342"/>
      <c r="HAS1005" s="342"/>
      <c r="HAT1005" s="342"/>
      <c r="HAU1005" s="342"/>
      <c r="HAV1005" s="342"/>
      <c r="HAW1005" s="342"/>
      <c r="HAX1005" s="342"/>
      <c r="HAY1005" s="342"/>
      <c r="HAZ1005" s="342"/>
      <c r="HBA1005" s="342"/>
      <c r="HBB1005" s="342"/>
      <c r="HBC1005" s="342"/>
      <c r="HBD1005" s="342"/>
      <c r="HBE1005" s="342"/>
      <c r="HBF1005" s="342"/>
      <c r="HBG1005" s="342"/>
      <c r="HBH1005" s="342"/>
      <c r="HBI1005" s="342"/>
      <c r="HBJ1005" s="342"/>
      <c r="HBK1005" s="342"/>
      <c r="HBL1005" s="342"/>
      <c r="HBM1005" s="342"/>
      <c r="HBN1005" s="342"/>
      <c r="HBO1005" s="342"/>
      <c r="HBP1005" s="342"/>
      <c r="HBQ1005" s="342"/>
      <c r="HBR1005" s="342"/>
      <c r="HBS1005" s="342"/>
      <c r="HBT1005" s="342"/>
      <c r="HBU1005" s="342"/>
      <c r="HBV1005" s="342"/>
      <c r="HBW1005" s="342"/>
      <c r="HBX1005" s="342"/>
      <c r="HBY1005" s="342"/>
      <c r="HBZ1005" s="342"/>
      <c r="HCA1005" s="342"/>
      <c r="HCB1005" s="342"/>
      <c r="HCC1005" s="342"/>
      <c r="HCD1005" s="342"/>
      <c r="HCE1005" s="342"/>
      <c r="HCF1005" s="342"/>
      <c r="HCG1005" s="342"/>
      <c r="HCH1005" s="342"/>
      <c r="HCI1005" s="342"/>
      <c r="HCJ1005" s="342"/>
      <c r="HCK1005" s="342"/>
      <c r="HCL1005" s="342"/>
      <c r="HCM1005" s="342"/>
      <c r="HCN1005" s="342"/>
      <c r="HCO1005" s="342"/>
      <c r="HCP1005" s="342"/>
      <c r="HCQ1005" s="342"/>
      <c r="HCR1005" s="342"/>
      <c r="HCS1005" s="342"/>
      <c r="HCT1005" s="342"/>
      <c r="HCU1005" s="342"/>
      <c r="HCV1005" s="342"/>
      <c r="HCW1005" s="342"/>
      <c r="HCX1005" s="342"/>
      <c r="HCY1005" s="342"/>
      <c r="HCZ1005" s="342"/>
      <c r="HDA1005" s="342"/>
      <c r="HDB1005" s="342"/>
      <c r="HDC1005" s="342"/>
      <c r="HDD1005" s="342"/>
      <c r="HDE1005" s="342"/>
      <c r="HDF1005" s="342"/>
      <c r="HDG1005" s="342"/>
      <c r="HDH1005" s="342"/>
      <c r="HDI1005" s="342"/>
      <c r="HDJ1005" s="342"/>
      <c r="HDK1005" s="342"/>
      <c r="HDL1005" s="342"/>
      <c r="HDM1005" s="342"/>
      <c r="HDN1005" s="342"/>
      <c r="HDO1005" s="342"/>
      <c r="HDP1005" s="342"/>
      <c r="HDQ1005" s="342"/>
      <c r="HDR1005" s="342"/>
      <c r="HDS1005" s="342"/>
      <c r="HDT1005" s="342"/>
      <c r="HDU1005" s="342"/>
      <c r="HDV1005" s="342"/>
      <c r="HDW1005" s="342"/>
      <c r="HDX1005" s="342"/>
      <c r="HDY1005" s="342"/>
      <c r="HDZ1005" s="342"/>
      <c r="HEA1005" s="342"/>
      <c r="HEB1005" s="342"/>
      <c r="HEC1005" s="342"/>
      <c r="HED1005" s="342"/>
      <c r="HEE1005" s="342"/>
      <c r="HEF1005" s="342"/>
      <c r="HEG1005" s="342"/>
      <c r="HEH1005" s="342"/>
      <c r="HEI1005" s="342"/>
      <c r="HEJ1005" s="342"/>
      <c r="HEK1005" s="342"/>
      <c r="HEL1005" s="342"/>
      <c r="HEM1005" s="342"/>
      <c r="HEN1005" s="342"/>
      <c r="HEO1005" s="342"/>
      <c r="HEP1005" s="342"/>
      <c r="HEQ1005" s="342"/>
      <c r="HER1005" s="342"/>
      <c r="HES1005" s="342"/>
      <c r="HET1005" s="342"/>
      <c r="HEU1005" s="342"/>
      <c r="HEV1005" s="342"/>
      <c r="HEW1005" s="342"/>
      <c r="HEX1005" s="342"/>
      <c r="HEY1005" s="342"/>
      <c r="HEZ1005" s="342"/>
      <c r="HFA1005" s="342"/>
      <c r="HFB1005" s="342"/>
      <c r="HFC1005" s="342"/>
      <c r="HFD1005" s="342"/>
      <c r="HFE1005" s="342"/>
      <c r="HFF1005" s="342"/>
      <c r="HFG1005" s="342"/>
      <c r="HFH1005" s="342"/>
      <c r="HFI1005" s="342"/>
      <c r="HFJ1005" s="342"/>
      <c r="HFK1005" s="342"/>
      <c r="HFL1005" s="342"/>
      <c r="HFM1005" s="342"/>
      <c r="HFN1005" s="342"/>
      <c r="HFO1005" s="342"/>
      <c r="HFP1005" s="342"/>
      <c r="HFQ1005" s="342"/>
      <c r="HFR1005" s="342"/>
      <c r="HFS1005" s="342"/>
      <c r="HFT1005" s="342"/>
      <c r="HFU1005" s="342"/>
      <c r="HFV1005" s="342"/>
      <c r="HFW1005" s="342"/>
      <c r="HFX1005" s="342"/>
      <c r="HFY1005" s="342"/>
      <c r="HFZ1005" s="342"/>
      <c r="HGA1005" s="342"/>
      <c r="HGB1005" s="342"/>
      <c r="HGC1005" s="342"/>
      <c r="HGD1005" s="342"/>
      <c r="HGE1005" s="342"/>
      <c r="HGF1005" s="342"/>
      <c r="HGG1005" s="342"/>
      <c r="HGH1005" s="342"/>
      <c r="HGI1005" s="342"/>
      <c r="HGJ1005" s="342"/>
      <c r="HGK1005" s="342"/>
      <c r="HGL1005" s="342"/>
      <c r="HGM1005" s="342"/>
      <c r="HGN1005" s="342"/>
      <c r="HGO1005" s="342"/>
      <c r="HGP1005" s="342"/>
      <c r="HGQ1005" s="342"/>
      <c r="HGR1005" s="342"/>
      <c r="HGS1005" s="342"/>
      <c r="HGT1005" s="342"/>
      <c r="HGU1005" s="342"/>
      <c r="HGV1005" s="342"/>
      <c r="HGW1005" s="342"/>
      <c r="HGX1005" s="342"/>
      <c r="HGY1005" s="342"/>
      <c r="HGZ1005" s="342"/>
      <c r="HHA1005" s="342"/>
      <c r="HHB1005" s="342"/>
      <c r="HHC1005" s="342"/>
      <c r="HHD1005" s="342"/>
      <c r="HHE1005" s="342"/>
      <c r="HHF1005" s="342"/>
      <c r="HHG1005" s="342"/>
      <c r="HHH1005" s="342"/>
      <c r="HHI1005" s="342"/>
      <c r="HHJ1005" s="342"/>
      <c r="HHK1005" s="342"/>
      <c r="HHL1005" s="342"/>
      <c r="HHM1005" s="342"/>
      <c r="HHN1005" s="342"/>
      <c r="HHO1005" s="342"/>
      <c r="HHP1005" s="342"/>
      <c r="HHQ1005" s="342"/>
      <c r="HHR1005" s="342"/>
      <c r="HHS1005" s="342"/>
      <c r="HHT1005" s="342"/>
      <c r="HHU1005" s="342"/>
      <c r="HHV1005" s="342"/>
      <c r="HHW1005" s="342"/>
      <c r="HHX1005" s="342"/>
      <c r="HHY1005" s="342"/>
      <c r="HHZ1005" s="342"/>
      <c r="HIA1005" s="342"/>
      <c r="HIB1005" s="342"/>
      <c r="HIC1005" s="342"/>
      <c r="HID1005" s="342"/>
      <c r="HIE1005" s="342"/>
      <c r="HIF1005" s="342"/>
      <c r="HIG1005" s="342"/>
      <c r="HIH1005" s="342"/>
      <c r="HII1005" s="342"/>
      <c r="HIJ1005" s="342"/>
      <c r="HIK1005" s="342"/>
      <c r="HIL1005" s="342"/>
      <c r="HIM1005" s="342"/>
      <c r="HIN1005" s="342"/>
      <c r="HIO1005" s="342"/>
      <c r="HIP1005" s="342"/>
      <c r="HIQ1005" s="342"/>
      <c r="HIR1005" s="342"/>
      <c r="HIS1005" s="342"/>
      <c r="HIT1005" s="342"/>
      <c r="HIU1005" s="342"/>
      <c r="HIV1005" s="342"/>
      <c r="HIW1005" s="342"/>
      <c r="HIX1005" s="342"/>
      <c r="HIY1005" s="342"/>
      <c r="HIZ1005" s="342"/>
      <c r="HJA1005" s="342"/>
      <c r="HJB1005" s="342"/>
      <c r="HJC1005" s="342"/>
      <c r="HJD1005" s="342"/>
      <c r="HJE1005" s="342"/>
      <c r="HJF1005" s="342"/>
      <c r="HJG1005" s="342"/>
      <c r="HJH1005" s="342"/>
      <c r="HJI1005" s="342"/>
      <c r="HJJ1005" s="342"/>
      <c r="HJK1005" s="342"/>
      <c r="HJL1005" s="342"/>
      <c r="HJM1005" s="342"/>
      <c r="HJN1005" s="342"/>
      <c r="HJO1005" s="342"/>
      <c r="HJP1005" s="342"/>
      <c r="HJQ1005" s="342"/>
      <c r="HJR1005" s="342"/>
      <c r="HJS1005" s="342"/>
      <c r="HJT1005" s="342"/>
      <c r="HJU1005" s="342"/>
      <c r="HJV1005" s="342"/>
      <c r="HJW1005" s="342"/>
      <c r="HJX1005" s="342"/>
      <c r="HJY1005" s="342"/>
      <c r="HJZ1005" s="342"/>
      <c r="HKA1005" s="342"/>
      <c r="HKB1005" s="342"/>
      <c r="HKC1005" s="342"/>
      <c r="HKD1005" s="342"/>
      <c r="HKE1005" s="342"/>
      <c r="HKF1005" s="342"/>
      <c r="HKG1005" s="342"/>
      <c r="HKH1005" s="342"/>
      <c r="HKI1005" s="342"/>
      <c r="HKJ1005" s="342"/>
      <c r="HKK1005" s="342"/>
      <c r="HKL1005" s="342"/>
      <c r="HKM1005" s="342"/>
      <c r="HKN1005" s="342"/>
      <c r="HKO1005" s="342"/>
      <c r="HKP1005" s="342"/>
      <c r="HKQ1005" s="342"/>
      <c r="HKR1005" s="342"/>
      <c r="HKS1005" s="342"/>
      <c r="HKT1005" s="342"/>
      <c r="HKU1005" s="342"/>
      <c r="HKV1005" s="342"/>
      <c r="HKW1005" s="342"/>
      <c r="HKX1005" s="342"/>
      <c r="HKY1005" s="342"/>
      <c r="HKZ1005" s="342"/>
      <c r="HLA1005" s="342"/>
      <c r="HLB1005" s="342"/>
      <c r="HLC1005" s="342"/>
      <c r="HLD1005" s="342"/>
      <c r="HLE1005" s="342"/>
      <c r="HLF1005" s="342"/>
      <c r="HLG1005" s="342"/>
      <c r="HLH1005" s="342"/>
      <c r="HLI1005" s="342"/>
      <c r="HLJ1005" s="342"/>
      <c r="HLK1005" s="342"/>
      <c r="HLL1005" s="342"/>
      <c r="HLM1005" s="342"/>
      <c r="HLN1005" s="342"/>
      <c r="HLO1005" s="342"/>
      <c r="HLP1005" s="342"/>
      <c r="HLQ1005" s="342"/>
      <c r="HLR1005" s="342"/>
      <c r="HLS1005" s="342"/>
      <c r="HLT1005" s="342"/>
      <c r="HLU1005" s="342"/>
      <c r="HLV1005" s="342"/>
      <c r="HLW1005" s="342"/>
      <c r="HLX1005" s="342"/>
      <c r="HLY1005" s="342"/>
      <c r="HLZ1005" s="342"/>
      <c r="HMA1005" s="342"/>
      <c r="HMB1005" s="342"/>
      <c r="HMC1005" s="342"/>
      <c r="HMD1005" s="342"/>
      <c r="HME1005" s="342"/>
      <c r="HMF1005" s="342"/>
      <c r="HMG1005" s="342"/>
      <c r="HMH1005" s="342"/>
      <c r="HMI1005" s="342"/>
      <c r="HMJ1005" s="342"/>
      <c r="HMK1005" s="342"/>
      <c r="HML1005" s="342"/>
      <c r="HMM1005" s="342"/>
      <c r="HMN1005" s="342"/>
      <c r="HMO1005" s="342"/>
      <c r="HMP1005" s="342"/>
      <c r="HMQ1005" s="342"/>
      <c r="HMR1005" s="342"/>
      <c r="HMS1005" s="342"/>
      <c r="HMT1005" s="342"/>
      <c r="HMU1005" s="342"/>
      <c r="HMV1005" s="342"/>
      <c r="HMW1005" s="342"/>
      <c r="HMX1005" s="342"/>
      <c r="HMY1005" s="342"/>
      <c r="HMZ1005" s="342"/>
      <c r="HNA1005" s="342"/>
      <c r="HNB1005" s="342"/>
      <c r="HNC1005" s="342"/>
      <c r="HND1005" s="342"/>
      <c r="HNE1005" s="342"/>
      <c r="HNF1005" s="342"/>
      <c r="HNG1005" s="342"/>
      <c r="HNH1005" s="342"/>
      <c r="HNI1005" s="342"/>
      <c r="HNJ1005" s="342"/>
      <c r="HNK1005" s="342"/>
      <c r="HNL1005" s="342"/>
      <c r="HNM1005" s="342"/>
      <c r="HNN1005" s="342"/>
      <c r="HNO1005" s="342"/>
      <c r="HNP1005" s="342"/>
      <c r="HNQ1005" s="342"/>
      <c r="HNR1005" s="342"/>
      <c r="HNS1005" s="342"/>
      <c r="HNT1005" s="342"/>
      <c r="HNU1005" s="342"/>
      <c r="HNV1005" s="342"/>
      <c r="HNW1005" s="342"/>
      <c r="HNX1005" s="342"/>
      <c r="HNY1005" s="342"/>
      <c r="HNZ1005" s="342"/>
      <c r="HOA1005" s="342"/>
      <c r="HOB1005" s="342"/>
      <c r="HOC1005" s="342"/>
      <c r="HOD1005" s="342"/>
      <c r="HOE1005" s="342"/>
      <c r="HOF1005" s="342"/>
      <c r="HOG1005" s="342"/>
      <c r="HOH1005" s="342"/>
      <c r="HOI1005" s="342"/>
      <c r="HOJ1005" s="342"/>
      <c r="HOK1005" s="342"/>
      <c r="HOL1005" s="342"/>
      <c r="HOM1005" s="342"/>
      <c r="HON1005" s="342"/>
      <c r="HOO1005" s="342"/>
      <c r="HOP1005" s="342"/>
      <c r="HOQ1005" s="342"/>
      <c r="HOR1005" s="342"/>
      <c r="HOS1005" s="342"/>
      <c r="HOT1005" s="342"/>
      <c r="HOU1005" s="342"/>
      <c r="HOV1005" s="342"/>
      <c r="HOW1005" s="342"/>
      <c r="HOX1005" s="342"/>
      <c r="HOY1005" s="342"/>
      <c r="HOZ1005" s="342"/>
      <c r="HPA1005" s="342"/>
      <c r="HPB1005" s="342"/>
      <c r="HPC1005" s="342"/>
      <c r="HPD1005" s="342"/>
      <c r="HPE1005" s="342"/>
      <c r="HPF1005" s="342"/>
      <c r="HPG1005" s="342"/>
      <c r="HPH1005" s="342"/>
      <c r="HPI1005" s="342"/>
      <c r="HPJ1005" s="342"/>
      <c r="HPK1005" s="342"/>
      <c r="HPL1005" s="342"/>
      <c r="HPM1005" s="342"/>
      <c r="HPN1005" s="342"/>
      <c r="HPO1005" s="342"/>
      <c r="HPP1005" s="342"/>
      <c r="HPQ1005" s="342"/>
      <c r="HPR1005" s="342"/>
      <c r="HPS1005" s="342"/>
      <c r="HPT1005" s="342"/>
      <c r="HPU1005" s="342"/>
      <c r="HPV1005" s="342"/>
      <c r="HPW1005" s="342"/>
      <c r="HPX1005" s="342"/>
      <c r="HPY1005" s="342"/>
      <c r="HPZ1005" s="342"/>
      <c r="HQA1005" s="342"/>
      <c r="HQB1005" s="342"/>
      <c r="HQC1005" s="342"/>
      <c r="HQD1005" s="342"/>
      <c r="HQE1005" s="342"/>
      <c r="HQF1005" s="342"/>
      <c r="HQG1005" s="342"/>
      <c r="HQH1005" s="342"/>
      <c r="HQI1005" s="342"/>
      <c r="HQJ1005" s="342"/>
      <c r="HQK1005" s="342"/>
      <c r="HQL1005" s="342"/>
      <c r="HQM1005" s="342"/>
      <c r="HQN1005" s="342"/>
      <c r="HQO1005" s="342"/>
      <c r="HQP1005" s="342"/>
      <c r="HQQ1005" s="342"/>
      <c r="HQR1005" s="342"/>
      <c r="HQS1005" s="342"/>
      <c r="HQT1005" s="342"/>
      <c r="HQU1005" s="342"/>
      <c r="HQV1005" s="342"/>
      <c r="HQW1005" s="342"/>
      <c r="HQX1005" s="342"/>
      <c r="HQY1005" s="342"/>
      <c r="HQZ1005" s="342"/>
      <c r="HRA1005" s="342"/>
      <c r="HRB1005" s="342"/>
      <c r="HRC1005" s="342"/>
      <c r="HRD1005" s="342"/>
      <c r="HRE1005" s="342"/>
      <c r="HRF1005" s="342"/>
      <c r="HRG1005" s="342"/>
      <c r="HRH1005" s="342"/>
      <c r="HRI1005" s="342"/>
      <c r="HRJ1005" s="342"/>
      <c r="HRK1005" s="342"/>
      <c r="HRL1005" s="342"/>
      <c r="HRM1005" s="342"/>
      <c r="HRN1005" s="342"/>
      <c r="HRO1005" s="342"/>
      <c r="HRP1005" s="342"/>
      <c r="HRQ1005" s="342"/>
      <c r="HRR1005" s="342"/>
      <c r="HRS1005" s="342"/>
      <c r="HRT1005" s="342"/>
      <c r="HRU1005" s="342"/>
      <c r="HRV1005" s="342"/>
      <c r="HRW1005" s="342"/>
      <c r="HRX1005" s="342"/>
      <c r="HRY1005" s="342"/>
      <c r="HRZ1005" s="342"/>
      <c r="HSA1005" s="342"/>
      <c r="HSB1005" s="342"/>
      <c r="HSC1005" s="342"/>
      <c r="HSD1005" s="342"/>
      <c r="HSE1005" s="342"/>
      <c r="HSF1005" s="342"/>
      <c r="HSG1005" s="342"/>
      <c r="HSH1005" s="342"/>
      <c r="HSI1005" s="342"/>
      <c r="HSJ1005" s="342"/>
      <c r="HSK1005" s="342"/>
      <c r="HSL1005" s="342"/>
      <c r="HSM1005" s="342"/>
      <c r="HSN1005" s="342"/>
      <c r="HSO1005" s="342"/>
      <c r="HSP1005" s="342"/>
      <c r="HSQ1005" s="342"/>
      <c r="HSR1005" s="342"/>
      <c r="HSS1005" s="342"/>
      <c r="HST1005" s="342"/>
      <c r="HSU1005" s="342"/>
      <c r="HSV1005" s="342"/>
      <c r="HSW1005" s="342"/>
      <c r="HSX1005" s="342"/>
      <c r="HSY1005" s="342"/>
      <c r="HSZ1005" s="342"/>
      <c r="HTA1005" s="342"/>
      <c r="HTB1005" s="342"/>
      <c r="HTC1005" s="342"/>
      <c r="HTD1005" s="342"/>
      <c r="HTE1005" s="342"/>
      <c r="HTF1005" s="342"/>
      <c r="HTG1005" s="342"/>
      <c r="HTH1005" s="342"/>
      <c r="HTI1005" s="342"/>
      <c r="HTJ1005" s="342"/>
      <c r="HTK1005" s="342"/>
      <c r="HTL1005" s="342"/>
      <c r="HTM1005" s="342"/>
      <c r="HTN1005" s="342"/>
      <c r="HTO1005" s="342"/>
      <c r="HTP1005" s="342"/>
      <c r="HTQ1005" s="342"/>
      <c r="HTR1005" s="342"/>
      <c r="HTS1005" s="342"/>
      <c r="HTT1005" s="342"/>
      <c r="HTU1005" s="342"/>
      <c r="HTV1005" s="342"/>
      <c r="HTW1005" s="342"/>
      <c r="HTX1005" s="342"/>
      <c r="HTY1005" s="342"/>
      <c r="HTZ1005" s="342"/>
      <c r="HUA1005" s="342"/>
      <c r="HUB1005" s="342"/>
      <c r="HUC1005" s="342"/>
      <c r="HUD1005" s="342"/>
      <c r="HUE1005" s="342"/>
      <c r="HUF1005" s="342"/>
      <c r="HUG1005" s="342"/>
      <c r="HUH1005" s="342"/>
      <c r="HUI1005" s="342"/>
      <c r="HUJ1005" s="342"/>
      <c r="HUK1005" s="342"/>
      <c r="HUL1005" s="342"/>
      <c r="HUM1005" s="342"/>
      <c r="HUN1005" s="342"/>
      <c r="HUO1005" s="342"/>
      <c r="HUP1005" s="342"/>
      <c r="HUQ1005" s="342"/>
      <c r="HUR1005" s="342"/>
      <c r="HUS1005" s="342"/>
      <c r="HUT1005" s="342"/>
      <c r="HUU1005" s="342"/>
      <c r="HUV1005" s="342"/>
      <c r="HUW1005" s="342"/>
      <c r="HUX1005" s="342"/>
      <c r="HUY1005" s="342"/>
      <c r="HUZ1005" s="342"/>
      <c r="HVA1005" s="342"/>
      <c r="HVB1005" s="342"/>
      <c r="HVC1005" s="342"/>
      <c r="HVD1005" s="342"/>
      <c r="HVE1005" s="342"/>
      <c r="HVF1005" s="342"/>
      <c r="HVG1005" s="342"/>
      <c r="HVH1005" s="342"/>
      <c r="HVI1005" s="342"/>
      <c r="HVJ1005" s="342"/>
      <c r="HVK1005" s="342"/>
      <c r="HVL1005" s="342"/>
      <c r="HVM1005" s="342"/>
      <c r="HVN1005" s="342"/>
      <c r="HVO1005" s="342"/>
      <c r="HVP1005" s="342"/>
      <c r="HVQ1005" s="342"/>
      <c r="HVR1005" s="342"/>
      <c r="HVS1005" s="342"/>
      <c r="HVT1005" s="342"/>
      <c r="HVU1005" s="342"/>
      <c r="HVV1005" s="342"/>
      <c r="HVW1005" s="342"/>
      <c r="HVX1005" s="342"/>
      <c r="HVY1005" s="342"/>
      <c r="HVZ1005" s="342"/>
      <c r="HWA1005" s="342"/>
      <c r="HWB1005" s="342"/>
      <c r="HWC1005" s="342"/>
      <c r="HWD1005" s="342"/>
      <c r="HWE1005" s="342"/>
      <c r="HWF1005" s="342"/>
      <c r="HWG1005" s="342"/>
      <c r="HWH1005" s="342"/>
      <c r="HWI1005" s="342"/>
      <c r="HWJ1005" s="342"/>
      <c r="HWK1005" s="342"/>
      <c r="HWL1005" s="342"/>
      <c r="HWM1005" s="342"/>
      <c r="HWN1005" s="342"/>
      <c r="HWO1005" s="342"/>
      <c r="HWP1005" s="342"/>
      <c r="HWQ1005" s="342"/>
      <c r="HWR1005" s="342"/>
      <c r="HWS1005" s="342"/>
      <c r="HWT1005" s="342"/>
      <c r="HWU1005" s="342"/>
      <c r="HWV1005" s="342"/>
      <c r="HWW1005" s="342"/>
      <c r="HWX1005" s="342"/>
      <c r="HWY1005" s="342"/>
      <c r="HWZ1005" s="342"/>
      <c r="HXA1005" s="342"/>
      <c r="HXB1005" s="342"/>
      <c r="HXC1005" s="342"/>
      <c r="HXD1005" s="342"/>
      <c r="HXE1005" s="342"/>
      <c r="HXF1005" s="342"/>
      <c r="HXG1005" s="342"/>
      <c r="HXH1005" s="342"/>
      <c r="HXI1005" s="342"/>
      <c r="HXJ1005" s="342"/>
      <c r="HXK1005" s="342"/>
      <c r="HXL1005" s="342"/>
      <c r="HXM1005" s="342"/>
      <c r="HXN1005" s="342"/>
      <c r="HXO1005" s="342"/>
      <c r="HXP1005" s="342"/>
      <c r="HXQ1005" s="342"/>
      <c r="HXR1005" s="342"/>
      <c r="HXS1005" s="342"/>
      <c r="HXT1005" s="342"/>
      <c r="HXU1005" s="342"/>
      <c r="HXV1005" s="342"/>
      <c r="HXW1005" s="342"/>
      <c r="HXX1005" s="342"/>
      <c r="HXY1005" s="342"/>
      <c r="HXZ1005" s="342"/>
      <c r="HYA1005" s="342"/>
      <c r="HYB1005" s="342"/>
      <c r="HYC1005" s="342"/>
      <c r="HYD1005" s="342"/>
      <c r="HYE1005" s="342"/>
      <c r="HYF1005" s="342"/>
      <c r="HYG1005" s="342"/>
      <c r="HYH1005" s="342"/>
      <c r="HYI1005" s="342"/>
      <c r="HYJ1005" s="342"/>
      <c r="HYK1005" s="342"/>
      <c r="HYL1005" s="342"/>
      <c r="HYM1005" s="342"/>
      <c r="HYN1005" s="342"/>
      <c r="HYO1005" s="342"/>
      <c r="HYP1005" s="342"/>
      <c r="HYQ1005" s="342"/>
      <c r="HYR1005" s="342"/>
      <c r="HYS1005" s="342"/>
      <c r="HYT1005" s="342"/>
      <c r="HYU1005" s="342"/>
      <c r="HYV1005" s="342"/>
      <c r="HYW1005" s="342"/>
      <c r="HYX1005" s="342"/>
      <c r="HYY1005" s="342"/>
      <c r="HYZ1005" s="342"/>
      <c r="HZA1005" s="342"/>
      <c r="HZB1005" s="342"/>
      <c r="HZC1005" s="342"/>
      <c r="HZD1005" s="342"/>
      <c r="HZE1005" s="342"/>
      <c r="HZF1005" s="342"/>
      <c r="HZG1005" s="342"/>
      <c r="HZH1005" s="342"/>
      <c r="HZI1005" s="342"/>
      <c r="HZJ1005" s="342"/>
      <c r="HZK1005" s="342"/>
      <c r="HZL1005" s="342"/>
      <c r="HZM1005" s="342"/>
      <c r="HZN1005" s="342"/>
      <c r="HZO1005" s="342"/>
      <c r="HZP1005" s="342"/>
      <c r="HZQ1005" s="342"/>
      <c r="HZR1005" s="342"/>
      <c r="HZS1005" s="342"/>
      <c r="HZT1005" s="342"/>
      <c r="HZU1005" s="342"/>
      <c r="HZV1005" s="342"/>
      <c r="HZW1005" s="342"/>
      <c r="HZX1005" s="342"/>
      <c r="HZY1005" s="342"/>
      <c r="HZZ1005" s="342"/>
      <c r="IAA1005" s="342"/>
      <c r="IAB1005" s="342"/>
      <c r="IAC1005" s="342"/>
      <c r="IAD1005" s="342"/>
      <c r="IAE1005" s="342"/>
      <c r="IAF1005" s="342"/>
      <c r="IAG1005" s="342"/>
      <c r="IAH1005" s="342"/>
      <c r="IAI1005" s="342"/>
      <c r="IAJ1005" s="342"/>
      <c r="IAK1005" s="342"/>
      <c r="IAL1005" s="342"/>
      <c r="IAM1005" s="342"/>
      <c r="IAN1005" s="342"/>
      <c r="IAO1005" s="342"/>
      <c r="IAP1005" s="342"/>
      <c r="IAQ1005" s="342"/>
      <c r="IAR1005" s="342"/>
      <c r="IAS1005" s="342"/>
      <c r="IAT1005" s="342"/>
      <c r="IAU1005" s="342"/>
      <c r="IAV1005" s="342"/>
      <c r="IAW1005" s="342"/>
      <c r="IAX1005" s="342"/>
      <c r="IAY1005" s="342"/>
      <c r="IAZ1005" s="342"/>
      <c r="IBA1005" s="342"/>
      <c r="IBB1005" s="342"/>
      <c r="IBC1005" s="342"/>
      <c r="IBD1005" s="342"/>
      <c r="IBE1005" s="342"/>
      <c r="IBF1005" s="342"/>
      <c r="IBG1005" s="342"/>
      <c r="IBH1005" s="342"/>
      <c r="IBI1005" s="342"/>
      <c r="IBJ1005" s="342"/>
      <c r="IBK1005" s="342"/>
      <c r="IBL1005" s="342"/>
      <c r="IBM1005" s="342"/>
      <c r="IBN1005" s="342"/>
      <c r="IBO1005" s="342"/>
      <c r="IBP1005" s="342"/>
      <c r="IBQ1005" s="342"/>
      <c r="IBR1005" s="342"/>
      <c r="IBS1005" s="342"/>
      <c r="IBT1005" s="342"/>
      <c r="IBU1005" s="342"/>
      <c r="IBV1005" s="342"/>
      <c r="IBW1005" s="342"/>
      <c r="IBX1005" s="342"/>
      <c r="IBY1005" s="342"/>
      <c r="IBZ1005" s="342"/>
      <c r="ICA1005" s="342"/>
      <c r="ICB1005" s="342"/>
      <c r="ICC1005" s="342"/>
      <c r="ICD1005" s="342"/>
      <c r="ICE1005" s="342"/>
      <c r="ICF1005" s="342"/>
      <c r="ICG1005" s="342"/>
      <c r="ICH1005" s="342"/>
      <c r="ICI1005" s="342"/>
      <c r="ICJ1005" s="342"/>
      <c r="ICK1005" s="342"/>
      <c r="ICL1005" s="342"/>
      <c r="ICM1005" s="342"/>
      <c r="ICN1005" s="342"/>
      <c r="ICO1005" s="342"/>
      <c r="ICP1005" s="342"/>
      <c r="ICQ1005" s="342"/>
      <c r="ICR1005" s="342"/>
      <c r="ICS1005" s="342"/>
      <c r="ICT1005" s="342"/>
      <c r="ICU1005" s="342"/>
      <c r="ICV1005" s="342"/>
      <c r="ICW1005" s="342"/>
      <c r="ICX1005" s="342"/>
      <c r="ICY1005" s="342"/>
      <c r="ICZ1005" s="342"/>
      <c r="IDA1005" s="342"/>
      <c r="IDB1005" s="342"/>
      <c r="IDC1005" s="342"/>
      <c r="IDD1005" s="342"/>
      <c r="IDE1005" s="342"/>
      <c r="IDF1005" s="342"/>
      <c r="IDG1005" s="342"/>
      <c r="IDH1005" s="342"/>
      <c r="IDI1005" s="342"/>
      <c r="IDJ1005" s="342"/>
      <c r="IDK1005" s="342"/>
      <c r="IDL1005" s="342"/>
      <c r="IDM1005" s="342"/>
      <c r="IDN1005" s="342"/>
      <c r="IDO1005" s="342"/>
      <c r="IDP1005" s="342"/>
      <c r="IDQ1005" s="342"/>
      <c r="IDR1005" s="342"/>
      <c r="IDS1005" s="342"/>
      <c r="IDT1005" s="342"/>
      <c r="IDU1005" s="342"/>
      <c r="IDV1005" s="342"/>
      <c r="IDW1005" s="342"/>
      <c r="IDX1005" s="342"/>
      <c r="IDY1005" s="342"/>
      <c r="IDZ1005" s="342"/>
      <c r="IEA1005" s="342"/>
      <c r="IEB1005" s="342"/>
      <c r="IEC1005" s="342"/>
      <c r="IED1005" s="342"/>
      <c r="IEE1005" s="342"/>
      <c r="IEF1005" s="342"/>
      <c r="IEG1005" s="342"/>
      <c r="IEH1005" s="342"/>
      <c r="IEI1005" s="342"/>
      <c r="IEJ1005" s="342"/>
      <c r="IEK1005" s="342"/>
      <c r="IEL1005" s="342"/>
      <c r="IEM1005" s="342"/>
      <c r="IEN1005" s="342"/>
      <c r="IEO1005" s="342"/>
      <c r="IEP1005" s="342"/>
      <c r="IEQ1005" s="342"/>
      <c r="IER1005" s="342"/>
      <c r="IES1005" s="342"/>
      <c r="IET1005" s="342"/>
      <c r="IEU1005" s="342"/>
      <c r="IEV1005" s="342"/>
      <c r="IEW1005" s="342"/>
      <c r="IEX1005" s="342"/>
      <c r="IEY1005" s="342"/>
      <c r="IEZ1005" s="342"/>
      <c r="IFA1005" s="342"/>
      <c r="IFB1005" s="342"/>
      <c r="IFC1005" s="342"/>
      <c r="IFD1005" s="342"/>
      <c r="IFE1005" s="342"/>
      <c r="IFF1005" s="342"/>
      <c r="IFG1005" s="342"/>
      <c r="IFH1005" s="342"/>
      <c r="IFI1005" s="342"/>
      <c r="IFJ1005" s="342"/>
      <c r="IFK1005" s="342"/>
      <c r="IFL1005" s="342"/>
      <c r="IFM1005" s="342"/>
      <c r="IFN1005" s="342"/>
      <c r="IFO1005" s="342"/>
      <c r="IFP1005" s="342"/>
      <c r="IFQ1005" s="342"/>
      <c r="IFR1005" s="342"/>
      <c r="IFS1005" s="342"/>
      <c r="IFT1005" s="342"/>
      <c r="IFU1005" s="342"/>
      <c r="IFV1005" s="342"/>
      <c r="IFW1005" s="342"/>
      <c r="IFX1005" s="342"/>
      <c r="IFY1005" s="342"/>
      <c r="IFZ1005" s="342"/>
      <c r="IGA1005" s="342"/>
      <c r="IGB1005" s="342"/>
      <c r="IGC1005" s="342"/>
      <c r="IGD1005" s="342"/>
      <c r="IGE1005" s="342"/>
      <c r="IGF1005" s="342"/>
      <c r="IGG1005" s="342"/>
      <c r="IGH1005" s="342"/>
      <c r="IGI1005" s="342"/>
      <c r="IGJ1005" s="342"/>
      <c r="IGK1005" s="342"/>
      <c r="IGL1005" s="342"/>
      <c r="IGM1005" s="342"/>
      <c r="IGN1005" s="342"/>
      <c r="IGO1005" s="342"/>
      <c r="IGP1005" s="342"/>
      <c r="IGQ1005" s="342"/>
      <c r="IGR1005" s="342"/>
      <c r="IGS1005" s="342"/>
      <c r="IGT1005" s="342"/>
      <c r="IGU1005" s="342"/>
      <c r="IGV1005" s="342"/>
      <c r="IGW1005" s="342"/>
      <c r="IGX1005" s="342"/>
      <c r="IGY1005" s="342"/>
      <c r="IGZ1005" s="342"/>
      <c r="IHA1005" s="342"/>
      <c r="IHB1005" s="342"/>
      <c r="IHC1005" s="342"/>
      <c r="IHD1005" s="342"/>
      <c r="IHE1005" s="342"/>
      <c r="IHF1005" s="342"/>
      <c r="IHG1005" s="342"/>
      <c r="IHH1005" s="342"/>
      <c r="IHI1005" s="342"/>
      <c r="IHJ1005" s="342"/>
      <c r="IHK1005" s="342"/>
      <c r="IHL1005" s="342"/>
      <c r="IHM1005" s="342"/>
      <c r="IHN1005" s="342"/>
      <c r="IHO1005" s="342"/>
      <c r="IHP1005" s="342"/>
      <c r="IHQ1005" s="342"/>
      <c r="IHR1005" s="342"/>
      <c r="IHS1005" s="342"/>
      <c r="IHT1005" s="342"/>
      <c r="IHU1005" s="342"/>
      <c r="IHV1005" s="342"/>
      <c r="IHW1005" s="342"/>
      <c r="IHX1005" s="342"/>
      <c r="IHY1005" s="342"/>
      <c r="IHZ1005" s="342"/>
      <c r="IIA1005" s="342"/>
      <c r="IIB1005" s="342"/>
      <c r="IIC1005" s="342"/>
      <c r="IID1005" s="342"/>
      <c r="IIE1005" s="342"/>
      <c r="IIF1005" s="342"/>
      <c r="IIG1005" s="342"/>
      <c r="IIH1005" s="342"/>
      <c r="III1005" s="342"/>
      <c r="IIJ1005" s="342"/>
      <c r="IIK1005" s="342"/>
      <c r="IIL1005" s="342"/>
      <c r="IIM1005" s="342"/>
      <c r="IIN1005" s="342"/>
      <c r="IIO1005" s="342"/>
      <c r="IIP1005" s="342"/>
      <c r="IIQ1005" s="342"/>
      <c r="IIR1005" s="342"/>
      <c r="IIS1005" s="342"/>
      <c r="IIT1005" s="342"/>
      <c r="IIU1005" s="342"/>
      <c r="IIV1005" s="342"/>
      <c r="IIW1005" s="342"/>
      <c r="IIX1005" s="342"/>
      <c r="IIY1005" s="342"/>
      <c r="IIZ1005" s="342"/>
      <c r="IJA1005" s="342"/>
      <c r="IJB1005" s="342"/>
      <c r="IJC1005" s="342"/>
      <c r="IJD1005" s="342"/>
      <c r="IJE1005" s="342"/>
      <c r="IJF1005" s="342"/>
      <c r="IJG1005" s="342"/>
      <c r="IJH1005" s="342"/>
      <c r="IJI1005" s="342"/>
      <c r="IJJ1005" s="342"/>
      <c r="IJK1005" s="342"/>
      <c r="IJL1005" s="342"/>
      <c r="IJM1005" s="342"/>
      <c r="IJN1005" s="342"/>
      <c r="IJO1005" s="342"/>
      <c r="IJP1005" s="342"/>
      <c r="IJQ1005" s="342"/>
      <c r="IJR1005" s="342"/>
      <c r="IJS1005" s="342"/>
      <c r="IJT1005" s="342"/>
      <c r="IJU1005" s="342"/>
      <c r="IJV1005" s="342"/>
      <c r="IJW1005" s="342"/>
      <c r="IJX1005" s="342"/>
      <c r="IJY1005" s="342"/>
      <c r="IJZ1005" s="342"/>
      <c r="IKA1005" s="342"/>
      <c r="IKB1005" s="342"/>
      <c r="IKC1005" s="342"/>
      <c r="IKD1005" s="342"/>
      <c r="IKE1005" s="342"/>
      <c r="IKF1005" s="342"/>
      <c r="IKG1005" s="342"/>
      <c r="IKH1005" s="342"/>
      <c r="IKI1005" s="342"/>
      <c r="IKJ1005" s="342"/>
      <c r="IKK1005" s="342"/>
      <c r="IKL1005" s="342"/>
      <c r="IKM1005" s="342"/>
      <c r="IKN1005" s="342"/>
      <c r="IKO1005" s="342"/>
      <c r="IKP1005" s="342"/>
      <c r="IKQ1005" s="342"/>
      <c r="IKR1005" s="342"/>
      <c r="IKS1005" s="342"/>
      <c r="IKT1005" s="342"/>
      <c r="IKU1005" s="342"/>
      <c r="IKV1005" s="342"/>
      <c r="IKW1005" s="342"/>
      <c r="IKX1005" s="342"/>
      <c r="IKY1005" s="342"/>
      <c r="IKZ1005" s="342"/>
      <c r="ILA1005" s="342"/>
      <c r="ILB1005" s="342"/>
      <c r="ILC1005" s="342"/>
      <c r="ILD1005" s="342"/>
      <c r="ILE1005" s="342"/>
      <c r="ILF1005" s="342"/>
      <c r="ILG1005" s="342"/>
      <c r="ILH1005" s="342"/>
      <c r="ILI1005" s="342"/>
      <c r="ILJ1005" s="342"/>
      <c r="ILK1005" s="342"/>
      <c r="ILL1005" s="342"/>
      <c r="ILM1005" s="342"/>
      <c r="ILN1005" s="342"/>
      <c r="ILO1005" s="342"/>
      <c r="ILP1005" s="342"/>
      <c r="ILQ1005" s="342"/>
      <c r="ILR1005" s="342"/>
      <c r="ILS1005" s="342"/>
      <c r="ILT1005" s="342"/>
      <c r="ILU1005" s="342"/>
      <c r="ILV1005" s="342"/>
      <c r="ILW1005" s="342"/>
      <c r="ILX1005" s="342"/>
      <c r="ILY1005" s="342"/>
      <c r="ILZ1005" s="342"/>
      <c r="IMA1005" s="342"/>
      <c r="IMB1005" s="342"/>
      <c r="IMC1005" s="342"/>
      <c r="IMD1005" s="342"/>
      <c r="IME1005" s="342"/>
      <c r="IMF1005" s="342"/>
      <c r="IMG1005" s="342"/>
      <c r="IMH1005" s="342"/>
      <c r="IMI1005" s="342"/>
      <c r="IMJ1005" s="342"/>
      <c r="IMK1005" s="342"/>
      <c r="IML1005" s="342"/>
      <c r="IMM1005" s="342"/>
      <c r="IMN1005" s="342"/>
      <c r="IMO1005" s="342"/>
      <c r="IMP1005" s="342"/>
      <c r="IMQ1005" s="342"/>
      <c r="IMR1005" s="342"/>
      <c r="IMS1005" s="342"/>
      <c r="IMT1005" s="342"/>
      <c r="IMU1005" s="342"/>
      <c r="IMV1005" s="342"/>
      <c r="IMW1005" s="342"/>
      <c r="IMX1005" s="342"/>
      <c r="IMY1005" s="342"/>
      <c r="IMZ1005" s="342"/>
      <c r="INA1005" s="342"/>
      <c r="INB1005" s="342"/>
      <c r="INC1005" s="342"/>
      <c r="IND1005" s="342"/>
      <c r="INE1005" s="342"/>
      <c r="INF1005" s="342"/>
      <c r="ING1005" s="342"/>
      <c r="INH1005" s="342"/>
      <c r="INI1005" s="342"/>
      <c r="INJ1005" s="342"/>
      <c r="INK1005" s="342"/>
      <c r="INL1005" s="342"/>
      <c r="INM1005" s="342"/>
      <c r="INN1005" s="342"/>
      <c r="INO1005" s="342"/>
      <c r="INP1005" s="342"/>
      <c r="INQ1005" s="342"/>
      <c r="INR1005" s="342"/>
      <c r="INS1005" s="342"/>
      <c r="INT1005" s="342"/>
      <c r="INU1005" s="342"/>
      <c r="INV1005" s="342"/>
      <c r="INW1005" s="342"/>
      <c r="INX1005" s="342"/>
      <c r="INY1005" s="342"/>
      <c r="INZ1005" s="342"/>
      <c r="IOA1005" s="342"/>
      <c r="IOB1005" s="342"/>
      <c r="IOC1005" s="342"/>
      <c r="IOD1005" s="342"/>
      <c r="IOE1005" s="342"/>
      <c r="IOF1005" s="342"/>
      <c r="IOG1005" s="342"/>
      <c r="IOH1005" s="342"/>
      <c r="IOI1005" s="342"/>
      <c r="IOJ1005" s="342"/>
      <c r="IOK1005" s="342"/>
      <c r="IOL1005" s="342"/>
      <c r="IOM1005" s="342"/>
      <c r="ION1005" s="342"/>
      <c r="IOO1005" s="342"/>
      <c r="IOP1005" s="342"/>
      <c r="IOQ1005" s="342"/>
      <c r="IOR1005" s="342"/>
      <c r="IOS1005" s="342"/>
      <c r="IOT1005" s="342"/>
      <c r="IOU1005" s="342"/>
      <c r="IOV1005" s="342"/>
      <c r="IOW1005" s="342"/>
      <c r="IOX1005" s="342"/>
      <c r="IOY1005" s="342"/>
      <c r="IOZ1005" s="342"/>
      <c r="IPA1005" s="342"/>
      <c r="IPB1005" s="342"/>
      <c r="IPC1005" s="342"/>
      <c r="IPD1005" s="342"/>
      <c r="IPE1005" s="342"/>
      <c r="IPF1005" s="342"/>
      <c r="IPG1005" s="342"/>
      <c r="IPH1005" s="342"/>
      <c r="IPI1005" s="342"/>
      <c r="IPJ1005" s="342"/>
      <c r="IPK1005" s="342"/>
      <c r="IPL1005" s="342"/>
      <c r="IPM1005" s="342"/>
      <c r="IPN1005" s="342"/>
      <c r="IPO1005" s="342"/>
      <c r="IPP1005" s="342"/>
      <c r="IPQ1005" s="342"/>
      <c r="IPR1005" s="342"/>
      <c r="IPS1005" s="342"/>
      <c r="IPT1005" s="342"/>
      <c r="IPU1005" s="342"/>
      <c r="IPV1005" s="342"/>
      <c r="IPW1005" s="342"/>
      <c r="IPX1005" s="342"/>
      <c r="IPY1005" s="342"/>
      <c r="IPZ1005" s="342"/>
      <c r="IQA1005" s="342"/>
      <c r="IQB1005" s="342"/>
      <c r="IQC1005" s="342"/>
      <c r="IQD1005" s="342"/>
      <c r="IQE1005" s="342"/>
      <c r="IQF1005" s="342"/>
      <c r="IQG1005" s="342"/>
      <c r="IQH1005" s="342"/>
      <c r="IQI1005" s="342"/>
      <c r="IQJ1005" s="342"/>
      <c r="IQK1005" s="342"/>
      <c r="IQL1005" s="342"/>
      <c r="IQM1005" s="342"/>
      <c r="IQN1005" s="342"/>
      <c r="IQO1005" s="342"/>
      <c r="IQP1005" s="342"/>
      <c r="IQQ1005" s="342"/>
      <c r="IQR1005" s="342"/>
      <c r="IQS1005" s="342"/>
      <c r="IQT1005" s="342"/>
      <c r="IQU1005" s="342"/>
      <c r="IQV1005" s="342"/>
      <c r="IQW1005" s="342"/>
      <c r="IQX1005" s="342"/>
      <c r="IQY1005" s="342"/>
      <c r="IQZ1005" s="342"/>
      <c r="IRA1005" s="342"/>
      <c r="IRB1005" s="342"/>
      <c r="IRC1005" s="342"/>
      <c r="IRD1005" s="342"/>
      <c r="IRE1005" s="342"/>
      <c r="IRF1005" s="342"/>
      <c r="IRG1005" s="342"/>
      <c r="IRH1005" s="342"/>
      <c r="IRI1005" s="342"/>
      <c r="IRJ1005" s="342"/>
      <c r="IRK1005" s="342"/>
      <c r="IRL1005" s="342"/>
      <c r="IRM1005" s="342"/>
      <c r="IRN1005" s="342"/>
      <c r="IRO1005" s="342"/>
      <c r="IRP1005" s="342"/>
      <c r="IRQ1005" s="342"/>
      <c r="IRR1005" s="342"/>
      <c r="IRS1005" s="342"/>
      <c r="IRT1005" s="342"/>
      <c r="IRU1005" s="342"/>
      <c r="IRV1005" s="342"/>
      <c r="IRW1005" s="342"/>
      <c r="IRX1005" s="342"/>
      <c r="IRY1005" s="342"/>
      <c r="IRZ1005" s="342"/>
      <c r="ISA1005" s="342"/>
      <c r="ISB1005" s="342"/>
      <c r="ISC1005" s="342"/>
      <c r="ISD1005" s="342"/>
      <c r="ISE1005" s="342"/>
      <c r="ISF1005" s="342"/>
      <c r="ISG1005" s="342"/>
      <c r="ISH1005" s="342"/>
      <c r="ISI1005" s="342"/>
      <c r="ISJ1005" s="342"/>
      <c r="ISK1005" s="342"/>
      <c r="ISL1005" s="342"/>
      <c r="ISM1005" s="342"/>
      <c r="ISN1005" s="342"/>
      <c r="ISO1005" s="342"/>
      <c r="ISP1005" s="342"/>
      <c r="ISQ1005" s="342"/>
      <c r="ISR1005" s="342"/>
      <c r="ISS1005" s="342"/>
      <c r="IST1005" s="342"/>
      <c r="ISU1005" s="342"/>
      <c r="ISV1005" s="342"/>
      <c r="ISW1005" s="342"/>
      <c r="ISX1005" s="342"/>
      <c r="ISY1005" s="342"/>
      <c r="ISZ1005" s="342"/>
      <c r="ITA1005" s="342"/>
      <c r="ITB1005" s="342"/>
      <c r="ITC1005" s="342"/>
      <c r="ITD1005" s="342"/>
      <c r="ITE1005" s="342"/>
      <c r="ITF1005" s="342"/>
      <c r="ITG1005" s="342"/>
      <c r="ITH1005" s="342"/>
      <c r="ITI1005" s="342"/>
      <c r="ITJ1005" s="342"/>
      <c r="ITK1005" s="342"/>
      <c r="ITL1005" s="342"/>
      <c r="ITM1005" s="342"/>
      <c r="ITN1005" s="342"/>
      <c r="ITO1005" s="342"/>
      <c r="ITP1005" s="342"/>
      <c r="ITQ1005" s="342"/>
      <c r="ITR1005" s="342"/>
      <c r="ITS1005" s="342"/>
      <c r="ITT1005" s="342"/>
      <c r="ITU1005" s="342"/>
      <c r="ITV1005" s="342"/>
      <c r="ITW1005" s="342"/>
      <c r="ITX1005" s="342"/>
      <c r="ITY1005" s="342"/>
      <c r="ITZ1005" s="342"/>
      <c r="IUA1005" s="342"/>
      <c r="IUB1005" s="342"/>
      <c r="IUC1005" s="342"/>
      <c r="IUD1005" s="342"/>
      <c r="IUE1005" s="342"/>
      <c r="IUF1005" s="342"/>
      <c r="IUG1005" s="342"/>
      <c r="IUH1005" s="342"/>
      <c r="IUI1005" s="342"/>
      <c r="IUJ1005" s="342"/>
      <c r="IUK1005" s="342"/>
      <c r="IUL1005" s="342"/>
      <c r="IUM1005" s="342"/>
      <c r="IUN1005" s="342"/>
      <c r="IUO1005" s="342"/>
      <c r="IUP1005" s="342"/>
      <c r="IUQ1005" s="342"/>
      <c r="IUR1005" s="342"/>
      <c r="IUS1005" s="342"/>
      <c r="IUT1005" s="342"/>
      <c r="IUU1005" s="342"/>
      <c r="IUV1005" s="342"/>
      <c r="IUW1005" s="342"/>
      <c r="IUX1005" s="342"/>
      <c r="IUY1005" s="342"/>
      <c r="IUZ1005" s="342"/>
      <c r="IVA1005" s="342"/>
      <c r="IVB1005" s="342"/>
      <c r="IVC1005" s="342"/>
      <c r="IVD1005" s="342"/>
      <c r="IVE1005" s="342"/>
      <c r="IVF1005" s="342"/>
      <c r="IVG1005" s="342"/>
      <c r="IVH1005" s="342"/>
      <c r="IVI1005" s="342"/>
      <c r="IVJ1005" s="342"/>
      <c r="IVK1005" s="342"/>
      <c r="IVL1005" s="342"/>
      <c r="IVM1005" s="342"/>
      <c r="IVN1005" s="342"/>
      <c r="IVO1005" s="342"/>
      <c r="IVP1005" s="342"/>
      <c r="IVQ1005" s="342"/>
      <c r="IVR1005" s="342"/>
      <c r="IVS1005" s="342"/>
      <c r="IVT1005" s="342"/>
      <c r="IVU1005" s="342"/>
      <c r="IVV1005" s="342"/>
      <c r="IVW1005" s="342"/>
      <c r="IVX1005" s="342"/>
      <c r="IVY1005" s="342"/>
      <c r="IVZ1005" s="342"/>
      <c r="IWA1005" s="342"/>
      <c r="IWB1005" s="342"/>
      <c r="IWC1005" s="342"/>
      <c r="IWD1005" s="342"/>
      <c r="IWE1005" s="342"/>
      <c r="IWF1005" s="342"/>
      <c r="IWG1005" s="342"/>
      <c r="IWH1005" s="342"/>
      <c r="IWI1005" s="342"/>
      <c r="IWJ1005" s="342"/>
      <c r="IWK1005" s="342"/>
      <c r="IWL1005" s="342"/>
      <c r="IWM1005" s="342"/>
      <c r="IWN1005" s="342"/>
      <c r="IWO1005" s="342"/>
      <c r="IWP1005" s="342"/>
      <c r="IWQ1005" s="342"/>
      <c r="IWR1005" s="342"/>
      <c r="IWS1005" s="342"/>
      <c r="IWT1005" s="342"/>
      <c r="IWU1005" s="342"/>
      <c r="IWV1005" s="342"/>
      <c r="IWW1005" s="342"/>
      <c r="IWX1005" s="342"/>
      <c r="IWY1005" s="342"/>
      <c r="IWZ1005" s="342"/>
      <c r="IXA1005" s="342"/>
      <c r="IXB1005" s="342"/>
      <c r="IXC1005" s="342"/>
      <c r="IXD1005" s="342"/>
      <c r="IXE1005" s="342"/>
      <c r="IXF1005" s="342"/>
      <c r="IXG1005" s="342"/>
      <c r="IXH1005" s="342"/>
      <c r="IXI1005" s="342"/>
      <c r="IXJ1005" s="342"/>
      <c r="IXK1005" s="342"/>
      <c r="IXL1005" s="342"/>
      <c r="IXM1005" s="342"/>
      <c r="IXN1005" s="342"/>
      <c r="IXO1005" s="342"/>
      <c r="IXP1005" s="342"/>
      <c r="IXQ1005" s="342"/>
      <c r="IXR1005" s="342"/>
      <c r="IXS1005" s="342"/>
      <c r="IXT1005" s="342"/>
      <c r="IXU1005" s="342"/>
      <c r="IXV1005" s="342"/>
      <c r="IXW1005" s="342"/>
      <c r="IXX1005" s="342"/>
      <c r="IXY1005" s="342"/>
      <c r="IXZ1005" s="342"/>
      <c r="IYA1005" s="342"/>
      <c r="IYB1005" s="342"/>
      <c r="IYC1005" s="342"/>
      <c r="IYD1005" s="342"/>
      <c r="IYE1005" s="342"/>
      <c r="IYF1005" s="342"/>
      <c r="IYG1005" s="342"/>
      <c r="IYH1005" s="342"/>
      <c r="IYI1005" s="342"/>
      <c r="IYJ1005" s="342"/>
      <c r="IYK1005" s="342"/>
      <c r="IYL1005" s="342"/>
      <c r="IYM1005" s="342"/>
      <c r="IYN1005" s="342"/>
      <c r="IYO1005" s="342"/>
      <c r="IYP1005" s="342"/>
      <c r="IYQ1005" s="342"/>
      <c r="IYR1005" s="342"/>
      <c r="IYS1005" s="342"/>
      <c r="IYT1005" s="342"/>
      <c r="IYU1005" s="342"/>
      <c r="IYV1005" s="342"/>
      <c r="IYW1005" s="342"/>
      <c r="IYX1005" s="342"/>
      <c r="IYY1005" s="342"/>
      <c r="IYZ1005" s="342"/>
      <c r="IZA1005" s="342"/>
      <c r="IZB1005" s="342"/>
      <c r="IZC1005" s="342"/>
      <c r="IZD1005" s="342"/>
      <c r="IZE1005" s="342"/>
      <c r="IZF1005" s="342"/>
      <c r="IZG1005" s="342"/>
      <c r="IZH1005" s="342"/>
      <c r="IZI1005" s="342"/>
      <c r="IZJ1005" s="342"/>
      <c r="IZK1005" s="342"/>
      <c r="IZL1005" s="342"/>
      <c r="IZM1005" s="342"/>
      <c r="IZN1005" s="342"/>
      <c r="IZO1005" s="342"/>
      <c r="IZP1005" s="342"/>
      <c r="IZQ1005" s="342"/>
      <c r="IZR1005" s="342"/>
      <c r="IZS1005" s="342"/>
      <c r="IZT1005" s="342"/>
      <c r="IZU1005" s="342"/>
      <c r="IZV1005" s="342"/>
      <c r="IZW1005" s="342"/>
      <c r="IZX1005" s="342"/>
      <c r="IZY1005" s="342"/>
      <c r="IZZ1005" s="342"/>
      <c r="JAA1005" s="342"/>
      <c r="JAB1005" s="342"/>
      <c r="JAC1005" s="342"/>
      <c r="JAD1005" s="342"/>
      <c r="JAE1005" s="342"/>
      <c r="JAF1005" s="342"/>
      <c r="JAG1005" s="342"/>
      <c r="JAH1005" s="342"/>
      <c r="JAI1005" s="342"/>
      <c r="JAJ1005" s="342"/>
      <c r="JAK1005" s="342"/>
      <c r="JAL1005" s="342"/>
      <c r="JAM1005" s="342"/>
      <c r="JAN1005" s="342"/>
      <c r="JAO1005" s="342"/>
      <c r="JAP1005" s="342"/>
      <c r="JAQ1005" s="342"/>
      <c r="JAR1005" s="342"/>
      <c r="JAS1005" s="342"/>
      <c r="JAT1005" s="342"/>
      <c r="JAU1005" s="342"/>
      <c r="JAV1005" s="342"/>
      <c r="JAW1005" s="342"/>
      <c r="JAX1005" s="342"/>
      <c r="JAY1005" s="342"/>
      <c r="JAZ1005" s="342"/>
      <c r="JBA1005" s="342"/>
      <c r="JBB1005" s="342"/>
      <c r="JBC1005" s="342"/>
      <c r="JBD1005" s="342"/>
      <c r="JBE1005" s="342"/>
      <c r="JBF1005" s="342"/>
      <c r="JBG1005" s="342"/>
      <c r="JBH1005" s="342"/>
      <c r="JBI1005" s="342"/>
      <c r="JBJ1005" s="342"/>
      <c r="JBK1005" s="342"/>
      <c r="JBL1005" s="342"/>
      <c r="JBM1005" s="342"/>
      <c r="JBN1005" s="342"/>
      <c r="JBO1005" s="342"/>
      <c r="JBP1005" s="342"/>
      <c r="JBQ1005" s="342"/>
      <c r="JBR1005" s="342"/>
      <c r="JBS1005" s="342"/>
      <c r="JBT1005" s="342"/>
      <c r="JBU1005" s="342"/>
      <c r="JBV1005" s="342"/>
      <c r="JBW1005" s="342"/>
      <c r="JBX1005" s="342"/>
      <c r="JBY1005" s="342"/>
      <c r="JBZ1005" s="342"/>
      <c r="JCA1005" s="342"/>
      <c r="JCB1005" s="342"/>
      <c r="JCC1005" s="342"/>
      <c r="JCD1005" s="342"/>
      <c r="JCE1005" s="342"/>
      <c r="JCF1005" s="342"/>
      <c r="JCG1005" s="342"/>
      <c r="JCH1005" s="342"/>
      <c r="JCI1005" s="342"/>
      <c r="JCJ1005" s="342"/>
      <c r="JCK1005" s="342"/>
      <c r="JCL1005" s="342"/>
      <c r="JCM1005" s="342"/>
      <c r="JCN1005" s="342"/>
      <c r="JCO1005" s="342"/>
      <c r="JCP1005" s="342"/>
      <c r="JCQ1005" s="342"/>
      <c r="JCR1005" s="342"/>
      <c r="JCS1005" s="342"/>
      <c r="JCT1005" s="342"/>
      <c r="JCU1005" s="342"/>
      <c r="JCV1005" s="342"/>
      <c r="JCW1005" s="342"/>
      <c r="JCX1005" s="342"/>
      <c r="JCY1005" s="342"/>
      <c r="JCZ1005" s="342"/>
      <c r="JDA1005" s="342"/>
      <c r="JDB1005" s="342"/>
      <c r="JDC1005" s="342"/>
      <c r="JDD1005" s="342"/>
      <c r="JDE1005" s="342"/>
      <c r="JDF1005" s="342"/>
      <c r="JDG1005" s="342"/>
      <c r="JDH1005" s="342"/>
      <c r="JDI1005" s="342"/>
      <c r="JDJ1005" s="342"/>
      <c r="JDK1005" s="342"/>
      <c r="JDL1005" s="342"/>
      <c r="JDM1005" s="342"/>
      <c r="JDN1005" s="342"/>
      <c r="JDO1005" s="342"/>
      <c r="JDP1005" s="342"/>
      <c r="JDQ1005" s="342"/>
      <c r="JDR1005" s="342"/>
      <c r="JDS1005" s="342"/>
      <c r="JDT1005" s="342"/>
      <c r="JDU1005" s="342"/>
      <c r="JDV1005" s="342"/>
      <c r="JDW1005" s="342"/>
      <c r="JDX1005" s="342"/>
      <c r="JDY1005" s="342"/>
      <c r="JDZ1005" s="342"/>
      <c r="JEA1005" s="342"/>
      <c r="JEB1005" s="342"/>
      <c r="JEC1005" s="342"/>
      <c r="JED1005" s="342"/>
      <c r="JEE1005" s="342"/>
      <c r="JEF1005" s="342"/>
      <c r="JEG1005" s="342"/>
      <c r="JEH1005" s="342"/>
      <c r="JEI1005" s="342"/>
      <c r="JEJ1005" s="342"/>
      <c r="JEK1005" s="342"/>
      <c r="JEL1005" s="342"/>
      <c r="JEM1005" s="342"/>
      <c r="JEN1005" s="342"/>
      <c r="JEO1005" s="342"/>
      <c r="JEP1005" s="342"/>
      <c r="JEQ1005" s="342"/>
      <c r="JER1005" s="342"/>
      <c r="JES1005" s="342"/>
      <c r="JET1005" s="342"/>
      <c r="JEU1005" s="342"/>
      <c r="JEV1005" s="342"/>
      <c r="JEW1005" s="342"/>
      <c r="JEX1005" s="342"/>
      <c r="JEY1005" s="342"/>
      <c r="JEZ1005" s="342"/>
      <c r="JFA1005" s="342"/>
      <c r="JFB1005" s="342"/>
      <c r="JFC1005" s="342"/>
      <c r="JFD1005" s="342"/>
      <c r="JFE1005" s="342"/>
      <c r="JFF1005" s="342"/>
      <c r="JFG1005" s="342"/>
      <c r="JFH1005" s="342"/>
      <c r="JFI1005" s="342"/>
      <c r="JFJ1005" s="342"/>
      <c r="JFK1005" s="342"/>
      <c r="JFL1005" s="342"/>
      <c r="JFM1005" s="342"/>
      <c r="JFN1005" s="342"/>
      <c r="JFO1005" s="342"/>
      <c r="JFP1005" s="342"/>
      <c r="JFQ1005" s="342"/>
      <c r="JFR1005" s="342"/>
      <c r="JFS1005" s="342"/>
      <c r="JFT1005" s="342"/>
      <c r="JFU1005" s="342"/>
      <c r="JFV1005" s="342"/>
      <c r="JFW1005" s="342"/>
      <c r="JFX1005" s="342"/>
      <c r="JFY1005" s="342"/>
      <c r="JFZ1005" s="342"/>
      <c r="JGA1005" s="342"/>
      <c r="JGB1005" s="342"/>
      <c r="JGC1005" s="342"/>
      <c r="JGD1005" s="342"/>
      <c r="JGE1005" s="342"/>
      <c r="JGF1005" s="342"/>
      <c r="JGG1005" s="342"/>
      <c r="JGH1005" s="342"/>
      <c r="JGI1005" s="342"/>
      <c r="JGJ1005" s="342"/>
      <c r="JGK1005" s="342"/>
      <c r="JGL1005" s="342"/>
      <c r="JGM1005" s="342"/>
      <c r="JGN1005" s="342"/>
      <c r="JGO1005" s="342"/>
      <c r="JGP1005" s="342"/>
      <c r="JGQ1005" s="342"/>
      <c r="JGR1005" s="342"/>
      <c r="JGS1005" s="342"/>
      <c r="JGT1005" s="342"/>
      <c r="JGU1005" s="342"/>
      <c r="JGV1005" s="342"/>
      <c r="JGW1005" s="342"/>
      <c r="JGX1005" s="342"/>
      <c r="JGY1005" s="342"/>
      <c r="JGZ1005" s="342"/>
      <c r="JHA1005" s="342"/>
      <c r="JHB1005" s="342"/>
      <c r="JHC1005" s="342"/>
      <c r="JHD1005" s="342"/>
      <c r="JHE1005" s="342"/>
      <c r="JHF1005" s="342"/>
      <c r="JHG1005" s="342"/>
      <c r="JHH1005" s="342"/>
      <c r="JHI1005" s="342"/>
      <c r="JHJ1005" s="342"/>
      <c r="JHK1005" s="342"/>
      <c r="JHL1005" s="342"/>
      <c r="JHM1005" s="342"/>
      <c r="JHN1005" s="342"/>
      <c r="JHO1005" s="342"/>
      <c r="JHP1005" s="342"/>
      <c r="JHQ1005" s="342"/>
      <c r="JHR1005" s="342"/>
      <c r="JHS1005" s="342"/>
      <c r="JHT1005" s="342"/>
      <c r="JHU1005" s="342"/>
      <c r="JHV1005" s="342"/>
      <c r="JHW1005" s="342"/>
      <c r="JHX1005" s="342"/>
      <c r="JHY1005" s="342"/>
      <c r="JHZ1005" s="342"/>
      <c r="JIA1005" s="342"/>
      <c r="JIB1005" s="342"/>
      <c r="JIC1005" s="342"/>
      <c r="JID1005" s="342"/>
      <c r="JIE1005" s="342"/>
      <c r="JIF1005" s="342"/>
      <c r="JIG1005" s="342"/>
      <c r="JIH1005" s="342"/>
      <c r="JII1005" s="342"/>
      <c r="JIJ1005" s="342"/>
      <c r="JIK1005" s="342"/>
      <c r="JIL1005" s="342"/>
      <c r="JIM1005" s="342"/>
      <c r="JIN1005" s="342"/>
      <c r="JIO1005" s="342"/>
      <c r="JIP1005" s="342"/>
      <c r="JIQ1005" s="342"/>
      <c r="JIR1005" s="342"/>
      <c r="JIS1005" s="342"/>
      <c r="JIT1005" s="342"/>
      <c r="JIU1005" s="342"/>
      <c r="JIV1005" s="342"/>
      <c r="JIW1005" s="342"/>
      <c r="JIX1005" s="342"/>
      <c r="JIY1005" s="342"/>
      <c r="JIZ1005" s="342"/>
      <c r="JJA1005" s="342"/>
      <c r="JJB1005" s="342"/>
      <c r="JJC1005" s="342"/>
      <c r="JJD1005" s="342"/>
      <c r="JJE1005" s="342"/>
      <c r="JJF1005" s="342"/>
      <c r="JJG1005" s="342"/>
      <c r="JJH1005" s="342"/>
      <c r="JJI1005" s="342"/>
      <c r="JJJ1005" s="342"/>
      <c r="JJK1005" s="342"/>
      <c r="JJL1005" s="342"/>
      <c r="JJM1005" s="342"/>
      <c r="JJN1005" s="342"/>
      <c r="JJO1005" s="342"/>
      <c r="JJP1005" s="342"/>
      <c r="JJQ1005" s="342"/>
      <c r="JJR1005" s="342"/>
      <c r="JJS1005" s="342"/>
      <c r="JJT1005" s="342"/>
      <c r="JJU1005" s="342"/>
      <c r="JJV1005" s="342"/>
      <c r="JJW1005" s="342"/>
      <c r="JJX1005" s="342"/>
      <c r="JJY1005" s="342"/>
      <c r="JJZ1005" s="342"/>
      <c r="JKA1005" s="342"/>
      <c r="JKB1005" s="342"/>
      <c r="JKC1005" s="342"/>
      <c r="JKD1005" s="342"/>
      <c r="JKE1005" s="342"/>
      <c r="JKF1005" s="342"/>
      <c r="JKG1005" s="342"/>
      <c r="JKH1005" s="342"/>
      <c r="JKI1005" s="342"/>
      <c r="JKJ1005" s="342"/>
      <c r="JKK1005" s="342"/>
      <c r="JKL1005" s="342"/>
      <c r="JKM1005" s="342"/>
      <c r="JKN1005" s="342"/>
      <c r="JKO1005" s="342"/>
      <c r="JKP1005" s="342"/>
      <c r="JKQ1005" s="342"/>
      <c r="JKR1005" s="342"/>
      <c r="JKS1005" s="342"/>
      <c r="JKT1005" s="342"/>
      <c r="JKU1005" s="342"/>
      <c r="JKV1005" s="342"/>
      <c r="JKW1005" s="342"/>
      <c r="JKX1005" s="342"/>
      <c r="JKY1005" s="342"/>
      <c r="JKZ1005" s="342"/>
      <c r="JLA1005" s="342"/>
      <c r="JLB1005" s="342"/>
      <c r="JLC1005" s="342"/>
      <c r="JLD1005" s="342"/>
      <c r="JLE1005" s="342"/>
      <c r="JLF1005" s="342"/>
      <c r="JLG1005" s="342"/>
      <c r="JLH1005" s="342"/>
      <c r="JLI1005" s="342"/>
      <c r="JLJ1005" s="342"/>
      <c r="JLK1005" s="342"/>
      <c r="JLL1005" s="342"/>
      <c r="JLM1005" s="342"/>
      <c r="JLN1005" s="342"/>
      <c r="JLO1005" s="342"/>
      <c r="JLP1005" s="342"/>
      <c r="JLQ1005" s="342"/>
      <c r="JLR1005" s="342"/>
      <c r="JLS1005" s="342"/>
      <c r="JLT1005" s="342"/>
      <c r="JLU1005" s="342"/>
      <c r="JLV1005" s="342"/>
      <c r="JLW1005" s="342"/>
      <c r="JLX1005" s="342"/>
      <c r="JLY1005" s="342"/>
      <c r="JLZ1005" s="342"/>
      <c r="JMA1005" s="342"/>
      <c r="JMB1005" s="342"/>
      <c r="JMC1005" s="342"/>
      <c r="JMD1005" s="342"/>
      <c r="JME1005" s="342"/>
      <c r="JMF1005" s="342"/>
      <c r="JMG1005" s="342"/>
      <c r="JMH1005" s="342"/>
      <c r="JMI1005" s="342"/>
      <c r="JMJ1005" s="342"/>
      <c r="JMK1005" s="342"/>
      <c r="JML1005" s="342"/>
      <c r="JMM1005" s="342"/>
      <c r="JMN1005" s="342"/>
      <c r="JMO1005" s="342"/>
      <c r="JMP1005" s="342"/>
      <c r="JMQ1005" s="342"/>
      <c r="JMR1005" s="342"/>
      <c r="JMS1005" s="342"/>
      <c r="JMT1005" s="342"/>
      <c r="JMU1005" s="342"/>
      <c r="JMV1005" s="342"/>
      <c r="JMW1005" s="342"/>
      <c r="JMX1005" s="342"/>
      <c r="JMY1005" s="342"/>
      <c r="JMZ1005" s="342"/>
      <c r="JNA1005" s="342"/>
      <c r="JNB1005" s="342"/>
      <c r="JNC1005" s="342"/>
      <c r="JND1005" s="342"/>
      <c r="JNE1005" s="342"/>
      <c r="JNF1005" s="342"/>
      <c r="JNG1005" s="342"/>
      <c r="JNH1005" s="342"/>
      <c r="JNI1005" s="342"/>
      <c r="JNJ1005" s="342"/>
      <c r="JNK1005" s="342"/>
      <c r="JNL1005" s="342"/>
      <c r="JNM1005" s="342"/>
      <c r="JNN1005" s="342"/>
      <c r="JNO1005" s="342"/>
      <c r="JNP1005" s="342"/>
      <c r="JNQ1005" s="342"/>
      <c r="JNR1005" s="342"/>
      <c r="JNS1005" s="342"/>
      <c r="JNT1005" s="342"/>
      <c r="JNU1005" s="342"/>
      <c r="JNV1005" s="342"/>
      <c r="JNW1005" s="342"/>
      <c r="JNX1005" s="342"/>
      <c r="JNY1005" s="342"/>
      <c r="JNZ1005" s="342"/>
      <c r="JOA1005" s="342"/>
      <c r="JOB1005" s="342"/>
      <c r="JOC1005" s="342"/>
      <c r="JOD1005" s="342"/>
      <c r="JOE1005" s="342"/>
      <c r="JOF1005" s="342"/>
      <c r="JOG1005" s="342"/>
      <c r="JOH1005" s="342"/>
      <c r="JOI1005" s="342"/>
      <c r="JOJ1005" s="342"/>
      <c r="JOK1005" s="342"/>
      <c r="JOL1005" s="342"/>
      <c r="JOM1005" s="342"/>
      <c r="JON1005" s="342"/>
      <c r="JOO1005" s="342"/>
      <c r="JOP1005" s="342"/>
      <c r="JOQ1005" s="342"/>
      <c r="JOR1005" s="342"/>
      <c r="JOS1005" s="342"/>
      <c r="JOT1005" s="342"/>
      <c r="JOU1005" s="342"/>
      <c r="JOV1005" s="342"/>
      <c r="JOW1005" s="342"/>
      <c r="JOX1005" s="342"/>
      <c r="JOY1005" s="342"/>
      <c r="JOZ1005" s="342"/>
      <c r="JPA1005" s="342"/>
      <c r="JPB1005" s="342"/>
      <c r="JPC1005" s="342"/>
      <c r="JPD1005" s="342"/>
      <c r="JPE1005" s="342"/>
      <c r="JPF1005" s="342"/>
      <c r="JPG1005" s="342"/>
      <c r="JPH1005" s="342"/>
      <c r="JPI1005" s="342"/>
      <c r="JPJ1005" s="342"/>
      <c r="JPK1005" s="342"/>
      <c r="JPL1005" s="342"/>
      <c r="JPM1005" s="342"/>
      <c r="JPN1005" s="342"/>
      <c r="JPO1005" s="342"/>
      <c r="JPP1005" s="342"/>
      <c r="JPQ1005" s="342"/>
      <c r="JPR1005" s="342"/>
      <c r="JPS1005" s="342"/>
      <c r="JPT1005" s="342"/>
      <c r="JPU1005" s="342"/>
      <c r="JPV1005" s="342"/>
      <c r="JPW1005" s="342"/>
      <c r="JPX1005" s="342"/>
      <c r="JPY1005" s="342"/>
      <c r="JPZ1005" s="342"/>
      <c r="JQA1005" s="342"/>
      <c r="JQB1005" s="342"/>
      <c r="JQC1005" s="342"/>
      <c r="JQD1005" s="342"/>
      <c r="JQE1005" s="342"/>
      <c r="JQF1005" s="342"/>
      <c r="JQG1005" s="342"/>
      <c r="JQH1005" s="342"/>
      <c r="JQI1005" s="342"/>
      <c r="JQJ1005" s="342"/>
      <c r="JQK1005" s="342"/>
      <c r="JQL1005" s="342"/>
      <c r="JQM1005" s="342"/>
      <c r="JQN1005" s="342"/>
      <c r="JQO1005" s="342"/>
      <c r="JQP1005" s="342"/>
      <c r="JQQ1005" s="342"/>
      <c r="JQR1005" s="342"/>
      <c r="JQS1005" s="342"/>
      <c r="JQT1005" s="342"/>
      <c r="JQU1005" s="342"/>
      <c r="JQV1005" s="342"/>
      <c r="JQW1005" s="342"/>
      <c r="JQX1005" s="342"/>
      <c r="JQY1005" s="342"/>
      <c r="JQZ1005" s="342"/>
      <c r="JRA1005" s="342"/>
      <c r="JRB1005" s="342"/>
      <c r="JRC1005" s="342"/>
      <c r="JRD1005" s="342"/>
      <c r="JRE1005" s="342"/>
      <c r="JRF1005" s="342"/>
      <c r="JRG1005" s="342"/>
      <c r="JRH1005" s="342"/>
      <c r="JRI1005" s="342"/>
      <c r="JRJ1005" s="342"/>
      <c r="JRK1005" s="342"/>
      <c r="JRL1005" s="342"/>
      <c r="JRM1005" s="342"/>
      <c r="JRN1005" s="342"/>
      <c r="JRO1005" s="342"/>
      <c r="JRP1005" s="342"/>
      <c r="JRQ1005" s="342"/>
      <c r="JRR1005" s="342"/>
      <c r="JRS1005" s="342"/>
      <c r="JRT1005" s="342"/>
      <c r="JRU1005" s="342"/>
      <c r="JRV1005" s="342"/>
      <c r="JRW1005" s="342"/>
      <c r="JRX1005" s="342"/>
      <c r="JRY1005" s="342"/>
      <c r="JRZ1005" s="342"/>
      <c r="JSA1005" s="342"/>
      <c r="JSB1005" s="342"/>
      <c r="JSC1005" s="342"/>
      <c r="JSD1005" s="342"/>
      <c r="JSE1005" s="342"/>
      <c r="JSF1005" s="342"/>
      <c r="JSG1005" s="342"/>
      <c r="JSH1005" s="342"/>
      <c r="JSI1005" s="342"/>
      <c r="JSJ1005" s="342"/>
      <c r="JSK1005" s="342"/>
      <c r="JSL1005" s="342"/>
      <c r="JSM1005" s="342"/>
      <c r="JSN1005" s="342"/>
      <c r="JSO1005" s="342"/>
      <c r="JSP1005" s="342"/>
      <c r="JSQ1005" s="342"/>
      <c r="JSR1005" s="342"/>
      <c r="JSS1005" s="342"/>
      <c r="JST1005" s="342"/>
      <c r="JSU1005" s="342"/>
      <c r="JSV1005" s="342"/>
      <c r="JSW1005" s="342"/>
      <c r="JSX1005" s="342"/>
      <c r="JSY1005" s="342"/>
      <c r="JSZ1005" s="342"/>
      <c r="JTA1005" s="342"/>
      <c r="JTB1005" s="342"/>
      <c r="JTC1005" s="342"/>
      <c r="JTD1005" s="342"/>
      <c r="JTE1005" s="342"/>
      <c r="JTF1005" s="342"/>
      <c r="JTG1005" s="342"/>
      <c r="JTH1005" s="342"/>
      <c r="JTI1005" s="342"/>
      <c r="JTJ1005" s="342"/>
      <c r="JTK1005" s="342"/>
      <c r="JTL1005" s="342"/>
      <c r="JTM1005" s="342"/>
      <c r="JTN1005" s="342"/>
      <c r="JTO1005" s="342"/>
      <c r="JTP1005" s="342"/>
      <c r="JTQ1005" s="342"/>
      <c r="JTR1005" s="342"/>
      <c r="JTS1005" s="342"/>
      <c r="JTT1005" s="342"/>
      <c r="JTU1005" s="342"/>
      <c r="JTV1005" s="342"/>
      <c r="JTW1005" s="342"/>
      <c r="JTX1005" s="342"/>
      <c r="JTY1005" s="342"/>
      <c r="JTZ1005" s="342"/>
      <c r="JUA1005" s="342"/>
      <c r="JUB1005" s="342"/>
      <c r="JUC1005" s="342"/>
      <c r="JUD1005" s="342"/>
      <c r="JUE1005" s="342"/>
      <c r="JUF1005" s="342"/>
      <c r="JUG1005" s="342"/>
      <c r="JUH1005" s="342"/>
      <c r="JUI1005" s="342"/>
      <c r="JUJ1005" s="342"/>
      <c r="JUK1005" s="342"/>
      <c r="JUL1005" s="342"/>
      <c r="JUM1005" s="342"/>
      <c r="JUN1005" s="342"/>
      <c r="JUO1005" s="342"/>
      <c r="JUP1005" s="342"/>
      <c r="JUQ1005" s="342"/>
      <c r="JUR1005" s="342"/>
      <c r="JUS1005" s="342"/>
      <c r="JUT1005" s="342"/>
      <c r="JUU1005" s="342"/>
      <c r="JUV1005" s="342"/>
      <c r="JUW1005" s="342"/>
      <c r="JUX1005" s="342"/>
      <c r="JUY1005" s="342"/>
      <c r="JUZ1005" s="342"/>
      <c r="JVA1005" s="342"/>
      <c r="JVB1005" s="342"/>
      <c r="JVC1005" s="342"/>
      <c r="JVD1005" s="342"/>
      <c r="JVE1005" s="342"/>
      <c r="JVF1005" s="342"/>
      <c r="JVG1005" s="342"/>
      <c r="JVH1005" s="342"/>
      <c r="JVI1005" s="342"/>
      <c r="JVJ1005" s="342"/>
      <c r="JVK1005" s="342"/>
      <c r="JVL1005" s="342"/>
      <c r="JVM1005" s="342"/>
      <c r="JVN1005" s="342"/>
      <c r="JVO1005" s="342"/>
      <c r="JVP1005" s="342"/>
      <c r="JVQ1005" s="342"/>
      <c r="JVR1005" s="342"/>
      <c r="JVS1005" s="342"/>
      <c r="JVT1005" s="342"/>
      <c r="JVU1005" s="342"/>
      <c r="JVV1005" s="342"/>
      <c r="JVW1005" s="342"/>
      <c r="JVX1005" s="342"/>
      <c r="JVY1005" s="342"/>
      <c r="JVZ1005" s="342"/>
      <c r="JWA1005" s="342"/>
      <c r="JWB1005" s="342"/>
      <c r="JWC1005" s="342"/>
      <c r="JWD1005" s="342"/>
      <c r="JWE1005" s="342"/>
      <c r="JWF1005" s="342"/>
      <c r="JWG1005" s="342"/>
      <c r="JWH1005" s="342"/>
      <c r="JWI1005" s="342"/>
      <c r="JWJ1005" s="342"/>
      <c r="JWK1005" s="342"/>
      <c r="JWL1005" s="342"/>
      <c r="JWM1005" s="342"/>
      <c r="JWN1005" s="342"/>
      <c r="JWO1005" s="342"/>
      <c r="JWP1005" s="342"/>
      <c r="JWQ1005" s="342"/>
      <c r="JWR1005" s="342"/>
      <c r="JWS1005" s="342"/>
      <c r="JWT1005" s="342"/>
      <c r="JWU1005" s="342"/>
      <c r="JWV1005" s="342"/>
      <c r="JWW1005" s="342"/>
      <c r="JWX1005" s="342"/>
      <c r="JWY1005" s="342"/>
      <c r="JWZ1005" s="342"/>
      <c r="JXA1005" s="342"/>
      <c r="JXB1005" s="342"/>
      <c r="JXC1005" s="342"/>
      <c r="JXD1005" s="342"/>
      <c r="JXE1005" s="342"/>
      <c r="JXF1005" s="342"/>
      <c r="JXG1005" s="342"/>
      <c r="JXH1005" s="342"/>
      <c r="JXI1005" s="342"/>
      <c r="JXJ1005" s="342"/>
      <c r="JXK1005" s="342"/>
      <c r="JXL1005" s="342"/>
      <c r="JXM1005" s="342"/>
      <c r="JXN1005" s="342"/>
      <c r="JXO1005" s="342"/>
      <c r="JXP1005" s="342"/>
      <c r="JXQ1005" s="342"/>
      <c r="JXR1005" s="342"/>
      <c r="JXS1005" s="342"/>
      <c r="JXT1005" s="342"/>
      <c r="JXU1005" s="342"/>
      <c r="JXV1005" s="342"/>
      <c r="JXW1005" s="342"/>
      <c r="JXX1005" s="342"/>
      <c r="JXY1005" s="342"/>
      <c r="JXZ1005" s="342"/>
      <c r="JYA1005" s="342"/>
      <c r="JYB1005" s="342"/>
      <c r="JYC1005" s="342"/>
      <c r="JYD1005" s="342"/>
      <c r="JYE1005" s="342"/>
      <c r="JYF1005" s="342"/>
      <c r="JYG1005" s="342"/>
      <c r="JYH1005" s="342"/>
      <c r="JYI1005" s="342"/>
      <c r="JYJ1005" s="342"/>
      <c r="JYK1005" s="342"/>
      <c r="JYL1005" s="342"/>
      <c r="JYM1005" s="342"/>
      <c r="JYN1005" s="342"/>
      <c r="JYO1005" s="342"/>
      <c r="JYP1005" s="342"/>
      <c r="JYQ1005" s="342"/>
      <c r="JYR1005" s="342"/>
      <c r="JYS1005" s="342"/>
      <c r="JYT1005" s="342"/>
      <c r="JYU1005" s="342"/>
      <c r="JYV1005" s="342"/>
      <c r="JYW1005" s="342"/>
      <c r="JYX1005" s="342"/>
      <c r="JYY1005" s="342"/>
      <c r="JYZ1005" s="342"/>
      <c r="JZA1005" s="342"/>
      <c r="JZB1005" s="342"/>
      <c r="JZC1005" s="342"/>
      <c r="JZD1005" s="342"/>
      <c r="JZE1005" s="342"/>
      <c r="JZF1005" s="342"/>
      <c r="JZG1005" s="342"/>
      <c r="JZH1005" s="342"/>
      <c r="JZI1005" s="342"/>
      <c r="JZJ1005" s="342"/>
      <c r="JZK1005" s="342"/>
      <c r="JZL1005" s="342"/>
      <c r="JZM1005" s="342"/>
      <c r="JZN1005" s="342"/>
      <c r="JZO1005" s="342"/>
      <c r="JZP1005" s="342"/>
      <c r="JZQ1005" s="342"/>
      <c r="JZR1005" s="342"/>
      <c r="JZS1005" s="342"/>
      <c r="JZT1005" s="342"/>
      <c r="JZU1005" s="342"/>
      <c r="JZV1005" s="342"/>
      <c r="JZW1005" s="342"/>
      <c r="JZX1005" s="342"/>
      <c r="JZY1005" s="342"/>
      <c r="JZZ1005" s="342"/>
      <c r="KAA1005" s="342"/>
      <c r="KAB1005" s="342"/>
      <c r="KAC1005" s="342"/>
      <c r="KAD1005" s="342"/>
      <c r="KAE1005" s="342"/>
      <c r="KAF1005" s="342"/>
      <c r="KAG1005" s="342"/>
      <c r="KAH1005" s="342"/>
      <c r="KAI1005" s="342"/>
      <c r="KAJ1005" s="342"/>
      <c r="KAK1005" s="342"/>
      <c r="KAL1005" s="342"/>
      <c r="KAM1005" s="342"/>
      <c r="KAN1005" s="342"/>
      <c r="KAO1005" s="342"/>
      <c r="KAP1005" s="342"/>
      <c r="KAQ1005" s="342"/>
      <c r="KAR1005" s="342"/>
      <c r="KAS1005" s="342"/>
      <c r="KAT1005" s="342"/>
      <c r="KAU1005" s="342"/>
      <c r="KAV1005" s="342"/>
      <c r="KAW1005" s="342"/>
      <c r="KAX1005" s="342"/>
      <c r="KAY1005" s="342"/>
      <c r="KAZ1005" s="342"/>
      <c r="KBA1005" s="342"/>
      <c r="KBB1005" s="342"/>
      <c r="KBC1005" s="342"/>
      <c r="KBD1005" s="342"/>
      <c r="KBE1005" s="342"/>
      <c r="KBF1005" s="342"/>
      <c r="KBG1005" s="342"/>
      <c r="KBH1005" s="342"/>
      <c r="KBI1005" s="342"/>
      <c r="KBJ1005" s="342"/>
      <c r="KBK1005" s="342"/>
      <c r="KBL1005" s="342"/>
      <c r="KBM1005" s="342"/>
      <c r="KBN1005" s="342"/>
      <c r="KBO1005" s="342"/>
      <c r="KBP1005" s="342"/>
      <c r="KBQ1005" s="342"/>
      <c r="KBR1005" s="342"/>
      <c r="KBS1005" s="342"/>
      <c r="KBT1005" s="342"/>
      <c r="KBU1005" s="342"/>
      <c r="KBV1005" s="342"/>
      <c r="KBW1005" s="342"/>
      <c r="KBX1005" s="342"/>
      <c r="KBY1005" s="342"/>
      <c r="KBZ1005" s="342"/>
      <c r="KCA1005" s="342"/>
      <c r="KCB1005" s="342"/>
      <c r="KCC1005" s="342"/>
      <c r="KCD1005" s="342"/>
      <c r="KCE1005" s="342"/>
      <c r="KCF1005" s="342"/>
      <c r="KCG1005" s="342"/>
      <c r="KCH1005" s="342"/>
      <c r="KCI1005" s="342"/>
      <c r="KCJ1005" s="342"/>
      <c r="KCK1005" s="342"/>
      <c r="KCL1005" s="342"/>
      <c r="KCM1005" s="342"/>
      <c r="KCN1005" s="342"/>
      <c r="KCO1005" s="342"/>
      <c r="KCP1005" s="342"/>
      <c r="KCQ1005" s="342"/>
      <c r="KCR1005" s="342"/>
      <c r="KCS1005" s="342"/>
      <c r="KCT1005" s="342"/>
      <c r="KCU1005" s="342"/>
      <c r="KCV1005" s="342"/>
      <c r="KCW1005" s="342"/>
      <c r="KCX1005" s="342"/>
      <c r="KCY1005" s="342"/>
      <c r="KCZ1005" s="342"/>
      <c r="KDA1005" s="342"/>
      <c r="KDB1005" s="342"/>
      <c r="KDC1005" s="342"/>
      <c r="KDD1005" s="342"/>
      <c r="KDE1005" s="342"/>
      <c r="KDF1005" s="342"/>
      <c r="KDG1005" s="342"/>
      <c r="KDH1005" s="342"/>
      <c r="KDI1005" s="342"/>
      <c r="KDJ1005" s="342"/>
      <c r="KDK1005" s="342"/>
      <c r="KDL1005" s="342"/>
      <c r="KDM1005" s="342"/>
      <c r="KDN1005" s="342"/>
      <c r="KDO1005" s="342"/>
      <c r="KDP1005" s="342"/>
      <c r="KDQ1005" s="342"/>
      <c r="KDR1005" s="342"/>
      <c r="KDS1005" s="342"/>
      <c r="KDT1005" s="342"/>
      <c r="KDU1005" s="342"/>
      <c r="KDV1005" s="342"/>
      <c r="KDW1005" s="342"/>
      <c r="KDX1005" s="342"/>
      <c r="KDY1005" s="342"/>
      <c r="KDZ1005" s="342"/>
      <c r="KEA1005" s="342"/>
      <c r="KEB1005" s="342"/>
      <c r="KEC1005" s="342"/>
      <c r="KED1005" s="342"/>
      <c r="KEE1005" s="342"/>
      <c r="KEF1005" s="342"/>
      <c r="KEG1005" s="342"/>
      <c r="KEH1005" s="342"/>
      <c r="KEI1005" s="342"/>
      <c r="KEJ1005" s="342"/>
      <c r="KEK1005" s="342"/>
      <c r="KEL1005" s="342"/>
      <c r="KEM1005" s="342"/>
      <c r="KEN1005" s="342"/>
      <c r="KEO1005" s="342"/>
      <c r="KEP1005" s="342"/>
      <c r="KEQ1005" s="342"/>
      <c r="KER1005" s="342"/>
      <c r="KES1005" s="342"/>
      <c r="KET1005" s="342"/>
      <c r="KEU1005" s="342"/>
      <c r="KEV1005" s="342"/>
      <c r="KEW1005" s="342"/>
      <c r="KEX1005" s="342"/>
      <c r="KEY1005" s="342"/>
      <c r="KEZ1005" s="342"/>
      <c r="KFA1005" s="342"/>
      <c r="KFB1005" s="342"/>
      <c r="KFC1005" s="342"/>
      <c r="KFD1005" s="342"/>
      <c r="KFE1005" s="342"/>
      <c r="KFF1005" s="342"/>
      <c r="KFG1005" s="342"/>
      <c r="KFH1005" s="342"/>
      <c r="KFI1005" s="342"/>
      <c r="KFJ1005" s="342"/>
      <c r="KFK1005" s="342"/>
      <c r="KFL1005" s="342"/>
      <c r="KFM1005" s="342"/>
      <c r="KFN1005" s="342"/>
      <c r="KFO1005" s="342"/>
      <c r="KFP1005" s="342"/>
      <c r="KFQ1005" s="342"/>
      <c r="KFR1005" s="342"/>
      <c r="KFS1005" s="342"/>
      <c r="KFT1005" s="342"/>
      <c r="KFU1005" s="342"/>
      <c r="KFV1005" s="342"/>
      <c r="KFW1005" s="342"/>
      <c r="KFX1005" s="342"/>
      <c r="KFY1005" s="342"/>
      <c r="KFZ1005" s="342"/>
      <c r="KGA1005" s="342"/>
      <c r="KGB1005" s="342"/>
      <c r="KGC1005" s="342"/>
      <c r="KGD1005" s="342"/>
      <c r="KGE1005" s="342"/>
      <c r="KGF1005" s="342"/>
      <c r="KGG1005" s="342"/>
      <c r="KGH1005" s="342"/>
      <c r="KGI1005" s="342"/>
      <c r="KGJ1005" s="342"/>
      <c r="KGK1005" s="342"/>
      <c r="KGL1005" s="342"/>
      <c r="KGM1005" s="342"/>
      <c r="KGN1005" s="342"/>
      <c r="KGO1005" s="342"/>
      <c r="KGP1005" s="342"/>
      <c r="KGQ1005" s="342"/>
      <c r="KGR1005" s="342"/>
      <c r="KGS1005" s="342"/>
      <c r="KGT1005" s="342"/>
      <c r="KGU1005" s="342"/>
      <c r="KGV1005" s="342"/>
      <c r="KGW1005" s="342"/>
      <c r="KGX1005" s="342"/>
      <c r="KGY1005" s="342"/>
      <c r="KGZ1005" s="342"/>
      <c r="KHA1005" s="342"/>
      <c r="KHB1005" s="342"/>
      <c r="KHC1005" s="342"/>
      <c r="KHD1005" s="342"/>
      <c r="KHE1005" s="342"/>
      <c r="KHF1005" s="342"/>
      <c r="KHG1005" s="342"/>
      <c r="KHH1005" s="342"/>
      <c r="KHI1005" s="342"/>
      <c r="KHJ1005" s="342"/>
      <c r="KHK1005" s="342"/>
      <c r="KHL1005" s="342"/>
      <c r="KHM1005" s="342"/>
      <c r="KHN1005" s="342"/>
      <c r="KHO1005" s="342"/>
      <c r="KHP1005" s="342"/>
      <c r="KHQ1005" s="342"/>
      <c r="KHR1005" s="342"/>
      <c r="KHS1005" s="342"/>
      <c r="KHT1005" s="342"/>
      <c r="KHU1005" s="342"/>
      <c r="KHV1005" s="342"/>
      <c r="KHW1005" s="342"/>
      <c r="KHX1005" s="342"/>
      <c r="KHY1005" s="342"/>
      <c r="KHZ1005" s="342"/>
      <c r="KIA1005" s="342"/>
      <c r="KIB1005" s="342"/>
      <c r="KIC1005" s="342"/>
      <c r="KID1005" s="342"/>
      <c r="KIE1005" s="342"/>
      <c r="KIF1005" s="342"/>
      <c r="KIG1005" s="342"/>
      <c r="KIH1005" s="342"/>
      <c r="KII1005" s="342"/>
      <c r="KIJ1005" s="342"/>
      <c r="KIK1005" s="342"/>
      <c r="KIL1005" s="342"/>
      <c r="KIM1005" s="342"/>
      <c r="KIN1005" s="342"/>
      <c r="KIO1005" s="342"/>
      <c r="KIP1005" s="342"/>
      <c r="KIQ1005" s="342"/>
      <c r="KIR1005" s="342"/>
      <c r="KIS1005" s="342"/>
      <c r="KIT1005" s="342"/>
      <c r="KIU1005" s="342"/>
      <c r="KIV1005" s="342"/>
      <c r="KIW1005" s="342"/>
      <c r="KIX1005" s="342"/>
      <c r="KIY1005" s="342"/>
      <c r="KIZ1005" s="342"/>
      <c r="KJA1005" s="342"/>
      <c r="KJB1005" s="342"/>
      <c r="KJC1005" s="342"/>
      <c r="KJD1005" s="342"/>
      <c r="KJE1005" s="342"/>
      <c r="KJF1005" s="342"/>
      <c r="KJG1005" s="342"/>
      <c r="KJH1005" s="342"/>
      <c r="KJI1005" s="342"/>
      <c r="KJJ1005" s="342"/>
      <c r="KJK1005" s="342"/>
      <c r="KJL1005" s="342"/>
      <c r="KJM1005" s="342"/>
      <c r="KJN1005" s="342"/>
      <c r="KJO1005" s="342"/>
      <c r="KJP1005" s="342"/>
      <c r="KJQ1005" s="342"/>
      <c r="KJR1005" s="342"/>
      <c r="KJS1005" s="342"/>
      <c r="KJT1005" s="342"/>
      <c r="KJU1005" s="342"/>
      <c r="KJV1005" s="342"/>
      <c r="KJW1005" s="342"/>
      <c r="KJX1005" s="342"/>
      <c r="KJY1005" s="342"/>
      <c r="KJZ1005" s="342"/>
      <c r="KKA1005" s="342"/>
      <c r="KKB1005" s="342"/>
      <c r="KKC1005" s="342"/>
      <c r="KKD1005" s="342"/>
      <c r="KKE1005" s="342"/>
      <c r="KKF1005" s="342"/>
      <c r="KKG1005" s="342"/>
      <c r="KKH1005" s="342"/>
      <c r="KKI1005" s="342"/>
      <c r="KKJ1005" s="342"/>
      <c r="KKK1005" s="342"/>
      <c r="KKL1005" s="342"/>
      <c r="KKM1005" s="342"/>
      <c r="KKN1005" s="342"/>
      <c r="KKO1005" s="342"/>
      <c r="KKP1005" s="342"/>
      <c r="KKQ1005" s="342"/>
      <c r="KKR1005" s="342"/>
      <c r="KKS1005" s="342"/>
      <c r="KKT1005" s="342"/>
      <c r="KKU1005" s="342"/>
      <c r="KKV1005" s="342"/>
      <c r="KKW1005" s="342"/>
      <c r="KKX1005" s="342"/>
      <c r="KKY1005" s="342"/>
      <c r="KKZ1005" s="342"/>
      <c r="KLA1005" s="342"/>
      <c r="KLB1005" s="342"/>
      <c r="KLC1005" s="342"/>
      <c r="KLD1005" s="342"/>
      <c r="KLE1005" s="342"/>
      <c r="KLF1005" s="342"/>
      <c r="KLG1005" s="342"/>
      <c r="KLH1005" s="342"/>
      <c r="KLI1005" s="342"/>
      <c r="KLJ1005" s="342"/>
      <c r="KLK1005" s="342"/>
      <c r="KLL1005" s="342"/>
      <c r="KLM1005" s="342"/>
      <c r="KLN1005" s="342"/>
      <c r="KLO1005" s="342"/>
      <c r="KLP1005" s="342"/>
      <c r="KLQ1005" s="342"/>
      <c r="KLR1005" s="342"/>
      <c r="KLS1005" s="342"/>
      <c r="KLT1005" s="342"/>
      <c r="KLU1005" s="342"/>
      <c r="KLV1005" s="342"/>
      <c r="KLW1005" s="342"/>
      <c r="KLX1005" s="342"/>
      <c r="KLY1005" s="342"/>
      <c r="KLZ1005" s="342"/>
      <c r="KMA1005" s="342"/>
      <c r="KMB1005" s="342"/>
      <c r="KMC1005" s="342"/>
      <c r="KMD1005" s="342"/>
      <c r="KME1005" s="342"/>
      <c r="KMF1005" s="342"/>
      <c r="KMG1005" s="342"/>
      <c r="KMH1005" s="342"/>
      <c r="KMI1005" s="342"/>
      <c r="KMJ1005" s="342"/>
      <c r="KMK1005" s="342"/>
      <c r="KML1005" s="342"/>
      <c r="KMM1005" s="342"/>
      <c r="KMN1005" s="342"/>
      <c r="KMO1005" s="342"/>
      <c r="KMP1005" s="342"/>
      <c r="KMQ1005" s="342"/>
      <c r="KMR1005" s="342"/>
      <c r="KMS1005" s="342"/>
      <c r="KMT1005" s="342"/>
      <c r="KMU1005" s="342"/>
      <c r="KMV1005" s="342"/>
      <c r="KMW1005" s="342"/>
      <c r="KMX1005" s="342"/>
      <c r="KMY1005" s="342"/>
      <c r="KMZ1005" s="342"/>
      <c r="KNA1005" s="342"/>
      <c r="KNB1005" s="342"/>
      <c r="KNC1005" s="342"/>
      <c r="KND1005" s="342"/>
      <c r="KNE1005" s="342"/>
      <c r="KNF1005" s="342"/>
      <c r="KNG1005" s="342"/>
      <c r="KNH1005" s="342"/>
      <c r="KNI1005" s="342"/>
      <c r="KNJ1005" s="342"/>
      <c r="KNK1005" s="342"/>
      <c r="KNL1005" s="342"/>
      <c r="KNM1005" s="342"/>
      <c r="KNN1005" s="342"/>
      <c r="KNO1005" s="342"/>
      <c r="KNP1005" s="342"/>
      <c r="KNQ1005" s="342"/>
      <c r="KNR1005" s="342"/>
      <c r="KNS1005" s="342"/>
      <c r="KNT1005" s="342"/>
      <c r="KNU1005" s="342"/>
      <c r="KNV1005" s="342"/>
      <c r="KNW1005" s="342"/>
      <c r="KNX1005" s="342"/>
      <c r="KNY1005" s="342"/>
      <c r="KNZ1005" s="342"/>
      <c r="KOA1005" s="342"/>
      <c r="KOB1005" s="342"/>
      <c r="KOC1005" s="342"/>
      <c r="KOD1005" s="342"/>
      <c r="KOE1005" s="342"/>
      <c r="KOF1005" s="342"/>
      <c r="KOG1005" s="342"/>
      <c r="KOH1005" s="342"/>
      <c r="KOI1005" s="342"/>
      <c r="KOJ1005" s="342"/>
      <c r="KOK1005" s="342"/>
      <c r="KOL1005" s="342"/>
      <c r="KOM1005" s="342"/>
      <c r="KON1005" s="342"/>
      <c r="KOO1005" s="342"/>
      <c r="KOP1005" s="342"/>
      <c r="KOQ1005" s="342"/>
      <c r="KOR1005" s="342"/>
      <c r="KOS1005" s="342"/>
      <c r="KOT1005" s="342"/>
      <c r="KOU1005" s="342"/>
      <c r="KOV1005" s="342"/>
      <c r="KOW1005" s="342"/>
      <c r="KOX1005" s="342"/>
      <c r="KOY1005" s="342"/>
      <c r="KOZ1005" s="342"/>
      <c r="KPA1005" s="342"/>
      <c r="KPB1005" s="342"/>
      <c r="KPC1005" s="342"/>
      <c r="KPD1005" s="342"/>
      <c r="KPE1005" s="342"/>
      <c r="KPF1005" s="342"/>
      <c r="KPG1005" s="342"/>
      <c r="KPH1005" s="342"/>
      <c r="KPI1005" s="342"/>
      <c r="KPJ1005" s="342"/>
      <c r="KPK1005" s="342"/>
      <c r="KPL1005" s="342"/>
      <c r="KPM1005" s="342"/>
      <c r="KPN1005" s="342"/>
      <c r="KPO1005" s="342"/>
      <c r="KPP1005" s="342"/>
      <c r="KPQ1005" s="342"/>
      <c r="KPR1005" s="342"/>
      <c r="KPS1005" s="342"/>
      <c r="KPT1005" s="342"/>
      <c r="KPU1005" s="342"/>
      <c r="KPV1005" s="342"/>
      <c r="KPW1005" s="342"/>
      <c r="KPX1005" s="342"/>
      <c r="KPY1005" s="342"/>
      <c r="KPZ1005" s="342"/>
      <c r="KQA1005" s="342"/>
      <c r="KQB1005" s="342"/>
      <c r="KQC1005" s="342"/>
      <c r="KQD1005" s="342"/>
      <c r="KQE1005" s="342"/>
      <c r="KQF1005" s="342"/>
      <c r="KQG1005" s="342"/>
      <c r="KQH1005" s="342"/>
      <c r="KQI1005" s="342"/>
      <c r="KQJ1005" s="342"/>
      <c r="KQK1005" s="342"/>
      <c r="KQL1005" s="342"/>
      <c r="KQM1005" s="342"/>
      <c r="KQN1005" s="342"/>
      <c r="KQO1005" s="342"/>
      <c r="KQP1005" s="342"/>
      <c r="KQQ1005" s="342"/>
      <c r="KQR1005" s="342"/>
      <c r="KQS1005" s="342"/>
      <c r="KQT1005" s="342"/>
      <c r="KQU1005" s="342"/>
      <c r="KQV1005" s="342"/>
      <c r="KQW1005" s="342"/>
      <c r="KQX1005" s="342"/>
      <c r="KQY1005" s="342"/>
      <c r="KQZ1005" s="342"/>
      <c r="KRA1005" s="342"/>
      <c r="KRB1005" s="342"/>
      <c r="KRC1005" s="342"/>
      <c r="KRD1005" s="342"/>
      <c r="KRE1005" s="342"/>
      <c r="KRF1005" s="342"/>
      <c r="KRG1005" s="342"/>
      <c r="KRH1005" s="342"/>
      <c r="KRI1005" s="342"/>
      <c r="KRJ1005" s="342"/>
      <c r="KRK1005" s="342"/>
      <c r="KRL1005" s="342"/>
      <c r="KRM1005" s="342"/>
      <c r="KRN1005" s="342"/>
      <c r="KRO1005" s="342"/>
      <c r="KRP1005" s="342"/>
      <c r="KRQ1005" s="342"/>
      <c r="KRR1005" s="342"/>
      <c r="KRS1005" s="342"/>
      <c r="KRT1005" s="342"/>
      <c r="KRU1005" s="342"/>
      <c r="KRV1005" s="342"/>
      <c r="KRW1005" s="342"/>
      <c r="KRX1005" s="342"/>
      <c r="KRY1005" s="342"/>
      <c r="KRZ1005" s="342"/>
      <c r="KSA1005" s="342"/>
      <c r="KSB1005" s="342"/>
      <c r="KSC1005" s="342"/>
      <c r="KSD1005" s="342"/>
      <c r="KSE1005" s="342"/>
      <c r="KSF1005" s="342"/>
      <c r="KSG1005" s="342"/>
      <c r="KSH1005" s="342"/>
      <c r="KSI1005" s="342"/>
      <c r="KSJ1005" s="342"/>
      <c r="KSK1005" s="342"/>
      <c r="KSL1005" s="342"/>
      <c r="KSM1005" s="342"/>
      <c r="KSN1005" s="342"/>
      <c r="KSO1005" s="342"/>
      <c r="KSP1005" s="342"/>
      <c r="KSQ1005" s="342"/>
      <c r="KSR1005" s="342"/>
      <c r="KSS1005" s="342"/>
      <c r="KST1005" s="342"/>
      <c r="KSU1005" s="342"/>
      <c r="KSV1005" s="342"/>
      <c r="KSW1005" s="342"/>
      <c r="KSX1005" s="342"/>
      <c r="KSY1005" s="342"/>
      <c r="KSZ1005" s="342"/>
      <c r="KTA1005" s="342"/>
      <c r="KTB1005" s="342"/>
      <c r="KTC1005" s="342"/>
      <c r="KTD1005" s="342"/>
      <c r="KTE1005" s="342"/>
      <c r="KTF1005" s="342"/>
      <c r="KTG1005" s="342"/>
      <c r="KTH1005" s="342"/>
      <c r="KTI1005" s="342"/>
      <c r="KTJ1005" s="342"/>
      <c r="KTK1005" s="342"/>
      <c r="KTL1005" s="342"/>
      <c r="KTM1005" s="342"/>
      <c r="KTN1005" s="342"/>
      <c r="KTO1005" s="342"/>
      <c r="KTP1005" s="342"/>
      <c r="KTQ1005" s="342"/>
      <c r="KTR1005" s="342"/>
      <c r="KTS1005" s="342"/>
      <c r="KTT1005" s="342"/>
      <c r="KTU1005" s="342"/>
      <c r="KTV1005" s="342"/>
      <c r="KTW1005" s="342"/>
      <c r="KTX1005" s="342"/>
      <c r="KTY1005" s="342"/>
      <c r="KTZ1005" s="342"/>
      <c r="KUA1005" s="342"/>
      <c r="KUB1005" s="342"/>
      <c r="KUC1005" s="342"/>
      <c r="KUD1005" s="342"/>
      <c r="KUE1005" s="342"/>
      <c r="KUF1005" s="342"/>
      <c r="KUG1005" s="342"/>
      <c r="KUH1005" s="342"/>
      <c r="KUI1005" s="342"/>
      <c r="KUJ1005" s="342"/>
      <c r="KUK1005" s="342"/>
      <c r="KUL1005" s="342"/>
      <c r="KUM1005" s="342"/>
      <c r="KUN1005" s="342"/>
      <c r="KUO1005" s="342"/>
      <c r="KUP1005" s="342"/>
      <c r="KUQ1005" s="342"/>
      <c r="KUR1005" s="342"/>
      <c r="KUS1005" s="342"/>
      <c r="KUT1005" s="342"/>
      <c r="KUU1005" s="342"/>
      <c r="KUV1005" s="342"/>
      <c r="KUW1005" s="342"/>
      <c r="KUX1005" s="342"/>
      <c r="KUY1005" s="342"/>
      <c r="KUZ1005" s="342"/>
      <c r="KVA1005" s="342"/>
      <c r="KVB1005" s="342"/>
      <c r="KVC1005" s="342"/>
      <c r="KVD1005" s="342"/>
      <c r="KVE1005" s="342"/>
      <c r="KVF1005" s="342"/>
      <c r="KVG1005" s="342"/>
      <c r="KVH1005" s="342"/>
      <c r="KVI1005" s="342"/>
      <c r="KVJ1005" s="342"/>
      <c r="KVK1005" s="342"/>
      <c r="KVL1005" s="342"/>
      <c r="KVM1005" s="342"/>
      <c r="KVN1005" s="342"/>
      <c r="KVO1005" s="342"/>
      <c r="KVP1005" s="342"/>
      <c r="KVQ1005" s="342"/>
      <c r="KVR1005" s="342"/>
      <c r="KVS1005" s="342"/>
      <c r="KVT1005" s="342"/>
      <c r="KVU1005" s="342"/>
      <c r="KVV1005" s="342"/>
      <c r="KVW1005" s="342"/>
      <c r="KVX1005" s="342"/>
      <c r="KVY1005" s="342"/>
      <c r="KVZ1005" s="342"/>
      <c r="KWA1005" s="342"/>
      <c r="KWB1005" s="342"/>
      <c r="KWC1005" s="342"/>
      <c r="KWD1005" s="342"/>
      <c r="KWE1005" s="342"/>
      <c r="KWF1005" s="342"/>
      <c r="KWG1005" s="342"/>
      <c r="KWH1005" s="342"/>
      <c r="KWI1005" s="342"/>
      <c r="KWJ1005" s="342"/>
      <c r="KWK1005" s="342"/>
      <c r="KWL1005" s="342"/>
      <c r="KWM1005" s="342"/>
      <c r="KWN1005" s="342"/>
      <c r="KWO1005" s="342"/>
      <c r="KWP1005" s="342"/>
      <c r="KWQ1005" s="342"/>
      <c r="KWR1005" s="342"/>
      <c r="KWS1005" s="342"/>
      <c r="KWT1005" s="342"/>
      <c r="KWU1005" s="342"/>
      <c r="KWV1005" s="342"/>
      <c r="KWW1005" s="342"/>
      <c r="KWX1005" s="342"/>
      <c r="KWY1005" s="342"/>
      <c r="KWZ1005" s="342"/>
      <c r="KXA1005" s="342"/>
      <c r="KXB1005" s="342"/>
      <c r="KXC1005" s="342"/>
      <c r="KXD1005" s="342"/>
      <c r="KXE1005" s="342"/>
      <c r="KXF1005" s="342"/>
      <c r="KXG1005" s="342"/>
      <c r="KXH1005" s="342"/>
      <c r="KXI1005" s="342"/>
      <c r="KXJ1005" s="342"/>
      <c r="KXK1005" s="342"/>
      <c r="KXL1005" s="342"/>
      <c r="KXM1005" s="342"/>
      <c r="KXN1005" s="342"/>
      <c r="KXO1005" s="342"/>
      <c r="KXP1005" s="342"/>
      <c r="KXQ1005" s="342"/>
      <c r="KXR1005" s="342"/>
      <c r="KXS1005" s="342"/>
      <c r="KXT1005" s="342"/>
      <c r="KXU1005" s="342"/>
      <c r="KXV1005" s="342"/>
      <c r="KXW1005" s="342"/>
      <c r="KXX1005" s="342"/>
      <c r="KXY1005" s="342"/>
      <c r="KXZ1005" s="342"/>
      <c r="KYA1005" s="342"/>
      <c r="KYB1005" s="342"/>
      <c r="KYC1005" s="342"/>
      <c r="KYD1005" s="342"/>
      <c r="KYE1005" s="342"/>
      <c r="KYF1005" s="342"/>
      <c r="KYG1005" s="342"/>
      <c r="KYH1005" s="342"/>
      <c r="KYI1005" s="342"/>
      <c r="KYJ1005" s="342"/>
      <c r="KYK1005" s="342"/>
      <c r="KYL1005" s="342"/>
      <c r="KYM1005" s="342"/>
      <c r="KYN1005" s="342"/>
      <c r="KYO1005" s="342"/>
      <c r="KYP1005" s="342"/>
      <c r="KYQ1005" s="342"/>
      <c r="KYR1005" s="342"/>
      <c r="KYS1005" s="342"/>
      <c r="KYT1005" s="342"/>
      <c r="KYU1005" s="342"/>
      <c r="KYV1005" s="342"/>
      <c r="KYW1005" s="342"/>
      <c r="KYX1005" s="342"/>
      <c r="KYY1005" s="342"/>
      <c r="KYZ1005" s="342"/>
      <c r="KZA1005" s="342"/>
      <c r="KZB1005" s="342"/>
      <c r="KZC1005" s="342"/>
      <c r="KZD1005" s="342"/>
      <c r="KZE1005" s="342"/>
      <c r="KZF1005" s="342"/>
      <c r="KZG1005" s="342"/>
      <c r="KZH1005" s="342"/>
      <c r="KZI1005" s="342"/>
      <c r="KZJ1005" s="342"/>
      <c r="KZK1005" s="342"/>
      <c r="KZL1005" s="342"/>
      <c r="KZM1005" s="342"/>
      <c r="KZN1005" s="342"/>
      <c r="KZO1005" s="342"/>
      <c r="KZP1005" s="342"/>
      <c r="KZQ1005" s="342"/>
      <c r="KZR1005" s="342"/>
      <c r="KZS1005" s="342"/>
      <c r="KZT1005" s="342"/>
      <c r="KZU1005" s="342"/>
      <c r="KZV1005" s="342"/>
      <c r="KZW1005" s="342"/>
      <c r="KZX1005" s="342"/>
      <c r="KZY1005" s="342"/>
      <c r="KZZ1005" s="342"/>
      <c r="LAA1005" s="342"/>
      <c r="LAB1005" s="342"/>
      <c r="LAC1005" s="342"/>
      <c r="LAD1005" s="342"/>
      <c r="LAE1005" s="342"/>
      <c r="LAF1005" s="342"/>
      <c r="LAG1005" s="342"/>
      <c r="LAH1005" s="342"/>
      <c r="LAI1005" s="342"/>
      <c r="LAJ1005" s="342"/>
      <c r="LAK1005" s="342"/>
      <c r="LAL1005" s="342"/>
      <c r="LAM1005" s="342"/>
      <c r="LAN1005" s="342"/>
      <c r="LAO1005" s="342"/>
      <c r="LAP1005" s="342"/>
      <c r="LAQ1005" s="342"/>
      <c r="LAR1005" s="342"/>
      <c r="LAS1005" s="342"/>
      <c r="LAT1005" s="342"/>
      <c r="LAU1005" s="342"/>
      <c r="LAV1005" s="342"/>
      <c r="LAW1005" s="342"/>
      <c r="LAX1005" s="342"/>
      <c r="LAY1005" s="342"/>
      <c r="LAZ1005" s="342"/>
      <c r="LBA1005" s="342"/>
      <c r="LBB1005" s="342"/>
      <c r="LBC1005" s="342"/>
      <c r="LBD1005" s="342"/>
      <c r="LBE1005" s="342"/>
      <c r="LBF1005" s="342"/>
      <c r="LBG1005" s="342"/>
      <c r="LBH1005" s="342"/>
      <c r="LBI1005" s="342"/>
      <c r="LBJ1005" s="342"/>
      <c r="LBK1005" s="342"/>
      <c r="LBL1005" s="342"/>
      <c r="LBM1005" s="342"/>
      <c r="LBN1005" s="342"/>
      <c r="LBO1005" s="342"/>
      <c r="LBP1005" s="342"/>
      <c r="LBQ1005" s="342"/>
      <c r="LBR1005" s="342"/>
      <c r="LBS1005" s="342"/>
      <c r="LBT1005" s="342"/>
      <c r="LBU1005" s="342"/>
      <c r="LBV1005" s="342"/>
      <c r="LBW1005" s="342"/>
      <c r="LBX1005" s="342"/>
      <c r="LBY1005" s="342"/>
      <c r="LBZ1005" s="342"/>
      <c r="LCA1005" s="342"/>
      <c r="LCB1005" s="342"/>
      <c r="LCC1005" s="342"/>
      <c r="LCD1005" s="342"/>
      <c r="LCE1005" s="342"/>
      <c r="LCF1005" s="342"/>
      <c r="LCG1005" s="342"/>
      <c r="LCH1005" s="342"/>
      <c r="LCI1005" s="342"/>
      <c r="LCJ1005" s="342"/>
      <c r="LCK1005" s="342"/>
      <c r="LCL1005" s="342"/>
      <c r="LCM1005" s="342"/>
      <c r="LCN1005" s="342"/>
      <c r="LCO1005" s="342"/>
      <c r="LCP1005" s="342"/>
      <c r="LCQ1005" s="342"/>
      <c r="LCR1005" s="342"/>
      <c r="LCS1005" s="342"/>
      <c r="LCT1005" s="342"/>
      <c r="LCU1005" s="342"/>
      <c r="LCV1005" s="342"/>
      <c r="LCW1005" s="342"/>
      <c r="LCX1005" s="342"/>
      <c r="LCY1005" s="342"/>
      <c r="LCZ1005" s="342"/>
      <c r="LDA1005" s="342"/>
      <c r="LDB1005" s="342"/>
      <c r="LDC1005" s="342"/>
      <c r="LDD1005" s="342"/>
      <c r="LDE1005" s="342"/>
      <c r="LDF1005" s="342"/>
      <c r="LDG1005" s="342"/>
      <c r="LDH1005" s="342"/>
      <c r="LDI1005" s="342"/>
      <c r="LDJ1005" s="342"/>
      <c r="LDK1005" s="342"/>
      <c r="LDL1005" s="342"/>
      <c r="LDM1005" s="342"/>
      <c r="LDN1005" s="342"/>
      <c r="LDO1005" s="342"/>
      <c r="LDP1005" s="342"/>
      <c r="LDQ1005" s="342"/>
      <c r="LDR1005" s="342"/>
      <c r="LDS1005" s="342"/>
      <c r="LDT1005" s="342"/>
      <c r="LDU1005" s="342"/>
      <c r="LDV1005" s="342"/>
      <c r="LDW1005" s="342"/>
      <c r="LDX1005" s="342"/>
      <c r="LDY1005" s="342"/>
      <c r="LDZ1005" s="342"/>
      <c r="LEA1005" s="342"/>
      <c r="LEB1005" s="342"/>
      <c r="LEC1005" s="342"/>
      <c r="LED1005" s="342"/>
      <c r="LEE1005" s="342"/>
      <c r="LEF1005" s="342"/>
      <c r="LEG1005" s="342"/>
      <c r="LEH1005" s="342"/>
      <c r="LEI1005" s="342"/>
      <c r="LEJ1005" s="342"/>
      <c r="LEK1005" s="342"/>
      <c r="LEL1005" s="342"/>
      <c r="LEM1005" s="342"/>
      <c r="LEN1005" s="342"/>
      <c r="LEO1005" s="342"/>
      <c r="LEP1005" s="342"/>
      <c r="LEQ1005" s="342"/>
      <c r="LER1005" s="342"/>
      <c r="LES1005" s="342"/>
      <c r="LET1005" s="342"/>
      <c r="LEU1005" s="342"/>
      <c r="LEV1005" s="342"/>
      <c r="LEW1005" s="342"/>
      <c r="LEX1005" s="342"/>
      <c r="LEY1005" s="342"/>
      <c r="LEZ1005" s="342"/>
      <c r="LFA1005" s="342"/>
      <c r="LFB1005" s="342"/>
      <c r="LFC1005" s="342"/>
      <c r="LFD1005" s="342"/>
      <c r="LFE1005" s="342"/>
      <c r="LFF1005" s="342"/>
      <c r="LFG1005" s="342"/>
      <c r="LFH1005" s="342"/>
      <c r="LFI1005" s="342"/>
      <c r="LFJ1005" s="342"/>
      <c r="LFK1005" s="342"/>
      <c r="LFL1005" s="342"/>
      <c r="LFM1005" s="342"/>
      <c r="LFN1005" s="342"/>
      <c r="LFO1005" s="342"/>
      <c r="LFP1005" s="342"/>
      <c r="LFQ1005" s="342"/>
      <c r="LFR1005" s="342"/>
      <c r="LFS1005" s="342"/>
      <c r="LFT1005" s="342"/>
      <c r="LFU1005" s="342"/>
      <c r="LFV1005" s="342"/>
      <c r="LFW1005" s="342"/>
      <c r="LFX1005" s="342"/>
      <c r="LFY1005" s="342"/>
      <c r="LFZ1005" s="342"/>
      <c r="LGA1005" s="342"/>
      <c r="LGB1005" s="342"/>
      <c r="LGC1005" s="342"/>
      <c r="LGD1005" s="342"/>
      <c r="LGE1005" s="342"/>
      <c r="LGF1005" s="342"/>
      <c r="LGG1005" s="342"/>
      <c r="LGH1005" s="342"/>
      <c r="LGI1005" s="342"/>
      <c r="LGJ1005" s="342"/>
      <c r="LGK1005" s="342"/>
      <c r="LGL1005" s="342"/>
      <c r="LGM1005" s="342"/>
      <c r="LGN1005" s="342"/>
      <c r="LGO1005" s="342"/>
      <c r="LGP1005" s="342"/>
      <c r="LGQ1005" s="342"/>
      <c r="LGR1005" s="342"/>
      <c r="LGS1005" s="342"/>
      <c r="LGT1005" s="342"/>
      <c r="LGU1005" s="342"/>
      <c r="LGV1005" s="342"/>
      <c r="LGW1005" s="342"/>
      <c r="LGX1005" s="342"/>
      <c r="LGY1005" s="342"/>
      <c r="LGZ1005" s="342"/>
      <c r="LHA1005" s="342"/>
      <c r="LHB1005" s="342"/>
      <c r="LHC1005" s="342"/>
      <c r="LHD1005" s="342"/>
      <c r="LHE1005" s="342"/>
      <c r="LHF1005" s="342"/>
      <c r="LHG1005" s="342"/>
      <c r="LHH1005" s="342"/>
      <c r="LHI1005" s="342"/>
      <c r="LHJ1005" s="342"/>
      <c r="LHK1005" s="342"/>
      <c r="LHL1005" s="342"/>
      <c r="LHM1005" s="342"/>
      <c r="LHN1005" s="342"/>
      <c r="LHO1005" s="342"/>
      <c r="LHP1005" s="342"/>
      <c r="LHQ1005" s="342"/>
      <c r="LHR1005" s="342"/>
      <c r="LHS1005" s="342"/>
      <c r="LHT1005" s="342"/>
      <c r="LHU1005" s="342"/>
      <c r="LHV1005" s="342"/>
      <c r="LHW1005" s="342"/>
      <c r="LHX1005" s="342"/>
      <c r="LHY1005" s="342"/>
      <c r="LHZ1005" s="342"/>
      <c r="LIA1005" s="342"/>
      <c r="LIB1005" s="342"/>
      <c r="LIC1005" s="342"/>
      <c r="LID1005" s="342"/>
      <c r="LIE1005" s="342"/>
      <c r="LIF1005" s="342"/>
      <c r="LIG1005" s="342"/>
      <c r="LIH1005" s="342"/>
      <c r="LII1005" s="342"/>
      <c r="LIJ1005" s="342"/>
      <c r="LIK1005" s="342"/>
      <c r="LIL1005" s="342"/>
      <c r="LIM1005" s="342"/>
      <c r="LIN1005" s="342"/>
      <c r="LIO1005" s="342"/>
      <c r="LIP1005" s="342"/>
      <c r="LIQ1005" s="342"/>
      <c r="LIR1005" s="342"/>
      <c r="LIS1005" s="342"/>
      <c r="LIT1005" s="342"/>
      <c r="LIU1005" s="342"/>
      <c r="LIV1005" s="342"/>
      <c r="LIW1005" s="342"/>
      <c r="LIX1005" s="342"/>
      <c r="LIY1005" s="342"/>
      <c r="LIZ1005" s="342"/>
      <c r="LJA1005" s="342"/>
      <c r="LJB1005" s="342"/>
      <c r="LJC1005" s="342"/>
      <c r="LJD1005" s="342"/>
      <c r="LJE1005" s="342"/>
      <c r="LJF1005" s="342"/>
      <c r="LJG1005" s="342"/>
      <c r="LJH1005" s="342"/>
      <c r="LJI1005" s="342"/>
      <c r="LJJ1005" s="342"/>
      <c r="LJK1005" s="342"/>
      <c r="LJL1005" s="342"/>
      <c r="LJM1005" s="342"/>
      <c r="LJN1005" s="342"/>
      <c r="LJO1005" s="342"/>
      <c r="LJP1005" s="342"/>
      <c r="LJQ1005" s="342"/>
      <c r="LJR1005" s="342"/>
      <c r="LJS1005" s="342"/>
      <c r="LJT1005" s="342"/>
      <c r="LJU1005" s="342"/>
      <c r="LJV1005" s="342"/>
      <c r="LJW1005" s="342"/>
      <c r="LJX1005" s="342"/>
      <c r="LJY1005" s="342"/>
      <c r="LJZ1005" s="342"/>
      <c r="LKA1005" s="342"/>
      <c r="LKB1005" s="342"/>
      <c r="LKC1005" s="342"/>
      <c r="LKD1005" s="342"/>
      <c r="LKE1005" s="342"/>
      <c r="LKF1005" s="342"/>
      <c r="LKG1005" s="342"/>
      <c r="LKH1005" s="342"/>
      <c r="LKI1005" s="342"/>
      <c r="LKJ1005" s="342"/>
      <c r="LKK1005" s="342"/>
      <c r="LKL1005" s="342"/>
      <c r="LKM1005" s="342"/>
      <c r="LKN1005" s="342"/>
      <c r="LKO1005" s="342"/>
      <c r="LKP1005" s="342"/>
      <c r="LKQ1005" s="342"/>
      <c r="LKR1005" s="342"/>
      <c r="LKS1005" s="342"/>
      <c r="LKT1005" s="342"/>
      <c r="LKU1005" s="342"/>
      <c r="LKV1005" s="342"/>
      <c r="LKW1005" s="342"/>
      <c r="LKX1005" s="342"/>
      <c r="LKY1005" s="342"/>
      <c r="LKZ1005" s="342"/>
      <c r="LLA1005" s="342"/>
      <c r="LLB1005" s="342"/>
      <c r="LLC1005" s="342"/>
      <c r="LLD1005" s="342"/>
      <c r="LLE1005" s="342"/>
      <c r="LLF1005" s="342"/>
      <c r="LLG1005" s="342"/>
      <c r="LLH1005" s="342"/>
      <c r="LLI1005" s="342"/>
      <c r="LLJ1005" s="342"/>
      <c r="LLK1005" s="342"/>
      <c r="LLL1005" s="342"/>
      <c r="LLM1005" s="342"/>
      <c r="LLN1005" s="342"/>
      <c r="LLO1005" s="342"/>
      <c r="LLP1005" s="342"/>
      <c r="LLQ1005" s="342"/>
      <c r="LLR1005" s="342"/>
      <c r="LLS1005" s="342"/>
      <c r="LLT1005" s="342"/>
      <c r="LLU1005" s="342"/>
      <c r="LLV1005" s="342"/>
      <c r="LLW1005" s="342"/>
      <c r="LLX1005" s="342"/>
      <c r="LLY1005" s="342"/>
      <c r="LLZ1005" s="342"/>
      <c r="LMA1005" s="342"/>
      <c r="LMB1005" s="342"/>
      <c r="LMC1005" s="342"/>
      <c r="LMD1005" s="342"/>
      <c r="LME1005" s="342"/>
      <c r="LMF1005" s="342"/>
      <c r="LMG1005" s="342"/>
      <c r="LMH1005" s="342"/>
      <c r="LMI1005" s="342"/>
      <c r="LMJ1005" s="342"/>
      <c r="LMK1005" s="342"/>
      <c r="LML1005" s="342"/>
      <c r="LMM1005" s="342"/>
      <c r="LMN1005" s="342"/>
      <c r="LMO1005" s="342"/>
      <c r="LMP1005" s="342"/>
      <c r="LMQ1005" s="342"/>
      <c r="LMR1005" s="342"/>
      <c r="LMS1005" s="342"/>
      <c r="LMT1005" s="342"/>
      <c r="LMU1005" s="342"/>
      <c r="LMV1005" s="342"/>
      <c r="LMW1005" s="342"/>
      <c r="LMX1005" s="342"/>
      <c r="LMY1005" s="342"/>
      <c r="LMZ1005" s="342"/>
      <c r="LNA1005" s="342"/>
      <c r="LNB1005" s="342"/>
      <c r="LNC1005" s="342"/>
      <c r="LND1005" s="342"/>
      <c r="LNE1005" s="342"/>
      <c r="LNF1005" s="342"/>
      <c r="LNG1005" s="342"/>
      <c r="LNH1005" s="342"/>
      <c r="LNI1005" s="342"/>
      <c r="LNJ1005" s="342"/>
      <c r="LNK1005" s="342"/>
      <c r="LNL1005" s="342"/>
      <c r="LNM1005" s="342"/>
      <c r="LNN1005" s="342"/>
      <c r="LNO1005" s="342"/>
      <c r="LNP1005" s="342"/>
      <c r="LNQ1005" s="342"/>
      <c r="LNR1005" s="342"/>
      <c r="LNS1005" s="342"/>
      <c r="LNT1005" s="342"/>
      <c r="LNU1005" s="342"/>
      <c r="LNV1005" s="342"/>
      <c r="LNW1005" s="342"/>
      <c r="LNX1005" s="342"/>
      <c r="LNY1005" s="342"/>
      <c r="LNZ1005" s="342"/>
      <c r="LOA1005" s="342"/>
      <c r="LOB1005" s="342"/>
      <c r="LOC1005" s="342"/>
      <c r="LOD1005" s="342"/>
      <c r="LOE1005" s="342"/>
      <c r="LOF1005" s="342"/>
      <c r="LOG1005" s="342"/>
      <c r="LOH1005" s="342"/>
      <c r="LOI1005" s="342"/>
      <c r="LOJ1005" s="342"/>
      <c r="LOK1005" s="342"/>
      <c r="LOL1005" s="342"/>
      <c r="LOM1005" s="342"/>
      <c r="LON1005" s="342"/>
      <c r="LOO1005" s="342"/>
      <c r="LOP1005" s="342"/>
      <c r="LOQ1005" s="342"/>
      <c r="LOR1005" s="342"/>
      <c r="LOS1005" s="342"/>
      <c r="LOT1005" s="342"/>
      <c r="LOU1005" s="342"/>
      <c r="LOV1005" s="342"/>
      <c r="LOW1005" s="342"/>
      <c r="LOX1005" s="342"/>
      <c r="LOY1005" s="342"/>
      <c r="LOZ1005" s="342"/>
      <c r="LPA1005" s="342"/>
      <c r="LPB1005" s="342"/>
      <c r="LPC1005" s="342"/>
      <c r="LPD1005" s="342"/>
      <c r="LPE1005" s="342"/>
      <c r="LPF1005" s="342"/>
      <c r="LPG1005" s="342"/>
      <c r="LPH1005" s="342"/>
      <c r="LPI1005" s="342"/>
      <c r="LPJ1005" s="342"/>
      <c r="LPK1005" s="342"/>
      <c r="LPL1005" s="342"/>
      <c r="LPM1005" s="342"/>
      <c r="LPN1005" s="342"/>
      <c r="LPO1005" s="342"/>
      <c r="LPP1005" s="342"/>
      <c r="LPQ1005" s="342"/>
      <c r="LPR1005" s="342"/>
      <c r="LPS1005" s="342"/>
      <c r="LPT1005" s="342"/>
      <c r="LPU1005" s="342"/>
      <c r="LPV1005" s="342"/>
      <c r="LPW1005" s="342"/>
      <c r="LPX1005" s="342"/>
      <c r="LPY1005" s="342"/>
      <c r="LPZ1005" s="342"/>
      <c r="LQA1005" s="342"/>
      <c r="LQB1005" s="342"/>
      <c r="LQC1005" s="342"/>
      <c r="LQD1005" s="342"/>
      <c r="LQE1005" s="342"/>
      <c r="LQF1005" s="342"/>
      <c r="LQG1005" s="342"/>
      <c r="LQH1005" s="342"/>
      <c r="LQI1005" s="342"/>
      <c r="LQJ1005" s="342"/>
      <c r="LQK1005" s="342"/>
      <c r="LQL1005" s="342"/>
      <c r="LQM1005" s="342"/>
      <c r="LQN1005" s="342"/>
      <c r="LQO1005" s="342"/>
      <c r="LQP1005" s="342"/>
      <c r="LQQ1005" s="342"/>
      <c r="LQR1005" s="342"/>
      <c r="LQS1005" s="342"/>
      <c r="LQT1005" s="342"/>
      <c r="LQU1005" s="342"/>
      <c r="LQV1005" s="342"/>
      <c r="LQW1005" s="342"/>
      <c r="LQX1005" s="342"/>
      <c r="LQY1005" s="342"/>
      <c r="LQZ1005" s="342"/>
      <c r="LRA1005" s="342"/>
      <c r="LRB1005" s="342"/>
      <c r="LRC1005" s="342"/>
      <c r="LRD1005" s="342"/>
      <c r="LRE1005" s="342"/>
      <c r="LRF1005" s="342"/>
      <c r="LRG1005" s="342"/>
      <c r="LRH1005" s="342"/>
      <c r="LRI1005" s="342"/>
      <c r="LRJ1005" s="342"/>
      <c r="LRK1005" s="342"/>
      <c r="LRL1005" s="342"/>
      <c r="LRM1005" s="342"/>
      <c r="LRN1005" s="342"/>
      <c r="LRO1005" s="342"/>
      <c r="LRP1005" s="342"/>
      <c r="LRQ1005" s="342"/>
      <c r="LRR1005" s="342"/>
      <c r="LRS1005" s="342"/>
      <c r="LRT1005" s="342"/>
      <c r="LRU1005" s="342"/>
      <c r="LRV1005" s="342"/>
      <c r="LRW1005" s="342"/>
      <c r="LRX1005" s="342"/>
      <c r="LRY1005" s="342"/>
      <c r="LRZ1005" s="342"/>
      <c r="LSA1005" s="342"/>
      <c r="LSB1005" s="342"/>
      <c r="LSC1005" s="342"/>
      <c r="LSD1005" s="342"/>
      <c r="LSE1005" s="342"/>
      <c r="LSF1005" s="342"/>
      <c r="LSG1005" s="342"/>
      <c r="LSH1005" s="342"/>
      <c r="LSI1005" s="342"/>
      <c r="LSJ1005" s="342"/>
      <c r="LSK1005" s="342"/>
      <c r="LSL1005" s="342"/>
      <c r="LSM1005" s="342"/>
      <c r="LSN1005" s="342"/>
      <c r="LSO1005" s="342"/>
      <c r="LSP1005" s="342"/>
      <c r="LSQ1005" s="342"/>
      <c r="LSR1005" s="342"/>
      <c r="LSS1005" s="342"/>
      <c r="LST1005" s="342"/>
      <c r="LSU1005" s="342"/>
      <c r="LSV1005" s="342"/>
      <c r="LSW1005" s="342"/>
      <c r="LSX1005" s="342"/>
      <c r="LSY1005" s="342"/>
      <c r="LSZ1005" s="342"/>
      <c r="LTA1005" s="342"/>
      <c r="LTB1005" s="342"/>
      <c r="LTC1005" s="342"/>
      <c r="LTD1005" s="342"/>
      <c r="LTE1005" s="342"/>
      <c r="LTF1005" s="342"/>
      <c r="LTG1005" s="342"/>
      <c r="LTH1005" s="342"/>
      <c r="LTI1005" s="342"/>
      <c r="LTJ1005" s="342"/>
      <c r="LTK1005" s="342"/>
      <c r="LTL1005" s="342"/>
      <c r="LTM1005" s="342"/>
      <c r="LTN1005" s="342"/>
      <c r="LTO1005" s="342"/>
      <c r="LTP1005" s="342"/>
      <c r="LTQ1005" s="342"/>
      <c r="LTR1005" s="342"/>
      <c r="LTS1005" s="342"/>
      <c r="LTT1005" s="342"/>
      <c r="LTU1005" s="342"/>
      <c r="LTV1005" s="342"/>
      <c r="LTW1005" s="342"/>
      <c r="LTX1005" s="342"/>
      <c r="LTY1005" s="342"/>
      <c r="LTZ1005" s="342"/>
      <c r="LUA1005" s="342"/>
      <c r="LUB1005" s="342"/>
      <c r="LUC1005" s="342"/>
      <c r="LUD1005" s="342"/>
      <c r="LUE1005" s="342"/>
      <c r="LUF1005" s="342"/>
      <c r="LUG1005" s="342"/>
      <c r="LUH1005" s="342"/>
      <c r="LUI1005" s="342"/>
      <c r="LUJ1005" s="342"/>
      <c r="LUK1005" s="342"/>
      <c r="LUL1005" s="342"/>
      <c r="LUM1005" s="342"/>
      <c r="LUN1005" s="342"/>
      <c r="LUO1005" s="342"/>
      <c r="LUP1005" s="342"/>
      <c r="LUQ1005" s="342"/>
      <c r="LUR1005" s="342"/>
      <c r="LUS1005" s="342"/>
      <c r="LUT1005" s="342"/>
      <c r="LUU1005" s="342"/>
      <c r="LUV1005" s="342"/>
      <c r="LUW1005" s="342"/>
      <c r="LUX1005" s="342"/>
      <c r="LUY1005" s="342"/>
      <c r="LUZ1005" s="342"/>
      <c r="LVA1005" s="342"/>
      <c r="LVB1005" s="342"/>
      <c r="LVC1005" s="342"/>
      <c r="LVD1005" s="342"/>
      <c r="LVE1005" s="342"/>
      <c r="LVF1005" s="342"/>
      <c r="LVG1005" s="342"/>
      <c r="LVH1005" s="342"/>
      <c r="LVI1005" s="342"/>
      <c r="LVJ1005" s="342"/>
      <c r="LVK1005" s="342"/>
      <c r="LVL1005" s="342"/>
      <c r="LVM1005" s="342"/>
      <c r="LVN1005" s="342"/>
      <c r="LVO1005" s="342"/>
      <c r="LVP1005" s="342"/>
      <c r="LVQ1005" s="342"/>
      <c r="LVR1005" s="342"/>
      <c r="LVS1005" s="342"/>
      <c r="LVT1005" s="342"/>
      <c r="LVU1005" s="342"/>
      <c r="LVV1005" s="342"/>
      <c r="LVW1005" s="342"/>
      <c r="LVX1005" s="342"/>
      <c r="LVY1005" s="342"/>
      <c r="LVZ1005" s="342"/>
      <c r="LWA1005" s="342"/>
      <c r="LWB1005" s="342"/>
      <c r="LWC1005" s="342"/>
      <c r="LWD1005" s="342"/>
      <c r="LWE1005" s="342"/>
      <c r="LWF1005" s="342"/>
      <c r="LWG1005" s="342"/>
      <c r="LWH1005" s="342"/>
      <c r="LWI1005" s="342"/>
      <c r="LWJ1005" s="342"/>
      <c r="LWK1005" s="342"/>
      <c r="LWL1005" s="342"/>
      <c r="LWM1005" s="342"/>
      <c r="LWN1005" s="342"/>
      <c r="LWO1005" s="342"/>
      <c r="LWP1005" s="342"/>
      <c r="LWQ1005" s="342"/>
      <c r="LWR1005" s="342"/>
      <c r="LWS1005" s="342"/>
      <c r="LWT1005" s="342"/>
      <c r="LWU1005" s="342"/>
      <c r="LWV1005" s="342"/>
      <c r="LWW1005" s="342"/>
      <c r="LWX1005" s="342"/>
      <c r="LWY1005" s="342"/>
      <c r="LWZ1005" s="342"/>
      <c r="LXA1005" s="342"/>
      <c r="LXB1005" s="342"/>
      <c r="LXC1005" s="342"/>
      <c r="LXD1005" s="342"/>
      <c r="LXE1005" s="342"/>
      <c r="LXF1005" s="342"/>
      <c r="LXG1005" s="342"/>
      <c r="LXH1005" s="342"/>
      <c r="LXI1005" s="342"/>
      <c r="LXJ1005" s="342"/>
      <c r="LXK1005" s="342"/>
      <c r="LXL1005" s="342"/>
      <c r="LXM1005" s="342"/>
      <c r="LXN1005" s="342"/>
      <c r="LXO1005" s="342"/>
      <c r="LXP1005" s="342"/>
      <c r="LXQ1005" s="342"/>
      <c r="LXR1005" s="342"/>
      <c r="LXS1005" s="342"/>
      <c r="LXT1005" s="342"/>
      <c r="LXU1005" s="342"/>
      <c r="LXV1005" s="342"/>
      <c r="LXW1005" s="342"/>
      <c r="LXX1005" s="342"/>
      <c r="LXY1005" s="342"/>
      <c r="LXZ1005" s="342"/>
      <c r="LYA1005" s="342"/>
      <c r="LYB1005" s="342"/>
      <c r="LYC1005" s="342"/>
      <c r="LYD1005" s="342"/>
      <c r="LYE1005" s="342"/>
      <c r="LYF1005" s="342"/>
      <c r="LYG1005" s="342"/>
      <c r="LYH1005" s="342"/>
      <c r="LYI1005" s="342"/>
      <c r="LYJ1005" s="342"/>
      <c r="LYK1005" s="342"/>
      <c r="LYL1005" s="342"/>
      <c r="LYM1005" s="342"/>
      <c r="LYN1005" s="342"/>
      <c r="LYO1005" s="342"/>
      <c r="LYP1005" s="342"/>
      <c r="LYQ1005" s="342"/>
      <c r="LYR1005" s="342"/>
      <c r="LYS1005" s="342"/>
      <c r="LYT1005" s="342"/>
      <c r="LYU1005" s="342"/>
      <c r="LYV1005" s="342"/>
      <c r="LYW1005" s="342"/>
      <c r="LYX1005" s="342"/>
      <c r="LYY1005" s="342"/>
      <c r="LYZ1005" s="342"/>
      <c r="LZA1005" s="342"/>
      <c r="LZB1005" s="342"/>
      <c r="LZC1005" s="342"/>
      <c r="LZD1005" s="342"/>
      <c r="LZE1005" s="342"/>
      <c r="LZF1005" s="342"/>
      <c r="LZG1005" s="342"/>
      <c r="LZH1005" s="342"/>
      <c r="LZI1005" s="342"/>
      <c r="LZJ1005" s="342"/>
      <c r="LZK1005" s="342"/>
      <c r="LZL1005" s="342"/>
      <c r="LZM1005" s="342"/>
      <c r="LZN1005" s="342"/>
      <c r="LZO1005" s="342"/>
      <c r="LZP1005" s="342"/>
      <c r="LZQ1005" s="342"/>
      <c r="LZR1005" s="342"/>
      <c r="LZS1005" s="342"/>
      <c r="LZT1005" s="342"/>
      <c r="LZU1005" s="342"/>
      <c r="LZV1005" s="342"/>
      <c r="LZW1005" s="342"/>
      <c r="LZX1005" s="342"/>
      <c r="LZY1005" s="342"/>
      <c r="LZZ1005" s="342"/>
      <c r="MAA1005" s="342"/>
      <c r="MAB1005" s="342"/>
      <c r="MAC1005" s="342"/>
      <c r="MAD1005" s="342"/>
      <c r="MAE1005" s="342"/>
      <c r="MAF1005" s="342"/>
      <c r="MAG1005" s="342"/>
      <c r="MAH1005" s="342"/>
      <c r="MAI1005" s="342"/>
      <c r="MAJ1005" s="342"/>
      <c r="MAK1005" s="342"/>
      <c r="MAL1005" s="342"/>
      <c r="MAM1005" s="342"/>
      <c r="MAN1005" s="342"/>
      <c r="MAO1005" s="342"/>
      <c r="MAP1005" s="342"/>
      <c r="MAQ1005" s="342"/>
      <c r="MAR1005" s="342"/>
      <c r="MAS1005" s="342"/>
      <c r="MAT1005" s="342"/>
      <c r="MAU1005" s="342"/>
      <c r="MAV1005" s="342"/>
      <c r="MAW1005" s="342"/>
      <c r="MAX1005" s="342"/>
      <c r="MAY1005" s="342"/>
      <c r="MAZ1005" s="342"/>
      <c r="MBA1005" s="342"/>
      <c r="MBB1005" s="342"/>
      <c r="MBC1005" s="342"/>
      <c r="MBD1005" s="342"/>
      <c r="MBE1005" s="342"/>
      <c r="MBF1005" s="342"/>
      <c r="MBG1005" s="342"/>
      <c r="MBH1005" s="342"/>
      <c r="MBI1005" s="342"/>
      <c r="MBJ1005" s="342"/>
      <c r="MBK1005" s="342"/>
      <c r="MBL1005" s="342"/>
      <c r="MBM1005" s="342"/>
      <c r="MBN1005" s="342"/>
      <c r="MBO1005" s="342"/>
      <c r="MBP1005" s="342"/>
      <c r="MBQ1005" s="342"/>
      <c r="MBR1005" s="342"/>
      <c r="MBS1005" s="342"/>
      <c r="MBT1005" s="342"/>
      <c r="MBU1005" s="342"/>
      <c r="MBV1005" s="342"/>
      <c r="MBW1005" s="342"/>
      <c r="MBX1005" s="342"/>
      <c r="MBY1005" s="342"/>
      <c r="MBZ1005" s="342"/>
      <c r="MCA1005" s="342"/>
      <c r="MCB1005" s="342"/>
      <c r="MCC1005" s="342"/>
      <c r="MCD1005" s="342"/>
      <c r="MCE1005" s="342"/>
      <c r="MCF1005" s="342"/>
      <c r="MCG1005" s="342"/>
      <c r="MCH1005" s="342"/>
      <c r="MCI1005" s="342"/>
      <c r="MCJ1005" s="342"/>
      <c r="MCK1005" s="342"/>
      <c r="MCL1005" s="342"/>
      <c r="MCM1005" s="342"/>
      <c r="MCN1005" s="342"/>
      <c r="MCO1005" s="342"/>
      <c r="MCP1005" s="342"/>
      <c r="MCQ1005" s="342"/>
      <c r="MCR1005" s="342"/>
      <c r="MCS1005" s="342"/>
      <c r="MCT1005" s="342"/>
      <c r="MCU1005" s="342"/>
      <c r="MCV1005" s="342"/>
      <c r="MCW1005" s="342"/>
      <c r="MCX1005" s="342"/>
      <c r="MCY1005" s="342"/>
      <c r="MCZ1005" s="342"/>
      <c r="MDA1005" s="342"/>
      <c r="MDB1005" s="342"/>
      <c r="MDC1005" s="342"/>
      <c r="MDD1005" s="342"/>
      <c r="MDE1005" s="342"/>
      <c r="MDF1005" s="342"/>
      <c r="MDG1005" s="342"/>
      <c r="MDH1005" s="342"/>
      <c r="MDI1005" s="342"/>
      <c r="MDJ1005" s="342"/>
      <c r="MDK1005" s="342"/>
      <c r="MDL1005" s="342"/>
      <c r="MDM1005" s="342"/>
      <c r="MDN1005" s="342"/>
      <c r="MDO1005" s="342"/>
      <c r="MDP1005" s="342"/>
      <c r="MDQ1005" s="342"/>
      <c r="MDR1005" s="342"/>
      <c r="MDS1005" s="342"/>
      <c r="MDT1005" s="342"/>
      <c r="MDU1005" s="342"/>
      <c r="MDV1005" s="342"/>
      <c r="MDW1005" s="342"/>
      <c r="MDX1005" s="342"/>
      <c r="MDY1005" s="342"/>
      <c r="MDZ1005" s="342"/>
      <c r="MEA1005" s="342"/>
      <c r="MEB1005" s="342"/>
      <c r="MEC1005" s="342"/>
      <c r="MED1005" s="342"/>
      <c r="MEE1005" s="342"/>
      <c r="MEF1005" s="342"/>
      <c r="MEG1005" s="342"/>
      <c r="MEH1005" s="342"/>
      <c r="MEI1005" s="342"/>
      <c r="MEJ1005" s="342"/>
      <c r="MEK1005" s="342"/>
      <c r="MEL1005" s="342"/>
      <c r="MEM1005" s="342"/>
      <c r="MEN1005" s="342"/>
      <c r="MEO1005" s="342"/>
      <c r="MEP1005" s="342"/>
      <c r="MEQ1005" s="342"/>
      <c r="MER1005" s="342"/>
      <c r="MES1005" s="342"/>
      <c r="MET1005" s="342"/>
      <c r="MEU1005" s="342"/>
      <c r="MEV1005" s="342"/>
      <c r="MEW1005" s="342"/>
      <c r="MEX1005" s="342"/>
      <c r="MEY1005" s="342"/>
      <c r="MEZ1005" s="342"/>
      <c r="MFA1005" s="342"/>
      <c r="MFB1005" s="342"/>
      <c r="MFC1005" s="342"/>
      <c r="MFD1005" s="342"/>
      <c r="MFE1005" s="342"/>
      <c r="MFF1005" s="342"/>
      <c r="MFG1005" s="342"/>
      <c r="MFH1005" s="342"/>
      <c r="MFI1005" s="342"/>
      <c r="MFJ1005" s="342"/>
      <c r="MFK1005" s="342"/>
      <c r="MFL1005" s="342"/>
      <c r="MFM1005" s="342"/>
      <c r="MFN1005" s="342"/>
      <c r="MFO1005" s="342"/>
      <c r="MFP1005" s="342"/>
      <c r="MFQ1005" s="342"/>
      <c r="MFR1005" s="342"/>
      <c r="MFS1005" s="342"/>
      <c r="MFT1005" s="342"/>
      <c r="MFU1005" s="342"/>
      <c r="MFV1005" s="342"/>
      <c r="MFW1005" s="342"/>
      <c r="MFX1005" s="342"/>
      <c r="MFY1005" s="342"/>
      <c r="MFZ1005" s="342"/>
      <c r="MGA1005" s="342"/>
      <c r="MGB1005" s="342"/>
      <c r="MGC1005" s="342"/>
      <c r="MGD1005" s="342"/>
      <c r="MGE1005" s="342"/>
      <c r="MGF1005" s="342"/>
      <c r="MGG1005" s="342"/>
      <c r="MGH1005" s="342"/>
      <c r="MGI1005" s="342"/>
      <c r="MGJ1005" s="342"/>
      <c r="MGK1005" s="342"/>
      <c r="MGL1005" s="342"/>
      <c r="MGM1005" s="342"/>
      <c r="MGN1005" s="342"/>
      <c r="MGO1005" s="342"/>
      <c r="MGP1005" s="342"/>
      <c r="MGQ1005" s="342"/>
      <c r="MGR1005" s="342"/>
      <c r="MGS1005" s="342"/>
      <c r="MGT1005" s="342"/>
      <c r="MGU1005" s="342"/>
      <c r="MGV1005" s="342"/>
      <c r="MGW1005" s="342"/>
      <c r="MGX1005" s="342"/>
      <c r="MGY1005" s="342"/>
      <c r="MGZ1005" s="342"/>
      <c r="MHA1005" s="342"/>
      <c r="MHB1005" s="342"/>
      <c r="MHC1005" s="342"/>
      <c r="MHD1005" s="342"/>
      <c r="MHE1005" s="342"/>
      <c r="MHF1005" s="342"/>
      <c r="MHG1005" s="342"/>
      <c r="MHH1005" s="342"/>
      <c r="MHI1005" s="342"/>
      <c r="MHJ1005" s="342"/>
      <c r="MHK1005" s="342"/>
      <c r="MHL1005" s="342"/>
      <c r="MHM1005" s="342"/>
      <c r="MHN1005" s="342"/>
      <c r="MHO1005" s="342"/>
      <c r="MHP1005" s="342"/>
      <c r="MHQ1005" s="342"/>
      <c r="MHR1005" s="342"/>
      <c r="MHS1005" s="342"/>
      <c r="MHT1005" s="342"/>
      <c r="MHU1005" s="342"/>
      <c r="MHV1005" s="342"/>
      <c r="MHW1005" s="342"/>
      <c r="MHX1005" s="342"/>
      <c r="MHY1005" s="342"/>
      <c r="MHZ1005" s="342"/>
      <c r="MIA1005" s="342"/>
      <c r="MIB1005" s="342"/>
      <c r="MIC1005" s="342"/>
      <c r="MID1005" s="342"/>
      <c r="MIE1005" s="342"/>
      <c r="MIF1005" s="342"/>
      <c r="MIG1005" s="342"/>
      <c r="MIH1005" s="342"/>
      <c r="MII1005" s="342"/>
      <c r="MIJ1005" s="342"/>
      <c r="MIK1005" s="342"/>
      <c r="MIL1005" s="342"/>
      <c r="MIM1005" s="342"/>
      <c r="MIN1005" s="342"/>
      <c r="MIO1005" s="342"/>
      <c r="MIP1005" s="342"/>
      <c r="MIQ1005" s="342"/>
      <c r="MIR1005" s="342"/>
      <c r="MIS1005" s="342"/>
      <c r="MIT1005" s="342"/>
      <c r="MIU1005" s="342"/>
      <c r="MIV1005" s="342"/>
      <c r="MIW1005" s="342"/>
      <c r="MIX1005" s="342"/>
      <c r="MIY1005" s="342"/>
      <c r="MIZ1005" s="342"/>
      <c r="MJA1005" s="342"/>
      <c r="MJB1005" s="342"/>
      <c r="MJC1005" s="342"/>
      <c r="MJD1005" s="342"/>
      <c r="MJE1005" s="342"/>
      <c r="MJF1005" s="342"/>
      <c r="MJG1005" s="342"/>
      <c r="MJH1005" s="342"/>
      <c r="MJI1005" s="342"/>
      <c r="MJJ1005" s="342"/>
      <c r="MJK1005" s="342"/>
      <c r="MJL1005" s="342"/>
      <c r="MJM1005" s="342"/>
      <c r="MJN1005" s="342"/>
      <c r="MJO1005" s="342"/>
      <c r="MJP1005" s="342"/>
      <c r="MJQ1005" s="342"/>
      <c r="MJR1005" s="342"/>
      <c r="MJS1005" s="342"/>
      <c r="MJT1005" s="342"/>
      <c r="MJU1005" s="342"/>
      <c r="MJV1005" s="342"/>
      <c r="MJW1005" s="342"/>
      <c r="MJX1005" s="342"/>
      <c r="MJY1005" s="342"/>
      <c r="MJZ1005" s="342"/>
      <c r="MKA1005" s="342"/>
      <c r="MKB1005" s="342"/>
      <c r="MKC1005" s="342"/>
      <c r="MKD1005" s="342"/>
      <c r="MKE1005" s="342"/>
      <c r="MKF1005" s="342"/>
      <c r="MKG1005" s="342"/>
      <c r="MKH1005" s="342"/>
      <c r="MKI1005" s="342"/>
      <c r="MKJ1005" s="342"/>
      <c r="MKK1005" s="342"/>
      <c r="MKL1005" s="342"/>
      <c r="MKM1005" s="342"/>
      <c r="MKN1005" s="342"/>
      <c r="MKO1005" s="342"/>
      <c r="MKP1005" s="342"/>
      <c r="MKQ1005" s="342"/>
      <c r="MKR1005" s="342"/>
      <c r="MKS1005" s="342"/>
      <c r="MKT1005" s="342"/>
      <c r="MKU1005" s="342"/>
      <c r="MKV1005" s="342"/>
      <c r="MKW1005" s="342"/>
      <c r="MKX1005" s="342"/>
      <c r="MKY1005" s="342"/>
      <c r="MKZ1005" s="342"/>
      <c r="MLA1005" s="342"/>
      <c r="MLB1005" s="342"/>
      <c r="MLC1005" s="342"/>
      <c r="MLD1005" s="342"/>
      <c r="MLE1005" s="342"/>
      <c r="MLF1005" s="342"/>
      <c r="MLG1005" s="342"/>
      <c r="MLH1005" s="342"/>
      <c r="MLI1005" s="342"/>
      <c r="MLJ1005" s="342"/>
      <c r="MLK1005" s="342"/>
      <c r="MLL1005" s="342"/>
      <c r="MLM1005" s="342"/>
      <c r="MLN1005" s="342"/>
      <c r="MLO1005" s="342"/>
      <c r="MLP1005" s="342"/>
      <c r="MLQ1005" s="342"/>
      <c r="MLR1005" s="342"/>
      <c r="MLS1005" s="342"/>
      <c r="MLT1005" s="342"/>
      <c r="MLU1005" s="342"/>
      <c r="MLV1005" s="342"/>
      <c r="MLW1005" s="342"/>
      <c r="MLX1005" s="342"/>
      <c r="MLY1005" s="342"/>
      <c r="MLZ1005" s="342"/>
      <c r="MMA1005" s="342"/>
      <c r="MMB1005" s="342"/>
      <c r="MMC1005" s="342"/>
      <c r="MMD1005" s="342"/>
      <c r="MME1005" s="342"/>
      <c r="MMF1005" s="342"/>
      <c r="MMG1005" s="342"/>
      <c r="MMH1005" s="342"/>
      <c r="MMI1005" s="342"/>
      <c r="MMJ1005" s="342"/>
      <c r="MMK1005" s="342"/>
      <c r="MML1005" s="342"/>
      <c r="MMM1005" s="342"/>
      <c r="MMN1005" s="342"/>
      <c r="MMO1005" s="342"/>
      <c r="MMP1005" s="342"/>
      <c r="MMQ1005" s="342"/>
      <c r="MMR1005" s="342"/>
      <c r="MMS1005" s="342"/>
      <c r="MMT1005" s="342"/>
      <c r="MMU1005" s="342"/>
      <c r="MMV1005" s="342"/>
      <c r="MMW1005" s="342"/>
      <c r="MMX1005" s="342"/>
      <c r="MMY1005" s="342"/>
      <c r="MMZ1005" s="342"/>
      <c r="MNA1005" s="342"/>
      <c r="MNB1005" s="342"/>
      <c r="MNC1005" s="342"/>
      <c r="MND1005" s="342"/>
      <c r="MNE1005" s="342"/>
      <c r="MNF1005" s="342"/>
      <c r="MNG1005" s="342"/>
      <c r="MNH1005" s="342"/>
      <c r="MNI1005" s="342"/>
      <c r="MNJ1005" s="342"/>
      <c r="MNK1005" s="342"/>
      <c r="MNL1005" s="342"/>
      <c r="MNM1005" s="342"/>
      <c r="MNN1005" s="342"/>
      <c r="MNO1005" s="342"/>
      <c r="MNP1005" s="342"/>
      <c r="MNQ1005" s="342"/>
      <c r="MNR1005" s="342"/>
      <c r="MNS1005" s="342"/>
      <c r="MNT1005" s="342"/>
      <c r="MNU1005" s="342"/>
      <c r="MNV1005" s="342"/>
      <c r="MNW1005" s="342"/>
      <c r="MNX1005" s="342"/>
      <c r="MNY1005" s="342"/>
      <c r="MNZ1005" s="342"/>
      <c r="MOA1005" s="342"/>
      <c r="MOB1005" s="342"/>
      <c r="MOC1005" s="342"/>
      <c r="MOD1005" s="342"/>
      <c r="MOE1005" s="342"/>
      <c r="MOF1005" s="342"/>
      <c r="MOG1005" s="342"/>
      <c r="MOH1005" s="342"/>
      <c r="MOI1005" s="342"/>
      <c r="MOJ1005" s="342"/>
      <c r="MOK1005" s="342"/>
      <c r="MOL1005" s="342"/>
      <c r="MOM1005" s="342"/>
      <c r="MON1005" s="342"/>
      <c r="MOO1005" s="342"/>
      <c r="MOP1005" s="342"/>
      <c r="MOQ1005" s="342"/>
      <c r="MOR1005" s="342"/>
      <c r="MOS1005" s="342"/>
      <c r="MOT1005" s="342"/>
      <c r="MOU1005" s="342"/>
      <c r="MOV1005" s="342"/>
      <c r="MOW1005" s="342"/>
      <c r="MOX1005" s="342"/>
      <c r="MOY1005" s="342"/>
      <c r="MOZ1005" s="342"/>
      <c r="MPA1005" s="342"/>
      <c r="MPB1005" s="342"/>
      <c r="MPC1005" s="342"/>
      <c r="MPD1005" s="342"/>
      <c r="MPE1005" s="342"/>
      <c r="MPF1005" s="342"/>
      <c r="MPG1005" s="342"/>
      <c r="MPH1005" s="342"/>
      <c r="MPI1005" s="342"/>
      <c r="MPJ1005" s="342"/>
      <c r="MPK1005" s="342"/>
      <c r="MPL1005" s="342"/>
      <c r="MPM1005" s="342"/>
      <c r="MPN1005" s="342"/>
      <c r="MPO1005" s="342"/>
      <c r="MPP1005" s="342"/>
      <c r="MPQ1005" s="342"/>
      <c r="MPR1005" s="342"/>
      <c r="MPS1005" s="342"/>
      <c r="MPT1005" s="342"/>
      <c r="MPU1005" s="342"/>
      <c r="MPV1005" s="342"/>
      <c r="MPW1005" s="342"/>
      <c r="MPX1005" s="342"/>
      <c r="MPY1005" s="342"/>
      <c r="MPZ1005" s="342"/>
      <c r="MQA1005" s="342"/>
      <c r="MQB1005" s="342"/>
      <c r="MQC1005" s="342"/>
      <c r="MQD1005" s="342"/>
      <c r="MQE1005" s="342"/>
      <c r="MQF1005" s="342"/>
      <c r="MQG1005" s="342"/>
      <c r="MQH1005" s="342"/>
      <c r="MQI1005" s="342"/>
      <c r="MQJ1005" s="342"/>
      <c r="MQK1005" s="342"/>
      <c r="MQL1005" s="342"/>
      <c r="MQM1005" s="342"/>
      <c r="MQN1005" s="342"/>
      <c r="MQO1005" s="342"/>
      <c r="MQP1005" s="342"/>
      <c r="MQQ1005" s="342"/>
      <c r="MQR1005" s="342"/>
      <c r="MQS1005" s="342"/>
      <c r="MQT1005" s="342"/>
      <c r="MQU1005" s="342"/>
      <c r="MQV1005" s="342"/>
      <c r="MQW1005" s="342"/>
      <c r="MQX1005" s="342"/>
      <c r="MQY1005" s="342"/>
      <c r="MQZ1005" s="342"/>
      <c r="MRA1005" s="342"/>
      <c r="MRB1005" s="342"/>
      <c r="MRC1005" s="342"/>
      <c r="MRD1005" s="342"/>
      <c r="MRE1005" s="342"/>
      <c r="MRF1005" s="342"/>
      <c r="MRG1005" s="342"/>
      <c r="MRH1005" s="342"/>
      <c r="MRI1005" s="342"/>
      <c r="MRJ1005" s="342"/>
      <c r="MRK1005" s="342"/>
      <c r="MRL1005" s="342"/>
      <c r="MRM1005" s="342"/>
      <c r="MRN1005" s="342"/>
      <c r="MRO1005" s="342"/>
      <c r="MRP1005" s="342"/>
      <c r="MRQ1005" s="342"/>
      <c r="MRR1005" s="342"/>
      <c r="MRS1005" s="342"/>
      <c r="MRT1005" s="342"/>
      <c r="MRU1005" s="342"/>
      <c r="MRV1005" s="342"/>
      <c r="MRW1005" s="342"/>
      <c r="MRX1005" s="342"/>
      <c r="MRY1005" s="342"/>
      <c r="MRZ1005" s="342"/>
      <c r="MSA1005" s="342"/>
      <c r="MSB1005" s="342"/>
      <c r="MSC1005" s="342"/>
      <c r="MSD1005" s="342"/>
      <c r="MSE1005" s="342"/>
      <c r="MSF1005" s="342"/>
      <c r="MSG1005" s="342"/>
      <c r="MSH1005" s="342"/>
      <c r="MSI1005" s="342"/>
      <c r="MSJ1005" s="342"/>
      <c r="MSK1005" s="342"/>
      <c r="MSL1005" s="342"/>
      <c r="MSM1005" s="342"/>
      <c r="MSN1005" s="342"/>
      <c r="MSO1005" s="342"/>
      <c r="MSP1005" s="342"/>
      <c r="MSQ1005" s="342"/>
      <c r="MSR1005" s="342"/>
      <c r="MSS1005" s="342"/>
      <c r="MST1005" s="342"/>
      <c r="MSU1005" s="342"/>
      <c r="MSV1005" s="342"/>
      <c r="MSW1005" s="342"/>
      <c r="MSX1005" s="342"/>
      <c r="MSY1005" s="342"/>
      <c r="MSZ1005" s="342"/>
      <c r="MTA1005" s="342"/>
      <c r="MTB1005" s="342"/>
      <c r="MTC1005" s="342"/>
      <c r="MTD1005" s="342"/>
      <c r="MTE1005" s="342"/>
      <c r="MTF1005" s="342"/>
      <c r="MTG1005" s="342"/>
      <c r="MTH1005" s="342"/>
      <c r="MTI1005" s="342"/>
      <c r="MTJ1005" s="342"/>
      <c r="MTK1005" s="342"/>
      <c r="MTL1005" s="342"/>
      <c r="MTM1005" s="342"/>
      <c r="MTN1005" s="342"/>
      <c r="MTO1005" s="342"/>
      <c r="MTP1005" s="342"/>
      <c r="MTQ1005" s="342"/>
      <c r="MTR1005" s="342"/>
      <c r="MTS1005" s="342"/>
      <c r="MTT1005" s="342"/>
      <c r="MTU1005" s="342"/>
      <c r="MTV1005" s="342"/>
      <c r="MTW1005" s="342"/>
      <c r="MTX1005" s="342"/>
      <c r="MTY1005" s="342"/>
      <c r="MTZ1005" s="342"/>
      <c r="MUA1005" s="342"/>
      <c r="MUB1005" s="342"/>
      <c r="MUC1005" s="342"/>
      <c r="MUD1005" s="342"/>
      <c r="MUE1005" s="342"/>
      <c r="MUF1005" s="342"/>
      <c r="MUG1005" s="342"/>
      <c r="MUH1005" s="342"/>
      <c r="MUI1005" s="342"/>
      <c r="MUJ1005" s="342"/>
      <c r="MUK1005" s="342"/>
      <c r="MUL1005" s="342"/>
      <c r="MUM1005" s="342"/>
      <c r="MUN1005" s="342"/>
      <c r="MUO1005" s="342"/>
      <c r="MUP1005" s="342"/>
      <c r="MUQ1005" s="342"/>
      <c r="MUR1005" s="342"/>
      <c r="MUS1005" s="342"/>
      <c r="MUT1005" s="342"/>
      <c r="MUU1005" s="342"/>
      <c r="MUV1005" s="342"/>
      <c r="MUW1005" s="342"/>
      <c r="MUX1005" s="342"/>
      <c r="MUY1005" s="342"/>
      <c r="MUZ1005" s="342"/>
      <c r="MVA1005" s="342"/>
      <c r="MVB1005" s="342"/>
      <c r="MVC1005" s="342"/>
      <c r="MVD1005" s="342"/>
      <c r="MVE1005" s="342"/>
      <c r="MVF1005" s="342"/>
      <c r="MVG1005" s="342"/>
      <c r="MVH1005" s="342"/>
      <c r="MVI1005" s="342"/>
      <c r="MVJ1005" s="342"/>
      <c r="MVK1005" s="342"/>
      <c r="MVL1005" s="342"/>
      <c r="MVM1005" s="342"/>
      <c r="MVN1005" s="342"/>
      <c r="MVO1005" s="342"/>
      <c r="MVP1005" s="342"/>
      <c r="MVQ1005" s="342"/>
      <c r="MVR1005" s="342"/>
      <c r="MVS1005" s="342"/>
      <c r="MVT1005" s="342"/>
      <c r="MVU1005" s="342"/>
      <c r="MVV1005" s="342"/>
      <c r="MVW1005" s="342"/>
      <c r="MVX1005" s="342"/>
      <c r="MVY1005" s="342"/>
      <c r="MVZ1005" s="342"/>
      <c r="MWA1005" s="342"/>
      <c r="MWB1005" s="342"/>
      <c r="MWC1005" s="342"/>
      <c r="MWD1005" s="342"/>
      <c r="MWE1005" s="342"/>
      <c r="MWF1005" s="342"/>
      <c r="MWG1005" s="342"/>
      <c r="MWH1005" s="342"/>
      <c r="MWI1005" s="342"/>
      <c r="MWJ1005" s="342"/>
      <c r="MWK1005" s="342"/>
      <c r="MWL1005" s="342"/>
      <c r="MWM1005" s="342"/>
      <c r="MWN1005" s="342"/>
      <c r="MWO1005" s="342"/>
      <c r="MWP1005" s="342"/>
      <c r="MWQ1005" s="342"/>
      <c r="MWR1005" s="342"/>
      <c r="MWS1005" s="342"/>
      <c r="MWT1005" s="342"/>
      <c r="MWU1005" s="342"/>
      <c r="MWV1005" s="342"/>
      <c r="MWW1005" s="342"/>
      <c r="MWX1005" s="342"/>
      <c r="MWY1005" s="342"/>
      <c r="MWZ1005" s="342"/>
      <c r="MXA1005" s="342"/>
      <c r="MXB1005" s="342"/>
      <c r="MXC1005" s="342"/>
      <c r="MXD1005" s="342"/>
      <c r="MXE1005" s="342"/>
      <c r="MXF1005" s="342"/>
      <c r="MXG1005" s="342"/>
      <c r="MXH1005" s="342"/>
      <c r="MXI1005" s="342"/>
      <c r="MXJ1005" s="342"/>
      <c r="MXK1005" s="342"/>
      <c r="MXL1005" s="342"/>
      <c r="MXM1005" s="342"/>
      <c r="MXN1005" s="342"/>
      <c r="MXO1005" s="342"/>
      <c r="MXP1005" s="342"/>
      <c r="MXQ1005" s="342"/>
      <c r="MXR1005" s="342"/>
      <c r="MXS1005" s="342"/>
      <c r="MXT1005" s="342"/>
      <c r="MXU1005" s="342"/>
      <c r="MXV1005" s="342"/>
      <c r="MXW1005" s="342"/>
      <c r="MXX1005" s="342"/>
      <c r="MXY1005" s="342"/>
      <c r="MXZ1005" s="342"/>
      <c r="MYA1005" s="342"/>
      <c r="MYB1005" s="342"/>
      <c r="MYC1005" s="342"/>
      <c r="MYD1005" s="342"/>
      <c r="MYE1005" s="342"/>
      <c r="MYF1005" s="342"/>
      <c r="MYG1005" s="342"/>
      <c r="MYH1005" s="342"/>
      <c r="MYI1005" s="342"/>
      <c r="MYJ1005" s="342"/>
      <c r="MYK1005" s="342"/>
      <c r="MYL1005" s="342"/>
      <c r="MYM1005" s="342"/>
      <c r="MYN1005" s="342"/>
      <c r="MYO1005" s="342"/>
      <c r="MYP1005" s="342"/>
      <c r="MYQ1005" s="342"/>
      <c r="MYR1005" s="342"/>
      <c r="MYS1005" s="342"/>
      <c r="MYT1005" s="342"/>
      <c r="MYU1005" s="342"/>
      <c r="MYV1005" s="342"/>
      <c r="MYW1005" s="342"/>
      <c r="MYX1005" s="342"/>
      <c r="MYY1005" s="342"/>
      <c r="MYZ1005" s="342"/>
      <c r="MZA1005" s="342"/>
      <c r="MZB1005" s="342"/>
      <c r="MZC1005" s="342"/>
      <c r="MZD1005" s="342"/>
      <c r="MZE1005" s="342"/>
      <c r="MZF1005" s="342"/>
      <c r="MZG1005" s="342"/>
      <c r="MZH1005" s="342"/>
      <c r="MZI1005" s="342"/>
      <c r="MZJ1005" s="342"/>
      <c r="MZK1005" s="342"/>
      <c r="MZL1005" s="342"/>
      <c r="MZM1005" s="342"/>
      <c r="MZN1005" s="342"/>
      <c r="MZO1005" s="342"/>
      <c r="MZP1005" s="342"/>
      <c r="MZQ1005" s="342"/>
      <c r="MZR1005" s="342"/>
      <c r="MZS1005" s="342"/>
      <c r="MZT1005" s="342"/>
      <c r="MZU1005" s="342"/>
      <c r="MZV1005" s="342"/>
      <c r="MZW1005" s="342"/>
      <c r="MZX1005" s="342"/>
      <c r="MZY1005" s="342"/>
      <c r="MZZ1005" s="342"/>
      <c r="NAA1005" s="342"/>
      <c r="NAB1005" s="342"/>
      <c r="NAC1005" s="342"/>
      <c r="NAD1005" s="342"/>
      <c r="NAE1005" s="342"/>
      <c r="NAF1005" s="342"/>
      <c r="NAG1005" s="342"/>
      <c r="NAH1005" s="342"/>
      <c r="NAI1005" s="342"/>
      <c r="NAJ1005" s="342"/>
      <c r="NAK1005" s="342"/>
      <c r="NAL1005" s="342"/>
      <c r="NAM1005" s="342"/>
      <c r="NAN1005" s="342"/>
      <c r="NAO1005" s="342"/>
      <c r="NAP1005" s="342"/>
      <c r="NAQ1005" s="342"/>
      <c r="NAR1005" s="342"/>
      <c r="NAS1005" s="342"/>
      <c r="NAT1005" s="342"/>
      <c r="NAU1005" s="342"/>
      <c r="NAV1005" s="342"/>
      <c r="NAW1005" s="342"/>
      <c r="NAX1005" s="342"/>
      <c r="NAY1005" s="342"/>
      <c r="NAZ1005" s="342"/>
      <c r="NBA1005" s="342"/>
      <c r="NBB1005" s="342"/>
      <c r="NBC1005" s="342"/>
      <c r="NBD1005" s="342"/>
      <c r="NBE1005" s="342"/>
      <c r="NBF1005" s="342"/>
      <c r="NBG1005" s="342"/>
      <c r="NBH1005" s="342"/>
      <c r="NBI1005" s="342"/>
      <c r="NBJ1005" s="342"/>
      <c r="NBK1005" s="342"/>
      <c r="NBL1005" s="342"/>
      <c r="NBM1005" s="342"/>
      <c r="NBN1005" s="342"/>
      <c r="NBO1005" s="342"/>
      <c r="NBP1005" s="342"/>
      <c r="NBQ1005" s="342"/>
      <c r="NBR1005" s="342"/>
      <c r="NBS1005" s="342"/>
      <c r="NBT1005" s="342"/>
      <c r="NBU1005" s="342"/>
      <c r="NBV1005" s="342"/>
      <c r="NBW1005" s="342"/>
      <c r="NBX1005" s="342"/>
      <c r="NBY1005" s="342"/>
      <c r="NBZ1005" s="342"/>
      <c r="NCA1005" s="342"/>
      <c r="NCB1005" s="342"/>
      <c r="NCC1005" s="342"/>
      <c r="NCD1005" s="342"/>
      <c r="NCE1005" s="342"/>
      <c r="NCF1005" s="342"/>
      <c r="NCG1005" s="342"/>
      <c r="NCH1005" s="342"/>
      <c r="NCI1005" s="342"/>
      <c r="NCJ1005" s="342"/>
      <c r="NCK1005" s="342"/>
      <c r="NCL1005" s="342"/>
      <c r="NCM1005" s="342"/>
      <c r="NCN1005" s="342"/>
      <c r="NCO1005" s="342"/>
      <c r="NCP1005" s="342"/>
      <c r="NCQ1005" s="342"/>
      <c r="NCR1005" s="342"/>
      <c r="NCS1005" s="342"/>
      <c r="NCT1005" s="342"/>
      <c r="NCU1005" s="342"/>
      <c r="NCV1005" s="342"/>
      <c r="NCW1005" s="342"/>
      <c r="NCX1005" s="342"/>
      <c r="NCY1005" s="342"/>
      <c r="NCZ1005" s="342"/>
      <c r="NDA1005" s="342"/>
      <c r="NDB1005" s="342"/>
      <c r="NDC1005" s="342"/>
      <c r="NDD1005" s="342"/>
      <c r="NDE1005" s="342"/>
      <c r="NDF1005" s="342"/>
      <c r="NDG1005" s="342"/>
      <c r="NDH1005" s="342"/>
      <c r="NDI1005" s="342"/>
      <c r="NDJ1005" s="342"/>
      <c r="NDK1005" s="342"/>
      <c r="NDL1005" s="342"/>
      <c r="NDM1005" s="342"/>
      <c r="NDN1005" s="342"/>
      <c r="NDO1005" s="342"/>
      <c r="NDP1005" s="342"/>
      <c r="NDQ1005" s="342"/>
      <c r="NDR1005" s="342"/>
      <c r="NDS1005" s="342"/>
      <c r="NDT1005" s="342"/>
      <c r="NDU1005" s="342"/>
      <c r="NDV1005" s="342"/>
      <c r="NDW1005" s="342"/>
      <c r="NDX1005" s="342"/>
      <c r="NDY1005" s="342"/>
      <c r="NDZ1005" s="342"/>
      <c r="NEA1005" s="342"/>
      <c r="NEB1005" s="342"/>
      <c r="NEC1005" s="342"/>
      <c r="NED1005" s="342"/>
      <c r="NEE1005" s="342"/>
      <c r="NEF1005" s="342"/>
      <c r="NEG1005" s="342"/>
      <c r="NEH1005" s="342"/>
      <c r="NEI1005" s="342"/>
      <c r="NEJ1005" s="342"/>
      <c r="NEK1005" s="342"/>
      <c r="NEL1005" s="342"/>
      <c r="NEM1005" s="342"/>
      <c r="NEN1005" s="342"/>
      <c r="NEO1005" s="342"/>
      <c r="NEP1005" s="342"/>
      <c r="NEQ1005" s="342"/>
      <c r="NER1005" s="342"/>
      <c r="NES1005" s="342"/>
      <c r="NET1005" s="342"/>
      <c r="NEU1005" s="342"/>
      <c r="NEV1005" s="342"/>
      <c r="NEW1005" s="342"/>
      <c r="NEX1005" s="342"/>
      <c r="NEY1005" s="342"/>
      <c r="NEZ1005" s="342"/>
      <c r="NFA1005" s="342"/>
      <c r="NFB1005" s="342"/>
      <c r="NFC1005" s="342"/>
      <c r="NFD1005" s="342"/>
      <c r="NFE1005" s="342"/>
      <c r="NFF1005" s="342"/>
      <c r="NFG1005" s="342"/>
      <c r="NFH1005" s="342"/>
      <c r="NFI1005" s="342"/>
      <c r="NFJ1005" s="342"/>
      <c r="NFK1005" s="342"/>
      <c r="NFL1005" s="342"/>
      <c r="NFM1005" s="342"/>
      <c r="NFN1005" s="342"/>
      <c r="NFO1005" s="342"/>
      <c r="NFP1005" s="342"/>
      <c r="NFQ1005" s="342"/>
      <c r="NFR1005" s="342"/>
      <c r="NFS1005" s="342"/>
      <c r="NFT1005" s="342"/>
      <c r="NFU1005" s="342"/>
      <c r="NFV1005" s="342"/>
      <c r="NFW1005" s="342"/>
      <c r="NFX1005" s="342"/>
      <c r="NFY1005" s="342"/>
      <c r="NFZ1005" s="342"/>
      <c r="NGA1005" s="342"/>
      <c r="NGB1005" s="342"/>
      <c r="NGC1005" s="342"/>
      <c r="NGD1005" s="342"/>
      <c r="NGE1005" s="342"/>
      <c r="NGF1005" s="342"/>
      <c r="NGG1005" s="342"/>
      <c r="NGH1005" s="342"/>
      <c r="NGI1005" s="342"/>
      <c r="NGJ1005" s="342"/>
      <c r="NGK1005" s="342"/>
      <c r="NGL1005" s="342"/>
      <c r="NGM1005" s="342"/>
      <c r="NGN1005" s="342"/>
      <c r="NGO1005" s="342"/>
      <c r="NGP1005" s="342"/>
      <c r="NGQ1005" s="342"/>
      <c r="NGR1005" s="342"/>
      <c r="NGS1005" s="342"/>
      <c r="NGT1005" s="342"/>
      <c r="NGU1005" s="342"/>
      <c r="NGV1005" s="342"/>
      <c r="NGW1005" s="342"/>
      <c r="NGX1005" s="342"/>
      <c r="NGY1005" s="342"/>
      <c r="NGZ1005" s="342"/>
      <c r="NHA1005" s="342"/>
      <c r="NHB1005" s="342"/>
      <c r="NHC1005" s="342"/>
      <c r="NHD1005" s="342"/>
      <c r="NHE1005" s="342"/>
      <c r="NHF1005" s="342"/>
      <c r="NHG1005" s="342"/>
      <c r="NHH1005" s="342"/>
      <c r="NHI1005" s="342"/>
      <c r="NHJ1005" s="342"/>
      <c r="NHK1005" s="342"/>
      <c r="NHL1005" s="342"/>
      <c r="NHM1005" s="342"/>
      <c r="NHN1005" s="342"/>
      <c r="NHO1005" s="342"/>
      <c r="NHP1005" s="342"/>
      <c r="NHQ1005" s="342"/>
      <c r="NHR1005" s="342"/>
      <c r="NHS1005" s="342"/>
      <c r="NHT1005" s="342"/>
      <c r="NHU1005" s="342"/>
      <c r="NHV1005" s="342"/>
      <c r="NHW1005" s="342"/>
      <c r="NHX1005" s="342"/>
      <c r="NHY1005" s="342"/>
      <c r="NHZ1005" s="342"/>
      <c r="NIA1005" s="342"/>
      <c r="NIB1005" s="342"/>
      <c r="NIC1005" s="342"/>
      <c r="NID1005" s="342"/>
      <c r="NIE1005" s="342"/>
      <c r="NIF1005" s="342"/>
      <c r="NIG1005" s="342"/>
      <c r="NIH1005" s="342"/>
      <c r="NII1005" s="342"/>
      <c r="NIJ1005" s="342"/>
      <c r="NIK1005" s="342"/>
      <c r="NIL1005" s="342"/>
      <c r="NIM1005" s="342"/>
      <c r="NIN1005" s="342"/>
      <c r="NIO1005" s="342"/>
      <c r="NIP1005" s="342"/>
      <c r="NIQ1005" s="342"/>
      <c r="NIR1005" s="342"/>
      <c r="NIS1005" s="342"/>
      <c r="NIT1005" s="342"/>
      <c r="NIU1005" s="342"/>
      <c r="NIV1005" s="342"/>
      <c r="NIW1005" s="342"/>
      <c r="NIX1005" s="342"/>
      <c r="NIY1005" s="342"/>
      <c r="NIZ1005" s="342"/>
      <c r="NJA1005" s="342"/>
      <c r="NJB1005" s="342"/>
      <c r="NJC1005" s="342"/>
      <c r="NJD1005" s="342"/>
      <c r="NJE1005" s="342"/>
      <c r="NJF1005" s="342"/>
      <c r="NJG1005" s="342"/>
      <c r="NJH1005" s="342"/>
      <c r="NJI1005" s="342"/>
      <c r="NJJ1005" s="342"/>
      <c r="NJK1005" s="342"/>
      <c r="NJL1005" s="342"/>
      <c r="NJM1005" s="342"/>
      <c r="NJN1005" s="342"/>
      <c r="NJO1005" s="342"/>
      <c r="NJP1005" s="342"/>
      <c r="NJQ1005" s="342"/>
      <c r="NJR1005" s="342"/>
      <c r="NJS1005" s="342"/>
      <c r="NJT1005" s="342"/>
      <c r="NJU1005" s="342"/>
      <c r="NJV1005" s="342"/>
      <c r="NJW1005" s="342"/>
      <c r="NJX1005" s="342"/>
      <c r="NJY1005" s="342"/>
      <c r="NJZ1005" s="342"/>
      <c r="NKA1005" s="342"/>
      <c r="NKB1005" s="342"/>
      <c r="NKC1005" s="342"/>
      <c r="NKD1005" s="342"/>
      <c r="NKE1005" s="342"/>
      <c r="NKF1005" s="342"/>
      <c r="NKG1005" s="342"/>
      <c r="NKH1005" s="342"/>
      <c r="NKI1005" s="342"/>
      <c r="NKJ1005" s="342"/>
      <c r="NKK1005" s="342"/>
      <c r="NKL1005" s="342"/>
      <c r="NKM1005" s="342"/>
      <c r="NKN1005" s="342"/>
      <c r="NKO1005" s="342"/>
      <c r="NKP1005" s="342"/>
      <c r="NKQ1005" s="342"/>
      <c r="NKR1005" s="342"/>
      <c r="NKS1005" s="342"/>
      <c r="NKT1005" s="342"/>
      <c r="NKU1005" s="342"/>
      <c r="NKV1005" s="342"/>
      <c r="NKW1005" s="342"/>
      <c r="NKX1005" s="342"/>
      <c r="NKY1005" s="342"/>
      <c r="NKZ1005" s="342"/>
      <c r="NLA1005" s="342"/>
      <c r="NLB1005" s="342"/>
      <c r="NLC1005" s="342"/>
      <c r="NLD1005" s="342"/>
      <c r="NLE1005" s="342"/>
      <c r="NLF1005" s="342"/>
      <c r="NLG1005" s="342"/>
      <c r="NLH1005" s="342"/>
      <c r="NLI1005" s="342"/>
      <c r="NLJ1005" s="342"/>
      <c r="NLK1005" s="342"/>
      <c r="NLL1005" s="342"/>
      <c r="NLM1005" s="342"/>
      <c r="NLN1005" s="342"/>
      <c r="NLO1005" s="342"/>
      <c r="NLP1005" s="342"/>
      <c r="NLQ1005" s="342"/>
      <c r="NLR1005" s="342"/>
      <c r="NLS1005" s="342"/>
      <c r="NLT1005" s="342"/>
      <c r="NLU1005" s="342"/>
      <c r="NLV1005" s="342"/>
      <c r="NLW1005" s="342"/>
      <c r="NLX1005" s="342"/>
      <c r="NLY1005" s="342"/>
      <c r="NLZ1005" s="342"/>
      <c r="NMA1005" s="342"/>
      <c r="NMB1005" s="342"/>
      <c r="NMC1005" s="342"/>
      <c r="NMD1005" s="342"/>
      <c r="NME1005" s="342"/>
      <c r="NMF1005" s="342"/>
      <c r="NMG1005" s="342"/>
      <c r="NMH1005" s="342"/>
      <c r="NMI1005" s="342"/>
      <c r="NMJ1005" s="342"/>
      <c r="NMK1005" s="342"/>
      <c r="NML1005" s="342"/>
      <c r="NMM1005" s="342"/>
      <c r="NMN1005" s="342"/>
      <c r="NMO1005" s="342"/>
      <c r="NMP1005" s="342"/>
      <c r="NMQ1005" s="342"/>
      <c r="NMR1005" s="342"/>
      <c r="NMS1005" s="342"/>
      <c r="NMT1005" s="342"/>
      <c r="NMU1005" s="342"/>
      <c r="NMV1005" s="342"/>
      <c r="NMW1005" s="342"/>
      <c r="NMX1005" s="342"/>
      <c r="NMY1005" s="342"/>
      <c r="NMZ1005" s="342"/>
      <c r="NNA1005" s="342"/>
      <c r="NNB1005" s="342"/>
      <c r="NNC1005" s="342"/>
      <c r="NND1005" s="342"/>
      <c r="NNE1005" s="342"/>
      <c r="NNF1005" s="342"/>
      <c r="NNG1005" s="342"/>
      <c r="NNH1005" s="342"/>
      <c r="NNI1005" s="342"/>
      <c r="NNJ1005" s="342"/>
      <c r="NNK1005" s="342"/>
      <c r="NNL1005" s="342"/>
      <c r="NNM1005" s="342"/>
      <c r="NNN1005" s="342"/>
      <c r="NNO1005" s="342"/>
      <c r="NNP1005" s="342"/>
      <c r="NNQ1005" s="342"/>
      <c r="NNR1005" s="342"/>
      <c r="NNS1005" s="342"/>
      <c r="NNT1005" s="342"/>
      <c r="NNU1005" s="342"/>
      <c r="NNV1005" s="342"/>
      <c r="NNW1005" s="342"/>
      <c r="NNX1005" s="342"/>
      <c r="NNY1005" s="342"/>
      <c r="NNZ1005" s="342"/>
      <c r="NOA1005" s="342"/>
      <c r="NOB1005" s="342"/>
      <c r="NOC1005" s="342"/>
      <c r="NOD1005" s="342"/>
      <c r="NOE1005" s="342"/>
      <c r="NOF1005" s="342"/>
      <c r="NOG1005" s="342"/>
      <c r="NOH1005" s="342"/>
      <c r="NOI1005" s="342"/>
      <c r="NOJ1005" s="342"/>
      <c r="NOK1005" s="342"/>
      <c r="NOL1005" s="342"/>
      <c r="NOM1005" s="342"/>
      <c r="NON1005" s="342"/>
      <c r="NOO1005" s="342"/>
      <c r="NOP1005" s="342"/>
      <c r="NOQ1005" s="342"/>
      <c r="NOR1005" s="342"/>
      <c r="NOS1005" s="342"/>
      <c r="NOT1005" s="342"/>
      <c r="NOU1005" s="342"/>
      <c r="NOV1005" s="342"/>
      <c r="NOW1005" s="342"/>
      <c r="NOX1005" s="342"/>
      <c r="NOY1005" s="342"/>
      <c r="NOZ1005" s="342"/>
      <c r="NPA1005" s="342"/>
      <c r="NPB1005" s="342"/>
      <c r="NPC1005" s="342"/>
      <c r="NPD1005" s="342"/>
      <c r="NPE1005" s="342"/>
      <c r="NPF1005" s="342"/>
      <c r="NPG1005" s="342"/>
      <c r="NPH1005" s="342"/>
      <c r="NPI1005" s="342"/>
      <c r="NPJ1005" s="342"/>
      <c r="NPK1005" s="342"/>
      <c r="NPL1005" s="342"/>
      <c r="NPM1005" s="342"/>
      <c r="NPN1005" s="342"/>
      <c r="NPO1005" s="342"/>
      <c r="NPP1005" s="342"/>
      <c r="NPQ1005" s="342"/>
      <c r="NPR1005" s="342"/>
      <c r="NPS1005" s="342"/>
      <c r="NPT1005" s="342"/>
      <c r="NPU1005" s="342"/>
      <c r="NPV1005" s="342"/>
      <c r="NPW1005" s="342"/>
      <c r="NPX1005" s="342"/>
      <c r="NPY1005" s="342"/>
      <c r="NPZ1005" s="342"/>
      <c r="NQA1005" s="342"/>
      <c r="NQB1005" s="342"/>
      <c r="NQC1005" s="342"/>
      <c r="NQD1005" s="342"/>
      <c r="NQE1005" s="342"/>
      <c r="NQF1005" s="342"/>
      <c r="NQG1005" s="342"/>
      <c r="NQH1005" s="342"/>
      <c r="NQI1005" s="342"/>
      <c r="NQJ1005" s="342"/>
      <c r="NQK1005" s="342"/>
      <c r="NQL1005" s="342"/>
      <c r="NQM1005" s="342"/>
      <c r="NQN1005" s="342"/>
      <c r="NQO1005" s="342"/>
      <c r="NQP1005" s="342"/>
      <c r="NQQ1005" s="342"/>
      <c r="NQR1005" s="342"/>
      <c r="NQS1005" s="342"/>
      <c r="NQT1005" s="342"/>
      <c r="NQU1005" s="342"/>
      <c r="NQV1005" s="342"/>
      <c r="NQW1005" s="342"/>
      <c r="NQX1005" s="342"/>
      <c r="NQY1005" s="342"/>
      <c r="NQZ1005" s="342"/>
      <c r="NRA1005" s="342"/>
      <c r="NRB1005" s="342"/>
      <c r="NRC1005" s="342"/>
      <c r="NRD1005" s="342"/>
      <c r="NRE1005" s="342"/>
      <c r="NRF1005" s="342"/>
      <c r="NRG1005" s="342"/>
      <c r="NRH1005" s="342"/>
      <c r="NRI1005" s="342"/>
      <c r="NRJ1005" s="342"/>
      <c r="NRK1005" s="342"/>
      <c r="NRL1005" s="342"/>
      <c r="NRM1005" s="342"/>
      <c r="NRN1005" s="342"/>
      <c r="NRO1005" s="342"/>
      <c r="NRP1005" s="342"/>
      <c r="NRQ1005" s="342"/>
      <c r="NRR1005" s="342"/>
      <c r="NRS1005" s="342"/>
      <c r="NRT1005" s="342"/>
      <c r="NRU1005" s="342"/>
      <c r="NRV1005" s="342"/>
      <c r="NRW1005" s="342"/>
      <c r="NRX1005" s="342"/>
      <c r="NRY1005" s="342"/>
      <c r="NRZ1005" s="342"/>
      <c r="NSA1005" s="342"/>
      <c r="NSB1005" s="342"/>
      <c r="NSC1005" s="342"/>
      <c r="NSD1005" s="342"/>
      <c r="NSE1005" s="342"/>
      <c r="NSF1005" s="342"/>
      <c r="NSG1005" s="342"/>
      <c r="NSH1005" s="342"/>
      <c r="NSI1005" s="342"/>
      <c r="NSJ1005" s="342"/>
      <c r="NSK1005" s="342"/>
      <c r="NSL1005" s="342"/>
      <c r="NSM1005" s="342"/>
      <c r="NSN1005" s="342"/>
      <c r="NSO1005" s="342"/>
      <c r="NSP1005" s="342"/>
      <c r="NSQ1005" s="342"/>
      <c r="NSR1005" s="342"/>
      <c r="NSS1005" s="342"/>
      <c r="NST1005" s="342"/>
      <c r="NSU1005" s="342"/>
      <c r="NSV1005" s="342"/>
      <c r="NSW1005" s="342"/>
      <c r="NSX1005" s="342"/>
      <c r="NSY1005" s="342"/>
      <c r="NSZ1005" s="342"/>
      <c r="NTA1005" s="342"/>
      <c r="NTB1005" s="342"/>
      <c r="NTC1005" s="342"/>
      <c r="NTD1005" s="342"/>
      <c r="NTE1005" s="342"/>
      <c r="NTF1005" s="342"/>
      <c r="NTG1005" s="342"/>
      <c r="NTH1005" s="342"/>
      <c r="NTI1005" s="342"/>
      <c r="NTJ1005" s="342"/>
      <c r="NTK1005" s="342"/>
      <c r="NTL1005" s="342"/>
      <c r="NTM1005" s="342"/>
      <c r="NTN1005" s="342"/>
      <c r="NTO1005" s="342"/>
      <c r="NTP1005" s="342"/>
      <c r="NTQ1005" s="342"/>
      <c r="NTR1005" s="342"/>
      <c r="NTS1005" s="342"/>
      <c r="NTT1005" s="342"/>
      <c r="NTU1005" s="342"/>
      <c r="NTV1005" s="342"/>
      <c r="NTW1005" s="342"/>
      <c r="NTX1005" s="342"/>
      <c r="NTY1005" s="342"/>
      <c r="NTZ1005" s="342"/>
      <c r="NUA1005" s="342"/>
      <c r="NUB1005" s="342"/>
      <c r="NUC1005" s="342"/>
      <c r="NUD1005" s="342"/>
      <c r="NUE1005" s="342"/>
      <c r="NUF1005" s="342"/>
      <c r="NUG1005" s="342"/>
      <c r="NUH1005" s="342"/>
      <c r="NUI1005" s="342"/>
      <c r="NUJ1005" s="342"/>
      <c r="NUK1005" s="342"/>
      <c r="NUL1005" s="342"/>
      <c r="NUM1005" s="342"/>
      <c r="NUN1005" s="342"/>
      <c r="NUO1005" s="342"/>
      <c r="NUP1005" s="342"/>
      <c r="NUQ1005" s="342"/>
      <c r="NUR1005" s="342"/>
      <c r="NUS1005" s="342"/>
      <c r="NUT1005" s="342"/>
      <c r="NUU1005" s="342"/>
      <c r="NUV1005" s="342"/>
      <c r="NUW1005" s="342"/>
      <c r="NUX1005" s="342"/>
      <c r="NUY1005" s="342"/>
      <c r="NUZ1005" s="342"/>
      <c r="NVA1005" s="342"/>
      <c r="NVB1005" s="342"/>
      <c r="NVC1005" s="342"/>
      <c r="NVD1005" s="342"/>
      <c r="NVE1005" s="342"/>
      <c r="NVF1005" s="342"/>
      <c r="NVG1005" s="342"/>
      <c r="NVH1005" s="342"/>
      <c r="NVI1005" s="342"/>
      <c r="NVJ1005" s="342"/>
      <c r="NVK1005" s="342"/>
      <c r="NVL1005" s="342"/>
      <c r="NVM1005" s="342"/>
      <c r="NVN1005" s="342"/>
      <c r="NVO1005" s="342"/>
      <c r="NVP1005" s="342"/>
      <c r="NVQ1005" s="342"/>
      <c r="NVR1005" s="342"/>
      <c r="NVS1005" s="342"/>
      <c r="NVT1005" s="342"/>
      <c r="NVU1005" s="342"/>
      <c r="NVV1005" s="342"/>
      <c r="NVW1005" s="342"/>
      <c r="NVX1005" s="342"/>
      <c r="NVY1005" s="342"/>
      <c r="NVZ1005" s="342"/>
      <c r="NWA1005" s="342"/>
      <c r="NWB1005" s="342"/>
      <c r="NWC1005" s="342"/>
      <c r="NWD1005" s="342"/>
      <c r="NWE1005" s="342"/>
      <c r="NWF1005" s="342"/>
      <c r="NWG1005" s="342"/>
      <c r="NWH1005" s="342"/>
      <c r="NWI1005" s="342"/>
      <c r="NWJ1005" s="342"/>
      <c r="NWK1005" s="342"/>
      <c r="NWL1005" s="342"/>
      <c r="NWM1005" s="342"/>
      <c r="NWN1005" s="342"/>
      <c r="NWO1005" s="342"/>
      <c r="NWP1005" s="342"/>
      <c r="NWQ1005" s="342"/>
      <c r="NWR1005" s="342"/>
      <c r="NWS1005" s="342"/>
      <c r="NWT1005" s="342"/>
      <c r="NWU1005" s="342"/>
      <c r="NWV1005" s="342"/>
      <c r="NWW1005" s="342"/>
      <c r="NWX1005" s="342"/>
      <c r="NWY1005" s="342"/>
      <c r="NWZ1005" s="342"/>
      <c r="NXA1005" s="342"/>
      <c r="NXB1005" s="342"/>
      <c r="NXC1005" s="342"/>
      <c r="NXD1005" s="342"/>
      <c r="NXE1005" s="342"/>
      <c r="NXF1005" s="342"/>
      <c r="NXG1005" s="342"/>
      <c r="NXH1005" s="342"/>
      <c r="NXI1005" s="342"/>
      <c r="NXJ1005" s="342"/>
      <c r="NXK1005" s="342"/>
      <c r="NXL1005" s="342"/>
      <c r="NXM1005" s="342"/>
      <c r="NXN1005" s="342"/>
      <c r="NXO1005" s="342"/>
      <c r="NXP1005" s="342"/>
      <c r="NXQ1005" s="342"/>
      <c r="NXR1005" s="342"/>
      <c r="NXS1005" s="342"/>
      <c r="NXT1005" s="342"/>
      <c r="NXU1005" s="342"/>
      <c r="NXV1005" s="342"/>
      <c r="NXW1005" s="342"/>
      <c r="NXX1005" s="342"/>
      <c r="NXY1005" s="342"/>
      <c r="NXZ1005" s="342"/>
      <c r="NYA1005" s="342"/>
      <c r="NYB1005" s="342"/>
      <c r="NYC1005" s="342"/>
      <c r="NYD1005" s="342"/>
      <c r="NYE1005" s="342"/>
      <c r="NYF1005" s="342"/>
      <c r="NYG1005" s="342"/>
      <c r="NYH1005" s="342"/>
      <c r="NYI1005" s="342"/>
      <c r="NYJ1005" s="342"/>
      <c r="NYK1005" s="342"/>
      <c r="NYL1005" s="342"/>
      <c r="NYM1005" s="342"/>
      <c r="NYN1005" s="342"/>
      <c r="NYO1005" s="342"/>
      <c r="NYP1005" s="342"/>
      <c r="NYQ1005" s="342"/>
      <c r="NYR1005" s="342"/>
      <c r="NYS1005" s="342"/>
      <c r="NYT1005" s="342"/>
      <c r="NYU1005" s="342"/>
      <c r="NYV1005" s="342"/>
      <c r="NYW1005" s="342"/>
      <c r="NYX1005" s="342"/>
      <c r="NYY1005" s="342"/>
      <c r="NYZ1005" s="342"/>
      <c r="NZA1005" s="342"/>
      <c r="NZB1005" s="342"/>
      <c r="NZC1005" s="342"/>
      <c r="NZD1005" s="342"/>
      <c r="NZE1005" s="342"/>
      <c r="NZF1005" s="342"/>
      <c r="NZG1005" s="342"/>
      <c r="NZH1005" s="342"/>
      <c r="NZI1005" s="342"/>
      <c r="NZJ1005" s="342"/>
      <c r="NZK1005" s="342"/>
      <c r="NZL1005" s="342"/>
      <c r="NZM1005" s="342"/>
      <c r="NZN1005" s="342"/>
      <c r="NZO1005" s="342"/>
      <c r="NZP1005" s="342"/>
      <c r="NZQ1005" s="342"/>
      <c r="NZR1005" s="342"/>
      <c r="NZS1005" s="342"/>
      <c r="NZT1005" s="342"/>
      <c r="NZU1005" s="342"/>
      <c r="NZV1005" s="342"/>
      <c r="NZW1005" s="342"/>
      <c r="NZX1005" s="342"/>
      <c r="NZY1005" s="342"/>
      <c r="NZZ1005" s="342"/>
      <c r="OAA1005" s="342"/>
      <c r="OAB1005" s="342"/>
      <c r="OAC1005" s="342"/>
      <c r="OAD1005" s="342"/>
      <c r="OAE1005" s="342"/>
      <c r="OAF1005" s="342"/>
      <c r="OAG1005" s="342"/>
      <c r="OAH1005" s="342"/>
      <c r="OAI1005" s="342"/>
      <c r="OAJ1005" s="342"/>
      <c r="OAK1005" s="342"/>
      <c r="OAL1005" s="342"/>
      <c r="OAM1005" s="342"/>
      <c r="OAN1005" s="342"/>
      <c r="OAO1005" s="342"/>
      <c r="OAP1005" s="342"/>
      <c r="OAQ1005" s="342"/>
      <c r="OAR1005" s="342"/>
      <c r="OAS1005" s="342"/>
      <c r="OAT1005" s="342"/>
      <c r="OAU1005" s="342"/>
      <c r="OAV1005" s="342"/>
      <c r="OAW1005" s="342"/>
      <c r="OAX1005" s="342"/>
      <c r="OAY1005" s="342"/>
      <c r="OAZ1005" s="342"/>
      <c r="OBA1005" s="342"/>
      <c r="OBB1005" s="342"/>
      <c r="OBC1005" s="342"/>
      <c r="OBD1005" s="342"/>
      <c r="OBE1005" s="342"/>
      <c r="OBF1005" s="342"/>
      <c r="OBG1005" s="342"/>
      <c r="OBH1005" s="342"/>
      <c r="OBI1005" s="342"/>
      <c r="OBJ1005" s="342"/>
      <c r="OBK1005" s="342"/>
      <c r="OBL1005" s="342"/>
      <c r="OBM1005" s="342"/>
      <c r="OBN1005" s="342"/>
      <c r="OBO1005" s="342"/>
      <c r="OBP1005" s="342"/>
      <c r="OBQ1005" s="342"/>
      <c r="OBR1005" s="342"/>
      <c r="OBS1005" s="342"/>
      <c r="OBT1005" s="342"/>
      <c r="OBU1005" s="342"/>
      <c r="OBV1005" s="342"/>
      <c r="OBW1005" s="342"/>
      <c r="OBX1005" s="342"/>
      <c r="OBY1005" s="342"/>
      <c r="OBZ1005" s="342"/>
      <c r="OCA1005" s="342"/>
      <c r="OCB1005" s="342"/>
      <c r="OCC1005" s="342"/>
      <c r="OCD1005" s="342"/>
      <c r="OCE1005" s="342"/>
      <c r="OCF1005" s="342"/>
      <c r="OCG1005" s="342"/>
      <c r="OCH1005" s="342"/>
      <c r="OCI1005" s="342"/>
      <c r="OCJ1005" s="342"/>
      <c r="OCK1005" s="342"/>
      <c r="OCL1005" s="342"/>
      <c r="OCM1005" s="342"/>
      <c r="OCN1005" s="342"/>
      <c r="OCO1005" s="342"/>
      <c r="OCP1005" s="342"/>
      <c r="OCQ1005" s="342"/>
      <c r="OCR1005" s="342"/>
      <c r="OCS1005" s="342"/>
      <c r="OCT1005" s="342"/>
      <c r="OCU1005" s="342"/>
      <c r="OCV1005" s="342"/>
      <c r="OCW1005" s="342"/>
      <c r="OCX1005" s="342"/>
      <c r="OCY1005" s="342"/>
      <c r="OCZ1005" s="342"/>
      <c r="ODA1005" s="342"/>
      <c r="ODB1005" s="342"/>
      <c r="ODC1005" s="342"/>
      <c r="ODD1005" s="342"/>
      <c r="ODE1005" s="342"/>
      <c r="ODF1005" s="342"/>
      <c r="ODG1005" s="342"/>
      <c r="ODH1005" s="342"/>
      <c r="ODI1005" s="342"/>
      <c r="ODJ1005" s="342"/>
      <c r="ODK1005" s="342"/>
      <c r="ODL1005" s="342"/>
      <c r="ODM1005" s="342"/>
      <c r="ODN1005" s="342"/>
      <c r="ODO1005" s="342"/>
      <c r="ODP1005" s="342"/>
      <c r="ODQ1005" s="342"/>
      <c r="ODR1005" s="342"/>
      <c r="ODS1005" s="342"/>
      <c r="ODT1005" s="342"/>
      <c r="ODU1005" s="342"/>
      <c r="ODV1005" s="342"/>
      <c r="ODW1005" s="342"/>
      <c r="ODX1005" s="342"/>
      <c r="ODY1005" s="342"/>
      <c r="ODZ1005" s="342"/>
      <c r="OEA1005" s="342"/>
      <c r="OEB1005" s="342"/>
      <c r="OEC1005" s="342"/>
      <c r="OED1005" s="342"/>
      <c r="OEE1005" s="342"/>
      <c r="OEF1005" s="342"/>
      <c r="OEG1005" s="342"/>
      <c r="OEH1005" s="342"/>
      <c r="OEI1005" s="342"/>
      <c r="OEJ1005" s="342"/>
      <c r="OEK1005" s="342"/>
      <c r="OEL1005" s="342"/>
      <c r="OEM1005" s="342"/>
      <c r="OEN1005" s="342"/>
      <c r="OEO1005" s="342"/>
      <c r="OEP1005" s="342"/>
      <c r="OEQ1005" s="342"/>
      <c r="OER1005" s="342"/>
      <c r="OES1005" s="342"/>
      <c r="OET1005" s="342"/>
      <c r="OEU1005" s="342"/>
      <c r="OEV1005" s="342"/>
      <c r="OEW1005" s="342"/>
      <c r="OEX1005" s="342"/>
      <c r="OEY1005" s="342"/>
      <c r="OEZ1005" s="342"/>
      <c r="OFA1005" s="342"/>
      <c r="OFB1005" s="342"/>
      <c r="OFC1005" s="342"/>
      <c r="OFD1005" s="342"/>
      <c r="OFE1005" s="342"/>
      <c r="OFF1005" s="342"/>
      <c r="OFG1005" s="342"/>
      <c r="OFH1005" s="342"/>
      <c r="OFI1005" s="342"/>
      <c r="OFJ1005" s="342"/>
      <c r="OFK1005" s="342"/>
      <c r="OFL1005" s="342"/>
      <c r="OFM1005" s="342"/>
      <c r="OFN1005" s="342"/>
      <c r="OFO1005" s="342"/>
      <c r="OFP1005" s="342"/>
      <c r="OFQ1005" s="342"/>
      <c r="OFR1005" s="342"/>
      <c r="OFS1005" s="342"/>
      <c r="OFT1005" s="342"/>
      <c r="OFU1005" s="342"/>
      <c r="OFV1005" s="342"/>
      <c r="OFW1005" s="342"/>
      <c r="OFX1005" s="342"/>
      <c r="OFY1005" s="342"/>
      <c r="OFZ1005" s="342"/>
      <c r="OGA1005" s="342"/>
      <c r="OGB1005" s="342"/>
      <c r="OGC1005" s="342"/>
      <c r="OGD1005" s="342"/>
      <c r="OGE1005" s="342"/>
      <c r="OGF1005" s="342"/>
      <c r="OGG1005" s="342"/>
      <c r="OGH1005" s="342"/>
      <c r="OGI1005" s="342"/>
      <c r="OGJ1005" s="342"/>
      <c r="OGK1005" s="342"/>
      <c r="OGL1005" s="342"/>
      <c r="OGM1005" s="342"/>
      <c r="OGN1005" s="342"/>
      <c r="OGO1005" s="342"/>
      <c r="OGP1005" s="342"/>
      <c r="OGQ1005" s="342"/>
      <c r="OGR1005" s="342"/>
      <c r="OGS1005" s="342"/>
      <c r="OGT1005" s="342"/>
      <c r="OGU1005" s="342"/>
      <c r="OGV1005" s="342"/>
      <c r="OGW1005" s="342"/>
      <c r="OGX1005" s="342"/>
      <c r="OGY1005" s="342"/>
      <c r="OGZ1005" s="342"/>
      <c r="OHA1005" s="342"/>
      <c r="OHB1005" s="342"/>
      <c r="OHC1005" s="342"/>
      <c r="OHD1005" s="342"/>
      <c r="OHE1005" s="342"/>
      <c r="OHF1005" s="342"/>
      <c r="OHG1005" s="342"/>
      <c r="OHH1005" s="342"/>
      <c r="OHI1005" s="342"/>
      <c r="OHJ1005" s="342"/>
      <c r="OHK1005" s="342"/>
      <c r="OHL1005" s="342"/>
      <c r="OHM1005" s="342"/>
      <c r="OHN1005" s="342"/>
      <c r="OHO1005" s="342"/>
      <c r="OHP1005" s="342"/>
      <c r="OHQ1005" s="342"/>
      <c r="OHR1005" s="342"/>
      <c r="OHS1005" s="342"/>
      <c r="OHT1005" s="342"/>
      <c r="OHU1005" s="342"/>
      <c r="OHV1005" s="342"/>
      <c r="OHW1005" s="342"/>
      <c r="OHX1005" s="342"/>
      <c r="OHY1005" s="342"/>
      <c r="OHZ1005" s="342"/>
      <c r="OIA1005" s="342"/>
      <c r="OIB1005" s="342"/>
      <c r="OIC1005" s="342"/>
      <c r="OID1005" s="342"/>
      <c r="OIE1005" s="342"/>
      <c r="OIF1005" s="342"/>
      <c r="OIG1005" s="342"/>
      <c r="OIH1005" s="342"/>
      <c r="OII1005" s="342"/>
      <c r="OIJ1005" s="342"/>
      <c r="OIK1005" s="342"/>
      <c r="OIL1005" s="342"/>
      <c r="OIM1005" s="342"/>
      <c r="OIN1005" s="342"/>
      <c r="OIO1005" s="342"/>
      <c r="OIP1005" s="342"/>
      <c r="OIQ1005" s="342"/>
      <c r="OIR1005" s="342"/>
      <c r="OIS1005" s="342"/>
      <c r="OIT1005" s="342"/>
      <c r="OIU1005" s="342"/>
      <c r="OIV1005" s="342"/>
      <c r="OIW1005" s="342"/>
      <c r="OIX1005" s="342"/>
      <c r="OIY1005" s="342"/>
      <c r="OIZ1005" s="342"/>
      <c r="OJA1005" s="342"/>
      <c r="OJB1005" s="342"/>
      <c r="OJC1005" s="342"/>
      <c r="OJD1005" s="342"/>
      <c r="OJE1005" s="342"/>
      <c r="OJF1005" s="342"/>
      <c r="OJG1005" s="342"/>
      <c r="OJH1005" s="342"/>
      <c r="OJI1005" s="342"/>
      <c r="OJJ1005" s="342"/>
      <c r="OJK1005" s="342"/>
      <c r="OJL1005" s="342"/>
      <c r="OJM1005" s="342"/>
      <c r="OJN1005" s="342"/>
      <c r="OJO1005" s="342"/>
      <c r="OJP1005" s="342"/>
      <c r="OJQ1005" s="342"/>
      <c r="OJR1005" s="342"/>
      <c r="OJS1005" s="342"/>
      <c r="OJT1005" s="342"/>
      <c r="OJU1005" s="342"/>
      <c r="OJV1005" s="342"/>
      <c r="OJW1005" s="342"/>
      <c r="OJX1005" s="342"/>
      <c r="OJY1005" s="342"/>
      <c r="OJZ1005" s="342"/>
      <c r="OKA1005" s="342"/>
      <c r="OKB1005" s="342"/>
      <c r="OKC1005" s="342"/>
      <c r="OKD1005" s="342"/>
      <c r="OKE1005" s="342"/>
      <c r="OKF1005" s="342"/>
      <c r="OKG1005" s="342"/>
      <c r="OKH1005" s="342"/>
      <c r="OKI1005" s="342"/>
      <c r="OKJ1005" s="342"/>
      <c r="OKK1005" s="342"/>
      <c r="OKL1005" s="342"/>
      <c r="OKM1005" s="342"/>
      <c r="OKN1005" s="342"/>
      <c r="OKO1005" s="342"/>
      <c r="OKP1005" s="342"/>
      <c r="OKQ1005" s="342"/>
      <c r="OKR1005" s="342"/>
      <c r="OKS1005" s="342"/>
      <c r="OKT1005" s="342"/>
      <c r="OKU1005" s="342"/>
      <c r="OKV1005" s="342"/>
      <c r="OKW1005" s="342"/>
      <c r="OKX1005" s="342"/>
      <c r="OKY1005" s="342"/>
      <c r="OKZ1005" s="342"/>
      <c r="OLA1005" s="342"/>
      <c r="OLB1005" s="342"/>
      <c r="OLC1005" s="342"/>
      <c r="OLD1005" s="342"/>
      <c r="OLE1005" s="342"/>
      <c r="OLF1005" s="342"/>
      <c r="OLG1005" s="342"/>
      <c r="OLH1005" s="342"/>
      <c r="OLI1005" s="342"/>
      <c r="OLJ1005" s="342"/>
      <c r="OLK1005" s="342"/>
      <c r="OLL1005" s="342"/>
      <c r="OLM1005" s="342"/>
      <c r="OLN1005" s="342"/>
      <c r="OLO1005" s="342"/>
      <c r="OLP1005" s="342"/>
      <c r="OLQ1005" s="342"/>
      <c r="OLR1005" s="342"/>
      <c r="OLS1005" s="342"/>
      <c r="OLT1005" s="342"/>
      <c r="OLU1005" s="342"/>
      <c r="OLV1005" s="342"/>
      <c r="OLW1005" s="342"/>
      <c r="OLX1005" s="342"/>
      <c r="OLY1005" s="342"/>
      <c r="OLZ1005" s="342"/>
      <c r="OMA1005" s="342"/>
      <c r="OMB1005" s="342"/>
      <c r="OMC1005" s="342"/>
      <c r="OMD1005" s="342"/>
      <c r="OME1005" s="342"/>
      <c r="OMF1005" s="342"/>
      <c r="OMG1005" s="342"/>
      <c r="OMH1005" s="342"/>
      <c r="OMI1005" s="342"/>
      <c r="OMJ1005" s="342"/>
      <c r="OMK1005" s="342"/>
      <c r="OML1005" s="342"/>
      <c r="OMM1005" s="342"/>
      <c r="OMN1005" s="342"/>
      <c r="OMO1005" s="342"/>
      <c r="OMP1005" s="342"/>
      <c r="OMQ1005" s="342"/>
      <c r="OMR1005" s="342"/>
      <c r="OMS1005" s="342"/>
      <c r="OMT1005" s="342"/>
      <c r="OMU1005" s="342"/>
      <c r="OMV1005" s="342"/>
      <c r="OMW1005" s="342"/>
      <c r="OMX1005" s="342"/>
      <c r="OMY1005" s="342"/>
      <c r="OMZ1005" s="342"/>
      <c r="ONA1005" s="342"/>
      <c r="ONB1005" s="342"/>
      <c r="ONC1005" s="342"/>
      <c r="OND1005" s="342"/>
      <c r="ONE1005" s="342"/>
      <c r="ONF1005" s="342"/>
      <c r="ONG1005" s="342"/>
      <c r="ONH1005" s="342"/>
      <c r="ONI1005" s="342"/>
      <c r="ONJ1005" s="342"/>
      <c r="ONK1005" s="342"/>
      <c r="ONL1005" s="342"/>
      <c r="ONM1005" s="342"/>
      <c r="ONN1005" s="342"/>
      <c r="ONO1005" s="342"/>
      <c r="ONP1005" s="342"/>
      <c r="ONQ1005" s="342"/>
      <c r="ONR1005" s="342"/>
      <c r="ONS1005" s="342"/>
      <c r="ONT1005" s="342"/>
      <c r="ONU1005" s="342"/>
      <c r="ONV1005" s="342"/>
      <c r="ONW1005" s="342"/>
      <c r="ONX1005" s="342"/>
      <c r="ONY1005" s="342"/>
      <c r="ONZ1005" s="342"/>
      <c r="OOA1005" s="342"/>
      <c r="OOB1005" s="342"/>
      <c r="OOC1005" s="342"/>
      <c r="OOD1005" s="342"/>
      <c r="OOE1005" s="342"/>
      <c r="OOF1005" s="342"/>
      <c r="OOG1005" s="342"/>
      <c r="OOH1005" s="342"/>
      <c r="OOI1005" s="342"/>
      <c r="OOJ1005" s="342"/>
      <c r="OOK1005" s="342"/>
      <c r="OOL1005" s="342"/>
      <c r="OOM1005" s="342"/>
      <c r="OON1005" s="342"/>
      <c r="OOO1005" s="342"/>
      <c r="OOP1005" s="342"/>
      <c r="OOQ1005" s="342"/>
      <c r="OOR1005" s="342"/>
      <c r="OOS1005" s="342"/>
      <c r="OOT1005" s="342"/>
      <c r="OOU1005" s="342"/>
      <c r="OOV1005" s="342"/>
      <c r="OOW1005" s="342"/>
      <c r="OOX1005" s="342"/>
      <c r="OOY1005" s="342"/>
      <c r="OOZ1005" s="342"/>
      <c r="OPA1005" s="342"/>
      <c r="OPB1005" s="342"/>
      <c r="OPC1005" s="342"/>
      <c r="OPD1005" s="342"/>
      <c r="OPE1005" s="342"/>
      <c r="OPF1005" s="342"/>
      <c r="OPG1005" s="342"/>
      <c r="OPH1005" s="342"/>
      <c r="OPI1005" s="342"/>
      <c r="OPJ1005" s="342"/>
      <c r="OPK1005" s="342"/>
      <c r="OPL1005" s="342"/>
      <c r="OPM1005" s="342"/>
      <c r="OPN1005" s="342"/>
      <c r="OPO1005" s="342"/>
      <c r="OPP1005" s="342"/>
      <c r="OPQ1005" s="342"/>
      <c r="OPR1005" s="342"/>
      <c r="OPS1005" s="342"/>
      <c r="OPT1005" s="342"/>
      <c r="OPU1005" s="342"/>
      <c r="OPV1005" s="342"/>
      <c r="OPW1005" s="342"/>
      <c r="OPX1005" s="342"/>
      <c r="OPY1005" s="342"/>
      <c r="OPZ1005" s="342"/>
      <c r="OQA1005" s="342"/>
      <c r="OQB1005" s="342"/>
      <c r="OQC1005" s="342"/>
      <c r="OQD1005" s="342"/>
      <c r="OQE1005" s="342"/>
      <c r="OQF1005" s="342"/>
      <c r="OQG1005" s="342"/>
      <c r="OQH1005" s="342"/>
      <c r="OQI1005" s="342"/>
      <c r="OQJ1005" s="342"/>
      <c r="OQK1005" s="342"/>
      <c r="OQL1005" s="342"/>
      <c r="OQM1005" s="342"/>
      <c r="OQN1005" s="342"/>
      <c r="OQO1005" s="342"/>
      <c r="OQP1005" s="342"/>
      <c r="OQQ1005" s="342"/>
      <c r="OQR1005" s="342"/>
      <c r="OQS1005" s="342"/>
      <c r="OQT1005" s="342"/>
      <c r="OQU1005" s="342"/>
      <c r="OQV1005" s="342"/>
      <c r="OQW1005" s="342"/>
      <c r="OQX1005" s="342"/>
      <c r="OQY1005" s="342"/>
      <c r="OQZ1005" s="342"/>
      <c r="ORA1005" s="342"/>
      <c r="ORB1005" s="342"/>
      <c r="ORC1005" s="342"/>
      <c r="ORD1005" s="342"/>
      <c r="ORE1005" s="342"/>
      <c r="ORF1005" s="342"/>
      <c r="ORG1005" s="342"/>
      <c r="ORH1005" s="342"/>
      <c r="ORI1005" s="342"/>
      <c r="ORJ1005" s="342"/>
      <c r="ORK1005" s="342"/>
      <c r="ORL1005" s="342"/>
      <c r="ORM1005" s="342"/>
      <c r="ORN1005" s="342"/>
      <c r="ORO1005" s="342"/>
      <c r="ORP1005" s="342"/>
      <c r="ORQ1005" s="342"/>
      <c r="ORR1005" s="342"/>
      <c r="ORS1005" s="342"/>
      <c r="ORT1005" s="342"/>
      <c r="ORU1005" s="342"/>
      <c r="ORV1005" s="342"/>
      <c r="ORW1005" s="342"/>
      <c r="ORX1005" s="342"/>
      <c r="ORY1005" s="342"/>
      <c r="ORZ1005" s="342"/>
      <c r="OSA1005" s="342"/>
      <c r="OSB1005" s="342"/>
      <c r="OSC1005" s="342"/>
      <c r="OSD1005" s="342"/>
      <c r="OSE1005" s="342"/>
      <c r="OSF1005" s="342"/>
      <c r="OSG1005" s="342"/>
      <c r="OSH1005" s="342"/>
      <c r="OSI1005" s="342"/>
      <c r="OSJ1005" s="342"/>
      <c r="OSK1005" s="342"/>
      <c r="OSL1005" s="342"/>
      <c r="OSM1005" s="342"/>
      <c r="OSN1005" s="342"/>
      <c r="OSO1005" s="342"/>
      <c r="OSP1005" s="342"/>
      <c r="OSQ1005" s="342"/>
      <c r="OSR1005" s="342"/>
      <c r="OSS1005" s="342"/>
      <c r="OST1005" s="342"/>
      <c r="OSU1005" s="342"/>
      <c r="OSV1005" s="342"/>
      <c r="OSW1005" s="342"/>
      <c r="OSX1005" s="342"/>
      <c r="OSY1005" s="342"/>
      <c r="OSZ1005" s="342"/>
      <c r="OTA1005" s="342"/>
      <c r="OTB1005" s="342"/>
      <c r="OTC1005" s="342"/>
      <c r="OTD1005" s="342"/>
      <c r="OTE1005" s="342"/>
      <c r="OTF1005" s="342"/>
      <c r="OTG1005" s="342"/>
      <c r="OTH1005" s="342"/>
      <c r="OTI1005" s="342"/>
      <c r="OTJ1005" s="342"/>
      <c r="OTK1005" s="342"/>
      <c r="OTL1005" s="342"/>
      <c r="OTM1005" s="342"/>
      <c r="OTN1005" s="342"/>
      <c r="OTO1005" s="342"/>
      <c r="OTP1005" s="342"/>
      <c r="OTQ1005" s="342"/>
      <c r="OTR1005" s="342"/>
      <c r="OTS1005" s="342"/>
      <c r="OTT1005" s="342"/>
      <c r="OTU1005" s="342"/>
      <c r="OTV1005" s="342"/>
      <c r="OTW1005" s="342"/>
      <c r="OTX1005" s="342"/>
      <c r="OTY1005" s="342"/>
      <c r="OTZ1005" s="342"/>
      <c r="OUA1005" s="342"/>
      <c r="OUB1005" s="342"/>
      <c r="OUC1005" s="342"/>
      <c r="OUD1005" s="342"/>
      <c r="OUE1005" s="342"/>
      <c r="OUF1005" s="342"/>
      <c r="OUG1005" s="342"/>
      <c r="OUH1005" s="342"/>
      <c r="OUI1005" s="342"/>
      <c r="OUJ1005" s="342"/>
      <c r="OUK1005" s="342"/>
      <c r="OUL1005" s="342"/>
      <c r="OUM1005" s="342"/>
      <c r="OUN1005" s="342"/>
      <c r="OUO1005" s="342"/>
      <c r="OUP1005" s="342"/>
      <c r="OUQ1005" s="342"/>
      <c r="OUR1005" s="342"/>
      <c r="OUS1005" s="342"/>
      <c r="OUT1005" s="342"/>
      <c r="OUU1005" s="342"/>
      <c r="OUV1005" s="342"/>
      <c r="OUW1005" s="342"/>
      <c r="OUX1005" s="342"/>
      <c r="OUY1005" s="342"/>
      <c r="OUZ1005" s="342"/>
      <c r="OVA1005" s="342"/>
      <c r="OVB1005" s="342"/>
      <c r="OVC1005" s="342"/>
      <c r="OVD1005" s="342"/>
      <c r="OVE1005" s="342"/>
      <c r="OVF1005" s="342"/>
      <c r="OVG1005" s="342"/>
      <c r="OVH1005" s="342"/>
      <c r="OVI1005" s="342"/>
      <c r="OVJ1005" s="342"/>
      <c r="OVK1005" s="342"/>
      <c r="OVL1005" s="342"/>
      <c r="OVM1005" s="342"/>
      <c r="OVN1005" s="342"/>
      <c r="OVO1005" s="342"/>
      <c r="OVP1005" s="342"/>
      <c r="OVQ1005" s="342"/>
      <c r="OVR1005" s="342"/>
      <c r="OVS1005" s="342"/>
      <c r="OVT1005" s="342"/>
      <c r="OVU1005" s="342"/>
      <c r="OVV1005" s="342"/>
      <c r="OVW1005" s="342"/>
      <c r="OVX1005" s="342"/>
      <c r="OVY1005" s="342"/>
      <c r="OVZ1005" s="342"/>
      <c r="OWA1005" s="342"/>
      <c r="OWB1005" s="342"/>
      <c r="OWC1005" s="342"/>
      <c r="OWD1005" s="342"/>
      <c r="OWE1005" s="342"/>
      <c r="OWF1005" s="342"/>
      <c r="OWG1005" s="342"/>
      <c r="OWH1005" s="342"/>
      <c r="OWI1005" s="342"/>
      <c r="OWJ1005" s="342"/>
      <c r="OWK1005" s="342"/>
      <c r="OWL1005" s="342"/>
      <c r="OWM1005" s="342"/>
      <c r="OWN1005" s="342"/>
      <c r="OWO1005" s="342"/>
      <c r="OWP1005" s="342"/>
      <c r="OWQ1005" s="342"/>
      <c r="OWR1005" s="342"/>
      <c r="OWS1005" s="342"/>
      <c r="OWT1005" s="342"/>
      <c r="OWU1005" s="342"/>
      <c r="OWV1005" s="342"/>
      <c r="OWW1005" s="342"/>
      <c r="OWX1005" s="342"/>
      <c r="OWY1005" s="342"/>
      <c r="OWZ1005" s="342"/>
      <c r="OXA1005" s="342"/>
      <c r="OXB1005" s="342"/>
      <c r="OXC1005" s="342"/>
      <c r="OXD1005" s="342"/>
      <c r="OXE1005" s="342"/>
      <c r="OXF1005" s="342"/>
      <c r="OXG1005" s="342"/>
      <c r="OXH1005" s="342"/>
      <c r="OXI1005" s="342"/>
      <c r="OXJ1005" s="342"/>
      <c r="OXK1005" s="342"/>
      <c r="OXL1005" s="342"/>
      <c r="OXM1005" s="342"/>
      <c r="OXN1005" s="342"/>
      <c r="OXO1005" s="342"/>
      <c r="OXP1005" s="342"/>
      <c r="OXQ1005" s="342"/>
      <c r="OXR1005" s="342"/>
      <c r="OXS1005" s="342"/>
      <c r="OXT1005" s="342"/>
      <c r="OXU1005" s="342"/>
      <c r="OXV1005" s="342"/>
      <c r="OXW1005" s="342"/>
      <c r="OXX1005" s="342"/>
      <c r="OXY1005" s="342"/>
      <c r="OXZ1005" s="342"/>
      <c r="OYA1005" s="342"/>
      <c r="OYB1005" s="342"/>
      <c r="OYC1005" s="342"/>
      <c r="OYD1005" s="342"/>
      <c r="OYE1005" s="342"/>
      <c r="OYF1005" s="342"/>
      <c r="OYG1005" s="342"/>
      <c r="OYH1005" s="342"/>
      <c r="OYI1005" s="342"/>
      <c r="OYJ1005" s="342"/>
      <c r="OYK1005" s="342"/>
      <c r="OYL1005" s="342"/>
      <c r="OYM1005" s="342"/>
      <c r="OYN1005" s="342"/>
      <c r="OYO1005" s="342"/>
      <c r="OYP1005" s="342"/>
      <c r="OYQ1005" s="342"/>
      <c r="OYR1005" s="342"/>
      <c r="OYS1005" s="342"/>
      <c r="OYT1005" s="342"/>
      <c r="OYU1005" s="342"/>
      <c r="OYV1005" s="342"/>
      <c r="OYW1005" s="342"/>
      <c r="OYX1005" s="342"/>
      <c r="OYY1005" s="342"/>
      <c r="OYZ1005" s="342"/>
      <c r="OZA1005" s="342"/>
      <c r="OZB1005" s="342"/>
      <c r="OZC1005" s="342"/>
      <c r="OZD1005" s="342"/>
      <c r="OZE1005" s="342"/>
      <c r="OZF1005" s="342"/>
      <c r="OZG1005" s="342"/>
      <c r="OZH1005" s="342"/>
      <c r="OZI1005" s="342"/>
      <c r="OZJ1005" s="342"/>
      <c r="OZK1005" s="342"/>
      <c r="OZL1005" s="342"/>
      <c r="OZM1005" s="342"/>
      <c r="OZN1005" s="342"/>
      <c r="OZO1005" s="342"/>
      <c r="OZP1005" s="342"/>
      <c r="OZQ1005" s="342"/>
      <c r="OZR1005" s="342"/>
      <c r="OZS1005" s="342"/>
      <c r="OZT1005" s="342"/>
      <c r="OZU1005" s="342"/>
      <c r="OZV1005" s="342"/>
      <c r="OZW1005" s="342"/>
      <c r="OZX1005" s="342"/>
      <c r="OZY1005" s="342"/>
      <c r="OZZ1005" s="342"/>
      <c r="PAA1005" s="342"/>
      <c r="PAB1005" s="342"/>
      <c r="PAC1005" s="342"/>
      <c r="PAD1005" s="342"/>
      <c r="PAE1005" s="342"/>
      <c r="PAF1005" s="342"/>
      <c r="PAG1005" s="342"/>
      <c r="PAH1005" s="342"/>
      <c r="PAI1005" s="342"/>
      <c r="PAJ1005" s="342"/>
      <c r="PAK1005" s="342"/>
      <c r="PAL1005" s="342"/>
      <c r="PAM1005" s="342"/>
      <c r="PAN1005" s="342"/>
      <c r="PAO1005" s="342"/>
      <c r="PAP1005" s="342"/>
      <c r="PAQ1005" s="342"/>
      <c r="PAR1005" s="342"/>
      <c r="PAS1005" s="342"/>
      <c r="PAT1005" s="342"/>
      <c r="PAU1005" s="342"/>
      <c r="PAV1005" s="342"/>
      <c r="PAW1005" s="342"/>
      <c r="PAX1005" s="342"/>
      <c r="PAY1005" s="342"/>
      <c r="PAZ1005" s="342"/>
      <c r="PBA1005" s="342"/>
      <c r="PBB1005" s="342"/>
      <c r="PBC1005" s="342"/>
      <c r="PBD1005" s="342"/>
      <c r="PBE1005" s="342"/>
      <c r="PBF1005" s="342"/>
      <c r="PBG1005" s="342"/>
      <c r="PBH1005" s="342"/>
      <c r="PBI1005" s="342"/>
      <c r="PBJ1005" s="342"/>
      <c r="PBK1005" s="342"/>
      <c r="PBL1005" s="342"/>
      <c r="PBM1005" s="342"/>
      <c r="PBN1005" s="342"/>
      <c r="PBO1005" s="342"/>
      <c r="PBP1005" s="342"/>
      <c r="PBQ1005" s="342"/>
      <c r="PBR1005" s="342"/>
      <c r="PBS1005" s="342"/>
      <c r="PBT1005" s="342"/>
      <c r="PBU1005" s="342"/>
      <c r="PBV1005" s="342"/>
      <c r="PBW1005" s="342"/>
      <c r="PBX1005" s="342"/>
      <c r="PBY1005" s="342"/>
      <c r="PBZ1005" s="342"/>
      <c r="PCA1005" s="342"/>
      <c r="PCB1005" s="342"/>
      <c r="PCC1005" s="342"/>
      <c r="PCD1005" s="342"/>
      <c r="PCE1005" s="342"/>
      <c r="PCF1005" s="342"/>
      <c r="PCG1005" s="342"/>
      <c r="PCH1005" s="342"/>
      <c r="PCI1005" s="342"/>
      <c r="PCJ1005" s="342"/>
      <c r="PCK1005" s="342"/>
      <c r="PCL1005" s="342"/>
      <c r="PCM1005" s="342"/>
      <c r="PCN1005" s="342"/>
      <c r="PCO1005" s="342"/>
      <c r="PCP1005" s="342"/>
      <c r="PCQ1005" s="342"/>
      <c r="PCR1005" s="342"/>
      <c r="PCS1005" s="342"/>
      <c r="PCT1005" s="342"/>
      <c r="PCU1005" s="342"/>
      <c r="PCV1005" s="342"/>
      <c r="PCW1005" s="342"/>
      <c r="PCX1005" s="342"/>
      <c r="PCY1005" s="342"/>
      <c r="PCZ1005" s="342"/>
      <c r="PDA1005" s="342"/>
      <c r="PDB1005" s="342"/>
      <c r="PDC1005" s="342"/>
      <c r="PDD1005" s="342"/>
      <c r="PDE1005" s="342"/>
      <c r="PDF1005" s="342"/>
      <c r="PDG1005" s="342"/>
      <c r="PDH1005" s="342"/>
      <c r="PDI1005" s="342"/>
      <c r="PDJ1005" s="342"/>
      <c r="PDK1005" s="342"/>
      <c r="PDL1005" s="342"/>
      <c r="PDM1005" s="342"/>
      <c r="PDN1005" s="342"/>
      <c r="PDO1005" s="342"/>
      <c r="PDP1005" s="342"/>
      <c r="PDQ1005" s="342"/>
      <c r="PDR1005" s="342"/>
      <c r="PDS1005" s="342"/>
      <c r="PDT1005" s="342"/>
      <c r="PDU1005" s="342"/>
      <c r="PDV1005" s="342"/>
      <c r="PDW1005" s="342"/>
      <c r="PDX1005" s="342"/>
      <c r="PDY1005" s="342"/>
      <c r="PDZ1005" s="342"/>
      <c r="PEA1005" s="342"/>
      <c r="PEB1005" s="342"/>
      <c r="PEC1005" s="342"/>
      <c r="PED1005" s="342"/>
      <c r="PEE1005" s="342"/>
      <c r="PEF1005" s="342"/>
      <c r="PEG1005" s="342"/>
      <c r="PEH1005" s="342"/>
      <c r="PEI1005" s="342"/>
      <c r="PEJ1005" s="342"/>
      <c r="PEK1005" s="342"/>
      <c r="PEL1005" s="342"/>
      <c r="PEM1005" s="342"/>
      <c r="PEN1005" s="342"/>
      <c r="PEO1005" s="342"/>
      <c r="PEP1005" s="342"/>
      <c r="PEQ1005" s="342"/>
      <c r="PER1005" s="342"/>
      <c r="PES1005" s="342"/>
      <c r="PET1005" s="342"/>
      <c r="PEU1005" s="342"/>
      <c r="PEV1005" s="342"/>
      <c r="PEW1005" s="342"/>
      <c r="PEX1005" s="342"/>
      <c r="PEY1005" s="342"/>
      <c r="PEZ1005" s="342"/>
      <c r="PFA1005" s="342"/>
      <c r="PFB1005" s="342"/>
      <c r="PFC1005" s="342"/>
      <c r="PFD1005" s="342"/>
      <c r="PFE1005" s="342"/>
      <c r="PFF1005" s="342"/>
      <c r="PFG1005" s="342"/>
      <c r="PFH1005" s="342"/>
      <c r="PFI1005" s="342"/>
      <c r="PFJ1005" s="342"/>
      <c r="PFK1005" s="342"/>
      <c r="PFL1005" s="342"/>
      <c r="PFM1005" s="342"/>
      <c r="PFN1005" s="342"/>
      <c r="PFO1005" s="342"/>
      <c r="PFP1005" s="342"/>
      <c r="PFQ1005" s="342"/>
      <c r="PFR1005" s="342"/>
      <c r="PFS1005" s="342"/>
      <c r="PFT1005" s="342"/>
      <c r="PFU1005" s="342"/>
      <c r="PFV1005" s="342"/>
      <c r="PFW1005" s="342"/>
      <c r="PFX1005" s="342"/>
      <c r="PFY1005" s="342"/>
      <c r="PFZ1005" s="342"/>
      <c r="PGA1005" s="342"/>
      <c r="PGB1005" s="342"/>
      <c r="PGC1005" s="342"/>
      <c r="PGD1005" s="342"/>
      <c r="PGE1005" s="342"/>
      <c r="PGF1005" s="342"/>
      <c r="PGG1005" s="342"/>
      <c r="PGH1005" s="342"/>
      <c r="PGI1005" s="342"/>
      <c r="PGJ1005" s="342"/>
      <c r="PGK1005" s="342"/>
      <c r="PGL1005" s="342"/>
      <c r="PGM1005" s="342"/>
      <c r="PGN1005" s="342"/>
      <c r="PGO1005" s="342"/>
      <c r="PGP1005" s="342"/>
      <c r="PGQ1005" s="342"/>
      <c r="PGR1005" s="342"/>
      <c r="PGS1005" s="342"/>
      <c r="PGT1005" s="342"/>
      <c r="PGU1005" s="342"/>
      <c r="PGV1005" s="342"/>
      <c r="PGW1005" s="342"/>
      <c r="PGX1005" s="342"/>
      <c r="PGY1005" s="342"/>
      <c r="PGZ1005" s="342"/>
      <c r="PHA1005" s="342"/>
      <c r="PHB1005" s="342"/>
      <c r="PHC1005" s="342"/>
      <c r="PHD1005" s="342"/>
      <c r="PHE1005" s="342"/>
      <c r="PHF1005" s="342"/>
      <c r="PHG1005" s="342"/>
      <c r="PHH1005" s="342"/>
      <c r="PHI1005" s="342"/>
      <c r="PHJ1005" s="342"/>
      <c r="PHK1005" s="342"/>
      <c r="PHL1005" s="342"/>
      <c r="PHM1005" s="342"/>
      <c r="PHN1005" s="342"/>
      <c r="PHO1005" s="342"/>
      <c r="PHP1005" s="342"/>
      <c r="PHQ1005" s="342"/>
      <c r="PHR1005" s="342"/>
      <c r="PHS1005" s="342"/>
      <c r="PHT1005" s="342"/>
      <c r="PHU1005" s="342"/>
      <c r="PHV1005" s="342"/>
      <c r="PHW1005" s="342"/>
      <c r="PHX1005" s="342"/>
      <c r="PHY1005" s="342"/>
      <c r="PHZ1005" s="342"/>
      <c r="PIA1005" s="342"/>
      <c r="PIB1005" s="342"/>
      <c r="PIC1005" s="342"/>
      <c r="PID1005" s="342"/>
      <c r="PIE1005" s="342"/>
      <c r="PIF1005" s="342"/>
      <c r="PIG1005" s="342"/>
      <c r="PIH1005" s="342"/>
      <c r="PII1005" s="342"/>
      <c r="PIJ1005" s="342"/>
      <c r="PIK1005" s="342"/>
      <c r="PIL1005" s="342"/>
      <c r="PIM1005" s="342"/>
      <c r="PIN1005" s="342"/>
      <c r="PIO1005" s="342"/>
      <c r="PIP1005" s="342"/>
      <c r="PIQ1005" s="342"/>
      <c r="PIR1005" s="342"/>
      <c r="PIS1005" s="342"/>
      <c r="PIT1005" s="342"/>
      <c r="PIU1005" s="342"/>
      <c r="PIV1005" s="342"/>
      <c r="PIW1005" s="342"/>
      <c r="PIX1005" s="342"/>
      <c r="PIY1005" s="342"/>
      <c r="PIZ1005" s="342"/>
      <c r="PJA1005" s="342"/>
      <c r="PJB1005" s="342"/>
      <c r="PJC1005" s="342"/>
      <c r="PJD1005" s="342"/>
      <c r="PJE1005" s="342"/>
      <c r="PJF1005" s="342"/>
      <c r="PJG1005" s="342"/>
      <c r="PJH1005" s="342"/>
      <c r="PJI1005" s="342"/>
      <c r="PJJ1005" s="342"/>
      <c r="PJK1005" s="342"/>
      <c r="PJL1005" s="342"/>
      <c r="PJM1005" s="342"/>
      <c r="PJN1005" s="342"/>
      <c r="PJO1005" s="342"/>
      <c r="PJP1005" s="342"/>
      <c r="PJQ1005" s="342"/>
      <c r="PJR1005" s="342"/>
      <c r="PJS1005" s="342"/>
      <c r="PJT1005" s="342"/>
      <c r="PJU1005" s="342"/>
      <c r="PJV1005" s="342"/>
      <c r="PJW1005" s="342"/>
      <c r="PJX1005" s="342"/>
      <c r="PJY1005" s="342"/>
      <c r="PJZ1005" s="342"/>
      <c r="PKA1005" s="342"/>
      <c r="PKB1005" s="342"/>
      <c r="PKC1005" s="342"/>
      <c r="PKD1005" s="342"/>
      <c r="PKE1005" s="342"/>
      <c r="PKF1005" s="342"/>
      <c r="PKG1005" s="342"/>
      <c r="PKH1005" s="342"/>
      <c r="PKI1005" s="342"/>
      <c r="PKJ1005" s="342"/>
      <c r="PKK1005" s="342"/>
      <c r="PKL1005" s="342"/>
      <c r="PKM1005" s="342"/>
      <c r="PKN1005" s="342"/>
      <c r="PKO1005" s="342"/>
      <c r="PKP1005" s="342"/>
      <c r="PKQ1005" s="342"/>
      <c r="PKR1005" s="342"/>
      <c r="PKS1005" s="342"/>
      <c r="PKT1005" s="342"/>
      <c r="PKU1005" s="342"/>
      <c r="PKV1005" s="342"/>
      <c r="PKW1005" s="342"/>
      <c r="PKX1005" s="342"/>
      <c r="PKY1005" s="342"/>
      <c r="PKZ1005" s="342"/>
      <c r="PLA1005" s="342"/>
      <c r="PLB1005" s="342"/>
      <c r="PLC1005" s="342"/>
      <c r="PLD1005" s="342"/>
      <c r="PLE1005" s="342"/>
      <c r="PLF1005" s="342"/>
      <c r="PLG1005" s="342"/>
      <c r="PLH1005" s="342"/>
      <c r="PLI1005" s="342"/>
      <c r="PLJ1005" s="342"/>
      <c r="PLK1005" s="342"/>
      <c r="PLL1005" s="342"/>
      <c r="PLM1005" s="342"/>
      <c r="PLN1005" s="342"/>
      <c r="PLO1005" s="342"/>
      <c r="PLP1005" s="342"/>
      <c r="PLQ1005" s="342"/>
      <c r="PLR1005" s="342"/>
      <c r="PLS1005" s="342"/>
      <c r="PLT1005" s="342"/>
      <c r="PLU1005" s="342"/>
      <c r="PLV1005" s="342"/>
      <c r="PLW1005" s="342"/>
      <c r="PLX1005" s="342"/>
      <c r="PLY1005" s="342"/>
      <c r="PLZ1005" s="342"/>
      <c r="PMA1005" s="342"/>
      <c r="PMB1005" s="342"/>
      <c r="PMC1005" s="342"/>
      <c r="PMD1005" s="342"/>
      <c r="PME1005" s="342"/>
      <c r="PMF1005" s="342"/>
      <c r="PMG1005" s="342"/>
      <c r="PMH1005" s="342"/>
      <c r="PMI1005" s="342"/>
      <c r="PMJ1005" s="342"/>
      <c r="PMK1005" s="342"/>
      <c r="PML1005" s="342"/>
      <c r="PMM1005" s="342"/>
      <c r="PMN1005" s="342"/>
      <c r="PMO1005" s="342"/>
      <c r="PMP1005" s="342"/>
      <c r="PMQ1005" s="342"/>
      <c r="PMR1005" s="342"/>
      <c r="PMS1005" s="342"/>
      <c r="PMT1005" s="342"/>
      <c r="PMU1005" s="342"/>
      <c r="PMV1005" s="342"/>
      <c r="PMW1005" s="342"/>
      <c r="PMX1005" s="342"/>
      <c r="PMY1005" s="342"/>
      <c r="PMZ1005" s="342"/>
      <c r="PNA1005" s="342"/>
      <c r="PNB1005" s="342"/>
      <c r="PNC1005" s="342"/>
      <c r="PND1005" s="342"/>
      <c r="PNE1005" s="342"/>
      <c r="PNF1005" s="342"/>
      <c r="PNG1005" s="342"/>
      <c r="PNH1005" s="342"/>
      <c r="PNI1005" s="342"/>
      <c r="PNJ1005" s="342"/>
      <c r="PNK1005" s="342"/>
      <c r="PNL1005" s="342"/>
      <c r="PNM1005" s="342"/>
      <c r="PNN1005" s="342"/>
      <c r="PNO1005" s="342"/>
      <c r="PNP1005" s="342"/>
      <c r="PNQ1005" s="342"/>
      <c r="PNR1005" s="342"/>
      <c r="PNS1005" s="342"/>
      <c r="PNT1005" s="342"/>
      <c r="PNU1005" s="342"/>
      <c r="PNV1005" s="342"/>
      <c r="PNW1005" s="342"/>
      <c r="PNX1005" s="342"/>
      <c r="PNY1005" s="342"/>
      <c r="PNZ1005" s="342"/>
      <c r="POA1005" s="342"/>
      <c r="POB1005" s="342"/>
      <c r="POC1005" s="342"/>
      <c r="POD1005" s="342"/>
      <c r="POE1005" s="342"/>
      <c r="POF1005" s="342"/>
      <c r="POG1005" s="342"/>
      <c r="POH1005" s="342"/>
      <c r="POI1005" s="342"/>
      <c r="POJ1005" s="342"/>
      <c r="POK1005" s="342"/>
      <c r="POL1005" s="342"/>
      <c r="POM1005" s="342"/>
      <c r="PON1005" s="342"/>
      <c r="POO1005" s="342"/>
      <c r="POP1005" s="342"/>
      <c r="POQ1005" s="342"/>
      <c r="POR1005" s="342"/>
      <c r="POS1005" s="342"/>
      <c r="POT1005" s="342"/>
      <c r="POU1005" s="342"/>
      <c r="POV1005" s="342"/>
      <c r="POW1005" s="342"/>
      <c r="POX1005" s="342"/>
      <c r="POY1005" s="342"/>
      <c r="POZ1005" s="342"/>
      <c r="PPA1005" s="342"/>
      <c r="PPB1005" s="342"/>
      <c r="PPC1005" s="342"/>
      <c r="PPD1005" s="342"/>
      <c r="PPE1005" s="342"/>
      <c r="PPF1005" s="342"/>
      <c r="PPG1005" s="342"/>
      <c r="PPH1005" s="342"/>
      <c r="PPI1005" s="342"/>
      <c r="PPJ1005" s="342"/>
      <c r="PPK1005" s="342"/>
      <c r="PPL1005" s="342"/>
      <c r="PPM1005" s="342"/>
      <c r="PPN1005" s="342"/>
      <c r="PPO1005" s="342"/>
      <c r="PPP1005" s="342"/>
      <c r="PPQ1005" s="342"/>
      <c r="PPR1005" s="342"/>
      <c r="PPS1005" s="342"/>
      <c r="PPT1005" s="342"/>
      <c r="PPU1005" s="342"/>
      <c r="PPV1005" s="342"/>
      <c r="PPW1005" s="342"/>
      <c r="PPX1005" s="342"/>
      <c r="PPY1005" s="342"/>
      <c r="PPZ1005" s="342"/>
      <c r="PQA1005" s="342"/>
      <c r="PQB1005" s="342"/>
      <c r="PQC1005" s="342"/>
      <c r="PQD1005" s="342"/>
      <c r="PQE1005" s="342"/>
      <c r="PQF1005" s="342"/>
      <c r="PQG1005" s="342"/>
      <c r="PQH1005" s="342"/>
      <c r="PQI1005" s="342"/>
      <c r="PQJ1005" s="342"/>
      <c r="PQK1005" s="342"/>
      <c r="PQL1005" s="342"/>
      <c r="PQM1005" s="342"/>
      <c r="PQN1005" s="342"/>
      <c r="PQO1005" s="342"/>
      <c r="PQP1005" s="342"/>
      <c r="PQQ1005" s="342"/>
      <c r="PQR1005" s="342"/>
      <c r="PQS1005" s="342"/>
      <c r="PQT1005" s="342"/>
      <c r="PQU1005" s="342"/>
      <c r="PQV1005" s="342"/>
      <c r="PQW1005" s="342"/>
      <c r="PQX1005" s="342"/>
      <c r="PQY1005" s="342"/>
      <c r="PQZ1005" s="342"/>
      <c r="PRA1005" s="342"/>
      <c r="PRB1005" s="342"/>
      <c r="PRC1005" s="342"/>
      <c r="PRD1005" s="342"/>
      <c r="PRE1005" s="342"/>
      <c r="PRF1005" s="342"/>
      <c r="PRG1005" s="342"/>
      <c r="PRH1005" s="342"/>
      <c r="PRI1005" s="342"/>
      <c r="PRJ1005" s="342"/>
      <c r="PRK1005" s="342"/>
      <c r="PRL1005" s="342"/>
      <c r="PRM1005" s="342"/>
      <c r="PRN1005" s="342"/>
      <c r="PRO1005" s="342"/>
      <c r="PRP1005" s="342"/>
      <c r="PRQ1005" s="342"/>
      <c r="PRR1005" s="342"/>
      <c r="PRS1005" s="342"/>
      <c r="PRT1005" s="342"/>
      <c r="PRU1005" s="342"/>
      <c r="PRV1005" s="342"/>
      <c r="PRW1005" s="342"/>
      <c r="PRX1005" s="342"/>
      <c r="PRY1005" s="342"/>
      <c r="PRZ1005" s="342"/>
      <c r="PSA1005" s="342"/>
      <c r="PSB1005" s="342"/>
      <c r="PSC1005" s="342"/>
      <c r="PSD1005" s="342"/>
      <c r="PSE1005" s="342"/>
      <c r="PSF1005" s="342"/>
      <c r="PSG1005" s="342"/>
      <c r="PSH1005" s="342"/>
      <c r="PSI1005" s="342"/>
      <c r="PSJ1005" s="342"/>
      <c r="PSK1005" s="342"/>
      <c r="PSL1005" s="342"/>
      <c r="PSM1005" s="342"/>
      <c r="PSN1005" s="342"/>
      <c r="PSO1005" s="342"/>
      <c r="PSP1005" s="342"/>
      <c r="PSQ1005" s="342"/>
      <c r="PSR1005" s="342"/>
      <c r="PSS1005" s="342"/>
      <c r="PST1005" s="342"/>
      <c r="PSU1005" s="342"/>
      <c r="PSV1005" s="342"/>
      <c r="PSW1005" s="342"/>
      <c r="PSX1005" s="342"/>
      <c r="PSY1005" s="342"/>
      <c r="PSZ1005" s="342"/>
      <c r="PTA1005" s="342"/>
      <c r="PTB1005" s="342"/>
      <c r="PTC1005" s="342"/>
      <c r="PTD1005" s="342"/>
      <c r="PTE1005" s="342"/>
      <c r="PTF1005" s="342"/>
      <c r="PTG1005" s="342"/>
      <c r="PTH1005" s="342"/>
      <c r="PTI1005" s="342"/>
      <c r="PTJ1005" s="342"/>
      <c r="PTK1005" s="342"/>
      <c r="PTL1005" s="342"/>
      <c r="PTM1005" s="342"/>
      <c r="PTN1005" s="342"/>
      <c r="PTO1005" s="342"/>
      <c r="PTP1005" s="342"/>
      <c r="PTQ1005" s="342"/>
      <c r="PTR1005" s="342"/>
      <c r="PTS1005" s="342"/>
      <c r="PTT1005" s="342"/>
      <c r="PTU1005" s="342"/>
      <c r="PTV1005" s="342"/>
      <c r="PTW1005" s="342"/>
      <c r="PTX1005" s="342"/>
      <c r="PTY1005" s="342"/>
      <c r="PTZ1005" s="342"/>
      <c r="PUA1005" s="342"/>
      <c r="PUB1005" s="342"/>
      <c r="PUC1005" s="342"/>
      <c r="PUD1005" s="342"/>
      <c r="PUE1005" s="342"/>
      <c r="PUF1005" s="342"/>
      <c r="PUG1005" s="342"/>
      <c r="PUH1005" s="342"/>
      <c r="PUI1005" s="342"/>
      <c r="PUJ1005" s="342"/>
      <c r="PUK1005" s="342"/>
      <c r="PUL1005" s="342"/>
      <c r="PUM1005" s="342"/>
      <c r="PUN1005" s="342"/>
      <c r="PUO1005" s="342"/>
      <c r="PUP1005" s="342"/>
      <c r="PUQ1005" s="342"/>
      <c r="PUR1005" s="342"/>
      <c r="PUS1005" s="342"/>
      <c r="PUT1005" s="342"/>
      <c r="PUU1005" s="342"/>
      <c r="PUV1005" s="342"/>
      <c r="PUW1005" s="342"/>
      <c r="PUX1005" s="342"/>
      <c r="PUY1005" s="342"/>
      <c r="PUZ1005" s="342"/>
      <c r="PVA1005" s="342"/>
      <c r="PVB1005" s="342"/>
      <c r="PVC1005" s="342"/>
      <c r="PVD1005" s="342"/>
      <c r="PVE1005" s="342"/>
      <c r="PVF1005" s="342"/>
      <c r="PVG1005" s="342"/>
      <c r="PVH1005" s="342"/>
      <c r="PVI1005" s="342"/>
      <c r="PVJ1005" s="342"/>
      <c r="PVK1005" s="342"/>
      <c r="PVL1005" s="342"/>
      <c r="PVM1005" s="342"/>
      <c r="PVN1005" s="342"/>
      <c r="PVO1005" s="342"/>
      <c r="PVP1005" s="342"/>
      <c r="PVQ1005" s="342"/>
      <c r="PVR1005" s="342"/>
      <c r="PVS1005" s="342"/>
      <c r="PVT1005" s="342"/>
      <c r="PVU1005" s="342"/>
      <c r="PVV1005" s="342"/>
      <c r="PVW1005" s="342"/>
      <c r="PVX1005" s="342"/>
      <c r="PVY1005" s="342"/>
      <c r="PVZ1005" s="342"/>
      <c r="PWA1005" s="342"/>
      <c r="PWB1005" s="342"/>
      <c r="PWC1005" s="342"/>
      <c r="PWD1005" s="342"/>
      <c r="PWE1005" s="342"/>
      <c r="PWF1005" s="342"/>
      <c r="PWG1005" s="342"/>
      <c r="PWH1005" s="342"/>
      <c r="PWI1005" s="342"/>
      <c r="PWJ1005" s="342"/>
      <c r="PWK1005" s="342"/>
      <c r="PWL1005" s="342"/>
      <c r="PWM1005" s="342"/>
      <c r="PWN1005" s="342"/>
      <c r="PWO1005" s="342"/>
      <c r="PWP1005" s="342"/>
      <c r="PWQ1005" s="342"/>
      <c r="PWR1005" s="342"/>
      <c r="PWS1005" s="342"/>
      <c r="PWT1005" s="342"/>
      <c r="PWU1005" s="342"/>
      <c r="PWV1005" s="342"/>
      <c r="PWW1005" s="342"/>
      <c r="PWX1005" s="342"/>
      <c r="PWY1005" s="342"/>
      <c r="PWZ1005" s="342"/>
      <c r="PXA1005" s="342"/>
      <c r="PXB1005" s="342"/>
      <c r="PXC1005" s="342"/>
      <c r="PXD1005" s="342"/>
      <c r="PXE1005" s="342"/>
      <c r="PXF1005" s="342"/>
      <c r="PXG1005" s="342"/>
      <c r="PXH1005" s="342"/>
      <c r="PXI1005" s="342"/>
      <c r="PXJ1005" s="342"/>
      <c r="PXK1005" s="342"/>
      <c r="PXL1005" s="342"/>
      <c r="PXM1005" s="342"/>
      <c r="PXN1005" s="342"/>
      <c r="PXO1005" s="342"/>
      <c r="PXP1005" s="342"/>
      <c r="PXQ1005" s="342"/>
      <c r="PXR1005" s="342"/>
      <c r="PXS1005" s="342"/>
      <c r="PXT1005" s="342"/>
      <c r="PXU1005" s="342"/>
      <c r="PXV1005" s="342"/>
      <c r="PXW1005" s="342"/>
      <c r="PXX1005" s="342"/>
      <c r="PXY1005" s="342"/>
      <c r="PXZ1005" s="342"/>
      <c r="PYA1005" s="342"/>
      <c r="PYB1005" s="342"/>
      <c r="PYC1005" s="342"/>
      <c r="PYD1005" s="342"/>
      <c r="PYE1005" s="342"/>
      <c r="PYF1005" s="342"/>
      <c r="PYG1005" s="342"/>
      <c r="PYH1005" s="342"/>
      <c r="PYI1005" s="342"/>
      <c r="PYJ1005" s="342"/>
      <c r="PYK1005" s="342"/>
      <c r="PYL1005" s="342"/>
      <c r="PYM1005" s="342"/>
      <c r="PYN1005" s="342"/>
      <c r="PYO1005" s="342"/>
      <c r="PYP1005" s="342"/>
      <c r="PYQ1005" s="342"/>
      <c r="PYR1005" s="342"/>
      <c r="PYS1005" s="342"/>
      <c r="PYT1005" s="342"/>
      <c r="PYU1005" s="342"/>
      <c r="PYV1005" s="342"/>
      <c r="PYW1005" s="342"/>
      <c r="PYX1005" s="342"/>
      <c r="PYY1005" s="342"/>
      <c r="PYZ1005" s="342"/>
      <c r="PZA1005" s="342"/>
      <c r="PZB1005" s="342"/>
      <c r="PZC1005" s="342"/>
      <c r="PZD1005" s="342"/>
      <c r="PZE1005" s="342"/>
      <c r="PZF1005" s="342"/>
      <c r="PZG1005" s="342"/>
      <c r="PZH1005" s="342"/>
      <c r="PZI1005" s="342"/>
      <c r="PZJ1005" s="342"/>
      <c r="PZK1005" s="342"/>
      <c r="PZL1005" s="342"/>
      <c r="PZM1005" s="342"/>
      <c r="PZN1005" s="342"/>
      <c r="PZO1005" s="342"/>
      <c r="PZP1005" s="342"/>
      <c r="PZQ1005" s="342"/>
      <c r="PZR1005" s="342"/>
      <c r="PZS1005" s="342"/>
      <c r="PZT1005" s="342"/>
      <c r="PZU1005" s="342"/>
      <c r="PZV1005" s="342"/>
      <c r="PZW1005" s="342"/>
      <c r="PZX1005" s="342"/>
      <c r="PZY1005" s="342"/>
      <c r="PZZ1005" s="342"/>
      <c r="QAA1005" s="342"/>
      <c r="QAB1005" s="342"/>
      <c r="QAC1005" s="342"/>
      <c r="QAD1005" s="342"/>
      <c r="QAE1005" s="342"/>
      <c r="QAF1005" s="342"/>
      <c r="QAG1005" s="342"/>
      <c r="QAH1005" s="342"/>
      <c r="QAI1005" s="342"/>
      <c r="QAJ1005" s="342"/>
      <c r="QAK1005" s="342"/>
      <c r="QAL1005" s="342"/>
      <c r="QAM1005" s="342"/>
      <c r="QAN1005" s="342"/>
      <c r="QAO1005" s="342"/>
      <c r="QAP1005" s="342"/>
      <c r="QAQ1005" s="342"/>
      <c r="QAR1005" s="342"/>
      <c r="QAS1005" s="342"/>
      <c r="QAT1005" s="342"/>
      <c r="QAU1005" s="342"/>
      <c r="QAV1005" s="342"/>
      <c r="QAW1005" s="342"/>
      <c r="QAX1005" s="342"/>
      <c r="QAY1005" s="342"/>
      <c r="QAZ1005" s="342"/>
      <c r="QBA1005" s="342"/>
      <c r="QBB1005" s="342"/>
      <c r="QBC1005" s="342"/>
      <c r="QBD1005" s="342"/>
      <c r="QBE1005" s="342"/>
      <c r="QBF1005" s="342"/>
      <c r="QBG1005" s="342"/>
      <c r="QBH1005" s="342"/>
      <c r="QBI1005" s="342"/>
      <c r="QBJ1005" s="342"/>
      <c r="QBK1005" s="342"/>
      <c r="QBL1005" s="342"/>
      <c r="QBM1005" s="342"/>
      <c r="QBN1005" s="342"/>
      <c r="QBO1005" s="342"/>
      <c r="QBP1005" s="342"/>
      <c r="QBQ1005" s="342"/>
      <c r="QBR1005" s="342"/>
      <c r="QBS1005" s="342"/>
      <c r="QBT1005" s="342"/>
      <c r="QBU1005" s="342"/>
      <c r="QBV1005" s="342"/>
      <c r="QBW1005" s="342"/>
      <c r="QBX1005" s="342"/>
      <c r="QBY1005" s="342"/>
      <c r="QBZ1005" s="342"/>
      <c r="QCA1005" s="342"/>
      <c r="QCB1005" s="342"/>
      <c r="QCC1005" s="342"/>
      <c r="QCD1005" s="342"/>
      <c r="QCE1005" s="342"/>
      <c r="QCF1005" s="342"/>
      <c r="QCG1005" s="342"/>
      <c r="QCH1005" s="342"/>
      <c r="QCI1005" s="342"/>
      <c r="QCJ1005" s="342"/>
      <c r="QCK1005" s="342"/>
      <c r="QCL1005" s="342"/>
      <c r="QCM1005" s="342"/>
      <c r="QCN1005" s="342"/>
      <c r="QCO1005" s="342"/>
      <c r="QCP1005" s="342"/>
      <c r="QCQ1005" s="342"/>
      <c r="QCR1005" s="342"/>
      <c r="QCS1005" s="342"/>
      <c r="QCT1005" s="342"/>
      <c r="QCU1005" s="342"/>
      <c r="QCV1005" s="342"/>
      <c r="QCW1005" s="342"/>
      <c r="QCX1005" s="342"/>
      <c r="QCY1005" s="342"/>
      <c r="QCZ1005" s="342"/>
      <c r="QDA1005" s="342"/>
      <c r="QDB1005" s="342"/>
      <c r="QDC1005" s="342"/>
      <c r="QDD1005" s="342"/>
      <c r="QDE1005" s="342"/>
      <c r="QDF1005" s="342"/>
      <c r="QDG1005" s="342"/>
      <c r="QDH1005" s="342"/>
      <c r="QDI1005" s="342"/>
      <c r="QDJ1005" s="342"/>
      <c r="QDK1005" s="342"/>
      <c r="QDL1005" s="342"/>
      <c r="QDM1005" s="342"/>
      <c r="QDN1005" s="342"/>
      <c r="QDO1005" s="342"/>
      <c r="QDP1005" s="342"/>
      <c r="QDQ1005" s="342"/>
      <c r="QDR1005" s="342"/>
      <c r="QDS1005" s="342"/>
      <c r="QDT1005" s="342"/>
      <c r="QDU1005" s="342"/>
      <c r="QDV1005" s="342"/>
      <c r="QDW1005" s="342"/>
      <c r="QDX1005" s="342"/>
      <c r="QDY1005" s="342"/>
      <c r="QDZ1005" s="342"/>
      <c r="QEA1005" s="342"/>
      <c r="QEB1005" s="342"/>
      <c r="QEC1005" s="342"/>
      <c r="QED1005" s="342"/>
      <c r="QEE1005" s="342"/>
      <c r="QEF1005" s="342"/>
      <c r="QEG1005" s="342"/>
      <c r="QEH1005" s="342"/>
      <c r="QEI1005" s="342"/>
      <c r="QEJ1005" s="342"/>
      <c r="QEK1005" s="342"/>
      <c r="QEL1005" s="342"/>
      <c r="QEM1005" s="342"/>
      <c r="QEN1005" s="342"/>
      <c r="QEO1005" s="342"/>
      <c r="QEP1005" s="342"/>
      <c r="QEQ1005" s="342"/>
      <c r="QER1005" s="342"/>
      <c r="QES1005" s="342"/>
      <c r="QET1005" s="342"/>
      <c r="QEU1005" s="342"/>
      <c r="QEV1005" s="342"/>
      <c r="QEW1005" s="342"/>
      <c r="QEX1005" s="342"/>
      <c r="QEY1005" s="342"/>
      <c r="QEZ1005" s="342"/>
      <c r="QFA1005" s="342"/>
      <c r="QFB1005" s="342"/>
      <c r="QFC1005" s="342"/>
      <c r="QFD1005" s="342"/>
      <c r="QFE1005" s="342"/>
      <c r="QFF1005" s="342"/>
      <c r="QFG1005" s="342"/>
      <c r="QFH1005" s="342"/>
      <c r="QFI1005" s="342"/>
      <c r="QFJ1005" s="342"/>
      <c r="QFK1005" s="342"/>
      <c r="QFL1005" s="342"/>
      <c r="QFM1005" s="342"/>
      <c r="QFN1005" s="342"/>
      <c r="QFO1005" s="342"/>
      <c r="QFP1005" s="342"/>
      <c r="QFQ1005" s="342"/>
      <c r="QFR1005" s="342"/>
      <c r="QFS1005" s="342"/>
      <c r="QFT1005" s="342"/>
      <c r="QFU1005" s="342"/>
      <c r="QFV1005" s="342"/>
      <c r="QFW1005" s="342"/>
      <c r="QFX1005" s="342"/>
      <c r="QFY1005" s="342"/>
      <c r="QFZ1005" s="342"/>
      <c r="QGA1005" s="342"/>
      <c r="QGB1005" s="342"/>
      <c r="QGC1005" s="342"/>
      <c r="QGD1005" s="342"/>
      <c r="QGE1005" s="342"/>
      <c r="QGF1005" s="342"/>
      <c r="QGG1005" s="342"/>
      <c r="QGH1005" s="342"/>
      <c r="QGI1005" s="342"/>
      <c r="QGJ1005" s="342"/>
      <c r="QGK1005" s="342"/>
      <c r="QGL1005" s="342"/>
      <c r="QGM1005" s="342"/>
      <c r="QGN1005" s="342"/>
      <c r="QGO1005" s="342"/>
      <c r="QGP1005" s="342"/>
      <c r="QGQ1005" s="342"/>
      <c r="QGR1005" s="342"/>
      <c r="QGS1005" s="342"/>
      <c r="QGT1005" s="342"/>
      <c r="QGU1005" s="342"/>
      <c r="QGV1005" s="342"/>
      <c r="QGW1005" s="342"/>
      <c r="QGX1005" s="342"/>
      <c r="QGY1005" s="342"/>
      <c r="QGZ1005" s="342"/>
      <c r="QHA1005" s="342"/>
      <c r="QHB1005" s="342"/>
      <c r="QHC1005" s="342"/>
      <c r="QHD1005" s="342"/>
      <c r="QHE1005" s="342"/>
      <c r="QHF1005" s="342"/>
      <c r="QHG1005" s="342"/>
      <c r="QHH1005" s="342"/>
      <c r="QHI1005" s="342"/>
      <c r="QHJ1005" s="342"/>
      <c r="QHK1005" s="342"/>
      <c r="QHL1005" s="342"/>
      <c r="QHM1005" s="342"/>
      <c r="QHN1005" s="342"/>
      <c r="QHO1005" s="342"/>
      <c r="QHP1005" s="342"/>
      <c r="QHQ1005" s="342"/>
      <c r="QHR1005" s="342"/>
      <c r="QHS1005" s="342"/>
      <c r="QHT1005" s="342"/>
      <c r="QHU1005" s="342"/>
      <c r="QHV1005" s="342"/>
      <c r="QHW1005" s="342"/>
      <c r="QHX1005" s="342"/>
      <c r="QHY1005" s="342"/>
      <c r="QHZ1005" s="342"/>
      <c r="QIA1005" s="342"/>
      <c r="QIB1005" s="342"/>
      <c r="QIC1005" s="342"/>
      <c r="QID1005" s="342"/>
      <c r="QIE1005" s="342"/>
      <c r="QIF1005" s="342"/>
      <c r="QIG1005" s="342"/>
      <c r="QIH1005" s="342"/>
      <c r="QII1005" s="342"/>
      <c r="QIJ1005" s="342"/>
      <c r="QIK1005" s="342"/>
      <c r="QIL1005" s="342"/>
      <c r="QIM1005" s="342"/>
      <c r="QIN1005" s="342"/>
      <c r="QIO1005" s="342"/>
      <c r="QIP1005" s="342"/>
      <c r="QIQ1005" s="342"/>
      <c r="QIR1005" s="342"/>
      <c r="QIS1005" s="342"/>
      <c r="QIT1005" s="342"/>
      <c r="QIU1005" s="342"/>
      <c r="QIV1005" s="342"/>
      <c r="QIW1005" s="342"/>
      <c r="QIX1005" s="342"/>
      <c r="QIY1005" s="342"/>
      <c r="QIZ1005" s="342"/>
      <c r="QJA1005" s="342"/>
      <c r="QJB1005" s="342"/>
      <c r="QJC1005" s="342"/>
      <c r="QJD1005" s="342"/>
      <c r="QJE1005" s="342"/>
      <c r="QJF1005" s="342"/>
      <c r="QJG1005" s="342"/>
      <c r="QJH1005" s="342"/>
      <c r="QJI1005" s="342"/>
      <c r="QJJ1005" s="342"/>
      <c r="QJK1005" s="342"/>
      <c r="QJL1005" s="342"/>
      <c r="QJM1005" s="342"/>
      <c r="QJN1005" s="342"/>
      <c r="QJO1005" s="342"/>
      <c r="QJP1005" s="342"/>
      <c r="QJQ1005" s="342"/>
      <c r="QJR1005" s="342"/>
      <c r="QJS1005" s="342"/>
      <c r="QJT1005" s="342"/>
      <c r="QJU1005" s="342"/>
      <c r="QJV1005" s="342"/>
      <c r="QJW1005" s="342"/>
      <c r="QJX1005" s="342"/>
      <c r="QJY1005" s="342"/>
      <c r="QJZ1005" s="342"/>
      <c r="QKA1005" s="342"/>
      <c r="QKB1005" s="342"/>
      <c r="QKC1005" s="342"/>
      <c r="QKD1005" s="342"/>
      <c r="QKE1005" s="342"/>
      <c r="QKF1005" s="342"/>
      <c r="QKG1005" s="342"/>
      <c r="QKH1005" s="342"/>
      <c r="QKI1005" s="342"/>
      <c r="QKJ1005" s="342"/>
      <c r="QKK1005" s="342"/>
      <c r="QKL1005" s="342"/>
      <c r="QKM1005" s="342"/>
      <c r="QKN1005" s="342"/>
      <c r="QKO1005" s="342"/>
      <c r="QKP1005" s="342"/>
      <c r="QKQ1005" s="342"/>
      <c r="QKR1005" s="342"/>
      <c r="QKS1005" s="342"/>
      <c r="QKT1005" s="342"/>
      <c r="QKU1005" s="342"/>
      <c r="QKV1005" s="342"/>
      <c r="QKW1005" s="342"/>
      <c r="QKX1005" s="342"/>
      <c r="QKY1005" s="342"/>
      <c r="QKZ1005" s="342"/>
      <c r="QLA1005" s="342"/>
      <c r="QLB1005" s="342"/>
      <c r="QLC1005" s="342"/>
      <c r="QLD1005" s="342"/>
      <c r="QLE1005" s="342"/>
      <c r="QLF1005" s="342"/>
      <c r="QLG1005" s="342"/>
      <c r="QLH1005" s="342"/>
      <c r="QLI1005" s="342"/>
      <c r="QLJ1005" s="342"/>
      <c r="QLK1005" s="342"/>
      <c r="QLL1005" s="342"/>
      <c r="QLM1005" s="342"/>
      <c r="QLN1005" s="342"/>
      <c r="QLO1005" s="342"/>
      <c r="QLP1005" s="342"/>
      <c r="QLQ1005" s="342"/>
      <c r="QLR1005" s="342"/>
      <c r="QLS1005" s="342"/>
      <c r="QLT1005" s="342"/>
      <c r="QLU1005" s="342"/>
      <c r="QLV1005" s="342"/>
      <c r="QLW1005" s="342"/>
      <c r="QLX1005" s="342"/>
      <c r="QLY1005" s="342"/>
      <c r="QLZ1005" s="342"/>
      <c r="QMA1005" s="342"/>
      <c r="QMB1005" s="342"/>
      <c r="QMC1005" s="342"/>
      <c r="QMD1005" s="342"/>
      <c r="QME1005" s="342"/>
      <c r="QMF1005" s="342"/>
      <c r="QMG1005" s="342"/>
      <c r="QMH1005" s="342"/>
      <c r="QMI1005" s="342"/>
      <c r="QMJ1005" s="342"/>
      <c r="QMK1005" s="342"/>
      <c r="QML1005" s="342"/>
      <c r="QMM1005" s="342"/>
      <c r="QMN1005" s="342"/>
      <c r="QMO1005" s="342"/>
      <c r="QMP1005" s="342"/>
      <c r="QMQ1005" s="342"/>
      <c r="QMR1005" s="342"/>
      <c r="QMS1005" s="342"/>
      <c r="QMT1005" s="342"/>
      <c r="QMU1005" s="342"/>
      <c r="QMV1005" s="342"/>
      <c r="QMW1005" s="342"/>
      <c r="QMX1005" s="342"/>
      <c r="QMY1005" s="342"/>
      <c r="QMZ1005" s="342"/>
      <c r="QNA1005" s="342"/>
      <c r="QNB1005" s="342"/>
      <c r="QNC1005" s="342"/>
      <c r="QND1005" s="342"/>
      <c r="QNE1005" s="342"/>
      <c r="QNF1005" s="342"/>
      <c r="QNG1005" s="342"/>
      <c r="QNH1005" s="342"/>
      <c r="QNI1005" s="342"/>
      <c r="QNJ1005" s="342"/>
      <c r="QNK1005" s="342"/>
      <c r="QNL1005" s="342"/>
      <c r="QNM1005" s="342"/>
      <c r="QNN1005" s="342"/>
      <c r="QNO1005" s="342"/>
      <c r="QNP1005" s="342"/>
      <c r="QNQ1005" s="342"/>
      <c r="QNR1005" s="342"/>
      <c r="QNS1005" s="342"/>
      <c r="QNT1005" s="342"/>
      <c r="QNU1005" s="342"/>
      <c r="QNV1005" s="342"/>
      <c r="QNW1005" s="342"/>
      <c r="QNX1005" s="342"/>
      <c r="QNY1005" s="342"/>
      <c r="QNZ1005" s="342"/>
      <c r="QOA1005" s="342"/>
      <c r="QOB1005" s="342"/>
      <c r="QOC1005" s="342"/>
      <c r="QOD1005" s="342"/>
      <c r="QOE1005" s="342"/>
      <c r="QOF1005" s="342"/>
      <c r="QOG1005" s="342"/>
      <c r="QOH1005" s="342"/>
      <c r="QOI1005" s="342"/>
      <c r="QOJ1005" s="342"/>
      <c r="QOK1005" s="342"/>
      <c r="QOL1005" s="342"/>
      <c r="QOM1005" s="342"/>
      <c r="QON1005" s="342"/>
      <c r="QOO1005" s="342"/>
      <c r="QOP1005" s="342"/>
      <c r="QOQ1005" s="342"/>
      <c r="QOR1005" s="342"/>
      <c r="QOS1005" s="342"/>
      <c r="QOT1005" s="342"/>
      <c r="QOU1005" s="342"/>
      <c r="QOV1005" s="342"/>
      <c r="QOW1005" s="342"/>
      <c r="QOX1005" s="342"/>
      <c r="QOY1005" s="342"/>
      <c r="QOZ1005" s="342"/>
      <c r="QPA1005" s="342"/>
      <c r="QPB1005" s="342"/>
      <c r="QPC1005" s="342"/>
      <c r="QPD1005" s="342"/>
      <c r="QPE1005" s="342"/>
      <c r="QPF1005" s="342"/>
      <c r="QPG1005" s="342"/>
      <c r="QPH1005" s="342"/>
      <c r="QPI1005" s="342"/>
      <c r="QPJ1005" s="342"/>
      <c r="QPK1005" s="342"/>
      <c r="QPL1005" s="342"/>
      <c r="QPM1005" s="342"/>
      <c r="QPN1005" s="342"/>
      <c r="QPO1005" s="342"/>
      <c r="QPP1005" s="342"/>
      <c r="QPQ1005" s="342"/>
      <c r="QPR1005" s="342"/>
      <c r="QPS1005" s="342"/>
      <c r="QPT1005" s="342"/>
      <c r="QPU1005" s="342"/>
      <c r="QPV1005" s="342"/>
      <c r="QPW1005" s="342"/>
      <c r="QPX1005" s="342"/>
      <c r="QPY1005" s="342"/>
      <c r="QPZ1005" s="342"/>
      <c r="QQA1005" s="342"/>
      <c r="QQB1005" s="342"/>
      <c r="QQC1005" s="342"/>
      <c r="QQD1005" s="342"/>
      <c r="QQE1005" s="342"/>
      <c r="QQF1005" s="342"/>
      <c r="QQG1005" s="342"/>
      <c r="QQH1005" s="342"/>
      <c r="QQI1005" s="342"/>
      <c r="QQJ1005" s="342"/>
      <c r="QQK1005" s="342"/>
      <c r="QQL1005" s="342"/>
      <c r="QQM1005" s="342"/>
      <c r="QQN1005" s="342"/>
      <c r="QQO1005" s="342"/>
      <c r="QQP1005" s="342"/>
      <c r="QQQ1005" s="342"/>
      <c r="QQR1005" s="342"/>
      <c r="QQS1005" s="342"/>
      <c r="QQT1005" s="342"/>
      <c r="QQU1005" s="342"/>
      <c r="QQV1005" s="342"/>
      <c r="QQW1005" s="342"/>
      <c r="QQX1005" s="342"/>
      <c r="QQY1005" s="342"/>
      <c r="QQZ1005" s="342"/>
      <c r="QRA1005" s="342"/>
      <c r="QRB1005" s="342"/>
      <c r="QRC1005" s="342"/>
      <c r="QRD1005" s="342"/>
      <c r="QRE1005" s="342"/>
      <c r="QRF1005" s="342"/>
      <c r="QRG1005" s="342"/>
      <c r="QRH1005" s="342"/>
      <c r="QRI1005" s="342"/>
      <c r="QRJ1005" s="342"/>
      <c r="QRK1005" s="342"/>
      <c r="QRL1005" s="342"/>
      <c r="QRM1005" s="342"/>
      <c r="QRN1005" s="342"/>
      <c r="QRO1005" s="342"/>
      <c r="QRP1005" s="342"/>
      <c r="QRQ1005" s="342"/>
      <c r="QRR1005" s="342"/>
      <c r="QRS1005" s="342"/>
      <c r="QRT1005" s="342"/>
      <c r="QRU1005" s="342"/>
      <c r="QRV1005" s="342"/>
      <c r="QRW1005" s="342"/>
      <c r="QRX1005" s="342"/>
      <c r="QRY1005" s="342"/>
      <c r="QRZ1005" s="342"/>
      <c r="QSA1005" s="342"/>
      <c r="QSB1005" s="342"/>
      <c r="QSC1005" s="342"/>
      <c r="QSD1005" s="342"/>
      <c r="QSE1005" s="342"/>
      <c r="QSF1005" s="342"/>
      <c r="QSG1005" s="342"/>
      <c r="QSH1005" s="342"/>
      <c r="QSI1005" s="342"/>
      <c r="QSJ1005" s="342"/>
      <c r="QSK1005" s="342"/>
      <c r="QSL1005" s="342"/>
      <c r="QSM1005" s="342"/>
      <c r="QSN1005" s="342"/>
      <c r="QSO1005" s="342"/>
      <c r="QSP1005" s="342"/>
      <c r="QSQ1005" s="342"/>
      <c r="QSR1005" s="342"/>
      <c r="QSS1005" s="342"/>
      <c r="QST1005" s="342"/>
      <c r="QSU1005" s="342"/>
      <c r="QSV1005" s="342"/>
      <c r="QSW1005" s="342"/>
      <c r="QSX1005" s="342"/>
      <c r="QSY1005" s="342"/>
      <c r="QSZ1005" s="342"/>
      <c r="QTA1005" s="342"/>
      <c r="QTB1005" s="342"/>
      <c r="QTC1005" s="342"/>
      <c r="QTD1005" s="342"/>
      <c r="QTE1005" s="342"/>
      <c r="QTF1005" s="342"/>
      <c r="QTG1005" s="342"/>
      <c r="QTH1005" s="342"/>
      <c r="QTI1005" s="342"/>
      <c r="QTJ1005" s="342"/>
      <c r="QTK1005" s="342"/>
      <c r="QTL1005" s="342"/>
      <c r="QTM1005" s="342"/>
      <c r="QTN1005" s="342"/>
      <c r="QTO1005" s="342"/>
      <c r="QTP1005" s="342"/>
      <c r="QTQ1005" s="342"/>
      <c r="QTR1005" s="342"/>
      <c r="QTS1005" s="342"/>
      <c r="QTT1005" s="342"/>
      <c r="QTU1005" s="342"/>
      <c r="QTV1005" s="342"/>
      <c r="QTW1005" s="342"/>
      <c r="QTX1005" s="342"/>
      <c r="QTY1005" s="342"/>
      <c r="QTZ1005" s="342"/>
      <c r="QUA1005" s="342"/>
      <c r="QUB1005" s="342"/>
      <c r="QUC1005" s="342"/>
      <c r="QUD1005" s="342"/>
      <c r="QUE1005" s="342"/>
      <c r="QUF1005" s="342"/>
      <c r="QUG1005" s="342"/>
      <c r="QUH1005" s="342"/>
      <c r="QUI1005" s="342"/>
      <c r="QUJ1005" s="342"/>
      <c r="QUK1005" s="342"/>
      <c r="QUL1005" s="342"/>
      <c r="QUM1005" s="342"/>
      <c r="QUN1005" s="342"/>
      <c r="QUO1005" s="342"/>
      <c r="QUP1005" s="342"/>
      <c r="QUQ1005" s="342"/>
      <c r="QUR1005" s="342"/>
      <c r="QUS1005" s="342"/>
      <c r="QUT1005" s="342"/>
      <c r="QUU1005" s="342"/>
      <c r="QUV1005" s="342"/>
      <c r="QUW1005" s="342"/>
      <c r="QUX1005" s="342"/>
      <c r="QUY1005" s="342"/>
      <c r="QUZ1005" s="342"/>
      <c r="QVA1005" s="342"/>
      <c r="QVB1005" s="342"/>
      <c r="QVC1005" s="342"/>
      <c r="QVD1005" s="342"/>
      <c r="QVE1005" s="342"/>
      <c r="QVF1005" s="342"/>
      <c r="QVG1005" s="342"/>
      <c r="QVH1005" s="342"/>
      <c r="QVI1005" s="342"/>
      <c r="QVJ1005" s="342"/>
      <c r="QVK1005" s="342"/>
      <c r="QVL1005" s="342"/>
      <c r="QVM1005" s="342"/>
      <c r="QVN1005" s="342"/>
      <c r="QVO1005" s="342"/>
      <c r="QVP1005" s="342"/>
      <c r="QVQ1005" s="342"/>
      <c r="QVR1005" s="342"/>
      <c r="QVS1005" s="342"/>
      <c r="QVT1005" s="342"/>
      <c r="QVU1005" s="342"/>
      <c r="QVV1005" s="342"/>
      <c r="QVW1005" s="342"/>
      <c r="QVX1005" s="342"/>
      <c r="QVY1005" s="342"/>
      <c r="QVZ1005" s="342"/>
      <c r="QWA1005" s="342"/>
      <c r="QWB1005" s="342"/>
      <c r="QWC1005" s="342"/>
      <c r="QWD1005" s="342"/>
      <c r="QWE1005" s="342"/>
      <c r="QWF1005" s="342"/>
      <c r="QWG1005" s="342"/>
      <c r="QWH1005" s="342"/>
      <c r="QWI1005" s="342"/>
      <c r="QWJ1005" s="342"/>
      <c r="QWK1005" s="342"/>
      <c r="QWL1005" s="342"/>
      <c r="QWM1005" s="342"/>
      <c r="QWN1005" s="342"/>
      <c r="QWO1005" s="342"/>
      <c r="QWP1005" s="342"/>
      <c r="QWQ1005" s="342"/>
      <c r="QWR1005" s="342"/>
      <c r="QWS1005" s="342"/>
      <c r="QWT1005" s="342"/>
      <c r="QWU1005" s="342"/>
      <c r="QWV1005" s="342"/>
      <c r="QWW1005" s="342"/>
      <c r="QWX1005" s="342"/>
      <c r="QWY1005" s="342"/>
      <c r="QWZ1005" s="342"/>
      <c r="QXA1005" s="342"/>
      <c r="QXB1005" s="342"/>
      <c r="QXC1005" s="342"/>
      <c r="QXD1005" s="342"/>
      <c r="QXE1005" s="342"/>
      <c r="QXF1005" s="342"/>
      <c r="QXG1005" s="342"/>
      <c r="QXH1005" s="342"/>
      <c r="QXI1005" s="342"/>
      <c r="QXJ1005" s="342"/>
      <c r="QXK1005" s="342"/>
      <c r="QXL1005" s="342"/>
      <c r="QXM1005" s="342"/>
      <c r="QXN1005" s="342"/>
      <c r="QXO1005" s="342"/>
      <c r="QXP1005" s="342"/>
      <c r="QXQ1005" s="342"/>
      <c r="QXR1005" s="342"/>
      <c r="QXS1005" s="342"/>
      <c r="QXT1005" s="342"/>
      <c r="QXU1005" s="342"/>
      <c r="QXV1005" s="342"/>
      <c r="QXW1005" s="342"/>
      <c r="QXX1005" s="342"/>
      <c r="QXY1005" s="342"/>
      <c r="QXZ1005" s="342"/>
      <c r="QYA1005" s="342"/>
      <c r="QYB1005" s="342"/>
      <c r="QYC1005" s="342"/>
      <c r="QYD1005" s="342"/>
      <c r="QYE1005" s="342"/>
      <c r="QYF1005" s="342"/>
      <c r="QYG1005" s="342"/>
      <c r="QYH1005" s="342"/>
      <c r="QYI1005" s="342"/>
      <c r="QYJ1005" s="342"/>
      <c r="QYK1005" s="342"/>
      <c r="QYL1005" s="342"/>
      <c r="QYM1005" s="342"/>
      <c r="QYN1005" s="342"/>
      <c r="QYO1005" s="342"/>
      <c r="QYP1005" s="342"/>
      <c r="QYQ1005" s="342"/>
      <c r="QYR1005" s="342"/>
      <c r="QYS1005" s="342"/>
      <c r="QYT1005" s="342"/>
      <c r="QYU1005" s="342"/>
      <c r="QYV1005" s="342"/>
      <c r="QYW1005" s="342"/>
      <c r="QYX1005" s="342"/>
      <c r="QYY1005" s="342"/>
      <c r="QYZ1005" s="342"/>
      <c r="QZA1005" s="342"/>
      <c r="QZB1005" s="342"/>
      <c r="QZC1005" s="342"/>
      <c r="QZD1005" s="342"/>
      <c r="QZE1005" s="342"/>
      <c r="QZF1005" s="342"/>
      <c r="QZG1005" s="342"/>
      <c r="QZH1005" s="342"/>
      <c r="QZI1005" s="342"/>
      <c r="QZJ1005" s="342"/>
      <c r="QZK1005" s="342"/>
      <c r="QZL1005" s="342"/>
      <c r="QZM1005" s="342"/>
      <c r="QZN1005" s="342"/>
      <c r="QZO1005" s="342"/>
      <c r="QZP1005" s="342"/>
      <c r="QZQ1005" s="342"/>
      <c r="QZR1005" s="342"/>
      <c r="QZS1005" s="342"/>
      <c r="QZT1005" s="342"/>
      <c r="QZU1005" s="342"/>
      <c r="QZV1005" s="342"/>
      <c r="QZW1005" s="342"/>
      <c r="QZX1005" s="342"/>
      <c r="QZY1005" s="342"/>
      <c r="QZZ1005" s="342"/>
      <c r="RAA1005" s="342"/>
      <c r="RAB1005" s="342"/>
      <c r="RAC1005" s="342"/>
      <c r="RAD1005" s="342"/>
      <c r="RAE1005" s="342"/>
      <c r="RAF1005" s="342"/>
      <c r="RAG1005" s="342"/>
      <c r="RAH1005" s="342"/>
      <c r="RAI1005" s="342"/>
      <c r="RAJ1005" s="342"/>
      <c r="RAK1005" s="342"/>
      <c r="RAL1005" s="342"/>
      <c r="RAM1005" s="342"/>
      <c r="RAN1005" s="342"/>
      <c r="RAO1005" s="342"/>
      <c r="RAP1005" s="342"/>
      <c r="RAQ1005" s="342"/>
      <c r="RAR1005" s="342"/>
      <c r="RAS1005" s="342"/>
      <c r="RAT1005" s="342"/>
      <c r="RAU1005" s="342"/>
      <c r="RAV1005" s="342"/>
      <c r="RAW1005" s="342"/>
      <c r="RAX1005" s="342"/>
      <c r="RAY1005" s="342"/>
      <c r="RAZ1005" s="342"/>
      <c r="RBA1005" s="342"/>
      <c r="RBB1005" s="342"/>
      <c r="RBC1005" s="342"/>
      <c r="RBD1005" s="342"/>
      <c r="RBE1005" s="342"/>
      <c r="RBF1005" s="342"/>
      <c r="RBG1005" s="342"/>
      <c r="RBH1005" s="342"/>
      <c r="RBI1005" s="342"/>
      <c r="RBJ1005" s="342"/>
      <c r="RBK1005" s="342"/>
      <c r="RBL1005" s="342"/>
      <c r="RBM1005" s="342"/>
      <c r="RBN1005" s="342"/>
      <c r="RBO1005" s="342"/>
      <c r="RBP1005" s="342"/>
      <c r="RBQ1005" s="342"/>
      <c r="RBR1005" s="342"/>
      <c r="RBS1005" s="342"/>
      <c r="RBT1005" s="342"/>
      <c r="RBU1005" s="342"/>
      <c r="RBV1005" s="342"/>
      <c r="RBW1005" s="342"/>
      <c r="RBX1005" s="342"/>
      <c r="RBY1005" s="342"/>
      <c r="RBZ1005" s="342"/>
      <c r="RCA1005" s="342"/>
      <c r="RCB1005" s="342"/>
      <c r="RCC1005" s="342"/>
      <c r="RCD1005" s="342"/>
      <c r="RCE1005" s="342"/>
      <c r="RCF1005" s="342"/>
      <c r="RCG1005" s="342"/>
      <c r="RCH1005" s="342"/>
      <c r="RCI1005" s="342"/>
      <c r="RCJ1005" s="342"/>
      <c r="RCK1005" s="342"/>
      <c r="RCL1005" s="342"/>
      <c r="RCM1005" s="342"/>
      <c r="RCN1005" s="342"/>
      <c r="RCO1005" s="342"/>
      <c r="RCP1005" s="342"/>
      <c r="RCQ1005" s="342"/>
      <c r="RCR1005" s="342"/>
      <c r="RCS1005" s="342"/>
      <c r="RCT1005" s="342"/>
      <c r="RCU1005" s="342"/>
      <c r="RCV1005" s="342"/>
      <c r="RCW1005" s="342"/>
      <c r="RCX1005" s="342"/>
      <c r="RCY1005" s="342"/>
      <c r="RCZ1005" s="342"/>
      <c r="RDA1005" s="342"/>
      <c r="RDB1005" s="342"/>
      <c r="RDC1005" s="342"/>
      <c r="RDD1005" s="342"/>
      <c r="RDE1005" s="342"/>
      <c r="RDF1005" s="342"/>
      <c r="RDG1005" s="342"/>
      <c r="RDH1005" s="342"/>
      <c r="RDI1005" s="342"/>
      <c r="RDJ1005" s="342"/>
      <c r="RDK1005" s="342"/>
      <c r="RDL1005" s="342"/>
      <c r="RDM1005" s="342"/>
      <c r="RDN1005" s="342"/>
      <c r="RDO1005" s="342"/>
      <c r="RDP1005" s="342"/>
      <c r="RDQ1005" s="342"/>
      <c r="RDR1005" s="342"/>
      <c r="RDS1005" s="342"/>
      <c r="RDT1005" s="342"/>
      <c r="RDU1005" s="342"/>
      <c r="RDV1005" s="342"/>
      <c r="RDW1005" s="342"/>
      <c r="RDX1005" s="342"/>
      <c r="RDY1005" s="342"/>
      <c r="RDZ1005" s="342"/>
      <c r="REA1005" s="342"/>
      <c r="REB1005" s="342"/>
      <c r="REC1005" s="342"/>
      <c r="RED1005" s="342"/>
      <c r="REE1005" s="342"/>
      <c r="REF1005" s="342"/>
      <c r="REG1005" s="342"/>
      <c r="REH1005" s="342"/>
      <c r="REI1005" s="342"/>
      <c r="REJ1005" s="342"/>
      <c r="REK1005" s="342"/>
      <c r="REL1005" s="342"/>
      <c r="REM1005" s="342"/>
      <c r="REN1005" s="342"/>
      <c r="REO1005" s="342"/>
      <c r="REP1005" s="342"/>
      <c r="REQ1005" s="342"/>
      <c r="RER1005" s="342"/>
      <c r="RES1005" s="342"/>
      <c r="RET1005" s="342"/>
      <c r="REU1005" s="342"/>
      <c r="REV1005" s="342"/>
      <c r="REW1005" s="342"/>
      <c r="REX1005" s="342"/>
      <c r="REY1005" s="342"/>
      <c r="REZ1005" s="342"/>
      <c r="RFA1005" s="342"/>
      <c r="RFB1005" s="342"/>
      <c r="RFC1005" s="342"/>
      <c r="RFD1005" s="342"/>
      <c r="RFE1005" s="342"/>
      <c r="RFF1005" s="342"/>
      <c r="RFG1005" s="342"/>
      <c r="RFH1005" s="342"/>
      <c r="RFI1005" s="342"/>
      <c r="RFJ1005" s="342"/>
      <c r="RFK1005" s="342"/>
      <c r="RFL1005" s="342"/>
      <c r="RFM1005" s="342"/>
      <c r="RFN1005" s="342"/>
      <c r="RFO1005" s="342"/>
      <c r="RFP1005" s="342"/>
      <c r="RFQ1005" s="342"/>
      <c r="RFR1005" s="342"/>
      <c r="RFS1005" s="342"/>
      <c r="RFT1005" s="342"/>
      <c r="RFU1005" s="342"/>
      <c r="RFV1005" s="342"/>
      <c r="RFW1005" s="342"/>
      <c r="RFX1005" s="342"/>
      <c r="RFY1005" s="342"/>
      <c r="RFZ1005" s="342"/>
      <c r="RGA1005" s="342"/>
      <c r="RGB1005" s="342"/>
      <c r="RGC1005" s="342"/>
      <c r="RGD1005" s="342"/>
      <c r="RGE1005" s="342"/>
      <c r="RGF1005" s="342"/>
      <c r="RGG1005" s="342"/>
      <c r="RGH1005" s="342"/>
      <c r="RGI1005" s="342"/>
      <c r="RGJ1005" s="342"/>
      <c r="RGK1005" s="342"/>
      <c r="RGL1005" s="342"/>
      <c r="RGM1005" s="342"/>
      <c r="RGN1005" s="342"/>
      <c r="RGO1005" s="342"/>
      <c r="RGP1005" s="342"/>
      <c r="RGQ1005" s="342"/>
      <c r="RGR1005" s="342"/>
      <c r="RGS1005" s="342"/>
      <c r="RGT1005" s="342"/>
      <c r="RGU1005" s="342"/>
      <c r="RGV1005" s="342"/>
      <c r="RGW1005" s="342"/>
      <c r="RGX1005" s="342"/>
      <c r="RGY1005" s="342"/>
      <c r="RGZ1005" s="342"/>
      <c r="RHA1005" s="342"/>
      <c r="RHB1005" s="342"/>
      <c r="RHC1005" s="342"/>
      <c r="RHD1005" s="342"/>
      <c r="RHE1005" s="342"/>
      <c r="RHF1005" s="342"/>
      <c r="RHG1005" s="342"/>
      <c r="RHH1005" s="342"/>
      <c r="RHI1005" s="342"/>
      <c r="RHJ1005" s="342"/>
      <c r="RHK1005" s="342"/>
      <c r="RHL1005" s="342"/>
      <c r="RHM1005" s="342"/>
      <c r="RHN1005" s="342"/>
      <c r="RHO1005" s="342"/>
      <c r="RHP1005" s="342"/>
      <c r="RHQ1005" s="342"/>
      <c r="RHR1005" s="342"/>
      <c r="RHS1005" s="342"/>
      <c r="RHT1005" s="342"/>
      <c r="RHU1005" s="342"/>
      <c r="RHV1005" s="342"/>
      <c r="RHW1005" s="342"/>
      <c r="RHX1005" s="342"/>
      <c r="RHY1005" s="342"/>
      <c r="RHZ1005" s="342"/>
      <c r="RIA1005" s="342"/>
      <c r="RIB1005" s="342"/>
      <c r="RIC1005" s="342"/>
      <c r="RID1005" s="342"/>
      <c r="RIE1005" s="342"/>
      <c r="RIF1005" s="342"/>
      <c r="RIG1005" s="342"/>
      <c r="RIH1005" s="342"/>
      <c r="RII1005" s="342"/>
      <c r="RIJ1005" s="342"/>
      <c r="RIK1005" s="342"/>
      <c r="RIL1005" s="342"/>
      <c r="RIM1005" s="342"/>
      <c r="RIN1005" s="342"/>
      <c r="RIO1005" s="342"/>
      <c r="RIP1005" s="342"/>
      <c r="RIQ1005" s="342"/>
      <c r="RIR1005" s="342"/>
      <c r="RIS1005" s="342"/>
      <c r="RIT1005" s="342"/>
      <c r="RIU1005" s="342"/>
      <c r="RIV1005" s="342"/>
      <c r="RIW1005" s="342"/>
      <c r="RIX1005" s="342"/>
      <c r="RIY1005" s="342"/>
      <c r="RIZ1005" s="342"/>
      <c r="RJA1005" s="342"/>
      <c r="RJB1005" s="342"/>
      <c r="RJC1005" s="342"/>
      <c r="RJD1005" s="342"/>
      <c r="RJE1005" s="342"/>
      <c r="RJF1005" s="342"/>
      <c r="RJG1005" s="342"/>
      <c r="RJH1005" s="342"/>
      <c r="RJI1005" s="342"/>
      <c r="RJJ1005" s="342"/>
      <c r="RJK1005" s="342"/>
      <c r="RJL1005" s="342"/>
      <c r="RJM1005" s="342"/>
      <c r="RJN1005" s="342"/>
      <c r="RJO1005" s="342"/>
      <c r="RJP1005" s="342"/>
      <c r="RJQ1005" s="342"/>
      <c r="RJR1005" s="342"/>
      <c r="RJS1005" s="342"/>
      <c r="RJT1005" s="342"/>
      <c r="RJU1005" s="342"/>
      <c r="RJV1005" s="342"/>
      <c r="RJW1005" s="342"/>
      <c r="RJX1005" s="342"/>
      <c r="RJY1005" s="342"/>
      <c r="RJZ1005" s="342"/>
      <c r="RKA1005" s="342"/>
      <c r="RKB1005" s="342"/>
      <c r="RKC1005" s="342"/>
      <c r="RKD1005" s="342"/>
      <c r="RKE1005" s="342"/>
      <c r="RKF1005" s="342"/>
      <c r="RKG1005" s="342"/>
      <c r="RKH1005" s="342"/>
      <c r="RKI1005" s="342"/>
      <c r="RKJ1005" s="342"/>
      <c r="RKK1005" s="342"/>
      <c r="RKL1005" s="342"/>
      <c r="RKM1005" s="342"/>
      <c r="RKN1005" s="342"/>
      <c r="RKO1005" s="342"/>
      <c r="RKP1005" s="342"/>
      <c r="RKQ1005" s="342"/>
      <c r="RKR1005" s="342"/>
      <c r="RKS1005" s="342"/>
      <c r="RKT1005" s="342"/>
      <c r="RKU1005" s="342"/>
      <c r="RKV1005" s="342"/>
      <c r="RKW1005" s="342"/>
      <c r="RKX1005" s="342"/>
      <c r="RKY1005" s="342"/>
      <c r="RKZ1005" s="342"/>
      <c r="RLA1005" s="342"/>
      <c r="RLB1005" s="342"/>
      <c r="RLC1005" s="342"/>
      <c r="RLD1005" s="342"/>
      <c r="RLE1005" s="342"/>
      <c r="RLF1005" s="342"/>
      <c r="RLG1005" s="342"/>
      <c r="RLH1005" s="342"/>
      <c r="RLI1005" s="342"/>
      <c r="RLJ1005" s="342"/>
      <c r="RLK1005" s="342"/>
      <c r="RLL1005" s="342"/>
      <c r="RLM1005" s="342"/>
      <c r="RLN1005" s="342"/>
      <c r="RLO1005" s="342"/>
      <c r="RLP1005" s="342"/>
      <c r="RLQ1005" s="342"/>
      <c r="RLR1005" s="342"/>
      <c r="RLS1005" s="342"/>
      <c r="RLT1005" s="342"/>
      <c r="RLU1005" s="342"/>
      <c r="RLV1005" s="342"/>
      <c r="RLW1005" s="342"/>
      <c r="RLX1005" s="342"/>
      <c r="RLY1005" s="342"/>
      <c r="RLZ1005" s="342"/>
      <c r="RMA1005" s="342"/>
      <c r="RMB1005" s="342"/>
      <c r="RMC1005" s="342"/>
      <c r="RMD1005" s="342"/>
      <c r="RME1005" s="342"/>
      <c r="RMF1005" s="342"/>
      <c r="RMG1005" s="342"/>
      <c r="RMH1005" s="342"/>
      <c r="RMI1005" s="342"/>
      <c r="RMJ1005" s="342"/>
      <c r="RMK1005" s="342"/>
      <c r="RML1005" s="342"/>
      <c r="RMM1005" s="342"/>
      <c r="RMN1005" s="342"/>
      <c r="RMO1005" s="342"/>
      <c r="RMP1005" s="342"/>
      <c r="RMQ1005" s="342"/>
      <c r="RMR1005" s="342"/>
      <c r="RMS1005" s="342"/>
      <c r="RMT1005" s="342"/>
      <c r="RMU1005" s="342"/>
      <c r="RMV1005" s="342"/>
      <c r="RMW1005" s="342"/>
      <c r="RMX1005" s="342"/>
      <c r="RMY1005" s="342"/>
      <c r="RMZ1005" s="342"/>
      <c r="RNA1005" s="342"/>
      <c r="RNB1005" s="342"/>
      <c r="RNC1005" s="342"/>
      <c r="RND1005" s="342"/>
      <c r="RNE1005" s="342"/>
      <c r="RNF1005" s="342"/>
      <c r="RNG1005" s="342"/>
      <c r="RNH1005" s="342"/>
      <c r="RNI1005" s="342"/>
      <c r="RNJ1005" s="342"/>
      <c r="RNK1005" s="342"/>
      <c r="RNL1005" s="342"/>
      <c r="RNM1005" s="342"/>
      <c r="RNN1005" s="342"/>
      <c r="RNO1005" s="342"/>
      <c r="RNP1005" s="342"/>
      <c r="RNQ1005" s="342"/>
      <c r="RNR1005" s="342"/>
      <c r="RNS1005" s="342"/>
      <c r="RNT1005" s="342"/>
      <c r="RNU1005" s="342"/>
      <c r="RNV1005" s="342"/>
      <c r="RNW1005" s="342"/>
      <c r="RNX1005" s="342"/>
      <c r="RNY1005" s="342"/>
      <c r="RNZ1005" s="342"/>
      <c r="ROA1005" s="342"/>
      <c r="ROB1005" s="342"/>
      <c r="ROC1005" s="342"/>
      <c r="ROD1005" s="342"/>
      <c r="ROE1005" s="342"/>
      <c r="ROF1005" s="342"/>
      <c r="ROG1005" s="342"/>
      <c r="ROH1005" s="342"/>
      <c r="ROI1005" s="342"/>
      <c r="ROJ1005" s="342"/>
      <c r="ROK1005" s="342"/>
      <c r="ROL1005" s="342"/>
      <c r="ROM1005" s="342"/>
      <c r="RON1005" s="342"/>
      <c r="ROO1005" s="342"/>
      <c r="ROP1005" s="342"/>
      <c r="ROQ1005" s="342"/>
      <c r="ROR1005" s="342"/>
      <c r="ROS1005" s="342"/>
      <c r="ROT1005" s="342"/>
      <c r="ROU1005" s="342"/>
      <c r="ROV1005" s="342"/>
      <c r="ROW1005" s="342"/>
      <c r="ROX1005" s="342"/>
      <c r="ROY1005" s="342"/>
      <c r="ROZ1005" s="342"/>
      <c r="RPA1005" s="342"/>
      <c r="RPB1005" s="342"/>
      <c r="RPC1005" s="342"/>
      <c r="RPD1005" s="342"/>
      <c r="RPE1005" s="342"/>
      <c r="RPF1005" s="342"/>
      <c r="RPG1005" s="342"/>
      <c r="RPH1005" s="342"/>
      <c r="RPI1005" s="342"/>
      <c r="RPJ1005" s="342"/>
      <c r="RPK1005" s="342"/>
      <c r="RPL1005" s="342"/>
      <c r="RPM1005" s="342"/>
      <c r="RPN1005" s="342"/>
      <c r="RPO1005" s="342"/>
      <c r="RPP1005" s="342"/>
      <c r="RPQ1005" s="342"/>
      <c r="RPR1005" s="342"/>
      <c r="RPS1005" s="342"/>
      <c r="RPT1005" s="342"/>
      <c r="RPU1005" s="342"/>
      <c r="RPV1005" s="342"/>
      <c r="RPW1005" s="342"/>
      <c r="RPX1005" s="342"/>
      <c r="RPY1005" s="342"/>
      <c r="RPZ1005" s="342"/>
      <c r="RQA1005" s="342"/>
      <c r="RQB1005" s="342"/>
      <c r="RQC1005" s="342"/>
      <c r="RQD1005" s="342"/>
      <c r="RQE1005" s="342"/>
      <c r="RQF1005" s="342"/>
      <c r="RQG1005" s="342"/>
      <c r="RQH1005" s="342"/>
      <c r="RQI1005" s="342"/>
      <c r="RQJ1005" s="342"/>
      <c r="RQK1005" s="342"/>
      <c r="RQL1005" s="342"/>
      <c r="RQM1005" s="342"/>
      <c r="RQN1005" s="342"/>
      <c r="RQO1005" s="342"/>
      <c r="RQP1005" s="342"/>
      <c r="RQQ1005" s="342"/>
      <c r="RQR1005" s="342"/>
      <c r="RQS1005" s="342"/>
      <c r="RQT1005" s="342"/>
      <c r="RQU1005" s="342"/>
      <c r="RQV1005" s="342"/>
      <c r="RQW1005" s="342"/>
      <c r="RQX1005" s="342"/>
      <c r="RQY1005" s="342"/>
      <c r="RQZ1005" s="342"/>
      <c r="RRA1005" s="342"/>
      <c r="RRB1005" s="342"/>
      <c r="RRC1005" s="342"/>
      <c r="RRD1005" s="342"/>
      <c r="RRE1005" s="342"/>
      <c r="RRF1005" s="342"/>
      <c r="RRG1005" s="342"/>
      <c r="RRH1005" s="342"/>
      <c r="RRI1005" s="342"/>
      <c r="RRJ1005" s="342"/>
      <c r="RRK1005" s="342"/>
      <c r="RRL1005" s="342"/>
      <c r="RRM1005" s="342"/>
      <c r="RRN1005" s="342"/>
      <c r="RRO1005" s="342"/>
      <c r="RRP1005" s="342"/>
      <c r="RRQ1005" s="342"/>
      <c r="RRR1005" s="342"/>
      <c r="RRS1005" s="342"/>
      <c r="RRT1005" s="342"/>
      <c r="RRU1005" s="342"/>
      <c r="RRV1005" s="342"/>
      <c r="RRW1005" s="342"/>
      <c r="RRX1005" s="342"/>
      <c r="RRY1005" s="342"/>
      <c r="RRZ1005" s="342"/>
      <c r="RSA1005" s="342"/>
      <c r="RSB1005" s="342"/>
      <c r="RSC1005" s="342"/>
      <c r="RSD1005" s="342"/>
      <c r="RSE1005" s="342"/>
      <c r="RSF1005" s="342"/>
      <c r="RSG1005" s="342"/>
      <c r="RSH1005" s="342"/>
      <c r="RSI1005" s="342"/>
      <c r="RSJ1005" s="342"/>
      <c r="RSK1005" s="342"/>
      <c r="RSL1005" s="342"/>
      <c r="RSM1005" s="342"/>
      <c r="RSN1005" s="342"/>
      <c r="RSO1005" s="342"/>
      <c r="RSP1005" s="342"/>
      <c r="RSQ1005" s="342"/>
      <c r="RSR1005" s="342"/>
      <c r="RSS1005" s="342"/>
      <c r="RST1005" s="342"/>
      <c r="RSU1005" s="342"/>
      <c r="RSV1005" s="342"/>
      <c r="RSW1005" s="342"/>
      <c r="RSX1005" s="342"/>
      <c r="RSY1005" s="342"/>
      <c r="RSZ1005" s="342"/>
      <c r="RTA1005" s="342"/>
      <c r="RTB1005" s="342"/>
      <c r="RTC1005" s="342"/>
      <c r="RTD1005" s="342"/>
      <c r="RTE1005" s="342"/>
      <c r="RTF1005" s="342"/>
      <c r="RTG1005" s="342"/>
      <c r="RTH1005" s="342"/>
      <c r="RTI1005" s="342"/>
      <c r="RTJ1005" s="342"/>
      <c r="RTK1005" s="342"/>
      <c r="RTL1005" s="342"/>
      <c r="RTM1005" s="342"/>
      <c r="RTN1005" s="342"/>
      <c r="RTO1005" s="342"/>
      <c r="RTP1005" s="342"/>
      <c r="RTQ1005" s="342"/>
      <c r="RTR1005" s="342"/>
      <c r="RTS1005" s="342"/>
      <c r="RTT1005" s="342"/>
      <c r="RTU1005" s="342"/>
      <c r="RTV1005" s="342"/>
      <c r="RTW1005" s="342"/>
      <c r="RTX1005" s="342"/>
      <c r="RTY1005" s="342"/>
      <c r="RTZ1005" s="342"/>
      <c r="RUA1005" s="342"/>
      <c r="RUB1005" s="342"/>
      <c r="RUC1005" s="342"/>
      <c r="RUD1005" s="342"/>
      <c r="RUE1005" s="342"/>
      <c r="RUF1005" s="342"/>
      <c r="RUG1005" s="342"/>
      <c r="RUH1005" s="342"/>
      <c r="RUI1005" s="342"/>
      <c r="RUJ1005" s="342"/>
      <c r="RUK1005" s="342"/>
      <c r="RUL1005" s="342"/>
      <c r="RUM1005" s="342"/>
      <c r="RUN1005" s="342"/>
      <c r="RUO1005" s="342"/>
      <c r="RUP1005" s="342"/>
      <c r="RUQ1005" s="342"/>
      <c r="RUR1005" s="342"/>
      <c r="RUS1005" s="342"/>
      <c r="RUT1005" s="342"/>
      <c r="RUU1005" s="342"/>
      <c r="RUV1005" s="342"/>
      <c r="RUW1005" s="342"/>
      <c r="RUX1005" s="342"/>
      <c r="RUY1005" s="342"/>
      <c r="RUZ1005" s="342"/>
      <c r="RVA1005" s="342"/>
      <c r="RVB1005" s="342"/>
      <c r="RVC1005" s="342"/>
      <c r="RVD1005" s="342"/>
      <c r="RVE1005" s="342"/>
      <c r="RVF1005" s="342"/>
      <c r="RVG1005" s="342"/>
      <c r="RVH1005" s="342"/>
      <c r="RVI1005" s="342"/>
      <c r="RVJ1005" s="342"/>
      <c r="RVK1005" s="342"/>
      <c r="RVL1005" s="342"/>
      <c r="RVM1005" s="342"/>
      <c r="RVN1005" s="342"/>
      <c r="RVO1005" s="342"/>
      <c r="RVP1005" s="342"/>
      <c r="RVQ1005" s="342"/>
      <c r="RVR1005" s="342"/>
      <c r="RVS1005" s="342"/>
      <c r="RVT1005" s="342"/>
      <c r="RVU1005" s="342"/>
      <c r="RVV1005" s="342"/>
      <c r="RVW1005" s="342"/>
      <c r="RVX1005" s="342"/>
      <c r="RVY1005" s="342"/>
      <c r="RVZ1005" s="342"/>
      <c r="RWA1005" s="342"/>
      <c r="RWB1005" s="342"/>
      <c r="RWC1005" s="342"/>
      <c r="RWD1005" s="342"/>
      <c r="RWE1005" s="342"/>
      <c r="RWF1005" s="342"/>
      <c r="RWG1005" s="342"/>
      <c r="RWH1005" s="342"/>
      <c r="RWI1005" s="342"/>
      <c r="RWJ1005" s="342"/>
      <c r="RWK1005" s="342"/>
      <c r="RWL1005" s="342"/>
      <c r="RWM1005" s="342"/>
      <c r="RWN1005" s="342"/>
      <c r="RWO1005" s="342"/>
      <c r="RWP1005" s="342"/>
      <c r="RWQ1005" s="342"/>
      <c r="RWR1005" s="342"/>
      <c r="RWS1005" s="342"/>
      <c r="RWT1005" s="342"/>
      <c r="RWU1005" s="342"/>
      <c r="RWV1005" s="342"/>
      <c r="RWW1005" s="342"/>
      <c r="RWX1005" s="342"/>
      <c r="RWY1005" s="342"/>
      <c r="RWZ1005" s="342"/>
      <c r="RXA1005" s="342"/>
      <c r="RXB1005" s="342"/>
      <c r="RXC1005" s="342"/>
      <c r="RXD1005" s="342"/>
      <c r="RXE1005" s="342"/>
      <c r="RXF1005" s="342"/>
      <c r="RXG1005" s="342"/>
      <c r="RXH1005" s="342"/>
      <c r="RXI1005" s="342"/>
      <c r="RXJ1005" s="342"/>
      <c r="RXK1005" s="342"/>
      <c r="RXL1005" s="342"/>
      <c r="RXM1005" s="342"/>
      <c r="RXN1005" s="342"/>
      <c r="RXO1005" s="342"/>
      <c r="RXP1005" s="342"/>
      <c r="RXQ1005" s="342"/>
      <c r="RXR1005" s="342"/>
      <c r="RXS1005" s="342"/>
      <c r="RXT1005" s="342"/>
      <c r="RXU1005" s="342"/>
      <c r="RXV1005" s="342"/>
      <c r="RXW1005" s="342"/>
      <c r="RXX1005" s="342"/>
      <c r="RXY1005" s="342"/>
      <c r="RXZ1005" s="342"/>
      <c r="RYA1005" s="342"/>
      <c r="RYB1005" s="342"/>
      <c r="RYC1005" s="342"/>
      <c r="RYD1005" s="342"/>
      <c r="RYE1005" s="342"/>
      <c r="RYF1005" s="342"/>
      <c r="RYG1005" s="342"/>
      <c r="RYH1005" s="342"/>
      <c r="RYI1005" s="342"/>
      <c r="RYJ1005" s="342"/>
      <c r="RYK1005" s="342"/>
      <c r="RYL1005" s="342"/>
      <c r="RYM1005" s="342"/>
      <c r="RYN1005" s="342"/>
      <c r="RYO1005" s="342"/>
      <c r="RYP1005" s="342"/>
      <c r="RYQ1005" s="342"/>
      <c r="RYR1005" s="342"/>
      <c r="RYS1005" s="342"/>
      <c r="RYT1005" s="342"/>
      <c r="RYU1005" s="342"/>
      <c r="RYV1005" s="342"/>
      <c r="RYW1005" s="342"/>
      <c r="RYX1005" s="342"/>
      <c r="RYY1005" s="342"/>
      <c r="RYZ1005" s="342"/>
      <c r="RZA1005" s="342"/>
      <c r="RZB1005" s="342"/>
      <c r="RZC1005" s="342"/>
      <c r="RZD1005" s="342"/>
      <c r="RZE1005" s="342"/>
      <c r="RZF1005" s="342"/>
      <c r="RZG1005" s="342"/>
      <c r="RZH1005" s="342"/>
      <c r="RZI1005" s="342"/>
      <c r="RZJ1005" s="342"/>
      <c r="RZK1005" s="342"/>
      <c r="RZL1005" s="342"/>
      <c r="RZM1005" s="342"/>
      <c r="RZN1005" s="342"/>
      <c r="RZO1005" s="342"/>
      <c r="RZP1005" s="342"/>
      <c r="RZQ1005" s="342"/>
      <c r="RZR1005" s="342"/>
      <c r="RZS1005" s="342"/>
      <c r="RZT1005" s="342"/>
      <c r="RZU1005" s="342"/>
      <c r="RZV1005" s="342"/>
      <c r="RZW1005" s="342"/>
      <c r="RZX1005" s="342"/>
      <c r="RZY1005" s="342"/>
      <c r="RZZ1005" s="342"/>
      <c r="SAA1005" s="342"/>
      <c r="SAB1005" s="342"/>
      <c r="SAC1005" s="342"/>
      <c r="SAD1005" s="342"/>
      <c r="SAE1005" s="342"/>
      <c r="SAF1005" s="342"/>
      <c r="SAG1005" s="342"/>
      <c r="SAH1005" s="342"/>
      <c r="SAI1005" s="342"/>
      <c r="SAJ1005" s="342"/>
      <c r="SAK1005" s="342"/>
      <c r="SAL1005" s="342"/>
      <c r="SAM1005" s="342"/>
      <c r="SAN1005" s="342"/>
      <c r="SAO1005" s="342"/>
      <c r="SAP1005" s="342"/>
      <c r="SAQ1005" s="342"/>
      <c r="SAR1005" s="342"/>
      <c r="SAS1005" s="342"/>
      <c r="SAT1005" s="342"/>
      <c r="SAU1005" s="342"/>
      <c r="SAV1005" s="342"/>
      <c r="SAW1005" s="342"/>
      <c r="SAX1005" s="342"/>
      <c r="SAY1005" s="342"/>
      <c r="SAZ1005" s="342"/>
      <c r="SBA1005" s="342"/>
      <c r="SBB1005" s="342"/>
      <c r="SBC1005" s="342"/>
      <c r="SBD1005" s="342"/>
      <c r="SBE1005" s="342"/>
      <c r="SBF1005" s="342"/>
      <c r="SBG1005" s="342"/>
      <c r="SBH1005" s="342"/>
      <c r="SBI1005" s="342"/>
      <c r="SBJ1005" s="342"/>
      <c r="SBK1005" s="342"/>
      <c r="SBL1005" s="342"/>
      <c r="SBM1005" s="342"/>
      <c r="SBN1005" s="342"/>
      <c r="SBO1005" s="342"/>
      <c r="SBP1005" s="342"/>
      <c r="SBQ1005" s="342"/>
      <c r="SBR1005" s="342"/>
      <c r="SBS1005" s="342"/>
      <c r="SBT1005" s="342"/>
      <c r="SBU1005" s="342"/>
      <c r="SBV1005" s="342"/>
      <c r="SBW1005" s="342"/>
      <c r="SBX1005" s="342"/>
      <c r="SBY1005" s="342"/>
      <c r="SBZ1005" s="342"/>
      <c r="SCA1005" s="342"/>
      <c r="SCB1005" s="342"/>
      <c r="SCC1005" s="342"/>
      <c r="SCD1005" s="342"/>
      <c r="SCE1005" s="342"/>
      <c r="SCF1005" s="342"/>
      <c r="SCG1005" s="342"/>
      <c r="SCH1005" s="342"/>
      <c r="SCI1005" s="342"/>
      <c r="SCJ1005" s="342"/>
      <c r="SCK1005" s="342"/>
      <c r="SCL1005" s="342"/>
      <c r="SCM1005" s="342"/>
      <c r="SCN1005" s="342"/>
      <c r="SCO1005" s="342"/>
      <c r="SCP1005" s="342"/>
      <c r="SCQ1005" s="342"/>
      <c r="SCR1005" s="342"/>
      <c r="SCS1005" s="342"/>
      <c r="SCT1005" s="342"/>
      <c r="SCU1005" s="342"/>
      <c r="SCV1005" s="342"/>
      <c r="SCW1005" s="342"/>
      <c r="SCX1005" s="342"/>
      <c r="SCY1005" s="342"/>
      <c r="SCZ1005" s="342"/>
      <c r="SDA1005" s="342"/>
      <c r="SDB1005" s="342"/>
      <c r="SDC1005" s="342"/>
      <c r="SDD1005" s="342"/>
      <c r="SDE1005" s="342"/>
      <c r="SDF1005" s="342"/>
      <c r="SDG1005" s="342"/>
      <c r="SDH1005" s="342"/>
      <c r="SDI1005" s="342"/>
      <c r="SDJ1005" s="342"/>
      <c r="SDK1005" s="342"/>
      <c r="SDL1005" s="342"/>
      <c r="SDM1005" s="342"/>
      <c r="SDN1005" s="342"/>
      <c r="SDO1005" s="342"/>
      <c r="SDP1005" s="342"/>
      <c r="SDQ1005" s="342"/>
      <c r="SDR1005" s="342"/>
      <c r="SDS1005" s="342"/>
      <c r="SDT1005" s="342"/>
      <c r="SDU1005" s="342"/>
      <c r="SDV1005" s="342"/>
      <c r="SDW1005" s="342"/>
      <c r="SDX1005" s="342"/>
      <c r="SDY1005" s="342"/>
      <c r="SDZ1005" s="342"/>
      <c r="SEA1005" s="342"/>
      <c r="SEB1005" s="342"/>
      <c r="SEC1005" s="342"/>
      <c r="SED1005" s="342"/>
      <c r="SEE1005" s="342"/>
      <c r="SEF1005" s="342"/>
      <c r="SEG1005" s="342"/>
      <c r="SEH1005" s="342"/>
      <c r="SEI1005" s="342"/>
      <c r="SEJ1005" s="342"/>
      <c r="SEK1005" s="342"/>
      <c r="SEL1005" s="342"/>
      <c r="SEM1005" s="342"/>
      <c r="SEN1005" s="342"/>
      <c r="SEO1005" s="342"/>
      <c r="SEP1005" s="342"/>
      <c r="SEQ1005" s="342"/>
      <c r="SER1005" s="342"/>
      <c r="SES1005" s="342"/>
      <c r="SET1005" s="342"/>
      <c r="SEU1005" s="342"/>
      <c r="SEV1005" s="342"/>
      <c r="SEW1005" s="342"/>
      <c r="SEX1005" s="342"/>
      <c r="SEY1005" s="342"/>
      <c r="SEZ1005" s="342"/>
      <c r="SFA1005" s="342"/>
      <c r="SFB1005" s="342"/>
      <c r="SFC1005" s="342"/>
      <c r="SFD1005" s="342"/>
      <c r="SFE1005" s="342"/>
      <c r="SFF1005" s="342"/>
      <c r="SFG1005" s="342"/>
      <c r="SFH1005" s="342"/>
      <c r="SFI1005" s="342"/>
      <c r="SFJ1005" s="342"/>
      <c r="SFK1005" s="342"/>
      <c r="SFL1005" s="342"/>
      <c r="SFM1005" s="342"/>
      <c r="SFN1005" s="342"/>
      <c r="SFO1005" s="342"/>
      <c r="SFP1005" s="342"/>
      <c r="SFQ1005" s="342"/>
      <c r="SFR1005" s="342"/>
      <c r="SFS1005" s="342"/>
      <c r="SFT1005" s="342"/>
      <c r="SFU1005" s="342"/>
      <c r="SFV1005" s="342"/>
      <c r="SFW1005" s="342"/>
      <c r="SFX1005" s="342"/>
      <c r="SFY1005" s="342"/>
      <c r="SFZ1005" s="342"/>
      <c r="SGA1005" s="342"/>
      <c r="SGB1005" s="342"/>
      <c r="SGC1005" s="342"/>
      <c r="SGD1005" s="342"/>
      <c r="SGE1005" s="342"/>
      <c r="SGF1005" s="342"/>
      <c r="SGG1005" s="342"/>
      <c r="SGH1005" s="342"/>
      <c r="SGI1005" s="342"/>
      <c r="SGJ1005" s="342"/>
      <c r="SGK1005" s="342"/>
      <c r="SGL1005" s="342"/>
      <c r="SGM1005" s="342"/>
      <c r="SGN1005" s="342"/>
      <c r="SGO1005" s="342"/>
      <c r="SGP1005" s="342"/>
      <c r="SGQ1005" s="342"/>
      <c r="SGR1005" s="342"/>
      <c r="SGS1005" s="342"/>
      <c r="SGT1005" s="342"/>
      <c r="SGU1005" s="342"/>
      <c r="SGV1005" s="342"/>
      <c r="SGW1005" s="342"/>
      <c r="SGX1005" s="342"/>
      <c r="SGY1005" s="342"/>
      <c r="SGZ1005" s="342"/>
      <c r="SHA1005" s="342"/>
      <c r="SHB1005" s="342"/>
      <c r="SHC1005" s="342"/>
      <c r="SHD1005" s="342"/>
      <c r="SHE1005" s="342"/>
      <c r="SHF1005" s="342"/>
      <c r="SHG1005" s="342"/>
      <c r="SHH1005" s="342"/>
      <c r="SHI1005" s="342"/>
      <c r="SHJ1005" s="342"/>
      <c r="SHK1005" s="342"/>
      <c r="SHL1005" s="342"/>
      <c r="SHM1005" s="342"/>
      <c r="SHN1005" s="342"/>
      <c r="SHO1005" s="342"/>
      <c r="SHP1005" s="342"/>
      <c r="SHQ1005" s="342"/>
      <c r="SHR1005" s="342"/>
      <c r="SHS1005" s="342"/>
      <c r="SHT1005" s="342"/>
      <c r="SHU1005" s="342"/>
      <c r="SHV1005" s="342"/>
      <c r="SHW1005" s="342"/>
      <c r="SHX1005" s="342"/>
      <c r="SHY1005" s="342"/>
      <c r="SHZ1005" s="342"/>
      <c r="SIA1005" s="342"/>
      <c r="SIB1005" s="342"/>
      <c r="SIC1005" s="342"/>
      <c r="SID1005" s="342"/>
      <c r="SIE1005" s="342"/>
      <c r="SIF1005" s="342"/>
      <c r="SIG1005" s="342"/>
      <c r="SIH1005" s="342"/>
      <c r="SII1005" s="342"/>
      <c r="SIJ1005" s="342"/>
      <c r="SIK1005" s="342"/>
      <c r="SIL1005" s="342"/>
      <c r="SIM1005" s="342"/>
      <c r="SIN1005" s="342"/>
      <c r="SIO1005" s="342"/>
      <c r="SIP1005" s="342"/>
      <c r="SIQ1005" s="342"/>
      <c r="SIR1005" s="342"/>
      <c r="SIS1005" s="342"/>
      <c r="SIT1005" s="342"/>
      <c r="SIU1005" s="342"/>
      <c r="SIV1005" s="342"/>
      <c r="SIW1005" s="342"/>
      <c r="SIX1005" s="342"/>
      <c r="SIY1005" s="342"/>
      <c r="SIZ1005" s="342"/>
      <c r="SJA1005" s="342"/>
      <c r="SJB1005" s="342"/>
      <c r="SJC1005" s="342"/>
      <c r="SJD1005" s="342"/>
      <c r="SJE1005" s="342"/>
      <c r="SJF1005" s="342"/>
      <c r="SJG1005" s="342"/>
      <c r="SJH1005" s="342"/>
      <c r="SJI1005" s="342"/>
      <c r="SJJ1005" s="342"/>
      <c r="SJK1005" s="342"/>
      <c r="SJL1005" s="342"/>
      <c r="SJM1005" s="342"/>
      <c r="SJN1005" s="342"/>
      <c r="SJO1005" s="342"/>
      <c r="SJP1005" s="342"/>
      <c r="SJQ1005" s="342"/>
      <c r="SJR1005" s="342"/>
      <c r="SJS1005" s="342"/>
      <c r="SJT1005" s="342"/>
      <c r="SJU1005" s="342"/>
      <c r="SJV1005" s="342"/>
      <c r="SJW1005" s="342"/>
      <c r="SJX1005" s="342"/>
      <c r="SJY1005" s="342"/>
      <c r="SJZ1005" s="342"/>
      <c r="SKA1005" s="342"/>
      <c r="SKB1005" s="342"/>
      <c r="SKC1005" s="342"/>
      <c r="SKD1005" s="342"/>
      <c r="SKE1005" s="342"/>
      <c r="SKF1005" s="342"/>
      <c r="SKG1005" s="342"/>
      <c r="SKH1005" s="342"/>
      <c r="SKI1005" s="342"/>
      <c r="SKJ1005" s="342"/>
      <c r="SKK1005" s="342"/>
      <c r="SKL1005" s="342"/>
      <c r="SKM1005" s="342"/>
      <c r="SKN1005" s="342"/>
      <c r="SKO1005" s="342"/>
      <c r="SKP1005" s="342"/>
      <c r="SKQ1005" s="342"/>
      <c r="SKR1005" s="342"/>
      <c r="SKS1005" s="342"/>
      <c r="SKT1005" s="342"/>
      <c r="SKU1005" s="342"/>
      <c r="SKV1005" s="342"/>
      <c r="SKW1005" s="342"/>
      <c r="SKX1005" s="342"/>
      <c r="SKY1005" s="342"/>
      <c r="SKZ1005" s="342"/>
      <c r="SLA1005" s="342"/>
      <c r="SLB1005" s="342"/>
      <c r="SLC1005" s="342"/>
      <c r="SLD1005" s="342"/>
      <c r="SLE1005" s="342"/>
      <c r="SLF1005" s="342"/>
      <c r="SLG1005" s="342"/>
      <c r="SLH1005" s="342"/>
      <c r="SLI1005" s="342"/>
      <c r="SLJ1005" s="342"/>
      <c r="SLK1005" s="342"/>
      <c r="SLL1005" s="342"/>
      <c r="SLM1005" s="342"/>
      <c r="SLN1005" s="342"/>
      <c r="SLO1005" s="342"/>
      <c r="SLP1005" s="342"/>
      <c r="SLQ1005" s="342"/>
      <c r="SLR1005" s="342"/>
      <c r="SLS1005" s="342"/>
      <c r="SLT1005" s="342"/>
      <c r="SLU1005" s="342"/>
      <c r="SLV1005" s="342"/>
      <c r="SLW1005" s="342"/>
      <c r="SLX1005" s="342"/>
      <c r="SLY1005" s="342"/>
      <c r="SLZ1005" s="342"/>
      <c r="SMA1005" s="342"/>
      <c r="SMB1005" s="342"/>
      <c r="SMC1005" s="342"/>
      <c r="SMD1005" s="342"/>
      <c r="SME1005" s="342"/>
      <c r="SMF1005" s="342"/>
      <c r="SMG1005" s="342"/>
      <c r="SMH1005" s="342"/>
      <c r="SMI1005" s="342"/>
      <c r="SMJ1005" s="342"/>
      <c r="SMK1005" s="342"/>
      <c r="SML1005" s="342"/>
      <c r="SMM1005" s="342"/>
      <c r="SMN1005" s="342"/>
      <c r="SMO1005" s="342"/>
      <c r="SMP1005" s="342"/>
      <c r="SMQ1005" s="342"/>
      <c r="SMR1005" s="342"/>
      <c r="SMS1005" s="342"/>
      <c r="SMT1005" s="342"/>
      <c r="SMU1005" s="342"/>
      <c r="SMV1005" s="342"/>
      <c r="SMW1005" s="342"/>
      <c r="SMX1005" s="342"/>
      <c r="SMY1005" s="342"/>
      <c r="SMZ1005" s="342"/>
      <c r="SNA1005" s="342"/>
      <c r="SNB1005" s="342"/>
      <c r="SNC1005" s="342"/>
      <c r="SND1005" s="342"/>
      <c r="SNE1005" s="342"/>
      <c r="SNF1005" s="342"/>
      <c r="SNG1005" s="342"/>
      <c r="SNH1005" s="342"/>
      <c r="SNI1005" s="342"/>
      <c r="SNJ1005" s="342"/>
      <c r="SNK1005" s="342"/>
      <c r="SNL1005" s="342"/>
      <c r="SNM1005" s="342"/>
      <c r="SNN1005" s="342"/>
      <c r="SNO1005" s="342"/>
      <c r="SNP1005" s="342"/>
      <c r="SNQ1005" s="342"/>
      <c r="SNR1005" s="342"/>
      <c r="SNS1005" s="342"/>
      <c r="SNT1005" s="342"/>
      <c r="SNU1005" s="342"/>
      <c r="SNV1005" s="342"/>
      <c r="SNW1005" s="342"/>
      <c r="SNX1005" s="342"/>
      <c r="SNY1005" s="342"/>
      <c r="SNZ1005" s="342"/>
      <c r="SOA1005" s="342"/>
      <c r="SOB1005" s="342"/>
      <c r="SOC1005" s="342"/>
      <c r="SOD1005" s="342"/>
      <c r="SOE1005" s="342"/>
      <c r="SOF1005" s="342"/>
      <c r="SOG1005" s="342"/>
      <c r="SOH1005" s="342"/>
      <c r="SOI1005" s="342"/>
      <c r="SOJ1005" s="342"/>
      <c r="SOK1005" s="342"/>
      <c r="SOL1005" s="342"/>
      <c r="SOM1005" s="342"/>
      <c r="SON1005" s="342"/>
      <c r="SOO1005" s="342"/>
      <c r="SOP1005" s="342"/>
      <c r="SOQ1005" s="342"/>
      <c r="SOR1005" s="342"/>
      <c r="SOS1005" s="342"/>
      <c r="SOT1005" s="342"/>
      <c r="SOU1005" s="342"/>
      <c r="SOV1005" s="342"/>
      <c r="SOW1005" s="342"/>
      <c r="SOX1005" s="342"/>
      <c r="SOY1005" s="342"/>
      <c r="SOZ1005" s="342"/>
      <c r="SPA1005" s="342"/>
      <c r="SPB1005" s="342"/>
      <c r="SPC1005" s="342"/>
      <c r="SPD1005" s="342"/>
      <c r="SPE1005" s="342"/>
      <c r="SPF1005" s="342"/>
      <c r="SPG1005" s="342"/>
      <c r="SPH1005" s="342"/>
      <c r="SPI1005" s="342"/>
      <c r="SPJ1005" s="342"/>
      <c r="SPK1005" s="342"/>
      <c r="SPL1005" s="342"/>
      <c r="SPM1005" s="342"/>
      <c r="SPN1005" s="342"/>
      <c r="SPO1005" s="342"/>
      <c r="SPP1005" s="342"/>
      <c r="SPQ1005" s="342"/>
      <c r="SPR1005" s="342"/>
      <c r="SPS1005" s="342"/>
      <c r="SPT1005" s="342"/>
      <c r="SPU1005" s="342"/>
      <c r="SPV1005" s="342"/>
      <c r="SPW1005" s="342"/>
      <c r="SPX1005" s="342"/>
      <c r="SPY1005" s="342"/>
      <c r="SPZ1005" s="342"/>
      <c r="SQA1005" s="342"/>
      <c r="SQB1005" s="342"/>
      <c r="SQC1005" s="342"/>
      <c r="SQD1005" s="342"/>
      <c r="SQE1005" s="342"/>
      <c r="SQF1005" s="342"/>
      <c r="SQG1005" s="342"/>
      <c r="SQH1005" s="342"/>
      <c r="SQI1005" s="342"/>
      <c r="SQJ1005" s="342"/>
      <c r="SQK1005" s="342"/>
      <c r="SQL1005" s="342"/>
      <c r="SQM1005" s="342"/>
      <c r="SQN1005" s="342"/>
      <c r="SQO1005" s="342"/>
      <c r="SQP1005" s="342"/>
      <c r="SQQ1005" s="342"/>
      <c r="SQR1005" s="342"/>
      <c r="SQS1005" s="342"/>
      <c r="SQT1005" s="342"/>
      <c r="SQU1005" s="342"/>
      <c r="SQV1005" s="342"/>
      <c r="SQW1005" s="342"/>
      <c r="SQX1005" s="342"/>
      <c r="SQY1005" s="342"/>
      <c r="SQZ1005" s="342"/>
      <c r="SRA1005" s="342"/>
      <c r="SRB1005" s="342"/>
      <c r="SRC1005" s="342"/>
      <c r="SRD1005" s="342"/>
      <c r="SRE1005" s="342"/>
      <c r="SRF1005" s="342"/>
      <c r="SRG1005" s="342"/>
      <c r="SRH1005" s="342"/>
      <c r="SRI1005" s="342"/>
      <c r="SRJ1005" s="342"/>
      <c r="SRK1005" s="342"/>
      <c r="SRL1005" s="342"/>
      <c r="SRM1005" s="342"/>
      <c r="SRN1005" s="342"/>
      <c r="SRO1005" s="342"/>
      <c r="SRP1005" s="342"/>
      <c r="SRQ1005" s="342"/>
      <c r="SRR1005" s="342"/>
      <c r="SRS1005" s="342"/>
      <c r="SRT1005" s="342"/>
      <c r="SRU1005" s="342"/>
      <c r="SRV1005" s="342"/>
      <c r="SRW1005" s="342"/>
      <c r="SRX1005" s="342"/>
      <c r="SRY1005" s="342"/>
      <c r="SRZ1005" s="342"/>
      <c r="SSA1005" s="342"/>
      <c r="SSB1005" s="342"/>
      <c r="SSC1005" s="342"/>
      <c r="SSD1005" s="342"/>
      <c r="SSE1005" s="342"/>
      <c r="SSF1005" s="342"/>
      <c r="SSG1005" s="342"/>
      <c r="SSH1005" s="342"/>
      <c r="SSI1005" s="342"/>
      <c r="SSJ1005" s="342"/>
      <c r="SSK1005" s="342"/>
      <c r="SSL1005" s="342"/>
      <c r="SSM1005" s="342"/>
      <c r="SSN1005" s="342"/>
      <c r="SSO1005" s="342"/>
      <c r="SSP1005" s="342"/>
      <c r="SSQ1005" s="342"/>
      <c r="SSR1005" s="342"/>
      <c r="SSS1005" s="342"/>
      <c r="SST1005" s="342"/>
      <c r="SSU1005" s="342"/>
      <c r="SSV1005" s="342"/>
      <c r="SSW1005" s="342"/>
      <c r="SSX1005" s="342"/>
      <c r="SSY1005" s="342"/>
      <c r="SSZ1005" s="342"/>
      <c r="STA1005" s="342"/>
      <c r="STB1005" s="342"/>
      <c r="STC1005" s="342"/>
      <c r="STD1005" s="342"/>
      <c r="STE1005" s="342"/>
      <c r="STF1005" s="342"/>
      <c r="STG1005" s="342"/>
      <c r="STH1005" s="342"/>
      <c r="STI1005" s="342"/>
      <c r="STJ1005" s="342"/>
      <c r="STK1005" s="342"/>
      <c r="STL1005" s="342"/>
      <c r="STM1005" s="342"/>
      <c r="STN1005" s="342"/>
      <c r="STO1005" s="342"/>
      <c r="STP1005" s="342"/>
      <c r="STQ1005" s="342"/>
      <c r="STR1005" s="342"/>
      <c r="STS1005" s="342"/>
      <c r="STT1005" s="342"/>
      <c r="STU1005" s="342"/>
      <c r="STV1005" s="342"/>
      <c r="STW1005" s="342"/>
      <c r="STX1005" s="342"/>
      <c r="STY1005" s="342"/>
      <c r="STZ1005" s="342"/>
      <c r="SUA1005" s="342"/>
      <c r="SUB1005" s="342"/>
      <c r="SUC1005" s="342"/>
      <c r="SUD1005" s="342"/>
      <c r="SUE1005" s="342"/>
      <c r="SUF1005" s="342"/>
      <c r="SUG1005" s="342"/>
      <c r="SUH1005" s="342"/>
      <c r="SUI1005" s="342"/>
      <c r="SUJ1005" s="342"/>
      <c r="SUK1005" s="342"/>
      <c r="SUL1005" s="342"/>
      <c r="SUM1005" s="342"/>
      <c r="SUN1005" s="342"/>
      <c r="SUO1005" s="342"/>
      <c r="SUP1005" s="342"/>
      <c r="SUQ1005" s="342"/>
      <c r="SUR1005" s="342"/>
      <c r="SUS1005" s="342"/>
      <c r="SUT1005" s="342"/>
      <c r="SUU1005" s="342"/>
      <c r="SUV1005" s="342"/>
      <c r="SUW1005" s="342"/>
      <c r="SUX1005" s="342"/>
      <c r="SUY1005" s="342"/>
      <c r="SUZ1005" s="342"/>
      <c r="SVA1005" s="342"/>
      <c r="SVB1005" s="342"/>
      <c r="SVC1005" s="342"/>
      <c r="SVD1005" s="342"/>
      <c r="SVE1005" s="342"/>
      <c r="SVF1005" s="342"/>
      <c r="SVG1005" s="342"/>
      <c r="SVH1005" s="342"/>
      <c r="SVI1005" s="342"/>
      <c r="SVJ1005" s="342"/>
      <c r="SVK1005" s="342"/>
      <c r="SVL1005" s="342"/>
      <c r="SVM1005" s="342"/>
      <c r="SVN1005" s="342"/>
      <c r="SVO1005" s="342"/>
      <c r="SVP1005" s="342"/>
      <c r="SVQ1005" s="342"/>
      <c r="SVR1005" s="342"/>
      <c r="SVS1005" s="342"/>
      <c r="SVT1005" s="342"/>
      <c r="SVU1005" s="342"/>
      <c r="SVV1005" s="342"/>
      <c r="SVW1005" s="342"/>
      <c r="SVX1005" s="342"/>
      <c r="SVY1005" s="342"/>
      <c r="SVZ1005" s="342"/>
      <c r="SWA1005" s="342"/>
      <c r="SWB1005" s="342"/>
      <c r="SWC1005" s="342"/>
      <c r="SWD1005" s="342"/>
      <c r="SWE1005" s="342"/>
      <c r="SWF1005" s="342"/>
      <c r="SWG1005" s="342"/>
      <c r="SWH1005" s="342"/>
      <c r="SWI1005" s="342"/>
      <c r="SWJ1005" s="342"/>
      <c r="SWK1005" s="342"/>
      <c r="SWL1005" s="342"/>
      <c r="SWM1005" s="342"/>
      <c r="SWN1005" s="342"/>
      <c r="SWO1005" s="342"/>
      <c r="SWP1005" s="342"/>
      <c r="SWQ1005" s="342"/>
      <c r="SWR1005" s="342"/>
      <c r="SWS1005" s="342"/>
      <c r="SWT1005" s="342"/>
      <c r="SWU1005" s="342"/>
      <c r="SWV1005" s="342"/>
      <c r="SWW1005" s="342"/>
      <c r="SWX1005" s="342"/>
      <c r="SWY1005" s="342"/>
      <c r="SWZ1005" s="342"/>
      <c r="SXA1005" s="342"/>
      <c r="SXB1005" s="342"/>
      <c r="SXC1005" s="342"/>
      <c r="SXD1005" s="342"/>
      <c r="SXE1005" s="342"/>
      <c r="SXF1005" s="342"/>
      <c r="SXG1005" s="342"/>
      <c r="SXH1005" s="342"/>
      <c r="SXI1005" s="342"/>
      <c r="SXJ1005" s="342"/>
      <c r="SXK1005" s="342"/>
      <c r="SXL1005" s="342"/>
      <c r="SXM1005" s="342"/>
      <c r="SXN1005" s="342"/>
      <c r="SXO1005" s="342"/>
      <c r="SXP1005" s="342"/>
      <c r="SXQ1005" s="342"/>
      <c r="SXR1005" s="342"/>
      <c r="SXS1005" s="342"/>
      <c r="SXT1005" s="342"/>
      <c r="SXU1005" s="342"/>
      <c r="SXV1005" s="342"/>
      <c r="SXW1005" s="342"/>
      <c r="SXX1005" s="342"/>
      <c r="SXY1005" s="342"/>
      <c r="SXZ1005" s="342"/>
      <c r="SYA1005" s="342"/>
      <c r="SYB1005" s="342"/>
      <c r="SYC1005" s="342"/>
      <c r="SYD1005" s="342"/>
      <c r="SYE1005" s="342"/>
      <c r="SYF1005" s="342"/>
      <c r="SYG1005" s="342"/>
      <c r="SYH1005" s="342"/>
      <c r="SYI1005" s="342"/>
      <c r="SYJ1005" s="342"/>
      <c r="SYK1005" s="342"/>
      <c r="SYL1005" s="342"/>
      <c r="SYM1005" s="342"/>
      <c r="SYN1005" s="342"/>
      <c r="SYO1005" s="342"/>
      <c r="SYP1005" s="342"/>
      <c r="SYQ1005" s="342"/>
      <c r="SYR1005" s="342"/>
      <c r="SYS1005" s="342"/>
      <c r="SYT1005" s="342"/>
      <c r="SYU1005" s="342"/>
      <c r="SYV1005" s="342"/>
      <c r="SYW1005" s="342"/>
      <c r="SYX1005" s="342"/>
      <c r="SYY1005" s="342"/>
      <c r="SYZ1005" s="342"/>
      <c r="SZA1005" s="342"/>
      <c r="SZB1005" s="342"/>
      <c r="SZC1005" s="342"/>
      <c r="SZD1005" s="342"/>
      <c r="SZE1005" s="342"/>
      <c r="SZF1005" s="342"/>
      <c r="SZG1005" s="342"/>
      <c r="SZH1005" s="342"/>
      <c r="SZI1005" s="342"/>
      <c r="SZJ1005" s="342"/>
      <c r="SZK1005" s="342"/>
      <c r="SZL1005" s="342"/>
      <c r="SZM1005" s="342"/>
      <c r="SZN1005" s="342"/>
      <c r="SZO1005" s="342"/>
      <c r="SZP1005" s="342"/>
      <c r="SZQ1005" s="342"/>
      <c r="SZR1005" s="342"/>
      <c r="SZS1005" s="342"/>
      <c r="SZT1005" s="342"/>
      <c r="SZU1005" s="342"/>
      <c r="SZV1005" s="342"/>
      <c r="SZW1005" s="342"/>
      <c r="SZX1005" s="342"/>
      <c r="SZY1005" s="342"/>
      <c r="SZZ1005" s="342"/>
      <c r="TAA1005" s="342"/>
      <c r="TAB1005" s="342"/>
      <c r="TAC1005" s="342"/>
      <c r="TAD1005" s="342"/>
      <c r="TAE1005" s="342"/>
      <c r="TAF1005" s="342"/>
      <c r="TAG1005" s="342"/>
      <c r="TAH1005" s="342"/>
      <c r="TAI1005" s="342"/>
      <c r="TAJ1005" s="342"/>
      <c r="TAK1005" s="342"/>
      <c r="TAL1005" s="342"/>
      <c r="TAM1005" s="342"/>
      <c r="TAN1005" s="342"/>
      <c r="TAO1005" s="342"/>
      <c r="TAP1005" s="342"/>
      <c r="TAQ1005" s="342"/>
      <c r="TAR1005" s="342"/>
      <c r="TAS1005" s="342"/>
      <c r="TAT1005" s="342"/>
      <c r="TAU1005" s="342"/>
      <c r="TAV1005" s="342"/>
      <c r="TAW1005" s="342"/>
      <c r="TAX1005" s="342"/>
      <c r="TAY1005" s="342"/>
      <c r="TAZ1005" s="342"/>
      <c r="TBA1005" s="342"/>
      <c r="TBB1005" s="342"/>
      <c r="TBC1005" s="342"/>
      <c r="TBD1005" s="342"/>
      <c r="TBE1005" s="342"/>
      <c r="TBF1005" s="342"/>
      <c r="TBG1005" s="342"/>
      <c r="TBH1005" s="342"/>
      <c r="TBI1005" s="342"/>
      <c r="TBJ1005" s="342"/>
      <c r="TBK1005" s="342"/>
      <c r="TBL1005" s="342"/>
      <c r="TBM1005" s="342"/>
      <c r="TBN1005" s="342"/>
      <c r="TBO1005" s="342"/>
      <c r="TBP1005" s="342"/>
      <c r="TBQ1005" s="342"/>
      <c r="TBR1005" s="342"/>
      <c r="TBS1005" s="342"/>
      <c r="TBT1005" s="342"/>
      <c r="TBU1005" s="342"/>
      <c r="TBV1005" s="342"/>
      <c r="TBW1005" s="342"/>
      <c r="TBX1005" s="342"/>
      <c r="TBY1005" s="342"/>
      <c r="TBZ1005" s="342"/>
      <c r="TCA1005" s="342"/>
      <c r="TCB1005" s="342"/>
      <c r="TCC1005" s="342"/>
      <c r="TCD1005" s="342"/>
      <c r="TCE1005" s="342"/>
      <c r="TCF1005" s="342"/>
      <c r="TCG1005" s="342"/>
      <c r="TCH1005" s="342"/>
      <c r="TCI1005" s="342"/>
      <c r="TCJ1005" s="342"/>
      <c r="TCK1005" s="342"/>
      <c r="TCL1005" s="342"/>
      <c r="TCM1005" s="342"/>
      <c r="TCN1005" s="342"/>
      <c r="TCO1005" s="342"/>
      <c r="TCP1005" s="342"/>
      <c r="TCQ1005" s="342"/>
      <c r="TCR1005" s="342"/>
      <c r="TCS1005" s="342"/>
      <c r="TCT1005" s="342"/>
      <c r="TCU1005" s="342"/>
      <c r="TCV1005" s="342"/>
      <c r="TCW1005" s="342"/>
      <c r="TCX1005" s="342"/>
      <c r="TCY1005" s="342"/>
      <c r="TCZ1005" s="342"/>
      <c r="TDA1005" s="342"/>
      <c r="TDB1005" s="342"/>
      <c r="TDC1005" s="342"/>
      <c r="TDD1005" s="342"/>
      <c r="TDE1005" s="342"/>
      <c r="TDF1005" s="342"/>
      <c r="TDG1005" s="342"/>
      <c r="TDH1005" s="342"/>
      <c r="TDI1005" s="342"/>
      <c r="TDJ1005" s="342"/>
      <c r="TDK1005" s="342"/>
      <c r="TDL1005" s="342"/>
      <c r="TDM1005" s="342"/>
      <c r="TDN1005" s="342"/>
      <c r="TDO1005" s="342"/>
      <c r="TDP1005" s="342"/>
      <c r="TDQ1005" s="342"/>
      <c r="TDR1005" s="342"/>
      <c r="TDS1005" s="342"/>
      <c r="TDT1005" s="342"/>
      <c r="TDU1005" s="342"/>
      <c r="TDV1005" s="342"/>
      <c r="TDW1005" s="342"/>
      <c r="TDX1005" s="342"/>
      <c r="TDY1005" s="342"/>
      <c r="TDZ1005" s="342"/>
      <c r="TEA1005" s="342"/>
      <c r="TEB1005" s="342"/>
      <c r="TEC1005" s="342"/>
      <c r="TED1005" s="342"/>
      <c r="TEE1005" s="342"/>
      <c r="TEF1005" s="342"/>
      <c r="TEG1005" s="342"/>
      <c r="TEH1005" s="342"/>
      <c r="TEI1005" s="342"/>
      <c r="TEJ1005" s="342"/>
      <c r="TEK1005" s="342"/>
      <c r="TEL1005" s="342"/>
      <c r="TEM1005" s="342"/>
      <c r="TEN1005" s="342"/>
      <c r="TEO1005" s="342"/>
      <c r="TEP1005" s="342"/>
      <c r="TEQ1005" s="342"/>
      <c r="TER1005" s="342"/>
      <c r="TES1005" s="342"/>
      <c r="TET1005" s="342"/>
      <c r="TEU1005" s="342"/>
      <c r="TEV1005" s="342"/>
      <c r="TEW1005" s="342"/>
      <c r="TEX1005" s="342"/>
      <c r="TEY1005" s="342"/>
      <c r="TEZ1005" s="342"/>
      <c r="TFA1005" s="342"/>
      <c r="TFB1005" s="342"/>
      <c r="TFC1005" s="342"/>
      <c r="TFD1005" s="342"/>
      <c r="TFE1005" s="342"/>
      <c r="TFF1005" s="342"/>
      <c r="TFG1005" s="342"/>
      <c r="TFH1005" s="342"/>
      <c r="TFI1005" s="342"/>
      <c r="TFJ1005" s="342"/>
      <c r="TFK1005" s="342"/>
      <c r="TFL1005" s="342"/>
      <c r="TFM1005" s="342"/>
      <c r="TFN1005" s="342"/>
      <c r="TFO1005" s="342"/>
      <c r="TFP1005" s="342"/>
      <c r="TFQ1005" s="342"/>
      <c r="TFR1005" s="342"/>
      <c r="TFS1005" s="342"/>
      <c r="TFT1005" s="342"/>
      <c r="TFU1005" s="342"/>
      <c r="TFV1005" s="342"/>
      <c r="TFW1005" s="342"/>
      <c r="TFX1005" s="342"/>
      <c r="TFY1005" s="342"/>
      <c r="TFZ1005" s="342"/>
      <c r="TGA1005" s="342"/>
      <c r="TGB1005" s="342"/>
      <c r="TGC1005" s="342"/>
      <c r="TGD1005" s="342"/>
      <c r="TGE1005" s="342"/>
      <c r="TGF1005" s="342"/>
      <c r="TGG1005" s="342"/>
      <c r="TGH1005" s="342"/>
      <c r="TGI1005" s="342"/>
      <c r="TGJ1005" s="342"/>
      <c r="TGK1005" s="342"/>
      <c r="TGL1005" s="342"/>
      <c r="TGM1005" s="342"/>
      <c r="TGN1005" s="342"/>
      <c r="TGO1005" s="342"/>
      <c r="TGP1005" s="342"/>
      <c r="TGQ1005" s="342"/>
      <c r="TGR1005" s="342"/>
      <c r="TGS1005" s="342"/>
      <c r="TGT1005" s="342"/>
      <c r="TGU1005" s="342"/>
      <c r="TGV1005" s="342"/>
      <c r="TGW1005" s="342"/>
      <c r="TGX1005" s="342"/>
      <c r="TGY1005" s="342"/>
      <c r="TGZ1005" s="342"/>
      <c r="THA1005" s="342"/>
      <c r="THB1005" s="342"/>
      <c r="THC1005" s="342"/>
      <c r="THD1005" s="342"/>
      <c r="THE1005" s="342"/>
      <c r="THF1005" s="342"/>
      <c r="THG1005" s="342"/>
      <c r="THH1005" s="342"/>
      <c r="THI1005" s="342"/>
      <c r="THJ1005" s="342"/>
      <c r="THK1005" s="342"/>
      <c r="THL1005" s="342"/>
      <c r="THM1005" s="342"/>
      <c r="THN1005" s="342"/>
      <c r="THO1005" s="342"/>
      <c r="THP1005" s="342"/>
      <c r="THQ1005" s="342"/>
      <c r="THR1005" s="342"/>
      <c r="THS1005" s="342"/>
      <c r="THT1005" s="342"/>
      <c r="THU1005" s="342"/>
      <c r="THV1005" s="342"/>
      <c r="THW1005" s="342"/>
      <c r="THX1005" s="342"/>
      <c r="THY1005" s="342"/>
      <c r="THZ1005" s="342"/>
      <c r="TIA1005" s="342"/>
      <c r="TIB1005" s="342"/>
      <c r="TIC1005" s="342"/>
      <c r="TID1005" s="342"/>
      <c r="TIE1005" s="342"/>
      <c r="TIF1005" s="342"/>
      <c r="TIG1005" s="342"/>
      <c r="TIH1005" s="342"/>
      <c r="TII1005" s="342"/>
      <c r="TIJ1005" s="342"/>
      <c r="TIK1005" s="342"/>
      <c r="TIL1005" s="342"/>
      <c r="TIM1005" s="342"/>
      <c r="TIN1005" s="342"/>
      <c r="TIO1005" s="342"/>
      <c r="TIP1005" s="342"/>
      <c r="TIQ1005" s="342"/>
      <c r="TIR1005" s="342"/>
      <c r="TIS1005" s="342"/>
      <c r="TIT1005" s="342"/>
      <c r="TIU1005" s="342"/>
      <c r="TIV1005" s="342"/>
      <c r="TIW1005" s="342"/>
      <c r="TIX1005" s="342"/>
      <c r="TIY1005" s="342"/>
      <c r="TIZ1005" s="342"/>
      <c r="TJA1005" s="342"/>
      <c r="TJB1005" s="342"/>
      <c r="TJC1005" s="342"/>
      <c r="TJD1005" s="342"/>
      <c r="TJE1005" s="342"/>
      <c r="TJF1005" s="342"/>
      <c r="TJG1005" s="342"/>
      <c r="TJH1005" s="342"/>
      <c r="TJI1005" s="342"/>
      <c r="TJJ1005" s="342"/>
      <c r="TJK1005" s="342"/>
      <c r="TJL1005" s="342"/>
      <c r="TJM1005" s="342"/>
      <c r="TJN1005" s="342"/>
      <c r="TJO1005" s="342"/>
      <c r="TJP1005" s="342"/>
      <c r="TJQ1005" s="342"/>
      <c r="TJR1005" s="342"/>
      <c r="TJS1005" s="342"/>
      <c r="TJT1005" s="342"/>
      <c r="TJU1005" s="342"/>
      <c r="TJV1005" s="342"/>
      <c r="TJW1005" s="342"/>
      <c r="TJX1005" s="342"/>
      <c r="TJY1005" s="342"/>
      <c r="TJZ1005" s="342"/>
      <c r="TKA1005" s="342"/>
      <c r="TKB1005" s="342"/>
      <c r="TKC1005" s="342"/>
      <c r="TKD1005" s="342"/>
      <c r="TKE1005" s="342"/>
      <c r="TKF1005" s="342"/>
      <c r="TKG1005" s="342"/>
      <c r="TKH1005" s="342"/>
      <c r="TKI1005" s="342"/>
      <c r="TKJ1005" s="342"/>
      <c r="TKK1005" s="342"/>
      <c r="TKL1005" s="342"/>
      <c r="TKM1005" s="342"/>
      <c r="TKN1005" s="342"/>
      <c r="TKO1005" s="342"/>
      <c r="TKP1005" s="342"/>
      <c r="TKQ1005" s="342"/>
      <c r="TKR1005" s="342"/>
      <c r="TKS1005" s="342"/>
      <c r="TKT1005" s="342"/>
      <c r="TKU1005" s="342"/>
      <c r="TKV1005" s="342"/>
      <c r="TKW1005" s="342"/>
      <c r="TKX1005" s="342"/>
      <c r="TKY1005" s="342"/>
      <c r="TKZ1005" s="342"/>
      <c r="TLA1005" s="342"/>
      <c r="TLB1005" s="342"/>
      <c r="TLC1005" s="342"/>
      <c r="TLD1005" s="342"/>
      <c r="TLE1005" s="342"/>
      <c r="TLF1005" s="342"/>
      <c r="TLG1005" s="342"/>
      <c r="TLH1005" s="342"/>
      <c r="TLI1005" s="342"/>
      <c r="TLJ1005" s="342"/>
      <c r="TLK1005" s="342"/>
      <c r="TLL1005" s="342"/>
      <c r="TLM1005" s="342"/>
      <c r="TLN1005" s="342"/>
      <c r="TLO1005" s="342"/>
      <c r="TLP1005" s="342"/>
      <c r="TLQ1005" s="342"/>
      <c r="TLR1005" s="342"/>
      <c r="TLS1005" s="342"/>
      <c r="TLT1005" s="342"/>
      <c r="TLU1005" s="342"/>
      <c r="TLV1005" s="342"/>
      <c r="TLW1005" s="342"/>
      <c r="TLX1005" s="342"/>
      <c r="TLY1005" s="342"/>
      <c r="TLZ1005" s="342"/>
      <c r="TMA1005" s="342"/>
      <c r="TMB1005" s="342"/>
      <c r="TMC1005" s="342"/>
      <c r="TMD1005" s="342"/>
      <c r="TME1005" s="342"/>
      <c r="TMF1005" s="342"/>
      <c r="TMG1005" s="342"/>
      <c r="TMH1005" s="342"/>
      <c r="TMI1005" s="342"/>
      <c r="TMJ1005" s="342"/>
      <c r="TMK1005" s="342"/>
      <c r="TML1005" s="342"/>
      <c r="TMM1005" s="342"/>
      <c r="TMN1005" s="342"/>
      <c r="TMO1005" s="342"/>
      <c r="TMP1005" s="342"/>
      <c r="TMQ1005" s="342"/>
      <c r="TMR1005" s="342"/>
      <c r="TMS1005" s="342"/>
      <c r="TMT1005" s="342"/>
      <c r="TMU1005" s="342"/>
      <c r="TMV1005" s="342"/>
      <c r="TMW1005" s="342"/>
      <c r="TMX1005" s="342"/>
      <c r="TMY1005" s="342"/>
      <c r="TMZ1005" s="342"/>
      <c r="TNA1005" s="342"/>
      <c r="TNB1005" s="342"/>
      <c r="TNC1005" s="342"/>
      <c r="TND1005" s="342"/>
      <c r="TNE1005" s="342"/>
      <c r="TNF1005" s="342"/>
      <c r="TNG1005" s="342"/>
      <c r="TNH1005" s="342"/>
      <c r="TNI1005" s="342"/>
      <c r="TNJ1005" s="342"/>
      <c r="TNK1005" s="342"/>
      <c r="TNL1005" s="342"/>
      <c r="TNM1005" s="342"/>
      <c r="TNN1005" s="342"/>
      <c r="TNO1005" s="342"/>
      <c r="TNP1005" s="342"/>
      <c r="TNQ1005" s="342"/>
      <c r="TNR1005" s="342"/>
      <c r="TNS1005" s="342"/>
      <c r="TNT1005" s="342"/>
      <c r="TNU1005" s="342"/>
      <c r="TNV1005" s="342"/>
      <c r="TNW1005" s="342"/>
      <c r="TNX1005" s="342"/>
      <c r="TNY1005" s="342"/>
      <c r="TNZ1005" s="342"/>
      <c r="TOA1005" s="342"/>
      <c r="TOB1005" s="342"/>
      <c r="TOC1005" s="342"/>
      <c r="TOD1005" s="342"/>
      <c r="TOE1005" s="342"/>
      <c r="TOF1005" s="342"/>
      <c r="TOG1005" s="342"/>
      <c r="TOH1005" s="342"/>
      <c r="TOI1005" s="342"/>
      <c r="TOJ1005" s="342"/>
      <c r="TOK1005" s="342"/>
      <c r="TOL1005" s="342"/>
      <c r="TOM1005" s="342"/>
      <c r="TON1005" s="342"/>
      <c r="TOO1005" s="342"/>
      <c r="TOP1005" s="342"/>
      <c r="TOQ1005" s="342"/>
      <c r="TOR1005" s="342"/>
      <c r="TOS1005" s="342"/>
      <c r="TOT1005" s="342"/>
      <c r="TOU1005" s="342"/>
      <c r="TOV1005" s="342"/>
      <c r="TOW1005" s="342"/>
      <c r="TOX1005" s="342"/>
      <c r="TOY1005" s="342"/>
      <c r="TOZ1005" s="342"/>
      <c r="TPA1005" s="342"/>
      <c r="TPB1005" s="342"/>
      <c r="TPC1005" s="342"/>
      <c r="TPD1005" s="342"/>
      <c r="TPE1005" s="342"/>
      <c r="TPF1005" s="342"/>
      <c r="TPG1005" s="342"/>
      <c r="TPH1005" s="342"/>
      <c r="TPI1005" s="342"/>
      <c r="TPJ1005" s="342"/>
      <c r="TPK1005" s="342"/>
      <c r="TPL1005" s="342"/>
      <c r="TPM1005" s="342"/>
      <c r="TPN1005" s="342"/>
      <c r="TPO1005" s="342"/>
      <c r="TPP1005" s="342"/>
      <c r="TPQ1005" s="342"/>
      <c r="TPR1005" s="342"/>
      <c r="TPS1005" s="342"/>
      <c r="TPT1005" s="342"/>
      <c r="TPU1005" s="342"/>
      <c r="TPV1005" s="342"/>
      <c r="TPW1005" s="342"/>
      <c r="TPX1005" s="342"/>
      <c r="TPY1005" s="342"/>
      <c r="TPZ1005" s="342"/>
      <c r="TQA1005" s="342"/>
      <c r="TQB1005" s="342"/>
      <c r="TQC1005" s="342"/>
      <c r="TQD1005" s="342"/>
      <c r="TQE1005" s="342"/>
      <c r="TQF1005" s="342"/>
      <c r="TQG1005" s="342"/>
      <c r="TQH1005" s="342"/>
      <c r="TQI1005" s="342"/>
      <c r="TQJ1005" s="342"/>
      <c r="TQK1005" s="342"/>
      <c r="TQL1005" s="342"/>
      <c r="TQM1005" s="342"/>
      <c r="TQN1005" s="342"/>
      <c r="TQO1005" s="342"/>
      <c r="TQP1005" s="342"/>
      <c r="TQQ1005" s="342"/>
      <c r="TQR1005" s="342"/>
      <c r="TQS1005" s="342"/>
      <c r="TQT1005" s="342"/>
      <c r="TQU1005" s="342"/>
      <c r="TQV1005" s="342"/>
      <c r="TQW1005" s="342"/>
      <c r="TQX1005" s="342"/>
      <c r="TQY1005" s="342"/>
      <c r="TQZ1005" s="342"/>
      <c r="TRA1005" s="342"/>
      <c r="TRB1005" s="342"/>
      <c r="TRC1005" s="342"/>
      <c r="TRD1005" s="342"/>
      <c r="TRE1005" s="342"/>
      <c r="TRF1005" s="342"/>
      <c r="TRG1005" s="342"/>
      <c r="TRH1005" s="342"/>
      <c r="TRI1005" s="342"/>
      <c r="TRJ1005" s="342"/>
      <c r="TRK1005" s="342"/>
      <c r="TRL1005" s="342"/>
      <c r="TRM1005" s="342"/>
      <c r="TRN1005" s="342"/>
      <c r="TRO1005" s="342"/>
      <c r="TRP1005" s="342"/>
      <c r="TRQ1005" s="342"/>
      <c r="TRR1005" s="342"/>
      <c r="TRS1005" s="342"/>
      <c r="TRT1005" s="342"/>
      <c r="TRU1005" s="342"/>
      <c r="TRV1005" s="342"/>
      <c r="TRW1005" s="342"/>
      <c r="TRX1005" s="342"/>
      <c r="TRY1005" s="342"/>
      <c r="TRZ1005" s="342"/>
      <c r="TSA1005" s="342"/>
      <c r="TSB1005" s="342"/>
      <c r="TSC1005" s="342"/>
      <c r="TSD1005" s="342"/>
      <c r="TSE1005" s="342"/>
      <c r="TSF1005" s="342"/>
      <c r="TSG1005" s="342"/>
      <c r="TSH1005" s="342"/>
      <c r="TSI1005" s="342"/>
      <c r="TSJ1005" s="342"/>
      <c r="TSK1005" s="342"/>
      <c r="TSL1005" s="342"/>
      <c r="TSM1005" s="342"/>
      <c r="TSN1005" s="342"/>
      <c r="TSO1005" s="342"/>
      <c r="TSP1005" s="342"/>
      <c r="TSQ1005" s="342"/>
      <c r="TSR1005" s="342"/>
      <c r="TSS1005" s="342"/>
      <c r="TST1005" s="342"/>
      <c r="TSU1005" s="342"/>
      <c r="TSV1005" s="342"/>
      <c r="TSW1005" s="342"/>
      <c r="TSX1005" s="342"/>
      <c r="TSY1005" s="342"/>
      <c r="TSZ1005" s="342"/>
      <c r="TTA1005" s="342"/>
      <c r="TTB1005" s="342"/>
      <c r="TTC1005" s="342"/>
      <c r="TTD1005" s="342"/>
      <c r="TTE1005" s="342"/>
      <c r="TTF1005" s="342"/>
      <c r="TTG1005" s="342"/>
      <c r="TTH1005" s="342"/>
      <c r="TTI1005" s="342"/>
      <c r="TTJ1005" s="342"/>
      <c r="TTK1005" s="342"/>
      <c r="TTL1005" s="342"/>
      <c r="TTM1005" s="342"/>
      <c r="TTN1005" s="342"/>
      <c r="TTO1005" s="342"/>
      <c r="TTP1005" s="342"/>
      <c r="TTQ1005" s="342"/>
      <c r="TTR1005" s="342"/>
      <c r="TTS1005" s="342"/>
      <c r="TTT1005" s="342"/>
      <c r="TTU1005" s="342"/>
      <c r="TTV1005" s="342"/>
      <c r="TTW1005" s="342"/>
      <c r="TTX1005" s="342"/>
      <c r="TTY1005" s="342"/>
      <c r="TTZ1005" s="342"/>
      <c r="TUA1005" s="342"/>
      <c r="TUB1005" s="342"/>
      <c r="TUC1005" s="342"/>
      <c r="TUD1005" s="342"/>
      <c r="TUE1005" s="342"/>
      <c r="TUF1005" s="342"/>
      <c r="TUG1005" s="342"/>
      <c r="TUH1005" s="342"/>
      <c r="TUI1005" s="342"/>
      <c r="TUJ1005" s="342"/>
      <c r="TUK1005" s="342"/>
      <c r="TUL1005" s="342"/>
      <c r="TUM1005" s="342"/>
      <c r="TUN1005" s="342"/>
      <c r="TUO1005" s="342"/>
      <c r="TUP1005" s="342"/>
      <c r="TUQ1005" s="342"/>
      <c r="TUR1005" s="342"/>
      <c r="TUS1005" s="342"/>
      <c r="TUT1005" s="342"/>
      <c r="TUU1005" s="342"/>
      <c r="TUV1005" s="342"/>
      <c r="TUW1005" s="342"/>
      <c r="TUX1005" s="342"/>
      <c r="TUY1005" s="342"/>
      <c r="TUZ1005" s="342"/>
      <c r="TVA1005" s="342"/>
      <c r="TVB1005" s="342"/>
      <c r="TVC1005" s="342"/>
      <c r="TVD1005" s="342"/>
      <c r="TVE1005" s="342"/>
      <c r="TVF1005" s="342"/>
      <c r="TVG1005" s="342"/>
      <c r="TVH1005" s="342"/>
      <c r="TVI1005" s="342"/>
      <c r="TVJ1005" s="342"/>
      <c r="TVK1005" s="342"/>
      <c r="TVL1005" s="342"/>
      <c r="TVM1005" s="342"/>
      <c r="TVN1005" s="342"/>
      <c r="TVO1005" s="342"/>
      <c r="TVP1005" s="342"/>
      <c r="TVQ1005" s="342"/>
      <c r="TVR1005" s="342"/>
      <c r="TVS1005" s="342"/>
      <c r="TVT1005" s="342"/>
      <c r="TVU1005" s="342"/>
      <c r="TVV1005" s="342"/>
      <c r="TVW1005" s="342"/>
      <c r="TVX1005" s="342"/>
      <c r="TVY1005" s="342"/>
      <c r="TVZ1005" s="342"/>
      <c r="TWA1005" s="342"/>
      <c r="TWB1005" s="342"/>
      <c r="TWC1005" s="342"/>
      <c r="TWD1005" s="342"/>
      <c r="TWE1005" s="342"/>
      <c r="TWF1005" s="342"/>
      <c r="TWG1005" s="342"/>
      <c r="TWH1005" s="342"/>
      <c r="TWI1005" s="342"/>
      <c r="TWJ1005" s="342"/>
      <c r="TWK1005" s="342"/>
      <c r="TWL1005" s="342"/>
      <c r="TWM1005" s="342"/>
      <c r="TWN1005" s="342"/>
      <c r="TWO1005" s="342"/>
      <c r="TWP1005" s="342"/>
      <c r="TWQ1005" s="342"/>
      <c r="TWR1005" s="342"/>
      <c r="TWS1005" s="342"/>
      <c r="TWT1005" s="342"/>
      <c r="TWU1005" s="342"/>
      <c r="TWV1005" s="342"/>
      <c r="TWW1005" s="342"/>
      <c r="TWX1005" s="342"/>
      <c r="TWY1005" s="342"/>
      <c r="TWZ1005" s="342"/>
      <c r="TXA1005" s="342"/>
      <c r="TXB1005" s="342"/>
      <c r="TXC1005" s="342"/>
      <c r="TXD1005" s="342"/>
      <c r="TXE1005" s="342"/>
      <c r="TXF1005" s="342"/>
      <c r="TXG1005" s="342"/>
      <c r="TXH1005" s="342"/>
      <c r="TXI1005" s="342"/>
      <c r="TXJ1005" s="342"/>
      <c r="TXK1005" s="342"/>
      <c r="TXL1005" s="342"/>
      <c r="TXM1005" s="342"/>
      <c r="TXN1005" s="342"/>
      <c r="TXO1005" s="342"/>
      <c r="TXP1005" s="342"/>
      <c r="TXQ1005" s="342"/>
      <c r="TXR1005" s="342"/>
      <c r="TXS1005" s="342"/>
      <c r="TXT1005" s="342"/>
      <c r="TXU1005" s="342"/>
      <c r="TXV1005" s="342"/>
      <c r="TXW1005" s="342"/>
      <c r="TXX1005" s="342"/>
      <c r="TXY1005" s="342"/>
      <c r="TXZ1005" s="342"/>
      <c r="TYA1005" s="342"/>
      <c r="TYB1005" s="342"/>
      <c r="TYC1005" s="342"/>
      <c r="TYD1005" s="342"/>
      <c r="TYE1005" s="342"/>
      <c r="TYF1005" s="342"/>
      <c r="TYG1005" s="342"/>
      <c r="TYH1005" s="342"/>
      <c r="TYI1005" s="342"/>
      <c r="TYJ1005" s="342"/>
      <c r="TYK1005" s="342"/>
      <c r="TYL1005" s="342"/>
      <c r="TYM1005" s="342"/>
      <c r="TYN1005" s="342"/>
      <c r="TYO1005" s="342"/>
      <c r="TYP1005" s="342"/>
      <c r="TYQ1005" s="342"/>
      <c r="TYR1005" s="342"/>
      <c r="TYS1005" s="342"/>
      <c r="TYT1005" s="342"/>
      <c r="TYU1005" s="342"/>
      <c r="TYV1005" s="342"/>
      <c r="TYW1005" s="342"/>
      <c r="TYX1005" s="342"/>
      <c r="TYY1005" s="342"/>
      <c r="TYZ1005" s="342"/>
      <c r="TZA1005" s="342"/>
      <c r="TZB1005" s="342"/>
      <c r="TZC1005" s="342"/>
      <c r="TZD1005" s="342"/>
      <c r="TZE1005" s="342"/>
      <c r="TZF1005" s="342"/>
      <c r="TZG1005" s="342"/>
      <c r="TZH1005" s="342"/>
      <c r="TZI1005" s="342"/>
      <c r="TZJ1005" s="342"/>
      <c r="TZK1005" s="342"/>
      <c r="TZL1005" s="342"/>
      <c r="TZM1005" s="342"/>
      <c r="TZN1005" s="342"/>
      <c r="TZO1005" s="342"/>
      <c r="TZP1005" s="342"/>
      <c r="TZQ1005" s="342"/>
      <c r="TZR1005" s="342"/>
      <c r="TZS1005" s="342"/>
      <c r="TZT1005" s="342"/>
      <c r="TZU1005" s="342"/>
      <c r="TZV1005" s="342"/>
      <c r="TZW1005" s="342"/>
      <c r="TZX1005" s="342"/>
      <c r="TZY1005" s="342"/>
      <c r="TZZ1005" s="342"/>
      <c r="UAA1005" s="342"/>
      <c r="UAB1005" s="342"/>
      <c r="UAC1005" s="342"/>
      <c r="UAD1005" s="342"/>
      <c r="UAE1005" s="342"/>
      <c r="UAF1005" s="342"/>
      <c r="UAG1005" s="342"/>
      <c r="UAH1005" s="342"/>
      <c r="UAI1005" s="342"/>
      <c r="UAJ1005" s="342"/>
      <c r="UAK1005" s="342"/>
      <c r="UAL1005" s="342"/>
      <c r="UAM1005" s="342"/>
      <c r="UAN1005" s="342"/>
      <c r="UAO1005" s="342"/>
      <c r="UAP1005" s="342"/>
      <c r="UAQ1005" s="342"/>
      <c r="UAR1005" s="342"/>
      <c r="UAS1005" s="342"/>
      <c r="UAT1005" s="342"/>
      <c r="UAU1005" s="342"/>
      <c r="UAV1005" s="342"/>
      <c r="UAW1005" s="342"/>
      <c r="UAX1005" s="342"/>
      <c r="UAY1005" s="342"/>
      <c r="UAZ1005" s="342"/>
      <c r="UBA1005" s="342"/>
      <c r="UBB1005" s="342"/>
      <c r="UBC1005" s="342"/>
      <c r="UBD1005" s="342"/>
      <c r="UBE1005" s="342"/>
      <c r="UBF1005" s="342"/>
      <c r="UBG1005" s="342"/>
      <c r="UBH1005" s="342"/>
      <c r="UBI1005" s="342"/>
      <c r="UBJ1005" s="342"/>
      <c r="UBK1005" s="342"/>
      <c r="UBL1005" s="342"/>
      <c r="UBM1005" s="342"/>
      <c r="UBN1005" s="342"/>
      <c r="UBO1005" s="342"/>
      <c r="UBP1005" s="342"/>
      <c r="UBQ1005" s="342"/>
      <c r="UBR1005" s="342"/>
      <c r="UBS1005" s="342"/>
      <c r="UBT1005" s="342"/>
      <c r="UBU1005" s="342"/>
      <c r="UBV1005" s="342"/>
      <c r="UBW1005" s="342"/>
      <c r="UBX1005" s="342"/>
      <c r="UBY1005" s="342"/>
      <c r="UBZ1005" s="342"/>
      <c r="UCA1005" s="342"/>
      <c r="UCB1005" s="342"/>
      <c r="UCC1005" s="342"/>
      <c r="UCD1005" s="342"/>
      <c r="UCE1005" s="342"/>
      <c r="UCF1005" s="342"/>
      <c r="UCG1005" s="342"/>
      <c r="UCH1005" s="342"/>
      <c r="UCI1005" s="342"/>
      <c r="UCJ1005" s="342"/>
      <c r="UCK1005" s="342"/>
      <c r="UCL1005" s="342"/>
      <c r="UCM1005" s="342"/>
      <c r="UCN1005" s="342"/>
      <c r="UCO1005" s="342"/>
      <c r="UCP1005" s="342"/>
      <c r="UCQ1005" s="342"/>
      <c r="UCR1005" s="342"/>
      <c r="UCS1005" s="342"/>
      <c r="UCT1005" s="342"/>
      <c r="UCU1005" s="342"/>
      <c r="UCV1005" s="342"/>
      <c r="UCW1005" s="342"/>
      <c r="UCX1005" s="342"/>
      <c r="UCY1005" s="342"/>
      <c r="UCZ1005" s="342"/>
      <c r="UDA1005" s="342"/>
      <c r="UDB1005" s="342"/>
      <c r="UDC1005" s="342"/>
      <c r="UDD1005" s="342"/>
      <c r="UDE1005" s="342"/>
      <c r="UDF1005" s="342"/>
      <c r="UDG1005" s="342"/>
      <c r="UDH1005" s="342"/>
      <c r="UDI1005" s="342"/>
      <c r="UDJ1005" s="342"/>
      <c r="UDK1005" s="342"/>
      <c r="UDL1005" s="342"/>
      <c r="UDM1005" s="342"/>
      <c r="UDN1005" s="342"/>
      <c r="UDO1005" s="342"/>
      <c r="UDP1005" s="342"/>
      <c r="UDQ1005" s="342"/>
      <c r="UDR1005" s="342"/>
      <c r="UDS1005" s="342"/>
      <c r="UDT1005" s="342"/>
      <c r="UDU1005" s="342"/>
      <c r="UDV1005" s="342"/>
      <c r="UDW1005" s="342"/>
      <c r="UDX1005" s="342"/>
      <c r="UDY1005" s="342"/>
      <c r="UDZ1005" s="342"/>
      <c r="UEA1005" s="342"/>
      <c r="UEB1005" s="342"/>
      <c r="UEC1005" s="342"/>
      <c r="UED1005" s="342"/>
      <c r="UEE1005" s="342"/>
      <c r="UEF1005" s="342"/>
      <c r="UEG1005" s="342"/>
      <c r="UEH1005" s="342"/>
      <c r="UEI1005" s="342"/>
      <c r="UEJ1005" s="342"/>
      <c r="UEK1005" s="342"/>
      <c r="UEL1005" s="342"/>
      <c r="UEM1005" s="342"/>
      <c r="UEN1005" s="342"/>
      <c r="UEO1005" s="342"/>
      <c r="UEP1005" s="342"/>
      <c r="UEQ1005" s="342"/>
      <c r="UER1005" s="342"/>
      <c r="UES1005" s="342"/>
      <c r="UET1005" s="342"/>
      <c r="UEU1005" s="342"/>
      <c r="UEV1005" s="342"/>
      <c r="UEW1005" s="342"/>
      <c r="UEX1005" s="342"/>
      <c r="UEY1005" s="342"/>
      <c r="UEZ1005" s="342"/>
      <c r="UFA1005" s="342"/>
      <c r="UFB1005" s="342"/>
      <c r="UFC1005" s="342"/>
      <c r="UFD1005" s="342"/>
      <c r="UFE1005" s="342"/>
      <c r="UFF1005" s="342"/>
      <c r="UFG1005" s="342"/>
      <c r="UFH1005" s="342"/>
      <c r="UFI1005" s="342"/>
      <c r="UFJ1005" s="342"/>
      <c r="UFK1005" s="342"/>
      <c r="UFL1005" s="342"/>
      <c r="UFM1005" s="342"/>
      <c r="UFN1005" s="342"/>
      <c r="UFO1005" s="342"/>
      <c r="UFP1005" s="342"/>
      <c r="UFQ1005" s="342"/>
      <c r="UFR1005" s="342"/>
      <c r="UFS1005" s="342"/>
      <c r="UFT1005" s="342"/>
      <c r="UFU1005" s="342"/>
      <c r="UFV1005" s="342"/>
      <c r="UFW1005" s="342"/>
      <c r="UFX1005" s="342"/>
      <c r="UFY1005" s="342"/>
      <c r="UFZ1005" s="342"/>
      <c r="UGA1005" s="342"/>
      <c r="UGB1005" s="342"/>
      <c r="UGC1005" s="342"/>
      <c r="UGD1005" s="342"/>
      <c r="UGE1005" s="342"/>
      <c r="UGF1005" s="342"/>
      <c r="UGG1005" s="342"/>
      <c r="UGH1005" s="342"/>
      <c r="UGI1005" s="342"/>
      <c r="UGJ1005" s="342"/>
      <c r="UGK1005" s="342"/>
      <c r="UGL1005" s="342"/>
      <c r="UGM1005" s="342"/>
      <c r="UGN1005" s="342"/>
      <c r="UGO1005" s="342"/>
      <c r="UGP1005" s="342"/>
      <c r="UGQ1005" s="342"/>
      <c r="UGR1005" s="342"/>
      <c r="UGS1005" s="342"/>
      <c r="UGT1005" s="342"/>
      <c r="UGU1005" s="342"/>
      <c r="UGV1005" s="342"/>
      <c r="UGW1005" s="342"/>
      <c r="UGX1005" s="342"/>
      <c r="UGY1005" s="342"/>
      <c r="UGZ1005" s="342"/>
      <c r="UHA1005" s="342"/>
      <c r="UHB1005" s="342"/>
      <c r="UHC1005" s="342"/>
      <c r="UHD1005" s="342"/>
      <c r="UHE1005" s="342"/>
      <c r="UHF1005" s="342"/>
      <c r="UHG1005" s="342"/>
      <c r="UHH1005" s="342"/>
      <c r="UHI1005" s="342"/>
      <c r="UHJ1005" s="342"/>
      <c r="UHK1005" s="342"/>
      <c r="UHL1005" s="342"/>
      <c r="UHM1005" s="342"/>
      <c r="UHN1005" s="342"/>
      <c r="UHO1005" s="342"/>
      <c r="UHP1005" s="342"/>
      <c r="UHQ1005" s="342"/>
      <c r="UHR1005" s="342"/>
      <c r="UHS1005" s="342"/>
      <c r="UHT1005" s="342"/>
      <c r="UHU1005" s="342"/>
      <c r="UHV1005" s="342"/>
      <c r="UHW1005" s="342"/>
      <c r="UHX1005" s="342"/>
      <c r="UHY1005" s="342"/>
      <c r="UHZ1005" s="342"/>
      <c r="UIA1005" s="342"/>
      <c r="UIB1005" s="342"/>
      <c r="UIC1005" s="342"/>
      <c r="UID1005" s="342"/>
      <c r="UIE1005" s="342"/>
      <c r="UIF1005" s="342"/>
      <c r="UIG1005" s="342"/>
      <c r="UIH1005" s="342"/>
      <c r="UII1005" s="342"/>
      <c r="UIJ1005" s="342"/>
      <c r="UIK1005" s="342"/>
      <c r="UIL1005" s="342"/>
      <c r="UIM1005" s="342"/>
      <c r="UIN1005" s="342"/>
      <c r="UIO1005" s="342"/>
      <c r="UIP1005" s="342"/>
      <c r="UIQ1005" s="342"/>
      <c r="UIR1005" s="342"/>
      <c r="UIS1005" s="342"/>
      <c r="UIT1005" s="342"/>
      <c r="UIU1005" s="342"/>
      <c r="UIV1005" s="342"/>
      <c r="UIW1005" s="342"/>
      <c r="UIX1005" s="342"/>
      <c r="UIY1005" s="342"/>
      <c r="UIZ1005" s="342"/>
      <c r="UJA1005" s="342"/>
      <c r="UJB1005" s="342"/>
      <c r="UJC1005" s="342"/>
      <c r="UJD1005" s="342"/>
      <c r="UJE1005" s="342"/>
      <c r="UJF1005" s="342"/>
      <c r="UJG1005" s="342"/>
      <c r="UJH1005" s="342"/>
      <c r="UJI1005" s="342"/>
      <c r="UJJ1005" s="342"/>
      <c r="UJK1005" s="342"/>
      <c r="UJL1005" s="342"/>
      <c r="UJM1005" s="342"/>
      <c r="UJN1005" s="342"/>
      <c r="UJO1005" s="342"/>
      <c r="UJP1005" s="342"/>
      <c r="UJQ1005" s="342"/>
      <c r="UJR1005" s="342"/>
      <c r="UJS1005" s="342"/>
      <c r="UJT1005" s="342"/>
      <c r="UJU1005" s="342"/>
      <c r="UJV1005" s="342"/>
      <c r="UJW1005" s="342"/>
      <c r="UJX1005" s="342"/>
      <c r="UJY1005" s="342"/>
      <c r="UJZ1005" s="342"/>
      <c r="UKA1005" s="342"/>
      <c r="UKB1005" s="342"/>
      <c r="UKC1005" s="342"/>
      <c r="UKD1005" s="342"/>
      <c r="UKE1005" s="342"/>
      <c r="UKF1005" s="342"/>
      <c r="UKG1005" s="342"/>
      <c r="UKH1005" s="342"/>
      <c r="UKI1005" s="342"/>
      <c r="UKJ1005" s="342"/>
      <c r="UKK1005" s="342"/>
      <c r="UKL1005" s="342"/>
      <c r="UKM1005" s="342"/>
      <c r="UKN1005" s="342"/>
      <c r="UKO1005" s="342"/>
      <c r="UKP1005" s="342"/>
      <c r="UKQ1005" s="342"/>
      <c r="UKR1005" s="342"/>
      <c r="UKS1005" s="342"/>
      <c r="UKT1005" s="342"/>
      <c r="UKU1005" s="342"/>
      <c r="UKV1005" s="342"/>
      <c r="UKW1005" s="342"/>
      <c r="UKX1005" s="342"/>
      <c r="UKY1005" s="342"/>
      <c r="UKZ1005" s="342"/>
      <c r="ULA1005" s="342"/>
      <c r="ULB1005" s="342"/>
      <c r="ULC1005" s="342"/>
      <c r="ULD1005" s="342"/>
      <c r="ULE1005" s="342"/>
      <c r="ULF1005" s="342"/>
      <c r="ULG1005" s="342"/>
      <c r="ULH1005" s="342"/>
      <c r="ULI1005" s="342"/>
      <c r="ULJ1005" s="342"/>
      <c r="ULK1005" s="342"/>
      <c r="ULL1005" s="342"/>
      <c r="ULM1005" s="342"/>
      <c r="ULN1005" s="342"/>
      <c r="ULO1005" s="342"/>
      <c r="ULP1005" s="342"/>
      <c r="ULQ1005" s="342"/>
      <c r="ULR1005" s="342"/>
      <c r="ULS1005" s="342"/>
      <c r="ULT1005" s="342"/>
      <c r="ULU1005" s="342"/>
      <c r="ULV1005" s="342"/>
      <c r="ULW1005" s="342"/>
      <c r="ULX1005" s="342"/>
      <c r="ULY1005" s="342"/>
      <c r="ULZ1005" s="342"/>
      <c r="UMA1005" s="342"/>
      <c r="UMB1005" s="342"/>
      <c r="UMC1005" s="342"/>
      <c r="UMD1005" s="342"/>
      <c r="UME1005" s="342"/>
      <c r="UMF1005" s="342"/>
      <c r="UMG1005" s="342"/>
      <c r="UMH1005" s="342"/>
      <c r="UMI1005" s="342"/>
      <c r="UMJ1005" s="342"/>
      <c r="UMK1005" s="342"/>
      <c r="UML1005" s="342"/>
      <c r="UMM1005" s="342"/>
      <c r="UMN1005" s="342"/>
      <c r="UMO1005" s="342"/>
      <c r="UMP1005" s="342"/>
      <c r="UMQ1005" s="342"/>
      <c r="UMR1005" s="342"/>
      <c r="UMS1005" s="342"/>
      <c r="UMT1005" s="342"/>
      <c r="UMU1005" s="342"/>
      <c r="UMV1005" s="342"/>
      <c r="UMW1005" s="342"/>
      <c r="UMX1005" s="342"/>
      <c r="UMY1005" s="342"/>
      <c r="UMZ1005" s="342"/>
      <c r="UNA1005" s="342"/>
      <c r="UNB1005" s="342"/>
      <c r="UNC1005" s="342"/>
      <c r="UND1005" s="342"/>
      <c r="UNE1005" s="342"/>
      <c r="UNF1005" s="342"/>
      <c r="UNG1005" s="342"/>
      <c r="UNH1005" s="342"/>
      <c r="UNI1005" s="342"/>
      <c r="UNJ1005" s="342"/>
      <c r="UNK1005" s="342"/>
      <c r="UNL1005" s="342"/>
      <c r="UNM1005" s="342"/>
      <c r="UNN1005" s="342"/>
      <c r="UNO1005" s="342"/>
      <c r="UNP1005" s="342"/>
      <c r="UNQ1005" s="342"/>
      <c r="UNR1005" s="342"/>
      <c r="UNS1005" s="342"/>
      <c r="UNT1005" s="342"/>
      <c r="UNU1005" s="342"/>
      <c r="UNV1005" s="342"/>
      <c r="UNW1005" s="342"/>
      <c r="UNX1005" s="342"/>
      <c r="UNY1005" s="342"/>
      <c r="UNZ1005" s="342"/>
      <c r="UOA1005" s="342"/>
      <c r="UOB1005" s="342"/>
      <c r="UOC1005" s="342"/>
      <c r="UOD1005" s="342"/>
      <c r="UOE1005" s="342"/>
      <c r="UOF1005" s="342"/>
      <c r="UOG1005" s="342"/>
      <c r="UOH1005" s="342"/>
      <c r="UOI1005" s="342"/>
      <c r="UOJ1005" s="342"/>
      <c r="UOK1005" s="342"/>
      <c r="UOL1005" s="342"/>
      <c r="UOM1005" s="342"/>
      <c r="UON1005" s="342"/>
      <c r="UOO1005" s="342"/>
      <c r="UOP1005" s="342"/>
      <c r="UOQ1005" s="342"/>
      <c r="UOR1005" s="342"/>
      <c r="UOS1005" s="342"/>
      <c r="UOT1005" s="342"/>
      <c r="UOU1005" s="342"/>
      <c r="UOV1005" s="342"/>
      <c r="UOW1005" s="342"/>
      <c r="UOX1005" s="342"/>
      <c r="UOY1005" s="342"/>
      <c r="UOZ1005" s="342"/>
      <c r="UPA1005" s="342"/>
      <c r="UPB1005" s="342"/>
      <c r="UPC1005" s="342"/>
      <c r="UPD1005" s="342"/>
      <c r="UPE1005" s="342"/>
      <c r="UPF1005" s="342"/>
      <c r="UPG1005" s="342"/>
      <c r="UPH1005" s="342"/>
      <c r="UPI1005" s="342"/>
      <c r="UPJ1005" s="342"/>
      <c r="UPK1005" s="342"/>
      <c r="UPL1005" s="342"/>
      <c r="UPM1005" s="342"/>
      <c r="UPN1005" s="342"/>
      <c r="UPO1005" s="342"/>
      <c r="UPP1005" s="342"/>
      <c r="UPQ1005" s="342"/>
      <c r="UPR1005" s="342"/>
      <c r="UPS1005" s="342"/>
      <c r="UPT1005" s="342"/>
      <c r="UPU1005" s="342"/>
      <c r="UPV1005" s="342"/>
      <c r="UPW1005" s="342"/>
      <c r="UPX1005" s="342"/>
      <c r="UPY1005" s="342"/>
      <c r="UPZ1005" s="342"/>
      <c r="UQA1005" s="342"/>
      <c r="UQB1005" s="342"/>
      <c r="UQC1005" s="342"/>
      <c r="UQD1005" s="342"/>
      <c r="UQE1005" s="342"/>
      <c r="UQF1005" s="342"/>
      <c r="UQG1005" s="342"/>
      <c r="UQH1005" s="342"/>
      <c r="UQI1005" s="342"/>
      <c r="UQJ1005" s="342"/>
      <c r="UQK1005" s="342"/>
      <c r="UQL1005" s="342"/>
      <c r="UQM1005" s="342"/>
      <c r="UQN1005" s="342"/>
      <c r="UQO1005" s="342"/>
      <c r="UQP1005" s="342"/>
      <c r="UQQ1005" s="342"/>
      <c r="UQR1005" s="342"/>
      <c r="UQS1005" s="342"/>
      <c r="UQT1005" s="342"/>
      <c r="UQU1005" s="342"/>
      <c r="UQV1005" s="342"/>
      <c r="UQW1005" s="342"/>
      <c r="UQX1005" s="342"/>
      <c r="UQY1005" s="342"/>
      <c r="UQZ1005" s="342"/>
      <c r="URA1005" s="342"/>
      <c r="URB1005" s="342"/>
      <c r="URC1005" s="342"/>
      <c r="URD1005" s="342"/>
      <c r="URE1005" s="342"/>
      <c r="URF1005" s="342"/>
      <c r="URG1005" s="342"/>
      <c r="URH1005" s="342"/>
      <c r="URI1005" s="342"/>
      <c r="URJ1005" s="342"/>
      <c r="URK1005" s="342"/>
      <c r="URL1005" s="342"/>
      <c r="URM1005" s="342"/>
      <c r="URN1005" s="342"/>
      <c r="URO1005" s="342"/>
      <c r="URP1005" s="342"/>
      <c r="URQ1005" s="342"/>
      <c r="URR1005" s="342"/>
      <c r="URS1005" s="342"/>
      <c r="URT1005" s="342"/>
      <c r="URU1005" s="342"/>
      <c r="URV1005" s="342"/>
      <c r="URW1005" s="342"/>
      <c r="URX1005" s="342"/>
      <c r="URY1005" s="342"/>
      <c r="URZ1005" s="342"/>
      <c r="USA1005" s="342"/>
      <c r="USB1005" s="342"/>
      <c r="USC1005" s="342"/>
      <c r="USD1005" s="342"/>
      <c r="USE1005" s="342"/>
      <c r="USF1005" s="342"/>
      <c r="USG1005" s="342"/>
      <c r="USH1005" s="342"/>
      <c r="USI1005" s="342"/>
      <c r="USJ1005" s="342"/>
      <c r="USK1005" s="342"/>
      <c r="USL1005" s="342"/>
      <c r="USM1005" s="342"/>
      <c r="USN1005" s="342"/>
      <c r="USO1005" s="342"/>
      <c r="USP1005" s="342"/>
      <c r="USQ1005" s="342"/>
      <c r="USR1005" s="342"/>
      <c r="USS1005" s="342"/>
      <c r="UST1005" s="342"/>
      <c r="USU1005" s="342"/>
      <c r="USV1005" s="342"/>
      <c r="USW1005" s="342"/>
      <c r="USX1005" s="342"/>
      <c r="USY1005" s="342"/>
      <c r="USZ1005" s="342"/>
      <c r="UTA1005" s="342"/>
      <c r="UTB1005" s="342"/>
      <c r="UTC1005" s="342"/>
      <c r="UTD1005" s="342"/>
      <c r="UTE1005" s="342"/>
      <c r="UTF1005" s="342"/>
      <c r="UTG1005" s="342"/>
      <c r="UTH1005" s="342"/>
      <c r="UTI1005" s="342"/>
      <c r="UTJ1005" s="342"/>
      <c r="UTK1005" s="342"/>
      <c r="UTL1005" s="342"/>
      <c r="UTM1005" s="342"/>
      <c r="UTN1005" s="342"/>
      <c r="UTO1005" s="342"/>
      <c r="UTP1005" s="342"/>
      <c r="UTQ1005" s="342"/>
      <c r="UTR1005" s="342"/>
      <c r="UTS1005" s="342"/>
      <c r="UTT1005" s="342"/>
      <c r="UTU1005" s="342"/>
      <c r="UTV1005" s="342"/>
      <c r="UTW1005" s="342"/>
      <c r="UTX1005" s="342"/>
      <c r="UTY1005" s="342"/>
      <c r="UTZ1005" s="342"/>
      <c r="UUA1005" s="342"/>
      <c r="UUB1005" s="342"/>
      <c r="UUC1005" s="342"/>
      <c r="UUD1005" s="342"/>
      <c r="UUE1005" s="342"/>
      <c r="UUF1005" s="342"/>
      <c r="UUG1005" s="342"/>
      <c r="UUH1005" s="342"/>
      <c r="UUI1005" s="342"/>
      <c r="UUJ1005" s="342"/>
      <c r="UUK1005" s="342"/>
      <c r="UUL1005" s="342"/>
      <c r="UUM1005" s="342"/>
      <c r="UUN1005" s="342"/>
      <c r="UUO1005" s="342"/>
      <c r="UUP1005" s="342"/>
      <c r="UUQ1005" s="342"/>
      <c r="UUR1005" s="342"/>
      <c r="UUS1005" s="342"/>
      <c r="UUT1005" s="342"/>
      <c r="UUU1005" s="342"/>
      <c r="UUV1005" s="342"/>
      <c r="UUW1005" s="342"/>
      <c r="UUX1005" s="342"/>
      <c r="UUY1005" s="342"/>
      <c r="UUZ1005" s="342"/>
      <c r="UVA1005" s="342"/>
      <c r="UVB1005" s="342"/>
      <c r="UVC1005" s="342"/>
      <c r="UVD1005" s="342"/>
      <c r="UVE1005" s="342"/>
      <c r="UVF1005" s="342"/>
      <c r="UVG1005" s="342"/>
      <c r="UVH1005" s="342"/>
      <c r="UVI1005" s="342"/>
      <c r="UVJ1005" s="342"/>
      <c r="UVK1005" s="342"/>
      <c r="UVL1005" s="342"/>
      <c r="UVM1005" s="342"/>
      <c r="UVN1005" s="342"/>
      <c r="UVO1005" s="342"/>
      <c r="UVP1005" s="342"/>
      <c r="UVQ1005" s="342"/>
      <c r="UVR1005" s="342"/>
      <c r="UVS1005" s="342"/>
      <c r="UVT1005" s="342"/>
      <c r="UVU1005" s="342"/>
      <c r="UVV1005" s="342"/>
      <c r="UVW1005" s="342"/>
      <c r="UVX1005" s="342"/>
      <c r="UVY1005" s="342"/>
      <c r="UVZ1005" s="342"/>
      <c r="UWA1005" s="342"/>
      <c r="UWB1005" s="342"/>
      <c r="UWC1005" s="342"/>
      <c r="UWD1005" s="342"/>
      <c r="UWE1005" s="342"/>
      <c r="UWF1005" s="342"/>
      <c r="UWG1005" s="342"/>
      <c r="UWH1005" s="342"/>
      <c r="UWI1005" s="342"/>
      <c r="UWJ1005" s="342"/>
      <c r="UWK1005" s="342"/>
      <c r="UWL1005" s="342"/>
      <c r="UWM1005" s="342"/>
      <c r="UWN1005" s="342"/>
      <c r="UWO1005" s="342"/>
      <c r="UWP1005" s="342"/>
      <c r="UWQ1005" s="342"/>
      <c r="UWR1005" s="342"/>
      <c r="UWS1005" s="342"/>
      <c r="UWT1005" s="342"/>
      <c r="UWU1005" s="342"/>
      <c r="UWV1005" s="342"/>
      <c r="UWW1005" s="342"/>
      <c r="UWX1005" s="342"/>
      <c r="UWY1005" s="342"/>
      <c r="UWZ1005" s="342"/>
      <c r="UXA1005" s="342"/>
      <c r="UXB1005" s="342"/>
      <c r="UXC1005" s="342"/>
      <c r="UXD1005" s="342"/>
      <c r="UXE1005" s="342"/>
      <c r="UXF1005" s="342"/>
      <c r="UXG1005" s="342"/>
      <c r="UXH1005" s="342"/>
      <c r="UXI1005" s="342"/>
      <c r="UXJ1005" s="342"/>
      <c r="UXK1005" s="342"/>
      <c r="UXL1005" s="342"/>
      <c r="UXM1005" s="342"/>
      <c r="UXN1005" s="342"/>
      <c r="UXO1005" s="342"/>
      <c r="UXP1005" s="342"/>
      <c r="UXQ1005" s="342"/>
      <c r="UXR1005" s="342"/>
      <c r="UXS1005" s="342"/>
      <c r="UXT1005" s="342"/>
      <c r="UXU1005" s="342"/>
      <c r="UXV1005" s="342"/>
      <c r="UXW1005" s="342"/>
      <c r="UXX1005" s="342"/>
      <c r="UXY1005" s="342"/>
      <c r="UXZ1005" s="342"/>
      <c r="UYA1005" s="342"/>
      <c r="UYB1005" s="342"/>
      <c r="UYC1005" s="342"/>
      <c r="UYD1005" s="342"/>
      <c r="UYE1005" s="342"/>
      <c r="UYF1005" s="342"/>
      <c r="UYG1005" s="342"/>
      <c r="UYH1005" s="342"/>
      <c r="UYI1005" s="342"/>
      <c r="UYJ1005" s="342"/>
      <c r="UYK1005" s="342"/>
      <c r="UYL1005" s="342"/>
      <c r="UYM1005" s="342"/>
      <c r="UYN1005" s="342"/>
      <c r="UYO1005" s="342"/>
      <c r="UYP1005" s="342"/>
      <c r="UYQ1005" s="342"/>
      <c r="UYR1005" s="342"/>
      <c r="UYS1005" s="342"/>
      <c r="UYT1005" s="342"/>
      <c r="UYU1005" s="342"/>
      <c r="UYV1005" s="342"/>
      <c r="UYW1005" s="342"/>
      <c r="UYX1005" s="342"/>
      <c r="UYY1005" s="342"/>
      <c r="UYZ1005" s="342"/>
      <c r="UZA1005" s="342"/>
      <c r="UZB1005" s="342"/>
      <c r="UZC1005" s="342"/>
      <c r="UZD1005" s="342"/>
      <c r="UZE1005" s="342"/>
      <c r="UZF1005" s="342"/>
      <c r="UZG1005" s="342"/>
      <c r="UZH1005" s="342"/>
      <c r="UZI1005" s="342"/>
      <c r="UZJ1005" s="342"/>
      <c r="UZK1005" s="342"/>
      <c r="UZL1005" s="342"/>
      <c r="UZM1005" s="342"/>
      <c r="UZN1005" s="342"/>
      <c r="UZO1005" s="342"/>
      <c r="UZP1005" s="342"/>
      <c r="UZQ1005" s="342"/>
      <c r="UZR1005" s="342"/>
      <c r="UZS1005" s="342"/>
      <c r="UZT1005" s="342"/>
      <c r="UZU1005" s="342"/>
      <c r="UZV1005" s="342"/>
      <c r="UZW1005" s="342"/>
      <c r="UZX1005" s="342"/>
      <c r="UZY1005" s="342"/>
      <c r="UZZ1005" s="342"/>
      <c r="VAA1005" s="342"/>
      <c r="VAB1005" s="342"/>
      <c r="VAC1005" s="342"/>
      <c r="VAD1005" s="342"/>
      <c r="VAE1005" s="342"/>
      <c r="VAF1005" s="342"/>
      <c r="VAG1005" s="342"/>
      <c r="VAH1005" s="342"/>
      <c r="VAI1005" s="342"/>
      <c r="VAJ1005" s="342"/>
      <c r="VAK1005" s="342"/>
      <c r="VAL1005" s="342"/>
      <c r="VAM1005" s="342"/>
      <c r="VAN1005" s="342"/>
      <c r="VAO1005" s="342"/>
      <c r="VAP1005" s="342"/>
      <c r="VAQ1005" s="342"/>
      <c r="VAR1005" s="342"/>
      <c r="VAS1005" s="342"/>
      <c r="VAT1005" s="342"/>
      <c r="VAU1005" s="342"/>
      <c r="VAV1005" s="342"/>
      <c r="VAW1005" s="342"/>
      <c r="VAX1005" s="342"/>
      <c r="VAY1005" s="342"/>
      <c r="VAZ1005" s="342"/>
      <c r="VBA1005" s="342"/>
      <c r="VBB1005" s="342"/>
      <c r="VBC1005" s="342"/>
      <c r="VBD1005" s="342"/>
      <c r="VBE1005" s="342"/>
      <c r="VBF1005" s="342"/>
      <c r="VBG1005" s="342"/>
      <c r="VBH1005" s="342"/>
      <c r="VBI1005" s="342"/>
      <c r="VBJ1005" s="342"/>
      <c r="VBK1005" s="342"/>
      <c r="VBL1005" s="342"/>
      <c r="VBM1005" s="342"/>
      <c r="VBN1005" s="342"/>
      <c r="VBO1005" s="342"/>
      <c r="VBP1005" s="342"/>
      <c r="VBQ1005" s="342"/>
      <c r="VBR1005" s="342"/>
      <c r="VBS1005" s="342"/>
      <c r="VBT1005" s="342"/>
      <c r="VBU1005" s="342"/>
      <c r="VBV1005" s="342"/>
      <c r="VBW1005" s="342"/>
      <c r="VBX1005" s="342"/>
      <c r="VBY1005" s="342"/>
      <c r="VBZ1005" s="342"/>
      <c r="VCA1005" s="342"/>
      <c r="VCB1005" s="342"/>
      <c r="VCC1005" s="342"/>
      <c r="VCD1005" s="342"/>
      <c r="VCE1005" s="342"/>
      <c r="VCF1005" s="342"/>
      <c r="VCG1005" s="342"/>
      <c r="VCH1005" s="342"/>
      <c r="VCI1005" s="342"/>
      <c r="VCJ1005" s="342"/>
      <c r="VCK1005" s="342"/>
      <c r="VCL1005" s="342"/>
      <c r="VCM1005" s="342"/>
      <c r="VCN1005" s="342"/>
      <c r="VCO1005" s="342"/>
      <c r="VCP1005" s="342"/>
      <c r="VCQ1005" s="342"/>
      <c r="VCR1005" s="342"/>
      <c r="VCS1005" s="342"/>
      <c r="VCT1005" s="342"/>
      <c r="VCU1005" s="342"/>
      <c r="VCV1005" s="342"/>
      <c r="VCW1005" s="342"/>
      <c r="VCX1005" s="342"/>
      <c r="VCY1005" s="342"/>
      <c r="VCZ1005" s="342"/>
      <c r="VDA1005" s="342"/>
      <c r="VDB1005" s="342"/>
      <c r="VDC1005" s="342"/>
      <c r="VDD1005" s="342"/>
      <c r="VDE1005" s="342"/>
      <c r="VDF1005" s="342"/>
      <c r="VDG1005" s="342"/>
      <c r="VDH1005" s="342"/>
      <c r="VDI1005" s="342"/>
      <c r="VDJ1005" s="342"/>
      <c r="VDK1005" s="342"/>
      <c r="VDL1005" s="342"/>
      <c r="VDM1005" s="342"/>
      <c r="VDN1005" s="342"/>
      <c r="VDO1005" s="342"/>
      <c r="VDP1005" s="342"/>
      <c r="VDQ1005" s="342"/>
      <c r="VDR1005" s="342"/>
      <c r="VDS1005" s="342"/>
      <c r="VDT1005" s="342"/>
      <c r="VDU1005" s="342"/>
      <c r="VDV1005" s="342"/>
      <c r="VDW1005" s="342"/>
      <c r="VDX1005" s="342"/>
      <c r="VDY1005" s="342"/>
      <c r="VDZ1005" s="342"/>
      <c r="VEA1005" s="342"/>
      <c r="VEB1005" s="342"/>
      <c r="VEC1005" s="342"/>
      <c r="VED1005" s="342"/>
      <c r="VEE1005" s="342"/>
      <c r="VEF1005" s="342"/>
      <c r="VEG1005" s="342"/>
      <c r="VEH1005" s="342"/>
      <c r="VEI1005" s="342"/>
      <c r="VEJ1005" s="342"/>
      <c r="VEK1005" s="342"/>
      <c r="VEL1005" s="342"/>
      <c r="VEM1005" s="342"/>
      <c r="VEN1005" s="342"/>
      <c r="VEO1005" s="342"/>
      <c r="VEP1005" s="342"/>
      <c r="VEQ1005" s="342"/>
      <c r="VER1005" s="342"/>
      <c r="VES1005" s="342"/>
      <c r="VET1005" s="342"/>
      <c r="VEU1005" s="342"/>
      <c r="VEV1005" s="342"/>
      <c r="VEW1005" s="342"/>
      <c r="VEX1005" s="342"/>
      <c r="VEY1005" s="342"/>
      <c r="VEZ1005" s="342"/>
      <c r="VFA1005" s="342"/>
      <c r="VFB1005" s="342"/>
      <c r="VFC1005" s="342"/>
      <c r="VFD1005" s="342"/>
      <c r="VFE1005" s="342"/>
      <c r="VFF1005" s="342"/>
      <c r="VFG1005" s="342"/>
      <c r="VFH1005" s="342"/>
      <c r="VFI1005" s="342"/>
      <c r="VFJ1005" s="342"/>
      <c r="VFK1005" s="342"/>
      <c r="VFL1005" s="342"/>
      <c r="VFM1005" s="342"/>
      <c r="VFN1005" s="342"/>
      <c r="VFO1005" s="342"/>
      <c r="VFP1005" s="342"/>
      <c r="VFQ1005" s="342"/>
      <c r="VFR1005" s="342"/>
      <c r="VFS1005" s="342"/>
      <c r="VFT1005" s="342"/>
      <c r="VFU1005" s="342"/>
      <c r="VFV1005" s="342"/>
      <c r="VFW1005" s="342"/>
      <c r="VFX1005" s="342"/>
      <c r="VFY1005" s="342"/>
      <c r="VFZ1005" s="342"/>
      <c r="VGA1005" s="342"/>
      <c r="VGB1005" s="342"/>
      <c r="VGC1005" s="342"/>
      <c r="VGD1005" s="342"/>
      <c r="VGE1005" s="342"/>
      <c r="VGF1005" s="342"/>
      <c r="VGG1005" s="342"/>
      <c r="VGH1005" s="342"/>
      <c r="VGI1005" s="342"/>
      <c r="VGJ1005" s="342"/>
      <c r="VGK1005" s="342"/>
      <c r="VGL1005" s="342"/>
      <c r="VGM1005" s="342"/>
      <c r="VGN1005" s="342"/>
      <c r="VGO1005" s="342"/>
      <c r="VGP1005" s="342"/>
      <c r="VGQ1005" s="342"/>
      <c r="VGR1005" s="342"/>
      <c r="VGS1005" s="342"/>
      <c r="VGT1005" s="342"/>
      <c r="VGU1005" s="342"/>
      <c r="VGV1005" s="342"/>
      <c r="VGW1005" s="342"/>
      <c r="VGX1005" s="342"/>
      <c r="VGY1005" s="342"/>
      <c r="VGZ1005" s="342"/>
      <c r="VHA1005" s="342"/>
      <c r="VHB1005" s="342"/>
      <c r="VHC1005" s="342"/>
      <c r="VHD1005" s="342"/>
      <c r="VHE1005" s="342"/>
      <c r="VHF1005" s="342"/>
      <c r="VHG1005" s="342"/>
      <c r="VHH1005" s="342"/>
      <c r="VHI1005" s="342"/>
      <c r="VHJ1005" s="342"/>
      <c r="VHK1005" s="342"/>
      <c r="VHL1005" s="342"/>
      <c r="VHM1005" s="342"/>
      <c r="VHN1005" s="342"/>
      <c r="VHO1005" s="342"/>
      <c r="VHP1005" s="342"/>
      <c r="VHQ1005" s="342"/>
      <c r="VHR1005" s="342"/>
      <c r="VHS1005" s="342"/>
      <c r="VHT1005" s="342"/>
      <c r="VHU1005" s="342"/>
      <c r="VHV1005" s="342"/>
      <c r="VHW1005" s="342"/>
      <c r="VHX1005" s="342"/>
      <c r="VHY1005" s="342"/>
      <c r="VHZ1005" s="342"/>
      <c r="VIA1005" s="342"/>
      <c r="VIB1005" s="342"/>
      <c r="VIC1005" s="342"/>
      <c r="VID1005" s="342"/>
      <c r="VIE1005" s="342"/>
      <c r="VIF1005" s="342"/>
      <c r="VIG1005" s="342"/>
      <c r="VIH1005" s="342"/>
      <c r="VII1005" s="342"/>
      <c r="VIJ1005" s="342"/>
      <c r="VIK1005" s="342"/>
      <c r="VIL1005" s="342"/>
      <c r="VIM1005" s="342"/>
      <c r="VIN1005" s="342"/>
      <c r="VIO1005" s="342"/>
      <c r="VIP1005" s="342"/>
      <c r="VIQ1005" s="342"/>
      <c r="VIR1005" s="342"/>
      <c r="VIS1005" s="342"/>
      <c r="VIT1005" s="342"/>
      <c r="VIU1005" s="342"/>
      <c r="VIV1005" s="342"/>
      <c r="VIW1005" s="342"/>
      <c r="VIX1005" s="342"/>
      <c r="VIY1005" s="342"/>
      <c r="VIZ1005" s="342"/>
      <c r="VJA1005" s="342"/>
      <c r="VJB1005" s="342"/>
      <c r="VJC1005" s="342"/>
      <c r="VJD1005" s="342"/>
      <c r="VJE1005" s="342"/>
      <c r="VJF1005" s="342"/>
      <c r="VJG1005" s="342"/>
      <c r="VJH1005" s="342"/>
      <c r="VJI1005" s="342"/>
      <c r="VJJ1005" s="342"/>
      <c r="VJK1005" s="342"/>
      <c r="VJL1005" s="342"/>
      <c r="VJM1005" s="342"/>
      <c r="VJN1005" s="342"/>
      <c r="VJO1005" s="342"/>
      <c r="VJP1005" s="342"/>
      <c r="VJQ1005" s="342"/>
      <c r="VJR1005" s="342"/>
      <c r="VJS1005" s="342"/>
      <c r="VJT1005" s="342"/>
      <c r="VJU1005" s="342"/>
      <c r="VJV1005" s="342"/>
      <c r="VJW1005" s="342"/>
      <c r="VJX1005" s="342"/>
      <c r="VJY1005" s="342"/>
      <c r="VJZ1005" s="342"/>
      <c r="VKA1005" s="342"/>
      <c r="VKB1005" s="342"/>
      <c r="VKC1005" s="342"/>
      <c r="VKD1005" s="342"/>
      <c r="VKE1005" s="342"/>
      <c r="VKF1005" s="342"/>
      <c r="VKG1005" s="342"/>
      <c r="VKH1005" s="342"/>
      <c r="VKI1005" s="342"/>
      <c r="VKJ1005" s="342"/>
      <c r="VKK1005" s="342"/>
      <c r="VKL1005" s="342"/>
      <c r="VKM1005" s="342"/>
      <c r="VKN1005" s="342"/>
      <c r="VKO1005" s="342"/>
      <c r="VKP1005" s="342"/>
      <c r="VKQ1005" s="342"/>
      <c r="VKR1005" s="342"/>
      <c r="VKS1005" s="342"/>
      <c r="VKT1005" s="342"/>
      <c r="VKU1005" s="342"/>
      <c r="VKV1005" s="342"/>
      <c r="VKW1005" s="342"/>
      <c r="VKX1005" s="342"/>
      <c r="VKY1005" s="342"/>
      <c r="VKZ1005" s="342"/>
      <c r="VLA1005" s="342"/>
      <c r="VLB1005" s="342"/>
      <c r="VLC1005" s="342"/>
      <c r="VLD1005" s="342"/>
      <c r="VLE1005" s="342"/>
      <c r="VLF1005" s="342"/>
      <c r="VLG1005" s="342"/>
      <c r="VLH1005" s="342"/>
      <c r="VLI1005" s="342"/>
      <c r="VLJ1005" s="342"/>
      <c r="VLK1005" s="342"/>
      <c r="VLL1005" s="342"/>
      <c r="VLM1005" s="342"/>
      <c r="VLN1005" s="342"/>
      <c r="VLO1005" s="342"/>
      <c r="VLP1005" s="342"/>
      <c r="VLQ1005" s="342"/>
      <c r="VLR1005" s="342"/>
      <c r="VLS1005" s="342"/>
      <c r="VLT1005" s="342"/>
      <c r="VLU1005" s="342"/>
      <c r="VLV1005" s="342"/>
      <c r="VLW1005" s="342"/>
      <c r="VLX1005" s="342"/>
      <c r="VLY1005" s="342"/>
      <c r="VLZ1005" s="342"/>
      <c r="VMA1005" s="342"/>
      <c r="VMB1005" s="342"/>
      <c r="VMC1005" s="342"/>
      <c r="VMD1005" s="342"/>
      <c r="VME1005" s="342"/>
      <c r="VMF1005" s="342"/>
      <c r="VMG1005" s="342"/>
      <c r="VMH1005" s="342"/>
      <c r="VMI1005" s="342"/>
      <c r="VMJ1005" s="342"/>
      <c r="VMK1005" s="342"/>
      <c r="VML1005" s="342"/>
      <c r="VMM1005" s="342"/>
      <c r="VMN1005" s="342"/>
      <c r="VMO1005" s="342"/>
      <c r="VMP1005" s="342"/>
      <c r="VMQ1005" s="342"/>
      <c r="VMR1005" s="342"/>
      <c r="VMS1005" s="342"/>
      <c r="VMT1005" s="342"/>
      <c r="VMU1005" s="342"/>
      <c r="VMV1005" s="342"/>
      <c r="VMW1005" s="342"/>
      <c r="VMX1005" s="342"/>
      <c r="VMY1005" s="342"/>
      <c r="VMZ1005" s="342"/>
      <c r="VNA1005" s="342"/>
      <c r="VNB1005" s="342"/>
      <c r="VNC1005" s="342"/>
      <c r="VND1005" s="342"/>
      <c r="VNE1005" s="342"/>
      <c r="VNF1005" s="342"/>
      <c r="VNG1005" s="342"/>
      <c r="VNH1005" s="342"/>
      <c r="VNI1005" s="342"/>
      <c r="VNJ1005" s="342"/>
      <c r="VNK1005" s="342"/>
      <c r="VNL1005" s="342"/>
      <c r="VNM1005" s="342"/>
      <c r="VNN1005" s="342"/>
      <c r="VNO1005" s="342"/>
      <c r="VNP1005" s="342"/>
      <c r="VNQ1005" s="342"/>
      <c r="VNR1005" s="342"/>
      <c r="VNS1005" s="342"/>
      <c r="VNT1005" s="342"/>
      <c r="VNU1005" s="342"/>
      <c r="VNV1005" s="342"/>
      <c r="VNW1005" s="342"/>
      <c r="VNX1005" s="342"/>
      <c r="VNY1005" s="342"/>
      <c r="VNZ1005" s="342"/>
      <c r="VOA1005" s="342"/>
      <c r="VOB1005" s="342"/>
      <c r="VOC1005" s="342"/>
      <c r="VOD1005" s="342"/>
      <c r="VOE1005" s="342"/>
      <c r="VOF1005" s="342"/>
      <c r="VOG1005" s="342"/>
      <c r="VOH1005" s="342"/>
      <c r="VOI1005" s="342"/>
      <c r="VOJ1005" s="342"/>
      <c r="VOK1005" s="342"/>
      <c r="VOL1005" s="342"/>
      <c r="VOM1005" s="342"/>
      <c r="VON1005" s="342"/>
      <c r="VOO1005" s="342"/>
      <c r="VOP1005" s="342"/>
      <c r="VOQ1005" s="342"/>
      <c r="VOR1005" s="342"/>
      <c r="VOS1005" s="342"/>
      <c r="VOT1005" s="342"/>
      <c r="VOU1005" s="342"/>
      <c r="VOV1005" s="342"/>
      <c r="VOW1005" s="342"/>
      <c r="VOX1005" s="342"/>
      <c r="VOY1005" s="342"/>
      <c r="VOZ1005" s="342"/>
      <c r="VPA1005" s="342"/>
      <c r="VPB1005" s="342"/>
      <c r="VPC1005" s="342"/>
      <c r="VPD1005" s="342"/>
      <c r="VPE1005" s="342"/>
      <c r="VPF1005" s="342"/>
      <c r="VPG1005" s="342"/>
      <c r="VPH1005" s="342"/>
      <c r="VPI1005" s="342"/>
      <c r="VPJ1005" s="342"/>
      <c r="VPK1005" s="342"/>
      <c r="VPL1005" s="342"/>
      <c r="VPM1005" s="342"/>
      <c r="VPN1005" s="342"/>
      <c r="VPO1005" s="342"/>
      <c r="VPP1005" s="342"/>
      <c r="VPQ1005" s="342"/>
      <c r="VPR1005" s="342"/>
      <c r="VPS1005" s="342"/>
      <c r="VPT1005" s="342"/>
      <c r="VPU1005" s="342"/>
      <c r="VPV1005" s="342"/>
      <c r="VPW1005" s="342"/>
      <c r="VPX1005" s="342"/>
      <c r="VPY1005" s="342"/>
      <c r="VPZ1005" s="342"/>
      <c r="VQA1005" s="342"/>
      <c r="VQB1005" s="342"/>
      <c r="VQC1005" s="342"/>
      <c r="VQD1005" s="342"/>
      <c r="VQE1005" s="342"/>
      <c r="VQF1005" s="342"/>
      <c r="VQG1005" s="342"/>
      <c r="VQH1005" s="342"/>
      <c r="VQI1005" s="342"/>
      <c r="VQJ1005" s="342"/>
      <c r="VQK1005" s="342"/>
      <c r="VQL1005" s="342"/>
      <c r="VQM1005" s="342"/>
      <c r="VQN1005" s="342"/>
      <c r="VQO1005" s="342"/>
      <c r="VQP1005" s="342"/>
      <c r="VQQ1005" s="342"/>
      <c r="VQR1005" s="342"/>
      <c r="VQS1005" s="342"/>
      <c r="VQT1005" s="342"/>
      <c r="VQU1005" s="342"/>
      <c r="VQV1005" s="342"/>
      <c r="VQW1005" s="342"/>
      <c r="VQX1005" s="342"/>
      <c r="VQY1005" s="342"/>
      <c r="VQZ1005" s="342"/>
      <c r="VRA1005" s="342"/>
      <c r="VRB1005" s="342"/>
      <c r="VRC1005" s="342"/>
      <c r="VRD1005" s="342"/>
      <c r="VRE1005" s="342"/>
      <c r="VRF1005" s="342"/>
      <c r="VRG1005" s="342"/>
      <c r="VRH1005" s="342"/>
      <c r="VRI1005" s="342"/>
      <c r="VRJ1005" s="342"/>
      <c r="VRK1005" s="342"/>
      <c r="VRL1005" s="342"/>
      <c r="VRM1005" s="342"/>
      <c r="VRN1005" s="342"/>
      <c r="VRO1005" s="342"/>
      <c r="VRP1005" s="342"/>
      <c r="VRQ1005" s="342"/>
      <c r="VRR1005" s="342"/>
      <c r="VRS1005" s="342"/>
      <c r="VRT1005" s="342"/>
      <c r="VRU1005" s="342"/>
      <c r="VRV1005" s="342"/>
      <c r="VRW1005" s="342"/>
      <c r="VRX1005" s="342"/>
      <c r="VRY1005" s="342"/>
      <c r="VRZ1005" s="342"/>
      <c r="VSA1005" s="342"/>
      <c r="VSB1005" s="342"/>
      <c r="VSC1005" s="342"/>
      <c r="VSD1005" s="342"/>
      <c r="VSE1005" s="342"/>
      <c r="VSF1005" s="342"/>
      <c r="VSG1005" s="342"/>
      <c r="VSH1005" s="342"/>
      <c r="VSI1005" s="342"/>
      <c r="VSJ1005" s="342"/>
      <c r="VSK1005" s="342"/>
      <c r="VSL1005" s="342"/>
      <c r="VSM1005" s="342"/>
      <c r="VSN1005" s="342"/>
      <c r="VSO1005" s="342"/>
      <c r="VSP1005" s="342"/>
      <c r="VSQ1005" s="342"/>
      <c r="VSR1005" s="342"/>
      <c r="VSS1005" s="342"/>
      <c r="VST1005" s="342"/>
      <c r="VSU1005" s="342"/>
      <c r="VSV1005" s="342"/>
      <c r="VSW1005" s="342"/>
      <c r="VSX1005" s="342"/>
      <c r="VSY1005" s="342"/>
      <c r="VSZ1005" s="342"/>
      <c r="VTA1005" s="342"/>
      <c r="VTB1005" s="342"/>
      <c r="VTC1005" s="342"/>
      <c r="VTD1005" s="342"/>
      <c r="VTE1005" s="342"/>
      <c r="VTF1005" s="342"/>
      <c r="VTG1005" s="342"/>
      <c r="VTH1005" s="342"/>
      <c r="VTI1005" s="342"/>
      <c r="VTJ1005" s="342"/>
      <c r="VTK1005" s="342"/>
      <c r="VTL1005" s="342"/>
      <c r="VTM1005" s="342"/>
      <c r="VTN1005" s="342"/>
      <c r="VTO1005" s="342"/>
      <c r="VTP1005" s="342"/>
      <c r="VTQ1005" s="342"/>
      <c r="VTR1005" s="342"/>
      <c r="VTS1005" s="342"/>
      <c r="VTT1005" s="342"/>
      <c r="VTU1005" s="342"/>
      <c r="VTV1005" s="342"/>
      <c r="VTW1005" s="342"/>
      <c r="VTX1005" s="342"/>
      <c r="VTY1005" s="342"/>
      <c r="VTZ1005" s="342"/>
      <c r="VUA1005" s="342"/>
      <c r="VUB1005" s="342"/>
      <c r="VUC1005" s="342"/>
      <c r="VUD1005" s="342"/>
      <c r="VUE1005" s="342"/>
      <c r="VUF1005" s="342"/>
      <c r="VUG1005" s="342"/>
      <c r="VUH1005" s="342"/>
      <c r="VUI1005" s="342"/>
      <c r="VUJ1005" s="342"/>
      <c r="VUK1005" s="342"/>
      <c r="VUL1005" s="342"/>
      <c r="VUM1005" s="342"/>
      <c r="VUN1005" s="342"/>
      <c r="VUO1005" s="342"/>
      <c r="VUP1005" s="342"/>
      <c r="VUQ1005" s="342"/>
      <c r="VUR1005" s="342"/>
      <c r="VUS1005" s="342"/>
      <c r="VUT1005" s="342"/>
      <c r="VUU1005" s="342"/>
      <c r="VUV1005" s="342"/>
      <c r="VUW1005" s="342"/>
      <c r="VUX1005" s="342"/>
      <c r="VUY1005" s="342"/>
      <c r="VUZ1005" s="342"/>
      <c r="VVA1005" s="342"/>
      <c r="VVB1005" s="342"/>
      <c r="VVC1005" s="342"/>
      <c r="VVD1005" s="342"/>
      <c r="VVE1005" s="342"/>
      <c r="VVF1005" s="342"/>
      <c r="VVG1005" s="342"/>
      <c r="VVH1005" s="342"/>
      <c r="VVI1005" s="342"/>
      <c r="VVJ1005" s="342"/>
      <c r="VVK1005" s="342"/>
      <c r="VVL1005" s="342"/>
      <c r="VVM1005" s="342"/>
      <c r="VVN1005" s="342"/>
      <c r="VVO1005" s="342"/>
      <c r="VVP1005" s="342"/>
      <c r="VVQ1005" s="342"/>
      <c r="VVR1005" s="342"/>
      <c r="VVS1005" s="342"/>
      <c r="VVT1005" s="342"/>
      <c r="VVU1005" s="342"/>
      <c r="VVV1005" s="342"/>
      <c r="VVW1005" s="342"/>
      <c r="VVX1005" s="342"/>
      <c r="VVY1005" s="342"/>
      <c r="VVZ1005" s="342"/>
      <c r="VWA1005" s="342"/>
      <c r="VWB1005" s="342"/>
      <c r="VWC1005" s="342"/>
      <c r="VWD1005" s="342"/>
      <c r="VWE1005" s="342"/>
      <c r="VWF1005" s="342"/>
      <c r="VWG1005" s="342"/>
      <c r="VWH1005" s="342"/>
      <c r="VWI1005" s="342"/>
      <c r="VWJ1005" s="342"/>
      <c r="VWK1005" s="342"/>
      <c r="VWL1005" s="342"/>
      <c r="VWM1005" s="342"/>
      <c r="VWN1005" s="342"/>
      <c r="VWO1005" s="342"/>
      <c r="VWP1005" s="342"/>
      <c r="VWQ1005" s="342"/>
      <c r="VWR1005" s="342"/>
      <c r="VWS1005" s="342"/>
      <c r="VWT1005" s="342"/>
      <c r="VWU1005" s="342"/>
      <c r="VWV1005" s="342"/>
      <c r="VWW1005" s="342"/>
      <c r="VWX1005" s="342"/>
      <c r="VWY1005" s="342"/>
      <c r="VWZ1005" s="342"/>
      <c r="VXA1005" s="342"/>
      <c r="VXB1005" s="342"/>
      <c r="VXC1005" s="342"/>
      <c r="VXD1005" s="342"/>
      <c r="VXE1005" s="342"/>
      <c r="VXF1005" s="342"/>
      <c r="VXG1005" s="342"/>
      <c r="VXH1005" s="342"/>
      <c r="VXI1005" s="342"/>
      <c r="VXJ1005" s="342"/>
      <c r="VXK1005" s="342"/>
      <c r="VXL1005" s="342"/>
      <c r="VXM1005" s="342"/>
      <c r="VXN1005" s="342"/>
      <c r="VXO1005" s="342"/>
      <c r="VXP1005" s="342"/>
      <c r="VXQ1005" s="342"/>
      <c r="VXR1005" s="342"/>
      <c r="VXS1005" s="342"/>
      <c r="VXT1005" s="342"/>
      <c r="VXU1005" s="342"/>
      <c r="VXV1005" s="342"/>
      <c r="VXW1005" s="342"/>
      <c r="VXX1005" s="342"/>
      <c r="VXY1005" s="342"/>
      <c r="VXZ1005" s="342"/>
      <c r="VYA1005" s="342"/>
      <c r="VYB1005" s="342"/>
      <c r="VYC1005" s="342"/>
      <c r="VYD1005" s="342"/>
      <c r="VYE1005" s="342"/>
      <c r="VYF1005" s="342"/>
      <c r="VYG1005" s="342"/>
      <c r="VYH1005" s="342"/>
      <c r="VYI1005" s="342"/>
      <c r="VYJ1005" s="342"/>
      <c r="VYK1005" s="342"/>
      <c r="VYL1005" s="342"/>
      <c r="VYM1005" s="342"/>
      <c r="VYN1005" s="342"/>
      <c r="VYO1005" s="342"/>
      <c r="VYP1005" s="342"/>
      <c r="VYQ1005" s="342"/>
      <c r="VYR1005" s="342"/>
      <c r="VYS1005" s="342"/>
      <c r="VYT1005" s="342"/>
      <c r="VYU1005" s="342"/>
      <c r="VYV1005" s="342"/>
      <c r="VYW1005" s="342"/>
      <c r="VYX1005" s="342"/>
      <c r="VYY1005" s="342"/>
      <c r="VYZ1005" s="342"/>
      <c r="VZA1005" s="342"/>
      <c r="VZB1005" s="342"/>
      <c r="VZC1005" s="342"/>
      <c r="VZD1005" s="342"/>
      <c r="VZE1005" s="342"/>
      <c r="VZF1005" s="342"/>
      <c r="VZG1005" s="342"/>
      <c r="VZH1005" s="342"/>
      <c r="VZI1005" s="342"/>
      <c r="VZJ1005" s="342"/>
      <c r="VZK1005" s="342"/>
      <c r="VZL1005" s="342"/>
      <c r="VZM1005" s="342"/>
      <c r="VZN1005" s="342"/>
      <c r="VZO1005" s="342"/>
      <c r="VZP1005" s="342"/>
      <c r="VZQ1005" s="342"/>
      <c r="VZR1005" s="342"/>
      <c r="VZS1005" s="342"/>
      <c r="VZT1005" s="342"/>
      <c r="VZU1005" s="342"/>
      <c r="VZV1005" s="342"/>
      <c r="VZW1005" s="342"/>
      <c r="VZX1005" s="342"/>
      <c r="VZY1005" s="342"/>
      <c r="VZZ1005" s="342"/>
      <c r="WAA1005" s="342"/>
      <c r="WAB1005" s="342"/>
      <c r="WAC1005" s="342"/>
      <c r="WAD1005" s="342"/>
      <c r="WAE1005" s="342"/>
      <c r="WAF1005" s="342"/>
      <c r="WAG1005" s="342"/>
      <c r="WAH1005" s="342"/>
      <c r="WAI1005" s="342"/>
      <c r="WAJ1005" s="342"/>
      <c r="WAK1005" s="342"/>
      <c r="WAL1005" s="342"/>
      <c r="WAM1005" s="342"/>
      <c r="WAN1005" s="342"/>
      <c r="WAO1005" s="342"/>
      <c r="WAP1005" s="342"/>
      <c r="WAQ1005" s="342"/>
      <c r="WAR1005" s="342"/>
      <c r="WAS1005" s="342"/>
      <c r="WAT1005" s="342"/>
      <c r="WAU1005" s="342"/>
      <c r="WAV1005" s="342"/>
      <c r="WAW1005" s="342"/>
      <c r="WAX1005" s="342"/>
      <c r="WAY1005" s="342"/>
      <c r="WAZ1005" s="342"/>
      <c r="WBA1005" s="342"/>
      <c r="WBB1005" s="342"/>
      <c r="WBC1005" s="342"/>
      <c r="WBD1005" s="342"/>
      <c r="WBE1005" s="342"/>
      <c r="WBF1005" s="342"/>
      <c r="WBG1005" s="342"/>
      <c r="WBH1005" s="342"/>
      <c r="WBI1005" s="342"/>
      <c r="WBJ1005" s="342"/>
      <c r="WBK1005" s="342"/>
      <c r="WBL1005" s="342"/>
      <c r="WBM1005" s="342"/>
      <c r="WBN1005" s="342"/>
      <c r="WBO1005" s="342"/>
      <c r="WBP1005" s="342"/>
      <c r="WBQ1005" s="342"/>
      <c r="WBR1005" s="342"/>
      <c r="WBS1005" s="342"/>
      <c r="WBT1005" s="342"/>
      <c r="WBU1005" s="342"/>
      <c r="WBV1005" s="342"/>
      <c r="WBW1005" s="342"/>
      <c r="WBX1005" s="342"/>
      <c r="WBY1005" s="342"/>
      <c r="WBZ1005" s="342"/>
      <c r="WCA1005" s="342"/>
      <c r="WCB1005" s="342"/>
      <c r="WCC1005" s="342"/>
      <c r="WCD1005" s="342"/>
      <c r="WCE1005" s="342"/>
      <c r="WCF1005" s="342"/>
      <c r="WCG1005" s="342"/>
      <c r="WCH1005" s="342"/>
      <c r="WCI1005" s="342"/>
      <c r="WCJ1005" s="342"/>
      <c r="WCK1005" s="342"/>
      <c r="WCL1005" s="342"/>
      <c r="WCM1005" s="342"/>
      <c r="WCN1005" s="342"/>
      <c r="WCO1005" s="342"/>
      <c r="WCP1005" s="342"/>
      <c r="WCQ1005" s="342"/>
      <c r="WCR1005" s="342"/>
      <c r="WCS1005" s="342"/>
      <c r="WCT1005" s="342"/>
      <c r="WCU1005" s="342"/>
      <c r="WCV1005" s="342"/>
      <c r="WCW1005" s="342"/>
      <c r="WCX1005" s="342"/>
      <c r="WCY1005" s="342"/>
      <c r="WCZ1005" s="342"/>
      <c r="WDA1005" s="342"/>
      <c r="WDB1005" s="342"/>
      <c r="WDC1005" s="342"/>
      <c r="WDD1005" s="342"/>
      <c r="WDE1005" s="342"/>
      <c r="WDF1005" s="342"/>
      <c r="WDG1005" s="342"/>
      <c r="WDH1005" s="342"/>
      <c r="WDI1005" s="342"/>
      <c r="WDJ1005" s="342"/>
      <c r="WDK1005" s="342"/>
      <c r="WDL1005" s="342"/>
      <c r="WDM1005" s="342"/>
      <c r="WDN1005" s="342"/>
      <c r="WDO1005" s="342"/>
      <c r="WDP1005" s="342"/>
      <c r="WDQ1005" s="342"/>
      <c r="WDR1005" s="342"/>
      <c r="WDS1005" s="342"/>
      <c r="WDT1005" s="342"/>
      <c r="WDU1005" s="342"/>
      <c r="WDV1005" s="342"/>
      <c r="WDW1005" s="342"/>
      <c r="WDX1005" s="342"/>
      <c r="WDY1005" s="342"/>
      <c r="WDZ1005" s="342"/>
      <c r="WEA1005" s="342"/>
      <c r="WEB1005" s="342"/>
      <c r="WEC1005" s="342"/>
      <c r="WED1005" s="342"/>
      <c r="WEE1005" s="342"/>
      <c r="WEF1005" s="342"/>
      <c r="WEG1005" s="342"/>
      <c r="WEH1005" s="342"/>
      <c r="WEI1005" s="342"/>
      <c r="WEJ1005" s="342"/>
      <c r="WEK1005" s="342"/>
      <c r="WEL1005" s="342"/>
      <c r="WEM1005" s="342"/>
      <c r="WEN1005" s="342"/>
      <c r="WEO1005" s="342"/>
      <c r="WEP1005" s="342"/>
      <c r="WEQ1005" s="342"/>
      <c r="WER1005" s="342"/>
      <c r="WES1005" s="342"/>
      <c r="WET1005" s="342"/>
      <c r="WEU1005" s="342"/>
      <c r="WEV1005" s="342"/>
      <c r="WEW1005" s="342"/>
      <c r="WEX1005" s="342"/>
      <c r="WEY1005" s="342"/>
      <c r="WEZ1005" s="342"/>
      <c r="WFA1005" s="342"/>
      <c r="WFB1005" s="342"/>
      <c r="WFC1005" s="342"/>
      <c r="WFD1005" s="342"/>
      <c r="WFE1005" s="342"/>
      <c r="WFF1005" s="342"/>
      <c r="WFG1005" s="342"/>
      <c r="WFH1005" s="342"/>
      <c r="WFI1005" s="342"/>
      <c r="WFJ1005" s="342"/>
      <c r="WFK1005" s="342"/>
      <c r="WFL1005" s="342"/>
      <c r="WFM1005" s="342"/>
      <c r="WFN1005" s="342"/>
      <c r="WFO1005" s="342"/>
      <c r="WFP1005" s="342"/>
      <c r="WFQ1005" s="342"/>
      <c r="WFR1005" s="342"/>
      <c r="WFS1005" s="342"/>
      <c r="WFT1005" s="342"/>
      <c r="WFU1005" s="342"/>
      <c r="WFV1005" s="342"/>
      <c r="WFW1005" s="342"/>
      <c r="WFX1005" s="342"/>
      <c r="WFY1005" s="342"/>
      <c r="WFZ1005" s="342"/>
      <c r="WGA1005" s="342"/>
      <c r="WGB1005" s="342"/>
      <c r="WGC1005" s="342"/>
      <c r="WGD1005" s="342"/>
      <c r="WGE1005" s="342"/>
      <c r="WGF1005" s="342"/>
      <c r="WGG1005" s="342"/>
      <c r="WGH1005" s="342"/>
      <c r="WGI1005" s="342"/>
      <c r="WGJ1005" s="342"/>
      <c r="WGK1005" s="342"/>
      <c r="WGL1005" s="342"/>
      <c r="WGM1005" s="342"/>
      <c r="WGN1005" s="342"/>
      <c r="WGO1005" s="342"/>
      <c r="WGP1005" s="342"/>
      <c r="WGQ1005" s="342"/>
      <c r="WGR1005" s="342"/>
      <c r="WGS1005" s="342"/>
      <c r="WGT1005" s="342"/>
      <c r="WGU1005" s="342"/>
      <c r="WGV1005" s="342"/>
      <c r="WGW1005" s="342"/>
      <c r="WGX1005" s="342"/>
      <c r="WGY1005" s="342"/>
      <c r="WGZ1005" s="342"/>
      <c r="WHA1005" s="342"/>
      <c r="WHB1005" s="342"/>
      <c r="WHC1005" s="342"/>
      <c r="WHD1005" s="342"/>
      <c r="WHE1005" s="342"/>
      <c r="WHF1005" s="342"/>
      <c r="WHG1005" s="342"/>
      <c r="WHH1005" s="342"/>
      <c r="WHI1005" s="342"/>
      <c r="WHJ1005" s="342"/>
      <c r="WHK1005" s="342"/>
      <c r="WHL1005" s="342"/>
      <c r="WHM1005" s="342"/>
      <c r="WHN1005" s="342"/>
      <c r="WHO1005" s="342"/>
      <c r="WHP1005" s="342"/>
      <c r="WHQ1005" s="342"/>
      <c r="WHR1005" s="342"/>
      <c r="WHS1005" s="342"/>
      <c r="WHT1005" s="342"/>
      <c r="WHU1005" s="342"/>
      <c r="WHV1005" s="342"/>
      <c r="WHW1005" s="342"/>
      <c r="WHX1005" s="342"/>
      <c r="WHY1005" s="342"/>
      <c r="WHZ1005" s="342"/>
      <c r="WIA1005" s="342"/>
      <c r="WIB1005" s="342"/>
      <c r="WIC1005" s="342"/>
      <c r="WID1005" s="342"/>
      <c r="WIE1005" s="342"/>
      <c r="WIF1005" s="342"/>
      <c r="WIG1005" s="342"/>
      <c r="WIH1005" s="342"/>
      <c r="WII1005" s="342"/>
      <c r="WIJ1005" s="342"/>
      <c r="WIK1005" s="342"/>
      <c r="WIL1005" s="342"/>
      <c r="WIM1005" s="342"/>
      <c r="WIN1005" s="342"/>
      <c r="WIO1005" s="342"/>
      <c r="WIP1005" s="342"/>
      <c r="WIQ1005" s="342"/>
      <c r="WIR1005" s="342"/>
      <c r="WIS1005" s="342"/>
      <c r="WIT1005" s="342"/>
      <c r="WIU1005" s="342"/>
      <c r="WIV1005" s="342"/>
      <c r="WIW1005" s="342"/>
      <c r="WIX1005" s="342"/>
      <c r="WIY1005" s="342"/>
      <c r="WIZ1005" s="342"/>
      <c r="WJA1005" s="342"/>
      <c r="WJB1005" s="342"/>
      <c r="WJC1005" s="342"/>
      <c r="WJD1005" s="342"/>
      <c r="WJE1005" s="342"/>
      <c r="WJF1005" s="342"/>
      <c r="WJG1005" s="342"/>
      <c r="WJH1005" s="342"/>
      <c r="WJI1005" s="342"/>
      <c r="WJJ1005" s="342"/>
      <c r="WJK1005" s="342"/>
      <c r="WJL1005" s="342"/>
      <c r="WJM1005" s="342"/>
      <c r="WJN1005" s="342"/>
      <c r="WJO1005" s="342"/>
      <c r="WJP1005" s="342"/>
      <c r="WJQ1005" s="342"/>
      <c r="WJR1005" s="342"/>
      <c r="WJS1005" s="342"/>
      <c r="WJT1005" s="342"/>
      <c r="WJU1005" s="342"/>
      <c r="WJV1005" s="342"/>
      <c r="WJW1005" s="342"/>
      <c r="WJX1005" s="342"/>
      <c r="WJY1005" s="342"/>
      <c r="WJZ1005" s="342"/>
      <c r="WKA1005" s="342"/>
      <c r="WKB1005" s="342"/>
      <c r="WKC1005" s="342"/>
      <c r="WKD1005" s="342"/>
      <c r="WKE1005" s="342"/>
      <c r="WKF1005" s="342"/>
      <c r="WKG1005" s="342"/>
      <c r="WKH1005" s="342"/>
      <c r="WKI1005" s="342"/>
      <c r="WKJ1005" s="342"/>
      <c r="WKK1005" s="342"/>
      <c r="WKL1005" s="342"/>
      <c r="WKM1005" s="342"/>
      <c r="WKN1005" s="342"/>
      <c r="WKO1005" s="342"/>
      <c r="WKP1005" s="342"/>
      <c r="WKQ1005" s="342"/>
      <c r="WKR1005" s="342"/>
      <c r="WKS1005" s="342"/>
      <c r="WKT1005" s="342"/>
      <c r="WKU1005" s="342"/>
      <c r="WKV1005" s="342"/>
      <c r="WKW1005" s="342"/>
      <c r="WKX1005" s="342"/>
      <c r="WKY1005" s="342"/>
      <c r="WKZ1005" s="342"/>
      <c r="WLA1005" s="342"/>
      <c r="WLB1005" s="342"/>
      <c r="WLC1005" s="342"/>
      <c r="WLD1005" s="342"/>
      <c r="WLE1005" s="342"/>
      <c r="WLF1005" s="342"/>
      <c r="WLG1005" s="342"/>
      <c r="WLH1005" s="342"/>
      <c r="WLI1005" s="342"/>
      <c r="WLJ1005" s="342"/>
      <c r="WLK1005" s="342"/>
      <c r="WLL1005" s="342"/>
      <c r="WLM1005" s="342"/>
      <c r="WLN1005" s="342"/>
      <c r="WLO1005" s="342"/>
      <c r="WLP1005" s="342"/>
      <c r="WLQ1005" s="342"/>
      <c r="WLR1005" s="342"/>
      <c r="WLS1005" s="342"/>
      <c r="WLT1005" s="342"/>
      <c r="WLU1005" s="342"/>
      <c r="WLV1005" s="342"/>
      <c r="WLW1005" s="342"/>
      <c r="WLX1005" s="342"/>
      <c r="WLY1005" s="342"/>
      <c r="WLZ1005" s="342"/>
      <c r="WMA1005" s="342"/>
      <c r="WMB1005" s="342"/>
      <c r="WMC1005" s="342"/>
      <c r="WMD1005" s="342"/>
      <c r="WME1005" s="342"/>
      <c r="WMF1005" s="342"/>
      <c r="WMG1005" s="342"/>
      <c r="WMH1005" s="342"/>
      <c r="WMI1005" s="342"/>
      <c r="WMJ1005" s="342"/>
      <c r="WMK1005" s="342"/>
      <c r="WML1005" s="342"/>
      <c r="WMM1005" s="342"/>
      <c r="WMN1005" s="342"/>
      <c r="WMO1005" s="342"/>
      <c r="WMP1005" s="342"/>
      <c r="WMQ1005" s="342"/>
      <c r="WMR1005" s="342"/>
      <c r="WMS1005" s="342"/>
      <c r="WMT1005" s="342"/>
      <c r="WMU1005" s="342"/>
      <c r="WMV1005" s="342"/>
      <c r="WMW1005" s="342"/>
      <c r="WMX1005" s="342"/>
      <c r="WMY1005" s="342"/>
      <c r="WMZ1005" s="342"/>
      <c r="WNA1005" s="342"/>
      <c r="WNB1005" s="342"/>
      <c r="WNC1005" s="342"/>
      <c r="WND1005" s="342"/>
      <c r="WNE1005" s="342"/>
      <c r="WNF1005" s="342"/>
      <c r="WNG1005" s="342"/>
      <c r="WNH1005" s="342"/>
      <c r="WNI1005" s="342"/>
      <c r="WNJ1005" s="342"/>
      <c r="WNK1005" s="342"/>
      <c r="WNL1005" s="342"/>
      <c r="WNM1005" s="342"/>
      <c r="WNN1005" s="342"/>
      <c r="WNO1005" s="342"/>
      <c r="WNP1005" s="342"/>
      <c r="WNQ1005" s="342"/>
      <c r="WNR1005" s="342"/>
      <c r="WNS1005" s="342"/>
      <c r="WNT1005" s="342"/>
      <c r="WNU1005" s="342"/>
      <c r="WNV1005" s="342"/>
      <c r="WNW1005" s="342"/>
      <c r="WNX1005" s="342"/>
      <c r="WNY1005" s="342"/>
      <c r="WNZ1005" s="342"/>
      <c r="WOA1005" s="342"/>
      <c r="WOB1005" s="342"/>
      <c r="WOC1005" s="342"/>
      <c r="WOD1005" s="342"/>
      <c r="WOE1005" s="342"/>
      <c r="WOF1005" s="342"/>
      <c r="WOG1005" s="342"/>
      <c r="WOH1005" s="342"/>
      <c r="WOI1005" s="342"/>
      <c r="WOJ1005" s="342"/>
      <c r="WOK1005" s="342"/>
      <c r="WOL1005" s="342"/>
      <c r="WOM1005" s="342"/>
      <c r="WON1005" s="342"/>
      <c r="WOO1005" s="342"/>
      <c r="WOP1005" s="342"/>
      <c r="WOQ1005" s="342"/>
      <c r="WOR1005" s="342"/>
      <c r="WOS1005" s="342"/>
      <c r="WOT1005" s="342"/>
      <c r="WOU1005" s="342"/>
      <c r="WOV1005" s="342"/>
      <c r="WOW1005" s="342"/>
      <c r="WOX1005" s="342"/>
      <c r="WOY1005" s="342"/>
      <c r="WOZ1005" s="342"/>
      <c r="WPA1005" s="342"/>
      <c r="WPB1005" s="342"/>
      <c r="WPC1005" s="342"/>
      <c r="WPD1005" s="342"/>
      <c r="WPE1005" s="342"/>
      <c r="WPF1005" s="342"/>
      <c r="WPG1005" s="342"/>
      <c r="WPH1005" s="342"/>
      <c r="WPI1005" s="342"/>
      <c r="WPJ1005" s="342"/>
      <c r="WPK1005" s="342"/>
      <c r="WPL1005" s="342"/>
      <c r="WPM1005" s="342"/>
      <c r="WPN1005" s="342"/>
      <c r="WPO1005" s="342"/>
      <c r="WPP1005" s="342"/>
      <c r="WPQ1005" s="342"/>
      <c r="WPR1005" s="342"/>
      <c r="WPS1005" s="342"/>
      <c r="WPT1005" s="342"/>
      <c r="WPU1005" s="342"/>
      <c r="WPV1005" s="342"/>
      <c r="WPW1005" s="342"/>
      <c r="WPX1005" s="342"/>
      <c r="WPY1005" s="342"/>
      <c r="WPZ1005" s="342"/>
      <c r="WQA1005" s="342"/>
      <c r="WQB1005" s="342"/>
      <c r="WQC1005" s="342"/>
      <c r="WQD1005" s="342"/>
      <c r="WQE1005" s="342"/>
      <c r="WQF1005" s="342"/>
      <c r="WQG1005" s="342"/>
      <c r="WQH1005" s="342"/>
      <c r="WQI1005" s="342"/>
      <c r="WQJ1005" s="342"/>
      <c r="WQK1005" s="342"/>
      <c r="WQL1005" s="342"/>
      <c r="WQM1005" s="342"/>
      <c r="WQN1005" s="342"/>
      <c r="WQO1005" s="342"/>
      <c r="WQP1005" s="342"/>
      <c r="WQQ1005" s="342"/>
      <c r="WQR1005" s="342"/>
      <c r="WQS1005" s="342"/>
      <c r="WQT1005" s="342"/>
      <c r="WQU1005" s="342"/>
      <c r="WQV1005" s="342"/>
      <c r="WQW1005" s="342"/>
      <c r="WQX1005" s="342"/>
      <c r="WQY1005" s="342"/>
      <c r="WQZ1005" s="342"/>
      <c r="WRA1005" s="342"/>
      <c r="WRB1005" s="342"/>
      <c r="WRC1005" s="342"/>
      <c r="WRD1005" s="342"/>
      <c r="WRE1005" s="342"/>
      <c r="WRF1005" s="342"/>
      <c r="WRG1005" s="342"/>
      <c r="WRH1005" s="342"/>
      <c r="WRI1005" s="342"/>
      <c r="WRJ1005" s="342"/>
      <c r="WRK1005" s="342"/>
      <c r="WRL1005" s="342"/>
      <c r="WRM1005" s="342"/>
      <c r="WRN1005" s="342"/>
      <c r="WRO1005" s="342"/>
      <c r="WRP1005" s="342"/>
      <c r="WRQ1005" s="342"/>
      <c r="WRR1005" s="342"/>
      <c r="WRS1005" s="342"/>
      <c r="WRT1005" s="342"/>
      <c r="WRU1005" s="342"/>
      <c r="WRV1005" s="342"/>
      <c r="WRW1005" s="342"/>
      <c r="WRX1005" s="342"/>
      <c r="WRY1005" s="342"/>
      <c r="WRZ1005" s="342"/>
      <c r="WSA1005" s="342"/>
      <c r="WSB1005" s="342"/>
      <c r="WSC1005" s="342"/>
      <c r="WSD1005" s="342"/>
      <c r="WSE1005" s="342"/>
      <c r="WSF1005" s="342"/>
      <c r="WSG1005" s="342"/>
      <c r="WSH1005" s="342"/>
      <c r="WSI1005" s="342"/>
      <c r="WSJ1005" s="342"/>
      <c r="WSK1005" s="342"/>
      <c r="WSL1005" s="342"/>
      <c r="WSM1005" s="342"/>
      <c r="WSN1005" s="342"/>
      <c r="WSO1005" s="342"/>
      <c r="WSP1005" s="342"/>
      <c r="WSQ1005" s="342"/>
      <c r="WSR1005" s="342"/>
      <c r="WSS1005" s="342"/>
      <c r="WST1005" s="342"/>
      <c r="WSU1005" s="342"/>
      <c r="WSV1005" s="342"/>
      <c r="WSW1005" s="342"/>
      <c r="WSX1005" s="342"/>
      <c r="WSY1005" s="342"/>
      <c r="WSZ1005" s="342"/>
      <c r="WTA1005" s="342"/>
      <c r="WTB1005" s="342"/>
      <c r="WTC1005" s="342"/>
      <c r="WTD1005" s="342"/>
      <c r="WTE1005" s="342"/>
      <c r="WTF1005" s="342"/>
      <c r="WTG1005" s="342"/>
      <c r="WTH1005" s="342"/>
      <c r="WTI1005" s="342"/>
      <c r="WTJ1005" s="342"/>
      <c r="WTK1005" s="342"/>
      <c r="WTL1005" s="342"/>
      <c r="WTM1005" s="342"/>
      <c r="WTN1005" s="342"/>
      <c r="WTO1005" s="342"/>
      <c r="WTP1005" s="342"/>
      <c r="WTQ1005" s="342"/>
      <c r="WTR1005" s="342"/>
      <c r="WTS1005" s="342"/>
      <c r="WTT1005" s="342"/>
      <c r="WTU1005" s="342"/>
      <c r="WTV1005" s="342"/>
      <c r="WTW1005" s="342"/>
      <c r="WTX1005" s="342"/>
      <c r="WTY1005" s="342"/>
      <c r="WTZ1005" s="342"/>
      <c r="WUA1005" s="342"/>
      <c r="WUB1005" s="342"/>
      <c r="WUC1005" s="342"/>
      <c r="WUD1005" s="342"/>
      <c r="WUE1005" s="342"/>
      <c r="WUF1005" s="342"/>
      <c r="WUG1005" s="342"/>
      <c r="WUH1005" s="342"/>
      <c r="WUI1005" s="342"/>
      <c r="WUJ1005" s="342"/>
      <c r="WUK1005" s="342"/>
      <c r="WUL1005" s="342"/>
      <c r="WUM1005" s="342"/>
      <c r="WUN1005" s="342"/>
      <c r="WUO1005" s="342"/>
      <c r="WUP1005" s="342"/>
      <c r="WUQ1005" s="342"/>
      <c r="WUR1005" s="342"/>
      <c r="WUS1005" s="342"/>
      <c r="WUT1005" s="342"/>
      <c r="WUU1005" s="342"/>
      <c r="WUV1005" s="342"/>
      <c r="WUW1005" s="342"/>
      <c r="WUX1005" s="342"/>
      <c r="WUY1005" s="342"/>
      <c r="WUZ1005" s="342"/>
      <c r="WVA1005" s="342"/>
      <c r="WVB1005" s="342"/>
      <c r="WVC1005" s="342"/>
      <c r="WVD1005" s="342"/>
      <c r="WVE1005" s="342"/>
      <c r="WVF1005" s="342"/>
      <c r="WVG1005" s="342"/>
      <c r="WVH1005" s="342"/>
      <c r="WVI1005" s="342"/>
      <c r="WVJ1005" s="342"/>
      <c r="WVK1005" s="342"/>
      <c r="WVL1005" s="342"/>
      <c r="WVM1005" s="342"/>
      <c r="WVN1005" s="342"/>
      <c r="WVO1005" s="342"/>
      <c r="WVP1005" s="342"/>
      <c r="WVQ1005" s="342"/>
      <c r="WVR1005" s="342"/>
      <c r="WVS1005" s="342"/>
      <c r="WVT1005" s="342"/>
      <c r="WVU1005" s="342"/>
      <c r="WVV1005" s="342"/>
      <c r="WVW1005" s="342"/>
      <c r="WVX1005" s="342"/>
      <c r="WVY1005" s="342"/>
      <c r="WVZ1005" s="342"/>
      <c r="WWA1005" s="342"/>
      <c r="WWB1005" s="342"/>
      <c r="WWC1005" s="342"/>
      <c r="WWD1005" s="342"/>
      <c r="WWE1005" s="342"/>
      <c r="WWF1005" s="342"/>
      <c r="WWG1005" s="342"/>
      <c r="WWH1005" s="342"/>
      <c r="WWI1005" s="342"/>
      <c r="WWJ1005" s="342"/>
      <c r="WWK1005" s="342"/>
      <c r="WWL1005" s="342"/>
      <c r="WWM1005" s="342"/>
      <c r="WWN1005" s="342"/>
      <c r="WWO1005" s="342"/>
      <c r="WWP1005" s="342"/>
      <c r="WWQ1005" s="342"/>
      <c r="WWR1005" s="342"/>
      <c r="WWS1005" s="342"/>
      <c r="WWT1005" s="342"/>
      <c r="WWU1005" s="342"/>
      <c r="WWV1005" s="342"/>
      <c r="WWW1005" s="342"/>
      <c r="WWX1005" s="342"/>
      <c r="WWY1005" s="342"/>
      <c r="WWZ1005" s="342"/>
      <c r="WXA1005" s="342"/>
      <c r="WXB1005" s="342"/>
      <c r="WXC1005" s="342"/>
      <c r="WXD1005" s="342"/>
      <c r="WXE1005" s="342"/>
      <c r="WXF1005" s="342"/>
      <c r="WXG1005" s="342"/>
      <c r="WXH1005" s="342"/>
      <c r="WXI1005" s="342"/>
      <c r="WXJ1005" s="342"/>
      <c r="WXK1005" s="342"/>
      <c r="WXL1005" s="342"/>
      <c r="WXM1005" s="342"/>
      <c r="WXN1005" s="342"/>
      <c r="WXO1005" s="342"/>
      <c r="WXP1005" s="342"/>
      <c r="WXQ1005" s="342"/>
      <c r="WXR1005" s="342"/>
      <c r="WXS1005" s="342"/>
      <c r="WXT1005" s="342"/>
      <c r="WXU1005" s="342"/>
      <c r="WXV1005" s="342"/>
      <c r="WXW1005" s="342"/>
      <c r="WXX1005" s="342"/>
      <c r="WXY1005" s="342"/>
      <c r="WXZ1005" s="342"/>
      <c r="WYA1005" s="342"/>
      <c r="WYB1005" s="342"/>
      <c r="WYC1005" s="342"/>
      <c r="WYD1005" s="342"/>
      <c r="WYE1005" s="342"/>
      <c r="WYF1005" s="342"/>
      <c r="WYG1005" s="342"/>
      <c r="WYH1005" s="342"/>
      <c r="WYI1005" s="342"/>
      <c r="WYJ1005" s="342"/>
      <c r="WYK1005" s="342"/>
      <c r="WYL1005" s="342"/>
      <c r="WYM1005" s="342"/>
      <c r="WYN1005" s="342"/>
      <c r="WYO1005" s="342"/>
      <c r="WYP1005" s="342"/>
      <c r="WYQ1005" s="342"/>
      <c r="WYR1005" s="342"/>
      <c r="WYS1005" s="342"/>
      <c r="WYT1005" s="342"/>
      <c r="WYU1005" s="342"/>
      <c r="WYV1005" s="342"/>
      <c r="WYW1005" s="342"/>
      <c r="WYX1005" s="342"/>
      <c r="WYY1005" s="342"/>
      <c r="WYZ1005" s="342"/>
      <c r="WZA1005" s="342"/>
      <c r="WZB1005" s="342"/>
      <c r="WZC1005" s="342"/>
      <c r="WZD1005" s="342"/>
      <c r="WZE1005" s="342"/>
      <c r="WZF1005" s="342"/>
      <c r="WZG1005" s="342"/>
      <c r="WZH1005" s="342"/>
      <c r="WZI1005" s="342"/>
      <c r="WZJ1005" s="342"/>
      <c r="WZK1005" s="342"/>
      <c r="WZL1005" s="342"/>
      <c r="WZM1005" s="342"/>
      <c r="WZN1005" s="342"/>
      <c r="WZO1005" s="342"/>
      <c r="WZP1005" s="342"/>
      <c r="WZQ1005" s="342"/>
      <c r="WZR1005" s="342"/>
      <c r="WZS1005" s="342"/>
      <c r="WZT1005" s="342"/>
      <c r="WZU1005" s="342"/>
      <c r="WZV1005" s="342"/>
      <c r="WZW1005" s="342"/>
      <c r="WZX1005" s="342"/>
      <c r="WZY1005" s="342"/>
      <c r="WZZ1005" s="342"/>
      <c r="XAA1005" s="342"/>
      <c r="XAB1005" s="342"/>
      <c r="XAC1005" s="342"/>
      <c r="XAD1005" s="342"/>
      <c r="XAE1005" s="342"/>
      <c r="XAF1005" s="342"/>
      <c r="XAG1005" s="342"/>
      <c r="XAH1005" s="342"/>
      <c r="XAI1005" s="342"/>
      <c r="XAJ1005" s="342"/>
      <c r="XAK1005" s="342"/>
      <c r="XAL1005" s="342"/>
      <c r="XAM1005" s="342"/>
      <c r="XAN1005" s="342"/>
      <c r="XAO1005" s="342"/>
      <c r="XAP1005" s="342"/>
      <c r="XAQ1005" s="342"/>
      <c r="XAR1005" s="342"/>
      <c r="XAS1005" s="342"/>
      <c r="XAT1005" s="342"/>
      <c r="XAU1005" s="342"/>
      <c r="XAV1005" s="342"/>
      <c r="XAW1005" s="342"/>
      <c r="XAX1005" s="342"/>
      <c r="XAY1005" s="342"/>
      <c r="XAZ1005" s="342"/>
      <c r="XBA1005" s="342"/>
      <c r="XBB1005" s="342"/>
      <c r="XBC1005" s="342"/>
      <c r="XBD1005" s="342"/>
      <c r="XBE1005" s="342"/>
      <c r="XBF1005" s="342"/>
      <c r="XBG1005" s="342"/>
      <c r="XBH1005" s="342"/>
      <c r="XBI1005" s="342"/>
      <c r="XBJ1005" s="342"/>
      <c r="XBK1005" s="342"/>
      <c r="XBL1005" s="342"/>
      <c r="XBM1005" s="342"/>
      <c r="XBN1005" s="342"/>
      <c r="XBO1005" s="342"/>
      <c r="XBP1005" s="342"/>
      <c r="XBQ1005" s="342"/>
      <c r="XBR1005" s="342"/>
      <c r="XBS1005" s="342"/>
      <c r="XBT1005" s="342"/>
      <c r="XBU1005" s="342"/>
      <c r="XBV1005" s="342"/>
      <c r="XBW1005" s="342"/>
      <c r="XBX1005" s="342"/>
      <c r="XBY1005" s="342"/>
      <c r="XBZ1005" s="342"/>
      <c r="XCA1005" s="342"/>
      <c r="XCB1005" s="342"/>
      <c r="XCC1005" s="342"/>
      <c r="XCD1005" s="342"/>
      <c r="XCE1005" s="342"/>
      <c r="XCF1005" s="342"/>
      <c r="XCG1005" s="342"/>
      <c r="XCH1005" s="342"/>
      <c r="XCI1005" s="342"/>
      <c r="XCJ1005" s="342"/>
      <c r="XCK1005" s="342"/>
      <c r="XCL1005" s="342"/>
      <c r="XCM1005" s="342"/>
      <c r="XCN1005" s="342"/>
      <c r="XCO1005" s="342"/>
      <c r="XCP1005" s="342"/>
      <c r="XCQ1005" s="342"/>
      <c r="XCR1005" s="342"/>
      <c r="XCS1005" s="342"/>
      <c r="XCT1005" s="342"/>
      <c r="XCU1005" s="342"/>
      <c r="XCV1005" s="342"/>
      <c r="XCW1005" s="342"/>
      <c r="XCX1005" s="342"/>
      <c r="XCY1005" s="342"/>
      <c r="XCZ1005" s="342"/>
      <c r="XDA1005" s="342"/>
      <c r="XDB1005" s="342"/>
      <c r="XDC1005" s="342"/>
      <c r="XDD1005" s="342"/>
      <c r="XDE1005" s="342"/>
      <c r="XDF1005" s="342"/>
      <c r="XDG1005" s="342"/>
      <c r="XDH1005" s="342"/>
      <c r="XDI1005" s="342"/>
      <c r="XDJ1005" s="342"/>
      <c r="XDK1005" s="342"/>
      <c r="XDL1005" s="342"/>
      <c r="XDM1005" s="342"/>
      <c r="XDN1005" s="342"/>
      <c r="XDO1005" s="342"/>
      <c r="XDP1005" s="342"/>
      <c r="XDQ1005" s="342"/>
      <c r="XDR1005" s="342"/>
      <c r="XDS1005" s="342"/>
      <c r="XDT1005" s="342"/>
      <c r="XDU1005" s="342"/>
      <c r="XDV1005" s="342"/>
      <c r="XDW1005" s="342"/>
      <c r="XDX1005" s="342"/>
      <c r="XDY1005" s="342"/>
    </row>
    <row r="1006" spans="1:16380" ht="22.5" hidden="1" customHeight="1" x14ac:dyDescent="0.25">
      <c r="A1006" s="68" t="s">
        <v>4126</v>
      </c>
      <c r="B1006" s="25">
        <v>1968</v>
      </c>
      <c r="C1006" s="131" t="s">
        <v>396</v>
      </c>
      <c r="D1006" s="25">
        <v>1965</v>
      </c>
      <c r="E1006" s="68" t="s">
        <v>2932</v>
      </c>
      <c r="F1006" s="68" t="s">
        <v>2933</v>
      </c>
      <c r="G1006" s="25">
        <v>5</v>
      </c>
      <c r="H1006" s="25">
        <v>3</v>
      </c>
      <c r="I1006" s="139">
        <v>2111</v>
      </c>
      <c r="J1006" s="137">
        <v>2062.9</v>
      </c>
      <c r="K1006" s="139">
        <v>1925</v>
      </c>
      <c r="L1006" s="25">
        <v>117</v>
      </c>
      <c r="M1006" s="139">
        <f t="shared" si="237"/>
        <v>544601.07999999996</v>
      </c>
      <c r="N1006" s="139"/>
      <c r="O1006" s="139"/>
      <c r="P1006" s="139"/>
      <c r="Q1006" s="137">
        <f t="shared" si="236"/>
        <v>544601.07999999996</v>
      </c>
      <c r="R1006" s="139">
        <v>544601.07999999996</v>
      </c>
      <c r="S1006" s="25"/>
      <c r="T1006" s="139"/>
      <c r="U1006" s="139"/>
      <c r="V1006" s="139"/>
      <c r="W1006" s="139"/>
      <c r="X1006" s="139"/>
      <c r="Y1006" s="139"/>
      <c r="Z1006" s="139"/>
      <c r="AA1006" s="139"/>
      <c r="AB1006" s="139"/>
      <c r="AC1006" s="139"/>
      <c r="AD1006" s="139"/>
      <c r="AE1006" s="139"/>
      <c r="AF1006" s="137"/>
      <c r="AG1006" s="337">
        <v>2025</v>
      </c>
      <c r="AH1006" s="126" t="s">
        <v>3052</v>
      </c>
      <c r="AI1006" s="126"/>
      <c r="AJ1006" s="134">
        <f t="shared" si="226"/>
        <v>943</v>
      </c>
      <c r="AK1006" s="35" t="s">
        <v>153</v>
      </c>
      <c r="AL1006" s="134" t="str">
        <f t="shared" si="227"/>
        <v>943.</v>
      </c>
      <c r="AM1006" s="140"/>
      <c r="AN1006" s="296"/>
      <c r="AO1006" s="193"/>
    </row>
    <row r="1007" spans="1:16380" ht="22.5" hidden="1" customHeight="1" x14ac:dyDescent="0.25">
      <c r="A1007" s="68" t="s">
        <v>4127</v>
      </c>
      <c r="B1007" s="25">
        <v>1913</v>
      </c>
      <c r="C1007" s="130" t="s">
        <v>386</v>
      </c>
      <c r="D1007" s="25">
        <v>1979</v>
      </c>
      <c r="E1007" s="108" t="s">
        <v>2932</v>
      </c>
      <c r="F1007" s="68" t="s">
        <v>2934</v>
      </c>
      <c r="G1007" s="30">
        <v>3</v>
      </c>
      <c r="H1007" s="30">
        <v>2</v>
      </c>
      <c r="I1007" s="137">
        <v>1786.1</v>
      </c>
      <c r="J1007" s="137">
        <v>1202.5</v>
      </c>
      <c r="K1007" s="137">
        <v>1202.5</v>
      </c>
      <c r="L1007" s="30">
        <v>73</v>
      </c>
      <c r="M1007" s="137">
        <f>R1007+T1007+V1007+X1007+Z1007+AB1007+AE1007+AF1007</f>
        <v>900000</v>
      </c>
      <c r="N1007" s="137"/>
      <c r="O1007" s="137"/>
      <c r="P1007" s="137"/>
      <c r="Q1007" s="137">
        <f>M1007</f>
        <v>900000</v>
      </c>
      <c r="R1007" s="137"/>
      <c r="S1007" s="30"/>
      <c r="T1007" s="137"/>
      <c r="U1007" s="137"/>
      <c r="V1007" s="137"/>
      <c r="W1007" s="137"/>
      <c r="X1007" s="137"/>
      <c r="Y1007" s="137">
        <v>633.35</v>
      </c>
      <c r="Z1007" s="137">
        <v>900000</v>
      </c>
      <c r="AA1007" s="137"/>
      <c r="AB1007" s="137"/>
      <c r="AC1007" s="137"/>
      <c r="AD1007" s="137"/>
      <c r="AE1007" s="137"/>
      <c r="AF1007" s="137"/>
      <c r="AG1007" s="337">
        <v>2025</v>
      </c>
      <c r="AH1007" s="126"/>
      <c r="AI1007" s="126"/>
      <c r="AJ1007" s="134">
        <f t="shared" si="226"/>
        <v>944</v>
      </c>
      <c r="AK1007" s="35" t="s">
        <v>153</v>
      </c>
      <c r="AL1007" s="134" t="str">
        <f t="shared" si="227"/>
        <v>944.</v>
      </c>
      <c r="AM1007" s="140"/>
      <c r="AN1007" s="296"/>
      <c r="AO1007" s="193"/>
    </row>
    <row r="1008" spans="1:16380" ht="22.5" hidden="1" customHeight="1" x14ac:dyDescent="0.25">
      <c r="A1008" s="68" t="s">
        <v>4128</v>
      </c>
      <c r="B1008" s="181">
        <v>1969</v>
      </c>
      <c r="C1008" s="168" t="s">
        <v>3195</v>
      </c>
      <c r="D1008" s="68">
        <v>1974</v>
      </c>
      <c r="E1008" s="68" t="s">
        <v>2932</v>
      </c>
      <c r="F1008" s="68" t="s">
        <v>2933</v>
      </c>
      <c r="G1008" s="68">
        <v>5</v>
      </c>
      <c r="H1008" s="68">
        <v>4</v>
      </c>
      <c r="I1008" s="139">
        <v>3637.9</v>
      </c>
      <c r="J1008" s="139">
        <v>3367.9</v>
      </c>
      <c r="K1008" s="139">
        <v>3223.3</v>
      </c>
      <c r="L1008" s="25">
        <v>173</v>
      </c>
      <c r="M1008" s="137">
        <f>R1008+T1008+V1008+X1008+Z1008+AB1008+AE1008+AF1008</f>
        <v>706195</v>
      </c>
      <c r="N1008" s="137"/>
      <c r="O1008" s="137"/>
      <c r="P1008" s="137"/>
      <c r="Q1008" s="137">
        <f>M1008</f>
        <v>706195</v>
      </c>
      <c r="R1008" s="137">
        <v>706195</v>
      </c>
      <c r="S1008" s="30"/>
      <c r="T1008" s="137"/>
      <c r="U1008" s="137"/>
      <c r="V1008" s="137"/>
      <c r="W1008" s="137"/>
      <c r="X1008" s="137"/>
      <c r="Y1008" s="137"/>
      <c r="Z1008" s="137"/>
      <c r="AA1008" s="137"/>
      <c r="AB1008" s="137"/>
      <c r="AC1008" s="137"/>
      <c r="AD1008" s="137"/>
      <c r="AE1008" s="137"/>
      <c r="AF1008" s="137"/>
      <c r="AG1008" s="337">
        <v>2025</v>
      </c>
      <c r="AH1008" s="126" t="s">
        <v>3052</v>
      </c>
      <c r="AI1008" s="126"/>
      <c r="AJ1008" s="134">
        <f t="shared" si="226"/>
        <v>945</v>
      </c>
      <c r="AK1008" s="35" t="s">
        <v>153</v>
      </c>
      <c r="AL1008" s="134" t="str">
        <f t="shared" si="227"/>
        <v>945.</v>
      </c>
      <c r="AM1008" s="140"/>
      <c r="AN1008" s="296"/>
      <c r="AO1008" s="193"/>
    </row>
    <row r="1009" spans="1:41" ht="22.5" hidden="1" customHeight="1" x14ac:dyDescent="0.25">
      <c r="A1009" s="68" t="s">
        <v>4129</v>
      </c>
      <c r="B1009" s="25">
        <v>2129</v>
      </c>
      <c r="C1009" s="36" t="s">
        <v>1629</v>
      </c>
      <c r="D1009" s="25">
        <v>1986</v>
      </c>
      <c r="E1009" s="108" t="s">
        <v>2932</v>
      </c>
      <c r="F1009" s="108" t="s">
        <v>2933</v>
      </c>
      <c r="G1009" s="30">
        <v>5</v>
      </c>
      <c r="H1009" s="30">
        <v>6</v>
      </c>
      <c r="I1009" s="137">
        <v>6337.6</v>
      </c>
      <c r="J1009" s="137">
        <v>3754.9</v>
      </c>
      <c r="K1009" s="137">
        <v>3754.9</v>
      </c>
      <c r="L1009" s="30">
        <v>281</v>
      </c>
      <c r="M1009" s="137">
        <f t="shared" ref="M1009" si="238">R1009+T1009+V1009+X1009+Z1009+AB1009+AE1009+AF1009</f>
        <v>3804767.2</v>
      </c>
      <c r="N1009" s="139"/>
      <c r="O1009" s="139"/>
      <c r="P1009" s="139"/>
      <c r="Q1009" s="137">
        <f t="shared" ref="Q1009" si="239">M1009</f>
        <v>3804767.2</v>
      </c>
      <c r="R1009" s="139">
        <v>1506617.2</v>
      </c>
      <c r="S1009" s="25"/>
      <c r="T1009" s="139"/>
      <c r="U1009" s="139"/>
      <c r="V1009" s="139"/>
      <c r="W1009" s="139"/>
      <c r="X1009" s="139"/>
      <c r="Y1009" s="139">
        <v>2455</v>
      </c>
      <c r="Z1009" s="139">
        <v>2298150</v>
      </c>
      <c r="AA1009" s="139"/>
      <c r="AB1009" s="139"/>
      <c r="AC1009" s="139"/>
      <c r="AD1009" s="139"/>
      <c r="AE1009" s="139"/>
      <c r="AF1009" s="139"/>
      <c r="AG1009" s="337">
        <v>2025</v>
      </c>
      <c r="AH1009" s="126" t="s">
        <v>3048</v>
      </c>
      <c r="AI1009" s="126"/>
      <c r="AJ1009" s="134">
        <f t="shared" si="226"/>
        <v>946</v>
      </c>
      <c r="AK1009" s="35" t="s">
        <v>153</v>
      </c>
      <c r="AL1009" s="134" t="str">
        <f t="shared" si="227"/>
        <v>946.</v>
      </c>
      <c r="AM1009" s="140"/>
      <c r="AN1009" s="296"/>
      <c r="AO1009" s="193"/>
    </row>
    <row r="1010" spans="1:41" ht="22.5" hidden="1" customHeight="1" x14ac:dyDescent="0.25">
      <c r="A1010" s="68" t="s">
        <v>4130</v>
      </c>
      <c r="B1010" s="25">
        <v>2038</v>
      </c>
      <c r="C1010" s="36" t="s">
        <v>507</v>
      </c>
      <c r="D1010" s="25">
        <v>1983</v>
      </c>
      <c r="E1010" s="68" t="s">
        <v>2932</v>
      </c>
      <c r="F1010" s="68" t="s">
        <v>2933</v>
      </c>
      <c r="G1010" s="25">
        <v>5</v>
      </c>
      <c r="H1010" s="25">
        <v>3</v>
      </c>
      <c r="I1010" s="139">
        <v>3523.6</v>
      </c>
      <c r="J1010" s="137">
        <v>3139.5</v>
      </c>
      <c r="K1010" s="139">
        <v>3139.5</v>
      </c>
      <c r="L1010" s="25">
        <v>318</v>
      </c>
      <c r="M1010" s="137">
        <f>R1010+T1010+V1010+X1010+Z1010+AB1010+AE1010+AF1010</f>
        <v>1102000</v>
      </c>
      <c r="N1010" s="139"/>
      <c r="O1010" s="139"/>
      <c r="P1010" s="139"/>
      <c r="Q1010" s="137">
        <f>M1010</f>
        <v>1102000</v>
      </c>
      <c r="R1010" s="139">
        <v>1102000</v>
      </c>
      <c r="S1010" s="25"/>
      <c r="T1010" s="139"/>
      <c r="U1010" s="139"/>
      <c r="V1010" s="139"/>
      <c r="W1010" s="139"/>
      <c r="X1010" s="139"/>
      <c r="Y1010" s="139"/>
      <c r="Z1010" s="139"/>
      <c r="AA1010" s="139"/>
      <c r="AB1010" s="139"/>
      <c r="AC1010" s="139"/>
      <c r="AD1010" s="139"/>
      <c r="AE1010" s="139"/>
      <c r="AF1010" s="139"/>
      <c r="AG1010" s="337">
        <v>2025</v>
      </c>
      <c r="AH1010" s="126" t="s">
        <v>3053</v>
      </c>
      <c r="AI1010" s="126"/>
      <c r="AJ1010" s="134">
        <f t="shared" si="226"/>
        <v>947</v>
      </c>
      <c r="AK1010" s="35" t="s">
        <v>153</v>
      </c>
      <c r="AL1010" s="134" t="str">
        <f t="shared" si="227"/>
        <v>947.</v>
      </c>
      <c r="AM1010" s="140"/>
      <c r="AN1010" s="296"/>
      <c r="AO1010" s="193"/>
    </row>
    <row r="1011" spans="1:41" ht="22.5" hidden="1" customHeight="1" x14ac:dyDescent="0.25">
      <c r="A1011" s="68" t="s">
        <v>4131</v>
      </c>
      <c r="B1011" s="25">
        <v>2031</v>
      </c>
      <c r="C1011" s="37" t="s">
        <v>3201</v>
      </c>
      <c r="D1011" s="68">
        <v>1993</v>
      </c>
      <c r="E1011" s="68" t="s">
        <v>2932</v>
      </c>
      <c r="F1011" s="68" t="s">
        <v>2933</v>
      </c>
      <c r="G1011" s="68">
        <v>5</v>
      </c>
      <c r="H1011" s="68">
        <v>5</v>
      </c>
      <c r="I1011" s="139">
        <v>5580.7</v>
      </c>
      <c r="J1011" s="139">
        <v>5580.7</v>
      </c>
      <c r="K1011" s="139">
        <v>5580.7</v>
      </c>
      <c r="L1011" s="25">
        <v>269</v>
      </c>
      <c r="M1011" s="137">
        <f>R1011+T1011+V1011+X1011+Z1011+AB1011+AE1011+AF1011</f>
        <v>2860769.36</v>
      </c>
      <c r="N1011" s="139"/>
      <c r="O1011" s="139"/>
      <c r="P1011" s="139"/>
      <c r="Q1011" s="137">
        <f>M1011</f>
        <v>2860769.36</v>
      </c>
      <c r="R1011" s="139"/>
      <c r="S1011" s="25"/>
      <c r="T1011" s="139"/>
      <c r="U1011" s="139">
        <v>1550</v>
      </c>
      <c r="V1011" s="139">
        <v>2860769.36</v>
      </c>
      <c r="W1011" s="139"/>
      <c r="X1011" s="139"/>
      <c r="Y1011" s="139"/>
      <c r="Z1011" s="139"/>
      <c r="AA1011" s="139"/>
      <c r="AB1011" s="139"/>
      <c r="AC1011" s="139"/>
      <c r="AD1011" s="139"/>
      <c r="AE1011" s="139"/>
      <c r="AF1011" s="139"/>
      <c r="AG1011" s="337">
        <v>2025</v>
      </c>
      <c r="AH1011" s="126"/>
      <c r="AI1011" s="126"/>
      <c r="AJ1011" s="134">
        <f t="shared" si="226"/>
        <v>948</v>
      </c>
      <c r="AK1011" s="35" t="s">
        <v>153</v>
      </c>
      <c r="AL1011" s="134" t="str">
        <f t="shared" si="227"/>
        <v>948.</v>
      </c>
      <c r="AM1011" s="140"/>
      <c r="AN1011" s="296"/>
      <c r="AO1011" s="193"/>
    </row>
    <row r="1012" spans="1:41" ht="22.5" hidden="1" customHeight="1" x14ac:dyDescent="0.25">
      <c r="A1012" s="68" t="s">
        <v>4132</v>
      </c>
      <c r="B1012" s="25">
        <v>1869</v>
      </c>
      <c r="C1012" s="37" t="s">
        <v>499</v>
      </c>
      <c r="D1012" s="25">
        <v>1989</v>
      </c>
      <c r="E1012" s="68" t="s">
        <v>2932</v>
      </c>
      <c r="F1012" s="68" t="s">
        <v>2933</v>
      </c>
      <c r="G1012" s="25">
        <v>5</v>
      </c>
      <c r="H1012" s="25">
        <v>4</v>
      </c>
      <c r="I1012" s="139">
        <v>5780</v>
      </c>
      <c r="J1012" s="137">
        <v>4363.8</v>
      </c>
      <c r="K1012" s="139">
        <v>4363.8</v>
      </c>
      <c r="L1012" s="25">
        <v>211</v>
      </c>
      <c r="M1012" s="139">
        <f>R1012+T1012+V1012+X1012+Z1012+AB1012+AE1012+AF1012</f>
        <v>4210289</v>
      </c>
      <c r="N1012" s="139"/>
      <c r="O1012" s="139"/>
      <c r="P1012" s="139"/>
      <c r="Q1012" s="137">
        <f>M1012</f>
        <v>4210289</v>
      </c>
      <c r="R1012" s="139"/>
      <c r="S1012" s="25"/>
      <c r="T1012" s="139"/>
      <c r="U1012" s="139">
        <v>1187</v>
      </c>
      <c r="V1012" s="139">
        <f>U1012*3547</f>
        <v>4210289</v>
      </c>
      <c r="W1012" s="139"/>
      <c r="X1012" s="139"/>
      <c r="Y1012" s="139"/>
      <c r="Z1012" s="139"/>
      <c r="AA1012" s="139"/>
      <c r="AB1012" s="139"/>
      <c r="AC1012" s="139"/>
      <c r="AD1012" s="139"/>
      <c r="AE1012" s="137"/>
      <c r="AF1012" s="137"/>
      <c r="AG1012" s="337">
        <v>2025</v>
      </c>
      <c r="AH1012" s="126"/>
      <c r="AI1012" s="126"/>
      <c r="AJ1012" s="134">
        <f t="shared" si="226"/>
        <v>949</v>
      </c>
      <c r="AK1012" s="35" t="s">
        <v>153</v>
      </c>
      <c r="AL1012" s="134" t="str">
        <f t="shared" ref="AL1012:AL1016" si="240">CONCATENATE(AJ1012,AK1012)</f>
        <v>949.</v>
      </c>
      <c r="AM1012" s="140"/>
      <c r="AN1012" s="296"/>
      <c r="AO1012" s="193"/>
    </row>
    <row r="1013" spans="1:41" s="33" customFormat="1" ht="22.5" hidden="1" customHeight="1" x14ac:dyDescent="0.25">
      <c r="A1013" s="70"/>
      <c r="B1013" s="45"/>
      <c r="C1013" s="203" t="s">
        <v>1191</v>
      </c>
      <c r="D1013" s="25"/>
      <c r="E1013" s="108"/>
      <c r="F1013" s="108"/>
      <c r="G1013" s="30"/>
      <c r="H1013" s="30"/>
      <c r="I1013" s="135">
        <f>SUM(I1014:I1029)</f>
        <v>66765.2</v>
      </c>
      <c r="J1013" s="135">
        <f t="shared" ref="J1013:Z1013" si="241">SUM(J1014:J1029)</f>
        <v>56520.099999999991</v>
      </c>
      <c r="K1013" s="135">
        <f t="shared" si="241"/>
        <v>57466.69999999999</v>
      </c>
      <c r="L1013" s="103">
        <f t="shared" si="241"/>
        <v>3230</v>
      </c>
      <c r="M1013" s="135">
        <f t="shared" si="241"/>
        <v>81676442.099999994</v>
      </c>
      <c r="N1013" s="135"/>
      <c r="O1013" s="135"/>
      <c r="P1013" s="135"/>
      <c r="Q1013" s="135">
        <f>M1013</f>
        <v>81676442.099999994</v>
      </c>
      <c r="R1013" s="135">
        <f t="shared" si="241"/>
        <v>38350455.100000001</v>
      </c>
      <c r="S1013" s="103"/>
      <c r="T1013" s="135"/>
      <c r="U1013" s="135">
        <f t="shared" si="241"/>
        <v>7455</v>
      </c>
      <c r="V1013" s="135">
        <f t="shared" si="241"/>
        <v>26442885</v>
      </c>
      <c r="W1013" s="135"/>
      <c r="X1013" s="135"/>
      <c r="Y1013" s="135">
        <f t="shared" si="241"/>
        <v>8511</v>
      </c>
      <c r="Z1013" s="135">
        <f t="shared" si="241"/>
        <v>16883102</v>
      </c>
      <c r="AA1013" s="135"/>
      <c r="AB1013" s="135"/>
      <c r="AC1013" s="135"/>
      <c r="AD1013" s="135"/>
      <c r="AE1013" s="135"/>
      <c r="AF1013" s="135"/>
      <c r="AG1013" s="152"/>
      <c r="AH1013" s="124"/>
      <c r="AI1013" s="124"/>
      <c r="AJ1013" s="134"/>
      <c r="AK1013" s="35"/>
      <c r="AL1013" s="134"/>
      <c r="AM1013" s="153"/>
      <c r="AN1013" s="297"/>
      <c r="AO1013" s="193"/>
    </row>
    <row r="1014" spans="1:41" ht="22.5" hidden="1" customHeight="1" x14ac:dyDescent="0.25">
      <c r="A1014" s="68" t="s">
        <v>4133</v>
      </c>
      <c r="B1014" s="25">
        <v>1857</v>
      </c>
      <c r="C1014" s="36" t="s">
        <v>1553</v>
      </c>
      <c r="D1014" s="25">
        <v>1982</v>
      </c>
      <c r="E1014" s="108" t="s">
        <v>2932</v>
      </c>
      <c r="F1014" s="108" t="s">
        <v>2933</v>
      </c>
      <c r="G1014" s="30">
        <v>5</v>
      </c>
      <c r="H1014" s="30">
        <v>3</v>
      </c>
      <c r="I1014" s="137">
        <v>4559.8</v>
      </c>
      <c r="J1014" s="137">
        <v>3235.4</v>
      </c>
      <c r="K1014" s="137">
        <v>3235.4</v>
      </c>
      <c r="L1014" s="30">
        <v>163</v>
      </c>
      <c r="M1014" s="137">
        <f t="shared" ref="M1014:M1027" si="242">R1014+T1014+V1014+X1014+Z1014+AB1014+AE1014+AF1014</f>
        <v>3156830</v>
      </c>
      <c r="N1014" s="139"/>
      <c r="O1014" s="139"/>
      <c r="P1014" s="139"/>
      <c r="Q1014" s="137">
        <f t="shared" ref="Q1014:Q1027" si="243">M1014</f>
        <v>3156830</v>
      </c>
      <c r="R1014" s="139"/>
      <c r="S1014" s="25"/>
      <c r="T1014" s="139"/>
      <c r="U1014" s="139">
        <v>890</v>
      </c>
      <c r="V1014" s="139">
        <f>U1014*3547</f>
        <v>3156830</v>
      </c>
      <c r="W1014" s="139"/>
      <c r="X1014" s="139"/>
      <c r="Y1014" s="139"/>
      <c r="Z1014" s="139"/>
      <c r="AA1014" s="139"/>
      <c r="AB1014" s="139"/>
      <c r="AC1014" s="139"/>
      <c r="AD1014" s="139"/>
      <c r="AE1014" s="139"/>
      <c r="AF1014" s="139"/>
      <c r="AG1014" s="337">
        <v>2025</v>
      </c>
      <c r="AH1014" s="126"/>
      <c r="AI1014" s="126"/>
      <c r="AJ1014" s="134">
        <f t="shared" si="226"/>
        <v>950</v>
      </c>
      <c r="AK1014" s="35" t="s">
        <v>153</v>
      </c>
      <c r="AL1014" s="134" t="str">
        <f t="shared" si="240"/>
        <v>950.</v>
      </c>
      <c r="AM1014" s="140"/>
      <c r="AN1014" s="296"/>
      <c r="AO1014" s="193"/>
    </row>
    <row r="1015" spans="1:41" ht="22.5" hidden="1" customHeight="1" x14ac:dyDescent="0.25">
      <c r="A1015" s="68" t="s">
        <v>4134</v>
      </c>
      <c r="B1015" s="25">
        <v>1859</v>
      </c>
      <c r="C1015" s="37" t="s">
        <v>1189</v>
      </c>
      <c r="D1015" s="25">
        <v>1981</v>
      </c>
      <c r="E1015" s="68" t="s">
        <v>2932</v>
      </c>
      <c r="F1015" s="68" t="s">
        <v>2933</v>
      </c>
      <c r="G1015" s="25">
        <v>5</v>
      </c>
      <c r="H1015" s="25">
        <v>4</v>
      </c>
      <c r="I1015" s="139">
        <v>4447.8999999999996</v>
      </c>
      <c r="J1015" s="137">
        <v>3370.3</v>
      </c>
      <c r="K1015" s="139">
        <v>3370.3</v>
      </c>
      <c r="L1015" s="25">
        <v>187</v>
      </c>
      <c r="M1015" s="139">
        <f t="shared" si="242"/>
        <v>2968839</v>
      </c>
      <c r="N1015" s="139"/>
      <c r="O1015" s="139"/>
      <c r="P1015" s="139"/>
      <c r="Q1015" s="137">
        <f t="shared" si="243"/>
        <v>2968839</v>
      </c>
      <c r="R1015" s="139"/>
      <c r="S1015" s="25"/>
      <c r="T1015" s="139"/>
      <c r="U1015" s="139">
        <v>837</v>
      </c>
      <c r="V1015" s="139">
        <f>U1015*3547</f>
        <v>2968839</v>
      </c>
      <c r="W1015" s="139"/>
      <c r="X1015" s="139"/>
      <c r="Y1015" s="139"/>
      <c r="Z1015" s="139"/>
      <c r="AA1015" s="139"/>
      <c r="AB1015" s="139"/>
      <c r="AC1015" s="139"/>
      <c r="AD1015" s="139"/>
      <c r="AE1015" s="139"/>
      <c r="AF1015" s="139"/>
      <c r="AG1015" s="337">
        <v>2025</v>
      </c>
      <c r="AH1015" s="126"/>
      <c r="AI1015" s="126"/>
      <c r="AJ1015" s="134">
        <f t="shared" si="226"/>
        <v>951</v>
      </c>
      <c r="AK1015" s="35" t="s">
        <v>153</v>
      </c>
      <c r="AL1015" s="134" t="str">
        <f t="shared" si="240"/>
        <v>951.</v>
      </c>
      <c r="AM1015" s="140"/>
      <c r="AN1015" s="296"/>
      <c r="AO1015" s="193"/>
    </row>
    <row r="1016" spans="1:41" ht="22.5" hidden="1" customHeight="1" x14ac:dyDescent="0.25">
      <c r="A1016" s="68" t="s">
        <v>4135</v>
      </c>
      <c r="B1016" s="25">
        <v>2006</v>
      </c>
      <c r="C1016" s="36" t="s">
        <v>1593</v>
      </c>
      <c r="D1016" s="25">
        <v>1978</v>
      </c>
      <c r="E1016" s="108" t="s">
        <v>2932</v>
      </c>
      <c r="F1016" s="108" t="s">
        <v>2933</v>
      </c>
      <c r="G1016" s="30">
        <v>5</v>
      </c>
      <c r="H1016" s="30">
        <v>6</v>
      </c>
      <c r="I1016" s="137">
        <v>3944.5</v>
      </c>
      <c r="J1016" s="137">
        <v>2666.4</v>
      </c>
      <c r="K1016" s="137">
        <v>3944.5</v>
      </c>
      <c r="L1016" s="30">
        <v>211</v>
      </c>
      <c r="M1016" s="139">
        <f t="shared" si="242"/>
        <v>6384600</v>
      </c>
      <c r="N1016" s="139"/>
      <c r="O1016" s="139"/>
      <c r="P1016" s="139"/>
      <c r="Q1016" s="137">
        <f t="shared" si="243"/>
        <v>6384600</v>
      </c>
      <c r="R1016" s="139"/>
      <c r="S1016" s="25"/>
      <c r="T1016" s="139"/>
      <c r="U1016" s="139">
        <v>1800</v>
      </c>
      <c r="V1016" s="139">
        <f>U1016*3547</f>
        <v>6384600</v>
      </c>
      <c r="W1016" s="139"/>
      <c r="X1016" s="139"/>
      <c r="Y1016" s="139"/>
      <c r="Z1016" s="139"/>
      <c r="AA1016" s="139"/>
      <c r="AB1016" s="139"/>
      <c r="AC1016" s="139"/>
      <c r="AD1016" s="139"/>
      <c r="AE1016" s="139"/>
      <c r="AF1016" s="139"/>
      <c r="AG1016" s="337">
        <v>2025</v>
      </c>
      <c r="AH1016" s="126"/>
      <c r="AI1016" s="126"/>
      <c r="AJ1016" s="134">
        <f t="shared" si="226"/>
        <v>952</v>
      </c>
      <c r="AK1016" s="35" t="s">
        <v>153</v>
      </c>
      <c r="AL1016" s="134" t="str">
        <f t="shared" si="240"/>
        <v>952.</v>
      </c>
      <c r="AM1016" s="140"/>
      <c r="AN1016" s="296"/>
      <c r="AO1016" s="193"/>
    </row>
    <row r="1017" spans="1:41" ht="22.5" hidden="1" customHeight="1" x14ac:dyDescent="0.25">
      <c r="A1017" s="68" t="s">
        <v>4136</v>
      </c>
      <c r="B1017" s="25">
        <v>2007</v>
      </c>
      <c r="C1017" s="36" t="s">
        <v>462</v>
      </c>
      <c r="D1017" s="25">
        <v>1981</v>
      </c>
      <c r="E1017" s="68" t="s">
        <v>2932</v>
      </c>
      <c r="F1017" s="68" t="s">
        <v>2933</v>
      </c>
      <c r="G1017" s="25">
        <v>5</v>
      </c>
      <c r="H1017" s="25">
        <v>6</v>
      </c>
      <c r="I1017" s="139">
        <v>4724.8</v>
      </c>
      <c r="J1017" s="137">
        <v>3211.8</v>
      </c>
      <c r="K1017" s="139">
        <v>3211.8</v>
      </c>
      <c r="L1017" s="25">
        <v>259</v>
      </c>
      <c r="M1017" s="139">
        <f t="shared" si="242"/>
        <v>5718336</v>
      </c>
      <c r="N1017" s="139"/>
      <c r="O1017" s="139"/>
      <c r="P1017" s="139"/>
      <c r="Q1017" s="137">
        <f t="shared" si="243"/>
        <v>5718336</v>
      </c>
      <c r="R1017" s="139">
        <v>5718336</v>
      </c>
      <c r="S1017" s="25"/>
      <c r="T1017" s="139"/>
      <c r="U1017" s="139"/>
      <c r="V1017" s="139"/>
      <c r="W1017" s="139"/>
      <c r="X1017" s="139"/>
      <c r="Y1017" s="139"/>
      <c r="Z1017" s="139"/>
      <c r="AA1017" s="139"/>
      <c r="AB1017" s="139"/>
      <c r="AC1017" s="139"/>
      <c r="AD1017" s="139"/>
      <c r="AE1017" s="139"/>
      <c r="AF1017" s="139"/>
      <c r="AG1017" s="337">
        <v>2025</v>
      </c>
      <c r="AH1017" s="126" t="s">
        <v>3049</v>
      </c>
      <c r="AI1017" s="126"/>
      <c r="AJ1017" s="134">
        <f t="shared" si="226"/>
        <v>953</v>
      </c>
      <c r="AK1017" s="35" t="s">
        <v>153</v>
      </c>
      <c r="AL1017" s="134" t="str">
        <f t="shared" si="227"/>
        <v>953.</v>
      </c>
      <c r="AM1017" s="140"/>
      <c r="AN1017" s="35"/>
      <c r="AO1017" s="193"/>
    </row>
    <row r="1018" spans="1:41" ht="22.5" hidden="1" customHeight="1" x14ac:dyDescent="0.25">
      <c r="A1018" s="68" t="s">
        <v>4137</v>
      </c>
      <c r="B1018" s="25">
        <v>2012</v>
      </c>
      <c r="C1018" s="36" t="s">
        <v>1596</v>
      </c>
      <c r="D1018" s="25">
        <v>1989</v>
      </c>
      <c r="E1018" s="108" t="s">
        <v>2932</v>
      </c>
      <c r="F1018" s="68" t="s">
        <v>2934</v>
      </c>
      <c r="G1018" s="30">
        <v>5</v>
      </c>
      <c r="H1018" s="30">
        <v>4</v>
      </c>
      <c r="I1018" s="137">
        <v>2732.7</v>
      </c>
      <c r="J1018" s="137">
        <v>1646.8</v>
      </c>
      <c r="K1018" s="137">
        <v>1646.8</v>
      </c>
      <c r="L1018" s="30">
        <v>146</v>
      </c>
      <c r="M1018" s="139">
        <f t="shared" si="242"/>
        <v>4256400</v>
      </c>
      <c r="N1018" s="139"/>
      <c r="O1018" s="139"/>
      <c r="P1018" s="139"/>
      <c r="Q1018" s="137">
        <f t="shared" si="243"/>
        <v>4256400</v>
      </c>
      <c r="R1018" s="139"/>
      <c r="S1018" s="25"/>
      <c r="T1018" s="139"/>
      <c r="U1018" s="139">
        <v>1200</v>
      </c>
      <c r="V1018" s="139">
        <f>U1018*3547</f>
        <v>4256400</v>
      </c>
      <c r="W1018" s="139"/>
      <c r="X1018" s="139"/>
      <c r="Y1018" s="139"/>
      <c r="Z1018" s="139"/>
      <c r="AA1018" s="139"/>
      <c r="AB1018" s="139"/>
      <c r="AC1018" s="139"/>
      <c r="AD1018" s="139"/>
      <c r="AE1018" s="139"/>
      <c r="AF1018" s="139"/>
      <c r="AG1018" s="337">
        <v>2025</v>
      </c>
      <c r="AH1018" s="126"/>
      <c r="AI1018" s="126"/>
      <c r="AJ1018" s="134">
        <f t="shared" si="226"/>
        <v>954</v>
      </c>
      <c r="AK1018" s="35" t="s">
        <v>153</v>
      </c>
      <c r="AL1018" s="134" t="str">
        <f t="shared" si="227"/>
        <v>954.</v>
      </c>
      <c r="AM1018" s="140"/>
      <c r="AN1018" s="296"/>
      <c r="AO1018" s="193"/>
    </row>
    <row r="1019" spans="1:41" ht="22.5" hidden="1" customHeight="1" x14ac:dyDescent="0.25">
      <c r="A1019" s="68" t="s">
        <v>4138</v>
      </c>
      <c r="B1019" s="25">
        <v>2026</v>
      </c>
      <c r="C1019" s="36" t="s">
        <v>1604</v>
      </c>
      <c r="D1019" s="25">
        <v>1980</v>
      </c>
      <c r="E1019" s="68" t="s">
        <v>2932</v>
      </c>
      <c r="F1019" s="68" t="s">
        <v>2933</v>
      </c>
      <c r="G1019" s="25">
        <v>5</v>
      </c>
      <c r="H1019" s="25">
        <v>7</v>
      </c>
      <c r="I1019" s="139">
        <v>5866.8</v>
      </c>
      <c r="J1019" s="139">
        <v>5866.8</v>
      </c>
      <c r="K1019" s="139">
        <v>5866.8</v>
      </c>
      <c r="L1019" s="25">
        <v>315</v>
      </c>
      <c r="M1019" s="139">
        <f t="shared" si="242"/>
        <v>4049850</v>
      </c>
      <c r="N1019" s="139"/>
      <c r="O1019" s="139"/>
      <c r="P1019" s="139"/>
      <c r="Q1019" s="137">
        <f t="shared" si="243"/>
        <v>4049850</v>
      </c>
      <c r="R1019" s="139"/>
      <c r="S1019" s="25"/>
      <c r="T1019" s="139"/>
      <c r="U1019" s="139"/>
      <c r="V1019" s="139"/>
      <c r="W1019" s="139"/>
      <c r="X1019" s="139"/>
      <c r="Y1019" s="139">
        <v>2850</v>
      </c>
      <c r="Z1019" s="139">
        <f>Y1019*1421</f>
        <v>4049850</v>
      </c>
      <c r="AA1019" s="139"/>
      <c r="AB1019" s="139"/>
      <c r="AC1019" s="139"/>
      <c r="AD1019" s="139"/>
      <c r="AE1019" s="139"/>
      <c r="AF1019" s="139"/>
      <c r="AG1019" s="337">
        <v>2025</v>
      </c>
      <c r="AH1019" s="126"/>
      <c r="AI1019" s="126"/>
      <c r="AJ1019" s="134">
        <f t="shared" si="226"/>
        <v>955</v>
      </c>
      <c r="AK1019" s="35" t="s">
        <v>153</v>
      </c>
      <c r="AL1019" s="134" t="str">
        <f t="shared" si="227"/>
        <v>955.</v>
      </c>
      <c r="AM1019" s="140"/>
      <c r="AN1019" s="296"/>
      <c r="AO1019" s="193"/>
    </row>
    <row r="1020" spans="1:41" ht="22.5" hidden="1" customHeight="1" x14ac:dyDescent="0.25">
      <c r="A1020" s="68" t="s">
        <v>4139</v>
      </c>
      <c r="B1020" s="25">
        <v>2080</v>
      </c>
      <c r="C1020" s="36" t="s">
        <v>1618</v>
      </c>
      <c r="D1020" s="25">
        <v>1994</v>
      </c>
      <c r="E1020" s="68" t="s">
        <v>2932</v>
      </c>
      <c r="F1020" s="68" t="s">
        <v>2933</v>
      </c>
      <c r="G1020" s="25">
        <v>5</v>
      </c>
      <c r="H1020" s="25">
        <v>6</v>
      </c>
      <c r="I1020" s="139">
        <v>4764.8</v>
      </c>
      <c r="J1020" s="139">
        <v>4218.8</v>
      </c>
      <c r="K1020" s="139">
        <v>4218.8</v>
      </c>
      <c r="L1020" s="25">
        <v>203</v>
      </c>
      <c r="M1020" s="139">
        <f t="shared" si="242"/>
        <v>11776900</v>
      </c>
      <c r="N1020" s="139"/>
      <c r="O1020" s="139"/>
      <c r="P1020" s="139"/>
      <c r="Q1020" s="137">
        <f t="shared" si="243"/>
        <v>11776900</v>
      </c>
      <c r="R1020" s="139">
        <v>11776900</v>
      </c>
      <c r="S1020" s="25"/>
      <c r="T1020" s="139"/>
      <c r="U1020" s="139"/>
      <c r="V1020" s="139"/>
      <c r="W1020" s="139"/>
      <c r="X1020" s="139"/>
      <c r="Y1020" s="139"/>
      <c r="Z1020" s="139"/>
      <c r="AA1020" s="139"/>
      <c r="AB1020" s="139"/>
      <c r="AC1020" s="139"/>
      <c r="AD1020" s="139"/>
      <c r="AE1020" s="139"/>
      <c r="AF1020" s="139"/>
      <c r="AG1020" s="337">
        <v>2025</v>
      </c>
      <c r="AH1020" s="126" t="s">
        <v>3050</v>
      </c>
      <c r="AI1020" s="126"/>
      <c r="AJ1020" s="134">
        <f t="shared" si="226"/>
        <v>956</v>
      </c>
      <c r="AK1020" s="35" t="s">
        <v>153</v>
      </c>
      <c r="AL1020" s="134" t="str">
        <f t="shared" si="227"/>
        <v>956.</v>
      </c>
      <c r="AM1020" s="140"/>
      <c r="AN1020" s="296"/>
      <c r="AO1020" s="193"/>
    </row>
    <row r="1021" spans="1:41" ht="22.5" hidden="1" customHeight="1" x14ac:dyDescent="0.25">
      <c r="A1021" s="68" t="s">
        <v>4140</v>
      </c>
      <c r="B1021" s="25">
        <v>2088</v>
      </c>
      <c r="C1021" s="36" t="s">
        <v>3121</v>
      </c>
      <c r="D1021" s="25">
        <v>1987</v>
      </c>
      <c r="E1021" s="68" t="s">
        <v>2932</v>
      </c>
      <c r="F1021" s="68" t="s">
        <v>2934</v>
      </c>
      <c r="G1021" s="25">
        <v>5</v>
      </c>
      <c r="H1021" s="25">
        <v>7</v>
      </c>
      <c r="I1021" s="139">
        <v>5337.7</v>
      </c>
      <c r="J1021" s="139">
        <v>4808.5</v>
      </c>
      <c r="K1021" s="139">
        <v>4808.5</v>
      </c>
      <c r="L1021" s="25">
        <v>238</v>
      </c>
      <c r="M1021" s="137">
        <f t="shared" si="242"/>
        <v>8729404</v>
      </c>
      <c r="N1021" s="137"/>
      <c r="O1021" s="137"/>
      <c r="P1021" s="137"/>
      <c r="Q1021" s="137">
        <f t="shared" si="243"/>
        <v>8729404</v>
      </c>
      <c r="R1021" s="137"/>
      <c r="S1021" s="30"/>
      <c r="T1021" s="137"/>
      <c r="U1021" s="139"/>
      <c r="V1021" s="139"/>
      <c r="W1021" s="137"/>
      <c r="X1021" s="137"/>
      <c r="Y1021" s="137">
        <v>2773</v>
      </c>
      <c r="Z1021" s="137">
        <f>Y1021*3148</f>
        <v>8729404</v>
      </c>
      <c r="AA1021" s="137"/>
      <c r="AB1021" s="137"/>
      <c r="AC1021" s="336"/>
      <c r="AD1021" s="336"/>
      <c r="AE1021" s="137"/>
      <c r="AF1021" s="137"/>
      <c r="AG1021" s="337">
        <v>2025</v>
      </c>
      <c r="AH1021" s="126"/>
      <c r="AI1021" s="126"/>
      <c r="AJ1021" s="134">
        <f t="shared" si="226"/>
        <v>957</v>
      </c>
      <c r="AK1021" s="35" t="s">
        <v>153</v>
      </c>
      <c r="AL1021" s="134" t="str">
        <f t="shared" si="227"/>
        <v>957.</v>
      </c>
      <c r="AM1021" s="140"/>
      <c r="AN1021" s="296"/>
      <c r="AO1021" s="193"/>
    </row>
    <row r="1022" spans="1:41" ht="22.5" hidden="1" customHeight="1" x14ac:dyDescent="0.25">
      <c r="A1022" s="68" t="s">
        <v>4141</v>
      </c>
      <c r="B1022" s="25">
        <v>2090</v>
      </c>
      <c r="C1022" s="36" t="s">
        <v>1619</v>
      </c>
      <c r="D1022" s="25">
        <v>1991</v>
      </c>
      <c r="E1022" s="68" t="s">
        <v>2932</v>
      </c>
      <c r="F1022" s="68" t="s">
        <v>2933</v>
      </c>
      <c r="G1022" s="25">
        <v>5</v>
      </c>
      <c r="H1022" s="25">
        <v>6</v>
      </c>
      <c r="I1022" s="139">
        <v>4837.3</v>
      </c>
      <c r="J1022" s="139">
        <v>4214.7</v>
      </c>
      <c r="K1022" s="139">
        <v>4214.7</v>
      </c>
      <c r="L1022" s="25">
        <v>205</v>
      </c>
      <c r="M1022" s="137">
        <f t="shared" si="242"/>
        <v>4259947</v>
      </c>
      <c r="N1022" s="137"/>
      <c r="O1022" s="137"/>
      <c r="P1022" s="137"/>
      <c r="Q1022" s="137">
        <f t="shared" si="243"/>
        <v>4259947</v>
      </c>
      <c r="R1022" s="137"/>
      <c r="S1022" s="30"/>
      <c r="T1022" s="137"/>
      <c r="U1022" s="139">
        <v>1201</v>
      </c>
      <c r="V1022" s="139">
        <f>U1022*3547</f>
        <v>4259947</v>
      </c>
      <c r="W1022" s="137"/>
      <c r="X1022" s="137"/>
      <c r="Y1022" s="137"/>
      <c r="Z1022" s="137"/>
      <c r="AA1022" s="137"/>
      <c r="AB1022" s="137"/>
      <c r="AC1022" s="336"/>
      <c r="AD1022" s="336"/>
      <c r="AE1022" s="137"/>
      <c r="AF1022" s="137"/>
      <c r="AG1022" s="337">
        <v>2025</v>
      </c>
      <c r="AH1022" s="126"/>
      <c r="AI1022" s="126"/>
      <c r="AJ1022" s="134">
        <f t="shared" si="226"/>
        <v>958</v>
      </c>
      <c r="AK1022" s="35" t="s">
        <v>153</v>
      </c>
      <c r="AL1022" s="134" t="str">
        <f t="shared" si="227"/>
        <v>958.</v>
      </c>
      <c r="AM1022" s="140"/>
      <c r="AN1022" s="296"/>
      <c r="AO1022" s="193"/>
    </row>
    <row r="1023" spans="1:41" ht="22.5" hidden="1" customHeight="1" x14ac:dyDescent="0.25">
      <c r="A1023" s="68" t="s">
        <v>4142</v>
      </c>
      <c r="B1023" s="25">
        <v>2092</v>
      </c>
      <c r="C1023" s="130" t="s">
        <v>428</v>
      </c>
      <c r="D1023" s="25">
        <v>1977</v>
      </c>
      <c r="E1023" s="108" t="s">
        <v>2932</v>
      </c>
      <c r="F1023" s="68" t="s">
        <v>2934</v>
      </c>
      <c r="G1023" s="30">
        <v>5</v>
      </c>
      <c r="H1023" s="30">
        <v>6</v>
      </c>
      <c r="I1023" s="137">
        <v>4655</v>
      </c>
      <c r="J1023" s="137">
        <v>4590.2</v>
      </c>
      <c r="K1023" s="137">
        <v>4258.7</v>
      </c>
      <c r="L1023" s="30">
        <v>212</v>
      </c>
      <c r="M1023" s="137">
        <f t="shared" si="242"/>
        <v>10535372.6</v>
      </c>
      <c r="N1023" s="137"/>
      <c r="O1023" s="137"/>
      <c r="P1023" s="137"/>
      <c r="Q1023" s="137">
        <f t="shared" si="243"/>
        <v>10535372.6</v>
      </c>
      <c r="R1023" s="137">
        <f>9229028.6+1306344</f>
        <v>10535372.6</v>
      </c>
      <c r="S1023" s="30"/>
      <c r="T1023" s="137"/>
      <c r="U1023" s="137"/>
      <c r="V1023" s="137"/>
      <c r="W1023" s="137"/>
      <c r="X1023" s="137"/>
      <c r="Y1023" s="137"/>
      <c r="Z1023" s="137"/>
      <c r="AA1023" s="137"/>
      <c r="AB1023" s="137"/>
      <c r="AC1023" s="137"/>
      <c r="AD1023" s="137"/>
      <c r="AE1023" s="137"/>
      <c r="AF1023" s="137"/>
      <c r="AG1023" s="337">
        <v>2025</v>
      </c>
      <c r="AH1023" s="126" t="s">
        <v>3060</v>
      </c>
      <c r="AI1023" s="126"/>
      <c r="AJ1023" s="134">
        <f t="shared" si="226"/>
        <v>959</v>
      </c>
      <c r="AK1023" s="35" t="s">
        <v>153</v>
      </c>
      <c r="AL1023" s="134" t="str">
        <f t="shared" si="227"/>
        <v>959.</v>
      </c>
      <c r="AM1023" s="140"/>
      <c r="AN1023" s="296"/>
      <c r="AO1023" s="193"/>
    </row>
    <row r="1024" spans="1:41" ht="22.5" hidden="1" customHeight="1" x14ac:dyDescent="0.25">
      <c r="A1024" s="68" t="s">
        <v>4143</v>
      </c>
      <c r="B1024" s="25">
        <v>2098</v>
      </c>
      <c r="C1024" s="36" t="s">
        <v>1621</v>
      </c>
      <c r="D1024" s="25">
        <v>1981</v>
      </c>
      <c r="E1024" s="68" t="s">
        <v>2932</v>
      </c>
      <c r="F1024" s="68" t="s">
        <v>2934</v>
      </c>
      <c r="G1024" s="25">
        <v>5</v>
      </c>
      <c r="H1024" s="25">
        <v>6</v>
      </c>
      <c r="I1024" s="139">
        <v>4496.7</v>
      </c>
      <c r="J1024" s="139">
        <v>4045.9</v>
      </c>
      <c r="K1024" s="139">
        <v>4045.9</v>
      </c>
      <c r="L1024" s="25">
        <v>195</v>
      </c>
      <c r="M1024" s="139">
        <f t="shared" si="242"/>
        <v>9358574.5</v>
      </c>
      <c r="N1024" s="139"/>
      <c r="O1024" s="139"/>
      <c r="P1024" s="139"/>
      <c r="Q1024" s="137">
        <f t="shared" si="243"/>
        <v>9358574.5</v>
      </c>
      <c r="R1024" s="139">
        <v>9358574.5</v>
      </c>
      <c r="S1024" s="25"/>
      <c r="T1024" s="139"/>
      <c r="U1024" s="139"/>
      <c r="V1024" s="139"/>
      <c r="W1024" s="139"/>
      <c r="X1024" s="139"/>
      <c r="Y1024" s="139"/>
      <c r="Z1024" s="139"/>
      <c r="AA1024" s="139"/>
      <c r="AB1024" s="139"/>
      <c r="AC1024" s="139"/>
      <c r="AD1024" s="139"/>
      <c r="AE1024" s="139"/>
      <c r="AF1024" s="139"/>
      <c r="AG1024" s="337">
        <v>2025</v>
      </c>
      <c r="AH1024" s="126" t="s">
        <v>3050</v>
      </c>
      <c r="AI1024" s="126"/>
      <c r="AJ1024" s="134">
        <f t="shared" si="226"/>
        <v>960</v>
      </c>
      <c r="AK1024" s="35" t="s">
        <v>153</v>
      </c>
      <c r="AL1024" s="134" t="str">
        <f t="shared" si="227"/>
        <v>960.</v>
      </c>
      <c r="AM1024" s="140"/>
      <c r="AN1024" s="296"/>
      <c r="AO1024" s="193"/>
    </row>
    <row r="1025" spans="1:16380" ht="22.5" hidden="1" customHeight="1" x14ac:dyDescent="0.25">
      <c r="A1025" s="68" t="s">
        <v>4144</v>
      </c>
      <c r="B1025" s="25">
        <v>2102</v>
      </c>
      <c r="C1025" s="36" t="s">
        <v>1622</v>
      </c>
      <c r="D1025" s="25">
        <v>1978</v>
      </c>
      <c r="E1025" s="108" t="s">
        <v>2932</v>
      </c>
      <c r="F1025" s="68" t="s">
        <v>2934</v>
      </c>
      <c r="G1025" s="30">
        <v>5</v>
      </c>
      <c r="H1025" s="30">
        <v>2</v>
      </c>
      <c r="I1025" s="137">
        <v>1897.7</v>
      </c>
      <c r="J1025" s="137">
        <v>1732.7</v>
      </c>
      <c r="K1025" s="137">
        <v>1732.7</v>
      </c>
      <c r="L1025" s="30">
        <v>115</v>
      </c>
      <c r="M1025" s="137">
        <f t="shared" si="242"/>
        <v>2153033</v>
      </c>
      <c r="N1025" s="139"/>
      <c r="O1025" s="139"/>
      <c r="P1025" s="139"/>
      <c r="Q1025" s="137">
        <f t="shared" si="243"/>
        <v>2153033</v>
      </c>
      <c r="R1025" s="139">
        <v>422097</v>
      </c>
      <c r="S1025" s="25"/>
      <c r="T1025" s="139"/>
      <c r="U1025" s="139">
        <v>488</v>
      </c>
      <c r="V1025" s="139">
        <f>U1025*3547</f>
        <v>1730936</v>
      </c>
      <c r="W1025" s="139"/>
      <c r="X1025" s="139"/>
      <c r="Y1025" s="139"/>
      <c r="Z1025" s="139"/>
      <c r="AA1025" s="139"/>
      <c r="AB1025" s="139"/>
      <c r="AC1025" s="336"/>
      <c r="AD1025" s="336"/>
      <c r="AE1025" s="139"/>
      <c r="AF1025" s="139"/>
      <c r="AG1025" s="337">
        <v>2025</v>
      </c>
      <c r="AH1025" s="126" t="s">
        <v>3049</v>
      </c>
      <c r="AI1025" s="126"/>
      <c r="AJ1025" s="134">
        <f t="shared" si="226"/>
        <v>961</v>
      </c>
      <c r="AK1025" s="35" t="s">
        <v>153</v>
      </c>
      <c r="AL1025" s="134" t="str">
        <f t="shared" si="227"/>
        <v>961.</v>
      </c>
      <c r="AM1025" s="140"/>
      <c r="AN1025" s="296"/>
      <c r="AO1025" s="193"/>
    </row>
    <row r="1026" spans="1:16380" ht="22.5" hidden="1" customHeight="1" x14ac:dyDescent="0.25">
      <c r="A1026" s="68" t="s">
        <v>4145</v>
      </c>
      <c r="B1026" s="25">
        <v>2103</v>
      </c>
      <c r="C1026" s="36" t="s">
        <v>2960</v>
      </c>
      <c r="D1026" s="25">
        <v>1982</v>
      </c>
      <c r="E1026" s="68" t="s">
        <v>2932</v>
      </c>
      <c r="F1026" s="68" t="s">
        <v>2934</v>
      </c>
      <c r="G1026" s="25">
        <v>5</v>
      </c>
      <c r="H1026" s="25">
        <v>3</v>
      </c>
      <c r="I1026" s="139">
        <v>2263</v>
      </c>
      <c r="J1026" s="137">
        <v>2040.7</v>
      </c>
      <c r="K1026" s="139">
        <v>2040.7</v>
      </c>
      <c r="L1026" s="25">
        <v>100</v>
      </c>
      <c r="M1026" s="139">
        <f t="shared" si="242"/>
        <v>539175</v>
      </c>
      <c r="N1026" s="139"/>
      <c r="O1026" s="139"/>
      <c r="P1026" s="139"/>
      <c r="Q1026" s="137">
        <f t="shared" si="243"/>
        <v>539175</v>
      </c>
      <c r="R1026" s="139">
        <v>539175</v>
      </c>
      <c r="S1026" s="25"/>
      <c r="T1026" s="139"/>
      <c r="U1026" s="139"/>
      <c r="V1026" s="139"/>
      <c r="W1026" s="139"/>
      <c r="X1026" s="139"/>
      <c r="Y1026" s="139"/>
      <c r="Z1026" s="139"/>
      <c r="AA1026" s="139"/>
      <c r="AB1026" s="139"/>
      <c r="AC1026" s="139"/>
      <c r="AD1026" s="139"/>
      <c r="AE1026" s="139"/>
      <c r="AF1026" s="139"/>
      <c r="AG1026" s="337">
        <v>2025</v>
      </c>
      <c r="AH1026" s="126" t="s">
        <v>3049</v>
      </c>
      <c r="AI1026" s="126"/>
      <c r="AJ1026" s="134">
        <f t="shared" si="226"/>
        <v>962</v>
      </c>
      <c r="AK1026" s="35" t="s">
        <v>153</v>
      </c>
      <c r="AL1026" s="134" t="str">
        <f t="shared" si="227"/>
        <v>962.</v>
      </c>
      <c r="AM1026" s="140"/>
      <c r="AN1026" s="35"/>
      <c r="AO1026" s="193"/>
    </row>
    <row r="1027" spans="1:16380" ht="22.5" hidden="1" customHeight="1" x14ac:dyDescent="0.25">
      <c r="A1027" s="68" t="s">
        <v>4146</v>
      </c>
      <c r="B1027" s="25">
        <v>2110</v>
      </c>
      <c r="C1027" s="36" t="s">
        <v>1624</v>
      </c>
      <c r="D1027" s="25">
        <v>1978</v>
      </c>
      <c r="E1027" s="68" t="s">
        <v>2932</v>
      </c>
      <c r="F1027" s="68" t="s">
        <v>2934</v>
      </c>
      <c r="G1027" s="25">
        <v>5</v>
      </c>
      <c r="H1027" s="25">
        <v>2</v>
      </c>
      <c r="I1027" s="139">
        <v>3779.5</v>
      </c>
      <c r="J1027" s="139">
        <v>3419.4</v>
      </c>
      <c r="K1027" s="139">
        <v>3419.4</v>
      </c>
      <c r="L1027" s="25">
        <v>143</v>
      </c>
      <c r="M1027" s="137">
        <f t="shared" si="242"/>
        <v>3685333</v>
      </c>
      <c r="N1027" s="137"/>
      <c r="O1027" s="137"/>
      <c r="P1027" s="137"/>
      <c r="Q1027" s="137">
        <f t="shared" si="243"/>
        <v>3685333</v>
      </c>
      <c r="R1027" s="137"/>
      <c r="S1027" s="30"/>
      <c r="T1027" s="137"/>
      <c r="U1027" s="139">
        <v>1039</v>
      </c>
      <c r="V1027" s="139">
        <f>U1027*3547</f>
        <v>3685333</v>
      </c>
      <c r="W1027" s="137"/>
      <c r="X1027" s="137"/>
      <c r="Y1027" s="137"/>
      <c r="Z1027" s="137"/>
      <c r="AA1027" s="137"/>
      <c r="AB1027" s="137"/>
      <c r="AC1027" s="336"/>
      <c r="AD1027" s="336"/>
      <c r="AE1027" s="137"/>
      <c r="AF1027" s="137"/>
      <c r="AG1027" s="337">
        <v>2025</v>
      </c>
      <c r="AH1027" s="126"/>
      <c r="AI1027" s="126"/>
      <c r="AJ1027" s="134">
        <f t="shared" si="226"/>
        <v>963</v>
      </c>
      <c r="AK1027" s="35" t="s">
        <v>153</v>
      </c>
      <c r="AL1027" s="134" t="str">
        <f t="shared" si="227"/>
        <v>963.</v>
      </c>
      <c r="AM1027" s="140"/>
      <c r="AN1027" s="296"/>
      <c r="AO1027" s="193"/>
    </row>
    <row r="1028" spans="1:16380" ht="22.5" hidden="1" customHeight="1" x14ac:dyDescent="0.25">
      <c r="A1028" s="68" t="s">
        <v>4147</v>
      </c>
      <c r="B1028" s="25">
        <v>2119</v>
      </c>
      <c r="C1028" s="36" t="s">
        <v>1155</v>
      </c>
      <c r="D1028" s="25">
        <v>1983</v>
      </c>
      <c r="E1028" s="68" t="s">
        <v>2932</v>
      </c>
      <c r="F1028" s="68" t="s">
        <v>2933</v>
      </c>
      <c r="G1028" s="25">
        <v>5</v>
      </c>
      <c r="H1028" s="25">
        <v>8</v>
      </c>
      <c r="I1028" s="139">
        <v>4827.8</v>
      </c>
      <c r="J1028" s="137">
        <v>4206.2</v>
      </c>
      <c r="K1028" s="139">
        <v>4206.2</v>
      </c>
      <c r="L1028" s="25">
        <v>206</v>
      </c>
      <c r="M1028" s="137">
        <f t="shared" ref="M1028" si="244">R1028+T1028+V1028+X1028+Z1028+AB1028+AE1028+AF1028</f>
        <v>3244143</v>
      </c>
      <c r="N1028" s="139"/>
      <c r="O1028" s="139"/>
      <c r="P1028" s="139"/>
      <c r="Q1028" s="137">
        <f t="shared" ref="Q1028" si="245">M1028</f>
        <v>3244143</v>
      </c>
      <c r="R1028" s="139"/>
      <c r="S1028" s="25"/>
      <c r="T1028" s="139"/>
      <c r="U1028" s="139"/>
      <c r="V1028" s="139"/>
      <c r="W1028" s="139"/>
      <c r="X1028" s="139"/>
      <c r="Y1028" s="139">
        <v>2283</v>
      </c>
      <c r="Z1028" s="139">
        <f>Y1028*1421</f>
        <v>3244143</v>
      </c>
      <c r="AA1028" s="139"/>
      <c r="AB1028" s="139"/>
      <c r="AC1028" s="139"/>
      <c r="AD1028" s="139"/>
      <c r="AE1028" s="139"/>
      <c r="AF1028" s="139"/>
      <c r="AG1028" s="337">
        <v>2025</v>
      </c>
      <c r="AH1028" s="126"/>
      <c r="AI1028" s="126"/>
      <c r="AJ1028" s="134">
        <f t="shared" si="226"/>
        <v>964</v>
      </c>
      <c r="AK1028" s="35" t="s">
        <v>153</v>
      </c>
      <c r="AL1028" s="134" t="str">
        <f t="shared" si="227"/>
        <v>964.</v>
      </c>
      <c r="AM1028" s="140"/>
      <c r="AN1028" s="296"/>
      <c r="AO1028" s="193"/>
    </row>
    <row r="1029" spans="1:16380" ht="22.5" hidden="1" customHeight="1" x14ac:dyDescent="0.25">
      <c r="A1029" s="68" t="s">
        <v>4148</v>
      </c>
      <c r="B1029" s="68">
        <v>2039</v>
      </c>
      <c r="C1029" s="37" t="s">
        <v>3129</v>
      </c>
      <c r="D1029" s="68">
        <v>1989</v>
      </c>
      <c r="E1029" s="68" t="s">
        <v>2932</v>
      </c>
      <c r="F1029" s="68" t="s">
        <v>2933</v>
      </c>
      <c r="G1029" s="68">
        <v>5</v>
      </c>
      <c r="H1029" s="68">
        <v>3</v>
      </c>
      <c r="I1029" s="139">
        <v>3629.2</v>
      </c>
      <c r="J1029" s="137">
        <v>3245.5</v>
      </c>
      <c r="K1029" s="139">
        <v>3245.5</v>
      </c>
      <c r="L1029" s="25">
        <v>332</v>
      </c>
      <c r="M1029" s="137">
        <f t="shared" ref="M1029" si="246">R1029+T1029+V1029+X1029+Z1029+AB1029+AE1029+AF1029</f>
        <v>859705</v>
      </c>
      <c r="N1029" s="139"/>
      <c r="O1029" s="139"/>
      <c r="P1029" s="139"/>
      <c r="Q1029" s="137">
        <f t="shared" ref="Q1029" si="247">M1029</f>
        <v>859705</v>
      </c>
      <c r="R1029" s="139"/>
      <c r="S1029" s="25"/>
      <c r="T1029" s="139"/>
      <c r="U1029" s="139"/>
      <c r="V1029" s="139"/>
      <c r="W1029" s="139"/>
      <c r="X1029" s="139"/>
      <c r="Y1029" s="139">
        <v>605</v>
      </c>
      <c r="Z1029" s="139">
        <f>Y1029*1421</f>
        <v>859705</v>
      </c>
      <c r="AA1029" s="139"/>
      <c r="AB1029" s="139"/>
      <c r="AC1029" s="139"/>
      <c r="AD1029" s="139"/>
      <c r="AE1029" s="139"/>
      <c r="AF1029" s="159"/>
      <c r="AG1029" s="143" t="s">
        <v>3126</v>
      </c>
      <c r="AH1029" s="188"/>
      <c r="AI1029" s="188"/>
      <c r="AJ1029" s="134">
        <f t="shared" si="226"/>
        <v>965</v>
      </c>
      <c r="AK1029" s="35" t="s">
        <v>153</v>
      </c>
      <c r="AL1029" s="134" t="str">
        <f t="shared" si="227"/>
        <v>965.</v>
      </c>
      <c r="AM1029" s="140"/>
      <c r="AN1029" s="299"/>
      <c r="AO1029" s="193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4"/>
      <c r="EF1029" s="14"/>
      <c r="EG1029" s="14"/>
      <c r="EH1029" s="14"/>
      <c r="EI1029" s="14"/>
      <c r="EJ1029" s="14"/>
      <c r="EK1029" s="14"/>
      <c r="EL1029" s="14"/>
      <c r="EM1029" s="14"/>
      <c r="EN1029" s="14"/>
      <c r="EO1029" s="14"/>
      <c r="EP1029" s="14"/>
      <c r="EQ1029" s="14"/>
      <c r="ER1029" s="14"/>
      <c r="ES1029" s="14"/>
      <c r="ET1029" s="14"/>
      <c r="EU1029" s="14"/>
      <c r="EV1029" s="14"/>
      <c r="EW1029" s="14"/>
      <c r="EX1029" s="14"/>
      <c r="EY1029" s="14"/>
      <c r="EZ1029" s="14"/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/>
      <c r="FL1029" s="14"/>
      <c r="FM1029" s="14"/>
      <c r="FN1029" s="14"/>
      <c r="FO1029" s="14"/>
      <c r="FP1029" s="14"/>
      <c r="FQ1029" s="14"/>
      <c r="FR1029" s="14"/>
      <c r="FS1029" s="14"/>
      <c r="FT1029" s="14"/>
      <c r="FU1029" s="14"/>
      <c r="FV1029" s="14"/>
      <c r="FW1029" s="14"/>
      <c r="FX1029" s="14"/>
      <c r="FY1029" s="14"/>
      <c r="FZ1029" s="14"/>
      <c r="GA1029" s="14"/>
      <c r="GB1029" s="14"/>
      <c r="GC1029" s="14"/>
      <c r="GD1029" s="14"/>
      <c r="GE1029" s="14"/>
      <c r="GF1029" s="14"/>
      <c r="GG1029" s="14"/>
      <c r="GH1029" s="14"/>
      <c r="GI1029" s="14"/>
      <c r="GJ1029" s="14"/>
      <c r="GK1029" s="14"/>
      <c r="GL1029" s="14"/>
      <c r="GM1029" s="14"/>
      <c r="GN1029" s="14"/>
      <c r="GO1029" s="14"/>
      <c r="GP1029" s="14"/>
      <c r="GQ1029" s="14"/>
      <c r="GR1029" s="14"/>
      <c r="GS1029" s="14"/>
      <c r="GT1029" s="14"/>
      <c r="GU1029" s="14"/>
      <c r="GV1029" s="14"/>
      <c r="GW1029" s="14"/>
      <c r="GX1029" s="14"/>
      <c r="GY1029" s="14"/>
      <c r="GZ1029" s="14"/>
      <c r="HA1029" s="14"/>
      <c r="HB1029" s="14"/>
      <c r="HC1029" s="14"/>
      <c r="HD1029" s="14"/>
      <c r="HE1029" s="14"/>
      <c r="HF1029" s="14"/>
      <c r="HG1029" s="14"/>
      <c r="HH1029" s="14"/>
      <c r="HI1029" s="14"/>
      <c r="HJ1029" s="14"/>
      <c r="HK1029" s="14"/>
      <c r="HL1029" s="14"/>
      <c r="HM1029" s="14"/>
      <c r="HN1029" s="14"/>
      <c r="HO1029" s="14"/>
      <c r="HP1029" s="14"/>
      <c r="HQ1029" s="14"/>
      <c r="HR1029" s="14"/>
      <c r="HS1029" s="14"/>
      <c r="HT1029" s="14"/>
      <c r="HU1029" s="14"/>
      <c r="HV1029" s="14"/>
      <c r="HW1029" s="14"/>
      <c r="HX1029" s="14"/>
      <c r="HY1029" s="14"/>
      <c r="HZ1029" s="14"/>
      <c r="IA1029" s="14"/>
      <c r="IB1029" s="14"/>
      <c r="IC1029" s="14"/>
      <c r="ID1029" s="14"/>
      <c r="IE1029" s="14"/>
      <c r="IF1029" s="14"/>
      <c r="IG1029" s="14"/>
      <c r="IH1029" s="14"/>
      <c r="II1029" s="14"/>
      <c r="IJ1029" s="14"/>
      <c r="IK1029" s="14"/>
      <c r="IL1029" s="14"/>
      <c r="IM1029" s="14"/>
      <c r="IN1029" s="14"/>
      <c r="IO1029" s="14"/>
      <c r="IP1029" s="14"/>
      <c r="IQ1029" s="14"/>
      <c r="IR1029" s="14"/>
      <c r="IS1029" s="14"/>
      <c r="IT1029" s="14"/>
      <c r="IU1029" s="14"/>
      <c r="IV1029" s="14"/>
      <c r="IW1029" s="14"/>
      <c r="IX1029" s="14"/>
      <c r="IY1029" s="14"/>
      <c r="IZ1029" s="14"/>
      <c r="JA1029" s="14"/>
      <c r="JB1029" s="14"/>
      <c r="JC1029" s="14"/>
      <c r="JD1029" s="14"/>
      <c r="JE1029" s="14"/>
      <c r="JF1029" s="14"/>
      <c r="JG1029" s="14"/>
      <c r="JH1029" s="14"/>
      <c r="JI1029" s="14"/>
      <c r="JJ1029" s="14"/>
      <c r="JK1029" s="14"/>
      <c r="JL1029" s="14"/>
      <c r="JM1029" s="14"/>
      <c r="JN1029" s="14"/>
      <c r="JO1029" s="14"/>
      <c r="JP1029" s="14"/>
      <c r="JQ1029" s="14"/>
      <c r="JR1029" s="14"/>
      <c r="JS1029" s="14"/>
      <c r="JT1029" s="14"/>
      <c r="JU1029" s="14"/>
      <c r="JV1029" s="14"/>
      <c r="JW1029" s="14"/>
      <c r="JX1029" s="14"/>
      <c r="JY1029" s="14"/>
      <c r="JZ1029" s="14"/>
      <c r="KA1029" s="14"/>
      <c r="KB1029" s="14"/>
      <c r="KC1029" s="14"/>
      <c r="KD1029" s="14"/>
      <c r="KE1029" s="14"/>
      <c r="KF1029" s="14"/>
      <c r="KG1029" s="14"/>
      <c r="KH1029" s="14"/>
      <c r="KI1029" s="14"/>
      <c r="KJ1029" s="14"/>
      <c r="KK1029" s="14"/>
      <c r="KL1029" s="14"/>
      <c r="KM1029" s="14"/>
      <c r="KN1029" s="14"/>
      <c r="KO1029" s="14"/>
      <c r="KP1029" s="14"/>
      <c r="KQ1029" s="14"/>
      <c r="KR1029" s="14"/>
      <c r="KS1029" s="14"/>
      <c r="KT1029" s="14"/>
      <c r="KU1029" s="14"/>
      <c r="KV1029" s="14"/>
      <c r="KW1029" s="14"/>
      <c r="KX1029" s="14"/>
      <c r="KY1029" s="14"/>
      <c r="KZ1029" s="14"/>
      <c r="LA1029" s="14"/>
      <c r="LB1029" s="14"/>
      <c r="LC1029" s="14"/>
      <c r="LD1029" s="14"/>
      <c r="LE1029" s="14"/>
      <c r="LF1029" s="14"/>
      <c r="LG1029" s="14"/>
      <c r="LH1029" s="14"/>
      <c r="LI1029" s="14"/>
      <c r="LJ1029" s="14"/>
      <c r="LK1029" s="14"/>
      <c r="LL1029" s="14"/>
      <c r="LM1029" s="14"/>
      <c r="LN1029" s="14"/>
      <c r="LO1029" s="14"/>
      <c r="LP1029" s="14"/>
      <c r="LQ1029" s="14"/>
      <c r="LR1029" s="14"/>
      <c r="LS1029" s="14"/>
      <c r="LT1029" s="14"/>
      <c r="LU1029" s="14"/>
      <c r="LV1029" s="14"/>
      <c r="LW1029" s="14"/>
      <c r="LX1029" s="14"/>
      <c r="LY1029" s="14"/>
      <c r="LZ1029" s="14"/>
      <c r="MA1029" s="14"/>
      <c r="MB1029" s="14"/>
      <c r="MC1029" s="14"/>
      <c r="MD1029" s="14"/>
      <c r="ME1029" s="14"/>
      <c r="MF1029" s="14"/>
      <c r="MG1029" s="14"/>
      <c r="MH1029" s="14"/>
      <c r="MI1029" s="14"/>
      <c r="MJ1029" s="14"/>
      <c r="MK1029" s="14"/>
      <c r="ML1029" s="14"/>
      <c r="MM1029" s="14"/>
      <c r="MN1029" s="14"/>
      <c r="MO1029" s="14"/>
      <c r="MP1029" s="14"/>
      <c r="MQ1029" s="14"/>
      <c r="MR1029" s="14"/>
      <c r="MS1029" s="14"/>
      <c r="MT1029" s="14"/>
      <c r="MU1029" s="14"/>
      <c r="MV1029" s="14"/>
      <c r="MW1029" s="14"/>
      <c r="MX1029" s="14"/>
      <c r="MY1029" s="14"/>
      <c r="MZ1029" s="14"/>
      <c r="NA1029" s="14"/>
      <c r="NB1029" s="14"/>
      <c r="NC1029" s="14"/>
      <c r="ND1029" s="14"/>
      <c r="NE1029" s="14"/>
      <c r="NF1029" s="14"/>
      <c r="NG1029" s="14"/>
      <c r="NH1029" s="14"/>
      <c r="NI1029" s="14"/>
      <c r="NJ1029" s="14"/>
      <c r="NK1029" s="14"/>
      <c r="NL1029" s="14"/>
      <c r="NM1029" s="14"/>
      <c r="NN1029" s="14"/>
      <c r="NO1029" s="14"/>
      <c r="NP1029" s="14"/>
      <c r="NQ1029" s="14"/>
      <c r="NR1029" s="14"/>
      <c r="NS1029" s="14"/>
      <c r="NT1029" s="14"/>
      <c r="NU1029" s="14"/>
      <c r="NV1029" s="14"/>
      <c r="NW1029" s="14"/>
      <c r="NX1029" s="14"/>
      <c r="NY1029" s="14"/>
      <c r="NZ1029" s="14"/>
      <c r="OA1029" s="14"/>
      <c r="OB1029" s="14"/>
      <c r="OC1029" s="14"/>
      <c r="OD1029" s="14"/>
      <c r="OE1029" s="14"/>
      <c r="OF1029" s="14"/>
      <c r="OG1029" s="14"/>
      <c r="OH1029" s="14"/>
      <c r="OI1029" s="14"/>
      <c r="OJ1029" s="14"/>
      <c r="OK1029" s="14"/>
      <c r="OL1029" s="14"/>
      <c r="OM1029" s="14"/>
      <c r="ON1029" s="14"/>
      <c r="OO1029" s="14"/>
      <c r="OP1029" s="14"/>
      <c r="OQ1029" s="14"/>
      <c r="OR1029" s="14"/>
      <c r="OS1029" s="14"/>
      <c r="OT1029" s="14"/>
      <c r="OU1029" s="14"/>
      <c r="OV1029" s="14"/>
      <c r="OW1029" s="14"/>
      <c r="OX1029" s="14"/>
      <c r="OY1029" s="14"/>
      <c r="OZ1029" s="14"/>
      <c r="PA1029" s="14"/>
      <c r="PB1029" s="14"/>
      <c r="PC1029" s="14"/>
      <c r="PD1029" s="14"/>
      <c r="PE1029" s="14"/>
      <c r="PF1029" s="14"/>
      <c r="PG1029" s="14"/>
      <c r="PH1029" s="14"/>
      <c r="PI1029" s="14"/>
      <c r="PJ1029" s="14"/>
      <c r="PK1029" s="14"/>
      <c r="PL1029" s="14"/>
      <c r="PM1029" s="14"/>
      <c r="PN1029" s="14"/>
      <c r="PO1029" s="14"/>
      <c r="PP1029" s="14"/>
      <c r="PQ1029" s="14"/>
      <c r="PR1029" s="14"/>
      <c r="PS1029" s="14"/>
      <c r="PT1029" s="14"/>
      <c r="PU1029" s="14"/>
      <c r="PV1029" s="14"/>
      <c r="PW1029" s="14"/>
      <c r="PX1029" s="14"/>
      <c r="PY1029" s="14"/>
      <c r="PZ1029" s="14"/>
      <c r="QA1029" s="14"/>
      <c r="QB1029" s="14"/>
      <c r="QC1029" s="14"/>
      <c r="QD1029" s="14"/>
      <c r="QE1029" s="14"/>
      <c r="QF1029" s="14"/>
      <c r="QG1029" s="14"/>
      <c r="QH1029" s="14"/>
      <c r="QI1029" s="14"/>
      <c r="QJ1029" s="14"/>
      <c r="QK1029" s="14"/>
      <c r="QL1029" s="14"/>
      <c r="QM1029" s="14"/>
      <c r="QN1029" s="14"/>
      <c r="QO1029" s="14"/>
      <c r="QP1029" s="14"/>
      <c r="QQ1029" s="14"/>
      <c r="QR1029" s="14"/>
      <c r="QS1029" s="14"/>
      <c r="QT1029" s="14"/>
      <c r="QU1029" s="14"/>
      <c r="QV1029" s="14"/>
      <c r="QW1029" s="14"/>
      <c r="QX1029" s="14"/>
      <c r="QY1029" s="14"/>
      <c r="QZ1029" s="14"/>
      <c r="RA1029" s="14"/>
      <c r="RB1029" s="14"/>
      <c r="RC1029" s="14"/>
      <c r="RD1029" s="14"/>
      <c r="RE1029" s="14"/>
      <c r="RF1029" s="14"/>
      <c r="RG1029" s="14"/>
      <c r="RH1029" s="14"/>
      <c r="RI1029" s="14"/>
      <c r="RJ1029" s="14"/>
      <c r="RK1029" s="14"/>
      <c r="RL1029" s="14"/>
      <c r="RM1029" s="14"/>
      <c r="RN1029" s="14"/>
      <c r="RO1029" s="14"/>
      <c r="RP1029" s="14"/>
      <c r="RQ1029" s="14"/>
      <c r="RR1029" s="14"/>
      <c r="RS1029" s="14"/>
      <c r="RT1029" s="14"/>
      <c r="RU1029" s="14"/>
      <c r="RV1029" s="14"/>
      <c r="RW1029" s="14"/>
      <c r="RX1029" s="14"/>
      <c r="RY1029" s="14"/>
      <c r="RZ1029" s="14"/>
      <c r="SA1029" s="14"/>
      <c r="SB1029" s="14"/>
      <c r="SC1029" s="14"/>
      <c r="SD1029" s="14"/>
      <c r="SE1029" s="14"/>
      <c r="SF1029" s="14"/>
      <c r="SG1029" s="14"/>
      <c r="SH1029" s="14"/>
      <c r="SI1029" s="14"/>
      <c r="SJ1029" s="14"/>
      <c r="SK1029" s="14"/>
      <c r="SL1029" s="14"/>
      <c r="SM1029" s="14"/>
      <c r="SN1029" s="14"/>
      <c r="SO1029" s="14"/>
      <c r="SP1029" s="14"/>
      <c r="SQ1029" s="14"/>
      <c r="SR1029" s="14"/>
      <c r="SS1029" s="14"/>
      <c r="ST1029" s="14"/>
      <c r="SU1029" s="14"/>
      <c r="SV1029" s="14"/>
      <c r="SW1029" s="14"/>
      <c r="SX1029" s="14"/>
      <c r="SY1029" s="14"/>
      <c r="SZ1029" s="14"/>
      <c r="TA1029" s="14"/>
      <c r="TB1029" s="14"/>
      <c r="TC1029" s="14"/>
      <c r="TD1029" s="14"/>
      <c r="TE1029" s="14"/>
      <c r="TF1029" s="14"/>
      <c r="TG1029" s="14"/>
      <c r="TH1029" s="14"/>
      <c r="TI1029" s="14"/>
      <c r="TJ1029" s="14"/>
      <c r="TK1029" s="14"/>
      <c r="TL1029" s="14"/>
      <c r="TM1029" s="14"/>
      <c r="TN1029" s="14"/>
      <c r="TO1029" s="14"/>
      <c r="TP1029" s="14"/>
      <c r="TQ1029" s="14"/>
      <c r="TR1029" s="14"/>
      <c r="TS1029" s="14"/>
      <c r="TT1029" s="14"/>
      <c r="TU1029" s="14"/>
      <c r="TV1029" s="14"/>
      <c r="TW1029" s="14"/>
      <c r="TX1029" s="14"/>
      <c r="TY1029" s="14"/>
      <c r="TZ1029" s="14"/>
      <c r="UA1029" s="14"/>
      <c r="UB1029" s="14"/>
      <c r="UC1029" s="14"/>
      <c r="UD1029" s="14"/>
      <c r="UE1029" s="14"/>
      <c r="UF1029" s="14"/>
      <c r="UG1029" s="14"/>
      <c r="UH1029" s="14"/>
      <c r="UI1029" s="14"/>
      <c r="UJ1029" s="14"/>
      <c r="UK1029" s="14"/>
      <c r="UL1029" s="14"/>
      <c r="UM1029" s="14"/>
      <c r="UN1029" s="14"/>
      <c r="UO1029" s="14"/>
      <c r="UP1029" s="14"/>
      <c r="UQ1029" s="14"/>
      <c r="UR1029" s="14"/>
      <c r="US1029" s="14"/>
      <c r="UT1029" s="14"/>
      <c r="UU1029" s="14"/>
      <c r="UV1029" s="14"/>
      <c r="UW1029" s="14"/>
      <c r="UX1029" s="14"/>
      <c r="UY1029" s="14"/>
      <c r="UZ1029" s="14"/>
      <c r="VA1029" s="14"/>
      <c r="VB1029" s="14"/>
      <c r="VC1029" s="14"/>
      <c r="VD1029" s="14"/>
      <c r="VE1029" s="14"/>
      <c r="VF1029" s="14"/>
      <c r="VG1029" s="14"/>
      <c r="VH1029" s="14"/>
      <c r="VI1029" s="14"/>
      <c r="VJ1029" s="14"/>
      <c r="VK1029" s="14"/>
      <c r="VL1029" s="14"/>
      <c r="VM1029" s="14"/>
      <c r="VN1029" s="14"/>
      <c r="VO1029" s="14"/>
      <c r="VP1029" s="14"/>
      <c r="VQ1029" s="14"/>
      <c r="VR1029" s="14"/>
      <c r="VS1029" s="14"/>
      <c r="VT1029" s="14"/>
      <c r="VU1029" s="14"/>
      <c r="VV1029" s="14"/>
      <c r="VW1029" s="14"/>
      <c r="VX1029" s="14"/>
      <c r="VY1029" s="14"/>
      <c r="VZ1029" s="14"/>
      <c r="WA1029" s="14"/>
      <c r="WB1029" s="14"/>
      <c r="WC1029" s="14"/>
      <c r="WD1029" s="14"/>
      <c r="WE1029" s="14"/>
      <c r="WF1029" s="14"/>
      <c r="WG1029" s="14"/>
      <c r="WH1029" s="14"/>
      <c r="WI1029" s="14"/>
      <c r="WJ1029" s="14"/>
      <c r="WK1029" s="14"/>
      <c r="WL1029" s="14"/>
      <c r="WM1029" s="14"/>
      <c r="WN1029" s="14"/>
      <c r="WO1029" s="14"/>
      <c r="WP1029" s="14"/>
      <c r="WQ1029" s="14"/>
      <c r="WR1029" s="14"/>
      <c r="WS1029" s="14"/>
      <c r="WT1029" s="14"/>
      <c r="WU1029" s="14"/>
      <c r="WV1029" s="14"/>
      <c r="WW1029" s="14"/>
      <c r="WX1029" s="14"/>
      <c r="WY1029" s="14"/>
      <c r="WZ1029" s="14"/>
      <c r="XA1029" s="14"/>
      <c r="XB1029" s="14"/>
      <c r="XC1029" s="14"/>
      <c r="XD1029" s="14"/>
      <c r="XE1029" s="14"/>
      <c r="XF1029" s="14"/>
      <c r="XG1029" s="14"/>
      <c r="XH1029" s="14"/>
      <c r="XI1029" s="14"/>
      <c r="XJ1029" s="14"/>
      <c r="XK1029" s="14"/>
      <c r="XL1029" s="14"/>
      <c r="XM1029" s="14"/>
      <c r="XN1029" s="14"/>
      <c r="XO1029" s="14"/>
      <c r="XP1029" s="14"/>
      <c r="XQ1029" s="14"/>
      <c r="XR1029" s="14"/>
      <c r="XS1029" s="14"/>
      <c r="XT1029" s="14"/>
      <c r="XU1029" s="14"/>
      <c r="XV1029" s="14"/>
      <c r="XW1029" s="14"/>
      <c r="XX1029" s="14"/>
      <c r="XY1029" s="14"/>
      <c r="XZ1029" s="14"/>
      <c r="YA1029" s="14"/>
      <c r="YB1029" s="14"/>
      <c r="YC1029" s="14"/>
      <c r="YD1029" s="14"/>
      <c r="YE1029" s="14"/>
      <c r="YF1029" s="14"/>
      <c r="YG1029" s="14"/>
      <c r="YH1029" s="14"/>
      <c r="YI1029" s="14"/>
      <c r="YJ1029" s="14"/>
      <c r="YK1029" s="14"/>
      <c r="YL1029" s="14"/>
      <c r="YM1029" s="14"/>
      <c r="YN1029" s="14"/>
      <c r="YO1029" s="14"/>
      <c r="YP1029" s="14"/>
      <c r="YQ1029" s="14"/>
      <c r="YR1029" s="14"/>
      <c r="YS1029" s="14"/>
      <c r="YT1029" s="14"/>
      <c r="YU1029" s="14"/>
      <c r="YV1029" s="14"/>
      <c r="YW1029" s="14"/>
      <c r="YX1029" s="14"/>
      <c r="YY1029" s="14"/>
      <c r="YZ1029" s="14"/>
      <c r="ZA1029" s="14"/>
      <c r="ZB1029" s="14"/>
      <c r="ZC1029" s="14"/>
      <c r="ZD1029" s="14"/>
      <c r="ZE1029" s="14"/>
      <c r="ZF1029" s="14"/>
      <c r="ZG1029" s="14"/>
      <c r="ZH1029" s="14"/>
      <c r="ZI1029" s="14"/>
      <c r="ZJ1029" s="14"/>
      <c r="ZK1029" s="14"/>
      <c r="ZL1029" s="14"/>
      <c r="ZM1029" s="14"/>
      <c r="ZN1029" s="14"/>
      <c r="ZO1029" s="14"/>
      <c r="ZP1029" s="14"/>
      <c r="ZQ1029" s="14"/>
      <c r="ZR1029" s="14"/>
      <c r="ZS1029" s="14"/>
      <c r="ZT1029" s="14"/>
      <c r="ZU1029" s="14"/>
      <c r="ZV1029" s="14"/>
      <c r="ZW1029" s="14"/>
      <c r="ZX1029" s="14"/>
      <c r="ZY1029" s="14"/>
      <c r="ZZ1029" s="14"/>
      <c r="AAA1029" s="14"/>
      <c r="AAB1029" s="14"/>
      <c r="AAC1029" s="14"/>
      <c r="AAD1029" s="14"/>
      <c r="AAE1029" s="14"/>
      <c r="AAF1029" s="14"/>
      <c r="AAG1029" s="14"/>
      <c r="AAH1029" s="14"/>
      <c r="AAI1029" s="14"/>
      <c r="AAJ1029" s="14"/>
      <c r="AAK1029" s="14"/>
      <c r="AAL1029" s="14"/>
      <c r="AAM1029" s="14"/>
      <c r="AAN1029" s="14"/>
      <c r="AAO1029" s="14"/>
      <c r="AAP1029" s="14"/>
      <c r="AAQ1029" s="14"/>
      <c r="AAR1029" s="14"/>
      <c r="AAS1029" s="14"/>
      <c r="AAT1029" s="14"/>
      <c r="AAU1029" s="14"/>
      <c r="AAV1029" s="14"/>
      <c r="AAW1029" s="14"/>
      <c r="AAX1029" s="14"/>
      <c r="AAY1029" s="14"/>
      <c r="AAZ1029" s="14"/>
      <c r="ABA1029" s="14"/>
      <c r="ABB1029" s="14"/>
      <c r="ABC1029" s="14"/>
      <c r="ABD1029" s="14"/>
      <c r="ABE1029" s="14"/>
      <c r="ABF1029" s="14"/>
      <c r="ABG1029" s="14"/>
      <c r="ABH1029" s="14"/>
      <c r="ABI1029" s="14"/>
      <c r="ABJ1029" s="14"/>
      <c r="ABK1029" s="14"/>
      <c r="ABL1029" s="14"/>
      <c r="ABM1029" s="14"/>
      <c r="ABN1029" s="14"/>
      <c r="ABO1029" s="14"/>
      <c r="ABP1029" s="14"/>
      <c r="ABQ1029" s="14"/>
      <c r="ABR1029" s="14"/>
      <c r="ABS1029" s="14"/>
      <c r="ABT1029" s="14"/>
      <c r="ABU1029" s="14"/>
      <c r="ABV1029" s="14"/>
      <c r="ABW1029" s="14"/>
      <c r="ABX1029" s="14"/>
      <c r="ABY1029" s="14"/>
      <c r="ABZ1029" s="14"/>
      <c r="ACA1029" s="14"/>
      <c r="ACB1029" s="14"/>
      <c r="ACC1029" s="14"/>
      <c r="ACD1029" s="14"/>
      <c r="ACE1029" s="14"/>
      <c r="ACF1029" s="14"/>
      <c r="ACG1029" s="14"/>
      <c r="ACH1029" s="14"/>
      <c r="ACI1029" s="14"/>
      <c r="ACJ1029" s="14"/>
      <c r="ACK1029" s="14"/>
      <c r="ACL1029" s="14"/>
      <c r="ACM1029" s="14"/>
      <c r="ACN1029" s="14"/>
      <c r="ACO1029" s="14"/>
      <c r="ACP1029" s="14"/>
      <c r="ACQ1029" s="14"/>
      <c r="ACR1029" s="14"/>
      <c r="ACS1029" s="14"/>
      <c r="ACT1029" s="14"/>
      <c r="ACU1029" s="14"/>
      <c r="ACV1029" s="14"/>
      <c r="ACW1029" s="14"/>
      <c r="ACX1029" s="14"/>
      <c r="ACY1029" s="14"/>
      <c r="ACZ1029" s="14"/>
      <c r="ADA1029" s="14"/>
      <c r="ADB1029" s="14"/>
      <c r="ADC1029" s="14"/>
      <c r="ADD1029" s="14"/>
      <c r="ADE1029" s="14"/>
      <c r="ADF1029" s="14"/>
      <c r="ADG1029" s="14"/>
      <c r="ADH1029" s="14"/>
      <c r="ADI1029" s="14"/>
      <c r="ADJ1029" s="14"/>
      <c r="ADK1029" s="14"/>
      <c r="ADL1029" s="14"/>
      <c r="ADM1029" s="14"/>
      <c r="ADN1029" s="14"/>
      <c r="ADO1029" s="14"/>
      <c r="ADP1029" s="14"/>
      <c r="ADQ1029" s="14"/>
      <c r="ADR1029" s="14"/>
      <c r="ADS1029" s="14"/>
      <c r="ADT1029" s="14"/>
      <c r="ADU1029" s="14"/>
      <c r="ADV1029" s="14"/>
      <c r="ADW1029" s="14"/>
      <c r="ADX1029" s="14"/>
      <c r="ADY1029" s="14"/>
      <c r="ADZ1029" s="14"/>
      <c r="AEA1029" s="14"/>
      <c r="AEB1029" s="14"/>
      <c r="AEC1029" s="14"/>
      <c r="AED1029" s="14"/>
      <c r="AEE1029" s="14"/>
      <c r="AEF1029" s="14"/>
      <c r="AEG1029" s="14"/>
      <c r="AEH1029" s="14"/>
      <c r="AEI1029" s="14"/>
      <c r="AEJ1029" s="14"/>
      <c r="AEK1029" s="14"/>
      <c r="AEL1029" s="14"/>
      <c r="AEM1029" s="14"/>
      <c r="AEN1029" s="14"/>
      <c r="AEO1029" s="14"/>
      <c r="AEP1029" s="14"/>
      <c r="AEQ1029" s="14"/>
      <c r="AER1029" s="14"/>
      <c r="AES1029" s="14"/>
      <c r="AET1029" s="14"/>
      <c r="AEU1029" s="14"/>
      <c r="AEV1029" s="14"/>
      <c r="AEW1029" s="14"/>
      <c r="AEX1029" s="14"/>
      <c r="AEY1029" s="14"/>
      <c r="AEZ1029" s="14"/>
      <c r="AFA1029" s="14"/>
      <c r="AFB1029" s="14"/>
      <c r="AFC1029" s="14"/>
      <c r="AFD1029" s="14"/>
      <c r="AFE1029" s="14"/>
      <c r="AFF1029" s="14"/>
      <c r="AFG1029" s="14"/>
      <c r="AFH1029" s="14"/>
      <c r="AFI1029" s="14"/>
      <c r="AFJ1029" s="14"/>
      <c r="AFK1029" s="14"/>
      <c r="AFL1029" s="14"/>
      <c r="AFM1029" s="14"/>
      <c r="AFN1029" s="14"/>
      <c r="AFO1029" s="14"/>
      <c r="AFP1029" s="14"/>
      <c r="AFQ1029" s="14"/>
      <c r="AFR1029" s="14"/>
      <c r="AFS1029" s="14"/>
      <c r="AFT1029" s="14"/>
      <c r="AFU1029" s="14"/>
      <c r="AFV1029" s="14"/>
      <c r="AFW1029" s="14"/>
      <c r="AFX1029" s="14"/>
      <c r="AFY1029" s="14"/>
      <c r="AFZ1029" s="14"/>
      <c r="AGA1029" s="14"/>
      <c r="AGB1029" s="14"/>
      <c r="AGC1029" s="14"/>
      <c r="AGD1029" s="14"/>
      <c r="AGE1029" s="14"/>
      <c r="AGF1029" s="14"/>
      <c r="AGG1029" s="14"/>
      <c r="AGH1029" s="14"/>
      <c r="AGI1029" s="14"/>
      <c r="AGJ1029" s="14"/>
      <c r="AGK1029" s="14"/>
      <c r="AGL1029" s="14"/>
      <c r="AGM1029" s="14"/>
      <c r="AGN1029" s="14"/>
      <c r="AGO1029" s="14"/>
      <c r="AGP1029" s="14"/>
      <c r="AGQ1029" s="14"/>
      <c r="AGR1029" s="14"/>
      <c r="AGS1029" s="14"/>
      <c r="AGT1029" s="14"/>
      <c r="AGU1029" s="14"/>
      <c r="AGV1029" s="14"/>
      <c r="AGW1029" s="14"/>
      <c r="AGX1029" s="14"/>
      <c r="AGY1029" s="14"/>
      <c r="AGZ1029" s="14"/>
      <c r="AHA1029" s="14"/>
      <c r="AHB1029" s="14"/>
      <c r="AHC1029" s="14"/>
      <c r="AHD1029" s="14"/>
      <c r="AHE1029" s="14"/>
      <c r="AHF1029" s="14"/>
      <c r="AHG1029" s="14"/>
      <c r="AHH1029" s="14"/>
      <c r="AHI1029" s="14"/>
      <c r="AHJ1029" s="14"/>
      <c r="AHK1029" s="14"/>
      <c r="AHL1029" s="14"/>
      <c r="AHM1029" s="14"/>
      <c r="AHN1029" s="14"/>
      <c r="AHO1029" s="14"/>
      <c r="AHP1029" s="14"/>
      <c r="AHQ1029" s="14"/>
      <c r="AHR1029" s="14"/>
      <c r="AHS1029" s="14"/>
      <c r="AHT1029" s="14"/>
      <c r="AHU1029" s="14"/>
      <c r="AHV1029" s="14"/>
      <c r="AHW1029" s="14"/>
      <c r="AHX1029" s="14"/>
      <c r="AHY1029" s="14"/>
      <c r="AHZ1029" s="14"/>
      <c r="AIA1029" s="14"/>
      <c r="AIB1029" s="14"/>
      <c r="AIC1029" s="14"/>
      <c r="AID1029" s="14"/>
      <c r="AIE1029" s="14"/>
      <c r="AIF1029" s="14"/>
      <c r="AIG1029" s="14"/>
      <c r="AIH1029" s="14"/>
      <c r="AII1029" s="14"/>
      <c r="AIJ1029" s="14"/>
      <c r="AIK1029" s="14"/>
      <c r="AIL1029" s="14"/>
      <c r="AIM1029" s="14"/>
      <c r="AIN1029" s="14"/>
      <c r="AIO1029" s="14"/>
      <c r="AIP1029" s="14"/>
      <c r="AIQ1029" s="14"/>
      <c r="AIR1029" s="14"/>
      <c r="AIS1029" s="14"/>
      <c r="AIT1029" s="14"/>
      <c r="AIU1029" s="14"/>
      <c r="AIV1029" s="14"/>
      <c r="AIW1029" s="14"/>
      <c r="AIX1029" s="14"/>
      <c r="AIY1029" s="14"/>
      <c r="AIZ1029" s="14"/>
      <c r="AJA1029" s="14"/>
      <c r="AJB1029" s="14"/>
      <c r="AJC1029" s="14"/>
      <c r="AJD1029" s="14"/>
      <c r="AJE1029" s="14"/>
      <c r="AJF1029" s="14"/>
      <c r="AJG1029" s="14"/>
      <c r="AJH1029" s="14"/>
      <c r="AJI1029" s="14"/>
      <c r="AJJ1029" s="14"/>
      <c r="AJK1029" s="14"/>
      <c r="AJL1029" s="14"/>
      <c r="AJM1029" s="14"/>
      <c r="AJN1029" s="14"/>
      <c r="AJO1029" s="14"/>
      <c r="AJP1029" s="14"/>
      <c r="AJQ1029" s="14"/>
      <c r="AJR1029" s="14"/>
      <c r="AJS1029" s="14"/>
      <c r="AJT1029" s="14"/>
      <c r="AJU1029" s="14"/>
      <c r="AJV1029" s="14"/>
      <c r="AJW1029" s="14"/>
      <c r="AJX1029" s="14"/>
      <c r="AJY1029" s="14"/>
      <c r="AJZ1029" s="14"/>
      <c r="AKA1029" s="14"/>
      <c r="AKB1029" s="14"/>
      <c r="AKC1029" s="14"/>
      <c r="AKD1029" s="14"/>
      <c r="AKE1029" s="14"/>
      <c r="AKF1029" s="14"/>
      <c r="AKG1029" s="14"/>
      <c r="AKH1029" s="14"/>
      <c r="AKI1029" s="14"/>
      <c r="AKJ1029" s="14"/>
      <c r="AKK1029" s="14"/>
      <c r="AKL1029" s="14"/>
      <c r="AKM1029" s="14"/>
      <c r="AKN1029" s="14"/>
      <c r="AKO1029" s="14"/>
      <c r="AKP1029" s="14"/>
      <c r="AKQ1029" s="14"/>
      <c r="AKR1029" s="14"/>
      <c r="AKS1029" s="14"/>
      <c r="AKT1029" s="14"/>
      <c r="AKU1029" s="14"/>
      <c r="AKV1029" s="14"/>
      <c r="AKW1029" s="14"/>
      <c r="AKX1029" s="14"/>
      <c r="AKY1029" s="14"/>
      <c r="AKZ1029" s="14"/>
      <c r="ALA1029" s="14"/>
      <c r="ALB1029" s="14"/>
      <c r="ALC1029" s="14"/>
      <c r="ALD1029" s="14"/>
      <c r="ALE1029" s="14"/>
      <c r="ALF1029" s="14"/>
      <c r="ALG1029" s="14"/>
      <c r="ALH1029" s="14"/>
      <c r="ALI1029" s="14"/>
      <c r="ALJ1029" s="14"/>
      <c r="ALK1029" s="14"/>
      <c r="ALL1029" s="14"/>
      <c r="ALM1029" s="14"/>
      <c r="ALN1029" s="14"/>
      <c r="ALO1029" s="14"/>
      <c r="ALP1029" s="14"/>
      <c r="ALQ1029" s="14"/>
      <c r="ALR1029" s="14"/>
      <c r="ALS1029" s="14"/>
      <c r="ALT1029" s="14"/>
      <c r="ALU1029" s="14"/>
      <c r="ALV1029" s="14"/>
      <c r="ALW1029" s="14"/>
      <c r="ALX1029" s="14"/>
      <c r="ALY1029" s="14"/>
      <c r="ALZ1029" s="14"/>
      <c r="AMA1029" s="14"/>
      <c r="AMB1029" s="14"/>
      <c r="AMC1029" s="14"/>
      <c r="AMD1029" s="14"/>
      <c r="AME1029" s="14"/>
      <c r="AMF1029" s="14"/>
      <c r="AMG1029" s="14"/>
      <c r="AMH1029" s="14"/>
      <c r="AMI1029" s="14"/>
      <c r="AMJ1029" s="14"/>
      <c r="AMK1029" s="14"/>
      <c r="AML1029" s="14"/>
      <c r="AMM1029" s="14"/>
      <c r="AMN1029" s="14"/>
      <c r="AMO1029" s="14"/>
      <c r="AMP1029" s="14"/>
      <c r="AMQ1029" s="14"/>
      <c r="AMR1029" s="14"/>
      <c r="AMS1029" s="14"/>
      <c r="AMT1029" s="14"/>
      <c r="AMU1029" s="14"/>
      <c r="AMV1029" s="14"/>
      <c r="AMW1029" s="14"/>
      <c r="AMX1029" s="14"/>
      <c r="AMY1029" s="14"/>
      <c r="AMZ1029" s="14"/>
      <c r="ANA1029" s="14"/>
      <c r="ANB1029" s="14"/>
      <c r="ANC1029" s="14"/>
      <c r="AND1029" s="14"/>
      <c r="ANE1029" s="14"/>
      <c r="ANF1029" s="14"/>
      <c r="ANG1029" s="14"/>
      <c r="ANH1029" s="14"/>
      <c r="ANI1029" s="14"/>
      <c r="ANJ1029" s="14"/>
      <c r="ANK1029" s="14"/>
      <c r="ANL1029" s="14"/>
      <c r="ANM1029" s="14"/>
      <c r="ANN1029" s="14"/>
      <c r="ANO1029" s="14"/>
      <c r="ANP1029" s="14"/>
      <c r="ANQ1029" s="14"/>
      <c r="ANR1029" s="14"/>
      <c r="ANS1029" s="14"/>
      <c r="ANT1029" s="14"/>
      <c r="ANU1029" s="14"/>
      <c r="ANV1029" s="14"/>
      <c r="ANW1029" s="14"/>
      <c r="ANX1029" s="14"/>
      <c r="ANY1029" s="14"/>
      <c r="ANZ1029" s="14"/>
      <c r="AOA1029" s="14"/>
      <c r="AOB1029" s="14"/>
      <c r="AOC1029" s="14"/>
      <c r="AOD1029" s="14"/>
      <c r="AOE1029" s="14"/>
      <c r="AOF1029" s="14"/>
      <c r="AOG1029" s="14"/>
      <c r="AOH1029" s="14"/>
      <c r="AOI1029" s="14"/>
      <c r="AOJ1029" s="14"/>
      <c r="AOK1029" s="14"/>
      <c r="AOL1029" s="14"/>
      <c r="AOM1029" s="14"/>
      <c r="AON1029" s="14"/>
      <c r="AOO1029" s="14"/>
      <c r="AOP1029" s="14"/>
      <c r="AOQ1029" s="14"/>
      <c r="AOR1029" s="14"/>
      <c r="AOS1029" s="14"/>
      <c r="AOT1029" s="14"/>
      <c r="AOU1029" s="14"/>
      <c r="AOV1029" s="14"/>
      <c r="AOW1029" s="14"/>
      <c r="AOX1029" s="14"/>
      <c r="AOY1029" s="14"/>
      <c r="AOZ1029" s="14"/>
      <c r="APA1029" s="14"/>
      <c r="APB1029" s="14"/>
      <c r="APC1029" s="14"/>
      <c r="APD1029" s="14"/>
      <c r="APE1029" s="14"/>
      <c r="APF1029" s="14"/>
      <c r="APG1029" s="14"/>
      <c r="APH1029" s="14"/>
      <c r="API1029" s="14"/>
      <c r="APJ1029" s="14"/>
      <c r="APK1029" s="14"/>
      <c r="APL1029" s="14"/>
      <c r="APM1029" s="14"/>
      <c r="APN1029" s="14"/>
      <c r="APO1029" s="14"/>
      <c r="APP1029" s="14"/>
      <c r="APQ1029" s="14"/>
      <c r="APR1029" s="14"/>
      <c r="APS1029" s="14"/>
      <c r="APT1029" s="14"/>
      <c r="APU1029" s="14"/>
      <c r="APV1029" s="14"/>
      <c r="APW1029" s="14"/>
      <c r="APX1029" s="14"/>
      <c r="APY1029" s="14"/>
      <c r="APZ1029" s="14"/>
      <c r="AQA1029" s="14"/>
      <c r="AQB1029" s="14"/>
      <c r="AQC1029" s="14"/>
      <c r="AQD1029" s="14"/>
      <c r="AQE1029" s="14"/>
      <c r="AQF1029" s="14"/>
      <c r="AQG1029" s="14"/>
      <c r="AQH1029" s="14"/>
      <c r="AQI1029" s="14"/>
      <c r="AQJ1029" s="14"/>
      <c r="AQK1029" s="14"/>
      <c r="AQL1029" s="14"/>
      <c r="AQM1029" s="14"/>
      <c r="AQN1029" s="14"/>
      <c r="AQO1029" s="14"/>
      <c r="AQP1029" s="14"/>
      <c r="AQQ1029" s="14"/>
      <c r="AQR1029" s="14"/>
      <c r="AQS1029" s="14"/>
      <c r="AQT1029" s="14"/>
      <c r="AQU1029" s="14"/>
      <c r="AQV1029" s="14"/>
      <c r="AQW1029" s="14"/>
      <c r="AQX1029" s="14"/>
      <c r="AQY1029" s="14"/>
      <c r="AQZ1029" s="14"/>
      <c r="ARA1029" s="14"/>
      <c r="ARB1029" s="14"/>
      <c r="ARC1029" s="14"/>
      <c r="ARD1029" s="14"/>
      <c r="ARE1029" s="14"/>
      <c r="ARF1029" s="14"/>
      <c r="ARG1029" s="14"/>
      <c r="ARH1029" s="14"/>
      <c r="ARI1029" s="14"/>
      <c r="ARJ1029" s="14"/>
      <c r="ARK1029" s="14"/>
      <c r="ARL1029" s="14"/>
      <c r="ARM1029" s="14"/>
      <c r="ARN1029" s="14"/>
      <c r="ARO1029" s="14"/>
      <c r="ARP1029" s="14"/>
      <c r="ARQ1029" s="14"/>
      <c r="ARR1029" s="14"/>
      <c r="ARS1029" s="14"/>
      <c r="ART1029" s="14"/>
      <c r="ARU1029" s="14"/>
      <c r="ARV1029" s="14"/>
      <c r="ARW1029" s="14"/>
      <c r="ARX1029" s="14"/>
      <c r="ARY1029" s="14"/>
      <c r="ARZ1029" s="14"/>
      <c r="ASA1029" s="14"/>
      <c r="ASB1029" s="14"/>
      <c r="ASC1029" s="14"/>
      <c r="ASD1029" s="14"/>
      <c r="ASE1029" s="14"/>
      <c r="ASF1029" s="14"/>
      <c r="ASG1029" s="14"/>
      <c r="ASH1029" s="14"/>
      <c r="ASI1029" s="14"/>
      <c r="ASJ1029" s="14"/>
      <c r="ASK1029" s="14"/>
      <c r="ASL1029" s="14"/>
      <c r="ASM1029" s="14"/>
      <c r="ASN1029" s="14"/>
      <c r="ASO1029" s="14"/>
      <c r="ASP1029" s="14"/>
      <c r="ASQ1029" s="14"/>
      <c r="ASR1029" s="14"/>
      <c r="ASS1029" s="14"/>
      <c r="AST1029" s="14"/>
      <c r="ASU1029" s="14"/>
      <c r="ASV1029" s="14"/>
      <c r="ASW1029" s="14"/>
      <c r="ASX1029" s="14"/>
      <c r="ASY1029" s="14"/>
      <c r="ASZ1029" s="14"/>
      <c r="ATA1029" s="14"/>
      <c r="ATB1029" s="14"/>
      <c r="ATC1029" s="14"/>
      <c r="ATD1029" s="14"/>
      <c r="ATE1029" s="14"/>
      <c r="ATF1029" s="14"/>
      <c r="ATG1029" s="14"/>
      <c r="ATH1029" s="14"/>
      <c r="ATI1029" s="14"/>
      <c r="ATJ1029" s="14"/>
      <c r="ATK1029" s="14"/>
      <c r="ATL1029" s="14"/>
      <c r="ATM1029" s="14"/>
      <c r="ATN1029" s="14"/>
      <c r="ATO1029" s="14"/>
      <c r="ATP1029" s="14"/>
      <c r="ATQ1029" s="14"/>
      <c r="ATR1029" s="14"/>
      <c r="ATS1029" s="14"/>
      <c r="ATT1029" s="14"/>
      <c r="ATU1029" s="14"/>
      <c r="ATV1029" s="14"/>
      <c r="ATW1029" s="14"/>
      <c r="ATX1029" s="14"/>
      <c r="ATY1029" s="14"/>
      <c r="ATZ1029" s="14"/>
      <c r="AUA1029" s="14"/>
      <c r="AUB1029" s="14"/>
      <c r="AUC1029" s="14"/>
      <c r="AUD1029" s="14"/>
      <c r="AUE1029" s="14"/>
      <c r="AUF1029" s="14"/>
      <c r="AUG1029" s="14"/>
      <c r="AUH1029" s="14"/>
      <c r="AUI1029" s="14"/>
      <c r="AUJ1029" s="14"/>
      <c r="AUK1029" s="14"/>
      <c r="AUL1029" s="14"/>
      <c r="AUM1029" s="14"/>
      <c r="AUN1029" s="14"/>
      <c r="AUO1029" s="14"/>
      <c r="AUP1029" s="14"/>
      <c r="AUQ1029" s="14"/>
      <c r="AUR1029" s="14"/>
      <c r="AUS1029" s="14"/>
      <c r="AUT1029" s="14"/>
      <c r="AUU1029" s="14"/>
      <c r="AUV1029" s="14"/>
      <c r="AUW1029" s="14"/>
      <c r="AUX1029" s="14"/>
      <c r="AUY1029" s="14"/>
      <c r="AUZ1029" s="14"/>
      <c r="AVA1029" s="14"/>
      <c r="AVB1029" s="14"/>
      <c r="AVC1029" s="14"/>
      <c r="AVD1029" s="14"/>
      <c r="AVE1029" s="14"/>
      <c r="AVF1029" s="14"/>
      <c r="AVG1029" s="14"/>
      <c r="AVH1029" s="14"/>
      <c r="AVI1029" s="14"/>
      <c r="AVJ1029" s="14"/>
      <c r="AVK1029" s="14"/>
      <c r="AVL1029" s="14"/>
      <c r="AVM1029" s="14"/>
      <c r="AVN1029" s="14"/>
      <c r="AVO1029" s="14"/>
      <c r="AVP1029" s="14"/>
      <c r="AVQ1029" s="14"/>
      <c r="AVR1029" s="14"/>
      <c r="AVS1029" s="14"/>
      <c r="AVT1029" s="14"/>
      <c r="AVU1029" s="14"/>
      <c r="AVV1029" s="14"/>
      <c r="AVW1029" s="14"/>
      <c r="AVX1029" s="14"/>
      <c r="AVY1029" s="14"/>
      <c r="AVZ1029" s="14"/>
      <c r="AWA1029" s="14"/>
      <c r="AWB1029" s="14"/>
      <c r="AWC1029" s="14"/>
      <c r="AWD1029" s="14"/>
      <c r="AWE1029" s="14"/>
      <c r="AWF1029" s="14"/>
      <c r="AWG1029" s="14"/>
      <c r="AWH1029" s="14"/>
      <c r="AWI1029" s="14"/>
      <c r="AWJ1029" s="14"/>
      <c r="AWK1029" s="14"/>
      <c r="AWL1029" s="14"/>
      <c r="AWM1029" s="14"/>
      <c r="AWN1029" s="14"/>
      <c r="AWO1029" s="14"/>
      <c r="AWP1029" s="14"/>
      <c r="AWQ1029" s="14"/>
      <c r="AWR1029" s="14"/>
      <c r="AWS1029" s="14"/>
      <c r="AWT1029" s="14"/>
      <c r="AWU1029" s="14"/>
      <c r="AWV1029" s="14"/>
      <c r="AWW1029" s="14"/>
      <c r="AWX1029" s="14"/>
      <c r="AWY1029" s="14"/>
      <c r="AWZ1029" s="14"/>
      <c r="AXA1029" s="14"/>
      <c r="AXB1029" s="14"/>
      <c r="AXC1029" s="14"/>
      <c r="AXD1029" s="14"/>
      <c r="AXE1029" s="14"/>
      <c r="AXF1029" s="14"/>
      <c r="AXG1029" s="14"/>
      <c r="AXH1029" s="14"/>
      <c r="AXI1029" s="14"/>
      <c r="AXJ1029" s="14"/>
      <c r="AXK1029" s="14"/>
      <c r="AXL1029" s="14"/>
      <c r="AXM1029" s="14"/>
      <c r="AXN1029" s="14"/>
      <c r="AXO1029" s="14"/>
      <c r="AXP1029" s="14"/>
      <c r="AXQ1029" s="14"/>
      <c r="AXR1029" s="14"/>
      <c r="AXS1029" s="14"/>
      <c r="AXT1029" s="14"/>
      <c r="AXU1029" s="14"/>
      <c r="AXV1029" s="14"/>
      <c r="AXW1029" s="14"/>
      <c r="AXX1029" s="14"/>
      <c r="AXY1029" s="14"/>
      <c r="AXZ1029" s="14"/>
      <c r="AYA1029" s="14"/>
      <c r="AYB1029" s="14"/>
      <c r="AYC1029" s="14"/>
      <c r="AYD1029" s="14"/>
      <c r="AYE1029" s="14"/>
      <c r="AYF1029" s="14"/>
      <c r="AYG1029" s="14"/>
      <c r="AYH1029" s="14"/>
      <c r="AYI1029" s="14"/>
      <c r="AYJ1029" s="14"/>
      <c r="AYK1029" s="14"/>
      <c r="AYL1029" s="14"/>
      <c r="AYM1029" s="14"/>
      <c r="AYN1029" s="14"/>
      <c r="AYO1029" s="14"/>
      <c r="AYP1029" s="14"/>
      <c r="AYQ1029" s="14"/>
      <c r="AYR1029" s="14"/>
      <c r="AYS1029" s="14"/>
      <c r="AYT1029" s="14"/>
      <c r="AYU1029" s="14"/>
      <c r="AYV1029" s="14"/>
      <c r="AYW1029" s="14"/>
      <c r="AYX1029" s="14"/>
      <c r="AYY1029" s="14"/>
      <c r="AYZ1029" s="14"/>
      <c r="AZA1029" s="14"/>
      <c r="AZB1029" s="14"/>
      <c r="AZC1029" s="14"/>
      <c r="AZD1029" s="14"/>
      <c r="AZE1029" s="14"/>
      <c r="AZF1029" s="14"/>
      <c r="AZG1029" s="14"/>
      <c r="AZH1029" s="14"/>
      <c r="AZI1029" s="14"/>
      <c r="AZJ1029" s="14"/>
      <c r="AZK1029" s="14"/>
      <c r="AZL1029" s="14"/>
      <c r="AZM1029" s="14"/>
      <c r="AZN1029" s="14"/>
      <c r="AZO1029" s="14"/>
      <c r="AZP1029" s="14"/>
      <c r="AZQ1029" s="14"/>
      <c r="AZR1029" s="14"/>
      <c r="AZS1029" s="14"/>
      <c r="AZT1029" s="14"/>
      <c r="AZU1029" s="14"/>
      <c r="AZV1029" s="14"/>
      <c r="AZW1029" s="14"/>
      <c r="AZX1029" s="14"/>
      <c r="AZY1029" s="14"/>
      <c r="AZZ1029" s="14"/>
      <c r="BAA1029" s="14"/>
      <c r="BAB1029" s="14"/>
      <c r="BAC1029" s="14"/>
      <c r="BAD1029" s="14"/>
      <c r="BAE1029" s="14"/>
      <c r="BAF1029" s="14"/>
      <c r="BAG1029" s="14"/>
      <c r="BAH1029" s="14"/>
      <c r="BAI1029" s="14"/>
      <c r="BAJ1029" s="14"/>
      <c r="BAK1029" s="14"/>
      <c r="BAL1029" s="14"/>
      <c r="BAM1029" s="14"/>
      <c r="BAN1029" s="14"/>
      <c r="BAO1029" s="14"/>
      <c r="BAP1029" s="14"/>
      <c r="BAQ1029" s="14"/>
      <c r="BAR1029" s="14"/>
      <c r="BAS1029" s="14"/>
      <c r="BAT1029" s="14"/>
      <c r="BAU1029" s="14"/>
      <c r="BAV1029" s="14"/>
      <c r="BAW1029" s="14"/>
      <c r="BAX1029" s="14"/>
      <c r="BAY1029" s="14"/>
      <c r="BAZ1029" s="14"/>
      <c r="BBA1029" s="14"/>
      <c r="BBB1029" s="14"/>
      <c r="BBC1029" s="14"/>
      <c r="BBD1029" s="14"/>
      <c r="BBE1029" s="14"/>
      <c r="BBF1029" s="14"/>
      <c r="BBG1029" s="14"/>
      <c r="BBH1029" s="14"/>
      <c r="BBI1029" s="14"/>
      <c r="BBJ1029" s="14"/>
      <c r="BBK1029" s="14"/>
      <c r="BBL1029" s="14"/>
      <c r="BBM1029" s="14"/>
      <c r="BBN1029" s="14"/>
      <c r="BBO1029" s="14"/>
      <c r="BBP1029" s="14"/>
      <c r="BBQ1029" s="14"/>
      <c r="BBR1029" s="14"/>
      <c r="BBS1029" s="14"/>
      <c r="BBT1029" s="14"/>
      <c r="BBU1029" s="14"/>
      <c r="BBV1029" s="14"/>
      <c r="BBW1029" s="14"/>
      <c r="BBX1029" s="14"/>
      <c r="BBY1029" s="14"/>
      <c r="BBZ1029" s="14"/>
      <c r="BCA1029" s="14"/>
      <c r="BCB1029" s="14"/>
      <c r="BCC1029" s="14"/>
      <c r="BCD1029" s="14"/>
      <c r="BCE1029" s="14"/>
      <c r="BCF1029" s="14"/>
      <c r="BCG1029" s="14"/>
      <c r="BCH1029" s="14"/>
      <c r="BCI1029" s="14"/>
      <c r="BCJ1029" s="14"/>
      <c r="BCK1029" s="14"/>
      <c r="BCL1029" s="14"/>
      <c r="BCM1029" s="14"/>
      <c r="BCN1029" s="14"/>
      <c r="BCO1029" s="14"/>
      <c r="BCP1029" s="14"/>
      <c r="BCQ1029" s="14"/>
      <c r="BCR1029" s="14"/>
      <c r="BCS1029" s="14"/>
      <c r="BCT1029" s="14"/>
      <c r="BCU1029" s="14"/>
      <c r="BCV1029" s="14"/>
      <c r="BCW1029" s="14"/>
      <c r="BCX1029" s="14"/>
      <c r="BCY1029" s="14"/>
      <c r="BCZ1029" s="14"/>
      <c r="BDA1029" s="14"/>
      <c r="BDB1029" s="14"/>
      <c r="BDC1029" s="14"/>
      <c r="BDD1029" s="14"/>
      <c r="BDE1029" s="14"/>
      <c r="BDF1029" s="14"/>
      <c r="BDG1029" s="14"/>
      <c r="BDH1029" s="14"/>
      <c r="BDI1029" s="14"/>
      <c r="BDJ1029" s="14"/>
      <c r="BDK1029" s="14"/>
      <c r="BDL1029" s="14"/>
      <c r="BDM1029" s="14"/>
      <c r="BDN1029" s="14"/>
      <c r="BDO1029" s="14"/>
      <c r="BDP1029" s="14"/>
      <c r="BDQ1029" s="14"/>
      <c r="BDR1029" s="14"/>
      <c r="BDS1029" s="14"/>
      <c r="BDT1029" s="14"/>
      <c r="BDU1029" s="14"/>
      <c r="BDV1029" s="14"/>
      <c r="BDW1029" s="14"/>
      <c r="BDX1029" s="14"/>
      <c r="BDY1029" s="14"/>
      <c r="BDZ1029" s="14"/>
      <c r="BEA1029" s="14"/>
      <c r="BEB1029" s="14"/>
      <c r="BEC1029" s="14"/>
      <c r="BED1029" s="14"/>
      <c r="BEE1029" s="14"/>
      <c r="BEF1029" s="14"/>
      <c r="BEG1029" s="14"/>
      <c r="BEH1029" s="14"/>
      <c r="BEI1029" s="14"/>
      <c r="BEJ1029" s="14"/>
      <c r="BEK1029" s="14"/>
      <c r="BEL1029" s="14"/>
      <c r="BEM1029" s="14"/>
      <c r="BEN1029" s="14"/>
      <c r="BEO1029" s="14"/>
      <c r="BEP1029" s="14"/>
      <c r="BEQ1029" s="14"/>
      <c r="BER1029" s="14"/>
      <c r="BES1029" s="14"/>
      <c r="BET1029" s="14"/>
      <c r="BEU1029" s="14"/>
      <c r="BEV1029" s="14"/>
      <c r="BEW1029" s="14"/>
      <c r="BEX1029" s="14"/>
      <c r="BEY1029" s="14"/>
      <c r="BEZ1029" s="14"/>
      <c r="BFA1029" s="14"/>
      <c r="BFB1029" s="14"/>
      <c r="BFC1029" s="14"/>
      <c r="BFD1029" s="14"/>
      <c r="BFE1029" s="14"/>
      <c r="BFF1029" s="14"/>
      <c r="BFG1029" s="14"/>
      <c r="BFH1029" s="14"/>
      <c r="BFI1029" s="14"/>
      <c r="BFJ1029" s="14"/>
      <c r="BFK1029" s="14"/>
      <c r="BFL1029" s="14"/>
      <c r="BFM1029" s="14"/>
      <c r="BFN1029" s="14"/>
      <c r="BFO1029" s="14"/>
      <c r="BFP1029" s="14"/>
      <c r="BFQ1029" s="14"/>
      <c r="BFR1029" s="14"/>
      <c r="BFS1029" s="14"/>
      <c r="BFT1029" s="14"/>
      <c r="BFU1029" s="14"/>
      <c r="BFV1029" s="14"/>
      <c r="BFW1029" s="14"/>
      <c r="BFX1029" s="14"/>
      <c r="BFY1029" s="14"/>
      <c r="BFZ1029" s="14"/>
      <c r="BGA1029" s="14"/>
      <c r="BGB1029" s="14"/>
      <c r="BGC1029" s="14"/>
      <c r="BGD1029" s="14"/>
      <c r="BGE1029" s="14"/>
      <c r="BGF1029" s="14"/>
      <c r="BGG1029" s="14"/>
      <c r="BGH1029" s="14"/>
      <c r="BGI1029" s="14"/>
      <c r="BGJ1029" s="14"/>
      <c r="BGK1029" s="14"/>
      <c r="BGL1029" s="14"/>
      <c r="BGM1029" s="14"/>
      <c r="BGN1029" s="14"/>
      <c r="BGO1029" s="14"/>
      <c r="BGP1029" s="14"/>
      <c r="BGQ1029" s="14"/>
      <c r="BGR1029" s="14"/>
      <c r="BGS1029" s="14"/>
      <c r="BGT1029" s="14"/>
      <c r="BGU1029" s="14"/>
      <c r="BGV1029" s="14"/>
      <c r="BGW1029" s="14"/>
      <c r="BGX1029" s="14"/>
      <c r="BGY1029" s="14"/>
      <c r="BGZ1029" s="14"/>
      <c r="BHA1029" s="14"/>
      <c r="BHB1029" s="14"/>
      <c r="BHC1029" s="14"/>
      <c r="BHD1029" s="14"/>
      <c r="BHE1029" s="14"/>
      <c r="BHF1029" s="14"/>
      <c r="BHG1029" s="14"/>
      <c r="BHH1029" s="14"/>
      <c r="BHI1029" s="14"/>
      <c r="BHJ1029" s="14"/>
      <c r="BHK1029" s="14"/>
      <c r="BHL1029" s="14"/>
      <c r="BHM1029" s="14"/>
      <c r="BHN1029" s="14"/>
      <c r="BHO1029" s="14"/>
      <c r="BHP1029" s="14"/>
      <c r="BHQ1029" s="14"/>
      <c r="BHR1029" s="14"/>
      <c r="BHS1029" s="14"/>
      <c r="BHT1029" s="14"/>
      <c r="BHU1029" s="14"/>
      <c r="BHV1029" s="14"/>
      <c r="BHW1029" s="14"/>
      <c r="BHX1029" s="14"/>
      <c r="BHY1029" s="14"/>
      <c r="BHZ1029" s="14"/>
      <c r="BIA1029" s="14"/>
      <c r="BIB1029" s="14"/>
      <c r="BIC1029" s="14"/>
      <c r="BID1029" s="14"/>
      <c r="BIE1029" s="14"/>
      <c r="BIF1029" s="14"/>
      <c r="BIG1029" s="14"/>
      <c r="BIH1029" s="14"/>
      <c r="BII1029" s="14"/>
      <c r="BIJ1029" s="14"/>
      <c r="BIK1029" s="14"/>
      <c r="BIL1029" s="14"/>
      <c r="BIM1029" s="14"/>
      <c r="BIN1029" s="14"/>
      <c r="BIO1029" s="14"/>
      <c r="BIP1029" s="14"/>
      <c r="BIQ1029" s="14"/>
      <c r="BIR1029" s="14"/>
      <c r="BIS1029" s="14"/>
      <c r="BIT1029" s="14"/>
      <c r="BIU1029" s="14"/>
      <c r="BIV1029" s="14"/>
      <c r="BIW1029" s="14"/>
      <c r="BIX1029" s="14"/>
      <c r="BIY1029" s="14"/>
      <c r="BIZ1029" s="14"/>
      <c r="BJA1029" s="14"/>
      <c r="BJB1029" s="14"/>
      <c r="BJC1029" s="14"/>
      <c r="BJD1029" s="14"/>
      <c r="BJE1029" s="14"/>
      <c r="BJF1029" s="14"/>
      <c r="BJG1029" s="14"/>
      <c r="BJH1029" s="14"/>
      <c r="BJI1029" s="14"/>
      <c r="BJJ1029" s="14"/>
      <c r="BJK1029" s="14"/>
      <c r="BJL1029" s="14"/>
      <c r="BJM1029" s="14"/>
      <c r="BJN1029" s="14"/>
      <c r="BJO1029" s="14"/>
      <c r="BJP1029" s="14"/>
      <c r="BJQ1029" s="14"/>
      <c r="BJR1029" s="14"/>
      <c r="BJS1029" s="14"/>
      <c r="BJT1029" s="14"/>
      <c r="BJU1029" s="14"/>
      <c r="BJV1029" s="14"/>
      <c r="BJW1029" s="14"/>
      <c r="BJX1029" s="14"/>
      <c r="BJY1029" s="14"/>
      <c r="BJZ1029" s="14"/>
      <c r="BKA1029" s="14"/>
      <c r="BKB1029" s="14"/>
      <c r="BKC1029" s="14"/>
      <c r="BKD1029" s="14"/>
      <c r="BKE1029" s="14"/>
      <c r="BKF1029" s="14"/>
      <c r="BKG1029" s="14"/>
      <c r="BKH1029" s="14"/>
      <c r="BKI1029" s="14"/>
      <c r="BKJ1029" s="14"/>
      <c r="BKK1029" s="14"/>
      <c r="BKL1029" s="14"/>
      <c r="BKM1029" s="14"/>
      <c r="BKN1029" s="14"/>
      <c r="BKO1029" s="14"/>
      <c r="BKP1029" s="14"/>
      <c r="BKQ1029" s="14"/>
      <c r="BKR1029" s="14"/>
      <c r="BKS1029" s="14"/>
      <c r="BKT1029" s="14"/>
      <c r="BKU1029" s="14"/>
      <c r="BKV1029" s="14"/>
      <c r="BKW1029" s="14"/>
      <c r="BKX1029" s="14"/>
      <c r="BKY1029" s="14"/>
      <c r="BKZ1029" s="14"/>
      <c r="BLA1029" s="14"/>
      <c r="BLB1029" s="14"/>
      <c r="BLC1029" s="14"/>
      <c r="BLD1029" s="14"/>
      <c r="BLE1029" s="14"/>
      <c r="BLF1029" s="14"/>
      <c r="BLG1029" s="14"/>
      <c r="BLH1029" s="14"/>
      <c r="BLI1029" s="14"/>
      <c r="BLJ1029" s="14"/>
      <c r="BLK1029" s="14"/>
      <c r="BLL1029" s="14"/>
      <c r="BLM1029" s="14"/>
      <c r="BLN1029" s="14"/>
      <c r="BLO1029" s="14"/>
      <c r="BLP1029" s="14"/>
      <c r="BLQ1029" s="14"/>
      <c r="BLR1029" s="14"/>
      <c r="BLS1029" s="14"/>
      <c r="BLT1029" s="14"/>
      <c r="BLU1029" s="14"/>
      <c r="BLV1029" s="14"/>
      <c r="BLW1029" s="14"/>
      <c r="BLX1029" s="14"/>
      <c r="BLY1029" s="14"/>
      <c r="BLZ1029" s="14"/>
      <c r="BMA1029" s="14"/>
      <c r="BMB1029" s="14"/>
      <c r="BMC1029" s="14"/>
      <c r="BMD1029" s="14"/>
      <c r="BME1029" s="14"/>
      <c r="BMF1029" s="14"/>
      <c r="BMG1029" s="14"/>
      <c r="BMH1029" s="14"/>
      <c r="BMI1029" s="14"/>
      <c r="BMJ1029" s="14"/>
      <c r="BMK1029" s="14"/>
      <c r="BML1029" s="14"/>
      <c r="BMM1029" s="14"/>
      <c r="BMN1029" s="14"/>
      <c r="BMO1029" s="14"/>
      <c r="BMP1029" s="14"/>
      <c r="BMQ1029" s="14"/>
      <c r="BMR1029" s="14"/>
      <c r="BMS1029" s="14"/>
      <c r="BMT1029" s="14"/>
      <c r="BMU1029" s="14"/>
      <c r="BMV1029" s="14"/>
      <c r="BMW1029" s="14"/>
      <c r="BMX1029" s="14"/>
      <c r="BMY1029" s="14"/>
      <c r="BMZ1029" s="14"/>
      <c r="BNA1029" s="14"/>
      <c r="BNB1029" s="14"/>
      <c r="BNC1029" s="14"/>
      <c r="BND1029" s="14"/>
      <c r="BNE1029" s="14"/>
      <c r="BNF1029" s="14"/>
      <c r="BNG1029" s="14"/>
      <c r="BNH1029" s="14"/>
      <c r="BNI1029" s="14"/>
      <c r="BNJ1029" s="14"/>
      <c r="BNK1029" s="14"/>
      <c r="BNL1029" s="14"/>
      <c r="BNM1029" s="14"/>
      <c r="BNN1029" s="14"/>
      <c r="BNO1029" s="14"/>
      <c r="BNP1029" s="14"/>
      <c r="BNQ1029" s="14"/>
      <c r="BNR1029" s="14"/>
      <c r="BNS1029" s="14"/>
      <c r="BNT1029" s="14"/>
      <c r="BNU1029" s="14"/>
      <c r="BNV1029" s="14"/>
      <c r="BNW1029" s="14"/>
      <c r="BNX1029" s="14"/>
      <c r="BNY1029" s="14"/>
      <c r="BNZ1029" s="14"/>
      <c r="BOA1029" s="14"/>
      <c r="BOB1029" s="14"/>
      <c r="BOC1029" s="14"/>
      <c r="BOD1029" s="14"/>
      <c r="BOE1029" s="14"/>
      <c r="BOF1029" s="14"/>
      <c r="BOG1029" s="14"/>
      <c r="BOH1029" s="14"/>
      <c r="BOI1029" s="14"/>
      <c r="BOJ1029" s="14"/>
      <c r="BOK1029" s="14"/>
      <c r="BOL1029" s="14"/>
      <c r="BOM1029" s="14"/>
      <c r="BON1029" s="14"/>
      <c r="BOO1029" s="14"/>
      <c r="BOP1029" s="14"/>
      <c r="BOQ1029" s="14"/>
      <c r="BOR1029" s="14"/>
      <c r="BOS1029" s="14"/>
      <c r="BOT1029" s="14"/>
      <c r="BOU1029" s="14"/>
      <c r="BOV1029" s="14"/>
      <c r="BOW1029" s="14"/>
      <c r="BOX1029" s="14"/>
      <c r="BOY1029" s="14"/>
      <c r="BOZ1029" s="14"/>
      <c r="BPA1029" s="14"/>
      <c r="BPB1029" s="14"/>
      <c r="BPC1029" s="14"/>
      <c r="BPD1029" s="14"/>
      <c r="BPE1029" s="14"/>
      <c r="BPF1029" s="14"/>
      <c r="BPG1029" s="14"/>
      <c r="BPH1029" s="14"/>
      <c r="BPI1029" s="14"/>
      <c r="BPJ1029" s="14"/>
      <c r="BPK1029" s="14"/>
      <c r="BPL1029" s="14"/>
      <c r="BPM1029" s="14"/>
      <c r="BPN1029" s="14"/>
      <c r="BPO1029" s="14"/>
      <c r="BPP1029" s="14"/>
      <c r="BPQ1029" s="14"/>
      <c r="BPR1029" s="14"/>
      <c r="BPS1029" s="14"/>
      <c r="BPT1029" s="14"/>
      <c r="BPU1029" s="14"/>
      <c r="BPV1029" s="14"/>
      <c r="BPW1029" s="14"/>
      <c r="BPX1029" s="14"/>
      <c r="BPY1029" s="14"/>
      <c r="BPZ1029" s="14"/>
      <c r="BQA1029" s="14"/>
      <c r="BQB1029" s="14"/>
      <c r="BQC1029" s="14"/>
      <c r="BQD1029" s="14"/>
      <c r="BQE1029" s="14"/>
      <c r="BQF1029" s="14"/>
      <c r="BQG1029" s="14"/>
      <c r="BQH1029" s="14"/>
      <c r="BQI1029" s="14"/>
      <c r="BQJ1029" s="14"/>
      <c r="BQK1029" s="14"/>
      <c r="BQL1029" s="14"/>
      <c r="BQM1029" s="14"/>
      <c r="BQN1029" s="14"/>
      <c r="BQO1029" s="14"/>
      <c r="BQP1029" s="14"/>
      <c r="BQQ1029" s="14"/>
      <c r="BQR1029" s="14"/>
      <c r="BQS1029" s="14"/>
      <c r="BQT1029" s="14"/>
      <c r="BQU1029" s="14"/>
      <c r="BQV1029" s="14"/>
      <c r="BQW1029" s="14"/>
      <c r="BQX1029" s="14"/>
      <c r="BQY1029" s="14"/>
      <c r="BQZ1029" s="14"/>
      <c r="BRA1029" s="14"/>
      <c r="BRB1029" s="14"/>
      <c r="BRC1029" s="14"/>
      <c r="BRD1029" s="14"/>
      <c r="BRE1029" s="14"/>
      <c r="BRF1029" s="14"/>
      <c r="BRG1029" s="14"/>
      <c r="BRH1029" s="14"/>
      <c r="BRI1029" s="14"/>
      <c r="BRJ1029" s="14"/>
      <c r="BRK1029" s="14"/>
      <c r="BRL1029" s="14"/>
      <c r="BRM1029" s="14"/>
      <c r="BRN1029" s="14"/>
      <c r="BRO1029" s="14"/>
      <c r="BRP1029" s="14"/>
      <c r="BRQ1029" s="14"/>
      <c r="BRR1029" s="14"/>
      <c r="BRS1029" s="14"/>
      <c r="BRT1029" s="14"/>
      <c r="BRU1029" s="14"/>
      <c r="BRV1029" s="14"/>
      <c r="BRW1029" s="14"/>
      <c r="BRX1029" s="14"/>
      <c r="BRY1029" s="14"/>
      <c r="BRZ1029" s="14"/>
      <c r="BSA1029" s="14"/>
      <c r="BSB1029" s="14"/>
      <c r="BSC1029" s="14"/>
      <c r="BSD1029" s="14"/>
      <c r="BSE1029" s="14"/>
      <c r="BSF1029" s="14"/>
      <c r="BSG1029" s="14"/>
      <c r="BSH1029" s="14"/>
      <c r="BSI1029" s="14"/>
      <c r="BSJ1029" s="14"/>
      <c r="BSK1029" s="14"/>
      <c r="BSL1029" s="14"/>
      <c r="BSM1029" s="14"/>
      <c r="BSN1029" s="14"/>
      <c r="BSO1029" s="14"/>
      <c r="BSP1029" s="14"/>
      <c r="BSQ1029" s="14"/>
      <c r="BSR1029" s="14"/>
      <c r="BSS1029" s="14"/>
      <c r="BST1029" s="14"/>
      <c r="BSU1029" s="14"/>
      <c r="BSV1029" s="14"/>
      <c r="BSW1029" s="14"/>
      <c r="BSX1029" s="14"/>
      <c r="BSY1029" s="14"/>
      <c r="BSZ1029" s="14"/>
      <c r="BTA1029" s="14"/>
      <c r="BTB1029" s="14"/>
      <c r="BTC1029" s="14"/>
      <c r="BTD1029" s="14"/>
      <c r="BTE1029" s="14"/>
      <c r="BTF1029" s="14"/>
      <c r="BTG1029" s="14"/>
      <c r="BTH1029" s="14"/>
      <c r="BTI1029" s="14"/>
      <c r="BTJ1029" s="14"/>
      <c r="BTK1029" s="14"/>
      <c r="BTL1029" s="14"/>
      <c r="BTM1029" s="14"/>
      <c r="BTN1029" s="14"/>
      <c r="BTO1029" s="14"/>
      <c r="BTP1029" s="14"/>
      <c r="BTQ1029" s="14"/>
      <c r="BTR1029" s="14"/>
      <c r="BTS1029" s="14"/>
      <c r="BTT1029" s="14"/>
      <c r="BTU1029" s="14"/>
      <c r="BTV1029" s="14"/>
      <c r="BTW1029" s="14"/>
      <c r="BTX1029" s="14"/>
      <c r="BTY1029" s="14"/>
      <c r="BTZ1029" s="14"/>
      <c r="BUA1029" s="14"/>
      <c r="BUB1029" s="14"/>
      <c r="BUC1029" s="14"/>
      <c r="BUD1029" s="14"/>
      <c r="BUE1029" s="14"/>
      <c r="BUF1029" s="14"/>
      <c r="BUG1029" s="14"/>
      <c r="BUH1029" s="14"/>
      <c r="BUI1029" s="14"/>
      <c r="BUJ1029" s="14"/>
      <c r="BUK1029" s="14"/>
      <c r="BUL1029" s="14"/>
      <c r="BUM1029" s="14"/>
      <c r="BUN1029" s="14"/>
      <c r="BUO1029" s="14"/>
      <c r="BUP1029" s="14"/>
      <c r="BUQ1029" s="14"/>
      <c r="BUR1029" s="14"/>
      <c r="BUS1029" s="14"/>
      <c r="BUT1029" s="14"/>
      <c r="BUU1029" s="14"/>
      <c r="BUV1029" s="14"/>
      <c r="BUW1029" s="14"/>
      <c r="BUX1029" s="14"/>
      <c r="BUY1029" s="14"/>
      <c r="BUZ1029" s="14"/>
      <c r="BVA1029" s="14"/>
      <c r="BVB1029" s="14"/>
      <c r="BVC1029" s="14"/>
      <c r="BVD1029" s="14"/>
      <c r="BVE1029" s="14"/>
      <c r="BVF1029" s="14"/>
      <c r="BVG1029" s="14"/>
      <c r="BVH1029" s="14"/>
      <c r="BVI1029" s="14"/>
      <c r="BVJ1029" s="14"/>
      <c r="BVK1029" s="14"/>
      <c r="BVL1029" s="14"/>
      <c r="BVM1029" s="14"/>
      <c r="BVN1029" s="14"/>
      <c r="BVO1029" s="14"/>
      <c r="BVP1029" s="14"/>
      <c r="BVQ1029" s="14"/>
      <c r="BVR1029" s="14"/>
      <c r="BVS1029" s="14"/>
      <c r="BVT1029" s="14"/>
      <c r="BVU1029" s="14"/>
      <c r="BVV1029" s="14"/>
      <c r="BVW1029" s="14"/>
      <c r="BVX1029" s="14"/>
      <c r="BVY1029" s="14"/>
      <c r="BVZ1029" s="14"/>
      <c r="BWA1029" s="14"/>
      <c r="BWB1029" s="14"/>
      <c r="BWC1029" s="14"/>
      <c r="BWD1029" s="14"/>
      <c r="BWE1029" s="14"/>
      <c r="BWF1029" s="14"/>
      <c r="BWG1029" s="14"/>
      <c r="BWH1029" s="14"/>
      <c r="BWI1029" s="14"/>
      <c r="BWJ1029" s="14"/>
      <c r="BWK1029" s="14"/>
      <c r="BWL1029" s="14"/>
      <c r="BWM1029" s="14"/>
      <c r="BWN1029" s="14"/>
      <c r="BWO1029" s="14"/>
      <c r="BWP1029" s="14"/>
      <c r="BWQ1029" s="14"/>
      <c r="BWR1029" s="14"/>
      <c r="BWS1029" s="14"/>
      <c r="BWT1029" s="14"/>
      <c r="BWU1029" s="14"/>
      <c r="BWV1029" s="14"/>
      <c r="BWW1029" s="14"/>
      <c r="BWX1029" s="14"/>
      <c r="BWY1029" s="14"/>
      <c r="BWZ1029" s="14"/>
      <c r="BXA1029" s="14"/>
      <c r="BXB1029" s="14"/>
      <c r="BXC1029" s="14"/>
      <c r="BXD1029" s="14"/>
      <c r="BXE1029" s="14"/>
      <c r="BXF1029" s="14"/>
      <c r="BXG1029" s="14"/>
      <c r="BXH1029" s="14"/>
      <c r="BXI1029" s="14"/>
      <c r="BXJ1029" s="14"/>
      <c r="BXK1029" s="14"/>
      <c r="BXL1029" s="14"/>
      <c r="BXM1029" s="14"/>
      <c r="BXN1029" s="14"/>
      <c r="BXO1029" s="14"/>
      <c r="BXP1029" s="14"/>
      <c r="BXQ1029" s="14"/>
      <c r="BXR1029" s="14"/>
      <c r="BXS1029" s="14"/>
      <c r="BXT1029" s="14"/>
      <c r="BXU1029" s="14"/>
      <c r="BXV1029" s="14"/>
      <c r="BXW1029" s="14"/>
      <c r="BXX1029" s="14"/>
      <c r="BXY1029" s="14"/>
      <c r="BXZ1029" s="14"/>
      <c r="BYA1029" s="14"/>
      <c r="BYB1029" s="14"/>
      <c r="BYC1029" s="14"/>
      <c r="BYD1029" s="14"/>
      <c r="BYE1029" s="14"/>
      <c r="BYF1029" s="14"/>
      <c r="BYG1029" s="14"/>
      <c r="BYH1029" s="14"/>
      <c r="BYI1029" s="14"/>
      <c r="BYJ1029" s="14"/>
      <c r="BYK1029" s="14"/>
      <c r="BYL1029" s="14"/>
      <c r="BYM1029" s="14"/>
      <c r="BYN1029" s="14"/>
      <c r="BYO1029" s="14"/>
      <c r="BYP1029" s="14"/>
      <c r="BYQ1029" s="14"/>
      <c r="BYR1029" s="14"/>
      <c r="BYS1029" s="14"/>
      <c r="BYT1029" s="14"/>
      <c r="BYU1029" s="14"/>
      <c r="BYV1029" s="14"/>
      <c r="BYW1029" s="14"/>
      <c r="BYX1029" s="14"/>
      <c r="BYY1029" s="14"/>
      <c r="BYZ1029" s="14"/>
      <c r="BZA1029" s="14"/>
      <c r="BZB1029" s="14"/>
      <c r="BZC1029" s="14"/>
      <c r="BZD1029" s="14"/>
      <c r="BZE1029" s="14"/>
      <c r="BZF1029" s="14"/>
      <c r="BZG1029" s="14"/>
      <c r="BZH1029" s="14"/>
      <c r="BZI1029" s="14"/>
      <c r="BZJ1029" s="14"/>
      <c r="BZK1029" s="14"/>
      <c r="BZL1029" s="14"/>
      <c r="BZM1029" s="14"/>
      <c r="BZN1029" s="14"/>
      <c r="BZO1029" s="14"/>
      <c r="BZP1029" s="14"/>
      <c r="BZQ1029" s="14"/>
      <c r="BZR1029" s="14"/>
      <c r="BZS1029" s="14"/>
      <c r="BZT1029" s="14"/>
      <c r="BZU1029" s="14"/>
      <c r="BZV1029" s="14"/>
      <c r="BZW1029" s="14"/>
      <c r="BZX1029" s="14"/>
      <c r="BZY1029" s="14"/>
      <c r="BZZ1029" s="14"/>
      <c r="CAA1029" s="14"/>
      <c r="CAB1029" s="14"/>
      <c r="CAC1029" s="14"/>
      <c r="CAD1029" s="14"/>
      <c r="CAE1029" s="14"/>
      <c r="CAF1029" s="14"/>
      <c r="CAG1029" s="14"/>
      <c r="CAH1029" s="14"/>
      <c r="CAI1029" s="14"/>
      <c r="CAJ1029" s="14"/>
      <c r="CAK1029" s="14"/>
      <c r="CAL1029" s="14"/>
      <c r="CAM1029" s="14"/>
      <c r="CAN1029" s="14"/>
      <c r="CAO1029" s="14"/>
      <c r="CAP1029" s="14"/>
      <c r="CAQ1029" s="14"/>
      <c r="CAR1029" s="14"/>
      <c r="CAS1029" s="14"/>
      <c r="CAT1029" s="14"/>
      <c r="CAU1029" s="14"/>
      <c r="CAV1029" s="14"/>
      <c r="CAW1029" s="14"/>
      <c r="CAX1029" s="14"/>
      <c r="CAY1029" s="14"/>
      <c r="CAZ1029" s="14"/>
      <c r="CBA1029" s="14"/>
      <c r="CBB1029" s="14"/>
      <c r="CBC1029" s="14"/>
      <c r="CBD1029" s="14"/>
      <c r="CBE1029" s="14"/>
      <c r="CBF1029" s="14"/>
      <c r="CBG1029" s="14"/>
      <c r="CBH1029" s="14"/>
      <c r="CBI1029" s="14"/>
      <c r="CBJ1029" s="14"/>
      <c r="CBK1029" s="14"/>
      <c r="CBL1029" s="14"/>
      <c r="CBM1029" s="14"/>
      <c r="CBN1029" s="14"/>
      <c r="CBO1029" s="14"/>
      <c r="CBP1029" s="14"/>
      <c r="CBQ1029" s="14"/>
      <c r="CBR1029" s="14"/>
      <c r="CBS1029" s="14"/>
      <c r="CBT1029" s="14"/>
      <c r="CBU1029" s="14"/>
      <c r="CBV1029" s="14"/>
      <c r="CBW1029" s="14"/>
      <c r="CBX1029" s="14"/>
      <c r="CBY1029" s="14"/>
      <c r="CBZ1029" s="14"/>
      <c r="CCA1029" s="14"/>
      <c r="CCB1029" s="14"/>
      <c r="CCC1029" s="14"/>
      <c r="CCD1029" s="14"/>
      <c r="CCE1029" s="14"/>
      <c r="CCF1029" s="14"/>
      <c r="CCG1029" s="14"/>
      <c r="CCH1029" s="14"/>
      <c r="CCI1029" s="14"/>
      <c r="CCJ1029" s="14"/>
      <c r="CCK1029" s="14"/>
      <c r="CCL1029" s="14"/>
      <c r="CCM1029" s="14"/>
      <c r="CCN1029" s="14"/>
      <c r="CCO1029" s="14"/>
      <c r="CCP1029" s="14"/>
      <c r="CCQ1029" s="14"/>
      <c r="CCR1029" s="14"/>
      <c r="CCS1029" s="14"/>
      <c r="CCT1029" s="14"/>
      <c r="CCU1029" s="14"/>
      <c r="CCV1029" s="14"/>
      <c r="CCW1029" s="14"/>
      <c r="CCX1029" s="14"/>
      <c r="CCY1029" s="14"/>
      <c r="CCZ1029" s="14"/>
      <c r="CDA1029" s="14"/>
      <c r="CDB1029" s="14"/>
      <c r="CDC1029" s="14"/>
      <c r="CDD1029" s="14"/>
      <c r="CDE1029" s="14"/>
      <c r="CDF1029" s="14"/>
      <c r="CDG1029" s="14"/>
      <c r="CDH1029" s="14"/>
      <c r="CDI1029" s="14"/>
      <c r="CDJ1029" s="14"/>
      <c r="CDK1029" s="14"/>
      <c r="CDL1029" s="14"/>
      <c r="CDM1029" s="14"/>
      <c r="CDN1029" s="14"/>
      <c r="CDO1029" s="14"/>
      <c r="CDP1029" s="14"/>
      <c r="CDQ1029" s="14"/>
      <c r="CDR1029" s="14"/>
      <c r="CDS1029" s="14"/>
      <c r="CDT1029" s="14"/>
      <c r="CDU1029" s="14"/>
      <c r="CDV1029" s="14"/>
      <c r="CDW1029" s="14"/>
      <c r="CDX1029" s="14"/>
      <c r="CDY1029" s="14"/>
      <c r="CDZ1029" s="14"/>
      <c r="CEA1029" s="14"/>
      <c r="CEB1029" s="14"/>
      <c r="CEC1029" s="14"/>
      <c r="CED1029" s="14"/>
      <c r="CEE1029" s="14"/>
      <c r="CEF1029" s="14"/>
      <c r="CEG1029" s="14"/>
      <c r="CEH1029" s="14"/>
      <c r="CEI1029" s="14"/>
      <c r="CEJ1029" s="14"/>
      <c r="CEK1029" s="14"/>
      <c r="CEL1029" s="14"/>
      <c r="CEM1029" s="14"/>
      <c r="CEN1029" s="14"/>
      <c r="CEO1029" s="14"/>
      <c r="CEP1029" s="14"/>
      <c r="CEQ1029" s="14"/>
      <c r="CER1029" s="14"/>
      <c r="CES1029" s="14"/>
      <c r="CET1029" s="14"/>
      <c r="CEU1029" s="14"/>
      <c r="CEV1029" s="14"/>
      <c r="CEW1029" s="14"/>
      <c r="CEX1029" s="14"/>
      <c r="CEY1029" s="14"/>
      <c r="CEZ1029" s="14"/>
      <c r="CFA1029" s="14"/>
      <c r="CFB1029" s="14"/>
      <c r="CFC1029" s="14"/>
      <c r="CFD1029" s="14"/>
      <c r="CFE1029" s="14"/>
      <c r="CFF1029" s="14"/>
      <c r="CFG1029" s="14"/>
      <c r="CFH1029" s="14"/>
      <c r="CFI1029" s="14"/>
      <c r="CFJ1029" s="14"/>
      <c r="CFK1029" s="14"/>
      <c r="CFL1029" s="14"/>
      <c r="CFM1029" s="14"/>
      <c r="CFN1029" s="14"/>
      <c r="CFO1029" s="14"/>
      <c r="CFP1029" s="14"/>
      <c r="CFQ1029" s="14"/>
      <c r="CFR1029" s="14"/>
      <c r="CFS1029" s="14"/>
      <c r="CFT1029" s="14"/>
      <c r="CFU1029" s="14"/>
      <c r="CFV1029" s="14"/>
      <c r="CFW1029" s="14"/>
      <c r="CFX1029" s="14"/>
      <c r="CFY1029" s="14"/>
      <c r="CFZ1029" s="14"/>
      <c r="CGA1029" s="14"/>
      <c r="CGB1029" s="14"/>
      <c r="CGC1029" s="14"/>
      <c r="CGD1029" s="14"/>
      <c r="CGE1029" s="14"/>
      <c r="CGF1029" s="14"/>
      <c r="CGG1029" s="14"/>
      <c r="CGH1029" s="14"/>
      <c r="CGI1029" s="14"/>
      <c r="CGJ1029" s="14"/>
      <c r="CGK1029" s="14"/>
      <c r="CGL1029" s="14"/>
      <c r="CGM1029" s="14"/>
      <c r="CGN1029" s="14"/>
      <c r="CGO1029" s="14"/>
      <c r="CGP1029" s="14"/>
      <c r="CGQ1029" s="14"/>
      <c r="CGR1029" s="14"/>
      <c r="CGS1029" s="14"/>
      <c r="CGT1029" s="14"/>
      <c r="CGU1029" s="14"/>
      <c r="CGV1029" s="14"/>
      <c r="CGW1029" s="14"/>
      <c r="CGX1029" s="14"/>
      <c r="CGY1029" s="14"/>
      <c r="CGZ1029" s="14"/>
      <c r="CHA1029" s="14"/>
      <c r="CHB1029" s="14"/>
      <c r="CHC1029" s="14"/>
      <c r="CHD1029" s="14"/>
      <c r="CHE1029" s="14"/>
      <c r="CHF1029" s="14"/>
      <c r="CHG1029" s="14"/>
      <c r="CHH1029" s="14"/>
      <c r="CHI1029" s="14"/>
      <c r="CHJ1029" s="14"/>
      <c r="CHK1029" s="14"/>
      <c r="CHL1029" s="14"/>
      <c r="CHM1029" s="14"/>
      <c r="CHN1029" s="14"/>
      <c r="CHO1029" s="14"/>
      <c r="CHP1029" s="14"/>
      <c r="CHQ1029" s="14"/>
      <c r="CHR1029" s="14"/>
      <c r="CHS1029" s="14"/>
      <c r="CHT1029" s="14"/>
      <c r="CHU1029" s="14"/>
      <c r="CHV1029" s="14"/>
      <c r="CHW1029" s="14"/>
      <c r="CHX1029" s="14"/>
      <c r="CHY1029" s="14"/>
      <c r="CHZ1029" s="14"/>
      <c r="CIA1029" s="14"/>
      <c r="CIB1029" s="14"/>
      <c r="CIC1029" s="14"/>
      <c r="CID1029" s="14"/>
      <c r="CIE1029" s="14"/>
      <c r="CIF1029" s="14"/>
      <c r="CIG1029" s="14"/>
      <c r="CIH1029" s="14"/>
      <c r="CII1029" s="14"/>
      <c r="CIJ1029" s="14"/>
      <c r="CIK1029" s="14"/>
      <c r="CIL1029" s="14"/>
      <c r="CIM1029" s="14"/>
      <c r="CIN1029" s="14"/>
      <c r="CIO1029" s="14"/>
      <c r="CIP1029" s="14"/>
      <c r="CIQ1029" s="14"/>
      <c r="CIR1029" s="14"/>
      <c r="CIS1029" s="14"/>
      <c r="CIT1029" s="14"/>
      <c r="CIU1029" s="14"/>
      <c r="CIV1029" s="14"/>
      <c r="CIW1029" s="14"/>
      <c r="CIX1029" s="14"/>
      <c r="CIY1029" s="14"/>
      <c r="CIZ1029" s="14"/>
      <c r="CJA1029" s="14"/>
      <c r="CJB1029" s="14"/>
      <c r="CJC1029" s="14"/>
      <c r="CJD1029" s="14"/>
      <c r="CJE1029" s="14"/>
      <c r="CJF1029" s="14"/>
      <c r="CJG1029" s="14"/>
      <c r="CJH1029" s="14"/>
      <c r="CJI1029" s="14"/>
      <c r="CJJ1029" s="14"/>
      <c r="CJK1029" s="14"/>
      <c r="CJL1029" s="14"/>
      <c r="CJM1029" s="14"/>
      <c r="CJN1029" s="14"/>
      <c r="CJO1029" s="14"/>
      <c r="CJP1029" s="14"/>
      <c r="CJQ1029" s="14"/>
      <c r="CJR1029" s="14"/>
      <c r="CJS1029" s="14"/>
      <c r="CJT1029" s="14"/>
      <c r="CJU1029" s="14"/>
      <c r="CJV1029" s="14"/>
      <c r="CJW1029" s="14"/>
      <c r="CJX1029" s="14"/>
      <c r="CJY1029" s="14"/>
      <c r="CJZ1029" s="14"/>
      <c r="CKA1029" s="14"/>
      <c r="CKB1029" s="14"/>
      <c r="CKC1029" s="14"/>
      <c r="CKD1029" s="14"/>
      <c r="CKE1029" s="14"/>
      <c r="CKF1029" s="14"/>
      <c r="CKG1029" s="14"/>
      <c r="CKH1029" s="14"/>
      <c r="CKI1029" s="14"/>
      <c r="CKJ1029" s="14"/>
      <c r="CKK1029" s="14"/>
      <c r="CKL1029" s="14"/>
      <c r="CKM1029" s="14"/>
      <c r="CKN1029" s="14"/>
      <c r="CKO1029" s="14"/>
      <c r="CKP1029" s="14"/>
      <c r="CKQ1029" s="14"/>
      <c r="CKR1029" s="14"/>
      <c r="CKS1029" s="14"/>
      <c r="CKT1029" s="14"/>
      <c r="CKU1029" s="14"/>
      <c r="CKV1029" s="14"/>
      <c r="CKW1029" s="14"/>
      <c r="CKX1029" s="14"/>
      <c r="CKY1029" s="14"/>
      <c r="CKZ1029" s="14"/>
      <c r="CLA1029" s="14"/>
      <c r="CLB1029" s="14"/>
      <c r="CLC1029" s="14"/>
      <c r="CLD1029" s="14"/>
      <c r="CLE1029" s="14"/>
      <c r="CLF1029" s="14"/>
      <c r="CLG1029" s="14"/>
      <c r="CLH1029" s="14"/>
      <c r="CLI1029" s="14"/>
      <c r="CLJ1029" s="14"/>
      <c r="CLK1029" s="14"/>
      <c r="CLL1029" s="14"/>
      <c r="CLM1029" s="14"/>
      <c r="CLN1029" s="14"/>
      <c r="CLO1029" s="14"/>
      <c r="CLP1029" s="14"/>
      <c r="CLQ1029" s="14"/>
      <c r="CLR1029" s="14"/>
      <c r="CLS1029" s="14"/>
      <c r="CLT1029" s="14"/>
      <c r="CLU1029" s="14"/>
      <c r="CLV1029" s="14"/>
      <c r="CLW1029" s="14"/>
      <c r="CLX1029" s="14"/>
      <c r="CLY1029" s="14"/>
      <c r="CLZ1029" s="14"/>
      <c r="CMA1029" s="14"/>
      <c r="CMB1029" s="14"/>
      <c r="CMC1029" s="14"/>
      <c r="CMD1029" s="14"/>
      <c r="CME1029" s="14"/>
      <c r="CMF1029" s="14"/>
      <c r="CMG1029" s="14"/>
      <c r="CMH1029" s="14"/>
      <c r="CMI1029" s="14"/>
      <c r="CMJ1029" s="14"/>
      <c r="CMK1029" s="14"/>
      <c r="CML1029" s="14"/>
      <c r="CMM1029" s="14"/>
      <c r="CMN1029" s="14"/>
      <c r="CMO1029" s="14"/>
      <c r="CMP1029" s="14"/>
      <c r="CMQ1029" s="14"/>
      <c r="CMR1029" s="14"/>
      <c r="CMS1029" s="14"/>
      <c r="CMT1029" s="14"/>
      <c r="CMU1029" s="14"/>
      <c r="CMV1029" s="14"/>
      <c r="CMW1029" s="14"/>
      <c r="CMX1029" s="14"/>
      <c r="CMY1029" s="14"/>
      <c r="CMZ1029" s="14"/>
      <c r="CNA1029" s="14"/>
      <c r="CNB1029" s="14"/>
      <c r="CNC1029" s="14"/>
      <c r="CND1029" s="14"/>
      <c r="CNE1029" s="14"/>
      <c r="CNF1029" s="14"/>
      <c r="CNG1029" s="14"/>
      <c r="CNH1029" s="14"/>
      <c r="CNI1029" s="14"/>
      <c r="CNJ1029" s="14"/>
      <c r="CNK1029" s="14"/>
      <c r="CNL1029" s="14"/>
      <c r="CNM1029" s="14"/>
      <c r="CNN1029" s="14"/>
      <c r="CNO1029" s="14"/>
      <c r="CNP1029" s="14"/>
      <c r="CNQ1029" s="14"/>
      <c r="CNR1029" s="14"/>
      <c r="CNS1029" s="14"/>
      <c r="CNT1029" s="14"/>
      <c r="CNU1029" s="14"/>
      <c r="CNV1029" s="14"/>
      <c r="CNW1029" s="14"/>
      <c r="CNX1029" s="14"/>
      <c r="CNY1029" s="14"/>
      <c r="CNZ1029" s="14"/>
      <c r="COA1029" s="14"/>
      <c r="COB1029" s="14"/>
      <c r="COC1029" s="14"/>
      <c r="COD1029" s="14"/>
      <c r="COE1029" s="14"/>
      <c r="COF1029" s="14"/>
      <c r="COG1029" s="14"/>
      <c r="COH1029" s="14"/>
      <c r="COI1029" s="14"/>
      <c r="COJ1029" s="14"/>
      <c r="COK1029" s="14"/>
      <c r="COL1029" s="14"/>
      <c r="COM1029" s="14"/>
      <c r="CON1029" s="14"/>
      <c r="COO1029" s="14"/>
      <c r="COP1029" s="14"/>
      <c r="COQ1029" s="14"/>
      <c r="COR1029" s="14"/>
      <c r="COS1029" s="14"/>
      <c r="COT1029" s="14"/>
      <c r="COU1029" s="14"/>
      <c r="COV1029" s="14"/>
      <c r="COW1029" s="14"/>
      <c r="COX1029" s="14"/>
      <c r="COY1029" s="14"/>
      <c r="COZ1029" s="14"/>
      <c r="CPA1029" s="14"/>
      <c r="CPB1029" s="14"/>
      <c r="CPC1029" s="14"/>
      <c r="CPD1029" s="14"/>
      <c r="CPE1029" s="14"/>
      <c r="CPF1029" s="14"/>
      <c r="CPG1029" s="14"/>
      <c r="CPH1029" s="14"/>
      <c r="CPI1029" s="14"/>
      <c r="CPJ1029" s="14"/>
      <c r="CPK1029" s="14"/>
      <c r="CPL1029" s="14"/>
      <c r="CPM1029" s="14"/>
      <c r="CPN1029" s="14"/>
      <c r="CPO1029" s="14"/>
      <c r="CPP1029" s="14"/>
      <c r="CPQ1029" s="14"/>
      <c r="CPR1029" s="14"/>
      <c r="CPS1029" s="14"/>
      <c r="CPT1029" s="14"/>
      <c r="CPU1029" s="14"/>
      <c r="CPV1029" s="14"/>
      <c r="CPW1029" s="14"/>
      <c r="CPX1029" s="14"/>
      <c r="CPY1029" s="14"/>
      <c r="CPZ1029" s="14"/>
      <c r="CQA1029" s="14"/>
      <c r="CQB1029" s="14"/>
      <c r="CQC1029" s="14"/>
      <c r="CQD1029" s="14"/>
      <c r="CQE1029" s="14"/>
      <c r="CQF1029" s="14"/>
      <c r="CQG1029" s="14"/>
      <c r="CQH1029" s="14"/>
      <c r="CQI1029" s="14"/>
      <c r="CQJ1029" s="14"/>
      <c r="CQK1029" s="14"/>
      <c r="CQL1029" s="14"/>
      <c r="CQM1029" s="14"/>
      <c r="CQN1029" s="14"/>
      <c r="CQO1029" s="14"/>
      <c r="CQP1029" s="14"/>
      <c r="CQQ1029" s="14"/>
      <c r="CQR1029" s="14"/>
      <c r="CQS1029" s="14"/>
      <c r="CQT1029" s="14"/>
      <c r="CQU1029" s="14"/>
      <c r="CQV1029" s="14"/>
      <c r="CQW1029" s="14"/>
      <c r="CQX1029" s="14"/>
      <c r="CQY1029" s="14"/>
      <c r="CQZ1029" s="14"/>
      <c r="CRA1029" s="14"/>
      <c r="CRB1029" s="14"/>
      <c r="CRC1029" s="14"/>
      <c r="CRD1029" s="14"/>
      <c r="CRE1029" s="14"/>
      <c r="CRF1029" s="14"/>
      <c r="CRG1029" s="14"/>
      <c r="CRH1029" s="14"/>
      <c r="CRI1029" s="14"/>
      <c r="CRJ1029" s="14"/>
      <c r="CRK1029" s="14"/>
      <c r="CRL1029" s="14"/>
      <c r="CRM1029" s="14"/>
      <c r="CRN1029" s="14"/>
      <c r="CRO1029" s="14"/>
      <c r="CRP1029" s="14"/>
      <c r="CRQ1029" s="14"/>
      <c r="CRR1029" s="14"/>
      <c r="CRS1029" s="14"/>
      <c r="CRT1029" s="14"/>
      <c r="CRU1029" s="14"/>
      <c r="CRV1029" s="14"/>
      <c r="CRW1029" s="14"/>
      <c r="CRX1029" s="14"/>
      <c r="CRY1029" s="14"/>
      <c r="CRZ1029" s="14"/>
      <c r="CSA1029" s="14"/>
      <c r="CSB1029" s="14"/>
      <c r="CSC1029" s="14"/>
      <c r="CSD1029" s="14"/>
      <c r="CSE1029" s="14"/>
      <c r="CSF1029" s="14"/>
      <c r="CSG1029" s="14"/>
      <c r="CSH1029" s="14"/>
      <c r="CSI1029" s="14"/>
      <c r="CSJ1029" s="14"/>
      <c r="CSK1029" s="14"/>
      <c r="CSL1029" s="14"/>
      <c r="CSM1029" s="14"/>
      <c r="CSN1029" s="14"/>
      <c r="CSO1029" s="14"/>
      <c r="CSP1029" s="14"/>
      <c r="CSQ1029" s="14"/>
      <c r="CSR1029" s="14"/>
      <c r="CSS1029" s="14"/>
      <c r="CST1029" s="14"/>
      <c r="CSU1029" s="14"/>
      <c r="CSV1029" s="14"/>
      <c r="CSW1029" s="14"/>
      <c r="CSX1029" s="14"/>
      <c r="CSY1029" s="14"/>
      <c r="CSZ1029" s="14"/>
      <c r="CTA1029" s="14"/>
      <c r="CTB1029" s="14"/>
      <c r="CTC1029" s="14"/>
      <c r="CTD1029" s="14"/>
      <c r="CTE1029" s="14"/>
      <c r="CTF1029" s="14"/>
      <c r="CTG1029" s="14"/>
      <c r="CTH1029" s="14"/>
      <c r="CTI1029" s="14"/>
      <c r="CTJ1029" s="14"/>
      <c r="CTK1029" s="14"/>
      <c r="CTL1029" s="14"/>
      <c r="CTM1029" s="14"/>
      <c r="CTN1029" s="14"/>
      <c r="CTO1029" s="14"/>
      <c r="CTP1029" s="14"/>
      <c r="CTQ1029" s="14"/>
      <c r="CTR1029" s="14"/>
      <c r="CTS1029" s="14"/>
      <c r="CTT1029" s="14"/>
      <c r="CTU1029" s="14"/>
      <c r="CTV1029" s="14"/>
      <c r="CTW1029" s="14"/>
      <c r="CTX1029" s="14"/>
      <c r="CTY1029" s="14"/>
      <c r="CTZ1029" s="14"/>
      <c r="CUA1029" s="14"/>
      <c r="CUB1029" s="14"/>
      <c r="CUC1029" s="14"/>
      <c r="CUD1029" s="14"/>
      <c r="CUE1029" s="14"/>
      <c r="CUF1029" s="14"/>
      <c r="CUG1029" s="14"/>
      <c r="CUH1029" s="14"/>
      <c r="CUI1029" s="14"/>
      <c r="CUJ1029" s="14"/>
      <c r="CUK1029" s="14"/>
      <c r="CUL1029" s="14"/>
      <c r="CUM1029" s="14"/>
      <c r="CUN1029" s="14"/>
      <c r="CUO1029" s="14"/>
      <c r="CUP1029" s="14"/>
      <c r="CUQ1029" s="14"/>
      <c r="CUR1029" s="14"/>
      <c r="CUS1029" s="14"/>
      <c r="CUT1029" s="14"/>
      <c r="CUU1029" s="14"/>
      <c r="CUV1029" s="14"/>
      <c r="CUW1029" s="14"/>
      <c r="CUX1029" s="14"/>
      <c r="CUY1029" s="14"/>
      <c r="CUZ1029" s="14"/>
      <c r="CVA1029" s="14"/>
      <c r="CVB1029" s="14"/>
      <c r="CVC1029" s="14"/>
      <c r="CVD1029" s="14"/>
      <c r="CVE1029" s="14"/>
      <c r="CVF1029" s="14"/>
      <c r="CVG1029" s="14"/>
      <c r="CVH1029" s="14"/>
      <c r="CVI1029" s="14"/>
      <c r="CVJ1029" s="14"/>
      <c r="CVK1029" s="14"/>
      <c r="CVL1029" s="14"/>
      <c r="CVM1029" s="14"/>
      <c r="CVN1029" s="14"/>
      <c r="CVO1029" s="14"/>
      <c r="CVP1029" s="14"/>
      <c r="CVQ1029" s="14"/>
      <c r="CVR1029" s="14"/>
      <c r="CVS1029" s="14"/>
      <c r="CVT1029" s="14"/>
      <c r="CVU1029" s="14"/>
      <c r="CVV1029" s="14"/>
      <c r="CVW1029" s="14"/>
      <c r="CVX1029" s="14"/>
      <c r="CVY1029" s="14"/>
      <c r="CVZ1029" s="14"/>
      <c r="CWA1029" s="14"/>
      <c r="CWB1029" s="14"/>
      <c r="CWC1029" s="14"/>
      <c r="CWD1029" s="14"/>
      <c r="CWE1029" s="14"/>
      <c r="CWF1029" s="14"/>
      <c r="CWG1029" s="14"/>
      <c r="CWH1029" s="14"/>
      <c r="CWI1029" s="14"/>
      <c r="CWJ1029" s="14"/>
      <c r="CWK1029" s="14"/>
      <c r="CWL1029" s="14"/>
      <c r="CWM1029" s="14"/>
      <c r="CWN1029" s="14"/>
      <c r="CWO1029" s="14"/>
      <c r="CWP1029" s="14"/>
      <c r="CWQ1029" s="14"/>
      <c r="CWR1029" s="14"/>
      <c r="CWS1029" s="14"/>
      <c r="CWT1029" s="14"/>
      <c r="CWU1029" s="14"/>
      <c r="CWV1029" s="14"/>
      <c r="CWW1029" s="14"/>
      <c r="CWX1029" s="14"/>
      <c r="CWY1029" s="14"/>
      <c r="CWZ1029" s="14"/>
      <c r="CXA1029" s="14"/>
      <c r="CXB1029" s="14"/>
      <c r="CXC1029" s="14"/>
      <c r="CXD1029" s="14"/>
      <c r="CXE1029" s="14"/>
      <c r="CXF1029" s="14"/>
      <c r="CXG1029" s="14"/>
      <c r="CXH1029" s="14"/>
      <c r="CXI1029" s="14"/>
      <c r="CXJ1029" s="14"/>
      <c r="CXK1029" s="14"/>
      <c r="CXL1029" s="14"/>
      <c r="CXM1029" s="14"/>
      <c r="CXN1029" s="14"/>
      <c r="CXO1029" s="14"/>
      <c r="CXP1029" s="14"/>
      <c r="CXQ1029" s="14"/>
      <c r="CXR1029" s="14"/>
      <c r="CXS1029" s="14"/>
      <c r="CXT1029" s="14"/>
      <c r="CXU1029" s="14"/>
      <c r="CXV1029" s="14"/>
      <c r="CXW1029" s="14"/>
      <c r="CXX1029" s="14"/>
      <c r="CXY1029" s="14"/>
      <c r="CXZ1029" s="14"/>
      <c r="CYA1029" s="14"/>
      <c r="CYB1029" s="14"/>
      <c r="CYC1029" s="14"/>
      <c r="CYD1029" s="14"/>
      <c r="CYE1029" s="14"/>
      <c r="CYF1029" s="14"/>
      <c r="CYG1029" s="14"/>
      <c r="CYH1029" s="14"/>
      <c r="CYI1029" s="14"/>
      <c r="CYJ1029" s="14"/>
      <c r="CYK1029" s="14"/>
      <c r="CYL1029" s="14"/>
      <c r="CYM1029" s="14"/>
      <c r="CYN1029" s="14"/>
      <c r="CYO1029" s="14"/>
      <c r="CYP1029" s="14"/>
      <c r="CYQ1029" s="14"/>
      <c r="CYR1029" s="14"/>
      <c r="CYS1029" s="14"/>
      <c r="CYT1029" s="14"/>
      <c r="CYU1029" s="14"/>
      <c r="CYV1029" s="14"/>
      <c r="CYW1029" s="14"/>
      <c r="CYX1029" s="14"/>
      <c r="CYY1029" s="14"/>
      <c r="CYZ1029" s="14"/>
      <c r="CZA1029" s="14"/>
      <c r="CZB1029" s="14"/>
      <c r="CZC1029" s="14"/>
      <c r="CZD1029" s="14"/>
      <c r="CZE1029" s="14"/>
      <c r="CZF1029" s="14"/>
      <c r="CZG1029" s="14"/>
      <c r="CZH1029" s="14"/>
      <c r="CZI1029" s="14"/>
      <c r="CZJ1029" s="14"/>
      <c r="CZK1029" s="14"/>
      <c r="CZL1029" s="14"/>
      <c r="CZM1029" s="14"/>
      <c r="CZN1029" s="14"/>
      <c r="CZO1029" s="14"/>
      <c r="CZP1029" s="14"/>
      <c r="CZQ1029" s="14"/>
      <c r="CZR1029" s="14"/>
      <c r="CZS1029" s="14"/>
      <c r="CZT1029" s="14"/>
      <c r="CZU1029" s="14"/>
      <c r="CZV1029" s="14"/>
      <c r="CZW1029" s="14"/>
      <c r="CZX1029" s="14"/>
      <c r="CZY1029" s="14"/>
      <c r="CZZ1029" s="14"/>
      <c r="DAA1029" s="14"/>
      <c r="DAB1029" s="14"/>
      <c r="DAC1029" s="14"/>
      <c r="DAD1029" s="14"/>
      <c r="DAE1029" s="14"/>
      <c r="DAF1029" s="14"/>
      <c r="DAG1029" s="14"/>
      <c r="DAH1029" s="14"/>
      <c r="DAI1029" s="14"/>
      <c r="DAJ1029" s="14"/>
      <c r="DAK1029" s="14"/>
      <c r="DAL1029" s="14"/>
      <c r="DAM1029" s="14"/>
      <c r="DAN1029" s="14"/>
      <c r="DAO1029" s="14"/>
      <c r="DAP1029" s="14"/>
      <c r="DAQ1029" s="14"/>
      <c r="DAR1029" s="14"/>
      <c r="DAS1029" s="14"/>
      <c r="DAT1029" s="14"/>
      <c r="DAU1029" s="14"/>
      <c r="DAV1029" s="14"/>
      <c r="DAW1029" s="14"/>
      <c r="DAX1029" s="14"/>
      <c r="DAY1029" s="14"/>
      <c r="DAZ1029" s="14"/>
      <c r="DBA1029" s="14"/>
      <c r="DBB1029" s="14"/>
      <c r="DBC1029" s="14"/>
      <c r="DBD1029" s="14"/>
      <c r="DBE1029" s="14"/>
      <c r="DBF1029" s="14"/>
      <c r="DBG1029" s="14"/>
      <c r="DBH1029" s="14"/>
      <c r="DBI1029" s="14"/>
      <c r="DBJ1029" s="14"/>
      <c r="DBK1029" s="14"/>
      <c r="DBL1029" s="14"/>
      <c r="DBM1029" s="14"/>
      <c r="DBN1029" s="14"/>
      <c r="DBO1029" s="14"/>
      <c r="DBP1029" s="14"/>
      <c r="DBQ1029" s="14"/>
      <c r="DBR1029" s="14"/>
      <c r="DBS1029" s="14"/>
      <c r="DBT1029" s="14"/>
      <c r="DBU1029" s="14"/>
      <c r="DBV1029" s="14"/>
      <c r="DBW1029" s="14"/>
      <c r="DBX1029" s="14"/>
      <c r="DBY1029" s="14"/>
      <c r="DBZ1029" s="14"/>
      <c r="DCA1029" s="14"/>
      <c r="DCB1029" s="14"/>
      <c r="DCC1029" s="14"/>
      <c r="DCD1029" s="14"/>
      <c r="DCE1029" s="14"/>
      <c r="DCF1029" s="14"/>
      <c r="DCG1029" s="14"/>
      <c r="DCH1029" s="14"/>
      <c r="DCI1029" s="14"/>
      <c r="DCJ1029" s="14"/>
      <c r="DCK1029" s="14"/>
      <c r="DCL1029" s="14"/>
      <c r="DCM1029" s="14"/>
      <c r="DCN1029" s="14"/>
      <c r="DCO1029" s="14"/>
      <c r="DCP1029" s="14"/>
      <c r="DCQ1029" s="14"/>
      <c r="DCR1029" s="14"/>
      <c r="DCS1029" s="14"/>
      <c r="DCT1029" s="14"/>
      <c r="DCU1029" s="14"/>
      <c r="DCV1029" s="14"/>
      <c r="DCW1029" s="14"/>
      <c r="DCX1029" s="14"/>
      <c r="DCY1029" s="14"/>
      <c r="DCZ1029" s="14"/>
      <c r="DDA1029" s="14"/>
      <c r="DDB1029" s="14"/>
      <c r="DDC1029" s="14"/>
      <c r="DDD1029" s="14"/>
      <c r="DDE1029" s="14"/>
      <c r="DDF1029" s="14"/>
      <c r="DDG1029" s="14"/>
      <c r="DDH1029" s="14"/>
      <c r="DDI1029" s="14"/>
      <c r="DDJ1029" s="14"/>
      <c r="DDK1029" s="14"/>
      <c r="DDL1029" s="14"/>
      <c r="DDM1029" s="14"/>
      <c r="DDN1029" s="14"/>
      <c r="DDO1029" s="14"/>
      <c r="DDP1029" s="14"/>
      <c r="DDQ1029" s="14"/>
      <c r="DDR1029" s="14"/>
      <c r="DDS1029" s="14"/>
      <c r="DDT1029" s="14"/>
      <c r="DDU1029" s="14"/>
      <c r="DDV1029" s="14"/>
      <c r="DDW1029" s="14"/>
      <c r="DDX1029" s="14"/>
      <c r="DDY1029" s="14"/>
      <c r="DDZ1029" s="14"/>
      <c r="DEA1029" s="14"/>
      <c r="DEB1029" s="14"/>
      <c r="DEC1029" s="14"/>
      <c r="DED1029" s="14"/>
      <c r="DEE1029" s="14"/>
      <c r="DEF1029" s="14"/>
      <c r="DEG1029" s="14"/>
      <c r="DEH1029" s="14"/>
      <c r="DEI1029" s="14"/>
      <c r="DEJ1029" s="14"/>
      <c r="DEK1029" s="14"/>
      <c r="DEL1029" s="14"/>
      <c r="DEM1029" s="14"/>
      <c r="DEN1029" s="14"/>
      <c r="DEO1029" s="14"/>
      <c r="DEP1029" s="14"/>
      <c r="DEQ1029" s="14"/>
      <c r="DER1029" s="14"/>
      <c r="DES1029" s="14"/>
      <c r="DET1029" s="14"/>
      <c r="DEU1029" s="14"/>
      <c r="DEV1029" s="14"/>
      <c r="DEW1029" s="14"/>
      <c r="DEX1029" s="14"/>
      <c r="DEY1029" s="14"/>
      <c r="DEZ1029" s="14"/>
      <c r="DFA1029" s="14"/>
      <c r="DFB1029" s="14"/>
      <c r="DFC1029" s="14"/>
      <c r="DFD1029" s="14"/>
      <c r="DFE1029" s="14"/>
      <c r="DFF1029" s="14"/>
      <c r="DFG1029" s="14"/>
      <c r="DFH1029" s="14"/>
      <c r="DFI1029" s="14"/>
      <c r="DFJ1029" s="14"/>
      <c r="DFK1029" s="14"/>
      <c r="DFL1029" s="14"/>
      <c r="DFM1029" s="14"/>
      <c r="DFN1029" s="14"/>
      <c r="DFO1029" s="14"/>
      <c r="DFP1029" s="14"/>
      <c r="DFQ1029" s="14"/>
      <c r="DFR1029" s="14"/>
      <c r="DFS1029" s="14"/>
      <c r="DFT1029" s="14"/>
      <c r="DFU1029" s="14"/>
      <c r="DFV1029" s="14"/>
      <c r="DFW1029" s="14"/>
      <c r="DFX1029" s="14"/>
      <c r="DFY1029" s="14"/>
      <c r="DFZ1029" s="14"/>
      <c r="DGA1029" s="14"/>
      <c r="DGB1029" s="14"/>
      <c r="DGC1029" s="14"/>
      <c r="DGD1029" s="14"/>
      <c r="DGE1029" s="14"/>
      <c r="DGF1029" s="14"/>
      <c r="DGG1029" s="14"/>
      <c r="DGH1029" s="14"/>
      <c r="DGI1029" s="14"/>
      <c r="DGJ1029" s="14"/>
      <c r="DGK1029" s="14"/>
      <c r="DGL1029" s="14"/>
      <c r="DGM1029" s="14"/>
      <c r="DGN1029" s="14"/>
      <c r="DGO1029" s="14"/>
      <c r="DGP1029" s="14"/>
      <c r="DGQ1029" s="14"/>
      <c r="DGR1029" s="14"/>
      <c r="DGS1029" s="14"/>
      <c r="DGT1029" s="14"/>
      <c r="DGU1029" s="14"/>
      <c r="DGV1029" s="14"/>
      <c r="DGW1029" s="14"/>
      <c r="DGX1029" s="14"/>
      <c r="DGY1029" s="14"/>
      <c r="DGZ1029" s="14"/>
      <c r="DHA1029" s="14"/>
      <c r="DHB1029" s="14"/>
      <c r="DHC1029" s="14"/>
      <c r="DHD1029" s="14"/>
      <c r="DHE1029" s="14"/>
      <c r="DHF1029" s="14"/>
      <c r="DHG1029" s="14"/>
      <c r="DHH1029" s="14"/>
      <c r="DHI1029" s="14"/>
      <c r="DHJ1029" s="14"/>
      <c r="DHK1029" s="14"/>
      <c r="DHL1029" s="14"/>
      <c r="DHM1029" s="14"/>
      <c r="DHN1029" s="14"/>
      <c r="DHO1029" s="14"/>
      <c r="DHP1029" s="14"/>
      <c r="DHQ1029" s="14"/>
      <c r="DHR1029" s="14"/>
      <c r="DHS1029" s="14"/>
      <c r="DHT1029" s="14"/>
      <c r="DHU1029" s="14"/>
      <c r="DHV1029" s="14"/>
      <c r="DHW1029" s="14"/>
      <c r="DHX1029" s="14"/>
      <c r="DHY1029" s="14"/>
      <c r="DHZ1029" s="14"/>
      <c r="DIA1029" s="14"/>
      <c r="DIB1029" s="14"/>
      <c r="DIC1029" s="14"/>
      <c r="DID1029" s="14"/>
      <c r="DIE1029" s="14"/>
      <c r="DIF1029" s="14"/>
      <c r="DIG1029" s="14"/>
      <c r="DIH1029" s="14"/>
      <c r="DII1029" s="14"/>
      <c r="DIJ1029" s="14"/>
      <c r="DIK1029" s="14"/>
      <c r="DIL1029" s="14"/>
      <c r="DIM1029" s="14"/>
      <c r="DIN1029" s="14"/>
      <c r="DIO1029" s="14"/>
      <c r="DIP1029" s="14"/>
      <c r="DIQ1029" s="14"/>
      <c r="DIR1029" s="14"/>
      <c r="DIS1029" s="14"/>
      <c r="DIT1029" s="14"/>
      <c r="DIU1029" s="14"/>
      <c r="DIV1029" s="14"/>
      <c r="DIW1029" s="14"/>
      <c r="DIX1029" s="14"/>
      <c r="DIY1029" s="14"/>
      <c r="DIZ1029" s="14"/>
      <c r="DJA1029" s="14"/>
      <c r="DJB1029" s="14"/>
      <c r="DJC1029" s="14"/>
      <c r="DJD1029" s="14"/>
      <c r="DJE1029" s="14"/>
      <c r="DJF1029" s="14"/>
      <c r="DJG1029" s="14"/>
      <c r="DJH1029" s="14"/>
      <c r="DJI1029" s="14"/>
      <c r="DJJ1029" s="14"/>
      <c r="DJK1029" s="14"/>
      <c r="DJL1029" s="14"/>
      <c r="DJM1029" s="14"/>
      <c r="DJN1029" s="14"/>
      <c r="DJO1029" s="14"/>
      <c r="DJP1029" s="14"/>
      <c r="DJQ1029" s="14"/>
      <c r="DJR1029" s="14"/>
      <c r="DJS1029" s="14"/>
      <c r="DJT1029" s="14"/>
      <c r="DJU1029" s="14"/>
      <c r="DJV1029" s="14"/>
      <c r="DJW1029" s="14"/>
      <c r="DJX1029" s="14"/>
      <c r="DJY1029" s="14"/>
      <c r="DJZ1029" s="14"/>
      <c r="DKA1029" s="14"/>
      <c r="DKB1029" s="14"/>
      <c r="DKC1029" s="14"/>
      <c r="DKD1029" s="14"/>
      <c r="DKE1029" s="14"/>
      <c r="DKF1029" s="14"/>
      <c r="DKG1029" s="14"/>
      <c r="DKH1029" s="14"/>
      <c r="DKI1029" s="14"/>
      <c r="DKJ1029" s="14"/>
      <c r="DKK1029" s="14"/>
      <c r="DKL1029" s="14"/>
      <c r="DKM1029" s="14"/>
      <c r="DKN1029" s="14"/>
      <c r="DKO1029" s="14"/>
      <c r="DKP1029" s="14"/>
      <c r="DKQ1029" s="14"/>
      <c r="DKR1029" s="14"/>
      <c r="DKS1029" s="14"/>
      <c r="DKT1029" s="14"/>
      <c r="DKU1029" s="14"/>
      <c r="DKV1029" s="14"/>
      <c r="DKW1029" s="14"/>
      <c r="DKX1029" s="14"/>
      <c r="DKY1029" s="14"/>
      <c r="DKZ1029" s="14"/>
      <c r="DLA1029" s="14"/>
      <c r="DLB1029" s="14"/>
      <c r="DLC1029" s="14"/>
      <c r="DLD1029" s="14"/>
      <c r="DLE1029" s="14"/>
      <c r="DLF1029" s="14"/>
      <c r="DLG1029" s="14"/>
      <c r="DLH1029" s="14"/>
      <c r="DLI1029" s="14"/>
      <c r="DLJ1029" s="14"/>
      <c r="DLK1029" s="14"/>
      <c r="DLL1029" s="14"/>
      <c r="DLM1029" s="14"/>
      <c r="DLN1029" s="14"/>
      <c r="DLO1029" s="14"/>
      <c r="DLP1029" s="14"/>
      <c r="DLQ1029" s="14"/>
      <c r="DLR1029" s="14"/>
      <c r="DLS1029" s="14"/>
      <c r="DLT1029" s="14"/>
      <c r="DLU1029" s="14"/>
      <c r="DLV1029" s="14"/>
      <c r="DLW1029" s="14"/>
      <c r="DLX1029" s="14"/>
      <c r="DLY1029" s="14"/>
      <c r="DLZ1029" s="14"/>
      <c r="DMA1029" s="14"/>
      <c r="DMB1029" s="14"/>
      <c r="DMC1029" s="14"/>
      <c r="DMD1029" s="14"/>
      <c r="DME1029" s="14"/>
      <c r="DMF1029" s="14"/>
      <c r="DMG1029" s="14"/>
      <c r="DMH1029" s="14"/>
      <c r="DMI1029" s="14"/>
      <c r="DMJ1029" s="14"/>
      <c r="DMK1029" s="14"/>
      <c r="DML1029" s="14"/>
      <c r="DMM1029" s="14"/>
      <c r="DMN1029" s="14"/>
      <c r="DMO1029" s="14"/>
      <c r="DMP1029" s="14"/>
      <c r="DMQ1029" s="14"/>
      <c r="DMR1029" s="14"/>
      <c r="DMS1029" s="14"/>
      <c r="DMT1029" s="14"/>
      <c r="DMU1029" s="14"/>
      <c r="DMV1029" s="14"/>
      <c r="DMW1029" s="14"/>
      <c r="DMX1029" s="14"/>
      <c r="DMY1029" s="14"/>
      <c r="DMZ1029" s="14"/>
      <c r="DNA1029" s="14"/>
      <c r="DNB1029" s="14"/>
      <c r="DNC1029" s="14"/>
      <c r="DND1029" s="14"/>
      <c r="DNE1029" s="14"/>
      <c r="DNF1029" s="14"/>
      <c r="DNG1029" s="14"/>
      <c r="DNH1029" s="14"/>
      <c r="DNI1029" s="14"/>
      <c r="DNJ1029" s="14"/>
      <c r="DNK1029" s="14"/>
      <c r="DNL1029" s="14"/>
      <c r="DNM1029" s="14"/>
      <c r="DNN1029" s="14"/>
      <c r="DNO1029" s="14"/>
      <c r="DNP1029" s="14"/>
      <c r="DNQ1029" s="14"/>
      <c r="DNR1029" s="14"/>
      <c r="DNS1029" s="14"/>
      <c r="DNT1029" s="14"/>
      <c r="DNU1029" s="14"/>
      <c r="DNV1029" s="14"/>
      <c r="DNW1029" s="14"/>
      <c r="DNX1029" s="14"/>
      <c r="DNY1029" s="14"/>
      <c r="DNZ1029" s="14"/>
      <c r="DOA1029" s="14"/>
      <c r="DOB1029" s="14"/>
      <c r="DOC1029" s="14"/>
      <c r="DOD1029" s="14"/>
      <c r="DOE1029" s="14"/>
      <c r="DOF1029" s="14"/>
      <c r="DOG1029" s="14"/>
      <c r="DOH1029" s="14"/>
      <c r="DOI1029" s="14"/>
      <c r="DOJ1029" s="14"/>
      <c r="DOK1029" s="14"/>
      <c r="DOL1029" s="14"/>
      <c r="DOM1029" s="14"/>
      <c r="DON1029" s="14"/>
      <c r="DOO1029" s="14"/>
      <c r="DOP1029" s="14"/>
      <c r="DOQ1029" s="14"/>
      <c r="DOR1029" s="14"/>
      <c r="DOS1029" s="14"/>
      <c r="DOT1029" s="14"/>
      <c r="DOU1029" s="14"/>
      <c r="DOV1029" s="14"/>
      <c r="DOW1029" s="14"/>
      <c r="DOX1029" s="14"/>
      <c r="DOY1029" s="14"/>
      <c r="DOZ1029" s="14"/>
      <c r="DPA1029" s="14"/>
      <c r="DPB1029" s="14"/>
      <c r="DPC1029" s="14"/>
      <c r="DPD1029" s="14"/>
      <c r="DPE1029" s="14"/>
      <c r="DPF1029" s="14"/>
      <c r="DPG1029" s="14"/>
      <c r="DPH1029" s="14"/>
      <c r="DPI1029" s="14"/>
      <c r="DPJ1029" s="14"/>
      <c r="DPK1029" s="14"/>
      <c r="DPL1029" s="14"/>
      <c r="DPM1029" s="14"/>
      <c r="DPN1029" s="14"/>
      <c r="DPO1029" s="14"/>
      <c r="DPP1029" s="14"/>
      <c r="DPQ1029" s="14"/>
      <c r="DPR1029" s="14"/>
      <c r="DPS1029" s="14"/>
      <c r="DPT1029" s="14"/>
      <c r="DPU1029" s="14"/>
      <c r="DPV1029" s="14"/>
      <c r="DPW1029" s="14"/>
      <c r="DPX1029" s="14"/>
      <c r="DPY1029" s="14"/>
      <c r="DPZ1029" s="14"/>
      <c r="DQA1029" s="14"/>
      <c r="DQB1029" s="14"/>
      <c r="DQC1029" s="14"/>
      <c r="DQD1029" s="14"/>
      <c r="DQE1029" s="14"/>
      <c r="DQF1029" s="14"/>
      <c r="DQG1029" s="14"/>
      <c r="DQH1029" s="14"/>
      <c r="DQI1029" s="14"/>
      <c r="DQJ1029" s="14"/>
      <c r="DQK1029" s="14"/>
      <c r="DQL1029" s="14"/>
      <c r="DQM1029" s="14"/>
      <c r="DQN1029" s="14"/>
      <c r="DQO1029" s="14"/>
      <c r="DQP1029" s="14"/>
      <c r="DQQ1029" s="14"/>
      <c r="DQR1029" s="14"/>
      <c r="DQS1029" s="14"/>
      <c r="DQT1029" s="14"/>
      <c r="DQU1029" s="14"/>
      <c r="DQV1029" s="14"/>
      <c r="DQW1029" s="14"/>
      <c r="DQX1029" s="14"/>
      <c r="DQY1029" s="14"/>
      <c r="DQZ1029" s="14"/>
      <c r="DRA1029" s="14"/>
      <c r="DRB1029" s="14"/>
      <c r="DRC1029" s="14"/>
      <c r="DRD1029" s="14"/>
      <c r="DRE1029" s="14"/>
      <c r="DRF1029" s="14"/>
      <c r="DRG1029" s="14"/>
      <c r="DRH1029" s="14"/>
      <c r="DRI1029" s="14"/>
      <c r="DRJ1029" s="14"/>
      <c r="DRK1029" s="14"/>
      <c r="DRL1029" s="14"/>
      <c r="DRM1029" s="14"/>
      <c r="DRN1029" s="14"/>
      <c r="DRO1029" s="14"/>
      <c r="DRP1029" s="14"/>
      <c r="DRQ1029" s="14"/>
      <c r="DRR1029" s="14"/>
      <c r="DRS1029" s="14"/>
      <c r="DRT1029" s="14"/>
      <c r="DRU1029" s="14"/>
      <c r="DRV1029" s="14"/>
      <c r="DRW1029" s="14"/>
      <c r="DRX1029" s="14"/>
      <c r="DRY1029" s="14"/>
      <c r="DRZ1029" s="14"/>
      <c r="DSA1029" s="14"/>
      <c r="DSB1029" s="14"/>
      <c r="DSC1029" s="14"/>
      <c r="DSD1029" s="14"/>
      <c r="DSE1029" s="14"/>
      <c r="DSF1029" s="14"/>
      <c r="DSG1029" s="14"/>
      <c r="DSH1029" s="14"/>
      <c r="DSI1029" s="14"/>
      <c r="DSJ1029" s="14"/>
      <c r="DSK1029" s="14"/>
      <c r="DSL1029" s="14"/>
      <c r="DSM1029" s="14"/>
      <c r="DSN1029" s="14"/>
      <c r="DSO1029" s="14"/>
      <c r="DSP1029" s="14"/>
      <c r="DSQ1029" s="14"/>
      <c r="DSR1029" s="14"/>
      <c r="DSS1029" s="14"/>
      <c r="DST1029" s="14"/>
      <c r="DSU1029" s="14"/>
      <c r="DSV1029" s="14"/>
      <c r="DSW1029" s="14"/>
      <c r="DSX1029" s="14"/>
      <c r="DSY1029" s="14"/>
      <c r="DSZ1029" s="14"/>
      <c r="DTA1029" s="14"/>
      <c r="DTB1029" s="14"/>
      <c r="DTC1029" s="14"/>
      <c r="DTD1029" s="14"/>
      <c r="DTE1029" s="14"/>
      <c r="DTF1029" s="14"/>
      <c r="DTG1029" s="14"/>
      <c r="DTH1029" s="14"/>
      <c r="DTI1029" s="14"/>
      <c r="DTJ1029" s="14"/>
      <c r="DTK1029" s="14"/>
      <c r="DTL1029" s="14"/>
      <c r="DTM1029" s="14"/>
      <c r="DTN1029" s="14"/>
      <c r="DTO1029" s="14"/>
      <c r="DTP1029" s="14"/>
      <c r="DTQ1029" s="14"/>
      <c r="DTR1029" s="14"/>
      <c r="DTS1029" s="14"/>
      <c r="DTT1029" s="14"/>
      <c r="DTU1029" s="14"/>
      <c r="DTV1029" s="14"/>
      <c r="DTW1029" s="14"/>
      <c r="DTX1029" s="14"/>
      <c r="DTY1029" s="14"/>
      <c r="DTZ1029" s="14"/>
      <c r="DUA1029" s="14"/>
      <c r="DUB1029" s="14"/>
      <c r="DUC1029" s="14"/>
      <c r="DUD1029" s="14"/>
      <c r="DUE1029" s="14"/>
      <c r="DUF1029" s="14"/>
      <c r="DUG1029" s="14"/>
      <c r="DUH1029" s="14"/>
      <c r="DUI1029" s="14"/>
      <c r="DUJ1029" s="14"/>
      <c r="DUK1029" s="14"/>
      <c r="DUL1029" s="14"/>
      <c r="DUM1029" s="14"/>
      <c r="DUN1029" s="14"/>
      <c r="DUO1029" s="14"/>
      <c r="DUP1029" s="14"/>
      <c r="DUQ1029" s="14"/>
      <c r="DUR1029" s="14"/>
      <c r="DUS1029" s="14"/>
      <c r="DUT1029" s="14"/>
      <c r="DUU1029" s="14"/>
      <c r="DUV1029" s="14"/>
      <c r="DUW1029" s="14"/>
      <c r="DUX1029" s="14"/>
      <c r="DUY1029" s="14"/>
      <c r="DUZ1029" s="14"/>
      <c r="DVA1029" s="14"/>
      <c r="DVB1029" s="14"/>
      <c r="DVC1029" s="14"/>
      <c r="DVD1029" s="14"/>
      <c r="DVE1029" s="14"/>
      <c r="DVF1029" s="14"/>
      <c r="DVG1029" s="14"/>
      <c r="DVH1029" s="14"/>
      <c r="DVI1029" s="14"/>
      <c r="DVJ1029" s="14"/>
      <c r="DVK1029" s="14"/>
      <c r="DVL1029" s="14"/>
      <c r="DVM1029" s="14"/>
      <c r="DVN1029" s="14"/>
      <c r="DVO1029" s="14"/>
      <c r="DVP1029" s="14"/>
      <c r="DVQ1029" s="14"/>
      <c r="DVR1029" s="14"/>
      <c r="DVS1029" s="14"/>
      <c r="DVT1029" s="14"/>
      <c r="DVU1029" s="14"/>
      <c r="DVV1029" s="14"/>
      <c r="DVW1029" s="14"/>
      <c r="DVX1029" s="14"/>
      <c r="DVY1029" s="14"/>
      <c r="DVZ1029" s="14"/>
      <c r="DWA1029" s="14"/>
      <c r="DWB1029" s="14"/>
      <c r="DWC1029" s="14"/>
      <c r="DWD1029" s="14"/>
      <c r="DWE1029" s="14"/>
      <c r="DWF1029" s="14"/>
      <c r="DWG1029" s="14"/>
      <c r="DWH1029" s="14"/>
      <c r="DWI1029" s="14"/>
      <c r="DWJ1029" s="14"/>
      <c r="DWK1029" s="14"/>
      <c r="DWL1029" s="14"/>
      <c r="DWM1029" s="14"/>
      <c r="DWN1029" s="14"/>
      <c r="DWO1029" s="14"/>
      <c r="DWP1029" s="14"/>
      <c r="DWQ1029" s="14"/>
      <c r="DWR1029" s="14"/>
      <c r="DWS1029" s="14"/>
      <c r="DWT1029" s="14"/>
      <c r="DWU1029" s="14"/>
      <c r="DWV1029" s="14"/>
      <c r="DWW1029" s="14"/>
      <c r="DWX1029" s="14"/>
      <c r="DWY1029" s="14"/>
      <c r="DWZ1029" s="14"/>
      <c r="DXA1029" s="14"/>
      <c r="DXB1029" s="14"/>
      <c r="DXC1029" s="14"/>
      <c r="DXD1029" s="14"/>
      <c r="DXE1029" s="14"/>
      <c r="DXF1029" s="14"/>
      <c r="DXG1029" s="14"/>
      <c r="DXH1029" s="14"/>
      <c r="DXI1029" s="14"/>
      <c r="DXJ1029" s="14"/>
      <c r="DXK1029" s="14"/>
      <c r="DXL1029" s="14"/>
      <c r="DXM1029" s="14"/>
      <c r="DXN1029" s="14"/>
      <c r="DXO1029" s="14"/>
      <c r="DXP1029" s="14"/>
      <c r="DXQ1029" s="14"/>
      <c r="DXR1029" s="14"/>
      <c r="DXS1029" s="14"/>
      <c r="DXT1029" s="14"/>
      <c r="DXU1029" s="14"/>
      <c r="DXV1029" s="14"/>
      <c r="DXW1029" s="14"/>
      <c r="DXX1029" s="14"/>
      <c r="DXY1029" s="14"/>
      <c r="DXZ1029" s="14"/>
      <c r="DYA1029" s="14"/>
      <c r="DYB1029" s="14"/>
      <c r="DYC1029" s="14"/>
      <c r="DYD1029" s="14"/>
      <c r="DYE1029" s="14"/>
      <c r="DYF1029" s="14"/>
      <c r="DYG1029" s="14"/>
      <c r="DYH1029" s="14"/>
      <c r="DYI1029" s="14"/>
      <c r="DYJ1029" s="14"/>
      <c r="DYK1029" s="14"/>
      <c r="DYL1029" s="14"/>
      <c r="DYM1029" s="14"/>
      <c r="DYN1029" s="14"/>
      <c r="DYO1029" s="14"/>
      <c r="DYP1029" s="14"/>
      <c r="DYQ1029" s="14"/>
      <c r="DYR1029" s="14"/>
      <c r="DYS1029" s="14"/>
      <c r="DYT1029" s="14"/>
      <c r="DYU1029" s="14"/>
      <c r="DYV1029" s="14"/>
      <c r="DYW1029" s="14"/>
      <c r="DYX1029" s="14"/>
      <c r="DYY1029" s="14"/>
      <c r="DYZ1029" s="14"/>
      <c r="DZA1029" s="14"/>
      <c r="DZB1029" s="14"/>
      <c r="DZC1029" s="14"/>
      <c r="DZD1029" s="14"/>
      <c r="DZE1029" s="14"/>
      <c r="DZF1029" s="14"/>
      <c r="DZG1029" s="14"/>
      <c r="DZH1029" s="14"/>
      <c r="DZI1029" s="14"/>
      <c r="DZJ1029" s="14"/>
      <c r="DZK1029" s="14"/>
      <c r="DZL1029" s="14"/>
      <c r="DZM1029" s="14"/>
      <c r="DZN1029" s="14"/>
      <c r="DZO1029" s="14"/>
      <c r="DZP1029" s="14"/>
      <c r="DZQ1029" s="14"/>
      <c r="DZR1029" s="14"/>
      <c r="DZS1029" s="14"/>
      <c r="DZT1029" s="14"/>
      <c r="DZU1029" s="14"/>
      <c r="DZV1029" s="14"/>
      <c r="DZW1029" s="14"/>
      <c r="DZX1029" s="14"/>
      <c r="DZY1029" s="14"/>
      <c r="DZZ1029" s="14"/>
      <c r="EAA1029" s="14"/>
      <c r="EAB1029" s="14"/>
      <c r="EAC1029" s="14"/>
      <c r="EAD1029" s="14"/>
      <c r="EAE1029" s="14"/>
      <c r="EAF1029" s="14"/>
      <c r="EAG1029" s="14"/>
      <c r="EAH1029" s="14"/>
      <c r="EAI1029" s="14"/>
      <c r="EAJ1029" s="14"/>
      <c r="EAK1029" s="14"/>
      <c r="EAL1029" s="14"/>
      <c r="EAM1029" s="14"/>
      <c r="EAN1029" s="14"/>
      <c r="EAO1029" s="14"/>
      <c r="EAP1029" s="14"/>
      <c r="EAQ1029" s="14"/>
      <c r="EAR1029" s="14"/>
      <c r="EAS1029" s="14"/>
      <c r="EAT1029" s="14"/>
      <c r="EAU1029" s="14"/>
      <c r="EAV1029" s="14"/>
      <c r="EAW1029" s="14"/>
      <c r="EAX1029" s="14"/>
      <c r="EAY1029" s="14"/>
      <c r="EAZ1029" s="14"/>
      <c r="EBA1029" s="14"/>
      <c r="EBB1029" s="14"/>
      <c r="EBC1029" s="14"/>
      <c r="EBD1029" s="14"/>
      <c r="EBE1029" s="14"/>
      <c r="EBF1029" s="14"/>
      <c r="EBG1029" s="14"/>
      <c r="EBH1029" s="14"/>
      <c r="EBI1029" s="14"/>
      <c r="EBJ1029" s="14"/>
      <c r="EBK1029" s="14"/>
      <c r="EBL1029" s="14"/>
      <c r="EBM1029" s="14"/>
      <c r="EBN1029" s="14"/>
      <c r="EBO1029" s="14"/>
      <c r="EBP1029" s="14"/>
      <c r="EBQ1029" s="14"/>
      <c r="EBR1029" s="14"/>
      <c r="EBS1029" s="14"/>
      <c r="EBT1029" s="14"/>
      <c r="EBU1029" s="14"/>
      <c r="EBV1029" s="14"/>
      <c r="EBW1029" s="14"/>
      <c r="EBX1029" s="14"/>
      <c r="EBY1029" s="14"/>
      <c r="EBZ1029" s="14"/>
      <c r="ECA1029" s="14"/>
      <c r="ECB1029" s="14"/>
      <c r="ECC1029" s="14"/>
      <c r="ECD1029" s="14"/>
      <c r="ECE1029" s="14"/>
      <c r="ECF1029" s="14"/>
      <c r="ECG1029" s="14"/>
      <c r="ECH1029" s="14"/>
      <c r="ECI1029" s="14"/>
      <c r="ECJ1029" s="14"/>
      <c r="ECK1029" s="14"/>
      <c r="ECL1029" s="14"/>
      <c r="ECM1029" s="14"/>
      <c r="ECN1029" s="14"/>
      <c r="ECO1029" s="14"/>
      <c r="ECP1029" s="14"/>
      <c r="ECQ1029" s="14"/>
      <c r="ECR1029" s="14"/>
      <c r="ECS1029" s="14"/>
      <c r="ECT1029" s="14"/>
      <c r="ECU1029" s="14"/>
      <c r="ECV1029" s="14"/>
      <c r="ECW1029" s="14"/>
      <c r="ECX1029" s="14"/>
      <c r="ECY1029" s="14"/>
      <c r="ECZ1029" s="14"/>
      <c r="EDA1029" s="14"/>
      <c r="EDB1029" s="14"/>
      <c r="EDC1029" s="14"/>
      <c r="EDD1029" s="14"/>
      <c r="EDE1029" s="14"/>
      <c r="EDF1029" s="14"/>
      <c r="EDG1029" s="14"/>
      <c r="EDH1029" s="14"/>
      <c r="EDI1029" s="14"/>
      <c r="EDJ1029" s="14"/>
      <c r="EDK1029" s="14"/>
      <c r="EDL1029" s="14"/>
      <c r="EDM1029" s="14"/>
      <c r="EDN1029" s="14"/>
      <c r="EDO1029" s="14"/>
      <c r="EDP1029" s="14"/>
      <c r="EDQ1029" s="14"/>
      <c r="EDR1029" s="14"/>
      <c r="EDS1029" s="14"/>
      <c r="EDT1029" s="14"/>
      <c r="EDU1029" s="14"/>
      <c r="EDV1029" s="14"/>
      <c r="EDW1029" s="14"/>
      <c r="EDX1029" s="14"/>
      <c r="EDY1029" s="14"/>
      <c r="EDZ1029" s="14"/>
      <c r="EEA1029" s="14"/>
      <c r="EEB1029" s="14"/>
      <c r="EEC1029" s="14"/>
      <c r="EED1029" s="14"/>
      <c r="EEE1029" s="14"/>
      <c r="EEF1029" s="14"/>
      <c r="EEG1029" s="14"/>
      <c r="EEH1029" s="14"/>
      <c r="EEI1029" s="14"/>
      <c r="EEJ1029" s="14"/>
      <c r="EEK1029" s="14"/>
      <c r="EEL1029" s="14"/>
      <c r="EEM1029" s="14"/>
      <c r="EEN1029" s="14"/>
      <c r="EEO1029" s="14"/>
      <c r="EEP1029" s="14"/>
      <c r="EEQ1029" s="14"/>
      <c r="EER1029" s="14"/>
      <c r="EES1029" s="14"/>
      <c r="EET1029" s="14"/>
      <c r="EEU1029" s="14"/>
      <c r="EEV1029" s="14"/>
      <c r="EEW1029" s="14"/>
      <c r="EEX1029" s="14"/>
      <c r="EEY1029" s="14"/>
      <c r="EEZ1029" s="14"/>
      <c r="EFA1029" s="14"/>
      <c r="EFB1029" s="14"/>
      <c r="EFC1029" s="14"/>
      <c r="EFD1029" s="14"/>
      <c r="EFE1029" s="14"/>
      <c r="EFF1029" s="14"/>
      <c r="EFG1029" s="14"/>
      <c r="EFH1029" s="14"/>
      <c r="EFI1029" s="14"/>
      <c r="EFJ1029" s="14"/>
      <c r="EFK1029" s="14"/>
      <c r="EFL1029" s="14"/>
      <c r="EFM1029" s="14"/>
      <c r="EFN1029" s="14"/>
      <c r="EFO1029" s="14"/>
      <c r="EFP1029" s="14"/>
      <c r="EFQ1029" s="14"/>
      <c r="EFR1029" s="14"/>
      <c r="EFS1029" s="14"/>
      <c r="EFT1029" s="14"/>
      <c r="EFU1029" s="14"/>
      <c r="EFV1029" s="14"/>
      <c r="EFW1029" s="14"/>
      <c r="EFX1029" s="14"/>
      <c r="EFY1029" s="14"/>
      <c r="EFZ1029" s="14"/>
      <c r="EGA1029" s="14"/>
      <c r="EGB1029" s="14"/>
      <c r="EGC1029" s="14"/>
      <c r="EGD1029" s="14"/>
      <c r="EGE1029" s="14"/>
      <c r="EGF1029" s="14"/>
      <c r="EGG1029" s="14"/>
      <c r="EGH1029" s="14"/>
      <c r="EGI1029" s="14"/>
      <c r="EGJ1029" s="14"/>
      <c r="EGK1029" s="14"/>
      <c r="EGL1029" s="14"/>
      <c r="EGM1029" s="14"/>
      <c r="EGN1029" s="14"/>
      <c r="EGO1029" s="14"/>
      <c r="EGP1029" s="14"/>
      <c r="EGQ1029" s="14"/>
      <c r="EGR1029" s="14"/>
      <c r="EGS1029" s="14"/>
      <c r="EGT1029" s="14"/>
      <c r="EGU1029" s="14"/>
      <c r="EGV1029" s="14"/>
      <c r="EGW1029" s="14"/>
      <c r="EGX1029" s="14"/>
      <c r="EGY1029" s="14"/>
      <c r="EGZ1029" s="14"/>
      <c r="EHA1029" s="14"/>
      <c r="EHB1029" s="14"/>
      <c r="EHC1029" s="14"/>
      <c r="EHD1029" s="14"/>
      <c r="EHE1029" s="14"/>
      <c r="EHF1029" s="14"/>
      <c r="EHG1029" s="14"/>
      <c r="EHH1029" s="14"/>
      <c r="EHI1029" s="14"/>
      <c r="EHJ1029" s="14"/>
      <c r="EHK1029" s="14"/>
      <c r="EHL1029" s="14"/>
      <c r="EHM1029" s="14"/>
      <c r="EHN1029" s="14"/>
      <c r="EHO1029" s="14"/>
      <c r="EHP1029" s="14"/>
      <c r="EHQ1029" s="14"/>
      <c r="EHR1029" s="14"/>
      <c r="EHS1029" s="14"/>
      <c r="EHT1029" s="14"/>
      <c r="EHU1029" s="14"/>
      <c r="EHV1029" s="14"/>
      <c r="EHW1029" s="14"/>
      <c r="EHX1029" s="14"/>
      <c r="EHY1029" s="14"/>
      <c r="EHZ1029" s="14"/>
      <c r="EIA1029" s="14"/>
      <c r="EIB1029" s="14"/>
      <c r="EIC1029" s="14"/>
      <c r="EID1029" s="14"/>
      <c r="EIE1029" s="14"/>
      <c r="EIF1029" s="14"/>
      <c r="EIG1029" s="14"/>
      <c r="EIH1029" s="14"/>
      <c r="EII1029" s="14"/>
      <c r="EIJ1029" s="14"/>
      <c r="EIK1029" s="14"/>
      <c r="EIL1029" s="14"/>
      <c r="EIM1029" s="14"/>
      <c r="EIN1029" s="14"/>
      <c r="EIO1029" s="14"/>
      <c r="EIP1029" s="14"/>
      <c r="EIQ1029" s="14"/>
      <c r="EIR1029" s="14"/>
      <c r="EIS1029" s="14"/>
      <c r="EIT1029" s="14"/>
      <c r="EIU1029" s="14"/>
      <c r="EIV1029" s="14"/>
      <c r="EIW1029" s="14"/>
      <c r="EIX1029" s="14"/>
      <c r="EIY1029" s="14"/>
      <c r="EIZ1029" s="14"/>
      <c r="EJA1029" s="14"/>
      <c r="EJB1029" s="14"/>
      <c r="EJC1029" s="14"/>
      <c r="EJD1029" s="14"/>
      <c r="EJE1029" s="14"/>
      <c r="EJF1029" s="14"/>
      <c r="EJG1029" s="14"/>
      <c r="EJH1029" s="14"/>
      <c r="EJI1029" s="14"/>
      <c r="EJJ1029" s="14"/>
      <c r="EJK1029" s="14"/>
      <c r="EJL1029" s="14"/>
      <c r="EJM1029" s="14"/>
      <c r="EJN1029" s="14"/>
      <c r="EJO1029" s="14"/>
      <c r="EJP1029" s="14"/>
      <c r="EJQ1029" s="14"/>
      <c r="EJR1029" s="14"/>
      <c r="EJS1029" s="14"/>
      <c r="EJT1029" s="14"/>
      <c r="EJU1029" s="14"/>
      <c r="EJV1029" s="14"/>
      <c r="EJW1029" s="14"/>
      <c r="EJX1029" s="14"/>
      <c r="EJY1029" s="14"/>
      <c r="EJZ1029" s="14"/>
      <c r="EKA1029" s="14"/>
      <c r="EKB1029" s="14"/>
      <c r="EKC1029" s="14"/>
      <c r="EKD1029" s="14"/>
      <c r="EKE1029" s="14"/>
      <c r="EKF1029" s="14"/>
      <c r="EKG1029" s="14"/>
      <c r="EKH1029" s="14"/>
      <c r="EKI1029" s="14"/>
      <c r="EKJ1029" s="14"/>
      <c r="EKK1029" s="14"/>
      <c r="EKL1029" s="14"/>
      <c r="EKM1029" s="14"/>
      <c r="EKN1029" s="14"/>
      <c r="EKO1029" s="14"/>
      <c r="EKP1029" s="14"/>
      <c r="EKQ1029" s="14"/>
      <c r="EKR1029" s="14"/>
      <c r="EKS1029" s="14"/>
      <c r="EKT1029" s="14"/>
      <c r="EKU1029" s="14"/>
      <c r="EKV1029" s="14"/>
      <c r="EKW1029" s="14"/>
      <c r="EKX1029" s="14"/>
      <c r="EKY1029" s="14"/>
      <c r="EKZ1029" s="14"/>
      <c r="ELA1029" s="14"/>
      <c r="ELB1029" s="14"/>
      <c r="ELC1029" s="14"/>
      <c r="ELD1029" s="14"/>
      <c r="ELE1029" s="14"/>
      <c r="ELF1029" s="14"/>
      <c r="ELG1029" s="14"/>
      <c r="ELH1029" s="14"/>
      <c r="ELI1029" s="14"/>
      <c r="ELJ1029" s="14"/>
      <c r="ELK1029" s="14"/>
      <c r="ELL1029" s="14"/>
      <c r="ELM1029" s="14"/>
      <c r="ELN1029" s="14"/>
      <c r="ELO1029" s="14"/>
      <c r="ELP1029" s="14"/>
      <c r="ELQ1029" s="14"/>
      <c r="ELR1029" s="14"/>
      <c r="ELS1029" s="14"/>
      <c r="ELT1029" s="14"/>
      <c r="ELU1029" s="14"/>
      <c r="ELV1029" s="14"/>
      <c r="ELW1029" s="14"/>
      <c r="ELX1029" s="14"/>
      <c r="ELY1029" s="14"/>
      <c r="ELZ1029" s="14"/>
      <c r="EMA1029" s="14"/>
      <c r="EMB1029" s="14"/>
      <c r="EMC1029" s="14"/>
      <c r="EMD1029" s="14"/>
      <c r="EME1029" s="14"/>
      <c r="EMF1029" s="14"/>
      <c r="EMG1029" s="14"/>
      <c r="EMH1029" s="14"/>
      <c r="EMI1029" s="14"/>
      <c r="EMJ1029" s="14"/>
      <c r="EMK1029" s="14"/>
      <c r="EML1029" s="14"/>
      <c r="EMM1029" s="14"/>
      <c r="EMN1029" s="14"/>
      <c r="EMO1029" s="14"/>
      <c r="EMP1029" s="14"/>
      <c r="EMQ1029" s="14"/>
      <c r="EMR1029" s="14"/>
      <c r="EMS1029" s="14"/>
      <c r="EMT1029" s="14"/>
      <c r="EMU1029" s="14"/>
      <c r="EMV1029" s="14"/>
      <c r="EMW1029" s="14"/>
      <c r="EMX1029" s="14"/>
      <c r="EMY1029" s="14"/>
      <c r="EMZ1029" s="14"/>
      <c r="ENA1029" s="14"/>
      <c r="ENB1029" s="14"/>
      <c r="ENC1029" s="14"/>
      <c r="END1029" s="14"/>
      <c r="ENE1029" s="14"/>
      <c r="ENF1029" s="14"/>
      <c r="ENG1029" s="14"/>
      <c r="ENH1029" s="14"/>
      <c r="ENI1029" s="14"/>
      <c r="ENJ1029" s="14"/>
      <c r="ENK1029" s="14"/>
      <c r="ENL1029" s="14"/>
      <c r="ENM1029" s="14"/>
      <c r="ENN1029" s="14"/>
      <c r="ENO1029" s="14"/>
      <c r="ENP1029" s="14"/>
      <c r="ENQ1029" s="14"/>
      <c r="ENR1029" s="14"/>
      <c r="ENS1029" s="14"/>
      <c r="ENT1029" s="14"/>
      <c r="ENU1029" s="14"/>
      <c r="ENV1029" s="14"/>
      <c r="ENW1029" s="14"/>
      <c r="ENX1029" s="14"/>
      <c r="ENY1029" s="14"/>
      <c r="ENZ1029" s="14"/>
      <c r="EOA1029" s="14"/>
      <c r="EOB1029" s="14"/>
      <c r="EOC1029" s="14"/>
      <c r="EOD1029" s="14"/>
      <c r="EOE1029" s="14"/>
      <c r="EOF1029" s="14"/>
      <c r="EOG1029" s="14"/>
      <c r="EOH1029" s="14"/>
      <c r="EOI1029" s="14"/>
      <c r="EOJ1029" s="14"/>
      <c r="EOK1029" s="14"/>
      <c r="EOL1029" s="14"/>
      <c r="EOM1029" s="14"/>
      <c r="EON1029" s="14"/>
      <c r="EOO1029" s="14"/>
      <c r="EOP1029" s="14"/>
      <c r="EOQ1029" s="14"/>
      <c r="EOR1029" s="14"/>
      <c r="EOS1029" s="14"/>
      <c r="EOT1029" s="14"/>
      <c r="EOU1029" s="14"/>
      <c r="EOV1029" s="14"/>
      <c r="EOW1029" s="14"/>
      <c r="EOX1029" s="14"/>
      <c r="EOY1029" s="14"/>
      <c r="EOZ1029" s="14"/>
      <c r="EPA1029" s="14"/>
      <c r="EPB1029" s="14"/>
      <c r="EPC1029" s="14"/>
      <c r="EPD1029" s="14"/>
      <c r="EPE1029" s="14"/>
      <c r="EPF1029" s="14"/>
      <c r="EPG1029" s="14"/>
      <c r="EPH1029" s="14"/>
      <c r="EPI1029" s="14"/>
      <c r="EPJ1029" s="14"/>
      <c r="EPK1029" s="14"/>
      <c r="EPL1029" s="14"/>
      <c r="EPM1029" s="14"/>
      <c r="EPN1029" s="14"/>
      <c r="EPO1029" s="14"/>
      <c r="EPP1029" s="14"/>
      <c r="EPQ1029" s="14"/>
      <c r="EPR1029" s="14"/>
      <c r="EPS1029" s="14"/>
      <c r="EPT1029" s="14"/>
      <c r="EPU1029" s="14"/>
      <c r="EPV1029" s="14"/>
      <c r="EPW1029" s="14"/>
      <c r="EPX1029" s="14"/>
      <c r="EPY1029" s="14"/>
      <c r="EPZ1029" s="14"/>
      <c r="EQA1029" s="14"/>
      <c r="EQB1029" s="14"/>
      <c r="EQC1029" s="14"/>
      <c r="EQD1029" s="14"/>
      <c r="EQE1029" s="14"/>
      <c r="EQF1029" s="14"/>
      <c r="EQG1029" s="14"/>
      <c r="EQH1029" s="14"/>
      <c r="EQI1029" s="14"/>
      <c r="EQJ1029" s="14"/>
      <c r="EQK1029" s="14"/>
      <c r="EQL1029" s="14"/>
      <c r="EQM1029" s="14"/>
      <c r="EQN1029" s="14"/>
      <c r="EQO1029" s="14"/>
      <c r="EQP1029" s="14"/>
      <c r="EQQ1029" s="14"/>
      <c r="EQR1029" s="14"/>
      <c r="EQS1029" s="14"/>
      <c r="EQT1029" s="14"/>
      <c r="EQU1029" s="14"/>
      <c r="EQV1029" s="14"/>
      <c r="EQW1029" s="14"/>
      <c r="EQX1029" s="14"/>
      <c r="EQY1029" s="14"/>
      <c r="EQZ1029" s="14"/>
      <c r="ERA1029" s="14"/>
      <c r="ERB1029" s="14"/>
      <c r="ERC1029" s="14"/>
      <c r="ERD1029" s="14"/>
      <c r="ERE1029" s="14"/>
      <c r="ERF1029" s="14"/>
      <c r="ERG1029" s="14"/>
      <c r="ERH1029" s="14"/>
      <c r="ERI1029" s="14"/>
      <c r="ERJ1029" s="14"/>
      <c r="ERK1029" s="14"/>
      <c r="ERL1029" s="14"/>
      <c r="ERM1029" s="14"/>
      <c r="ERN1029" s="14"/>
      <c r="ERO1029" s="14"/>
      <c r="ERP1029" s="14"/>
      <c r="ERQ1029" s="14"/>
      <c r="ERR1029" s="14"/>
      <c r="ERS1029" s="14"/>
      <c r="ERT1029" s="14"/>
      <c r="ERU1029" s="14"/>
      <c r="ERV1029" s="14"/>
      <c r="ERW1029" s="14"/>
      <c r="ERX1029" s="14"/>
      <c r="ERY1029" s="14"/>
      <c r="ERZ1029" s="14"/>
      <c r="ESA1029" s="14"/>
      <c r="ESB1029" s="14"/>
      <c r="ESC1029" s="14"/>
      <c r="ESD1029" s="14"/>
      <c r="ESE1029" s="14"/>
      <c r="ESF1029" s="14"/>
      <c r="ESG1029" s="14"/>
      <c r="ESH1029" s="14"/>
      <c r="ESI1029" s="14"/>
      <c r="ESJ1029" s="14"/>
      <c r="ESK1029" s="14"/>
      <c r="ESL1029" s="14"/>
      <c r="ESM1029" s="14"/>
      <c r="ESN1029" s="14"/>
      <c r="ESO1029" s="14"/>
      <c r="ESP1029" s="14"/>
      <c r="ESQ1029" s="14"/>
      <c r="ESR1029" s="14"/>
      <c r="ESS1029" s="14"/>
      <c r="EST1029" s="14"/>
      <c r="ESU1029" s="14"/>
      <c r="ESV1029" s="14"/>
      <c r="ESW1029" s="14"/>
      <c r="ESX1029" s="14"/>
      <c r="ESY1029" s="14"/>
      <c r="ESZ1029" s="14"/>
      <c r="ETA1029" s="14"/>
      <c r="ETB1029" s="14"/>
      <c r="ETC1029" s="14"/>
      <c r="ETD1029" s="14"/>
      <c r="ETE1029" s="14"/>
      <c r="ETF1029" s="14"/>
      <c r="ETG1029" s="14"/>
      <c r="ETH1029" s="14"/>
      <c r="ETI1029" s="14"/>
      <c r="ETJ1029" s="14"/>
      <c r="ETK1029" s="14"/>
      <c r="ETL1029" s="14"/>
      <c r="ETM1029" s="14"/>
      <c r="ETN1029" s="14"/>
      <c r="ETO1029" s="14"/>
      <c r="ETP1029" s="14"/>
      <c r="ETQ1029" s="14"/>
      <c r="ETR1029" s="14"/>
      <c r="ETS1029" s="14"/>
      <c r="ETT1029" s="14"/>
      <c r="ETU1029" s="14"/>
      <c r="ETV1029" s="14"/>
      <c r="ETW1029" s="14"/>
      <c r="ETX1029" s="14"/>
      <c r="ETY1029" s="14"/>
      <c r="ETZ1029" s="14"/>
      <c r="EUA1029" s="14"/>
      <c r="EUB1029" s="14"/>
      <c r="EUC1029" s="14"/>
      <c r="EUD1029" s="14"/>
      <c r="EUE1029" s="14"/>
      <c r="EUF1029" s="14"/>
      <c r="EUG1029" s="14"/>
      <c r="EUH1029" s="14"/>
      <c r="EUI1029" s="14"/>
      <c r="EUJ1029" s="14"/>
      <c r="EUK1029" s="14"/>
      <c r="EUL1029" s="14"/>
      <c r="EUM1029" s="14"/>
      <c r="EUN1029" s="14"/>
      <c r="EUO1029" s="14"/>
      <c r="EUP1029" s="14"/>
      <c r="EUQ1029" s="14"/>
      <c r="EUR1029" s="14"/>
      <c r="EUS1029" s="14"/>
      <c r="EUT1029" s="14"/>
      <c r="EUU1029" s="14"/>
      <c r="EUV1029" s="14"/>
      <c r="EUW1029" s="14"/>
      <c r="EUX1029" s="14"/>
      <c r="EUY1029" s="14"/>
      <c r="EUZ1029" s="14"/>
      <c r="EVA1029" s="14"/>
      <c r="EVB1029" s="14"/>
      <c r="EVC1029" s="14"/>
      <c r="EVD1029" s="14"/>
      <c r="EVE1029" s="14"/>
      <c r="EVF1029" s="14"/>
      <c r="EVG1029" s="14"/>
      <c r="EVH1029" s="14"/>
      <c r="EVI1029" s="14"/>
      <c r="EVJ1029" s="14"/>
      <c r="EVK1029" s="14"/>
      <c r="EVL1029" s="14"/>
      <c r="EVM1029" s="14"/>
      <c r="EVN1029" s="14"/>
      <c r="EVO1029" s="14"/>
      <c r="EVP1029" s="14"/>
      <c r="EVQ1029" s="14"/>
      <c r="EVR1029" s="14"/>
      <c r="EVS1029" s="14"/>
      <c r="EVT1029" s="14"/>
      <c r="EVU1029" s="14"/>
      <c r="EVV1029" s="14"/>
      <c r="EVW1029" s="14"/>
      <c r="EVX1029" s="14"/>
      <c r="EVY1029" s="14"/>
      <c r="EVZ1029" s="14"/>
      <c r="EWA1029" s="14"/>
      <c r="EWB1029" s="14"/>
      <c r="EWC1029" s="14"/>
      <c r="EWD1029" s="14"/>
      <c r="EWE1029" s="14"/>
      <c r="EWF1029" s="14"/>
      <c r="EWG1029" s="14"/>
      <c r="EWH1029" s="14"/>
      <c r="EWI1029" s="14"/>
      <c r="EWJ1029" s="14"/>
      <c r="EWK1029" s="14"/>
      <c r="EWL1029" s="14"/>
      <c r="EWM1029" s="14"/>
      <c r="EWN1029" s="14"/>
      <c r="EWO1029" s="14"/>
      <c r="EWP1029" s="14"/>
      <c r="EWQ1029" s="14"/>
      <c r="EWR1029" s="14"/>
      <c r="EWS1029" s="14"/>
      <c r="EWT1029" s="14"/>
      <c r="EWU1029" s="14"/>
      <c r="EWV1029" s="14"/>
      <c r="EWW1029" s="14"/>
      <c r="EWX1029" s="14"/>
      <c r="EWY1029" s="14"/>
      <c r="EWZ1029" s="14"/>
      <c r="EXA1029" s="14"/>
      <c r="EXB1029" s="14"/>
      <c r="EXC1029" s="14"/>
      <c r="EXD1029" s="14"/>
      <c r="EXE1029" s="14"/>
      <c r="EXF1029" s="14"/>
      <c r="EXG1029" s="14"/>
      <c r="EXH1029" s="14"/>
      <c r="EXI1029" s="14"/>
      <c r="EXJ1029" s="14"/>
      <c r="EXK1029" s="14"/>
      <c r="EXL1029" s="14"/>
      <c r="EXM1029" s="14"/>
      <c r="EXN1029" s="14"/>
      <c r="EXO1029" s="14"/>
      <c r="EXP1029" s="14"/>
      <c r="EXQ1029" s="14"/>
      <c r="EXR1029" s="14"/>
      <c r="EXS1029" s="14"/>
      <c r="EXT1029" s="14"/>
      <c r="EXU1029" s="14"/>
      <c r="EXV1029" s="14"/>
      <c r="EXW1029" s="14"/>
      <c r="EXX1029" s="14"/>
      <c r="EXY1029" s="14"/>
      <c r="EXZ1029" s="14"/>
      <c r="EYA1029" s="14"/>
      <c r="EYB1029" s="14"/>
      <c r="EYC1029" s="14"/>
      <c r="EYD1029" s="14"/>
      <c r="EYE1029" s="14"/>
      <c r="EYF1029" s="14"/>
      <c r="EYG1029" s="14"/>
      <c r="EYH1029" s="14"/>
      <c r="EYI1029" s="14"/>
      <c r="EYJ1029" s="14"/>
      <c r="EYK1029" s="14"/>
      <c r="EYL1029" s="14"/>
      <c r="EYM1029" s="14"/>
      <c r="EYN1029" s="14"/>
      <c r="EYO1029" s="14"/>
      <c r="EYP1029" s="14"/>
      <c r="EYQ1029" s="14"/>
      <c r="EYR1029" s="14"/>
      <c r="EYS1029" s="14"/>
      <c r="EYT1029" s="14"/>
      <c r="EYU1029" s="14"/>
      <c r="EYV1029" s="14"/>
      <c r="EYW1029" s="14"/>
      <c r="EYX1029" s="14"/>
      <c r="EYY1029" s="14"/>
      <c r="EYZ1029" s="14"/>
      <c r="EZA1029" s="14"/>
      <c r="EZB1029" s="14"/>
      <c r="EZC1029" s="14"/>
      <c r="EZD1029" s="14"/>
      <c r="EZE1029" s="14"/>
      <c r="EZF1029" s="14"/>
      <c r="EZG1029" s="14"/>
      <c r="EZH1029" s="14"/>
      <c r="EZI1029" s="14"/>
      <c r="EZJ1029" s="14"/>
      <c r="EZK1029" s="14"/>
      <c r="EZL1029" s="14"/>
      <c r="EZM1029" s="14"/>
      <c r="EZN1029" s="14"/>
      <c r="EZO1029" s="14"/>
      <c r="EZP1029" s="14"/>
      <c r="EZQ1029" s="14"/>
      <c r="EZR1029" s="14"/>
      <c r="EZS1029" s="14"/>
      <c r="EZT1029" s="14"/>
      <c r="EZU1029" s="14"/>
      <c r="EZV1029" s="14"/>
      <c r="EZW1029" s="14"/>
      <c r="EZX1029" s="14"/>
      <c r="EZY1029" s="14"/>
      <c r="EZZ1029" s="14"/>
      <c r="FAA1029" s="14"/>
      <c r="FAB1029" s="14"/>
      <c r="FAC1029" s="14"/>
      <c r="FAD1029" s="14"/>
      <c r="FAE1029" s="14"/>
      <c r="FAF1029" s="14"/>
      <c r="FAG1029" s="14"/>
      <c r="FAH1029" s="14"/>
      <c r="FAI1029" s="14"/>
      <c r="FAJ1029" s="14"/>
      <c r="FAK1029" s="14"/>
      <c r="FAL1029" s="14"/>
      <c r="FAM1029" s="14"/>
      <c r="FAN1029" s="14"/>
      <c r="FAO1029" s="14"/>
      <c r="FAP1029" s="14"/>
      <c r="FAQ1029" s="14"/>
      <c r="FAR1029" s="14"/>
      <c r="FAS1029" s="14"/>
      <c r="FAT1029" s="14"/>
      <c r="FAU1029" s="14"/>
      <c r="FAV1029" s="14"/>
      <c r="FAW1029" s="14"/>
      <c r="FAX1029" s="14"/>
      <c r="FAY1029" s="14"/>
      <c r="FAZ1029" s="14"/>
      <c r="FBA1029" s="14"/>
      <c r="FBB1029" s="14"/>
      <c r="FBC1029" s="14"/>
      <c r="FBD1029" s="14"/>
      <c r="FBE1029" s="14"/>
      <c r="FBF1029" s="14"/>
      <c r="FBG1029" s="14"/>
      <c r="FBH1029" s="14"/>
      <c r="FBI1029" s="14"/>
      <c r="FBJ1029" s="14"/>
      <c r="FBK1029" s="14"/>
      <c r="FBL1029" s="14"/>
      <c r="FBM1029" s="14"/>
      <c r="FBN1029" s="14"/>
      <c r="FBO1029" s="14"/>
      <c r="FBP1029" s="14"/>
      <c r="FBQ1029" s="14"/>
      <c r="FBR1029" s="14"/>
      <c r="FBS1029" s="14"/>
      <c r="FBT1029" s="14"/>
      <c r="FBU1029" s="14"/>
      <c r="FBV1029" s="14"/>
      <c r="FBW1029" s="14"/>
      <c r="FBX1029" s="14"/>
      <c r="FBY1029" s="14"/>
      <c r="FBZ1029" s="14"/>
      <c r="FCA1029" s="14"/>
      <c r="FCB1029" s="14"/>
      <c r="FCC1029" s="14"/>
      <c r="FCD1029" s="14"/>
      <c r="FCE1029" s="14"/>
      <c r="FCF1029" s="14"/>
      <c r="FCG1029" s="14"/>
      <c r="FCH1029" s="14"/>
      <c r="FCI1029" s="14"/>
      <c r="FCJ1029" s="14"/>
      <c r="FCK1029" s="14"/>
      <c r="FCL1029" s="14"/>
      <c r="FCM1029" s="14"/>
      <c r="FCN1029" s="14"/>
      <c r="FCO1029" s="14"/>
      <c r="FCP1029" s="14"/>
      <c r="FCQ1029" s="14"/>
      <c r="FCR1029" s="14"/>
      <c r="FCS1029" s="14"/>
      <c r="FCT1029" s="14"/>
      <c r="FCU1029" s="14"/>
      <c r="FCV1029" s="14"/>
      <c r="FCW1029" s="14"/>
      <c r="FCX1029" s="14"/>
      <c r="FCY1029" s="14"/>
      <c r="FCZ1029" s="14"/>
      <c r="FDA1029" s="14"/>
      <c r="FDB1029" s="14"/>
      <c r="FDC1029" s="14"/>
      <c r="FDD1029" s="14"/>
      <c r="FDE1029" s="14"/>
      <c r="FDF1029" s="14"/>
      <c r="FDG1029" s="14"/>
      <c r="FDH1029" s="14"/>
      <c r="FDI1029" s="14"/>
      <c r="FDJ1029" s="14"/>
      <c r="FDK1029" s="14"/>
      <c r="FDL1029" s="14"/>
      <c r="FDM1029" s="14"/>
      <c r="FDN1029" s="14"/>
      <c r="FDO1029" s="14"/>
      <c r="FDP1029" s="14"/>
      <c r="FDQ1029" s="14"/>
      <c r="FDR1029" s="14"/>
      <c r="FDS1029" s="14"/>
      <c r="FDT1029" s="14"/>
      <c r="FDU1029" s="14"/>
      <c r="FDV1029" s="14"/>
      <c r="FDW1029" s="14"/>
      <c r="FDX1029" s="14"/>
      <c r="FDY1029" s="14"/>
      <c r="FDZ1029" s="14"/>
      <c r="FEA1029" s="14"/>
      <c r="FEB1029" s="14"/>
      <c r="FEC1029" s="14"/>
      <c r="FED1029" s="14"/>
      <c r="FEE1029" s="14"/>
      <c r="FEF1029" s="14"/>
      <c r="FEG1029" s="14"/>
      <c r="FEH1029" s="14"/>
      <c r="FEI1029" s="14"/>
      <c r="FEJ1029" s="14"/>
      <c r="FEK1029" s="14"/>
      <c r="FEL1029" s="14"/>
      <c r="FEM1029" s="14"/>
      <c r="FEN1029" s="14"/>
      <c r="FEO1029" s="14"/>
      <c r="FEP1029" s="14"/>
      <c r="FEQ1029" s="14"/>
      <c r="FER1029" s="14"/>
      <c r="FES1029" s="14"/>
      <c r="FET1029" s="14"/>
      <c r="FEU1029" s="14"/>
      <c r="FEV1029" s="14"/>
      <c r="FEW1029" s="14"/>
      <c r="FEX1029" s="14"/>
      <c r="FEY1029" s="14"/>
      <c r="FEZ1029" s="14"/>
      <c r="FFA1029" s="14"/>
      <c r="FFB1029" s="14"/>
      <c r="FFC1029" s="14"/>
      <c r="FFD1029" s="14"/>
      <c r="FFE1029" s="14"/>
      <c r="FFF1029" s="14"/>
      <c r="FFG1029" s="14"/>
      <c r="FFH1029" s="14"/>
      <c r="FFI1029" s="14"/>
      <c r="FFJ1029" s="14"/>
      <c r="FFK1029" s="14"/>
      <c r="FFL1029" s="14"/>
      <c r="FFM1029" s="14"/>
      <c r="FFN1029" s="14"/>
      <c r="FFO1029" s="14"/>
      <c r="FFP1029" s="14"/>
      <c r="FFQ1029" s="14"/>
      <c r="FFR1029" s="14"/>
      <c r="FFS1029" s="14"/>
      <c r="FFT1029" s="14"/>
      <c r="FFU1029" s="14"/>
      <c r="FFV1029" s="14"/>
      <c r="FFW1029" s="14"/>
      <c r="FFX1029" s="14"/>
      <c r="FFY1029" s="14"/>
      <c r="FFZ1029" s="14"/>
      <c r="FGA1029" s="14"/>
      <c r="FGB1029" s="14"/>
      <c r="FGC1029" s="14"/>
      <c r="FGD1029" s="14"/>
      <c r="FGE1029" s="14"/>
      <c r="FGF1029" s="14"/>
      <c r="FGG1029" s="14"/>
      <c r="FGH1029" s="14"/>
      <c r="FGI1029" s="14"/>
      <c r="FGJ1029" s="14"/>
      <c r="FGK1029" s="14"/>
      <c r="FGL1029" s="14"/>
      <c r="FGM1029" s="14"/>
      <c r="FGN1029" s="14"/>
      <c r="FGO1029" s="14"/>
      <c r="FGP1029" s="14"/>
      <c r="FGQ1029" s="14"/>
      <c r="FGR1029" s="14"/>
      <c r="FGS1029" s="14"/>
      <c r="FGT1029" s="14"/>
      <c r="FGU1029" s="14"/>
      <c r="FGV1029" s="14"/>
      <c r="FGW1029" s="14"/>
      <c r="FGX1029" s="14"/>
      <c r="FGY1029" s="14"/>
      <c r="FGZ1029" s="14"/>
      <c r="FHA1029" s="14"/>
      <c r="FHB1029" s="14"/>
      <c r="FHC1029" s="14"/>
      <c r="FHD1029" s="14"/>
      <c r="FHE1029" s="14"/>
      <c r="FHF1029" s="14"/>
      <c r="FHG1029" s="14"/>
      <c r="FHH1029" s="14"/>
      <c r="FHI1029" s="14"/>
      <c r="FHJ1029" s="14"/>
      <c r="FHK1029" s="14"/>
      <c r="FHL1029" s="14"/>
      <c r="FHM1029" s="14"/>
      <c r="FHN1029" s="14"/>
      <c r="FHO1029" s="14"/>
      <c r="FHP1029" s="14"/>
      <c r="FHQ1029" s="14"/>
      <c r="FHR1029" s="14"/>
      <c r="FHS1029" s="14"/>
      <c r="FHT1029" s="14"/>
      <c r="FHU1029" s="14"/>
      <c r="FHV1029" s="14"/>
      <c r="FHW1029" s="14"/>
      <c r="FHX1029" s="14"/>
      <c r="FHY1029" s="14"/>
      <c r="FHZ1029" s="14"/>
      <c r="FIA1029" s="14"/>
      <c r="FIB1029" s="14"/>
      <c r="FIC1029" s="14"/>
      <c r="FID1029" s="14"/>
      <c r="FIE1029" s="14"/>
      <c r="FIF1029" s="14"/>
      <c r="FIG1029" s="14"/>
      <c r="FIH1029" s="14"/>
      <c r="FII1029" s="14"/>
      <c r="FIJ1029" s="14"/>
      <c r="FIK1029" s="14"/>
      <c r="FIL1029" s="14"/>
      <c r="FIM1029" s="14"/>
      <c r="FIN1029" s="14"/>
      <c r="FIO1029" s="14"/>
      <c r="FIP1029" s="14"/>
      <c r="FIQ1029" s="14"/>
      <c r="FIR1029" s="14"/>
      <c r="FIS1029" s="14"/>
      <c r="FIT1029" s="14"/>
      <c r="FIU1029" s="14"/>
      <c r="FIV1029" s="14"/>
      <c r="FIW1029" s="14"/>
      <c r="FIX1029" s="14"/>
      <c r="FIY1029" s="14"/>
      <c r="FIZ1029" s="14"/>
      <c r="FJA1029" s="14"/>
      <c r="FJB1029" s="14"/>
      <c r="FJC1029" s="14"/>
      <c r="FJD1029" s="14"/>
      <c r="FJE1029" s="14"/>
      <c r="FJF1029" s="14"/>
      <c r="FJG1029" s="14"/>
      <c r="FJH1029" s="14"/>
      <c r="FJI1029" s="14"/>
      <c r="FJJ1029" s="14"/>
      <c r="FJK1029" s="14"/>
      <c r="FJL1029" s="14"/>
      <c r="FJM1029" s="14"/>
      <c r="FJN1029" s="14"/>
      <c r="FJO1029" s="14"/>
      <c r="FJP1029" s="14"/>
      <c r="FJQ1029" s="14"/>
      <c r="FJR1029" s="14"/>
      <c r="FJS1029" s="14"/>
      <c r="FJT1029" s="14"/>
      <c r="FJU1029" s="14"/>
      <c r="FJV1029" s="14"/>
      <c r="FJW1029" s="14"/>
      <c r="FJX1029" s="14"/>
      <c r="FJY1029" s="14"/>
      <c r="FJZ1029" s="14"/>
      <c r="FKA1029" s="14"/>
      <c r="FKB1029" s="14"/>
      <c r="FKC1029" s="14"/>
      <c r="FKD1029" s="14"/>
      <c r="FKE1029" s="14"/>
      <c r="FKF1029" s="14"/>
      <c r="FKG1029" s="14"/>
      <c r="FKH1029" s="14"/>
      <c r="FKI1029" s="14"/>
      <c r="FKJ1029" s="14"/>
      <c r="FKK1029" s="14"/>
      <c r="FKL1029" s="14"/>
      <c r="FKM1029" s="14"/>
      <c r="FKN1029" s="14"/>
      <c r="FKO1029" s="14"/>
      <c r="FKP1029" s="14"/>
      <c r="FKQ1029" s="14"/>
      <c r="FKR1029" s="14"/>
      <c r="FKS1029" s="14"/>
      <c r="FKT1029" s="14"/>
      <c r="FKU1029" s="14"/>
      <c r="FKV1029" s="14"/>
      <c r="FKW1029" s="14"/>
      <c r="FKX1029" s="14"/>
      <c r="FKY1029" s="14"/>
      <c r="FKZ1029" s="14"/>
      <c r="FLA1029" s="14"/>
      <c r="FLB1029" s="14"/>
      <c r="FLC1029" s="14"/>
      <c r="FLD1029" s="14"/>
      <c r="FLE1029" s="14"/>
      <c r="FLF1029" s="14"/>
      <c r="FLG1029" s="14"/>
      <c r="FLH1029" s="14"/>
      <c r="FLI1029" s="14"/>
      <c r="FLJ1029" s="14"/>
      <c r="FLK1029" s="14"/>
      <c r="FLL1029" s="14"/>
      <c r="FLM1029" s="14"/>
      <c r="FLN1029" s="14"/>
      <c r="FLO1029" s="14"/>
      <c r="FLP1029" s="14"/>
      <c r="FLQ1029" s="14"/>
      <c r="FLR1029" s="14"/>
      <c r="FLS1029" s="14"/>
      <c r="FLT1029" s="14"/>
      <c r="FLU1029" s="14"/>
      <c r="FLV1029" s="14"/>
      <c r="FLW1029" s="14"/>
      <c r="FLX1029" s="14"/>
      <c r="FLY1029" s="14"/>
      <c r="FLZ1029" s="14"/>
      <c r="FMA1029" s="14"/>
      <c r="FMB1029" s="14"/>
      <c r="FMC1029" s="14"/>
      <c r="FMD1029" s="14"/>
      <c r="FME1029" s="14"/>
      <c r="FMF1029" s="14"/>
      <c r="FMG1029" s="14"/>
      <c r="FMH1029" s="14"/>
      <c r="FMI1029" s="14"/>
      <c r="FMJ1029" s="14"/>
      <c r="FMK1029" s="14"/>
      <c r="FML1029" s="14"/>
      <c r="FMM1029" s="14"/>
      <c r="FMN1029" s="14"/>
      <c r="FMO1029" s="14"/>
      <c r="FMP1029" s="14"/>
      <c r="FMQ1029" s="14"/>
      <c r="FMR1029" s="14"/>
      <c r="FMS1029" s="14"/>
      <c r="FMT1029" s="14"/>
      <c r="FMU1029" s="14"/>
      <c r="FMV1029" s="14"/>
      <c r="FMW1029" s="14"/>
      <c r="FMX1029" s="14"/>
      <c r="FMY1029" s="14"/>
      <c r="FMZ1029" s="14"/>
      <c r="FNA1029" s="14"/>
      <c r="FNB1029" s="14"/>
      <c r="FNC1029" s="14"/>
      <c r="FND1029" s="14"/>
      <c r="FNE1029" s="14"/>
      <c r="FNF1029" s="14"/>
      <c r="FNG1029" s="14"/>
      <c r="FNH1029" s="14"/>
      <c r="FNI1029" s="14"/>
      <c r="FNJ1029" s="14"/>
      <c r="FNK1029" s="14"/>
      <c r="FNL1029" s="14"/>
      <c r="FNM1029" s="14"/>
      <c r="FNN1029" s="14"/>
      <c r="FNO1029" s="14"/>
      <c r="FNP1029" s="14"/>
      <c r="FNQ1029" s="14"/>
      <c r="FNR1029" s="14"/>
      <c r="FNS1029" s="14"/>
      <c r="FNT1029" s="14"/>
      <c r="FNU1029" s="14"/>
      <c r="FNV1029" s="14"/>
      <c r="FNW1029" s="14"/>
      <c r="FNX1029" s="14"/>
      <c r="FNY1029" s="14"/>
      <c r="FNZ1029" s="14"/>
      <c r="FOA1029" s="14"/>
      <c r="FOB1029" s="14"/>
      <c r="FOC1029" s="14"/>
      <c r="FOD1029" s="14"/>
      <c r="FOE1029" s="14"/>
      <c r="FOF1029" s="14"/>
      <c r="FOG1029" s="14"/>
      <c r="FOH1029" s="14"/>
      <c r="FOI1029" s="14"/>
      <c r="FOJ1029" s="14"/>
      <c r="FOK1029" s="14"/>
      <c r="FOL1029" s="14"/>
      <c r="FOM1029" s="14"/>
      <c r="FON1029" s="14"/>
      <c r="FOO1029" s="14"/>
      <c r="FOP1029" s="14"/>
      <c r="FOQ1029" s="14"/>
      <c r="FOR1029" s="14"/>
      <c r="FOS1029" s="14"/>
      <c r="FOT1029" s="14"/>
      <c r="FOU1029" s="14"/>
      <c r="FOV1029" s="14"/>
      <c r="FOW1029" s="14"/>
      <c r="FOX1029" s="14"/>
      <c r="FOY1029" s="14"/>
      <c r="FOZ1029" s="14"/>
      <c r="FPA1029" s="14"/>
      <c r="FPB1029" s="14"/>
      <c r="FPC1029" s="14"/>
      <c r="FPD1029" s="14"/>
      <c r="FPE1029" s="14"/>
      <c r="FPF1029" s="14"/>
      <c r="FPG1029" s="14"/>
      <c r="FPH1029" s="14"/>
      <c r="FPI1029" s="14"/>
      <c r="FPJ1029" s="14"/>
      <c r="FPK1029" s="14"/>
      <c r="FPL1029" s="14"/>
      <c r="FPM1029" s="14"/>
      <c r="FPN1029" s="14"/>
      <c r="FPO1029" s="14"/>
      <c r="FPP1029" s="14"/>
      <c r="FPQ1029" s="14"/>
      <c r="FPR1029" s="14"/>
      <c r="FPS1029" s="14"/>
      <c r="FPT1029" s="14"/>
      <c r="FPU1029" s="14"/>
      <c r="FPV1029" s="14"/>
      <c r="FPW1029" s="14"/>
      <c r="FPX1029" s="14"/>
      <c r="FPY1029" s="14"/>
      <c r="FPZ1029" s="14"/>
      <c r="FQA1029" s="14"/>
      <c r="FQB1029" s="14"/>
      <c r="FQC1029" s="14"/>
      <c r="FQD1029" s="14"/>
      <c r="FQE1029" s="14"/>
      <c r="FQF1029" s="14"/>
      <c r="FQG1029" s="14"/>
      <c r="FQH1029" s="14"/>
      <c r="FQI1029" s="14"/>
      <c r="FQJ1029" s="14"/>
      <c r="FQK1029" s="14"/>
      <c r="FQL1029" s="14"/>
      <c r="FQM1029" s="14"/>
      <c r="FQN1029" s="14"/>
      <c r="FQO1029" s="14"/>
      <c r="FQP1029" s="14"/>
      <c r="FQQ1029" s="14"/>
      <c r="FQR1029" s="14"/>
      <c r="FQS1029" s="14"/>
      <c r="FQT1029" s="14"/>
      <c r="FQU1029" s="14"/>
      <c r="FQV1029" s="14"/>
      <c r="FQW1029" s="14"/>
      <c r="FQX1029" s="14"/>
      <c r="FQY1029" s="14"/>
      <c r="FQZ1029" s="14"/>
      <c r="FRA1029" s="14"/>
      <c r="FRB1029" s="14"/>
      <c r="FRC1029" s="14"/>
      <c r="FRD1029" s="14"/>
      <c r="FRE1029" s="14"/>
      <c r="FRF1029" s="14"/>
      <c r="FRG1029" s="14"/>
      <c r="FRH1029" s="14"/>
      <c r="FRI1029" s="14"/>
      <c r="FRJ1029" s="14"/>
      <c r="FRK1029" s="14"/>
      <c r="FRL1029" s="14"/>
      <c r="FRM1029" s="14"/>
      <c r="FRN1029" s="14"/>
      <c r="FRO1029" s="14"/>
      <c r="FRP1029" s="14"/>
      <c r="FRQ1029" s="14"/>
      <c r="FRR1029" s="14"/>
      <c r="FRS1029" s="14"/>
      <c r="FRT1029" s="14"/>
      <c r="FRU1029" s="14"/>
      <c r="FRV1029" s="14"/>
      <c r="FRW1029" s="14"/>
      <c r="FRX1029" s="14"/>
      <c r="FRY1029" s="14"/>
      <c r="FRZ1029" s="14"/>
      <c r="FSA1029" s="14"/>
      <c r="FSB1029" s="14"/>
      <c r="FSC1029" s="14"/>
      <c r="FSD1029" s="14"/>
      <c r="FSE1029" s="14"/>
      <c r="FSF1029" s="14"/>
      <c r="FSG1029" s="14"/>
      <c r="FSH1029" s="14"/>
      <c r="FSI1029" s="14"/>
      <c r="FSJ1029" s="14"/>
      <c r="FSK1029" s="14"/>
      <c r="FSL1029" s="14"/>
      <c r="FSM1029" s="14"/>
      <c r="FSN1029" s="14"/>
      <c r="FSO1029" s="14"/>
      <c r="FSP1029" s="14"/>
      <c r="FSQ1029" s="14"/>
      <c r="FSR1029" s="14"/>
      <c r="FSS1029" s="14"/>
      <c r="FST1029" s="14"/>
      <c r="FSU1029" s="14"/>
      <c r="FSV1029" s="14"/>
      <c r="FSW1029" s="14"/>
      <c r="FSX1029" s="14"/>
      <c r="FSY1029" s="14"/>
      <c r="FSZ1029" s="14"/>
      <c r="FTA1029" s="14"/>
      <c r="FTB1029" s="14"/>
      <c r="FTC1029" s="14"/>
      <c r="FTD1029" s="14"/>
      <c r="FTE1029" s="14"/>
      <c r="FTF1029" s="14"/>
      <c r="FTG1029" s="14"/>
      <c r="FTH1029" s="14"/>
      <c r="FTI1029" s="14"/>
      <c r="FTJ1029" s="14"/>
      <c r="FTK1029" s="14"/>
      <c r="FTL1029" s="14"/>
      <c r="FTM1029" s="14"/>
      <c r="FTN1029" s="14"/>
      <c r="FTO1029" s="14"/>
      <c r="FTP1029" s="14"/>
      <c r="FTQ1029" s="14"/>
      <c r="FTR1029" s="14"/>
      <c r="FTS1029" s="14"/>
      <c r="FTT1029" s="14"/>
      <c r="FTU1029" s="14"/>
      <c r="FTV1029" s="14"/>
      <c r="FTW1029" s="14"/>
      <c r="FTX1029" s="14"/>
      <c r="FTY1029" s="14"/>
      <c r="FTZ1029" s="14"/>
      <c r="FUA1029" s="14"/>
      <c r="FUB1029" s="14"/>
      <c r="FUC1029" s="14"/>
      <c r="FUD1029" s="14"/>
      <c r="FUE1029" s="14"/>
      <c r="FUF1029" s="14"/>
      <c r="FUG1029" s="14"/>
      <c r="FUH1029" s="14"/>
      <c r="FUI1029" s="14"/>
      <c r="FUJ1029" s="14"/>
      <c r="FUK1029" s="14"/>
      <c r="FUL1029" s="14"/>
      <c r="FUM1029" s="14"/>
      <c r="FUN1029" s="14"/>
      <c r="FUO1029" s="14"/>
      <c r="FUP1029" s="14"/>
      <c r="FUQ1029" s="14"/>
      <c r="FUR1029" s="14"/>
      <c r="FUS1029" s="14"/>
      <c r="FUT1029" s="14"/>
      <c r="FUU1029" s="14"/>
      <c r="FUV1029" s="14"/>
      <c r="FUW1029" s="14"/>
      <c r="FUX1029" s="14"/>
      <c r="FUY1029" s="14"/>
      <c r="FUZ1029" s="14"/>
      <c r="FVA1029" s="14"/>
      <c r="FVB1029" s="14"/>
      <c r="FVC1029" s="14"/>
      <c r="FVD1029" s="14"/>
      <c r="FVE1029" s="14"/>
      <c r="FVF1029" s="14"/>
      <c r="FVG1029" s="14"/>
      <c r="FVH1029" s="14"/>
      <c r="FVI1029" s="14"/>
      <c r="FVJ1029" s="14"/>
      <c r="FVK1029" s="14"/>
      <c r="FVL1029" s="14"/>
      <c r="FVM1029" s="14"/>
      <c r="FVN1029" s="14"/>
      <c r="FVO1029" s="14"/>
      <c r="FVP1029" s="14"/>
      <c r="FVQ1029" s="14"/>
      <c r="FVR1029" s="14"/>
      <c r="FVS1029" s="14"/>
      <c r="FVT1029" s="14"/>
      <c r="FVU1029" s="14"/>
      <c r="FVV1029" s="14"/>
      <c r="FVW1029" s="14"/>
      <c r="FVX1029" s="14"/>
      <c r="FVY1029" s="14"/>
      <c r="FVZ1029" s="14"/>
      <c r="FWA1029" s="14"/>
      <c r="FWB1029" s="14"/>
      <c r="FWC1029" s="14"/>
      <c r="FWD1029" s="14"/>
      <c r="FWE1029" s="14"/>
      <c r="FWF1029" s="14"/>
      <c r="FWG1029" s="14"/>
      <c r="FWH1029" s="14"/>
      <c r="FWI1029" s="14"/>
      <c r="FWJ1029" s="14"/>
      <c r="FWK1029" s="14"/>
      <c r="FWL1029" s="14"/>
      <c r="FWM1029" s="14"/>
      <c r="FWN1029" s="14"/>
      <c r="FWO1029" s="14"/>
      <c r="FWP1029" s="14"/>
      <c r="FWQ1029" s="14"/>
      <c r="FWR1029" s="14"/>
      <c r="FWS1029" s="14"/>
      <c r="FWT1029" s="14"/>
      <c r="FWU1029" s="14"/>
      <c r="FWV1029" s="14"/>
      <c r="FWW1029" s="14"/>
      <c r="FWX1029" s="14"/>
      <c r="FWY1029" s="14"/>
      <c r="FWZ1029" s="14"/>
      <c r="FXA1029" s="14"/>
      <c r="FXB1029" s="14"/>
      <c r="FXC1029" s="14"/>
      <c r="FXD1029" s="14"/>
      <c r="FXE1029" s="14"/>
      <c r="FXF1029" s="14"/>
      <c r="FXG1029" s="14"/>
      <c r="FXH1029" s="14"/>
      <c r="FXI1029" s="14"/>
      <c r="FXJ1029" s="14"/>
      <c r="FXK1029" s="14"/>
      <c r="FXL1029" s="14"/>
      <c r="FXM1029" s="14"/>
      <c r="FXN1029" s="14"/>
      <c r="FXO1029" s="14"/>
      <c r="FXP1029" s="14"/>
      <c r="FXQ1029" s="14"/>
      <c r="FXR1029" s="14"/>
      <c r="FXS1029" s="14"/>
      <c r="FXT1029" s="14"/>
      <c r="FXU1029" s="14"/>
      <c r="FXV1029" s="14"/>
      <c r="FXW1029" s="14"/>
      <c r="FXX1029" s="14"/>
      <c r="FXY1029" s="14"/>
      <c r="FXZ1029" s="14"/>
      <c r="FYA1029" s="14"/>
      <c r="FYB1029" s="14"/>
      <c r="FYC1029" s="14"/>
      <c r="FYD1029" s="14"/>
      <c r="FYE1029" s="14"/>
      <c r="FYF1029" s="14"/>
      <c r="FYG1029" s="14"/>
      <c r="FYH1029" s="14"/>
      <c r="FYI1029" s="14"/>
      <c r="FYJ1029" s="14"/>
      <c r="FYK1029" s="14"/>
      <c r="FYL1029" s="14"/>
      <c r="FYM1029" s="14"/>
      <c r="FYN1029" s="14"/>
      <c r="FYO1029" s="14"/>
      <c r="FYP1029" s="14"/>
      <c r="FYQ1029" s="14"/>
      <c r="FYR1029" s="14"/>
      <c r="FYS1029" s="14"/>
      <c r="FYT1029" s="14"/>
      <c r="FYU1029" s="14"/>
      <c r="FYV1029" s="14"/>
      <c r="FYW1029" s="14"/>
      <c r="FYX1029" s="14"/>
      <c r="FYY1029" s="14"/>
      <c r="FYZ1029" s="14"/>
      <c r="FZA1029" s="14"/>
      <c r="FZB1029" s="14"/>
      <c r="FZC1029" s="14"/>
      <c r="FZD1029" s="14"/>
      <c r="FZE1029" s="14"/>
      <c r="FZF1029" s="14"/>
      <c r="FZG1029" s="14"/>
      <c r="FZH1029" s="14"/>
      <c r="FZI1029" s="14"/>
      <c r="FZJ1029" s="14"/>
      <c r="FZK1029" s="14"/>
      <c r="FZL1029" s="14"/>
      <c r="FZM1029" s="14"/>
      <c r="FZN1029" s="14"/>
      <c r="FZO1029" s="14"/>
      <c r="FZP1029" s="14"/>
      <c r="FZQ1029" s="14"/>
      <c r="FZR1029" s="14"/>
      <c r="FZS1029" s="14"/>
      <c r="FZT1029" s="14"/>
      <c r="FZU1029" s="14"/>
      <c r="FZV1029" s="14"/>
      <c r="FZW1029" s="14"/>
      <c r="FZX1029" s="14"/>
      <c r="FZY1029" s="14"/>
      <c r="FZZ1029" s="14"/>
      <c r="GAA1029" s="14"/>
      <c r="GAB1029" s="14"/>
      <c r="GAC1029" s="14"/>
      <c r="GAD1029" s="14"/>
      <c r="GAE1029" s="14"/>
      <c r="GAF1029" s="14"/>
      <c r="GAG1029" s="14"/>
      <c r="GAH1029" s="14"/>
      <c r="GAI1029" s="14"/>
      <c r="GAJ1029" s="14"/>
      <c r="GAK1029" s="14"/>
      <c r="GAL1029" s="14"/>
      <c r="GAM1029" s="14"/>
      <c r="GAN1029" s="14"/>
      <c r="GAO1029" s="14"/>
      <c r="GAP1029" s="14"/>
      <c r="GAQ1029" s="14"/>
      <c r="GAR1029" s="14"/>
      <c r="GAS1029" s="14"/>
      <c r="GAT1029" s="14"/>
      <c r="GAU1029" s="14"/>
      <c r="GAV1029" s="14"/>
      <c r="GAW1029" s="14"/>
      <c r="GAX1029" s="14"/>
      <c r="GAY1029" s="14"/>
      <c r="GAZ1029" s="14"/>
      <c r="GBA1029" s="14"/>
      <c r="GBB1029" s="14"/>
      <c r="GBC1029" s="14"/>
      <c r="GBD1029" s="14"/>
      <c r="GBE1029" s="14"/>
      <c r="GBF1029" s="14"/>
      <c r="GBG1029" s="14"/>
      <c r="GBH1029" s="14"/>
      <c r="GBI1029" s="14"/>
      <c r="GBJ1029" s="14"/>
      <c r="GBK1029" s="14"/>
      <c r="GBL1029" s="14"/>
      <c r="GBM1029" s="14"/>
      <c r="GBN1029" s="14"/>
      <c r="GBO1029" s="14"/>
      <c r="GBP1029" s="14"/>
      <c r="GBQ1029" s="14"/>
      <c r="GBR1029" s="14"/>
      <c r="GBS1029" s="14"/>
      <c r="GBT1029" s="14"/>
      <c r="GBU1029" s="14"/>
      <c r="GBV1029" s="14"/>
      <c r="GBW1029" s="14"/>
      <c r="GBX1029" s="14"/>
      <c r="GBY1029" s="14"/>
      <c r="GBZ1029" s="14"/>
      <c r="GCA1029" s="14"/>
      <c r="GCB1029" s="14"/>
      <c r="GCC1029" s="14"/>
      <c r="GCD1029" s="14"/>
      <c r="GCE1029" s="14"/>
      <c r="GCF1029" s="14"/>
      <c r="GCG1029" s="14"/>
      <c r="GCH1029" s="14"/>
      <c r="GCI1029" s="14"/>
      <c r="GCJ1029" s="14"/>
      <c r="GCK1029" s="14"/>
      <c r="GCL1029" s="14"/>
      <c r="GCM1029" s="14"/>
      <c r="GCN1029" s="14"/>
      <c r="GCO1029" s="14"/>
      <c r="GCP1029" s="14"/>
      <c r="GCQ1029" s="14"/>
      <c r="GCR1029" s="14"/>
      <c r="GCS1029" s="14"/>
      <c r="GCT1029" s="14"/>
      <c r="GCU1029" s="14"/>
      <c r="GCV1029" s="14"/>
      <c r="GCW1029" s="14"/>
      <c r="GCX1029" s="14"/>
      <c r="GCY1029" s="14"/>
      <c r="GCZ1029" s="14"/>
      <c r="GDA1029" s="14"/>
      <c r="GDB1029" s="14"/>
      <c r="GDC1029" s="14"/>
      <c r="GDD1029" s="14"/>
      <c r="GDE1029" s="14"/>
      <c r="GDF1029" s="14"/>
      <c r="GDG1029" s="14"/>
      <c r="GDH1029" s="14"/>
      <c r="GDI1029" s="14"/>
      <c r="GDJ1029" s="14"/>
      <c r="GDK1029" s="14"/>
      <c r="GDL1029" s="14"/>
      <c r="GDM1029" s="14"/>
      <c r="GDN1029" s="14"/>
      <c r="GDO1029" s="14"/>
      <c r="GDP1029" s="14"/>
      <c r="GDQ1029" s="14"/>
      <c r="GDR1029" s="14"/>
      <c r="GDS1029" s="14"/>
      <c r="GDT1029" s="14"/>
      <c r="GDU1029" s="14"/>
      <c r="GDV1029" s="14"/>
      <c r="GDW1029" s="14"/>
      <c r="GDX1029" s="14"/>
      <c r="GDY1029" s="14"/>
      <c r="GDZ1029" s="14"/>
      <c r="GEA1029" s="14"/>
      <c r="GEB1029" s="14"/>
      <c r="GEC1029" s="14"/>
      <c r="GED1029" s="14"/>
      <c r="GEE1029" s="14"/>
      <c r="GEF1029" s="14"/>
      <c r="GEG1029" s="14"/>
      <c r="GEH1029" s="14"/>
      <c r="GEI1029" s="14"/>
      <c r="GEJ1029" s="14"/>
      <c r="GEK1029" s="14"/>
      <c r="GEL1029" s="14"/>
      <c r="GEM1029" s="14"/>
      <c r="GEN1029" s="14"/>
      <c r="GEO1029" s="14"/>
      <c r="GEP1029" s="14"/>
      <c r="GEQ1029" s="14"/>
      <c r="GER1029" s="14"/>
      <c r="GES1029" s="14"/>
      <c r="GET1029" s="14"/>
      <c r="GEU1029" s="14"/>
      <c r="GEV1029" s="14"/>
      <c r="GEW1029" s="14"/>
      <c r="GEX1029" s="14"/>
      <c r="GEY1029" s="14"/>
      <c r="GEZ1029" s="14"/>
      <c r="GFA1029" s="14"/>
      <c r="GFB1029" s="14"/>
      <c r="GFC1029" s="14"/>
      <c r="GFD1029" s="14"/>
      <c r="GFE1029" s="14"/>
      <c r="GFF1029" s="14"/>
      <c r="GFG1029" s="14"/>
      <c r="GFH1029" s="14"/>
      <c r="GFI1029" s="14"/>
      <c r="GFJ1029" s="14"/>
      <c r="GFK1029" s="14"/>
      <c r="GFL1029" s="14"/>
      <c r="GFM1029" s="14"/>
      <c r="GFN1029" s="14"/>
      <c r="GFO1029" s="14"/>
      <c r="GFP1029" s="14"/>
      <c r="GFQ1029" s="14"/>
      <c r="GFR1029" s="14"/>
      <c r="GFS1029" s="14"/>
      <c r="GFT1029" s="14"/>
      <c r="GFU1029" s="14"/>
      <c r="GFV1029" s="14"/>
      <c r="GFW1029" s="14"/>
      <c r="GFX1029" s="14"/>
      <c r="GFY1029" s="14"/>
      <c r="GFZ1029" s="14"/>
      <c r="GGA1029" s="14"/>
      <c r="GGB1029" s="14"/>
      <c r="GGC1029" s="14"/>
      <c r="GGD1029" s="14"/>
      <c r="GGE1029" s="14"/>
      <c r="GGF1029" s="14"/>
      <c r="GGG1029" s="14"/>
      <c r="GGH1029" s="14"/>
      <c r="GGI1029" s="14"/>
      <c r="GGJ1029" s="14"/>
      <c r="GGK1029" s="14"/>
      <c r="GGL1029" s="14"/>
      <c r="GGM1029" s="14"/>
      <c r="GGN1029" s="14"/>
      <c r="GGO1029" s="14"/>
      <c r="GGP1029" s="14"/>
      <c r="GGQ1029" s="14"/>
      <c r="GGR1029" s="14"/>
      <c r="GGS1029" s="14"/>
      <c r="GGT1029" s="14"/>
      <c r="GGU1029" s="14"/>
      <c r="GGV1029" s="14"/>
      <c r="GGW1029" s="14"/>
      <c r="GGX1029" s="14"/>
      <c r="GGY1029" s="14"/>
      <c r="GGZ1029" s="14"/>
      <c r="GHA1029" s="14"/>
      <c r="GHB1029" s="14"/>
      <c r="GHC1029" s="14"/>
      <c r="GHD1029" s="14"/>
      <c r="GHE1029" s="14"/>
      <c r="GHF1029" s="14"/>
      <c r="GHG1029" s="14"/>
      <c r="GHH1029" s="14"/>
      <c r="GHI1029" s="14"/>
      <c r="GHJ1029" s="14"/>
      <c r="GHK1029" s="14"/>
      <c r="GHL1029" s="14"/>
      <c r="GHM1029" s="14"/>
      <c r="GHN1029" s="14"/>
      <c r="GHO1029" s="14"/>
      <c r="GHP1029" s="14"/>
      <c r="GHQ1029" s="14"/>
      <c r="GHR1029" s="14"/>
      <c r="GHS1029" s="14"/>
      <c r="GHT1029" s="14"/>
      <c r="GHU1029" s="14"/>
      <c r="GHV1029" s="14"/>
      <c r="GHW1029" s="14"/>
      <c r="GHX1029" s="14"/>
      <c r="GHY1029" s="14"/>
      <c r="GHZ1029" s="14"/>
      <c r="GIA1029" s="14"/>
      <c r="GIB1029" s="14"/>
      <c r="GIC1029" s="14"/>
      <c r="GID1029" s="14"/>
      <c r="GIE1029" s="14"/>
      <c r="GIF1029" s="14"/>
      <c r="GIG1029" s="14"/>
      <c r="GIH1029" s="14"/>
      <c r="GII1029" s="14"/>
      <c r="GIJ1029" s="14"/>
      <c r="GIK1029" s="14"/>
      <c r="GIL1029" s="14"/>
      <c r="GIM1029" s="14"/>
      <c r="GIN1029" s="14"/>
      <c r="GIO1029" s="14"/>
      <c r="GIP1029" s="14"/>
      <c r="GIQ1029" s="14"/>
      <c r="GIR1029" s="14"/>
      <c r="GIS1029" s="14"/>
      <c r="GIT1029" s="14"/>
      <c r="GIU1029" s="14"/>
      <c r="GIV1029" s="14"/>
      <c r="GIW1029" s="14"/>
      <c r="GIX1029" s="14"/>
      <c r="GIY1029" s="14"/>
      <c r="GIZ1029" s="14"/>
      <c r="GJA1029" s="14"/>
      <c r="GJB1029" s="14"/>
      <c r="GJC1029" s="14"/>
      <c r="GJD1029" s="14"/>
      <c r="GJE1029" s="14"/>
      <c r="GJF1029" s="14"/>
      <c r="GJG1029" s="14"/>
      <c r="GJH1029" s="14"/>
      <c r="GJI1029" s="14"/>
      <c r="GJJ1029" s="14"/>
      <c r="GJK1029" s="14"/>
      <c r="GJL1029" s="14"/>
      <c r="GJM1029" s="14"/>
      <c r="GJN1029" s="14"/>
      <c r="GJO1029" s="14"/>
      <c r="GJP1029" s="14"/>
      <c r="GJQ1029" s="14"/>
      <c r="GJR1029" s="14"/>
      <c r="GJS1029" s="14"/>
      <c r="GJT1029" s="14"/>
      <c r="GJU1029" s="14"/>
      <c r="GJV1029" s="14"/>
      <c r="GJW1029" s="14"/>
      <c r="GJX1029" s="14"/>
      <c r="GJY1029" s="14"/>
      <c r="GJZ1029" s="14"/>
      <c r="GKA1029" s="14"/>
      <c r="GKB1029" s="14"/>
      <c r="GKC1029" s="14"/>
      <c r="GKD1029" s="14"/>
      <c r="GKE1029" s="14"/>
      <c r="GKF1029" s="14"/>
      <c r="GKG1029" s="14"/>
      <c r="GKH1029" s="14"/>
      <c r="GKI1029" s="14"/>
      <c r="GKJ1029" s="14"/>
      <c r="GKK1029" s="14"/>
      <c r="GKL1029" s="14"/>
      <c r="GKM1029" s="14"/>
      <c r="GKN1029" s="14"/>
      <c r="GKO1029" s="14"/>
      <c r="GKP1029" s="14"/>
      <c r="GKQ1029" s="14"/>
      <c r="GKR1029" s="14"/>
      <c r="GKS1029" s="14"/>
      <c r="GKT1029" s="14"/>
      <c r="GKU1029" s="14"/>
      <c r="GKV1029" s="14"/>
      <c r="GKW1029" s="14"/>
      <c r="GKX1029" s="14"/>
      <c r="GKY1029" s="14"/>
      <c r="GKZ1029" s="14"/>
      <c r="GLA1029" s="14"/>
      <c r="GLB1029" s="14"/>
      <c r="GLC1029" s="14"/>
      <c r="GLD1029" s="14"/>
      <c r="GLE1029" s="14"/>
      <c r="GLF1029" s="14"/>
      <c r="GLG1029" s="14"/>
      <c r="GLH1029" s="14"/>
      <c r="GLI1029" s="14"/>
      <c r="GLJ1029" s="14"/>
      <c r="GLK1029" s="14"/>
      <c r="GLL1029" s="14"/>
      <c r="GLM1029" s="14"/>
      <c r="GLN1029" s="14"/>
      <c r="GLO1029" s="14"/>
      <c r="GLP1029" s="14"/>
      <c r="GLQ1029" s="14"/>
      <c r="GLR1029" s="14"/>
      <c r="GLS1029" s="14"/>
      <c r="GLT1029" s="14"/>
      <c r="GLU1029" s="14"/>
      <c r="GLV1029" s="14"/>
      <c r="GLW1029" s="14"/>
      <c r="GLX1029" s="14"/>
      <c r="GLY1029" s="14"/>
      <c r="GLZ1029" s="14"/>
      <c r="GMA1029" s="14"/>
      <c r="GMB1029" s="14"/>
      <c r="GMC1029" s="14"/>
      <c r="GMD1029" s="14"/>
      <c r="GME1029" s="14"/>
      <c r="GMF1029" s="14"/>
      <c r="GMG1029" s="14"/>
      <c r="GMH1029" s="14"/>
      <c r="GMI1029" s="14"/>
      <c r="GMJ1029" s="14"/>
      <c r="GMK1029" s="14"/>
      <c r="GML1029" s="14"/>
      <c r="GMM1029" s="14"/>
      <c r="GMN1029" s="14"/>
      <c r="GMO1029" s="14"/>
      <c r="GMP1029" s="14"/>
      <c r="GMQ1029" s="14"/>
      <c r="GMR1029" s="14"/>
      <c r="GMS1029" s="14"/>
      <c r="GMT1029" s="14"/>
      <c r="GMU1029" s="14"/>
      <c r="GMV1029" s="14"/>
      <c r="GMW1029" s="14"/>
      <c r="GMX1029" s="14"/>
      <c r="GMY1029" s="14"/>
      <c r="GMZ1029" s="14"/>
      <c r="GNA1029" s="14"/>
      <c r="GNB1029" s="14"/>
      <c r="GNC1029" s="14"/>
      <c r="GND1029" s="14"/>
      <c r="GNE1029" s="14"/>
      <c r="GNF1029" s="14"/>
      <c r="GNG1029" s="14"/>
      <c r="GNH1029" s="14"/>
      <c r="GNI1029" s="14"/>
      <c r="GNJ1029" s="14"/>
      <c r="GNK1029" s="14"/>
      <c r="GNL1029" s="14"/>
      <c r="GNM1029" s="14"/>
      <c r="GNN1029" s="14"/>
      <c r="GNO1029" s="14"/>
      <c r="GNP1029" s="14"/>
      <c r="GNQ1029" s="14"/>
      <c r="GNR1029" s="14"/>
      <c r="GNS1029" s="14"/>
      <c r="GNT1029" s="14"/>
      <c r="GNU1029" s="14"/>
      <c r="GNV1029" s="14"/>
      <c r="GNW1029" s="14"/>
      <c r="GNX1029" s="14"/>
      <c r="GNY1029" s="14"/>
      <c r="GNZ1029" s="14"/>
      <c r="GOA1029" s="14"/>
      <c r="GOB1029" s="14"/>
      <c r="GOC1029" s="14"/>
      <c r="GOD1029" s="14"/>
      <c r="GOE1029" s="14"/>
      <c r="GOF1029" s="14"/>
      <c r="GOG1029" s="14"/>
      <c r="GOH1029" s="14"/>
      <c r="GOI1029" s="14"/>
      <c r="GOJ1029" s="14"/>
      <c r="GOK1029" s="14"/>
      <c r="GOL1029" s="14"/>
      <c r="GOM1029" s="14"/>
      <c r="GON1029" s="14"/>
      <c r="GOO1029" s="14"/>
      <c r="GOP1029" s="14"/>
      <c r="GOQ1029" s="14"/>
      <c r="GOR1029" s="14"/>
      <c r="GOS1029" s="14"/>
      <c r="GOT1029" s="14"/>
      <c r="GOU1029" s="14"/>
      <c r="GOV1029" s="14"/>
      <c r="GOW1029" s="14"/>
      <c r="GOX1029" s="14"/>
      <c r="GOY1029" s="14"/>
      <c r="GOZ1029" s="14"/>
      <c r="GPA1029" s="14"/>
      <c r="GPB1029" s="14"/>
      <c r="GPC1029" s="14"/>
      <c r="GPD1029" s="14"/>
      <c r="GPE1029" s="14"/>
      <c r="GPF1029" s="14"/>
      <c r="GPG1029" s="14"/>
      <c r="GPH1029" s="14"/>
      <c r="GPI1029" s="14"/>
      <c r="GPJ1029" s="14"/>
      <c r="GPK1029" s="14"/>
      <c r="GPL1029" s="14"/>
      <c r="GPM1029" s="14"/>
      <c r="GPN1029" s="14"/>
      <c r="GPO1029" s="14"/>
      <c r="GPP1029" s="14"/>
      <c r="GPQ1029" s="14"/>
      <c r="GPR1029" s="14"/>
      <c r="GPS1029" s="14"/>
      <c r="GPT1029" s="14"/>
      <c r="GPU1029" s="14"/>
      <c r="GPV1029" s="14"/>
      <c r="GPW1029" s="14"/>
      <c r="GPX1029" s="14"/>
      <c r="GPY1029" s="14"/>
      <c r="GPZ1029" s="14"/>
      <c r="GQA1029" s="14"/>
      <c r="GQB1029" s="14"/>
      <c r="GQC1029" s="14"/>
      <c r="GQD1029" s="14"/>
      <c r="GQE1029" s="14"/>
      <c r="GQF1029" s="14"/>
      <c r="GQG1029" s="14"/>
      <c r="GQH1029" s="14"/>
      <c r="GQI1029" s="14"/>
      <c r="GQJ1029" s="14"/>
      <c r="GQK1029" s="14"/>
      <c r="GQL1029" s="14"/>
      <c r="GQM1029" s="14"/>
      <c r="GQN1029" s="14"/>
      <c r="GQO1029" s="14"/>
      <c r="GQP1029" s="14"/>
      <c r="GQQ1029" s="14"/>
      <c r="GQR1029" s="14"/>
      <c r="GQS1029" s="14"/>
      <c r="GQT1029" s="14"/>
      <c r="GQU1029" s="14"/>
      <c r="GQV1029" s="14"/>
      <c r="GQW1029" s="14"/>
      <c r="GQX1029" s="14"/>
      <c r="GQY1029" s="14"/>
      <c r="GQZ1029" s="14"/>
      <c r="GRA1029" s="14"/>
      <c r="GRB1029" s="14"/>
      <c r="GRC1029" s="14"/>
      <c r="GRD1029" s="14"/>
      <c r="GRE1029" s="14"/>
      <c r="GRF1029" s="14"/>
      <c r="GRG1029" s="14"/>
      <c r="GRH1029" s="14"/>
      <c r="GRI1029" s="14"/>
      <c r="GRJ1029" s="14"/>
      <c r="GRK1029" s="14"/>
      <c r="GRL1029" s="14"/>
      <c r="GRM1029" s="14"/>
      <c r="GRN1029" s="14"/>
      <c r="GRO1029" s="14"/>
      <c r="GRP1029" s="14"/>
      <c r="GRQ1029" s="14"/>
      <c r="GRR1029" s="14"/>
      <c r="GRS1029" s="14"/>
      <c r="GRT1029" s="14"/>
      <c r="GRU1029" s="14"/>
      <c r="GRV1029" s="14"/>
      <c r="GRW1029" s="14"/>
      <c r="GRX1029" s="14"/>
      <c r="GRY1029" s="14"/>
      <c r="GRZ1029" s="14"/>
      <c r="GSA1029" s="14"/>
      <c r="GSB1029" s="14"/>
      <c r="GSC1029" s="14"/>
      <c r="GSD1029" s="14"/>
      <c r="GSE1029" s="14"/>
      <c r="GSF1029" s="14"/>
      <c r="GSG1029" s="14"/>
      <c r="GSH1029" s="14"/>
      <c r="GSI1029" s="14"/>
      <c r="GSJ1029" s="14"/>
      <c r="GSK1029" s="14"/>
      <c r="GSL1029" s="14"/>
      <c r="GSM1029" s="14"/>
      <c r="GSN1029" s="14"/>
      <c r="GSO1029" s="14"/>
      <c r="GSP1029" s="14"/>
      <c r="GSQ1029" s="14"/>
      <c r="GSR1029" s="14"/>
      <c r="GSS1029" s="14"/>
      <c r="GST1029" s="14"/>
      <c r="GSU1029" s="14"/>
      <c r="GSV1029" s="14"/>
      <c r="GSW1029" s="14"/>
      <c r="GSX1029" s="14"/>
      <c r="GSY1029" s="14"/>
      <c r="GSZ1029" s="14"/>
      <c r="GTA1029" s="14"/>
      <c r="GTB1029" s="14"/>
      <c r="GTC1029" s="14"/>
      <c r="GTD1029" s="14"/>
      <c r="GTE1029" s="14"/>
      <c r="GTF1029" s="14"/>
      <c r="GTG1029" s="14"/>
      <c r="GTH1029" s="14"/>
      <c r="GTI1029" s="14"/>
      <c r="GTJ1029" s="14"/>
      <c r="GTK1029" s="14"/>
      <c r="GTL1029" s="14"/>
      <c r="GTM1029" s="14"/>
      <c r="GTN1029" s="14"/>
      <c r="GTO1029" s="14"/>
      <c r="GTP1029" s="14"/>
      <c r="GTQ1029" s="14"/>
      <c r="GTR1029" s="14"/>
      <c r="GTS1029" s="14"/>
      <c r="GTT1029" s="14"/>
      <c r="GTU1029" s="14"/>
      <c r="GTV1029" s="14"/>
      <c r="GTW1029" s="14"/>
      <c r="GTX1029" s="14"/>
      <c r="GTY1029" s="14"/>
      <c r="GTZ1029" s="14"/>
      <c r="GUA1029" s="14"/>
      <c r="GUB1029" s="14"/>
      <c r="GUC1029" s="14"/>
      <c r="GUD1029" s="14"/>
      <c r="GUE1029" s="14"/>
      <c r="GUF1029" s="14"/>
      <c r="GUG1029" s="14"/>
      <c r="GUH1029" s="14"/>
      <c r="GUI1029" s="14"/>
      <c r="GUJ1029" s="14"/>
      <c r="GUK1029" s="14"/>
      <c r="GUL1029" s="14"/>
      <c r="GUM1029" s="14"/>
      <c r="GUN1029" s="14"/>
      <c r="GUO1029" s="14"/>
      <c r="GUP1029" s="14"/>
      <c r="GUQ1029" s="14"/>
      <c r="GUR1029" s="14"/>
      <c r="GUS1029" s="14"/>
      <c r="GUT1029" s="14"/>
      <c r="GUU1029" s="14"/>
      <c r="GUV1029" s="14"/>
      <c r="GUW1029" s="14"/>
      <c r="GUX1029" s="14"/>
      <c r="GUY1029" s="14"/>
      <c r="GUZ1029" s="14"/>
      <c r="GVA1029" s="14"/>
      <c r="GVB1029" s="14"/>
      <c r="GVC1029" s="14"/>
      <c r="GVD1029" s="14"/>
      <c r="GVE1029" s="14"/>
      <c r="GVF1029" s="14"/>
      <c r="GVG1029" s="14"/>
      <c r="GVH1029" s="14"/>
      <c r="GVI1029" s="14"/>
      <c r="GVJ1029" s="14"/>
      <c r="GVK1029" s="14"/>
      <c r="GVL1029" s="14"/>
      <c r="GVM1029" s="14"/>
      <c r="GVN1029" s="14"/>
      <c r="GVO1029" s="14"/>
      <c r="GVP1029" s="14"/>
      <c r="GVQ1029" s="14"/>
      <c r="GVR1029" s="14"/>
      <c r="GVS1029" s="14"/>
      <c r="GVT1029" s="14"/>
      <c r="GVU1029" s="14"/>
      <c r="GVV1029" s="14"/>
      <c r="GVW1029" s="14"/>
      <c r="GVX1029" s="14"/>
      <c r="GVY1029" s="14"/>
      <c r="GVZ1029" s="14"/>
      <c r="GWA1029" s="14"/>
      <c r="GWB1029" s="14"/>
      <c r="GWC1029" s="14"/>
      <c r="GWD1029" s="14"/>
      <c r="GWE1029" s="14"/>
      <c r="GWF1029" s="14"/>
      <c r="GWG1029" s="14"/>
      <c r="GWH1029" s="14"/>
      <c r="GWI1029" s="14"/>
      <c r="GWJ1029" s="14"/>
      <c r="GWK1029" s="14"/>
      <c r="GWL1029" s="14"/>
      <c r="GWM1029" s="14"/>
      <c r="GWN1029" s="14"/>
      <c r="GWO1029" s="14"/>
      <c r="GWP1029" s="14"/>
      <c r="GWQ1029" s="14"/>
      <c r="GWR1029" s="14"/>
      <c r="GWS1029" s="14"/>
      <c r="GWT1029" s="14"/>
      <c r="GWU1029" s="14"/>
      <c r="GWV1029" s="14"/>
      <c r="GWW1029" s="14"/>
      <c r="GWX1029" s="14"/>
      <c r="GWY1029" s="14"/>
      <c r="GWZ1029" s="14"/>
      <c r="GXA1029" s="14"/>
      <c r="GXB1029" s="14"/>
      <c r="GXC1029" s="14"/>
      <c r="GXD1029" s="14"/>
      <c r="GXE1029" s="14"/>
      <c r="GXF1029" s="14"/>
      <c r="GXG1029" s="14"/>
      <c r="GXH1029" s="14"/>
      <c r="GXI1029" s="14"/>
      <c r="GXJ1029" s="14"/>
      <c r="GXK1029" s="14"/>
      <c r="GXL1029" s="14"/>
      <c r="GXM1029" s="14"/>
      <c r="GXN1029" s="14"/>
      <c r="GXO1029" s="14"/>
      <c r="GXP1029" s="14"/>
      <c r="GXQ1029" s="14"/>
      <c r="GXR1029" s="14"/>
      <c r="GXS1029" s="14"/>
      <c r="GXT1029" s="14"/>
      <c r="GXU1029" s="14"/>
      <c r="GXV1029" s="14"/>
      <c r="GXW1029" s="14"/>
      <c r="GXX1029" s="14"/>
      <c r="GXY1029" s="14"/>
      <c r="GXZ1029" s="14"/>
      <c r="GYA1029" s="14"/>
      <c r="GYB1029" s="14"/>
      <c r="GYC1029" s="14"/>
      <c r="GYD1029" s="14"/>
      <c r="GYE1029" s="14"/>
      <c r="GYF1029" s="14"/>
      <c r="GYG1029" s="14"/>
      <c r="GYH1029" s="14"/>
      <c r="GYI1029" s="14"/>
      <c r="GYJ1029" s="14"/>
      <c r="GYK1029" s="14"/>
      <c r="GYL1029" s="14"/>
      <c r="GYM1029" s="14"/>
      <c r="GYN1029" s="14"/>
      <c r="GYO1029" s="14"/>
      <c r="GYP1029" s="14"/>
      <c r="GYQ1029" s="14"/>
      <c r="GYR1029" s="14"/>
      <c r="GYS1029" s="14"/>
      <c r="GYT1029" s="14"/>
      <c r="GYU1029" s="14"/>
      <c r="GYV1029" s="14"/>
      <c r="GYW1029" s="14"/>
      <c r="GYX1029" s="14"/>
      <c r="GYY1029" s="14"/>
      <c r="GYZ1029" s="14"/>
      <c r="GZA1029" s="14"/>
      <c r="GZB1029" s="14"/>
      <c r="GZC1029" s="14"/>
      <c r="GZD1029" s="14"/>
      <c r="GZE1029" s="14"/>
      <c r="GZF1029" s="14"/>
      <c r="GZG1029" s="14"/>
      <c r="GZH1029" s="14"/>
      <c r="GZI1029" s="14"/>
      <c r="GZJ1029" s="14"/>
      <c r="GZK1029" s="14"/>
      <c r="GZL1029" s="14"/>
      <c r="GZM1029" s="14"/>
      <c r="GZN1029" s="14"/>
      <c r="GZO1029" s="14"/>
      <c r="GZP1029" s="14"/>
      <c r="GZQ1029" s="14"/>
      <c r="GZR1029" s="14"/>
      <c r="GZS1029" s="14"/>
      <c r="GZT1029" s="14"/>
      <c r="GZU1029" s="14"/>
      <c r="GZV1029" s="14"/>
      <c r="GZW1029" s="14"/>
      <c r="GZX1029" s="14"/>
      <c r="GZY1029" s="14"/>
      <c r="GZZ1029" s="14"/>
      <c r="HAA1029" s="14"/>
      <c r="HAB1029" s="14"/>
      <c r="HAC1029" s="14"/>
      <c r="HAD1029" s="14"/>
      <c r="HAE1029" s="14"/>
      <c r="HAF1029" s="14"/>
      <c r="HAG1029" s="14"/>
      <c r="HAH1029" s="14"/>
      <c r="HAI1029" s="14"/>
      <c r="HAJ1029" s="14"/>
      <c r="HAK1029" s="14"/>
      <c r="HAL1029" s="14"/>
      <c r="HAM1029" s="14"/>
      <c r="HAN1029" s="14"/>
      <c r="HAO1029" s="14"/>
      <c r="HAP1029" s="14"/>
      <c r="HAQ1029" s="14"/>
      <c r="HAR1029" s="14"/>
      <c r="HAS1029" s="14"/>
      <c r="HAT1029" s="14"/>
      <c r="HAU1029" s="14"/>
      <c r="HAV1029" s="14"/>
      <c r="HAW1029" s="14"/>
      <c r="HAX1029" s="14"/>
      <c r="HAY1029" s="14"/>
      <c r="HAZ1029" s="14"/>
      <c r="HBA1029" s="14"/>
      <c r="HBB1029" s="14"/>
      <c r="HBC1029" s="14"/>
      <c r="HBD1029" s="14"/>
      <c r="HBE1029" s="14"/>
      <c r="HBF1029" s="14"/>
      <c r="HBG1029" s="14"/>
      <c r="HBH1029" s="14"/>
      <c r="HBI1029" s="14"/>
      <c r="HBJ1029" s="14"/>
      <c r="HBK1029" s="14"/>
      <c r="HBL1029" s="14"/>
      <c r="HBM1029" s="14"/>
      <c r="HBN1029" s="14"/>
      <c r="HBO1029" s="14"/>
      <c r="HBP1029" s="14"/>
      <c r="HBQ1029" s="14"/>
      <c r="HBR1029" s="14"/>
      <c r="HBS1029" s="14"/>
      <c r="HBT1029" s="14"/>
      <c r="HBU1029" s="14"/>
      <c r="HBV1029" s="14"/>
      <c r="HBW1029" s="14"/>
      <c r="HBX1029" s="14"/>
      <c r="HBY1029" s="14"/>
      <c r="HBZ1029" s="14"/>
      <c r="HCA1029" s="14"/>
      <c r="HCB1029" s="14"/>
      <c r="HCC1029" s="14"/>
      <c r="HCD1029" s="14"/>
      <c r="HCE1029" s="14"/>
      <c r="HCF1029" s="14"/>
      <c r="HCG1029" s="14"/>
      <c r="HCH1029" s="14"/>
      <c r="HCI1029" s="14"/>
      <c r="HCJ1029" s="14"/>
      <c r="HCK1029" s="14"/>
      <c r="HCL1029" s="14"/>
      <c r="HCM1029" s="14"/>
      <c r="HCN1029" s="14"/>
      <c r="HCO1029" s="14"/>
      <c r="HCP1029" s="14"/>
      <c r="HCQ1029" s="14"/>
      <c r="HCR1029" s="14"/>
      <c r="HCS1029" s="14"/>
      <c r="HCT1029" s="14"/>
      <c r="HCU1029" s="14"/>
      <c r="HCV1029" s="14"/>
      <c r="HCW1029" s="14"/>
      <c r="HCX1029" s="14"/>
      <c r="HCY1029" s="14"/>
      <c r="HCZ1029" s="14"/>
      <c r="HDA1029" s="14"/>
      <c r="HDB1029" s="14"/>
      <c r="HDC1029" s="14"/>
      <c r="HDD1029" s="14"/>
      <c r="HDE1029" s="14"/>
      <c r="HDF1029" s="14"/>
      <c r="HDG1029" s="14"/>
      <c r="HDH1029" s="14"/>
      <c r="HDI1029" s="14"/>
      <c r="HDJ1029" s="14"/>
      <c r="HDK1029" s="14"/>
      <c r="HDL1029" s="14"/>
      <c r="HDM1029" s="14"/>
      <c r="HDN1029" s="14"/>
      <c r="HDO1029" s="14"/>
      <c r="HDP1029" s="14"/>
      <c r="HDQ1029" s="14"/>
      <c r="HDR1029" s="14"/>
      <c r="HDS1029" s="14"/>
      <c r="HDT1029" s="14"/>
      <c r="HDU1029" s="14"/>
      <c r="HDV1029" s="14"/>
      <c r="HDW1029" s="14"/>
      <c r="HDX1029" s="14"/>
      <c r="HDY1029" s="14"/>
      <c r="HDZ1029" s="14"/>
      <c r="HEA1029" s="14"/>
      <c r="HEB1029" s="14"/>
      <c r="HEC1029" s="14"/>
      <c r="HED1029" s="14"/>
      <c r="HEE1029" s="14"/>
      <c r="HEF1029" s="14"/>
      <c r="HEG1029" s="14"/>
      <c r="HEH1029" s="14"/>
      <c r="HEI1029" s="14"/>
      <c r="HEJ1029" s="14"/>
      <c r="HEK1029" s="14"/>
      <c r="HEL1029" s="14"/>
      <c r="HEM1029" s="14"/>
      <c r="HEN1029" s="14"/>
      <c r="HEO1029" s="14"/>
      <c r="HEP1029" s="14"/>
      <c r="HEQ1029" s="14"/>
      <c r="HER1029" s="14"/>
      <c r="HES1029" s="14"/>
      <c r="HET1029" s="14"/>
      <c r="HEU1029" s="14"/>
      <c r="HEV1029" s="14"/>
      <c r="HEW1029" s="14"/>
      <c r="HEX1029" s="14"/>
      <c r="HEY1029" s="14"/>
      <c r="HEZ1029" s="14"/>
      <c r="HFA1029" s="14"/>
      <c r="HFB1029" s="14"/>
      <c r="HFC1029" s="14"/>
      <c r="HFD1029" s="14"/>
      <c r="HFE1029" s="14"/>
      <c r="HFF1029" s="14"/>
      <c r="HFG1029" s="14"/>
      <c r="HFH1029" s="14"/>
      <c r="HFI1029" s="14"/>
      <c r="HFJ1029" s="14"/>
      <c r="HFK1029" s="14"/>
      <c r="HFL1029" s="14"/>
      <c r="HFM1029" s="14"/>
      <c r="HFN1029" s="14"/>
      <c r="HFO1029" s="14"/>
      <c r="HFP1029" s="14"/>
      <c r="HFQ1029" s="14"/>
      <c r="HFR1029" s="14"/>
      <c r="HFS1029" s="14"/>
      <c r="HFT1029" s="14"/>
      <c r="HFU1029" s="14"/>
      <c r="HFV1029" s="14"/>
      <c r="HFW1029" s="14"/>
      <c r="HFX1029" s="14"/>
      <c r="HFY1029" s="14"/>
      <c r="HFZ1029" s="14"/>
      <c r="HGA1029" s="14"/>
      <c r="HGB1029" s="14"/>
      <c r="HGC1029" s="14"/>
      <c r="HGD1029" s="14"/>
      <c r="HGE1029" s="14"/>
      <c r="HGF1029" s="14"/>
      <c r="HGG1029" s="14"/>
      <c r="HGH1029" s="14"/>
      <c r="HGI1029" s="14"/>
      <c r="HGJ1029" s="14"/>
      <c r="HGK1029" s="14"/>
      <c r="HGL1029" s="14"/>
      <c r="HGM1029" s="14"/>
      <c r="HGN1029" s="14"/>
      <c r="HGO1029" s="14"/>
      <c r="HGP1029" s="14"/>
      <c r="HGQ1029" s="14"/>
      <c r="HGR1029" s="14"/>
      <c r="HGS1029" s="14"/>
      <c r="HGT1029" s="14"/>
      <c r="HGU1029" s="14"/>
      <c r="HGV1029" s="14"/>
      <c r="HGW1029" s="14"/>
      <c r="HGX1029" s="14"/>
      <c r="HGY1029" s="14"/>
      <c r="HGZ1029" s="14"/>
      <c r="HHA1029" s="14"/>
      <c r="HHB1029" s="14"/>
      <c r="HHC1029" s="14"/>
      <c r="HHD1029" s="14"/>
      <c r="HHE1029" s="14"/>
      <c r="HHF1029" s="14"/>
      <c r="HHG1029" s="14"/>
      <c r="HHH1029" s="14"/>
      <c r="HHI1029" s="14"/>
      <c r="HHJ1029" s="14"/>
      <c r="HHK1029" s="14"/>
      <c r="HHL1029" s="14"/>
      <c r="HHM1029" s="14"/>
      <c r="HHN1029" s="14"/>
      <c r="HHO1029" s="14"/>
      <c r="HHP1029" s="14"/>
      <c r="HHQ1029" s="14"/>
      <c r="HHR1029" s="14"/>
      <c r="HHS1029" s="14"/>
      <c r="HHT1029" s="14"/>
      <c r="HHU1029" s="14"/>
      <c r="HHV1029" s="14"/>
      <c r="HHW1029" s="14"/>
      <c r="HHX1029" s="14"/>
      <c r="HHY1029" s="14"/>
      <c r="HHZ1029" s="14"/>
      <c r="HIA1029" s="14"/>
      <c r="HIB1029" s="14"/>
      <c r="HIC1029" s="14"/>
      <c r="HID1029" s="14"/>
      <c r="HIE1029" s="14"/>
      <c r="HIF1029" s="14"/>
      <c r="HIG1029" s="14"/>
      <c r="HIH1029" s="14"/>
      <c r="HII1029" s="14"/>
      <c r="HIJ1029" s="14"/>
      <c r="HIK1029" s="14"/>
      <c r="HIL1029" s="14"/>
      <c r="HIM1029" s="14"/>
      <c r="HIN1029" s="14"/>
      <c r="HIO1029" s="14"/>
      <c r="HIP1029" s="14"/>
      <c r="HIQ1029" s="14"/>
      <c r="HIR1029" s="14"/>
      <c r="HIS1029" s="14"/>
      <c r="HIT1029" s="14"/>
      <c r="HIU1029" s="14"/>
      <c r="HIV1029" s="14"/>
      <c r="HIW1029" s="14"/>
      <c r="HIX1029" s="14"/>
      <c r="HIY1029" s="14"/>
      <c r="HIZ1029" s="14"/>
      <c r="HJA1029" s="14"/>
      <c r="HJB1029" s="14"/>
      <c r="HJC1029" s="14"/>
      <c r="HJD1029" s="14"/>
      <c r="HJE1029" s="14"/>
      <c r="HJF1029" s="14"/>
      <c r="HJG1029" s="14"/>
      <c r="HJH1029" s="14"/>
      <c r="HJI1029" s="14"/>
      <c r="HJJ1029" s="14"/>
      <c r="HJK1029" s="14"/>
      <c r="HJL1029" s="14"/>
      <c r="HJM1029" s="14"/>
      <c r="HJN1029" s="14"/>
      <c r="HJO1029" s="14"/>
      <c r="HJP1029" s="14"/>
      <c r="HJQ1029" s="14"/>
      <c r="HJR1029" s="14"/>
      <c r="HJS1029" s="14"/>
      <c r="HJT1029" s="14"/>
      <c r="HJU1029" s="14"/>
      <c r="HJV1029" s="14"/>
      <c r="HJW1029" s="14"/>
      <c r="HJX1029" s="14"/>
      <c r="HJY1029" s="14"/>
      <c r="HJZ1029" s="14"/>
      <c r="HKA1029" s="14"/>
      <c r="HKB1029" s="14"/>
      <c r="HKC1029" s="14"/>
      <c r="HKD1029" s="14"/>
      <c r="HKE1029" s="14"/>
      <c r="HKF1029" s="14"/>
      <c r="HKG1029" s="14"/>
      <c r="HKH1029" s="14"/>
      <c r="HKI1029" s="14"/>
      <c r="HKJ1029" s="14"/>
      <c r="HKK1029" s="14"/>
      <c r="HKL1029" s="14"/>
      <c r="HKM1029" s="14"/>
      <c r="HKN1029" s="14"/>
      <c r="HKO1029" s="14"/>
      <c r="HKP1029" s="14"/>
      <c r="HKQ1029" s="14"/>
      <c r="HKR1029" s="14"/>
      <c r="HKS1029" s="14"/>
      <c r="HKT1029" s="14"/>
      <c r="HKU1029" s="14"/>
      <c r="HKV1029" s="14"/>
      <c r="HKW1029" s="14"/>
      <c r="HKX1029" s="14"/>
      <c r="HKY1029" s="14"/>
      <c r="HKZ1029" s="14"/>
      <c r="HLA1029" s="14"/>
      <c r="HLB1029" s="14"/>
      <c r="HLC1029" s="14"/>
      <c r="HLD1029" s="14"/>
      <c r="HLE1029" s="14"/>
      <c r="HLF1029" s="14"/>
      <c r="HLG1029" s="14"/>
      <c r="HLH1029" s="14"/>
      <c r="HLI1029" s="14"/>
      <c r="HLJ1029" s="14"/>
      <c r="HLK1029" s="14"/>
      <c r="HLL1029" s="14"/>
      <c r="HLM1029" s="14"/>
      <c r="HLN1029" s="14"/>
      <c r="HLO1029" s="14"/>
      <c r="HLP1029" s="14"/>
      <c r="HLQ1029" s="14"/>
      <c r="HLR1029" s="14"/>
      <c r="HLS1029" s="14"/>
      <c r="HLT1029" s="14"/>
      <c r="HLU1029" s="14"/>
      <c r="HLV1029" s="14"/>
      <c r="HLW1029" s="14"/>
      <c r="HLX1029" s="14"/>
      <c r="HLY1029" s="14"/>
      <c r="HLZ1029" s="14"/>
      <c r="HMA1029" s="14"/>
      <c r="HMB1029" s="14"/>
      <c r="HMC1029" s="14"/>
      <c r="HMD1029" s="14"/>
      <c r="HME1029" s="14"/>
      <c r="HMF1029" s="14"/>
      <c r="HMG1029" s="14"/>
      <c r="HMH1029" s="14"/>
      <c r="HMI1029" s="14"/>
      <c r="HMJ1029" s="14"/>
      <c r="HMK1029" s="14"/>
      <c r="HML1029" s="14"/>
      <c r="HMM1029" s="14"/>
      <c r="HMN1029" s="14"/>
      <c r="HMO1029" s="14"/>
      <c r="HMP1029" s="14"/>
      <c r="HMQ1029" s="14"/>
      <c r="HMR1029" s="14"/>
      <c r="HMS1029" s="14"/>
      <c r="HMT1029" s="14"/>
      <c r="HMU1029" s="14"/>
      <c r="HMV1029" s="14"/>
      <c r="HMW1029" s="14"/>
      <c r="HMX1029" s="14"/>
      <c r="HMY1029" s="14"/>
      <c r="HMZ1029" s="14"/>
      <c r="HNA1029" s="14"/>
      <c r="HNB1029" s="14"/>
      <c r="HNC1029" s="14"/>
      <c r="HND1029" s="14"/>
      <c r="HNE1029" s="14"/>
      <c r="HNF1029" s="14"/>
      <c r="HNG1029" s="14"/>
      <c r="HNH1029" s="14"/>
      <c r="HNI1029" s="14"/>
      <c r="HNJ1029" s="14"/>
      <c r="HNK1029" s="14"/>
      <c r="HNL1029" s="14"/>
      <c r="HNM1029" s="14"/>
      <c r="HNN1029" s="14"/>
      <c r="HNO1029" s="14"/>
      <c r="HNP1029" s="14"/>
      <c r="HNQ1029" s="14"/>
      <c r="HNR1029" s="14"/>
      <c r="HNS1029" s="14"/>
      <c r="HNT1029" s="14"/>
      <c r="HNU1029" s="14"/>
      <c r="HNV1029" s="14"/>
      <c r="HNW1029" s="14"/>
      <c r="HNX1029" s="14"/>
      <c r="HNY1029" s="14"/>
      <c r="HNZ1029" s="14"/>
      <c r="HOA1029" s="14"/>
      <c r="HOB1029" s="14"/>
      <c r="HOC1029" s="14"/>
      <c r="HOD1029" s="14"/>
      <c r="HOE1029" s="14"/>
      <c r="HOF1029" s="14"/>
      <c r="HOG1029" s="14"/>
      <c r="HOH1029" s="14"/>
      <c r="HOI1029" s="14"/>
      <c r="HOJ1029" s="14"/>
      <c r="HOK1029" s="14"/>
      <c r="HOL1029" s="14"/>
      <c r="HOM1029" s="14"/>
      <c r="HON1029" s="14"/>
      <c r="HOO1029" s="14"/>
      <c r="HOP1029" s="14"/>
      <c r="HOQ1029" s="14"/>
      <c r="HOR1029" s="14"/>
      <c r="HOS1029" s="14"/>
      <c r="HOT1029" s="14"/>
      <c r="HOU1029" s="14"/>
      <c r="HOV1029" s="14"/>
      <c r="HOW1029" s="14"/>
      <c r="HOX1029" s="14"/>
      <c r="HOY1029" s="14"/>
      <c r="HOZ1029" s="14"/>
      <c r="HPA1029" s="14"/>
      <c r="HPB1029" s="14"/>
      <c r="HPC1029" s="14"/>
      <c r="HPD1029" s="14"/>
      <c r="HPE1029" s="14"/>
      <c r="HPF1029" s="14"/>
      <c r="HPG1029" s="14"/>
      <c r="HPH1029" s="14"/>
      <c r="HPI1029" s="14"/>
      <c r="HPJ1029" s="14"/>
      <c r="HPK1029" s="14"/>
      <c r="HPL1029" s="14"/>
      <c r="HPM1029" s="14"/>
      <c r="HPN1029" s="14"/>
      <c r="HPO1029" s="14"/>
      <c r="HPP1029" s="14"/>
      <c r="HPQ1029" s="14"/>
      <c r="HPR1029" s="14"/>
      <c r="HPS1029" s="14"/>
      <c r="HPT1029" s="14"/>
      <c r="HPU1029" s="14"/>
      <c r="HPV1029" s="14"/>
      <c r="HPW1029" s="14"/>
      <c r="HPX1029" s="14"/>
      <c r="HPY1029" s="14"/>
      <c r="HPZ1029" s="14"/>
      <c r="HQA1029" s="14"/>
      <c r="HQB1029" s="14"/>
      <c r="HQC1029" s="14"/>
      <c r="HQD1029" s="14"/>
      <c r="HQE1029" s="14"/>
      <c r="HQF1029" s="14"/>
      <c r="HQG1029" s="14"/>
      <c r="HQH1029" s="14"/>
      <c r="HQI1029" s="14"/>
      <c r="HQJ1029" s="14"/>
      <c r="HQK1029" s="14"/>
      <c r="HQL1029" s="14"/>
      <c r="HQM1029" s="14"/>
      <c r="HQN1029" s="14"/>
      <c r="HQO1029" s="14"/>
      <c r="HQP1029" s="14"/>
      <c r="HQQ1029" s="14"/>
      <c r="HQR1029" s="14"/>
      <c r="HQS1029" s="14"/>
      <c r="HQT1029" s="14"/>
      <c r="HQU1029" s="14"/>
      <c r="HQV1029" s="14"/>
      <c r="HQW1029" s="14"/>
      <c r="HQX1029" s="14"/>
      <c r="HQY1029" s="14"/>
      <c r="HQZ1029" s="14"/>
      <c r="HRA1029" s="14"/>
      <c r="HRB1029" s="14"/>
      <c r="HRC1029" s="14"/>
      <c r="HRD1029" s="14"/>
      <c r="HRE1029" s="14"/>
      <c r="HRF1029" s="14"/>
      <c r="HRG1029" s="14"/>
      <c r="HRH1029" s="14"/>
      <c r="HRI1029" s="14"/>
      <c r="HRJ1029" s="14"/>
      <c r="HRK1029" s="14"/>
      <c r="HRL1029" s="14"/>
      <c r="HRM1029" s="14"/>
      <c r="HRN1029" s="14"/>
      <c r="HRO1029" s="14"/>
      <c r="HRP1029" s="14"/>
      <c r="HRQ1029" s="14"/>
      <c r="HRR1029" s="14"/>
      <c r="HRS1029" s="14"/>
      <c r="HRT1029" s="14"/>
      <c r="HRU1029" s="14"/>
      <c r="HRV1029" s="14"/>
      <c r="HRW1029" s="14"/>
      <c r="HRX1029" s="14"/>
      <c r="HRY1029" s="14"/>
      <c r="HRZ1029" s="14"/>
      <c r="HSA1029" s="14"/>
      <c r="HSB1029" s="14"/>
      <c r="HSC1029" s="14"/>
      <c r="HSD1029" s="14"/>
      <c r="HSE1029" s="14"/>
      <c r="HSF1029" s="14"/>
      <c r="HSG1029" s="14"/>
      <c r="HSH1029" s="14"/>
      <c r="HSI1029" s="14"/>
      <c r="HSJ1029" s="14"/>
      <c r="HSK1029" s="14"/>
      <c r="HSL1029" s="14"/>
      <c r="HSM1029" s="14"/>
      <c r="HSN1029" s="14"/>
      <c r="HSO1029" s="14"/>
      <c r="HSP1029" s="14"/>
      <c r="HSQ1029" s="14"/>
      <c r="HSR1029" s="14"/>
      <c r="HSS1029" s="14"/>
      <c r="HST1029" s="14"/>
      <c r="HSU1029" s="14"/>
      <c r="HSV1029" s="14"/>
      <c r="HSW1029" s="14"/>
      <c r="HSX1029" s="14"/>
      <c r="HSY1029" s="14"/>
      <c r="HSZ1029" s="14"/>
      <c r="HTA1029" s="14"/>
      <c r="HTB1029" s="14"/>
      <c r="HTC1029" s="14"/>
      <c r="HTD1029" s="14"/>
      <c r="HTE1029" s="14"/>
      <c r="HTF1029" s="14"/>
      <c r="HTG1029" s="14"/>
      <c r="HTH1029" s="14"/>
      <c r="HTI1029" s="14"/>
      <c r="HTJ1029" s="14"/>
      <c r="HTK1029" s="14"/>
      <c r="HTL1029" s="14"/>
      <c r="HTM1029" s="14"/>
      <c r="HTN1029" s="14"/>
      <c r="HTO1029" s="14"/>
      <c r="HTP1029" s="14"/>
      <c r="HTQ1029" s="14"/>
      <c r="HTR1029" s="14"/>
      <c r="HTS1029" s="14"/>
      <c r="HTT1029" s="14"/>
      <c r="HTU1029" s="14"/>
      <c r="HTV1029" s="14"/>
      <c r="HTW1029" s="14"/>
      <c r="HTX1029" s="14"/>
      <c r="HTY1029" s="14"/>
      <c r="HTZ1029" s="14"/>
      <c r="HUA1029" s="14"/>
      <c r="HUB1029" s="14"/>
      <c r="HUC1029" s="14"/>
      <c r="HUD1029" s="14"/>
      <c r="HUE1029" s="14"/>
      <c r="HUF1029" s="14"/>
      <c r="HUG1029" s="14"/>
      <c r="HUH1029" s="14"/>
      <c r="HUI1029" s="14"/>
      <c r="HUJ1029" s="14"/>
      <c r="HUK1029" s="14"/>
      <c r="HUL1029" s="14"/>
      <c r="HUM1029" s="14"/>
      <c r="HUN1029" s="14"/>
      <c r="HUO1029" s="14"/>
      <c r="HUP1029" s="14"/>
      <c r="HUQ1029" s="14"/>
      <c r="HUR1029" s="14"/>
      <c r="HUS1029" s="14"/>
      <c r="HUT1029" s="14"/>
      <c r="HUU1029" s="14"/>
      <c r="HUV1029" s="14"/>
      <c r="HUW1029" s="14"/>
      <c r="HUX1029" s="14"/>
      <c r="HUY1029" s="14"/>
      <c r="HUZ1029" s="14"/>
      <c r="HVA1029" s="14"/>
      <c r="HVB1029" s="14"/>
      <c r="HVC1029" s="14"/>
      <c r="HVD1029" s="14"/>
      <c r="HVE1029" s="14"/>
      <c r="HVF1029" s="14"/>
      <c r="HVG1029" s="14"/>
      <c r="HVH1029" s="14"/>
      <c r="HVI1029" s="14"/>
      <c r="HVJ1029" s="14"/>
      <c r="HVK1029" s="14"/>
      <c r="HVL1029" s="14"/>
      <c r="HVM1029" s="14"/>
      <c r="HVN1029" s="14"/>
      <c r="HVO1029" s="14"/>
      <c r="HVP1029" s="14"/>
      <c r="HVQ1029" s="14"/>
      <c r="HVR1029" s="14"/>
      <c r="HVS1029" s="14"/>
      <c r="HVT1029" s="14"/>
      <c r="HVU1029" s="14"/>
      <c r="HVV1029" s="14"/>
      <c r="HVW1029" s="14"/>
      <c r="HVX1029" s="14"/>
      <c r="HVY1029" s="14"/>
      <c r="HVZ1029" s="14"/>
      <c r="HWA1029" s="14"/>
      <c r="HWB1029" s="14"/>
      <c r="HWC1029" s="14"/>
      <c r="HWD1029" s="14"/>
      <c r="HWE1029" s="14"/>
      <c r="HWF1029" s="14"/>
      <c r="HWG1029" s="14"/>
      <c r="HWH1029" s="14"/>
      <c r="HWI1029" s="14"/>
      <c r="HWJ1029" s="14"/>
      <c r="HWK1029" s="14"/>
      <c r="HWL1029" s="14"/>
      <c r="HWM1029" s="14"/>
      <c r="HWN1029" s="14"/>
      <c r="HWO1029" s="14"/>
      <c r="HWP1029" s="14"/>
      <c r="HWQ1029" s="14"/>
      <c r="HWR1029" s="14"/>
      <c r="HWS1029" s="14"/>
      <c r="HWT1029" s="14"/>
      <c r="HWU1029" s="14"/>
      <c r="HWV1029" s="14"/>
      <c r="HWW1029" s="14"/>
      <c r="HWX1029" s="14"/>
      <c r="HWY1029" s="14"/>
      <c r="HWZ1029" s="14"/>
      <c r="HXA1029" s="14"/>
      <c r="HXB1029" s="14"/>
      <c r="HXC1029" s="14"/>
      <c r="HXD1029" s="14"/>
      <c r="HXE1029" s="14"/>
      <c r="HXF1029" s="14"/>
      <c r="HXG1029" s="14"/>
      <c r="HXH1029" s="14"/>
      <c r="HXI1029" s="14"/>
      <c r="HXJ1029" s="14"/>
      <c r="HXK1029" s="14"/>
      <c r="HXL1029" s="14"/>
      <c r="HXM1029" s="14"/>
      <c r="HXN1029" s="14"/>
      <c r="HXO1029" s="14"/>
      <c r="HXP1029" s="14"/>
      <c r="HXQ1029" s="14"/>
      <c r="HXR1029" s="14"/>
      <c r="HXS1029" s="14"/>
      <c r="HXT1029" s="14"/>
      <c r="HXU1029" s="14"/>
      <c r="HXV1029" s="14"/>
      <c r="HXW1029" s="14"/>
      <c r="HXX1029" s="14"/>
      <c r="HXY1029" s="14"/>
      <c r="HXZ1029" s="14"/>
      <c r="HYA1029" s="14"/>
      <c r="HYB1029" s="14"/>
      <c r="HYC1029" s="14"/>
      <c r="HYD1029" s="14"/>
      <c r="HYE1029" s="14"/>
      <c r="HYF1029" s="14"/>
      <c r="HYG1029" s="14"/>
      <c r="HYH1029" s="14"/>
      <c r="HYI1029" s="14"/>
      <c r="HYJ1029" s="14"/>
      <c r="HYK1029" s="14"/>
      <c r="HYL1029" s="14"/>
      <c r="HYM1029" s="14"/>
      <c r="HYN1029" s="14"/>
      <c r="HYO1029" s="14"/>
      <c r="HYP1029" s="14"/>
      <c r="HYQ1029" s="14"/>
      <c r="HYR1029" s="14"/>
      <c r="HYS1029" s="14"/>
      <c r="HYT1029" s="14"/>
      <c r="HYU1029" s="14"/>
      <c r="HYV1029" s="14"/>
      <c r="HYW1029" s="14"/>
      <c r="HYX1029" s="14"/>
      <c r="HYY1029" s="14"/>
      <c r="HYZ1029" s="14"/>
      <c r="HZA1029" s="14"/>
      <c r="HZB1029" s="14"/>
      <c r="HZC1029" s="14"/>
      <c r="HZD1029" s="14"/>
      <c r="HZE1029" s="14"/>
      <c r="HZF1029" s="14"/>
      <c r="HZG1029" s="14"/>
      <c r="HZH1029" s="14"/>
      <c r="HZI1029" s="14"/>
      <c r="HZJ1029" s="14"/>
      <c r="HZK1029" s="14"/>
      <c r="HZL1029" s="14"/>
      <c r="HZM1029" s="14"/>
      <c r="HZN1029" s="14"/>
      <c r="HZO1029" s="14"/>
      <c r="HZP1029" s="14"/>
      <c r="HZQ1029" s="14"/>
      <c r="HZR1029" s="14"/>
      <c r="HZS1029" s="14"/>
      <c r="HZT1029" s="14"/>
      <c r="HZU1029" s="14"/>
      <c r="HZV1029" s="14"/>
      <c r="HZW1029" s="14"/>
      <c r="HZX1029" s="14"/>
      <c r="HZY1029" s="14"/>
      <c r="HZZ1029" s="14"/>
      <c r="IAA1029" s="14"/>
      <c r="IAB1029" s="14"/>
      <c r="IAC1029" s="14"/>
      <c r="IAD1029" s="14"/>
      <c r="IAE1029" s="14"/>
      <c r="IAF1029" s="14"/>
      <c r="IAG1029" s="14"/>
      <c r="IAH1029" s="14"/>
      <c r="IAI1029" s="14"/>
      <c r="IAJ1029" s="14"/>
      <c r="IAK1029" s="14"/>
      <c r="IAL1029" s="14"/>
      <c r="IAM1029" s="14"/>
      <c r="IAN1029" s="14"/>
      <c r="IAO1029" s="14"/>
      <c r="IAP1029" s="14"/>
      <c r="IAQ1029" s="14"/>
      <c r="IAR1029" s="14"/>
      <c r="IAS1029" s="14"/>
      <c r="IAT1029" s="14"/>
      <c r="IAU1029" s="14"/>
      <c r="IAV1029" s="14"/>
      <c r="IAW1029" s="14"/>
      <c r="IAX1029" s="14"/>
      <c r="IAY1029" s="14"/>
      <c r="IAZ1029" s="14"/>
      <c r="IBA1029" s="14"/>
      <c r="IBB1029" s="14"/>
      <c r="IBC1029" s="14"/>
      <c r="IBD1029" s="14"/>
      <c r="IBE1029" s="14"/>
      <c r="IBF1029" s="14"/>
      <c r="IBG1029" s="14"/>
      <c r="IBH1029" s="14"/>
      <c r="IBI1029" s="14"/>
      <c r="IBJ1029" s="14"/>
      <c r="IBK1029" s="14"/>
      <c r="IBL1029" s="14"/>
      <c r="IBM1029" s="14"/>
      <c r="IBN1029" s="14"/>
      <c r="IBO1029" s="14"/>
      <c r="IBP1029" s="14"/>
      <c r="IBQ1029" s="14"/>
      <c r="IBR1029" s="14"/>
      <c r="IBS1029" s="14"/>
      <c r="IBT1029" s="14"/>
      <c r="IBU1029" s="14"/>
      <c r="IBV1029" s="14"/>
      <c r="IBW1029" s="14"/>
      <c r="IBX1029" s="14"/>
      <c r="IBY1029" s="14"/>
      <c r="IBZ1029" s="14"/>
      <c r="ICA1029" s="14"/>
      <c r="ICB1029" s="14"/>
      <c r="ICC1029" s="14"/>
      <c r="ICD1029" s="14"/>
      <c r="ICE1029" s="14"/>
      <c r="ICF1029" s="14"/>
      <c r="ICG1029" s="14"/>
      <c r="ICH1029" s="14"/>
      <c r="ICI1029" s="14"/>
      <c r="ICJ1029" s="14"/>
      <c r="ICK1029" s="14"/>
      <c r="ICL1029" s="14"/>
      <c r="ICM1029" s="14"/>
      <c r="ICN1029" s="14"/>
      <c r="ICO1029" s="14"/>
      <c r="ICP1029" s="14"/>
      <c r="ICQ1029" s="14"/>
      <c r="ICR1029" s="14"/>
      <c r="ICS1029" s="14"/>
      <c r="ICT1029" s="14"/>
      <c r="ICU1029" s="14"/>
      <c r="ICV1029" s="14"/>
      <c r="ICW1029" s="14"/>
      <c r="ICX1029" s="14"/>
      <c r="ICY1029" s="14"/>
      <c r="ICZ1029" s="14"/>
      <c r="IDA1029" s="14"/>
      <c r="IDB1029" s="14"/>
      <c r="IDC1029" s="14"/>
      <c r="IDD1029" s="14"/>
      <c r="IDE1029" s="14"/>
      <c r="IDF1029" s="14"/>
      <c r="IDG1029" s="14"/>
      <c r="IDH1029" s="14"/>
      <c r="IDI1029" s="14"/>
      <c r="IDJ1029" s="14"/>
      <c r="IDK1029" s="14"/>
      <c r="IDL1029" s="14"/>
      <c r="IDM1029" s="14"/>
      <c r="IDN1029" s="14"/>
      <c r="IDO1029" s="14"/>
      <c r="IDP1029" s="14"/>
      <c r="IDQ1029" s="14"/>
      <c r="IDR1029" s="14"/>
      <c r="IDS1029" s="14"/>
      <c r="IDT1029" s="14"/>
      <c r="IDU1029" s="14"/>
      <c r="IDV1029" s="14"/>
      <c r="IDW1029" s="14"/>
      <c r="IDX1029" s="14"/>
      <c r="IDY1029" s="14"/>
      <c r="IDZ1029" s="14"/>
      <c r="IEA1029" s="14"/>
      <c r="IEB1029" s="14"/>
      <c r="IEC1029" s="14"/>
      <c r="IED1029" s="14"/>
      <c r="IEE1029" s="14"/>
      <c r="IEF1029" s="14"/>
      <c r="IEG1029" s="14"/>
      <c r="IEH1029" s="14"/>
      <c r="IEI1029" s="14"/>
      <c r="IEJ1029" s="14"/>
      <c r="IEK1029" s="14"/>
      <c r="IEL1029" s="14"/>
      <c r="IEM1029" s="14"/>
      <c r="IEN1029" s="14"/>
      <c r="IEO1029" s="14"/>
      <c r="IEP1029" s="14"/>
      <c r="IEQ1029" s="14"/>
      <c r="IER1029" s="14"/>
      <c r="IES1029" s="14"/>
      <c r="IET1029" s="14"/>
      <c r="IEU1029" s="14"/>
      <c r="IEV1029" s="14"/>
      <c r="IEW1029" s="14"/>
      <c r="IEX1029" s="14"/>
      <c r="IEY1029" s="14"/>
      <c r="IEZ1029" s="14"/>
      <c r="IFA1029" s="14"/>
      <c r="IFB1029" s="14"/>
      <c r="IFC1029" s="14"/>
      <c r="IFD1029" s="14"/>
      <c r="IFE1029" s="14"/>
      <c r="IFF1029" s="14"/>
      <c r="IFG1029" s="14"/>
      <c r="IFH1029" s="14"/>
      <c r="IFI1029" s="14"/>
      <c r="IFJ1029" s="14"/>
      <c r="IFK1029" s="14"/>
      <c r="IFL1029" s="14"/>
      <c r="IFM1029" s="14"/>
      <c r="IFN1029" s="14"/>
      <c r="IFO1029" s="14"/>
      <c r="IFP1029" s="14"/>
      <c r="IFQ1029" s="14"/>
      <c r="IFR1029" s="14"/>
      <c r="IFS1029" s="14"/>
      <c r="IFT1029" s="14"/>
      <c r="IFU1029" s="14"/>
      <c r="IFV1029" s="14"/>
      <c r="IFW1029" s="14"/>
      <c r="IFX1029" s="14"/>
      <c r="IFY1029" s="14"/>
      <c r="IFZ1029" s="14"/>
      <c r="IGA1029" s="14"/>
      <c r="IGB1029" s="14"/>
      <c r="IGC1029" s="14"/>
      <c r="IGD1029" s="14"/>
      <c r="IGE1029" s="14"/>
      <c r="IGF1029" s="14"/>
      <c r="IGG1029" s="14"/>
      <c r="IGH1029" s="14"/>
      <c r="IGI1029" s="14"/>
      <c r="IGJ1029" s="14"/>
      <c r="IGK1029" s="14"/>
      <c r="IGL1029" s="14"/>
      <c r="IGM1029" s="14"/>
      <c r="IGN1029" s="14"/>
      <c r="IGO1029" s="14"/>
      <c r="IGP1029" s="14"/>
      <c r="IGQ1029" s="14"/>
      <c r="IGR1029" s="14"/>
      <c r="IGS1029" s="14"/>
      <c r="IGT1029" s="14"/>
      <c r="IGU1029" s="14"/>
      <c r="IGV1029" s="14"/>
      <c r="IGW1029" s="14"/>
      <c r="IGX1029" s="14"/>
      <c r="IGY1029" s="14"/>
      <c r="IGZ1029" s="14"/>
      <c r="IHA1029" s="14"/>
      <c r="IHB1029" s="14"/>
      <c r="IHC1029" s="14"/>
      <c r="IHD1029" s="14"/>
      <c r="IHE1029" s="14"/>
      <c r="IHF1029" s="14"/>
      <c r="IHG1029" s="14"/>
      <c r="IHH1029" s="14"/>
      <c r="IHI1029" s="14"/>
      <c r="IHJ1029" s="14"/>
      <c r="IHK1029" s="14"/>
      <c r="IHL1029" s="14"/>
      <c r="IHM1029" s="14"/>
      <c r="IHN1029" s="14"/>
      <c r="IHO1029" s="14"/>
      <c r="IHP1029" s="14"/>
      <c r="IHQ1029" s="14"/>
      <c r="IHR1029" s="14"/>
      <c r="IHS1029" s="14"/>
      <c r="IHT1029" s="14"/>
      <c r="IHU1029" s="14"/>
      <c r="IHV1029" s="14"/>
      <c r="IHW1029" s="14"/>
      <c r="IHX1029" s="14"/>
      <c r="IHY1029" s="14"/>
      <c r="IHZ1029" s="14"/>
      <c r="IIA1029" s="14"/>
      <c r="IIB1029" s="14"/>
      <c r="IIC1029" s="14"/>
      <c r="IID1029" s="14"/>
      <c r="IIE1029" s="14"/>
      <c r="IIF1029" s="14"/>
      <c r="IIG1029" s="14"/>
      <c r="IIH1029" s="14"/>
      <c r="III1029" s="14"/>
      <c r="IIJ1029" s="14"/>
      <c r="IIK1029" s="14"/>
      <c r="IIL1029" s="14"/>
      <c r="IIM1029" s="14"/>
      <c r="IIN1029" s="14"/>
      <c r="IIO1029" s="14"/>
      <c r="IIP1029" s="14"/>
      <c r="IIQ1029" s="14"/>
      <c r="IIR1029" s="14"/>
      <c r="IIS1029" s="14"/>
      <c r="IIT1029" s="14"/>
      <c r="IIU1029" s="14"/>
      <c r="IIV1029" s="14"/>
      <c r="IIW1029" s="14"/>
      <c r="IIX1029" s="14"/>
      <c r="IIY1029" s="14"/>
      <c r="IIZ1029" s="14"/>
      <c r="IJA1029" s="14"/>
      <c r="IJB1029" s="14"/>
      <c r="IJC1029" s="14"/>
      <c r="IJD1029" s="14"/>
      <c r="IJE1029" s="14"/>
      <c r="IJF1029" s="14"/>
      <c r="IJG1029" s="14"/>
      <c r="IJH1029" s="14"/>
      <c r="IJI1029" s="14"/>
      <c r="IJJ1029" s="14"/>
      <c r="IJK1029" s="14"/>
      <c r="IJL1029" s="14"/>
      <c r="IJM1029" s="14"/>
      <c r="IJN1029" s="14"/>
      <c r="IJO1029" s="14"/>
      <c r="IJP1029" s="14"/>
      <c r="IJQ1029" s="14"/>
      <c r="IJR1029" s="14"/>
      <c r="IJS1029" s="14"/>
      <c r="IJT1029" s="14"/>
      <c r="IJU1029" s="14"/>
      <c r="IJV1029" s="14"/>
      <c r="IJW1029" s="14"/>
      <c r="IJX1029" s="14"/>
      <c r="IJY1029" s="14"/>
      <c r="IJZ1029" s="14"/>
      <c r="IKA1029" s="14"/>
      <c r="IKB1029" s="14"/>
      <c r="IKC1029" s="14"/>
      <c r="IKD1029" s="14"/>
      <c r="IKE1029" s="14"/>
      <c r="IKF1029" s="14"/>
      <c r="IKG1029" s="14"/>
      <c r="IKH1029" s="14"/>
      <c r="IKI1029" s="14"/>
      <c r="IKJ1029" s="14"/>
      <c r="IKK1029" s="14"/>
      <c r="IKL1029" s="14"/>
      <c r="IKM1029" s="14"/>
      <c r="IKN1029" s="14"/>
      <c r="IKO1029" s="14"/>
      <c r="IKP1029" s="14"/>
      <c r="IKQ1029" s="14"/>
      <c r="IKR1029" s="14"/>
      <c r="IKS1029" s="14"/>
      <c r="IKT1029" s="14"/>
      <c r="IKU1029" s="14"/>
      <c r="IKV1029" s="14"/>
      <c r="IKW1029" s="14"/>
      <c r="IKX1029" s="14"/>
      <c r="IKY1029" s="14"/>
      <c r="IKZ1029" s="14"/>
      <c r="ILA1029" s="14"/>
      <c r="ILB1029" s="14"/>
      <c r="ILC1029" s="14"/>
      <c r="ILD1029" s="14"/>
      <c r="ILE1029" s="14"/>
      <c r="ILF1029" s="14"/>
      <c r="ILG1029" s="14"/>
      <c r="ILH1029" s="14"/>
      <c r="ILI1029" s="14"/>
      <c r="ILJ1029" s="14"/>
      <c r="ILK1029" s="14"/>
      <c r="ILL1029" s="14"/>
      <c r="ILM1029" s="14"/>
      <c r="ILN1029" s="14"/>
      <c r="ILO1029" s="14"/>
      <c r="ILP1029" s="14"/>
      <c r="ILQ1029" s="14"/>
      <c r="ILR1029" s="14"/>
      <c r="ILS1029" s="14"/>
      <c r="ILT1029" s="14"/>
      <c r="ILU1029" s="14"/>
      <c r="ILV1029" s="14"/>
      <c r="ILW1029" s="14"/>
      <c r="ILX1029" s="14"/>
      <c r="ILY1029" s="14"/>
      <c r="ILZ1029" s="14"/>
      <c r="IMA1029" s="14"/>
      <c r="IMB1029" s="14"/>
      <c r="IMC1029" s="14"/>
      <c r="IMD1029" s="14"/>
      <c r="IME1029" s="14"/>
      <c r="IMF1029" s="14"/>
      <c r="IMG1029" s="14"/>
      <c r="IMH1029" s="14"/>
      <c r="IMI1029" s="14"/>
      <c r="IMJ1029" s="14"/>
      <c r="IMK1029" s="14"/>
      <c r="IML1029" s="14"/>
      <c r="IMM1029" s="14"/>
      <c r="IMN1029" s="14"/>
      <c r="IMO1029" s="14"/>
      <c r="IMP1029" s="14"/>
      <c r="IMQ1029" s="14"/>
      <c r="IMR1029" s="14"/>
      <c r="IMS1029" s="14"/>
      <c r="IMT1029" s="14"/>
      <c r="IMU1029" s="14"/>
      <c r="IMV1029" s="14"/>
      <c r="IMW1029" s="14"/>
      <c r="IMX1029" s="14"/>
      <c r="IMY1029" s="14"/>
      <c r="IMZ1029" s="14"/>
      <c r="INA1029" s="14"/>
      <c r="INB1029" s="14"/>
      <c r="INC1029" s="14"/>
      <c r="IND1029" s="14"/>
      <c r="INE1029" s="14"/>
      <c r="INF1029" s="14"/>
      <c r="ING1029" s="14"/>
      <c r="INH1029" s="14"/>
      <c r="INI1029" s="14"/>
      <c r="INJ1029" s="14"/>
      <c r="INK1029" s="14"/>
      <c r="INL1029" s="14"/>
      <c r="INM1029" s="14"/>
      <c r="INN1029" s="14"/>
      <c r="INO1029" s="14"/>
      <c r="INP1029" s="14"/>
      <c r="INQ1029" s="14"/>
      <c r="INR1029" s="14"/>
      <c r="INS1029" s="14"/>
      <c r="INT1029" s="14"/>
      <c r="INU1029" s="14"/>
      <c r="INV1029" s="14"/>
      <c r="INW1029" s="14"/>
      <c r="INX1029" s="14"/>
      <c r="INY1029" s="14"/>
      <c r="INZ1029" s="14"/>
      <c r="IOA1029" s="14"/>
      <c r="IOB1029" s="14"/>
      <c r="IOC1029" s="14"/>
      <c r="IOD1029" s="14"/>
      <c r="IOE1029" s="14"/>
      <c r="IOF1029" s="14"/>
      <c r="IOG1029" s="14"/>
      <c r="IOH1029" s="14"/>
      <c r="IOI1029" s="14"/>
      <c r="IOJ1029" s="14"/>
      <c r="IOK1029" s="14"/>
      <c r="IOL1029" s="14"/>
      <c r="IOM1029" s="14"/>
      <c r="ION1029" s="14"/>
      <c r="IOO1029" s="14"/>
      <c r="IOP1029" s="14"/>
      <c r="IOQ1029" s="14"/>
      <c r="IOR1029" s="14"/>
      <c r="IOS1029" s="14"/>
      <c r="IOT1029" s="14"/>
      <c r="IOU1029" s="14"/>
      <c r="IOV1029" s="14"/>
      <c r="IOW1029" s="14"/>
      <c r="IOX1029" s="14"/>
      <c r="IOY1029" s="14"/>
      <c r="IOZ1029" s="14"/>
      <c r="IPA1029" s="14"/>
      <c r="IPB1029" s="14"/>
      <c r="IPC1029" s="14"/>
      <c r="IPD1029" s="14"/>
      <c r="IPE1029" s="14"/>
      <c r="IPF1029" s="14"/>
      <c r="IPG1029" s="14"/>
      <c r="IPH1029" s="14"/>
      <c r="IPI1029" s="14"/>
      <c r="IPJ1029" s="14"/>
      <c r="IPK1029" s="14"/>
      <c r="IPL1029" s="14"/>
      <c r="IPM1029" s="14"/>
      <c r="IPN1029" s="14"/>
      <c r="IPO1029" s="14"/>
      <c r="IPP1029" s="14"/>
      <c r="IPQ1029" s="14"/>
      <c r="IPR1029" s="14"/>
      <c r="IPS1029" s="14"/>
      <c r="IPT1029" s="14"/>
      <c r="IPU1029" s="14"/>
      <c r="IPV1029" s="14"/>
      <c r="IPW1029" s="14"/>
      <c r="IPX1029" s="14"/>
      <c r="IPY1029" s="14"/>
      <c r="IPZ1029" s="14"/>
      <c r="IQA1029" s="14"/>
      <c r="IQB1029" s="14"/>
      <c r="IQC1029" s="14"/>
      <c r="IQD1029" s="14"/>
      <c r="IQE1029" s="14"/>
      <c r="IQF1029" s="14"/>
      <c r="IQG1029" s="14"/>
      <c r="IQH1029" s="14"/>
      <c r="IQI1029" s="14"/>
      <c r="IQJ1029" s="14"/>
      <c r="IQK1029" s="14"/>
      <c r="IQL1029" s="14"/>
      <c r="IQM1029" s="14"/>
      <c r="IQN1029" s="14"/>
      <c r="IQO1029" s="14"/>
      <c r="IQP1029" s="14"/>
      <c r="IQQ1029" s="14"/>
      <c r="IQR1029" s="14"/>
      <c r="IQS1029" s="14"/>
      <c r="IQT1029" s="14"/>
      <c r="IQU1029" s="14"/>
      <c r="IQV1029" s="14"/>
      <c r="IQW1029" s="14"/>
      <c r="IQX1029" s="14"/>
      <c r="IQY1029" s="14"/>
      <c r="IQZ1029" s="14"/>
      <c r="IRA1029" s="14"/>
      <c r="IRB1029" s="14"/>
      <c r="IRC1029" s="14"/>
      <c r="IRD1029" s="14"/>
      <c r="IRE1029" s="14"/>
      <c r="IRF1029" s="14"/>
      <c r="IRG1029" s="14"/>
      <c r="IRH1029" s="14"/>
      <c r="IRI1029" s="14"/>
      <c r="IRJ1029" s="14"/>
      <c r="IRK1029" s="14"/>
      <c r="IRL1029" s="14"/>
      <c r="IRM1029" s="14"/>
      <c r="IRN1029" s="14"/>
      <c r="IRO1029" s="14"/>
      <c r="IRP1029" s="14"/>
      <c r="IRQ1029" s="14"/>
      <c r="IRR1029" s="14"/>
      <c r="IRS1029" s="14"/>
      <c r="IRT1029" s="14"/>
      <c r="IRU1029" s="14"/>
      <c r="IRV1029" s="14"/>
      <c r="IRW1029" s="14"/>
      <c r="IRX1029" s="14"/>
      <c r="IRY1029" s="14"/>
      <c r="IRZ1029" s="14"/>
      <c r="ISA1029" s="14"/>
      <c r="ISB1029" s="14"/>
      <c r="ISC1029" s="14"/>
      <c r="ISD1029" s="14"/>
      <c r="ISE1029" s="14"/>
      <c r="ISF1029" s="14"/>
      <c r="ISG1029" s="14"/>
      <c r="ISH1029" s="14"/>
      <c r="ISI1029" s="14"/>
      <c r="ISJ1029" s="14"/>
      <c r="ISK1029" s="14"/>
      <c r="ISL1029" s="14"/>
      <c r="ISM1029" s="14"/>
      <c r="ISN1029" s="14"/>
      <c r="ISO1029" s="14"/>
      <c r="ISP1029" s="14"/>
      <c r="ISQ1029" s="14"/>
      <c r="ISR1029" s="14"/>
      <c r="ISS1029" s="14"/>
      <c r="IST1029" s="14"/>
      <c r="ISU1029" s="14"/>
      <c r="ISV1029" s="14"/>
      <c r="ISW1029" s="14"/>
      <c r="ISX1029" s="14"/>
      <c r="ISY1029" s="14"/>
      <c r="ISZ1029" s="14"/>
      <c r="ITA1029" s="14"/>
      <c r="ITB1029" s="14"/>
      <c r="ITC1029" s="14"/>
      <c r="ITD1029" s="14"/>
      <c r="ITE1029" s="14"/>
      <c r="ITF1029" s="14"/>
      <c r="ITG1029" s="14"/>
      <c r="ITH1029" s="14"/>
      <c r="ITI1029" s="14"/>
      <c r="ITJ1029" s="14"/>
      <c r="ITK1029" s="14"/>
      <c r="ITL1029" s="14"/>
      <c r="ITM1029" s="14"/>
      <c r="ITN1029" s="14"/>
      <c r="ITO1029" s="14"/>
      <c r="ITP1029" s="14"/>
      <c r="ITQ1029" s="14"/>
      <c r="ITR1029" s="14"/>
      <c r="ITS1029" s="14"/>
      <c r="ITT1029" s="14"/>
      <c r="ITU1029" s="14"/>
      <c r="ITV1029" s="14"/>
      <c r="ITW1029" s="14"/>
      <c r="ITX1029" s="14"/>
      <c r="ITY1029" s="14"/>
      <c r="ITZ1029" s="14"/>
      <c r="IUA1029" s="14"/>
      <c r="IUB1029" s="14"/>
      <c r="IUC1029" s="14"/>
      <c r="IUD1029" s="14"/>
      <c r="IUE1029" s="14"/>
      <c r="IUF1029" s="14"/>
      <c r="IUG1029" s="14"/>
      <c r="IUH1029" s="14"/>
      <c r="IUI1029" s="14"/>
      <c r="IUJ1029" s="14"/>
      <c r="IUK1029" s="14"/>
      <c r="IUL1029" s="14"/>
      <c r="IUM1029" s="14"/>
      <c r="IUN1029" s="14"/>
      <c r="IUO1029" s="14"/>
      <c r="IUP1029" s="14"/>
      <c r="IUQ1029" s="14"/>
      <c r="IUR1029" s="14"/>
      <c r="IUS1029" s="14"/>
      <c r="IUT1029" s="14"/>
      <c r="IUU1029" s="14"/>
      <c r="IUV1029" s="14"/>
      <c r="IUW1029" s="14"/>
      <c r="IUX1029" s="14"/>
      <c r="IUY1029" s="14"/>
      <c r="IUZ1029" s="14"/>
      <c r="IVA1029" s="14"/>
      <c r="IVB1029" s="14"/>
      <c r="IVC1029" s="14"/>
      <c r="IVD1029" s="14"/>
      <c r="IVE1029" s="14"/>
      <c r="IVF1029" s="14"/>
      <c r="IVG1029" s="14"/>
      <c r="IVH1029" s="14"/>
      <c r="IVI1029" s="14"/>
      <c r="IVJ1029" s="14"/>
      <c r="IVK1029" s="14"/>
      <c r="IVL1029" s="14"/>
      <c r="IVM1029" s="14"/>
      <c r="IVN1029" s="14"/>
      <c r="IVO1029" s="14"/>
      <c r="IVP1029" s="14"/>
      <c r="IVQ1029" s="14"/>
      <c r="IVR1029" s="14"/>
      <c r="IVS1029" s="14"/>
      <c r="IVT1029" s="14"/>
      <c r="IVU1029" s="14"/>
      <c r="IVV1029" s="14"/>
      <c r="IVW1029" s="14"/>
      <c r="IVX1029" s="14"/>
      <c r="IVY1029" s="14"/>
      <c r="IVZ1029" s="14"/>
      <c r="IWA1029" s="14"/>
      <c r="IWB1029" s="14"/>
      <c r="IWC1029" s="14"/>
      <c r="IWD1029" s="14"/>
      <c r="IWE1029" s="14"/>
      <c r="IWF1029" s="14"/>
      <c r="IWG1029" s="14"/>
      <c r="IWH1029" s="14"/>
      <c r="IWI1029" s="14"/>
      <c r="IWJ1029" s="14"/>
      <c r="IWK1029" s="14"/>
      <c r="IWL1029" s="14"/>
      <c r="IWM1029" s="14"/>
      <c r="IWN1029" s="14"/>
      <c r="IWO1029" s="14"/>
      <c r="IWP1029" s="14"/>
      <c r="IWQ1029" s="14"/>
      <c r="IWR1029" s="14"/>
      <c r="IWS1029" s="14"/>
      <c r="IWT1029" s="14"/>
      <c r="IWU1029" s="14"/>
      <c r="IWV1029" s="14"/>
      <c r="IWW1029" s="14"/>
      <c r="IWX1029" s="14"/>
      <c r="IWY1029" s="14"/>
      <c r="IWZ1029" s="14"/>
      <c r="IXA1029" s="14"/>
      <c r="IXB1029" s="14"/>
      <c r="IXC1029" s="14"/>
      <c r="IXD1029" s="14"/>
      <c r="IXE1029" s="14"/>
      <c r="IXF1029" s="14"/>
      <c r="IXG1029" s="14"/>
      <c r="IXH1029" s="14"/>
      <c r="IXI1029" s="14"/>
      <c r="IXJ1029" s="14"/>
      <c r="IXK1029" s="14"/>
      <c r="IXL1029" s="14"/>
      <c r="IXM1029" s="14"/>
      <c r="IXN1029" s="14"/>
      <c r="IXO1029" s="14"/>
      <c r="IXP1029" s="14"/>
      <c r="IXQ1029" s="14"/>
      <c r="IXR1029" s="14"/>
      <c r="IXS1029" s="14"/>
      <c r="IXT1029" s="14"/>
      <c r="IXU1029" s="14"/>
      <c r="IXV1029" s="14"/>
      <c r="IXW1029" s="14"/>
      <c r="IXX1029" s="14"/>
      <c r="IXY1029" s="14"/>
      <c r="IXZ1029" s="14"/>
      <c r="IYA1029" s="14"/>
      <c r="IYB1029" s="14"/>
      <c r="IYC1029" s="14"/>
      <c r="IYD1029" s="14"/>
      <c r="IYE1029" s="14"/>
      <c r="IYF1029" s="14"/>
      <c r="IYG1029" s="14"/>
      <c r="IYH1029" s="14"/>
      <c r="IYI1029" s="14"/>
      <c r="IYJ1029" s="14"/>
      <c r="IYK1029" s="14"/>
      <c r="IYL1029" s="14"/>
      <c r="IYM1029" s="14"/>
      <c r="IYN1029" s="14"/>
      <c r="IYO1029" s="14"/>
      <c r="IYP1029" s="14"/>
      <c r="IYQ1029" s="14"/>
      <c r="IYR1029" s="14"/>
      <c r="IYS1029" s="14"/>
      <c r="IYT1029" s="14"/>
      <c r="IYU1029" s="14"/>
      <c r="IYV1029" s="14"/>
      <c r="IYW1029" s="14"/>
      <c r="IYX1029" s="14"/>
      <c r="IYY1029" s="14"/>
      <c r="IYZ1029" s="14"/>
      <c r="IZA1029" s="14"/>
      <c r="IZB1029" s="14"/>
      <c r="IZC1029" s="14"/>
      <c r="IZD1029" s="14"/>
      <c r="IZE1029" s="14"/>
      <c r="IZF1029" s="14"/>
      <c r="IZG1029" s="14"/>
      <c r="IZH1029" s="14"/>
      <c r="IZI1029" s="14"/>
      <c r="IZJ1029" s="14"/>
      <c r="IZK1029" s="14"/>
      <c r="IZL1029" s="14"/>
      <c r="IZM1029" s="14"/>
      <c r="IZN1029" s="14"/>
      <c r="IZO1029" s="14"/>
      <c r="IZP1029" s="14"/>
      <c r="IZQ1029" s="14"/>
      <c r="IZR1029" s="14"/>
      <c r="IZS1029" s="14"/>
      <c r="IZT1029" s="14"/>
      <c r="IZU1029" s="14"/>
      <c r="IZV1029" s="14"/>
      <c r="IZW1029" s="14"/>
      <c r="IZX1029" s="14"/>
      <c r="IZY1029" s="14"/>
      <c r="IZZ1029" s="14"/>
      <c r="JAA1029" s="14"/>
      <c r="JAB1029" s="14"/>
      <c r="JAC1029" s="14"/>
      <c r="JAD1029" s="14"/>
      <c r="JAE1029" s="14"/>
      <c r="JAF1029" s="14"/>
      <c r="JAG1029" s="14"/>
      <c r="JAH1029" s="14"/>
      <c r="JAI1029" s="14"/>
      <c r="JAJ1029" s="14"/>
      <c r="JAK1029" s="14"/>
      <c r="JAL1029" s="14"/>
      <c r="JAM1029" s="14"/>
      <c r="JAN1029" s="14"/>
      <c r="JAO1029" s="14"/>
      <c r="JAP1029" s="14"/>
      <c r="JAQ1029" s="14"/>
      <c r="JAR1029" s="14"/>
      <c r="JAS1029" s="14"/>
      <c r="JAT1029" s="14"/>
      <c r="JAU1029" s="14"/>
      <c r="JAV1029" s="14"/>
      <c r="JAW1029" s="14"/>
      <c r="JAX1029" s="14"/>
      <c r="JAY1029" s="14"/>
      <c r="JAZ1029" s="14"/>
      <c r="JBA1029" s="14"/>
      <c r="JBB1029" s="14"/>
      <c r="JBC1029" s="14"/>
      <c r="JBD1029" s="14"/>
      <c r="JBE1029" s="14"/>
      <c r="JBF1029" s="14"/>
      <c r="JBG1029" s="14"/>
      <c r="JBH1029" s="14"/>
      <c r="JBI1029" s="14"/>
      <c r="JBJ1029" s="14"/>
      <c r="JBK1029" s="14"/>
      <c r="JBL1029" s="14"/>
      <c r="JBM1029" s="14"/>
      <c r="JBN1029" s="14"/>
      <c r="JBO1029" s="14"/>
      <c r="JBP1029" s="14"/>
      <c r="JBQ1029" s="14"/>
      <c r="JBR1029" s="14"/>
      <c r="JBS1029" s="14"/>
      <c r="JBT1029" s="14"/>
      <c r="JBU1029" s="14"/>
      <c r="JBV1029" s="14"/>
      <c r="JBW1029" s="14"/>
      <c r="JBX1029" s="14"/>
      <c r="JBY1029" s="14"/>
      <c r="JBZ1029" s="14"/>
      <c r="JCA1029" s="14"/>
      <c r="JCB1029" s="14"/>
      <c r="JCC1029" s="14"/>
      <c r="JCD1029" s="14"/>
      <c r="JCE1029" s="14"/>
      <c r="JCF1029" s="14"/>
      <c r="JCG1029" s="14"/>
      <c r="JCH1029" s="14"/>
      <c r="JCI1029" s="14"/>
      <c r="JCJ1029" s="14"/>
      <c r="JCK1029" s="14"/>
      <c r="JCL1029" s="14"/>
      <c r="JCM1029" s="14"/>
      <c r="JCN1029" s="14"/>
      <c r="JCO1029" s="14"/>
      <c r="JCP1029" s="14"/>
      <c r="JCQ1029" s="14"/>
      <c r="JCR1029" s="14"/>
      <c r="JCS1029" s="14"/>
      <c r="JCT1029" s="14"/>
      <c r="JCU1029" s="14"/>
      <c r="JCV1029" s="14"/>
      <c r="JCW1029" s="14"/>
      <c r="JCX1029" s="14"/>
      <c r="JCY1029" s="14"/>
      <c r="JCZ1029" s="14"/>
      <c r="JDA1029" s="14"/>
      <c r="JDB1029" s="14"/>
      <c r="JDC1029" s="14"/>
      <c r="JDD1029" s="14"/>
      <c r="JDE1029" s="14"/>
      <c r="JDF1029" s="14"/>
      <c r="JDG1029" s="14"/>
      <c r="JDH1029" s="14"/>
      <c r="JDI1029" s="14"/>
      <c r="JDJ1029" s="14"/>
      <c r="JDK1029" s="14"/>
      <c r="JDL1029" s="14"/>
      <c r="JDM1029" s="14"/>
      <c r="JDN1029" s="14"/>
      <c r="JDO1029" s="14"/>
      <c r="JDP1029" s="14"/>
      <c r="JDQ1029" s="14"/>
      <c r="JDR1029" s="14"/>
      <c r="JDS1029" s="14"/>
      <c r="JDT1029" s="14"/>
      <c r="JDU1029" s="14"/>
      <c r="JDV1029" s="14"/>
      <c r="JDW1029" s="14"/>
      <c r="JDX1029" s="14"/>
      <c r="JDY1029" s="14"/>
      <c r="JDZ1029" s="14"/>
      <c r="JEA1029" s="14"/>
      <c r="JEB1029" s="14"/>
      <c r="JEC1029" s="14"/>
      <c r="JED1029" s="14"/>
      <c r="JEE1029" s="14"/>
      <c r="JEF1029" s="14"/>
      <c r="JEG1029" s="14"/>
      <c r="JEH1029" s="14"/>
      <c r="JEI1029" s="14"/>
      <c r="JEJ1029" s="14"/>
      <c r="JEK1029" s="14"/>
      <c r="JEL1029" s="14"/>
      <c r="JEM1029" s="14"/>
      <c r="JEN1029" s="14"/>
      <c r="JEO1029" s="14"/>
      <c r="JEP1029" s="14"/>
      <c r="JEQ1029" s="14"/>
      <c r="JER1029" s="14"/>
      <c r="JES1029" s="14"/>
      <c r="JET1029" s="14"/>
      <c r="JEU1029" s="14"/>
      <c r="JEV1029" s="14"/>
      <c r="JEW1029" s="14"/>
      <c r="JEX1029" s="14"/>
      <c r="JEY1029" s="14"/>
      <c r="JEZ1029" s="14"/>
      <c r="JFA1029" s="14"/>
      <c r="JFB1029" s="14"/>
      <c r="JFC1029" s="14"/>
      <c r="JFD1029" s="14"/>
      <c r="JFE1029" s="14"/>
      <c r="JFF1029" s="14"/>
      <c r="JFG1029" s="14"/>
      <c r="JFH1029" s="14"/>
      <c r="JFI1029" s="14"/>
      <c r="JFJ1029" s="14"/>
      <c r="JFK1029" s="14"/>
      <c r="JFL1029" s="14"/>
      <c r="JFM1029" s="14"/>
      <c r="JFN1029" s="14"/>
      <c r="JFO1029" s="14"/>
      <c r="JFP1029" s="14"/>
      <c r="JFQ1029" s="14"/>
      <c r="JFR1029" s="14"/>
      <c r="JFS1029" s="14"/>
      <c r="JFT1029" s="14"/>
      <c r="JFU1029" s="14"/>
      <c r="JFV1029" s="14"/>
      <c r="JFW1029" s="14"/>
      <c r="JFX1029" s="14"/>
      <c r="JFY1029" s="14"/>
      <c r="JFZ1029" s="14"/>
      <c r="JGA1029" s="14"/>
      <c r="JGB1029" s="14"/>
      <c r="JGC1029" s="14"/>
      <c r="JGD1029" s="14"/>
      <c r="JGE1029" s="14"/>
      <c r="JGF1029" s="14"/>
      <c r="JGG1029" s="14"/>
      <c r="JGH1029" s="14"/>
      <c r="JGI1029" s="14"/>
      <c r="JGJ1029" s="14"/>
      <c r="JGK1029" s="14"/>
      <c r="JGL1029" s="14"/>
      <c r="JGM1029" s="14"/>
      <c r="JGN1029" s="14"/>
      <c r="JGO1029" s="14"/>
      <c r="JGP1029" s="14"/>
      <c r="JGQ1029" s="14"/>
      <c r="JGR1029" s="14"/>
      <c r="JGS1029" s="14"/>
      <c r="JGT1029" s="14"/>
      <c r="JGU1029" s="14"/>
      <c r="JGV1029" s="14"/>
      <c r="JGW1029" s="14"/>
      <c r="JGX1029" s="14"/>
      <c r="JGY1029" s="14"/>
      <c r="JGZ1029" s="14"/>
      <c r="JHA1029" s="14"/>
      <c r="JHB1029" s="14"/>
      <c r="JHC1029" s="14"/>
      <c r="JHD1029" s="14"/>
      <c r="JHE1029" s="14"/>
      <c r="JHF1029" s="14"/>
      <c r="JHG1029" s="14"/>
      <c r="JHH1029" s="14"/>
      <c r="JHI1029" s="14"/>
      <c r="JHJ1029" s="14"/>
      <c r="JHK1029" s="14"/>
      <c r="JHL1029" s="14"/>
      <c r="JHM1029" s="14"/>
      <c r="JHN1029" s="14"/>
      <c r="JHO1029" s="14"/>
      <c r="JHP1029" s="14"/>
      <c r="JHQ1029" s="14"/>
      <c r="JHR1029" s="14"/>
      <c r="JHS1029" s="14"/>
      <c r="JHT1029" s="14"/>
      <c r="JHU1029" s="14"/>
      <c r="JHV1029" s="14"/>
      <c r="JHW1029" s="14"/>
      <c r="JHX1029" s="14"/>
      <c r="JHY1029" s="14"/>
      <c r="JHZ1029" s="14"/>
      <c r="JIA1029" s="14"/>
      <c r="JIB1029" s="14"/>
      <c r="JIC1029" s="14"/>
      <c r="JID1029" s="14"/>
      <c r="JIE1029" s="14"/>
      <c r="JIF1029" s="14"/>
      <c r="JIG1029" s="14"/>
      <c r="JIH1029" s="14"/>
      <c r="JII1029" s="14"/>
      <c r="JIJ1029" s="14"/>
      <c r="JIK1029" s="14"/>
      <c r="JIL1029" s="14"/>
      <c r="JIM1029" s="14"/>
      <c r="JIN1029" s="14"/>
      <c r="JIO1029" s="14"/>
      <c r="JIP1029" s="14"/>
      <c r="JIQ1029" s="14"/>
      <c r="JIR1029" s="14"/>
      <c r="JIS1029" s="14"/>
      <c r="JIT1029" s="14"/>
      <c r="JIU1029" s="14"/>
      <c r="JIV1029" s="14"/>
      <c r="JIW1029" s="14"/>
      <c r="JIX1029" s="14"/>
      <c r="JIY1029" s="14"/>
      <c r="JIZ1029" s="14"/>
      <c r="JJA1029" s="14"/>
      <c r="JJB1029" s="14"/>
      <c r="JJC1029" s="14"/>
      <c r="JJD1029" s="14"/>
      <c r="JJE1029" s="14"/>
      <c r="JJF1029" s="14"/>
      <c r="JJG1029" s="14"/>
      <c r="JJH1029" s="14"/>
      <c r="JJI1029" s="14"/>
      <c r="JJJ1029" s="14"/>
      <c r="JJK1029" s="14"/>
      <c r="JJL1029" s="14"/>
      <c r="JJM1029" s="14"/>
      <c r="JJN1029" s="14"/>
      <c r="JJO1029" s="14"/>
      <c r="JJP1029" s="14"/>
      <c r="JJQ1029" s="14"/>
      <c r="JJR1029" s="14"/>
      <c r="JJS1029" s="14"/>
      <c r="JJT1029" s="14"/>
      <c r="JJU1029" s="14"/>
      <c r="JJV1029" s="14"/>
      <c r="JJW1029" s="14"/>
      <c r="JJX1029" s="14"/>
      <c r="JJY1029" s="14"/>
      <c r="JJZ1029" s="14"/>
      <c r="JKA1029" s="14"/>
      <c r="JKB1029" s="14"/>
      <c r="JKC1029" s="14"/>
      <c r="JKD1029" s="14"/>
      <c r="JKE1029" s="14"/>
      <c r="JKF1029" s="14"/>
      <c r="JKG1029" s="14"/>
      <c r="JKH1029" s="14"/>
      <c r="JKI1029" s="14"/>
      <c r="JKJ1029" s="14"/>
      <c r="JKK1029" s="14"/>
      <c r="JKL1029" s="14"/>
      <c r="JKM1029" s="14"/>
      <c r="JKN1029" s="14"/>
      <c r="JKO1029" s="14"/>
      <c r="JKP1029" s="14"/>
      <c r="JKQ1029" s="14"/>
      <c r="JKR1029" s="14"/>
      <c r="JKS1029" s="14"/>
      <c r="JKT1029" s="14"/>
      <c r="JKU1029" s="14"/>
      <c r="JKV1029" s="14"/>
      <c r="JKW1029" s="14"/>
      <c r="JKX1029" s="14"/>
      <c r="JKY1029" s="14"/>
      <c r="JKZ1029" s="14"/>
      <c r="JLA1029" s="14"/>
      <c r="JLB1029" s="14"/>
      <c r="JLC1029" s="14"/>
      <c r="JLD1029" s="14"/>
      <c r="JLE1029" s="14"/>
      <c r="JLF1029" s="14"/>
      <c r="JLG1029" s="14"/>
      <c r="JLH1029" s="14"/>
      <c r="JLI1029" s="14"/>
      <c r="JLJ1029" s="14"/>
      <c r="JLK1029" s="14"/>
      <c r="JLL1029" s="14"/>
      <c r="JLM1029" s="14"/>
      <c r="JLN1029" s="14"/>
      <c r="JLO1029" s="14"/>
      <c r="JLP1029" s="14"/>
      <c r="JLQ1029" s="14"/>
      <c r="JLR1029" s="14"/>
      <c r="JLS1029" s="14"/>
      <c r="JLT1029" s="14"/>
      <c r="JLU1029" s="14"/>
      <c r="JLV1029" s="14"/>
      <c r="JLW1029" s="14"/>
      <c r="JLX1029" s="14"/>
      <c r="JLY1029" s="14"/>
      <c r="JLZ1029" s="14"/>
      <c r="JMA1029" s="14"/>
      <c r="JMB1029" s="14"/>
      <c r="JMC1029" s="14"/>
      <c r="JMD1029" s="14"/>
      <c r="JME1029" s="14"/>
      <c r="JMF1029" s="14"/>
      <c r="JMG1029" s="14"/>
      <c r="JMH1029" s="14"/>
      <c r="JMI1029" s="14"/>
      <c r="JMJ1029" s="14"/>
      <c r="JMK1029" s="14"/>
      <c r="JML1029" s="14"/>
      <c r="JMM1029" s="14"/>
      <c r="JMN1029" s="14"/>
      <c r="JMO1029" s="14"/>
      <c r="JMP1029" s="14"/>
      <c r="JMQ1029" s="14"/>
      <c r="JMR1029" s="14"/>
      <c r="JMS1029" s="14"/>
      <c r="JMT1029" s="14"/>
      <c r="JMU1029" s="14"/>
      <c r="JMV1029" s="14"/>
      <c r="JMW1029" s="14"/>
      <c r="JMX1029" s="14"/>
      <c r="JMY1029" s="14"/>
      <c r="JMZ1029" s="14"/>
      <c r="JNA1029" s="14"/>
      <c r="JNB1029" s="14"/>
      <c r="JNC1029" s="14"/>
      <c r="JND1029" s="14"/>
      <c r="JNE1029" s="14"/>
      <c r="JNF1029" s="14"/>
      <c r="JNG1029" s="14"/>
      <c r="JNH1029" s="14"/>
      <c r="JNI1029" s="14"/>
      <c r="JNJ1029" s="14"/>
      <c r="JNK1029" s="14"/>
      <c r="JNL1029" s="14"/>
      <c r="JNM1029" s="14"/>
      <c r="JNN1029" s="14"/>
      <c r="JNO1029" s="14"/>
      <c r="JNP1029" s="14"/>
      <c r="JNQ1029" s="14"/>
      <c r="JNR1029" s="14"/>
      <c r="JNS1029" s="14"/>
      <c r="JNT1029" s="14"/>
      <c r="JNU1029" s="14"/>
      <c r="JNV1029" s="14"/>
      <c r="JNW1029" s="14"/>
      <c r="JNX1029" s="14"/>
      <c r="JNY1029" s="14"/>
      <c r="JNZ1029" s="14"/>
      <c r="JOA1029" s="14"/>
      <c r="JOB1029" s="14"/>
      <c r="JOC1029" s="14"/>
      <c r="JOD1029" s="14"/>
      <c r="JOE1029" s="14"/>
      <c r="JOF1029" s="14"/>
      <c r="JOG1029" s="14"/>
      <c r="JOH1029" s="14"/>
      <c r="JOI1029" s="14"/>
      <c r="JOJ1029" s="14"/>
      <c r="JOK1029" s="14"/>
      <c r="JOL1029" s="14"/>
      <c r="JOM1029" s="14"/>
      <c r="JON1029" s="14"/>
      <c r="JOO1029" s="14"/>
      <c r="JOP1029" s="14"/>
      <c r="JOQ1029" s="14"/>
      <c r="JOR1029" s="14"/>
      <c r="JOS1029" s="14"/>
      <c r="JOT1029" s="14"/>
      <c r="JOU1029" s="14"/>
      <c r="JOV1029" s="14"/>
      <c r="JOW1029" s="14"/>
      <c r="JOX1029" s="14"/>
      <c r="JOY1029" s="14"/>
      <c r="JOZ1029" s="14"/>
      <c r="JPA1029" s="14"/>
      <c r="JPB1029" s="14"/>
      <c r="JPC1029" s="14"/>
      <c r="JPD1029" s="14"/>
      <c r="JPE1029" s="14"/>
      <c r="JPF1029" s="14"/>
      <c r="JPG1029" s="14"/>
      <c r="JPH1029" s="14"/>
      <c r="JPI1029" s="14"/>
      <c r="JPJ1029" s="14"/>
      <c r="JPK1029" s="14"/>
      <c r="JPL1029" s="14"/>
      <c r="JPM1029" s="14"/>
      <c r="JPN1029" s="14"/>
      <c r="JPO1029" s="14"/>
      <c r="JPP1029" s="14"/>
      <c r="JPQ1029" s="14"/>
      <c r="JPR1029" s="14"/>
      <c r="JPS1029" s="14"/>
      <c r="JPT1029" s="14"/>
      <c r="JPU1029" s="14"/>
      <c r="JPV1029" s="14"/>
      <c r="JPW1029" s="14"/>
      <c r="JPX1029" s="14"/>
      <c r="JPY1029" s="14"/>
      <c r="JPZ1029" s="14"/>
      <c r="JQA1029" s="14"/>
      <c r="JQB1029" s="14"/>
      <c r="JQC1029" s="14"/>
      <c r="JQD1029" s="14"/>
      <c r="JQE1029" s="14"/>
      <c r="JQF1029" s="14"/>
      <c r="JQG1029" s="14"/>
      <c r="JQH1029" s="14"/>
      <c r="JQI1029" s="14"/>
      <c r="JQJ1029" s="14"/>
      <c r="JQK1029" s="14"/>
      <c r="JQL1029" s="14"/>
      <c r="JQM1029" s="14"/>
      <c r="JQN1029" s="14"/>
      <c r="JQO1029" s="14"/>
      <c r="JQP1029" s="14"/>
      <c r="JQQ1029" s="14"/>
      <c r="JQR1029" s="14"/>
      <c r="JQS1029" s="14"/>
      <c r="JQT1029" s="14"/>
      <c r="JQU1029" s="14"/>
      <c r="JQV1029" s="14"/>
      <c r="JQW1029" s="14"/>
      <c r="JQX1029" s="14"/>
      <c r="JQY1029" s="14"/>
      <c r="JQZ1029" s="14"/>
      <c r="JRA1029" s="14"/>
      <c r="JRB1029" s="14"/>
      <c r="JRC1029" s="14"/>
      <c r="JRD1029" s="14"/>
      <c r="JRE1029" s="14"/>
      <c r="JRF1029" s="14"/>
      <c r="JRG1029" s="14"/>
      <c r="JRH1029" s="14"/>
      <c r="JRI1029" s="14"/>
      <c r="JRJ1029" s="14"/>
      <c r="JRK1029" s="14"/>
      <c r="JRL1029" s="14"/>
      <c r="JRM1029" s="14"/>
      <c r="JRN1029" s="14"/>
      <c r="JRO1029" s="14"/>
      <c r="JRP1029" s="14"/>
      <c r="JRQ1029" s="14"/>
      <c r="JRR1029" s="14"/>
      <c r="JRS1029" s="14"/>
      <c r="JRT1029" s="14"/>
      <c r="JRU1029" s="14"/>
      <c r="JRV1029" s="14"/>
      <c r="JRW1029" s="14"/>
      <c r="JRX1029" s="14"/>
      <c r="JRY1029" s="14"/>
      <c r="JRZ1029" s="14"/>
      <c r="JSA1029" s="14"/>
      <c r="JSB1029" s="14"/>
      <c r="JSC1029" s="14"/>
      <c r="JSD1029" s="14"/>
      <c r="JSE1029" s="14"/>
      <c r="JSF1029" s="14"/>
      <c r="JSG1029" s="14"/>
      <c r="JSH1029" s="14"/>
      <c r="JSI1029" s="14"/>
      <c r="JSJ1029" s="14"/>
      <c r="JSK1029" s="14"/>
      <c r="JSL1029" s="14"/>
      <c r="JSM1029" s="14"/>
      <c r="JSN1029" s="14"/>
      <c r="JSO1029" s="14"/>
      <c r="JSP1029" s="14"/>
      <c r="JSQ1029" s="14"/>
      <c r="JSR1029" s="14"/>
      <c r="JSS1029" s="14"/>
      <c r="JST1029" s="14"/>
      <c r="JSU1029" s="14"/>
      <c r="JSV1029" s="14"/>
      <c r="JSW1029" s="14"/>
      <c r="JSX1029" s="14"/>
      <c r="JSY1029" s="14"/>
      <c r="JSZ1029" s="14"/>
      <c r="JTA1029" s="14"/>
      <c r="JTB1029" s="14"/>
      <c r="JTC1029" s="14"/>
      <c r="JTD1029" s="14"/>
      <c r="JTE1029" s="14"/>
      <c r="JTF1029" s="14"/>
      <c r="JTG1029" s="14"/>
      <c r="JTH1029" s="14"/>
      <c r="JTI1029" s="14"/>
      <c r="JTJ1029" s="14"/>
      <c r="JTK1029" s="14"/>
      <c r="JTL1029" s="14"/>
      <c r="JTM1029" s="14"/>
      <c r="JTN1029" s="14"/>
      <c r="JTO1029" s="14"/>
      <c r="JTP1029" s="14"/>
      <c r="JTQ1029" s="14"/>
      <c r="JTR1029" s="14"/>
      <c r="JTS1029" s="14"/>
      <c r="JTT1029" s="14"/>
      <c r="JTU1029" s="14"/>
      <c r="JTV1029" s="14"/>
      <c r="JTW1029" s="14"/>
      <c r="JTX1029" s="14"/>
      <c r="JTY1029" s="14"/>
      <c r="JTZ1029" s="14"/>
      <c r="JUA1029" s="14"/>
      <c r="JUB1029" s="14"/>
      <c r="JUC1029" s="14"/>
      <c r="JUD1029" s="14"/>
      <c r="JUE1029" s="14"/>
      <c r="JUF1029" s="14"/>
      <c r="JUG1029" s="14"/>
      <c r="JUH1029" s="14"/>
      <c r="JUI1029" s="14"/>
      <c r="JUJ1029" s="14"/>
      <c r="JUK1029" s="14"/>
      <c r="JUL1029" s="14"/>
      <c r="JUM1029" s="14"/>
      <c r="JUN1029" s="14"/>
      <c r="JUO1029" s="14"/>
      <c r="JUP1029" s="14"/>
      <c r="JUQ1029" s="14"/>
      <c r="JUR1029" s="14"/>
      <c r="JUS1029" s="14"/>
      <c r="JUT1029" s="14"/>
      <c r="JUU1029" s="14"/>
      <c r="JUV1029" s="14"/>
      <c r="JUW1029" s="14"/>
      <c r="JUX1029" s="14"/>
      <c r="JUY1029" s="14"/>
      <c r="JUZ1029" s="14"/>
      <c r="JVA1029" s="14"/>
      <c r="JVB1029" s="14"/>
      <c r="JVC1029" s="14"/>
      <c r="JVD1029" s="14"/>
      <c r="JVE1029" s="14"/>
      <c r="JVF1029" s="14"/>
      <c r="JVG1029" s="14"/>
      <c r="JVH1029" s="14"/>
      <c r="JVI1029" s="14"/>
      <c r="JVJ1029" s="14"/>
      <c r="JVK1029" s="14"/>
      <c r="JVL1029" s="14"/>
      <c r="JVM1029" s="14"/>
      <c r="JVN1029" s="14"/>
      <c r="JVO1029" s="14"/>
      <c r="JVP1029" s="14"/>
      <c r="JVQ1029" s="14"/>
      <c r="JVR1029" s="14"/>
      <c r="JVS1029" s="14"/>
      <c r="JVT1029" s="14"/>
      <c r="JVU1029" s="14"/>
      <c r="JVV1029" s="14"/>
      <c r="JVW1029" s="14"/>
      <c r="JVX1029" s="14"/>
      <c r="JVY1029" s="14"/>
      <c r="JVZ1029" s="14"/>
      <c r="JWA1029" s="14"/>
      <c r="JWB1029" s="14"/>
      <c r="JWC1029" s="14"/>
      <c r="JWD1029" s="14"/>
      <c r="JWE1029" s="14"/>
      <c r="JWF1029" s="14"/>
      <c r="JWG1029" s="14"/>
      <c r="JWH1029" s="14"/>
      <c r="JWI1029" s="14"/>
      <c r="JWJ1029" s="14"/>
      <c r="JWK1029" s="14"/>
      <c r="JWL1029" s="14"/>
      <c r="JWM1029" s="14"/>
      <c r="JWN1029" s="14"/>
      <c r="JWO1029" s="14"/>
      <c r="JWP1029" s="14"/>
      <c r="JWQ1029" s="14"/>
      <c r="JWR1029" s="14"/>
      <c r="JWS1029" s="14"/>
      <c r="JWT1029" s="14"/>
      <c r="JWU1029" s="14"/>
      <c r="JWV1029" s="14"/>
      <c r="JWW1029" s="14"/>
      <c r="JWX1029" s="14"/>
      <c r="JWY1029" s="14"/>
      <c r="JWZ1029" s="14"/>
      <c r="JXA1029" s="14"/>
      <c r="JXB1029" s="14"/>
      <c r="JXC1029" s="14"/>
      <c r="JXD1029" s="14"/>
      <c r="JXE1029" s="14"/>
      <c r="JXF1029" s="14"/>
      <c r="JXG1029" s="14"/>
      <c r="JXH1029" s="14"/>
      <c r="JXI1029" s="14"/>
      <c r="JXJ1029" s="14"/>
      <c r="JXK1029" s="14"/>
      <c r="JXL1029" s="14"/>
      <c r="JXM1029" s="14"/>
      <c r="JXN1029" s="14"/>
      <c r="JXO1029" s="14"/>
      <c r="JXP1029" s="14"/>
      <c r="JXQ1029" s="14"/>
      <c r="JXR1029" s="14"/>
      <c r="JXS1029" s="14"/>
      <c r="JXT1029" s="14"/>
      <c r="JXU1029" s="14"/>
      <c r="JXV1029" s="14"/>
      <c r="JXW1029" s="14"/>
      <c r="JXX1029" s="14"/>
      <c r="JXY1029" s="14"/>
      <c r="JXZ1029" s="14"/>
      <c r="JYA1029" s="14"/>
      <c r="JYB1029" s="14"/>
      <c r="JYC1029" s="14"/>
      <c r="JYD1029" s="14"/>
      <c r="JYE1029" s="14"/>
      <c r="JYF1029" s="14"/>
      <c r="JYG1029" s="14"/>
      <c r="JYH1029" s="14"/>
      <c r="JYI1029" s="14"/>
      <c r="JYJ1029" s="14"/>
      <c r="JYK1029" s="14"/>
      <c r="JYL1029" s="14"/>
      <c r="JYM1029" s="14"/>
      <c r="JYN1029" s="14"/>
      <c r="JYO1029" s="14"/>
      <c r="JYP1029" s="14"/>
      <c r="JYQ1029" s="14"/>
      <c r="JYR1029" s="14"/>
      <c r="JYS1029" s="14"/>
      <c r="JYT1029" s="14"/>
      <c r="JYU1029" s="14"/>
      <c r="JYV1029" s="14"/>
      <c r="JYW1029" s="14"/>
      <c r="JYX1029" s="14"/>
      <c r="JYY1029" s="14"/>
      <c r="JYZ1029" s="14"/>
      <c r="JZA1029" s="14"/>
      <c r="JZB1029" s="14"/>
      <c r="JZC1029" s="14"/>
      <c r="JZD1029" s="14"/>
      <c r="JZE1029" s="14"/>
      <c r="JZF1029" s="14"/>
      <c r="JZG1029" s="14"/>
      <c r="JZH1029" s="14"/>
      <c r="JZI1029" s="14"/>
      <c r="JZJ1029" s="14"/>
      <c r="JZK1029" s="14"/>
      <c r="JZL1029" s="14"/>
      <c r="JZM1029" s="14"/>
      <c r="JZN1029" s="14"/>
      <c r="JZO1029" s="14"/>
      <c r="JZP1029" s="14"/>
      <c r="JZQ1029" s="14"/>
      <c r="JZR1029" s="14"/>
      <c r="JZS1029" s="14"/>
      <c r="JZT1029" s="14"/>
      <c r="JZU1029" s="14"/>
      <c r="JZV1029" s="14"/>
      <c r="JZW1029" s="14"/>
      <c r="JZX1029" s="14"/>
      <c r="JZY1029" s="14"/>
      <c r="JZZ1029" s="14"/>
      <c r="KAA1029" s="14"/>
      <c r="KAB1029" s="14"/>
      <c r="KAC1029" s="14"/>
      <c r="KAD1029" s="14"/>
      <c r="KAE1029" s="14"/>
      <c r="KAF1029" s="14"/>
      <c r="KAG1029" s="14"/>
      <c r="KAH1029" s="14"/>
      <c r="KAI1029" s="14"/>
      <c r="KAJ1029" s="14"/>
      <c r="KAK1029" s="14"/>
      <c r="KAL1029" s="14"/>
      <c r="KAM1029" s="14"/>
      <c r="KAN1029" s="14"/>
      <c r="KAO1029" s="14"/>
      <c r="KAP1029" s="14"/>
      <c r="KAQ1029" s="14"/>
      <c r="KAR1029" s="14"/>
      <c r="KAS1029" s="14"/>
      <c r="KAT1029" s="14"/>
      <c r="KAU1029" s="14"/>
      <c r="KAV1029" s="14"/>
      <c r="KAW1029" s="14"/>
      <c r="KAX1029" s="14"/>
      <c r="KAY1029" s="14"/>
      <c r="KAZ1029" s="14"/>
      <c r="KBA1029" s="14"/>
      <c r="KBB1029" s="14"/>
      <c r="KBC1029" s="14"/>
      <c r="KBD1029" s="14"/>
      <c r="KBE1029" s="14"/>
      <c r="KBF1029" s="14"/>
      <c r="KBG1029" s="14"/>
      <c r="KBH1029" s="14"/>
      <c r="KBI1029" s="14"/>
      <c r="KBJ1029" s="14"/>
      <c r="KBK1029" s="14"/>
      <c r="KBL1029" s="14"/>
      <c r="KBM1029" s="14"/>
      <c r="KBN1029" s="14"/>
      <c r="KBO1029" s="14"/>
      <c r="KBP1029" s="14"/>
      <c r="KBQ1029" s="14"/>
      <c r="KBR1029" s="14"/>
      <c r="KBS1029" s="14"/>
      <c r="KBT1029" s="14"/>
      <c r="KBU1029" s="14"/>
      <c r="KBV1029" s="14"/>
      <c r="KBW1029" s="14"/>
      <c r="KBX1029" s="14"/>
      <c r="KBY1029" s="14"/>
      <c r="KBZ1029" s="14"/>
      <c r="KCA1029" s="14"/>
      <c r="KCB1029" s="14"/>
      <c r="KCC1029" s="14"/>
      <c r="KCD1029" s="14"/>
      <c r="KCE1029" s="14"/>
      <c r="KCF1029" s="14"/>
      <c r="KCG1029" s="14"/>
      <c r="KCH1029" s="14"/>
      <c r="KCI1029" s="14"/>
      <c r="KCJ1029" s="14"/>
      <c r="KCK1029" s="14"/>
      <c r="KCL1029" s="14"/>
      <c r="KCM1029" s="14"/>
      <c r="KCN1029" s="14"/>
      <c r="KCO1029" s="14"/>
      <c r="KCP1029" s="14"/>
      <c r="KCQ1029" s="14"/>
      <c r="KCR1029" s="14"/>
      <c r="KCS1029" s="14"/>
      <c r="KCT1029" s="14"/>
      <c r="KCU1029" s="14"/>
      <c r="KCV1029" s="14"/>
      <c r="KCW1029" s="14"/>
      <c r="KCX1029" s="14"/>
      <c r="KCY1029" s="14"/>
      <c r="KCZ1029" s="14"/>
      <c r="KDA1029" s="14"/>
      <c r="KDB1029" s="14"/>
      <c r="KDC1029" s="14"/>
      <c r="KDD1029" s="14"/>
      <c r="KDE1029" s="14"/>
      <c r="KDF1029" s="14"/>
      <c r="KDG1029" s="14"/>
      <c r="KDH1029" s="14"/>
      <c r="KDI1029" s="14"/>
      <c r="KDJ1029" s="14"/>
      <c r="KDK1029" s="14"/>
      <c r="KDL1029" s="14"/>
      <c r="KDM1029" s="14"/>
      <c r="KDN1029" s="14"/>
      <c r="KDO1029" s="14"/>
      <c r="KDP1029" s="14"/>
      <c r="KDQ1029" s="14"/>
      <c r="KDR1029" s="14"/>
      <c r="KDS1029" s="14"/>
      <c r="KDT1029" s="14"/>
      <c r="KDU1029" s="14"/>
      <c r="KDV1029" s="14"/>
      <c r="KDW1029" s="14"/>
      <c r="KDX1029" s="14"/>
      <c r="KDY1029" s="14"/>
      <c r="KDZ1029" s="14"/>
      <c r="KEA1029" s="14"/>
      <c r="KEB1029" s="14"/>
      <c r="KEC1029" s="14"/>
      <c r="KED1029" s="14"/>
      <c r="KEE1029" s="14"/>
      <c r="KEF1029" s="14"/>
      <c r="KEG1029" s="14"/>
      <c r="KEH1029" s="14"/>
      <c r="KEI1029" s="14"/>
      <c r="KEJ1029" s="14"/>
      <c r="KEK1029" s="14"/>
      <c r="KEL1029" s="14"/>
      <c r="KEM1029" s="14"/>
      <c r="KEN1029" s="14"/>
      <c r="KEO1029" s="14"/>
      <c r="KEP1029" s="14"/>
      <c r="KEQ1029" s="14"/>
      <c r="KER1029" s="14"/>
      <c r="KES1029" s="14"/>
      <c r="KET1029" s="14"/>
      <c r="KEU1029" s="14"/>
      <c r="KEV1029" s="14"/>
      <c r="KEW1029" s="14"/>
      <c r="KEX1029" s="14"/>
      <c r="KEY1029" s="14"/>
      <c r="KEZ1029" s="14"/>
      <c r="KFA1029" s="14"/>
      <c r="KFB1029" s="14"/>
      <c r="KFC1029" s="14"/>
      <c r="KFD1029" s="14"/>
      <c r="KFE1029" s="14"/>
      <c r="KFF1029" s="14"/>
      <c r="KFG1029" s="14"/>
      <c r="KFH1029" s="14"/>
      <c r="KFI1029" s="14"/>
      <c r="KFJ1029" s="14"/>
      <c r="KFK1029" s="14"/>
      <c r="KFL1029" s="14"/>
      <c r="KFM1029" s="14"/>
      <c r="KFN1029" s="14"/>
      <c r="KFO1029" s="14"/>
      <c r="KFP1029" s="14"/>
      <c r="KFQ1029" s="14"/>
      <c r="KFR1029" s="14"/>
      <c r="KFS1029" s="14"/>
      <c r="KFT1029" s="14"/>
      <c r="KFU1029" s="14"/>
      <c r="KFV1029" s="14"/>
      <c r="KFW1029" s="14"/>
      <c r="KFX1029" s="14"/>
      <c r="KFY1029" s="14"/>
      <c r="KFZ1029" s="14"/>
      <c r="KGA1029" s="14"/>
      <c r="KGB1029" s="14"/>
      <c r="KGC1029" s="14"/>
      <c r="KGD1029" s="14"/>
      <c r="KGE1029" s="14"/>
      <c r="KGF1029" s="14"/>
      <c r="KGG1029" s="14"/>
      <c r="KGH1029" s="14"/>
      <c r="KGI1029" s="14"/>
      <c r="KGJ1029" s="14"/>
      <c r="KGK1029" s="14"/>
      <c r="KGL1029" s="14"/>
      <c r="KGM1029" s="14"/>
      <c r="KGN1029" s="14"/>
      <c r="KGO1029" s="14"/>
      <c r="KGP1029" s="14"/>
      <c r="KGQ1029" s="14"/>
      <c r="KGR1029" s="14"/>
      <c r="KGS1029" s="14"/>
      <c r="KGT1029" s="14"/>
      <c r="KGU1029" s="14"/>
      <c r="KGV1029" s="14"/>
      <c r="KGW1029" s="14"/>
      <c r="KGX1029" s="14"/>
      <c r="KGY1029" s="14"/>
      <c r="KGZ1029" s="14"/>
      <c r="KHA1029" s="14"/>
      <c r="KHB1029" s="14"/>
      <c r="KHC1029" s="14"/>
      <c r="KHD1029" s="14"/>
      <c r="KHE1029" s="14"/>
      <c r="KHF1029" s="14"/>
      <c r="KHG1029" s="14"/>
      <c r="KHH1029" s="14"/>
      <c r="KHI1029" s="14"/>
      <c r="KHJ1029" s="14"/>
      <c r="KHK1029" s="14"/>
      <c r="KHL1029" s="14"/>
      <c r="KHM1029" s="14"/>
      <c r="KHN1029" s="14"/>
      <c r="KHO1029" s="14"/>
      <c r="KHP1029" s="14"/>
      <c r="KHQ1029" s="14"/>
      <c r="KHR1029" s="14"/>
      <c r="KHS1029" s="14"/>
      <c r="KHT1029" s="14"/>
      <c r="KHU1029" s="14"/>
      <c r="KHV1029" s="14"/>
      <c r="KHW1029" s="14"/>
      <c r="KHX1029" s="14"/>
      <c r="KHY1029" s="14"/>
      <c r="KHZ1029" s="14"/>
      <c r="KIA1029" s="14"/>
      <c r="KIB1029" s="14"/>
      <c r="KIC1029" s="14"/>
      <c r="KID1029" s="14"/>
      <c r="KIE1029" s="14"/>
      <c r="KIF1029" s="14"/>
      <c r="KIG1029" s="14"/>
      <c r="KIH1029" s="14"/>
      <c r="KII1029" s="14"/>
      <c r="KIJ1029" s="14"/>
      <c r="KIK1029" s="14"/>
      <c r="KIL1029" s="14"/>
      <c r="KIM1029" s="14"/>
      <c r="KIN1029" s="14"/>
      <c r="KIO1029" s="14"/>
      <c r="KIP1029" s="14"/>
      <c r="KIQ1029" s="14"/>
      <c r="KIR1029" s="14"/>
      <c r="KIS1029" s="14"/>
      <c r="KIT1029" s="14"/>
      <c r="KIU1029" s="14"/>
      <c r="KIV1029" s="14"/>
      <c r="KIW1029" s="14"/>
      <c r="KIX1029" s="14"/>
      <c r="KIY1029" s="14"/>
      <c r="KIZ1029" s="14"/>
      <c r="KJA1029" s="14"/>
      <c r="KJB1029" s="14"/>
      <c r="KJC1029" s="14"/>
      <c r="KJD1029" s="14"/>
      <c r="KJE1029" s="14"/>
      <c r="KJF1029" s="14"/>
      <c r="KJG1029" s="14"/>
      <c r="KJH1029" s="14"/>
      <c r="KJI1029" s="14"/>
      <c r="KJJ1029" s="14"/>
      <c r="KJK1029" s="14"/>
      <c r="KJL1029" s="14"/>
      <c r="KJM1029" s="14"/>
      <c r="KJN1029" s="14"/>
      <c r="KJO1029" s="14"/>
      <c r="KJP1029" s="14"/>
      <c r="KJQ1029" s="14"/>
      <c r="KJR1029" s="14"/>
      <c r="KJS1029" s="14"/>
      <c r="KJT1029" s="14"/>
      <c r="KJU1029" s="14"/>
      <c r="KJV1029" s="14"/>
      <c r="KJW1029" s="14"/>
      <c r="KJX1029" s="14"/>
      <c r="KJY1029" s="14"/>
      <c r="KJZ1029" s="14"/>
      <c r="KKA1029" s="14"/>
      <c r="KKB1029" s="14"/>
      <c r="KKC1029" s="14"/>
      <c r="KKD1029" s="14"/>
      <c r="KKE1029" s="14"/>
      <c r="KKF1029" s="14"/>
      <c r="KKG1029" s="14"/>
      <c r="KKH1029" s="14"/>
      <c r="KKI1029" s="14"/>
      <c r="KKJ1029" s="14"/>
      <c r="KKK1029" s="14"/>
      <c r="KKL1029" s="14"/>
      <c r="KKM1029" s="14"/>
      <c r="KKN1029" s="14"/>
      <c r="KKO1029" s="14"/>
      <c r="KKP1029" s="14"/>
      <c r="KKQ1029" s="14"/>
      <c r="KKR1029" s="14"/>
      <c r="KKS1029" s="14"/>
      <c r="KKT1029" s="14"/>
      <c r="KKU1029" s="14"/>
      <c r="KKV1029" s="14"/>
      <c r="KKW1029" s="14"/>
      <c r="KKX1029" s="14"/>
      <c r="KKY1029" s="14"/>
      <c r="KKZ1029" s="14"/>
      <c r="KLA1029" s="14"/>
      <c r="KLB1029" s="14"/>
      <c r="KLC1029" s="14"/>
      <c r="KLD1029" s="14"/>
      <c r="KLE1029" s="14"/>
      <c r="KLF1029" s="14"/>
      <c r="KLG1029" s="14"/>
      <c r="KLH1029" s="14"/>
      <c r="KLI1029" s="14"/>
      <c r="KLJ1029" s="14"/>
      <c r="KLK1029" s="14"/>
      <c r="KLL1029" s="14"/>
      <c r="KLM1029" s="14"/>
      <c r="KLN1029" s="14"/>
      <c r="KLO1029" s="14"/>
      <c r="KLP1029" s="14"/>
      <c r="KLQ1029" s="14"/>
      <c r="KLR1029" s="14"/>
      <c r="KLS1029" s="14"/>
      <c r="KLT1029" s="14"/>
      <c r="KLU1029" s="14"/>
      <c r="KLV1029" s="14"/>
      <c r="KLW1029" s="14"/>
      <c r="KLX1029" s="14"/>
      <c r="KLY1029" s="14"/>
      <c r="KLZ1029" s="14"/>
      <c r="KMA1029" s="14"/>
      <c r="KMB1029" s="14"/>
      <c r="KMC1029" s="14"/>
      <c r="KMD1029" s="14"/>
      <c r="KME1029" s="14"/>
      <c r="KMF1029" s="14"/>
      <c r="KMG1029" s="14"/>
      <c r="KMH1029" s="14"/>
      <c r="KMI1029" s="14"/>
      <c r="KMJ1029" s="14"/>
      <c r="KMK1029" s="14"/>
      <c r="KML1029" s="14"/>
      <c r="KMM1029" s="14"/>
      <c r="KMN1029" s="14"/>
      <c r="KMO1029" s="14"/>
      <c r="KMP1029" s="14"/>
      <c r="KMQ1029" s="14"/>
      <c r="KMR1029" s="14"/>
      <c r="KMS1029" s="14"/>
      <c r="KMT1029" s="14"/>
      <c r="KMU1029" s="14"/>
      <c r="KMV1029" s="14"/>
      <c r="KMW1029" s="14"/>
      <c r="KMX1029" s="14"/>
      <c r="KMY1029" s="14"/>
      <c r="KMZ1029" s="14"/>
      <c r="KNA1029" s="14"/>
      <c r="KNB1029" s="14"/>
      <c r="KNC1029" s="14"/>
      <c r="KND1029" s="14"/>
      <c r="KNE1029" s="14"/>
      <c r="KNF1029" s="14"/>
      <c r="KNG1029" s="14"/>
      <c r="KNH1029" s="14"/>
      <c r="KNI1029" s="14"/>
      <c r="KNJ1029" s="14"/>
      <c r="KNK1029" s="14"/>
      <c r="KNL1029" s="14"/>
      <c r="KNM1029" s="14"/>
      <c r="KNN1029" s="14"/>
      <c r="KNO1029" s="14"/>
      <c r="KNP1029" s="14"/>
      <c r="KNQ1029" s="14"/>
      <c r="KNR1029" s="14"/>
      <c r="KNS1029" s="14"/>
      <c r="KNT1029" s="14"/>
      <c r="KNU1029" s="14"/>
      <c r="KNV1029" s="14"/>
      <c r="KNW1029" s="14"/>
      <c r="KNX1029" s="14"/>
      <c r="KNY1029" s="14"/>
      <c r="KNZ1029" s="14"/>
      <c r="KOA1029" s="14"/>
      <c r="KOB1029" s="14"/>
      <c r="KOC1029" s="14"/>
      <c r="KOD1029" s="14"/>
      <c r="KOE1029" s="14"/>
      <c r="KOF1029" s="14"/>
      <c r="KOG1029" s="14"/>
      <c r="KOH1029" s="14"/>
      <c r="KOI1029" s="14"/>
      <c r="KOJ1029" s="14"/>
      <c r="KOK1029" s="14"/>
      <c r="KOL1029" s="14"/>
      <c r="KOM1029" s="14"/>
      <c r="KON1029" s="14"/>
      <c r="KOO1029" s="14"/>
      <c r="KOP1029" s="14"/>
      <c r="KOQ1029" s="14"/>
      <c r="KOR1029" s="14"/>
      <c r="KOS1029" s="14"/>
      <c r="KOT1029" s="14"/>
      <c r="KOU1029" s="14"/>
      <c r="KOV1029" s="14"/>
      <c r="KOW1029" s="14"/>
      <c r="KOX1029" s="14"/>
      <c r="KOY1029" s="14"/>
      <c r="KOZ1029" s="14"/>
      <c r="KPA1029" s="14"/>
      <c r="KPB1029" s="14"/>
      <c r="KPC1029" s="14"/>
      <c r="KPD1029" s="14"/>
      <c r="KPE1029" s="14"/>
      <c r="KPF1029" s="14"/>
      <c r="KPG1029" s="14"/>
      <c r="KPH1029" s="14"/>
      <c r="KPI1029" s="14"/>
      <c r="KPJ1029" s="14"/>
      <c r="KPK1029" s="14"/>
      <c r="KPL1029" s="14"/>
      <c r="KPM1029" s="14"/>
      <c r="KPN1029" s="14"/>
      <c r="KPO1029" s="14"/>
      <c r="KPP1029" s="14"/>
      <c r="KPQ1029" s="14"/>
      <c r="KPR1029" s="14"/>
      <c r="KPS1029" s="14"/>
      <c r="KPT1029" s="14"/>
      <c r="KPU1029" s="14"/>
      <c r="KPV1029" s="14"/>
      <c r="KPW1029" s="14"/>
      <c r="KPX1029" s="14"/>
      <c r="KPY1029" s="14"/>
      <c r="KPZ1029" s="14"/>
      <c r="KQA1029" s="14"/>
      <c r="KQB1029" s="14"/>
      <c r="KQC1029" s="14"/>
      <c r="KQD1029" s="14"/>
      <c r="KQE1029" s="14"/>
      <c r="KQF1029" s="14"/>
      <c r="KQG1029" s="14"/>
      <c r="KQH1029" s="14"/>
      <c r="KQI1029" s="14"/>
      <c r="KQJ1029" s="14"/>
      <c r="KQK1029" s="14"/>
      <c r="KQL1029" s="14"/>
      <c r="KQM1029" s="14"/>
      <c r="KQN1029" s="14"/>
      <c r="KQO1029" s="14"/>
      <c r="KQP1029" s="14"/>
      <c r="KQQ1029" s="14"/>
      <c r="KQR1029" s="14"/>
      <c r="KQS1029" s="14"/>
      <c r="KQT1029" s="14"/>
      <c r="KQU1029" s="14"/>
      <c r="KQV1029" s="14"/>
      <c r="KQW1029" s="14"/>
      <c r="KQX1029" s="14"/>
      <c r="KQY1029" s="14"/>
      <c r="KQZ1029" s="14"/>
      <c r="KRA1029" s="14"/>
      <c r="KRB1029" s="14"/>
      <c r="KRC1029" s="14"/>
      <c r="KRD1029" s="14"/>
      <c r="KRE1029" s="14"/>
      <c r="KRF1029" s="14"/>
      <c r="KRG1029" s="14"/>
      <c r="KRH1029" s="14"/>
      <c r="KRI1029" s="14"/>
      <c r="KRJ1029" s="14"/>
      <c r="KRK1029" s="14"/>
      <c r="KRL1029" s="14"/>
      <c r="KRM1029" s="14"/>
      <c r="KRN1029" s="14"/>
      <c r="KRO1029" s="14"/>
      <c r="KRP1029" s="14"/>
      <c r="KRQ1029" s="14"/>
      <c r="KRR1029" s="14"/>
      <c r="KRS1029" s="14"/>
      <c r="KRT1029" s="14"/>
      <c r="KRU1029" s="14"/>
      <c r="KRV1029" s="14"/>
      <c r="KRW1029" s="14"/>
      <c r="KRX1029" s="14"/>
      <c r="KRY1029" s="14"/>
      <c r="KRZ1029" s="14"/>
      <c r="KSA1029" s="14"/>
      <c r="KSB1029" s="14"/>
      <c r="KSC1029" s="14"/>
      <c r="KSD1029" s="14"/>
      <c r="KSE1029" s="14"/>
      <c r="KSF1029" s="14"/>
      <c r="KSG1029" s="14"/>
      <c r="KSH1029" s="14"/>
      <c r="KSI1029" s="14"/>
      <c r="KSJ1029" s="14"/>
      <c r="KSK1029" s="14"/>
      <c r="KSL1029" s="14"/>
      <c r="KSM1029" s="14"/>
      <c r="KSN1029" s="14"/>
      <c r="KSO1029" s="14"/>
      <c r="KSP1029" s="14"/>
      <c r="KSQ1029" s="14"/>
      <c r="KSR1029" s="14"/>
      <c r="KSS1029" s="14"/>
      <c r="KST1029" s="14"/>
      <c r="KSU1029" s="14"/>
      <c r="KSV1029" s="14"/>
      <c r="KSW1029" s="14"/>
      <c r="KSX1029" s="14"/>
      <c r="KSY1029" s="14"/>
      <c r="KSZ1029" s="14"/>
      <c r="KTA1029" s="14"/>
      <c r="KTB1029" s="14"/>
      <c r="KTC1029" s="14"/>
      <c r="KTD1029" s="14"/>
      <c r="KTE1029" s="14"/>
      <c r="KTF1029" s="14"/>
      <c r="KTG1029" s="14"/>
      <c r="KTH1029" s="14"/>
      <c r="KTI1029" s="14"/>
      <c r="KTJ1029" s="14"/>
      <c r="KTK1029" s="14"/>
      <c r="KTL1029" s="14"/>
      <c r="KTM1029" s="14"/>
      <c r="KTN1029" s="14"/>
      <c r="KTO1029" s="14"/>
      <c r="KTP1029" s="14"/>
      <c r="KTQ1029" s="14"/>
      <c r="KTR1029" s="14"/>
      <c r="KTS1029" s="14"/>
      <c r="KTT1029" s="14"/>
      <c r="KTU1029" s="14"/>
      <c r="KTV1029" s="14"/>
      <c r="KTW1029" s="14"/>
      <c r="KTX1029" s="14"/>
      <c r="KTY1029" s="14"/>
      <c r="KTZ1029" s="14"/>
      <c r="KUA1029" s="14"/>
      <c r="KUB1029" s="14"/>
      <c r="KUC1029" s="14"/>
      <c r="KUD1029" s="14"/>
      <c r="KUE1029" s="14"/>
      <c r="KUF1029" s="14"/>
      <c r="KUG1029" s="14"/>
      <c r="KUH1029" s="14"/>
      <c r="KUI1029" s="14"/>
      <c r="KUJ1029" s="14"/>
      <c r="KUK1029" s="14"/>
      <c r="KUL1029" s="14"/>
      <c r="KUM1029" s="14"/>
      <c r="KUN1029" s="14"/>
      <c r="KUO1029" s="14"/>
      <c r="KUP1029" s="14"/>
      <c r="KUQ1029" s="14"/>
      <c r="KUR1029" s="14"/>
      <c r="KUS1029" s="14"/>
      <c r="KUT1029" s="14"/>
      <c r="KUU1029" s="14"/>
      <c r="KUV1029" s="14"/>
      <c r="KUW1029" s="14"/>
      <c r="KUX1029" s="14"/>
      <c r="KUY1029" s="14"/>
      <c r="KUZ1029" s="14"/>
      <c r="KVA1029" s="14"/>
      <c r="KVB1029" s="14"/>
      <c r="KVC1029" s="14"/>
      <c r="KVD1029" s="14"/>
      <c r="KVE1029" s="14"/>
      <c r="KVF1029" s="14"/>
      <c r="KVG1029" s="14"/>
      <c r="KVH1029" s="14"/>
      <c r="KVI1029" s="14"/>
      <c r="KVJ1029" s="14"/>
      <c r="KVK1029" s="14"/>
      <c r="KVL1029" s="14"/>
      <c r="KVM1029" s="14"/>
      <c r="KVN1029" s="14"/>
      <c r="KVO1029" s="14"/>
      <c r="KVP1029" s="14"/>
      <c r="KVQ1029" s="14"/>
      <c r="KVR1029" s="14"/>
      <c r="KVS1029" s="14"/>
      <c r="KVT1029" s="14"/>
      <c r="KVU1029" s="14"/>
      <c r="KVV1029" s="14"/>
      <c r="KVW1029" s="14"/>
      <c r="KVX1029" s="14"/>
      <c r="KVY1029" s="14"/>
      <c r="KVZ1029" s="14"/>
      <c r="KWA1029" s="14"/>
      <c r="KWB1029" s="14"/>
      <c r="KWC1029" s="14"/>
      <c r="KWD1029" s="14"/>
      <c r="KWE1029" s="14"/>
      <c r="KWF1029" s="14"/>
      <c r="KWG1029" s="14"/>
      <c r="KWH1029" s="14"/>
      <c r="KWI1029" s="14"/>
      <c r="KWJ1029" s="14"/>
      <c r="KWK1029" s="14"/>
      <c r="KWL1029" s="14"/>
      <c r="KWM1029" s="14"/>
      <c r="KWN1029" s="14"/>
      <c r="KWO1029" s="14"/>
      <c r="KWP1029" s="14"/>
      <c r="KWQ1029" s="14"/>
      <c r="KWR1029" s="14"/>
      <c r="KWS1029" s="14"/>
      <c r="KWT1029" s="14"/>
      <c r="KWU1029" s="14"/>
      <c r="KWV1029" s="14"/>
      <c r="KWW1029" s="14"/>
      <c r="KWX1029" s="14"/>
      <c r="KWY1029" s="14"/>
      <c r="KWZ1029" s="14"/>
      <c r="KXA1029" s="14"/>
      <c r="KXB1029" s="14"/>
      <c r="KXC1029" s="14"/>
      <c r="KXD1029" s="14"/>
      <c r="KXE1029" s="14"/>
      <c r="KXF1029" s="14"/>
      <c r="KXG1029" s="14"/>
      <c r="KXH1029" s="14"/>
      <c r="KXI1029" s="14"/>
      <c r="KXJ1029" s="14"/>
      <c r="KXK1029" s="14"/>
      <c r="KXL1029" s="14"/>
      <c r="KXM1029" s="14"/>
      <c r="KXN1029" s="14"/>
      <c r="KXO1029" s="14"/>
      <c r="KXP1029" s="14"/>
      <c r="KXQ1029" s="14"/>
      <c r="KXR1029" s="14"/>
      <c r="KXS1029" s="14"/>
      <c r="KXT1029" s="14"/>
      <c r="KXU1029" s="14"/>
      <c r="KXV1029" s="14"/>
      <c r="KXW1029" s="14"/>
      <c r="KXX1029" s="14"/>
      <c r="KXY1029" s="14"/>
      <c r="KXZ1029" s="14"/>
      <c r="KYA1029" s="14"/>
      <c r="KYB1029" s="14"/>
      <c r="KYC1029" s="14"/>
      <c r="KYD1029" s="14"/>
      <c r="KYE1029" s="14"/>
      <c r="KYF1029" s="14"/>
      <c r="KYG1029" s="14"/>
      <c r="KYH1029" s="14"/>
      <c r="KYI1029" s="14"/>
      <c r="KYJ1029" s="14"/>
      <c r="KYK1029" s="14"/>
      <c r="KYL1029" s="14"/>
      <c r="KYM1029" s="14"/>
      <c r="KYN1029" s="14"/>
      <c r="KYO1029" s="14"/>
      <c r="KYP1029" s="14"/>
      <c r="KYQ1029" s="14"/>
      <c r="KYR1029" s="14"/>
      <c r="KYS1029" s="14"/>
      <c r="KYT1029" s="14"/>
      <c r="KYU1029" s="14"/>
      <c r="KYV1029" s="14"/>
      <c r="KYW1029" s="14"/>
      <c r="KYX1029" s="14"/>
      <c r="KYY1029" s="14"/>
      <c r="KYZ1029" s="14"/>
      <c r="KZA1029" s="14"/>
      <c r="KZB1029" s="14"/>
      <c r="KZC1029" s="14"/>
      <c r="KZD1029" s="14"/>
      <c r="KZE1029" s="14"/>
      <c r="KZF1029" s="14"/>
      <c r="KZG1029" s="14"/>
      <c r="KZH1029" s="14"/>
      <c r="KZI1029" s="14"/>
      <c r="KZJ1029" s="14"/>
      <c r="KZK1029" s="14"/>
      <c r="KZL1029" s="14"/>
      <c r="KZM1029" s="14"/>
      <c r="KZN1029" s="14"/>
      <c r="KZO1029" s="14"/>
      <c r="KZP1029" s="14"/>
      <c r="KZQ1029" s="14"/>
      <c r="KZR1029" s="14"/>
      <c r="KZS1029" s="14"/>
      <c r="KZT1029" s="14"/>
      <c r="KZU1029" s="14"/>
      <c r="KZV1029" s="14"/>
      <c r="KZW1029" s="14"/>
      <c r="KZX1029" s="14"/>
      <c r="KZY1029" s="14"/>
      <c r="KZZ1029" s="14"/>
      <c r="LAA1029" s="14"/>
      <c r="LAB1029" s="14"/>
      <c r="LAC1029" s="14"/>
      <c r="LAD1029" s="14"/>
      <c r="LAE1029" s="14"/>
      <c r="LAF1029" s="14"/>
      <c r="LAG1029" s="14"/>
      <c r="LAH1029" s="14"/>
      <c r="LAI1029" s="14"/>
      <c r="LAJ1029" s="14"/>
      <c r="LAK1029" s="14"/>
      <c r="LAL1029" s="14"/>
      <c r="LAM1029" s="14"/>
      <c r="LAN1029" s="14"/>
      <c r="LAO1029" s="14"/>
      <c r="LAP1029" s="14"/>
      <c r="LAQ1029" s="14"/>
      <c r="LAR1029" s="14"/>
      <c r="LAS1029" s="14"/>
      <c r="LAT1029" s="14"/>
      <c r="LAU1029" s="14"/>
      <c r="LAV1029" s="14"/>
      <c r="LAW1029" s="14"/>
      <c r="LAX1029" s="14"/>
      <c r="LAY1029" s="14"/>
      <c r="LAZ1029" s="14"/>
      <c r="LBA1029" s="14"/>
      <c r="LBB1029" s="14"/>
      <c r="LBC1029" s="14"/>
      <c r="LBD1029" s="14"/>
      <c r="LBE1029" s="14"/>
      <c r="LBF1029" s="14"/>
      <c r="LBG1029" s="14"/>
      <c r="LBH1029" s="14"/>
      <c r="LBI1029" s="14"/>
      <c r="LBJ1029" s="14"/>
      <c r="LBK1029" s="14"/>
      <c r="LBL1029" s="14"/>
      <c r="LBM1029" s="14"/>
      <c r="LBN1029" s="14"/>
      <c r="LBO1029" s="14"/>
      <c r="LBP1029" s="14"/>
      <c r="LBQ1029" s="14"/>
      <c r="LBR1029" s="14"/>
      <c r="LBS1029" s="14"/>
      <c r="LBT1029" s="14"/>
      <c r="LBU1029" s="14"/>
      <c r="LBV1029" s="14"/>
      <c r="LBW1029" s="14"/>
      <c r="LBX1029" s="14"/>
      <c r="LBY1029" s="14"/>
      <c r="LBZ1029" s="14"/>
      <c r="LCA1029" s="14"/>
      <c r="LCB1029" s="14"/>
      <c r="LCC1029" s="14"/>
      <c r="LCD1029" s="14"/>
      <c r="LCE1029" s="14"/>
      <c r="LCF1029" s="14"/>
      <c r="LCG1029" s="14"/>
      <c r="LCH1029" s="14"/>
      <c r="LCI1029" s="14"/>
      <c r="LCJ1029" s="14"/>
      <c r="LCK1029" s="14"/>
      <c r="LCL1029" s="14"/>
      <c r="LCM1029" s="14"/>
      <c r="LCN1029" s="14"/>
      <c r="LCO1029" s="14"/>
      <c r="LCP1029" s="14"/>
      <c r="LCQ1029" s="14"/>
      <c r="LCR1029" s="14"/>
      <c r="LCS1029" s="14"/>
      <c r="LCT1029" s="14"/>
      <c r="LCU1029" s="14"/>
      <c r="LCV1029" s="14"/>
      <c r="LCW1029" s="14"/>
      <c r="LCX1029" s="14"/>
      <c r="LCY1029" s="14"/>
      <c r="LCZ1029" s="14"/>
      <c r="LDA1029" s="14"/>
      <c r="LDB1029" s="14"/>
      <c r="LDC1029" s="14"/>
      <c r="LDD1029" s="14"/>
      <c r="LDE1029" s="14"/>
      <c r="LDF1029" s="14"/>
      <c r="LDG1029" s="14"/>
      <c r="LDH1029" s="14"/>
      <c r="LDI1029" s="14"/>
      <c r="LDJ1029" s="14"/>
      <c r="LDK1029" s="14"/>
      <c r="LDL1029" s="14"/>
      <c r="LDM1029" s="14"/>
      <c r="LDN1029" s="14"/>
      <c r="LDO1029" s="14"/>
      <c r="LDP1029" s="14"/>
      <c r="LDQ1029" s="14"/>
      <c r="LDR1029" s="14"/>
      <c r="LDS1029" s="14"/>
      <c r="LDT1029" s="14"/>
      <c r="LDU1029" s="14"/>
      <c r="LDV1029" s="14"/>
      <c r="LDW1029" s="14"/>
      <c r="LDX1029" s="14"/>
      <c r="LDY1029" s="14"/>
      <c r="LDZ1029" s="14"/>
      <c r="LEA1029" s="14"/>
      <c r="LEB1029" s="14"/>
      <c r="LEC1029" s="14"/>
      <c r="LED1029" s="14"/>
      <c r="LEE1029" s="14"/>
      <c r="LEF1029" s="14"/>
      <c r="LEG1029" s="14"/>
      <c r="LEH1029" s="14"/>
      <c r="LEI1029" s="14"/>
      <c r="LEJ1029" s="14"/>
      <c r="LEK1029" s="14"/>
      <c r="LEL1029" s="14"/>
      <c r="LEM1029" s="14"/>
      <c r="LEN1029" s="14"/>
      <c r="LEO1029" s="14"/>
      <c r="LEP1029" s="14"/>
      <c r="LEQ1029" s="14"/>
      <c r="LER1029" s="14"/>
      <c r="LES1029" s="14"/>
      <c r="LET1029" s="14"/>
      <c r="LEU1029" s="14"/>
      <c r="LEV1029" s="14"/>
      <c r="LEW1029" s="14"/>
      <c r="LEX1029" s="14"/>
      <c r="LEY1029" s="14"/>
      <c r="LEZ1029" s="14"/>
      <c r="LFA1029" s="14"/>
      <c r="LFB1029" s="14"/>
      <c r="LFC1029" s="14"/>
      <c r="LFD1029" s="14"/>
      <c r="LFE1029" s="14"/>
      <c r="LFF1029" s="14"/>
      <c r="LFG1029" s="14"/>
      <c r="LFH1029" s="14"/>
      <c r="LFI1029" s="14"/>
      <c r="LFJ1029" s="14"/>
      <c r="LFK1029" s="14"/>
      <c r="LFL1029" s="14"/>
      <c r="LFM1029" s="14"/>
      <c r="LFN1029" s="14"/>
      <c r="LFO1029" s="14"/>
      <c r="LFP1029" s="14"/>
      <c r="LFQ1029" s="14"/>
      <c r="LFR1029" s="14"/>
      <c r="LFS1029" s="14"/>
      <c r="LFT1029" s="14"/>
      <c r="LFU1029" s="14"/>
      <c r="LFV1029" s="14"/>
      <c r="LFW1029" s="14"/>
      <c r="LFX1029" s="14"/>
      <c r="LFY1029" s="14"/>
      <c r="LFZ1029" s="14"/>
      <c r="LGA1029" s="14"/>
      <c r="LGB1029" s="14"/>
      <c r="LGC1029" s="14"/>
      <c r="LGD1029" s="14"/>
      <c r="LGE1029" s="14"/>
      <c r="LGF1029" s="14"/>
      <c r="LGG1029" s="14"/>
      <c r="LGH1029" s="14"/>
      <c r="LGI1029" s="14"/>
      <c r="LGJ1029" s="14"/>
      <c r="LGK1029" s="14"/>
      <c r="LGL1029" s="14"/>
      <c r="LGM1029" s="14"/>
      <c r="LGN1029" s="14"/>
      <c r="LGO1029" s="14"/>
      <c r="LGP1029" s="14"/>
      <c r="LGQ1029" s="14"/>
      <c r="LGR1029" s="14"/>
      <c r="LGS1029" s="14"/>
      <c r="LGT1029" s="14"/>
      <c r="LGU1029" s="14"/>
      <c r="LGV1029" s="14"/>
      <c r="LGW1029" s="14"/>
      <c r="LGX1029" s="14"/>
      <c r="LGY1029" s="14"/>
      <c r="LGZ1029" s="14"/>
      <c r="LHA1029" s="14"/>
      <c r="LHB1029" s="14"/>
      <c r="LHC1029" s="14"/>
      <c r="LHD1029" s="14"/>
      <c r="LHE1029" s="14"/>
      <c r="LHF1029" s="14"/>
      <c r="LHG1029" s="14"/>
      <c r="LHH1029" s="14"/>
      <c r="LHI1029" s="14"/>
      <c r="LHJ1029" s="14"/>
      <c r="LHK1029" s="14"/>
      <c r="LHL1029" s="14"/>
      <c r="LHM1029" s="14"/>
      <c r="LHN1029" s="14"/>
      <c r="LHO1029" s="14"/>
      <c r="LHP1029" s="14"/>
      <c r="LHQ1029" s="14"/>
      <c r="LHR1029" s="14"/>
      <c r="LHS1029" s="14"/>
      <c r="LHT1029" s="14"/>
      <c r="LHU1029" s="14"/>
      <c r="LHV1029" s="14"/>
      <c r="LHW1029" s="14"/>
      <c r="LHX1029" s="14"/>
      <c r="LHY1029" s="14"/>
      <c r="LHZ1029" s="14"/>
      <c r="LIA1029" s="14"/>
      <c r="LIB1029" s="14"/>
      <c r="LIC1029" s="14"/>
      <c r="LID1029" s="14"/>
      <c r="LIE1029" s="14"/>
      <c r="LIF1029" s="14"/>
      <c r="LIG1029" s="14"/>
      <c r="LIH1029" s="14"/>
      <c r="LII1029" s="14"/>
      <c r="LIJ1029" s="14"/>
      <c r="LIK1029" s="14"/>
      <c r="LIL1029" s="14"/>
      <c r="LIM1029" s="14"/>
      <c r="LIN1029" s="14"/>
      <c r="LIO1029" s="14"/>
      <c r="LIP1029" s="14"/>
      <c r="LIQ1029" s="14"/>
      <c r="LIR1029" s="14"/>
      <c r="LIS1029" s="14"/>
      <c r="LIT1029" s="14"/>
      <c r="LIU1029" s="14"/>
      <c r="LIV1029" s="14"/>
      <c r="LIW1029" s="14"/>
      <c r="LIX1029" s="14"/>
      <c r="LIY1029" s="14"/>
      <c r="LIZ1029" s="14"/>
      <c r="LJA1029" s="14"/>
      <c r="LJB1029" s="14"/>
      <c r="LJC1029" s="14"/>
      <c r="LJD1029" s="14"/>
      <c r="LJE1029" s="14"/>
      <c r="LJF1029" s="14"/>
      <c r="LJG1029" s="14"/>
      <c r="LJH1029" s="14"/>
      <c r="LJI1029" s="14"/>
      <c r="LJJ1029" s="14"/>
      <c r="LJK1029" s="14"/>
      <c r="LJL1029" s="14"/>
      <c r="LJM1029" s="14"/>
      <c r="LJN1029" s="14"/>
      <c r="LJO1029" s="14"/>
      <c r="LJP1029" s="14"/>
      <c r="LJQ1029" s="14"/>
      <c r="LJR1029" s="14"/>
      <c r="LJS1029" s="14"/>
      <c r="LJT1029" s="14"/>
      <c r="LJU1029" s="14"/>
      <c r="LJV1029" s="14"/>
      <c r="LJW1029" s="14"/>
      <c r="LJX1029" s="14"/>
      <c r="LJY1029" s="14"/>
      <c r="LJZ1029" s="14"/>
      <c r="LKA1029" s="14"/>
      <c r="LKB1029" s="14"/>
      <c r="LKC1029" s="14"/>
      <c r="LKD1029" s="14"/>
      <c r="LKE1029" s="14"/>
      <c r="LKF1029" s="14"/>
      <c r="LKG1029" s="14"/>
      <c r="LKH1029" s="14"/>
      <c r="LKI1029" s="14"/>
      <c r="LKJ1029" s="14"/>
      <c r="LKK1029" s="14"/>
      <c r="LKL1029" s="14"/>
      <c r="LKM1029" s="14"/>
      <c r="LKN1029" s="14"/>
      <c r="LKO1029" s="14"/>
      <c r="LKP1029" s="14"/>
      <c r="LKQ1029" s="14"/>
      <c r="LKR1029" s="14"/>
      <c r="LKS1029" s="14"/>
      <c r="LKT1029" s="14"/>
      <c r="LKU1029" s="14"/>
      <c r="LKV1029" s="14"/>
      <c r="LKW1029" s="14"/>
      <c r="LKX1029" s="14"/>
      <c r="LKY1029" s="14"/>
      <c r="LKZ1029" s="14"/>
      <c r="LLA1029" s="14"/>
      <c r="LLB1029" s="14"/>
      <c r="LLC1029" s="14"/>
      <c r="LLD1029" s="14"/>
      <c r="LLE1029" s="14"/>
      <c r="LLF1029" s="14"/>
      <c r="LLG1029" s="14"/>
      <c r="LLH1029" s="14"/>
      <c r="LLI1029" s="14"/>
      <c r="LLJ1029" s="14"/>
      <c r="LLK1029" s="14"/>
      <c r="LLL1029" s="14"/>
      <c r="LLM1029" s="14"/>
      <c r="LLN1029" s="14"/>
      <c r="LLO1029" s="14"/>
      <c r="LLP1029" s="14"/>
      <c r="LLQ1029" s="14"/>
      <c r="LLR1029" s="14"/>
      <c r="LLS1029" s="14"/>
      <c r="LLT1029" s="14"/>
      <c r="LLU1029" s="14"/>
      <c r="LLV1029" s="14"/>
      <c r="LLW1029" s="14"/>
      <c r="LLX1029" s="14"/>
      <c r="LLY1029" s="14"/>
      <c r="LLZ1029" s="14"/>
      <c r="LMA1029" s="14"/>
      <c r="LMB1029" s="14"/>
      <c r="LMC1029" s="14"/>
      <c r="LMD1029" s="14"/>
      <c r="LME1029" s="14"/>
      <c r="LMF1029" s="14"/>
      <c r="LMG1029" s="14"/>
      <c r="LMH1029" s="14"/>
      <c r="LMI1029" s="14"/>
      <c r="LMJ1029" s="14"/>
      <c r="LMK1029" s="14"/>
      <c r="LML1029" s="14"/>
      <c r="LMM1029" s="14"/>
      <c r="LMN1029" s="14"/>
      <c r="LMO1029" s="14"/>
      <c r="LMP1029" s="14"/>
      <c r="LMQ1029" s="14"/>
      <c r="LMR1029" s="14"/>
      <c r="LMS1029" s="14"/>
      <c r="LMT1029" s="14"/>
      <c r="LMU1029" s="14"/>
      <c r="LMV1029" s="14"/>
      <c r="LMW1029" s="14"/>
      <c r="LMX1029" s="14"/>
      <c r="LMY1029" s="14"/>
      <c r="LMZ1029" s="14"/>
      <c r="LNA1029" s="14"/>
      <c r="LNB1029" s="14"/>
      <c r="LNC1029" s="14"/>
      <c r="LND1029" s="14"/>
      <c r="LNE1029" s="14"/>
      <c r="LNF1029" s="14"/>
      <c r="LNG1029" s="14"/>
      <c r="LNH1029" s="14"/>
      <c r="LNI1029" s="14"/>
      <c r="LNJ1029" s="14"/>
      <c r="LNK1029" s="14"/>
      <c r="LNL1029" s="14"/>
      <c r="LNM1029" s="14"/>
      <c r="LNN1029" s="14"/>
      <c r="LNO1029" s="14"/>
      <c r="LNP1029" s="14"/>
      <c r="LNQ1029" s="14"/>
      <c r="LNR1029" s="14"/>
      <c r="LNS1029" s="14"/>
      <c r="LNT1029" s="14"/>
      <c r="LNU1029" s="14"/>
      <c r="LNV1029" s="14"/>
      <c r="LNW1029" s="14"/>
      <c r="LNX1029" s="14"/>
      <c r="LNY1029" s="14"/>
      <c r="LNZ1029" s="14"/>
      <c r="LOA1029" s="14"/>
      <c r="LOB1029" s="14"/>
      <c r="LOC1029" s="14"/>
      <c r="LOD1029" s="14"/>
      <c r="LOE1029" s="14"/>
      <c r="LOF1029" s="14"/>
      <c r="LOG1029" s="14"/>
      <c r="LOH1029" s="14"/>
      <c r="LOI1029" s="14"/>
      <c r="LOJ1029" s="14"/>
      <c r="LOK1029" s="14"/>
      <c r="LOL1029" s="14"/>
      <c r="LOM1029" s="14"/>
      <c r="LON1029" s="14"/>
      <c r="LOO1029" s="14"/>
      <c r="LOP1029" s="14"/>
      <c r="LOQ1029" s="14"/>
      <c r="LOR1029" s="14"/>
      <c r="LOS1029" s="14"/>
      <c r="LOT1029" s="14"/>
      <c r="LOU1029" s="14"/>
      <c r="LOV1029" s="14"/>
      <c r="LOW1029" s="14"/>
      <c r="LOX1029" s="14"/>
      <c r="LOY1029" s="14"/>
      <c r="LOZ1029" s="14"/>
      <c r="LPA1029" s="14"/>
      <c r="LPB1029" s="14"/>
      <c r="LPC1029" s="14"/>
      <c r="LPD1029" s="14"/>
      <c r="LPE1029" s="14"/>
      <c r="LPF1029" s="14"/>
      <c r="LPG1029" s="14"/>
      <c r="LPH1029" s="14"/>
      <c r="LPI1029" s="14"/>
      <c r="LPJ1029" s="14"/>
      <c r="LPK1029" s="14"/>
      <c r="LPL1029" s="14"/>
      <c r="LPM1029" s="14"/>
      <c r="LPN1029" s="14"/>
      <c r="LPO1029" s="14"/>
      <c r="LPP1029" s="14"/>
      <c r="LPQ1029" s="14"/>
      <c r="LPR1029" s="14"/>
      <c r="LPS1029" s="14"/>
      <c r="LPT1029" s="14"/>
      <c r="LPU1029" s="14"/>
      <c r="LPV1029" s="14"/>
      <c r="LPW1029" s="14"/>
      <c r="LPX1029" s="14"/>
      <c r="LPY1029" s="14"/>
      <c r="LPZ1029" s="14"/>
      <c r="LQA1029" s="14"/>
      <c r="LQB1029" s="14"/>
      <c r="LQC1029" s="14"/>
      <c r="LQD1029" s="14"/>
      <c r="LQE1029" s="14"/>
      <c r="LQF1029" s="14"/>
      <c r="LQG1029" s="14"/>
      <c r="LQH1029" s="14"/>
      <c r="LQI1029" s="14"/>
      <c r="LQJ1029" s="14"/>
      <c r="LQK1029" s="14"/>
      <c r="LQL1029" s="14"/>
      <c r="LQM1029" s="14"/>
      <c r="LQN1029" s="14"/>
      <c r="LQO1029" s="14"/>
      <c r="LQP1029" s="14"/>
      <c r="LQQ1029" s="14"/>
      <c r="LQR1029" s="14"/>
      <c r="LQS1029" s="14"/>
      <c r="LQT1029" s="14"/>
      <c r="LQU1029" s="14"/>
      <c r="LQV1029" s="14"/>
      <c r="LQW1029" s="14"/>
      <c r="LQX1029" s="14"/>
      <c r="LQY1029" s="14"/>
      <c r="LQZ1029" s="14"/>
      <c r="LRA1029" s="14"/>
      <c r="LRB1029" s="14"/>
      <c r="LRC1029" s="14"/>
      <c r="LRD1029" s="14"/>
      <c r="LRE1029" s="14"/>
      <c r="LRF1029" s="14"/>
      <c r="LRG1029" s="14"/>
      <c r="LRH1029" s="14"/>
      <c r="LRI1029" s="14"/>
      <c r="LRJ1029" s="14"/>
      <c r="LRK1029" s="14"/>
      <c r="LRL1029" s="14"/>
      <c r="LRM1029" s="14"/>
      <c r="LRN1029" s="14"/>
      <c r="LRO1029" s="14"/>
      <c r="LRP1029" s="14"/>
      <c r="LRQ1029" s="14"/>
      <c r="LRR1029" s="14"/>
      <c r="LRS1029" s="14"/>
      <c r="LRT1029" s="14"/>
      <c r="LRU1029" s="14"/>
      <c r="LRV1029" s="14"/>
      <c r="LRW1029" s="14"/>
      <c r="LRX1029" s="14"/>
      <c r="LRY1029" s="14"/>
      <c r="LRZ1029" s="14"/>
      <c r="LSA1029" s="14"/>
      <c r="LSB1029" s="14"/>
      <c r="LSC1029" s="14"/>
      <c r="LSD1029" s="14"/>
      <c r="LSE1029" s="14"/>
      <c r="LSF1029" s="14"/>
      <c r="LSG1029" s="14"/>
      <c r="LSH1029" s="14"/>
      <c r="LSI1029" s="14"/>
      <c r="LSJ1029" s="14"/>
      <c r="LSK1029" s="14"/>
      <c r="LSL1029" s="14"/>
      <c r="LSM1029" s="14"/>
      <c r="LSN1029" s="14"/>
      <c r="LSO1029" s="14"/>
      <c r="LSP1029" s="14"/>
      <c r="LSQ1029" s="14"/>
      <c r="LSR1029" s="14"/>
      <c r="LSS1029" s="14"/>
      <c r="LST1029" s="14"/>
      <c r="LSU1029" s="14"/>
      <c r="LSV1029" s="14"/>
      <c r="LSW1029" s="14"/>
      <c r="LSX1029" s="14"/>
      <c r="LSY1029" s="14"/>
      <c r="LSZ1029" s="14"/>
      <c r="LTA1029" s="14"/>
      <c r="LTB1029" s="14"/>
      <c r="LTC1029" s="14"/>
      <c r="LTD1029" s="14"/>
      <c r="LTE1029" s="14"/>
      <c r="LTF1029" s="14"/>
      <c r="LTG1029" s="14"/>
      <c r="LTH1029" s="14"/>
      <c r="LTI1029" s="14"/>
      <c r="LTJ1029" s="14"/>
      <c r="LTK1029" s="14"/>
      <c r="LTL1029" s="14"/>
      <c r="LTM1029" s="14"/>
      <c r="LTN1029" s="14"/>
      <c r="LTO1029" s="14"/>
      <c r="LTP1029" s="14"/>
      <c r="LTQ1029" s="14"/>
      <c r="LTR1029" s="14"/>
      <c r="LTS1029" s="14"/>
      <c r="LTT1029" s="14"/>
      <c r="LTU1029" s="14"/>
      <c r="LTV1029" s="14"/>
      <c r="LTW1029" s="14"/>
      <c r="LTX1029" s="14"/>
      <c r="LTY1029" s="14"/>
      <c r="LTZ1029" s="14"/>
      <c r="LUA1029" s="14"/>
      <c r="LUB1029" s="14"/>
      <c r="LUC1029" s="14"/>
      <c r="LUD1029" s="14"/>
      <c r="LUE1029" s="14"/>
      <c r="LUF1029" s="14"/>
      <c r="LUG1029" s="14"/>
      <c r="LUH1029" s="14"/>
      <c r="LUI1029" s="14"/>
      <c r="LUJ1029" s="14"/>
      <c r="LUK1029" s="14"/>
      <c r="LUL1029" s="14"/>
      <c r="LUM1029" s="14"/>
      <c r="LUN1029" s="14"/>
      <c r="LUO1029" s="14"/>
      <c r="LUP1029" s="14"/>
      <c r="LUQ1029" s="14"/>
      <c r="LUR1029" s="14"/>
      <c r="LUS1029" s="14"/>
      <c r="LUT1029" s="14"/>
      <c r="LUU1029" s="14"/>
      <c r="LUV1029" s="14"/>
      <c r="LUW1029" s="14"/>
      <c r="LUX1029" s="14"/>
      <c r="LUY1029" s="14"/>
      <c r="LUZ1029" s="14"/>
      <c r="LVA1029" s="14"/>
      <c r="LVB1029" s="14"/>
      <c r="LVC1029" s="14"/>
      <c r="LVD1029" s="14"/>
      <c r="LVE1029" s="14"/>
      <c r="LVF1029" s="14"/>
      <c r="LVG1029" s="14"/>
      <c r="LVH1029" s="14"/>
      <c r="LVI1029" s="14"/>
      <c r="LVJ1029" s="14"/>
      <c r="LVK1029" s="14"/>
      <c r="LVL1029" s="14"/>
      <c r="LVM1029" s="14"/>
      <c r="LVN1029" s="14"/>
      <c r="LVO1029" s="14"/>
      <c r="LVP1029" s="14"/>
      <c r="LVQ1029" s="14"/>
      <c r="LVR1029" s="14"/>
      <c r="LVS1029" s="14"/>
      <c r="LVT1029" s="14"/>
      <c r="LVU1029" s="14"/>
      <c r="LVV1029" s="14"/>
      <c r="LVW1029" s="14"/>
      <c r="LVX1029" s="14"/>
      <c r="LVY1029" s="14"/>
      <c r="LVZ1029" s="14"/>
      <c r="LWA1029" s="14"/>
      <c r="LWB1029" s="14"/>
      <c r="LWC1029" s="14"/>
      <c r="LWD1029" s="14"/>
      <c r="LWE1029" s="14"/>
      <c r="LWF1029" s="14"/>
      <c r="LWG1029" s="14"/>
      <c r="LWH1029" s="14"/>
      <c r="LWI1029" s="14"/>
      <c r="LWJ1029" s="14"/>
      <c r="LWK1029" s="14"/>
      <c r="LWL1029" s="14"/>
      <c r="LWM1029" s="14"/>
      <c r="LWN1029" s="14"/>
      <c r="LWO1029" s="14"/>
      <c r="LWP1029" s="14"/>
      <c r="LWQ1029" s="14"/>
      <c r="LWR1029" s="14"/>
      <c r="LWS1029" s="14"/>
      <c r="LWT1029" s="14"/>
      <c r="LWU1029" s="14"/>
      <c r="LWV1029" s="14"/>
      <c r="LWW1029" s="14"/>
      <c r="LWX1029" s="14"/>
      <c r="LWY1029" s="14"/>
      <c r="LWZ1029" s="14"/>
      <c r="LXA1029" s="14"/>
      <c r="LXB1029" s="14"/>
      <c r="LXC1029" s="14"/>
      <c r="LXD1029" s="14"/>
      <c r="LXE1029" s="14"/>
      <c r="LXF1029" s="14"/>
      <c r="LXG1029" s="14"/>
      <c r="LXH1029" s="14"/>
      <c r="LXI1029" s="14"/>
      <c r="LXJ1029" s="14"/>
      <c r="LXK1029" s="14"/>
      <c r="LXL1029" s="14"/>
      <c r="LXM1029" s="14"/>
      <c r="LXN1029" s="14"/>
      <c r="LXO1029" s="14"/>
      <c r="LXP1029" s="14"/>
      <c r="LXQ1029" s="14"/>
      <c r="LXR1029" s="14"/>
      <c r="LXS1029" s="14"/>
      <c r="LXT1029" s="14"/>
      <c r="LXU1029" s="14"/>
      <c r="LXV1029" s="14"/>
      <c r="LXW1029" s="14"/>
      <c r="LXX1029" s="14"/>
      <c r="LXY1029" s="14"/>
      <c r="LXZ1029" s="14"/>
      <c r="LYA1029" s="14"/>
      <c r="LYB1029" s="14"/>
      <c r="LYC1029" s="14"/>
      <c r="LYD1029" s="14"/>
      <c r="LYE1029" s="14"/>
      <c r="LYF1029" s="14"/>
      <c r="LYG1029" s="14"/>
      <c r="LYH1029" s="14"/>
      <c r="LYI1029" s="14"/>
      <c r="LYJ1029" s="14"/>
      <c r="LYK1029" s="14"/>
      <c r="LYL1029" s="14"/>
      <c r="LYM1029" s="14"/>
      <c r="LYN1029" s="14"/>
      <c r="LYO1029" s="14"/>
      <c r="LYP1029" s="14"/>
      <c r="LYQ1029" s="14"/>
      <c r="LYR1029" s="14"/>
      <c r="LYS1029" s="14"/>
      <c r="LYT1029" s="14"/>
      <c r="LYU1029" s="14"/>
      <c r="LYV1029" s="14"/>
      <c r="LYW1029" s="14"/>
      <c r="LYX1029" s="14"/>
      <c r="LYY1029" s="14"/>
      <c r="LYZ1029" s="14"/>
      <c r="LZA1029" s="14"/>
      <c r="LZB1029" s="14"/>
      <c r="LZC1029" s="14"/>
      <c r="LZD1029" s="14"/>
      <c r="LZE1029" s="14"/>
      <c r="LZF1029" s="14"/>
      <c r="LZG1029" s="14"/>
      <c r="LZH1029" s="14"/>
      <c r="LZI1029" s="14"/>
      <c r="LZJ1029" s="14"/>
      <c r="LZK1029" s="14"/>
      <c r="LZL1029" s="14"/>
      <c r="LZM1029" s="14"/>
      <c r="LZN1029" s="14"/>
      <c r="LZO1029" s="14"/>
      <c r="LZP1029" s="14"/>
      <c r="LZQ1029" s="14"/>
      <c r="LZR1029" s="14"/>
      <c r="LZS1029" s="14"/>
      <c r="LZT1029" s="14"/>
      <c r="LZU1029" s="14"/>
      <c r="LZV1029" s="14"/>
      <c r="LZW1029" s="14"/>
      <c r="LZX1029" s="14"/>
      <c r="LZY1029" s="14"/>
      <c r="LZZ1029" s="14"/>
      <c r="MAA1029" s="14"/>
      <c r="MAB1029" s="14"/>
      <c r="MAC1029" s="14"/>
      <c r="MAD1029" s="14"/>
      <c r="MAE1029" s="14"/>
      <c r="MAF1029" s="14"/>
      <c r="MAG1029" s="14"/>
      <c r="MAH1029" s="14"/>
      <c r="MAI1029" s="14"/>
      <c r="MAJ1029" s="14"/>
      <c r="MAK1029" s="14"/>
      <c r="MAL1029" s="14"/>
      <c r="MAM1029" s="14"/>
      <c r="MAN1029" s="14"/>
      <c r="MAO1029" s="14"/>
      <c r="MAP1029" s="14"/>
      <c r="MAQ1029" s="14"/>
      <c r="MAR1029" s="14"/>
      <c r="MAS1029" s="14"/>
      <c r="MAT1029" s="14"/>
      <c r="MAU1029" s="14"/>
      <c r="MAV1029" s="14"/>
      <c r="MAW1029" s="14"/>
      <c r="MAX1029" s="14"/>
      <c r="MAY1029" s="14"/>
      <c r="MAZ1029" s="14"/>
      <c r="MBA1029" s="14"/>
      <c r="MBB1029" s="14"/>
      <c r="MBC1029" s="14"/>
      <c r="MBD1029" s="14"/>
      <c r="MBE1029" s="14"/>
      <c r="MBF1029" s="14"/>
      <c r="MBG1029" s="14"/>
      <c r="MBH1029" s="14"/>
      <c r="MBI1029" s="14"/>
      <c r="MBJ1029" s="14"/>
      <c r="MBK1029" s="14"/>
      <c r="MBL1029" s="14"/>
      <c r="MBM1029" s="14"/>
      <c r="MBN1029" s="14"/>
      <c r="MBO1029" s="14"/>
      <c r="MBP1029" s="14"/>
      <c r="MBQ1029" s="14"/>
      <c r="MBR1029" s="14"/>
      <c r="MBS1029" s="14"/>
      <c r="MBT1029" s="14"/>
      <c r="MBU1029" s="14"/>
      <c r="MBV1029" s="14"/>
      <c r="MBW1029" s="14"/>
      <c r="MBX1029" s="14"/>
      <c r="MBY1029" s="14"/>
      <c r="MBZ1029" s="14"/>
      <c r="MCA1029" s="14"/>
      <c r="MCB1029" s="14"/>
      <c r="MCC1029" s="14"/>
      <c r="MCD1029" s="14"/>
      <c r="MCE1029" s="14"/>
      <c r="MCF1029" s="14"/>
      <c r="MCG1029" s="14"/>
      <c r="MCH1029" s="14"/>
      <c r="MCI1029" s="14"/>
      <c r="MCJ1029" s="14"/>
      <c r="MCK1029" s="14"/>
      <c r="MCL1029" s="14"/>
      <c r="MCM1029" s="14"/>
      <c r="MCN1029" s="14"/>
      <c r="MCO1029" s="14"/>
      <c r="MCP1029" s="14"/>
      <c r="MCQ1029" s="14"/>
      <c r="MCR1029" s="14"/>
      <c r="MCS1029" s="14"/>
      <c r="MCT1029" s="14"/>
      <c r="MCU1029" s="14"/>
      <c r="MCV1029" s="14"/>
      <c r="MCW1029" s="14"/>
      <c r="MCX1029" s="14"/>
      <c r="MCY1029" s="14"/>
      <c r="MCZ1029" s="14"/>
      <c r="MDA1029" s="14"/>
      <c r="MDB1029" s="14"/>
      <c r="MDC1029" s="14"/>
      <c r="MDD1029" s="14"/>
      <c r="MDE1029" s="14"/>
      <c r="MDF1029" s="14"/>
      <c r="MDG1029" s="14"/>
      <c r="MDH1029" s="14"/>
      <c r="MDI1029" s="14"/>
      <c r="MDJ1029" s="14"/>
      <c r="MDK1029" s="14"/>
      <c r="MDL1029" s="14"/>
      <c r="MDM1029" s="14"/>
      <c r="MDN1029" s="14"/>
      <c r="MDO1029" s="14"/>
      <c r="MDP1029" s="14"/>
      <c r="MDQ1029" s="14"/>
      <c r="MDR1029" s="14"/>
      <c r="MDS1029" s="14"/>
      <c r="MDT1029" s="14"/>
      <c r="MDU1029" s="14"/>
      <c r="MDV1029" s="14"/>
      <c r="MDW1029" s="14"/>
      <c r="MDX1029" s="14"/>
      <c r="MDY1029" s="14"/>
      <c r="MDZ1029" s="14"/>
      <c r="MEA1029" s="14"/>
      <c r="MEB1029" s="14"/>
      <c r="MEC1029" s="14"/>
      <c r="MED1029" s="14"/>
      <c r="MEE1029" s="14"/>
      <c r="MEF1029" s="14"/>
      <c r="MEG1029" s="14"/>
      <c r="MEH1029" s="14"/>
      <c r="MEI1029" s="14"/>
      <c r="MEJ1029" s="14"/>
      <c r="MEK1029" s="14"/>
      <c r="MEL1029" s="14"/>
      <c r="MEM1029" s="14"/>
      <c r="MEN1029" s="14"/>
      <c r="MEO1029" s="14"/>
      <c r="MEP1029" s="14"/>
      <c r="MEQ1029" s="14"/>
      <c r="MER1029" s="14"/>
      <c r="MES1029" s="14"/>
      <c r="MET1029" s="14"/>
      <c r="MEU1029" s="14"/>
      <c r="MEV1029" s="14"/>
      <c r="MEW1029" s="14"/>
      <c r="MEX1029" s="14"/>
      <c r="MEY1029" s="14"/>
      <c r="MEZ1029" s="14"/>
      <c r="MFA1029" s="14"/>
      <c r="MFB1029" s="14"/>
      <c r="MFC1029" s="14"/>
      <c r="MFD1029" s="14"/>
      <c r="MFE1029" s="14"/>
      <c r="MFF1029" s="14"/>
      <c r="MFG1029" s="14"/>
      <c r="MFH1029" s="14"/>
      <c r="MFI1029" s="14"/>
      <c r="MFJ1029" s="14"/>
      <c r="MFK1029" s="14"/>
      <c r="MFL1029" s="14"/>
      <c r="MFM1029" s="14"/>
      <c r="MFN1029" s="14"/>
      <c r="MFO1029" s="14"/>
      <c r="MFP1029" s="14"/>
      <c r="MFQ1029" s="14"/>
      <c r="MFR1029" s="14"/>
      <c r="MFS1029" s="14"/>
      <c r="MFT1029" s="14"/>
      <c r="MFU1029" s="14"/>
      <c r="MFV1029" s="14"/>
      <c r="MFW1029" s="14"/>
      <c r="MFX1029" s="14"/>
      <c r="MFY1029" s="14"/>
      <c r="MFZ1029" s="14"/>
      <c r="MGA1029" s="14"/>
      <c r="MGB1029" s="14"/>
      <c r="MGC1029" s="14"/>
      <c r="MGD1029" s="14"/>
      <c r="MGE1029" s="14"/>
      <c r="MGF1029" s="14"/>
      <c r="MGG1029" s="14"/>
      <c r="MGH1029" s="14"/>
      <c r="MGI1029" s="14"/>
      <c r="MGJ1029" s="14"/>
      <c r="MGK1029" s="14"/>
      <c r="MGL1029" s="14"/>
      <c r="MGM1029" s="14"/>
      <c r="MGN1029" s="14"/>
      <c r="MGO1029" s="14"/>
      <c r="MGP1029" s="14"/>
      <c r="MGQ1029" s="14"/>
      <c r="MGR1029" s="14"/>
      <c r="MGS1029" s="14"/>
      <c r="MGT1029" s="14"/>
      <c r="MGU1029" s="14"/>
      <c r="MGV1029" s="14"/>
      <c r="MGW1029" s="14"/>
      <c r="MGX1029" s="14"/>
      <c r="MGY1029" s="14"/>
      <c r="MGZ1029" s="14"/>
      <c r="MHA1029" s="14"/>
      <c r="MHB1029" s="14"/>
      <c r="MHC1029" s="14"/>
      <c r="MHD1029" s="14"/>
      <c r="MHE1029" s="14"/>
      <c r="MHF1029" s="14"/>
      <c r="MHG1029" s="14"/>
      <c r="MHH1029" s="14"/>
      <c r="MHI1029" s="14"/>
      <c r="MHJ1029" s="14"/>
      <c r="MHK1029" s="14"/>
      <c r="MHL1029" s="14"/>
      <c r="MHM1029" s="14"/>
      <c r="MHN1029" s="14"/>
      <c r="MHO1029" s="14"/>
      <c r="MHP1029" s="14"/>
      <c r="MHQ1029" s="14"/>
      <c r="MHR1029" s="14"/>
      <c r="MHS1029" s="14"/>
      <c r="MHT1029" s="14"/>
      <c r="MHU1029" s="14"/>
      <c r="MHV1029" s="14"/>
      <c r="MHW1029" s="14"/>
      <c r="MHX1029" s="14"/>
      <c r="MHY1029" s="14"/>
      <c r="MHZ1029" s="14"/>
      <c r="MIA1029" s="14"/>
      <c r="MIB1029" s="14"/>
      <c r="MIC1029" s="14"/>
      <c r="MID1029" s="14"/>
      <c r="MIE1029" s="14"/>
      <c r="MIF1029" s="14"/>
      <c r="MIG1029" s="14"/>
      <c r="MIH1029" s="14"/>
      <c r="MII1029" s="14"/>
      <c r="MIJ1029" s="14"/>
      <c r="MIK1029" s="14"/>
      <c r="MIL1029" s="14"/>
      <c r="MIM1029" s="14"/>
      <c r="MIN1029" s="14"/>
      <c r="MIO1029" s="14"/>
      <c r="MIP1029" s="14"/>
      <c r="MIQ1029" s="14"/>
      <c r="MIR1029" s="14"/>
      <c r="MIS1029" s="14"/>
      <c r="MIT1029" s="14"/>
      <c r="MIU1029" s="14"/>
      <c r="MIV1029" s="14"/>
      <c r="MIW1029" s="14"/>
      <c r="MIX1029" s="14"/>
      <c r="MIY1029" s="14"/>
      <c r="MIZ1029" s="14"/>
      <c r="MJA1029" s="14"/>
      <c r="MJB1029" s="14"/>
      <c r="MJC1029" s="14"/>
      <c r="MJD1029" s="14"/>
      <c r="MJE1029" s="14"/>
      <c r="MJF1029" s="14"/>
      <c r="MJG1029" s="14"/>
      <c r="MJH1029" s="14"/>
      <c r="MJI1029" s="14"/>
      <c r="MJJ1029" s="14"/>
      <c r="MJK1029" s="14"/>
      <c r="MJL1029" s="14"/>
      <c r="MJM1029" s="14"/>
      <c r="MJN1029" s="14"/>
      <c r="MJO1029" s="14"/>
      <c r="MJP1029" s="14"/>
      <c r="MJQ1029" s="14"/>
      <c r="MJR1029" s="14"/>
      <c r="MJS1029" s="14"/>
      <c r="MJT1029" s="14"/>
      <c r="MJU1029" s="14"/>
      <c r="MJV1029" s="14"/>
      <c r="MJW1029" s="14"/>
      <c r="MJX1029" s="14"/>
      <c r="MJY1029" s="14"/>
      <c r="MJZ1029" s="14"/>
      <c r="MKA1029" s="14"/>
      <c r="MKB1029" s="14"/>
      <c r="MKC1029" s="14"/>
      <c r="MKD1029" s="14"/>
      <c r="MKE1029" s="14"/>
      <c r="MKF1029" s="14"/>
      <c r="MKG1029" s="14"/>
      <c r="MKH1029" s="14"/>
      <c r="MKI1029" s="14"/>
      <c r="MKJ1029" s="14"/>
      <c r="MKK1029" s="14"/>
      <c r="MKL1029" s="14"/>
      <c r="MKM1029" s="14"/>
      <c r="MKN1029" s="14"/>
      <c r="MKO1029" s="14"/>
      <c r="MKP1029" s="14"/>
      <c r="MKQ1029" s="14"/>
      <c r="MKR1029" s="14"/>
      <c r="MKS1029" s="14"/>
      <c r="MKT1029" s="14"/>
      <c r="MKU1029" s="14"/>
      <c r="MKV1029" s="14"/>
      <c r="MKW1029" s="14"/>
      <c r="MKX1029" s="14"/>
      <c r="MKY1029" s="14"/>
      <c r="MKZ1029" s="14"/>
      <c r="MLA1029" s="14"/>
      <c r="MLB1029" s="14"/>
      <c r="MLC1029" s="14"/>
      <c r="MLD1029" s="14"/>
      <c r="MLE1029" s="14"/>
      <c r="MLF1029" s="14"/>
      <c r="MLG1029" s="14"/>
      <c r="MLH1029" s="14"/>
      <c r="MLI1029" s="14"/>
      <c r="MLJ1029" s="14"/>
      <c r="MLK1029" s="14"/>
      <c r="MLL1029" s="14"/>
      <c r="MLM1029" s="14"/>
      <c r="MLN1029" s="14"/>
      <c r="MLO1029" s="14"/>
      <c r="MLP1029" s="14"/>
      <c r="MLQ1029" s="14"/>
      <c r="MLR1029" s="14"/>
      <c r="MLS1029" s="14"/>
      <c r="MLT1029" s="14"/>
      <c r="MLU1029" s="14"/>
      <c r="MLV1029" s="14"/>
      <c r="MLW1029" s="14"/>
      <c r="MLX1029" s="14"/>
      <c r="MLY1029" s="14"/>
      <c r="MLZ1029" s="14"/>
      <c r="MMA1029" s="14"/>
      <c r="MMB1029" s="14"/>
      <c r="MMC1029" s="14"/>
      <c r="MMD1029" s="14"/>
      <c r="MME1029" s="14"/>
      <c r="MMF1029" s="14"/>
      <c r="MMG1029" s="14"/>
      <c r="MMH1029" s="14"/>
      <c r="MMI1029" s="14"/>
      <c r="MMJ1029" s="14"/>
      <c r="MMK1029" s="14"/>
      <c r="MML1029" s="14"/>
      <c r="MMM1029" s="14"/>
      <c r="MMN1029" s="14"/>
      <c r="MMO1029" s="14"/>
      <c r="MMP1029" s="14"/>
      <c r="MMQ1029" s="14"/>
      <c r="MMR1029" s="14"/>
      <c r="MMS1029" s="14"/>
      <c r="MMT1029" s="14"/>
      <c r="MMU1029" s="14"/>
      <c r="MMV1029" s="14"/>
      <c r="MMW1029" s="14"/>
      <c r="MMX1029" s="14"/>
      <c r="MMY1029" s="14"/>
      <c r="MMZ1029" s="14"/>
      <c r="MNA1029" s="14"/>
      <c r="MNB1029" s="14"/>
      <c r="MNC1029" s="14"/>
      <c r="MND1029" s="14"/>
      <c r="MNE1029" s="14"/>
      <c r="MNF1029" s="14"/>
      <c r="MNG1029" s="14"/>
      <c r="MNH1029" s="14"/>
      <c r="MNI1029" s="14"/>
      <c r="MNJ1029" s="14"/>
      <c r="MNK1029" s="14"/>
      <c r="MNL1029" s="14"/>
      <c r="MNM1029" s="14"/>
      <c r="MNN1029" s="14"/>
      <c r="MNO1029" s="14"/>
      <c r="MNP1029" s="14"/>
      <c r="MNQ1029" s="14"/>
      <c r="MNR1029" s="14"/>
      <c r="MNS1029" s="14"/>
      <c r="MNT1029" s="14"/>
      <c r="MNU1029" s="14"/>
      <c r="MNV1029" s="14"/>
      <c r="MNW1029" s="14"/>
      <c r="MNX1029" s="14"/>
      <c r="MNY1029" s="14"/>
      <c r="MNZ1029" s="14"/>
      <c r="MOA1029" s="14"/>
      <c r="MOB1029" s="14"/>
      <c r="MOC1029" s="14"/>
      <c r="MOD1029" s="14"/>
      <c r="MOE1029" s="14"/>
      <c r="MOF1029" s="14"/>
      <c r="MOG1029" s="14"/>
      <c r="MOH1029" s="14"/>
      <c r="MOI1029" s="14"/>
      <c r="MOJ1029" s="14"/>
      <c r="MOK1029" s="14"/>
      <c r="MOL1029" s="14"/>
      <c r="MOM1029" s="14"/>
      <c r="MON1029" s="14"/>
      <c r="MOO1029" s="14"/>
      <c r="MOP1029" s="14"/>
      <c r="MOQ1029" s="14"/>
      <c r="MOR1029" s="14"/>
      <c r="MOS1029" s="14"/>
      <c r="MOT1029" s="14"/>
      <c r="MOU1029" s="14"/>
      <c r="MOV1029" s="14"/>
      <c r="MOW1029" s="14"/>
      <c r="MOX1029" s="14"/>
      <c r="MOY1029" s="14"/>
      <c r="MOZ1029" s="14"/>
      <c r="MPA1029" s="14"/>
      <c r="MPB1029" s="14"/>
      <c r="MPC1029" s="14"/>
      <c r="MPD1029" s="14"/>
      <c r="MPE1029" s="14"/>
      <c r="MPF1029" s="14"/>
      <c r="MPG1029" s="14"/>
      <c r="MPH1029" s="14"/>
      <c r="MPI1029" s="14"/>
      <c r="MPJ1029" s="14"/>
      <c r="MPK1029" s="14"/>
      <c r="MPL1029" s="14"/>
      <c r="MPM1029" s="14"/>
      <c r="MPN1029" s="14"/>
      <c r="MPO1029" s="14"/>
      <c r="MPP1029" s="14"/>
      <c r="MPQ1029" s="14"/>
      <c r="MPR1029" s="14"/>
      <c r="MPS1029" s="14"/>
      <c r="MPT1029" s="14"/>
      <c r="MPU1029" s="14"/>
      <c r="MPV1029" s="14"/>
      <c r="MPW1029" s="14"/>
      <c r="MPX1029" s="14"/>
      <c r="MPY1029" s="14"/>
      <c r="MPZ1029" s="14"/>
      <c r="MQA1029" s="14"/>
      <c r="MQB1029" s="14"/>
      <c r="MQC1029" s="14"/>
      <c r="MQD1029" s="14"/>
      <c r="MQE1029" s="14"/>
      <c r="MQF1029" s="14"/>
      <c r="MQG1029" s="14"/>
      <c r="MQH1029" s="14"/>
      <c r="MQI1029" s="14"/>
      <c r="MQJ1029" s="14"/>
      <c r="MQK1029" s="14"/>
      <c r="MQL1029" s="14"/>
      <c r="MQM1029" s="14"/>
      <c r="MQN1029" s="14"/>
      <c r="MQO1029" s="14"/>
      <c r="MQP1029" s="14"/>
      <c r="MQQ1029" s="14"/>
      <c r="MQR1029" s="14"/>
      <c r="MQS1029" s="14"/>
      <c r="MQT1029" s="14"/>
      <c r="MQU1029" s="14"/>
      <c r="MQV1029" s="14"/>
      <c r="MQW1029" s="14"/>
      <c r="MQX1029" s="14"/>
      <c r="MQY1029" s="14"/>
      <c r="MQZ1029" s="14"/>
      <c r="MRA1029" s="14"/>
      <c r="MRB1029" s="14"/>
      <c r="MRC1029" s="14"/>
      <c r="MRD1029" s="14"/>
      <c r="MRE1029" s="14"/>
      <c r="MRF1029" s="14"/>
      <c r="MRG1029" s="14"/>
      <c r="MRH1029" s="14"/>
      <c r="MRI1029" s="14"/>
      <c r="MRJ1029" s="14"/>
      <c r="MRK1029" s="14"/>
      <c r="MRL1029" s="14"/>
      <c r="MRM1029" s="14"/>
      <c r="MRN1029" s="14"/>
      <c r="MRO1029" s="14"/>
      <c r="MRP1029" s="14"/>
      <c r="MRQ1029" s="14"/>
      <c r="MRR1029" s="14"/>
      <c r="MRS1029" s="14"/>
      <c r="MRT1029" s="14"/>
      <c r="MRU1029" s="14"/>
      <c r="MRV1029" s="14"/>
      <c r="MRW1029" s="14"/>
      <c r="MRX1029" s="14"/>
      <c r="MRY1029" s="14"/>
      <c r="MRZ1029" s="14"/>
      <c r="MSA1029" s="14"/>
      <c r="MSB1029" s="14"/>
      <c r="MSC1029" s="14"/>
      <c r="MSD1029" s="14"/>
      <c r="MSE1029" s="14"/>
      <c r="MSF1029" s="14"/>
      <c r="MSG1029" s="14"/>
      <c r="MSH1029" s="14"/>
      <c r="MSI1029" s="14"/>
      <c r="MSJ1029" s="14"/>
      <c r="MSK1029" s="14"/>
      <c r="MSL1029" s="14"/>
      <c r="MSM1029" s="14"/>
      <c r="MSN1029" s="14"/>
      <c r="MSO1029" s="14"/>
      <c r="MSP1029" s="14"/>
      <c r="MSQ1029" s="14"/>
      <c r="MSR1029" s="14"/>
      <c r="MSS1029" s="14"/>
      <c r="MST1029" s="14"/>
      <c r="MSU1029" s="14"/>
      <c r="MSV1029" s="14"/>
      <c r="MSW1029" s="14"/>
      <c r="MSX1029" s="14"/>
      <c r="MSY1029" s="14"/>
      <c r="MSZ1029" s="14"/>
      <c r="MTA1029" s="14"/>
      <c r="MTB1029" s="14"/>
      <c r="MTC1029" s="14"/>
      <c r="MTD1029" s="14"/>
      <c r="MTE1029" s="14"/>
      <c r="MTF1029" s="14"/>
      <c r="MTG1029" s="14"/>
      <c r="MTH1029" s="14"/>
      <c r="MTI1029" s="14"/>
      <c r="MTJ1029" s="14"/>
      <c r="MTK1029" s="14"/>
      <c r="MTL1029" s="14"/>
      <c r="MTM1029" s="14"/>
      <c r="MTN1029" s="14"/>
      <c r="MTO1029" s="14"/>
      <c r="MTP1029" s="14"/>
      <c r="MTQ1029" s="14"/>
      <c r="MTR1029" s="14"/>
      <c r="MTS1029" s="14"/>
      <c r="MTT1029" s="14"/>
      <c r="MTU1029" s="14"/>
      <c r="MTV1029" s="14"/>
      <c r="MTW1029" s="14"/>
      <c r="MTX1029" s="14"/>
      <c r="MTY1029" s="14"/>
      <c r="MTZ1029" s="14"/>
      <c r="MUA1029" s="14"/>
      <c r="MUB1029" s="14"/>
      <c r="MUC1029" s="14"/>
      <c r="MUD1029" s="14"/>
      <c r="MUE1029" s="14"/>
      <c r="MUF1029" s="14"/>
      <c r="MUG1029" s="14"/>
      <c r="MUH1029" s="14"/>
      <c r="MUI1029" s="14"/>
      <c r="MUJ1029" s="14"/>
      <c r="MUK1029" s="14"/>
      <c r="MUL1029" s="14"/>
      <c r="MUM1029" s="14"/>
      <c r="MUN1029" s="14"/>
      <c r="MUO1029" s="14"/>
      <c r="MUP1029" s="14"/>
      <c r="MUQ1029" s="14"/>
      <c r="MUR1029" s="14"/>
      <c r="MUS1029" s="14"/>
      <c r="MUT1029" s="14"/>
      <c r="MUU1029" s="14"/>
      <c r="MUV1029" s="14"/>
      <c r="MUW1029" s="14"/>
      <c r="MUX1029" s="14"/>
      <c r="MUY1029" s="14"/>
      <c r="MUZ1029" s="14"/>
      <c r="MVA1029" s="14"/>
      <c r="MVB1029" s="14"/>
      <c r="MVC1029" s="14"/>
      <c r="MVD1029" s="14"/>
      <c r="MVE1029" s="14"/>
      <c r="MVF1029" s="14"/>
      <c r="MVG1029" s="14"/>
      <c r="MVH1029" s="14"/>
      <c r="MVI1029" s="14"/>
      <c r="MVJ1029" s="14"/>
      <c r="MVK1029" s="14"/>
      <c r="MVL1029" s="14"/>
      <c r="MVM1029" s="14"/>
      <c r="MVN1029" s="14"/>
      <c r="MVO1029" s="14"/>
      <c r="MVP1029" s="14"/>
      <c r="MVQ1029" s="14"/>
      <c r="MVR1029" s="14"/>
      <c r="MVS1029" s="14"/>
      <c r="MVT1029" s="14"/>
      <c r="MVU1029" s="14"/>
      <c r="MVV1029" s="14"/>
      <c r="MVW1029" s="14"/>
      <c r="MVX1029" s="14"/>
      <c r="MVY1029" s="14"/>
      <c r="MVZ1029" s="14"/>
      <c r="MWA1029" s="14"/>
      <c r="MWB1029" s="14"/>
      <c r="MWC1029" s="14"/>
      <c r="MWD1029" s="14"/>
      <c r="MWE1029" s="14"/>
      <c r="MWF1029" s="14"/>
      <c r="MWG1029" s="14"/>
      <c r="MWH1029" s="14"/>
      <c r="MWI1029" s="14"/>
      <c r="MWJ1029" s="14"/>
      <c r="MWK1029" s="14"/>
      <c r="MWL1029" s="14"/>
      <c r="MWM1029" s="14"/>
      <c r="MWN1029" s="14"/>
      <c r="MWO1029" s="14"/>
      <c r="MWP1029" s="14"/>
      <c r="MWQ1029" s="14"/>
      <c r="MWR1029" s="14"/>
      <c r="MWS1029" s="14"/>
      <c r="MWT1029" s="14"/>
      <c r="MWU1029" s="14"/>
      <c r="MWV1029" s="14"/>
      <c r="MWW1029" s="14"/>
      <c r="MWX1029" s="14"/>
      <c r="MWY1029" s="14"/>
      <c r="MWZ1029" s="14"/>
      <c r="MXA1029" s="14"/>
      <c r="MXB1029" s="14"/>
      <c r="MXC1029" s="14"/>
      <c r="MXD1029" s="14"/>
      <c r="MXE1029" s="14"/>
      <c r="MXF1029" s="14"/>
      <c r="MXG1029" s="14"/>
      <c r="MXH1029" s="14"/>
      <c r="MXI1029" s="14"/>
      <c r="MXJ1029" s="14"/>
      <c r="MXK1029" s="14"/>
      <c r="MXL1029" s="14"/>
      <c r="MXM1029" s="14"/>
      <c r="MXN1029" s="14"/>
      <c r="MXO1029" s="14"/>
      <c r="MXP1029" s="14"/>
      <c r="MXQ1029" s="14"/>
      <c r="MXR1029" s="14"/>
      <c r="MXS1029" s="14"/>
      <c r="MXT1029" s="14"/>
      <c r="MXU1029" s="14"/>
      <c r="MXV1029" s="14"/>
      <c r="MXW1029" s="14"/>
      <c r="MXX1029" s="14"/>
      <c r="MXY1029" s="14"/>
      <c r="MXZ1029" s="14"/>
      <c r="MYA1029" s="14"/>
      <c r="MYB1029" s="14"/>
      <c r="MYC1029" s="14"/>
      <c r="MYD1029" s="14"/>
      <c r="MYE1029" s="14"/>
      <c r="MYF1029" s="14"/>
      <c r="MYG1029" s="14"/>
      <c r="MYH1029" s="14"/>
      <c r="MYI1029" s="14"/>
      <c r="MYJ1029" s="14"/>
      <c r="MYK1029" s="14"/>
      <c r="MYL1029" s="14"/>
      <c r="MYM1029" s="14"/>
      <c r="MYN1029" s="14"/>
      <c r="MYO1029" s="14"/>
      <c r="MYP1029" s="14"/>
      <c r="MYQ1029" s="14"/>
      <c r="MYR1029" s="14"/>
      <c r="MYS1029" s="14"/>
      <c r="MYT1029" s="14"/>
      <c r="MYU1029" s="14"/>
      <c r="MYV1029" s="14"/>
      <c r="MYW1029" s="14"/>
      <c r="MYX1029" s="14"/>
      <c r="MYY1029" s="14"/>
      <c r="MYZ1029" s="14"/>
      <c r="MZA1029" s="14"/>
      <c r="MZB1029" s="14"/>
      <c r="MZC1029" s="14"/>
      <c r="MZD1029" s="14"/>
      <c r="MZE1029" s="14"/>
      <c r="MZF1029" s="14"/>
      <c r="MZG1029" s="14"/>
      <c r="MZH1029" s="14"/>
      <c r="MZI1029" s="14"/>
      <c r="MZJ1029" s="14"/>
      <c r="MZK1029" s="14"/>
      <c r="MZL1029" s="14"/>
      <c r="MZM1029" s="14"/>
      <c r="MZN1029" s="14"/>
      <c r="MZO1029" s="14"/>
      <c r="MZP1029" s="14"/>
      <c r="MZQ1029" s="14"/>
      <c r="MZR1029" s="14"/>
      <c r="MZS1029" s="14"/>
      <c r="MZT1029" s="14"/>
      <c r="MZU1029" s="14"/>
      <c r="MZV1029" s="14"/>
      <c r="MZW1029" s="14"/>
      <c r="MZX1029" s="14"/>
      <c r="MZY1029" s="14"/>
      <c r="MZZ1029" s="14"/>
      <c r="NAA1029" s="14"/>
      <c r="NAB1029" s="14"/>
      <c r="NAC1029" s="14"/>
      <c r="NAD1029" s="14"/>
      <c r="NAE1029" s="14"/>
      <c r="NAF1029" s="14"/>
      <c r="NAG1029" s="14"/>
      <c r="NAH1029" s="14"/>
      <c r="NAI1029" s="14"/>
      <c r="NAJ1029" s="14"/>
      <c r="NAK1029" s="14"/>
      <c r="NAL1029" s="14"/>
      <c r="NAM1029" s="14"/>
      <c r="NAN1029" s="14"/>
      <c r="NAO1029" s="14"/>
      <c r="NAP1029" s="14"/>
      <c r="NAQ1029" s="14"/>
      <c r="NAR1029" s="14"/>
      <c r="NAS1029" s="14"/>
      <c r="NAT1029" s="14"/>
      <c r="NAU1029" s="14"/>
      <c r="NAV1029" s="14"/>
      <c r="NAW1029" s="14"/>
      <c r="NAX1029" s="14"/>
      <c r="NAY1029" s="14"/>
      <c r="NAZ1029" s="14"/>
      <c r="NBA1029" s="14"/>
      <c r="NBB1029" s="14"/>
      <c r="NBC1029" s="14"/>
      <c r="NBD1029" s="14"/>
      <c r="NBE1029" s="14"/>
      <c r="NBF1029" s="14"/>
      <c r="NBG1029" s="14"/>
      <c r="NBH1029" s="14"/>
      <c r="NBI1029" s="14"/>
      <c r="NBJ1029" s="14"/>
      <c r="NBK1029" s="14"/>
      <c r="NBL1029" s="14"/>
      <c r="NBM1029" s="14"/>
      <c r="NBN1029" s="14"/>
      <c r="NBO1029" s="14"/>
      <c r="NBP1029" s="14"/>
      <c r="NBQ1029" s="14"/>
      <c r="NBR1029" s="14"/>
      <c r="NBS1029" s="14"/>
      <c r="NBT1029" s="14"/>
      <c r="NBU1029" s="14"/>
      <c r="NBV1029" s="14"/>
      <c r="NBW1029" s="14"/>
      <c r="NBX1029" s="14"/>
      <c r="NBY1029" s="14"/>
      <c r="NBZ1029" s="14"/>
      <c r="NCA1029" s="14"/>
      <c r="NCB1029" s="14"/>
      <c r="NCC1029" s="14"/>
      <c r="NCD1029" s="14"/>
      <c r="NCE1029" s="14"/>
      <c r="NCF1029" s="14"/>
      <c r="NCG1029" s="14"/>
      <c r="NCH1029" s="14"/>
      <c r="NCI1029" s="14"/>
      <c r="NCJ1029" s="14"/>
      <c r="NCK1029" s="14"/>
      <c r="NCL1029" s="14"/>
      <c r="NCM1029" s="14"/>
      <c r="NCN1029" s="14"/>
      <c r="NCO1029" s="14"/>
      <c r="NCP1029" s="14"/>
      <c r="NCQ1029" s="14"/>
      <c r="NCR1029" s="14"/>
      <c r="NCS1029" s="14"/>
      <c r="NCT1029" s="14"/>
      <c r="NCU1029" s="14"/>
      <c r="NCV1029" s="14"/>
      <c r="NCW1029" s="14"/>
      <c r="NCX1029" s="14"/>
      <c r="NCY1029" s="14"/>
      <c r="NCZ1029" s="14"/>
      <c r="NDA1029" s="14"/>
      <c r="NDB1029" s="14"/>
      <c r="NDC1029" s="14"/>
      <c r="NDD1029" s="14"/>
      <c r="NDE1029" s="14"/>
      <c r="NDF1029" s="14"/>
      <c r="NDG1029" s="14"/>
      <c r="NDH1029" s="14"/>
      <c r="NDI1029" s="14"/>
      <c r="NDJ1029" s="14"/>
      <c r="NDK1029" s="14"/>
      <c r="NDL1029" s="14"/>
      <c r="NDM1029" s="14"/>
      <c r="NDN1029" s="14"/>
      <c r="NDO1029" s="14"/>
      <c r="NDP1029" s="14"/>
      <c r="NDQ1029" s="14"/>
      <c r="NDR1029" s="14"/>
      <c r="NDS1029" s="14"/>
      <c r="NDT1029" s="14"/>
      <c r="NDU1029" s="14"/>
      <c r="NDV1029" s="14"/>
      <c r="NDW1029" s="14"/>
      <c r="NDX1029" s="14"/>
      <c r="NDY1029" s="14"/>
      <c r="NDZ1029" s="14"/>
      <c r="NEA1029" s="14"/>
      <c r="NEB1029" s="14"/>
      <c r="NEC1029" s="14"/>
      <c r="NED1029" s="14"/>
      <c r="NEE1029" s="14"/>
      <c r="NEF1029" s="14"/>
      <c r="NEG1029" s="14"/>
      <c r="NEH1029" s="14"/>
      <c r="NEI1029" s="14"/>
      <c r="NEJ1029" s="14"/>
      <c r="NEK1029" s="14"/>
      <c r="NEL1029" s="14"/>
      <c r="NEM1029" s="14"/>
      <c r="NEN1029" s="14"/>
      <c r="NEO1029" s="14"/>
      <c r="NEP1029" s="14"/>
      <c r="NEQ1029" s="14"/>
      <c r="NER1029" s="14"/>
      <c r="NES1029" s="14"/>
      <c r="NET1029" s="14"/>
      <c r="NEU1029" s="14"/>
      <c r="NEV1029" s="14"/>
      <c r="NEW1029" s="14"/>
      <c r="NEX1029" s="14"/>
      <c r="NEY1029" s="14"/>
      <c r="NEZ1029" s="14"/>
      <c r="NFA1029" s="14"/>
      <c r="NFB1029" s="14"/>
      <c r="NFC1029" s="14"/>
      <c r="NFD1029" s="14"/>
      <c r="NFE1029" s="14"/>
      <c r="NFF1029" s="14"/>
      <c r="NFG1029" s="14"/>
      <c r="NFH1029" s="14"/>
      <c r="NFI1029" s="14"/>
      <c r="NFJ1029" s="14"/>
      <c r="NFK1029" s="14"/>
      <c r="NFL1029" s="14"/>
      <c r="NFM1029" s="14"/>
      <c r="NFN1029" s="14"/>
      <c r="NFO1029" s="14"/>
      <c r="NFP1029" s="14"/>
      <c r="NFQ1029" s="14"/>
      <c r="NFR1029" s="14"/>
      <c r="NFS1029" s="14"/>
      <c r="NFT1029" s="14"/>
      <c r="NFU1029" s="14"/>
      <c r="NFV1029" s="14"/>
      <c r="NFW1029" s="14"/>
      <c r="NFX1029" s="14"/>
      <c r="NFY1029" s="14"/>
      <c r="NFZ1029" s="14"/>
      <c r="NGA1029" s="14"/>
      <c r="NGB1029" s="14"/>
      <c r="NGC1029" s="14"/>
      <c r="NGD1029" s="14"/>
      <c r="NGE1029" s="14"/>
      <c r="NGF1029" s="14"/>
      <c r="NGG1029" s="14"/>
      <c r="NGH1029" s="14"/>
      <c r="NGI1029" s="14"/>
      <c r="NGJ1029" s="14"/>
      <c r="NGK1029" s="14"/>
      <c r="NGL1029" s="14"/>
      <c r="NGM1029" s="14"/>
      <c r="NGN1029" s="14"/>
      <c r="NGO1029" s="14"/>
      <c r="NGP1029" s="14"/>
      <c r="NGQ1029" s="14"/>
      <c r="NGR1029" s="14"/>
      <c r="NGS1029" s="14"/>
      <c r="NGT1029" s="14"/>
      <c r="NGU1029" s="14"/>
      <c r="NGV1029" s="14"/>
      <c r="NGW1029" s="14"/>
      <c r="NGX1029" s="14"/>
      <c r="NGY1029" s="14"/>
      <c r="NGZ1029" s="14"/>
      <c r="NHA1029" s="14"/>
      <c r="NHB1029" s="14"/>
      <c r="NHC1029" s="14"/>
      <c r="NHD1029" s="14"/>
      <c r="NHE1029" s="14"/>
      <c r="NHF1029" s="14"/>
      <c r="NHG1029" s="14"/>
      <c r="NHH1029" s="14"/>
      <c r="NHI1029" s="14"/>
      <c r="NHJ1029" s="14"/>
      <c r="NHK1029" s="14"/>
      <c r="NHL1029" s="14"/>
      <c r="NHM1029" s="14"/>
      <c r="NHN1029" s="14"/>
      <c r="NHO1029" s="14"/>
      <c r="NHP1029" s="14"/>
      <c r="NHQ1029" s="14"/>
      <c r="NHR1029" s="14"/>
      <c r="NHS1029" s="14"/>
      <c r="NHT1029" s="14"/>
      <c r="NHU1029" s="14"/>
      <c r="NHV1029" s="14"/>
      <c r="NHW1029" s="14"/>
      <c r="NHX1029" s="14"/>
      <c r="NHY1029" s="14"/>
      <c r="NHZ1029" s="14"/>
      <c r="NIA1029" s="14"/>
      <c r="NIB1029" s="14"/>
      <c r="NIC1029" s="14"/>
      <c r="NID1029" s="14"/>
      <c r="NIE1029" s="14"/>
      <c r="NIF1029" s="14"/>
      <c r="NIG1029" s="14"/>
      <c r="NIH1029" s="14"/>
      <c r="NII1029" s="14"/>
      <c r="NIJ1029" s="14"/>
      <c r="NIK1029" s="14"/>
      <c r="NIL1029" s="14"/>
      <c r="NIM1029" s="14"/>
      <c r="NIN1029" s="14"/>
      <c r="NIO1029" s="14"/>
      <c r="NIP1029" s="14"/>
      <c r="NIQ1029" s="14"/>
      <c r="NIR1029" s="14"/>
      <c r="NIS1029" s="14"/>
      <c r="NIT1029" s="14"/>
      <c r="NIU1029" s="14"/>
      <c r="NIV1029" s="14"/>
      <c r="NIW1029" s="14"/>
      <c r="NIX1029" s="14"/>
      <c r="NIY1029" s="14"/>
      <c r="NIZ1029" s="14"/>
      <c r="NJA1029" s="14"/>
      <c r="NJB1029" s="14"/>
      <c r="NJC1029" s="14"/>
      <c r="NJD1029" s="14"/>
      <c r="NJE1029" s="14"/>
      <c r="NJF1029" s="14"/>
      <c r="NJG1029" s="14"/>
      <c r="NJH1029" s="14"/>
      <c r="NJI1029" s="14"/>
      <c r="NJJ1029" s="14"/>
      <c r="NJK1029" s="14"/>
      <c r="NJL1029" s="14"/>
      <c r="NJM1029" s="14"/>
      <c r="NJN1029" s="14"/>
      <c r="NJO1029" s="14"/>
      <c r="NJP1029" s="14"/>
      <c r="NJQ1029" s="14"/>
      <c r="NJR1029" s="14"/>
      <c r="NJS1029" s="14"/>
      <c r="NJT1029" s="14"/>
      <c r="NJU1029" s="14"/>
      <c r="NJV1029" s="14"/>
      <c r="NJW1029" s="14"/>
      <c r="NJX1029" s="14"/>
      <c r="NJY1029" s="14"/>
      <c r="NJZ1029" s="14"/>
      <c r="NKA1029" s="14"/>
      <c r="NKB1029" s="14"/>
      <c r="NKC1029" s="14"/>
      <c r="NKD1029" s="14"/>
      <c r="NKE1029" s="14"/>
      <c r="NKF1029" s="14"/>
      <c r="NKG1029" s="14"/>
      <c r="NKH1029" s="14"/>
      <c r="NKI1029" s="14"/>
      <c r="NKJ1029" s="14"/>
      <c r="NKK1029" s="14"/>
      <c r="NKL1029" s="14"/>
      <c r="NKM1029" s="14"/>
      <c r="NKN1029" s="14"/>
      <c r="NKO1029" s="14"/>
      <c r="NKP1029" s="14"/>
      <c r="NKQ1029" s="14"/>
      <c r="NKR1029" s="14"/>
      <c r="NKS1029" s="14"/>
      <c r="NKT1029" s="14"/>
      <c r="NKU1029" s="14"/>
      <c r="NKV1029" s="14"/>
      <c r="NKW1029" s="14"/>
      <c r="NKX1029" s="14"/>
      <c r="NKY1029" s="14"/>
      <c r="NKZ1029" s="14"/>
      <c r="NLA1029" s="14"/>
      <c r="NLB1029" s="14"/>
      <c r="NLC1029" s="14"/>
      <c r="NLD1029" s="14"/>
      <c r="NLE1029" s="14"/>
      <c r="NLF1029" s="14"/>
      <c r="NLG1029" s="14"/>
      <c r="NLH1029" s="14"/>
      <c r="NLI1029" s="14"/>
      <c r="NLJ1029" s="14"/>
      <c r="NLK1029" s="14"/>
      <c r="NLL1029" s="14"/>
      <c r="NLM1029" s="14"/>
      <c r="NLN1029" s="14"/>
      <c r="NLO1029" s="14"/>
      <c r="NLP1029" s="14"/>
      <c r="NLQ1029" s="14"/>
      <c r="NLR1029" s="14"/>
      <c r="NLS1029" s="14"/>
      <c r="NLT1029" s="14"/>
      <c r="NLU1029" s="14"/>
      <c r="NLV1029" s="14"/>
      <c r="NLW1029" s="14"/>
      <c r="NLX1029" s="14"/>
      <c r="NLY1029" s="14"/>
      <c r="NLZ1029" s="14"/>
      <c r="NMA1029" s="14"/>
      <c r="NMB1029" s="14"/>
      <c r="NMC1029" s="14"/>
      <c r="NMD1029" s="14"/>
      <c r="NME1029" s="14"/>
      <c r="NMF1029" s="14"/>
      <c r="NMG1029" s="14"/>
      <c r="NMH1029" s="14"/>
      <c r="NMI1029" s="14"/>
      <c r="NMJ1029" s="14"/>
      <c r="NMK1029" s="14"/>
      <c r="NML1029" s="14"/>
      <c r="NMM1029" s="14"/>
      <c r="NMN1029" s="14"/>
      <c r="NMO1029" s="14"/>
      <c r="NMP1029" s="14"/>
      <c r="NMQ1029" s="14"/>
      <c r="NMR1029" s="14"/>
      <c r="NMS1029" s="14"/>
      <c r="NMT1029" s="14"/>
      <c r="NMU1029" s="14"/>
      <c r="NMV1029" s="14"/>
      <c r="NMW1029" s="14"/>
      <c r="NMX1029" s="14"/>
      <c r="NMY1029" s="14"/>
      <c r="NMZ1029" s="14"/>
      <c r="NNA1029" s="14"/>
      <c r="NNB1029" s="14"/>
      <c r="NNC1029" s="14"/>
      <c r="NND1029" s="14"/>
      <c r="NNE1029" s="14"/>
      <c r="NNF1029" s="14"/>
      <c r="NNG1029" s="14"/>
      <c r="NNH1029" s="14"/>
      <c r="NNI1029" s="14"/>
      <c r="NNJ1029" s="14"/>
      <c r="NNK1029" s="14"/>
      <c r="NNL1029" s="14"/>
      <c r="NNM1029" s="14"/>
      <c r="NNN1029" s="14"/>
      <c r="NNO1029" s="14"/>
      <c r="NNP1029" s="14"/>
      <c r="NNQ1029" s="14"/>
      <c r="NNR1029" s="14"/>
      <c r="NNS1029" s="14"/>
      <c r="NNT1029" s="14"/>
      <c r="NNU1029" s="14"/>
      <c r="NNV1029" s="14"/>
      <c r="NNW1029" s="14"/>
      <c r="NNX1029" s="14"/>
      <c r="NNY1029" s="14"/>
      <c r="NNZ1029" s="14"/>
      <c r="NOA1029" s="14"/>
      <c r="NOB1029" s="14"/>
      <c r="NOC1029" s="14"/>
      <c r="NOD1029" s="14"/>
      <c r="NOE1029" s="14"/>
      <c r="NOF1029" s="14"/>
      <c r="NOG1029" s="14"/>
      <c r="NOH1029" s="14"/>
      <c r="NOI1029" s="14"/>
      <c r="NOJ1029" s="14"/>
      <c r="NOK1029" s="14"/>
      <c r="NOL1029" s="14"/>
      <c r="NOM1029" s="14"/>
      <c r="NON1029" s="14"/>
      <c r="NOO1029" s="14"/>
      <c r="NOP1029" s="14"/>
      <c r="NOQ1029" s="14"/>
      <c r="NOR1029" s="14"/>
      <c r="NOS1029" s="14"/>
      <c r="NOT1029" s="14"/>
      <c r="NOU1029" s="14"/>
      <c r="NOV1029" s="14"/>
      <c r="NOW1029" s="14"/>
      <c r="NOX1029" s="14"/>
      <c r="NOY1029" s="14"/>
      <c r="NOZ1029" s="14"/>
      <c r="NPA1029" s="14"/>
      <c r="NPB1029" s="14"/>
      <c r="NPC1029" s="14"/>
      <c r="NPD1029" s="14"/>
      <c r="NPE1029" s="14"/>
      <c r="NPF1029" s="14"/>
      <c r="NPG1029" s="14"/>
      <c r="NPH1029" s="14"/>
      <c r="NPI1029" s="14"/>
      <c r="NPJ1029" s="14"/>
      <c r="NPK1029" s="14"/>
      <c r="NPL1029" s="14"/>
      <c r="NPM1029" s="14"/>
      <c r="NPN1029" s="14"/>
      <c r="NPO1029" s="14"/>
      <c r="NPP1029" s="14"/>
      <c r="NPQ1029" s="14"/>
      <c r="NPR1029" s="14"/>
      <c r="NPS1029" s="14"/>
      <c r="NPT1029" s="14"/>
      <c r="NPU1029" s="14"/>
      <c r="NPV1029" s="14"/>
      <c r="NPW1029" s="14"/>
      <c r="NPX1029" s="14"/>
      <c r="NPY1029" s="14"/>
      <c r="NPZ1029" s="14"/>
      <c r="NQA1029" s="14"/>
      <c r="NQB1029" s="14"/>
      <c r="NQC1029" s="14"/>
      <c r="NQD1029" s="14"/>
      <c r="NQE1029" s="14"/>
      <c r="NQF1029" s="14"/>
      <c r="NQG1029" s="14"/>
      <c r="NQH1029" s="14"/>
      <c r="NQI1029" s="14"/>
      <c r="NQJ1029" s="14"/>
      <c r="NQK1029" s="14"/>
      <c r="NQL1029" s="14"/>
      <c r="NQM1029" s="14"/>
      <c r="NQN1029" s="14"/>
      <c r="NQO1029" s="14"/>
      <c r="NQP1029" s="14"/>
      <c r="NQQ1029" s="14"/>
      <c r="NQR1029" s="14"/>
      <c r="NQS1029" s="14"/>
      <c r="NQT1029" s="14"/>
      <c r="NQU1029" s="14"/>
      <c r="NQV1029" s="14"/>
      <c r="NQW1029" s="14"/>
      <c r="NQX1029" s="14"/>
      <c r="NQY1029" s="14"/>
      <c r="NQZ1029" s="14"/>
      <c r="NRA1029" s="14"/>
      <c r="NRB1029" s="14"/>
      <c r="NRC1029" s="14"/>
      <c r="NRD1029" s="14"/>
      <c r="NRE1029" s="14"/>
      <c r="NRF1029" s="14"/>
      <c r="NRG1029" s="14"/>
      <c r="NRH1029" s="14"/>
      <c r="NRI1029" s="14"/>
      <c r="NRJ1029" s="14"/>
      <c r="NRK1029" s="14"/>
      <c r="NRL1029" s="14"/>
      <c r="NRM1029" s="14"/>
      <c r="NRN1029" s="14"/>
      <c r="NRO1029" s="14"/>
      <c r="NRP1029" s="14"/>
      <c r="NRQ1029" s="14"/>
      <c r="NRR1029" s="14"/>
      <c r="NRS1029" s="14"/>
      <c r="NRT1029" s="14"/>
      <c r="NRU1029" s="14"/>
      <c r="NRV1029" s="14"/>
      <c r="NRW1029" s="14"/>
      <c r="NRX1029" s="14"/>
      <c r="NRY1029" s="14"/>
      <c r="NRZ1029" s="14"/>
      <c r="NSA1029" s="14"/>
      <c r="NSB1029" s="14"/>
      <c r="NSC1029" s="14"/>
      <c r="NSD1029" s="14"/>
      <c r="NSE1029" s="14"/>
      <c r="NSF1029" s="14"/>
      <c r="NSG1029" s="14"/>
      <c r="NSH1029" s="14"/>
      <c r="NSI1029" s="14"/>
      <c r="NSJ1029" s="14"/>
      <c r="NSK1029" s="14"/>
      <c r="NSL1029" s="14"/>
      <c r="NSM1029" s="14"/>
      <c r="NSN1029" s="14"/>
      <c r="NSO1029" s="14"/>
      <c r="NSP1029" s="14"/>
      <c r="NSQ1029" s="14"/>
      <c r="NSR1029" s="14"/>
      <c r="NSS1029" s="14"/>
      <c r="NST1029" s="14"/>
      <c r="NSU1029" s="14"/>
      <c r="NSV1029" s="14"/>
      <c r="NSW1029" s="14"/>
      <c r="NSX1029" s="14"/>
      <c r="NSY1029" s="14"/>
      <c r="NSZ1029" s="14"/>
      <c r="NTA1029" s="14"/>
      <c r="NTB1029" s="14"/>
      <c r="NTC1029" s="14"/>
      <c r="NTD1029" s="14"/>
      <c r="NTE1029" s="14"/>
      <c r="NTF1029" s="14"/>
      <c r="NTG1029" s="14"/>
      <c r="NTH1029" s="14"/>
      <c r="NTI1029" s="14"/>
      <c r="NTJ1029" s="14"/>
      <c r="NTK1029" s="14"/>
      <c r="NTL1029" s="14"/>
      <c r="NTM1029" s="14"/>
      <c r="NTN1029" s="14"/>
      <c r="NTO1029" s="14"/>
      <c r="NTP1029" s="14"/>
      <c r="NTQ1029" s="14"/>
      <c r="NTR1029" s="14"/>
      <c r="NTS1029" s="14"/>
      <c r="NTT1029" s="14"/>
      <c r="NTU1029" s="14"/>
      <c r="NTV1029" s="14"/>
      <c r="NTW1029" s="14"/>
      <c r="NTX1029" s="14"/>
      <c r="NTY1029" s="14"/>
      <c r="NTZ1029" s="14"/>
      <c r="NUA1029" s="14"/>
      <c r="NUB1029" s="14"/>
      <c r="NUC1029" s="14"/>
      <c r="NUD1029" s="14"/>
      <c r="NUE1029" s="14"/>
      <c r="NUF1029" s="14"/>
      <c r="NUG1029" s="14"/>
      <c r="NUH1029" s="14"/>
      <c r="NUI1029" s="14"/>
      <c r="NUJ1029" s="14"/>
      <c r="NUK1029" s="14"/>
      <c r="NUL1029" s="14"/>
      <c r="NUM1029" s="14"/>
      <c r="NUN1029" s="14"/>
      <c r="NUO1029" s="14"/>
      <c r="NUP1029" s="14"/>
      <c r="NUQ1029" s="14"/>
      <c r="NUR1029" s="14"/>
      <c r="NUS1029" s="14"/>
      <c r="NUT1029" s="14"/>
      <c r="NUU1029" s="14"/>
      <c r="NUV1029" s="14"/>
      <c r="NUW1029" s="14"/>
      <c r="NUX1029" s="14"/>
      <c r="NUY1029" s="14"/>
      <c r="NUZ1029" s="14"/>
      <c r="NVA1029" s="14"/>
      <c r="NVB1029" s="14"/>
      <c r="NVC1029" s="14"/>
      <c r="NVD1029" s="14"/>
      <c r="NVE1029" s="14"/>
      <c r="NVF1029" s="14"/>
      <c r="NVG1029" s="14"/>
      <c r="NVH1029" s="14"/>
      <c r="NVI1029" s="14"/>
      <c r="NVJ1029" s="14"/>
      <c r="NVK1029" s="14"/>
      <c r="NVL1029" s="14"/>
      <c r="NVM1029" s="14"/>
      <c r="NVN1029" s="14"/>
      <c r="NVO1029" s="14"/>
      <c r="NVP1029" s="14"/>
      <c r="NVQ1029" s="14"/>
      <c r="NVR1029" s="14"/>
      <c r="NVS1029" s="14"/>
      <c r="NVT1029" s="14"/>
      <c r="NVU1029" s="14"/>
      <c r="NVV1029" s="14"/>
      <c r="NVW1029" s="14"/>
      <c r="NVX1029" s="14"/>
      <c r="NVY1029" s="14"/>
      <c r="NVZ1029" s="14"/>
      <c r="NWA1029" s="14"/>
      <c r="NWB1029" s="14"/>
      <c r="NWC1029" s="14"/>
      <c r="NWD1029" s="14"/>
      <c r="NWE1029" s="14"/>
      <c r="NWF1029" s="14"/>
      <c r="NWG1029" s="14"/>
      <c r="NWH1029" s="14"/>
      <c r="NWI1029" s="14"/>
      <c r="NWJ1029" s="14"/>
      <c r="NWK1029" s="14"/>
      <c r="NWL1029" s="14"/>
      <c r="NWM1029" s="14"/>
      <c r="NWN1029" s="14"/>
      <c r="NWO1029" s="14"/>
      <c r="NWP1029" s="14"/>
      <c r="NWQ1029" s="14"/>
      <c r="NWR1029" s="14"/>
      <c r="NWS1029" s="14"/>
      <c r="NWT1029" s="14"/>
      <c r="NWU1029" s="14"/>
      <c r="NWV1029" s="14"/>
      <c r="NWW1029" s="14"/>
      <c r="NWX1029" s="14"/>
      <c r="NWY1029" s="14"/>
      <c r="NWZ1029" s="14"/>
      <c r="NXA1029" s="14"/>
      <c r="NXB1029" s="14"/>
      <c r="NXC1029" s="14"/>
      <c r="NXD1029" s="14"/>
      <c r="NXE1029" s="14"/>
      <c r="NXF1029" s="14"/>
      <c r="NXG1029" s="14"/>
      <c r="NXH1029" s="14"/>
      <c r="NXI1029" s="14"/>
      <c r="NXJ1029" s="14"/>
      <c r="NXK1029" s="14"/>
      <c r="NXL1029" s="14"/>
      <c r="NXM1029" s="14"/>
      <c r="NXN1029" s="14"/>
      <c r="NXO1029" s="14"/>
      <c r="NXP1029" s="14"/>
      <c r="NXQ1029" s="14"/>
      <c r="NXR1029" s="14"/>
      <c r="NXS1029" s="14"/>
      <c r="NXT1029" s="14"/>
      <c r="NXU1029" s="14"/>
      <c r="NXV1029" s="14"/>
      <c r="NXW1029" s="14"/>
      <c r="NXX1029" s="14"/>
      <c r="NXY1029" s="14"/>
      <c r="NXZ1029" s="14"/>
      <c r="NYA1029" s="14"/>
      <c r="NYB1029" s="14"/>
      <c r="NYC1029" s="14"/>
      <c r="NYD1029" s="14"/>
      <c r="NYE1029" s="14"/>
      <c r="NYF1029" s="14"/>
      <c r="NYG1029" s="14"/>
      <c r="NYH1029" s="14"/>
      <c r="NYI1029" s="14"/>
      <c r="NYJ1029" s="14"/>
      <c r="NYK1029" s="14"/>
      <c r="NYL1029" s="14"/>
      <c r="NYM1029" s="14"/>
      <c r="NYN1029" s="14"/>
      <c r="NYO1029" s="14"/>
      <c r="NYP1029" s="14"/>
      <c r="NYQ1029" s="14"/>
      <c r="NYR1029" s="14"/>
      <c r="NYS1029" s="14"/>
      <c r="NYT1029" s="14"/>
      <c r="NYU1029" s="14"/>
      <c r="NYV1029" s="14"/>
      <c r="NYW1029" s="14"/>
      <c r="NYX1029" s="14"/>
      <c r="NYY1029" s="14"/>
      <c r="NYZ1029" s="14"/>
      <c r="NZA1029" s="14"/>
      <c r="NZB1029" s="14"/>
      <c r="NZC1029" s="14"/>
      <c r="NZD1029" s="14"/>
      <c r="NZE1029" s="14"/>
      <c r="NZF1029" s="14"/>
      <c r="NZG1029" s="14"/>
      <c r="NZH1029" s="14"/>
      <c r="NZI1029" s="14"/>
      <c r="NZJ1029" s="14"/>
      <c r="NZK1029" s="14"/>
      <c r="NZL1029" s="14"/>
      <c r="NZM1029" s="14"/>
      <c r="NZN1029" s="14"/>
      <c r="NZO1029" s="14"/>
      <c r="NZP1029" s="14"/>
      <c r="NZQ1029" s="14"/>
      <c r="NZR1029" s="14"/>
      <c r="NZS1029" s="14"/>
      <c r="NZT1029" s="14"/>
      <c r="NZU1029" s="14"/>
      <c r="NZV1029" s="14"/>
      <c r="NZW1029" s="14"/>
      <c r="NZX1029" s="14"/>
      <c r="NZY1029" s="14"/>
      <c r="NZZ1029" s="14"/>
      <c r="OAA1029" s="14"/>
      <c r="OAB1029" s="14"/>
      <c r="OAC1029" s="14"/>
      <c r="OAD1029" s="14"/>
      <c r="OAE1029" s="14"/>
      <c r="OAF1029" s="14"/>
      <c r="OAG1029" s="14"/>
      <c r="OAH1029" s="14"/>
      <c r="OAI1029" s="14"/>
      <c r="OAJ1029" s="14"/>
      <c r="OAK1029" s="14"/>
      <c r="OAL1029" s="14"/>
      <c r="OAM1029" s="14"/>
      <c r="OAN1029" s="14"/>
      <c r="OAO1029" s="14"/>
      <c r="OAP1029" s="14"/>
      <c r="OAQ1029" s="14"/>
      <c r="OAR1029" s="14"/>
      <c r="OAS1029" s="14"/>
      <c r="OAT1029" s="14"/>
      <c r="OAU1029" s="14"/>
      <c r="OAV1029" s="14"/>
      <c r="OAW1029" s="14"/>
      <c r="OAX1029" s="14"/>
      <c r="OAY1029" s="14"/>
      <c r="OAZ1029" s="14"/>
      <c r="OBA1029" s="14"/>
      <c r="OBB1029" s="14"/>
      <c r="OBC1029" s="14"/>
      <c r="OBD1029" s="14"/>
      <c r="OBE1029" s="14"/>
      <c r="OBF1029" s="14"/>
      <c r="OBG1029" s="14"/>
      <c r="OBH1029" s="14"/>
      <c r="OBI1029" s="14"/>
      <c r="OBJ1029" s="14"/>
      <c r="OBK1029" s="14"/>
      <c r="OBL1029" s="14"/>
      <c r="OBM1029" s="14"/>
      <c r="OBN1029" s="14"/>
      <c r="OBO1029" s="14"/>
      <c r="OBP1029" s="14"/>
      <c r="OBQ1029" s="14"/>
      <c r="OBR1029" s="14"/>
      <c r="OBS1029" s="14"/>
      <c r="OBT1029" s="14"/>
      <c r="OBU1029" s="14"/>
      <c r="OBV1029" s="14"/>
      <c r="OBW1029" s="14"/>
      <c r="OBX1029" s="14"/>
      <c r="OBY1029" s="14"/>
      <c r="OBZ1029" s="14"/>
      <c r="OCA1029" s="14"/>
      <c r="OCB1029" s="14"/>
      <c r="OCC1029" s="14"/>
      <c r="OCD1029" s="14"/>
      <c r="OCE1029" s="14"/>
      <c r="OCF1029" s="14"/>
      <c r="OCG1029" s="14"/>
      <c r="OCH1029" s="14"/>
      <c r="OCI1029" s="14"/>
      <c r="OCJ1029" s="14"/>
      <c r="OCK1029" s="14"/>
      <c r="OCL1029" s="14"/>
      <c r="OCM1029" s="14"/>
      <c r="OCN1029" s="14"/>
      <c r="OCO1029" s="14"/>
      <c r="OCP1029" s="14"/>
      <c r="OCQ1029" s="14"/>
      <c r="OCR1029" s="14"/>
      <c r="OCS1029" s="14"/>
      <c r="OCT1029" s="14"/>
      <c r="OCU1029" s="14"/>
      <c r="OCV1029" s="14"/>
      <c r="OCW1029" s="14"/>
      <c r="OCX1029" s="14"/>
      <c r="OCY1029" s="14"/>
      <c r="OCZ1029" s="14"/>
      <c r="ODA1029" s="14"/>
      <c r="ODB1029" s="14"/>
      <c r="ODC1029" s="14"/>
      <c r="ODD1029" s="14"/>
      <c r="ODE1029" s="14"/>
      <c r="ODF1029" s="14"/>
      <c r="ODG1029" s="14"/>
      <c r="ODH1029" s="14"/>
      <c r="ODI1029" s="14"/>
      <c r="ODJ1029" s="14"/>
      <c r="ODK1029" s="14"/>
      <c r="ODL1029" s="14"/>
      <c r="ODM1029" s="14"/>
      <c r="ODN1029" s="14"/>
      <c r="ODO1029" s="14"/>
      <c r="ODP1029" s="14"/>
      <c r="ODQ1029" s="14"/>
      <c r="ODR1029" s="14"/>
      <c r="ODS1029" s="14"/>
      <c r="ODT1029" s="14"/>
      <c r="ODU1029" s="14"/>
      <c r="ODV1029" s="14"/>
      <c r="ODW1029" s="14"/>
      <c r="ODX1029" s="14"/>
      <c r="ODY1029" s="14"/>
      <c r="ODZ1029" s="14"/>
      <c r="OEA1029" s="14"/>
      <c r="OEB1029" s="14"/>
      <c r="OEC1029" s="14"/>
      <c r="OED1029" s="14"/>
      <c r="OEE1029" s="14"/>
      <c r="OEF1029" s="14"/>
      <c r="OEG1029" s="14"/>
      <c r="OEH1029" s="14"/>
      <c r="OEI1029" s="14"/>
      <c r="OEJ1029" s="14"/>
      <c r="OEK1029" s="14"/>
      <c r="OEL1029" s="14"/>
      <c r="OEM1029" s="14"/>
      <c r="OEN1029" s="14"/>
      <c r="OEO1029" s="14"/>
      <c r="OEP1029" s="14"/>
      <c r="OEQ1029" s="14"/>
      <c r="OER1029" s="14"/>
      <c r="OES1029" s="14"/>
      <c r="OET1029" s="14"/>
      <c r="OEU1029" s="14"/>
      <c r="OEV1029" s="14"/>
      <c r="OEW1029" s="14"/>
      <c r="OEX1029" s="14"/>
      <c r="OEY1029" s="14"/>
      <c r="OEZ1029" s="14"/>
      <c r="OFA1029" s="14"/>
      <c r="OFB1029" s="14"/>
      <c r="OFC1029" s="14"/>
      <c r="OFD1029" s="14"/>
      <c r="OFE1029" s="14"/>
      <c r="OFF1029" s="14"/>
      <c r="OFG1029" s="14"/>
      <c r="OFH1029" s="14"/>
      <c r="OFI1029" s="14"/>
      <c r="OFJ1029" s="14"/>
      <c r="OFK1029" s="14"/>
      <c r="OFL1029" s="14"/>
      <c r="OFM1029" s="14"/>
      <c r="OFN1029" s="14"/>
      <c r="OFO1029" s="14"/>
      <c r="OFP1029" s="14"/>
      <c r="OFQ1029" s="14"/>
      <c r="OFR1029" s="14"/>
      <c r="OFS1029" s="14"/>
      <c r="OFT1029" s="14"/>
      <c r="OFU1029" s="14"/>
      <c r="OFV1029" s="14"/>
      <c r="OFW1029" s="14"/>
      <c r="OFX1029" s="14"/>
      <c r="OFY1029" s="14"/>
      <c r="OFZ1029" s="14"/>
      <c r="OGA1029" s="14"/>
      <c r="OGB1029" s="14"/>
      <c r="OGC1029" s="14"/>
      <c r="OGD1029" s="14"/>
      <c r="OGE1029" s="14"/>
      <c r="OGF1029" s="14"/>
      <c r="OGG1029" s="14"/>
      <c r="OGH1029" s="14"/>
      <c r="OGI1029" s="14"/>
      <c r="OGJ1029" s="14"/>
      <c r="OGK1029" s="14"/>
      <c r="OGL1029" s="14"/>
      <c r="OGM1029" s="14"/>
      <c r="OGN1029" s="14"/>
      <c r="OGO1029" s="14"/>
      <c r="OGP1029" s="14"/>
      <c r="OGQ1029" s="14"/>
      <c r="OGR1029" s="14"/>
      <c r="OGS1029" s="14"/>
      <c r="OGT1029" s="14"/>
      <c r="OGU1029" s="14"/>
      <c r="OGV1029" s="14"/>
      <c r="OGW1029" s="14"/>
      <c r="OGX1029" s="14"/>
      <c r="OGY1029" s="14"/>
      <c r="OGZ1029" s="14"/>
      <c r="OHA1029" s="14"/>
      <c r="OHB1029" s="14"/>
      <c r="OHC1029" s="14"/>
      <c r="OHD1029" s="14"/>
      <c r="OHE1029" s="14"/>
      <c r="OHF1029" s="14"/>
      <c r="OHG1029" s="14"/>
      <c r="OHH1029" s="14"/>
      <c r="OHI1029" s="14"/>
      <c r="OHJ1029" s="14"/>
      <c r="OHK1029" s="14"/>
      <c r="OHL1029" s="14"/>
      <c r="OHM1029" s="14"/>
      <c r="OHN1029" s="14"/>
      <c r="OHO1029" s="14"/>
      <c r="OHP1029" s="14"/>
      <c r="OHQ1029" s="14"/>
      <c r="OHR1029" s="14"/>
      <c r="OHS1029" s="14"/>
      <c r="OHT1029" s="14"/>
      <c r="OHU1029" s="14"/>
      <c r="OHV1029" s="14"/>
      <c r="OHW1029" s="14"/>
      <c r="OHX1029" s="14"/>
      <c r="OHY1029" s="14"/>
      <c r="OHZ1029" s="14"/>
      <c r="OIA1029" s="14"/>
      <c r="OIB1029" s="14"/>
      <c r="OIC1029" s="14"/>
      <c r="OID1029" s="14"/>
      <c r="OIE1029" s="14"/>
      <c r="OIF1029" s="14"/>
      <c r="OIG1029" s="14"/>
      <c r="OIH1029" s="14"/>
      <c r="OII1029" s="14"/>
      <c r="OIJ1029" s="14"/>
      <c r="OIK1029" s="14"/>
      <c r="OIL1029" s="14"/>
      <c r="OIM1029" s="14"/>
      <c r="OIN1029" s="14"/>
      <c r="OIO1029" s="14"/>
      <c r="OIP1029" s="14"/>
      <c r="OIQ1029" s="14"/>
      <c r="OIR1029" s="14"/>
      <c r="OIS1029" s="14"/>
      <c r="OIT1029" s="14"/>
      <c r="OIU1029" s="14"/>
      <c r="OIV1029" s="14"/>
      <c r="OIW1029" s="14"/>
      <c r="OIX1029" s="14"/>
      <c r="OIY1029" s="14"/>
      <c r="OIZ1029" s="14"/>
      <c r="OJA1029" s="14"/>
      <c r="OJB1029" s="14"/>
      <c r="OJC1029" s="14"/>
      <c r="OJD1029" s="14"/>
      <c r="OJE1029" s="14"/>
      <c r="OJF1029" s="14"/>
      <c r="OJG1029" s="14"/>
      <c r="OJH1029" s="14"/>
      <c r="OJI1029" s="14"/>
      <c r="OJJ1029" s="14"/>
      <c r="OJK1029" s="14"/>
      <c r="OJL1029" s="14"/>
      <c r="OJM1029" s="14"/>
      <c r="OJN1029" s="14"/>
      <c r="OJO1029" s="14"/>
      <c r="OJP1029" s="14"/>
      <c r="OJQ1029" s="14"/>
      <c r="OJR1029" s="14"/>
      <c r="OJS1029" s="14"/>
      <c r="OJT1029" s="14"/>
      <c r="OJU1029" s="14"/>
      <c r="OJV1029" s="14"/>
      <c r="OJW1029" s="14"/>
      <c r="OJX1029" s="14"/>
      <c r="OJY1029" s="14"/>
      <c r="OJZ1029" s="14"/>
      <c r="OKA1029" s="14"/>
      <c r="OKB1029" s="14"/>
      <c r="OKC1029" s="14"/>
      <c r="OKD1029" s="14"/>
      <c r="OKE1029" s="14"/>
      <c r="OKF1029" s="14"/>
      <c r="OKG1029" s="14"/>
      <c r="OKH1029" s="14"/>
      <c r="OKI1029" s="14"/>
      <c r="OKJ1029" s="14"/>
      <c r="OKK1029" s="14"/>
      <c r="OKL1029" s="14"/>
      <c r="OKM1029" s="14"/>
      <c r="OKN1029" s="14"/>
      <c r="OKO1029" s="14"/>
      <c r="OKP1029" s="14"/>
      <c r="OKQ1029" s="14"/>
      <c r="OKR1029" s="14"/>
      <c r="OKS1029" s="14"/>
      <c r="OKT1029" s="14"/>
      <c r="OKU1029" s="14"/>
      <c r="OKV1029" s="14"/>
      <c r="OKW1029" s="14"/>
      <c r="OKX1029" s="14"/>
      <c r="OKY1029" s="14"/>
      <c r="OKZ1029" s="14"/>
      <c r="OLA1029" s="14"/>
      <c r="OLB1029" s="14"/>
      <c r="OLC1029" s="14"/>
      <c r="OLD1029" s="14"/>
      <c r="OLE1029" s="14"/>
      <c r="OLF1029" s="14"/>
      <c r="OLG1029" s="14"/>
      <c r="OLH1029" s="14"/>
      <c r="OLI1029" s="14"/>
      <c r="OLJ1029" s="14"/>
      <c r="OLK1029" s="14"/>
      <c r="OLL1029" s="14"/>
      <c r="OLM1029" s="14"/>
      <c r="OLN1029" s="14"/>
      <c r="OLO1029" s="14"/>
      <c r="OLP1029" s="14"/>
      <c r="OLQ1029" s="14"/>
      <c r="OLR1029" s="14"/>
      <c r="OLS1029" s="14"/>
      <c r="OLT1029" s="14"/>
      <c r="OLU1029" s="14"/>
      <c r="OLV1029" s="14"/>
      <c r="OLW1029" s="14"/>
      <c r="OLX1029" s="14"/>
      <c r="OLY1029" s="14"/>
      <c r="OLZ1029" s="14"/>
      <c r="OMA1029" s="14"/>
      <c r="OMB1029" s="14"/>
      <c r="OMC1029" s="14"/>
      <c r="OMD1029" s="14"/>
      <c r="OME1029" s="14"/>
      <c r="OMF1029" s="14"/>
      <c r="OMG1029" s="14"/>
      <c r="OMH1029" s="14"/>
      <c r="OMI1029" s="14"/>
      <c r="OMJ1029" s="14"/>
      <c r="OMK1029" s="14"/>
      <c r="OML1029" s="14"/>
      <c r="OMM1029" s="14"/>
      <c r="OMN1029" s="14"/>
      <c r="OMO1029" s="14"/>
      <c r="OMP1029" s="14"/>
      <c r="OMQ1029" s="14"/>
      <c r="OMR1029" s="14"/>
      <c r="OMS1029" s="14"/>
      <c r="OMT1029" s="14"/>
      <c r="OMU1029" s="14"/>
      <c r="OMV1029" s="14"/>
      <c r="OMW1029" s="14"/>
      <c r="OMX1029" s="14"/>
      <c r="OMY1029" s="14"/>
      <c r="OMZ1029" s="14"/>
      <c r="ONA1029" s="14"/>
      <c r="ONB1029" s="14"/>
      <c r="ONC1029" s="14"/>
      <c r="OND1029" s="14"/>
      <c r="ONE1029" s="14"/>
      <c r="ONF1029" s="14"/>
      <c r="ONG1029" s="14"/>
      <c r="ONH1029" s="14"/>
      <c r="ONI1029" s="14"/>
      <c r="ONJ1029" s="14"/>
      <c r="ONK1029" s="14"/>
      <c r="ONL1029" s="14"/>
      <c r="ONM1029" s="14"/>
      <c r="ONN1029" s="14"/>
      <c r="ONO1029" s="14"/>
      <c r="ONP1029" s="14"/>
      <c r="ONQ1029" s="14"/>
      <c r="ONR1029" s="14"/>
      <c r="ONS1029" s="14"/>
      <c r="ONT1029" s="14"/>
      <c r="ONU1029" s="14"/>
      <c r="ONV1029" s="14"/>
      <c r="ONW1029" s="14"/>
      <c r="ONX1029" s="14"/>
      <c r="ONY1029" s="14"/>
      <c r="ONZ1029" s="14"/>
      <c r="OOA1029" s="14"/>
      <c r="OOB1029" s="14"/>
      <c r="OOC1029" s="14"/>
      <c r="OOD1029" s="14"/>
      <c r="OOE1029" s="14"/>
      <c r="OOF1029" s="14"/>
      <c r="OOG1029" s="14"/>
      <c r="OOH1029" s="14"/>
      <c r="OOI1029" s="14"/>
      <c r="OOJ1029" s="14"/>
      <c r="OOK1029" s="14"/>
      <c r="OOL1029" s="14"/>
      <c r="OOM1029" s="14"/>
      <c r="OON1029" s="14"/>
      <c r="OOO1029" s="14"/>
      <c r="OOP1029" s="14"/>
      <c r="OOQ1029" s="14"/>
      <c r="OOR1029" s="14"/>
      <c r="OOS1029" s="14"/>
      <c r="OOT1029" s="14"/>
      <c r="OOU1029" s="14"/>
      <c r="OOV1029" s="14"/>
      <c r="OOW1029" s="14"/>
      <c r="OOX1029" s="14"/>
      <c r="OOY1029" s="14"/>
      <c r="OOZ1029" s="14"/>
      <c r="OPA1029" s="14"/>
      <c r="OPB1029" s="14"/>
      <c r="OPC1029" s="14"/>
      <c r="OPD1029" s="14"/>
      <c r="OPE1029" s="14"/>
      <c r="OPF1029" s="14"/>
      <c r="OPG1029" s="14"/>
      <c r="OPH1029" s="14"/>
      <c r="OPI1029" s="14"/>
      <c r="OPJ1029" s="14"/>
      <c r="OPK1029" s="14"/>
      <c r="OPL1029" s="14"/>
      <c r="OPM1029" s="14"/>
      <c r="OPN1029" s="14"/>
      <c r="OPO1029" s="14"/>
      <c r="OPP1029" s="14"/>
      <c r="OPQ1029" s="14"/>
      <c r="OPR1029" s="14"/>
      <c r="OPS1029" s="14"/>
      <c r="OPT1029" s="14"/>
      <c r="OPU1029" s="14"/>
      <c r="OPV1029" s="14"/>
      <c r="OPW1029" s="14"/>
      <c r="OPX1029" s="14"/>
      <c r="OPY1029" s="14"/>
      <c r="OPZ1029" s="14"/>
      <c r="OQA1029" s="14"/>
      <c r="OQB1029" s="14"/>
      <c r="OQC1029" s="14"/>
      <c r="OQD1029" s="14"/>
      <c r="OQE1029" s="14"/>
      <c r="OQF1029" s="14"/>
      <c r="OQG1029" s="14"/>
      <c r="OQH1029" s="14"/>
      <c r="OQI1029" s="14"/>
      <c r="OQJ1029" s="14"/>
      <c r="OQK1029" s="14"/>
      <c r="OQL1029" s="14"/>
      <c r="OQM1029" s="14"/>
      <c r="OQN1029" s="14"/>
      <c r="OQO1029" s="14"/>
      <c r="OQP1029" s="14"/>
      <c r="OQQ1029" s="14"/>
      <c r="OQR1029" s="14"/>
      <c r="OQS1029" s="14"/>
      <c r="OQT1029" s="14"/>
      <c r="OQU1029" s="14"/>
      <c r="OQV1029" s="14"/>
      <c r="OQW1029" s="14"/>
      <c r="OQX1029" s="14"/>
      <c r="OQY1029" s="14"/>
      <c r="OQZ1029" s="14"/>
      <c r="ORA1029" s="14"/>
      <c r="ORB1029" s="14"/>
      <c r="ORC1029" s="14"/>
      <c r="ORD1029" s="14"/>
      <c r="ORE1029" s="14"/>
      <c r="ORF1029" s="14"/>
      <c r="ORG1029" s="14"/>
      <c r="ORH1029" s="14"/>
      <c r="ORI1029" s="14"/>
      <c r="ORJ1029" s="14"/>
      <c r="ORK1029" s="14"/>
      <c r="ORL1029" s="14"/>
      <c r="ORM1029" s="14"/>
      <c r="ORN1029" s="14"/>
      <c r="ORO1029" s="14"/>
      <c r="ORP1029" s="14"/>
      <c r="ORQ1029" s="14"/>
      <c r="ORR1029" s="14"/>
      <c r="ORS1029" s="14"/>
      <c r="ORT1029" s="14"/>
      <c r="ORU1029" s="14"/>
      <c r="ORV1029" s="14"/>
      <c r="ORW1029" s="14"/>
      <c r="ORX1029" s="14"/>
      <c r="ORY1029" s="14"/>
      <c r="ORZ1029" s="14"/>
      <c r="OSA1029" s="14"/>
      <c r="OSB1029" s="14"/>
      <c r="OSC1029" s="14"/>
      <c r="OSD1029" s="14"/>
      <c r="OSE1029" s="14"/>
      <c r="OSF1029" s="14"/>
      <c r="OSG1029" s="14"/>
      <c r="OSH1029" s="14"/>
      <c r="OSI1029" s="14"/>
      <c r="OSJ1029" s="14"/>
      <c r="OSK1029" s="14"/>
      <c r="OSL1029" s="14"/>
      <c r="OSM1029" s="14"/>
      <c r="OSN1029" s="14"/>
      <c r="OSO1029" s="14"/>
      <c r="OSP1029" s="14"/>
      <c r="OSQ1029" s="14"/>
      <c r="OSR1029" s="14"/>
      <c r="OSS1029" s="14"/>
      <c r="OST1029" s="14"/>
      <c r="OSU1029" s="14"/>
      <c r="OSV1029" s="14"/>
      <c r="OSW1029" s="14"/>
      <c r="OSX1029" s="14"/>
      <c r="OSY1029" s="14"/>
      <c r="OSZ1029" s="14"/>
      <c r="OTA1029" s="14"/>
      <c r="OTB1029" s="14"/>
      <c r="OTC1029" s="14"/>
      <c r="OTD1029" s="14"/>
      <c r="OTE1029" s="14"/>
      <c r="OTF1029" s="14"/>
      <c r="OTG1029" s="14"/>
      <c r="OTH1029" s="14"/>
      <c r="OTI1029" s="14"/>
      <c r="OTJ1029" s="14"/>
      <c r="OTK1029" s="14"/>
      <c r="OTL1029" s="14"/>
      <c r="OTM1029" s="14"/>
      <c r="OTN1029" s="14"/>
      <c r="OTO1029" s="14"/>
      <c r="OTP1029" s="14"/>
      <c r="OTQ1029" s="14"/>
      <c r="OTR1029" s="14"/>
      <c r="OTS1029" s="14"/>
      <c r="OTT1029" s="14"/>
      <c r="OTU1029" s="14"/>
      <c r="OTV1029" s="14"/>
      <c r="OTW1029" s="14"/>
      <c r="OTX1029" s="14"/>
      <c r="OTY1029" s="14"/>
      <c r="OTZ1029" s="14"/>
      <c r="OUA1029" s="14"/>
      <c r="OUB1029" s="14"/>
      <c r="OUC1029" s="14"/>
      <c r="OUD1029" s="14"/>
      <c r="OUE1029" s="14"/>
      <c r="OUF1029" s="14"/>
      <c r="OUG1029" s="14"/>
      <c r="OUH1029" s="14"/>
      <c r="OUI1029" s="14"/>
      <c r="OUJ1029" s="14"/>
      <c r="OUK1029" s="14"/>
      <c r="OUL1029" s="14"/>
      <c r="OUM1029" s="14"/>
      <c r="OUN1029" s="14"/>
      <c r="OUO1029" s="14"/>
      <c r="OUP1029" s="14"/>
      <c r="OUQ1029" s="14"/>
      <c r="OUR1029" s="14"/>
      <c r="OUS1029" s="14"/>
      <c r="OUT1029" s="14"/>
      <c r="OUU1029" s="14"/>
      <c r="OUV1029" s="14"/>
      <c r="OUW1029" s="14"/>
      <c r="OUX1029" s="14"/>
      <c r="OUY1029" s="14"/>
      <c r="OUZ1029" s="14"/>
      <c r="OVA1029" s="14"/>
      <c r="OVB1029" s="14"/>
      <c r="OVC1029" s="14"/>
      <c r="OVD1029" s="14"/>
      <c r="OVE1029" s="14"/>
      <c r="OVF1029" s="14"/>
      <c r="OVG1029" s="14"/>
      <c r="OVH1029" s="14"/>
      <c r="OVI1029" s="14"/>
      <c r="OVJ1029" s="14"/>
      <c r="OVK1029" s="14"/>
      <c r="OVL1029" s="14"/>
      <c r="OVM1029" s="14"/>
      <c r="OVN1029" s="14"/>
      <c r="OVO1029" s="14"/>
      <c r="OVP1029" s="14"/>
      <c r="OVQ1029" s="14"/>
      <c r="OVR1029" s="14"/>
      <c r="OVS1029" s="14"/>
      <c r="OVT1029" s="14"/>
      <c r="OVU1029" s="14"/>
      <c r="OVV1029" s="14"/>
      <c r="OVW1029" s="14"/>
      <c r="OVX1029" s="14"/>
      <c r="OVY1029" s="14"/>
      <c r="OVZ1029" s="14"/>
      <c r="OWA1029" s="14"/>
      <c r="OWB1029" s="14"/>
      <c r="OWC1029" s="14"/>
      <c r="OWD1029" s="14"/>
      <c r="OWE1029" s="14"/>
      <c r="OWF1029" s="14"/>
      <c r="OWG1029" s="14"/>
      <c r="OWH1029" s="14"/>
      <c r="OWI1029" s="14"/>
      <c r="OWJ1029" s="14"/>
      <c r="OWK1029" s="14"/>
      <c r="OWL1029" s="14"/>
      <c r="OWM1029" s="14"/>
      <c r="OWN1029" s="14"/>
      <c r="OWO1029" s="14"/>
      <c r="OWP1029" s="14"/>
      <c r="OWQ1029" s="14"/>
      <c r="OWR1029" s="14"/>
      <c r="OWS1029" s="14"/>
      <c r="OWT1029" s="14"/>
      <c r="OWU1029" s="14"/>
      <c r="OWV1029" s="14"/>
      <c r="OWW1029" s="14"/>
      <c r="OWX1029" s="14"/>
      <c r="OWY1029" s="14"/>
      <c r="OWZ1029" s="14"/>
      <c r="OXA1029" s="14"/>
      <c r="OXB1029" s="14"/>
      <c r="OXC1029" s="14"/>
      <c r="OXD1029" s="14"/>
      <c r="OXE1029" s="14"/>
      <c r="OXF1029" s="14"/>
      <c r="OXG1029" s="14"/>
      <c r="OXH1029" s="14"/>
      <c r="OXI1029" s="14"/>
      <c r="OXJ1029" s="14"/>
      <c r="OXK1029" s="14"/>
      <c r="OXL1029" s="14"/>
      <c r="OXM1029" s="14"/>
      <c r="OXN1029" s="14"/>
      <c r="OXO1029" s="14"/>
      <c r="OXP1029" s="14"/>
      <c r="OXQ1029" s="14"/>
      <c r="OXR1029" s="14"/>
      <c r="OXS1029" s="14"/>
      <c r="OXT1029" s="14"/>
      <c r="OXU1029" s="14"/>
      <c r="OXV1029" s="14"/>
      <c r="OXW1029" s="14"/>
      <c r="OXX1029" s="14"/>
      <c r="OXY1029" s="14"/>
      <c r="OXZ1029" s="14"/>
      <c r="OYA1029" s="14"/>
      <c r="OYB1029" s="14"/>
      <c r="OYC1029" s="14"/>
      <c r="OYD1029" s="14"/>
      <c r="OYE1029" s="14"/>
      <c r="OYF1029" s="14"/>
      <c r="OYG1029" s="14"/>
      <c r="OYH1029" s="14"/>
      <c r="OYI1029" s="14"/>
      <c r="OYJ1029" s="14"/>
      <c r="OYK1029" s="14"/>
      <c r="OYL1029" s="14"/>
      <c r="OYM1029" s="14"/>
      <c r="OYN1029" s="14"/>
      <c r="OYO1029" s="14"/>
      <c r="OYP1029" s="14"/>
      <c r="OYQ1029" s="14"/>
      <c r="OYR1029" s="14"/>
      <c r="OYS1029" s="14"/>
      <c r="OYT1029" s="14"/>
      <c r="OYU1029" s="14"/>
      <c r="OYV1029" s="14"/>
      <c r="OYW1029" s="14"/>
      <c r="OYX1029" s="14"/>
      <c r="OYY1029" s="14"/>
      <c r="OYZ1029" s="14"/>
      <c r="OZA1029" s="14"/>
      <c r="OZB1029" s="14"/>
      <c r="OZC1029" s="14"/>
      <c r="OZD1029" s="14"/>
      <c r="OZE1029" s="14"/>
      <c r="OZF1029" s="14"/>
      <c r="OZG1029" s="14"/>
      <c r="OZH1029" s="14"/>
      <c r="OZI1029" s="14"/>
      <c r="OZJ1029" s="14"/>
      <c r="OZK1029" s="14"/>
      <c r="OZL1029" s="14"/>
      <c r="OZM1029" s="14"/>
      <c r="OZN1029" s="14"/>
      <c r="OZO1029" s="14"/>
      <c r="OZP1029" s="14"/>
      <c r="OZQ1029" s="14"/>
      <c r="OZR1029" s="14"/>
      <c r="OZS1029" s="14"/>
      <c r="OZT1029" s="14"/>
      <c r="OZU1029" s="14"/>
      <c r="OZV1029" s="14"/>
      <c r="OZW1029" s="14"/>
      <c r="OZX1029" s="14"/>
      <c r="OZY1029" s="14"/>
      <c r="OZZ1029" s="14"/>
      <c r="PAA1029" s="14"/>
      <c r="PAB1029" s="14"/>
      <c r="PAC1029" s="14"/>
      <c r="PAD1029" s="14"/>
      <c r="PAE1029" s="14"/>
      <c r="PAF1029" s="14"/>
      <c r="PAG1029" s="14"/>
      <c r="PAH1029" s="14"/>
      <c r="PAI1029" s="14"/>
      <c r="PAJ1029" s="14"/>
      <c r="PAK1029" s="14"/>
      <c r="PAL1029" s="14"/>
      <c r="PAM1029" s="14"/>
      <c r="PAN1029" s="14"/>
      <c r="PAO1029" s="14"/>
      <c r="PAP1029" s="14"/>
      <c r="PAQ1029" s="14"/>
      <c r="PAR1029" s="14"/>
      <c r="PAS1029" s="14"/>
      <c r="PAT1029" s="14"/>
      <c r="PAU1029" s="14"/>
      <c r="PAV1029" s="14"/>
      <c r="PAW1029" s="14"/>
      <c r="PAX1029" s="14"/>
      <c r="PAY1029" s="14"/>
      <c r="PAZ1029" s="14"/>
      <c r="PBA1029" s="14"/>
      <c r="PBB1029" s="14"/>
      <c r="PBC1029" s="14"/>
      <c r="PBD1029" s="14"/>
      <c r="PBE1029" s="14"/>
      <c r="PBF1029" s="14"/>
      <c r="PBG1029" s="14"/>
      <c r="PBH1029" s="14"/>
      <c r="PBI1029" s="14"/>
      <c r="PBJ1029" s="14"/>
      <c r="PBK1029" s="14"/>
      <c r="PBL1029" s="14"/>
      <c r="PBM1029" s="14"/>
      <c r="PBN1029" s="14"/>
      <c r="PBO1029" s="14"/>
      <c r="PBP1029" s="14"/>
      <c r="PBQ1029" s="14"/>
      <c r="PBR1029" s="14"/>
      <c r="PBS1029" s="14"/>
      <c r="PBT1029" s="14"/>
      <c r="PBU1029" s="14"/>
      <c r="PBV1029" s="14"/>
      <c r="PBW1029" s="14"/>
      <c r="PBX1029" s="14"/>
      <c r="PBY1029" s="14"/>
      <c r="PBZ1029" s="14"/>
      <c r="PCA1029" s="14"/>
      <c r="PCB1029" s="14"/>
      <c r="PCC1029" s="14"/>
      <c r="PCD1029" s="14"/>
      <c r="PCE1029" s="14"/>
      <c r="PCF1029" s="14"/>
      <c r="PCG1029" s="14"/>
      <c r="PCH1029" s="14"/>
      <c r="PCI1029" s="14"/>
      <c r="PCJ1029" s="14"/>
      <c r="PCK1029" s="14"/>
      <c r="PCL1029" s="14"/>
      <c r="PCM1029" s="14"/>
      <c r="PCN1029" s="14"/>
      <c r="PCO1029" s="14"/>
      <c r="PCP1029" s="14"/>
      <c r="PCQ1029" s="14"/>
      <c r="PCR1029" s="14"/>
      <c r="PCS1029" s="14"/>
      <c r="PCT1029" s="14"/>
      <c r="PCU1029" s="14"/>
      <c r="PCV1029" s="14"/>
      <c r="PCW1029" s="14"/>
      <c r="PCX1029" s="14"/>
      <c r="PCY1029" s="14"/>
      <c r="PCZ1029" s="14"/>
      <c r="PDA1029" s="14"/>
      <c r="PDB1029" s="14"/>
      <c r="PDC1029" s="14"/>
      <c r="PDD1029" s="14"/>
      <c r="PDE1029" s="14"/>
      <c r="PDF1029" s="14"/>
      <c r="PDG1029" s="14"/>
      <c r="PDH1029" s="14"/>
      <c r="PDI1029" s="14"/>
      <c r="PDJ1029" s="14"/>
      <c r="PDK1029" s="14"/>
      <c r="PDL1029" s="14"/>
      <c r="PDM1029" s="14"/>
      <c r="PDN1029" s="14"/>
      <c r="PDO1029" s="14"/>
      <c r="PDP1029" s="14"/>
      <c r="PDQ1029" s="14"/>
      <c r="PDR1029" s="14"/>
      <c r="PDS1029" s="14"/>
      <c r="PDT1029" s="14"/>
      <c r="PDU1029" s="14"/>
      <c r="PDV1029" s="14"/>
      <c r="PDW1029" s="14"/>
      <c r="PDX1029" s="14"/>
      <c r="PDY1029" s="14"/>
      <c r="PDZ1029" s="14"/>
      <c r="PEA1029" s="14"/>
      <c r="PEB1029" s="14"/>
      <c r="PEC1029" s="14"/>
      <c r="PED1029" s="14"/>
      <c r="PEE1029" s="14"/>
      <c r="PEF1029" s="14"/>
      <c r="PEG1029" s="14"/>
      <c r="PEH1029" s="14"/>
      <c r="PEI1029" s="14"/>
      <c r="PEJ1029" s="14"/>
      <c r="PEK1029" s="14"/>
      <c r="PEL1029" s="14"/>
      <c r="PEM1029" s="14"/>
      <c r="PEN1029" s="14"/>
      <c r="PEO1029" s="14"/>
      <c r="PEP1029" s="14"/>
      <c r="PEQ1029" s="14"/>
      <c r="PER1029" s="14"/>
      <c r="PES1029" s="14"/>
      <c r="PET1029" s="14"/>
      <c r="PEU1029" s="14"/>
      <c r="PEV1029" s="14"/>
      <c r="PEW1029" s="14"/>
      <c r="PEX1029" s="14"/>
      <c r="PEY1029" s="14"/>
      <c r="PEZ1029" s="14"/>
      <c r="PFA1029" s="14"/>
      <c r="PFB1029" s="14"/>
      <c r="PFC1029" s="14"/>
      <c r="PFD1029" s="14"/>
      <c r="PFE1029" s="14"/>
      <c r="PFF1029" s="14"/>
      <c r="PFG1029" s="14"/>
      <c r="PFH1029" s="14"/>
      <c r="PFI1029" s="14"/>
      <c r="PFJ1029" s="14"/>
      <c r="PFK1029" s="14"/>
      <c r="PFL1029" s="14"/>
      <c r="PFM1029" s="14"/>
      <c r="PFN1029" s="14"/>
      <c r="PFO1029" s="14"/>
      <c r="PFP1029" s="14"/>
      <c r="PFQ1029" s="14"/>
      <c r="PFR1029" s="14"/>
      <c r="PFS1029" s="14"/>
      <c r="PFT1029" s="14"/>
      <c r="PFU1029" s="14"/>
      <c r="PFV1029" s="14"/>
      <c r="PFW1029" s="14"/>
      <c r="PFX1029" s="14"/>
      <c r="PFY1029" s="14"/>
      <c r="PFZ1029" s="14"/>
      <c r="PGA1029" s="14"/>
      <c r="PGB1029" s="14"/>
      <c r="PGC1029" s="14"/>
      <c r="PGD1029" s="14"/>
      <c r="PGE1029" s="14"/>
      <c r="PGF1029" s="14"/>
      <c r="PGG1029" s="14"/>
      <c r="PGH1029" s="14"/>
      <c r="PGI1029" s="14"/>
      <c r="PGJ1029" s="14"/>
      <c r="PGK1029" s="14"/>
      <c r="PGL1029" s="14"/>
      <c r="PGM1029" s="14"/>
      <c r="PGN1029" s="14"/>
      <c r="PGO1029" s="14"/>
      <c r="PGP1029" s="14"/>
      <c r="PGQ1029" s="14"/>
      <c r="PGR1029" s="14"/>
      <c r="PGS1029" s="14"/>
      <c r="PGT1029" s="14"/>
      <c r="PGU1029" s="14"/>
      <c r="PGV1029" s="14"/>
      <c r="PGW1029" s="14"/>
      <c r="PGX1029" s="14"/>
      <c r="PGY1029" s="14"/>
      <c r="PGZ1029" s="14"/>
      <c r="PHA1029" s="14"/>
      <c r="PHB1029" s="14"/>
      <c r="PHC1029" s="14"/>
      <c r="PHD1029" s="14"/>
      <c r="PHE1029" s="14"/>
      <c r="PHF1029" s="14"/>
      <c r="PHG1029" s="14"/>
      <c r="PHH1029" s="14"/>
      <c r="PHI1029" s="14"/>
      <c r="PHJ1029" s="14"/>
      <c r="PHK1029" s="14"/>
      <c r="PHL1029" s="14"/>
      <c r="PHM1029" s="14"/>
      <c r="PHN1029" s="14"/>
      <c r="PHO1029" s="14"/>
      <c r="PHP1029" s="14"/>
      <c r="PHQ1029" s="14"/>
      <c r="PHR1029" s="14"/>
      <c r="PHS1029" s="14"/>
      <c r="PHT1029" s="14"/>
      <c r="PHU1029" s="14"/>
      <c r="PHV1029" s="14"/>
      <c r="PHW1029" s="14"/>
      <c r="PHX1029" s="14"/>
      <c r="PHY1029" s="14"/>
      <c r="PHZ1029" s="14"/>
      <c r="PIA1029" s="14"/>
      <c r="PIB1029" s="14"/>
      <c r="PIC1029" s="14"/>
      <c r="PID1029" s="14"/>
      <c r="PIE1029" s="14"/>
      <c r="PIF1029" s="14"/>
      <c r="PIG1029" s="14"/>
      <c r="PIH1029" s="14"/>
      <c r="PII1029" s="14"/>
      <c r="PIJ1029" s="14"/>
      <c r="PIK1029" s="14"/>
      <c r="PIL1029" s="14"/>
      <c r="PIM1029" s="14"/>
      <c r="PIN1029" s="14"/>
      <c r="PIO1029" s="14"/>
      <c r="PIP1029" s="14"/>
      <c r="PIQ1029" s="14"/>
      <c r="PIR1029" s="14"/>
      <c r="PIS1029" s="14"/>
      <c r="PIT1029" s="14"/>
      <c r="PIU1029" s="14"/>
      <c r="PIV1029" s="14"/>
      <c r="PIW1029" s="14"/>
      <c r="PIX1029" s="14"/>
      <c r="PIY1029" s="14"/>
      <c r="PIZ1029" s="14"/>
      <c r="PJA1029" s="14"/>
      <c r="PJB1029" s="14"/>
      <c r="PJC1029" s="14"/>
      <c r="PJD1029" s="14"/>
      <c r="PJE1029" s="14"/>
      <c r="PJF1029" s="14"/>
      <c r="PJG1029" s="14"/>
      <c r="PJH1029" s="14"/>
      <c r="PJI1029" s="14"/>
      <c r="PJJ1029" s="14"/>
      <c r="PJK1029" s="14"/>
      <c r="PJL1029" s="14"/>
      <c r="PJM1029" s="14"/>
      <c r="PJN1029" s="14"/>
      <c r="PJO1029" s="14"/>
      <c r="PJP1029" s="14"/>
      <c r="PJQ1029" s="14"/>
      <c r="PJR1029" s="14"/>
      <c r="PJS1029" s="14"/>
      <c r="PJT1029" s="14"/>
      <c r="PJU1029" s="14"/>
      <c r="PJV1029" s="14"/>
      <c r="PJW1029" s="14"/>
      <c r="PJX1029" s="14"/>
      <c r="PJY1029" s="14"/>
      <c r="PJZ1029" s="14"/>
      <c r="PKA1029" s="14"/>
      <c r="PKB1029" s="14"/>
      <c r="PKC1029" s="14"/>
      <c r="PKD1029" s="14"/>
      <c r="PKE1029" s="14"/>
      <c r="PKF1029" s="14"/>
      <c r="PKG1029" s="14"/>
      <c r="PKH1029" s="14"/>
      <c r="PKI1029" s="14"/>
      <c r="PKJ1029" s="14"/>
      <c r="PKK1029" s="14"/>
      <c r="PKL1029" s="14"/>
      <c r="PKM1029" s="14"/>
      <c r="PKN1029" s="14"/>
      <c r="PKO1029" s="14"/>
      <c r="PKP1029" s="14"/>
      <c r="PKQ1029" s="14"/>
      <c r="PKR1029" s="14"/>
      <c r="PKS1029" s="14"/>
      <c r="PKT1029" s="14"/>
      <c r="PKU1029" s="14"/>
      <c r="PKV1029" s="14"/>
      <c r="PKW1029" s="14"/>
      <c r="PKX1029" s="14"/>
      <c r="PKY1029" s="14"/>
      <c r="PKZ1029" s="14"/>
      <c r="PLA1029" s="14"/>
      <c r="PLB1029" s="14"/>
      <c r="PLC1029" s="14"/>
      <c r="PLD1029" s="14"/>
      <c r="PLE1029" s="14"/>
      <c r="PLF1029" s="14"/>
      <c r="PLG1029" s="14"/>
      <c r="PLH1029" s="14"/>
      <c r="PLI1029" s="14"/>
      <c r="PLJ1029" s="14"/>
      <c r="PLK1029" s="14"/>
      <c r="PLL1029" s="14"/>
      <c r="PLM1029" s="14"/>
      <c r="PLN1029" s="14"/>
      <c r="PLO1029" s="14"/>
      <c r="PLP1029" s="14"/>
      <c r="PLQ1029" s="14"/>
      <c r="PLR1029" s="14"/>
      <c r="PLS1029" s="14"/>
      <c r="PLT1029" s="14"/>
      <c r="PLU1029" s="14"/>
      <c r="PLV1029" s="14"/>
      <c r="PLW1029" s="14"/>
      <c r="PLX1029" s="14"/>
      <c r="PLY1029" s="14"/>
      <c r="PLZ1029" s="14"/>
      <c r="PMA1029" s="14"/>
      <c r="PMB1029" s="14"/>
      <c r="PMC1029" s="14"/>
      <c r="PMD1029" s="14"/>
      <c r="PME1029" s="14"/>
      <c r="PMF1029" s="14"/>
      <c r="PMG1029" s="14"/>
      <c r="PMH1029" s="14"/>
      <c r="PMI1029" s="14"/>
      <c r="PMJ1029" s="14"/>
      <c r="PMK1029" s="14"/>
      <c r="PML1029" s="14"/>
      <c r="PMM1029" s="14"/>
      <c r="PMN1029" s="14"/>
      <c r="PMO1029" s="14"/>
      <c r="PMP1029" s="14"/>
      <c r="PMQ1029" s="14"/>
      <c r="PMR1029" s="14"/>
      <c r="PMS1029" s="14"/>
      <c r="PMT1029" s="14"/>
      <c r="PMU1029" s="14"/>
      <c r="PMV1029" s="14"/>
      <c r="PMW1029" s="14"/>
      <c r="PMX1029" s="14"/>
      <c r="PMY1029" s="14"/>
      <c r="PMZ1029" s="14"/>
      <c r="PNA1029" s="14"/>
      <c r="PNB1029" s="14"/>
      <c r="PNC1029" s="14"/>
      <c r="PND1029" s="14"/>
      <c r="PNE1029" s="14"/>
      <c r="PNF1029" s="14"/>
      <c r="PNG1029" s="14"/>
      <c r="PNH1029" s="14"/>
      <c r="PNI1029" s="14"/>
      <c r="PNJ1029" s="14"/>
      <c r="PNK1029" s="14"/>
      <c r="PNL1029" s="14"/>
      <c r="PNM1029" s="14"/>
      <c r="PNN1029" s="14"/>
      <c r="PNO1029" s="14"/>
      <c r="PNP1029" s="14"/>
      <c r="PNQ1029" s="14"/>
      <c r="PNR1029" s="14"/>
      <c r="PNS1029" s="14"/>
      <c r="PNT1029" s="14"/>
      <c r="PNU1029" s="14"/>
      <c r="PNV1029" s="14"/>
      <c r="PNW1029" s="14"/>
      <c r="PNX1029" s="14"/>
      <c r="PNY1029" s="14"/>
      <c r="PNZ1029" s="14"/>
      <c r="POA1029" s="14"/>
      <c r="POB1029" s="14"/>
      <c r="POC1029" s="14"/>
      <c r="POD1029" s="14"/>
      <c r="POE1029" s="14"/>
      <c r="POF1029" s="14"/>
      <c r="POG1029" s="14"/>
      <c r="POH1029" s="14"/>
      <c r="POI1029" s="14"/>
      <c r="POJ1029" s="14"/>
      <c r="POK1029" s="14"/>
      <c r="POL1029" s="14"/>
      <c r="POM1029" s="14"/>
      <c r="PON1029" s="14"/>
      <c r="POO1029" s="14"/>
      <c r="POP1029" s="14"/>
      <c r="POQ1029" s="14"/>
      <c r="POR1029" s="14"/>
      <c r="POS1029" s="14"/>
      <c r="POT1029" s="14"/>
      <c r="POU1029" s="14"/>
      <c r="POV1029" s="14"/>
      <c r="POW1029" s="14"/>
      <c r="POX1029" s="14"/>
      <c r="POY1029" s="14"/>
      <c r="POZ1029" s="14"/>
      <c r="PPA1029" s="14"/>
      <c r="PPB1029" s="14"/>
      <c r="PPC1029" s="14"/>
      <c r="PPD1029" s="14"/>
      <c r="PPE1029" s="14"/>
      <c r="PPF1029" s="14"/>
      <c r="PPG1029" s="14"/>
      <c r="PPH1029" s="14"/>
      <c r="PPI1029" s="14"/>
      <c r="PPJ1029" s="14"/>
      <c r="PPK1029" s="14"/>
      <c r="PPL1029" s="14"/>
      <c r="PPM1029" s="14"/>
      <c r="PPN1029" s="14"/>
      <c r="PPO1029" s="14"/>
      <c r="PPP1029" s="14"/>
      <c r="PPQ1029" s="14"/>
      <c r="PPR1029" s="14"/>
      <c r="PPS1029" s="14"/>
      <c r="PPT1029" s="14"/>
      <c r="PPU1029" s="14"/>
      <c r="PPV1029" s="14"/>
      <c r="PPW1029" s="14"/>
      <c r="PPX1029" s="14"/>
      <c r="PPY1029" s="14"/>
      <c r="PPZ1029" s="14"/>
      <c r="PQA1029" s="14"/>
      <c r="PQB1029" s="14"/>
      <c r="PQC1029" s="14"/>
      <c r="PQD1029" s="14"/>
      <c r="PQE1029" s="14"/>
      <c r="PQF1029" s="14"/>
      <c r="PQG1029" s="14"/>
      <c r="PQH1029" s="14"/>
      <c r="PQI1029" s="14"/>
      <c r="PQJ1029" s="14"/>
      <c r="PQK1029" s="14"/>
      <c r="PQL1029" s="14"/>
      <c r="PQM1029" s="14"/>
      <c r="PQN1029" s="14"/>
      <c r="PQO1029" s="14"/>
      <c r="PQP1029" s="14"/>
      <c r="PQQ1029" s="14"/>
      <c r="PQR1029" s="14"/>
      <c r="PQS1029" s="14"/>
      <c r="PQT1029" s="14"/>
      <c r="PQU1029" s="14"/>
      <c r="PQV1029" s="14"/>
      <c r="PQW1029" s="14"/>
      <c r="PQX1029" s="14"/>
      <c r="PQY1029" s="14"/>
      <c r="PQZ1029" s="14"/>
      <c r="PRA1029" s="14"/>
      <c r="PRB1029" s="14"/>
      <c r="PRC1029" s="14"/>
      <c r="PRD1029" s="14"/>
      <c r="PRE1029" s="14"/>
      <c r="PRF1029" s="14"/>
      <c r="PRG1029" s="14"/>
      <c r="PRH1029" s="14"/>
      <c r="PRI1029" s="14"/>
      <c r="PRJ1029" s="14"/>
      <c r="PRK1029" s="14"/>
      <c r="PRL1029" s="14"/>
      <c r="PRM1029" s="14"/>
      <c r="PRN1029" s="14"/>
      <c r="PRO1029" s="14"/>
      <c r="PRP1029" s="14"/>
      <c r="PRQ1029" s="14"/>
      <c r="PRR1029" s="14"/>
      <c r="PRS1029" s="14"/>
      <c r="PRT1029" s="14"/>
      <c r="PRU1029" s="14"/>
      <c r="PRV1029" s="14"/>
      <c r="PRW1029" s="14"/>
      <c r="PRX1029" s="14"/>
      <c r="PRY1029" s="14"/>
      <c r="PRZ1029" s="14"/>
      <c r="PSA1029" s="14"/>
      <c r="PSB1029" s="14"/>
      <c r="PSC1029" s="14"/>
      <c r="PSD1029" s="14"/>
      <c r="PSE1029" s="14"/>
      <c r="PSF1029" s="14"/>
      <c r="PSG1029" s="14"/>
      <c r="PSH1029" s="14"/>
      <c r="PSI1029" s="14"/>
      <c r="PSJ1029" s="14"/>
      <c r="PSK1029" s="14"/>
      <c r="PSL1029" s="14"/>
      <c r="PSM1029" s="14"/>
      <c r="PSN1029" s="14"/>
      <c r="PSO1029" s="14"/>
      <c r="PSP1029" s="14"/>
      <c r="PSQ1029" s="14"/>
      <c r="PSR1029" s="14"/>
      <c r="PSS1029" s="14"/>
      <c r="PST1029" s="14"/>
      <c r="PSU1029" s="14"/>
      <c r="PSV1029" s="14"/>
      <c r="PSW1029" s="14"/>
      <c r="PSX1029" s="14"/>
      <c r="PSY1029" s="14"/>
      <c r="PSZ1029" s="14"/>
      <c r="PTA1029" s="14"/>
      <c r="PTB1029" s="14"/>
      <c r="PTC1029" s="14"/>
      <c r="PTD1029" s="14"/>
      <c r="PTE1029" s="14"/>
      <c r="PTF1029" s="14"/>
      <c r="PTG1029" s="14"/>
      <c r="PTH1029" s="14"/>
      <c r="PTI1029" s="14"/>
      <c r="PTJ1029" s="14"/>
      <c r="PTK1029" s="14"/>
      <c r="PTL1029" s="14"/>
      <c r="PTM1029" s="14"/>
      <c r="PTN1029" s="14"/>
      <c r="PTO1029" s="14"/>
      <c r="PTP1029" s="14"/>
      <c r="PTQ1029" s="14"/>
      <c r="PTR1029" s="14"/>
      <c r="PTS1029" s="14"/>
      <c r="PTT1029" s="14"/>
      <c r="PTU1029" s="14"/>
      <c r="PTV1029" s="14"/>
      <c r="PTW1029" s="14"/>
      <c r="PTX1029" s="14"/>
      <c r="PTY1029" s="14"/>
      <c r="PTZ1029" s="14"/>
      <c r="PUA1029" s="14"/>
      <c r="PUB1029" s="14"/>
      <c r="PUC1029" s="14"/>
      <c r="PUD1029" s="14"/>
      <c r="PUE1029" s="14"/>
      <c r="PUF1029" s="14"/>
      <c r="PUG1029" s="14"/>
      <c r="PUH1029" s="14"/>
      <c r="PUI1029" s="14"/>
      <c r="PUJ1029" s="14"/>
      <c r="PUK1029" s="14"/>
      <c r="PUL1029" s="14"/>
      <c r="PUM1029" s="14"/>
      <c r="PUN1029" s="14"/>
      <c r="PUO1029" s="14"/>
      <c r="PUP1029" s="14"/>
      <c r="PUQ1029" s="14"/>
      <c r="PUR1029" s="14"/>
      <c r="PUS1029" s="14"/>
      <c r="PUT1029" s="14"/>
      <c r="PUU1029" s="14"/>
      <c r="PUV1029" s="14"/>
      <c r="PUW1029" s="14"/>
      <c r="PUX1029" s="14"/>
      <c r="PUY1029" s="14"/>
      <c r="PUZ1029" s="14"/>
      <c r="PVA1029" s="14"/>
      <c r="PVB1029" s="14"/>
      <c r="PVC1029" s="14"/>
      <c r="PVD1029" s="14"/>
      <c r="PVE1029" s="14"/>
      <c r="PVF1029" s="14"/>
      <c r="PVG1029" s="14"/>
      <c r="PVH1029" s="14"/>
      <c r="PVI1029" s="14"/>
      <c r="PVJ1029" s="14"/>
      <c r="PVK1029" s="14"/>
      <c r="PVL1029" s="14"/>
      <c r="PVM1029" s="14"/>
      <c r="PVN1029" s="14"/>
      <c r="PVO1029" s="14"/>
      <c r="PVP1029" s="14"/>
      <c r="PVQ1029" s="14"/>
      <c r="PVR1029" s="14"/>
      <c r="PVS1029" s="14"/>
      <c r="PVT1029" s="14"/>
      <c r="PVU1029" s="14"/>
      <c r="PVV1029" s="14"/>
      <c r="PVW1029" s="14"/>
      <c r="PVX1029" s="14"/>
      <c r="PVY1029" s="14"/>
      <c r="PVZ1029" s="14"/>
      <c r="PWA1029" s="14"/>
      <c r="PWB1029" s="14"/>
      <c r="PWC1029" s="14"/>
      <c r="PWD1029" s="14"/>
      <c r="PWE1029" s="14"/>
      <c r="PWF1029" s="14"/>
      <c r="PWG1029" s="14"/>
      <c r="PWH1029" s="14"/>
      <c r="PWI1029" s="14"/>
      <c r="PWJ1029" s="14"/>
      <c r="PWK1029" s="14"/>
      <c r="PWL1029" s="14"/>
      <c r="PWM1029" s="14"/>
      <c r="PWN1029" s="14"/>
      <c r="PWO1029" s="14"/>
      <c r="PWP1029" s="14"/>
      <c r="PWQ1029" s="14"/>
      <c r="PWR1029" s="14"/>
      <c r="PWS1029" s="14"/>
      <c r="PWT1029" s="14"/>
      <c r="PWU1029" s="14"/>
      <c r="PWV1029" s="14"/>
      <c r="PWW1029" s="14"/>
      <c r="PWX1029" s="14"/>
      <c r="PWY1029" s="14"/>
      <c r="PWZ1029" s="14"/>
      <c r="PXA1029" s="14"/>
      <c r="PXB1029" s="14"/>
      <c r="PXC1029" s="14"/>
      <c r="PXD1029" s="14"/>
      <c r="PXE1029" s="14"/>
      <c r="PXF1029" s="14"/>
      <c r="PXG1029" s="14"/>
      <c r="PXH1029" s="14"/>
      <c r="PXI1029" s="14"/>
      <c r="PXJ1029" s="14"/>
      <c r="PXK1029" s="14"/>
      <c r="PXL1029" s="14"/>
      <c r="PXM1029" s="14"/>
      <c r="PXN1029" s="14"/>
      <c r="PXO1029" s="14"/>
      <c r="PXP1029" s="14"/>
      <c r="PXQ1029" s="14"/>
      <c r="PXR1029" s="14"/>
      <c r="PXS1029" s="14"/>
      <c r="PXT1029" s="14"/>
      <c r="PXU1029" s="14"/>
      <c r="PXV1029" s="14"/>
      <c r="PXW1029" s="14"/>
      <c r="PXX1029" s="14"/>
      <c r="PXY1029" s="14"/>
      <c r="PXZ1029" s="14"/>
      <c r="PYA1029" s="14"/>
      <c r="PYB1029" s="14"/>
      <c r="PYC1029" s="14"/>
      <c r="PYD1029" s="14"/>
      <c r="PYE1029" s="14"/>
      <c r="PYF1029" s="14"/>
      <c r="PYG1029" s="14"/>
      <c r="PYH1029" s="14"/>
      <c r="PYI1029" s="14"/>
      <c r="PYJ1029" s="14"/>
      <c r="PYK1029" s="14"/>
      <c r="PYL1029" s="14"/>
      <c r="PYM1029" s="14"/>
      <c r="PYN1029" s="14"/>
      <c r="PYO1029" s="14"/>
      <c r="PYP1029" s="14"/>
      <c r="PYQ1029" s="14"/>
      <c r="PYR1029" s="14"/>
      <c r="PYS1029" s="14"/>
      <c r="PYT1029" s="14"/>
      <c r="PYU1029" s="14"/>
      <c r="PYV1029" s="14"/>
      <c r="PYW1029" s="14"/>
      <c r="PYX1029" s="14"/>
      <c r="PYY1029" s="14"/>
      <c r="PYZ1029" s="14"/>
      <c r="PZA1029" s="14"/>
      <c r="PZB1029" s="14"/>
      <c r="PZC1029" s="14"/>
      <c r="PZD1029" s="14"/>
      <c r="PZE1029" s="14"/>
      <c r="PZF1029" s="14"/>
      <c r="PZG1029" s="14"/>
      <c r="PZH1029" s="14"/>
      <c r="PZI1029" s="14"/>
      <c r="PZJ1029" s="14"/>
      <c r="PZK1029" s="14"/>
      <c r="PZL1029" s="14"/>
      <c r="PZM1029" s="14"/>
      <c r="PZN1029" s="14"/>
      <c r="PZO1029" s="14"/>
      <c r="PZP1029" s="14"/>
      <c r="PZQ1029" s="14"/>
      <c r="PZR1029" s="14"/>
      <c r="PZS1029" s="14"/>
      <c r="PZT1029" s="14"/>
      <c r="PZU1029" s="14"/>
      <c r="PZV1029" s="14"/>
      <c r="PZW1029" s="14"/>
      <c r="PZX1029" s="14"/>
      <c r="PZY1029" s="14"/>
      <c r="PZZ1029" s="14"/>
      <c r="QAA1029" s="14"/>
      <c r="QAB1029" s="14"/>
      <c r="QAC1029" s="14"/>
      <c r="QAD1029" s="14"/>
      <c r="QAE1029" s="14"/>
      <c r="QAF1029" s="14"/>
      <c r="QAG1029" s="14"/>
      <c r="QAH1029" s="14"/>
      <c r="QAI1029" s="14"/>
      <c r="QAJ1029" s="14"/>
      <c r="QAK1029" s="14"/>
      <c r="QAL1029" s="14"/>
      <c r="QAM1029" s="14"/>
      <c r="QAN1029" s="14"/>
      <c r="QAO1029" s="14"/>
      <c r="QAP1029" s="14"/>
      <c r="QAQ1029" s="14"/>
      <c r="QAR1029" s="14"/>
      <c r="QAS1029" s="14"/>
      <c r="QAT1029" s="14"/>
      <c r="QAU1029" s="14"/>
      <c r="QAV1029" s="14"/>
      <c r="QAW1029" s="14"/>
      <c r="QAX1029" s="14"/>
      <c r="QAY1029" s="14"/>
      <c r="QAZ1029" s="14"/>
      <c r="QBA1029" s="14"/>
      <c r="QBB1029" s="14"/>
      <c r="QBC1029" s="14"/>
      <c r="QBD1029" s="14"/>
      <c r="QBE1029" s="14"/>
      <c r="QBF1029" s="14"/>
      <c r="QBG1029" s="14"/>
      <c r="QBH1029" s="14"/>
      <c r="QBI1029" s="14"/>
      <c r="QBJ1029" s="14"/>
      <c r="QBK1029" s="14"/>
      <c r="QBL1029" s="14"/>
      <c r="QBM1029" s="14"/>
      <c r="QBN1029" s="14"/>
      <c r="QBO1029" s="14"/>
      <c r="QBP1029" s="14"/>
      <c r="QBQ1029" s="14"/>
      <c r="QBR1029" s="14"/>
      <c r="QBS1029" s="14"/>
      <c r="QBT1029" s="14"/>
      <c r="QBU1029" s="14"/>
      <c r="QBV1029" s="14"/>
      <c r="QBW1029" s="14"/>
      <c r="QBX1029" s="14"/>
      <c r="QBY1029" s="14"/>
      <c r="QBZ1029" s="14"/>
      <c r="QCA1029" s="14"/>
      <c r="QCB1029" s="14"/>
      <c r="QCC1029" s="14"/>
      <c r="QCD1029" s="14"/>
      <c r="QCE1029" s="14"/>
      <c r="QCF1029" s="14"/>
      <c r="QCG1029" s="14"/>
      <c r="QCH1029" s="14"/>
      <c r="QCI1029" s="14"/>
      <c r="QCJ1029" s="14"/>
      <c r="QCK1029" s="14"/>
      <c r="QCL1029" s="14"/>
      <c r="QCM1029" s="14"/>
      <c r="QCN1029" s="14"/>
      <c r="QCO1029" s="14"/>
      <c r="QCP1029" s="14"/>
      <c r="QCQ1029" s="14"/>
      <c r="QCR1029" s="14"/>
      <c r="QCS1029" s="14"/>
      <c r="QCT1029" s="14"/>
      <c r="QCU1029" s="14"/>
      <c r="QCV1029" s="14"/>
      <c r="QCW1029" s="14"/>
      <c r="QCX1029" s="14"/>
      <c r="QCY1029" s="14"/>
      <c r="QCZ1029" s="14"/>
      <c r="QDA1029" s="14"/>
      <c r="QDB1029" s="14"/>
      <c r="QDC1029" s="14"/>
      <c r="QDD1029" s="14"/>
      <c r="QDE1029" s="14"/>
      <c r="QDF1029" s="14"/>
      <c r="QDG1029" s="14"/>
      <c r="QDH1029" s="14"/>
      <c r="QDI1029" s="14"/>
      <c r="QDJ1029" s="14"/>
      <c r="QDK1029" s="14"/>
      <c r="QDL1029" s="14"/>
      <c r="QDM1029" s="14"/>
      <c r="QDN1029" s="14"/>
      <c r="QDO1029" s="14"/>
      <c r="QDP1029" s="14"/>
      <c r="QDQ1029" s="14"/>
      <c r="QDR1029" s="14"/>
      <c r="QDS1029" s="14"/>
      <c r="QDT1029" s="14"/>
      <c r="QDU1029" s="14"/>
      <c r="QDV1029" s="14"/>
      <c r="QDW1029" s="14"/>
      <c r="QDX1029" s="14"/>
      <c r="QDY1029" s="14"/>
      <c r="QDZ1029" s="14"/>
      <c r="QEA1029" s="14"/>
      <c r="QEB1029" s="14"/>
      <c r="QEC1029" s="14"/>
      <c r="QED1029" s="14"/>
      <c r="QEE1029" s="14"/>
      <c r="QEF1029" s="14"/>
      <c r="QEG1029" s="14"/>
      <c r="QEH1029" s="14"/>
      <c r="QEI1029" s="14"/>
      <c r="QEJ1029" s="14"/>
      <c r="QEK1029" s="14"/>
      <c r="QEL1029" s="14"/>
      <c r="QEM1029" s="14"/>
      <c r="QEN1029" s="14"/>
      <c r="QEO1029" s="14"/>
      <c r="QEP1029" s="14"/>
      <c r="QEQ1029" s="14"/>
      <c r="QER1029" s="14"/>
      <c r="QES1029" s="14"/>
      <c r="QET1029" s="14"/>
      <c r="QEU1029" s="14"/>
      <c r="QEV1029" s="14"/>
      <c r="QEW1029" s="14"/>
      <c r="QEX1029" s="14"/>
      <c r="QEY1029" s="14"/>
      <c r="QEZ1029" s="14"/>
      <c r="QFA1029" s="14"/>
      <c r="QFB1029" s="14"/>
      <c r="QFC1029" s="14"/>
      <c r="QFD1029" s="14"/>
      <c r="QFE1029" s="14"/>
      <c r="QFF1029" s="14"/>
      <c r="QFG1029" s="14"/>
      <c r="QFH1029" s="14"/>
      <c r="QFI1029" s="14"/>
      <c r="QFJ1029" s="14"/>
      <c r="QFK1029" s="14"/>
      <c r="QFL1029" s="14"/>
      <c r="QFM1029" s="14"/>
      <c r="QFN1029" s="14"/>
      <c r="QFO1029" s="14"/>
      <c r="QFP1029" s="14"/>
      <c r="QFQ1029" s="14"/>
      <c r="QFR1029" s="14"/>
      <c r="QFS1029" s="14"/>
      <c r="QFT1029" s="14"/>
      <c r="QFU1029" s="14"/>
      <c r="QFV1029" s="14"/>
      <c r="QFW1029" s="14"/>
      <c r="QFX1029" s="14"/>
      <c r="QFY1029" s="14"/>
      <c r="QFZ1029" s="14"/>
      <c r="QGA1029" s="14"/>
      <c r="QGB1029" s="14"/>
      <c r="QGC1029" s="14"/>
      <c r="QGD1029" s="14"/>
      <c r="QGE1029" s="14"/>
      <c r="QGF1029" s="14"/>
      <c r="QGG1029" s="14"/>
      <c r="QGH1029" s="14"/>
      <c r="QGI1029" s="14"/>
      <c r="QGJ1029" s="14"/>
      <c r="QGK1029" s="14"/>
      <c r="QGL1029" s="14"/>
      <c r="QGM1029" s="14"/>
      <c r="QGN1029" s="14"/>
      <c r="QGO1029" s="14"/>
      <c r="QGP1029" s="14"/>
      <c r="QGQ1029" s="14"/>
      <c r="QGR1029" s="14"/>
      <c r="QGS1029" s="14"/>
      <c r="QGT1029" s="14"/>
      <c r="QGU1029" s="14"/>
      <c r="QGV1029" s="14"/>
      <c r="QGW1029" s="14"/>
      <c r="QGX1029" s="14"/>
      <c r="QGY1029" s="14"/>
      <c r="QGZ1029" s="14"/>
      <c r="QHA1029" s="14"/>
      <c r="QHB1029" s="14"/>
      <c r="QHC1029" s="14"/>
      <c r="QHD1029" s="14"/>
      <c r="QHE1029" s="14"/>
      <c r="QHF1029" s="14"/>
      <c r="QHG1029" s="14"/>
      <c r="QHH1029" s="14"/>
      <c r="QHI1029" s="14"/>
      <c r="QHJ1029" s="14"/>
      <c r="QHK1029" s="14"/>
      <c r="QHL1029" s="14"/>
      <c r="QHM1029" s="14"/>
      <c r="QHN1029" s="14"/>
      <c r="QHO1029" s="14"/>
      <c r="QHP1029" s="14"/>
      <c r="QHQ1029" s="14"/>
      <c r="QHR1029" s="14"/>
      <c r="QHS1029" s="14"/>
      <c r="QHT1029" s="14"/>
      <c r="QHU1029" s="14"/>
      <c r="QHV1029" s="14"/>
      <c r="QHW1029" s="14"/>
      <c r="QHX1029" s="14"/>
      <c r="QHY1029" s="14"/>
      <c r="QHZ1029" s="14"/>
      <c r="QIA1029" s="14"/>
      <c r="QIB1029" s="14"/>
      <c r="QIC1029" s="14"/>
      <c r="QID1029" s="14"/>
      <c r="QIE1029" s="14"/>
      <c r="QIF1029" s="14"/>
      <c r="QIG1029" s="14"/>
      <c r="QIH1029" s="14"/>
      <c r="QII1029" s="14"/>
      <c r="QIJ1029" s="14"/>
      <c r="QIK1029" s="14"/>
      <c r="QIL1029" s="14"/>
      <c r="QIM1029" s="14"/>
      <c r="QIN1029" s="14"/>
      <c r="QIO1029" s="14"/>
      <c r="QIP1029" s="14"/>
      <c r="QIQ1029" s="14"/>
      <c r="QIR1029" s="14"/>
      <c r="QIS1029" s="14"/>
      <c r="QIT1029" s="14"/>
      <c r="QIU1029" s="14"/>
      <c r="QIV1029" s="14"/>
      <c r="QIW1029" s="14"/>
      <c r="QIX1029" s="14"/>
      <c r="QIY1029" s="14"/>
      <c r="QIZ1029" s="14"/>
      <c r="QJA1029" s="14"/>
      <c r="QJB1029" s="14"/>
      <c r="QJC1029" s="14"/>
      <c r="QJD1029" s="14"/>
      <c r="QJE1029" s="14"/>
      <c r="QJF1029" s="14"/>
      <c r="QJG1029" s="14"/>
      <c r="QJH1029" s="14"/>
      <c r="QJI1029" s="14"/>
      <c r="QJJ1029" s="14"/>
      <c r="QJK1029" s="14"/>
      <c r="QJL1029" s="14"/>
      <c r="QJM1029" s="14"/>
      <c r="QJN1029" s="14"/>
      <c r="QJO1029" s="14"/>
      <c r="QJP1029" s="14"/>
      <c r="QJQ1029" s="14"/>
      <c r="QJR1029" s="14"/>
      <c r="QJS1029" s="14"/>
      <c r="QJT1029" s="14"/>
      <c r="QJU1029" s="14"/>
      <c r="QJV1029" s="14"/>
      <c r="QJW1029" s="14"/>
      <c r="QJX1029" s="14"/>
      <c r="QJY1029" s="14"/>
      <c r="QJZ1029" s="14"/>
      <c r="QKA1029" s="14"/>
      <c r="QKB1029" s="14"/>
      <c r="QKC1029" s="14"/>
      <c r="QKD1029" s="14"/>
      <c r="QKE1029" s="14"/>
      <c r="QKF1029" s="14"/>
      <c r="QKG1029" s="14"/>
      <c r="QKH1029" s="14"/>
      <c r="QKI1029" s="14"/>
      <c r="QKJ1029" s="14"/>
      <c r="QKK1029" s="14"/>
      <c r="QKL1029" s="14"/>
      <c r="QKM1029" s="14"/>
      <c r="QKN1029" s="14"/>
      <c r="QKO1029" s="14"/>
      <c r="QKP1029" s="14"/>
      <c r="QKQ1029" s="14"/>
      <c r="QKR1029" s="14"/>
      <c r="QKS1029" s="14"/>
      <c r="QKT1029" s="14"/>
      <c r="QKU1029" s="14"/>
      <c r="QKV1029" s="14"/>
      <c r="QKW1029" s="14"/>
      <c r="QKX1029" s="14"/>
      <c r="QKY1029" s="14"/>
      <c r="QKZ1029" s="14"/>
      <c r="QLA1029" s="14"/>
      <c r="QLB1029" s="14"/>
      <c r="QLC1029" s="14"/>
      <c r="QLD1029" s="14"/>
      <c r="QLE1029" s="14"/>
      <c r="QLF1029" s="14"/>
      <c r="QLG1029" s="14"/>
      <c r="QLH1029" s="14"/>
      <c r="QLI1029" s="14"/>
      <c r="QLJ1029" s="14"/>
      <c r="QLK1029" s="14"/>
      <c r="QLL1029" s="14"/>
      <c r="QLM1029" s="14"/>
      <c r="QLN1029" s="14"/>
      <c r="QLO1029" s="14"/>
      <c r="QLP1029" s="14"/>
      <c r="QLQ1029" s="14"/>
      <c r="QLR1029" s="14"/>
      <c r="QLS1029" s="14"/>
      <c r="QLT1029" s="14"/>
      <c r="QLU1029" s="14"/>
      <c r="QLV1029" s="14"/>
      <c r="QLW1029" s="14"/>
      <c r="QLX1029" s="14"/>
      <c r="QLY1029" s="14"/>
      <c r="QLZ1029" s="14"/>
      <c r="QMA1029" s="14"/>
      <c r="QMB1029" s="14"/>
      <c r="QMC1029" s="14"/>
      <c r="QMD1029" s="14"/>
      <c r="QME1029" s="14"/>
      <c r="QMF1029" s="14"/>
      <c r="QMG1029" s="14"/>
      <c r="QMH1029" s="14"/>
      <c r="QMI1029" s="14"/>
      <c r="QMJ1029" s="14"/>
      <c r="QMK1029" s="14"/>
      <c r="QML1029" s="14"/>
      <c r="QMM1029" s="14"/>
      <c r="QMN1029" s="14"/>
      <c r="QMO1029" s="14"/>
      <c r="QMP1029" s="14"/>
      <c r="QMQ1029" s="14"/>
      <c r="QMR1029" s="14"/>
      <c r="QMS1029" s="14"/>
      <c r="QMT1029" s="14"/>
      <c r="QMU1029" s="14"/>
      <c r="QMV1029" s="14"/>
      <c r="QMW1029" s="14"/>
      <c r="QMX1029" s="14"/>
      <c r="QMY1029" s="14"/>
      <c r="QMZ1029" s="14"/>
      <c r="QNA1029" s="14"/>
      <c r="QNB1029" s="14"/>
      <c r="QNC1029" s="14"/>
      <c r="QND1029" s="14"/>
      <c r="QNE1029" s="14"/>
      <c r="QNF1029" s="14"/>
      <c r="QNG1029" s="14"/>
      <c r="QNH1029" s="14"/>
      <c r="QNI1029" s="14"/>
      <c r="QNJ1029" s="14"/>
      <c r="QNK1029" s="14"/>
      <c r="QNL1029" s="14"/>
      <c r="QNM1029" s="14"/>
      <c r="QNN1029" s="14"/>
      <c r="QNO1029" s="14"/>
      <c r="QNP1029" s="14"/>
      <c r="QNQ1029" s="14"/>
      <c r="QNR1029" s="14"/>
      <c r="QNS1029" s="14"/>
      <c r="QNT1029" s="14"/>
      <c r="QNU1029" s="14"/>
      <c r="QNV1029" s="14"/>
      <c r="QNW1029" s="14"/>
      <c r="QNX1029" s="14"/>
      <c r="QNY1029" s="14"/>
      <c r="QNZ1029" s="14"/>
      <c r="QOA1029" s="14"/>
      <c r="QOB1029" s="14"/>
      <c r="QOC1029" s="14"/>
      <c r="QOD1029" s="14"/>
      <c r="QOE1029" s="14"/>
      <c r="QOF1029" s="14"/>
      <c r="QOG1029" s="14"/>
      <c r="QOH1029" s="14"/>
      <c r="QOI1029" s="14"/>
      <c r="QOJ1029" s="14"/>
      <c r="QOK1029" s="14"/>
      <c r="QOL1029" s="14"/>
      <c r="QOM1029" s="14"/>
      <c r="QON1029" s="14"/>
      <c r="QOO1029" s="14"/>
      <c r="QOP1029" s="14"/>
      <c r="QOQ1029" s="14"/>
      <c r="QOR1029" s="14"/>
      <c r="QOS1029" s="14"/>
      <c r="QOT1029" s="14"/>
      <c r="QOU1029" s="14"/>
      <c r="QOV1029" s="14"/>
      <c r="QOW1029" s="14"/>
      <c r="QOX1029" s="14"/>
      <c r="QOY1029" s="14"/>
      <c r="QOZ1029" s="14"/>
      <c r="QPA1029" s="14"/>
      <c r="QPB1029" s="14"/>
      <c r="QPC1029" s="14"/>
      <c r="QPD1029" s="14"/>
      <c r="QPE1029" s="14"/>
      <c r="QPF1029" s="14"/>
      <c r="QPG1029" s="14"/>
      <c r="QPH1029" s="14"/>
      <c r="QPI1029" s="14"/>
      <c r="QPJ1029" s="14"/>
      <c r="QPK1029" s="14"/>
      <c r="QPL1029" s="14"/>
      <c r="QPM1029" s="14"/>
      <c r="QPN1029" s="14"/>
      <c r="QPO1029" s="14"/>
      <c r="QPP1029" s="14"/>
      <c r="QPQ1029" s="14"/>
      <c r="QPR1029" s="14"/>
      <c r="QPS1029" s="14"/>
      <c r="QPT1029" s="14"/>
      <c r="QPU1029" s="14"/>
      <c r="QPV1029" s="14"/>
      <c r="QPW1029" s="14"/>
      <c r="QPX1029" s="14"/>
      <c r="QPY1029" s="14"/>
      <c r="QPZ1029" s="14"/>
      <c r="QQA1029" s="14"/>
      <c r="QQB1029" s="14"/>
      <c r="QQC1029" s="14"/>
      <c r="QQD1029" s="14"/>
      <c r="QQE1029" s="14"/>
      <c r="QQF1029" s="14"/>
      <c r="QQG1029" s="14"/>
      <c r="QQH1029" s="14"/>
      <c r="QQI1029" s="14"/>
      <c r="QQJ1029" s="14"/>
      <c r="QQK1029" s="14"/>
      <c r="QQL1029" s="14"/>
      <c r="QQM1029" s="14"/>
      <c r="QQN1029" s="14"/>
      <c r="QQO1029" s="14"/>
      <c r="QQP1029" s="14"/>
      <c r="QQQ1029" s="14"/>
      <c r="QQR1029" s="14"/>
      <c r="QQS1029" s="14"/>
      <c r="QQT1029" s="14"/>
      <c r="QQU1029" s="14"/>
      <c r="QQV1029" s="14"/>
      <c r="QQW1029" s="14"/>
      <c r="QQX1029" s="14"/>
      <c r="QQY1029" s="14"/>
      <c r="QQZ1029" s="14"/>
      <c r="QRA1029" s="14"/>
      <c r="QRB1029" s="14"/>
      <c r="QRC1029" s="14"/>
      <c r="QRD1029" s="14"/>
      <c r="QRE1029" s="14"/>
      <c r="QRF1029" s="14"/>
      <c r="QRG1029" s="14"/>
      <c r="QRH1029" s="14"/>
      <c r="QRI1029" s="14"/>
      <c r="QRJ1029" s="14"/>
      <c r="QRK1029" s="14"/>
      <c r="QRL1029" s="14"/>
      <c r="QRM1029" s="14"/>
      <c r="QRN1029" s="14"/>
      <c r="QRO1029" s="14"/>
      <c r="QRP1029" s="14"/>
      <c r="QRQ1029" s="14"/>
      <c r="QRR1029" s="14"/>
      <c r="QRS1029" s="14"/>
      <c r="QRT1029" s="14"/>
      <c r="QRU1029" s="14"/>
      <c r="QRV1029" s="14"/>
      <c r="QRW1029" s="14"/>
      <c r="QRX1029" s="14"/>
      <c r="QRY1029" s="14"/>
      <c r="QRZ1029" s="14"/>
      <c r="QSA1029" s="14"/>
      <c r="QSB1029" s="14"/>
      <c r="QSC1029" s="14"/>
      <c r="QSD1029" s="14"/>
      <c r="QSE1029" s="14"/>
      <c r="QSF1029" s="14"/>
      <c r="QSG1029" s="14"/>
      <c r="QSH1029" s="14"/>
      <c r="QSI1029" s="14"/>
      <c r="QSJ1029" s="14"/>
      <c r="QSK1029" s="14"/>
      <c r="QSL1029" s="14"/>
      <c r="QSM1029" s="14"/>
      <c r="QSN1029" s="14"/>
      <c r="QSO1029" s="14"/>
      <c r="QSP1029" s="14"/>
      <c r="QSQ1029" s="14"/>
      <c r="QSR1029" s="14"/>
      <c r="QSS1029" s="14"/>
      <c r="QST1029" s="14"/>
      <c r="QSU1029" s="14"/>
      <c r="QSV1029" s="14"/>
      <c r="QSW1029" s="14"/>
      <c r="QSX1029" s="14"/>
      <c r="QSY1029" s="14"/>
      <c r="QSZ1029" s="14"/>
      <c r="QTA1029" s="14"/>
      <c r="QTB1029" s="14"/>
      <c r="QTC1029" s="14"/>
      <c r="QTD1029" s="14"/>
      <c r="QTE1029" s="14"/>
      <c r="QTF1029" s="14"/>
      <c r="QTG1029" s="14"/>
      <c r="QTH1029" s="14"/>
      <c r="QTI1029" s="14"/>
      <c r="QTJ1029" s="14"/>
      <c r="QTK1029" s="14"/>
      <c r="QTL1029" s="14"/>
      <c r="QTM1029" s="14"/>
      <c r="QTN1029" s="14"/>
      <c r="QTO1029" s="14"/>
      <c r="QTP1029" s="14"/>
      <c r="QTQ1029" s="14"/>
      <c r="QTR1029" s="14"/>
      <c r="QTS1029" s="14"/>
      <c r="QTT1029" s="14"/>
      <c r="QTU1029" s="14"/>
      <c r="QTV1029" s="14"/>
      <c r="QTW1029" s="14"/>
      <c r="QTX1029" s="14"/>
      <c r="QTY1029" s="14"/>
      <c r="QTZ1029" s="14"/>
      <c r="QUA1029" s="14"/>
      <c r="QUB1029" s="14"/>
      <c r="QUC1029" s="14"/>
      <c r="QUD1029" s="14"/>
      <c r="QUE1029" s="14"/>
      <c r="QUF1029" s="14"/>
      <c r="QUG1029" s="14"/>
      <c r="QUH1029" s="14"/>
      <c r="QUI1029" s="14"/>
      <c r="QUJ1029" s="14"/>
      <c r="QUK1029" s="14"/>
      <c r="QUL1029" s="14"/>
      <c r="QUM1029" s="14"/>
      <c r="QUN1029" s="14"/>
      <c r="QUO1029" s="14"/>
      <c r="QUP1029" s="14"/>
      <c r="QUQ1029" s="14"/>
      <c r="QUR1029" s="14"/>
      <c r="QUS1029" s="14"/>
      <c r="QUT1029" s="14"/>
      <c r="QUU1029" s="14"/>
      <c r="QUV1029" s="14"/>
      <c r="QUW1029" s="14"/>
      <c r="QUX1029" s="14"/>
      <c r="QUY1029" s="14"/>
      <c r="QUZ1029" s="14"/>
      <c r="QVA1029" s="14"/>
      <c r="QVB1029" s="14"/>
      <c r="QVC1029" s="14"/>
      <c r="QVD1029" s="14"/>
      <c r="QVE1029" s="14"/>
      <c r="QVF1029" s="14"/>
      <c r="QVG1029" s="14"/>
      <c r="QVH1029" s="14"/>
      <c r="QVI1029" s="14"/>
      <c r="QVJ1029" s="14"/>
      <c r="QVK1029" s="14"/>
      <c r="QVL1029" s="14"/>
      <c r="QVM1029" s="14"/>
      <c r="QVN1029" s="14"/>
      <c r="QVO1029" s="14"/>
      <c r="QVP1029" s="14"/>
      <c r="QVQ1029" s="14"/>
      <c r="QVR1029" s="14"/>
      <c r="QVS1029" s="14"/>
      <c r="QVT1029" s="14"/>
      <c r="QVU1029" s="14"/>
      <c r="QVV1029" s="14"/>
      <c r="QVW1029" s="14"/>
      <c r="QVX1029" s="14"/>
      <c r="QVY1029" s="14"/>
      <c r="QVZ1029" s="14"/>
      <c r="QWA1029" s="14"/>
      <c r="QWB1029" s="14"/>
      <c r="QWC1029" s="14"/>
      <c r="QWD1029" s="14"/>
      <c r="QWE1029" s="14"/>
      <c r="QWF1029" s="14"/>
      <c r="QWG1029" s="14"/>
      <c r="QWH1029" s="14"/>
      <c r="QWI1029" s="14"/>
      <c r="QWJ1029" s="14"/>
      <c r="QWK1029" s="14"/>
      <c r="QWL1029" s="14"/>
      <c r="QWM1029" s="14"/>
      <c r="QWN1029" s="14"/>
      <c r="QWO1029" s="14"/>
      <c r="QWP1029" s="14"/>
      <c r="QWQ1029" s="14"/>
      <c r="QWR1029" s="14"/>
      <c r="QWS1029" s="14"/>
      <c r="QWT1029" s="14"/>
      <c r="QWU1029" s="14"/>
      <c r="QWV1029" s="14"/>
      <c r="QWW1029" s="14"/>
      <c r="QWX1029" s="14"/>
      <c r="QWY1029" s="14"/>
      <c r="QWZ1029" s="14"/>
      <c r="QXA1029" s="14"/>
      <c r="QXB1029" s="14"/>
      <c r="QXC1029" s="14"/>
      <c r="QXD1029" s="14"/>
      <c r="QXE1029" s="14"/>
      <c r="QXF1029" s="14"/>
      <c r="QXG1029" s="14"/>
      <c r="QXH1029" s="14"/>
      <c r="QXI1029" s="14"/>
      <c r="QXJ1029" s="14"/>
      <c r="QXK1029" s="14"/>
      <c r="QXL1029" s="14"/>
      <c r="QXM1029" s="14"/>
      <c r="QXN1029" s="14"/>
      <c r="QXO1029" s="14"/>
      <c r="QXP1029" s="14"/>
      <c r="QXQ1029" s="14"/>
      <c r="QXR1029" s="14"/>
      <c r="QXS1029" s="14"/>
      <c r="QXT1029" s="14"/>
      <c r="QXU1029" s="14"/>
      <c r="QXV1029" s="14"/>
      <c r="QXW1029" s="14"/>
      <c r="QXX1029" s="14"/>
      <c r="QXY1029" s="14"/>
      <c r="QXZ1029" s="14"/>
      <c r="QYA1029" s="14"/>
      <c r="QYB1029" s="14"/>
      <c r="QYC1029" s="14"/>
      <c r="QYD1029" s="14"/>
      <c r="QYE1029" s="14"/>
      <c r="QYF1029" s="14"/>
      <c r="QYG1029" s="14"/>
      <c r="QYH1029" s="14"/>
      <c r="QYI1029" s="14"/>
      <c r="QYJ1029" s="14"/>
      <c r="QYK1029" s="14"/>
      <c r="QYL1029" s="14"/>
      <c r="QYM1029" s="14"/>
      <c r="QYN1029" s="14"/>
      <c r="QYO1029" s="14"/>
      <c r="QYP1029" s="14"/>
      <c r="QYQ1029" s="14"/>
      <c r="QYR1029" s="14"/>
      <c r="QYS1029" s="14"/>
      <c r="QYT1029" s="14"/>
      <c r="QYU1029" s="14"/>
      <c r="QYV1029" s="14"/>
      <c r="QYW1029" s="14"/>
      <c r="QYX1029" s="14"/>
      <c r="QYY1029" s="14"/>
      <c r="QYZ1029" s="14"/>
      <c r="QZA1029" s="14"/>
      <c r="QZB1029" s="14"/>
      <c r="QZC1029" s="14"/>
      <c r="QZD1029" s="14"/>
      <c r="QZE1029" s="14"/>
      <c r="QZF1029" s="14"/>
      <c r="QZG1029" s="14"/>
      <c r="QZH1029" s="14"/>
      <c r="QZI1029" s="14"/>
      <c r="QZJ1029" s="14"/>
      <c r="QZK1029" s="14"/>
      <c r="QZL1029" s="14"/>
      <c r="QZM1029" s="14"/>
      <c r="QZN1029" s="14"/>
      <c r="QZO1029" s="14"/>
      <c r="QZP1029" s="14"/>
      <c r="QZQ1029" s="14"/>
      <c r="QZR1029" s="14"/>
      <c r="QZS1029" s="14"/>
      <c r="QZT1029" s="14"/>
      <c r="QZU1029" s="14"/>
      <c r="QZV1029" s="14"/>
      <c r="QZW1029" s="14"/>
      <c r="QZX1029" s="14"/>
      <c r="QZY1029" s="14"/>
      <c r="QZZ1029" s="14"/>
      <c r="RAA1029" s="14"/>
      <c r="RAB1029" s="14"/>
      <c r="RAC1029" s="14"/>
      <c r="RAD1029" s="14"/>
      <c r="RAE1029" s="14"/>
      <c r="RAF1029" s="14"/>
      <c r="RAG1029" s="14"/>
      <c r="RAH1029" s="14"/>
      <c r="RAI1029" s="14"/>
      <c r="RAJ1029" s="14"/>
      <c r="RAK1029" s="14"/>
      <c r="RAL1029" s="14"/>
      <c r="RAM1029" s="14"/>
      <c r="RAN1029" s="14"/>
      <c r="RAO1029" s="14"/>
      <c r="RAP1029" s="14"/>
      <c r="RAQ1029" s="14"/>
      <c r="RAR1029" s="14"/>
      <c r="RAS1029" s="14"/>
      <c r="RAT1029" s="14"/>
      <c r="RAU1029" s="14"/>
      <c r="RAV1029" s="14"/>
      <c r="RAW1029" s="14"/>
      <c r="RAX1029" s="14"/>
      <c r="RAY1029" s="14"/>
      <c r="RAZ1029" s="14"/>
      <c r="RBA1029" s="14"/>
      <c r="RBB1029" s="14"/>
      <c r="RBC1029" s="14"/>
      <c r="RBD1029" s="14"/>
      <c r="RBE1029" s="14"/>
      <c r="RBF1029" s="14"/>
      <c r="RBG1029" s="14"/>
      <c r="RBH1029" s="14"/>
      <c r="RBI1029" s="14"/>
      <c r="RBJ1029" s="14"/>
      <c r="RBK1029" s="14"/>
      <c r="RBL1029" s="14"/>
      <c r="RBM1029" s="14"/>
      <c r="RBN1029" s="14"/>
      <c r="RBO1029" s="14"/>
      <c r="RBP1029" s="14"/>
      <c r="RBQ1029" s="14"/>
      <c r="RBR1029" s="14"/>
      <c r="RBS1029" s="14"/>
      <c r="RBT1029" s="14"/>
      <c r="RBU1029" s="14"/>
      <c r="RBV1029" s="14"/>
      <c r="RBW1029" s="14"/>
      <c r="RBX1029" s="14"/>
      <c r="RBY1029" s="14"/>
      <c r="RBZ1029" s="14"/>
      <c r="RCA1029" s="14"/>
      <c r="RCB1029" s="14"/>
      <c r="RCC1029" s="14"/>
      <c r="RCD1029" s="14"/>
      <c r="RCE1029" s="14"/>
      <c r="RCF1029" s="14"/>
      <c r="RCG1029" s="14"/>
      <c r="RCH1029" s="14"/>
      <c r="RCI1029" s="14"/>
      <c r="RCJ1029" s="14"/>
      <c r="RCK1029" s="14"/>
      <c r="RCL1029" s="14"/>
      <c r="RCM1029" s="14"/>
      <c r="RCN1029" s="14"/>
      <c r="RCO1029" s="14"/>
      <c r="RCP1029" s="14"/>
      <c r="RCQ1029" s="14"/>
      <c r="RCR1029" s="14"/>
      <c r="RCS1029" s="14"/>
      <c r="RCT1029" s="14"/>
      <c r="RCU1029" s="14"/>
      <c r="RCV1029" s="14"/>
      <c r="RCW1029" s="14"/>
      <c r="RCX1029" s="14"/>
      <c r="RCY1029" s="14"/>
      <c r="RCZ1029" s="14"/>
      <c r="RDA1029" s="14"/>
      <c r="RDB1029" s="14"/>
      <c r="RDC1029" s="14"/>
      <c r="RDD1029" s="14"/>
      <c r="RDE1029" s="14"/>
      <c r="RDF1029" s="14"/>
      <c r="RDG1029" s="14"/>
      <c r="RDH1029" s="14"/>
      <c r="RDI1029" s="14"/>
      <c r="RDJ1029" s="14"/>
      <c r="RDK1029" s="14"/>
      <c r="RDL1029" s="14"/>
      <c r="RDM1029" s="14"/>
      <c r="RDN1029" s="14"/>
      <c r="RDO1029" s="14"/>
      <c r="RDP1029" s="14"/>
      <c r="RDQ1029" s="14"/>
      <c r="RDR1029" s="14"/>
      <c r="RDS1029" s="14"/>
      <c r="RDT1029" s="14"/>
      <c r="RDU1029" s="14"/>
      <c r="RDV1029" s="14"/>
      <c r="RDW1029" s="14"/>
      <c r="RDX1029" s="14"/>
      <c r="RDY1029" s="14"/>
      <c r="RDZ1029" s="14"/>
      <c r="REA1029" s="14"/>
      <c r="REB1029" s="14"/>
      <c r="REC1029" s="14"/>
      <c r="RED1029" s="14"/>
      <c r="REE1029" s="14"/>
      <c r="REF1029" s="14"/>
      <c r="REG1029" s="14"/>
      <c r="REH1029" s="14"/>
      <c r="REI1029" s="14"/>
      <c r="REJ1029" s="14"/>
      <c r="REK1029" s="14"/>
      <c r="REL1029" s="14"/>
      <c r="REM1029" s="14"/>
      <c r="REN1029" s="14"/>
      <c r="REO1029" s="14"/>
      <c r="REP1029" s="14"/>
      <c r="REQ1029" s="14"/>
      <c r="RER1029" s="14"/>
      <c r="RES1029" s="14"/>
      <c r="RET1029" s="14"/>
      <c r="REU1029" s="14"/>
      <c r="REV1029" s="14"/>
      <c r="REW1029" s="14"/>
      <c r="REX1029" s="14"/>
      <c r="REY1029" s="14"/>
      <c r="REZ1029" s="14"/>
      <c r="RFA1029" s="14"/>
      <c r="RFB1029" s="14"/>
      <c r="RFC1029" s="14"/>
      <c r="RFD1029" s="14"/>
      <c r="RFE1029" s="14"/>
      <c r="RFF1029" s="14"/>
      <c r="RFG1029" s="14"/>
      <c r="RFH1029" s="14"/>
      <c r="RFI1029" s="14"/>
      <c r="RFJ1029" s="14"/>
      <c r="RFK1029" s="14"/>
      <c r="RFL1029" s="14"/>
      <c r="RFM1029" s="14"/>
      <c r="RFN1029" s="14"/>
      <c r="RFO1029" s="14"/>
      <c r="RFP1029" s="14"/>
      <c r="RFQ1029" s="14"/>
      <c r="RFR1029" s="14"/>
      <c r="RFS1029" s="14"/>
      <c r="RFT1029" s="14"/>
      <c r="RFU1029" s="14"/>
      <c r="RFV1029" s="14"/>
      <c r="RFW1029" s="14"/>
      <c r="RFX1029" s="14"/>
      <c r="RFY1029" s="14"/>
      <c r="RFZ1029" s="14"/>
      <c r="RGA1029" s="14"/>
      <c r="RGB1029" s="14"/>
      <c r="RGC1029" s="14"/>
      <c r="RGD1029" s="14"/>
      <c r="RGE1029" s="14"/>
      <c r="RGF1029" s="14"/>
      <c r="RGG1029" s="14"/>
      <c r="RGH1029" s="14"/>
      <c r="RGI1029" s="14"/>
      <c r="RGJ1029" s="14"/>
      <c r="RGK1029" s="14"/>
      <c r="RGL1029" s="14"/>
      <c r="RGM1029" s="14"/>
      <c r="RGN1029" s="14"/>
      <c r="RGO1029" s="14"/>
      <c r="RGP1029" s="14"/>
      <c r="RGQ1029" s="14"/>
      <c r="RGR1029" s="14"/>
      <c r="RGS1029" s="14"/>
      <c r="RGT1029" s="14"/>
      <c r="RGU1029" s="14"/>
      <c r="RGV1029" s="14"/>
      <c r="RGW1029" s="14"/>
      <c r="RGX1029" s="14"/>
      <c r="RGY1029" s="14"/>
      <c r="RGZ1029" s="14"/>
      <c r="RHA1029" s="14"/>
      <c r="RHB1029" s="14"/>
      <c r="RHC1029" s="14"/>
      <c r="RHD1029" s="14"/>
      <c r="RHE1029" s="14"/>
      <c r="RHF1029" s="14"/>
      <c r="RHG1029" s="14"/>
      <c r="RHH1029" s="14"/>
      <c r="RHI1029" s="14"/>
      <c r="RHJ1029" s="14"/>
      <c r="RHK1029" s="14"/>
      <c r="RHL1029" s="14"/>
      <c r="RHM1029" s="14"/>
      <c r="RHN1029" s="14"/>
      <c r="RHO1029" s="14"/>
      <c r="RHP1029" s="14"/>
      <c r="RHQ1029" s="14"/>
      <c r="RHR1029" s="14"/>
      <c r="RHS1029" s="14"/>
      <c r="RHT1029" s="14"/>
      <c r="RHU1029" s="14"/>
      <c r="RHV1029" s="14"/>
      <c r="RHW1029" s="14"/>
      <c r="RHX1029" s="14"/>
      <c r="RHY1029" s="14"/>
      <c r="RHZ1029" s="14"/>
      <c r="RIA1029" s="14"/>
      <c r="RIB1029" s="14"/>
      <c r="RIC1029" s="14"/>
      <c r="RID1029" s="14"/>
      <c r="RIE1029" s="14"/>
      <c r="RIF1029" s="14"/>
      <c r="RIG1029" s="14"/>
      <c r="RIH1029" s="14"/>
      <c r="RII1029" s="14"/>
      <c r="RIJ1029" s="14"/>
      <c r="RIK1029" s="14"/>
      <c r="RIL1029" s="14"/>
      <c r="RIM1029" s="14"/>
      <c r="RIN1029" s="14"/>
      <c r="RIO1029" s="14"/>
      <c r="RIP1029" s="14"/>
      <c r="RIQ1029" s="14"/>
      <c r="RIR1029" s="14"/>
      <c r="RIS1029" s="14"/>
      <c r="RIT1029" s="14"/>
      <c r="RIU1029" s="14"/>
      <c r="RIV1029" s="14"/>
      <c r="RIW1029" s="14"/>
      <c r="RIX1029" s="14"/>
      <c r="RIY1029" s="14"/>
      <c r="RIZ1029" s="14"/>
      <c r="RJA1029" s="14"/>
      <c r="RJB1029" s="14"/>
      <c r="RJC1029" s="14"/>
      <c r="RJD1029" s="14"/>
      <c r="RJE1029" s="14"/>
      <c r="RJF1029" s="14"/>
      <c r="RJG1029" s="14"/>
      <c r="RJH1029" s="14"/>
      <c r="RJI1029" s="14"/>
      <c r="RJJ1029" s="14"/>
      <c r="RJK1029" s="14"/>
      <c r="RJL1029" s="14"/>
      <c r="RJM1029" s="14"/>
      <c r="RJN1029" s="14"/>
      <c r="RJO1029" s="14"/>
      <c r="RJP1029" s="14"/>
      <c r="RJQ1029" s="14"/>
      <c r="RJR1029" s="14"/>
      <c r="RJS1029" s="14"/>
      <c r="RJT1029" s="14"/>
      <c r="RJU1029" s="14"/>
      <c r="RJV1029" s="14"/>
      <c r="RJW1029" s="14"/>
      <c r="RJX1029" s="14"/>
      <c r="RJY1029" s="14"/>
      <c r="RJZ1029" s="14"/>
      <c r="RKA1029" s="14"/>
      <c r="RKB1029" s="14"/>
      <c r="RKC1029" s="14"/>
      <c r="RKD1029" s="14"/>
      <c r="RKE1029" s="14"/>
      <c r="RKF1029" s="14"/>
      <c r="RKG1029" s="14"/>
      <c r="RKH1029" s="14"/>
      <c r="RKI1029" s="14"/>
      <c r="RKJ1029" s="14"/>
      <c r="RKK1029" s="14"/>
      <c r="RKL1029" s="14"/>
      <c r="RKM1029" s="14"/>
      <c r="RKN1029" s="14"/>
      <c r="RKO1029" s="14"/>
      <c r="RKP1029" s="14"/>
      <c r="RKQ1029" s="14"/>
      <c r="RKR1029" s="14"/>
      <c r="RKS1029" s="14"/>
      <c r="RKT1029" s="14"/>
      <c r="RKU1029" s="14"/>
      <c r="RKV1029" s="14"/>
      <c r="RKW1029" s="14"/>
      <c r="RKX1029" s="14"/>
      <c r="RKY1029" s="14"/>
      <c r="RKZ1029" s="14"/>
      <c r="RLA1029" s="14"/>
      <c r="RLB1029" s="14"/>
      <c r="RLC1029" s="14"/>
      <c r="RLD1029" s="14"/>
      <c r="RLE1029" s="14"/>
      <c r="RLF1029" s="14"/>
      <c r="RLG1029" s="14"/>
      <c r="RLH1029" s="14"/>
      <c r="RLI1029" s="14"/>
      <c r="RLJ1029" s="14"/>
      <c r="RLK1029" s="14"/>
      <c r="RLL1029" s="14"/>
      <c r="RLM1029" s="14"/>
      <c r="RLN1029" s="14"/>
      <c r="RLO1029" s="14"/>
      <c r="RLP1029" s="14"/>
      <c r="RLQ1029" s="14"/>
      <c r="RLR1029" s="14"/>
      <c r="RLS1029" s="14"/>
      <c r="RLT1029" s="14"/>
      <c r="RLU1029" s="14"/>
      <c r="RLV1029" s="14"/>
      <c r="RLW1029" s="14"/>
      <c r="RLX1029" s="14"/>
      <c r="RLY1029" s="14"/>
      <c r="RLZ1029" s="14"/>
      <c r="RMA1029" s="14"/>
      <c r="RMB1029" s="14"/>
      <c r="RMC1029" s="14"/>
      <c r="RMD1029" s="14"/>
      <c r="RME1029" s="14"/>
      <c r="RMF1029" s="14"/>
      <c r="RMG1029" s="14"/>
      <c r="RMH1029" s="14"/>
      <c r="RMI1029" s="14"/>
      <c r="RMJ1029" s="14"/>
      <c r="RMK1029" s="14"/>
      <c r="RML1029" s="14"/>
      <c r="RMM1029" s="14"/>
      <c r="RMN1029" s="14"/>
      <c r="RMO1029" s="14"/>
      <c r="RMP1029" s="14"/>
      <c r="RMQ1029" s="14"/>
      <c r="RMR1029" s="14"/>
      <c r="RMS1029" s="14"/>
      <c r="RMT1029" s="14"/>
      <c r="RMU1029" s="14"/>
      <c r="RMV1029" s="14"/>
      <c r="RMW1029" s="14"/>
      <c r="RMX1029" s="14"/>
      <c r="RMY1029" s="14"/>
      <c r="RMZ1029" s="14"/>
      <c r="RNA1029" s="14"/>
      <c r="RNB1029" s="14"/>
      <c r="RNC1029" s="14"/>
      <c r="RND1029" s="14"/>
      <c r="RNE1029" s="14"/>
      <c r="RNF1029" s="14"/>
      <c r="RNG1029" s="14"/>
      <c r="RNH1029" s="14"/>
      <c r="RNI1029" s="14"/>
      <c r="RNJ1029" s="14"/>
      <c r="RNK1029" s="14"/>
      <c r="RNL1029" s="14"/>
      <c r="RNM1029" s="14"/>
      <c r="RNN1029" s="14"/>
      <c r="RNO1029" s="14"/>
      <c r="RNP1029" s="14"/>
      <c r="RNQ1029" s="14"/>
      <c r="RNR1029" s="14"/>
      <c r="RNS1029" s="14"/>
      <c r="RNT1029" s="14"/>
      <c r="RNU1029" s="14"/>
      <c r="RNV1029" s="14"/>
      <c r="RNW1029" s="14"/>
      <c r="RNX1029" s="14"/>
      <c r="RNY1029" s="14"/>
      <c r="RNZ1029" s="14"/>
      <c r="ROA1029" s="14"/>
      <c r="ROB1029" s="14"/>
      <c r="ROC1029" s="14"/>
      <c r="ROD1029" s="14"/>
      <c r="ROE1029" s="14"/>
      <c r="ROF1029" s="14"/>
      <c r="ROG1029" s="14"/>
      <c r="ROH1029" s="14"/>
      <c r="ROI1029" s="14"/>
      <c r="ROJ1029" s="14"/>
      <c r="ROK1029" s="14"/>
      <c r="ROL1029" s="14"/>
      <c r="ROM1029" s="14"/>
      <c r="RON1029" s="14"/>
      <c r="ROO1029" s="14"/>
      <c r="ROP1029" s="14"/>
      <c r="ROQ1029" s="14"/>
      <c r="ROR1029" s="14"/>
      <c r="ROS1029" s="14"/>
      <c r="ROT1029" s="14"/>
      <c r="ROU1029" s="14"/>
      <c r="ROV1029" s="14"/>
      <c r="ROW1029" s="14"/>
      <c r="ROX1029" s="14"/>
      <c r="ROY1029" s="14"/>
      <c r="ROZ1029" s="14"/>
      <c r="RPA1029" s="14"/>
      <c r="RPB1029" s="14"/>
      <c r="RPC1029" s="14"/>
      <c r="RPD1029" s="14"/>
      <c r="RPE1029" s="14"/>
      <c r="RPF1029" s="14"/>
      <c r="RPG1029" s="14"/>
      <c r="RPH1029" s="14"/>
      <c r="RPI1029" s="14"/>
      <c r="RPJ1029" s="14"/>
      <c r="RPK1029" s="14"/>
      <c r="RPL1029" s="14"/>
      <c r="RPM1029" s="14"/>
      <c r="RPN1029" s="14"/>
      <c r="RPO1029" s="14"/>
      <c r="RPP1029" s="14"/>
      <c r="RPQ1029" s="14"/>
      <c r="RPR1029" s="14"/>
      <c r="RPS1029" s="14"/>
      <c r="RPT1029" s="14"/>
      <c r="RPU1029" s="14"/>
      <c r="RPV1029" s="14"/>
      <c r="RPW1029" s="14"/>
      <c r="RPX1029" s="14"/>
      <c r="RPY1029" s="14"/>
      <c r="RPZ1029" s="14"/>
      <c r="RQA1029" s="14"/>
      <c r="RQB1029" s="14"/>
      <c r="RQC1029" s="14"/>
      <c r="RQD1029" s="14"/>
      <c r="RQE1029" s="14"/>
      <c r="RQF1029" s="14"/>
      <c r="RQG1029" s="14"/>
      <c r="RQH1029" s="14"/>
      <c r="RQI1029" s="14"/>
      <c r="RQJ1029" s="14"/>
      <c r="RQK1029" s="14"/>
      <c r="RQL1029" s="14"/>
      <c r="RQM1029" s="14"/>
      <c r="RQN1029" s="14"/>
      <c r="RQO1029" s="14"/>
      <c r="RQP1029" s="14"/>
      <c r="RQQ1029" s="14"/>
      <c r="RQR1029" s="14"/>
      <c r="RQS1029" s="14"/>
      <c r="RQT1029" s="14"/>
      <c r="RQU1029" s="14"/>
      <c r="RQV1029" s="14"/>
      <c r="RQW1029" s="14"/>
      <c r="RQX1029" s="14"/>
      <c r="RQY1029" s="14"/>
      <c r="RQZ1029" s="14"/>
      <c r="RRA1029" s="14"/>
      <c r="RRB1029" s="14"/>
      <c r="RRC1029" s="14"/>
      <c r="RRD1029" s="14"/>
      <c r="RRE1029" s="14"/>
      <c r="RRF1029" s="14"/>
      <c r="RRG1029" s="14"/>
      <c r="RRH1029" s="14"/>
      <c r="RRI1029" s="14"/>
      <c r="RRJ1029" s="14"/>
      <c r="RRK1029" s="14"/>
      <c r="RRL1029" s="14"/>
      <c r="RRM1029" s="14"/>
      <c r="RRN1029" s="14"/>
      <c r="RRO1029" s="14"/>
      <c r="RRP1029" s="14"/>
      <c r="RRQ1029" s="14"/>
      <c r="RRR1029" s="14"/>
      <c r="RRS1029" s="14"/>
      <c r="RRT1029" s="14"/>
      <c r="RRU1029" s="14"/>
      <c r="RRV1029" s="14"/>
      <c r="RRW1029" s="14"/>
      <c r="RRX1029" s="14"/>
      <c r="RRY1029" s="14"/>
      <c r="RRZ1029" s="14"/>
      <c r="RSA1029" s="14"/>
      <c r="RSB1029" s="14"/>
      <c r="RSC1029" s="14"/>
      <c r="RSD1029" s="14"/>
      <c r="RSE1029" s="14"/>
      <c r="RSF1029" s="14"/>
      <c r="RSG1029" s="14"/>
      <c r="RSH1029" s="14"/>
      <c r="RSI1029" s="14"/>
      <c r="RSJ1029" s="14"/>
      <c r="RSK1029" s="14"/>
      <c r="RSL1029" s="14"/>
      <c r="RSM1029" s="14"/>
      <c r="RSN1029" s="14"/>
      <c r="RSO1029" s="14"/>
      <c r="RSP1029" s="14"/>
      <c r="RSQ1029" s="14"/>
      <c r="RSR1029" s="14"/>
      <c r="RSS1029" s="14"/>
      <c r="RST1029" s="14"/>
      <c r="RSU1029" s="14"/>
      <c r="RSV1029" s="14"/>
      <c r="RSW1029" s="14"/>
      <c r="RSX1029" s="14"/>
      <c r="RSY1029" s="14"/>
      <c r="RSZ1029" s="14"/>
      <c r="RTA1029" s="14"/>
      <c r="RTB1029" s="14"/>
      <c r="RTC1029" s="14"/>
      <c r="RTD1029" s="14"/>
      <c r="RTE1029" s="14"/>
      <c r="RTF1029" s="14"/>
      <c r="RTG1029" s="14"/>
      <c r="RTH1029" s="14"/>
      <c r="RTI1029" s="14"/>
      <c r="RTJ1029" s="14"/>
      <c r="RTK1029" s="14"/>
      <c r="RTL1029" s="14"/>
      <c r="RTM1029" s="14"/>
      <c r="RTN1029" s="14"/>
      <c r="RTO1029" s="14"/>
      <c r="RTP1029" s="14"/>
      <c r="RTQ1029" s="14"/>
      <c r="RTR1029" s="14"/>
      <c r="RTS1029" s="14"/>
      <c r="RTT1029" s="14"/>
      <c r="RTU1029" s="14"/>
      <c r="RTV1029" s="14"/>
      <c r="RTW1029" s="14"/>
      <c r="RTX1029" s="14"/>
      <c r="RTY1029" s="14"/>
      <c r="RTZ1029" s="14"/>
      <c r="RUA1029" s="14"/>
      <c r="RUB1029" s="14"/>
      <c r="RUC1029" s="14"/>
      <c r="RUD1029" s="14"/>
      <c r="RUE1029" s="14"/>
      <c r="RUF1029" s="14"/>
      <c r="RUG1029" s="14"/>
      <c r="RUH1029" s="14"/>
      <c r="RUI1029" s="14"/>
      <c r="RUJ1029" s="14"/>
      <c r="RUK1029" s="14"/>
      <c r="RUL1029" s="14"/>
      <c r="RUM1029" s="14"/>
      <c r="RUN1029" s="14"/>
      <c r="RUO1029" s="14"/>
      <c r="RUP1029" s="14"/>
      <c r="RUQ1029" s="14"/>
      <c r="RUR1029" s="14"/>
      <c r="RUS1029" s="14"/>
      <c r="RUT1029" s="14"/>
      <c r="RUU1029" s="14"/>
      <c r="RUV1029" s="14"/>
      <c r="RUW1029" s="14"/>
      <c r="RUX1029" s="14"/>
      <c r="RUY1029" s="14"/>
      <c r="RUZ1029" s="14"/>
      <c r="RVA1029" s="14"/>
      <c r="RVB1029" s="14"/>
      <c r="RVC1029" s="14"/>
      <c r="RVD1029" s="14"/>
      <c r="RVE1029" s="14"/>
      <c r="RVF1029" s="14"/>
      <c r="RVG1029" s="14"/>
      <c r="RVH1029" s="14"/>
      <c r="RVI1029" s="14"/>
      <c r="RVJ1029" s="14"/>
      <c r="RVK1029" s="14"/>
      <c r="RVL1029" s="14"/>
      <c r="RVM1029" s="14"/>
      <c r="RVN1029" s="14"/>
      <c r="RVO1029" s="14"/>
      <c r="RVP1029" s="14"/>
      <c r="RVQ1029" s="14"/>
      <c r="RVR1029" s="14"/>
      <c r="RVS1029" s="14"/>
      <c r="RVT1029" s="14"/>
      <c r="RVU1029" s="14"/>
      <c r="RVV1029" s="14"/>
      <c r="RVW1029" s="14"/>
      <c r="RVX1029" s="14"/>
      <c r="RVY1029" s="14"/>
      <c r="RVZ1029" s="14"/>
      <c r="RWA1029" s="14"/>
      <c r="RWB1029" s="14"/>
      <c r="RWC1029" s="14"/>
      <c r="RWD1029" s="14"/>
      <c r="RWE1029" s="14"/>
      <c r="RWF1029" s="14"/>
      <c r="RWG1029" s="14"/>
      <c r="RWH1029" s="14"/>
      <c r="RWI1029" s="14"/>
      <c r="RWJ1029" s="14"/>
      <c r="RWK1029" s="14"/>
      <c r="RWL1029" s="14"/>
      <c r="RWM1029" s="14"/>
      <c r="RWN1029" s="14"/>
      <c r="RWO1029" s="14"/>
      <c r="RWP1029" s="14"/>
      <c r="RWQ1029" s="14"/>
      <c r="RWR1029" s="14"/>
      <c r="RWS1029" s="14"/>
      <c r="RWT1029" s="14"/>
      <c r="RWU1029" s="14"/>
      <c r="RWV1029" s="14"/>
      <c r="RWW1029" s="14"/>
      <c r="RWX1029" s="14"/>
      <c r="RWY1029" s="14"/>
      <c r="RWZ1029" s="14"/>
      <c r="RXA1029" s="14"/>
      <c r="RXB1029" s="14"/>
      <c r="RXC1029" s="14"/>
      <c r="RXD1029" s="14"/>
      <c r="RXE1029" s="14"/>
      <c r="RXF1029" s="14"/>
      <c r="RXG1029" s="14"/>
      <c r="RXH1029" s="14"/>
      <c r="RXI1029" s="14"/>
      <c r="RXJ1029" s="14"/>
      <c r="RXK1029" s="14"/>
      <c r="RXL1029" s="14"/>
      <c r="RXM1029" s="14"/>
      <c r="RXN1029" s="14"/>
      <c r="RXO1029" s="14"/>
      <c r="RXP1029" s="14"/>
      <c r="RXQ1029" s="14"/>
      <c r="RXR1029" s="14"/>
      <c r="RXS1029" s="14"/>
      <c r="RXT1029" s="14"/>
      <c r="RXU1029" s="14"/>
      <c r="RXV1029" s="14"/>
      <c r="RXW1029" s="14"/>
      <c r="RXX1029" s="14"/>
      <c r="RXY1029" s="14"/>
      <c r="RXZ1029" s="14"/>
      <c r="RYA1029" s="14"/>
      <c r="RYB1029" s="14"/>
      <c r="RYC1029" s="14"/>
      <c r="RYD1029" s="14"/>
      <c r="RYE1029" s="14"/>
      <c r="RYF1029" s="14"/>
      <c r="RYG1029" s="14"/>
      <c r="RYH1029" s="14"/>
      <c r="RYI1029" s="14"/>
      <c r="RYJ1029" s="14"/>
      <c r="RYK1029" s="14"/>
      <c r="RYL1029" s="14"/>
      <c r="RYM1029" s="14"/>
      <c r="RYN1029" s="14"/>
      <c r="RYO1029" s="14"/>
      <c r="RYP1029" s="14"/>
      <c r="RYQ1029" s="14"/>
      <c r="RYR1029" s="14"/>
      <c r="RYS1029" s="14"/>
      <c r="RYT1029" s="14"/>
      <c r="RYU1029" s="14"/>
      <c r="RYV1029" s="14"/>
      <c r="RYW1029" s="14"/>
      <c r="RYX1029" s="14"/>
      <c r="RYY1029" s="14"/>
      <c r="RYZ1029" s="14"/>
      <c r="RZA1029" s="14"/>
      <c r="RZB1029" s="14"/>
      <c r="RZC1029" s="14"/>
      <c r="RZD1029" s="14"/>
      <c r="RZE1029" s="14"/>
      <c r="RZF1029" s="14"/>
      <c r="RZG1029" s="14"/>
      <c r="RZH1029" s="14"/>
      <c r="RZI1029" s="14"/>
      <c r="RZJ1029" s="14"/>
      <c r="RZK1029" s="14"/>
      <c r="RZL1029" s="14"/>
      <c r="RZM1029" s="14"/>
      <c r="RZN1029" s="14"/>
      <c r="RZO1029" s="14"/>
      <c r="RZP1029" s="14"/>
      <c r="RZQ1029" s="14"/>
      <c r="RZR1029" s="14"/>
      <c r="RZS1029" s="14"/>
      <c r="RZT1029" s="14"/>
      <c r="RZU1029" s="14"/>
      <c r="RZV1029" s="14"/>
      <c r="RZW1029" s="14"/>
      <c r="RZX1029" s="14"/>
      <c r="RZY1029" s="14"/>
      <c r="RZZ1029" s="14"/>
      <c r="SAA1029" s="14"/>
      <c r="SAB1029" s="14"/>
      <c r="SAC1029" s="14"/>
      <c r="SAD1029" s="14"/>
      <c r="SAE1029" s="14"/>
      <c r="SAF1029" s="14"/>
      <c r="SAG1029" s="14"/>
      <c r="SAH1029" s="14"/>
      <c r="SAI1029" s="14"/>
      <c r="SAJ1029" s="14"/>
      <c r="SAK1029" s="14"/>
      <c r="SAL1029" s="14"/>
      <c r="SAM1029" s="14"/>
      <c r="SAN1029" s="14"/>
      <c r="SAO1029" s="14"/>
      <c r="SAP1029" s="14"/>
      <c r="SAQ1029" s="14"/>
      <c r="SAR1029" s="14"/>
      <c r="SAS1029" s="14"/>
      <c r="SAT1029" s="14"/>
      <c r="SAU1029" s="14"/>
      <c r="SAV1029" s="14"/>
      <c r="SAW1029" s="14"/>
      <c r="SAX1029" s="14"/>
      <c r="SAY1029" s="14"/>
      <c r="SAZ1029" s="14"/>
      <c r="SBA1029" s="14"/>
      <c r="SBB1029" s="14"/>
      <c r="SBC1029" s="14"/>
      <c r="SBD1029" s="14"/>
      <c r="SBE1029" s="14"/>
      <c r="SBF1029" s="14"/>
      <c r="SBG1029" s="14"/>
      <c r="SBH1029" s="14"/>
      <c r="SBI1029" s="14"/>
      <c r="SBJ1029" s="14"/>
      <c r="SBK1029" s="14"/>
      <c r="SBL1029" s="14"/>
      <c r="SBM1029" s="14"/>
      <c r="SBN1029" s="14"/>
      <c r="SBO1029" s="14"/>
      <c r="SBP1029" s="14"/>
      <c r="SBQ1029" s="14"/>
      <c r="SBR1029" s="14"/>
      <c r="SBS1029" s="14"/>
      <c r="SBT1029" s="14"/>
      <c r="SBU1029" s="14"/>
      <c r="SBV1029" s="14"/>
      <c r="SBW1029" s="14"/>
      <c r="SBX1029" s="14"/>
      <c r="SBY1029" s="14"/>
      <c r="SBZ1029" s="14"/>
      <c r="SCA1029" s="14"/>
      <c r="SCB1029" s="14"/>
      <c r="SCC1029" s="14"/>
      <c r="SCD1029" s="14"/>
      <c r="SCE1029" s="14"/>
      <c r="SCF1029" s="14"/>
      <c r="SCG1029" s="14"/>
      <c r="SCH1029" s="14"/>
      <c r="SCI1029" s="14"/>
      <c r="SCJ1029" s="14"/>
      <c r="SCK1029" s="14"/>
      <c r="SCL1029" s="14"/>
      <c r="SCM1029" s="14"/>
      <c r="SCN1029" s="14"/>
      <c r="SCO1029" s="14"/>
      <c r="SCP1029" s="14"/>
      <c r="SCQ1029" s="14"/>
      <c r="SCR1029" s="14"/>
      <c r="SCS1029" s="14"/>
      <c r="SCT1029" s="14"/>
      <c r="SCU1029" s="14"/>
      <c r="SCV1029" s="14"/>
      <c r="SCW1029" s="14"/>
      <c r="SCX1029" s="14"/>
      <c r="SCY1029" s="14"/>
      <c r="SCZ1029" s="14"/>
      <c r="SDA1029" s="14"/>
      <c r="SDB1029" s="14"/>
      <c r="SDC1029" s="14"/>
      <c r="SDD1029" s="14"/>
      <c r="SDE1029" s="14"/>
      <c r="SDF1029" s="14"/>
      <c r="SDG1029" s="14"/>
      <c r="SDH1029" s="14"/>
      <c r="SDI1029" s="14"/>
      <c r="SDJ1029" s="14"/>
      <c r="SDK1029" s="14"/>
      <c r="SDL1029" s="14"/>
      <c r="SDM1029" s="14"/>
      <c r="SDN1029" s="14"/>
      <c r="SDO1029" s="14"/>
      <c r="SDP1029" s="14"/>
      <c r="SDQ1029" s="14"/>
      <c r="SDR1029" s="14"/>
      <c r="SDS1029" s="14"/>
      <c r="SDT1029" s="14"/>
      <c r="SDU1029" s="14"/>
      <c r="SDV1029" s="14"/>
      <c r="SDW1029" s="14"/>
      <c r="SDX1029" s="14"/>
      <c r="SDY1029" s="14"/>
      <c r="SDZ1029" s="14"/>
      <c r="SEA1029" s="14"/>
      <c r="SEB1029" s="14"/>
      <c r="SEC1029" s="14"/>
      <c r="SED1029" s="14"/>
      <c r="SEE1029" s="14"/>
      <c r="SEF1029" s="14"/>
      <c r="SEG1029" s="14"/>
      <c r="SEH1029" s="14"/>
      <c r="SEI1029" s="14"/>
      <c r="SEJ1029" s="14"/>
      <c r="SEK1029" s="14"/>
      <c r="SEL1029" s="14"/>
      <c r="SEM1029" s="14"/>
      <c r="SEN1029" s="14"/>
      <c r="SEO1029" s="14"/>
      <c r="SEP1029" s="14"/>
      <c r="SEQ1029" s="14"/>
      <c r="SER1029" s="14"/>
      <c r="SES1029" s="14"/>
      <c r="SET1029" s="14"/>
      <c r="SEU1029" s="14"/>
      <c r="SEV1029" s="14"/>
      <c r="SEW1029" s="14"/>
      <c r="SEX1029" s="14"/>
      <c r="SEY1029" s="14"/>
      <c r="SEZ1029" s="14"/>
      <c r="SFA1029" s="14"/>
      <c r="SFB1029" s="14"/>
      <c r="SFC1029" s="14"/>
      <c r="SFD1029" s="14"/>
      <c r="SFE1029" s="14"/>
      <c r="SFF1029" s="14"/>
      <c r="SFG1029" s="14"/>
      <c r="SFH1029" s="14"/>
      <c r="SFI1029" s="14"/>
      <c r="SFJ1029" s="14"/>
      <c r="SFK1029" s="14"/>
      <c r="SFL1029" s="14"/>
      <c r="SFM1029" s="14"/>
      <c r="SFN1029" s="14"/>
      <c r="SFO1029" s="14"/>
      <c r="SFP1029" s="14"/>
      <c r="SFQ1029" s="14"/>
      <c r="SFR1029" s="14"/>
      <c r="SFS1029" s="14"/>
      <c r="SFT1029" s="14"/>
      <c r="SFU1029" s="14"/>
      <c r="SFV1029" s="14"/>
      <c r="SFW1029" s="14"/>
      <c r="SFX1029" s="14"/>
      <c r="SFY1029" s="14"/>
      <c r="SFZ1029" s="14"/>
      <c r="SGA1029" s="14"/>
      <c r="SGB1029" s="14"/>
      <c r="SGC1029" s="14"/>
      <c r="SGD1029" s="14"/>
      <c r="SGE1029" s="14"/>
      <c r="SGF1029" s="14"/>
      <c r="SGG1029" s="14"/>
      <c r="SGH1029" s="14"/>
      <c r="SGI1029" s="14"/>
      <c r="SGJ1029" s="14"/>
      <c r="SGK1029" s="14"/>
      <c r="SGL1029" s="14"/>
      <c r="SGM1029" s="14"/>
      <c r="SGN1029" s="14"/>
      <c r="SGO1029" s="14"/>
      <c r="SGP1029" s="14"/>
      <c r="SGQ1029" s="14"/>
      <c r="SGR1029" s="14"/>
      <c r="SGS1029" s="14"/>
      <c r="SGT1029" s="14"/>
      <c r="SGU1029" s="14"/>
      <c r="SGV1029" s="14"/>
      <c r="SGW1029" s="14"/>
      <c r="SGX1029" s="14"/>
      <c r="SGY1029" s="14"/>
      <c r="SGZ1029" s="14"/>
      <c r="SHA1029" s="14"/>
      <c r="SHB1029" s="14"/>
      <c r="SHC1029" s="14"/>
      <c r="SHD1029" s="14"/>
      <c r="SHE1029" s="14"/>
      <c r="SHF1029" s="14"/>
      <c r="SHG1029" s="14"/>
      <c r="SHH1029" s="14"/>
      <c r="SHI1029" s="14"/>
      <c r="SHJ1029" s="14"/>
      <c r="SHK1029" s="14"/>
      <c r="SHL1029" s="14"/>
      <c r="SHM1029" s="14"/>
      <c r="SHN1029" s="14"/>
      <c r="SHO1029" s="14"/>
      <c r="SHP1029" s="14"/>
      <c r="SHQ1029" s="14"/>
      <c r="SHR1029" s="14"/>
      <c r="SHS1029" s="14"/>
      <c r="SHT1029" s="14"/>
      <c r="SHU1029" s="14"/>
      <c r="SHV1029" s="14"/>
      <c r="SHW1029" s="14"/>
      <c r="SHX1029" s="14"/>
      <c r="SHY1029" s="14"/>
      <c r="SHZ1029" s="14"/>
      <c r="SIA1029" s="14"/>
      <c r="SIB1029" s="14"/>
      <c r="SIC1029" s="14"/>
      <c r="SID1029" s="14"/>
      <c r="SIE1029" s="14"/>
      <c r="SIF1029" s="14"/>
      <c r="SIG1029" s="14"/>
      <c r="SIH1029" s="14"/>
      <c r="SII1029" s="14"/>
      <c r="SIJ1029" s="14"/>
      <c r="SIK1029" s="14"/>
      <c r="SIL1029" s="14"/>
      <c r="SIM1029" s="14"/>
      <c r="SIN1029" s="14"/>
      <c r="SIO1029" s="14"/>
      <c r="SIP1029" s="14"/>
      <c r="SIQ1029" s="14"/>
      <c r="SIR1029" s="14"/>
      <c r="SIS1029" s="14"/>
      <c r="SIT1029" s="14"/>
      <c r="SIU1029" s="14"/>
      <c r="SIV1029" s="14"/>
      <c r="SIW1029" s="14"/>
      <c r="SIX1029" s="14"/>
      <c r="SIY1029" s="14"/>
      <c r="SIZ1029" s="14"/>
      <c r="SJA1029" s="14"/>
      <c r="SJB1029" s="14"/>
      <c r="SJC1029" s="14"/>
      <c r="SJD1029" s="14"/>
      <c r="SJE1029" s="14"/>
      <c r="SJF1029" s="14"/>
      <c r="SJG1029" s="14"/>
      <c r="SJH1029" s="14"/>
      <c r="SJI1029" s="14"/>
      <c r="SJJ1029" s="14"/>
      <c r="SJK1029" s="14"/>
      <c r="SJL1029" s="14"/>
      <c r="SJM1029" s="14"/>
      <c r="SJN1029" s="14"/>
      <c r="SJO1029" s="14"/>
      <c r="SJP1029" s="14"/>
      <c r="SJQ1029" s="14"/>
      <c r="SJR1029" s="14"/>
      <c r="SJS1029" s="14"/>
      <c r="SJT1029" s="14"/>
      <c r="SJU1029" s="14"/>
      <c r="SJV1029" s="14"/>
      <c r="SJW1029" s="14"/>
      <c r="SJX1029" s="14"/>
      <c r="SJY1029" s="14"/>
      <c r="SJZ1029" s="14"/>
      <c r="SKA1029" s="14"/>
      <c r="SKB1029" s="14"/>
      <c r="SKC1029" s="14"/>
      <c r="SKD1029" s="14"/>
      <c r="SKE1029" s="14"/>
      <c r="SKF1029" s="14"/>
      <c r="SKG1029" s="14"/>
      <c r="SKH1029" s="14"/>
      <c r="SKI1029" s="14"/>
      <c r="SKJ1029" s="14"/>
      <c r="SKK1029" s="14"/>
      <c r="SKL1029" s="14"/>
      <c r="SKM1029" s="14"/>
      <c r="SKN1029" s="14"/>
      <c r="SKO1029" s="14"/>
      <c r="SKP1029" s="14"/>
      <c r="SKQ1029" s="14"/>
      <c r="SKR1029" s="14"/>
      <c r="SKS1029" s="14"/>
      <c r="SKT1029" s="14"/>
      <c r="SKU1029" s="14"/>
      <c r="SKV1029" s="14"/>
      <c r="SKW1029" s="14"/>
      <c r="SKX1029" s="14"/>
      <c r="SKY1029" s="14"/>
      <c r="SKZ1029" s="14"/>
      <c r="SLA1029" s="14"/>
      <c r="SLB1029" s="14"/>
      <c r="SLC1029" s="14"/>
      <c r="SLD1029" s="14"/>
      <c r="SLE1029" s="14"/>
      <c r="SLF1029" s="14"/>
      <c r="SLG1029" s="14"/>
      <c r="SLH1029" s="14"/>
      <c r="SLI1029" s="14"/>
      <c r="SLJ1029" s="14"/>
      <c r="SLK1029" s="14"/>
      <c r="SLL1029" s="14"/>
      <c r="SLM1029" s="14"/>
      <c r="SLN1029" s="14"/>
      <c r="SLO1029" s="14"/>
      <c r="SLP1029" s="14"/>
      <c r="SLQ1029" s="14"/>
      <c r="SLR1029" s="14"/>
      <c r="SLS1029" s="14"/>
      <c r="SLT1029" s="14"/>
      <c r="SLU1029" s="14"/>
      <c r="SLV1029" s="14"/>
      <c r="SLW1029" s="14"/>
      <c r="SLX1029" s="14"/>
      <c r="SLY1029" s="14"/>
      <c r="SLZ1029" s="14"/>
      <c r="SMA1029" s="14"/>
      <c r="SMB1029" s="14"/>
      <c r="SMC1029" s="14"/>
      <c r="SMD1029" s="14"/>
      <c r="SME1029" s="14"/>
      <c r="SMF1029" s="14"/>
      <c r="SMG1029" s="14"/>
      <c r="SMH1029" s="14"/>
      <c r="SMI1029" s="14"/>
      <c r="SMJ1029" s="14"/>
      <c r="SMK1029" s="14"/>
      <c r="SML1029" s="14"/>
      <c r="SMM1029" s="14"/>
      <c r="SMN1029" s="14"/>
      <c r="SMO1029" s="14"/>
      <c r="SMP1029" s="14"/>
      <c r="SMQ1029" s="14"/>
      <c r="SMR1029" s="14"/>
      <c r="SMS1029" s="14"/>
      <c r="SMT1029" s="14"/>
      <c r="SMU1029" s="14"/>
      <c r="SMV1029" s="14"/>
      <c r="SMW1029" s="14"/>
      <c r="SMX1029" s="14"/>
      <c r="SMY1029" s="14"/>
      <c r="SMZ1029" s="14"/>
      <c r="SNA1029" s="14"/>
      <c r="SNB1029" s="14"/>
      <c r="SNC1029" s="14"/>
      <c r="SND1029" s="14"/>
      <c r="SNE1029" s="14"/>
      <c r="SNF1029" s="14"/>
      <c r="SNG1029" s="14"/>
      <c r="SNH1029" s="14"/>
      <c r="SNI1029" s="14"/>
      <c r="SNJ1029" s="14"/>
      <c r="SNK1029" s="14"/>
      <c r="SNL1029" s="14"/>
      <c r="SNM1029" s="14"/>
      <c r="SNN1029" s="14"/>
      <c r="SNO1029" s="14"/>
      <c r="SNP1029" s="14"/>
      <c r="SNQ1029" s="14"/>
      <c r="SNR1029" s="14"/>
      <c r="SNS1029" s="14"/>
      <c r="SNT1029" s="14"/>
      <c r="SNU1029" s="14"/>
      <c r="SNV1029" s="14"/>
      <c r="SNW1029" s="14"/>
      <c r="SNX1029" s="14"/>
      <c r="SNY1029" s="14"/>
      <c r="SNZ1029" s="14"/>
      <c r="SOA1029" s="14"/>
      <c r="SOB1029" s="14"/>
      <c r="SOC1029" s="14"/>
      <c r="SOD1029" s="14"/>
      <c r="SOE1029" s="14"/>
      <c r="SOF1029" s="14"/>
      <c r="SOG1029" s="14"/>
      <c r="SOH1029" s="14"/>
      <c r="SOI1029" s="14"/>
      <c r="SOJ1029" s="14"/>
      <c r="SOK1029" s="14"/>
      <c r="SOL1029" s="14"/>
      <c r="SOM1029" s="14"/>
      <c r="SON1029" s="14"/>
      <c r="SOO1029" s="14"/>
      <c r="SOP1029" s="14"/>
      <c r="SOQ1029" s="14"/>
      <c r="SOR1029" s="14"/>
      <c r="SOS1029" s="14"/>
      <c r="SOT1029" s="14"/>
      <c r="SOU1029" s="14"/>
      <c r="SOV1029" s="14"/>
      <c r="SOW1029" s="14"/>
      <c r="SOX1029" s="14"/>
      <c r="SOY1029" s="14"/>
      <c r="SOZ1029" s="14"/>
      <c r="SPA1029" s="14"/>
      <c r="SPB1029" s="14"/>
      <c r="SPC1029" s="14"/>
      <c r="SPD1029" s="14"/>
      <c r="SPE1029" s="14"/>
      <c r="SPF1029" s="14"/>
      <c r="SPG1029" s="14"/>
      <c r="SPH1029" s="14"/>
      <c r="SPI1029" s="14"/>
      <c r="SPJ1029" s="14"/>
      <c r="SPK1029" s="14"/>
      <c r="SPL1029" s="14"/>
      <c r="SPM1029" s="14"/>
      <c r="SPN1029" s="14"/>
      <c r="SPO1029" s="14"/>
      <c r="SPP1029" s="14"/>
      <c r="SPQ1029" s="14"/>
      <c r="SPR1029" s="14"/>
      <c r="SPS1029" s="14"/>
      <c r="SPT1029" s="14"/>
      <c r="SPU1029" s="14"/>
      <c r="SPV1029" s="14"/>
      <c r="SPW1029" s="14"/>
      <c r="SPX1029" s="14"/>
      <c r="SPY1029" s="14"/>
      <c r="SPZ1029" s="14"/>
      <c r="SQA1029" s="14"/>
      <c r="SQB1029" s="14"/>
      <c r="SQC1029" s="14"/>
      <c r="SQD1029" s="14"/>
      <c r="SQE1029" s="14"/>
      <c r="SQF1029" s="14"/>
      <c r="SQG1029" s="14"/>
      <c r="SQH1029" s="14"/>
      <c r="SQI1029" s="14"/>
      <c r="SQJ1029" s="14"/>
      <c r="SQK1029" s="14"/>
      <c r="SQL1029" s="14"/>
      <c r="SQM1029" s="14"/>
      <c r="SQN1029" s="14"/>
      <c r="SQO1029" s="14"/>
      <c r="SQP1029" s="14"/>
      <c r="SQQ1029" s="14"/>
      <c r="SQR1029" s="14"/>
      <c r="SQS1029" s="14"/>
      <c r="SQT1029" s="14"/>
      <c r="SQU1029" s="14"/>
      <c r="SQV1029" s="14"/>
      <c r="SQW1029" s="14"/>
      <c r="SQX1029" s="14"/>
      <c r="SQY1029" s="14"/>
      <c r="SQZ1029" s="14"/>
      <c r="SRA1029" s="14"/>
      <c r="SRB1029" s="14"/>
      <c r="SRC1029" s="14"/>
      <c r="SRD1029" s="14"/>
      <c r="SRE1029" s="14"/>
      <c r="SRF1029" s="14"/>
      <c r="SRG1029" s="14"/>
      <c r="SRH1029" s="14"/>
      <c r="SRI1029" s="14"/>
      <c r="SRJ1029" s="14"/>
      <c r="SRK1029" s="14"/>
      <c r="SRL1029" s="14"/>
      <c r="SRM1029" s="14"/>
      <c r="SRN1029" s="14"/>
      <c r="SRO1029" s="14"/>
      <c r="SRP1029" s="14"/>
      <c r="SRQ1029" s="14"/>
      <c r="SRR1029" s="14"/>
      <c r="SRS1029" s="14"/>
      <c r="SRT1029" s="14"/>
      <c r="SRU1029" s="14"/>
      <c r="SRV1029" s="14"/>
      <c r="SRW1029" s="14"/>
      <c r="SRX1029" s="14"/>
      <c r="SRY1029" s="14"/>
      <c r="SRZ1029" s="14"/>
      <c r="SSA1029" s="14"/>
      <c r="SSB1029" s="14"/>
      <c r="SSC1029" s="14"/>
      <c r="SSD1029" s="14"/>
      <c r="SSE1029" s="14"/>
      <c r="SSF1029" s="14"/>
      <c r="SSG1029" s="14"/>
      <c r="SSH1029" s="14"/>
      <c r="SSI1029" s="14"/>
      <c r="SSJ1029" s="14"/>
      <c r="SSK1029" s="14"/>
      <c r="SSL1029" s="14"/>
      <c r="SSM1029" s="14"/>
      <c r="SSN1029" s="14"/>
      <c r="SSO1029" s="14"/>
      <c r="SSP1029" s="14"/>
      <c r="SSQ1029" s="14"/>
      <c r="SSR1029" s="14"/>
      <c r="SSS1029" s="14"/>
      <c r="SST1029" s="14"/>
      <c r="SSU1029" s="14"/>
      <c r="SSV1029" s="14"/>
      <c r="SSW1029" s="14"/>
      <c r="SSX1029" s="14"/>
      <c r="SSY1029" s="14"/>
      <c r="SSZ1029" s="14"/>
      <c r="STA1029" s="14"/>
      <c r="STB1029" s="14"/>
      <c r="STC1029" s="14"/>
      <c r="STD1029" s="14"/>
      <c r="STE1029" s="14"/>
      <c r="STF1029" s="14"/>
      <c r="STG1029" s="14"/>
      <c r="STH1029" s="14"/>
      <c r="STI1029" s="14"/>
      <c r="STJ1029" s="14"/>
      <c r="STK1029" s="14"/>
      <c r="STL1029" s="14"/>
      <c r="STM1029" s="14"/>
      <c r="STN1029" s="14"/>
      <c r="STO1029" s="14"/>
      <c r="STP1029" s="14"/>
      <c r="STQ1029" s="14"/>
      <c r="STR1029" s="14"/>
      <c r="STS1029" s="14"/>
      <c r="STT1029" s="14"/>
      <c r="STU1029" s="14"/>
      <c r="STV1029" s="14"/>
      <c r="STW1029" s="14"/>
      <c r="STX1029" s="14"/>
      <c r="STY1029" s="14"/>
      <c r="STZ1029" s="14"/>
      <c r="SUA1029" s="14"/>
      <c r="SUB1029" s="14"/>
      <c r="SUC1029" s="14"/>
      <c r="SUD1029" s="14"/>
      <c r="SUE1029" s="14"/>
      <c r="SUF1029" s="14"/>
      <c r="SUG1029" s="14"/>
      <c r="SUH1029" s="14"/>
      <c r="SUI1029" s="14"/>
      <c r="SUJ1029" s="14"/>
      <c r="SUK1029" s="14"/>
      <c r="SUL1029" s="14"/>
      <c r="SUM1029" s="14"/>
      <c r="SUN1029" s="14"/>
      <c r="SUO1029" s="14"/>
      <c r="SUP1029" s="14"/>
      <c r="SUQ1029" s="14"/>
      <c r="SUR1029" s="14"/>
      <c r="SUS1029" s="14"/>
      <c r="SUT1029" s="14"/>
      <c r="SUU1029" s="14"/>
      <c r="SUV1029" s="14"/>
      <c r="SUW1029" s="14"/>
      <c r="SUX1029" s="14"/>
      <c r="SUY1029" s="14"/>
      <c r="SUZ1029" s="14"/>
      <c r="SVA1029" s="14"/>
      <c r="SVB1029" s="14"/>
      <c r="SVC1029" s="14"/>
      <c r="SVD1029" s="14"/>
      <c r="SVE1029" s="14"/>
      <c r="SVF1029" s="14"/>
      <c r="SVG1029" s="14"/>
      <c r="SVH1029" s="14"/>
      <c r="SVI1029" s="14"/>
      <c r="SVJ1029" s="14"/>
      <c r="SVK1029" s="14"/>
      <c r="SVL1029" s="14"/>
      <c r="SVM1029" s="14"/>
      <c r="SVN1029" s="14"/>
      <c r="SVO1029" s="14"/>
      <c r="SVP1029" s="14"/>
      <c r="SVQ1029" s="14"/>
      <c r="SVR1029" s="14"/>
      <c r="SVS1029" s="14"/>
      <c r="SVT1029" s="14"/>
      <c r="SVU1029" s="14"/>
      <c r="SVV1029" s="14"/>
      <c r="SVW1029" s="14"/>
      <c r="SVX1029" s="14"/>
      <c r="SVY1029" s="14"/>
      <c r="SVZ1029" s="14"/>
      <c r="SWA1029" s="14"/>
      <c r="SWB1029" s="14"/>
      <c r="SWC1029" s="14"/>
      <c r="SWD1029" s="14"/>
      <c r="SWE1029" s="14"/>
      <c r="SWF1029" s="14"/>
      <c r="SWG1029" s="14"/>
      <c r="SWH1029" s="14"/>
      <c r="SWI1029" s="14"/>
      <c r="SWJ1029" s="14"/>
      <c r="SWK1029" s="14"/>
      <c r="SWL1029" s="14"/>
      <c r="SWM1029" s="14"/>
      <c r="SWN1029" s="14"/>
      <c r="SWO1029" s="14"/>
      <c r="SWP1029" s="14"/>
      <c r="SWQ1029" s="14"/>
      <c r="SWR1029" s="14"/>
      <c r="SWS1029" s="14"/>
      <c r="SWT1029" s="14"/>
      <c r="SWU1029" s="14"/>
      <c r="SWV1029" s="14"/>
      <c r="SWW1029" s="14"/>
      <c r="SWX1029" s="14"/>
      <c r="SWY1029" s="14"/>
      <c r="SWZ1029" s="14"/>
      <c r="SXA1029" s="14"/>
      <c r="SXB1029" s="14"/>
      <c r="SXC1029" s="14"/>
      <c r="SXD1029" s="14"/>
      <c r="SXE1029" s="14"/>
      <c r="SXF1029" s="14"/>
      <c r="SXG1029" s="14"/>
      <c r="SXH1029" s="14"/>
      <c r="SXI1029" s="14"/>
      <c r="SXJ1029" s="14"/>
      <c r="SXK1029" s="14"/>
      <c r="SXL1029" s="14"/>
      <c r="SXM1029" s="14"/>
      <c r="SXN1029" s="14"/>
      <c r="SXO1029" s="14"/>
      <c r="SXP1029" s="14"/>
      <c r="SXQ1029" s="14"/>
      <c r="SXR1029" s="14"/>
      <c r="SXS1029" s="14"/>
      <c r="SXT1029" s="14"/>
      <c r="SXU1029" s="14"/>
      <c r="SXV1029" s="14"/>
      <c r="SXW1029" s="14"/>
      <c r="SXX1029" s="14"/>
      <c r="SXY1029" s="14"/>
      <c r="SXZ1029" s="14"/>
      <c r="SYA1029" s="14"/>
      <c r="SYB1029" s="14"/>
      <c r="SYC1029" s="14"/>
      <c r="SYD1029" s="14"/>
      <c r="SYE1029" s="14"/>
      <c r="SYF1029" s="14"/>
      <c r="SYG1029" s="14"/>
      <c r="SYH1029" s="14"/>
      <c r="SYI1029" s="14"/>
      <c r="SYJ1029" s="14"/>
      <c r="SYK1029" s="14"/>
      <c r="SYL1029" s="14"/>
      <c r="SYM1029" s="14"/>
      <c r="SYN1029" s="14"/>
      <c r="SYO1029" s="14"/>
      <c r="SYP1029" s="14"/>
      <c r="SYQ1029" s="14"/>
      <c r="SYR1029" s="14"/>
      <c r="SYS1029" s="14"/>
      <c r="SYT1029" s="14"/>
      <c r="SYU1029" s="14"/>
      <c r="SYV1029" s="14"/>
      <c r="SYW1029" s="14"/>
      <c r="SYX1029" s="14"/>
      <c r="SYY1029" s="14"/>
      <c r="SYZ1029" s="14"/>
      <c r="SZA1029" s="14"/>
      <c r="SZB1029" s="14"/>
      <c r="SZC1029" s="14"/>
      <c r="SZD1029" s="14"/>
      <c r="SZE1029" s="14"/>
      <c r="SZF1029" s="14"/>
      <c r="SZG1029" s="14"/>
      <c r="SZH1029" s="14"/>
      <c r="SZI1029" s="14"/>
      <c r="SZJ1029" s="14"/>
      <c r="SZK1029" s="14"/>
      <c r="SZL1029" s="14"/>
      <c r="SZM1029" s="14"/>
      <c r="SZN1029" s="14"/>
      <c r="SZO1029" s="14"/>
      <c r="SZP1029" s="14"/>
      <c r="SZQ1029" s="14"/>
      <c r="SZR1029" s="14"/>
      <c r="SZS1029" s="14"/>
      <c r="SZT1029" s="14"/>
      <c r="SZU1029" s="14"/>
      <c r="SZV1029" s="14"/>
      <c r="SZW1029" s="14"/>
      <c r="SZX1029" s="14"/>
      <c r="SZY1029" s="14"/>
      <c r="SZZ1029" s="14"/>
      <c r="TAA1029" s="14"/>
      <c r="TAB1029" s="14"/>
      <c r="TAC1029" s="14"/>
      <c r="TAD1029" s="14"/>
      <c r="TAE1029" s="14"/>
      <c r="TAF1029" s="14"/>
      <c r="TAG1029" s="14"/>
      <c r="TAH1029" s="14"/>
      <c r="TAI1029" s="14"/>
      <c r="TAJ1029" s="14"/>
      <c r="TAK1029" s="14"/>
      <c r="TAL1029" s="14"/>
      <c r="TAM1029" s="14"/>
      <c r="TAN1029" s="14"/>
      <c r="TAO1029" s="14"/>
      <c r="TAP1029" s="14"/>
      <c r="TAQ1029" s="14"/>
      <c r="TAR1029" s="14"/>
      <c r="TAS1029" s="14"/>
      <c r="TAT1029" s="14"/>
      <c r="TAU1029" s="14"/>
      <c r="TAV1029" s="14"/>
      <c r="TAW1029" s="14"/>
      <c r="TAX1029" s="14"/>
      <c r="TAY1029" s="14"/>
      <c r="TAZ1029" s="14"/>
      <c r="TBA1029" s="14"/>
      <c r="TBB1029" s="14"/>
      <c r="TBC1029" s="14"/>
      <c r="TBD1029" s="14"/>
      <c r="TBE1029" s="14"/>
      <c r="TBF1029" s="14"/>
      <c r="TBG1029" s="14"/>
      <c r="TBH1029" s="14"/>
      <c r="TBI1029" s="14"/>
      <c r="TBJ1029" s="14"/>
      <c r="TBK1029" s="14"/>
      <c r="TBL1029" s="14"/>
      <c r="TBM1029" s="14"/>
      <c r="TBN1029" s="14"/>
      <c r="TBO1029" s="14"/>
      <c r="TBP1029" s="14"/>
      <c r="TBQ1029" s="14"/>
      <c r="TBR1029" s="14"/>
      <c r="TBS1029" s="14"/>
      <c r="TBT1029" s="14"/>
      <c r="TBU1029" s="14"/>
      <c r="TBV1029" s="14"/>
      <c r="TBW1029" s="14"/>
      <c r="TBX1029" s="14"/>
      <c r="TBY1029" s="14"/>
      <c r="TBZ1029" s="14"/>
      <c r="TCA1029" s="14"/>
      <c r="TCB1029" s="14"/>
      <c r="TCC1029" s="14"/>
      <c r="TCD1029" s="14"/>
      <c r="TCE1029" s="14"/>
      <c r="TCF1029" s="14"/>
      <c r="TCG1029" s="14"/>
      <c r="TCH1029" s="14"/>
      <c r="TCI1029" s="14"/>
      <c r="TCJ1029" s="14"/>
      <c r="TCK1029" s="14"/>
      <c r="TCL1029" s="14"/>
      <c r="TCM1029" s="14"/>
      <c r="TCN1029" s="14"/>
      <c r="TCO1029" s="14"/>
      <c r="TCP1029" s="14"/>
      <c r="TCQ1029" s="14"/>
      <c r="TCR1029" s="14"/>
      <c r="TCS1029" s="14"/>
      <c r="TCT1029" s="14"/>
      <c r="TCU1029" s="14"/>
      <c r="TCV1029" s="14"/>
      <c r="TCW1029" s="14"/>
      <c r="TCX1029" s="14"/>
      <c r="TCY1029" s="14"/>
      <c r="TCZ1029" s="14"/>
      <c r="TDA1029" s="14"/>
      <c r="TDB1029" s="14"/>
      <c r="TDC1029" s="14"/>
      <c r="TDD1029" s="14"/>
      <c r="TDE1029" s="14"/>
      <c r="TDF1029" s="14"/>
      <c r="TDG1029" s="14"/>
      <c r="TDH1029" s="14"/>
      <c r="TDI1029" s="14"/>
      <c r="TDJ1029" s="14"/>
      <c r="TDK1029" s="14"/>
      <c r="TDL1029" s="14"/>
      <c r="TDM1029" s="14"/>
      <c r="TDN1029" s="14"/>
      <c r="TDO1029" s="14"/>
      <c r="TDP1029" s="14"/>
      <c r="TDQ1029" s="14"/>
      <c r="TDR1029" s="14"/>
      <c r="TDS1029" s="14"/>
      <c r="TDT1029" s="14"/>
      <c r="TDU1029" s="14"/>
      <c r="TDV1029" s="14"/>
      <c r="TDW1029" s="14"/>
      <c r="TDX1029" s="14"/>
      <c r="TDY1029" s="14"/>
      <c r="TDZ1029" s="14"/>
      <c r="TEA1029" s="14"/>
      <c r="TEB1029" s="14"/>
      <c r="TEC1029" s="14"/>
      <c r="TED1029" s="14"/>
      <c r="TEE1029" s="14"/>
      <c r="TEF1029" s="14"/>
      <c r="TEG1029" s="14"/>
      <c r="TEH1029" s="14"/>
      <c r="TEI1029" s="14"/>
      <c r="TEJ1029" s="14"/>
      <c r="TEK1029" s="14"/>
      <c r="TEL1029" s="14"/>
      <c r="TEM1029" s="14"/>
      <c r="TEN1029" s="14"/>
      <c r="TEO1029" s="14"/>
      <c r="TEP1029" s="14"/>
      <c r="TEQ1029" s="14"/>
      <c r="TER1029" s="14"/>
      <c r="TES1029" s="14"/>
      <c r="TET1029" s="14"/>
      <c r="TEU1029" s="14"/>
      <c r="TEV1029" s="14"/>
      <c r="TEW1029" s="14"/>
      <c r="TEX1029" s="14"/>
      <c r="TEY1029" s="14"/>
      <c r="TEZ1029" s="14"/>
      <c r="TFA1029" s="14"/>
      <c r="TFB1029" s="14"/>
      <c r="TFC1029" s="14"/>
      <c r="TFD1029" s="14"/>
      <c r="TFE1029" s="14"/>
      <c r="TFF1029" s="14"/>
      <c r="TFG1029" s="14"/>
      <c r="TFH1029" s="14"/>
      <c r="TFI1029" s="14"/>
      <c r="TFJ1029" s="14"/>
      <c r="TFK1029" s="14"/>
      <c r="TFL1029" s="14"/>
      <c r="TFM1029" s="14"/>
      <c r="TFN1029" s="14"/>
      <c r="TFO1029" s="14"/>
      <c r="TFP1029" s="14"/>
      <c r="TFQ1029" s="14"/>
      <c r="TFR1029" s="14"/>
      <c r="TFS1029" s="14"/>
      <c r="TFT1029" s="14"/>
      <c r="TFU1029" s="14"/>
      <c r="TFV1029" s="14"/>
      <c r="TFW1029" s="14"/>
      <c r="TFX1029" s="14"/>
      <c r="TFY1029" s="14"/>
      <c r="TFZ1029" s="14"/>
      <c r="TGA1029" s="14"/>
      <c r="TGB1029" s="14"/>
      <c r="TGC1029" s="14"/>
      <c r="TGD1029" s="14"/>
      <c r="TGE1029" s="14"/>
      <c r="TGF1029" s="14"/>
      <c r="TGG1029" s="14"/>
      <c r="TGH1029" s="14"/>
      <c r="TGI1029" s="14"/>
      <c r="TGJ1029" s="14"/>
      <c r="TGK1029" s="14"/>
      <c r="TGL1029" s="14"/>
      <c r="TGM1029" s="14"/>
      <c r="TGN1029" s="14"/>
      <c r="TGO1029" s="14"/>
      <c r="TGP1029" s="14"/>
      <c r="TGQ1029" s="14"/>
      <c r="TGR1029" s="14"/>
      <c r="TGS1029" s="14"/>
      <c r="TGT1029" s="14"/>
      <c r="TGU1029" s="14"/>
      <c r="TGV1029" s="14"/>
      <c r="TGW1029" s="14"/>
      <c r="TGX1029" s="14"/>
      <c r="TGY1029" s="14"/>
      <c r="TGZ1029" s="14"/>
      <c r="THA1029" s="14"/>
      <c r="THB1029" s="14"/>
      <c r="THC1029" s="14"/>
      <c r="THD1029" s="14"/>
      <c r="THE1029" s="14"/>
      <c r="THF1029" s="14"/>
      <c r="THG1029" s="14"/>
      <c r="THH1029" s="14"/>
      <c r="THI1029" s="14"/>
      <c r="THJ1029" s="14"/>
      <c r="THK1029" s="14"/>
      <c r="THL1029" s="14"/>
      <c r="THM1029" s="14"/>
      <c r="THN1029" s="14"/>
      <c r="THO1029" s="14"/>
      <c r="THP1029" s="14"/>
      <c r="THQ1029" s="14"/>
      <c r="THR1029" s="14"/>
      <c r="THS1029" s="14"/>
      <c r="THT1029" s="14"/>
      <c r="THU1029" s="14"/>
      <c r="THV1029" s="14"/>
      <c r="THW1029" s="14"/>
      <c r="THX1029" s="14"/>
      <c r="THY1029" s="14"/>
      <c r="THZ1029" s="14"/>
      <c r="TIA1029" s="14"/>
      <c r="TIB1029" s="14"/>
      <c r="TIC1029" s="14"/>
      <c r="TID1029" s="14"/>
      <c r="TIE1029" s="14"/>
      <c r="TIF1029" s="14"/>
      <c r="TIG1029" s="14"/>
      <c r="TIH1029" s="14"/>
      <c r="TII1029" s="14"/>
      <c r="TIJ1029" s="14"/>
      <c r="TIK1029" s="14"/>
      <c r="TIL1029" s="14"/>
      <c r="TIM1029" s="14"/>
      <c r="TIN1029" s="14"/>
      <c r="TIO1029" s="14"/>
      <c r="TIP1029" s="14"/>
      <c r="TIQ1029" s="14"/>
      <c r="TIR1029" s="14"/>
      <c r="TIS1029" s="14"/>
      <c r="TIT1029" s="14"/>
      <c r="TIU1029" s="14"/>
      <c r="TIV1029" s="14"/>
      <c r="TIW1029" s="14"/>
      <c r="TIX1029" s="14"/>
      <c r="TIY1029" s="14"/>
      <c r="TIZ1029" s="14"/>
      <c r="TJA1029" s="14"/>
      <c r="TJB1029" s="14"/>
      <c r="TJC1029" s="14"/>
      <c r="TJD1029" s="14"/>
      <c r="TJE1029" s="14"/>
      <c r="TJF1029" s="14"/>
      <c r="TJG1029" s="14"/>
      <c r="TJH1029" s="14"/>
      <c r="TJI1029" s="14"/>
      <c r="TJJ1029" s="14"/>
      <c r="TJK1029" s="14"/>
      <c r="TJL1029" s="14"/>
      <c r="TJM1029" s="14"/>
      <c r="TJN1029" s="14"/>
      <c r="TJO1029" s="14"/>
      <c r="TJP1029" s="14"/>
      <c r="TJQ1029" s="14"/>
      <c r="TJR1029" s="14"/>
      <c r="TJS1029" s="14"/>
      <c r="TJT1029" s="14"/>
      <c r="TJU1029" s="14"/>
      <c r="TJV1029" s="14"/>
      <c r="TJW1029" s="14"/>
      <c r="TJX1029" s="14"/>
      <c r="TJY1029" s="14"/>
      <c r="TJZ1029" s="14"/>
      <c r="TKA1029" s="14"/>
      <c r="TKB1029" s="14"/>
      <c r="TKC1029" s="14"/>
      <c r="TKD1029" s="14"/>
      <c r="TKE1029" s="14"/>
      <c r="TKF1029" s="14"/>
      <c r="TKG1029" s="14"/>
      <c r="TKH1029" s="14"/>
      <c r="TKI1029" s="14"/>
      <c r="TKJ1029" s="14"/>
      <c r="TKK1029" s="14"/>
      <c r="TKL1029" s="14"/>
      <c r="TKM1029" s="14"/>
      <c r="TKN1029" s="14"/>
      <c r="TKO1029" s="14"/>
      <c r="TKP1029" s="14"/>
      <c r="TKQ1029" s="14"/>
      <c r="TKR1029" s="14"/>
      <c r="TKS1029" s="14"/>
      <c r="TKT1029" s="14"/>
      <c r="TKU1029" s="14"/>
      <c r="TKV1029" s="14"/>
      <c r="TKW1029" s="14"/>
      <c r="TKX1029" s="14"/>
      <c r="TKY1029" s="14"/>
      <c r="TKZ1029" s="14"/>
      <c r="TLA1029" s="14"/>
      <c r="TLB1029" s="14"/>
      <c r="TLC1029" s="14"/>
      <c r="TLD1029" s="14"/>
      <c r="TLE1029" s="14"/>
      <c r="TLF1029" s="14"/>
      <c r="TLG1029" s="14"/>
      <c r="TLH1029" s="14"/>
      <c r="TLI1029" s="14"/>
      <c r="TLJ1029" s="14"/>
      <c r="TLK1029" s="14"/>
      <c r="TLL1029" s="14"/>
      <c r="TLM1029" s="14"/>
      <c r="TLN1029" s="14"/>
      <c r="TLO1029" s="14"/>
      <c r="TLP1029" s="14"/>
      <c r="TLQ1029" s="14"/>
      <c r="TLR1029" s="14"/>
      <c r="TLS1029" s="14"/>
      <c r="TLT1029" s="14"/>
      <c r="TLU1029" s="14"/>
      <c r="TLV1029" s="14"/>
      <c r="TLW1029" s="14"/>
      <c r="TLX1029" s="14"/>
      <c r="TLY1029" s="14"/>
      <c r="TLZ1029" s="14"/>
      <c r="TMA1029" s="14"/>
      <c r="TMB1029" s="14"/>
      <c r="TMC1029" s="14"/>
      <c r="TMD1029" s="14"/>
      <c r="TME1029" s="14"/>
      <c r="TMF1029" s="14"/>
      <c r="TMG1029" s="14"/>
      <c r="TMH1029" s="14"/>
      <c r="TMI1029" s="14"/>
      <c r="TMJ1029" s="14"/>
      <c r="TMK1029" s="14"/>
      <c r="TML1029" s="14"/>
      <c r="TMM1029" s="14"/>
      <c r="TMN1029" s="14"/>
      <c r="TMO1029" s="14"/>
      <c r="TMP1029" s="14"/>
      <c r="TMQ1029" s="14"/>
      <c r="TMR1029" s="14"/>
      <c r="TMS1029" s="14"/>
      <c r="TMT1029" s="14"/>
      <c r="TMU1029" s="14"/>
      <c r="TMV1029" s="14"/>
      <c r="TMW1029" s="14"/>
      <c r="TMX1029" s="14"/>
      <c r="TMY1029" s="14"/>
      <c r="TMZ1029" s="14"/>
      <c r="TNA1029" s="14"/>
      <c r="TNB1029" s="14"/>
      <c r="TNC1029" s="14"/>
      <c r="TND1029" s="14"/>
      <c r="TNE1029" s="14"/>
      <c r="TNF1029" s="14"/>
      <c r="TNG1029" s="14"/>
      <c r="TNH1029" s="14"/>
      <c r="TNI1029" s="14"/>
      <c r="TNJ1029" s="14"/>
      <c r="TNK1029" s="14"/>
      <c r="TNL1029" s="14"/>
      <c r="TNM1029" s="14"/>
      <c r="TNN1029" s="14"/>
      <c r="TNO1029" s="14"/>
      <c r="TNP1029" s="14"/>
      <c r="TNQ1029" s="14"/>
      <c r="TNR1029" s="14"/>
      <c r="TNS1029" s="14"/>
      <c r="TNT1029" s="14"/>
      <c r="TNU1029" s="14"/>
      <c r="TNV1029" s="14"/>
      <c r="TNW1029" s="14"/>
      <c r="TNX1029" s="14"/>
      <c r="TNY1029" s="14"/>
      <c r="TNZ1029" s="14"/>
      <c r="TOA1029" s="14"/>
      <c r="TOB1029" s="14"/>
      <c r="TOC1029" s="14"/>
      <c r="TOD1029" s="14"/>
      <c r="TOE1029" s="14"/>
      <c r="TOF1029" s="14"/>
      <c r="TOG1029" s="14"/>
      <c r="TOH1029" s="14"/>
      <c r="TOI1029" s="14"/>
      <c r="TOJ1029" s="14"/>
      <c r="TOK1029" s="14"/>
      <c r="TOL1029" s="14"/>
      <c r="TOM1029" s="14"/>
      <c r="TON1029" s="14"/>
      <c r="TOO1029" s="14"/>
      <c r="TOP1029" s="14"/>
      <c r="TOQ1029" s="14"/>
      <c r="TOR1029" s="14"/>
      <c r="TOS1029" s="14"/>
      <c r="TOT1029" s="14"/>
      <c r="TOU1029" s="14"/>
      <c r="TOV1029" s="14"/>
      <c r="TOW1029" s="14"/>
      <c r="TOX1029" s="14"/>
      <c r="TOY1029" s="14"/>
      <c r="TOZ1029" s="14"/>
      <c r="TPA1029" s="14"/>
      <c r="TPB1029" s="14"/>
      <c r="TPC1029" s="14"/>
      <c r="TPD1029" s="14"/>
      <c r="TPE1029" s="14"/>
      <c r="TPF1029" s="14"/>
      <c r="TPG1029" s="14"/>
      <c r="TPH1029" s="14"/>
      <c r="TPI1029" s="14"/>
      <c r="TPJ1029" s="14"/>
      <c r="TPK1029" s="14"/>
      <c r="TPL1029" s="14"/>
      <c r="TPM1029" s="14"/>
      <c r="TPN1029" s="14"/>
      <c r="TPO1029" s="14"/>
      <c r="TPP1029" s="14"/>
      <c r="TPQ1029" s="14"/>
      <c r="TPR1029" s="14"/>
      <c r="TPS1029" s="14"/>
      <c r="TPT1029" s="14"/>
      <c r="TPU1029" s="14"/>
      <c r="TPV1029" s="14"/>
      <c r="TPW1029" s="14"/>
      <c r="TPX1029" s="14"/>
      <c r="TPY1029" s="14"/>
      <c r="TPZ1029" s="14"/>
      <c r="TQA1029" s="14"/>
      <c r="TQB1029" s="14"/>
      <c r="TQC1029" s="14"/>
      <c r="TQD1029" s="14"/>
      <c r="TQE1029" s="14"/>
      <c r="TQF1029" s="14"/>
      <c r="TQG1029" s="14"/>
      <c r="TQH1029" s="14"/>
      <c r="TQI1029" s="14"/>
      <c r="TQJ1029" s="14"/>
      <c r="TQK1029" s="14"/>
      <c r="TQL1029" s="14"/>
      <c r="TQM1029" s="14"/>
      <c r="TQN1029" s="14"/>
      <c r="TQO1029" s="14"/>
      <c r="TQP1029" s="14"/>
      <c r="TQQ1029" s="14"/>
      <c r="TQR1029" s="14"/>
      <c r="TQS1029" s="14"/>
      <c r="TQT1029" s="14"/>
      <c r="TQU1029" s="14"/>
      <c r="TQV1029" s="14"/>
      <c r="TQW1029" s="14"/>
      <c r="TQX1029" s="14"/>
      <c r="TQY1029" s="14"/>
      <c r="TQZ1029" s="14"/>
      <c r="TRA1029" s="14"/>
      <c r="TRB1029" s="14"/>
      <c r="TRC1029" s="14"/>
      <c r="TRD1029" s="14"/>
      <c r="TRE1029" s="14"/>
      <c r="TRF1029" s="14"/>
      <c r="TRG1029" s="14"/>
      <c r="TRH1029" s="14"/>
      <c r="TRI1029" s="14"/>
      <c r="TRJ1029" s="14"/>
      <c r="TRK1029" s="14"/>
      <c r="TRL1029" s="14"/>
      <c r="TRM1029" s="14"/>
      <c r="TRN1029" s="14"/>
      <c r="TRO1029" s="14"/>
      <c r="TRP1029" s="14"/>
      <c r="TRQ1029" s="14"/>
      <c r="TRR1029" s="14"/>
      <c r="TRS1029" s="14"/>
      <c r="TRT1029" s="14"/>
      <c r="TRU1029" s="14"/>
      <c r="TRV1029" s="14"/>
      <c r="TRW1029" s="14"/>
      <c r="TRX1029" s="14"/>
      <c r="TRY1029" s="14"/>
      <c r="TRZ1029" s="14"/>
      <c r="TSA1029" s="14"/>
      <c r="TSB1029" s="14"/>
      <c r="TSC1029" s="14"/>
      <c r="TSD1029" s="14"/>
      <c r="TSE1029" s="14"/>
      <c r="TSF1029" s="14"/>
      <c r="TSG1029" s="14"/>
      <c r="TSH1029" s="14"/>
      <c r="TSI1029" s="14"/>
      <c r="TSJ1029" s="14"/>
      <c r="TSK1029" s="14"/>
      <c r="TSL1029" s="14"/>
      <c r="TSM1029" s="14"/>
      <c r="TSN1029" s="14"/>
      <c r="TSO1029" s="14"/>
      <c r="TSP1029" s="14"/>
      <c r="TSQ1029" s="14"/>
      <c r="TSR1029" s="14"/>
      <c r="TSS1029" s="14"/>
      <c r="TST1029" s="14"/>
      <c r="TSU1029" s="14"/>
      <c r="TSV1029" s="14"/>
      <c r="TSW1029" s="14"/>
      <c r="TSX1029" s="14"/>
      <c r="TSY1029" s="14"/>
      <c r="TSZ1029" s="14"/>
      <c r="TTA1029" s="14"/>
      <c r="TTB1029" s="14"/>
      <c r="TTC1029" s="14"/>
      <c r="TTD1029" s="14"/>
      <c r="TTE1029" s="14"/>
      <c r="TTF1029" s="14"/>
      <c r="TTG1029" s="14"/>
      <c r="TTH1029" s="14"/>
      <c r="TTI1029" s="14"/>
      <c r="TTJ1029" s="14"/>
      <c r="TTK1029" s="14"/>
      <c r="TTL1029" s="14"/>
      <c r="TTM1029" s="14"/>
      <c r="TTN1029" s="14"/>
      <c r="TTO1029" s="14"/>
      <c r="TTP1029" s="14"/>
      <c r="TTQ1029" s="14"/>
      <c r="TTR1029" s="14"/>
      <c r="TTS1029" s="14"/>
      <c r="TTT1029" s="14"/>
      <c r="TTU1029" s="14"/>
      <c r="TTV1029" s="14"/>
      <c r="TTW1029" s="14"/>
      <c r="TTX1029" s="14"/>
      <c r="TTY1029" s="14"/>
      <c r="TTZ1029" s="14"/>
      <c r="TUA1029" s="14"/>
      <c r="TUB1029" s="14"/>
      <c r="TUC1029" s="14"/>
      <c r="TUD1029" s="14"/>
      <c r="TUE1029" s="14"/>
      <c r="TUF1029" s="14"/>
      <c r="TUG1029" s="14"/>
      <c r="TUH1029" s="14"/>
      <c r="TUI1029" s="14"/>
      <c r="TUJ1029" s="14"/>
      <c r="TUK1029" s="14"/>
      <c r="TUL1029" s="14"/>
      <c r="TUM1029" s="14"/>
      <c r="TUN1029" s="14"/>
      <c r="TUO1029" s="14"/>
      <c r="TUP1029" s="14"/>
      <c r="TUQ1029" s="14"/>
      <c r="TUR1029" s="14"/>
      <c r="TUS1029" s="14"/>
      <c r="TUT1029" s="14"/>
      <c r="TUU1029" s="14"/>
      <c r="TUV1029" s="14"/>
      <c r="TUW1029" s="14"/>
      <c r="TUX1029" s="14"/>
      <c r="TUY1029" s="14"/>
      <c r="TUZ1029" s="14"/>
      <c r="TVA1029" s="14"/>
      <c r="TVB1029" s="14"/>
      <c r="TVC1029" s="14"/>
      <c r="TVD1029" s="14"/>
      <c r="TVE1029" s="14"/>
      <c r="TVF1029" s="14"/>
      <c r="TVG1029" s="14"/>
      <c r="TVH1029" s="14"/>
      <c r="TVI1029" s="14"/>
      <c r="TVJ1029" s="14"/>
      <c r="TVK1029" s="14"/>
      <c r="TVL1029" s="14"/>
      <c r="TVM1029" s="14"/>
      <c r="TVN1029" s="14"/>
      <c r="TVO1029" s="14"/>
      <c r="TVP1029" s="14"/>
      <c r="TVQ1029" s="14"/>
      <c r="TVR1029" s="14"/>
      <c r="TVS1029" s="14"/>
      <c r="TVT1029" s="14"/>
      <c r="TVU1029" s="14"/>
      <c r="TVV1029" s="14"/>
      <c r="TVW1029" s="14"/>
      <c r="TVX1029" s="14"/>
      <c r="TVY1029" s="14"/>
      <c r="TVZ1029" s="14"/>
      <c r="TWA1029" s="14"/>
      <c r="TWB1029" s="14"/>
      <c r="TWC1029" s="14"/>
      <c r="TWD1029" s="14"/>
      <c r="TWE1029" s="14"/>
      <c r="TWF1029" s="14"/>
      <c r="TWG1029" s="14"/>
      <c r="TWH1029" s="14"/>
      <c r="TWI1029" s="14"/>
      <c r="TWJ1029" s="14"/>
      <c r="TWK1029" s="14"/>
      <c r="TWL1029" s="14"/>
      <c r="TWM1029" s="14"/>
      <c r="TWN1029" s="14"/>
      <c r="TWO1029" s="14"/>
      <c r="TWP1029" s="14"/>
      <c r="TWQ1029" s="14"/>
      <c r="TWR1029" s="14"/>
      <c r="TWS1029" s="14"/>
      <c r="TWT1029" s="14"/>
      <c r="TWU1029" s="14"/>
      <c r="TWV1029" s="14"/>
      <c r="TWW1029" s="14"/>
      <c r="TWX1029" s="14"/>
      <c r="TWY1029" s="14"/>
      <c r="TWZ1029" s="14"/>
      <c r="TXA1029" s="14"/>
      <c r="TXB1029" s="14"/>
      <c r="TXC1029" s="14"/>
      <c r="TXD1029" s="14"/>
      <c r="TXE1029" s="14"/>
      <c r="TXF1029" s="14"/>
      <c r="TXG1029" s="14"/>
      <c r="TXH1029" s="14"/>
      <c r="TXI1029" s="14"/>
      <c r="TXJ1029" s="14"/>
      <c r="TXK1029" s="14"/>
      <c r="TXL1029" s="14"/>
      <c r="TXM1029" s="14"/>
      <c r="TXN1029" s="14"/>
      <c r="TXO1029" s="14"/>
      <c r="TXP1029" s="14"/>
      <c r="TXQ1029" s="14"/>
      <c r="TXR1029" s="14"/>
      <c r="TXS1029" s="14"/>
      <c r="TXT1029" s="14"/>
      <c r="TXU1029" s="14"/>
      <c r="TXV1029" s="14"/>
      <c r="TXW1029" s="14"/>
      <c r="TXX1029" s="14"/>
      <c r="TXY1029" s="14"/>
      <c r="TXZ1029" s="14"/>
      <c r="TYA1029" s="14"/>
      <c r="TYB1029" s="14"/>
      <c r="TYC1029" s="14"/>
      <c r="TYD1029" s="14"/>
      <c r="TYE1029" s="14"/>
      <c r="TYF1029" s="14"/>
      <c r="TYG1029" s="14"/>
      <c r="TYH1029" s="14"/>
      <c r="TYI1029" s="14"/>
      <c r="TYJ1029" s="14"/>
      <c r="TYK1029" s="14"/>
      <c r="TYL1029" s="14"/>
      <c r="TYM1029" s="14"/>
      <c r="TYN1029" s="14"/>
      <c r="TYO1029" s="14"/>
      <c r="TYP1029" s="14"/>
      <c r="TYQ1029" s="14"/>
      <c r="TYR1029" s="14"/>
      <c r="TYS1029" s="14"/>
      <c r="TYT1029" s="14"/>
      <c r="TYU1029" s="14"/>
      <c r="TYV1029" s="14"/>
      <c r="TYW1029" s="14"/>
      <c r="TYX1029" s="14"/>
      <c r="TYY1029" s="14"/>
      <c r="TYZ1029" s="14"/>
      <c r="TZA1029" s="14"/>
      <c r="TZB1029" s="14"/>
      <c r="TZC1029" s="14"/>
      <c r="TZD1029" s="14"/>
      <c r="TZE1029" s="14"/>
      <c r="TZF1029" s="14"/>
      <c r="TZG1029" s="14"/>
      <c r="TZH1029" s="14"/>
      <c r="TZI1029" s="14"/>
      <c r="TZJ1029" s="14"/>
      <c r="TZK1029" s="14"/>
      <c r="TZL1029" s="14"/>
      <c r="TZM1029" s="14"/>
      <c r="TZN1029" s="14"/>
      <c r="TZO1029" s="14"/>
      <c r="TZP1029" s="14"/>
      <c r="TZQ1029" s="14"/>
      <c r="TZR1029" s="14"/>
      <c r="TZS1029" s="14"/>
      <c r="TZT1029" s="14"/>
      <c r="TZU1029" s="14"/>
      <c r="TZV1029" s="14"/>
      <c r="TZW1029" s="14"/>
      <c r="TZX1029" s="14"/>
      <c r="TZY1029" s="14"/>
      <c r="TZZ1029" s="14"/>
      <c r="UAA1029" s="14"/>
      <c r="UAB1029" s="14"/>
      <c r="UAC1029" s="14"/>
      <c r="UAD1029" s="14"/>
      <c r="UAE1029" s="14"/>
      <c r="UAF1029" s="14"/>
      <c r="UAG1029" s="14"/>
      <c r="UAH1029" s="14"/>
      <c r="UAI1029" s="14"/>
      <c r="UAJ1029" s="14"/>
      <c r="UAK1029" s="14"/>
      <c r="UAL1029" s="14"/>
      <c r="UAM1029" s="14"/>
      <c r="UAN1029" s="14"/>
      <c r="UAO1029" s="14"/>
      <c r="UAP1029" s="14"/>
      <c r="UAQ1029" s="14"/>
      <c r="UAR1029" s="14"/>
      <c r="UAS1029" s="14"/>
      <c r="UAT1029" s="14"/>
      <c r="UAU1029" s="14"/>
      <c r="UAV1029" s="14"/>
      <c r="UAW1029" s="14"/>
      <c r="UAX1029" s="14"/>
      <c r="UAY1029" s="14"/>
      <c r="UAZ1029" s="14"/>
      <c r="UBA1029" s="14"/>
      <c r="UBB1029" s="14"/>
      <c r="UBC1029" s="14"/>
      <c r="UBD1029" s="14"/>
      <c r="UBE1029" s="14"/>
      <c r="UBF1029" s="14"/>
      <c r="UBG1029" s="14"/>
      <c r="UBH1029" s="14"/>
      <c r="UBI1029" s="14"/>
      <c r="UBJ1029" s="14"/>
      <c r="UBK1029" s="14"/>
      <c r="UBL1029" s="14"/>
      <c r="UBM1029" s="14"/>
      <c r="UBN1029" s="14"/>
      <c r="UBO1029" s="14"/>
      <c r="UBP1029" s="14"/>
      <c r="UBQ1029" s="14"/>
      <c r="UBR1029" s="14"/>
      <c r="UBS1029" s="14"/>
      <c r="UBT1029" s="14"/>
      <c r="UBU1029" s="14"/>
      <c r="UBV1029" s="14"/>
      <c r="UBW1029" s="14"/>
      <c r="UBX1029" s="14"/>
      <c r="UBY1029" s="14"/>
      <c r="UBZ1029" s="14"/>
      <c r="UCA1029" s="14"/>
      <c r="UCB1029" s="14"/>
      <c r="UCC1029" s="14"/>
      <c r="UCD1029" s="14"/>
      <c r="UCE1029" s="14"/>
      <c r="UCF1029" s="14"/>
      <c r="UCG1029" s="14"/>
      <c r="UCH1029" s="14"/>
      <c r="UCI1029" s="14"/>
      <c r="UCJ1029" s="14"/>
      <c r="UCK1029" s="14"/>
      <c r="UCL1029" s="14"/>
      <c r="UCM1029" s="14"/>
      <c r="UCN1029" s="14"/>
      <c r="UCO1029" s="14"/>
      <c r="UCP1029" s="14"/>
      <c r="UCQ1029" s="14"/>
      <c r="UCR1029" s="14"/>
      <c r="UCS1029" s="14"/>
      <c r="UCT1029" s="14"/>
      <c r="UCU1029" s="14"/>
      <c r="UCV1029" s="14"/>
      <c r="UCW1029" s="14"/>
      <c r="UCX1029" s="14"/>
      <c r="UCY1029" s="14"/>
      <c r="UCZ1029" s="14"/>
      <c r="UDA1029" s="14"/>
      <c r="UDB1029" s="14"/>
      <c r="UDC1029" s="14"/>
      <c r="UDD1029" s="14"/>
      <c r="UDE1029" s="14"/>
      <c r="UDF1029" s="14"/>
      <c r="UDG1029" s="14"/>
      <c r="UDH1029" s="14"/>
      <c r="UDI1029" s="14"/>
      <c r="UDJ1029" s="14"/>
      <c r="UDK1029" s="14"/>
      <c r="UDL1029" s="14"/>
      <c r="UDM1029" s="14"/>
      <c r="UDN1029" s="14"/>
      <c r="UDO1029" s="14"/>
      <c r="UDP1029" s="14"/>
      <c r="UDQ1029" s="14"/>
      <c r="UDR1029" s="14"/>
      <c r="UDS1029" s="14"/>
      <c r="UDT1029" s="14"/>
      <c r="UDU1029" s="14"/>
      <c r="UDV1029" s="14"/>
      <c r="UDW1029" s="14"/>
      <c r="UDX1029" s="14"/>
      <c r="UDY1029" s="14"/>
      <c r="UDZ1029" s="14"/>
      <c r="UEA1029" s="14"/>
      <c r="UEB1029" s="14"/>
      <c r="UEC1029" s="14"/>
      <c r="UED1029" s="14"/>
      <c r="UEE1029" s="14"/>
      <c r="UEF1029" s="14"/>
      <c r="UEG1029" s="14"/>
      <c r="UEH1029" s="14"/>
      <c r="UEI1029" s="14"/>
      <c r="UEJ1029" s="14"/>
      <c r="UEK1029" s="14"/>
      <c r="UEL1029" s="14"/>
      <c r="UEM1029" s="14"/>
      <c r="UEN1029" s="14"/>
      <c r="UEO1029" s="14"/>
      <c r="UEP1029" s="14"/>
      <c r="UEQ1029" s="14"/>
      <c r="UER1029" s="14"/>
      <c r="UES1029" s="14"/>
      <c r="UET1029" s="14"/>
      <c r="UEU1029" s="14"/>
      <c r="UEV1029" s="14"/>
      <c r="UEW1029" s="14"/>
      <c r="UEX1029" s="14"/>
      <c r="UEY1029" s="14"/>
      <c r="UEZ1029" s="14"/>
      <c r="UFA1029" s="14"/>
      <c r="UFB1029" s="14"/>
      <c r="UFC1029" s="14"/>
      <c r="UFD1029" s="14"/>
      <c r="UFE1029" s="14"/>
      <c r="UFF1029" s="14"/>
      <c r="UFG1029" s="14"/>
      <c r="UFH1029" s="14"/>
      <c r="UFI1029" s="14"/>
      <c r="UFJ1029" s="14"/>
      <c r="UFK1029" s="14"/>
      <c r="UFL1029" s="14"/>
      <c r="UFM1029" s="14"/>
      <c r="UFN1029" s="14"/>
      <c r="UFO1029" s="14"/>
      <c r="UFP1029" s="14"/>
      <c r="UFQ1029" s="14"/>
      <c r="UFR1029" s="14"/>
      <c r="UFS1029" s="14"/>
      <c r="UFT1029" s="14"/>
      <c r="UFU1029" s="14"/>
      <c r="UFV1029" s="14"/>
      <c r="UFW1029" s="14"/>
      <c r="UFX1029" s="14"/>
      <c r="UFY1029" s="14"/>
      <c r="UFZ1029" s="14"/>
      <c r="UGA1029" s="14"/>
      <c r="UGB1029" s="14"/>
      <c r="UGC1029" s="14"/>
      <c r="UGD1029" s="14"/>
      <c r="UGE1029" s="14"/>
      <c r="UGF1029" s="14"/>
      <c r="UGG1029" s="14"/>
      <c r="UGH1029" s="14"/>
      <c r="UGI1029" s="14"/>
      <c r="UGJ1029" s="14"/>
      <c r="UGK1029" s="14"/>
      <c r="UGL1029" s="14"/>
      <c r="UGM1029" s="14"/>
      <c r="UGN1029" s="14"/>
      <c r="UGO1029" s="14"/>
      <c r="UGP1029" s="14"/>
      <c r="UGQ1029" s="14"/>
      <c r="UGR1029" s="14"/>
      <c r="UGS1029" s="14"/>
      <c r="UGT1029" s="14"/>
      <c r="UGU1029" s="14"/>
      <c r="UGV1029" s="14"/>
      <c r="UGW1029" s="14"/>
      <c r="UGX1029" s="14"/>
      <c r="UGY1029" s="14"/>
      <c r="UGZ1029" s="14"/>
      <c r="UHA1029" s="14"/>
      <c r="UHB1029" s="14"/>
      <c r="UHC1029" s="14"/>
      <c r="UHD1029" s="14"/>
      <c r="UHE1029" s="14"/>
      <c r="UHF1029" s="14"/>
      <c r="UHG1029" s="14"/>
      <c r="UHH1029" s="14"/>
      <c r="UHI1029" s="14"/>
      <c r="UHJ1029" s="14"/>
      <c r="UHK1029" s="14"/>
      <c r="UHL1029" s="14"/>
      <c r="UHM1029" s="14"/>
      <c r="UHN1029" s="14"/>
      <c r="UHO1029" s="14"/>
      <c r="UHP1029" s="14"/>
      <c r="UHQ1029" s="14"/>
      <c r="UHR1029" s="14"/>
      <c r="UHS1029" s="14"/>
      <c r="UHT1029" s="14"/>
      <c r="UHU1029" s="14"/>
      <c r="UHV1029" s="14"/>
      <c r="UHW1029" s="14"/>
      <c r="UHX1029" s="14"/>
      <c r="UHY1029" s="14"/>
      <c r="UHZ1029" s="14"/>
      <c r="UIA1029" s="14"/>
      <c r="UIB1029" s="14"/>
      <c r="UIC1029" s="14"/>
      <c r="UID1029" s="14"/>
      <c r="UIE1029" s="14"/>
      <c r="UIF1029" s="14"/>
      <c r="UIG1029" s="14"/>
      <c r="UIH1029" s="14"/>
      <c r="UII1029" s="14"/>
      <c r="UIJ1029" s="14"/>
      <c r="UIK1029" s="14"/>
      <c r="UIL1029" s="14"/>
      <c r="UIM1029" s="14"/>
      <c r="UIN1029" s="14"/>
      <c r="UIO1029" s="14"/>
      <c r="UIP1029" s="14"/>
      <c r="UIQ1029" s="14"/>
      <c r="UIR1029" s="14"/>
      <c r="UIS1029" s="14"/>
      <c r="UIT1029" s="14"/>
      <c r="UIU1029" s="14"/>
      <c r="UIV1029" s="14"/>
      <c r="UIW1029" s="14"/>
      <c r="UIX1029" s="14"/>
      <c r="UIY1029" s="14"/>
      <c r="UIZ1029" s="14"/>
      <c r="UJA1029" s="14"/>
      <c r="UJB1029" s="14"/>
      <c r="UJC1029" s="14"/>
      <c r="UJD1029" s="14"/>
      <c r="UJE1029" s="14"/>
      <c r="UJF1029" s="14"/>
      <c r="UJG1029" s="14"/>
      <c r="UJH1029" s="14"/>
      <c r="UJI1029" s="14"/>
      <c r="UJJ1029" s="14"/>
      <c r="UJK1029" s="14"/>
      <c r="UJL1029" s="14"/>
      <c r="UJM1029" s="14"/>
      <c r="UJN1029" s="14"/>
      <c r="UJO1029" s="14"/>
      <c r="UJP1029" s="14"/>
      <c r="UJQ1029" s="14"/>
      <c r="UJR1029" s="14"/>
      <c r="UJS1029" s="14"/>
      <c r="UJT1029" s="14"/>
      <c r="UJU1029" s="14"/>
      <c r="UJV1029" s="14"/>
      <c r="UJW1029" s="14"/>
      <c r="UJX1029" s="14"/>
      <c r="UJY1029" s="14"/>
      <c r="UJZ1029" s="14"/>
      <c r="UKA1029" s="14"/>
      <c r="UKB1029" s="14"/>
      <c r="UKC1029" s="14"/>
      <c r="UKD1029" s="14"/>
      <c r="UKE1029" s="14"/>
      <c r="UKF1029" s="14"/>
      <c r="UKG1029" s="14"/>
      <c r="UKH1029" s="14"/>
      <c r="UKI1029" s="14"/>
      <c r="UKJ1029" s="14"/>
      <c r="UKK1029" s="14"/>
      <c r="UKL1029" s="14"/>
      <c r="UKM1029" s="14"/>
      <c r="UKN1029" s="14"/>
      <c r="UKO1029" s="14"/>
      <c r="UKP1029" s="14"/>
      <c r="UKQ1029" s="14"/>
      <c r="UKR1029" s="14"/>
      <c r="UKS1029" s="14"/>
      <c r="UKT1029" s="14"/>
      <c r="UKU1029" s="14"/>
      <c r="UKV1029" s="14"/>
      <c r="UKW1029" s="14"/>
      <c r="UKX1029" s="14"/>
      <c r="UKY1029" s="14"/>
      <c r="UKZ1029" s="14"/>
      <c r="ULA1029" s="14"/>
      <c r="ULB1029" s="14"/>
      <c r="ULC1029" s="14"/>
      <c r="ULD1029" s="14"/>
      <c r="ULE1029" s="14"/>
      <c r="ULF1029" s="14"/>
      <c r="ULG1029" s="14"/>
      <c r="ULH1029" s="14"/>
      <c r="ULI1029" s="14"/>
      <c r="ULJ1029" s="14"/>
      <c r="ULK1029" s="14"/>
      <c r="ULL1029" s="14"/>
      <c r="ULM1029" s="14"/>
      <c r="ULN1029" s="14"/>
      <c r="ULO1029" s="14"/>
      <c r="ULP1029" s="14"/>
      <c r="ULQ1029" s="14"/>
      <c r="ULR1029" s="14"/>
      <c r="ULS1029" s="14"/>
      <c r="ULT1029" s="14"/>
      <c r="ULU1029" s="14"/>
      <c r="ULV1029" s="14"/>
      <c r="ULW1029" s="14"/>
      <c r="ULX1029" s="14"/>
      <c r="ULY1029" s="14"/>
      <c r="ULZ1029" s="14"/>
      <c r="UMA1029" s="14"/>
      <c r="UMB1029" s="14"/>
      <c r="UMC1029" s="14"/>
      <c r="UMD1029" s="14"/>
      <c r="UME1029" s="14"/>
      <c r="UMF1029" s="14"/>
      <c r="UMG1029" s="14"/>
      <c r="UMH1029" s="14"/>
      <c r="UMI1029" s="14"/>
      <c r="UMJ1029" s="14"/>
      <c r="UMK1029" s="14"/>
      <c r="UML1029" s="14"/>
      <c r="UMM1029" s="14"/>
      <c r="UMN1029" s="14"/>
      <c r="UMO1029" s="14"/>
      <c r="UMP1029" s="14"/>
      <c r="UMQ1029" s="14"/>
      <c r="UMR1029" s="14"/>
      <c r="UMS1029" s="14"/>
      <c r="UMT1029" s="14"/>
      <c r="UMU1029" s="14"/>
      <c r="UMV1029" s="14"/>
      <c r="UMW1029" s="14"/>
      <c r="UMX1029" s="14"/>
      <c r="UMY1029" s="14"/>
      <c r="UMZ1029" s="14"/>
      <c r="UNA1029" s="14"/>
      <c r="UNB1029" s="14"/>
      <c r="UNC1029" s="14"/>
      <c r="UND1029" s="14"/>
      <c r="UNE1029" s="14"/>
      <c r="UNF1029" s="14"/>
      <c r="UNG1029" s="14"/>
      <c r="UNH1029" s="14"/>
      <c r="UNI1029" s="14"/>
      <c r="UNJ1029" s="14"/>
      <c r="UNK1029" s="14"/>
      <c r="UNL1029" s="14"/>
      <c r="UNM1029" s="14"/>
      <c r="UNN1029" s="14"/>
      <c r="UNO1029" s="14"/>
      <c r="UNP1029" s="14"/>
      <c r="UNQ1029" s="14"/>
      <c r="UNR1029" s="14"/>
      <c r="UNS1029" s="14"/>
      <c r="UNT1029" s="14"/>
      <c r="UNU1029" s="14"/>
      <c r="UNV1029" s="14"/>
      <c r="UNW1029" s="14"/>
      <c r="UNX1029" s="14"/>
      <c r="UNY1029" s="14"/>
      <c r="UNZ1029" s="14"/>
      <c r="UOA1029" s="14"/>
      <c r="UOB1029" s="14"/>
      <c r="UOC1029" s="14"/>
      <c r="UOD1029" s="14"/>
      <c r="UOE1029" s="14"/>
      <c r="UOF1029" s="14"/>
      <c r="UOG1029" s="14"/>
      <c r="UOH1029" s="14"/>
      <c r="UOI1029" s="14"/>
      <c r="UOJ1029" s="14"/>
      <c r="UOK1029" s="14"/>
      <c r="UOL1029" s="14"/>
      <c r="UOM1029" s="14"/>
      <c r="UON1029" s="14"/>
      <c r="UOO1029" s="14"/>
      <c r="UOP1029" s="14"/>
      <c r="UOQ1029" s="14"/>
      <c r="UOR1029" s="14"/>
      <c r="UOS1029" s="14"/>
      <c r="UOT1029" s="14"/>
      <c r="UOU1029" s="14"/>
      <c r="UOV1029" s="14"/>
      <c r="UOW1029" s="14"/>
      <c r="UOX1029" s="14"/>
      <c r="UOY1029" s="14"/>
      <c r="UOZ1029" s="14"/>
      <c r="UPA1029" s="14"/>
      <c r="UPB1029" s="14"/>
      <c r="UPC1029" s="14"/>
      <c r="UPD1029" s="14"/>
      <c r="UPE1029" s="14"/>
      <c r="UPF1029" s="14"/>
      <c r="UPG1029" s="14"/>
      <c r="UPH1029" s="14"/>
      <c r="UPI1029" s="14"/>
      <c r="UPJ1029" s="14"/>
      <c r="UPK1029" s="14"/>
      <c r="UPL1029" s="14"/>
      <c r="UPM1029" s="14"/>
      <c r="UPN1029" s="14"/>
      <c r="UPO1029" s="14"/>
      <c r="UPP1029" s="14"/>
      <c r="UPQ1029" s="14"/>
      <c r="UPR1029" s="14"/>
      <c r="UPS1029" s="14"/>
      <c r="UPT1029" s="14"/>
      <c r="UPU1029" s="14"/>
      <c r="UPV1029" s="14"/>
      <c r="UPW1029" s="14"/>
      <c r="UPX1029" s="14"/>
      <c r="UPY1029" s="14"/>
      <c r="UPZ1029" s="14"/>
      <c r="UQA1029" s="14"/>
      <c r="UQB1029" s="14"/>
      <c r="UQC1029" s="14"/>
      <c r="UQD1029" s="14"/>
      <c r="UQE1029" s="14"/>
      <c r="UQF1029" s="14"/>
      <c r="UQG1029" s="14"/>
      <c r="UQH1029" s="14"/>
      <c r="UQI1029" s="14"/>
      <c r="UQJ1029" s="14"/>
      <c r="UQK1029" s="14"/>
      <c r="UQL1029" s="14"/>
      <c r="UQM1029" s="14"/>
      <c r="UQN1029" s="14"/>
      <c r="UQO1029" s="14"/>
      <c r="UQP1029" s="14"/>
      <c r="UQQ1029" s="14"/>
      <c r="UQR1029" s="14"/>
      <c r="UQS1029" s="14"/>
      <c r="UQT1029" s="14"/>
      <c r="UQU1029" s="14"/>
      <c r="UQV1029" s="14"/>
      <c r="UQW1029" s="14"/>
      <c r="UQX1029" s="14"/>
      <c r="UQY1029" s="14"/>
      <c r="UQZ1029" s="14"/>
      <c r="URA1029" s="14"/>
      <c r="URB1029" s="14"/>
      <c r="URC1029" s="14"/>
      <c r="URD1029" s="14"/>
      <c r="URE1029" s="14"/>
      <c r="URF1029" s="14"/>
      <c r="URG1029" s="14"/>
      <c r="URH1029" s="14"/>
      <c r="URI1029" s="14"/>
      <c r="URJ1029" s="14"/>
      <c r="URK1029" s="14"/>
      <c r="URL1029" s="14"/>
      <c r="URM1029" s="14"/>
      <c r="URN1029" s="14"/>
      <c r="URO1029" s="14"/>
      <c r="URP1029" s="14"/>
      <c r="URQ1029" s="14"/>
      <c r="URR1029" s="14"/>
      <c r="URS1029" s="14"/>
      <c r="URT1029" s="14"/>
      <c r="URU1029" s="14"/>
      <c r="URV1029" s="14"/>
      <c r="URW1029" s="14"/>
      <c r="URX1029" s="14"/>
      <c r="URY1029" s="14"/>
      <c r="URZ1029" s="14"/>
      <c r="USA1029" s="14"/>
      <c r="USB1029" s="14"/>
      <c r="USC1029" s="14"/>
      <c r="USD1029" s="14"/>
      <c r="USE1029" s="14"/>
      <c r="USF1029" s="14"/>
      <c r="USG1029" s="14"/>
      <c r="USH1029" s="14"/>
      <c r="USI1029" s="14"/>
      <c r="USJ1029" s="14"/>
      <c r="USK1029" s="14"/>
      <c r="USL1029" s="14"/>
      <c r="USM1029" s="14"/>
      <c r="USN1029" s="14"/>
      <c r="USO1029" s="14"/>
      <c r="USP1029" s="14"/>
      <c r="USQ1029" s="14"/>
      <c r="USR1029" s="14"/>
      <c r="USS1029" s="14"/>
      <c r="UST1029" s="14"/>
      <c r="USU1029" s="14"/>
      <c r="USV1029" s="14"/>
      <c r="USW1029" s="14"/>
      <c r="USX1029" s="14"/>
      <c r="USY1029" s="14"/>
      <c r="USZ1029" s="14"/>
      <c r="UTA1029" s="14"/>
      <c r="UTB1029" s="14"/>
      <c r="UTC1029" s="14"/>
      <c r="UTD1029" s="14"/>
      <c r="UTE1029" s="14"/>
      <c r="UTF1029" s="14"/>
      <c r="UTG1029" s="14"/>
      <c r="UTH1029" s="14"/>
      <c r="UTI1029" s="14"/>
      <c r="UTJ1029" s="14"/>
      <c r="UTK1029" s="14"/>
      <c r="UTL1029" s="14"/>
      <c r="UTM1029" s="14"/>
      <c r="UTN1029" s="14"/>
      <c r="UTO1029" s="14"/>
      <c r="UTP1029" s="14"/>
      <c r="UTQ1029" s="14"/>
      <c r="UTR1029" s="14"/>
      <c r="UTS1029" s="14"/>
      <c r="UTT1029" s="14"/>
      <c r="UTU1029" s="14"/>
      <c r="UTV1029" s="14"/>
      <c r="UTW1029" s="14"/>
      <c r="UTX1029" s="14"/>
      <c r="UTY1029" s="14"/>
      <c r="UTZ1029" s="14"/>
      <c r="UUA1029" s="14"/>
      <c r="UUB1029" s="14"/>
      <c r="UUC1029" s="14"/>
      <c r="UUD1029" s="14"/>
      <c r="UUE1029" s="14"/>
      <c r="UUF1029" s="14"/>
      <c r="UUG1029" s="14"/>
      <c r="UUH1029" s="14"/>
      <c r="UUI1029" s="14"/>
      <c r="UUJ1029" s="14"/>
      <c r="UUK1029" s="14"/>
      <c r="UUL1029" s="14"/>
      <c r="UUM1029" s="14"/>
      <c r="UUN1029" s="14"/>
      <c r="UUO1029" s="14"/>
      <c r="UUP1029" s="14"/>
      <c r="UUQ1029" s="14"/>
      <c r="UUR1029" s="14"/>
      <c r="UUS1029" s="14"/>
      <c r="UUT1029" s="14"/>
      <c r="UUU1029" s="14"/>
      <c r="UUV1029" s="14"/>
      <c r="UUW1029" s="14"/>
      <c r="UUX1029" s="14"/>
      <c r="UUY1029" s="14"/>
      <c r="UUZ1029" s="14"/>
      <c r="UVA1029" s="14"/>
      <c r="UVB1029" s="14"/>
      <c r="UVC1029" s="14"/>
      <c r="UVD1029" s="14"/>
      <c r="UVE1029" s="14"/>
      <c r="UVF1029" s="14"/>
      <c r="UVG1029" s="14"/>
      <c r="UVH1029" s="14"/>
      <c r="UVI1029" s="14"/>
      <c r="UVJ1029" s="14"/>
      <c r="UVK1029" s="14"/>
      <c r="UVL1029" s="14"/>
      <c r="UVM1029" s="14"/>
      <c r="UVN1029" s="14"/>
      <c r="UVO1029" s="14"/>
      <c r="UVP1029" s="14"/>
      <c r="UVQ1029" s="14"/>
      <c r="UVR1029" s="14"/>
      <c r="UVS1029" s="14"/>
      <c r="UVT1029" s="14"/>
      <c r="UVU1029" s="14"/>
      <c r="UVV1029" s="14"/>
      <c r="UVW1029" s="14"/>
      <c r="UVX1029" s="14"/>
      <c r="UVY1029" s="14"/>
      <c r="UVZ1029" s="14"/>
      <c r="UWA1029" s="14"/>
      <c r="UWB1029" s="14"/>
      <c r="UWC1029" s="14"/>
      <c r="UWD1029" s="14"/>
      <c r="UWE1029" s="14"/>
      <c r="UWF1029" s="14"/>
      <c r="UWG1029" s="14"/>
      <c r="UWH1029" s="14"/>
      <c r="UWI1029" s="14"/>
      <c r="UWJ1029" s="14"/>
      <c r="UWK1029" s="14"/>
      <c r="UWL1029" s="14"/>
      <c r="UWM1029" s="14"/>
      <c r="UWN1029" s="14"/>
      <c r="UWO1029" s="14"/>
      <c r="UWP1029" s="14"/>
      <c r="UWQ1029" s="14"/>
      <c r="UWR1029" s="14"/>
      <c r="UWS1029" s="14"/>
      <c r="UWT1029" s="14"/>
      <c r="UWU1029" s="14"/>
      <c r="UWV1029" s="14"/>
      <c r="UWW1029" s="14"/>
      <c r="UWX1029" s="14"/>
      <c r="UWY1029" s="14"/>
      <c r="UWZ1029" s="14"/>
      <c r="UXA1029" s="14"/>
      <c r="UXB1029" s="14"/>
      <c r="UXC1029" s="14"/>
      <c r="UXD1029" s="14"/>
      <c r="UXE1029" s="14"/>
      <c r="UXF1029" s="14"/>
      <c r="UXG1029" s="14"/>
      <c r="UXH1029" s="14"/>
      <c r="UXI1029" s="14"/>
      <c r="UXJ1029" s="14"/>
      <c r="UXK1029" s="14"/>
      <c r="UXL1029" s="14"/>
      <c r="UXM1029" s="14"/>
      <c r="UXN1029" s="14"/>
      <c r="UXO1029" s="14"/>
      <c r="UXP1029" s="14"/>
      <c r="UXQ1029" s="14"/>
      <c r="UXR1029" s="14"/>
      <c r="UXS1029" s="14"/>
      <c r="UXT1029" s="14"/>
      <c r="UXU1029" s="14"/>
      <c r="UXV1029" s="14"/>
      <c r="UXW1029" s="14"/>
      <c r="UXX1029" s="14"/>
      <c r="UXY1029" s="14"/>
      <c r="UXZ1029" s="14"/>
      <c r="UYA1029" s="14"/>
      <c r="UYB1029" s="14"/>
      <c r="UYC1029" s="14"/>
      <c r="UYD1029" s="14"/>
      <c r="UYE1029" s="14"/>
      <c r="UYF1029" s="14"/>
      <c r="UYG1029" s="14"/>
      <c r="UYH1029" s="14"/>
      <c r="UYI1029" s="14"/>
      <c r="UYJ1029" s="14"/>
      <c r="UYK1029" s="14"/>
      <c r="UYL1029" s="14"/>
      <c r="UYM1029" s="14"/>
      <c r="UYN1029" s="14"/>
      <c r="UYO1029" s="14"/>
      <c r="UYP1029" s="14"/>
      <c r="UYQ1029" s="14"/>
      <c r="UYR1029" s="14"/>
      <c r="UYS1029" s="14"/>
      <c r="UYT1029" s="14"/>
      <c r="UYU1029" s="14"/>
      <c r="UYV1029" s="14"/>
      <c r="UYW1029" s="14"/>
      <c r="UYX1029" s="14"/>
      <c r="UYY1029" s="14"/>
      <c r="UYZ1029" s="14"/>
      <c r="UZA1029" s="14"/>
      <c r="UZB1029" s="14"/>
      <c r="UZC1029" s="14"/>
      <c r="UZD1029" s="14"/>
      <c r="UZE1029" s="14"/>
      <c r="UZF1029" s="14"/>
      <c r="UZG1029" s="14"/>
      <c r="UZH1029" s="14"/>
      <c r="UZI1029" s="14"/>
      <c r="UZJ1029" s="14"/>
      <c r="UZK1029" s="14"/>
      <c r="UZL1029" s="14"/>
      <c r="UZM1029" s="14"/>
      <c r="UZN1029" s="14"/>
      <c r="UZO1029" s="14"/>
      <c r="UZP1029" s="14"/>
      <c r="UZQ1029" s="14"/>
      <c r="UZR1029" s="14"/>
      <c r="UZS1029" s="14"/>
      <c r="UZT1029" s="14"/>
      <c r="UZU1029" s="14"/>
      <c r="UZV1029" s="14"/>
      <c r="UZW1029" s="14"/>
      <c r="UZX1029" s="14"/>
      <c r="UZY1029" s="14"/>
      <c r="UZZ1029" s="14"/>
      <c r="VAA1029" s="14"/>
      <c r="VAB1029" s="14"/>
      <c r="VAC1029" s="14"/>
      <c r="VAD1029" s="14"/>
      <c r="VAE1029" s="14"/>
      <c r="VAF1029" s="14"/>
      <c r="VAG1029" s="14"/>
      <c r="VAH1029" s="14"/>
      <c r="VAI1029" s="14"/>
      <c r="VAJ1029" s="14"/>
      <c r="VAK1029" s="14"/>
      <c r="VAL1029" s="14"/>
      <c r="VAM1029" s="14"/>
      <c r="VAN1029" s="14"/>
      <c r="VAO1029" s="14"/>
      <c r="VAP1029" s="14"/>
      <c r="VAQ1029" s="14"/>
      <c r="VAR1029" s="14"/>
      <c r="VAS1029" s="14"/>
      <c r="VAT1029" s="14"/>
      <c r="VAU1029" s="14"/>
      <c r="VAV1029" s="14"/>
      <c r="VAW1029" s="14"/>
      <c r="VAX1029" s="14"/>
      <c r="VAY1029" s="14"/>
      <c r="VAZ1029" s="14"/>
      <c r="VBA1029" s="14"/>
      <c r="VBB1029" s="14"/>
      <c r="VBC1029" s="14"/>
      <c r="VBD1029" s="14"/>
      <c r="VBE1029" s="14"/>
      <c r="VBF1029" s="14"/>
      <c r="VBG1029" s="14"/>
      <c r="VBH1029" s="14"/>
      <c r="VBI1029" s="14"/>
      <c r="VBJ1029" s="14"/>
      <c r="VBK1029" s="14"/>
      <c r="VBL1029" s="14"/>
      <c r="VBM1029" s="14"/>
      <c r="VBN1029" s="14"/>
      <c r="VBO1029" s="14"/>
      <c r="VBP1029" s="14"/>
      <c r="VBQ1029" s="14"/>
      <c r="VBR1029" s="14"/>
      <c r="VBS1029" s="14"/>
      <c r="VBT1029" s="14"/>
      <c r="VBU1029" s="14"/>
      <c r="VBV1029" s="14"/>
      <c r="VBW1029" s="14"/>
      <c r="VBX1029" s="14"/>
      <c r="VBY1029" s="14"/>
      <c r="VBZ1029" s="14"/>
      <c r="VCA1029" s="14"/>
      <c r="VCB1029" s="14"/>
      <c r="VCC1029" s="14"/>
      <c r="VCD1029" s="14"/>
      <c r="VCE1029" s="14"/>
      <c r="VCF1029" s="14"/>
      <c r="VCG1029" s="14"/>
      <c r="VCH1029" s="14"/>
      <c r="VCI1029" s="14"/>
      <c r="VCJ1029" s="14"/>
      <c r="VCK1029" s="14"/>
      <c r="VCL1029" s="14"/>
      <c r="VCM1029" s="14"/>
      <c r="VCN1029" s="14"/>
      <c r="VCO1029" s="14"/>
      <c r="VCP1029" s="14"/>
      <c r="VCQ1029" s="14"/>
      <c r="VCR1029" s="14"/>
      <c r="VCS1029" s="14"/>
      <c r="VCT1029" s="14"/>
      <c r="VCU1029" s="14"/>
      <c r="VCV1029" s="14"/>
      <c r="VCW1029" s="14"/>
      <c r="VCX1029" s="14"/>
      <c r="VCY1029" s="14"/>
      <c r="VCZ1029" s="14"/>
      <c r="VDA1029" s="14"/>
      <c r="VDB1029" s="14"/>
      <c r="VDC1029" s="14"/>
      <c r="VDD1029" s="14"/>
      <c r="VDE1029" s="14"/>
      <c r="VDF1029" s="14"/>
      <c r="VDG1029" s="14"/>
      <c r="VDH1029" s="14"/>
      <c r="VDI1029" s="14"/>
      <c r="VDJ1029" s="14"/>
      <c r="VDK1029" s="14"/>
      <c r="VDL1029" s="14"/>
      <c r="VDM1029" s="14"/>
      <c r="VDN1029" s="14"/>
      <c r="VDO1029" s="14"/>
      <c r="VDP1029" s="14"/>
      <c r="VDQ1029" s="14"/>
      <c r="VDR1029" s="14"/>
      <c r="VDS1029" s="14"/>
      <c r="VDT1029" s="14"/>
      <c r="VDU1029" s="14"/>
      <c r="VDV1029" s="14"/>
      <c r="VDW1029" s="14"/>
      <c r="VDX1029" s="14"/>
      <c r="VDY1029" s="14"/>
      <c r="VDZ1029" s="14"/>
      <c r="VEA1029" s="14"/>
      <c r="VEB1029" s="14"/>
      <c r="VEC1029" s="14"/>
      <c r="VED1029" s="14"/>
      <c r="VEE1029" s="14"/>
      <c r="VEF1029" s="14"/>
      <c r="VEG1029" s="14"/>
      <c r="VEH1029" s="14"/>
      <c r="VEI1029" s="14"/>
      <c r="VEJ1029" s="14"/>
      <c r="VEK1029" s="14"/>
      <c r="VEL1029" s="14"/>
      <c r="VEM1029" s="14"/>
      <c r="VEN1029" s="14"/>
      <c r="VEO1029" s="14"/>
      <c r="VEP1029" s="14"/>
      <c r="VEQ1029" s="14"/>
      <c r="VER1029" s="14"/>
      <c r="VES1029" s="14"/>
      <c r="VET1029" s="14"/>
      <c r="VEU1029" s="14"/>
      <c r="VEV1029" s="14"/>
      <c r="VEW1029" s="14"/>
      <c r="VEX1029" s="14"/>
      <c r="VEY1029" s="14"/>
      <c r="VEZ1029" s="14"/>
      <c r="VFA1029" s="14"/>
      <c r="VFB1029" s="14"/>
      <c r="VFC1029" s="14"/>
      <c r="VFD1029" s="14"/>
      <c r="VFE1029" s="14"/>
      <c r="VFF1029" s="14"/>
      <c r="VFG1029" s="14"/>
      <c r="VFH1029" s="14"/>
      <c r="VFI1029" s="14"/>
      <c r="VFJ1029" s="14"/>
      <c r="VFK1029" s="14"/>
      <c r="VFL1029" s="14"/>
      <c r="VFM1029" s="14"/>
      <c r="VFN1029" s="14"/>
      <c r="VFO1029" s="14"/>
      <c r="VFP1029" s="14"/>
      <c r="VFQ1029" s="14"/>
      <c r="VFR1029" s="14"/>
      <c r="VFS1029" s="14"/>
      <c r="VFT1029" s="14"/>
      <c r="VFU1029" s="14"/>
      <c r="VFV1029" s="14"/>
      <c r="VFW1029" s="14"/>
      <c r="VFX1029" s="14"/>
      <c r="VFY1029" s="14"/>
      <c r="VFZ1029" s="14"/>
      <c r="VGA1029" s="14"/>
      <c r="VGB1029" s="14"/>
      <c r="VGC1029" s="14"/>
      <c r="VGD1029" s="14"/>
      <c r="VGE1029" s="14"/>
      <c r="VGF1029" s="14"/>
      <c r="VGG1029" s="14"/>
      <c r="VGH1029" s="14"/>
      <c r="VGI1029" s="14"/>
      <c r="VGJ1029" s="14"/>
      <c r="VGK1029" s="14"/>
      <c r="VGL1029" s="14"/>
      <c r="VGM1029" s="14"/>
      <c r="VGN1029" s="14"/>
      <c r="VGO1029" s="14"/>
      <c r="VGP1029" s="14"/>
      <c r="VGQ1029" s="14"/>
      <c r="VGR1029" s="14"/>
      <c r="VGS1029" s="14"/>
      <c r="VGT1029" s="14"/>
      <c r="VGU1029" s="14"/>
      <c r="VGV1029" s="14"/>
      <c r="VGW1029" s="14"/>
      <c r="VGX1029" s="14"/>
      <c r="VGY1029" s="14"/>
      <c r="VGZ1029" s="14"/>
      <c r="VHA1029" s="14"/>
      <c r="VHB1029" s="14"/>
      <c r="VHC1029" s="14"/>
      <c r="VHD1029" s="14"/>
      <c r="VHE1029" s="14"/>
      <c r="VHF1029" s="14"/>
      <c r="VHG1029" s="14"/>
      <c r="VHH1029" s="14"/>
      <c r="VHI1029" s="14"/>
      <c r="VHJ1029" s="14"/>
      <c r="VHK1029" s="14"/>
      <c r="VHL1029" s="14"/>
      <c r="VHM1029" s="14"/>
      <c r="VHN1029" s="14"/>
      <c r="VHO1029" s="14"/>
      <c r="VHP1029" s="14"/>
      <c r="VHQ1029" s="14"/>
      <c r="VHR1029" s="14"/>
      <c r="VHS1029" s="14"/>
      <c r="VHT1029" s="14"/>
      <c r="VHU1029" s="14"/>
      <c r="VHV1029" s="14"/>
      <c r="VHW1029" s="14"/>
      <c r="VHX1029" s="14"/>
      <c r="VHY1029" s="14"/>
      <c r="VHZ1029" s="14"/>
      <c r="VIA1029" s="14"/>
      <c r="VIB1029" s="14"/>
      <c r="VIC1029" s="14"/>
      <c r="VID1029" s="14"/>
      <c r="VIE1029" s="14"/>
      <c r="VIF1029" s="14"/>
      <c r="VIG1029" s="14"/>
      <c r="VIH1029" s="14"/>
      <c r="VII1029" s="14"/>
      <c r="VIJ1029" s="14"/>
      <c r="VIK1029" s="14"/>
      <c r="VIL1029" s="14"/>
      <c r="VIM1029" s="14"/>
      <c r="VIN1029" s="14"/>
      <c r="VIO1029" s="14"/>
      <c r="VIP1029" s="14"/>
      <c r="VIQ1029" s="14"/>
      <c r="VIR1029" s="14"/>
      <c r="VIS1029" s="14"/>
      <c r="VIT1029" s="14"/>
      <c r="VIU1029" s="14"/>
      <c r="VIV1029" s="14"/>
      <c r="VIW1029" s="14"/>
      <c r="VIX1029" s="14"/>
      <c r="VIY1029" s="14"/>
      <c r="VIZ1029" s="14"/>
      <c r="VJA1029" s="14"/>
      <c r="VJB1029" s="14"/>
      <c r="VJC1029" s="14"/>
      <c r="VJD1029" s="14"/>
      <c r="VJE1029" s="14"/>
      <c r="VJF1029" s="14"/>
      <c r="VJG1029" s="14"/>
      <c r="VJH1029" s="14"/>
      <c r="VJI1029" s="14"/>
      <c r="VJJ1029" s="14"/>
      <c r="VJK1029" s="14"/>
      <c r="VJL1029" s="14"/>
      <c r="VJM1029" s="14"/>
      <c r="VJN1029" s="14"/>
      <c r="VJO1029" s="14"/>
      <c r="VJP1029" s="14"/>
      <c r="VJQ1029" s="14"/>
      <c r="VJR1029" s="14"/>
      <c r="VJS1029" s="14"/>
      <c r="VJT1029" s="14"/>
      <c r="VJU1029" s="14"/>
      <c r="VJV1029" s="14"/>
      <c r="VJW1029" s="14"/>
      <c r="VJX1029" s="14"/>
      <c r="VJY1029" s="14"/>
      <c r="VJZ1029" s="14"/>
      <c r="VKA1029" s="14"/>
      <c r="VKB1029" s="14"/>
      <c r="VKC1029" s="14"/>
      <c r="VKD1029" s="14"/>
      <c r="VKE1029" s="14"/>
      <c r="VKF1029" s="14"/>
      <c r="VKG1029" s="14"/>
      <c r="VKH1029" s="14"/>
      <c r="VKI1029" s="14"/>
      <c r="VKJ1029" s="14"/>
      <c r="VKK1029" s="14"/>
      <c r="VKL1029" s="14"/>
      <c r="VKM1029" s="14"/>
      <c r="VKN1029" s="14"/>
      <c r="VKO1029" s="14"/>
      <c r="VKP1029" s="14"/>
      <c r="VKQ1029" s="14"/>
      <c r="VKR1029" s="14"/>
      <c r="VKS1029" s="14"/>
      <c r="VKT1029" s="14"/>
      <c r="VKU1029" s="14"/>
      <c r="VKV1029" s="14"/>
      <c r="VKW1029" s="14"/>
      <c r="VKX1029" s="14"/>
      <c r="VKY1029" s="14"/>
      <c r="VKZ1029" s="14"/>
      <c r="VLA1029" s="14"/>
      <c r="VLB1029" s="14"/>
      <c r="VLC1029" s="14"/>
      <c r="VLD1029" s="14"/>
      <c r="VLE1029" s="14"/>
      <c r="VLF1029" s="14"/>
      <c r="VLG1029" s="14"/>
      <c r="VLH1029" s="14"/>
      <c r="VLI1029" s="14"/>
      <c r="VLJ1029" s="14"/>
      <c r="VLK1029" s="14"/>
      <c r="VLL1029" s="14"/>
      <c r="VLM1029" s="14"/>
      <c r="VLN1029" s="14"/>
      <c r="VLO1029" s="14"/>
      <c r="VLP1029" s="14"/>
      <c r="VLQ1029" s="14"/>
      <c r="VLR1029" s="14"/>
      <c r="VLS1029" s="14"/>
      <c r="VLT1029" s="14"/>
      <c r="VLU1029" s="14"/>
      <c r="VLV1029" s="14"/>
      <c r="VLW1029" s="14"/>
      <c r="VLX1029" s="14"/>
      <c r="VLY1029" s="14"/>
      <c r="VLZ1029" s="14"/>
      <c r="VMA1029" s="14"/>
      <c r="VMB1029" s="14"/>
      <c r="VMC1029" s="14"/>
      <c r="VMD1029" s="14"/>
      <c r="VME1029" s="14"/>
      <c r="VMF1029" s="14"/>
      <c r="VMG1029" s="14"/>
      <c r="VMH1029" s="14"/>
      <c r="VMI1029" s="14"/>
      <c r="VMJ1029" s="14"/>
      <c r="VMK1029" s="14"/>
      <c r="VML1029" s="14"/>
      <c r="VMM1029" s="14"/>
      <c r="VMN1029" s="14"/>
      <c r="VMO1029" s="14"/>
      <c r="VMP1029" s="14"/>
      <c r="VMQ1029" s="14"/>
      <c r="VMR1029" s="14"/>
      <c r="VMS1029" s="14"/>
      <c r="VMT1029" s="14"/>
      <c r="VMU1029" s="14"/>
      <c r="VMV1029" s="14"/>
      <c r="VMW1029" s="14"/>
      <c r="VMX1029" s="14"/>
      <c r="VMY1029" s="14"/>
      <c r="VMZ1029" s="14"/>
      <c r="VNA1029" s="14"/>
      <c r="VNB1029" s="14"/>
      <c r="VNC1029" s="14"/>
      <c r="VND1029" s="14"/>
      <c r="VNE1029" s="14"/>
      <c r="VNF1029" s="14"/>
      <c r="VNG1029" s="14"/>
      <c r="VNH1029" s="14"/>
      <c r="VNI1029" s="14"/>
      <c r="VNJ1029" s="14"/>
      <c r="VNK1029" s="14"/>
      <c r="VNL1029" s="14"/>
      <c r="VNM1029" s="14"/>
      <c r="VNN1029" s="14"/>
      <c r="VNO1029" s="14"/>
      <c r="VNP1029" s="14"/>
      <c r="VNQ1029" s="14"/>
      <c r="VNR1029" s="14"/>
      <c r="VNS1029" s="14"/>
      <c r="VNT1029" s="14"/>
      <c r="VNU1029" s="14"/>
      <c r="VNV1029" s="14"/>
      <c r="VNW1029" s="14"/>
      <c r="VNX1029" s="14"/>
      <c r="VNY1029" s="14"/>
      <c r="VNZ1029" s="14"/>
      <c r="VOA1029" s="14"/>
      <c r="VOB1029" s="14"/>
      <c r="VOC1029" s="14"/>
      <c r="VOD1029" s="14"/>
      <c r="VOE1029" s="14"/>
      <c r="VOF1029" s="14"/>
      <c r="VOG1029" s="14"/>
      <c r="VOH1029" s="14"/>
      <c r="VOI1029" s="14"/>
      <c r="VOJ1029" s="14"/>
      <c r="VOK1029" s="14"/>
      <c r="VOL1029" s="14"/>
      <c r="VOM1029" s="14"/>
      <c r="VON1029" s="14"/>
      <c r="VOO1029" s="14"/>
      <c r="VOP1029" s="14"/>
      <c r="VOQ1029" s="14"/>
      <c r="VOR1029" s="14"/>
      <c r="VOS1029" s="14"/>
      <c r="VOT1029" s="14"/>
      <c r="VOU1029" s="14"/>
      <c r="VOV1029" s="14"/>
      <c r="VOW1029" s="14"/>
      <c r="VOX1029" s="14"/>
      <c r="VOY1029" s="14"/>
      <c r="VOZ1029" s="14"/>
      <c r="VPA1029" s="14"/>
      <c r="VPB1029" s="14"/>
      <c r="VPC1029" s="14"/>
      <c r="VPD1029" s="14"/>
      <c r="VPE1029" s="14"/>
      <c r="VPF1029" s="14"/>
      <c r="VPG1029" s="14"/>
      <c r="VPH1029" s="14"/>
      <c r="VPI1029" s="14"/>
      <c r="VPJ1029" s="14"/>
      <c r="VPK1029" s="14"/>
      <c r="VPL1029" s="14"/>
      <c r="VPM1029" s="14"/>
      <c r="VPN1029" s="14"/>
      <c r="VPO1029" s="14"/>
      <c r="VPP1029" s="14"/>
      <c r="VPQ1029" s="14"/>
      <c r="VPR1029" s="14"/>
      <c r="VPS1029" s="14"/>
      <c r="VPT1029" s="14"/>
      <c r="VPU1029" s="14"/>
      <c r="VPV1029" s="14"/>
      <c r="VPW1029" s="14"/>
      <c r="VPX1029" s="14"/>
      <c r="VPY1029" s="14"/>
      <c r="VPZ1029" s="14"/>
      <c r="VQA1029" s="14"/>
      <c r="VQB1029" s="14"/>
      <c r="VQC1029" s="14"/>
      <c r="VQD1029" s="14"/>
      <c r="VQE1029" s="14"/>
      <c r="VQF1029" s="14"/>
      <c r="VQG1029" s="14"/>
      <c r="VQH1029" s="14"/>
      <c r="VQI1029" s="14"/>
      <c r="VQJ1029" s="14"/>
      <c r="VQK1029" s="14"/>
      <c r="VQL1029" s="14"/>
      <c r="VQM1029" s="14"/>
      <c r="VQN1029" s="14"/>
      <c r="VQO1029" s="14"/>
      <c r="VQP1029" s="14"/>
      <c r="VQQ1029" s="14"/>
      <c r="VQR1029" s="14"/>
      <c r="VQS1029" s="14"/>
      <c r="VQT1029" s="14"/>
      <c r="VQU1029" s="14"/>
      <c r="VQV1029" s="14"/>
      <c r="VQW1029" s="14"/>
      <c r="VQX1029" s="14"/>
      <c r="VQY1029" s="14"/>
      <c r="VQZ1029" s="14"/>
      <c r="VRA1029" s="14"/>
      <c r="VRB1029" s="14"/>
      <c r="VRC1029" s="14"/>
      <c r="VRD1029" s="14"/>
      <c r="VRE1029" s="14"/>
      <c r="VRF1029" s="14"/>
      <c r="VRG1029" s="14"/>
      <c r="VRH1029" s="14"/>
      <c r="VRI1029" s="14"/>
      <c r="VRJ1029" s="14"/>
      <c r="VRK1029" s="14"/>
      <c r="VRL1029" s="14"/>
      <c r="VRM1029" s="14"/>
      <c r="VRN1029" s="14"/>
      <c r="VRO1029" s="14"/>
      <c r="VRP1029" s="14"/>
      <c r="VRQ1029" s="14"/>
      <c r="VRR1029" s="14"/>
      <c r="VRS1029" s="14"/>
      <c r="VRT1029" s="14"/>
      <c r="VRU1029" s="14"/>
      <c r="VRV1029" s="14"/>
      <c r="VRW1029" s="14"/>
      <c r="VRX1029" s="14"/>
      <c r="VRY1029" s="14"/>
      <c r="VRZ1029" s="14"/>
      <c r="VSA1029" s="14"/>
      <c r="VSB1029" s="14"/>
      <c r="VSC1029" s="14"/>
      <c r="VSD1029" s="14"/>
      <c r="VSE1029" s="14"/>
      <c r="VSF1029" s="14"/>
      <c r="VSG1029" s="14"/>
      <c r="VSH1029" s="14"/>
      <c r="VSI1029" s="14"/>
      <c r="VSJ1029" s="14"/>
      <c r="VSK1029" s="14"/>
      <c r="VSL1029" s="14"/>
      <c r="VSM1029" s="14"/>
      <c r="VSN1029" s="14"/>
      <c r="VSO1029" s="14"/>
      <c r="VSP1029" s="14"/>
      <c r="VSQ1029" s="14"/>
      <c r="VSR1029" s="14"/>
      <c r="VSS1029" s="14"/>
      <c r="VST1029" s="14"/>
      <c r="VSU1029" s="14"/>
      <c r="VSV1029" s="14"/>
      <c r="VSW1029" s="14"/>
      <c r="VSX1029" s="14"/>
      <c r="VSY1029" s="14"/>
      <c r="VSZ1029" s="14"/>
      <c r="VTA1029" s="14"/>
      <c r="VTB1029" s="14"/>
      <c r="VTC1029" s="14"/>
      <c r="VTD1029" s="14"/>
      <c r="VTE1029" s="14"/>
      <c r="VTF1029" s="14"/>
      <c r="VTG1029" s="14"/>
      <c r="VTH1029" s="14"/>
      <c r="VTI1029" s="14"/>
      <c r="VTJ1029" s="14"/>
      <c r="VTK1029" s="14"/>
      <c r="VTL1029" s="14"/>
      <c r="VTM1029" s="14"/>
      <c r="VTN1029" s="14"/>
      <c r="VTO1029" s="14"/>
      <c r="VTP1029" s="14"/>
      <c r="VTQ1029" s="14"/>
      <c r="VTR1029" s="14"/>
      <c r="VTS1029" s="14"/>
      <c r="VTT1029" s="14"/>
      <c r="VTU1029" s="14"/>
      <c r="VTV1029" s="14"/>
      <c r="VTW1029" s="14"/>
      <c r="VTX1029" s="14"/>
      <c r="VTY1029" s="14"/>
      <c r="VTZ1029" s="14"/>
      <c r="VUA1029" s="14"/>
      <c r="VUB1029" s="14"/>
      <c r="VUC1029" s="14"/>
      <c r="VUD1029" s="14"/>
      <c r="VUE1029" s="14"/>
      <c r="VUF1029" s="14"/>
      <c r="VUG1029" s="14"/>
      <c r="VUH1029" s="14"/>
      <c r="VUI1029" s="14"/>
      <c r="VUJ1029" s="14"/>
      <c r="VUK1029" s="14"/>
      <c r="VUL1029" s="14"/>
      <c r="VUM1029" s="14"/>
      <c r="VUN1029" s="14"/>
      <c r="VUO1029" s="14"/>
      <c r="VUP1029" s="14"/>
      <c r="VUQ1029" s="14"/>
      <c r="VUR1029" s="14"/>
      <c r="VUS1029" s="14"/>
      <c r="VUT1029" s="14"/>
      <c r="VUU1029" s="14"/>
      <c r="VUV1029" s="14"/>
      <c r="VUW1029" s="14"/>
      <c r="VUX1029" s="14"/>
      <c r="VUY1029" s="14"/>
      <c r="VUZ1029" s="14"/>
      <c r="VVA1029" s="14"/>
      <c r="VVB1029" s="14"/>
      <c r="VVC1029" s="14"/>
      <c r="VVD1029" s="14"/>
      <c r="VVE1029" s="14"/>
      <c r="VVF1029" s="14"/>
      <c r="VVG1029" s="14"/>
      <c r="VVH1029" s="14"/>
      <c r="VVI1029" s="14"/>
      <c r="VVJ1029" s="14"/>
      <c r="VVK1029" s="14"/>
      <c r="VVL1029" s="14"/>
      <c r="VVM1029" s="14"/>
      <c r="VVN1029" s="14"/>
      <c r="VVO1029" s="14"/>
      <c r="VVP1029" s="14"/>
      <c r="VVQ1029" s="14"/>
      <c r="VVR1029" s="14"/>
      <c r="VVS1029" s="14"/>
      <c r="VVT1029" s="14"/>
      <c r="VVU1029" s="14"/>
      <c r="VVV1029" s="14"/>
      <c r="VVW1029" s="14"/>
      <c r="VVX1029" s="14"/>
      <c r="VVY1029" s="14"/>
      <c r="VVZ1029" s="14"/>
      <c r="VWA1029" s="14"/>
      <c r="VWB1029" s="14"/>
      <c r="VWC1029" s="14"/>
      <c r="VWD1029" s="14"/>
      <c r="VWE1029" s="14"/>
      <c r="VWF1029" s="14"/>
      <c r="VWG1029" s="14"/>
      <c r="VWH1029" s="14"/>
      <c r="VWI1029" s="14"/>
      <c r="VWJ1029" s="14"/>
      <c r="VWK1029" s="14"/>
      <c r="VWL1029" s="14"/>
      <c r="VWM1029" s="14"/>
      <c r="VWN1029" s="14"/>
      <c r="VWO1029" s="14"/>
      <c r="VWP1029" s="14"/>
      <c r="VWQ1029" s="14"/>
      <c r="VWR1029" s="14"/>
      <c r="VWS1029" s="14"/>
      <c r="VWT1029" s="14"/>
      <c r="VWU1029" s="14"/>
      <c r="VWV1029" s="14"/>
      <c r="VWW1029" s="14"/>
      <c r="VWX1029" s="14"/>
      <c r="VWY1029" s="14"/>
      <c r="VWZ1029" s="14"/>
      <c r="VXA1029" s="14"/>
      <c r="VXB1029" s="14"/>
      <c r="VXC1029" s="14"/>
      <c r="VXD1029" s="14"/>
      <c r="VXE1029" s="14"/>
      <c r="VXF1029" s="14"/>
      <c r="VXG1029" s="14"/>
      <c r="VXH1029" s="14"/>
      <c r="VXI1029" s="14"/>
      <c r="VXJ1029" s="14"/>
      <c r="VXK1029" s="14"/>
      <c r="VXL1029" s="14"/>
      <c r="VXM1029" s="14"/>
      <c r="VXN1029" s="14"/>
      <c r="VXO1029" s="14"/>
      <c r="VXP1029" s="14"/>
      <c r="VXQ1029" s="14"/>
      <c r="VXR1029" s="14"/>
      <c r="VXS1029" s="14"/>
      <c r="VXT1029" s="14"/>
      <c r="VXU1029" s="14"/>
      <c r="VXV1029" s="14"/>
      <c r="VXW1029" s="14"/>
      <c r="VXX1029" s="14"/>
      <c r="VXY1029" s="14"/>
      <c r="VXZ1029" s="14"/>
      <c r="VYA1029" s="14"/>
      <c r="VYB1029" s="14"/>
      <c r="VYC1029" s="14"/>
      <c r="VYD1029" s="14"/>
      <c r="VYE1029" s="14"/>
      <c r="VYF1029" s="14"/>
      <c r="VYG1029" s="14"/>
      <c r="VYH1029" s="14"/>
      <c r="VYI1029" s="14"/>
      <c r="VYJ1029" s="14"/>
      <c r="VYK1029" s="14"/>
      <c r="VYL1029" s="14"/>
      <c r="VYM1029" s="14"/>
      <c r="VYN1029" s="14"/>
      <c r="VYO1029" s="14"/>
      <c r="VYP1029" s="14"/>
      <c r="VYQ1029" s="14"/>
      <c r="VYR1029" s="14"/>
      <c r="VYS1029" s="14"/>
      <c r="VYT1029" s="14"/>
      <c r="VYU1029" s="14"/>
      <c r="VYV1029" s="14"/>
      <c r="VYW1029" s="14"/>
      <c r="VYX1029" s="14"/>
      <c r="VYY1029" s="14"/>
      <c r="VYZ1029" s="14"/>
      <c r="VZA1029" s="14"/>
      <c r="VZB1029" s="14"/>
      <c r="VZC1029" s="14"/>
      <c r="VZD1029" s="14"/>
      <c r="VZE1029" s="14"/>
      <c r="VZF1029" s="14"/>
      <c r="VZG1029" s="14"/>
      <c r="VZH1029" s="14"/>
      <c r="VZI1029" s="14"/>
      <c r="VZJ1029" s="14"/>
      <c r="VZK1029" s="14"/>
      <c r="VZL1029" s="14"/>
      <c r="VZM1029" s="14"/>
      <c r="VZN1029" s="14"/>
      <c r="VZO1029" s="14"/>
      <c r="VZP1029" s="14"/>
      <c r="VZQ1029" s="14"/>
      <c r="VZR1029" s="14"/>
      <c r="VZS1029" s="14"/>
      <c r="VZT1029" s="14"/>
      <c r="VZU1029" s="14"/>
      <c r="VZV1029" s="14"/>
      <c r="VZW1029" s="14"/>
      <c r="VZX1029" s="14"/>
      <c r="VZY1029" s="14"/>
      <c r="VZZ1029" s="14"/>
      <c r="WAA1029" s="14"/>
      <c r="WAB1029" s="14"/>
      <c r="WAC1029" s="14"/>
      <c r="WAD1029" s="14"/>
      <c r="WAE1029" s="14"/>
      <c r="WAF1029" s="14"/>
      <c r="WAG1029" s="14"/>
      <c r="WAH1029" s="14"/>
      <c r="WAI1029" s="14"/>
      <c r="WAJ1029" s="14"/>
      <c r="WAK1029" s="14"/>
      <c r="WAL1029" s="14"/>
      <c r="WAM1029" s="14"/>
      <c r="WAN1029" s="14"/>
      <c r="WAO1029" s="14"/>
      <c r="WAP1029" s="14"/>
      <c r="WAQ1029" s="14"/>
      <c r="WAR1029" s="14"/>
      <c r="WAS1029" s="14"/>
      <c r="WAT1029" s="14"/>
      <c r="WAU1029" s="14"/>
      <c r="WAV1029" s="14"/>
      <c r="WAW1029" s="14"/>
      <c r="WAX1029" s="14"/>
      <c r="WAY1029" s="14"/>
      <c r="WAZ1029" s="14"/>
      <c r="WBA1029" s="14"/>
      <c r="WBB1029" s="14"/>
      <c r="WBC1029" s="14"/>
      <c r="WBD1029" s="14"/>
      <c r="WBE1029" s="14"/>
      <c r="WBF1029" s="14"/>
      <c r="WBG1029" s="14"/>
      <c r="WBH1029" s="14"/>
      <c r="WBI1029" s="14"/>
      <c r="WBJ1029" s="14"/>
      <c r="WBK1029" s="14"/>
      <c r="WBL1029" s="14"/>
      <c r="WBM1029" s="14"/>
      <c r="WBN1029" s="14"/>
      <c r="WBO1029" s="14"/>
      <c r="WBP1029" s="14"/>
      <c r="WBQ1029" s="14"/>
      <c r="WBR1029" s="14"/>
      <c r="WBS1029" s="14"/>
      <c r="WBT1029" s="14"/>
      <c r="WBU1029" s="14"/>
      <c r="WBV1029" s="14"/>
      <c r="WBW1029" s="14"/>
      <c r="WBX1029" s="14"/>
      <c r="WBY1029" s="14"/>
      <c r="WBZ1029" s="14"/>
      <c r="WCA1029" s="14"/>
      <c r="WCB1029" s="14"/>
      <c r="WCC1029" s="14"/>
      <c r="WCD1029" s="14"/>
      <c r="WCE1029" s="14"/>
      <c r="WCF1029" s="14"/>
      <c r="WCG1029" s="14"/>
      <c r="WCH1029" s="14"/>
      <c r="WCI1029" s="14"/>
      <c r="WCJ1029" s="14"/>
      <c r="WCK1029" s="14"/>
      <c r="WCL1029" s="14"/>
      <c r="WCM1029" s="14"/>
      <c r="WCN1029" s="14"/>
      <c r="WCO1029" s="14"/>
      <c r="WCP1029" s="14"/>
      <c r="WCQ1029" s="14"/>
      <c r="WCR1029" s="14"/>
      <c r="WCS1029" s="14"/>
      <c r="WCT1029" s="14"/>
      <c r="WCU1029" s="14"/>
      <c r="WCV1029" s="14"/>
      <c r="WCW1029" s="14"/>
      <c r="WCX1029" s="14"/>
      <c r="WCY1029" s="14"/>
      <c r="WCZ1029" s="14"/>
      <c r="WDA1029" s="14"/>
      <c r="WDB1029" s="14"/>
      <c r="WDC1029" s="14"/>
      <c r="WDD1029" s="14"/>
      <c r="WDE1029" s="14"/>
      <c r="WDF1029" s="14"/>
      <c r="WDG1029" s="14"/>
      <c r="WDH1029" s="14"/>
      <c r="WDI1029" s="14"/>
      <c r="WDJ1029" s="14"/>
      <c r="WDK1029" s="14"/>
      <c r="WDL1029" s="14"/>
      <c r="WDM1029" s="14"/>
      <c r="WDN1029" s="14"/>
      <c r="WDO1029" s="14"/>
      <c r="WDP1029" s="14"/>
      <c r="WDQ1029" s="14"/>
      <c r="WDR1029" s="14"/>
      <c r="WDS1029" s="14"/>
      <c r="WDT1029" s="14"/>
      <c r="WDU1029" s="14"/>
      <c r="WDV1029" s="14"/>
      <c r="WDW1029" s="14"/>
      <c r="WDX1029" s="14"/>
      <c r="WDY1029" s="14"/>
      <c r="WDZ1029" s="14"/>
      <c r="WEA1029" s="14"/>
      <c r="WEB1029" s="14"/>
      <c r="WEC1029" s="14"/>
      <c r="WED1029" s="14"/>
      <c r="WEE1029" s="14"/>
      <c r="WEF1029" s="14"/>
      <c r="WEG1029" s="14"/>
      <c r="WEH1029" s="14"/>
      <c r="WEI1029" s="14"/>
      <c r="WEJ1029" s="14"/>
      <c r="WEK1029" s="14"/>
      <c r="WEL1029" s="14"/>
      <c r="WEM1029" s="14"/>
      <c r="WEN1029" s="14"/>
      <c r="WEO1029" s="14"/>
      <c r="WEP1029" s="14"/>
      <c r="WEQ1029" s="14"/>
      <c r="WER1029" s="14"/>
      <c r="WES1029" s="14"/>
      <c r="WET1029" s="14"/>
      <c r="WEU1029" s="14"/>
      <c r="WEV1029" s="14"/>
      <c r="WEW1029" s="14"/>
      <c r="WEX1029" s="14"/>
      <c r="WEY1029" s="14"/>
      <c r="WEZ1029" s="14"/>
      <c r="WFA1029" s="14"/>
      <c r="WFB1029" s="14"/>
      <c r="WFC1029" s="14"/>
      <c r="WFD1029" s="14"/>
      <c r="WFE1029" s="14"/>
      <c r="WFF1029" s="14"/>
      <c r="WFG1029" s="14"/>
      <c r="WFH1029" s="14"/>
      <c r="WFI1029" s="14"/>
      <c r="WFJ1029" s="14"/>
      <c r="WFK1029" s="14"/>
      <c r="WFL1029" s="14"/>
      <c r="WFM1029" s="14"/>
      <c r="WFN1029" s="14"/>
      <c r="WFO1029" s="14"/>
      <c r="WFP1029" s="14"/>
      <c r="WFQ1029" s="14"/>
      <c r="WFR1029" s="14"/>
      <c r="WFS1029" s="14"/>
      <c r="WFT1029" s="14"/>
      <c r="WFU1029" s="14"/>
      <c r="WFV1029" s="14"/>
      <c r="WFW1029" s="14"/>
      <c r="WFX1029" s="14"/>
      <c r="WFY1029" s="14"/>
      <c r="WFZ1029" s="14"/>
      <c r="WGA1029" s="14"/>
      <c r="WGB1029" s="14"/>
      <c r="WGC1029" s="14"/>
      <c r="WGD1029" s="14"/>
      <c r="WGE1029" s="14"/>
      <c r="WGF1029" s="14"/>
      <c r="WGG1029" s="14"/>
      <c r="WGH1029" s="14"/>
      <c r="WGI1029" s="14"/>
      <c r="WGJ1029" s="14"/>
      <c r="WGK1029" s="14"/>
      <c r="WGL1029" s="14"/>
      <c r="WGM1029" s="14"/>
      <c r="WGN1029" s="14"/>
      <c r="WGO1029" s="14"/>
      <c r="WGP1029" s="14"/>
      <c r="WGQ1029" s="14"/>
      <c r="WGR1029" s="14"/>
      <c r="WGS1029" s="14"/>
      <c r="WGT1029" s="14"/>
      <c r="WGU1029" s="14"/>
      <c r="WGV1029" s="14"/>
      <c r="WGW1029" s="14"/>
      <c r="WGX1029" s="14"/>
      <c r="WGY1029" s="14"/>
      <c r="WGZ1029" s="14"/>
      <c r="WHA1029" s="14"/>
      <c r="WHB1029" s="14"/>
      <c r="WHC1029" s="14"/>
      <c r="WHD1029" s="14"/>
      <c r="WHE1029" s="14"/>
      <c r="WHF1029" s="14"/>
      <c r="WHG1029" s="14"/>
      <c r="WHH1029" s="14"/>
      <c r="WHI1029" s="14"/>
      <c r="WHJ1029" s="14"/>
      <c r="WHK1029" s="14"/>
      <c r="WHL1029" s="14"/>
      <c r="WHM1029" s="14"/>
      <c r="WHN1029" s="14"/>
      <c r="WHO1029" s="14"/>
      <c r="WHP1029" s="14"/>
      <c r="WHQ1029" s="14"/>
      <c r="WHR1029" s="14"/>
      <c r="WHS1029" s="14"/>
      <c r="WHT1029" s="14"/>
      <c r="WHU1029" s="14"/>
      <c r="WHV1029" s="14"/>
      <c r="WHW1029" s="14"/>
      <c r="WHX1029" s="14"/>
      <c r="WHY1029" s="14"/>
      <c r="WHZ1029" s="14"/>
      <c r="WIA1029" s="14"/>
      <c r="WIB1029" s="14"/>
      <c r="WIC1029" s="14"/>
      <c r="WID1029" s="14"/>
      <c r="WIE1029" s="14"/>
      <c r="WIF1029" s="14"/>
      <c r="WIG1029" s="14"/>
      <c r="WIH1029" s="14"/>
      <c r="WII1029" s="14"/>
      <c r="WIJ1029" s="14"/>
      <c r="WIK1029" s="14"/>
      <c r="WIL1029" s="14"/>
      <c r="WIM1029" s="14"/>
      <c r="WIN1029" s="14"/>
      <c r="WIO1029" s="14"/>
      <c r="WIP1029" s="14"/>
      <c r="WIQ1029" s="14"/>
      <c r="WIR1029" s="14"/>
      <c r="WIS1029" s="14"/>
      <c r="WIT1029" s="14"/>
      <c r="WIU1029" s="14"/>
      <c r="WIV1029" s="14"/>
      <c r="WIW1029" s="14"/>
      <c r="WIX1029" s="14"/>
      <c r="WIY1029" s="14"/>
      <c r="WIZ1029" s="14"/>
      <c r="WJA1029" s="14"/>
      <c r="WJB1029" s="14"/>
      <c r="WJC1029" s="14"/>
      <c r="WJD1029" s="14"/>
      <c r="WJE1029" s="14"/>
      <c r="WJF1029" s="14"/>
      <c r="WJG1029" s="14"/>
      <c r="WJH1029" s="14"/>
      <c r="WJI1029" s="14"/>
      <c r="WJJ1029" s="14"/>
      <c r="WJK1029" s="14"/>
      <c r="WJL1029" s="14"/>
      <c r="WJM1029" s="14"/>
      <c r="WJN1029" s="14"/>
      <c r="WJO1029" s="14"/>
      <c r="WJP1029" s="14"/>
      <c r="WJQ1029" s="14"/>
      <c r="WJR1029" s="14"/>
      <c r="WJS1029" s="14"/>
      <c r="WJT1029" s="14"/>
      <c r="WJU1029" s="14"/>
      <c r="WJV1029" s="14"/>
      <c r="WJW1029" s="14"/>
      <c r="WJX1029" s="14"/>
      <c r="WJY1029" s="14"/>
      <c r="WJZ1029" s="14"/>
      <c r="WKA1029" s="14"/>
      <c r="WKB1029" s="14"/>
      <c r="WKC1029" s="14"/>
      <c r="WKD1029" s="14"/>
      <c r="WKE1029" s="14"/>
      <c r="WKF1029" s="14"/>
      <c r="WKG1029" s="14"/>
      <c r="WKH1029" s="14"/>
      <c r="WKI1029" s="14"/>
      <c r="WKJ1029" s="14"/>
      <c r="WKK1029" s="14"/>
      <c r="WKL1029" s="14"/>
      <c r="WKM1029" s="14"/>
      <c r="WKN1029" s="14"/>
      <c r="WKO1029" s="14"/>
      <c r="WKP1029" s="14"/>
      <c r="WKQ1029" s="14"/>
      <c r="WKR1029" s="14"/>
      <c r="WKS1029" s="14"/>
      <c r="WKT1029" s="14"/>
      <c r="WKU1029" s="14"/>
      <c r="WKV1029" s="14"/>
      <c r="WKW1029" s="14"/>
      <c r="WKX1029" s="14"/>
      <c r="WKY1029" s="14"/>
      <c r="WKZ1029" s="14"/>
      <c r="WLA1029" s="14"/>
      <c r="WLB1029" s="14"/>
      <c r="WLC1029" s="14"/>
      <c r="WLD1029" s="14"/>
      <c r="WLE1029" s="14"/>
      <c r="WLF1029" s="14"/>
      <c r="WLG1029" s="14"/>
      <c r="WLH1029" s="14"/>
      <c r="WLI1029" s="14"/>
      <c r="WLJ1029" s="14"/>
      <c r="WLK1029" s="14"/>
      <c r="WLL1029" s="14"/>
      <c r="WLM1029" s="14"/>
      <c r="WLN1029" s="14"/>
      <c r="WLO1029" s="14"/>
      <c r="WLP1029" s="14"/>
      <c r="WLQ1029" s="14"/>
      <c r="WLR1029" s="14"/>
      <c r="WLS1029" s="14"/>
      <c r="WLT1029" s="14"/>
      <c r="WLU1029" s="14"/>
      <c r="WLV1029" s="14"/>
      <c r="WLW1029" s="14"/>
      <c r="WLX1029" s="14"/>
      <c r="WLY1029" s="14"/>
      <c r="WLZ1029" s="14"/>
      <c r="WMA1029" s="14"/>
      <c r="WMB1029" s="14"/>
      <c r="WMC1029" s="14"/>
      <c r="WMD1029" s="14"/>
      <c r="WME1029" s="14"/>
      <c r="WMF1029" s="14"/>
      <c r="WMG1029" s="14"/>
      <c r="WMH1029" s="14"/>
      <c r="WMI1029" s="14"/>
      <c r="WMJ1029" s="14"/>
      <c r="WMK1029" s="14"/>
      <c r="WML1029" s="14"/>
      <c r="WMM1029" s="14"/>
      <c r="WMN1029" s="14"/>
      <c r="WMO1029" s="14"/>
      <c r="WMP1029" s="14"/>
      <c r="WMQ1029" s="14"/>
      <c r="WMR1029" s="14"/>
      <c r="WMS1029" s="14"/>
      <c r="WMT1029" s="14"/>
      <c r="WMU1029" s="14"/>
      <c r="WMV1029" s="14"/>
      <c r="WMW1029" s="14"/>
      <c r="WMX1029" s="14"/>
      <c r="WMY1029" s="14"/>
      <c r="WMZ1029" s="14"/>
      <c r="WNA1029" s="14"/>
      <c r="WNB1029" s="14"/>
      <c r="WNC1029" s="14"/>
      <c r="WND1029" s="14"/>
      <c r="WNE1029" s="14"/>
      <c r="WNF1029" s="14"/>
      <c r="WNG1029" s="14"/>
      <c r="WNH1029" s="14"/>
      <c r="WNI1029" s="14"/>
      <c r="WNJ1029" s="14"/>
      <c r="WNK1029" s="14"/>
      <c r="WNL1029" s="14"/>
      <c r="WNM1029" s="14"/>
      <c r="WNN1029" s="14"/>
      <c r="WNO1029" s="14"/>
      <c r="WNP1029" s="14"/>
      <c r="WNQ1029" s="14"/>
      <c r="WNR1029" s="14"/>
      <c r="WNS1029" s="14"/>
      <c r="WNT1029" s="14"/>
      <c r="WNU1029" s="14"/>
      <c r="WNV1029" s="14"/>
      <c r="WNW1029" s="14"/>
      <c r="WNX1029" s="14"/>
      <c r="WNY1029" s="14"/>
      <c r="WNZ1029" s="14"/>
      <c r="WOA1029" s="14"/>
      <c r="WOB1029" s="14"/>
      <c r="WOC1029" s="14"/>
      <c r="WOD1029" s="14"/>
      <c r="WOE1029" s="14"/>
      <c r="WOF1029" s="14"/>
      <c r="WOG1029" s="14"/>
      <c r="WOH1029" s="14"/>
      <c r="WOI1029" s="14"/>
      <c r="WOJ1029" s="14"/>
      <c r="WOK1029" s="14"/>
      <c r="WOL1029" s="14"/>
      <c r="WOM1029" s="14"/>
      <c r="WON1029" s="14"/>
      <c r="WOO1029" s="14"/>
      <c r="WOP1029" s="14"/>
      <c r="WOQ1029" s="14"/>
      <c r="WOR1029" s="14"/>
      <c r="WOS1029" s="14"/>
      <c r="WOT1029" s="14"/>
      <c r="WOU1029" s="14"/>
      <c r="WOV1029" s="14"/>
      <c r="WOW1029" s="14"/>
      <c r="WOX1029" s="14"/>
      <c r="WOY1029" s="14"/>
      <c r="WOZ1029" s="14"/>
      <c r="WPA1029" s="14"/>
      <c r="WPB1029" s="14"/>
      <c r="WPC1029" s="14"/>
      <c r="WPD1029" s="14"/>
      <c r="WPE1029" s="14"/>
      <c r="WPF1029" s="14"/>
      <c r="WPG1029" s="14"/>
      <c r="WPH1029" s="14"/>
      <c r="WPI1029" s="14"/>
      <c r="WPJ1029" s="14"/>
      <c r="WPK1029" s="14"/>
      <c r="WPL1029" s="14"/>
      <c r="WPM1029" s="14"/>
      <c r="WPN1029" s="14"/>
      <c r="WPO1029" s="14"/>
      <c r="WPP1029" s="14"/>
      <c r="WPQ1029" s="14"/>
      <c r="WPR1029" s="14"/>
      <c r="WPS1029" s="14"/>
      <c r="WPT1029" s="14"/>
      <c r="WPU1029" s="14"/>
      <c r="WPV1029" s="14"/>
      <c r="WPW1029" s="14"/>
      <c r="WPX1029" s="14"/>
      <c r="WPY1029" s="14"/>
      <c r="WPZ1029" s="14"/>
      <c r="WQA1029" s="14"/>
      <c r="WQB1029" s="14"/>
      <c r="WQC1029" s="14"/>
      <c r="WQD1029" s="14"/>
      <c r="WQE1029" s="14"/>
      <c r="WQF1029" s="14"/>
      <c r="WQG1029" s="14"/>
      <c r="WQH1029" s="14"/>
      <c r="WQI1029" s="14"/>
      <c r="WQJ1029" s="14"/>
      <c r="WQK1029" s="14"/>
      <c r="WQL1029" s="14"/>
      <c r="WQM1029" s="14"/>
      <c r="WQN1029" s="14"/>
      <c r="WQO1029" s="14"/>
      <c r="WQP1029" s="14"/>
      <c r="WQQ1029" s="14"/>
      <c r="WQR1029" s="14"/>
      <c r="WQS1029" s="14"/>
      <c r="WQT1029" s="14"/>
      <c r="WQU1029" s="14"/>
      <c r="WQV1029" s="14"/>
      <c r="WQW1029" s="14"/>
      <c r="WQX1029" s="14"/>
      <c r="WQY1029" s="14"/>
      <c r="WQZ1029" s="14"/>
      <c r="WRA1029" s="14"/>
      <c r="WRB1029" s="14"/>
      <c r="WRC1029" s="14"/>
      <c r="WRD1029" s="14"/>
      <c r="WRE1029" s="14"/>
      <c r="WRF1029" s="14"/>
      <c r="WRG1029" s="14"/>
      <c r="WRH1029" s="14"/>
      <c r="WRI1029" s="14"/>
      <c r="WRJ1029" s="14"/>
      <c r="WRK1029" s="14"/>
      <c r="WRL1029" s="14"/>
      <c r="WRM1029" s="14"/>
      <c r="WRN1029" s="14"/>
      <c r="WRO1029" s="14"/>
      <c r="WRP1029" s="14"/>
      <c r="WRQ1029" s="14"/>
      <c r="WRR1029" s="14"/>
      <c r="WRS1029" s="14"/>
      <c r="WRT1029" s="14"/>
      <c r="WRU1029" s="14"/>
      <c r="WRV1029" s="14"/>
      <c r="WRW1029" s="14"/>
      <c r="WRX1029" s="14"/>
      <c r="WRY1029" s="14"/>
      <c r="WRZ1029" s="14"/>
      <c r="WSA1029" s="14"/>
      <c r="WSB1029" s="14"/>
      <c r="WSC1029" s="14"/>
      <c r="WSD1029" s="14"/>
      <c r="WSE1029" s="14"/>
      <c r="WSF1029" s="14"/>
      <c r="WSG1029" s="14"/>
      <c r="WSH1029" s="14"/>
      <c r="WSI1029" s="14"/>
      <c r="WSJ1029" s="14"/>
      <c r="WSK1029" s="14"/>
      <c r="WSL1029" s="14"/>
      <c r="WSM1029" s="14"/>
      <c r="WSN1029" s="14"/>
      <c r="WSO1029" s="14"/>
      <c r="WSP1029" s="14"/>
      <c r="WSQ1029" s="14"/>
      <c r="WSR1029" s="14"/>
      <c r="WSS1029" s="14"/>
      <c r="WST1029" s="14"/>
      <c r="WSU1029" s="14"/>
      <c r="WSV1029" s="14"/>
      <c r="WSW1029" s="14"/>
      <c r="WSX1029" s="14"/>
      <c r="WSY1029" s="14"/>
      <c r="WSZ1029" s="14"/>
      <c r="WTA1029" s="14"/>
      <c r="WTB1029" s="14"/>
      <c r="WTC1029" s="14"/>
      <c r="WTD1029" s="14"/>
      <c r="WTE1029" s="14"/>
      <c r="WTF1029" s="14"/>
      <c r="WTG1029" s="14"/>
      <c r="WTH1029" s="14"/>
      <c r="WTI1029" s="14"/>
      <c r="WTJ1029" s="14"/>
      <c r="WTK1029" s="14"/>
      <c r="WTL1029" s="14"/>
      <c r="WTM1029" s="14"/>
      <c r="WTN1029" s="14"/>
      <c r="WTO1029" s="14"/>
      <c r="WTP1029" s="14"/>
      <c r="WTQ1029" s="14"/>
      <c r="WTR1029" s="14"/>
      <c r="WTS1029" s="14"/>
      <c r="WTT1029" s="14"/>
      <c r="WTU1029" s="14"/>
      <c r="WTV1029" s="14"/>
      <c r="WTW1029" s="14"/>
      <c r="WTX1029" s="14"/>
      <c r="WTY1029" s="14"/>
      <c r="WTZ1029" s="14"/>
      <c r="WUA1029" s="14"/>
      <c r="WUB1029" s="14"/>
      <c r="WUC1029" s="14"/>
      <c r="WUD1029" s="14"/>
      <c r="WUE1029" s="14"/>
      <c r="WUF1029" s="14"/>
      <c r="WUG1029" s="14"/>
      <c r="WUH1029" s="14"/>
      <c r="WUI1029" s="14"/>
      <c r="WUJ1029" s="14"/>
      <c r="WUK1029" s="14"/>
      <c r="WUL1029" s="14"/>
      <c r="WUM1029" s="14"/>
      <c r="WUN1029" s="14"/>
      <c r="WUO1029" s="14"/>
      <c r="WUP1029" s="14"/>
      <c r="WUQ1029" s="14"/>
      <c r="WUR1029" s="14"/>
      <c r="WUS1029" s="14"/>
      <c r="WUT1029" s="14"/>
      <c r="WUU1029" s="14"/>
      <c r="WUV1029" s="14"/>
      <c r="WUW1029" s="14"/>
      <c r="WUX1029" s="14"/>
      <c r="WUY1029" s="14"/>
      <c r="WUZ1029" s="14"/>
      <c r="WVA1029" s="14"/>
      <c r="WVB1029" s="14"/>
      <c r="WVC1029" s="14"/>
      <c r="WVD1029" s="14"/>
      <c r="WVE1029" s="14"/>
      <c r="WVF1029" s="14"/>
      <c r="WVG1029" s="14"/>
      <c r="WVH1029" s="14"/>
      <c r="WVI1029" s="14"/>
      <c r="WVJ1029" s="14"/>
      <c r="WVK1029" s="14"/>
      <c r="WVL1029" s="14"/>
      <c r="WVM1029" s="14"/>
      <c r="WVN1029" s="14"/>
      <c r="WVO1029" s="14"/>
      <c r="WVP1029" s="14"/>
      <c r="WVQ1029" s="14"/>
      <c r="WVR1029" s="14"/>
      <c r="WVS1029" s="14"/>
      <c r="WVT1029" s="14"/>
      <c r="WVU1029" s="14"/>
      <c r="WVV1029" s="14"/>
      <c r="WVW1029" s="14"/>
      <c r="WVX1029" s="14"/>
      <c r="WVY1029" s="14"/>
      <c r="WVZ1029" s="14"/>
      <c r="WWA1029" s="14"/>
      <c r="WWB1029" s="14"/>
      <c r="WWC1029" s="14"/>
      <c r="WWD1029" s="14"/>
      <c r="WWE1029" s="14"/>
      <c r="WWF1029" s="14"/>
      <c r="WWG1029" s="14"/>
      <c r="WWH1029" s="14"/>
      <c r="WWI1029" s="14"/>
      <c r="WWJ1029" s="14"/>
      <c r="WWK1029" s="14"/>
      <c r="WWL1029" s="14"/>
      <c r="WWM1029" s="14"/>
      <c r="WWN1029" s="14"/>
      <c r="WWO1029" s="14"/>
      <c r="WWP1029" s="14"/>
      <c r="WWQ1029" s="14"/>
      <c r="WWR1029" s="14"/>
      <c r="WWS1029" s="14"/>
      <c r="WWT1029" s="14"/>
      <c r="WWU1029" s="14"/>
      <c r="WWV1029" s="14"/>
      <c r="WWW1029" s="14"/>
      <c r="WWX1029" s="14"/>
      <c r="WWY1029" s="14"/>
      <c r="WWZ1029" s="14"/>
      <c r="WXA1029" s="14"/>
      <c r="WXB1029" s="14"/>
      <c r="WXC1029" s="14"/>
      <c r="WXD1029" s="14"/>
      <c r="WXE1029" s="14"/>
      <c r="WXF1029" s="14"/>
      <c r="WXG1029" s="14"/>
      <c r="WXH1029" s="14"/>
      <c r="WXI1029" s="14"/>
      <c r="WXJ1029" s="14"/>
      <c r="WXK1029" s="14"/>
      <c r="WXL1029" s="14"/>
      <c r="WXM1029" s="14"/>
      <c r="WXN1029" s="14"/>
      <c r="WXO1029" s="14"/>
      <c r="WXP1029" s="14"/>
      <c r="WXQ1029" s="14"/>
      <c r="WXR1029" s="14"/>
      <c r="WXS1029" s="14"/>
      <c r="WXT1029" s="14"/>
      <c r="WXU1029" s="14"/>
      <c r="WXV1029" s="14"/>
      <c r="WXW1029" s="14"/>
      <c r="WXX1029" s="14"/>
      <c r="WXY1029" s="14"/>
      <c r="WXZ1029" s="14"/>
      <c r="WYA1029" s="14"/>
      <c r="WYB1029" s="14"/>
      <c r="WYC1029" s="14"/>
      <c r="WYD1029" s="14"/>
      <c r="WYE1029" s="14"/>
      <c r="WYF1029" s="14"/>
      <c r="WYG1029" s="14"/>
      <c r="WYH1029" s="14"/>
      <c r="WYI1029" s="14"/>
      <c r="WYJ1029" s="14"/>
      <c r="WYK1029" s="14"/>
      <c r="WYL1029" s="14"/>
      <c r="WYM1029" s="14"/>
      <c r="WYN1029" s="14"/>
      <c r="WYO1029" s="14"/>
      <c r="WYP1029" s="14"/>
      <c r="WYQ1029" s="14"/>
      <c r="WYR1029" s="14"/>
      <c r="WYS1029" s="14"/>
      <c r="WYT1029" s="14"/>
      <c r="WYU1029" s="14"/>
      <c r="WYV1029" s="14"/>
      <c r="WYW1029" s="14"/>
      <c r="WYX1029" s="14"/>
      <c r="WYY1029" s="14"/>
      <c r="WYZ1029" s="14"/>
      <c r="WZA1029" s="14"/>
      <c r="WZB1029" s="14"/>
      <c r="WZC1029" s="14"/>
      <c r="WZD1029" s="14"/>
      <c r="WZE1029" s="14"/>
      <c r="WZF1029" s="14"/>
      <c r="WZG1029" s="14"/>
      <c r="WZH1029" s="14"/>
      <c r="WZI1029" s="14"/>
      <c r="WZJ1029" s="14"/>
      <c r="WZK1029" s="14"/>
      <c r="WZL1029" s="14"/>
      <c r="WZM1029" s="14"/>
      <c r="WZN1029" s="14"/>
      <c r="WZO1029" s="14"/>
      <c r="WZP1029" s="14"/>
      <c r="WZQ1029" s="14"/>
      <c r="WZR1029" s="14"/>
      <c r="WZS1029" s="14"/>
      <c r="WZT1029" s="14"/>
      <c r="WZU1029" s="14"/>
      <c r="WZV1029" s="14"/>
      <c r="WZW1029" s="14"/>
      <c r="WZX1029" s="14"/>
      <c r="WZY1029" s="14"/>
      <c r="WZZ1029" s="14"/>
      <c r="XAA1029" s="14"/>
      <c r="XAB1029" s="14"/>
      <c r="XAC1029" s="14"/>
      <c r="XAD1029" s="14"/>
      <c r="XAE1029" s="14"/>
      <c r="XAF1029" s="14"/>
      <c r="XAG1029" s="14"/>
      <c r="XAH1029" s="14"/>
      <c r="XAI1029" s="14"/>
      <c r="XAJ1029" s="14"/>
      <c r="XAK1029" s="14"/>
      <c r="XAL1029" s="14"/>
      <c r="XAM1029" s="14"/>
      <c r="XAN1029" s="14"/>
      <c r="XAO1029" s="14"/>
      <c r="XAP1029" s="14"/>
      <c r="XAQ1029" s="14"/>
      <c r="XAR1029" s="14"/>
      <c r="XAS1029" s="14"/>
      <c r="XAT1029" s="14"/>
      <c r="XAU1029" s="14"/>
      <c r="XAV1029" s="14"/>
      <c r="XAW1029" s="14"/>
      <c r="XAX1029" s="14"/>
      <c r="XAY1029" s="14"/>
      <c r="XAZ1029" s="14"/>
      <c r="XBA1029" s="14"/>
      <c r="XBB1029" s="14"/>
      <c r="XBC1029" s="14"/>
      <c r="XBD1029" s="14"/>
      <c r="XBE1029" s="14"/>
      <c r="XBF1029" s="14"/>
      <c r="XBG1029" s="14"/>
      <c r="XBH1029" s="14"/>
      <c r="XBI1029" s="14"/>
      <c r="XBJ1029" s="14"/>
      <c r="XBK1029" s="14"/>
      <c r="XBL1029" s="14"/>
      <c r="XBM1029" s="14"/>
      <c r="XBN1029" s="14"/>
      <c r="XBO1029" s="14"/>
      <c r="XBP1029" s="14"/>
      <c r="XBQ1029" s="14"/>
      <c r="XBR1029" s="14"/>
      <c r="XBS1029" s="14"/>
      <c r="XBT1029" s="14"/>
      <c r="XBU1029" s="14"/>
      <c r="XBV1029" s="14"/>
      <c r="XBW1029" s="14"/>
      <c r="XBX1029" s="14"/>
      <c r="XBY1029" s="14"/>
      <c r="XBZ1029" s="14"/>
      <c r="XCA1029" s="14"/>
      <c r="XCB1029" s="14"/>
      <c r="XCC1029" s="14"/>
      <c r="XCD1029" s="14"/>
      <c r="XCE1029" s="14"/>
      <c r="XCF1029" s="14"/>
      <c r="XCG1029" s="14"/>
      <c r="XCH1029" s="14"/>
      <c r="XCI1029" s="14"/>
      <c r="XCJ1029" s="14"/>
      <c r="XCK1029" s="14"/>
      <c r="XCL1029" s="14"/>
      <c r="XCM1029" s="14"/>
      <c r="XCN1029" s="14"/>
      <c r="XCO1029" s="14"/>
      <c r="XCP1029" s="14"/>
      <c r="XCQ1029" s="14"/>
      <c r="XCR1029" s="14"/>
      <c r="XCS1029" s="14"/>
      <c r="XCT1029" s="14"/>
      <c r="XCU1029" s="14"/>
      <c r="XCV1029" s="14"/>
      <c r="XCW1029" s="14"/>
      <c r="XCX1029" s="14"/>
      <c r="XCY1029" s="14"/>
      <c r="XCZ1029" s="14"/>
      <c r="XDA1029" s="14"/>
      <c r="XDB1029" s="14"/>
      <c r="XDC1029" s="14"/>
      <c r="XDD1029" s="14"/>
      <c r="XDE1029" s="14"/>
      <c r="XDF1029" s="14"/>
      <c r="XDG1029" s="14"/>
      <c r="XDH1029" s="14"/>
      <c r="XDI1029" s="14"/>
      <c r="XDJ1029" s="14"/>
      <c r="XDK1029" s="14"/>
      <c r="XDL1029" s="14"/>
      <c r="XDM1029" s="14"/>
      <c r="XDN1029" s="14"/>
      <c r="XDO1029" s="14"/>
      <c r="XDP1029" s="14"/>
      <c r="XDQ1029" s="14"/>
      <c r="XDR1029" s="14"/>
      <c r="XDS1029" s="14"/>
      <c r="XDT1029" s="14"/>
      <c r="XDU1029" s="14"/>
      <c r="XDV1029" s="14"/>
      <c r="XDW1029" s="14"/>
      <c r="XDX1029" s="14"/>
      <c r="XDY1029" s="14"/>
      <c r="XDZ1029" s="14"/>
      <c r="XEA1029" s="14"/>
      <c r="XEB1029" s="14"/>
      <c r="XEC1029" s="14"/>
      <c r="XED1029" s="14"/>
      <c r="XEE1029" s="14"/>
      <c r="XEF1029" s="14"/>
      <c r="XEG1029" s="14"/>
      <c r="XEH1029" s="14"/>
      <c r="XEI1029" s="14"/>
      <c r="XEJ1029" s="14"/>
      <c r="XEK1029" s="14"/>
      <c r="XEL1029" s="14"/>
      <c r="XEM1029" s="14"/>
      <c r="XEN1029" s="14"/>
      <c r="XEO1029" s="14"/>
      <c r="XEP1029" s="14"/>
      <c r="XEQ1029" s="14"/>
      <c r="XER1029" s="14"/>
      <c r="XES1029" s="14"/>
      <c r="XET1029" s="14"/>
      <c r="XEU1029" s="14"/>
      <c r="XEV1029" s="14"/>
      <c r="XEW1029" s="14"/>
      <c r="XEX1029" s="14"/>
      <c r="XEY1029" s="14"/>
      <c r="XEZ1029" s="14"/>
    </row>
    <row r="1030" spans="1:16380" s="33" customFormat="1" ht="22.5" hidden="1" customHeight="1" x14ac:dyDescent="0.25">
      <c r="A1030" s="70"/>
      <c r="B1030" s="45"/>
      <c r="C1030" s="203" t="s">
        <v>1192</v>
      </c>
      <c r="D1030" s="25"/>
      <c r="E1030" s="108"/>
      <c r="F1030" s="108"/>
      <c r="G1030" s="30"/>
      <c r="H1030" s="30"/>
      <c r="I1030" s="135">
        <f>SUM(I1031:I1267)</f>
        <v>348977.1</v>
      </c>
      <c r="J1030" s="135">
        <f>SUM(J1031:J1267)</f>
        <v>299315.10000000003</v>
      </c>
      <c r="K1030" s="135">
        <f>SUM(K1031:K1267)</f>
        <v>281066.67000000004</v>
      </c>
      <c r="L1030" s="103">
        <f>SUM(L1031:L1267)</f>
        <v>15821</v>
      </c>
      <c r="M1030" s="135">
        <f>SUM(M1031:M1267)</f>
        <v>596530771.25</v>
      </c>
      <c r="N1030" s="135"/>
      <c r="O1030" s="135"/>
      <c r="P1030" s="135"/>
      <c r="Q1030" s="135">
        <f>M1030</f>
        <v>596530771.25</v>
      </c>
      <c r="R1030" s="135">
        <f>SUM(R1031:R1267)</f>
        <v>294483297.35999995</v>
      </c>
      <c r="S1030" s="103"/>
      <c r="T1030" s="135"/>
      <c r="U1030" s="135">
        <f>SUM(U1031:U1267)</f>
        <v>57607.37</v>
      </c>
      <c r="V1030" s="135">
        <f>SUM(V1031:V1267)</f>
        <v>282967537.39000005</v>
      </c>
      <c r="W1030" s="135"/>
      <c r="X1030" s="135"/>
      <c r="Y1030" s="135">
        <f>SUM(Y1031:Y1267)</f>
        <v>9004.7999999999993</v>
      </c>
      <c r="Z1030" s="135">
        <f>SUM(Z1031:Z1267)</f>
        <v>17792031.800000001</v>
      </c>
      <c r="AA1030" s="135">
        <f>SUM(AA1031:AA1267)</f>
        <v>481.1</v>
      </c>
      <c r="AB1030" s="135">
        <f>SUM(AB1031:AB1267)</f>
        <v>1287904.7</v>
      </c>
      <c r="AC1030" s="135"/>
      <c r="AD1030" s="135"/>
      <c r="AE1030" s="135"/>
      <c r="AF1030" s="135"/>
      <c r="AG1030" s="152"/>
      <c r="AH1030" s="124"/>
      <c r="AI1030" s="124"/>
      <c r="AJ1030" s="134"/>
      <c r="AK1030" s="35"/>
      <c r="AL1030" s="134"/>
      <c r="AM1030" s="153"/>
      <c r="AN1030" s="297"/>
      <c r="AO1030" s="193"/>
    </row>
    <row r="1031" spans="1:16380" ht="22.5" hidden="1" customHeight="1" x14ac:dyDescent="0.25">
      <c r="A1031" s="68" t="s">
        <v>4149</v>
      </c>
      <c r="B1031" s="25">
        <v>1930</v>
      </c>
      <c r="C1031" s="36" t="s">
        <v>1578</v>
      </c>
      <c r="D1031" s="25">
        <v>1986</v>
      </c>
      <c r="E1031" s="68" t="s">
        <v>2932</v>
      </c>
      <c r="F1031" s="68" t="s">
        <v>2934</v>
      </c>
      <c r="G1031" s="25">
        <v>3</v>
      </c>
      <c r="H1031" s="25">
        <v>5</v>
      </c>
      <c r="I1031" s="139">
        <v>3110.2</v>
      </c>
      <c r="J1031" s="139">
        <v>2919.4</v>
      </c>
      <c r="K1031" s="139">
        <v>2919.4</v>
      </c>
      <c r="L1031" s="25">
        <v>172</v>
      </c>
      <c r="M1031" s="137">
        <f t="shared" ref="M1031:M1074" si="248">R1031+T1031+V1031+X1031+Z1031+AB1031+AE1031+AF1031</f>
        <v>5214090</v>
      </c>
      <c r="N1031" s="137"/>
      <c r="O1031" s="137"/>
      <c r="P1031" s="137"/>
      <c r="Q1031" s="137">
        <f t="shared" ref="Q1031:Q1074" si="249">M1031</f>
        <v>5214090</v>
      </c>
      <c r="R1031" s="137"/>
      <c r="S1031" s="30"/>
      <c r="T1031" s="137"/>
      <c r="U1031" s="139">
        <v>1470</v>
      </c>
      <c r="V1031" s="139">
        <f>U1031*3547</f>
        <v>5214090</v>
      </c>
      <c r="W1031" s="137"/>
      <c r="X1031" s="137"/>
      <c r="Y1031" s="137"/>
      <c r="Z1031" s="137"/>
      <c r="AA1031" s="137"/>
      <c r="AB1031" s="137"/>
      <c r="AC1031" s="139"/>
      <c r="AD1031" s="139"/>
      <c r="AE1031" s="137"/>
      <c r="AF1031" s="137"/>
      <c r="AG1031" s="337">
        <v>2025</v>
      </c>
      <c r="AH1031" s="126"/>
      <c r="AI1031" s="126"/>
      <c r="AJ1031" s="134">
        <f t="shared" si="226"/>
        <v>966</v>
      </c>
      <c r="AK1031" s="35" t="s">
        <v>153</v>
      </c>
      <c r="AL1031" s="134" t="str">
        <f t="shared" si="227"/>
        <v>966.</v>
      </c>
      <c r="AM1031" s="140"/>
      <c r="AN1031" s="296"/>
      <c r="AO1031" s="193"/>
    </row>
    <row r="1032" spans="1:16380" ht="22.5" hidden="1" customHeight="1" x14ac:dyDescent="0.25">
      <c r="A1032" s="68" t="s">
        <v>4150</v>
      </c>
      <c r="B1032" s="25">
        <v>2112</v>
      </c>
      <c r="C1032" s="36" t="s">
        <v>1625</v>
      </c>
      <c r="D1032" s="25">
        <v>1973</v>
      </c>
      <c r="E1032" s="108" t="s">
        <v>2932</v>
      </c>
      <c r="F1032" s="68" t="s">
        <v>2934</v>
      </c>
      <c r="G1032" s="30">
        <v>3</v>
      </c>
      <c r="H1032" s="30">
        <v>4</v>
      </c>
      <c r="I1032" s="137">
        <v>3746.6</v>
      </c>
      <c r="J1032" s="137">
        <v>3438.9</v>
      </c>
      <c r="K1032" s="137">
        <v>3438.9</v>
      </c>
      <c r="L1032" s="30">
        <v>192</v>
      </c>
      <c r="M1032" s="139">
        <f t="shared" si="248"/>
        <v>3029572</v>
      </c>
      <c r="N1032" s="139"/>
      <c r="O1032" s="139"/>
      <c r="P1032" s="139"/>
      <c r="Q1032" s="137">
        <f t="shared" si="249"/>
        <v>3029572</v>
      </c>
      <c r="R1032" s="139"/>
      <c r="S1032" s="25"/>
      <c r="T1032" s="139"/>
      <c r="U1032" s="139"/>
      <c r="V1032" s="139"/>
      <c r="W1032" s="139"/>
      <c r="X1032" s="139"/>
      <c r="Y1032" s="139">
        <v>2132</v>
      </c>
      <c r="Z1032" s="139">
        <f>Y1032*1421</f>
        <v>3029572</v>
      </c>
      <c r="AA1032" s="139"/>
      <c r="AB1032" s="139"/>
      <c r="AC1032" s="139"/>
      <c r="AD1032" s="139"/>
      <c r="AE1032" s="139"/>
      <c r="AF1032" s="139"/>
      <c r="AG1032" s="337">
        <v>2025</v>
      </c>
      <c r="AH1032" s="126"/>
      <c r="AI1032" s="126"/>
      <c r="AJ1032" s="134">
        <f t="shared" si="226"/>
        <v>967</v>
      </c>
      <c r="AK1032" s="35" t="s">
        <v>153</v>
      </c>
      <c r="AL1032" s="134" t="str">
        <f t="shared" si="227"/>
        <v>967.</v>
      </c>
      <c r="AM1032" s="140"/>
      <c r="AN1032" s="296"/>
      <c r="AO1032" s="193"/>
    </row>
    <row r="1033" spans="1:16380" ht="22.5" hidden="1" customHeight="1" x14ac:dyDescent="0.25">
      <c r="A1033" s="68" t="s">
        <v>4151</v>
      </c>
      <c r="B1033" s="25">
        <v>2118</v>
      </c>
      <c r="C1033" s="36" t="s">
        <v>1626</v>
      </c>
      <c r="D1033" s="25">
        <v>1979</v>
      </c>
      <c r="E1033" s="108" t="s">
        <v>2932</v>
      </c>
      <c r="F1033" s="68" t="s">
        <v>2934</v>
      </c>
      <c r="G1033" s="30">
        <v>5</v>
      </c>
      <c r="H1033" s="30">
        <v>6</v>
      </c>
      <c r="I1033" s="137">
        <v>4871.3</v>
      </c>
      <c r="J1033" s="137">
        <v>4340.5</v>
      </c>
      <c r="K1033" s="137">
        <v>4340.5</v>
      </c>
      <c r="L1033" s="30">
        <v>236</v>
      </c>
      <c r="M1033" s="137">
        <f t="shared" si="248"/>
        <v>4372386.9000000004</v>
      </c>
      <c r="N1033" s="137"/>
      <c r="O1033" s="137"/>
      <c r="P1033" s="137"/>
      <c r="Q1033" s="137">
        <f t="shared" si="249"/>
        <v>4372386.9000000004</v>
      </c>
      <c r="R1033" s="137"/>
      <c r="S1033" s="30"/>
      <c r="T1033" s="137"/>
      <c r="U1033" s="139">
        <v>1232.7</v>
      </c>
      <c r="V1033" s="139">
        <f>U1033*3547</f>
        <v>4372386.9000000004</v>
      </c>
      <c r="W1033" s="137"/>
      <c r="X1033" s="137"/>
      <c r="Y1033" s="137"/>
      <c r="Z1033" s="137"/>
      <c r="AA1033" s="137"/>
      <c r="AB1033" s="137"/>
      <c r="AC1033" s="336"/>
      <c r="AD1033" s="336"/>
      <c r="AE1033" s="137"/>
      <c r="AF1033" s="137"/>
      <c r="AG1033" s="337">
        <v>2025</v>
      </c>
      <c r="AH1033" s="126"/>
      <c r="AI1033" s="126"/>
      <c r="AJ1033" s="134">
        <f t="shared" si="226"/>
        <v>968</v>
      </c>
      <c r="AK1033" s="35" t="s">
        <v>153</v>
      </c>
      <c r="AL1033" s="134" t="str">
        <f t="shared" si="227"/>
        <v>968.</v>
      </c>
      <c r="AM1033" s="140"/>
      <c r="AN1033" s="296"/>
      <c r="AO1033" s="193"/>
    </row>
    <row r="1034" spans="1:16380" ht="21" hidden="1" customHeight="1" x14ac:dyDescent="0.25">
      <c r="A1034" s="68" t="s">
        <v>4152</v>
      </c>
      <c r="B1034" s="25">
        <v>2200</v>
      </c>
      <c r="C1034" s="130" t="s">
        <v>417</v>
      </c>
      <c r="D1034" s="25">
        <v>1971</v>
      </c>
      <c r="E1034" s="108" t="s">
        <v>2932</v>
      </c>
      <c r="F1034" s="68" t="s">
        <v>2934</v>
      </c>
      <c r="G1034" s="30">
        <v>2</v>
      </c>
      <c r="H1034" s="30">
        <v>3</v>
      </c>
      <c r="I1034" s="137">
        <v>985.4</v>
      </c>
      <c r="J1034" s="137">
        <v>910.2</v>
      </c>
      <c r="K1034" s="137">
        <v>910.2</v>
      </c>
      <c r="L1034" s="30">
        <v>24</v>
      </c>
      <c r="M1034" s="137">
        <f t="shared" si="248"/>
        <v>5762618</v>
      </c>
      <c r="N1034" s="137"/>
      <c r="O1034" s="137"/>
      <c r="P1034" s="137"/>
      <c r="Q1034" s="137">
        <f t="shared" si="249"/>
        <v>5762618</v>
      </c>
      <c r="R1034" s="137"/>
      <c r="S1034" s="30"/>
      <c r="T1034" s="137"/>
      <c r="U1034" s="137">
        <v>766</v>
      </c>
      <c r="V1034" s="137">
        <f>U1034*7523</f>
        <v>5762618</v>
      </c>
      <c r="W1034" s="137"/>
      <c r="X1034" s="137"/>
      <c r="Y1034" s="137"/>
      <c r="Z1034" s="137"/>
      <c r="AA1034" s="137"/>
      <c r="AB1034" s="137"/>
      <c r="AC1034" s="137"/>
      <c r="AD1034" s="137"/>
      <c r="AE1034" s="137"/>
      <c r="AF1034" s="137"/>
      <c r="AG1034" s="337">
        <v>2025</v>
      </c>
      <c r="AH1034" s="126"/>
      <c r="AI1034" s="126"/>
      <c r="AJ1034" s="134">
        <f t="shared" si="226"/>
        <v>969</v>
      </c>
      <c r="AK1034" s="35" t="s">
        <v>153</v>
      </c>
      <c r="AL1034" s="134" t="str">
        <f t="shared" si="227"/>
        <v>969.</v>
      </c>
      <c r="AM1034" s="140"/>
      <c r="AN1034" s="296"/>
      <c r="AO1034" s="193"/>
    </row>
    <row r="1035" spans="1:16380" ht="22.5" hidden="1" customHeight="1" x14ac:dyDescent="0.25">
      <c r="A1035" s="68" t="s">
        <v>4153</v>
      </c>
      <c r="B1035" s="25">
        <v>2238</v>
      </c>
      <c r="C1035" s="131" t="s">
        <v>425</v>
      </c>
      <c r="D1035" s="25">
        <v>1951</v>
      </c>
      <c r="E1035" s="68" t="s">
        <v>2932</v>
      </c>
      <c r="F1035" s="68" t="s">
        <v>2934</v>
      </c>
      <c r="G1035" s="25">
        <v>2</v>
      </c>
      <c r="H1035" s="25">
        <v>2</v>
      </c>
      <c r="I1035" s="139">
        <v>878.6</v>
      </c>
      <c r="J1035" s="137">
        <v>849.9</v>
      </c>
      <c r="K1035" s="139">
        <v>849.9</v>
      </c>
      <c r="L1035" s="25">
        <v>28</v>
      </c>
      <c r="M1035" s="139">
        <f t="shared" si="248"/>
        <v>598320</v>
      </c>
      <c r="N1035" s="139"/>
      <c r="O1035" s="139"/>
      <c r="P1035" s="139"/>
      <c r="Q1035" s="137">
        <f t="shared" si="249"/>
        <v>598320</v>
      </c>
      <c r="R1035" s="137">
        <f>450432+147888</f>
        <v>598320</v>
      </c>
      <c r="S1035" s="25"/>
      <c r="T1035" s="139"/>
      <c r="U1035" s="139"/>
      <c r="V1035" s="139"/>
      <c r="W1035" s="139"/>
      <c r="X1035" s="139"/>
      <c r="Y1035" s="139"/>
      <c r="Z1035" s="139"/>
      <c r="AA1035" s="139"/>
      <c r="AB1035" s="139"/>
      <c r="AC1035" s="139"/>
      <c r="AD1035" s="139"/>
      <c r="AE1035" s="137"/>
      <c r="AF1035" s="137"/>
      <c r="AG1035" s="337">
        <v>2025</v>
      </c>
      <c r="AH1035" s="126" t="s">
        <v>3065</v>
      </c>
      <c r="AI1035" s="126"/>
      <c r="AJ1035" s="134">
        <f t="shared" si="226"/>
        <v>970</v>
      </c>
      <c r="AK1035" s="35" t="s">
        <v>153</v>
      </c>
      <c r="AL1035" s="134" t="str">
        <f t="shared" si="227"/>
        <v>970.</v>
      </c>
      <c r="AM1035" s="140"/>
      <c r="AN1035" s="296"/>
      <c r="AO1035" s="193"/>
    </row>
    <row r="1036" spans="1:16380" ht="22.5" hidden="1" customHeight="1" x14ac:dyDescent="0.25">
      <c r="A1036" s="68" t="s">
        <v>4154</v>
      </c>
      <c r="B1036" s="25">
        <v>2252</v>
      </c>
      <c r="C1036" s="36" t="s">
        <v>1643</v>
      </c>
      <c r="D1036" s="25">
        <v>1979</v>
      </c>
      <c r="E1036" s="68" t="s">
        <v>2932</v>
      </c>
      <c r="F1036" s="68" t="s">
        <v>2933</v>
      </c>
      <c r="G1036" s="25">
        <v>3</v>
      </c>
      <c r="H1036" s="25">
        <v>3</v>
      </c>
      <c r="I1036" s="139">
        <v>1411</v>
      </c>
      <c r="J1036" s="139">
        <v>1262.4000000000001</v>
      </c>
      <c r="K1036" s="139">
        <v>1262.4000000000001</v>
      </c>
      <c r="L1036" s="25">
        <v>65</v>
      </c>
      <c r="M1036" s="137">
        <f t="shared" si="248"/>
        <v>3647612</v>
      </c>
      <c r="N1036" s="139"/>
      <c r="O1036" s="139"/>
      <c r="P1036" s="139"/>
      <c r="Q1036" s="137">
        <f t="shared" si="249"/>
        <v>3647612</v>
      </c>
      <c r="R1036" s="139">
        <v>1654198</v>
      </c>
      <c r="S1036" s="25"/>
      <c r="T1036" s="139"/>
      <c r="U1036" s="139">
        <v>562</v>
      </c>
      <c r="V1036" s="139">
        <f>U1036*3547</f>
        <v>1993414</v>
      </c>
      <c r="W1036" s="139"/>
      <c r="X1036" s="139"/>
      <c r="Y1036" s="139"/>
      <c r="Z1036" s="139"/>
      <c r="AA1036" s="139"/>
      <c r="AB1036" s="139"/>
      <c r="AC1036" s="139"/>
      <c r="AD1036" s="139"/>
      <c r="AE1036" s="139"/>
      <c r="AF1036" s="139"/>
      <c r="AG1036" s="337">
        <v>2025</v>
      </c>
      <c r="AH1036" s="126" t="s">
        <v>3053</v>
      </c>
      <c r="AI1036" s="126"/>
      <c r="AJ1036" s="134">
        <f t="shared" si="226"/>
        <v>971</v>
      </c>
      <c r="AK1036" s="35" t="s">
        <v>153</v>
      </c>
      <c r="AL1036" s="134" t="str">
        <f t="shared" si="227"/>
        <v>971.</v>
      </c>
      <c r="AM1036" s="140"/>
      <c r="AN1036" s="296"/>
      <c r="AO1036" s="193"/>
    </row>
    <row r="1037" spans="1:16380" ht="22.5" hidden="1" customHeight="1" x14ac:dyDescent="0.25">
      <c r="A1037" s="68" t="s">
        <v>4155</v>
      </c>
      <c r="B1037" s="25">
        <v>2257</v>
      </c>
      <c r="C1037" s="130" t="s">
        <v>443</v>
      </c>
      <c r="D1037" s="25">
        <v>1984</v>
      </c>
      <c r="E1037" s="108" t="s">
        <v>2932</v>
      </c>
      <c r="F1037" s="68" t="s">
        <v>2934</v>
      </c>
      <c r="G1037" s="30">
        <v>3</v>
      </c>
      <c r="H1037" s="30">
        <v>3</v>
      </c>
      <c r="I1037" s="137">
        <v>1404.9</v>
      </c>
      <c r="J1037" s="137">
        <v>1260.5</v>
      </c>
      <c r="K1037" s="137">
        <v>1260.5</v>
      </c>
      <c r="L1037" s="30">
        <v>73</v>
      </c>
      <c r="M1037" s="137">
        <f t="shared" si="248"/>
        <v>2665199</v>
      </c>
      <c r="N1037" s="137"/>
      <c r="O1037" s="137"/>
      <c r="P1037" s="137"/>
      <c r="Q1037" s="137">
        <f t="shared" si="249"/>
        <v>2665199</v>
      </c>
      <c r="R1037" s="137">
        <v>412854</v>
      </c>
      <c r="S1037" s="30"/>
      <c r="T1037" s="137"/>
      <c r="U1037" s="137">
        <v>635</v>
      </c>
      <c r="V1037" s="137">
        <f>U1037*3547</f>
        <v>2252345</v>
      </c>
      <c r="W1037" s="137"/>
      <c r="X1037" s="137"/>
      <c r="Y1037" s="137"/>
      <c r="Z1037" s="137"/>
      <c r="AA1037" s="137"/>
      <c r="AB1037" s="137"/>
      <c r="AC1037" s="137"/>
      <c r="AD1037" s="137"/>
      <c r="AE1037" s="137"/>
      <c r="AF1037" s="137"/>
      <c r="AG1037" s="337">
        <v>2025</v>
      </c>
      <c r="AH1037" s="126" t="s">
        <v>3049</v>
      </c>
      <c r="AI1037" s="126"/>
      <c r="AJ1037" s="134">
        <f t="shared" si="226"/>
        <v>972</v>
      </c>
      <c r="AK1037" s="35" t="s">
        <v>153</v>
      </c>
      <c r="AL1037" s="134" t="str">
        <f t="shared" si="227"/>
        <v>972.</v>
      </c>
      <c r="AM1037" s="140"/>
      <c r="AN1037" s="296"/>
      <c r="AO1037" s="193"/>
    </row>
    <row r="1038" spans="1:16380" ht="22.5" hidden="1" customHeight="1" x14ac:dyDescent="0.25">
      <c r="A1038" s="68" t="s">
        <v>4156</v>
      </c>
      <c r="B1038" s="25">
        <v>2266</v>
      </c>
      <c r="C1038" s="130" t="s">
        <v>444</v>
      </c>
      <c r="D1038" s="25">
        <v>1983</v>
      </c>
      <c r="E1038" s="108" t="s">
        <v>2932</v>
      </c>
      <c r="F1038" s="68" t="s">
        <v>2934</v>
      </c>
      <c r="G1038" s="30">
        <v>3</v>
      </c>
      <c r="H1038" s="30">
        <v>2</v>
      </c>
      <c r="I1038" s="137">
        <v>1380.2</v>
      </c>
      <c r="J1038" s="137">
        <v>1287.0999999999999</v>
      </c>
      <c r="K1038" s="137">
        <v>1287.0999999999999</v>
      </c>
      <c r="L1038" s="30">
        <v>54</v>
      </c>
      <c r="M1038" s="137">
        <f t="shared" si="248"/>
        <v>4075959.0999999996</v>
      </c>
      <c r="N1038" s="137"/>
      <c r="O1038" s="137"/>
      <c r="P1038" s="137"/>
      <c r="Q1038" s="137">
        <f t="shared" si="249"/>
        <v>4075959.0999999996</v>
      </c>
      <c r="R1038" s="137">
        <v>1411098</v>
      </c>
      <c r="S1038" s="30"/>
      <c r="T1038" s="137"/>
      <c r="U1038" s="137">
        <v>751.3</v>
      </c>
      <c r="V1038" s="137">
        <f>U1038*3547</f>
        <v>2664861.0999999996</v>
      </c>
      <c r="W1038" s="137"/>
      <c r="X1038" s="137"/>
      <c r="Y1038" s="137"/>
      <c r="Z1038" s="137"/>
      <c r="AA1038" s="137"/>
      <c r="AB1038" s="137"/>
      <c r="AC1038" s="137"/>
      <c r="AD1038" s="137"/>
      <c r="AE1038" s="137"/>
      <c r="AF1038" s="137"/>
      <c r="AG1038" s="337">
        <v>2025</v>
      </c>
      <c r="AH1038" s="126" t="s">
        <v>3049</v>
      </c>
      <c r="AI1038" s="126"/>
      <c r="AJ1038" s="134">
        <f t="shared" si="226"/>
        <v>973</v>
      </c>
      <c r="AK1038" s="35" t="s">
        <v>153</v>
      </c>
      <c r="AL1038" s="134" t="str">
        <f t="shared" si="227"/>
        <v>973.</v>
      </c>
      <c r="AM1038" s="140"/>
      <c r="AN1038" s="296"/>
      <c r="AO1038" s="193"/>
    </row>
    <row r="1039" spans="1:16380" ht="22.5" hidden="1" customHeight="1" x14ac:dyDescent="0.25">
      <c r="A1039" s="68" t="s">
        <v>4157</v>
      </c>
      <c r="B1039" s="25">
        <v>1862</v>
      </c>
      <c r="C1039" s="36" t="s">
        <v>1554</v>
      </c>
      <c r="D1039" s="25">
        <v>1978</v>
      </c>
      <c r="E1039" s="68" t="s">
        <v>2932</v>
      </c>
      <c r="F1039" s="68" t="s">
        <v>2934</v>
      </c>
      <c r="G1039" s="25">
        <v>2</v>
      </c>
      <c r="H1039" s="25">
        <v>2</v>
      </c>
      <c r="I1039" s="139">
        <v>745.7</v>
      </c>
      <c r="J1039" s="139">
        <v>456.9</v>
      </c>
      <c r="K1039" s="139">
        <v>456.9</v>
      </c>
      <c r="L1039" s="25">
        <v>47</v>
      </c>
      <c r="M1039" s="139">
        <f t="shared" si="248"/>
        <v>2571864</v>
      </c>
      <c r="N1039" s="139"/>
      <c r="O1039" s="139"/>
      <c r="P1039" s="139"/>
      <c r="Q1039" s="137">
        <f t="shared" si="249"/>
        <v>2571864</v>
      </c>
      <c r="R1039" s="139">
        <v>443664</v>
      </c>
      <c r="S1039" s="25"/>
      <c r="T1039" s="139"/>
      <c r="U1039" s="139">
        <v>600</v>
      </c>
      <c r="V1039" s="139">
        <f>U1039*3547</f>
        <v>2128200</v>
      </c>
      <c r="W1039" s="139"/>
      <c r="X1039" s="139"/>
      <c r="Y1039" s="139"/>
      <c r="Z1039" s="139"/>
      <c r="AA1039" s="139"/>
      <c r="AB1039" s="139"/>
      <c r="AC1039" s="139"/>
      <c r="AD1039" s="139"/>
      <c r="AE1039" s="139"/>
      <c r="AF1039" s="139"/>
      <c r="AG1039" s="337">
        <v>2025</v>
      </c>
      <c r="AH1039" s="126" t="s">
        <v>3049</v>
      </c>
      <c r="AI1039" s="126"/>
      <c r="AJ1039" s="134">
        <f t="shared" si="226"/>
        <v>974</v>
      </c>
      <c r="AK1039" s="35" t="s">
        <v>153</v>
      </c>
      <c r="AL1039" s="134" t="str">
        <f t="shared" si="227"/>
        <v>974.</v>
      </c>
      <c r="AM1039" s="140"/>
      <c r="AN1039" s="296"/>
      <c r="AO1039" s="193"/>
    </row>
    <row r="1040" spans="1:16380" ht="22.5" hidden="1" customHeight="1" x14ac:dyDescent="0.25">
      <c r="A1040" s="68" t="s">
        <v>4158</v>
      </c>
      <c r="B1040" s="25">
        <v>1867</v>
      </c>
      <c r="C1040" s="36" t="s">
        <v>1557</v>
      </c>
      <c r="D1040" s="25">
        <v>1970</v>
      </c>
      <c r="E1040" s="108" t="s">
        <v>2932</v>
      </c>
      <c r="F1040" s="68" t="s">
        <v>2934</v>
      </c>
      <c r="G1040" s="30">
        <v>2</v>
      </c>
      <c r="H1040" s="30">
        <v>2</v>
      </c>
      <c r="I1040" s="137">
        <v>733.3</v>
      </c>
      <c r="J1040" s="137">
        <v>475.7</v>
      </c>
      <c r="K1040" s="137">
        <v>475.57</v>
      </c>
      <c r="L1040" s="30">
        <v>54</v>
      </c>
      <c r="M1040" s="139">
        <f t="shared" si="248"/>
        <v>7411548</v>
      </c>
      <c r="N1040" s="139"/>
      <c r="O1040" s="139"/>
      <c r="P1040" s="139"/>
      <c r="Q1040" s="137">
        <f t="shared" si="249"/>
        <v>7411548</v>
      </c>
      <c r="R1040" s="139">
        <v>640848</v>
      </c>
      <c r="S1040" s="25"/>
      <c r="T1040" s="139"/>
      <c r="U1040" s="139">
        <v>900</v>
      </c>
      <c r="V1040" s="139">
        <f>U1040*7523</f>
        <v>6770700</v>
      </c>
      <c r="W1040" s="139"/>
      <c r="X1040" s="139"/>
      <c r="Y1040" s="139"/>
      <c r="Z1040" s="139"/>
      <c r="AA1040" s="139"/>
      <c r="AB1040" s="139"/>
      <c r="AC1040" s="139"/>
      <c r="AD1040" s="139"/>
      <c r="AE1040" s="139"/>
      <c r="AF1040" s="139"/>
      <c r="AG1040" s="337">
        <v>2025</v>
      </c>
      <c r="AH1040" s="126" t="s">
        <v>3049</v>
      </c>
      <c r="AI1040" s="126"/>
      <c r="AJ1040" s="134">
        <f t="shared" si="226"/>
        <v>975</v>
      </c>
      <c r="AK1040" s="35" t="s">
        <v>153</v>
      </c>
      <c r="AL1040" s="134" t="str">
        <f t="shared" si="227"/>
        <v>975.</v>
      </c>
      <c r="AM1040" s="140"/>
      <c r="AN1040" s="296"/>
      <c r="AO1040" s="193"/>
    </row>
    <row r="1041" spans="1:41" ht="22.5" hidden="1" customHeight="1" x14ac:dyDescent="0.25">
      <c r="A1041" s="68" t="s">
        <v>4159</v>
      </c>
      <c r="B1041" s="25">
        <v>1875</v>
      </c>
      <c r="C1041" s="36" t="s">
        <v>1560</v>
      </c>
      <c r="D1041" s="25">
        <v>1986</v>
      </c>
      <c r="E1041" s="68" t="s">
        <v>2932</v>
      </c>
      <c r="F1041" s="68" t="s">
        <v>2934</v>
      </c>
      <c r="G1041" s="25">
        <v>3</v>
      </c>
      <c r="H1041" s="25">
        <v>2</v>
      </c>
      <c r="I1041" s="139">
        <v>1483.5</v>
      </c>
      <c r="J1041" s="139">
        <v>1021.9</v>
      </c>
      <c r="K1041" s="139">
        <v>1021.9</v>
      </c>
      <c r="L1041" s="25">
        <v>55</v>
      </c>
      <c r="M1041" s="137">
        <f t="shared" si="248"/>
        <v>1722777.9</v>
      </c>
      <c r="N1041" s="139"/>
      <c r="O1041" s="139"/>
      <c r="P1041" s="139"/>
      <c r="Q1041" s="137">
        <f t="shared" si="249"/>
        <v>1722777.9</v>
      </c>
      <c r="R1041" s="139"/>
      <c r="S1041" s="25"/>
      <c r="T1041" s="139"/>
      <c r="U1041" s="139">
        <v>485.7</v>
      </c>
      <c r="V1041" s="139">
        <f>U1041*3547</f>
        <v>1722777.9</v>
      </c>
      <c r="W1041" s="139"/>
      <c r="X1041" s="139"/>
      <c r="Y1041" s="139"/>
      <c r="Z1041" s="139"/>
      <c r="AA1041" s="139"/>
      <c r="AB1041" s="139"/>
      <c r="AC1041" s="139"/>
      <c r="AD1041" s="139"/>
      <c r="AE1041" s="139"/>
      <c r="AF1041" s="139"/>
      <c r="AG1041" s="337">
        <v>2025</v>
      </c>
      <c r="AH1041" s="126"/>
      <c r="AI1041" s="126"/>
      <c r="AJ1041" s="134">
        <f t="shared" si="226"/>
        <v>976</v>
      </c>
      <c r="AK1041" s="35" t="s">
        <v>153</v>
      </c>
      <c r="AL1041" s="134" t="str">
        <f t="shared" si="227"/>
        <v>976.</v>
      </c>
      <c r="AM1041" s="140"/>
      <c r="AN1041" s="296"/>
      <c r="AO1041" s="193"/>
    </row>
    <row r="1042" spans="1:41" ht="22.5" hidden="1" customHeight="1" x14ac:dyDescent="0.25">
      <c r="A1042" s="68" t="s">
        <v>4160</v>
      </c>
      <c r="B1042" s="25">
        <v>1876</v>
      </c>
      <c r="C1042" s="36" t="s">
        <v>1561</v>
      </c>
      <c r="D1042" s="25">
        <v>1984</v>
      </c>
      <c r="E1042" s="108" t="s">
        <v>2932</v>
      </c>
      <c r="F1042" s="108" t="s">
        <v>2933</v>
      </c>
      <c r="G1042" s="30">
        <v>3</v>
      </c>
      <c r="H1042" s="30">
        <v>2</v>
      </c>
      <c r="I1042" s="137">
        <v>1219.2</v>
      </c>
      <c r="J1042" s="137">
        <v>834.9</v>
      </c>
      <c r="K1042" s="137">
        <v>834.9</v>
      </c>
      <c r="L1042" s="30">
        <v>32</v>
      </c>
      <c r="M1042" s="137">
        <f t="shared" si="248"/>
        <v>450457</v>
      </c>
      <c r="N1042" s="139"/>
      <c r="O1042" s="139"/>
      <c r="P1042" s="139"/>
      <c r="Q1042" s="137">
        <f t="shared" si="249"/>
        <v>450457</v>
      </c>
      <c r="R1042" s="139"/>
      <c r="S1042" s="25"/>
      <c r="T1042" s="139"/>
      <c r="U1042" s="139"/>
      <c r="V1042" s="139"/>
      <c r="W1042" s="139"/>
      <c r="X1042" s="139"/>
      <c r="Y1042" s="139">
        <v>317</v>
      </c>
      <c r="Z1042" s="139">
        <f>Y1042*1421</f>
        <v>450457</v>
      </c>
      <c r="AA1042" s="139"/>
      <c r="AB1042" s="139"/>
      <c r="AC1042" s="139"/>
      <c r="AD1042" s="139"/>
      <c r="AE1042" s="139"/>
      <c r="AF1042" s="139"/>
      <c r="AG1042" s="337">
        <v>2025</v>
      </c>
      <c r="AH1042" s="126"/>
      <c r="AI1042" s="126"/>
      <c r="AJ1042" s="134">
        <f t="shared" si="226"/>
        <v>977</v>
      </c>
      <c r="AK1042" s="35" t="s">
        <v>153</v>
      </c>
      <c r="AL1042" s="134" t="str">
        <f t="shared" si="227"/>
        <v>977.</v>
      </c>
      <c r="AM1042" s="140"/>
      <c r="AN1042" s="296"/>
      <c r="AO1042" s="193"/>
    </row>
    <row r="1043" spans="1:41" ht="22.5" hidden="1" customHeight="1" x14ac:dyDescent="0.25">
      <c r="A1043" s="68" t="s">
        <v>4161</v>
      </c>
      <c r="B1043" s="25">
        <v>1901</v>
      </c>
      <c r="C1043" s="36" t="s">
        <v>1569</v>
      </c>
      <c r="D1043" s="25">
        <v>1988</v>
      </c>
      <c r="E1043" s="68" t="s">
        <v>2932</v>
      </c>
      <c r="F1043" s="68" t="s">
        <v>2933</v>
      </c>
      <c r="G1043" s="25">
        <v>3</v>
      </c>
      <c r="H1043" s="25">
        <v>2</v>
      </c>
      <c r="I1043" s="139">
        <v>2033.7</v>
      </c>
      <c r="J1043" s="139">
        <v>1286.0999999999999</v>
      </c>
      <c r="K1043" s="139">
        <v>1286.0999999999999</v>
      </c>
      <c r="L1043" s="25">
        <v>84</v>
      </c>
      <c r="M1043" s="137">
        <f t="shared" si="248"/>
        <v>2082089</v>
      </c>
      <c r="N1043" s="137"/>
      <c r="O1043" s="137"/>
      <c r="P1043" s="137"/>
      <c r="Q1043" s="137">
        <f t="shared" si="249"/>
        <v>2082089</v>
      </c>
      <c r="R1043" s="137"/>
      <c r="S1043" s="30"/>
      <c r="T1043" s="137"/>
      <c r="U1043" s="139">
        <v>587</v>
      </c>
      <c r="V1043" s="139">
        <f>U1043*3547</f>
        <v>2082089</v>
      </c>
      <c r="W1043" s="137"/>
      <c r="X1043" s="137"/>
      <c r="Y1043" s="137"/>
      <c r="Z1043" s="137"/>
      <c r="AA1043" s="137"/>
      <c r="AB1043" s="137"/>
      <c r="AC1043" s="336"/>
      <c r="AD1043" s="336"/>
      <c r="AE1043" s="137"/>
      <c r="AF1043" s="137"/>
      <c r="AG1043" s="337">
        <v>2025</v>
      </c>
      <c r="AH1043" s="126"/>
      <c r="AI1043" s="126"/>
      <c r="AJ1043" s="134">
        <f t="shared" si="226"/>
        <v>978</v>
      </c>
      <c r="AK1043" s="35" t="s">
        <v>153</v>
      </c>
      <c r="AL1043" s="134" t="str">
        <f t="shared" si="227"/>
        <v>978.</v>
      </c>
      <c r="AM1043" s="140"/>
      <c r="AN1043" s="296"/>
      <c r="AO1043" s="193"/>
    </row>
    <row r="1044" spans="1:41" ht="22.5" hidden="1" customHeight="1" x14ac:dyDescent="0.25">
      <c r="A1044" s="68" t="s">
        <v>4162</v>
      </c>
      <c r="B1044" s="25">
        <v>1912</v>
      </c>
      <c r="C1044" s="130" t="s">
        <v>385</v>
      </c>
      <c r="D1044" s="25">
        <v>1981</v>
      </c>
      <c r="E1044" s="108" t="s">
        <v>2932</v>
      </c>
      <c r="F1044" s="108" t="s">
        <v>2933</v>
      </c>
      <c r="G1044" s="30">
        <v>2</v>
      </c>
      <c r="H1044" s="30">
        <v>2</v>
      </c>
      <c r="I1044" s="137">
        <v>986.7</v>
      </c>
      <c r="J1044" s="137">
        <v>554</v>
      </c>
      <c r="K1044" s="137">
        <v>554</v>
      </c>
      <c r="L1044" s="30">
        <v>6</v>
      </c>
      <c r="M1044" s="137">
        <f t="shared" si="248"/>
        <v>3385350</v>
      </c>
      <c r="N1044" s="137"/>
      <c r="O1044" s="137"/>
      <c r="P1044" s="137"/>
      <c r="Q1044" s="137">
        <f t="shared" si="249"/>
        <v>3385350</v>
      </c>
      <c r="R1044" s="137"/>
      <c r="S1044" s="30"/>
      <c r="T1044" s="137"/>
      <c r="U1044" s="137">
        <v>450</v>
      </c>
      <c r="V1044" s="137">
        <f>U1044*7523</f>
        <v>3385350</v>
      </c>
      <c r="W1044" s="137"/>
      <c r="X1044" s="137"/>
      <c r="Y1044" s="137"/>
      <c r="Z1044" s="137"/>
      <c r="AA1044" s="137"/>
      <c r="AB1044" s="137"/>
      <c r="AC1044" s="137"/>
      <c r="AD1044" s="137"/>
      <c r="AE1044" s="137"/>
      <c r="AF1044" s="137"/>
      <c r="AG1044" s="337">
        <v>2025</v>
      </c>
      <c r="AH1044" s="126"/>
      <c r="AI1044" s="126"/>
      <c r="AJ1044" s="134">
        <f t="shared" si="226"/>
        <v>979</v>
      </c>
      <c r="AK1044" s="35" t="s">
        <v>153</v>
      </c>
      <c r="AL1044" s="134" t="str">
        <f t="shared" si="227"/>
        <v>979.</v>
      </c>
      <c r="AM1044" s="140"/>
      <c r="AN1044" s="296"/>
      <c r="AO1044" s="193"/>
    </row>
    <row r="1045" spans="1:41" ht="22.5" hidden="1" customHeight="1" x14ac:dyDescent="0.25">
      <c r="A1045" s="68" t="s">
        <v>4163</v>
      </c>
      <c r="B1045" s="25">
        <v>1914</v>
      </c>
      <c r="C1045" s="36" t="s">
        <v>449</v>
      </c>
      <c r="D1045" s="25">
        <v>1981</v>
      </c>
      <c r="E1045" s="68" t="s">
        <v>2932</v>
      </c>
      <c r="F1045" s="68" t="s">
        <v>2933</v>
      </c>
      <c r="G1045" s="25">
        <v>3</v>
      </c>
      <c r="H1045" s="25">
        <v>2</v>
      </c>
      <c r="I1045" s="139">
        <v>1341.9</v>
      </c>
      <c r="J1045" s="137">
        <v>860.8</v>
      </c>
      <c r="K1045" s="139">
        <v>860.8</v>
      </c>
      <c r="L1045" s="25">
        <v>60</v>
      </c>
      <c r="M1045" s="139">
        <f t="shared" si="248"/>
        <v>3385350</v>
      </c>
      <c r="N1045" s="139"/>
      <c r="O1045" s="139"/>
      <c r="P1045" s="139"/>
      <c r="Q1045" s="137">
        <f t="shared" si="249"/>
        <v>3385350</v>
      </c>
      <c r="R1045" s="139"/>
      <c r="S1045" s="25"/>
      <c r="T1045" s="139"/>
      <c r="U1045" s="139">
        <v>450</v>
      </c>
      <c r="V1045" s="139">
        <f>U1045*7523</f>
        <v>3385350</v>
      </c>
      <c r="W1045" s="139"/>
      <c r="X1045" s="139"/>
      <c r="Y1045" s="139"/>
      <c r="Z1045" s="139"/>
      <c r="AA1045" s="139"/>
      <c r="AB1045" s="139"/>
      <c r="AC1045" s="139"/>
      <c r="AD1045" s="139"/>
      <c r="AE1045" s="139"/>
      <c r="AF1045" s="139"/>
      <c r="AG1045" s="337">
        <v>2025</v>
      </c>
      <c r="AH1045" s="126"/>
      <c r="AI1045" s="126"/>
      <c r="AJ1045" s="134">
        <f t="shared" si="226"/>
        <v>980</v>
      </c>
      <c r="AK1045" s="35" t="s">
        <v>153</v>
      </c>
      <c r="AL1045" s="134" t="str">
        <f t="shared" si="227"/>
        <v>980.</v>
      </c>
      <c r="AM1045" s="140"/>
      <c r="AN1045" s="35"/>
      <c r="AO1045" s="193"/>
    </row>
    <row r="1046" spans="1:41" ht="22.5" hidden="1" customHeight="1" x14ac:dyDescent="0.25">
      <c r="A1046" s="68" t="s">
        <v>4164</v>
      </c>
      <c r="B1046" s="25">
        <v>1926</v>
      </c>
      <c r="C1046" s="36" t="s">
        <v>452</v>
      </c>
      <c r="D1046" s="25">
        <v>1986</v>
      </c>
      <c r="E1046" s="68" t="s">
        <v>2932</v>
      </c>
      <c r="F1046" s="68" t="s">
        <v>2934</v>
      </c>
      <c r="G1046" s="25">
        <v>4</v>
      </c>
      <c r="H1046" s="25">
        <v>1</v>
      </c>
      <c r="I1046" s="139">
        <v>909.2</v>
      </c>
      <c r="J1046" s="137">
        <v>790</v>
      </c>
      <c r="K1046" s="139">
        <v>790</v>
      </c>
      <c r="L1046" s="25">
        <v>49</v>
      </c>
      <c r="M1046" s="139">
        <f t="shared" ref="M1046:M1057" si="250">R1046+T1046+V1046+X1046+Z1046+AB1046+AE1046+AF1046</f>
        <v>415935</v>
      </c>
      <c r="N1046" s="139"/>
      <c r="O1046" s="139"/>
      <c r="P1046" s="139"/>
      <c r="Q1046" s="137">
        <f t="shared" ref="Q1046:Q1057" si="251">M1046</f>
        <v>415935</v>
      </c>
      <c r="R1046" s="139">
        <v>415935</v>
      </c>
      <c r="S1046" s="25"/>
      <c r="T1046" s="139"/>
      <c r="U1046" s="139"/>
      <c r="V1046" s="139"/>
      <c r="W1046" s="139"/>
      <c r="X1046" s="139"/>
      <c r="Y1046" s="139"/>
      <c r="Z1046" s="139"/>
      <c r="AA1046" s="139"/>
      <c r="AB1046" s="139"/>
      <c r="AC1046" s="139"/>
      <c r="AD1046" s="139"/>
      <c r="AE1046" s="139"/>
      <c r="AF1046" s="139"/>
      <c r="AG1046" s="337">
        <v>2025</v>
      </c>
      <c r="AH1046" s="126" t="s">
        <v>3049</v>
      </c>
      <c r="AI1046" s="126"/>
      <c r="AJ1046" s="134">
        <f t="shared" si="226"/>
        <v>981</v>
      </c>
      <c r="AK1046" s="35" t="s">
        <v>153</v>
      </c>
      <c r="AL1046" s="134" t="str">
        <f t="shared" si="227"/>
        <v>981.</v>
      </c>
      <c r="AM1046" s="140"/>
      <c r="AN1046" s="35"/>
      <c r="AO1046" s="193"/>
    </row>
    <row r="1047" spans="1:41" ht="22.5" hidden="1" customHeight="1" x14ac:dyDescent="0.25">
      <c r="A1047" s="68" t="s">
        <v>4165</v>
      </c>
      <c r="B1047" s="25">
        <v>1932</v>
      </c>
      <c r="C1047" s="36" t="s">
        <v>1580</v>
      </c>
      <c r="D1047" s="25">
        <v>1982</v>
      </c>
      <c r="E1047" s="108" t="s">
        <v>2932</v>
      </c>
      <c r="F1047" s="68" t="s">
        <v>2934</v>
      </c>
      <c r="G1047" s="30">
        <v>2</v>
      </c>
      <c r="H1047" s="30">
        <v>2</v>
      </c>
      <c r="I1047" s="137">
        <v>623.70000000000005</v>
      </c>
      <c r="J1047" s="137">
        <v>569.70000000000005</v>
      </c>
      <c r="K1047" s="137">
        <v>569.70000000000005</v>
      </c>
      <c r="L1047" s="30">
        <v>28</v>
      </c>
      <c r="M1047" s="139">
        <f t="shared" si="250"/>
        <v>1514569</v>
      </c>
      <c r="N1047" s="139"/>
      <c r="O1047" s="139"/>
      <c r="P1047" s="139"/>
      <c r="Q1047" s="137">
        <f t="shared" si="251"/>
        <v>1514569</v>
      </c>
      <c r="R1047" s="139"/>
      <c r="S1047" s="25"/>
      <c r="T1047" s="139"/>
      <c r="U1047" s="139">
        <v>427</v>
      </c>
      <c r="V1047" s="139">
        <f>U1047*3547</f>
        <v>1514569</v>
      </c>
      <c r="W1047" s="139"/>
      <c r="X1047" s="139"/>
      <c r="Y1047" s="139"/>
      <c r="Z1047" s="139"/>
      <c r="AA1047" s="139"/>
      <c r="AB1047" s="139"/>
      <c r="AC1047" s="336"/>
      <c r="AD1047" s="336"/>
      <c r="AE1047" s="139"/>
      <c r="AF1047" s="139"/>
      <c r="AG1047" s="337">
        <v>2025</v>
      </c>
      <c r="AH1047" s="126"/>
      <c r="AI1047" s="126"/>
      <c r="AJ1047" s="134">
        <f t="shared" si="226"/>
        <v>982</v>
      </c>
      <c r="AK1047" s="35" t="s">
        <v>153</v>
      </c>
      <c r="AL1047" s="134" t="str">
        <f t="shared" si="227"/>
        <v>982.</v>
      </c>
      <c r="AM1047" s="140"/>
      <c r="AN1047" s="296"/>
      <c r="AO1047" s="193"/>
    </row>
    <row r="1048" spans="1:41" ht="22.5" hidden="1" customHeight="1" x14ac:dyDescent="0.25">
      <c r="A1048" s="68" t="s">
        <v>4166</v>
      </c>
      <c r="B1048" s="25">
        <v>1937</v>
      </c>
      <c r="C1048" s="36" t="s">
        <v>1575</v>
      </c>
      <c r="D1048" s="25">
        <v>1985</v>
      </c>
      <c r="E1048" s="108" t="s">
        <v>2932</v>
      </c>
      <c r="F1048" s="68" t="s">
        <v>2934</v>
      </c>
      <c r="G1048" s="30">
        <v>4</v>
      </c>
      <c r="H1048" s="30">
        <v>1</v>
      </c>
      <c r="I1048" s="137">
        <v>897.1</v>
      </c>
      <c r="J1048" s="137">
        <v>777.9</v>
      </c>
      <c r="K1048" s="137">
        <v>777.9</v>
      </c>
      <c r="L1048" s="30">
        <v>52</v>
      </c>
      <c r="M1048" s="139">
        <f t="shared" si="250"/>
        <v>3234890</v>
      </c>
      <c r="N1048" s="139"/>
      <c r="O1048" s="139"/>
      <c r="P1048" s="139"/>
      <c r="Q1048" s="137">
        <f t="shared" si="251"/>
        <v>3234890</v>
      </c>
      <c r="R1048" s="139"/>
      <c r="S1048" s="25"/>
      <c r="T1048" s="139"/>
      <c r="U1048" s="139">
        <v>430</v>
      </c>
      <c r="V1048" s="139">
        <f>U1048*7523</f>
        <v>3234890</v>
      </c>
      <c r="W1048" s="139"/>
      <c r="X1048" s="139"/>
      <c r="Y1048" s="139"/>
      <c r="Z1048" s="139"/>
      <c r="AA1048" s="139"/>
      <c r="AB1048" s="139"/>
      <c r="AC1048" s="139"/>
      <c r="AD1048" s="139"/>
      <c r="AE1048" s="139"/>
      <c r="AF1048" s="139"/>
      <c r="AG1048" s="337">
        <v>2025</v>
      </c>
      <c r="AH1048" s="126"/>
      <c r="AI1048" s="126"/>
      <c r="AJ1048" s="134">
        <f t="shared" si="226"/>
        <v>983</v>
      </c>
      <c r="AK1048" s="35" t="s">
        <v>153</v>
      </c>
      <c r="AL1048" s="134" t="str">
        <f t="shared" si="227"/>
        <v>983.</v>
      </c>
      <c r="AM1048" s="140"/>
      <c r="AN1048" s="296"/>
      <c r="AO1048" s="193"/>
    </row>
    <row r="1049" spans="1:41" ht="22.5" hidden="1" customHeight="1" x14ac:dyDescent="0.25">
      <c r="A1049" s="68" t="s">
        <v>4167</v>
      </c>
      <c r="B1049" s="25">
        <v>2008</v>
      </c>
      <c r="C1049" s="36" t="s">
        <v>463</v>
      </c>
      <c r="D1049" s="25">
        <v>1983</v>
      </c>
      <c r="E1049" s="68" t="s">
        <v>2932</v>
      </c>
      <c r="F1049" s="68" t="s">
        <v>2933</v>
      </c>
      <c r="G1049" s="25">
        <v>5</v>
      </c>
      <c r="H1049" s="25">
        <v>3</v>
      </c>
      <c r="I1049" s="139">
        <v>3188.9</v>
      </c>
      <c r="J1049" s="137">
        <v>1895</v>
      </c>
      <c r="K1049" s="139">
        <v>1985</v>
      </c>
      <c r="L1049" s="25">
        <v>169</v>
      </c>
      <c r="M1049" s="139">
        <f t="shared" si="250"/>
        <v>9863406</v>
      </c>
      <c r="N1049" s="139"/>
      <c r="O1049" s="139"/>
      <c r="P1049" s="139"/>
      <c r="Q1049" s="137">
        <f t="shared" si="251"/>
        <v>9863406</v>
      </c>
      <c r="R1049" s="139">
        <v>2976246</v>
      </c>
      <c r="S1049" s="25"/>
      <c r="T1049" s="139"/>
      <c r="U1049" s="139">
        <v>1080</v>
      </c>
      <c r="V1049" s="139">
        <f>U1049*6377</f>
        <v>6887160</v>
      </c>
      <c r="W1049" s="139"/>
      <c r="X1049" s="139"/>
      <c r="Y1049" s="139"/>
      <c r="Z1049" s="139"/>
      <c r="AA1049" s="139"/>
      <c r="AB1049" s="139"/>
      <c r="AC1049" s="139"/>
      <c r="AD1049" s="139"/>
      <c r="AE1049" s="139"/>
      <c r="AF1049" s="139"/>
      <c r="AG1049" s="337">
        <v>2025</v>
      </c>
      <c r="AH1049" s="126" t="s">
        <v>3049</v>
      </c>
      <c r="AI1049" s="126"/>
      <c r="AJ1049" s="134">
        <f t="shared" si="226"/>
        <v>984</v>
      </c>
      <c r="AK1049" s="35" t="s">
        <v>153</v>
      </c>
      <c r="AL1049" s="134" t="str">
        <f t="shared" si="227"/>
        <v>984.</v>
      </c>
      <c r="AM1049" s="140"/>
      <c r="AN1049" s="35"/>
      <c r="AO1049" s="193"/>
    </row>
    <row r="1050" spans="1:41" ht="22.5" hidden="1" customHeight="1" x14ac:dyDescent="0.25">
      <c r="A1050" s="68" t="s">
        <v>4168</v>
      </c>
      <c r="B1050" s="25">
        <v>2011</v>
      </c>
      <c r="C1050" s="36" t="s">
        <v>1595</v>
      </c>
      <c r="D1050" s="25">
        <v>1990</v>
      </c>
      <c r="E1050" s="68" t="s">
        <v>2932</v>
      </c>
      <c r="F1050" s="68" t="s">
        <v>2934</v>
      </c>
      <c r="G1050" s="25">
        <v>2</v>
      </c>
      <c r="H1050" s="25">
        <v>3</v>
      </c>
      <c r="I1050" s="139">
        <v>895.3</v>
      </c>
      <c r="J1050" s="139">
        <v>540.20000000000005</v>
      </c>
      <c r="K1050" s="139">
        <v>540.20000000000005</v>
      </c>
      <c r="L1050" s="25">
        <v>55</v>
      </c>
      <c r="M1050" s="139">
        <f t="shared" si="250"/>
        <v>1773500</v>
      </c>
      <c r="N1050" s="139"/>
      <c r="O1050" s="139"/>
      <c r="P1050" s="139"/>
      <c r="Q1050" s="137">
        <f t="shared" si="251"/>
        <v>1773500</v>
      </c>
      <c r="R1050" s="139"/>
      <c r="S1050" s="25"/>
      <c r="T1050" s="139"/>
      <c r="U1050" s="139">
        <v>500</v>
      </c>
      <c r="V1050" s="139">
        <f>U1050*3547</f>
        <v>1773500</v>
      </c>
      <c r="W1050" s="139"/>
      <c r="X1050" s="139"/>
      <c r="Y1050" s="139"/>
      <c r="Z1050" s="139"/>
      <c r="AA1050" s="139"/>
      <c r="AB1050" s="139"/>
      <c r="AC1050" s="139"/>
      <c r="AD1050" s="139"/>
      <c r="AE1050" s="139"/>
      <c r="AF1050" s="139"/>
      <c r="AG1050" s="337">
        <v>2025</v>
      </c>
      <c r="AH1050" s="126"/>
      <c r="AI1050" s="126"/>
      <c r="AJ1050" s="134">
        <f t="shared" si="226"/>
        <v>985</v>
      </c>
      <c r="AK1050" s="35" t="s">
        <v>153</v>
      </c>
      <c r="AL1050" s="134" t="str">
        <f t="shared" si="227"/>
        <v>985.</v>
      </c>
      <c r="AM1050" s="140"/>
      <c r="AN1050" s="296"/>
      <c r="AO1050" s="193"/>
    </row>
    <row r="1051" spans="1:41" ht="22.5" hidden="1" customHeight="1" x14ac:dyDescent="0.25">
      <c r="A1051" s="68" t="s">
        <v>4169</v>
      </c>
      <c r="B1051" s="25">
        <v>2035</v>
      </c>
      <c r="C1051" s="36" t="s">
        <v>1609</v>
      </c>
      <c r="D1051" s="25">
        <v>1988</v>
      </c>
      <c r="E1051" s="68" t="s">
        <v>2932</v>
      </c>
      <c r="F1051" s="68" t="s">
        <v>2934</v>
      </c>
      <c r="G1051" s="25">
        <v>3</v>
      </c>
      <c r="H1051" s="25">
        <v>2</v>
      </c>
      <c r="I1051" s="139">
        <v>1480.3</v>
      </c>
      <c r="J1051" s="139">
        <v>1390.1</v>
      </c>
      <c r="K1051" s="139">
        <v>1390.1</v>
      </c>
      <c r="L1051" s="25">
        <v>124</v>
      </c>
      <c r="M1051" s="139">
        <f t="shared" si="250"/>
        <v>2865976</v>
      </c>
      <c r="N1051" s="139"/>
      <c r="O1051" s="139"/>
      <c r="P1051" s="139"/>
      <c r="Q1051" s="137">
        <f t="shared" si="251"/>
        <v>2865976</v>
      </c>
      <c r="R1051" s="139"/>
      <c r="S1051" s="25"/>
      <c r="T1051" s="139"/>
      <c r="U1051" s="139">
        <v>808</v>
      </c>
      <c r="V1051" s="139">
        <f>U1051*3547</f>
        <v>2865976</v>
      </c>
      <c r="W1051" s="139"/>
      <c r="X1051" s="139"/>
      <c r="Y1051" s="139"/>
      <c r="Z1051" s="139"/>
      <c r="AA1051" s="139"/>
      <c r="AB1051" s="139"/>
      <c r="AC1051" s="139"/>
      <c r="AD1051" s="139"/>
      <c r="AE1051" s="139"/>
      <c r="AF1051" s="139"/>
      <c r="AG1051" s="337">
        <v>2025</v>
      </c>
      <c r="AH1051" s="126"/>
      <c r="AI1051" s="126"/>
      <c r="AJ1051" s="134">
        <f t="shared" ref="AJ1051:AJ1113" si="252">MAX(AJ1047:AJ1050)+1</f>
        <v>986</v>
      </c>
      <c r="AK1051" s="35" t="s">
        <v>153</v>
      </c>
      <c r="AL1051" s="134" t="str">
        <f t="shared" ref="AL1051:AL1113" si="253">CONCATENATE(AJ1051,AK1051)</f>
        <v>986.</v>
      </c>
      <c r="AM1051" s="140"/>
      <c r="AN1051" s="296"/>
      <c r="AO1051" s="193"/>
    </row>
    <row r="1052" spans="1:41" ht="22.5" hidden="1" customHeight="1" x14ac:dyDescent="0.25">
      <c r="A1052" s="68" t="s">
        <v>4170</v>
      </c>
      <c r="B1052" s="25">
        <v>2047</v>
      </c>
      <c r="C1052" s="131" t="s">
        <v>509</v>
      </c>
      <c r="D1052" s="25">
        <v>1990</v>
      </c>
      <c r="E1052" s="68" t="s">
        <v>2932</v>
      </c>
      <c r="F1052" s="68" t="s">
        <v>2933</v>
      </c>
      <c r="G1052" s="25">
        <v>3</v>
      </c>
      <c r="H1052" s="25">
        <v>2</v>
      </c>
      <c r="I1052" s="139">
        <v>1320</v>
      </c>
      <c r="J1052" s="137">
        <v>858.2</v>
      </c>
      <c r="K1052" s="139">
        <v>858.2</v>
      </c>
      <c r="L1052" s="25">
        <v>44</v>
      </c>
      <c r="M1052" s="139">
        <f t="shared" si="250"/>
        <v>1600844</v>
      </c>
      <c r="N1052" s="139"/>
      <c r="O1052" s="139"/>
      <c r="P1052" s="139"/>
      <c r="Q1052" s="137">
        <f t="shared" si="251"/>
        <v>1600844</v>
      </c>
      <c r="R1052" s="139">
        <f>990884+609960</f>
        <v>1600844</v>
      </c>
      <c r="S1052" s="25"/>
      <c r="T1052" s="139"/>
      <c r="U1052" s="139"/>
      <c r="V1052" s="139"/>
      <c r="W1052" s="139"/>
      <c r="X1052" s="139"/>
      <c r="Y1052" s="139"/>
      <c r="Z1052" s="139"/>
      <c r="AA1052" s="139"/>
      <c r="AB1052" s="139"/>
      <c r="AC1052" s="139"/>
      <c r="AD1052" s="139"/>
      <c r="AE1052" s="137"/>
      <c r="AF1052" s="137"/>
      <c r="AG1052" s="337">
        <v>2025</v>
      </c>
      <c r="AH1052" s="126" t="s">
        <v>3058</v>
      </c>
      <c r="AI1052" s="126"/>
      <c r="AJ1052" s="134">
        <f t="shared" si="252"/>
        <v>987</v>
      </c>
      <c r="AK1052" s="35" t="s">
        <v>153</v>
      </c>
      <c r="AL1052" s="134" t="str">
        <f t="shared" si="253"/>
        <v>987.</v>
      </c>
      <c r="AM1052" s="140"/>
      <c r="AN1052" s="296"/>
      <c r="AO1052" s="193"/>
    </row>
    <row r="1053" spans="1:41" ht="22.5" hidden="1" customHeight="1" x14ac:dyDescent="0.25">
      <c r="A1053" s="68" t="s">
        <v>4171</v>
      </c>
      <c r="B1053" s="25">
        <v>2049</v>
      </c>
      <c r="C1053" s="36" t="s">
        <v>465</v>
      </c>
      <c r="D1053" s="25">
        <v>1990</v>
      </c>
      <c r="E1053" s="68" t="s">
        <v>2932</v>
      </c>
      <c r="F1053" s="68" t="s">
        <v>2933</v>
      </c>
      <c r="G1053" s="25">
        <v>3</v>
      </c>
      <c r="H1053" s="25">
        <v>2</v>
      </c>
      <c r="I1053" s="139">
        <v>1325</v>
      </c>
      <c r="J1053" s="137">
        <v>849</v>
      </c>
      <c r="K1053" s="139">
        <v>849</v>
      </c>
      <c r="L1053" s="25">
        <v>47</v>
      </c>
      <c r="M1053" s="139">
        <f t="shared" si="250"/>
        <v>400530</v>
      </c>
      <c r="N1053" s="139"/>
      <c r="O1053" s="139"/>
      <c r="P1053" s="139"/>
      <c r="Q1053" s="137">
        <f t="shared" si="251"/>
        <v>400530</v>
      </c>
      <c r="R1053" s="139">
        <v>400530</v>
      </c>
      <c r="S1053" s="25"/>
      <c r="T1053" s="139"/>
      <c r="U1053" s="139"/>
      <c r="V1053" s="139"/>
      <c r="W1053" s="139"/>
      <c r="X1053" s="139"/>
      <c r="Y1053" s="139"/>
      <c r="Z1053" s="139"/>
      <c r="AA1053" s="139"/>
      <c r="AB1053" s="139"/>
      <c r="AC1053" s="139"/>
      <c r="AD1053" s="139"/>
      <c r="AE1053" s="139"/>
      <c r="AF1053" s="139"/>
      <c r="AG1053" s="337">
        <v>2025</v>
      </c>
      <c r="AH1053" s="126" t="s">
        <v>3049</v>
      </c>
      <c r="AI1053" s="126"/>
      <c r="AJ1053" s="134">
        <f t="shared" si="252"/>
        <v>988</v>
      </c>
      <c r="AK1053" s="35" t="s">
        <v>153</v>
      </c>
      <c r="AL1053" s="134" t="str">
        <f t="shared" si="253"/>
        <v>988.</v>
      </c>
      <c r="AM1053" s="140"/>
      <c r="AN1053" s="35"/>
      <c r="AO1053" s="193"/>
    </row>
    <row r="1054" spans="1:41" ht="22.5" hidden="1" customHeight="1" x14ac:dyDescent="0.25">
      <c r="A1054" s="68" t="s">
        <v>4172</v>
      </c>
      <c r="B1054" s="25">
        <v>2055</v>
      </c>
      <c r="C1054" s="130" t="s">
        <v>409</v>
      </c>
      <c r="D1054" s="25">
        <v>1977</v>
      </c>
      <c r="E1054" s="108" t="s">
        <v>2932</v>
      </c>
      <c r="F1054" s="68" t="s">
        <v>2934</v>
      </c>
      <c r="G1054" s="30">
        <v>2</v>
      </c>
      <c r="H1054" s="30">
        <v>2</v>
      </c>
      <c r="I1054" s="137">
        <v>1199.7</v>
      </c>
      <c r="J1054" s="137">
        <v>757.9</v>
      </c>
      <c r="K1054" s="137">
        <v>757.9</v>
      </c>
      <c r="L1054" s="30">
        <v>53</v>
      </c>
      <c r="M1054" s="137">
        <f t="shared" si="250"/>
        <v>957430</v>
      </c>
      <c r="N1054" s="137"/>
      <c r="O1054" s="137"/>
      <c r="P1054" s="137"/>
      <c r="Q1054" s="137">
        <f t="shared" si="251"/>
        <v>957430</v>
      </c>
      <c r="R1054" s="137">
        <v>957430</v>
      </c>
      <c r="S1054" s="30"/>
      <c r="T1054" s="137"/>
      <c r="U1054" s="137"/>
      <c r="V1054" s="137"/>
      <c r="W1054" s="137"/>
      <c r="X1054" s="137"/>
      <c r="Y1054" s="137"/>
      <c r="Z1054" s="137"/>
      <c r="AA1054" s="137"/>
      <c r="AB1054" s="137"/>
      <c r="AC1054" s="137"/>
      <c r="AD1054" s="137"/>
      <c r="AE1054" s="137"/>
      <c r="AF1054" s="137"/>
      <c r="AG1054" s="337">
        <v>2025</v>
      </c>
      <c r="AH1054" s="126" t="s">
        <v>3048</v>
      </c>
      <c r="AI1054" s="126"/>
      <c r="AJ1054" s="134">
        <f t="shared" si="252"/>
        <v>989</v>
      </c>
      <c r="AK1054" s="35" t="s">
        <v>153</v>
      </c>
      <c r="AL1054" s="134" t="str">
        <f t="shared" si="253"/>
        <v>989.</v>
      </c>
      <c r="AM1054" s="140"/>
      <c r="AN1054" s="296"/>
      <c r="AO1054" s="193"/>
    </row>
    <row r="1055" spans="1:41" ht="22.5" hidden="1" customHeight="1" x14ac:dyDescent="0.25">
      <c r="A1055" s="68" t="s">
        <v>4173</v>
      </c>
      <c r="B1055" s="25">
        <v>2075</v>
      </c>
      <c r="C1055" s="131" t="s">
        <v>514</v>
      </c>
      <c r="D1055" s="25">
        <v>1978</v>
      </c>
      <c r="E1055" s="68" t="s">
        <v>2932</v>
      </c>
      <c r="F1055" s="68" t="s">
        <v>2933</v>
      </c>
      <c r="G1055" s="25">
        <v>5</v>
      </c>
      <c r="H1055" s="25">
        <v>5</v>
      </c>
      <c r="I1055" s="139">
        <v>3996.4</v>
      </c>
      <c r="J1055" s="137">
        <v>3502.9</v>
      </c>
      <c r="K1055" s="139">
        <v>3502.9</v>
      </c>
      <c r="L1055" s="25">
        <v>162</v>
      </c>
      <c r="M1055" s="139">
        <f t="shared" si="250"/>
        <v>9358100</v>
      </c>
      <c r="N1055" s="139"/>
      <c r="O1055" s="139"/>
      <c r="P1055" s="139"/>
      <c r="Q1055" s="137">
        <f t="shared" si="251"/>
        <v>9358100</v>
      </c>
      <c r="R1055" s="139">
        <f>7715900+1642200</f>
        <v>9358100</v>
      </c>
      <c r="S1055" s="25"/>
      <c r="T1055" s="139"/>
      <c r="U1055" s="139"/>
      <c r="V1055" s="139"/>
      <c r="W1055" s="139"/>
      <c r="X1055" s="139"/>
      <c r="Y1055" s="139"/>
      <c r="Z1055" s="139"/>
      <c r="AA1055" s="139"/>
      <c r="AB1055" s="139"/>
      <c r="AC1055" s="139"/>
      <c r="AD1055" s="139"/>
      <c r="AE1055" s="139"/>
      <c r="AF1055" s="137"/>
      <c r="AG1055" s="337">
        <v>2025</v>
      </c>
      <c r="AH1055" s="126" t="s">
        <v>3058</v>
      </c>
      <c r="AI1055" s="126"/>
      <c r="AJ1055" s="134">
        <f t="shared" si="252"/>
        <v>990</v>
      </c>
      <c r="AK1055" s="35" t="s">
        <v>153</v>
      </c>
      <c r="AL1055" s="134" t="str">
        <f t="shared" si="253"/>
        <v>990.</v>
      </c>
      <c r="AM1055" s="140"/>
      <c r="AN1055" s="296"/>
      <c r="AO1055" s="193"/>
    </row>
    <row r="1056" spans="1:41" ht="22.5" hidden="1" customHeight="1" x14ac:dyDescent="0.25">
      <c r="A1056" s="68" t="s">
        <v>4174</v>
      </c>
      <c r="B1056" s="25">
        <v>2076</v>
      </c>
      <c r="C1056" s="37" t="s">
        <v>515</v>
      </c>
      <c r="D1056" s="25">
        <v>1980</v>
      </c>
      <c r="E1056" s="68" t="s">
        <v>2932</v>
      </c>
      <c r="F1056" s="68" t="s">
        <v>2933</v>
      </c>
      <c r="G1056" s="25">
        <v>5</v>
      </c>
      <c r="H1056" s="25">
        <v>5</v>
      </c>
      <c r="I1056" s="139">
        <v>4068.2</v>
      </c>
      <c r="J1056" s="137">
        <v>3516.2</v>
      </c>
      <c r="K1056" s="139">
        <v>3516.2</v>
      </c>
      <c r="L1056" s="25">
        <v>164</v>
      </c>
      <c r="M1056" s="139">
        <f t="shared" si="250"/>
        <v>1642200</v>
      </c>
      <c r="N1056" s="139"/>
      <c r="O1056" s="139"/>
      <c r="P1056" s="139"/>
      <c r="Q1056" s="137">
        <f t="shared" si="251"/>
        <v>1642200</v>
      </c>
      <c r="R1056" s="139">
        <v>1642200</v>
      </c>
      <c r="S1056" s="25"/>
      <c r="T1056" s="139"/>
      <c r="U1056" s="139"/>
      <c r="V1056" s="139"/>
      <c r="W1056" s="139"/>
      <c r="X1056" s="139"/>
      <c r="Y1056" s="139"/>
      <c r="Z1056" s="139"/>
      <c r="AA1056" s="139"/>
      <c r="AB1056" s="139"/>
      <c r="AC1056" s="139"/>
      <c r="AD1056" s="139"/>
      <c r="AE1056" s="139"/>
      <c r="AF1056" s="137"/>
      <c r="AG1056" s="337">
        <v>2025</v>
      </c>
      <c r="AH1056" s="126" t="s">
        <v>3052</v>
      </c>
      <c r="AI1056" s="126"/>
      <c r="AJ1056" s="134">
        <f t="shared" si="252"/>
        <v>991</v>
      </c>
      <c r="AK1056" s="35" t="s">
        <v>153</v>
      </c>
      <c r="AL1056" s="134" t="str">
        <f t="shared" si="253"/>
        <v>991.</v>
      </c>
      <c r="AM1056" s="140"/>
      <c r="AN1056" s="296"/>
      <c r="AO1056" s="193"/>
    </row>
    <row r="1057" spans="1:41" ht="22.5" hidden="1" customHeight="1" x14ac:dyDescent="0.25">
      <c r="A1057" s="68" t="s">
        <v>4175</v>
      </c>
      <c r="B1057" s="25">
        <v>2099</v>
      </c>
      <c r="C1057" s="37" t="s">
        <v>517</v>
      </c>
      <c r="D1057" s="25">
        <v>1983</v>
      </c>
      <c r="E1057" s="68" t="s">
        <v>2932</v>
      </c>
      <c r="F1057" s="68" t="s">
        <v>2934</v>
      </c>
      <c r="G1057" s="25">
        <v>5</v>
      </c>
      <c r="H1057" s="25">
        <v>2</v>
      </c>
      <c r="I1057" s="139">
        <v>1514.6</v>
      </c>
      <c r="J1057" s="137">
        <v>1364.8</v>
      </c>
      <c r="K1057" s="139">
        <v>1364.8</v>
      </c>
      <c r="L1057" s="25">
        <v>71</v>
      </c>
      <c r="M1057" s="139">
        <f t="shared" si="250"/>
        <v>455988</v>
      </c>
      <c r="N1057" s="139"/>
      <c r="O1057" s="139"/>
      <c r="P1057" s="139"/>
      <c r="Q1057" s="137">
        <f t="shared" si="251"/>
        <v>455988</v>
      </c>
      <c r="R1057" s="139">
        <v>455988</v>
      </c>
      <c r="S1057" s="25"/>
      <c r="T1057" s="139"/>
      <c r="U1057" s="139"/>
      <c r="V1057" s="139"/>
      <c r="W1057" s="139"/>
      <c r="X1057" s="139"/>
      <c r="Y1057" s="139"/>
      <c r="Z1057" s="139"/>
      <c r="AA1057" s="139"/>
      <c r="AB1057" s="139"/>
      <c r="AC1057" s="139"/>
      <c r="AD1057" s="139"/>
      <c r="AE1057" s="139"/>
      <c r="AF1057" s="137"/>
      <c r="AG1057" s="337">
        <v>2025</v>
      </c>
      <c r="AH1057" s="126" t="s">
        <v>3049</v>
      </c>
      <c r="AI1057" s="126"/>
      <c r="AJ1057" s="134">
        <f t="shared" si="252"/>
        <v>992</v>
      </c>
      <c r="AK1057" s="35" t="s">
        <v>153</v>
      </c>
      <c r="AL1057" s="134" t="str">
        <f t="shared" si="253"/>
        <v>992.</v>
      </c>
      <c r="AM1057" s="140"/>
      <c r="AN1057" s="296"/>
      <c r="AO1057" s="193"/>
    </row>
    <row r="1058" spans="1:41" ht="22.5" hidden="1" customHeight="1" x14ac:dyDescent="0.25">
      <c r="A1058" s="68" t="s">
        <v>4176</v>
      </c>
      <c r="B1058" s="25">
        <v>2179</v>
      </c>
      <c r="C1058" s="36" t="s">
        <v>469</v>
      </c>
      <c r="D1058" s="25">
        <v>1988</v>
      </c>
      <c r="E1058" s="68" t="s">
        <v>2932</v>
      </c>
      <c r="F1058" s="68" t="s">
        <v>2933</v>
      </c>
      <c r="G1058" s="25">
        <v>3</v>
      </c>
      <c r="H1058" s="25">
        <v>2</v>
      </c>
      <c r="I1058" s="139">
        <v>895.4</v>
      </c>
      <c r="J1058" s="137">
        <v>833.3</v>
      </c>
      <c r="K1058" s="139">
        <v>883.3</v>
      </c>
      <c r="L1058" s="25">
        <v>38</v>
      </c>
      <c r="M1058" s="139">
        <f t="shared" ref="M1058:M1069" si="254">R1058+T1058+V1058+X1058+Z1058+AB1058+AE1058+AF1058</f>
        <v>591552</v>
      </c>
      <c r="N1058" s="139"/>
      <c r="O1058" s="139"/>
      <c r="P1058" s="139"/>
      <c r="Q1058" s="137">
        <f t="shared" ref="Q1058:Q1069" si="255">M1058</f>
        <v>591552</v>
      </c>
      <c r="R1058" s="139">
        <v>591552</v>
      </c>
      <c r="S1058" s="25"/>
      <c r="T1058" s="139"/>
      <c r="U1058" s="139"/>
      <c r="V1058" s="139"/>
      <c r="W1058" s="139"/>
      <c r="X1058" s="139"/>
      <c r="Y1058" s="139"/>
      <c r="Z1058" s="139"/>
      <c r="AA1058" s="139"/>
      <c r="AB1058" s="139"/>
      <c r="AC1058" s="139"/>
      <c r="AD1058" s="139"/>
      <c r="AE1058" s="139"/>
      <c r="AF1058" s="139"/>
      <c r="AG1058" s="337">
        <v>2025</v>
      </c>
      <c r="AH1058" s="126" t="s">
        <v>3049</v>
      </c>
      <c r="AI1058" s="126"/>
      <c r="AJ1058" s="134">
        <f t="shared" si="252"/>
        <v>993</v>
      </c>
      <c r="AK1058" s="35" t="s">
        <v>153</v>
      </c>
      <c r="AL1058" s="134" t="str">
        <f t="shared" si="253"/>
        <v>993.</v>
      </c>
      <c r="AM1058" s="140"/>
      <c r="AN1058" s="35"/>
      <c r="AO1058" s="193"/>
    </row>
    <row r="1059" spans="1:41" ht="22.5" hidden="1" customHeight="1" x14ac:dyDescent="0.25">
      <c r="A1059" s="68" t="s">
        <v>4177</v>
      </c>
      <c r="B1059" s="25">
        <v>2181</v>
      </c>
      <c r="C1059" s="36" t="s">
        <v>1639</v>
      </c>
      <c r="D1059" s="25">
        <v>1990</v>
      </c>
      <c r="E1059" s="68" t="s">
        <v>2932</v>
      </c>
      <c r="F1059" s="68" t="s">
        <v>2933</v>
      </c>
      <c r="G1059" s="25">
        <v>3</v>
      </c>
      <c r="H1059" s="25">
        <v>3</v>
      </c>
      <c r="I1059" s="139">
        <v>1414.9</v>
      </c>
      <c r="J1059" s="139">
        <v>1285.3</v>
      </c>
      <c r="K1059" s="139">
        <v>1285.3</v>
      </c>
      <c r="L1059" s="25">
        <v>61</v>
      </c>
      <c r="M1059" s="137">
        <f t="shared" si="254"/>
        <v>5160778</v>
      </c>
      <c r="N1059" s="137"/>
      <c r="O1059" s="137"/>
      <c r="P1059" s="137"/>
      <c r="Q1059" s="137">
        <f t="shared" si="255"/>
        <v>5160778</v>
      </c>
      <c r="R1059" s="137"/>
      <c r="S1059" s="30"/>
      <c r="T1059" s="137"/>
      <c r="U1059" s="139">
        <v>686</v>
      </c>
      <c r="V1059" s="139">
        <f>U1059*7523</f>
        <v>5160778</v>
      </c>
      <c r="W1059" s="137"/>
      <c r="X1059" s="137"/>
      <c r="Y1059" s="137"/>
      <c r="Z1059" s="137"/>
      <c r="AA1059" s="137"/>
      <c r="AB1059" s="137"/>
      <c r="AC1059" s="139"/>
      <c r="AD1059" s="139"/>
      <c r="AE1059" s="137"/>
      <c r="AF1059" s="137"/>
      <c r="AG1059" s="337">
        <v>2025</v>
      </c>
      <c r="AH1059" s="126"/>
      <c r="AI1059" s="126"/>
      <c r="AJ1059" s="134">
        <f t="shared" si="252"/>
        <v>994</v>
      </c>
      <c r="AK1059" s="35" t="s">
        <v>153</v>
      </c>
      <c r="AL1059" s="134" t="str">
        <f t="shared" si="253"/>
        <v>994.</v>
      </c>
      <c r="AM1059" s="140"/>
      <c r="AN1059" s="296"/>
      <c r="AO1059" s="193"/>
    </row>
    <row r="1060" spans="1:41" ht="22.5" hidden="1" customHeight="1" x14ac:dyDescent="0.25">
      <c r="A1060" s="68" t="s">
        <v>4178</v>
      </c>
      <c r="B1060" s="25">
        <v>2182</v>
      </c>
      <c r="C1060" s="36" t="s">
        <v>1640</v>
      </c>
      <c r="D1060" s="25">
        <v>1984</v>
      </c>
      <c r="E1060" s="68" t="s">
        <v>2932</v>
      </c>
      <c r="F1060" s="68" t="s">
        <v>2933</v>
      </c>
      <c r="G1060" s="25">
        <v>2</v>
      </c>
      <c r="H1060" s="25">
        <v>2</v>
      </c>
      <c r="I1060" s="139">
        <v>634.5</v>
      </c>
      <c r="J1060" s="139">
        <v>574.70000000000005</v>
      </c>
      <c r="K1060" s="139">
        <v>575.1</v>
      </c>
      <c r="L1060" s="25">
        <v>31</v>
      </c>
      <c r="M1060" s="137">
        <f t="shared" si="254"/>
        <v>3317643</v>
      </c>
      <c r="N1060" s="137"/>
      <c r="O1060" s="137"/>
      <c r="P1060" s="137"/>
      <c r="Q1060" s="137">
        <f t="shared" si="255"/>
        <v>3317643</v>
      </c>
      <c r="R1060" s="137"/>
      <c r="S1060" s="30"/>
      <c r="T1060" s="137"/>
      <c r="U1060" s="139">
        <v>441</v>
      </c>
      <c r="V1060" s="139">
        <f>U1060*7523</f>
        <v>3317643</v>
      </c>
      <c r="W1060" s="137"/>
      <c r="X1060" s="137"/>
      <c r="Y1060" s="137"/>
      <c r="Z1060" s="137"/>
      <c r="AA1060" s="137"/>
      <c r="AB1060" s="137"/>
      <c r="AC1060" s="139"/>
      <c r="AD1060" s="139"/>
      <c r="AE1060" s="137"/>
      <c r="AF1060" s="137"/>
      <c r="AG1060" s="337">
        <v>2025</v>
      </c>
      <c r="AH1060" s="126"/>
      <c r="AI1060" s="126"/>
      <c r="AJ1060" s="134">
        <f t="shared" si="252"/>
        <v>995</v>
      </c>
      <c r="AK1060" s="35" t="s">
        <v>153</v>
      </c>
      <c r="AL1060" s="134" t="str">
        <f t="shared" si="253"/>
        <v>995.</v>
      </c>
      <c r="AM1060" s="140"/>
      <c r="AN1060" s="296"/>
      <c r="AO1060" s="193"/>
    </row>
    <row r="1061" spans="1:41" ht="22.5" hidden="1" customHeight="1" x14ac:dyDescent="0.25">
      <c r="A1061" s="68" t="s">
        <v>4179</v>
      </c>
      <c r="B1061" s="25">
        <v>2198</v>
      </c>
      <c r="C1061" s="131" t="s">
        <v>510</v>
      </c>
      <c r="D1061" s="25">
        <v>1982</v>
      </c>
      <c r="E1061" s="68" t="s">
        <v>2932</v>
      </c>
      <c r="F1061" s="68" t="s">
        <v>2933</v>
      </c>
      <c r="G1061" s="25">
        <v>3</v>
      </c>
      <c r="H1061" s="25">
        <v>2</v>
      </c>
      <c r="I1061" s="139">
        <v>944</v>
      </c>
      <c r="J1061" s="137">
        <v>854</v>
      </c>
      <c r="K1061" s="139">
        <v>854</v>
      </c>
      <c r="L1061" s="25">
        <v>42</v>
      </c>
      <c r="M1061" s="139">
        <f t="shared" si="254"/>
        <v>597714</v>
      </c>
      <c r="N1061" s="139"/>
      <c r="O1061" s="139"/>
      <c r="P1061" s="139"/>
      <c r="Q1061" s="137">
        <f t="shared" si="255"/>
        <v>597714</v>
      </c>
      <c r="R1061" s="139">
        <v>597714</v>
      </c>
      <c r="S1061" s="25"/>
      <c r="T1061" s="139"/>
      <c r="U1061" s="139"/>
      <c r="V1061" s="139"/>
      <c r="W1061" s="139"/>
      <c r="X1061" s="139"/>
      <c r="Y1061" s="139"/>
      <c r="Z1061" s="139"/>
      <c r="AA1061" s="139"/>
      <c r="AB1061" s="139"/>
      <c r="AC1061" s="139"/>
      <c r="AD1061" s="139"/>
      <c r="AE1061" s="139"/>
      <c r="AF1061" s="137"/>
      <c r="AG1061" s="337">
        <v>2025</v>
      </c>
      <c r="AH1061" s="126" t="s">
        <v>3049</v>
      </c>
      <c r="AI1061" s="126"/>
      <c r="AJ1061" s="134">
        <f t="shared" si="252"/>
        <v>996</v>
      </c>
      <c r="AK1061" s="35" t="s">
        <v>153</v>
      </c>
      <c r="AL1061" s="134" t="str">
        <f t="shared" si="253"/>
        <v>996.</v>
      </c>
      <c r="AM1061" s="140"/>
      <c r="AN1061" s="296"/>
      <c r="AO1061" s="193"/>
    </row>
    <row r="1062" spans="1:41" ht="22.5" hidden="1" customHeight="1" x14ac:dyDescent="0.25">
      <c r="A1062" s="68" t="s">
        <v>4180</v>
      </c>
      <c r="B1062" s="25">
        <v>2214</v>
      </c>
      <c r="C1062" s="131" t="s">
        <v>1117</v>
      </c>
      <c r="D1062" s="25">
        <v>1973</v>
      </c>
      <c r="E1062" s="68" t="s">
        <v>2932</v>
      </c>
      <c r="F1062" s="68" t="s">
        <v>2934</v>
      </c>
      <c r="G1062" s="25">
        <v>2</v>
      </c>
      <c r="H1062" s="25">
        <v>2</v>
      </c>
      <c r="I1062" s="139">
        <v>964.1</v>
      </c>
      <c r="J1062" s="137">
        <v>888.9</v>
      </c>
      <c r="K1062" s="139">
        <v>888.9</v>
      </c>
      <c r="L1062" s="25">
        <v>30</v>
      </c>
      <c r="M1062" s="139">
        <f t="shared" si="254"/>
        <v>971720</v>
      </c>
      <c r="N1062" s="139"/>
      <c r="O1062" s="139"/>
      <c r="P1062" s="139"/>
      <c r="Q1062" s="137">
        <f t="shared" si="255"/>
        <v>971720</v>
      </c>
      <c r="R1062" s="139">
        <v>971720</v>
      </c>
      <c r="S1062" s="25"/>
      <c r="T1062" s="139"/>
      <c r="U1062" s="139"/>
      <c r="V1062" s="139"/>
      <c r="W1062" s="139"/>
      <c r="X1062" s="139"/>
      <c r="Y1062" s="139"/>
      <c r="Z1062" s="139"/>
      <c r="AA1062" s="139"/>
      <c r="AB1062" s="139"/>
      <c r="AC1062" s="139"/>
      <c r="AD1062" s="139"/>
      <c r="AE1062" s="139"/>
      <c r="AF1062" s="137"/>
      <c r="AG1062" s="337">
        <v>2025</v>
      </c>
      <c r="AH1062" s="126" t="s">
        <v>3048</v>
      </c>
      <c r="AI1062" s="126"/>
      <c r="AJ1062" s="134">
        <f t="shared" si="252"/>
        <v>997</v>
      </c>
      <c r="AK1062" s="35" t="s">
        <v>153</v>
      </c>
      <c r="AL1062" s="134" t="str">
        <f t="shared" si="253"/>
        <v>997.</v>
      </c>
      <c r="AM1062" s="140"/>
      <c r="AN1062" s="296"/>
      <c r="AO1062" s="193"/>
    </row>
    <row r="1063" spans="1:41" ht="22.5" hidden="1" customHeight="1" x14ac:dyDescent="0.25">
      <c r="A1063" s="68" t="s">
        <v>4181</v>
      </c>
      <c r="B1063" s="25">
        <v>2246</v>
      </c>
      <c r="C1063" s="130" t="s">
        <v>442</v>
      </c>
      <c r="D1063" s="25">
        <v>1958</v>
      </c>
      <c r="E1063" s="108" t="s">
        <v>2932</v>
      </c>
      <c r="F1063" s="68" t="s">
        <v>2934</v>
      </c>
      <c r="G1063" s="30">
        <v>2</v>
      </c>
      <c r="H1063" s="30">
        <v>1</v>
      </c>
      <c r="I1063" s="137">
        <v>521.4</v>
      </c>
      <c r="J1063" s="137">
        <v>477.9</v>
      </c>
      <c r="K1063" s="137">
        <v>477.9</v>
      </c>
      <c r="L1063" s="30">
        <v>17</v>
      </c>
      <c r="M1063" s="137">
        <f t="shared" si="254"/>
        <v>1602064.5</v>
      </c>
      <c r="N1063" s="137"/>
      <c r="O1063" s="137"/>
      <c r="P1063" s="137"/>
      <c r="Q1063" s="137">
        <f t="shared" si="255"/>
        <v>1602064.5</v>
      </c>
      <c r="R1063" s="137">
        <v>1602064.5</v>
      </c>
      <c r="S1063" s="30"/>
      <c r="T1063" s="137"/>
      <c r="U1063" s="137"/>
      <c r="V1063" s="137"/>
      <c r="W1063" s="137"/>
      <c r="X1063" s="137"/>
      <c r="Y1063" s="137"/>
      <c r="Z1063" s="137"/>
      <c r="AA1063" s="137"/>
      <c r="AB1063" s="137"/>
      <c r="AC1063" s="137"/>
      <c r="AD1063" s="137"/>
      <c r="AE1063" s="137"/>
      <c r="AF1063" s="137"/>
      <c r="AG1063" s="337">
        <v>2025</v>
      </c>
      <c r="AH1063" s="126" t="s">
        <v>3050</v>
      </c>
      <c r="AI1063" s="126"/>
      <c r="AJ1063" s="134">
        <f t="shared" si="252"/>
        <v>998</v>
      </c>
      <c r="AK1063" s="35" t="s">
        <v>153</v>
      </c>
      <c r="AL1063" s="134" t="str">
        <f t="shared" si="253"/>
        <v>998.</v>
      </c>
      <c r="AM1063" s="140"/>
      <c r="AN1063" s="296"/>
      <c r="AO1063" s="193"/>
    </row>
    <row r="1064" spans="1:41" ht="22.5" hidden="1" customHeight="1" x14ac:dyDescent="0.25">
      <c r="A1064" s="68" t="s">
        <v>4182</v>
      </c>
      <c r="B1064" s="25">
        <v>2248</v>
      </c>
      <c r="C1064" s="36" t="s">
        <v>493</v>
      </c>
      <c r="D1064" s="25">
        <v>1972</v>
      </c>
      <c r="E1064" s="68" t="s">
        <v>2932</v>
      </c>
      <c r="F1064" s="68" t="s">
        <v>2934</v>
      </c>
      <c r="G1064" s="25">
        <v>2</v>
      </c>
      <c r="H1064" s="25">
        <v>1</v>
      </c>
      <c r="I1064" s="139">
        <v>384</v>
      </c>
      <c r="J1064" s="137">
        <v>352.2</v>
      </c>
      <c r="K1064" s="139">
        <v>352.2</v>
      </c>
      <c r="L1064" s="25">
        <v>12</v>
      </c>
      <c r="M1064" s="139">
        <f t="shared" si="254"/>
        <v>1299520</v>
      </c>
      <c r="N1064" s="139"/>
      <c r="O1064" s="139"/>
      <c r="P1064" s="139"/>
      <c r="Q1064" s="137">
        <f t="shared" si="255"/>
        <v>1299520</v>
      </c>
      <c r="R1064" s="139">
        <v>1299520</v>
      </c>
      <c r="S1064" s="25"/>
      <c r="T1064" s="139"/>
      <c r="U1064" s="139"/>
      <c r="V1064" s="139"/>
      <c r="W1064" s="139"/>
      <c r="X1064" s="139"/>
      <c r="Y1064" s="139"/>
      <c r="Z1064" s="139"/>
      <c r="AA1064" s="139"/>
      <c r="AB1064" s="139"/>
      <c r="AC1064" s="139"/>
      <c r="AD1064" s="139"/>
      <c r="AE1064" s="139"/>
      <c r="AF1064" s="139"/>
      <c r="AG1064" s="337">
        <v>2025</v>
      </c>
      <c r="AH1064" s="126" t="s">
        <v>3050</v>
      </c>
      <c r="AI1064" s="126"/>
      <c r="AJ1064" s="134">
        <f t="shared" si="252"/>
        <v>999</v>
      </c>
      <c r="AK1064" s="35" t="s">
        <v>153</v>
      </c>
      <c r="AL1064" s="134" t="str">
        <f t="shared" si="253"/>
        <v>999.</v>
      </c>
      <c r="AM1064" s="140"/>
      <c r="AN1064" s="35"/>
      <c r="AO1064" s="193"/>
    </row>
    <row r="1065" spans="1:41" ht="22.5" hidden="1" customHeight="1" x14ac:dyDescent="0.25">
      <c r="A1065" s="68" t="s">
        <v>4183</v>
      </c>
      <c r="B1065" s="25">
        <v>2250</v>
      </c>
      <c r="C1065" s="36" t="s">
        <v>494</v>
      </c>
      <c r="D1065" s="25">
        <v>1981</v>
      </c>
      <c r="E1065" s="68" t="s">
        <v>2932</v>
      </c>
      <c r="F1065" s="68" t="s">
        <v>2934</v>
      </c>
      <c r="G1065" s="25">
        <v>2</v>
      </c>
      <c r="H1065" s="25">
        <v>2</v>
      </c>
      <c r="I1065" s="139">
        <v>847.9</v>
      </c>
      <c r="J1065" s="137">
        <v>780.8</v>
      </c>
      <c r="K1065" s="139">
        <v>780.8</v>
      </c>
      <c r="L1065" s="25">
        <v>25</v>
      </c>
      <c r="M1065" s="139">
        <f t="shared" si="254"/>
        <v>394368</v>
      </c>
      <c r="N1065" s="139"/>
      <c r="O1065" s="139"/>
      <c r="P1065" s="139"/>
      <c r="Q1065" s="137">
        <f t="shared" si="255"/>
        <v>394368</v>
      </c>
      <c r="R1065" s="139">
        <v>394368</v>
      </c>
      <c r="S1065" s="25"/>
      <c r="T1065" s="139"/>
      <c r="U1065" s="139"/>
      <c r="V1065" s="139"/>
      <c r="W1065" s="139"/>
      <c r="X1065" s="139"/>
      <c r="Y1065" s="139"/>
      <c r="Z1065" s="139"/>
      <c r="AA1065" s="139"/>
      <c r="AB1065" s="139"/>
      <c r="AC1065" s="139"/>
      <c r="AD1065" s="139"/>
      <c r="AE1065" s="139"/>
      <c r="AF1065" s="139"/>
      <c r="AG1065" s="337">
        <v>2025</v>
      </c>
      <c r="AH1065" s="126" t="s">
        <v>3049</v>
      </c>
      <c r="AI1065" s="126"/>
      <c r="AJ1065" s="134">
        <f t="shared" si="252"/>
        <v>1000</v>
      </c>
      <c r="AK1065" s="35" t="s">
        <v>153</v>
      </c>
      <c r="AL1065" s="134" t="str">
        <f t="shared" si="253"/>
        <v>1000.</v>
      </c>
      <c r="AM1065" s="140"/>
      <c r="AN1065" s="35"/>
      <c r="AO1065" s="193"/>
    </row>
    <row r="1066" spans="1:41" ht="22.5" hidden="1" customHeight="1" x14ac:dyDescent="0.25">
      <c r="A1066" s="68" t="s">
        <v>4184</v>
      </c>
      <c r="B1066" s="25">
        <v>2253</v>
      </c>
      <c r="C1066" s="36" t="s">
        <v>1644</v>
      </c>
      <c r="D1066" s="25">
        <v>1979</v>
      </c>
      <c r="E1066" s="68" t="s">
        <v>2932</v>
      </c>
      <c r="F1066" s="68" t="s">
        <v>2933</v>
      </c>
      <c r="G1066" s="25">
        <v>3</v>
      </c>
      <c r="H1066" s="25">
        <v>3</v>
      </c>
      <c r="I1066" s="139">
        <v>1410.2</v>
      </c>
      <c r="J1066" s="139">
        <v>1261.5999999999999</v>
      </c>
      <c r="K1066" s="139">
        <v>1261.5999999999999</v>
      </c>
      <c r="L1066" s="25">
        <v>68</v>
      </c>
      <c r="M1066" s="137">
        <f t="shared" si="254"/>
        <v>3035624</v>
      </c>
      <c r="N1066" s="137"/>
      <c r="O1066" s="137"/>
      <c r="P1066" s="137"/>
      <c r="Q1066" s="137">
        <f t="shared" si="255"/>
        <v>3035624</v>
      </c>
      <c r="R1066" s="137">
        <f>1313760+1721864</f>
        <v>3035624</v>
      </c>
      <c r="S1066" s="30"/>
      <c r="T1066" s="137"/>
      <c r="U1066" s="139"/>
      <c r="V1066" s="139"/>
      <c r="W1066" s="137"/>
      <c r="X1066" s="137"/>
      <c r="Y1066" s="137"/>
      <c r="Z1066" s="137"/>
      <c r="AA1066" s="137"/>
      <c r="AB1066" s="137"/>
      <c r="AC1066" s="139"/>
      <c r="AD1066" s="139"/>
      <c r="AE1066" s="137"/>
      <c r="AF1066" s="137"/>
      <c r="AG1066" s="337">
        <v>2025</v>
      </c>
      <c r="AH1066" s="126" t="s">
        <v>3061</v>
      </c>
      <c r="AI1066" s="126"/>
      <c r="AJ1066" s="134">
        <f t="shared" si="252"/>
        <v>1001</v>
      </c>
      <c r="AK1066" s="35" t="s">
        <v>153</v>
      </c>
      <c r="AL1066" s="134" t="str">
        <f t="shared" si="253"/>
        <v>1001.</v>
      </c>
      <c r="AM1066" s="140"/>
      <c r="AN1066" s="296"/>
      <c r="AO1066" s="193"/>
    </row>
    <row r="1067" spans="1:41" ht="22.5" hidden="1" customHeight="1" x14ac:dyDescent="0.25">
      <c r="A1067" s="68" t="s">
        <v>4185</v>
      </c>
      <c r="B1067" s="25">
        <v>2260</v>
      </c>
      <c r="C1067" s="36" t="s">
        <v>497</v>
      </c>
      <c r="D1067" s="25">
        <v>1979</v>
      </c>
      <c r="E1067" s="68" t="s">
        <v>2932</v>
      </c>
      <c r="F1067" s="68" t="s">
        <v>2934</v>
      </c>
      <c r="G1067" s="25">
        <v>3</v>
      </c>
      <c r="H1067" s="25">
        <v>2</v>
      </c>
      <c r="I1067" s="139">
        <v>1298.4000000000001</v>
      </c>
      <c r="J1067" s="137">
        <v>1175.7</v>
      </c>
      <c r="K1067" s="139">
        <v>1175.7</v>
      </c>
      <c r="L1067" s="25">
        <v>52</v>
      </c>
      <c r="M1067" s="139">
        <f t="shared" si="254"/>
        <v>788256</v>
      </c>
      <c r="N1067" s="139"/>
      <c r="O1067" s="139"/>
      <c r="P1067" s="139"/>
      <c r="Q1067" s="137">
        <f t="shared" si="255"/>
        <v>788256</v>
      </c>
      <c r="R1067" s="139">
        <v>788256</v>
      </c>
      <c r="S1067" s="25"/>
      <c r="T1067" s="139"/>
      <c r="U1067" s="139"/>
      <c r="V1067" s="139"/>
      <c r="W1067" s="139"/>
      <c r="X1067" s="139"/>
      <c r="Y1067" s="139"/>
      <c r="Z1067" s="139"/>
      <c r="AA1067" s="139"/>
      <c r="AB1067" s="139"/>
      <c r="AC1067" s="139"/>
      <c r="AD1067" s="139"/>
      <c r="AE1067" s="139"/>
      <c r="AF1067" s="139"/>
      <c r="AG1067" s="337">
        <v>2025</v>
      </c>
      <c r="AH1067" s="126" t="s">
        <v>3052</v>
      </c>
      <c r="AI1067" s="126"/>
      <c r="AJ1067" s="134">
        <f t="shared" si="252"/>
        <v>1002</v>
      </c>
      <c r="AK1067" s="35" t="s">
        <v>153</v>
      </c>
      <c r="AL1067" s="134" t="str">
        <f t="shared" si="253"/>
        <v>1002.</v>
      </c>
      <c r="AM1067" s="140"/>
      <c r="AN1067" s="35"/>
      <c r="AO1067" s="193"/>
    </row>
    <row r="1068" spans="1:41" ht="22.5" hidden="1" customHeight="1" x14ac:dyDescent="0.25">
      <c r="A1068" s="68" t="s">
        <v>4186</v>
      </c>
      <c r="B1068" s="25">
        <v>2264</v>
      </c>
      <c r="C1068" s="36" t="s">
        <v>1648</v>
      </c>
      <c r="D1068" s="25">
        <v>1984</v>
      </c>
      <c r="E1068" s="68" t="s">
        <v>2932</v>
      </c>
      <c r="F1068" s="68" t="s">
        <v>2934</v>
      </c>
      <c r="G1068" s="25">
        <v>3</v>
      </c>
      <c r="H1068" s="25">
        <v>3</v>
      </c>
      <c r="I1068" s="139">
        <v>1266.2</v>
      </c>
      <c r="J1068" s="139">
        <v>1143.5</v>
      </c>
      <c r="K1068" s="139">
        <v>1143.5</v>
      </c>
      <c r="L1068" s="25">
        <v>62</v>
      </c>
      <c r="M1068" s="137">
        <f t="shared" si="254"/>
        <v>3202252</v>
      </c>
      <c r="N1068" s="139"/>
      <c r="O1068" s="139"/>
      <c r="P1068" s="139"/>
      <c r="Q1068" s="137">
        <f t="shared" si="255"/>
        <v>3202252</v>
      </c>
      <c r="R1068" s="139">
        <v>1059864</v>
      </c>
      <c r="S1068" s="25"/>
      <c r="T1068" s="139"/>
      <c r="U1068" s="139">
        <v>604</v>
      </c>
      <c r="V1068" s="139">
        <f>U1068*3547</f>
        <v>2142388</v>
      </c>
      <c r="W1068" s="139"/>
      <c r="X1068" s="139"/>
      <c r="Y1068" s="139"/>
      <c r="Z1068" s="139"/>
      <c r="AA1068" s="139"/>
      <c r="AB1068" s="139"/>
      <c r="AC1068" s="139"/>
      <c r="AD1068" s="139"/>
      <c r="AE1068" s="139"/>
      <c r="AF1068" s="139"/>
      <c r="AG1068" s="337">
        <v>2025</v>
      </c>
      <c r="AH1068" s="126" t="s">
        <v>3049</v>
      </c>
      <c r="AI1068" s="126"/>
      <c r="AJ1068" s="134">
        <f t="shared" si="252"/>
        <v>1003</v>
      </c>
      <c r="AK1068" s="35" t="s">
        <v>153</v>
      </c>
      <c r="AL1068" s="134" t="str">
        <f t="shared" si="253"/>
        <v>1003.</v>
      </c>
      <c r="AM1068" s="140"/>
      <c r="AN1068" s="296"/>
      <c r="AO1068" s="193"/>
    </row>
    <row r="1069" spans="1:41" ht="22.5" hidden="1" customHeight="1" x14ac:dyDescent="0.25">
      <c r="A1069" s="68" t="s">
        <v>4187</v>
      </c>
      <c r="B1069" s="25">
        <v>2265</v>
      </c>
      <c r="C1069" s="36" t="s">
        <v>498</v>
      </c>
      <c r="D1069" s="25">
        <v>1983</v>
      </c>
      <c r="E1069" s="68" t="s">
        <v>2932</v>
      </c>
      <c r="F1069" s="68" t="s">
        <v>2934</v>
      </c>
      <c r="G1069" s="25">
        <v>3</v>
      </c>
      <c r="H1069" s="25">
        <v>2</v>
      </c>
      <c r="I1069" s="139">
        <v>1302.8</v>
      </c>
      <c r="J1069" s="137">
        <v>1180.0999999999999</v>
      </c>
      <c r="K1069" s="139">
        <v>1180.0999999999999</v>
      </c>
      <c r="L1069" s="25">
        <v>53</v>
      </c>
      <c r="M1069" s="139">
        <f t="shared" si="254"/>
        <v>1059864</v>
      </c>
      <c r="N1069" s="139"/>
      <c r="O1069" s="139"/>
      <c r="P1069" s="139"/>
      <c r="Q1069" s="137">
        <f t="shared" si="255"/>
        <v>1059864</v>
      </c>
      <c r="R1069" s="139">
        <v>1059864</v>
      </c>
      <c r="S1069" s="25"/>
      <c r="T1069" s="139"/>
      <c r="U1069" s="139"/>
      <c r="V1069" s="139"/>
      <c r="W1069" s="139"/>
      <c r="X1069" s="139"/>
      <c r="Y1069" s="139"/>
      <c r="Z1069" s="139"/>
      <c r="AA1069" s="139"/>
      <c r="AB1069" s="139"/>
      <c r="AC1069" s="139"/>
      <c r="AD1069" s="139"/>
      <c r="AE1069" s="139"/>
      <c r="AF1069" s="139"/>
      <c r="AG1069" s="337">
        <v>2025</v>
      </c>
      <c r="AH1069" s="126" t="s">
        <v>3049</v>
      </c>
      <c r="AI1069" s="126"/>
      <c r="AJ1069" s="134">
        <f t="shared" si="252"/>
        <v>1004</v>
      </c>
      <c r="AK1069" s="35" t="s">
        <v>153</v>
      </c>
      <c r="AL1069" s="134" t="str">
        <f t="shared" si="253"/>
        <v>1004.</v>
      </c>
      <c r="AM1069" s="140"/>
      <c r="AN1069" s="35"/>
      <c r="AO1069" s="193"/>
    </row>
    <row r="1070" spans="1:41" ht="22.5" hidden="1" customHeight="1" x14ac:dyDescent="0.25">
      <c r="A1070" s="68" t="s">
        <v>4188</v>
      </c>
      <c r="B1070" s="25">
        <v>1923</v>
      </c>
      <c r="C1070" s="36" t="s">
        <v>451</v>
      </c>
      <c r="D1070" s="25">
        <v>1976</v>
      </c>
      <c r="E1070" s="68" t="s">
        <v>2932</v>
      </c>
      <c r="F1070" s="68" t="s">
        <v>2934</v>
      </c>
      <c r="G1070" s="25">
        <v>2</v>
      </c>
      <c r="H1070" s="25">
        <v>1</v>
      </c>
      <c r="I1070" s="139">
        <v>369.4</v>
      </c>
      <c r="J1070" s="137">
        <v>252.1</v>
      </c>
      <c r="K1070" s="139">
        <v>252.1</v>
      </c>
      <c r="L1070" s="25">
        <v>26</v>
      </c>
      <c r="M1070" s="139">
        <f t="shared" si="248"/>
        <v>74308</v>
      </c>
      <c r="N1070" s="139"/>
      <c r="O1070" s="139"/>
      <c r="P1070" s="139"/>
      <c r="Q1070" s="137">
        <f t="shared" si="249"/>
        <v>74308</v>
      </c>
      <c r="R1070" s="139">
        <v>74308</v>
      </c>
      <c r="S1070" s="25"/>
      <c r="T1070" s="139"/>
      <c r="U1070" s="139"/>
      <c r="V1070" s="139"/>
      <c r="W1070" s="139"/>
      <c r="X1070" s="139"/>
      <c r="Y1070" s="139"/>
      <c r="Z1070" s="139"/>
      <c r="AA1070" s="139"/>
      <c r="AB1070" s="139"/>
      <c r="AC1070" s="139"/>
      <c r="AD1070" s="139"/>
      <c r="AE1070" s="139"/>
      <c r="AF1070" s="139"/>
      <c r="AG1070" s="337">
        <v>2025</v>
      </c>
      <c r="AH1070" s="126" t="s">
        <v>3048</v>
      </c>
      <c r="AI1070" s="126"/>
      <c r="AJ1070" s="134">
        <f t="shared" si="252"/>
        <v>1005</v>
      </c>
      <c r="AK1070" s="35" t="s">
        <v>153</v>
      </c>
      <c r="AL1070" s="134" t="str">
        <f t="shared" si="253"/>
        <v>1005.</v>
      </c>
      <c r="AM1070" s="140"/>
      <c r="AN1070" s="35"/>
      <c r="AO1070" s="193"/>
    </row>
    <row r="1071" spans="1:41" ht="22.5" hidden="1" customHeight="1" x14ac:dyDescent="0.25">
      <c r="A1071" s="68" t="s">
        <v>4189</v>
      </c>
      <c r="B1071" s="25">
        <v>2123</v>
      </c>
      <c r="C1071" s="130" t="s">
        <v>434</v>
      </c>
      <c r="D1071" s="25">
        <v>1971</v>
      </c>
      <c r="E1071" s="108" t="s">
        <v>2932</v>
      </c>
      <c r="F1071" s="68" t="s">
        <v>2934</v>
      </c>
      <c r="G1071" s="30">
        <v>2</v>
      </c>
      <c r="H1071" s="30">
        <v>2</v>
      </c>
      <c r="I1071" s="137">
        <v>556.5</v>
      </c>
      <c r="J1071" s="137">
        <v>509.8</v>
      </c>
      <c r="K1071" s="137">
        <v>509.8</v>
      </c>
      <c r="L1071" s="30">
        <v>25</v>
      </c>
      <c r="M1071" s="137">
        <f t="shared" si="248"/>
        <v>3082560</v>
      </c>
      <c r="N1071" s="137"/>
      <c r="O1071" s="137"/>
      <c r="P1071" s="137"/>
      <c r="Q1071" s="137">
        <f t="shared" si="249"/>
        <v>3082560</v>
      </c>
      <c r="R1071" s="137">
        <f>1498770+1583790</f>
        <v>3082560</v>
      </c>
      <c r="S1071" s="30"/>
      <c r="T1071" s="137"/>
      <c r="U1071" s="137"/>
      <c r="V1071" s="137"/>
      <c r="W1071" s="137"/>
      <c r="X1071" s="137"/>
      <c r="Y1071" s="137"/>
      <c r="Z1071" s="137"/>
      <c r="AA1071" s="137"/>
      <c r="AB1071" s="137"/>
      <c r="AC1071" s="137"/>
      <c r="AD1071" s="137"/>
      <c r="AE1071" s="137"/>
      <c r="AF1071" s="137"/>
      <c r="AG1071" s="337">
        <v>2025</v>
      </c>
      <c r="AH1071" s="126" t="s">
        <v>3073</v>
      </c>
      <c r="AI1071" s="126"/>
      <c r="AJ1071" s="134">
        <f t="shared" si="252"/>
        <v>1006</v>
      </c>
      <c r="AK1071" s="35" t="s">
        <v>153</v>
      </c>
      <c r="AL1071" s="134" t="str">
        <f t="shared" si="253"/>
        <v>1006.</v>
      </c>
      <c r="AM1071" s="140"/>
      <c r="AN1071" s="296"/>
      <c r="AO1071" s="193"/>
    </row>
    <row r="1072" spans="1:41" ht="22.5" hidden="1" customHeight="1" x14ac:dyDescent="0.25">
      <c r="A1072" s="68" t="s">
        <v>4190</v>
      </c>
      <c r="B1072" s="25">
        <v>2125</v>
      </c>
      <c r="C1072" s="130" t="s">
        <v>435</v>
      </c>
      <c r="D1072" s="25">
        <v>1977</v>
      </c>
      <c r="E1072" s="108" t="s">
        <v>2932</v>
      </c>
      <c r="F1072" s="108" t="s">
        <v>2933</v>
      </c>
      <c r="G1072" s="30">
        <v>2</v>
      </c>
      <c r="H1072" s="30">
        <v>2</v>
      </c>
      <c r="I1072" s="137">
        <v>693.8</v>
      </c>
      <c r="J1072" s="137">
        <v>634.5</v>
      </c>
      <c r="K1072" s="137">
        <v>634.5</v>
      </c>
      <c r="L1072" s="30">
        <v>31</v>
      </c>
      <c r="M1072" s="137">
        <f t="shared" si="248"/>
        <v>1175941</v>
      </c>
      <c r="N1072" s="137"/>
      <c r="O1072" s="137"/>
      <c r="P1072" s="137"/>
      <c r="Q1072" s="137">
        <f t="shared" si="249"/>
        <v>1175941</v>
      </c>
      <c r="R1072" s="137">
        <f>271128+904813</f>
        <v>1175941</v>
      </c>
      <c r="S1072" s="30"/>
      <c r="T1072" s="137"/>
      <c r="U1072" s="137"/>
      <c r="V1072" s="137"/>
      <c r="W1072" s="137"/>
      <c r="X1072" s="137"/>
      <c r="Y1072" s="137"/>
      <c r="Z1072" s="137"/>
      <c r="AA1072" s="137"/>
      <c r="AB1072" s="137"/>
      <c r="AC1072" s="137"/>
      <c r="AD1072" s="137"/>
      <c r="AE1072" s="137"/>
      <c r="AF1072" s="137"/>
      <c r="AG1072" s="337">
        <v>2025</v>
      </c>
      <c r="AH1072" s="126" t="s">
        <v>3055</v>
      </c>
      <c r="AI1072" s="126"/>
      <c r="AJ1072" s="134">
        <f t="shared" si="252"/>
        <v>1007</v>
      </c>
      <c r="AK1072" s="35" t="s">
        <v>153</v>
      </c>
      <c r="AL1072" s="134" t="str">
        <f t="shared" si="253"/>
        <v>1007.</v>
      </c>
      <c r="AM1072" s="140"/>
      <c r="AN1072" s="296"/>
      <c r="AO1072" s="193"/>
    </row>
    <row r="1073" spans="1:41" ht="22.5" hidden="1" customHeight="1" x14ac:dyDescent="0.25">
      <c r="A1073" s="68" t="s">
        <v>4191</v>
      </c>
      <c r="B1073" s="25">
        <v>2176</v>
      </c>
      <c r="C1073" s="130" t="s">
        <v>413</v>
      </c>
      <c r="D1073" s="25">
        <v>1955</v>
      </c>
      <c r="E1073" s="108" t="s">
        <v>2932</v>
      </c>
      <c r="F1073" s="68" t="s">
        <v>2934</v>
      </c>
      <c r="G1073" s="30">
        <v>2</v>
      </c>
      <c r="H1073" s="30">
        <v>2</v>
      </c>
      <c r="I1073" s="137">
        <v>902.2</v>
      </c>
      <c r="J1073" s="137">
        <v>832.5</v>
      </c>
      <c r="K1073" s="137">
        <v>832.5</v>
      </c>
      <c r="L1073" s="30">
        <v>25</v>
      </c>
      <c r="M1073" s="137">
        <f t="shared" si="248"/>
        <v>2440254.9</v>
      </c>
      <c r="N1073" s="137"/>
      <c r="O1073" s="137"/>
      <c r="P1073" s="137"/>
      <c r="Q1073" s="137">
        <f t="shared" si="249"/>
        <v>2440254.9</v>
      </c>
      <c r="R1073" s="137">
        <v>2440254.9</v>
      </c>
      <c r="S1073" s="30"/>
      <c r="T1073" s="137"/>
      <c r="U1073" s="137"/>
      <c r="V1073" s="139"/>
      <c r="W1073" s="137"/>
      <c r="X1073" s="137"/>
      <c r="Y1073" s="137"/>
      <c r="Z1073" s="137"/>
      <c r="AA1073" s="137"/>
      <c r="AB1073" s="137"/>
      <c r="AC1073" s="137"/>
      <c r="AD1073" s="137"/>
      <c r="AE1073" s="137"/>
      <c r="AF1073" s="137"/>
      <c r="AG1073" s="337">
        <v>2025</v>
      </c>
      <c r="AH1073" s="126" t="s">
        <v>3050</v>
      </c>
      <c r="AI1073" s="126"/>
      <c r="AJ1073" s="134">
        <f t="shared" si="252"/>
        <v>1008</v>
      </c>
      <c r="AK1073" s="35" t="s">
        <v>153</v>
      </c>
      <c r="AL1073" s="134" t="str">
        <f t="shared" si="253"/>
        <v>1008.</v>
      </c>
      <c r="AM1073" s="140"/>
      <c r="AN1073" s="296"/>
      <c r="AO1073" s="193"/>
    </row>
    <row r="1074" spans="1:41" ht="22.5" hidden="1" customHeight="1" x14ac:dyDescent="0.25">
      <c r="A1074" s="68" t="s">
        <v>4192</v>
      </c>
      <c r="B1074" s="25">
        <v>2195</v>
      </c>
      <c r="C1074" s="36" t="s">
        <v>473</v>
      </c>
      <c r="D1074" s="25">
        <v>1951</v>
      </c>
      <c r="E1074" s="68" t="s">
        <v>2932</v>
      </c>
      <c r="F1074" s="68" t="s">
        <v>2934</v>
      </c>
      <c r="G1074" s="25">
        <v>2</v>
      </c>
      <c r="H1074" s="25">
        <v>2</v>
      </c>
      <c r="I1074" s="139">
        <v>591.70000000000005</v>
      </c>
      <c r="J1074" s="137">
        <v>529.5</v>
      </c>
      <c r="K1074" s="139">
        <v>529.5</v>
      </c>
      <c r="L1074" s="25">
        <v>26</v>
      </c>
      <c r="M1074" s="139">
        <f t="shared" si="248"/>
        <v>500150</v>
      </c>
      <c r="N1074" s="139"/>
      <c r="O1074" s="139"/>
      <c r="P1074" s="139"/>
      <c r="Q1074" s="137">
        <f t="shared" si="249"/>
        <v>500150</v>
      </c>
      <c r="R1074" s="139">
        <v>500150</v>
      </c>
      <c r="S1074" s="25"/>
      <c r="T1074" s="139"/>
      <c r="U1074" s="139"/>
      <c r="V1074" s="139"/>
      <c r="W1074" s="139"/>
      <c r="X1074" s="139"/>
      <c r="Y1074" s="139"/>
      <c r="Z1074" s="139"/>
      <c r="AA1074" s="139"/>
      <c r="AB1074" s="139"/>
      <c r="AC1074" s="139"/>
      <c r="AD1074" s="139"/>
      <c r="AE1074" s="139"/>
      <c r="AF1074" s="139"/>
      <c r="AG1074" s="337">
        <v>2025</v>
      </c>
      <c r="AH1074" s="126" t="s">
        <v>3048</v>
      </c>
      <c r="AI1074" s="126"/>
      <c r="AJ1074" s="134">
        <f t="shared" si="252"/>
        <v>1009</v>
      </c>
      <c r="AK1074" s="35" t="s">
        <v>153</v>
      </c>
      <c r="AL1074" s="134" t="str">
        <f t="shared" si="253"/>
        <v>1009.</v>
      </c>
      <c r="AM1074" s="140"/>
      <c r="AN1074" s="35"/>
      <c r="AO1074" s="193"/>
    </row>
    <row r="1075" spans="1:41" ht="22.5" hidden="1" customHeight="1" x14ac:dyDescent="0.25">
      <c r="A1075" s="68" t="s">
        <v>4193</v>
      </c>
      <c r="B1075" s="25">
        <v>2072</v>
      </c>
      <c r="C1075" s="36" t="s">
        <v>1837</v>
      </c>
      <c r="D1075" s="25">
        <v>1968</v>
      </c>
      <c r="E1075" s="108" t="s">
        <v>2932</v>
      </c>
      <c r="F1075" s="68" t="s">
        <v>2934</v>
      </c>
      <c r="G1075" s="30">
        <v>2</v>
      </c>
      <c r="H1075" s="30">
        <v>2</v>
      </c>
      <c r="I1075" s="137">
        <v>692.4</v>
      </c>
      <c r="J1075" s="137">
        <v>633.20000000000005</v>
      </c>
      <c r="K1075" s="137">
        <v>633.20000000000005</v>
      </c>
      <c r="L1075" s="30">
        <v>36</v>
      </c>
      <c r="M1075" s="139">
        <f>R1075+T1075+V1075+X1075+Z1075+AB1075+AE1075+AF1075</f>
        <v>1610338</v>
      </c>
      <c r="N1075" s="139"/>
      <c r="O1075" s="139"/>
      <c r="P1075" s="139"/>
      <c r="Q1075" s="137">
        <f>M1075</f>
        <v>1610338</v>
      </c>
      <c r="R1075" s="139"/>
      <c r="S1075" s="25"/>
      <c r="T1075" s="139"/>
      <c r="U1075" s="139">
        <v>454</v>
      </c>
      <c r="V1075" s="139">
        <f>U1075*3547</f>
        <v>1610338</v>
      </c>
      <c r="W1075" s="139"/>
      <c r="X1075" s="139"/>
      <c r="Y1075" s="139"/>
      <c r="Z1075" s="139"/>
      <c r="AA1075" s="139"/>
      <c r="AB1075" s="139"/>
      <c r="AC1075" s="139"/>
      <c r="AD1075" s="139"/>
      <c r="AE1075" s="139"/>
      <c r="AF1075" s="139"/>
      <c r="AG1075" s="337">
        <v>2025</v>
      </c>
      <c r="AH1075" s="126"/>
      <c r="AI1075" s="126"/>
      <c r="AJ1075" s="134">
        <f t="shared" si="252"/>
        <v>1010</v>
      </c>
      <c r="AK1075" s="35" t="s">
        <v>153</v>
      </c>
      <c r="AL1075" s="134" t="str">
        <f t="shared" si="253"/>
        <v>1010.</v>
      </c>
      <c r="AM1075" s="140"/>
      <c r="AN1075" s="296"/>
      <c r="AO1075" s="193"/>
    </row>
    <row r="1076" spans="1:41" ht="22.5" hidden="1" customHeight="1" x14ac:dyDescent="0.25">
      <c r="A1076" s="68" t="s">
        <v>4194</v>
      </c>
      <c r="B1076" s="25">
        <v>2180</v>
      </c>
      <c r="C1076" s="36" t="s">
        <v>1638</v>
      </c>
      <c r="D1076" s="25">
        <v>1989</v>
      </c>
      <c r="E1076" s="68" t="s">
        <v>2932</v>
      </c>
      <c r="F1076" s="68" t="s">
        <v>2934</v>
      </c>
      <c r="G1076" s="25">
        <v>3</v>
      </c>
      <c r="H1076" s="25">
        <v>2</v>
      </c>
      <c r="I1076" s="139">
        <v>1429.6</v>
      </c>
      <c r="J1076" s="139">
        <v>1317.6</v>
      </c>
      <c r="K1076" s="139">
        <v>1318.9</v>
      </c>
      <c r="L1076" s="25">
        <v>51</v>
      </c>
      <c r="M1076" s="137">
        <f>R1076+T1076+V1076+X1076+Z1076+AB1076+AE1076+AF1076</f>
        <v>7411408</v>
      </c>
      <c r="N1076" s="137"/>
      <c r="O1076" s="137"/>
      <c r="P1076" s="137"/>
      <c r="Q1076" s="137">
        <f>M1076</f>
        <v>7411408</v>
      </c>
      <c r="R1076" s="137">
        <v>971720</v>
      </c>
      <c r="S1076" s="30"/>
      <c r="T1076" s="137"/>
      <c r="U1076" s="139">
        <v>856</v>
      </c>
      <c r="V1076" s="139">
        <f>U1076*7523</f>
        <v>6439688</v>
      </c>
      <c r="W1076" s="137"/>
      <c r="X1076" s="137"/>
      <c r="Y1076" s="137"/>
      <c r="Z1076" s="137"/>
      <c r="AA1076" s="137"/>
      <c r="AB1076" s="137"/>
      <c r="AC1076" s="336"/>
      <c r="AD1076" s="336"/>
      <c r="AE1076" s="137"/>
      <c r="AF1076" s="137"/>
      <c r="AG1076" s="337">
        <v>2025</v>
      </c>
      <c r="AH1076" s="126" t="s">
        <v>3048</v>
      </c>
      <c r="AI1076" s="126"/>
      <c r="AJ1076" s="134">
        <f t="shared" si="252"/>
        <v>1011</v>
      </c>
      <c r="AK1076" s="35" t="s">
        <v>153</v>
      </c>
      <c r="AL1076" s="134" t="str">
        <f t="shared" si="253"/>
        <v>1011.</v>
      </c>
      <c r="AM1076" s="140"/>
      <c r="AN1076" s="296"/>
      <c r="AO1076" s="193"/>
    </row>
    <row r="1077" spans="1:41" ht="22.5" hidden="1" customHeight="1" x14ac:dyDescent="0.25">
      <c r="A1077" s="68" t="s">
        <v>4195</v>
      </c>
      <c r="B1077" s="25">
        <v>1956</v>
      </c>
      <c r="C1077" s="36" t="s">
        <v>1584</v>
      </c>
      <c r="D1077" s="25">
        <v>1999</v>
      </c>
      <c r="E1077" s="68" t="s">
        <v>2932</v>
      </c>
      <c r="F1077" s="68" t="s">
        <v>2933</v>
      </c>
      <c r="G1077" s="25">
        <v>2</v>
      </c>
      <c r="H1077" s="25">
        <v>1</v>
      </c>
      <c r="I1077" s="139">
        <v>722.5</v>
      </c>
      <c r="J1077" s="139">
        <v>686.3</v>
      </c>
      <c r="K1077" s="139">
        <v>686.3</v>
      </c>
      <c r="L1077" s="25">
        <v>29</v>
      </c>
      <c r="M1077" s="137">
        <f t="shared" ref="M1077:M1088" si="256">R1077+T1077+V1077+X1077+Z1077+AB1077+AE1077+AF1077</f>
        <v>1121302</v>
      </c>
      <c r="N1077" s="139"/>
      <c r="O1077" s="139"/>
      <c r="P1077" s="139"/>
      <c r="Q1077" s="137">
        <f t="shared" ref="Q1077:Q1088" si="257">M1077</f>
        <v>1121302</v>
      </c>
      <c r="R1077" s="139">
        <v>1121302</v>
      </c>
      <c r="S1077" s="25"/>
      <c r="T1077" s="139"/>
      <c r="U1077" s="139"/>
      <c r="V1077" s="139"/>
      <c r="W1077" s="139"/>
      <c r="X1077" s="139"/>
      <c r="Y1077" s="139"/>
      <c r="Z1077" s="139"/>
      <c r="AA1077" s="139"/>
      <c r="AB1077" s="139"/>
      <c r="AC1077" s="139"/>
      <c r="AD1077" s="139"/>
      <c r="AE1077" s="139"/>
      <c r="AF1077" s="139"/>
      <c r="AG1077" s="337">
        <v>2025</v>
      </c>
      <c r="AH1077" s="126" t="s">
        <v>3053</v>
      </c>
      <c r="AI1077" s="126"/>
      <c r="AJ1077" s="134">
        <f t="shared" si="252"/>
        <v>1012</v>
      </c>
      <c r="AK1077" s="35" t="s">
        <v>153</v>
      </c>
      <c r="AL1077" s="134" t="str">
        <f t="shared" si="253"/>
        <v>1012.</v>
      </c>
      <c r="AM1077" s="140"/>
      <c r="AN1077" s="296"/>
      <c r="AO1077" s="193"/>
    </row>
    <row r="1078" spans="1:41" ht="22.5" hidden="1" customHeight="1" x14ac:dyDescent="0.25">
      <c r="A1078" s="68" t="s">
        <v>4196</v>
      </c>
      <c r="B1078" s="25">
        <v>1957</v>
      </c>
      <c r="C1078" s="36" t="s">
        <v>1585</v>
      </c>
      <c r="D1078" s="25">
        <v>1999</v>
      </c>
      <c r="E1078" s="68" t="s">
        <v>2932</v>
      </c>
      <c r="F1078" s="68" t="s">
        <v>2933</v>
      </c>
      <c r="G1078" s="25">
        <v>2</v>
      </c>
      <c r="H1078" s="25">
        <v>1</v>
      </c>
      <c r="I1078" s="139">
        <v>764.2</v>
      </c>
      <c r="J1078" s="139">
        <v>682.4</v>
      </c>
      <c r="K1078" s="139">
        <v>682.4</v>
      </c>
      <c r="L1078" s="25">
        <v>28</v>
      </c>
      <c r="M1078" s="137">
        <f t="shared" si="256"/>
        <v>1132404</v>
      </c>
      <c r="N1078" s="139"/>
      <c r="O1078" s="139"/>
      <c r="P1078" s="139"/>
      <c r="Q1078" s="137">
        <f t="shared" si="257"/>
        <v>1132404</v>
      </c>
      <c r="R1078" s="139">
        <v>1132404</v>
      </c>
      <c r="S1078" s="25"/>
      <c r="T1078" s="139"/>
      <c r="U1078" s="139"/>
      <c r="V1078" s="139"/>
      <c r="W1078" s="139"/>
      <c r="X1078" s="139"/>
      <c r="Y1078" s="139"/>
      <c r="Z1078" s="139"/>
      <c r="AA1078" s="139"/>
      <c r="AB1078" s="139"/>
      <c r="AC1078" s="139"/>
      <c r="AD1078" s="139"/>
      <c r="AE1078" s="139"/>
      <c r="AF1078" s="139"/>
      <c r="AG1078" s="337">
        <v>2025</v>
      </c>
      <c r="AH1078" s="126" t="s">
        <v>3053</v>
      </c>
      <c r="AI1078" s="126"/>
      <c r="AJ1078" s="134">
        <f t="shared" si="252"/>
        <v>1013</v>
      </c>
      <c r="AK1078" s="35" t="s">
        <v>153</v>
      </c>
      <c r="AL1078" s="134" t="str">
        <f t="shared" si="253"/>
        <v>1013.</v>
      </c>
      <c r="AM1078" s="140"/>
      <c r="AN1078" s="296"/>
      <c r="AO1078" s="193"/>
    </row>
    <row r="1079" spans="1:41" ht="22.5" hidden="1" customHeight="1" x14ac:dyDescent="0.25">
      <c r="A1079" s="68" t="s">
        <v>4197</v>
      </c>
      <c r="B1079" s="25">
        <v>1885</v>
      </c>
      <c r="C1079" s="36" t="s">
        <v>1565</v>
      </c>
      <c r="D1079" s="25">
        <v>1977</v>
      </c>
      <c r="E1079" s="108" t="s">
        <v>2932</v>
      </c>
      <c r="F1079" s="108" t="s">
        <v>2933</v>
      </c>
      <c r="G1079" s="30">
        <v>5</v>
      </c>
      <c r="H1079" s="30">
        <v>6</v>
      </c>
      <c r="I1079" s="137">
        <v>4746.3</v>
      </c>
      <c r="J1079" s="137">
        <v>3228</v>
      </c>
      <c r="K1079" s="137">
        <v>3228</v>
      </c>
      <c r="L1079" s="30">
        <v>274</v>
      </c>
      <c r="M1079" s="137">
        <f t="shared" si="256"/>
        <v>277200</v>
      </c>
      <c r="N1079" s="139"/>
      <c r="O1079" s="139"/>
      <c r="P1079" s="139"/>
      <c r="Q1079" s="137">
        <f t="shared" si="257"/>
        <v>277200</v>
      </c>
      <c r="R1079" s="139">
        <v>277200</v>
      </c>
      <c r="S1079" s="25"/>
      <c r="T1079" s="139"/>
      <c r="U1079" s="139"/>
      <c r="V1079" s="139"/>
      <c r="W1079" s="139"/>
      <c r="X1079" s="139"/>
      <c r="Y1079" s="139"/>
      <c r="Z1079" s="139"/>
      <c r="AA1079" s="139"/>
      <c r="AB1079" s="139"/>
      <c r="AC1079" s="139"/>
      <c r="AD1079" s="139"/>
      <c r="AE1079" s="139"/>
      <c r="AF1079" s="139"/>
      <c r="AG1079" s="337">
        <v>2025</v>
      </c>
      <c r="AH1079" s="126" t="s">
        <v>3051</v>
      </c>
      <c r="AI1079" s="126"/>
      <c r="AJ1079" s="134">
        <f t="shared" si="252"/>
        <v>1014</v>
      </c>
      <c r="AK1079" s="35" t="s">
        <v>153</v>
      </c>
      <c r="AL1079" s="134" t="str">
        <f t="shared" si="253"/>
        <v>1014.</v>
      </c>
      <c r="AM1079" s="140"/>
      <c r="AN1079" s="296"/>
      <c r="AO1079" s="193"/>
    </row>
    <row r="1080" spans="1:41" ht="22.5" hidden="1" customHeight="1" x14ac:dyDescent="0.25">
      <c r="A1080" s="68" t="s">
        <v>4198</v>
      </c>
      <c r="B1080" s="25">
        <v>1965</v>
      </c>
      <c r="C1080" s="130" t="s">
        <v>395</v>
      </c>
      <c r="D1080" s="25">
        <v>1977</v>
      </c>
      <c r="E1080" s="108" t="s">
        <v>2932</v>
      </c>
      <c r="F1080" s="108" t="s">
        <v>2933</v>
      </c>
      <c r="G1080" s="30">
        <v>5</v>
      </c>
      <c r="H1080" s="30">
        <v>4</v>
      </c>
      <c r="I1080" s="137">
        <v>3341.9</v>
      </c>
      <c r="J1080" s="137">
        <v>3341.9</v>
      </c>
      <c r="K1080" s="137">
        <v>3233</v>
      </c>
      <c r="L1080" s="30">
        <v>159</v>
      </c>
      <c r="M1080" s="137">
        <f t="shared" si="256"/>
        <v>881166</v>
      </c>
      <c r="N1080" s="137"/>
      <c r="O1080" s="137"/>
      <c r="P1080" s="137"/>
      <c r="Q1080" s="137">
        <f t="shared" si="257"/>
        <v>881166</v>
      </c>
      <c r="R1080" s="137">
        <v>881166</v>
      </c>
      <c r="S1080" s="30"/>
      <c r="T1080" s="137"/>
      <c r="U1080" s="137"/>
      <c r="V1080" s="137"/>
      <c r="W1080" s="137"/>
      <c r="X1080" s="137"/>
      <c r="Y1080" s="137"/>
      <c r="Z1080" s="137"/>
      <c r="AA1080" s="137"/>
      <c r="AB1080" s="137"/>
      <c r="AC1080" s="137"/>
      <c r="AD1080" s="137"/>
      <c r="AE1080" s="137"/>
      <c r="AF1080" s="137"/>
      <c r="AG1080" s="337">
        <v>2025</v>
      </c>
      <c r="AH1080" s="126" t="s">
        <v>3049</v>
      </c>
      <c r="AI1080" s="126"/>
      <c r="AJ1080" s="134">
        <f t="shared" si="252"/>
        <v>1015</v>
      </c>
      <c r="AK1080" s="35" t="s">
        <v>153</v>
      </c>
      <c r="AL1080" s="134" t="str">
        <f t="shared" si="253"/>
        <v>1015.</v>
      </c>
      <c r="AM1080" s="140"/>
      <c r="AN1080" s="296"/>
      <c r="AO1080" s="193"/>
    </row>
    <row r="1081" spans="1:41" ht="22.5" hidden="1" customHeight="1" x14ac:dyDescent="0.25">
      <c r="A1081" s="68" t="s">
        <v>4199</v>
      </c>
      <c r="B1081" s="25">
        <v>1963</v>
      </c>
      <c r="C1081" s="36" t="s">
        <v>1588</v>
      </c>
      <c r="D1081" s="25">
        <v>1981</v>
      </c>
      <c r="E1081" s="68" t="s">
        <v>2932</v>
      </c>
      <c r="F1081" s="68" t="s">
        <v>2933</v>
      </c>
      <c r="G1081" s="25">
        <v>5</v>
      </c>
      <c r="H1081" s="25">
        <v>4</v>
      </c>
      <c r="I1081" s="139">
        <v>2337.6</v>
      </c>
      <c r="J1081" s="139">
        <v>2096.8000000000002</v>
      </c>
      <c r="K1081" s="139">
        <v>2096.8000000000002</v>
      </c>
      <c r="L1081" s="25">
        <v>89</v>
      </c>
      <c r="M1081" s="137">
        <f t="shared" si="256"/>
        <v>665496</v>
      </c>
      <c r="N1081" s="137"/>
      <c r="O1081" s="137"/>
      <c r="P1081" s="137"/>
      <c r="Q1081" s="137">
        <f t="shared" si="257"/>
        <v>665496</v>
      </c>
      <c r="R1081" s="137">
        <v>665496</v>
      </c>
      <c r="S1081" s="30"/>
      <c r="T1081" s="137"/>
      <c r="U1081" s="139"/>
      <c r="V1081" s="139"/>
      <c r="W1081" s="137"/>
      <c r="X1081" s="137"/>
      <c r="Y1081" s="137"/>
      <c r="Z1081" s="137"/>
      <c r="AA1081" s="137"/>
      <c r="AB1081" s="137"/>
      <c r="AC1081" s="336"/>
      <c r="AD1081" s="336"/>
      <c r="AE1081" s="137"/>
      <c r="AF1081" s="137"/>
      <c r="AG1081" s="337">
        <v>2025</v>
      </c>
      <c r="AH1081" s="126" t="s">
        <v>3049</v>
      </c>
      <c r="AI1081" s="126"/>
      <c r="AJ1081" s="134">
        <f t="shared" si="252"/>
        <v>1016</v>
      </c>
      <c r="AK1081" s="35" t="s">
        <v>153</v>
      </c>
      <c r="AL1081" s="134" t="str">
        <f t="shared" si="253"/>
        <v>1016.</v>
      </c>
      <c r="AM1081" s="140"/>
      <c r="AN1081" s="296"/>
      <c r="AO1081" s="193"/>
    </row>
    <row r="1082" spans="1:41" ht="22.5" hidden="1" customHeight="1" x14ac:dyDescent="0.25">
      <c r="A1082" s="68" t="s">
        <v>4200</v>
      </c>
      <c r="B1082" s="25">
        <v>2067</v>
      </c>
      <c r="C1082" s="130" t="s">
        <v>426</v>
      </c>
      <c r="D1082" s="25">
        <v>1981</v>
      </c>
      <c r="E1082" s="108" t="s">
        <v>2932</v>
      </c>
      <c r="F1082" s="68" t="s">
        <v>2934</v>
      </c>
      <c r="G1082" s="30">
        <v>3</v>
      </c>
      <c r="H1082" s="30">
        <v>2</v>
      </c>
      <c r="I1082" s="137">
        <v>1169.3</v>
      </c>
      <c r="J1082" s="137">
        <v>1078.2</v>
      </c>
      <c r="K1082" s="137">
        <v>1078.2</v>
      </c>
      <c r="L1082" s="30">
        <v>59</v>
      </c>
      <c r="M1082" s="137">
        <f t="shared" si="256"/>
        <v>346612.5</v>
      </c>
      <c r="N1082" s="137"/>
      <c r="O1082" s="137"/>
      <c r="P1082" s="137"/>
      <c r="Q1082" s="137">
        <f t="shared" si="257"/>
        <v>346612.5</v>
      </c>
      <c r="R1082" s="137">
        <v>346612.5</v>
      </c>
      <c r="S1082" s="30"/>
      <c r="T1082" s="137"/>
      <c r="U1082" s="137"/>
      <c r="V1082" s="137"/>
      <c r="W1082" s="137"/>
      <c r="X1082" s="137"/>
      <c r="Y1082" s="137"/>
      <c r="Z1082" s="137"/>
      <c r="AA1082" s="137"/>
      <c r="AB1082" s="137"/>
      <c r="AC1082" s="137"/>
      <c r="AD1082" s="137"/>
      <c r="AE1082" s="137"/>
      <c r="AF1082" s="137"/>
      <c r="AG1082" s="337">
        <v>2025</v>
      </c>
      <c r="AH1082" s="126" t="s">
        <v>3049</v>
      </c>
      <c r="AI1082" s="126"/>
      <c r="AJ1082" s="134">
        <f t="shared" si="252"/>
        <v>1017</v>
      </c>
      <c r="AK1082" s="35" t="s">
        <v>153</v>
      </c>
      <c r="AL1082" s="134" t="str">
        <f t="shared" si="253"/>
        <v>1017.</v>
      </c>
      <c r="AM1082" s="140"/>
      <c r="AN1082" s="296"/>
      <c r="AO1082" s="193"/>
    </row>
    <row r="1083" spans="1:41" ht="22.5" hidden="1" customHeight="1" x14ac:dyDescent="0.25">
      <c r="A1083" s="68" t="s">
        <v>4201</v>
      </c>
      <c r="B1083" s="25">
        <v>1951</v>
      </c>
      <c r="C1083" s="130" t="s">
        <v>390</v>
      </c>
      <c r="D1083" s="25">
        <v>1978</v>
      </c>
      <c r="E1083" s="108" t="s">
        <v>2932</v>
      </c>
      <c r="F1083" s="68" t="s">
        <v>2934</v>
      </c>
      <c r="G1083" s="30">
        <v>1</v>
      </c>
      <c r="H1083" s="30">
        <v>1</v>
      </c>
      <c r="I1083" s="137">
        <v>995.8</v>
      </c>
      <c r="J1083" s="137">
        <v>915.1</v>
      </c>
      <c r="K1083" s="137">
        <v>915.1</v>
      </c>
      <c r="L1083" s="30">
        <v>51</v>
      </c>
      <c r="M1083" s="137">
        <f t="shared" si="256"/>
        <v>494800</v>
      </c>
      <c r="N1083" s="137"/>
      <c r="O1083" s="137"/>
      <c r="P1083" s="137"/>
      <c r="Q1083" s="137">
        <f t="shared" si="257"/>
        <v>494800</v>
      </c>
      <c r="R1083" s="137">
        <v>494800</v>
      </c>
      <c r="S1083" s="30"/>
      <c r="T1083" s="137"/>
      <c r="U1083" s="137"/>
      <c r="V1083" s="137"/>
      <c r="W1083" s="137"/>
      <c r="X1083" s="137"/>
      <c r="Y1083" s="137"/>
      <c r="Z1083" s="137"/>
      <c r="AA1083" s="137"/>
      <c r="AB1083" s="137"/>
      <c r="AC1083" s="137"/>
      <c r="AD1083" s="137"/>
      <c r="AE1083" s="137"/>
      <c r="AF1083" s="137"/>
      <c r="AG1083" s="337">
        <v>2025</v>
      </c>
      <c r="AH1083" s="126" t="s">
        <v>3049</v>
      </c>
      <c r="AI1083" s="126"/>
      <c r="AJ1083" s="134">
        <f t="shared" si="252"/>
        <v>1018</v>
      </c>
      <c r="AK1083" s="35" t="s">
        <v>153</v>
      </c>
      <c r="AL1083" s="134" t="str">
        <f t="shared" si="253"/>
        <v>1018.</v>
      </c>
      <c r="AM1083" s="140"/>
      <c r="AN1083" s="296"/>
      <c r="AO1083" s="193"/>
    </row>
    <row r="1084" spans="1:41" ht="22.5" hidden="1" customHeight="1" x14ac:dyDescent="0.25">
      <c r="A1084" s="68" t="s">
        <v>4202</v>
      </c>
      <c r="B1084" s="25">
        <v>2061</v>
      </c>
      <c r="C1084" s="131" t="s">
        <v>1137</v>
      </c>
      <c r="D1084" s="25">
        <v>1982</v>
      </c>
      <c r="E1084" s="68" t="s">
        <v>2932</v>
      </c>
      <c r="F1084" s="68" t="s">
        <v>2934</v>
      </c>
      <c r="G1084" s="25">
        <v>3</v>
      </c>
      <c r="H1084" s="25">
        <v>2</v>
      </c>
      <c r="I1084" s="139">
        <v>1051.4000000000001</v>
      </c>
      <c r="J1084" s="137">
        <v>925.9</v>
      </c>
      <c r="K1084" s="139">
        <v>925.9</v>
      </c>
      <c r="L1084" s="25">
        <v>40</v>
      </c>
      <c r="M1084" s="139">
        <f t="shared" si="256"/>
        <v>357396</v>
      </c>
      <c r="N1084" s="139"/>
      <c r="O1084" s="139"/>
      <c r="P1084" s="139"/>
      <c r="Q1084" s="137">
        <f t="shared" si="257"/>
        <v>357396</v>
      </c>
      <c r="R1084" s="139">
        <v>357396</v>
      </c>
      <c r="S1084" s="25"/>
      <c r="T1084" s="139"/>
      <c r="U1084" s="139"/>
      <c r="V1084" s="139"/>
      <c r="W1084" s="139"/>
      <c r="X1084" s="139"/>
      <c r="Y1084" s="139"/>
      <c r="Z1084" s="139"/>
      <c r="AA1084" s="139"/>
      <c r="AB1084" s="139"/>
      <c r="AC1084" s="139"/>
      <c r="AD1084" s="139"/>
      <c r="AE1084" s="139"/>
      <c r="AF1084" s="137"/>
      <c r="AG1084" s="337">
        <v>2025</v>
      </c>
      <c r="AH1084" s="126" t="s">
        <v>3049</v>
      </c>
      <c r="AI1084" s="126"/>
      <c r="AJ1084" s="134">
        <f t="shared" si="252"/>
        <v>1019</v>
      </c>
      <c r="AK1084" s="35" t="s">
        <v>153</v>
      </c>
      <c r="AL1084" s="134" t="str">
        <f t="shared" si="253"/>
        <v>1019.</v>
      </c>
      <c r="AM1084" s="140"/>
      <c r="AN1084" s="296"/>
      <c r="AO1084" s="193"/>
    </row>
    <row r="1085" spans="1:41" ht="22.5" hidden="1" customHeight="1" x14ac:dyDescent="0.25">
      <c r="A1085" s="68" t="s">
        <v>4203</v>
      </c>
      <c r="B1085" s="25">
        <v>1897</v>
      </c>
      <c r="C1085" s="36" t="s">
        <v>1567</v>
      </c>
      <c r="D1085" s="25">
        <v>1984</v>
      </c>
      <c r="E1085" s="68" t="s">
        <v>2932</v>
      </c>
      <c r="F1085" s="68" t="s">
        <v>2933</v>
      </c>
      <c r="G1085" s="25">
        <v>3</v>
      </c>
      <c r="H1085" s="25">
        <v>2</v>
      </c>
      <c r="I1085" s="139">
        <v>1291.5999999999999</v>
      </c>
      <c r="J1085" s="139">
        <v>763.9</v>
      </c>
      <c r="K1085" s="139">
        <v>763.9</v>
      </c>
      <c r="L1085" s="25">
        <v>24</v>
      </c>
      <c r="M1085" s="137">
        <f t="shared" si="256"/>
        <v>277200</v>
      </c>
      <c r="N1085" s="137"/>
      <c r="O1085" s="137"/>
      <c r="P1085" s="137"/>
      <c r="Q1085" s="137">
        <f t="shared" si="257"/>
        <v>277200</v>
      </c>
      <c r="R1085" s="137">
        <v>277200</v>
      </c>
      <c r="S1085" s="30"/>
      <c r="T1085" s="137"/>
      <c r="U1085" s="139"/>
      <c r="V1085" s="139"/>
      <c r="W1085" s="137"/>
      <c r="X1085" s="137"/>
      <c r="Y1085" s="137"/>
      <c r="Z1085" s="137"/>
      <c r="AA1085" s="137"/>
      <c r="AB1085" s="137"/>
      <c r="AC1085" s="336"/>
      <c r="AD1085" s="336"/>
      <c r="AE1085" s="137"/>
      <c r="AF1085" s="137"/>
      <c r="AG1085" s="337">
        <v>2025</v>
      </c>
      <c r="AH1085" s="126" t="s">
        <v>3051</v>
      </c>
      <c r="AI1085" s="126"/>
      <c r="AJ1085" s="134">
        <f t="shared" si="252"/>
        <v>1020</v>
      </c>
      <c r="AK1085" s="35" t="s">
        <v>153</v>
      </c>
      <c r="AL1085" s="134" t="str">
        <f t="shared" si="253"/>
        <v>1020.</v>
      </c>
      <c r="AM1085" s="140"/>
      <c r="AN1085" s="296"/>
      <c r="AO1085" s="193"/>
    </row>
    <row r="1086" spans="1:41" ht="22.5" hidden="1" customHeight="1" x14ac:dyDescent="0.25">
      <c r="A1086" s="68" t="s">
        <v>4204</v>
      </c>
      <c r="B1086" s="25">
        <v>1988</v>
      </c>
      <c r="C1086" s="130" t="s">
        <v>400</v>
      </c>
      <c r="D1086" s="25">
        <v>1979</v>
      </c>
      <c r="E1086" s="108" t="s">
        <v>2932</v>
      </c>
      <c r="F1086" s="108" t="s">
        <v>2933</v>
      </c>
      <c r="G1086" s="30">
        <v>5</v>
      </c>
      <c r="H1086" s="30">
        <v>4</v>
      </c>
      <c r="I1086" s="137">
        <v>3450</v>
      </c>
      <c r="J1086" s="137">
        <v>3355.2</v>
      </c>
      <c r="K1086" s="137">
        <v>3120.1</v>
      </c>
      <c r="L1086" s="30">
        <v>175</v>
      </c>
      <c r="M1086" s="137">
        <f t="shared" si="256"/>
        <v>1879410</v>
      </c>
      <c r="N1086" s="137"/>
      <c r="O1086" s="137"/>
      <c r="P1086" s="137"/>
      <c r="Q1086" s="137">
        <f t="shared" si="257"/>
        <v>1879410</v>
      </c>
      <c r="R1086" s="137">
        <v>1879410</v>
      </c>
      <c r="S1086" s="30"/>
      <c r="T1086" s="137"/>
      <c r="U1086" s="137"/>
      <c r="V1086" s="137"/>
      <c r="W1086" s="137"/>
      <c r="X1086" s="137"/>
      <c r="Y1086" s="137"/>
      <c r="Z1086" s="137"/>
      <c r="AA1086" s="137"/>
      <c r="AB1086" s="137"/>
      <c r="AC1086" s="137"/>
      <c r="AD1086" s="137"/>
      <c r="AE1086" s="137"/>
      <c r="AF1086" s="137"/>
      <c r="AG1086" s="337">
        <v>2025</v>
      </c>
      <c r="AH1086" s="126" t="s">
        <v>3049</v>
      </c>
      <c r="AI1086" s="126"/>
      <c r="AJ1086" s="134">
        <f t="shared" si="252"/>
        <v>1021</v>
      </c>
      <c r="AK1086" s="35" t="s">
        <v>153</v>
      </c>
      <c r="AL1086" s="134" t="str">
        <f t="shared" si="253"/>
        <v>1021.</v>
      </c>
      <c r="AM1086" s="140"/>
      <c r="AN1086" s="296"/>
      <c r="AO1086" s="193"/>
    </row>
    <row r="1087" spans="1:41" ht="22.5" hidden="1" customHeight="1" x14ac:dyDescent="0.25">
      <c r="A1087" s="68" t="s">
        <v>4205</v>
      </c>
      <c r="B1087" s="25">
        <v>1981</v>
      </c>
      <c r="C1087" s="131" t="s">
        <v>503</v>
      </c>
      <c r="D1087" s="25">
        <v>1961</v>
      </c>
      <c r="E1087" s="68" t="s">
        <v>2932</v>
      </c>
      <c r="F1087" s="68" t="s">
        <v>2934</v>
      </c>
      <c r="G1087" s="25">
        <v>2</v>
      </c>
      <c r="H1087" s="25">
        <v>1</v>
      </c>
      <c r="I1087" s="139">
        <v>306.60000000000002</v>
      </c>
      <c r="J1087" s="137">
        <v>281.8</v>
      </c>
      <c r="K1087" s="139">
        <v>281.8</v>
      </c>
      <c r="L1087" s="25">
        <v>14</v>
      </c>
      <c r="M1087" s="139">
        <f t="shared" si="256"/>
        <v>92430</v>
      </c>
      <c r="N1087" s="139"/>
      <c r="O1087" s="139"/>
      <c r="P1087" s="139"/>
      <c r="Q1087" s="137">
        <f t="shared" si="257"/>
        <v>92430</v>
      </c>
      <c r="R1087" s="139">
        <v>92430</v>
      </c>
      <c r="S1087" s="25"/>
      <c r="T1087" s="139"/>
      <c r="U1087" s="139"/>
      <c r="V1087" s="139"/>
      <c r="W1087" s="139"/>
      <c r="X1087" s="139"/>
      <c r="Y1087" s="139"/>
      <c r="Z1087" s="139"/>
      <c r="AA1087" s="139"/>
      <c r="AB1087" s="137"/>
      <c r="AC1087" s="139"/>
      <c r="AD1087" s="139"/>
      <c r="AE1087" s="139"/>
      <c r="AF1087" s="137"/>
      <c r="AG1087" s="337">
        <v>2025</v>
      </c>
      <c r="AH1087" s="126" t="s">
        <v>3049</v>
      </c>
      <c r="AI1087" s="126"/>
      <c r="AJ1087" s="134">
        <f t="shared" si="252"/>
        <v>1022</v>
      </c>
      <c r="AK1087" s="35" t="s">
        <v>153</v>
      </c>
      <c r="AL1087" s="134" t="str">
        <f t="shared" si="253"/>
        <v>1022.</v>
      </c>
      <c r="AM1087" s="140"/>
      <c r="AN1087" s="296"/>
      <c r="AO1087" s="193"/>
    </row>
    <row r="1088" spans="1:41" ht="22.5" hidden="1" customHeight="1" x14ac:dyDescent="0.25">
      <c r="A1088" s="68" t="s">
        <v>4206</v>
      </c>
      <c r="B1088" s="25">
        <v>1878</v>
      </c>
      <c r="C1088" s="36" t="s">
        <v>1562</v>
      </c>
      <c r="D1088" s="25">
        <v>1986</v>
      </c>
      <c r="E1088" s="68" t="s">
        <v>2932</v>
      </c>
      <c r="F1088" s="68" t="s">
        <v>2934</v>
      </c>
      <c r="G1088" s="25">
        <v>2</v>
      </c>
      <c r="H1088" s="25">
        <v>3</v>
      </c>
      <c r="I1088" s="139">
        <v>924</v>
      </c>
      <c r="J1088" s="139">
        <v>924</v>
      </c>
      <c r="K1088" s="139">
        <v>805.7</v>
      </c>
      <c r="L1088" s="25">
        <v>32</v>
      </c>
      <c r="M1088" s="137">
        <f t="shared" si="256"/>
        <v>264966</v>
      </c>
      <c r="N1088" s="139"/>
      <c r="O1088" s="139"/>
      <c r="P1088" s="139"/>
      <c r="Q1088" s="137">
        <f t="shared" si="257"/>
        <v>264966</v>
      </c>
      <c r="R1088" s="139">
        <v>264966</v>
      </c>
      <c r="S1088" s="25"/>
      <c r="T1088" s="139"/>
      <c r="U1088" s="139"/>
      <c r="V1088" s="139"/>
      <c r="W1088" s="139"/>
      <c r="X1088" s="139"/>
      <c r="Y1088" s="139"/>
      <c r="Z1088" s="139"/>
      <c r="AA1088" s="139"/>
      <c r="AB1088" s="139"/>
      <c r="AC1088" s="139"/>
      <c r="AD1088" s="139"/>
      <c r="AE1088" s="139"/>
      <c r="AF1088" s="139"/>
      <c r="AG1088" s="337">
        <v>2025</v>
      </c>
      <c r="AH1088" s="126" t="s">
        <v>3049</v>
      </c>
      <c r="AI1088" s="126"/>
      <c r="AJ1088" s="134">
        <f t="shared" si="252"/>
        <v>1023</v>
      </c>
      <c r="AK1088" s="35" t="s">
        <v>153</v>
      </c>
      <c r="AL1088" s="134" t="str">
        <f t="shared" si="253"/>
        <v>1023.</v>
      </c>
      <c r="AM1088" s="140"/>
      <c r="AN1088" s="296"/>
      <c r="AO1088" s="193"/>
    </row>
    <row r="1089" spans="1:43" s="26" customFormat="1" ht="22.5" hidden="1" customHeight="1" x14ac:dyDescent="0.25">
      <c r="A1089" s="68" t="s">
        <v>4207</v>
      </c>
      <c r="B1089" s="25">
        <v>5689</v>
      </c>
      <c r="C1089" s="36" t="s">
        <v>1114</v>
      </c>
      <c r="D1089" s="25">
        <v>1830</v>
      </c>
      <c r="E1089" s="68" t="s">
        <v>2932</v>
      </c>
      <c r="F1089" s="68" t="s">
        <v>2934</v>
      </c>
      <c r="G1089" s="25">
        <v>2</v>
      </c>
      <c r="H1089" s="25">
        <v>3</v>
      </c>
      <c r="I1089" s="139">
        <v>1175.8</v>
      </c>
      <c r="J1089" s="137">
        <v>656.4</v>
      </c>
      <c r="K1089" s="139">
        <v>519.4</v>
      </c>
      <c r="L1089" s="25">
        <v>51</v>
      </c>
      <c r="M1089" s="137">
        <f t="shared" ref="M1089:M1090" si="258">R1089+T1089+V1089+X1089+Z1089+AB1089+AE1089+AF1089</f>
        <v>157190</v>
      </c>
      <c r="N1089" s="139"/>
      <c r="O1089" s="139"/>
      <c r="P1089" s="139"/>
      <c r="Q1089" s="137">
        <f t="shared" ref="Q1089:Q1090" si="259">M1089</f>
        <v>157190</v>
      </c>
      <c r="R1089" s="139">
        <v>157190</v>
      </c>
      <c r="S1089" s="25"/>
      <c r="T1089" s="139"/>
      <c r="U1089" s="139"/>
      <c r="V1089" s="137"/>
      <c r="W1089" s="139"/>
      <c r="X1089" s="139"/>
      <c r="Y1089" s="139"/>
      <c r="Z1089" s="139"/>
      <c r="AA1089" s="139"/>
      <c r="AB1089" s="139"/>
      <c r="AC1089" s="139"/>
      <c r="AD1089" s="139"/>
      <c r="AE1089" s="139"/>
      <c r="AF1089" s="137"/>
      <c r="AG1089" s="337">
        <v>2025</v>
      </c>
      <c r="AH1089" s="126" t="s">
        <v>3048</v>
      </c>
      <c r="AI1089" s="126"/>
      <c r="AJ1089" s="134">
        <f t="shared" si="252"/>
        <v>1024</v>
      </c>
      <c r="AK1089" s="35" t="s">
        <v>153</v>
      </c>
      <c r="AL1089" s="134" t="str">
        <f t="shared" si="253"/>
        <v>1024.</v>
      </c>
      <c r="AM1089" s="140"/>
      <c r="AN1089" s="305"/>
      <c r="AO1089" s="193"/>
      <c r="AQ1089" s="15"/>
    </row>
    <row r="1090" spans="1:43" ht="22.5" hidden="1" customHeight="1" x14ac:dyDescent="0.25">
      <c r="A1090" s="68" t="s">
        <v>4208</v>
      </c>
      <c r="B1090" s="25">
        <v>2155</v>
      </c>
      <c r="C1090" s="36" t="s">
        <v>1632</v>
      </c>
      <c r="D1090" s="25">
        <v>1980</v>
      </c>
      <c r="E1090" s="68" t="s">
        <v>2932</v>
      </c>
      <c r="F1090" s="68" t="s">
        <v>2935</v>
      </c>
      <c r="G1090" s="25">
        <v>2</v>
      </c>
      <c r="H1090" s="25">
        <v>2</v>
      </c>
      <c r="I1090" s="139">
        <v>514</v>
      </c>
      <c r="J1090" s="139">
        <v>337.5</v>
      </c>
      <c r="K1090" s="139">
        <v>337.5</v>
      </c>
      <c r="L1090" s="25">
        <v>22</v>
      </c>
      <c r="M1090" s="137">
        <f t="shared" si="258"/>
        <v>135564</v>
      </c>
      <c r="N1090" s="137"/>
      <c r="O1090" s="137"/>
      <c r="P1090" s="137"/>
      <c r="Q1090" s="137">
        <f t="shared" si="259"/>
        <v>135564</v>
      </c>
      <c r="R1090" s="137">
        <v>135564</v>
      </c>
      <c r="S1090" s="30"/>
      <c r="T1090" s="137"/>
      <c r="U1090" s="139"/>
      <c r="V1090" s="139"/>
      <c r="W1090" s="137"/>
      <c r="X1090" s="137"/>
      <c r="Y1090" s="137"/>
      <c r="Z1090" s="137"/>
      <c r="AA1090" s="137"/>
      <c r="AB1090" s="137"/>
      <c r="AC1090" s="336"/>
      <c r="AD1090" s="336"/>
      <c r="AE1090" s="137"/>
      <c r="AF1090" s="137"/>
      <c r="AG1090" s="337">
        <v>2025</v>
      </c>
      <c r="AH1090" s="126" t="s">
        <v>3049</v>
      </c>
      <c r="AI1090" s="126"/>
      <c r="AJ1090" s="134">
        <f t="shared" si="252"/>
        <v>1025</v>
      </c>
      <c r="AK1090" s="35" t="s">
        <v>153</v>
      </c>
      <c r="AL1090" s="134" t="str">
        <f t="shared" si="253"/>
        <v>1025.</v>
      </c>
      <c r="AM1090" s="140"/>
      <c r="AN1090" s="296"/>
      <c r="AO1090" s="193"/>
    </row>
    <row r="1091" spans="1:43" ht="22.5" hidden="1" customHeight="1" x14ac:dyDescent="0.25">
      <c r="A1091" s="68" t="s">
        <v>4209</v>
      </c>
      <c r="B1091" s="25">
        <v>1935</v>
      </c>
      <c r="C1091" s="131" t="s">
        <v>1118</v>
      </c>
      <c r="D1091" s="25">
        <v>1984</v>
      </c>
      <c r="E1091" s="68" t="s">
        <v>2932</v>
      </c>
      <c r="F1091" s="68" t="s">
        <v>2934</v>
      </c>
      <c r="G1091" s="25">
        <v>2</v>
      </c>
      <c r="H1091" s="25">
        <v>2</v>
      </c>
      <c r="I1091" s="139">
        <v>1431.3</v>
      </c>
      <c r="J1091" s="137">
        <v>1278.9000000000001</v>
      </c>
      <c r="K1091" s="139">
        <v>1278.9000000000001</v>
      </c>
      <c r="L1091" s="25">
        <v>66</v>
      </c>
      <c r="M1091" s="139">
        <f>R1091+T1091+V1091+X1091+Z1091+AB1091+AE1091+AF1091</f>
        <v>770250</v>
      </c>
      <c r="N1091" s="139"/>
      <c r="O1091" s="139"/>
      <c r="P1091" s="139"/>
      <c r="Q1091" s="137">
        <f>M1091</f>
        <v>770250</v>
      </c>
      <c r="R1091" s="139">
        <v>770250</v>
      </c>
      <c r="S1091" s="25"/>
      <c r="T1091" s="139"/>
      <c r="U1091" s="139"/>
      <c r="V1091" s="139"/>
      <c r="W1091" s="139"/>
      <c r="X1091" s="139"/>
      <c r="Y1091" s="139"/>
      <c r="Z1091" s="139"/>
      <c r="AA1091" s="139"/>
      <c r="AB1091" s="139"/>
      <c r="AC1091" s="139"/>
      <c r="AD1091" s="139"/>
      <c r="AE1091" s="139"/>
      <c r="AF1091" s="139"/>
      <c r="AG1091" s="337">
        <v>2025</v>
      </c>
      <c r="AH1091" s="126" t="s">
        <v>3049</v>
      </c>
      <c r="AI1091" s="126"/>
      <c r="AJ1091" s="134">
        <f t="shared" si="252"/>
        <v>1026</v>
      </c>
      <c r="AK1091" s="35" t="s">
        <v>153</v>
      </c>
      <c r="AL1091" s="134" t="str">
        <f t="shared" si="253"/>
        <v>1026.</v>
      </c>
      <c r="AM1091" s="140"/>
      <c r="AN1091" s="296"/>
      <c r="AO1091" s="193"/>
    </row>
    <row r="1092" spans="1:43" ht="22.5" hidden="1" customHeight="1" x14ac:dyDescent="0.25">
      <c r="A1092" s="68" t="s">
        <v>4210</v>
      </c>
      <c r="B1092" s="25">
        <v>1864</v>
      </c>
      <c r="C1092" s="130" t="s">
        <v>380</v>
      </c>
      <c r="D1092" s="25">
        <v>1982</v>
      </c>
      <c r="E1092" s="108" t="s">
        <v>2932</v>
      </c>
      <c r="F1092" s="68" t="s">
        <v>2934</v>
      </c>
      <c r="G1092" s="30">
        <v>2</v>
      </c>
      <c r="H1092" s="30">
        <v>3</v>
      </c>
      <c r="I1092" s="137">
        <v>845</v>
      </c>
      <c r="J1092" s="137">
        <v>488.3</v>
      </c>
      <c r="K1092" s="137">
        <v>488.3</v>
      </c>
      <c r="L1092" s="30">
        <v>55</v>
      </c>
      <c r="M1092" s="137">
        <f>R1092+T1092+V1092+X1092+Z1092+AB1092+AE1092+AF1092</f>
        <v>517608</v>
      </c>
      <c r="N1092" s="137"/>
      <c r="O1092" s="137"/>
      <c r="P1092" s="137"/>
      <c r="Q1092" s="137">
        <f>M1092</f>
        <v>517608</v>
      </c>
      <c r="R1092" s="137">
        <v>517608</v>
      </c>
      <c r="S1092" s="30"/>
      <c r="T1092" s="137"/>
      <c r="U1092" s="137"/>
      <c r="V1092" s="137"/>
      <c r="W1092" s="137"/>
      <c r="X1092" s="137"/>
      <c r="Y1092" s="137"/>
      <c r="Z1092" s="137"/>
      <c r="AA1092" s="137"/>
      <c r="AB1092" s="137"/>
      <c r="AC1092" s="137"/>
      <c r="AD1092" s="137"/>
      <c r="AE1092" s="137"/>
      <c r="AF1092" s="137"/>
      <c r="AG1092" s="337">
        <v>2025</v>
      </c>
      <c r="AH1092" s="126" t="s">
        <v>3049</v>
      </c>
      <c r="AI1092" s="126"/>
      <c r="AJ1092" s="134">
        <f t="shared" si="252"/>
        <v>1027</v>
      </c>
      <c r="AK1092" s="35" t="s">
        <v>153</v>
      </c>
      <c r="AL1092" s="134" t="str">
        <f t="shared" si="253"/>
        <v>1027.</v>
      </c>
      <c r="AM1092" s="140"/>
      <c r="AN1092" s="296"/>
      <c r="AO1092" s="193"/>
    </row>
    <row r="1093" spans="1:43" ht="22.5" hidden="1" customHeight="1" x14ac:dyDescent="0.25">
      <c r="A1093" s="68" t="s">
        <v>4211</v>
      </c>
      <c r="B1093" s="25">
        <v>1911</v>
      </c>
      <c r="C1093" s="36" t="s">
        <v>1571</v>
      </c>
      <c r="D1093" s="25">
        <v>1988</v>
      </c>
      <c r="E1093" s="68" t="s">
        <v>2932</v>
      </c>
      <c r="F1093" s="68" t="s">
        <v>2933</v>
      </c>
      <c r="G1093" s="25">
        <v>2</v>
      </c>
      <c r="H1093" s="25">
        <v>2</v>
      </c>
      <c r="I1093" s="139">
        <v>1017.8</v>
      </c>
      <c r="J1093" s="139">
        <v>567.1</v>
      </c>
      <c r="K1093" s="139">
        <v>567.1</v>
      </c>
      <c r="L1093" s="25">
        <v>10</v>
      </c>
      <c r="M1093" s="137">
        <f>R1093+T1093+V1093+X1093+Z1093+AB1093+AE1093+AF1093</f>
        <v>403611</v>
      </c>
      <c r="N1093" s="139"/>
      <c r="O1093" s="139"/>
      <c r="P1093" s="139"/>
      <c r="Q1093" s="137">
        <f>M1093</f>
        <v>403611</v>
      </c>
      <c r="R1093" s="139">
        <v>403611</v>
      </c>
      <c r="S1093" s="25"/>
      <c r="T1093" s="139"/>
      <c r="U1093" s="139"/>
      <c r="V1093" s="139"/>
      <c r="W1093" s="139"/>
      <c r="X1093" s="139"/>
      <c r="Y1093" s="139"/>
      <c r="Z1093" s="139"/>
      <c r="AA1093" s="139"/>
      <c r="AB1093" s="139"/>
      <c r="AC1093" s="139"/>
      <c r="AD1093" s="139"/>
      <c r="AE1093" s="139"/>
      <c r="AF1093" s="139"/>
      <c r="AG1093" s="337">
        <v>2025</v>
      </c>
      <c r="AH1093" s="126" t="s">
        <v>3049</v>
      </c>
      <c r="AI1093" s="126"/>
      <c r="AJ1093" s="134">
        <f t="shared" si="252"/>
        <v>1028</v>
      </c>
      <c r="AK1093" s="35" t="s">
        <v>153</v>
      </c>
      <c r="AL1093" s="134" t="str">
        <f t="shared" si="253"/>
        <v>1028.</v>
      </c>
      <c r="AM1093" s="140"/>
      <c r="AN1093" s="296"/>
      <c r="AO1093" s="193"/>
    </row>
    <row r="1094" spans="1:43" ht="22.5" hidden="1" customHeight="1" x14ac:dyDescent="0.25">
      <c r="A1094" s="68" t="s">
        <v>4212</v>
      </c>
      <c r="B1094" s="25">
        <v>1994</v>
      </c>
      <c r="C1094" s="36" t="s">
        <v>458</v>
      </c>
      <c r="D1094" s="25">
        <v>1979</v>
      </c>
      <c r="E1094" s="68" t="s">
        <v>2932</v>
      </c>
      <c r="F1094" s="68" t="s">
        <v>2934</v>
      </c>
      <c r="G1094" s="25">
        <v>2</v>
      </c>
      <c r="H1094" s="25">
        <v>2</v>
      </c>
      <c r="I1094" s="139">
        <v>803.5</v>
      </c>
      <c r="J1094" s="137">
        <v>763.5</v>
      </c>
      <c r="K1094" s="139">
        <v>763.5</v>
      </c>
      <c r="L1094" s="25">
        <v>39</v>
      </c>
      <c r="M1094" s="139">
        <f>R1094+T1094+V1094+X1094+Z1094+AB1094+AE1094+AF1094</f>
        <v>400530</v>
      </c>
      <c r="N1094" s="139"/>
      <c r="O1094" s="139"/>
      <c r="P1094" s="139"/>
      <c r="Q1094" s="137">
        <f>M1094</f>
        <v>400530</v>
      </c>
      <c r="R1094" s="139">
        <v>400530</v>
      </c>
      <c r="S1094" s="25"/>
      <c r="T1094" s="139"/>
      <c r="U1094" s="139"/>
      <c r="V1094" s="139"/>
      <c r="W1094" s="139"/>
      <c r="X1094" s="139"/>
      <c r="Y1094" s="139"/>
      <c r="Z1094" s="139"/>
      <c r="AA1094" s="139"/>
      <c r="AB1094" s="139"/>
      <c r="AC1094" s="139"/>
      <c r="AD1094" s="139"/>
      <c r="AE1094" s="139"/>
      <c r="AF1094" s="139"/>
      <c r="AG1094" s="337">
        <v>2025</v>
      </c>
      <c r="AH1094" s="126" t="s">
        <v>3049</v>
      </c>
      <c r="AI1094" s="126"/>
      <c r="AJ1094" s="134">
        <f t="shared" si="252"/>
        <v>1029</v>
      </c>
      <c r="AK1094" s="35" t="s">
        <v>153</v>
      </c>
      <c r="AL1094" s="134" t="str">
        <f t="shared" si="253"/>
        <v>1029.</v>
      </c>
      <c r="AM1094" s="140"/>
      <c r="AN1094" s="35"/>
      <c r="AO1094" s="193"/>
    </row>
    <row r="1095" spans="1:43" ht="22.5" hidden="1" customHeight="1" x14ac:dyDescent="0.25">
      <c r="A1095" s="68" t="s">
        <v>4213</v>
      </c>
      <c r="B1095" s="25">
        <v>1996</v>
      </c>
      <c r="C1095" s="130" t="s">
        <v>401</v>
      </c>
      <c r="D1095" s="25">
        <v>1979</v>
      </c>
      <c r="E1095" s="108" t="s">
        <v>2932</v>
      </c>
      <c r="F1095" s="68" t="s">
        <v>2934</v>
      </c>
      <c r="G1095" s="30">
        <v>2</v>
      </c>
      <c r="H1095" s="30">
        <v>2</v>
      </c>
      <c r="I1095" s="137">
        <v>1244.5999999999999</v>
      </c>
      <c r="J1095" s="137">
        <v>570.79999999999995</v>
      </c>
      <c r="K1095" s="137">
        <v>570.79999999999995</v>
      </c>
      <c r="L1095" s="30">
        <v>32</v>
      </c>
      <c r="M1095" s="137">
        <f>R1095+T1095+V1095+X1095+Z1095+AB1095+AE1095+AF1095</f>
        <v>431340</v>
      </c>
      <c r="N1095" s="137"/>
      <c r="O1095" s="137"/>
      <c r="P1095" s="137"/>
      <c r="Q1095" s="137">
        <f>M1095</f>
        <v>431340</v>
      </c>
      <c r="R1095" s="137">
        <v>431340</v>
      </c>
      <c r="S1095" s="30"/>
      <c r="T1095" s="137"/>
      <c r="U1095" s="137"/>
      <c r="V1095" s="137"/>
      <c r="W1095" s="137"/>
      <c r="X1095" s="137"/>
      <c r="Y1095" s="137"/>
      <c r="Z1095" s="137"/>
      <c r="AA1095" s="137"/>
      <c r="AB1095" s="137"/>
      <c r="AC1095" s="137"/>
      <c r="AD1095" s="137"/>
      <c r="AE1095" s="137"/>
      <c r="AF1095" s="137"/>
      <c r="AG1095" s="337">
        <v>2025</v>
      </c>
      <c r="AH1095" s="126" t="s">
        <v>3049</v>
      </c>
      <c r="AI1095" s="126"/>
      <c r="AJ1095" s="134">
        <f t="shared" si="252"/>
        <v>1030</v>
      </c>
      <c r="AK1095" s="35" t="s">
        <v>153</v>
      </c>
      <c r="AL1095" s="134" t="str">
        <f t="shared" si="253"/>
        <v>1030.</v>
      </c>
      <c r="AM1095" s="140"/>
      <c r="AN1095" s="296"/>
      <c r="AO1095" s="193"/>
    </row>
    <row r="1096" spans="1:43" ht="22.5" hidden="1" customHeight="1" x14ac:dyDescent="0.25">
      <c r="A1096" s="68" t="s">
        <v>4214</v>
      </c>
      <c r="B1096" s="25">
        <v>1853</v>
      </c>
      <c r="C1096" s="131" t="s">
        <v>1076</v>
      </c>
      <c r="D1096" s="25">
        <v>1972</v>
      </c>
      <c r="E1096" s="68" t="s">
        <v>2932</v>
      </c>
      <c r="F1096" s="68" t="s">
        <v>2933</v>
      </c>
      <c r="G1096" s="25">
        <v>2</v>
      </c>
      <c r="H1096" s="25">
        <v>1</v>
      </c>
      <c r="I1096" s="139">
        <v>379.3</v>
      </c>
      <c r="J1096" s="137">
        <v>308.3</v>
      </c>
      <c r="K1096" s="139">
        <v>161.80000000000001</v>
      </c>
      <c r="L1096" s="25">
        <v>16</v>
      </c>
      <c r="M1096" s="139">
        <f t="shared" ref="M1096:M1124" si="260">R1096+T1096+V1096+X1096+Z1096+AB1096+AE1096+AF1096</f>
        <v>221832</v>
      </c>
      <c r="N1096" s="139"/>
      <c r="O1096" s="139"/>
      <c r="P1096" s="139"/>
      <c r="Q1096" s="137">
        <f t="shared" ref="Q1096:Q1124" si="261">M1096</f>
        <v>221832</v>
      </c>
      <c r="R1096" s="139">
        <v>221832</v>
      </c>
      <c r="S1096" s="25"/>
      <c r="T1096" s="139"/>
      <c r="U1096" s="139"/>
      <c r="V1096" s="139"/>
      <c r="W1096" s="139"/>
      <c r="X1096" s="139"/>
      <c r="Y1096" s="139"/>
      <c r="Z1096" s="139"/>
      <c r="AA1096" s="139"/>
      <c r="AB1096" s="139"/>
      <c r="AC1096" s="139"/>
      <c r="AD1096" s="139"/>
      <c r="AE1096" s="139"/>
      <c r="AF1096" s="137"/>
      <c r="AG1096" s="337">
        <v>2025</v>
      </c>
      <c r="AH1096" s="126" t="s">
        <v>3049</v>
      </c>
      <c r="AI1096" s="126"/>
      <c r="AJ1096" s="134">
        <f t="shared" si="252"/>
        <v>1031</v>
      </c>
      <c r="AK1096" s="35" t="s">
        <v>153</v>
      </c>
      <c r="AL1096" s="134" t="str">
        <f t="shared" si="253"/>
        <v>1031.</v>
      </c>
      <c r="AM1096" s="140"/>
      <c r="AN1096" s="296"/>
      <c r="AO1096" s="193"/>
    </row>
    <row r="1097" spans="1:43" ht="21" hidden="1" customHeight="1" x14ac:dyDescent="0.25">
      <c r="A1097" s="68" t="s">
        <v>4215</v>
      </c>
      <c r="B1097" s="25">
        <v>1854</v>
      </c>
      <c r="C1097" s="130" t="s">
        <v>378</v>
      </c>
      <c r="D1097" s="25">
        <v>1982</v>
      </c>
      <c r="E1097" s="108" t="s">
        <v>2932</v>
      </c>
      <c r="F1097" s="108" t="s">
        <v>2933</v>
      </c>
      <c r="G1097" s="30">
        <v>5</v>
      </c>
      <c r="H1097" s="30">
        <v>3</v>
      </c>
      <c r="I1097" s="137">
        <v>4534.3999999999996</v>
      </c>
      <c r="J1097" s="137">
        <v>3223.8</v>
      </c>
      <c r="K1097" s="137">
        <v>1913.2</v>
      </c>
      <c r="L1097" s="30">
        <v>138</v>
      </c>
      <c r="M1097" s="137">
        <f t="shared" si="260"/>
        <v>3162150.5</v>
      </c>
      <c r="N1097" s="137"/>
      <c r="O1097" s="137"/>
      <c r="P1097" s="137"/>
      <c r="Q1097" s="137">
        <f t="shared" si="261"/>
        <v>3162150.5</v>
      </c>
      <c r="R1097" s="137"/>
      <c r="S1097" s="30"/>
      <c r="T1097" s="137"/>
      <c r="U1097" s="137">
        <v>891.5</v>
      </c>
      <c r="V1097" s="137">
        <f>U1097*3547</f>
        <v>3162150.5</v>
      </c>
      <c r="W1097" s="137"/>
      <c r="X1097" s="137"/>
      <c r="Y1097" s="137"/>
      <c r="Z1097" s="137"/>
      <c r="AA1097" s="137"/>
      <c r="AB1097" s="137"/>
      <c r="AC1097" s="137"/>
      <c r="AD1097" s="137"/>
      <c r="AE1097" s="137"/>
      <c r="AF1097" s="137"/>
      <c r="AG1097" s="337">
        <v>2025</v>
      </c>
      <c r="AH1097" s="126"/>
      <c r="AI1097" s="126"/>
      <c r="AJ1097" s="134">
        <f t="shared" si="252"/>
        <v>1032</v>
      </c>
      <c r="AK1097" s="35" t="s">
        <v>153</v>
      </c>
      <c r="AL1097" s="134" t="str">
        <f t="shared" si="253"/>
        <v>1032.</v>
      </c>
      <c r="AM1097" s="140"/>
      <c r="AN1097" s="296"/>
      <c r="AO1097" s="193"/>
    </row>
    <row r="1098" spans="1:43" ht="22.5" hidden="1" customHeight="1" x14ac:dyDescent="0.25">
      <c r="A1098" s="68" t="s">
        <v>4216</v>
      </c>
      <c r="B1098" s="25">
        <v>1863</v>
      </c>
      <c r="C1098" s="36" t="s">
        <v>1555</v>
      </c>
      <c r="D1098" s="25">
        <v>1978</v>
      </c>
      <c r="E1098" s="108" t="s">
        <v>2932</v>
      </c>
      <c r="F1098" s="68" t="s">
        <v>2934</v>
      </c>
      <c r="G1098" s="30">
        <v>2</v>
      </c>
      <c r="H1098" s="30">
        <v>2</v>
      </c>
      <c r="I1098" s="137">
        <v>753.3</v>
      </c>
      <c r="J1098" s="137">
        <v>455.7</v>
      </c>
      <c r="K1098" s="137">
        <v>455.7</v>
      </c>
      <c r="L1098" s="30">
        <v>42</v>
      </c>
      <c r="M1098" s="137">
        <f t="shared" si="260"/>
        <v>2128200</v>
      </c>
      <c r="N1098" s="137"/>
      <c r="O1098" s="137"/>
      <c r="P1098" s="137"/>
      <c r="Q1098" s="137">
        <f t="shared" si="261"/>
        <v>2128200</v>
      </c>
      <c r="R1098" s="137"/>
      <c r="S1098" s="30"/>
      <c r="T1098" s="137"/>
      <c r="U1098" s="139">
        <v>600</v>
      </c>
      <c r="V1098" s="139">
        <f>U1098*3547</f>
        <v>2128200</v>
      </c>
      <c r="W1098" s="137"/>
      <c r="X1098" s="137"/>
      <c r="Y1098" s="137"/>
      <c r="Z1098" s="137"/>
      <c r="AA1098" s="137"/>
      <c r="AB1098" s="137"/>
      <c r="AC1098" s="336"/>
      <c r="AD1098" s="336"/>
      <c r="AE1098" s="137"/>
      <c r="AF1098" s="137"/>
      <c r="AG1098" s="337">
        <v>2025</v>
      </c>
      <c r="AH1098" s="126"/>
      <c r="AI1098" s="126"/>
      <c r="AJ1098" s="134">
        <f t="shared" si="252"/>
        <v>1033</v>
      </c>
      <c r="AK1098" s="35" t="s">
        <v>153</v>
      </c>
      <c r="AL1098" s="134" t="str">
        <f t="shared" si="253"/>
        <v>1033.</v>
      </c>
      <c r="AM1098" s="140"/>
      <c r="AN1098" s="296"/>
      <c r="AO1098" s="193"/>
    </row>
    <row r="1099" spans="1:43" ht="22.5" hidden="1" customHeight="1" x14ac:dyDescent="0.25">
      <c r="A1099" s="68" t="s">
        <v>4217</v>
      </c>
      <c r="B1099" s="25">
        <v>1865</v>
      </c>
      <c r="C1099" s="36" t="s">
        <v>1556</v>
      </c>
      <c r="D1099" s="25">
        <v>1984</v>
      </c>
      <c r="E1099" s="68" t="s">
        <v>2932</v>
      </c>
      <c r="F1099" s="68" t="s">
        <v>2934</v>
      </c>
      <c r="G1099" s="25">
        <v>2</v>
      </c>
      <c r="H1099" s="25">
        <v>3</v>
      </c>
      <c r="I1099" s="139">
        <v>836.5</v>
      </c>
      <c r="J1099" s="139">
        <v>481.5</v>
      </c>
      <c r="K1099" s="139">
        <v>481.5</v>
      </c>
      <c r="L1099" s="25">
        <v>51</v>
      </c>
      <c r="M1099" s="139">
        <f t="shared" si="260"/>
        <v>2305550</v>
      </c>
      <c r="N1099" s="139"/>
      <c r="O1099" s="139"/>
      <c r="P1099" s="139"/>
      <c r="Q1099" s="137">
        <f t="shared" si="261"/>
        <v>2305550</v>
      </c>
      <c r="R1099" s="139"/>
      <c r="S1099" s="25"/>
      <c r="T1099" s="139"/>
      <c r="U1099" s="139">
        <v>650</v>
      </c>
      <c r="V1099" s="139">
        <f>U1099*3547</f>
        <v>2305550</v>
      </c>
      <c r="W1099" s="139"/>
      <c r="X1099" s="139"/>
      <c r="Y1099" s="139"/>
      <c r="Z1099" s="139"/>
      <c r="AA1099" s="139"/>
      <c r="AB1099" s="139"/>
      <c r="AC1099" s="139"/>
      <c r="AD1099" s="139"/>
      <c r="AE1099" s="139"/>
      <c r="AF1099" s="139"/>
      <c r="AG1099" s="337">
        <v>2025</v>
      </c>
      <c r="AH1099" s="126"/>
      <c r="AI1099" s="126"/>
      <c r="AJ1099" s="134">
        <f t="shared" si="252"/>
        <v>1034</v>
      </c>
      <c r="AK1099" s="35" t="s">
        <v>153</v>
      </c>
      <c r="AL1099" s="134" t="str">
        <f t="shared" si="253"/>
        <v>1034.</v>
      </c>
      <c r="AM1099" s="140"/>
      <c r="AN1099" s="296"/>
      <c r="AO1099" s="193"/>
    </row>
    <row r="1100" spans="1:43" ht="22.5" hidden="1" customHeight="1" x14ac:dyDescent="0.25">
      <c r="A1100" s="68" t="s">
        <v>4218</v>
      </c>
      <c r="B1100" s="25">
        <v>1868</v>
      </c>
      <c r="C1100" s="36" t="s">
        <v>1558</v>
      </c>
      <c r="D1100" s="25">
        <v>1971</v>
      </c>
      <c r="E1100" s="108" t="s">
        <v>2932</v>
      </c>
      <c r="F1100" s="68" t="s">
        <v>2934</v>
      </c>
      <c r="G1100" s="30">
        <v>2</v>
      </c>
      <c r="H1100" s="30">
        <v>2</v>
      </c>
      <c r="I1100" s="137">
        <v>711.3</v>
      </c>
      <c r="J1100" s="137">
        <v>460.9</v>
      </c>
      <c r="K1100" s="137">
        <v>460.9</v>
      </c>
      <c r="L1100" s="30">
        <v>45</v>
      </c>
      <c r="M1100" s="139">
        <f t="shared" si="260"/>
        <v>7746636</v>
      </c>
      <c r="N1100" s="139"/>
      <c r="O1100" s="139"/>
      <c r="P1100" s="139"/>
      <c r="Q1100" s="137">
        <f t="shared" si="261"/>
        <v>7746636</v>
      </c>
      <c r="R1100" s="139">
        <v>975936</v>
      </c>
      <c r="S1100" s="25"/>
      <c r="T1100" s="139"/>
      <c r="U1100" s="139">
        <v>900</v>
      </c>
      <c r="V1100" s="139">
        <f>U1100*7523</f>
        <v>6770700</v>
      </c>
      <c r="W1100" s="139"/>
      <c r="X1100" s="139"/>
      <c r="Y1100" s="139"/>
      <c r="Z1100" s="139"/>
      <c r="AA1100" s="139"/>
      <c r="AB1100" s="139"/>
      <c r="AC1100" s="139"/>
      <c r="AD1100" s="139"/>
      <c r="AE1100" s="139"/>
      <c r="AF1100" s="139"/>
      <c r="AG1100" s="337">
        <v>2025</v>
      </c>
      <c r="AH1100" s="126" t="s">
        <v>3052</v>
      </c>
      <c r="AI1100" s="126"/>
      <c r="AJ1100" s="134">
        <f t="shared" si="252"/>
        <v>1035</v>
      </c>
      <c r="AK1100" s="35" t="s">
        <v>153</v>
      </c>
      <c r="AL1100" s="134" t="str">
        <f t="shared" si="253"/>
        <v>1035.</v>
      </c>
      <c r="AM1100" s="140"/>
      <c r="AN1100" s="296"/>
      <c r="AO1100" s="193"/>
    </row>
    <row r="1101" spans="1:43" ht="22.5" hidden="1" customHeight="1" x14ac:dyDescent="0.25">
      <c r="A1101" s="68" t="s">
        <v>4219</v>
      </c>
      <c r="B1101" s="25">
        <v>1870</v>
      </c>
      <c r="C1101" s="36" t="s">
        <v>1559</v>
      </c>
      <c r="D1101" s="25">
        <v>1967</v>
      </c>
      <c r="E1101" s="68" t="s">
        <v>2932</v>
      </c>
      <c r="F1101" s="68" t="s">
        <v>2933</v>
      </c>
      <c r="G1101" s="25">
        <v>5</v>
      </c>
      <c r="H1101" s="25">
        <v>3</v>
      </c>
      <c r="I1101" s="139">
        <v>2815.6</v>
      </c>
      <c r="J1101" s="139">
        <v>2075.3000000000002</v>
      </c>
      <c r="K1101" s="139">
        <v>2075.3000000000002</v>
      </c>
      <c r="L1101" s="25">
        <v>139</v>
      </c>
      <c r="M1101" s="137">
        <f t="shared" si="260"/>
        <v>1833799</v>
      </c>
      <c r="N1101" s="137"/>
      <c r="O1101" s="137"/>
      <c r="P1101" s="137"/>
      <c r="Q1101" s="137">
        <f t="shared" si="261"/>
        <v>1833799</v>
      </c>
      <c r="R1101" s="137"/>
      <c r="S1101" s="30"/>
      <c r="T1101" s="137"/>
      <c r="U1101" s="139">
        <v>517</v>
      </c>
      <c r="V1101" s="139">
        <f>U1101*3547</f>
        <v>1833799</v>
      </c>
      <c r="W1101" s="137"/>
      <c r="X1101" s="137"/>
      <c r="Y1101" s="137"/>
      <c r="Z1101" s="137"/>
      <c r="AA1101" s="137"/>
      <c r="AB1101" s="137"/>
      <c r="AC1101" s="336"/>
      <c r="AD1101" s="336"/>
      <c r="AE1101" s="137"/>
      <c r="AF1101" s="137"/>
      <c r="AG1101" s="337">
        <v>2025</v>
      </c>
      <c r="AH1101" s="126"/>
      <c r="AI1101" s="126"/>
      <c r="AJ1101" s="134">
        <f>MAX(AJ1098:AJ1100)+1</f>
        <v>1036</v>
      </c>
      <c r="AK1101" s="35" t="s">
        <v>153</v>
      </c>
      <c r="AL1101" s="134" t="str">
        <f t="shared" si="253"/>
        <v>1036.</v>
      </c>
      <c r="AM1101" s="140"/>
      <c r="AN1101" s="296"/>
      <c r="AO1101" s="193"/>
    </row>
    <row r="1102" spans="1:43" ht="22.5" hidden="1" customHeight="1" x14ac:dyDescent="0.25">
      <c r="A1102" s="68" t="s">
        <v>4220</v>
      </c>
      <c r="B1102" s="25">
        <v>1871</v>
      </c>
      <c r="C1102" s="130" t="s">
        <v>382</v>
      </c>
      <c r="D1102" s="25">
        <v>1969</v>
      </c>
      <c r="E1102" s="108" t="s">
        <v>2932</v>
      </c>
      <c r="F1102" s="108" t="s">
        <v>2933</v>
      </c>
      <c r="G1102" s="30">
        <v>5</v>
      </c>
      <c r="H1102" s="30">
        <v>3</v>
      </c>
      <c r="I1102" s="137">
        <v>2764</v>
      </c>
      <c r="J1102" s="137">
        <v>2080.8000000000002</v>
      </c>
      <c r="K1102" s="137">
        <v>1987.9</v>
      </c>
      <c r="L1102" s="30">
        <v>101</v>
      </c>
      <c r="M1102" s="137">
        <f t="shared" si="260"/>
        <v>1865722</v>
      </c>
      <c r="N1102" s="137"/>
      <c r="O1102" s="137"/>
      <c r="P1102" s="137"/>
      <c r="Q1102" s="137">
        <f t="shared" si="261"/>
        <v>1865722</v>
      </c>
      <c r="R1102" s="137"/>
      <c r="S1102" s="30"/>
      <c r="T1102" s="137"/>
      <c r="U1102" s="137">
        <v>526</v>
      </c>
      <c r="V1102" s="137">
        <f>U1102*3547</f>
        <v>1865722</v>
      </c>
      <c r="W1102" s="137"/>
      <c r="X1102" s="137"/>
      <c r="Y1102" s="137"/>
      <c r="Z1102" s="137"/>
      <c r="AA1102" s="137"/>
      <c r="AB1102" s="137"/>
      <c r="AC1102" s="137"/>
      <c r="AD1102" s="137"/>
      <c r="AE1102" s="137"/>
      <c r="AF1102" s="137"/>
      <c r="AG1102" s="337">
        <v>2025</v>
      </c>
      <c r="AH1102" s="126"/>
      <c r="AI1102" s="126"/>
      <c r="AJ1102" s="134">
        <f>MAX(AJ1099:AJ1101)+1</f>
        <v>1037</v>
      </c>
      <c r="AK1102" s="35" t="s">
        <v>153</v>
      </c>
      <c r="AL1102" s="134" t="str">
        <f t="shared" si="253"/>
        <v>1037.</v>
      </c>
      <c r="AM1102" s="140"/>
      <c r="AN1102" s="296"/>
      <c r="AO1102" s="193"/>
    </row>
    <row r="1103" spans="1:43" ht="22.5" hidden="1" customHeight="1" x14ac:dyDescent="0.25">
      <c r="A1103" s="68" t="s">
        <v>4221</v>
      </c>
      <c r="B1103" s="25">
        <v>1872</v>
      </c>
      <c r="C1103" s="36" t="s">
        <v>446</v>
      </c>
      <c r="D1103" s="25">
        <v>1975</v>
      </c>
      <c r="E1103" s="68" t="s">
        <v>2932</v>
      </c>
      <c r="F1103" s="68" t="s">
        <v>2933</v>
      </c>
      <c r="G1103" s="25">
        <v>5</v>
      </c>
      <c r="H1103" s="25">
        <v>4</v>
      </c>
      <c r="I1103" s="139">
        <v>4534.6000000000004</v>
      </c>
      <c r="J1103" s="137">
        <v>3398.4</v>
      </c>
      <c r="K1103" s="139">
        <v>3398.4</v>
      </c>
      <c r="L1103" s="25">
        <v>186</v>
      </c>
      <c r="M1103" s="139">
        <f t="shared" si="260"/>
        <v>8577936</v>
      </c>
      <c r="N1103" s="139"/>
      <c r="O1103" s="139"/>
      <c r="P1103" s="139"/>
      <c r="Q1103" s="137">
        <f t="shared" si="261"/>
        <v>8577936</v>
      </c>
      <c r="R1103" s="139">
        <f>6335160+2242776</f>
        <v>8577936</v>
      </c>
      <c r="S1103" s="25"/>
      <c r="T1103" s="139"/>
      <c r="U1103" s="139"/>
      <c r="V1103" s="139"/>
      <c r="W1103" s="139"/>
      <c r="X1103" s="139"/>
      <c r="Y1103" s="139"/>
      <c r="Z1103" s="139"/>
      <c r="AA1103" s="139"/>
      <c r="AB1103" s="139"/>
      <c r="AC1103" s="139"/>
      <c r="AD1103" s="139"/>
      <c r="AE1103" s="139"/>
      <c r="AF1103" s="139"/>
      <c r="AG1103" s="337">
        <v>2025</v>
      </c>
      <c r="AH1103" s="126" t="s">
        <v>3058</v>
      </c>
      <c r="AI1103" s="126"/>
      <c r="AJ1103" s="134">
        <f>MAX(AJ1100:AJ1102)+1</f>
        <v>1038</v>
      </c>
      <c r="AK1103" s="35" t="s">
        <v>153</v>
      </c>
      <c r="AL1103" s="134" t="str">
        <f t="shared" si="253"/>
        <v>1038.</v>
      </c>
      <c r="AM1103" s="140"/>
      <c r="AN1103" s="35"/>
      <c r="AO1103" s="193"/>
    </row>
    <row r="1104" spans="1:43" ht="22.5" hidden="1" customHeight="1" x14ac:dyDescent="0.25">
      <c r="A1104" s="68" t="s">
        <v>4222</v>
      </c>
      <c r="B1104" s="25">
        <v>1877</v>
      </c>
      <c r="C1104" s="130" t="s">
        <v>384</v>
      </c>
      <c r="D1104" s="25">
        <v>1984</v>
      </c>
      <c r="E1104" s="108" t="s">
        <v>2932</v>
      </c>
      <c r="F1104" s="108" t="s">
        <v>2933</v>
      </c>
      <c r="G1104" s="30">
        <v>3</v>
      </c>
      <c r="H1104" s="30">
        <v>2</v>
      </c>
      <c r="I1104" s="137">
        <v>1203.5999999999999</v>
      </c>
      <c r="J1104" s="137">
        <v>834.4</v>
      </c>
      <c r="K1104" s="137">
        <v>834.4</v>
      </c>
      <c r="L1104" s="30">
        <v>37</v>
      </c>
      <c r="M1104" s="137">
        <f t="shared" si="260"/>
        <v>1301749</v>
      </c>
      <c r="N1104" s="137"/>
      <c r="O1104" s="137"/>
      <c r="P1104" s="137"/>
      <c r="Q1104" s="137">
        <f t="shared" si="261"/>
        <v>1301749</v>
      </c>
      <c r="R1104" s="137"/>
      <c r="S1104" s="30"/>
      <c r="T1104" s="137"/>
      <c r="U1104" s="137">
        <v>367</v>
      </c>
      <c r="V1104" s="137">
        <f>U1104*3547</f>
        <v>1301749</v>
      </c>
      <c r="W1104" s="137"/>
      <c r="X1104" s="137"/>
      <c r="Y1104" s="137"/>
      <c r="Z1104" s="137"/>
      <c r="AA1104" s="137"/>
      <c r="AB1104" s="137"/>
      <c r="AC1104" s="137"/>
      <c r="AD1104" s="137"/>
      <c r="AE1104" s="137"/>
      <c r="AF1104" s="137"/>
      <c r="AG1104" s="337">
        <v>2025</v>
      </c>
      <c r="AH1104" s="126"/>
      <c r="AI1104" s="126"/>
      <c r="AJ1104" s="134">
        <f>MAX(AJ1012:AJ1103)+1</f>
        <v>1039</v>
      </c>
      <c r="AK1104" s="35" t="s">
        <v>153</v>
      </c>
      <c r="AL1104" s="134" t="str">
        <f t="shared" si="253"/>
        <v>1039.</v>
      </c>
      <c r="AM1104" s="140"/>
      <c r="AN1104" s="296"/>
      <c r="AO1104" s="193"/>
    </row>
    <row r="1105" spans="1:41" ht="22.5" hidden="1" customHeight="1" x14ac:dyDescent="0.25">
      <c r="A1105" s="68" t="s">
        <v>4223</v>
      </c>
      <c r="B1105" s="25">
        <v>1880</v>
      </c>
      <c r="C1105" s="36" t="s">
        <v>447</v>
      </c>
      <c r="D1105" s="25">
        <v>1966</v>
      </c>
      <c r="E1105" s="68" t="s">
        <v>2932</v>
      </c>
      <c r="F1105" s="68" t="s">
        <v>2934</v>
      </c>
      <c r="G1105" s="25">
        <v>3</v>
      </c>
      <c r="H1105" s="25">
        <v>2</v>
      </c>
      <c r="I1105" s="139">
        <v>1480.9</v>
      </c>
      <c r="J1105" s="137">
        <v>958.7</v>
      </c>
      <c r="K1105" s="139">
        <v>958.7</v>
      </c>
      <c r="L1105" s="25">
        <v>41</v>
      </c>
      <c r="M1105" s="139">
        <f t="shared" si="260"/>
        <v>2339136</v>
      </c>
      <c r="N1105" s="139"/>
      <c r="O1105" s="139"/>
      <c r="P1105" s="139"/>
      <c r="Q1105" s="137">
        <f t="shared" si="261"/>
        <v>2339136</v>
      </c>
      <c r="R1105" s="139">
        <v>2339136</v>
      </c>
      <c r="S1105" s="25"/>
      <c r="T1105" s="139"/>
      <c r="U1105" s="139"/>
      <c r="V1105" s="139"/>
      <c r="W1105" s="139"/>
      <c r="X1105" s="139"/>
      <c r="Y1105" s="139"/>
      <c r="Z1105" s="139"/>
      <c r="AA1105" s="139"/>
      <c r="AB1105" s="139"/>
      <c r="AC1105" s="139"/>
      <c r="AD1105" s="139"/>
      <c r="AE1105" s="139"/>
      <c r="AF1105" s="139"/>
      <c r="AG1105" s="337">
        <v>2025</v>
      </c>
      <c r="AH1105" s="126" t="s">
        <v>3050</v>
      </c>
      <c r="AI1105" s="126"/>
      <c r="AJ1105" s="134">
        <f t="shared" si="252"/>
        <v>1040</v>
      </c>
      <c r="AK1105" s="35" t="s">
        <v>153</v>
      </c>
      <c r="AL1105" s="134" t="str">
        <f t="shared" si="253"/>
        <v>1040.</v>
      </c>
      <c r="AM1105" s="140"/>
      <c r="AN1105" s="35"/>
      <c r="AO1105" s="193"/>
    </row>
    <row r="1106" spans="1:41" ht="22.5" hidden="1" customHeight="1" x14ac:dyDescent="0.25">
      <c r="A1106" s="68" t="s">
        <v>4224</v>
      </c>
      <c r="B1106" s="25">
        <v>1881</v>
      </c>
      <c r="C1106" s="37" t="s">
        <v>500</v>
      </c>
      <c r="D1106" s="25">
        <v>1984</v>
      </c>
      <c r="E1106" s="68" t="s">
        <v>2932</v>
      </c>
      <c r="F1106" s="68" t="s">
        <v>2934</v>
      </c>
      <c r="G1106" s="25">
        <v>3</v>
      </c>
      <c r="H1106" s="25">
        <v>2</v>
      </c>
      <c r="I1106" s="139">
        <v>1493.1</v>
      </c>
      <c r="J1106" s="137">
        <v>1023.1</v>
      </c>
      <c r="K1106" s="139">
        <v>1023.1</v>
      </c>
      <c r="L1106" s="25">
        <v>53</v>
      </c>
      <c r="M1106" s="139">
        <f t="shared" si="260"/>
        <v>1702560</v>
      </c>
      <c r="N1106" s="139"/>
      <c r="O1106" s="139"/>
      <c r="P1106" s="139"/>
      <c r="Q1106" s="137">
        <f t="shared" si="261"/>
        <v>1702560</v>
      </c>
      <c r="R1106" s="139"/>
      <c r="S1106" s="25"/>
      <c r="T1106" s="139"/>
      <c r="U1106" s="139">
        <v>480</v>
      </c>
      <c r="V1106" s="139">
        <f>U1106*3547</f>
        <v>1702560</v>
      </c>
      <c r="W1106" s="139"/>
      <c r="X1106" s="139"/>
      <c r="Y1106" s="139"/>
      <c r="Z1106" s="139"/>
      <c r="AA1106" s="139"/>
      <c r="AB1106" s="139"/>
      <c r="AC1106" s="139"/>
      <c r="AD1106" s="139"/>
      <c r="AE1106" s="139"/>
      <c r="AF1106" s="137"/>
      <c r="AG1106" s="337">
        <v>2025</v>
      </c>
      <c r="AH1106" s="126"/>
      <c r="AI1106" s="126"/>
      <c r="AJ1106" s="134">
        <f t="shared" si="252"/>
        <v>1041</v>
      </c>
      <c r="AK1106" s="35" t="s">
        <v>153</v>
      </c>
      <c r="AL1106" s="134" t="str">
        <f t="shared" si="253"/>
        <v>1041.</v>
      </c>
      <c r="AM1106" s="140"/>
      <c r="AN1106" s="296"/>
      <c r="AO1106" s="193"/>
    </row>
    <row r="1107" spans="1:41" ht="22.5" hidden="1" customHeight="1" x14ac:dyDescent="0.25">
      <c r="A1107" s="68" t="s">
        <v>4225</v>
      </c>
      <c r="B1107" s="25">
        <v>1883</v>
      </c>
      <c r="C1107" s="36" t="s">
        <v>448</v>
      </c>
      <c r="D1107" s="25">
        <v>1963</v>
      </c>
      <c r="E1107" s="68" t="s">
        <v>2932</v>
      </c>
      <c r="F1107" s="68" t="s">
        <v>2934</v>
      </c>
      <c r="G1107" s="25">
        <v>4</v>
      </c>
      <c r="H1107" s="25">
        <v>2</v>
      </c>
      <c r="I1107" s="139">
        <v>1259.5999999999999</v>
      </c>
      <c r="J1107" s="137">
        <v>826.8</v>
      </c>
      <c r="K1107" s="139">
        <v>826.8</v>
      </c>
      <c r="L1107" s="25">
        <v>51</v>
      </c>
      <c r="M1107" s="139">
        <f t="shared" si="260"/>
        <v>2993748</v>
      </c>
      <c r="N1107" s="139"/>
      <c r="O1107" s="139"/>
      <c r="P1107" s="139"/>
      <c r="Q1107" s="137">
        <f t="shared" si="261"/>
        <v>2993748</v>
      </c>
      <c r="R1107" s="139"/>
      <c r="S1107" s="25"/>
      <c r="T1107" s="139"/>
      <c r="U1107" s="139"/>
      <c r="V1107" s="139"/>
      <c r="W1107" s="139"/>
      <c r="X1107" s="139"/>
      <c r="Y1107" s="139">
        <v>951</v>
      </c>
      <c r="Z1107" s="139">
        <f>Y1107*3148</f>
        <v>2993748</v>
      </c>
      <c r="AA1107" s="139"/>
      <c r="AB1107" s="139"/>
      <c r="AC1107" s="139"/>
      <c r="AD1107" s="139"/>
      <c r="AE1107" s="139"/>
      <c r="AF1107" s="139"/>
      <c r="AG1107" s="337">
        <v>2025</v>
      </c>
      <c r="AH1107" s="126"/>
      <c r="AI1107" s="126"/>
      <c r="AJ1107" s="134">
        <f t="shared" si="252"/>
        <v>1042</v>
      </c>
      <c r="AK1107" s="35" t="s">
        <v>153</v>
      </c>
      <c r="AL1107" s="134" t="str">
        <f t="shared" si="253"/>
        <v>1042.</v>
      </c>
      <c r="AM1107" s="140"/>
      <c r="AN1107" s="35"/>
      <c r="AO1107" s="193"/>
    </row>
    <row r="1108" spans="1:41" ht="22.5" hidden="1" customHeight="1" x14ac:dyDescent="0.25">
      <c r="A1108" s="68" t="s">
        <v>4226</v>
      </c>
      <c r="B1108" s="25">
        <v>1899</v>
      </c>
      <c r="C1108" s="36" t="s">
        <v>3122</v>
      </c>
      <c r="D1108" s="25">
        <v>1980</v>
      </c>
      <c r="E1108" s="68" t="s">
        <v>2932</v>
      </c>
      <c r="F1108" s="68" t="s">
        <v>2934</v>
      </c>
      <c r="G1108" s="25">
        <v>2</v>
      </c>
      <c r="H1108" s="25">
        <v>2</v>
      </c>
      <c r="I1108" s="139">
        <v>776.6</v>
      </c>
      <c r="J1108" s="139">
        <v>452.7</v>
      </c>
      <c r="K1108" s="139">
        <v>452.7</v>
      </c>
      <c r="L1108" s="25">
        <v>45</v>
      </c>
      <c r="M1108" s="139">
        <f t="shared" si="260"/>
        <v>1377556</v>
      </c>
      <c r="N1108" s="139"/>
      <c r="O1108" s="139"/>
      <c r="P1108" s="139"/>
      <c r="Q1108" s="137">
        <f t="shared" si="261"/>
        <v>1377556</v>
      </c>
      <c r="R1108" s="139">
        <v>1377556</v>
      </c>
      <c r="S1108" s="25"/>
      <c r="T1108" s="139"/>
      <c r="U1108" s="139"/>
      <c r="V1108" s="139"/>
      <c r="W1108" s="139"/>
      <c r="X1108" s="139"/>
      <c r="Y1108" s="139"/>
      <c r="Z1108" s="139"/>
      <c r="AA1108" s="139"/>
      <c r="AB1108" s="139"/>
      <c r="AC1108" s="139"/>
      <c r="AD1108" s="139"/>
      <c r="AE1108" s="139"/>
      <c r="AF1108" s="139"/>
      <c r="AG1108" s="337">
        <v>2025</v>
      </c>
      <c r="AH1108" s="126" t="s">
        <v>3048</v>
      </c>
      <c r="AI1108" s="126"/>
      <c r="AJ1108" s="134">
        <f t="shared" si="252"/>
        <v>1043</v>
      </c>
      <c r="AK1108" s="35" t="s">
        <v>153</v>
      </c>
      <c r="AL1108" s="134" t="str">
        <f t="shared" si="253"/>
        <v>1043.</v>
      </c>
      <c r="AM1108" s="140"/>
      <c r="AN1108" s="296"/>
      <c r="AO1108" s="193"/>
    </row>
    <row r="1109" spans="1:41" ht="22.5" hidden="1" customHeight="1" x14ac:dyDescent="0.25">
      <c r="A1109" s="68" t="s">
        <v>4227</v>
      </c>
      <c r="B1109" s="25">
        <v>1900</v>
      </c>
      <c r="C1109" s="36" t="s">
        <v>3123</v>
      </c>
      <c r="D1109" s="25">
        <v>1980</v>
      </c>
      <c r="E1109" s="68" t="s">
        <v>2932</v>
      </c>
      <c r="F1109" s="68" t="s">
        <v>2934</v>
      </c>
      <c r="G1109" s="25">
        <v>2</v>
      </c>
      <c r="H1109" s="25">
        <v>2</v>
      </c>
      <c r="I1109" s="139">
        <v>771.1</v>
      </c>
      <c r="J1109" s="139">
        <v>337.7</v>
      </c>
      <c r="K1109" s="139">
        <v>337.7</v>
      </c>
      <c r="L1109" s="25">
        <v>45</v>
      </c>
      <c r="M1109" s="139">
        <f t="shared" si="260"/>
        <v>1106046</v>
      </c>
      <c r="N1109" s="139"/>
      <c r="O1109" s="139"/>
      <c r="P1109" s="139"/>
      <c r="Q1109" s="137">
        <f t="shared" si="261"/>
        <v>1106046</v>
      </c>
      <c r="R1109" s="139">
        <v>1106046</v>
      </c>
      <c r="S1109" s="25"/>
      <c r="T1109" s="139"/>
      <c r="U1109" s="139"/>
      <c r="V1109" s="139"/>
      <c r="W1109" s="139"/>
      <c r="X1109" s="139"/>
      <c r="Y1109" s="139"/>
      <c r="Z1109" s="139"/>
      <c r="AA1109" s="139"/>
      <c r="AB1109" s="139"/>
      <c r="AC1109" s="139"/>
      <c r="AD1109" s="139"/>
      <c r="AE1109" s="139"/>
      <c r="AF1109" s="139"/>
      <c r="AG1109" s="337">
        <v>2025</v>
      </c>
      <c r="AH1109" s="126" t="s">
        <v>3048</v>
      </c>
      <c r="AI1109" s="126"/>
      <c r="AJ1109" s="134">
        <f t="shared" si="252"/>
        <v>1044</v>
      </c>
      <c r="AK1109" s="35" t="s">
        <v>153</v>
      </c>
      <c r="AL1109" s="134" t="str">
        <f t="shared" si="253"/>
        <v>1044.</v>
      </c>
      <c r="AM1109" s="140"/>
      <c r="AN1109" s="296"/>
      <c r="AO1109" s="193"/>
    </row>
    <row r="1110" spans="1:41" ht="22.5" hidden="1" customHeight="1" x14ac:dyDescent="0.25">
      <c r="A1110" s="68" t="s">
        <v>4228</v>
      </c>
      <c r="B1110" s="25">
        <v>1922</v>
      </c>
      <c r="C1110" s="36" t="s">
        <v>1572</v>
      </c>
      <c r="D1110" s="25">
        <v>1963</v>
      </c>
      <c r="E1110" s="108" t="s">
        <v>2932</v>
      </c>
      <c r="F1110" s="68" t="s">
        <v>2934</v>
      </c>
      <c r="G1110" s="30">
        <v>2</v>
      </c>
      <c r="H1110" s="30">
        <v>1</v>
      </c>
      <c r="I1110" s="137">
        <v>419.8</v>
      </c>
      <c r="J1110" s="137">
        <v>378.4</v>
      </c>
      <c r="K1110" s="137">
        <v>378.4</v>
      </c>
      <c r="L1110" s="30">
        <v>33</v>
      </c>
      <c r="M1110" s="139">
        <f t="shared" si="260"/>
        <v>459816</v>
      </c>
      <c r="N1110" s="139"/>
      <c r="O1110" s="139"/>
      <c r="P1110" s="139"/>
      <c r="Q1110" s="137">
        <f t="shared" si="261"/>
        <v>459816</v>
      </c>
      <c r="R1110" s="139">
        <v>459816</v>
      </c>
      <c r="S1110" s="25"/>
      <c r="T1110" s="139"/>
      <c r="U1110" s="139"/>
      <c r="V1110" s="139"/>
      <c r="W1110" s="139"/>
      <c r="X1110" s="139"/>
      <c r="Y1110" s="139"/>
      <c r="Z1110" s="139"/>
      <c r="AA1110" s="139"/>
      <c r="AB1110" s="139"/>
      <c r="AC1110" s="139"/>
      <c r="AD1110" s="139"/>
      <c r="AE1110" s="139"/>
      <c r="AF1110" s="139"/>
      <c r="AG1110" s="337">
        <v>2025</v>
      </c>
      <c r="AH1110" s="126" t="s">
        <v>3052</v>
      </c>
      <c r="AI1110" s="126"/>
      <c r="AJ1110" s="134">
        <f t="shared" si="252"/>
        <v>1045</v>
      </c>
      <c r="AK1110" s="35" t="s">
        <v>153</v>
      </c>
      <c r="AL1110" s="134" t="str">
        <f t="shared" si="253"/>
        <v>1045.</v>
      </c>
      <c r="AM1110" s="140"/>
      <c r="AN1110" s="296"/>
      <c r="AO1110" s="193"/>
    </row>
    <row r="1111" spans="1:41" ht="22.5" hidden="1" customHeight="1" x14ac:dyDescent="0.25">
      <c r="A1111" s="68" t="s">
        <v>4229</v>
      </c>
      <c r="B1111" s="25">
        <v>1924</v>
      </c>
      <c r="C1111" s="36" t="s">
        <v>1573</v>
      </c>
      <c r="D1111" s="25">
        <v>1985</v>
      </c>
      <c r="E1111" s="68" t="s">
        <v>2932</v>
      </c>
      <c r="F1111" s="68" t="s">
        <v>2934</v>
      </c>
      <c r="G1111" s="25">
        <v>2</v>
      </c>
      <c r="H1111" s="25">
        <v>3</v>
      </c>
      <c r="I1111" s="139">
        <v>1019.1</v>
      </c>
      <c r="J1111" s="139">
        <v>3253.6</v>
      </c>
      <c r="K1111" s="139">
        <v>545.29999999999995</v>
      </c>
      <c r="L1111" s="25">
        <v>42</v>
      </c>
      <c r="M1111" s="137">
        <f t="shared" si="260"/>
        <v>7853058</v>
      </c>
      <c r="N1111" s="137"/>
      <c r="O1111" s="137"/>
      <c r="P1111" s="137"/>
      <c r="Q1111" s="137">
        <f t="shared" si="261"/>
        <v>7853058</v>
      </c>
      <c r="R1111" s="137"/>
      <c r="S1111" s="30"/>
      <c r="T1111" s="137"/>
      <c r="U1111" s="139">
        <v>2214</v>
      </c>
      <c r="V1111" s="139">
        <f>U1111*3547</f>
        <v>7853058</v>
      </c>
      <c r="W1111" s="137"/>
      <c r="X1111" s="137"/>
      <c r="Y1111" s="137"/>
      <c r="Z1111" s="137"/>
      <c r="AA1111" s="137"/>
      <c r="AB1111" s="137"/>
      <c r="AC1111" s="139"/>
      <c r="AD1111" s="139"/>
      <c r="AE1111" s="137"/>
      <c r="AF1111" s="137"/>
      <c r="AG1111" s="337">
        <v>2025</v>
      </c>
      <c r="AH1111" s="126"/>
      <c r="AI1111" s="126"/>
      <c r="AJ1111" s="134">
        <f t="shared" si="252"/>
        <v>1046</v>
      </c>
      <c r="AK1111" s="35" t="s">
        <v>153</v>
      </c>
      <c r="AL1111" s="134" t="str">
        <f t="shared" si="253"/>
        <v>1046.</v>
      </c>
      <c r="AM1111" s="140"/>
      <c r="AN1111" s="296"/>
      <c r="AO1111" s="193"/>
    </row>
    <row r="1112" spans="1:41" ht="22.5" hidden="1" customHeight="1" x14ac:dyDescent="0.25">
      <c r="A1112" s="68" t="s">
        <v>4230</v>
      </c>
      <c r="B1112" s="25">
        <v>1925</v>
      </c>
      <c r="C1112" s="36" t="s">
        <v>1574</v>
      </c>
      <c r="D1112" s="25">
        <v>1987</v>
      </c>
      <c r="E1112" s="68" t="s">
        <v>2932</v>
      </c>
      <c r="F1112" s="68" t="s">
        <v>2934</v>
      </c>
      <c r="G1112" s="25">
        <v>4</v>
      </c>
      <c r="H1112" s="25">
        <v>1</v>
      </c>
      <c r="I1112" s="139">
        <v>899.2</v>
      </c>
      <c r="J1112" s="139">
        <v>780</v>
      </c>
      <c r="K1112" s="139">
        <v>780</v>
      </c>
      <c r="L1112" s="25">
        <v>42</v>
      </c>
      <c r="M1112" s="137">
        <f t="shared" si="260"/>
        <v>3234890</v>
      </c>
      <c r="N1112" s="137"/>
      <c r="O1112" s="137"/>
      <c r="P1112" s="137"/>
      <c r="Q1112" s="137">
        <f t="shared" si="261"/>
        <v>3234890</v>
      </c>
      <c r="R1112" s="137"/>
      <c r="S1112" s="30"/>
      <c r="T1112" s="137"/>
      <c r="U1112" s="139">
        <v>430</v>
      </c>
      <c r="V1112" s="139">
        <f>U1112*7523</f>
        <v>3234890</v>
      </c>
      <c r="W1112" s="137"/>
      <c r="X1112" s="137"/>
      <c r="Y1112" s="137"/>
      <c r="Z1112" s="137"/>
      <c r="AA1112" s="137"/>
      <c r="AB1112" s="137"/>
      <c r="AC1112" s="336"/>
      <c r="AD1112" s="336"/>
      <c r="AE1112" s="137"/>
      <c r="AF1112" s="137"/>
      <c r="AG1112" s="337">
        <v>2025</v>
      </c>
      <c r="AH1112" s="126"/>
      <c r="AI1112" s="126"/>
      <c r="AJ1112" s="134">
        <f t="shared" si="252"/>
        <v>1047</v>
      </c>
      <c r="AK1112" s="35" t="s">
        <v>153</v>
      </c>
      <c r="AL1112" s="134" t="str">
        <f t="shared" si="253"/>
        <v>1047.</v>
      </c>
      <c r="AM1112" s="140"/>
      <c r="AN1112" s="296"/>
      <c r="AO1112" s="193"/>
    </row>
    <row r="1113" spans="1:41" ht="22.5" hidden="1" customHeight="1" x14ac:dyDescent="0.25">
      <c r="A1113" s="68" t="s">
        <v>4231</v>
      </c>
      <c r="B1113" s="25">
        <v>1928</v>
      </c>
      <c r="C1113" s="36" t="s">
        <v>1577</v>
      </c>
      <c r="D1113" s="25">
        <v>1984</v>
      </c>
      <c r="E1113" s="68" t="s">
        <v>2932</v>
      </c>
      <c r="F1113" s="68" t="s">
        <v>2934</v>
      </c>
      <c r="G1113" s="25">
        <v>3</v>
      </c>
      <c r="H1113" s="25">
        <v>5</v>
      </c>
      <c r="I1113" s="139">
        <v>3246</v>
      </c>
      <c r="J1113" s="139">
        <v>3017.2</v>
      </c>
      <c r="K1113" s="139">
        <v>3017.2</v>
      </c>
      <c r="L1113" s="25">
        <v>194</v>
      </c>
      <c r="M1113" s="139">
        <f t="shared" si="260"/>
        <v>5348876</v>
      </c>
      <c r="N1113" s="139"/>
      <c r="O1113" s="139"/>
      <c r="P1113" s="139"/>
      <c r="Q1113" s="137">
        <f t="shared" si="261"/>
        <v>5348876</v>
      </c>
      <c r="R1113" s="139"/>
      <c r="S1113" s="25"/>
      <c r="T1113" s="139"/>
      <c r="U1113" s="139">
        <v>1508</v>
      </c>
      <c r="V1113" s="139">
        <f>U1113*3547</f>
        <v>5348876</v>
      </c>
      <c r="W1113" s="139"/>
      <c r="X1113" s="139"/>
      <c r="Y1113" s="139"/>
      <c r="Z1113" s="139"/>
      <c r="AA1113" s="139"/>
      <c r="AB1113" s="139"/>
      <c r="AC1113" s="139"/>
      <c r="AD1113" s="139"/>
      <c r="AE1113" s="139"/>
      <c r="AF1113" s="139"/>
      <c r="AG1113" s="337">
        <v>2025</v>
      </c>
      <c r="AH1113" s="126"/>
      <c r="AI1113" s="126"/>
      <c r="AJ1113" s="134">
        <f t="shared" si="252"/>
        <v>1048</v>
      </c>
      <c r="AK1113" s="35" t="s">
        <v>153</v>
      </c>
      <c r="AL1113" s="134" t="str">
        <f t="shared" si="253"/>
        <v>1048.</v>
      </c>
      <c r="AM1113" s="140"/>
      <c r="AN1113" s="296"/>
      <c r="AO1113" s="193"/>
    </row>
    <row r="1114" spans="1:41" ht="22.5" hidden="1" customHeight="1" x14ac:dyDescent="0.25">
      <c r="A1114" s="68" t="s">
        <v>4232</v>
      </c>
      <c r="B1114" s="25">
        <v>1929</v>
      </c>
      <c r="C1114" s="37" t="s">
        <v>1099</v>
      </c>
      <c r="D1114" s="25">
        <v>1985</v>
      </c>
      <c r="E1114" s="68" t="s">
        <v>2932</v>
      </c>
      <c r="F1114" s="68" t="s">
        <v>2934</v>
      </c>
      <c r="G1114" s="25">
        <v>3</v>
      </c>
      <c r="H1114" s="25">
        <v>3</v>
      </c>
      <c r="I1114" s="139">
        <v>3161.5</v>
      </c>
      <c r="J1114" s="137">
        <v>2970.7</v>
      </c>
      <c r="K1114" s="139">
        <v>2970.7</v>
      </c>
      <c r="L1114" s="25">
        <v>168</v>
      </c>
      <c r="M1114" s="139">
        <f t="shared" si="260"/>
        <v>5316953</v>
      </c>
      <c r="N1114" s="139"/>
      <c r="O1114" s="139"/>
      <c r="P1114" s="139"/>
      <c r="Q1114" s="137">
        <f t="shared" si="261"/>
        <v>5316953</v>
      </c>
      <c r="R1114" s="139"/>
      <c r="S1114" s="25"/>
      <c r="T1114" s="139"/>
      <c r="U1114" s="139">
        <v>1499</v>
      </c>
      <c r="V1114" s="139">
        <f>U1114*3547</f>
        <v>5316953</v>
      </c>
      <c r="W1114" s="139"/>
      <c r="X1114" s="139"/>
      <c r="Y1114" s="139"/>
      <c r="Z1114" s="139"/>
      <c r="AA1114" s="139"/>
      <c r="AB1114" s="139"/>
      <c r="AC1114" s="139"/>
      <c r="AD1114" s="139"/>
      <c r="AE1114" s="139"/>
      <c r="AF1114" s="139"/>
      <c r="AG1114" s="337">
        <v>2025</v>
      </c>
      <c r="AH1114" s="126"/>
      <c r="AI1114" s="126"/>
      <c r="AJ1114" s="134">
        <f t="shared" ref="AJ1114:AJ1177" si="262">MAX(AJ1110:AJ1113)+1</f>
        <v>1049</v>
      </c>
      <c r="AK1114" s="35" t="s">
        <v>153</v>
      </c>
      <c r="AL1114" s="134" t="str">
        <f t="shared" ref="AL1114:AL1177" si="263">CONCATENATE(AJ1114,AK1114)</f>
        <v>1049.</v>
      </c>
      <c r="AM1114" s="140"/>
      <c r="AN1114" s="296"/>
      <c r="AO1114" s="193"/>
    </row>
    <row r="1115" spans="1:41" ht="22.5" hidden="1" customHeight="1" x14ac:dyDescent="0.25">
      <c r="A1115" s="68" t="s">
        <v>4233</v>
      </c>
      <c r="B1115" s="25">
        <v>1931</v>
      </c>
      <c r="C1115" s="36" t="s">
        <v>1579</v>
      </c>
      <c r="D1115" s="25">
        <v>1987</v>
      </c>
      <c r="E1115" s="68" t="s">
        <v>2932</v>
      </c>
      <c r="F1115" s="68" t="s">
        <v>2934</v>
      </c>
      <c r="G1115" s="25">
        <v>4</v>
      </c>
      <c r="H1115" s="25">
        <v>1</v>
      </c>
      <c r="I1115" s="139">
        <v>899.2</v>
      </c>
      <c r="J1115" s="139">
        <v>780</v>
      </c>
      <c r="K1115" s="139">
        <v>780</v>
      </c>
      <c r="L1115" s="25">
        <v>42</v>
      </c>
      <c r="M1115" s="139">
        <f t="shared" si="260"/>
        <v>2052294.2000000002</v>
      </c>
      <c r="N1115" s="139"/>
      <c r="O1115" s="139"/>
      <c r="P1115" s="139"/>
      <c r="Q1115" s="137">
        <f t="shared" si="261"/>
        <v>2052294.2000000002</v>
      </c>
      <c r="R1115" s="139"/>
      <c r="S1115" s="25"/>
      <c r="T1115" s="139"/>
      <c r="U1115" s="139">
        <v>578.6</v>
      </c>
      <c r="V1115" s="139">
        <f>U1115*3547</f>
        <v>2052294.2000000002</v>
      </c>
      <c r="W1115" s="139"/>
      <c r="X1115" s="139"/>
      <c r="Y1115" s="139"/>
      <c r="Z1115" s="139"/>
      <c r="AA1115" s="139"/>
      <c r="AB1115" s="139"/>
      <c r="AC1115" s="139"/>
      <c r="AD1115" s="139"/>
      <c r="AE1115" s="139"/>
      <c r="AF1115" s="139"/>
      <c r="AG1115" s="337">
        <v>2025</v>
      </c>
      <c r="AH1115" s="126"/>
      <c r="AI1115" s="126"/>
      <c r="AJ1115" s="134">
        <f t="shared" si="262"/>
        <v>1050</v>
      </c>
      <c r="AK1115" s="35" t="s">
        <v>153</v>
      </c>
      <c r="AL1115" s="134" t="str">
        <f t="shared" si="263"/>
        <v>1050.</v>
      </c>
      <c r="AM1115" s="140"/>
      <c r="AN1115" s="296"/>
      <c r="AO1115" s="193"/>
    </row>
    <row r="1116" spans="1:41" ht="22.5" hidden="1" customHeight="1" x14ac:dyDescent="0.25">
      <c r="A1116" s="68" t="s">
        <v>4234</v>
      </c>
      <c r="B1116" s="25">
        <v>1933</v>
      </c>
      <c r="C1116" s="36" t="s">
        <v>453</v>
      </c>
      <c r="D1116" s="25">
        <v>1984</v>
      </c>
      <c r="E1116" s="68" t="s">
        <v>2932</v>
      </c>
      <c r="F1116" s="68" t="s">
        <v>2933</v>
      </c>
      <c r="G1116" s="25">
        <v>3</v>
      </c>
      <c r="H1116" s="25">
        <v>2</v>
      </c>
      <c r="I1116" s="139">
        <v>1441.6</v>
      </c>
      <c r="J1116" s="137">
        <v>1289.2</v>
      </c>
      <c r="K1116" s="139">
        <v>1289.2</v>
      </c>
      <c r="L1116" s="25">
        <v>73</v>
      </c>
      <c r="M1116" s="139">
        <f t="shared" si="260"/>
        <v>770250</v>
      </c>
      <c r="N1116" s="139"/>
      <c r="O1116" s="139"/>
      <c r="P1116" s="139"/>
      <c r="Q1116" s="137">
        <f t="shared" si="261"/>
        <v>770250</v>
      </c>
      <c r="R1116" s="139">
        <v>770250</v>
      </c>
      <c r="S1116" s="25"/>
      <c r="T1116" s="139"/>
      <c r="U1116" s="139"/>
      <c r="V1116" s="139"/>
      <c r="W1116" s="139"/>
      <c r="X1116" s="139"/>
      <c r="Y1116" s="139"/>
      <c r="Z1116" s="139"/>
      <c r="AA1116" s="139"/>
      <c r="AB1116" s="139"/>
      <c r="AC1116" s="139"/>
      <c r="AD1116" s="139"/>
      <c r="AE1116" s="139"/>
      <c r="AF1116" s="139"/>
      <c r="AG1116" s="337">
        <v>2025</v>
      </c>
      <c r="AH1116" s="126" t="s">
        <v>3049</v>
      </c>
      <c r="AI1116" s="126"/>
      <c r="AJ1116" s="134">
        <f t="shared" si="262"/>
        <v>1051</v>
      </c>
      <c r="AK1116" s="35" t="s">
        <v>153</v>
      </c>
      <c r="AL1116" s="134" t="str">
        <f t="shared" si="263"/>
        <v>1051.</v>
      </c>
      <c r="AM1116" s="140"/>
      <c r="AN1116" s="35"/>
      <c r="AO1116" s="193"/>
    </row>
    <row r="1117" spans="1:41" ht="22.5" hidden="1" customHeight="1" x14ac:dyDescent="0.25">
      <c r="A1117" s="68" t="s">
        <v>4235</v>
      </c>
      <c r="B1117" s="25">
        <v>1934</v>
      </c>
      <c r="C1117" s="36" t="s">
        <v>1581</v>
      </c>
      <c r="D1117" s="25">
        <v>1980</v>
      </c>
      <c r="E1117" s="68" t="s">
        <v>2932</v>
      </c>
      <c r="F1117" s="68" t="s">
        <v>2933</v>
      </c>
      <c r="G1117" s="25">
        <v>3</v>
      </c>
      <c r="H1117" s="25">
        <v>3</v>
      </c>
      <c r="I1117" s="139">
        <v>1442.2</v>
      </c>
      <c r="J1117" s="139">
        <v>1282.5</v>
      </c>
      <c r="K1117" s="139">
        <v>1282.5</v>
      </c>
      <c r="L1117" s="25">
        <v>66</v>
      </c>
      <c r="M1117" s="139">
        <f t="shared" si="260"/>
        <v>2031366.9000000001</v>
      </c>
      <c r="N1117" s="139"/>
      <c r="O1117" s="139"/>
      <c r="P1117" s="139"/>
      <c r="Q1117" s="137">
        <f t="shared" si="261"/>
        <v>2031366.9000000001</v>
      </c>
      <c r="R1117" s="139"/>
      <c r="S1117" s="25"/>
      <c r="T1117" s="139"/>
      <c r="U1117" s="139">
        <v>572.70000000000005</v>
      </c>
      <c r="V1117" s="139">
        <f>U1117*3547</f>
        <v>2031366.9000000001</v>
      </c>
      <c r="W1117" s="139"/>
      <c r="X1117" s="139"/>
      <c r="Y1117" s="139"/>
      <c r="Z1117" s="139"/>
      <c r="AA1117" s="139"/>
      <c r="AB1117" s="139"/>
      <c r="AC1117" s="139"/>
      <c r="AD1117" s="139"/>
      <c r="AE1117" s="139"/>
      <c r="AF1117" s="139"/>
      <c r="AG1117" s="337">
        <v>2025</v>
      </c>
      <c r="AH1117" s="126"/>
      <c r="AI1117" s="126"/>
      <c r="AJ1117" s="134">
        <f t="shared" si="262"/>
        <v>1052</v>
      </c>
      <c r="AK1117" s="35" t="s">
        <v>153</v>
      </c>
      <c r="AL1117" s="134" t="str">
        <f t="shared" si="263"/>
        <v>1052.</v>
      </c>
      <c r="AM1117" s="140"/>
      <c r="AN1117" s="296"/>
      <c r="AO1117" s="193"/>
    </row>
    <row r="1118" spans="1:41" ht="22.5" hidden="1" customHeight="1" x14ac:dyDescent="0.25">
      <c r="A1118" s="68" t="s">
        <v>4236</v>
      </c>
      <c r="B1118" s="25">
        <v>1940</v>
      </c>
      <c r="C1118" s="130" t="s">
        <v>388</v>
      </c>
      <c r="D1118" s="25">
        <v>1968</v>
      </c>
      <c r="E1118" s="108" t="s">
        <v>2932</v>
      </c>
      <c r="F1118" s="68" t="s">
        <v>2934</v>
      </c>
      <c r="G1118" s="30">
        <v>2</v>
      </c>
      <c r="H1118" s="30">
        <v>2</v>
      </c>
      <c r="I1118" s="137">
        <v>668</v>
      </c>
      <c r="J1118" s="137">
        <v>621.79999999999995</v>
      </c>
      <c r="K1118" s="137">
        <v>621.79999999999995</v>
      </c>
      <c r="L1118" s="30">
        <v>33</v>
      </c>
      <c r="M1118" s="137">
        <f t="shared" si="260"/>
        <v>2500461</v>
      </c>
      <c r="N1118" s="137"/>
      <c r="O1118" s="137"/>
      <c r="P1118" s="137"/>
      <c r="Q1118" s="137">
        <f t="shared" si="261"/>
        <v>2500461</v>
      </c>
      <c r="R1118" s="137">
        <f>1693437+807024</f>
        <v>2500461</v>
      </c>
      <c r="S1118" s="30"/>
      <c r="T1118" s="137"/>
      <c r="U1118" s="137"/>
      <c r="V1118" s="137"/>
      <c r="W1118" s="137"/>
      <c r="X1118" s="137"/>
      <c r="Y1118" s="137"/>
      <c r="Z1118" s="137"/>
      <c r="AA1118" s="137"/>
      <c r="AB1118" s="137"/>
      <c r="AC1118" s="137"/>
      <c r="AD1118" s="137"/>
      <c r="AE1118" s="137"/>
      <c r="AF1118" s="137"/>
      <c r="AG1118" s="337">
        <v>2025</v>
      </c>
      <c r="AH1118" s="126" t="s">
        <v>3058</v>
      </c>
      <c r="AI1118" s="126"/>
      <c r="AJ1118" s="134">
        <f t="shared" si="262"/>
        <v>1053</v>
      </c>
      <c r="AK1118" s="35" t="s">
        <v>153</v>
      </c>
      <c r="AL1118" s="134" t="str">
        <f t="shared" si="263"/>
        <v>1053.</v>
      </c>
      <c r="AM1118" s="140"/>
      <c r="AN1118" s="296"/>
      <c r="AO1118" s="193"/>
    </row>
    <row r="1119" spans="1:41" ht="22.5" hidden="1" customHeight="1" x14ac:dyDescent="0.25">
      <c r="A1119" s="68" t="s">
        <v>4237</v>
      </c>
      <c r="B1119" s="25">
        <v>1950</v>
      </c>
      <c r="C1119" s="36" t="s">
        <v>1582</v>
      </c>
      <c r="D1119" s="25">
        <v>1992</v>
      </c>
      <c r="E1119" s="68" t="s">
        <v>2932</v>
      </c>
      <c r="F1119" s="68" t="s">
        <v>2934</v>
      </c>
      <c r="G1119" s="25">
        <v>5</v>
      </c>
      <c r="H1119" s="25">
        <v>3</v>
      </c>
      <c r="I1119" s="139">
        <v>2938.2</v>
      </c>
      <c r="J1119" s="139">
        <v>2061.8000000000002</v>
      </c>
      <c r="K1119" s="139">
        <v>2061.8000000000002</v>
      </c>
      <c r="L1119" s="25">
        <v>88</v>
      </c>
      <c r="M1119" s="139">
        <f t="shared" si="260"/>
        <v>2401319</v>
      </c>
      <c r="N1119" s="139"/>
      <c r="O1119" s="139"/>
      <c r="P1119" s="139"/>
      <c r="Q1119" s="137">
        <f t="shared" si="261"/>
        <v>2401319</v>
      </c>
      <c r="R1119" s="139"/>
      <c r="S1119" s="25"/>
      <c r="T1119" s="139"/>
      <c r="U1119" s="139">
        <v>677</v>
      </c>
      <c r="V1119" s="139">
        <f>U1119*3547</f>
        <v>2401319</v>
      </c>
      <c r="W1119" s="139"/>
      <c r="X1119" s="139"/>
      <c r="Y1119" s="139"/>
      <c r="Z1119" s="139"/>
      <c r="AA1119" s="139"/>
      <c r="AB1119" s="139"/>
      <c r="AC1119" s="139"/>
      <c r="AD1119" s="139"/>
      <c r="AE1119" s="139"/>
      <c r="AF1119" s="139"/>
      <c r="AG1119" s="337">
        <v>2025</v>
      </c>
      <c r="AH1119" s="126"/>
      <c r="AI1119" s="126"/>
      <c r="AJ1119" s="134">
        <f t="shared" si="262"/>
        <v>1054</v>
      </c>
      <c r="AK1119" s="35" t="s">
        <v>153</v>
      </c>
      <c r="AL1119" s="134" t="str">
        <f t="shared" si="263"/>
        <v>1054.</v>
      </c>
      <c r="AM1119" s="140"/>
      <c r="AN1119" s="296"/>
      <c r="AO1119" s="193"/>
    </row>
    <row r="1120" spans="1:41" ht="22.5" hidden="1" customHeight="1" x14ac:dyDescent="0.25">
      <c r="A1120" s="68" t="s">
        <v>4238</v>
      </c>
      <c r="B1120" s="25">
        <v>1952</v>
      </c>
      <c r="C1120" s="130" t="s">
        <v>391</v>
      </c>
      <c r="D1120" s="25">
        <v>1976</v>
      </c>
      <c r="E1120" s="108" t="s">
        <v>2932</v>
      </c>
      <c r="F1120" s="68" t="s">
        <v>2934</v>
      </c>
      <c r="G1120" s="30">
        <v>2</v>
      </c>
      <c r="H1120" s="30">
        <v>1</v>
      </c>
      <c r="I1120" s="137">
        <v>368.8</v>
      </c>
      <c r="J1120" s="137">
        <v>219.6</v>
      </c>
      <c r="K1120" s="137">
        <v>219.6</v>
      </c>
      <c r="L1120" s="30">
        <v>18</v>
      </c>
      <c r="M1120" s="137">
        <f t="shared" si="260"/>
        <v>2384791</v>
      </c>
      <c r="N1120" s="137"/>
      <c r="O1120" s="137"/>
      <c r="P1120" s="137"/>
      <c r="Q1120" s="137">
        <f t="shared" si="261"/>
        <v>2384791</v>
      </c>
      <c r="R1120" s="137"/>
      <c r="S1120" s="30"/>
      <c r="T1120" s="137"/>
      <c r="U1120" s="137">
        <v>317</v>
      </c>
      <c r="V1120" s="137">
        <f>U1120*7523</f>
        <v>2384791</v>
      </c>
      <c r="W1120" s="137"/>
      <c r="X1120" s="137"/>
      <c r="Y1120" s="137"/>
      <c r="Z1120" s="137"/>
      <c r="AA1120" s="137"/>
      <c r="AB1120" s="137"/>
      <c r="AC1120" s="137"/>
      <c r="AD1120" s="137"/>
      <c r="AE1120" s="137"/>
      <c r="AF1120" s="137"/>
      <c r="AG1120" s="337">
        <v>2025</v>
      </c>
      <c r="AH1120" s="126"/>
      <c r="AI1120" s="126"/>
      <c r="AJ1120" s="134">
        <f t="shared" si="262"/>
        <v>1055</v>
      </c>
      <c r="AK1120" s="35" t="s">
        <v>153</v>
      </c>
      <c r="AL1120" s="134" t="str">
        <f t="shared" si="263"/>
        <v>1055.</v>
      </c>
      <c r="AM1120" s="140"/>
      <c r="AN1120" s="296"/>
      <c r="AO1120" s="193"/>
    </row>
    <row r="1121" spans="1:41" ht="22.5" hidden="1" customHeight="1" x14ac:dyDescent="0.25">
      <c r="A1121" s="68" t="s">
        <v>4239</v>
      </c>
      <c r="B1121" s="25">
        <v>1962</v>
      </c>
      <c r="C1121" s="130" t="s">
        <v>393</v>
      </c>
      <c r="D1121" s="25">
        <v>1975</v>
      </c>
      <c r="E1121" s="108" t="s">
        <v>2932</v>
      </c>
      <c r="F1121" s="108" t="s">
        <v>2933</v>
      </c>
      <c r="G1121" s="30">
        <v>5</v>
      </c>
      <c r="H1121" s="30">
        <v>3</v>
      </c>
      <c r="I1121" s="137">
        <v>2413.8000000000002</v>
      </c>
      <c r="J1121" s="137">
        <v>2071.1999999999998</v>
      </c>
      <c r="K1121" s="137">
        <v>2071.1999999999998</v>
      </c>
      <c r="L1121" s="30">
        <v>110</v>
      </c>
      <c r="M1121" s="137">
        <f t="shared" si="260"/>
        <v>5062580</v>
      </c>
      <c r="N1121" s="137"/>
      <c r="O1121" s="137"/>
      <c r="P1121" s="137"/>
      <c r="Q1121" s="137">
        <f t="shared" si="261"/>
        <v>5062580</v>
      </c>
      <c r="R1121" s="137">
        <f>879750+4182830</f>
        <v>5062580</v>
      </c>
      <c r="S1121" s="30"/>
      <c r="T1121" s="137"/>
      <c r="U1121" s="137"/>
      <c r="V1121" s="137"/>
      <c r="W1121" s="137"/>
      <c r="X1121" s="137"/>
      <c r="Y1121" s="137"/>
      <c r="Z1121" s="137"/>
      <c r="AA1121" s="137"/>
      <c r="AB1121" s="137"/>
      <c r="AC1121" s="137"/>
      <c r="AD1121" s="137"/>
      <c r="AE1121" s="137"/>
      <c r="AF1121" s="137"/>
      <c r="AG1121" s="337">
        <v>2025</v>
      </c>
      <c r="AH1121" s="126" t="s">
        <v>3061</v>
      </c>
      <c r="AI1121" s="126"/>
      <c r="AJ1121" s="134">
        <f t="shared" si="262"/>
        <v>1056</v>
      </c>
      <c r="AK1121" s="35" t="s">
        <v>153</v>
      </c>
      <c r="AL1121" s="134" t="str">
        <f t="shared" si="263"/>
        <v>1056.</v>
      </c>
      <c r="AM1121" s="140"/>
      <c r="AN1121" s="296"/>
      <c r="AO1121" s="193"/>
    </row>
    <row r="1122" spans="1:41" ht="22.5" hidden="1" customHeight="1" x14ac:dyDescent="0.25">
      <c r="A1122" s="68" t="s">
        <v>4240</v>
      </c>
      <c r="B1122" s="25">
        <v>1966</v>
      </c>
      <c r="C1122" s="131" t="s">
        <v>454</v>
      </c>
      <c r="D1122" s="25">
        <v>1965</v>
      </c>
      <c r="E1122" s="68" t="s">
        <v>2932</v>
      </c>
      <c r="F1122" s="68" t="s">
        <v>2934</v>
      </c>
      <c r="G1122" s="25">
        <v>2</v>
      </c>
      <c r="H1122" s="25">
        <v>2</v>
      </c>
      <c r="I1122" s="139">
        <v>674.3</v>
      </c>
      <c r="J1122" s="137">
        <v>627.5</v>
      </c>
      <c r="K1122" s="139">
        <v>627.5</v>
      </c>
      <c r="L1122" s="25">
        <v>35</v>
      </c>
      <c r="M1122" s="139">
        <f t="shared" si="260"/>
        <v>638112</v>
      </c>
      <c r="N1122" s="139"/>
      <c r="O1122" s="139"/>
      <c r="P1122" s="139"/>
      <c r="Q1122" s="137">
        <f t="shared" si="261"/>
        <v>638112</v>
      </c>
      <c r="R1122" s="139">
        <v>638112</v>
      </c>
      <c r="S1122" s="25"/>
      <c r="T1122" s="139"/>
      <c r="U1122" s="139"/>
      <c r="V1122" s="139"/>
      <c r="W1122" s="139"/>
      <c r="X1122" s="139"/>
      <c r="Y1122" s="139"/>
      <c r="Z1122" s="139"/>
      <c r="AA1122" s="139"/>
      <c r="AB1122" s="139"/>
      <c r="AC1122" s="139"/>
      <c r="AD1122" s="139"/>
      <c r="AE1122" s="139"/>
      <c r="AF1122" s="137"/>
      <c r="AG1122" s="337">
        <v>2025</v>
      </c>
      <c r="AH1122" s="126" t="s">
        <v>3052</v>
      </c>
      <c r="AI1122" s="126"/>
      <c r="AJ1122" s="134">
        <f t="shared" si="262"/>
        <v>1057</v>
      </c>
      <c r="AK1122" s="35" t="s">
        <v>153</v>
      </c>
      <c r="AL1122" s="134" t="str">
        <f t="shared" si="263"/>
        <v>1057.</v>
      </c>
      <c r="AM1122" s="140"/>
      <c r="AN1122" s="296"/>
      <c r="AO1122" s="193"/>
    </row>
    <row r="1123" spans="1:41" ht="22.5" hidden="1" customHeight="1" x14ac:dyDescent="0.25">
      <c r="A1123" s="68" t="s">
        <v>4241</v>
      </c>
      <c r="B1123" s="25">
        <v>1967</v>
      </c>
      <c r="C1123" s="131" t="s">
        <v>455</v>
      </c>
      <c r="D1123" s="25">
        <v>1964</v>
      </c>
      <c r="E1123" s="68" t="s">
        <v>2932</v>
      </c>
      <c r="F1123" s="68" t="s">
        <v>2934</v>
      </c>
      <c r="G1123" s="25">
        <v>4</v>
      </c>
      <c r="H1123" s="25">
        <v>2</v>
      </c>
      <c r="I1123" s="139">
        <v>1374</v>
      </c>
      <c r="J1123" s="137">
        <v>1275.5</v>
      </c>
      <c r="K1123" s="139">
        <v>1275.5</v>
      </c>
      <c r="L1123" s="25">
        <v>62</v>
      </c>
      <c r="M1123" s="139">
        <f t="shared" si="260"/>
        <v>4130438.7</v>
      </c>
      <c r="N1123" s="139"/>
      <c r="O1123" s="139"/>
      <c r="P1123" s="139"/>
      <c r="Q1123" s="137">
        <f t="shared" si="261"/>
        <v>4130438.7</v>
      </c>
      <c r="R1123" s="139">
        <f>2910518.7+1219920</f>
        <v>4130438.7</v>
      </c>
      <c r="S1123" s="25"/>
      <c r="T1123" s="139"/>
      <c r="U1123" s="139"/>
      <c r="V1123" s="139"/>
      <c r="W1123" s="139"/>
      <c r="X1123" s="139"/>
      <c r="Y1123" s="139"/>
      <c r="Z1123" s="139"/>
      <c r="AA1123" s="139"/>
      <c r="AB1123" s="139"/>
      <c r="AC1123" s="139"/>
      <c r="AD1123" s="139"/>
      <c r="AE1123" s="139"/>
      <c r="AF1123" s="137"/>
      <c r="AG1123" s="337">
        <v>2025</v>
      </c>
      <c r="AH1123" s="126" t="s">
        <v>3058</v>
      </c>
      <c r="AI1123" s="126"/>
      <c r="AJ1123" s="134">
        <f t="shared" si="262"/>
        <v>1058</v>
      </c>
      <c r="AK1123" s="35" t="s">
        <v>153</v>
      </c>
      <c r="AL1123" s="134" t="str">
        <f t="shared" si="263"/>
        <v>1058.</v>
      </c>
      <c r="AM1123" s="140"/>
      <c r="AN1123" s="296"/>
      <c r="AO1123" s="193"/>
    </row>
    <row r="1124" spans="1:41" ht="22.5" hidden="1" customHeight="1" x14ac:dyDescent="0.25">
      <c r="A1124" s="68" t="s">
        <v>4242</v>
      </c>
      <c r="B1124" s="25">
        <v>1974</v>
      </c>
      <c r="C1124" s="36" t="s">
        <v>1589</v>
      </c>
      <c r="D1124" s="25">
        <v>1984</v>
      </c>
      <c r="E1124" s="108" t="s">
        <v>2932</v>
      </c>
      <c r="F1124" s="108" t="s">
        <v>2933</v>
      </c>
      <c r="G1124" s="30">
        <v>5</v>
      </c>
      <c r="H1124" s="30">
        <v>2</v>
      </c>
      <c r="I1124" s="137">
        <v>2410.1999999999998</v>
      </c>
      <c r="J1124" s="137">
        <v>2143.1999999999998</v>
      </c>
      <c r="K1124" s="137">
        <v>2143.1999999999998</v>
      </c>
      <c r="L1124" s="30">
        <v>124</v>
      </c>
      <c r="M1124" s="137">
        <f t="shared" si="260"/>
        <v>2199140</v>
      </c>
      <c r="N1124" s="137"/>
      <c r="O1124" s="137"/>
      <c r="P1124" s="137"/>
      <c r="Q1124" s="137">
        <f t="shared" si="261"/>
        <v>2199140</v>
      </c>
      <c r="R1124" s="137"/>
      <c r="S1124" s="30"/>
      <c r="T1124" s="137"/>
      <c r="U1124" s="139">
        <v>620</v>
      </c>
      <c r="V1124" s="139">
        <f>U1124*3547</f>
        <v>2199140</v>
      </c>
      <c r="W1124" s="137"/>
      <c r="X1124" s="137"/>
      <c r="Y1124" s="137"/>
      <c r="Z1124" s="137"/>
      <c r="AA1124" s="137"/>
      <c r="AB1124" s="137"/>
      <c r="AC1124" s="336"/>
      <c r="AD1124" s="336"/>
      <c r="AE1124" s="137"/>
      <c r="AF1124" s="137"/>
      <c r="AG1124" s="337">
        <v>2025</v>
      </c>
      <c r="AH1124" s="126"/>
      <c r="AI1124" s="126"/>
      <c r="AJ1124" s="134">
        <f t="shared" si="262"/>
        <v>1059</v>
      </c>
      <c r="AK1124" s="35" t="s">
        <v>153</v>
      </c>
      <c r="AL1124" s="134" t="str">
        <f t="shared" si="263"/>
        <v>1059.</v>
      </c>
      <c r="AM1124" s="140"/>
      <c r="AN1124" s="296"/>
      <c r="AO1124" s="193"/>
    </row>
    <row r="1125" spans="1:41" ht="22.5" hidden="1" customHeight="1" x14ac:dyDescent="0.25">
      <c r="A1125" s="68" t="s">
        <v>4243</v>
      </c>
      <c r="B1125" s="25">
        <v>1986</v>
      </c>
      <c r="C1125" s="130" t="s">
        <v>398</v>
      </c>
      <c r="D1125" s="25">
        <v>1961</v>
      </c>
      <c r="E1125" s="108" t="s">
        <v>2932</v>
      </c>
      <c r="F1125" s="108" t="s">
        <v>2933</v>
      </c>
      <c r="G1125" s="30">
        <v>5</v>
      </c>
      <c r="H1125" s="30">
        <v>3</v>
      </c>
      <c r="I1125" s="137">
        <v>2285.1999999999998</v>
      </c>
      <c r="J1125" s="137">
        <v>2056.9</v>
      </c>
      <c r="K1125" s="137">
        <v>2056.9</v>
      </c>
      <c r="L1125" s="30">
        <v>115</v>
      </c>
      <c r="M1125" s="137">
        <f t="shared" ref="M1125:M1155" si="264">R1125+T1125+V1125+X1125+Z1125+AB1125+AE1125+AF1125</f>
        <v>6579919</v>
      </c>
      <c r="N1125" s="137"/>
      <c r="O1125" s="137"/>
      <c r="P1125" s="137"/>
      <c r="Q1125" s="137">
        <f t="shared" ref="Q1125:Q1155" si="265">M1125</f>
        <v>6579919</v>
      </c>
      <c r="R1125" s="137">
        <f>5064067+1515852</f>
        <v>6579919</v>
      </c>
      <c r="S1125" s="30"/>
      <c r="T1125" s="137"/>
      <c r="U1125" s="137"/>
      <c r="V1125" s="137"/>
      <c r="W1125" s="137"/>
      <c r="X1125" s="137"/>
      <c r="Y1125" s="137"/>
      <c r="Z1125" s="137"/>
      <c r="AA1125" s="137"/>
      <c r="AB1125" s="137"/>
      <c r="AC1125" s="137"/>
      <c r="AD1125" s="137"/>
      <c r="AE1125" s="137"/>
      <c r="AF1125" s="137"/>
      <c r="AG1125" s="337">
        <v>2025</v>
      </c>
      <c r="AH1125" s="126" t="s">
        <v>3060</v>
      </c>
      <c r="AI1125" s="126"/>
      <c r="AJ1125" s="134">
        <f t="shared" si="262"/>
        <v>1060</v>
      </c>
      <c r="AK1125" s="35" t="s">
        <v>153</v>
      </c>
      <c r="AL1125" s="134" t="str">
        <f t="shared" si="263"/>
        <v>1060.</v>
      </c>
      <c r="AM1125" s="140"/>
      <c r="AN1125" s="296"/>
      <c r="AO1125" s="193"/>
    </row>
    <row r="1126" spans="1:41" ht="22.5" hidden="1" customHeight="1" x14ac:dyDescent="0.25">
      <c r="A1126" s="68" t="s">
        <v>4244</v>
      </c>
      <c r="B1126" s="25">
        <v>1987</v>
      </c>
      <c r="C1126" s="130" t="s">
        <v>399</v>
      </c>
      <c r="D1126" s="25">
        <v>1974</v>
      </c>
      <c r="E1126" s="108" t="s">
        <v>2932</v>
      </c>
      <c r="F1126" s="108" t="s">
        <v>2933</v>
      </c>
      <c r="G1126" s="30">
        <v>5</v>
      </c>
      <c r="H1126" s="30">
        <v>4</v>
      </c>
      <c r="I1126" s="137">
        <v>3634.4</v>
      </c>
      <c r="J1126" s="137">
        <v>3359.1</v>
      </c>
      <c r="K1126" s="137">
        <v>3359.1</v>
      </c>
      <c r="L1126" s="30">
        <v>186</v>
      </c>
      <c r="M1126" s="137">
        <f t="shared" si="264"/>
        <v>10072836</v>
      </c>
      <c r="N1126" s="137"/>
      <c r="O1126" s="137"/>
      <c r="P1126" s="137"/>
      <c r="Q1126" s="137">
        <f t="shared" si="265"/>
        <v>10072836</v>
      </c>
      <c r="R1126" s="137">
        <f>1642200+8430636</f>
        <v>10072836</v>
      </c>
      <c r="S1126" s="30"/>
      <c r="T1126" s="137"/>
      <c r="U1126" s="137"/>
      <c r="V1126" s="137"/>
      <c r="W1126" s="137"/>
      <c r="X1126" s="137"/>
      <c r="Y1126" s="137"/>
      <c r="Z1126" s="137"/>
      <c r="AA1126" s="137"/>
      <c r="AB1126" s="137"/>
      <c r="AC1126" s="137"/>
      <c r="AD1126" s="137"/>
      <c r="AE1126" s="137"/>
      <c r="AF1126" s="137"/>
      <c r="AG1126" s="337">
        <v>2025</v>
      </c>
      <c r="AH1126" s="126" t="s">
        <v>3061</v>
      </c>
      <c r="AI1126" s="126"/>
      <c r="AJ1126" s="134">
        <f t="shared" si="262"/>
        <v>1061</v>
      </c>
      <c r="AK1126" s="35" t="s">
        <v>153</v>
      </c>
      <c r="AL1126" s="134" t="str">
        <f t="shared" si="263"/>
        <v>1061.</v>
      </c>
      <c r="AM1126" s="140"/>
      <c r="AN1126" s="296"/>
      <c r="AO1126" s="193"/>
    </row>
    <row r="1127" spans="1:41" ht="22.5" hidden="1" customHeight="1" x14ac:dyDescent="0.25">
      <c r="A1127" s="68" t="s">
        <v>4245</v>
      </c>
      <c r="B1127" s="25">
        <v>1991</v>
      </c>
      <c r="C1127" s="36" t="s">
        <v>457</v>
      </c>
      <c r="D1127" s="25">
        <v>1978</v>
      </c>
      <c r="E1127" s="68" t="s">
        <v>2932</v>
      </c>
      <c r="F1127" s="68" t="s">
        <v>2933</v>
      </c>
      <c r="G1127" s="25">
        <v>2</v>
      </c>
      <c r="H1127" s="25">
        <v>2</v>
      </c>
      <c r="I1127" s="139">
        <v>847.7</v>
      </c>
      <c r="J1127" s="137">
        <v>807.7</v>
      </c>
      <c r="K1127" s="139">
        <v>807.7</v>
      </c>
      <c r="L1127" s="25">
        <v>44</v>
      </c>
      <c r="M1127" s="139">
        <f t="shared" si="264"/>
        <v>1865722</v>
      </c>
      <c r="N1127" s="139"/>
      <c r="O1127" s="139"/>
      <c r="P1127" s="139"/>
      <c r="Q1127" s="137">
        <f t="shared" si="265"/>
        <v>1865722</v>
      </c>
      <c r="R1127" s="139"/>
      <c r="S1127" s="25"/>
      <c r="T1127" s="139"/>
      <c r="U1127" s="139">
        <v>526</v>
      </c>
      <c r="V1127" s="139">
        <f>U1127*3547</f>
        <v>1865722</v>
      </c>
      <c r="W1127" s="139"/>
      <c r="X1127" s="139"/>
      <c r="Y1127" s="139"/>
      <c r="Z1127" s="139"/>
      <c r="AA1127" s="139"/>
      <c r="AB1127" s="139"/>
      <c r="AC1127" s="139"/>
      <c r="AD1127" s="139"/>
      <c r="AE1127" s="139"/>
      <c r="AF1127" s="139"/>
      <c r="AG1127" s="337">
        <v>2025</v>
      </c>
      <c r="AH1127" s="126"/>
      <c r="AI1127" s="126"/>
      <c r="AJ1127" s="134">
        <f t="shared" si="262"/>
        <v>1062</v>
      </c>
      <c r="AK1127" s="35" t="s">
        <v>153</v>
      </c>
      <c r="AL1127" s="134" t="str">
        <f t="shared" si="263"/>
        <v>1062.</v>
      </c>
      <c r="AM1127" s="140"/>
      <c r="AN1127" s="35"/>
      <c r="AO1127" s="193"/>
    </row>
    <row r="1128" spans="1:41" ht="22.5" hidden="1" customHeight="1" x14ac:dyDescent="0.25">
      <c r="A1128" s="68" t="s">
        <v>4246</v>
      </c>
      <c r="B1128" s="25">
        <v>1993</v>
      </c>
      <c r="C1128" s="36" t="s">
        <v>1590</v>
      </c>
      <c r="D1128" s="25">
        <v>1979</v>
      </c>
      <c r="E1128" s="108" t="s">
        <v>2932</v>
      </c>
      <c r="F1128" s="68" t="s">
        <v>2934</v>
      </c>
      <c r="G1128" s="30">
        <v>2</v>
      </c>
      <c r="H1128" s="30">
        <v>2</v>
      </c>
      <c r="I1128" s="137">
        <v>808.2</v>
      </c>
      <c r="J1128" s="137">
        <v>768.2</v>
      </c>
      <c r="K1128" s="137">
        <v>768.2</v>
      </c>
      <c r="L1128" s="30">
        <v>41</v>
      </c>
      <c r="M1128" s="139">
        <f t="shared" si="264"/>
        <v>2806963.2</v>
      </c>
      <c r="N1128" s="139"/>
      <c r="O1128" s="139"/>
      <c r="P1128" s="139"/>
      <c r="Q1128" s="137">
        <f t="shared" si="265"/>
        <v>2806963.2</v>
      </c>
      <c r="R1128" s="139">
        <v>2806963.2</v>
      </c>
      <c r="S1128" s="25"/>
      <c r="T1128" s="139"/>
      <c r="U1128" s="139"/>
      <c r="V1128" s="139"/>
      <c r="W1128" s="139"/>
      <c r="X1128" s="139"/>
      <c r="Y1128" s="139"/>
      <c r="Z1128" s="139"/>
      <c r="AA1128" s="139"/>
      <c r="AB1128" s="139"/>
      <c r="AC1128" s="139"/>
      <c r="AD1128" s="139"/>
      <c r="AE1128" s="139"/>
      <c r="AF1128" s="139"/>
      <c r="AG1128" s="337">
        <v>2025</v>
      </c>
      <c r="AH1128" s="126" t="s">
        <v>3050</v>
      </c>
      <c r="AI1128" s="126"/>
      <c r="AJ1128" s="134">
        <f t="shared" si="262"/>
        <v>1063</v>
      </c>
      <c r="AK1128" s="35" t="s">
        <v>153</v>
      </c>
      <c r="AL1128" s="134" t="str">
        <f t="shared" si="263"/>
        <v>1063.</v>
      </c>
      <c r="AM1128" s="140"/>
      <c r="AN1128" s="296"/>
      <c r="AO1128" s="193"/>
    </row>
    <row r="1129" spans="1:41" ht="22.5" hidden="1" customHeight="1" x14ac:dyDescent="0.25">
      <c r="A1129" s="68" t="s">
        <v>4247</v>
      </c>
      <c r="B1129" s="25">
        <v>1997</v>
      </c>
      <c r="C1129" s="36" t="s">
        <v>1591</v>
      </c>
      <c r="D1129" s="25">
        <v>1970</v>
      </c>
      <c r="E1129" s="68" t="s">
        <v>2932</v>
      </c>
      <c r="F1129" s="68" t="s">
        <v>2934</v>
      </c>
      <c r="G1129" s="25">
        <v>2</v>
      </c>
      <c r="H1129" s="25">
        <v>1</v>
      </c>
      <c r="I1129" s="139">
        <v>338.5</v>
      </c>
      <c r="J1129" s="139">
        <v>229.3</v>
      </c>
      <c r="K1129" s="139">
        <v>229.3</v>
      </c>
      <c r="L1129" s="25">
        <v>20</v>
      </c>
      <c r="M1129" s="139">
        <f t="shared" si="264"/>
        <v>141881</v>
      </c>
      <c r="N1129" s="139"/>
      <c r="O1129" s="139"/>
      <c r="P1129" s="139"/>
      <c r="Q1129" s="137">
        <f t="shared" si="265"/>
        <v>141881</v>
      </c>
      <c r="R1129" s="139"/>
      <c r="S1129" s="25"/>
      <c r="T1129" s="139"/>
      <c r="U1129" s="139"/>
      <c r="V1129" s="139"/>
      <c r="W1129" s="139"/>
      <c r="X1129" s="139"/>
      <c r="Y1129" s="139"/>
      <c r="Z1129" s="139"/>
      <c r="AA1129" s="139">
        <v>53</v>
      </c>
      <c r="AB1129" s="139">
        <f>AA1129*2677</f>
        <v>141881</v>
      </c>
      <c r="AC1129" s="139"/>
      <c r="AD1129" s="139"/>
      <c r="AE1129" s="139"/>
      <c r="AF1129" s="139"/>
      <c r="AG1129" s="337">
        <v>2025</v>
      </c>
      <c r="AH1129" s="126"/>
      <c r="AI1129" s="126"/>
      <c r="AJ1129" s="134">
        <f t="shared" si="262"/>
        <v>1064</v>
      </c>
      <c r="AK1129" s="35" t="s">
        <v>153</v>
      </c>
      <c r="AL1129" s="134" t="str">
        <f t="shared" si="263"/>
        <v>1064.</v>
      </c>
      <c r="AM1129" s="140"/>
      <c r="AN1129" s="296"/>
      <c r="AO1129" s="193"/>
    </row>
    <row r="1130" spans="1:41" ht="22.5" hidden="1" customHeight="1" x14ac:dyDescent="0.25">
      <c r="A1130" s="68" t="s">
        <v>4248</v>
      </c>
      <c r="B1130" s="25">
        <v>1999</v>
      </c>
      <c r="C1130" s="36" t="s">
        <v>1592</v>
      </c>
      <c r="D1130" s="25">
        <v>1978</v>
      </c>
      <c r="E1130" s="68" t="s">
        <v>2932</v>
      </c>
      <c r="F1130" s="68" t="s">
        <v>2934</v>
      </c>
      <c r="G1130" s="25">
        <v>2</v>
      </c>
      <c r="H1130" s="25">
        <v>2</v>
      </c>
      <c r="I1130" s="139">
        <v>770.2</v>
      </c>
      <c r="J1130" s="139">
        <v>446.3</v>
      </c>
      <c r="K1130" s="139">
        <v>446.3</v>
      </c>
      <c r="L1130" s="25">
        <v>31</v>
      </c>
      <c r="M1130" s="137">
        <f t="shared" si="264"/>
        <v>2395117.5</v>
      </c>
      <c r="N1130" s="137"/>
      <c r="O1130" s="137"/>
      <c r="P1130" s="137"/>
      <c r="Q1130" s="137">
        <f t="shared" si="265"/>
        <v>2395117.5</v>
      </c>
      <c r="R1130" s="137">
        <v>497472.5</v>
      </c>
      <c r="S1130" s="30"/>
      <c r="T1130" s="137"/>
      <c r="U1130" s="139">
        <v>535</v>
      </c>
      <c r="V1130" s="139">
        <f>U1130*3547</f>
        <v>1897645</v>
      </c>
      <c r="W1130" s="137"/>
      <c r="X1130" s="137"/>
      <c r="Y1130" s="137"/>
      <c r="Z1130" s="137"/>
      <c r="AA1130" s="137"/>
      <c r="AB1130" s="137"/>
      <c r="AC1130" s="139"/>
      <c r="AD1130" s="139"/>
      <c r="AE1130" s="137"/>
      <c r="AF1130" s="137"/>
      <c r="AG1130" s="337">
        <v>2025</v>
      </c>
      <c r="AH1130" s="126" t="s">
        <v>3050</v>
      </c>
      <c r="AI1130" s="126"/>
      <c r="AJ1130" s="134">
        <f t="shared" si="262"/>
        <v>1065</v>
      </c>
      <c r="AK1130" s="35" t="s">
        <v>153</v>
      </c>
      <c r="AL1130" s="134" t="str">
        <f t="shared" si="263"/>
        <v>1065.</v>
      </c>
      <c r="AM1130" s="140"/>
      <c r="AN1130" s="296"/>
      <c r="AO1130" s="193"/>
    </row>
    <row r="1131" spans="1:41" ht="22.5" hidden="1" customHeight="1" x14ac:dyDescent="0.25">
      <c r="A1131" s="68" t="s">
        <v>4249</v>
      </c>
      <c r="B1131" s="25">
        <v>2000</v>
      </c>
      <c r="C1131" s="130" t="s">
        <v>402</v>
      </c>
      <c r="D1131" s="25">
        <v>1978</v>
      </c>
      <c r="E1131" s="108" t="s">
        <v>2932</v>
      </c>
      <c r="F1131" s="68" t="s">
        <v>2934</v>
      </c>
      <c r="G1131" s="30">
        <v>2</v>
      </c>
      <c r="H1131" s="30">
        <v>2</v>
      </c>
      <c r="I1131" s="137">
        <v>763.1</v>
      </c>
      <c r="J1131" s="137">
        <v>445.8</v>
      </c>
      <c r="K1131" s="137">
        <v>445.8</v>
      </c>
      <c r="L1131" s="30">
        <v>29</v>
      </c>
      <c r="M1131" s="137">
        <f t="shared" si="264"/>
        <v>604647.5</v>
      </c>
      <c r="N1131" s="137"/>
      <c r="O1131" s="137"/>
      <c r="P1131" s="137"/>
      <c r="Q1131" s="137">
        <f t="shared" si="265"/>
        <v>604647.5</v>
      </c>
      <c r="R1131" s="137">
        <f>497472.5+107175</f>
        <v>604647.5</v>
      </c>
      <c r="S1131" s="30"/>
      <c r="T1131" s="137"/>
      <c r="U1131" s="137"/>
      <c r="V1131" s="137"/>
      <c r="W1131" s="137"/>
      <c r="X1131" s="137"/>
      <c r="Y1131" s="137"/>
      <c r="Z1131" s="137"/>
      <c r="AA1131" s="137"/>
      <c r="AB1131" s="137"/>
      <c r="AC1131" s="137"/>
      <c r="AD1131" s="137"/>
      <c r="AE1131" s="137"/>
      <c r="AF1131" s="137"/>
      <c r="AG1131" s="337">
        <v>2025</v>
      </c>
      <c r="AH1131" s="126" t="s">
        <v>3059</v>
      </c>
      <c r="AI1131" s="126"/>
      <c r="AJ1131" s="134">
        <f t="shared" si="262"/>
        <v>1066</v>
      </c>
      <c r="AK1131" s="35" t="s">
        <v>153</v>
      </c>
      <c r="AL1131" s="134" t="str">
        <f t="shared" si="263"/>
        <v>1066.</v>
      </c>
      <c r="AM1131" s="140"/>
      <c r="AN1131" s="296"/>
      <c r="AO1131" s="193"/>
    </row>
    <row r="1132" spans="1:41" ht="22.5" hidden="1" customHeight="1" x14ac:dyDescent="0.25">
      <c r="A1132" s="68" t="s">
        <v>4250</v>
      </c>
      <c r="B1132" s="25">
        <v>2001</v>
      </c>
      <c r="C1132" s="130" t="s">
        <v>403</v>
      </c>
      <c r="D1132" s="25">
        <v>1965</v>
      </c>
      <c r="E1132" s="108" t="s">
        <v>2932</v>
      </c>
      <c r="F1132" s="68" t="s">
        <v>2934</v>
      </c>
      <c r="G1132" s="30">
        <v>2</v>
      </c>
      <c r="H1132" s="30">
        <v>2</v>
      </c>
      <c r="I1132" s="137">
        <v>306.60000000000002</v>
      </c>
      <c r="J1132" s="137">
        <v>283.7</v>
      </c>
      <c r="K1132" s="137">
        <v>283.7</v>
      </c>
      <c r="L1132" s="30">
        <v>32</v>
      </c>
      <c r="M1132" s="137">
        <f t="shared" si="264"/>
        <v>584784</v>
      </c>
      <c r="N1132" s="137"/>
      <c r="O1132" s="137"/>
      <c r="P1132" s="137"/>
      <c r="Q1132" s="137">
        <f t="shared" si="265"/>
        <v>584784</v>
      </c>
      <c r="R1132" s="137">
        <v>584784</v>
      </c>
      <c r="S1132" s="30"/>
      <c r="T1132" s="137"/>
      <c r="U1132" s="137"/>
      <c r="V1132" s="137"/>
      <c r="W1132" s="137"/>
      <c r="X1132" s="137"/>
      <c r="Y1132" s="137"/>
      <c r="Z1132" s="137"/>
      <c r="AA1132" s="137"/>
      <c r="AB1132" s="137"/>
      <c r="AC1132" s="137"/>
      <c r="AD1132" s="137"/>
      <c r="AE1132" s="137"/>
      <c r="AF1132" s="137"/>
      <c r="AG1132" s="337">
        <v>2025</v>
      </c>
      <c r="AH1132" s="126" t="s">
        <v>3050</v>
      </c>
      <c r="AI1132" s="126"/>
      <c r="AJ1132" s="134">
        <f t="shared" si="262"/>
        <v>1067</v>
      </c>
      <c r="AK1132" s="35" t="s">
        <v>153</v>
      </c>
      <c r="AL1132" s="134" t="str">
        <f t="shared" si="263"/>
        <v>1067.</v>
      </c>
      <c r="AM1132" s="140"/>
      <c r="AN1132" s="296"/>
      <c r="AO1132" s="193"/>
    </row>
    <row r="1133" spans="1:41" ht="22.5" hidden="1" customHeight="1" x14ac:dyDescent="0.25">
      <c r="A1133" s="68" t="s">
        <v>4251</v>
      </c>
      <c r="B1133" s="25">
        <v>2002</v>
      </c>
      <c r="C1133" s="36" t="s">
        <v>459</v>
      </c>
      <c r="D1133" s="25">
        <v>1972</v>
      </c>
      <c r="E1133" s="68" t="s">
        <v>2932</v>
      </c>
      <c r="F1133" s="68" t="s">
        <v>2934</v>
      </c>
      <c r="G1133" s="25">
        <v>2</v>
      </c>
      <c r="H1133" s="25">
        <v>2</v>
      </c>
      <c r="I1133" s="139">
        <v>900.5</v>
      </c>
      <c r="J1133" s="137">
        <v>681.5</v>
      </c>
      <c r="K1133" s="139">
        <v>681.5</v>
      </c>
      <c r="L1133" s="25">
        <v>75</v>
      </c>
      <c r="M1133" s="139">
        <f t="shared" si="264"/>
        <v>747224</v>
      </c>
      <c r="N1133" s="139"/>
      <c r="O1133" s="139"/>
      <c r="P1133" s="139"/>
      <c r="Q1133" s="137">
        <f t="shared" si="265"/>
        <v>747224</v>
      </c>
      <c r="R1133" s="139">
        <v>747224</v>
      </c>
      <c r="S1133" s="25"/>
      <c r="T1133" s="139"/>
      <c r="U1133" s="139"/>
      <c r="V1133" s="139"/>
      <c r="W1133" s="139"/>
      <c r="X1133" s="139"/>
      <c r="Y1133" s="139"/>
      <c r="Z1133" s="139"/>
      <c r="AA1133" s="139"/>
      <c r="AB1133" s="139"/>
      <c r="AC1133" s="139"/>
      <c r="AD1133" s="139"/>
      <c r="AE1133" s="139"/>
      <c r="AF1133" s="139"/>
      <c r="AG1133" s="337">
        <v>2025</v>
      </c>
      <c r="AH1133" s="126" t="s">
        <v>3050</v>
      </c>
      <c r="AI1133" s="126"/>
      <c r="AJ1133" s="134">
        <f t="shared" si="262"/>
        <v>1068</v>
      </c>
      <c r="AK1133" s="35" t="s">
        <v>153</v>
      </c>
      <c r="AL1133" s="134" t="str">
        <f t="shared" si="263"/>
        <v>1068.</v>
      </c>
      <c r="AM1133" s="140"/>
      <c r="AN1133" s="35"/>
      <c r="AO1133" s="193"/>
    </row>
    <row r="1134" spans="1:41" ht="22.5" hidden="1" customHeight="1" x14ac:dyDescent="0.25">
      <c r="A1134" s="68" t="s">
        <v>4252</v>
      </c>
      <c r="B1134" s="25">
        <v>2004</v>
      </c>
      <c r="C1134" s="36" t="s">
        <v>460</v>
      </c>
      <c r="D1134" s="25">
        <v>1969</v>
      </c>
      <c r="E1134" s="68" t="s">
        <v>2932</v>
      </c>
      <c r="F1134" s="68" t="s">
        <v>2934</v>
      </c>
      <c r="G1134" s="25">
        <v>2</v>
      </c>
      <c r="H1134" s="25">
        <v>1</v>
      </c>
      <c r="I1134" s="139">
        <v>322.10000000000002</v>
      </c>
      <c r="J1134" s="137">
        <v>204.9</v>
      </c>
      <c r="K1134" s="139">
        <v>204.9</v>
      </c>
      <c r="L1134" s="25">
        <v>29</v>
      </c>
      <c r="M1134" s="139">
        <f t="shared" si="264"/>
        <v>469200</v>
      </c>
      <c r="N1134" s="139"/>
      <c r="O1134" s="139"/>
      <c r="P1134" s="139"/>
      <c r="Q1134" s="137">
        <f t="shared" si="265"/>
        <v>469200</v>
      </c>
      <c r="R1134" s="139">
        <v>469200</v>
      </c>
      <c r="S1134" s="25"/>
      <c r="T1134" s="139"/>
      <c r="U1134" s="139"/>
      <c r="V1134" s="139"/>
      <c r="W1134" s="139"/>
      <c r="X1134" s="139"/>
      <c r="Y1134" s="139"/>
      <c r="Z1134" s="139"/>
      <c r="AA1134" s="139"/>
      <c r="AB1134" s="139"/>
      <c r="AC1134" s="139"/>
      <c r="AD1134" s="139"/>
      <c r="AE1134" s="139"/>
      <c r="AF1134" s="139"/>
      <c r="AG1134" s="337">
        <v>2025</v>
      </c>
      <c r="AH1134" s="126" t="s">
        <v>3052</v>
      </c>
      <c r="AI1134" s="126"/>
      <c r="AJ1134" s="134">
        <f t="shared" si="262"/>
        <v>1069</v>
      </c>
      <c r="AK1134" s="35" t="s">
        <v>153</v>
      </c>
      <c r="AL1134" s="134" t="str">
        <f t="shared" si="263"/>
        <v>1069.</v>
      </c>
      <c r="AM1134" s="140"/>
      <c r="AN1134" s="35"/>
      <c r="AO1134" s="193"/>
    </row>
    <row r="1135" spans="1:41" ht="22.5" hidden="1" customHeight="1" x14ac:dyDescent="0.25">
      <c r="A1135" s="68" t="s">
        <v>4253</v>
      </c>
      <c r="B1135" s="25">
        <v>2005</v>
      </c>
      <c r="C1135" s="36" t="s">
        <v>461</v>
      </c>
      <c r="D1135" s="25">
        <v>1975</v>
      </c>
      <c r="E1135" s="68" t="s">
        <v>2932</v>
      </c>
      <c r="F1135" s="68" t="s">
        <v>2933</v>
      </c>
      <c r="G1135" s="25">
        <v>5</v>
      </c>
      <c r="H1135" s="25">
        <v>6</v>
      </c>
      <c r="I1135" s="139">
        <v>3958.4</v>
      </c>
      <c r="J1135" s="137">
        <v>2665.7</v>
      </c>
      <c r="K1135" s="139">
        <v>2665.7</v>
      </c>
      <c r="L1135" s="25">
        <v>229</v>
      </c>
      <c r="M1135" s="139">
        <f t="shared" si="264"/>
        <v>8708352</v>
      </c>
      <c r="N1135" s="139"/>
      <c r="O1135" s="139"/>
      <c r="P1135" s="139"/>
      <c r="Q1135" s="137">
        <f t="shared" si="265"/>
        <v>8708352</v>
      </c>
      <c r="R1135" s="139">
        <v>8708352</v>
      </c>
      <c r="S1135" s="25"/>
      <c r="T1135" s="139"/>
      <c r="U1135" s="139"/>
      <c r="V1135" s="139"/>
      <c r="W1135" s="139"/>
      <c r="X1135" s="139"/>
      <c r="Y1135" s="139"/>
      <c r="Z1135" s="139"/>
      <c r="AA1135" s="139"/>
      <c r="AB1135" s="139"/>
      <c r="AC1135" s="139"/>
      <c r="AD1135" s="139"/>
      <c r="AE1135" s="139"/>
      <c r="AF1135" s="139"/>
      <c r="AG1135" s="337">
        <v>2025</v>
      </c>
      <c r="AH1135" s="126" t="s">
        <v>3052</v>
      </c>
      <c r="AI1135" s="126"/>
      <c r="AJ1135" s="134">
        <f t="shared" si="262"/>
        <v>1070</v>
      </c>
      <c r="AK1135" s="35" t="s">
        <v>153</v>
      </c>
      <c r="AL1135" s="134" t="str">
        <f t="shared" si="263"/>
        <v>1070.</v>
      </c>
      <c r="AM1135" s="140"/>
      <c r="AN1135" s="35"/>
      <c r="AO1135" s="193"/>
    </row>
    <row r="1136" spans="1:41" ht="22.5" hidden="1" customHeight="1" x14ac:dyDescent="0.25">
      <c r="A1136" s="68" t="s">
        <v>4254</v>
      </c>
      <c r="B1136" s="25">
        <v>2010</v>
      </c>
      <c r="C1136" s="36" t="s">
        <v>1594</v>
      </c>
      <c r="D1136" s="25">
        <v>1983</v>
      </c>
      <c r="E1136" s="68" t="s">
        <v>2932</v>
      </c>
      <c r="F1136" s="68" t="s">
        <v>2934</v>
      </c>
      <c r="G1136" s="25">
        <v>5</v>
      </c>
      <c r="H1136" s="25">
        <v>1</v>
      </c>
      <c r="I1136" s="139">
        <v>2147</v>
      </c>
      <c r="J1136" s="139">
        <v>1167</v>
      </c>
      <c r="K1136" s="139">
        <v>1167</v>
      </c>
      <c r="L1136" s="25">
        <v>60</v>
      </c>
      <c r="M1136" s="137">
        <f t="shared" si="264"/>
        <v>4770740</v>
      </c>
      <c r="N1136" s="137"/>
      <c r="O1136" s="137"/>
      <c r="P1136" s="137"/>
      <c r="Q1136" s="137">
        <f t="shared" si="265"/>
        <v>4770740</v>
      </c>
      <c r="R1136" s="137">
        <f>1502570+1139970</f>
        <v>2642540</v>
      </c>
      <c r="S1136" s="30"/>
      <c r="T1136" s="137"/>
      <c r="U1136" s="139">
        <v>600</v>
      </c>
      <c r="V1136" s="139">
        <f>U1136*3547</f>
        <v>2128200</v>
      </c>
      <c r="W1136" s="137"/>
      <c r="X1136" s="137"/>
      <c r="Y1136" s="137"/>
      <c r="Z1136" s="137"/>
      <c r="AA1136" s="137"/>
      <c r="AB1136" s="137"/>
      <c r="AC1136" s="139"/>
      <c r="AD1136" s="139"/>
      <c r="AE1136" s="137"/>
      <c r="AF1136" s="137"/>
      <c r="AG1136" s="337">
        <v>2025</v>
      </c>
      <c r="AH1136" s="126" t="s">
        <v>3060</v>
      </c>
      <c r="AI1136" s="126"/>
      <c r="AJ1136" s="134">
        <f t="shared" si="262"/>
        <v>1071</v>
      </c>
      <c r="AK1136" s="35" t="s">
        <v>153</v>
      </c>
      <c r="AL1136" s="134" t="str">
        <f t="shared" si="263"/>
        <v>1071.</v>
      </c>
      <c r="AM1136" s="140"/>
      <c r="AN1136" s="296"/>
      <c r="AO1136" s="193"/>
    </row>
    <row r="1137" spans="1:41" ht="22.5" hidden="1" customHeight="1" x14ac:dyDescent="0.25">
      <c r="A1137" s="68" t="s">
        <v>4255</v>
      </c>
      <c r="B1137" s="25">
        <v>2013</v>
      </c>
      <c r="C1137" s="36" t="s">
        <v>1597</v>
      </c>
      <c r="D1137" s="25">
        <v>1985</v>
      </c>
      <c r="E1137" s="68" t="s">
        <v>2932</v>
      </c>
      <c r="F1137" s="68" t="s">
        <v>2933</v>
      </c>
      <c r="G1137" s="25">
        <v>5</v>
      </c>
      <c r="H1137" s="25">
        <v>4</v>
      </c>
      <c r="I1137" s="139">
        <v>4358.8</v>
      </c>
      <c r="J1137" s="139">
        <v>4347.8999999999996</v>
      </c>
      <c r="K1137" s="139">
        <v>4347.8999999999996</v>
      </c>
      <c r="L1137" s="25">
        <v>230</v>
      </c>
      <c r="M1137" s="139">
        <f>R1137+T1137+V1137+X1137+Z1137+AB1137+AE1137+AF1137</f>
        <v>6384600</v>
      </c>
      <c r="N1137" s="139"/>
      <c r="O1137" s="139"/>
      <c r="P1137" s="139"/>
      <c r="Q1137" s="137">
        <f>M1137</f>
        <v>6384600</v>
      </c>
      <c r="R1137" s="139"/>
      <c r="S1137" s="25"/>
      <c r="T1137" s="139"/>
      <c r="U1137" s="139">
        <v>1800</v>
      </c>
      <c r="V1137" s="139">
        <f>U1137*3547</f>
        <v>6384600</v>
      </c>
      <c r="W1137" s="139"/>
      <c r="X1137" s="139"/>
      <c r="Y1137" s="139"/>
      <c r="Z1137" s="139"/>
      <c r="AA1137" s="139"/>
      <c r="AB1137" s="139"/>
      <c r="AC1137" s="139"/>
      <c r="AD1137" s="139"/>
      <c r="AE1137" s="139"/>
      <c r="AF1137" s="139"/>
      <c r="AG1137" s="337">
        <v>2025</v>
      </c>
      <c r="AH1137" s="126"/>
      <c r="AI1137" s="126"/>
      <c r="AJ1137" s="134">
        <f t="shared" si="262"/>
        <v>1072</v>
      </c>
      <c r="AK1137" s="35" t="s">
        <v>153</v>
      </c>
      <c r="AL1137" s="134" t="str">
        <f t="shared" si="263"/>
        <v>1072.</v>
      </c>
      <c r="AM1137" s="140"/>
      <c r="AN1137" s="296"/>
      <c r="AO1137" s="193"/>
    </row>
    <row r="1138" spans="1:41" ht="22.5" hidden="1" customHeight="1" x14ac:dyDescent="0.25">
      <c r="A1138" s="68" t="s">
        <v>4256</v>
      </c>
      <c r="B1138" s="25">
        <v>2014</v>
      </c>
      <c r="C1138" s="131" t="s">
        <v>404</v>
      </c>
      <c r="D1138" s="25">
        <v>1972</v>
      </c>
      <c r="E1138" s="68" t="s">
        <v>2932</v>
      </c>
      <c r="F1138" s="68" t="s">
        <v>2934</v>
      </c>
      <c r="G1138" s="25">
        <v>2</v>
      </c>
      <c r="H1138" s="25">
        <v>2</v>
      </c>
      <c r="I1138" s="139">
        <v>511.9</v>
      </c>
      <c r="J1138" s="137">
        <v>297.39999999999998</v>
      </c>
      <c r="K1138" s="139">
        <v>297.39999999999998</v>
      </c>
      <c r="L1138" s="25">
        <v>30</v>
      </c>
      <c r="M1138" s="139">
        <f t="shared" si="264"/>
        <v>953546</v>
      </c>
      <c r="N1138" s="139"/>
      <c r="O1138" s="139"/>
      <c r="P1138" s="139"/>
      <c r="Q1138" s="137">
        <f t="shared" si="265"/>
        <v>953546</v>
      </c>
      <c r="R1138" s="139">
        <f>882096+71450</f>
        <v>953546</v>
      </c>
      <c r="S1138" s="25"/>
      <c r="T1138" s="139"/>
      <c r="U1138" s="139"/>
      <c r="V1138" s="139"/>
      <c r="W1138" s="139"/>
      <c r="X1138" s="139"/>
      <c r="Y1138" s="139"/>
      <c r="Z1138" s="139"/>
      <c r="AA1138" s="139"/>
      <c r="AB1138" s="139"/>
      <c r="AC1138" s="139"/>
      <c r="AD1138" s="139"/>
      <c r="AE1138" s="139"/>
      <c r="AF1138" s="137"/>
      <c r="AG1138" s="337">
        <v>2025</v>
      </c>
      <c r="AH1138" s="126" t="s">
        <v>3056</v>
      </c>
      <c r="AI1138" s="126"/>
      <c r="AJ1138" s="134">
        <f t="shared" si="262"/>
        <v>1073</v>
      </c>
      <c r="AK1138" s="35" t="s">
        <v>153</v>
      </c>
      <c r="AL1138" s="134" t="str">
        <f t="shared" si="263"/>
        <v>1073.</v>
      </c>
      <c r="AM1138" s="140"/>
      <c r="AN1138" s="296"/>
      <c r="AO1138" s="193"/>
    </row>
    <row r="1139" spans="1:41" ht="22.5" hidden="1" customHeight="1" x14ac:dyDescent="0.25">
      <c r="A1139" s="68" t="s">
        <v>4257</v>
      </c>
      <c r="B1139" s="25">
        <v>2016</v>
      </c>
      <c r="C1139" s="130" t="s">
        <v>405</v>
      </c>
      <c r="D1139" s="25">
        <v>1980</v>
      </c>
      <c r="E1139" s="108" t="s">
        <v>2932</v>
      </c>
      <c r="F1139" s="108" t="s">
        <v>2933</v>
      </c>
      <c r="G1139" s="30">
        <v>2</v>
      </c>
      <c r="H1139" s="30">
        <v>3</v>
      </c>
      <c r="I1139" s="137">
        <v>792.7</v>
      </c>
      <c r="J1139" s="137">
        <v>573.29999999999995</v>
      </c>
      <c r="K1139" s="137">
        <v>573.29999999999995</v>
      </c>
      <c r="L1139" s="30">
        <v>59</v>
      </c>
      <c r="M1139" s="137">
        <f t="shared" si="264"/>
        <v>579228</v>
      </c>
      <c r="N1139" s="137"/>
      <c r="O1139" s="137"/>
      <c r="P1139" s="137"/>
      <c r="Q1139" s="137">
        <f t="shared" si="265"/>
        <v>579228</v>
      </c>
      <c r="R1139" s="137">
        <v>579228</v>
      </c>
      <c r="S1139" s="30"/>
      <c r="T1139" s="137"/>
      <c r="U1139" s="137"/>
      <c r="V1139" s="137"/>
      <c r="W1139" s="137"/>
      <c r="X1139" s="137"/>
      <c r="Y1139" s="137"/>
      <c r="Z1139" s="137"/>
      <c r="AA1139" s="137"/>
      <c r="AB1139" s="137"/>
      <c r="AC1139" s="137"/>
      <c r="AD1139" s="137"/>
      <c r="AE1139" s="137"/>
      <c r="AF1139" s="137"/>
      <c r="AG1139" s="337">
        <v>2025</v>
      </c>
      <c r="AH1139" s="126" t="s">
        <v>3049</v>
      </c>
      <c r="AI1139" s="126"/>
      <c r="AJ1139" s="134">
        <f t="shared" si="262"/>
        <v>1074</v>
      </c>
      <c r="AK1139" s="35" t="s">
        <v>153</v>
      </c>
      <c r="AL1139" s="134" t="str">
        <f t="shared" si="263"/>
        <v>1074.</v>
      </c>
      <c r="AM1139" s="140"/>
      <c r="AN1139" s="296"/>
      <c r="AO1139" s="193"/>
    </row>
    <row r="1140" spans="1:41" ht="22.5" hidden="1" customHeight="1" x14ac:dyDescent="0.25">
      <c r="A1140" s="68" t="s">
        <v>4258</v>
      </c>
      <c r="B1140" s="25">
        <v>2017</v>
      </c>
      <c r="C1140" s="36" t="s">
        <v>1598</v>
      </c>
      <c r="D1140" s="25">
        <v>1991</v>
      </c>
      <c r="E1140" s="68" t="s">
        <v>2932</v>
      </c>
      <c r="F1140" s="68" t="s">
        <v>2934</v>
      </c>
      <c r="G1140" s="25">
        <v>3</v>
      </c>
      <c r="H1140" s="25">
        <v>2</v>
      </c>
      <c r="I1140" s="139">
        <v>888.2</v>
      </c>
      <c r="J1140" s="139">
        <v>767.8</v>
      </c>
      <c r="K1140" s="139">
        <v>767.8</v>
      </c>
      <c r="L1140" s="25">
        <v>36</v>
      </c>
      <c r="M1140" s="137">
        <f t="shared" si="264"/>
        <v>5266100</v>
      </c>
      <c r="N1140" s="137"/>
      <c r="O1140" s="137"/>
      <c r="P1140" s="137"/>
      <c r="Q1140" s="137">
        <f t="shared" si="265"/>
        <v>5266100</v>
      </c>
      <c r="R1140" s="137"/>
      <c r="S1140" s="30"/>
      <c r="T1140" s="137"/>
      <c r="U1140" s="139">
        <v>700</v>
      </c>
      <c r="V1140" s="139">
        <f>U1140*7523</f>
        <v>5266100</v>
      </c>
      <c r="W1140" s="137"/>
      <c r="X1140" s="137"/>
      <c r="Y1140" s="137"/>
      <c r="Z1140" s="137"/>
      <c r="AA1140" s="137"/>
      <c r="AB1140" s="137"/>
      <c r="AC1140" s="336"/>
      <c r="AD1140" s="336"/>
      <c r="AE1140" s="137"/>
      <c r="AF1140" s="137"/>
      <c r="AG1140" s="337">
        <v>2025</v>
      </c>
      <c r="AH1140" s="126"/>
      <c r="AI1140" s="126"/>
      <c r="AJ1140" s="134">
        <f t="shared" si="262"/>
        <v>1075</v>
      </c>
      <c r="AK1140" s="35" t="s">
        <v>153</v>
      </c>
      <c r="AL1140" s="134" t="str">
        <f t="shared" si="263"/>
        <v>1075.</v>
      </c>
      <c r="AM1140" s="140"/>
      <c r="AN1140" s="296"/>
      <c r="AO1140" s="193"/>
    </row>
    <row r="1141" spans="1:41" ht="22.5" hidden="1" customHeight="1" x14ac:dyDescent="0.25">
      <c r="A1141" s="68" t="s">
        <v>4259</v>
      </c>
      <c r="B1141" s="25">
        <v>2019</v>
      </c>
      <c r="C1141" s="36" t="s">
        <v>2925</v>
      </c>
      <c r="D1141" s="25">
        <v>1975</v>
      </c>
      <c r="E1141" s="68" t="s">
        <v>2932</v>
      </c>
      <c r="F1141" s="68" t="s">
        <v>2933</v>
      </c>
      <c r="G1141" s="25">
        <v>2</v>
      </c>
      <c r="H1141" s="25">
        <v>2</v>
      </c>
      <c r="I1141" s="139">
        <v>547.5</v>
      </c>
      <c r="J1141" s="137">
        <v>378</v>
      </c>
      <c r="K1141" s="139">
        <v>378</v>
      </c>
      <c r="L1141" s="25">
        <v>26</v>
      </c>
      <c r="M1141" s="139">
        <f t="shared" si="264"/>
        <v>747224</v>
      </c>
      <c r="N1141" s="139"/>
      <c r="O1141" s="139"/>
      <c r="P1141" s="139"/>
      <c r="Q1141" s="137">
        <f t="shared" si="265"/>
        <v>747224</v>
      </c>
      <c r="R1141" s="139">
        <v>747224</v>
      </c>
      <c r="S1141" s="25"/>
      <c r="T1141" s="139"/>
      <c r="U1141" s="139"/>
      <c r="V1141" s="139"/>
      <c r="W1141" s="139"/>
      <c r="X1141" s="139"/>
      <c r="Y1141" s="139"/>
      <c r="Z1141" s="139"/>
      <c r="AA1141" s="139"/>
      <c r="AB1141" s="139"/>
      <c r="AC1141" s="139"/>
      <c r="AD1141" s="139"/>
      <c r="AE1141" s="139"/>
      <c r="AF1141" s="139"/>
      <c r="AG1141" s="337">
        <v>2025</v>
      </c>
      <c r="AH1141" s="126" t="s">
        <v>3050</v>
      </c>
      <c r="AI1141" s="126"/>
      <c r="AJ1141" s="134">
        <f t="shared" si="262"/>
        <v>1076</v>
      </c>
      <c r="AK1141" s="35" t="s">
        <v>153</v>
      </c>
      <c r="AL1141" s="134" t="str">
        <f t="shared" si="263"/>
        <v>1076.</v>
      </c>
      <c r="AM1141" s="140"/>
      <c r="AN1141" s="35"/>
      <c r="AO1141" s="193"/>
    </row>
    <row r="1142" spans="1:41" ht="22.5" hidden="1" customHeight="1" x14ac:dyDescent="0.25">
      <c r="A1142" s="68" t="s">
        <v>4260</v>
      </c>
      <c r="B1142" s="25">
        <v>2020</v>
      </c>
      <c r="C1142" s="36" t="s">
        <v>1599</v>
      </c>
      <c r="D1142" s="25">
        <v>1994</v>
      </c>
      <c r="E1142" s="68" t="s">
        <v>2932</v>
      </c>
      <c r="F1142" s="68" t="s">
        <v>2934</v>
      </c>
      <c r="G1142" s="25">
        <v>2</v>
      </c>
      <c r="H1142" s="25">
        <v>3</v>
      </c>
      <c r="I1142" s="139">
        <v>856.4</v>
      </c>
      <c r="J1142" s="139">
        <v>501.2</v>
      </c>
      <c r="K1142" s="139">
        <v>501.2</v>
      </c>
      <c r="L1142" s="25">
        <v>53</v>
      </c>
      <c r="M1142" s="139">
        <f t="shared" si="264"/>
        <v>4062420</v>
      </c>
      <c r="N1142" s="139"/>
      <c r="O1142" s="139"/>
      <c r="P1142" s="139"/>
      <c r="Q1142" s="137">
        <f t="shared" si="265"/>
        <v>4062420</v>
      </c>
      <c r="R1142" s="139"/>
      <c r="S1142" s="25"/>
      <c r="T1142" s="139"/>
      <c r="U1142" s="139">
        <v>540</v>
      </c>
      <c r="V1142" s="139">
        <f>U1142*7523</f>
        <v>4062420</v>
      </c>
      <c r="W1142" s="139"/>
      <c r="X1142" s="139"/>
      <c r="Y1142" s="139"/>
      <c r="Z1142" s="139"/>
      <c r="AA1142" s="139"/>
      <c r="AB1142" s="139"/>
      <c r="AC1142" s="139"/>
      <c r="AD1142" s="139"/>
      <c r="AE1142" s="139"/>
      <c r="AF1142" s="139"/>
      <c r="AG1142" s="337">
        <v>2025</v>
      </c>
      <c r="AH1142" s="126"/>
      <c r="AI1142" s="126"/>
      <c r="AJ1142" s="134">
        <f t="shared" si="262"/>
        <v>1077</v>
      </c>
      <c r="AK1142" s="35" t="s">
        <v>153</v>
      </c>
      <c r="AL1142" s="134" t="str">
        <f t="shared" si="263"/>
        <v>1077.</v>
      </c>
      <c r="AM1142" s="140"/>
      <c r="AN1142" s="296"/>
      <c r="AO1142" s="193"/>
    </row>
    <row r="1143" spans="1:41" ht="22.5" hidden="1" customHeight="1" x14ac:dyDescent="0.25">
      <c r="A1143" s="68" t="s">
        <v>4261</v>
      </c>
      <c r="B1143" s="25">
        <v>2021</v>
      </c>
      <c r="C1143" s="36" t="s">
        <v>1600</v>
      </c>
      <c r="D1143" s="25">
        <v>1987</v>
      </c>
      <c r="E1143" s="68" t="s">
        <v>2932</v>
      </c>
      <c r="F1143" s="68" t="s">
        <v>2934</v>
      </c>
      <c r="G1143" s="25">
        <v>2</v>
      </c>
      <c r="H1143" s="25">
        <v>3</v>
      </c>
      <c r="I1143" s="139">
        <v>826.8</v>
      </c>
      <c r="J1143" s="139">
        <v>475.8</v>
      </c>
      <c r="K1143" s="139">
        <v>475.8</v>
      </c>
      <c r="L1143" s="25">
        <v>43</v>
      </c>
      <c r="M1143" s="139">
        <f t="shared" si="264"/>
        <v>4062420</v>
      </c>
      <c r="N1143" s="139"/>
      <c r="O1143" s="139"/>
      <c r="P1143" s="139"/>
      <c r="Q1143" s="137">
        <f t="shared" si="265"/>
        <v>4062420</v>
      </c>
      <c r="R1143" s="139"/>
      <c r="S1143" s="25"/>
      <c r="T1143" s="139"/>
      <c r="U1143" s="139">
        <v>540</v>
      </c>
      <c r="V1143" s="139">
        <f>U1143*7523</f>
        <v>4062420</v>
      </c>
      <c r="W1143" s="139"/>
      <c r="X1143" s="139"/>
      <c r="Y1143" s="139"/>
      <c r="Z1143" s="139"/>
      <c r="AA1143" s="139"/>
      <c r="AB1143" s="139"/>
      <c r="AC1143" s="139"/>
      <c r="AD1143" s="139"/>
      <c r="AE1143" s="139"/>
      <c r="AF1143" s="139"/>
      <c r="AG1143" s="337">
        <v>2025</v>
      </c>
      <c r="AH1143" s="126"/>
      <c r="AI1143" s="126"/>
      <c r="AJ1143" s="134">
        <f t="shared" si="262"/>
        <v>1078</v>
      </c>
      <c r="AK1143" s="35" t="s">
        <v>153</v>
      </c>
      <c r="AL1143" s="134" t="str">
        <f t="shared" si="263"/>
        <v>1078.</v>
      </c>
      <c r="AM1143" s="140"/>
      <c r="AN1143" s="296"/>
      <c r="AO1143" s="193"/>
    </row>
    <row r="1144" spans="1:41" ht="22.5" hidden="1" customHeight="1" x14ac:dyDescent="0.25">
      <c r="A1144" s="68" t="s">
        <v>4262</v>
      </c>
      <c r="B1144" s="25">
        <v>2022</v>
      </c>
      <c r="C1144" s="36" t="s">
        <v>1601</v>
      </c>
      <c r="D1144" s="25">
        <v>1964</v>
      </c>
      <c r="E1144" s="68" t="s">
        <v>2932</v>
      </c>
      <c r="F1144" s="68" t="s">
        <v>2933</v>
      </c>
      <c r="G1144" s="25">
        <v>2</v>
      </c>
      <c r="H1144" s="25">
        <v>2</v>
      </c>
      <c r="I1144" s="139">
        <v>351.3</v>
      </c>
      <c r="J1144" s="139">
        <v>235</v>
      </c>
      <c r="K1144" s="139">
        <v>235</v>
      </c>
      <c r="L1144" s="25">
        <v>27</v>
      </c>
      <c r="M1144" s="139">
        <f t="shared" si="264"/>
        <v>128610</v>
      </c>
      <c r="N1144" s="139"/>
      <c r="O1144" s="139"/>
      <c r="P1144" s="139"/>
      <c r="Q1144" s="137">
        <f t="shared" si="265"/>
        <v>128610</v>
      </c>
      <c r="R1144" s="139">
        <v>128610</v>
      </c>
      <c r="S1144" s="25"/>
      <c r="T1144" s="139"/>
      <c r="U1144" s="139"/>
      <c r="V1144" s="139"/>
      <c r="W1144" s="139"/>
      <c r="X1144" s="139"/>
      <c r="Y1144" s="139"/>
      <c r="Z1144" s="139"/>
      <c r="AA1144" s="139"/>
      <c r="AB1144" s="139"/>
      <c r="AC1144" s="139"/>
      <c r="AD1144" s="139"/>
      <c r="AE1144" s="139"/>
      <c r="AF1144" s="139"/>
      <c r="AG1144" s="337">
        <v>2025</v>
      </c>
      <c r="AH1144" s="126" t="s">
        <v>3048</v>
      </c>
      <c r="AI1144" s="126"/>
      <c r="AJ1144" s="134">
        <f t="shared" si="262"/>
        <v>1079</v>
      </c>
      <c r="AK1144" s="35" t="s">
        <v>153</v>
      </c>
      <c r="AL1144" s="134" t="str">
        <f t="shared" si="263"/>
        <v>1079.</v>
      </c>
      <c r="AM1144" s="140"/>
      <c r="AN1144" s="296"/>
      <c r="AO1144" s="193"/>
    </row>
    <row r="1145" spans="1:41" ht="22.5" hidden="1" customHeight="1" x14ac:dyDescent="0.25">
      <c r="A1145" s="68" t="s">
        <v>4263</v>
      </c>
      <c r="B1145" s="25">
        <v>2028</v>
      </c>
      <c r="C1145" s="36" t="s">
        <v>1605</v>
      </c>
      <c r="D1145" s="25">
        <v>1984</v>
      </c>
      <c r="E1145" s="68" t="s">
        <v>2932</v>
      </c>
      <c r="F1145" s="68" t="s">
        <v>2933</v>
      </c>
      <c r="G1145" s="25">
        <v>5</v>
      </c>
      <c r="H1145" s="25">
        <v>7</v>
      </c>
      <c r="I1145" s="139">
        <v>4279.8</v>
      </c>
      <c r="J1145" s="139">
        <v>4279.8</v>
      </c>
      <c r="K1145" s="139">
        <v>4279.8</v>
      </c>
      <c r="L1145" s="25">
        <v>193</v>
      </c>
      <c r="M1145" s="139">
        <f>R1145+T1145+V1145+X1145+Z1145+AB1145+AE1145+AF1145</f>
        <v>4162049.8000000003</v>
      </c>
      <c r="N1145" s="139"/>
      <c r="O1145" s="139"/>
      <c r="P1145" s="139"/>
      <c r="Q1145" s="137">
        <f>M1145</f>
        <v>4162049.8000000003</v>
      </c>
      <c r="R1145" s="139"/>
      <c r="S1145" s="25"/>
      <c r="T1145" s="139"/>
      <c r="U1145" s="139">
        <v>1173.4000000000001</v>
      </c>
      <c r="V1145" s="139">
        <f>U1145*3547</f>
        <v>4162049.8000000003</v>
      </c>
      <c r="W1145" s="139"/>
      <c r="X1145" s="139"/>
      <c r="Y1145" s="139"/>
      <c r="Z1145" s="139"/>
      <c r="AA1145" s="139"/>
      <c r="AB1145" s="139"/>
      <c r="AC1145" s="139"/>
      <c r="AD1145" s="139"/>
      <c r="AE1145" s="139"/>
      <c r="AF1145" s="139"/>
      <c r="AG1145" s="337">
        <v>2025</v>
      </c>
      <c r="AH1145" s="126"/>
      <c r="AI1145" s="126"/>
      <c r="AJ1145" s="134">
        <f t="shared" si="262"/>
        <v>1080</v>
      </c>
      <c r="AK1145" s="35" t="s">
        <v>153</v>
      </c>
      <c r="AL1145" s="134" t="str">
        <f t="shared" si="263"/>
        <v>1080.</v>
      </c>
      <c r="AM1145" s="140"/>
      <c r="AN1145" s="296"/>
      <c r="AO1145" s="193"/>
    </row>
    <row r="1146" spans="1:41" ht="22.5" hidden="1" customHeight="1" x14ac:dyDescent="0.25">
      <c r="A1146" s="68" t="s">
        <v>4264</v>
      </c>
      <c r="B1146" s="25">
        <v>2030</v>
      </c>
      <c r="C1146" s="36" t="s">
        <v>1606</v>
      </c>
      <c r="D1146" s="25">
        <v>1990</v>
      </c>
      <c r="E1146" s="68" t="s">
        <v>2932</v>
      </c>
      <c r="F1146" s="68" t="s">
        <v>2933</v>
      </c>
      <c r="G1146" s="25">
        <v>5</v>
      </c>
      <c r="H1146" s="25">
        <v>4</v>
      </c>
      <c r="I1146" s="139">
        <v>4404.8999999999996</v>
      </c>
      <c r="J1146" s="139">
        <v>4402</v>
      </c>
      <c r="K1146" s="139">
        <v>4402</v>
      </c>
      <c r="L1146" s="25">
        <v>201</v>
      </c>
      <c r="M1146" s="139">
        <f>R1146+T1146+V1146+X1146+Z1146+AB1146+AE1146+AF1146</f>
        <v>4128708</v>
      </c>
      <c r="N1146" s="139"/>
      <c r="O1146" s="139"/>
      <c r="P1146" s="139"/>
      <c r="Q1146" s="137">
        <f>M1146</f>
        <v>4128708</v>
      </c>
      <c r="R1146" s="139"/>
      <c r="S1146" s="25"/>
      <c r="T1146" s="139"/>
      <c r="U1146" s="139">
        <v>1164</v>
      </c>
      <c r="V1146" s="139">
        <f>U1146*3547</f>
        <v>4128708</v>
      </c>
      <c r="W1146" s="139"/>
      <c r="X1146" s="139"/>
      <c r="Y1146" s="139"/>
      <c r="Z1146" s="139"/>
      <c r="AA1146" s="139"/>
      <c r="AB1146" s="139"/>
      <c r="AC1146" s="139"/>
      <c r="AD1146" s="139"/>
      <c r="AE1146" s="139"/>
      <c r="AF1146" s="139"/>
      <c r="AG1146" s="337">
        <v>2025</v>
      </c>
      <c r="AH1146" s="126"/>
      <c r="AI1146" s="126"/>
      <c r="AJ1146" s="134">
        <f t="shared" si="262"/>
        <v>1081</v>
      </c>
      <c r="AK1146" s="35" t="s">
        <v>153</v>
      </c>
      <c r="AL1146" s="134" t="str">
        <f t="shared" si="263"/>
        <v>1081.</v>
      </c>
      <c r="AM1146" s="140"/>
      <c r="AN1146" s="296"/>
      <c r="AO1146" s="193"/>
    </row>
    <row r="1147" spans="1:41" ht="22.5" hidden="1" customHeight="1" x14ac:dyDescent="0.25">
      <c r="A1147" s="68" t="s">
        <v>4265</v>
      </c>
      <c r="B1147" s="25">
        <v>2033</v>
      </c>
      <c r="C1147" s="36" t="s">
        <v>1608</v>
      </c>
      <c r="D1147" s="25">
        <v>1956</v>
      </c>
      <c r="E1147" s="108" t="s">
        <v>2932</v>
      </c>
      <c r="F1147" s="68" t="s">
        <v>2934</v>
      </c>
      <c r="G1147" s="30">
        <v>2</v>
      </c>
      <c r="H1147" s="30">
        <v>1</v>
      </c>
      <c r="I1147" s="137">
        <v>660.1</v>
      </c>
      <c r="J1147" s="137">
        <v>481.9</v>
      </c>
      <c r="K1147" s="137">
        <v>303.7</v>
      </c>
      <c r="L1147" s="30">
        <v>41</v>
      </c>
      <c r="M1147" s="137">
        <f t="shared" si="264"/>
        <v>3749266.46</v>
      </c>
      <c r="N1147" s="139"/>
      <c r="O1147" s="139"/>
      <c r="P1147" s="139"/>
      <c r="Q1147" s="137">
        <f t="shared" si="265"/>
        <v>3749266.46</v>
      </c>
      <c r="R1147" s="139">
        <v>657313.46000000008</v>
      </c>
      <c r="S1147" s="25"/>
      <c r="T1147" s="139"/>
      <c r="U1147" s="139">
        <v>411</v>
      </c>
      <c r="V1147" s="139">
        <f>U1147*7523</f>
        <v>3091953</v>
      </c>
      <c r="W1147" s="139"/>
      <c r="X1147" s="139"/>
      <c r="Y1147" s="139"/>
      <c r="Z1147" s="139"/>
      <c r="AA1147" s="139"/>
      <c r="AB1147" s="139"/>
      <c r="AC1147" s="139"/>
      <c r="AD1147" s="139"/>
      <c r="AE1147" s="139"/>
      <c r="AF1147" s="139"/>
      <c r="AG1147" s="337">
        <v>2025</v>
      </c>
      <c r="AH1147" s="126" t="s">
        <v>3050</v>
      </c>
      <c r="AI1147" s="126"/>
      <c r="AJ1147" s="134">
        <f t="shared" si="262"/>
        <v>1082</v>
      </c>
      <c r="AK1147" s="35" t="s">
        <v>153</v>
      </c>
      <c r="AL1147" s="134" t="str">
        <f t="shared" si="263"/>
        <v>1082.</v>
      </c>
      <c r="AM1147" s="140"/>
      <c r="AN1147" s="296"/>
      <c r="AO1147" s="193"/>
    </row>
    <row r="1148" spans="1:41" ht="22.5" hidden="1" customHeight="1" x14ac:dyDescent="0.25">
      <c r="A1148" s="68" t="s">
        <v>4266</v>
      </c>
      <c r="B1148" s="25">
        <v>2036</v>
      </c>
      <c r="C1148" s="131" t="s">
        <v>506</v>
      </c>
      <c r="D1148" s="25">
        <v>1974</v>
      </c>
      <c r="E1148" s="68" t="s">
        <v>2932</v>
      </c>
      <c r="F1148" s="68" t="s">
        <v>2933</v>
      </c>
      <c r="G1148" s="25">
        <v>5</v>
      </c>
      <c r="H1148" s="25">
        <v>4</v>
      </c>
      <c r="I1148" s="139">
        <v>3616.1</v>
      </c>
      <c r="J1148" s="137">
        <v>3344.9</v>
      </c>
      <c r="K1148" s="139">
        <v>3344.9</v>
      </c>
      <c r="L1148" s="25">
        <v>368</v>
      </c>
      <c r="M1148" s="139">
        <f t="shared" si="264"/>
        <v>7338227</v>
      </c>
      <c r="N1148" s="139"/>
      <c r="O1148" s="139"/>
      <c r="P1148" s="139"/>
      <c r="Q1148" s="137">
        <f t="shared" si="265"/>
        <v>7338227</v>
      </c>
      <c r="R1148" s="139">
        <v>7338227</v>
      </c>
      <c r="S1148" s="25"/>
      <c r="T1148" s="139"/>
      <c r="U1148" s="139"/>
      <c r="V1148" s="139"/>
      <c r="W1148" s="139"/>
      <c r="X1148" s="139"/>
      <c r="Y1148" s="139"/>
      <c r="Z1148" s="139"/>
      <c r="AA1148" s="139"/>
      <c r="AB1148" s="139"/>
      <c r="AC1148" s="139"/>
      <c r="AD1148" s="139"/>
      <c r="AE1148" s="137"/>
      <c r="AF1148" s="137"/>
      <c r="AG1148" s="337">
        <v>2025</v>
      </c>
      <c r="AH1148" s="126" t="s">
        <v>3050</v>
      </c>
      <c r="AI1148" s="126"/>
      <c r="AJ1148" s="134">
        <f t="shared" si="262"/>
        <v>1083</v>
      </c>
      <c r="AK1148" s="35" t="s">
        <v>153</v>
      </c>
      <c r="AL1148" s="134" t="str">
        <f t="shared" si="263"/>
        <v>1083.</v>
      </c>
      <c r="AM1148" s="140"/>
      <c r="AN1148" s="296"/>
      <c r="AO1148" s="193"/>
    </row>
    <row r="1149" spans="1:41" ht="22.5" hidden="1" customHeight="1" x14ac:dyDescent="0.25">
      <c r="A1149" s="68" t="s">
        <v>4267</v>
      </c>
      <c r="B1149" s="25">
        <v>2041</v>
      </c>
      <c r="C1149" s="130" t="s">
        <v>407</v>
      </c>
      <c r="D1149" s="25">
        <v>1975</v>
      </c>
      <c r="E1149" s="108" t="s">
        <v>2932</v>
      </c>
      <c r="F1149" s="108" t="s">
        <v>2933</v>
      </c>
      <c r="G1149" s="30">
        <v>5</v>
      </c>
      <c r="H1149" s="30">
        <v>4</v>
      </c>
      <c r="I1149" s="137">
        <v>3634.7</v>
      </c>
      <c r="J1149" s="137">
        <v>3363.9</v>
      </c>
      <c r="K1149" s="137">
        <v>3363.9</v>
      </c>
      <c r="L1149" s="30">
        <v>386</v>
      </c>
      <c r="M1149" s="139">
        <f t="shared" si="264"/>
        <v>7338227</v>
      </c>
      <c r="N1149" s="137"/>
      <c r="O1149" s="137"/>
      <c r="P1149" s="137"/>
      <c r="Q1149" s="137">
        <f t="shared" si="265"/>
        <v>7338227</v>
      </c>
      <c r="R1149" s="139">
        <v>7338227</v>
      </c>
      <c r="S1149" s="30"/>
      <c r="T1149" s="137"/>
      <c r="U1149" s="137"/>
      <c r="V1149" s="137"/>
      <c r="W1149" s="137"/>
      <c r="X1149" s="137"/>
      <c r="Y1149" s="137"/>
      <c r="Z1149" s="137"/>
      <c r="AA1149" s="137"/>
      <c r="AB1149" s="137"/>
      <c r="AC1149" s="137"/>
      <c r="AD1149" s="137"/>
      <c r="AE1149" s="137"/>
      <c r="AF1149" s="137"/>
      <c r="AG1149" s="337">
        <v>2025</v>
      </c>
      <c r="AH1149" s="126" t="s">
        <v>3050</v>
      </c>
      <c r="AI1149" s="126"/>
      <c r="AJ1149" s="134">
        <f t="shared" si="262"/>
        <v>1084</v>
      </c>
      <c r="AK1149" s="35" t="s">
        <v>153</v>
      </c>
      <c r="AL1149" s="134" t="str">
        <f t="shared" si="263"/>
        <v>1084.</v>
      </c>
      <c r="AM1149" s="140"/>
      <c r="AN1149" s="296"/>
      <c r="AO1149" s="193"/>
    </row>
    <row r="1150" spans="1:41" ht="22.5" hidden="1" customHeight="1" x14ac:dyDescent="0.25">
      <c r="A1150" s="68" t="s">
        <v>4268</v>
      </c>
      <c r="B1150" s="25">
        <v>2042</v>
      </c>
      <c r="C1150" s="131" t="s">
        <v>408</v>
      </c>
      <c r="D1150" s="25">
        <v>1975</v>
      </c>
      <c r="E1150" s="68" t="s">
        <v>2932</v>
      </c>
      <c r="F1150" s="68" t="s">
        <v>2933</v>
      </c>
      <c r="G1150" s="25">
        <v>5</v>
      </c>
      <c r="H1150" s="25">
        <v>4</v>
      </c>
      <c r="I1150" s="139">
        <v>3593.9</v>
      </c>
      <c r="J1150" s="137">
        <v>3324.9</v>
      </c>
      <c r="K1150" s="139">
        <v>3324.9</v>
      </c>
      <c r="L1150" s="25">
        <v>374</v>
      </c>
      <c r="M1150" s="139">
        <f t="shared" si="264"/>
        <v>14415752</v>
      </c>
      <c r="N1150" s="139"/>
      <c r="O1150" s="139"/>
      <c r="P1150" s="139"/>
      <c r="Q1150" s="137">
        <f t="shared" si="265"/>
        <v>14415752</v>
      </c>
      <c r="R1150" s="139">
        <f>7338227+7077525</f>
        <v>14415752</v>
      </c>
      <c r="S1150" s="25"/>
      <c r="T1150" s="139"/>
      <c r="U1150" s="139"/>
      <c r="V1150" s="139"/>
      <c r="W1150" s="139"/>
      <c r="X1150" s="139"/>
      <c r="Y1150" s="139"/>
      <c r="Z1150" s="139"/>
      <c r="AA1150" s="139"/>
      <c r="AB1150" s="139"/>
      <c r="AC1150" s="139"/>
      <c r="AD1150" s="139"/>
      <c r="AE1150" s="139"/>
      <c r="AF1150" s="137"/>
      <c r="AG1150" s="337">
        <v>2025</v>
      </c>
      <c r="AH1150" s="126" t="s">
        <v>3076</v>
      </c>
      <c r="AI1150" s="126"/>
      <c r="AJ1150" s="134">
        <f t="shared" si="262"/>
        <v>1085</v>
      </c>
      <c r="AK1150" s="35" t="s">
        <v>153</v>
      </c>
      <c r="AL1150" s="134" t="str">
        <f t="shared" si="263"/>
        <v>1085.</v>
      </c>
      <c r="AM1150" s="140"/>
      <c r="AN1150" s="296"/>
      <c r="AO1150" s="193"/>
    </row>
    <row r="1151" spans="1:41" ht="22.5" hidden="1" customHeight="1" x14ac:dyDescent="0.25">
      <c r="A1151" s="68" t="s">
        <v>4269</v>
      </c>
      <c r="B1151" s="25">
        <v>2043</v>
      </c>
      <c r="C1151" s="36" t="s">
        <v>464</v>
      </c>
      <c r="D1151" s="25">
        <v>1976</v>
      </c>
      <c r="E1151" s="68" t="s">
        <v>2932</v>
      </c>
      <c r="F1151" s="68" t="s">
        <v>2933</v>
      </c>
      <c r="G1151" s="25">
        <v>5</v>
      </c>
      <c r="H1151" s="25">
        <v>4</v>
      </c>
      <c r="I1151" s="139">
        <v>3876</v>
      </c>
      <c r="J1151" s="137">
        <v>3376.7</v>
      </c>
      <c r="K1151" s="139">
        <v>3376.7</v>
      </c>
      <c r="L1151" s="25">
        <v>192</v>
      </c>
      <c r="M1151" s="139">
        <f t="shared" si="264"/>
        <v>14066816.4</v>
      </c>
      <c r="N1151" s="139"/>
      <c r="O1151" s="139"/>
      <c r="P1151" s="139"/>
      <c r="Q1151" s="137">
        <f t="shared" si="265"/>
        <v>14066816.4</v>
      </c>
      <c r="R1151" s="139">
        <f>7338227+6728589.4</f>
        <v>14066816.4</v>
      </c>
      <c r="S1151" s="25"/>
      <c r="T1151" s="139"/>
      <c r="U1151" s="139"/>
      <c r="V1151" s="139"/>
      <c r="W1151" s="139"/>
      <c r="X1151" s="139"/>
      <c r="Y1151" s="139"/>
      <c r="Z1151" s="139"/>
      <c r="AA1151" s="139"/>
      <c r="AB1151" s="139"/>
      <c r="AC1151" s="139"/>
      <c r="AD1151" s="139"/>
      <c r="AE1151" s="139"/>
      <c r="AF1151" s="139"/>
      <c r="AG1151" s="337">
        <v>2025</v>
      </c>
      <c r="AH1151" s="126" t="s">
        <v>3059</v>
      </c>
      <c r="AI1151" s="126"/>
      <c r="AJ1151" s="134">
        <f t="shared" si="262"/>
        <v>1086</v>
      </c>
      <c r="AK1151" s="35" t="s">
        <v>153</v>
      </c>
      <c r="AL1151" s="134" t="str">
        <f t="shared" si="263"/>
        <v>1086.</v>
      </c>
      <c r="AM1151" s="140"/>
      <c r="AN1151" s="35"/>
      <c r="AO1151" s="193"/>
    </row>
    <row r="1152" spans="1:41" ht="22.5" hidden="1" customHeight="1" x14ac:dyDescent="0.25">
      <c r="A1152" s="68" t="s">
        <v>4270</v>
      </c>
      <c r="B1152" s="25">
        <v>2046</v>
      </c>
      <c r="C1152" s="131" t="s">
        <v>508</v>
      </c>
      <c r="D1152" s="25">
        <v>1977</v>
      </c>
      <c r="E1152" s="68" t="s">
        <v>2932</v>
      </c>
      <c r="F1152" s="68" t="s">
        <v>2933</v>
      </c>
      <c r="G1152" s="25">
        <v>5</v>
      </c>
      <c r="H1152" s="25">
        <v>4</v>
      </c>
      <c r="I1152" s="139">
        <v>5343.3</v>
      </c>
      <c r="J1152" s="137">
        <v>3121.3</v>
      </c>
      <c r="K1152" s="139">
        <v>3121.3</v>
      </c>
      <c r="L1152" s="25">
        <v>230</v>
      </c>
      <c r="M1152" s="139">
        <f t="shared" si="264"/>
        <v>3643950</v>
      </c>
      <c r="N1152" s="139"/>
      <c r="O1152" s="139"/>
      <c r="P1152" s="139"/>
      <c r="Q1152" s="137">
        <f t="shared" si="265"/>
        <v>3643950</v>
      </c>
      <c r="R1152" s="139">
        <v>3643950</v>
      </c>
      <c r="S1152" s="25"/>
      <c r="T1152" s="139"/>
      <c r="U1152" s="139"/>
      <c r="V1152" s="139"/>
      <c r="W1152" s="139"/>
      <c r="X1152" s="139"/>
      <c r="Y1152" s="139"/>
      <c r="Z1152" s="139"/>
      <c r="AA1152" s="139"/>
      <c r="AB1152" s="139"/>
      <c r="AC1152" s="139"/>
      <c r="AD1152" s="139"/>
      <c r="AE1152" s="139"/>
      <c r="AF1152" s="137"/>
      <c r="AG1152" s="337">
        <v>2025</v>
      </c>
      <c r="AH1152" s="126" t="s">
        <v>3048</v>
      </c>
      <c r="AI1152" s="126"/>
      <c r="AJ1152" s="134">
        <f t="shared" si="262"/>
        <v>1087</v>
      </c>
      <c r="AK1152" s="35" t="s">
        <v>153</v>
      </c>
      <c r="AL1152" s="134" t="str">
        <f t="shared" si="263"/>
        <v>1087.</v>
      </c>
      <c r="AM1152" s="140"/>
      <c r="AN1152" s="296"/>
      <c r="AO1152" s="193"/>
    </row>
    <row r="1153" spans="1:41" ht="22.5" hidden="1" customHeight="1" x14ac:dyDescent="0.25">
      <c r="A1153" s="68" t="s">
        <v>4271</v>
      </c>
      <c r="B1153" s="25">
        <v>2048</v>
      </c>
      <c r="C1153" s="36" t="s">
        <v>1611</v>
      </c>
      <c r="D1153" s="25">
        <v>1990</v>
      </c>
      <c r="E1153" s="68" t="s">
        <v>2932</v>
      </c>
      <c r="F1153" s="68" t="s">
        <v>2933</v>
      </c>
      <c r="G1153" s="25">
        <v>3</v>
      </c>
      <c r="H1153" s="25">
        <v>2</v>
      </c>
      <c r="I1153" s="139">
        <v>1321.3</v>
      </c>
      <c r="J1153" s="139">
        <v>850.7</v>
      </c>
      <c r="K1153" s="139">
        <v>850.7</v>
      </c>
      <c r="L1153" s="25">
        <v>37</v>
      </c>
      <c r="M1153" s="137">
        <f t="shared" si="264"/>
        <v>815654</v>
      </c>
      <c r="N1153" s="137"/>
      <c r="O1153" s="137"/>
      <c r="P1153" s="137"/>
      <c r="Q1153" s="137">
        <f t="shared" si="265"/>
        <v>815654</v>
      </c>
      <c r="R1153" s="137"/>
      <c r="S1153" s="30"/>
      <c r="T1153" s="137"/>
      <c r="U1153" s="139"/>
      <c r="V1153" s="139"/>
      <c r="W1153" s="137"/>
      <c r="X1153" s="137"/>
      <c r="Y1153" s="137">
        <v>574</v>
      </c>
      <c r="Z1153" s="137">
        <f>Y1153*1421</f>
        <v>815654</v>
      </c>
      <c r="AA1153" s="137"/>
      <c r="AB1153" s="137"/>
      <c r="AC1153" s="336"/>
      <c r="AD1153" s="336"/>
      <c r="AE1153" s="137"/>
      <c r="AF1153" s="137"/>
      <c r="AG1153" s="337">
        <v>2025</v>
      </c>
      <c r="AH1153" s="126"/>
      <c r="AI1153" s="126"/>
      <c r="AJ1153" s="134">
        <f t="shared" si="262"/>
        <v>1088</v>
      </c>
      <c r="AK1153" s="35" t="s">
        <v>153</v>
      </c>
      <c r="AL1153" s="134" t="str">
        <f t="shared" si="263"/>
        <v>1088.</v>
      </c>
      <c r="AM1153" s="140"/>
      <c r="AN1153" s="296"/>
      <c r="AO1153" s="193"/>
    </row>
    <row r="1154" spans="1:41" ht="22.5" hidden="1" customHeight="1" x14ac:dyDescent="0.25">
      <c r="A1154" s="68" t="s">
        <v>4272</v>
      </c>
      <c r="B1154" s="25">
        <v>2058</v>
      </c>
      <c r="C1154" s="36" t="s">
        <v>466</v>
      </c>
      <c r="D1154" s="25">
        <v>1985</v>
      </c>
      <c r="E1154" s="68" t="s">
        <v>2932</v>
      </c>
      <c r="F1154" s="68" t="s">
        <v>2934</v>
      </c>
      <c r="G1154" s="25">
        <v>5</v>
      </c>
      <c r="H1154" s="25">
        <v>2</v>
      </c>
      <c r="I1154" s="139">
        <v>2301.6999999999998</v>
      </c>
      <c r="J1154" s="137">
        <v>1847</v>
      </c>
      <c r="K1154" s="139">
        <v>1812.7</v>
      </c>
      <c r="L1154" s="25">
        <v>112</v>
      </c>
      <c r="M1154" s="139">
        <f t="shared" si="264"/>
        <v>2238157</v>
      </c>
      <c r="N1154" s="139"/>
      <c r="O1154" s="139"/>
      <c r="P1154" s="139"/>
      <c r="Q1154" s="137">
        <f t="shared" si="265"/>
        <v>2238157</v>
      </c>
      <c r="R1154" s="139"/>
      <c r="S1154" s="25"/>
      <c r="T1154" s="139"/>
      <c r="U1154" s="139">
        <v>631</v>
      </c>
      <c r="V1154" s="139">
        <f>U1154*3547</f>
        <v>2238157</v>
      </c>
      <c r="W1154" s="139"/>
      <c r="X1154" s="139"/>
      <c r="Y1154" s="139"/>
      <c r="Z1154" s="139"/>
      <c r="AA1154" s="139"/>
      <c r="AB1154" s="139"/>
      <c r="AC1154" s="139"/>
      <c r="AD1154" s="139"/>
      <c r="AE1154" s="139"/>
      <c r="AF1154" s="139"/>
      <c r="AG1154" s="337">
        <v>2025</v>
      </c>
      <c r="AH1154" s="126"/>
      <c r="AI1154" s="126"/>
      <c r="AJ1154" s="134">
        <f t="shared" si="262"/>
        <v>1089</v>
      </c>
      <c r="AK1154" s="35" t="s">
        <v>153</v>
      </c>
      <c r="AL1154" s="134" t="str">
        <f t="shared" si="263"/>
        <v>1089.</v>
      </c>
      <c r="AM1154" s="140"/>
      <c r="AN1154" s="35"/>
      <c r="AO1154" s="193"/>
    </row>
    <row r="1155" spans="1:41" ht="22.5" hidden="1" customHeight="1" x14ac:dyDescent="0.25">
      <c r="A1155" s="68" t="s">
        <v>4273</v>
      </c>
      <c r="B1155" s="25">
        <v>2059</v>
      </c>
      <c r="C1155" s="36" t="s">
        <v>1614</v>
      </c>
      <c r="D1155" s="25">
        <v>1984</v>
      </c>
      <c r="E1155" s="108" t="s">
        <v>2932</v>
      </c>
      <c r="F1155" s="68" t="s">
        <v>2934</v>
      </c>
      <c r="G1155" s="30">
        <v>5</v>
      </c>
      <c r="H1155" s="30">
        <v>2</v>
      </c>
      <c r="I1155" s="137">
        <v>1866.3</v>
      </c>
      <c r="J1155" s="137">
        <v>1479.2</v>
      </c>
      <c r="K1155" s="137">
        <v>1479.2</v>
      </c>
      <c r="L1155" s="30">
        <v>87</v>
      </c>
      <c r="M1155" s="137">
        <f t="shared" si="264"/>
        <v>2234610</v>
      </c>
      <c r="N1155" s="137"/>
      <c r="O1155" s="137"/>
      <c r="P1155" s="137"/>
      <c r="Q1155" s="137">
        <f t="shared" si="265"/>
        <v>2234610</v>
      </c>
      <c r="R1155" s="137"/>
      <c r="S1155" s="30"/>
      <c r="T1155" s="137"/>
      <c r="U1155" s="139">
        <v>630</v>
      </c>
      <c r="V1155" s="139">
        <f>U1155*3547</f>
        <v>2234610</v>
      </c>
      <c r="W1155" s="137"/>
      <c r="X1155" s="137"/>
      <c r="Y1155" s="137"/>
      <c r="Z1155" s="137"/>
      <c r="AA1155" s="137"/>
      <c r="AB1155" s="137"/>
      <c r="AC1155" s="336"/>
      <c r="AD1155" s="336"/>
      <c r="AE1155" s="137"/>
      <c r="AF1155" s="137"/>
      <c r="AG1155" s="337">
        <v>2025</v>
      </c>
      <c r="AH1155" s="126"/>
      <c r="AI1155" s="126"/>
      <c r="AJ1155" s="134">
        <f t="shared" si="262"/>
        <v>1090</v>
      </c>
      <c r="AK1155" s="35" t="s">
        <v>153</v>
      </c>
      <c r="AL1155" s="134" t="str">
        <f t="shared" si="263"/>
        <v>1090.</v>
      </c>
      <c r="AM1155" s="140"/>
      <c r="AN1155" s="296"/>
      <c r="AO1155" s="193"/>
    </row>
    <row r="1156" spans="1:41" ht="22.5" hidden="1" customHeight="1" x14ac:dyDescent="0.25">
      <c r="A1156" s="68" t="s">
        <v>4274</v>
      </c>
      <c r="B1156" s="25">
        <v>2068</v>
      </c>
      <c r="C1156" s="36" t="s">
        <v>1616</v>
      </c>
      <c r="D1156" s="25">
        <v>1987</v>
      </c>
      <c r="E1156" s="68" t="s">
        <v>2932</v>
      </c>
      <c r="F1156" s="68" t="s">
        <v>2934</v>
      </c>
      <c r="G1156" s="25">
        <v>3</v>
      </c>
      <c r="H1156" s="25">
        <v>3</v>
      </c>
      <c r="I1156" s="139">
        <v>1921.2</v>
      </c>
      <c r="J1156" s="139">
        <v>1821.4</v>
      </c>
      <c r="K1156" s="139">
        <v>1821.4</v>
      </c>
      <c r="L1156" s="25">
        <v>98</v>
      </c>
      <c r="M1156" s="137">
        <f t="shared" ref="M1156:M1193" si="266">R1156+T1156+V1156+X1156+Z1156+AB1156+AE1156+AF1156</f>
        <v>760104</v>
      </c>
      <c r="N1156" s="139"/>
      <c r="O1156" s="139"/>
      <c r="P1156" s="139"/>
      <c r="Q1156" s="137">
        <f t="shared" ref="Q1156:Q1193" si="267">M1156</f>
        <v>760104</v>
      </c>
      <c r="R1156" s="139">
        <v>760104</v>
      </c>
      <c r="S1156" s="25"/>
      <c r="T1156" s="139"/>
      <c r="U1156" s="139"/>
      <c r="V1156" s="139"/>
      <c r="W1156" s="139"/>
      <c r="X1156" s="139"/>
      <c r="Y1156" s="139"/>
      <c r="Z1156" s="139"/>
      <c r="AA1156" s="139"/>
      <c r="AB1156" s="139"/>
      <c r="AC1156" s="139"/>
      <c r="AD1156" s="139"/>
      <c r="AE1156" s="139"/>
      <c r="AF1156" s="139"/>
      <c r="AG1156" s="337">
        <v>2025</v>
      </c>
      <c r="AH1156" s="126" t="s">
        <v>3052</v>
      </c>
      <c r="AI1156" s="126"/>
      <c r="AJ1156" s="134">
        <f t="shared" si="262"/>
        <v>1091</v>
      </c>
      <c r="AK1156" s="35" t="s">
        <v>153</v>
      </c>
      <c r="AL1156" s="134" t="str">
        <f t="shared" si="263"/>
        <v>1091.</v>
      </c>
      <c r="AM1156" s="140"/>
      <c r="AN1156" s="296"/>
      <c r="AO1156" s="193"/>
    </row>
    <row r="1157" spans="1:41" ht="23.25" hidden="1" customHeight="1" x14ac:dyDescent="0.25">
      <c r="A1157" s="68" t="s">
        <v>4275</v>
      </c>
      <c r="B1157" s="25">
        <v>2069</v>
      </c>
      <c r="C1157" s="36" t="s">
        <v>483</v>
      </c>
      <c r="D1157" s="25">
        <v>1987</v>
      </c>
      <c r="E1157" s="68" t="s">
        <v>2932</v>
      </c>
      <c r="F1157" s="68" t="s">
        <v>2933</v>
      </c>
      <c r="G1157" s="25">
        <v>5</v>
      </c>
      <c r="H1157" s="25">
        <v>4</v>
      </c>
      <c r="I1157" s="139">
        <v>4828</v>
      </c>
      <c r="J1157" s="137">
        <v>4036.6</v>
      </c>
      <c r="K1157" s="139">
        <v>4036.3</v>
      </c>
      <c r="L1157" s="25">
        <v>200</v>
      </c>
      <c r="M1157" s="139">
        <f t="shared" si="266"/>
        <v>2505362</v>
      </c>
      <c r="N1157" s="139"/>
      <c r="O1157" s="139"/>
      <c r="P1157" s="139"/>
      <c r="Q1157" s="137">
        <f t="shared" si="267"/>
        <v>2505362</v>
      </c>
      <c r="R1157" s="139">
        <f>928850+1576512</f>
        <v>2505362</v>
      </c>
      <c r="S1157" s="25"/>
      <c r="T1157" s="139"/>
      <c r="U1157" s="139"/>
      <c r="V1157" s="139"/>
      <c r="W1157" s="139"/>
      <c r="X1157" s="139"/>
      <c r="Y1157" s="139"/>
      <c r="Z1157" s="139"/>
      <c r="AA1157" s="139"/>
      <c r="AB1157" s="139"/>
      <c r="AC1157" s="139"/>
      <c r="AD1157" s="139"/>
      <c r="AE1157" s="139"/>
      <c r="AF1157" s="139"/>
      <c r="AG1157" s="337">
        <v>2025</v>
      </c>
      <c r="AH1157" s="126" t="s">
        <v>3063</v>
      </c>
      <c r="AI1157" s="126"/>
      <c r="AJ1157" s="134">
        <f t="shared" si="262"/>
        <v>1092</v>
      </c>
      <c r="AK1157" s="35" t="s">
        <v>153</v>
      </c>
      <c r="AL1157" s="134" t="str">
        <f t="shared" si="263"/>
        <v>1092.</v>
      </c>
      <c r="AM1157" s="140"/>
      <c r="AN1157" s="35"/>
      <c r="AO1157" s="193"/>
    </row>
    <row r="1158" spans="1:41" ht="22.5" hidden="1" customHeight="1" x14ac:dyDescent="0.25">
      <c r="A1158" s="68" t="s">
        <v>4276</v>
      </c>
      <c r="B1158" s="25">
        <v>2070</v>
      </c>
      <c r="C1158" s="36" t="s">
        <v>484</v>
      </c>
      <c r="D1158" s="25">
        <v>1940</v>
      </c>
      <c r="E1158" s="68" t="s">
        <v>2932</v>
      </c>
      <c r="F1158" s="68" t="s">
        <v>2934</v>
      </c>
      <c r="G1158" s="25">
        <v>2</v>
      </c>
      <c r="H1158" s="25">
        <v>2</v>
      </c>
      <c r="I1158" s="139">
        <v>729.8</v>
      </c>
      <c r="J1158" s="137">
        <v>656.9</v>
      </c>
      <c r="K1158" s="139">
        <v>656.9</v>
      </c>
      <c r="L1158" s="25">
        <v>34</v>
      </c>
      <c r="M1158" s="139">
        <f t="shared" si="266"/>
        <v>539580</v>
      </c>
      <c r="N1158" s="139"/>
      <c r="O1158" s="139"/>
      <c r="P1158" s="139"/>
      <c r="Q1158" s="137">
        <f t="shared" si="267"/>
        <v>539580</v>
      </c>
      <c r="R1158" s="139">
        <v>539580</v>
      </c>
      <c r="S1158" s="25"/>
      <c r="T1158" s="139"/>
      <c r="U1158" s="139"/>
      <c r="V1158" s="139"/>
      <c r="W1158" s="139"/>
      <c r="X1158" s="139"/>
      <c r="Y1158" s="139"/>
      <c r="Z1158" s="139"/>
      <c r="AA1158" s="139"/>
      <c r="AB1158" s="139"/>
      <c r="AC1158" s="139"/>
      <c r="AD1158" s="139"/>
      <c r="AE1158" s="139"/>
      <c r="AF1158" s="139"/>
      <c r="AG1158" s="337">
        <v>2025</v>
      </c>
      <c r="AH1158" s="126" t="s">
        <v>3052</v>
      </c>
      <c r="AI1158" s="126"/>
      <c r="AJ1158" s="134">
        <f t="shared" si="262"/>
        <v>1093</v>
      </c>
      <c r="AK1158" s="35" t="s">
        <v>153</v>
      </c>
      <c r="AL1158" s="134" t="str">
        <f t="shared" si="263"/>
        <v>1093.</v>
      </c>
      <c r="AM1158" s="140"/>
      <c r="AN1158" s="35"/>
      <c r="AO1158" s="193"/>
    </row>
    <row r="1159" spans="1:41" ht="22.5" hidden="1" customHeight="1" x14ac:dyDescent="0.25">
      <c r="A1159" s="68" t="s">
        <v>4277</v>
      </c>
      <c r="B1159" s="25">
        <v>2073</v>
      </c>
      <c r="C1159" s="37" t="s">
        <v>427</v>
      </c>
      <c r="D1159" s="25">
        <v>1970</v>
      </c>
      <c r="E1159" s="68" t="s">
        <v>2932</v>
      </c>
      <c r="F1159" s="68" t="s">
        <v>2933</v>
      </c>
      <c r="G1159" s="25">
        <v>5</v>
      </c>
      <c r="H1159" s="25">
        <v>2</v>
      </c>
      <c r="I1159" s="139">
        <v>1828.7</v>
      </c>
      <c r="J1159" s="137">
        <v>1658.8</v>
      </c>
      <c r="K1159" s="139">
        <v>1658.8</v>
      </c>
      <c r="L1159" s="25">
        <v>14</v>
      </c>
      <c r="M1159" s="139">
        <f t="shared" si="266"/>
        <v>3634595</v>
      </c>
      <c r="N1159" s="139"/>
      <c r="O1159" s="139"/>
      <c r="P1159" s="139"/>
      <c r="Q1159" s="137">
        <f t="shared" si="267"/>
        <v>3634595</v>
      </c>
      <c r="R1159" s="139">
        <v>3634595</v>
      </c>
      <c r="S1159" s="25"/>
      <c r="T1159" s="139"/>
      <c r="U1159" s="139"/>
      <c r="V1159" s="139"/>
      <c r="W1159" s="139"/>
      <c r="X1159" s="139"/>
      <c r="Y1159" s="139"/>
      <c r="Z1159" s="139"/>
      <c r="AA1159" s="139"/>
      <c r="AB1159" s="139"/>
      <c r="AC1159" s="139"/>
      <c r="AD1159" s="139"/>
      <c r="AE1159" s="139"/>
      <c r="AF1159" s="137"/>
      <c r="AG1159" s="337">
        <v>2025</v>
      </c>
      <c r="AH1159" s="126" t="s">
        <v>3050</v>
      </c>
      <c r="AI1159" s="126"/>
      <c r="AJ1159" s="134">
        <f t="shared" si="262"/>
        <v>1094</v>
      </c>
      <c r="AK1159" s="35" t="s">
        <v>153</v>
      </c>
      <c r="AL1159" s="134" t="str">
        <f t="shared" si="263"/>
        <v>1094.</v>
      </c>
      <c r="AM1159" s="140"/>
      <c r="AN1159" s="296"/>
      <c r="AO1159" s="193"/>
    </row>
    <row r="1160" spans="1:41" ht="22.5" hidden="1" customHeight="1" x14ac:dyDescent="0.25">
      <c r="A1160" s="68" t="s">
        <v>4278</v>
      </c>
      <c r="B1160" s="25">
        <v>2077</v>
      </c>
      <c r="C1160" s="36" t="s">
        <v>1617</v>
      </c>
      <c r="D1160" s="25">
        <v>1983</v>
      </c>
      <c r="E1160" s="68" t="s">
        <v>2932</v>
      </c>
      <c r="F1160" s="68" t="s">
        <v>2933</v>
      </c>
      <c r="G1160" s="25">
        <v>5</v>
      </c>
      <c r="H1160" s="25">
        <v>5</v>
      </c>
      <c r="I1160" s="139">
        <v>4039.3</v>
      </c>
      <c r="J1160" s="139">
        <v>3530.4</v>
      </c>
      <c r="K1160" s="139">
        <v>3530.4</v>
      </c>
      <c r="L1160" s="25">
        <v>189</v>
      </c>
      <c r="M1160" s="137">
        <f t="shared" si="266"/>
        <v>4169610</v>
      </c>
      <c r="N1160" s="137"/>
      <c r="O1160" s="137"/>
      <c r="P1160" s="137"/>
      <c r="Q1160" s="137">
        <f t="shared" si="267"/>
        <v>4169610</v>
      </c>
      <c r="R1160" s="137">
        <v>1086040</v>
      </c>
      <c r="S1160" s="30"/>
      <c r="T1160" s="137"/>
      <c r="U1160" s="139"/>
      <c r="V1160" s="139"/>
      <c r="W1160" s="137"/>
      <c r="X1160" s="137"/>
      <c r="Y1160" s="137">
        <v>2170</v>
      </c>
      <c r="Z1160" s="137">
        <f>Y1160*1421</f>
        <v>3083570</v>
      </c>
      <c r="AA1160" s="137"/>
      <c r="AB1160" s="137"/>
      <c r="AC1160" s="139"/>
      <c r="AD1160" s="139"/>
      <c r="AE1160" s="137"/>
      <c r="AF1160" s="137"/>
      <c r="AG1160" s="337">
        <v>2025</v>
      </c>
      <c r="AH1160" s="126" t="s">
        <v>3048</v>
      </c>
      <c r="AI1160" s="126"/>
      <c r="AJ1160" s="134">
        <f t="shared" si="262"/>
        <v>1095</v>
      </c>
      <c r="AK1160" s="35" t="s">
        <v>153</v>
      </c>
      <c r="AL1160" s="134" t="str">
        <f t="shared" si="263"/>
        <v>1095.</v>
      </c>
      <c r="AM1160" s="140"/>
      <c r="AN1160" s="296"/>
      <c r="AO1160" s="193"/>
    </row>
    <row r="1161" spans="1:41" ht="22.5" hidden="1" customHeight="1" x14ac:dyDescent="0.25">
      <c r="A1161" s="68" t="s">
        <v>4279</v>
      </c>
      <c r="B1161" s="25">
        <v>2083</v>
      </c>
      <c r="C1161" s="36" t="s">
        <v>3105</v>
      </c>
      <c r="D1161" s="25">
        <v>1988</v>
      </c>
      <c r="E1161" s="68" t="s">
        <v>2932</v>
      </c>
      <c r="F1161" s="68" t="s">
        <v>2934</v>
      </c>
      <c r="G1161" s="25">
        <v>2</v>
      </c>
      <c r="H1161" s="25">
        <v>1</v>
      </c>
      <c r="I1161" s="139">
        <v>671</v>
      </c>
      <c r="J1161" s="139">
        <v>613</v>
      </c>
      <c r="K1161" s="139">
        <v>613</v>
      </c>
      <c r="L1161" s="25">
        <v>33</v>
      </c>
      <c r="M1161" s="139">
        <f t="shared" si="266"/>
        <v>5047933</v>
      </c>
      <c r="N1161" s="139"/>
      <c r="O1161" s="139"/>
      <c r="P1161" s="139"/>
      <c r="Q1161" s="137">
        <f t="shared" si="267"/>
        <v>5047933</v>
      </c>
      <c r="R1161" s="139"/>
      <c r="S1161" s="25"/>
      <c r="T1161" s="139"/>
      <c r="U1161" s="139">
        <v>671</v>
      </c>
      <c r="V1161" s="139">
        <f>U1161*7523</f>
        <v>5047933</v>
      </c>
      <c r="W1161" s="139"/>
      <c r="X1161" s="139"/>
      <c r="Y1161" s="139"/>
      <c r="Z1161" s="139"/>
      <c r="AA1161" s="139"/>
      <c r="AB1161" s="139"/>
      <c r="AC1161" s="139"/>
      <c r="AD1161" s="139"/>
      <c r="AE1161" s="139"/>
      <c r="AF1161" s="139"/>
      <c r="AG1161" s="337">
        <v>2025</v>
      </c>
      <c r="AH1161" s="126"/>
      <c r="AI1161" s="126"/>
      <c r="AJ1161" s="134">
        <f t="shared" si="262"/>
        <v>1096</v>
      </c>
      <c r="AK1161" s="35" t="s">
        <v>153</v>
      </c>
      <c r="AL1161" s="134" t="str">
        <f t="shared" si="263"/>
        <v>1096.</v>
      </c>
      <c r="AM1161" s="140"/>
      <c r="AN1161" s="296"/>
      <c r="AO1161" s="193"/>
    </row>
    <row r="1162" spans="1:41" ht="22.5" hidden="1" customHeight="1" x14ac:dyDescent="0.25">
      <c r="A1162" s="68" t="s">
        <v>4280</v>
      </c>
      <c r="B1162" s="25">
        <v>2084</v>
      </c>
      <c r="C1162" s="36" t="s">
        <v>485</v>
      </c>
      <c r="D1162" s="25">
        <v>1982</v>
      </c>
      <c r="E1162" s="68" t="s">
        <v>2932</v>
      </c>
      <c r="F1162" s="68" t="s">
        <v>2933</v>
      </c>
      <c r="G1162" s="25">
        <v>5</v>
      </c>
      <c r="H1162" s="25">
        <v>5</v>
      </c>
      <c r="I1162" s="139">
        <v>3956.4</v>
      </c>
      <c r="J1162" s="137">
        <v>3462.9</v>
      </c>
      <c r="K1162" s="139">
        <v>3462.9</v>
      </c>
      <c r="L1162" s="25">
        <v>189</v>
      </c>
      <c r="M1162" s="139">
        <f t="shared" si="266"/>
        <v>9358100</v>
      </c>
      <c r="N1162" s="139"/>
      <c r="O1162" s="139"/>
      <c r="P1162" s="139"/>
      <c r="Q1162" s="137">
        <f t="shared" si="267"/>
        <v>9358100</v>
      </c>
      <c r="R1162" s="139">
        <f>7715900+1642200</f>
        <v>9358100</v>
      </c>
      <c r="S1162" s="25"/>
      <c r="T1162" s="139"/>
      <c r="U1162" s="139"/>
      <c r="V1162" s="139"/>
      <c r="W1162" s="139"/>
      <c r="X1162" s="139"/>
      <c r="Y1162" s="139"/>
      <c r="Z1162" s="139"/>
      <c r="AA1162" s="139"/>
      <c r="AB1162" s="139"/>
      <c r="AC1162" s="139"/>
      <c r="AD1162" s="139"/>
      <c r="AE1162" s="137"/>
      <c r="AF1162" s="139"/>
      <c r="AG1162" s="337">
        <v>2025</v>
      </c>
      <c r="AH1162" s="126" t="s">
        <v>3058</v>
      </c>
      <c r="AI1162" s="126"/>
      <c r="AJ1162" s="134">
        <f t="shared" si="262"/>
        <v>1097</v>
      </c>
      <c r="AK1162" s="35" t="s">
        <v>153</v>
      </c>
      <c r="AL1162" s="134" t="str">
        <f t="shared" si="263"/>
        <v>1097.</v>
      </c>
      <c r="AM1162" s="140"/>
      <c r="AN1162" s="35"/>
      <c r="AO1162" s="193"/>
    </row>
    <row r="1163" spans="1:41" ht="22.5" hidden="1" customHeight="1" x14ac:dyDescent="0.25">
      <c r="A1163" s="68" t="s">
        <v>4281</v>
      </c>
      <c r="B1163" s="25">
        <v>2091</v>
      </c>
      <c r="C1163" s="36" t="s">
        <v>1620</v>
      </c>
      <c r="D1163" s="25">
        <v>1981</v>
      </c>
      <c r="E1163" s="68" t="s">
        <v>2932</v>
      </c>
      <c r="F1163" s="68" t="s">
        <v>2934</v>
      </c>
      <c r="G1163" s="25">
        <v>5</v>
      </c>
      <c r="H1163" s="25">
        <v>1</v>
      </c>
      <c r="I1163" s="139">
        <v>2087</v>
      </c>
      <c r="J1163" s="139">
        <v>2021.6</v>
      </c>
      <c r="K1163" s="139">
        <v>1732.5</v>
      </c>
      <c r="L1163" s="25">
        <v>83</v>
      </c>
      <c r="M1163" s="137">
        <f t="shared" si="266"/>
        <v>100030</v>
      </c>
      <c r="N1163" s="139"/>
      <c r="O1163" s="139"/>
      <c r="P1163" s="139"/>
      <c r="Q1163" s="137">
        <f t="shared" si="267"/>
        <v>100030</v>
      </c>
      <c r="R1163" s="139">
        <v>100030</v>
      </c>
      <c r="S1163" s="25"/>
      <c r="T1163" s="139"/>
      <c r="U1163" s="139"/>
      <c r="V1163" s="139"/>
      <c r="W1163" s="139"/>
      <c r="X1163" s="139"/>
      <c r="Y1163" s="139"/>
      <c r="Z1163" s="139"/>
      <c r="AA1163" s="139"/>
      <c r="AB1163" s="139"/>
      <c r="AC1163" s="139"/>
      <c r="AD1163" s="139"/>
      <c r="AE1163" s="139"/>
      <c r="AF1163" s="139"/>
      <c r="AG1163" s="337">
        <v>2025</v>
      </c>
      <c r="AH1163" s="126" t="s">
        <v>3048</v>
      </c>
      <c r="AI1163" s="126"/>
      <c r="AJ1163" s="134">
        <f t="shared" si="262"/>
        <v>1098</v>
      </c>
      <c r="AK1163" s="35" t="s">
        <v>153</v>
      </c>
      <c r="AL1163" s="134" t="str">
        <f t="shared" si="263"/>
        <v>1098.</v>
      </c>
      <c r="AM1163" s="140"/>
      <c r="AN1163" s="296"/>
      <c r="AO1163" s="193"/>
    </row>
    <row r="1164" spans="1:41" ht="22.5" hidden="1" customHeight="1" x14ac:dyDescent="0.25">
      <c r="A1164" s="68" t="s">
        <v>4282</v>
      </c>
      <c r="B1164" s="25">
        <v>2093</v>
      </c>
      <c r="C1164" s="37" t="s">
        <v>516</v>
      </c>
      <c r="D1164" s="25">
        <v>1978</v>
      </c>
      <c r="E1164" s="68" t="s">
        <v>2932</v>
      </c>
      <c r="F1164" s="68" t="s">
        <v>2933</v>
      </c>
      <c r="G1164" s="25">
        <v>5</v>
      </c>
      <c r="H1164" s="25">
        <v>4</v>
      </c>
      <c r="I1164" s="139">
        <v>3653.4</v>
      </c>
      <c r="J1164" s="137">
        <v>1769.2</v>
      </c>
      <c r="K1164" s="139">
        <v>1769.2</v>
      </c>
      <c r="L1164" s="25">
        <v>95</v>
      </c>
      <c r="M1164" s="139">
        <f t="shared" si="266"/>
        <v>3014950</v>
      </c>
      <c r="N1164" s="139"/>
      <c r="O1164" s="139"/>
      <c r="P1164" s="139"/>
      <c r="Q1164" s="137">
        <f t="shared" si="267"/>
        <v>3014950</v>
      </c>
      <c r="R1164" s="139"/>
      <c r="S1164" s="25"/>
      <c r="T1164" s="139"/>
      <c r="U1164" s="139">
        <v>850</v>
      </c>
      <c r="V1164" s="139">
        <f>U1164*3547</f>
        <v>3014950</v>
      </c>
      <c r="W1164" s="139"/>
      <c r="X1164" s="139"/>
      <c r="Y1164" s="139"/>
      <c r="Z1164" s="139"/>
      <c r="AA1164" s="139"/>
      <c r="AB1164" s="139"/>
      <c r="AC1164" s="139"/>
      <c r="AD1164" s="139"/>
      <c r="AE1164" s="139"/>
      <c r="AF1164" s="139"/>
      <c r="AG1164" s="337">
        <v>2025</v>
      </c>
      <c r="AH1164" s="126"/>
      <c r="AI1164" s="126"/>
      <c r="AJ1164" s="134">
        <f t="shared" si="262"/>
        <v>1099</v>
      </c>
      <c r="AK1164" s="35" t="s">
        <v>153</v>
      </c>
      <c r="AL1164" s="134" t="str">
        <f t="shared" si="263"/>
        <v>1099.</v>
      </c>
      <c r="AM1164" s="140"/>
      <c r="AN1164" s="296"/>
      <c r="AO1164" s="193"/>
    </row>
    <row r="1165" spans="1:41" ht="22.5" hidden="1" customHeight="1" x14ac:dyDescent="0.25">
      <c r="A1165" s="68" t="s">
        <v>4283</v>
      </c>
      <c r="B1165" s="25">
        <v>2095</v>
      </c>
      <c r="C1165" s="130" t="s">
        <v>429</v>
      </c>
      <c r="D1165" s="25">
        <v>1981</v>
      </c>
      <c r="E1165" s="108" t="s">
        <v>2932</v>
      </c>
      <c r="F1165" s="68" t="s">
        <v>2934</v>
      </c>
      <c r="G1165" s="30">
        <v>3</v>
      </c>
      <c r="H1165" s="30">
        <v>4</v>
      </c>
      <c r="I1165" s="137">
        <v>1931.4</v>
      </c>
      <c r="J1165" s="137">
        <v>1769.2</v>
      </c>
      <c r="K1165" s="137">
        <v>1769.2</v>
      </c>
      <c r="L1165" s="30">
        <v>88</v>
      </c>
      <c r="M1165" s="137">
        <f t="shared" si="266"/>
        <v>2848241</v>
      </c>
      <c r="N1165" s="137"/>
      <c r="O1165" s="137"/>
      <c r="P1165" s="137"/>
      <c r="Q1165" s="137">
        <f t="shared" si="267"/>
        <v>2848241</v>
      </c>
      <c r="R1165" s="137"/>
      <c r="S1165" s="30"/>
      <c r="T1165" s="137"/>
      <c r="U1165" s="137">
        <v>803</v>
      </c>
      <c r="V1165" s="137">
        <f>U1165*3547</f>
        <v>2848241</v>
      </c>
      <c r="W1165" s="137"/>
      <c r="X1165" s="137"/>
      <c r="Y1165" s="137"/>
      <c r="Z1165" s="137"/>
      <c r="AA1165" s="137"/>
      <c r="AB1165" s="137"/>
      <c r="AC1165" s="137"/>
      <c r="AD1165" s="137"/>
      <c r="AE1165" s="137"/>
      <c r="AF1165" s="137"/>
      <c r="AG1165" s="337">
        <v>2025</v>
      </c>
      <c r="AH1165" s="126"/>
      <c r="AI1165" s="126"/>
      <c r="AJ1165" s="134">
        <f t="shared" si="262"/>
        <v>1100</v>
      </c>
      <c r="AK1165" s="35" t="s">
        <v>153</v>
      </c>
      <c r="AL1165" s="134" t="str">
        <f t="shared" si="263"/>
        <v>1100.</v>
      </c>
      <c r="AM1165" s="140"/>
      <c r="AN1165" s="296"/>
      <c r="AO1165" s="193"/>
    </row>
    <row r="1166" spans="1:41" ht="22.5" hidden="1" customHeight="1" x14ac:dyDescent="0.25">
      <c r="A1166" s="68" t="s">
        <v>4284</v>
      </c>
      <c r="B1166" s="25">
        <v>2101</v>
      </c>
      <c r="C1166" s="130" t="s">
        <v>431</v>
      </c>
      <c r="D1166" s="25">
        <v>1978</v>
      </c>
      <c r="E1166" s="108" t="s">
        <v>2932</v>
      </c>
      <c r="F1166" s="68" t="s">
        <v>2934</v>
      </c>
      <c r="G1166" s="30">
        <v>5</v>
      </c>
      <c r="H1166" s="30">
        <v>2</v>
      </c>
      <c r="I1166" s="137">
        <v>1925.6</v>
      </c>
      <c r="J1166" s="137">
        <v>1773.7</v>
      </c>
      <c r="K1166" s="137">
        <v>1773.7</v>
      </c>
      <c r="L1166" s="30">
        <v>98</v>
      </c>
      <c r="M1166" s="137">
        <f t="shared" si="266"/>
        <v>2187315</v>
      </c>
      <c r="N1166" s="137"/>
      <c r="O1166" s="137"/>
      <c r="P1166" s="137"/>
      <c r="Q1166" s="137">
        <f t="shared" si="267"/>
        <v>2187315</v>
      </c>
      <c r="R1166" s="137">
        <f>422097+1765218</f>
        <v>2187315</v>
      </c>
      <c r="S1166" s="30"/>
      <c r="T1166" s="137"/>
      <c r="U1166" s="137"/>
      <c r="V1166" s="137"/>
      <c r="W1166" s="137"/>
      <c r="X1166" s="137"/>
      <c r="Y1166" s="137"/>
      <c r="Z1166" s="137"/>
      <c r="AA1166" s="137"/>
      <c r="AB1166" s="137"/>
      <c r="AC1166" s="137"/>
      <c r="AD1166" s="137"/>
      <c r="AE1166" s="137"/>
      <c r="AF1166" s="137"/>
      <c r="AG1166" s="337">
        <v>2025</v>
      </c>
      <c r="AH1166" s="126" t="s">
        <v>3055</v>
      </c>
      <c r="AI1166" s="126"/>
      <c r="AJ1166" s="134">
        <f t="shared" si="262"/>
        <v>1101</v>
      </c>
      <c r="AK1166" s="35" t="s">
        <v>153</v>
      </c>
      <c r="AL1166" s="134" t="str">
        <f t="shared" si="263"/>
        <v>1101.</v>
      </c>
      <c r="AM1166" s="140"/>
      <c r="AN1166" s="296"/>
      <c r="AO1166" s="193"/>
    </row>
    <row r="1167" spans="1:41" ht="22.5" hidden="1" customHeight="1" x14ac:dyDescent="0.25">
      <c r="A1167" s="68" t="s">
        <v>4285</v>
      </c>
      <c r="B1167" s="25">
        <v>2109</v>
      </c>
      <c r="C1167" s="36" t="s">
        <v>1623</v>
      </c>
      <c r="D1167" s="25">
        <v>1994</v>
      </c>
      <c r="E1167" s="68" t="s">
        <v>2932</v>
      </c>
      <c r="F1167" s="68" t="s">
        <v>2934</v>
      </c>
      <c r="G1167" s="25">
        <v>5</v>
      </c>
      <c r="H1167" s="25">
        <v>2</v>
      </c>
      <c r="I1167" s="139">
        <v>2310.1</v>
      </c>
      <c r="J1167" s="139">
        <v>2115.1999999999998</v>
      </c>
      <c r="K1167" s="139">
        <v>2115.1999999999998</v>
      </c>
      <c r="L1167" s="25">
        <v>114</v>
      </c>
      <c r="M1167" s="137">
        <f t="shared" si="266"/>
        <v>3533070</v>
      </c>
      <c r="N1167" s="137"/>
      <c r="O1167" s="137"/>
      <c r="P1167" s="137"/>
      <c r="Q1167" s="137">
        <f t="shared" si="267"/>
        <v>3533070</v>
      </c>
      <c r="R1167" s="137">
        <v>3533070</v>
      </c>
      <c r="S1167" s="30"/>
      <c r="T1167" s="137"/>
      <c r="U1167" s="139"/>
      <c r="V1167" s="139"/>
      <c r="W1167" s="137"/>
      <c r="X1167" s="137"/>
      <c r="Y1167" s="137"/>
      <c r="Z1167" s="137"/>
      <c r="AA1167" s="137"/>
      <c r="AB1167" s="137"/>
      <c r="AC1167" s="336"/>
      <c r="AD1167" s="336"/>
      <c r="AE1167" s="137"/>
      <c r="AF1167" s="137"/>
      <c r="AG1167" s="337">
        <v>2025</v>
      </c>
      <c r="AH1167" s="126" t="s">
        <v>3050</v>
      </c>
      <c r="AI1167" s="126"/>
      <c r="AJ1167" s="134">
        <f t="shared" si="262"/>
        <v>1102</v>
      </c>
      <c r="AK1167" s="35" t="s">
        <v>153</v>
      </c>
      <c r="AL1167" s="134" t="str">
        <f t="shared" si="263"/>
        <v>1102.</v>
      </c>
      <c r="AM1167" s="140"/>
      <c r="AN1167" s="296"/>
      <c r="AO1167" s="193"/>
    </row>
    <row r="1168" spans="1:41" ht="22.5" hidden="1" customHeight="1" x14ac:dyDescent="0.25">
      <c r="A1168" s="68" t="s">
        <v>4286</v>
      </c>
      <c r="B1168" s="25">
        <v>2111</v>
      </c>
      <c r="C1168" s="130" t="s">
        <v>432</v>
      </c>
      <c r="D1168" s="25">
        <v>1977</v>
      </c>
      <c r="E1168" s="108" t="s">
        <v>2932</v>
      </c>
      <c r="F1168" s="68" t="s">
        <v>2934</v>
      </c>
      <c r="G1168" s="30">
        <v>3</v>
      </c>
      <c r="H1168" s="30">
        <v>5</v>
      </c>
      <c r="I1168" s="137">
        <v>2003.8</v>
      </c>
      <c r="J1168" s="137">
        <v>1790.3</v>
      </c>
      <c r="K1168" s="137">
        <v>1790.3</v>
      </c>
      <c r="L1168" s="30">
        <v>95</v>
      </c>
      <c r="M1168" s="137">
        <f t="shared" si="266"/>
        <v>3509428</v>
      </c>
      <c r="N1168" s="137"/>
      <c r="O1168" s="137"/>
      <c r="P1168" s="137"/>
      <c r="Q1168" s="137">
        <f t="shared" si="267"/>
        <v>3509428</v>
      </c>
      <c r="R1168" s="137">
        <f>1355640+2153788</f>
        <v>3509428</v>
      </c>
      <c r="S1168" s="30"/>
      <c r="T1168" s="137"/>
      <c r="U1168" s="137"/>
      <c r="V1168" s="137"/>
      <c r="W1168" s="137"/>
      <c r="X1168" s="137"/>
      <c r="Y1168" s="137"/>
      <c r="Z1168" s="137"/>
      <c r="AA1168" s="137"/>
      <c r="AB1168" s="137"/>
      <c r="AC1168" s="137"/>
      <c r="AD1168" s="137"/>
      <c r="AE1168" s="137"/>
      <c r="AF1168" s="137"/>
      <c r="AG1168" s="337">
        <v>2025</v>
      </c>
      <c r="AH1168" s="126" t="s">
        <v>3055</v>
      </c>
      <c r="AI1168" s="126"/>
      <c r="AJ1168" s="134">
        <f t="shared" si="262"/>
        <v>1103</v>
      </c>
      <c r="AK1168" s="35" t="s">
        <v>153</v>
      </c>
      <c r="AL1168" s="134" t="str">
        <f t="shared" si="263"/>
        <v>1103.</v>
      </c>
      <c r="AM1168" s="140"/>
      <c r="AN1168" s="296"/>
      <c r="AO1168" s="193"/>
    </row>
    <row r="1169" spans="1:41" ht="22.5" hidden="1" customHeight="1" x14ac:dyDescent="0.25">
      <c r="A1169" s="68" t="s">
        <v>4287</v>
      </c>
      <c r="B1169" s="25">
        <v>2114</v>
      </c>
      <c r="C1169" s="36" t="s">
        <v>487</v>
      </c>
      <c r="D1169" s="25">
        <v>1983</v>
      </c>
      <c r="E1169" s="68" t="s">
        <v>2932</v>
      </c>
      <c r="F1169" s="68" t="s">
        <v>2934</v>
      </c>
      <c r="G1169" s="25">
        <v>3</v>
      </c>
      <c r="H1169" s="25">
        <v>5</v>
      </c>
      <c r="I1169" s="139">
        <v>2155.1999999999998</v>
      </c>
      <c r="J1169" s="137">
        <v>1958.8</v>
      </c>
      <c r="K1169" s="139">
        <v>1958.8</v>
      </c>
      <c r="L1169" s="25">
        <v>121</v>
      </c>
      <c r="M1169" s="139">
        <f t="shared" si="266"/>
        <v>3259693</v>
      </c>
      <c r="N1169" s="139"/>
      <c r="O1169" s="139"/>
      <c r="P1169" s="139"/>
      <c r="Q1169" s="137">
        <f t="shared" si="267"/>
        <v>3259693</v>
      </c>
      <c r="R1169" s="139"/>
      <c r="S1169" s="25"/>
      <c r="T1169" s="139"/>
      <c r="U1169" s="139">
        <v>919</v>
      </c>
      <c r="V1169" s="139">
        <f>U1169*3547</f>
        <v>3259693</v>
      </c>
      <c r="W1169" s="139"/>
      <c r="X1169" s="139"/>
      <c r="Y1169" s="139"/>
      <c r="Z1169" s="139"/>
      <c r="AA1169" s="139"/>
      <c r="AB1169" s="139"/>
      <c r="AC1169" s="139"/>
      <c r="AD1169" s="139"/>
      <c r="AE1169" s="139"/>
      <c r="AF1169" s="139"/>
      <c r="AG1169" s="337">
        <v>2025</v>
      </c>
      <c r="AH1169" s="126"/>
      <c r="AI1169" s="126"/>
      <c r="AJ1169" s="134">
        <f t="shared" si="262"/>
        <v>1104</v>
      </c>
      <c r="AK1169" s="35" t="s">
        <v>153</v>
      </c>
      <c r="AL1169" s="134" t="str">
        <f t="shared" si="263"/>
        <v>1104.</v>
      </c>
      <c r="AM1169" s="140"/>
      <c r="AN1169" s="35"/>
      <c r="AO1169" s="193"/>
    </row>
    <row r="1170" spans="1:41" ht="22.5" hidden="1" customHeight="1" x14ac:dyDescent="0.25">
      <c r="A1170" s="68" t="s">
        <v>4288</v>
      </c>
      <c r="B1170" s="25">
        <v>2116</v>
      </c>
      <c r="C1170" s="130" t="s">
        <v>433</v>
      </c>
      <c r="D1170" s="25">
        <v>1977</v>
      </c>
      <c r="E1170" s="108" t="s">
        <v>2932</v>
      </c>
      <c r="F1170" s="108" t="s">
        <v>2933</v>
      </c>
      <c r="G1170" s="30">
        <v>2</v>
      </c>
      <c r="H1170" s="30">
        <v>3</v>
      </c>
      <c r="I1170" s="137">
        <v>844.6</v>
      </c>
      <c r="J1170" s="137">
        <v>760</v>
      </c>
      <c r="K1170" s="137">
        <v>760</v>
      </c>
      <c r="L1170" s="30">
        <v>47</v>
      </c>
      <c r="M1170" s="137">
        <f t="shared" si="266"/>
        <v>3620657</v>
      </c>
      <c r="N1170" s="137"/>
      <c r="O1170" s="137"/>
      <c r="P1170" s="137"/>
      <c r="Q1170" s="137">
        <f t="shared" si="267"/>
        <v>3620657</v>
      </c>
      <c r="R1170" s="137">
        <v>1432158</v>
      </c>
      <c r="S1170" s="30"/>
      <c r="T1170" s="137"/>
      <c r="U1170" s="137">
        <v>617</v>
      </c>
      <c r="V1170" s="137">
        <f>U1170*3547</f>
        <v>2188499</v>
      </c>
      <c r="W1170" s="137"/>
      <c r="X1170" s="137"/>
      <c r="Y1170" s="137"/>
      <c r="Z1170" s="137"/>
      <c r="AA1170" s="137"/>
      <c r="AB1170" s="137"/>
      <c r="AC1170" s="137"/>
      <c r="AD1170" s="137"/>
      <c r="AE1170" s="137"/>
      <c r="AF1170" s="137"/>
      <c r="AG1170" s="337">
        <v>2025</v>
      </c>
      <c r="AH1170" s="126" t="s">
        <v>3053</v>
      </c>
      <c r="AI1170" s="126"/>
      <c r="AJ1170" s="134">
        <f t="shared" si="262"/>
        <v>1105</v>
      </c>
      <c r="AK1170" s="35" t="s">
        <v>153</v>
      </c>
      <c r="AL1170" s="134" t="str">
        <f t="shared" si="263"/>
        <v>1105.</v>
      </c>
      <c r="AM1170" s="140"/>
      <c r="AN1170" s="296"/>
      <c r="AO1170" s="193"/>
    </row>
    <row r="1171" spans="1:41" ht="22.5" hidden="1" customHeight="1" x14ac:dyDescent="0.25">
      <c r="A1171" s="68" t="s">
        <v>4289</v>
      </c>
      <c r="B1171" s="25">
        <v>2117</v>
      </c>
      <c r="C1171" s="37" t="s">
        <v>518</v>
      </c>
      <c r="D1171" s="25">
        <v>1978</v>
      </c>
      <c r="E1171" s="68" t="s">
        <v>2932</v>
      </c>
      <c r="F1171" s="68" t="s">
        <v>2934</v>
      </c>
      <c r="G1171" s="25">
        <v>2</v>
      </c>
      <c r="H1171" s="25">
        <v>2</v>
      </c>
      <c r="I1171" s="139">
        <v>818.4</v>
      </c>
      <c r="J1171" s="137">
        <v>751.1</v>
      </c>
      <c r="K1171" s="139">
        <v>751.1</v>
      </c>
      <c r="L1171" s="25">
        <v>34</v>
      </c>
      <c r="M1171" s="139">
        <f t="shared" si="266"/>
        <v>1922474</v>
      </c>
      <c r="N1171" s="139"/>
      <c r="O1171" s="139"/>
      <c r="P1171" s="139"/>
      <c r="Q1171" s="137">
        <f t="shared" si="267"/>
        <v>1922474</v>
      </c>
      <c r="R1171" s="139"/>
      <c r="S1171" s="25"/>
      <c r="T1171" s="139"/>
      <c r="U1171" s="139">
        <v>542</v>
      </c>
      <c r="V1171" s="139">
        <f>U1171*3547</f>
        <v>1922474</v>
      </c>
      <c r="W1171" s="139"/>
      <c r="X1171" s="139"/>
      <c r="Y1171" s="139"/>
      <c r="Z1171" s="139"/>
      <c r="AA1171" s="139"/>
      <c r="AB1171" s="139"/>
      <c r="AC1171" s="139"/>
      <c r="AD1171" s="139"/>
      <c r="AE1171" s="139"/>
      <c r="AF1171" s="137"/>
      <c r="AG1171" s="337">
        <v>2025</v>
      </c>
      <c r="AH1171" s="126"/>
      <c r="AI1171" s="126"/>
      <c r="AJ1171" s="134">
        <f t="shared" si="262"/>
        <v>1106</v>
      </c>
      <c r="AK1171" s="35" t="s">
        <v>153</v>
      </c>
      <c r="AL1171" s="134" t="str">
        <f t="shared" si="263"/>
        <v>1106.</v>
      </c>
      <c r="AM1171" s="140"/>
      <c r="AN1171" s="296"/>
      <c r="AO1171" s="193"/>
    </row>
    <row r="1172" spans="1:41" ht="22.5" hidden="1" customHeight="1" x14ac:dyDescent="0.25">
      <c r="A1172" s="68" t="s">
        <v>4290</v>
      </c>
      <c r="B1172" s="25">
        <v>2128</v>
      </c>
      <c r="C1172" s="36" t="s">
        <v>1628</v>
      </c>
      <c r="D1172" s="25">
        <v>1986</v>
      </c>
      <c r="E1172" s="108" t="s">
        <v>2932</v>
      </c>
      <c r="F1172" s="68" t="s">
        <v>2934</v>
      </c>
      <c r="G1172" s="30">
        <v>5</v>
      </c>
      <c r="H1172" s="30">
        <v>1</v>
      </c>
      <c r="I1172" s="137">
        <v>1818</v>
      </c>
      <c r="J1172" s="137">
        <v>1442.4</v>
      </c>
      <c r="K1172" s="137">
        <v>1442.4</v>
      </c>
      <c r="L1172" s="30">
        <v>117</v>
      </c>
      <c r="M1172" s="137">
        <f t="shared" si="266"/>
        <v>7696137.2000000002</v>
      </c>
      <c r="N1172" s="137"/>
      <c r="O1172" s="137"/>
      <c r="P1172" s="137"/>
      <c r="Q1172" s="137">
        <f t="shared" si="267"/>
        <v>7696137.2000000002</v>
      </c>
      <c r="R1172" s="137">
        <v>5003964.2</v>
      </c>
      <c r="S1172" s="30"/>
      <c r="T1172" s="137"/>
      <c r="U1172" s="139">
        <v>759</v>
      </c>
      <c r="V1172" s="139">
        <f>U1172*3547</f>
        <v>2692173</v>
      </c>
      <c r="W1172" s="137"/>
      <c r="X1172" s="137"/>
      <c r="Y1172" s="137"/>
      <c r="Z1172" s="137"/>
      <c r="AA1172" s="137"/>
      <c r="AB1172" s="137"/>
      <c r="AC1172" s="139"/>
      <c r="AD1172" s="139"/>
      <c r="AE1172" s="137"/>
      <c r="AF1172" s="137"/>
      <c r="AG1172" s="337">
        <v>2025</v>
      </c>
      <c r="AH1172" s="126" t="s">
        <v>3050</v>
      </c>
      <c r="AI1172" s="126"/>
      <c r="AJ1172" s="134">
        <f t="shared" si="262"/>
        <v>1107</v>
      </c>
      <c r="AK1172" s="35" t="s">
        <v>153</v>
      </c>
      <c r="AL1172" s="134" t="str">
        <f t="shared" si="263"/>
        <v>1107.</v>
      </c>
      <c r="AM1172" s="140"/>
      <c r="AN1172" s="296"/>
      <c r="AO1172" s="193"/>
    </row>
    <row r="1173" spans="1:41" ht="22.5" hidden="1" customHeight="1" x14ac:dyDescent="0.25">
      <c r="A1173" s="68" t="s">
        <v>4291</v>
      </c>
      <c r="B1173" s="25">
        <v>2129</v>
      </c>
      <c r="C1173" s="36" t="s">
        <v>1629</v>
      </c>
      <c r="D1173" s="25">
        <v>1986</v>
      </c>
      <c r="E1173" s="108" t="s">
        <v>2932</v>
      </c>
      <c r="F1173" s="108" t="s">
        <v>2933</v>
      </c>
      <c r="G1173" s="30">
        <v>5</v>
      </c>
      <c r="H1173" s="30">
        <v>6</v>
      </c>
      <c r="I1173" s="137">
        <v>6337.6</v>
      </c>
      <c r="J1173" s="137">
        <v>3754.9</v>
      </c>
      <c r="K1173" s="137">
        <v>3754.9</v>
      </c>
      <c r="L1173" s="30">
        <v>281</v>
      </c>
      <c r="M1173" s="137">
        <f t="shared" si="266"/>
        <v>4140864</v>
      </c>
      <c r="N1173" s="139"/>
      <c r="O1173" s="139"/>
      <c r="P1173" s="139"/>
      <c r="Q1173" s="137">
        <f t="shared" si="267"/>
        <v>4140864</v>
      </c>
      <c r="R1173" s="139">
        <v>4140864</v>
      </c>
      <c r="S1173" s="25"/>
      <c r="T1173" s="139"/>
      <c r="U1173" s="139"/>
      <c r="V1173" s="139"/>
      <c r="W1173" s="139"/>
      <c r="X1173" s="139"/>
      <c r="Y1173" s="139"/>
      <c r="Z1173" s="139"/>
      <c r="AA1173" s="139"/>
      <c r="AB1173" s="139"/>
      <c r="AC1173" s="139"/>
      <c r="AD1173" s="139"/>
      <c r="AE1173" s="139"/>
      <c r="AF1173" s="139"/>
      <c r="AG1173" s="337">
        <v>2025</v>
      </c>
      <c r="AH1173" s="126" t="s">
        <v>3049</v>
      </c>
      <c r="AI1173" s="126"/>
      <c r="AJ1173" s="134">
        <f t="shared" si="262"/>
        <v>1108</v>
      </c>
      <c r="AK1173" s="35" t="s">
        <v>153</v>
      </c>
      <c r="AL1173" s="134" t="str">
        <f t="shared" si="263"/>
        <v>1108.</v>
      </c>
      <c r="AM1173" s="140"/>
      <c r="AN1173" s="296"/>
      <c r="AO1173" s="193"/>
    </row>
    <row r="1174" spans="1:41" ht="22.5" hidden="1" customHeight="1" x14ac:dyDescent="0.25">
      <c r="A1174" s="68" t="s">
        <v>4292</v>
      </c>
      <c r="B1174" s="25">
        <v>2131</v>
      </c>
      <c r="C1174" s="36" t="s">
        <v>1631</v>
      </c>
      <c r="D1174" s="25">
        <v>1979</v>
      </c>
      <c r="E1174" s="108" t="s">
        <v>2932</v>
      </c>
      <c r="F1174" s="108" t="s">
        <v>2933</v>
      </c>
      <c r="G1174" s="30">
        <v>5</v>
      </c>
      <c r="H1174" s="30">
        <v>4</v>
      </c>
      <c r="I1174" s="137">
        <v>3351.7</v>
      </c>
      <c r="J1174" s="137">
        <v>2290.3000000000002</v>
      </c>
      <c r="K1174" s="137">
        <v>2290.3000000000002</v>
      </c>
      <c r="L1174" s="30">
        <v>122</v>
      </c>
      <c r="M1174" s="137">
        <f t="shared" si="266"/>
        <v>1398216</v>
      </c>
      <c r="N1174" s="139"/>
      <c r="O1174" s="139"/>
      <c r="P1174" s="139"/>
      <c r="Q1174" s="137">
        <f t="shared" si="267"/>
        <v>1398216</v>
      </c>
      <c r="R1174" s="139">
        <v>1398216</v>
      </c>
      <c r="S1174" s="25"/>
      <c r="T1174" s="139"/>
      <c r="U1174" s="139"/>
      <c r="V1174" s="139"/>
      <c r="W1174" s="139"/>
      <c r="X1174" s="139"/>
      <c r="Y1174" s="139"/>
      <c r="Z1174" s="139"/>
      <c r="AA1174" s="139"/>
      <c r="AB1174" s="139"/>
      <c r="AC1174" s="139"/>
      <c r="AD1174" s="139"/>
      <c r="AE1174" s="139"/>
      <c r="AF1174" s="139"/>
      <c r="AG1174" s="337">
        <v>2025</v>
      </c>
      <c r="AH1174" s="126" t="s">
        <v>3052</v>
      </c>
      <c r="AI1174" s="126"/>
      <c r="AJ1174" s="134">
        <f t="shared" si="262"/>
        <v>1109</v>
      </c>
      <c r="AK1174" s="35" t="s">
        <v>153</v>
      </c>
      <c r="AL1174" s="134" t="str">
        <f t="shared" si="263"/>
        <v>1109.</v>
      </c>
      <c r="AM1174" s="140"/>
      <c r="AN1174" s="296"/>
      <c r="AO1174" s="193"/>
    </row>
    <row r="1175" spans="1:41" ht="22.5" hidden="1" customHeight="1" x14ac:dyDescent="0.25">
      <c r="A1175" s="68" t="s">
        <v>4293</v>
      </c>
      <c r="B1175" s="25">
        <v>2135</v>
      </c>
      <c r="C1175" s="130" t="s">
        <v>436</v>
      </c>
      <c r="D1175" s="25">
        <v>1970</v>
      </c>
      <c r="E1175" s="108" t="s">
        <v>2932</v>
      </c>
      <c r="F1175" s="68" t="s">
        <v>2934</v>
      </c>
      <c r="G1175" s="30">
        <v>5</v>
      </c>
      <c r="H1175" s="30">
        <v>6</v>
      </c>
      <c r="I1175" s="137">
        <v>4527.8999999999996</v>
      </c>
      <c r="J1175" s="137">
        <v>3024.4</v>
      </c>
      <c r="K1175" s="137">
        <v>3024.4</v>
      </c>
      <c r="L1175" s="30">
        <v>184</v>
      </c>
      <c r="M1175" s="137">
        <f t="shared" si="266"/>
        <v>2993950</v>
      </c>
      <c r="N1175" s="137"/>
      <c r="O1175" s="137"/>
      <c r="P1175" s="137"/>
      <c r="Q1175" s="137">
        <f t="shared" si="267"/>
        <v>2993950</v>
      </c>
      <c r="R1175" s="137">
        <f>2017560+548070</f>
        <v>2565630</v>
      </c>
      <c r="S1175" s="30"/>
      <c r="T1175" s="137"/>
      <c r="U1175" s="137"/>
      <c r="V1175" s="137"/>
      <c r="W1175" s="137"/>
      <c r="X1175" s="137"/>
      <c r="Y1175" s="137"/>
      <c r="Z1175" s="137"/>
      <c r="AA1175" s="137">
        <v>160</v>
      </c>
      <c r="AB1175" s="137">
        <f>AA1175*2677</f>
        <v>428320</v>
      </c>
      <c r="AC1175" s="137"/>
      <c r="AD1175" s="137"/>
      <c r="AE1175" s="137"/>
      <c r="AF1175" s="137"/>
      <c r="AG1175" s="337">
        <v>2025</v>
      </c>
      <c r="AH1175" s="126" t="s">
        <v>3056</v>
      </c>
      <c r="AI1175" s="126"/>
      <c r="AJ1175" s="134">
        <f t="shared" si="262"/>
        <v>1110</v>
      </c>
      <c r="AK1175" s="35" t="s">
        <v>153</v>
      </c>
      <c r="AL1175" s="134" t="str">
        <f t="shared" si="263"/>
        <v>1110.</v>
      </c>
      <c r="AM1175" s="140"/>
      <c r="AN1175" s="296"/>
      <c r="AO1175" s="193"/>
    </row>
    <row r="1176" spans="1:41" ht="22.5" hidden="1" customHeight="1" x14ac:dyDescent="0.25">
      <c r="A1176" s="68" t="s">
        <v>4294</v>
      </c>
      <c r="B1176" s="25">
        <v>2136</v>
      </c>
      <c r="C1176" s="130" t="s">
        <v>437</v>
      </c>
      <c r="D1176" s="25">
        <v>1975</v>
      </c>
      <c r="E1176" s="108" t="s">
        <v>2932</v>
      </c>
      <c r="F1176" s="68" t="s">
        <v>2934</v>
      </c>
      <c r="G1176" s="30">
        <v>5</v>
      </c>
      <c r="H1176" s="30">
        <v>6</v>
      </c>
      <c r="I1176" s="137">
        <v>4436.7</v>
      </c>
      <c r="J1176" s="137">
        <v>2947</v>
      </c>
      <c r="K1176" s="137">
        <v>2947</v>
      </c>
      <c r="L1176" s="30">
        <v>158</v>
      </c>
      <c r="M1176" s="137">
        <f t="shared" si="266"/>
        <v>10533167.300000001</v>
      </c>
      <c r="N1176" s="137"/>
      <c r="O1176" s="137"/>
      <c r="P1176" s="137"/>
      <c r="Q1176" s="137">
        <f t="shared" si="267"/>
        <v>10533167.300000001</v>
      </c>
      <c r="R1176" s="137">
        <f>1220076+9313091.3</f>
        <v>10533167.300000001</v>
      </c>
      <c r="S1176" s="30"/>
      <c r="T1176" s="137"/>
      <c r="U1176" s="137"/>
      <c r="V1176" s="137"/>
      <c r="W1176" s="137"/>
      <c r="X1176" s="137"/>
      <c r="Y1176" s="137"/>
      <c r="Z1176" s="137"/>
      <c r="AA1176" s="137"/>
      <c r="AB1176" s="137"/>
      <c r="AC1176" s="137"/>
      <c r="AD1176" s="137"/>
      <c r="AE1176" s="137"/>
      <c r="AF1176" s="137"/>
      <c r="AG1176" s="337">
        <v>2025</v>
      </c>
      <c r="AH1176" s="126" t="s">
        <v>3064</v>
      </c>
      <c r="AI1176" s="126"/>
      <c r="AJ1176" s="134">
        <f t="shared" si="262"/>
        <v>1111</v>
      </c>
      <c r="AK1176" s="35" t="s">
        <v>153</v>
      </c>
      <c r="AL1176" s="134" t="str">
        <f t="shared" si="263"/>
        <v>1111.</v>
      </c>
      <c r="AM1176" s="140"/>
      <c r="AN1176" s="296"/>
      <c r="AO1176" s="193"/>
    </row>
    <row r="1177" spans="1:41" ht="22.5" hidden="1" customHeight="1" x14ac:dyDescent="0.25">
      <c r="A1177" s="68" t="s">
        <v>4295</v>
      </c>
      <c r="B1177" s="25">
        <v>2141</v>
      </c>
      <c r="C1177" s="130" t="s">
        <v>1113</v>
      </c>
      <c r="D1177" s="25">
        <v>1976</v>
      </c>
      <c r="E1177" s="108" t="s">
        <v>2932</v>
      </c>
      <c r="F1177" s="68" t="s">
        <v>2934</v>
      </c>
      <c r="G1177" s="30">
        <v>2</v>
      </c>
      <c r="H1177" s="30">
        <v>1</v>
      </c>
      <c r="I1177" s="137">
        <v>359.6</v>
      </c>
      <c r="J1177" s="137">
        <v>217.5</v>
      </c>
      <c r="K1177" s="137">
        <v>217.5</v>
      </c>
      <c r="L1177" s="30">
        <v>21</v>
      </c>
      <c r="M1177" s="137">
        <f t="shared" si="266"/>
        <v>1181176</v>
      </c>
      <c r="N1177" s="137"/>
      <c r="O1177" s="137"/>
      <c r="P1177" s="137"/>
      <c r="Q1177" s="137">
        <f t="shared" si="267"/>
        <v>1181176</v>
      </c>
      <c r="R1177" s="137">
        <v>145452</v>
      </c>
      <c r="S1177" s="30"/>
      <c r="T1177" s="137"/>
      <c r="U1177" s="137">
        <v>292</v>
      </c>
      <c r="V1177" s="137">
        <f>U1177*3547</f>
        <v>1035724</v>
      </c>
      <c r="W1177" s="137"/>
      <c r="X1177" s="137"/>
      <c r="Y1177" s="137"/>
      <c r="Z1177" s="137"/>
      <c r="AA1177" s="137"/>
      <c r="AB1177" s="137"/>
      <c r="AC1177" s="137"/>
      <c r="AD1177" s="137"/>
      <c r="AE1177" s="137"/>
      <c r="AF1177" s="137"/>
      <c r="AG1177" s="337">
        <v>2025</v>
      </c>
      <c r="AH1177" s="126" t="s">
        <v>3052</v>
      </c>
      <c r="AI1177" s="126"/>
      <c r="AJ1177" s="134">
        <f t="shared" si="262"/>
        <v>1112</v>
      </c>
      <c r="AK1177" s="35" t="s">
        <v>153</v>
      </c>
      <c r="AL1177" s="134" t="str">
        <f t="shared" si="263"/>
        <v>1112.</v>
      </c>
      <c r="AM1177" s="140"/>
      <c r="AN1177" s="296"/>
      <c r="AO1177" s="193"/>
    </row>
    <row r="1178" spans="1:41" ht="22.5" hidden="1" customHeight="1" x14ac:dyDescent="0.25">
      <c r="A1178" s="68" t="s">
        <v>4296</v>
      </c>
      <c r="B1178" s="25">
        <v>2142</v>
      </c>
      <c r="C1178" s="130" t="s">
        <v>1112</v>
      </c>
      <c r="D1178" s="25">
        <v>1981</v>
      </c>
      <c r="E1178" s="108" t="s">
        <v>2932</v>
      </c>
      <c r="F1178" s="68" t="s">
        <v>2934</v>
      </c>
      <c r="G1178" s="30">
        <v>2</v>
      </c>
      <c r="H1178" s="30">
        <v>1</v>
      </c>
      <c r="I1178" s="137">
        <v>353.3</v>
      </c>
      <c r="J1178" s="137">
        <v>216.9</v>
      </c>
      <c r="K1178" s="137">
        <v>216.9</v>
      </c>
      <c r="L1178" s="30">
        <v>20</v>
      </c>
      <c r="M1178" s="137">
        <f t="shared" si="266"/>
        <v>98592</v>
      </c>
      <c r="N1178" s="137"/>
      <c r="O1178" s="137"/>
      <c r="P1178" s="137"/>
      <c r="Q1178" s="137">
        <f t="shared" si="267"/>
        <v>98592</v>
      </c>
      <c r="R1178" s="137">
        <v>98592</v>
      </c>
      <c r="S1178" s="30"/>
      <c r="T1178" s="137"/>
      <c r="U1178" s="137"/>
      <c r="V1178" s="137"/>
      <c r="W1178" s="137"/>
      <c r="X1178" s="137"/>
      <c r="Y1178" s="137"/>
      <c r="Z1178" s="137"/>
      <c r="AA1178" s="137"/>
      <c r="AB1178" s="137"/>
      <c r="AC1178" s="137"/>
      <c r="AD1178" s="137"/>
      <c r="AE1178" s="137"/>
      <c r="AF1178" s="137"/>
      <c r="AG1178" s="337">
        <v>2025</v>
      </c>
      <c r="AH1178" s="126" t="s">
        <v>3049</v>
      </c>
      <c r="AI1178" s="126"/>
      <c r="AJ1178" s="134">
        <f t="shared" ref="AJ1178:AJ1241" si="268">MAX(AJ1174:AJ1177)+1</f>
        <v>1113</v>
      </c>
      <c r="AK1178" s="35" t="s">
        <v>153</v>
      </c>
      <c r="AL1178" s="134" t="str">
        <f t="shared" ref="AL1178:AL1241" si="269">CONCATENATE(AJ1178,AK1178)</f>
        <v>1113.</v>
      </c>
      <c r="AM1178" s="140"/>
      <c r="AN1178" s="296"/>
      <c r="AO1178" s="193"/>
    </row>
    <row r="1179" spans="1:41" ht="22.5" hidden="1" customHeight="1" x14ac:dyDescent="0.25">
      <c r="A1179" s="68" t="s">
        <v>4297</v>
      </c>
      <c r="B1179" s="25">
        <v>2148</v>
      </c>
      <c r="C1179" s="36" t="s">
        <v>489</v>
      </c>
      <c r="D1179" s="25">
        <v>1984</v>
      </c>
      <c r="E1179" s="68" t="s">
        <v>2932</v>
      </c>
      <c r="F1179" s="68" t="s">
        <v>2934</v>
      </c>
      <c r="G1179" s="25">
        <v>5</v>
      </c>
      <c r="H1179" s="25">
        <v>3</v>
      </c>
      <c r="I1179" s="139">
        <v>2753.8</v>
      </c>
      <c r="J1179" s="137">
        <v>1686.8</v>
      </c>
      <c r="K1179" s="139">
        <v>1686.8</v>
      </c>
      <c r="L1179" s="25">
        <v>130</v>
      </c>
      <c r="M1179" s="139">
        <f t="shared" si="266"/>
        <v>5946522.2999999998</v>
      </c>
      <c r="N1179" s="139"/>
      <c r="O1179" s="139"/>
      <c r="P1179" s="139"/>
      <c r="Q1179" s="137">
        <f t="shared" si="267"/>
        <v>5946522.2999999998</v>
      </c>
      <c r="R1179" s="139">
        <v>5946522.2999999998</v>
      </c>
      <c r="S1179" s="25"/>
      <c r="T1179" s="139"/>
      <c r="U1179" s="139"/>
      <c r="V1179" s="139"/>
      <c r="W1179" s="139"/>
      <c r="X1179" s="139"/>
      <c r="Y1179" s="139"/>
      <c r="Z1179" s="139"/>
      <c r="AA1179" s="139"/>
      <c r="AB1179" s="139"/>
      <c r="AC1179" s="139"/>
      <c r="AD1179" s="139"/>
      <c r="AE1179" s="139"/>
      <c r="AF1179" s="139"/>
      <c r="AG1179" s="337">
        <v>2025</v>
      </c>
      <c r="AH1179" s="126" t="s">
        <v>3050</v>
      </c>
      <c r="AI1179" s="126"/>
      <c r="AJ1179" s="134">
        <f t="shared" si="268"/>
        <v>1114</v>
      </c>
      <c r="AK1179" s="35" t="s">
        <v>153</v>
      </c>
      <c r="AL1179" s="134" t="str">
        <f t="shared" si="269"/>
        <v>1114.</v>
      </c>
      <c r="AM1179" s="140"/>
      <c r="AN1179" s="35"/>
      <c r="AO1179" s="193"/>
    </row>
    <row r="1180" spans="1:41" ht="22.5" hidden="1" customHeight="1" x14ac:dyDescent="0.25">
      <c r="A1180" s="68" t="s">
        <v>4298</v>
      </c>
      <c r="B1180" s="25">
        <v>2156</v>
      </c>
      <c r="C1180" s="130" t="s">
        <v>440</v>
      </c>
      <c r="D1180" s="25">
        <v>1958</v>
      </c>
      <c r="E1180" s="108" t="s">
        <v>2932</v>
      </c>
      <c r="F1180" s="68" t="s">
        <v>2934</v>
      </c>
      <c r="G1180" s="30">
        <v>2</v>
      </c>
      <c r="H1180" s="30">
        <v>1</v>
      </c>
      <c r="I1180" s="137">
        <v>420.7</v>
      </c>
      <c r="J1180" s="137">
        <v>270.7</v>
      </c>
      <c r="K1180" s="137">
        <v>270.7</v>
      </c>
      <c r="L1180" s="30">
        <v>26</v>
      </c>
      <c r="M1180" s="137">
        <f t="shared" si="266"/>
        <v>3238375</v>
      </c>
      <c r="N1180" s="137"/>
      <c r="O1180" s="137"/>
      <c r="P1180" s="137"/>
      <c r="Q1180" s="137">
        <f t="shared" si="267"/>
        <v>3238375</v>
      </c>
      <c r="R1180" s="137">
        <v>131376</v>
      </c>
      <c r="S1180" s="30"/>
      <c r="T1180" s="137"/>
      <c r="U1180" s="137">
        <v>413</v>
      </c>
      <c r="V1180" s="137">
        <f>U1180*7523</f>
        <v>3106999</v>
      </c>
      <c r="W1180" s="137"/>
      <c r="X1180" s="137"/>
      <c r="Y1180" s="137"/>
      <c r="Z1180" s="137"/>
      <c r="AA1180" s="137"/>
      <c r="AB1180" s="137"/>
      <c r="AC1180" s="137"/>
      <c r="AD1180" s="137"/>
      <c r="AE1180" s="137"/>
      <c r="AF1180" s="137"/>
      <c r="AG1180" s="337">
        <v>2025</v>
      </c>
      <c r="AH1180" s="126" t="s">
        <v>3052</v>
      </c>
      <c r="AI1180" s="126"/>
      <c r="AJ1180" s="134">
        <f t="shared" si="268"/>
        <v>1115</v>
      </c>
      <c r="AK1180" s="35" t="s">
        <v>153</v>
      </c>
      <c r="AL1180" s="134" t="str">
        <f t="shared" si="269"/>
        <v>1115.</v>
      </c>
      <c r="AM1180" s="140"/>
      <c r="AN1180" s="296"/>
      <c r="AO1180" s="193"/>
    </row>
    <row r="1181" spans="1:41" ht="22.5" hidden="1" customHeight="1" x14ac:dyDescent="0.25">
      <c r="A1181" s="68" t="s">
        <v>4299</v>
      </c>
      <c r="B1181" s="25">
        <v>2158</v>
      </c>
      <c r="C1181" s="36" t="s">
        <v>1633</v>
      </c>
      <c r="D1181" s="25">
        <v>1982</v>
      </c>
      <c r="E1181" s="68" t="s">
        <v>2932</v>
      </c>
      <c r="F1181" s="68" t="s">
        <v>2934</v>
      </c>
      <c r="G1181" s="25">
        <v>2</v>
      </c>
      <c r="H1181" s="25">
        <v>1</v>
      </c>
      <c r="I1181" s="139">
        <v>367.9</v>
      </c>
      <c r="J1181" s="139">
        <v>253.4</v>
      </c>
      <c r="K1181" s="139">
        <v>253.4</v>
      </c>
      <c r="L1181" s="25">
        <v>18</v>
      </c>
      <c r="M1181" s="137">
        <f t="shared" si="266"/>
        <v>2736116</v>
      </c>
      <c r="N1181" s="137"/>
      <c r="O1181" s="137"/>
      <c r="P1181" s="137"/>
      <c r="Q1181" s="137">
        <f t="shared" si="267"/>
        <v>2736116</v>
      </c>
      <c r="R1181" s="139">
        <v>178296</v>
      </c>
      <c r="S1181" s="25"/>
      <c r="T1181" s="139"/>
      <c r="U1181" s="139">
        <v>340</v>
      </c>
      <c r="V1181" s="139">
        <f>U1181*7523</f>
        <v>2557820</v>
      </c>
      <c r="W1181" s="139"/>
      <c r="X1181" s="139"/>
      <c r="Y1181" s="139"/>
      <c r="Z1181" s="139"/>
      <c r="AA1181" s="139"/>
      <c r="AB1181" s="139"/>
      <c r="AC1181" s="139"/>
      <c r="AD1181" s="139"/>
      <c r="AE1181" s="139"/>
      <c r="AF1181" s="139"/>
      <c r="AG1181" s="337">
        <v>2025</v>
      </c>
      <c r="AH1181" s="126" t="s">
        <v>3052</v>
      </c>
      <c r="AI1181" s="126"/>
      <c r="AJ1181" s="134">
        <f t="shared" si="268"/>
        <v>1116</v>
      </c>
      <c r="AK1181" s="35" t="s">
        <v>153</v>
      </c>
      <c r="AL1181" s="134" t="str">
        <f t="shared" si="269"/>
        <v>1116.</v>
      </c>
      <c r="AM1181" s="140"/>
      <c r="AN1181" s="296"/>
      <c r="AO1181" s="193"/>
    </row>
    <row r="1182" spans="1:41" ht="22.5" hidden="1" customHeight="1" x14ac:dyDescent="0.25">
      <c r="A1182" s="68" t="s">
        <v>4300</v>
      </c>
      <c r="B1182" s="25">
        <v>2160</v>
      </c>
      <c r="C1182" s="36" t="s">
        <v>1634</v>
      </c>
      <c r="D1182" s="25">
        <v>1954</v>
      </c>
      <c r="E1182" s="68" t="s">
        <v>2932</v>
      </c>
      <c r="F1182" s="68" t="s">
        <v>2934</v>
      </c>
      <c r="G1182" s="25">
        <v>2</v>
      </c>
      <c r="H1182" s="25">
        <v>2</v>
      </c>
      <c r="I1182" s="139">
        <v>376.4</v>
      </c>
      <c r="J1182" s="139">
        <v>262.39999999999998</v>
      </c>
      <c r="K1182" s="139">
        <v>262.39999999999998</v>
      </c>
      <c r="L1182" s="25">
        <v>17</v>
      </c>
      <c r="M1182" s="137">
        <f t="shared" si="266"/>
        <v>1876852</v>
      </c>
      <c r="N1182" s="137"/>
      <c r="O1182" s="137"/>
      <c r="P1182" s="137"/>
      <c r="Q1182" s="137">
        <f t="shared" si="267"/>
        <v>1876852</v>
      </c>
      <c r="R1182" s="139">
        <v>145452</v>
      </c>
      <c r="S1182" s="25"/>
      <c r="T1182" s="139"/>
      <c r="U1182" s="139"/>
      <c r="V1182" s="139"/>
      <c r="W1182" s="139"/>
      <c r="X1182" s="139"/>
      <c r="Y1182" s="139">
        <v>550</v>
      </c>
      <c r="Z1182" s="139">
        <f>Y1182*3148</f>
        <v>1731400</v>
      </c>
      <c r="AA1182" s="139"/>
      <c r="AB1182" s="139"/>
      <c r="AC1182" s="139"/>
      <c r="AD1182" s="139"/>
      <c r="AE1182" s="139"/>
      <c r="AF1182" s="139"/>
      <c r="AG1182" s="337">
        <v>2025</v>
      </c>
      <c r="AH1182" s="126" t="s">
        <v>3052</v>
      </c>
      <c r="AI1182" s="126"/>
      <c r="AJ1182" s="134">
        <f t="shared" si="268"/>
        <v>1117</v>
      </c>
      <c r="AK1182" s="35" t="s">
        <v>153</v>
      </c>
      <c r="AL1182" s="134" t="str">
        <f t="shared" si="269"/>
        <v>1117.</v>
      </c>
      <c r="AM1182" s="140"/>
      <c r="AN1182" s="296"/>
      <c r="AO1182" s="193"/>
    </row>
    <row r="1183" spans="1:41" ht="22.5" hidden="1" customHeight="1" x14ac:dyDescent="0.25">
      <c r="A1183" s="68" t="s">
        <v>4301</v>
      </c>
      <c r="B1183" s="25">
        <v>2162</v>
      </c>
      <c r="C1183" s="36" t="s">
        <v>1635</v>
      </c>
      <c r="D1183" s="25">
        <v>1954</v>
      </c>
      <c r="E1183" s="68" t="s">
        <v>2932</v>
      </c>
      <c r="F1183" s="68" t="s">
        <v>2934</v>
      </c>
      <c r="G1183" s="25">
        <v>2</v>
      </c>
      <c r="H1183" s="25">
        <v>2</v>
      </c>
      <c r="I1183" s="139">
        <v>373.1</v>
      </c>
      <c r="J1183" s="139">
        <v>261.2</v>
      </c>
      <c r="K1183" s="139">
        <v>261.2</v>
      </c>
      <c r="L1183" s="25">
        <v>7</v>
      </c>
      <c r="M1183" s="137">
        <f t="shared" si="266"/>
        <v>202612</v>
      </c>
      <c r="N1183" s="137"/>
      <c r="O1183" s="137"/>
      <c r="P1183" s="137"/>
      <c r="Q1183" s="137">
        <f t="shared" si="267"/>
        <v>202612</v>
      </c>
      <c r="R1183" s="137">
        <f>57160+145452</f>
        <v>202612</v>
      </c>
      <c r="S1183" s="30"/>
      <c r="T1183" s="137"/>
      <c r="U1183" s="139"/>
      <c r="V1183" s="139"/>
      <c r="W1183" s="137"/>
      <c r="X1183" s="137"/>
      <c r="Y1183" s="137"/>
      <c r="Z1183" s="137"/>
      <c r="AA1183" s="137"/>
      <c r="AB1183" s="137"/>
      <c r="AC1183" s="336"/>
      <c r="AD1183" s="336"/>
      <c r="AE1183" s="137"/>
      <c r="AF1183" s="137"/>
      <c r="AG1183" s="337">
        <v>2025</v>
      </c>
      <c r="AH1183" s="126" t="s">
        <v>3063</v>
      </c>
      <c r="AI1183" s="126"/>
      <c r="AJ1183" s="134">
        <f t="shared" si="268"/>
        <v>1118</v>
      </c>
      <c r="AK1183" s="35" t="s">
        <v>153</v>
      </c>
      <c r="AL1183" s="134" t="str">
        <f t="shared" si="269"/>
        <v>1118.</v>
      </c>
      <c r="AM1183" s="140"/>
      <c r="AN1183" s="296"/>
      <c r="AO1183" s="193"/>
    </row>
    <row r="1184" spans="1:41" ht="22.5" hidden="1" customHeight="1" x14ac:dyDescent="0.25">
      <c r="A1184" s="68" t="s">
        <v>4302</v>
      </c>
      <c r="B1184" s="25">
        <v>2168</v>
      </c>
      <c r="C1184" s="36" t="s">
        <v>1636</v>
      </c>
      <c r="D1184" s="25">
        <v>1954</v>
      </c>
      <c r="E1184" s="68" t="s">
        <v>2932</v>
      </c>
      <c r="F1184" s="68" t="s">
        <v>2934</v>
      </c>
      <c r="G1184" s="25">
        <v>2</v>
      </c>
      <c r="H1184" s="25">
        <v>2</v>
      </c>
      <c r="I1184" s="139">
        <v>561.9</v>
      </c>
      <c r="J1184" s="139">
        <v>521.70000000000005</v>
      </c>
      <c r="K1184" s="139">
        <v>521.70000000000005</v>
      </c>
      <c r="L1184" s="25">
        <v>19</v>
      </c>
      <c r="M1184" s="139">
        <f t="shared" si="266"/>
        <v>4678463.8</v>
      </c>
      <c r="N1184" s="139"/>
      <c r="O1184" s="139"/>
      <c r="P1184" s="139"/>
      <c r="Q1184" s="137">
        <f t="shared" si="267"/>
        <v>4678463.8</v>
      </c>
      <c r="R1184" s="336">
        <v>1375866.8</v>
      </c>
      <c r="S1184" s="337"/>
      <c r="T1184" s="336"/>
      <c r="U1184" s="336">
        <v>439</v>
      </c>
      <c r="V1184" s="336">
        <f t="shared" ref="V1184:V1196" si="270">U1184*7523</f>
        <v>3302597</v>
      </c>
      <c r="W1184" s="336"/>
      <c r="X1184" s="336"/>
      <c r="Y1184" s="336"/>
      <c r="Z1184" s="336"/>
      <c r="AA1184" s="336"/>
      <c r="AB1184" s="336"/>
      <c r="AC1184" s="139"/>
      <c r="AD1184" s="139"/>
      <c r="AE1184" s="336"/>
      <c r="AF1184" s="336"/>
      <c r="AG1184" s="337">
        <v>2025</v>
      </c>
      <c r="AH1184" s="132" t="s">
        <v>3050</v>
      </c>
      <c r="AI1184" s="132"/>
      <c r="AJ1184" s="134">
        <f t="shared" si="268"/>
        <v>1119</v>
      </c>
      <c r="AK1184" s="35" t="s">
        <v>153</v>
      </c>
      <c r="AL1184" s="134" t="str">
        <f t="shared" si="269"/>
        <v>1119.</v>
      </c>
      <c r="AM1184" s="140"/>
      <c r="AO1184" s="193"/>
    </row>
    <row r="1185" spans="1:41" ht="22.5" hidden="1" customHeight="1" x14ac:dyDescent="0.25">
      <c r="A1185" s="68" t="s">
        <v>4303</v>
      </c>
      <c r="B1185" s="25">
        <v>2169</v>
      </c>
      <c r="C1185" s="130" t="s">
        <v>410</v>
      </c>
      <c r="D1185" s="25">
        <v>1958</v>
      </c>
      <c r="E1185" s="108" t="s">
        <v>2932</v>
      </c>
      <c r="F1185" s="68" t="s">
        <v>2934</v>
      </c>
      <c r="G1185" s="30">
        <v>2</v>
      </c>
      <c r="H1185" s="30">
        <v>2</v>
      </c>
      <c r="I1185" s="137">
        <v>741.5</v>
      </c>
      <c r="J1185" s="137">
        <v>654.4</v>
      </c>
      <c r="K1185" s="137">
        <v>654</v>
      </c>
      <c r="L1185" s="30">
        <v>21</v>
      </c>
      <c r="M1185" s="137">
        <f t="shared" si="266"/>
        <v>5802406.2999999998</v>
      </c>
      <c r="N1185" s="137"/>
      <c r="O1185" s="137"/>
      <c r="P1185" s="137"/>
      <c r="Q1185" s="137">
        <f t="shared" si="267"/>
        <v>5802406.2999999998</v>
      </c>
      <c r="R1185" s="137">
        <v>2003291.3</v>
      </c>
      <c r="S1185" s="30"/>
      <c r="T1185" s="137"/>
      <c r="U1185" s="137">
        <v>505</v>
      </c>
      <c r="V1185" s="137">
        <f t="shared" si="270"/>
        <v>3799115</v>
      </c>
      <c r="W1185" s="137"/>
      <c r="X1185" s="137"/>
      <c r="Y1185" s="137"/>
      <c r="Z1185" s="137"/>
      <c r="AA1185" s="137"/>
      <c r="AB1185" s="137"/>
      <c r="AC1185" s="137"/>
      <c r="AD1185" s="137"/>
      <c r="AE1185" s="137"/>
      <c r="AF1185" s="137"/>
      <c r="AG1185" s="337">
        <v>2025</v>
      </c>
      <c r="AH1185" s="132" t="s">
        <v>3050</v>
      </c>
      <c r="AI1185" s="132"/>
      <c r="AJ1185" s="134">
        <f t="shared" si="268"/>
        <v>1120</v>
      </c>
      <c r="AK1185" s="35" t="s">
        <v>153</v>
      </c>
      <c r="AL1185" s="134" t="str">
        <f t="shared" si="269"/>
        <v>1120.</v>
      </c>
      <c r="AM1185" s="140"/>
      <c r="AN1185" s="296"/>
      <c r="AO1185" s="193"/>
    </row>
    <row r="1186" spans="1:41" ht="22.5" hidden="1" customHeight="1" x14ac:dyDescent="0.25">
      <c r="A1186" s="68" t="s">
        <v>4304</v>
      </c>
      <c r="B1186" s="25">
        <v>2170</v>
      </c>
      <c r="C1186" s="36" t="s">
        <v>1637</v>
      </c>
      <c r="D1186" s="25">
        <v>1979</v>
      </c>
      <c r="E1186" s="68" t="s">
        <v>2932</v>
      </c>
      <c r="F1186" s="68" t="s">
        <v>2934</v>
      </c>
      <c r="G1186" s="25">
        <v>3</v>
      </c>
      <c r="H1186" s="25">
        <v>3</v>
      </c>
      <c r="I1186" s="139">
        <v>1393.9</v>
      </c>
      <c r="J1186" s="139">
        <v>1281.9000000000001</v>
      </c>
      <c r="K1186" s="139">
        <v>1281.9000000000001</v>
      </c>
      <c r="L1186" s="25">
        <v>40</v>
      </c>
      <c r="M1186" s="137">
        <f t="shared" si="266"/>
        <v>5356376</v>
      </c>
      <c r="N1186" s="137"/>
      <c r="O1186" s="137"/>
      <c r="P1186" s="137"/>
      <c r="Q1186" s="137">
        <f t="shared" si="267"/>
        <v>5356376</v>
      </c>
      <c r="R1186" s="139"/>
      <c r="S1186" s="25"/>
      <c r="T1186" s="139"/>
      <c r="U1186" s="139">
        <v>712</v>
      </c>
      <c r="V1186" s="139">
        <f t="shared" si="270"/>
        <v>5356376</v>
      </c>
      <c r="W1186" s="139"/>
      <c r="X1186" s="139"/>
      <c r="Y1186" s="139"/>
      <c r="Z1186" s="139"/>
      <c r="AA1186" s="139"/>
      <c r="AB1186" s="139"/>
      <c r="AC1186" s="139"/>
      <c r="AD1186" s="139"/>
      <c r="AE1186" s="139"/>
      <c r="AF1186" s="139"/>
      <c r="AG1186" s="337">
        <v>2025</v>
      </c>
      <c r="AH1186" s="126"/>
      <c r="AI1186" s="126"/>
      <c r="AJ1186" s="134">
        <f t="shared" si="268"/>
        <v>1121</v>
      </c>
      <c r="AK1186" s="35" t="s">
        <v>153</v>
      </c>
      <c r="AL1186" s="134" t="str">
        <f t="shared" si="269"/>
        <v>1121.</v>
      </c>
      <c r="AM1186" s="140"/>
      <c r="AN1186" s="296"/>
      <c r="AO1186" s="193"/>
    </row>
    <row r="1187" spans="1:41" ht="22.5" hidden="1" customHeight="1" x14ac:dyDescent="0.25">
      <c r="A1187" s="68" t="s">
        <v>4305</v>
      </c>
      <c r="B1187" s="25">
        <v>2171</v>
      </c>
      <c r="C1187" s="130" t="s">
        <v>411</v>
      </c>
      <c r="D1187" s="25">
        <v>1968</v>
      </c>
      <c r="E1187" s="108" t="s">
        <v>2932</v>
      </c>
      <c r="F1187" s="68" t="s">
        <v>2934</v>
      </c>
      <c r="G1187" s="30">
        <v>2</v>
      </c>
      <c r="H1187" s="30">
        <v>1</v>
      </c>
      <c r="I1187" s="137">
        <v>476.6</v>
      </c>
      <c r="J1187" s="137">
        <v>434.6</v>
      </c>
      <c r="K1187" s="137">
        <v>434.6</v>
      </c>
      <c r="L1187" s="30">
        <v>12</v>
      </c>
      <c r="M1187" s="137">
        <f t="shared" si="266"/>
        <v>3846659.6</v>
      </c>
      <c r="N1187" s="137"/>
      <c r="O1187" s="137"/>
      <c r="P1187" s="137"/>
      <c r="Q1187" s="137">
        <f t="shared" si="267"/>
        <v>3846659.6</v>
      </c>
      <c r="R1187" s="137">
        <v>1379115.6</v>
      </c>
      <c r="S1187" s="30"/>
      <c r="T1187" s="137"/>
      <c r="U1187" s="137">
        <v>328</v>
      </c>
      <c r="V1187" s="137">
        <f t="shared" si="270"/>
        <v>2467544</v>
      </c>
      <c r="W1187" s="137"/>
      <c r="X1187" s="137"/>
      <c r="Y1187" s="137"/>
      <c r="Z1187" s="137"/>
      <c r="AA1187" s="137"/>
      <c r="AB1187" s="137"/>
      <c r="AC1187" s="137"/>
      <c r="AD1187" s="137"/>
      <c r="AE1187" s="137"/>
      <c r="AF1187" s="137"/>
      <c r="AG1187" s="337">
        <v>2025</v>
      </c>
      <c r="AH1187" s="126" t="s">
        <v>3050</v>
      </c>
      <c r="AI1187" s="126"/>
      <c r="AJ1187" s="134">
        <f t="shared" si="268"/>
        <v>1122</v>
      </c>
      <c r="AK1187" s="35" t="s">
        <v>153</v>
      </c>
      <c r="AL1187" s="134" t="str">
        <f t="shared" si="269"/>
        <v>1122.</v>
      </c>
      <c r="AM1187" s="140"/>
      <c r="AN1187" s="296"/>
      <c r="AO1187" s="193"/>
    </row>
    <row r="1188" spans="1:41" ht="22.5" hidden="1" customHeight="1" x14ac:dyDescent="0.25">
      <c r="A1188" s="68" t="s">
        <v>4306</v>
      </c>
      <c r="B1188" s="25">
        <v>2172</v>
      </c>
      <c r="C1188" s="130" t="s">
        <v>412</v>
      </c>
      <c r="D1188" s="25">
        <v>1964</v>
      </c>
      <c r="E1188" s="108" t="s">
        <v>2932</v>
      </c>
      <c r="F1188" s="108" t="s">
        <v>2935</v>
      </c>
      <c r="G1188" s="30">
        <v>2</v>
      </c>
      <c r="H1188" s="30">
        <v>2</v>
      </c>
      <c r="I1188" s="137">
        <v>739.4</v>
      </c>
      <c r="J1188" s="137">
        <v>653.20000000000005</v>
      </c>
      <c r="K1188" s="137">
        <v>653.20000000000005</v>
      </c>
      <c r="L1188" s="30">
        <v>24</v>
      </c>
      <c r="M1188" s="137">
        <f t="shared" si="266"/>
        <v>3836730</v>
      </c>
      <c r="N1188" s="137"/>
      <c r="O1188" s="137"/>
      <c r="P1188" s="137"/>
      <c r="Q1188" s="137">
        <f t="shared" si="267"/>
        <v>3836730</v>
      </c>
      <c r="R1188" s="137"/>
      <c r="S1188" s="30"/>
      <c r="T1188" s="137"/>
      <c r="U1188" s="137">
        <v>510</v>
      </c>
      <c r="V1188" s="137">
        <f t="shared" si="270"/>
        <v>3836730</v>
      </c>
      <c r="W1188" s="137"/>
      <c r="X1188" s="137"/>
      <c r="Y1188" s="137"/>
      <c r="Z1188" s="137"/>
      <c r="AA1188" s="137"/>
      <c r="AB1188" s="137"/>
      <c r="AC1188" s="137"/>
      <c r="AD1188" s="137"/>
      <c r="AE1188" s="137"/>
      <c r="AF1188" s="137"/>
      <c r="AG1188" s="337">
        <v>2025</v>
      </c>
      <c r="AH1188" s="126"/>
      <c r="AI1188" s="126"/>
      <c r="AJ1188" s="134">
        <f t="shared" si="268"/>
        <v>1123</v>
      </c>
      <c r="AK1188" s="35" t="s">
        <v>153</v>
      </c>
      <c r="AL1188" s="134" t="str">
        <f t="shared" si="269"/>
        <v>1123.</v>
      </c>
      <c r="AM1188" s="140"/>
      <c r="AN1188" s="296"/>
      <c r="AO1188" s="193"/>
    </row>
    <row r="1189" spans="1:41" ht="22.5" hidden="1" customHeight="1" x14ac:dyDescent="0.25">
      <c r="A1189" s="68" t="s">
        <v>4307</v>
      </c>
      <c r="B1189" s="25">
        <v>2173</v>
      </c>
      <c r="C1189" s="36" t="s">
        <v>467</v>
      </c>
      <c r="D1189" s="25">
        <v>1957</v>
      </c>
      <c r="E1189" s="68" t="s">
        <v>2932</v>
      </c>
      <c r="F1189" s="68" t="s">
        <v>2934</v>
      </c>
      <c r="G1189" s="25">
        <v>2</v>
      </c>
      <c r="H1189" s="25">
        <v>1</v>
      </c>
      <c r="I1189" s="139">
        <v>445.3</v>
      </c>
      <c r="J1189" s="137">
        <v>401.7</v>
      </c>
      <c r="K1189" s="139">
        <v>401.7</v>
      </c>
      <c r="L1189" s="25">
        <v>7</v>
      </c>
      <c r="M1189" s="139">
        <f t="shared" si="266"/>
        <v>3423736.9</v>
      </c>
      <c r="N1189" s="139"/>
      <c r="O1189" s="139"/>
      <c r="P1189" s="139"/>
      <c r="Q1189" s="137">
        <f t="shared" si="267"/>
        <v>3423736.9</v>
      </c>
      <c r="R1189" s="139">
        <v>933623.9</v>
      </c>
      <c r="S1189" s="25"/>
      <c r="T1189" s="139"/>
      <c r="U1189" s="139">
        <v>331</v>
      </c>
      <c r="V1189" s="139">
        <f t="shared" si="270"/>
        <v>2490113</v>
      </c>
      <c r="W1189" s="139"/>
      <c r="X1189" s="139"/>
      <c r="Y1189" s="139"/>
      <c r="Z1189" s="139"/>
      <c r="AA1189" s="139"/>
      <c r="AB1189" s="139"/>
      <c r="AC1189" s="139"/>
      <c r="AD1189" s="139"/>
      <c r="AE1189" s="139"/>
      <c r="AF1189" s="139"/>
      <c r="AG1189" s="337">
        <v>2025</v>
      </c>
      <c r="AH1189" s="126" t="s">
        <v>3050</v>
      </c>
      <c r="AI1189" s="126"/>
      <c r="AJ1189" s="134">
        <f t="shared" si="268"/>
        <v>1124</v>
      </c>
      <c r="AK1189" s="35" t="s">
        <v>153</v>
      </c>
      <c r="AL1189" s="134" t="str">
        <f t="shared" si="269"/>
        <v>1124.</v>
      </c>
      <c r="AM1189" s="140"/>
      <c r="AN1189" s="35"/>
      <c r="AO1189" s="193"/>
    </row>
    <row r="1190" spans="1:41" ht="22.5" hidden="1" customHeight="1" x14ac:dyDescent="0.25">
      <c r="A1190" s="68" t="s">
        <v>4308</v>
      </c>
      <c r="B1190" s="25">
        <v>2174</v>
      </c>
      <c r="C1190" s="36" t="s">
        <v>468</v>
      </c>
      <c r="D1190" s="25">
        <v>1957</v>
      </c>
      <c r="E1190" s="68" t="s">
        <v>2932</v>
      </c>
      <c r="F1190" s="68" t="s">
        <v>2934</v>
      </c>
      <c r="G1190" s="25">
        <v>2</v>
      </c>
      <c r="H1190" s="25">
        <v>1</v>
      </c>
      <c r="I1190" s="139">
        <v>433.4</v>
      </c>
      <c r="J1190" s="137">
        <v>391.6</v>
      </c>
      <c r="K1190" s="139">
        <v>391.6</v>
      </c>
      <c r="L1190" s="25">
        <v>16</v>
      </c>
      <c r="M1190" s="139">
        <f t="shared" si="266"/>
        <v>3708006.9</v>
      </c>
      <c r="N1190" s="139"/>
      <c r="O1190" s="139"/>
      <c r="P1190" s="139"/>
      <c r="Q1190" s="137">
        <f t="shared" si="267"/>
        <v>3708006.9</v>
      </c>
      <c r="R1190" s="139">
        <v>1217893.8999999999</v>
      </c>
      <c r="S1190" s="25"/>
      <c r="T1190" s="139"/>
      <c r="U1190" s="139">
        <v>331</v>
      </c>
      <c r="V1190" s="139">
        <f t="shared" si="270"/>
        <v>2490113</v>
      </c>
      <c r="W1190" s="139"/>
      <c r="X1190" s="139"/>
      <c r="Y1190" s="139"/>
      <c r="Z1190" s="139"/>
      <c r="AA1190" s="139"/>
      <c r="AB1190" s="139"/>
      <c r="AC1190" s="139"/>
      <c r="AD1190" s="139"/>
      <c r="AE1190" s="139"/>
      <c r="AF1190" s="139"/>
      <c r="AG1190" s="337">
        <v>2025</v>
      </c>
      <c r="AH1190" s="126" t="s">
        <v>3050</v>
      </c>
      <c r="AI1190" s="126"/>
      <c r="AJ1190" s="134">
        <f t="shared" si="268"/>
        <v>1125</v>
      </c>
      <c r="AK1190" s="35" t="s">
        <v>153</v>
      </c>
      <c r="AL1190" s="134" t="str">
        <f t="shared" si="269"/>
        <v>1125.</v>
      </c>
      <c r="AM1190" s="140"/>
      <c r="AN1190" s="35"/>
      <c r="AO1190" s="193"/>
    </row>
    <row r="1191" spans="1:41" ht="22.5" hidden="1" customHeight="1" x14ac:dyDescent="0.25">
      <c r="A1191" s="68" t="s">
        <v>4309</v>
      </c>
      <c r="B1191" s="25">
        <v>2178</v>
      </c>
      <c r="C1191" s="130" t="s">
        <v>414</v>
      </c>
      <c r="D1191" s="25">
        <v>1971</v>
      </c>
      <c r="E1191" s="108" t="s">
        <v>2932</v>
      </c>
      <c r="F1191" s="68" t="s">
        <v>2934</v>
      </c>
      <c r="G1191" s="30">
        <v>2</v>
      </c>
      <c r="H1191" s="30">
        <v>2</v>
      </c>
      <c r="I1191" s="137">
        <v>968.6</v>
      </c>
      <c r="J1191" s="137">
        <v>894.5</v>
      </c>
      <c r="K1191" s="137">
        <v>894.5</v>
      </c>
      <c r="L1191" s="30">
        <v>30</v>
      </c>
      <c r="M1191" s="137">
        <f t="shared" si="266"/>
        <v>8039752.7000000002</v>
      </c>
      <c r="N1191" s="137"/>
      <c r="O1191" s="137"/>
      <c r="P1191" s="137"/>
      <c r="Q1191" s="137">
        <f t="shared" si="267"/>
        <v>8039752.7000000002</v>
      </c>
      <c r="R1191" s="137">
        <v>2329795.7000000002</v>
      </c>
      <c r="S1191" s="30"/>
      <c r="T1191" s="137"/>
      <c r="U1191" s="137">
        <v>759</v>
      </c>
      <c r="V1191" s="137">
        <f t="shared" si="270"/>
        <v>5709957</v>
      </c>
      <c r="W1191" s="137"/>
      <c r="X1191" s="137"/>
      <c r="Y1191" s="137"/>
      <c r="Z1191" s="137"/>
      <c r="AA1191" s="137"/>
      <c r="AB1191" s="137"/>
      <c r="AC1191" s="137"/>
      <c r="AD1191" s="137"/>
      <c r="AE1191" s="137"/>
      <c r="AF1191" s="137"/>
      <c r="AG1191" s="337">
        <v>2025</v>
      </c>
      <c r="AH1191" s="126" t="s">
        <v>3050</v>
      </c>
      <c r="AI1191" s="126"/>
      <c r="AJ1191" s="134">
        <f t="shared" si="268"/>
        <v>1126</v>
      </c>
      <c r="AK1191" s="35" t="s">
        <v>153</v>
      </c>
      <c r="AL1191" s="134" t="str">
        <f t="shared" si="269"/>
        <v>1126.</v>
      </c>
      <c r="AM1191" s="140"/>
      <c r="AN1191" s="296"/>
      <c r="AO1191" s="193"/>
    </row>
    <row r="1192" spans="1:41" ht="22.5" hidden="1" customHeight="1" x14ac:dyDescent="0.25">
      <c r="A1192" s="68" t="s">
        <v>4310</v>
      </c>
      <c r="B1192" s="25">
        <v>2184</v>
      </c>
      <c r="C1192" s="130" t="s">
        <v>3106</v>
      </c>
      <c r="D1192" s="25">
        <v>1977</v>
      </c>
      <c r="E1192" s="108" t="s">
        <v>2932</v>
      </c>
      <c r="F1192" s="68" t="s">
        <v>2934</v>
      </c>
      <c r="G1192" s="30">
        <v>2</v>
      </c>
      <c r="H1192" s="30">
        <v>3</v>
      </c>
      <c r="I1192" s="137">
        <v>930.3</v>
      </c>
      <c r="J1192" s="137">
        <v>852.7</v>
      </c>
      <c r="K1192" s="137">
        <v>852.7</v>
      </c>
      <c r="L1192" s="30">
        <v>42</v>
      </c>
      <c r="M1192" s="137">
        <f t="shared" si="266"/>
        <v>5296192</v>
      </c>
      <c r="N1192" s="137"/>
      <c r="O1192" s="137"/>
      <c r="P1192" s="137"/>
      <c r="Q1192" s="137">
        <f t="shared" si="267"/>
        <v>5296192</v>
      </c>
      <c r="R1192" s="137"/>
      <c r="S1192" s="30"/>
      <c r="T1192" s="137"/>
      <c r="U1192" s="137">
        <v>704</v>
      </c>
      <c r="V1192" s="137">
        <f t="shared" si="270"/>
        <v>5296192</v>
      </c>
      <c r="W1192" s="137"/>
      <c r="X1192" s="137"/>
      <c r="Y1192" s="137"/>
      <c r="Z1192" s="137"/>
      <c r="AA1192" s="137"/>
      <c r="AB1192" s="137"/>
      <c r="AC1192" s="137"/>
      <c r="AD1192" s="137"/>
      <c r="AE1192" s="137"/>
      <c r="AF1192" s="137"/>
      <c r="AG1192" s="337">
        <v>2025</v>
      </c>
      <c r="AH1192" s="126"/>
      <c r="AI1192" s="126"/>
      <c r="AJ1192" s="134">
        <f t="shared" si="268"/>
        <v>1127</v>
      </c>
      <c r="AK1192" s="35" t="s">
        <v>153</v>
      </c>
      <c r="AL1192" s="134" t="str">
        <f t="shared" si="269"/>
        <v>1127.</v>
      </c>
      <c r="AM1192" s="140"/>
      <c r="AN1192" s="296"/>
      <c r="AO1192" s="193"/>
    </row>
    <row r="1193" spans="1:41" ht="22.5" hidden="1" customHeight="1" x14ac:dyDescent="0.25">
      <c r="A1193" s="68" t="s">
        <v>4311</v>
      </c>
      <c r="B1193" s="25">
        <v>2185</v>
      </c>
      <c r="C1193" s="36" t="s">
        <v>3107</v>
      </c>
      <c r="D1193" s="25">
        <v>1969</v>
      </c>
      <c r="E1193" s="108" t="s">
        <v>2932</v>
      </c>
      <c r="F1193" s="68" t="s">
        <v>2934</v>
      </c>
      <c r="G1193" s="30">
        <v>2</v>
      </c>
      <c r="H1193" s="30">
        <v>2</v>
      </c>
      <c r="I1193" s="137">
        <v>962</v>
      </c>
      <c r="J1193" s="137">
        <v>884.6</v>
      </c>
      <c r="K1193" s="137">
        <v>884.6</v>
      </c>
      <c r="L1193" s="30">
        <v>42</v>
      </c>
      <c r="M1193" s="137">
        <f t="shared" si="266"/>
        <v>5251054</v>
      </c>
      <c r="N1193" s="137"/>
      <c r="O1193" s="137"/>
      <c r="P1193" s="137"/>
      <c r="Q1193" s="137">
        <f t="shared" si="267"/>
        <v>5251054</v>
      </c>
      <c r="R1193" s="137"/>
      <c r="S1193" s="30"/>
      <c r="T1193" s="137"/>
      <c r="U1193" s="139">
        <v>698</v>
      </c>
      <c r="V1193" s="139">
        <f t="shared" si="270"/>
        <v>5251054</v>
      </c>
      <c r="W1193" s="137"/>
      <c r="X1193" s="137"/>
      <c r="Y1193" s="137"/>
      <c r="Z1193" s="137"/>
      <c r="AA1193" s="137"/>
      <c r="AB1193" s="137"/>
      <c r="AC1193" s="139"/>
      <c r="AD1193" s="139"/>
      <c r="AE1193" s="137"/>
      <c r="AF1193" s="137"/>
      <c r="AG1193" s="337">
        <v>2025</v>
      </c>
      <c r="AH1193" s="126"/>
      <c r="AI1193" s="126"/>
      <c r="AJ1193" s="134">
        <f t="shared" si="268"/>
        <v>1128</v>
      </c>
      <c r="AK1193" s="35" t="s">
        <v>153</v>
      </c>
      <c r="AL1193" s="134" t="str">
        <f t="shared" si="269"/>
        <v>1128.</v>
      </c>
      <c r="AM1193" s="140"/>
      <c r="AN1193" s="296"/>
      <c r="AO1193" s="193"/>
    </row>
    <row r="1194" spans="1:41" ht="22.5" hidden="1" customHeight="1" x14ac:dyDescent="0.25">
      <c r="A1194" s="68" t="s">
        <v>4312</v>
      </c>
      <c r="B1194" s="25">
        <v>2193</v>
      </c>
      <c r="C1194" s="130" t="s">
        <v>3189</v>
      </c>
      <c r="D1194" s="25">
        <v>1950</v>
      </c>
      <c r="E1194" s="108" t="s">
        <v>2932</v>
      </c>
      <c r="F1194" s="68" t="s">
        <v>2934</v>
      </c>
      <c r="G1194" s="30">
        <v>2</v>
      </c>
      <c r="H1194" s="30">
        <v>2</v>
      </c>
      <c r="I1194" s="137">
        <v>584.4</v>
      </c>
      <c r="J1194" s="137">
        <v>528.20000000000005</v>
      </c>
      <c r="K1194" s="137">
        <v>528.20000000000005</v>
      </c>
      <c r="L1194" s="30">
        <v>15</v>
      </c>
      <c r="M1194" s="137">
        <f>R1194+T1194+V1194+X1194+Z1194+AB1194+AE1194+AF1194</f>
        <v>905556</v>
      </c>
      <c r="N1194" s="137"/>
      <c r="O1194" s="137"/>
      <c r="P1194" s="137"/>
      <c r="Q1194" s="137">
        <f>M1194</f>
        <v>905556</v>
      </c>
      <c r="R1194" s="137">
        <v>905556</v>
      </c>
      <c r="S1194" s="30"/>
      <c r="T1194" s="137"/>
      <c r="U1194" s="137"/>
      <c r="V1194" s="137"/>
      <c r="W1194" s="137"/>
      <c r="X1194" s="137"/>
      <c r="Y1194" s="137"/>
      <c r="Z1194" s="137"/>
      <c r="AA1194" s="139"/>
      <c r="AB1194" s="139"/>
      <c r="AC1194" s="137"/>
      <c r="AD1194" s="137"/>
      <c r="AE1194" s="137"/>
      <c r="AF1194" s="137"/>
      <c r="AG1194" s="337">
        <v>2025</v>
      </c>
      <c r="AH1194" s="126" t="s">
        <v>3052</v>
      </c>
      <c r="AI1194" s="126"/>
      <c r="AJ1194" s="134">
        <f t="shared" si="268"/>
        <v>1129</v>
      </c>
      <c r="AK1194" s="35" t="s">
        <v>153</v>
      </c>
      <c r="AL1194" s="134" t="str">
        <f t="shared" si="269"/>
        <v>1129.</v>
      </c>
      <c r="AM1194" s="140"/>
      <c r="AN1194" s="296"/>
      <c r="AO1194" s="193"/>
    </row>
    <row r="1195" spans="1:41" ht="22.5" hidden="1" customHeight="1" x14ac:dyDescent="0.25">
      <c r="A1195" s="68" t="s">
        <v>4313</v>
      </c>
      <c r="B1195" s="25">
        <v>2202</v>
      </c>
      <c r="C1195" s="130" t="s">
        <v>418</v>
      </c>
      <c r="D1195" s="25">
        <v>1973</v>
      </c>
      <c r="E1195" s="108" t="s">
        <v>2932</v>
      </c>
      <c r="F1195" s="68" t="s">
        <v>2934</v>
      </c>
      <c r="G1195" s="30">
        <v>2</v>
      </c>
      <c r="H1195" s="30">
        <v>3</v>
      </c>
      <c r="I1195" s="137">
        <v>985.3</v>
      </c>
      <c r="J1195" s="137">
        <v>910.1</v>
      </c>
      <c r="K1195" s="137">
        <v>910.1</v>
      </c>
      <c r="L1195" s="30">
        <v>43</v>
      </c>
      <c r="M1195" s="137">
        <f t="shared" ref="M1195:M1223" si="271">R1195+T1195+V1195+X1195+Z1195+AB1195+AE1195+AF1195</f>
        <v>8290996.5999999996</v>
      </c>
      <c r="N1195" s="137"/>
      <c r="O1195" s="137"/>
      <c r="P1195" s="137"/>
      <c r="Q1195" s="137">
        <f t="shared" ref="Q1195:Q1223" si="272">M1195</f>
        <v>8290996.5999999996</v>
      </c>
      <c r="R1195" s="137">
        <v>2528378.6</v>
      </c>
      <c r="S1195" s="30"/>
      <c r="T1195" s="137"/>
      <c r="U1195" s="137">
        <v>766</v>
      </c>
      <c r="V1195" s="137">
        <f t="shared" si="270"/>
        <v>5762618</v>
      </c>
      <c r="W1195" s="137"/>
      <c r="X1195" s="137"/>
      <c r="Y1195" s="137"/>
      <c r="Z1195" s="137"/>
      <c r="AA1195" s="137"/>
      <c r="AB1195" s="137"/>
      <c r="AC1195" s="137"/>
      <c r="AD1195" s="137"/>
      <c r="AE1195" s="137"/>
      <c r="AF1195" s="137"/>
      <c r="AG1195" s="337">
        <v>2025</v>
      </c>
      <c r="AH1195" s="126" t="s">
        <v>3050</v>
      </c>
      <c r="AI1195" s="126"/>
      <c r="AJ1195" s="134">
        <f t="shared" si="268"/>
        <v>1130</v>
      </c>
      <c r="AK1195" s="35" t="s">
        <v>153</v>
      </c>
      <c r="AL1195" s="134" t="str">
        <f t="shared" si="269"/>
        <v>1130.</v>
      </c>
      <c r="AM1195" s="140"/>
      <c r="AN1195" s="296"/>
      <c r="AO1195" s="193"/>
    </row>
    <row r="1196" spans="1:41" ht="22.5" hidden="1" customHeight="1" x14ac:dyDescent="0.25">
      <c r="A1196" s="68" t="s">
        <v>4314</v>
      </c>
      <c r="B1196" s="25">
        <v>2207</v>
      </c>
      <c r="C1196" s="36" t="s">
        <v>3037</v>
      </c>
      <c r="D1196" s="25">
        <v>1986</v>
      </c>
      <c r="E1196" s="68" t="s">
        <v>2932</v>
      </c>
      <c r="F1196" s="68" t="s">
        <v>2933</v>
      </c>
      <c r="G1196" s="25">
        <v>3</v>
      </c>
      <c r="H1196" s="25">
        <v>2</v>
      </c>
      <c r="I1196" s="139">
        <v>895.9</v>
      </c>
      <c r="J1196" s="139">
        <v>841</v>
      </c>
      <c r="K1196" s="139">
        <v>841</v>
      </c>
      <c r="L1196" s="25">
        <v>36</v>
      </c>
      <c r="M1196" s="137">
        <f t="shared" si="271"/>
        <v>3377827</v>
      </c>
      <c r="N1196" s="137"/>
      <c r="O1196" s="137"/>
      <c r="P1196" s="137"/>
      <c r="Q1196" s="137">
        <f t="shared" si="272"/>
        <v>3377827</v>
      </c>
      <c r="R1196" s="137"/>
      <c r="S1196" s="30"/>
      <c r="T1196" s="137"/>
      <c r="U1196" s="139">
        <v>449</v>
      </c>
      <c r="V1196" s="139">
        <f t="shared" si="270"/>
        <v>3377827</v>
      </c>
      <c r="W1196" s="137"/>
      <c r="X1196" s="137"/>
      <c r="Y1196" s="137"/>
      <c r="Z1196" s="137"/>
      <c r="AA1196" s="137"/>
      <c r="AB1196" s="137"/>
      <c r="AC1196" s="336"/>
      <c r="AD1196" s="336"/>
      <c r="AE1196" s="137"/>
      <c r="AF1196" s="137"/>
      <c r="AG1196" s="337">
        <v>2025</v>
      </c>
      <c r="AH1196" s="126"/>
      <c r="AI1196" s="126"/>
      <c r="AJ1196" s="134">
        <f t="shared" si="268"/>
        <v>1131</v>
      </c>
      <c r="AK1196" s="35" t="s">
        <v>153</v>
      </c>
      <c r="AL1196" s="134" t="str">
        <f t="shared" si="269"/>
        <v>1131.</v>
      </c>
      <c r="AM1196" s="140"/>
      <c r="AN1196" s="296"/>
      <c r="AO1196" s="193"/>
    </row>
    <row r="1197" spans="1:41" ht="22.5" hidden="1" customHeight="1" x14ac:dyDescent="0.25">
      <c r="A1197" s="68" t="s">
        <v>4315</v>
      </c>
      <c r="B1197" s="25">
        <v>2208</v>
      </c>
      <c r="C1197" s="36" t="s">
        <v>3038</v>
      </c>
      <c r="D1197" s="25">
        <v>1987</v>
      </c>
      <c r="E1197" s="68" t="s">
        <v>2932</v>
      </c>
      <c r="F1197" s="68" t="s">
        <v>2933</v>
      </c>
      <c r="G1197" s="25">
        <v>3</v>
      </c>
      <c r="H1197" s="25">
        <v>2</v>
      </c>
      <c r="I1197" s="139">
        <v>902.7</v>
      </c>
      <c r="J1197" s="137">
        <v>850.1</v>
      </c>
      <c r="K1197" s="139">
        <v>850.1</v>
      </c>
      <c r="L1197" s="25">
        <v>33</v>
      </c>
      <c r="M1197" s="139">
        <f t="shared" si="271"/>
        <v>597714</v>
      </c>
      <c r="N1197" s="139"/>
      <c r="O1197" s="139"/>
      <c r="P1197" s="139"/>
      <c r="Q1197" s="137">
        <f t="shared" si="272"/>
        <v>597714</v>
      </c>
      <c r="R1197" s="139">
        <v>597714</v>
      </c>
      <c r="S1197" s="25"/>
      <c r="T1197" s="139"/>
      <c r="U1197" s="139"/>
      <c r="V1197" s="139"/>
      <c r="W1197" s="139"/>
      <c r="X1197" s="139"/>
      <c r="Y1197" s="139"/>
      <c r="Z1197" s="139"/>
      <c r="AA1197" s="139"/>
      <c r="AB1197" s="139"/>
      <c r="AC1197" s="139"/>
      <c r="AD1197" s="139"/>
      <c r="AE1197" s="139"/>
      <c r="AF1197" s="139"/>
      <c r="AG1197" s="337">
        <v>2025</v>
      </c>
      <c r="AH1197" s="126" t="s">
        <v>3049</v>
      </c>
      <c r="AI1197" s="126"/>
      <c r="AJ1197" s="134">
        <f t="shared" si="268"/>
        <v>1132</v>
      </c>
      <c r="AK1197" s="35" t="s">
        <v>153</v>
      </c>
      <c r="AL1197" s="134" t="str">
        <f t="shared" si="269"/>
        <v>1132.</v>
      </c>
      <c r="AM1197" s="140"/>
      <c r="AN1197" s="35"/>
      <c r="AO1197" s="193"/>
    </row>
    <row r="1198" spans="1:41" ht="22.5" hidden="1" customHeight="1" x14ac:dyDescent="0.25">
      <c r="A1198" s="68" t="s">
        <v>4316</v>
      </c>
      <c r="B1198" s="25">
        <v>2213</v>
      </c>
      <c r="C1198" s="130" t="s">
        <v>419</v>
      </c>
      <c r="D1198" s="25">
        <v>1954</v>
      </c>
      <c r="E1198" s="108" t="s">
        <v>2932</v>
      </c>
      <c r="F1198" s="68" t="s">
        <v>2934</v>
      </c>
      <c r="G1198" s="30">
        <v>2</v>
      </c>
      <c r="H1198" s="30">
        <v>1</v>
      </c>
      <c r="I1198" s="137">
        <v>551.4</v>
      </c>
      <c r="J1198" s="137">
        <v>495.6</v>
      </c>
      <c r="K1198" s="137">
        <v>495.6</v>
      </c>
      <c r="L1198" s="30">
        <v>14</v>
      </c>
      <c r="M1198" s="137">
        <f t="shared" si="271"/>
        <v>1501757.8</v>
      </c>
      <c r="N1198" s="137"/>
      <c r="O1198" s="137"/>
      <c r="P1198" s="137"/>
      <c r="Q1198" s="137">
        <f t="shared" si="272"/>
        <v>1501757.8</v>
      </c>
      <c r="R1198" s="137">
        <v>1501757.8</v>
      </c>
      <c r="S1198" s="30"/>
      <c r="T1198" s="137"/>
      <c r="U1198" s="137"/>
      <c r="V1198" s="139"/>
      <c r="W1198" s="137"/>
      <c r="X1198" s="137"/>
      <c r="Y1198" s="137"/>
      <c r="Z1198" s="137"/>
      <c r="AA1198" s="137"/>
      <c r="AB1198" s="137"/>
      <c r="AC1198" s="137"/>
      <c r="AD1198" s="137"/>
      <c r="AE1198" s="137"/>
      <c r="AF1198" s="137"/>
      <c r="AG1198" s="337">
        <v>2025</v>
      </c>
      <c r="AH1198" s="126" t="s">
        <v>3050</v>
      </c>
      <c r="AI1198" s="126"/>
      <c r="AJ1198" s="134">
        <f t="shared" si="268"/>
        <v>1133</v>
      </c>
      <c r="AK1198" s="35" t="s">
        <v>153</v>
      </c>
      <c r="AL1198" s="134" t="str">
        <f t="shared" si="269"/>
        <v>1133.</v>
      </c>
      <c r="AM1198" s="140"/>
      <c r="AN1198" s="296"/>
      <c r="AO1198" s="193"/>
    </row>
    <row r="1199" spans="1:41" ht="22.5" hidden="1" customHeight="1" x14ac:dyDescent="0.25">
      <c r="A1199" s="68" t="s">
        <v>4317</v>
      </c>
      <c r="B1199" s="25">
        <v>2216</v>
      </c>
      <c r="C1199" s="36" t="s">
        <v>479</v>
      </c>
      <c r="D1199" s="25">
        <v>1950</v>
      </c>
      <c r="E1199" s="68" t="s">
        <v>2932</v>
      </c>
      <c r="F1199" s="68" t="s">
        <v>2934</v>
      </c>
      <c r="G1199" s="25">
        <v>2</v>
      </c>
      <c r="H1199" s="25">
        <v>2</v>
      </c>
      <c r="I1199" s="139">
        <v>538.5</v>
      </c>
      <c r="J1199" s="137">
        <v>508.5</v>
      </c>
      <c r="K1199" s="139">
        <v>508.5</v>
      </c>
      <c r="L1199" s="25">
        <v>33</v>
      </c>
      <c r="M1199" s="139">
        <f t="shared" si="271"/>
        <v>1375460.7</v>
      </c>
      <c r="N1199" s="139"/>
      <c r="O1199" s="139"/>
      <c r="P1199" s="139"/>
      <c r="Q1199" s="137">
        <f t="shared" si="272"/>
        <v>1375460.7</v>
      </c>
      <c r="R1199" s="139">
        <v>1375460.7</v>
      </c>
      <c r="S1199" s="25"/>
      <c r="T1199" s="139"/>
      <c r="U1199" s="139"/>
      <c r="V1199" s="139"/>
      <c r="W1199" s="139"/>
      <c r="X1199" s="139"/>
      <c r="Y1199" s="139"/>
      <c r="Z1199" s="139"/>
      <c r="AA1199" s="139"/>
      <c r="AB1199" s="139"/>
      <c r="AC1199" s="139"/>
      <c r="AD1199" s="139"/>
      <c r="AE1199" s="139"/>
      <c r="AF1199" s="139"/>
      <c r="AG1199" s="337">
        <v>2025</v>
      </c>
      <c r="AH1199" s="126" t="s">
        <v>3050</v>
      </c>
      <c r="AI1199" s="126"/>
      <c r="AJ1199" s="134">
        <f t="shared" si="268"/>
        <v>1134</v>
      </c>
      <c r="AK1199" s="35" t="s">
        <v>153</v>
      </c>
      <c r="AL1199" s="134" t="str">
        <f t="shared" si="269"/>
        <v>1134.</v>
      </c>
      <c r="AM1199" s="140"/>
      <c r="AN1199" s="35"/>
      <c r="AO1199" s="193"/>
    </row>
    <row r="1200" spans="1:41" ht="22.5" hidden="1" customHeight="1" x14ac:dyDescent="0.25">
      <c r="A1200" s="68" t="s">
        <v>4318</v>
      </c>
      <c r="B1200" s="25">
        <v>2218</v>
      </c>
      <c r="C1200" s="36" t="s">
        <v>480</v>
      </c>
      <c r="D1200" s="25">
        <v>1957</v>
      </c>
      <c r="E1200" s="68" t="s">
        <v>2932</v>
      </c>
      <c r="F1200" s="68" t="s">
        <v>2934</v>
      </c>
      <c r="G1200" s="25">
        <v>2</v>
      </c>
      <c r="H1200" s="25">
        <v>2</v>
      </c>
      <c r="I1200" s="139">
        <v>727.5</v>
      </c>
      <c r="J1200" s="137">
        <v>640.29999999999995</v>
      </c>
      <c r="K1200" s="139">
        <v>640.29999999999995</v>
      </c>
      <c r="L1200" s="25">
        <v>26</v>
      </c>
      <c r="M1200" s="139">
        <f t="shared" si="271"/>
        <v>1080226</v>
      </c>
      <c r="N1200" s="139"/>
      <c r="O1200" s="139"/>
      <c r="P1200" s="139"/>
      <c r="Q1200" s="137">
        <f t="shared" si="272"/>
        <v>1080226</v>
      </c>
      <c r="R1200" s="139">
        <v>1080226</v>
      </c>
      <c r="S1200" s="25"/>
      <c r="T1200" s="139"/>
      <c r="U1200" s="139"/>
      <c r="V1200" s="139"/>
      <c r="W1200" s="139"/>
      <c r="X1200" s="139"/>
      <c r="Y1200" s="139"/>
      <c r="Z1200" s="139"/>
      <c r="AA1200" s="139"/>
      <c r="AB1200" s="139"/>
      <c r="AC1200" s="139"/>
      <c r="AD1200" s="139"/>
      <c r="AE1200" s="139"/>
      <c r="AF1200" s="139"/>
      <c r="AG1200" s="337">
        <v>2025</v>
      </c>
      <c r="AH1200" s="126" t="s">
        <v>3050</v>
      </c>
      <c r="AI1200" s="126"/>
      <c r="AJ1200" s="134">
        <f t="shared" si="268"/>
        <v>1135</v>
      </c>
      <c r="AK1200" s="35" t="s">
        <v>153</v>
      </c>
      <c r="AL1200" s="134" t="str">
        <f t="shared" si="269"/>
        <v>1135.</v>
      </c>
      <c r="AM1200" s="140"/>
      <c r="AN1200" s="35"/>
      <c r="AO1200" s="193"/>
    </row>
    <row r="1201" spans="1:41" ht="22.5" hidden="1" customHeight="1" x14ac:dyDescent="0.25">
      <c r="A1201" s="68" t="s">
        <v>4319</v>
      </c>
      <c r="B1201" s="25">
        <v>2219</v>
      </c>
      <c r="C1201" s="131" t="s">
        <v>511</v>
      </c>
      <c r="D1201" s="25">
        <v>1983</v>
      </c>
      <c r="E1201" s="68" t="s">
        <v>2932</v>
      </c>
      <c r="F1201" s="68" t="s">
        <v>2934</v>
      </c>
      <c r="G1201" s="25">
        <v>2</v>
      </c>
      <c r="H1201" s="25">
        <v>3</v>
      </c>
      <c r="I1201" s="139">
        <v>1010.2</v>
      </c>
      <c r="J1201" s="137">
        <v>911.2</v>
      </c>
      <c r="K1201" s="139">
        <v>911.2</v>
      </c>
      <c r="L1201" s="25">
        <v>38</v>
      </c>
      <c r="M1201" s="139">
        <f t="shared" si="271"/>
        <v>5913078</v>
      </c>
      <c r="N1201" s="139"/>
      <c r="O1201" s="139"/>
      <c r="P1201" s="139"/>
      <c r="Q1201" s="137">
        <f t="shared" si="272"/>
        <v>5913078</v>
      </c>
      <c r="R1201" s="139"/>
      <c r="S1201" s="25"/>
      <c r="T1201" s="139"/>
      <c r="U1201" s="139">
        <v>786</v>
      </c>
      <c r="V1201" s="139">
        <f>U1201*7523</f>
        <v>5913078</v>
      </c>
      <c r="W1201" s="139"/>
      <c r="X1201" s="139"/>
      <c r="Y1201" s="139"/>
      <c r="Z1201" s="139"/>
      <c r="AA1201" s="139"/>
      <c r="AB1201" s="139"/>
      <c r="AC1201" s="139"/>
      <c r="AD1201" s="139"/>
      <c r="AE1201" s="137"/>
      <c r="AF1201" s="137"/>
      <c r="AG1201" s="337">
        <v>2025</v>
      </c>
      <c r="AH1201" s="126"/>
      <c r="AI1201" s="126"/>
      <c r="AJ1201" s="134">
        <f t="shared" si="268"/>
        <v>1136</v>
      </c>
      <c r="AK1201" s="35" t="s">
        <v>153</v>
      </c>
      <c r="AL1201" s="134" t="str">
        <f t="shared" si="269"/>
        <v>1136.</v>
      </c>
      <c r="AM1201" s="140"/>
      <c r="AN1201" s="296"/>
      <c r="AO1201" s="193"/>
    </row>
    <row r="1202" spans="1:41" ht="22.5" hidden="1" customHeight="1" x14ac:dyDescent="0.25">
      <c r="A1202" s="68" t="s">
        <v>4320</v>
      </c>
      <c r="B1202" s="25">
        <v>2220</v>
      </c>
      <c r="C1202" s="131" t="s">
        <v>420</v>
      </c>
      <c r="D1202" s="25">
        <v>1957</v>
      </c>
      <c r="E1202" s="68" t="s">
        <v>2932</v>
      </c>
      <c r="F1202" s="68" t="s">
        <v>2934</v>
      </c>
      <c r="G1202" s="25">
        <v>2</v>
      </c>
      <c r="H1202" s="25">
        <v>1</v>
      </c>
      <c r="I1202" s="139">
        <v>431.3</v>
      </c>
      <c r="J1202" s="137">
        <v>320.10000000000002</v>
      </c>
      <c r="K1202" s="139">
        <v>320.10000000000002</v>
      </c>
      <c r="L1202" s="25">
        <v>9</v>
      </c>
      <c r="M1202" s="139">
        <f t="shared" si="271"/>
        <v>1080226</v>
      </c>
      <c r="N1202" s="139"/>
      <c r="O1202" s="139"/>
      <c r="P1202" s="139"/>
      <c r="Q1202" s="137">
        <f t="shared" si="272"/>
        <v>1080226</v>
      </c>
      <c r="R1202" s="137">
        <v>1080226</v>
      </c>
      <c r="S1202" s="25"/>
      <c r="T1202" s="139"/>
      <c r="U1202" s="139"/>
      <c r="V1202" s="139"/>
      <c r="W1202" s="139"/>
      <c r="X1202" s="139"/>
      <c r="Y1202" s="139"/>
      <c r="Z1202" s="139"/>
      <c r="AA1202" s="139"/>
      <c r="AB1202" s="139"/>
      <c r="AC1202" s="139"/>
      <c r="AD1202" s="139"/>
      <c r="AE1202" s="137"/>
      <c r="AF1202" s="137"/>
      <c r="AG1202" s="337">
        <v>2025</v>
      </c>
      <c r="AH1202" s="126" t="s">
        <v>3050</v>
      </c>
      <c r="AI1202" s="126"/>
      <c r="AJ1202" s="134">
        <f t="shared" si="268"/>
        <v>1137</v>
      </c>
      <c r="AK1202" s="35" t="s">
        <v>153</v>
      </c>
      <c r="AL1202" s="134" t="str">
        <f t="shared" si="269"/>
        <v>1137.</v>
      </c>
      <c r="AM1202" s="140"/>
      <c r="AN1202" s="296"/>
      <c r="AO1202" s="193"/>
    </row>
    <row r="1203" spans="1:41" ht="22.5" hidden="1" customHeight="1" x14ac:dyDescent="0.25">
      <c r="A1203" s="68" t="s">
        <v>4321</v>
      </c>
      <c r="B1203" s="25">
        <v>2228</v>
      </c>
      <c r="C1203" s="130" t="s">
        <v>421</v>
      </c>
      <c r="D1203" s="25">
        <v>1953</v>
      </c>
      <c r="E1203" s="108" t="s">
        <v>2932</v>
      </c>
      <c r="F1203" s="68" t="s">
        <v>2934</v>
      </c>
      <c r="G1203" s="30">
        <v>2</v>
      </c>
      <c r="H1203" s="30">
        <v>2</v>
      </c>
      <c r="I1203" s="137">
        <v>852.4</v>
      </c>
      <c r="J1203" s="137">
        <v>823.7</v>
      </c>
      <c r="K1203" s="137">
        <v>823.7</v>
      </c>
      <c r="L1203" s="30">
        <v>15</v>
      </c>
      <c r="M1203" s="137">
        <f t="shared" si="271"/>
        <v>950274</v>
      </c>
      <c r="N1203" s="137"/>
      <c r="O1203" s="137"/>
      <c r="P1203" s="137"/>
      <c r="Q1203" s="137">
        <f t="shared" si="272"/>
        <v>950274</v>
      </c>
      <c r="R1203" s="137">
        <v>950274</v>
      </c>
      <c r="S1203" s="30"/>
      <c r="T1203" s="137"/>
      <c r="U1203" s="137"/>
      <c r="V1203" s="137"/>
      <c r="W1203" s="137"/>
      <c r="X1203" s="137"/>
      <c r="Y1203" s="137"/>
      <c r="Z1203" s="137"/>
      <c r="AA1203" s="137"/>
      <c r="AB1203" s="137"/>
      <c r="AC1203" s="137"/>
      <c r="AD1203" s="137"/>
      <c r="AE1203" s="137"/>
      <c r="AF1203" s="137"/>
      <c r="AG1203" s="337">
        <v>2025</v>
      </c>
      <c r="AH1203" s="126" t="s">
        <v>3050</v>
      </c>
      <c r="AI1203" s="126"/>
      <c r="AJ1203" s="134">
        <f t="shared" si="268"/>
        <v>1138</v>
      </c>
      <c r="AK1203" s="35" t="s">
        <v>153</v>
      </c>
      <c r="AL1203" s="134" t="str">
        <f t="shared" si="269"/>
        <v>1138.</v>
      </c>
      <c r="AM1203" s="140"/>
      <c r="AN1203" s="296"/>
      <c r="AO1203" s="193"/>
    </row>
    <row r="1204" spans="1:41" ht="22.5" hidden="1" customHeight="1" x14ac:dyDescent="0.25">
      <c r="A1204" s="68" t="s">
        <v>4322</v>
      </c>
      <c r="B1204" s="25">
        <v>2234</v>
      </c>
      <c r="C1204" s="131" t="s">
        <v>422</v>
      </c>
      <c r="D1204" s="25">
        <v>1956</v>
      </c>
      <c r="E1204" s="68" t="s">
        <v>2932</v>
      </c>
      <c r="F1204" s="68" t="s">
        <v>2934</v>
      </c>
      <c r="G1204" s="25">
        <v>2</v>
      </c>
      <c r="H1204" s="25">
        <v>3</v>
      </c>
      <c r="I1204" s="139">
        <v>1473.8</v>
      </c>
      <c r="J1204" s="137">
        <v>1380</v>
      </c>
      <c r="K1204" s="139">
        <v>1380</v>
      </c>
      <c r="L1204" s="25">
        <v>32</v>
      </c>
      <c r="M1204" s="139">
        <f t="shared" si="271"/>
        <v>131182.19999999998</v>
      </c>
      <c r="N1204" s="139"/>
      <c r="O1204" s="139"/>
      <c r="P1204" s="139"/>
      <c r="Q1204" s="137">
        <f t="shared" si="272"/>
        <v>131182.19999999998</v>
      </c>
      <c r="R1204" s="139">
        <v>131182.19999999998</v>
      </c>
      <c r="S1204" s="25"/>
      <c r="T1204" s="139"/>
      <c r="U1204" s="139"/>
      <c r="V1204" s="139"/>
      <c r="W1204" s="139"/>
      <c r="X1204" s="139"/>
      <c r="Y1204" s="139"/>
      <c r="Z1204" s="139"/>
      <c r="AA1204" s="139"/>
      <c r="AB1204" s="139"/>
      <c r="AC1204" s="139"/>
      <c r="AD1204" s="139"/>
      <c r="AE1204" s="139"/>
      <c r="AF1204" s="137"/>
      <c r="AG1204" s="337">
        <v>2025</v>
      </c>
      <c r="AH1204" s="126" t="s">
        <v>3048</v>
      </c>
      <c r="AI1204" s="126"/>
      <c r="AJ1204" s="134">
        <f t="shared" si="268"/>
        <v>1139</v>
      </c>
      <c r="AK1204" s="35" t="s">
        <v>153</v>
      </c>
      <c r="AL1204" s="134" t="str">
        <f t="shared" si="269"/>
        <v>1139.</v>
      </c>
      <c r="AM1204" s="140"/>
      <c r="AN1204" s="296"/>
      <c r="AO1204" s="193"/>
    </row>
    <row r="1205" spans="1:41" ht="22.5" hidden="1" customHeight="1" x14ac:dyDescent="0.25">
      <c r="A1205" s="68" t="s">
        <v>4323</v>
      </c>
      <c r="B1205" s="25">
        <v>2236</v>
      </c>
      <c r="C1205" s="131" t="s">
        <v>424</v>
      </c>
      <c r="D1205" s="25">
        <v>1952</v>
      </c>
      <c r="E1205" s="68" t="s">
        <v>2932</v>
      </c>
      <c r="F1205" s="68" t="s">
        <v>2934</v>
      </c>
      <c r="G1205" s="25">
        <v>2</v>
      </c>
      <c r="H1205" s="25">
        <v>2</v>
      </c>
      <c r="I1205" s="139">
        <v>528.6</v>
      </c>
      <c r="J1205" s="137">
        <v>499.8</v>
      </c>
      <c r="K1205" s="139">
        <v>499.8</v>
      </c>
      <c r="L1205" s="25">
        <v>29</v>
      </c>
      <c r="M1205" s="139">
        <f t="shared" si="271"/>
        <v>30151.9</v>
      </c>
      <c r="N1205" s="139"/>
      <c r="O1205" s="139"/>
      <c r="P1205" s="139"/>
      <c r="Q1205" s="137">
        <f t="shared" si="272"/>
        <v>30151.9</v>
      </c>
      <c r="R1205" s="137">
        <v>30151.9</v>
      </c>
      <c r="S1205" s="25"/>
      <c r="T1205" s="139"/>
      <c r="U1205" s="139"/>
      <c r="V1205" s="139"/>
      <c r="W1205" s="139"/>
      <c r="X1205" s="139"/>
      <c r="Y1205" s="139"/>
      <c r="Z1205" s="139"/>
      <c r="AA1205" s="139"/>
      <c r="AB1205" s="139"/>
      <c r="AC1205" s="139"/>
      <c r="AD1205" s="139"/>
      <c r="AE1205" s="137"/>
      <c r="AF1205" s="137"/>
      <c r="AG1205" s="337">
        <v>2025</v>
      </c>
      <c r="AH1205" s="126" t="s">
        <v>3048</v>
      </c>
      <c r="AI1205" s="126"/>
      <c r="AJ1205" s="134">
        <f t="shared" si="268"/>
        <v>1140</v>
      </c>
      <c r="AK1205" s="35" t="s">
        <v>153</v>
      </c>
      <c r="AL1205" s="134" t="str">
        <f t="shared" si="269"/>
        <v>1140.</v>
      </c>
      <c r="AM1205" s="140"/>
      <c r="AN1205" s="296"/>
      <c r="AO1205" s="193"/>
    </row>
    <row r="1206" spans="1:41" ht="22.5" hidden="1" customHeight="1" x14ac:dyDescent="0.25">
      <c r="A1206" s="68" t="s">
        <v>4324</v>
      </c>
      <c r="B1206" s="25">
        <v>2245</v>
      </c>
      <c r="C1206" s="130" t="s">
        <v>441</v>
      </c>
      <c r="D1206" s="25">
        <v>1980</v>
      </c>
      <c r="E1206" s="108" t="s">
        <v>2932</v>
      </c>
      <c r="F1206" s="68" t="s">
        <v>2934</v>
      </c>
      <c r="G1206" s="30">
        <v>2</v>
      </c>
      <c r="H1206" s="30">
        <v>3</v>
      </c>
      <c r="I1206" s="137">
        <v>985.3</v>
      </c>
      <c r="J1206" s="137">
        <v>870.1</v>
      </c>
      <c r="K1206" s="137">
        <v>870.1</v>
      </c>
      <c r="L1206" s="30">
        <v>50</v>
      </c>
      <c r="M1206" s="137">
        <f t="shared" si="271"/>
        <v>1201243.8</v>
      </c>
      <c r="N1206" s="137"/>
      <c r="O1206" s="137"/>
      <c r="P1206" s="137"/>
      <c r="Q1206" s="137">
        <f t="shared" si="272"/>
        <v>1201243.8</v>
      </c>
      <c r="R1206" s="137">
        <v>1201243.8</v>
      </c>
      <c r="S1206" s="30"/>
      <c r="T1206" s="137"/>
      <c r="U1206" s="137"/>
      <c r="V1206" s="137"/>
      <c r="W1206" s="137"/>
      <c r="X1206" s="137"/>
      <c r="Y1206" s="137"/>
      <c r="Z1206" s="137"/>
      <c r="AA1206" s="137"/>
      <c r="AB1206" s="137"/>
      <c r="AC1206" s="137"/>
      <c r="AD1206" s="137"/>
      <c r="AE1206" s="137"/>
      <c r="AF1206" s="137"/>
      <c r="AG1206" s="337">
        <v>2025</v>
      </c>
      <c r="AH1206" s="126" t="s">
        <v>3050</v>
      </c>
      <c r="AI1206" s="126"/>
      <c r="AJ1206" s="134">
        <f t="shared" si="268"/>
        <v>1141</v>
      </c>
      <c r="AK1206" s="35" t="s">
        <v>153</v>
      </c>
      <c r="AL1206" s="134" t="str">
        <f t="shared" si="269"/>
        <v>1141.</v>
      </c>
      <c r="AM1206" s="140"/>
      <c r="AN1206" s="296"/>
      <c r="AO1206" s="193"/>
    </row>
    <row r="1207" spans="1:41" ht="22.5" hidden="1" customHeight="1" x14ac:dyDescent="0.25">
      <c r="A1207" s="68" t="s">
        <v>4325</v>
      </c>
      <c r="B1207" s="25">
        <v>2254</v>
      </c>
      <c r="C1207" s="36" t="s">
        <v>1645</v>
      </c>
      <c r="D1207" s="25">
        <v>1979</v>
      </c>
      <c r="E1207" s="108" t="s">
        <v>2932</v>
      </c>
      <c r="F1207" s="108" t="s">
        <v>2933</v>
      </c>
      <c r="G1207" s="30">
        <v>3</v>
      </c>
      <c r="H1207" s="30">
        <v>3</v>
      </c>
      <c r="I1207" s="137">
        <v>1411.2</v>
      </c>
      <c r="J1207" s="137">
        <v>1262.9000000000001</v>
      </c>
      <c r="K1207" s="137">
        <v>1262.9000000000001</v>
      </c>
      <c r="L1207" s="30">
        <v>61</v>
      </c>
      <c r="M1207" s="137">
        <f t="shared" si="271"/>
        <v>2007602</v>
      </c>
      <c r="N1207" s="137"/>
      <c r="O1207" s="137"/>
      <c r="P1207" s="137"/>
      <c r="Q1207" s="137">
        <f t="shared" si="272"/>
        <v>2007602</v>
      </c>
      <c r="R1207" s="137"/>
      <c r="S1207" s="30"/>
      <c r="T1207" s="137"/>
      <c r="U1207" s="139">
        <v>566</v>
      </c>
      <c r="V1207" s="139">
        <f>U1207*3547</f>
        <v>2007602</v>
      </c>
      <c r="W1207" s="137"/>
      <c r="X1207" s="137"/>
      <c r="Y1207" s="137"/>
      <c r="Z1207" s="137"/>
      <c r="AA1207" s="137"/>
      <c r="AB1207" s="137"/>
      <c r="AC1207" s="336"/>
      <c r="AD1207" s="336"/>
      <c r="AE1207" s="137"/>
      <c r="AF1207" s="137"/>
      <c r="AG1207" s="337">
        <v>2025</v>
      </c>
      <c r="AH1207" s="126"/>
      <c r="AI1207" s="126"/>
      <c r="AJ1207" s="134">
        <f t="shared" si="268"/>
        <v>1142</v>
      </c>
      <c r="AK1207" s="35" t="s">
        <v>153</v>
      </c>
      <c r="AL1207" s="134" t="str">
        <f t="shared" si="269"/>
        <v>1142.</v>
      </c>
      <c r="AM1207" s="140"/>
      <c r="AN1207" s="296"/>
      <c r="AO1207" s="193"/>
    </row>
    <row r="1208" spans="1:41" ht="22.5" hidden="1" customHeight="1" x14ac:dyDescent="0.25">
      <c r="A1208" s="68" t="s">
        <v>4326</v>
      </c>
      <c r="B1208" s="25">
        <v>2255</v>
      </c>
      <c r="C1208" s="36" t="s">
        <v>1646</v>
      </c>
      <c r="D1208" s="25">
        <v>1980</v>
      </c>
      <c r="E1208" s="68" t="s">
        <v>2932</v>
      </c>
      <c r="F1208" s="68" t="s">
        <v>2933</v>
      </c>
      <c r="G1208" s="25">
        <v>3</v>
      </c>
      <c r="H1208" s="25">
        <v>3</v>
      </c>
      <c r="I1208" s="139">
        <v>1416.6</v>
      </c>
      <c r="J1208" s="139">
        <v>12770.8</v>
      </c>
      <c r="K1208" s="139">
        <v>1270.8</v>
      </c>
      <c r="L1208" s="25">
        <v>60</v>
      </c>
      <c r="M1208" s="137">
        <f t="shared" si="271"/>
        <v>2014696</v>
      </c>
      <c r="N1208" s="137"/>
      <c r="O1208" s="137"/>
      <c r="P1208" s="137"/>
      <c r="Q1208" s="137">
        <f t="shared" si="272"/>
        <v>2014696</v>
      </c>
      <c r="R1208" s="137"/>
      <c r="S1208" s="30"/>
      <c r="T1208" s="137"/>
      <c r="U1208" s="139">
        <v>568</v>
      </c>
      <c r="V1208" s="139">
        <f>U1208*3547</f>
        <v>2014696</v>
      </c>
      <c r="W1208" s="137"/>
      <c r="X1208" s="137"/>
      <c r="Y1208" s="137"/>
      <c r="Z1208" s="137"/>
      <c r="AA1208" s="137"/>
      <c r="AB1208" s="137"/>
      <c r="AC1208" s="336"/>
      <c r="AD1208" s="336"/>
      <c r="AE1208" s="137"/>
      <c r="AF1208" s="137"/>
      <c r="AG1208" s="337">
        <v>2025</v>
      </c>
      <c r="AH1208" s="126"/>
      <c r="AI1208" s="126"/>
      <c r="AJ1208" s="134">
        <f t="shared" si="268"/>
        <v>1143</v>
      </c>
      <c r="AK1208" s="35" t="s">
        <v>153</v>
      </c>
      <c r="AL1208" s="134" t="str">
        <f t="shared" si="269"/>
        <v>1143.</v>
      </c>
      <c r="AM1208" s="140"/>
      <c r="AN1208" s="296"/>
      <c r="AO1208" s="193"/>
    </row>
    <row r="1209" spans="1:41" ht="22.5" hidden="1" customHeight="1" x14ac:dyDescent="0.25">
      <c r="A1209" s="68" t="s">
        <v>4327</v>
      </c>
      <c r="B1209" s="25">
        <v>2256</v>
      </c>
      <c r="C1209" s="36" t="s">
        <v>495</v>
      </c>
      <c r="D1209" s="25">
        <v>1979</v>
      </c>
      <c r="E1209" s="68" t="s">
        <v>2932</v>
      </c>
      <c r="F1209" s="68" t="s">
        <v>2933</v>
      </c>
      <c r="G1209" s="25">
        <v>3</v>
      </c>
      <c r="H1209" s="25">
        <v>3</v>
      </c>
      <c r="I1209" s="139">
        <v>1406.4</v>
      </c>
      <c r="J1209" s="137">
        <v>1257.7</v>
      </c>
      <c r="K1209" s="139">
        <v>1257.7</v>
      </c>
      <c r="L1209" s="25">
        <v>67</v>
      </c>
      <c r="M1209" s="139">
        <f t="shared" si="271"/>
        <v>1659749</v>
      </c>
      <c r="N1209" s="139"/>
      <c r="O1209" s="139"/>
      <c r="P1209" s="139"/>
      <c r="Q1209" s="137">
        <f t="shared" si="272"/>
        <v>1659749</v>
      </c>
      <c r="R1209" s="139">
        <v>1659749</v>
      </c>
      <c r="S1209" s="25"/>
      <c r="T1209" s="139"/>
      <c r="U1209" s="139"/>
      <c r="V1209" s="139"/>
      <c r="W1209" s="139"/>
      <c r="X1209" s="139"/>
      <c r="Y1209" s="139"/>
      <c r="Z1209" s="139"/>
      <c r="AA1209" s="139"/>
      <c r="AB1209" s="139"/>
      <c r="AC1209" s="139"/>
      <c r="AD1209" s="139"/>
      <c r="AE1209" s="139"/>
      <c r="AF1209" s="139"/>
      <c r="AG1209" s="337">
        <v>2025</v>
      </c>
      <c r="AH1209" s="126" t="s">
        <v>3053</v>
      </c>
      <c r="AI1209" s="126"/>
      <c r="AJ1209" s="134">
        <f t="shared" si="268"/>
        <v>1144</v>
      </c>
      <c r="AK1209" s="35" t="s">
        <v>153</v>
      </c>
      <c r="AL1209" s="134" t="str">
        <f t="shared" si="269"/>
        <v>1144.</v>
      </c>
      <c r="AM1209" s="140"/>
      <c r="AN1209" s="35"/>
      <c r="AO1209" s="193"/>
    </row>
    <row r="1210" spans="1:41" ht="22.5" hidden="1" customHeight="1" x14ac:dyDescent="0.25">
      <c r="A1210" s="68" t="s">
        <v>4328</v>
      </c>
      <c r="B1210" s="25">
        <v>2258</v>
      </c>
      <c r="C1210" s="36" t="s">
        <v>496</v>
      </c>
      <c r="D1210" s="25">
        <v>1988</v>
      </c>
      <c r="E1210" s="68" t="s">
        <v>2932</v>
      </c>
      <c r="F1210" s="68" t="s">
        <v>2934</v>
      </c>
      <c r="G1210" s="25">
        <v>3</v>
      </c>
      <c r="H1210" s="25">
        <v>2</v>
      </c>
      <c r="I1210" s="139">
        <v>1404.4</v>
      </c>
      <c r="J1210" s="137">
        <v>1296.2</v>
      </c>
      <c r="K1210" s="139">
        <v>1296.2</v>
      </c>
      <c r="L1210" s="25">
        <v>70</v>
      </c>
      <c r="M1210" s="139">
        <f t="shared" si="271"/>
        <v>1395693</v>
      </c>
      <c r="N1210" s="139"/>
      <c r="O1210" s="139"/>
      <c r="P1210" s="139"/>
      <c r="Q1210" s="137">
        <f t="shared" si="272"/>
        <v>1395693</v>
      </c>
      <c r="R1210" s="139">
        <v>1395693</v>
      </c>
      <c r="S1210" s="25"/>
      <c r="T1210" s="139"/>
      <c r="U1210" s="139"/>
      <c r="V1210" s="139"/>
      <c r="W1210" s="139"/>
      <c r="X1210" s="139"/>
      <c r="Y1210" s="139"/>
      <c r="Z1210" s="139"/>
      <c r="AA1210" s="139"/>
      <c r="AB1210" s="139"/>
      <c r="AC1210" s="139"/>
      <c r="AD1210" s="139"/>
      <c r="AE1210" s="139"/>
      <c r="AF1210" s="139"/>
      <c r="AG1210" s="337">
        <v>2025</v>
      </c>
      <c r="AH1210" s="126" t="s">
        <v>3049</v>
      </c>
      <c r="AI1210" s="126"/>
      <c r="AJ1210" s="134">
        <f t="shared" si="268"/>
        <v>1145</v>
      </c>
      <c r="AK1210" s="35" t="s">
        <v>153</v>
      </c>
      <c r="AL1210" s="134" t="str">
        <f t="shared" si="269"/>
        <v>1145.</v>
      </c>
      <c r="AM1210" s="140"/>
      <c r="AN1210" s="35"/>
      <c r="AO1210" s="193"/>
    </row>
    <row r="1211" spans="1:41" ht="22.5" hidden="1" customHeight="1" x14ac:dyDescent="0.25">
      <c r="A1211" s="68" t="s">
        <v>4329</v>
      </c>
      <c r="B1211" s="25">
        <v>2263</v>
      </c>
      <c r="C1211" s="36" t="s">
        <v>1647</v>
      </c>
      <c r="D1211" s="25">
        <v>1986</v>
      </c>
      <c r="E1211" s="68" t="s">
        <v>2932</v>
      </c>
      <c r="F1211" s="68" t="s">
        <v>2934</v>
      </c>
      <c r="G1211" s="25">
        <v>3</v>
      </c>
      <c r="H1211" s="25">
        <v>2</v>
      </c>
      <c r="I1211" s="139">
        <v>1363.8</v>
      </c>
      <c r="J1211" s="139">
        <v>1260.3</v>
      </c>
      <c r="K1211" s="139">
        <v>1260.3</v>
      </c>
      <c r="L1211" s="25">
        <v>62</v>
      </c>
      <c r="M1211" s="137">
        <f t="shared" si="271"/>
        <v>1411098</v>
      </c>
      <c r="N1211" s="139"/>
      <c r="O1211" s="139"/>
      <c r="P1211" s="139"/>
      <c r="Q1211" s="137">
        <f t="shared" si="272"/>
        <v>1411098</v>
      </c>
      <c r="R1211" s="139">
        <v>1411098</v>
      </c>
      <c r="S1211" s="25"/>
      <c r="T1211" s="139"/>
      <c r="U1211" s="139"/>
      <c r="V1211" s="139"/>
      <c r="W1211" s="139"/>
      <c r="X1211" s="139"/>
      <c r="Y1211" s="139"/>
      <c r="Z1211" s="139"/>
      <c r="AA1211" s="139"/>
      <c r="AB1211" s="139"/>
      <c r="AC1211" s="139"/>
      <c r="AD1211" s="139"/>
      <c r="AE1211" s="139"/>
      <c r="AF1211" s="139"/>
      <c r="AG1211" s="337">
        <v>2025</v>
      </c>
      <c r="AH1211" s="126" t="s">
        <v>3049</v>
      </c>
      <c r="AI1211" s="126"/>
      <c r="AJ1211" s="134">
        <f t="shared" si="268"/>
        <v>1146</v>
      </c>
      <c r="AK1211" s="35" t="s">
        <v>153</v>
      </c>
      <c r="AL1211" s="134" t="str">
        <f t="shared" si="269"/>
        <v>1146.</v>
      </c>
      <c r="AM1211" s="140"/>
      <c r="AN1211" s="296"/>
      <c r="AO1211" s="193"/>
    </row>
    <row r="1212" spans="1:41" ht="22.5" hidden="1" customHeight="1" x14ac:dyDescent="0.25">
      <c r="A1212" s="68" t="s">
        <v>4330</v>
      </c>
      <c r="B1212" s="25">
        <v>2267</v>
      </c>
      <c r="C1212" s="130" t="s">
        <v>1116</v>
      </c>
      <c r="D1212" s="25">
        <v>1969</v>
      </c>
      <c r="E1212" s="108" t="s">
        <v>2932</v>
      </c>
      <c r="F1212" s="68" t="s">
        <v>2934</v>
      </c>
      <c r="G1212" s="30">
        <v>2</v>
      </c>
      <c r="H1212" s="30">
        <v>2</v>
      </c>
      <c r="I1212" s="137">
        <v>514.29999999999995</v>
      </c>
      <c r="J1212" s="137">
        <v>290.60000000000002</v>
      </c>
      <c r="K1212" s="137">
        <v>290.60000000000002</v>
      </c>
      <c r="L1212" s="30">
        <v>27</v>
      </c>
      <c r="M1212" s="137">
        <f t="shared" si="271"/>
        <v>1358501</v>
      </c>
      <c r="N1212" s="137"/>
      <c r="O1212" s="137"/>
      <c r="P1212" s="137"/>
      <c r="Q1212" s="137">
        <f t="shared" si="272"/>
        <v>1358501</v>
      </c>
      <c r="R1212" s="137"/>
      <c r="S1212" s="30"/>
      <c r="T1212" s="137"/>
      <c r="U1212" s="137">
        <v>383</v>
      </c>
      <c r="V1212" s="137">
        <f>U1212*3547</f>
        <v>1358501</v>
      </c>
      <c r="W1212" s="137"/>
      <c r="X1212" s="137"/>
      <c r="Y1212" s="137"/>
      <c r="Z1212" s="137"/>
      <c r="AA1212" s="137"/>
      <c r="AB1212" s="137"/>
      <c r="AC1212" s="137"/>
      <c r="AD1212" s="137"/>
      <c r="AE1212" s="137"/>
      <c r="AF1212" s="137"/>
      <c r="AG1212" s="337">
        <v>2025</v>
      </c>
      <c r="AH1212" s="126"/>
      <c r="AI1212" s="126"/>
      <c r="AJ1212" s="134">
        <f t="shared" si="268"/>
        <v>1147</v>
      </c>
      <c r="AK1212" s="35" t="s">
        <v>153</v>
      </c>
      <c r="AL1212" s="134" t="str">
        <f t="shared" si="269"/>
        <v>1147.</v>
      </c>
      <c r="AM1212" s="140"/>
      <c r="AN1212" s="296"/>
      <c r="AO1212" s="193"/>
    </row>
    <row r="1213" spans="1:41" ht="22.5" hidden="1" customHeight="1" x14ac:dyDescent="0.25">
      <c r="A1213" s="68" t="s">
        <v>4331</v>
      </c>
      <c r="B1213" s="25">
        <v>5558</v>
      </c>
      <c r="C1213" s="36" t="s">
        <v>482</v>
      </c>
      <c r="D1213" s="25">
        <v>1984</v>
      </c>
      <c r="E1213" s="68" t="s">
        <v>2932</v>
      </c>
      <c r="F1213" s="68" t="s">
        <v>2933</v>
      </c>
      <c r="G1213" s="25">
        <v>3</v>
      </c>
      <c r="H1213" s="25">
        <v>2</v>
      </c>
      <c r="I1213" s="139">
        <v>1280.7</v>
      </c>
      <c r="J1213" s="137">
        <v>755.7</v>
      </c>
      <c r="K1213" s="139">
        <v>755.7</v>
      </c>
      <c r="L1213" s="25">
        <v>81</v>
      </c>
      <c r="M1213" s="139">
        <f t="shared" si="271"/>
        <v>2167217</v>
      </c>
      <c r="N1213" s="139"/>
      <c r="O1213" s="139"/>
      <c r="P1213" s="139"/>
      <c r="Q1213" s="137">
        <f t="shared" si="272"/>
        <v>2167217</v>
      </c>
      <c r="R1213" s="139"/>
      <c r="S1213" s="25"/>
      <c r="T1213" s="139"/>
      <c r="U1213" s="139">
        <v>611</v>
      </c>
      <c r="V1213" s="139">
        <f>U1213*3547</f>
        <v>2167217</v>
      </c>
      <c r="W1213" s="139"/>
      <c r="X1213" s="139"/>
      <c r="Y1213" s="139"/>
      <c r="Z1213" s="139"/>
      <c r="AA1213" s="139"/>
      <c r="AB1213" s="139"/>
      <c r="AC1213" s="139"/>
      <c r="AD1213" s="139"/>
      <c r="AE1213" s="139"/>
      <c r="AF1213" s="139"/>
      <c r="AG1213" s="337">
        <v>2025</v>
      </c>
      <c r="AH1213" s="126"/>
      <c r="AI1213" s="126"/>
      <c r="AJ1213" s="134">
        <f t="shared" si="268"/>
        <v>1148</v>
      </c>
      <c r="AK1213" s="35" t="s">
        <v>153</v>
      </c>
      <c r="AL1213" s="134" t="str">
        <f t="shared" si="269"/>
        <v>1148.</v>
      </c>
      <c r="AM1213" s="140"/>
      <c r="AN1213" s="35"/>
      <c r="AO1213" s="193"/>
    </row>
    <row r="1214" spans="1:41" ht="22.5" hidden="1" customHeight="1" x14ac:dyDescent="0.25">
      <c r="A1214" s="68" t="s">
        <v>4332</v>
      </c>
      <c r="B1214" s="25">
        <v>5690</v>
      </c>
      <c r="C1214" s="36" t="s">
        <v>1651</v>
      </c>
      <c r="D1214" s="25">
        <v>1955</v>
      </c>
      <c r="E1214" s="108" t="s">
        <v>2932</v>
      </c>
      <c r="F1214" s="68" t="s">
        <v>2934</v>
      </c>
      <c r="G1214" s="30">
        <v>2</v>
      </c>
      <c r="H1214" s="30">
        <v>1</v>
      </c>
      <c r="I1214" s="137">
        <v>447.6</v>
      </c>
      <c r="J1214" s="137">
        <v>447.6</v>
      </c>
      <c r="K1214" s="137">
        <v>390.2</v>
      </c>
      <c r="L1214" s="30">
        <v>23</v>
      </c>
      <c r="M1214" s="137">
        <f t="shared" si="271"/>
        <v>2731568</v>
      </c>
      <c r="N1214" s="137"/>
      <c r="O1214" s="137"/>
      <c r="P1214" s="137"/>
      <c r="Q1214" s="137">
        <f t="shared" si="272"/>
        <v>2731568</v>
      </c>
      <c r="R1214" s="137">
        <v>128610</v>
      </c>
      <c r="S1214" s="30"/>
      <c r="T1214" s="137"/>
      <c r="U1214" s="139">
        <v>346</v>
      </c>
      <c r="V1214" s="139">
        <f>U1214*7523</f>
        <v>2602958</v>
      </c>
      <c r="W1214" s="137"/>
      <c r="X1214" s="137"/>
      <c r="Y1214" s="137"/>
      <c r="Z1214" s="137"/>
      <c r="AA1214" s="137"/>
      <c r="AB1214" s="137"/>
      <c r="AC1214" s="139"/>
      <c r="AD1214" s="139"/>
      <c r="AE1214" s="137"/>
      <c r="AF1214" s="137"/>
      <c r="AG1214" s="337">
        <v>2025</v>
      </c>
      <c r="AH1214" s="126" t="s">
        <v>3048</v>
      </c>
      <c r="AI1214" s="126"/>
      <c r="AJ1214" s="134">
        <f t="shared" si="268"/>
        <v>1149</v>
      </c>
      <c r="AK1214" s="35" t="s">
        <v>153</v>
      </c>
      <c r="AL1214" s="134" t="str">
        <f t="shared" si="269"/>
        <v>1149.</v>
      </c>
      <c r="AM1214" s="140"/>
      <c r="AN1214" s="296"/>
      <c r="AO1214" s="193"/>
    </row>
    <row r="1215" spans="1:41" ht="22.5" hidden="1" customHeight="1" x14ac:dyDescent="0.25">
      <c r="A1215" s="68" t="s">
        <v>4333</v>
      </c>
      <c r="B1215" s="25">
        <v>5691</v>
      </c>
      <c r="C1215" s="36" t="s">
        <v>1652</v>
      </c>
      <c r="D1215" s="25">
        <v>1841</v>
      </c>
      <c r="E1215" s="108" t="s">
        <v>2932</v>
      </c>
      <c r="F1215" s="68" t="s">
        <v>2934</v>
      </c>
      <c r="G1215" s="30">
        <v>2</v>
      </c>
      <c r="H1215" s="30">
        <v>1</v>
      </c>
      <c r="I1215" s="137">
        <v>516.4</v>
      </c>
      <c r="J1215" s="137">
        <v>516.4</v>
      </c>
      <c r="K1215" s="137">
        <v>298.5</v>
      </c>
      <c r="L1215" s="30">
        <v>20</v>
      </c>
      <c r="M1215" s="137">
        <f t="shared" si="271"/>
        <v>895578</v>
      </c>
      <c r="N1215" s="137"/>
      <c r="O1215" s="137"/>
      <c r="P1215" s="137"/>
      <c r="Q1215" s="137">
        <f t="shared" si="272"/>
        <v>895578</v>
      </c>
      <c r="R1215" s="139">
        <v>135755</v>
      </c>
      <c r="S1215" s="25"/>
      <c r="T1215" s="139"/>
      <c r="U1215" s="139">
        <v>101</v>
      </c>
      <c r="V1215" s="139">
        <f>U1215*7523</f>
        <v>759823</v>
      </c>
      <c r="W1215" s="139"/>
      <c r="X1215" s="139"/>
      <c r="Y1215" s="139"/>
      <c r="Z1215" s="139"/>
      <c r="AA1215" s="139"/>
      <c r="AB1215" s="139"/>
      <c r="AC1215" s="139"/>
      <c r="AD1215" s="139"/>
      <c r="AE1215" s="139"/>
      <c r="AF1215" s="139"/>
      <c r="AG1215" s="337">
        <v>2025</v>
      </c>
      <c r="AH1215" s="126" t="s">
        <v>3048</v>
      </c>
      <c r="AI1215" s="126"/>
      <c r="AJ1215" s="134">
        <f t="shared" si="268"/>
        <v>1150</v>
      </c>
      <c r="AK1215" s="35" t="s">
        <v>153</v>
      </c>
      <c r="AL1215" s="134" t="str">
        <f t="shared" si="269"/>
        <v>1150.</v>
      </c>
      <c r="AM1215" s="140"/>
      <c r="AN1215" s="296"/>
      <c r="AO1215" s="193"/>
    </row>
    <row r="1216" spans="1:41" ht="22.5" hidden="1" customHeight="1" x14ac:dyDescent="0.25">
      <c r="A1216" s="68" t="s">
        <v>4334</v>
      </c>
      <c r="B1216" s="25">
        <v>5692</v>
      </c>
      <c r="C1216" s="36" t="s">
        <v>1653</v>
      </c>
      <c r="D1216" s="25">
        <v>1956</v>
      </c>
      <c r="E1216" s="108" t="s">
        <v>2932</v>
      </c>
      <c r="F1216" s="68" t="s">
        <v>2934</v>
      </c>
      <c r="G1216" s="30">
        <v>2</v>
      </c>
      <c r="H1216" s="30">
        <v>2</v>
      </c>
      <c r="I1216" s="137">
        <v>364.6</v>
      </c>
      <c r="J1216" s="137">
        <v>364.6</v>
      </c>
      <c r="K1216" s="137">
        <v>239.5</v>
      </c>
      <c r="L1216" s="30">
        <v>20</v>
      </c>
      <c r="M1216" s="137">
        <f t="shared" si="271"/>
        <v>1051713.9900000002</v>
      </c>
      <c r="N1216" s="137"/>
      <c r="O1216" s="137"/>
      <c r="P1216" s="137"/>
      <c r="Q1216" s="137">
        <f t="shared" si="272"/>
        <v>1051713.9900000002</v>
      </c>
      <c r="R1216" s="139">
        <v>68592</v>
      </c>
      <c r="S1216" s="25"/>
      <c r="T1216" s="139"/>
      <c r="U1216" s="139">
        <v>277.17</v>
      </c>
      <c r="V1216" s="139">
        <f>U1216*3547</f>
        <v>983121.99000000011</v>
      </c>
      <c r="W1216" s="139"/>
      <c r="X1216" s="139"/>
      <c r="Y1216" s="139"/>
      <c r="Z1216" s="139"/>
      <c r="AA1216" s="139"/>
      <c r="AB1216" s="139"/>
      <c r="AC1216" s="139"/>
      <c r="AD1216" s="139"/>
      <c r="AE1216" s="139"/>
      <c r="AF1216" s="139"/>
      <c r="AG1216" s="337">
        <v>2025</v>
      </c>
      <c r="AH1216" s="126" t="s">
        <v>3048</v>
      </c>
      <c r="AI1216" s="126"/>
      <c r="AJ1216" s="134">
        <f t="shared" si="268"/>
        <v>1151</v>
      </c>
      <c r="AK1216" s="35" t="s">
        <v>153</v>
      </c>
      <c r="AL1216" s="134" t="str">
        <f t="shared" si="269"/>
        <v>1151.</v>
      </c>
      <c r="AM1216" s="140"/>
      <c r="AN1216" s="296"/>
      <c r="AO1216" s="193"/>
    </row>
    <row r="1217" spans="1:41" ht="22.5" hidden="1" customHeight="1" x14ac:dyDescent="0.25">
      <c r="A1217" s="68" t="s">
        <v>4335</v>
      </c>
      <c r="B1217" s="25">
        <v>1927</v>
      </c>
      <c r="C1217" s="36" t="s">
        <v>1576</v>
      </c>
      <c r="D1217" s="25">
        <v>1983</v>
      </c>
      <c r="E1217" s="68" t="s">
        <v>2932</v>
      </c>
      <c r="F1217" s="68" t="s">
        <v>2934</v>
      </c>
      <c r="G1217" s="25">
        <v>3</v>
      </c>
      <c r="H1217" s="25">
        <v>3</v>
      </c>
      <c r="I1217" s="139">
        <v>1946.7</v>
      </c>
      <c r="J1217" s="139">
        <v>1806.7</v>
      </c>
      <c r="K1217" s="139">
        <v>978.1</v>
      </c>
      <c r="L1217" s="25">
        <v>101</v>
      </c>
      <c r="M1217" s="137">
        <f>R1217+T1217+V1217+X1217+Z1217+AB1217+AE1217+AF1217</f>
        <v>2773754</v>
      </c>
      <c r="N1217" s="137"/>
      <c r="O1217" s="137"/>
      <c r="P1217" s="137"/>
      <c r="Q1217" s="137">
        <f>M1217</f>
        <v>2773754</v>
      </c>
      <c r="R1217" s="137"/>
      <c r="S1217" s="30"/>
      <c r="T1217" s="137"/>
      <c r="U1217" s="139">
        <v>782</v>
      </c>
      <c r="V1217" s="139">
        <f>U1217*3547</f>
        <v>2773754</v>
      </c>
      <c r="W1217" s="137"/>
      <c r="X1217" s="137"/>
      <c r="Y1217" s="137"/>
      <c r="Z1217" s="137"/>
      <c r="AA1217" s="137"/>
      <c r="AB1217" s="137"/>
      <c r="AC1217" s="336"/>
      <c r="AD1217" s="336"/>
      <c r="AE1217" s="137"/>
      <c r="AF1217" s="137"/>
      <c r="AG1217" s="337">
        <v>2025</v>
      </c>
      <c r="AH1217" s="126"/>
      <c r="AI1217" s="126"/>
      <c r="AJ1217" s="134">
        <f t="shared" si="268"/>
        <v>1152</v>
      </c>
      <c r="AK1217" s="35" t="s">
        <v>153</v>
      </c>
      <c r="AL1217" s="134" t="str">
        <f t="shared" si="269"/>
        <v>1152.</v>
      </c>
      <c r="AM1217" s="140"/>
      <c r="AN1217" s="296"/>
      <c r="AO1217" s="193"/>
    </row>
    <row r="1218" spans="1:41" ht="22.5" hidden="1" customHeight="1" x14ac:dyDescent="0.25">
      <c r="A1218" s="68" t="s">
        <v>4336</v>
      </c>
      <c r="B1218" s="25">
        <v>1959</v>
      </c>
      <c r="C1218" s="36" t="s">
        <v>1586</v>
      </c>
      <c r="D1218" s="25">
        <v>2001</v>
      </c>
      <c r="E1218" s="68" t="s">
        <v>2932</v>
      </c>
      <c r="F1218" s="68" t="s">
        <v>2934</v>
      </c>
      <c r="G1218" s="25">
        <v>5</v>
      </c>
      <c r="H1218" s="25">
        <v>1</v>
      </c>
      <c r="I1218" s="139">
        <v>1223.8</v>
      </c>
      <c r="J1218" s="139">
        <v>1126.7</v>
      </c>
      <c r="K1218" s="139">
        <v>1084.8</v>
      </c>
      <c r="L1218" s="25">
        <v>29</v>
      </c>
      <c r="M1218" s="137">
        <f t="shared" si="271"/>
        <v>2431338</v>
      </c>
      <c r="N1218" s="137"/>
      <c r="O1218" s="137"/>
      <c r="P1218" s="137"/>
      <c r="Q1218" s="137">
        <f t="shared" si="272"/>
        <v>2431338</v>
      </c>
      <c r="R1218" s="137">
        <v>2431338</v>
      </c>
      <c r="S1218" s="30"/>
      <c r="T1218" s="137"/>
      <c r="U1218" s="139"/>
      <c r="V1218" s="139"/>
      <c r="W1218" s="137"/>
      <c r="X1218" s="137"/>
      <c r="Y1218" s="137"/>
      <c r="Z1218" s="137"/>
      <c r="AA1218" s="137"/>
      <c r="AB1218" s="137"/>
      <c r="AC1218" s="336"/>
      <c r="AD1218" s="336"/>
      <c r="AE1218" s="137"/>
      <c r="AF1218" s="137"/>
      <c r="AG1218" s="337">
        <v>2025</v>
      </c>
      <c r="AH1218" s="126" t="s">
        <v>3053</v>
      </c>
      <c r="AI1218" s="126"/>
      <c r="AJ1218" s="134">
        <f t="shared" si="268"/>
        <v>1153</v>
      </c>
      <c r="AK1218" s="35" t="s">
        <v>153</v>
      </c>
      <c r="AL1218" s="134" t="str">
        <f t="shared" si="269"/>
        <v>1153.</v>
      </c>
      <c r="AM1218" s="140"/>
      <c r="AN1218" s="296"/>
      <c r="AO1218" s="193"/>
    </row>
    <row r="1219" spans="1:41" ht="22.5" hidden="1" customHeight="1" x14ac:dyDescent="0.25">
      <c r="A1219" s="68" t="s">
        <v>4337</v>
      </c>
      <c r="B1219" s="25">
        <v>1960</v>
      </c>
      <c r="C1219" s="36" t="s">
        <v>1587</v>
      </c>
      <c r="D1219" s="25">
        <v>2001</v>
      </c>
      <c r="E1219" s="68" t="s">
        <v>2932</v>
      </c>
      <c r="F1219" s="68" t="s">
        <v>2934</v>
      </c>
      <c r="G1219" s="25">
        <v>5</v>
      </c>
      <c r="H1219" s="25">
        <v>1</v>
      </c>
      <c r="I1219" s="139">
        <v>1146.2</v>
      </c>
      <c r="J1219" s="139">
        <v>1059.4000000000001</v>
      </c>
      <c r="K1219" s="139">
        <v>1059.4000000000001</v>
      </c>
      <c r="L1219" s="25">
        <v>35</v>
      </c>
      <c r="M1219" s="137">
        <f t="shared" si="271"/>
        <v>2431338</v>
      </c>
      <c r="N1219" s="137"/>
      <c r="O1219" s="137"/>
      <c r="P1219" s="137"/>
      <c r="Q1219" s="137">
        <f t="shared" si="272"/>
        <v>2431338</v>
      </c>
      <c r="R1219" s="137">
        <v>2431338</v>
      </c>
      <c r="S1219" s="30"/>
      <c r="T1219" s="137"/>
      <c r="U1219" s="139"/>
      <c r="V1219" s="139"/>
      <c r="W1219" s="137"/>
      <c r="X1219" s="137"/>
      <c r="Y1219" s="137"/>
      <c r="Z1219" s="137"/>
      <c r="AA1219" s="137"/>
      <c r="AB1219" s="137"/>
      <c r="AC1219" s="336"/>
      <c r="AD1219" s="336"/>
      <c r="AE1219" s="137"/>
      <c r="AF1219" s="137"/>
      <c r="AG1219" s="337">
        <v>2025</v>
      </c>
      <c r="AH1219" s="126" t="s">
        <v>3053</v>
      </c>
      <c r="AI1219" s="126"/>
      <c r="AJ1219" s="134">
        <f t="shared" si="268"/>
        <v>1154</v>
      </c>
      <c r="AK1219" s="35" t="s">
        <v>153</v>
      </c>
      <c r="AL1219" s="134" t="str">
        <f t="shared" si="269"/>
        <v>1154.</v>
      </c>
      <c r="AM1219" s="140"/>
      <c r="AN1219" s="296"/>
      <c r="AO1219" s="193"/>
    </row>
    <row r="1220" spans="1:41" ht="22.5" hidden="1" customHeight="1" x14ac:dyDescent="0.25">
      <c r="A1220" s="68" t="s">
        <v>4338</v>
      </c>
      <c r="B1220" s="25">
        <v>2018</v>
      </c>
      <c r="C1220" s="130" t="s">
        <v>406</v>
      </c>
      <c r="D1220" s="25">
        <v>1999</v>
      </c>
      <c r="E1220" s="108" t="s">
        <v>2932</v>
      </c>
      <c r="F1220" s="68" t="s">
        <v>2934</v>
      </c>
      <c r="G1220" s="30">
        <v>2</v>
      </c>
      <c r="H1220" s="30">
        <v>1</v>
      </c>
      <c r="I1220" s="137">
        <v>391.3</v>
      </c>
      <c r="J1220" s="137">
        <v>292.5</v>
      </c>
      <c r="K1220" s="137">
        <v>292.5</v>
      </c>
      <c r="L1220" s="30">
        <v>8</v>
      </c>
      <c r="M1220" s="137">
        <f t="shared" si="271"/>
        <v>369720</v>
      </c>
      <c r="N1220" s="137"/>
      <c r="O1220" s="137"/>
      <c r="P1220" s="137"/>
      <c r="Q1220" s="137">
        <f t="shared" si="272"/>
        <v>369720</v>
      </c>
      <c r="R1220" s="137">
        <v>369720</v>
      </c>
      <c r="S1220" s="30"/>
      <c r="T1220" s="137"/>
      <c r="U1220" s="137"/>
      <c r="V1220" s="137"/>
      <c r="W1220" s="137"/>
      <c r="X1220" s="137"/>
      <c r="Y1220" s="137"/>
      <c r="Z1220" s="137"/>
      <c r="AA1220" s="137"/>
      <c r="AB1220" s="137"/>
      <c r="AC1220" s="137"/>
      <c r="AD1220" s="137"/>
      <c r="AE1220" s="137"/>
      <c r="AF1220" s="137"/>
      <c r="AG1220" s="337">
        <v>2025</v>
      </c>
      <c r="AH1220" s="126" t="s">
        <v>3049</v>
      </c>
      <c r="AI1220" s="126"/>
      <c r="AJ1220" s="134">
        <f t="shared" si="268"/>
        <v>1155</v>
      </c>
      <c r="AK1220" s="35" t="s">
        <v>153</v>
      </c>
      <c r="AL1220" s="134" t="str">
        <f t="shared" si="269"/>
        <v>1155.</v>
      </c>
      <c r="AM1220" s="140"/>
      <c r="AN1220" s="296"/>
      <c r="AO1220" s="193"/>
    </row>
    <row r="1221" spans="1:41" ht="21" hidden="1" customHeight="1" x14ac:dyDescent="0.25">
      <c r="A1221" s="68" t="s">
        <v>4339</v>
      </c>
      <c r="B1221" s="25">
        <v>2121</v>
      </c>
      <c r="C1221" s="36" t="s">
        <v>1627</v>
      </c>
      <c r="D1221" s="25">
        <v>2000</v>
      </c>
      <c r="E1221" s="68" t="s">
        <v>2932</v>
      </c>
      <c r="F1221" s="68" t="s">
        <v>2934</v>
      </c>
      <c r="G1221" s="25">
        <v>3</v>
      </c>
      <c r="H1221" s="25">
        <v>3</v>
      </c>
      <c r="I1221" s="139">
        <v>1876.8</v>
      </c>
      <c r="J1221" s="139">
        <v>1767.5</v>
      </c>
      <c r="K1221" s="139">
        <v>1767.5</v>
      </c>
      <c r="L1221" s="25">
        <v>65</v>
      </c>
      <c r="M1221" s="139">
        <f t="shared" si="271"/>
        <v>7541807.5</v>
      </c>
      <c r="N1221" s="139"/>
      <c r="O1221" s="139"/>
      <c r="P1221" s="139"/>
      <c r="Q1221" s="137">
        <f t="shared" si="272"/>
        <v>7541807.5</v>
      </c>
      <c r="R1221" s="139"/>
      <c r="S1221" s="25"/>
      <c r="T1221" s="139"/>
      <c r="U1221" s="139">
        <v>1002.5</v>
      </c>
      <c r="V1221" s="139">
        <f>U1221*7523</f>
        <v>7541807.5</v>
      </c>
      <c r="W1221" s="139"/>
      <c r="X1221" s="139"/>
      <c r="Y1221" s="139"/>
      <c r="Z1221" s="139"/>
      <c r="AA1221" s="139"/>
      <c r="AB1221" s="139"/>
      <c r="AC1221" s="139"/>
      <c r="AD1221" s="139"/>
      <c r="AE1221" s="139"/>
      <c r="AF1221" s="139"/>
      <c r="AG1221" s="337">
        <v>2025</v>
      </c>
      <c r="AH1221" s="126"/>
      <c r="AI1221" s="126"/>
      <c r="AJ1221" s="134">
        <f t="shared" si="268"/>
        <v>1156</v>
      </c>
      <c r="AK1221" s="35" t="s">
        <v>153</v>
      </c>
      <c r="AL1221" s="134" t="str">
        <f t="shared" si="269"/>
        <v>1156.</v>
      </c>
      <c r="AM1221" s="140"/>
      <c r="AN1221" s="296"/>
      <c r="AO1221" s="193"/>
    </row>
    <row r="1222" spans="1:41" ht="22.5" hidden="1" customHeight="1" x14ac:dyDescent="0.25">
      <c r="A1222" s="68" t="s">
        <v>4340</v>
      </c>
      <c r="B1222" s="25">
        <v>5582</v>
      </c>
      <c r="C1222" s="36" t="s">
        <v>1649</v>
      </c>
      <c r="D1222" s="25">
        <v>2013</v>
      </c>
      <c r="E1222" s="68" t="s">
        <v>2932</v>
      </c>
      <c r="F1222" s="68" t="s">
        <v>2934</v>
      </c>
      <c r="G1222" s="25">
        <v>3</v>
      </c>
      <c r="H1222" s="25">
        <v>2</v>
      </c>
      <c r="I1222" s="139">
        <v>1633.6</v>
      </c>
      <c r="J1222" s="139">
        <v>1633.6</v>
      </c>
      <c r="K1222" s="139">
        <v>1633.6</v>
      </c>
      <c r="L1222" s="25">
        <v>47</v>
      </c>
      <c r="M1222" s="137">
        <f t="shared" si="271"/>
        <v>3251889.5999999996</v>
      </c>
      <c r="N1222" s="137"/>
      <c r="O1222" s="137"/>
      <c r="P1222" s="137"/>
      <c r="Q1222" s="137">
        <f t="shared" si="272"/>
        <v>3251889.5999999996</v>
      </c>
      <c r="R1222" s="137"/>
      <c r="S1222" s="30"/>
      <c r="T1222" s="137"/>
      <c r="U1222" s="139">
        <v>916.8</v>
      </c>
      <c r="V1222" s="139">
        <f>U1222*3547</f>
        <v>3251889.5999999996</v>
      </c>
      <c r="W1222" s="137"/>
      <c r="X1222" s="137"/>
      <c r="Y1222" s="137"/>
      <c r="Z1222" s="137"/>
      <c r="AA1222" s="137"/>
      <c r="AB1222" s="137"/>
      <c r="AC1222" s="139"/>
      <c r="AD1222" s="139"/>
      <c r="AE1222" s="137"/>
      <c r="AF1222" s="137"/>
      <c r="AG1222" s="337">
        <v>2025</v>
      </c>
      <c r="AH1222" s="126"/>
      <c r="AI1222" s="126"/>
      <c r="AJ1222" s="134">
        <f t="shared" si="268"/>
        <v>1157</v>
      </c>
      <c r="AK1222" s="35" t="s">
        <v>153</v>
      </c>
      <c r="AL1222" s="134" t="str">
        <f t="shared" si="269"/>
        <v>1157.</v>
      </c>
      <c r="AM1222" s="140"/>
      <c r="AN1222" s="296"/>
      <c r="AO1222" s="193"/>
    </row>
    <row r="1223" spans="1:41" ht="22.5" hidden="1" customHeight="1" x14ac:dyDescent="0.25">
      <c r="A1223" s="68" t="s">
        <v>4341</v>
      </c>
      <c r="B1223" s="25">
        <v>5626</v>
      </c>
      <c r="C1223" s="37" t="s">
        <v>1650</v>
      </c>
      <c r="D1223" s="25">
        <v>2014</v>
      </c>
      <c r="E1223" s="108" t="s">
        <v>2932</v>
      </c>
      <c r="F1223" s="68" t="s">
        <v>2934</v>
      </c>
      <c r="G1223" s="30">
        <v>3</v>
      </c>
      <c r="H1223" s="30">
        <v>2</v>
      </c>
      <c r="I1223" s="137">
        <v>1846.5</v>
      </c>
      <c r="J1223" s="137">
        <v>1846.5</v>
      </c>
      <c r="K1223" s="137">
        <v>1846.5</v>
      </c>
      <c r="L1223" s="30">
        <v>63</v>
      </c>
      <c r="M1223" s="137">
        <f t="shared" si="271"/>
        <v>2681532</v>
      </c>
      <c r="N1223" s="137"/>
      <c r="O1223" s="137"/>
      <c r="P1223" s="137"/>
      <c r="Q1223" s="137">
        <f t="shared" si="272"/>
        <v>2681532</v>
      </c>
      <c r="R1223" s="137"/>
      <c r="S1223" s="30"/>
      <c r="T1223" s="137"/>
      <c r="U1223" s="139">
        <v>756</v>
      </c>
      <c r="V1223" s="139">
        <f>U1223*3547</f>
        <v>2681532</v>
      </c>
      <c r="W1223" s="137"/>
      <c r="X1223" s="137"/>
      <c r="Y1223" s="137"/>
      <c r="Z1223" s="137"/>
      <c r="AA1223" s="137"/>
      <c r="AB1223" s="137"/>
      <c r="AC1223" s="139"/>
      <c r="AD1223" s="139"/>
      <c r="AE1223" s="137"/>
      <c r="AF1223" s="137"/>
      <c r="AG1223" s="337">
        <v>2025</v>
      </c>
      <c r="AH1223" s="126"/>
      <c r="AI1223" s="126"/>
      <c r="AJ1223" s="134">
        <f t="shared" si="268"/>
        <v>1158</v>
      </c>
      <c r="AK1223" s="35" t="s">
        <v>153</v>
      </c>
      <c r="AL1223" s="134" t="str">
        <f t="shared" si="269"/>
        <v>1158.</v>
      </c>
      <c r="AM1223" s="140"/>
      <c r="AN1223" s="296"/>
      <c r="AO1223" s="193"/>
    </row>
    <row r="1224" spans="1:41" ht="22.5" hidden="1" customHeight="1" x14ac:dyDescent="0.25">
      <c r="A1224" s="68" t="s">
        <v>4342</v>
      </c>
      <c r="B1224" s="25">
        <v>1866</v>
      </c>
      <c r="C1224" s="130" t="s">
        <v>381</v>
      </c>
      <c r="D1224" s="25">
        <v>1971</v>
      </c>
      <c r="E1224" s="108" t="s">
        <v>2932</v>
      </c>
      <c r="F1224" s="68" t="s">
        <v>2934</v>
      </c>
      <c r="G1224" s="30">
        <v>2</v>
      </c>
      <c r="H1224" s="30">
        <v>2</v>
      </c>
      <c r="I1224" s="137">
        <v>715</v>
      </c>
      <c r="J1224" s="137">
        <v>462.2</v>
      </c>
      <c r="K1224" s="137">
        <v>462.2</v>
      </c>
      <c r="L1224" s="30">
        <v>50</v>
      </c>
      <c r="M1224" s="137">
        <f t="shared" ref="M1224:M1263" si="273">R1224+T1224+V1224+X1224+Z1224+AB1224+AE1224+AF1224</f>
        <v>844688</v>
      </c>
      <c r="N1224" s="137"/>
      <c r="O1224" s="137"/>
      <c r="P1224" s="137"/>
      <c r="Q1224" s="137">
        <f t="shared" ref="Q1224:Q1263" si="274">M1224</f>
        <v>844688</v>
      </c>
      <c r="R1224" s="137">
        <v>844688</v>
      </c>
      <c r="S1224" s="30"/>
      <c r="T1224" s="137"/>
      <c r="U1224" s="137"/>
      <c r="V1224" s="137"/>
      <c r="W1224" s="137"/>
      <c r="X1224" s="137"/>
      <c r="Y1224" s="137"/>
      <c r="Z1224" s="137"/>
      <c r="AA1224" s="137"/>
      <c r="AB1224" s="137"/>
      <c r="AC1224" s="137"/>
      <c r="AD1224" s="137"/>
      <c r="AE1224" s="137"/>
      <c r="AF1224" s="137"/>
      <c r="AG1224" s="337">
        <v>2025</v>
      </c>
      <c r="AH1224" s="126" t="s">
        <v>3050</v>
      </c>
      <c r="AI1224" s="126"/>
      <c r="AJ1224" s="134">
        <f t="shared" si="268"/>
        <v>1159</v>
      </c>
      <c r="AK1224" s="35" t="s">
        <v>153</v>
      </c>
      <c r="AL1224" s="134" t="str">
        <f t="shared" si="269"/>
        <v>1159.</v>
      </c>
      <c r="AM1224" s="140"/>
      <c r="AN1224" s="296"/>
      <c r="AO1224" s="193"/>
    </row>
    <row r="1225" spans="1:41" ht="22.5" hidden="1" customHeight="1" x14ac:dyDescent="0.25">
      <c r="A1225" s="68" t="s">
        <v>4343</v>
      </c>
      <c r="B1225" s="25">
        <v>1874</v>
      </c>
      <c r="C1225" s="130" t="s">
        <v>383</v>
      </c>
      <c r="D1225" s="25">
        <v>1962</v>
      </c>
      <c r="E1225" s="108" t="s">
        <v>2932</v>
      </c>
      <c r="F1225" s="68" t="s">
        <v>2934</v>
      </c>
      <c r="G1225" s="30">
        <v>3</v>
      </c>
      <c r="H1225" s="30">
        <v>2</v>
      </c>
      <c r="I1225" s="137">
        <v>1488.7</v>
      </c>
      <c r="J1225" s="137">
        <v>966.4</v>
      </c>
      <c r="K1225" s="137">
        <v>966.4</v>
      </c>
      <c r="L1225" s="30">
        <v>43</v>
      </c>
      <c r="M1225" s="137">
        <f t="shared" si="273"/>
        <v>563040</v>
      </c>
      <c r="N1225" s="137"/>
      <c r="O1225" s="137"/>
      <c r="P1225" s="137"/>
      <c r="Q1225" s="137">
        <f t="shared" si="274"/>
        <v>563040</v>
      </c>
      <c r="R1225" s="137">
        <v>563040</v>
      </c>
      <c r="S1225" s="30"/>
      <c r="T1225" s="137"/>
      <c r="U1225" s="137"/>
      <c r="V1225" s="137"/>
      <c r="W1225" s="137"/>
      <c r="X1225" s="137"/>
      <c r="Y1225" s="137"/>
      <c r="Z1225" s="137"/>
      <c r="AA1225" s="137"/>
      <c r="AB1225" s="137"/>
      <c r="AC1225" s="137"/>
      <c r="AD1225" s="137"/>
      <c r="AE1225" s="137"/>
      <c r="AF1225" s="137"/>
      <c r="AG1225" s="337">
        <v>2025</v>
      </c>
      <c r="AH1225" s="126" t="s">
        <v>3052</v>
      </c>
      <c r="AI1225" s="126"/>
      <c r="AJ1225" s="134">
        <f t="shared" si="268"/>
        <v>1160</v>
      </c>
      <c r="AK1225" s="35" t="s">
        <v>153</v>
      </c>
      <c r="AL1225" s="134" t="str">
        <f t="shared" si="269"/>
        <v>1160.</v>
      </c>
      <c r="AM1225" s="140"/>
      <c r="AN1225" s="296"/>
      <c r="AO1225" s="193"/>
    </row>
    <row r="1226" spans="1:41" ht="22.5" hidden="1" customHeight="1" x14ac:dyDescent="0.25">
      <c r="A1226" s="68" t="s">
        <v>4344</v>
      </c>
      <c r="B1226" s="25">
        <v>1879</v>
      </c>
      <c r="C1226" s="36" t="s">
        <v>1563</v>
      </c>
      <c r="D1226" s="25">
        <v>1962</v>
      </c>
      <c r="E1226" s="108" t="s">
        <v>2932</v>
      </c>
      <c r="F1226" s="68" t="s">
        <v>2934</v>
      </c>
      <c r="G1226" s="30">
        <v>3</v>
      </c>
      <c r="H1226" s="30">
        <v>2</v>
      </c>
      <c r="I1226" s="137">
        <v>1489.7</v>
      </c>
      <c r="J1226" s="137">
        <v>968.6</v>
      </c>
      <c r="K1226" s="137">
        <v>968.6</v>
      </c>
      <c r="L1226" s="30">
        <v>53</v>
      </c>
      <c r="M1226" s="139">
        <f t="shared" si="273"/>
        <v>1046757</v>
      </c>
      <c r="N1226" s="139"/>
      <c r="O1226" s="139"/>
      <c r="P1226" s="139"/>
      <c r="Q1226" s="137">
        <f t="shared" si="274"/>
        <v>1046757</v>
      </c>
      <c r="R1226" s="139">
        <f>483717+563040</f>
        <v>1046757</v>
      </c>
      <c r="S1226" s="25"/>
      <c r="T1226" s="139"/>
      <c r="U1226" s="139"/>
      <c r="V1226" s="139"/>
      <c r="W1226" s="139"/>
      <c r="X1226" s="139"/>
      <c r="Y1226" s="139"/>
      <c r="Z1226" s="139"/>
      <c r="AA1226" s="139"/>
      <c r="AB1226" s="139"/>
      <c r="AC1226" s="139"/>
      <c r="AD1226" s="139"/>
      <c r="AE1226" s="139"/>
      <c r="AF1226" s="139"/>
      <c r="AG1226" s="337">
        <v>2025</v>
      </c>
      <c r="AH1226" s="126" t="s">
        <v>3054</v>
      </c>
      <c r="AI1226" s="126"/>
      <c r="AJ1226" s="134">
        <f t="shared" si="268"/>
        <v>1161</v>
      </c>
      <c r="AK1226" s="35" t="s">
        <v>153</v>
      </c>
      <c r="AL1226" s="134" t="str">
        <f t="shared" si="269"/>
        <v>1161.</v>
      </c>
      <c r="AM1226" s="140"/>
      <c r="AN1226" s="296"/>
      <c r="AO1226" s="193"/>
    </row>
    <row r="1227" spans="1:41" ht="22.5" hidden="1" customHeight="1" x14ac:dyDescent="0.25">
      <c r="A1227" s="68" t="s">
        <v>4345</v>
      </c>
      <c r="B1227" s="25">
        <v>1919</v>
      </c>
      <c r="C1227" s="131" t="s">
        <v>502</v>
      </c>
      <c r="D1227" s="25">
        <v>1970</v>
      </c>
      <c r="E1227" s="68" t="s">
        <v>2932</v>
      </c>
      <c r="F1227" s="68" t="s">
        <v>2934</v>
      </c>
      <c r="G1227" s="25">
        <v>2</v>
      </c>
      <c r="H1227" s="25">
        <v>2</v>
      </c>
      <c r="I1227" s="139">
        <v>749.9</v>
      </c>
      <c r="J1227" s="137">
        <v>702.6</v>
      </c>
      <c r="K1227" s="139">
        <v>702.6</v>
      </c>
      <c r="L1227" s="25">
        <v>37</v>
      </c>
      <c r="M1227" s="139">
        <f t="shared" si="273"/>
        <v>2089765</v>
      </c>
      <c r="N1227" s="139"/>
      <c r="O1227" s="139"/>
      <c r="P1227" s="139"/>
      <c r="Q1227" s="137">
        <f t="shared" si="274"/>
        <v>2089765</v>
      </c>
      <c r="R1227" s="139">
        <f>388206+1701559</f>
        <v>2089765</v>
      </c>
      <c r="S1227" s="25"/>
      <c r="T1227" s="139"/>
      <c r="U1227" s="139"/>
      <c r="V1227" s="139"/>
      <c r="W1227" s="139"/>
      <c r="X1227" s="139"/>
      <c r="Y1227" s="139"/>
      <c r="Z1227" s="139"/>
      <c r="AA1227" s="139"/>
      <c r="AB1227" s="139"/>
      <c r="AC1227" s="139"/>
      <c r="AD1227" s="139"/>
      <c r="AE1227" s="139"/>
      <c r="AF1227" s="137"/>
      <c r="AG1227" s="337">
        <v>2025</v>
      </c>
      <c r="AH1227" s="126" t="s">
        <v>3064</v>
      </c>
      <c r="AI1227" s="126"/>
      <c r="AJ1227" s="134">
        <f t="shared" si="268"/>
        <v>1162</v>
      </c>
      <c r="AK1227" s="35" t="s">
        <v>153</v>
      </c>
      <c r="AL1227" s="134" t="str">
        <f t="shared" si="269"/>
        <v>1162.</v>
      </c>
      <c r="AM1227" s="140"/>
      <c r="AN1227" s="296"/>
      <c r="AO1227" s="193"/>
    </row>
    <row r="1228" spans="1:41" ht="22.5" hidden="1" customHeight="1" x14ac:dyDescent="0.25">
      <c r="A1228" s="68" t="s">
        <v>4346</v>
      </c>
      <c r="B1228" s="25">
        <v>1920</v>
      </c>
      <c r="C1228" s="36" t="s">
        <v>450</v>
      </c>
      <c r="D1228" s="25">
        <v>1972</v>
      </c>
      <c r="E1228" s="68" t="s">
        <v>2932</v>
      </c>
      <c r="F1228" s="68" t="s">
        <v>2934</v>
      </c>
      <c r="G1228" s="25">
        <v>2</v>
      </c>
      <c r="H1228" s="25">
        <v>2</v>
      </c>
      <c r="I1228" s="139">
        <v>743.7</v>
      </c>
      <c r="J1228" s="137">
        <v>696.8</v>
      </c>
      <c r="K1228" s="139">
        <v>696.8</v>
      </c>
      <c r="L1228" s="25">
        <v>38</v>
      </c>
      <c r="M1228" s="139">
        <f t="shared" si="273"/>
        <v>516120</v>
      </c>
      <c r="N1228" s="139"/>
      <c r="O1228" s="139"/>
      <c r="P1228" s="139"/>
      <c r="Q1228" s="137">
        <f t="shared" si="274"/>
        <v>516120</v>
      </c>
      <c r="R1228" s="139">
        <v>516120</v>
      </c>
      <c r="S1228" s="25"/>
      <c r="T1228" s="139"/>
      <c r="U1228" s="139"/>
      <c r="V1228" s="139"/>
      <c r="W1228" s="139"/>
      <c r="X1228" s="139"/>
      <c r="Y1228" s="139"/>
      <c r="Z1228" s="139"/>
      <c r="AA1228" s="139"/>
      <c r="AB1228" s="139"/>
      <c r="AC1228" s="139"/>
      <c r="AD1228" s="139"/>
      <c r="AE1228" s="139"/>
      <c r="AF1228" s="139"/>
      <c r="AG1228" s="337">
        <v>2025</v>
      </c>
      <c r="AH1228" s="126" t="s">
        <v>3052</v>
      </c>
      <c r="AI1228" s="126"/>
      <c r="AJ1228" s="134">
        <f t="shared" si="268"/>
        <v>1163</v>
      </c>
      <c r="AK1228" s="35" t="s">
        <v>153</v>
      </c>
      <c r="AL1228" s="134" t="str">
        <f t="shared" si="269"/>
        <v>1163.</v>
      </c>
      <c r="AM1228" s="140"/>
      <c r="AN1228" s="35"/>
      <c r="AO1228" s="193"/>
    </row>
    <row r="1229" spans="1:41" ht="22.5" hidden="1" customHeight="1" x14ac:dyDescent="0.25">
      <c r="A1229" s="68" t="s">
        <v>4347</v>
      </c>
      <c r="B1229" s="25">
        <v>1939</v>
      </c>
      <c r="C1229" s="131" t="s">
        <v>387</v>
      </c>
      <c r="D1229" s="25">
        <v>1967</v>
      </c>
      <c r="E1229" s="68" t="s">
        <v>2932</v>
      </c>
      <c r="F1229" s="68" t="s">
        <v>2934</v>
      </c>
      <c r="G1229" s="25">
        <v>2</v>
      </c>
      <c r="H1229" s="25">
        <v>2</v>
      </c>
      <c r="I1229" s="139">
        <v>663.6</v>
      </c>
      <c r="J1229" s="137">
        <v>616.79999999999995</v>
      </c>
      <c r="K1229" s="139">
        <v>616.79999999999995</v>
      </c>
      <c r="L1229" s="25">
        <v>27</v>
      </c>
      <c r="M1229" s="139">
        <f t="shared" si="273"/>
        <v>807024</v>
      </c>
      <c r="N1229" s="139"/>
      <c r="O1229" s="139"/>
      <c r="P1229" s="139"/>
      <c r="Q1229" s="137">
        <f t="shared" si="274"/>
        <v>807024</v>
      </c>
      <c r="R1229" s="139">
        <v>807024</v>
      </c>
      <c r="S1229" s="25"/>
      <c r="T1229" s="139"/>
      <c r="U1229" s="139"/>
      <c r="V1229" s="139"/>
      <c r="W1229" s="139"/>
      <c r="X1229" s="139"/>
      <c r="Y1229" s="139"/>
      <c r="Z1229" s="139"/>
      <c r="AA1229" s="139"/>
      <c r="AB1229" s="139"/>
      <c r="AC1229" s="139"/>
      <c r="AD1229" s="139"/>
      <c r="AE1229" s="139"/>
      <c r="AF1229" s="137"/>
      <c r="AG1229" s="337">
        <v>2025</v>
      </c>
      <c r="AH1229" s="126" t="s">
        <v>3052</v>
      </c>
      <c r="AI1229" s="126"/>
      <c r="AJ1229" s="134">
        <f t="shared" si="268"/>
        <v>1164</v>
      </c>
      <c r="AK1229" s="35" t="s">
        <v>153</v>
      </c>
      <c r="AL1229" s="134" t="str">
        <f t="shared" si="269"/>
        <v>1164.</v>
      </c>
      <c r="AM1229" s="140"/>
      <c r="AN1229" s="296"/>
      <c r="AO1229" s="193"/>
    </row>
    <row r="1230" spans="1:41" ht="22.5" hidden="1" customHeight="1" x14ac:dyDescent="0.25">
      <c r="A1230" s="68" t="s">
        <v>4348</v>
      </c>
      <c r="B1230" s="25">
        <v>1941</v>
      </c>
      <c r="C1230" s="131" t="s">
        <v>389</v>
      </c>
      <c r="D1230" s="25">
        <v>1968</v>
      </c>
      <c r="E1230" s="68" t="s">
        <v>2932</v>
      </c>
      <c r="F1230" s="68" t="s">
        <v>2934</v>
      </c>
      <c r="G1230" s="25">
        <v>2</v>
      </c>
      <c r="H1230" s="25">
        <v>2</v>
      </c>
      <c r="I1230" s="139">
        <v>661.8</v>
      </c>
      <c r="J1230" s="137">
        <v>615.20000000000005</v>
      </c>
      <c r="K1230" s="139">
        <v>615.20000000000005</v>
      </c>
      <c r="L1230" s="25">
        <v>42</v>
      </c>
      <c r="M1230" s="139">
        <f t="shared" si="273"/>
        <v>807024</v>
      </c>
      <c r="N1230" s="139"/>
      <c r="O1230" s="139"/>
      <c r="P1230" s="139"/>
      <c r="Q1230" s="137">
        <f t="shared" si="274"/>
        <v>807024</v>
      </c>
      <c r="R1230" s="139">
        <v>807024</v>
      </c>
      <c r="S1230" s="25"/>
      <c r="T1230" s="139"/>
      <c r="U1230" s="139"/>
      <c r="V1230" s="139"/>
      <c r="W1230" s="139"/>
      <c r="X1230" s="139"/>
      <c r="Y1230" s="139"/>
      <c r="Z1230" s="139"/>
      <c r="AA1230" s="139"/>
      <c r="AB1230" s="139"/>
      <c r="AC1230" s="139"/>
      <c r="AD1230" s="139"/>
      <c r="AE1230" s="139"/>
      <c r="AF1230" s="137"/>
      <c r="AG1230" s="337">
        <v>2025</v>
      </c>
      <c r="AH1230" s="126" t="s">
        <v>3052</v>
      </c>
      <c r="AI1230" s="126"/>
      <c r="AJ1230" s="134">
        <f t="shared" si="268"/>
        <v>1165</v>
      </c>
      <c r="AK1230" s="35" t="s">
        <v>153</v>
      </c>
      <c r="AL1230" s="134" t="str">
        <f t="shared" si="269"/>
        <v>1165.</v>
      </c>
      <c r="AM1230" s="140"/>
      <c r="AN1230" s="296"/>
      <c r="AO1230" s="193"/>
    </row>
    <row r="1231" spans="1:41" ht="22.5" hidden="1" customHeight="1" x14ac:dyDescent="0.25">
      <c r="A1231" s="68" t="s">
        <v>4349</v>
      </c>
      <c r="B1231" s="25">
        <v>1964</v>
      </c>
      <c r="C1231" s="130" t="s">
        <v>394</v>
      </c>
      <c r="D1231" s="25">
        <v>1976</v>
      </c>
      <c r="E1231" s="108" t="s">
        <v>2932</v>
      </c>
      <c r="F1231" s="108" t="s">
        <v>2933</v>
      </c>
      <c r="G1231" s="30">
        <v>5</v>
      </c>
      <c r="H1231" s="30">
        <v>4</v>
      </c>
      <c r="I1231" s="137">
        <v>3331.6</v>
      </c>
      <c r="J1231" s="137">
        <v>3331.6</v>
      </c>
      <c r="K1231" s="137">
        <v>3282.1</v>
      </c>
      <c r="L1231" s="30">
        <v>161</v>
      </c>
      <c r="M1231" s="137">
        <f t="shared" si="273"/>
        <v>881166</v>
      </c>
      <c r="N1231" s="137"/>
      <c r="O1231" s="137"/>
      <c r="P1231" s="137"/>
      <c r="Q1231" s="137">
        <f t="shared" si="274"/>
        <v>881166</v>
      </c>
      <c r="R1231" s="137">
        <v>881166</v>
      </c>
      <c r="S1231" s="30"/>
      <c r="T1231" s="137"/>
      <c r="U1231" s="139"/>
      <c r="V1231" s="139"/>
      <c r="W1231" s="137"/>
      <c r="X1231" s="137"/>
      <c r="Y1231" s="137"/>
      <c r="Z1231" s="137"/>
      <c r="AA1231" s="137"/>
      <c r="AB1231" s="137"/>
      <c r="AC1231" s="137"/>
      <c r="AD1231" s="137"/>
      <c r="AE1231" s="137"/>
      <c r="AF1231" s="137"/>
      <c r="AG1231" s="337">
        <v>2025</v>
      </c>
      <c r="AH1231" s="126" t="s">
        <v>3049</v>
      </c>
      <c r="AI1231" s="126"/>
      <c r="AJ1231" s="134">
        <f t="shared" si="268"/>
        <v>1166</v>
      </c>
      <c r="AK1231" s="35" t="s">
        <v>153</v>
      </c>
      <c r="AL1231" s="134" t="str">
        <f t="shared" si="269"/>
        <v>1166.</v>
      </c>
      <c r="AM1231" s="140"/>
      <c r="AN1231" s="296"/>
      <c r="AO1231" s="193"/>
    </row>
    <row r="1232" spans="1:41" ht="22.5" hidden="1" customHeight="1" x14ac:dyDescent="0.25">
      <c r="A1232" s="68" t="s">
        <v>4350</v>
      </c>
      <c r="B1232" s="25">
        <v>1982</v>
      </c>
      <c r="C1232" s="130" t="s">
        <v>397</v>
      </c>
      <c r="D1232" s="25">
        <v>1963</v>
      </c>
      <c r="E1232" s="108" t="s">
        <v>2932</v>
      </c>
      <c r="F1232" s="68" t="s">
        <v>2934</v>
      </c>
      <c r="G1232" s="30">
        <v>2</v>
      </c>
      <c r="H1232" s="30">
        <v>1</v>
      </c>
      <c r="I1232" s="137">
        <v>407.1</v>
      </c>
      <c r="J1232" s="137">
        <v>355.7</v>
      </c>
      <c r="K1232" s="137">
        <v>355.7</v>
      </c>
      <c r="L1232" s="30">
        <v>13</v>
      </c>
      <c r="M1232" s="137">
        <f t="shared" si="273"/>
        <v>713749.7</v>
      </c>
      <c r="N1232" s="137"/>
      <c r="O1232" s="137"/>
      <c r="P1232" s="137"/>
      <c r="Q1232" s="137">
        <f t="shared" si="274"/>
        <v>713749.7</v>
      </c>
      <c r="R1232" s="137">
        <v>582309</v>
      </c>
      <c r="S1232" s="30"/>
      <c r="T1232" s="137"/>
      <c r="U1232" s="137"/>
      <c r="V1232" s="137"/>
      <c r="W1232" s="137"/>
      <c r="X1232" s="137"/>
      <c r="Y1232" s="137"/>
      <c r="Z1232" s="137"/>
      <c r="AA1232" s="137">
        <v>49.1</v>
      </c>
      <c r="AB1232" s="137">
        <f>AA1232*2677</f>
        <v>131440.70000000001</v>
      </c>
      <c r="AC1232" s="137"/>
      <c r="AD1232" s="137"/>
      <c r="AE1232" s="137"/>
      <c r="AF1232" s="137"/>
      <c r="AG1232" s="337">
        <v>2025</v>
      </c>
      <c r="AH1232" s="126" t="s">
        <v>3049</v>
      </c>
      <c r="AI1232" s="126"/>
      <c r="AJ1232" s="134">
        <f t="shared" si="268"/>
        <v>1167</v>
      </c>
      <c r="AK1232" s="35" t="s">
        <v>153</v>
      </c>
      <c r="AL1232" s="134" t="str">
        <f t="shared" si="269"/>
        <v>1167.</v>
      </c>
      <c r="AM1232" s="140"/>
      <c r="AN1232" s="296"/>
      <c r="AO1232" s="193"/>
    </row>
    <row r="1233" spans="1:41" ht="22.5" hidden="1" customHeight="1" x14ac:dyDescent="0.25">
      <c r="A1233" s="68" t="s">
        <v>4351</v>
      </c>
      <c r="B1233" s="25">
        <v>1985</v>
      </c>
      <c r="C1233" s="131" t="s">
        <v>504</v>
      </c>
      <c r="D1233" s="25">
        <v>1963</v>
      </c>
      <c r="E1233" s="68" t="s">
        <v>2932</v>
      </c>
      <c r="F1233" s="68" t="s">
        <v>2934</v>
      </c>
      <c r="G1233" s="25">
        <v>4</v>
      </c>
      <c r="H1233" s="25">
        <v>2</v>
      </c>
      <c r="I1233" s="139">
        <v>1260</v>
      </c>
      <c r="J1233" s="137">
        <v>859.4</v>
      </c>
      <c r="K1233" s="139">
        <v>859.4</v>
      </c>
      <c r="L1233" s="25">
        <v>70</v>
      </c>
      <c r="M1233" s="139">
        <f t="shared" si="273"/>
        <v>1102620</v>
      </c>
      <c r="N1233" s="139"/>
      <c r="O1233" s="139"/>
      <c r="P1233" s="139"/>
      <c r="Q1233" s="137">
        <f t="shared" si="274"/>
        <v>1102620</v>
      </c>
      <c r="R1233" s="139">
        <v>1102620</v>
      </c>
      <c r="S1233" s="25"/>
      <c r="T1233" s="139"/>
      <c r="U1233" s="139"/>
      <c r="V1233" s="139"/>
      <c r="W1233" s="139"/>
      <c r="X1233" s="139"/>
      <c r="Y1233" s="139"/>
      <c r="Z1233" s="139"/>
      <c r="AA1233" s="139"/>
      <c r="AB1233" s="139"/>
      <c r="AC1233" s="139"/>
      <c r="AD1233" s="139"/>
      <c r="AE1233" s="137"/>
      <c r="AF1233" s="137"/>
      <c r="AG1233" s="337">
        <v>2025</v>
      </c>
      <c r="AH1233" s="126" t="s">
        <v>3052</v>
      </c>
      <c r="AI1233" s="126"/>
      <c r="AJ1233" s="134">
        <f t="shared" si="268"/>
        <v>1168</v>
      </c>
      <c r="AK1233" s="35" t="s">
        <v>153</v>
      </c>
      <c r="AL1233" s="134" t="str">
        <f t="shared" si="269"/>
        <v>1168.</v>
      </c>
      <c r="AM1233" s="140"/>
      <c r="AN1233" s="296"/>
      <c r="AO1233" s="193"/>
    </row>
    <row r="1234" spans="1:41" ht="22.5" hidden="1" customHeight="1" x14ac:dyDescent="0.25">
      <c r="A1234" s="68" t="s">
        <v>4352</v>
      </c>
      <c r="B1234" s="25">
        <v>1995</v>
      </c>
      <c r="C1234" s="131" t="s">
        <v>505</v>
      </c>
      <c r="D1234" s="25">
        <v>1971</v>
      </c>
      <c r="E1234" s="68" t="s">
        <v>2932</v>
      </c>
      <c r="F1234" s="68" t="s">
        <v>2934</v>
      </c>
      <c r="G1234" s="25">
        <v>2</v>
      </c>
      <c r="H1234" s="25">
        <v>2</v>
      </c>
      <c r="I1234" s="139">
        <v>557.6</v>
      </c>
      <c r="J1234" s="137">
        <v>505.4</v>
      </c>
      <c r="K1234" s="139">
        <v>505.4</v>
      </c>
      <c r="L1234" s="25">
        <v>28</v>
      </c>
      <c r="M1234" s="139">
        <f t="shared" si="273"/>
        <v>1368557</v>
      </c>
      <c r="N1234" s="139"/>
      <c r="O1234" s="139"/>
      <c r="P1234" s="139"/>
      <c r="Q1234" s="137">
        <f t="shared" si="274"/>
        <v>1368557</v>
      </c>
      <c r="R1234" s="139">
        <v>1368557</v>
      </c>
      <c r="S1234" s="25"/>
      <c r="T1234" s="139"/>
      <c r="U1234" s="139"/>
      <c r="V1234" s="139"/>
      <c r="W1234" s="139"/>
      <c r="X1234" s="139"/>
      <c r="Y1234" s="139"/>
      <c r="Z1234" s="139"/>
      <c r="AA1234" s="139"/>
      <c r="AB1234" s="139"/>
      <c r="AC1234" s="139"/>
      <c r="AD1234" s="139"/>
      <c r="AE1234" s="139"/>
      <c r="AF1234" s="137"/>
      <c r="AG1234" s="337">
        <v>2025</v>
      </c>
      <c r="AH1234" s="126" t="s">
        <v>3050</v>
      </c>
      <c r="AI1234" s="126"/>
      <c r="AJ1234" s="134">
        <f t="shared" si="268"/>
        <v>1169</v>
      </c>
      <c r="AK1234" s="35" t="s">
        <v>153</v>
      </c>
      <c r="AL1234" s="134" t="str">
        <f t="shared" si="269"/>
        <v>1169.</v>
      </c>
      <c r="AM1234" s="140"/>
      <c r="AN1234" s="296"/>
      <c r="AO1234" s="193"/>
    </row>
    <row r="1235" spans="1:41" ht="22.5" hidden="1" customHeight="1" x14ac:dyDescent="0.25">
      <c r="A1235" s="68" t="s">
        <v>4353</v>
      </c>
      <c r="B1235" s="25">
        <v>2024</v>
      </c>
      <c r="C1235" s="36" t="s">
        <v>1602</v>
      </c>
      <c r="D1235" s="25">
        <v>1971</v>
      </c>
      <c r="E1235" s="68" t="s">
        <v>2932</v>
      </c>
      <c r="F1235" s="68" t="s">
        <v>2933</v>
      </c>
      <c r="G1235" s="25">
        <v>2</v>
      </c>
      <c r="H1235" s="25">
        <v>2</v>
      </c>
      <c r="I1235" s="139">
        <v>502.5</v>
      </c>
      <c r="J1235" s="139">
        <v>289.7</v>
      </c>
      <c r="K1235" s="139">
        <v>289.7</v>
      </c>
      <c r="L1235" s="25">
        <v>27</v>
      </c>
      <c r="M1235" s="139">
        <f t="shared" si="273"/>
        <v>605061.80000000005</v>
      </c>
      <c r="N1235" s="139"/>
      <c r="O1235" s="139"/>
      <c r="P1235" s="139"/>
      <c r="Q1235" s="137">
        <f t="shared" si="274"/>
        <v>605061.80000000005</v>
      </c>
      <c r="R1235" s="139"/>
      <c r="S1235" s="25"/>
      <c r="T1235" s="139"/>
      <c r="U1235" s="139"/>
      <c r="V1235" s="139"/>
      <c r="W1235" s="139"/>
      <c r="X1235" s="139"/>
      <c r="Y1235" s="139">
        <v>425.8</v>
      </c>
      <c r="Z1235" s="139">
        <f>Y1235*1421</f>
        <v>605061.80000000005</v>
      </c>
      <c r="AA1235" s="139"/>
      <c r="AB1235" s="139"/>
      <c r="AC1235" s="139"/>
      <c r="AD1235" s="139"/>
      <c r="AE1235" s="139"/>
      <c r="AF1235" s="139"/>
      <c r="AG1235" s="337">
        <v>2025</v>
      </c>
      <c r="AH1235" s="126"/>
      <c r="AI1235" s="126"/>
      <c r="AJ1235" s="134">
        <f t="shared" si="268"/>
        <v>1170</v>
      </c>
      <c r="AK1235" s="35" t="s">
        <v>153</v>
      </c>
      <c r="AL1235" s="134" t="str">
        <f t="shared" si="269"/>
        <v>1170.</v>
      </c>
      <c r="AM1235" s="140"/>
      <c r="AN1235" s="296"/>
      <c r="AO1235" s="193"/>
    </row>
    <row r="1236" spans="1:41" ht="22.5" hidden="1" customHeight="1" x14ac:dyDescent="0.25">
      <c r="A1236" s="68" t="s">
        <v>4354</v>
      </c>
      <c r="B1236" s="25">
        <v>2025</v>
      </c>
      <c r="C1236" s="36" t="s">
        <v>1603</v>
      </c>
      <c r="D1236" s="25">
        <v>1971</v>
      </c>
      <c r="E1236" s="68" t="s">
        <v>2932</v>
      </c>
      <c r="F1236" s="68" t="s">
        <v>2934</v>
      </c>
      <c r="G1236" s="25">
        <v>2</v>
      </c>
      <c r="H1236" s="25">
        <v>2</v>
      </c>
      <c r="I1236" s="139">
        <v>500.4</v>
      </c>
      <c r="J1236" s="139">
        <v>286.60000000000002</v>
      </c>
      <c r="K1236" s="139">
        <v>286.60000000000002</v>
      </c>
      <c r="L1236" s="25">
        <v>40</v>
      </c>
      <c r="M1236" s="139">
        <f t="shared" si="273"/>
        <v>700553</v>
      </c>
      <c r="N1236" s="139"/>
      <c r="O1236" s="139"/>
      <c r="P1236" s="139"/>
      <c r="Q1236" s="137">
        <f t="shared" si="274"/>
        <v>700553</v>
      </c>
      <c r="R1236" s="139"/>
      <c r="S1236" s="25"/>
      <c r="T1236" s="139"/>
      <c r="U1236" s="139"/>
      <c r="V1236" s="139"/>
      <c r="W1236" s="139"/>
      <c r="X1236" s="139"/>
      <c r="Y1236" s="139">
        <v>493</v>
      </c>
      <c r="Z1236" s="139">
        <f>Y1236*1421</f>
        <v>700553</v>
      </c>
      <c r="AA1236" s="139"/>
      <c r="AB1236" s="139"/>
      <c r="AC1236" s="139"/>
      <c r="AD1236" s="139"/>
      <c r="AE1236" s="139"/>
      <c r="AF1236" s="139"/>
      <c r="AG1236" s="337">
        <v>2025</v>
      </c>
      <c r="AH1236" s="126"/>
      <c r="AI1236" s="126"/>
      <c r="AJ1236" s="134">
        <f t="shared" si="268"/>
        <v>1171</v>
      </c>
      <c r="AK1236" s="35" t="s">
        <v>153</v>
      </c>
      <c r="AL1236" s="134" t="str">
        <f t="shared" si="269"/>
        <v>1171.</v>
      </c>
      <c r="AM1236" s="140"/>
      <c r="AN1236" s="296"/>
      <c r="AO1236" s="193"/>
    </row>
    <row r="1237" spans="1:41" ht="22.5" hidden="1" customHeight="1" x14ac:dyDescent="0.25">
      <c r="A1237" s="68" t="s">
        <v>4355</v>
      </c>
      <c r="B1237" s="25">
        <v>2032</v>
      </c>
      <c r="C1237" s="36" t="s">
        <v>1607</v>
      </c>
      <c r="D1237" s="25">
        <v>1964</v>
      </c>
      <c r="E1237" s="108" t="s">
        <v>2932</v>
      </c>
      <c r="F1237" s="68" t="s">
        <v>2934</v>
      </c>
      <c r="G1237" s="30">
        <v>2</v>
      </c>
      <c r="H1237" s="30">
        <v>1</v>
      </c>
      <c r="I1237" s="137">
        <v>320.8</v>
      </c>
      <c r="J1237" s="137">
        <v>218.5</v>
      </c>
      <c r="K1237" s="137">
        <v>218.5</v>
      </c>
      <c r="L1237" s="30">
        <v>23</v>
      </c>
      <c r="M1237" s="139">
        <f t="shared" si="273"/>
        <v>4382016</v>
      </c>
      <c r="N1237" s="139"/>
      <c r="O1237" s="139"/>
      <c r="P1237" s="139"/>
      <c r="Q1237" s="137">
        <f t="shared" si="274"/>
        <v>4382016</v>
      </c>
      <c r="R1237" s="139"/>
      <c r="S1237" s="25"/>
      <c r="T1237" s="139"/>
      <c r="U1237" s="139"/>
      <c r="V1237" s="139"/>
      <c r="W1237" s="139"/>
      <c r="X1237" s="139"/>
      <c r="Y1237" s="139">
        <v>1392</v>
      </c>
      <c r="Z1237" s="139">
        <f>Y1237*3148</f>
        <v>4382016</v>
      </c>
      <c r="AA1237" s="139"/>
      <c r="AB1237" s="139"/>
      <c r="AC1237" s="139"/>
      <c r="AD1237" s="139"/>
      <c r="AE1237" s="139"/>
      <c r="AF1237" s="139"/>
      <c r="AG1237" s="337">
        <v>2025</v>
      </c>
      <c r="AH1237" s="126"/>
      <c r="AI1237" s="126"/>
      <c r="AJ1237" s="134">
        <f t="shared" si="268"/>
        <v>1172</v>
      </c>
      <c r="AK1237" s="35" t="s">
        <v>153</v>
      </c>
      <c r="AL1237" s="134" t="str">
        <f t="shared" si="269"/>
        <v>1172.</v>
      </c>
      <c r="AM1237" s="140"/>
      <c r="AN1237" s="296"/>
      <c r="AO1237" s="193"/>
    </row>
    <row r="1238" spans="1:41" ht="22.5" hidden="1" customHeight="1" x14ac:dyDescent="0.25">
      <c r="A1238" s="68" t="s">
        <v>4356</v>
      </c>
      <c r="B1238" s="25">
        <v>2045</v>
      </c>
      <c r="C1238" s="36" t="s">
        <v>1610</v>
      </c>
      <c r="D1238" s="25">
        <v>1975</v>
      </c>
      <c r="E1238" s="108" t="s">
        <v>2932</v>
      </c>
      <c r="F1238" s="68" t="s">
        <v>2934</v>
      </c>
      <c r="G1238" s="30">
        <v>2</v>
      </c>
      <c r="H1238" s="30">
        <v>2</v>
      </c>
      <c r="I1238" s="137">
        <v>754</v>
      </c>
      <c r="J1238" s="137">
        <v>499.2</v>
      </c>
      <c r="K1238" s="137">
        <v>444</v>
      </c>
      <c r="L1238" s="30">
        <v>24</v>
      </c>
      <c r="M1238" s="139">
        <f t="shared" si="273"/>
        <v>165974</v>
      </c>
      <c r="N1238" s="139"/>
      <c r="O1238" s="139"/>
      <c r="P1238" s="139"/>
      <c r="Q1238" s="137">
        <f t="shared" si="274"/>
        <v>165974</v>
      </c>
      <c r="R1238" s="139"/>
      <c r="S1238" s="25"/>
      <c r="T1238" s="139"/>
      <c r="U1238" s="139"/>
      <c r="V1238" s="139"/>
      <c r="W1238" s="139"/>
      <c r="X1238" s="139"/>
      <c r="Y1238" s="139"/>
      <c r="Z1238" s="139"/>
      <c r="AA1238" s="139">
        <v>62</v>
      </c>
      <c r="AB1238" s="139">
        <f>AA1238*2677</f>
        <v>165974</v>
      </c>
      <c r="AC1238" s="139"/>
      <c r="AD1238" s="139"/>
      <c r="AE1238" s="139"/>
      <c r="AF1238" s="139"/>
      <c r="AG1238" s="337">
        <v>2025</v>
      </c>
      <c r="AH1238" s="126"/>
      <c r="AI1238" s="126"/>
      <c r="AJ1238" s="134">
        <f t="shared" si="268"/>
        <v>1173</v>
      </c>
      <c r="AK1238" s="35" t="s">
        <v>153</v>
      </c>
      <c r="AL1238" s="134" t="str">
        <f t="shared" si="269"/>
        <v>1173.</v>
      </c>
      <c r="AM1238" s="140"/>
      <c r="AN1238" s="296"/>
      <c r="AO1238" s="193"/>
    </row>
    <row r="1239" spans="1:41" ht="22.5" hidden="1" customHeight="1" x14ac:dyDescent="0.25">
      <c r="A1239" s="68" t="s">
        <v>4357</v>
      </c>
      <c r="B1239" s="25">
        <v>2060</v>
      </c>
      <c r="C1239" s="36" t="s">
        <v>1615</v>
      </c>
      <c r="D1239" s="25">
        <v>1970</v>
      </c>
      <c r="E1239" s="108" t="s">
        <v>2932</v>
      </c>
      <c r="F1239" s="68" t="s">
        <v>2934</v>
      </c>
      <c r="G1239" s="30">
        <v>2</v>
      </c>
      <c r="H1239" s="30">
        <v>2</v>
      </c>
      <c r="I1239" s="137">
        <v>568.5</v>
      </c>
      <c r="J1239" s="137">
        <v>522</v>
      </c>
      <c r="K1239" s="137">
        <v>522</v>
      </c>
      <c r="L1239" s="30">
        <v>24</v>
      </c>
      <c r="M1239" s="137">
        <f t="shared" si="273"/>
        <v>1987027</v>
      </c>
      <c r="N1239" s="137"/>
      <c r="O1239" s="137"/>
      <c r="P1239" s="137"/>
      <c r="Q1239" s="137">
        <f t="shared" si="274"/>
        <v>1987027</v>
      </c>
      <c r="R1239" s="137">
        <f>1555363+431664</f>
        <v>1987027</v>
      </c>
      <c r="S1239" s="30"/>
      <c r="T1239" s="137"/>
      <c r="U1239" s="139"/>
      <c r="V1239" s="139"/>
      <c r="W1239" s="137"/>
      <c r="X1239" s="137"/>
      <c r="Y1239" s="137"/>
      <c r="Z1239" s="137"/>
      <c r="AA1239" s="137"/>
      <c r="AB1239" s="137"/>
      <c r="AC1239" s="336"/>
      <c r="AD1239" s="336"/>
      <c r="AE1239" s="137"/>
      <c r="AF1239" s="137"/>
      <c r="AG1239" s="337">
        <v>2025</v>
      </c>
      <c r="AH1239" s="126" t="s">
        <v>3058</v>
      </c>
      <c r="AI1239" s="126"/>
      <c r="AJ1239" s="134">
        <f t="shared" si="268"/>
        <v>1174</v>
      </c>
      <c r="AK1239" s="35" t="s">
        <v>153</v>
      </c>
      <c r="AL1239" s="134" t="str">
        <f t="shared" si="269"/>
        <v>1174.</v>
      </c>
      <c r="AM1239" s="140"/>
      <c r="AN1239" s="296"/>
      <c r="AO1239" s="193"/>
    </row>
    <row r="1240" spans="1:41" ht="22.5" hidden="1" customHeight="1" x14ac:dyDescent="0.25">
      <c r="A1240" s="68" t="s">
        <v>4358</v>
      </c>
      <c r="B1240" s="25">
        <v>2065</v>
      </c>
      <c r="C1240" s="131" t="s">
        <v>513</v>
      </c>
      <c r="D1240" s="25">
        <v>1973</v>
      </c>
      <c r="E1240" s="68" t="s">
        <v>2932</v>
      </c>
      <c r="F1240" s="68" t="s">
        <v>2934</v>
      </c>
      <c r="G1240" s="25">
        <v>2</v>
      </c>
      <c r="H1240" s="25">
        <v>2</v>
      </c>
      <c r="I1240" s="139">
        <v>570.29999999999995</v>
      </c>
      <c r="J1240" s="137">
        <v>526.29999999999995</v>
      </c>
      <c r="K1240" s="139">
        <v>526.29999999999995</v>
      </c>
      <c r="L1240" s="25">
        <v>22</v>
      </c>
      <c r="M1240" s="139">
        <f t="shared" si="273"/>
        <v>228640</v>
      </c>
      <c r="N1240" s="139"/>
      <c r="O1240" s="139"/>
      <c r="P1240" s="139"/>
      <c r="Q1240" s="137">
        <f t="shared" si="274"/>
        <v>228640</v>
      </c>
      <c r="R1240" s="139">
        <v>228640</v>
      </c>
      <c r="S1240" s="25"/>
      <c r="T1240" s="139"/>
      <c r="U1240" s="139"/>
      <c r="V1240" s="139"/>
      <c r="W1240" s="139"/>
      <c r="X1240" s="139"/>
      <c r="Y1240" s="139"/>
      <c r="Z1240" s="139"/>
      <c r="AA1240" s="139"/>
      <c r="AB1240" s="139"/>
      <c r="AC1240" s="139"/>
      <c r="AD1240" s="139"/>
      <c r="AE1240" s="139"/>
      <c r="AF1240" s="137"/>
      <c r="AG1240" s="337">
        <v>2025</v>
      </c>
      <c r="AH1240" s="126" t="s">
        <v>3048</v>
      </c>
      <c r="AI1240" s="126"/>
      <c r="AJ1240" s="134">
        <f t="shared" si="268"/>
        <v>1175</v>
      </c>
      <c r="AK1240" s="35" t="s">
        <v>153</v>
      </c>
      <c r="AL1240" s="134" t="str">
        <f t="shared" si="269"/>
        <v>1175.</v>
      </c>
      <c r="AM1240" s="140"/>
      <c r="AN1240" s="296"/>
      <c r="AO1240" s="193"/>
    </row>
    <row r="1241" spans="1:41" ht="22.5" hidden="1" customHeight="1" x14ac:dyDescent="0.25">
      <c r="A1241" s="68" t="s">
        <v>4359</v>
      </c>
      <c r="B1241" s="25">
        <v>2096</v>
      </c>
      <c r="C1241" s="36" t="s">
        <v>486</v>
      </c>
      <c r="D1241" s="25">
        <v>1976</v>
      </c>
      <c r="E1241" s="68" t="s">
        <v>2932</v>
      </c>
      <c r="F1241" s="68" t="s">
        <v>2933</v>
      </c>
      <c r="G1241" s="25">
        <v>5</v>
      </c>
      <c r="H1241" s="25">
        <v>4</v>
      </c>
      <c r="I1241" s="139">
        <v>3642.6</v>
      </c>
      <c r="J1241" s="137">
        <v>3366</v>
      </c>
      <c r="K1241" s="139">
        <v>3366</v>
      </c>
      <c r="L1241" s="25">
        <v>188</v>
      </c>
      <c r="M1241" s="139">
        <f t="shared" si="273"/>
        <v>862680</v>
      </c>
      <c r="N1241" s="139"/>
      <c r="O1241" s="139"/>
      <c r="P1241" s="139"/>
      <c r="Q1241" s="137">
        <f t="shared" si="274"/>
        <v>862680</v>
      </c>
      <c r="R1241" s="139">
        <v>862680</v>
      </c>
      <c r="S1241" s="25"/>
      <c r="T1241" s="139"/>
      <c r="U1241" s="139"/>
      <c r="V1241" s="139"/>
      <c r="W1241" s="139"/>
      <c r="X1241" s="139"/>
      <c r="Y1241" s="139"/>
      <c r="Z1241" s="139"/>
      <c r="AA1241" s="139"/>
      <c r="AB1241" s="139"/>
      <c r="AC1241" s="139"/>
      <c r="AD1241" s="139"/>
      <c r="AE1241" s="139"/>
      <c r="AF1241" s="139"/>
      <c r="AG1241" s="337">
        <v>2025</v>
      </c>
      <c r="AH1241" s="126" t="s">
        <v>3049</v>
      </c>
      <c r="AI1241" s="126"/>
      <c r="AJ1241" s="134">
        <f t="shared" si="268"/>
        <v>1176</v>
      </c>
      <c r="AK1241" s="35" t="s">
        <v>153</v>
      </c>
      <c r="AL1241" s="134" t="str">
        <f t="shared" si="269"/>
        <v>1176.</v>
      </c>
      <c r="AM1241" s="140"/>
      <c r="AN1241" s="35"/>
      <c r="AO1241" s="193"/>
    </row>
    <row r="1242" spans="1:41" ht="22.5" hidden="1" customHeight="1" x14ac:dyDescent="0.25">
      <c r="A1242" s="68" t="s">
        <v>4360</v>
      </c>
      <c r="B1242" s="25">
        <v>2122</v>
      </c>
      <c r="C1242" s="131" t="s">
        <v>519</v>
      </c>
      <c r="D1242" s="25">
        <v>1969</v>
      </c>
      <c r="E1242" s="68" t="s">
        <v>2932</v>
      </c>
      <c r="F1242" s="68" t="s">
        <v>2934</v>
      </c>
      <c r="G1242" s="25">
        <v>2</v>
      </c>
      <c r="H1242" s="25">
        <v>2</v>
      </c>
      <c r="I1242" s="139">
        <v>571.1</v>
      </c>
      <c r="J1242" s="137">
        <v>521.79999999999995</v>
      </c>
      <c r="K1242" s="139">
        <v>521.79999999999995</v>
      </c>
      <c r="L1242" s="25">
        <v>33</v>
      </c>
      <c r="M1242" s="139">
        <f t="shared" si="273"/>
        <v>1594754.7</v>
      </c>
      <c r="N1242" s="139"/>
      <c r="O1242" s="139"/>
      <c r="P1242" s="139"/>
      <c r="Q1242" s="137">
        <f t="shared" si="274"/>
        <v>1594754.7</v>
      </c>
      <c r="R1242" s="139">
        <v>1594754.7</v>
      </c>
      <c r="S1242" s="25"/>
      <c r="T1242" s="139"/>
      <c r="U1242" s="139"/>
      <c r="V1242" s="139"/>
      <c r="W1242" s="139"/>
      <c r="X1242" s="139"/>
      <c r="Y1242" s="139"/>
      <c r="Z1242" s="139"/>
      <c r="AA1242" s="139"/>
      <c r="AB1242" s="139"/>
      <c r="AC1242" s="139"/>
      <c r="AD1242" s="139"/>
      <c r="AE1242" s="137"/>
      <c r="AF1242" s="137"/>
      <c r="AG1242" s="337">
        <v>2025</v>
      </c>
      <c r="AH1242" s="126" t="s">
        <v>3050</v>
      </c>
      <c r="AI1242" s="126"/>
      <c r="AJ1242" s="134">
        <f t="shared" ref="AJ1242:AJ1305" si="275">MAX(AJ1238:AJ1241)+1</f>
        <v>1177</v>
      </c>
      <c r="AK1242" s="35" t="s">
        <v>153</v>
      </c>
      <c r="AL1242" s="134" t="str">
        <f t="shared" ref="AL1242:AL1305" si="276">CONCATENATE(AJ1242,AK1242)</f>
        <v>1177.</v>
      </c>
      <c r="AM1242" s="140"/>
      <c r="AN1242" s="296"/>
      <c r="AO1242" s="193"/>
    </row>
    <row r="1243" spans="1:41" ht="22.5" hidden="1" customHeight="1" x14ac:dyDescent="0.25">
      <c r="A1243" s="68" t="s">
        <v>4361</v>
      </c>
      <c r="B1243" s="25">
        <v>2145</v>
      </c>
      <c r="C1243" s="131" t="s">
        <v>520</v>
      </c>
      <c r="D1243" s="25">
        <v>1977</v>
      </c>
      <c r="E1243" s="68" t="s">
        <v>2932</v>
      </c>
      <c r="F1243" s="68" t="s">
        <v>2934</v>
      </c>
      <c r="G1243" s="25">
        <v>2</v>
      </c>
      <c r="H1243" s="25">
        <v>1</v>
      </c>
      <c r="I1243" s="139">
        <v>390.7</v>
      </c>
      <c r="J1243" s="137">
        <v>263.89999999999998</v>
      </c>
      <c r="K1243" s="139">
        <v>263.89999999999998</v>
      </c>
      <c r="L1243" s="25">
        <v>19</v>
      </c>
      <c r="M1243" s="139">
        <f t="shared" si="273"/>
        <v>1299520</v>
      </c>
      <c r="N1243" s="139"/>
      <c r="O1243" s="139"/>
      <c r="P1243" s="139"/>
      <c r="Q1243" s="137">
        <f t="shared" si="274"/>
        <v>1299520</v>
      </c>
      <c r="R1243" s="139">
        <v>1299520</v>
      </c>
      <c r="S1243" s="25"/>
      <c r="T1243" s="139"/>
      <c r="U1243" s="139"/>
      <c r="V1243" s="139"/>
      <c r="W1243" s="139"/>
      <c r="X1243" s="139"/>
      <c r="Y1243" s="139"/>
      <c r="Z1243" s="139"/>
      <c r="AA1243" s="139"/>
      <c r="AB1243" s="139"/>
      <c r="AC1243" s="139"/>
      <c r="AD1243" s="139"/>
      <c r="AE1243" s="139"/>
      <c r="AF1243" s="137"/>
      <c r="AG1243" s="337">
        <v>2025</v>
      </c>
      <c r="AH1243" s="126" t="s">
        <v>3050</v>
      </c>
      <c r="AI1243" s="126"/>
      <c r="AJ1243" s="134">
        <f t="shared" si="275"/>
        <v>1178</v>
      </c>
      <c r="AK1243" s="35" t="s">
        <v>153</v>
      </c>
      <c r="AL1243" s="134" t="str">
        <f t="shared" si="276"/>
        <v>1178.</v>
      </c>
      <c r="AM1243" s="140"/>
      <c r="AN1243" s="296"/>
      <c r="AO1243" s="193"/>
    </row>
    <row r="1244" spans="1:41" ht="22.5" hidden="1" customHeight="1" x14ac:dyDescent="0.25">
      <c r="A1244" s="68" t="s">
        <v>4362</v>
      </c>
      <c r="B1244" s="25">
        <v>2147</v>
      </c>
      <c r="C1244" s="36" t="s">
        <v>488</v>
      </c>
      <c r="D1244" s="25">
        <v>1959</v>
      </c>
      <c r="E1244" s="68" t="s">
        <v>2932</v>
      </c>
      <c r="F1244" s="68" t="s">
        <v>2934</v>
      </c>
      <c r="G1244" s="25">
        <v>2</v>
      </c>
      <c r="H1244" s="25">
        <v>2</v>
      </c>
      <c r="I1244" s="139">
        <v>453.7</v>
      </c>
      <c r="J1244" s="137">
        <v>289.89999999999998</v>
      </c>
      <c r="K1244" s="139">
        <v>289.60000000000002</v>
      </c>
      <c r="L1244" s="25">
        <v>13</v>
      </c>
      <c r="M1244" s="139">
        <f t="shared" si="273"/>
        <v>1713028.9</v>
      </c>
      <c r="N1244" s="139"/>
      <c r="O1244" s="139"/>
      <c r="P1244" s="139"/>
      <c r="Q1244" s="137">
        <f t="shared" si="274"/>
        <v>1713028.9</v>
      </c>
      <c r="R1244" s="139">
        <f>1473736.9+239292</f>
        <v>1713028.9</v>
      </c>
      <c r="S1244" s="25"/>
      <c r="T1244" s="139"/>
      <c r="U1244" s="139"/>
      <c r="V1244" s="139"/>
      <c r="W1244" s="139"/>
      <c r="X1244" s="139"/>
      <c r="Y1244" s="139"/>
      <c r="Z1244" s="139"/>
      <c r="AA1244" s="139"/>
      <c r="AB1244" s="139"/>
      <c r="AC1244" s="139"/>
      <c r="AD1244" s="139"/>
      <c r="AE1244" s="139"/>
      <c r="AF1244" s="139"/>
      <c r="AG1244" s="337">
        <v>2025</v>
      </c>
      <c r="AH1244" s="126" t="s">
        <v>3058</v>
      </c>
      <c r="AI1244" s="126"/>
      <c r="AJ1244" s="134">
        <f t="shared" si="275"/>
        <v>1179</v>
      </c>
      <c r="AK1244" s="35" t="s">
        <v>153</v>
      </c>
      <c r="AL1244" s="134" t="str">
        <f t="shared" si="276"/>
        <v>1179.</v>
      </c>
      <c r="AM1244" s="140"/>
      <c r="AN1244" s="35"/>
      <c r="AO1244" s="193"/>
    </row>
    <row r="1245" spans="1:41" ht="22.5" hidden="1" customHeight="1" x14ac:dyDescent="0.25">
      <c r="A1245" s="68" t="s">
        <v>4363</v>
      </c>
      <c r="B1245" s="25">
        <v>2151</v>
      </c>
      <c r="C1245" s="131" t="s">
        <v>439</v>
      </c>
      <c r="D1245" s="25">
        <v>1958</v>
      </c>
      <c r="E1245" s="68" t="s">
        <v>2932</v>
      </c>
      <c r="F1245" s="68" t="s">
        <v>2934</v>
      </c>
      <c r="G1245" s="25">
        <v>2</v>
      </c>
      <c r="H1245" s="25">
        <v>1</v>
      </c>
      <c r="I1245" s="139">
        <v>436.6</v>
      </c>
      <c r="J1245" s="137">
        <v>284.7</v>
      </c>
      <c r="K1245" s="139">
        <v>284.7</v>
      </c>
      <c r="L1245" s="25">
        <v>14</v>
      </c>
      <c r="M1245" s="139">
        <f t="shared" si="273"/>
        <v>185869</v>
      </c>
      <c r="N1245" s="139"/>
      <c r="O1245" s="139"/>
      <c r="P1245" s="139"/>
      <c r="Q1245" s="137">
        <f t="shared" si="274"/>
        <v>185869</v>
      </c>
      <c r="R1245" s="139">
        <f>150144+35725</f>
        <v>185869</v>
      </c>
      <c r="S1245" s="25"/>
      <c r="T1245" s="139"/>
      <c r="U1245" s="139"/>
      <c r="V1245" s="139"/>
      <c r="W1245" s="139"/>
      <c r="X1245" s="139"/>
      <c r="Y1245" s="139"/>
      <c r="Z1245" s="139"/>
      <c r="AA1245" s="139"/>
      <c r="AB1245" s="139"/>
      <c r="AC1245" s="139"/>
      <c r="AD1245" s="139"/>
      <c r="AE1245" s="139"/>
      <c r="AF1245" s="137"/>
      <c r="AG1245" s="337">
        <v>2025</v>
      </c>
      <c r="AH1245" s="126" t="s">
        <v>3056</v>
      </c>
      <c r="AI1245" s="126"/>
      <c r="AJ1245" s="134">
        <f t="shared" si="275"/>
        <v>1180</v>
      </c>
      <c r="AK1245" s="35" t="s">
        <v>153</v>
      </c>
      <c r="AL1245" s="134" t="str">
        <f t="shared" si="276"/>
        <v>1180.</v>
      </c>
      <c r="AM1245" s="140"/>
      <c r="AN1245" s="296"/>
      <c r="AO1245" s="193"/>
    </row>
    <row r="1246" spans="1:41" ht="22.5" hidden="1" customHeight="1" x14ac:dyDescent="0.25">
      <c r="A1246" s="68" t="s">
        <v>4364</v>
      </c>
      <c r="B1246" s="25">
        <v>2152</v>
      </c>
      <c r="C1246" s="37" t="s">
        <v>490</v>
      </c>
      <c r="D1246" s="25">
        <v>1958</v>
      </c>
      <c r="E1246" s="68" t="s">
        <v>2932</v>
      </c>
      <c r="F1246" s="68" t="s">
        <v>2934</v>
      </c>
      <c r="G1246" s="25">
        <v>2</v>
      </c>
      <c r="H1246" s="25">
        <v>1</v>
      </c>
      <c r="I1246" s="139">
        <v>422.5</v>
      </c>
      <c r="J1246" s="137">
        <v>274.2</v>
      </c>
      <c r="K1246" s="139">
        <v>274.2</v>
      </c>
      <c r="L1246" s="25">
        <v>19</v>
      </c>
      <c r="M1246" s="139">
        <f t="shared" si="273"/>
        <v>150144</v>
      </c>
      <c r="N1246" s="139"/>
      <c r="O1246" s="139"/>
      <c r="P1246" s="139"/>
      <c r="Q1246" s="137">
        <f t="shared" si="274"/>
        <v>150144</v>
      </c>
      <c r="R1246" s="139">
        <v>150144</v>
      </c>
      <c r="S1246" s="25"/>
      <c r="T1246" s="139"/>
      <c r="U1246" s="139"/>
      <c r="V1246" s="139"/>
      <c r="W1246" s="139"/>
      <c r="X1246" s="139"/>
      <c r="Y1246" s="139"/>
      <c r="Z1246" s="139"/>
      <c r="AA1246" s="139"/>
      <c r="AB1246" s="139"/>
      <c r="AC1246" s="139"/>
      <c r="AD1246" s="139"/>
      <c r="AE1246" s="139"/>
      <c r="AF1246" s="137"/>
      <c r="AG1246" s="337">
        <v>2025</v>
      </c>
      <c r="AH1246" s="126" t="s">
        <v>3052</v>
      </c>
      <c r="AI1246" s="126"/>
      <c r="AJ1246" s="134">
        <f t="shared" si="275"/>
        <v>1181</v>
      </c>
      <c r="AK1246" s="35" t="s">
        <v>153</v>
      </c>
      <c r="AL1246" s="134" t="str">
        <f t="shared" si="276"/>
        <v>1181.</v>
      </c>
      <c r="AM1246" s="140"/>
      <c r="AN1246" s="296"/>
      <c r="AO1246" s="193"/>
    </row>
    <row r="1247" spans="1:41" ht="22.5" hidden="1" customHeight="1" x14ac:dyDescent="0.25">
      <c r="A1247" s="68" t="s">
        <v>4365</v>
      </c>
      <c r="B1247" s="25">
        <v>2157</v>
      </c>
      <c r="C1247" s="36" t="s">
        <v>491</v>
      </c>
      <c r="D1247" s="25">
        <v>1957</v>
      </c>
      <c r="E1247" s="68" t="s">
        <v>2932</v>
      </c>
      <c r="F1247" s="68" t="s">
        <v>2934</v>
      </c>
      <c r="G1247" s="25">
        <v>2</v>
      </c>
      <c r="H1247" s="25">
        <v>1</v>
      </c>
      <c r="I1247" s="139">
        <v>371.3</v>
      </c>
      <c r="J1247" s="137">
        <v>254.2</v>
      </c>
      <c r="K1247" s="139">
        <v>254.2</v>
      </c>
      <c r="L1247" s="25">
        <v>18</v>
      </c>
      <c r="M1247" s="139">
        <f t="shared" si="273"/>
        <v>1217069.8999999999</v>
      </c>
      <c r="N1247" s="139"/>
      <c r="O1247" s="139"/>
      <c r="P1247" s="139"/>
      <c r="Q1247" s="137">
        <f t="shared" si="274"/>
        <v>1217069.8999999999</v>
      </c>
      <c r="R1247" s="139">
        <f>1181344.9+35725</f>
        <v>1217069.8999999999</v>
      </c>
      <c r="S1247" s="25"/>
      <c r="T1247" s="139"/>
      <c r="U1247" s="139"/>
      <c r="V1247" s="139"/>
      <c r="W1247" s="139"/>
      <c r="X1247" s="139"/>
      <c r="Y1247" s="139"/>
      <c r="Z1247" s="139"/>
      <c r="AA1247" s="139"/>
      <c r="AB1247" s="139"/>
      <c r="AC1247" s="139"/>
      <c r="AD1247" s="139"/>
      <c r="AE1247" s="139"/>
      <c r="AF1247" s="139"/>
      <c r="AG1247" s="337">
        <v>2025</v>
      </c>
      <c r="AH1247" s="126" t="s">
        <v>3059</v>
      </c>
      <c r="AI1247" s="126"/>
      <c r="AJ1247" s="134">
        <f t="shared" si="275"/>
        <v>1182</v>
      </c>
      <c r="AK1247" s="35" t="s">
        <v>153</v>
      </c>
      <c r="AL1247" s="134" t="str">
        <f t="shared" si="276"/>
        <v>1182.</v>
      </c>
      <c r="AM1247" s="140"/>
      <c r="AN1247" s="35"/>
      <c r="AO1247" s="193"/>
    </row>
    <row r="1248" spans="1:41" ht="22.5" hidden="1" customHeight="1" x14ac:dyDescent="0.25">
      <c r="A1248" s="68" t="s">
        <v>4366</v>
      </c>
      <c r="B1248" s="25">
        <v>2183</v>
      </c>
      <c r="C1248" s="36" t="s">
        <v>470</v>
      </c>
      <c r="D1248" s="25">
        <v>1969</v>
      </c>
      <c r="E1248" s="68" t="s">
        <v>2932</v>
      </c>
      <c r="F1248" s="68" t="s">
        <v>2934</v>
      </c>
      <c r="G1248" s="25">
        <v>2</v>
      </c>
      <c r="H1248" s="25">
        <v>3</v>
      </c>
      <c r="I1248" s="139">
        <v>958.7</v>
      </c>
      <c r="J1248" s="137">
        <v>884.6</v>
      </c>
      <c r="K1248" s="139">
        <v>884.6</v>
      </c>
      <c r="L1248" s="25">
        <v>42</v>
      </c>
      <c r="M1248" s="139">
        <f t="shared" si="273"/>
        <v>905556</v>
      </c>
      <c r="N1248" s="139"/>
      <c r="O1248" s="139"/>
      <c r="P1248" s="139"/>
      <c r="Q1248" s="137">
        <f t="shared" si="274"/>
        <v>905556</v>
      </c>
      <c r="R1248" s="139">
        <v>905556</v>
      </c>
      <c r="S1248" s="25"/>
      <c r="T1248" s="139"/>
      <c r="U1248" s="139"/>
      <c r="V1248" s="139"/>
      <c r="W1248" s="139"/>
      <c r="X1248" s="139"/>
      <c r="Y1248" s="139"/>
      <c r="Z1248" s="139"/>
      <c r="AA1248" s="139"/>
      <c r="AB1248" s="139"/>
      <c r="AC1248" s="139"/>
      <c r="AD1248" s="139"/>
      <c r="AE1248" s="139"/>
      <c r="AF1248" s="139"/>
      <c r="AG1248" s="337">
        <v>2025</v>
      </c>
      <c r="AH1248" s="126" t="s">
        <v>3052</v>
      </c>
      <c r="AI1248" s="126"/>
      <c r="AJ1248" s="134">
        <f t="shared" si="275"/>
        <v>1183</v>
      </c>
      <c r="AK1248" s="35" t="s">
        <v>153</v>
      </c>
      <c r="AL1248" s="134" t="str">
        <f t="shared" si="276"/>
        <v>1183.</v>
      </c>
      <c r="AM1248" s="140"/>
      <c r="AN1248" s="35"/>
      <c r="AO1248" s="193"/>
    </row>
    <row r="1249" spans="1:41" ht="22.5" hidden="1" customHeight="1" x14ac:dyDescent="0.25">
      <c r="A1249" s="68" t="s">
        <v>4367</v>
      </c>
      <c r="B1249" s="25">
        <v>2187</v>
      </c>
      <c r="C1249" s="130" t="s">
        <v>415</v>
      </c>
      <c r="D1249" s="25">
        <v>1949</v>
      </c>
      <c r="E1249" s="108" t="s">
        <v>2932</v>
      </c>
      <c r="F1249" s="68" t="s">
        <v>2934</v>
      </c>
      <c r="G1249" s="30">
        <v>2</v>
      </c>
      <c r="H1249" s="30">
        <v>2</v>
      </c>
      <c r="I1249" s="137">
        <v>890.5</v>
      </c>
      <c r="J1249" s="137">
        <v>833.7</v>
      </c>
      <c r="K1249" s="137">
        <v>787.8</v>
      </c>
      <c r="L1249" s="30">
        <v>24</v>
      </c>
      <c r="M1249" s="137">
        <f t="shared" si="273"/>
        <v>2021159.7</v>
      </c>
      <c r="N1249" s="137"/>
      <c r="O1249" s="137"/>
      <c r="P1249" s="137"/>
      <c r="Q1249" s="137">
        <f t="shared" si="274"/>
        <v>2021159.7</v>
      </c>
      <c r="R1249" s="137">
        <v>2021159.7</v>
      </c>
      <c r="S1249" s="30"/>
      <c r="T1249" s="137"/>
      <c r="U1249" s="137"/>
      <c r="V1249" s="137"/>
      <c r="W1249" s="137"/>
      <c r="X1249" s="137"/>
      <c r="Y1249" s="137"/>
      <c r="Z1249" s="137"/>
      <c r="AA1249" s="137"/>
      <c r="AB1249" s="137"/>
      <c r="AC1249" s="137"/>
      <c r="AD1249" s="137"/>
      <c r="AE1249" s="137"/>
      <c r="AF1249" s="137"/>
      <c r="AG1249" s="337">
        <v>2025</v>
      </c>
      <c r="AH1249" s="126" t="s">
        <v>3050</v>
      </c>
      <c r="AI1249" s="126"/>
      <c r="AJ1249" s="134">
        <f t="shared" si="275"/>
        <v>1184</v>
      </c>
      <c r="AK1249" s="35" t="s">
        <v>153</v>
      </c>
      <c r="AL1249" s="134" t="str">
        <f t="shared" si="276"/>
        <v>1184.</v>
      </c>
      <c r="AM1249" s="140"/>
      <c r="AN1249" s="296"/>
      <c r="AO1249" s="193"/>
    </row>
    <row r="1250" spans="1:41" ht="22.5" hidden="1" customHeight="1" x14ac:dyDescent="0.25">
      <c r="A1250" s="68" t="s">
        <v>4368</v>
      </c>
      <c r="B1250" s="25">
        <v>2188</v>
      </c>
      <c r="C1250" s="130" t="s">
        <v>416</v>
      </c>
      <c r="D1250" s="25">
        <v>1952</v>
      </c>
      <c r="E1250" s="108" t="s">
        <v>2932</v>
      </c>
      <c r="F1250" s="68" t="s">
        <v>2934</v>
      </c>
      <c r="G1250" s="30">
        <v>2</v>
      </c>
      <c r="H1250" s="30">
        <v>2</v>
      </c>
      <c r="I1250" s="137">
        <v>783.9</v>
      </c>
      <c r="J1250" s="137">
        <v>716.9</v>
      </c>
      <c r="K1250" s="137">
        <v>716.9</v>
      </c>
      <c r="L1250" s="30">
        <v>19</v>
      </c>
      <c r="M1250" s="137">
        <f t="shared" si="273"/>
        <v>455124</v>
      </c>
      <c r="N1250" s="137"/>
      <c r="O1250" s="137"/>
      <c r="P1250" s="137"/>
      <c r="Q1250" s="137">
        <f t="shared" si="274"/>
        <v>455124</v>
      </c>
      <c r="R1250" s="137">
        <v>455124</v>
      </c>
      <c r="S1250" s="30"/>
      <c r="T1250" s="137"/>
      <c r="U1250" s="137"/>
      <c r="V1250" s="137"/>
      <c r="W1250" s="137"/>
      <c r="X1250" s="137"/>
      <c r="Y1250" s="137"/>
      <c r="Z1250" s="137"/>
      <c r="AA1250" s="137"/>
      <c r="AB1250" s="137"/>
      <c r="AC1250" s="137"/>
      <c r="AD1250" s="137"/>
      <c r="AE1250" s="137"/>
      <c r="AF1250" s="137"/>
      <c r="AG1250" s="337">
        <v>2025</v>
      </c>
      <c r="AH1250" s="126" t="s">
        <v>3052</v>
      </c>
      <c r="AI1250" s="126"/>
      <c r="AJ1250" s="134">
        <f t="shared" si="275"/>
        <v>1185</v>
      </c>
      <c r="AK1250" s="35" t="s">
        <v>153</v>
      </c>
      <c r="AL1250" s="134" t="str">
        <f t="shared" si="276"/>
        <v>1185.</v>
      </c>
      <c r="AM1250" s="140"/>
      <c r="AN1250" s="296"/>
      <c r="AO1250" s="193"/>
    </row>
    <row r="1251" spans="1:41" ht="22.5" hidden="1" customHeight="1" x14ac:dyDescent="0.25">
      <c r="A1251" s="68" t="s">
        <v>4369</v>
      </c>
      <c r="B1251" s="25">
        <v>2192</v>
      </c>
      <c r="C1251" s="36" t="s">
        <v>471</v>
      </c>
      <c r="D1251" s="25">
        <v>1970</v>
      </c>
      <c r="E1251" s="68" t="s">
        <v>2932</v>
      </c>
      <c r="F1251" s="68" t="s">
        <v>2934</v>
      </c>
      <c r="G1251" s="25">
        <v>2</v>
      </c>
      <c r="H1251" s="25">
        <v>3</v>
      </c>
      <c r="I1251" s="139">
        <v>998.4</v>
      </c>
      <c r="J1251" s="137">
        <v>923.2</v>
      </c>
      <c r="K1251" s="139">
        <v>923.2</v>
      </c>
      <c r="L1251" s="25">
        <v>27</v>
      </c>
      <c r="M1251" s="139">
        <f t="shared" si="273"/>
        <v>905556</v>
      </c>
      <c r="N1251" s="139"/>
      <c r="O1251" s="139"/>
      <c r="P1251" s="139"/>
      <c r="Q1251" s="137">
        <f t="shared" si="274"/>
        <v>905556</v>
      </c>
      <c r="R1251" s="139">
        <v>905556</v>
      </c>
      <c r="S1251" s="25"/>
      <c r="T1251" s="139"/>
      <c r="U1251" s="139"/>
      <c r="V1251" s="139"/>
      <c r="W1251" s="139"/>
      <c r="X1251" s="139"/>
      <c r="Y1251" s="139"/>
      <c r="Z1251" s="139"/>
      <c r="AA1251" s="139"/>
      <c r="AB1251" s="139"/>
      <c r="AC1251" s="139"/>
      <c r="AD1251" s="139"/>
      <c r="AE1251" s="139"/>
      <c r="AF1251" s="139"/>
      <c r="AG1251" s="337">
        <v>2025</v>
      </c>
      <c r="AH1251" s="126" t="s">
        <v>3052</v>
      </c>
      <c r="AI1251" s="126"/>
      <c r="AJ1251" s="134">
        <f t="shared" si="275"/>
        <v>1186</v>
      </c>
      <c r="AK1251" s="35" t="s">
        <v>153</v>
      </c>
      <c r="AL1251" s="134" t="str">
        <f t="shared" si="276"/>
        <v>1186.</v>
      </c>
      <c r="AM1251" s="140"/>
      <c r="AN1251" s="35"/>
      <c r="AO1251" s="193"/>
    </row>
    <row r="1252" spans="1:41" ht="22.5" hidden="1" customHeight="1" x14ac:dyDescent="0.25">
      <c r="A1252" s="68" t="s">
        <v>4370</v>
      </c>
      <c r="B1252" s="25">
        <v>2194</v>
      </c>
      <c r="C1252" s="36" t="s">
        <v>472</v>
      </c>
      <c r="D1252" s="25">
        <v>1956</v>
      </c>
      <c r="E1252" s="68" t="s">
        <v>2932</v>
      </c>
      <c r="F1252" s="68" t="s">
        <v>2934</v>
      </c>
      <c r="G1252" s="25">
        <v>2</v>
      </c>
      <c r="H1252" s="25">
        <v>3</v>
      </c>
      <c r="I1252" s="139">
        <v>1481.6</v>
      </c>
      <c r="J1252" s="137">
        <v>1363</v>
      </c>
      <c r="K1252" s="139">
        <v>1363</v>
      </c>
      <c r="L1252" s="25">
        <v>39</v>
      </c>
      <c r="M1252" s="139">
        <f t="shared" si="273"/>
        <v>858636</v>
      </c>
      <c r="N1252" s="139"/>
      <c r="O1252" s="139"/>
      <c r="P1252" s="139"/>
      <c r="Q1252" s="137">
        <f t="shared" si="274"/>
        <v>858636</v>
      </c>
      <c r="R1252" s="139">
        <v>858636</v>
      </c>
      <c r="S1252" s="25"/>
      <c r="T1252" s="139"/>
      <c r="U1252" s="139"/>
      <c r="V1252" s="139"/>
      <c r="W1252" s="139"/>
      <c r="X1252" s="139"/>
      <c r="Y1252" s="139"/>
      <c r="Z1252" s="139"/>
      <c r="AA1252" s="139"/>
      <c r="AB1252" s="139"/>
      <c r="AC1252" s="139"/>
      <c r="AD1252" s="139"/>
      <c r="AE1252" s="139"/>
      <c r="AF1252" s="139"/>
      <c r="AG1252" s="337">
        <v>2025</v>
      </c>
      <c r="AH1252" s="126" t="s">
        <v>3052</v>
      </c>
      <c r="AI1252" s="126"/>
      <c r="AJ1252" s="134">
        <f t="shared" si="275"/>
        <v>1187</v>
      </c>
      <c r="AK1252" s="35" t="s">
        <v>153</v>
      </c>
      <c r="AL1252" s="134" t="str">
        <f t="shared" si="276"/>
        <v>1187.</v>
      </c>
      <c r="AM1252" s="140"/>
      <c r="AN1252" s="35"/>
      <c r="AO1252" s="193"/>
    </row>
    <row r="1253" spans="1:41" ht="22.5" hidden="1" customHeight="1" x14ac:dyDescent="0.25">
      <c r="A1253" s="68" t="s">
        <v>4371</v>
      </c>
      <c r="B1253" s="25">
        <v>2197</v>
      </c>
      <c r="C1253" s="36" t="s">
        <v>474</v>
      </c>
      <c r="D1253" s="25">
        <v>1951</v>
      </c>
      <c r="E1253" s="68" t="s">
        <v>2932</v>
      </c>
      <c r="F1253" s="68" t="s">
        <v>2934</v>
      </c>
      <c r="G1253" s="25">
        <v>2</v>
      </c>
      <c r="H1253" s="25">
        <v>2</v>
      </c>
      <c r="I1253" s="139">
        <v>617.1</v>
      </c>
      <c r="J1253" s="137">
        <v>542.6</v>
      </c>
      <c r="K1253" s="139">
        <v>542.6</v>
      </c>
      <c r="L1253" s="25">
        <v>27</v>
      </c>
      <c r="M1253" s="139">
        <f t="shared" si="273"/>
        <v>1548865.4</v>
      </c>
      <c r="N1253" s="139"/>
      <c r="O1253" s="139"/>
      <c r="P1253" s="139"/>
      <c r="Q1253" s="137">
        <f t="shared" si="274"/>
        <v>1548865.4</v>
      </c>
      <c r="R1253" s="139">
        <v>1548865.4</v>
      </c>
      <c r="S1253" s="25"/>
      <c r="T1253" s="139"/>
      <c r="U1253" s="139"/>
      <c r="V1253" s="139"/>
      <c r="W1253" s="139"/>
      <c r="X1253" s="139"/>
      <c r="Y1253" s="139"/>
      <c r="Z1253" s="139"/>
      <c r="AA1253" s="139"/>
      <c r="AB1253" s="139"/>
      <c r="AC1253" s="139"/>
      <c r="AD1253" s="139"/>
      <c r="AE1253" s="139"/>
      <c r="AF1253" s="139"/>
      <c r="AG1253" s="337">
        <v>2025</v>
      </c>
      <c r="AH1253" s="126" t="s">
        <v>3050</v>
      </c>
      <c r="AI1253" s="126"/>
      <c r="AJ1253" s="134">
        <f t="shared" si="275"/>
        <v>1188</v>
      </c>
      <c r="AK1253" s="35" t="s">
        <v>153</v>
      </c>
      <c r="AL1253" s="134" t="str">
        <f t="shared" si="276"/>
        <v>1188.</v>
      </c>
      <c r="AM1253" s="140"/>
      <c r="AN1253" s="35"/>
      <c r="AO1253" s="193"/>
    </row>
    <row r="1254" spans="1:41" ht="22.5" hidden="1" customHeight="1" x14ac:dyDescent="0.25">
      <c r="A1254" s="68" t="s">
        <v>4372</v>
      </c>
      <c r="B1254" s="25">
        <v>2199</v>
      </c>
      <c r="C1254" s="36" t="s">
        <v>475</v>
      </c>
      <c r="D1254" s="25">
        <v>1972</v>
      </c>
      <c r="E1254" s="68" t="s">
        <v>2932</v>
      </c>
      <c r="F1254" s="68" t="s">
        <v>2934</v>
      </c>
      <c r="G1254" s="25">
        <v>2</v>
      </c>
      <c r="H1254" s="25">
        <v>3</v>
      </c>
      <c r="I1254" s="139">
        <v>976.1</v>
      </c>
      <c r="J1254" s="137">
        <v>899.8</v>
      </c>
      <c r="K1254" s="139">
        <v>899.8</v>
      </c>
      <c r="L1254" s="25">
        <v>31</v>
      </c>
      <c r="M1254" s="139">
        <f t="shared" si="273"/>
        <v>905556</v>
      </c>
      <c r="N1254" s="139"/>
      <c r="O1254" s="139"/>
      <c r="P1254" s="139"/>
      <c r="Q1254" s="137">
        <f t="shared" si="274"/>
        <v>905556</v>
      </c>
      <c r="R1254" s="139">
        <v>905556</v>
      </c>
      <c r="S1254" s="25"/>
      <c r="T1254" s="139"/>
      <c r="U1254" s="139"/>
      <c r="V1254" s="139"/>
      <c r="W1254" s="139"/>
      <c r="X1254" s="139"/>
      <c r="Y1254" s="139"/>
      <c r="Z1254" s="139"/>
      <c r="AA1254" s="139"/>
      <c r="AB1254" s="139"/>
      <c r="AC1254" s="139"/>
      <c r="AD1254" s="139"/>
      <c r="AE1254" s="139"/>
      <c r="AF1254" s="139"/>
      <c r="AG1254" s="337">
        <v>2025</v>
      </c>
      <c r="AH1254" s="126" t="s">
        <v>3052</v>
      </c>
      <c r="AI1254" s="126"/>
      <c r="AJ1254" s="134">
        <f t="shared" si="275"/>
        <v>1189</v>
      </c>
      <c r="AK1254" s="35" t="s">
        <v>153</v>
      </c>
      <c r="AL1254" s="134" t="str">
        <f t="shared" si="276"/>
        <v>1189.</v>
      </c>
      <c r="AM1254" s="140"/>
      <c r="AN1254" s="35"/>
      <c r="AO1254" s="193"/>
    </row>
    <row r="1255" spans="1:41" ht="22.5" hidden="1" customHeight="1" x14ac:dyDescent="0.25">
      <c r="A1255" s="68" t="s">
        <v>4373</v>
      </c>
      <c r="B1255" s="25">
        <v>2201</v>
      </c>
      <c r="C1255" s="36" t="s">
        <v>476</v>
      </c>
      <c r="D1255" s="25">
        <v>1973</v>
      </c>
      <c r="E1255" s="68" t="s">
        <v>2932</v>
      </c>
      <c r="F1255" s="68" t="s">
        <v>2934</v>
      </c>
      <c r="G1255" s="25">
        <v>2</v>
      </c>
      <c r="H1255" s="25">
        <v>3</v>
      </c>
      <c r="I1255" s="139">
        <v>987</v>
      </c>
      <c r="J1255" s="137">
        <v>911.8</v>
      </c>
      <c r="K1255" s="139">
        <v>911.8</v>
      </c>
      <c r="L1255" s="25">
        <v>39</v>
      </c>
      <c r="M1255" s="139">
        <f t="shared" si="273"/>
        <v>977436</v>
      </c>
      <c r="N1255" s="139"/>
      <c r="O1255" s="139"/>
      <c r="P1255" s="139"/>
      <c r="Q1255" s="137">
        <f t="shared" si="274"/>
        <v>977436</v>
      </c>
      <c r="R1255" s="139">
        <v>977436</v>
      </c>
      <c r="S1255" s="25"/>
      <c r="T1255" s="139"/>
      <c r="U1255" s="139"/>
      <c r="V1255" s="139"/>
      <c r="W1255" s="139"/>
      <c r="X1255" s="139"/>
      <c r="Y1255" s="139"/>
      <c r="Z1255" s="139"/>
      <c r="AA1255" s="139"/>
      <c r="AB1255" s="139"/>
      <c r="AC1255" s="139"/>
      <c r="AD1255" s="139"/>
      <c r="AE1255" s="139"/>
      <c r="AF1255" s="139"/>
      <c r="AG1255" s="337">
        <v>2025</v>
      </c>
      <c r="AH1255" s="126" t="s">
        <v>3048</v>
      </c>
      <c r="AI1255" s="126"/>
      <c r="AJ1255" s="134">
        <f t="shared" si="275"/>
        <v>1190</v>
      </c>
      <c r="AK1255" s="35" t="s">
        <v>153</v>
      </c>
      <c r="AL1255" s="134" t="str">
        <f t="shared" si="276"/>
        <v>1190.</v>
      </c>
      <c r="AM1255" s="140"/>
      <c r="AN1255" s="35"/>
      <c r="AO1255" s="193"/>
    </row>
    <row r="1256" spans="1:41" ht="22.5" hidden="1" customHeight="1" x14ac:dyDescent="0.25">
      <c r="A1256" s="68" t="s">
        <v>4374</v>
      </c>
      <c r="B1256" s="25">
        <v>2203</v>
      </c>
      <c r="C1256" s="36" t="s">
        <v>1641</v>
      </c>
      <c r="D1256" s="25">
        <v>1964</v>
      </c>
      <c r="E1256" s="68" t="s">
        <v>2932</v>
      </c>
      <c r="F1256" s="68" t="s">
        <v>2935</v>
      </c>
      <c r="G1256" s="25">
        <v>2</v>
      </c>
      <c r="H1256" s="25">
        <v>2</v>
      </c>
      <c r="I1256" s="139">
        <v>739.4</v>
      </c>
      <c r="J1256" s="139">
        <v>653.20000000000005</v>
      </c>
      <c r="K1256" s="139">
        <v>653.20000000000005</v>
      </c>
      <c r="L1256" s="25">
        <v>24</v>
      </c>
      <c r="M1256" s="137">
        <f t="shared" si="273"/>
        <v>261885</v>
      </c>
      <c r="N1256" s="137"/>
      <c r="O1256" s="137"/>
      <c r="P1256" s="137"/>
      <c r="Q1256" s="137">
        <f t="shared" si="274"/>
        <v>261885</v>
      </c>
      <c r="R1256" s="137">
        <v>261885</v>
      </c>
      <c r="S1256" s="30"/>
      <c r="T1256" s="137"/>
      <c r="U1256" s="139"/>
      <c r="V1256" s="139"/>
      <c r="W1256" s="137"/>
      <c r="X1256" s="137"/>
      <c r="Y1256" s="137"/>
      <c r="Z1256" s="137"/>
      <c r="AA1256" s="137"/>
      <c r="AB1256" s="137"/>
      <c r="AC1256" s="139"/>
      <c r="AD1256" s="139"/>
      <c r="AE1256" s="137"/>
      <c r="AF1256" s="137"/>
      <c r="AG1256" s="337">
        <v>2025</v>
      </c>
      <c r="AH1256" s="126" t="s">
        <v>3049</v>
      </c>
      <c r="AI1256" s="126"/>
      <c r="AJ1256" s="134">
        <f t="shared" si="275"/>
        <v>1191</v>
      </c>
      <c r="AK1256" s="35" t="s">
        <v>153</v>
      </c>
      <c r="AL1256" s="134" t="str">
        <f t="shared" si="276"/>
        <v>1191.</v>
      </c>
      <c r="AM1256" s="140"/>
      <c r="AN1256" s="296"/>
      <c r="AO1256" s="193"/>
    </row>
    <row r="1257" spans="1:41" ht="22.5" hidden="1" customHeight="1" x14ac:dyDescent="0.25">
      <c r="A1257" s="68" t="s">
        <v>4375</v>
      </c>
      <c r="B1257" s="25">
        <v>2204</v>
      </c>
      <c r="C1257" s="36" t="s">
        <v>477</v>
      </c>
      <c r="D1257" s="25">
        <v>1951</v>
      </c>
      <c r="E1257" s="68" t="s">
        <v>2932</v>
      </c>
      <c r="F1257" s="68" t="s">
        <v>2934</v>
      </c>
      <c r="G1257" s="25">
        <v>2</v>
      </c>
      <c r="H1257" s="25">
        <v>2</v>
      </c>
      <c r="I1257" s="139">
        <v>780.9</v>
      </c>
      <c r="J1257" s="137">
        <v>712.2</v>
      </c>
      <c r="K1257" s="139">
        <v>712.2</v>
      </c>
      <c r="L1257" s="25">
        <v>22</v>
      </c>
      <c r="M1257" s="139">
        <f t="shared" si="273"/>
        <v>455124</v>
      </c>
      <c r="N1257" s="139"/>
      <c r="O1257" s="139"/>
      <c r="P1257" s="139"/>
      <c r="Q1257" s="137">
        <f t="shared" si="274"/>
        <v>455124</v>
      </c>
      <c r="R1257" s="139">
        <v>455124</v>
      </c>
      <c r="S1257" s="25"/>
      <c r="T1257" s="139"/>
      <c r="U1257" s="139"/>
      <c r="V1257" s="139"/>
      <c r="W1257" s="139"/>
      <c r="X1257" s="139"/>
      <c r="Y1257" s="139"/>
      <c r="Z1257" s="139"/>
      <c r="AA1257" s="139"/>
      <c r="AB1257" s="139"/>
      <c r="AC1257" s="139"/>
      <c r="AD1257" s="139"/>
      <c r="AE1257" s="139"/>
      <c r="AF1257" s="139"/>
      <c r="AG1257" s="337">
        <v>2025</v>
      </c>
      <c r="AH1257" s="126" t="s">
        <v>3052</v>
      </c>
      <c r="AI1257" s="126"/>
      <c r="AJ1257" s="134">
        <f t="shared" si="275"/>
        <v>1192</v>
      </c>
      <c r="AK1257" s="35" t="s">
        <v>153</v>
      </c>
      <c r="AL1257" s="134" t="str">
        <f t="shared" si="276"/>
        <v>1192.</v>
      </c>
      <c r="AM1257" s="140"/>
      <c r="AN1257" s="35"/>
      <c r="AO1257" s="193"/>
    </row>
    <row r="1258" spans="1:41" ht="22.5" hidden="1" customHeight="1" x14ac:dyDescent="0.25">
      <c r="A1258" s="68" t="s">
        <v>4376</v>
      </c>
      <c r="B1258" s="25">
        <v>2209</v>
      </c>
      <c r="C1258" s="130" t="s">
        <v>1115</v>
      </c>
      <c r="D1258" s="25">
        <v>1951</v>
      </c>
      <c r="E1258" s="108" t="s">
        <v>2932</v>
      </c>
      <c r="F1258" s="68" t="s">
        <v>2934</v>
      </c>
      <c r="G1258" s="30">
        <v>2</v>
      </c>
      <c r="H1258" s="30">
        <v>2</v>
      </c>
      <c r="I1258" s="137">
        <v>855</v>
      </c>
      <c r="J1258" s="137">
        <v>573.1</v>
      </c>
      <c r="K1258" s="137">
        <v>522.5</v>
      </c>
      <c r="L1258" s="30">
        <v>23</v>
      </c>
      <c r="M1258" s="137">
        <f t="shared" si="273"/>
        <v>300288</v>
      </c>
      <c r="N1258" s="137"/>
      <c r="O1258" s="137"/>
      <c r="P1258" s="137"/>
      <c r="Q1258" s="137">
        <f t="shared" si="274"/>
        <v>300288</v>
      </c>
      <c r="R1258" s="137">
        <v>300288</v>
      </c>
      <c r="S1258" s="30"/>
      <c r="T1258" s="137"/>
      <c r="U1258" s="137"/>
      <c r="V1258" s="137"/>
      <c r="W1258" s="137"/>
      <c r="X1258" s="137"/>
      <c r="Y1258" s="137"/>
      <c r="Z1258" s="137"/>
      <c r="AA1258" s="137"/>
      <c r="AB1258" s="137"/>
      <c r="AC1258" s="137"/>
      <c r="AD1258" s="137"/>
      <c r="AE1258" s="137"/>
      <c r="AF1258" s="137"/>
      <c r="AG1258" s="337">
        <v>2025</v>
      </c>
      <c r="AH1258" s="126" t="s">
        <v>3052</v>
      </c>
      <c r="AI1258" s="126"/>
      <c r="AJ1258" s="134">
        <f t="shared" si="275"/>
        <v>1193</v>
      </c>
      <c r="AK1258" s="35" t="s">
        <v>153</v>
      </c>
      <c r="AL1258" s="134" t="str">
        <f t="shared" si="276"/>
        <v>1193.</v>
      </c>
      <c r="AM1258" s="140"/>
      <c r="AN1258" s="296"/>
      <c r="AO1258" s="193"/>
    </row>
    <row r="1259" spans="1:41" ht="22.5" hidden="1" customHeight="1" x14ac:dyDescent="0.25">
      <c r="A1259" s="68" t="s">
        <v>4377</v>
      </c>
      <c r="B1259" s="25">
        <v>2212</v>
      </c>
      <c r="C1259" s="36" t="s">
        <v>478</v>
      </c>
      <c r="D1259" s="25">
        <v>1954</v>
      </c>
      <c r="E1259" s="68" t="s">
        <v>2932</v>
      </c>
      <c r="F1259" s="68" t="s">
        <v>2934</v>
      </c>
      <c r="G1259" s="25">
        <v>2</v>
      </c>
      <c r="H1259" s="25">
        <v>2</v>
      </c>
      <c r="I1259" s="139">
        <v>955.9</v>
      </c>
      <c r="J1259" s="137">
        <v>876.8</v>
      </c>
      <c r="K1259" s="139">
        <v>876.8</v>
      </c>
      <c r="L1259" s="25">
        <v>22</v>
      </c>
      <c r="M1259" s="139">
        <f t="shared" si="273"/>
        <v>2201468.1</v>
      </c>
      <c r="N1259" s="139"/>
      <c r="O1259" s="139"/>
      <c r="P1259" s="139"/>
      <c r="Q1259" s="137">
        <f t="shared" si="274"/>
        <v>2201468.1</v>
      </c>
      <c r="R1259" s="139">
        <v>2201468.1</v>
      </c>
      <c r="S1259" s="25"/>
      <c r="T1259" s="139"/>
      <c r="U1259" s="139"/>
      <c r="V1259" s="139"/>
      <c r="W1259" s="139"/>
      <c r="X1259" s="139"/>
      <c r="Y1259" s="139"/>
      <c r="Z1259" s="139"/>
      <c r="AA1259" s="139"/>
      <c r="AB1259" s="139"/>
      <c r="AC1259" s="139"/>
      <c r="AD1259" s="139"/>
      <c r="AE1259" s="139"/>
      <c r="AF1259" s="139"/>
      <c r="AG1259" s="337">
        <v>2025</v>
      </c>
      <c r="AH1259" s="126" t="s">
        <v>3050</v>
      </c>
      <c r="AI1259" s="126"/>
      <c r="AJ1259" s="134">
        <f t="shared" si="275"/>
        <v>1194</v>
      </c>
      <c r="AK1259" s="35" t="s">
        <v>153</v>
      </c>
      <c r="AL1259" s="134" t="str">
        <f t="shared" si="276"/>
        <v>1194.</v>
      </c>
      <c r="AM1259" s="140"/>
      <c r="AN1259" s="35"/>
      <c r="AO1259" s="193"/>
    </row>
    <row r="1260" spans="1:41" ht="22.5" hidden="1" customHeight="1" x14ac:dyDescent="0.25">
      <c r="A1260" s="68" t="s">
        <v>4378</v>
      </c>
      <c r="B1260" s="25">
        <v>2217</v>
      </c>
      <c r="C1260" s="36" t="s">
        <v>1642</v>
      </c>
      <c r="D1260" s="25">
        <v>1962</v>
      </c>
      <c r="E1260" s="108" t="s">
        <v>2932</v>
      </c>
      <c r="F1260" s="68" t="s">
        <v>2934</v>
      </c>
      <c r="G1260" s="30">
        <v>2</v>
      </c>
      <c r="H1260" s="30">
        <v>2</v>
      </c>
      <c r="I1260" s="137">
        <v>617.6</v>
      </c>
      <c r="J1260" s="137">
        <v>577.9</v>
      </c>
      <c r="K1260" s="137">
        <v>577.9</v>
      </c>
      <c r="L1260" s="30">
        <v>24</v>
      </c>
      <c r="M1260" s="137">
        <f t="shared" si="273"/>
        <v>369720</v>
      </c>
      <c r="N1260" s="137"/>
      <c r="O1260" s="137"/>
      <c r="P1260" s="137"/>
      <c r="Q1260" s="137">
        <f t="shared" si="274"/>
        <v>369720</v>
      </c>
      <c r="R1260" s="137">
        <v>369720</v>
      </c>
      <c r="S1260" s="30"/>
      <c r="T1260" s="137"/>
      <c r="U1260" s="139"/>
      <c r="V1260" s="139"/>
      <c r="W1260" s="137"/>
      <c r="X1260" s="137"/>
      <c r="Y1260" s="137"/>
      <c r="Z1260" s="137"/>
      <c r="AA1260" s="137"/>
      <c r="AB1260" s="137"/>
      <c r="AC1260" s="336"/>
      <c r="AD1260" s="336"/>
      <c r="AE1260" s="137"/>
      <c r="AF1260" s="137"/>
      <c r="AG1260" s="337">
        <v>2025</v>
      </c>
      <c r="AH1260" s="126" t="s">
        <v>3049</v>
      </c>
      <c r="AI1260" s="126"/>
      <c r="AJ1260" s="134">
        <f t="shared" si="275"/>
        <v>1195</v>
      </c>
      <c r="AK1260" s="35" t="s">
        <v>153</v>
      </c>
      <c r="AL1260" s="134" t="str">
        <f t="shared" si="276"/>
        <v>1195.</v>
      </c>
      <c r="AM1260" s="140"/>
      <c r="AN1260" s="296"/>
      <c r="AO1260" s="193"/>
    </row>
    <row r="1261" spans="1:41" ht="22.5" hidden="1" customHeight="1" x14ac:dyDescent="0.25">
      <c r="A1261" s="68" t="s">
        <v>4379</v>
      </c>
      <c r="B1261" s="25">
        <v>2227</v>
      </c>
      <c r="C1261" s="131" t="s">
        <v>512</v>
      </c>
      <c r="D1261" s="25">
        <v>1955</v>
      </c>
      <c r="E1261" s="68" t="s">
        <v>2932</v>
      </c>
      <c r="F1261" s="68" t="s">
        <v>2934</v>
      </c>
      <c r="G1261" s="25">
        <v>2</v>
      </c>
      <c r="H1261" s="25">
        <v>2</v>
      </c>
      <c r="I1261" s="139">
        <v>886</v>
      </c>
      <c r="J1261" s="137">
        <v>839.1</v>
      </c>
      <c r="K1261" s="139">
        <v>839.1</v>
      </c>
      <c r="L1261" s="25">
        <v>26</v>
      </c>
      <c r="M1261" s="139">
        <f t="shared" si="273"/>
        <v>950274</v>
      </c>
      <c r="N1261" s="139"/>
      <c r="O1261" s="139"/>
      <c r="P1261" s="139"/>
      <c r="Q1261" s="137">
        <f t="shared" si="274"/>
        <v>950274</v>
      </c>
      <c r="R1261" s="139">
        <v>950274</v>
      </c>
      <c r="S1261" s="25"/>
      <c r="T1261" s="139"/>
      <c r="U1261" s="139"/>
      <c r="V1261" s="139"/>
      <c r="W1261" s="139"/>
      <c r="X1261" s="139"/>
      <c r="Y1261" s="139"/>
      <c r="Z1261" s="139"/>
      <c r="AA1261" s="139"/>
      <c r="AB1261" s="139"/>
      <c r="AC1261" s="139"/>
      <c r="AD1261" s="139"/>
      <c r="AE1261" s="139"/>
      <c r="AF1261" s="137"/>
      <c r="AG1261" s="337">
        <v>2025</v>
      </c>
      <c r="AH1261" s="126" t="s">
        <v>3050</v>
      </c>
      <c r="AI1261" s="126"/>
      <c r="AJ1261" s="134">
        <f t="shared" si="275"/>
        <v>1196</v>
      </c>
      <c r="AK1261" s="35" t="s">
        <v>153</v>
      </c>
      <c r="AL1261" s="134" t="str">
        <f t="shared" si="276"/>
        <v>1196.</v>
      </c>
      <c r="AM1261" s="140"/>
      <c r="AN1261" s="296"/>
      <c r="AO1261" s="193"/>
    </row>
    <row r="1262" spans="1:41" ht="22.5" hidden="1" customHeight="1" x14ac:dyDescent="0.25">
      <c r="A1262" s="68" t="s">
        <v>4380</v>
      </c>
      <c r="B1262" s="25">
        <v>2233</v>
      </c>
      <c r="C1262" s="36" t="s">
        <v>481</v>
      </c>
      <c r="D1262" s="25">
        <v>1954</v>
      </c>
      <c r="E1262" s="68" t="s">
        <v>2932</v>
      </c>
      <c r="F1262" s="68" t="s">
        <v>2934</v>
      </c>
      <c r="G1262" s="25">
        <v>2</v>
      </c>
      <c r="H1262" s="25">
        <v>3</v>
      </c>
      <c r="I1262" s="139">
        <v>1426.1</v>
      </c>
      <c r="J1262" s="137">
        <v>1332.3</v>
      </c>
      <c r="K1262" s="139">
        <v>1332.3</v>
      </c>
      <c r="L1262" s="25">
        <v>56</v>
      </c>
      <c r="M1262" s="139">
        <f t="shared" si="273"/>
        <v>675648</v>
      </c>
      <c r="N1262" s="139"/>
      <c r="O1262" s="139"/>
      <c r="P1262" s="139"/>
      <c r="Q1262" s="137">
        <f t="shared" si="274"/>
        <v>675648</v>
      </c>
      <c r="R1262" s="139">
        <v>675648</v>
      </c>
      <c r="S1262" s="25"/>
      <c r="T1262" s="139"/>
      <c r="U1262" s="139"/>
      <c r="V1262" s="139"/>
      <c r="W1262" s="139"/>
      <c r="X1262" s="139"/>
      <c r="Y1262" s="139"/>
      <c r="Z1262" s="139"/>
      <c r="AA1262" s="139"/>
      <c r="AB1262" s="139"/>
      <c r="AC1262" s="139"/>
      <c r="AD1262" s="139"/>
      <c r="AE1262" s="139"/>
      <c r="AF1262" s="139"/>
      <c r="AG1262" s="337">
        <v>2025</v>
      </c>
      <c r="AH1262" s="126" t="s">
        <v>3052</v>
      </c>
      <c r="AI1262" s="126"/>
      <c r="AJ1262" s="134">
        <f t="shared" si="275"/>
        <v>1197</v>
      </c>
      <c r="AK1262" s="35" t="s">
        <v>153</v>
      </c>
      <c r="AL1262" s="134" t="str">
        <f t="shared" si="276"/>
        <v>1197.</v>
      </c>
      <c r="AM1262" s="140"/>
      <c r="AN1262" s="35"/>
      <c r="AO1262" s="193"/>
    </row>
    <row r="1263" spans="1:41" ht="22.5" hidden="1" customHeight="1" x14ac:dyDescent="0.25">
      <c r="A1263" s="68" t="s">
        <v>4381</v>
      </c>
      <c r="B1263" s="25">
        <v>2235</v>
      </c>
      <c r="C1263" s="130" t="s">
        <v>423</v>
      </c>
      <c r="D1263" s="25">
        <v>1955</v>
      </c>
      <c r="E1263" s="108" t="s">
        <v>2932</v>
      </c>
      <c r="F1263" s="108" t="s">
        <v>2935</v>
      </c>
      <c r="G1263" s="30">
        <v>2</v>
      </c>
      <c r="H1263" s="30">
        <v>2</v>
      </c>
      <c r="I1263" s="137">
        <v>873.6</v>
      </c>
      <c r="J1263" s="137">
        <v>844.8</v>
      </c>
      <c r="K1263" s="137">
        <v>844.8</v>
      </c>
      <c r="L1263" s="30">
        <v>30</v>
      </c>
      <c r="M1263" s="137">
        <f t="shared" si="273"/>
        <v>950274</v>
      </c>
      <c r="N1263" s="137"/>
      <c r="O1263" s="137"/>
      <c r="P1263" s="137"/>
      <c r="Q1263" s="137">
        <f t="shared" si="274"/>
        <v>950274</v>
      </c>
      <c r="R1263" s="137">
        <v>950274</v>
      </c>
      <c r="S1263" s="30"/>
      <c r="T1263" s="137"/>
      <c r="U1263" s="137"/>
      <c r="V1263" s="139"/>
      <c r="W1263" s="137"/>
      <c r="X1263" s="137"/>
      <c r="Y1263" s="137"/>
      <c r="Z1263" s="137"/>
      <c r="AA1263" s="137"/>
      <c r="AB1263" s="137"/>
      <c r="AC1263" s="137"/>
      <c r="AD1263" s="137"/>
      <c r="AE1263" s="137"/>
      <c r="AF1263" s="137"/>
      <c r="AG1263" s="337">
        <v>2025</v>
      </c>
      <c r="AH1263" s="126" t="s">
        <v>3050</v>
      </c>
      <c r="AI1263" s="126"/>
      <c r="AJ1263" s="134">
        <f t="shared" si="275"/>
        <v>1198</v>
      </c>
      <c r="AK1263" s="35" t="s">
        <v>153</v>
      </c>
      <c r="AL1263" s="134" t="str">
        <f t="shared" si="276"/>
        <v>1198.</v>
      </c>
      <c r="AM1263" s="140"/>
      <c r="AN1263" s="296"/>
      <c r="AO1263" s="193"/>
    </row>
    <row r="1264" spans="1:41" ht="22.5" hidden="1" customHeight="1" x14ac:dyDescent="0.25">
      <c r="A1264" s="68" t="s">
        <v>4382</v>
      </c>
      <c r="B1264" s="25">
        <v>1873</v>
      </c>
      <c r="C1264" s="130" t="s">
        <v>3023</v>
      </c>
      <c r="D1264" s="68">
        <v>1978</v>
      </c>
      <c r="E1264" s="108" t="s">
        <v>2932</v>
      </c>
      <c r="F1264" s="108" t="s">
        <v>2933</v>
      </c>
      <c r="G1264" s="30">
        <v>5</v>
      </c>
      <c r="H1264" s="30">
        <v>5</v>
      </c>
      <c r="I1264" s="137">
        <v>6350.6</v>
      </c>
      <c r="J1264" s="137">
        <v>4782.2</v>
      </c>
      <c r="K1264" s="137">
        <v>4724.5</v>
      </c>
      <c r="L1264" s="30">
        <v>146</v>
      </c>
      <c r="M1264" s="137">
        <f t="shared" ref="M1264" si="277">R1264+T1264+V1264+X1264+Z1264+AB1264+AE1264+AF1264</f>
        <v>420289</v>
      </c>
      <c r="N1264" s="137"/>
      <c r="O1264" s="137"/>
      <c r="P1264" s="137"/>
      <c r="Q1264" s="137">
        <f t="shared" ref="Q1264" si="278">M1264</f>
        <v>420289</v>
      </c>
      <c r="R1264" s="137"/>
      <c r="S1264" s="30"/>
      <c r="T1264" s="137"/>
      <c r="U1264" s="137"/>
      <c r="V1264" s="139"/>
      <c r="W1264" s="137"/>
      <c r="X1264" s="137"/>
      <c r="Y1264" s="137"/>
      <c r="Z1264" s="137"/>
      <c r="AA1264" s="137">
        <v>157</v>
      </c>
      <c r="AB1264" s="137">
        <f>AA1264*2677</f>
        <v>420289</v>
      </c>
      <c r="AC1264" s="137"/>
      <c r="AD1264" s="137"/>
      <c r="AE1264" s="137"/>
      <c r="AF1264" s="137"/>
      <c r="AG1264" s="337">
        <v>2025</v>
      </c>
      <c r="AH1264" s="126"/>
      <c r="AI1264" s="126"/>
      <c r="AJ1264" s="134">
        <f t="shared" si="275"/>
        <v>1199</v>
      </c>
      <c r="AK1264" s="35" t="s">
        <v>153</v>
      </c>
      <c r="AL1264" s="134" t="str">
        <f t="shared" si="276"/>
        <v>1199.</v>
      </c>
      <c r="AM1264" s="140"/>
      <c r="AN1264" s="296"/>
      <c r="AO1264" s="193"/>
    </row>
    <row r="1265" spans="1:16380" ht="22.5" hidden="1" customHeight="1" x14ac:dyDescent="0.25">
      <c r="A1265" s="68" t="s">
        <v>4383</v>
      </c>
      <c r="B1265" s="68">
        <v>2177</v>
      </c>
      <c r="C1265" s="36" t="s">
        <v>3150</v>
      </c>
      <c r="D1265" s="68">
        <v>1956</v>
      </c>
      <c r="E1265" s="68" t="s">
        <v>2932</v>
      </c>
      <c r="F1265" s="68" t="s">
        <v>2934</v>
      </c>
      <c r="G1265" s="68">
        <v>2</v>
      </c>
      <c r="H1265" s="68">
        <v>2</v>
      </c>
      <c r="I1265" s="139">
        <v>608.6</v>
      </c>
      <c r="J1265" s="137">
        <v>563.6</v>
      </c>
      <c r="K1265" s="139">
        <v>563.6</v>
      </c>
      <c r="L1265" s="25">
        <v>19</v>
      </c>
      <c r="M1265" s="137">
        <f t="shared" ref="M1265" si="279">R1265+T1265+V1265+X1265+Z1265+AB1265+AE1265+AF1265</f>
        <v>534384</v>
      </c>
      <c r="N1265" s="137"/>
      <c r="O1265" s="137"/>
      <c r="P1265" s="137"/>
      <c r="Q1265" s="137">
        <f t="shared" ref="Q1265" si="280">M1265</f>
        <v>534384</v>
      </c>
      <c r="R1265" s="137">
        <v>534384</v>
      </c>
      <c r="S1265" s="30"/>
      <c r="T1265" s="137"/>
      <c r="U1265" s="139"/>
      <c r="V1265" s="139"/>
      <c r="W1265" s="137"/>
      <c r="X1265" s="137"/>
      <c r="Y1265" s="137"/>
      <c r="Z1265" s="137"/>
      <c r="AA1265" s="137"/>
      <c r="AB1265" s="137"/>
      <c r="AC1265" s="336"/>
      <c r="AD1265" s="336"/>
      <c r="AE1265" s="137"/>
      <c r="AF1265" s="137"/>
      <c r="AG1265" s="337">
        <v>2025</v>
      </c>
      <c r="AH1265" s="126" t="s">
        <v>3049</v>
      </c>
      <c r="AI1265" s="126"/>
      <c r="AJ1265" s="134">
        <f t="shared" si="275"/>
        <v>1200</v>
      </c>
      <c r="AK1265" s="35" t="s">
        <v>153</v>
      </c>
      <c r="AL1265" s="134" t="str">
        <f t="shared" si="276"/>
        <v>1200.</v>
      </c>
      <c r="AM1265" s="140"/>
      <c r="AN1265" s="296"/>
      <c r="AO1265" s="193"/>
    </row>
    <row r="1266" spans="1:16380" ht="22.5" hidden="1" customHeight="1" x14ac:dyDescent="0.25">
      <c r="A1266" s="68" t="s">
        <v>4384</v>
      </c>
      <c r="B1266" s="25">
        <v>2137</v>
      </c>
      <c r="C1266" s="130" t="s">
        <v>438</v>
      </c>
      <c r="D1266" s="25">
        <v>1969</v>
      </c>
      <c r="E1266" s="108" t="s">
        <v>2932</v>
      </c>
      <c r="F1266" s="108" t="s">
        <v>2933</v>
      </c>
      <c r="G1266" s="30">
        <v>5</v>
      </c>
      <c r="H1266" s="30">
        <v>3</v>
      </c>
      <c r="I1266" s="137">
        <v>3038.7</v>
      </c>
      <c r="J1266" s="137">
        <v>1345.7</v>
      </c>
      <c r="K1266" s="137">
        <v>1345.7</v>
      </c>
      <c r="L1266" s="30">
        <v>89</v>
      </c>
      <c r="M1266" s="137">
        <f>R1266+T1266+V1266+X1266+Z1266+AB1266+AE1266+AF1266</f>
        <v>4328620</v>
      </c>
      <c r="N1266" s="137"/>
      <c r="O1266" s="137"/>
      <c r="P1266" s="137"/>
      <c r="Q1266" s="137">
        <f>M1266</f>
        <v>4328620</v>
      </c>
      <c r="R1266" s="137">
        <v>4328620</v>
      </c>
      <c r="S1266" s="30"/>
      <c r="T1266" s="137"/>
      <c r="U1266" s="137"/>
      <c r="V1266" s="137"/>
      <c r="W1266" s="137"/>
      <c r="X1266" s="137"/>
      <c r="Y1266" s="137"/>
      <c r="Z1266" s="137"/>
      <c r="AA1266" s="137"/>
      <c r="AB1266" s="137"/>
      <c r="AC1266" s="137"/>
      <c r="AD1266" s="137"/>
      <c r="AE1266" s="137"/>
      <c r="AF1266" s="137"/>
      <c r="AG1266" s="337">
        <v>2025</v>
      </c>
      <c r="AH1266" s="126" t="s">
        <v>3050</v>
      </c>
      <c r="AI1266" s="126"/>
      <c r="AJ1266" s="134">
        <f t="shared" si="275"/>
        <v>1201</v>
      </c>
      <c r="AK1266" s="35" t="s">
        <v>153</v>
      </c>
      <c r="AL1266" s="134" t="str">
        <f t="shared" si="276"/>
        <v>1201.</v>
      </c>
      <c r="AM1266" s="140"/>
      <c r="AN1266" s="296"/>
      <c r="AO1266" s="193"/>
    </row>
    <row r="1267" spans="1:16380" ht="22.5" hidden="1" customHeight="1" x14ac:dyDescent="0.25">
      <c r="A1267" s="68" t="s">
        <v>4385</v>
      </c>
      <c r="B1267" s="68">
        <v>1886</v>
      </c>
      <c r="C1267" s="36" t="s">
        <v>3180</v>
      </c>
      <c r="D1267" s="68">
        <v>1984</v>
      </c>
      <c r="E1267" s="68" t="s">
        <v>2932</v>
      </c>
      <c r="F1267" s="68" t="s">
        <v>2933</v>
      </c>
      <c r="G1267" s="68">
        <v>3</v>
      </c>
      <c r="H1267" s="68">
        <v>2</v>
      </c>
      <c r="I1267" s="139">
        <v>1279.4000000000001</v>
      </c>
      <c r="J1267" s="137">
        <v>753.2</v>
      </c>
      <c r="K1267" s="139">
        <v>753.2</v>
      </c>
      <c r="L1267" s="25">
        <v>72</v>
      </c>
      <c r="M1267" s="137">
        <f>R1267+T1267+V1267+X1267+Z1267+AB1267+AE1267+AF1267</f>
        <v>277200</v>
      </c>
      <c r="N1267" s="137"/>
      <c r="O1267" s="137"/>
      <c r="P1267" s="137"/>
      <c r="Q1267" s="137">
        <f>M1267</f>
        <v>277200</v>
      </c>
      <c r="R1267" s="139">
        <v>277200</v>
      </c>
      <c r="S1267" s="25"/>
      <c r="T1267" s="139"/>
      <c r="U1267" s="139"/>
      <c r="V1267" s="139"/>
      <c r="W1267" s="139"/>
      <c r="X1267" s="139"/>
      <c r="Y1267" s="139"/>
      <c r="Z1267" s="139"/>
      <c r="AA1267" s="139"/>
      <c r="AB1267" s="139"/>
      <c r="AC1267" s="139"/>
      <c r="AD1267" s="139"/>
      <c r="AE1267" s="139"/>
      <c r="AF1267" s="159"/>
      <c r="AG1267" s="143" t="s">
        <v>3126</v>
      </c>
      <c r="AH1267" s="188" t="s">
        <v>3051</v>
      </c>
      <c r="AI1267" s="188"/>
      <c r="AJ1267" s="134">
        <f t="shared" si="275"/>
        <v>1202</v>
      </c>
      <c r="AK1267" s="35" t="s">
        <v>153</v>
      </c>
      <c r="AL1267" s="134" t="str">
        <f t="shared" si="276"/>
        <v>1202.</v>
      </c>
      <c r="AM1267" s="140"/>
      <c r="AN1267" s="299"/>
      <c r="AO1267" s="193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  <c r="CR1267" s="14"/>
      <c r="CS1267" s="14"/>
      <c r="CT1267" s="14"/>
      <c r="CU1267" s="14"/>
      <c r="CV1267" s="14"/>
      <c r="CW1267" s="14"/>
      <c r="CX1267" s="14"/>
      <c r="CY1267" s="14"/>
      <c r="CZ1267" s="14"/>
      <c r="DA1267" s="14"/>
      <c r="DB1267" s="14"/>
      <c r="DC1267" s="14"/>
      <c r="DD1267" s="14"/>
      <c r="DE1267" s="14"/>
      <c r="DF1267" s="14"/>
      <c r="DG1267" s="14"/>
      <c r="DH1267" s="14"/>
      <c r="DI1267" s="14"/>
      <c r="DJ1267" s="14"/>
      <c r="DK1267" s="14"/>
      <c r="DL1267" s="14"/>
      <c r="DM1267" s="14"/>
      <c r="DN1267" s="14"/>
      <c r="DO1267" s="14"/>
      <c r="DP1267" s="14"/>
      <c r="DQ1267" s="14"/>
      <c r="DR1267" s="14"/>
      <c r="DS1267" s="14"/>
      <c r="DT1267" s="14"/>
      <c r="DU1267" s="14"/>
      <c r="DV1267" s="14"/>
      <c r="DW1267" s="14"/>
      <c r="DX1267" s="14"/>
      <c r="DY1267" s="14"/>
      <c r="DZ1267" s="14"/>
      <c r="EA1267" s="14"/>
      <c r="EB1267" s="14"/>
      <c r="EC1267" s="14"/>
      <c r="ED1267" s="14"/>
      <c r="EE1267" s="14"/>
      <c r="EF1267" s="14"/>
      <c r="EG1267" s="14"/>
      <c r="EH1267" s="14"/>
      <c r="EI1267" s="14"/>
      <c r="EJ1267" s="14"/>
      <c r="EK1267" s="14"/>
      <c r="EL1267" s="14"/>
      <c r="EM1267" s="14"/>
      <c r="EN1267" s="14"/>
      <c r="EO1267" s="14"/>
      <c r="EP1267" s="14"/>
      <c r="EQ1267" s="14"/>
      <c r="ER1267" s="14"/>
      <c r="ES1267" s="14"/>
      <c r="ET1267" s="14"/>
      <c r="EU1267" s="14"/>
      <c r="EV1267" s="14"/>
      <c r="EW1267" s="14"/>
      <c r="EX1267" s="14"/>
      <c r="EY1267" s="14"/>
      <c r="EZ1267" s="14"/>
      <c r="FA1267" s="14"/>
      <c r="FB1267" s="14"/>
      <c r="FC1267" s="14"/>
      <c r="FD1267" s="14"/>
      <c r="FE1267" s="14"/>
      <c r="FF1267" s="14"/>
      <c r="FG1267" s="14"/>
      <c r="FH1267" s="14"/>
      <c r="FI1267" s="14"/>
      <c r="FJ1267" s="14"/>
      <c r="FK1267" s="14"/>
      <c r="FL1267" s="14"/>
      <c r="FM1267" s="14"/>
      <c r="FN1267" s="14"/>
      <c r="FO1267" s="14"/>
      <c r="FP1267" s="14"/>
      <c r="FQ1267" s="14"/>
      <c r="FR1267" s="14"/>
      <c r="FS1267" s="14"/>
      <c r="FT1267" s="14"/>
      <c r="FU1267" s="14"/>
      <c r="FV1267" s="14"/>
      <c r="FW1267" s="14"/>
      <c r="FX1267" s="14"/>
      <c r="FY1267" s="14"/>
      <c r="FZ1267" s="14"/>
      <c r="GA1267" s="14"/>
      <c r="GB1267" s="14"/>
      <c r="GC1267" s="14"/>
      <c r="GD1267" s="14"/>
      <c r="GE1267" s="14"/>
      <c r="GF1267" s="14"/>
      <c r="GG1267" s="14"/>
      <c r="GH1267" s="14"/>
      <c r="GI1267" s="14"/>
      <c r="GJ1267" s="14"/>
      <c r="GK1267" s="14"/>
      <c r="GL1267" s="14"/>
      <c r="GM1267" s="14"/>
      <c r="GN1267" s="14"/>
      <c r="GO1267" s="14"/>
      <c r="GP1267" s="14"/>
      <c r="GQ1267" s="14"/>
      <c r="GR1267" s="14"/>
      <c r="GS1267" s="14"/>
      <c r="GT1267" s="14"/>
      <c r="GU1267" s="14"/>
      <c r="GV1267" s="14"/>
      <c r="GW1267" s="14"/>
      <c r="GX1267" s="14"/>
      <c r="GY1267" s="14"/>
      <c r="GZ1267" s="14"/>
      <c r="HA1267" s="14"/>
      <c r="HB1267" s="14"/>
      <c r="HC1267" s="14"/>
      <c r="HD1267" s="14"/>
      <c r="HE1267" s="14"/>
      <c r="HF1267" s="14"/>
      <c r="HG1267" s="14"/>
      <c r="HH1267" s="14"/>
      <c r="HI1267" s="14"/>
      <c r="HJ1267" s="14"/>
      <c r="HK1267" s="14"/>
      <c r="HL1267" s="14"/>
      <c r="HM1267" s="14"/>
      <c r="HN1267" s="14"/>
      <c r="HO1267" s="14"/>
      <c r="HP1267" s="14"/>
      <c r="HQ1267" s="14"/>
      <c r="HR1267" s="14"/>
      <c r="HS1267" s="14"/>
      <c r="HT1267" s="14"/>
      <c r="HU1267" s="14"/>
      <c r="HV1267" s="14"/>
      <c r="HW1267" s="14"/>
      <c r="HX1267" s="14"/>
      <c r="HY1267" s="14"/>
      <c r="HZ1267" s="14"/>
      <c r="IA1267" s="14"/>
      <c r="IB1267" s="14"/>
      <c r="IC1267" s="14"/>
      <c r="ID1267" s="14"/>
      <c r="IE1267" s="14"/>
      <c r="IF1267" s="14"/>
      <c r="IG1267" s="14"/>
      <c r="IH1267" s="14"/>
      <c r="II1267" s="14"/>
      <c r="IJ1267" s="14"/>
      <c r="IK1267" s="14"/>
      <c r="IL1267" s="14"/>
      <c r="IM1267" s="14"/>
      <c r="IN1267" s="14"/>
      <c r="IO1267" s="14"/>
      <c r="IP1267" s="14"/>
      <c r="IQ1267" s="14"/>
      <c r="IR1267" s="14"/>
      <c r="IS1267" s="14"/>
      <c r="IT1267" s="14"/>
      <c r="IU1267" s="14"/>
      <c r="IV1267" s="14"/>
      <c r="IW1267" s="14"/>
      <c r="IX1267" s="14"/>
      <c r="IY1267" s="14"/>
      <c r="IZ1267" s="14"/>
      <c r="JA1267" s="14"/>
      <c r="JB1267" s="14"/>
      <c r="JC1267" s="14"/>
      <c r="JD1267" s="14"/>
      <c r="JE1267" s="14"/>
      <c r="JF1267" s="14"/>
      <c r="JG1267" s="14"/>
      <c r="JH1267" s="14"/>
      <c r="JI1267" s="14"/>
      <c r="JJ1267" s="14"/>
      <c r="JK1267" s="14"/>
      <c r="JL1267" s="14"/>
      <c r="JM1267" s="14"/>
      <c r="JN1267" s="14"/>
      <c r="JO1267" s="14"/>
      <c r="JP1267" s="14"/>
      <c r="JQ1267" s="14"/>
      <c r="JR1267" s="14"/>
      <c r="JS1267" s="14"/>
      <c r="JT1267" s="14"/>
      <c r="JU1267" s="14"/>
      <c r="JV1267" s="14"/>
      <c r="JW1267" s="14"/>
      <c r="JX1267" s="14"/>
      <c r="JY1267" s="14"/>
      <c r="JZ1267" s="14"/>
      <c r="KA1267" s="14"/>
      <c r="KB1267" s="14"/>
      <c r="KC1267" s="14"/>
      <c r="KD1267" s="14"/>
      <c r="KE1267" s="14"/>
      <c r="KF1267" s="14"/>
      <c r="KG1267" s="14"/>
      <c r="KH1267" s="14"/>
      <c r="KI1267" s="14"/>
      <c r="KJ1267" s="14"/>
      <c r="KK1267" s="14"/>
      <c r="KL1267" s="14"/>
      <c r="KM1267" s="14"/>
      <c r="KN1267" s="14"/>
      <c r="KO1267" s="14"/>
      <c r="KP1267" s="14"/>
      <c r="KQ1267" s="14"/>
      <c r="KR1267" s="14"/>
      <c r="KS1267" s="14"/>
      <c r="KT1267" s="14"/>
      <c r="KU1267" s="14"/>
      <c r="KV1267" s="14"/>
      <c r="KW1267" s="14"/>
      <c r="KX1267" s="14"/>
      <c r="KY1267" s="14"/>
      <c r="KZ1267" s="14"/>
      <c r="LA1267" s="14"/>
      <c r="LB1267" s="14"/>
      <c r="LC1267" s="14"/>
      <c r="LD1267" s="14"/>
      <c r="LE1267" s="14"/>
      <c r="LF1267" s="14"/>
      <c r="LG1267" s="14"/>
      <c r="LH1267" s="14"/>
      <c r="LI1267" s="14"/>
      <c r="LJ1267" s="14"/>
      <c r="LK1267" s="14"/>
      <c r="LL1267" s="14"/>
      <c r="LM1267" s="14"/>
      <c r="LN1267" s="14"/>
      <c r="LO1267" s="14"/>
      <c r="LP1267" s="14"/>
      <c r="LQ1267" s="14"/>
      <c r="LR1267" s="14"/>
      <c r="LS1267" s="14"/>
      <c r="LT1267" s="14"/>
      <c r="LU1267" s="14"/>
      <c r="LV1267" s="14"/>
      <c r="LW1267" s="14"/>
      <c r="LX1267" s="14"/>
      <c r="LY1267" s="14"/>
      <c r="LZ1267" s="14"/>
      <c r="MA1267" s="14"/>
      <c r="MB1267" s="14"/>
      <c r="MC1267" s="14"/>
      <c r="MD1267" s="14"/>
      <c r="ME1267" s="14"/>
      <c r="MF1267" s="14"/>
      <c r="MG1267" s="14"/>
      <c r="MH1267" s="14"/>
      <c r="MI1267" s="14"/>
      <c r="MJ1267" s="14"/>
      <c r="MK1267" s="14"/>
      <c r="ML1267" s="14"/>
      <c r="MM1267" s="14"/>
      <c r="MN1267" s="14"/>
      <c r="MO1267" s="14"/>
      <c r="MP1267" s="14"/>
      <c r="MQ1267" s="14"/>
      <c r="MR1267" s="14"/>
      <c r="MS1267" s="14"/>
      <c r="MT1267" s="14"/>
      <c r="MU1267" s="14"/>
      <c r="MV1267" s="14"/>
      <c r="MW1267" s="14"/>
      <c r="MX1267" s="14"/>
      <c r="MY1267" s="14"/>
      <c r="MZ1267" s="14"/>
      <c r="NA1267" s="14"/>
      <c r="NB1267" s="14"/>
      <c r="NC1267" s="14"/>
      <c r="ND1267" s="14"/>
      <c r="NE1267" s="14"/>
      <c r="NF1267" s="14"/>
      <c r="NG1267" s="14"/>
      <c r="NH1267" s="14"/>
      <c r="NI1267" s="14"/>
      <c r="NJ1267" s="14"/>
      <c r="NK1267" s="14"/>
      <c r="NL1267" s="14"/>
      <c r="NM1267" s="14"/>
      <c r="NN1267" s="14"/>
      <c r="NO1267" s="14"/>
      <c r="NP1267" s="14"/>
      <c r="NQ1267" s="14"/>
      <c r="NR1267" s="14"/>
      <c r="NS1267" s="14"/>
      <c r="NT1267" s="14"/>
      <c r="NU1267" s="14"/>
      <c r="NV1267" s="14"/>
      <c r="NW1267" s="14"/>
      <c r="NX1267" s="14"/>
      <c r="NY1267" s="14"/>
      <c r="NZ1267" s="14"/>
      <c r="OA1267" s="14"/>
      <c r="OB1267" s="14"/>
      <c r="OC1267" s="14"/>
      <c r="OD1267" s="14"/>
      <c r="OE1267" s="14"/>
      <c r="OF1267" s="14"/>
      <c r="OG1267" s="14"/>
      <c r="OH1267" s="14"/>
      <c r="OI1267" s="14"/>
      <c r="OJ1267" s="14"/>
      <c r="OK1267" s="14"/>
      <c r="OL1267" s="14"/>
      <c r="OM1267" s="14"/>
      <c r="ON1267" s="14"/>
      <c r="OO1267" s="14"/>
      <c r="OP1267" s="14"/>
      <c r="OQ1267" s="14"/>
      <c r="OR1267" s="14"/>
      <c r="OS1267" s="14"/>
      <c r="OT1267" s="14"/>
      <c r="OU1267" s="14"/>
      <c r="OV1267" s="14"/>
      <c r="OW1267" s="14"/>
      <c r="OX1267" s="14"/>
      <c r="OY1267" s="14"/>
      <c r="OZ1267" s="14"/>
      <c r="PA1267" s="14"/>
      <c r="PB1267" s="14"/>
      <c r="PC1267" s="14"/>
      <c r="PD1267" s="14"/>
      <c r="PE1267" s="14"/>
      <c r="PF1267" s="14"/>
      <c r="PG1267" s="14"/>
      <c r="PH1267" s="14"/>
      <c r="PI1267" s="14"/>
      <c r="PJ1267" s="14"/>
      <c r="PK1267" s="14"/>
      <c r="PL1267" s="14"/>
      <c r="PM1267" s="14"/>
      <c r="PN1267" s="14"/>
      <c r="PO1267" s="14"/>
      <c r="PP1267" s="14"/>
      <c r="PQ1267" s="14"/>
      <c r="PR1267" s="14"/>
      <c r="PS1267" s="14"/>
      <c r="PT1267" s="14"/>
      <c r="PU1267" s="14"/>
      <c r="PV1267" s="14"/>
      <c r="PW1267" s="14"/>
      <c r="PX1267" s="14"/>
      <c r="PY1267" s="14"/>
      <c r="PZ1267" s="14"/>
      <c r="QA1267" s="14"/>
      <c r="QB1267" s="14"/>
      <c r="QC1267" s="14"/>
      <c r="QD1267" s="14"/>
      <c r="QE1267" s="14"/>
      <c r="QF1267" s="14"/>
      <c r="QG1267" s="14"/>
      <c r="QH1267" s="14"/>
      <c r="QI1267" s="14"/>
      <c r="QJ1267" s="14"/>
      <c r="QK1267" s="14"/>
      <c r="QL1267" s="14"/>
      <c r="QM1267" s="14"/>
      <c r="QN1267" s="14"/>
      <c r="QO1267" s="14"/>
      <c r="QP1267" s="14"/>
      <c r="QQ1267" s="14"/>
      <c r="QR1267" s="14"/>
      <c r="QS1267" s="14"/>
      <c r="QT1267" s="14"/>
      <c r="QU1267" s="14"/>
      <c r="QV1267" s="14"/>
      <c r="QW1267" s="14"/>
      <c r="QX1267" s="14"/>
      <c r="QY1267" s="14"/>
      <c r="QZ1267" s="14"/>
      <c r="RA1267" s="14"/>
      <c r="RB1267" s="14"/>
      <c r="RC1267" s="14"/>
      <c r="RD1267" s="14"/>
      <c r="RE1267" s="14"/>
      <c r="RF1267" s="14"/>
      <c r="RG1267" s="14"/>
      <c r="RH1267" s="14"/>
      <c r="RI1267" s="14"/>
      <c r="RJ1267" s="14"/>
      <c r="RK1267" s="14"/>
      <c r="RL1267" s="14"/>
      <c r="RM1267" s="14"/>
      <c r="RN1267" s="14"/>
      <c r="RO1267" s="14"/>
      <c r="RP1267" s="14"/>
      <c r="RQ1267" s="14"/>
      <c r="RR1267" s="14"/>
      <c r="RS1267" s="14"/>
      <c r="RT1267" s="14"/>
      <c r="RU1267" s="14"/>
      <c r="RV1267" s="14"/>
      <c r="RW1267" s="14"/>
      <c r="RX1267" s="14"/>
      <c r="RY1267" s="14"/>
      <c r="RZ1267" s="14"/>
      <c r="SA1267" s="14"/>
      <c r="SB1267" s="14"/>
      <c r="SC1267" s="14"/>
      <c r="SD1267" s="14"/>
      <c r="SE1267" s="14"/>
      <c r="SF1267" s="14"/>
      <c r="SG1267" s="14"/>
      <c r="SH1267" s="14"/>
      <c r="SI1267" s="14"/>
      <c r="SJ1267" s="14"/>
      <c r="SK1267" s="14"/>
      <c r="SL1267" s="14"/>
      <c r="SM1267" s="14"/>
      <c r="SN1267" s="14"/>
      <c r="SO1267" s="14"/>
      <c r="SP1267" s="14"/>
      <c r="SQ1267" s="14"/>
      <c r="SR1267" s="14"/>
      <c r="SS1267" s="14"/>
      <c r="ST1267" s="14"/>
      <c r="SU1267" s="14"/>
      <c r="SV1267" s="14"/>
      <c r="SW1267" s="14"/>
      <c r="SX1267" s="14"/>
      <c r="SY1267" s="14"/>
      <c r="SZ1267" s="14"/>
      <c r="TA1267" s="14"/>
      <c r="TB1267" s="14"/>
      <c r="TC1267" s="14"/>
      <c r="TD1267" s="14"/>
      <c r="TE1267" s="14"/>
      <c r="TF1267" s="14"/>
      <c r="TG1267" s="14"/>
      <c r="TH1267" s="14"/>
      <c r="TI1267" s="14"/>
      <c r="TJ1267" s="14"/>
      <c r="TK1267" s="14"/>
      <c r="TL1267" s="14"/>
      <c r="TM1267" s="14"/>
      <c r="TN1267" s="14"/>
      <c r="TO1267" s="14"/>
      <c r="TP1267" s="14"/>
      <c r="TQ1267" s="14"/>
      <c r="TR1267" s="14"/>
      <c r="TS1267" s="14"/>
      <c r="TT1267" s="14"/>
      <c r="TU1267" s="14"/>
      <c r="TV1267" s="14"/>
      <c r="TW1267" s="14"/>
      <c r="TX1267" s="14"/>
      <c r="TY1267" s="14"/>
      <c r="TZ1267" s="14"/>
      <c r="UA1267" s="14"/>
      <c r="UB1267" s="14"/>
      <c r="UC1267" s="14"/>
      <c r="UD1267" s="14"/>
      <c r="UE1267" s="14"/>
      <c r="UF1267" s="14"/>
      <c r="UG1267" s="14"/>
      <c r="UH1267" s="14"/>
      <c r="UI1267" s="14"/>
      <c r="UJ1267" s="14"/>
      <c r="UK1267" s="14"/>
      <c r="UL1267" s="14"/>
      <c r="UM1267" s="14"/>
      <c r="UN1267" s="14"/>
      <c r="UO1267" s="14"/>
      <c r="UP1267" s="14"/>
      <c r="UQ1267" s="14"/>
      <c r="UR1267" s="14"/>
      <c r="US1267" s="14"/>
      <c r="UT1267" s="14"/>
      <c r="UU1267" s="14"/>
      <c r="UV1267" s="14"/>
      <c r="UW1267" s="14"/>
      <c r="UX1267" s="14"/>
      <c r="UY1267" s="14"/>
      <c r="UZ1267" s="14"/>
      <c r="VA1267" s="14"/>
      <c r="VB1267" s="14"/>
      <c r="VC1267" s="14"/>
      <c r="VD1267" s="14"/>
      <c r="VE1267" s="14"/>
      <c r="VF1267" s="14"/>
      <c r="VG1267" s="14"/>
      <c r="VH1267" s="14"/>
      <c r="VI1267" s="14"/>
      <c r="VJ1267" s="14"/>
      <c r="VK1267" s="14"/>
      <c r="VL1267" s="14"/>
      <c r="VM1267" s="14"/>
      <c r="VN1267" s="14"/>
      <c r="VO1267" s="14"/>
      <c r="VP1267" s="14"/>
      <c r="VQ1267" s="14"/>
      <c r="VR1267" s="14"/>
      <c r="VS1267" s="14"/>
      <c r="VT1267" s="14"/>
      <c r="VU1267" s="14"/>
      <c r="VV1267" s="14"/>
      <c r="VW1267" s="14"/>
      <c r="VX1267" s="14"/>
      <c r="VY1267" s="14"/>
      <c r="VZ1267" s="14"/>
      <c r="WA1267" s="14"/>
      <c r="WB1267" s="14"/>
      <c r="WC1267" s="14"/>
      <c r="WD1267" s="14"/>
      <c r="WE1267" s="14"/>
      <c r="WF1267" s="14"/>
      <c r="WG1267" s="14"/>
      <c r="WH1267" s="14"/>
      <c r="WI1267" s="14"/>
      <c r="WJ1267" s="14"/>
      <c r="WK1267" s="14"/>
      <c r="WL1267" s="14"/>
      <c r="WM1267" s="14"/>
      <c r="WN1267" s="14"/>
      <c r="WO1267" s="14"/>
      <c r="WP1267" s="14"/>
      <c r="WQ1267" s="14"/>
      <c r="WR1267" s="14"/>
      <c r="WS1267" s="14"/>
      <c r="WT1267" s="14"/>
      <c r="WU1267" s="14"/>
      <c r="WV1267" s="14"/>
      <c r="WW1267" s="14"/>
      <c r="WX1267" s="14"/>
      <c r="WY1267" s="14"/>
      <c r="WZ1267" s="14"/>
      <c r="XA1267" s="14"/>
      <c r="XB1267" s="14"/>
      <c r="XC1267" s="14"/>
      <c r="XD1267" s="14"/>
      <c r="XE1267" s="14"/>
      <c r="XF1267" s="14"/>
      <c r="XG1267" s="14"/>
      <c r="XH1267" s="14"/>
      <c r="XI1267" s="14"/>
      <c r="XJ1267" s="14"/>
      <c r="XK1267" s="14"/>
      <c r="XL1267" s="14"/>
      <c r="XM1267" s="14"/>
      <c r="XN1267" s="14"/>
      <c r="XO1267" s="14"/>
      <c r="XP1267" s="14"/>
      <c r="XQ1267" s="14"/>
      <c r="XR1267" s="14"/>
      <c r="XS1267" s="14"/>
      <c r="XT1267" s="14"/>
      <c r="XU1267" s="14"/>
      <c r="XV1267" s="14"/>
      <c r="XW1267" s="14"/>
      <c r="XX1267" s="14"/>
      <c r="XY1267" s="14"/>
      <c r="XZ1267" s="14"/>
      <c r="YA1267" s="14"/>
      <c r="YB1267" s="14"/>
      <c r="YC1267" s="14"/>
      <c r="YD1267" s="14"/>
      <c r="YE1267" s="14"/>
      <c r="YF1267" s="14"/>
      <c r="YG1267" s="14"/>
      <c r="YH1267" s="14"/>
      <c r="YI1267" s="14"/>
      <c r="YJ1267" s="14"/>
      <c r="YK1267" s="14"/>
      <c r="YL1267" s="14"/>
      <c r="YM1267" s="14"/>
      <c r="YN1267" s="14"/>
      <c r="YO1267" s="14"/>
      <c r="YP1267" s="14"/>
      <c r="YQ1267" s="14"/>
      <c r="YR1267" s="14"/>
      <c r="YS1267" s="14"/>
      <c r="YT1267" s="14"/>
      <c r="YU1267" s="14"/>
      <c r="YV1267" s="14"/>
      <c r="YW1267" s="14"/>
      <c r="YX1267" s="14"/>
      <c r="YY1267" s="14"/>
      <c r="YZ1267" s="14"/>
      <c r="ZA1267" s="14"/>
      <c r="ZB1267" s="14"/>
      <c r="ZC1267" s="14"/>
      <c r="ZD1267" s="14"/>
      <c r="ZE1267" s="14"/>
      <c r="ZF1267" s="14"/>
      <c r="ZG1267" s="14"/>
      <c r="ZH1267" s="14"/>
      <c r="ZI1267" s="14"/>
      <c r="ZJ1267" s="14"/>
      <c r="ZK1267" s="14"/>
      <c r="ZL1267" s="14"/>
      <c r="ZM1267" s="14"/>
      <c r="ZN1267" s="14"/>
      <c r="ZO1267" s="14"/>
      <c r="ZP1267" s="14"/>
      <c r="ZQ1267" s="14"/>
      <c r="ZR1267" s="14"/>
      <c r="ZS1267" s="14"/>
      <c r="ZT1267" s="14"/>
      <c r="ZU1267" s="14"/>
      <c r="ZV1267" s="14"/>
      <c r="ZW1267" s="14"/>
      <c r="ZX1267" s="14"/>
      <c r="ZY1267" s="14"/>
      <c r="ZZ1267" s="14"/>
      <c r="AAA1267" s="14"/>
      <c r="AAB1267" s="14"/>
      <c r="AAC1267" s="14"/>
      <c r="AAD1267" s="14"/>
      <c r="AAE1267" s="14"/>
      <c r="AAF1267" s="14"/>
      <c r="AAG1267" s="14"/>
      <c r="AAH1267" s="14"/>
      <c r="AAI1267" s="14"/>
      <c r="AAJ1267" s="14"/>
      <c r="AAK1267" s="14"/>
      <c r="AAL1267" s="14"/>
      <c r="AAM1267" s="14"/>
      <c r="AAN1267" s="14"/>
      <c r="AAO1267" s="14"/>
      <c r="AAP1267" s="14"/>
      <c r="AAQ1267" s="14"/>
      <c r="AAR1267" s="14"/>
      <c r="AAS1267" s="14"/>
      <c r="AAT1267" s="14"/>
      <c r="AAU1267" s="14"/>
      <c r="AAV1267" s="14"/>
      <c r="AAW1267" s="14"/>
      <c r="AAX1267" s="14"/>
      <c r="AAY1267" s="14"/>
      <c r="AAZ1267" s="14"/>
      <c r="ABA1267" s="14"/>
      <c r="ABB1267" s="14"/>
      <c r="ABC1267" s="14"/>
      <c r="ABD1267" s="14"/>
      <c r="ABE1267" s="14"/>
      <c r="ABF1267" s="14"/>
      <c r="ABG1267" s="14"/>
      <c r="ABH1267" s="14"/>
      <c r="ABI1267" s="14"/>
      <c r="ABJ1267" s="14"/>
      <c r="ABK1267" s="14"/>
      <c r="ABL1267" s="14"/>
      <c r="ABM1267" s="14"/>
      <c r="ABN1267" s="14"/>
      <c r="ABO1267" s="14"/>
      <c r="ABP1267" s="14"/>
      <c r="ABQ1267" s="14"/>
      <c r="ABR1267" s="14"/>
      <c r="ABS1267" s="14"/>
      <c r="ABT1267" s="14"/>
      <c r="ABU1267" s="14"/>
      <c r="ABV1267" s="14"/>
      <c r="ABW1267" s="14"/>
      <c r="ABX1267" s="14"/>
      <c r="ABY1267" s="14"/>
      <c r="ABZ1267" s="14"/>
      <c r="ACA1267" s="14"/>
      <c r="ACB1267" s="14"/>
      <c r="ACC1267" s="14"/>
      <c r="ACD1267" s="14"/>
      <c r="ACE1267" s="14"/>
      <c r="ACF1267" s="14"/>
      <c r="ACG1267" s="14"/>
      <c r="ACH1267" s="14"/>
      <c r="ACI1267" s="14"/>
      <c r="ACJ1267" s="14"/>
      <c r="ACK1267" s="14"/>
      <c r="ACL1267" s="14"/>
      <c r="ACM1267" s="14"/>
      <c r="ACN1267" s="14"/>
      <c r="ACO1267" s="14"/>
      <c r="ACP1267" s="14"/>
      <c r="ACQ1267" s="14"/>
      <c r="ACR1267" s="14"/>
      <c r="ACS1267" s="14"/>
      <c r="ACT1267" s="14"/>
      <c r="ACU1267" s="14"/>
      <c r="ACV1267" s="14"/>
      <c r="ACW1267" s="14"/>
      <c r="ACX1267" s="14"/>
      <c r="ACY1267" s="14"/>
      <c r="ACZ1267" s="14"/>
      <c r="ADA1267" s="14"/>
      <c r="ADB1267" s="14"/>
      <c r="ADC1267" s="14"/>
      <c r="ADD1267" s="14"/>
      <c r="ADE1267" s="14"/>
      <c r="ADF1267" s="14"/>
      <c r="ADG1267" s="14"/>
      <c r="ADH1267" s="14"/>
      <c r="ADI1267" s="14"/>
      <c r="ADJ1267" s="14"/>
      <c r="ADK1267" s="14"/>
      <c r="ADL1267" s="14"/>
      <c r="ADM1267" s="14"/>
      <c r="ADN1267" s="14"/>
      <c r="ADO1267" s="14"/>
      <c r="ADP1267" s="14"/>
      <c r="ADQ1267" s="14"/>
      <c r="ADR1267" s="14"/>
      <c r="ADS1267" s="14"/>
      <c r="ADT1267" s="14"/>
      <c r="ADU1267" s="14"/>
      <c r="ADV1267" s="14"/>
      <c r="ADW1267" s="14"/>
      <c r="ADX1267" s="14"/>
      <c r="ADY1267" s="14"/>
      <c r="ADZ1267" s="14"/>
      <c r="AEA1267" s="14"/>
      <c r="AEB1267" s="14"/>
      <c r="AEC1267" s="14"/>
      <c r="AED1267" s="14"/>
      <c r="AEE1267" s="14"/>
      <c r="AEF1267" s="14"/>
      <c r="AEG1267" s="14"/>
      <c r="AEH1267" s="14"/>
      <c r="AEI1267" s="14"/>
      <c r="AEJ1267" s="14"/>
      <c r="AEK1267" s="14"/>
      <c r="AEL1267" s="14"/>
      <c r="AEM1267" s="14"/>
      <c r="AEN1267" s="14"/>
      <c r="AEO1267" s="14"/>
      <c r="AEP1267" s="14"/>
      <c r="AEQ1267" s="14"/>
      <c r="AER1267" s="14"/>
      <c r="AES1267" s="14"/>
      <c r="AET1267" s="14"/>
      <c r="AEU1267" s="14"/>
      <c r="AEV1267" s="14"/>
      <c r="AEW1267" s="14"/>
      <c r="AEX1267" s="14"/>
      <c r="AEY1267" s="14"/>
      <c r="AEZ1267" s="14"/>
      <c r="AFA1267" s="14"/>
      <c r="AFB1267" s="14"/>
      <c r="AFC1267" s="14"/>
      <c r="AFD1267" s="14"/>
      <c r="AFE1267" s="14"/>
      <c r="AFF1267" s="14"/>
      <c r="AFG1267" s="14"/>
      <c r="AFH1267" s="14"/>
      <c r="AFI1267" s="14"/>
      <c r="AFJ1267" s="14"/>
      <c r="AFK1267" s="14"/>
      <c r="AFL1267" s="14"/>
      <c r="AFM1267" s="14"/>
      <c r="AFN1267" s="14"/>
      <c r="AFO1267" s="14"/>
      <c r="AFP1267" s="14"/>
      <c r="AFQ1267" s="14"/>
      <c r="AFR1267" s="14"/>
      <c r="AFS1267" s="14"/>
      <c r="AFT1267" s="14"/>
      <c r="AFU1267" s="14"/>
      <c r="AFV1267" s="14"/>
      <c r="AFW1267" s="14"/>
      <c r="AFX1267" s="14"/>
      <c r="AFY1267" s="14"/>
      <c r="AFZ1267" s="14"/>
      <c r="AGA1267" s="14"/>
      <c r="AGB1267" s="14"/>
      <c r="AGC1267" s="14"/>
      <c r="AGD1267" s="14"/>
      <c r="AGE1267" s="14"/>
      <c r="AGF1267" s="14"/>
      <c r="AGG1267" s="14"/>
      <c r="AGH1267" s="14"/>
      <c r="AGI1267" s="14"/>
      <c r="AGJ1267" s="14"/>
      <c r="AGK1267" s="14"/>
      <c r="AGL1267" s="14"/>
      <c r="AGM1267" s="14"/>
      <c r="AGN1267" s="14"/>
      <c r="AGO1267" s="14"/>
      <c r="AGP1267" s="14"/>
      <c r="AGQ1267" s="14"/>
      <c r="AGR1267" s="14"/>
      <c r="AGS1267" s="14"/>
      <c r="AGT1267" s="14"/>
      <c r="AGU1267" s="14"/>
      <c r="AGV1267" s="14"/>
      <c r="AGW1267" s="14"/>
      <c r="AGX1267" s="14"/>
      <c r="AGY1267" s="14"/>
      <c r="AGZ1267" s="14"/>
      <c r="AHA1267" s="14"/>
      <c r="AHB1267" s="14"/>
      <c r="AHC1267" s="14"/>
      <c r="AHD1267" s="14"/>
      <c r="AHE1267" s="14"/>
      <c r="AHF1267" s="14"/>
      <c r="AHG1267" s="14"/>
      <c r="AHH1267" s="14"/>
      <c r="AHI1267" s="14"/>
      <c r="AHJ1267" s="14"/>
      <c r="AHK1267" s="14"/>
      <c r="AHL1267" s="14"/>
      <c r="AHM1267" s="14"/>
      <c r="AHN1267" s="14"/>
      <c r="AHO1267" s="14"/>
      <c r="AHP1267" s="14"/>
      <c r="AHQ1267" s="14"/>
      <c r="AHR1267" s="14"/>
      <c r="AHS1267" s="14"/>
      <c r="AHT1267" s="14"/>
      <c r="AHU1267" s="14"/>
      <c r="AHV1267" s="14"/>
      <c r="AHW1267" s="14"/>
      <c r="AHX1267" s="14"/>
      <c r="AHY1267" s="14"/>
      <c r="AHZ1267" s="14"/>
      <c r="AIA1267" s="14"/>
      <c r="AIB1267" s="14"/>
      <c r="AIC1267" s="14"/>
      <c r="AID1267" s="14"/>
      <c r="AIE1267" s="14"/>
      <c r="AIF1267" s="14"/>
      <c r="AIG1267" s="14"/>
      <c r="AIH1267" s="14"/>
      <c r="AII1267" s="14"/>
      <c r="AIJ1267" s="14"/>
      <c r="AIK1267" s="14"/>
      <c r="AIL1267" s="14"/>
      <c r="AIM1267" s="14"/>
      <c r="AIN1267" s="14"/>
      <c r="AIO1267" s="14"/>
      <c r="AIP1267" s="14"/>
      <c r="AIQ1267" s="14"/>
      <c r="AIR1267" s="14"/>
      <c r="AIS1267" s="14"/>
      <c r="AIT1267" s="14"/>
      <c r="AIU1267" s="14"/>
      <c r="AIV1267" s="14"/>
      <c r="AIW1267" s="14"/>
      <c r="AIX1267" s="14"/>
      <c r="AIY1267" s="14"/>
      <c r="AIZ1267" s="14"/>
      <c r="AJA1267" s="14"/>
      <c r="AJB1267" s="14"/>
      <c r="AJC1267" s="14"/>
      <c r="AJD1267" s="14"/>
      <c r="AJE1267" s="14"/>
      <c r="AJF1267" s="14"/>
      <c r="AJG1267" s="14"/>
      <c r="AJH1267" s="14"/>
      <c r="AJI1267" s="14"/>
      <c r="AJJ1267" s="14"/>
      <c r="AJK1267" s="14"/>
      <c r="AJL1267" s="14"/>
      <c r="AJM1267" s="14"/>
      <c r="AJN1267" s="14"/>
      <c r="AJO1267" s="14"/>
      <c r="AJP1267" s="14"/>
      <c r="AJQ1267" s="14"/>
      <c r="AJR1267" s="14"/>
      <c r="AJS1267" s="14"/>
      <c r="AJT1267" s="14"/>
      <c r="AJU1267" s="14"/>
      <c r="AJV1267" s="14"/>
      <c r="AJW1267" s="14"/>
      <c r="AJX1267" s="14"/>
      <c r="AJY1267" s="14"/>
      <c r="AJZ1267" s="14"/>
      <c r="AKA1267" s="14"/>
      <c r="AKB1267" s="14"/>
      <c r="AKC1267" s="14"/>
      <c r="AKD1267" s="14"/>
      <c r="AKE1267" s="14"/>
      <c r="AKF1267" s="14"/>
      <c r="AKG1267" s="14"/>
      <c r="AKH1267" s="14"/>
      <c r="AKI1267" s="14"/>
      <c r="AKJ1267" s="14"/>
      <c r="AKK1267" s="14"/>
      <c r="AKL1267" s="14"/>
      <c r="AKM1267" s="14"/>
      <c r="AKN1267" s="14"/>
      <c r="AKO1267" s="14"/>
      <c r="AKP1267" s="14"/>
      <c r="AKQ1267" s="14"/>
      <c r="AKR1267" s="14"/>
      <c r="AKS1267" s="14"/>
      <c r="AKT1267" s="14"/>
      <c r="AKU1267" s="14"/>
      <c r="AKV1267" s="14"/>
      <c r="AKW1267" s="14"/>
      <c r="AKX1267" s="14"/>
      <c r="AKY1267" s="14"/>
      <c r="AKZ1267" s="14"/>
      <c r="ALA1267" s="14"/>
      <c r="ALB1267" s="14"/>
      <c r="ALC1267" s="14"/>
      <c r="ALD1267" s="14"/>
      <c r="ALE1267" s="14"/>
      <c r="ALF1267" s="14"/>
      <c r="ALG1267" s="14"/>
      <c r="ALH1267" s="14"/>
      <c r="ALI1267" s="14"/>
      <c r="ALJ1267" s="14"/>
      <c r="ALK1267" s="14"/>
      <c r="ALL1267" s="14"/>
      <c r="ALM1267" s="14"/>
      <c r="ALN1267" s="14"/>
      <c r="ALO1267" s="14"/>
      <c r="ALP1267" s="14"/>
      <c r="ALQ1267" s="14"/>
      <c r="ALR1267" s="14"/>
      <c r="ALS1267" s="14"/>
      <c r="ALT1267" s="14"/>
      <c r="ALU1267" s="14"/>
      <c r="ALV1267" s="14"/>
      <c r="ALW1267" s="14"/>
      <c r="ALX1267" s="14"/>
      <c r="ALY1267" s="14"/>
      <c r="ALZ1267" s="14"/>
      <c r="AMA1267" s="14"/>
      <c r="AMB1267" s="14"/>
      <c r="AMC1267" s="14"/>
      <c r="AMD1267" s="14"/>
      <c r="AME1267" s="14"/>
      <c r="AMF1267" s="14"/>
      <c r="AMG1267" s="14"/>
      <c r="AMH1267" s="14"/>
      <c r="AMI1267" s="14"/>
      <c r="AMJ1267" s="14"/>
      <c r="AMK1267" s="14"/>
      <c r="AML1267" s="14"/>
      <c r="AMM1267" s="14"/>
      <c r="AMN1267" s="14"/>
      <c r="AMO1267" s="14"/>
      <c r="AMP1267" s="14"/>
      <c r="AMQ1267" s="14"/>
      <c r="AMR1267" s="14"/>
      <c r="AMS1267" s="14"/>
      <c r="AMT1267" s="14"/>
      <c r="AMU1267" s="14"/>
      <c r="AMV1267" s="14"/>
      <c r="AMW1267" s="14"/>
      <c r="AMX1267" s="14"/>
      <c r="AMY1267" s="14"/>
      <c r="AMZ1267" s="14"/>
      <c r="ANA1267" s="14"/>
      <c r="ANB1267" s="14"/>
      <c r="ANC1267" s="14"/>
      <c r="AND1267" s="14"/>
      <c r="ANE1267" s="14"/>
      <c r="ANF1267" s="14"/>
      <c r="ANG1267" s="14"/>
      <c r="ANH1267" s="14"/>
      <c r="ANI1267" s="14"/>
      <c r="ANJ1267" s="14"/>
      <c r="ANK1267" s="14"/>
      <c r="ANL1267" s="14"/>
      <c r="ANM1267" s="14"/>
      <c r="ANN1267" s="14"/>
      <c r="ANO1267" s="14"/>
      <c r="ANP1267" s="14"/>
      <c r="ANQ1267" s="14"/>
      <c r="ANR1267" s="14"/>
      <c r="ANS1267" s="14"/>
      <c r="ANT1267" s="14"/>
      <c r="ANU1267" s="14"/>
      <c r="ANV1267" s="14"/>
      <c r="ANW1267" s="14"/>
      <c r="ANX1267" s="14"/>
      <c r="ANY1267" s="14"/>
      <c r="ANZ1267" s="14"/>
      <c r="AOA1267" s="14"/>
      <c r="AOB1267" s="14"/>
      <c r="AOC1267" s="14"/>
      <c r="AOD1267" s="14"/>
      <c r="AOE1267" s="14"/>
      <c r="AOF1267" s="14"/>
      <c r="AOG1267" s="14"/>
      <c r="AOH1267" s="14"/>
      <c r="AOI1267" s="14"/>
      <c r="AOJ1267" s="14"/>
      <c r="AOK1267" s="14"/>
      <c r="AOL1267" s="14"/>
      <c r="AOM1267" s="14"/>
      <c r="AON1267" s="14"/>
      <c r="AOO1267" s="14"/>
      <c r="AOP1267" s="14"/>
      <c r="AOQ1267" s="14"/>
      <c r="AOR1267" s="14"/>
      <c r="AOS1267" s="14"/>
      <c r="AOT1267" s="14"/>
      <c r="AOU1267" s="14"/>
      <c r="AOV1267" s="14"/>
      <c r="AOW1267" s="14"/>
      <c r="AOX1267" s="14"/>
      <c r="AOY1267" s="14"/>
      <c r="AOZ1267" s="14"/>
      <c r="APA1267" s="14"/>
      <c r="APB1267" s="14"/>
      <c r="APC1267" s="14"/>
      <c r="APD1267" s="14"/>
      <c r="APE1267" s="14"/>
      <c r="APF1267" s="14"/>
      <c r="APG1267" s="14"/>
      <c r="APH1267" s="14"/>
      <c r="API1267" s="14"/>
      <c r="APJ1267" s="14"/>
      <c r="APK1267" s="14"/>
      <c r="APL1267" s="14"/>
      <c r="APM1267" s="14"/>
      <c r="APN1267" s="14"/>
      <c r="APO1267" s="14"/>
      <c r="APP1267" s="14"/>
      <c r="APQ1267" s="14"/>
      <c r="APR1267" s="14"/>
      <c r="APS1267" s="14"/>
      <c r="APT1267" s="14"/>
      <c r="APU1267" s="14"/>
      <c r="APV1267" s="14"/>
      <c r="APW1267" s="14"/>
      <c r="APX1267" s="14"/>
      <c r="APY1267" s="14"/>
      <c r="APZ1267" s="14"/>
      <c r="AQA1267" s="14"/>
      <c r="AQB1267" s="14"/>
      <c r="AQC1267" s="14"/>
      <c r="AQD1267" s="14"/>
      <c r="AQE1267" s="14"/>
      <c r="AQF1267" s="14"/>
      <c r="AQG1267" s="14"/>
      <c r="AQH1267" s="14"/>
      <c r="AQI1267" s="14"/>
      <c r="AQJ1267" s="14"/>
      <c r="AQK1267" s="14"/>
      <c r="AQL1267" s="14"/>
      <c r="AQM1267" s="14"/>
      <c r="AQN1267" s="14"/>
      <c r="AQO1267" s="14"/>
      <c r="AQP1267" s="14"/>
      <c r="AQQ1267" s="14"/>
      <c r="AQR1267" s="14"/>
      <c r="AQS1267" s="14"/>
      <c r="AQT1267" s="14"/>
      <c r="AQU1267" s="14"/>
      <c r="AQV1267" s="14"/>
      <c r="AQW1267" s="14"/>
      <c r="AQX1267" s="14"/>
      <c r="AQY1267" s="14"/>
      <c r="AQZ1267" s="14"/>
      <c r="ARA1267" s="14"/>
      <c r="ARB1267" s="14"/>
      <c r="ARC1267" s="14"/>
      <c r="ARD1267" s="14"/>
      <c r="ARE1267" s="14"/>
      <c r="ARF1267" s="14"/>
      <c r="ARG1267" s="14"/>
      <c r="ARH1267" s="14"/>
      <c r="ARI1267" s="14"/>
      <c r="ARJ1267" s="14"/>
      <c r="ARK1267" s="14"/>
      <c r="ARL1267" s="14"/>
      <c r="ARM1267" s="14"/>
      <c r="ARN1267" s="14"/>
      <c r="ARO1267" s="14"/>
      <c r="ARP1267" s="14"/>
      <c r="ARQ1267" s="14"/>
      <c r="ARR1267" s="14"/>
      <c r="ARS1267" s="14"/>
      <c r="ART1267" s="14"/>
      <c r="ARU1267" s="14"/>
      <c r="ARV1267" s="14"/>
      <c r="ARW1267" s="14"/>
      <c r="ARX1267" s="14"/>
      <c r="ARY1267" s="14"/>
      <c r="ARZ1267" s="14"/>
      <c r="ASA1267" s="14"/>
      <c r="ASB1267" s="14"/>
      <c r="ASC1267" s="14"/>
      <c r="ASD1267" s="14"/>
      <c r="ASE1267" s="14"/>
      <c r="ASF1267" s="14"/>
      <c r="ASG1267" s="14"/>
      <c r="ASH1267" s="14"/>
      <c r="ASI1267" s="14"/>
      <c r="ASJ1267" s="14"/>
      <c r="ASK1267" s="14"/>
      <c r="ASL1267" s="14"/>
      <c r="ASM1267" s="14"/>
      <c r="ASN1267" s="14"/>
      <c r="ASO1267" s="14"/>
      <c r="ASP1267" s="14"/>
      <c r="ASQ1267" s="14"/>
      <c r="ASR1267" s="14"/>
      <c r="ASS1267" s="14"/>
      <c r="AST1267" s="14"/>
      <c r="ASU1267" s="14"/>
      <c r="ASV1267" s="14"/>
      <c r="ASW1267" s="14"/>
      <c r="ASX1267" s="14"/>
      <c r="ASY1267" s="14"/>
      <c r="ASZ1267" s="14"/>
      <c r="ATA1267" s="14"/>
      <c r="ATB1267" s="14"/>
      <c r="ATC1267" s="14"/>
      <c r="ATD1267" s="14"/>
      <c r="ATE1267" s="14"/>
      <c r="ATF1267" s="14"/>
      <c r="ATG1267" s="14"/>
      <c r="ATH1267" s="14"/>
      <c r="ATI1267" s="14"/>
      <c r="ATJ1267" s="14"/>
      <c r="ATK1267" s="14"/>
      <c r="ATL1267" s="14"/>
      <c r="ATM1267" s="14"/>
      <c r="ATN1267" s="14"/>
      <c r="ATO1267" s="14"/>
      <c r="ATP1267" s="14"/>
      <c r="ATQ1267" s="14"/>
      <c r="ATR1267" s="14"/>
      <c r="ATS1267" s="14"/>
      <c r="ATT1267" s="14"/>
      <c r="ATU1267" s="14"/>
      <c r="ATV1267" s="14"/>
      <c r="ATW1267" s="14"/>
      <c r="ATX1267" s="14"/>
      <c r="ATY1267" s="14"/>
      <c r="ATZ1267" s="14"/>
      <c r="AUA1267" s="14"/>
      <c r="AUB1267" s="14"/>
      <c r="AUC1267" s="14"/>
      <c r="AUD1267" s="14"/>
      <c r="AUE1267" s="14"/>
      <c r="AUF1267" s="14"/>
      <c r="AUG1267" s="14"/>
      <c r="AUH1267" s="14"/>
      <c r="AUI1267" s="14"/>
      <c r="AUJ1267" s="14"/>
      <c r="AUK1267" s="14"/>
      <c r="AUL1267" s="14"/>
      <c r="AUM1267" s="14"/>
      <c r="AUN1267" s="14"/>
      <c r="AUO1267" s="14"/>
      <c r="AUP1267" s="14"/>
      <c r="AUQ1267" s="14"/>
      <c r="AUR1267" s="14"/>
      <c r="AUS1267" s="14"/>
      <c r="AUT1267" s="14"/>
      <c r="AUU1267" s="14"/>
      <c r="AUV1267" s="14"/>
      <c r="AUW1267" s="14"/>
      <c r="AUX1267" s="14"/>
      <c r="AUY1267" s="14"/>
      <c r="AUZ1267" s="14"/>
      <c r="AVA1267" s="14"/>
      <c r="AVB1267" s="14"/>
      <c r="AVC1267" s="14"/>
      <c r="AVD1267" s="14"/>
      <c r="AVE1267" s="14"/>
      <c r="AVF1267" s="14"/>
      <c r="AVG1267" s="14"/>
      <c r="AVH1267" s="14"/>
      <c r="AVI1267" s="14"/>
      <c r="AVJ1267" s="14"/>
      <c r="AVK1267" s="14"/>
      <c r="AVL1267" s="14"/>
      <c r="AVM1267" s="14"/>
      <c r="AVN1267" s="14"/>
      <c r="AVO1267" s="14"/>
      <c r="AVP1267" s="14"/>
      <c r="AVQ1267" s="14"/>
      <c r="AVR1267" s="14"/>
      <c r="AVS1267" s="14"/>
      <c r="AVT1267" s="14"/>
      <c r="AVU1267" s="14"/>
      <c r="AVV1267" s="14"/>
      <c r="AVW1267" s="14"/>
      <c r="AVX1267" s="14"/>
      <c r="AVY1267" s="14"/>
      <c r="AVZ1267" s="14"/>
      <c r="AWA1267" s="14"/>
      <c r="AWB1267" s="14"/>
      <c r="AWC1267" s="14"/>
      <c r="AWD1267" s="14"/>
      <c r="AWE1267" s="14"/>
      <c r="AWF1267" s="14"/>
      <c r="AWG1267" s="14"/>
      <c r="AWH1267" s="14"/>
      <c r="AWI1267" s="14"/>
      <c r="AWJ1267" s="14"/>
      <c r="AWK1267" s="14"/>
      <c r="AWL1267" s="14"/>
      <c r="AWM1267" s="14"/>
      <c r="AWN1267" s="14"/>
      <c r="AWO1267" s="14"/>
      <c r="AWP1267" s="14"/>
      <c r="AWQ1267" s="14"/>
      <c r="AWR1267" s="14"/>
      <c r="AWS1267" s="14"/>
      <c r="AWT1267" s="14"/>
      <c r="AWU1267" s="14"/>
      <c r="AWV1267" s="14"/>
      <c r="AWW1267" s="14"/>
      <c r="AWX1267" s="14"/>
      <c r="AWY1267" s="14"/>
      <c r="AWZ1267" s="14"/>
      <c r="AXA1267" s="14"/>
      <c r="AXB1267" s="14"/>
      <c r="AXC1267" s="14"/>
      <c r="AXD1267" s="14"/>
      <c r="AXE1267" s="14"/>
      <c r="AXF1267" s="14"/>
      <c r="AXG1267" s="14"/>
      <c r="AXH1267" s="14"/>
      <c r="AXI1267" s="14"/>
      <c r="AXJ1267" s="14"/>
      <c r="AXK1267" s="14"/>
      <c r="AXL1267" s="14"/>
      <c r="AXM1267" s="14"/>
      <c r="AXN1267" s="14"/>
      <c r="AXO1267" s="14"/>
      <c r="AXP1267" s="14"/>
      <c r="AXQ1267" s="14"/>
      <c r="AXR1267" s="14"/>
      <c r="AXS1267" s="14"/>
      <c r="AXT1267" s="14"/>
      <c r="AXU1267" s="14"/>
      <c r="AXV1267" s="14"/>
      <c r="AXW1267" s="14"/>
      <c r="AXX1267" s="14"/>
      <c r="AXY1267" s="14"/>
      <c r="AXZ1267" s="14"/>
      <c r="AYA1267" s="14"/>
      <c r="AYB1267" s="14"/>
      <c r="AYC1267" s="14"/>
      <c r="AYD1267" s="14"/>
      <c r="AYE1267" s="14"/>
      <c r="AYF1267" s="14"/>
      <c r="AYG1267" s="14"/>
      <c r="AYH1267" s="14"/>
      <c r="AYI1267" s="14"/>
      <c r="AYJ1267" s="14"/>
      <c r="AYK1267" s="14"/>
      <c r="AYL1267" s="14"/>
      <c r="AYM1267" s="14"/>
      <c r="AYN1267" s="14"/>
      <c r="AYO1267" s="14"/>
      <c r="AYP1267" s="14"/>
      <c r="AYQ1267" s="14"/>
      <c r="AYR1267" s="14"/>
      <c r="AYS1267" s="14"/>
      <c r="AYT1267" s="14"/>
      <c r="AYU1267" s="14"/>
      <c r="AYV1267" s="14"/>
      <c r="AYW1267" s="14"/>
      <c r="AYX1267" s="14"/>
      <c r="AYY1267" s="14"/>
      <c r="AYZ1267" s="14"/>
      <c r="AZA1267" s="14"/>
      <c r="AZB1267" s="14"/>
      <c r="AZC1267" s="14"/>
      <c r="AZD1267" s="14"/>
      <c r="AZE1267" s="14"/>
      <c r="AZF1267" s="14"/>
      <c r="AZG1267" s="14"/>
      <c r="AZH1267" s="14"/>
      <c r="AZI1267" s="14"/>
      <c r="AZJ1267" s="14"/>
      <c r="AZK1267" s="14"/>
      <c r="AZL1267" s="14"/>
      <c r="AZM1267" s="14"/>
      <c r="AZN1267" s="14"/>
      <c r="AZO1267" s="14"/>
      <c r="AZP1267" s="14"/>
      <c r="AZQ1267" s="14"/>
      <c r="AZR1267" s="14"/>
      <c r="AZS1267" s="14"/>
      <c r="AZT1267" s="14"/>
      <c r="AZU1267" s="14"/>
      <c r="AZV1267" s="14"/>
      <c r="AZW1267" s="14"/>
      <c r="AZX1267" s="14"/>
      <c r="AZY1267" s="14"/>
      <c r="AZZ1267" s="14"/>
      <c r="BAA1267" s="14"/>
      <c r="BAB1267" s="14"/>
      <c r="BAC1267" s="14"/>
      <c r="BAD1267" s="14"/>
      <c r="BAE1267" s="14"/>
      <c r="BAF1267" s="14"/>
      <c r="BAG1267" s="14"/>
      <c r="BAH1267" s="14"/>
      <c r="BAI1267" s="14"/>
      <c r="BAJ1267" s="14"/>
      <c r="BAK1267" s="14"/>
      <c r="BAL1267" s="14"/>
      <c r="BAM1267" s="14"/>
      <c r="BAN1267" s="14"/>
      <c r="BAO1267" s="14"/>
      <c r="BAP1267" s="14"/>
      <c r="BAQ1267" s="14"/>
      <c r="BAR1267" s="14"/>
      <c r="BAS1267" s="14"/>
      <c r="BAT1267" s="14"/>
      <c r="BAU1267" s="14"/>
      <c r="BAV1267" s="14"/>
      <c r="BAW1267" s="14"/>
      <c r="BAX1267" s="14"/>
      <c r="BAY1267" s="14"/>
      <c r="BAZ1267" s="14"/>
      <c r="BBA1267" s="14"/>
      <c r="BBB1267" s="14"/>
      <c r="BBC1267" s="14"/>
      <c r="BBD1267" s="14"/>
      <c r="BBE1267" s="14"/>
      <c r="BBF1267" s="14"/>
      <c r="BBG1267" s="14"/>
      <c r="BBH1267" s="14"/>
      <c r="BBI1267" s="14"/>
      <c r="BBJ1267" s="14"/>
      <c r="BBK1267" s="14"/>
      <c r="BBL1267" s="14"/>
      <c r="BBM1267" s="14"/>
      <c r="BBN1267" s="14"/>
      <c r="BBO1267" s="14"/>
      <c r="BBP1267" s="14"/>
      <c r="BBQ1267" s="14"/>
      <c r="BBR1267" s="14"/>
      <c r="BBS1267" s="14"/>
      <c r="BBT1267" s="14"/>
      <c r="BBU1267" s="14"/>
      <c r="BBV1267" s="14"/>
      <c r="BBW1267" s="14"/>
      <c r="BBX1267" s="14"/>
      <c r="BBY1267" s="14"/>
      <c r="BBZ1267" s="14"/>
      <c r="BCA1267" s="14"/>
      <c r="BCB1267" s="14"/>
      <c r="BCC1267" s="14"/>
      <c r="BCD1267" s="14"/>
      <c r="BCE1267" s="14"/>
      <c r="BCF1267" s="14"/>
      <c r="BCG1267" s="14"/>
      <c r="BCH1267" s="14"/>
      <c r="BCI1267" s="14"/>
      <c r="BCJ1267" s="14"/>
      <c r="BCK1267" s="14"/>
      <c r="BCL1267" s="14"/>
      <c r="BCM1267" s="14"/>
      <c r="BCN1267" s="14"/>
      <c r="BCO1267" s="14"/>
      <c r="BCP1267" s="14"/>
      <c r="BCQ1267" s="14"/>
      <c r="BCR1267" s="14"/>
      <c r="BCS1267" s="14"/>
      <c r="BCT1267" s="14"/>
      <c r="BCU1267" s="14"/>
      <c r="BCV1267" s="14"/>
      <c r="BCW1267" s="14"/>
      <c r="BCX1267" s="14"/>
      <c r="BCY1267" s="14"/>
      <c r="BCZ1267" s="14"/>
      <c r="BDA1267" s="14"/>
      <c r="BDB1267" s="14"/>
      <c r="BDC1267" s="14"/>
      <c r="BDD1267" s="14"/>
      <c r="BDE1267" s="14"/>
      <c r="BDF1267" s="14"/>
      <c r="BDG1267" s="14"/>
      <c r="BDH1267" s="14"/>
      <c r="BDI1267" s="14"/>
      <c r="BDJ1267" s="14"/>
      <c r="BDK1267" s="14"/>
      <c r="BDL1267" s="14"/>
      <c r="BDM1267" s="14"/>
      <c r="BDN1267" s="14"/>
      <c r="BDO1267" s="14"/>
      <c r="BDP1267" s="14"/>
      <c r="BDQ1267" s="14"/>
      <c r="BDR1267" s="14"/>
      <c r="BDS1267" s="14"/>
      <c r="BDT1267" s="14"/>
      <c r="BDU1267" s="14"/>
      <c r="BDV1267" s="14"/>
      <c r="BDW1267" s="14"/>
      <c r="BDX1267" s="14"/>
      <c r="BDY1267" s="14"/>
      <c r="BDZ1267" s="14"/>
      <c r="BEA1267" s="14"/>
      <c r="BEB1267" s="14"/>
      <c r="BEC1267" s="14"/>
      <c r="BED1267" s="14"/>
      <c r="BEE1267" s="14"/>
      <c r="BEF1267" s="14"/>
      <c r="BEG1267" s="14"/>
      <c r="BEH1267" s="14"/>
      <c r="BEI1267" s="14"/>
      <c r="BEJ1267" s="14"/>
      <c r="BEK1267" s="14"/>
      <c r="BEL1267" s="14"/>
      <c r="BEM1267" s="14"/>
      <c r="BEN1267" s="14"/>
      <c r="BEO1267" s="14"/>
      <c r="BEP1267" s="14"/>
      <c r="BEQ1267" s="14"/>
      <c r="BER1267" s="14"/>
      <c r="BES1267" s="14"/>
      <c r="BET1267" s="14"/>
      <c r="BEU1267" s="14"/>
      <c r="BEV1267" s="14"/>
      <c r="BEW1267" s="14"/>
      <c r="BEX1267" s="14"/>
      <c r="BEY1267" s="14"/>
      <c r="BEZ1267" s="14"/>
      <c r="BFA1267" s="14"/>
      <c r="BFB1267" s="14"/>
      <c r="BFC1267" s="14"/>
      <c r="BFD1267" s="14"/>
      <c r="BFE1267" s="14"/>
      <c r="BFF1267" s="14"/>
      <c r="BFG1267" s="14"/>
      <c r="BFH1267" s="14"/>
      <c r="BFI1267" s="14"/>
      <c r="BFJ1267" s="14"/>
      <c r="BFK1267" s="14"/>
      <c r="BFL1267" s="14"/>
      <c r="BFM1267" s="14"/>
      <c r="BFN1267" s="14"/>
      <c r="BFO1267" s="14"/>
      <c r="BFP1267" s="14"/>
      <c r="BFQ1267" s="14"/>
      <c r="BFR1267" s="14"/>
      <c r="BFS1267" s="14"/>
      <c r="BFT1267" s="14"/>
      <c r="BFU1267" s="14"/>
      <c r="BFV1267" s="14"/>
      <c r="BFW1267" s="14"/>
      <c r="BFX1267" s="14"/>
      <c r="BFY1267" s="14"/>
      <c r="BFZ1267" s="14"/>
      <c r="BGA1267" s="14"/>
      <c r="BGB1267" s="14"/>
      <c r="BGC1267" s="14"/>
      <c r="BGD1267" s="14"/>
      <c r="BGE1267" s="14"/>
      <c r="BGF1267" s="14"/>
      <c r="BGG1267" s="14"/>
      <c r="BGH1267" s="14"/>
      <c r="BGI1267" s="14"/>
      <c r="BGJ1267" s="14"/>
      <c r="BGK1267" s="14"/>
      <c r="BGL1267" s="14"/>
      <c r="BGM1267" s="14"/>
      <c r="BGN1267" s="14"/>
      <c r="BGO1267" s="14"/>
      <c r="BGP1267" s="14"/>
      <c r="BGQ1267" s="14"/>
      <c r="BGR1267" s="14"/>
      <c r="BGS1267" s="14"/>
      <c r="BGT1267" s="14"/>
      <c r="BGU1267" s="14"/>
      <c r="BGV1267" s="14"/>
      <c r="BGW1267" s="14"/>
      <c r="BGX1267" s="14"/>
      <c r="BGY1267" s="14"/>
      <c r="BGZ1267" s="14"/>
      <c r="BHA1267" s="14"/>
      <c r="BHB1267" s="14"/>
      <c r="BHC1267" s="14"/>
      <c r="BHD1267" s="14"/>
      <c r="BHE1267" s="14"/>
      <c r="BHF1267" s="14"/>
      <c r="BHG1267" s="14"/>
      <c r="BHH1267" s="14"/>
      <c r="BHI1267" s="14"/>
      <c r="BHJ1267" s="14"/>
      <c r="BHK1267" s="14"/>
      <c r="BHL1267" s="14"/>
      <c r="BHM1267" s="14"/>
      <c r="BHN1267" s="14"/>
      <c r="BHO1267" s="14"/>
      <c r="BHP1267" s="14"/>
      <c r="BHQ1267" s="14"/>
      <c r="BHR1267" s="14"/>
      <c r="BHS1267" s="14"/>
      <c r="BHT1267" s="14"/>
      <c r="BHU1267" s="14"/>
      <c r="BHV1267" s="14"/>
      <c r="BHW1267" s="14"/>
      <c r="BHX1267" s="14"/>
      <c r="BHY1267" s="14"/>
      <c r="BHZ1267" s="14"/>
      <c r="BIA1267" s="14"/>
      <c r="BIB1267" s="14"/>
      <c r="BIC1267" s="14"/>
      <c r="BID1267" s="14"/>
      <c r="BIE1267" s="14"/>
      <c r="BIF1267" s="14"/>
      <c r="BIG1267" s="14"/>
      <c r="BIH1267" s="14"/>
      <c r="BII1267" s="14"/>
      <c r="BIJ1267" s="14"/>
      <c r="BIK1267" s="14"/>
      <c r="BIL1267" s="14"/>
      <c r="BIM1267" s="14"/>
      <c r="BIN1267" s="14"/>
      <c r="BIO1267" s="14"/>
      <c r="BIP1267" s="14"/>
      <c r="BIQ1267" s="14"/>
      <c r="BIR1267" s="14"/>
      <c r="BIS1267" s="14"/>
      <c r="BIT1267" s="14"/>
      <c r="BIU1267" s="14"/>
      <c r="BIV1267" s="14"/>
      <c r="BIW1267" s="14"/>
      <c r="BIX1267" s="14"/>
      <c r="BIY1267" s="14"/>
      <c r="BIZ1267" s="14"/>
      <c r="BJA1267" s="14"/>
      <c r="BJB1267" s="14"/>
      <c r="BJC1267" s="14"/>
      <c r="BJD1267" s="14"/>
      <c r="BJE1267" s="14"/>
      <c r="BJF1267" s="14"/>
      <c r="BJG1267" s="14"/>
      <c r="BJH1267" s="14"/>
      <c r="BJI1267" s="14"/>
      <c r="BJJ1267" s="14"/>
      <c r="BJK1267" s="14"/>
      <c r="BJL1267" s="14"/>
      <c r="BJM1267" s="14"/>
      <c r="BJN1267" s="14"/>
      <c r="BJO1267" s="14"/>
      <c r="BJP1267" s="14"/>
      <c r="BJQ1267" s="14"/>
      <c r="BJR1267" s="14"/>
      <c r="BJS1267" s="14"/>
      <c r="BJT1267" s="14"/>
      <c r="BJU1267" s="14"/>
      <c r="BJV1267" s="14"/>
      <c r="BJW1267" s="14"/>
      <c r="BJX1267" s="14"/>
      <c r="BJY1267" s="14"/>
      <c r="BJZ1267" s="14"/>
      <c r="BKA1267" s="14"/>
      <c r="BKB1267" s="14"/>
      <c r="BKC1267" s="14"/>
      <c r="BKD1267" s="14"/>
      <c r="BKE1267" s="14"/>
      <c r="BKF1267" s="14"/>
      <c r="BKG1267" s="14"/>
      <c r="BKH1267" s="14"/>
      <c r="BKI1267" s="14"/>
      <c r="BKJ1267" s="14"/>
      <c r="BKK1267" s="14"/>
      <c r="BKL1267" s="14"/>
      <c r="BKM1267" s="14"/>
      <c r="BKN1267" s="14"/>
      <c r="BKO1267" s="14"/>
      <c r="BKP1267" s="14"/>
      <c r="BKQ1267" s="14"/>
      <c r="BKR1267" s="14"/>
      <c r="BKS1267" s="14"/>
      <c r="BKT1267" s="14"/>
      <c r="BKU1267" s="14"/>
      <c r="BKV1267" s="14"/>
      <c r="BKW1267" s="14"/>
      <c r="BKX1267" s="14"/>
      <c r="BKY1267" s="14"/>
      <c r="BKZ1267" s="14"/>
      <c r="BLA1267" s="14"/>
      <c r="BLB1267" s="14"/>
      <c r="BLC1267" s="14"/>
      <c r="BLD1267" s="14"/>
      <c r="BLE1267" s="14"/>
      <c r="BLF1267" s="14"/>
      <c r="BLG1267" s="14"/>
      <c r="BLH1267" s="14"/>
      <c r="BLI1267" s="14"/>
      <c r="BLJ1267" s="14"/>
      <c r="BLK1267" s="14"/>
      <c r="BLL1267" s="14"/>
      <c r="BLM1267" s="14"/>
      <c r="BLN1267" s="14"/>
      <c r="BLO1267" s="14"/>
      <c r="BLP1267" s="14"/>
      <c r="BLQ1267" s="14"/>
      <c r="BLR1267" s="14"/>
      <c r="BLS1267" s="14"/>
      <c r="BLT1267" s="14"/>
      <c r="BLU1267" s="14"/>
      <c r="BLV1267" s="14"/>
      <c r="BLW1267" s="14"/>
      <c r="BLX1267" s="14"/>
      <c r="BLY1267" s="14"/>
      <c r="BLZ1267" s="14"/>
      <c r="BMA1267" s="14"/>
      <c r="BMB1267" s="14"/>
      <c r="BMC1267" s="14"/>
      <c r="BMD1267" s="14"/>
      <c r="BME1267" s="14"/>
      <c r="BMF1267" s="14"/>
      <c r="BMG1267" s="14"/>
      <c r="BMH1267" s="14"/>
      <c r="BMI1267" s="14"/>
      <c r="BMJ1267" s="14"/>
      <c r="BMK1267" s="14"/>
      <c r="BML1267" s="14"/>
      <c r="BMM1267" s="14"/>
      <c r="BMN1267" s="14"/>
      <c r="BMO1267" s="14"/>
      <c r="BMP1267" s="14"/>
      <c r="BMQ1267" s="14"/>
      <c r="BMR1267" s="14"/>
      <c r="BMS1267" s="14"/>
      <c r="BMT1267" s="14"/>
      <c r="BMU1267" s="14"/>
      <c r="BMV1267" s="14"/>
      <c r="BMW1267" s="14"/>
      <c r="BMX1267" s="14"/>
      <c r="BMY1267" s="14"/>
      <c r="BMZ1267" s="14"/>
      <c r="BNA1267" s="14"/>
      <c r="BNB1267" s="14"/>
      <c r="BNC1267" s="14"/>
      <c r="BND1267" s="14"/>
      <c r="BNE1267" s="14"/>
      <c r="BNF1267" s="14"/>
      <c r="BNG1267" s="14"/>
      <c r="BNH1267" s="14"/>
      <c r="BNI1267" s="14"/>
      <c r="BNJ1267" s="14"/>
      <c r="BNK1267" s="14"/>
      <c r="BNL1267" s="14"/>
      <c r="BNM1267" s="14"/>
      <c r="BNN1267" s="14"/>
      <c r="BNO1267" s="14"/>
      <c r="BNP1267" s="14"/>
      <c r="BNQ1267" s="14"/>
      <c r="BNR1267" s="14"/>
      <c r="BNS1267" s="14"/>
      <c r="BNT1267" s="14"/>
      <c r="BNU1267" s="14"/>
      <c r="BNV1267" s="14"/>
      <c r="BNW1267" s="14"/>
      <c r="BNX1267" s="14"/>
      <c r="BNY1267" s="14"/>
      <c r="BNZ1267" s="14"/>
      <c r="BOA1267" s="14"/>
      <c r="BOB1267" s="14"/>
      <c r="BOC1267" s="14"/>
      <c r="BOD1267" s="14"/>
      <c r="BOE1267" s="14"/>
      <c r="BOF1267" s="14"/>
      <c r="BOG1267" s="14"/>
      <c r="BOH1267" s="14"/>
      <c r="BOI1267" s="14"/>
      <c r="BOJ1267" s="14"/>
      <c r="BOK1267" s="14"/>
      <c r="BOL1267" s="14"/>
      <c r="BOM1267" s="14"/>
      <c r="BON1267" s="14"/>
      <c r="BOO1267" s="14"/>
      <c r="BOP1267" s="14"/>
      <c r="BOQ1267" s="14"/>
      <c r="BOR1267" s="14"/>
      <c r="BOS1267" s="14"/>
      <c r="BOT1267" s="14"/>
      <c r="BOU1267" s="14"/>
      <c r="BOV1267" s="14"/>
      <c r="BOW1267" s="14"/>
      <c r="BOX1267" s="14"/>
      <c r="BOY1267" s="14"/>
      <c r="BOZ1267" s="14"/>
      <c r="BPA1267" s="14"/>
      <c r="BPB1267" s="14"/>
      <c r="BPC1267" s="14"/>
      <c r="BPD1267" s="14"/>
      <c r="BPE1267" s="14"/>
      <c r="BPF1267" s="14"/>
      <c r="BPG1267" s="14"/>
      <c r="BPH1267" s="14"/>
      <c r="BPI1267" s="14"/>
      <c r="BPJ1267" s="14"/>
      <c r="BPK1267" s="14"/>
      <c r="BPL1267" s="14"/>
      <c r="BPM1267" s="14"/>
      <c r="BPN1267" s="14"/>
      <c r="BPO1267" s="14"/>
      <c r="BPP1267" s="14"/>
      <c r="BPQ1267" s="14"/>
      <c r="BPR1267" s="14"/>
      <c r="BPS1267" s="14"/>
      <c r="BPT1267" s="14"/>
      <c r="BPU1267" s="14"/>
      <c r="BPV1267" s="14"/>
      <c r="BPW1267" s="14"/>
      <c r="BPX1267" s="14"/>
      <c r="BPY1267" s="14"/>
      <c r="BPZ1267" s="14"/>
      <c r="BQA1267" s="14"/>
      <c r="BQB1267" s="14"/>
      <c r="BQC1267" s="14"/>
      <c r="BQD1267" s="14"/>
      <c r="BQE1267" s="14"/>
      <c r="BQF1267" s="14"/>
      <c r="BQG1267" s="14"/>
      <c r="BQH1267" s="14"/>
      <c r="BQI1267" s="14"/>
      <c r="BQJ1267" s="14"/>
      <c r="BQK1267" s="14"/>
      <c r="BQL1267" s="14"/>
      <c r="BQM1267" s="14"/>
      <c r="BQN1267" s="14"/>
      <c r="BQO1267" s="14"/>
      <c r="BQP1267" s="14"/>
      <c r="BQQ1267" s="14"/>
      <c r="BQR1267" s="14"/>
      <c r="BQS1267" s="14"/>
      <c r="BQT1267" s="14"/>
      <c r="BQU1267" s="14"/>
      <c r="BQV1267" s="14"/>
      <c r="BQW1267" s="14"/>
      <c r="BQX1267" s="14"/>
      <c r="BQY1267" s="14"/>
      <c r="BQZ1267" s="14"/>
      <c r="BRA1267" s="14"/>
      <c r="BRB1267" s="14"/>
      <c r="BRC1267" s="14"/>
      <c r="BRD1267" s="14"/>
      <c r="BRE1267" s="14"/>
      <c r="BRF1267" s="14"/>
      <c r="BRG1267" s="14"/>
      <c r="BRH1267" s="14"/>
      <c r="BRI1267" s="14"/>
      <c r="BRJ1267" s="14"/>
      <c r="BRK1267" s="14"/>
      <c r="BRL1267" s="14"/>
      <c r="BRM1267" s="14"/>
      <c r="BRN1267" s="14"/>
      <c r="BRO1267" s="14"/>
      <c r="BRP1267" s="14"/>
      <c r="BRQ1267" s="14"/>
      <c r="BRR1267" s="14"/>
      <c r="BRS1267" s="14"/>
      <c r="BRT1267" s="14"/>
      <c r="BRU1267" s="14"/>
      <c r="BRV1267" s="14"/>
      <c r="BRW1267" s="14"/>
      <c r="BRX1267" s="14"/>
      <c r="BRY1267" s="14"/>
      <c r="BRZ1267" s="14"/>
      <c r="BSA1267" s="14"/>
      <c r="BSB1267" s="14"/>
      <c r="BSC1267" s="14"/>
      <c r="BSD1267" s="14"/>
      <c r="BSE1267" s="14"/>
      <c r="BSF1267" s="14"/>
      <c r="BSG1267" s="14"/>
      <c r="BSH1267" s="14"/>
      <c r="BSI1267" s="14"/>
      <c r="BSJ1267" s="14"/>
      <c r="BSK1267" s="14"/>
      <c r="BSL1267" s="14"/>
      <c r="BSM1267" s="14"/>
      <c r="BSN1267" s="14"/>
      <c r="BSO1267" s="14"/>
      <c r="BSP1267" s="14"/>
      <c r="BSQ1267" s="14"/>
      <c r="BSR1267" s="14"/>
      <c r="BSS1267" s="14"/>
      <c r="BST1267" s="14"/>
      <c r="BSU1267" s="14"/>
      <c r="BSV1267" s="14"/>
      <c r="BSW1267" s="14"/>
      <c r="BSX1267" s="14"/>
      <c r="BSY1267" s="14"/>
      <c r="BSZ1267" s="14"/>
      <c r="BTA1267" s="14"/>
      <c r="BTB1267" s="14"/>
      <c r="BTC1267" s="14"/>
      <c r="BTD1267" s="14"/>
      <c r="BTE1267" s="14"/>
      <c r="BTF1267" s="14"/>
      <c r="BTG1267" s="14"/>
      <c r="BTH1267" s="14"/>
      <c r="BTI1267" s="14"/>
      <c r="BTJ1267" s="14"/>
      <c r="BTK1267" s="14"/>
      <c r="BTL1267" s="14"/>
      <c r="BTM1267" s="14"/>
      <c r="BTN1267" s="14"/>
      <c r="BTO1267" s="14"/>
      <c r="BTP1267" s="14"/>
      <c r="BTQ1267" s="14"/>
      <c r="BTR1267" s="14"/>
      <c r="BTS1267" s="14"/>
      <c r="BTT1267" s="14"/>
      <c r="BTU1267" s="14"/>
      <c r="BTV1267" s="14"/>
      <c r="BTW1267" s="14"/>
      <c r="BTX1267" s="14"/>
      <c r="BTY1267" s="14"/>
      <c r="BTZ1267" s="14"/>
      <c r="BUA1267" s="14"/>
      <c r="BUB1267" s="14"/>
      <c r="BUC1267" s="14"/>
      <c r="BUD1267" s="14"/>
      <c r="BUE1267" s="14"/>
      <c r="BUF1267" s="14"/>
      <c r="BUG1267" s="14"/>
      <c r="BUH1267" s="14"/>
      <c r="BUI1267" s="14"/>
      <c r="BUJ1267" s="14"/>
      <c r="BUK1267" s="14"/>
      <c r="BUL1267" s="14"/>
      <c r="BUM1267" s="14"/>
      <c r="BUN1267" s="14"/>
      <c r="BUO1267" s="14"/>
      <c r="BUP1267" s="14"/>
      <c r="BUQ1267" s="14"/>
      <c r="BUR1267" s="14"/>
      <c r="BUS1267" s="14"/>
      <c r="BUT1267" s="14"/>
      <c r="BUU1267" s="14"/>
      <c r="BUV1267" s="14"/>
      <c r="BUW1267" s="14"/>
      <c r="BUX1267" s="14"/>
      <c r="BUY1267" s="14"/>
      <c r="BUZ1267" s="14"/>
      <c r="BVA1267" s="14"/>
      <c r="BVB1267" s="14"/>
      <c r="BVC1267" s="14"/>
      <c r="BVD1267" s="14"/>
      <c r="BVE1267" s="14"/>
      <c r="BVF1267" s="14"/>
      <c r="BVG1267" s="14"/>
      <c r="BVH1267" s="14"/>
      <c r="BVI1267" s="14"/>
      <c r="BVJ1267" s="14"/>
      <c r="BVK1267" s="14"/>
      <c r="BVL1267" s="14"/>
      <c r="BVM1267" s="14"/>
      <c r="BVN1267" s="14"/>
      <c r="BVO1267" s="14"/>
      <c r="BVP1267" s="14"/>
      <c r="BVQ1267" s="14"/>
      <c r="BVR1267" s="14"/>
      <c r="BVS1267" s="14"/>
      <c r="BVT1267" s="14"/>
      <c r="BVU1267" s="14"/>
      <c r="BVV1267" s="14"/>
      <c r="BVW1267" s="14"/>
      <c r="BVX1267" s="14"/>
      <c r="BVY1267" s="14"/>
      <c r="BVZ1267" s="14"/>
      <c r="BWA1267" s="14"/>
      <c r="BWB1267" s="14"/>
      <c r="BWC1267" s="14"/>
      <c r="BWD1267" s="14"/>
      <c r="BWE1267" s="14"/>
      <c r="BWF1267" s="14"/>
      <c r="BWG1267" s="14"/>
      <c r="BWH1267" s="14"/>
      <c r="BWI1267" s="14"/>
      <c r="BWJ1267" s="14"/>
      <c r="BWK1267" s="14"/>
      <c r="BWL1267" s="14"/>
      <c r="BWM1267" s="14"/>
      <c r="BWN1267" s="14"/>
      <c r="BWO1267" s="14"/>
      <c r="BWP1267" s="14"/>
      <c r="BWQ1267" s="14"/>
      <c r="BWR1267" s="14"/>
      <c r="BWS1267" s="14"/>
      <c r="BWT1267" s="14"/>
      <c r="BWU1267" s="14"/>
      <c r="BWV1267" s="14"/>
      <c r="BWW1267" s="14"/>
      <c r="BWX1267" s="14"/>
      <c r="BWY1267" s="14"/>
      <c r="BWZ1267" s="14"/>
      <c r="BXA1267" s="14"/>
      <c r="BXB1267" s="14"/>
      <c r="BXC1267" s="14"/>
      <c r="BXD1267" s="14"/>
      <c r="BXE1267" s="14"/>
      <c r="BXF1267" s="14"/>
      <c r="BXG1267" s="14"/>
      <c r="BXH1267" s="14"/>
      <c r="BXI1267" s="14"/>
      <c r="BXJ1267" s="14"/>
      <c r="BXK1267" s="14"/>
      <c r="BXL1267" s="14"/>
      <c r="BXM1267" s="14"/>
      <c r="BXN1267" s="14"/>
      <c r="BXO1267" s="14"/>
      <c r="BXP1267" s="14"/>
      <c r="BXQ1267" s="14"/>
      <c r="BXR1267" s="14"/>
      <c r="BXS1267" s="14"/>
      <c r="BXT1267" s="14"/>
      <c r="BXU1267" s="14"/>
      <c r="BXV1267" s="14"/>
      <c r="BXW1267" s="14"/>
      <c r="BXX1267" s="14"/>
      <c r="BXY1267" s="14"/>
      <c r="BXZ1267" s="14"/>
      <c r="BYA1267" s="14"/>
      <c r="BYB1267" s="14"/>
      <c r="BYC1267" s="14"/>
      <c r="BYD1267" s="14"/>
      <c r="BYE1267" s="14"/>
      <c r="BYF1267" s="14"/>
      <c r="BYG1267" s="14"/>
      <c r="BYH1267" s="14"/>
      <c r="BYI1267" s="14"/>
      <c r="BYJ1267" s="14"/>
      <c r="BYK1267" s="14"/>
      <c r="BYL1267" s="14"/>
      <c r="BYM1267" s="14"/>
      <c r="BYN1267" s="14"/>
      <c r="BYO1267" s="14"/>
      <c r="BYP1267" s="14"/>
      <c r="BYQ1267" s="14"/>
      <c r="BYR1267" s="14"/>
      <c r="BYS1267" s="14"/>
      <c r="BYT1267" s="14"/>
      <c r="BYU1267" s="14"/>
      <c r="BYV1267" s="14"/>
      <c r="BYW1267" s="14"/>
      <c r="BYX1267" s="14"/>
      <c r="BYY1267" s="14"/>
      <c r="BYZ1267" s="14"/>
      <c r="BZA1267" s="14"/>
      <c r="BZB1267" s="14"/>
      <c r="BZC1267" s="14"/>
      <c r="BZD1267" s="14"/>
      <c r="BZE1267" s="14"/>
      <c r="BZF1267" s="14"/>
      <c r="BZG1267" s="14"/>
      <c r="BZH1267" s="14"/>
      <c r="BZI1267" s="14"/>
      <c r="BZJ1267" s="14"/>
      <c r="BZK1267" s="14"/>
      <c r="BZL1267" s="14"/>
      <c r="BZM1267" s="14"/>
      <c r="BZN1267" s="14"/>
      <c r="BZO1267" s="14"/>
      <c r="BZP1267" s="14"/>
      <c r="BZQ1267" s="14"/>
      <c r="BZR1267" s="14"/>
      <c r="BZS1267" s="14"/>
      <c r="BZT1267" s="14"/>
      <c r="BZU1267" s="14"/>
      <c r="BZV1267" s="14"/>
      <c r="BZW1267" s="14"/>
      <c r="BZX1267" s="14"/>
      <c r="BZY1267" s="14"/>
      <c r="BZZ1267" s="14"/>
      <c r="CAA1267" s="14"/>
      <c r="CAB1267" s="14"/>
      <c r="CAC1267" s="14"/>
      <c r="CAD1267" s="14"/>
      <c r="CAE1267" s="14"/>
      <c r="CAF1267" s="14"/>
      <c r="CAG1267" s="14"/>
      <c r="CAH1267" s="14"/>
      <c r="CAI1267" s="14"/>
      <c r="CAJ1267" s="14"/>
      <c r="CAK1267" s="14"/>
      <c r="CAL1267" s="14"/>
      <c r="CAM1267" s="14"/>
      <c r="CAN1267" s="14"/>
      <c r="CAO1267" s="14"/>
      <c r="CAP1267" s="14"/>
      <c r="CAQ1267" s="14"/>
      <c r="CAR1267" s="14"/>
      <c r="CAS1267" s="14"/>
      <c r="CAT1267" s="14"/>
      <c r="CAU1267" s="14"/>
      <c r="CAV1267" s="14"/>
      <c r="CAW1267" s="14"/>
      <c r="CAX1267" s="14"/>
      <c r="CAY1267" s="14"/>
      <c r="CAZ1267" s="14"/>
      <c r="CBA1267" s="14"/>
      <c r="CBB1267" s="14"/>
      <c r="CBC1267" s="14"/>
      <c r="CBD1267" s="14"/>
      <c r="CBE1267" s="14"/>
      <c r="CBF1267" s="14"/>
      <c r="CBG1267" s="14"/>
      <c r="CBH1267" s="14"/>
      <c r="CBI1267" s="14"/>
      <c r="CBJ1267" s="14"/>
      <c r="CBK1267" s="14"/>
      <c r="CBL1267" s="14"/>
      <c r="CBM1267" s="14"/>
      <c r="CBN1267" s="14"/>
      <c r="CBO1267" s="14"/>
      <c r="CBP1267" s="14"/>
      <c r="CBQ1267" s="14"/>
      <c r="CBR1267" s="14"/>
      <c r="CBS1267" s="14"/>
      <c r="CBT1267" s="14"/>
      <c r="CBU1267" s="14"/>
      <c r="CBV1267" s="14"/>
      <c r="CBW1267" s="14"/>
      <c r="CBX1267" s="14"/>
      <c r="CBY1267" s="14"/>
      <c r="CBZ1267" s="14"/>
      <c r="CCA1267" s="14"/>
      <c r="CCB1267" s="14"/>
      <c r="CCC1267" s="14"/>
      <c r="CCD1267" s="14"/>
      <c r="CCE1267" s="14"/>
      <c r="CCF1267" s="14"/>
      <c r="CCG1267" s="14"/>
      <c r="CCH1267" s="14"/>
      <c r="CCI1267" s="14"/>
      <c r="CCJ1267" s="14"/>
      <c r="CCK1267" s="14"/>
      <c r="CCL1267" s="14"/>
      <c r="CCM1267" s="14"/>
      <c r="CCN1267" s="14"/>
      <c r="CCO1267" s="14"/>
      <c r="CCP1267" s="14"/>
      <c r="CCQ1267" s="14"/>
      <c r="CCR1267" s="14"/>
      <c r="CCS1267" s="14"/>
      <c r="CCT1267" s="14"/>
      <c r="CCU1267" s="14"/>
      <c r="CCV1267" s="14"/>
      <c r="CCW1267" s="14"/>
      <c r="CCX1267" s="14"/>
      <c r="CCY1267" s="14"/>
      <c r="CCZ1267" s="14"/>
      <c r="CDA1267" s="14"/>
      <c r="CDB1267" s="14"/>
      <c r="CDC1267" s="14"/>
      <c r="CDD1267" s="14"/>
      <c r="CDE1267" s="14"/>
      <c r="CDF1267" s="14"/>
      <c r="CDG1267" s="14"/>
      <c r="CDH1267" s="14"/>
      <c r="CDI1267" s="14"/>
      <c r="CDJ1267" s="14"/>
      <c r="CDK1267" s="14"/>
      <c r="CDL1267" s="14"/>
      <c r="CDM1267" s="14"/>
      <c r="CDN1267" s="14"/>
      <c r="CDO1267" s="14"/>
      <c r="CDP1267" s="14"/>
      <c r="CDQ1267" s="14"/>
      <c r="CDR1267" s="14"/>
      <c r="CDS1267" s="14"/>
      <c r="CDT1267" s="14"/>
      <c r="CDU1267" s="14"/>
      <c r="CDV1267" s="14"/>
      <c r="CDW1267" s="14"/>
      <c r="CDX1267" s="14"/>
      <c r="CDY1267" s="14"/>
      <c r="CDZ1267" s="14"/>
      <c r="CEA1267" s="14"/>
      <c r="CEB1267" s="14"/>
      <c r="CEC1267" s="14"/>
      <c r="CED1267" s="14"/>
      <c r="CEE1267" s="14"/>
      <c r="CEF1267" s="14"/>
      <c r="CEG1267" s="14"/>
      <c r="CEH1267" s="14"/>
      <c r="CEI1267" s="14"/>
      <c r="CEJ1267" s="14"/>
      <c r="CEK1267" s="14"/>
      <c r="CEL1267" s="14"/>
      <c r="CEM1267" s="14"/>
      <c r="CEN1267" s="14"/>
      <c r="CEO1267" s="14"/>
      <c r="CEP1267" s="14"/>
      <c r="CEQ1267" s="14"/>
      <c r="CER1267" s="14"/>
      <c r="CES1267" s="14"/>
      <c r="CET1267" s="14"/>
      <c r="CEU1267" s="14"/>
      <c r="CEV1267" s="14"/>
      <c r="CEW1267" s="14"/>
      <c r="CEX1267" s="14"/>
      <c r="CEY1267" s="14"/>
      <c r="CEZ1267" s="14"/>
      <c r="CFA1267" s="14"/>
      <c r="CFB1267" s="14"/>
      <c r="CFC1267" s="14"/>
      <c r="CFD1267" s="14"/>
      <c r="CFE1267" s="14"/>
      <c r="CFF1267" s="14"/>
      <c r="CFG1267" s="14"/>
      <c r="CFH1267" s="14"/>
      <c r="CFI1267" s="14"/>
      <c r="CFJ1267" s="14"/>
      <c r="CFK1267" s="14"/>
      <c r="CFL1267" s="14"/>
      <c r="CFM1267" s="14"/>
      <c r="CFN1267" s="14"/>
      <c r="CFO1267" s="14"/>
      <c r="CFP1267" s="14"/>
      <c r="CFQ1267" s="14"/>
      <c r="CFR1267" s="14"/>
      <c r="CFS1267" s="14"/>
      <c r="CFT1267" s="14"/>
      <c r="CFU1267" s="14"/>
      <c r="CFV1267" s="14"/>
      <c r="CFW1267" s="14"/>
      <c r="CFX1267" s="14"/>
      <c r="CFY1267" s="14"/>
      <c r="CFZ1267" s="14"/>
      <c r="CGA1267" s="14"/>
      <c r="CGB1267" s="14"/>
      <c r="CGC1267" s="14"/>
      <c r="CGD1267" s="14"/>
      <c r="CGE1267" s="14"/>
      <c r="CGF1267" s="14"/>
      <c r="CGG1267" s="14"/>
      <c r="CGH1267" s="14"/>
      <c r="CGI1267" s="14"/>
      <c r="CGJ1267" s="14"/>
      <c r="CGK1267" s="14"/>
      <c r="CGL1267" s="14"/>
      <c r="CGM1267" s="14"/>
      <c r="CGN1267" s="14"/>
      <c r="CGO1267" s="14"/>
      <c r="CGP1267" s="14"/>
      <c r="CGQ1267" s="14"/>
      <c r="CGR1267" s="14"/>
      <c r="CGS1267" s="14"/>
      <c r="CGT1267" s="14"/>
      <c r="CGU1267" s="14"/>
      <c r="CGV1267" s="14"/>
      <c r="CGW1267" s="14"/>
      <c r="CGX1267" s="14"/>
      <c r="CGY1267" s="14"/>
      <c r="CGZ1267" s="14"/>
      <c r="CHA1267" s="14"/>
      <c r="CHB1267" s="14"/>
      <c r="CHC1267" s="14"/>
      <c r="CHD1267" s="14"/>
      <c r="CHE1267" s="14"/>
      <c r="CHF1267" s="14"/>
      <c r="CHG1267" s="14"/>
      <c r="CHH1267" s="14"/>
      <c r="CHI1267" s="14"/>
      <c r="CHJ1267" s="14"/>
      <c r="CHK1267" s="14"/>
      <c r="CHL1267" s="14"/>
      <c r="CHM1267" s="14"/>
      <c r="CHN1267" s="14"/>
      <c r="CHO1267" s="14"/>
      <c r="CHP1267" s="14"/>
      <c r="CHQ1267" s="14"/>
      <c r="CHR1267" s="14"/>
      <c r="CHS1267" s="14"/>
      <c r="CHT1267" s="14"/>
      <c r="CHU1267" s="14"/>
      <c r="CHV1267" s="14"/>
      <c r="CHW1267" s="14"/>
      <c r="CHX1267" s="14"/>
      <c r="CHY1267" s="14"/>
      <c r="CHZ1267" s="14"/>
      <c r="CIA1267" s="14"/>
      <c r="CIB1267" s="14"/>
      <c r="CIC1267" s="14"/>
      <c r="CID1267" s="14"/>
      <c r="CIE1267" s="14"/>
      <c r="CIF1267" s="14"/>
      <c r="CIG1267" s="14"/>
      <c r="CIH1267" s="14"/>
      <c r="CII1267" s="14"/>
      <c r="CIJ1267" s="14"/>
      <c r="CIK1267" s="14"/>
      <c r="CIL1267" s="14"/>
      <c r="CIM1267" s="14"/>
      <c r="CIN1267" s="14"/>
      <c r="CIO1267" s="14"/>
      <c r="CIP1267" s="14"/>
      <c r="CIQ1267" s="14"/>
      <c r="CIR1267" s="14"/>
      <c r="CIS1267" s="14"/>
      <c r="CIT1267" s="14"/>
      <c r="CIU1267" s="14"/>
      <c r="CIV1267" s="14"/>
      <c r="CIW1267" s="14"/>
      <c r="CIX1267" s="14"/>
      <c r="CIY1267" s="14"/>
      <c r="CIZ1267" s="14"/>
      <c r="CJA1267" s="14"/>
      <c r="CJB1267" s="14"/>
      <c r="CJC1267" s="14"/>
      <c r="CJD1267" s="14"/>
      <c r="CJE1267" s="14"/>
      <c r="CJF1267" s="14"/>
      <c r="CJG1267" s="14"/>
      <c r="CJH1267" s="14"/>
      <c r="CJI1267" s="14"/>
      <c r="CJJ1267" s="14"/>
      <c r="CJK1267" s="14"/>
      <c r="CJL1267" s="14"/>
      <c r="CJM1267" s="14"/>
      <c r="CJN1267" s="14"/>
      <c r="CJO1267" s="14"/>
      <c r="CJP1267" s="14"/>
      <c r="CJQ1267" s="14"/>
      <c r="CJR1267" s="14"/>
      <c r="CJS1267" s="14"/>
      <c r="CJT1267" s="14"/>
      <c r="CJU1267" s="14"/>
      <c r="CJV1267" s="14"/>
      <c r="CJW1267" s="14"/>
      <c r="CJX1267" s="14"/>
      <c r="CJY1267" s="14"/>
      <c r="CJZ1267" s="14"/>
      <c r="CKA1267" s="14"/>
      <c r="CKB1267" s="14"/>
      <c r="CKC1267" s="14"/>
      <c r="CKD1267" s="14"/>
      <c r="CKE1267" s="14"/>
      <c r="CKF1267" s="14"/>
      <c r="CKG1267" s="14"/>
      <c r="CKH1267" s="14"/>
      <c r="CKI1267" s="14"/>
      <c r="CKJ1267" s="14"/>
      <c r="CKK1267" s="14"/>
      <c r="CKL1267" s="14"/>
      <c r="CKM1267" s="14"/>
      <c r="CKN1267" s="14"/>
      <c r="CKO1267" s="14"/>
      <c r="CKP1267" s="14"/>
      <c r="CKQ1267" s="14"/>
      <c r="CKR1267" s="14"/>
      <c r="CKS1267" s="14"/>
      <c r="CKT1267" s="14"/>
      <c r="CKU1267" s="14"/>
      <c r="CKV1267" s="14"/>
      <c r="CKW1267" s="14"/>
      <c r="CKX1267" s="14"/>
      <c r="CKY1267" s="14"/>
      <c r="CKZ1267" s="14"/>
      <c r="CLA1267" s="14"/>
      <c r="CLB1267" s="14"/>
      <c r="CLC1267" s="14"/>
      <c r="CLD1267" s="14"/>
      <c r="CLE1267" s="14"/>
      <c r="CLF1267" s="14"/>
      <c r="CLG1267" s="14"/>
      <c r="CLH1267" s="14"/>
      <c r="CLI1267" s="14"/>
      <c r="CLJ1267" s="14"/>
      <c r="CLK1267" s="14"/>
      <c r="CLL1267" s="14"/>
      <c r="CLM1267" s="14"/>
      <c r="CLN1267" s="14"/>
      <c r="CLO1267" s="14"/>
      <c r="CLP1267" s="14"/>
      <c r="CLQ1267" s="14"/>
      <c r="CLR1267" s="14"/>
      <c r="CLS1267" s="14"/>
      <c r="CLT1267" s="14"/>
      <c r="CLU1267" s="14"/>
      <c r="CLV1267" s="14"/>
      <c r="CLW1267" s="14"/>
      <c r="CLX1267" s="14"/>
      <c r="CLY1267" s="14"/>
      <c r="CLZ1267" s="14"/>
      <c r="CMA1267" s="14"/>
      <c r="CMB1267" s="14"/>
      <c r="CMC1267" s="14"/>
      <c r="CMD1267" s="14"/>
      <c r="CME1267" s="14"/>
      <c r="CMF1267" s="14"/>
      <c r="CMG1267" s="14"/>
      <c r="CMH1267" s="14"/>
      <c r="CMI1267" s="14"/>
      <c r="CMJ1267" s="14"/>
      <c r="CMK1267" s="14"/>
      <c r="CML1267" s="14"/>
      <c r="CMM1267" s="14"/>
      <c r="CMN1267" s="14"/>
      <c r="CMO1267" s="14"/>
      <c r="CMP1267" s="14"/>
      <c r="CMQ1267" s="14"/>
      <c r="CMR1267" s="14"/>
      <c r="CMS1267" s="14"/>
      <c r="CMT1267" s="14"/>
      <c r="CMU1267" s="14"/>
      <c r="CMV1267" s="14"/>
      <c r="CMW1267" s="14"/>
      <c r="CMX1267" s="14"/>
      <c r="CMY1267" s="14"/>
      <c r="CMZ1267" s="14"/>
      <c r="CNA1267" s="14"/>
      <c r="CNB1267" s="14"/>
      <c r="CNC1267" s="14"/>
      <c r="CND1267" s="14"/>
      <c r="CNE1267" s="14"/>
      <c r="CNF1267" s="14"/>
      <c r="CNG1267" s="14"/>
      <c r="CNH1267" s="14"/>
      <c r="CNI1267" s="14"/>
      <c r="CNJ1267" s="14"/>
      <c r="CNK1267" s="14"/>
      <c r="CNL1267" s="14"/>
      <c r="CNM1267" s="14"/>
      <c r="CNN1267" s="14"/>
      <c r="CNO1267" s="14"/>
      <c r="CNP1267" s="14"/>
      <c r="CNQ1267" s="14"/>
      <c r="CNR1267" s="14"/>
      <c r="CNS1267" s="14"/>
      <c r="CNT1267" s="14"/>
      <c r="CNU1267" s="14"/>
      <c r="CNV1267" s="14"/>
      <c r="CNW1267" s="14"/>
      <c r="CNX1267" s="14"/>
      <c r="CNY1267" s="14"/>
      <c r="CNZ1267" s="14"/>
      <c r="COA1267" s="14"/>
      <c r="COB1267" s="14"/>
      <c r="COC1267" s="14"/>
      <c r="COD1267" s="14"/>
      <c r="COE1267" s="14"/>
      <c r="COF1267" s="14"/>
      <c r="COG1267" s="14"/>
      <c r="COH1267" s="14"/>
      <c r="COI1267" s="14"/>
      <c r="COJ1267" s="14"/>
      <c r="COK1267" s="14"/>
      <c r="COL1267" s="14"/>
      <c r="COM1267" s="14"/>
      <c r="CON1267" s="14"/>
      <c r="COO1267" s="14"/>
      <c r="COP1267" s="14"/>
      <c r="COQ1267" s="14"/>
      <c r="COR1267" s="14"/>
      <c r="COS1267" s="14"/>
      <c r="COT1267" s="14"/>
      <c r="COU1267" s="14"/>
      <c r="COV1267" s="14"/>
      <c r="COW1267" s="14"/>
      <c r="COX1267" s="14"/>
      <c r="COY1267" s="14"/>
      <c r="COZ1267" s="14"/>
      <c r="CPA1267" s="14"/>
      <c r="CPB1267" s="14"/>
      <c r="CPC1267" s="14"/>
      <c r="CPD1267" s="14"/>
      <c r="CPE1267" s="14"/>
      <c r="CPF1267" s="14"/>
      <c r="CPG1267" s="14"/>
      <c r="CPH1267" s="14"/>
      <c r="CPI1267" s="14"/>
      <c r="CPJ1267" s="14"/>
      <c r="CPK1267" s="14"/>
      <c r="CPL1267" s="14"/>
      <c r="CPM1267" s="14"/>
      <c r="CPN1267" s="14"/>
      <c r="CPO1267" s="14"/>
      <c r="CPP1267" s="14"/>
      <c r="CPQ1267" s="14"/>
      <c r="CPR1267" s="14"/>
      <c r="CPS1267" s="14"/>
      <c r="CPT1267" s="14"/>
      <c r="CPU1267" s="14"/>
      <c r="CPV1267" s="14"/>
      <c r="CPW1267" s="14"/>
      <c r="CPX1267" s="14"/>
      <c r="CPY1267" s="14"/>
      <c r="CPZ1267" s="14"/>
      <c r="CQA1267" s="14"/>
      <c r="CQB1267" s="14"/>
      <c r="CQC1267" s="14"/>
      <c r="CQD1267" s="14"/>
      <c r="CQE1267" s="14"/>
      <c r="CQF1267" s="14"/>
      <c r="CQG1267" s="14"/>
      <c r="CQH1267" s="14"/>
      <c r="CQI1267" s="14"/>
      <c r="CQJ1267" s="14"/>
      <c r="CQK1267" s="14"/>
      <c r="CQL1267" s="14"/>
      <c r="CQM1267" s="14"/>
      <c r="CQN1267" s="14"/>
      <c r="CQO1267" s="14"/>
      <c r="CQP1267" s="14"/>
      <c r="CQQ1267" s="14"/>
      <c r="CQR1267" s="14"/>
      <c r="CQS1267" s="14"/>
      <c r="CQT1267" s="14"/>
      <c r="CQU1267" s="14"/>
      <c r="CQV1267" s="14"/>
      <c r="CQW1267" s="14"/>
      <c r="CQX1267" s="14"/>
      <c r="CQY1267" s="14"/>
      <c r="CQZ1267" s="14"/>
      <c r="CRA1267" s="14"/>
      <c r="CRB1267" s="14"/>
      <c r="CRC1267" s="14"/>
      <c r="CRD1267" s="14"/>
      <c r="CRE1267" s="14"/>
      <c r="CRF1267" s="14"/>
      <c r="CRG1267" s="14"/>
      <c r="CRH1267" s="14"/>
      <c r="CRI1267" s="14"/>
      <c r="CRJ1267" s="14"/>
      <c r="CRK1267" s="14"/>
      <c r="CRL1267" s="14"/>
      <c r="CRM1267" s="14"/>
      <c r="CRN1267" s="14"/>
      <c r="CRO1267" s="14"/>
      <c r="CRP1267" s="14"/>
      <c r="CRQ1267" s="14"/>
      <c r="CRR1267" s="14"/>
      <c r="CRS1267" s="14"/>
      <c r="CRT1267" s="14"/>
      <c r="CRU1267" s="14"/>
      <c r="CRV1267" s="14"/>
      <c r="CRW1267" s="14"/>
      <c r="CRX1267" s="14"/>
      <c r="CRY1267" s="14"/>
      <c r="CRZ1267" s="14"/>
      <c r="CSA1267" s="14"/>
      <c r="CSB1267" s="14"/>
      <c r="CSC1267" s="14"/>
      <c r="CSD1267" s="14"/>
      <c r="CSE1267" s="14"/>
      <c r="CSF1267" s="14"/>
      <c r="CSG1267" s="14"/>
      <c r="CSH1267" s="14"/>
      <c r="CSI1267" s="14"/>
      <c r="CSJ1267" s="14"/>
      <c r="CSK1267" s="14"/>
      <c r="CSL1267" s="14"/>
      <c r="CSM1267" s="14"/>
      <c r="CSN1267" s="14"/>
      <c r="CSO1267" s="14"/>
      <c r="CSP1267" s="14"/>
      <c r="CSQ1267" s="14"/>
      <c r="CSR1267" s="14"/>
      <c r="CSS1267" s="14"/>
      <c r="CST1267" s="14"/>
      <c r="CSU1267" s="14"/>
      <c r="CSV1267" s="14"/>
      <c r="CSW1267" s="14"/>
      <c r="CSX1267" s="14"/>
      <c r="CSY1267" s="14"/>
      <c r="CSZ1267" s="14"/>
      <c r="CTA1267" s="14"/>
      <c r="CTB1267" s="14"/>
      <c r="CTC1267" s="14"/>
      <c r="CTD1267" s="14"/>
      <c r="CTE1267" s="14"/>
      <c r="CTF1267" s="14"/>
      <c r="CTG1267" s="14"/>
      <c r="CTH1267" s="14"/>
      <c r="CTI1267" s="14"/>
      <c r="CTJ1267" s="14"/>
      <c r="CTK1267" s="14"/>
      <c r="CTL1267" s="14"/>
      <c r="CTM1267" s="14"/>
      <c r="CTN1267" s="14"/>
      <c r="CTO1267" s="14"/>
      <c r="CTP1267" s="14"/>
      <c r="CTQ1267" s="14"/>
      <c r="CTR1267" s="14"/>
      <c r="CTS1267" s="14"/>
      <c r="CTT1267" s="14"/>
      <c r="CTU1267" s="14"/>
      <c r="CTV1267" s="14"/>
      <c r="CTW1267" s="14"/>
      <c r="CTX1267" s="14"/>
      <c r="CTY1267" s="14"/>
      <c r="CTZ1267" s="14"/>
      <c r="CUA1267" s="14"/>
      <c r="CUB1267" s="14"/>
      <c r="CUC1267" s="14"/>
      <c r="CUD1267" s="14"/>
      <c r="CUE1267" s="14"/>
      <c r="CUF1267" s="14"/>
      <c r="CUG1267" s="14"/>
      <c r="CUH1267" s="14"/>
      <c r="CUI1267" s="14"/>
      <c r="CUJ1267" s="14"/>
      <c r="CUK1267" s="14"/>
      <c r="CUL1267" s="14"/>
      <c r="CUM1267" s="14"/>
      <c r="CUN1267" s="14"/>
      <c r="CUO1267" s="14"/>
      <c r="CUP1267" s="14"/>
      <c r="CUQ1267" s="14"/>
      <c r="CUR1267" s="14"/>
      <c r="CUS1267" s="14"/>
      <c r="CUT1267" s="14"/>
      <c r="CUU1267" s="14"/>
      <c r="CUV1267" s="14"/>
      <c r="CUW1267" s="14"/>
      <c r="CUX1267" s="14"/>
      <c r="CUY1267" s="14"/>
      <c r="CUZ1267" s="14"/>
      <c r="CVA1267" s="14"/>
      <c r="CVB1267" s="14"/>
      <c r="CVC1267" s="14"/>
      <c r="CVD1267" s="14"/>
      <c r="CVE1267" s="14"/>
      <c r="CVF1267" s="14"/>
      <c r="CVG1267" s="14"/>
      <c r="CVH1267" s="14"/>
      <c r="CVI1267" s="14"/>
      <c r="CVJ1267" s="14"/>
      <c r="CVK1267" s="14"/>
      <c r="CVL1267" s="14"/>
      <c r="CVM1267" s="14"/>
      <c r="CVN1267" s="14"/>
      <c r="CVO1267" s="14"/>
      <c r="CVP1267" s="14"/>
      <c r="CVQ1267" s="14"/>
      <c r="CVR1267" s="14"/>
      <c r="CVS1267" s="14"/>
      <c r="CVT1267" s="14"/>
      <c r="CVU1267" s="14"/>
      <c r="CVV1267" s="14"/>
      <c r="CVW1267" s="14"/>
      <c r="CVX1267" s="14"/>
      <c r="CVY1267" s="14"/>
      <c r="CVZ1267" s="14"/>
      <c r="CWA1267" s="14"/>
      <c r="CWB1267" s="14"/>
      <c r="CWC1267" s="14"/>
      <c r="CWD1267" s="14"/>
      <c r="CWE1267" s="14"/>
      <c r="CWF1267" s="14"/>
      <c r="CWG1267" s="14"/>
      <c r="CWH1267" s="14"/>
      <c r="CWI1267" s="14"/>
      <c r="CWJ1267" s="14"/>
      <c r="CWK1267" s="14"/>
      <c r="CWL1267" s="14"/>
      <c r="CWM1267" s="14"/>
      <c r="CWN1267" s="14"/>
      <c r="CWO1267" s="14"/>
      <c r="CWP1267" s="14"/>
      <c r="CWQ1267" s="14"/>
      <c r="CWR1267" s="14"/>
      <c r="CWS1267" s="14"/>
      <c r="CWT1267" s="14"/>
      <c r="CWU1267" s="14"/>
      <c r="CWV1267" s="14"/>
      <c r="CWW1267" s="14"/>
      <c r="CWX1267" s="14"/>
      <c r="CWY1267" s="14"/>
      <c r="CWZ1267" s="14"/>
      <c r="CXA1267" s="14"/>
      <c r="CXB1267" s="14"/>
      <c r="CXC1267" s="14"/>
      <c r="CXD1267" s="14"/>
      <c r="CXE1267" s="14"/>
      <c r="CXF1267" s="14"/>
      <c r="CXG1267" s="14"/>
      <c r="CXH1267" s="14"/>
      <c r="CXI1267" s="14"/>
      <c r="CXJ1267" s="14"/>
      <c r="CXK1267" s="14"/>
      <c r="CXL1267" s="14"/>
      <c r="CXM1267" s="14"/>
      <c r="CXN1267" s="14"/>
      <c r="CXO1267" s="14"/>
      <c r="CXP1267" s="14"/>
      <c r="CXQ1267" s="14"/>
      <c r="CXR1267" s="14"/>
      <c r="CXS1267" s="14"/>
      <c r="CXT1267" s="14"/>
      <c r="CXU1267" s="14"/>
      <c r="CXV1267" s="14"/>
      <c r="CXW1267" s="14"/>
      <c r="CXX1267" s="14"/>
      <c r="CXY1267" s="14"/>
      <c r="CXZ1267" s="14"/>
      <c r="CYA1267" s="14"/>
      <c r="CYB1267" s="14"/>
      <c r="CYC1267" s="14"/>
      <c r="CYD1267" s="14"/>
      <c r="CYE1267" s="14"/>
      <c r="CYF1267" s="14"/>
      <c r="CYG1267" s="14"/>
      <c r="CYH1267" s="14"/>
      <c r="CYI1267" s="14"/>
      <c r="CYJ1267" s="14"/>
      <c r="CYK1267" s="14"/>
      <c r="CYL1267" s="14"/>
      <c r="CYM1267" s="14"/>
      <c r="CYN1267" s="14"/>
      <c r="CYO1267" s="14"/>
      <c r="CYP1267" s="14"/>
      <c r="CYQ1267" s="14"/>
      <c r="CYR1267" s="14"/>
      <c r="CYS1267" s="14"/>
      <c r="CYT1267" s="14"/>
      <c r="CYU1267" s="14"/>
      <c r="CYV1267" s="14"/>
      <c r="CYW1267" s="14"/>
      <c r="CYX1267" s="14"/>
      <c r="CYY1267" s="14"/>
      <c r="CYZ1267" s="14"/>
      <c r="CZA1267" s="14"/>
      <c r="CZB1267" s="14"/>
      <c r="CZC1267" s="14"/>
      <c r="CZD1267" s="14"/>
      <c r="CZE1267" s="14"/>
      <c r="CZF1267" s="14"/>
      <c r="CZG1267" s="14"/>
      <c r="CZH1267" s="14"/>
      <c r="CZI1267" s="14"/>
      <c r="CZJ1267" s="14"/>
      <c r="CZK1267" s="14"/>
      <c r="CZL1267" s="14"/>
      <c r="CZM1267" s="14"/>
      <c r="CZN1267" s="14"/>
      <c r="CZO1267" s="14"/>
      <c r="CZP1267" s="14"/>
      <c r="CZQ1267" s="14"/>
      <c r="CZR1267" s="14"/>
      <c r="CZS1267" s="14"/>
      <c r="CZT1267" s="14"/>
      <c r="CZU1267" s="14"/>
      <c r="CZV1267" s="14"/>
      <c r="CZW1267" s="14"/>
      <c r="CZX1267" s="14"/>
      <c r="CZY1267" s="14"/>
      <c r="CZZ1267" s="14"/>
      <c r="DAA1267" s="14"/>
      <c r="DAB1267" s="14"/>
      <c r="DAC1267" s="14"/>
      <c r="DAD1267" s="14"/>
      <c r="DAE1267" s="14"/>
      <c r="DAF1267" s="14"/>
      <c r="DAG1267" s="14"/>
      <c r="DAH1267" s="14"/>
      <c r="DAI1267" s="14"/>
      <c r="DAJ1267" s="14"/>
      <c r="DAK1267" s="14"/>
      <c r="DAL1267" s="14"/>
      <c r="DAM1267" s="14"/>
      <c r="DAN1267" s="14"/>
      <c r="DAO1267" s="14"/>
      <c r="DAP1267" s="14"/>
      <c r="DAQ1267" s="14"/>
      <c r="DAR1267" s="14"/>
      <c r="DAS1267" s="14"/>
      <c r="DAT1267" s="14"/>
      <c r="DAU1267" s="14"/>
      <c r="DAV1267" s="14"/>
      <c r="DAW1267" s="14"/>
      <c r="DAX1267" s="14"/>
      <c r="DAY1267" s="14"/>
      <c r="DAZ1267" s="14"/>
      <c r="DBA1267" s="14"/>
      <c r="DBB1267" s="14"/>
      <c r="DBC1267" s="14"/>
      <c r="DBD1267" s="14"/>
      <c r="DBE1267" s="14"/>
      <c r="DBF1267" s="14"/>
      <c r="DBG1267" s="14"/>
      <c r="DBH1267" s="14"/>
      <c r="DBI1267" s="14"/>
      <c r="DBJ1267" s="14"/>
      <c r="DBK1267" s="14"/>
      <c r="DBL1267" s="14"/>
      <c r="DBM1267" s="14"/>
      <c r="DBN1267" s="14"/>
      <c r="DBO1267" s="14"/>
      <c r="DBP1267" s="14"/>
      <c r="DBQ1267" s="14"/>
      <c r="DBR1267" s="14"/>
      <c r="DBS1267" s="14"/>
      <c r="DBT1267" s="14"/>
      <c r="DBU1267" s="14"/>
      <c r="DBV1267" s="14"/>
      <c r="DBW1267" s="14"/>
      <c r="DBX1267" s="14"/>
      <c r="DBY1267" s="14"/>
      <c r="DBZ1267" s="14"/>
      <c r="DCA1267" s="14"/>
      <c r="DCB1267" s="14"/>
      <c r="DCC1267" s="14"/>
      <c r="DCD1267" s="14"/>
      <c r="DCE1267" s="14"/>
      <c r="DCF1267" s="14"/>
      <c r="DCG1267" s="14"/>
      <c r="DCH1267" s="14"/>
      <c r="DCI1267" s="14"/>
      <c r="DCJ1267" s="14"/>
      <c r="DCK1267" s="14"/>
      <c r="DCL1267" s="14"/>
      <c r="DCM1267" s="14"/>
      <c r="DCN1267" s="14"/>
      <c r="DCO1267" s="14"/>
      <c r="DCP1267" s="14"/>
      <c r="DCQ1267" s="14"/>
      <c r="DCR1267" s="14"/>
      <c r="DCS1267" s="14"/>
      <c r="DCT1267" s="14"/>
      <c r="DCU1267" s="14"/>
      <c r="DCV1267" s="14"/>
      <c r="DCW1267" s="14"/>
      <c r="DCX1267" s="14"/>
      <c r="DCY1267" s="14"/>
      <c r="DCZ1267" s="14"/>
      <c r="DDA1267" s="14"/>
      <c r="DDB1267" s="14"/>
      <c r="DDC1267" s="14"/>
      <c r="DDD1267" s="14"/>
      <c r="DDE1267" s="14"/>
      <c r="DDF1267" s="14"/>
      <c r="DDG1267" s="14"/>
      <c r="DDH1267" s="14"/>
      <c r="DDI1267" s="14"/>
      <c r="DDJ1267" s="14"/>
      <c r="DDK1267" s="14"/>
      <c r="DDL1267" s="14"/>
      <c r="DDM1267" s="14"/>
      <c r="DDN1267" s="14"/>
      <c r="DDO1267" s="14"/>
      <c r="DDP1267" s="14"/>
      <c r="DDQ1267" s="14"/>
      <c r="DDR1267" s="14"/>
      <c r="DDS1267" s="14"/>
      <c r="DDT1267" s="14"/>
      <c r="DDU1267" s="14"/>
      <c r="DDV1267" s="14"/>
      <c r="DDW1267" s="14"/>
      <c r="DDX1267" s="14"/>
      <c r="DDY1267" s="14"/>
      <c r="DDZ1267" s="14"/>
      <c r="DEA1267" s="14"/>
      <c r="DEB1267" s="14"/>
      <c r="DEC1267" s="14"/>
      <c r="DED1267" s="14"/>
      <c r="DEE1267" s="14"/>
      <c r="DEF1267" s="14"/>
      <c r="DEG1267" s="14"/>
      <c r="DEH1267" s="14"/>
      <c r="DEI1267" s="14"/>
      <c r="DEJ1267" s="14"/>
      <c r="DEK1267" s="14"/>
      <c r="DEL1267" s="14"/>
      <c r="DEM1267" s="14"/>
      <c r="DEN1267" s="14"/>
      <c r="DEO1267" s="14"/>
      <c r="DEP1267" s="14"/>
      <c r="DEQ1267" s="14"/>
      <c r="DER1267" s="14"/>
      <c r="DES1267" s="14"/>
      <c r="DET1267" s="14"/>
      <c r="DEU1267" s="14"/>
      <c r="DEV1267" s="14"/>
      <c r="DEW1267" s="14"/>
      <c r="DEX1267" s="14"/>
      <c r="DEY1267" s="14"/>
      <c r="DEZ1267" s="14"/>
      <c r="DFA1267" s="14"/>
      <c r="DFB1267" s="14"/>
      <c r="DFC1267" s="14"/>
      <c r="DFD1267" s="14"/>
      <c r="DFE1267" s="14"/>
      <c r="DFF1267" s="14"/>
      <c r="DFG1267" s="14"/>
      <c r="DFH1267" s="14"/>
      <c r="DFI1267" s="14"/>
      <c r="DFJ1267" s="14"/>
      <c r="DFK1267" s="14"/>
      <c r="DFL1267" s="14"/>
      <c r="DFM1267" s="14"/>
      <c r="DFN1267" s="14"/>
      <c r="DFO1267" s="14"/>
      <c r="DFP1267" s="14"/>
      <c r="DFQ1267" s="14"/>
      <c r="DFR1267" s="14"/>
      <c r="DFS1267" s="14"/>
      <c r="DFT1267" s="14"/>
      <c r="DFU1267" s="14"/>
      <c r="DFV1267" s="14"/>
      <c r="DFW1267" s="14"/>
      <c r="DFX1267" s="14"/>
      <c r="DFY1267" s="14"/>
      <c r="DFZ1267" s="14"/>
      <c r="DGA1267" s="14"/>
      <c r="DGB1267" s="14"/>
      <c r="DGC1267" s="14"/>
      <c r="DGD1267" s="14"/>
      <c r="DGE1267" s="14"/>
      <c r="DGF1267" s="14"/>
      <c r="DGG1267" s="14"/>
      <c r="DGH1267" s="14"/>
      <c r="DGI1267" s="14"/>
      <c r="DGJ1267" s="14"/>
      <c r="DGK1267" s="14"/>
      <c r="DGL1267" s="14"/>
      <c r="DGM1267" s="14"/>
      <c r="DGN1267" s="14"/>
      <c r="DGO1267" s="14"/>
      <c r="DGP1267" s="14"/>
      <c r="DGQ1267" s="14"/>
      <c r="DGR1267" s="14"/>
      <c r="DGS1267" s="14"/>
      <c r="DGT1267" s="14"/>
      <c r="DGU1267" s="14"/>
      <c r="DGV1267" s="14"/>
      <c r="DGW1267" s="14"/>
      <c r="DGX1267" s="14"/>
      <c r="DGY1267" s="14"/>
      <c r="DGZ1267" s="14"/>
      <c r="DHA1267" s="14"/>
      <c r="DHB1267" s="14"/>
      <c r="DHC1267" s="14"/>
      <c r="DHD1267" s="14"/>
      <c r="DHE1267" s="14"/>
      <c r="DHF1267" s="14"/>
      <c r="DHG1267" s="14"/>
      <c r="DHH1267" s="14"/>
      <c r="DHI1267" s="14"/>
      <c r="DHJ1267" s="14"/>
      <c r="DHK1267" s="14"/>
      <c r="DHL1267" s="14"/>
      <c r="DHM1267" s="14"/>
      <c r="DHN1267" s="14"/>
      <c r="DHO1267" s="14"/>
      <c r="DHP1267" s="14"/>
      <c r="DHQ1267" s="14"/>
      <c r="DHR1267" s="14"/>
      <c r="DHS1267" s="14"/>
      <c r="DHT1267" s="14"/>
      <c r="DHU1267" s="14"/>
      <c r="DHV1267" s="14"/>
      <c r="DHW1267" s="14"/>
      <c r="DHX1267" s="14"/>
      <c r="DHY1267" s="14"/>
      <c r="DHZ1267" s="14"/>
      <c r="DIA1267" s="14"/>
      <c r="DIB1267" s="14"/>
      <c r="DIC1267" s="14"/>
      <c r="DID1267" s="14"/>
      <c r="DIE1267" s="14"/>
      <c r="DIF1267" s="14"/>
      <c r="DIG1267" s="14"/>
      <c r="DIH1267" s="14"/>
      <c r="DII1267" s="14"/>
      <c r="DIJ1267" s="14"/>
      <c r="DIK1267" s="14"/>
      <c r="DIL1267" s="14"/>
      <c r="DIM1267" s="14"/>
      <c r="DIN1267" s="14"/>
      <c r="DIO1267" s="14"/>
      <c r="DIP1267" s="14"/>
      <c r="DIQ1267" s="14"/>
      <c r="DIR1267" s="14"/>
      <c r="DIS1267" s="14"/>
      <c r="DIT1267" s="14"/>
      <c r="DIU1267" s="14"/>
      <c r="DIV1267" s="14"/>
      <c r="DIW1267" s="14"/>
      <c r="DIX1267" s="14"/>
      <c r="DIY1267" s="14"/>
      <c r="DIZ1267" s="14"/>
      <c r="DJA1267" s="14"/>
      <c r="DJB1267" s="14"/>
      <c r="DJC1267" s="14"/>
      <c r="DJD1267" s="14"/>
      <c r="DJE1267" s="14"/>
      <c r="DJF1267" s="14"/>
      <c r="DJG1267" s="14"/>
      <c r="DJH1267" s="14"/>
      <c r="DJI1267" s="14"/>
      <c r="DJJ1267" s="14"/>
      <c r="DJK1267" s="14"/>
      <c r="DJL1267" s="14"/>
      <c r="DJM1267" s="14"/>
      <c r="DJN1267" s="14"/>
      <c r="DJO1267" s="14"/>
      <c r="DJP1267" s="14"/>
      <c r="DJQ1267" s="14"/>
      <c r="DJR1267" s="14"/>
      <c r="DJS1267" s="14"/>
      <c r="DJT1267" s="14"/>
      <c r="DJU1267" s="14"/>
      <c r="DJV1267" s="14"/>
      <c r="DJW1267" s="14"/>
      <c r="DJX1267" s="14"/>
      <c r="DJY1267" s="14"/>
      <c r="DJZ1267" s="14"/>
      <c r="DKA1267" s="14"/>
      <c r="DKB1267" s="14"/>
      <c r="DKC1267" s="14"/>
      <c r="DKD1267" s="14"/>
      <c r="DKE1267" s="14"/>
      <c r="DKF1267" s="14"/>
      <c r="DKG1267" s="14"/>
      <c r="DKH1267" s="14"/>
      <c r="DKI1267" s="14"/>
      <c r="DKJ1267" s="14"/>
      <c r="DKK1267" s="14"/>
      <c r="DKL1267" s="14"/>
      <c r="DKM1267" s="14"/>
      <c r="DKN1267" s="14"/>
      <c r="DKO1267" s="14"/>
      <c r="DKP1267" s="14"/>
      <c r="DKQ1267" s="14"/>
      <c r="DKR1267" s="14"/>
      <c r="DKS1267" s="14"/>
      <c r="DKT1267" s="14"/>
      <c r="DKU1267" s="14"/>
      <c r="DKV1267" s="14"/>
      <c r="DKW1267" s="14"/>
      <c r="DKX1267" s="14"/>
      <c r="DKY1267" s="14"/>
      <c r="DKZ1267" s="14"/>
      <c r="DLA1267" s="14"/>
      <c r="DLB1267" s="14"/>
      <c r="DLC1267" s="14"/>
      <c r="DLD1267" s="14"/>
      <c r="DLE1267" s="14"/>
      <c r="DLF1267" s="14"/>
      <c r="DLG1267" s="14"/>
      <c r="DLH1267" s="14"/>
      <c r="DLI1267" s="14"/>
      <c r="DLJ1267" s="14"/>
      <c r="DLK1267" s="14"/>
      <c r="DLL1267" s="14"/>
      <c r="DLM1267" s="14"/>
      <c r="DLN1267" s="14"/>
      <c r="DLO1267" s="14"/>
      <c r="DLP1267" s="14"/>
      <c r="DLQ1267" s="14"/>
      <c r="DLR1267" s="14"/>
      <c r="DLS1267" s="14"/>
      <c r="DLT1267" s="14"/>
      <c r="DLU1267" s="14"/>
      <c r="DLV1267" s="14"/>
      <c r="DLW1267" s="14"/>
      <c r="DLX1267" s="14"/>
      <c r="DLY1267" s="14"/>
      <c r="DLZ1267" s="14"/>
      <c r="DMA1267" s="14"/>
      <c r="DMB1267" s="14"/>
      <c r="DMC1267" s="14"/>
      <c r="DMD1267" s="14"/>
      <c r="DME1267" s="14"/>
      <c r="DMF1267" s="14"/>
      <c r="DMG1267" s="14"/>
      <c r="DMH1267" s="14"/>
      <c r="DMI1267" s="14"/>
      <c r="DMJ1267" s="14"/>
      <c r="DMK1267" s="14"/>
      <c r="DML1267" s="14"/>
      <c r="DMM1267" s="14"/>
      <c r="DMN1267" s="14"/>
      <c r="DMO1267" s="14"/>
      <c r="DMP1267" s="14"/>
      <c r="DMQ1267" s="14"/>
      <c r="DMR1267" s="14"/>
      <c r="DMS1267" s="14"/>
      <c r="DMT1267" s="14"/>
      <c r="DMU1267" s="14"/>
      <c r="DMV1267" s="14"/>
      <c r="DMW1267" s="14"/>
      <c r="DMX1267" s="14"/>
      <c r="DMY1267" s="14"/>
      <c r="DMZ1267" s="14"/>
      <c r="DNA1267" s="14"/>
      <c r="DNB1267" s="14"/>
      <c r="DNC1267" s="14"/>
      <c r="DND1267" s="14"/>
      <c r="DNE1267" s="14"/>
      <c r="DNF1267" s="14"/>
      <c r="DNG1267" s="14"/>
      <c r="DNH1267" s="14"/>
      <c r="DNI1267" s="14"/>
      <c r="DNJ1267" s="14"/>
      <c r="DNK1267" s="14"/>
      <c r="DNL1267" s="14"/>
      <c r="DNM1267" s="14"/>
      <c r="DNN1267" s="14"/>
      <c r="DNO1267" s="14"/>
      <c r="DNP1267" s="14"/>
      <c r="DNQ1267" s="14"/>
      <c r="DNR1267" s="14"/>
      <c r="DNS1267" s="14"/>
      <c r="DNT1267" s="14"/>
      <c r="DNU1267" s="14"/>
      <c r="DNV1267" s="14"/>
      <c r="DNW1267" s="14"/>
      <c r="DNX1267" s="14"/>
      <c r="DNY1267" s="14"/>
      <c r="DNZ1267" s="14"/>
      <c r="DOA1267" s="14"/>
      <c r="DOB1267" s="14"/>
      <c r="DOC1267" s="14"/>
      <c r="DOD1267" s="14"/>
      <c r="DOE1267" s="14"/>
      <c r="DOF1267" s="14"/>
      <c r="DOG1267" s="14"/>
      <c r="DOH1267" s="14"/>
      <c r="DOI1267" s="14"/>
      <c r="DOJ1267" s="14"/>
      <c r="DOK1267" s="14"/>
      <c r="DOL1267" s="14"/>
      <c r="DOM1267" s="14"/>
      <c r="DON1267" s="14"/>
      <c r="DOO1267" s="14"/>
      <c r="DOP1267" s="14"/>
      <c r="DOQ1267" s="14"/>
      <c r="DOR1267" s="14"/>
      <c r="DOS1267" s="14"/>
      <c r="DOT1267" s="14"/>
      <c r="DOU1267" s="14"/>
      <c r="DOV1267" s="14"/>
      <c r="DOW1267" s="14"/>
      <c r="DOX1267" s="14"/>
      <c r="DOY1267" s="14"/>
      <c r="DOZ1267" s="14"/>
      <c r="DPA1267" s="14"/>
      <c r="DPB1267" s="14"/>
      <c r="DPC1267" s="14"/>
      <c r="DPD1267" s="14"/>
      <c r="DPE1267" s="14"/>
      <c r="DPF1267" s="14"/>
      <c r="DPG1267" s="14"/>
      <c r="DPH1267" s="14"/>
      <c r="DPI1267" s="14"/>
      <c r="DPJ1267" s="14"/>
      <c r="DPK1267" s="14"/>
      <c r="DPL1267" s="14"/>
      <c r="DPM1267" s="14"/>
      <c r="DPN1267" s="14"/>
      <c r="DPO1267" s="14"/>
      <c r="DPP1267" s="14"/>
      <c r="DPQ1267" s="14"/>
      <c r="DPR1267" s="14"/>
      <c r="DPS1267" s="14"/>
      <c r="DPT1267" s="14"/>
      <c r="DPU1267" s="14"/>
      <c r="DPV1267" s="14"/>
      <c r="DPW1267" s="14"/>
      <c r="DPX1267" s="14"/>
      <c r="DPY1267" s="14"/>
      <c r="DPZ1267" s="14"/>
      <c r="DQA1267" s="14"/>
      <c r="DQB1267" s="14"/>
      <c r="DQC1267" s="14"/>
      <c r="DQD1267" s="14"/>
      <c r="DQE1267" s="14"/>
      <c r="DQF1267" s="14"/>
      <c r="DQG1267" s="14"/>
      <c r="DQH1267" s="14"/>
      <c r="DQI1267" s="14"/>
      <c r="DQJ1267" s="14"/>
      <c r="DQK1267" s="14"/>
      <c r="DQL1267" s="14"/>
      <c r="DQM1267" s="14"/>
      <c r="DQN1267" s="14"/>
      <c r="DQO1267" s="14"/>
      <c r="DQP1267" s="14"/>
      <c r="DQQ1267" s="14"/>
      <c r="DQR1267" s="14"/>
      <c r="DQS1267" s="14"/>
      <c r="DQT1267" s="14"/>
      <c r="DQU1267" s="14"/>
      <c r="DQV1267" s="14"/>
      <c r="DQW1267" s="14"/>
      <c r="DQX1267" s="14"/>
      <c r="DQY1267" s="14"/>
      <c r="DQZ1267" s="14"/>
      <c r="DRA1267" s="14"/>
      <c r="DRB1267" s="14"/>
      <c r="DRC1267" s="14"/>
      <c r="DRD1267" s="14"/>
      <c r="DRE1267" s="14"/>
      <c r="DRF1267" s="14"/>
      <c r="DRG1267" s="14"/>
      <c r="DRH1267" s="14"/>
      <c r="DRI1267" s="14"/>
      <c r="DRJ1267" s="14"/>
      <c r="DRK1267" s="14"/>
      <c r="DRL1267" s="14"/>
      <c r="DRM1267" s="14"/>
      <c r="DRN1267" s="14"/>
      <c r="DRO1267" s="14"/>
      <c r="DRP1267" s="14"/>
      <c r="DRQ1267" s="14"/>
      <c r="DRR1267" s="14"/>
      <c r="DRS1267" s="14"/>
      <c r="DRT1267" s="14"/>
      <c r="DRU1267" s="14"/>
      <c r="DRV1267" s="14"/>
      <c r="DRW1267" s="14"/>
      <c r="DRX1267" s="14"/>
      <c r="DRY1267" s="14"/>
      <c r="DRZ1267" s="14"/>
      <c r="DSA1267" s="14"/>
      <c r="DSB1267" s="14"/>
      <c r="DSC1267" s="14"/>
      <c r="DSD1267" s="14"/>
      <c r="DSE1267" s="14"/>
      <c r="DSF1267" s="14"/>
      <c r="DSG1267" s="14"/>
      <c r="DSH1267" s="14"/>
      <c r="DSI1267" s="14"/>
      <c r="DSJ1267" s="14"/>
      <c r="DSK1267" s="14"/>
      <c r="DSL1267" s="14"/>
      <c r="DSM1267" s="14"/>
      <c r="DSN1267" s="14"/>
      <c r="DSO1267" s="14"/>
      <c r="DSP1267" s="14"/>
      <c r="DSQ1267" s="14"/>
      <c r="DSR1267" s="14"/>
      <c r="DSS1267" s="14"/>
      <c r="DST1267" s="14"/>
      <c r="DSU1267" s="14"/>
      <c r="DSV1267" s="14"/>
      <c r="DSW1267" s="14"/>
      <c r="DSX1267" s="14"/>
      <c r="DSY1267" s="14"/>
      <c r="DSZ1267" s="14"/>
      <c r="DTA1267" s="14"/>
      <c r="DTB1267" s="14"/>
      <c r="DTC1267" s="14"/>
      <c r="DTD1267" s="14"/>
      <c r="DTE1267" s="14"/>
      <c r="DTF1267" s="14"/>
      <c r="DTG1267" s="14"/>
      <c r="DTH1267" s="14"/>
      <c r="DTI1267" s="14"/>
      <c r="DTJ1267" s="14"/>
      <c r="DTK1267" s="14"/>
      <c r="DTL1267" s="14"/>
      <c r="DTM1267" s="14"/>
      <c r="DTN1267" s="14"/>
      <c r="DTO1267" s="14"/>
      <c r="DTP1267" s="14"/>
      <c r="DTQ1267" s="14"/>
      <c r="DTR1267" s="14"/>
      <c r="DTS1267" s="14"/>
      <c r="DTT1267" s="14"/>
      <c r="DTU1267" s="14"/>
      <c r="DTV1267" s="14"/>
      <c r="DTW1267" s="14"/>
      <c r="DTX1267" s="14"/>
      <c r="DTY1267" s="14"/>
      <c r="DTZ1267" s="14"/>
      <c r="DUA1267" s="14"/>
      <c r="DUB1267" s="14"/>
      <c r="DUC1267" s="14"/>
      <c r="DUD1267" s="14"/>
      <c r="DUE1267" s="14"/>
      <c r="DUF1267" s="14"/>
      <c r="DUG1267" s="14"/>
      <c r="DUH1267" s="14"/>
      <c r="DUI1267" s="14"/>
      <c r="DUJ1267" s="14"/>
      <c r="DUK1267" s="14"/>
      <c r="DUL1267" s="14"/>
      <c r="DUM1267" s="14"/>
      <c r="DUN1267" s="14"/>
      <c r="DUO1267" s="14"/>
      <c r="DUP1267" s="14"/>
      <c r="DUQ1267" s="14"/>
      <c r="DUR1267" s="14"/>
      <c r="DUS1267" s="14"/>
      <c r="DUT1267" s="14"/>
      <c r="DUU1267" s="14"/>
      <c r="DUV1267" s="14"/>
      <c r="DUW1267" s="14"/>
      <c r="DUX1267" s="14"/>
      <c r="DUY1267" s="14"/>
      <c r="DUZ1267" s="14"/>
      <c r="DVA1267" s="14"/>
      <c r="DVB1267" s="14"/>
      <c r="DVC1267" s="14"/>
      <c r="DVD1267" s="14"/>
      <c r="DVE1267" s="14"/>
      <c r="DVF1267" s="14"/>
      <c r="DVG1267" s="14"/>
      <c r="DVH1267" s="14"/>
      <c r="DVI1267" s="14"/>
      <c r="DVJ1267" s="14"/>
      <c r="DVK1267" s="14"/>
      <c r="DVL1267" s="14"/>
      <c r="DVM1267" s="14"/>
      <c r="DVN1267" s="14"/>
      <c r="DVO1267" s="14"/>
      <c r="DVP1267" s="14"/>
      <c r="DVQ1267" s="14"/>
      <c r="DVR1267" s="14"/>
      <c r="DVS1267" s="14"/>
      <c r="DVT1267" s="14"/>
      <c r="DVU1267" s="14"/>
      <c r="DVV1267" s="14"/>
      <c r="DVW1267" s="14"/>
      <c r="DVX1267" s="14"/>
      <c r="DVY1267" s="14"/>
      <c r="DVZ1267" s="14"/>
      <c r="DWA1267" s="14"/>
      <c r="DWB1267" s="14"/>
      <c r="DWC1267" s="14"/>
      <c r="DWD1267" s="14"/>
      <c r="DWE1267" s="14"/>
      <c r="DWF1267" s="14"/>
      <c r="DWG1267" s="14"/>
      <c r="DWH1267" s="14"/>
      <c r="DWI1267" s="14"/>
      <c r="DWJ1267" s="14"/>
      <c r="DWK1267" s="14"/>
      <c r="DWL1267" s="14"/>
      <c r="DWM1267" s="14"/>
      <c r="DWN1267" s="14"/>
      <c r="DWO1267" s="14"/>
      <c r="DWP1267" s="14"/>
      <c r="DWQ1267" s="14"/>
      <c r="DWR1267" s="14"/>
      <c r="DWS1267" s="14"/>
      <c r="DWT1267" s="14"/>
      <c r="DWU1267" s="14"/>
      <c r="DWV1267" s="14"/>
      <c r="DWW1267" s="14"/>
      <c r="DWX1267" s="14"/>
      <c r="DWY1267" s="14"/>
      <c r="DWZ1267" s="14"/>
      <c r="DXA1267" s="14"/>
      <c r="DXB1267" s="14"/>
      <c r="DXC1267" s="14"/>
      <c r="DXD1267" s="14"/>
      <c r="DXE1267" s="14"/>
      <c r="DXF1267" s="14"/>
      <c r="DXG1267" s="14"/>
      <c r="DXH1267" s="14"/>
      <c r="DXI1267" s="14"/>
      <c r="DXJ1267" s="14"/>
      <c r="DXK1267" s="14"/>
      <c r="DXL1267" s="14"/>
      <c r="DXM1267" s="14"/>
      <c r="DXN1267" s="14"/>
      <c r="DXO1267" s="14"/>
      <c r="DXP1267" s="14"/>
      <c r="DXQ1267" s="14"/>
      <c r="DXR1267" s="14"/>
      <c r="DXS1267" s="14"/>
      <c r="DXT1267" s="14"/>
      <c r="DXU1267" s="14"/>
      <c r="DXV1267" s="14"/>
      <c r="DXW1267" s="14"/>
      <c r="DXX1267" s="14"/>
      <c r="DXY1267" s="14"/>
      <c r="DXZ1267" s="14"/>
      <c r="DYA1267" s="14"/>
      <c r="DYB1267" s="14"/>
      <c r="DYC1267" s="14"/>
      <c r="DYD1267" s="14"/>
      <c r="DYE1267" s="14"/>
      <c r="DYF1267" s="14"/>
      <c r="DYG1267" s="14"/>
      <c r="DYH1267" s="14"/>
      <c r="DYI1267" s="14"/>
      <c r="DYJ1267" s="14"/>
      <c r="DYK1267" s="14"/>
      <c r="DYL1267" s="14"/>
      <c r="DYM1267" s="14"/>
      <c r="DYN1267" s="14"/>
      <c r="DYO1267" s="14"/>
      <c r="DYP1267" s="14"/>
      <c r="DYQ1267" s="14"/>
      <c r="DYR1267" s="14"/>
      <c r="DYS1267" s="14"/>
      <c r="DYT1267" s="14"/>
      <c r="DYU1267" s="14"/>
      <c r="DYV1267" s="14"/>
      <c r="DYW1267" s="14"/>
      <c r="DYX1267" s="14"/>
      <c r="DYY1267" s="14"/>
      <c r="DYZ1267" s="14"/>
      <c r="DZA1267" s="14"/>
      <c r="DZB1267" s="14"/>
      <c r="DZC1267" s="14"/>
      <c r="DZD1267" s="14"/>
      <c r="DZE1267" s="14"/>
      <c r="DZF1267" s="14"/>
      <c r="DZG1267" s="14"/>
      <c r="DZH1267" s="14"/>
      <c r="DZI1267" s="14"/>
      <c r="DZJ1267" s="14"/>
      <c r="DZK1267" s="14"/>
      <c r="DZL1267" s="14"/>
      <c r="DZM1267" s="14"/>
      <c r="DZN1267" s="14"/>
      <c r="DZO1267" s="14"/>
      <c r="DZP1267" s="14"/>
      <c r="DZQ1267" s="14"/>
      <c r="DZR1267" s="14"/>
      <c r="DZS1267" s="14"/>
      <c r="DZT1267" s="14"/>
      <c r="DZU1267" s="14"/>
      <c r="DZV1267" s="14"/>
      <c r="DZW1267" s="14"/>
      <c r="DZX1267" s="14"/>
      <c r="DZY1267" s="14"/>
      <c r="DZZ1267" s="14"/>
      <c r="EAA1267" s="14"/>
      <c r="EAB1267" s="14"/>
      <c r="EAC1267" s="14"/>
      <c r="EAD1267" s="14"/>
      <c r="EAE1267" s="14"/>
      <c r="EAF1267" s="14"/>
      <c r="EAG1267" s="14"/>
      <c r="EAH1267" s="14"/>
      <c r="EAI1267" s="14"/>
      <c r="EAJ1267" s="14"/>
      <c r="EAK1267" s="14"/>
      <c r="EAL1267" s="14"/>
      <c r="EAM1267" s="14"/>
      <c r="EAN1267" s="14"/>
      <c r="EAO1267" s="14"/>
      <c r="EAP1267" s="14"/>
      <c r="EAQ1267" s="14"/>
      <c r="EAR1267" s="14"/>
      <c r="EAS1267" s="14"/>
      <c r="EAT1267" s="14"/>
      <c r="EAU1267" s="14"/>
      <c r="EAV1267" s="14"/>
      <c r="EAW1267" s="14"/>
      <c r="EAX1267" s="14"/>
      <c r="EAY1267" s="14"/>
      <c r="EAZ1267" s="14"/>
      <c r="EBA1267" s="14"/>
      <c r="EBB1267" s="14"/>
      <c r="EBC1267" s="14"/>
      <c r="EBD1267" s="14"/>
      <c r="EBE1267" s="14"/>
      <c r="EBF1267" s="14"/>
      <c r="EBG1267" s="14"/>
      <c r="EBH1267" s="14"/>
      <c r="EBI1267" s="14"/>
      <c r="EBJ1267" s="14"/>
      <c r="EBK1267" s="14"/>
      <c r="EBL1267" s="14"/>
      <c r="EBM1267" s="14"/>
      <c r="EBN1267" s="14"/>
      <c r="EBO1267" s="14"/>
      <c r="EBP1267" s="14"/>
      <c r="EBQ1267" s="14"/>
      <c r="EBR1267" s="14"/>
      <c r="EBS1267" s="14"/>
      <c r="EBT1267" s="14"/>
      <c r="EBU1267" s="14"/>
      <c r="EBV1267" s="14"/>
      <c r="EBW1267" s="14"/>
      <c r="EBX1267" s="14"/>
      <c r="EBY1267" s="14"/>
      <c r="EBZ1267" s="14"/>
      <c r="ECA1267" s="14"/>
      <c r="ECB1267" s="14"/>
      <c r="ECC1267" s="14"/>
      <c r="ECD1267" s="14"/>
      <c r="ECE1267" s="14"/>
      <c r="ECF1267" s="14"/>
      <c r="ECG1267" s="14"/>
      <c r="ECH1267" s="14"/>
      <c r="ECI1267" s="14"/>
      <c r="ECJ1267" s="14"/>
      <c r="ECK1267" s="14"/>
      <c r="ECL1267" s="14"/>
      <c r="ECM1267" s="14"/>
      <c r="ECN1267" s="14"/>
      <c r="ECO1267" s="14"/>
      <c r="ECP1267" s="14"/>
      <c r="ECQ1267" s="14"/>
      <c r="ECR1267" s="14"/>
      <c r="ECS1267" s="14"/>
      <c r="ECT1267" s="14"/>
      <c r="ECU1267" s="14"/>
      <c r="ECV1267" s="14"/>
      <c r="ECW1267" s="14"/>
      <c r="ECX1267" s="14"/>
      <c r="ECY1267" s="14"/>
      <c r="ECZ1267" s="14"/>
      <c r="EDA1267" s="14"/>
      <c r="EDB1267" s="14"/>
      <c r="EDC1267" s="14"/>
      <c r="EDD1267" s="14"/>
      <c r="EDE1267" s="14"/>
      <c r="EDF1267" s="14"/>
      <c r="EDG1267" s="14"/>
      <c r="EDH1267" s="14"/>
      <c r="EDI1267" s="14"/>
      <c r="EDJ1267" s="14"/>
      <c r="EDK1267" s="14"/>
      <c r="EDL1267" s="14"/>
      <c r="EDM1267" s="14"/>
      <c r="EDN1267" s="14"/>
      <c r="EDO1267" s="14"/>
      <c r="EDP1267" s="14"/>
      <c r="EDQ1267" s="14"/>
      <c r="EDR1267" s="14"/>
      <c r="EDS1267" s="14"/>
      <c r="EDT1267" s="14"/>
      <c r="EDU1267" s="14"/>
      <c r="EDV1267" s="14"/>
      <c r="EDW1267" s="14"/>
      <c r="EDX1267" s="14"/>
      <c r="EDY1267" s="14"/>
      <c r="EDZ1267" s="14"/>
      <c r="EEA1267" s="14"/>
      <c r="EEB1267" s="14"/>
      <c r="EEC1267" s="14"/>
      <c r="EED1267" s="14"/>
      <c r="EEE1267" s="14"/>
      <c r="EEF1267" s="14"/>
      <c r="EEG1267" s="14"/>
      <c r="EEH1267" s="14"/>
      <c r="EEI1267" s="14"/>
      <c r="EEJ1267" s="14"/>
      <c r="EEK1267" s="14"/>
      <c r="EEL1267" s="14"/>
      <c r="EEM1267" s="14"/>
      <c r="EEN1267" s="14"/>
      <c r="EEO1267" s="14"/>
      <c r="EEP1267" s="14"/>
      <c r="EEQ1267" s="14"/>
      <c r="EER1267" s="14"/>
      <c r="EES1267" s="14"/>
      <c r="EET1267" s="14"/>
      <c r="EEU1267" s="14"/>
      <c r="EEV1267" s="14"/>
      <c r="EEW1267" s="14"/>
      <c r="EEX1267" s="14"/>
      <c r="EEY1267" s="14"/>
      <c r="EEZ1267" s="14"/>
      <c r="EFA1267" s="14"/>
      <c r="EFB1267" s="14"/>
      <c r="EFC1267" s="14"/>
      <c r="EFD1267" s="14"/>
      <c r="EFE1267" s="14"/>
      <c r="EFF1267" s="14"/>
      <c r="EFG1267" s="14"/>
      <c r="EFH1267" s="14"/>
      <c r="EFI1267" s="14"/>
      <c r="EFJ1267" s="14"/>
      <c r="EFK1267" s="14"/>
      <c r="EFL1267" s="14"/>
      <c r="EFM1267" s="14"/>
      <c r="EFN1267" s="14"/>
      <c r="EFO1267" s="14"/>
      <c r="EFP1267" s="14"/>
      <c r="EFQ1267" s="14"/>
      <c r="EFR1267" s="14"/>
      <c r="EFS1267" s="14"/>
      <c r="EFT1267" s="14"/>
      <c r="EFU1267" s="14"/>
      <c r="EFV1267" s="14"/>
      <c r="EFW1267" s="14"/>
      <c r="EFX1267" s="14"/>
      <c r="EFY1267" s="14"/>
      <c r="EFZ1267" s="14"/>
      <c r="EGA1267" s="14"/>
      <c r="EGB1267" s="14"/>
      <c r="EGC1267" s="14"/>
      <c r="EGD1267" s="14"/>
      <c r="EGE1267" s="14"/>
      <c r="EGF1267" s="14"/>
      <c r="EGG1267" s="14"/>
      <c r="EGH1267" s="14"/>
      <c r="EGI1267" s="14"/>
      <c r="EGJ1267" s="14"/>
      <c r="EGK1267" s="14"/>
      <c r="EGL1267" s="14"/>
      <c r="EGM1267" s="14"/>
      <c r="EGN1267" s="14"/>
      <c r="EGO1267" s="14"/>
      <c r="EGP1267" s="14"/>
      <c r="EGQ1267" s="14"/>
      <c r="EGR1267" s="14"/>
      <c r="EGS1267" s="14"/>
      <c r="EGT1267" s="14"/>
      <c r="EGU1267" s="14"/>
      <c r="EGV1267" s="14"/>
      <c r="EGW1267" s="14"/>
      <c r="EGX1267" s="14"/>
      <c r="EGY1267" s="14"/>
      <c r="EGZ1267" s="14"/>
      <c r="EHA1267" s="14"/>
      <c r="EHB1267" s="14"/>
      <c r="EHC1267" s="14"/>
      <c r="EHD1267" s="14"/>
      <c r="EHE1267" s="14"/>
      <c r="EHF1267" s="14"/>
      <c r="EHG1267" s="14"/>
      <c r="EHH1267" s="14"/>
      <c r="EHI1267" s="14"/>
      <c r="EHJ1267" s="14"/>
      <c r="EHK1267" s="14"/>
      <c r="EHL1267" s="14"/>
      <c r="EHM1267" s="14"/>
      <c r="EHN1267" s="14"/>
      <c r="EHO1267" s="14"/>
      <c r="EHP1267" s="14"/>
      <c r="EHQ1267" s="14"/>
      <c r="EHR1267" s="14"/>
      <c r="EHS1267" s="14"/>
      <c r="EHT1267" s="14"/>
      <c r="EHU1267" s="14"/>
      <c r="EHV1267" s="14"/>
      <c r="EHW1267" s="14"/>
      <c r="EHX1267" s="14"/>
      <c r="EHY1267" s="14"/>
      <c r="EHZ1267" s="14"/>
      <c r="EIA1267" s="14"/>
      <c r="EIB1267" s="14"/>
      <c r="EIC1267" s="14"/>
      <c r="EID1267" s="14"/>
      <c r="EIE1267" s="14"/>
      <c r="EIF1267" s="14"/>
      <c r="EIG1267" s="14"/>
      <c r="EIH1267" s="14"/>
      <c r="EII1267" s="14"/>
      <c r="EIJ1267" s="14"/>
      <c r="EIK1267" s="14"/>
      <c r="EIL1267" s="14"/>
      <c r="EIM1267" s="14"/>
      <c r="EIN1267" s="14"/>
      <c r="EIO1267" s="14"/>
      <c r="EIP1267" s="14"/>
      <c r="EIQ1267" s="14"/>
      <c r="EIR1267" s="14"/>
      <c r="EIS1267" s="14"/>
      <c r="EIT1267" s="14"/>
      <c r="EIU1267" s="14"/>
      <c r="EIV1267" s="14"/>
      <c r="EIW1267" s="14"/>
      <c r="EIX1267" s="14"/>
      <c r="EIY1267" s="14"/>
      <c r="EIZ1267" s="14"/>
      <c r="EJA1267" s="14"/>
      <c r="EJB1267" s="14"/>
      <c r="EJC1267" s="14"/>
      <c r="EJD1267" s="14"/>
      <c r="EJE1267" s="14"/>
      <c r="EJF1267" s="14"/>
      <c r="EJG1267" s="14"/>
      <c r="EJH1267" s="14"/>
      <c r="EJI1267" s="14"/>
      <c r="EJJ1267" s="14"/>
      <c r="EJK1267" s="14"/>
      <c r="EJL1267" s="14"/>
      <c r="EJM1267" s="14"/>
      <c r="EJN1267" s="14"/>
      <c r="EJO1267" s="14"/>
      <c r="EJP1267" s="14"/>
      <c r="EJQ1267" s="14"/>
      <c r="EJR1267" s="14"/>
      <c r="EJS1267" s="14"/>
      <c r="EJT1267" s="14"/>
      <c r="EJU1267" s="14"/>
      <c r="EJV1267" s="14"/>
      <c r="EJW1267" s="14"/>
      <c r="EJX1267" s="14"/>
      <c r="EJY1267" s="14"/>
      <c r="EJZ1267" s="14"/>
      <c r="EKA1267" s="14"/>
      <c r="EKB1267" s="14"/>
      <c r="EKC1267" s="14"/>
      <c r="EKD1267" s="14"/>
      <c r="EKE1267" s="14"/>
      <c r="EKF1267" s="14"/>
      <c r="EKG1267" s="14"/>
      <c r="EKH1267" s="14"/>
      <c r="EKI1267" s="14"/>
      <c r="EKJ1267" s="14"/>
      <c r="EKK1267" s="14"/>
      <c r="EKL1267" s="14"/>
      <c r="EKM1267" s="14"/>
      <c r="EKN1267" s="14"/>
      <c r="EKO1267" s="14"/>
      <c r="EKP1267" s="14"/>
      <c r="EKQ1267" s="14"/>
      <c r="EKR1267" s="14"/>
      <c r="EKS1267" s="14"/>
      <c r="EKT1267" s="14"/>
      <c r="EKU1267" s="14"/>
      <c r="EKV1267" s="14"/>
      <c r="EKW1267" s="14"/>
      <c r="EKX1267" s="14"/>
      <c r="EKY1267" s="14"/>
      <c r="EKZ1267" s="14"/>
      <c r="ELA1267" s="14"/>
      <c r="ELB1267" s="14"/>
      <c r="ELC1267" s="14"/>
      <c r="ELD1267" s="14"/>
      <c r="ELE1267" s="14"/>
      <c r="ELF1267" s="14"/>
      <c r="ELG1267" s="14"/>
      <c r="ELH1267" s="14"/>
      <c r="ELI1267" s="14"/>
      <c r="ELJ1267" s="14"/>
      <c r="ELK1267" s="14"/>
      <c r="ELL1267" s="14"/>
      <c r="ELM1267" s="14"/>
      <c r="ELN1267" s="14"/>
      <c r="ELO1267" s="14"/>
      <c r="ELP1267" s="14"/>
      <c r="ELQ1267" s="14"/>
      <c r="ELR1267" s="14"/>
      <c r="ELS1267" s="14"/>
      <c r="ELT1267" s="14"/>
      <c r="ELU1267" s="14"/>
      <c r="ELV1267" s="14"/>
      <c r="ELW1267" s="14"/>
      <c r="ELX1267" s="14"/>
      <c r="ELY1267" s="14"/>
      <c r="ELZ1267" s="14"/>
      <c r="EMA1267" s="14"/>
      <c r="EMB1267" s="14"/>
      <c r="EMC1267" s="14"/>
      <c r="EMD1267" s="14"/>
      <c r="EME1267" s="14"/>
      <c r="EMF1267" s="14"/>
      <c r="EMG1267" s="14"/>
      <c r="EMH1267" s="14"/>
      <c r="EMI1267" s="14"/>
      <c r="EMJ1267" s="14"/>
      <c r="EMK1267" s="14"/>
      <c r="EML1267" s="14"/>
      <c r="EMM1267" s="14"/>
      <c r="EMN1267" s="14"/>
      <c r="EMO1267" s="14"/>
      <c r="EMP1267" s="14"/>
      <c r="EMQ1267" s="14"/>
      <c r="EMR1267" s="14"/>
      <c r="EMS1267" s="14"/>
      <c r="EMT1267" s="14"/>
      <c r="EMU1267" s="14"/>
      <c r="EMV1267" s="14"/>
      <c r="EMW1267" s="14"/>
      <c r="EMX1267" s="14"/>
      <c r="EMY1267" s="14"/>
      <c r="EMZ1267" s="14"/>
      <c r="ENA1267" s="14"/>
      <c r="ENB1267" s="14"/>
      <c r="ENC1267" s="14"/>
      <c r="END1267" s="14"/>
      <c r="ENE1267" s="14"/>
      <c r="ENF1267" s="14"/>
      <c r="ENG1267" s="14"/>
      <c r="ENH1267" s="14"/>
      <c r="ENI1267" s="14"/>
      <c r="ENJ1267" s="14"/>
      <c r="ENK1267" s="14"/>
      <c r="ENL1267" s="14"/>
      <c r="ENM1267" s="14"/>
      <c r="ENN1267" s="14"/>
      <c r="ENO1267" s="14"/>
      <c r="ENP1267" s="14"/>
      <c r="ENQ1267" s="14"/>
      <c r="ENR1267" s="14"/>
      <c r="ENS1267" s="14"/>
      <c r="ENT1267" s="14"/>
      <c r="ENU1267" s="14"/>
      <c r="ENV1267" s="14"/>
      <c r="ENW1267" s="14"/>
      <c r="ENX1267" s="14"/>
      <c r="ENY1267" s="14"/>
      <c r="ENZ1267" s="14"/>
      <c r="EOA1267" s="14"/>
      <c r="EOB1267" s="14"/>
      <c r="EOC1267" s="14"/>
      <c r="EOD1267" s="14"/>
      <c r="EOE1267" s="14"/>
      <c r="EOF1267" s="14"/>
      <c r="EOG1267" s="14"/>
      <c r="EOH1267" s="14"/>
      <c r="EOI1267" s="14"/>
      <c r="EOJ1267" s="14"/>
      <c r="EOK1267" s="14"/>
      <c r="EOL1267" s="14"/>
      <c r="EOM1267" s="14"/>
      <c r="EON1267" s="14"/>
      <c r="EOO1267" s="14"/>
      <c r="EOP1267" s="14"/>
      <c r="EOQ1267" s="14"/>
      <c r="EOR1267" s="14"/>
      <c r="EOS1267" s="14"/>
      <c r="EOT1267" s="14"/>
      <c r="EOU1267" s="14"/>
      <c r="EOV1267" s="14"/>
      <c r="EOW1267" s="14"/>
      <c r="EOX1267" s="14"/>
      <c r="EOY1267" s="14"/>
      <c r="EOZ1267" s="14"/>
      <c r="EPA1267" s="14"/>
      <c r="EPB1267" s="14"/>
      <c r="EPC1267" s="14"/>
      <c r="EPD1267" s="14"/>
      <c r="EPE1267" s="14"/>
      <c r="EPF1267" s="14"/>
      <c r="EPG1267" s="14"/>
      <c r="EPH1267" s="14"/>
      <c r="EPI1267" s="14"/>
      <c r="EPJ1267" s="14"/>
      <c r="EPK1267" s="14"/>
      <c r="EPL1267" s="14"/>
      <c r="EPM1267" s="14"/>
      <c r="EPN1267" s="14"/>
      <c r="EPO1267" s="14"/>
      <c r="EPP1267" s="14"/>
      <c r="EPQ1267" s="14"/>
      <c r="EPR1267" s="14"/>
      <c r="EPS1267" s="14"/>
      <c r="EPT1267" s="14"/>
      <c r="EPU1267" s="14"/>
      <c r="EPV1267" s="14"/>
      <c r="EPW1267" s="14"/>
      <c r="EPX1267" s="14"/>
      <c r="EPY1267" s="14"/>
      <c r="EPZ1267" s="14"/>
      <c r="EQA1267" s="14"/>
      <c r="EQB1267" s="14"/>
      <c r="EQC1267" s="14"/>
      <c r="EQD1267" s="14"/>
      <c r="EQE1267" s="14"/>
      <c r="EQF1267" s="14"/>
      <c r="EQG1267" s="14"/>
      <c r="EQH1267" s="14"/>
      <c r="EQI1267" s="14"/>
      <c r="EQJ1267" s="14"/>
      <c r="EQK1267" s="14"/>
      <c r="EQL1267" s="14"/>
      <c r="EQM1267" s="14"/>
      <c r="EQN1267" s="14"/>
      <c r="EQO1267" s="14"/>
      <c r="EQP1267" s="14"/>
      <c r="EQQ1267" s="14"/>
      <c r="EQR1267" s="14"/>
      <c r="EQS1267" s="14"/>
      <c r="EQT1267" s="14"/>
      <c r="EQU1267" s="14"/>
      <c r="EQV1267" s="14"/>
      <c r="EQW1267" s="14"/>
      <c r="EQX1267" s="14"/>
      <c r="EQY1267" s="14"/>
      <c r="EQZ1267" s="14"/>
      <c r="ERA1267" s="14"/>
      <c r="ERB1267" s="14"/>
      <c r="ERC1267" s="14"/>
      <c r="ERD1267" s="14"/>
      <c r="ERE1267" s="14"/>
      <c r="ERF1267" s="14"/>
      <c r="ERG1267" s="14"/>
      <c r="ERH1267" s="14"/>
      <c r="ERI1267" s="14"/>
      <c r="ERJ1267" s="14"/>
      <c r="ERK1267" s="14"/>
      <c r="ERL1267" s="14"/>
      <c r="ERM1267" s="14"/>
      <c r="ERN1267" s="14"/>
      <c r="ERO1267" s="14"/>
      <c r="ERP1267" s="14"/>
      <c r="ERQ1267" s="14"/>
      <c r="ERR1267" s="14"/>
      <c r="ERS1267" s="14"/>
      <c r="ERT1267" s="14"/>
      <c r="ERU1267" s="14"/>
      <c r="ERV1267" s="14"/>
      <c r="ERW1267" s="14"/>
      <c r="ERX1267" s="14"/>
      <c r="ERY1267" s="14"/>
      <c r="ERZ1267" s="14"/>
      <c r="ESA1267" s="14"/>
      <c r="ESB1267" s="14"/>
      <c r="ESC1267" s="14"/>
      <c r="ESD1267" s="14"/>
      <c r="ESE1267" s="14"/>
      <c r="ESF1267" s="14"/>
      <c r="ESG1267" s="14"/>
      <c r="ESH1267" s="14"/>
      <c r="ESI1267" s="14"/>
      <c r="ESJ1267" s="14"/>
      <c r="ESK1267" s="14"/>
      <c r="ESL1267" s="14"/>
      <c r="ESM1267" s="14"/>
      <c r="ESN1267" s="14"/>
      <c r="ESO1267" s="14"/>
      <c r="ESP1267" s="14"/>
      <c r="ESQ1267" s="14"/>
      <c r="ESR1267" s="14"/>
      <c r="ESS1267" s="14"/>
      <c r="EST1267" s="14"/>
      <c r="ESU1267" s="14"/>
      <c r="ESV1267" s="14"/>
      <c r="ESW1267" s="14"/>
      <c r="ESX1267" s="14"/>
      <c r="ESY1267" s="14"/>
      <c r="ESZ1267" s="14"/>
      <c r="ETA1267" s="14"/>
      <c r="ETB1267" s="14"/>
      <c r="ETC1267" s="14"/>
      <c r="ETD1267" s="14"/>
      <c r="ETE1267" s="14"/>
      <c r="ETF1267" s="14"/>
      <c r="ETG1267" s="14"/>
      <c r="ETH1267" s="14"/>
      <c r="ETI1267" s="14"/>
      <c r="ETJ1267" s="14"/>
      <c r="ETK1267" s="14"/>
      <c r="ETL1267" s="14"/>
      <c r="ETM1267" s="14"/>
      <c r="ETN1267" s="14"/>
      <c r="ETO1267" s="14"/>
      <c r="ETP1267" s="14"/>
      <c r="ETQ1267" s="14"/>
      <c r="ETR1267" s="14"/>
      <c r="ETS1267" s="14"/>
      <c r="ETT1267" s="14"/>
      <c r="ETU1267" s="14"/>
      <c r="ETV1267" s="14"/>
      <c r="ETW1267" s="14"/>
      <c r="ETX1267" s="14"/>
      <c r="ETY1267" s="14"/>
      <c r="ETZ1267" s="14"/>
      <c r="EUA1267" s="14"/>
      <c r="EUB1267" s="14"/>
      <c r="EUC1267" s="14"/>
      <c r="EUD1267" s="14"/>
      <c r="EUE1267" s="14"/>
      <c r="EUF1267" s="14"/>
      <c r="EUG1267" s="14"/>
      <c r="EUH1267" s="14"/>
      <c r="EUI1267" s="14"/>
      <c r="EUJ1267" s="14"/>
      <c r="EUK1267" s="14"/>
      <c r="EUL1267" s="14"/>
      <c r="EUM1267" s="14"/>
      <c r="EUN1267" s="14"/>
      <c r="EUO1267" s="14"/>
      <c r="EUP1267" s="14"/>
      <c r="EUQ1267" s="14"/>
      <c r="EUR1267" s="14"/>
      <c r="EUS1267" s="14"/>
      <c r="EUT1267" s="14"/>
      <c r="EUU1267" s="14"/>
      <c r="EUV1267" s="14"/>
      <c r="EUW1267" s="14"/>
      <c r="EUX1267" s="14"/>
      <c r="EUY1267" s="14"/>
      <c r="EUZ1267" s="14"/>
      <c r="EVA1267" s="14"/>
      <c r="EVB1267" s="14"/>
      <c r="EVC1267" s="14"/>
      <c r="EVD1267" s="14"/>
      <c r="EVE1267" s="14"/>
      <c r="EVF1267" s="14"/>
      <c r="EVG1267" s="14"/>
      <c r="EVH1267" s="14"/>
      <c r="EVI1267" s="14"/>
      <c r="EVJ1267" s="14"/>
      <c r="EVK1267" s="14"/>
      <c r="EVL1267" s="14"/>
      <c r="EVM1267" s="14"/>
      <c r="EVN1267" s="14"/>
      <c r="EVO1267" s="14"/>
      <c r="EVP1267" s="14"/>
      <c r="EVQ1267" s="14"/>
      <c r="EVR1267" s="14"/>
      <c r="EVS1267" s="14"/>
      <c r="EVT1267" s="14"/>
      <c r="EVU1267" s="14"/>
      <c r="EVV1267" s="14"/>
      <c r="EVW1267" s="14"/>
      <c r="EVX1267" s="14"/>
      <c r="EVY1267" s="14"/>
      <c r="EVZ1267" s="14"/>
      <c r="EWA1267" s="14"/>
      <c r="EWB1267" s="14"/>
      <c r="EWC1267" s="14"/>
      <c r="EWD1267" s="14"/>
      <c r="EWE1267" s="14"/>
      <c r="EWF1267" s="14"/>
      <c r="EWG1267" s="14"/>
      <c r="EWH1267" s="14"/>
      <c r="EWI1267" s="14"/>
      <c r="EWJ1267" s="14"/>
      <c r="EWK1267" s="14"/>
      <c r="EWL1267" s="14"/>
      <c r="EWM1267" s="14"/>
      <c r="EWN1267" s="14"/>
      <c r="EWO1267" s="14"/>
      <c r="EWP1267" s="14"/>
      <c r="EWQ1267" s="14"/>
      <c r="EWR1267" s="14"/>
      <c r="EWS1267" s="14"/>
      <c r="EWT1267" s="14"/>
      <c r="EWU1267" s="14"/>
      <c r="EWV1267" s="14"/>
      <c r="EWW1267" s="14"/>
      <c r="EWX1267" s="14"/>
      <c r="EWY1267" s="14"/>
      <c r="EWZ1267" s="14"/>
      <c r="EXA1267" s="14"/>
      <c r="EXB1267" s="14"/>
      <c r="EXC1267" s="14"/>
      <c r="EXD1267" s="14"/>
      <c r="EXE1267" s="14"/>
      <c r="EXF1267" s="14"/>
      <c r="EXG1267" s="14"/>
      <c r="EXH1267" s="14"/>
      <c r="EXI1267" s="14"/>
      <c r="EXJ1267" s="14"/>
      <c r="EXK1267" s="14"/>
      <c r="EXL1267" s="14"/>
      <c r="EXM1267" s="14"/>
      <c r="EXN1267" s="14"/>
      <c r="EXO1267" s="14"/>
      <c r="EXP1267" s="14"/>
      <c r="EXQ1267" s="14"/>
      <c r="EXR1267" s="14"/>
      <c r="EXS1267" s="14"/>
      <c r="EXT1267" s="14"/>
      <c r="EXU1267" s="14"/>
      <c r="EXV1267" s="14"/>
      <c r="EXW1267" s="14"/>
      <c r="EXX1267" s="14"/>
      <c r="EXY1267" s="14"/>
      <c r="EXZ1267" s="14"/>
      <c r="EYA1267" s="14"/>
      <c r="EYB1267" s="14"/>
      <c r="EYC1267" s="14"/>
      <c r="EYD1267" s="14"/>
      <c r="EYE1267" s="14"/>
      <c r="EYF1267" s="14"/>
      <c r="EYG1267" s="14"/>
      <c r="EYH1267" s="14"/>
      <c r="EYI1267" s="14"/>
      <c r="EYJ1267" s="14"/>
      <c r="EYK1267" s="14"/>
      <c r="EYL1267" s="14"/>
      <c r="EYM1267" s="14"/>
      <c r="EYN1267" s="14"/>
      <c r="EYO1267" s="14"/>
      <c r="EYP1267" s="14"/>
      <c r="EYQ1267" s="14"/>
      <c r="EYR1267" s="14"/>
      <c r="EYS1267" s="14"/>
      <c r="EYT1267" s="14"/>
      <c r="EYU1267" s="14"/>
      <c r="EYV1267" s="14"/>
      <c r="EYW1267" s="14"/>
      <c r="EYX1267" s="14"/>
      <c r="EYY1267" s="14"/>
      <c r="EYZ1267" s="14"/>
      <c r="EZA1267" s="14"/>
      <c r="EZB1267" s="14"/>
      <c r="EZC1267" s="14"/>
      <c r="EZD1267" s="14"/>
      <c r="EZE1267" s="14"/>
      <c r="EZF1267" s="14"/>
      <c r="EZG1267" s="14"/>
      <c r="EZH1267" s="14"/>
      <c r="EZI1267" s="14"/>
      <c r="EZJ1267" s="14"/>
      <c r="EZK1267" s="14"/>
      <c r="EZL1267" s="14"/>
      <c r="EZM1267" s="14"/>
      <c r="EZN1267" s="14"/>
      <c r="EZO1267" s="14"/>
      <c r="EZP1267" s="14"/>
      <c r="EZQ1267" s="14"/>
      <c r="EZR1267" s="14"/>
      <c r="EZS1267" s="14"/>
      <c r="EZT1267" s="14"/>
      <c r="EZU1267" s="14"/>
      <c r="EZV1267" s="14"/>
      <c r="EZW1267" s="14"/>
      <c r="EZX1267" s="14"/>
      <c r="EZY1267" s="14"/>
      <c r="EZZ1267" s="14"/>
      <c r="FAA1267" s="14"/>
      <c r="FAB1267" s="14"/>
      <c r="FAC1267" s="14"/>
      <c r="FAD1267" s="14"/>
      <c r="FAE1267" s="14"/>
      <c r="FAF1267" s="14"/>
      <c r="FAG1267" s="14"/>
      <c r="FAH1267" s="14"/>
      <c r="FAI1267" s="14"/>
      <c r="FAJ1267" s="14"/>
      <c r="FAK1267" s="14"/>
      <c r="FAL1267" s="14"/>
      <c r="FAM1267" s="14"/>
      <c r="FAN1267" s="14"/>
      <c r="FAO1267" s="14"/>
      <c r="FAP1267" s="14"/>
      <c r="FAQ1267" s="14"/>
      <c r="FAR1267" s="14"/>
      <c r="FAS1267" s="14"/>
      <c r="FAT1267" s="14"/>
      <c r="FAU1267" s="14"/>
      <c r="FAV1267" s="14"/>
      <c r="FAW1267" s="14"/>
      <c r="FAX1267" s="14"/>
      <c r="FAY1267" s="14"/>
      <c r="FAZ1267" s="14"/>
      <c r="FBA1267" s="14"/>
      <c r="FBB1267" s="14"/>
      <c r="FBC1267" s="14"/>
      <c r="FBD1267" s="14"/>
      <c r="FBE1267" s="14"/>
      <c r="FBF1267" s="14"/>
      <c r="FBG1267" s="14"/>
      <c r="FBH1267" s="14"/>
      <c r="FBI1267" s="14"/>
      <c r="FBJ1267" s="14"/>
      <c r="FBK1267" s="14"/>
      <c r="FBL1267" s="14"/>
      <c r="FBM1267" s="14"/>
      <c r="FBN1267" s="14"/>
      <c r="FBO1267" s="14"/>
      <c r="FBP1267" s="14"/>
      <c r="FBQ1267" s="14"/>
      <c r="FBR1267" s="14"/>
      <c r="FBS1267" s="14"/>
      <c r="FBT1267" s="14"/>
      <c r="FBU1267" s="14"/>
      <c r="FBV1267" s="14"/>
      <c r="FBW1267" s="14"/>
      <c r="FBX1267" s="14"/>
      <c r="FBY1267" s="14"/>
      <c r="FBZ1267" s="14"/>
      <c r="FCA1267" s="14"/>
      <c r="FCB1267" s="14"/>
      <c r="FCC1267" s="14"/>
      <c r="FCD1267" s="14"/>
      <c r="FCE1267" s="14"/>
      <c r="FCF1267" s="14"/>
      <c r="FCG1267" s="14"/>
      <c r="FCH1267" s="14"/>
      <c r="FCI1267" s="14"/>
      <c r="FCJ1267" s="14"/>
      <c r="FCK1267" s="14"/>
      <c r="FCL1267" s="14"/>
      <c r="FCM1267" s="14"/>
      <c r="FCN1267" s="14"/>
      <c r="FCO1267" s="14"/>
      <c r="FCP1267" s="14"/>
      <c r="FCQ1267" s="14"/>
      <c r="FCR1267" s="14"/>
      <c r="FCS1267" s="14"/>
      <c r="FCT1267" s="14"/>
      <c r="FCU1267" s="14"/>
      <c r="FCV1267" s="14"/>
      <c r="FCW1267" s="14"/>
      <c r="FCX1267" s="14"/>
      <c r="FCY1267" s="14"/>
      <c r="FCZ1267" s="14"/>
      <c r="FDA1267" s="14"/>
      <c r="FDB1267" s="14"/>
      <c r="FDC1267" s="14"/>
      <c r="FDD1267" s="14"/>
      <c r="FDE1267" s="14"/>
      <c r="FDF1267" s="14"/>
      <c r="FDG1267" s="14"/>
      <c r="FDH1267" s="14"/>
      <c r="FDI1267" s="14"/>
      <c r="FDJ1267" s="14"/>
      <c r="FDK1267" s="14"/>
      <c r="FDL1267" s="14"/>
      <c r="FDM1267" s="14"/>
      <c r="FDN1267" s="14"/>
      <c r="FDO1267" s="14"/>
      <c r="FDP1267" s="14"/>
      <c r="FDQ1267" s="14"/>
      <c r="FDR1267" s="14"/>
      <c r="FDS1267" s="14"/>
      <c r="FDT1267" s="14"/>
      <c r="FDU1267" s="14"/>
      <c r="FDV1267" s="14"/>
      <c r="FDW1267" s="14"/>
      <c r="FDX1267" s="14"/>
      <c r="FDY1267" s="14"/>
      <c r="FDZ1267" s="14"/>
      <c r="FEA1267" s="14"/>
      <c r="FEB1267" s="14"/>
      <c r="FEC1267" s="14"/>
      <c r="FED1267" s="14"/>
      <c r="FEE1267" s="14"/>
      <c r="FEF1267" s="14"/>
      <c r="FEG1267" s="14"/>
      <c r="FEH1267" s="14"/>
      <c r="FEI1267" s="14"/>
      <c r="FEJ1267" s="14"/>
      <c r="FEK1267" s="14"/>
      <c r="FEL1267" s="14"/>
      <c r="FEM1267" s="14"/>
      <c r="FEN1267" s="14"/>
      <c r="FEO1267" s="14"/>
      <c r="FEP1267" s="14"/>
      <c r="FEQ1267" s="14"/>
      <c r="FER1267" s="14"/>
      <c r="FES1267" s="14"/>
      <c r="FET1267" s="14"/>
      <c r="FEU1267" s="14"/>
      <c r="FEV1267" s="14"/>
      <c r="FEW1267" s="14"/>
      <c r="FEX1267" s="14"/>
      <c r="FEY1267" s="14"/>
      <c r="FEZ1267" s="14"/>
      <c r="FFA1267" s="14"/>
      <c r="FFB1267" s="14"/>
      <c r="FFC1267" s="14"/>
      <c r="FFD1267" s="14"/>
      <c r="FFE1267" s="14"/>
      <c r="FFF1267" s="14"/>
      <c r="FFG1267" s="14"/>
      <c r="FFH1267" s="14"/>
      <c r="FFI1267" s="14"/>
      <c r="FFJ1267" s="14"/>
      <c r="FFK1267" s="14"/>
      <c r="FFL1267" s="14"/>
      <c r="FFM1267" s="14"/>
      <c r="FFN1267" s="14"/>
      <c r="FFO1267" s="14"/>
      <c r="FFP1267" s="14"/>
      <c r="FFQ1267" s="14"/>
      <c r="FFR1267" s="14"/>
      <c r="FFS1267" s="14"/>
      <c r="FFT1267" s="14"/>
      <c r="FFU1267" s="14"/>
      <c r="FFV1267" s="14"/>
      <c r="FFW1267" s="14"/>
      <c r="FFX1267" s="14"/>
      <c r="FFY1267" s="14"/>
      <c r="FFZ1267" s="14"/>
      <c r="FGA1267" s="14"/>
      <c r="FGB1267" s="14"/>
      <c r="FGC1267" s="14"/>
      <c r="FGD1267" s="14"/>
      <c r="FGE1267" s="14"/>
      <c r="FGF1267" s="14"/>
      <c r="FGG1267" s="14"/>
      <c r="FGH1267" s="14"/>
      <c r="FGI1267" s="14"/>
      <c r="FGJ1267" s="14"/>
      <c r="FGK1267" s="14"/>
      <c r="FGL1267" s="14"/>
      <c r="FGM1267" s="14"/>
      <c r="FGN1267" s="14"/>
      <c r="FGO1267" s="14"/>
      <c r="FGP1267" s="14"/>
      <c r="FGQ1267" s="14"/>
      <c r="FGR1267" s="14"/>
      <c r="FGS1267" s="14"/>
      <c r="FGT1267" s="14"/>
      <c r="FGU1267" s="14"/>
      <c r="FGV1267" s="14"/>
      <c r="FGW1267" s="14"/>
      <c r="FGX1267" s="14"/>
      <c r="FGY1267" s="14"/>
      <c r="FGZ1267" s="14"/>
      <c r="FHA1267" s="14"/>
      <c r="FHB1267" s="14"/>
      <c r="FHC1267" s="14"/>
      <c r="FHD1267" s="14"/>
      <c r="FHE1267" s="14"/>
      <c r="FHF1267" s="14"/>
      <c r="FHG1267" s="14"/>
      <c r="FHH1267" s="14"/>
      <c r="FHI1267" s="14"/>
      <c r="FHJ1267" s="14"/>
      <c r="FHK1267" s="14"/>
      <c r="FHL1267" s="14"/>
      <c r="FHM1267" s="14"/>
      <c r="FHN1267" s="14"/>
      <c r="FHO1267" s="14"/>
      <c r="FHP1267" s="14"/>
      <c r="FHQ1267" s="14"/>
      <c r="FHR1267" s="14"/>
      <c r="FHS1267" s="14"/>
      <c r="FHT1267" s="14"/>
      <c r="FHU1267" s="14"/>
      <c r="FHV1267" s="14"/>
      <c r="FHW1267" s="14"/>
      <c r="FHX1267" s="14"/>
      <c r="FHY1267" s="14"/>
      <c r="FHZ1267" s="14"/>
      <c r="FIA1267" s="14"/>
      <c r="FIB1267" s="14"/>
      <c r="FIC1267" s="14"/>
      <c r="FID1267" s="14"/>
      <c r="FIE1267" s="14"/>
      <c r="FIF1267" s="14"/>
      <c r="FIG1267" s="14"/>
      <c r="FIH1267" s="14"/>
      <c r="FII1267" s="14"/>
      <c r="FIJ1267" s="14"/>
      <c r="FIK1267" s="14"/>
      <c r="FIL1267" s="14"/>
      <c r="FIM1267" s="14"/>
      <c r="FIN1267" s="14"/>
      <c r="FIO1267" s="14"/>
      <c r="FIP1267" s="14"/>
      <c r="FIQ1267" s="14"/>
      <c r="FIR1267" s="14"/>
      <c r="FIS1267" s="14"/>
      <c r="FIT1267" s="14"/>
      <c r="FIU1267" s="14"/>
      <c r="FIV1267" s="14"/>
      <c r="FIW1267" s="14"/>
      <c r="FIX1267" s="14"/>
      <c r="FIY1267" s="14"/>
      <c r="FIZ1267" s="14"/>
      <c r="FJA1267" s="14"/>
      <c r="FJB1267" s="14"/>
      <c r="FJC1267" s="14"/>
      <c r="FJD1267" s="14"/>
      <c r="FJE1267" s="14"/>
      <c r="FJF1267" s="14"/>
      <c r="FJG1267" s="14"/>
      <c r="FJH1267" s="14"/>
      <c r="FJI1267" s="14"/>
      <c r="FJJ1267" s="14"/>
      <c r="FJK1267" s="14"/>
      <c r="FJL1267" s="14"/>
      <c r="FJM1267" s="14"/>
      <c r="FJN1267" s="14"/>
      <c r="FJO1267" s="14"/>
      <c r="FJP1267" s="14"/>
      <c r="FJQ1267" s="14"/>
      <c r="FJR1267" s="14"/>
      <c r="FJS1267" s="14"/>
      <c r="FJT1267" s="14"/>
      <c r="FJU1267" s="14"/>
      <c r="FJV1267" s="14"/>
      <c r="FJW1267" s="14"/>
      <c r="FJX1267" s="14"/>
      <c r="FJY1267" s="14"/>
      <c r="FJZ1267" s="14"/>
      <c r="FKA1267" s="14"/>
      <c r="FKB1267" s="14"/>
      <c r="FKC1267" s="14"/>
      <c r="FKD1267" s="14"/>
      <c r="FKE1267" s="14"/>
      <c r="FKF1267" s="14"/>
      <c r="FKG1267" s="14"/>
      <c r="FKH1267" s="14"/>
      <c r="FKI1267" s="14"/>
      <c r="FKJ1267" s="14"/>
      <c r="FKK1267" s="14"/>
      <c r="FKL1267" s="14"/>
      <c r="FKM1267" s="14"/>
      <c r="FKN1267" s="14"/>
      <c r="FKO1267" s="14"/>
      <c r="FKP1267" s="14"/>
      <c r="FKQ1267" s="14"/>
      <c r="FKR1267" s="14"/>
      <c r="FKS1267" s="14"/>
      <c r="FKT1267" s="14"/>
      <c r="FKU1267" s="14"/>
      <c r="FKV1267" s="14"/>
      <c r="FKW1267" s="14"/>
      <c r="FKX1267" s="14"/>
      <c r="FKY1267" s="14"/>
      <c r="FKZ1267" s="14"/>
      <c r="FLA1267" s="14"/>
      <c r="FLB1267" s="14"/>
      <c r="FLC1267" s="14"/>
      <c r="FLD1267" s="14"/>
      <c r="FLE1267" s="14"/>
      <c r="FLF1267" s="14"/>
      <c r="FLG1267" s="14"/>
      <c r="FLH1267" s="14"/>
      <c r="FLI1267" s="14"/>
      <c r="FLJ1267" s="14"/>
      <c r="FLK1267" s="14"/>
      <c r="FLL1267" s="14"/>
      <c r="FLM1267" s="14"/>
      <c r="FLN1267" s="14"/>
      <c r="FLO1267" s="14"/>
      <c r="FLP1267" s="14"/>
      <c r="FLQ1267" s="14"/>
      <c r="FLR1267" s="14"/>
      <c r="FLS1267" s="14"/>
      <c r="FLT1267" s="14"/>
      <c r="FLU1267" s="14"/>
      <c r="FLV1267" s="14"/>
      <c r="FLW1267" s="14"/>
      <c r="FLX1267" s="14"/>
      <c r="FLY1267" s="14"/>
      <c r="FLZ1267" s="14"/>
      <c r="FMA1267" s="14"/>
      <c r="FMB1267" s="14"/>
      <c r="FMC1267" s="14"/>
      <c r="FMD1267" s="14"/>
      <c r="FME1267" s="14"/>
      <c r="FMF1267" s="14"/>
      <c r="FMG1267" s="14"/>
      <c r="FMH1267" s="14"/>
      <c r="FMI1267" s="14"/>
      <c r="FMJ1267" s="14"/>
      <c r="FMK1267" s="14"/>
      <c r="FML1267" s="14"/>
      <c r="FMM1267" s="14"/>
      <c r="FMN1267" s="14"/>
      <c r="FMO1267" s="14"/>
      <c r="FMP1267" s="14"/>
      <c r="FMQ1267" s="14"/>
      <c r="FMR1267" s="14"/>
      <c r="FMS1267" s="14"/>
      <c r="FMT1267" s="14"/>
      <c r="FMU1267" s="14"/>
      <c r="FMV1267" s="14"/>
      <c r="FMW1267" s="14"/>
      <c r="FMX1267" s="14"/>
      <c r="FMY1267" s="14"/>
      <c r="FMZ1267" s="14"/>
      <c r="FNA1267" s="14"/>
      <c r="FNB1267" s="14"/>
      <c r="FNC1267" s="14"/>
      <c r="FND1267" s="14"/>
      <c r="FNE1267" s="14"/>
      <c r="FNF1267" s="14"/>
      <c r="FNG1267" s="14"/>
      <c r="FNH1267" s="14"/>
      <c r="FNI1267" s="14"/>
      <c r="FNJ1267" s="14"/>
      <c r="FNK1267" s="14"/>
      <c r="FNL1267" s="14"/>
      <c r="FNM1267" s="14"/>
      <c r="FNN1267" s="14"/>
      <c r="FNO1267" s="14"/>
      <c r="FNP1267" s="14"/>
      <c r="FNQ1267" s="14"/>
      <c r="FNR1267" s="14"/>
      <c r="FNS1267" s="14"/>
      <c r="FNT1267" s="14"/>
      <c r="FNU1267" s="14"/>
      <c r="FNV1267" s="14"/>
      <c r="FNW1267" s="14"/>
      <c r="FNX1267" s="14"/>
      <c r="FNY1267" s="14"/>
      <c r="FNZ1267" s="14"/>
      <c r="FOA1267" s="14"/>
      <c r="FOB1267" s="14"/>
      <c r="FOC1267" s="14"/>
      <c r="FOD1267" s="14"/>
      <c r="FOE1267" s="14"/>
      <c r="FOF1267" s="14"/>
      <c r="FOG1267" s="14"/>
      <c r="FOH1267" s="14"/>
      <c r="FOI1267" s="14"/>
      <c r="FOJ1267" s="14"/>
      <c r="FOK1267" s="14"/>
      <c r="FOL1267" s="14"/>
      <c r="FOM1267" s="14"/>
      <c r="FON1267" s="14"/>
      <c r="FOO1267" s="14"/>
      <c r="FOP1267" s="14"/>
      <c r="FOQ1267" s="14"/>
      <c r="FOR1267" s="14"/>
      <c r="FOS1267" s="14"/>
      <c r="FOT1267" s="14"/>
      <c r="FOU1267" s="14"/>
      <c r="FOV1267" s="14"/>
      <c r="FOW1267" s="14"/>
      <c r="FOX1267" s="14"/>
      <c r="FOY1267" s="14"/>
      <c r="FOZ1267" s="14"/>
      <c r="FPA1267" s="14"/>
      <c r="FPB1267" s="14"/>
      <c r="FPC1267" s="14"/>
      <c r="FPD1267" s="14"/>
      <c r="FPE1267" s="14"/>
      <c r="FPF1267" s="14"/>
      <c r="FPG1267" s="14"/>
      <c r="FPH1267" s="14"/>
      <c r="FPI1267" s="14"/>
      <c r="FPJ1267" s="14"/>
      <c r="FPK1267" s="14"/>
      <c r="FPL1267" s="14"/>
      <c r="FPM1267" s="14"/>
      <c r="FPN1267" s="14"/>
      <c r="FPO1267" s="14"/>
      <c r="FPP1267" s="14"/>
      <c r="FPQ1267" s="14"/>
      <c r="FPR1267" s="14"/>
      <c r="FPS1267" s="14"/>
      <c r="FPT1267" s="14"/>
      <c r="FPU1267" s="14"/>
      <c r="FPV1267" s="14"/>
      <c r="FPW1267" s="14"/>
      <c r="FPX1267" s="14"/>
      <c r="FPY1267" s="14"/>
      <c r="FPZ1267" s="14"/>
      <c r="FQA1267" s="14"/>
      <c r="FQB1267" s="14"/>
      <c r="FQC1267" s="14"/>
      <c r="FQD1267" s="14"/>
      <c r="FQE1267" s="14"/>
      <c r="FQF1267" s="14"/>
      <c r="FQG1267" s="14"/>
      <c r="FQH1267" s="14"/>
      <c r="FQI1267" s="14"/>
      <c r="FQJ1267" s="14"/>
      <c r="FQK1267" s="14"/>
      <c r="FQL1267" s="14"/>
      <c r="FQM1267" s="14"/>
      <c r="FQN1267" s="14"/>
      <c r="FQO1267" s="14"/>
      <c r="FQP1267" s="14"/>
      <c r="FQQ1267" s="14"/>
      <c r="FQR1267" s="14"/>
      <c r="FQS1267" s="14"/>
      <c r="FQT1267" s="14"/>
      <c r="FQU1267" s="14"/>
      <c r="FQV1267" s="14"/>
      <c r="FQW1267" s="14"/>
      <c r="FQX1267" s="14"/>
      <c r="FQY1267" s="14"/>
      <c r="FQZ1267" s="14"/>
      <c r="FRA1267" s="14"/>
      <c r="FRB1267" s="14"/>
      <c r="FRC1267" s="14"/>
      <c r="FRD1267" s="14"/>
      <c r="FRE1267" s="14"/>
      <c r="FRF1267" s="14"/>
      <c r="FRG1267" s="14"/>
      <c r="FRH1267" s="14"/>
      <c r="FRI1267" s="14"/>
      <c r="FRJ1267" s="14"/>
      <c r="FRK1267" s="14"/>
      <c r="FRL1267" s="14"/>
      <c r="FRM1267" s="14"/>
      <c r="FRN1267" s="14"/>
      <c r="FRO1267" s="14"/>
      <c r="FRP1267" s="14"/>
      <c r="FRQ1267" s="14"/>
      <c r="FRR1267" s="14"/>
      <c r="FRS1267" s="14"/>
      <c r="FRT1267" s="14"/>
      <c r="FRU1267" s="14"/>
      <c r="FRV1267" s="14"/>
      <c r="FRW1267" s="14"/>
      <c r="FRX1267" s="14"/>
      <c r="FRY1267" s="14"/>
      <c r="FRZ1267" s="14"/>
      <c r="FSA1267" s="14"/>
      <c r="FSB1267" s="14"/>
      <c r="FSC1267" s="14"/>
      <c r="FSD1267" s="14"/>
      <c r="FSE1267" s="14"/>
      <c r="FSF1267" s="14"/>
      <c r="FSG1267" s="14"/>
      <c r="FSH1267" s="14"/>
      <c r="FSI1267" s="14"/>
      <c r="FSJ1267" s="14"/>
      <c r="FSK1267" s="14"/>
      <c r="FSL1267" s="14"/>
      <c r="FSM1267" s="14"/>
      <c r="FSN1267" s="14"/>
      <c r="FSO1267" s="14"/>
      <c r="FSP1267" s="14"/>
      <c r="FSQ1267" s="14"/>
      <c r="FSR1267" s="14"/>
      <c r="FSS1267" s="14"/>
      <c r="FST1267" s="14"/>
      <c r="FSU1267" s="14"/>
      <c r="FSV1267" s="14"/>
      <c r="FSW1267" s="14"/>
      <c r="FSX1267" s="14"/>
      <c r="FSY1267" s="14"/>
      <c r="FSZ1267" s="14"/>
      <c r="FTA1267" s="14"/>
      <c r="FTB1267" s="14"/>
      <c r="FTC1267" s="14"/>
      <c r="FTD1267" s="14"/>
      <c r="FTE1267" s="14"/>
      <c r="FTF1267" s="14"/>
      <c r="FTG1267" s="14"/>
      <c r="FTH1267" s="14"/>
      <c r="FTI1267" s="14"/>
      <c r="FTJ1267" s="14"/>
      <c r="FTK1267" s="14"/>
      <c r="FTL1267" s="14"/>
      <c r="FTM1267" s="14"/>
      <c r="FTN1267" s="14"/>
      <c r="FTO1267" s="14"/>
      <c r="FTP1267" s="14"/>
      <c r="FTQ1267" s="14"/>
      <c r="FTR1267" s="14"/>
      <c r="FTS1267" s="14"/>
      <c r="FTT1267" s="14"/>
      <c r="FTU1267" s="14"/>
      <c r="FTV1267" s="14"/>
      <c r="FTW1267" s="14"/>
      <c r="FTX1267" s="14"/>
      <c r="FTY1267" s="14"/>
      <c r="FTZ1267" s="14"/>
      <c r="FUA1267" s="14"/>
      <c r="FUB1267" s="14"/>
      <c r="FUC1267" s="14"/>
      <c r="FUD1267" s="14"/>
      <c r="FUE1267" s="14"/>
      <c r="FUF1267" s="14"/>
      <c r="FUG1267" s="14"/>
      <c r="FUH1267" s="14"/>
      <c r="FUI1267" s="14"/>
      <c r="FUJ1267" s="14"/>
      <c r="FUK1267" s="14"/>
      <c r="FUL1267" s="14"/>
      <c r="FUM1267" s="14"/>
      <c r="FUN1267" s="14"/>
      <c r="FUO1267" s="14"/>
      <c r="FUP1267" s="14"/>
      <c r="FUQ1267" s="14"/>
      <c r="FUR1267" s="14"/>
      <c r="FUS1267" s="14"/>
      <c r="FUT1267" s="14"/>
      <c r="FUU1267" s="14"/>
      <c r="FUV1267" s="14"/>
      <c r="FUW1267" s="14"/>
      <c r="FUX1267" s="14"/>
      <c r="FUY1267" s="14"/>
      <c r="FUZ1267" s="14"/>
      <c r="FVA1267" s="14"/>
      <c r="FVB1267" s="14"/>
      <c r="FVC1267" s="14"/>
      <c r="FVD1267" s="14"/>
      <c r="FVE1267" s="14"/>
      <c r="FVF1267" s="14"/>
      <c r="FVG1267" s="14"/>
      <c r="FVH1267" s="14"/>
      <c r="FVI1267" s="14"/>
      <c r="FVJ1267" s="14"/>
      <c r="FVK1267" s="14"/>
      <c r="FVL1267" s="14"/>
      <c r="FVM1267" s="14"/>
      <c r="FVN1267" s="14"/>
      <c r="FVO1267" s="14"/>
      <c r="FVP1267" s="14"/>
      <c r="FVQ1267" s="14"/>
      <c r="FVR1267" s="14"/>
      <c r="FVS1267" s="14"/>
      <c r="FVT1267" s="14"/>
      <c r="FVU1267" s="14"/>
      <c r="FVV1267" s="14"/>
      <c r="FVW1267" s="14"/>
      <c r="FVX1267" s="14"/>
      <c r="FVY1267" s="14"/>
      <c r="FVZ1267" s="14"/>
      <c r="FWA1267" s="14"/>
      <c r="FWB1267" s="14"/>
      <c r="FWC1267" s="14"/>
      <c r="FWD1267" s="14"/>
      <c r="FWE1267" s="14"/>
      <c r="FWF1267" s="14"/>
      <c r="FWG1267" s="14"/>
      <c r="FWH1267" s="14"/>
      <c r="FWI1267" s="14"/>
      <c r="FWJ1267" s="14"/>
      <c r="FWK1267" s="14"/>
      <c r="FWL1267" s="14"/>
      <c r="FWM1267" s="14"/>
      <c r="FWN1267" s="14"/>
      <c r="FWO1267" s="14"/>
      <c r="FWP1267" s="14"/>
      <c r="FWQ1267" s="14"/>
      <c r="FWR1267" s="14"/>
      <c r="FWS1267" s="14"/>
      <c r="FWT1267" s="14"/>
      <c r="FWU1267" s="14"/>
      <c r="FWV1267" s="14"/>
      <c r="FWW1267" s="14"/>
      <c r="FWX1267" s="14"/>
      <c r="FWY1267" s="14"/>
      <c r="FWZ1267" s="14"/>
      <c r="FXA1267" s="14"/>
      <c r="FXB1267" s="14"/>
      <c r="FXC1267" s="14"/>
      <c r="FXD1267" s="14"/>
      <c r="FXE1267" s="14"/>
      <c r="FXF1267" s="14"/>
      <c r="FXG1267" s="14"/>
      <c r="FXH1267" s="14"/>
      <c r="FXI1267" s="14"/>
      <c r="FXJ1267" s="14"/>
      <c r="FXK1267" s="14"/>
      <c r="FXL1267" s="14"/>
      <c r="FXM1267" s="14"/>
      <c r="FXN1267" s="14"/>
      <c r="FXO1267" s="14"/>
      <c r="FXP1267" s="14"/>
      <c r="FXQ1267" s="14"/>
      <c r="FXR1267" s="14"/>
      <c r="FXS1267" s="14"/>
      <c r="FXT1267" s="14"/>
      <c r="FXU1267" s="14"/>
      <c r="FXV1267" s="14"/>
      <c r="FXW1267" s="14"/>
      <c r="FXX1267" s="14"/>
      <c r="FXY1267" s="14"/>
      <c r="FXZ1267" s="14"/>
      <c r="FYA1267" s="14"/>
      <c r="FYB1267" s="14"/>
      <c r="FYC1267" s="14"/>
      <c r="FYD1267" s="14"/>
      <c r="FYE1267" s="14"/>
      <c r="FYF1267" s="14"/>
      <c r="FYG1267" s="14"/>
      <c r="FYH1267" s="14"/>
      <c r="FYI1267" s="14"/>
      <c r="FYJ1267" s="14"/>
      <c r="FYK1267" s="14"/>
      <c r="FYL1267" s="14"/>
      <c r="FYM1267" s="14"/>
      <c r="FYN1267" s="14"/>
      <c r="FYO1267" s="14"/>
      <c r="FYP1267" s="14"/>
      <c r="FYQ1267" s="14"/>
      <c r="FYR1267" s="14"/>
      <c r="FYS1267" s="14"/>
      <c r="FYT1267" s="14"/>
      <c r="FYU1267" s="14"/>
      <c r="FYV1267" s="14"/>
      <c r="FYW1267" s="14"/>
      <c r="FYX1267" s="14"/>
      <c r="FYY1267" s="14"/>
      <c r="FYZ1267" s="14"/>
      <c r="FZA1267" s="14"/>
      <c r="FZB1267" s="14"/>
      <c r="FZC1267" s="14"/>
      <c r="FZD1267" s="14"/>
      <c r="FZE1267" s="14"/>
      <c r="FZF1267" s="14"/>
      <c r="FZG1267" s="14"/>
      <c r="FZH1267" s="14"/>
      <c r="FZI1267" s="14"/>
      <c r="FZJ1267" s="14"/>
      <c r="FZK1267" s="14"/>
      <c r="FZL1267" s="14"/>
      <c r="FZM1267" s="14"/>
      <c r="FZN1267" s="14"/>
      <c r="FZO1267" s="14"/>
      <c r="FZP1267" s="14"/>
      <c r="FZQ1267" s="14"/>
      <c r="FZR1267" s="14"/>
      <c r="FZS1267" s="14"/>
      <c r="FZT1267" s="14"/>
      <c r="FZU1267" s="14"/>
      <c r="FZV1267" s="14"/>
      <c r="FZW1267" s="14"/>
      <c r="FZX1267" s="14"/>
      <c r="FZY1267" s="14"/>
      <c r="FZZ1267" s="14"/>
      <c r="GAA1267" s="14"/>
      <c r="GAB1267" s="14"/>
      <c r="GAC1267" s="14"/>
      <c r="GAD1267" s="14"/>
      <c r="GAE1267" s="14"/>
      <c r="GAF1267" s="14"/>
      <c r="GAG1267" s="14"/>
      <c r="GAH1267" s="14"/>
      <c r="GAI1267" s="14"/>
      <c r="GAJ1267" s="14"/>
      <c r="GAK1267" s="14"/>
      <c r="GAL1267" s="14"/>
      <c r="GAM1267" s="14"/>
      <c r="GAN1267" s="14"/>
      <c r="GAO1267" s="14"/>
      <c r="GAP1267" s="14"/>
      <c r="GAQ1267" s="14"/>
      <c r="GAR1267" s="14"/>
      <c r="GAS1267" s="14"/>
      <c r="GAT1267" s="14"/>
      <c r="GAU1267" s="14"/>
      <c r="GAV1267" s="14"/>
      <c r="GAW1267" s="14"/>
      <c r="GAX1267" s="14"/>
      <c r="GAY1267" s="14"/>
      <c r="GAZ1267" s="14"/>
      <c r="GBA1267" s="14"/>
      <c r="GBB1267" s="14"/>
      <c r="GBC1267" s="14"/>
      <c r="GBD1267" s="14"/>
      <c r="GBE1267" s="14"/>
      <c r="GBF1267" s="14"/>
      <c r="GBG1267" s="14"/>
      <c r="GBH1267" s="14"/>
      <c r="GBI1267" s="14"/>
      <c r="GBJ1267" s="14"/>
      <c r="GBK1267" s="14"/>
      <c r="GBL1267" s="14"/>
      <c r="GBM1267" s="14"/>
      <c r="GBN1267" s="14"/>
      <c r="GBO1267" s="14"/>
      <c r="GBP1267" s="14"/>
      <c r="GBQ1267" s="14"/>
      <c r="GBR1267" s="14"/>
      <c r="GBS1267" s="14"/>
      <c r="GBT1267" s="14"/>
      <c r="GBU1267" s="14"/>
      <c r="GBV1267" s="14"/>
      <c r="GBW1267" s="14"/>
      <c r="GBX1267" s="14"/>
      <c r="GBY1267" s="14"/>
      <c r="GBZ1267" s="14"/>
      <c r="GCA1267" s="14"/>
      <c r="GCB1267" s="14"/>
      <c r="GCC1267" s="14"/>
      <c r="GCD1267" s="14"/>
      <c r="GCE1267" s="14"/>
      <c r="GCF1267" s="14"/>
      <c r="GCG1267" s="14"/>
      <c r="GCH1267" s="14"/>
      <c r="GCI1267" s="14"/>
      <c r="GCJ1267" s="14"/>
      <c r="GCK1267" s="14"/>
      <c r="GCL1267" s="14"/>
      <c r="GCM1267" s="14"/>
      <c r="GCN1267" s="14"/>
      <c r="GCO1267" s="14"/>
      <c r="GCP1267" s="14"/>
      <c r="GCQ1267" s="14"/>
      <c r="GCR1267" s="14"/>
      <c r="GCS1267" s="14"/>
      <c r="GCT1267" s="14"/>
      <c r="GCU1267" s="14"/>
      <c r="GCV1267" s="14"/>
      <c r="GCW1267" s="14"/>
      <c r="GCX1267" s="14"/>
      <c r="GCY1267" s="14"/>
      <c r="GCZ1267" s="14"/>
      <c r="GDA1267" s="14"/>
      <c r="GDB1267" s="14"/>
      <c r="GDC1267" s="14"/>
      <c r="GDD1267" s="14"/>
      <c r="GDE1267" s="14"/>
      <c r="GDF1267" s="14"/>
      <c r="GDG1267" s="14"/>
      <c r="GDH1267" s="14"/>
      <c r="GDI1267" s="14"/>
      <c r="GDJ1267" s="14"/>
      <c r="GDK1267" s="14"/>
      <c r="GDL1267" s="14"/>
      <c r="GDM1267" s="14"/>
      <c r="GDN1267" s="14"/>
      <c r="GDO1267" s="14"/>
      <c r="GDP1267" s="14"/>
      <c r="GDQ1267" s="14"/>
      <c r="GDR1267" s="14"/>
      <c r="GDS1267" s="14"/>
      <c r="GDT1267" s="14"/>
      <c r="GDU1267" s="14"/>
      <c r="GDV1267" s="14"/>
      <c r="GDW1267" s="14"/>
      <c r="GDX1267" s="14"/>
      <c r="GDY1267" s="14"/>
      <c r="GDZ1267" s="14"/>
      <c r="GEA1267" s="14"/>
      <c r="GEB1267" s="14"/>
      <c r="GEC1267" s="14"/>
      <c r="GED1267" s="14"/>
      <c r="GEE1267" s="14"/>
      <c r="GEF1267" s="14"/>
      <c r="GEG1267" s="14"/>
      <c r="GEH1267" s="14"/>
      <c r="GEI1267" s="14"/>
      <c r="GEJ1267" s="14"/>
      <c r="GEK1267" s="14"/>
      <c r="GEL1267" s="14"/>
      <c r="GEM1267" s="14"/>
      <c r="GEN1267" s="14"/>
      <c r="GEO1267" s="14"/>
      <c r="GEP1267" s="14"/>
      <c r="GEQ1267" s="14"/>
      <c r="GER1267" s="14"/>
      <c r="GES1267" s="14"/>
      <c r="GET1267" s="14"/>
      <c r="GEU1267" s="14"/>
      <c r="GEV1267" s="14"/>
      <c r="GEW1267" s="14"/>
      <c r="GEX1267" s="14"/>
      <c r="GEY1267" s="14"/>
      <c r="GEZ1267" s="14"/>
      <c r="GFA1267" s="14"/>
      <c r="GFB1267" s="14"/>
      <c r="GFC1267" s="14"/>
      <c r="GFD1267" s="14"/>
      <c r="GFE1267" s="14"/>
      <c r="GFF1267" s="14"/>
      <c r="GFG1267" s="14"/>
      <c r="GFH1267" s="14"/>
      <c r="GFI1267" s="14"/>
      <c r="GFJ1267" s="14"/>
      <c r="GFK1267" s="14"/>
      <c r="GFL1267" s="14"/>
      <c r="GFM1267" s="14"/>
      <c r="GFN1267" s="14"/>
      <c r="GFO1267" s="14"/>
      <c r="GFP1267" s="14"/>
      <c r="GFQ1267" s="14"/>
      <c r="GFR1267" s="14"/>
      <c r="GFS1267" s="14"/>
      <c r="GFT1267" s="14"/>
      <c r="GFU1267" s="14"/>
      <c r="GFV1267" s="14"/>
      <c r="GFW1267" s="14"/>
      <c r="GFX1267" s="14"/>
      <c r="GFY1267" s="14"/>
      <c r="GFZ1267" s="14"/>
      <c r="GGA1267" s="14"/>
      <c r="GGB1267" s="14"/>
      <c r="GGC1267" s="14"/>
      <c r="GGD1267" s="14"/>
      <c r="GGE1267" s="14"/>
      <c r="GGF1267" s="14"/>
      <c r="GGG1267" s="14"/>
      <c r="GGH1267" s="14"/>
      <c r="GGI1267" s="14"/>
      <c r="GGJ1267" s="14"/>
      <c r="GGK1267" s="14"/>
      <c r="GGL1267" s="14"/>
      <c r="GGM1267" s="14"/>
      <c r="GGN1267" s="14"/>
      <c r="GGO1267" s="14"/>
      <c r="GGP1267" s="14"/>
      <c r="GGQ1267" s="14"/>
      <c r="GGR1267" s="14"/>
      <c r="GGS1267" s="14"/>
      <c r="GGT1267" s="14"/>
      <c r="GGU1267" s="14"/>
      <c r="GGV1267" s="14"/>
      <c r="GGW1267" s="14"/>
      <c r="GGX1267" s="14"/>
      <c r="GGY1267" s="14"/>
      <c r="GGZ1267" s="14"/>
      <c r="GHA1267" s="14"/>
      <c r="GHB1267" s="14"/>
      <c r="GHC1267" s="14"/>
      <c r="GHD1267" s="14"/>
      <c r="GHE1267" s="14"/>
      <c r="GHF1267" s="14"/>
      <c r="GHG1267" s="14"/>
      <c r="GHH1267" s="14"/>
      <c r="GHI1267" s="14"/>
      <c r="GHJ1267" s="14"/>
      <c r="GHK1267" s="14"/>
      <c r="GHL1267" s="14"/>
      <c r="GHM1267" s="14"/>
      <c r="GHN1267" s="14"/>
      <c r="GHO1267" s="14"/>
      <c r="GHP1267" s="14"/>
      <c r="GHQ1267" s="14"/>
      <c r="GHR1267" s="14"/>
      <c r="GHS1267" s="14"/>
      <c r="GHT1267" s="14"/>
      <c r="GHU1267" s="14"/>
      <c r="GHV1267" s="14"/>
      <c r="GHW1267" s="14"/>
      <c r="GHX1267" s="14"/>
      <c r="GHY1267" s="14"/>
      <c r="GHZ1267" s="14"/>
      <c r="GIA1267" s="14"/>
      <c r="GIB1267" s="14"/>
      <c r="GIC1267" s="14"/>
      <c r="GID1267" s="14"/>
      <c r="GIE1267" s="14"/>
      <c r="GIF1267" s="14"/>
      <c r="GIG1267" s="14"/>
      <c r="GIH1267" s="14"/>
      <c r="GII1267" s="14"/>
      <c r="GIJ1267" s="14"/>
      <c r="GIK1267" s="14"/>
      <c r="GIL1267" s="14"/>
      <c r="GIM1267" s="14"/>
      <c r="GIN1267" s="14"/>
      <c r="GIO1267" s="14"/>
      <c r="GIP1267" s="14"/>
      <c r="GIQ1267" s="14"/>
      <c r="GIR1267" s="14"/>
      <c r="GIS1267" s="14"/>
      <c r="GIT1267" s="14"/>
      <c r="GIU1267" s="14"/>
      <c r="GIV1267" s="14"/>
      <c r="GIW1267" s="14"/>
      <c r="GIX1267" s="14"/>
      <c r="GIY1267" s="14"/>
      <c r="GIZ1267" s="14"/>
      <c r="GJA1267" s="14"/>
      <c r="GJB1267" s="14"/>
      <c r="GJC1267" s="14"/>
      <c r="GJD1267" s="14"/>
      <c r="GJE1267" s="14"/>
      <c r="GJF1267" s="14"/>
      <c r="GJG1267" s="14"/>
      <c r="GJH1267" s="14"/>
      <c r="GJI1267" s="14"/>
      <c r="GJJ1267" s="14"/>
      <c r="GJK1267" s="14"/>
      <c r="GJL1267" s="14"/>
      <c r="GJM1267" s="14"/>
      <c r="GJN1267" s="14"/>
      <c r="GJO1267" s="14"/>
      <c r="GJP1267" s="14"/>
      <c r="GJQ1267" s="14"/>
      <c r="GJR1267" s="14"/>
      <c r="GJS1267" s="14"/>
      <c r="GJT1267" s="14"/>
      <c r="GJU1267" s="14"/>
      <c r="GJV1267" s="14"/>
      <c r="GJW1267" s="14"/>
      <c r="GJX1267" s="14"/>
      <c r="GJY1267" s="14"/>
      <c r="GJZ1267" s="14"/>
      <c r="GKA1267" s="14"/>
      <c r="GKB1267" s="14"/>
      <c r="GKC1267" s="14"/>
      <c r="GKD1267" s="14"/>
      <c r="GKE1267" s="14"/>
      <c r="GKF1267" s="14"/>
      <c r="GKG1267" s="14"/>
      <c r="GKH1267" s="14"/>
      <c r="GKI1267" s="14"/>
      <c r="GKJ1267" s="14"/>
      <c r="GKK1267" s="14"/>
      <c r="GKL1267" s="14"/>
      <c r="GKM1267" s="14"/>
      <c r="GKN1267" s="14"/>
      <c r="GKO1267" s="14"/>
      <c r="GKP1267" s="14"/>
      <c r="GKQ1267" s="14"/>
      <c r="GKR1267" s="14"/>
      <c r="GKS1267" s="14"/>
      <c r="GKT1267" s="14"/>
      <c r="GKU1267" s="14"/>
      <c r="GKV1267" s="14"/>
      <c r="GKW1267" s="14"/>
      <c r="GKX1267" s="14"/>
      <c r="GKY1267" s="14"/>
      <c r="GKZ1267" s="14"/>
      <c r="GLA1267" s="14"/>
      <c r="GLB1267" s="14"/>
      <c r="GLC1267" s="14"/>
      <c r="GLD1267" s="14"/>
      <c r="GLE1267" s="14"/>
      <c r="GLF1267" s="14"/>
      <c r="GLG1267" s="14"/>
      <c r="GLH1267" s="14"/>
      <c r="GLI1267" s="14"/>
      <c r="GLJ1267" s="14"/>
      <c r="GLK1267" s="14"/>
      <c r="GLL1267" s="14"/>
      <c r="GLM1267" s="14"/>
      <c r="GLN1267" s="14"/>
      <c r="GLO1267" s="14"/>
      <c r="GLP1267" s="14"/>
      <c r="GLQ1267" s="14"/>
      <c r="GLR1267" s="14"/>
      <c r="GLS1267" s="14"/>
      <c r="GLT1267" s="14"/>
      <c r="GLU1267" s="14"/>
      <c r="GLV1267" s="14"/>
      <c r="GLW1267" s="14"/>
      <c r="GLX1267" s="14"/>
      <c r="GLY1267" s="14"/>
      <c r="GLZ1267" s="14"/>
      <c r="GMA1267" s="14"/>
      <c r="GMB1267" s="14"/>
      <c r="GMC1267" s="14"/>
      <c r="GMD1267" s="14"/>
      <c r="GME1267" s="14"/>
      <c r="GMF1267" s="14"/>
      <c r="GMG1267" s="14"/>
      <c r="GMH1267" s="14"/>
      <c r="GMI1267" s="14"/>
      <c r="GMJ1267" s="14"/>
      <c r="GMK1267" s="14"/>
      <c r="GML1267" s="14"/>
      <c r="GMM1267" s="14"/>
      <c r="GMN1267" s="14"/>
      <c r="GMO1267" s="14"/>
      <c r="GMP1267" s="14"/>
      <c r="GMQ1267" s="14"/>
      <c r="GMR1267" s="14"/>
      <c r="GMS1267" s="14"/>
      <c r="GMT1267" s="14"/>
      <c r="GMU1267" s="14"/>
      <c r="GMV1267" s="14"/>
      <c r="GMW1267" s="14"/>
      <c r="GMX1267" s="14"/>
      <c r="GMY1267" s="14"/>
      <c r="GMZ1267" s="14"/>
      <c r="GNA1267" s="14"/>
      <c r="GNB1267" s="14"/>
      <c r="GNC1267" s="14"/>
      <c r="GND1267" s="14"/>
      <c r="GNE1267" s="14"/>
      <c r="GNF1267" s="14"/>
      <c r="GNG1267" s="14"/>
      <c r="GNH1267" s="14"/>
      <c r="GNI1267" s="14"/>
      <c r="GNJ1267" s="14"/>
      <c r="GNK1267" s="14"/>
      <c r="GNL1267" s="14"/>
      <c r="GNM1267" s="14"/>
      <c r="GNN1267" s="14"/>
      <c r="GNO1267" s="14"/>
      <c r="GNP1267" s="14"/>
      <c r="GNQ1267" s="14"/>
      <c r="GNR1267" s="14"/>
      <c r="GNS1267" s="14"/>
      <c r="GNT1267" s="14"/>
      <c r="GNU1267" s="14"/>
      <c r="GNV1267" s="14"/>
      <c r="GNW1267" s="14"/>
      <c r="GNX1267" s="14"/>
      <c r="GNY1267" s="14"/>
      <c r="GNZ1267" s="14"/>
      <c r="GOA1267" s="14"/>
      <c r="GOB1267" s="14"/>
      <c r="GOC1267" s="14"/>
      <c r="GOD1267" s="14"/>
      <c r="GOE1267" s="14"/>
      <c r="GOF1267" s="14"/>
      <c r="GOG1267" s="14"/>
      <c r="GOH1267" s="14"/>
      <c r="GOI1267" s="14"/>
      <c r="GOJ1267" s="14"/>
      <c r="GOK1267" s="14"/>
      <c r="GOL1267" s="14"/>
      <c r="GOM1267" s="14"/>
      <c r="GON1267" s="14"/>
      <c r="GOO1267" s="14"/>
      <c r="GOP1267" s="14"/>
      <c r="GOQ1267" s="14"/>
      <c r="GOR1267" s="14"/>
      <c r="GOS1267" s="14"/>
      <c r="GOT1267" s="14"/>
      <c r="GOU1267" s="14"/>
      <c r="GOV1267" s="14"/>
      <c r="GOW1267" s="14"/>
      <c r="GOX1267" s="14"/>
      <c r="GOY1267" s="14"/>
      <c r="GOZ1267" s="14"/>
      <c r="GPA1267" s="14"/>
      <c r="GPB1267" s="14"/>
      <c r="GPC1267" s="14"/>
      <c r="GPD1267" s="14"/>
      <c r="GPE1267" s="14"/>
      <c r="GPF1267" s="14"/>
      <c r="GPG1267" s="14"/>
      <c r="GPH1267" s="14"/>
      <c r="GPI1267" s="14"/>
      <c r="GPJ1267" s="14"/>
      <c r="GPK1267" s="14"/>
      <c r="GPL1267" s="14"/>
      <c r="GPM1267" s="14"/>
      <c r="GPN1267" s="14"/>
      <c r="GPO1267" s="14"/>
      <c r="GPP1267" s="14"/>
      <c r="GPQ1267" s="14"/>
      <c r="GPR1267" s="14"/>
      <c r="GPS1267" s="14"/>
      <c r="GPT1267" s="14"/>
      <c r="GPU1267" s="14"/>
      <c r="GPV1267" s="14"/>
      <c r="GPW1267" s="14"/>
      <c r="GPX1267" s="14"/>
      <c r="GPY1267" s="14"/>
      <c r="GPZ1267" s="14"/>
      <c r="GQA1267" s="14"/>
      <c r="GQB1267" s="14"/>
      <c r="GQC1267" s="14"/>
      <c r="GQD1267" s="14"/>
      <c r="GQE1267" s="14"/>
      <c r="GQF1267" s="14"/>
      <c r="GQG1267" s="14"/>
      <c r="GQH1267" s="14"/>
      <c r="GQI1267" s="14"/>
      <c r="GQJ1267" s="14"/>
      <c r="GQK1267" s="14"/>
      <c r="GQL1267" s="14"/>
      <c r="GQM1267" s="14"/>
      <c r="GQN1267" s="14"/>
      <c r="GQO1267" s="14"/>
      <c r="GQP1267" s="14"/>
      <c r="GQQ1267" s="14"/>
      <c r="GQR1267" s="14"/>
      <c r="GQS1267" s="14"/>
      <c r="GQT1267" s="14"/>
      <c r="GQU1267" s="14"/>
      <c r="GQV1267" s="14"/>
      <c r="GQW1267" s="14"/>
      <c r="GQX1267" s="14"/>
      <c r="GQY1267" s="14"/>
      <c r="GQZ1267" s="14"/>
      <c r="GRA1267" s="14"/>
      <c r="GRB1267" s="14"/>
      <c r="GRC1267" s="14"/>
      <c r="GRD1267" s="14"/>
      <c r="GRE1267" s="14"/>
      <c r="GRF1267" s="14"/>
      <c r="GRG1267" s="14"/>
      <c r="GRH1267" s="14"/>
      <c r="GRI1267" s="14"/>
      <c r="GRJ1267" s="14"/>
      <c r="GRK1267" s="14"/>
      <c r="GRL1267" s="14"/>
      <c r="GRM1267" s="14"/>
      <c r="GRN1267" s="14"/>
      <c r="GRO1267" s="14"/>
      <c r="GRP1267" s="14"/>
      <c r="GRQ1267" s="14"/>
      <c r="GRR1267" s="14"/>
      <c r="GRS1267" s="14"/>
      <c r="GRT1267" s="14"/>
      <c r="GRU1267" s="14"/>
      <c r="GRV1267" s="14"/>
      <c r="GRW1267" s="14"/>
      <c r="GRX1267" s="14"/>
      <c r="GRY1267" s="14"/>
      <c r="GRZ1267" s="14"/>
      <c r="GSA1267" s="14"/>
      <c r="GSB1267" s="14"/>
      <c r="GSC1267" s="14"/>
      <c r="GSD1267" s="14"/>
      <c r="GSE1267" s="14"/>
      <c r="GSF1267" s="14"/>
      <c r="GSG1267" s="14"/>
      <c r="GSH1267" s="14"/>
      <c r="GSI1267" s="14"/>
      <c r="GSJ1267" s="14"/>
      <c r="GSK1267" s="14"/>
      <c r="GSL1267" s="14"/>
      <c r="GSM1267" s="14"/>
      <c r="GSN1267" s="14"/>
      <c r="GSO1267" s="14"/>
      <c r="GSP1267" s="14"/>
      <c r="GSQ1267" s="14"/>
      <c r="GSR1267" s="14"/>
      <c r="GSS1267" s="14"/>
      <c r="GST1267" s="14"/>
      <c r="GSU1267" s="14"/>
      <c r="GSV1267" s="14"/>
      <c r="GSW1267" s="14"/>
      <c r="GSX1267" s="14"/>
      <c r="GSY1267" s="14"/>
      <c r="GSZ1267" s="14"/>
      <c r="GTA1267" s="14"/>
      <c r="GTB1267" s="14"/>
      <c r="GTC1267" s="14"/>
      <c r="GTD1267" s="14"/>
      <c r="GTE1267" s="14"/>
      <c r="GTF1267" s="14"/>
      <c r="GTG1267" s="14"/>
      <c r="GTH1267" s="14"/>
      <c r="GTI1267" s="14"/>
      <c r="GTJ1267" s="14"/>
      <c r="GTK1267" s="14"/>
      <c r="GTL1267" s="14"/>
      <c r="GTM1267" s="14"/>
      <c r="GTN1267" s="14"/>
      <c r="GTO1267" s="14"/>
      <c r="GTP1267" s="14"/>
      <c r="GTQ1267" s="14"/>
      <c r="GTR1267" s="14"/>
      <c r="GTS1267" s="14"/>
      <c r="GTT1267" s="14"/>
      <c r="GTU1267" s="14"/>
      <c r="GTV1267" s="14"/>
      <c r="GTW1267" s="14"/>
      <c r="GTX1267" s="14"/>
      <c r="GTY1267" s="14"/>
      <c r="GTZ1267" s="14"/>
      <c r="GUA1267" s="14"/>
      <c r="GUB1267" s="14"/>
      <c r="GUC1267" s="14"/>
      <c r="GUD1267" s="14"/>
      <c r="GUE1267" s="14"/>
      <c r="GUF1267" s="14"/>
      <c r="GUG1267" s="14"/>
      <c r="GUH1267" s="14"/>
      <c r="GUI1267" s="14"/>
      <c r="GUJ1267" s="14"/>
      <c r="GUK1267" s="14"/>
      <c r="GUL1267" s="14"/>
      <c r="GUM1267" s="14"/>
      <c r="GUN1267" s="14"/>
      <c r="GUO1267" s="14"/>
      <c r="GUP1267" s="14"/>
      <c r="GUQ1267" s="14"/>
      <c r="GUR1267" s="14"/>
      <c r="GUS1267" s="14"/>
      <c r="GUT1267" s="14"/>
      <c r="GUU1267" s="14"/>
      <c r="GUV1267" s="14"/>
      <c r="GUW1267" s="14"/>
      <c r="GUX1267" s="14"/>
      <c r="GUY1267" s="14"/>
      <c r="GUZ1267" s="14"/>
      <c r="GVA1267" s="14"/>
      <c r="GVB1267" s="14"/>
      <c r="GVC1267" s="14"/>
      <c r="GVD1267" s="14"/>
      <c r="GVE1267" s="14"/>
      <c r="GVF1267" s="14"/>
      <c r="GVG1267" s="14"/>
      <c r="GVH1267" s="14"/>
      <c r="GVI1267" s="14"/>
      <c r="GVJ1267" s="14"/>
      <c r="GVK1267" s="14"/>
      <c r="GVL1267" s="14"/>
      <c r="GVM1267" s="14"/>
      <c r="GVN1267" s="14"/>
      <c r="GVO1267" s="14"/>
      <c r="GVP1267" s="14"/>
      <c r="GVQ1267" s="14"/>
      <c r="GVR1267" s="14"/>
      <c r="GVS1267" s="14"/>
      <c r="GVT1267" s="14"/>
      <c r="GVU1267" s="14"/>
      <c r="GVV1267" s="14"/>
      <c r="GVW1267" s="14"/>
      <c r="GVX1267" s="14"/>
      <c r="GVY1267" s="14"/>
      <c r="GVZ1267" s="14"/>
      <c r="GWA1267" s="14"/>
      <c r="GWB1267" s="14"/>
      <c r="GWC1267" s="14"/>
      <c r="GWD1267" s="14"/>
      <c r="GWE1267" s="14"/>
      <c r="GWF1267" s="14"/>
      <c r="GWG1267" s="14"/>
      <c r="GWH1267" s="14"/>
      <c r="GWI1267" s="14"/>
      <c r="GWJ1267" s="14"/>
      <c r="GWK1267" s="14"/>
      <c r="GWL1267" s="14"/>
      <c r="GWM1267" s="14"/>
      <c r="GWN1267" s="14"/>
      <c r="GWO1267" s="14"/>
      <c r="GWP1267" s="14"/>
      <c r="GWQ1267" s="14"/>
      <c r="GWR1267" s="14"/>
      <c r="GWS1267" s="14"/>
      <c r="GWT1267" s="14"/>
      <c r="GWU1267" s="14"/>
      <c r="GWV1267" s="14"/>
      <c r="GWW1267" s="14"/>
      <c r="GWX1267" s="14"/>
      <c r="GWY1267" s="14"/>
      <c r="GWZ1267" s="14"/>
      <c r="GXA1267" s="14"/>
      <c r="GXB1267" s="14"/>
      <c r="GXC1267" s="14"/>
      <c r="GXD1267" s="14"/>
      <c r="GXE1267" s="14"/>
      <c r="GXF1267" s="14"/>
      <c r="GXG1267" s="14"/>
      <c r="GXH1267" s="14"/>
      <c r="GXI1267" s="14"/>
      <c r="GXJ1267" s="14"/>
      <c r="GXK1267" s="14"/>
      <c r="GXL1267" s="14"/>
      <c r="GXM1267" s="14"/>
      <c r="GXN1267" s="14"/>
      <c r="GXO1267" s="14"/>
      <c r="GXP1267" s="14"/>
      <c r="GXQ1267" s="14"/>
      <c r="GXR1267" s="14"/>
      <c r="GXS1267" s="14"/>
      <c r="GXT1267" s="14"/>
      <c r="GXU1267" s="14"/>
      <c r="GXV1267" s="14"/>
      <c r="GXW1267" s="14"/>
      <c r="GXX1267" s="14"/>
      <c r="GXY1267" s="14"/>
      <c r="GXZ1267" s="14"/>
      <c r="GYA1267" s="14"/>
      <c r="GYB1267" s="14"/>
      <c r="GYC1267" s="14"/>
      <c r="GYD1267" s="14"/>
      <c r="GYE1267" s="14"/>
      <c r="GYF1267" s="14"/>
      <c r="GYG1267" s="14"/>
      <c r="GYH1267" s="14"/>
      <c r="GYI1267" s="14"/>
      <c r="GYJ1267" s="14"/>
      <c r="GYK1267" s="14"/>
      <c r="GYL1267" s="14"/>
      <c r="GYM1267" s="14"/>
      <c r="GYN1267" s="14"/>
      <c r="GYO1267" s="14"/>
      <c r="GYP1267" s="14"/>
      <c r="GYQ1267" s="14"/>
      <c r="GYR1267" s="14"/>
      <c r="GYS1267" s="14"/>
      <c r="GYT1267" s="14"/>
      <c r="GYU1267" s="14"/>
      <c r="GYV1267" s="14"/>
      <c r="GYW1267" s="14"/>
      <c r="GYX1267" s="14"/>
      <c r="GYY1267" s="14"/>
      <c r="GYZ1267" s="14"/>
      <c r="GZA1267" s="14"/>
      <c r="GZB1267" s="14"/>
      <c r="GZC1267" s="14"/>
      <c r="GZD1267" s="14"/>
      <c r="GZE1267" s="14"/>
      <c r="GZF1267" s="14"/>
      <c r="GZG1267" s="14"/>
      <c r="GZH1267" s="14"/>
      <c r="GZI1267" s="14"/>
      <c r="GZJ1267" s="14"/>
      <c r="GZK1267" s="14"/>
      <c r="GZL1267" s="14"/>
      <c r="GZM1267" s="14"/>
      <c r="GZN1267" s="14"/>
      <c r="GZO1267" s="14"/>
      <c r="GZP1267" s="14"/>
      <c r="GZQ1267" s="14"/>
      <c r="GZR1267" s="14"/>
      <c r="GZS1267" s="14"/>
      <c r="GZT1267" s="14"/>
      <c r="GZU1267" s="14"/>
      <c r="GZV1267" s="14"/>
      <c r="GZW1267" s="14"/>
      <c r="GZX1267" s="14"/>
      <c r="GZY1267" s="14"/>
      <c r="GZZ1267" s="14"/>
      <c r="HAA1267" s="14"/>
      <c r="HAB1267" s="14"/>
      <c r="HAC1267" s="14"/>
      <c r="HAD1267" s="14"/>
      <c r="HAE1267" s="14"/>
      <c r="HAF1267" s="14"/>
      <c r="HAG1267" s="14"/>
      <c r="HAH1267" s="14"/>
      <c r="HAI1267" s="14"/>
      <c r="HAJ1267" s="14"/>
      <c r="HAK1267" s="14"/>
      <c r="HAL1267" s="14"/>
      <c r="HAM1267" s="14"/>
      <c r="HAN1267" s="14"/>
      <c r="HAO1267" s="14"/>
      <c r="HAP1267" s="14"/>
      <c r="HAQ1267" s="14"/>
      <c r="HAR1267" s="14"/>
      <c r="HAS1267" s="14"/>
      <c r="HAT1267" s="14"/>
      <c r="HAU1267" s="14"/>
      <c r="HAV1267" s="14"/>
      <c r="HAW1267" s="14"/>
      <c r="HAX1267" s="14"/>
      <c r="HAY1267" s="14"/>
      <c r="HAZ1267" s="14"/>
      <c r="HBA1267" s="14"/>
      <c r="HBB1267" s="14"/>
      <c r="HBC1267" s="14"/>
      <c r="HBD1267" s="14"/>
      <c r="HBE1267" s="14"/>
      <c r="HBF1267" s="14"/>
      <c r="HBG1267" s="14"/>
      <c r="HBH1267" s="14"/>
      <c r="HBI1267" s="14"/>
      <c r="HBJ1267" s="14"/>
      <c r="HBK1267" s="14"/>
      <c r="HBL1267" s="14"/>
      <c r="HBM1267" s="14"/>
      <c r="HBN1267" s="14"/>
      <c r="HBO1267" s="14"/>
      <c r="HBP1267" s="14"/>
      <c r="HBQ1267" s="14"/>
      <c r="HBR1267" s="14"/>
      <c r="HBS1267" s="14"/>
      <c r="HBT1267" s="14"/>
      <c r="HBU1267" s="14"/>
      <c r="HBV1267" s="14"/>
      <c r="HBW1267" s="14"/>
      <c r="HBX1267" s="14"/>
      <c r="HBY1267" s="14"/>
      <c r="HBZ1267" s="14"/>
      <c r="HCA1267" s="14"/>
      <c r="HCB1267" s="14"/>
      <c r="HCC1267" s="14"/>
      <c r="HCD1267" s="14"/>
      <c r="HCE1267" s="14"/>
      <c r="HCF1267" s="14"/>
      <c r="HCG1267" s="14"/>
      <c r="HCH1267" s="14"/>
      <c r="HCI1267" s="14"/>
      <c r="HCJ1267" s="14"/>
      <c r="HCK1267" s="14"/>
      <c r="HCL1267" s="14"/>
      <c r="HCM1267" s="14"/>
      <c r="HCN1267" s="14"/>
      <c r="HCO1267" s="14"/>
      <c r="HCP1267" s="14"/>
      <c r="HCQ1267" s="14"/>
      <c r="HCR1267" s="14"/>
      <c r="HCS1267" s="14"/>
      <c r="HCT1267" s="14"/>
      <c r="HCU1267" s="14"/>
      <c r="HCV1267" s="14"/>
      <c r="HCW1267" s="14"/>
      <c r="HCX1267" s="14"/>
      <c r="HCY1267" s="14"/>
      <c r="HCZ1267" s="14"/>
      <c r="HDA1267" s="14"/>
      <c r="HDB1267" s="14"/>
      <c r="HDC1267" s="14"/>
      <c r="HDD1267" s="14"/>
      <c r="HDE1267" s="14"/>
      <c r="HDF1267" s="14"/>
      <c r="HDG1267" s="14"/>
      <c r="HDH1267" s="14"/>
      <c r="HDI1267" s="14"/>
      <c r="HDJ1267" s="14"/>
      <c r="HDK1267" s="14"/>
      <c r="HDL1267" s="14"/>
      <c r="HDM1267" s="14"/>
      <c r="HDN1267" s="14"/>
      <c r="HDO1267" s="14"/>
      <c r="HDP1267" s="14"/>
      <c r="HDQ1267" s="14"/>
      <c r="HDR1267" s="14"/>
      <c r="HDS1267" s="14"/>
      <c r="HDT1267" s="14"/>
      <c r="HDU1267" s="14"/>
      <c r="HDV1267" s="14"/>
      <c r="HDW1267" s="14"/>
      <c r="HDX1267" s="14"/>
      <c r="HDY1267" s="14"/>
      <c r="HDZ1267" s="14"/>
      <c r="HEA1267" s="14"/>
      <c r="HEB1267" s="14"/>
      <c r="HEC1267" s="14"/>
      <c r="HED1267" s="14"/>
      <c r="HEE1267" s="14"/>
      <c r="HEF1267" s="14"/>
      <c r="HEG1267" s="14"/>
      <c r="HEH1267" s="14"/>
      <c r="HEI1267" s="14"/>
      <c r="HEJ1267" s="14"/>
      <c r="HEK1267" s="14"/>
      <c r="HEL1267" s="14"/>
      <c r="HEM1267" s="14"/>
      <c r="HEN1267" s="14"/>
      <c r="HEO1267" s="14"/>
      <c r="HEP1267" s="14"/>
      <c r="HEQ1267" s="14"/>
      <c r="HER1267" s="14"/>
      <c r="HES1267" s="14"/>
      <c r="HET1267" s="14"/>
      <c r="HEU1267" s="14"/>
      <c r="HEV1267" s="14"/>
      <c r="HEW1267" s="14"/>
      <c r="HEX1267" s="14"/>
      <c r="HEY1267" s="14"/>
      <c r="HEZ1267" s="14"/>
      <c r="HFA1267" s="14"/>
      <c r="HFB1267" s="14"/>
      <c r="HFC1267" s="14"/>
      <c r="HFD1267" s="14"/>
      <c r="HFE1267" s="14"/>
      <c r="HFF1267" s="14"/>
      <c r="HFG1267" s="14"/>
      <c r="HFH1267" s="14"/>
      <c r="HFI1267" s="14"/>
      <c r="HFJ1267" s="14"/>
      <c r="HFK1267" s="14"/>
      <c r="HFL1267" s="14"/>
      <c r="HFM1267" s="14"/>
      <c r="HFN1267" s="14"/>
      <c r="HFO1267" s="14"/>
      <c r="HFP1267" s="14"/>
      <c r="HFQ1267" s="14"/>
      <c r="HFR1267" s="14"/>
      <c r="HFS1267" s="14"/>
      <c r="HFT1267" s="14"/>
      <c r="HFU1267" s="14"/>
      <c r="HFV1267" s="14"/>
      <c r="HFW1267" s="14"/>
      <c r="HFX1267" s="14"/>
      <c r="HFY1267" s="14"/>
      <c r="HFZ1267" s="14"/>
      <c r="HGA1267" s="14"/>
      <c r="HGB1267" s="14"/>
      <c r="HGC1267" s="14"/>
      <c r="HGD1267" s="14"/>
      <c r="HGE1267" s="14"/>
      <c r="HGF1267" s="14"/>
      <c r="HGG1267" s="14"/>
      <c r="HGH1267" s="14"/>
      <c r="HGI1267" s="14"/>
      <c r="HGJ1267" s="14"/>
      <c r="HGK1267" s="14"/>
      <c r="HGL1267" s="14"/>
      <c r="HGM1267" s="14"/>
      <c r="HGN1267" s="14"/>
      <c r="HGO1267" s="14"/>
      <c r="HGP1267" s="14"/>
      <c r="HGQ1267" s="14"/>
      <c r="HGR1267" s="14"/>
      <c r="HGS1267" s="14"/>
      <c r="HGT1267" s="14"/>
      <c r="HGU1267" s="14"/>
      <c r="HGV1267" s="14"/>
      <c r="HGW1267" s="14"/>
      <c r="HGX1267" s="14"/>
      <c r="HGY1267" s="14"/>
      <c r="HGZ1267" s="14"/>
      <c r="HHA1267" s="14"/>
      <c r="HHB1267" s="14"/>
      <c r="HHC1267" s="14"/>
      <c r="HHD1267" s="14"/>
      <c r="HHE1267" s="14"/>
      <c r="HHF1267" s="14"/>
      <c r="HHG1267" s="14"/>
      <c r="HHH1267" s="14"/>
      <c r="HHI1267" s="14"/>
      <c r="HHJ1267" s="14"/>
      <c r="HHK1267" s="14"/>
      <c r="HHL1267" s="14"/>
      <c r="HHM1267" s="14"/>
      <c r="HHN1267" s="14"/>
      <c r="HHO1267" s="14"/>
      <c r="HHP1267" s="14"/>
      <c r="HHQ1267" s="14"/>
      <c r="HHR1267" s="14"/>
      <c r="HHS1267" s="14"/>
      <c r="HHT1267" s="14"/>
      <c r="HHU1267" s="14"/>
      <c r="HHV1267" s="14"/>
      <c r="HHW1267" s="14"/>
      <c r="HHX1267" s="14"/>
      <c r="HHY1267" s="14"/>
      <c r="HHZ1267" s="14"/>
      <c r="HIA1267" s="14"/>
      <c r="HIB1267" s="14"/>
      <c r="HIC1267" s="14"/>
      <c r="HID1267" s="14"/>
      <c r="HIE1267" s="14"/>
      <c r="HIF1267" s="14"/>
      <c r="HIG1267" s="14"/>
      <c r="HIH1267" s="14"/>
      <c r="HII1267" s="14"/>
      <c r="HIJ1267" s="14"/>
      <c r="HIK1267" s="14"/>
      <c r="HIL1267" s="14"/>
      <c r="HIM1267" s="14"/>
      <c r="HIN1267" s="14"/>
      <c r="HIO1267" s="14"/>
      <c r="HIP1267" s="14"/>
      <c r="HIQ1267" s="14"/>
      <c r="HIR1267" s="14"/>
      <c r="HIS1267" s="14"/>
      <c r="HIT1267" s="14"/>
      <c r="HIU1267" s="14"/>
      <c r="HIV1267" s="14"/>
      <c r="HIW1267" s="14"/>
      <c r="HIX1267" s="14"/>
      <c r="HIY1267" s="14"/>
      <c r="HIZ1267" s="14"/>
      <c r="HJA1267" s="14"/>
      <c r="HJB1267" s="14"/>
      <c r="HJC1267" s="14"/>
      <c r="HJD1267" s="14"/>
      <c r="HJE1267" s="14"/>
      <c r="HJF1267" s="14"/>
      <c r="HJG1267" s="14"/>
      <c r="HJH1267" s="14"/>
      <c r="HJI1267" s="14"/>
      <c r="HJJ1267" s="14"/>
      <c r="HJK1267" s="14"/>
      <c r="HJL1267" s="14"/>
      <c r="HJM1267" s="14"/>
      <c r="HJN1267" s="14"/>
      <c r="HJO1267" s="14"/>
      <c r="HJP1267" s="14"/>
      <c r="HJQ1267" s="14"/>
      <c r="HJR1267" s="14"/>
      <c r="HJS1267" s="14"/>
      <c r="HJT1267" s="14"/>
      <c r="HJU1267" s="14"/>
      <c r="HJV1267" s="14"/>
      <c r="HJW1267" s="14"/>
      <c r="HJX1267" s="14"/>
      <c r="HJY1267" s="14"/>
      <c r="HJZ1267" s="14"/>
      <c r="HKA1267" s="14"/>
      <c r="HKB1267" s="14"/>
      <c r="HKC1267" s="14"/>
      <c r="HKD1267" s="14"/>
      <c r="HKE1267" s="14"/>
      <c r="HKF1267" s="14"/>
      <c r="HKG1267" s="14"/>
      <c r="HKH1267" s="14"/>
      <c r="HKI1267" s="14"/>
      <c r="HKJ1267" s="14"/>
      <c r="HKK1267" s="14"/>
      <c r="HKL1267" s="14"/>
      <c r="HKM1267" s="14"/>
      <c r="HKN1267" s="14"/>
      <c r="HKO1267" s="14"/>
      <c r="HKP1267" s="14"/>
      <c r="HKQ1267" s="14"/>
      <c r="HKR1267" s="14"/>
      <c r="HKS1267" s="14"/>
      <c r="HKT1267" s="14"/>
      <c r="HKU1267" s="14"/>
      <c r="HKV1267" s="14"/>
      <c r="HKW1267" s="14"/>
      <c r="HKX1267" s="14"/>
      <c r="HKY1267" s="14"/>
      <c r="HKZ1267" s="14"/>
      <c r="HLA1267" s="14"/>
      <c r="HLB1267" s="14"/>
      <c r="HLC1267" s="14"/>
      <c r="HLD1267" s="14"/>
      <c r="HLE1267" s="14"/>
      <c r="HLF1267" s="14"/>
      <c r="HLG1267" s="14"/>
      <c r="HLH1267" s="14"/>
      <c r="HLI1267" s="14"/>
      <c r="HLJ1267" s="14"/>
      <c r="HLK1267" s="14"/>
      <c r="HLL1267" s="14"/>
      <c r="HLM1267" s="14"/>
      <c r="HLN1267" s="14"/>
      <c r="HLO1267" s="14"/>
      <c r="HLP1267" s="14"/>
      <c r="HLQ1267" s="14"/>
      <c r="HLR1267" s="14"/>
      <c r="HLS1267" s="14"/>
      <c r="HLT1267" s="14"/>
      <c r="HLU1267" s="14"/>
      <c r="HLV1267" s="14"/>
      <c r="HLW1267" s="14"/>
      <c r="HLX1267" s="14"/>
      <c r="HLY1267" s="14"/>
      <c r="HLZ1267" s="14"/>
      <c r="HMA1267" s="14"/>
      <c r="HMB1267" s="14"/>
      <c r="HMC1267" s="14"/>
      <c r="HMD1267" s="14"/>
      <c r="HME1267" s="14"/>
      <c r="HMF1267" s="14"/>
      <c r="HMG1267" s="14"/>
      <c r="HMH1267" s="14"/>
      <c r="HMI1267" s="14"/>
      <c r="HMJ1267" s="14"/>
      <c r="HMK1267" s="14"/>
      <c r="HML1267" s="14"/>
      <c r="HMM1267" s="14"/>
      <c r="HMN1267" s="14"/>
      <c r="HMO1267" s="14"/>
      <c r="HMP1267" s="14"/>
      <c r="HMQ1267" s="14"/>
      <c r="HMR1267" s="14"/>
      <c r="HMS1267" s="14"/>
      <c r="HMT1267" s="14"/>
      <c r="HMU1267" s="14"/>
      <c r="HMV1267" s="14"/>
      <c r="HMW1267" s="14"/>
      <c r="HMX1267" s="14"/>
      <c r="HMY1267" s="14"/>
      <c r="HMZ1267" s="14"/>
      <c r="HNA1267" s="14"/>
      <c r="HNB1267" s="14"/>
      <c r="HNC1267" s="14"/>
      <c r="HND1267" s="14"/>
      <c r="HNE1267" s="14"/>
      <c r="HNF1267" s="14"/>
      <c r="HNG1267" s="14"/>
      <c r="HNH1267" s="14"/>
      <c r="HNI1267" s="14"/>
      <c r="HNJ1267" s="14"/>
      <c r="HNK1267" s="14"/>
      <c r="HNL1267" s="14"/>
      <c r="HNM1267" s="14"/>
      <c r="HNN1267" s="14"/>
      <c r="HNO1267" s="14"/>
      <c r="HNP1267" s="14"/>
      <c r="HNQ1267" s="14"/>
      <c r="HNR1267" s="14"/>
      <c r="HNS1267" s="14"/>
      <c r="HNT1267" s="14"/>
      <c r="HNU1267" s="14"/>
      <c r="HNV1267" s="14"/>
      <c r="HNW1267" s="14"/>
      <c r="HNX1267" s="14"/>
      <c r="HNY1267" s="14"/>
      <c r="HNZ1267" s="14"/>
      <c r="HOA1267" s="14"/>
      <c r="HOB1267" s="14"/>
      <c r="HOC1267" s="14"/>
      <c r="HOD1267" s="14"/>
      <c r="HOE1267" s="14"/>
      <c r="HOF1267" s="14"/>
      <c r="HOG1267" s="14"/>
      <c r="HOH1267" s="14"/>
      <c r="HOI1267" s="14"/>
      <c r="HOJ1267" s="14"/>
      <c r="HOK1267" s="14"/>
      <c r="HOL1267" s="14"/>
      <c r="HOM1267" s="14"/>
      <c r="HON1267" s="14"/>
      <c r="HOO1267" s="14"/>
      <c r="HOP1267" s="14"/>
      <c r="HOQ1267" s="14"/>
      <c r="HOR1267" s="14"/>
      <c r="HOS1267" s="14"/>
      <c r="HOT1267" s="14"/>
      <c r="HOU1267" s="14"/>
      <c r="HOV1267" s="14"/>
      <c r="HOW1267" s="14"/>
      <c r="HOX1267" s="14"/>
      <c r="HOY1267" s="14"/>
      <c r="HOZ1267" s="14"/>
      <c r="HPA1267" s="14"/>
      <c r="HPB1267" s="14"/>
      <c r="HPC1267" s="14"/>
      <c r="HPD1267" s="14"/>
      <c r="HPE1267" s="14"/>
      <c r="HPF1267" s="14"/>
      <c r="HPG1267" s="14"/>
      <c r="HPH1267" s="14"/>
      <c r="HPI1267" s="14"/>
      <c r="HPJ1267" s="14"/>
      <c r="HPK1267" s="14"/>
      <c r="HPL1267" s="14"/>
      <c r="HPM1267" s="14"/>
      <c r="HPN1267" s="14"/>
      <c r="HPO1267" s="14"/>
      <c r="HPP1267" s="14"/>
      <c r="HPQ1267" s="14"/>
      <c r="HPR1267" s="14"/>
      <c r="HPS1267" s="14"/>
      <c r="HPT1267" s="14"/>
      <c r="HPU1267" s="14"/>
      <c r="HPV1267" s="14"/>
      <c r="HPW1267" s="14"/>
      <c r="HPX1267" s="14"/>
      <c r="HPY1267" s="14"/>
      <c r="HPZ1267" s="14"/>
      <c r="HQA1267" s="14"/>
      <c r="HQB1267" s="14"/>
      <c r="HQC1267" s="14"/>
      <c r="HQD1267" s="14"/>
      <c r="HQE1267" s="14"/>
      <c r="HQF1267" s="14"/>
      <c r="HQG1267" s="14"/>
      <c r="HQH1267" s="14"/>
      <c r="HQI1267" s="14"/>
      <c r="HQJ1267" s="14"/>
      <c r="HQK1267" s="14"/>
      <c r="HQL1267" s="14"/>
      <c r="HQM1267" s="14"/>
      <c r="HQN1267" s="14"/>
      <c r="HQO1267" s="14"/>
      <c r="HQP1267" s="14"/>
      <c r="HQQ1267" s="14"/>
      <c r="HQR1267" s="14"/>
      <c r="HQS1267" s="14"/>
      <c r="HQT1267" s="14"/>
      <c r="HQU1267" s="14"/>
      <c r="HQV1267" s="14"/>
      <c r="HQW1267" s="14"/>
      <c r="HQX1267" s="14"/>
      <c r="HQY1267" s="14"/>
      <c r="HQZ1267" s="14"/>
      <c r="HRA1267" s="14"/>
      <c r="HRB1267" s="14"/>
      <c r="HRC1267" s="14"/>
      <c r="HRD1267" s="14"/>
      <c r="HRE1267" s="14"/>
      <c r="HRF1267" s="14"/>
      <c r="HRG1267" s="14"/>
      <c r="HRH1267" s="14"/>
      <c r="HRI1267" s="14"/>
      <c r="HRJ1267" s="14"/>
      <c r="HRK1267" s="14"/>
      <c r="HRL1267" s="14"/>
      <c r="HRM1267" s="14"/>
      <c r="HRN1267" s="14"/>
      <c r="HRO1267" s="14"/>
      <c r="HRP1267" s="14"/>
      <c r="HRQ1267" s="14"/>
      <c r="HRR1267" s="14"/>
      <c r="HRS1267" s="14"/>
      <c r="HRT1267" s="14"/>
      <c r="HRU1267" s="14"/>
      <c r="HRV1267" s="14"/>
      <c r="HRW1267" s="14"/>
      <c r="HRX1267" s="14"/>
      <c r="HRY1267" s="14"/>
      <c r="HRZ1267" s="14"/>
      <c r="HSA1267" s="14"/>
      <c r="HSB1267" s="14"/>
      <c r="HSC1267" s="14"/>
      <c r="HSD1267" s="14"/>
      <c r="HSE1267" s="14"/>
      <c r="HSF1267" s="14"/>
      <c r="HSG1267" s="14"/>
      <c r="HSH1267" s="14"/>
      <c r="HSI1267" s="14"/>
      <c r="HSJ1267" s="14"/>
      <c r="HSK1267" s="14"/>
      <c r="HSL1267" s="14"/>
      <c r="HSM1267" s="14"/>
      <c r="HSN1267" s="14"/>
      <c r="HSO1267" s="14"/>
      <c r="HSP1267" s="14"/>
      <c r="HSQ1267" s="14"/>
      <c r="HSR1267" s="14"/>
      <c r="HSS1267" s="14"/>
      <c r="HST1267" s="14"/>
      <c r="HSU1267" s="14"/>
      <c r="HSV1267" s="14"/>
      <c r="HSW1267" s="14"/>
      <c r="HSX1267" s="14"/>
      <c r="HSY1267" s="14"/>
      <c r="HSZ1267" s="14"/>
      <c r="HTA1267" s="14"/>
      <c r="HTB1267" s="14"/>
      <c r="HTC1267" s="14"/>
      <c r="HTD1267" s="14"/>
      <c r="HTE1267" s="14"/>
      <c r="HTF1267" s="14"/>
      <c r="HTG1267" s="14"/>
      <c r="HTH1267" s="14"/>
      <c r="HTI1267" s="14"/>
      <c r="HTJ1267" s="14"/>
      <c r="HTK1267" s="14"/>
      <c r="HTL1267" s="14"/>
      <c r="HTM1267" s="14"/>
      <c r="HTN1267" s="14"/>
      <c r="HTO1267" s="14"/>
      <c r="HTP1267" s="14"/>
      <c r="HTQ1267" s="14"/>
      <c r="HTR1267" s="14"/>
      <c r="HTS1267" s="14"/>
      <c r="HTT1267" s="14"/>
      <c r="HTU1267" s="14"/>
      <c r="HTV1267" s="14"/>
      <c r="HTW1267" s="14"/>
      <c r="HTX1267" s="14"/>
      <c r="HTY1267" s="14"/>
      <c r="HTZ1267" s="14"/>
      <c r="HUA1267" s="14"/>
      <c r="HUB1267" s="14"/>
      <c r="HUC1267" s="14"/>
      <c r="HUD1267" s="14"/>
      <c r="HUE1267" s="14"/>
      <c r="HUF1267" s="14"/>
      <c r="HUG1267" s="14"/>
      <c r="HUH1267" s="14"/>
      <c r="HUI1267" s="14"/>
      <c r="HUJ1267" s="14"/>
      <c r="HUK1267" s="14"/>
      <c r="HUL1267" s="14"/>
      <c r="HUM1267" s="14"/>
      <c r="HUN1267" s="14"/>
      <c r="HUO1267" s="14"/>
      <c r="HUP1267" s="14"/>
      <c r="HUQ1267" s="14"/>
      <c r="HUR1267" s="14"/>
      <c r="HUS1267" s="14"/>
      <c r="HUT1267" s="14"/>
      <c r="HUU1267" s="14"/>
      <c r="HUV1267" s="14"/>
      <c r="HUW1267" s="14"/>
      <c r="HUX1267" s="14"/>
      <c r="HUY1267" s="14"/>
      <c r="HUZ1267" s="14"/>
      <c r="HVA1267" s="14"/>
      <c r="HVB1267" s="14"/>
      <c r="HVC1267" s="14"/>
      <c r="HVD1267" s="14"/>
      <c r="HVE1267" s="14"/>
      <c r="HVF1267" s="14"/>
      <c r="HVG1267" s="14"/>
      <c r="HVH1267" s="14"/>
      <c r="HVI1267" s="14"/>
      <c r="HVJ1267" s="14"/>
      <c r="HVK1267" s="14"/>
      <c r="HVL1267" s="14"/>
      <c r="HVM1267" s="14"/>
      <c r="HVN1267" s="14"/>
      <c r="HVO1267" s="14"/>
      <c r="HVP1267" s="14"/>
      <c r="HVQ1267" s="14"/>
      <c r="HVR1267" s="14"/>
      <c r="HVS1267" s="14"/>
      <c r="HVT1267" s="14"/>
      <c r="HVU1267" s="14"/>
      <c r="HVV1267" s="14"/>
      <c r="HVW1267" s="14"/>
      <c r="HVX1267" s="14"/>
      <c r="HVY1267" s="14"/>
      <c r="HVZ1267" s="14"/>
      <c r="HWA1267" s="14"/>
      <c r="HWB1267" s="14"/>
      <c r="HWC1267" s="14"/>
      <c r="HWD1267" s="14"/>
      <c r="HWE1267" s="14"/>
      <c r="HWF1267" s="14"/>
      <c r="HWG1267" s="14"/>
      <c r="HWH1267" s="14"/>
      <c r="HWI1267" s="14"/>
      <c r="HWJ1267" s="14"/>
      <c r="HWK1267" s="14"/>
      <c r="HWL1267" s="14"/>
      <c r="HWM1267" s="14"/>
      <c r="HWN1267" s="14"/>
      <c r="HWO1267" s="14"/>
      <c r="HWP1267" s="14"/>
      <c r="HWQ1267" s="14"/>
      <c r="HWR1267" s="14"/>
      <c r="HWS1267" s="14"/>
      <c r="HWT1267" s="14"/>
      <c r="HWU1267" s="14"/>
      <c r="HWV1267" s="14"/>
      <c r="HWW1267" s="14"/>
      <c r="HWX1267" s="14"/>
      <c r="HWY1267" s="14"/>
      <c r="HWZ1267" s="14"/>
      <c r="HXA1267" s="14"/>
      <c r="HXB1267" s="14"/>
      <c r="HXC1267" s="14"/>
      <c r="HXD1267" s="14"/>
      <c r="HXE1267" s="14"/>
      <c r="HXF1267" s="14"/>
      <c r="HXG1267" s="14"/>
      <c r="HXH1267" s="14"/>
      <c r="HXI1267" s="14"/>
      <c r="HXJ1267" s="14"/>
      <c r="HXK1267" s="14"/>
      <c r="HXL1267" s="14"/>
      <c r="HXM1267" s="14"/>
      <c r="HXN1267" s="14"/>
      <c r="HXO1267" s="14"/>
      <c r="HXP1267" s="14"/>
      <c r="HXQ1267" s="14"/>
      <c r="HXR1267" s="14"/>
      <c r="HXS1267" s="14"/>
      <c r="HXT1267" s="14"/>
      <c r="HXU1267" s="14"/>
      <c r="HXV1267" s="14"/>
      <c r="HXW1267" s="14"/>
      <c r="HXX1267" s="14"/>
      <c r="HXY1267" s="14"/>
      <c r="HXZ1267" s="14"/>
      <c r="HYA1267" s="14"/>
      <c r="HYB1267" s="14"/>
      <c r="HYC1267" s="14"/>
      <c r="HYD1267" s="14"/>
      <c r="HYE1267" s="14"/>
      <c r="HYF1267" s="14"/>
      <c r="HYG1267" s="14"/>
      <c r="HYH1267" s="14"/>
      <c r="HYI1267" s="14"/>
      <c r="HYJ1267" s="14"/>
      <c r="HYK1267" s="14"/>
      <c r="HYL1267" s="14"/>
      <c r="HYM1267" s="14"/>
      <c r="HYN1267" s="14"/>
      <c r="HYO1267" s="14"/>
      <c r="HYP1267" s="14"/>
      <c r="HYQ1267" s="14"/>
      <c r="HYR1267" s="14"/>
      <c r="HYS1267" s="14"/>
      <c r="HYT1267" s="14"/>
      <c r="HYU1267" s="14"/>
      <c r="HYV1267" s="14"/>
      <c r="HYW1267" s="14"/>
      <c r="HYX1267" s="14"/>
      <c r="HYY1267" s="14"/>
      <c r="HYZ1267" s="14"/>
      <c r="HZA1267" s="14"/>
      <c r="HZB1267" s="14"/>
      <c r="HZC1267" s="14"/>
      <c r="HZD1267" s="14"/>
      <c r="HZE1267" s="14"/>
      <c r="HZF1267" s="14"/>
      <c r="HZG1267" s="14"/>
      <c r="HZH1267" s="14"/>
      <c r="HZI1267" s="14"/>
      <c r="HZJ1267" s="14"/>
      <c r="HZK1267" s="14"/>
      <c r="HZL1267" s="14"/>
      <c r="HZM1267" s="14"/>
      <c r="HZN1267" s="14"/>
      <c r="HZO1267" s="14"/>
      <c r="HZP1267" s="14"/>
      <c r="HZQ1267" s="14"/>
      <c r="HZR1267" s="14"/>
      <c r="HZS1267" s="14"/>
      <c r="HZT1267" s="14"/>
      <c r="HZU1267" s="14"/>
      <c r="HZV1267" s="14"/>
      <c r="HZW1267" s="14"/>
      <c r="HZX1267" s="14"/>
      <c r="HZY1267" s="14"/>
      <c r="HZZ1267" s="14"/>
      <c r="IAA1267" s="14"/>
      <c r="IAB1267" s="14"/>
      <c r="IAC1267" s="14"/>
      <c r="IAD1267" s="14"/>
      <c r="IAE1267" s="14"/>
      <c r="IAF1267" s="14"/>
      <c r="IAG1267" s="14"/>
      <c r="IAH1267" s="14"/>
      <c r="IAI1267" s="14"/>
      <c r="IAJ1267" s="14"/>
      <c r="IAK1267" s="14"/>
      <c r="IAL1267" s="14"/>
      <c r="IAM1267" s="14"/>
      <c r="IAN1267" s="14"/>
      <c r="IAO1267" s="14"/>
      <c r="IAP1267" s="14"/>
      <c r="IAQ1267" s="14"/>
      <c r="IAR1267" s="14"/>
      <c r="IAS1267" s="14"/>
      <c r="IAT1267" s="14"/>
      <c r="IAU1267" s="14"/>
      <c r="IAV1267" s="14"/>
      <c r="IAW1267" s="14"/>
      <c r="IAX1267" s="14"/>
      <c r="IAY1267" s="14"/>
      <c r="IAZ1267" s="14"/>
      <c r="IBA1267" s="14"/>
      <c r="IBB1267" s="14"/>
      <c r="IBC1267" s="14"/>
      <c r="IBD1267" s="14"/>
      <c r="IBE1267" s="14"/>
      <c r="IBF1267" s="14"/>
      <c r="IBG1267" s="14"/>
      <c r="IBH1267" s="14"/>
      <c r="IBI1267" s="14"/>
      <c r="IBJ1267" s="14"/>
      <c r="IBK1267" s="14"/>
      <c r="IBL1267" s="14"/>
      <c r="IBM1267" s="14"/>
      <c r="IBN1267" s="14"/>
      <c r="IBO1267" s="14"/>
      <c r="IBP1267" s="14"/>
      <c r="IBQ1267" s="14"/>
      <c r="IBR1267" s="14"/>
      <c r="IBS1267" s="14"/>
      <c r="IBT1267" s="14"/>
      <c r="IBU1267" s="14"/>
      <c r="IBV1267" s="14"/>
      <c r="IBW1267" s="14"/>
      <c r="IBX1267" s="14"/>
      <c r="IBY1267" s="14"/>
      <c r="IBZ1267" s="14"/>
      <c r="ICA1267" s="14"/>
      <c r="ICB1267" s="14"/>
      <c r="ICC1267" s="14"/>
      <c r="ICD1267" s="14"/>
      <c r="ICE1267" s="14"/>
      <c r="ICF1267" s="14"/>
      <c r="ICG1267" s="14"/>
      <c r="ICH1267" s="14"/>
      <c r="ICI1267" s="14"/>
      <c r="ICJ1267" s="14"/>
      <c r="ICK1267" s="14"/>
      <c r="ICL1267" s="14"/>
      <c r="ICM1267" s="14"/>
      <c r="ICN1267" s="14"/>
      <c r="ICO1267" s="14"/>
      <c r="ICP1267" s="14"/>
      <c r="ICQ1267" s="14"/>
      <c r="ICR1267" s="14"/>
      <c r="ICS1267" s="14"/>
      <c r="ICT1267" s="14"/>
      <c r="ICU1267" s="14"/>
      <c r="ICV1267" s="14"/>
      <c r="ICW1267" s="14"/>
      <c r="ICX1267" s="14"/>
      <c r="ICY1267" s="14"/>
      <c r="ICZ1267" s="14"/>
      <c r="IDA1267" s="14"/>
      <c r="IDB1267" s="14"/>
      <c r="IDC1267" s="14"/>
      <c r="IDD1267" s="14"/>
      <c r="IDE1267" s="14"/>
      <c r="IDF1267" s="14"/>
      <c r="IDG1267" s="14"/>
      <c r="IDH1267" s="14"/>
      <c r="IDI1267" s="14"/>
      <c r="IDJ1267" s="14"/>
      <c r="IDK1267" s="14"/>
      <c r="IDL1267" s="14"/>
      <c r="IDM1267" s="14"/>
      <c r="IDN1267" s="14"/>
      <c r="IDO1267" s="14"/>
      <c r="IDP1267" s="14"/>
      <c r="IDQ1267" s="14"/>
      <c r="IDR1267" s="14"/>
      <c r="IDS1267" s="14"/>
      <c r="IDT1267" s="14"/>
      <c r="IDU1267" s="14"/>
      <c r="IDV1267" s="14"/>
      <c r="IDW1267" s="14"/>
      <c r="IDX1267" s="14"/>
      <c r="IDY1267" s="14"/>
      <c r="IDZ1267" s="14"/>
      <c r="IEA1267" s="14"/>
      <c r="IEB1267" s="14"/>
      <c r="IEC1267" s="14"/>
      <c r="IED1267" s="14"/>
      <c r="IEE1267" s="14"/>
      <c r="IEF1267" s="14"/>
      <c r="IEG1267" s="14"/>
      <c r="IEH1267" s="14"/>
      <c r="IEI1267" s="14"/>
      <c r="IEJ1267" s="14"/>
      <c r="IEK1267" s="14"/>
      <c r="IEL1267" s="14"/>
      <c r="IEM1267" s="14"/>
      <c r="IEN1267" s="14"/>
      <c r="IEO1267" s="14"/>
      <c r="IEP1267" s="14"/>
      <c r="IEQ1267" s="14"/>
      <c r="IER1267" s="14"/>
      <c r="IES1267" s="14"/>
      <c r="IET1267" s="14"/>
      <c r="IEU1267" s="14"/>
      <c r="IEV1267" s="14"/>
      <c r="IEW1267" s="14"/>
      <c r="IEX1267" s="14"/>
      <c r="IEY1267" s="14"/>
      <c r="IEZ1267" s="14"/>
      <c r="IFA1267" s="14"/>
      <c r="IFB1267" s="14"/>
      <c r="IFC1267" s="14"/>
      <c r="IFD1267" s="14"/>
      <c r="IFE1267" s="14"/>
      <c r="IFF1267" s="14"/>
      <c r="IFG1267" s="14"/>
      <c r="IFH1267" s="14"/>
      <c r="IFI1267" s="14"/>
      <c r="IFJ1267" s="14"/>
      <c r="IFK1267" s="14"/>
      <c r="IFL1267" s="14"/>
      <c r="IFM1267" s="14"/>
      <c r="IFN1267" s="14"/>
      <c r="IFO1267" s="14"/>
      <c r="IFP1267" s="14"/>
      <c r="IFQ1267" s="14"/>
      <c r="IFR1267" s="14"/>
      <c r="IFS1267" s="14"/>
      <c r="IFT1267" s="14"/>
      <c r="IFU1267" s="14"/>
      <c r="IFV1267" s="14"/>
      <c r="IFW1267" s="14"/>
      <c r="IFX1267" s="14"/>
      <c r="IFY1267" s="14"/>
      <c r="IFZ1267" s="14"/>
      <c r="IGA1267" s="14"/>
      <c r="IGB1267" s="14"/>
      <c r="IGC1267" s="14"/>
      <c r="IGD1267" s="14"/>
      <c r="IGE1267" s="14"/>
      <c r="IGF1267" s="14"/>
      <c r="IGG1267" s="14"/>
      <c r="IGH1267" s="14"/>
      <c r="IGI1267" s="14"/>
      <c r="IGJ1267" s="14"/>
      <c r="IGK1267" s="14"/>
      <c r="IGL1267" s="14"/>
      <c r="IGM1267" s="14"/>
      <c r="IGN1267" s="14"/>
      <c r="IGO1267" s="14"/>
      <c r="IGP1267" s="14"/>
      <c r="IGQ1267" s="14"/>
      <c r="IGR1267" s="14"/>
      <c r="IGS1267" s="14"/>
      <c r="IGT1267" s="14"/>
      <c r="IGU1267" s="14"/>
      <c r="IGV1267" s="14"/>
      <c r="IGW1267" s="14"/>
      <c r="IGX1267" s="14"/>
      <c r="IGY1267" s="14"/>
      <c r="IGZ1267" s="14"/>
      <c r="IHA1267" s="14"/>
      <c r="IHB1267" s="14"/>
      <c r="IHC1267" s="14"/>
      <c r="IHD1267" s="14"/>
      <c r="IHE1267" s="14"/>
      <c r="IHF1267" s="14"/>
      <c r="IHG1267" s="14"/>
      <c r="IHH1267" s="14"/>
      <c r="IHI1267" s="14"/>
      <c r="IHJ1267" s="14"/>
      <c r="IHK1267" s="14"/>
      <c r="IHL1267" s="14"/>
      <c r="IHM1267" s="14"/>
      <c r="IHN1267" s="14"/>
      <c r="IHO1267" s="14"/>
      <c r="IHP1267" s="14"/>
      <c r="IHQ1267" s="14"/>
      <c r="IHR1267" s="14"/>
      <c r="IHS1267" s="14"/>
      <c r="IHT1267" s="14"/>
      <c r="IHU1267" s="14"/>
      <c r="IHV1267" s="14"/>
      <c r="IHW1267" s="14"/>
      <c r="IHX1267" s="14"/>
      <c r="IHY1267" s="14"/>
      <c r="IHZ1267" s="14"/>
      <c r="IIA1267" s="14"/>
      <c r="IIB1267" s="14"/>
      <c r="IIC1267" s="14"/>
      <c r="IID1267" s="14"/>
      <c r="IIE1267" s="14"/>
      <c r="IIF1267" s="14"/>
      <c r="IIG1267" s="14"/>
      <c r="IIH1267" s="14"/>
      <c r="III1267" s="14"/>
      <c r="IIJ1267" s="14"/>
      <c r="IIK1267" s="14"/>
      <c r="IIL1267" s="14"/>
      <c r="IIM1267" s="14"/>
      <c r="IIN1267" s="14"/>
      <c r="IIO1267" s="14"/>
      <c r="IIP1267" s="14"/>
      <c r="IIQ1267" s="14"/>
      <c r="IIR1267" s="14"/>
      <c r="IIS1267" s="14"/>
      <c r="IIT1267" s="14"/>
      <c r="IIU1267" s="14"/>
      <c r="IIV1267" s="14"/>
      <c r="IIW1267" s="14"/>
      <c r="IIX1267" s="14"/>
      <c r="IIY1267" s="14"/>
      <c r="IIZ1267" s="14"/>
      <c r="IJA1267" s="14"/>
      <c r="IJB1267" s="14"/>
      <c r="IJC1267" s="14"/>
      <c r="IJD1267" s="14"/>
      <c r="IJE1267" s="14"/>
      <c r="IJF1267" s="14"/>
      <c r="IJG1267" s="14"/>
      <c r="IJH1267" s="14"/>
      <c r="IJI1267" s="14"/>
      <c r="IJJ1267" s="14"/>
      <c r="IJK1267" s="14"/>
      <c r="IJL1267" s="14"/>
      <c r="IJM1267" s="14"/>
      <c r="IJN1267" s="14"/>
      <c r="IJO1267" s="14"/>
      <c r="IJP1267" s="14"/>
      <c r="IJQ1267" s="14"/>
      <c r="IJR1267" s="14"/>
      <c r="IJS1267" s="14"/>
      <c r="IJT1267" s="14"/>
      <c r="IJU1267" s="14"/>
      <c r="IJV1267" s="14"/>
      <c r="IJW1267" s="14"/>
      <c r="IJX1267" s="14"/>
      <c r="IJY1267" s="14"/>
      <c r="IJZ1267" s="14"/>
      <c r="IKA1267" s="14"/>
      <c r="IKB1267" s="14"/>
      <c r="IKC1267" s="14"/>
      <c r="IKD1267" s="14"/>
      <c r="IKE1267" s="14"/>
      <c r="IKF1267" s="14"/>
      <c r="IKG1267" s="14"/>
      <c r="IKH1267" s="14"/>
      <c r="IKI1267" s="14"/>
      <c r="IKJ1267" s="14"/>
      <c r="IKK1267" s="14"/>
      <c r="IKL1267" s="14"/>
      <c r="IKM1267" s="14"/>
      <c r="IKN1267" s="14"/>
      <c r="IKO1267" s="14"/>
      <c r="IKP1267" s="14"/>
      <c r="IKQ1267" s="14"/>
      <c r="IKR1267" s="14"/>
      <c r="IKS1267" s="14"/>
      <c r="IKT1267" s="14"/>
      <c r="IKU1267" s="14"/>
      <c r="IKV1267" s="14"/>
      <c r="IKW1267" s="14"/>
      <c r="IKX1267" s="14"/>
      <c r="IKY1267" s="14"/>
      <c r="IKZ1267" s="14"/>
      <c r="ILA1267" s="14"/>
      <c r="ILB1267" s="14"/>
      <c r="ILC1267" s="14"/>
      <c r="ILD1267" s="14"/>
      <c r="ILE1267" s="14"/>
      <c r="ILF1267" s="14"/>
      <c r="ILG1267" s="14"/>
      <c r="ILH1267" s="14"/>
      <c r="ILI1267" s="14"/>
      <c r="ILJ1267" s="14"/>
      <c r="ILK1267" s="14"/>
      <c r="ILL1267" s="14"/>
      <c r="ILM1267" s="14"/>
      <c r="ILN1267" s="14"/>
      <c r="ILO1267" s="14"/>
      <c r="ILP1267" s="14"/>
      <c r="ILQ1267" s="14"/>
      <c r="ILR1267" s="14"/>
      <c r="ILS1267" s="14"/>
      <c r="ILT1267" s="14"/>
      <c r="ILU1267" s="14"/>
      <c r="ILV1267" s="14"/>
      <c r="ILW1267" s="14"/>
      <c r="ILX1267" s="14"/>
      <c r="ILY1267" s="14"/>
      <c r="ILZ1267" s="14"/>
      <c r="IMA1267" s="14"/>
      <c r="IMB1267" s="14"/>
      <c r="IMC1267" s="14"/>
      <c r="IMD1267" s="14"/>
      <c r="IME1267" s="14"/>
      <c r="IMF1267" s="14"/>
      <c r="IMG1267" s="14"/>
      <c r="IMH1267" s="14"/>
      <c r="IMI1267" s="14"/>
      <c r="IMJ1267" s="14"/>
      <c r="IMK1267" s="14"/>
      <c r="IML1267" s="14"/>
      <c r="IMM1267" s="14"/>
      <c r="IMN1267" s="14"/>
      <c r="IMO1267" s="14"/>
      <c r="IMP1267" s="14"/>
      <c r="IMQ1267" s="14"/>
      <c r="IMR1267" s="14"/>
      <c r="IMS1267" s="14"/>
      <c r="IMT1267" s="14"/>
      <c r="IMU1267" s="14"/>
      <c r="IMV1267" s="14"/>
      <c r="IMW1267" s="14"/>
      <c r="IMX1267" s="14"/>
      <c r="IMY1267" s="14"/>
      <c r="IMZ1267" s="14"/>
      <c r="INA1267" s="14"/>
      <c r="INB1267" s="14"/>
      <c r="INC1267" s="14"/>
      <c r="IND1267" s="14"/>
      <c r="INE1267" s="14"/>
      <c r="INF1267" s="14"/>
      <c r="ING1267" s="14"/>
      <c r="INH1267" s="14"/>
      <c r="INI1267" s="14"/>
      <c r="INJ1267" s="14"/>
      <c r="INK1267" s="14"/>
      <c r="INL1267" s="14"/>
      <c r="INM1267" s="14"/>
      <c r="INN1267" s="14"/>
      <c r="INO1267" s="14"/>
      <c r="INP1267" s="14"/>
      <c r="INQ1267" s="14"/>
      <c r="INR1267" s="14"/>
      <c r="INS1267" s="14"/>
      <c r="INT1267" s="14"/>
      <c r="INU1267" s="14"/>
      <c r="INV1267" s="14"/>
      <c r="INW1267" s="14"/>
      <c r="INX1267" s="14"/>
      <c r="INY1267" s="14"/>
      <c r="INZ1267" s="14"/>
      <c r="IOA1267" s="14"/>
      <c r="IOB1267" s="14"/>
      <c r="IOC1267" s="14"/>
      <c r="IOD1267" s="14"/>
      <c r="IOE1267" s="14"/>
      <c r="IOF1267" s="14"/>
      <c r="IOG1267" s="14"/>
      <c r="IOH1267" s="14"/>
      <c r="IOI1267" s="14"/>
      <c r="IOJ1267" s="14"/>
      <c r="IOK1267" s="14"/>
      <c r="IOL1267" s="14"/>
      <c r="IOM1267" s="14"/>
      <c r="ION1267" s="14"/>
      <c r="IOO1267" s="14"/>
      <c r="IOP1267" s="14"/>
      <c r="IOQ1267" s="14"/>
      <c r="IOR1267" s="14"/>
      <c r="IOS1267" s="14"/>
      <c r="IOT1267" s="14"/>
      <c r="IOU1267" s="14"/>
      <c r="IOV1267" s="14"/>
      <c r="IOW1267" s="14"/>
      <c r="IOX1267" s="14"/>
      <c r="IOY1267" s="14"/>
      <c r="IOZ1267" s="14"/>
      <c r="IPA1267" s="14"/>
      <c r="IPB1267" s="14"/>
      <c r="IPC1267" s="14"/>
      <c r="IPD1267" s="14"/>
      <c r="IPE1267" s="14"/>
      <c r="IPF1267" s="14"/>
      <c r="IPG1267" s="14"/>
      <c r="IPH1267" s="14"/>
      <c r="IPI1267" s="14"/>
      <c r="IPJ1267" s="14"/>
      <c r="IPK1267" s="14"/>
      <c r="IPL1267" s="14"/>
      <c r="IPM1267" s="14"/>
      <c r="IPN1267" s="14"/>
      <c r="IPO1267" s="14"/>
      <c r="IPP1267" s="14"/>
      <c r="IPQ1267" s="14"/>
      <c r="IPR1267" s="14"/>
      <c r="IPS1267" s="14"/>
      <c r="IPT1267" s="14"/>
      <c r="IPU1267" s="14"/>
      <c r="IPV1267" s="14"/>
      <c r="IPW1267" s="14"/>
      <c r="IPX1267" s="14"/>
      <c r="IPY1267" s="14"/>
      <c r="IPZ1267" s="14"/>
      <c r="IQA1267" s="14"/>
      <c r="IQB1267" s="14"/>
      <c r="IQC1267" s="14"/>
      <c r="IQD1267" s="14"/>
      <c r="IQE1267" s="14"/>
      <c r="IQF1267" s="14"/>
      <c r="IQG1267" s="14"/>
      <c r="IQH1267" s="14"/>
      <c r="IQI1267" s="14"/>
      <c r="IQJ1267" s="14"/>
      <c r="IQK1267" s="14"/>
      <c r="IQL1267" s="14"/>
      <c r="IQM1267" s="14"/>
      <c r="IQN1267" s="14"/>
      <c r="IQO1267" s="14"/>
      <c r="IQP1267" s="14"/>
      <c r="IQQ1267" s="14"/>
      <c r="IQR1267" s="14"/>
      <c r="IQS1267" s="14"/>
      <c r="IQT1267" s="14"/>
      <c r="IQU1267" s="14"/>
      <c r="IQV1267" s="14"/>
      <c r="IQW1267" s="14"/>
      <c r="IQX1267" s="14"/>
      <c r="IQY1267" s="14"/>
      <c r="IQZ1267" s="14"/>
      <c r="IRA1267" s="14"/>
      <c r="IRB1267" s="14"/>
      <c r="IRC1267" s="14"/>
      <c r="IRD1267" s="14"/>
      <c r="IRE1267" s="14"/>
      <c r="IRF1267" s="14"/>
      <c r="IRG1267" s="14"/>
      <c r="IRH1267" s="14"/>
      <c r="IRI1267" s="14"/>
      <c r="IRJ1267" s="14"/>
      <c r="IRK1267" s="14"/>
      <c r="IRL1267" s="14"/>
      <c r="IRM1267" s="14"/>
      <c r="IRN1267" s="14"/>
      <c r="IRO1267" s="14"/>
      <c r="IRP1267" s="14"/>
      <c r="IRQ1267" s="14"/>
      <c r="IRR1267" s="14"/>
      <c r="IRS1267" s="14"/>
      <c r="IRT1267" s="14"/>
      <c r="IRU1267" s="14"/>
      <c r="IRV1267" s="14"/>
      <c r="IRW1267" s="14"/>
      <c r="IRX1267" s="14"/>
      <c r="IRY1267" s="14"/>
      <c r="IRZ1267" s="14"/>
      <c r="ISA1267" s="14"/>
      <c r="ISB1267" s="14"/>
      <c r="ISC1267" s="14"/>
      <c r="ISD1267" s="14"/>
      <c r="ISE1267" s="14"/>
      <c r="ISF1267" s="14"/>
      <c r="ISG1267" s="14"/>
      <c r="ISH1267" s="14"/>
      <c r="ISI1267" s="14"/>
      <c r="ISJ1267" s="14"/>
      <c r="ISK1267" s="14"/>
      <c r="ISL1267" s="14"/>
      <c r="ISM1267" s="14"/>
      <c r="ISN1267" s="14"/>
      <c r="ISO1267" s="14"/>
      <c r="ISP1267" s="14"/>
      <c r="ISQ1267" s="14"/>
      <c r="ISR1267" s="14"/>
      <c r="ISS1267" s="14"/>
      <c r="IST1267" s="14"/>
      <c r="ISU1267" s="14"/>
      <c r="ISV1267" s="14"/>
      <c r="ISW1267" s="14"/>
      <c r="ISX1267" s="14"/>
      <c r="ISY1267" s="14"/>
      <c r="ISZ1267" s="14"/>
      <c r="ITA1267" s="14"/>
      <c r="ITB1267" s="14"/>
      <c r="ITC1267" s="14"/>
      <c r="ITD1267" s="14"/>
      <c r="ITE1267" s="14"/>
      <c r="ITF1267" s="14"/>
      <c r="ITG1267" s="14"/>
      <c r="ITH1267" s="14"/>
      <c r="ITI1267" s="14"/>
      <c r="ITJ1267" s="14"/>
      <c r="ITK1267" s="14"/>
      <c r="ITL1267" s="14"/>
      <c r="ITM1267" s="14"/>
      <c r="ITN1267" s="14"/>
      <c r="ITO1267" s="14"/>
      <c r="ITP1267" s="14"/>
      <c r="ITQ1267" s="14"/>
      <c r="ITR1267" s="14"/>
      <c r="ITS1267" s="14"/>
      <c r="ITT1267" s="14"/>
      <c r="ITU1267" s="14"/>
      <c r="ITV1267" s="14"/>
      <c r="ITW1267" s="14"/>
      <c r="ITX1267" s="14"/>
      <c r="ITY1267" s="14"/>
      <c r="ITZ1267" s="14"/>
      <c r="IUA1267" s="14"/>
      <c r="IUB1267" s="14"/>
      <c r="IUC1267" s="14"/>
      <c r="IUD1267" s="14"/>
      <c r="IUE1267" s="14"/>
      <c r="IUF1267" s="14"/>
      <c r="IUG1267" s="14"/>
      <c r="IUH1267" s="14"/>
      <c r="IUI1267" s="14"/>
      <c r="IUJ1267" s="14"/>
      <c r="IUK1267" s="14"/>
      <c r="IUL1267" s="14"/>
      <c r="IUM1267" s="14"/>
      <c r="IUN1267" s="14"/>
      <c r="IUO1267" s="14"/>
      <c r="IUP1267" s="14"/>
      <c r="IUQ1267" s="14"/>
      <c r="IUR1267" s="14"/>
      <c r="IUS1267" s="14"/>
      <c r="IUT1267" s="14"/>
      <c r="IUU1267" s="14"/>
      <c r="IUV1267" s="14"/>
      <c r="IUW1267" s="14"/>
      <c r="IUX1267" s="14"/>
      <c r="IUY1267" s="14"/>
      <c r="IUZ1267" s="14"/>
      <c r="IVA1267" s="14"/>
      <c r="IVB1267" s="14"/>
      <c r="IVC1267" s="14"/>
      <c r="IVD1267" s="14"/>
      <c r="IVE1267" s="14"/>
      <c r="IVF1267" s="14"/>
      <c r="IVG1267" s="14"/>
      <c r="IVH1267" s="14"/>
      <c r="IVI1267" s="14"/>
      <c r="IVJ1267" s="14"/>
      <c r="IVK1267" s="14"/>
      <c r="IVL1267" s="14"/>
      <c r="IVM1267" s="14"/>
      <c r="IVN1267" s="14"/>
      <c r="IVO1267" s="14"/>
      <c r="IVP1267" s="14"/>
      <c r="IVQ1267" s="14"/>
      <c r="IVR1267" s="14"/>
      <c r="IVS1267" s="14"/>
      <c r="IVT1267" s="14"/>
      <c r="IVU1267" s="14"/>
      <c r="IVV1267" s="14"/>
      <c r="IVW1267" s="14"/>
      <c r="IVX1267" s="14"/>
      <c r="IVY1267" s="14"/>
      <c r="IVZ1267" s="14"/>
      <c r="IWA1267" s="14"/>
      <c r="IWB1267" s="14"/>
      <c r="IWC1267" s="14"/>
      <c r="IWD1267" s="14"/>
      <c r="IWE1267" s="14"/>
      <c r="IWF1267" s="14"/>
      <c r="IWG1267" s="14"/>
      <c r="IWH1267" s="14"/>
      <c r="IWI1267" s="14"/>
      <c r="IWJ1267" s="14"/>
      <c r="IWK1267" s="14"/>
      <c r="IWL1267" s="14"/>
      <c r="IWM1267" s="14"/>
      <c r="IWN1267" s="14"/>
      <c r="IWO1267" s="14"/>
      <c r="IWP1267" s="14"/>
      <c r="IWQ1267" s="14"/>
      <c r="IWR1267" s="14"/>
      <c r="IWS1267" s="14"/>
      <c r="IWT1267" s="14"/>
      <c r="IWU1267" s="14"/>
      <c r="IWV1267" s="14"/>
      <c r="IWW1267" s="14"/>
      <c r="IWX1267" s="14"/>
      <c r="IWY1267" s="14"/>
      <c r="IWZ1267" s="14"/>
      <c r="IXA1267" s="14"/>
      <c r="IXB1267" s="14"/>
      <c r="IXC1267" s="14"/>
      <c r="IXD1267" s="14"/>
      <c r="IXE1267" s="14"/>
      <c r="IXF1267" s="14"/>
      <c r="IXG1267" s="14"/>
      <c r="IXH1267" s="14"/>
      <c r="IXI1267" s="14"/>
      <c r="IXJ1267" s="14"/>
      <c r="IXK1267" s="14"/>
      <c r="IXL1267" s="14"/>
      <c r="IXM1267" s="14"/>
      <c r="IXN1267" s="14"/>
      <c r="IXO1267" s="14"/>
      <c r="IXP1267" s="14"/>
      <c r="IXQ1267" s="14"/>
      <c r="IXR1267" s="14"/>
      <c r="IXS1267" s="14"/>
      <c r="IXT1267" s="14"/>
      <c r="IXU1267" s="14"/>
      <c r="IXV1267" s="14"/>
      <c r="IXW1267" s="14"/>
      <c r="IXX1267" s="14"/>
      <c r="IXY1267" s="14"/>
      <c r="IXZ1267" s="14"/>
      <c r="IYA1267" s="14"/>
      <c r="IYB1267" s="14"/>
      <c r="IYC1267" s="14"/>
      <c r="IYD1267" s="14"/>
      <c r="IYE1267" s="14"/>
      <c r="IYF1267" s="14"/>
      <c r="IYG1267" s="14"/>
      <c r="IYH1267" s="14"/>
      <c r="IYI1267" s="14"/>
      <c r="IYJ1267" s="14"/>
      <c r="IYK1267" s="14"/>
      <c r="IYL1267" s="14"/>
      <c r="IYM1267" s="14"/>
      <c r="IYN1267" s="14"/>
      <c r="IYO1267" s="14"/>
      <c r="IYP1267" s="14"/>
      <c r="IYQ1267" s="14"/>
      <c r="IYR1267" s="14"/>
      <c r="IYS1267" s="14"/>
      <c r="IYT1267" s="14"/>
      <c r="IYU1267" s="14"/>
      <c r="IYV1267" s="14"/>
      <c r="IYW1267" s="14"/>
      <c r="IYX1267" s="14"/>
      <c r="IYY1267" s="14"/>
      <c r="IYZ1267" s="14"/>
      <c r="IZA1267" s="14"/>
      <c r="IZB1267" s="14"/>
      <c r="IZC1267" s="14"/>
      <c r="IZD1267" s="14"/>
      <c r="IZE1267" s="14"/>
      <c r="IZF1267" s="14"/>
      <c r="IZG1267" s="14"/>
      <c r="IZH1267" s="14"/>
      <c r="IZI1267" s="14"/>
      <c r="IZJ1267" s="14"/>
      <c r="IZK1267" s="14"/>
      <c r="IZL1267" s="14"/>
      <c r="IZM1267" s="14"/>
      <c r="IZN1267" s="14"/>
      <c r="IZO1267" s="14"/>
      <c r="IZP1267" s="14"/>
      <c r="IZQ1267" s="14"/>
      <c r="IZR1267" s="14"/>
      <c r="IZS1267" s="14"/>
      <c r="IZT1267" s="14"/>
      <c r="IZU1267" s="14"/>
      <c r="IZV1267" s="14"/>
      <c r="IZW1267" s="14"/>
      <c r="IZX1267" s="14"/>
      <c r="IZY1267" s="14"/>
      <c r="IZZ1267" s="14"/>
      <c r="JAA1267" s="14"/>
      <c r="JAB1267" s="14"/>
      <c r="JAC1267" s="14"/>
      <c r="JAD1267" s="14"/>
      <c r="JAE1267" s="14"/>
      <c r="JAF1267" s="14"/>
      <c r="JAG1267" s="14"/>
      <c r="JAH1267" s="14"/>
      <c r="JAI1267" s="14"/>
      <c r="JAJ1267" s="14"/>
      <c r="JAK1267" s="14"/>
      <c r="JAL1267" s="14"/>
      <c r="JAM1267" s="14"/>
      <c r="JAN1267" s="14"/>
      <c r="JAO1267" s="14"/>
      <c r="JAP1267" s="14"/>
      <c r="JAQ1267" s="14"/>
      <c r="JAR1267" s="14"/>
      <c r="JAS1267" s="14"/>
      <c r="JAT1267" s="14"/>
      <c r="JAU1267" s="14"/>
      <c r="JAV1267" s="14"/>
      <c r="JAW1267" s="14"/>
      <c r="JAX1267" s="14"/>
      <c r="JAY1267" s="14"/>
      <c r="JAZ1267" s="14"/>
      <c r="JBA1267" s="14"/>
      <c r="JBB1267" s="14"/>
      <c r="JBC1267" s="14"/>
      <c r="JBD1267" s="14"/>
      <c r="JBE1267" s="14"/>
      <c r="JBF1267" s="14"/>
      <c r="JBG1267" s="14"/>
      <c r="JBH1267" s="14"/>
      <c r="JBI1267" s="14"/>
      <c r="JBJ1267" s="14"/>
      <c r="JBK1267" s="14"/>
      <c r="JBL1267" s="14"/>
      <c r="JBM1267" s="14"/>
      <c r="JBN1267" s="14"/>
      <c r="JBO1267" s="14"/>
      <c r="JBP1267" s="14"/>
      <c r="JBQ1267" s="14"/>
      <c r="JBR1267" s="14"/>
      <c r="JBS1267" s="14"/>
      <c r="JBT1267" s="14"/>
      <c r="JBU1267" s="14"/>
      <c r="JBV1267" s="14"/>
      <c r="JBW1267" s="14"/>
      <c r="JBX1267" s="14"/>
      <c r="JBY1267" s="14"/>
      <c r="JBZ1267" s="14"/>
      <c r="JCA1267" s="14"/>
      <c r="JCB1267" s="14"/>
      <c r="JCC1267" s="14"/>
      <c r="JCD1267" s="14"/>
      <c r="JCE1267" s="14"/>
      <c r="JCF1267" s="14"/>
      <c r="JCG1267" s="14"/>
      <c r="JCH1267" s="14"/>
      <c r="JCI1267" s="14"/>
      <c r="JCJ1267" s="14"/>
      <c r="JCK1267" s="14"/>
      <c r="JCL1267" s="14"/>
      <c r="JCM1267" s="14"/>
      <c r="JCN1267" s="14"/>
      <c r="JCO1267" s="14"/>
      <c r="JCP1267" s="14"/>
      <c r="JCQ1267" s="14"/>
      <c r="JCR1267" s="14"/>
      <c r="JCS1267" s="14"/>
      <c r="JCT1267" s="14"/>
      <c r="JCU1267" s="14"/>
      <c r="JCV1267" s="14"/>
      <c r="JCW1267" s="14"/>
      <c r="JCX1267" s="14"/>
      <c r="JCY1267" s="14"/>
      <c r="JCZ1267" s="14"/>
      <c r="JDA1267" s="14"/>
      <c r="JDB1267" s="14"/>
      <c r="JDC1267" s="14"/>
      <c r="JDD1267" s="14"/>
      <c r="JDE1267" s="14"/>
      <c r="JDF1267" s="14"/>
      <c r="JDG1267" s="14"/>
      <c r="JDH1267" s="14"/>
      <c r="JDI1267" s="14"/>
      <c r="JDJ1267" s="14"/>
      <c r="JDK1267" s="14"/>
      <c r="JDL1267" s="14"/>
      <c r="JDM1267" s="14"/>
      <c r="JDN1267" s="14"/>
      <c r="JDO1267" s="14"/>
      <c r="JDP1267" s="14"/>
      <c r="JDQ1267" s="14"/>
      <c r="JDR1267" s="14"/>
      <c r="JDS1267" s="14"/>
      <c r="JDT1267" s="14"/>
      <c r="JDU1267" s="14"/>
      <c r="JDV1267" s="14"/>
      <c r="JDW1267" s="14"/>
      <c r="JDX1267" s="14"/>
      <c r="JDY1267" s="14"/>
      <c r="JDZ1267" s="14"/>
      <c r="JEA1267" s="14"/>
      <c r="JEB1267" s="14"/>
      <c r="JEC1267" s="14"/>
      <c r="JED1267" s="14"/>
      <c r="JEE1267" s="14"/>
      <c r="JEF1267" s="14"/>
      <c r="JEG1267" s="14"/>
      <c r="JEH1267" s="14"/>
      <c r="JEI1267" s="14"/>
      <c r="JEJ1267" s="14"/>
      <c r="JEK1267" s="14"/>
      <c r="JEL1267" s="14"/>
      <c r="JEM1267" s="14"/>
      <c r="JEN1267" s="14"/>
      <c r="JEO1267" s="14"/>
      <c r="JEP1267" s="14"/>
      <c r="JEQ1267" s="14"/>
      <c r="JER1267" s="14"/>
      <c r="JES1267" s="14"/>
      <c r="JET1267" s="14"/>
      <c r="JEU1267" s="14"/>
      <c r="JEV1267" s="14"/>
      <c r="JEW1267" s="14"/>
      <c r="JEX1267" s="14"/>
      <c r="JEY1267" s="14"/>
      <c r="JEZ1267" s="14"/>
      <c r="JFA1267" s="14"/>
      <c r="JFB1267" s="14"/>
      <c r="JFC1267" s="14"/>
      <c r="JFD1267" s="14"/>
      <c r="JFE1267" s="14"/>
      <c r="JFF1267" s="14"/>
      <c r="JFG1267" s="14"/>
      <c r="JFH1267" s="14"/>
      <c r="JFI1267" s="14"/>
      <c r="JFJ1267" s="14"/>
      <c r="JFK1267" s="14"/>
      <c r="JFL1267" s="14"/>
      <c r="JFM1267" s="14"/>
      <c r="JFN1267" s="14"/>
      <c r="JFO1267" s="14"/>
      <c r="JFP1267" s="14"/>
      <c r="JFQ1267" s="14"/>
      <c r="JFR1267" s="14"/>
      <c r="JFS1267" s="14"/>
      <c r="JFT1267" s="14"/>
      <c r="JFU1267" s="14"/>
      <c r="JFV1267" s="14"/>
      <c r="JFW1267" s="14"/>
      <c r="JFX1267" s="14"/>
      <c r="JFY1267" s="14"/>
      <c r="JFZ1267" s="14"/>
      <c r="JGA1267" s="14"/>
      <c r="JGB1267" s="14"/>
      <c r="JGC1267" s="14"/>
      <c r="JGD1267" s="14"/>
      <c r="JGE1267" s="14"/>
      <c r="JGF1267" s="14"/>
      <c r="JGG1267" s="14"/>
      <c r="JGH1267" s="14"/>
      <c r="JGI1267" s="14"/>
      <c r="JGJ1267" s="14"/>
      <c r="JGK1267" s="14"/>
      <c r="JGL1267" s="14"/>
      <c r="JGM1267" s="14"/>
      <c r="JGN1267" s="14"/>
      <c r="JGO1267" s="14"/>
      <c r="JGP1267" s="14"/>
      <c r="JGQ1267" s="14"/>
      <c r="JGR1267" s="14"/>
      <c r="JGS1267" s="14"/>
      <c r="JGT1267" s="14"/>
      <c r="JGU1267" s="14"/>
      <c r="JGV1267" s="14"/>
      <c r="JGW1267" s="14"/>
      <c r="JGX1267" s="14"/>
      <c r="JGY1267" s="14"/>
      <c r="JGZ1267" s="14"/>
      <c r="JHA1267" s="14"/>
      <c r="JHB1267" s="14"/>
      <c r="JHC1267" s="14"/>
      <c r="JHD1267" s="14"/>
      <c r="JHE1267" s="14"/>
      <c r="JHF1267" s="14"/>
      <c r="JHG1267" s="14"/>
      <c r="JHH1267" s="14"/>
      <c r="JHI1267" s="14"/>
      <c r="JHJ1267" s="14"/>
      <c r="JHK1267" s="14"/>
      <c r="JHL1267" s="14"/>
      <c r="JHM1267" s="14"/>
      <c r="JHN1267" s="14"/>
      <c r="JHO1267" s="14"/>
      <c r="JHP1267" s="14"/>
      <c r="JHQ1267" s="14"/>
      <c r="JHR1267" s="14"/>
      <c r="JHS1267" s="14"/>
      <c r="JHT1267" s="14"/>
      <c r="JHU1267" s="14"/>
      <c r="JHV1267" s="14"/>
      <c r="JHW1267" s="14"/>
      <c r="JHX1267" s="14"/>
      <c r="JHY1267" s="14"/>
      <c r="JHZ1267" s="14"/>
      <c r="JIA1267" s="14"/>
      <c r="JIB1267" s="14"/>
      <c r="JIC1267" s="14"/>
      <c r="JID1267" s="14"/>
      <c r="JIE1267" s="14"/>
      <c r="JIF1267" s="14"/>
      <c r="JIG1267" s="14"/>
      <c r="JIH1267" s="14"/>
      <c r="JII1267" s="14"/>
      <c r="JIJ1267" s="14"/>
      <c r="JIK1267" s="14"/>
      <c r="JIL1267" s="14"/>
      <c r="JIM1267" s="14"/>
      <c r="JIN1267" s="14"/>
      <c r="JIO1267" s="14"/>
      <c r="JIP1267" s="14"/>
      <c r="JIQ1267" s="14"/>
      <c r="JIR1267" s="14"/>
      <c r="JIS1267" s="14"/>
      <c r="JIT1267" s="14"/>
      <c r="JIU1267" s="14"/>
      <c r="JIV1267" s="14"/>
      <c r="JIW1267" s="14"/>
      <c r="JIX1267" s="14"/>
      <c r="JIY1267" s="14"/>
      <c r="JIZ1267" s="14"/>
      <c r="JJA1267" s="14"/>
      <c r="JJB1267" s="14"/>
      <c r="JJC1267" s="14"/>
      <c r="JJD1267" s="14"/>
      <c r="JJE1267" s="14"/>
      <c r="JJF1267" s="14"/>
      <c r="JJG1267" s="14"/>
      <c r="JJH1267" s="14"/>
      <c r="JJI1267" s="14"/>
      <c r="JJJ1267" s="14"/>
      <c r="JJK1267" s="14"/>
      <c r="JJL1267" s="14"/>
      <c r="JJM1267" s="14"/>
      <c r="JJN1267" s="14"/>
      <c r="JJO1267" s="14"/>
      <c r="JJP1267" s="14"/>
      <c r="JJQ1267" s="14"/>
      <c r="JJR1267" s="14"/>
      <c r="JJS1267" s="14"/>
      <c r="JJT1267" s="14"/>
      <c r="JJU1267" s="14"/>
      <c r="JJV1267" s="14"/>
      <c r="JJW1267" s="14"/>
      <c r="JJX1267" s="14"/>
      <c r="JJY1267" s="14"/>
      <c r="JJZ1267" s="14"/>
      <c r="JKA1267" s="14"/>
      <c r="JKB1267" s="14"/>
      <c r="JKC1267" s="14"/>
      <c r="JKD1267" s="14"/>
      <c r="JKE1267" s="14"/>
      <c r="JKF1267" s="14"/>
      <c r="JKG1267" s="14"/>
      <c r="JKH1267" s="14"/>
      <c r="JKI1267" s="14"/>
      <c r="JKJ1267" s="14"/>
      <c r="JKK1267" s="14"/>
      <c r="JKL1267" s="14"/>
      <c r="JKM1267" s="14"/>
      <c r="JKN1267" s="14"/>
      <c r="JKO1267" s="14"/>
      <c r="JKP1267" s="14"/>
      <c r="JKQ1267" s="14"/>
      <c r="JKR1267" s="14"/>
      <c r="JKS1267" s="14"/>
      <c r="JKT1267" s="14"/>
      <c r="JKU1267" s="14"/>
      <c r="JKV1267" s="14"/>
      <c r="JKW1267" s="14"/>
      <c r="JKX1267" s="14"/>
      <c r="JKY1267" s="14"/>
      <c r="JKZ1267" s="14"/>
      <c r="JLA1267" s="14"/>
      <c r="JLB1267" s="14"/>
      <c r="JLC1267" s="14"/>
      <c r="JLD1267" s="14"/>
      <c r="JLE1267" s="14"/>
      <c r="JLF1267" s="14"/>
      <c r="JLG1267" s="14"/>
      <c r="JLH1267" s="14"/>
      <c r="JLI1267" s="14"/>
      <c r="JLJ1267" s="14"/>
      <c r="JLK1267" s="14"/>
      <c r="JLL1267" s="14"/>
      <c r="JLM1267" s="14"/>
      <c r="JLN1267" s="14"/>
      <c r="JLO1267" s="14"/>
      <c r="JLP1267" s="14"/>
      <c r="JLQ1267" s="14"/>
      <c r="JLR1267" s="14"/>
      <c r="JLS1267" s="14"/>
      <c r="JLT1267" s="14"/>
      <c r="JLU1267" s="14"/>
      <c r="JLV1267" s="14"/>
      <c r="JLW1267" s="14"/>
      <c r="JLX1267" s="14"/>
      <c r="JLY1267" s="14"/>
      <c r="JLZ1267" s="14"/>
      <c r="JMA1267" s="14"/>
      <c r="JMB1267" s="14"/>
      <c r="JMC1267" s="14"/>
      <c r="JMD1267" s="14"/>
      <c r="JME1267" s="14"/>
      <c r="JMF1267" s="14"/>
      <c r="JMG1267" s="14"/>
      <c r="JMH1267" s="14"/>
      <c r="JMI1267" s="14"/>
      <c r="JMJ1267" s="14"/>
      <c r="JMK1267" s="14"/>
      <c r="JML1267" s="14"/>
      <c r="JMM1267" s="14"/>
      <c r="JMN1267" s="14"/>
      <c r="JMO1267" s="14"/>
      <c r="JMP1267" s="14"/>
      <c r="JMQ1267" s="14"/>
      <c r="JMR1267" s="14"/>
      <c r="JMS1267" s="14"/>
      <c r="JMT1267" s="14"/>
      <c r="JMU1267" s="14"/>
      <c r="JMV1267" s="14"/>
      <c r="JMW1267" s="14"/>
      <c r="JMX1267" s="14"/>
      <c r="JMY1267" s="14"/>
      <c r="JMZ1267" s="14"/>
      <c r="JNA1267" s="14"/>
      <c r="JNB1267" s="14"/>
      <c r="JNC1267" s="14"/>
      <c r="JND1267" s="14"/>
      <c r="JNE1267" s="14"/>
      <c r="JNF1267" s="14"/>
      <c r="JNG1267" s="14"/>
      <c r="JNH1267" s="14"/>
      <c r="JNI1267" s="14"/>
      <c r="JNJ1267" s="14"/>
      <c r="JNK1267" s="14"/>
      <c r="JNL1267" s="14"/>
      <c r="JNM1267" s="14"/>
      <c r="JNN1267" s="14"/>
      <c r="JNO1267" s="14"/>
      <c r="JNP1267" s="14"/>
      <c r="JNQ1267" s="14"/>
      <c r="JNR1267" s="14"/>
      <c r="JNS1267" s="14"/>
      <c r="JNT1267" s="14"/>
      <c r="JNU1267" s="14"/>
      <c r="JNV1267" s="14"/>
      <c r="JNW1267" s="14"/>
      <c r="JNX1267" s="14"/>
      <c r="JNY1267" s="14"/>
      <c r="JNZ1267" s="14"/>
      <c r="JOA1267" s="14"/>
      <c r="JOB1267" s="14"/>
      <c r="JOC1267" s="14"/>
      <c r="JOD1267" s="14"/>
      <c r="JOE1267" s="14"/>
      <c r="JOF1267" s="14"/>
      <c r="JOG1267" s="14"/>
      <c r="JOH1267" s="14"/>
      <c r="JOI1267" s="14"/>
      <c r="JOJ1267" s="14"/>
      <c r="JOK1267" s="14"/>
      <c r="JOL1267" s="14"/>
      <c r="JOM1267" s="14"/>
      <c r="JON1267" s="14"/>
      <c r="JOO1267" s="14"/>
      <c r="JOP1267" s="14"/>
      <c r="JOQ1267" s="14"/>
      <c r="JOR1267" s="14"/>
      <c r="JOS1267" s="14"/>
      <c r="JOT1267" s="14"/>
      <c r="JOU1267" s="14"/>
      <c r="JOV1267" s="14"/>
      <c r="JOW1267" s="14"/>
      <c r="JOX1267" s="14"/>
      <c r="JOY1267" s="14"/>
      <c r="JOZ1267" s="14"/>
      <c r="JPA1267" s="14"/>
      <c r="JPB1267" s="14"/>
      <c r="JPC1267" s="14"/>
      <c r="JPD1267" s="14"/>
      <c r="JPE1267" s="14"/>
      <c r="JPF1267" s="14"/>
      <c r="JPG1267" s="14"/>
      <c r="JPH1267" s="14"/>
      <c r="JPI1267" s="14"/>
      <c r="JPJ1267" s="14"/>
      <c r="JPK1267" s="14"/>
      <c r="JPL1267" s="14"/>
      <c r="JPM1267" s="14"/>
      <c r="JPN1267" s="14"/>
      <c r="JPO1267" s="14"/>
      <c r="JPP1267" s="14"/>
      <c r="JPQ1267" s="14"/>
      <c r="JPR1267" s="14"/>
      <c r="JPS1267" s="14"/>
      <c r="JPT1267" s="14"/>
      <c r="JPU1267" s="14"/>
      <c r="JPV1267" s="14"/>
      <c r="JPW1267" s="14"/>
      <c r="JPX1267" s="14"/>
      <c r="JPY1267" s="14"/>
      <c r="JPZ1267" s="14"/>
      <c r="JQA1267" s="14"/>
      <c r="JQB1267" s="14"/>
      <c r="JQC1267" s="14"/>
      <c r="JQD1267" s="14"/>
      <c r="JQE1267" s="14"/>
      <c r="JQF1267" s="14"/>
      <c r="JQG1267" s="14"/>
      <c r="JQH1267" s="14"/>
      <c r="JQI1267" s="14"/>
      <c r="JQJ1267" s="14"/>
      <c r="JQK1267" s="14"/>
      <c r="JQL1267" s="14"/>
      <c r="JQM1267" s="14"/>
      <c r="JQN1267" s="14"/>
      <c r="JQO1267" s="14"/>
      <c r="JQP1267" s="14"/>
      <c r="JQQ1267" s="14"/>
      <c r="JQR1267" s="14"/>
      <c r="JQS1267" s="14"/>
      <c r="JQT1267" s="14"/>
      <c r="JQU1267" s="14"/>
      <c r="JQV1267" s="14"/>
      <c r="JQW1267" s="14"/>
      <c r="JQX1267" s="14"/>
      <c r="JQY1267" s="14"/>
      <c r="JQZ1267" s="14"/>
      <c r="JRA1267" s="14"/>
      <c r="JRB1267" s="14"/>
      <c r="JRC1267" s="14"/>
      <c r="JRD1267" s="14"/>
      <c r="JRE1267" s="14"/>
      <c r="JRF1267" s="14"/>
      <c r="JRG1267" s="14"/>
      <c r="JRH1267" s="14"/>
      <c r="JRI1267" s="14"/>
      <c r="JRJ1267" s="14"/>
      <c r="JRK1267" s="14"/>
      <c r="JRL1267" s="14"/>
      <c r="JRM1267" s="14"/>
      <c r="JRN1267" s="14"/>
      <c r="JRO1267" s="14"/>
      <c r="JRP1267" s="14"/>
      <c r="JRQ1267" s="14"/>
      <c r="JRR1267" s="14"/>
      <c r="JRS1267" s="14"/>
      <c r="JRT1267" s="14"/>
      <c r="JRU1267" s="14"/>
      <c r="JRV1267" s="14"/>
      <c r="JRW1267" s="14"/>
      <c r="JRX1267" s="14"/>
      <c r="JRY1267" s="14"/>
      <c r="JRZ1267" s="14"/>
      <c r="JSA1267" s="14"/>
      <c r="JSB1267" s="14"/>
      <c r="JSC1267" s="14"/>
      <c r="JSD1267" s="14"/>
      <c r="JSE1267" s="14"/>
      <c r="JSF1267" s="14"/>
      <c r="JSG1267" s="14"/>
      <c r="JSH1267" s="14"/>
      <c r="JSI1267" s="14"/>
      <c r="JSJ1267" s="14"/>
      <c r="JSK1267" s="14"/>
      <c r="JSL1267" s="14"/>
      <c r="JSM1267" s="14"/>
      <c r="JSN1267" s="14"/>
      <c r="JSO1267" s="14"/>
      <c r="JSP1267" s="14"/>
      <c r="JSQ1267" s="14"/>
      <c r="JSR1267" s="14"/>
      <c r="JSS1267" s="14"/>
      <c r="JST1267" s="14"/>
      <c r="JSU1267" s="14"/>
      <c r="JSV1267" s="14"/>
      <c r="JSW1267" s="14"/>
      <c r="JSX1267" s="14"/>
      <c r="JSY1267" s="14"/>
      <c r="JSZ1267" s="14"/>
      <c r="JTA1267" s="14"/>
      <c r="JTB1267" s="14"/>
      <c r="JTC1267" s="14"/>
      <c r="JTD1267" s="14"/>
      <c r="JTE1267" s="14"/>
      <c r="JTF1267" s="14"/>
      <c r="JTG1267" s="14"/>
      <c r="JTH1267" s="14"/>
      <c r="JTI1267" s="14"/>
      <c r="JTJ1267" s="14"/>
      <c r="JTK1267" s="14"/>
      <c r="JTL1267" s="14"/>
      <c r="JTM1267" s="14"/>
      <c r="JTN1267" s="14"/>
      <c r="JTO1267" s="14"/>
      <c r="JTP1267" s="14"/>
      <c r="JTQ1267" s="14"/>
      <c r="JTR1267" s="14"/>
      <c r="JTS1267" s="14"/>
      <c r="JTT1267" s="14"/>
      <c r="JTU1267" s="14"/>
      <c r="JTV1267" s="14"/>
      <c r="JTW1267" s="14"/>
      <c r="JTX1267" s="14"/>
      <c r="JTY1267" s="14"/>
      <c r="JTZ1267" s="14"/>
      <c r="JUA1267" s="14"/>
      <c r="JUB1267" s="14"/>
      <c r="JUC1267" s="14"/>
      <c r="JUD1267" s="14"/>
      <c r="JUE1267" s="14"/>
      <c r="JUF1267" s="14"/>
      <c r="JUG1267" s="14"/>
      <c r="JUH1267" s="14"/>
      <c r="JUI1267" s="14"/>
      <c r="JUJ1267" s="14"/>
      <c r="JUK1267" s="14"/>
      <c r="JUL1267" s="14"/>
      <c r="JUM1267" s="14"/>
      <c r="JUN1267" s="14"/>
      <c r="JUO1267" s="14"/>
      <c r="JUP1267" s="14"/>
      <c r="JUQ1267" s="14"/>
      <c r="JUR1267" s="14"/>
      <c r="JUS1267" s="14"/>
      <c r="JUT1267" s="14"/>
      <c r="JUU1267" s="14"/>
      <c r="JUV1267" s="14"/>
      <c r="JUW1267" s="14"/>
      <c r="JUX1267" s="14"/>
      <c r="JUY1267" s="14"/>
      <c r="JUZ1267" s="14"/>
      <c r="JVA1267" s="14"/>
      <c r="JVB1267" s="14"/>
      <c r="JVC1267" s="14"/>
      <c r="JVD1267" s="14"/>
      <c r="JVE1267" s="14"/>
      <c r="JVF1267" s="14"/>
      <c r="JVG1267" s="14"/>
      <c r="JVH1267" s="14"/>
      <c r="JVI1267" s="14"/>
      <c r="JVJ1267" s="14"/>
      <c r="JVK1267" s="14"/>
      <c r="JVL1267" s="14"/>
      <c r="JVM1267" s="14"/>
      <c r="JVN1267" s="14"/>
      <c r="JVO1267" s="14"/>
      <c r="JVP1267" s="14"/>
      <c r="JVQ1267" s="14"/>
      <c r="JVR1267" s="14"/>
      <c r="JVS1267" s="14"/>
      <c r="JVT1267" s="14"/>
      <c r="JVU1267" s="14"/>
      <c r="JVV1267" s="14"/>
      <c r="JVW1267" s="14"/>
      <c r="JVX1267" s="14"/>
      <c r="JVY1267" s="14"/>
      <c r="JVZ1267" s="14"/>
      <c r="JWA1267" s="14"/>
      <c r="JWB1267" s="14"/>
      <c r="JWC1267" s="14"/>
      <c r="JWD1267" s="14"/>
      <c r="JWE1267" s="14"/>
      <c r="JWF1267" s="14"/>
      <c r="JWG1267" s="14"/>
      <c r="JWH1267" s="14"/>
      <c r="JWI1267" s="14"/>
      <c r="JWJ1267" s="14"/>
      <c r="JWK1267" s="14"/>
      <c r="JWL1267" s="14"/>
      <c r="JWM1267" s="14"/>
      <c r="JWN1267" s="14"/>
      <c r="JWO1267" s="14"/>
      <c r="JWP1267" s="14"/>
      <c r="JWQ1267" s="14"/>
      <c r="JWR1267" s="14"/>
      <c r="JWS1267" s="14"/>
      <c r="JWT1267" s="14"/>
      <c r="JWU1267" s="14"/>
      <c r="JWV1267" s="14"/>
      <c r="JWW1267" s="14"/>
      <c r="JWX1267" s="14"/>
      <c r="JWY1267" s="14"/>
      <c r="JWZ1267" s="14"/>
      <c r="JXA1267" s="14"/>
      <c r="JXB1267" s="14"/>
      <c r="JXC1267" s="14"/>
      <c r="JXD1267" s="14"/>
      <c r="JXE1267" s="14"/>
      <c r="JXF1267" s="14"/>
      <c r="JXG1267" s="14"/>
      <c r="JXH1267" s="14"/>
      <c r="JXI1267" s="14"/>
      <c r="JXJ1267" s="14"/>
      <c r="JXK1267" s="14"/>
      <c r="JXL1267" s="14"/>
      <c r="JXM1267" s="14"/>
      <c r="JXN1267" s="14"/>
      <c r="JXO1267" s="14"/>
      <c r="JXP1267" s="14"/>
      <c r="JXQ1267" s="14"/>
      <c r="JXR1267" s="14"/>
      <c r="JXS1267" s="14"/>
      <c r="JXT1267" s="14"/>
      <c r="JXU1267" s="14"/>
      <c r="JXV1267" s="14"/>
      <c r="JXW1267" s="14"/>
      <c r="JXX1267" s="14"/>
      <c r="JXY1267" s="14"/>
      <c r="JXZ1267" s="14"/>
      <c r="JYA1267" s="14"/>
      <c r="JYB1267" s="14"/>
      <c r="JYC1267" s="14"/>
      <c r="JYD1267" s="14"/>
      <c r="JYE1267" s="14"/>
      <c r="JYF1267" s="14"/>
      <c r="JYG1267" s="14"/>
      <c r="JYH1267" s="14"/>
      <c r="JYI1267" s="14"/>
      <c r="JYJ1267" s="14"/>
      <c r="JYK1267" s="14"/>
      <c r="JYL1267" s="14"/>
      <c r="JYM1267" s="14"/>
      <c r="JYN1267" s="14"/>
      <c r="JYO1267" s="14"/>
      <c r="JYP1267" s="14"/>
      <c r="JYQ1267" s="14"/>
      <c r="JYR1267" s="14"/>
      <c r="JYS1267" s="14"/>
      <c r="JYT1267" s="14"/>
      <c r="JYU1267" s="14"/>
      <c r="JYV1267" s="14"/>
      <c r="JYW1267" s="14"/>
      <c r="JYX1267" s="14"/>
      <c r="JYY1267" s="14"/>
      <c r="JYZ1267" s="14"/>
      <c r="JZA1267" s="14"/>
      <c r="JZB1267" s="14"/>
      <c r="JZC1267" s="14"/>
      <c r="JZD1267" s="14"/>
      <c r="JZE1267" s="14"/>
      <c r="JZF1267" s="14"/>
      <c r="JZG1267" s="14"/>
      <c r="JZH1267" s="14"/>
      <c r="JZI1267" s="14"/>
      <c r="JZJ1267" s="14"/>
      <c r="JZK1267" s="14"/>
      <c r="JZL1267" s="14"/>
      <c r="JZM1267" s="14"/>
      <c r="JZN1267" s="14"/>
      <c r="JZO1267" s="14"/>
      <c r="JZP1267" s="14"/>
      <c r="JZQ1267" s="14"/>
      <c r="JZR1267" s="14"/>
      <c r="JZS1267" s="14"/>
      <c r="JZT1267" s="14"/>
      <c r="JZU1267" s="14"/>
      <c r="JZV1267" s="14"/>
      <c r="JZW1267" s="14"/>
      <c r="JZX1267" s="14"/>
      <c r="JZY1267" s="14"/>
      <c r="JZZ1267" s="14"/>
      <c r="KAA1267" s="14"/>
      <c r="KAB1267" s="14"/>
      <c r="KAC1267" s="14"/>
      <c r="KAD1267" s="14"/>
      <c r="KAE1267" s="14"/>
      <c r="KAF1267" s="14"/>
      <c r="KAG1267" s="14"/>
      <c r="KAH1267" s="14"/>
      <c r="KAI1267" s="14"/>
      <c r="KAJ1267" s="14"/>
      <c r="KAK1267" s="14"/>
      <c r="KAL1267" s="14"/>
      <c r="KAM1267" s="14"/>
      <c r="KAN1267" s="14"/>
      <c r="KAO1267" s="14"/>
      <c r="KAP1267" s="14"/>
      <c r="KAQ1267" s="14"/>
      <c r="KAR1267" s="14"/>
      <c r="KAS1267" s="14"/>
      <c r="KAT1267" s="14"/>
      <c r="KAU1267" s="14"/>
      <c r="KAV1267" s="14"/>
      <c r="KAW1267" s="14"/>
      <c r="KAX1267" s="14"/>
      <c r="KAY1267" s="14"/>
      <c r="KAZ1267" s="14"/>
      <c r="KBA1267" s="14"/>
      <c r="KBB1267" s="14"/>
      <c r="KBC1267" s="14"/>
      <c r="KBD1267" s="14"/>
      <c r="KBE1267" s="14"/>
      <c r="KBF1267" s="14"/>
      <c r="KBG1267" s="14"/>
      <c r="KBH1267" s="14"/>
      <c r="KBI1267" s="14"/>
      <c r="KBJ1267" s="14"/>
      <c r="KBK1267" s="14"/>
      <c r="KBL1267" s="14"/>
      <c r="KBM1267" s="14"/>
      <c r="KBN1267" s="14"/>
      <c r="KBO1267" s="14"/>
      <c r="KBP1267" s="14"/>
      <c r="KBQ1267" s="14"/>
      <c r="KBR1267" s="14"/>
      <c r="KBS1267" s="14"/>
      <c r="KBT1267" s="14"/>
      <c r="KBU1267" s="14"/>
      <c r="KBV1267" s="14"/>
      <c r="KBW1267" s="14"/>
      <c r="KBX1267" s="14"/>
      <c r="KBY1267" s="14"/>
      <c r="KBZ1267" s="14"/>
      <c r="KCA1267" s="14"/>
      <c r="KCB1267" s="14"/>
      <c r="KCC1267" s="14"/>
      <c r="KCD1267" s="14"/>
      <c r="KCE1267" s="14"/>
      <c r="KCF1267" s="14"/>
      <c r="KCG1267" s="14"/>
      <c r="KCH1267" s="14"/>
      <c r="KCI1267" s="14"/>
      <c r="KCJ1267" s="14"/>
      <c r="KCK1267" s="14"/>
      <c r="KCL1267" s="14"/>
      <c r="KCM1267" s="14"/>
      <c r="KCN1267" s="14"/>
      <c r="KCO1267" s="14"/>
      <c r="KCP1267" s="14"/>
      <c r="KCQ1267" s="14"/>
      <c r="KCR1267" s="14"/>
      <c r="KCS1267" s="14"/>
      <c r="KCT1267" s="14"/>
      <c r="KCU1267" s="14"/>
      <c r="KCV1267" s="14"/>
      <c r="KCW1267" s="14"/>
      <c r="KCX1267" s="14"/>
      <c r="KCY1267" s="14"/>
      <c r="KCZ1267" s="14"/>
      <c r="KDA1267" s="14"/>
      <c r="KDB1267" s="14"/>
      <c r="KDC1267" s="14"/>
      <c r="KDD1267" s="14"/>
      <c r="KDE1267" s="14"/>
      <c r="KDF1267" s="14"/>
      <c r="KDG1267" s="14"/>
      <c r="KDH1267" s="14"/>
      <c r="KDI1267" s="14"/>
      <c r="KDJ1267" s="14"/>
      <c r="KDK1267" s="14"/>
      <c r="KDL1267" s="14"/>
      <c r="KDM1267" s="14"/>
      <c r="KDN1267" s="14"/>
      <c r="KDO1267" s="14"/>
      <c r="KDP1267" s="14"/>
      <c r="KDQ1267" s="14"/>
      <c r="KDR1267" s="14"/>
      <c r="KDS1267" s="14"/>
      <c r="KDT1267" s="14"/>
      <c r="KDU1267" s="14"/>
      <c r="KDV1267" s="14"/>
      <c r="KDW1267" s="14"/>
      <c r="KDX1267" s="14"/>
      <c r="KDY1267" s="14"/>
      <c r="KDZ1267" s="14"/>
      <c r="KEA1267" s="14"/>
      <c r="KEB1267" s="14"/>
      <c r="KEC1267" s="14"/>
      <c r="KED1267" s="14"/>
      <c r="KEE1267" s="14"/>
      <c r="KEF1267" s="14"/>
      <c r="KEG1267" s="14"/>
      <c r="KEH1267" s="14"/>
      <c r="KEI1267" s="14"/>
      <c r="KEJ1267" s="14"/>
      <c r="KEK1267" s="14"/>
      <c r="KEL1267" s="14"/>
      <c r="KEM1267" s="14"/>
      <c r="KEN1267" s="14"/>
      <c r="KEO1267" s="14"/>
      <c r="KEP1267" s="14"/>
      <c r="KEQ1267" s="14"/>
      <c r="KER1267" s="14"/>
      <c r="KES1267" s="14"/>
      <c r="KET1267" s="14"/>
      <c r="KEU1267" s="14"/>
      <c r="KEV1267" s="14"/>
      <c r="KEW1267" s="14"/>
      <c r="KEX1267" s="14"/>
      <c r="KEY1267" s="14"/>
      <c r="KEZ1267" s="14"/>
      <c r="KFA1267" s="14"/>
      <c r="KFB1267" s="14"/>
      <c r="KFC1267" s="14"/>
      <c r="KFD1267" s="14"/>
      <c r="KFE1267" s="14"/>
      <c r="KFF1267" s="14"/>
      <c r="KFG1267" s="14"/>
      <c r="KFH1267" s="14"/>
      <c r="KFI1267" s="14"/>
      <c r="KFJ1267" s="14"/>
      <c r="KFK1267" s="14"/>
      <c r="KFL1267" s="14"/>
      <c r="KFM1267" s="14"/>
      <c r="KFN1267" s="14"/>
      <c r="KFO1267" s="14"/>
      <c r="KFP1267" s="14"/>
      <c r="KFQ1267" s="14"/>
      <c r="KFR1267" s="14"/>
      <c r="KFS1267" s="14"/>
      <c r="KFT1267" s="14"/>
      <c r="KFU1267" s="14"/>
      <c r="KFV1267" s="14"/>
      <c r="KFW1267" s="14"/>
      <c r="KFX1267" s="14"/>
      <c r="KFY1267" s="14"/>
      <c r="KFZ1267" s="14"/>
      <c r="KGA1267" s="14"/>
      <c r="KGB1267" s="14"/>
      <c r="KGC1267" s="14"/>
      <c r="KGD1267" s="14"/>
      <c r="KGE1267" s="14"/>
      <c r="KGF1267" s="14"/>
      <c r="KGG1267" s="14"/>
      <c r="KGH1267" s="14"/>
      <c r="KGI1267" s="14"/>
      <c r="KGJ1267" s="14"/>
      <c r="KGK1267" s="14"/>
      <c r="KGL1267" s="14"/>
      <c r="KGM1267" s="14"/>
      <c r="KGN1267" s="14"/>
      <c r="KGO1267" s="14"/>
      <c r="KGP1267" s="14"/>
      <c r="KGQ1267" s="14"/>
      <c r="KGR1267" s="14"/>
      <c r="KGS1267" s="14"/>
      <c r="KGT1267" s="14"/>
      <c r="KGU1267" s="14"/>
      <c r="KGV1267" s="14"/>
      <c r="KGW1267" s="14"/>
      <c r="KGX1267" s="14"/>
      <c r="KGY1267" s="14"/>
      <c r="KGZ1267" s="14"/>
      <c r="KHA1267" s="14"/>
      <c r="KHB1267" s="14"/>
      <c r="KHC1267" s="14"/>
      <c r="KHD1267" s="14"/>
      <c r="KHE1267" s="14"/>
      <c r="KHF1267" s="14"/>
      <c r="KHG1267" s="14"/>
      <c r="KHH1267" s="14"/>
      <c r="KHI1267" s="14"/>
      <c r="KHJ1267" s="14"/>
      <c r="KHK1267" s="14"/>
      <c r="KHL1267" s="14"/>
      <c r="KHM1267" s="14"/>
      <c r="KHN1267" s="14"/>
      <c r="KHO1267" s="14"/>
      <c r="KHP1267" s="14"/>
      <c r="KHQ1267" s="14"/>
      <c r="KHR1267" s="14"/>
      <c r="KHS1267" s="14"/>
      <c r="KHT1267" s="14"/>
      <c r="KHU1267" s="14"/>
      <c r="KHV1267" s="14"/>
      <c r="KHW1267" s="14"/>
      <c r="KHX1267" s="14"/>
      <c r="KHY1267" s="14"/>
      <c r="KHZ1267" s="14"/>
      <c r="KIA1267" s="14"/>
      <c r="KIB1267" s="14"/>
      <c r="KIC1267" s="14"/>
      <c r="KID1267" s="14"/>
      <c r="KIE1267" s="14"/>
      <c r="KIF1267" s="14"/>
      <c r="KIG1267" s="14"/>
      <c r="KIH1267" s="14"/>
      <c r="KII1267" s="14"/>
      <c r="KIJ1267" s="14"/>
      <c r="KIK1267" s="14"/>
      <c r="KIL1267" s="14"/>
      <c r="KIM1267" s="14"/>
      <c r="KIN1267" s="14"/>
      <c r="KIO1267" s="14"/>
      <c r="KIP1267" s="14"/>
      <c r="KIQ1267" s="14"/>
      <c r="KIR1267" s="14"/>
      <c r="KIS1267" s="14"/>
      <c r="KIT1267" s="14"/>
      <c r="KIU1267" s="14"/>
      <c r="KIV1267" s="14"/>
      <c r="KIW1267" s="14"/>
      <c r="KIX1267" s="14"/>
      <c r="KIY1267" s="14"/>
      <c r="KIZ1267" s="14"/>
      <c r="KJA1267" s="14"/>
      <c r="KJB1267" s="14"/>
      <c r="KJC1267" s="14"/>
      <c r="KJD1267" s="14"/>
      <c r="KJE1267" s="14"/>
      <c r="KJF1267" s="14"/>
      <c r="KJG1267" s="14"/>
      <c r="KJH1267" s="14"/>
      <c r="KJI1267" s="14"/>
      <c r="KJJ1267" s="14"/>
      <c r="KJK1267" s="14"/>
      <c r="KJL1267" s="14"/>
      <c r="KJM1267" s="14"/>
      <c r="KJN1267" s="14"/>
      <c r="KJO1267" s="14"/>
      <c r="KJP1267" s="14"/>
      <c r="KJQ1267" s="14"/>
      <c r="KJR1267" s="14"/>
      <c r="KJS1267" s="14"/>
      <c r="KJT1267" s="14"/>
      <c r="KJU1267" s="14"/>
      <c r="KJV1267" s="14"/>
      <c r="KJW1267" s="14"/>
      <c r="KJX1267" s="14"/>
      <c r="KJY1267" s="14"/>
      <c r="KJZ1267" s="14"/>
      <c r="KKA1267" s="14"/>
      <c r="KKB1267" s="14"/>
      <c r="KKC1267" s="14"/>
      <c r="KKD1267" s="14"/>
      <c r="KKE1267" s="14"/>
      <c r="KKF1267" s="14"/>
      <c r="KKG1267" s="14"/>
      <c r="KKH1267" s="14"/>
      <c r="KKI1267" s="14"/>
      <c r="KKJ1267" s="14"/>
      <c r="KKK1267" s="14"/>
      <c r="KKL1267" s="14"/>
      <c r="KKM1267" s="14"/>
      <c r="KKN1267" s="14"/>
      <c r="KKO1267" s="14"/>
      <c r="KKP1267" s="14"/>
      <c r="KKQ1267" s="14"/>
      <c r="KKR1267" s="14"/>
      <c r="KKS1267" s="14"/>
      <c r="KKT1267" s="14"/>
      <c r="KKU1267" s="14"/>
      <c r="KKV1267" s="14"/>
      <c r="KKW1267" s="14"/>
      <c r="KKX1267" s="14"/>
      <c r="KKY1267" s="14"/>
      <c r="KKZ1267" s="14"/>
      <c r="KLA1267" s="14"/>
      <c r="KLB1267" s="14"/>
      <c r="KLC1267" s="14"/>
      <c r="KLD1267" s="14"/>
      <c r="KLE1267" s="14"/>
      <c r="KLF1267" s="14"/>
      <c r="KLG1267" s="14"/>
      <c r="KLH1267" s="14"/>
      <c r="KLI1267" s="14"/>
      <c r="KLJ1267" s="14"/>
      <c r="KLK1267" s="14"/>
      <c r="KLL1267" s="14"/>
      <c r="KLM1267" s="14"/>
      <c r="KLN1267" s="14"/>
      <c r="KLO1267" s="14"/>
      <c r="KLP1267" s="14"/>
      <c r="KLQ1267" s="14"/>
      <c r="KLR1267" s="14"/>
      <c r="KLS1267" s="14"/>
      <c r="KLT1267" s="14"/>
      <c r="KLU1267" s="14"/>
      <c r="KLV1267" s="14"/>
      <c r="KLW1267" s="14"/>
      <c r="KLX1267" s="14"/>
      <c r="KLY1267" s="14"/>
      <c r="KLZ1267" s="14"/>
      <c r="KMA1267" s="14"/>
      <c r="KMB1267" s="14"/>
      <c r="KMC1267" s="14"/>
      <c r="KMD1267" s="14"/>
      <c r="KME1267" s="14"/>
      <c r="KMF1267" s="14"/>
      <c r="KMG1267" s="14"/>
      <c r="KMH1267" s="14"/>
      <c r="KMI1267" s="14"/>
      <c r="KMJ1267" s="14"/>
      <c r="KMK1267" s="14"/>
      <c r="KML1267" s="14"/>
      <c r="KMM1267" s="14"/>
      <c r="KMN1267" s="14"/>
      <c r="KMO1267" s="14"/>
      <c r="KMP1267" s="14"/>
      <c r="KMQ1267" s="14"/>
      <c r="KMR1267" s="14"/>
      <c r="KMS1267" s="14"/>
      <c r="KMT1267" s="14"/>
      <c r="KMU1267" s="14"/>
      <c r="KMV1267" s="14"/>
      <c r="KMW1267" s="14"/>
      <c r="KMX1267" s="14"/>
      <c r="KMY1267" s="14"/>
      <c r="KMZ1267" s="14"/>
      <c r="KNA1267" s="14"/>
      <c r="KNB1267" s="14"/>
      <c r="KNC1267" s="14"/>
      <c r="KND1267" s="14"/>
      <c r="KNE1267" s="14"/>
      <c r="KNF1267" s="14"/>
      <c r="KNG1267" s="14"/>
      <c r="KNH1267" s="14"/>
      <c r="KNI1267" s="14"/>
      <c r="KNJ1267" s="14"/>
      <c r="KNK1267" s="14"/>
      <c r="KNL1267" s="14"/>
      <c r="KNM1267" s="14"/>
      <c r="KNN1267" s="14"/>
      <c r="KNO1267" s="14"/>
      <c r="KNP1267" s="14"/>
      <c r="KNQ1267" s="14"/>
      <c r="KNR1267" s="14"/>
      <c r="KNS1267" s="14"/>
      <c r="KNT1267" s="14"/>
      <c r="KNU1267" s="14"/>
      <c r="KNV1267" s="14"/>
      <c r="KNW1267" s="14"/>
      <c r="KNX1267" s="14"/>
      <c r="KNY1267" s="14"/>
      <c r="KNZ1267" s="14"/>
      <c r="KOA1267" s="14"/>
      <c r="KOB1267" s="14"/>
      <c r="KOC1267" s="14"/>
      <c r="KOD1267" s="14"/>
      <c r="KOE1267" s="14"/>
      <c r="KOF1267" s="14"/>
      <c r="KOG1267" s="14"/>
      <c r="KOH1267" s="14"/>
      <c r="KOI1267" s="14"/>
      <c r="KOJ1267" s="14"/>
      <c r="KOK1267" s="14"/>
      <c r="KOL1267" s="14"/>
      <c r="KOM1267" s="14"/>
      <c r="KON1267" s="14"/>
      <c r="KOO1267" s="14"/>
      <c r="KOP1267" s="14"/>
      <c r="KOQ1267" s="14"/>
      <c r="KOR1267" s="14"/>
      <c r="KOS1267" s="14"/>
      <c r="KOT1267" s="14"/>
      <c r="KOU1267" s="14"/>
      <c r="KOV1267" s="14"/>
      <c r="KOW1267" s="14"/>
      <c r="KOX1267" s="14"/>
      <c r="KOY1267" s="14"/>
      <c r="KOZ1267" s="14"/>
      <c r="KPA1267" s="14"/>
      <c r="KPB1267" s="14"/>
      <c r="KPC1267" s="14"/>
      <c r="KPD1267" s="14"/>
      <c r="KPE1267" s="14"/>
      <c r="KPF1267" s="14"/>
      <c r="KPG1267" s="14"/>
      <c r="KPH1267" s="14"/>
      <c r="KPI1267" s="14"/>
      <c r="KPJ1267" s="14"/>
      <c r="KPK1267" s="14"/>
      <c r="KPL1267" s="14"/>
      <c r="KPM1267" s="14"/>
      <c r="KPN1267" s="14"/>
      <c r="KPO1267" s="14"/>
      <c r="KPP1267" s="14"/>
      <c r="KPQ1267" s="14"/>
      <c r="KPR1267" s="14"/>
      <c r="KPS1267" s="14"/>
      <c r="KPT1267" s="14"/>
      <c r="KPU1267" s="14"/>
      <c r="KPV1267" s="14"/>
      <c r="KPW1267" s="14"/>
      <c r="KPX1267" s="14"/>
      <c r="KPY1267" s="14"/>
      <c r="KPZ1267" s="14"/>
      <c r="KQA1267" s="14"/>
      <c r="KQB1267" s="14"/>
      <c r="KQC1267" s="14"/>
      <c r="KQD1267" s="14"/>
      <c r="KQE1267" s="14"/>
      <c r="KQF1267" s="14"/>
      <c r="KQG1267" s="14"/>
      <c r="KQH1267" s="14"/>
      <c r="KQI1267" s="14"/>
      <c r="KQJ1267" s="14"/>
      <c r="KQK1267" s="14"/>
      <c r="KQL1267" s="14"/>
      <c r="KQM1267" s="14"/>
      <c r="KQN1267" s="14"/>
      <c r="KQO1267" s="14"/>
      <c r="KQP1267" s="14"/>
      <c r="KQQ1267" s="14"/>
      <c r="KQR1267" s="14"/>
      <c r="KQS1267" s="14"/>
      <c r="KQT1267" s="14"/>
      <c r="KQU1267" s="14"/>
      <c r="KQV1267" s="14"/>
      <c r="KQW1267" s="14"/>
      <c r="KQX1267" s="14"/>
      <c r="KQY1267" s="14"/>
      <c r="KQZ1267" s="14"/>
      <c r="KRA1267" s="14"/>
      <c r="KRB1267" s="14"/>
      <c r="KRC1267" s="14"/>
      <c r="KRD1267" s="14"/>
      <c r="KRE1267" s="14"/>
      <c r="KRF1267" s="14"/>
      <c r="KRG1267" s="14"/>
      <c r="KRH1267" s="14"/>
      <c r="KRI1267" s="14"/>
      <c r="KRJ1267" s="14"/>
      <c r="KRK1267" s="14"/>
      <c r="KRL1267" s="14"/>
      <c r="KRM1267" s="14"/>
      <c r="KRN1267" s="14"/>
      <c r="KRO1267" s="14"/>
      <c r="KRP1267" s="14"/>
      <c r="KRQ1267" s="14"/>
      <c r="KRR1267" s="14"/>
      <c r="KRS1267" s="14"/>
      <c r="KRT1267" s="14"/>
      <c r="KRU1267" s="14"/>
      <c r="KRV1267" s="14"/>
      <c r="KRW1267" s="14"/>
      <c r="KRX1267" s="14"/>
      <c r="KRY1267" s="14"/>
      <c r="KRZ1267" s="14"/>
      <c r="KSA1267" s="14"/>
      <c r="KSB1267" s="14"/>
      <c r="KSC1267" s="14"/>
      <c r="KSD1267" s="14"/>
      <c r="KSE1267" s="14"/>
      <c r="KSF1267" s="14"/>
      <c r="KSG1267" s="14"/>
      <c r="KSH1267" s="14"/>
      <c r="KSI1267" s="14"/>
      <c r="KSJ1267" s="14"/>
      <c r="KSK1267" s="14"/>
      <c r="KSL1267" s="14"/>
      <c r="KSM1267" s="14"/>
      <c r="KSN1267" s="14"/>
      <c r="KSO1267" s="14"/>
      <c r="KSP1267" s="14"/>
      <c r="KSQ1267" s="14"/>
      <c r="KSR1267" s="14"/>
      <c r="KSS1267" s="14"/>
      <c r="KST1267" s="14"/>
      <c r="KSU1267" s="14"/>
      <c r="KSV1267" s="14"/>
      <c r="KSW1267" s="14"/>
      <c r="KSX1267" s="14"/>
      <c r="KSY1267" s="14"/>
      <c r="KSZ1267" s="14"/>
      <c r="KTA1267" s="14"/>
      <c r="KTB1267" s="14"/>
      <c r="KTC1267" s="14"/>
      <c r="KTD1267" s="14"/>
      <c r="KTE1267" s="14"/>
      <c r="KTF1267" s="14"/>
      <c r="KTG1267" s="14"/>
      <c r="KTH1267" s="14"/>
      <c r="KTI1267" s="14"/>
      <c r="KTJ1267" s="14"/>
      <c r="KTK1267" s="14"/>
      <c r="KTL1267" s="14"/>
      <c r="KTM1267" s="14"/>
      <c r="KTN1267" s="14"/>
      <c r="KTO1267" s="14"/>
      <c r="KTP1267" s="14"/>
      <c r="KTQ1267" s="14"/>
      <c r="KTR1267" s="14"/>
      <c r="KTS1267" s="14"/>
      <c r="KTT1267" s="14"/>
      <c r="KTU1267" s="14"/>
      <c r="KTV1267" s="14"/>
      <c r="KTW1267" s="14"/>
      <c r="KTX1267" s="14"/>
      <c r="KTY1267" s="14"/>
      <c r="KTZ1267" s="14"/>
      <c r="KUA1267" s="14"/>
      <c r="KUB1267" s="14"/>
      <c r="KUC1267" s="14"/>
      <c r="KUD1267" s="14"/>
      <c r="KUE1267" s="14"/>
      <c r="KUF1267" s="14"/>
      <c r="KUG1267" s="14"/>
      <c r="KUH1267" s="14"/>
      <c r="KUI1267" s="14"/>
      <c r="KUJ1267" s="14"/>
      <c r="KUK1267" s="14"/>
      <c r="KUL1267" s="14"/>
      <c r="KUM1267" s="14"/>
      <c r="KUN1267" s="14"/>
      <c r="KUO1267" s="14"/>
      <c r="KUP1267" s="14"/>
      <c r="KUQ1267" s="14"/>
      <c r="KUR1267" s="14"/>
      <c r="KUS1267" s="14"/>
      <c r="KUT1267" s="14"/>
      <c r="KUU1267" s="14"/>
      <c r="KUV1267" s="14"/>
      <c r="KUW1267" s="14"/>
      <c r="KUX1267" s="14"/>
      <c r="KUY1267" s="14"/>
      <c r="KUZ1267" s="14"/>
      <c r="KVA1267" s="14"/>
      <c r="KVB1267" s="14"/>
      <c r="KVC1267" s="14"/>
      <c r="KVD1267" s="14"/>
      <c r="KVE1267" s="14"/>
      <c r="KVF1267" s="14"/>
      <c r="KVG1267" s="14"/>
      <c r="KVH1267" s="14"/>
      <c r="KVI1267" s="14"/>
      <c r="KVJ1267" s="14"/>
      <c r="KVK1267" s="14"/>
      <c r="KVL1267" s="14"/>
      <c r="KVM1267" s="14"/>
      <c r="KVN1267" s="14"/>
      <c r="KVO1267" s="14"/>
      <c r="KVP1267" s="14"/>
      <c r="KVQ1267" s="14"/>
      <c r="KVR1267" s="14"/>
      <c r="KVS1267" s="14"/>
      <c r="KVT1267" s="14"/>
      <c r="KVU1267" s="14"/>
      <c r="KVV1267" s="14"/>
      <c r="KVW1267" s="14"/>
      <c r="KVX1267" s="14"/>
      <c r="KVY1267" s="14"/>
      <c r="KVZ1267" s="14"/>
      <c r="KWA1267" s="14"/>
      <c r="KWB1267" s="14"/>
      <c r="KWC1267" s="14"/>
      <c r="KWD1267" s="14"/>
      <c r="KWE1267" s="14"/>
      <c r="KWF1267" s="14"/>
      <c r="KWG1267" s="14"/>
      <c r="KWH1267" s="14"/>
      <c r="KWI1267" s="14"/>
      <c r="KWJ1267" s="14"/>
      <c r="KWK1267" s="14"/>
      <c r="KWL1267" s="14"/>
      <c r="KWM1267" s="14"/>
      <c r="KWN1267" s="14"/>
      <c r="KWO1267" s="14"/>
      <c r="KWP1267" s="14"/>
      <c r="KWQ1267" s="14"/>
      <c r="KWR1267" s="14"/>
      <c r="KWS1267" s="14"/>
      <c r="KWT1267" s="14"/>
      <c r="KWU1267" s="14"/>
      <c r="KWV1267" s="14"/>
      <c r="KWW1267" s="14"/>
      <c r="KWX1267" s="14"/>
      <c r="KWY1267" s="14"/>
      <c r="KWZ1267" s="14"/>
      <c r="KXA1267" s="14"/>
      <c r="KXB1267" s="14"/>
      <c r="KXC1267" s="14"/>
      <c r="KXD1267" s="14"/>
      <c r="KXE1267" s="14"/>
      <c r="KXF1267" s="14"/>
      <c r="KXG1267" s="14"/>
      <c r="KXH1267" s="14"/>
      <c r="KXI1267" s="14"/>
      <c r="KXJ1267" s="14"/>
      <c r="KXK1267" s="14"/>
      <c r="KXL1267" s="14"/>
      <c r="KXM1267" s="14"/>
      <c r="KXN1267" s="14"/>
      <c r="KXO1267" s="14"/>
      <c r="KXP1267" s="14"/>
      <c r="KXQ1267" s="14"/>
      <c r="KXR1267" s="14"/>
      <c r="KXS1267" s="14"/>
      <c r="KXT1267" s="14"/>
      <c r="KXU1267" s="14"/>
      <c r="KXV1267" s="14"/>
      <c r="KXW1267" s="14"/>
      <c r="KXX1267" s="14"/>
      <c r="KXY1267" s="14"/>
      <c r="KXZ1267" s="14"/>
      <c r="KYA1267" s="14"/>
      <c r="KYB1267" s="14"/>
      <c r="KYC1267" s="14"/>
      <c r="KYD1267" s="14"/>
      <c r="KYE1267" s="14"/>
      <c r="KYF1267" s="14"/>
      <c r="KYG1267" s="14"/>
      <c r="KYH1267" s="14"/>
      <c r="KYI1267" s="14"/>
      <c r="KYJ1267" s="14"/>
      <c r="KYK1267" s="14"/>
      <c r="KYL1267" s="14"/>
      <c r="KYM1267" s="14"/>
      <c r="KYN1267" s="14"/>
      <c r="KYO1267" s="14"/>
      <c r="KYP1267" s="14"/>
      <c r="KYQ1267" s="14"/>
      <c r="KYR1267" s="14"/>
      <c r="KYS1267" s="14"/>
      <c r="KYT1267" s="14"/>
      <c r="KYU1267" s="14"/>
      <c r="KYV1267" s="14"/>
      <c r="KYW1267" s="14"/>
      <c r="KYX1267" s="14"/>
      <c r="KYY1267" s="14"/>
      <c r="KYZ1267" s="14"/>
      <c r="KZA1267" s="14"/>
      <c r="KZB1267" s="14"/>
      <c r="KZC1267" s="14"/>
      <c r="KZD1267" s="14"/>
      <c r="KZE1267" s="14"/>
      <c r="KZF1267" s="14"/>
      <c r="KZG1267" s="14"/>
      <c r="KZH1267" s="14"/>
      <c r="KZI1267" s="14"/>
      <c r="KZJ1267" s="14"/>
      <c r="KZK1267" s="14"/>
      <c r="KZL1267" s="14"/>
      <c r="KZM1267" s="14"/>
      <c r="KZN1267" s="14"/>
      <c r="KZO1267" s="14"/>
      <c r="KZP1267" s="14"/>
      <c r="KZQ1267" s="14"/>
      <c r="KZR1267" s="14"/>
      <c r="KZS1267" s="14"/>
      <c r="KZT1267" s="14"/>
      <c r="KZU1267" s="14"/>
      <c r="KZV1267" s="14"/>
      <c r="KZW1267" s="14"/>
      <c r="KZX1267" s="14"/>
      <c r="KZY1267" s="14"/>
      <c r="KZZ1267" s="14"/>
      <c r="LAA1267" s="14"/>
      <c r="LAB1267" s="14"/>
      <c r="LAC1267" s="14"/>
      <c r="LAD1267" s="14"/>
      <c r="LAE1267" s="14"/>
      <c r="LAF1267" s="14"/>
      <c r="LAG1267" s="14"/>
      <c r="LAH1267" s="14"/>
      <c r="LAI1267" s="14"/>
      <c r="LAJ1267" s="14"/>
      <c r="LAK1267" s="14"/>
      <c r="LAL1267" s="14"/>
      <c r="LAM1267" s="14"/>
      <c r="LAN1267" s="14"/>
      <c r="LAO1267" s="14"/>
      <c r="LAP1267" s="14"/>
      <c r="LAQ1267" s="14"/>
      <c r="LAR1267" s="14"/>
      <c r="LAS1267" s="14"/>
      <c r="LAT1267" s="14"/>
      <c r="LAU1267" s="14"/>
      <c r="LAV1267" s="14"/>
      <c r="LAW1267" s="14"/>
      <c r="LAX1267" s="14"/>
      <c r="LAY1267" s="14"/>
      <c r="LAZ1267" s="14"/>
      <c r="LBA1267" s="14"/>
      <c r="LBB1267" s="14"/>
      <c r="LBC1267" s="14"/>
      <c r="LBD1267" s="14"/>
      <c r="LBE1267" s="14"/>
      <c r="LBF1267" s="14"/>
      <c r="LBG1267" s="14"/>
      <c r="LBH1267" s="14"/>
      <c r="LBI1267" s="14"/>
      <c r="LBJ1267" s="14"/>
      <c r="LBK1267" s="14"/>
      <c r="LBL1267" s="14"/>
      <c r="LBM1267" s="14"/>
      <c r="LBN1267" s="14"/>
      <c r="LBO1267" s="14"/>
      <c r="LBP1267" s="14"/>
      <c r="LBQ1267" s="14"/>
      <c r="LBR1267" s="14"/>
      <c r="LBS1267" s="14"/>
      <c r="LBT1267" s="14"/>
      <c r="LBU1267" s="14"/>
      <c r="LBV1267" s="14"/>
      <c r="LBW1267" s="14"/>
      <c r="LBX1267" s="14"/>
      <c r="LBY1267" s="14"/>
      <c r="LBZ1267" s="14"/>
      <c r="LCA1267" s="14"/>
      <c r="LCB1267" s="14"/>
      <c r="LCC1267" s="14"/>
      <c r="LCD1267" s="14"/>
      <c r="LCE1267" s="14"/>
      <c r="LCF1267" s="14"/>
      <c r="LCG1267" s="14"/>
      <c r="LCH1267" s="14"/>
      <c r="LCI1267" s="14"/>
      <c r="LCJ1267" s="14"/>
      <c r="LCK1267" s="14"/>
      <c r="LCL1267" s="14"/>
      <c r="LCM1267" s="14"/>
      <c r="LCN1267" s="14"/>
      <c r="LCO1267" s="14"/>
      <c r="LCP1267" s="14"/>
      <c r="LCQ1267" s="14"/>
      <c r="LCR1267" s="14"/>
      <c r="LCS1267" s="14"/>
      <c r="LCT1267" s="14"/>
      <c r="LCU1267" s="14"/>
      <c r="LCV1267" s="14"/>
      <c r="LCW1267" s="14"/>
      <c r="LCX1267" s="14"/>
      <c r="LCY1267" s="14"/>
      <c r="LCZ1267" s="14"/>
      <c r="LDA1267" s="14"/>
      <c r="LDB1267" s="14"/>
      <c r="LDC1267" s="14"/>
      <c r="LDD1267" s="14"/>
      <c r="LDE1267" s="14"/>
      <c r="LDF1267" s="14"/>
      <c r="LDG1267" s="14"/>
      <c r="LDH1267" s="14"/>
      <c r="LDI1267" s="14"/>
      <c r="LDJ1267" s="14"/>
      <c r="LDK1267" s="14"/>
      <c r="LDL1267" s="14"/>
      <c r="LDM1267" s="14"/>
      <c r="LDN1267" s="14"/>
      <c r="LDO1267" s="14"/>
      <c r="LDP1267" s="14"/>
      <c r="LDQ1267" s="14"/>
      <c r="LDR1267" s="14"/>
      <c r="LDS1267" s="14"/>
      <c r="LDT1267" s="14"/>
      <c r="LDU1267" s="14"/>
      <c r="LDV1267" s="14"/>
      <c r="LDW1267" s="14"/>
      <c r="LDX1267" s="14"/>
      <c r="LDY1267" s="14"/>
      <c r="LDZ1267" s="14"/>
      <c r="LEA1267" s="14"/>
      <c r="LEB1267" s="14"/>
      <c r="LEC1267" s="14"/>
      <c r="LED1267" s="14"/>
      <c r="LEE1267" s="14"/>
      <c r="LEF1267" s="14"/>
      <c r="LEG1267" s="14"/>
      <c r="LEH1267" s="14"/>
      <c r="LEI1267" s="14"/>
      <c r="LEJ1267" s="14"/>
      <c r="LEK1267" s="14"/>
      <c r="LEL1267" s="14"/>
      <c r="LEM1267" s="14"/>
      <c r="LEN1267" s="14"/>
      <c r="LEO1267" s="14"/>
      <c r="LEP1267" s="14"/>
      <c r="LEQ1267" s="14"/>
      <c r="LER1267" s="14"/>
      <c r="LES1267" s="14"/>
      <c r="LET1267" s="14"/>
      <c r="LEU1267" s="14"/>
      <c r="LEV1267" s="14"/>
      <c r="LEW1267" s="14"/>
      <c r="LEX1267" s="14"/>
      <c r="LEY1267" s="14"/>
      <c r="LEZ1267" s="14"/>
      <c r="LFA1267" s="14"/>
      <c r="LFB1267" s="14"/>
      <c r="LFC1267" s="14"/>
      <c r="LFD1267" s="14"/>
      <c r="LFE1267" s="14"/>
      <c r="LFF1267" s="14"/>
      <c r="LFG1267" s="14"/>
      <c r="LFH1267" s="14"/>
      <c r="LFI1267" s="14"/>
      <c r="LFJ1267" s="14"/>
      <c r="LFK1267" s="14"/>
      <c r="LFL1267" s="14"/>
      <c r="LFM1267" s="14"/>
      <c r="LFN1267" s="14"/>
      <c r="LFO1267" s="14"/>
      <c r="LFP1267" s="14"/>
      <c r="LFQ1267" s="14"/>
      <c r="LFR1267" s="14"/>
      <c r="LFS1267" s="14"/>
      <c r="LFT1267" s="14"/>
      <c r="LFU1267" s="14"/>
      <c r="LFV1267" s="14"/>
      <c r="LFW1267" s="14"/>
      <c r="LFX1267" s="14"/>
      <c r="LFY1267" s="14"/>
      <c r="LFZ1267" s="14"/>
      <c r="LGA1267" s="14"/>
      <c r="LGB1267" s="14"/>
      <c r="LGC1267" s="14"/>
      <c r="LGD1267" s="14"/>
      <c r="LGE1267" s="14"/>
      <c r="LGF1267" s="14"/>
      <c r="LGG1267" s="14"/>
      <c r="LGH1267" s="14"/>
      <c r="LGI1267" s="14"/>
      <c r="LGJ1267" s="14"/>
      <c r="LGK1267" s="14"/>
      <c r="LGL1267" s="14"/>
      <c r="LGM1267" s="14"/>
      <c r="LGN1267" s="14"/>
      <c r="LGO1267" s="14"/>
      <c r="LGP1267" s="14"/>
      <c r="LGQ1267" s="14"/>
      <c r="LGR1267" s="14"/>
      <c r="LGS1267" s="14"/>
      <c r="LGT1267" s="14"/>
      <c r="LGU1267" s="14"/>
      <c r="LGV1267" s="14"/>
      <c r="LGW1267" s="14"/>
      <c r="LGX1267" s="14"/>
      <c r="LGY1267" s="14"/>
      <c r="LGZ1267" s="14"/>
      <c r="LHA1267" s="14"/>
      <c r="LHB1267" s="14"/>
      <c r="LHC1267" s="14"/>
      <c r="LHD1267" s="14"/>
      <c r="LHE1267" s="14"/>
      <c r="LHF1267" s="14"/>
      <c r="LHG1267" s="14"/>
      <c r="LHH1267" s="14"/>
      <c r="LHI1267" s="14"/>
      <c r="LHJ1267" s="14"/>
      <c r="LHK1267" s="14"/>
      <c r="LHL1267" s="14"/>
      <c r="LHM1267" s="14"/>
      <c r="LHN1267" s="14"/>
      <c r="LHO1267" s="14"/>
      <c r="LHP1267" s="14"/>
      <c r="LHQ1267" s="14"/>
      <c r="LHR1267" s="14"/>
      <c r="LHS1267" s="14"/>
      <c r="LHT1267" s="14"/>
      <c r="LHU1267" s="14"/>
      <c r="LHV1267" s="14"/>
      <c r="LHW1267" s="14"/>
      <c r="LHX1267" s="14"/>
      <c r="LHY1267" s="14"/>
      <c r="LHZ1267" s="14"/>
      <c r="LIA1267" s="14"/>
      <c r="LIB1267" s="14"/>
      <c r="LIC1267" s="14"/>
      <c r="LID1267" s="14"/>
      <c r="LIE1267" s="14"/>
      <c r="LIF1267" s="14"/>
      <c r="LIG1267" s="14"/>
      <c r="LIH1267" s="14"/>
      <c r="LII1267" s="14"/>
      <c r="LIJ1267" s="14"/>
      <c r="LIK1267" s="14"/>
      <c r="LIL1267" s="14"/>
      <c r="LIM1267" s="14"/>
      <c r="LIN1267" s="14"/>
      <c r="LIO1267" s="14"/>
      <c r="LIP1267" s="14"/>
      <c r="LIQ1267" s="14"/>
      <c r="LIR1267" s="14"/>
      <c r="LIS1267" s="14"/>
      <c r="LIT1267" s="14"/>
      <c r="LIU1267" s="14"/>
      <c r="LIV1267" s="14"/>
      <c r="LIW1267" s="14"/>
      <c r="LIX1267" s="14"/>
      <c r="LIY1267" s="14"/>
      <c r="LIZ1267" s="14"/>
      <c r="LJA1267" s="14"/>
      <c r="LJB1267" s="14"/>
      <c r="LJC1267" s="14"/>
      <c r="LJD1267" s="14"/>
      <c r="LJE1267" s="14"/>
      <c r="LJF1267" s="14"/>
      <c r="LJG1267" s="14"/>
      <c r="LJH1267" s="14"/>
      <c r="LJI1267" s="14"/>
      <c r="LJJ1267" s="14"/>
      <c r="LJK1267" s="14"/>
      <c r="LJL1267" s="14"/>
      <c r="LJM1267" s="14"/>
      <c r="LJN1267" s="14"/>
      <c r="LJO1267" s="14"/>
      <c r="LJP1267" s="14"/>
      <c r="LJQ1267" s="14"/>
      <c r="LJR1267" s="14"/>
      <c r="LJS1267" s="14"/>
      <c r="LJT1267" s="14"/>
      <c r="LJU1267" s="14"/>
      <c r="LJV1267" s="14"/>
      <c r="LJW1267" s="14"/>
      <c r="LJX1267" s="14"/>
      <c r="LJY1267" s="14"/>
      <c r="LJZ1267" s="14"/>
      <c r="LKA1267" s="14"/>
      <c r="LKB1267" s="14"/>
      <c r="LKC1267" s="14"/>
      <c r="LKD1267" s="14"/>
      <c r="LKE1267" s="14"/>
      <c r="LKF1267" s="14"/>
      <c r="LKG1267" s="14"/>
      <c r="LKH1267" s="14"/>
      <c r="LKI1267" s="14"/>
      <c r="LKJ1267" s="14"/>
      <c r="LKK1267" s="14"/>
      <c r="LKL1267" s="14"/>
      <c r="LKM1267" s="14"/>
      <c r="LKN1267" s="14"/>
      <c r="LKO1267" s="14"/>
      <c r="LKP1267" s="14"/>
      <c r="LKQ1267" s="14"/>
      <c r="LKR1267" s="14"/>
      <c r="LKS1267" s="14"/>
      <c r="LKT1267" s="14"/>
      <c r="LKU1267" s="14"/>
      <c r="LKV1267" s="14"/>
      <c r="LKW1267" s="14"/>
      <c r="LKX1267" s="14"/>
      <c r="LKY1267" s="14"/>
      <c r="LKZ1267" s="14"/>
      <c r="LLA1267" s="14"/>
      <c r="LLB1267" s="14"/>
      <c r="LLC1267" s="14"/>
      <c r="LLD1267" s="14"/>
      <c r="LLE1267" s="14"/>
      <c r="LLF1267" s="14"/>
      <c r="LLG1267" s="14"/>
      <c r="LLH1267" s="14"/>
      <c r="LLI1267" s="14"/>
      <c r="LLJ1267" s="14"/>
      <c r="LLK1267" s="14"/>
      <c r="LLL1267" s="14"/>
      <c r="LLM1267" s="14"/>
      <c r="LLN1267" s="14"/>
      <c r="LLO1267" s="14"/>
      <c r="LLP1267" s="14"/>
      <c r="LLQ1267" s="14"/>
      <c r="LLR1267" s="14"/>
      <c r="LLS1267" s="14"/>
      <c r="LLT1267" s="14"/>
      <c r="LLU1267" s="14"/>
      <c r="LLV1267" s="14"/>
      <c r="LLW1267" s="14"/>
      <c r="LLX1267" s="14"/>
      <c r="LLY1267" s="14"/>
      <c r="LLZ1267" s="14"/>
      <c r="LMA1267" s="14"/>
      <c r="LMB1267" s="14"/>
      <c r="LMC1267" s="14"/>
      <c r="LMD1267" s="14"/>
      <c r="LME1267" s="14"/>
      <c r="LMF1267" s="14"/>
      <c r="LMG1267" s="14"/>
      <c r="LMH1267" s="14"/>
      <c r="LMI1267" s="14"/>
      <c r="LMJ1267" s="14"/>
      <c r="LMK1267" s="14"/>
      <c r="LML1267" s="14"/>
      <c r="LMM1267" s="14"/>
      <c r="LMN1267" s="14"/>
      <c r="LMO1267" s="14"/>
      <c r="LMP1267" s="14"/>
      <c r="LMQ1267" s="14"/>
      <c r="LMR1267" s="14"/>
      <c r="LMS1267" s="14"/>
      <c r="LMT1267" s="14"/>
      <c r="LMU1267" s="14"/>
      <c r="LMV1267" s="14"/>
      <c r="LMW1267" s="14"/>
      <c r="LMX1267" s="14"/>
      <c r="LMY1267" s="14"/>
      <c r="LMZ1267" s="14"/>
      <c r="LNA1267" s="14"/>
      <c r="LNB1267" s="14"/>
      <c r="LNC1267" s="14"/>
      <c r="LND1267" s="14"/>
      <c r="LNE1267" s="14"/>
      <c r="LNF1267" s="14"/>
      <c r="LNG1267" s="14"/>
      <c r="LNH1267" s="14"/>
      <c r="LNI1267" s="14"/>
      <c r="LNJ1267" s="14"/>
      <c r="LNK1267" s="14"/>
      <c r="LNL1267" s="14"/>
      <c r="LNM1267" s="14"/>
      <c r="LNN1267" s="14"/>
      <c r="LNO1267" s="14"/>
      <c r="LNP1267" s="14"/>
      <c r="LNQ1267" s="14"/>
      <c r="LNR1267" s="14"/>
      <c r="LNS1267" s="14"/>
      <c r="LNT1267" s="14"/>
      <c r="LNU1267" s="14"/>
      <c r="LNV1267" s="14"/>
      <c r="LNW1267" s="14"/>
      <c r="LNX1267" s="14"/>
      <c r="LNY1267" s="14"/>
      <c r="LNZ1267" s="14"/>
      <c r="LOA1267" s="14"/>
      <c r="LOB1267" s="14"/>
      <c r="LOC1267" s="14"/>
      <c r="LOD1267" s="14"/>
      <c r="LOE1267" s="14"/>
      <c r="LOF1267" s="14"/>
      <c r="LOG1267" s="14"/>
      <c r="LOH1267" s="14"/>
      <c r="LOI1267" s="14"/>
      <c r="LOJ1267" s="14"/>
      <c r="LOK1267" s="14"/>
      <c r="LOL1267" s="14"/>
      <c r="LOM1267" s="14"/>
      <c r="LON1267" s="14"/>
      <c r="LOO1267" s="14"/>
      <c r="LOP1267" s="14"/>
      <c r="LOQ1267" s="14"/>
      <c r="LOR1267" s="14"/>
      <c r="LOS1267" s="14"/>
      <c r="LOT1267" s="14"/>
      <c r="LOU1267" s="14"/>
      <c r="LOV1267" s="14"/>
      <c r="LOW1267" s="14"/>
      <c r="LOX1267" s="14"/>
      <c r="LOY1267" s="14"/>
      <c r="LOZ1267" s="14"/>
      <c r="LPA1267" s="14"/>
      <c r="LPB1267" s="14"/>
      <c r="LPC1267" s="14"/>
      <c r="LPD1267" s="14"/>
      <c r="LPE1267" s="14"/>
      <c r="LPF1267" s="14"/>
      <c r="LPG1267" s="14"/>
      <c r="LPH1267" s="14"/>
      <c r="LPI1267" s="14"/>
      <c r="LPJ1267" s="14"/>
      <c r="LPK1267" s="14"/>
      <c r="LPL1267" s="14"/>
      <c r="LPM1267" s="14"/>
      <c r="LPN1267" s="14"/>
      <c r="LPO1267" s="14"/>
      <c r="LPP1267" s="14"/>
      <c r="LPQ1267" s="14"/>
      <c r="LPR1267" s="14"/>
      <c r="LPS1267" s="14"/>
      <c r="LPT1267" s="14"/>
      <c r="LPU1267" s="14"/>
      <c r="LPV1267" s="14"/>
      <c r="LPW1267" s="14"/>
      <c r="LPX1267" s="14"/>
      <c r="LPY1267" s="14"/>
      <c r="LPZ1267" s="14"/>
      <c r="LQA1267" s="14"/>
      <c r="LQB1267" s="14"/>
      <c r="LQC1267" s="14"/>
      <c r="LQD1267" s="14"/>
      <c r="LQE1267" s="14"/>
      <c r="LQF1267" s="14"/>
      <c r="LQG1267" s="14"/>
      <c r="LQH1267" s="14"/>
      <c r="LQI1267" s="14"/>
      <c r="LQJ1267" s="14"/>
      <c r="LQK1267" s="14"/>
      <c r="LQL1267" s="14"/>
      <c r="LQM1267" s="14"/>
      <c r="LQN1267" s="14"/>
      <c r="LQO1267" s="14"/>
      <c r="LQP1267" s="14"/>
      <c r="LQQ1267" s="14"/>
      <c r="LQR1267" s="14"/>
      <c r="LQS1267" s="14"/>
      <c r="LQT1267" s="14"/>
      <c r="LQU1267" s="14"/>
      <c r="LQV1267" s="14"/>
      <c r="LQW1267" s="14"/>
      <c r="LQX1267" s="14"/>
      <c r="LQY1267" s="14"/>
      <c r="LQZ1267" s="14"/>
      <c r="LRA1267" s="14"/>
      <c r="LRB1267" s="14"/>
      <c r="LRC1267" s="14"/>
      <c r="LRD1267" s="14"/>
      <c r="LRE1267" s="14"/>
      <c r="LRF1267" s="14"/>
      <c r="LRG1267" s="14"/>
      <c r="LRH1267" s="14"/>
      <c r="LRI1267" s="14"/>
      <c r="LRJ1267" s="14"/>
      <c r="LRK1267" s="14"/>
      <c r="LRL1267" s="14"/>
      <c r="LRM1267" s="14"/>
      <c r="LRN1267" s="14"/>
      <c r="LRO1267" s="14"/>
      <c r="LRP1267" s="14"/>
      <c r="LRQ1267" s="14"/>
      <c r="LRR1267" s="14"/>
      <c r="LRS1267" s="14"/>
      <c r="LRT1267" s="14"/>
      <c r="LRU1267" s="14"/>
      <c r="LRV1267" s="14"/>
      <c r="LRW1267" s="14"/>
      <c r="LRX1267" s="14"/>
      <c r="LRY1267" s="14"/>
      <c r="LRZ1267" s="14"/>
      <c r="LSA1267" s="14"/>
      <c r="LSB1267" s="14"/>
      <c r="LSC1267" s="14"/>
      <c r="LSD1267" s="14"/>
      <c r="LSE1267" s="14"/>
      <c r="LSF1267" s="14"/>
      <c r="LSG1267" s="14"/>
      <c r="LSH1267" s="14"/>
      <c r="LSI1267" s="14"/>
      <c r="LSJ1267" s="14"/>
      <c r="LSK1267" s="14"/>
      <c r="LSL1267" s="14"/>
      <c r="LSM1267" s="14"/>
      <c r="LSN1267" s="14"/>
      <c r="LSO1267" s="14"/>
      <c r="LSP1267" s="14"/>
      <c r="LSQ1267" s="14"/>
      <c r="LSR1267" s="14"/>
      <c r="LSS1267" s="14"/>
      <c r="LST1267" s="14"/>
      <c r="LSU1267" s="14"/>
      <c r="LSV1267" s="14"/>
      <c r="LSW1267" s="14"/>
      <c r="LSX1267" s="14"/>
      <c r="LSY1267" s="14"/>
      <c r="LSZ1267" s="14"/>
      <c r="LTA1267" s="14"/>
      <c r="LTB1267" s="14"/>
      <c r="LTC1267" s="14"/>
      <c r="LTD1267" s="14"/>
      <c r="LTE1267" s="14"/>
      <c r="LTF1267" s="14"/>
      <c r="LTG1267" s="14"/>
      <c r="LTH1267" s="14"/>
      <c r="LTI1267" s="14"/>
      <c r="LTJ1267" s="14"/>
      <c r="LTK1267" s="14"/>
      <c r="LTL1267" s="14"/>
      <c r="LTM1267" s="14"/>
      <c r="LTN1267" s="14"/>
      <c r="LTO1267" s="14"/>
      <c r="LTP1267" s="14"/>
      <c r="LTQ1267" s="14"/>
      <c r="LTR1267" s="14"/>
      <c r="LTS1267" s="14"/>
      <c r="LTT1267" s="14"/>
      <c r="LTU1267" s="14"/>
      <c r="LTV1267" s="14"/>
      <c r="LTW1267" s="14"/>
      <c r="LTX1267" s="14"/>
      <c r="LTY1267" s="14"/>
      <c r="LTZ1267" s="14"/>
      <c r="LUA1267" s="14"/>
      <c r="LUB1267" s="14"/>
      <c r="LUC1267" s="14"/>
      <c r="LUD1267" s="14"/>
      <c r="LUE1267" s="14"/>
      <c r="LUF1267" s="14"/>
      <c r="LUG1267" s="14"/>
      <c r="LUH1267" s="14"/>
      <c r="LUI1267" s="14"/>
      <c r="LUJ1267" s="14"/>
      <c r="LUK1267" s="14"/>
      <c r="LUL1267" s="14"/>
      <c r="LUM1267" s="14"/>
      <c r="LUN1267" s="14"/>
      <c r="LUO1267" s="14"/>
      <c r="LUP1267" s="14"/>
      <c r="LUQ1267" s="14"/>
      <c r="LUR1267" s="14"/>
      <c r="LUS1267" s="14"/>
      <c r="LUT1267" s="14"/>
      <c r="LUU1267" s="14"/>
      <c r="LUV1267" s="14"/>
      <c r="LUW1267" s="14"/>
      <c r="LUX1267" s="14"/>
      <c r="LUY1267" s="14"/>
      <c r="LUZ1267" s="14"/>
      <c r="LVA1267" s="14"/>
      <c r="LVB1267" s="14"/>
      <c r="LVC1267" s="14"/>
      <c r="LVD1267" s="14"/>
      <c r="LVE1267" s="14"/>
      <c r="LVF1267" s="14"/>
      <c r="LVG1267" s="14"/>
      <c r="LVH1267" s="14"/>
      <c r="LVI1267" s="14"/>
      <c r="LVJ1267" s="14"/>
      <c r="LVK1267" s="14"/>
      <c r="LVL1267" s="14"/>
      <c r="LVM1267" s="14"/>
      <c r="LVN1267" s="14"/>
      <c r="LVO1267" s="14"/>
      <c r="LVP1267" s="14"/>
      <c r="LVQ1267" s="14"/>
      <c r="LVR1267" s="14"/>
      <c r="LVS1267" s="14"/>
      <c r="LVT1267" s="14"/>
      <c r="LVU1267" s="14"/>
      <c r="LVV1267" s="14"/>
      <c r="LVW1267" s="14"/>
      <c r="LVX1267" s="14"/>
      <c r="LVY1267" s="14"/>
      <c r="LVZ1267" s="14"/>
      <c r="LWA1267" s="14"/>
      <c r="LWB1267" s="14"/>
      <c r="LWC1267" s="14"/>
      <c r="LWD1267" s="14"/>
      <c r="LWE1267" s="14"/>
      <c r="LWF1267" s="14"/>
      <c r="LWG1267" s="14"/>
      <c r="LWH1267" s="14"/>
      <c r="LWI1267" s="14"/>
      <c r="LWJ1267" s="14"/>
      <c r="LWK1267" s="14"/>
      <c r="LWL1267" s="14"/>
      <c r="LWM1267" s="14"/>
      <c r="LWN1267" s="14"/>
      <c r="LWO1267" s="14"/>
      <c r="LWP1267" s="14"/>
      <c r="LWQ1267" s="14"/>
      <c r="LWR1267" s="14"/>
      <c r="LWS1267" s="14"/>
      <c r="LWT1267" s="14"/>
      <c r="LWU1267" s="14"/>
      <c r="LWV1267" s="14"/>
      <c r="LWW1267" s="14"/>
      <c r="LWX1267" s="14"/>
      <c r="LWY1267" s="14"/>
      <c r="LWZ1267" s="14"/>
      <c r="LXA1267" s="14"/>
      <c r="LXB1267" s="14"/>
      <c r="LXC1267" s="14"/>
      <c r="LXD1267" s="14"/>
      <c r="LXE1267" s="14"/>
      <c r="LXF1267" s="14"/>
      <c r="LXG1267" s="14"/>
      <c r="LXH1267" s="14"/>
      <c r="LXI1267" s="14"/>
      <c r="LXJ1267" s="14"/>
      <c r="LXK1267" s="14"/>
      <c r="LXL1267" s="14"/>
      <c r="LXM1267" s="14"/>
      <c r="LXN1267" s="14"/>
      <c r="LXO1267" s="14"/>
      <c r="LXP1267" s="14"/>
      <c r="LXQ1267" s="14"/>
      <c r="LXR1267" s="14"/>
      <c r="LXS1267" s="14"/>
      <c r="LXT1267" s="14"/>
      <c r="LXU1267" s="14"/>
      <c r="LXV1267" s="14"/>
      <c r="LXW1267" s="14"/>
      <c r="LXX1267" s="14"/>
      <c r="LXY1267" s="14"/>
      <c r="LXZ1267" s="14"/>
      <c r="LYA1267" s="14"/>
      <c r="LYB1267" s="14"/>
      <c r="LYC1267" s="14"/>
      <c r="LYD1267" s="14"/>
      <c r="LYE1267" s="14"/>
      <c r="LYF1267" s="14"/>
      <c r="LYG1267" s="14"/>
      <c r="LYH1267" s="14"/>
      <c r="LYI1267" s="14"/>
      <c r="LYJ1267" s="14"/>
      <c r="LYK1267" s="14"/>
      <c r="LYL1267" s="14"/>
      <c r="LYM1267" s="14"/>
      <c r="LYN1267" s="14"/>
      <c r="LYO1267" s="14"/>
      <c r="LYP1267" s="14"/>
      <c r="LYQ1267" s="14"/>
      <c r="LYR1267" s="14"/>
      <c r="LYS1267" s="14"/>
      <c r="LYT1267" s="14"/>
      <c r="LYU1267" s="14"/>
      <c r="LYV1267" s="14"/>
      <c r="LYW1267" s="14"/>
      <c r="LYX1267" s="14"/>
      <c r="LYY1267" s="14"/>
      <c r="LYZ1267" s="14"/>
      <c r="LZA1267" s="14"/>
      <c r="LZB1267" s="14"/>
      <c r="LZC1267" s="14"/>
      <c r="LZD1267" s="14"/>
      <c r="LZE1267" s="14"/>
      <c r="LZF1267" s="14"/>
      <c r="LZG1267" s="14"/>
      <c r="LZH1267" s="14"/>
      <c r="LZI1267" s="14"/>
      <c r="LZJ1267" s="14"/>
      <c r="LZK1267" s="14"/>
      <c r="LZL1267" s="14"/>
      <c r="LZM1267" s="14"/>
      <c r="LZN1267" s="14"/>
      <c r="LZO1267" s="14"/>
      <c r="LZP1267" s="14"/>
      <c r="LZQ1267" s="14"/>
      <c r="LZR1267" s="14"/>
      <c r="LZS1267" s="14"/>
      <c r="LZT1267" s="14"/>
      <c r="LZU1267" s="14"/>
      <c r="LZV1267" s="14"/>
      <c r="LZW1267" s="14"/>
      <c r="LZX1267" s="14"/>
      <c r="LZY1267" s="14"/>
      <c r="LZZ1267" s="14"/>
      <c r="MAA1267" s="14"/>
      <c r="MAB1267" s="14"/>
      <c r="MAC1267" s="14"/>
      <c r="MAD1267" s="14"/>
      <c r="MAE1267" s="14"/>
      <c r="MAF1267" s="14"/>
      <c r="MAG1267" s="14"/>
      <c r="MAH1267" s="14"/>
      <c r="MAI1267" s="14"/>
      <c r="MAJ1267" s="14"/>
      <c r="MAK1267" s="14"/>
      <c r="MAL1267" s="14"/>
      <c r="MAM1267" s="14"/>
      <c r="MAN1267" s="14"/>
      <c r="MAO1267" s="14"/>
      <c r="MAP1267" s="14"/>
      <c r="MAQ1267" s="14"/>
      <c r="MAR1267" s="14"/>
      <c r="MAS1267" s="14"/>
      <c r="MAT1267" s="14"/>
      <c r="MAU1267" s="14"/>
      <c r="MAV1267" s="14"/>
      <c r="MAW1267" s="14"/>
      <c r="MAX1267" s="14"/>
      <c r="MAY1267" s="14"/>
      <c r="MAZ1267" s="14"/>
      <c r="MBA1267" s="14"/>
      <c r="MBB1267" s="14"/>
      <c r="MBC1267" s="14"/>
      <c r="MBD1267" s="14"/>
      <c r="MBE1267" s="14"/>
      <c r="MBF1267" s="14"/>
      <c r="MBG1267" s="14"/>
      <c r="MBH1267" s="14"/>
      <c r="MBI1267" s="14"/>
      <c r="MBJ1267" s="14"/>
      <c r="MBK1267" s="14"/>
      <c r="MBL1267" s="14"/>
      <c r="MBM1267" s="14"/>
      <c r="MBN1267" s="14"/>
      <c r="MBO1267" s="14"/>
      <c r="MBP1267" s="14"/>
      <c r="MBQ1267" s="14"/>
      <c r="MBR1267" s="14"/>
      <c r="MBS1267" s="14"/>
      <c r="MBT1267" s="14"/>
      <c r="MBU1267" s="14"/>
      <c r="MBV1267" s="14"/>
      <c r="MBW1267" s="14"/>
      <c r="MBX1267" s="14"/>
      <c r="MBY1267" s="14"/>
      <c r="MBZ1267" s="14"/>
      <c r="MCA1267" s="14"/>
      <c r="MCB1267" s="14"/>
      <c r="MCC1267" s="14"/>
      <c r="MCD1267" s="14"/>
      <c r="MCE1267" s="14"/>
      <c r="MCF1267" s="14"/>
      <c r="MCG1267" s="14"/>
      <c r="MCH1267" s="14"/>
      <c r="MCI1267" s="14"/>
      <c r="MCJ1267" s="14"/>
      <c r="MCK1267" s="14"/>
      <c r="MCL1267" s="14"/>
      <c r="MCM1267" s="14"/>
      <c r="MCN1267" s="14"/>
      <c r="MCO1267" s="14"/>
      <c r="MCP1267" s="14"/>
      <c r="MCQ1267" s="14"/>
      <c r="MCR1267" s="14"/>
      <c r="MCS1267" s="14"/>
      <c r="MCT1267" s="14"/>
      <c r="MCU1267" s="14"/>
      <c r="MCV1267" s="14"/>
      <c r="MCW1267" s="14"/>
      <c r="MCX1267" s="14"/>
      <c r="MCY1267" s="14"/>
      <c r="MCZ1267" s="14"/>
      <c r="MDA1267" s="14"/>
      <c r="MDB1267" s="14"/>
      <c r="MDC1267" s="14"/>
      <c r="MDD1267" s="14"/>
      <c r="MDE1267" s="14"/>
      <c r="MDF1267" s="14"/>
      <c r="MDG1267" s="14"/>
      <c r="MDH1267" s="14"/>
      <c r="MDI1267" s="14"/>
      <c r="MDJ1267" s="14"/>
      <c r="MDK1267" s="14"/>
      <c r="MDL1267" s="14"/>
      <c r="MDM1267" s="14"/>
      <c r="MDN1267" s="14"/>
      <c r="MDO1267" s="14"/>
      <c r="MDP1267" s="14"/>
      <c r="MDQ1267" s="14"/>
      <c r="MDR1267" s="14"/>
      <c r="MDS1267" s="14"/>
      <c r="MDT1267" s="14"/>
      <c r="MDU1267" s="14"/>
      <c r="MDV1267" s="14"/>
      <c r="MDW1267" s="14"/>
      <c r="MDX1267" s="14"/>
      <c r="MDY1267" s="14"/>
      <c r="MDZ1267" s="14"/>
      <c r="MEA1267" s="14"/>
      <c r="MEB1267" s="14"/>
      <c r="MEC1267" s="14"/>
      <c r="MED1267" s="14"/>
      <c r="MEE1267" s="14"/>
      <c r="MEF1267" s="14"/>
      <c r="MEG1267" s="14"/>
      <c r="MEH1267" s="14"/>
      <c r="MEI1267" s="14"/>
      <c r="MEJ1267" s="14"/>
      <c r="MEK1267" s="14"/>
      <c r="MEL1267" s="14"/>
      <c r="MEM1267" s="14"/>
      <c r="MEN1267" s="14"/>
      <c r="MEO1267" s="14"/>
      <c r="MEP1267" s="14"/>
      <c r="MEQ1267" s="14"/>
      <c r="MER1267" s="14"/>
      <c r="MES1267" s="14"/>
      <c r="MET1267" s="14"/>
      <c r="MEU1267" s="14"/>
      <c r="MEV1267" s="14"/>
      <c r="MEW1267" s="14"/>
      <c r="MEX1267" s="14"/>
      <c r="MEY1267" s="14"/>
      <c r="MEZ1267" s="14"/>
      <c r="MFA1267" s="14"/>
      <c r="MFB1267" s="14"/>
      <c r="MFC1267" s="14"/>
      <c r="MFD1267" s="14"/>
      <c r="MFE1267" s="14"/>
      <c r="MFF1267" s="14"/>
      <c r="MFG1267" s="14"/>
      <c r="MFH1267" s="14"/>
      <c r="MFI1267" s="14"/>
      <c r="MFJ1267" s="14"/>
      <c r="MFK1267" s="14"/>
      <c r="MFL1267" s="14"/>
      <c r="MFM1267" s="14"/>
      <c r="MFN1267" s="14"/>
      <c r="MFO1267" s="14"/>
      <c r="MFP1267" s="14"/>
      <c r="MFQ1267" s="14"/>
      <c r="MFR1267" s="14"/>
      <c r="MFS1267" s="14"/>
      <c r="MFT1267" s="14"/>
      <c r="MFU1267" s="14"/>
      <c r="MFV1267" s="14"/>
      <c r="MFW1267" s="14"/>
      <c r="MFX1267" s="14"/>
      <c r="MFY1267" s="14"/>
      <c r="MFZ1267" s="14"/>
      <c r="MGA1267" s="14"/>
      <c r="MGB1267" s="14"/>
      <c r="MGC1267" s="14"/>
      <c r="MGD1267" s="14"/>
      <c r="MGE1267" s="14"/>
      <c r="MGF1267" s="14"/>
      <c r="MGG1267" s="14"/>
      <c r="MGH1267" s="14"/>
      <c r="MGI1267" s="14"/>
      <c r="MGJ1267" s="14"/>
      <c r="MGK1267" s="14"/>
      <c r="MGL1267" s="14"/>
      <c r="MGM1267" s="14"/>
      <c r="MGN1267" s="14"/>
      <c r="MGO1267" s="14"/>
      <c r="MGP1267" s="14"/>
      <c r="MGQ1267" s="14"/>
      <c r="MGR1267" s="14"/>
      <c r="MGS1267" s="14"/>
      <c r="MGT1267" s="14"/>
      <c r="MGU1267" s="14"/>
      <c r="MGV1267" s="14"/>
      <c r="MGW1267" s="14"/>
      <c r="MGX1267" s="14"/>
      <c r="MGY1267" s="14"/>
      <c r="MGZ1267" s="14"/>
      <c r="MHA1267" s="14"/>
      <c r="MHB1267" s="14"/>
      <c r="MHC1267" s="14"/>
      <c r="MHD1267" s="14"/>
      <c r="MHE1267" s="14"/>
      <c r="MHF1267" s="14"/>
      <c r="MHG1267" s="14"/>
      <c r="MHH1267" s="14"/>
      <c r="MHI1267" s="14"/>
      <c r="MHJ1267" s="14"/>
      <c r="MHK1267" s="14"/>
      <c r="MHL1267" s="14"/>
      <c r="MHM1267" s="14"/>
      <c r="MHN1267" s="14"/>
      <c r="MHO1267" s="14"/>
      <c r="MHP1267" s="14"/>
      <c r="MHQ1267" s="14"/>
      <c r="MHR1267" s="14"/>
      <c r="MHS1267" s="14"/>
      <c r="MHT1267" s="14"/>
      <c r="MHU1267" s="14"/>
      <c r="MHV1267" s="14"/>
      <c r="MHW1267" s="14"/>
      <c r="MHX1267" s="14"/>
      <c r="MHY1267" s="14"/>
      <c r="MHZ1267" s="14"/>
      <c r="MIA1267" s="14"/>
      <c r="MIB1267" s="14"/>
      <c r="MIC1267" s="14"/>
      <c r="MID1267" s="14"/>
      <c r="MIE1267" s="14"/>
      <c r="MIF1267" s="14"/>
      <c r="MIG1267" s="14"/>
      <c r="MIH1267" s="14"/>
      <c r="MII1267" s="14"/>
      <c r="MIJ1267" s="14"/>
      <c r="MIK1267" s="14"/>
      <c r="MIL1267" s="14"/>
      <c r="MIM1267" s="14"/>
      <c r="MIN1267" s="14"/>
      <c r="MIO1267" s="14"/>
      <c r="MIP1267" s="14"/>
      <c r="MIQ1267" s="14"/>
      <c r="MIR1267" s="14"/>
      <c r="MIS1267" s="14"/>
      <c r="MIT1267" s="14"/>
      <c r="MIU1267" s="14"/>
      <c r="MIV1267" s="14"/>
      <c r="MIW1267" s="14"/>
      <c r="MIX1267" s="14"/>
      <c r="MIY1267" s="14"/>
      <c r="MIZ1267" s="14"/>
      <c r="MJA1267" s="14"/>
      <c r="MJB1267" s="14"/>
      <c r="MJC1267" s="14"/>
      <c r="MJD1267" s="14"/>
      <c r="MJE1267" s="14"/>
      <c r="MJF1267" s="14"/>
      <c r="MJG1267" s="14"/>
      <c r="MJH1267" s="14"/>
      <c r="MJI1267" s="14"/>
      <c r="MJJ1267" s="14"/>
      <c r="MJK1267" s="14"/>
      <c r="MJL1267" s="14"/>
      <c r="MJM1267" s="14"/>
      <c r="MJN1267" s="14"/>
      <c r="MJO1267" s="14"/>
      <c r="MJP1267" s="14"/>
      <c r="MJQ1267" s="14"/>
      <c r="MJR1267" s="14"/>
      <c r="MJS1267" s="14"/>
      <c r="MJT1267" s="14"/>
      <c r="MJU1267" s="14"/>
      <c r="MJV1267" s="14"/>
      <c r="MJW1267" s="14"/>
      <c r="MJX1267" s="14"/>
      <c r="MJY1267" s="14"/>
      <c r="MJZ1267" s="14"/>
      <c r="MKA1267" s="14"/>
      <c r="MKB1267" s="14"/>
      <c r="MKC1267" s="14"/>
      <c r="MKD1267" s="14"/>
      <c r="MKE1267" s="14"/>
      <c r="MKF1267" s="14"/>
      <c r="MKG1267" s="14"/>
      <c r="MKH1267" s="14"/>
      <c r="MKI1267" s="14"/>
      <c r="MKJ1267" s="14"/>
      <c r="MKK1267" s="14"/>
      <c r="MKL1267" s="14"/>
      <c r="MKM1267" s="14"/>
      <c r="MKN1267" s="14"/>
      <c r="MKO1267" s="14"/>
      <c r="MKP1267" s="14"/>
      <c r="MKQ1267" s="14"/>
      <c r="MKR1267" s="14"/>
      <c r="MKS1267" s="14"/>
      <c r="MKT1267" s="14"/>
      <c r="MKU1267" s="14"/>
      <c r="MKV1267" s="14"/>
      <c r="MKW1267" s="14"/>
      <c r="MKX1267" s="14"/>
      <c r="MKY1267" s="14"/>
      <c r="MKZ1267" s="14"/>
      <c r="MLA1267" s="14"/>
      <c r="MLB1267" s="14"/>
      <c r="MLC1267" s="14"/>
      <c r="MLD1267" s="14"/>
      <c r="MLE1267" s="14"/>
      <c r="MLF1267" s="14"/>
      <c r="MLG1267" s="14"/>
      <c r="MLH1267" s="14"/>
      <c r="MLI1267" s="14"/>
      <c r="MLJ1267" s="14"/>
      <c r="MLK1267" s="14"/>
      <c r="MLL1267" s="14"/>
      <c r="MLM1267" s="14"/>
      <c r="MLN1267" s="14"/>
      <c r="MLO1267" s="14"/>
      <c r="MLP1267" s="14"/>
      <c r="MLQ1267" s="14"/>
      <c r="MLR1267" s="14"/>
      <c r="MLS1267" s="14"/>
      <c r="MLT1267" s="14"/>
      <c r="MLU1267" s="14"/>
      <c r="MLV1267" s="14"/>
      <c r="MLW1267" s="14"/>
      <c r="MLX1267" s="14"/>
      <c r="MLY1267" s="14"/>
      <c r="MLZ1267" s="14"/>
      <c r="MMA1267" s="14"/>
      <c r="MMB1267" s="14"/>
      <c r="MMC1267" s="14"/>
      <c r="MMD1267" s="14"/>
      <c r="MME1267" s="14"/>
      <c r="MMF1267" s="14"/>
      <c r="MMG1267" s="14"/>
      <c r="MMH1267" s="14"/>
      <c r="MMI1267" s="14"/>
      <c r="MMJ1267" s="14"/>
      <c r="MMK1267" s="14"/>
      <c r="MML1267" s="14"/>
      <c r="MMM1267" s="14"/>
      <c r="MMN1267" s="14"/>
      <c r="MMO1267" s="14"/>
      <c r="MMP1267" s="14"/>
      <c r="MMQ1267" s="14"/>
      <c r="MMR1267" s="14"/>
      <c r="MMS1267" s="14"/>
      <c r="MMT1267" s="14"/>
      <c r="MMU1267" s="14"/>
      <c r="MMV1267" s="14"/>
      <c r="MMW1267" s="14"/>
      <c r="MMX1267" s="14"/>
      <c r="MMY1267" s="14"/>
      <c r="MMZ1267" s="14"/>
      <c r="MNA1267" s="14"/>
      <c r="MNB1267" s="14"/>
      <c r="MNC1267" s="14"/>
      <c r="MND1267" s="14"/>
      <c r="MNE1267" s="14"/>
      <c r="MNF1267" s="14"/>
      <c r="MNG1267" s="14"/>
      <c r="MNH1267" s="14"/>
      <c r="MNI1267" s="14"/>
      <c r="MNJ1267" s="14"/>
      <c r="MNK1267" s="14"/>
      <c r="MNL1267" s="14"/>
      <c r="MNM1267" s="14"/>
      <c r="MNN1267" s="14"/>
      <c r="MNO1267" s="14"/>
      <c r="MNP1267" s="14"/>
      <c r="MNQ1267" s="14"/>
      <c r="MNR1267" s="14"/>
      <c r="MNS1267" s="14"/>
      <c r="MNT1267" s="14"/>
      <c r="MNU1267" s="14"/>
      <c r="MNV1267" s="14"/>
      <c r="MNW1267" s="14"/>
      <c r="MNX1267" s="14"/>
      <c r="MNY1267" s="14"/>
      <c r="MNZ1267" s="14"/>
      <c r="MOA1267" s="14"/>
      <c r="MOB1267" s="14"/>
      <c r="MOC1267" s="14"/>
      <c r="MOD1267" s="14"/>
      <c r="MOE1267" s="14"/>
      <c r="MOF1267" s="14"/>
      <c r="MOG1267" s="14"/>
      <c r="MOH1267" s="14"/>
      <c r="MOI1267" s="14"/>
      <c r="MOJ1267" s="14"/>
      <c r="MOK1267" s="14"/>
      <c r="MOL1267" s="14"/>
      <c r="MOM1267" s="14"/>
      <c r="MON1267" s="14"/>
      <c r="MOO1267" s="14"/>
      <c r="MOP1267" s="14"/>
      <c r="MOQ1267" s="14"/>
      <c r="MOR1267" s="14"/>
      <c r="MOS1267" s="14"/>
      <c r="MOT1267" s="14"/>
      <c r="MOU1267" s="14"/>
      <c r="MOV1267" s="14"/>
      <c r="MOW1267" s="14"/>
      <c r="MOX1267" s="14"/>
      <c r="MOY1267" s="14"/>
      <c r="MOZ1267" s="14"/>
      <c r="MPA1267" s="14"/>
      <c r="MPB1267" s="14"/>
      <c r="MPC1267" s="14"/>
      <c r="MPD1267" s="14"/>
      <c r="MPE1267" s="14"/>
      <c r="MPF1267" s="14"/>
      <c r="MPG1267" s="14"/>
      <c r="MPH1267" s="14"/>
      <c r="MPI1267" s="14"/>
      <c r="MPJ1267" s="14"/>
      <c r="MPK1267" s="14"/>
      <c r="MPL1267" s="14"/>
      <c r="MPM1267" s="14"/>
      <c r="MPN1267" s="14"/>
      <c r="MPO1267" s="14"/>
      <c r="MPP1267" s="14"/>
      <c r="MPQ1267" s="14"/>
      <c r="MPR1267" s="14"/>
      <c r="MPS1267" s="14"/>
      <c r="MPT1267" s="14"/>
      <c r="MPU1267" s="14"/>
      <c r="MPV1267" s="14"/>
      <c r="MPW1267" s="14"/>
      <c r="MPX1267" s="14"/>
      <c r="MPY1267" s="14"/>
      <c r="MPZ1267" s="14"/>
      <c r="MQA1267" s="14"/>
      <c r="MQB1267" s="14"/>
      <c r="MQC1267" s="14"/>
      <c r="MQD1267" s="14"/>
      <c r="MQE1267" s="14"/>
      <c r="MQF1267" s="14"/>
      <c r="MQG1267" s="14"/>
      <c r="MQH1267" s="14"/>
      <c r="MQI1267" s="14"/>
      <c r="MQJ1267" s="14"/>
      <c r="MQK1267" s="14"/>
      <c r="MQL1267" s="14"/>
      <c r="MQM1267" s="14"/>
      <c r="MQN1267" s="14"/>
      <c r="MQO1267" s="14"/>
      <c r="MQP1267" s="14"/>
      <c r="MQQ1267" s="14"/>
      <c r="MQR1267" s="14"/>
      <c r="MQS1267" s="14"/>
      <c r="MQT1267" s="14"/>
      <c r="MQU1267" s="14"/>
      <c r="MQV1267" s="14"/>
      <c r="MQW1267" s="14"/>
      <c r="MQX1267" s="14"/>
      <c r="MQY1267" s="14"/>
      <c r="MQZ1267" s="14"/>
      <c r="MRA1267" s="14"/>
      <c r="MRB1267" s="14"/>
      <c r="MRC1267" s="14"/>
      <c r="MRD1267" s="14"/>
      <c r="MRE1267" s="14"/>
      <c r="MRF1267" s="14"/>
      <c r="MRG1267" s="14"/>
      <c r="MRH1267" s="14"/>
      <c r="MRI1267" s="14"/>
      <c r="MRJ1267" s="14"/>
      <c r="MRK1267" s="14"/>
      <c r="MRL1267" s="14"/>
      <c r="MRM1267" s="14"/>
      <c r="MRN1267" s="14"/>
      <c r="MRO1267" s="14"/>
      <c r="MRP1267" s="14"/>
      <c r="MRQ1267" s="14"/>
      <c r="MRR1267" s="14"/>
      <c r="MRS1267" s="14"/>
      <c r="MRT1267" s="14"/>
      <c r="MRU1267" s="14"/>
      <c r="MRV1267" s="14"/>
      <c r="MRW1267" s="14"/>
      <c r="MRX1267" s="14"/>
      <c r="MRY1267" s="14"/>
      <c r="MRZ1267" s="14"/>
      <c r="MSA1267" s="14"/>
      <c r="MSB1267" s="14"/>
      <c r="MSC1267" s="14"/>
      <c r="MSD1267" s="14"/>
      <c r="MSE1267" s="14"/>
      <c r="MSF1267" s="14"/>
      <c r="MSG1267" s="14"/>
      <c r="MSH1267" s="14"/>
      <c r="MSI1267" s="14"/>
      <c r="MSJ1267" s="14"/>
      <c r="MSK1267" s="14"/>
      <c r="MSL1267" s="14"/>
      <c r="MSM1267" s="14"/>
      <c r="MSN1267" s="14"/>
      <c r="MSO1267" s="14"/>
      <c r="MSP1267" s="14"/>
      <c r="MSQ1267" s="14"/>
      <c r="MSR1267" s="14"/>
      <c r="MSS1267" s="14"/>
      <c r="MST1267" s="14"/>
      <c r="MSU1267" s="14"/>
      <c r="MSV1267" s="14"/>
      <c r="MSW1267" s="14"/>
      <c r="MSX1267" s="14"/>
      <c r="MSY1267" s="14"/>
      <c r="MSZ1267" s="14"/>
      <c r="MTA1267" s="14"/>
      <c r="MTB1267" s="14"/>
      <c r="MTC1267" s="14"/>
      <c r="MTD1267" s="14"/>
      <c r="MTE1267" s="14"/>
      <c r="MTF1267" s="14"/>
      <c r="MTG1267" s="14"/>
      <c r="MTH1267" s="14"/>
      <c r="MTI1267" s="14"/>
      <c r="MTJ1267" s="14"/>
      <c r="MTK1267" s="14"/>
      <c r="MTL1267" s="14"/>
      <c r="MTM1267" s="14"/>
      <c r="MTN1267" s="14"/>
      <c r="MTO1267" s="14"/>
      <c r="MTP1267" s="14"/>
      <c r="MTQ1267" s="14"/>
      <c r="MTR1267" s="14"/>
      <c r="MTS1267" s="14"/>
      <c r="MTT1267" s="14"/>
      <c r="MTU1267" s="14"/>
      <c r="MTV1267" s="14"/>
      <c r="MTW1267" s="14"/>
      <c r="MTX1267" s="14"/>
      <c r="MTY1267" s="14"/>
      <c r="MTZ1267" s="14"/>
      <c r="MUA1267" s="14"/>
      <c r="MUB1267" s="14"/>
      <c r="MUC1267" s="14"/>
      <c r="MUD1267" s="14"/>
      <c r="MUE1267" s="14"/>
      <c r="MUF1267" s="14"/>
      <c r="MUG1267" s="14"/>
      <c r="MUH1267" s="14"/>
      <c r="MUI1267" s="14"/>
      <c r="MUJ1267" s="14"/>
      <c r="MUK1267" s="14"/>
      <c r="MUL1267" s="14"/>
      <c r="MUM1267" s="14"/>
      <c r="MUN1267" s="14"/>
      <c r="MUO1267" s="14"/>
      <c r="MUP1267" s="14"/>
      <c r="MUQ1267" s="14"/>
      <c r="MUR1267" s="14"/>
      <c r="MUS1267" s="14"/>
      <c r="MUT1267" s="14"/>
      <c r="MUU1267" s="14"/>
      <c r="MUV1267" s="14"/>
      <c r="MUW1267" s="14"/>
      <c r="MUX1267" s="14"/>
      <c r="MUY1267" s="14"/>
      <c r="MUZ1267" s="14"/>
      <c r="MVA1267" s="14"/>
      <c r="MVB1267" s="14"/>
      <c r="MVC1267" s="14"/>
      <c r="MVD1267" s="14"/>
      <c r="MVE1267" s="14"/>
      <c r="MVF1267" s="14"/>
      <c r="MVG1267" s="14"/>
      <c r="MVH1267" s="14"/>
      <c r="MVI1267" s="14"/>
      <c r="MVJ1267" s="14"/>
      <c r="MVK1267" s="14"/>
      <c r="MVL1267" s="14"/>
      <c r="MVM1267" s="14"/>
      <c r="MVN1267" s="14"/>
      <c r="MVO1267" s="14"/>
      <c r="MVP1267" s="14"/>
      <c r="MVQ1267" s="14"/>
      <c r="MVR1267" s="14"/>
      <c r="MVS1267" s="14"/>
      <c r="MVT1267" s="14"/>
      <c r="MVU1267" s="14"/>
      <c r="MVV1267" s="14"/>
      <c r="MVW1267" s="14"/>
      <c r="MVX1267" s="14"/>
      <c r="MVY1267" s="14"/>
      <c r="MVZ1267" s="14"/>
      <c r="MWA1267" s="14"/>
      <c r="MWB1267" s="14"/>
      <c r="MWC1267" s="14"/>
      <c r="MWD1267" s="14"/>
      <c r="MWE1267" s="14"/>
      <c r="MWF1267" s="14"/>
      <c r="MWG1267" s="14"/>
      <c r="MWH1267" s="14"/>
      <c r="MWI1267" s="14"/>
      <c r="MWJ1267" s="14"/>
      <c r="MWK1267" s="14"/>
      <c r="MWL1267" s="14"/>
      <c r="MWM1267" s="14"/>
      <c r="MWN1267" s="14"/>
      <c r="MWO1267" s="14"/>
      <c r="MWP1267" s="14"/>
      <c r="MWQ1267" s="14"/>
      <c r="MWR1267" s="14"/>
      <c r="MWS1267" s="14"/>
      <c r="MWT1267" s="14"/>
      <c r="MWU1267" s="14"/>
      <c r="MWV1267" s="14"/>
      <c r="MWW1267" s="14"/>
      <c r="MWX1267" s="14"/>
      <c r="MWY1267" s="14"/>
      <c r="MWZ1267" s="14"/>
      <c r="MXA1267" s="14"/>
      <c r="MXB1267" s="14"/>
      <c r="MXC1267" s="14"/>
      <c r="MXD1267" s="14"/>
      <c r="MXE1267" s="14"/>
      <c r="MXF1267" s="14"/>
      <c r="MXG1267" s="14"/>
      <c r="MXH1267" s="14"/>
      <c r="MXI1267" s="14"/>
      <c r="MXJ1267" s="14"/>
      <c r="MXK1267" s="14"/>
      <c r="MXL1267" s="14"/>
      <c r="MXM1267" s="14"/>
      <c r="MXN1267" s="14"/>
      <c r="MXO1267" s="14"/>
      <c r="MXP1267" s="14"/>
      <c r="MXQ1267" s="14"/>
      <c r="MXR1267" s="14"/>
      <c r="MXS1267" s="14"/>
      <c r="MXT1267" s="14"/>
      <c r="MXU1267" s="14"/>
      <c r="MXV1267" s="14"/>
      <c r="MXW1267" s="14"/>
      <c r="MXX1267" s="14"/>
      <c r="MXY1267" s="14"/>
      <c r="MXZ1267" s="14"/>
      <c r="MYA1267" s="14"/>
      <c r="MYB1267" s="14"/>
      <c r="MYC1267" s="14"/>
      <c r="MYD1267" s="14"/>
      <c r="MYE1267" s="14"/>
      <c r="MYF1267" s="14"/>
      <c r="MYG1267" s="14"/>
      <c r="MYH1267" s="14"/>
      <c r="MYI1267" s="14"/>
      <c r="MYJ1267" s="14"/>
      <c r="MYK1267" s="14"/>
      <c r="MYL1267" s="14"/>
      <c r="MYM1267" s="14"/>
      <c r="MYN1267" s="14"/>
      <c r="MYO1267" s="14"/>
      <c r="MYP1267" s="14"/>
      <c r="MYQ1267" s="14"/>
      <c r="MYR1267" s="14"/>
      <c r="MYS1267" s="14"/>
      <c r="MYT1267" s="14"/>
      <c r="MYU1267" s="14"/>
      <c r="MYV1267" s="14"/>
      <c r="MYW1267" s="14"/>
      <c r="MYX1267" s="14"/>
      <c r="MYY1267" s="14"/>
      <c r="MYZ1267" s="14"/>
      <c r="MZA1267" s="14"/>
      <c r="MZB1267" s="14"/>
      <c r="MZC1267" s="14"/>
      <c r="MZD1267" s="14"/>
      <c r="MZE1267" s="14"/>
      <c r="MZF1267" s="14"/>
      <c r="MZG1267" s="14"/>
      <c r="MZH1267" s="14"/>
      <c r="MZI1267" s="14"/>
      <c r="MZJ1267" s="14"/>
      <c r="MZK1267" s="14"/>
      <c r="MZL1267" s="14"/>
      <c r="MZM1267" s="14"/>
      <c r="MZN1267" s="14"/>
      <c r="MZO1267" s="14"/>
      <c r="MZP1267" s="14"/>
      <c r="MZQ1267" s="14"/>
      <c r="MZR1267" s="14"/>
      <c r="MZS1267" s="14"/>
      <c r="MZT1267" s="14"/>
      <c r="MZU1267" s="14"/>
      <c r="MZV1267" s="14"/>
      <c r="MZW1267" s="14"/>
      <c r="MZX1267" s="14"/>
      <c r="MZY1267" s="14"/>
      <c r="MZZ1267" s="14"/>
      <c r="NAA1267" s="14"/>
      <c r="NAB1267" s="14"/>
      <c r="NAC1267" s="14"/>
      <c r="NAD1267" s="14"/>
      <c r="NAE1267" s="14"/>
      <c r="NAF1267" s="14"/>
      <c r="NAG1267" s="14"/>
      <c r="NAH1267" s="14"/>
      <c r="NAI1267" s="14"/>
      <c r="NAJ1267" s="14"/>
      <c r="NAK1267" s="14"/>
      <c r="NAL1267" s="14"/>
      <c r="NAM1267" s="14"/>
      <c r="NAN1267" s="14"/>
      <c r="NAO1267" s="14"/>
      <c r="NAP1267" s="14"/>
      <c r="NAQ1267" s="14"/>
      <c r="NAR1267" s="14"/>
      <c r="NAS1267" s="14"/>
      <c r="NAT1267" s="14"/>
      <c r="NAU1267" s="14"/>
      <c r="NAV1267" s="14"/>
      <c r="NAW1267" s="14"/>
      <c r="NAX1267" s="14"/>
      <c r="NAY1267" s="14"/>
      <c r="NAZ1267" s="14"/>
      <c r="NBA1267" s="14"/>
      <c r="NBB1267" s="14"/>
      <c r="NBC1267" s="14"/>
      <c r="NBD1267" s="14"/>
      <c r="NBE1267" s="14"/>
      <c r="NBF1267" s="14"/>
      <c r="NBG1267" s="14"/>
      <c r="NBH1267" s="14"/>
      <c r="NBI1267" s="14"/>
      <c r="NBJ1267" s="14"/>
      <c r="NBK1267" s="14"/>
      <c r="NBL1267" s="14"/>
      <c r="NBM1267" s="14"/>
      <c r="NBN1267" s="14"/>
      <c r="NBO1267" s="14"/>
      <c r="NBP1267" s="14"/>
      <c r="NBQ1267" s="14"/>
      <c r="NBR1267" s="14"/>
      <c r="NBS1267" s="14"/>
      <c r="NBT1267" s="14"/>
      <c r="NBU1267" s="14"/>
      <c r="NBV1267" s="14"/>
      <c r="NBW1267" s="14"/>
      <c r="NBX1267" s="14"/>
      <c r="NBY1267" s="14"/>
      <c r="NBZ1267" s="14"/>
      <c r="NCA1267" s="14"/>
      <c r="NCB1267" s="14"/>
      <c r="NCC1267" s="14"/>
      <c r="NCD1267" s="14"/>
      <c r="NCE1267" s="14"/>
      <c r="NCF1267" s="14"/>
      <c r="NCG1267" s="14"/>
      <c r="NCH1267" s="14"/>
      <c r="NCI1267" s="14"/>
      <c r="NCJ1267" s="14"/>
      <c r="NCK1267" s="14"/>
      <c r="NCL1267" s="14"/>
      <c r="NCM1267" s="14"/>
      <c r="NCN1267" s="14"/>
      <c r="NCO1267" s="14"/>
      <c r="NCP1267" s="14"/>
      <c r="NCQ1267" s="14"/>
      <c r="NCR1267" s="14"/>
      <c r="NCS1267" s="14"/>
      <c r="NCT1267" s="14"/>
      <c r="NCU1267" s="14"/>
      <c r="NCV1267" s="14"/>
      <c r="NCW1267" s="14"/>
      <c r="NCX1267" s="14"/>
      <c r="NCY1267" s="14"/>
      <c r="NCZ1267" s="14"/>
      <c r="NDA1267" s="14"/>
      <c r="NDB1267" s="14"/>
      <c r="NDC1267" s="14"/>
      <c r="NDD1267" s="14"/>
      <c r="NDE1267" s="14"/>
      <c r="NDF1267" s="14"/>
      <c r="NDG1267" s="14"/>
      <c r="NDH1267" s="14"/>
      <c r="NDI1267" s="14"/>
      <c r="NDJ1267" s="14"/>
      <c r="NDK1267" s="14"/>
      <c r="NDL1267" s="14"/>
      <c r="NDM1267" s="14"/>
      <c r="NDN1267" s="14"/>
      <c r="NDO1267" s="14"/>
      <c r="NDP1267" s="14"/>
      <c r="NDQ1267" s="14"/>
      <c r="NDR1267" s="14"/>
      <c r="NDS1267" s="14"/>
      <c r="NDT1267" s="14"/>
      <c r="NDU1267" s="14"/>
      <c r="NDV1267" s="14"/>
      <c r="NDW1267" s="14"/>
      <c r="NDX1267" s="14"/>
      <c r="NDY1267" s="14"/>
      <c r="NDZ1267" s="14"/>
      <c r="NEA1267" s="14"/>
      <c r="NEB1267" s="14"/>
      <c r="NEC1267" s="14"/>
      <c r="NED1267" s="14"/>
      <c r="NEE1267" s="14"/>
      <c r="NEF1267" s="14"/>
      <c r="NEG1267" s="14"/>
      <c r="NEH1267" s="14"/>
      <c r="NEI1267" s="14"/>
      <c r="NEJ1267" s="14"/>
      <c r="NEK1267" s="14"/>
      <c r="NEL1267" s="14"/>
      <c r="NEM1267" s="14"/>
      <c r="NEN1267" s="14"/>
      <c r="NEO1267" s="14"/>
      <c r="NEP1267" s="14"/>
      <c r="NEQ1267" s="14"/>
      <c r="NER1267" s="14"/>
      <c r="NES1267" s="14"/>
      <c r="NET1267" s="14"/>
      <c r="NEU1267" s="14"/>
      <c r="NEV1267" s="14"/>
      <c r="NEW1267" s="14"/>
      <c r="NEX1267" s="14"/>
      <c r="NEY1267" s="14"/>
      <c r="NEZ1267" s="14"/>
      <c r="NFA1267" s="14"/>
      <c r="NFB1267" s="14"/>
      <c r="NFC1267" s="14"/>
      <c r="NFD1267" s="14"/>
      <c r="NFE1267" s="14"/>
      <c r="NFF1267" s="14"/>
      <c r="NFG1267" s="14"/>
      <c r="NFH1267" s="14"/>
      <c r="NFI1267" s="14"/>
      <c r="NFJ1267" s="14"/>
      <c r="NFK1267" s="14"/>
      <c r="NFL1267" s="14"/>
      <c r="NFM1267" s="14"/>
      <c r="NFN1267" s="14"/>
      <c r="NFO1267" s="14"/>
      <c r="NFP1267" s="14"/>
      <c r="NFQ1267" s="14"/>
      <c r="NFR1267" s="14"/>
      <c r="NFS1267" s="14"/>
      <c r="NFT1267" s="14"/>
      <c r="NFU1267" s="14"/>
      <c r="NFV1267" s="14"/>
      <c r="NFW1267" s="14"/>
      <c r="NFX1267" s="14"/>
      <c r="NFY1267" s="14"/>
      <c r="NFZ1267" s="14"/>
      <c r="NGA1267" s="14"/>
      <c r="NGB1267" s="14"/>
      <c r="NGC1267" s="14"/>
      <c r="NGD1267" s="14"/>
      <c r="NGE1267" s="14"/>
      <c r="NGF1267" s="14"/>
      <c r="NGG1267" s="14"/>
      <c r="NGH1267" s="14"/>
      <c r="NGI1267" s="14"/>
      <c r="NGJ1267" s="14"/>
      <c r="NGK1267" s="14"/>
      <c r="NGL1267" s="14"/>
      <c r="NGM1267" s="14"/>
      <c r="NGN1267" s="14"/>
      <c r="NGO1267" s="14"/>
      <c r="NGP1267" s="14"/>
      <c r="NGQ1267" s="14"/>
      <c r="NGR1267" s="14"/>
      <c r="NGS1267" s="14"/>
      <c r="NGT1267" s="14"/>
      <c r="NGU1267" s="14"/>
      <c r="NGV1267" s="14"/>
      <c r="NGW1267" s="14"/>
      <c r="NGX1267" s="14"/>
      <c r="NGY1267" s="14"/>
      <c r="NGZ1267" s="14"/>
      <c r="NHA1267" s="14"/>
      <c r="NHB1267" s="14"/>
      <c r="NHC1267" s="14"/>
      <c r="NHD1267" s="14"/>
      <c r="NHE1267" s="14"/>
      <c r="NHF1267" s="14"/>
      <c r="NHG1267" s="14"/>
      <c r="NHH1267" s="14"/>
      <c r="NHI1267" s="14"/>
      <c r="NHJ1267" s="14"/>
      <c r="NHK1267" s="14"/>
      <c r="NHL1267" s="14"/>
      <c r="NHM1267" s="14"/>
      <c r="NHN1267" s="14"/>
      <c r="NHO1267" s="14"/>
      <c r="NHP1267" s="14"/>
      <c r="NHQ1267" s="14"/>
      <c r="NHR1267" s="14"/>
      <c r="NHS1267" s="14"/>
      <c r="NHT1267" s="14"/>
      <c r="NHU1267" s="14"/>
      <c r="NHV1267" s="14"/>
      <c r="NHW1267" s="14"/>
      <c r="NHX1267" s="14"/>
      <c r="NHY1267" s="14"/>
      <c r="NHZ1267" s="14"/>
      <c r="NIA1267" s="14"/>
      <c r="NIB1267" s="14"/>
      <c r="NIC1267" s="14"/>
      <c r="NID1267" s="14"/>
      <c r="NIE1267" s="14"/>
      <c r="NIF1267" s="14"/>
      <c r="NIG1267" s="14"/>
      <c r="NIH1267" s="14"/>
      <c r="NII1267" s="14"/>
      <c r="NIJ1267" s="14"/>
      <c r="NIK1267" s="14"/>
      <c r="NIL1267" s="14"/>
      <c r="NIM1267" s="14"/>
      <c r="NIN1267" s="14"/>
      <c r="NIO1267" s="14"/>
      <c r="NIP1267" s="14"/>
      <c r="NIQ1267" s="14"/>
      <c r="NIR1267" s="14"/>
      <c r="NIS1267" s="14"/>
      <c r="NIT1267" s="14"/>
      <c r="NIU1267" s="14"/>
      <c r="NIV1267" s="14"/>
      <c r="NIW1267" s="14"/>
      <c r="NIX1267" s="14"/>
      <c r="NIY1267" s="14"/>
      <c r="NIZ1267" s="14"/>
      <c r="NJA1267" s="14"/>
      <c r="NJB1267" s="14"/>
      <c r="NJC1267" s="14"/>
      <c r="NJD1267" s="14"/>
      <c r="NJE1267" s="14"/>
      <c r="NJF1267" s="14"/>
      <c r="NJG1267" s="14"/>
      <c r="NJH1267" s="14"/>
      <c r="NJI1267" s="14"/>
      <c r="NJJ1267" s="14"/>
      <c r="NJK1267" s="14"/>
      <c r="NJL1267" s="14"/>
      <c r="NJM1267" s="14"/>
      <c r="NJN1267" s="14"/>
      <c r="NJO1267" s="14"/>
      <c r="NJP1267" s="14"/>
      <c r="NJQ1267" s="14"/>
      <c r="NJR1267" s="14"/>
      <c r="NJS1267" s="14"/>
      <c r="NJT1267" s="14"/>
      <c r="NJU1267" s="14"/>
      <c r="NJV1267" s="14"/>
      <c r="NJW1267" s="14"/>
      <c r="NJX1267" s="14"/>
      <c r="NJY1267" s="14"/>
      <c r="NJZ1267" s="14"/>
      <c r="NKA1267" s="14"/>
      <c r="NKB1267" s="14"/>
      <c r="NKC1267" s="14"/>
      <c r="NKD1267" s="14"/>
      <c r="NKE1267" s="14"/>
      <c r="NKF1267" s="14"/>
      <c r="NKG1267" s="14"/>
      <c r="NKH1267" s="14"/>
      <c r="NKI1267" s="14"/>
      <c r="NKJ1267" s="14"/>
      <c r="NKK1267" s="14"/>
      <c r="NKL1267" s="14"/>
      <c r="NKM1267" s="14"/>
      <c r="NKN1267" s="14"/>
      <c r="NKO1267" s="14"/>
      <c r="NKP1267" s="14"/>
      <c r="NKQ1267" s="14"/>
      <c r="NKR1267" s="14"/>
      <c r="NKS1267" s="14"/>
      <c r="NKT1267" s="14"/>
      <c r="NKU1267" s="14"/>
      <c r="NKV1267" s="14"/>
      <c r="NKW1267" s="14"/>
      <c r="NKX1267" s="14"/>
      <c r="NKY1267" s="14"/>
      <c r="NKZ1267" s="14"/>
      <c r="NLA1267" s="14"/>
      <c r="NLB1267" s="14"/>
      <c r="NLC1267" s="14"/>
      <c r="NLD1267" s="14"/>
      <c r="NLE1267" s="14"/>
      <c r="NLF1267" s="14"/>
      <c r="NLG1267" s="14"/>
      <c r="NLH1267" s="14"/>
      <c r="NLI1267" s="14"/>
      <c r="NLJ1267" s="14"/>
      <c r="NLK1267" s="14"/>
      <c r="NLL1267" s="14"/>
      <c r="NLM1267" s="14"/>
      <c r="NLN1267" s="14"/>
      <c r="NLO1267" s="14"/>
      <c r="NLP1267" s="14"/>
      <c r="NLQ1267" s="14"/>
      <c r="NLR1267" s="14"/>
      <c r="NLS1267" s="14"/>
      <c r="NLT1267" s="14"/>
      <c r="NLU1267" s="14"/>
      <c r="NLV1267" s="14"/>
      <c r="NLW1267" s="14"/>
      <c r="NLX1267" s="14"/>
      <c r="NLY1267" s="14"/>
      <c r="NLZ1267" s="14"/>
      <c r="NMA1267" s="14"/>
      <c r="NMB1267" s="14"/>
      <c r="NMC1267" s="14"/>
      <c r="NMD1267" s="14"/>
      <c r="NME1267" s="14"/>
      <c r="NMF1267" s="14"/>
      <c r="NMG1267" s="14"/>
      <c r="NMH1267" s="14"/>
      <c r="NMI1267" s="14"/>
      <c r="NMJ1267" s="14"/>
      <c r="NMK1267" s="14"/>
      <c r="NML1267" s="14"/>
      <c r="NMM1267" s="14"/>
      <c r="NMN1267" s="14"/>
      <c r="NMO1267" s="14"/>
      <c r="NMP1267" s="14"/>
      <c r="NMQ1267" s="14"/>
      <c r="NMR1267" s="14"/>
      <c r="NMS1267" s="14"/>
      <c r="NMT1267" s="14"/>
      <c r="NMU1267" s="14"/>
      <c r="NMV1267" s="14"/>
      <c r="NMW1267" s="14"/>
      <c r="NMX1267" s="14"/>
      <c r="NMY1267" s="14"/>
      <c r="NMZ1267" s="14"/>
      <c r="NNA1267" s="14"/>
      <c r="NNB1267" s="14"/>
      <c r="NNC1267" s="14"/>
      <c r="NND1267" s="14"/>
      <c r="NNE1267" s="14"/>
      <c r="NNF1267" s="14"/>
      <c r="NNG1267" s="14"/>
      <c r="NNH1267" s="14"/>
      <c r="NNI1267" s="14"/>
      <c r="NNJ1267" s="14"/>
      <c r="NNK1267" s="14"/>
      <c r="NNL1267" s="14"/>
      <c r="NNM1267" s="14"/>
      <c r="NNN1267" s="14"/>
      <c r="NNO1267" s="14"/>
      <c r="NNP1267" s="14"/>
      <c r="NNQ1267" s="14"/>
      <c r="NNR1267" s="14"/>
      <c r="NNS1267" s="14"/>
      <c r="NNT1267" s="14"/>
      <c r="NNU1267" s="14"/>
      <c r="NNV1267" s="14"/>
      <c r="NNW1267" s="14"/>
      <c r="NNX1267" s="14"/>
      <c r="NNY1267" s="14"/>
      <c r="NNZ1267" s="14"/>
      <c r="NOA1267" s="14"/>
      <c r="NOB1267" s="14"/>
      <c r="NOC1267" s="14"/>
      <c r="NOD1267" s="14"/>
      <c r="NOE1267" s="14"/>
      <c r="NOF1267" s="14"/>
      <c r="NOG1267" s="14"/>
      <c r="NOH1267" s="14"/>
      <c r="NOI1267" s="14"/>
      <c r="NOJ1267" s="14"/>
      <c r="NOK1267" s="14"/>
      <c r="NOL1267" s="14"/>
      <c r="NOM1267" s="14"/>
      <c r="NON1267" s="14"/>
      <c r="NOO1267" s="14"/>
      <c r="NOP1267" s="14"/>
      <c r="NOQ1267" s="14"/>
      <c r="NOR1267" s="14"/>
      <c r="NOS1267" s="14"/>
      <c r="NOT1267" s="14"/>
      <c r="NOU1267" s="14"/>
      <c r="NOV1267" s="14"/>
      <c r="NOW1267" s="14"/>
      <c r="NOX1267" s="14"/>
      <c r="NOY1267" s="14"/>
      <c r="NOZ1267" s="14"/>
      <c r="NPA1267" s="14"/>
      <c r="NPB1267" s="14"/>
      <c r="NPC1267" s="14"/>
      <c r="NPD1267" s="14"/>
      <c r="NPE1267" s="14"/>
      <c r="NPF1267" s="14"/>
      <c r="NPG1267" s="14"/>
      <c r="NPH1267" s="14"/>
      <c r="NPI1267" s="14"/>
      <c r="NPJ1267" s="14"/>
      <c r="NPK1267" s="14"/>
      <c r="NPL1267" s="14"/>
      <c r="NPM1267" s="14"/>
      <c r="NPN1267" s="14"/>
      <c r="NPO1267" s="14"/>
      <c r="NPP1267" s="14"/>
      <c r="NPQ1267" s="14"/>
      <c r="NPR1267" s="14"/>
      <c r="NPS1267" s="14"/>
      <c r="NPT1267" s="14"/>
      <c r="NPU1267" s="14"/>
      <c r="NPV1267" s="14"/>
      <c r="NPW1267" s="14"/>
      <c r="NPX1267" s="14"/>
      <c r="NPY1267" s="14"/>
      <c r="NPZ1267" s="14"/>
      <c r="NQA1267" s="14"/>
      <c r="NQB1267" s="14"/>
      <c r="NQC1267" s="14"/>
      <c r="NQD1267" s="14"/>
      <c r="NQE1267" s="14"/>
      <c r="NQF1267" s="14"/>
      <c r="NQG1267" s="14"/>
      <c r="NQH1267" s="14"/>
      <c r="NQI1267" s="14"/>
      <c r="NQJ1267" s="14"/>
      <c r="NQK1267" s="14"/>
      <c r="NQL1267" s="14"/>
      <c r="NQM1267" s="14"/>
      <c r="NQN1267" s="14"/>
      <c r="NQO1267" s="14"/>
      <c r="NQP1267" s="14"/>
      <c r="NQQ1267" s="14"/>
      <c r="NQR1267" s="14"/>
      <c r="NQS1267" s="14"/>
      <c r="NQT1267" s="14"/>
      <c r="NQU1267" s="14"/>
      <c r="NQV1267" s="14"/>
      <c r="NQW1267" s="14"/>
      <c r="NQX1267" s="14"/>
      <c r="NQY1267" s="14"/>
      <c r="NQZ1267" s="14"/>
      <c r="NRA1267" s="14"/>
      <c r="NRB1267" s="14"/>
      <c r="NRC1267" s="14"/>
      <c r="NRD1267" s="14"/>
      <c r="NRE1267" s="14"/>
      <c r="NRF1267" s="14"/>
      <c r="NRG1267" s="14"/>
      <c r="NRH1267" s="14"/>
      <c r="NRI1267" s="14"/>
      <c r="NRJ1267" s="14"/>
      <c r="NRK1267" s="14"/>
      <c r="NRL1267" s="14"/>
      <c r="NRM1267" s="14"/>
      <c r="NRN1267" s="14"/>
      <c r="NRO1267" s="14"/>
      <c r="NRP1267" s="14"/>
      <c r="NRQ1267" s="14"/>
      <c r="NRR1267" s="14"/>
      <c r="NRS1267" s="14"/>
      <c r="NRT1267" s="14"/>
      <c r="NRU1267" s="14"/>
      <c r="NRV1267" s="14"/>
      <c r="NRW1267" s="14"/>
      <c r="NRX1267" s="14"/>
      <c r="NRY1267" s="14"/>
      <c r="NRZ1267" s="14"/>
      <c r="NSA1267" s="14"/>
      <c r="NSB1267" s="14"/>
      <c r="NSC1267" s="14"/>
      <c r="NSD1267" s="14"/>
      <c r="NSE1267" s="14"/>
      <c r="NSF1267" s="14"/>
      <c r="NSG1267" s="14"/>
      <c r="NSH1267" s="14"/>
      <c r="NSI1267" s="14"/>
      <c r="NSJ1267" s="14"/>
      <c r="NSK1267" s="14"/>
      <c r="NSL1267" s="14"/>
      <c r="NSM1267" s="14"/>
      <c r="NSN1267" s="14"/>
      <c r="NSO1267" s="14"/>
      <c r="NSP1267" s="14"/>
      <c r="NSQ1267" s="14"/>
      <c r="NSR1267" s="14"/>
      <c r="NSS1267" s="14"/>
      <c r="NST1267" s="14"/>
      <c r="NSU1267" s="14"/>
      <c r="NSV1267" s="14"/>
      <c r="NSW1267" s="14"/>
      <c r="NSX1267" s="14"/>
      <c r="NSY1267" s="14"/>
      <c r="NSZ1267" s="14"/>
      <c r="NTA1267" s="14"/>
      <c r="NTB1267" s="14"/>
      <c r="NTC1267" s="14"/>
      <c r="NTD1267" s="14"/>
      <c r="NTE1267" s="14"/>
      <c r="NTF1267" s="14"/>
      <c r="NTG1267" s="14"/>
      <c r="NTH1267" s="14"/>
      <c r="NTI1267" s="14"/>
      <c r="NTJ1267" s="14"/>
      <c r="NTK1267" s="14"/>
      <c r="NTL1267" s="14"/>
      <c r="NTM1267" s="14"/>
      <c r="NTN1267" s="14"/>
      <c r="NTO1267" s="14"/>
      <c r="NTP1267" s="14"/>
      <c r="NTQ1267" s="14"/>
      <c r="NTR1267" s="14"/>
      <c r="NTS1267" s="14"/>
      <c r="NTT1267" s="14"/>
      <c r="NTU1267" s="14"/>
      <c r="NTV1267" s="14"/>
      <c r="NTW1267" s="14"/>
      <c r="NTX1267" s="14"/>
      <c r="NTY1267" s="14"/>
      <c r="NTZ1267" s="14"/>
      <c r="NUA1267" s="14"/>
      <c r="NUB1267" s="14"/>
      <c r="NUC1267" s="14"/>
      <c r="NUD1267" s="14"/>
      <c r="NUE1267" s="14"/>
      <c r="NUF1267" s="14"/>
      <c r="NUG1267" s="14"/>
      <c r="NUH1267" s="14"/>
      <c r="NUI1267" s="14"/>
      <c r="NUJ1267" s="14"/>
      <c r="NUK1267" s="14"/>
      <c r="NUL1267" s="14"/>
      <c r="NUM1267" s="14"/>
      <c r="NUN1267" s="14"/>
      <c r="NUO1267" s="14"/>
      <c r="NUP1267" s="14"/>
      <c r="NUQ1267" s="14"/>
      <c r="NUR1267" s="14"/>
      <c r="NUS1267" s="14"/>
      <c r="NUT1267" s="14"/>
      <c r="NUU1267" s="14"/>
      <c r="NUV1267" s="14"/>
      <c r="NUW1267" s="14"/>
      <c r="NUX1267" s="14"/>
      <c r="NUY1267" s="14"/>
      <c r="NUZ1267" s="14"/>
      <c r="NVA1267" s="14"/>
      <c r="NVB1267" s="14"/>
      <c r="NVC1267" s="14"/>
      <c r="NVD1267" s="14"/>
      <c r="NVE1267" s="14"/>
      <c r="NVF1267" s="14"/>
      <c r="NVG1267" s="14"/>
      <c r="NVH1267" s="14"/>
      <c r="NVI1267" s="14"/>
      <c r="NVJ1267" s="14"/>
      <c r="NVK1267" s="14"/>
      <c r="NVL1267" s="14"/>
      <c r="NVM1267" s="14"/>
      <c r="NVN1267" s="14"/>
      <c r="NVO1267" s="14"/>
      <c r="NVP1267" s="14"/>
      <c r="NVQ1267" s="14"/>
      <c r="NVR1267" s="14"/>
      <c r="NVS1267" s="14"/>
      <c r="NVT1267" s="14"/>
      <c r="NVU1267" s="14"/>
      <c r="NVV1267" s="14"/>
      <c r="NVW1267" s="14"/>
      <c r="NVX1267" s="14"/>
      <c r="NVY1267" s="14"/>
      <c r="NVZ1267" s="14"/>
      <c r="NWA1267" s="14"/>
      <c r="NWB1267" s="14"/>
      <c r="NWC1267" s="14"/>
      <c r="NWD1267" s="14"/>
      <c r="NWE1267" s="14"/>
      <c r="NWF1267" s="14"/>
      <c r="NWG1267" s="14"/>
      <c r="NWH1267" s="14"/>
      <c r="NWI1267" s="14"/>
      <c r="NWJ1267" s="14"/>
      <c r="NWK1267" s="14"/>
      <c r="NWL1267" s="14"/>
      <c r="NWM1267" s="14"/>
      <c r="NWN1267" s="14"/>
      <c r="NWO1267" s="14"/>
      <c r="NWP1267" s="14"/>
      <c r="NWQ1267" s="14"/>
      <c r="NWR1267" s="14"/>
      <c r="NWS1267" s="14"/>
      <c r="NWT1267" s="14"/>
      <c r="NWU1267" s="14"/>
      <c r="NWV1267" s="14"/>
      <c r="NWW1267" s="14"/>
      <c r="NWX1267" s="14"/>
      <c r="NWY1267" s="14"/>
      <c r="NWZ1267" s="14"/>
      <c r="NXA1267" s="14"/>
      <c r="NXB1267" s="14"/>
      <c r="NXC1267" s="14"/>
      <c r="NXD1267" s="14"/>
      <c r="NXE1267" s="14"/>
      <c r="NXF1267" s="14"/>
      <c r="NXG1267" s="14"/>
      <c r="NXH1267" s="14"/>
      <c r="NXI1267" s="14"/>
      <c r="NXJ1267" s="14"/>
      <c r="NXK1267" s="14"/>
      <c r="NXL1267" s="14"/>
      <c r="NXM1267" s="14"/>
      <c r="NXN1267" s="14"/>
      <c r="NXO1267" s="14"/>
      <c r="NXP1267" s="14"/>
      <c r="NXQ1267" s="14"/>
      <c r="NXR1267" s="14"/>
      <c r="NXS1267" s="14"/>
      <c r="NXT1267" s="14"/>
      <c r="NXU1267" s="14"/>
      <c r="NXV1267" s="14"/>
      <c r="NXW1267" s="14"/>
      <c r="NXX1267" s="14"/>
      <c r="NXY1267" s="14"/>
      <c r="NXZ1267" s="14"/>
      <c r="NYA1267" s="14"/>
      <c r="NYB1267" s="14"/>
      <c r="NYC1267" s="14"/>
      <c r="NYD1267" s="14"/>
      <c r="NYE1267" s="14"/>
      <c r="NYF1267" s="14"/>
      <c r="NYG1267" s="14"/>
      <c r="NYH1267" s="14"/>
      <c r="NYI1267" s="14"/>
      <c r="NYJ1267" s="14"/>
      <c r="NYK1267" s="14"/>
      <c r="NYL1267" s="14"/>
      <c r="NYM1267" s="14"/>
      <c r="NYN1267" s="14"/>
      <c r="NYO1267" s="14"/>
      <c r="NYP1267" s="14"/>
      <c r="NYQ1267" s="14"/>
      <c r="NYR1267" s="14"/>
      <c r="NYS1267" s="14"/>
      <c r="NYT1267" s="14"/>
      <c r="NYU1267" s="14"/>
      <c r="NYV1267" s="14"/>
      <c r="NYW1267" s="14"/>
      <c r="NYX1267" s="14"/>
      <c r="NYY1267" s="14"/>
      <c r="NYZ1267" s="14"/>
      <c r="NZA1267" s="14"/>
      <c r="NZB1267" s="14"/>
      <c r="NZC1267" s="14"/>
      <c r="NZD1267" s="14"/>
      <c r="NZE1267" s="14"/>
      <c r="NZF1267" s="14"/>
      <c r="NZG1267" s="14"/>
      <c r="NZH1267" s="14"/>
      <c r="NZI1267" s="14"/>
      <c r="NZJ1267" s="14"/>
      <c r="NZK1267" s="14"/>
      <c r="NZL1267" s="14"/>
      <c r="NZM1267" s="14"/>
      <c r="NZN1267" s="14"/>
      <c r="NZO1267" s="14"/>
      <c r="NZP1267" s="14"/>
      <c r="NZQ1267" s="14"/>
      <c r="NZR1267" s="14"/>
      <c r="NZS1267" s="14"/>
      <c r="NZT1267" s="14"/>
      <c r="NZU1267" s="14"/>
      <c r="NZV1267" s="14"/>
      <c r="NZW1267" s="14"/>
      <c r="NZX1267" s="14"/>
      <c r="NZY1267" s="14"/>
      <c r="NZZ1267" s="14"/>
      <c r="OAA1267" s="14"/>
      <c r="OAB1267" s="14"/>
      <c r="OAC1267" s="14"/>
      <c r="OAD1267" s="14"/>
      <c r="OAE1267" s="14"/>
      <c r="OAF1267" s="14"/>
      <c r="OAG1267" s="14"/>
      <c r="OAH1267" s="14"/>
      <c r="OAI1267" s="14"/>
      <c r="OAJ1267" s="14"/>
      <c r="OAK1267" s="14"/>
      <c r="OAL1267" s="14"/>
      <c r="OAM1267" s="14"/>
      <c r="OAN1267" s="14"/>
      <c r="OAO1267" s="14"/>
      <c r="OAP1267" s="14"/>
      <c r="OAQ1267" s="14"/>
      <c r="OAR1267" s="14"/>
      <c r="OAS1267" s="14"/>
      <c r="OAT1267" s="14"/>
      <c r="OAU1267" s="14"/>
      <c r="OAV1267" s="14"/>
      <c r="OAW1267" s="14"/>
      <c r="OAX1267" s="14"/>
      <c r="OAY1267" s="14"/>
      <c r="OAZ1267" s="14"/>
      <c r="OBA1267" s="14"/>
      <c r="OBB1267" s="14"/>
      <c r="OBC1267" s="14"/>
      <c r="OBD1267" s="14"/>
      <c r="OBE1267" s="14"/>
      <c r="OBF1267" s="14"/>
      <c r="OBG1267" s="14"/>
      <c r="OBH1267" s="14"/>
      <c r="OBI1267" s="14"/>
      <c r="OBJ1267" s="14"/>
      <c r="OBK1267" s="14"/>
      <c r="OBL1267" s="14"/>
      <c r="OBM1267" s="14"/>
      <c r="OBN1267" s="14"/>
      <c r="OBO1267" s="14"/>
      <c r="OBP1267" s="14"/>
      <c r="OBQ1267" s="14"/>
      <c r="OBR1267" s="14"/>
      <c r="OBS1267" s="14"/>
      <c r="OBT1267" s="14"/>
      <c r="OBU1267" s="14"/>
      <c r="OBV1267" s="14"/>
      <c r="OBW1267" s="14"/>
      <c r="OBX1267" s="14"/>
      <c r="OBY1267" s="14"/>
      <c r="OBZ1267" s="14"/>
      <c r="OCA1267" s="14"/>
      <c r="OCB1267" s="14"/>
      <c r="OCC1267" s="14"/>
      <c r="OCD1267" s="14"/>
      <c r="OCE1267" s="14"/>
      <c r="OCF1267" s="14"/>
      <c r="OCG1267" s="14"/>
      <c r="OCH1267" s="14"/>
      <c r="OCI1267" s="14"/>
      <c r="OCJ1267" s="14"/>
      <c r="OCK1267" s="14"/>
      <c r="OCL1267" s="14"/>
      <c r="OCM1267" s="14"/>
      <c r="OCN1267" s="14"/>
      <c r="OCO1267" s="14"/>
      <c r="OCP1267" s="14"/>
      <c r="OCQ1267" s="14"/>
      <c r="OCR1267" s="14"/>
      <c r="OCS1267" s="14"/>
      <c r="OCT1267" s="14"/>
      <c r="OCU1267" s="14"/>
      <c r="OCV1267" s="14"/>
      <c r="OCW1267" s="14"/>
      <c r="OCX1267" s="14"/>
      <c r="OCY1267" s="14"/>
      <c r="OCZ1267" s="14"/>
      <c r="ODA1267" s="14"/>
      <c r="ODB1267" s="14"/>
      <c r="ODC1267" s="14"/>
      <c r="ODD1267" s="14"/>
      <c r="ODE1267" s="14"/>
      <c r="ODF1267" s="14"/>
      <c r="ODG1267" s="14"/>
      <c r="ODH1267" s="14"/>
      <c r="ODI1267" s="14"/>
      <c r="ODJ1267" s="14"/>
      <c r="ODK1267" s="14"/>
      <c r="ODL1267" s="14"/>
      <c r="ODM1267" s="14"/>
      <c r="ODN1267" s="14"/>
      <c r="ODO1267" s="14"/>
      <c r="ODP1267" s="14"/>
      <c r="ODQ1267" s="14"/>
      <c r="ODR1267" s="14"/>
      <c r="ODS1267" s="14"/>
      <c r="ODT1267" s="14"/>
      <c r="ODU1267" s="14"/>
      <c r="ODV1267" s="14"/>
      <c r="ODW1267" s="14"/>
      <c r="ODX1267" s="14"/>
      <c r="ODY1267" s="14"/>
      <c r="ODZ1267" s="14"/>
      <c r="OEA1267" s="14"/>
      <c r="OEB1267" s="14"/>
      <c r="OEC1267" s="14"/>
      <c r="OED1267" s="14"/>
      <c r="OEE1267" s="14"/>
      <c r="OEF1267" s="14"/>
      <c r="OEG1267" s="14"/>
      <c r="OEH1267" s="14"/>
      <c r="OEI1267" s="14"/>
      <c r="OEJ1267" s="14"/>
      <c r="OEK1267" s="14"/>
      <c r="OEL1267" s="14"/>
      <c r="OEM1267" s="14"/>
      <c r="OEN1267" s="14"/>
      <c r="OEO1267" s="14"/>
      <c r="OEP1267" s="14"/>
      <c r="OEQ1267" s="14"/>
      <c r="OER1267" s="14"/>
      <c r="OES1267" s="14"/>
      <c r="OET1267" s="14"/>
      <c r="OEU1267" s="14"/>
      <c r="OEV1267" s="14"/>
      <c r="OEW1267" s="14"/>
      <c r="OEX1267" s="14"/>
      <c r="OEY1267" s="14"/>
      <c r="OEZ1267" s="14"/>
      <c r="OFA1267" s="14"/>
      <c r="OFB1267" s="14"/>
      <c r="OFC1267" s="14"/>
      <c r="OFD1267" s="14"/>
      <c r="OFE1267" s="14"/>
      <c r="OFF1267" s="14"/>
      <c r="OFG1267" s="14"/>
      <c r="OFH1267" s="14"/>
      <c r="OFI1267" s="14"/>
      <c r="OFJ1267" s="14"/>
      <c r="OFK1267" s="14"/>
      <c r="OFL1267" s="14"/>
      <c r="OFM1267" s="14"/>
      <c r="OFN1267" s="14"/>
      <c r="OFO1267" s="14"/>
      <c r="OFP1267" s="14"/>
      <c r="OFQ1267" s="14"/>
      <c r="OFR1267" s="14"/>
      <c r="OFS1267" s="14"/>
      <c r="OFT1267" s="14"/>
      <c r="OFU1267" s="14"/>
      <c r="OFV1267" s="14"/>
      <c r="OFW1267" s="14"/>
      <c r="OFX1267" s="14"/>
      <c r="OFY1267" s="14"/>
      <c r="OFZ1267" s="14"/>
      <c r="OGA1267" s="14"/>
      <c r="OGB1267" s="14"/>
      <c r="OGC1267" s="14"/>
      <c r="OGD1267" s="14"/>
      <c r="OGE1267" s="14"/>
      <c r="OGF1267" s="14"/>
      <c r="OGG1267" s="14"/>
      <c r="OGH1267" s="14"/>
      <c r="OGI1267" s="14"/>
      <c r="OGJ1267" s="14"/>
      <c r="OGK1267" s="14"/>
      <c r="OGL1267" s="14"/>
      <c r="OGM1267" s="14"/>
      <c r="OGN1267" s="14"/>
      <c r="OGO1267" s="14"/>
      <c r="OGP1267" s="14"/>
      <c r="OGQ1267" s="14"/>
      <c r="OGR1267" s="14"/>
      <c r="OGS1267" s="14"/>
      <c r="OGT1267" s="14"/>
      <c r="OGU1267" s="14"/>
      <c r="OGV1267" s="14"/>
      <c r="OGW1267" s="14"/>
      <c r="OGX1267" s="14"/>
      <c r="OGY1267" s="14"/>
      <c r="OGZ1267" s="14"/>
      <c r="OHA1267" s="14"/>
      <c r="OHB1267" s="14"/>
      <c r="OHC1267" s="14"/>
      <c r="OHD1267" s="14"/>
      <c r="OHE1267" s="14"/>
      <c r="OHF1267" s="14"/>
      <c r="OHG1267" s="14"/>
      <c r="OHH1267" s="14"/>
      <c r="OHI1267" s="14"/>
      <c r="OHJ1267" s="14"/>
      <c r="OHK1267" s="14"/>
      <c r="OHL1267" s="14"/>
      <c r="OHM1267" s="14"/>
      <c r="OHN1267" s="14"/>
      <c r="OHO1267" s="14"/>
      <c r="OHP1267" s="14"/>
      <c r="OHQ1267" s="14"/>
      <c r="OHR1267" s="14"/>
      <c r="OHS1267" s="14"/>
      <c r="OHT1267" s="14"/>
      <c r="OHU1267" s="14"/>
      <c r="OHV1267" s="14"/>
      <c r="OHW1267" s="14"/>
      <c r="OHX1267" s="14"/>
      <c r="OHY1267" s="14"/>
      <c r="OHZ1267" s="14"/>
      <c r="OIA1267" s="14"/>
      <c r="OIB1267" s="14"/>
      <c r="OIC1267" s="14"/>
      <c r="OID1267" s="14"/>
      <c r="OIE1267" s="14"/>
      <c r="OIF1267" s="14"/>
      <c r="OIG1267" s="14"/>
      <c r="OIH1267" s="14"/>
      <c r="OII1267" s="14"/>
      <c r="OIJ1267" s="14"/>
      <c r="OIK1267" s="14"/>
      <c r="OIL1267" s="14"/>
      <c r="OIM1267" s="14"/>
      <c r="OIN1267" s="14"/>
      <c r="OIO1267" s="14"/>
      <c r="OIP1267" s="14"/>
      <c r="OIQ1267" s="14"/>
      <c r="OIR1267" s="14"/>
      <c r="OIS1267" s="14"/>
      <c r="OIT1267" s="14"/>
      <c r="OIU1267" s="14"/>
      <c r="OIV1267" s="14"/>
      <c r="OIW1267" s="14"/>
      <c r="OIX1267" s="14"/>
      <c r="OIY1267" s="14"/>
      <c r="OIZ1267" s="14"/>
      <c r="OJA1267" s="14"/>
      <c r="OJB1267" s="14"/>
      <c r="OJC1267" s="14"/>
      <c r="OJD1267" s="14"/>
      <c r="OJE1267" s="14"/>
      <c r="OJF1267" s="14"/>
      <c r="OJG1267" s="14"/>
      <c r="OJH1267" s="14"/>
      <c r="OJI1267" s="14"/>
      <c r="OJJ1267" s="14"/>
      <c r="OJK1267" s="14"/>
      <c r="OJL1267" s="14"/>
      <c r="OJM1267" s="14"/>
      <c r="OJN1267" s="14"/>
      <c r="OJO1267" s="14"/>
      <c r="OJP1267" s="14"/>
      <c r="OJQ1267" s="14"/>
      <c r="OJR1267" s="14"/>
      <c r="OJS1267" s="14"/>
      <c r="OJT1267" s="14"/>
      <c r="OJU1267" s="14"/>
      <c r="OJV1267" s="14"/>
      <c r="OJW1267" s="14"/>
      <c r="OJX1267" s="14"/>
      <c r="OJY1267" s="14"/>
      <c r="OJZ1267" s="14"/>
      <c r="OKA1267" s="14"/>
      <c r="OKB1267" s="14"/>
      <c r="OKC1267" s="14"/>
      <c r="OKD1267" s="14"/>
      <c r="OKE1267" s="14"/>
      <c r="OKF1267" s="14"/>
      <c r="OKG1267" s="14"/>
      <c r="OKH1267" s="14"/>
      <c r="OKI1267" s="14"/>
      <c r="OKJ1267" s="14"/>
      <c r="OKK1267" s="14"/>
      <c r="OKL1267" s="14"/>
      <c r="OKM1267" s="14"/>
      <c r="OKN1267" s="14"/>
      <c r="OKO1267" s="14"/>
      <c r="OKP1267" s="14"/>
      <c r="OKQ1267" s="14"/>
      <c r="OKR1267" s="14"/>
      <c r="OKS1267" s="14"/>
      <c r="OKT1267" s="14"/>
      <c r="OKU1267" s="14"/>
      <c r="OKV1267" s="14"/>
      <c r="OKW1267" s="14"/>
      <c r="OKX1267" s="14"/>
      <c r="OKY1267" s="14"/>
      <c r="OKZ1267" s="14"/>
      <c r="OLA1267" s="14"/>
      <c r="OLB1267" s="14"/>
      <c r="OLC1267" s="14"/>
      <c r="OLD1267" s="14"/>
      <c r="OLE1267" s="14"/>
      <c r="OLF1267" s="14"/>
      <c r="OLG1267" s="14"/>
      <c r="OLH1267" s="14"/>
      <c r="OLI1267" s="14"/>
      <c r="OLJ1267" s="14"/>
      <c r="OLK1267" s="14"/>
      <c r="OLL1267" s="14"/>
      <c r="OLM1267" s="14"/>
      <c r="OLN1267" s="14"/>
      <c r="OLO1267" s="14"/>
      <c r="OLP1267" s="14"/>
      <c r="OLQ1267" s="14"/>
      <c r="OLR1267" s="14"/>
      <c r="OLS1267" s="14"/>
      <c r="OLT1267" s="14"/>
      <c r="OLU1267" s="14"/>
      <c r="OLV1267" s="14"/>
      <c r="OLW1267" s="14"/>
      <c r="OLX1267" s="14"/>
      <c r="OLY1267" s="14"/>
      <c r="OLZ1267" s="14"/>
      <c r="OMA1267" s="14"/>
      <c r="OMB1267" s="14"/>
      <c r="OMC1267" s="14"/>
      <c r="OMD1267" s="14"/>
      <c r="OME1267" s="14"/>
      <c r="OMF1267" s="14"/>
      <c r="OMG1267" s="14"/>
      <c r="OMH1267" s="14"/>
      <c r="OMI1267" s="14"/>
      <c r="OMJ1267" s="14"/>
      <c r="OMK1267" s="14"/>
      <c r="OML1267" s="14"/>
      <c r="OMM1267" s="14"/>
      <c r="OMN1267" s="14"/>
      <c r="OMO1267" s="14"/>
      <c r="OMP1267" s="14"/>
      <c r="OMQ1267" s="14"/>
      <c r="OMR1267" s="14"/>
      <c r="OMS1267" s="14"/>
      <c r="OMT1267" s="14"/>
      <c r="OMU1267" s="14"/>
      <c r="OMV1267" s="14"/>
      <c r="OMW1267" s="14"/>
      <c r="OMX1267" s="14"/>
      <c r="OMY1267" s="14"/>
      <c r="OMZ1267" s="14"/>
      <c r="ONA1267" s="14"/>
      <c r="ONB1267" s="14"/>
      <c r="ONC1267" s="14"/>
      <c r="OND1267" s="14"/>
      <c r="ONE1267" s="14"/>
      <c r="ONF1267" s="14"/>
      <c r="ONG1267" s="14"/>
      <c r="ONH1267" s="14"/>
      <c r="ONI1267" s="14"/>
      <c r="ONJ1267" s="14"/>
      <c r="ONK1267" s="14"/>
      <c r="ONL1267" s="14"/>
      <c r="ONM1267" s="14"/>
      <c r="ONN1267" s="14"/>
      <c r="ONO1267" s="14"/>
      <c r="ONP1267" s="14"/>
      <c r="ONQ1267" s="14"/>
      <c r="ONR1267" s="14"/>
      <c r="ONS1267" s="14"/>
      <c r="ONT1267" s="14"/>
      <c r="ONU1267" s="14"/>
      <c r="ONV1267" s="14"/>
      <c r="ONW1267" s="14"/>
      <c r="ONX1267" s="14"/>
      <c r="ONY1267" s="14"/>
      <c r="ONZ1267" s="14"/>
      <c r="OOA1267" s="14"/>
      <c r="OOB1267" s="14"/>
      <c r="OOC1267" s="14"/>
      <c r="OOD1267" s="14"/>
      <c r="OOE1267" s="14"/>
      <c r="OOF1267" s="14"/>
      <c r="OOG1267" s="14"/>
      <c r="OOH1267" s="14"/>
      <c r="OOI1267" s="14"/>
      <c r="OOJ1267" s="14"/>
      <c r="OOK1267" s="14"/>
      <c r="OOL1267" s="14"/>
      <c r="OOM1267" s="14"/>
      <c r="OON1267" s="14"/>
      <c r="OOO1267" s="14"/>
      <c r="OOP1267" s="14"/>
      <c r="OOQ1267" s="14"/>
      <c r="OOR1267" s="14"/>
      <c r="OOS1267" s="14"/>
      <c r="OOT1267" s="14"/>
      <c r="OOU1267" s="14"/>
      <c r="OOV1267" s="14"/>
      <c r="OOW1267" s="14"/>
      <c r="OOX1267" s="14"/>
      <c r="OOY1267" s="14"/>
      <c r="OOZ1267" s="14"/>
      <c r="OPA1267" s="14"/>
      <c r="OPB1267" s="14"/>
      <c r="OPC1267" s="14"/>
      <c r="OPD1267" s="14"/>
      <c r="OPE1267" s="14"/>
      <c r="OPF1267" s="14"/>
      <c r="OPG1267" s="14"/>
      <c r="OPH1267" s="14"/>
      <c r="OPI1267" s="14"/>
      <c r="OPJ1267" s="14"/>
      <c r="OPK1267" s="14"/>
      <c r="OPL1267" s="14"/>
      <c r="OPM1267" s="14"/>
      <c r="OPN1267" s="14"/>
      <c r="OPO1267" s="14"/>
      <c r="OPP1267" s="14"/>
      <c r="OPQ1267" s="14"/>
      <c r="OPR1267" s="14"/>
      <c r="OPS1267" s="14"/>
      <c r="OPT1267" s="14"/>
      <c r="OPU1267" s="14"/>
      <c r="OPV1267" s="14"/>
      <c r="OPW1267" s="14"/>
      <c r="OPX1267" s="14"/>
      <c r="OPY1267" s="14"/>
      <c r="OPZ1267" s="14"/>
      <c r="OQA1267" s="14"/>
      <c r="OQB1267" s="14"/>
      <c r="OQC1267" s="14"/>
      <c r="OQD1267" s="14"/>
      <c r="OQE1267" s="14"/>
      <c r="OQF1267" s="14"/>
      <c r="OQG1267" s="14"/>
      <c r="OQH1267" s="14"/>
      <c r="OQI1267" s="14"/>
      <c r="OQJ1267" s="14"/>
      <c r="OQK1267" s="14"/>
      <c r="OQL1267" s="14"/>
      <c r="OQM1267" s="14"/>
      <c r="OQN1267" s="14"/>
      <c r="OQO1267" s="14"/>
      <c r="OQP1267" s="14"/>
      <c r="OQQ1267" s="14"/>
      <c r="OQR1267" s="14"/>
      <c r="OQS1267" s="14"/>
      <c r="OQT1267" s="14"/>
      <c r="OQU1267" s="14"/>
      <c r="OQV1267" s="14"/>
      <c r="OQW1267" s="14"/>
      <c r="OQX1267" s="14"/>
      <c r="OQY1267" s="14"/>
      <c r="OQZ1267" s="14"/>
      <c r="ORA1267" s="14"/>
      <c r="ORB1267" s="14"/>
      <c r="ORC1267" s="14"/>
      <c r="ORD1267" s="14"/>
      <c r="ORE1267" s="14"/>
      <c r="ORF1267" s="14"/>
      <c r="ORG1267" s="14"/>
      <c r="ORH1267" s="14"/>
      <c r="ORI1267" s="14"/>
      <c r="ORJ1267" s="14"/>
      <c r="ORK1267" s="14"/>
      <c r="ORL1267" s="14"/>
      <c r="ORM1267" s="14"/>
      <c r="ORN1267" s="14"/>
      <c r="ORO1267" s="14"/>
      <c r="ORP1267" s="14"/>
      <c r="ORQ1267" s="14"/>
      <c r="ORR1267" s="14"/>
      <c r="ORS1267" s="14"/>
      <c r="ORT1267" s="14"/>
      <c r="ORU1267" s="14"/>
      <c r="ORV1267" s="14"/>
      <c r="ORW1267" s="14"/>
      <c r="ORX1267" s="14"/>
      <c r="ORY1267" s="14"/>
      <c r="ORZ1267" s="14"/>
      <c r="OSA1267" s="14"/>
      <c r="OSB1267" s="14"/>
      <c r="OSC1267" s="14"/>
      <c r="OSD1267" s="14"/>
      <c r="OSE1267" s="14"/>
      <c r="OSF1267" s="14"/>
      <c r="OSG1267" s="14"/>
      <c r="OSH1267" s="14"/>
      <c r="OSI1267" s="14"/>
      <c r="OSJ1267" s="14"/>
      <c r="OSK1267" s="14"/>
      <c r="OSL1267" s="14"/>
      <c r="OSM1267" s="14"/>
      <c r="OSN1267" s="14"/>
      <c r="OSO1267" s="14"/>
      <c r="OSP1267" s="14"/>
      <c r="OSQ1267" s="14"/>
      <c r="OSR1267" s="14"/>
      <c r="OSS1267" s="14"/>
      <c r="OST1267" s="14"/>
      <c r="OSU1267" s="14"/>
      <c r="OSV1267" s="14"/>
      <c r="OSW1267" s="14"/>
      <c r="OSX1267" s="14"/>
      <c r="OSY1267" s="14"/>
      <c r="OSZ1267" s="14"/>
      <c r="OTA1267" s="14"/>
      <c r="OTB1267" s="14"/>
      <c r="OTC1267" s="14"/>
      <c r="OTD1267" s="14"/>
      <c r="OTE1267" s="14"/>
      <c r="OTF1267" s="14"/>
      <c r="OTG1267" s="14"/>
      <c r="OTH1267" s="14"/>
      <c r="OTI1267" s="14"/>
      <c r="OTJ1267" s="14"/>
      <c r="OTK1267" s="14"/>
      <c r="OTL1267" s="14"/>
      <c r="OTM1267" s="14"/>
      <c r="OTN1267" s="14"/>
      <c r="OTO1267" s="14"/>
      <c r="OTP1267" s="14"/>
      <c r="OTQ1267" s="14"/>
      <c r="OTR1267" s="14"/>
      <c r="OTS1267" s="14"/>
      <c r="OTT1267" s="14"/>
      <c r="OTU1267" s="14"/>
      <c r="OTV1267" s="14"/>
      <c r="OTW1267" s="14"/>
      <c r="OTX1267" s="14"/>
      <c r="OTY1267" s="14"/>
      <c r="OTZ1267" s="14"/>
      <c r="OUA1267" s="14"/>
      <c r="OUB1267" s="14"/>
      <c r="OUC1267" s="14"/>
      <c r="OUD1267" s="14"/>
      <c r="OUE1267" s="14"/>
      <c r="OUF1267" s="14"/>
      <c r="OUG1267" s="14"/>
      <c r="OUH1267" s="14"/>
      <c r="OUI1267" s="14"/>
      <c r="OUJ1267" s="14"/>
      <c r="OUK1267" s="14"/>
      <c r="OUL1267" s="14"/>
      <c r="OUM1267" s="14"/>
      <c r="OUN1267" s="14"/>
      <c r="OUO1267" s="14"/>
      <c r="OUP1267" s="14"/>
      <c r="OUQ1267" s="14"/>
      <c r="OUR1267" s="14"/>
      <c r="OUS1267" s="14"/>
      <c r="OUT1267" s="14"/>
      <c r="OUU1267" s="14"/>
      <c r="OUV1267" s="14"/>
      <c r="OUW1267" s="14"/>
      <c r="OUX1267" s="14"/>
      <c r="OUY1267" s="14"/>
      <c r="OUZ1267" s="14"/>
      <c r="OVA1267" s="14"/>
      <c r="OVB1267" s="14"/>
      <c r="OVC1267" s="14"/>
      <c r="OVD1267" s="14"/>
      <c r="OVE1267" s="14"/>
      <c r="OVF1267" s="14"/>
      <c r="OVG1267" s="14"/>
      <c r="OVH1267" s="14"/>
      <c r="OVI1267" s="14"/>
      <c r="OVJ1267" s="14"/>
      <c r="OVK1267" s="14"/>
      <c r="OVL1267" s="14"/>
      <c r="OVM1267" s="14"/>
      <c r="OVN1267" s="14"/>
      <c r="OVO1267" s="14"/>
      <c r="OVP1267" s="14"/>
      <c r="OVQ1267" s="14"/>
      <c r="OVR1267" s="14"/>
      <c r="OVS1267" s="14"/>
      <c r="OVT1267" s="14"/>
      <c r="OVU1267" s="14"/>
      <c r="OVV1267" s="14"/>
      <c r="OVW1267" s="14"/>
      <c r="OVX1267" s="14"/>
      <c r="OVY1267" s="14"/>
      <c r="OVZ1267" s="14"/>
      <c r="OWA1267" s="14"/>
      <c r="OWB1267" s="14"/>
      <c r="OWC1267" s="14"/>
      <c r="OWD1267" s="14"/>
      <c r="OWE1267" s="14"/>
      <c r="OWF1267" s="14"/>
      <c r="OWG1267" s="14"/>
      <c r="OWH1267" s="14"/>
      <c r="OWI1267" s="14"/>
      <c r="OWJ1267" s="14"/>
      <c r="OWK1267" s="14"/>
      <c r="OWL1267" s="14"/>
      <c r="OWM1267" s="14"/>
      <c r="OWN1267" s="14"/>
      <c r="OWO1267" s="14"/>
      <c r="OWP1267" s="14"/>
      <c r="OWQ1267" s="14"/>
      <c r="OWR1267" s="14"/>
      <c r="OWS1267" s="14"/>
      <c r="OWT1267" s="14"/>
      <c r="OWU1267" s="14"/>
      <c r="OWV1267" s="14"/>
      <c r="OWW1267" s="14"/>
      <c r="OWX1267" s="14"/>
      <c r="OWY1267" s="14"/>
      <c r="OWZ1267" s="14"/>
      <c r="OXA1267" s="14"/>
      <c r="OXB1267" s="14"/>
      <c r="OXC1267" s="14"/>
      <c r="OXD1267" s="14"/>
      <c r="OXE1267" s="14"/>
      <c r="OXF1267" s="14"/>
      <c r="OXG1267" s="14"/>
      <c r="OXH1267" s="14"/>
      <c r="OXI1267" s="14"/>
      <c r="OXJ1267" s="14"/>
      <c r="OXK1267" s="14"/>
      <c r="OXL1267" s="14"/>
      <c r="OXM1267" s="14"/>
      <c r="OXN1267" s="14"/>
      <c r="OXO1267" s="14"/>
      <c r="OXP1267" s="14"/>
      <c r="OXQ1267" s="14"/>
      <c r="OXR1267" s="14"/>
      <c r="OXS1267" s="14"/>
      <c r="OXT1267" s="14"/>
      <c r="OXU1267" s="14"/>
      <c r="OXV1267" s="14"/>
      <c r="OXW1267" s="14"/>
      <c r="OXX1267" s="14"/>
      <c r="OXY1267" s="14"/>
      <c r="OXZ1267" s="14"/>
      <c r="OYA1267" s="14"/>
      <c r="OYB1267" s="14"/>
      <c r="OYC1267" s="14"/>
      <c r="OYD1267" s="14"/>
      <c r="OYE1267" s="14"/>
      <c r="OYF1267" s="14"/>
      <c r="OYG1267" s="14"/>
      <c r="OYH1267" s="14"/>
      <c r="OYI1267" s="14"/>
      <c r="OYJ1267" s="14"/>
      <c r="OYK1267" s="14"/>
      <c r="OYL1267" s="14"/>
      <c r="OYM1267" s="14"/>
      <c r="OYN1267" s="14"/>
      <c r="OYO1267" s="14"/>
      <c r="OYP1267" s="14"/>
      <c r="OYQ1267" s="14"/>
      <c r="OYR1267" s="14"/>
      <c r="OYS1267" s="14"/>
      <c r="OYT1267" s="14"/>
      <c r="OYU1267" s="14"/>
      <c r="OYV1267" s="14"/>
      <c r="OYW1267" s="14"/>
      <c r="OYX1267" s="14"/>
      <c r="OYY1267" s="14"/>
      <c r="OYZ1267" s="14"/>
      <c r="OZA1267" s="14"/>
      <c r="OZB1267" s="14"/>
      <c r="OZC1267" s="14"/>
      <c r="OZD1267" s="14"/>
      <c r="OZE1267" s="14"/>
      <c r="OZF1267" s="14"/>
      <c r="OZG1267" s="14"/>
      <c r="OZH1267" s="14"/>
      <c r="OZI1267" s="14"/>
      <c r="OZJ1267" s="14"/>
      <c r="OZK1267" s="14"/>
      <c r="OZL1267" s="14"/>
      <c r="OZM1267" s="14"/>
      <c r="OZN1267" s="14"/>
      <c r="OZO1267" s="14"/>
      <c r="OZP1267" s="14"/>
      <c r="OZQ1267" s="14"/>
      <c r="OZR1267" s="14"/>
      <c r="OZS1267" s="14"/>
      <c r="OZT1267" s="14"/>
      <c r="OZU1267" s="14"/>
      <c r="OZV1267" s="14"/>
      <c r="OZW1267" s="14"/>
      <c r="OZX1267" s="14"/>
      <c r="OZY1267" s="14"/>
      <c r="OZZ1267" s="14"/>
      <c r="PAA1267" s="14"/>
      <c r="PAB1267" s="14"/>
      <c r="PAC1267" s="14"/>
      <c r="PAD1267" s="14"/>
      <c r="PAE1267" s="14"/>
      <c r="PAF1267" s="14"/>
      <c r="PAG1267" s="14"/>
      <c r="PAH1267" s="14"/>
      <c r="PAI1267" s="14"/>
      <c r="PAJ1267" s="14"/>
      <c r="PAK1267" s="14"/>
      <c r="PAL1267" s="14"/>
      <c r="PAM1267" s="14"/>
      <c r="PAN1267" s="14"/>
      <c r="PAO1267" s="14"/>
      <c r="PAP1267" s="14"/>
      <c r="PAQ1267" s="14"/>
      <c r="PAR1267" s="14"/>
      <c r="PAS1267" s="14"/>
      <c r="PAT1267" s="14"/>
      <c r="PAU1267" s="14"/>
      <c r="PAV1267" s="14"/>
      <c r="PAW1267" s="14"/>
      <c r="PAX1267" s="14"/>
      <c r="PAY1267" s="14"/>
      <c r="PAZ1267" s="14"/>
      <c r="PBA1267" s="14"/>
      <c r="PBB1267" s="14"/>
      <c r="PBC1267" s="14"/>
      <c r="PBD1267" s="14"/>
      <c r="PBE1267" s="14"/>
      <c r="PBF1267" s="14"/>
      <c r="PBG1267" s="14"/>
      <c r="PBH1267" s="14"/>
      <c r="PBI1267" s="14"/>
      <c r="PBJ1267" s="14"/>
      <c r="PBK1267" s="14"/>
      <c r="PBL1267" s="14"/>
      <c r="PBM1267" s="14"/>
      <c r="PBN1267" s="14"/>
      <c r="PBO1267" s="14"/>
      <c r="PBP1267" s="14"/>
      <c r="PBQ1267" s="14"/>
      <c r="PBR1267" s="14"/>
      <c r="PBS1267" s="14"/>
      <c r="PBT1267" s="14"/>
      <c r="PBU1267" s="14"/>
      <c r="PBV1267" s="14"/>
      <c r="PBW1267" s="14"/>
      <c r="PBX1267" s="14"/>
      <c r="PBY1267" s="14"/>
      <c r="PBZ1267" s="14"/>
      <c r="PCA1267" s="14"/>
      <c r="PCB1267" s="14"/>
      <c r="PCC1267" s="14"/>
      <c r="PCD1267" s="14"/>
      <c r="PCE1267" s="14"/>
      <c r="PCF1267" s="14"/>
      <c r="PCG1267" s="14"/>
      <c r="PCH1267" s="14"/>
      <c r="PCI1267" s="14"/>
      <c r="PCJ1267" s="14"/>
      <c r="PCK1267" s="14"/>
      <c r="PCL1267" s="14"/>
      <c r="PCM1267" s="14"/>
      <c r="PCN1267" s="14"/>
      <c r="PCO1267" s="14"/>
      <c r="PCP1267" s="14"/>
      <c r="PCQ1267" s="14"/>
      <c r="PCR1267" s="14"/>
      <c r="PCS1267" s="14"/>
      <c r="PCT1267" s="14"/>
      <c r="PCU1267" s="14"/>
      <c r="PCV1267" s="14"/>
      <c r="PCW1267" s="14"/>
      <c r="PCX1267" s="14"/>
      <c r="PCY1267" s="14"/>
      <c r="PCZ1267" s="14"/>
      <c r="PDA1267" s="14"/>
      <c r="PDB1267" s="14"/>
      <c r="PDC1267" s="14"/>
      <c r="PDD1267" s="14"/>
      <c r="PDE1267" s="14"/>
      <c r="PDF1267" s="14"/>
      <c r="PDG1267" s="14"/>
      <c r="PDH1267" s="14"/>
      <c r="PDI1267" s="14"/>
      <c r="PDJ1267" s="14"/>
      <c r="PDK1267" s="14"/>
      <c r="PDL1267" s="14"/>
      <c r="PDM1267" s="14"/>
      <c r="PDN1267" s="14"/>
      <c r="PDO1267" s="14"/>
      <c r="PDP1267" s="14"/>
      <c r="PDQ1267" s="14"/>
      <c r="PDR1267" s="14"/>
      <c r="PDS1267" s="14"/>
      <c r="PDT1267" s="14"/>
      <c r="PDU1267" s="14"/>
      <c r="PDV1267" s="14"/>
      <c r="PDW1267" s="14"/>
      <c r="PDX1267" s="14"/>
      <c r="PDY1267" s="14"/>
      <c r="PDZ1267" s="14"/>
      <c r="PEA1267" s="14"/>
      <c r="PEB1267" s="14"/>
      <c r="PEC1267" s="14"/>
      <c r="PED1267" s="14"/>
      <c r="PEE1267" s="14"/>
      <c r="PEF1267" s="14"/>
      <c r="PEG1267" s="14"/>
      <c r="PEH1267" s="14"/>
      <c r="PEI1267" s="14"/>
      <c r="PEJ1267" s="14"/>
      <c r="PEK1267" s="14"/>
      <c r="PEL1267" s="14"/>
      <c r="PEM1267" s="14"/>
      <c r="PEN1267" s="14"/>
      <c r="PEO1267" s="14"/>
      <c r="PEP1267" s="14"/>
      <c r="PEQ1267" s="14"/>
      <c r="PER1267" s="14"/>
      <c r="PES1267" s="14"/>
      <c r="PET1267" s="14"/>
      <c r="PEU1267" s="14"/>
      <c r="PEV1267" s="14"/>
      <c r="PEW1267" s="14"/>
      <c r="PEX1267" s="14"/>
      <c r="PEY1267" s="14"/>
      <c r="PEZ1267" s="14"/>
      <c r="PFA1267" s="14"/>
      <c r="PFB1267" s="14"/>
      <c r="PFC1267" s="14"/>
      <c r="PFD1267" s="14"/>
      <c r="PFE1267" s="14"/>
      <c r="PFF1267" s="14"/>
      <c r="PFG1267" s="14"/>
      <c r="PFH1267" s="14"/>
      <c r="PFI1267" s="14"/>
      <c r="PFJ1267" s="14"/>
      <c r="PFK1267" s="14"/>
      <c r="PFL1267" s="14"/>
      <c r="PFM1267" s="14"/>
      <c r="PFN1267" s="14"/>
      <c r="PFO1267" s="14"/>
      <c r="PFP1267" s="14"/>
      <c r="PFQ1267" s="14"/>
      <c r="PFR1267" s="14"/>
      <c r="PFS1267" s="14"/>
      <c r="PFT1267" s="14"/>
      <c r="PFU1267" s="14"/>
      <c r="PFV1267" s="14"/>
      <c r="PFW1267" s="14"/>
      <c r="PFX1267" s="14"/>
      <c r="PFY1267" s="14"/>
      <c r="PFZ1267" s="14"/>
      <c r="PGA1267" s="14"/>
      <c r="PGB1267" s="14"/>
      <c r="PGC1267" s="14"/>
      <c r="PGD1267" s="14"/>
      <c r="PGE1267" s="14"/>
      <c r="PGF1267" s="14"/>
      <c r="PGG1267" s="14"/>
      <c r="PGH1267" s="14"/>
      <c r="PGI1267" s="14"/>
      <c r="PGJ1267" s="14"/>
      <c r="PGK1267" s="14"/>
      <c r="PGL1267" s="14"/>
      <c r="PGM1267" s="14"/>
      <c r="PGN1267" s="14"/>
      <c r="PGO1267" s="14"/>
      <c r="PGP1267" s="14"/>
      <c r="PGQ1267" s="14"/>
      <c r="PGR1267" s="14"/>
      <c r="PGS1267" s="14"/>
      <c r="PGT1267" s="14"/>
      <c r="PGU1267" s="14"/>
      <c r="PGV1267" s="14"/>
      <c r="PGW1267" s="14"/>
      <c r="PGX1267" s="14"/>
      <c r="PGY1267" s="14"/>
      <c r="PGZ1267" s="14"/>
      <c r="PHA1267" s="14"/>
      <c r="PHB1267" s="14"/>
      <c r="PHC1267" s="14"/>
      <c r="PHD1267" s="14"/>
      <c r="PHE1267" s="14"/>
      <c r="PHF1267" s="14"/>
      <c r="PHG1267" s="14"/>
      <c r="PHH1267" s="14"/>
      <c r="PHI1267" s="14"/>
      <c r="PHJ1267" s="14"/>
      <c r="PHK1267" s="14"/>
      <c r="PHL1267" s="14"/>
      <c r="PHM1267" s="14"/>
      <c r="PHN1267" s="14"/>
      <c r="PHO1267" s="14"/>
      <c r="PHP1267" s="14"/>
      <c r="PHQ1267" s="14"/>
      <c r="PHR1267" s="14"/>
      <c r="PHS1267" s="14"/>
      <c r="PHT1267" s="14"/>
      <c r="PHU1267" s="14"/>
      <c r="PHV1267" s="14"/>
      <c r="PHW1267" s="14"/>
      <c r="PHX1267" s="14"/>
      <c r="PHY1267" s="14"/>
      <c r="PHZ1267" s="14"/>
      <c r="PIA1267" s="14"/>
      <c r="PIB1267" s="14"/>
      <c r="PIC1267" s="14"/>
      <c r="PID1267" s="14"/>
      <c r="PIE1267" s="14"/>
      <c r="PIF1267" s="14"/>
      <c r="PIG1267" s="14"/>
      <c r="PIH1267" s="14"/>
      <c r="PII1267" s="14"/>
      <c r="PIJ1267" s="14"/>
      <c r="PIK1267" s="14"/>
      <c r="PIL1267" s="14"/>
      <c r="PIM1267" s="14"/>
      <c r="PIN1267" s="14"/>
      <c r="PIO1267" s="14"/>
      <c r="PIP1267" s="14"/>
      <c r="PIQ1267" s="14"/>
      <c r="PIR1267" s="14"/>
      <c r="PIS1267" s="14"/>
      <c r="PIT1267" s="14"/>
      <c r="PIU1267" s="14"/>
      <c r="PIV1267" s="14"/>
      <c r="PIW1267" s="14"/>
      <c r="PIX1267" s="14"/>
      <c r="PIY1267" s="14"/>
      <c r="PIZ1267" s="14"/>
      <c r="PJA1267" s="14"/>
      <c r="PJB1267" s="14"/>
      <c r="PJC1267" s="14"/>
      <c r="PJD1267" s="14"/>
      <c r="PJE1267" s="14"/>
      <c r="PJF1267" s="14"/>
      <c r="PJG1267" s="14"/>
      <c r="PJH1267" s="14"/>
      <c r="PJI1267" s="14"/>
      <c r="PJJ1267" s="14"/>
      <c r="PJK1267" s="14"/>
      <c r="PJL1267" s="14"/>
      <c r="PJM1267" s="14"/>
      <c r="PJN1267" s="14"/>
      <c r="PJO1267" s="14"/>
      <c r="PJP1267" s="14"/>
      <c r="PJQ1267" s="14"/>
      <c r="PJR1267" s="14"/>
      <c r="PJS1267" s="14"/>
      <c r="PJT1267" s="14"/>
      <c r="PJU1267" s="14"/>
      <c r="PJV1267" s="14"/>
      <c r="PJW1267" s="14"/>
      <c r="PJX1267" s="14"/>
      <c r="PJY1267" s="14"/>
      <c r="PJZ1267" s="14"/>
      <c r="PKA1267" s="14"/>
      <c r="PKB1267" s="14"/>
      <c r="PKC1267" s="14"/>
      <c r="PKD1267" s="14"/>
      <c r="PKE1267" s="14"/>
      <c r="PKF1267" s="14"/>
      <c r="PKG1267" s="14"/>
      <c r="PKH1267" s="14"/>
      <c r="PKI1267" s="14"/>
      <c r="PKJ1267" s="14"/>
      <c r="PKK1267" s="14"/>
      <c r="PKL1267" s="14"/>
      <c r="PKM1267" s="14"/>
      <c r="PKN1267" s="14"/>
      <c r="PKO1267" s="14"/>
      <c r="PKP1267" s="14"/>
      <c r="PKQ1267" s="14"/>
      <c r="PKR1267" s="14"/>
      <c r="PKS1267" s="14"/>
      <c r="PKT1267" s="14"/>
      <c r="PKU1267" s="14"/>
      <c r="PKV1267" s="14"/>
      <c r="PKW1267" s="14"/>
      <c r="PKX1267" s="14"/>
      <c r="PKY1267" s="14"/>
      <c r="PKZ1267" s="14"/>
      <c r="PLA1267" s="14"/>
      <c r="PLB1267" s="14"/>
      <c r="PLC1267" s="14"/>
      <c r="PLD1267" s="14"/>
      <c r="PLE1267" s="14"/>
      <c r="PLF1267" s="14"/>
      <c r="PLG1267" s="14"/>
      <c r="PLH1267" s="14"/>
      <c r="PLI1267" s="14"/>
      <c r="PLJ1267" s="14"/>
      <c r="PLK1267" s="14"/>
      <c r="PLL1267" s="14"/>
      <c r="PLM1267" s="14"/>
      <c r="PLN1267" s="14"/>
      <c r="PLO1267" s="14"/>
      <c r="PLP1267" s="14"/>
      <c r="PLQ1267" s="14"/>
      <c r="PLR1267" s="14"/>
      <c r="PLS1267" s="14"/>
      <c r="PLT1267" s="14"/>
      <c r="PLU1267" s="14"/>
      <c r="PLV1267" s="14"/>
      <c r="PLW1267" s="14"/>
      <c r="PLX1267" s="14"/>
      <c r="PLY1267" s="14"/>
      <c r="PLZ1267" s="14"/>
      <c r="PMA1267" s="14"/>
      <c r="PMB1267" s="14"/>
      <c r="PMC1267" s="14"/>
      <c r="PMD1267" s="14"/>
      <c r="PME1267" s="14"/>
      <c r="PMF1267" s="14"/>
      <c r="PMG1267" s="14"/>
      <c r="PMH1267" s="14"/>
      <c r="PMI1267" s="14"/>
      <c r="PMJ1267" s="14"/>
      <c r="PMK1267" s="14"/>
      <c r="PML1267" s="14"/>
      <c r="PMM1267" s="14"/>
      <c r="PMN1267" s="14"/>
      <c r="PMO1267" s="14"/>
      <c r="PMP1267" s="14"/>
      <c r="PMQ1267" s="14"/>
      <c r="PMR1267" s="14"/>
      <c r="PMS1267" s="14"/>
      <c r="PMT1267" s="14"/>
      <c r="PMU1267" s="14"/>
      <c r="PMV1267" s="14"/>
      <c r="PMW1267" s="14"/>
      <c r="PMX1267" s="14"/>
      <c r="PMY1267" s="14"/>
      <c r="PMZ1267" s="14"/>
      <c r="PNA1267" s="14"/>
      <c r="PNB1267" s="14"/>
      <c r="PNC1267" s="14"/>
      <c r="PND1267" s="14"/>
      <c r="PNE1267" s="14"/>
      <c r="PNF1267" s="14"/>
      <c r="PNG1267" s="14"/>
      <c r="PNH1267" s="14"/>
      <c r="PNI1267" s="14"/>
      <c r="PNJ1267" s="14"/>
      <c r="PNK1267" s="14"/>
      <c r="PNL1267" s="14"/>
      <c r="PNM1267" s="14"/>
      <c r="PNN1267" s="14"/>
      <c r="PNO1267" s="14"/>
      <c r="PNP1267" s="14"/>
      <c r="PNQ1267" s="14"/>
      <c r="PNR1267" s="14"/>
      <c r="PNS1267" s="14"/>
      <c r="PNT1267" s="14"/>
      <c r="PNU1267" s="14"/>
      <c r="PNV1267" s="14"/>
      <c r="PNW1267" s="14"/>
      <c r="PNX1267" s="14"/>
      <c r="PNY1267" s="14"/>
      <c r="PNZ1267" s="14"/>
      <c r="POA1267" s="14"/>
      <c r="POB1267" s="14"/>
      <c r="POC1267" s="14"/>
      <c r="POD1267" s="14"/>
      <c r="POE1267" s="14"/>
      <c r="POF1267" s="14"/>
      <c r="POG1267" s="14"/>
      <c r="POH1267" s="14"/>
      <c r="POI1267" s="14"/>
      <c r="POJ1267" s="14"/>
      <c r="POK1267" s="14"/>
      <c r="POL1267" s="14"/>
      <c r="POM1267" s="14"/>
      <c r="PON1267" s="14"/>
      <c r="POO1267" s="14"/>
      <c r="POP1267" s="14"/>
      <c r="POQ1267" s="14"/>
      <c r="POR1267" s="14"/>
      <c r="POS1267" s="14"/>
      <c r="POT1267" s="14"/>
      <c r="POU1267" s="14"/>
      <c r="POV1267" s="14"/>
      <c r="POW1267" s="14"/>
      <c r="POX1267" s="14"/>
      <c r="POY1267" s="14"/>
      <c r="POZ1267" s="14"/>
      <c r="PPA1267" s="14"/>
      <c r="PPB1267" s="14"/>
      <c r="PPC1267" s="14"/>
      <c r="PPD1267" s="14"/>
      <c r="PPE1267" s="14"/>
      <c r="PPF1267" s="14"/>
      <c r="PPG1267" s="14"/>
      <c r="PPH1267" s="14"/>
      <c r="PPI1267" s="14"/>
      <c r="PPJ1267" s="14"/>
      <c r="PPK1267" s="14"/>
      <c r="PPL1267" s="14"/>
      <c r="PPM1267" s="14"/>
      <c r="PPN1267" s="14"/>
      <c r="PPO1267" s="14"/>
      <c r="PPP1267" s="14"/>
      <c r="PPQ1267" s="14"/>
      <c r="PPR1267" s="14"/>
      <c r="PPS1267" s="14"/>
      <c r="PPT1267" s="14"/>
      <c r="PPU1267" s="14"/>
      <c r="PPV1267" s="14"/>
      <c r="PPW1267" s="14"/>
      <c r="PPX1267" s="14"/>
      <c r="PPY1267" s="14"/>
      <c r="PPZ1267" s="14"/>
      <c r="PQA1267" s="14"/>
      <c r="PQB1267" s="14"/>
      <c r="PQC1267" s="14"/>
      <c r="PQD1267" s="14"/>
      <c r="PQE1267" s="14"/>
      <c r="PQF1267" s="14"/>
      <c r="PQG1267" s="14"/>
      <c r="PQH1267" s="14"/>
      <c r="PQI1267" s="14"/>
      <c r="PQJ1267" s="14"/>
      <c r="PQK1267" s="14"/>
      <c r="PQL1267" s="14"/>
      <c r="PQM1267" s="14"/>
      <c r="PQN1267" s="14"/>
      <c r="PQO1267" s="14"/>
      <c r="PQP1267" s="14"/>
      <c r="PQQ1267" s="14"/>
      <c r="PQR1267" s="14"/>
      <c r="PQS1267" s="14"/>
      <c r="PQT1267" s="14"/>
      <c r="PQU1267" s="14"/>
      <c r="PQV1267" s="14"/>
      <c r="PQW1267" s="14"/>
      <c r="PQX1267" s="14"/>
      <c r="PQY1267" s="14"/>
      <c r="PQZ1267" s="14"/>
      <c r="PRA1267" s="14"/>
      <c r="PRB1267" s="14"/>
      <c r="PRC1267" s="14"/>
      <c r="PRD1267" s="14"/>
      <c r="PRE1267" s="14"/>
      <c r="PRF1267" s="14"/>
      <c r="PRG1267" s="14"/>
      <c r="PRH1267" s="14"/>
      <c r="PRI1267" s="14"/>
      <c r="PRJ1267" s="14"/>
      <c r="PRK1267" s="14"/>
      <c r="PRL1267" s="14"/>
      <c r="PRM1267" s="14"/>
      <c r="PRN1267" s="14"/>
      <c r="PRO1267" s="14"/>
      <c r="PRP1267" s="14"/>
      <c r="PRQ1267" s="14"/>
      <c r="PRR1267" s="14"/>
      <c r="PRS1267" s="14"/>
      <c r="PRT1267" s="14"/>
      <c r="PRU1267" s="14"/>
      <c r="PRV1267" s="14"/>
      <c r="PRW1267" s="14"/>
      <c r="PRX1267" s="14"/>
      <c r="PRY1267" s="14"/>
      <c r="PRZ1267" s="14"/>
      <c r="PSA1267" s="14"/>
      <c r="PSB1267" s="14"/>
      <c r="PSC1267" s="14"/>
      <c r="PSD1267" s="14"/>
      <c r="PSE1267" s="14"/>
      <c r="PSF1267" s="14"/>
      <c r="PSG1267" s="14"/>
      <c r="PSH1267" s="14"/>
      <c r="PSI1267" s="14"/>
      <c r="PSJ1267" s="14"/>
      <c r="PSK1267" s="14"/>
      <c r="PSL1267" s="14"/>
      <c r="PSM1267" s="14"/>
      <c r="PSN1267" s="14"/>
      <c r="PSO1267" s="14"/>
      <c r="PSP1267" s="14"/>
      <c r="PSQ1267" s="14"/>
      <c r="PSR1267" s="14"/>
      <c r="PSS1267" s="14"/>
      <c r="PST1267" s="14"/>
      <c r="PSU1267" s="14"/>
      <c r="PSV1267" s="14"/>
      <c r="PSW1267" s="14"/>
      <c r="PSX1267" s="14"/>
      <c r="PSY1267" s="14"/>
      <c r="PSZ1267" s="14"/>
      <c r="PTA1267" s="14"/>
      <c r="PTB1267" s="14"/>
      <c r="PTC1267" s="14"/>
      <c r="PTD1267" s="14"/>
      <c r="PTE1267" s="14"/>
      <c r="PTF1267" s="14"/>
      <c r="PTG1267" s="14"/>
      <c r="PTH1267" s="14"/>
      <c r="PTI1267" s="14"/>
      <c r="PTJ1267" s="14"/>
      <c r="PTK1267" s="14"/>
      <c r="PTL1267" s="14"/>
      <c r="PTM1267" s="14"/>
      <c r="PTN1267" s="14"/>
      <c r="PTO1267" s="14"/>
      <c r="PTP1267" s="14"/>
      <c r="PTQ1267" s="14"/>
      <c r="PTR1267" s="14"/>
      <c r="PTS1267" s="14"/>
      <c r="PTT1267" s="14"/>
      <c r="PTU1267" s="14"/>
      <c r="PTV1267" s="14"/>
      <c r="PTW1267" s="14"/>
      <c r="PTX1267" s="14"/>
      <c r="PTY1267" s="14"/>
      <c r="PTZ1267" s="14"/>
      <c r="PUA1267" s="14"/>
      <c r="PUB1267" s="14"/>
      <c r="PUC1267" s="14"/>
      <c r="PUD1267" s="14"/>
      <c r="PUE1267" s="14"/>
      <c r="PUF1267" s="14"/>
      <c r="PUG1267" s="14"/>
      <c r="PUH1267" s="14"/>
      <c r="PUI1267" s="14"/>
      <c r="PUJ1267" s="14"/>
      <c r="PUK1267" s="14"/>
      <c r="PUL1267" s="14"/>
      <c r="PUM1267" s="14"/>
      <c r="PUN1267" s="14"/>
      <c r="PUO1267" s="14"/>
      <c r="PUP1267" s="14"/>
      <c r="PUQ1267" s="14"/>
      <c r="PUR1267" s="14"/>
      <c r="PUS1267" s="14"/>
      <c r="PUT1267" s="14"/>
      <c r="PUU1267" s="14"/>
      <c r="PUV1267" s="14"/>
      <c r="PUW1267" s="14"/>
      <c r="PUX1267" s="14"/>
      <c r="PUY1267" s="14"/>
      <c r="PUZ1267" s="14"/>
      <c r="PVA1267" s="14"/>
      <c r="PVB1267" s="14"/>
      <c r="PVC1267" s="14"/>
      <c r="PVD1267" s="14"/>
      <c r="PVE1267" s="14"/>
      <c r="PVF1267" s="14"/>
      <c r="PVG1267" s="14"/>
      <c r="PVH1267" s="14"/>
      <c r="PVI1267" s="14"/>
      <c r="PVJ1267" s="14"/>
      <c r="PVK1267" s="14"/>
      <c r="PVL1267" s="14"/>
      <c r="PVM1267" s="14"/>
      <c r="PVN1267" s="14"/>
      <c r="PVO1267" s="14"/>
      <c r="PVP1267" s="14"/>
      <c r="PVQ1267" s="14"/>
      <c r="PVR1267" s="14"/>
      <c r="PVS1267" s="14"/>
      <c r="PVT1267" s="14"/>
      <c r="PVU1267" s="14"/>
      <c r="PVV1267" s="14"/>
      <c r="PVW1267" s="14"/>
      <c r="PVX1267" s="14"/>
      <c r="PVY1267" s="14"/>
      <c r="PVZ1267" s="14"/>
      <c r="PWA1267" s="14"/>
      <c r="PWB1267" s="14"/>
      <c r="PWC1267" s="14"/>
      <c r="PWD1267" s="14"/>
      <c r="PWE1267" s="14"/>
      <c r="PWF1267" s="14"/>
      <c r="PWG1267" s="14"/>
      <c r="PWH1267" s="14"/>
      <c r="PWI1267" s="14"/>
      <c r="PWJ1267" s="14"/>
      <c r="PWK1267" s="14"/>
      <c r="PWL1267" s="14"/>
      <c r="PWM1267" s="14"/>
      <c r="PWN1267" s="14"/>
      <c r="PWO1267" s="14"/>
      <c r="PWP1267" s="14"/>
      <c r="PWQ1267" s="14"/>
      <c r="PWR1267" s="14"/>
      <c r="PWS1267" s="14"/>
      <c r="PWT1267" s="14"/>
      <c r="PWU1267" s="14"/>
      <c r="PWV1267" s="14"/>
      <c r="PWW1267" s="14"/>
      <c r="PWX1267" s="14"/>
      <c r="PWY1267" s="14"/>
      <c r="PWZ1267" s="14"/>
      <c r="PXA1267" s="14"/>
      <c r="PXB1267" s="14"/>
      <c r="PXC1267" s="14"/>
      <c r="PXD1267" s="14"/>
      <c r="PXE1267" s="14"/>
      <c r="PXF1267" s="14"/>
      <c r="PXG1267" s="14"/>
      <c r="PXH1267" s="14"/>
      <c r="PXI1267" s="14"/>
      <c r="PXJ1267" s="14"/>
      <c r="PXK1267" s="14"/>
      <c r="PXL1267" s="14"/>
      <c r="PXM1267" s="14"/>
      <c r="PXN1267" s="14"/>
      <c r="PXO1267" s="14"/>
      <c r="PXP1267" s="14"/>
      <c r="PXQ1267" s="14"/>
      <c r="PXR1267" s="14"/>
      <c r="PXS1267" s="14"/>
      <c r="PXT1267" s="14"/>
      <c r="PXU1267" s="14"/>
      <c r="PXV1267" s="14"/>
      <c r="PXW1267" s="14"/>
      <c r="PXX1267" s="14"/>
      <c r="PXY1267" s="14"/>
      <c r="PXZ1267" s="14"/>
      <c r="PYA1267" s="14"/>
      <c r="PYB1267" s="14"/>
      <c r="PYC1267" s="14"/>
      <c r="PYD1267" s="14"/>
      <c r="PYE1267" s="14"/>
      <c r="PYF1267" s="14"/>
      <c r="PYG1267" s="14"/>
      <c r="PYH1267" s="14"/>
      <c r="PYI1267" s="14"/>
      <c r="PYJ1267" s="14"/>
      <c r="PYK1267" s="14"/>
      <c r="PYL1267" s="14"/>
      <c r="PYM1267" s="14"/>
      <c r="PYN1267" s="14"/>
      <c r="PYO1267" s="14"/>
      <c r="PYP1267" s="14"/>
      <c r="PYQ1267" s="14"/>
      <c r="PYR1267" s="14"/>
      <c r="PYS1267" s="14"/>
      <c r="PYT1267" s="14"/>
      <c r="PYU1267" s="14"/>
      <c r="PYV1267" s="14"/>
      <c r="PYW1267" s="14"/>
      <c r="PYX1267" s="14"/>
      <c r="PYY1267" s="14"/>
      <c r="PYZ1267" s="14"/>
      <c r="PZA1267" s="14"/>
      <c r="PZB1267" s="14"/>
      <c r="PZC1267" s="14"/>
      <c r="PZD1267" s="14"/>
      <c r="PZE1267" s="14"/>
      <c r="PZF1267" s="14"/>
      <c r="PZG1267" s="14"/>
      <c r="PZH1267" s="14"/>
      <c r="PZI1267" s="14"/>
      <c r="PZJ1267" s="14"/>
      <c r="PZK1267" s="14"/>
      <c r="PZL1267" s="14"/>
      <c r="PZM1267" s="14"/>
      <c r="PZN1267" s="14"/>
      <c r="PZO1267" s="14"/>
      <c r="PZP1267" s="14"/>
      <c r="PZQ1267" s="14"/>
      <c r="PZR1267" s="14"/>
      <c r="PZS1267" s="14"/>
      <c r="PZT1267" s="14"/>
      <c r="PZU1267" s="14"/>
      <c r="PZV1267" s="14"/>
      <c r="PZW1267" s="14"/>
      <c r="PZX1267" s="14"/>
      <c r="PZY1267" s="14"/>
      <c r="PZZ1267" s="14"/>
      <c r="QAA1267" s="14"/>
      <c r="QAB1267" s="14"/>
      <c r="QAC1267" s="14"/>
      <c r="QAD1267" s="14"/>
      <c r="QAE1267" s="14"/>
      <c r="QAF1267" s="14"/>
      <c r="QAG1267" s="14"/>
      <c r="QAH1267" s="14"/>
      <c r="QAI1267" s="14"/>
      <c r="QAJ1267" s="14"/>
      <c r="QAK1267" s="14"/>
      <c r="QAL1267" s="14"/>
      <c r="QAM1267" s="14"/>
      <c r="QAN1267" s="14"/>
      <c r="QAO1267" s="14"/>
      <c r="QAP1267" s="14"/>
      <c r="QAQ1267" s="14"/>
      <c r="QAR1267" s="14"/>
      <c r="QAS1267" s="14"/>
      <c r="QAT1267" s="14"/>
      <c r="QAU1267" s="14"/>
      <c r="QAV1267" s="14"/>
      <c r="QAW1267" s="14"/>
      <c r="QAX1267" s="14"/>
      <c r="QAY1267" s="14"/>
      <c r="QAZ1267" s="14"/>
      <c r="QBA1267" s="14"/>
      <c r="QBB1267" s="14"/>
      <c r="QBC1267" s="14"/>
      <c r="QBD1267" s="14"/>
      <c r="QBE1267" s="14"/>
      <c r="QBF1267" s="14"/>
      <c r="QBG1267" s="14"/>
      <c r="QBH1267" s="14"/>
      <c r="QBI1267" s="14"/>
      <c r="QBJ1267" s="14"/>
      <c r="QBK1267" s="14"/>
      <c r="QBL1267" s="14"/>
      <c r="QBM1267" s="14"/>
      <c r="QBN1267" s="14"/>
      <c r="QBO1267" s="14"/>
      <c r="QBP1267" s="14"/>
      <c r="QBQ1267" s="14"/>
      <c r="QBR1267" s="14"/>
      <c r="QBS1267" s="14"/>
      <c r="QBT1267" s="14"/>
      <c r="QBU1267" s="14"/>
      <c r="QBV1267" s="14"/>
      <c r="QBW1267" s="14"/>
      <c r="QBX1267" s="14"/>
      <c r="QBY1267" s="14"/>
      <c r="QBZ1267" s="14"/>
      <c r="QCA1267" s="14"/>
      <c r="QCB1267" s="14"/>
      <c r="QCC1267" s="14"/>
      <c r="QCD1267" s="14"/>
      <c r="QCE1267" s="14"/>
      <c r="QCF1267" s="14"/>
      <c r="QCG1267" s="14"/>
      <c r="QCH1267" s="14"/>
      <c r="QCI1267" s="14"/>
      <c r="QCJ1267" s="14"/>
      <c r="QCK1267" s="14"/>
      <c r="QCL1267" s="14"/>
      <c r="QCM1267" s="14"/>
      <c r="QCN1267" s="14"/>
      <c r="QCO1267" s="14"/>
      <c r="QCP1267" s="14"/>
      <c r="QCQ1267" s="14"/>
      <c r="QCR1267" s="14"/>
      <c r="QCS1267" s="14"/>
      <c r="QCT1267" s="14"/>
      <c r="QCU1267" s="14"/>
      <c r="QCV1267" s="14"/>
      <c r="QCW1267" s="14"/>
      <c r="QCX1267" s="14"/>
      <c r="QCY1267" s="14"/>
      <c r="QCZ1267" s="14"/>
      <c r="QDA1267" s="14"/>
      <c r="QDB1267" s="14"/>
      <c r="QDC1267" s="14"/>
      <c r="QDD1267" s="14"/>
      <c r="QDE1267" s="14"/>
      <c r="QDF1267" s="14"/>
      <c r="QDG1267" s="14"/>
      <c r="QDH1267" s="14"/>
      <c r="QDI1267" s="14"/>
      <c r="QDJ1267" s="14"/>
      <c r="QDK1267" s="14"/>
      <c r="QDL1267" s="14"/>
      <c r="QDM1267" s="14"/>
      <c r="QDN1267" s="14"/>
      <c r="QDO1267" s="14"/>
      <c r="QDP1267" s="14"/>
      <c r="QDQ1267" s="14"/>
      <c r="QDR1267" s="14"/>
      <c r="QDS1267" s="14"/>
      <c r="QDT1267" s="14"/>
      <c r="QDU1267" s="14"/>
      <c r="QDV1267" s="14"/>
      <c r="QDW1267" s="14"/>
      <c r="QDX1267" s="14"/>
      <c r="QDY1267" s="14"/>
      <c r="QDZ1267" s="14"/>
      <c r="QEA1267" s="14"/>
      <c r="QEB1267" s="14"/>
      <c r="QEC1267" s="14"/>
      <c r="QED1267" s="14"/>
      <c r="QEE1267" s="14"/>
      <c r="QEF1267" s="14"/>
      <c r="QEG1267" s="14"/>
      <c r="QEH1267" s="14"/>
      <c r="QEI1267" s="14"/>
      <c r="QEJ1267" s="14"/>
      <c r="QEK1267" s="14"/>
      <c r="QEL1267" s="14"/>
      <c r="QEM1267" s="14"/>
      <c r="QEN1267" s="14"/>
      <c r="QEO1267" s="14"/>
      <c r="QEP1267" s="14"/>
      <c r="QEQ1267" s="14"/>
      <c r="QER1267" s="14"/>
      <c r="QES1267" s="14"/>
      <c r="QET1267" s="14"/>
      <c r="QEU1267" s="14"/>
      <c r="QEV1267" s="14"/>
      <c r="QEW1267" s="14"/>
      <c r="QEX1267" s="14"/>
      <c r="QEY1267" s="14"/>
      <c r="QEZ1267" s="14"/>
      <c r="QFA1267" s="14"/>
      <c r="QFB1267" s="14"/>
      <c r="QFC1267" s="14"/>
      <c r="QFD1267" s="14"/>
      <c r="QFE1267" s="14"/>
      <c r="QFF1267" s="14"/>
      <c r="QFG1267" s="14"/>
      <c r="QFH1267" s="14"/>
      <c r="QFI1267" s="14"/>
      <c r="QFJ1267" s="14"/>
      <c r="QFK1267" s="14"/>
      <c r="QFL1267" s="14"/>
      <c r="QFM1267" s="14"/>
      <c r="QFN1267" s="14"/>
      <c r="QFO1267" s="14"/>
      <c r="QFP1267" s="14"/>
      <c r="QFQ1267" s="14"/>
      <c r="QFR1267" s="14"/>
      <c r="QFS1267" s="14"/>
      <c r="QFT1267" s="14"/>
      <c r="QFU1267" s="14"/>
      <c r="QFV1267" s="14"/>
      <c r="QFW1267" s="14"/>
      <c r="QFX1267" s="14"/>
      <c r="QFY1267" s="14"/>
      <c r="QFZ1267" s="14"/>
      <c r="QGA1267" s="14"/>
      <c r="QGB1267" s="14"/>
      <c r="QGC1267" s="14"/>
      <c r="QGD1267" s="14"/>
      <c r="QGE1267" s="14"/>
      <c r="QGF1267" s="14"/>
      <c r="QGG1267" s="14"/>
      <c r="QGH1267" s="14"/>
      <c r="QGI1267" s="14"/>
      <c r="QGJ1267" s="14"/>
      <c r="QGK1267" s="14"/>
      <c r="QGL1267" s="14"/>
      <c r="QGM1267" s="14"/>
      <c r="QGN1267" s="14"/>
      <c r="QGO1267" s="14"/>
      <c r="QGP1267" s="14"/>
      <c r="QGQ1267" s="14"/>
      <c r="QGR1267" s="14"/>
      <c r="QGS1267" s="14"/>
      <c r="QGT1267" s="14"/>
      <c r="QGU1267" s="14"/>
      <c r="QGV1267" s="14"/>
      <c r="QGW1267" s="14"/>
      <c r="QGX1267" s="14"/>
      <c r="QGY1267" s="14"/>
      <c r="QGZ1267" s="14"/>
      <c r="QHA1267" s="14"/>
      <c r="QHB1267" s="14"/>
      <c r="QHC1267" s="14"/>
      <c r="QHD1267" s="14"/>
      <c r="QHE1267" s="14"/>
      <c r="QHF1267" s="14"/>
      <c r="QHG1267" s="14"/>
      <c r="QHH1267" s="14"/>
      <c r="QHI1267" s="14"/>
      <c r="QHJ1267" s="14"/>
      <c r="QHK1267" s="14"/>
      <c r="QHL1267" s="14"/>
      <c r="QHM1267" s="14"/>
      <c r="QHN1267" s="14"/>
      <c r="QHO1267" s="14"/>
      <c r="QHP1267" s="14"/>
      <c r="QHQ1267" s="14"/>
      <c r="QHR1267" s="14"/>
      <c r="QHS1267" s="14"/>
      <c r="QHT1267" s="14"/>
      <c r="QHU1267" s="14"/>
      <c r="QHV1267" s="14"/>
      <c r="QHW1267" s="14"/>
      <c r="QHX1267" s="14"/>
      <c r="QHY1267" s="14"/>
      <c r="QHZ1267" s="14"/>
      <c r="QIA1267" s="14"/>
      <c r="QIB1267" s="14"/>
      <c r="QIC1267" s="14"/>
      <c r="QID1267" s="14"/>
      <c r="QIE1267" s="14"/>
      <c r="QIF1267" s="14"/>
      <c r="QIG1267" s="14"/>
      <c r="QIH1267" s="14"/>
      <c r="QII1267" s="14"/>
      <c r="QIJ1267" s="14"/>
      <c r="QIK1267" s="14"/>
      <c r="QIL1267" s="14"/>
      <c r="QIM1267" s="14"/>
      <c r="QIN1267" s="14"/>
      <c r="QIO1267" s="14"/>
      <c r="QIP1267" s="14"/>
      <c r="QIQ1267" s="14"/>
      <c r="QIR1267" s="14"/>
      <c r="QIS1267" s="14"/>
      <c r="QIT1267" s="14"/>
      <c r="QIU1267" s="14"/>
      <c r="QIV1267" s="14"/>
      <c r="QIW1267" s="14"/>
      <c r="QIX1267" s="14"/>
      <c r="QIY1267" s="14"/>
      <c r="QIZ1267" s="14"/>
      <c r="QJA1267" s="14"/>
      <c r="QJB1267" s="14"/>
      <c r="QJC1267" s="14"/>
      <c r="QJD1267" s="14"/>
      <c r="QJE1267" s="14"/>
      <c r="QJF1267" s="14"/>
      <c r="QJG1267" s="14"/>
      <c r="QJH1267" s="14"/>
      <c r="QJI1267" s="14"/>
      <c r="QJJ1267" s="14"/>
      <c r="QJK1267" s="14"/>
      <c r="QJL1267" s="14"/>
      <c r="QJM1267" s="14"/>
      <c r="QJN1267" s="14"/>
      <c r="QJO1267" s="14"/>
      <c r="QJP1267" s="14"/>
      <c r="QJQ1267" s="14"/>
      <c r="QJR1267" s="14"/>
      <c r="QJS1267" s="14"/>
      <c r="QJT1267" s="14"/>
      <c r="QJU1267" s="14"/>
      <c r="QJV1267" s="14"/>
      <c r="QJW1267" s="14"/>
      <c r="QJX1267" s="14"/>
      <c r="QJY1267" s="14"/>
      <c r="QJZ1267" s="14"/>
      <c r="QKA1267" s="14"/>
      <c r="QKB1267" s="14"/>
      <c r="QKC1267" s="14"/>
      <c r="QKD1267" s="14"/>
      <c r="QKE1267" s="14"/>
      <c r="QKF1267" s="14"/>
      <c r="QKG1267" s="14"/>
      <c r="QKH1267" s="14"/>
      <c r="QKI1267" s="14"/>
      <c r="QKJ1267" s="14"/>
      <c r="QKK1267" s="14"/>
      <c r="QKL1267" s="14"/>
      <c r="QKM1267" s="14"/>
      <c r="QKN1267" s="14"/>
      <c r="QKO1267" s="14"/>
      <c r="QKP1267" s="14"/>
      <c r="QKQ1267" s="14"/>
      <c r="QKR1267" s="14"/>
      <c r="QKS1267" s="14"/>
      <c r="QKT1267" s="14"/>
      <c r="QKU1267" s="14"/>
      <c r="QKV1267" s="14"/>
      <c r="QKW1267" s="14"/>
      <c r="QKX1267" s="14"/>
      <c r="QKY1267" s="14"/>
      <c r="QKZ1267" s="14"/>
      <c r="QLA1267" s="14"/>
      <c r="QLB1267" s="14"/>
      <c r="QLC1267" s="14"/>
      <c r="QLD1267" s="14"/>
      <c r="QLE1267" s="14"/>
      <c r="QLF1267" s="14"/>
      <c r="QLG1267" s="14"/>
      <c r="QLH1267" s="14"/>
      <c r="QLI1267" s="14"/>
      <c r="QLJ1267" s="14"/>
      <c r="QLK1267" s="14"/>
      <c r="QLL1267" s="14"/>
      <c r="QLM1267" s="14"/>
      <c r="QLN1267" s="14"/>
      <c r="QLO1267" s="14"/>
      <c r="QLP1267" s="14"/>
      <c r="QLQ1267" s="14"/>
      <c r="QLR1267" s="14"/>
      <c r="QLS1267" s="14"/>
      <c r="QLT1267" s="14"/>
      <c r="QLU1267" s="14"/>
      <c r="QLV1267" s="14"/>
      <c r="QLW1267" s="14"/>
      <c r="QLX1267" s="14"/>
      <c r="QLY1267" s="14"/>
      <c r="QLZ1267" s="14"/>
      <c r="QMA1267" s="14"/>
      <c r="QMB1267" s="14"/>
      <c r="QMC1267" s="14"/>
      <c r="QMD1267" s="14"/>
      <c r="QME1267" s="14"/>
      <c r="QMF1267" s="14"/>
      <c r="QMG1267" s="14"/>
      <c r="QMH1267" s="14"/>
      <c r="QMI1267" s="14"/>
      <c r="QMJ1267" s="14"/>
      <c r="QMK1267" s="14"/>
      <c r="QML1267" s="14"/>
      <c r="QMM1267" s="14"/>
      <c r="QMN1267" s="14"/>
      <c r="QMO1267" s="14"/>
      <c r="QMP1267" s="14"/>
      <c r="QMQ1267" s="14"/>
      <c r="QMR1267" s="14"/>
      <c r="QMS1267" s="14"/>
      <c r="QMT1267" s="14"/>
      <c r="QMU1267" s="14"/>
      <c r="QMV1267" s="14"/>
      <c r="QMW1267" s="14"/>
      <c r="QMX1267" s="14"/>
      <c r="QMY1267" s="14"/>
      <c r="QMZ1267" s="14"/>
      <c r="QNA1267" s="14"/>
      <c r="QNB1267" s="14"/>
      <c r="QNC1267" s="14"/>
      <c r="QND1267" s="14"/>
      <c r="QNE1267" s="14"/>
      <c r="QNF1267" s="14"/>
      <c r="QNG1267" s="14"/>
      <c r="QNH1267" s="14"/>
      <c r="QNI1267" s="14"/>
      <c r="QNJ1267" s="14"/>
      <c r="QNK1267" s="14"/>
      <c r="QNL1267" s="14"/>
      <c r="QNM1267" s="14"/>
      <c r="QNN1267" s="14"/>
      <c r="QNO1267" s="14"/>
      <c r="QNP1267" s="14"/>
      <c r="QNQ1267" s="14"/>
      <c r="QNR1267" s="14"/>
      <c r="QNS1267" s="14"/>
      <c r="QNT1267" s="14"/>
      <c r="QNU1267" s="14"/>
      <c r="QNV1267" s="14"/>
      <c r="QNW1267" s="14"/>
      <c r="QNX1267" s="14"/>
      <c r="QNY1267" s="14"/>
      <c r="QNZ1267" s="14"/>
      <c r="QOA1267" s="14"/>
      <c r="QOB1267" s="14"/>
      <c r="QOC1267" s="14"/>
      <c r="QOD1267" s="14"/>
      <c r="QOE1267" s="14"/>
      <c r="QOF1267" s="14"/>
      <c r="QOG1267" s="14"/>
      <c r="QOH1267" s="14"/>
      <c r="QOI1267" s="14"/>
      <c r="QOJ1267" s="14"/>
      <c r="QOK1267" s="14"/>
      <c r="QOL1267" s="14"/>
      <c r="QOM1267" s="14"/>
      <c r="QON1267" s="14"/>
      <c r="QOO1267" s="14"/>
      <c r="QOP1267" s="14"/>
      <c r="QOQ1267" s="14"/>
      <c r="QOR1267" s="14"/>
      <c r="QOS1267" s="14"/>
      <c r="QOT1267" s="14"/>
      <c r="QOU1267" s="14"/>
      <c r="QOV1267" s="14"/>
      <c r="QOW1267" s="14"/>
      <c r="QOX1267" s="14"/>
      <c r="QOY1267" s="14"/>
      <c r="QOZ1267" s="14"/>
      <c r="QPA1267" s="14"/>
      <c r="QPB1267" s="14"/>
      <c r="QPC1267" s="14"/>
      <c r="QPD1267" s="14"/>
      <c r="QPE1267" s="14"/>
      <c r="QPF1267" s="14"/>
      <c r="QPG1267" s="14"/>
      <c r="QPH1267" s="14"/>
      <c r="QPI1267" s="14"/>
      <c r="QPJ1267" s="14"/>
      <c r="QPK1267" s="14"/>
      <c r="QPL1267" s="14"/>
      <c r="QPM1267" s="14"/>
      <c r="QPN1267" s="14"/>
      <c r="QPO1267" s="14"/>
      <c r="QPP1267" s="14"/>
      <c r="QPQ1267" s="14"/>
      <c r="QPR1267" s="14"/>
      <c r="QPS1267" s="14"/>
      <c r="QPT1267" s="14"/>
      <c r="QPU1267" s="14"/>
      <c r="QPV1267" s="14"/>
      <c r="QPW1267" s="14"/>
      <c r="QPX1267" s="14"/>
      <c r="QPY1267" s="14"/>
      <c r="QPZ1267" s="14"/>
      <c r="QQA1267" s="14"/>
      <c r="QQB1267" s="14"/>
      <c r="QQC1267" s="14"/>
      <c r="QQD1267" s="14"/>
      <c r="QQE1267" s="14"/>
      <c r="QQF1267" s="14"/>
      <c r="QQG1267" s="14"/>
      <c r="QQH1267" s="14"/>
      <c r="QQI1267" s="14"/>
      <c r="QQJ1267" s="14"/>
      <c r="QQK1267" s="14"/>
      <c r="QQL1267" s="14"/>
      <c r="QQM1267" s="14"/>
      <c r="QQN1267" s="14"/>
      <c r="QQO1267" s="14"/>
      <c r="QQP1267" s="14"/>
      <c r="QQQ1267" s="14"/>
      <c r="QQR1267" s="14"/>
      <c r="QQS1267" s="14"/>
      <c r="QQT1267" s="14"/>
      <c r="QQU1267" s="14"/>
      <c r="QQV1267" s="14"/>
      <c r="QQW1267" s="14"/>
      <c r="QQX1267" s="14"/>
      <c r="QQY1267" s="14"/>
      <c r="QQZ1267" s="14"/>
      <c r="QRA1267" s="14"/>
      <c r="QRB1267" s="14"/>
      <c r="QRC1267" s="14"/>
      <c r="QRD1267" s="14"/>
      <c r="QRE1267" s="14"/>
      <c r="QRF1267" s="14"/>
      <c r="QRG1267" s="14"/>
      <c r="QRH1267" s="14"/>
      <c r="QRI1267" s="14"/>
      <c r="QRJ1267" s="14"/>
      <c r="QRK1267" s="14"/>
      <c r="QRL1267" s="14"/>
      <c r="QRM1267" s="14"/>
      <c r="QRN1267" s="14"/>
      <c r="QRO1267" s="14"/>
      <c r="QRP1267" s="14"/>
      <c r="QRQ1267" s="14"/>
      <c r="QRR1267" s="14"/>
      <c r="QRS1267" s="14"/>
      <c r="QRT1267" s="14"/>
      <c r="QRU1267" s="14"/>
      <c r="QRV1267" s="14"/>
      <c r="QRW1267" s="14"/>
      <c r="QRX1267" s="14"/>
      <c r="QRY1267" s="14"/>
      <c r="QRZ1267" s="14"/>
      <c r="QSA1267" s="14"/>
      <c r="QSB1267" s="14"/>
      <c r="QSC1267" s="14"/>
      <c r="QSD1267" s="14"/>
      <c r="QSE1267" s="14"/>
      <c r="QSF1267" s="14"/>
      <c r="QSG1267" s="14"/>
      <c r="QSH1267" s="14"/>
      <c r="QSI1267" s="14"/>
      <c r="QSJ1267" s="14"/>
      <c r="QSK1267" s="14"/>
      <c r="QSL1267" s="14"/>
      <c r="QSM1267" s="14"/>
      <c r="QSN1267" s="14"/>
      <c r="QSO1267" s="14"/>
      <c r="QSP1267" s="14"/>
      <c r="QSQ1267" s="14"/>
      <c r="QSR1267" s="14"/>
      <c r="QSS1267" s="14"/>
      <c r="QST1267" s="14"/>
      <c r="QSU1267" s="14"/>
      <c r="QSV1267" s="14"/>
      <c r="QSW1267" s="14"/>
      <c r="QSX1267" s="14"/>
      <c r="QSY1267" s="14"/>
      <c r="QSZ1267" s="14"/>
      <c r="QTA1267" s="14"/>
      <c r="QTB1267" s="14"/>
      <c r="QTC1267" s="14"/>
      <c r="QTD1267" s="14"/>
      <c r="QTE1267" s="14"/>
      <c r="QTF1267" s="14"/>
      <c r="QTG1267" s="14"/>
      <c r="QTH1267" s="14"/>
      <c r="QTI1267" s="14"/>
      <c r="QTJ1267" s="14"/>
      <c r="QTK1267" s="14"/>
      <c r="QTL1267" s="14"/>
      <c r="QTM1267" s="14"/>
      <c r="QTN1267" s="14"/>
      <c r="QTO1267" s="14"/>
      <c r="QTP1267" s="14"/>
      <c r="QTQ1267" s="14"/>
      <c r="QTR1267" s="14"/>
      <c r="QTS1267" s="14"/>
      <c r="QTT1267" s="14"/>
      <c r="QTU1267" s="14"/>
      <c r="QTV1267" s="14"/>
      <c r="QTW1267" s="14"/>
      <c r="QTX1267" s="14"/>
      <c r="QTY1267" s="14"/>
      <c r="QTZ1267" s="14"/>
      <c r="QUA1267" s="14"/>
      <c r="QUB1267" s="14"/>
      <c r="QUC1267" s="14"/>
      <c r="QUD1267" s="14"/>
      <c r="QUE1267" s="14"/>
      <c r="QUF1267" s="14"/>
      <c r="QUG1267" s="14"/>
      <c r="QUH1267" s="14"/>
      <c r="QUI1267" s="14"/>
      <c r="QUJ1267" s="14"/>
      <c r="QUK1267" s="14"/>
      <c r="QUL1267" s="14"/>
      <c r="QUM1267" s="14"/>
      <c r="QUN1267" s="14"/>
      <c r="QUO1267" s="14"/>
      <c r="QUP1267" s="14"/>
      <c r="QUQ1267" s="14"/>
      <c r="QUR1267" s="14"/>
      <c r="QUS1267" s="14"/>
      <c r="QUT1267" s="14"/>
      <c r="QUU1267" s="14"/>
      <c r="QUV1267" s="14"/>
      <c r="QUW1267" s="14"/>
      <c r="QUX1267" s="14"/>
      <c r="QUY1267" s="14"/>
      <c r="QUZ1267" s="14"/>
      <c r="QVA1267" s="14"/>
      <c r="QVB1267" s="14"/>
      <c r="QVC1267" s="14"/>
      <c r="QVD1267" s="14"/>
      <c r="QVE1267" s="14"/>
      <c r="QVF1267" s="14"/>
      <c r="QVG1267" s="14"/>
      <c r="QVH1267" s="14"/>
      <c r="QVI1267" s="14"/>
      <c r="QVJ1267" s="14"/>
      <c r="QVK1267" s="14"/>
      <c r="QVL1267" s="14"/>
      <c r="QVM1267" s="14"/>
      <c r="QVN1267" s="14"/>
      <c r="QVO1267" s="14"/>
      <c r="QVP1267" s="14"/>
      <c r="QVQ1267" s="14"/>
      <c r="QVR1267" s="14"/>
      <c r="QVS1267" s="14"/>
      <c r="QVT1267" s="14"/>
      <c r="QVU1267" s="14"/>
      <c r="QVV1267" s="14"/>
      <c r="QVW1267" s="14"/>
      <c r="QVX1267" s="14"/>
      <c r="QVY1267" s="14"/>
      <c r="QVZ1267" s="14"/>
      <c r="QWA1267" s="14"/>
      <c r="QWB1267" s="14"/>
      <c r="QWC1267" s="14"/>
      <c r="QWD1267" s="14"/>
      <c r="QWE1267" s="14"/>
      <c r="QWF1267" s="14"/>
      <c r="QWG1267" s="14"/>
      <c r="QWH1267" s="14"/>
      <c r="QWI1267" s="14"/>
      <c r="QWJ1267" s="14"/>
      <c r="QWK1267" s="14"/>
      <c r="QWL1267" s="14"/>
      <c r="QWM1267" s="14"/>
      <c r="QWN1267" s="14"/>
      <c r="QWO1267" s="14"/>
      <c r="QWP1267" s="14"/>
      <c r="QWQ1267" s="14"/>
      <c r="QWR1267" s="14"/>
      <c r="QWS1267" s="14"/>
      <c r="QWT1267" s="14"/>
      <c r="QWU1267" s="14"/>
      <c r="QWV1267" s="14"/>
      <c r="QWW1267" s="14"/>
      <c r="QWX1267" s="14"/>
      <c r="QWY1267" s="14"/>
      <c r="QWZ1267" s="14"/>
      <c r="QXA1267" s="14"/>
      <c r="QXB1267" s="14"/>
      <c r="QXC1267" s="14"/>
      <c r="QXD1267" s="14"/>
      <c r="QXE1267" s="14"/>
      <c r="QXF1267" s="14"/>
      <c r="QXG1267" s="14"/>
      <c r="QXH1267" s="14"/>
      <c r="QXI1267" s="14"/>
      <c r="QXJ1267" s="14"/>
      <c r="QXK1267" s="14"/>
      <c r="QXL1267" s="14"/>
      <c r="QXM1267" s="14"/>
      <c r="QXN1267" s="14"/>
      <c r="QXO1267" s="14"/>
      <c r="QXP1267" s="14"/>
      <c r="QXQ1267" s="14"/>
      <c r="QXR1267" s="14"/>
      <c r="QXS1267" s="14"/>
      <c r="QXT1267" s="14"/>
      <c r="QXU1267" s="14"/>
      <c r="QXV1267" s="14"/>
      <c r="QXW1267" s="14"/>
      <c r="QXX1267" s="14"/>
      <c r="QXY1267" s="14"/>
      <c r="QXZ1267" s="14"/>
      <c r="QYA1267" s="14"/>
      <c r="QYB1267" s="14"/>
      <c r="QYC1267" s="14"/>
      <c r="QYD1267" s="14"/>
      <c r="QYE1267" s="14"/>
      <c r="QYF1267" s="14"/>
      <c r="QYG1267" s="14"/>
      <c r="QYH1267" s="14"/>
      <c r="QYI1267" s="14"/>
      <c r="QYJ1267" s="14"/>
      <c r="QYK1267" s="14"/>
      <c r="QYL1267" s="14"/>
      <c r="QYM1267" s="14"/>
      <c r="QYN1267" s="14"/>
      <c r="QYO1267" s="14"/>
      <c r="QYP1267" s="14"/>
      <c r="QYQ1267" s="14"/>
      <c r="QYR1267" s="14"/>
      <c r="QYS1267" s="14"/>
      <c r="QYT1267" s="14"/>
      <c r="QYU1267" s="14"/>
      <c r="QYV1267" s="14"/>
      <c r="QYW1267" s="14"/>
      <c r="QYX1267" s="14"/>
      <c r="QYY1267" s="14"/>
      <c r="QYZ1267" s="14"/>
      <c r="QZA1267" s="14"/>
      <c r="QZB1267" s="14"/>
      <c r="QZC1267" s="14"/>
      <c r="QZD1267" s="14"/>
      <c r="QZE1267" s="14"/>
      <c r="QZF1267" s="14"/>
      <c r="QZG1267" s="14"/>
      <c r="QZH1267" s="14"/>
      <c r="QZI1267" s="14"/>
      <c r="QZJ1267" s="14"/>
      <c r="QZK1267" s="14"/>
      <c r="QZL1267" s="14"/>
      <c r="QZM1267" s="14"/>
      <c r="QZN1267" s="14"/>
      <c r="QZO1267" s="14"/>
      <c r="QZP1267" s="14"/>
      <c r="QZQ1267" s="14"/>
      <c r="QZR1267" s="14"/>
      <c r="QZS1267" s="14"/>
      <c r="QZT1267" s="14"/>
      <c r="QZU1267" s="14"/>
      <c r="QZV1267" s="14"/>
      <c r="QZW1267" s="14"/>
      <c r="QZX1267" s="14"/>
      <c r="QZY1267" s="14"/>
      <c r="QZZ1267" s="14"/>
      <c r="RAA1267" s="14"/>
      <c r="RAB1267" s="14"/>
      <c r="RAC1267" s="14"/>
      <c r="RAD1267" s="14"/>
      <c r="RAE1267" s="14"/>
      <c r="RAF1267" s="14"/>
      <c r="RAG1267" s="14"/>
      <c r="RAH1267" s="14"/>
      <c r="RAI1267" s="14"/>
      <c r="RAJ1267" s="14"/>
      <c r="RAK1267" s="14"/>
      <c r="RAL1267" s="14"/>
      <c r="RAM1267" s="14"/>
      <c r="RAN1267" s="14"/>
      <c r="RAO1267" s="14"/>
      <c r="RAP1267" s="14"/>
      <c r="RAQ1267" s="14"/>
      <c r="RAR1267" s="14"/>
      <c r="RAS1267" s="14"/>
      <c r="RAT1267" s="14"/>
      <c r="RAU1267" s="14"/>
      <c r="RAV1267" s="14"/>
      <c r="RAW1267" s="14"/>
      <c r="RAX1267" s="14"/>
      <c r="RAY1267" s="14"/>
      <c r="RAZ1267" s="14"/>
      <c r="RBA1267" s="14"/>
      <c r="RBB1267" s="14"/>
      <c r="RBC1267" s="14"/>
      <c r="RBD1267" s="14"/>
      <c r="RBE1267" s="14"/>
      <c r="RBF1267" s="14"/>
      <c r="RBG1267" s="14"/>
      <c r="RBH1267" s="14"/>
      <c r="RBI1267" s="14"/>
      <c r="RBJ1267" s="14"/>
      <c r="RBK1267" s="14"/>
      <c r="RBL1267" s="14"/>
      <c r="RBM1267" s="14"/>
      <c r="RBN1267" s="14"/>
      <c r="RBO1267" s="14"/>
      <c r="RBP1267" s="14"/>
      <c r="RBQ1267" s="14"/>
      <c r="RBR1267" s="14"/>
      <c r="RBS1267" s="14"/>
      <c r="RBT1267" s="14"/>
      <c r="RBU1267" s="14"/>
      <c r="RBV1267" s="14"/>
      <c r="RBW1267" s="14"/>
      <c r="RBX1267" s="14"/>
      <c r="RBY1267" s="14"/>
      <c r="RBZ1267" s="14"/>
      <c r="RCA1267" s="14"/>
      <c r="RCB1267" s="14"/>
      <c r="RCC1267" s="14"/>
      <c r="RCD1267" s="14"/>
      <c r="RCE1267" s="14"/>
      <c r="RCF1267" s="14"/>
      <c r="RCG1267" s="14"/>
      <c r="RCH1267" s="14"/>
      <c r="RCI1267" s="14"/>
      <c r="RCJ1267" s="14"/>
      <c r="RCK1267" s="14"/>
      <c r="RCL1267" s="14"/>
      <c r="RCM1267" s="14"/>
      <c r="RCN1267" s="14"/>
      <c r="RCO1267" s="14"/>
      <c r="RCP1267" s="14"/>
      <c r="RCQ1267" s="14"/>
      <c r="RCR1267" s="14"/>
      <c r="RCS1267" s="14"/>
      <c r="RCT1267" s="14"/>
      <c r="RCU1267" s="14"/>
      <c r="RCV1267" s="14"/>
      <c r="RCW1267" s="14"/>
      <c r="RCX1267" s="14"/>
      <c r="RCY1267" s="14"/>
      <c r="RCZ1267" s="14"/>
      <c r="RDA1267" s="14"/>
      <c r="RDB1267" s="14"/>
      <c r="RDC1267" s="14"/>
      <c r="RDD1267" s="14"/>
      <c r="RDE1267" s="14"/>
      <c r="RDF1267" s="14"/>
      <c r="RDG1267" s="14"/>
      <c r="RDH1267" s="14"/>
      <c r="RDI1267" s="14"/>
      <c r="RDJ1267" s="14"/>
      <c r="RDK1267" s="14"/>
      <c r="RDL1267" s="14"/>
      <c r="RDM1267" s="14"/>
      <c r="RDN1267" s="14"/>
      <c r="RDO1267" s="14"/>
      <c r="RDP1267" s="14"/>
      <c r="RDQ1267" s="14"/>
      <c r="RDR1267" s="14"/>
      <c r="RDS1267" s="14"/>
      <c r="RDT1267" s="14"/>
      <c r="RDU1267" s="14"/>
      <c r="RDV1267" s="14"/>
      <c r="RDW1267" s="14"/>
      <c r="RDX1267" s="14"/>
      <c r="RDY1267" s="14"/>
      <c r="RDZ1267" s="14"/>
      <c r="REA1267" s="14"/>
      <c r="REB1267" s="14"/>
      <c r="REC1267" s="14"/>
      <c r="RED1267" s="14"/>
      <c r="REE1267" s="14"/>
      <c r="REF1267" s="14"/>
      <c r="REG1267" s="14"/>
      <c r="REH1267" s="14"/>
      <c r="REI1267" s="14"/>
      <c r="REJ1267" s="14"/>
      <c r="REK1267" s="14"/>
      <c r="REL1267" s="14"/>
      <c r="REM1267" s="14"/>
      <c r="REN1267" s="14"/>
      <c r="REO1267" s="14"/>
      <c r="REP1267" s="14"/>
      <c r="REQ1267" s="14"/>
      <c r="RER1267" s="14"/>
      <c r="RES1267" s="14"/>
      <c r="RET1267" s="14"/>
      <c r="REU1267" s="14"/>
      <c r="REV1267" s="14"/>
      <c r="REW1267" s="14"/>
      <c r="REX1267" s="14"/>
      <c r="REY1267" s="14"/>
      <c r="REZ1267" s="14"/>
      <c r="RFA1267" s="14"/>
      <c r="RFB1267" s="14"/>
      <c r="RFC1267" s="14"/>
      <c r="RFD1267" s="14"/>
      <c r="RFE1267" s="14"/>
      <c r="RFF1267" s="14"/>
      <c r="RFG1267" s="14"/>
      <c r="RFH1267" s="14"/>
      <c r="RFI1267" s="14"/>
      <c r="RFJ1267" s="14"/>
      <c r="RFK1267" s="14"/>
      <c r="RFL1267" s="14"/>
      <c r="RFM1267" s="14"/>
      <c r="RFN1267" s="14"/>
      <c r="RFO1267" s="14"/>
      <c r="RFP1267" s="14"/>
      <c r="RFQ1267" s="14"/>
      <c r="RFR1267" s="14"/>
      <c r="RFS1267" s="14"/>
      <c r="RFT1267" s="14"/>
      <c r="RFU1267" s="14"/>
      <c r="RFV1267" s="14"/>
      <c r="RFW1267" s="14"/>
      <c r="RFX1267" s="14"/>
      <c r="RFY1267" s="14"/>
      <c r="RFZ1267" s="14"/>
      <c r="RGA1267" s="14"/>
      <c r="RGB1267" s="14"/>
      <c r="RGC1267" s="14"/>
      <c r="RGD1267" s="14"/>
      <c r="RGE1267" s="14"/>
      <c r="RGF1267" s="14"/>
      <c r="RGG1267" s="14"/>
      <c r="RGH1267" s="14"/>
      <c r="RGI1267" s="14"/>
      <c r="RGJ1267" s="14"/>
      <c r="RGK1267" s="14"/>
      <c r="RGL1267" s="14"/>
      <c r="RGM1267" s="14"/>
      <c r="RGN1267" s="14"/>
      <c r="RGO1267" s="14"/>
      <c r="RGP1267" s="14"/>
      <c r="RGQ1267" s="14"/>
      <c r="RGR1267" s="14"/>
      <c r="RGS1267" s="14"/>
      <c r="RGT1267" s="14"/>
      <c r="RGU1267" s="14"/>
      <c r="RGV1267" s="14"/>
      <c r="RGW1267" s="14"/>
      <c r="RGX1267" s="14"/>
      <c r="RGY1267" s="14"/>
      <c r="RGZ1267" s="14"/>
      <c r="RHA1267" s="14"/>
      <c r="RHB1267" s="14"/>
      <c r="RHC1267" s="14"/>
      <c r="RHD1267" s="14"/>
      <c r="RHE1267" s="14"/>
      <c r="RHF1267" s="14"/>
      <c r="RHG1267" s="14"/>
      <c r="RHH1267" s="14"/>
      <c r="RHI1267" s="14"/>
      <c r="RHJ1267" s="14"/>
      <c r="RHK1267" s="14"/>
      <c r="RHL1267" s="14"/>
      <c r="RHM1267" s="14"/>
      <c r="RHN1267" s="14"/>
      <c r="RHO1267" s="14"/>
      <c r="RHP1267" s="14"/>
      <c r="RHQ1267" s="14"/>
      <c r="RHR1267" s="14"/>
      <c r="RHS1267" s="14"/>
      <c r="RHT1267" s="14"/>
      <c r="RHU1267" s="14"/>
      <c r="RHV1267" s="14"/>
      <c r="RHW1267" s="14"/>
      <c r="RHX1267" s="14"/>
      <c r="RHY1267" s="14"/>
      <c r="RHZ1267" s="14"/>
      <c r="RIA1267" s="14"/>
      <c r="RIB1267" s="14"/>
      <c r="RIC1267" s="14"/>
      <c r="RID1267" s="14"/>
      <c r="RIE1267" s="14"/>
      <c r="RIF1267" s="14"/>
      <c r="RIG1267" s="14"/>
      <c r="RIH1267" s="14"/>
      <c r="RII1267" s="14"/>
      <c r="RIJ1267" s="14"/>
      <c r="RIK1267" s="14"/>
      <c r="RIL1267" s="14"/>
      <c r="RIM1267" s="14"/>
      <c r="RIN1267" s="14"/>
      <c r="RIO1267" s="14"/>
      <c r="RIP1267" s="14"/>
      <c r="RIQ1267" s="14"/>
      <c r="RIR1267" s="14"/>
      <c r="RIS1267" s="14"/>
      <c r="RIT1267" s="14"/>
      <c r="RIU1267" s="14"/>
      <c r="RIV1267" s="14"/>
      <c r="RIW1267" s="14"/>
      <c r="RIX1267" s="14"/>
      <c r="RIY1267" s="14"/>
      <c r="RIZ1267" s="14"/>
      <c r="RJA1267" s="14"/>
      <c r="RJB1267" s="14"/>
      <c r="RJC1267" s="14"/>
      <c r="RJD1267" s="14"/>
      <c r="RJE1267" s="14"/>
      <c r="RJF1267" s="14"/>
      <c r="RJG1267" s="14"/>
      <c r="RJH1267" s="14"/>
      <c r="RJI1267" s="14"/>
      <c r="RJJ1267" s="14"/>
      <c r="RJK1267" s="14"/>
      <c r="RJL1267" s="14"/>
      <c r="RJM1267" s="14"/>
      <c r="RJN1267" s="14"/>
      <c r="RJO1267" s="14"/>
      <c r="RJP1267" s="14"/>
      <c r="RJQ1267" s="14"/>
      <c r="RJR1267" s="14"/>
      <c r="RJS1267" s="14"/>
      <c r="RJT1267" s="14"/>
      <c r="RJU1267" s="14"/>
      <c r="RJV1267" s="14"/>
      <c r="RJW1267" s="14"/>
      <c r="RJX1267" s="14"/>
      <c r="RJY1267" s="14"/>
      <c r="RJZ1267" s="14"/>
      <c r="RKA1267" s="14"/>
      <c r="RKB1267" s="14"/>
      <c r="RKC1267" s="14"/>
      <c r="RKD1267" s="14"/>
      <c r="RKE1267" s="14"/>
      <c r="RKF1267" s="14"/>
      <c r="RKG1267" s="14"/>
      <c r="RKH1267" s="14"/>
      <c r="RKI1267" s="14"/>
      <c r="RKJ1267" s="14"/>
      <c r="RKK1267" s="14"/>
      <c r="RKL1267" s="14"/>
      <c r="RKM1267" s="14"/>
      <c r="RKN1267" s="14"/>
      <c r="RKO1267" s="14"/>
      <c r="RKP1267" s="14"/>
      <c r="RKQ1267" s="14"/>
      <c r="RKR1267" s="14"/>
      <c r="RKS1267" s="14"/>
      <c r="RKT1267" s="14"/>
      <c r="RKU1267" s="14"/>
      <c r="RKV1267" s="14"/>
      <c r="RKW1267" s="14"/>
      <c r="RKX1267" s="14"/>
      <c r="RKY1267" s="14"/>
      <c r="RKZ1267" s="14"/>
      <c r="RLA1267" s="14"/>
      <c r="RLB1267" s="14"/>
      <c r="RLC1267" s="14"/>
      <c r="RLD1267" s="14"/>
      <c r="RLE1267" s="14"/>
      <c r="RLF1267" s="14"/>
      <c r="RLG1267" s="14"/>
      <c r="RLH1267" s="14"/>
      <c r="RLI1267" s="14"/>
      <c r="RLJ1267" s="14"/>
      <c r="RLK1267" s="14"/>
      <c r="RLL1267" s="14"/>
      <c r="RLM1267" s="14"/>
      <c r="RLN1267" s="14"/>
      <c r="RLO1267" s="14"/>
      <c r="RLP1267" s="14"/>
      <c r="RLQ1267" s="14"/>
      <c r="RLR1267" s="14"/>
      <c r="RLS1267" s="14"/>
      <c r="RLT1267" s="14"/>
      <c r="RLU1267" s="14"/>
      <c r="RLV1267" s="14"/>
      <c r="RLW1267" s="14"/>
      <c r="RLX1267" s="14"/>
      <c r="RLY1267" s="14"/>
      <c r="RLZ1267" s="14"/>
      <c r="RMA1267" s="14"/>
      <c r="RMB1267" s="14"/>
      <c r="RMC1267" s="14"/>
      <c r="RMD1267" s="14"/>
      <c r="RME1267" s="14"/>
      <c r="RMF1267" s="14"/>
      <c r="RMG1267" s="14"/>
      <c r="RMH1267" s="14"/>
      <c r="RMI1267" s="14"/>
      <c r="RMJ1267" s="14"/>
      <c r="RMK1267" s="14"/>
      <c r="RML1267" s="14"/>
      <c r="RMM1267" s="14"/>
      <c r="RMN1267" s="14"/>
      <c r="RMO1267" s="14"/>
      <c r="RMP1267" s="14"/>
      <c r="RMQ1267" s="14"/>
      <c r="RMR1267" s="14"/>
      <c r="RMS1267" s="14"/>
      <c r="RMT1267" s="14"/>
      <c r="RMU1267" s="14"/>
      <c r="RMV1267" s="14"/>
      <c r="RMW1267" s="14"/>
      <c r="RMX1267" s="14"/>
      <c r="RMY1267" s="14"/>
      <c r="RMZ1267" s="14"/>
      <c r="RNA1267" s="14"/>
      <c r="RNB1267" s="14"/>
      <c r="RNC1267" s="14"/>
      <c r="RND1267" s="14"/>
      <c r="RNE1267" s="14"/>
      <c r="RNF1267" s="14"/>
      <c r="RNG1267" s="14"/>
      <c r="RNH1267" s="14"/>
      <c r="RNI1267" s="14"/>
      <c r="RNJ1267" s="14"/>
      <c r="RNK1267" s="14"/>
      <c r="RNL1267" s="14"/>
      <c r="RNM1267" s="14"/>
      <c r="RNN1267" s="14"/>
      <c r="RNO1267" s="14"/>
      <c r="RNP1267" s="14"/>
      <c r="RNQ1267" s="14"/>
      <c r="RNR1267" s="14"/>
      <c r="RNS1267" s="14"/>
      <c r="RNT1267" s="14"/>
      <c r="RNU1267" s="14"/>
      <c r="RNV1267" s="14"/>
      <c r="RNW1267" s="14"/>
      <c r="RNX1267" s="14"/>
      <c r="RNY1267" s="14"/>
      <c r="RNZ1267" s="14"/>
      <c r="ROA1267" s="14"/>
      <c r="ROB1267" s="14"/>
      <c r="ROC1267" s="14"/>
      <c r="ROD1267" s="14"/>
      <c r="ROE1267" s="14"/>
      <c r="ROF1267" s="14"/>
      <c r="ROG1267" s="14"/>
      <c r="ROH1267" s="14"/>
      <c r="ROI1267" s="14"/>
      <c r="ROJ1267" s="14"/>
      <c r="ROK1267" s="14"/>
      <c r="ROL1267" s="14"/>
      <c r="ROM1267" s="14"/>
      <c r="RON1267" s="14"/>
      <c r="ROO1267" s="14"/>
      <c r="ROP1267" s="14"/>
      <c r="ROQ1267" s="14"/>
      <c r="ROR1267" s="14"/>
      <c r="ROS1267" s="14"/>
      <c r="ROT1267" s="14"/>
      <c r="ROU1267" s="14"/>
      <c r="ROV1267" s="14"/>
      <c r="ROW1267" s="14"/>
      <c r="ROX1267" s="14"/>
      <c r="ROY1267" s="14"/>
      <c r="ROZ1267" s="14"/>
      <c r="RPA1267" s="14"/>
      <c r="RPB1267" s="14"/>
      <c r="RPC1267" s="14"/>
      <c r="RPD1267" s="14"/>
      <c r="RPE1267" s="14"/>
      <c r="RPF1267" s="14"/>
      <c r="RPG1267" s="14"/>
      <c r="RPH1267" s="14"/>
      <c r="RPI1267" s="14"/>
      <c r="RPJ1267" s="14"/>
      <c r="RPK1267" s="14"/>
      <c r="RPL1267" s="14"/>
      <c r="RPM1267" s="14"/>
      <c r="RPN1267" s="14"/>
      <c r="RPO1267" s="14"/>
      <c r="RPP1267" s="14"/>
      <c r="RPQ1267" s="14"/>
      <c r="RPR1267" s="14"/>
      <c r="RPS1267" s="14"/>
      <c r="RPT1267" s="14"/>
      <c r="RPU1267" s="14"/>
      <c r="RPV1267" s="14"/>
      <c r="RPW1267" s="14"/>
      <c r="RPX1267" s="14"/>
      <c r="RPY1267" s="14"/>
      <c r="RPZ1267" s="14"/>
      <c r="RQA1267" s="14"/>
      <c r="RQB1267" s="14"/>
      <c r="RQC1267" s="14"/>
      <c r="RQD1267" s="14"/>
      <c r="RQE1267" s="14"/>
      <c r="RQF1267" s="14"/>
      <c r="RQG1267" s="14"/>
      <c r="RQH1267" s="14"/>
      <c r="RQI1267" s="14"/>
      <c r="RQJ1267" s="14"/>
      <c r="RQK1267" s="14"/>
      <c r="RQL1267" s="14"/>
      <c r="RQM1267" s="14"/>
      <c r="RQN1267" s="14"/>
      <c r="RQO1267" s="14"/>
      <c r="RQP1267" s="14"/>
      <c r="RQQ1267" s="14"/>
      <c r="RQR1267" s="14"/>
      <c r="RQS1267" s="14"/>
      <c r="RQT1267" s="14"/>
      <c r="RQU1267" s="14"/>
      <c r="RQV1267" s="14"/>
      <c r="RQW1267" s="14"/>
      <c r="RQX1267" s="14"/>
      <c r="RQY1267" s="14"/>
      <c r="RQZ1267" s="14"/>
      <c r="RRA1267" s="14"/>
      <c r="RRB1267" s="14"/>
      <c r="RRC1267" s="14"/>
      <c r="RRD1267" s="14"/>
      <c r="RRE1267" s="14"/>
      <c r="RRF1267" s="14"/>
      <c r="RRG1267" s="14"/>
      <c r="RRH1267" s="14"/>
      <c r="RRI1267" s="14"/>
      <c r="RRJ1267" s="14"/>
      <c r="RRK1267" s="14"/>
      <c r="RRL1267" s="14"/>
      <c r="RRM1267" s="14"/>
      <c r="RRN1267" s="14"/>
      <c r="RRO1267" s="14"/>
      <c r="RRP1267" s="14"/>
      <c r="RRQ1267" s="14"/>
      <c r="RRR1267" s="14"/>
      <c r="RRS1267" s="14"/>
      <c r="RRT1267" s="14"/>
      <c r="RRU1267" s="14"/>
      <c r="RRV1267" s="14"/>
      <c r="RRW1267" s="14"/>
      <c r="RRX1267" s="14"/>
      <c r="RRY1267" s="14"/>
      <c r="RRZ1267" s="14"/>
      <c r="RSA1267" s="14"/>
      <c r="RSB1267" s="14"/>
      <c r="RSC1267" s="14"/>
      <c r="RSD1267" s="14"/>
      <c r="RSE1267" s="14"/>
      <c r="RSF1267" s="14"/>
      <c r="RSG1267" s="14"/>
      <c r="RSH1267" s="14"/>
      <c r="RSI1267" s="14"/>
      <c r="RSJ1267" s="14"/>
      <c r="RSK1267" s="14"/>
      <c r="RSL1267" s="14"/>
      <c r="RSM1267" s="14"/>
      <c r="RSN1267" s="14"/>
      <c r="RSO1267" s="14"/>
      <c r="RSP1267" s="14"/>
      <c r="RSQ1267" s="14"/>
      <c r="RSR1267" s="14"/>
      <c r="RSS1267" s="14"/>
      <c r="RST1267" s="14"/>
      <c r="RSU1267" s="14"/>
      <c r="RSV1267" s="14"/>
      <c r="RSW1267" s="14"/>
      <c r="RSX1267" s="14"/>
      <c r="RSY1267" s="14"/>
      <c r="RSZ1267" s="14"/>
      <c r="RTA1267" s="14"/>
      <c r="RTB1267" s="14"/>
      <c r="RTC1267" s="14"/>
      <c r="RTD1267" s="14"/>
      <c r="RTE1267" s="14"/>
      <c r="RTF1267" s="14"/>
      <c r="RTG1267" s="14"/>
      <c r="RTH1267" s="14"/>
      <c r="RTI1267" s="14"/>
      <c r="RTJ1267" s="14"/>
      <c r="RTK1267" s="14"/>
      <c r="RTL1267" s="14"/>
      <c r="RTM1267" s="14"/>
      <c r="RTN1267" s="14"/>
      <c r="RTO1267" s="14"/>
      <c r="RTP1267" s="14"/>
      <c r="RTQ1267" s="14"/>
      <c r="RTR1267" s="14"/>
      <c r="RTS1267" s="14"/>
      <c r="RTT1267" s="14"/>
      <c r="RTU1267" s="14"/>
      <c r="RTV1267" s="14"/>
      <c r="RTW1267" s="14"/>
      <c r="RTX1267" s="14"/>
      <c r="RTY1267" s="14"/>
      <c r="RTZ1267" s="14"/>
      <c r="RUA1267" s="14"/>
      <c r="RUB1267" s="14"/>
      <c r="RUC1267" s="14"/>
      <c r="RUD1267" s="14"/>
      <c r="RUE1267" s="14"/>
      <c r="RUF1267" s="14"/>
      <c r="RUG1267" s="14"/>
      <c r="RUH1267" s="14"/>
      <c r="RUI1267" s="14"/>
      <c r="RUJ1267" s="14"/>
      <c r="RUK1267" s="14"/>
      <c r="RUL1267" s="14"/>
      <c r="RUM1267" s="14"/>
      <c r="RUN1267" s="14"/>
      <c r="RUO1267" s="14"/>
      <c r="RUP1267" s="14"/>
      <c r="RUQ1267" s="14"/>
      <c r="RUR1267" s="14"/>
      <c r="RUS1267" s="14"/>
      <c r="RUT1267" s="14"/>
      <c r="RUU1267" s="14"/>
      <c r="RUV1267" s="14"/>
      <c r="RUW1267" s="14"/>
      <c r="RUX1267" s="14"/>
      <c r="RUY1267" s="14"/>
      <c r="RUZ1267" s="14"/>
      <c r="RVA1267" s="14"/>
      <c r="RVB1267" s="14"/>
      <c r="RVC1267" s="14"/>
      <c r="RVD1267" s="14"/>
      <c r="RVE1267" s="14"/>
      <c r="RVF1267" s="14"/>
      <c r="RVG1267" s="14"/>
      <c r="RVH1267" s="14"/>
      <c r="RVI1267" s="14"/>
      <c r="RVJ1267" s="14"/>
      <c r="RVK1267" s="14"/>
      <c r="RVL1267" s="14"/>
      <c r="RVM1267" s="14"/>
      <c r="RVN1267" s="14"/>
      <c r="RVO1267" s="14"/>
      <c r="RVP1267" s="14"/>
      <c r="RVQ1267" s="14"/>
      <c r="RVR1267" s="14"/>
      <c r="RVS1267" s="14"/>
      <c r="RVT1267" s="14"/>
      <c r="RVU1267" s="14"/>
      <c r="RVV1267" s="14"/>
      <c r="RVW1267" s="14"/>
      <c r="RVX1267" s="14"/>
      <c r="RVY1267" s="14"/>
      <c r="RVZ1267" s="14"/>
      <c r="RWA1267" s="14"/>
      <c r="RWB1267" s="14"/>
      <c r="RWC1267" s="14"/>
      <c r="RWD1267" s="14"/>
      <c r="RWE1267" s="14"/>
      <c r="RWF1267" s="14"/>
      <c r="RWG1267" s="14"/>
      <c r="RWH1267" s="14"/>
      <c r="RWI1267" s="14"/>
      <c r="RWJ1267" s="14"/>
      <c r="RWK1267" s="14"/>
      <c r="RWL1267" s="14"/>
      <c r="RWM1267" s="14"/>
      <c r="RWN1267" s="14"/>
      <c r="RWO1267" s="14"/>
      <c r="RWP1267" s="14"/>
      <c r="RWQ1267" s="14"/>
      <c r="RWR1267" s="14"/>
      <c r="RWS1267" s="14"/>
      <c r="RWT1267" s="14"/>
      <c r="RWU1267" s="14"/>
      <c r="RWV1267" s="14"/>
      <c r="RWW1267" s="14"/>
      <c r="RWX1267" s="14"/>
      <c r="RWY1267" s="14"/>
      <c r="RWZ1267" s="14"/>
      <c r="RXA1267" s="14"/>
      <c r="RXB1267" s="14"/>
      <c r="RXC1267" s="14"/>
      <c r="RXD1267" s="14"/>
      <c r="RXE1267" s="14"/>
      <c r="RXF1267" s="14"/>
      <c r="RXG1267" s="14"/>
      <c r="RXH1267" s="14"/>
      <c r="RXI1267" s="14"/>
      <c r="RXJ1267" s="14"/>
      <c r="RXK1267" s="14"/>
      <c r="RXL1267" s="14"/>
      <c r="RXM1267" s="14"/>
      <c r="RXN1267" s="14"/>
      <c r="RXO1267" s="14"/>
      <c r="RXP1267" s="14"/>
      <c r="RXQ1267" s="14"/>
      <c r="RXR1267" s="14"/>
      <c r="RXS1267" s="14"/>
      <c r="RXT1267" s="14"/>
      <c r="RXU1267" s="14"/>
      <c r="RXV1267" s="14"/>
      <c r="RXW1267" s="14"/>
      <c r="RXX1267" s="14"/>
      <c r="RXY1267" s="14"/>
      <c r="RXZ1267" s="14"/>
      <c r="RYA1267" s="14"/>
      <c r="RYB1267" s="14"/>
      <c r="RYC1267" s="14"/>
      <c r="RYD1267" s="14"/>
      <c r="RYE1267" s="14"/>
      <c r="RYF1267" s="14"/>
      <c r="RYG1267" s="14"/>
      <c r="RYH1267" s="14"/>
      <c r="RYI1267" s="14"/>
      <c r="RYJ1267" s="14"/>
      <c r="RYK1267" s="14"/>
      <c r="RYL1267" s="14"/>
      <c r="RYM1267" s="14"/>
      <c r="RYN1267" s="14"/>
      <c r="RYO1267" s="14"/>
      <c r="RYP1267" s="14"/>
      <c r="RYQ1267" s="14"/>
      <c r="RYR1267" s="14"/>
      <c r="RYS1267" s="14"/>
      <c r="RYT1267" s="14"/>
      <c r="RYU1267" s="14"/>
      <c r="RYV1267" s="14"/>
      <c r="RYW1267" s="14"/>
      <c r="RYX1267" s="14"/>
      <c r="RYY1267" s="14"/>
      <c r="RYZ1267" s="14"/>
      <c r="RZA1267" s="14"/>
      <c r="RZB1267" s="14"/>
      <c r="RZC1267" s="14"/>
      <c r="RZD1267" s="14"/>
      <c r="RZE1267" s="14"/>
      <c r="RZF1267" s="14"/>
      <c r="RZG1267" s="14"/>
      <c r="RZH1267" s="14"/>
      <c r="RZI1267" s="14"/>
      <c r="RZJ1267" s="14"/>
      <c r="RZK1267" s="14"/>
      <c r="RZL1267" s="14"/>
      <c r="RZM1267" s="14"/>
      <c r="RZN1267" s="14"/>
      <c r="RZO1267" s="14"/>
      <c r="RZP1267" s="14"/>
      <c r="RZQ1267" s="14"/>
      <c r="RZR1267" s="14"/>
      <c r="RZS1267" s="14"/>
      <c r="RZT1267" s="14"/>
      <c r="RZU1267" s="14"/>
      <c r="RZV1267" s="14"/>
      <c r="RZW1267" s="14"/>
      <c r="RZX1267" s="14"/>
      <c r="RZY1267" s="14"/>
      <c r="RZZ1267" s="14"/>
      <c r="SAA1267" s="14"/>
      <c r="SAB1267" s="14"/>
      <c r="SAC1267" s="14"/>
      <c r="SAD1267" s="14"/>
      <c r="SAE1267" s="14"/>
      <c r="SAF1267" s="14"/>
      <c r="SAG1267" s="14"/>
      <c r="SAH1267" s="14"/>
      <c r="SAI1267" s="14"/>
      <c r="SAJ1267" s="14"/>
      <c r="SAK1267" s="14"/>
      <c r="SAL1267" s="14"/>
      <c r="SAM1267" s="14"/>
      <c r="SAN1267" s="14"/>
      <c r="SAO1267" s="14"/>
      <c r="SAP1267" s="14"/>
      <c r="SAQ1267" s="14"/>
      <c r="SAR1267" s="14"/>
      <c r="SAS1267" s="14"/>
      <c r="SAT1267" s="14"/>
      <c r="SAU1267" s="14"/>
      <c r="SAV1267" s="14"/>
      <c r="SAW1267" s="14"/>
      <c r="SAX1267" s="14"/>
      <c r="SAY1267" s="14"/>
      <c r="SAZ1267" s="14"/>
      <c r="SBA1267" s="14"/>
      <c r="SBB1267" s="14"/>
      <c r="SBC1267" s="14"/>
      <c r="SBD1267" s="14"/>
      <c r="SBE1267" s="14"/>
      <c r="SBF1267" s="14"/>
      <c r="SBG1267" s="14"/>
      <c r="SBH1267" s="14"/>
      <c r="SBI1267" s="14"/>
      <c r="SBJ1267" s="14"/>
      <c r="SBK1267" s="14"/>
      <c r="SBL1267" s="14"/>
      <c r="SBM1267" s="14"/>
      <c r="SBN1267" s="14"/>
      <c r="SBO1267" s="14"/>
      <c r="SBP1267" s="14"/>
      <c r="SBQ1267" s="14"/>
      <c r="SBR1267" s="14"/>
      <c r="SBS1267" s="14"/>
      <c r="SBT1267" s="14"/>
      <c r="SBU1267" s="14"/>
      <c r="SBV1267" s="14"/>
      <c r="SBW1267" s="14"/>
      <c r="SBX1267" s="14"/>
      <c r="SBY1267" s="14"/>
      <c r="SBZ1267" s="14"/>
      <c r="SCA1267" s="14"/>
      <c r="SCB1267" s="14"/>
      <c r="SCC1267" s="14"/>
      <c r="SCD1267" s="14"/>
      <c r="SCE1267" s="14"/>
      <c r="SCF1267" s="14"/>
      <c r="SCG1267" s="14"/>
      <c r="SCH1267" s="14"/>
      <c r="SCI1267" s="14"/>
      <c r="SCJ1267" s="14"/>
      <c r="SCK1267" s="14"/>
      <c r="SCL1267" s="14"/>
      <c r="SCM1267" s="14"/>
      <c r="SCN1267" s="14"/>
      <c r="SCO1267" s="14"/>
      <c r="SCP1267" s="14"/>
      <c r="SCQ1267" s="14"/>
      <c r="SCR1267" s="14"/>
      <c r="SCS1267" s="14"/>
      <c r="SCT1267" s="14"/>
      <c r="SCU1267" s="14"/>
      <c r="SCV1267" s="14"/>
      <c r="SCW1267" s="14"/>
      <c r="SCX1267" s="14"/>
      <c r="SCY1267" s="14"/>
      <c r="SCZ1267" s="14"/>
      <c r="SDA1267" s="14"/>
      <c r="SDB1267" s="14"/>
      <c r="SDC1267" s="14"/>
      <c r="SDD1267" s="14"/>
      <c r="SDE1267" s="14"/>
      <c r="SDF1267" s="14"/>
      <c r="SDG1267" s="14"/>
      <c r="SDH1267" s="14"/>
      <c r="SDI1267" s="14"/>
      <c r="SDJ1267" s="14"/>
      <c r="SDK1267" s="14"/>
      <c r="SDL1267" s="14"/>
      <c r="SDM1267" s="14"/>
      <c r="SDN1267" s="14"/>
      <c r="SDO1267" s="14"/>
      <c r="SDP1267" s="14"/>
      <c r="SDQ1267" s="14"/>
      <c r="SDR1267" s="14"/>
      <c r="SDS1267" s="14"/>
      <c r="SDT1267" s="14"/>
      <c r="SDU1267" s="14"/>
      <c r="SDV1267" s="14"/>
      <c r="SDW1267" s="14"/>
      <c r="SDX1267" s="14"/>
      <c r="SDY1267" s="14"/>
      <c r="SDZ1267" s="14"/>
      <c r="SEA1267" s="14"/>
      <c r="SEB1267" s="14"/>
      <c r="SEC1267" s="14"/>
      <c r="SED1267" s="14"/>
      <c r="SEE1267" s="14"/>
      <c r="SEF1267" s="14"/>
      <c r="SEG1267" s="14"/>
      <c r="SEH1267" s="14"/>
      <c r="SEI1267" s="14"/>
      <c r="SEJ1267" s="14"/>
      <c r="SEK1267" s="14"/>
      <c r="SEL1267" s="14"/>
      <c r="SEM1267" s="14"/>
      <c r="SEN1267" s="14"/>
      <c r="SEO1267" s="14"/>
      <c r="SEP1267" s="14"/>
      <c r="SEQ1267" s="14"/>
      <c r="SER1267" s="14"/>
      <c r="SES1267" s="14"/>
      <c r="SET1267" s="14"/>
      <c r="SEU1267" s="14"/>
      <c r="SEV1267" s="14"/>
      <c r="SEW1267" s="14"/>
      <c r="SEX1267" s="14"/>
      <c r="SEY1267" s="14"/>
      <c r="SEZ1267" s="14"/>
      <c r="SFA1267" s="14"/>
      <c r="SFB1267" s="14"/>
      <c r="SFC1267" s="14"/>
      <c r="SFD1267" s="14"/>
      <c r="SFE1267" s="14"/>
      <c r="SFF1267" s="14"/>
      <c r="SFG1267" s="14"/>
      <c r="SFH1267" s="14"/>
      <c r="SFI1267" s="14"/>
      <c r="SFJ1267" s="14"/>
      <c r="SFK1267" s="14"/>
      <c r="SFL1267" s="14"/>
      <c r="SFM1267" s="14"/>
      <c r="SFN1267" s="14"/>
      <c r="SFO1267" s="14"/>
      <c r="SFP1267" s="14"/>
      <c r="SFQ1267" s="14"/>
      <c r="SFR1267" s="14"/>
      <c r="SFS1267" s="14"/>
      <c r="SFT1267" s="14"/>
      <c r="SFU1267" s="14"/>
      <c r="SFV1267" s="14"/>
      <c r="SFW1267" s="14"/>
      <c r="SFX1267" s="14"/>
      <c r="SFY1267" s="14"/>
      <c r="SFZ1267" s="14"/>
      <c r="SGA1267" s="14"/>
      <c r="SGB1267" s="14"/>
      <c r="SGC1267" s="14"/>
      <c r="SGD1267" s="14"/>
      <c r="SGE1267" s="14"/>
      <c r="SGF1267" s="14"/>
      <c r="SGG1267" s="14"/>
      <c r="SGH1267" s="14"/>
      <c r="SGI1267" s="14"/>
      <c r="SGJ1267" s="14"/>
      <c r="SGK1267" s="14"/>
      <c r="SGL1267" s="14"/>
      <c r="SGM1267" s="14"/>
      <c r="SGN1267" s="14"/>
      <c r="SGO1267" s="14"/>
      <c r="SGP1267" s="14"/>
      <c r="SGQ1267" s="14"/>
      <c r="SGR1267" s="14"/>
      <c r="SGS1267" s="14"/>
      <c r="SGT1267" s="14"/>
      <c r="SGU1267" s="14"/>
      <c r="SGV1267" s="14"/>
      <c r="SGW1267" s="14"/>
      <c r="SGX1267" s="14"/>
      <c r="SGY1267" s="14"/>
      <c r="SGZ1267" s="14"/>
      <c r="SHA1267" s="14"/>
      <c r="SHB1267" s="14"/>
      <c r="SHC1267" s="14"/>
      <c r="SHD1267" s="14"/>
      <c r="SHE1267" s="14"/>
      <c r="SHF1267" s="14"/>
      <c r="SHG1267" s="14"/>
      <c r="SHH1267" s="14"/>
      <c r="SHI1267" s="14"/>
      <c r="SHJ1267" s="14"/>
      <c r="SHK1267" s="14"/>
      <c r="SHL1267" s="14"/>
      <c r="SHM1267" s="14"/>
      <c r="SHN1267" s="14"/>
      <c r="SHO1267" s="14"/>
      <c r="SHP1267" s="14"/>
      <c r="SHQ1267" s="14"/>
      <c r="SHR1267" s="14"/>
      <c r="SHS1267" s="14"/>
      <c r="SHT1267" s="14"/>
      <c r="SHU1267" s="14"/>
      <c r="SHV1267" s="14"/>
      <c r="SHW1267" s="14"/>
      <c r="SHX1267" s="14"/>
      <c r="SHY1267" s="14"/>
      <c r="SHZ1267" s="14"/>
      <c r="SIA1267" s="14"/>
      <c r="SIB1267" s="14"/>
      <c r="SIC1267" s="14"/>
      <c r="SID1267" s="14"/>
      <c r="SIE1267" s="14"/>
      <c r="SIF1267" s="14"/>
      <c r="SIG1267" s="14"/>
      <c r="SIH1267" s="14"/>
      <c r="SII1267" s="14"/>
      <c r="SIJ1267" s="14"/>
      <c r="SIK1267" s="14"/>
      <c r="SIL1267" s="14"/>
      <c r="SIM1267" s="14"/>
      <c r="SIN1267" s="14"/>
      <c r="SIO1267" s="14"/>
      <c r="SIP1267" s="14"/>
      <c r="SIQ1267" s="14"/>
      <c r="SIR1267" s="14"/>
      <c r="SIS1267" s="14"/>
      <c r="SIT1267" s="14"/>
      <c r="SIU1267" s="14"/>
      <c r="SIV1267" s="14"/>
      <c r="SIW1267" s="14"/>
      <c r="SIX1267" s="14"/>
      <c r="SIY1267" s="14"/>
      <c r="SIZ1267" s="14"/>
      <c r="SJA1267" s="14"/>
      <c r="SJB1267" s="14"/>
      <c r="SJC1267" s="14"/>
      <c r="SJD1267" s="14"/>
      <c r="SJE1267" s="14"/>
      <c r="SJF1267" s="14"/>
      <c r="SJG1267" s="14"/>
      <c r="SJH1267" s="14"/>
      <c r="SJI1267" s="14"/>
      <c r="SJJ1267" s="14"/>
      <c r="SJK1267" s="14"/>
      <c r="SJL1267" s="14"/>
      <c r="SJM1267" s="14"/>
      <c r="SJN1267" s="14"/>
      <c r="SJO1267" s="14"/>
      <c r="SJP1267" s="14"/>
      <c r="SJQ1267" s="14"/>
      <c r="SJR1267" s="14"/>
      <c r="SJS1267" s="14"/>
      <c r="SJT1267" s="14"/>
      <c r="SJU1267" s="14"/>
      <c r="SJV1267" s="14"/>
      <c r="SJW1267" s="14"/>
      <c r="SJX1267" s="14"/>
      <c r="SJY1267" s="14"/>
      <c r="SJZ1267" s="14"/>
      <c r="SKA1267" s="14"/>
      <c r="SKB1267" s="14"/>
      <c r="SKC1267" s="14"/>
      <c r="SKD1267" s="14"/>
      <c r="SKE1267" s="14"/>
      <c r="SKF1267" s="14"/>
      <c r="SKG1267" s="14"/>
      <c r="SKH1267" s="14"/>
      <c r="SKI1267" s="14"/>
      <c r="SKJ1267" s="14"/>
      <c r="SKK1267" s="14"/>
      <c r="SKL1267" s="14"/>
      <c r="SKM1267" s="14"/>
      <c r="SKN1267" s="14"/>
      <c r="SKO1267" s="14"/>
      <c r="SKP1267" s="14"/>
      <c r="SKQ1267" s="14"/>
      <c r="SKR1267" s="14"/>
      <c r="SKS1267" s="14"/>
      <c r="SKT1267" s="14"/>
      <c r="SKU1267" s="14"/>
      <c r="SKV1267" s="14"/>
      <c r="SKW1267" s="14"/>
      <c r="SKX1267" s="14"/>
      <c r="SKY1267" s="14"/>
      <c r="SKZ1267" s="14"/>
      <c r="SLA1267" s="14"/>
      <c r="SLB1267" s="14"/>
      <c r="SLC1267" s="14"/>
      <c r="SLD1267" s="14"/>
      <c r="SLE1267" s="14"/>
      <c r="SLF1267" s="14"/>
      <c r="SLG1267" s="14"/>
      <c r="SLH1267" s="14"/>
      <c r="SLI1267" s="14"/>
      <c r="SLJ1267" s="14"/>
      <c r="SLK1267" s="14"/>
      <c r="SLL1267" s="14"/>
      <c r="SLM1267" s="14"/>
      <c r="SLN1267" s="14"/>
      <c r="SLO1267" s="14"/>
      <c r="SLP1267" s="14"/>
      <c r="SLQ1267" s="14"/>
      <c r="SLR1267" s="14"/>
      <c r="SLS1267" s="14"/>
      <c r="SLT1267" s="14"/>
      <c r="SLU1267" s="14"/>
      <c r="SLV1267" s="14"/>
      <c r="SLW1267" s="14"/>
      <c r="SLX1267" s="14"/>
      <c r="SLY1267" s="14"/>
      <c r="SLZ1267" s="14"/>
      <c r="SMA1267" s="14"/>
      <c r="SMB1267" s="14"/>
      <c r="SMC1267" s="14"/>
      <c r="SMD1267" s="14"/>
      <c r="SME1267" s="14"/>
      <c r="SMF1267" s="14"/>
      <c r="SMG1267" s="14"/>
      <c r="SMH1267" s="14"/>
      <c r="SMI1267" s="14"/>
      <c r="SMJ1267" s="14"/>
      <c r="SMK1267" s="14"/>
      <c r="SML1267" s="14"/>
      <c r="SMM1267" s="14"/>
      <c r="SMN1267" s="14"/>
      <c r="SMO1267" s="14"/>
      <c r="SMP1267" s="14"/>
      <c r="SMQ1267" s="14"/>
      <c r="SMR1267" s="14"/>
      <c r="SMS1267" s="14"/>
      <c r="SMT1267" s="14"/>
      <c r="SMU1267" s="14"/>
      <c r="SMV1267" s="14"/>
      <c r="SMW1267" s="14"/>
      <c r="SMX1267" s="14"/>
      <c r="SMY1267" s="14"/>
      <c r="SMZ1267" s="14"/>
      <c r="SNA1267" s="14"/>
      <c r="SNB1267" s="14"/>
      <c r="SNC1267" s="14"/>
      <c r="SND1267" s="14"/>
      <c r="SNE1267" s="14"/>
      <c r="SNF1267" s="14"/>
      <c r="SNG1267" s="14"/>
      <c r="SNH1267" s="14"/>
      <c r="SNI1267" s="14"/>
      <c r="SNJ1267" s="14"/>
      <c r="SNK1267" s="14"/>
      <c r="SNL1267" s="14"/>
      <c r="SNM1267" s="14"/>
      <c r="SNN1267" s="14"/>
      <c r="SNO1267" s="14"/>
      <c r="SNP1267" s="14"/>
      <c r="SNQ1267" s="14"/>
      <c r="SNR1267" s="14"/>
      <c r="SNS1267" s="14"/>
      <c r="SNT1267" s="14"/>
      <c r="SNU1267" s="14"/>
      <c r="SNV1267" s="14"/>
      <c r="SNW1267" s="14"/>
      <c r="SNX1267" s="14"/>
      <c r="SNY1267" s="14"/>
      <c r="SNZ1267" s="14"/>
      <c r="SOA1267" s="14"/>
      <c r="SOB1267" s="14"/>
      <c r="SOC1267" s="14"/>
      <c r="SOD1267" s="14"/>
      <c r="SOE1267" s="14"/>
      <c r="SOF1267" s="14"/>
      <c r="SOG1267" s="14"/>
      <c r="SOH1267" s="14"/>
      <c r="SOI1267" s="14"/>
      <c r="SOJ1267" s="14"/>
      <c r="SOK1267" s="14"/>
      <c r="SOL1267" s="14"/>
      <c r="SOM1267" s="14"/>
      <c r="SON1267" s="14"/>
      <c r="SOO1267" s="14"/>
      <c r="SOP1267" s="14"/>
      <c r="SOQ1267" s="14"/>
      <c r="SOR1267" s="14"/>
      <c r="SOS1267" s="14"/>
      <c r="SOT1267" s="14"/>
      <c r="SOU1267" s="14"/>
      <c r="SOV1267" s="14"/>
      <c r="SOW1267" s="14"/>
      <c r="SOX1267" s="14"/>
      <c r="SOY1267" s="14"/>
      <c r="SOZ1267" s="14"/>
      <c r="SPA1267" s="14"/>
      <c r="SPB1267" s="14"/>
      <c r="SPC1267" s="14"/>
      <c r="SPD1267" s="14"/>
      <c r="SPE1267" s="14"/>
      <c r="SPF1267" s="14"/>
      <c r="SPG1267" s="14"/>
      <c r="SPH1267" s="14"/>
      <c r="SPI1267" s="14"/>
      <c r="SPJ1267" s="14"/>
      <c r="SPK1267" s="14"/>
      <c r="SPL1267" s="14"/>
      <c r="SPM1267" s="14"/>
      <c r="SPN1267" s="14"/>
      <c r="SPO1267" s="14"/>
      <c r="SPP1267" s="14"/>
      <c r="SPQ1267" s="14"/>
      <c r="SPR1267" s="14"/>
      <c r="SPS1267" s="14"/>
      <c r="SPT1267" s="14"/>
      <c r="SPU1267" s="14"/>
      <c r="SPV1267" s="14"/>
      <c r="SPW1267" s="14"/>
      <c r="SPX1267" s="14"/>
      <c r="SPY1267" s="14"/>
      <c r="SPZ1267" s="14"/>
      <c r="SQA1267" s="14"/>
      <c r="SQB1267" s="14"/>
      <c r="SQC1267" s="14"/>
      <c r="SQD1267" s="14"/>
      <c r="SQE1267" s="14"/>
      <c r="SQF1267" s="14"/>
      <c r="SQG1267" s="14"/>
      <c r="SQH1267" s="14"/>
      <c r="SQI1267" s="14"/>
      <c r="SQJ1267" s="14"/>
      <c r="SQK1267" s="14"/>
      <c r="SQL1267" s="14"/>
      <c r="SQM1267" s="14"/>
      <c r="SQN1267" s="14"/>
      <c r="SQO1267" s="14"/>
      <c r="SQP1267" s="14"/>
      <c r="SQQ1267" s="14"/>
      <c r="SQR1267" s="14"/>
      <c r="SQS1267" s="14"/>
      <c r="SQT1267" s="14"/>
      <c r="SQU1267" s="14"/>
      <c r="SQV1267" s="14"/>
      <c r="SQW1267" s="14"/>
      <c r="SQX1267" s="14"/>
      <c r="SQY1267" s="14"/>
      <c r="SQZ1267" s="14"/>
      <c r="SRA1267" s="14"/>
      <c r="SRB1267" s="14"/>
      <c r="SRC1267" s="14"/>
      <c r="SRD1267" s="14"/>
      <c r="SRE1267" s="14"/>
      <c r="SRF1267" s="14"/>
      <c r="SRG1267" s="14"/>
      <c r="SRH1267" s="14"/>
      <c r="SRI1267" s="14"/>
      <c r="SRJ1267" s="14"/>
      <c r="SRK1267" s="14"/>
      <c r="SRL1267" s="14"/>
      <c r="SRM1267" s="14"/>
      <c r="SRN1267" s="14"/>
      <c r="SRO1267" s="14"/>
      <c r="SRP1267" s="14"/>
      <c r="SRQ1267" s="14"/>
      <c r="SRR1267" s="14"/>
      <c r="SRS1267" s="14"/>
      <c r="SRT1267" s="14"/>
      <c r="SRU1267" s="14"/>
      <c r="SRV1267" s="14"/>
      <c r="SRW1267" s="14"/>
      <c r="SRX1267" s="14"/>
      <c r="SRY1267" s="14"/>
      <c r="SRZ1267" s="14"/>
      <c r="SSA1267" s="14"/>
      <c r="SSB1267" s="14"/>
      <c r="SSC1267" s="14"/>
      <c r="SSD1267" s="14"/>
      <c r="SSE1267" s="14"/>
      <c r="SSF1267" s="14"/>
      <c r="SSG1267" s="14"/>
      <c r="SSH1267" s="14"/>
      <c r="SSI1267" s="14"/>
      <c r="SSJ1267" s="14"/>
      <c r="SSK1267" s="14"/>
      <c r="SSL1267" s="14"/>
      <c r="SSM1267" s="14"/>
      <c r="SSN1267" s="14"/>
      <c r="SSO1267" s="14"/>
      <c r="SSP1267" s="14"/>
      <c r="SSQ1267" s="14"/>
      <c r="SSR1267" s="14"/>
      <c r="SSS1267" s="14"/>
      <c r="SST1267" s="14"/>
      <c r="SSU1267" s="14"/>
      <c r="SSV1267" s="14"/>
      <c r="SSW1267" s="14"/>
      <c r="SSX1267" s="14"/>
      <c r="SSY1267" s="14"/>
      <c r="SSZ1267" s="14"/>
      <c r="STA1267" s="14"/>
      <c r="STB1267" s="14"/>
      <c r="STC1267" s="14"/>
      <c r="STD1267" s="14"/>
      <c r="STE1267" s="14"/>
      <c r="STF1267" s="14"/>
      <c r="STG1267" s="14"/>
      <c r="STH1267" s="14"/>
      <c r="STI1267" s="14"/>
      <c r="STJ1267" s="14"/>
      <c r="STK1267" s="14"/>
      <c r="STL1267" s="14"/>
      <c r="STM1267" s="14"/>
      <c r="STN1267" s="14"/>
      <c r="STO1267" s="14"/>
      <c r="STP1267" s="14"/>
      <c r="STQ1267" s="14"/>
      <c r="STR1267" s="14"/>
      <c r="STS1267" s="14"/>
      <c r="STT1267" s="14"/>
      <c r="STU1267" s="14"/>
      <c r="STV1267" s="14"/>
      <c r="STW1267" s="14"/>
      <c r="STX1267" s="14"/>
      <c r="STY1267" s="14"/>
      <c r="STZ1267" s="14"/>
      <c r="SUA1267" s="14"/>
      <c r="SUB1267" s="14"/>
      <c r="SUC1267" s="14"/>
      <c r="SUD1267" s="14"/>
      <c r="SUE1267" s="14"/>
      <c r="SUF1267" s="14"/>
      <c r="SUG1267" s="14"/>
      <c r="SUH1267" s="14"/>
      <c r="SUI1267" s="14"/>
      <c r="SUJ1267" s="14"/>
      <c r="SUK1267" s="14"/>
      <c r="SUL1267" s="14"/>
      <c r="SUM1267" s="14"/>
      <c r="SUN1267" s="14"/>
      <c r="SUO1267" s="14"/>
      <c r="SUP1267" s="14"/>
      <c r="SUQ1267" s="14"/>
      <c r="SUR1267" s="14"/>
      <c r="SUS1267" s="14"/>
      <c r="SUT1267" s="14"/>
      <c r="SUU1267" s="14"/>
      <c r="SUV1267" s="14"/>
      <c r="SUW1267" s="14"/>
      <c r="SUX1267" s="14"/>
      <c r="SUY1267" s="14"/>
      <c r="SUZ1267" s="14"/>
      <c r="SVA1267" s="14"/>
      <c r="SVB1267" s="14"/>
      <c r="SVC1267" s="14"/>
      <c r="SVD1267" s="14"/>
      <c r="SVE1267" s="14"/>
      <c r="SVF1267" s="14"/>
      <c r="SVG1267" s="14"/>
      <c r="SVH1267" s="14"/>
      <c r="SVI1267" s="14"/>
      <c r="SVJ1267" s="14"/>
      <c r="SVK1267" s="14"/>
      <c r="SVL1267" s="14"/>
      <c r="SVM1267" s="14"/>
      <c r="SVN1267" s="14"/>
      <c r="SVO1267" s="14"/>
      <c r="SVP1267" s="14"/>
      <c r="SVQ1267" s="14"/>
      <c r="SVR1267" s="14"/>
      <c r="SVS1267" s="14"/>
      <c r="SVT1267" s="14"/>
      <c r="SVU1267" s="14"/>
      <c r="SVV1267" s="14"/>
      <c r="SVW1267" s="14"/>
      <c r="SVX1267" s="14"/>
      <c r="SVY1267" s="14"/>
      <c r="SVZ1267" s="14"/>
      <c r="SWA1267" s="14"/>
      <c r="SWB1267" s="14"/>
      <c r="SWC1267" s="14"/>
      <c r="SWD1267" s="14"/>
      <c r="SWE1267" s="14"/>
      <c r="SWF1267" s="14"/>
      <c r="SWG1267" s="14"/>
      <c r="SWH1267" s="14"/>
      <c r="SWI1267" s="14"/>
      <c r="SWJ1267" s="14"/>
      <c r="SWK1267" s="14"/>
      <c r="SWL1267" s="14"/>
      <c r="SWM1267" s="14"/>
      <c r="SWN1267" s="14"/>
      <c r="SWO1267" s="14"/>
      <c r="SWP1267" s="14"/>
      <c r="SWQ1267" s="14"/>
      <c r="SWR1267" s="14"/>
      <c r="SWS1267" s="14"/>
      <c r="SWT1267" s="14"/>
      <c r="SWU1267" s="14"/>
      <c r="SWV1267" s="14"/>
      <c r="SWW1267" s="14"/>
      <c r="SWX1267" s="14"/>
      <c r="SWY1267" s="14"/>
      <c r="SWZ1267" s="14"/>
      <c r="SXA1267" s="14"/>
      <c r="SXB1267" s="14"/>
      <c r="SXC1267" s="14"/>
      <c r="SXD1267" s="14"/>
      <c r="SXE1267" s="14"/>
      <c r="SXF1267" s="14"/>
      <c r="SXG1267" s="14"/>
      <c r="SXH1267" s="14"/>
      <c r="SXI1267" s="14"/>
      <c r="SXJ1267" s="14"/>
      <c r="SXK1267" s="14"/>
      <c r="SXL1267" s="14"/>
      <c r="SXM1267" s="14"/>
      <c r="SXN1267" s="14"/>
      <c r="SXO1267" s="14"/>
      <c r="SXP1267" s="14"/>
      <c r="SXQ1267" s="14"/>
      <c r="SXR1267" s="14"/>
      <c r="SXS1267" s="14"/>
      <c r="SXT1267" s="14"/>
      <c r="SXU1267" s="14"/>
      <c r="SXV1267" s="14"/>
      <c r="SXW1267" s="14"/>
      <c r="SXX1267" s="14"/>
      <c r="SXY1267" s="14"/>
      <c r="SXZ1267" s="14"/>
      <c r="SYA1267" s="14"/>
      <c r="SYB1267" s="14"/>
      <c r="SYC1267" s="14"/>
      <c r="SYD1267" s="14"/>
      <c r="SYE1267" s="14"/>
      <c r="SYF1267" s="14"/>
      <c r="SYG1267" s="14"/>
      <c r="SYH1267" s="14"/>
      <c r="SYI1267" s="14"/>
      <c r="SYJ1267" s="14"/>
      <c r="SYK1267" s="14"/>
      <c r="SYL1267" s="14"/>
      <c r="SYM1267" s="14"/>
      <c r="SYN1267" s="14"/>
      <c r="SYO1267" s="14"/>
      <c r="SYP1267" s="14"/>
      <c r="SYQ1267" s="14"/>
      <c r="SYR1267" s="14"/>
      <c r="SYS1267" s="14"/>
      <c r="SYT1267" s="14"/>
      <c r="SYU1267" s="14"/>
      <c r="SYV1267" s="14"/>
      <c r="SYW1267" s="14"/>
      <c r="SYX1267" s="14"/>
      <c r="SYY1267" s="14"/>
      <c r="SYZ1267" s="14"/>
      <c r="SZA1267" s="14"/>
      <c r="SZB1267" s="14"/>
      <c r="SZC1267" s="14"/>
      <c r="SZD1267" s="14"/>
      <c r="SZE1267" s="14"/>
      <c r="SZF1267" s="14"/>
      <c r="SZG1267" s="14"/>
      <c r="SZH1267" s="14"/>
      <c r="SZI1267" s="14"/>
      <c r="SZJ1267" s="14"/>
      <c r="SZK1267" s="14"/>
      <c r="SZL1267" s="14"/>
      <c r="SZM1267" s="14"/>
      <c r="SZN1267" s="14"/>
      <c r="SZO1267" s="14"/>
      <c r="SZP1267" s="14"/>
      <c r="SZQ1267" s="14"/>
      <c r="SZR1267" s="14"/>
      <c r="SZS1267" s="14"/>
      <c r="SZT1267" s="14"/>
      <c r="SZU1267" s="14"/>
      <c r="SZV1267" s="14"/>
      <c r="SZW1267" s="14"/>
      <c r="SZX1267" s="14"/>
      <c r="SZY1267" s="14"/>
      <c r="SZZ1267" s="14"/>
      <c r="TAA1267" s="14"/>
      <c r="TAB1267" s="14"/>
      <c r="TAC1267" s="14"/>
      <c r="TAD1267" s="14"/>
      <c r="TAE1267" s="14"/>
      <c r="TAF1267" s="14"/>
      <c r="TAG1267" s="14"/>
      <c r="TAH1267" s="14"/>
      <c r="TAI1267" s="14"/>
      <c r="TAJ1267" s="14"/>
      <c r="TAK1267" s="14"/>
      <c r="TAL1267" s="14"/>
      <c r="TAM1267" s="14"/>
      <c r="TAN1267" s="14"/>
      <c r="TAO1267" s="14"/>
      <c r="TAP1267" s="14"/>
      <c r="TAQ1267" s="14"/>
      <c r="TAR1267" s="14"/>
      <c r="TAS1267" s="14"/>
      <c r="TAT1267" s="14"/>
      <c r="TAU1267" s="14"/>
      <c r="TAV1267" s="14"/>
      <c r="TAW1267" s="14"/>
      <c r="TAX1267" s="14"/>
      <c r="TAY1267" s="14"/>
      <c r="TAZ1267" s="14"/>
      <c r="TBA1267" s="14"/>
      <c r="TBB1267" s="14"/>
      <c r="TBC1267" s="14"/>
      <c r="TBD1267" s="14"/>
      <c r="TBE1267" s="14"/>
      <c r="TBF1267" s="14"/>
      <c r="TBG1267" s="14"/>
      <c r="TBH1267" s="14"/>
      <c r="TBI1267" s="14"/>
      <c r="TBJ1267" s="14"/>
      <c r="TBK1267" s="14"/>
      <c r="TBL1267" s="14"/>
      <c r="TBM1267" s="14"/>
      <c r="TBN1267" s="14"/>
      <c r="TBO1267" s="14"/>
      <c r="TBP1267" s="14"/>
      <c r="TBQ1267" s="14"/>
      <c r="TBR1267" s="14"/>
      <c r="TBS1267" s="14"/>
      <c r="TBT1267" s="14"/>
      <c r="TBU1267" s="14"/>
      <c r="TBV1267" s="14"/>
      <c r="TBW1267" s="14"/>
      <c r="TBX1267" s="14"/>
      <c r="TBY1267" s="14"/>
      <c r="TBZ1267" s="14"/>
      <c r="TCA1267" s="14"/>
      <c r="TCB1267" s="14"/>
      <c r="TCC1267" s="14"/>
      <c r="TCD1267" s="14"/>
      <c r="TCE1267" s="14"/>
      <c r="TCF1267" s="14"/>
      <c r="TCG1267" s="14"/>
      <c r="TCH1267" s="14"/>
      <c r="TCI1267" s="14"/>
      <c r="TCJ1267" s="14"/>
      <c r="TCK1267" s="14"/>
      <c r="TCL1267" s="14"/>
      <c r="TCM1267" s="14"/>
      <c r="TCN1267" s="14"/>
      <c r="TCO1267" s="14"/>
      <c r="TCP1267" s="14"/>
      <c r="TCQ1267" s="14"/>
      <c r="TCR1267" s="14"/>
      <c r="TCS1267" s="14"/>
      <c r="TCT1267" s="14"/>
      <c r="TCU1267" s="14"/>
      <c r="TCV1267" s="14"/>
      <c r="TCW1267" s="14"/>
      <c r="TCX1267" s="14"/>
      <c r="TCY1267" s="14"/>
      <c r="TCZ1267" s="14"/>
      <c r="TDA1267" s="14"/>
      <c r="TDB1267" s="14"/>
      <c r="TDC1267" s="14"/>
      <c r="TDD1267" s="14"/>
      <c r="TDE1267" s="14"/>
      <c r="TDF1267" s="14"/>
      <c r="TDG1267" s="14"/>
      <c r="TDH1267" s="14"/>
      <c r="TDI1267" s="14"/>
      <c r="TDJ1267" s="14"/>
      <c r="TDK1267" s="14"/>
      <c r="TDL1267" s="14"/>
      <c r="TDM1267" s="14"/>
      <c r="TDN1267" s="14"/>
      <c r="TDO1267" s="14"/>
      <c r="TDP1267" s="14"/>
      <c r="TDQ1267" s="14"/>
      <c r="TDR1267" s="14"/>
      <c r="TDS1267" s="14"/>
      <c r="TDT1267" s="14"/>
      <c r="TDU1267" s="14"/>
      <c r="TDV1267" s="14"/>
      <c r="TDW1267" s="14"/>
      <c r="TDX1267" s="14"/>
      <c r="TDY1267" s="14"/>
      <c r="TDZ1267" s="14"/>
      <c r="TEA1267" s="14"/>
      <c r="TEB1267" s="14"/>
      <c r="TEC1267" s="14"/>
      <c r="TED1267" s="14"/>
      <c r="TEE1267" s="14"/>
      <c r="TEF1267" s="14"/>
      <c r="TEG1267" s="14"/>
      <c r="TEH1267" s="14"/>
      <c r="TEI1267" s="14"/>
      <c r="TEJ1267" s="14"/>
      <c r="TEK1267" s="14"/>
      <c r="TEL1267" s="14"/>
      <c r="TEM1267" s="14"/>
      <c r="TEN1267" s="14"/>
      <c r="TEO1267" s="14"/>
      <c r="TEP1267" s="14"/>
      <c r="TEQ1267" s="14"/>
      <c r="TER1267" s="14"/>
      <c r="TES1267" s="14"/>
      <c r="TET1267" s="14"/>
      <c r="TEU1267" s="14"/>
      <c r="TEV1267" s="14"/>
      <c r="TEW1267" s="14"/>
      <c r="TEX1267" s="14"/>
      <c r="TEY1267" s="14"/>
      <c r="TEZ1267" s="14"/>
      <c r="TFA1267" s="14"/>
      <c r="TFB1267" s="14"/>
      <c r="TFC1267" s="14"/>
      <c r="TFD1267" s="14"/>
      <c r="TFE1267" s="14"/>
      <c r="TFF1267" s="14"/>
      <c r="TFG1267" s="14"/>
      <c r="TFH1267" s="14"/>
      <c r="TFI1267" s="14"/>
      <c r="TFJ1267" s="14"/>
      <c r="TFK1267" s="14"/>
      <c r="TFL1267" s="14"/>
      <c r="TFM1267" s="14"/>
      <c r="TFN1267" s="14"/>
      <c r="TFO1267" s="14"/>
      <c r="TFP1267" s="14"/>
      <c r="TFQ1267" s="14"/>
      <c r="TFR1267" s="14"/>
      <c r="TFS1267" s="14"/>
      <c r="TFT1267" s="14"/>
      <c r="TFU1267" s="14"/>
      <c r="TFV1267" s="14"/>
      <c r="TFW1267" s="14"/>
      <c r="TFX1267" s="14"/>
      <c r="TFY1267" s="14"/>
      <c r="TFZ1267" s="14"/>
      <c r="TGA1267" s="14"/>
      <c r="TGB1267" s="14"/>
      <c r="TGC1267" s="14"/>
      <c r="TGD1267" s="14"/>
      <c r="TGE1267" s="14"/>
      <c r="TGF1267" s="14"/>
      <c r="TGG1267" s="14"/>
      <c r="TGH1267" s="14"/>
      <c r="TGI1267" s="14"/>
      <c r="TGJ1267" s="14"/>
      <c r="TGK1267" s="14"/>
      <c r="TGL1267" s="14"/>
      <c r="TGM1267" s="14"/>
      <c r="TGN1267" s="14"/>
      <c r="TGO1267" s="14"/>
      <c r="TGP1267" s="14"/>
      <c r="TGQ1267" s="14"/>
      <c r="TGR1267" s="14"/>
      <c r="TGS1267" s="14"/>
      <c r="TGT1267" s="14"/>
      <c r="TGU1267" s="14"/>
      <c r="TGV1267" s="14"/>
      <c r="TGW1267" s="14"/>
      <c r="TGX1267" s="14"/>
      <c r="TGY1267" s="14"/>
      <c r="TGZ1267" s="14"/>
      <c r="THA1267" s="14"/>
      <c r="THB1267" s="14"/>
      <c r="THC1267" s="14"/>
      <c r="THD1267" s="14"/>
      <c r="THE1267" s="14"/>
      <c r="THF1267" s="14"/>
      <c r="THG1267" s="14"/>
      <c r="THH1267" s="14"/>
      <c r="THI1267" s="14"/>
      <c r="THJ1267" s="14"/>
      <c r="THK1267" s="14"/>
      <c r="THL1267" s="14"/>
      <c r="THM1267" s="14"/>
      <c r="THN1267" s="14"/>
      <c r="THO1267" s="14"/>
      <c r="THP1267" s="14"/>
      <c r="THQ1267" s="14"/>
      <c r="THR1267" s="14"/>
      <c r="THS1267" s="14"/>
      <c r="THT1267" s="14"/>
      <c r="THU1267" s="14"/>
      <c r="THV1267" s="14"/>
      <c r="THW1267" s="14"/>
      <c r="THX1267" s="14"/>
      <c r="THY1267" s="14"/>
      <c r="THZ1267" s="14"/>
      <c r="TIA1267" s="14"/>
      <c r="TIB1267" s="14"/>
      <c r="TIC1267" s="14"/>
      <c r="TID1267" s="14"/>
      <c r="TIE1267" s="14"/>
      <c r="TIF1267" s="14"/>
      <c r="TIG1267" s="14"/>
      <c r="TIH1267" s="14"/>
      <c r="TII1267" s="14"/>
      <c r="TIJ1267" s="14"/>
      <c r="TIK1267" s="14"/>
      <c r="TIL1267" s="14"/>
      <c r="TIM1267" s="14"/>
      <c r="TIN1267" s="14"/>
      <c r="TIO1267" s="14"/>
      <c r="TIP1267" s="14"/>
      <c r="TIQ1267" s="14"/>
      <c r="TIR1267" s="14"/>
      <c r="TIS1267" s="14"/>
      <c r="TIT1267" s="14"/>
      <c r="TIU1267" s="14"/>
      <c r="TIV1267" s="14"/>
      <c r="TIW1267" s="14"/>
      <c r="TIX1267" s="14"/>
      <c r="TIY1267" s="14"/>
      <c r="TIZ1267" s="14"/>
      <c r="TJA1267" s="14"/>
      <c r="TJB1267" s="14"/>
      <c r="TJC1267" s="14"/>
      <c r="TJD1267" s="14"/>
      <c r="TJE1267" s="14"/>
      <c r="TJF1267" s="14"/>
      <c r="TJG1267" s="14"/>
      <c r="TJH1267" s="14"/>
      <c r="TJI1267" s="14"/>
      <c r="TJJ1267" s="14"/>
      <c r="TJK1267" s="14"/>
      <c r="TJL1267" s="14"/>
      <c r="TJM1267" s="14"/>
      <c r="TJN1267" s="14"/>
      <c r="TJO1267" s="14"/>
      <c r="TJP1267" s="14"/>
      <c r="TJQ1267" s="14"/>
      <c r="TJR1267" s="14"/>
      <c r="TJS1267" s="14"/>
      <c r="TJT1267" s="14"/>
      <c r="TJU1267" s="14"/>
      <c r="TJV1267" s="14"/>
      <c r="TJW1267" s="14"/>
      <c r="TJX1267" s="14"/>
      <c r="TJY1267" s="14"/>
      <c r="TJZ1267" s="14"/>
      <c r="TKA1267" s="14"/>
      <c r="TKB1267" s="14"/>
      <c r="TKC1267" s="14"/>
      <c r="TKD1267" s="14"/>
      <c r="TKE1267" s="14"/>
      <c r="TKF1267" s="14"/>
      <c r="TKG1267" s="14"/>
      <c r="TKH1267" s="14"/>
      <c r="TKI1267" s="14"/>
      <c r="TKJ1267" s="14"/>
      <c r="TKK1267" s="14"/>
      <c r="TKL1267" s="14"/>
      <c r="TKM1267" s="14"/>
      <c r="TKN1267" s="14"/>
      <c r="TKO1267" s="14"/>
      <c r="TKP1267" s="14"/>
      <c r="TKQ1267" s="14"/>
      <c r="TKR1267" s="14"/>
      <c r="TKS1267" s="14"/>
      <c r="TKT1267" s="14"/>
      <c r="TKU1267" s="14"/>
      <c r="TKV1267" s="14"/>
      <c r="TKW1267" s="14"/>
      <c r="TKX1267" s="14"/>
      <c r="TKY1267" s="14"/>
      <c r="TKZ1267" s="14"/>
      <c r="TLA1267" s="14"/>
      <c r="TLB1267" s="14"/>
      <c r="TLC1267" s="14"/>
      <c r="TLD1267" s="14"/>
      <c r="TLE1267" s="14"/>
      <c r="TLF1267" s="14"/>
      <c r="TLG1267" s="14"/>
      <c r="TLH1267" s="14"/>
      <c r="TLI1267" s="14"/>
      <c r="TLJ1267" s="14"/>
      <c r="TLK1267" s="14"/>
      <c r="TLL1267" s="14"/>
      <c r="TLM1267" s="14"/>
      <c r="TLN1267" s="14"/>
      <c r="TLO1267" s="14"/>
      <c r="TLP1267" s="14"/>
      <c r="TLQ1267" s="14"/>
      <c r="TLR1267" s="14"/>
      <c r="TLS1267" s="14"/>
      <c r="TLT1267" s="14"/>
      <c r="TLU1267" s="14"/>
      <c r="TLV1267" s="14"/>
      <c r="TLW1267" s="14"/>
      <c r="TLX1267" s="14"/>
      <c r="TLY1267" s="14"/>
      <c r="TLZ1267" s="14"/>
      <c r="TMA1267" s="14"/>
      <c r="TMB1267" s="14"/>
      <c r="TMC1267" s="14"/>
      <c r="TMD1267" s="14"/>
      <c r="TME1267" s="14"/>
      <c r="TMF1267" s="14"/>
      <c r="TMG1267" s="14"/>
      <c r="TMH1267" s="14"/>
      <c r="TMI1267" s="14"/>
      <c r="TMJ1267" s="14"/>
      <c r="TMK1267" s="14"/>
      <c r="TML1267" s="14"/>
      <c r="TMM1267" s="14"/>
      <c r="TMN1267" s="14"/>
      <c r="TMO1267" s="14"/>
      <c r="TMP1267" s="14"/>
      <c r="TMQ1267" s="14"/>
      <c r="TMR1267" s="14"/>
      <c r="TMS1267" s="14"/>
      <c r="TMT1267" s="14"/>
      <c r="TMU1267" s="14"/>
      <c r="TMV1267" s="14"/>
      <c r="TMW1267" s="14"/>
      <c r="TMX1267" s="14"/>
      <c r="TMY1267" s="14"/>
      <c r="TMZ1267" s="14"/>
      <c r="TNA1267" s="14"/>
      <c r="TNB1267" s="14"/>
      <c r="TNC1267" s="14"/>
      <c r="TND1267" s="14"/>
      <c r="TNE1267" s="14"/>
      <c r="TNF1267" s="14"/>
      <c r="TNG1267" s="14"/>
      <c r="TNH1267" s="14"/>
      <c r="TNI1267" s="14"/>
      <c r="TNJ1267" s="14"/>
      <c r="TNK1267" s="14"/>
      <c r="TNL1267" s="14"/>
      <c r="TNM1267" s="14"/>
      <c r="TNN1267" s="14"/>
      <c r="TNO1267" s="14"/>
      <c r="TNP1267" s="14"/>
      <c r="TNQ1267" s="14"/>
      <c r="TNR1267" s="14"/>
      <c r="TNS1267" s="14"/>
      <c r="TNT1267" s="14"/>
      <c r="TNU1267" s="14"/>
      <c r="TNV1267" s="14"/>
      <c r="TNW1267" s="14"/>
      <c r="TNX1267" s="14"/>
      <c r="TNY1267" s="14"/>
      <c r="TNZ1267" s="14"/>
      <c r="TOA1267" s="14"/>
      <c r="TOB1267" s="14"/>
      <c r="TOC1267" s="14"/>
      <c r="TOD1267" s="14"/>
      <c r="TOE1267" s="14"/>
      <c r="TOF1267" s="14"/>
      <c r="TOG1267" s="14"/>
      <c r="TOH1267" s="14"/>
      <c r="TOI1267" s="14"/>
      <c r="TOJ1267" s="14"/>
      <c r="TOK1267" s="14"/>
      <c r="TOL1267" s="14"/>
      <c r="TOM1267" s="14"/>
      <c r="TON1267" s="14"/>
      <c r="TOO1267" s="14"/>
      <c r="TOP1267" s="14"/>
      <c r="TOQ1267" s="14"/>
      <c r="TOR1267" s="14"/>
      <c r="TOS1267" s="14"/>
      <c r="TOT1267" s="14"/>
      <c r="TOU1267" s="14"/>
      <c r="TOV1267" s="14"/>
      <c r="TOW1267" s="14"/>
      <c r="TOX1267" s="14"/>
      <c r="TOY1267" s="14"/>
      <c r="TOZ1267" s="14"/>
      <c r="TPA1267" s="14"/>
      <c r="TPB1267" s="14"/>
      <c r="TPC1267" s="14"/>
      <c r="TPD1267" s="14"/>
      <c r="TPE1267" s="14"/>
      <c r="TPF1267" s="14"/>
      <c r="TPG1267" s="14"/>
      <c r="TPH1267" s="14"/>
      <c r="TPI1267" s="14"/>
      <c r="TPJ1267" s="14"/>
      <c r="TPK1267" s="14"/>
      <c r="TPL1267" s="14"/>
      <c r="TPM1267" s="14"/>
      <c r="TPN1267" s="14"/>
      <c r="TPO1267" s="14"/>
      <c r="TPP1267" s="14"/>
      <c r="TPQ1267" s="14"/>
      <c r="TPR1267" s="14"/>
      <c r="TPS1267" s="14"/>
      <c r="TPT1267" s="14"/>
      <c r="TPU1267" s="14"/>
      <c r="TPV1267" s="14"/>
      <c r="TPW1267" s="14"/>
      <c r="TPX1267" s="14"/>
      <c r="TPY1267" s="14"/>
      <c r="TPZ1267" s="14"/>
      <c r="TQA1267" s="14"/>
      <c r="TQB1267" s="14"/>
      <c r="TQC1267" s="14"/>
      <c r="TQD1267" s="14"/>
      <c r="TQE1267" s="14"/>
      <c r="TQF1267" s="14"/>
      <c r="TQG1267" s="14"/>
      <c r="TQH1267" s="14"/>
      <c r="TQI1267" s="14"/>
      <c r="TQJ1267" s="14"/>
      <c r="TQK1267" s="14"/>
      <c r="TQL1267" s="14"/>
      <c r="TQM1267" s="14"/>
      <c r="TQN1267" s="14"/>
      <c r="TQO1267" s="14"/>
      <c r="TQP1267" s="14"/>
      <c r="TQQ1267" s="14"/>
      <c r="TQR1267" s="14"/>
      <c r="TQS1267" s="14"/>
      <c r="TQT1267" s="14"/>
      <c r="TQU1267" s="14"/>
      <c r="TQV1267" s="14"/>
      <c r="TQW1267" s="14"/>
      <c r="TQX1267" s="14"/>
      <c r="TQY1267" s="14"/>
      <c r="TQZ1267" s="14"/>
      <c r="TRA1267" s="14"/>
      <c r="TRB1267" s="14"/>
      <c r="TRC1267" s="14"/>
      <c r="TRD1267" s="14"/>
      <c r="TRE1267" s="14"/>
      <c r="TRF1267" s="14"/>
      <c r="TRG1267" s="14"/>
      <c r="TRH1267" s="14"/>
      <c r="TRI1267" s="14"/>
      <c r="TRJ1267" s="14"/>
      <c r="TRK1267" s="14"/>
      <c r="TRL1267" s="14"/>
      <c r="TRM1267" s="14"/>
      <c r="TRN1267" s="14"/>
      <c r="TRO1267" s="14"/>
      <c r="TRP1267" s="14"/>
      <c r="TRQ1267" s="14"/>
      <c r="TRR1267" s="14"/>
      <c r="TRS1267" s="14"/>
      <c r="TRT1267" s="14"/>
      <c r="TRU1267" s="14"/>
      <c r="TRV1267" s="14"/>
      <c r="TRW1267" s="14"/>
      <c r="TRX1267" s="14"/>
      <c r="TRY1267" s="14"/>
      <c r="TRZ1267" s="14"/>
      <c r="TSA1267" s="14"/>
      <c r="TSB1267" s="14"/>
      <c r="TSC1267" s="14"/>
      <c r="TSD1267" s="14"/>
      <c r="TSE1267" s="14"/>
      <c r="TSF1267" s="14"/>
      <c r="TSG1267" s="14"/>
      <c r="TSH1267" s="14"/>
      <c r="TSI1267" s="14"/>
      <c r="TSJ1267" s="14"/>
      <c r="TSK1267" s="14"/>
      <c r="TSL1267" s="14"/>
      <c r="TSM1267" s="14"/>
      <c r="TSN1267" s="14"/>
      <c r="TSO1267" s="14"/>
      <c r="TSP1267" s="14"/>
      <c r="TSQ1267" s="14"/>
      <c r="TSR1267" s="14"/>
      <c r="TSS1267" s="14"/>
      <c r="TST1267" s="14"/>
      <c r="TSU1267" s="14"/>
      <c r="TSV1267" s="14"/>
      <c r="TSW1267" s="14"/>
      <c r="TSX1267" s="14"/>
      <c r="TSY1267" s="14"/>
      <c r="TSZ1267" s="14"/>
      <c r="TTA1267" s="14"/>
      <c r="TTB1267" s="14"/>
      <c r="TTC1267" s="14"/>
      <c r="TTD1267" s="14"/>
      <c r="TTE1267" s="14"/>
      <c r="TTF1267" s="14"/>
      <c r="TTG1267" s="14"/>
      <c r="TTH1267" s="14"/>
      <c r="TTI1267" s="14"/>
      <c r="TTJ1267" s="14"/>
      <c r="TTK1267" s="14"/>
      <c r="TTL1267" s="14"/>
      <c r="TTM1267" s="14"/>
      <c r="TTN1267" s="14"/>
      <c r="TTO1267" s="14"/>
      <c r="TTP1267" s="14"/>
      <c r="TTQ1267" s="14"/>
      <c r="TTR1267" s="14"/>
      <c r="TTS1267" s="14"/>
      <c r="TTT1267" s="14"/>
      <c r="TTU1267" s="14"/>
      <c r="TTV1267" s="14"/>
      <c r="TTW1267" s="14"/>
      <c r="TTX1267" s="14"/>
      <c r="TTY1267" s="14"/>
      <c r="TTZ1267" s="14"/>
      <c r="TUA1267" s="14"/>
      <c r="TUB1267" s="14"/>
      <c r="TUC1267" s="14"/>
      <c r="TUD1267" s="14"/>
      <c r="TUE1267" s="14"/>
      <c r="TUF1267" s="14"/>
      <c r="TUG1267" s="14"/>
      <c r="TUH1267" s="14"/>
      <c r="TUI1267" s="14"/>
      <c r="TUJ1267" s="14"/>
      <c r="TUK1267" s="14"/>
      <c r="TUL1267" s="14"/>
      <c r="TUM1267" s="14"/>
      <c r="TUN1267" s="14"/>
      <c r="TUO1267" s="14"/>
      <c r="TUP1267" s="14"/>
      <c r="TUQ1267" s="14"/>
      <c r="TUR1267" s="14"/>
      <c r="TUS1267" s="14"/>
      <c r="TUT1267" s="14"/>
      <c r="TUU1267" s="14"/>
      <c r="TUV1267" s="14"/>
      <c r="TUW1267" s="14"/>
      <c r="TUX1267" s="14"/>
      <c r="TUY1267" s="14"/>
      <c r="TUZ1267" s="14"/>
      <c r="TVA1267" s="14"/>
      <c r="TVB1267" s="14"/>
      <c r="TVC1267" s="14"/>
      <c r="TVD1267" s="14"/>
      <c r="TVE1267" s="14"/>
      <c r="TVF1267" s="14"/>
      <c r="TVG1267" s="14"/>
      <c r="TVH1267" s="14"/>
      <c r="TVI1267" s="14"/>
      <c r="TVJ1267" s="14"/>
      <c r="TVK1267" s="14"/>
      <c r="TVL1267" s="14"/>
      <c r="TVM1267" s="14"/>
      <c r="TVN1267" s="14"/>
      <c r="TVO1267" s="14"/>
      <c r="TVP1267" s="14"/>
      <c r="TVQ1267" s="14"/>
      <c r="TVR1267" s="14"/>
      <c r="TVS1267" s="14"/>
      <c r="TVT1267" s="14"/>
      <c r="TVU1267" s="14"/>
      <c r="TVV1267" s="14"/>
      <c r="TVW1267" s="14"/>
      <c r="TVX1267" s="14"/>
      <c r="TVY1267" s="14"/>
      <c r="TVZ1267" s="14"/>
      <c r="TWA1267" s="14"/>
      <c r="TWB1267" s="14"/>
      <c r="TWC1267" s="14"/>
      <c r="TWD1267" s="14"/>
      <c r="TWE1267" s="14"/>
      <c r="TWF1267" s="14"/>
      <c r="TWG1267" s="14"/>
      <c r="TWH1267" s="14"/>
      <c r="TWI1267" s="14"/>
      <c r="TWJ1267" s="14"/>
      <c r="TWK1267" s="14"/>
      <c r="TWL1267" s="14"/>
      <c r="TWM1267" s="14"/>
      <c r="TWN1267" s="14"/>
      <c r="TWO1267" s="14"/>
      <c r="TWP1267" s="14"/>
      <c r="TWQ1267" s="14"/>
      <c r="TWR1267" s="14"/>
      <c r="TWS1267" s="14"/>
      <c r="TWT1267" s="14"/>
      <c r="TWU1267" s="14"/>
      <c r="TWV1267" s="14"/>
      <c r="TWW1267" s="14"/>
      <c r="TWX1267" s="14"/>
      <c r="TWY1267" s="14"/>
      <c r="TWZ1267" s="14"/>
      <c r="TXA1267" s="14"/>
      <c r="TXB1267" s="14"/>
      <c r="TXC1267" s="14"/>
      <c r="TXD1267" s="14"/>
      <c r="TXE1267" s="14"/>
      <c r="TXF1267" s="14"/>
      <c r="TXG1267" s="14"/>
      <c r="TXH1267" s="14"/>
      <c r="TXI1267" s="14"/>
      <c r="TXJ1267" s="14"/>
      <c r="TXK1267" s="14"/>
      <c r="TXL1267" s="14"/>
      <c r="TXM1267" s="14"/>
      <c r="TXN1267" s="14"/>
      <c r="TXO1267" s="14"/>
      <c r="TXP1267" s="14"/>
      <c r="TXQ1267" s="14"/>
      <c r="TXR1267" s="14"/>
      <c r="TXS1267" s="14"/>
      <c r="TXT1267" s="14"/>
      <c r="TXU1267" s="14"/>
      <c r="TXV1267" s="14"/>
      <c r="TXW1267" s="14"/>
      <c r="TXX1267" s="14"/>
      <c r="TXY1267" s="14"/>
      <c r="TXZ1267" s="14"/>
      <c r="TYA1267" s="14"/>
      <c r="TYB1267" s="14"/>
      <c r="TYC1267" s="14"/>
      <c r="TYD1267" s="14"/>
      <c r="TYE1267" s="14"/>
      <c r="TYF1267" s="14"/>
      <c r="TYG1267" s="14"/>
      <c r="TYH1267" s="14"/>
      <c r="TYI1267" s="14"/>
      <c r="TYJ1267" s="14"/>
      <c r="TYK1267" s="14"/>
      <c r="TYL1267" s="14"/>
      <c r="TYM1267" s="14"/>
      <c r="TYN1267" s="14"/>
      <c r="TYO1267" s="14"/>
      <c r="TYP1267" s="14"/>
      <c r="TYQ1267" s="14"/>
      <c r="TYR1267" s="14"/>
      <c r="TYS1267" s="14"/>
      <c r="TYT1267" s="14"/>
      <c r="TYU1267" s="14"/>
      <c r="TYV1267" s="14"/>
      <c r="TYW1267" s="14"/>
      <c r="TYX1267" s="14"/>
      <c r="TYY1267" s="14"/>
      <c r="TYZ1267" s="14"/>
      <c r="TZA1267" s="14"/>
      <c r="TZB1267" s="14"/>
      <c r="TZC1267" s="14"/>
      <c r="TZD1267" s="14"/>
      <c r="TZE1267" s="14"/>
      <c r="TZF1267" s="14"/>
      <c r="TZG1267" s="14"/>
      <c r="TZH1267" s="14"/>
      <c r="TZI1267" s="14"/>
      <c r="TZJ1267" s="14"/>
      <c r="TZK1267" s="14"/>
      <c r="TZL1267" s="14"/>
      <c r="TZM1267" s="14"/>
      <c r="TZN1267" s="14"/>
      <c r="TZO1267" s="14"/>
      <c r="TZP1267" s="14"/>
      <c r="TZQ1267" s="14"/>
      <c r="TZR1267" s="14"/>
      <c r="TZS1267" s="14"/>
      <c r="TZT1267" s="14"/>
      <c r="TZU1267" s="14"/>
      <c r="TZV1267" s="14"/>
      <c r="TZW1267" s="14"/>
      <c r="TZX1267" s="14"/>
      <c r="TZY1267" s="14"/>
      <c r="TZZ1267" s="14"/>
      <c r="UAA1267" s="14"/>
      <c r="UAB1267" s="14"/>
      <c r="UAC1267" s="14"/>
      <c r="UAD1267" s="14"/>
      <c r="UAE1267" s="14"/>
      <c r="UAF1267" s="14"/>
      <c r="UAG1267" s="14"/>
      <c r="UAH1267" s="14"/>
      <c r="UAI1267" s="14"/>
      <c r="UAJ1267" s="14"/>
      <c r="UAK1267" s="14"/>
      <c r="UAL1267" s="14"/>
      <c r="UAM1267" s="14"/>
      <c r="UAN1267" s="14"/>
      <c r="UAO1267" s="14"/>
      <c r="UAP1267" s="14"/>
      <c r="UAQ1267" s="14"/>
      <c r="UAR1267" s="14"/>
      <c r="UAS1267" s="14"/>
      <c r="UAT1267" s="14"/>
      <c r="UAU1267" s="14"/>
      <c r="UAV1267" s="14"/>
      <c r="UAW1267" s="14"/>
      <c r="UAX1267" s="14"/>
      <c r="UAY1267" s="14"/>
      <c r="UAZ1267" s="14"/>
      <c r="UBA1267" s="14"/>
      <c r="UBB1267" s="14"/>
      <c r="UBC1267" s="14"/>
      <c r="UBD1267" s="14"/>
      <c r="UBE1267" s="14"/>
      <c r="UBF1267" s="14"/>
      <c r="UBG1267" s="14"/>
      <c r="UBH1267" s="14"/>
      <c r="UBI1267" s="14"/>
      <c r="UBJ1267" s="14"/>
      <c r="UBK1267" s="14"/>
      <c r="UBL1267" s="14"/>
      <c r="UBM1267" s="14"/>
      <c r="UBN1267" s="14"/>
      <c r="UBO1267" s="14"/>
      <c r="UBP1267" s="14"/>
      <c r="UBQ1267" s="14"/>
      <c r="UBR1267" s="14"/>
      <c r="UBS1267" s="14"/>
      <c r="UBT1267" s="14"/>
      <c r="UBU1267" s="14"/>
      <c r="UBV1267" s="14"/>
      <c r="UBW1267" s="14"/>
      <c r="UBX1267" s="14"/>
      <c r="UBY1267" s="14"/>
      <c r="UBZ1267" s="14"/>
      <c r="UCA1267" s="14"/>
      <c r="UCB1267" s="14"/>
      <c r="UCC1267" s="14"/>
      <c r="UCD1267" s="14"/>
      <c r="UCE1267" s="14"/>
      <c r="UCF1267" s="14"/>
      <c r="UCG1267" s="14"/>
      <c r="UCH1267" s="14"/>
      <c r="UCI1267" s="14"/>
      <c r="UCJ1267" s="14"/>
      <c r="UCK1267" s="14"/>
      <c r="UCL1267" s="14"/>
      <c r="UCM1267" s="14"/>
      <c r="UCN1267" s="14"/>
      <c r="UCO1267" s="14"/>
      <c r="UCP1267" s="14"/>
      <c r="UCQ1267" s="14"/>
      <c r="UCR1267" s="14"/>
      <c r="UCS1267" s="14"/>
      <c r="UCT1267" s="14"/>
      <c r="UCU1267" s="14"/>
      <c r="UCV1267" s="14"/>
      <c r="UCW1267" s="14"/>
      <c r="UCX1267" s="14"/>
      <c r="UCY1267" s="14"/>
      <c r="UCZ1267" s="14"/>
      <c r="UDA1267" s="14"/>
      <c r="UDB1267" s="14"/>
      <c r="UDC1267" s="14"/>
      <c r="UDD1267" s="14"/>
      <c r="UDE1267" s="14"/>
      <c r="UDF1267" s="14"/>
      <c r="UDG1267" s="14"/>
      <c r="UDH1267" s="14"/>
      <c r="UDI1267" s="14"/>
      <c r="UDJ1267" s="14"/>
      <c r="UDK1267" s="14"/>
      <c r="UDL1267" s="14"/>
      <c r="UDM1267" s="14"/>
      <c r="UDN1267" s="14"/>
      <c r="UDO1267" s="14"/>
      <c r="UDP1267" s="14"/>
      <c r="UDQ1267" s="14"/>
      <c r="UDR1267" s="14"/>
      <c r="UDS1267" s="14"/>
      <c r="UDT1267" s="14"/>
      <c r="UDU1267" s="14"/>
      <c r="UDV1267" s="14"/>
      <c r="UDW1267" s="14"/>
      <c r="UDX1267" s="14"/>
      <c r="UDY1267" s="14"/>
      <c r="UDZ1267" s="14"/>
      <c r="UEA1267" s="14"/>
      <c r="UEB1267" s="14"/>
      <c r="UEC1267" s="14"/>
      <c r="UED1267" s="14"/>
      <c r="UEE1267" s="14"/>
      <c r="UEF1267" s="14"/>
      <c r="UEG1267" s="14"/>
      <c r="UEH1267" s="14"/>
      <c r="UEI1267" s="14"/>
      <c r="UEJ1267" s="14"/>
      <c r="UEK1267" s="14"/>
      <c r="UEL1267" s="14"/>
      <c r="UEM1267" s="14"/>
      <c r="UEN1267" s="14"/>
      <c r="UEO1267" s="14"/>
      <c r="UEP1267" s="14"/>
      <c r="UEQ1267" s="14"/>
      <c r="UER1267" s="14"/>
      <c r="UES1267" s="14"/>
      <c r="UET1267" s="14"/>
      <c r="UEU1267" s="14"/>
      <c r="UEV1267" s="14"/>
      <c r="UEW1267" s="14"/>
      <c r="UEX1267" s="14"/>
      <c r="UEY1267" s="14"/>
      <c r="UEZ1267" s="14"/>
      <c r="UFA1267" s="14"/>
      <c r="UFB1267" s="14"/>
      <c r="UFC1267" s="14"/>
      <c r="UFD1267" s="14"/>
      <c r="UFE1267" s="14"/>
      <c r="UFF1267" s="14"/>
      <c r="UFG1267" s="14"/>
      <c r="UFH1267" s="14"/>
      <c r="UFI1267" s="14"/>
      <c r="UFJ1267" s="14"/>
      <c r="UFK1267" s="14"/>
      <c r="UFL1267" s="14"/>
      <c r="UFM1267" s="14"/>
      <c r="UFN1267" s="14"/>
      <c r="UFO1267" s="14"/>
      <c r="UFP1267" s="14"/>
      <c r="UFQ1267" s="14"/>
      <c r="UFR1267" s="14"/>
      <c r="UFS1267" s="14"/>
      <c r="UFT1267" s="14"/>
      <c r="UFU1267" s="14"/>
      <c r="UFV1267" s="14"/>
      <c r="UFW1267" s="14"/>
      <c r="UFX1267" s="14"/>
      <c r="UFY1267" s="14"/>
      <c r="UFZ1267" s="14"/>
      <c r="UGA1267" s="14"/>
      <c r="UGB1267" s="14"/>
      <c r="UGC1267" s="14"/>
      <c r="UGD1267" s="14"/>
      <c r="UGE1267" s="14"/>
      <c r="UGF1267" s="14"/>
      <c r="UGG1267" s="14"/>
      <c r="UGH1267" s="14"/>
      <c r="UGI1267" s="14"/>
      <c r="UGJ1267" s="14"/>
      <c r="UGK1267" s="14"/>
      <c r="UGL1267" s="14"/>
      <c r="UGM1267" s="14"/>
      <c r="UGN1267" s="14"/>
      <c r="UGO1267" s="14"/>
      <c r="UGP1267" s="14"/>
      <c r="UGQ1267" s="14"/>
      <c r="UGR1267" s="14"/>
      <c r="UGS1267" s="14"/>
      <c r="UGT1267" s="14"/>
      <c r="UGU1267" s="14"/>
      <c r="UGV1267" s="14"/>
      <c r="UGW1267" s="14"/>
      <c r="UGX1267" s="14"/>
      <c r="UGY1267" s="14"/>
      <c r="UGZ1267" s="14"/>
      <c r="UHA1267" s="14"/>
      <c r="UHB1267" s="14"/>
      <c r="UHC1267" s="14"/>
      <c r="UHD1267" s="14"/>
      <c r="UHE1267" s="14"/>
      <c r="UHF1267" s="14"/>
      <c r="UHG1267" s="14"/>
      <c r="UHH1267" s="14"/>
      <c r="UHI1267" s="14"/>
      <c r="UHJ1267" s="14"/>
      <c r="UHK1267" s="14"/>
      <c r="UHL1267" s="14"/>
      <c r="UHM1267" s="14"/>
      <c r="UHN1267" s="14"/>
      <c r="UHO1267" s="14"/>
      <c r="UHP1267" s="14"/>
      <c r="UHQ1267" s="14"/>
      <c r="UHR1267" s="14"/>
      <c r="UHS1267" s="14"/>
      <c r="UHT1267" s="14"/>
      <c r="UHU1267" s="14"/>
      <c r="UHV1267" s="14"/>
      <c r="UHW1267" s="14"/>
      <c r="UHX1267" s="14"/>
      <c r="UHY1267" s="14"/>
      <c r="UHZ1267" s="14"/>
      <c r="UIA1267" s="14"/>
      <c r="UIB1267" s="14"/>
      <c r="UIC1267" s="14"/>
      <c r="UID1267" s="14"/>
      <c r="UIE1267" s="14"/>
      <c r="UIF1267" s="14"/>
      <c r="UIG1267" s="14"/>
      <c r="UIH1267" s="14"/>
      <c r="UII1267" s="14"/>
      <c r="UIJ1267" s="14"/>
      <c r="UIK1267" s="14"/>
      <c r="UIL1267" s="14"/>
      <c r="UIM1267" s="14"/>
      <c r="UIN1267" s="14"/>
      <c r="UIO1267" s="14"/>
      <c r="UIP1267" s="14"/>
      <c r="UIQ1267" s="14"/>
      <c r="UIR1267" s="14"/>
      <c r="UIS1267" s="14"/>
      <c r="UIT1267" s="14"/>
      <c r="UIU1267" s="14"/>
      <c r="UIV1267" s="14"/>
      <c r="UIW1267" s="14"/>
      <c r="UIX1267" s="14"/>
      <c r="UIY1267" s="14"/>
      <c r="UIZ1267" s="14"/>
      <c r="UJA1267" s="14"/>
      <c r="UJB1267" s="14"/>
      <c r="UJC1267" s="14"/>
      <c r="UJD1267" s="14"/>
      <c r="UJE1267" s="14"/>
      <c r="UJF1267" s="14"/>
      <c r="UJG1267" s="14"/>
      <c r="UJH1267" s="14"/>
      <c r="UJI1267" s="14"/>
      <c r="UJJ1267" s="14"/>
      <c r="UJK1267" s="14"/>
      <c r="UJL1267" s="14"/>
      <c r="UJM1267" s="14"/>
      <c r="UJN1267" s="14"/>
      <c r="UJO1267" s="14"/>
      <c r="UJP1267" s="14"/>
      <c r="UJQ1267" s="14"/>
      <c r="UJR1267" s="14"/>
      <c r="UJS1267" s="14"/>
      <c r="UJT1267" s="14"/>
      <c r="UJU1267" s="14"/>
      <c r="UJV1267" s="14"/>
      <c r="UJW1267" s="14"/>
      <c r="UJX1267" s="14"/>
      <c r="UJY1267" s="14"/>
      <c r="UJZ1267" s="14"/>
      <c r="UKA1267" s="14"/>
      <c r="UKB1267" s="14"/>
      <c r="UKC1267" s="14"/>
      <c r="UKD1267" s="14"/>
      <c r="UKE1267" s="14"/>
      <c r="UKF1267" s="14"/>
      <c r="UKG1267" s="14"/>
      <c r="UKH1267" s="14"/>
      <c r="UKI1267" s="14"/>
      <c r="UKJ1267" s="14"/>
      <c r="UKK1267" s="14"/>
      <c r="UKL1267" s="14"/>
      <c r="UKM1267" s="14"/>
      <c r="UKN1267" s="14"/>
      <c r="UKO1267" s="14"/>
      <c r="UKP1267" s="14"/>
      <c r="UKQ1267" s="14"/>
      <c r="UKR1267" s="14"/>
      <c r="UKS1267" s="14"/>
      <c r="UKT1267" s="14"/>
      <c r="UKU1267" s="14"/>
      <c r="UKV1267" s="14"/>
      <c r="UKW1267" s="14"/>
      <c r="UKX1267" s="14"/>
      <c r="UKY1267" s="14"/>
      <c r="UKZ1267" s="14"/>
      <c r="ULA1267" s="14"/>
      <c r="ULB1267" s="14"/>
      <c r="ULC1267" s="14"/>
      <c r="ULD1267" s="14"/>
      <c r="ULE1267" s="14"/>
      <c r="ULF1267" s="14"/>
      <c r="ULG1267" s="14"/>
      <c r="ULH1267" s="14"/>
      <c r="ULI1267" s="14"/>
      <c r="ULJ1267" s="14"/>
      <c r="ULK1267" s="14"/>
      <c r="ULL1267" s="14"/>
      <c r="ULM1267" s="14"/>
      <c r="ULN1267" s="14"/>
      <c r="ULO1267" s="14"/>
      <c r="ULP1267" s="14"/>
      <c r="ULQ1267" s="14"/>
      <c r="ULR1267" s="14"/>
      <c r="ULS1267" s="14"/>
      <c r="ULT1267" s="14"/>
      <c r="ULU1267" s="14"/>
      <c r="ULV1267" s="14"/>
      <c r="ULW1267" s="14"/>
      <c r="ULX1267" s="14"/>
      <c r="ULY1267" s="14"/>
      <c r="ULZ1267" s="14"/>
      <c r="UMA1267" s="14"/>
      <c r="UMB1267" s="14"/>
      <c r="UMC1267" s="14"/>
      <c r="UMD1267" s="14"/>
      <c r="UME1267" s="14"/>
      <c r="UMF1267" s="14"/>
      <c r="UMG1267" s="14"/>
      <c r="UMH1267" s="14"/>
      <c r="UMI1267" s="14"/>
      <c r="UMJ1267" s="14"/>
      <c r="UMK1267" s="14"/>
      <c r="UML1267" s="14"/>
      <c r="UMM1267" s="14"/>
      <c r="UMN1267" s="14"/>
      <c r="UMO1267" s="14"/>
      <c r="UMP1267" s="14"/>
      <c r="UMQ1267" s="14"/>
      <c r="UMR1267" s="14"/>
      <c r="UMS1267" s="14"/>
      <c r="UMT1267" s="14"/>
      <c r="UMU1267" s="14"/>
      <c r="UMV1267" s="14"/>
      <c r="UMW1267" s="14"/>
      <c r="UMX1267" s="14"/>
      <c r="UMY1267" s="14"/>
      <c r="UMZ1267" s="14"/>
      <c r="UNA1267" s="14"/>
      <c r="UNB1267" s="14"/>
      <c r="UNC1267" s="14"/>
      <c r="UND1267" s="14"/>
      <c r="UNE1267" s="14"/>
      <c r="UNF1267" s="14"/>
      <c r="UNG1267" s="14"/>
      <c r="UNH1267" s="14"/>
      <c r="UNI1267" s="14"/>
      <c r="UNJ1267" s="14"/>
      <c r="UNK1267" s="14"/>
      <c r="UNL1267" s="14"/>
      <c r="UNM1267" s="14"/>
      <c r="UNN1267" s="14"/>
      <c r="UNO1267" s="14"/>
      <c r="UNP1267" s="14"/>
      <c r="UNQ1267" s="14"/>
      <c r="UNR1267" s="14"/>
      <c r="UNS1267" s="14"/>
      <c r="UNT1267" s="14"/>
      <c r="UNU1267" s="14"/>
      <c r="UNV1267" s="14"/>
      <c r="UNW1267" s="14"/>
      <c r="UNX1267" s="14"/>
      <c r="UNY1267" s="14"/>
      <c r="UNZ1267" s="14"/>
      <c r="UOA1267" s="14"/>
      <c r="UOB1267" s="14"/>
      <c r="UOC1267" s="14"/>
      <c r="UOD1267" s="14"/>
      <c r="UOE1267" s="14"/>
      <c r="UOF1267" s="14"/>
      <c r="UOG1267" s="14"/>
      <c r="UOH1267" s="14"/>
      <c r="UOI1267" s="14"/>
      <c r="UOJ1267" s="14"/>
      <c r="UOK1267" s="14"/>
      <c r="UOL1267" s="14"/>
      <c r="UOM1267" s="14"/>
      <c r="UON1267" s="14"/>
      <c r="UOO1267" s="14"/>
      <c r="UOP1267" s="14"/>
      <c r="UOQ1267" s="14"/>
      <c r="UOR1267" s="14"/>
      <c r="UOS1267" s="14"/>
      <c r="UOT1267" s="14"/>
      <c r="UOU1267" s="14"/>
      <c r="UOV1267" s="14"/>
      <c r="UOW1267" s="14"/>
      <c r="UOX1267" s="14"/>
      <c r="UOY1267" s="14"/>
      <c r="UOZ1267" s="14"/>
      <c r="UPA1267" s="14"/>
      <c r="UPB1267" s="14"/>
      <c r="UPC1267" s="14"/>
      <c r="UPD1267" s="14"/>
      <c r="UPE1267" s="14"/>
      <c r="UPF1267" s="14"/>
      <c r="UPG1267" s="14"/>
      <c r="UPH1267" s="14"/>
      <c r="UPI1267" s="14"/>
      <c r="UPJ1267" s="14"/>
      <c r="UPK1267" s="14"/>
      <c r="UPL1267" s="14"/>
      <c r="UPM1267" s="14"/>
      <c r="UPN1267" s="14"/>
      <c r="UPO1267" s="14"/>
      <c r="UPP1267" s="14"/>
      <c r="UPQ1267" s="14"/>
      <c r="UPR1267" s="14"/>
      <c r="UPS1267" s="14"/>
      <c r="UPT1267" s="14"/>
      <c r="UPU1267" s="14"/>
      <c r="UPV1267" s="14"/>
      <c r="UPW1267" s="14"/>
      <c r="UPX1267" s="14"/>
      <c r="UPY1267" s="14"/>
      <c r="UPZ1267" s="14"/>
      <c r="UQA1267" s="14"/>
      <c r="UQB1267" s="14"/>
      <c r="UQC1267" s="14"/>
      <c r="UQD1267" s="14"/>
      <c r="UQE1267" s="14"/>
      <c r="UQF1267" s="14"/>
      <c r="UQG1267" s="14"/>
      <c r="UQH1267" s="14"/>
      <c r="UQI1267" s="14"/>
      <c r="UQJ1267" s="14"/>
      <c r="UQK1267" s="14"/>
      <c r="UQL1267" s="14"/>
      <c r="UQM1267" s="14"/>
      <c r="UQN1267" s="14"/>
      <c r="UQO1267" s="14"/>
      <c r="UQP1267" s="14"/>
      <c r="UQQ1267" s="14"/>
      <c r="UQR1267" s="14"/>
      <c r="UQS1267" s="14"/>
      <c r="UQT1267" s="14"/>
      <c r="UQU1267" s="14"/>
      <c r="UQV1267" s="14"/>
      <c r="UQW1267" s="14"/>
      <c r="UQX1267" s="14"/>
      <c r="UQY1267" s="14"/>
      <c r="UQZ1267" s="14"/>
      <c r="URA1267" s="14"/>
      <c r="URB1267" s="14"/>
      <c r="URC1267" s="14"/>
      <c r="URD1267" s="14"/>
      <c r="URE1267" s="14"/>
      <c r="URF1267" s="14"/>
      <c r="URG1267" s="14"/>
      <c r="URH1267" s="14"/>
      <c r="URI1267" s="14"/>
      <c r="URJ1267" s="14"/>
      <c r="URK1267" s="14"/>
      <c r="URL1267" s="14"/>
      <c r="URM1267" s="14"/>
      <c r="URN1267" s="14"/>
      <c r="URO1267" s="14"/>
      <c r="URP1267" s="14"/>
      <c r="URQ1267" s="14"/>
      <c r="URR1267" s="14"/>
      <c r="URS1267" s="14"/>
      <c r="URT1267" s="14"/>
      <c r="URU1267" s="14"/>
      <c r="URV1267" s="14"/>
      <c r="URW1267" s="14"/>
      <c r="URX1267" s="14"/>
      <c r="URY1267" s="14"/>
      <c r="URZ1267" s="14"/>
      <c r="USA1267" s="14"/>
      <c r="USB1267" s="14"/>
      <c r="USC1267" s="14"/>
      <c r="USD1267" s="14"/>
      <c r="USE1267" s="14"/>
      <c r="USF1267" s="14"/>
      <c r="USG1267" s="14"/>
      <c r="USH1267" s="14"/>
      <c r="USI1267" s="14"/>
      <c r="USJ1267" s="14"/>
      <c r="USK1267" s="14"/>
      <c r="USL1267" s="14"/>
      <c r="USM1267" s="14"/>
      <c r="USN1267" s="14"/>
      <c r="USO1267" s="14"/>
      <c r="USP1267" s="14"/>
      <c r="USQ1267" s="14"/>
      <c r="USR1267" s="14"/>
      <c r="USS1267" s="14"/>
      <c r="UST1267" s="14"/>
      <c r="USU1267" s="14"/>
      <c r="USV1267" s="14"/>
      <c r="USW1267" s="14"/>
      <c r="USX1267" s="14"/>
      <c r="USY1267" s="14"/>
      <c r="USZ1267" s="14"/>
      <c r="UTA1267" s="14"/>
      <c r="UTB1267" s="14"/>
      <c r="UTC1267" s="14"/>
      <c r="UTD1267" s="14"/>
      <c r="UTE1267" s="14"/>
      <c r="UTF1267" s="14"/>
      <c r="UTG1267" s="14"/>
      <c r="UTH1267" s="14"/>
      <c r="UTI1267" s="14"/>
      <c r="UTJ1267" s="14"/>
      <c r="UTK1267" s="14"/>
      <c r="UTL1267" s="14"/>
      <c r="UTM1267" s="14"/>
      <c r="UTN1267" s="14"/>
      <c r="UTO1267" s="14"/>
      <c r="UTP1267" s="14"/>
      <c r="UTQ1267" s="14"/>
      <c r="UTR1267" s="14"/>
      <c r="UTS1267" s="14"/>
      <c r="UTT1267" s="14"/>
      <c r="UTU1267" s="14"/>
      <c r="UTV1267" s="14"/>
      <c r="UTW1267" s="14"/>
      <c r="UTX1267" s="14"/>
      <c r="UTY1267" s="14"/>
      <c r="UTZ1267" s="14"/>
      <c r="UUA1267" s="14"/>
      <c r="UUB1267" s="14"/>
      <c r="UUC1267" s="14"/>
      <c r="UUD1267" s="14"/>
      <c r="UUE1267" s="14"/>
      <c r="UUF1267" s="14"/>
      <c r="UUG1267" s="14"/>
      <c r="UUH1267" s="14"/>
      <c r="UUI1267" s="14"/>
      <c r="UUJ1267" s="14"/>
      <c r="UUK1267" s="14"/>
      <c r="UUL1267" s="14"/>
      <c r="UUM1267" s="14"/>
      <c r="UUN1267" s="14"/>
      <c r="UUO1267" s="14"/>
      <c r="UUP1267" s="14"/>
      <c r="UUQ1267" s="14"/>
      <c r="UUR1267" s="14"/>
      <c r="UUS1267" s="14"/>
      <c r="UUT1267" s="14"/>
      <c r="UUU1267" s="14"/>
      <c r="UUV1267" s="14"/>
      <c r="UUW1267" s="14"/>
      <c r="UUX1267" s="14"/>
      <c r="UUY1267" s="14"/>
      <c r="UUZ1267" s="14"/>
      <c r="UVA1267" s="14"/>
      <c r="UVB1267" s="14"/>
      <c r="UVC1267" s="14"/>
      <c r="UVD1267" s="14"/>
      <c r="UVE1267" s="14"/>
      <c r="UVF1267" s="14"/>
      <c r="UVG1267" s="14"/>
      <c r="UVH1267" s="14"/>
      <c r="UVI1267" s="14"/>
      <c r="UVJ1267" s="14"/>
      <c r="UVK1267" s="14"/>
      <c r="UVL1267" s="14"/>
      <c r="UVM1267" s="14"/>
      <c r="UVN1267" s="14"/>
      <c r="UVO1267" s="14"/>
      <c r="UVP1267" s="14"/>
      <c r="UVQ1267" s="14"/>
      <c r="UVR1267" s="14"/>
      <c r="UVS1267" s="14"/>
      <c r="UVT1267" s="14"/>
      <c r="UVU1267" s="14"/>
      <c r="UVV1267" s="14"/>
      <c r="UVW1267" s="14"/>
      <c r="UVX1267" s="14"/>
      <c r="UVY1267" s="14"/>
      <c r="UVZ1267" s="14"/>
      <c r="UWA1267" s="14"/>
      <c r="UWB1267" s="14"/>
      <c r="UWC1267" s="14"/>
      <c r="UWD1267" s="14"/>
      <c r="UWE1267" s="14"/>
      <c r="UWF1267" s="14"/>
      <c r="UWG1267" s="14"/>
      <c r="UWH1267" s="14"/>
      <c r="UWI1267" s="14"/>
      <c r="UWJ1267" s="14"/>
      <c r="UWK1267" s="14"/>
      <c r="UWL1267" s="14"/>
      <c r="UWM1267" s="14"/>
      <c r="UWN1267" s="14"/>
      <c r="UWO1267" s="14"/>
      <c r="UWP1267" s="14"/>
      <c r="UWQ1267" s="14"/>
      <c r="UWR1267" s="14"/>
      <c r="UWS1267" s="14"/>
      <c r="UWT1267" s="14"/>
      <c r="UWU1267" s="14"/>
      <c r="UWV1267" s="14"/>
      <c r="UWW1267" s="14"/>
      <c r="UWX1267" s="14"/>
      <c r="UWY1267" s="14"/>
      <c r="UWZ1267" s="14"/>
      <c r="UXA1267" s="14"/>
      <c r="UXB1267" s="14"/>
      <c r="UXC1267" s="14"/>
      <c r="UXD1267" s="14"/>
      <c r="UXE1267" s="14"/>
      <c r="UXF1267" s="14"/>
      <c r="UXG1267" s="14"/>
      <c r="UXH1267" s="14"/>
      <c r="UXI1267" s="14"/>
      <c r="UXJ1267" s="14"/>
      <c r="UXK1267" s="14"/>
      <c r="UXL1267" s="14"/>
      <c r="UXM1267" s="14"/>
      <c r="UXN1267" s="14"/>
      <c r="UXO1267" s="14"/>
      <c r="UXP1267" s="14"/>
      <c r="UXQ1267" s="14"/>
      <c r="UXR1267" s="14"/>
      <c r="UXS1267" s="14"/>
      <c r="UXT1267" s="14"/>
      <c r="UXU1267" s="14"/>
      <c r="UXV1267" s="14"/>
      <c r="UXW1267" s="14"/>
      <c r="UXX1267" s="14"/>
      <c r="UXY1267" s="14"/>
      <c r="UXZ1267" s="14"/>
      <c r="UYA1267" s="14"/>
      <c r="UYB1267" s="14"/>
      <c r="UYC1267" s="14"/>
      <c r="UYD1267" s="14"/>
      <c r="UYE1267" s="14"/>
      <c r="UYF1267" s="14"/>
      <c r="UYG1267" s="14"/>
      <c r="UYH1267" s="14"/>
      <c r="UYI1267" s="14"/>
      <c r="UYJ1267" s="14"/>
      <c r="UYK1267" s="14"/>
      <c r="UYL1267" s="14"/>
      <c r="UYM1267" s="14"/>
      <c r="UYN1267" s="14"/>
      <c r="UYO1267" s="14"/>
      <c r="UYP1267" s="14"/>
      <c r="UYQ1267" s="14"/>
      <c r="UYR1267" s="14"/>
      <c r="UYS1267" s="14"/>
      <c r="UYT1267" s="14"/>
      <c r="UYU1267" s="14"/>
      <c r="UYV1267" s="14"/>
      <c r="UYW1267" s="14"/>
      <c r="UYX1267" s="14"/>
      <c r="UYY1267" s="14"/>
      <c r="UYZ1267" s="14"/>
      <c r="UZA1267" s="14"/>
      <c r="UZB1267" s="14"/>
      <c r="UZC1267" s="14"/>
      <c r="UZD1267" s="14"/>
      <c r="UZE1267" s="14"/>
      <c r="UZF1267" s="14"/>
      <c r="UZG1267" s="14"/>
      <c r="UZH1267" s="14"/>
      <c r="UZI1267" s="14"/>
      <c r="UZJ1267" s="14"/>
      <c r="UZK1267" s="14"/>
      <c r="UZL1267" s="14"/>
      <c r="UZM1267" s="14"/>
      <c r="UZN1267" s="14"/>
      <c r="UZO1267" s="14"/>
      <c r="UZP1267" s="14"/>
      <c r="UZQ1267" s="14"/>
      <c r="UZR1267" s="14"/>
      <c r="UZS1267" s="14"/>
      <c r="UZT1267" s="14"/>
      <c r="UZU1267" s="14"/>
      <c r="UZV1267" s="14"/>
      <c r="UZW1267" s="14"/>
      <c r="UZX1267" s="14"/>
      <c r="UZY1267" s="14"/>
      <c r="UZZ1267" s="14"/>
      <c r="VAA1267" s="14"/>
      <c r="VAB1267" s="14"/>
      <c r="VAC1267" s="14"/>
      <c r="VAD1267" s="14"/>
      <c r="VAE1267" s="14"/>
      <c r="VAF1267" s="14"/>
      <c r="VAG1267" s="14"/>
      <c r="VAH1267" s="14"/>
      <c r="VAI1267" s="14"/>
      <c r="VAJ1267" s="14"/>
      <c r="VAK1267" s="14"/>
      <c r="VAL1267" s="14"/>
      <c r="VAM1267" s="14"/>
      <c r="VAN1267" s="14"/>
      <c r="VAO1267" s="14"/>
      <c r="VAP1267" s="14"/>
      <c r="VAQ1267" s="14"/>
      <c r="VAR1267" s="14"/>
      <c r="VAS1267" s="14"/>
      <c r="VAT1267" s="14"/>
      <c r="VAU1267" s="14"/>
      <c r="VAV1267" s="14"/>
      <c r="VAW1267" s="14"/>
      <c r="VAX1267" s="14"/>
      <c r="VAY1267" s="14"/>
      <c r="VAZ1267" s="14"/>
      <c r="VBA1267" s="14"/>
      <c r="VBB1267" s="14"/>
      <c r="VBC1267" s="14"/>
      <c r="VBD1267" s="14"/>
      <c r="VBE1267" s="14"/>
      <c r="VBF1267" s="14"/>
      <c r="VBG1267" s="14"/>
      <c r="VBH1267" s="14"/>
      <c r="VBI1267" s="14"/>
      <c r="VBJ1267" s="14"/>
      <c r="VBK1267" s="14"/>
      <c r="VBL1267" s="14"/>
      <c r="VBM1267" s="14"/>
      <c r="VBN1267" s="14"/>
      <c r="VBO1267" s="14"/>
      <c r="VBP1267" s="14"/>
      <c r="VBQ1267" s="14"/>
      <c r="VBR1267" s="14"/>
      <c r="VBS1267" s="14"/>
      <c r="VBT1267" s="14"/>
      <c r="VBU1267" s="14"/>
      <c r="VBV1267" s="14"/>
      <c r="VBW1267" s="14"/>
      <c r="VBX1267" s="14"/>
      <c r="VBY1267" s="14"/>
      <c r="VBZ1267" s="14"/>
      <c r="VCA1267" s="14"/>
      <c r="VCB1267" s="14"/>
      <c r="VCC1267" s="14"/>
      <c r="VCD1267" s="14"/>
      <c r="VCE1267" s="14"/>
      <c r="VCF1267" s="14"/>
      <c r="VCG1267" s="14"/>
      <c r="VCH1267" s="14"/>
      <c r="VCI1267" s="14"/>
      <c r="VCJ1267" s="14"/>
      <c r="VCK1267" s="14"/>
      <c r="VCL1267" s="14"/>
      <c r="VCM1267" s="14"/>
      <c r="VCN1267" s="14"/>
      <c r="VCO1267" s="14"/>
      <c r="VCP1267" s="14"/>
      <c r="VCQ1267" s="14"/>
      <c r="VCR1267" s="14"/>
      <c r="VCS1267" s="14"/>
      <c r="VCT1267" s="14"/>
      <c r="VCU1267" s="14"/>
      <c r="VCV1267" s="14"/>
      <c r="VCW1267" s="14"/>
      <c r="VCX1267" s="14"/>
      <c r="VCY1267" s="14"/>
      <c r="VCZ1267" s="14"/>
      <c r="VDA1267" s="14"/>
      <c r="VDB1267" s="14"/>
      <c r="VDC1267" s="14"/>
      <c r="VDD1267" s="14"/>
      <c r="VDE1267" s="14"/>
      <c r="VDF1267" s="14"/>
      <c r="VDG1267" s="14"/>
      <c r="VDH1267" s="14"/>
      <c r="VDI1267" s="14"/>
      <c r="VDJ1267" s="14"/>
      <c r="VDK1267" s="14"/>
      <c r="VDL1267" s="14"/>
      <c r="VDM1267" s="14"/>
      <c r="VDN1267" s="14"/>
      <c r="VDO1267" s="14"/>
      <c r="VDP1267" s="14"/>
      <c r="VDQ1267" s="14"/>
      <c r="VDR1267" s="14"/>
      <c r="VDS1267" s="14"/>
      <c r="VDT1267" s="14"/>
      <c r="VDU1267" s="14"/>
      <c r="VDV1267" s="14"/>
      <c r="VDW1267" s="14"/>
      <c r="VDX1267" s="14"/>
      <c r="VDY1267" s="14"/>
      <c r="VDZ1267" s="14"/>
      <c r="VEA1267" s="14"/>
      <c r="VEB1267" s="14"/>
      <c r="VEC1267" s="14"/>
      <c r="VED1267" s="14"/>
      <c r="VEE1267" s="14"/>
      <c r="VEF1267" s="14"/>
      <c r="VEG1267" s="14"/>
      <c r="VEH1267" s="14"/>
      <c r="VEI1267" s="14"/>
      <c r="VEJ1267" s="14"/>
      <c r="VEK1267" s="14"/>
      <c r="VEL1267" s="14"/>
      <c r="VEM1267" s="14"/>
      <c r="VEN1267" s="14"/>
      <c r="VEO1267" s="14"/>
      <c r="VEP1267" s="14"/>
      <c r="VEQ1267" s="14"/>
      <c r="VER1267" s="14"/>
      <c r="VES1267" s="14"/>
      <c r="VET1267" s="14"/>
      <c r="VEU1267" s="14"/>
      <c r="VEV1267" s="14"/>
      <c r="VEW1267" s="14"/>
      <c r="VEX1267" s="14"/>
      <c r="VEY1267" s="14"/>
      <c r="VEZ1267" s="14"/>
      <c r="VFA1267" s="14"/>
      <c r="VFB1267" s="14"/>
      <c r="VFC1267" s="14"/>
      <c r="VFD1267" s="14"/>
      <c r="VFE1267" s="14"/>
      <c r="VFF1267" s="14"/>
      <c r="VFG1267" s="14"/>
      <c r="VFH1267" s="14"/>
      <c r="VFI1267" s="14"/>
      <c r="VFJ1267" s="14"/>
      <c r="VFK1267" s="14"/>
      <c r="VFL1267" s="14"/>
      <c r="VFM1267" s="14"/>
      <c r="VFN1267" s="14"/>
      <c r="VFO1267" s="14"/>
      <c r="VFP1267" s="14"/>
      <c r="VFQ1267" s="14"/>
      <c r="VFR1267" s="14"/>
      <c r="VFS1267" s="14"/>
      <c r="VFT1267" s="14"/>
      <c r="VFU1267" s="14"/>
      <c r="VFV1267" s="14"/>
      <c r="VFW1267" s="14"/>
      <c r="VFX1267" s="14"/>
      <c r="VFY1267" s="14"/>
      <c r="VFZ1267" s="14"/>
      <c r="VGA1267" s="14"/>
      <c r="VGB1267" s="14"/>
      <c r="VGC1267" s="14"/>
      <c r="VGD1267" s="14"/>
      <c r="VGE1267" s="14"/>
      <c r="VGF1267" s="14"/>
      <c r="VGG1267" s="14"/>
      <c r="VGH1267" s="14"/>
      <c r="VGI1267" s="14"/>
      <c r="VGJ1267" s="14"/>
      <c r="VGK1267" s="14"/>
      <c r="VGL1267" s="14"/>
      <c r="VGM1267" s="14"/>
      <c r="VGN1267" s="14"/>
      <c r="VGO1267" s="14"/>
      <c r="VGP1267" s="14"/>
      <c r="VGQ1267" s="14"/>
      <c r="VGR1267" s="14"/>
      <c r="VGS1267" s="14"/>
      <c r="VGT1267" s="14"/>
      <c r="VGU1267" s="14"/>
      <c r="VGV1267" s="14"/>
      <c r="VGW1267" s="14"/>
      <c r="VGX1267" s="14"/>
      <c r="VGY1267" s="14"/>
      <c r="VGZ1267" s="14"/>
      <c r="VHA1267" s="14"/>
      <c r="VHB1267" s="14"/>
      <c r="VHC1267" s="14"/>
      <c r="VHD1267" s="14"/>
      <c r="VHE1267" s="14"/>
      <c r="VHF1267" s="14"/>
      <c r="VHG1267" s="14"/>
      <c r="VHH1267" s="14"/>
      <c r="VHI1267" s="14"/>
      <c r="VHJ1267" s="14"/>
      <c r="VHK1267" s="14"/>
      <c r="VHL1267" s="14"/>
      <c r="VHM1267" s="14"/>
      <c r="VHN1267" s="14"/>
      <c r="VHO1267" s="14"/>
      <c r="VHP1267" s="14"/>
      <c r="VHQ1267" s="14"/>
      <c r="VHR1267" s="14"/>
      <c r="VHS1267" s="14"/>
      <c r="VHT1267" s="14"/>
      <c r="VHU1267" s="14"/>
      <c r="VHV1267" s="14"/>
      <c r="VHW1267" s="14"/>
      <c r="VHX1267" s="14"/>
      <c r="VHY1267" s="14"/>
      <c r="VHZ1267" s="14"/>
      <c r="VIA1267" s="14"/>
      <c r="VIB1267" s="14"/>
      <c r="VIC1267" s="14"/>
      <c r="VID1267" s="14"/>
      <c r="VIE1267" s="14"/>
      <c r="VIF1267" s="14"/>
      <c r="VIG1267" s="14"/>
      <c r="VIH1267" s="14"/>
      <c r="VII1267" s="14"/>
      <c r="VIJ1267" s="14"/>
      <c r="VIK1267" s="14"/>
      <c r="VIL1267" s="14"/>
      <c r="VIM1267" s="14"/>
      <c r="VIN1267" s="14"/>
      <c r="VIO1267" s="14"/>
      <c r="VIP1267" s="14"/>
      <c r="VIQ1267" s="14"/>
      <c r="VIR1267" s="14"/>
      <c r="VIS1267" s="14"/>
      <c r="VIT1267" s="14"/>
      <c r="VIU1267" s="14"/>
      <c r="VIV1267" s="14"/>
      <c r="VIW1267" s="14"/>
      <c r="VIX1267" s="14"/>
      <c r="VIY1267" s="14"/>
      <c r="VIZ1267" s="14"/>
      <c r="VJA1267" s="14"/>
      <c r="VJB1267" s="14"/>
      <c r="VJC1267" s="14"/>
      <c r="VJD1267" s="14"/>
      <c r="VJE1267" s="14"/>
      <c r="VJF1267" s="14"/>
      <c r="VJG1267" s="14"/>
      <c r="VJH1267" s="14"/>
      <c r="VJI1267" s="14"/>
      <c r="VJJ1267" s="14"/>
      <c r="VJK1267" s="14"/>
      <c r="VJL1267" s="14"/>
      <c r="VJM1267" s="14"/>
      <c r="VJN1267" s="14"/>
      <c r="VJO1267" s="14"/>
      <c r="VJP1267" s="14"/>
      <c r="VJQ1267" s="14"/>
      <c r="VJR1267" s="14"/>
      <c r="VJS1267" s="14"/>
      <c r="VJT1267" s="14"/>
      <c r="VJU1267" s="14"/>
      <c r="VJV1267" s="14"/>
      <c r="VJW1267" s="14"/>
      <c r="VJX1267" s="14"/>
      <c r="VJY1267" s="14"/>
      <c r="VJZ1267" s="14"/>
      <c r="VKA1267" s="14"/>
      <c r="VKB1267" s="14"/>
      <c r="VKC1267" s="14"/>
      <c r="VKD1267" s="14"/>
      <c r="VKE1267" s="14"/>
      <c r="VKF1267" s="14"/>
      <c r="VKG1267" s="14"/>
      <c r="VKH1267" s="14"/>
      <c r="VKI1267" s="14"/>
      <c r="VKJ1267" s="14"/>
      <c r="VKK1267" s="14"/>
      <c r="VKL1267" s="14"/>
      <c r="VKM1267" s="14"/>
      <c r="VKN1267" s="14"/>
      <c r="VKO1267" s="14"/>
      <c r="VKP1267" s="14"/>
      <c r="VKQ1267" s="14"/>
      <c r="VKR1267" s="14"/>
      <c r="VKS1267" s="14"/>
      <c r="VKT1267" s="14"/>
      <c r="VKU1267" s="14"/>
      <c r="VKV1267" s="14"/>
      <c r="VKW1267" s="14"/>
      <c r="VKX1267" s="14"/>
      <c r="VKY1267" s="14"/>
      <c r="VKZ1267" s="14"/>
      <c r="VLA1267" s="14"/>
      <c r="VLB1267" s="14"/>
      <c r="VLC1267" s="14"/>
      <c r="VLD1267" s="14"/>
      <c r="VLE1267" s="14"/>
      <c r="VLF1267" s="14"/>
      <c r="VLG1267" s="14"/>
      <c r="VLH1267" s="14"/>
      <c r="VLI1267" s="14"/>
      <c r="VLJ1267" s="14"/>
      <c r="VLK1267" s="14"/>
      <c r="VLL1267" s="14"/>
      <c r="VLM1267" s="14"/>
      <c r="VLN1267" s="14"/>
      <c r="VLO1267" s="14"/>
      <c r="VLP1267" s="14"/>
      <c r="VLQ1267" s="14"/>
      <c r="VLR1267" s="14"/>
      <c r="VLS1267" s="14"/>
      <c r="VLT1267" s="14"/>
      <c r="VLU1267" s="14"/>
      <c r="VLV1267" s="14"/>
      <c r="VLW1267" s="14"/>
      <c r="VLX1267" s="14"/>
      <c r="VLY1267" s="14"/>
      <c r="VLZ1267" s="14"/>
      <c r="VMA1267" s="14"/>
      <c r="VMB1267" s="14"/>
      <c r="VMC1267" s="14"/>
      <c r="VMD1267" s="14"/>
      <c r="VME1267" s="14"/>
      <c r="VMF1267" s="14"/>
      <c r="VMG1267" s="14"/>
      <c r="VMH1267" s="14"/>
      <c r="VMI1267" s="14"/>
      <c r="VMJ1267" s="14"/>
      <c r="VMK1267" s="14"/>
      <c r="VML1267" s="14"/>
      <c r="VMM1267" s="14"/>
      <c r="VMN1267" s="14"/>
      <c r="VMO1267" s="14"/>
      <c r="VMP1267" s="14"/>
      <c r="VMQ1267" s="14"/>
      <c r="VMR1267" s="14"/>
      <c r="VMS1267" s="14"/>
      <c r="VMT1267" s="14"/>
      <c r="VMU1267" s="14"/>
      <c r="VMV1267" s="14"/>
      <c r="VMW1267" s="14"/>
      <c r="VMX1267" s="14"/>
      <c r="VMY1267" s="14"/>
      <c r="VMZ1267" s="14"/>
      <c r="VNA1267" s="14"/>
      <c r="VNB1267" s="14"/>
      <c r="VNC1267" s="14"/>
      <c r="VND1267" s="14"/>
      <c r="VNE1267" s="14"/>
      <c r="VNF1267" s="14"/>
      <c r="VNG1267" s="14"/>
      <c r="VNH1267" s="14"/>
      <c r="VNI1267" s="14"/>
      <c r="VNJ1267" s="14"/>
      <c r="VNK1267" s="14"/>
      <c r="VNL1267" s="14"/>
      <c r="VNM1267" s="14"/>
      <c r="VNN1267" s="14"/>
      <c r="VNO1267" s="14"/>
      <c r="VNP1267" s="14"/>
      <c r="VNQ1267" s="14"/>
      <c r="VNR1267" s="14"/>
      <c r="VNS1267" s="14"/>
      <c r="VNT1267" s="14"/>
      <c r="VNU1267" s="14"/>
      <c r="VNV1267" s="14"/>
      <c r="VNW1267" s="14"/>
      <c r="VNX1267" s="14"/>
      <c r="VNY1267" s="14"/>
      <c r="VNZ1267" s="14"/>
      <c r="VOA1267" s="14"/>
      <c r="VOB1267" s="14"/>
      <c r="VOC1267" s="14"/>
      <c r="VOD1267" s="14"/>
      <c r="VOE1267" s="14"/>
      <c r="VOF1267" s="14"/>
      <c r="VOG1267" s="14"/>
      <c r="VOH1267" s="14"/>
      <c r="VOI1267" s="14"/>
      <c r="VOJ1267" s="14"/>
      <c r="VOK1267" s="14"/>
      <c r="VOL1267" s="14"/>
      <c r="VOM1267" s="14"/>
      <c r="VON1267" s="14"/>
      <c r="VOO1267" s="14"/>
      <c r="VOP1267" s="14"/>
      <c r="VOQ1267" s="14"/>
      <c r="VOR1267" s="14"/>
      <c r="VOS1267" s="14"/>
      <c r="VOT1267" s="14"/>
      <c r="VOU1267" s="14"/>
      <c r="VOV1267" s="14"/>
      <c r="VOW1267" s="14"/>
      <c r="VOX1267" s="14"/>
      <c r="VOY1267" s="14"/>
      <c r="VOZ1267" s="14"/>
      <c r="VPA1267" s="14"/>
      <c r="VPB1267" s="14"/>
      <c r="VPC1267" s="14"/>
      <c r="VPD1267" s="14"/>
      <c r="VPE1267" s="14"/>
      <c r="VPF1267" s="14"/>
      <c r="VPG1267" s="14"/>
      <c r="VPH1267" s="14"/>
      <c r="VPI1267" s="14"/>
      <c r="VPJ1267" s="14"/>
      <c r="VPK1267" s="14"/>
      <c r="VPL1267" s="14"/>
      <c r="VPM1267" s="14"/>
      <c r="VPN1267" s="14"/>
      <c r="VPO1267" s="14"/>
      <c r="VPP1267" s="14"/>
      <c r="VPQ1267" s="14"/>
      <c r="VPR1267" s="14"/>
      <c r="VPS1267" s="14"/>
      <c r="VPT1267" s="14"/>
      <c r="VPU1267" s="14"/>
      <c r="VPV1267" s="14"/>
      <c r="VPW1267" s="14"/>
      <c r="VPX1267" s="14"/>
      <c r="VPY1267" s="14"/>
      <c r="VPZ1267" s="14"/>
      <c r="VQA1267" s="14"/>
      <c r="VQB1267" s="14"/>
      <c r="VQC1267" s="14"/>
      <c r="VQD1267" s="14"/>
      <c r="VQE1267" s="14"/>
      <c r="VQF1267" s="14"/>
      <c r="VQG1267" s="14"/>
      <c r="VQH1267" s="14"/>
      <c r="VQI1267" s="14"/>
      <c r="VQJ1267" s="14"/>
      <c r="VQK1267" s="14"/>
      <c r="VQL1267" s="14"/>
      <c r="VQM1267" s="14"/>
      <c r="VQN1267" s="14"/>
      <c r="VQO1267" s="14"/>
      <c r="VQP1267" s="14"/>
      <c r="VQQ1267" s="14"/>
      <c r="VQR1267" s="14"/>
      <c r="VQS1267" s="14"/>
      <c r="VQT1267" s="14"/>
      <c r="VQU1267" s="14"/>
      <c r="VQV1267" s="14"/>
      <c r="VQW1267" s="14"/>
      <c r="VQX1267" s="14"/>
      <c r="VQY1267" s="14"/>
      <c r="VQZ1267" s="14"/>
      <c r="VRA1267" s="14"/>
      <c r="VRB1267" s="14"/>
      <c r="VRC1267" s="14"/>
      <c r="VRD1267" s="14"/>
      <c r="VRE1267" s="14"/>
      <c r="VRF1267" s="14"/>
      <c r="VRG1267" s="14"/>
      <c r="VRH1267" s="14"/>
      <c r="VRI1267" s="14"/>
      <c r="VRJ1267" s="14"/>
      <c r="VRK1267" s="14"/>
      <c r="VRL1267" s="14"/>
      <c r="VRM1267" s="14"/>
      <c r="VRN1267" s="14"/>
      <c r="VRO1267" s="14"/>
      <c r="VRP1267" s="14"/>
      <c r="VRQ1267" s="14"/>
      <c r="VRR1267" s="14"/>
      <c r="VRS1267" s="14"/>
      <c r="VRT1267" s="14"/>
      <c r="VRU1267" s="14"/>
      <c r="VRV1267" s="14"/>
      <c r="VRW1267" s="14"/>
      <c r="VRX1267" s="14"/>
      <c r="VRY1267" s="14"/>
      <c r="VRZ1267" s="14"/>
      <c r="VSA1267" s="14"/>
      <c r="VSB1267" s="14"/>
      <c r="VSC1267" s="14"/>
      <c r="VSD1267" s="14"/>
      <c r="VSE1267" s="14"/>
      <c r="VSF1267" s="14"/>
      <c r="VSG1267" s="14"/>
      <c r="VSH1267" s="14"/>
      <c r="VSI1267" s="14"/>
      <c r="VSJ1267" s="14"/>
      <c r="VSK1267" s="14"/>
      <c r="VSL1267" s="14"/>
      <c r="VSM1267" s="14"/>
      <c r="VSN1267" s="14"/>
      <c r="VSO1267" s="14"/>
      <c r="VSP1267" s="14"/>
      <c r="VSQ1267" s="14"/>
      <c r="VSR1267" s="14"/>
      <c r="VSS1267" s="14"/>
      <c r="VST1267" s="14"/>
      <c r="VSU1267" s="14"/>
      <c r="VSV1267" s="14"/>
      <c r="VSW1267" s="14"/>
      <c r="VSX1267" s="14"/>
      <c r="VSY1267" s="14"/>
      <c r="VSZ1267" s="14"/>
      <c r="VTA1267" s="14"/>
      <c r="VTB1267" s="14"/>
      <c r="VTC1267" s="14"/>
      <c r="VTD1267" s="14"/>
      <c r="VTE1267" s="14"/>
      <c r="VTF1267" s="14"/>
      <c r="VTG1267" s="14"/>
      <c r="VTH1267" s="14"/>
      <c r="VTI1267" s="14"/>
      <c r="VTJ1267" s="14"/>
      <c r="VTK1267" s="14"/>
      <c r="VTL1267" s="14"/>
      <c r="VTM1267" s="14"/>
      <c r="VTN1267" s="14"/>
      <c r="VTO1267" s="14"/>
      <c r="VTP1267" s="14"/>
      <c r="VTQ1267" s="14"/>
      <c r="VTR1267" s="14"/>
      <c r="VTS1267" s="14"/>
      <c r="VTT1267" s="14"/>
      <c r="VTU1267" s="14"/>
      <c r="VTV1267" s="14"/>
      <c r="VTW1267" s="14"/>
      <c r="VTX1267" s="14"/>
      <c r="VTY1267" s="14"/>
      <c r="VTZ1267" s="14"/>
      <c r="VUA1267" s="14"/>
      <c r="VUB1267" s="14"/>
      <c r="VUC1267" s="14"/>
      <c r="VUD1267" s="14"/>
      <c r="VUE1267" s="14"/>
      <c r="VUF1267" s="14"/>
      <c r="VUG1267" s="14"/>
      <c r="VUH1267" s="14"/>
      <c r="VUI1267" s="14"/>
      <c r="VUJ1267" s="14"/>
      <c r="VUK1267" s="14"/>
      <c r="VUL1267" s="14"/>
      <c r="VUM1267" s="14"/>
      <c r="VUN1267" s="14"/>
      <c r="VUO1267" s="14"/>
      <c r="VUP1267" s="14"/>
      <c r="VUQ1267" s="14"/>
      <c r="VUR1267" s="14"/>
      <c r="VUS1267" s="14"/>
      <c r="VUT1267" s="14"/>
      <c r="VUU1267" s="14"/>
      <c r="VUV1267" s="14"/>
      <c r="VUW1267" s="14"/>
      <c r="VUX1267" s="14"/>
      <c r="VUY1267" s="14"/>
      <c r="VUZ1267" s="14"/>
      <c r="VVA1267" s="14"/>
      <c r="VVB1267" s="14"/>
      <c r="VVC1267" s="14"/>
      <c r="VVD1267" s="14"/>
      <c r="VVE1267" s="14"/>
      <c r="VVF1267" s="14"/>
      <c r="VVG1267" s="14"/>
      <c r="VVH1267" s="14"/>
      <c r="VVI1267" s="14"/>
      <c r="VVJ1267" s="14"/>
      <c r="VVK1267" s="14"/>
      <c r="VVL1267" s="14"/>
      <c r="VVM1267" s="14"/>
      <c r="VVN1267" s="14"/>
      <c r="VVO1267" s="14"/>
      <c r="VVP1267" s="14"/>
      <c r="VVQ1267" s="14"/>
      <c r="VVR1267" s="14"/>
      <c r="VVS1267" s="14"/>
      <c r="VVT1267" s="14"/>
      <c r="VVU1267" s="14"/>
      <c r="VVV1267" s="14"/>
      <c r="VVW1267" s="14"/>
      <c r="VVX1267" s="14"/>
      <c r="VVY1267" s="14"/>
      <c r="VVZ1267" s="14"/>
      <c r="VWA1267" s="14"/>
      <c r="VWB1267" s="14"/>
      <c r="VWC1267" s="14"/>
      <c r="VWD1267" s="14"/>
      <c r="VWE1267" s="14"/>
      <c r="VWF1267" s="14"/>
      <c r="VWG1267" s="14"/>
      <c r="VWH1267" s="14"/>
      <c r="VWI1267" s="14"/>
      <c r="VWJ1267" s="14"/>
      <c r="VWK1267" s="14"/>
      <c r="VWL1267" s="14"/>
      <c r="VWM1267" s="14"/>
      <c r="VWN1267" s="14"/>
      <c r="VWO1267" s="14"/>
      <c r="VWP1267" s="14"/>
      <c r="VWQ1267" s="14"/>
      <c r="VWR1267" s="14"/>
      <c r="VWS1267" s="14"/>
      <c r="VWT1267" s="14"/>
      <c r="VWU1267" s="14"/>
      <c r="VWV1267" s="14"/>
      <c r="VWW1267" s="14"/>
      <c r="VWX1267" s="14"/>
      <c r="VWY1267" s="14"/>
      <c r="VWZ1267" s="14"/>
      <c r="VXA1267" s="14"/>
      <c r="VXB1267" s="14"/>
      <c r="VXC1267" s="14"/>
      <c r="VXD1267" s="14"/>
      <c r="VXE1267" s="14"/>
      <c r="VXF1267" s="14"/>
      <c r="VXG1267" s="14"/>
      <c r="VXH1267" s="14"/>
      <c r="VXI1267" s="14"/>
      <c r="VXJ1267" s="14"/>
      <c r="VXK1267" s="14"/>
      <c r="VXL1267" s="14"/>
      <c r="VXM1267" s="14"/>
      <c r="VXN1267" s="14"/>
      <c r="VXO1267" s="14"/>
      <c r="VXP1267" s="14"/>
      <c r="VXQ1267" s="14"/>
      <c r="VXR1267" s="14"/>
      <c r="VXS1267" s="14"/>
      <c r="VXT1267" s="14"/>
      <c r="VXU1267" s="14"/>
      <c r="VXV1267" s="14"/>
      <c r="VXW1267" s="14"/>
      <c r="VXX1267" s="14"/>
      <c r="VXY1267" s="14"/>
      <c r="VXZ1267" s="14"/>
      <c r="VYA1267" s="14"/>
      <c r="VYB1267" s="14"/>
      <c r="VYC1267" s="14"/>
      <c r="VYD1267" s="14"/>
      <c r="VYE1267" s="14"/>
      <c r="VYF1267" s="14"/>
      <c r="VYG1267" s="14"/>
      <c r="VYH1267" s="14"/>
      <c r="VYI1267" s="14"/>
      <c r="VYJ1267" s="14"/>
      <c r="VYK1267" s="14"/>
      <c r="VYL1267" s="14"/>
      <c r="VYM1267" s="14"/>
      <c r="VYN1267" s="14"/>
      <c r="VYO1267" s="14"/>
      <c r="VYP1267" s="14"/>
      <c r="VYQ1267" s="14"/>
      <c r="VYR1267" s="14"/>
      <c r="VYS1267" s="14"/>
      <c r="VYT1267" s="14"/>
      <c r="VYU1267" s="14"/>
      <c r="VYV1267" s="14"/>
      <c r="VYW1267" s="14"/>
      <c r="VYX1267" s="14"/>
      <c r="VYY1267" s="14"/>
      <c r="VYZ1267" s="14"/>
      <c r="VZA1267" s="14"/>
      <c r="VZB1267" s="14"/>
      <c r="VZC1267" s="14"/>
      <c r="VZD1267" s="14"/>
      <c r="VZE1267" s="14"/>
      <c r="VZF1267" s="14"/>
      <c r="VZG1267" s="14"/>
      <c r="VZH1267" s="14"/>
      <c r="VZI1267" s="14"/>
      <c r="VZJ1267" s="14"/>
      <c r="VZK1267" s="14"/>
      <c r="VZL1267" s="14"/>
      <c r="VZM1267" s="14"/>
      <c r="VZN1267" s="14"/>
      <c r="VZO1267" s="14"/>
      <c r="VZP1267" s="14"/>
      <c r="VZQ1267" s="14"/>
      <c r="VZR1267" s="14"/>
      <c r="VZS1267" s="14"/>
      <c r="VZT1267" s="14"/>
      <c r="VZU1267" s="14"/>
      <c r="VZV1267" s="14"/>
      <c r="VZW1267" s="14"/>
      <c r="VZX1267" s="14"/>
      <c r="VZY1267" s="14"/>
      <c r="VZZ1267" s="14"/>
      <c r="WAA1267" s="14"/>
      <c r="WAB1267" s="14"/>
      <c r="WAC1267" s="14"/>
      <c r="WAD1267" s="14"/>
      <c r="WAE1267" s="14"/>
      <c r="WAF1267" s="14"/>
      <c r="WAG1267" s="14"/>
      <c r="WAH1267" s="14"/>
      <c r="WAI1267" s="14"/>
      <c r="WAJ1267" s="14"/>
      <c r="WAK1267" s="14"/>
      <c r="WAL1267" s="14"/>
      <c r="WAM1267" s="14"/>
      <c r="WAN1267" s="14"/>
      <c r="WAO1267" s="14"/>
      <c r="WAP1267" s="14"/>
      <c r="WAQ1267" s="14"/>
      <c r="WAR1267" s="14"/>
      <c r="WAS1267" s="14"/>
      <c r="WAT1267" s="14"/>
      <c r="WAU1267" s="14"/>
      <c r="WAV1267" s="14"/>
      <c r="WAW1267" s="14"/>
      <c r="WAX1267" s="14"/>
      <c r="WAY1267" s="14"/>
      <c r="WAZ1267" s="14"/>
      <c r="WBA1267" s="14"/>
      <c r="WBB1267" s="14"/>
      <c r="WBC1267" s="14"/>
      <c r="WBD1267" s="14"/>
      <c r="WBE1267" s="14"/>
      <c r="WBF1267" s="14"/>
      <c r="WBG1267" s="14"/>
      <c r="WBH1267" s="14"/>
      <c r="WBI1267" s="14"/>
      <c r="WBJ1267" s="14"/>
      <c r="WBK1267" s="14"/>
      <c r="WBL1267" s="14"/>
      <c r="WBM1267" s="14"/>
      <c r="WBN1267" s="14"/>
      <c r="WBO1267" s="14"/>
      <c r="WBP1267" s="14"/>
      <c r="WBQ1267" s="14"/>
      <c r="WBR1267" s="14"/>
      <c r="WBS1267" s="14"/>
      <c r="WBT1267" s="14"/>
      <c r="WBU1267" s="14"/>
      <c r="WBV1267" s="14"/>
      <c r="WBW1267" s="14"/>
      <c r="WBX1267" s="14"/>
      <c r="WBY1267" s="14"/>
      <c r="WBZ1267" s="14"/>
      <c r="WCA1267" s="14"/>
      <c r="WCB1267" s="14"/>
      <c r="WCC1267" s="14"/>
      <c r="WCD1267" s="14"/>
      <c r="WCE1267" s="14"/>
      <c r="WCF1267" s="14"/>
      <c r="WCG1267" s="14"/>
      <c r="WCH1267" s="14"/>
      <c r="WCI1267" s="14"/>
      <c r="WCJ1267" s="14"/>
      <c r="WCK1267" s="14"/>
      <c r="WCL1267" s="14"/>
      <c r="WCM1267" s="14"/>
      <c r="WCN1267" s="14"/>
      <c r="WCO1267" s="14"/>
      <c r="WCP1267" s="14"/>
      <c r="WCQ1267" s="14"/>
      <c r="WCR1267" s="14"/>
      <c r="WCS1267" s="14"/>
      <c r="WCT1267" s="14"/>
      <c r="WCU1267" s="14"/>
      <c r="WCV1267" s="14"/>
      <c r="WCW1267" s="14"/>
      <c r="WCX1267" s="14"/>
      <c r="WCY1267" s="14"/>
      <c r="WCZ1267" s="14"/>
      <c r="WDA1267" s="14"/>
      <c r="WDB1267" s="14"/>
      <c r="WDC1267" s="14"/>
      <c r="WDD1267" s="14"/>
      <c r="WDE1267" s="14"/>
      <c r="WDF1267" s="14"/>
      <c r="WDG1267" s="14"/>
      <c r="WDH1267" s="14"/>
      <c r="WDI1267" s="14"/>
      <c r="WDJ1267" s="14"/>
      <c r="WDK1267" s="14"/>
      <c r="WDL1267" s="14"/>
      <c r="WDM1267" s="14"/>
      <c r="WDN1267" s="14"/>
      <c r="WDO1267" s="14"/>
      <c r="WDP1267" s="14"/>
      <c r="WDQ1267" s="14"/>
      <c r="WDR1267" s="14"/>
      <c r="WDS1267" s="14"/>
      <c r="WDT1267" s="14"/>
      <c r="WDU1267" s="14"/>
      <c r="WDV1267" s="14"/>
      <c r="WDW1267" s="14"/>
      <c r="WDX1267" s="14"/>
      <c r="WDY1267" s="14"/>
      <c r="WDZ1267" s="14"/>
      <c r="WEA1267" s="14"/>
      <c r="WEB1267" s="14"/>
      <c r="WEC1267" s="14"/>
      <c r="WED1267" s="14"/>
      <c r="WEE1267" s="14"/>
      <c r="WEF1267" s="14"/>
      <c r="WEG1267" s="14"/>
      <c r="WEH1267" s="14"/>
      <c r="WEI1267" s="14"/>
      <c r="WEJ1267" s="14"/>
      <c r="WEK1267" s="14"/>
      <c r="WEL1267" s="14"/>
      <c r="WEM1267" s="14"/>
      <c r="WEN1267" s="14"/>
      <c r="WEO1267" s="14"/>
      <c r="WEP1267" s="14"/>
      <c r="WEQ1267" s="14"/>
      <c r="WER1267" s="14"/>
      <c r="WES1267" s="14"/>
      <c r="WET1267" s="14"/>
      <c r="WEU1267" s="14"/>
      <c r="WEV1267" s="14"/>
      <c r="WEW1267" s="14"/>
      <c r="WEX1267" s="14"/>
      <c r="WEY1267" s="14"/>
      <c r="WEZ1267" s="14"/>
      <c r="WFA1267" s="14"/>
      <c r="WFB1267" s="14"/>
      <c r="WFC1267" s="14"/>
      <c r="WFD1267" s="14"/>
      <c r="WFE1267" s="14"/>
      <c r="WFF1267" s="14"/>
      <c r="WFG1267" s="14"/>
      <c r="WFH1267" s="14"/>
      <c r="WFI1267" s="14"/>
      <c r="WFJ1267" s="14"/>
      <c r="WFK1267" s="14"/>
      <c r="WFL1267" s="14"/>
      <c r="WFM1267" s="14"/>
      <c r="WFN1267" s="14"/>
      <c r="WFO1267" s="14"/>
      <c r="WFP1267" s="14"/>
      <c r="WFQ1267" s="14"/>
      <c r="WFR1267" s="14"/>
      <c r="WFS1267" s="14"/>
      <c r="WFT1267" s="14"/>
      <c r="WFU1267" s="14"/>
      <c r="WFV1267" s="14"/>
      <c r="WFW1267" s="14"/>
      <c r="WFX1267" s="14"/>
      <c r="WFY1267" s="14"/>
      <c r="WFZ1267" s="14"/>
      <c r="WGA1267" s="14"/>
      <c r="WGB1267" s="14"/>
      <c r="WGC1267" s="14"/>
      <c r="WGD1267" s="14"/>
      <c r="WGE1267" s="14"/>
      <c r="WGF1267" s="14"/>
      <c r="WGG1267" s="14"/>
      <c r="WGH1267" s="14"/>
      <c r="WGI1267" s="14"/>
      <c r="WGJ1267" s="14"/>
      <c r="WGK1267" s="14"/>
      <c r="WGL1267" s="14"/>
      <c r="WGM1267" s="14"/>
      <c r="WGN1267" s="14"/>
      <c r="WGO1267" s="14"/>
      <c r="WGP1267" s="14"/>
      <c r="WGQ1267" s="14"/>
      <c r="WGR1267" s="14"/>
      <c r="WGS1267" s="14"/>
      <c r="WGT1267" s="14"/>
      <c r="WGU1267" s="14"/>
      <c r="WGV1267" s="14"/>
      <c r="WGW1267" s="14"/>
      <c r="WGX1267" s="14"/>
      <c r="WGY1267" s="14"/>
      <c r="WGZ1267" s="14"/>
      <c r="WHA1267" s="14"/>
      <c r="WHB1267" s="14"/>
      <c r="WHC1267" s="14"/>
      <c r="WHD1267" s="14"/>
      <c r="WHE1267" s="14"/>
      <c r="WHF1267" s="14"/>
      <c r="WHG1267" s="14"/>
      <c r="WHH1267" s="14"/>
      <c r="WHI1267" s="14"/>
      <c r="WHJ1267" s="14"/>
      <c r="WHK1267" s="14"/>
      <c r="WHL1267" s="14"/>
      <c r="WHM1267" s="14"/>
      <c r="WHN1267" s="14"/>
      <c r="WHO1267" s="14"/>
      <c r="WHP1267" s="14"/>
      <c r="WHQ1267" s="14"/>
      <c r="WHR1267" s="14"/>
      <c r="WHS1267" s="14"/>
      <c r="WHT1267" s="14"/>
      <c r="WHU1267" s="14"/>
      <c r="WHV1267" s="14"/>
      <c r="WHW1267" s="14"/>
      <c r="WHX1267" s="14"/>
      <c r="WHY1267" s="14"/>
      <c r="WHZ1267" s="14"/>
      <c r="WIA1267" s="14"/>
      <c r="WIB1267" s="14"/>
      <c r="WIC1267" s="14"/>
      <c r="WID1267" s="14"/>
      <c r="WIE1267" s="14"/>
      <c r="WIF1267" s="14"/>
      <c r="WIG1267" s="14"/>
      <c r="WIH1267" s="14"/>
      <c r="WII1267" s="14"/>
      <c r="WIJ1267" s="14"/>
      <c r="WIK1267" s="14"/>
      <c r="WIL1267" s="14"/>
      <c r="WIM1267" s="14"/>
      <c r="WIN1267" s="14"/>
      <c r="WIO1267" s="14"/>
      <c r="WIP1267" s="14"/>
      <c r="WIQ1267" s="14"/>
      <c r="WIR1267" s="14"/>
      <c r="WIS1267" s="14"/>
      <c r="WIT1267" s="14"/>
      <c r="WIU1267" s="14"/>
      <c r="WIV1267" s="14"/>
      <c r="WIW1267" s="14"/>
      <c r="WIX1267" s="14"/>
      <c r="WIY1267" s="14"/>
      <c r="WIZ1267" s="14"/>
      <c r="WJA1267" s="14"/>
      <c r="WJB1267" s="14"/>
      <c r="WJC1267" s="14"/>
      <c r="WJD1267" s="14"/>
      <c r="WJE1267" s="14"/>
      <c r="WJF1267" s="14"/>
      <c r="WJG1267" s="14"/>
      <c r="WJH1267" s="14"/>
      <c r="WJI1267" s="14"/>
      <c r="WJJ1267" s="14"/>
      <c r="WJK1267" s="14"/>
      <c r="WJL1267" s="14"/>
      <c r="WJM1267" s="14"/>
      <c r="WJN1267" s="14"/>
      <c r="WJO1267" s="14"/>
      <c r="WJP1267" s="14"/>
      <c r="WJQ1267" s="14"/>
      <c r="WJR1267" s="14"/>
      <c r="WJS1267" s="14"/>
      <c r="WJT1267" s="14"/>
      <c r="WJU1267" s="14"/>
      <c r="WJV1267" s="14"/>
      <c r="WJW1267" s="14"/>
      <c r="WJX1267" s="14"/>
      <c r="WJY1267" s="14"/>
      <c r="WJZ1267" s="14"/>
      <c r="WKA1267" s="14"/>
      <c r="WKB1267" s="14"/>
      <c r="WKC1267" s="14"/>
      <c r="WKD1267" s="14"/>
      <c r="WKE1267" s="14"/>
      <c r="WKF1267" s="14"/>
      <c r="WKG1267" s="14"/>
      <c r="WKH1267" s="14"/>
      <c r="WKI1267" s="14"/>
      <c r="WKJ1267" s="14"/>
      <c r="WKK1267" s="14"/>
      <c r="WKL1267" s="14"/>
      <c r="WKM1267" s="14"/>
      <c r="WKN1267" s="14"/>
      <c r="WKO1267" s="14"/>
      <c r="WKP1267" s="14"/>
      <c r="WKQ1267" s="14"/>
      <c r="WKR1267" s="14"/>
      <c r="WKS1267" s="14"/>
      <c r="WKT1267" s="14"/>
      <c r="WKU1267" s="14"/>
      <c r="WKV1267" s="14"/>
      <c r="WKW1267" s="14"/>
      <c r="WKX1267" s="14"/>
      <c r="WKY1267" s="14"/>
      <c r="WKZ1267" s="14"/>
      <c r="WLA1267" s="14"/>
      <c r="WLB1267" s="14"/>
      <c r="WLC1267" s="14"/>
      <c r="WLD1267" s="14"/>
      <c r="WLE1267" s="14"/>
      <c r="WLF1267" s="14"/>
      <c r="WLG1267" s="14"/>
      <c r="WLH1267" s="14"/>
      <c r="WLI1267" s="14"/>
      <c r="WLJ1267" s="14"/>
      <c r="WLK1267" s="14"/>
      <c r="WLL1267" s="14"/>
      <c r="WLM1267" s="14"/>
      <c r="WLN1267" s="14"/>
      <c r="WLO1267" s="14"/>
      <c r="WLP1267" s="14"/>
      <c r="WLQ1267" s="14"/>
      <c r="WLR1267" s="14"/>
      <c r="WLS1267" s="14"/>
      <c r="WLT1267" s="14"/>
      <c r="WLU1267" s="14"/>
      <c r="WLV1267" s="14"/>
      <c r="WLW1267" s="14"/>
      <c r="WLX1267" s="14"/>
      <c r="WLY1267" s="14"/>
      <c r="WLZ1267" s="14"/>
      <c r="WMA1267" s="14"/>
      <c r="WMB1267" s="14"/>
      <c r="WMC1267" s="14"/>
      <c r="WMD1267" s="14"/>
      <c r="WME1267" s="14"/>
      <c r="WMF1267" s="14"/>
      <c r="WMG1267" s="14"/>
      <c r="WMH1267" s="14"/>
      <c r="WMI1267" s="14"/>
      <c r="WMJ1267" s="14"/>
      <c r="WMK1267" s="14"/>
      <c r="WML1267" s="14"/>
      <c r="WMM1267" s="14"/>
      <c r="WMN1267" s="14"/>
      <c r="WMO1267" s="14"/>
      <c r="WMP1267" s="14"/>
      <c r="WMQ1267" s="14"/>
      <c r="WMR1267" s="14"/>
      <c r="WMS1267" s="14"/>
      <c r="WMT1267" s="14"/>
      <c r="WMU1267" s="14"/>
      <c r="WMV1267" s="14"/>
      <c r="WMW1267" s="14"/>
      <c r="WMX1267" s="14"/>
      <c r="WMY1267" s="14"/>
      <c r="WMZ1267" s="14"/>
      <c r="WNA1267" s="14"/>
      <c r="WNB1267" s="14"/>
      <c r="WNC1267" s="14"/>
      <c r="WND1267" s="14"/>
      <c r="WNE1267" s="14"/>
      <c r="WNF1267" s="14"/>
      <c r="WNG1267" s="14"/>
      <c r="WNH1267" s="14"/>
      <c r="WNI1267" s="14"/>
      <c r="WNJ1267" s="14"/>
      <c r="WNK1267" s="14"/>
      <c r="WNL1267" s="14"/>
      <c r="WNM1267" s="14"/>
      <c r="WNN1267" s="14"/>
      <c r="WNO1267" s="14"/>
      <c r="WNP1267" s="14"/>
      <c r="WNQ1267" s="14"/>
      <c r="WNR1267" s="14"/>
      <c r="WNS1267" s="14"/>
      <c r="WNT1267" s="14"/>
      <c r="WNU1267" s="14"/>
      <c r="WNV1267" s="14"/>
      <c r="WNW1267" s="14"/>
      <c r="WNX1267" s="14"/>
      <c r="WNY1267" s="14"/>
      <c r="WNZ1267" s="14"/>
      <c r="WOA1267" s="14"/>
      <c r="WOB1267" s="14"/>
      <c r="WOC1267" s="14"/>
      <c r="WOD1267" s="14"/>
      <c r="WOE1267" s="14"/>
      <c r="WOF1267" s="14"/>
      <c r="WOG1267" s="14"/>
      <c r="WOH1267" s="14"/>
      <c r="WOI1267" s="14"/>
      <c r="WOJ1267" s="14"/>
      <c r="WOK1267" s="14"/>
      <c r="WOL1267" s="14"/>
      <c r="WOM1267" s="14"/>
      <c r="WON1267" s="14"/>
      <c r="WOO1267" s="14"/>
      <c r="WOP1267" s="14"/>
      <c r="WOQ1267" s="14"/>
      <c r="WOR1267" s="14"/>
      <c r="WOS1267" s="14"/>
      <c r="WOT1267" s="14"/>
      <c r="WOU1267" s="14"/>
      <c r="WOV1267" s="14"/>
      <c r="WOW1267" s="14"/>
      <c r="WOX1267" s="14"/>
      <c r="WOY1267" s="14"/>
      <c r="WOZ1267" s="14"/>
      <c r="WPA1267" s="14"/>
      <c r="WPB1267" s="14"/>
      <c r="WPC1267" s="14"/>
      <c r="WPD1267" s="14"/>
      <c r="WPE1267" s="14"/>
      <c r="WPF1267" s="14"/>
      <c r="WPG1267" s="14"/>
      <c r="WPH1267" s="14"/>
      <c r="WPI1267" s="14"/>
      <c r="WPJ1267" s="14"/>
      <c r="WPK1267" s="14"/>
      <c r="WPL1267" s="14"/>
      <c r="WPM1267" s="14"/>
      <c r="WPN1267" s="14"/>
      <c r="WPO1267" s="14"/>
      <c r="WPP1267" s="14"/>
      <c r="WPQ1267" s="14"/>
      <c r="WPR1267" s="14"/>
      <c r="WPS1267" s="14"/>
      <c r="WPT1267" s="14"/>
      <c r="WPU1267" s="14"/>
      <c r="WPV1267" s="14"/>
      <c r="WPW1267" s="14"/>
      <c r="WPX1267" s="14"/>
      <c r="WPY1267" s="14"/>
      <c r="WPZ1267" s="14"/>
      <c r="WQA1267" s="14"/>
      <c r="WQB1267" s="14"/>
      <c r="WQC1267" s="14"/>
      <c r="WQD1267" s="14"/>
      <c r="WQE1267" s="14"/>
      <c r="WQF1267" s="14"/>
      <c r="WQG1267" s="14"/>
      <c r="WQH1267" s="14"/>
      <c r="WQI1267" s="14"/>
      <c r="WQJ1267" s="14"/>
      <c r="WQK1267" s="14"/>
      <c r="WQL1267" s="14"/>
      <c r="WQM1267" s="14"/>
      <c r="WQN1267" s="14"/>
      <c r="WQO1267" s="14"/>
      <c r="WQP1267" s="14"/>
      <c r="WQQ1267" s="14"/>
      <c r="WQR1267" s="14"/>
      <c r="WQS1267" s="14"/>
      <c r="WQT1267" s="14"/>
      <c r="WQU1267" s="14"/>
      <c r="WQV1267" s="14"/>
      <c r="WQW1267" s="14"/>
      <c r="WQX1267" s="14"/>
      <c r="WQY1267" s="14"/>
      <c r="WQZ1267" s="14"/>
      <c r="WRA1267" s="14"/>
      <c r="WRB1267" s="14"/>
      <c r="WRC1267" s="14"/>
      <c r="WRD1267" s="14"/>
      <c r="WRE1267" s="14"/>
      <c r="WRF1267" s="14"/>
      <c r="WRG1267" s="14"/>
      <c r="WRH1267" s="14"/>
      <c r="WRI1267" s="14"/>
      <c r="WRJ1267" s="14"/>
      <c r="WRK1267" s="14"/>
      <c r="WRL1267" s="14"/>
      <c r="WRM1267" s="14"/>
      <c r="WRN1267" s="14"/>
      <c r="WRO1267" s="14"/>
      <c r="WRP1267" s="14"/>
      <c r="WRQ1267" s="14"/>
      <c r="WRR1267" s="14"/>
      <c r="WRS1267" s="14"/>
      <c r="WRT1267" s="14"/>
      <c r="WRU1267" s="14"/>
      <c r="WRV1267" s="14"/>
      <c r="WRW1267" s="14"/>
      <c r="WRX1267" s="14"/>
      <c r="WRY1267" s="14"/>
      <c r="WRZ1267" s="14"/>
      <c r="WSA1267" s="14"/>
      <c r="WSB1267" s="14"/>
      <c r="WSC1267" s="14"/>
      <c r="WSD1267" s="14"/>
      <c r="WSE1267" s="14"/>
      <c r="WSF1267" s="14"/>
      <c r="WSG1267" s="14"/>
      <c r="WSH1267" s="14"/>
      <c r="WSI1267" s="14"/>
      <c r="WSJ1267" s="14"/>
      <c r="WSK1267" s="14"/>
      <c r="WSL1267" s="14"/>
      <c r="WSM1267" s="14"/>
      <c r="WSN1267" s="14"/>
      <c r="WSO1267" s="14"/>
      <c r="WSP1267" s="14"/>
      <c r="WSQ1267" s="14"/>
      <c r="WSR1267" s="14"/>
      <c r="WSS1267" s="14"/>
      <c r="WST1267" s="14"/>
      <c r="WSU1267" s="14"/>
      <c r="WSV1267" s="14"/>
      <c r="WSW1267" s="14"/>
      <c r="WSX1267" s="14"/>
      <c r="WSY1267" s="14"/>
      <c r="WSZ1267" s="14"/>
      <c r="WTA1267" s="14"/>
      <c r="WTB1267" s="14"/>
      <c r="WTC1267" s="14"/>
      <c r="WTD1267" s="14"/>
      <c r="WTE1267" s="14"/>
      <c r="WTF1267" s="14"/>
      <c r="WTG1267" s="14"/>
      <c r="WTH1267" s="14"/>
      <c r="WTI1267" s="14"/>
      <c r="WTJ1267" s="14"/>
      <c r="WTK1267" s="14"/>
      <c r="WTL1267" s="14"/>
      <c r="WTM1267" s="14"/>
      <c r="WTN1267" s="14"/>
      <c r="WTO1267" s="14"/>
      <c r="WTP1267" s="14"/>
      <c r="WTQ1267" s="14"/>
      <c r="WTR1267" s="14"/>
      <c r="WTS1267" s="14"/>
      <c r="WTT1267" s="14"/>
      <c r="WTU1267" s="14"/>
      <c r="WTV1267" s="14"/>
      <c r="WTW1267" s="14"/>
      <c r="WTX1267" s="14"/>
      <c r="WTY1267" s="14"/>
      <c r="WTZ1267" s="14"/>
      <c r="WUA1267" s="14"/>
      <c r="WUB1267" s="14"/>
      <c r="WUC1267" s="14"/>
      <c r="WUD1267" s="14"/>
      <c r="WUE1267" s="14"/>
      <c r="WUF1267" s="14"/>
      <c r="WUG1267" s="14"/>
      <c r="WUH1267" s="14"/>
      <c r="WUI1267" s="14"/>
      <c r="WUJ1267" s="14"/>
      <c r="WUK1267" s="14"/>
      <c r="WUL1267" s="14"/>
      <c r="WUM1267" s="14"/>
      <c r="WUN1267" s="14"/>
      <c r="WUO1267" s="14"/>
      <c r="WUP1267" s="14"/>
      <c r="WUQ1267" s="14"/>
      <c r="WUR1267" s="14"/>
      <c r="WUS1267" s="14"/>
      <c r="WUT1267" s="14"/>
      <c r="WUU1267" s="14"/>
      <c r="WUV1267" s="14"/>
      <c r="WUW1267" s="14"/>
      <c r="WUX1267" s="14"/>
      <c r="WUY1267" s="14"/>
      <c r="WUZ1267" s="14"/>
      <c r="WVA1267" s="14"/>
      <c r="WVB1267" s="14"/>
      <c r="WVC1267" s="14"/>
      <c r="WVD1267" s="14"/>
      <c r="WVE1267" s="14"/>
      <c r="WVF1267" s="14"/>
      <c r="WVG1267" s="14"/>
      <c r="WVH1267" s="14"/>
      <c r="WVI1267" s="14"/>
      <c r="WVJ1267" s="14"/>
      <c r="WVK1267" s="14"/>
      <c r="WVL1267" s="14"/>
      <c r="WVM1267" s="14"/>
      <c r="WVN1267" s="14"/>
      <c r="WVO1267" s="14"/>
      <c r="WVP1267" s="14"/>
      <c r="WVQ1267" s="14"/>
      <c r="WVR1267" s="14"/>
      <c r="WVS1267" s="14"/>
      <c r="WVT1267" s="14"/>
      <c r="WVU1267" s="14"/>
      <c r="WVV1267" s="14"/>
      <c r="WVW1267" s="14"/>
      <c r="WVX1267" s="14"/>
      <c r="WVY1267" s="14"/>
      <c r="WVZ1267" s="14"/>
      <c r="WWA1267" s="14"/>
      <c r="WWB1267" s="14"/>
      <c r="WWC1267" s="14"/>
      <c r="WWD1267" s="14"/>
      <c r="WWE1267" s="14"/>
      <c r="WWF1267" s="14"/>
      <c r="WWG1267" s="14"/>
      <c r="WWH1267" s="14"/>
      <c r="WWI1267" s="14"/>
      <c r="WWJ1267" s="14"/>
      <c r="WWK1267" s="14"/>
      <c r="WWL1267" s="14"/>
      <c r="WWM1267" s="14"/>
      <c r="WWN1267" s="14"/>
      <c r="WWO1267" s="14"/>
      <c r="WWP1267" s="14"/>
      <c r="WWQ1267" s="14"/>
      <c r="WWR1267" s="14"/>
      <c r="WWS1267" s="14"/>
      <c r="WWT1267" s="14"/>
      <c r="WWU1267" s="14"/>
      <c r="WWV1267" s="14"/>
      <c r="WWW1267" s="14"/>
      <c r="WWX1267" s="14"/>
      <c r="WWY1267" s="14"/>
      <c r="WWZ1267" s="14"/>
      <c r="WXA1267" s="14"/>
      <c r="WXB1267" s="14"/>
      <c r="WXC1267" s="14"/>
      <c r="WXD1267" s="14"/>
      <c r="WXE1267" s="14"/>
      <c r="WXF1267" s="14"/>
      <c r="WXG1267" s="14"/>
      <c r="WXH1267" s="14"/>
      <c r="WXI1267" s="14"/>
      <c r="WXJ1267" s="14"/>
      <c r="WXK1267" s="14"/>
      <c r="WXL1267" s="14"/>
      <c r="WXM1267" s="14"/>
      <c r="WXN1267" s="14"/>
      <c r="WXO1267" s="14"/>
      <c r="WXP1267" s="14"/>
      <c r="WXQ1267" s="14"/>
      <c r="WXR1267" s="14"/>
      <c r="WXS1267" s="14"/>
      <c r="WXT1267" s="14"/>
      <c r="WXU1267" s="14"/>
      <c r="WXV1267" s="14"/>
      <c r="WXW1267" s="14"/>
      <c r="WXX1267" s="14"/>
      <c r="WXY1267" s="14"/>
      <c r="WXZ1267" s="14"/>
      <c r="WYA1267" s="14"/>
      <c r="WYB1267" s="14"/>
      <c r="WYC1267" s="14"/>
      <c r="WYD1267" s="14"/>
      <c r="WYE1267" s="14"/>
      <c r="WYF1267" s="14"/>
      <c r="WYG1267" s="14"/>
      <c r="WYH1267" s="14"/>
      <c r="WYI1267" s="14"/>
      <c r="WYJ1267" s="14"/>
      <c r="WYK1267" s="14"/>
      <c r="WYL1267" s="14"/>
      <c r="WYM1267" s="14"/>
      <c r="WYN1267" s="14"/>
      <c r="WYO1267" s="14"/>
      <c r="WYP1267" s="14"/>
      <c r="WYQ1267" s="14"/>
      <c r="WYR1267" s="14"/>
      <c r="WYS1267" s="14"/>
      <c r="WYT1267" s="14"/>
      <c r="WYU1267" s="14"/>
      <c r="WYV1267" s="14"/>
      <c r="WYW1267" s="14"/>
      <c r="WYX1267" s="14"/>
      <c r="WYY1267" s="14"/>
      <c r="WYZ1267" s="14"/>
      <c r="WZA1267" s="14"/>
      <c r="WZB1267" s="14"/>
      <c r="WZC1267" s="14"/>
      <c r="WZD1267" s="14"/>
      <c r="WZE1267" s="14"/>
      <c r="WZF1267" s="14"/>
      <c r="WZG1267" s="14"/>
      <c r="WZH1267" s="14"/>
      <c r="WZI1267" s="14"/>
      <c r="WZJ1267" s="14"/>
      <c r="WZK1267" s="14"/>
      <c r="WZL1267" s="14"/>
      <c r="WZM1267" s="14"/>
      <c r="WZN1267" s="14"/>
      <c r="WZO1267" s="14"/>
      <c r="WZP1267" s="14"/>
      <c r="WZQ1267" s="14"/>
      <c r="WZR1267" s="14"/>
      <c r="WZS1267" s="14"/>
      <c r="WZT1267" s="14"/>
      <c r="WZU1267" s="14"/>
      <c r="WZV1267" s="14"/>
      <c r="WZW1267" s="14"/>
      <c r="WZX1267" s="14"/>
      <c r="WZY1267" s="14"/>
      <c r="WZZ1267" s="14"/>
      <c r="XAA1267" s="14"/>
      <c r="XAB1267" s="14"/>
      <c r="XAC1267" s="14"/>
      <c r="XAD1267" s="14"/>
      <c r="XAE1267" s="14"/>
      <c r="XAF1267" s="14"/>
      <c r="XAG1267" s="14"/>
      <c r="XAH1267" s="14"/>
      <c r="XAI1267" s="14"/>
      <c r="XAJ1267" s="14"/>
      <c r="XAK1267" s="14"/>
      <c r="XAL1267" s="14"/>
      <c r="XAM1267" s="14"/>
      <c r="XAN1267" s="14"/>
      <c r="XAO1267" s="14"/>
      <c r="XAP1267" s="14"/>
      <c r="XAQ1267" s="14"/>
      <c r="XAR1267" s="14"/>
      <c r="XAS1267" s="14"/>
      <c r="XAT1267" s="14"/>
      <c r="XAU1267" s="14"/>
      <c r="XAV1267" s="14"/>
      <c r="XAW1267" s="14"/>
      <c r="XAX1267" s="14"/>
      <c r="XAY1267" s="14"/>
      <c r="XAZ1267" s="14"/>
      <c r="XBA1267" s="14"/>
      <c r="XBB1267" s="14"/>
      <c r="XBC1267" s="14"/>
      <c r="XBD1267" s="14"/>
      <c r="XBE1267" s="14"/>
      <c r="XBF1267" s="14"/>
      <c r="XBG1267" s="14"/>
      <c r="XBH1267" s="14"/>
      <c r="XBI1267" s="14"/>
      <c r="XBJ1267" s="14"/>
      <c r="XBK1267" s="14"/>
      <c r="XBL1267" s="14"/>
      <c r="XBM1267" s="14"/>
      <c r="XBN1267" s="14"/>
      <c r="XBO1267" s="14"/>
      <c r="XBP1267" s="14"/>
      <c r="XBQ1267" s="14"/>
      <c r="XBR1267" s="14"/>
      <c r="XBS1267" s="14"/>
      <c r="XBT1267" s="14"/>
      <c r="XBU1267" s="14"/>
      <c r="XBV1267" s="14"/>
      <c r="XBW1267" s="14"/>
      <c r="XBX1267" s="14"/>
      <c r="XBY1267" s="14"/>
      <c r="XBZ1267" s="14"/>
      <c r="XCA1267" s="14"/>
      <c r="XCB1267" s="14"/>
      <c r="XCC1267" s="14"/>
      <c r="XCD1267" s="14"/>
      <c r="XCE1267" s="14"/>
      <c r="XCF1267" s="14"/>
      <c r="XCG1267" s="14"/>
      <c r="XCH1267" s="14"/>
      <c r="XCI1267" s="14"/>
      <c r="XCJ1267" s="14"/>
      <c r="XCK1267" s="14"/>
      <c r="XCL1267" s="14"/>
      <c r="XCM1267" s="14"/>
      <c r="XCN1267" s="14"/>
      <c r="XCO1267" s="14"/>
      <c r="XCP1267" s="14"/>
      <c r="XCQ1267" s="14"/>
      <c r="XCR1267" s="14"/>
      <c r="XCS1267" s="14"/>
      <c r="XCT1267" s="14"/>
      <c r="XCU1267" s="14"/>
      <c r="XCV1267" s="14"/>
      <c r="XCW1267" s="14"/>
      <c r="XCX1267" s="14"/>
      <c r="XCY1267" s="14"/>
      <c r="XCZ1267" s="14"/>
      <c r="XDA1267" s="14"/>
      <c r="XDB1267" s="14"/>
      <c r="XDC1267" s="14"/>
      <c r="XDD1267" s="14"/>
      <c r="XDE1267" s="14"/>
      <c r="XDF1267" s="14"/>
      <c r="XDG1267" s="14"/>
      <c r="XDH1267" s="14"/>
      <c r="XDI1267" s="14"/>
      <c r="XDJ1267" s="14"/>
      <c r="XDK1267" s="14"/>
      <c r="XDL1267" s="14"/>
      <c r="XDM1267" s="14"/>
      <c r="XDN1267" s="14"/>
      <c r="XDO1267" s="14"/>
      <c r="XDP1267" s="14"/>
      <c r="XDQ1267" s="14"/>
      <c r="XDR1267" s="14"/>
      <c r="XDS1267" s="14"/>
      <c r="XDT1267" s="14"/>
      <c r="XDU1267" s="14"/>
      <c r="XDV1267" s="14"/>
      <c r="XDW1267" s="14"/>
      <c r="XDX1267" s="14"/>
      <c r="XDY1267" s="14"/>
      <c r="XDZ1267" s="14"/>
      <c r="XEA1267" s="14"/>
      <c r="XEB1267" s="14"/>
      <c r="XEC1267" s="14"/>
      <c r="XED1267" s="14"/>
      <c r="XEE1267" s="14"/>
      <c r="XEF1267" s="14"/>
      <c r="XEG1267" s="14"/>
      <c r="XEH1267" s="14"/>
      <c r="XEI1267" s="14"/>
      <c r="XEJ1267" s="14"/>
      <c r="XEK1267" s="14"/>
      <c r="XEL1267" s="14"/>
      <c r="XEM1267" s="14"/>
      <c r="XEN1267" s="14"/>
      <c r="XEO1267" s="14"/>
      <c r="XEP1267" s="14"/>
      <c r="XEQ1267" s="14"/>
      <c r="XER1267" s="14"/>
      <c r="XES1267" s="14"/>
      <c r="XET1267" s="14"/>
      <c r="XEU1267" s="14"/>
      <c r="XEV1267" s="14"/>
      <c r="XEW1267" s="14"/>
      <c r="XEX1267" s="14"/>
      <c r="XEY1267" s="14"/>
      <c r="XEZ1267" s="14"/>
    </row>
    <row r="1268" spans="1:16380" ht="22.5" hidden="1" customHeight="1" x14ac:dyDescent="0.25">
      <c r="A1268" s="68"/>
      <c r="B1268" s="25"/>
      <c r="C1268" s="203" t="s">
        <v>64</v>
      </c>
      <c r="D1268" s="25"/>
      <c r="E1268" s="108"/>
      <c r="F1268" s="108"/>
      <c r="G1268" s="25"/>
      <c r="H1268" s="25"/>
      <c r="I1268" s="135">
        <f>I1269+I1273+I1278</f>
        <v>205102.31000000014</v>
      </c>
      <c r="J1268" s="135">
        <f t="shared" ref="J1268:AF1268" si="281">J1269+J1273+J1278</f>
        <v>139285.71</v>
      </c>
      <c r="K1268" s="135">
        <f t="shared" si="281"/>
        <v>138646.40999999997</v>
      </c>
      <c r="L1268" s="103">
        <f t="shared" si="281"/>
        <v>7843</v>
      </c>
      <c r="M1268" s="135">
        <f t="shared" si="281"/>
        <v>228128055.92000008</v>
      </c>
      <c r="N1268" s="135"/>
      <c r="O1268" s="135"/>
      <c r="P1268" s="135"/>
      <c r="Q1268" s="135">
        <f>M1268</f>
        <v>228128055.92000008</v>
      </c>
      <c r="R1268" s="135">
        <f t="shared" si="281"/>
        <v>52292910.899999999</v>
      </c>
      <c r="S1268" s="103"/>
      <c r="T1268" s="135"/>
      <c r="U1268" s="135">
        <f t="shared" si="281"/>
        <v>32253.399999999991</v>
      </c>
      <c r="V1268" s="135">
        <f t="shared" si="281"/>
        <v>168362248.20000002</v>
      </c>
      <c r="W1268" s="135"/>
      <c r="X1268" s="135"/>
      <c r="Y1268" s="135">
        <f t="shared" si="281"/>
        <v>2064</v>
      </c>
      <c r="Z1268" s="135">
        <f t="shared" si="281"/>
        <v>2932944</v>
      </c>
      <c r="AA1268" s="135">
        <f t="shared" si="281"/>
        <v>1517.52</v>
      </c>
      <c r="AB1268" s="135">
        <f t="shared" si="281"/>
        <v>4062401.0399999991</v>
      </c>
      <c r="AC1268" s="135"/>
      <c r="AD1268" s="135"/>
      <c r="AE1268" s="135"/>
      <c r="AF1268" s="135">
        <f t="shared" si="281"/>
        <v>477551.77999999997</v>
      </c>
      <c r="AG1268" s="143"/>
      <c r="AH1268" s="126"/>
      <c r="AI1268" s="126"/>
      <c r="AM1268" s="144"/>
      <c r="AN1268" s="35"/>
      <c r="AO1268" s="193"/>
    </row>
    <row r="1269" spans="1:16380" ht="22.5" hidden="1" customHeight="1" x14ac:dyDescent="0.25">
      <c r="A1269" s="68"/>
      <c r="B1269" s="25"/>
      <c r="C1269" s="203" t="s">
        <v>1190</v>
      </c>
      <c r="D1269" s="25"/>
      <c r="E1269" s="108"/>
      <c r="F1269" s="108"/>
      <c r="G1269" s="30"/>
      <c r="H1269" s="30"/>
      <c r="I1269" s="135">
        <f>SUM(I1270:I1272)</f>
        <v>6352.7</v>
      </c>
      <c r="J1269" s="135">
        <f t="shared" ref="J1269:AF1269" si="282">SUM(J1270:J1272)</f>
        <v>5103</v>
      </c>
      <c r="K1269" s="135">
        <f t="shared" si="282"/>
        <v>5103</v>
      </c>
      <c r="L1269" s="103">
        <f t="shared" si="282"/>
        <v>225</v>
      </c>
      <c r="M1269" s="135">
        <f t="shared" si="282"/>
        <v>5889671.7799999993</v>
      </c>
      <c r="N1269" s="135"/>
      <c r="O1269" s="135"/>
      <c r="P1269" s="135"/>
      <c r="Q1269" s="135">
        <f>M1269</f>
        <v>5889671.7799999993</v>
      </c>
      <c r="R1269" s="135">
        <f t="shared" si="282"/>
        <v>55440</v>
      </c>
      <c r="S1269" s="103"/>
      <c r="T1269" s="135"/>
      <c r="U1269" s="135">
        <f t="shared" si="282"/>
        <v>840</v>
      </c>
      <c r="V1269" s="135">
        <f t="shared" si="282"/>
        <v>5356680</v>
      </c>
      <c r="W1269" s="135"/>
      <c r="X1269" s="135"/>
      <c r="Y1269" s="135"/>
      <c r="Z1269" s="135"/>
      <c r="AA1269" s="135"/>
      <c r="AB1269" s="135"/>
      <c r="AC1269" s="135"/>
      <c r="AD1269" s="135"/>
      <c r="AE1269" s="135"/>
      <c r="AF1269" s="135">
        <f t="shared" si="282"/>
        <v>477551.77999999997</v>
      </c>
      <c r="AG1269" s="143"/>
      <c r="AH1269" s="126"/>
      <c r="AI1269" s="126"/>
      <c r="AM1269" s="144"/>
      <c r="AN1269" s="35"/>
      <c r="AO1269" s="193"/>
    </row>
    <row r="1270" spans="1:16380" ht="22.5" hidden="1" customHeight="1" x14ac:dyDescent="0.25">
      <c r="A1270" s="68" t="s">
        <v>4386</v>
      </c>
      <c r="B1270" s="25">
        <v>2324</v>
      </c>
      <c r="C1270" s="36" t="s">
        <v>65</v>
      </c>
      <c r="D1270" s="25">
        <v>1976</v>
      </c>
      <c r="E1270" s="108" t="s">
        <v>2932</v>
      </c>
      <c r="F1270" s="68" t="s">
        <v>2934</v>
      </c>
      <c r="G1270" s="25">
        <v>2</v>
      </c>
      <c r="H1270" s="25">
        <v>2</v>
      </c>
      <c r="I1270" s="137">
        <v>577.1</v>
      </c>
      <c r="J1270" s="137">
        <v>334.7</v>
      </c>
      <c r="K1270" s="137">
        <v>334.7</v>
      </c>
      <c r="L1270" s="30">
        <v>23</v>
      </c>
      <c r="M1270" s="137">
        <f>R1270+T1270+V1270+X1270+Z1270+AB1270+AE1270+AF1270</f>
        <v>107540.35</v>
      </c>
      <c r="N1270" s="137"/>
      <c r="O1270" s="137"/>
      <c r="P1270" s="137"/>
      <c r="Q1270" s="137">
        <f t="shared" ref="Q1270" si="283">M1270</f>
        <v>107540.35</v>
      </c>
      <c r="R1270" s="137">
        <v>55440</v>
      </c>
      <c r="S1270" s="30"/>
      <c r="T1270" s="137"/>
      <c r="U1270" s="137"/>
      <c r="V1270" s="137"/>
      <c r="W1270" s="137"/>
      <c r="X1270" s="137"/>
      <c r="Y1270" s="137"/>
      <c r="Z1270" s="137"/>
      <c r="AA1270" s="137"/>
      <c r="AB1270" s="137"/>
      <c r="AC1270" s="137"/>
      <c r="AD1270" s="137"/>
      <c r="AE1270" s="137"/>
      <c r="AF1270" s="137">
        <v>52100.35</v>
      </c>
      <c r="AG1270" s="337">
        <v>2025</v>
      </c>
      <c r="AH1270" s="166" t="s">
        <v>3051</v>
      </c>
      <c r="AI1270" s="171"/>
      <c r="AJ1270" s="134">
        <f t="shared" si="275"/>
        <v>1203</v>
      </c>
      <c r="AK1270" s="35" t="s">
        <v>153</v>
      </c>
      <c r="AL1270" s="134" t="str">
        <f t="shared" si="276"/>
        <v>1203.</v>
      </c>
      <c r="AM1270" s="140"/>
      <c r="AN1270" s="296"/>
      <c r="AO1270" s="193"/>
    </row>
    <row r="1271" spans="1:16380" ht="22.5" hidden="1" customHeight="1" x14ac:dyDescent="0.25">
      <c r="A1271" s="68" t="s">
        <v>4387</v>
      </c>
      <c r="B1271" s="25">
        <v>2459</v>
      </c>
      <c r="C1271" s="130" t="s">
        <v>528</v>
      </c>
      <c r="D1271" s="25">
        <v>1977</v>
      </c>
      <c r="E1271" s="108" t="s">
        <v>2932</v>
      </c>
      <c r="F1271" s="68" t="s">
        <v>2934</v>
      </c>
      <c r="G1271" s="30">
        <v>5</v>
      </c>
      <c r="H1271" s="30">
        <v>4</v>
      </c>
      <c r="I1271" s="137">
        <v>3146.4</v>
      </c>
      <c r="J1271" s="137">
        <v>2139.1</v>
      </c>
      <c r="K1271" s="137">
        <v>2139.1</v>
      </c>
      <c r="L1271" s="30">
        <v>133</v>
      </c>
      <c r="M1271" s="137">
        <f>R1271+T1271+V1271+X1271+Z1271+AB1271+AE1271+AF1271</f>
        <v>5356680</v>
      </c>
      <c r="N1271" s="137"/>
      <c r="O1271" s="137"/>
      <c r="P1271" s="137"/>
      <c r="Q1271" s="137">
        <f>M1271</f>
        <v>5356680</v>
      </c>
      <c r="R1271" s="137"/>
      <c r="S1271" s="30"/>
      <c r="T1271" s="137"/>
      <c r="U1271" s="137">
        <v>840</v>
      </c>
      <c r="V1271" s="137">
        <f>U1271*6377</f>
        <v>5356680</v>
      </c>
      <c r="W1271" s="137"/>
      <c r="X1271" s="137"/>
      <c r="Y1271" s="137"/>
      <c r="Z1271" s="137"/>
      <c r="AA1271" s="137"/>
      <c r="AB1271" s="137"/>
      <c r="AC1271" s="137"/>
      <c r="AD1271" s="137"/>
      <c r="AE1271" s="137"/>
      <c r="AF1271" s="137"/>
      <c r="AG1271" s="337">
        <v>2025</v>
      </c>
      <c r="AH1271" s="126"/>
      <c r="AI1271" s="126"/>
      <c r="AJ1271" s="134">
        <f t="shared" si="275"/>
        <v>1204</v>
      </c>
      <c r="AK1271" s="35" t="s">
        <v>153</v>
      </c>
      <c r="AL1271" s="134" t="str">
        <f t="shared" si="276"/>
        <v>1204.</v>
      </c>
      <c r="AM1271" s="140"/>
      <c r="AN1271" s="296"/>
      <c r="AO1271" s="193"/>
    </row>
    <row r="1272" spans="1:16380" ht="22.5" hidden="1" customHeight="1" x14ac:dyDescent="0.25">
      <c r="A1272" s="68" t="s">
        <v>4388</v>
      </c>
      <c r="B1272" s="25">
        <v>2456</v>
      </c>
      <c r="C1272" s="37" t="s">
        <v>544</v>
      </c>
      <c r="D1272" s="25">
        <v>2012</v>
      </c>
      <c r="E1272" s="108" t="s">
        <v>2932</v>
      </c>
      <c r="F1272" s="68" t="s">
        <v>2934</v>
      </c>
      <c r="G1272" s="30">
        <v>2</v>
      </c>
      <c r="H1272" s="30">
        <v>2</v>
      </c>
      <c r="I1272" s="137">
        <v>2629.2</v>
      </c>
      <c r="J1272" s="137">
        <v>2629.2</v>
      </c>
      <c r="K1272" s="137">
        <v>2629.2</v>
      </c>
      <c r="L1272" s="30">
        <v>69</v>
      </c>
      <c r="M1272" s="137">
        <f>R1272+T1272+V1272+X1272+Z1272+AB1272+AE1272+AF1272</f>
        <v>425451.43</v>
      </c>
      <c r="N1272" s="137"/>
      <c r="O1272" s="137"/>
      <c r="P1272" s="137"/>
      <c r="Q1272" s="137">
        <f>M1272</f>
        <v>425451.43</v>
      </c>
      <c r="R1272" s="137"/>
      <c r="S1272" s="30"/>
      <c r="T1272" s="137"/>
      <c r="U1272" s="137"/>
      <c r="V1272" s="137"/>
      <c r="W1272" s="137"/>
      <c r="X1272" s="137"/>
      <c r="Y1272" s="137"/>
      <c r="Z1272" s="137"/>
      <c r="AA1272" s="137"/>
      <c r="AB1272" s="137"/>
      <c r="AC1272" s="137"/>
      <c r="AD1272" s="137"/>
      <c r="AE1272" s="137"/>
      <c r="AF1272" s="137">
        <v>425451.43</v>
      </c>
      <c r="AG1272" s="337">
        <v>2025</v>
      </c>
      <c r="AH1272" s="126"/>
      <c r="AI1272" s="126"/>
      <c r="AJ1272" s="134">
        <f t="shared" si="275"/>
        <v>1205</v>
      </c>
      <c r="AK1272" s="35" t="s">
        <v>153</v>
      </c>
      <c r="AL1272" s="134" t="str">
        <f t="shared" si="276"/>
        <v>1205.</v>
      </c>
      <c r="AM1272" s="140"/>
      <c r="AN1272" s="35"/>
      <c r="AO1272" s="193"/>
    </row>
    <row r="1273" spans="1:16380" s="33" customFormat="1" ht="22.5" hidden="1" customHeight="1" x14ac:dyDescent="0.25">
      <c r="A1273" s="70"/>
      <c r="B1273" s="45"/>
      <c r="C1273" s="203" t="s">
        <v>1191</v>
      </c>
      <c r="D1273" s="25"/>
      <c r="E1273" s="108"/>
      <c r="F1273" s="108"/>
      <c r="G1273" s="30"/>
      <c r="H1273" s="30"/>
      <c r="I1273" s="135">
        <f>SUM(I1274:I1277)</f>
        <v>8767.2999999999993</v>
      </c>
      <c r="J1273" s="135">
        <f t="shared" ref="J1273:AB1273" si="284">SUM(J1274:J1277)</f>
        <v>8458.2999999999993</v>
      </c>
      <c r="K1273" s="135">
        <f t="shared" si="284"/>
        <v>6282.4</v>
      </c>
      <c r="L1273" s="103">
        <f t="shared" si="284"/>
        <v>305</v>
      </c>
      <c r="M1273" s="135">
        <f t="shared" si="284"/>
        <v>5881311.3000000007</v>
      </c>
      <c r="N1273" s="135"/>
      <c r="O1273" s="135"/>
      <c r="P1273" s="135"/>
      <c r="Q1273" s="135">
        <f>M1273</f>
        <v>5881311.3000000007</v>
      </c>
      <c r="R1273" s="135">
        <f t="shared" si="284"/>
        <v>1913301</v>
      </c>
      <c r="S1273" s="103"/>
      <c r="T1273" s="135"/>
      <c r="U1273" s="135">
        <f t="shared" si="284"/>
        <v>506.1</v>
      </c>
      <c r="V1273" s="135">
        <f t="shared" si="284"/>
        <v>3807390.3000000003</v>
      </c>
      <c r="W1273" s="135"/>
      <c r="X1273" s="135"/>
      <c r="Y1273" s="135"/>
      <c r="Z1273" s="135"/>
      <c r="AA1273" s="135">
        <f t="shared" si="284"/>
        <v>60</v>
      </c>
      <c r="AB1273" s="135">
        <f t="shared" si="284"/>
        <v>160620</v>
      </c>
      <c r="AC1273" s="135"/>
      <c r="AD1273" s="135"/>
      <c r="AE1273" s="135"/>
      <c r="AF1273" s="135"/>
      <c r="AG1273" s="152"/>
      <c r="AH1273" s="124"/>
      <c r="AI1273" s="124"/>
      <c r="AJ1273" s="134"/>
      <c r="AK1273" s="35"/>
      <c r="AL1273" s="134"/>
      <c r="AM1273" s="153"/>
      <c r="AN1273" s="297"/>
      <c r="AO1273" s="193"/>
    </row>
    <row r="1274" spans="1:16380" ht="22.5" hidden="1" customHeight="1" x14ac:dyDescent="0.25">
      <c r="A1274" s="68" t="s">
        <v>4389</v>
      </c>
      <c r="B1274" s="25">
        <v>2399</v>
      </c>
      <c r="C1274" s="37" t="s">
        <v>2961</v>
      </c>
      <c r="D1274" s="25">
        <v>1966</v>
      </c>
      <c r="E1274" s="108" t="s">
        <v>2932</v>
      </c>
      <c r="F1274" s="68" t="s">
        <v>2934</v>
      </c>
      <c r="G1274" s="30">
        <v>2</v>
      </c>
      <c r="H1274" s="30">
        <v>1</v>
      </c>
      <c r="I1274" s="137">
        <v>326.60000000000002</v>
      </c>
      <c r="J1274" s="137">
        <v>213.5</v>
      </c>
      <c r="K1274" s="137">
        <v>213.5</v>
      </c>
      <c r="L1274" s="30">
        <v>13</v>
      </c>
      <c r="M1274" s="137">
        <f t="shared" ref="M1274:M1276" si="285">R1274+T1274+V1274+X1274+Z1274+AB1274+AE1274+AF1274</f>
        <v>123240</v>
      </c>
      <c r="N1274" s="137"/>
      <c r="O1274" s="137"/>
      <c r="P1274" s="137"/>
      <c r="Q1274" s="137">
        <f>M1274</f>
        <v>123240</v>
      </c>
      <c r="R1274" s="137">
        <v>123240</v>
      </c>
      <c r="S1274" s="30"/>
      <c r="T1274" s="137"/>
      <c r="U1274" s="137"/>
      <c r="V1274" s="137"/>
      <c r="W1274" s="137"/>
      <c r="X1274" s="137"/>
      <c r="Y1274" s="137"/>
      <c r="Z1274" s="137"/>
      <c r="AA1274" s="137"/>
      <c r="AB1274" s="137"/>
      <c r="AC1274" s="137"/>
      <c r="AD1274" s="137"/>
      <c r="AE1274" s="137"/>
      <c r="AF1274" s="137"/>
      <c r="AG1274" s="337">
        <v>2025</v>
      </c>
      <c r="AH1274" s="166" t="s">
        <v>3049</v>
      </c>
      <c r="AI1274" s="166"/>
      <c r="AJ1274" s="134">
        <f t="shared" si="275"/>
        <v>1206</v>
      </c>
      <c r="AK1274" s="35" t="s">
        <v>153</v>
      </c>
      <c r="AL1274" s="134" t="str">
        <f t="shared" si="276"/>
        <v>1206.</v>
      </c>
      <c r="AM1274" s="140"/>
      <c r="AN1274" s="35"/>
      <c r="AO1274" s="193"/>
    </row>
    <row r="1275" spans="1:16380" ht="22.5" hidden="1" customHeight="1" x14ac:dyDescent="0.25">
      <c r="A1275" s="68" t="s">
        <v>4390</v>
      </c>
      <c r="B1275" s="25">
        <v>2520</v>
      </c>
      <c r="C1275" s="36" t="s">
        <v>2963</v>
      </c>
      <c r="D1275" s="25">
        <v>1983</v>
      </c>
      <c r="E1275" s="108" t="s">
        <v>2932</v>
      </c>
      <c r="F1275" s="68" t="s">
        <v>2934</v>
      </c>
      <c r="G1275" s="25">
        <v>5</v>
      </c>
      <c r="H1275" s="25">
        <v>8</v>
      </c>
      <c r="I1275" s="137">
        <v>5472.7</v>
      </c>
      <c r="J1275" s="137">
        <v>5398.3</v>
      </c>
      <c r="K1275" s="137">
        <v>3222.4</v>
      </c>
      <c r="L1275" s="30">
        <v>212</v>
      </c>
      <c r="M1275" s="137">
        <f t="shared" si="285"/>
        <v>1790061</v>
      </c>
      <c r="N1275" s="137"/>
      <c r="O1275" s="137"/>
      <c r="P1275" s="137"/>
      <c r="Q1275" s="137">
        <f>M1275</f>
        <v>1790061</v>
      </c>
      <c r="R1275" s="137">
        <v>1790061</v>
      </c>
      <c r="S1275" s="30"/>
      <c r="T1275" s="137"/>
      <c r="U1275" s="137"/>
      <c r="V1275" s="137"/>
      <c r="W1275" s="137"/>
      <c r="X1275" s="137"/>
      <c r="Y1275" s="137"/>
      <c r="Z1275" s="137"/>
      <c r="AA1275" s="137"/>
      <c r="AB1275" s="137"/>
      <c r="AC1275" s="137"/>
      <c r="AD1275" s="137"/>
      <c r="AE1275" s="137"/>
      <c r="AF1275" s="137"/>
      <c r="AG1275" s="337">
        <v>2025</v>
      </c>
      <c r="AH1275" s="166" t="s">
        <v>3049</v>
      </c>
      <c r="AI1275" s="166"/>
      <c r="AJ1275" s="134">
        <f t="shared" si="275"/>
        <v>1207</v>
      </c>
      <c r="AK1275" s="35" t="s">
        <v>153</v>
      </c>
      <c r="AL1275" s="134" t="str">
        <f t="shared" si="276"/>
        <v>1207.</v>
      </c>
      <c r="AM1275" s="140"/>
      <c r="AN1275" s="296"/>
      <c r="AO1275" s="193"/>
    </row>
    <row r="1276" spans="1:16380" ht="22.5" hidden="1" customHeight="1" x14ac:dyDescent="0.25">
      <c r="A1276" s="68" t="s">
        <v>4391</v>
      </c>
      <c r="B1276" s="25">
        <v>2277</v>
      </c>
      <c r="C1276" s="36" t="s">
        <v>2948</v>
      </c>
      <c r="D1276" s="25">
        <v>1974</v>
      </c>
      <c r="E1276" s="108" t="s">
        <v>2932</v>
      </c>
      <c r="F1276" s="68" t="s">
        <v>2934</v>
      </c>
      <c r="G1276" s="30">
        <v>2</v>
      </c>
      <c r="H1276" s="30">
        <v>1</v>
      </c>
      <c r="I1276" s="137">
        <v>338.8</v>
      </c>
      <c r="J1276" s="137">
        <v>217.3</v>
      </c>
      <c r="K1276" s="137">
        <v>217.3</v>
      </c>
      <c r="L1276" s="30">
        <v>11</v>
      </c>
      <c r="M1276" s="137">
        <f t="shared" si="285"/>
        <v>160620</v>
      </c>
      <c r="N1276" s="137"/>
      <c r="O1276" s="137"/>
      <c r="P1276" s="137"/>
      <c r="Q1276" s="137">
        <f t="shared" ref="Q1276" si="286">M1276</f>
        <v>160620</v>
      </c>
      <c r="R1276" s="137"/>
      <c r="S1276" s="30"/>
      <c r="T1276" s="137"/>
      <c r="U1276" s="137"/>
      <c r="V1276" s="137"/>
      <c r="W1276" s="137"/>
      <c r="X1276" s="137"/>
      <c r="Y1276" s="137"/>
      <c r="Z1276" s="137"/>
      <c r="AA1276" s="137">
        <v>60</v>
      </c>
      <c r="AB1276" s="137">
        <f>AA1276*2677</f>
        <v>160620</v>
      </c>
      <c r="AC1276" s="137"/>
      <c r="AD1276" s="137"/>
      <c r="AE1276" s="137"/>
      <c r="AF1276" s="137"/>
      <c r="AG1276" s="337">
        <v>2025</v>
      </c>
      <c r="AH1276" s="166"/>
      <c r="AI1276" s="166"/>
      <c r="AJ1276" s="134">
        <f t="shared" si="275"/>
        <v>1208</v>
      </c>
      <c r="AK1276" s="35" t="s">
        <v>153</v>
      </c>
      <c r="AL1276" s="134" t="str">
        <f t="shared" si="276"/>
        <v>1208.</v>
      </c>
      <c r="AM1276" s="140"/>
      <c r="AN1276" s="35"/>
      <c r="AO1276" s="193"/>
    </row>
    <row r="1277" spans="1:16380" ht="22.5" hidden="1" customHeight="1" x14ac:dyDescent="0.25">
      <c r="A1277" s="68" t="s">
        <v>4392</v>
      </c>
      <c r="B1277" s="25">
        <v>2456</v>
      </c>
      <c r="C1277" s="37" t="s">
        <v>544</v>
      </c>
      <c r="D1277" s="25">
        <v>2012</v>
      </c>
      <c r="E1277" s="108" t="s">
        <v>2932</v>
      </c>
      <c r="F1277" s="68" t="s">
        <v>2934</v>
      </c>
      <c r="G1277" s="30">
        <v>2</v>
      </c>
      <c r="H1277" s="30">
        <v>2</v>
      </c>
      <c r="I1277" s="137">
        <v>2629.2</v>
      </c>
      <c r="J1277" s="137">
        <v>2629.2</v>
      </c>
      <c r="K1277" s="137">
        <v>2629.2</v>
      </c>
      <c r="L1277" s="30">
        <v>69</v>
      </c>
      <c r="M1277" s="137">
        <f>R1277+T1277+V1277+X1277+Z1277+AB1277+AE1277+AF1277</f>
        <v>3807390.3000000003</v>
      </c>
      <c r="N1277" s="137"/>
      <c r="O1277" s="137"/>
      <c r="P1277" s="137"/>
      <c r="Q1277" s="137">
        <f>M1277</f>
        <v>3807390.3000000003</v>
      </c>
      <c r="R1277" s="137"/>
      <c r="S1277" s="30"/>
      <c r="T1277" s="137"/>
      <c r="U1277" s="137">
        <v>506.1</v>
      </c>
      <c r="V1277" s="137">
        <f>U1277*7523</f>
        <v>3807390.3000000003</v>
      </c>
      <c r="W1277" s="137"/>
      <c r="X1277" s="137"/>
      <c r="Y1277" s="137"/>
      <c r="Z1277" s="137"/>
      <c r="AA1277" s="137"/>
      <c r="AB1277" s="137"/>
      <c r="AC1277" s="137"/>
      <c r="AD1277" s="137"/>
      <c r="AE1277" s="137"/>
      <c r="AF1277" s="137"/>
      <c r="AG1277" s="337">
        <v>2025</v>
      </c>
      <c r="AH1277" s="126"/>
      <c r="AI1277" s="126"/>
      <c r="AJ1277" s="134">
        <f t="shared" si="275"/>
        <v>1209</v>
      </c>
      <c r="AK1277" s="35" t="s">
        <v>153</v>
      </c>
      <c r="AL1277" s="134" t="str">
        <f t="shared" si="276"/>
        <v>1209.</v>
      </c>
      <c r="AM1277" s="140"/>
      <c r="AN1277" s="35"/>
      <c r="AO1277" s="193"/>
    </row>
    <row r="1278" spans="1:16380" s="33" customFormat="1" ht="22.5" hidden="1" customHeight="1" x14ac:dyDescent="0.25">
      <c r="A1278" s="70"/>
      <c r="B1278" s="45"/>
      <c r="C1278" s="203" t="s">
        <v>1192</v>
      </c>
      <c r="D1278" s="25"/>
      <c r="E1278" s="108"/>
      <c r="F1278" s="108"/>
      <c r="G1278" s="30"/>
      <c r="H1278" s="30"/>
      <c r="I1278" s="135">
        <f>SUM(I1279:I1415)</f>
        <v>189982.31000000014</v>
      </c>
      <c r="J1278" s="135">
        <f t="shared" ref="J1278:AB1278" si="287">SUM(J1279:J1415)</f>
        <v>125724.41</v>
      </c>
      <c r="K1278" s="135">
        <f t="shared" si="287"/>
        <v>127261.00999999998</v>
      </c>
      <c r="L1278" s="103">
        <f t="shared" si="287"/>
        <v>7313</v>
      </c>
      <c r="M1278" s="135">
        <f t="shared" si="287"/>
        <v>216357072.84000006</v>
      </c>
      <c r="N1278" s="135"/>
      <c r="O1278" s="135"/>
      <c r="P1278" s="135"/>
      <c r="Q1278" s="135">
        <f t="shared" si="287"/>
        <v>216357072.84000006</v>
      </c>
      <c r="R1278" s="135">
        <f t="shared" si="287"/>
        <v>50324169.899999999</v>
      </c>
      <c r="S1278" s="103"/>
      <c r="T1278" s="135"/>
      <c r="U1278" s="135">
        <f t="shared" si="287"/>
        <v>30907.299999999992</v>
      </c>
      <c r="V1278" s="135">
        <f t="shared" si="287"/>
        <v>159198177.90000001</v>
      </c>
      <c r="W1278" s="135"/>
      <c r="X1278" s="135"/>
      <c r="Y1278" s="135">
        <f t="shared" si="287"/>
        <v>2064</v>
      </c>
      <c r="Z1278" s="135">
        <f t="shared" si="287"/>
        <v>2932944</v>
      </c>
      <c r="AA1278" s="135">
        <f t="shared" si="287"/>
        <v>1457.52</v>
      </c>
      <c r="AB1278" s="135">
        <f t="shared" si="287"/>
        <v>3901781.0399999991</v>
      </c>
      <c r="AC1278" s="135"/>
      <c r="AD1278" s="135"/>
      <c r="AE1278" s="135"/>
      <c r="AF1278" s="135"/>
      <c r="AG1278" s="152"/>
      <c r="AH1278" s="124"/>
      <c r="AI1278" s="124"/>
      <c r="AJ1278" s="134"/>
      <c r="AK1278" s="35"/>
      <c r="AL1278" s="134"/>
      <c r="AM1278" s="153"/>
      <c r="AN1278" s="297"/>
      <c r="AO1278" s="193"/>
    </row>
    <row r="1279" spans="1:16380" ht="22.5" hidden="1" customHeight="1" x14ac:dyDescent="0.25">
      <c r="A1279" s="68" t="s">
        <v>4393</v>
      </c>
      <c r="B1279" s="25">
        <v>2456</v>
      </c>
      <c r="C1279" s="37" t="s">
        <v>544</v>
      </c>
      <c r="D1279" s="25">
        <v>2012</v>
      </c>
      <c r="E1279" s="108" t="s">
        <v>2932</v>
      </c>
      <c r="F1279" s="68" t="s">
        <v>2934</v>
      </c>
      <c r="G1279" s="30">
        <v>2</v>
      </c>
      <c r="H1279" s="30">
        <v>2</v>
      </c>
      <c r="I1279" s="137">
        <v>2629.2</v>
      </c>
      <c r="J1279" s="137">
        <v>2629.2</v>
      </c>
      <c r="K1279" s="137">
        <v>2629.2</v>
      </c>
      <c r="L1279" s="30">
        <v>69</v>
      </c>
      <c r="M1279" s="137">
        <f>R1279+T1279+V1279+X1279+Z1279+AB1279+AE1279+AF1279</f>
        <v>165759.84</v>
      </c>
      <c r="N1279" s="137"/>
      <c r="O1279" s="137"/>
      <c r="P1279" s="137"/>
      <c r="Q1279" s="137">
        <f>M1279</f>
        <v>165759.84</v>
      </c>
      <c r="R1279" s="137"/>
      <c r="S1279" s="30"/>
      <c r="T1279" s="137"/>
      <c r="U1279" s="137"/>
      <c r="V1279" s="137"/>
      <c r="W1279" s="137"/>
      <c r="X1279" s="137"/>
      <c r="Y1279" s="137"/>
      <c r="Z1279" s="137"/>
      <c r="AA1279" s="137">
        <v>61.92</v>
      </c>
      <c r="AB1279" s="137">
        <f>AA1279*2677</f>
        <v>165759.84</v>
      </c>
      <c r="AC1279" s="137"/>
      <c r="AD1279" s="137"/>
      <c r="AE1279" s="137"/>
      <c r="AF1279" s="137"/>
      <c r="AG1279" s="337">
        <v>2025</v>
      </c>
      <c r="AH1279" s="126"/>
      <c r="AI1279" s="126"/>
      <c r="AJ1279" s="134">
        <f t="shared" si="275"/>
        <v>1210</v>
      </c>
      <c r="AK1279" s="35" t="s">
        <v>153</v>
      </c>
      <c r="AL1279" s="134" t="str">
        <f t="shared" si="276"/>
        <v>1210.</v>
      </c>
      <c r="AM1279" s="140"/>
      <c r="AN1279" s="35"/>
      <c r="AO1279" s="193"/>
    </row>
    <row r="1280" spans="1:16380" ht="22.5" hidden="1" customHeight="1" x14ac:dyDescent="0.25">
      <c r="A1280" s="68" t="s">
        <v>4394</v>
      </c>
      <c r="B1280" s="25">
        <v>2296</v>
      </c>
      <c r="C1280" s="333" t="s">
        <v>1140</v>
      </c>
      <c r="D1280" s="25">
        <v>1970</v>
      </c>
      <c r="E1280" s="108" t="s">
        <v>2932</v>
      </c>
      <c r="F1280" s="68" t="s">
        <v>2934</v>
      </c>
      <c r="G1280" s="30">
        <v>5</v>
      </c>
      <c r="H1280" s="30">
        <v>4</v>
      </c>
      <c r="I1280" s="137">
        <v>3415.8</v>
      </c>
      <c r="J1280" s="137">
        <v>3362.1</v>
      </c>
      <c r="K1280" s="137">
        <v>3308.4</v>
      </c>
      <c r="L1280" s="30">
        <v>110</v>
      </c>
      <c r="M1280" s="137">
        <f t="shared" ref="M1280:M1331" si="288">R1280+T1280+V1280+X1280+Z1280+AB1280+AE1280+AF1280</f>
        <v>2717002</v>
      </c>
      <c r="N1280" s="137"/>
      <c r="O1280" s="137"/>
      <c r="P1280" s="137"/>
      <c r="Q1280" s="137">
        <f t="shared" ref="Q1280:Q1331" si="289">M1280</f>
        <v>2717002</v>
      </c>
      <c r="R1280" s="137"/>
      <c r="S1280" s="30"/>
      <c r="T1280" s="137"/>
      <c r="U1280" s="137">
        <v>766</v>
      </c>
      <c r="V1280" s="137">
        <f>U1280*3547</f>
        <v>2717002</v>
      </c>
      <c r="W1280" s="137"/>
      <c r="X1280" s="137"/>
      <c r="Y1280" s="137"/>
      <c r="Z1280" s="137"/>
      <c r="AA1280" s="137"/>
      <c r="AB1280" s="137"/>
      <c r="AC1280" s="137"/>
      <c r="AD1280" s="137"/>
      <c r="AE1280" s="137"/>
      <c r="AF1280" s="137"/>
      <c r="AG1280" s="337">
        <v>2025</v>
      </c>
      <c r="AH1280" s="166"/>
      <c r="AI1280" s="166"/>
      <c r="AJ1280" s="134">
        <f t="shared" si="275"/>
        <v>1211</v>
      </c>
      <c r="AK1280" s="35" t="s">
        <v>153</v>
      </c>
      <c r="AL1280" s="134" t="str">
        <f t="shared" si="276"/>
        <v>1211.</v>
      </c>
      <c r="AM1280" s="140"/>
      <c r="AN1280" s="35"/>
      <c r="AO1280" s="193"/>
    </row>
    <row r="1281" spans="1:43" ht="22.5" hidden="1" customHeight="1" x14ac:dyDescent="0.25">
      <c r="A1281" s="68" t="s">
        <v>4395</v>
      </c>
      <c r="B1281" s="25">
        <v>2297</v>
      </c>
      <c r="C1281" s="36" t="s">
        <v>1472</v>
      </c>
      <c r="D1281" s="25">
        <v>1973</v>
      </c>
      <c r="E1281" s="108" t="s">
        <v>2932</v>
      </c>
      <c r="F1281" s="108" t="s">
        <v>2933</v>
      </c>
      <c r="G1281" s="30">
        <v>5</v>
      </c>
      <c r="H1281" s="30">
        <v>3</v>
      </c>
      <c r="I1281" s="137">
        <v>2061.1999999999998</v>
      </c>
      <c r="J1281" s="137">
        <v>1349</v>
      </c>
      <c r="K1281" s="137">
        <v>2061.1999999999998</v>
      </c>
      <c r="L1281" s="30">
        <v>80</v>
      </c>
      <c r="M1281" s="137">
        <f t="shared" si="288"/>
        <v>245213.19999999998</v>
      </c>
      <c r="N1281" s="137"/>
      <c r="O1281" s="137"/>
      <c r="P1281" s="137"/>
      <c r="Q1281" s="137">
        <f t="shared" si="289"/>
        <v>245213.19999999998</v>
      </c>
      <c r="R1281" s="137"/>
      <c r="S1281" s="30"/>
      <c r="T1281" s="137"/>
      <c r="U1281" s="137"/>
      <c r="V1281" s="137"/>
      <c r="W1281" s="137"/>
      <c r="X1281" s="137"/>
      <c r="Y1281" s="137"/>
      <c r="Z1281" s="137"/>
      <c r="AA1281" s="137">
        <v>91.6</v>
      </c>
      <c r="AB1281" s="137">
        <f>AA1281*2677</f>
        <v>245213.19999999998</v>
      </c>
      <c r="AC1281" s="137"/>
      <c r="AD1281" s="137"/>
      <c r="AE1281" s="137"/>
      <c r="AF1281" s="137"/>
      <c r="AG1281" s="337">
        <v>2025</v>
      </c>
      <c r="AH1281" s="166"/>
      <c r="AI1281" s="166"/>
      <c r="AJ1281" s="134">
        <f t="shared" si="275"/>
        <v>1212</v>
      </c>
      <c r="AK1281" s="35" t="s">
        <v>153</v>
      </c>
      <c r="AL1281" s="134" t="str">
        <f t="shared" si="276"/>
        <v>1212.</v>
      </c>
      <c r="AM1281" s="140"/>
      <c r="AN1281" s="296"/>
      <c r="AO1281" s="193"/>
    </row>
    <row r="1282" spans="1:43" ht="22.5" hidden="1" customHeight="1" x14ac:dyDescent="0.25">
      <c r="A1282" s="68" t="s">
        <v>4396</v>
      </c>
      <c r="B1282" s="25">
        <v>2334</v>
      </c>
      <c r="C1282" s="37" t="s">
        <v>559</v>
      </c>
      <c r="D1282" s="25">
        <v>1969</v>
      </c>
      <c r="E1282" s="108" t="s">
        <v>2932</v>
      </c>
      <c r="F1282" s="108" t="s">
        <v>2935</v>
      </c>
      <c r="G1282" s="30">
        <v>2</v>
      </c>
      <c r="H1282" s="30">
        <v>1</v>
      </c>
      <c r="I1282" s="137">
        <v>210.5</v>
      </c>
      <c r="J1282" s="137">
        <v>208.3</v>
      </c>
      <c r="K1282" s="137">
        <v>208.3</v>
      </c>
      <c r="L1282" s="30">
        <v>16</v>
      </c>
      <c r="M1282" s="137">
        <f t="shared" si="288"/>
        <v>1579830</v>
      </c>
      <c r="N1282" s="137"/>
      <c r="O1282" s="137"/>
      <c r="P1282" s="137"/>
      <c r="Q1282" s="137">
        <f t="shared" si="289"/>
        <v>1579830</v>
      </c>
      <c r="R1282" s="137"/>
      <c r="S1282" s="30"/>
      <c r="T1282" s="137"/>
      <c r="U1282" s="137">
        <v>210</v>
      </c>
      <c r="V1282" s="137">
        <f t="shared" ref="V1282:V1287" si="290">U1282*7523</f>
        <v>1579830</v>
      </c>
      <c r="W1282" s="137"/>
      <c r="X1282" s="137"/>
      <c r="Y1282" s="137"/>
      <c r="Z1282" s="137"/>
      <c r="AA1282" s="137"/>
      <c r="AB1282" s="137"/>
      <c r="AC1282" s="137"/>
      <c r="AD1282" s="137"/>
      <c r="AE1282" s="137"/>
      <c r="AF1282" s="137"/>
      <c r="AG1282" s="337">
        <v>2025</v>
      </c>
      <c r="AH1282" s="166"/>
      <c r="AI1282" s="166"/>
      <c r="AJ1282" s="134">
        <f t="shared" si="275"/>
        <v>1213</v>
      </c>
      <c r="AK1282" s="35" t="s">
        <v>153</v>
      </c>
      <c r="AL1282" s="134" t="str">
        <f t="shared" si="276"/>
        <v>1213.</v>
      </c>
      <c r="AM1282" s="140"/>
      <c r="AN1282" s="35"/>
      <c r="AO1282" s="193"/>
    </row>
    <row r="1283" spans="1:43" ht="22.5" hidden="1" customHeight="1" x14ac:dyDescent="0.25">
      <c r="A1283" s="68" t="s">
        <v>4397</v>
      </c>
      <c r="B1283" s="25">
        <v>2352</v>
      </c>
      <c r="C1283" s="36" t="s">
        <v>1476</v>
      </c>
      <c r="D1283" s="25">
        <v>1975</v>
      </c>
      <c r="E1283" s="108" t="s">
        <v>2932</v>
      </c>
      <c r="F1283" s="68" t="s">
        <v>2934</v>
      </c>
      <c r="G1283" s="30">
        <v>5</v>
      </c>
      <c r="H1283" s="30">
        <v>4</v>
      </c>
      <c r="I1283" s="137">
        <v>3501.7</v>
      </c>
      <c r="J1283" s="137">
        <v>2241.3000000000002</v>
      </c>
      <c r="K1283" s="137">
        <v>3327.4</v>
      </c>
      <c r="L1283" s="30">
        <v>110</v>
      </c>
      <c r="M1283" s="137">
        <f>R1283+T1283+V1283+X1283+Z1283+AB1283+AE1283+AF1283</f>
        <v>2819865</v>
      </c>
      <c r="N1283" s="137"/>
      <c r="O1283" s="137"/>
      <c r="P1283" s="137"/>
      <c r="Q1283" s="137">
        <f>M1283</f>
        <v>2819865</v>
      </c>
      <c r="R1283" s="137"/>
      <c r="S1283" s="30"/>
      <c r="T1283" s="137"/>
      <c r="U1283" s="137">
        <v>795</v>
      </c>
      <c r="V1283" s="137">
        <f>U1283*3547</f>
        <v>2819865</v>
      </c>
      <c r="W1283" s="137"/>
      <c r="X1283" s="137"/>
      <c r="Y1283" s="137"/>
      <c r="Z1283" s="137"/>
      <c r="AA1283" s="137"/>
      <c r="AB1283" s="137"/>
      <c r="AC1283" s="137"/>
      <c r="AD1283" s="137"/>
      <c r="AE1283" s="137"/>
      <c r="AF1283" s="137"/>
      <c r="AG1283" s="337">
        <v>2025</v>
      </c>
      <c r="AH1283" s="166"/>
      <c r="AI1283" s="166"/>
      <c r="AJ1283" s="134">
        <f t="shared" si="275"/>
        <v>1214</v>
      </c>
      <c r="AK1283" s="35" t="s">
        <v>153</v>
      </c>
      <c r="AL1283" s="134" t="str">
        <f t="shared" si="276"/>
        <v>1214.</v>
      </c>
      <c r="AM1283" s="140"/>
      <c r="AN1283" s="296"/>
      <c r="AO1283" s="193"/>
    </row>
    <row r="1284" spans="1:43" ht="22.5" hidden="1" customHeight="1" x14ac:dyDescent="0.25">
      <c r="A1284" s="68" t="s">
        <v>4398</v>
      </c>
      <c r="B1284" s="25">
        <v>2366</v>
      </c>
      <c r="C1284" s="36" t="s">
        <v>80</v>
      </c>
      <c r="D1284" s="25">
        <v>1962</v>
      </c>
      <c r="E1284" s="108" t="s">
        <v>2932</v>
      </c>
      <c r="F1284" s="68" t="s">
        <v>2934</v>
      </c>
      <c r="G1284" s="25">
        <v>2</v>
      </c>
      <c r="H1284" s="25">
        <v>2</v>
      </c>
      <c r="I1284" s="137">
        <v>460.9</v>
      </c>
      <c r="J1284" s="137">
        <v>293.8</v>
      </c>
      <c r="K1284" s="137">
        <v>293.8</v>
      </c>
      <c r="L1284" s="30">
        <v>21</v>
      </c>
      <c r="M1284" s="137">
        <f t="shared" si="288"/>
        <v>2347176</v>
      </c>
      <c r="N1284" s="137"/>
      <c r="O1284" s="137"/>
      <c r="P1284" s="137"/>
      <c r="Q1284" s="137">
        <f t="shared" si="289"/>
        <v>2347176</v>
      </c>
      <c r="R1284" s="137"/>
      <c r="S1284" s="30"/>
      <c r="T1284" s="137"/>
      <c r="U1284" s="137">
        <v>312</v>
      </c>
      <c r="V1284" s="137">
        <f t="shared" si="290"/>
        <v>2347176</v>
      </c>
      <c r="W1284" s="137"/>
      <c r="X1284" s="137"/>
      <c r="Y1284" s="137"/>
      <c r="Z1284" s="137"/>
      <c r="AA1284" s="137"/>
      <c r="AB1284" s="137"/>
      <c r="AC1284" s="137"/>
      <c r="AD1284" s="137"/>
      <c r="AE1284" s="137"/>
      <c r="AF1284" s="137"/>
      <c r="AG1284" s="337">
        <v>2025</v>
      </c>
      <c r="AH1284" s="166"/>
      <c r="AI1284" s="166"/>
      <c r="AJ1284" s="134">
        <f t="shared" si="275"/>
        <v>1215</v>
      </c>
      <c r="AK1284" s="35" t="s">
        <v>153</v>
      </c>
      <c r="AL1284" s="134" t="str">
        <f t="shared" si="276"/>
        <v>1215.</v>
      </c>
      <c r="AM1284" s="140"/>
      <c r="AN1284" s="296"/>
      <c r="AO1284" s="193"/>
    </row>
    <row r="1285" spans="1:43" ht="22.5" hidden="1" customHeight="1" x14ac:dyDescent="0.25">
      <c r="A1285" s="68" t="s">
        <v>4399</v>
      </c>
      <c r="B1285" s="25">
        <v>2367</v>
      </c>
      <c r="C1285" s="36" t="s">
        <v>81</v>
      </c>
      <c r="D1285" s="25">
        <v>1962</v>
      </c>
      <c r="E1285" s="108" t="s">
        <v>2932</v>
      </c>
      <c r="F1285" s="68" t="s">
        <v>2934</v>
      </c>
      <c r="G1285" s="25">
        <v>2</v>
      </c>
      <c r="H1285" s="25">
        <v>2</v>
      </c>
      <c r="I1285" s="137">
        <v>695.3</v>
      </c>
      <c r="J1285" s="137">
        <v>436.8</v>
      </c>
      <c r="K1285" s="137">
        <v>300.39999999999998</v>
      </c>
      <c r="L1285" s="30">
        <v>22</v>
      </c>
      <c r="M1285" s="137">
        <f t="shared" si="288"/>
        <v>5230741.8999999994</v>
      </c>
      <c r="N1285" s="137"/>
      <c r="O1285" s="137"/>
      <c r="P1285" s="137"/>
      <c r="Q1285" s="137">
        <f t="shared" si="289"/>
        <v>5230741.8999999994</v>
      </c>
      <c r="R1285" s="137"/>
      <c r="S1285" s="30"/>
      <c r="T1285" s="137"/>
      <c r="U1285" s="137">
        <v>695.3</v>
      </c>
      <c r="V1285" s="137">
        <f t="shared" si="290"/>
        <v>5230741.8999999994</v>
      </c>
      <c r="W1285" s="137"/>
      <c r="X1285" s="137"/>
      <c r="Y1285" s="137"/>
      <c r="Z1285" s="137"/>
      <c r="AA1285" s="137"/>
      <c r="AB1285" s="137"/>
      <c r="AC1285" s="137"/>
      <c r="AD1285" s="137"/>
      <c r="AE1285" s="137"/>
      <c r="AF1285" s="137"/>
      <c r="AG1285" s="337">
        <v>2025</v>
      </c>
      <c r="AH1285" s="166"/>
      <c r="AI1285" s="166"/>
      <c r="AJ1285" s="134">
        <f t="shared" si="275"/>
        <v>1216</v>
      </c>
      <c r="AK1285" s="35" t="s">
        <v>153</v>
      </c>
      <c r="AL1285" s="134" t="str">
        <f t="shared" si="276"/>
        <v>1216.</v>
      </c>
      <c r="AM1285" s="140"/>
      <c r="AN1285" s="296"/>
      <c r="AO1285" s="193"/>
    </row>
    <row r="1286" spans="1:43" ht="22.5" hidden="1" customHeight="1" x14ac:dyDescent="0.25">
      <c r="A1286" s="68" t="s">
        <v>4400</v>
      </c>
      <c r="B1286" s="25">
        <v>2417</v>
      </c>
      <c r="C1286" s="205" t="s">
        <v>527</v>
      </c>
      <c r="D1286" s="25">
        <v>1974</v>
      </c>
      <c r="E1286" s="108" t="s">
        <v>2932</v>
      </c>
      <c r="F1286" s="108" t="s">
        <v>2935</v>
      </c>
      <c r="G1286" s="30">
        <v>2</v>
      </c>
      <c r="H1286" s="30">
        <v>1</v>
      </c>
      <c r="I1286" s="137">
        <v>168</v>
      </c>
      <c r="J1286" s="137">
        <v>121.8</v>
      </c>
      <c r="K1286" s="137">
        <v>121.8</v>
      </c>
      <c r="L1286" s="30">
        <v>10</v>
      </c>
      <c r="M1286" s="137">
        <f t="shared" si="288"/>
        <v>1031403.2999999999</v>
      </c>
      <c r="N1286" s="137"/>
      <c r="O1286" s="137"/>
      <c r="P1286" s="137"/>
      <c r="Q1286" s="137">
        <f t="shared" si="289"/>
        <v>1031403.2999999999</v>
      </c>
      <c r="R1286" s="137"/>
      <c r="S1286" s="30"/>
      <c r="T1286" s="137"/>
      <c r="U1286" s="137">
        <v>137.1</v>
      </c>
      <c r="V1286" s="137">
        <f t="shared" si="290"/>
        <v>1031403.2999999999</v>
      </c>
      <c r="W1286" s="137"/>
      <c r="X1286" s="137"/>
      <c r="Y1286" s="137"/>
      <c r="Z1286" s="137"/>
      <c r="AA1286" s="137"/>
      <c r="AB1286" s="137"/>
      <c r="AC1286" s="137"/>
      <c r="AD1286" s="137"/>
      <c r="AE1286" s="137"/>
      <c r="AF1286" s="137"/>
      <c r="AG1286" s="337">
        <v>2025</v>
      </c>
      <c r="AH1286" s="166"/>
      <c r="AI1286" s="166"/>
      <c r="AJ1286" s="134">
        <f t="shared" si="275"/>
        <v>1217</v>
      </c>
      <c r="AK1286" s="35" t="s">
        <v>153</v>
      </c>
      <c r="AL1286" s="134" t="str">
        <f t="shared" si="276"/>
        <v>1217.</v>
      </c>
      <c r="AM1286" s="140"/>
      <c r="AN1286" s="296"/>
      <c r="AO1286" s="193"/>
    </row>
    <row r="1287" spans="1:43" ht="22.5" hidden="1" customHeight="1" x14ac:dyDescent="0.25">
      <c r="A1287" s="68" t="s">
        <v>4401</v>
      </c>
      <c r="B1287" s="25">
        <v>2444</v>
      </c>
      <c r="C1287" s="36" t="s">
        <v>1492</v>
      </c>
      <c r="D1287" s="25">
        <v>1959</v>
      </c>
      <c r="E1287" s="108" t="s">
        <v>2932</v>
      </c>
      <c r="F1287" s="108" t="s">
        <v>2935</v>
      </c>
      <c r="G1287" s="30">
        <v>2</v>
      </c>
      <c r="H1287" s="30">
        <v>2</v>
      </c>
      <c r="I1287" s="137">
        <v>414.3</v>
      </c>
      <c r="J1287" s="137">
        <v>263.60000000000002</v>
      </c>
      <c r="K1287" s="137">
        <v>263.60000000000002</v>
      </c>
      <c r="L1287" s="30">
        <v>14</v>
      </c>
      <c r="M1287" s="137">
        <f t="shared" si="288"/>
        <v>1564784</v>
      </c>
      <c r="N1287" s="137"/>
      <c r="O1287" s="137"/>
      <c r="P1287" s="137"/>
      <c r="Q1287" s="137">
        <f t="shared" si="289"/>
        <v>1564784</v>
      </c>
      <c r="R1287" s="137"/>
      <c r="S1287" s="30"/>
      <c r="T1287" s="137"/>
      <c r="U1287" s="137">
        <v>208</v>
      </c>
      <c r="V1287" s="137">
        <f t="shared" si="290"/>
        <v>1564784</v>
      </c>
      <c r="W1287" s="137"/>
      <c r="X1287" s="137"/>
      <c r="Y1287" s="137"/>
      <c r="Z1287" s="137"/>
      <c r="AA1287" s="137"/>
      <c r="AB1287" s="137"/>
      <c r="AC1287" s="137"/>
      <c r="AD1287" s="137"/>
      <c r="AE1287" s="137"/>
      <c r="AF1287" s="137"/>
      <c r="AG1287" s="337">
        <v>2025</v>
      </c>
      <c r="AH1287" s="166"/>
      <c r="AI1287" s="166"/>
      <c r="AJ1287" s="134">
        <f t="shared" si="275"/>
        <v>1218</v>
      </c>
      <c r="AK1287" s="35" t="s">
        <v>153</v>
      </c>
      <c r="AL1287" s="134" t="str">
        <f t="shared" si="276"/>
        <v>1218.</v>
      </c>
      <c r="AM1287" s="140"/>
      <c r="AN1287" s="296"/>
      <c r="AO1287" s="193"/>
    </row>
    <row r="1288" spans="1:43" ht="22.5" hidden="1" customHeight="1" x14ac:dyDescent="0.25">
      <c r="A1288" s="68" t="s">
        <v>4402</v>
      </c>
      <c r="B1288" s="25">
        <v>2279</v>
      </c>
      <c r="C1288" s="36" t="s">
        <v>1469</v>
      </c>
      <c r="D1288" s="25">
        <v>1984</v>
      </c>
      <c r="E1288" s="108" t="s">
        <v>2932</v>
      </c>
      <c r="F1288" s="68" t="s">
        <v>2934</v>
      </c>
      <c r="G1288" s="30">
        <v>3</v>
      </c>
      <c r="H1288" s="30">
        <v>2</v>
      </c>
      <c r="I1288" s="137">
        <v>1323.7</v>
      </c>
      <c r="J1288" s="137">
        <v>764.6</v>
      </c>
      <c r="K1288" s="137">
        <v>1322.8</v>
      </c>
      <c r="L1288" s="30">
        <v>64</v>
      </c>
      <c r="M1288" s="137">
        <f t="shared" si="288"/>
        <v>273054</v>
      </c>
      <c r="N1288" s="137"/>
      <c r="O1288" s="137"/>
      <c r="P1288" s="137"/>
      <c r="Q1288" s="137">
        <f t="shared" si="289"/>
        <v>273054</v>
      </c>
      <c r="R1288" s="137"/>
      <c r="S1288" s="30"/>
      <c r="T1288" s="137"/>
      <c r="U1288" s="137"/>
      <c r="V1288" s="137"/>
      <c r="W1288" s="137"/>
      <c r="X1288" s="137"/>
      <c r="Y1288" s="137"/>
      <c r="Z1288" s="137"/>
      <c r="AA1288" s="137">
        <v>102</v>
      </c>
      <c r="AB1288" s="137">
        <f>AA1288*2677</f>
        <v>273054</v>
      </c>
      <c r="AC1288" s="137"/>
      <c r="AD1288" s="137"/>
      <c r="AE1288" s="137"/>
      <c r="AF1288" s="137"/>
      <c r="AG1288" s="337">
        <v>2025</v>
      </c>
      <c r="AH1288" s="166"/>
      <c r="AI1288" s="166"/>
      <c r="AJ1288" s="134">
        <f t="shared" si="275"/>
        <v>1219</v>
      </c>
      <c r="AK1288" s="35" t="s">
        <v>153</v>
      </c>
      <c r="AL1288" s="134" t="str">
        <f t="shared" si="276"/>
        <v>1219.</v>
      </c>
      <c r="AM1288" s="140"/>
      <c r="AN1288" s="296"/>
      <c r="AO1288" s="193"/>
    </row>
    <row r="1289" spans="1:43" s="26" customFormat="1" ht="22.5" hidden="1" customHeight="1" x14ac:dyDescent="0.25">
      <c r="A1289" s="68" t="s">
        <v>4403</v>
      </c>
      <c r="B1289" s="25">
        <v>2280</v>
      </c>
      <c r="C1289" s="36" t="s">
        <v>74</v>
      </c>
      <c r="D1289" s="25">
        <v>1986</v>
      </c>
      <c r="E1289" s="108" t="s">
        <v>2932</v>
      </c>
      <c r="F1289" s="68" t="s">
        <v>2934</v>
      </c>
      <c r="G1289" s="25">
        <v>3</v>
      </c>
      <c r="H1289" s="25">
        <v>2</v>
      </c>
      <c r="I1289" s="137">
        <v>1293.9000000000001</v>
      </c>
      <c r="J1289" s="137">
        <v>750.4</v>
      </c>
      <c r="K1289" s="137">
        <v>750.4</v>
      </c>
      <c r="L1289" s="30">
        <v>60</v>
      </c>
      <c r="M1289" s="137">
        <f t="shared" si="288"/>
        <v>1890162</v>
      </c>
      <c r="N1289" s="137"/>
      <c r="O1289" s="137"/>
      <c r="P1289" s="137"/>
      <c r="Q1289" s="137">
        <f t="shared" si="289"/>
        <v>1890162</v>
      </c>
      <c r="R1289" s="137">
        <f>1242666+647496</f>
        <v>1890162</v>
      </c>
      <c r="S1289" s="30"/>
      <c r="T1289" s="137"/>
      <c r="U1289" s="137"/>
      <c r="V1289" s="137"/>
      <c r="W1289" s="137"/>
      <c r="X1289" s="137"/>
      <c r="Y1289" s="137"/>
      <c r="Z1289" s="137"/>
      <c r="AA1289" s="137"/>
      <c r="AB1289" s="137"/>
      <c r="AC1289" s="137"/>
      <c r="AD1289" s="137"/>
      <c r="AE1289" s="137"/>
      <c r="AF1289" s="137"/>
      <c r="AG1289" s="337">
        <v>2025</v>
      </c>
      <c r="AH1289" s="166" t="s">
        <v>3058</v>
      </c>
      <c r="AI1289" s="166"/>
      <c r="AJ1289" s="134">
        <f t="shared" si="275"/>
        <v>1220</v>
      </c>
      <c r="AK1289" s="35" t="s">
        <v>153</v>
      </c>
      <c r="AL1289" s="134" t="str">
        <f t="shared" si="276"/>
        <v>1220.</v>
      </c>
      <c r="AM1289" s="140"/>
      <c r="AN1289" s="305"/>
      <c r="AO1289" s="193"/>
      <c r="AQ1289" s="15"/>
    </row>
    <row r="1290" spans="1:43" ht="22.5" hidden="1" customHeight="1" x14ac:dyDescent="0.25">
      <c r="A1290" s="68" t="s">
        <v>4404</v>
      </c>
      <c r="B1290" s="25">
        <v>2294</v>
      </c>
      <c r="C1290" s="36" t="s">
        <v>1138</v>
      </c>
      <c r="D1290" s="25">
        <v>1967</v>
      </c>
      <c r="E1290" s="108" t="s">
        <v>2932</v>
      </c>
      <c r="F1290" s="108" t="s">
        <v>2935</v>
      </c>
      <c r="G1290" s="25">
        <v>2</v>
      </c>
      <c r="H1290" s="25">
        <v>2</v>
      </c>
      <c r="I1290" s="137">
        <v>407.45</v>
      </c>
      <c r="J1290" s="137">
        <v>271.39999999999998</v>
      </c>
      <c r="K1290" s="137">
        <v>271.39999999999998</v>
      </c>
      <c r="L1290" s="30">
        <v>23</v>
      </c>
      <c r="M1290" s="137">
        <f t="shared" si="288"/>
        <v>3799115</v>
      </c>
      <c r="N1290" s="137"/>
      <c r="O1290" s="137"/>
      <c r="P1290" s="137"/>
      <c r="Q1290" s="137">
        <f t="shared" si="289"/>
        <v>3799115</v>
      </c>
      <c r="R1290" s="137"/>
      <c r="S1290" s="30"/>
      <c r="T1290" s="137"/>
      <c r="U1290" s="137">
        <v>505</v>
      </c>
      <c r="V1290" s="137">
        <f>U1290*7523</f>
        <v>3799115</v>
      </c>
      <c r="W1290" s="137"/>
      <c r="X1290" s="137"/>
      <c r="Y1290" s="137"/>
      <c r="Z1290" s="137"/>
      <c r="AA1290" s="137"/>
      <c r="AB1290" s="137"/>
      <c r="AC1290" s="137"/>
      <c r="AD1290" s="137"/>
      <c r="AE1290" s="137"/>
      <c r="AF1290" s="137"/>
      <c r="AG1290" s="337">
        <v>2025</v>
      </c>
      <c r="AH1290" s="166"/>
      <c r="AI1290" s="166"/>
      <c r="AJ1290" s="134">
        <f t="shared" si="275"/>
        <v>1221</v>
      </c>
      <c r="AK1290" s="35" t="s">
        <v>153</v>
      </c>
      <c r="AL1290" s="134" t="str">
        <f t="shared" si="276"/>
        <v>1221.</v>
      </c>
      <c r="AM1290" s="140"/>
      <c r="AN1290" s="296"/>
      <c r="AO1290" s="193"/>
    </row>
    <row r="1291" spans="1:43" ht="22.5" hidden="1" customHeight="1" x14ac:dyDescent="0.25">
      <c r="A1291" s="68" t="s">
        <v>4405</v>
      </c>
      <c r="B1291" s="25">
        <v>2307</v>
      </c>
      <c r="C1291" s="36" t="s">
        <v>538</v>
      </c>
      <c r="D1291" s="25">
        <v>1983</v>
      </c>
      <c r="E1291" s="108" t="s">
        <v>2932</v>
      </c>
      <c r="F1291" s="68" t="s">
        <v>2934</v>
      </c>
      <c r="G1291" s="25">
        <v>2</v>
      </c>
      <c r="H1291" s="25">
        <v>2</v>
      </c>
      <c r="I1291" s="137">
        <v>574.4</v>
      </c>
      <c r="J1291" s="137">
        <v>324.5</v>
      </c>
      <c r="K1291" s="137">
        <v>324.5</v>
      </c>
      <c r="L1291" s="30">
        <v>28</v>
      </c>
      <c r="M1291" s="137">
        <f t="shared" si="288"/>
        <v>1865722</v>
      </c>
      <c r="N1291" s="137"/>
      <c r="O1291" s="137"/>
      <c r="P1291" s="137"/>
      <c r="Q1291" s="137">
        <f t="shared" si="289"/>
        <v>1865722</v>
      </c>
      <c r="R1291" s="137"/>
      <c r="S1291" s="30"/>
      <c r="T1291" s="137"/>
      <c r="U1291" s="137">
        <v>526</v>
      </c>
      <c r="V1291" s="137">
        <f>U1291*3547</f>
        <v>1865722</v>
      </c>
      <c r="W1291" s="137"/>
      <c r="X1291" s="137"/>
      <c r="Y1291" s="137"/>
      <c r="Z1291" s="137"/>
      <c r="AA1291" s="137"/>
      <c r="AB1291" s="137"/>
      <c r="AC1291" s="137"/>
      <c r="AD1291" s="137"/>
      <c r="AE1291" s="137"/>
      <c r="AF1291" s="137"/>
      <c r="AG1291" s="337">
        <v>2025</v>
      </c>
      <c r="AH1291" s="166"/>
      <c r="AI1291" s="166"/>
      <c r="AJ1291" s="134">
        <f t="shared" si="275"/>
        <v>1222</v>
      </c>
      <c r="AK1291" s="35" t="s">
        <v>153</v>
      </c>
      <c r="AL1291" s="134" t="str">
        <f t="shared" si="276"/>
        <v>1222.</v>
      </c>
      <c r="AM1291" s="140"/>
      <c r="AN1291" s="296"/>
      <c r="AO1291" s="193"/>
    </row>
    <row r="1292" spans="1:43" ht="22.5" hidden="1" customHeight="1" x14ac:dyDescent="0.25">
      <c r="A1292" s="68" t="s">
        <v>4406</v>
      </c>
      <c r="B1292" s="25">
        <v>2318</v>
      </c>
      <c r="C1292" s="333" t="s">
        <v>557</v>
      </c>
      <c r="D1292" s="25">
        <v>1976</v>
      </c>
      <c r="E1292" s="108" t="s">
        <v>2932</v>
      </c>
      <c r="F1292" s="68" t="s">
        <v>2934</v>
      </c>
      <c r="G1292" s="30">
        <v>5</v>
      </c>
      <c r="H1292" s="30">
        <v>4</v>
      </c>
      <c r="I1292" s="137">
        <v>3356.2</v>
      </c>
      <c r="J1292" s="137">
        <v>2241.8000000000002</v>
      </c>
      <c r="K1292" s="137">
        <v>2241.8000000000002</v>
      </c>
      <c r="L1292" s="30">
        <v>132</v>
      </c>
      <c r="M1292" s="137">
        <f t="shared" si="288"/>
        <v>875004</v>
      </c>
      <c r="N1292" s="137"/>
      <c r="O1292" s="137"/>
      <c r="P1292" s="137"/>
      <c r="Q1292" s="137">
        <f t="shared" si="289"/>
        <v>875004</v>
      </c>
      <c r="R1292" s="137">
        <v>875004</v>
      </c>
      <c r="S1292" s="30"/>
      <c r="T1292" s="137"/>
      <c r="U1292" s="137"/>
      <c r="V1292" s="137"/>
      <c r="W1292" s="137"/>
      <c r="X1292" s="137"/>
      <c r="Y1292" s="137"/>
      <c r="Z1292" s="137"/>
      <c r="AA1292" s="137"/>
      <c r="AB1292" s="137"/>
      <c r="AC1292" s="137"/>
      <c r="AD1292" s="137"/>
      <c r="AE1292" s="137"/>
      <c r="AF1292" s="137"/>
      <c r="AG1292" s="337">
        <v>2025</v>
      </c>
      <c r="AH1292" s="166" t="s">
        <v>3049</v>
      </c>
      <c r="AI1292" s="166"/>
      <c r="AJ1292" s="134">
        <f t="shared" si="275"/>
        <v>1223</v>
      </c>
      <c r="AK1292" s="35" t="s">
        <v>153</v>
      </c>
      <c r="AL1292" s="134" t="str">
        <f t="shared" si="276"/>
        <v>1223.</v>
      </c>
      <c r="AM1292" s="140"/>
      <c r="AN1292" s="35"/>
      <c r="AO1292" s="193"/>
    </row>
    <row r="1293" spans="1:43" ht="22.5" hidden="1" customHeight="1" x14ac:dyDescent="0.25">
      <c r="A1293" s="68" t="s">
        <v>4407</v>
      </c>
      <c r="B1293" s="25">
        <v>2319</v>
      </c>
      <c r="C1293" s="205" t="s">
        <v>521</v>
      </c>
      <c r="D1293" s="25">
        <v>1993</v>
      </c>
      <c r="E1293" s="108" t="s">
        <v>2932</v>
      </c>
      <c r="F1293" s="68" t="s">
        <v>2934</v>
      </c>
      <c r="G1293" s="30">
        <v>5</v>
      </c>
      <c r="H1293" s="30">
        <v>4</v>
      </c>
      <c r="I1293" s="137">
        <v>3133.7</v>
      </c>
      <c r="J1293" s="137">
        <v>1873.9</v>
      </c>
      <c r="K1293" s="137">
        <v>1873.9</v>
      </c>
      <c r="L1293" s="30">
        <v>114</v>
      </c>
      <c r="M1293" s="137">
        <f t="shared" si="288"/>
        <v>2442440</v>
      </c>
      <c r="N1293" s="137"/>
      <c r="O1293" s="137"/>
      <c r="P1293" s="137"/>
      <c r="Q1293" s="137">
        <f t="shared" si="289"/>
        <v>2442440</v>
      </c>
      <c r="R1293" s="137">
        <v>2442440</v>
      </c>
      <c r="S1293" s="30"/>
      <c r="T1293" s="137"/>
      <c r="U1293" s="137"/>
      <c r="V1293" s="137"/>
      <c r="W1293" s="137"/>
      <c r="X1293" s="137"/>
      <c r="Y1293" s="137"/>
      <c r="Z1293" s="137"/>
      <c r="AA1293" s="137"/>
      <c r="AB1293" s="137"/>
      <c r="AC1293" s="137"/>
      <c r="AD1293" s="137"/>
      <c r="AE1293" s="137"/>
      <c r="AF1293" s="137"/>
      <c r="AG1293" s="337">
        <v>2025</v>
      </c>
      <c r="AH1293" s="166" t="s">
        <v>3053</v>
      </c>
      <c r="AI1293" s="166"/>
      <c r="AJ1293" s="134">
        <f t="shared" si="275"/>
        <v>1224</v>
      </c>
      <c r="AK1293" s="35" t="s">
        <v>153</v>
      </c>
      <c r="AL1293" s="134" t="str">
        <f t="shared" si="276"/>
        <v>1224.</v>
      </c>
      <c r="AM1293" s="140"/>
      <c r="AN1293" s="296"/>
      <c r="AO1293" s="193"/>
    </row>
    <row r="1294" spans="1:43" ht="22.5" hidden="1" customHeight="1" x14ac:dyDescent="0.25">
      <c r="A1294" s="68" t="s">
        <v>4408</v>
      </c>
      <c r="B1294" s="25">
        <v>2320</v>
      </c>
      <c r="C1294" s="333" t="s">
        <v>558</v>
      </c>
      <c r="D1294" s="25">
        <v>1970</v>
      </c>
      <c r="E1294" s="108" t="s">
        <v>2932</v>
      </c>
      <c r="F1294" s="108" t="s">
        <v>2935</v>
      </c>
      <c r="G1294" s="30">
        <v>2</v>
      </c>
      <c r="H1294" s="30">
        <v>1</v>
      </c>
      <c r="I1294" s="137">
        <v>323.60000000000002</v>
      </c>
      <c r="J1294" s="137">
        <v>211.7</v>
      </c>
      <c r="K1294" s="137">
        <v>211.7</v>
      </c>
      <c r="L1294" s="30">
        <v>16</v>
      </c>
      <c r="M1294" s="137">
        <f t="shared" si="288"/>
        <v>2437452</v>
      </c>
      <c r="N1294" s="137"/>
      <c r="O1294" s="137"/>
      <c r="P1294" s="137"/>
      <c r="Q1294" s="137">
        <f t="shared" si="289"/>
        <v>2437452</v>
      </c>
      <c r="R1294" s="137"/>
      <c r="S1294" s="30"/>
      <c r="T1294" s="137"/>
      <c r="U1294" s="137">
        <v>324</v>
      </c>
      <c r="V1294" s="137">
        <f>U1294*7523</f>
        <v>2437452</v>
      </c>
      <c r="W1294" s="137"/>
      <c r="X1294" s="137"/>
      <c r="Y1294" s="137"/>
      <c r="Z1294" s="137"/>
      <c r="AA1294" s="137"/>
      <c r="AB1294" s="137"/>
      <c r="AC1294" s="137"/>
      <c r="AD1294" s="137"/>
      <c r="AE1294" s="137"/>
      <c r="AF1294" s="137"/>
      <c r="AG1294" s="337">
        <v>2025</v>
      </c>
      <c r="AH1294" s="166"/>
      <c r="AI1294" s="166"/>
      <c r="AJ1294" s="134">
        <f t="shared" si="275"/>
        <v>1225</v>
      </c>
      <c r="AK1294" s="35" t="s">
        <v>153</v>
      </c>
      <c r="AL1294" s="134" t="str">
        <f t="shared" si="276"/>
        <v>1225.</v>
      </c>
      <c r="AM1294" s="140"/>
      <c r="AN1294" s="35"/>
      <c r="AO1294" s="193"/>
    </row>
    <row r="1295" spans="1:43" ht="22.5" hidden="1" customHeight="1" x14ac:dyDescent="0.25">
      <c r="A1295" s="68" t="s">
        <v>4409</v>
      </c>
      <c r="B1295" s="25">
        <v>2325</v>
      </c>
      <c r="C1295" s="333" t="s">
        <v>1120</v>
      </c>
      <c r="D1295" s="25">
        <v>1971</v>
      </c>
      <c r="E1295" s="108" t="s">
        <v>2932</v>
      </c>
      <c r="F1295" s="68" t="s">
        <v>2934</v>
      </c>
      <c r="G1295" s="30">
        <v>2</v>
      </c>
      <c r="H1295" s="30">
        <v>2</v>
      </c>
      <c r="I1295" s="137">
        <v>748.6</v>
      </c>
      <c r="J1295" s="137">
        <v>489.2</v>
      </c>
      <c r="K1295" s="137">
        <v>489.2</v>
      </c>
      <c r="L1295" s="30">
        <v>24</v>
      </c>
      <c r="M1295" s="137">
        <f t="shared" si="288"/>
        <v>246480</v>
      </c>
      <c r="N1295" s="137"/>
      <c r="O1295" s="137"/>
      <c r="P1295" s="137"/>
      <c r="Q1295" s="137">
        <f t="shared" si="289"/>
        <v>246480</v>
      </c>
      <c r="R1295" s="137">
        <v>246480</v>
      </c>
      <c r="S1295" s="30"/>
      <c r="T1295" s="137"/>
      <c r="U1295" s="137"/>
      <c r="V1295" s="137"/>
      <c r="W1295" s="137"/>
      <c r="X1295" s="137"/>
      <c r="Y1295" s="137"/>
      <c r="Z1295" s="137"/>
      <c r="AA1295" s="137"/>
      <c r="AB1295" s="137"/>
      <c r="AC1295" s="137"/>
      <c r="AD1295" s="137"/>
      <c r="AE1295" s="137"/>
      <c r="AF1295" s="137"/>
      <c r="AG1295" s="337">
        <v>2025</v>
      </c>
      <c r="AH1295" s="166" t="s">
        <v>3049</v>
      </c>
      <c r="AI1295" s="166"/>
      <c r="AJ1295" s="134">
        <f t="shared" si="275"/>
        <v>1226</v>
      </c>
      <c r="AK1295" s="35" t="s">
        <v>153</v>
      </c>
      <c r="AL1295" s="134" t="str">
        <f t="shared" si="276"/>
        <v>1226.</v>
      </c>
      <c r="AM1295" s="140"/>
      <c r="AN1295" s="35"/>
      <c r="AO1295" s="193"/>
    </row>
    <row r="1296" spans="1:43" ht="22.5" hidden="1" customHeight="1" x14ac:dyDescent="0.25">
      <c r="A1296" s="68" t="s">
        <v>4410</v>
      </c>
      <c r="B1296" s="25">
        <v>2326</v>
      </c>
      <c r="C1296" s="36" t="s">
        <v>3108</v>
      </c>
      <c r="D1296" s="25">
        <v>1973</v>
      </c>
      <c r="E1296" s="108" t="s">
        <v>2932</v>
      </c>
      <c r="F1296" s="68" t="s">
        <v>2934</v>
      </c>
      <c r="G1296" s="30">
        <v>2</v>
      </c>
      <c r="H1296" s="30">
        <v>2</v>
      </c>
      <c r="I1296" s="137">
        <v>724.3</v>
      </c>
      <c r="J1296" s="137">
        <v>470</v>
      </c>
      <c r="K1296" s="137">
        <v>470</v>
      </c>
      <c r="L1296" s="30">
        <v>35</v>
      </c>
      <c r="M1296" s="137">
        <f t="shared" si="288"/>
        <v>246480</v>
      </c>
      <c r="N1296" s="137"/>
      <c r="O1296" s="137"/>
      <c r="P1296" s="137"/>
      <c r="Q1296" s="137">
        <f t="shared" si="289"/>
        <v>246480</v>
      </c>
      <c r="R1296" s="137">
        <v>246480</v>
      </c>
      <c r="S1296" s="30"/>
      <c r="T1296" s="137"/>
      <c r="U1296" s="137"/>
      <c r="V1296" s="137"/>
      <c r="W1296" s="137"/>
      <c r="X1296" s="137"/>
      <c r="Y1296" s="137"/>
      <c r="Z1296" s="137"/>
      <c r="AA1296" s="137"/>
      <c r="AB1296" s="137"/>
      <c r="AC1296" s="137"/>
      <c r="AD1296" s="137"/>
      <c r="AE1296" s="137"/>
      <c r="AF1296" s="137"/>
      <c r="AG1296" s="337">
        <v>2025</v>
      </c>
      <c r="AH1296" s="166" t="s">
        <v>3049</v>
      </c>
      <c r="AI1296" s="166"/>
      <c r="AJ1296" s="134">
        <f t="shared" si="275"/>
        <v>1227</v>
      </c>
      <c r="AK1296" s="35" t="s">
        <v>153</v>
      </c>
      <c r="AL1296" s="134" t="str">
        <f t="shared" si="276"/>
        <v>1227.</v>
      </c>
      <c r="AM1296" s="140"/>
      <c r="AN1296" s="296"/>
      <c r="AO1296" s="193"/>
    </row>
    <row r="1297" spans="1:41" ht="22.5" hidden="1" customHeight="1" x14ac:dyDescent="0.25">
      <c r="A1297" s="68" t="s">
        <v>4411</v>
      </c>
      <c r="B1297" s="25">
        <v>2327</v>
      </c>
      <c r="C1297" s="36" t="s">
        <v>3109</v>
      </c>
      <c r="D1297" s="25">
        <v>1974</v>
      </c>
      <c r="E1297" s="108" t="s">
        <v>2932</v>
      </c>
      <c r="F1297" s="68" t="s">
        <v>2934</v>
      </c>
      <c r="G1297" s="30">
        <v>2</v>
      </c>
      <c r="H1297" s="30">
        <v>2</v>
      </c>
      <c r="I1297" s="137">
        <v>755.4</v>
      </c>
      <c r="J1297" s="137">
        <v>492.9</v>
      </c>
      <c r="K1297" s="137">
        <v>492.9</v>
      </c>
      <c r="L1297" s="30">
        <v>34</v>
      </c>
      <c r="M1297" s="137">
        <f t="shared" si="288"/>
        <v>246480</v>
      </c>
      <c r="N1297" s="137"/>
      <c r="O1297" s="137"/>
      <c r="P1297" s="137"/>
      <c r="Q1297" s="137">
        <f t="shared" si="289"/>
        <v>246480</v>
      </c>
      <c r="R1297" s="137">
        <v>246480</v>
      </c>
      <c r="S1297" s="30"/>
      <c r="T1297" s="137"/>
      <c r="U1297" s="137"/>
      <c r="V1297" s="137"/>
      <c r="W1297" s="137"/>
      <c r="X1297" s="137"/>
      <c r="Y1297" s="137"/>
      <c r="Z1297" s="137"/>
      <c r="AA1297" s="137"/>
      <c r="AB1297" s="137"/>
      <c r="AC1297" s="137"/>
      <c r="AD1297" s="137"/>
      <c r="AE1297" s="137"/>
      <c r="AF1297" s="137"/>
      <c r="AG1297" s="337">
        <v>2025</v>
      </c>
      <c r="AH1297" s="166" t="s">
        <v>3049</v>
      </c>
      <c r="AI1297" s="166"/>
      <c r="AJ1297" s="134">
        <f t="shared" si="275"/>
        <v>1228</v>
      </c>
      <c r="AK1297" s="35" t="s">
        <v>153</v>
      </c>
      <c r="AL1297" s="134" t="str">
        <f t="shared" si="276"/>
        <v>1228.</v>
      </c>
      <c r="AM1297" s="140"/>
      <c r="AN1297" s="296"/>
      <c r="AO1297" s="193"/>
    </row>
    <row r="1298" spans="1:41" ht="22.5" hidden="1" customHeight="1" x14ac:dyDescent="0.25">
      <c r="A1298" s="68" t="s">
        <v>4412</v>
      </c>
      <c r="B1298" s="25">
        <v>2328</v>
      </c>
      <c r="C1298" s="36" t="s">
        <v>3110</v>
      </c>
      <c r="D1298" s="25">
        <v>1975</v>
      </c>
      <c r="E1298" s="108" t="s">
        <v>2932</v>
      </c>
      <c r="F1298" s="68" t="s">
        <v>2934</v>
      </c>
      <c r="G1298" s="30">
        <v>2</v>
      </c>
      <c r="H1298" s="30">
        <v>2</v>
      </c>
      <c r="I1298" s="137">
        <v>753</v>
      </c>
      <c r="J1298" s="137">
        <v>501.7</v>
      </c>
      <c r="K1298" s="137">
        <v>501.7</v>
      </c>
      <c r="L1298" s="30">
        <v>34</v>
      </c>
      <c r="M1298" s="137">
        <f t="shared" si="288"/>
        <v>321240</v>
      </c>
      <c r="N1298" s="137"/>
      <c r="O1298" s="137"/>
      <c r="P1298" s="137"/>
      <c r="Q1298" s="137">
        <f t="shared" si="289"/>
        <v>321240</v>
      </c>
      <c r="R1298" s="137"/>
      <c r="S1298" s="30"/>
      <c r="T1298" s="137"/>
      <c r="U1298" s="137"/>
      <c r="V1298" s="137"/>
      <c r="W1298" s="137"/>
      <c r="X1298" s="137"/>
      <c r="Y1298" s="137"/>
      <c r="Z1298" s="137"/>
      <c r="AA1298" s="137">
        <v>120</v>
      </c>
      <c r="AB1298" s="137">
        <f>AA1298*2677</f>
        <v>321240</v>
      </c>
      <c r="AC1298" s="137"/>
      <c r="AD1298" s="137"/>
      <c r="AE1298" s="137"/>
      <c r="AF1298" s="137"/>
      <c r="AG1298" s="337">
        <v>2025</v>
      </c>
      <c r="AH1298" s="166"/>
      <c r="AI1298" s="166"/>
      <c r="AJ1298" s="134">
        <f t="shared" si="275"/>
        <v>1229</v>
      </c>
      <c r="AK1298" s="35" t="s">
        <v>153</v>
      </c>
      <c r="AL1298" s="134" t="str">
        <f t="shared" si="276"/>
        <v>1229.</v>
      </c>
      <c r="AM1298" s="140"/>
      <c r="AN1298" s="35"/>
      <c r="AO1298" s="193"/>
    </row>
    <row r="1299" spans="1:41" ht="22.5" hidden="1" customHeight="1" x14ac:dyDescent="0.25">
      <c r="A1299" s="68" t="s">
        <v>4413</v>
      </c>
      <c r="B1299" s="25">
        <v>2329</v>
      </c>
      <c r="C1299" s="205" t="s">
        <v>1121</v>
      </c>
      <c r="D1299" s="25">
        <v>1976</v>
      </c>
      <c r="E1299" s="108" t="s">
        <v>2932</v>
      </c>
      <c r="F1299" s="68" t="s">
        <v>2934</v>
      </c>
      <c r="G1299" s="30">
        <v>2</v>
      </c>
      <c r="H1299" s="30">
        <v>3</v>
      </c>
      <c r="I1299" s="137">
        <v>900</v>
      </c>
      <c r="J1299" s="137">
        <v>539.6</v>
      </c>
      <c r="K1299" s="137">
        <v>539.6</v>
      </c>
      <c r="L1299" s="30">
        <v>35</v>
      </c>
      <c r="M1299" s="137">
        <f t="shared" si="288"/>
        <v>777140</v>
      </c>
      <c r="N1299" s="137"/>
      <c r="O1299" s="137"/>
      <c r="P1299" s="137"/>
      <c r="Q1299" s="137">
        <f t="shared" si="289"/>
        <v>777140</v>
      </c>
      <c r="R1299" s="137">
        <v>777140</v>
      </c>
      <c r="S1299" s="30"/>
      <c r="T1299" s="137"/>
      <c r="U1299" s="137"/>
      <c r="V1299" s="137"/>
      <c r="W1299" s="137"/>
      <c r="X1299" s="137"/>
      <c r="Y1299" s="137"/>
      <c r="Z1299" s="137"/>
      <c r="AA1299" s="137"/>
      <c r="AB1299" s="137"/>
      <c r="AC1299" s="137"/>
      <c r="AD1299" s="137"/>
      <c r="AE1299" s="137"/>
      <c r="AF1299" s="137"/>
      <c r="AG1299" s="337">
        <v>2025</v>
      </c>
      <c r="AH1299" s="166" t="s">
        <v>3053</v>
      </c>
      <c r="AI1299" s="166"/>
      <c r="AJ1299" s="134">
        <f t="shared" si="275"/>
        <v>1230</v>
      </c>
      <c r="AK1299" s="35" t="s">
        <v>153</v>
      </c>
      <c r="AL1299" s="134" t="str">
        <f t="shared" si="276"/>
        <v>1230.</v>
      </c>
      <c r="AM1299" s="140"/>
      <c r="AN1299" s="296"/>
      <c r="AO1299" s="193"/>
    </row>
    <row r="1300" spans="1:41" ht="22.5" hidden="1" customHeight="1" x14ac:dyDescent="0.25">
      <c r="A1300" s="68" t="s">
        <v>4414</v>
      </c>
      <c r="B1300" s="25">
        <v>2330</v>
      </c>
      <c r="C1300" s="205" t="s">
        <v>1122</v>
      </c>
      <c r="D1300" s="25">
        <v>1978</v>
      </c>
      <c r="E1300" s="108" t="s">
        <v>2932</v>
      </c>
      <c r="F1300" s="68" t="s">
        <v>2934</v>
      </c>
      <c r="G1300" s="30">
        <v>2</v>
      </c>
      <c r="H1300" s="30">
        <v>3</v>
      </c>
      <c r="I1300" s="137">
        <v>847.9</v>
      </c>
      <c r="J1300" s="137">
        <v>493.5</v>
      </c>
      <c r="K1300" s="137">
        <v>493.5</v>
      </c>
      <c r="L1300" s="30">
        <v>37</v>
      </c>
      <c r="M1300" s="137">
        <f t="shared" si="288"/>
        <v>777140</v>
      </c>
      <c r="N1300" s="137"/>
      <c r="O1300" s="137"/>
      <c r="P1300" s="137"/>
      <c r="Q1300" s="137">
        <f t="shared" si="289"/>
        <v>777140</v>
      </c>
      <c r="R1300" s="137">
        <v>777140</v>
      </c>
      <c r="S1300" s="30"/>
      <c r="T1300" s="137"/>
      <c r="U1300" s="137"/>
      <c r="V1300" s="137"/>
      <c r="W1300" s="137"/>
      <c r="X1300" s="137"/>
      <c r="Y1300" s="137"/>
      <c r="Z1300" s="137"/>
      <c r="AA1300" s="137"/>
      <c r="AB1300" s="137"/>
      <c r="AC1300" s="137"/>
      <c r="AD1300" s="137"/>
      <c r="AE1300" s="137"/>
      <c r="AF1300" s="137"/>
      <c r="AG1300" s="337">
        <v>2025</v>
      </c>
      <c r="AH1300" s="166" t="s">
        <v>3053</v>
      </c>
      <c r="AI1300" s="166"/>
      <c r="AJ1300" s="134">
        <f t="shared" si="275"/>
        <v>1231</v>
      </c>
      <c r="AK1300" s="35" t="s">
        <v>153</v>
      </c>
      <c r="AL1300" s="134" t="str">
        <f t="shared" si="276"/>
        <v>1231.</v>
      </c>
      <c r="AM1300" s="140"/>
      <c r="AN1300" s="296"/>
      <c r="AO1300" s="193"/>
    </row>
    <row r="1301" spans="1:41" ht="22.5" hidden="1" customHeight="1" x14ac:dyDescent="0.25">
      <c r="A1301" s="68" t="s">
        <v>4415</v>
      </c>
      <c r="B1301" s="25">
        <v>2336</v>
      </c>
      <c r="C1301" s="205" t="s">
        <v>66</v>
      </c>
      <c r="D1301" s="25">
        <v>1960</v>
      </c>
      <c r="E1301" s="108" t="s">
        <v>2932</v>
      </c>
      <c r="F1301" s="68" t="s">
        <v>2934</v>
      </c>
      <c r="G1301" s="30">
        <v>2</v>
      </c>
      <c r="H1301" s="30">
        <v>2</v>
      </c>
      <c r="I1301" s="137">
        <v>635.9</v>
      </c>
      <c r="J1301" s="137">
        <v>401.9</v>
      </c>
      <c r="K1301" s="137">
        <v>401.9</v>
      </c>
      <c r="L1301" s="30">
        <v>25</v>
      </c>
      <c r="M1301" s="137">
        <f t="shared" si="288"/>
        <v>758594.8</v>
      </c>
      <c r="N1301" s="137"/>
      <c r="O1301" s="137"/>
      <c r="P1301" s="137"/>
      <c r="Q1301" s="137">
        <f t="shared" si="289"/>
        <v>758594.8</v>
      </c>
      <c r="R1301" s="137">
        <v>758594.8</v>
      </c>
      <c r="S1301" s="30"/>
      <c r="T1301" s="137"/>
      <c r="U1301" s="137"/>
      <c r="V1301" s="137"/>
      <c r="W1301" s="137"/>
      <c r="X1301" s="137"/>
      <c r="Y1301" s="137"/>
      <c r="Z1301" s="137"/>
      <c r="AA1301" s="137"/>
      <c r="AB1301" s="137"/>
      <c r="AC1301" s="137"/>
      <c r="AD1301" s="137"/>
      <c r="AE1301" s="137"/>
      <c r="AF1301" s="137"/>
      <c r="AG1301" s="337">
        <v>2025</v>
      </c>
      <c r="AH1301" s="166" t="s">
        <v>3050</v>
      </c>
      <c r="AI1301" s="166"/>
      <c r="AJ1301" s="134">
        <f t="shared" si="275"/>
        <v>1232</v>
      </c>
      <c r="AK1301" s="35" t="s">
        <v>153</v>
      </c>
      <c r="AL1301" s="134" t="str">
        <f t="shared" si="276"/>
        <v>1232.</v>
      </c>
      <c r="AM1301" s="140"/>
      <c r="AN1301" s="296"/>
      <c r="AO1301" s="193"/>
    </row>
    <row r="1302" spans="1:41" ht="22.5" hidden="1" customHeight="1" x14ac:dyDescent="0.25">
      <c r="A1302" s="68" t="s">
        <v>4416</v>
      </c>
      <c r="B1302" s="25">
        <v>2347</v>
      </c>
      <c r="C1302" s="36" t="s">
        <v>77</v>
      </c>
      <c r="D1302" s="25">
        <v>1968</v>
      </c>
      <c r="E1302" s="108" t="s">
        <v>2932</v>
      </c>
      <c r="F1302" s="108" t="s">
        <v>2933</v>
      </c>
      <c r="G1302" s="25">
        <v>5</v>
      </c>
      <c r="H1302" s="25">
        <v>3</v>
      </c>
      <c r="I1302" s="137">
        <v>2068.4</v>
      </c>
      <c r="J1302" s="137">
        <v>1327</v>
      </c>
      <c r="K1302" s="137">
        <v>1327</v>
      </c>
      <c r="L1302" s="30">
        <v>91</v>
      </c>
      <c r="M1302" s="137">
        <f t="shared" si="288"/>
        <v>2213698.5</v>
      </c>
      <c r="N1302" s="137"/>
      <c r="O1302" s="137"/>
      <c r="P1302" s="137"/>
      <c r="Q1302" s="137">
        <f t="shared" si="289"/>
        <v>2213698.5</v>
      </c>
      <c r="R1302" s="137">
        <v>2213698.5</v>
      </c>
      <c r="S1302" s="30"/>
      <c r="T1302" s="137"/>
      <c r="U1302" s="137"/>
      <c r="V1302" s="137"/>
      <c r="W1302" s="137"/>
      <c r="X1302" s="137"/>
      <c r="Y1302" s="137"/>
      <c r="Z1302" s="137"/>
      <c r="AA1302" s="137"/>
      <c r="AB1302" s="137"/>
      <c r="AC1302" s="137"/>
      <c r="AD1302" s="137"/>
      <c r="AE1302" s="137"/>
      <c r="AF1302" s="137"/>
      <c r="AG1302" s="337">
        <v>2025</v>
      </c>
      <c r="AH1302" s="166" t="s">
        <v>3049</v>
      </c>
      <c r="AI1302" s="166"/>
      <c r="AJ1302" s="134">
        <f t="shared" si="275"/>
        <v>1233</v>
      </c>
      <c r="AK1302" s="35" t="s">
        <v>153</v>
      </c>
      <c r="AL1302" s="134" t="str">
        <f t="shared" si="276"/>
        <v>1233.</v>
      </c>
      <c r="AM1302" s="140"/>
      <c r="AN1302" s="296"/>
      <c r="AO1302" s="193"/>
    </row>
    <row r="1303" spans="1:41" ht="22.5" hidden="1" customHeight="1" x14ac:dyDescent="0.25">
      <c r="A1303" s="68" t="s">
        <v>4417</v>
      </c>
      <c r="B1303" s="25">
        <v>2350</v>
      </c>
      <c r="C1303" s="36" t="s">
        <v>1475</v>
      </c>
      <c r="D1303" s="25">
        <v>1983</v>
      </c>
      <c r="E1303" s="108" t="s">
        <v>2932</v>
      </c>
      <c r="F1303" s="68" t="s">
        <v>2934</v>
      </c>
      <c r="G1303" s="25">
        <v>2</v>
      </c>
      <c r="H1303" s="25">
        <v>3</v>
      </c>
      <c r="I1303" s="137">
        <v>904</v>
      </c>
      <c r="J1303" s="137">
        <v>535.20000000000005</v>
      </c>
      <c r="K1303" s="137">
        <v>535.20000000000005</v>
      </c>
      <c r="L1303" s="30">
        <v>49</v>
      </c>
      <c r="M1303" s="137">
        <f t="shared" si="288"/>
        <v>7119014.8999999994</v>
      </c>
      <c r="N1303" s="137"/>
      <c r="O1303" s="137"/>
      <c r="P1303" s="137"/>
      <c r="Q1303" s="137">
        <f t="shared" si="289"/>
        <v>7119014.8999999994</v>
      </c>
      <c r="R1303" s="137"/>
      <c r="S1303" s="30"/>
      <c r="T1303" s="137"/>
      <c r="U1303" s="137">
        <v>946.3</v>
      </c>
      <c r="V1303" s="137">
        <f>U1303*7523</f>
        <v>7119014.8999999994</v>
      </c>
      <c r="W1303" s="137"/>
      <c r="X1303" s="137"/>
      <c r="Y1303" s="137"/>
      <c r="Z1303" s="137"/>
      <c r="AA1303" s="137"/>
      <c r="AB1303" s="137"/>
      <c r="AC1303" s="137"/>
      <c r="AD1303" s="137"/>
      <c r="AE1303" s="137"/>
      <c r="AF1303" s="137"/>
      <c r="AG1303" s="337">
        <v>2025</v>
      </c>
      <c r="AH1303" s="166"/>
      <c r="AI1303" s="166"/>
      <c r="AJ1303" s="134">
        <f t="shared" si="275"/>
        <v>1234</v>
      </c>
      <c r="AK1303" s="35" t="s">
        <v>153</v>
      </c>
      <c r="AL1303" s="134" t="str">
        <f t="shared" si="276"/>
        <v>1234.</v>
      </c>
      <c r="AM1303" s="140"/>
      <c r="AN1303" s="296"/>
      <c r="AO1303" s="193"/>
    </row>
    <row r="1304" spans="1:41" ht="22.5" hidden="1" customHeight="1" x14ac:dyDescent="0.25">
      <c r="A1304" s="68" t="s">
        <v>4418</v>
      </c>
      <c r="B1304" s="25">
        <v>2354</v>
      </c>
      <c r="C1304" s="36" t="s">
        <v>1477</v>
      </c>
      <c r="D1304" s="25">
        <v>1990</v>
      </c>
      <c r="E1304" s="108" t="s">
        <v>2932</v>
      </c>
      <c r="F1304" s="108" t="s">
        <v>2933</v>
      </c>
      <c r="G1304" s="25">
        <v>3</v>
      </c>
      <c r="H1304" s="25">
        <v>2</v>
      </c>
      <c r="I1304" s="137">
        <v>1290</v>
      </c>
      <c r="J1304" s="137">
        <v>754.8</v>
      </c>
      <c r="K1304" s="137">
        <v>754.8</v>
      </c>
      <c r="L1304" s="30">
        <v>51</v>
      </c>
      <c r="M1304" s="137">
        <f t="shared" si="288"/>
        <v>2225428</v>
      </c>
      <c r="N1304" s="137"/>
      <c r="O1304" s="137"/>
      <c r="P1304" s="137"/>
      <c r="Q1304" s="137">
        <f t="shared" si="289"/>
        <v>2225428</v>
      </c>
      <c r="R1304" s="137">
        <v>2225428</v>
      </c>
      <c r="S1304" s="30"/>
      <c r="T1304" s="137"/>
      <c r="U1304" s="137"/>
      <c r="V1304" s="137"/>
      <c r="W1304" s="137"/>
      <c r="X1304" s="137"/>
      <c r="Y1304" s="137"/>
      <c r="Z1304" s="137"/>
      <c r="AA1304" s="137"/>
      <c r="AB1304" s="137"/>
      <c r="AC1304" s="137"/>
      <c r="AD1304" s="137"/>
      <c r="AE1304" s="137"/>
      <c r="AF1304" s="137"/>
      <c r="AG1304" s="337">
        <v>2025</v>
      </c>
      <c r="AH1304" s="166" t="s">
        <v>3050</v>
      </c>
      <c r="AI1304" s="166"/>
      <c r="AJ1304" s="134">
        <f t="shared" si="275"/>
        <v>1235</v>
      </c>
      <c r="AK1304" s="35" t="s">
        <v>153</v>
      </c>
      <c r="AL1304" s="134" t="str">
        <f t="shared" si="276"/>
        <v>1235.</v>
      </c>
      <c r="AM1304" s="140"/>
      <c r="AN1304" s="296"/>
      <c r="AO1304" s="193"/>
    </row>
    <row r="1305" spans="1:41" ht="22.5" hidden="1" customHeight="1" x14ac:dyDescent="0.25">
      <c r="A1305" s="68" t="s">
        <v>4419</v>
      </c>
      <c r="B1305" s="25">
        <v>2356</v>
      </c>
      <c r="C1305" s="333" t="s">
        <v>1123</v>
      </c>
      <c r="D1305" s="25">
        <v>1965</v>
      </c>
      <c r="E1305" s="108" t="s">
        <v>2932</v>
      </c>
      <c r="F1305" s="68" t="s">
        <v>2934</v>
      </c>
      <c r="G1305" s="30">
        <v>2</v>
      </c>
      <c r="H1305" s="30">
        <v>1</v>
      </c>
      <c r="I1305" s="137">
        <v>362.7</v>
      </c>
      <c r="J1305" s="137">
        <v>238.9</v>
      </c>
      <c r="K1305" s="137">
        <v>238.9</v>
      </c>
      <c r="L1305" s="30">
        <v>11</v>
      </c>
      <c r="M1305" s="137">
        <f t="shared" si="288"/>
        <v>258804</v>
      </c>
      <c r="N1305" s="137"/>
      <c r="O1305" s="137"/>
      <c r="P1305" s="137"/>
      <c r="Q1305" s="137">
        <f t="shared" si="289"/>
        <v>258804</v>
      </c>
      <c r="R1305" s="137">
        <v>258804</v>
      </c>
      <c r="S1305" s="30"/>
      <c r="T1305" s="137"/>
      <c r="U1305" s="137"/>
      <c r="V1305" s="137"/>
      <c r="W1305" s="137"/>
      <c r="X1305" s="137"/>
      <c r="Y1305" s="137"/>
      <c r="Z1305" s="137"/>
      <c r="AA1305" s="137"/>
      <c r="AB1305" s="137"/>
      <c r="AC1305" s="137"/>
      <c r="AD1305" s="137"/>
      <c r="AE1305" s="137"/>
      <c r="AF1305" s="137"/>
      <c r="AG1305" s="337">
        <v>2025</v>
      </c>
      <c r="AH1305" s="166" t="s">
        <v>3049</v>
      </c>
      <c r="AI1305" s="166"/>
      <c r="AJ1305" s="134">
        <f t="shared" si="275"/>
        <v>1236</v>
      </c>
      <c r="AK1305" s="35" t="s">
        <v>153</v>
      </c>
      <c r="AL1305" s="134" t="str">
        <f t="shared" si="276"/>
        <v>1236.</v>
      </c>
      <c r="AM1305" s="140"/>
      <c r="AO1305" s="193"/>
    </row>
    <row r="1306" spans="1:41" ht="34.5" hidden="1" customHeight="1" x14ac:dyDescent="0.25">
      <c r="A1306" s="68" t="s">
        <v>4420</v>
      </c>
      <c r="B1306" s="25">
        <v>2358</v>
      </c>
      <c r="C1306" s="333" t="s">
        <v>3192</v>
      </c>
      <c r="D1306" s="25">
        <v>1981</v>
      </c>
      <c r="E1306" s="108" t="s">
        <v>2932</v>
      </c>
      <c r="F1306" s="68" t="s">
        <v>2934</v>
      </c>
      <c r="G1306" s="30">
        <v>5</v>
      </c>
      <c r="H1306" s="30">
        <v>4</v>
      </c>
      <c r="I1306" s="137">
        <v>4472.3</v>
      </c>
      <c r="J1306" s="137">
        <v>1841.9</v>
      </c>
      <c r="K1306" s="137">
        <v>3456.2</v>
      </c>
      <c r="L1306" s="30">
        <v>94</v>
      </c>
      <c r="M1306" s="137">
        <f>R1306+T1306+V1306+X1306+Z1306+AB1306+AE1306+AF1306</f>
        <v>3295163</v>
      </c>
      <c r="N1306" s="137"/>
      <c r="O1306" s="137"/>
      <c r="P1306" s="137"/>
      <c r="Q1306" s="137">
        <f>M1306</f>
        <v>3295163</v>
      </c>
      <c r="R1306" s="137"/>
      <c r="S1306" s="30"/>
      <c r="T1306" s="137"/>
      <c r="U1306" s="137">
        <v>929</v>
      </c>
      <c r="V1306" s="137">
        <f>U1306*3547</f>
        <v>3295163</v>
      </c>
      <c r="W1306" s="137"/>
      <c r="X1306" s="137"/>
      <c r="Y1306" s="137"/>
      <c r="Z1306" s="137"/>
      <c r="AA1306" s="137"/>
      <c r="AB1306" s="137"/>
      <c r="AC1306" s="137"/>
      <c r="AD1306" s="137"/>
      <c r="AE1306" s="137"/>
      <c r="AF1306" s="137"/>
      <c r="AG1306" s="337">
        <v>2025</v>
      </c>
      <c r="AH1306" s="166"/>
      <c r="AI1306" s="166"/>
      <c r="AJ1306" s="134">
        <f t="shared" ref="AJ1306:AJ1369" si="291">MAX(AJ1302:AJ1305)+1</f>
        <v>1237</v>
      </c>
      <c r="AK1306" s="35" t="s">
        <v>153</v>
      </c>
      <c r="AL1306" s="134" t="str">
        <f t="shared" ref="AL1306:AL1369" si="292">CONCATENATE(AJ1306,AK1306)</f>
        <v>1237.</v>
      </c>
      <c r="AM1306" s="140"/>
      <c r="AN1306" s="296"/>
      <c r="AO1306" s="193"/>
    </row>
    <row r="1307" spans="1:41" ht="22.5" hidden="1" customHeight="1" x14ac:dyDescent="0.25">
      <c r="A1307" s="68" t="s">
        <v>4421</v>
      </c>
      <c r="B1307" s="25">
        <v>2369</v>
      </c>
      <c r="C1307" s="36" t="s">
        <v>1479</v>
      </c>
      <c r="D1307" s="25">
        <v>1854</v>
      </c>
      <c r="E1307" s="108">
        <v>2015</v>
      </c>
      <c r="F1307" s="108" t="s">
        <v>2935</v>
      </c>
      <c r="G1307" s="30">
        <v>1</v>
      </c>
      <c r="H1307" s="30">
        <v>2</v>
      </c>
      <c r="I1307" s="137">
        <v>349.4</v>
      </c>
      <c r="J1307" s="137">
        <v>220</v>
      </c>
      <c r="K1307" s="137">
        <v>220</v>
      </c>
      <c r="L1307" s="30">
        <v>24</v>
      </c>
      <c r="M1307" s="137">
        <f t="shared" si="288"/>
        <v>2628536.1999999997</v>
      </c>
      <c r="N1307" s="137"/>
      <c r="O1307" s="137"/>
      <c r="P1307" s="137"/>
      <c r="Q1307" s="137">
        <f t="shared" si="289"/>
        <v>2628536.1999999997</v>
      </c>
      <c r="R1307" s="137"/>
      <c r="S1307" s="30"/>
      <c r="T1307" s="137"/>
      <c r="U1307" s="137">
        <v>349.4</v>
      </c>
      <c r="V1307" s="137">
        <f>U1307*7523</f>
        <v>2628536.1999999997</v>
      </c>
      <c r="W1307" s="137"/>
      <c r="X1307" s="137"/>
      <c r="Y1307" s="137"/>
      <c r="Z1307" s="137"/>
      <c r="AA1307" s="137"/>
      <c r="AB1307" s="137"/>
      <c r="AC1307" s="137"/>
      <c r="AD1307" s="137"/>
      <c r="AE1307" s="137"/>
      <c r="AF1307" s="137"/>
      <c r="AG1307" s="337">
        <v>2025</v>
      </c>
      <c r="AH1307" s="166"/>
      <c r="AI1307" s="166"/>
      <c r="AJ1307" s="134">
        <f t="shared" si="291"/>
        <v>1238</v>
      </c>
      <c r="AK1307" s="35" t="s">
        <v>153</v>
      </c>
      <c r="AL1307" s="134" t="str">
        <f t="shared" si="292"/>
        <v>1238.</v>
      </c>
      <c r="AM1307" s="140"/>
      <c r="AN1307" s="296"/>
      <c r="AO1307" s="193"/>
    </row>
    <row r="1308" spans="1:41" ht="22.5" hidden="1" customHeight="1" x14ac:dyDescent="0.25">
      <c r="A1308" s="68" t="s">
        <v>4422</v>
      </c>
      <c r="B1308" s="25">
        <v>2375</v>
      </c>
      <c r="C1308" s="36" t="s">
        <v>1482</v>
      </c>
      <c r="D1308" s="25">
        <v>1928</v>
      </c>
      <c r="E1308" s="108" t="s">
        <v>2932</v>
      </c>
      <c r="F1308" s="108" t="s">
        <v>2935</v>
      </c>
      <c r="G1308" s="25">
        <v>2</v>
      </c>
      <c r="H1308" s="25">
        <v>1</v>
      </c>
      <c r="I1308" s="137">
        <v>207.9</v>
      </c>
      <c r="J1308" s="137">
        <v>149</v>
      </c>
      <c r="K1308" s="137">
        <v>149</v>
      </c>
      <c r="L1308" s="30">
        <v>9</v>
      </c>
      <c r="M1308" s="137">
        <f t="shared" si="288"/>
        <v>1976244</v>
      </c>
      <c r="N1308" s="137"/>
      <c r="O1308" s="137"/>
      <c r="P1308" s="137"/>
      <c r="Q1308" s="137">
        <f t="shared" si="289"/>
        <v>1976244</v>
      </c>
      <c r="R1308" s="137">
        <v>185770</v>
      </c>
      <c r="S1308" s="30"/>
      <c r="T1308" s="137"/>
      <c r="U1308" s="137">
        <v>238</v>
      </c>
      <c r="V1308" s="137">
        <f>U1308*7523</f>
        <v>1790474</v>
      </c>
      <c r="W1308" s="137"/>
      <c r="X1308" s="137"/>
      <c r="Y1308" s="137"/>
      <c r="Z1308" s="137"/>
      <c r="AA1308" s="137"/>
      <c r="AB1308" s="137"/>
      <c r="AC1308" s="137"/>
      <c r="AD1308" s="137"/>
      <c r="AE1308" s="137"/>
      <c r="AF1308" s="137"/>
      <c r="AG1308" s="337">
        <v>2025</v>
      </c>
      <c r="AH1308" s="166" t="s">
        <v>3048</v>
      </c>
      <c r="AI1308" s="166"/>
      <c r="AJ1308" s="134">
        <f t="shared" si="291"/>
        <v>1239</v>
      </c>
      <c r="AK1308" s="35" t="s">
        <v>153</v>
      </c>
      <c r="AL1308" s="134" t="str">
        <f t="shared" si="292"/>
        <v>1239.</v>
      </c>
      <c r="AM1308" s="140"/>
      <c r="AN1308" s="296"/>
      <c r="AO1308" s="193"/>
    </row>
    <row r="1309" spans="1:41" ht="22.5" hidden="1" customHeight="1" x14ac:dyDescent="0.25">
      <c r="A1309" s="68" t="s">
        <v>4423</v>
      </c>
      <c r="B1309" s="25">
        <v>2377</v>
      </c>
      <c r="C1309" s="205" t="s">
        <v>525</v>
      </c>
      <c r="D1309" s="25">
        <v>1917</v>
      </c>
      <c r="E1309" s="108" t="s">
        <v>2932</v>
      </c>
      <c r="F1309" s="108" t="s">
        <v>2935</v>
      </c>
      <c r="G1309" s="30">
        <v>2</v>
      </c>
      <c r="H1309" s="30">
        <v>2</v>
      </c>
      <c r="I1309" s="137">
        <v>145.30000000000001</v>
      </c>
      <c r="J1309" s="137">
        <v>100</v>
      </c>
      <c r="K1309" s="137">
        <v>100</v>
      </c>
      <c r="L1309" s="30">
        <v>9</v>
      </c>
      <c r="M1309" s="137">
        <f t="shared" si="288"/>
        <v>1677629</v>
      </c>
      <c r="N1309" s="137"/>
      <c r="O1309" s="137"/>
      <c r="P1309" s="137"/>
      <c r="Q1309" s="137">
        <f t="shared" si="289"/>
        <v>1677629</v>
      </c>
      <c r="R1309" s="137"/>
      <c r="S1309" s="30"/>
      <c r="T1309" s="137"/>
      <c r="U1309" s="137">
        <v>223</v>
      </c>
      <c r="V1309" s="137">
        <f>U1309*7523</f>
        <v>1677629</v>
      </c>
      <c r="W1309" s="137"/>
      <c r="X1309" s="137"/>
      <c r="Y1309" s="137"/>
      <c r="Z1309" s="137"/>
      <c r="AA1309" s="137"/>
      <c r="AB1309" s="137"/>
      <c r="AC1309" s="137"/>
      <c r="AD1309" s="137"/>
      <c r="AE1309" s="137"/>
      <c r="AF1309" s="137"/>
      <c r="AG1309" s="337">
        <v>2025</v>
      </c>
      <c r="AH1309" s="166"/>
      <c r="AI1309" s="166"/>
      <c r="AJ1309" s="134">
        <f t="shared" si="291"/>
        <v>1240</v>
      </c>
      <c r="AK1309" s="35" t="s">
        <v>153</v>
      </c>
      <c r="AL1309" s="134" t="str">
        <f t="shared" si="292"/>
        <v>1240.</v>
      </c>
      <c r="AM1309" s="140"/>
      <c r="AN1309" s="296"/>
      <c r="AO1309" s="193"/>
    </row>
    <row r="1310" spans="1:41" ht="22.5" hidden="1" customHeight="1" x14ac:dyDescent="0.25">
      <c r="A1310" s="68" t="s">
        <v>4424</v>
      </c>
      <c r="B1310" s="25">
        <v>2381</v>
      </c>
      <c r="C1310" s="36" t="s">
        <v>1483</v>
      </c>
      <c r="D1310" s="25">
        <v>1991</v>
      </c>
      <c r="E1310" s="108" t="s">
        <v>2932</v>
      </c>
      <c r="F1310" s="68" t="s">
        <v>2934</v>
      </c>
      <c r="G1310" s="30">
        <v>4</v>
      </c>
      <c r="H1310" s="30">
        <v>2</v>
      </c>
      <c r="I1310" s="137">
        <v>1893.5</v>
      </c>
      <c r="J1310" s="137">
        <v>957.6</v>
      </c>
      <c r="K1310" s="137">
        <v>957.6</v>
      </c>
      <c r="L1310" s="30">
        <v>75</v>
      </c>
      <c r="M1310" s="137">
        <f t="shared" si="288"/>
        <v>2180340.9000000004</v>
      </c>
      <c r="N1310" s="137"/>
      <c r="O1310" s="137"/>
      <c r="P1310" s="137"/>
      <c r="Q1310" s="137">
        <f t="shared" si="289"/>
        <v>2180340.9000000004</v>
      </c>
      <c r="R1310" s="137"/>
      <c r="S1310" s="30"/>
      <c r="T1310" s="137"/>
      <c r="U1310" s="137">
        <v>614.70000000000005</v>
      </c>
      <c r="V1310" s="137">
        <f>U1310*3547</f>
        <v>2180340.9000000004</v>
      </c>
      <c r="W1310" s="137"/>
      <c r="X1310" s="137"/>
      <c r="Y1310" s="137"/>
      <c r="Z1310" s="137"/>
      <c r="AA1310" s="137"/>
      <c r="AB1310" s="137"/>
      <c r="AC1310" s="137"/>
      <c r="AD1310" s="137"/>
      <c r="AE1310" s="137"/>
      <c r="AF1310" s="137"/>
      <c r="AG1310" s="337">
        <v>2025</v>
      </c>
      <c r="AH1310" s="166"/>
      <c r="AI1310" s="166"/>
      <c r="AJ1310" s="134">
        <f t="shared" si="291"/>
        <v>1241</v>
      </c>
      <c r="AK1310" s="35" t="s">
        <v>153</v>
      </c>
      <c r="AL1310" s="134" t="str">
        <f t="shared" si="292"/>
        <v>1241.</v>
      </c>
      <c r="AM1310" s="140"/>
      <c r="AN1310" s="35"/>
      <c r="AO1310" s="193"/>
    </row>
    <row r="1311" spans="1:41" ht="22.5" hidden="1" customHeight="1" x14ac:dyDescent="0.25">
      <c r="A1311" s="68" t="s">
        <v>4425</v>
      </c>
      <c r="B1311" s="25">
        <v>2385</v>
      </c>
      <c r="C1311" s="36" t="s">
        <v>1484</v>
      </c>
      <c r="D1311" s="25">
        <v>1994</v>
      </c>
      <c r="E1311" s="108" t="s">
        <v>2932</v>
      </c>
      <c r="F1311" s="68" t="s">
        <v>2934</v>
      </c>
      <c r="G1311" s="30">
        <v>3</v>
      </c>
      <c r="H1311" s="30">
        <v>2</v>
      </c>
      <c r="I1311" s="137">
        <v>852.9</v>
      </c>
      <c r="J1311" s="137">
        <v>479.4</v>
      </c>
      <c r="K1311" s="137">
        <v>852.9</v>
      </c>
      <c r="L1311" s="30">
        <v>33</v>
      </c>
      <c r="M1311" s="137">
        <f t="shared" si="288"/>
        <v>1659996</v>
      </c>
      <c r="N1311" s="137"/>
      <c r="O1311" s="137"/>
      <c r="P1311" s="137"/>
      <c r="Q1311" s="137">
        <f t="shared" si="289"/>
        <v>1659996</v>
      </c>
      <c r="R1311" s="137"/>
      <c r="S1311" s="30"/>
      <c r="T1311" s="137"/>
      <c r="U1311" s="137">
        <v>468</v>
      </c>
      <c r="V1311" s="137">
        <f>U1311*3547</f>
        <v>1659996</v>
      </c>
      <c r="W1311" s="137"/>
      <c r="X1311" s="137"/>
      <c r="Y1311" s="137"/>
      <c r="Z1311" s="137"/>
      <c r="AA1311" s="137"/>
      <c r="AB1311" s="137"/>
      <c r="AC1311" s="137"/>
      <c r="AD1311" s="137"/>
      <c r="AE1311" s="137"/>
      <c r="AF1311" s="137"/>
      <c r="AG1311" s="337">
        <v>2025</v>
      </c>
      <c r="AH1311" s="166"/>
      <c r="AI1311" s="166"/>
      <c r="AJ1311" s="134">
        <f t="shared" si="291"/>
        <v>1242</v>
      </c>
      <c r="AK1311" s="35" t="s">
        <v>153</v>
      </c>
      <c r="AL1311" s="134" t="str">
        <f t="shared" si="292"/>
        <v>1242.</v>
      </c>
      <c r="AM1311" s="140"/>
      <c r="AN1311" s="296"/>
      <c r="AO1311" s="193"/>
    </row>
    <row r="1312" spans="1:41" ht="22.5" hidden="1" customHeight="1" x14ac:dyDescent="0.25">
      <c r="A1312" s="68" t="s">
        <v>4426</v>
      </c>
      <c r="B1312" s="25">
        <v>2394</v>
      </c>
      <c r="C1312" s="37" t="s">
        <v>560</v>
      </c>
      <c r="D1312" s="25">
        <v>1967</v>
      </c>
      <c r="E1312" s="108" t="s">
        <v>2932</v>
      </c>
      <c r="F1312" s="68" t="s">
        <v>2934</v>
      </c>
      <c r="G1312" s="30">
        <v>2</v>
      </c>
      <c r="H1312" s="30">
        <v>2</v>
      </c>
      <c r="I1312" s="137">
        <v>505.6</v>
      </c>
      <c r="J1312" s="137">
        <v>341.1</v>
      </c>
      <c r="K1312" s="137">
        <v>293.2</v>
      </c>
      <c r="L1312" s="30">
        <v>18</v>
      </c>
      <c r="M1312" s="137">
        <f t="shared" si="288"/>
        <v>215670</v>
      </c>
      <c r="N1312" s="137"/>
      <c r="O1312" s="137"/>
      <c r="P1312" s="137"/>
      <c r="Q1312" s="137">
        <f t="shared" si="289"/>
        <v>215670</v>
      </c>
      <c r="R1312" s="137">
        <v>215670</v>
      </c>
      <c r="S1312" s="30"/>
      <c r="T1312" s="137"/>
      <c r="U1312" s="137"/>
      <c r="V1312" s="137"/>
      <c r="W1312" s="137"/>
      <c r="X1312" s="137"/>
      <c r="Y1312" s="137"/>
      <c r="Z1312" s="137"/>
      <c r="AA1312" s="137"/>
      <c r="AB1312" s="137"/>
      <c r="AC1312" s="137"/>
      <c r="AD1312" s="137"/>
      <c r="AE1312" s="137"/>
      <c r="AF1312" s="137"/>
      <c r="AG1312" s="337">
        <v>2025</v>
      </c>
      <c r="AH1312" s="166" t="s">
        <v>3049</v>
      </c>
      <c r="AI1312" s="166"/>
      <c r="AJ1312" s="134">
        <f t="shared" si="291"/>
        <v>1243</v>
      </c>
      <c r="AK1312" s="35" t="s">
        <v>153</v>
      </c>
      <c r="AL1312" s="134" t="str">
        <f t="shared" si="292"/>
        <v>1243.</v>
      </c>
      <c r="AM1312" s="140"/>
      <c r="AN1312" s="35"/>
      <c r="AO1312" s="193"/>
    </row>
    <row r="1313" spans="1:41" ht="22.5" hidden="1" customHeight="1" x14ac:dyDescent="0.25">
      <c r="A1313" s="68" t="s">
        <v>4427</v>
      </c>
      <c r="B1313" s="25">
        <v>2400</v>
      </c>
      <c r="C1313" s="37" t="s">
        <v>561</v>
      </c>
      <c r="D1313" s="25">
        <v>1967</v>
      </c>
      <c r="E1313" s="108" t="s">
        <v>2932</v>
      </c>
      <c r="F1313" s="68" t="s">
        <v>2934</v>
      </c>
      <c r="G1313" s="30">
        <v>2</v>
      </c>
      <c r="H1313" s="30">
        <v>1</v>
      </c>
      <c r="I1313" s="137">
        <v>324.39999999999998</v>
      </c>
      <c r="J1313" s="137">
        <v>208.3</v>
      </c>
      <c r="K1313" s="137">
        <v>208.3</v>
      </c>
      <c r="L1313" s="30">
        <v>19</v>
      </c>
      <c r="M1313" s="137">
        <f t="shared" si="288"/>
        <v>123240</v>
      </c>
      <c r="N1313" s="137"/>
      <c r="O1313" s="137"/>
      <c r="P1313" s="137"/>
      <c r="Q1313" s="137">
        <f t="shared" si="289"/>
        <v>123240</v>
      </c>
      <c r="R1313" s="137">
        <v>123240</v>
      </c>
      <c r="S1313" s="30"/>
      <c r="T1313" s="137"/>
      <c r="U1313" s="137"/>
      <c r="V1313" s="137"/>
      <c r="W1313" s="137"/>
      <c r="X1313" s="137"/>
      <c r="Y1313" s="137"/>
      <c r="Z1313" s="137"/>
      <c r="AA1313" s="137"/>
      <c r="AB1313" s="137"/>
      <c r="AC1313" s="137"/>
      <c r="AD1313" s="137"/>
      <c r="AE1313" s="137"/>
      <c r="AF1313" s="137"/>
      <c r="AG1313" s="337">
        <v>2025</v>
      </c>
      <c r="AH1313" s="166" t="s">
        <v>3049</v>
      </c>
      <c r="AI1313" s="166"/>
      <c r="AJ1313" s="134">
        <f t="shared" si="291"/>
        <v>1244</v>
      </c>
      <c r="AK1313" s="35" t="s">
        <v>153</v>
      </c>
      <c r="AL1313" s="134" t="str">
        <f t="shared" si="292"/>
        <v>1244.</v>
      </c>
      <c r="AM1313" s="140"/>
      <c r="AN1313" s="35"/>
      <c r="AO1313" s="193"/>
    </row>
    <row r="1314" spans="1:41" ht="22.5" hidden="1" customHeight="1" x14ac:dyDescent="0.25">
      <c r="A1314" s="68" t="s">
        <v>4428</v>
      </c>
      <c r="B1314" s="25">
        <v>2407</v>
      </c>
      <c r="C1314" s="36" t="s">
        <v>1485</v>
      </c>
      <c r="D1314" s="25">
        <v>1979</v>
      </c>
      <c r="E1314" s="108" t="s">
        <v>2932</v>
      </c>
      <c r="F1314" s="68" t="s">
        <v>2934</v>
      </c>
      <c r="G1314" s="30">
        <v>2</v>
      </c>
      <c r="H1314" s="30">
        <v>2</v>
      </c>
      <c r="I1314" s="137">
        <v>1111.08</v>
      </c>
      <c r="J1314" s="137">
        <v>472.2</v>
      </c>
      <c r="K1314" s="137">
        <v>815.5</v>
      </c>
      <c r="L1314" s="30">
        <v>37</v>
      </c>
      <c r="M1314" s="137">
        <f t="shared" si="288"/>
        <v>6494605.8999999994</v>
      </c>
      <c r="N1314" s="137"/>
      <c r="O1314" s="137"/>
      <c r="P1314" s="137"/>
      <c r="Q1314" s="137">
        <f t="shared" si="289"/>
        <v>6494605.8999999994</v>
      </c>
      <c r="R1314" s="137"/>
      <c r="S1314" s="30"/>
      <c r="T1314" s="137"/>
      <c r="U1314" s="137">
        <v>863.3</v>
      </c>
      <c r="V1314" s="137">
        <f>U1314*7523</f>
        <v>6494605.8999999994</v>
      </c>
      <c r="W1314" s="137"/>
      <c r="X1314" s="137"/>
      <c r="Y1314" s="137"/>
      <c r="Z1314" s="137"/>
      <c r="AA1314" s="137"/>
      <c r="AB1314" s="137"/>
      <c r="AC1314" s="137"/>
      <c r="AD1314" s="137"/>
      <c r="AE1314" s="137"/>
      <c r="AF1314" s="137"/>
      <c r="AG1314" s="337">
        <v>2025</v>
      </c>
      <c r="AH1314" s="166"/>
      <c r="AI1314" s="166"/>
      <c r="AJ1314" s="134">
        <f t="shared" si="291"/>
        <v>1245</v>
      </c>
      <c r="AK1314" s="35" t="s">
        <v>153</v>
      </c>
      <c r="AL1314" s="134" t="str">
        <f t="shared" si="292"/>
        <v>1245.</v>
      </c>
      <c r="AM1314" s="140"/>
      <c r="AN1314" s="296"/>
      <c r="AO1314" s="193"/>
    </row>
    <row r="1315" spans="1:41" ht="22.5" hidden="1" customHeight="1" x14ac:dyDescent="0.25">
      <c r="A1315" s="68" t="s">
        <v>4429</v>
      </c>
      <c r="B1315" s="25">
        <v>2410</v>
      </c>
      <c r="C1315" s="37" t="s">
        <v>568</v>
      </c>
      <c r="D1315" s="25">
        <v>1988</v>
      </c>
      <c r="E1315" s="108" t="s">
        <v>2932</v>
      </c>
      <c r="F1315" s="68" t="s">
        <v>2934</v>
      </c>
      <c r="G1315" s="30">
        <v>2</v>
      </c>
      <c r="H1315" s="30">
        <v>1</v>
      </c>
      <c r="I1315" s="137">
        <v>376.8</v>
      </c>
      <c r="J1315" s="137">
        <v>183.4</v>
      </c>
      <c r="K1315" s="137">
        <v>183.4</v>
      </c>
      <c r="L1315" s="30">
        <v>13</v>
      </c>
      <c r="M1315" s="137">
        <f t="shared" si="288"/>
        <v>214350</v>
      </c>
      <c r="N1315" s="137"/>
      <c r="O1315" s="137"/>
      <c r="P1315" s="137"/>
      <c r="Q1315" s="137">
        <f t="shared" si="289"/>
        <v>214350</v>
      </c>
      <c r="R1315" s="137">
        <v>214350</v>
      </c>
      <c r="S1315" s="30"/>
      <c r="T1315" s="137"/>
      <c r="U1315" s="137"/>
      <c r="V1315" s="137"/>
      <c r="W1315" s="137"/>
      <c r="X1315" s="137"/>
      <c r="Y1315" s="137"/>
      <c r="Z1315" s="137"/>
      <c r="AA1315" s="137"/>
      <c r="AB1315" s="137"/>
      <c r="AC1315" s="137"/>
      <c r="AD1315" s="137"/>
      <c r="AE1315" s="137"/>
      <c r="AF1315" s="137"/>
      <c r="AG1315" s="337">
        <v>2025</v>
      </c>
      <c r="AH1315" s="166" t="s">
        <v>3048</v>
      </c>
      <c r="AI1315" s="166"/>
      <c r="AJ1315" s="134">
        <f t="shared" si="291"/>
        <v>1246</v>
      </c>
      <c r="AK1315" s="35" t="s">
        <v>153</v>
      </c>
      <c r="AL1315" s="134" t="str">
        <f t="shared" si="292"/>
        <v>1246.</v>
      </c>
      <c r="AM1315" s="140"/>
      <c r="AN1315" s="35"/>
      <c r="AO1315" s="193"/>
    </row>
    <row r="1316" spans="1:41" ht="22.5" hidden="1" customHeight="1" x14ac:dyDescent="0.25">
      <c r="A1316" s="68" t="s">
        <v>4430</v>
      </c>
      <c r="B1316" s="25">
        <v>2412</v>
      </c>
      <c r="C1316" s="205" t="s">
        <v>526</v>
      </c>
      <c r="D1316" s="25">
        <v>1976</v>
      </c>
      <c r="E1316" s="108" t="s">
        <v>2932</v>
      </c>
      <c r="F1316" s="68" t="s">
        <v>2934</v>
      </c>
      <c r="G1316" s="30">
        <v>5</v>
      </c>
      <c r="H1316" s="30">
        <v>2</v>
      </c>
      <c r="I1316" s="137">
        <v>1769.9</v>
      </c>
      <c r="J1316" s="137">
        <v>1738</v>
      </c>
      <c r="K1316" s="137">
        <v>1680.2</v>
      </c>
      <c r="L1316" s="30">
        <v>68</v>
      </c>
      <c r="M1316" s="137">
        <f t="shared" si="288"/>
        <v>449826</v>
      </c>
      <c r="N1316" s="137"/>
      <c r="O1316" s="137"/>
      <c r="P1316" s="137"/>
      <c r="Q1316" s="137">
        <f t="shared" si="289"/>
        <v>449826</v>
      </c>
      <c r="R1316" s="137">
        <v>449826</v>
      </c>
      <c r="S1316" s="30"/>
      <c r="T1316" s="137"/>
      <c r="U1316" s="137"/>
      <c r="V1316" s="137"/>
      <c r="W1316" s="137"/>
      <c r="X1316" s="137"/>
      <c r="Y1316" s="137"/>
      <c r="Z1316" s="137"/>
      <c r="AA1316" s="137"/>
      <c r="AB1316" s="137"/>
      <c r="AC1316" s="137"/>
      <c r="AD1316" s="137"/>
      <c r="AE1316" s="137"/>
      <c r="AF1316" s="137"/>
      <c r="AG1316" s="337">
        <v>2025</v>
      </c>
      <c r="AH1316" s="166" t="s">
        <v>3049</v>
      </c>
      <c r="AI1316" s="166"/>
      <c r="AJ1316" s="134">
        <f t="shared" si="291"/>
        <v>1247</v>
      </c>
      <c r="AK1316" s="35" t="s">
        <v>153</v>
      </c>
      <c r="AL1316" s="134" t="str">
        <f t="shared" si="292"/>
        <v>1247.</v>
      </c>
      <c r="AM1316" s="140"/>
      <c r="AN1316" s="296"/>
      <c r="AO1316" s="193"/>
    </row>
    <row r="1317" spans="1:41" ht="22.5" hidden="1" customHeight="1" x14ac:dyDescent="0.25">
      <c r="A1317" s="68" t="s">
        <v>4431</v>
      </c>
      <c r="B1317" s="25">
        <v>2413</v>
      </c>
      <c r="C1317" s="36" t="s">
        <v>1486</v>
      </c>
      <c r="D1317" s="25">
        <v>1972</v>
      </c>
      <c r="E1317" s="108" t="s">
        <v>2932</v>
      </c>
      <c r="F1317" s="68" t="s">
        <v>2934</v>
      </c>
      <c r="G1317" s="30">
        <v>5</v>
      </c>
      <c r="H1317" s="30">
        <v>2</v>
      </c>
      <c r="I1317" s="137">
        <v>1793</v>
      </c>
      <c r="J1317" s="137">
        <v>1131</v>
      </c>
      <c r="K1317" s="137">
        <v>2037</v>
      </c>
      <c r="L1317" s="30">
        <v>57</v>
      </c>
      <c r="M1317" s="137">
        <f t="shared" si="288"/>
        <v>359788.79999999999</v>
      </c>
      <c r="N1317" s="137"/>
      <c r="O1317" s="137"/>
      <c r="P1317" s="137"/>
      <c r="Q1317" s="137">
        <f t="shared" si="289"/>
        <v>359788.79999999999</v>
      </c>
      <c r="R1317" s="137"/>
      <c r="S1317" s="30"/>
      <c r="T1317" s="137"/>
      <c r="U1317" s="137"/>
      <c r="V1317" s="137"/>
      <c r="W1317" s="137"/>
      <c r="X1317" s="137"/>
      <c r="Y1317" s="137"/>
      <c r="Z1317" s="137"/>
      <c r="AA1317" s="137">
        <v>134.4</v>
      </c>
      <c r="AB1317" s="137">
        <f>AA1317*2677</f>
        <v>359788.79999999999</v>
      </c>
      <c r="AC1317" s="137"/>
      <c r="AD1317" s="137"/>
      <c r="AE1317" s="137"/>
      <c r="AF1317" s="137"/>
      <c r="AG1317" s="337">
        <v>2025</v>
      </c>
      <c r="AH1317" s="166"/>
      <c r="AI1317" s="166"/>
      <c r="AJ1317" s="134">
        <f t="shared" si="291"/>
        <v>1248</v>
      </c>
      <c r="AK1317" s="35" t="s">
        <v>153</v>
      </c>
      <c r="AL1317" s="134" t="str">
        <f t="shared" si="292"/>
        <v>1248.</v>
      </c>
      <c r="AM1317" s="140"/>
      <c r="AN1317" s="35"/>
      <c r="AO1317" s="193"/>
    </row>
    <row r="1318" spans="1:41" ht="22.5" hidden="1" customHeight="1" x14ac:dyDescent="0.25">
      <c r="A1318" s="68" t="s">
        <v>4432</v>
      </c>
      <c r="B1318" s="25">
        <v>2419</v>
      </c>
      <c r="C1318" s="36" t="s">
        <v>1487</v>
      </c>
      <c r="D1318" s="25">
        <v>2000</v>
      </c>
      <c r="E1318" s="108" t="s">
        <v>2932</v>
      </c>
      <c r="F1318" s="68" t="s">
        <v>2934</v>
      </c>
      <c r="G1318" s="25">
        <v>4</v>
      </c>
      <c r="H1318" s="25">
        <v>2</v>
      </c>
      <c r="I1318" s="137">
        <v>1634.3</v>
      </c>
      <c r="J1318" s="137">
        <v>1634.3</v>
      </c>
      <c r="K1318" s="137">
        <v>1634.3</v>
      </c>
      <c r="L1318" s="30">
        <v>71</v>
      </c>
      <c r="M1318" s="137">
        <f t="shared" si="288"/>
        <v>6770700</v>
      </c>
      <c r="N1318" s="137"/>
      <c r="O1318" s="137"/>
      <c r="P1318" s="137"/>
      <c r="Q1318" s="137">
        <f t="shared" si="289"/>
        <v>6770700</v>
      </c>
      <c r="R1318" s="137"/>
      <c r="S1318" s="30"/>
      <c r="T1318" s="137"/>
      <c r="U1318" s="137">
        <v>900</v>
      </c>
      <c r="V1318" s="137">
        <f>U1318*7523</f>
        <v>6770700</v>
      </c>
      <c r="W1318" s="137"/>
      <c r="X1318" s="137"/>
      <c r="Y1318" s="137"/>
      <c r="Z1318" s="137"/>
      <c r="AA1318" s="137"/>
      <c r="AB1318" s="137"/>
      <c r="AC1318" s="137"/>
      <c r="AD1318" s="137"/>
      <c r="AE1318" s="137"/>
      <c r="AF1318" s="137"/>
      <c r="AG1318" s="337">
        <v>2025</v>
      </c>
      <c r="AH1318" s="166"/>
      <c r="AI1318" s="166"/>
      <c r="AJ1318" s="134">
        <f t="shared" si="291"/>
        <v>1249</v>
      </c>
      <c r="AK1318" s="35" t="s">
        <v>153</v>
      </c>
      <c r="AL1318" s="134" t="str">
        <f t="shared" si="292"/>
        <v>1249.</v>
      </c>
      <c r="AM1318" s="140"/>
      <c r="AN1318" s="296"/>
      <c r="AO1318" s="193"/>
    </row>
    <row r="1319" spans="1:41" ht="22.5" hidden="1" customHeight="1" x14ac:dyDescent="0.25">
      <c r="A1319" s="68" t="s">
        <v>4433</v>
      </c>
      <c r="B1319" s="25">
        <v>2421</v>
      </c>
      <c r="C1319" s="36" t="s">
        <v>541</v>
      </c>
      <c r="D1319" s="25">
        <v>1984</v>
      </c>
      <c r="E1319" s="108" t="s">
        <v>2932</v>
      </c>
      <c r="F1319" s="108" t="s">
        <v>2935</v>
      </c>
      <c r="G1319" s="25">
        <v>2</v>
      </c>
      <c r="H1319" s="25">
        <v>1</v>
      </c>
      <c r="I1319" s="137">
        <v>380.4</v>
      </c>
      <c r="J1319" s="137">
        <v>170.8</v>
      </c>
      <c r="K1319" s="137">
        <v>170.8</v>
      </c>
      <c r="L1319" s="30">
        <v>18</v>
      </c>
      <c r="M1319" s="137">
        <f t="shared" si="288"/>
        <v>1861942.5</v>
      </c>
      <c r="N1319" s="137"/>
      <c r="O1319" s="137"/>
      <c r="P1319" s="137"/>
      <c r="Q1319" s="137">
        <f t="shared" si="289"/>
        <v>1861942.5</v>
      </c>
      <c r="R1319" s="137"/>
      <c r="S1319" s="30"/>
      <c r="T1319" s="137"/>
      <c r="U1319" s="137">
        <v>247.5</v>
      </c>
      <c r="V1319" s="137">
        <f>U1319*7523</f>
        <v>1861942.5</v>
      </c>
      <c r="W1319" s="137"/>
      <c r="X1319" s="137"/>
      <c r="Y1319" s="137"/>
      <c r="Z1319" s="137"/>
      <c r="AA1319" s="137"/>
      <c r="AB1319" s="137"/>
      <c r="AC1319" s="137"/>
      <c r="AD1319" s="137"/>
      <c r="AE1319" s="137"/>
      <c r="AF1319" s="137"/>
      <c r="AG1319" s="337">
        <v>2025</v>
      </c>
      <c r="AH1319" s="166"/>
      <c r="AI1319" s="166"/>
      <c r="AJ1319" s="134">
        <f t="shared" si="291"/>
        <v>1250</v>
      </c>
      <c r="AK1319" s="35" t="s">
        <v>153</v>
      </c>
      <c r="AL1319" s="134" t="str">
        <f t="shared" si="292"/>
        <v>1250.</v>
      </c>
      <c r="AM1319" s="140"/>
      <c r="AN1319" s="296"/>
      <c r="AO1319" s="193"/>
    </row>
    <row r="1320" spans="1:41" ht="22.5" hidden="1" customHeight="1" x14ac:dyDescent="0.25">
      <c r="A1320" s="68" t="s">
        <v>4434</v>
      </c>
      <c r="B1320" s="25">
        <v>2422</v>
      </c>
      <c r="C1320" s="36" t="s">
        <v>1488</v>
      </c>
      <c r="D1320" s="25">
        <v>1993</v>
      </c>
      <c r="E1320" s="108" t="s">
        <v>2932</v>
      </c>
      <c r="F1320" s="68" t="s">
        <v>2934</v>
      </c>
      <c r="G1320" s="25">
        <v>2</v>
      </c>
      <c r="H1320" s="25">
        <v>1</v>
      </c>
      <c r="I1320" s="137">
        <v>383</v>
      </c>
      <c r="J1320" s="137">
        <v>226.6</v>
      </c>
      <c r="K1320" s="137">
        <v>226.6</v>
      </c>
      <c r="L1320" s="30">
        <v>14</v>
      </c>
      <c r="M1320" s="137">
        <f t="shared" si="288"/>
        <v>2259156.9</v>
      </c>
      <c r="N1320" s="137"/>
      <c r="O1320" s="137"/>
      <c r="P1320" s="137"/>
      <c r="Q1320" s="137">
        <f t="shared" si="289"/>
        <v>2259156.9</v>
      </c>
      <c r="R1320" s="137"/>
      <c r="S1320" s="30"/>
      <c r="T1320" s="137"/>
      <c r="U1320" s="137">
        <v>300.3</v>
      </c>
      <c r="V1320" s="137">
        <f>U1320*7523</f>
        <v>2259156.9</v>
      </c>
      <c r="W1320" s="137"/>
      <c r="X1320" s="137"/>
      <c r="Y1320" s="137"/>
      <c r="Z1320" s="137"/>
      <c r="AA1320" s="137"/>
      <c r="AB1320" s="137"/>
      <c r="AC1320" s="137"/>
      <c r="AD1320" s="137"/>
      <c r="AE1320" s="137"/>
      <c r="AF1320" s="137"/>
      <c r="AG1320" s="337">
        <v>2025</v>
      </c>
      <c r="AH1320" s="166"/>
      <c r="AI1320" s="166"/>
      <c r="AJ1320" s="134">
        <f t="shared" si="291"/>
        <v>1251</v>
      </c>
      <c r="AK1320" s="35" t="s">
        <v>153</v>
      </c>
      <c r="AL1320" s="134" t="str">
        <f t="shared" si="292"/>
        <v>1251.</v>
      </c>
      <c r="AM1320" s="140"/>
      <c r="AN1320" s="296"/>
      <c r="AO1320" s="193"/>
    </row>
    <row r="1321" spans="1:41" ht="22.5" hidden="1" customHeight="1" x14ac:dyDescent="0.25">
      <c r="A1321" s="68" t="s">
        <v>4435</v>
      </c>
      <c r="B1321" s="25">
        <v>2423</v>
      </c>
      <c r="C1321" s="36" t="s">
        <v>1489</v>
      </c>
      <c r="D1321" s="25">
        <v>1990</v>
      </c>
      <c r="E1321" s="108" t="s">
        <v>2932</v>
      </c>
      <c r="F1321" s="108" t="s">
        <v>2933</v>
      </c>
      <c r="G1321" s="25">
        <v>3</v>
      </c>
      <c r="H1321" s="25">
        <v>2</v>
      </c>
      <c r="I1321" s="137">
        <v>1288.7</v>
      </c>
      <c r="J1321" s="137">
        <v>739</v>
      </c>
      <c r="K1321" s="137">
        <v>739</v>
      </c>
      <c r="L1321" s="30">
        <v>62</v>
      </c>
      <c r="M1321" s="137">
        <f t="shared" si="288"/>
        <v>2221840.7999999998</v>
      </c>
      <c r="N1321" s="137"/>
      <c r="O1321" s="137"/>
      <c r="P1321" s="137"/>
      <c r="Q1321" s="137">
        <f t="shared" si="289"/>
        <v>2221840.7999999998</v>
      </c>
      <c r="R1321" s="137"/>
      <c r="S1321" s="30"/>
      <c r="T1321" s="137"/>
      <c r="U1321" s="137">
        <v>626.4</v>
      </c>
      <c r="V1321" s="137">
        <f>U1321*3547</f>
        <v>2221840.7999999998</v>
      </c>
      <c r="W1321" s="137"/>
      <c r="X1321" s="137"/>
      <c r="Y1321" s="137"/>
      <c r="Z1321" s="137"/>
      <c r="AA1321" s="137"/>
      <c r="AB1321" s="137"/>
      <c r="AC1321" s="137"/>
      <c r="AD1321" s="137"/>
      <c r="AE1321" s="137"/>
      <c r="AF1321" s="137"/>
      <c r="AG1321" s="337">
        <v>2025</v>
      </c>
      <c r="AH1321" s="166"/>
      <c r="AI1321" s="166"/>
      <c r="AJ1321" s="134">
        <f t="shared" si="291"/>
        <v>1252</v>
      </c>
      <c r="AK1321" s="35" t="s">
        <v>153</v>
      </c>
      <c r="AL1321" s="134" t="str">
        <f t="shared" si="292"/>
        <v>1252.</v>
      </c>
      <c r="AM1321" s="140"/>
      <c r="AN1321" s="296"/>
      <c r="AO1321" s="193"/>
    </row>
    <row r="1322" spans="1:41" ht="22.5" hidden="1" customHeight="1" x14ac:dyDescent="0.25">
      <c r="A1322" s="68" t="s">
        <v>4436</v>
      </c>
      <c r="B1322" s="25">
        <v>2424</v>
      </c>
      <c r="C1322" s="37" t="s">
        <v>566</v>
      </c>
      <c r="D1322" s="25">
        <v>1968</v>
      </c>
      <c r="E1322" s="108" t="s">
        <v>2932</v>
      </c>
      <c r="F1322" s="68" t="s">
        <v>2934</v>
      </c>
      <c r="G1322" s="30">
        <v>2</v>
      </c>
      <c r="H1322" s="30">
        <v>1</v>
      </c>
      <c r="I1322" s="137">
        <v>392.8</v>
      </c>
      <c r="J1322" s="137">
        <v>275.60000000000002</v>
      </c>
      <c r="K1322" s="137">
        <v>275.60000000000002</v>
      </c>
      <c r="L1322" s="30">
        <v>16</v>
      </c>
      <c r="M1322" s="137">
        <f t="shared" si="288"/>
        <v>2951272.9</v>
      </c>
      <c r="N1322" s="137"/>
      <c r="O1322" s="137"/>
      <c r="P1322" s="137"/>
      <c r="Q1322" s="137">
        <f t="shared" si="289"/>
        <v>2951272.9</v>
      </c>
      <c r="R1322" s="137"/>
      <c r="S1322" s="30"/>
      <c r="T1322" s="137"/>
      <c r="U1322" s="137">
        <v>392.3</v>
      </c>
      <c r="V1322" s="137">
        <f>U1322*7523</f>
        <v>2951272.9</v>
      </c>
      <c r="W1322" s="137"/>
      <c r="X1322" s="137"/>
      <c r="Y1322" s="137"/>
      <c r="Z1322" s="137"/>
      <c r="AA1322" s="137"/>
      <c r="AB1322" s="137"/>
      <c r="AC1322" s="137"/>
      <c r="AD1322" s="137"/>
      <c r="AE1322" s="137"/>
      <c r="AF1322" s="137"/>
      <c r="AG1322" s="337">
        <v>2025</v>
      </c>
      <c r="AH1322" s="166"/>
      <c r="AI1322" s="166"/>
      <c r="AJ1322" s="134">
        <f t="shared" si="291"/>
        <v>1253</v>
      </c>
      <c r="AK1322" s="35" t="s">
        <v>153</v>
      </c>
      <c r="AL1322" s="134" t="str">
        <f t="shared" si="292"/>
        <v>1253.</v>
      </c>
      <c r="AM1322" s="140"/>
      <c r="AN1322" s="35"/>
      <c r="AO1322" s="193"/>
    </row>
    <row r="1323" spans="1:41" ht="22.5" hidden="1" customHeight="1" x14ac:dyDescent="0.25">
      <c r="A1323" s="68" t="s">
        <v>4437</v>
      </c>
      <c r="B1323" s="25">
        <v>2425</v>
      </c>
      <c r="C1323" s="36" t="s">
        <v>1490</v>
      </c>
      <c r="D1323" s="25">
        <v>1990</v>
      </c>
      <c r="E1323" s="108" t="s">
        <v>2932</v>
      </c>
      <c r="F1323" s="108" t="s">
        <v>2933</v>
      </c>
      <c r="G1323" s="30">
        <v>3</v>
      </c>
      <c r="H1323" s="30">
        <v>2</v>
      </c>
      <c r="I1323" s="137">
        <v>1306.8</v>
      </c>
      <c r="J1323" s="137">
        <v>739</v>
      </c>
      <c r="K1323" s="137">
        <v>739</v>
      </c>
      <c r="L1323" s="30">
        <v>52</v>
      </c>
      <c r="M1323" s="137">
        <f t="shared" si="288"/>
        <v>2221840.7999999998</v>
      </c>
      <c r="N1323" s="137"/>
      <c r="O1323" s="137"/>
      <c r="P1323" s="137"/>
      <c r="Q1323" s="137">
        <f t="shared" si="289"/>
        <v>2221840.7999999998</v>
      </c>
      <c r="R1323" s="137"/>
      <c r="S1323" s="30"/>
      <c r="T1323" s="137"/>
      <c r="U1323" s="137">
        <v>626.4</v>
      </c>
      <c r="V1323" s="137">
        <f>U1323*3547</f>
        <v>2221840.7999999998</v>
      </c>
      <c r="W1323" s="137"/>
      <c r="X1323" s="137"/>
      <c r="Y1323" s="137"/>
      <c r="Z1323" s="137"/>
      <c r="AA1323" s="137"/>
      <c r="AB1323" s="137"/>
      <c r="AC1323" s="137"/>
      <c r="AD1323" s="137"/>
      <c r="AE1323" s="137"/>
      <c r="AF1323" s="137"/>
      <c r="AG1323" s="337">
        <v>2025</v>
      </c>
      <c r="AH1323" s="166"/>
      <c r="AI1323" s="166"/>
      <c r="AJ1323" s="134">
        <f t="shared" si="291"/>
        <v>1254</v>
      </c>
      <c r="AK1323" s="35" t="s">
        <v>153</v>
      </c>
      <c r="AL1323" s="134" t="str">
        <f t="shared" si="292"/>
        <v>1254.</v>
      </c>
      <c r="AM1323" s="140"/>
      <c r="AN1323" s="296"/>
      <c r="AO1323" s="193"/>
    </row>
    <row r="1324" spans="1:41" ht="22.5" hidden="1" customHeight="1" x14ac:dyDescent="0.25">
      <c r="A1324" s="68" t="s">
        <v>4438</v>
      </c>
      <c r="B1324" s="25">
        <v>2433</v>
      </c>
      <c r="C1324" s="37" t="s">
        <v>562</v>
      </c>
      <c r="D1324" s="25">
        <v>1969</v>
      </c>
      <c r="E1324" s="108" t="s">
        <v>2932</v>
      </c>
      <c r="F1324" s="108" t="s">
        <v>2935</v>
      </c>
      <c r="G1324" s="30">
        <v>2</v>
      </c>
      <c r="H1324" s="30">
        <v>2</v>
      </c>
      <c r="I1324" s="137">
        <v>290.60000000000002</v>
      </c>
      <c r="J1324" s="137">
        <v>202.3</v>
      </c>
      <c r="K1324" s="137">
        <v>202.3</v>
      </c>
      <c r="L1324" s="30">
        <v>22</v>
      </c>
      <c r="M1324" s="137">
        <f t="shared" si="288"/>
        <v>1940934</v>
      </c>
      <c r="N1324" s="137"/>
      <c r="O1324" s="137"/>
      <c r="P1324" s="137"/>
      <c r="Q1324" s="137">
        <f t="shared" si="289"/>
        <v>1940934</v>
      </c>
      <c r="R1324" s="137"/>
      <c r="S1324" s="30"/>
      <c r="T1324" s="137"/>
      <c r="U1324" s="137">
        <v>258</v>
      </c>
      <c r="V1324" s="137">
        <f>U1324*7523</f>
        <v>1940934</v>
      </c>
      <c r="W1324" s="137"/>
      <c r="X1324" s="137"/>
      <c r="Y1324" s="137"/>
      <c r="Z1324" s="137"/>
      <c r="AA1324" s="137"/>
      <c r="AB1324" s="137"/>
      <c r="AC1324" s="137"/>
      <c r="AD1324" s="137"/>
      <c r="AE1324" s="137"/>
      <c r="AF1324" s="137"/>
      <c r="AG1324" s="337">
        <v>2025</v>
      </c>
      <c r="AH1324" s="166"/>
      <c r="AI1324" s="166"/>
      <c r="AJ1324" s="134">
        <f t="shared" si="291"/>
        <v>1255</v>
      </c>
      <c r="AK1324" s="35" t="s">
        <v>153</v>
      </c>
      <c r="AL1324" s="134" t="str">
        <f t="shared" si="292"/>
        <v>1255.</v>
      </c>
      <c r="AM1324" s="140"/>
      <c r="AN1324" s="35"/>
      <c r="AO1324" s="193"/>
    </row>
    <row r="1325" spans="1:41" ht="22.5" hidden="1" customHeight="1" x14ac:dyDescent="0.25">
      <c r="A1325" s="68" t="s">
        <v>4439</v>
      </c>
      <c r="B1325" s="25">
        <v>2436</v>
      </c>
      <c r="C1325" s="205" t="s">
        <v>70</v>
      </c>
      <c r="D1325" s="25">
        <v>1976</v>
      </c>
      <c r="E1325" s="108" t="s">
        <v>2932</v>
      </c>
      <c r="F1325" s="108" t="s">
        <v>2933</v>
      </c>
      <c r="G1325" s="30">
        <v>5</v>
      </c>
      <c r="H1325" s="30">
        <v>4</v>
      </c>
      <c r="I1325" s="137">
        <v>3332</v>
      </c>
      <c r="J1325" s="137">
        <v>2278</v>
      </c>
      <c r="K1325" s="137">
        <v>2278</v>
      </c>
      <c r="L1325" s="30">
        <v>129</v>
      </c>
      <c r="M1325" s="137">
        <f t="shared" si="288"/>
        <v>5307060</v>
      </c>
      <c r="N1325" s="137"/>
      <c r="O1325" s="137"/>
      <c r="P1325" s="137"/>
      <c r="Q1325" s="137">
        <f t="shared" si="289"/>
        <v>5307060</v>
      </c>
      <c r="R1325" s="137">
        <v>1689120</v>
      </c>
      <c r="S1325" s="30"/>
      <c r="T1325" s="137"/>
      <c r="U1325" s="137">
        <v>1020</v>
      </c>
      <c r="V1325" s="137">
        <f>U1325*3547</f>
        <v>3617940</v>
      </c>
      <c r="W1325" s="137"/>
      <c r="X1325" s="137"/>
      <c r="Y1325" s="137"/>
      <c r="Z1325" s="137"/>
      <c r="AA1325" s="137"/>
      <c r="AB1325" s="137"/>
      <c r="AC1325" s="137"/>
      <c r="AD1325" s="137"/>
      <c r="AE1325" s="137"/>
      <c r="AF1325" s="137"/>
      <c r="AG1325" s="337">
        <v>2025</v>
      </c>
      <c r="AH1325" s="166" t="s">
        <v>3052</v>
      </c>
      <c r="AI1325" s="166"/>
      <c r="AJ1325" s="134">
        <f t="shared" si="291"/>
        <v>1256</v>
      </c>
      <c r="AK1325" s="35" t="s">
        <v>153</v>
      </c>
      <c r="AL1325" s="134" t="str">
        <f t="shared" si="292"/>
        <v>1256.</v>
      </c>
      <c r="AM1325" s="140"/>
      <c r="AN1325" s="296"/>
      <c r="AO1325" s="193"/>
    </row>
    <row r="1326" spans="1:41" ht="22.5" hidden="1" customHeight="1" x14ac:dyDescent="0.25">
      <c r="A1326" s="68" t="s">
        <v>4440</v>
      </c>
      <c r="B1326" s="25">
        <v>2541</v>
      </c>
      <c r="C1326" s="36" t="s">
        <v>1507</v>
      </c>
      <c r="D1326" s="25">
        <v>1992</v>
      </c>
      <c r="E1326" s="108" t="s">
        <v>2932</v>
      </c>
      <c r="F1326" s="68" t="s">
        <v>2934</v>
      </c>
      <c r="G1326" s="30">
        <v>5</v>
      </c>
      <c r="H1326" s="30">
        <v>1</v>
      </c>
      <c r="I1326" s="137">
        <v>1823.2</v>
      </c>
      <c r="J1326" s="137">
        <v>1061.7</v>
      </c>
      <c r="K1326" s="137">
        <v>1061.7</v>
      </c>
      <c r="L1326" s="30">
        <v>59</v>
      </c>
      <c r="M1326" s="137">
        <f t="shared" si="288"/>
        <v>1418800</v>
      </c>
      <c r="N1326" s="137"/>
      <c r="O1326" s="137"/>
      <c r="P1326" s="137"/>
      <c r="Q1326" s="137">
        <f t="shared" si="289"/>
        <v>1418800</v>
      </c>
      <c r="R1326" s="137"/>
      <c r="S1326" s="30"/>
      <c r="T1326" s="137"/>
      <c r="U1326" s="137">
        <v>400</v>
      </c>
      <c r="V1326" s="137">
        <f>U1326*3547</f>
        <v>1418800</v>
      </c>
      <c r="W1326" s="137"/>
      <c r="X1326" s="137"/>
      <c r="Y1326" s="137"/>
      <c r="Z1326" s="137"/>
      <c r="AA1326" s="137"/>
      <c r="AB1326" s="137"/>
      <c r="AC1326" s="137"/>
      <c r="AD1326" s="137"/>
      <c r="AE1326" s="137"/>
      <c r="AF1326" s="137"/>
      <c r="AG1326" s="337">
        <v>2025</v>
      </c>
      <c r="AH1326" s="166"/>
      <c r="AI1326" s="166"/>
      <c r="AJ1326" s="134">
        <f t="shared" si="291"/>
        <v>1257</v>
      </c>
      <c r="AK1326" s="35" t="s">
        <v>153</v>
      </c>
      <c r="AL1326" s="134" t="str">
        <f t="shared" si="292"/>
        <v>1257.</v>
      </c>
      <c r="AM1326" s="140"/>
      <c r="AN1326" s="296"/>
      <c r="AO1326" s="193"/>
    </row>
    <row r="1327" spans="1:41" ht="22.5" hidden="1" customHeight="1" x14ac:dyDescent="0.25">
      <c r="A1327" s="68" t="s">
        <v>4441</v>
      </c>
      <c r="B1327" s="25">
        <v>2437</v>
      </c>
      <c r="C1327" s="36" t="s">
        <v>1491</v>
      </c>
      <c r="D1327" s="25">
        <v>1976</v>
      </c>
      <c r="E1327" s="108" t="s">
        <v>2932</v>
      </c>
      <c r="F1327" s="108" t="s">
        <v>2933</v>
      </c>
      <c r="G1327" s="25">
        <v>5</v>
      </c>
      <c r="H1327" s="25">
        <v>4</v>
      </c>
      <c r="I1327" s="137">
        <v>3332</v>
      </c>
      <c r="J1327" s="137">
        <v>2278</v>
      </c>
      <c r="K1327" s="137">
        <v>2278</v>
      </c>
      <c r="L1327" s="30">
        <v>129</v>
      </c>
      <c r="M1327" s="137">
        <f t="shared" si="288"/>
        <v>3259693</v>
      </c>
      <c r="N1327" s="137"/>
      <c r="O1327" s="137"/>
      <c r="P1327" s="137"/>
      <c r="Q1327" s="137">
        <f t="shared" si="289"/>
        <v>3259693</v>
      </c>
      <c r="R1327" s="137"/>
      <c r="S1327" s="30"/>
      <c r="T1327" s="137"/>
      <c r="U1327" s="137">
        <v>919</v>
      </c>
      <c r="V1327" s="137">
        <f>U1327*3547</f>
        <v>3259693</v>
      </c>
      <c r="W1327" s="137"/>
      <c r="X1327" s="137"/>
      <c r="Y1327" s="137"/>
      <c r="Z1327" s="137"/>
      <c r="AA1327" s="137"/>
      <c r="AB1327" s="137"/>
      <c r="AC1327" s="137"/>
      <c r="AD1327" s="137"/>
      <c r="AE1327" s="137"/>
      <c r="AF1327" s="137"/>
      <c r="AG1327" s="337">
        <v>2025</v>
      </c>
      <c r="AH1327" s="166"/>
      <c r="AI1327" s="166"/>
      <c r="AJ1327" s="134">
        <f t="shared" si="291"/>
        <v>1258</v>
      </c>
      <c r="AK1327" s="35" t="s">
        <v>153</v>
      </c>
      <c r="AL1327" s="134" t="str">
        <f t="shared" si="292"/>
        <v>1258.</v>
      </c>
      <c r="AM1327" s="140"/>
      <c r="AN1327" s="296"/>
      <c r="AO1327" s="193"/>
    </row>
    <row r="1328" spans="1:41" ht="22.5" hidden="1" customHeight="1" x14ac:dyDescent="0.25">
      <c r="A1328" s="68" t="s">
        <v>4442</v>
      </c>
      <c r="B1328" s="25">
        <v>2438</v>
      </c>
      <c r="C1328" s="36" t="s">
        <v>542</v>
      </c>
      <c r="D1328" s="25">
        <v>1983</v>
      </c>
      <c r="E1328" s="108" t="s">
        <v>2932</v>
      </c>
      <c r="F1328" s="68" t="s">
        <v>2934</v>
      </c>
      <c r="G1328" s="25">
        <v>5</v>
      </c>
      <c r="H1328" s="25">
        <v>4</v>
      </c>
      <c r="I1328" s="137">
        <v>3320.2</v>
      </c>
      <c r="J1328" s="137">
        <v>2258</v>
      </c>
      <c r="K1328" s="137">
        <v>2258</v>
      </c>
      <c r="L1328" s="30">
        <v>146</v>
      </c>
      <c r="M1328" s="137">
        <f t="shared" si="288"/>
        <v>3259693</v>
      </c>
      <c r="N1328" s="137"/>
      <c r="O1328" s="137"/>
      <c r="P1328" s="137"/>
      <c r="Q1328" s="137">
        <f t="shared" si="289"/>
        <v>3259693</v>
      </c>
      <c r="R1328" s="137"/>
      <c r="S1328" s="30"/>
      <c r="T1328" s="137"/>
      <c r="U1328" s="137">
        <v>919</v>
      </c>
      <c r="V1328" s="137">
        <f>U1328*3547</f>
        <v>3259693</v>
      </c>
      <c r="W1328" s="137"/>
      <c r="X1328" s="137"/>
      <c r="Y1328" s="137"/>
      <c r="Z1328" s="137"/>
      <c r="AA1328" s="137"/>
      <c r="AB1328" s="137"/>
      <c r="AC1328" s="137"/>
      <c r="AD1328" s="137"/>
      <c r="AE1328" s="137"/>
      <c r="AF1328" s="137"/>
      <c r="AG1328" s="337">
        <v>2025</v>
      </c>
      <c r="AH1328" s="166"/>
      <c r="AI1328" s="166"/>
      <c r="AJ1328" s="134">
        <f t="shared" si="291"/>
        <v>1259</v>
      </c>
      <c r="AK1328" s="35" t="s">
        <v>153</v>
      </c>
      <c r="AL1328" s="134" t="str">
        <f t="shared" si="292"/>
        <v>1259.</v>
      </c>
      <c r="AM1328" s="140"/>
      <c r="AN1328" s="296"/>
      <c r="AO1328" s="193"/>
    </row>
    <row r="1329" spans="1:41" ht="22.5" hidden="1" customHeight="1" x14ac:dyDescent="0.25">
      <c r="A1329" s="68" t="s">
        <v>4443</v>
      </c>
      <c r="B1329" s="25">
        <v>2452</v>
      </c>
      <c r="C1329" s="36" t="s">
        <v>1493</v>
      </c>
      <c r="D1329" s="25">
        <v>1980</v>
      </c>
      <c r="E1329" s="108" t="s">
        <v>2932</v>
      </c>
      <c r="F1329" s="68" t="s">
        <v>2934</v>
      </c>
      <c r="G1329" s="30">
        <v>2</v>
      </c>
      <c r="H1329" s="30">
        <v>2</v>
      </c>
      <c r="I1329" s="137">
        <v>764.9</v>
      </c>
      <c r="J1329" s="137">
        <v>327.8</v>
      </c>
      <c r="K1329" s="137">
        <v>327.8</v>
      </c>
      <c r="L1329" s="30">
        <v>30</v>
      </c>
      <c r="M1329" s="137">
        <f t="shared" si="288"/>
        <v>227009.6</v>
      </c>
      <c r="N1329" s="137"/>
      <c r="O1329" s="137"/>
      <c r="P1329" s="137"/>
      <c r="Q1329" s="137">
        <f t="shared" si="289"/>
        <v>227009.6</v>
      </c>
      <c r="R1329" s="137"/>
      <c r="S1329" s="30"/>
      <c r="T1329" s="137"/>
      <c r="U1329" s="137"/>
      <c r="V1329" s="137"/>
      <c r="W1329" s="137"/>
      <c r="X1329" s="137"/>
      <c r="Y1329" s="137"/>
      <c r="Z1329" s="137"/>
      <c r="AA1329" s="137">
        <v>84.8</v>
      </c>
      <c r="AB1329" s="137">
        <f>AA1329*2677</f>
        <v>227009.6</v>
      </c>
      <c r="AC1329" s="137"/>
      <c r="AD1329" s="137"/>
      <c r="AE1329" s="137"/>
      <c r="AF1329" s="137"/>
      <c r="AG1329" s="337">
        <v>2025</v>
      </c>
      <c r="AH1329" s="166"/>
      <c r="AI1329" s="166"/>
      <c r="AJ1329" s="134">
        <f t="shared" si="291"/>
        <v>1260</v>
      </c>
      <c r="AK1329" s="35" t="s">
        <v>153</v>
      </c>
      <c r="AL1329" s="134" t="str">
        <f t="shared" si="292"/>
        <v>1260.</v>
      </c>
      <c r="AM1329" s="140"/>
      <c r="AN1329" s="35"/>
      <c r="AO1329" s="193"/>
    </row>
    <row r="1330" spans="1:41" ht="22.5" hidden="1" customHeight="1" x14ac:dyDescent="0.25">
      <c r="A1330" s="68" t="s">
        <v>4444</v>
      </c>
      <c r="B1330" s="25">
        <v>2453</v>
      </c>
      <c r="C1330" s="36" t="s">
        <v>543</v>
      </c>
      <c r="D1330" s="25">
        <v>1966</v>
      </c>
      <c r="E1330" s="108" t="s">
        <v>2932</v>
      </c>
      <c r="F1330" s="68" t="s">
        <v>2934</v>
      </c>
      <c r="G1330" s="25">
        <v>2</v>
      </c>
      <c r="H1330" s="25">
        <v>2</v>
      </c>
      <c r="I1330" s="137">
        <v>438.6</v>
      </c>
      <c r="J1330" s="137">
        <v>298.2</v>
      </c>
      <c r="K1330" s="137">
        <v>298.2</v>
      </c>
      <c r="L1330" s="30">
        <v>30</v>
      </c>
      <c r="M1330" s="137">
        <f t="shared" si="288"/>
        <v>114320</v>
      </c>
      <c r="N1330" s="137"/>
      <c r="O1330" s="137"/>
      <c r="P1330" s="137"/>
      <c r="Q1330" s="137">
        <f t="shared" si="289"/>
        <v>114320</v>
      </c>
      <c r="R1330" s="137">
        <v>114320</v>
      </c>
      <c r="S1330" s="30"/>
      <c r="T1330" s="137"/>
      <c r="U1330" s="137"/>
      <c r="V1330" s="137"/>
      <c r="W1330" s="137"/>
      <c r="X1330" s="137"/>
      <c r="Y1330" s="137"/>
      <c r="Z1330" s="137"/>
      <c r="AA1330" s="137"/>
      <c r="AB1330" s="137"/>
      <c r="AC1330" s="137"/>
      <c r="AD1330" s="137"/>
      <c r="AE1330" s="137"/>
      <c r="AF1330" s="137"/>
      <c r="AG1330" s="337">
        <v>2025</v>
      </c>
      <c r="AH1330" s="166" t="s">
        <v>3048</v>
      </c>
      <c r="AI1330" s="166"/>
      <c r="AJ1330" s="134">
        <f t="shared" si="291"/>
        <v>1261</v>
      </c>
      <c r="AK1330" s="35" t="s">
        <v>153</v>
      </c>
      <c r="AL1330" s="134" t="str">
        <f t="shared" si="292"/>
        <v>1261.</v>
      </c>
      <c r="AM1330" s="140"/>
      <c r="AN1330" s="296"/>
      <c r="AO1330" s="193"/>
    </row>
    <row r="1331" spans="1:41" ht="22.5" hidden="1" customHeight="1" x14ac:dyDescent="0.25">
      <c r="A1331" s="68" t="s">
        <v>4445</v>
      </c>
      <c r="B1331" s="25">
        <v>2457</v>
      </c>
      <c r="C1331" s="36" t="s">
        <v>1494</v>
      </c>
      <c r="D1331" s="25">
        <v>1984</v>
      </c>
      <c r="E1331" s="108" t="s">
        <v>2932</v>
      </c>
      <c r="F1331" s="68" t="s">
        <v>2934</v>
      </c>
      <c r="G1331" s="30">
        <v>5</v>
      </c>
      <c r="H1331" s="30">
        <v>4</v>
      </c>
      <c r="I1331" s="137">
        <v>3317.9</v>
      </c>
      <c r="J1331" s="137">
        <v>3288.8</v>
      </c>
      <c r="K1331" s="137">
        <v>2207.1</v>
      </c>
      <c r="L1331" s="30">
        <v>141</v>
      </c>
      <c r="M1331" s="137">
        <f t="shared" si="288"/>
        <v>3914804</v>
      </c>
      <c r="N1331" s="137"/>
      <c r="O1331" s="137"/>
      <c r="P1331" s="137"/>
      <c r="Q1331" s="137">
        <f t="shared" si="289"/>
        <v>3914804</v>
      </c>
      <c r="R1331" s="137">
        <v>3914804</v>
      </c>
      <c r="S1331" s="30"/>
      <c r="T1331" s="137"/>
      <c r="U1331" s="137"/>
      <c r="V1331" s="137"/>
      <c r="W1331" s="137"/>
      <c r="X1331" s="137"/>
      <c r="Y1331" s="137"/>
      <c r="Z1331" s="137"/>
      <c r="AA1331" s="137"/>
      <c r="AB1331" s="137"/>
      <c r="AC1331" s="137"/>
      <c r="AD1331" s="137"/>
      <c r="AE1331" s="137"/>
      <c r="AF1331" s="137"/>
      <c r="AG1331" s="337">
        <v>2025</v>
      </c>
      <c r="AH1331" s="166" t="s">
        <v>3050</v>
      </c>
      <c r="AI1331" s="166"/>
      <c r="AJ1331" s="134">
        <f t="shared" si="291"/>
        <v>1262</v>
      </c>
      <c r="AK1331" s="35" t="s">
        <v>153</v>
      </c>
      <c r="AL1331" s="134" t="str">
        <f t="shared" si="292"/>
        <v>1262.</v>
      </c>
      <c r="AM1331" s="140"/>
      <c r="AN1331" s="35"/>
      <c r="AO1331" s="193"/>
    </row>
    <row r="1332" spans="1:41" ht="22.5" hidden="1" customHeight="1" x14ac:dyDescent="0.25">
      <c r="A1332" s="68" t="s">
        <v>4446</v>
      </c>
      <c r="B1332" s="25">
        <v>2460</v>
      </c>
      <c r="C1332" s="205" t="s">
        <v>529</v>
      </c>
      <c r="D1332" s="25">
        <v>1978</v>
      </c>
      <c r="E1332" s="108" t="s">
        <v>2932</v>
      </c>
      <c r="F1332" s="108" t="s">
        <v>2933</v>
      </c>
      <c r="G1332" s="30">
        <v>5</v>
      </c>
      <c r="H1332" s="30">
        <v>4</v>
      </c>
      <c r="I1332" s="137">
        <v>3347.5</v>
      </c>
      <c r="J1332" s="137">
        <v>2286</v>
      </c>
      <c r="K1332" s="137">
        <v>2286</v>
      </c>
      <c r="L1332" s="30">
        <v>131</v>
      </c>
      <c r="M1332" s="137">
        <f t="shared" ref="M1332:M1372" si="293">R1332+T1332+V1332+X1332+Z1332+AB1332+AE1332+AF1332</f>
        <v>2932944</v>
      </c>
      <c r="N1332" s="137"/>
      <c r="O1332" s="137"/>
      <c r="P1332" s="137"/>
      <c r="Q1332" s="137">
        <f t="shared" ref="Q1332:Q1372" si="294">M1332</f>
        <v>2932944</v>
      </c>
      <c r="R1332" s="137"/>
      <c r="S1332" s="30"/>
      <c r="T1332" s="137"/>
      <c r="U1332" s="137"/>
      <c r="V1332" s="137"/>
      <c r="W1332" s="137"/>
      <c r="X1332" s="137"/>
      <c r="Y1332" s="137">
        <v>2064</v>
      </c>
      <c r="Z1332" s="137">
        <f>Y1332*1421</f>
        <v>2932944</v>
      </c>
      <c r="AA1332" s="137"/>
      <c r="AB1332" s="137"/>
      <c r="AC1332" s="137"/>
      <c r="AD1332" s="137"/>
      <c r="AE1332" s="137"/>
      <c r="AF1332" s="137"/>
      <c r="AG1332" s="337">
        <v>2025</v>
      </c>
      <c r="AH1332" s="166"/>
      <c r="AI1332" s="166"/>
      <c r="AJ1332" s="134">
        <f t="shared" si="291"/>
        <v>1263</v>
      </c>
      <c r="AK1332" s="35" t="s">
        <v>153</v>
      </c>
      <c r="AL1332" s="134" t="str">
        <f t="shared" si="292"/>
        <v>1263.</v>
      </c>
      <c r="AM1332" s="140"/>
      <c r="AN1332" s="296"/>
      <c r="AO1332" s="193"/>
    </row>
    <row r="1333" spans="1:41" ht="22.5" hidden="1" customHeight="1" x14ac:dyDescent="0.25">
      <c r="A1333" s="68" t="s">
        <v>4447</v>
      </c>
      <c r="B1333" s="25">
        <v>2461</v>
      </c>
      <c r="C1333" s="36" t="s">
        <v>1495</v>
      </c>
      <c r="D1333" s="25">
        <v>1982</v>
      </c>
      <c r="E1333" s="108" t="s">
        <v>2932</v>
      </c>
      <c r="F1333" s="68" t="s">
        <v>2934</v>
      </c>
      <c r="G1333" s="25">
        <v>5</v>
      </c>
      <c r="H1333" s="25">
        <v>4</v>
      </c>
      <c r="I1333" s="137">
        <v>3458</v>
      </c>
      <c r="J1333" s="137">
        <v>2839.8</v>
      </c>
      <c r="K1333" s="137">
        <v>2839.8</v>
      </c>
      <c r="L1333" s="30">
        <v>139</v>
      </c>
      <c r="M1333" s="137">
        <f t="shared" si="293"/>
        <v>3722576.5</v>
      </c>
      <c r="N1333" s="137"/>
      <c r="O1333" s="137"/>
      <c r="P1333" s="137"/>
      <c r="Q1333" s="137">
        <f t="shared" si="294"/>
        <v>3722576.5</v>
      </c>
      <c r="R1333" s="137"/>
      <c r="S1333" s="30"/>
      <c r="T1333" s="137"/>
      <c r="U1333" s="137">
        <v>1049.5</v>
      </c>
      <c r="V1333" s="137">
        <f>U1333*3547</f>
        <v>3722576.5</v>
      </c>
      <c r="W1333" s="137"/>
      <c r="X1333" s="137"/>
      <c r="Y1333" s="137"/>
      <c r="Z1333" s="137"/>
      <c r="AA1333" s="137"/>
      <c r="AB1333" s="137"/>
      <c r="AC1333" s="137"/>
      <c r="AD1333" s="137"/>
      <c r="AE1333" s="137"/>
      <c r="AF1333" s="137"/>
      <c r="AG1333" s="337">
        <v>2025</v>
      </c>
      <c r="AH1333" s="166"/>
      <c r="AI1333" s="166"/>
      <c r="AJ1333" s="134">
        <f t="shared" si="291"/>
        <v>1264</v>
      </c>
      <c r="AK1333" s="35" t="s">
        <v>153</v>
      </c>
      <c r="AL1333" s="134" t="str">
        <f t="shared" si="292"/>
        <v>1264.</v>
      </c>
      <c r="AM1333" s="140"/>
      <c r="AN1333" s="35"/>
      <c r="AO1333" s="193"/>
    </row>
    <row r="1334" spans="1:41" ht="22.5" hidden="1" customHeight="1" x14ac:dyDescent="0.25">
      <c r="A1334" s="68" t="s">
        <v>4448</v>
      </c>
      <c r="B1334" s="25">
        <v>2462</v>
      </c>
      <c r="C1334" s="36" t="s">
        <v>1496</v>
      </c>
      <c r="D1334" s="25">
        <v>1992</v>
      </c>
      <c r="E1334" s="108" t="s">
        <v>2932</v>
      </c>
      <c r="F1334" s="108" t="s">
        <v>2933</v>
      </c>
      <c r="G1334" s="30">
        <v>5</v>
      </c>
      <c r="H1334" s="30">
        <v>4</v>
      </c>
      <c r="I1334" s="137">
        <v>4321.5</v>
      </c>
      <c r="J1334" s="137">
        <v>2532.8000000000002</v>
      </c>
      <c r="K1334" s="137">
        <v>2532.8000000000002</v>
      </c>
      <c r="L1334" s="30">
        <v>161</v>
      </c>
      <c r="M1334" s="137">
        <f t="shared" si="293"/>
        <v>4167725</v>
      </c>
      <c r="N1334" s="137"/>
      <c r="O1334" s="137"/>
      <c r="P1334" s="137"/>
      <c r="Q1334" s="137">
        <f t="shared" si="294"/>
        <v>4167725</v>
      </c>
      <c r="R1334" s="137"/>
      <c r="S1334" s="30"/>
      <c r="T1334" s="137"/>
      <c r="U1334" s="137">
        <v>1175</v>
      </c>
      <c r="V1334" s="137">
        <f>U1334*3547</f>
        <v>4167725</v>
      </c>
      <c r="W1334" s="137"/>
      <c r="X1334" s="137"/>
      <c r="Y1334" s="137"/>
      <c r="Z1334" s="137"/>
      <c r="AA1334" s="137"/>
      <c r="AB1334" s="137"/>
      <c r="AC1334" s="137"/>
      <c r="AD1334" s="137"/>
      <c r="AE1334" s="137"/>
      <c r="AF1334" s="137"/>
      <c r="AG1334" s="337">
        <v>2025</v>
      </c>
      <c r="AH1334" s="166"/>
      <c r="AI1334" s="166"/>
      <c r="AJ1334" s="134">
        <f t="shared" si="291"/>
        <v>1265</v>
      </c>
      <c r="AK1334" s="35" t="s">
        <v>153</v>
      </c>
      <c r="AL1334" s="134" t="str">
        <f t="shared" si="292"/>
        <v>1265.</v>
      </c>
      <c r="AM1334" s="140"/>
      <c r="AN1334" s="35"/>
      <c r="AO1334" s="193"/>
    </row>
    <row r="1335" spans="1:41" ht="22.5" hidden="1" customHeight="1" x14ac:dyDescent="0.25">
      <c r="A1335" s="68" t="s">
        <v>4449</v>
      </c>
      <c r="B1335" s="25">
        <v>2471</v>
      </c>
      <c r="C1335" s="36" t="s">
        <v>549</v>
      </c>
      <c r="D1335" s="25">
        <v>1983</v>
      </c>
      <c r="E1335" s="108" t="s">
        <v>2932</v>
      </c>
      <c r="F1335" s="68" t="s">
        <v>2934</v>
      </c>
      <c r="G1335" s="25">
        <v>2</v>
      </c>
      <c r="H1335" s="25">
        <v>2</v>
      </c>
      <c r="I1335" s="137">
        <v>582.1</v>
      </c>
      <c r="J1335" s="137">
        <v>331.2</v>
      </c>
      <c r="K1335" s="137">
        <v>331.2</v>
      </c>
      <c r="L1335" s="30">
        <v>24</v>
      </c>
      <c r="M1335" s="137">
        <f t="shared" si="293"/>
        <v>1511022</v>
      </c>
      <c r="N1335" s="137"/>
      <c r="O1335" s="137"/>
      <c r="P1335" s="137"/>
      <c r="Q1335" s="137">
        <f t="shared" si="294"/>
        <v>1511022</v>
      </c>
      <c r="R1335" s="137"/>
      <c r="S1335" s="30"/>
      <c r="T1335" s="137"/>
      <c r="U1335" s="137">
        <v>426</v>
      </c>
      <c r="V1335" s="137">
        <f>U1335*3547</f>
        <v>1511022</v>
      </c>
      <c r="W1335" s="137"/>
      <c r="X1335" s="137"/>
      <c r="Y1335" s="137"/>
      <c r="Z1335" s="137"/>
      <c r="AA1335" s="137"/>
      <c r="AB1335" s="137"/>
      <c r="AC1335" s="137"/>
      <c r="AD1335" s="137"/>
      <c r="AE1335" s="137"/>
      <c r="AF1335" s="137"/>
      <c r="AG1335" s="337">
        <v>2025</v>
      </c>
      <c r="AH1335" s="166"/>
      <c r="AI1335" s="166"/>
      <c r="AJ1335" s="134">
        <f t="shared" si="291"/>
        <v>1266</v>
      </c>
      <c r="AK1335" s="35" t="s">
        <v>153</v>
      </c>
      <c r="AL1335" s="134" t="str">
        <f t="shared" si="292"/>
        <v>1266.</v>
      </c>
      <c r="AM1335" s="140"/>
      <c r="AN1335" s="296"/>
      <c r="AO1335" s="193"/>
    </row>
    <row r="1336" spans="1:41" ht="22.5" hidden="1" customHeight="1" x14ac:dyDescent="0.25">
      <c r="A1336" s="68" t="s">
        <v>4450</v>
      </c>
      <c r="B1336" s="25">
        <v>2476</v>
      </c>
      <c r="C1336" s="205" t="s">
        <v>84</v>
      </c>
      <c r="D1336" s="25">
        <v>1990</v>
      </c>
      <c r="E1336" s="108" t="s">
        <v>2932</v>
      </c>
      <c r="F1336" s="68" t="s">
        <v>2934</v>
      </c>
      <c r="G1336" s="30">
        <v>3</v>
      </c>
      <c r="H1336" s="30">
        <v>3</v>
      </c>
      <c r="I1336" s="137">
        <v>1766.4</v>
      </c>
      <c r="J1336" s="137">
        <v>1005.4</v>
      </c>
      <c r="K1336" s="137">
        <v>1005.4</v>
      </c>
      <c r="L1336" s="30">
        <v>61</v>
      </c>
      <c r="M1336" s="137">
        <f t="shared" si="293"/>
        <v>401454.30000000005</v>
      </c>
      <c r="N1336" s="137"/>
      <c r="O1336" s="137"/>
      <c r="P1336" s="137"/>
      <c r="Q1336" s="137">
        <f t="shared" si="294"/>
        <v>401454.30000000005</v>
      </c>
      <c r="R1336" s="137">
        <v>401454.30000000005</v>
      </c>
      <c r="S1336" s="30"/>
      <c r="T1336" s="137"/>
      <c r="U1336" s="137"/>
      <c r="V1336" s="137"/>
      <c r="W1336" s="137"/>
      <c r="X1336" s="137"/>
      <c r="Y1336" s="137"/>
      <c r="Z1336" s="137"/>
      <c r="AA1336" s="137"/>
      <c r="AB1336" s="137"/>
      <c r="AC1336" s="137"/>
      <c r="AD1336" s="137"/>
      <c r="AE1336" s="137"/>
      <c r="AF1336" s="137"/>
      <c r="AG1336" s="337">
        <v>2025</v>
      </c>
      <c r="AH1336" s="166" t="s">
        <v>3049</v>
      </c>
      <c r="AI1336" s="166"/>
      <c r="AJ1336" s="134">
        <f t="shared" si="291"/>
        <v>1267</v>
      </c>
      <c r="AK1336" s="35" t="s">
        <v>153</v>
      </c>
      <c r="AL1336" s="134" t="str">
        <f t="shared" si="292"/>
        <v>1267.</v>
      </c>
      <c r="AM1336" s="140"/>
      <c r="AN1336" s="296"/>
      <c r="AO1336" s="193"/>
    </row>
    <row r="1337" spans="1:41" ht="22.5" hidden="1" customHeight="1" x14ac:dyDescent="0.25">
      <c r="A1337" s="68" t="s">
        <v>4451</v>
      </c>
      <c r="B1337" s="25">
        <v>2478</v>
      </c>
      <c r="C1337" s="36" t="s">
        <v>545</v>
      </c>
      <c r="D1337" s="25">
        <v>1965</v>
      </c>
      <c r="E1337" s="108" t="s">
        <v>2932</v>
      </c>
      <c r="F1337" s="68" t="s">
        <v>2934</v>
      </c>
      <c r="G1337" s="25">
        <v>2</v>
      </c>
      <c r="H1337" s="25">
        <v>2</v>
      </c>
      <c r="I1337" s="137">
        <v>475.1</v>
      </c>
      <c r="J1337" s="137">
        <v>293.8</v>
      </c>
      <c r="K1337" s="137">
        <v>293.8</v>
      </c>
      <c r="L1337" s="30">
        <v>20</v>
      </c>
      <c r="M1337" s="137">
        <f t="shared" si="293"/>
        <v>215670</v>
      </c>
      <c r="N1337" s="137"/>
      <c r="O1337" s="137"/>
      <c r="P1337" s="137"/>
      <c r="Q1337" s="137">
        <f t="shared" si="294"/>
        <v>215670</v>
      </c>
      <c r="R1337" s="137">
        <v>215670</v>
      </c>
      <c r="S1337" s="30"/>
      <c r="T1337" s="137"/>
      <c r="U1337" s="137"/>
      <c r="V1337" s="137"/>
      <c r="W1337" s="137"/>
      <c r="X1337" s="137"/>
      <c r="Y1337" s="137"/>
      <c r="Z1337" s="137"/>
      <c r="AA1337" s="137"/>
      <c r="AB1337" s="137"/>
      <c r="AC1337" s="137"/>
      <c r="AD1337" s="137"/>
      <c r="AE1337" s="137"/>
      <c r="AF1337" s="137"/>
      <c r="AG1337" s="337">
        <v>2025</v>
      </c>
      <c r="AH1337" s="166" t="s">
        <v>3049</v>
      </c>
      <c r="AI1337" s="166"/>
      <c r="AJ1337" s="134">
        <f t="shared" si="291"/>
        <v>1268</v>
      </c>
      <c r="AK1337" s="35" t="s">
        <v>153</v>
      </c>
      <c r="AL1337" s="134" t="str">
        <f t="shared" si="292"/>
        <v>1268.</v>
      </c>
      <c r="AM1337" s="140"/>
      <c r="AN1337" s="296"/>
      <c r="AO1337" s="193"/>
    </row>
    <row r="1338" spans="1:41" ht="22.5" hidden="1" customHeight="1" x14ac:dyDescent="0.25">
      <c r="A1338" s="68" t="s">
        <v>4452</v>
      </c>
      <c r="B1338" s="25">
        <v>2480</v>
      </c>
      <c r="C1338" s="36" t="s">
        <v>546</v>
      </c>
      <c r="D1338" s="25">
        <v>1964</v>
      </c>
      <c r="E1338" s="108" t="s">
        <v>2932</v>
      </c>
      <c r="F1338" s="68" t="s">
        <v>2934</v>
      </c>
      <c r="G1338" s="25">
        <v>2</v>
      </c>
      <c r="H1338" s="25">
        <v>2</v>
      </c>
      <c r="I1338" s="137">
        <v>455.9</v>
      </c>
      <c r="J1338" s="137">
        <v>289.8</v>
      </c>
      <c r="K1338" s="137">
        <v>289.8</v>
      </c>
      <c r="L1338" s="30">
        <v>18</v>
      </c>
      <c r="M1338" s="137">
        <f t="shared" si="293"/>
        <v>240318</v>
      </c>
      <c r="N1338" s="137"/>
      <c r="O1338" s="137"/>
      <c r="P1338" s="137"/>
      <c r="Q1338" s="137">
        <f t="shared" si="294"/>
        <v>240318</v>
      </c>
      <c r="R1338" s="137">
        <v>240318</v>
      </c>
      <c r="S1338" s="30"/>
      <c r="T1338" s="137"/>
      <c r="U1338" s="137"/>
      <c r="V1338" s="137"/>
      <c r="W1338" s="137"/>
      <c r="X1338" s="137"/>
      <c r="Y1338" s="137"/>
      <c r="Z1338" s="137"/>
      <c r="AA1338" s="137"/>
      <c r="AB1338" s="137"/>
      <c r="AC1338" s="137"/>
      <c r="AD1338" s="137"/>
      <c r="AE1338" s="137"/>
      <c r="AF1338" s="137"/>
      <c r="AG1338" s="337">
        <v>2025</v>
      </c>
      <c r="AH1338" s="166" t="s">
        <v>3049</v>
      </c>
      <c r="AI1338" s="166"/>
      <c r="AJ1338" s="134">
        <f t="shared" si="291"/>
        <v>1269</v>
      </c>
      <c r="AK1338" s="35" t="s">
        <v>153</v>
      </c>
      <c r="AL1338" s="134" t="str">
        <f t="shared" si="292"/>
        <v>1269.</v>
      </c>
      <c r="AM1338" s="140"/>
      <c r="AN1338" s="296"/>
      <c r="AO1338" s="193"/>
    </row>
    <row r="1339" spans="1:41" ht="22.5" hidden="1" customHeight="1" x14ac:dyDescent="0.25">
      <c r="A1339" s="68" t="s">
        <v>4453</v>
      </c>
      <c r="B1339" s="25">
        <v>2482</v>
      </c>
      <c r="C1339" s="37" t="s">
        <v>563</v>
      </c>
      <c r="D1339" s="25">
        <v>1972</v>
      </c>
      <c r="E1339" s="108" t="s">
        <v>2932</v>
      </c>
      <c r="F1339" s="68" t="s">
        <v>2934</v>
      </c>
      <c r="G1339" s="30">
        <v>2</v>
      </c>
      <c r="H1339" s="30">
        <v>2</v>
      </c>
      <c r="I1339" s="137">
        <v>510.7</v>
      </c>
      <c r="J1339" s="137">
        <v>296.39999999999998</v>
      </c>
      <c r="K1339" s="137">
        <v>296.39999999999998</v>
      </c>
      <c r="L1339" s="30">
        <v>32</v>
      </c>
      <c r="M1339" s="137">
        <f t="shared" si="293"/>
        <v>227009.6</v>
      </c>
      <c r="N1339" s="137"/>
      <c r="O1339" s="137"/>
      <c r="P1339" s="137"/>
      <c r="Q1339" s="137">
        <f t="shared" si="294"/>
        <v>227009.6</v>
      </c>
      <c r="R1339" s="137"/>
      <c r="S1339" s="30"/>
      <c r="T1339" s="137"/>
      <c r="U1339" s="137"/>
      <c r="V1339" s="137"/>
      <c r="W1339" s="137"/>
      <c r="X1339" s="137"/>
      <c r="Y1339" s="137"/>
      <c r="Z1339" s="137"/>
      <c r="AA1339" s="137">
        <v>84.8</v>
      </c>
      <c r="AB1339" s="137">
        <f>AA1339*2677</f>
        <v>227009.6</v>
      </c>
      <c r="AC1339" s="137"/>
      <c r="AD1339" s="137"/>
      <c r="AE1339" s="137"/>
      <c r="AF1339" s="137"/>
      <c r="AG1339" s="337">
        <v>2025</v>
      </c>
      <c r="AH1339" s="166"/>
      <c r="AI1339" s="166"/>
      <c r="AJ1339" s="134">
        <f t="shared" si="291"/>
        <v>1270</v>
      </c>
      <c r="AK1339" s="35" t="s">
        <v>153</v>
      </c>
      <c r="AL1339" s="134" t="str">
        <f t="shared" si="292"/>
        <v>1270.</v>
      </c>
      <c r="AM1339" s="140"/>
      <c r="AN1339" s="35"/>
      <c r="AO1339" s="193"/>
    </row>
    <row r="1340" spans="1:41" ht="22.5" hidden="1" customHeight="1" x14ac:dyDescent="0.25">
      <c r="A1340" s="68" t="s">
        <v>4454</v>
      </c>
      <c r="B1340" s="25">
        <v>2483</v>
      </c>
      <c r="C1340" s="333" t="s">
        <v>72</v>
      </c>
      <c r="D1340" s="25">
        <v>1970</v>
      </c>
      <c r="E1340" s="108" t="s">
        <v>2932</v>
      </c>
      <c r="F1340" s="68" t="s">
        <v>2934</v>
      </c>
      <c r="G1340" s="30">
        <v>2</v>
      </c>
      <c r="H1340" s="30">
        <v>1</v>
      </c>
      <c r="I1340" s="137">
        <v>323.89999999999998</v>
      </c>
      <c r="J1340" s="137">
        <v>209.8</v>
      </c>
      <c r="K1340" s="137">
        <v>209.8</v>
      </c>
      <c r="L1340" s="30">
        <v>15</v>
      </c>
      <c r="M1340" s="137">
        <f t="shared" si="293"/>
        <v>2306551.8000000003</v>
      </c>
      <c r="N1340" s="137"/>
      <c r="O1340" s="137"/>
      <c r="P1340" s="137"/>
      <c r="Q1340" s="137">
        <f t="shared" si="294"/>
        <v>2306551.8000000003</v>
      </c>
      <c r="R1340" s="137"/>
      <c r="S1340" s="30"/>
      <c r="T1340" s="137"/>
      <c r="U1340" s="137">
        <v>306.60000000000002</v>
      </c>
      <c r="V1340" s="137">
        <f>U1340*7523</f>
        <v>2306551.8000000003</v>
      </c>
      <c r="W1340" s="137"/>
      <c r="X1340" s="137"/>
      <c r="Y1340" s="137"/>
      <c r="Z1340" s="137"/>
      <c r="AA1340" s="137"/>
      <c r="AB1340" s="137"/>
      <c r="AC1340" s="137"/>
      <c r="AD1340" s="137"/>
      <c r="AE1340" s="137"/>
      <c r="AF1340" s="137"/>
      <c r="AG1340" s="337">
        <v>2025</v>
      </c>
      <c r="AH1340" s="166"/>
      <c r="AI1340" s="166"/>
      <c r="AJ1340" s="134">
        <f t="shared" si="291"/>
        <v>1271</v>
      </c>
      <c r="AK1340" s="35" t="s">
        <v>153</v>
      </c>
      <c r="AL1340" s="134" t="str">
        <f t="shared" si="292"/>
        <v>1271.</v>
      </c>
      <c r="AM1340" s="140"/>
      <c r="AN1340" s="35"/>
      <c r="AO1340" s="193"/>
    </row>
    <row r="1341" spans="1:41" ht="22.5" hidden="1" customHeight="1" x14ac:dyDescent="0.25">
      <c r="A1341" s="68" t="s">
        <v>4455</v>
      </c>
      <c r="B1341" s="25">
        <v>2484</v>
      </c>
      <c r="C1341" s="205" t="s">
        <v>531</v>
      </c>
      <c r="D1341" s="25">
        <v>1970</v>
      </c>
      <c r="E1341" s="108" t="s">
        <v>2932</v>
      </c>
      <c r="F1341" s="68" t="s">
        <v>2934</v>
      </c>
      <c r="G1341" s="30">
        <v>2</v>
      </c>
      <c r="H1341" s="30">
        <v>1</v>
      </c>
      <c r="I1341" s="137">
        <v>323.89999999999998</v>
      </c>
      <c r="J1341" s="137">
        <v>209.8</v>
      </c>
      <c r="K1341" s="137">
        <v>209.8</v>
      </c>
      <c r="L1341" s="30">
        <v>15</v>
      </c>
      <c r="M1341" s="137">
        <f t="shared" si="293"/>
        <v>357396</v>
      </c>
      <c r="N1341" s="137"/>
      <c r="O1341" s="137"/>
      <c r="P1341" s="137"/>
      <c r="Q1341" s="137">
        <f t="shared" si="294"/>
        <v>357396</v>
      </c>
      <c r="R1341" s="137">
        <v>357396</v>
      </c>
      <c r="S1341" s="30"/>
      <c r="T1341" s="137"/>
      <c r="U1341" s="137"/>
      <c r="V1341" s="137"/>
      <c r="W1341" s="137"/>
      <c r="X1341" s="137"/>
      <c r="Y1341" s="137"/>
      <c r="Z1341" s="137"/>
      <c r="AA1341" s="137"/>
      <c r="AB1341" s="137"/>
      <c r="AC1341" s="137"/>
      <c r="AD1341" s="137"/>
      <c r="AE1341" s="137"/>
      <c r="AF1341" s="137"/>
      <c r="AG1341" s="337">
        <v>2025</v>
      </c>
      <c r="AH1341" s="166" t="s">
        <v>3049</v>
      </c>
      <c r="AI1341" s="166"/>
      <c r="AJ1341" s="134">
        <f t="shared" si="291"/>
        <v>1272</v>
      </c>
      <c r="AK1341" s="35" t="s">
        <v>153</v>
      </c>
      <c r="AL1341" s="134" t="str">
        <f t="shared" si="292"/>
        <v>1272.</v>
      </c>
      <c r="AM1341" s="140"/>
      <c r="AN1341" s="296"/>
      <c r="AO1341" s="193"/>
    </row>
    <row r="1342" spans="1:41" ht="22.5" hidden="1" customHeight="1" x14ac:dyDescent="0.25">
      <c r="A1342" s="68" t="s">
        <v>4456</v>
      </c>
      <c r="B1342" s="25">
        <v>2485</v>
      </c>
      <c r="C1342" s="36" t="s">
        <v>1499</v>
      </c>
      <c r="D1342" s="25">
        <v>1972</v>
      </c>
      <c r="E1342" s="108" t="s">
        <v>2932</v>
      </c>
      <c r="F1342" s="68" t="s">
        <v>2934</v>
      </c>
      <c r="G1342" s="30">
        <v>2</v>
      </c>
      <c r="H1342" s="30">
        <v>2</v>
      </c>
      <c r="I1342" s="137">
        <v>505.7</v>
      </c>
      <c r="J1342" s="137">
        <v>284.2</v>
      </c>
      <c r="K1342" s="137">
        <v>284.2</v>
      </c>
      <c r="L1342" s="30">
        <v>28</v>
      </c>
      <c r="M1342" s="137">
        <f t="shared" si="293"/>
        <v>3483149</v>
      </c>
      <c r="N1342" s="137"/>
      <c r="O1342" s="137"/>
      <c r="P1342" s="137"/>
      <c r="Q1342" s="137">
        <f t="shared" si="294"/>
        <v>3483149</v>
      </c>
      <c r="R1342" s="137"/>
      <c r="S1342" s="30"/>
      <c r="T1342" s="137"/>
      <c r="U1342" s="137">
        <v>463</v>
      </c>
      <c r="V1342" s="137">
        <f>U1342*7523</f>
        <v>3483149</v>
      </c>
      <c r="W1342" s="137"/>
      <c r="X1342" s="137"/>
      <c r="Y1342" s="137"/>
      <c r="Z1342" s="137"/>
      <c r="AA1342" s="137"/>
      <c r="AB1342" s="137"/>
      <c r="AC1342" s="137"/>
      <c r="AD1342" s="137"/>
      <c r="AE1342" s="137"/>
      <c r="AF1342" s="137"/>
      <c r="AG1342" s="337">
        <v>2025</v>
      </c>
      <c r="AH1342" s="166"/>
      <c r="AI1342" s="166"/>
      <c r="AJ1342" s="134">
        <f t="shared" si="291"/>
        <v>1273</v>
      </c>
      <c r="AK1342" s="35" t="s">
        <v>153</v>
      </c>
      <c r="AL1342" s="134" t="str">
        <f t="shared" si="292"/>
        <v>1273.</v>
      </c>
      <c r="AM1342" s="140"/>
      <c r="AN1342" s="296"/>
      <c r="AO1342" s="193"/>
    </row>
    <row r="1343" spans="1:41" ht="22.5" hidden="1" customHeight="1" x14ac:dyDescent="0.25">
      <c r="A1343" s="68" t="s">
        <v>4457</v>
      </c>
      <c r="B1343" s="25">
        <v>2486</v>
      </c>
      <c r="C1343" s="36" t="s">
        <v>69</v>
      </c>
      <c r="D1343" s="25">
        <v>1989</v>
      </c>
      <c r="E1343" s="108" t="s">
        <v>2932</v>
      </c>
      <c r="F1343" s="68" t="s">
        <v>2934</v>
      </c>
      <c r="G1343" s="25">
        <v>2</v>
      </c>
      <c r="H1343" s="25">
        <v>2</v>
      </c>
      <c r="I1343" s="137">
        <v>1866.6</v>
      </c>
      <c r="J1343" s="137">
        <v>572.5</v>
      </c>
      <c r="K1343" s="137">
        <v>330.1</v>
      </c>
      <c r="L1343" s="30">
        <v>34</v>
      </c>
      <c r="M1343" s="137">
        <f t="shared" si="293"/>
        <v>324880</v>
      </c>
      <c r="N1343" s="137"/>
      <c r="O1343" s="137"/>
      <c r="P1343" s="137"/>
      <c r="Q1343" s="137">
        <f t="shared" si="294"/>
        <v>324880</v>
      </c>
      <c r="R1343" s="137">
        <v>324880</v>
      </c>
      <c r="S1343" s="30"/>
      <c r="T1343" s="137"/>
      <c r="U1343" s="137"/>
      <c r="V1343" s="137"/>
      <c r="W1343" s="137"/>
      <c r="X1343" s="137"/>
      <c r="Y1343" s="137"/>
      <c r="Z1343" s="137"/>
      <c r="AA1343" s="137"/>
      <c r="AB1343" s="137"/>
      <c r="AC1343" s="137"/>
      <c r="AD1343" s="137"/>
      <c r="AE1343" s="137"/>
      <c r="AF1343" s="137"/>
      <c r="AG1343" s="337">
        <v>2025</v>
      </c>
      <c r="AH1343" s="166" t="s">
        <v>3050</v>
      </c>
      <c r="AI1343" s="166"/>
      <c r="AJ1343" s="134">
        <f t="shared" si="291"/>
        <v>1274</v>
      </c>
      <c r="AK1343" s="35" t="s">
        <v>153</v>
      </c>
      <c r="AL1343" s="134" t="str">
        <f t="shared" si="292"/>
        <v>1274.</v>
      </c>
      <c r="AM1343" s="140"/>
      <c r="AN1343" s="296"/>
      <c r="AO1343" s="193"/>
    </row>
    <row r="1344" spans="1:41" ht="22.5" hidden="1" customHeight="1" x14ac:dyDescent="0.25">
      <c r="A1344" s="68" t="s">
        <v>4458</v>
      </c>
      <c r="B1344" s="25">
        <v>2488</v>
      </c>
      <c r="C1344" s="205" t="s">
        <v>1149</v>
      </c>
      <c r="D1344" s="25">
        <v>1952</v>
      </c>
      <c r="E1344" s="108">
        <v>2016</v>
      </c>
      <c r="F1344" s="108" t="s">
        <v>2935</v>
      </c>
      <c r="G1344" s="30">
        <v>2</v>
      </c>
      <c r="H1344" s="30">
        <v>1</v>
      </c>
      <c r="I1344" s="137">
        <v>340.5</v>
      </c>
      <c r="J1344" s="137">
        <v>206.2</v>
      </c>
      <c r="K1344" s="137">
        <v>191.4</v>
      </c>
      <c r="L1344" s="30">
        <v>10</v>
      </c>
      <c r="M1344" s="137">
        <f t="shared" si="293"/>
        <v>125396.70000000001</v>
      </c>
      <c r="N1344" s="137"/>
      <c r="O1344" s="137"/>
      <c r="P1344" s="137"/>
      <c r="Q1344" s="137">
        <f t="shared" si="294"/>
        <v>125396.70000000001</v>
      </c>
      <c r="R1344" s="137">
        <v>125396.70000000001</v>
      </c>
      <c r="S1344" s="30"/>
      <c r="T1344" s="137"/>
      <c r="U1344" s="137"/>
      <c r="V1344" s="137"/>
      <c r="W1344" s="137"/>
      <c r="X1344" s="137"/>
      <c r="Y1344" s="137"/>
      <c r="Z1344" s="137"/>
      <c r="AA1344" s="137"/>
      <c r="AB1344" s="137"/>
      <c r="AC1344" s="137"/>
      <c r="AD1344" s="137"/>
      <c r="AE1344" s="137"/>
      <c r="AF1344" s="137"/>
      <c r="AG1344" s="337">
        <v>2025</v>
      </c>
      <c r="AH1344" s="166" t="s">
        <v>3049</v>
      </c>
      <c r="AI1344" s="166"/>
      <c r="AJ1344" s="134">
        <f t="shared" si="291"/>
        <v>1275</v>
      </c>
      <c r="AK1344" s="35" t="s">
        <v>153</v>
      </c>
      <c r="AL1344" s="134" t="str">
        <f t="shared" si="292"/>
        <v>1275.</v>
      </c>
      <c r="AM1344" s="140"/>
      <c r="AN1344" s="296"/>
      <c r="AO1344" s="193"/>
    </row>
    <row r="1345" spans="1:41" ht="22.5" hidden="1" customHeight="1" x14ac:dyDescent="0.25">
      <c r="A1345" s="68" t="s">
        <v>4459</v>
      </c>
      <c r="B1345" s="25">
        <v>2492</v>
      </c>
      <c r="C1345" s="36" t="s">
        <v>1165</v>
      </c>
      <c r="D1345" s="25">
        <v>1984</v>
      </c>
      <c r="E1345" s="108" t="s">
        <v>2932</v>
      </c>
      <c r="F1345" s="68" t="s">
        <v>2934</v>
      </c>
      <c r="G1345" s="25">
        <v>5</v>
      </c>
      <c r="H1345" s="25">
        <v>4</v>
      </c>
      <c r="I1345" s="137">
        <v>3653.1</v>
      </c>
      <c r="J1345" s="137">
        <v>3540.9</v>
      </c>
      <c r="K1345" s="137">
        <v>2101.1999999999998</v>
      </c>
      <c r="L1345" s="30">
        <v>145</v>
      </c>
      <c r="M1345" s="137">
        <f t="shared" si="293"/>
        <v>2936916</v>
      </c>
      <c r="N1345" s="137"/>
      <c r="O1345" s="137"/>
      <c r="P1345" s="137"/>
      <c r="Q1345" s="137">
        <f t="shared" si="294"/>
        <v>2936916</v>
      </c>
      <c r="R1345" s="137"/>
      <c r="S1345" s="30"/>
      <c r="T1345" s="137"/>
      <c r="U1345" s="137">
        <v>828</v>
      </c>
      <c r="V1345" s="137">
        <f>U1345*3547</f>
        <v>2936916</v>
      </c>
      <c r="W1345" s="137"/>
      <c r="X1345" s="137"/>
      <c r="Y1345" s="137"/>
      <c r="Z1345" s="137"/>
      <c r="AA1345" s="137"/>
      <c r="AB1345" s="137"/>
      <c r="AC1345" s="137"/>
      <c r="AD1345" s="137"/>
      <c r="AE1345" s="137"/>
      <c r="AF1345" s="137"/>
      <c r="AG1345" s="337">
        <v>2025</v>
      </c>
      <c r="AH1345" s="166"/>
      <c r="AI1345" s="166"/>
      <c r="AJ1345" s="134">
        <f t="shared" si="291"/>
        <v>1276</v>
      </c>
      <c r="AK1345" s="35" t="s">
        <v>153</v>
      </c>
      <c r="AL1345" s="134" t="str">
        <f t="shared" si="292"/>
        <v>1276.</v>
      </c>
      <c r="AM1345" s="140"/>
      <c r="AN1345" s="296"/>
      <c r="AO1345" s="193"/>
    </row>
    <row r="1346" spans="1:41" ht="22.5" hidden="1" customHeight="1" x14ac:dyDescent="0.25">
      <c r="A1346" s="68" t="s">
        <v>4460</v>
      </c>
      <c r="B1346" s="25">
        <v>2496</v>
      </c>
      <c r="C1346" s="36" t="s">
        <v>547</v>
      </c>
      <c r="D1346" s="25">
        <v>1982</v>
      </c>
      <c r="E1346" s="108" t="s">
        <v>2932</v>
      </c>
      <c r="F1346" s="68" t="s">
        <v>2934</v>
      </c>
      <c r="G1346" s="25">
        <v>5</v>
      </c>
      <c r="H1346" s="25">
        <v>3</v>
      </c>
      <c r="I1346" s="137">
        <v>2748.1</v>
      </c>
      <c r="J1346" s="137">
        <v>2748.1</v>
      </c>
      <c r="K1346" s="137">
        <v>1676.2</v>
      </c>
      <c r="L1346" s="30">
        <v>108</v>
      </c>
      <c r="M1346" s="137">
        <f t="shared" si="293"/>
        <v>2709908</v>
      </c>
      <c r="N1346" s="137"/>
      <c r="O1346" s="137"/>
      <c r="P1346" s="137"/>
      <c r="Q1346" s="137">
        <f t="shared" si="294"/>
        <v>2709908</v>
      </c>
      <c r="R1346" s="137"/>
      <c r="S1346" s="30"/>
      <c r="T1346" s="137"/>
      <c r="U1346" s="137">
        <v>764</v>
      </c>
      <c r="V1346" s="137">
        <f>U1346*3547</f>
        <v>2709908</v>
      </c>
      <c r="W1346" s="137"/>
      <c r="X1346" s="137"/>
      <c r="Y1346" s="137"/>
      <c r="Z1346" s="137"/>
      <c r="AA1346" s="137"/>
      <c r="AB1346" s="137"/>
      <c r="AC1346" s="137"/>
      <c r="AD1346" s="137"/>
      <c r="AE1346" s="137"/>
      <c r="AF1346" s="137"/>
      <c r="AG1346" s="337">
        <v>2025</v>
      </c>
      <c r="AH1346" s="166"/>
      <c r="AI1346" s="166"/>
      <c r="AJ1346" s="134">
        <f t="shared" si="291"/>
        <v>1277</v>
      </c>
      <c r="AK1346" s="35" t="s">
        <v>153</v>
      </c>
      <c r="AL1346" s="134" t="str">
        <f t="shared" si="292"/>
        <v>1277.</v>
      </c>
      <c r="AM1346" s="140"/>
      <c r="AN1346" s="296"/>
      <c r="AO1346" s="193"/>
    </row>
    <row r="1347" spans="1:41" ht="22.5" hidden="1" customHeight="1" x14ac:dyDescent="0.25">
      <c r="A1347" s="68" t="s">
        <v>4461</v>
      </c>
      <c r="B1347" s="25">
        <v>2498</v>
      </c>
      <c r="C1347" s="36" t="s">
        <v>1500</v>
      </c>
      <c r="D1347" s="25">
        <v>1992</v>
      </c>
      <c r="E1347" s="108" t="s">
        <v>2932</v>
      </c>
      <c r="F1347" s="108" t="s">
        <v>2933</v>
      </c>
      <c r="G1347" s="25">
        <v>5</v>
      </c>
      <c r="H1347" s="25">
        <v>4</v>
      </c>
      <c r="I1347" s="137">
        <v>3277</v>
      </c>
      <c r="J1347" s="137">
        <v>1969</v>
      </c>
      <c r="K1347" s="137">
        <v>1969</v>
      </c>
      <c r="L1347" s="30">
        <v>126</v>
      </c>
      <c r="M1347" s="137">
        <f t="shared" si="293"/>
        <v>269841.59999999998</v>
      </c>
      <c r="N1347" s="137"/>
      <c r="O1347" s="137"/>
      <c r="P1347" s="137"/>
      <c r="Q1347" s="137">
        <f t="shared" si="294"/>
        <v>269841.59999999998</v>
      </c>
      <c r="R1347" s="137"/>
      <c r="S1347" s="30"/>
      <c r="T1347" s="137"/>
      <c r="U1347" s="137"/>
      <c r="V1347" s="137"/>
      <c r="W1347" s="137"/>
      <c r="X1347" s="137"/>
      <c r="Y1347" s="137"/>
      <c r="Z1347" s="137"/>
      <c r="AA1347" s="137">
        <v>100.8</v>
      </c>
      <c r="AB1347" s="137">
        <f>AA1347*2677</f>
        <v>269841.59999999998</v>
      </c>
      <c r="AC1347" s="137"/>
      <c r="AD1347" s="137"/>
      <c r="AE1347" s="137"/>
      <c r="AF1347" s="137"/>
      <c r="AG1347" s="337">
        <v>2025</v>
      </c>
      <c r="AH1347" s="166"/>
      <c r="AI1347" s="166"/>
      <c r="AJ1347" s="134">
        <f t="shared" si="291"/>
        <v>1278</v>
      </c>
      <c r="AK1347" s="35" t="s">
        <v>153</v>
      </c>
      <c r="AL1347" s="134" t="str">
        <f t="shared" si="292"/>
        <v>1278.</v>
      </c>
      <c r="AM1347" s="140"/>
      <c r="AN1347" s="35"/>
      <c r="AO1347" s="193"/>
    </row>
    <row r="1348" spans="1:41" ht="22.5" hidden="1" customHeight="1" x14ac:dyDescent="0.25">
      <c r="A1348" s="68" t="s">
        <v>4462</v>
      </c>
      <c r="B1348" s="25">
        <v>2504</v>
      </c>
      <c r="C1348" s="36" t="s">
        <v>1501</v>
      </c>
      <c r="D1348" s="25">
        <v>1968</v>
      </c>
      <c r="E1348" s="108" t="s">
        <v>2932</v>
      </c>
      <c r="F1348" s="68" t="s">
        <v>2934</v>
      </c>
      <c r="G1348" s="25">
        <v>2</v>
      </c>
      <c r="H1348" s="25">
        <v>2</v>
      </c>
      <c r="I1348" s="137">
        <v>375.7</v>
      </c>
      <c r="J1348" s="137">
        <v>375.7</v>
      </c>
      <c r="K1348" s="137">
        <v>361.8</v>
      </c>
      <c r="L1348" s="30">
        <v>20</v>
      </c>
      <c r="M1348" s="137">
        <f t="shared" si="293"/>
        <v>2730849</v>
      </c>
      <c r="N1348" s="137"/>
      <c r="O1348" s="137"/>
      <c r="P1348" s="137"/>
      <c r="Q1348" s="137">
        <f t="shared" si="294"/>
        <v>2730849</v>
      </c>
      <c r="R1348" s="137"/>
      <c r="S1348" s="30"/>
      <c r="T1348" s="137"/>
      <c r="U1348" s="137">
        <v>363</v>
      </c>
      <c r="V1348" s="137">
        <f>U1348*7523</f>
        <v>2730849</v>
      </c>
      <c r="W1348" s="137"/>
      <c r="X1348" s="137"/>
      <c r="Y1348" s="137"/>
      <c r="Z1348" s="137"/>
      <c r="AA1348" s="137"/>
      <c r="AB1348" s="137"/>
      <c r="AC1348" s="137"/>
      <c r="AD1348" s="137"/>
      <c r="AE1348" s="137"/>
      <c r="AF1348" s="137"/>
      <c r="AG1348" s="337">
        <v>2025</v>
      </c>
      <c r="AH1348" s="166"/>
      <c r="AI1348" s="166"/>
      <c r="AJ1348" s="134">
        <f t="shared" si="291"/>
        <v>1279</v>
      </c>
      <c r="AK1348" s="35" t="s">
        <v>153</v>
      </c>
      <c r="AL1348" s="134" t="str">
        <f t="shared" si="292"/>
        <v>1279.</v>
      </c>
      <c r="AM1348" s="140"/>
      <c r="AN1348" s="35"/>
      <c r="AO1348" s="193"/>
    </row>
    <row r="1349" spans="1:41" ht="22.5" hidden="1" customHeight="1" x14ac:dyDescent="0.25">
      <c r="A1349" s="68" t="s">
        <v>4463</v>
      </c>
      <c r="B1349" s="25">
        <v>2517</v>
      </c>
      <c r="C1349" s="36" t="s">
        <v>548</v>
      </c>
      <c r="D1349" s="25">
        <v>1988</v>
      </c>
      <c r="E1349" s="108" t="s">
        <v>2932</v>
      </c>
      <c r="F1349" s="68" t="s">
        <v>2934</v>
      </c>
      <c r="G1349" s="25">
        <v>3</v>
      </c>
      <c r="H1349" s="25">
        <v>2</v>
      </c>
      <c r="I1349" s="137">
        <v>1305.7</v>
      </c>
      <c r="J1349" s="137">
        <v>708.4</v>
      </c>
      <c r="K1349" s="137">
        <v>708.4</v>
      </c>
      <c r="L1349" s="30">
        <v>61</v>
      </c>
      <c r="M1349" s="137">
        <f t="shared" si="293"/>
        <v>536710.19999999995</v>
      </c>
      <c r="N1349" s="137"/>
      <c r="O1349" s="137"/>
      <c r="P1349" s="137"/>
      <c r="Q1349" s="137">
        <f t="shared" si="294"/>
        <v>536710.19999999995</v>
      </c>
      <c r="R1349" s="137">
        <v>536710.19999999995</v>
      </c>
      <c r="S1349" s="30"/>
      <c r="T1349" s="137"/>
      <c r="U1349" s="137"/>
      <c r="V1349" s="137"/>
      <c r="W1349" s="137"/>
      <c r="X1349" s="137"/>
      <c r="Y1349" s="137"/>
      <c r="Z1349" s="137"/>
      <c r="AA1349" s="137"/>
      <c r="AB1349" s="137"/>
      <c r="AC1349" s="137"/>
      <c r="AD1349" s="137"/>
      <c r="AE1349" s="137"/>
      <c r="AF1349" s="137"/>
      <c r="AG1349" s="337">
        <v>2025</v>
      </c>
      <c r="AH1349" s="166" t="s">
        <v>3049</v>
      </c>
      <c r="AI1349" s="166"/>
      <c r="AJ1349" s="134">
        <f t="shared" si="291"/>
        <v>1280</v>
      </c>
      <c r="AK1349" s="35" t="s">
        <v>153</v>
      </c>
      <c r="AL1349" s="134" t="str">
        <f t="shared" si="292"/>
        <v>1280.</v>
      </c>
      <c r="AM1349" s="140"/>
      <c r="AN1349" s="296"/>
      <c r="AO1349" s="193"/>
    </row>
    <row r="1350" spans="1:41" ht="22.5" hidden="1" customHeight="1" x14ac:dyDescent="0.25">
      <c r="A1350" s="68" t="s">
        <v>4464</v>
      </c>
      <c r="B1350" s="25">
        <v>2519</v>
      </c>
      <c r="C1350" s="36" t="s">
        <v>1502</v>
      </c>
      <c r="D1350" s="25">
        <v>1973</v>
      </c>
      <c r="E1350" s="108" t="s">
        <v>2932</v>
      </c>
      <c r="F1350" s="68" t="s">
        <v>2934</v>
      </c>
      <c r="G1350" s="25">
        <v>5</v>
      </c>
      <c r="H1350" s="25">
        <v>4</v>
      </c>
      <c r="I1350" s="137">
        <v>4206.3999999999996</v>
      </c>
      <c r="J1350" s="137">
        <v>1836</v>
      </c>
      <c r="K1350" s="137">
        <v>3481.3</v>
      </c>
      <c r="L1350" s="30">
        <v>109</v>
      </c>
      <c r="M1350" s="137">
        <f t="shared" si="293"/>
        <v>367819.8</v>
      </c>
      <c r="N1350" s="137"/>
      <c r="O1350" s="137"/>
      <c r="P1350" s="137"/>
      <c r="Q1350" s="137">
        <f t="shared" si="294"/>
        <v>367819.8</v>
      </c>
      <c r="R1350" s="137"/>
      <c r="S1350" s="30"/>
      <c r="T1350" s="137"/>
      <c r="U1350" s="137"/>
      <c r="V1350" s="137"/>
      <c r="W1350" s="137"/>
      <c r="X1350" s="137"/>
      <c r="Y1350" s="137"/>
      <c r="Z1350" s="137"/>
      <c r="AA1350" s="137">
        <v>137.4</v>
      </c>
      <c r="AB1350" s="137">
        <f>AA1350*2677</f>
        <v>367819.8</v>
      </c>
      <c r="AC1350" s="137"/>
      <c r="AD1350" s="137"/>
      <c r="AE1350" s="137"/>
      <c r="AF1350" s="137"/>
      <c r="AG1350" s="337">
        <v>2025</v>
      </c>
      <c r="AH1350" s="166"/>
      <c r="AI1350" s="166"/>
      <c r="AJ1350" s="134">
        <f t="shared" si="291"/>
        <v>1281</v>
      </c>
      <c r="AK1350" s="35" t="s">
        <v>153</v>
      </c>
      <c r="AL1350" s="134" t="str">
        <f t="shared" si="292"/>
        <v>1281.</v>
      </c>
      <c r="AM1350" s="140"/>
      <c r="AN1350" s="296"/>
      <c r="AO1350" s="193"/>
    </row>
    <row r="1351" spans="1:41" ht="22.5" hidden="1" customHeight="1" x14ac:dyDescent="0.25">
      <c r="A1351" s="68" t="s">
        <v>4465</v>
      </c>
      <c r="B1351" s="25">
        <v>2524</v>
      </c>
      <c r="C1351" s="333" t="s">
        <v>564</v>
      </c>
      <c r="D1351" s="25">
        <v>1989</v>
      </c>
      <c r="E1351" s="108" t="s">
        <v>2932</v>
      </c>
      <c r="F1351" s="68" t="s">
        <v>2934</v>
      </c>
      <c r="G1351" s="30">
        <v>3</v>
      </c>
      <c r="H1351" s="30">
        <v>2</v>
      </c>
      <c r="I1351" s="137">
        <v>1290.5</v>
      </c>
      <c r="J1351" s="137">
        <v>1206.5</v>
      </c>
      <c r="K1351" s="137">
        <v>666.5</v>
      </c>
      <c r="L1351" s="30">
        <v>51</v>
      </c>
      <c r="M1351" s="137">
        <f t="shared" si="293"/>
        <v>338910</v>
      </c>
      <c r="N1351" s="137"/>
      <c r="O1351" s="137"/>
      <c r="P1351" s="137"/>
      <c r="Q1351" s="137">
        <f t="shared" si="294"/>
        <v>338910</v>
      </c>
      <c r="R1351" s="137">
        <v>338910</v>
      </c>
      <c r="S1351" s="30"/>
      <c r="T1351" s="137"/>
      <c r="U1351" s="137"/>
      <c r="V1351" s="137"/>
      <c r="W1351" s="137"/>
      <c r="X1351" s="137"/>
      <c r="Y1351" s="137"/>
      <c r="Z1351" s="137"/>
      <c r="AA1351" s="137"/>
      <c r="AB1351" s="137"/>
      <c r="AC1351" s="137"/>
      <c r="AD1351" s="137"/>
      <c r="AE1351" s="137"/>
      <c r="AF1351" s="137"/>
      <c r="AG1351" s="337">
        <v>2025</v>
      </c>
      <c r="AH1351" s="166" t="s">
        <v>3049</v>
      </c>
      <c r="AI1351" s="166"/>
      <c r="AJ1351" s="134">
        <f t="shared" si="291"/>
        <v>1282</v>
      </c>
      <c r="AK1351" s="35" t="s">
        <v>153</v>
      </c>
      <c r="AL1351" s="134" t="str">
        <f t="shared" si="292"/>
        <v>1282.</v>
      </c>
      <c r="AM1351" s="140"/>
      <c r="AN1351" s="35"/>
      <c r="AO1351" s="193"/>
    </row>
    <row r="1352" spans="1:41" ht="22.5" hidden="1" customHeight="1" x14ac:dyDescent="0.25">
      <c r="A1352" s="68" t="s">
        <v>4466</v>
      </c>
      <c r="B1352" s="25">
        <v>2526</v>
      </c>
      <c r="C1352" s="205" t="s">
        <v>1119</v>
      </c>
      <c r="D1352" s="25">
        <v>1980</v>
      </c>
      <c r="E1352" s="108" t="s">
        <v>2932</v>
      </c>
      <c r="F1352" s="68" t="s">
        <v>2934</v>
      </c>
      <c r="G1352" s="30">
        <v>3</v>
      </c>
      <c r="H1352" s="30">
        <v>3</v>
      </c>
      <c r="I1352" s="137">
        <v>720.8</v>
      </c>
      <c r="J1352" s="137">
        <v>479.31</v>
      </c>
      <c r="K1352" s="137">
        <v>479.31</v>
      </c>
      <c r="L1352" s="30">
        <v>50</v>
      </c>
      <c r="M1352" s="137">
        <f t="shared" si="293"/>
        <v>2305550</v>
      </c>
      <c r="N1352" s="137"/>
      <c r="O1352" s="137"/>
      <c r="P1352" s="137"/>
      <c r="Q1352" s="137">
        <f t="shared" si="294"/>
        <v>2305550</v>
      </c>
      <c r="R1352" s="137"/>
      <c r="S1352" s="30"/>
      <c r="T1352" s="137"/>
      <c r="U1352" s="137">
        <v>650</v>
      </c>
      <c r="V1352" s="137">
        <f>U1352*3547</f>
        <v>2305550</v>
      </c>
      <c r="W1352" s="137"/>
      <c r="X1352" s="137"/>
      <c r="Y1352" s="137"/>
      <c r="Z1352" s="137"/>
      <c r="AA1352" s="137"/>
      <c r="AB1352" s="137"/>
      <c r="AC1352" s="137"/>
      <c r="AD1352" s="137"/>
      <c r="AE1352" s="137"/>
      <c r="AF1352" s="137"/>
      <c r="AG1352" s="337">
        <v>2025</v>
      </c>
      <c r="AH1352" s="166"/>
      <c r="AI1352" s="166"/>
      <c r="AJ1352" s="134">
        <f t="shared" si="291"/>
        <v>1283</v>
      </c>
      <c r="AK1352" s="35" t="s">
        <v>153</v>
      </c>
      <c r="AL1352" s="134" t="str">
        <f t="shared" si="292"/>
        <v>1283.</v>
      </c>
      <c r="AM1352" s="140"/>
      <c r="AN1352" s="296"/>
      <c r="AO1352" s="193"/>
    </row>
    <row r="1353" spans="1:41" ht="22.5" hidden="1" customHeight="1" x14ac:dyDescent="0.25">
      <c r="A1353" s="68" t="s">
        <v>4467</v>
      </c>
      <c r="B1353" s="25">
        <v>2529</v>
      </c>
      <c r="C1353" s="36" t="s">
        <v>1503</v>
      </c>
      <c r="D1353" s="25">
        <v>1990</v>
      </c>
      <c r="E1353" s="108" t="s">
        <v>2932</v>
      </c>
      <c r="F1353" s="68" t="s">
        <v>2934</v>
      </c>
      <c r="G1353" s="30">
        <v>3</v>
      </c>
      <c r="H1353" s="30">
        <v>3</v>
      </c>
      <c r="I1353" s="137">
        <v>1307.7</v>
      </c>
      <c r="J1353" s="137">
        <v>755.3</v>
      </c>
      <c r="K1353" s="137">
        <v>755.3</v>
      </c>
      <c r="L1353" s="30">
        <v>66</v>
      </c>
      <c r="M1353" s="137">
        <f t="shared" si="293"/>
        <v>199168.80000000002</v>
      </c>
      <c r="N1353" s="137"/>
      <c r="O1353" s="137"/>
      <c r="P1353" s="137"/>
      <c r="Q1353" s="137">
        <f t="shared" si="294"/>
        <v>199168.80000000002</v>
      </c>
      <c r="R1353" s="137"/>
      <c r="S1353" s="30"/>
      <c r="T1353" s="137"/>
      <c r="U1353" s="137"/>
      <c r="V1353" s="137"/>
      <c r="W1353" s="137"/>
      <c r="X1353" s="137"/>
      <c r="Y1353" s="137"/>
      <c r="Z1353" s="137"/>
      <c r="AA1353" s="137">
        <v>74.400000000000006</v>
      </c>
      <c r="AB1353" s="137">
        <f>AA1353*2677</f>
        <v>199168.80000000002</v>
      </c>
      <c r="AC1353" s="137"/>
      <c r="AD1353" s="137"/>
      <c r="AE1353" s="137"/>
      <c r="AF1353" s="137"/>
      <c r="AG1353" s="337">
        <v>2025</v>
      </c>
      <c r="AH1353" s="166"/>
      <c r="AI1353" s="166"/>
      <c r="AJ1353" s="134">
        <f t="shared" si="291"/>
        <v>1284</v>
      </c>
      <c r="AK1353" s="35" t="s">
        <v>153</v>
      </c>
      <c r="AL1353" s="134" t="str">
        <f t="shared" si="292"/>
        <v>1284.</v>
      </c>
      <c r="AM1353" s="140"/>
      <c r="AN1353" s="35"/>
      <c r="AO1353" s="193"/>
    </row>
    <row r="1354" spans="1:41" ht="22.5" hidden="1" customHeight="1" x14ac:dyDescent="0.25">
      <c r="A1354" s="68" t="s">
        <v>4468</v>
      </c>
      <c r="B1354" s="25">
        <v>2531</v>
      </c>
      <c r="C1354" s="36" t="s">
        <v>1504</v>
      </c>
      <c r="D1354" s="25">
        <v>1975</v>
      </c>
      <c r="E1354" s="108" t="s">
        <v>2932</v>
      </c>
      <c r="F1354" s="68" t="s">
        <v>2934</v>
      </c>
      <c r="G1354" s="30">
        <v>5</v>
      </c>
      <c r="H1354" s="30">
        <v>4</v>
      </c>
      <c r="I1354" s="137">
        <v>3464</v>
      </c>
      <c r="J1354" s="137">
        <v>2197.4</v>
      </c>
      <c r="K1354" s="137">
        <v>2197.4</v>
      </c>
      <c r="L1354" s="30">
        <v>127</v>
      </c>
      <c r="M1354" s="137">
        <f t="shared" si="293"/>
        <v>381204.8</v>
      </c>
      <c r="N1354" s="137"/>
      <c r="O1354" s="137"/>
      <c r="P1354" s="137"/>
      <c r="Q1354" s="137">
        <f t="shared" si="294"/>
        <v>381204.8</v>
      </c>
      <c r="R1354" s="137"/>
      <c r="S1354" s="30"/>
      <c r="T1354" s="137"/>
      <c r="U1354" s="137"/>
      <c r="V1354" s="137"/>
      <c r="W1354" s="137"/>
      <c r="X1354" s="137"/>
      <c r="Y1354" s="137"/>
      <c r="Z1354" s="137"/>
      <c r="AA1354" s="137">
        <v>142.4</v>
      </c>
      <c r="AB1354" s="137">
        <f>AA1354*2677</f>
        <v>381204.8</v>
      </c>
      <c r="AC1354" s="137"/>
      <c r="AD1354" s="137"/>
      <c r="AE1354" s="137"/>
      <c r="AF1354" s="137"/>
      <c r="AG1354" s="337">
        <v>2025</v>
      </c>
      <c r="AH1354" s="166"/>
      <c r="AI1354" s="166"/>
      <c r="AJ1354" s="134">
        <f t="shared" si="291"/>
        <v>1285</v>
      </c>
      <c r="AK1354" s="35" t="s">
        <v>153</v>
      </c>
      <c r="AL1354" s="134" t="str">
        <f t="shared" si="292"/>
        <v>1285.</v>
      </c>
      <c r="AM1354" s="140"/>
      <c r="AN1354" s="35"/>
      <c r="AO1354" s="193"/>
    </row>
    <row r="1355" spans="1:41" ht="22.5" hidden="1" customHeight="1" x14ac:dyDescent="0.25">
      <c r="A1355" s="68" t="s">
        <v>4469</v>
      </c>
      <c r="B1355" s="25">
        <v>2532</v>
      </c>
      <c r="C1355" s="130" t="s">
        <v>86</v>
      </c>
      <c r="D1355" s="25">
        <v>1961</v>
      </c>
      <c r="E1355" s="108" t="s">
        <v>2932</v>
      </c>
      <c r="F1355" s="68" t="s">
        <v>2934</v>
      </c>
      <c r="G1355" s="25">
        <v>2</v>
      </c>
      <c r="H1355" s="25">
        <v>3</v>
      </c>
      <c r="I1355" s="137">
        <v>655.7</v>
      </c>
      <c r="J1355" s="137">
        <v>397</v>
      </c>
      <c r="K1355" s="137">
        <v>397</v>
      </c>
      <c r="L1355" s="30">
        <v>28</v>
      </c>
      <c r="M1355" s="137">
        <f t="shared" si="293"/>
        <v>777140</v>
      </c>
      <c r="N1355" s="137"/>
      <c r="O1355" s="137"/>
      <c r="P1355" s="137"/>
      <c r="Q1355" s="137">
        <f t="shared" si="294"/>
        <v>777140</v>
      </c>
      <c r="R1355" s="137">
        <v>777140</v>
      </c>
      <c r="S1355" s="30"/>
      <c r="T1355" s="137"/>
      <c r="U1355" s="137"/>
      <c r="V1355" s="137"/>
      <c r="W1355" s="137"/>
      <c r="X1355" s="137"/>
      <c r="Y1355" s="137"/>
      <c r="Z1355" s="137"/>
      <c r="AA1355" s="137"/>
      <c r="AB1355" s="137"/>
      <c r="AC1355" s="137"/>
      <c r="AD1355" s="137"/>
      <c r="AE1355" s="137"/>
      <c r="AF1355" s="137"/>
      <c r="AG1355" s="337">
        <v>2025</v>
      </c>
      <c r="AH1355" s="166" t="s">
        <v>3053</v>
      </c>
      <c r="AI1355" s="166"/>
      <c r="AJ1355" s="134">
        <f t="shared" si="291"/>
        <v>1286</v>
      </c>
      <c r="AK1355" s="35" t="s">
        <v>153</v>
      </c>
      <c r="AL1355" s="134" t="str">
        <f t="shared" si="292"/>
        <v>1286.</v>
      </c>
      <c r="AM1355" s="140"/>
      <c r="AN1355" s="296"/>
      <c r="AO1355" s="193"/>
    </row>
    <row r="1356" spans="1:41" ht="22.5" hidden="1" customHeight="1" x14ac:dyDescent="0.25">
      <c r="A1356" s="68" t="s">
        <v>4470</v>
      </c>
      <c r="B1356" s="25">
        <v>2534</v>
      </c>
      <c r="C1356" s="333" t="s">
        <v>554</v>
      </c>
      <c r="D1356" s="25">
        <v>1981</v>
      </c>
      <c r="E1356" s="108" t="s">
        <v>2932</v>
      </c>
      <c r="F1356" s="68" t="s">
        <v>2934</v>
      </c>
      <c r="G1356" s="25">
        <v>5</v>
      </c>
      <c r="H1356" s="25">
        <v>3</v>
      </c>
      <c r="I1356" s="137">
        <v>2892.3</v>
      </c>
      <c r="J1356" s="137">
        <v>1745.9</v>
      </c>
      <c r="K1356" s="137">
        <v>1745.9</v>
      </c>
      <c r="L1356" s="30">
        <v>107</v>
      </c>
      <c r="M1356" s="137">
        <f t="shared" si="293"/>
        <v>2411960</v>
      </c>
      <c r="N1356" s="137"/>
      <c r="O1356" s="137"/>
      <c r="P1356" s="137"/>
      <c r="Q1356" s="137">
        <f t="shared" si="294"/>
        <v>2411960</v>
      </c>
      <c r="R1356" s="137"/>
      <c r="S1356" s="30"/>
      <c r="T1356" s="137"/>
      <c r="U1356" s="137">
        <v>680</v>
      </c>
      <c r="V1356" s="137">
        <f>U1356*3547</f>
        <v>2411960</v>
      </c>
      <c r="W1356" s="137"/>
      <c r="X1356" s="137"/>
      <c r="Y1356" s="137"/>
      <c r="Z1356" s="137"/>
      <c r="AA1356" s="137"/>
      <c r="AB1356" s="137"/>
      <c r="AC1356" s="137"/>
      <c r="AD1356" s="137"/>
      <c r="AE1356" s="137"/>
      <c r="AF1356" s="137"/>
      <c r="AG1356" s="337">
        <v>2025</v>
      </c>
      <c r="AH1356" s="166"/>
      <c r="AI1356" s="166"/>
      <c r="AJ1356" s="134">
        <f t="shared" si="291"/>
        <v>1287</v>
      </c>
      <c r="AK1356" s="35" t="s">
        <v>153</v>
      </c>
      <c r="AL1356" s="134" t="str">
        <f t="shared" si="292"/>
        <v>1287.</v>
      </c>
      <c r="AM1356" s="140"/>
      <c r="AN1356" s="296"/>
      <c r="AO1356" s="193"/>
    </row>
    <row r="1357" spans="1:41" ht="22.5" hidden="1" customHeight="1" x14ac:dyDescent="0.25">
      <c r="A1357" s="68" t="s">
        <v>4471</v>
      </c>
      <c r="B1357" s="25">
        <v>2535</v>
      </c>
      <c r="C1357" s="333" t="s">
        <v>569</v>
      </c>
      <c r="D1357" s="25">
        <v>1970</v>
      </c>
      <c r="E1357" s="108" t="s">
        <v>2932</v>
      </c>
      <c r="F1357" s="68" t="s">
        <v>2934</v>
      </c>
      <c r="G1357" s="30">
        <v>5</v>
      </c>
      <c r="H1357" s="30">
        <v>4</v>
      </c>
      <c r="I1357" s="137">
        <v>3194.6</v>
      </c>
      <c r="J1357" s="137">
        <v>2133.6</v>
      </c>
      <c r="K1357" s="137">
        <v>2133.6</v>
      </c>
      <c r="L1357" s="30">
        <v>115</v>
      </c>
      <c r="M1357" s="137">
        <f t="shared" si="293"/>
        <v>2773754</v>
      </c>
      <c r="N1357" s="137"/>
      <c r="O1357" s="137"/>
      <c r="P1357" s="137"/>
      <c r="Q1357" s="137">
        <f t="shared" si="294"/>
        <v>2773754</v>
      </c>
      <c r="R1357" s="137"/>
      <c r="S1357" s="30"/>
      <c r="T1357" s="137"/>
      <c r="U1357" s="137">
        <v>782</v>
      </c>
      <c r="V1357" s="137">
        <f>U1357*3547</f>
        <v>2773754</v>
      </c>
      <c r="W1357" s="137"/>
      <c r="X1357" s="137"/>
      <c r="Y1357" s="137"/>
      <c r="Z1357" s="137"/>
      <c r="AA1357" s="137"/>
      <c r="AB1357" s="137"/>
      <c r="AC1357" s="137"/>
      <c r="AD1357" s="137"/>
      <c r="AE1357" s="137"/>
      <c r="AF1357" s="137"/>
      <c r="AG1357" s="337">
        <v>2025</v>
      </c>
      <c r="AH1357" s="166"/>
      <c r="AI1357" s="166"/>
      <c r="AJ1357" s="134">
        <f t="shared" si="291"/>
        <v>1288</v>
      </c>
      <c r="AK1357" s="35" t="s">
        <v>153</v>
      </c>
      <c r="AL1357" s="134" t="str">
        <f t="shared" si="292"/>
        <v>1288.</v>
      </c>
      <c r="AM1357" s="140"/>
      <c r="AN1357" s="35"/>
      <c r="AO1357" s="193"/>
    </row>
    <row r="1358" spans="1:41" ht="22.5" hidden="1" customHeight="1" x14ac:dyDescent="0.25">
      <c r="A1358" s="68" t="s">
        <v>4472</v>
      </c>
      <c r="B1358" s="25">
        <v>2536</v>
      </c>
      <c r="C1358" s="36" t="s">
        <v>1505</v>
      </c>
      <c r="D1358" s="25">
        <v>1987</v>
      </c>
      <c r="E1358" s="108" t="s">
        <v>2932</v>
      </c>
      <c r="F1358" s="68" t="s">
        <v>2934</v>
      </c>
      <c r="G1358" s="25">
        <v>5</v>
      </c>
      <c r="H1358" s="25">
        <v>5</v>
      </c>
      <c r="I1358" s="137">
        <v>2709.8</v>
      </c>
      <c r="J1358" s="137">
        <v>1501.4</v>
      </c>
      <c r="K1358" s="137">
        <v>1501.4</v>
      </c>
      <c r="L1358" s="30">
        <v>107</v>
      </c>
      <c r="M1358" s="137">
        <f t="shared" si="293"/>
        <v>2326832</v>
      </c>
      <c r="N1358" s="137"/>
      <c r="O1358" s="137"/>
      <c r="P1358" s="137"/>
      <c r="Q1358" s="137">
        <f t="shared" si="294"/>
        <v>2326832</v>
      </c>
      <c r="R1358" s="137"/>
      <c r="S1358" s="30"/>
      <c r="T1358" s="137"/>
      <c r="U1358" s="137">
        <v>656</v>
      </c>
      <c r="V1358" s="137">
        <f>U1358*3547</f>
        <v>2326832</v>
      </c>
      <c r="W1358" s="137"/>
      <c r="X1358" s="137"/>
      <c r="Y1358" s="137"/>
      <c r="Z1358" s="137"/>
      <c r="AA1358" s="137"/>
      <c r="AB1358" s="137"/>
      <c r="AC1358" s="137"/>
      <c r="AD1358" s="137"/>
      <c r="AE1358" s="137"/>
      <c r="AF1358" s="137"/>
      <c r="AG1358" s="337">
        <v>2025</v>
      </c>
      <c r="AH1358" s="166"/>
      <c r="AI1358" s="166"/>
      <c r="AJ1358" s="134">
        <f t="shared" si="291"/>
        <v>1289</v>
      </c>
      <c r="AK1358" s="35" t="s">
        <v>153</v>
      </c>
      <c r="AL1358" s="134" t="str">
        <f t="shared" si="292"/>
        <v>1289.</v>
      </c>
      <c r="AM1358" s="140"/>
      <c r="AN1358" s="296"/>
      <c r="AO1358" s="193"/>
    </row>
    <row r="1359" spans="1:41" ht="22.5" hidden="1" customHeight="1" x14ac:dyDescent="0.25">
      <c r="A1359" s="68" t="s">
        <v>4473</v>
      </c>
      <c r="B1359" s="25">
        <v>2537</v>
      </c>
      <c r="C1359" s="36" t="s">
        <v>1506</v>
      </c>
      <c r="D1359" s="25">
        <v>1972</v>
      </c>
      <c r="E1359" s="108" t="s">
        <v>2932</v>
      </c>
      <c r="F1359" s="68" t="s">
        <v>2934</v>
      </c>
      <c r="G1359" s="30">
        <v>5</v>
      </c>
      <c r="H1359" s="30">
        <v>4</v>
      </c>
      <c r="I1359" s="137">
        <v>3410.2</v>
      </c>
      <c r="J1359" s="137">
        <v>2076.4</v>
      </c>
      <c r="K1359" s="137">
        <v>2076.4</v>
      </c>
      <c r="L1359" s="30">
        <v>128</v>
      </c>
      <c r="M1359" s="137">
        <f t="shared" si="293"/>
        <v>381204.8</v>
      </c>
      <c r="N1359" s="137"/>
      <c r="O1359" s="137"/>
      <c r="P1359" s="137"/>
      <c r="Q1359" s="137">
        <f t="shared" si="294"/>
        <v>381204.8</v>
      </c>
      <c r="R1359" s="137"/>
      <c r="S1359" s="30"/>
      <c r="T1359" s="137"/>
      <c r="U1359" s="137"/>
      <c r="V1359" s="137"/>
      <c r="W1359" s="137"/>
      <c r="X1359" s="137"/>
      <c r="Y1359" s="137"/>
      <c r="Z1359" s="137"/>
      <c r="AA1359" s="137">
        <v>142.4</v>
      </c>
      <c r="AB1359" s="137">
        <f>AA1359*2677</f>
        <v>381204.8</v>
      </c>
      <c r="AC1359" s="137"/>
      <c r="AD1359" s="137"/>
      <c r="AE1359" s="137"/>
      <c r="AF1359" s="137"/>
      <c r="AG1359" s="337">
        <v>2025</v>
      </c>
      <c r="AH1359" s="166"/>
      <c r="AI1359" s="166"/>
      <c r="AJ1359" s="134">
        <f t="shared" si="291"/>
        <v>1290</v>
      </c>
      <c r="AK1359" s="35" t="s">
        <v>153</v>
      </c>
      <c r="AL1359" s="134" t="str">
        <f t="shared" si="292"/>
        <v>1290.</v>
      </c>
      <c r="AM1359" s="140"/>
      <c r="AN1359" s="296"/>
      <c r="AO1359" s="193"/>
    </row>
    <row r="1360" spans="1:41" ht="22.5" hidden="1" customHeight="1" x14ac:dyDescent="0.25">
      <c r="A1360" s="68" t="s">
        <v>4474</v>
      </c>
      <c r="B1360" s="25">
        <v>2539</v>
      </c>
      <c r="C1360" s="205" t="s">
        <v>536</v>
      </c>
      <c r="D1360" s="25">
        <v>1977</v>
      </c>
      <c r="E1360" s="108" t="s">
        <v>2932</v>
      </c>
      <c r="F1360" s="68" t="s">
        <v>2934</v>
      </c>
      <c r="G1360" s="30">
        <v>5</v>
      </c>
      <c r="H1360" s="30">
        <v>4</v>
      </c>
      <c r="I1360" s="137">
        <v>3421.38</v>
      </c>
      <c r="J1360" s="137">
        <v>3130</v>
      </c>
      <c r="K1360" s="137">
        <v>2113.4</v>
      </c>
      <c r="L1360" s="30">
        <v>119</v>
      </c>
      <c r="M1360" s="137">
        <f t="shared" si="293"/>
        <v>5051410</v>
      </c>
      <c r="N1360" s="137"/>
      <c r="O1360" s="137"/>
      <c r="P1360" s="137"/>
      <c r="Q1360" s="137">
        <f t="shared" si="294"/>
        <v>5051410</v>
      </c>
      <c r="R1360" s="137">
        <v>5051410</v>
      </c>
      <c r="S1360" s="30"/>
      <c r="T1360" s="137"/>
      <c r="U1360" s="137"/>
      <c r="V1360" s="137"/>
      <c r="W1360" s="137"/>
      <c r="X1360" s="137"/>
      <c r="Y1360" s="137"/>
      <c r="Z1360" s="137"/>
      <c r="AA1360" s="137"/>
      <c r="AB1360" s="137"/>
      <c r="AC1360" s="137"/>
      <c r="AD1360" s="137"/>
      <c r="AE1360" s="137"/>
      <c r="AF1360" s="137"/>
      <c r="AG1360" s="337">
        <v>2025</v>
      </c>
      <c r="AH1360" s="166" t="s">
        <v>3053</v>
      </c>
      <c r="AI1360" s="166"/>
      <c r="AJ1360" s="134">
        <f t="shared" si="291"/>
        <v>1291</v>
      </c>
      <c r="AK1360" s="35" t="s">
        <v>153</v>
      </c>
      <c r="AL1360" s="134" t="str">
        <f t="shared" si="292"/>
        <v>1291.</v>
      </c>
      <c r="AM1360" s="140"/>
      <c r="AN1360" s="296"/>
      <c r="AO1360" s="193"/>
    </row>
    <row r="1361" spans="1:41" ht="22.5" hidden="1" customHeight="1" x14ac:dyDescent="0.25">
      <c r="A1361" s="68" t="s">
        <v>4475</v>
      </c>
      <c r="B1361" s="25">
        <v>2546</v>
      </c>
      <c r="C1361" s="205" t="s">
        <v>532</v>
      </c>
      <c r="D1361" s="25">
        <v>1978</v>
      </c>
      <c r="E1361" s="108" t="s">
        <v>2932</v>
      </c>
      <c r="F1361" s="68" t="s">
        <v>2934</v>
      </c>
      <c r="G1361" s="30">
        <v>5</v>
      </c>
      <c r="H1361" s="30">
        <v>2</v>
      </c>
      <c r="I1361" s="137">
        <v>3166.38</v>
      </c>
      <c r="J1361" s="137">
        <v>2268</v>
      </c>
      <c r="K1361" s="137">
        <v>2268</v>
      </c>
      <c r="L1361" s="30">
        <v>205</v>
      </c>
      <c r="M1361" s="137">
        <f t="shared" si="293"/>
        <v>1287832</v>
      </c>
      <c r="N1361" s="137"/>
      <c r="O1361" s="137"/>
      <c r="P1361" s="137"/>
      <c r="Q1361" s="137">
        <f t="shared" si="294"/>
        <v>1287832</v>
      </c>
      <c r="R1361" s="137">
        <v>1287832</v>
      </c>
      <c r="S1361" s="30"/>
      <c r="T1361" s="137"/>
      <c r="U1361" s="137"/>
      <c r="V1361" s="137"/>
      <c r="W1361" s="137"/>
      <c r="X1361" s="137"/>
      <c r="Y1361" s="137"/>
      <c r="Z1361" s="137"/>
      <c r="AA1361" s="137"/>
      <c r="AB1361" s="137"/>
      <c r="AC1361" s="137"/>
      <c r="AD1361" s="137"/>
      <c r="AE1361" s="137"/>
      <c r="AF1361" s="137"/>
      <c r="AG1361" s="337">
        <v>2025</v>
      </c>
      <c r="AH1361" s="166" t="s">
        <v>3053</v>
      </c>
      <c r="AI1361" s="166"/>
      <c r="AJ1361" s="134">
        <f t="shared" si="291"/>
        <v>1292</v>
      </c>
      <c r="AK1361" s="35" t="s">
        <v>153</v>
      </c>
      <c r="AL1361" s="134" t="str">
        <f t="shared" si="292"/>
        <v>1292.</v>
      </c>
      <c r="AM1361" s="140"/>
      <c r="AN1361" s="296"/>
      <c r="AO1361" s="193"/>
    </row>
    <row r="1362" spans="1:41" ht="22.5" hidden="1" customHeight="1" x14ac:dyDescent="0.25">
      <c r="A1362" s="68" t="s">
        <v>4476</v>
      </c>
      <c r="B1362" s="25">
        <v>2271</v>
      </c>
      <c r="C1362" s="36" t="s">
        <v>1466</v>
      </c>
      <c r="D1362" s="25">
        <v>1976</v>
      </c>
      <c r="E1362" s="108" t="s">
        <v>2932</v>
      </c>
      <c r="F1362" s="68" t="s">
        <v>2934</v>
      </c>
      <c r="G1362" s="25">
        <v>2</v>
      </c>
      <c r="H1362" s="25">
        <v>2</v>
      </c>
      <c r="I1362" s="137">
        <v>904</v>
      </c>
      <c r="J1362" s="137">
        <v>512.20000000000005</v>
      </c>
      <c r="K1362" s="137">
        <v>512.20000000000005</v>
      </c>
      <c r="L1362" s="30">
        <v>23</v>
      </c>
      <c r="M1362" s="137">
        <f t="shared" si="293"/>
        <v>5586165</v>
      </c>
      <c r="N1362" s="137"/>
      <c r="O1362" s="137"/>
      <c r="P1362" s="137"/>
      <c r="Q1362" s="137">
        <f t="shared" si="294"/>
        <v>5586165</v>
      </c>
      <c r="R1362" s="137">
        <v>305019</v>
      </c>
      <c r="S1362" s="30"/>
      <c r="T1362" s="137"/>
      <c r="U1362" s="137">
        <v>702</v>
      </c>
      <c r="V1362" s="137">
        <f>U1362*7523</f>
        <v>5281146</v>
      </c>
      <c r="W1362" s="137"/>
      <c r="X1362" s="137"/>
      <c r="Y1362" s="137"/>
      <c r="Z1362" s="137"/>
      <c r="AA1362" s="137"/>
      <c r="AB1362" s="137"/>
      <c r="AC1362" s="137"/>
      <c r="AD1362" s="137"/>
      <c r="AE1362" s="137"/>
      <c r="AF1362" s="137"/>
      <c r="AG1362" s="337">
        <v>2025</v>
      </c>
      <c r="AH1362" s="166" t="s">
        <v>3049</v>
      </c>
      <c r="AI1362" s="166"/>
      <c r="AJ1362" s="134">
        <f t="shared" si="291"/>
        <v>1293</v>
      </c>
      <c r="AK1362" s="35" t="s">
        <v>153</v>
      </c>
      <c r="AL1362" s="134" t="str">
        <f t="shared" si="292"/>
        <v>1293.</v>
      </c>
      <c r="AM1362" s="140"/>
      <c r="AN1362" s="35"/>
      <c r="AO1362" s="193"/>
    </row>
    <row r="1363" spans="1:41" ht="22.5" hidden="1" customHeight="1" x14ac:dyDescent="0.25">
      <c r="A1363" s="68" t="s">
        <v>4477</v>
      </c>
      <c r="B1363" s="25">
        <v>2272</v>
      </c>
      <c r="C1363" s="36" t="s">
        <v>1467</v>
      </c>
      <c r="D1363" s="25">
        <v>1976</v>
      </c>
      <c r="E1363" s="108" t="s">
        <v>2932</v>
      </c>
      <c r="F1363" s="68" t="s">
        <v>2934</v>
      </c>
      <c r="G1363" s="25">
        <v>2</v>
      </c>
      <c r="H1363" s="25">
        <v>2</v>
      </c>
      <c r="I1363" s="137">
        <v>911.6</v>
      </c>
      <c r="J1363" s="137">
        <v>512.20000000000005</v>
      </c>
      <c r="K1363" s="137">
        <v>512.20000000000005</v>
      </c>
      <c r="L1363" s="30">
        <v>46</v>
      </c>
      <c r="M1363" s="137">
        <f t="shared" si="293"/>
        <v>5281146</v>
      </c>
      <c r="N1363" s="137"/>
      <c r="O1363" s="137"/>
      <c r="P1363" s="137"/>
      <c r="Q1363" s="137">
        <f t="shared" si="294"/>
        <v>5281146</v>
      </c>
      <c r="R1363" s="137"/>
      <c r="S1363" s="30"/>
      <c r="T1363" s="137"/>
      <c r="U1363" s="137">
        <v>702</v>
      </c>
      <c r="V1363" s="137">
        <f>U1363*7523</f>
        <v>5281146</v>
      </c>
      <c r="W1363" s="137"/>
      <c r="X1363" s="137"/>
      <c r="Y1363" s="137"/>
      <c r="Z1363" s="137"/>
      <c r="AA1363" s="137"/>
      <c r="AB1363" s="137"/>
      <c r="AC1363" s="137"/>
      <c r="AD1363" s="137"/>
      <c r="AE1363" s="137"/>
      <c r="AF1363" s="137"/>
      <c r="AG1363" s="337">
        <v>2025</v>
      </c>
      <c r="AH1363" s="166"/>
      <c r="AI1363" s="166"/>
      <c r="AJ1363" s="134">
        <f t="shared" si="291"/>
        <v>1294</v>
      </c>
      <c r="AK1363" s="35" t="s">
        <v>153</v>
      </c>
      <c r="AL1363" s="134" t="str">
        <f t="shared" si="292"/>
        <v>1294.</v>
      </c>
      <c r="AM1363" s="140"/>
      <c r="AN1363" s="35"/>
      <c r="AO1363" s="193"/>
    </row>
    <row r="1364" spans="1:41" ht="22.5" hidden="1" customHeight="1" x14ac:dyDescent="0.25">
      <c r="A1364" s="68" t="s">
        <v>4478</v>
      </c>
      <c r="B1364" s="25">
        <v>2274</v>
      </c>
      <c r="C1364" s="36" t="s">
        <v>550</v>
      </c>
      <c r="D1364" s="25">
        <v>1982</v>
      </c>
      <c r="E1364" s="108" t="s">
        <v>2932</v>
      </c>
      <c r="F1364" s="68" t="s">
        <v>2934</v>
      </c>
      <c r="G1364" s="25">
        <v>3</v>
      </c>
      <c r="H1364" s="25">
        <v>2</v>
      </c>
      <c r="I1364" s="137">
        <v>1213.9000000000001</v>
      </c>
      <c r="J1364" s="137">
        <v>752.1</v>
      </c>
      <c r="K1364" s="137">
        <v>752.1</v>
      </c>
      <c r="L1364" s="30">
        <v>55</v>
      </c>
      <c r="M1364" s="137">
        <f t="shared" si="293"/>
        <v>502203</v>
      </c>
      <c r="N1364" s="137"/>
      <c r="O1364" s="137"/>
      <c r="P1364" s="137"/>
      <c r="Q1364" s="137">
        <f t="shared" si="294"/>
        <v>502203</v>
      </c>
      <c r="R1364" s="137">
        <v>502203</v>
      </c>
      <c r="S1364" s="30"/>
      <c r="T1364" s="137"/>
      <c r="U1364" s="137"/>
      <c r="V1364" s="137"/>
      <c r="W1364" s="137"/>
      <c r="X1364" s="137"/>
      <c r="Y1364" s="137"/>
      <c r="Z1364" s="137"/>
      <c r="AA1364" s="137"/>
      <c r="AB1364" s="137"/>
      <c r="AC1364" s="137"/>
      <c r="AD1364" s="137"/>
      <c r="AE1364" s="137"/>
      <c r="AF1364" s="137"/>
      <c r="AG1364" s="337">
        <v>2025</v>
      </c>
      <c r="AH1364" s="166" t="s">
        <v>3049</v>
      </c>
      <c r="AI1364" s="166"/>
      <c r="AJ1364" s="134">
        <f t="shared" si="291"/>
        <v>1295</v>
      </c>
      <c r="AK1364" s="35" t="s">
        <v>153</v>
      </c>
      <c r="AL1364" s="134" t="str">
        <f t="shared" si="292"/>
        <v>1295.</v>
      </c>
      <c r="AM1364" s="140"/>
      <c r="AN1364" s="296"/>
      <c r="AO1364" s="193"/>
    </row>
    <row r="1365" spans="1:41" ht="22.5" hidden="1" customHeight="1" x14ac:dyDescent="0.25">
      <c r="A1365" s="68" t="s">
        <v>4479</v>
      </c>
      <c r="B1365" s="25">
        <v>2276</v>
      </c>
      <c r="C1365" s="333" t="s">
        <v>565</v>
      </c>
      <c r="D1365" s="25">
        <v>1989</v>
      </c>
      <c r="E1365" s="108" t="s">
        <v>2932</v>
      </c>
      <c r="F1365" s="108" t="s">
        <v>2933</v>
      </c>
      <c r="G1365" s="30">
        <v>3</v>
      </c>
      <c r="H1365" s="30">
        <v>2</v>
      </c>
      <c r="I1365" s="137">
        <v>1490.3</v>
      </c>
      <c r="J1365" s="137">
        <v>633.5</v>
      </c>
      <c r="K1365" s="137">
        <v>633.5</v>
      </c>
      <c r="L1365" s="30">
        <v>46</v>
      </c>
      <c r="M1365" s="137">
        <f t="shared" si="293"/>
        <v>502203</v>
      </c>
      <c r="N1365" s="137"/>
      <c r="O1365" s="137"/>
      <c r="P1365" s="137"/>
      <c r="Q1365" s="137">
        <f t="shared" si="294"/>
        <v>502203</v>
      </c>
      <c r="R1365" s="137">
        <v>502203</v>
      </c>
      <c r="S1365" s="30"/>
      <c r="T1365" s="137"/>
      <c r="U1365" s="137"/>
      <c r="V1365" s="137"/>
      <c r="W1365" s="137"/>
      <c r="X1365" s="137"/>
      <c r="Y1365" s="137"/>
      <c r="Z1365" s="137"/>
      <c r="AA1365" s="137"/>
      <c r="AB1365" s="137"/>
      <c r="AC1365" s="137"/>
      <c r="AD1365" s="137"/>
      <c r="AE1365" s="137"/>
      <c r="AF1365" s="137"/>
      <c r="AG1365" s="337">
        <v>2025</v>
      </c>
      <c r="AH1365" s="166" t="s">
        <v>3049</v>
      </c>
      <c r="AI1365" s="166"/>
      <c r="AJ1365" s="134">
        <f t="shared" si="291"/>
        <v>1296</v>
      </c>
      <c r="AK1365" s="35" t="s">
        <v>153</v>
      </c>
      <c r="AL1365" s="134" t="str">
        <f t="shared" si="292"/>
        <v>1296.</v>
      </c>
      <c r="AM1365" s="140"/>
      <c r="AN1365" s="35"/>
      <c r="AO1365" s="193"/>
    </row>
    <row r="1366" spans="1:41" ht="22.5" hidden="1" customHeight="1" x14ac:dyDescent="0.25">
      <c r="A1366" s="68" t="s">
        <v>4480</v>
      </c>
      <c r="B1366" s="25">
        <v>2278</v>
      </c>
      <c r="C1366" s="36" t="s">
        <v>1468</v>
      </c>
      <c r="D1366" s="25">
        <v>1976</v>
      </c>
      <c r="E1366" s="108" t="s">
        <v>2932</v>
      </c>
      <c r="F1366" s="68" t="s">
        <v>2934</v>
      </c>
      <c r="G1366" s="30">
        <v>2</v>
      </c>
      <c r="H1366" s="30">
        <v>1</v>
      </c>
      <c r="I1366" s="137">
        <v>338.1</v>
      </c>
      <c r="J1366" s="137">
        <v>221.5</v>
      </c>
      <c r="K1366" s="137">
        <v>221.5</v>
      </c>
      <c r="L1366" s="30">
        <v>16</v>
      </c>
      <c r="M1366" s="137">
        <f t="shared" si="293"/>
        <v>1256341</v>
      </c>
      <c r="N1366" s="137"/>
      <c r="O1366" s="137"/>
      <c r="P1366" s="137"/>
      <c r="Q1366" s="137">
        <f t="shared" si="294"/>
        <v>1256341</v>
      </c>
      <c r="R1366" s="137"/>
      <c r="S1366" s="30"/>
      <c r="T1366" s="137"/>
      <c r="U1366" s="137">
        <v>167</v>
      </c>
      <c r="V1366" s="137">
        <f>U1366*7523</f>
        <v>1256341</v>
      </c>
      <c r="W1366" s="137"/>
      <c r="X1366" s="137"/>
      <c r="Y1366" s="137"/>
      <c r="Z1366" s="137"/>
      <c r="AA1366" s="137"/>
      <c r="AB1366" s="137"/>
      <c r="AC1366" s="137"/>
      <c r="AD1366" s="137"/>
      <c r="AE1366" s="137"/>
      <c r="AF1366" s="137"/>
      <c r="AG1366" s="337">
        <v>2025</v>
      </c>
      <c r="AH1366" s="166"/>
      <c r="AI1366" s="166"/>
      <c r="AJ1366" s="134">
        <f t="shared" si="291"/>
        <v>1297</v>
      </c>
      <c r="AK1366" s="35" t="s">
        <v>153</v>
      </c>
      <c r="AL1366" s="134" t="str">
        <f t="shared" si="292"/>
        <v>1297.</v>
      </c>
      <c r="AM1366" s="140"/>
      <c r="AN1366" s="35"/>
      <c r="AO1366" s="193"/>
    </row>
    <row r="1367" spans="1:41" ht="22.5" hidden="1" customHeight="1" x14ac:dyDescent="0.25">
      <c r="A1367" s="68" t="s">
        <v>4481</v>
      </c>
      <c r="B1367" s="25">
        <v>2283</v>
      </c>
      <c r="C1367" s="36" t="s">
        <v>3039</v>
      </c>
      <c r="D1367" s="25">
        <v>1915</v>
      </c>
      <c r="E1367" s="108" t="s">
        <v>2932</v>
      </c>
      <c r="F1367" s="108" t="s">
        <v>2935</v>
      </c>
      <c r="G1367" s="25">
        <v>2</v>
      </c>
      <c r="H1367" s="25">
        <v>2</v>
      </c>
      <c r="I1367" s="137">
        <v>490.6</v>
      </c>
      <c r="J1367" s="137">
        <v>490.6</v>
      </c>
      <c r="K1367" s="137">
        <v>490.6</v>
      </c>
      <c r="L1367" s="30">
        <v>16</v>
      </c>
      <c r="M1367" s="137">
        <f t="shared" si="293"/>
        <v>1579830</v>
      </c>
      <c r="N1367" s="137"/>
      <c r="O1367" s="137"/>
      <c r="P1367" s="137"/>
      <c r="Q1367" s="137">
        <f t="shared" si="294"/>
        <v>1579830</v>
      </c>
      <c r="R1367" s="137"/>
      <c r="S1367" s="30"/>
      <c r="T1367" s="137"/>
      <c r="U1367" s="137">
        <v>210</v>
      </c>
      <c r="V1367" s="137">
        <f>U1367*7523</f>
        <v>1579830</v>
      </c>
      <c r="W1367" s="137"/>
      <c r="X1367" s="137"/>
      <c r="Y1367" s="137"/>
      <c r="Z1367" s="137"/>
      <c r="AA1367" s="137"/>
      <c r="AB1367" s="137"/>
      <c r="AC1367" s="137"/>
      <c r="AD1367" s="137"/>
      <c r="AE1367" s="137"/>
      <c r="AF1367" s="137"/>
      <c r="AG1367" s="337">
        <v>2025</v>
      </c>
      <c r="AH1367" s="166"/>
      <c r="AI1367" s="166"/>
      <c r="AJ1367" s="134">
        <f t="shared" si="291"/>
        <v>1298</v>
      </c>
      <c r="AK1367" s="35" t="s">
        <v>153</v>
      </c>
      <c r="AL1367" s="134" t="str">
        <f t="shared" si="292"/>
        <v>1298.</v>
      </c>
      <c r="AM1367" s="140"/>
      <c r="AN1367" s="296"/>
      <c r="AO1367" s="193"/>
    </row>
    <row r="1368" spans="1:41" ht="22.5" hidden="1" customHeight="1" x14ac:dyDescent="0.25">
      <c r="A1368" s="68" t="s">
        <v>4482</v>
      </c>
      <c r="B1368" s="25">
        <v>2543</v>
      </c>
      <c r="C1368" s="37" t="s">
        <v>570</v>
      </c>
      <c r="D1368" s="25">
        <v>1958</v>
      </c>
      <c r="E1368" s="108" t="s">
        <v>2932</v>
      </c>
      <c r="F1368" s="68" t="s">
        <v>2934</v>
      </c>
      <c r="G1368" s="30">
        <v>2</v>
      </c>
      <c r="H1368" s="30">
        <v>3</v>
      </c>
      <c r="I1368" s="137">
        <v>1136.7</v>
      </c>
      <c r="J1368" s="137">
        <v>750.7</v>
      </c>
      <c r="K1368" s="137">
        <v>750.7</v>
      </c>
      <c r="L1368" s="30">
        <v>15</v>
      </c>
      <c r="M1368" s="137">
        <f t="shared" si="293"/>
        <v>316758</v>
      </c>
      <c r="N1368" s="137"/>
      <c r="O1368" s="137"/>
      <c r="P1368" s="137"/>
      <c r="Q1368" s="137">
        <f t="shared" si="294"/>
        <v>316758</v>
      </c>
      <c r="R1368" s="137">
        <v>316758</v>
      </c>
      <c r="S1368" s="30"/>
      <c r="T1368" s="137"/>
      <c r="U1368" s="137"/>
      <c r="V1368" s="137"/>
      <c r="W1368" s="137"/>
      <c r="X1368" s="137"/>
      <c r="Y1368" s="137"/>
      <c r="Z1368" s="137"/>
      <c r="AA1368" s="137"/>
      <c r="AB1368" s="137"/>
      <c r="AC1368" s="137"/>
      <c r="AD1368" s="137"/>
      <c r="AE1368" s="137"/>
      <c r="AF1368" s="137"/>
      <c r="AG1368" s="337">
        <v>2025</v>
      </c>
      <c r="AH1368" s="166" t="s">
        <v>3050</v>
      </c>
      <c r="AI1368" s="166"/>
      <c r="AJ1368" s="134">
        <f t="shared" si="291"/>
        <v>1299</v>
      </c>
      <c r="AK1368" s="35" t="s">
        <v>153</v>
      </c>
      <c r="AL1368" s="134" t="str">
        <f t="shared" si="292"/>
        <v>1299.</v>
      </c>
      <c r="AM1368" s="140"/>
      <c r="AN1368" s="35"/>
      <c r="AO1368" s="193"/>
    </row>
    <row r="1369" spans="1:41" ht="22.5" hidden="1" customHeight="1" x14ac:dyDescent="0.25">
      <c r="A1369" s="68" t="s">
        <v>4483</v>
      </c>
      <c r="B1369" s="25">
        <v>2544</v>
      </c>
      <c r="C1369" s="333" t="s">
        <v>556</v>
      </c>
      <c r="D1369" s="25">
        <v>1963</v>
      </c>
      <c r="E1369" s="108" t="s">
        <v>2932</v>
      </c>
      <c r="F1369" s="68" t="s">
        <v>2934</v>
      </c>
      <c r="G1369" s="30">
        <v>4</v>
      </c>
      <c r="H1369" s="30">
        <v>2</v>
      </c>
      <c r="I1369" s="137">
        <v>1293.7</v>
      </c>
      <c r="J1369" s="137">
        <v>1185.3</v>
      </c>
      <c r="K1369" s="137">
        <v>761</v>
      </c>
      <c r="L1369" s="30">
        <v>45</v>
      </c>
      <c r="M1369" s="137">
        <f t="shared" si="293"/>
        <v>2220400</v>
      </c>
      <c r="N1369" s="137"/>
      <c r="O1369" s="137"/>
      <c r="P1369" s="137"/>
      <c r="Q1369" s="137">
        <f t="shared" si="294"/>
        <v>2220400</v>
      </c>
      <c r="R1369" s="137">
        <v>2220400</v>
      </c>
      <c r="S1369" s="30"/>
      <c r="T1369" s="137"/>
      <c r="U1369" s="137"/>
      <c r="V1369" s="137"/>
      <c r="W1369" s="137"/>
      <c r="X1369" s="137"/>
      <c r="Y1369" s="137"/>
      <c r="Z1369" s="137"/>
      <c r="AA1369" s="137"/>
      <c r="AB1369" s="137"/>
      <c r="AC1369" s="137"/>
      <c r="AD1369" s="137"/>
      <c r="AE1369" s="137"/>
      <c r="AF1369" s="137"/>
      <c r="AG1369" s="337">
        <v>2025</v>
      </c>
      <c r="AH1369" s="166" t="s">
        <v>3053</v>
      </c>
      <c r="AI1369" s="166"/>
      <c r="AJ1369" s="134">
        <f t="shared" si="291"/>
        <v>1300</v>
      </c>
      <c r="AK1369" s="35" t="s">
        <v>153</v>
      </c>
      <c r="AL1369" s="134" t="str">
        <f t="shared" si="292"/>
        <v>1300.</v>
      </c>
      <c r="AM1369" s="140"/>
      <c r="AN1369" s="35"/>
      <c r="AO1369" s="193"/>
    </row>
    <row r="1370" spans="1:41" ht="22.5" hidden="1" customHeight="1" x14ac:dyDescent="0.25">
      <c r="A1370" s="68" t="s">
        <v>4484</v>
      </c>
      <c r="B1370" s="25">
        <v>2285</v>
      </c>
      <c r="C1370" s="36" t="s">
        <v>1470</v>
      </c>
      <c r="D1370" s="25">
        <v>1929</v>
      </c>
      <c r="E1370" s="108" t="s">
        <v>2932</v>
      </c>
      <c r="F1370" s="68" t="s">
        <v>2934</v>
      </c>
      <c r="G1370" s="30">
        <v>2</v>
      </c>
      <c r="H1370" s="30">
        <v>2</v>
      </c>
      <c r="I1370" s="137">
        <v>346.8</v>
      </c>
      <c r="J1370" s="137">
        <v>232.1</v>
      </c>
      <c r="K1370" s="137">
        <v>232.1</v>
      </c>
      <c r="L1370" s="30">
        <v>11</v>
      </c>
      <c r="M1370" s="137">
        <f t="shared" si="293"/>
        <v>993972</v>
      </c>
      <c r="N1370" s="137"/>
      <c r="O1370" s="137"/>
      <c r="P1370" s="137"/>
      <c r="Q1370" s="137">
        <f t="shared" si="294"/>
        <v>993972</v>
      </c>
      <c r="R1370" s="137">
        <f>92430+901542</f>
        <v>993972</v>
      </c>
      <c r="S1370" s="30"/>
      <c r="T1370" s="137"/>
      <c r="U1370" s="137"/>
      <c r="V1370" s="137"/>
      <c r="W1370" s="137"/>
      <c r="X1370" s="137"/>
      <c r="Y1370" s="137"/>
      <c r="Z1370" s="137"/>
      <c r="AA1370" s="137"/>
      <c r="AB1370" s="137"/>
      <c r="AC1370" s="137"/>
      <c r="AD1370" s="137"/>
      <c r="AE1370" s="137"/>
      <c r="AF1370" s="137"/>
      <c r="AG1370" s="337">
        <v>2025</v>
      </c>
      <c r="AH1370" s="166" t="s">
        <v>3064</v>
      </c>
      <c r="AI1370" s="166"/>
      <c r="AJ1370" s="134">
        <f t="shared" ref="AJ1370:AJ1433" si="295">MAX(AJ1366:AJ1369)+1</f>
        <v>1301</v>
      </c>
      <c r="AK1370" s="35" t="s">
        <v>153</v>
      </c>
      <c r="AL1370" s="134" t="str">
        <f t="shared" ref="AL1370:AL1433" si="296">CONCATENATE(AJ1370,AK1370)</f>
        <v>1301.</v>
      </c>
      <c r="AM1370" s="140"/>
      <c r="AN1370" s="296"/>
      <c r="AO1370" s="193"/>
    </row>
    <row r="1371" spans="1:41" ht="22.5" hidden="1" customHeight="1" x14ac:dyDescent="0.25">
      <c r="A1371" s="68" t="s">
        <v>4485</v>
      </c>
      <c r="B1371" s="25">
        <v>2289</v>
      </c>
      <c r="C1371" s="36" t="s">
        <v>1471</v>
      </c>
      <c r="D1371" s="25">
        <v>1946</v>
      </c>
      <c r="E1371" s="108" t="s">
        <v>2932</v>
      </c>
      <c r="F1371" s="68" t="s">
        <v>2934</v>
      </c>
      <c r="G1371" s="30">
        <v>2</v>
      </c>
      <c r="H1371" s="30">
        <v>2</v>
      </c>
      <c r="I1371" s="137">
        <v>456</v>
      </c>
      <c r="J1371" s="137">
        <v>309.8</v>
      </c>
      <c r="K1371" s="137">
        <v>309.8</v>
      </c>
      <c r="L1371" s="30">
        <v>20</v>
      </c>
      <c r="M1371" s="137">
        <f t="shared" si="293"/>
        <v>107835</v>
      </c>
      <c r="N1371" s="137"/>
      <c r="O1371" s="137"/>
      <c r="P1371" s="137"/>
      <c r="Q1371" s="137">
        <f t="shared" si="294"/>
        <v>107835</v>
      </c>
      <c r="R1371" s="137">
        <v>107835</v>
      </c>
      <c r="S1371" s="30"/>
      <c r="T1371" s="137"/>
      <c r="U1371" s="137"/>
      <c r="V1371" s="137"/>
      <c r="W1371" s="137"/>
      <c r="X1371" s="137"/>
      <c r="Y1371" s="137"/>
      <c r="Z1371" s="137"/>
      <c r="AA1371" s="137"/>
      <c r="AB1371" s="137"/>
      <c r="AC1371" s="137"/>
      <c r="AD1371" s="137"/>
      <c r="AE1371" s="137"/>
      <c r="AF1371" s="137"/>
      <c r="AG1371" s="337">
        <v>2025</v>
      </c>
      <c r="AH1371" s="166" t="s">
        <v>3049</v>
      </c>
      <c r="AI1371" s="166"/>
      <c r="AJ1371" s="134">
        <f t="shared" si="295"/>
        <v>1302</v>
      </c>
      <c r="AK1371" s="35" t="s">
        <v>153</v>
      </c>
      <c r="AL1371" s="134" t="str">
        <f t="shared" si="296"/>
        <v>1302.</v>
      </c>
      <c r="AM1371" s="140"/>
      <c r="AN1371" s="296"/>
      <c r="AO1371" s="193"/>
    </row>
    <row r="1372" spans="1:41" ht="22.5" hidden="1" customHeight="1" x14ac:dyDescent="0.25">
      <c r="A1372" s="68" t="s">
        <v>4486</v>
      </c>
      <c r="B1372" s="25">
        <v>2291</v>
      </c>
      <c r="C1372" s="205" t="s">
        <v>522</v>
      </c>
      <c r="D1372" s="25">
        <v>1853</v>
      </c>
      <c r="E1372" s="108" t="s">
        <v>2932</v>
      </c>
      <c r="F1372" s="108" t="s">
        <v>2935</v>
      </c>
      <c r="G1372" s="30">
        <v>2</v>
      </c>
      <c r="H1372" s="30">
        <v>2</v>
      </c>
      <c r="I1372" s="137">
        <v>507.2</v>
      </c>
      <c r="J1372" s="137">
        <v>223.3</v>
      </c>
      <c r="K1372" s="137">
        <v>223.3</v>
      </c>
      <c r="L1372" s="30">
        <v>17</v>
      </c>
      <c r="M1372" s="137">
        <f t="shared" si="293"/>
        <v>178698</v>
      </c>
      <c r="N1372" s="137"/>
      <c r="O1372" s="137"/>
      <c r="P1372" s="137"/>
      <c r="Q1372" s="137">
        <f t="shared" si="294"/>
        <v>178698</v>
      </c>
      <c r="R1372" s="137">
        <v>178698</v>
      </c>
      <c r="S1372" s="30"/>
      <c r="T1372" s="137"/>
      <c r="U1372" s="137"/>
      <c r="V1372" s="137"/>
      <c r="W1372" s="137"/>
      <c r="X1372" s="137"/>
      <c r="Y1372" s="137"/>
      <c r="Z1372" s="137"/>
      <c r="AA1372" s="137"/>
      <c r="AB1372" s="137"/>
      <c r="AC1372" s="137"/>
      <c r="AD1372" s="137"/>
      <c r="AE1372" s="137"/>
      <c r="AF1372" s="137"/>
      <c r="AG1372" s="337">
        <v>2025</v>
      </c>
      <c r="AH1372" s="166" t="s">
        <v>3049</v>
      </c>
      <c r="AI1372" s="166"/>
      <c r="AJ1372" s="134">
        <f t="shared" si="295"/>
        <v>1303</v>
      </c>
      <c r="AK1372" s="35" t="s">
        <v>153</v>
      </c>
      <c r="AL1372" s="134" t="str">
        <f t="shared" si="296"/>
        <v>1303.</v>
      </c>
      <c r="AM1372" s="140"/>
      <c r="AN1372" s="296"/>
      <c r="AO1372" s="193"/>
    </row>
    <row r="1373" spans="1:41" ht="22.5" hidden="1" customHeight="1" x14ac:dyDescent="0.25">
      <c r="A1373" s="68" t="s">
        <v>4487</v>
      </c>
      <c r="B1373" s="25">
        <v>2293</v>
      </c>
      <c r="C1373" s="205" t="s">
        <v>523</v>
      </c>
      <c r="D1373" s="25">
        <v>1854</v>
      </c>
      <c r="E1373" s="108" t="s">
        <v>2932</v>
      </c>
      <c r="F1373" s="108" t="s">
        <v>2935</v>
      </c>
      <c r="G1373" s="30">
        <v>2</v>
      </c>
      <c r="H1373" s="30">
        <v>2</v>
      </c>
      <c r="I1373" s="137">
        <v>394</v>
      </c>
      <c r="J1373" s="137">
        <v>231.3</v>
      </c>
      <c r="K1373" s="137">
        <v>231.3</v>
      </c>
      <c r="L1373" s="30">
        <v>15</v>
      </c>
      <c r="M1373" s="137">
        <f t="shared" ref="M1373:M1404" si="297">R1373+T1373+V1373+X1373+Z1373+AB1373+AE1373+AF1373</f>
        <v>289614</v>
      </c>
      <c r="N1373" s="137"/>
      <c r="O1373" s="137"/>
      <c r="P1373" s="137"/>
      <c r="Q1373" s="137">
        <f t="shared" ref="Q1373:Q1404" si="298">M1373</f>
        <v>289614</v>
      </c>
      <c r="R1373" s="137">
        <v>289614</v>
      </c>
      <c r="S1373" s="30"/>
      <c r="T1373" s="137"/>
      <c r="U1373" s="137"/>
      <c r="V1373" s="137"/>
      <c r="W1373" s="137"/>
      <c r="X1373" s="137"/>
      <c r="Y1373" s="137"/>
      <c r="Z1373" s="137"/>
      <c r="AA1373" s="137"/>
      <c r="AB1373" s="137"/>
      <c r="AC1373" s="137"/>
      <c r="AD1373" s="137"/>
      <c r="AE1373" s="137"/>
      <c r="AF1373" s="137"/>
      <c r="AG1373" s="337">
        <v>2025</v>
      </c>
      <c r="AH1373" s="166" t="s">
        <v>3049</v>
      </c>
      <c r="AI1373" s="166"/>
      <c r="AJ1373" s="134">
        <f t="shared" si="295"/>
        <v>1304</v>
      </c>
      <c r="AK1373" s="35" t="s">
        <v>153</v>
      </c>
      <c r="AL1373" s="134" t="str">
        <f t="shared" si="296"/>
        <v>1304.</v>
      </c>
      <c r="AM1373" s="140"/>
      <c r="AN1373" s="296"/>
      <c r="AO1373" s="193"/>
    </row>
    <row r="1374" spans="1:41" ht="22.5" hidden="1" customHeight="1" x14ac:dyDescent="0.25">
      <c r="A1374" s="68" t="s">
        <v>4488</v>
      </c>
      <c r="B1374" s="25">
        <v>2298</v>
      </c>
      <c r="C1374" s="36" t="s">
        <v>1139</v>
      </c>
      <c r="D1374" s="25">
        <v>1963</v>
      </c>
      <c r="E1374" s="108" t="s">
        <v>2932</v>
      </c>
      <c r="F1374" s="108" t="s">
        <v>2935</v>
      </c>
      <c r="G1374" s="25">
        <v>1</v>
      </c>
      <c r="H1374" s="25">
        <v>2</v>
      </c>
      <c r="I1374" s="137">
        <v>321.42</v>
      </c>
      <c r="J1374" s="137">
        <v>216</v>
      </c>
      <c r="K1374" s="137">
        <v>216</v>
      </c>
      <c r="L1374" s="30">
        <v>12</v>
      </c>
      <c r="M1374" s="137">
        <f t="shared" si="297"/>
        <v>179894.39999999999</v>
      </c>
      <c r="N1374" s="137"/>
      <c r="O1374" s="137"/>
      <c r="P1374" s="137"/>
      <c r="Q1374" s="137">
        <f t="shared" si="298"/>
        <v>179894.39999999999</v>
      </c>
      <c r="R1374" s="137"/>
      <c r="S1374" s="30"/>
      <c r="T1374" s="137"/>
      <c r="U1374" s="137"/>
      <c r="V1374" s="137"/>
      <c r="W1374" s="137"/>
      <c r="X1374" s="137"/>
      <c r="Y1374" s="137"/>
      <c r="Z1374" s="137"/>
      <c r="AA1374" s="137">
        <v>67.2</v>
      </c>
      <c r="AB1374" s="137">
        <f>AA1374*2677</f>
        <v>179894.39999999999</v>
      </c>
      <c r="AC1374" s="137"/>
      <c r="AD1374" s="137"/>
      <c r="AE1374" s="137"/>
      <c r="AF1374" s="137"/>
      <c r="AG1374" s="337">
        <v>2025</v>
      </c>
      <c r="AH1374" s="166"/>
      <c r="AI1374" s="166"/>
      <c r="AJ1374" s="134">
        <f t="shared" si="295"/>
        <v>1305</v>
      </c>
      <c r="AK1374" s="35" t="s">
        <v>153</v>
      </c>
      <c r="AL1374" s="134" t="str">
        <f t="shared" si="296"/>
        <v>1305.</v>
      </c>
      <c r="AM1374" s="140"/>
      <c r="AN1374" s="296"/>
      <c r="AO1374" s="193"/>
    </row>
    <row r="1375" spans="1:41" ht="22.5" hidden="1" customHeight="1" x14ac:dyDescent="0.25">
      <c r="A1375" s="68" t="s">
        <v>4489</v>
      </c>
      <c r="B1375" s="25">
        <v>2301</v>
      </c>
      <c r="C1375" s="36" t="s">
        <v>1473</v>
      </c>
      <c r="D1375" s="25">
        <v>1956</v>
      </c>
      <c r="E1375" s="108" t="s">
        <v>2932</v>
      </c>
      <c r="F1375" s="68" t="s">
        <v>2934</v>
      </c>
      <c r="G1375" s="30">
        <v>2</v>
      </c>
      <c r="H1375" s="30">
        <v>1</v>
      </c>
      <c r="I1375" s="137">
        <v>456.5</v>
      </c>
      <c r="J1375" s="137">
        <v>423.6</v>
      </c>
      <c r="K1375" s="137">
        <v>456.5</v>
      </c>
      <c r="L1375" s="30">
        <v>27</v>
      </c>
      <c r="M1375" s="137">
        <f t="shared" si="297"/>
        <v>207205</v>
      </c>
      <c r="N1375" s="137"/>
      <c r="O1375" s="137"/>
      <c r="P1375" s="137"/>
      <c r="Q1375" s="137">
        <f t="shared" si="298"/>
        <v>207205</v>
      </c>
      <c r="R1375" s="137">
        <v>207205</v>
      </c>
      <c r="S1375" s="30"/>
      <c r="T1375" s="137"/>
      <c r="U1375" s="137"/>
      <c r="V1375" s="137"/>
      <c r="W1375" s="137"/>
      <c r="X1375" s="137"/>
      <c r="Y1375" s="137"/>
      <c r="Z1375" s="137"/>
      <c r="AA1375" s="137"/>
      <c r="AB1375" s="137"/>
      <c r="AC1375" s="137"/>
      <c r="AD1375" s="137"/>
      <c r="AE1375" s="137"/>
      <c r="AF1375" s="137"/>
      <c r="AG1375" s="337">
        <v>2025</v>
      </c>
      <c r="AH1375" s="166" t="s">
        <v>3048</v>
      </c>
      <c r="AI1375" s="166"/>
      <c r="AJ1375" s="134">
        <f t="shared" si="295"/>
        <v>1306</v>
      </c>
      <c r="AK1375" s="35" t="s">
        <v>153</v>
      </c>
      <c r="AL1375" s="134" t="str">
        <f t="shared" si="296"/>
        <v>1306.</v>
      </c>
      <c r="AM1375" s="140"/>
      <c r="AN1375" s="296"/>
      <c r="AO1375" s="193"/>
    </row>
    <row r="1376" spans="1:41" ht="22.5" hidden="1" customHeight="1" x14ac:dyDescent="0.25">
      <c r="A1376" s="68" t="s">
        <v>4490</v>
      </c>
      <c r="B1376" s="25">
        <v>2321</v>
      </c>
      <c r="C1376" s="333" t="s">
        <v>87</v>
      </c>
      <c r="D1376" s="25">
        <v>1999</v>
      </c>
      <c r="E1376" s="108" t="s">
        <v>2932</v>
      </c>
      <c r="F1376" s="68" t="s">
        <v>2934</v>
      </c>
      <c r="G1376" s="30">
        <v>3</v>
      </c>
      <c r="H1376" s="30">
        <v>3</v>
      </c>
      <c r="I1376" s="137">
        <v>1785.6</v>
      </c>
      <c r="J1376" s="137">
        <v>1035.5999999999999</v>
      </c>
      <c r="K1376" s="137">
        <v>999.9</v>
      </c>
      <c r="L1376" s="30">
        <v>65</v>
      </c>
      <c r="M1376" s="137">
        <f t="shared" si="297"/>
        <v>1039616</v>
      </c>
      <c r="N1376" s="137"/>
      <c r="O1376" s="137"/>
      <c r="P1376" s="137"/>
      <c r="Q1376" s="137">
        <f t="shared" si="298"/>
        <v>1039616</v>
      </c>
      <c r="R1376" s="137">
        <v>1039616</v>
      </c>
      <c r="S1376" s="30"/>
      <c r="T1376" s="137"/>
      <c r="U1376" s="137"/>
      <c r="V1376" s="137"/>
      <c r="W1376" s="137"/>
      <c r="X1376" s="137"/>
      <c r="Y1376" s="137"/>
      <c r="Z1376" s="137"/>
      <c r="AA1376" s="137"/>
      <c r="AB1376" s="137"/>
      <c r="AC1376" s="137"/>
      <c r="AD1376" s="137"/>
      <c r="AE1376" s="137"/>
      <c r="AF1376" s="137"/>
      <c r="AG1376" s="337">
        <v>2025</v>
      </c>
      <c r="AH1376" s="166" t="s">
        <v>3050</v>
      </c>
      <c r="AI1376" s="166"/>
      <c r="AJ1376" s="134">
        <f t="shared" si="295"/>
        <v>1307</v>
      </c>
      <c r="AK1376" s="35" t="s">
        <v>153</v>
      </c>
      <c r="AL1376" s="134" t="str">
        <f t="shared" si="296"/>
        <v>1307.</v>
      </c>
      <c r="AM1376" s="140"/>
      <c r="AN1376" s="35"/>
      <c r="AO1376" s="193"/>
    </row>
    <row r="1377" spans="1:41" ht="22.5" hidden="1" customHeight="1" x14ac:dyDescent="0.25">
      <c r="A1377" s="68" t="s">
        <v>4491</v>
      </c>
      <c r="B1377" s="25">
        <v>2323</v>
      </c>
      <c r="C1377" s="36" t="s">
        <v>73</v>
      </c>
      <c r="D1377" s="25">
        <v>1979</v>
      </c>
      <c r="E1377" s="108" t="s">
        <v>2932</v>
      </c>
      <c r="F1377" s="68" t="s">
        <v>2934</v>
      </c>
      <c r="G1377" s="25">
        <v>2</v>
      </c>
      <c r="H1377" s="25">
        <v>2</v>
      </c>
      <c r="I1377" s="137">
        <v>583.6</v>
      </c>
      <c r="J1377" s="137">
        <v>332.6</v>
      </c>
      <c r="K1377" s="137">
        <v>332.6</v>
      </c>
      <c r="L1377" s="30">
        <v>24</v>
      </c>
      <c r="M1377" s="137">
        <f t="shared" si="297"/>
        <v>171480</v>
      </c>
      <c r="N1377" s="137"/>
      <c r="O1377" s="137"/>
      <c r="P1377" s="137"/>
      <c r="Q1377" s="137">
        <f t="shared" si="298"/>
        <v>171480</v>
      </c>
      <c r="R1377" s="137">
        <v>171480</v>
      </c>
      <c r="S1377" s="30"/>
      <c r="T1377" s="137"/>
      <c r="U1377" s="137"/>
      <c r="V1377" s="137"/>
      <c r="W1377" s="137"/>
      <c r="X1377" s="137"/>
      <c r="Y1377" s="137"/>
      <c r="Z1377" s="137"/>
      <c r="AA1377" s="137"/>
      <c r="AB1377" s="137"/>
      <c r="AC1377" s="137"/>
      <c r="AD1377" s="137"/>
      <c r="AE1377" s="137"/>
      <c r="AF1377" s="137"/>
      <c r="AG1377" s="337">
        <v>2025</v>
      </c>
      <c r="AH1377" s="166" t="s">
        <v>3048</v>
      </c>
      <c r="AI1377" s="166"/>
      <c r="AJ1377" s="134">
        <f t="shared" si="295"/>
        <v>1308</v>
      </c>
      <c r="AK1377" s="35" t="s">
        <v>153</v>
      </c>
      <c r="AL1377" s="134" t="str">
        <f t="shared" si="296"/>
        <v>1308.</v>
      </c>
      <c r="AM1377" s="140"/>
      <c r="AN1377" s="296"/>
      <c r="AO1377" s="193"/>
    </row>
    <row r="1378" spans="1:41" ht="22.5" hidden="1" customHeight="1" x14ac:dyDescent="0.25">
      <c r="A1378" s="68" t="s">
        <v>4492</v>
      </c>
      <c r="B1378" s="25">
        <v>2339</v>
      </c>
      <c r="C1378" s="37" t="s">
        <v>75</v>
      </c>
      <c r="D1378" s="25">
        <v>1958</v>
      </c>
      <c r="E1378" s="108" t="s">
        <v>2932</v>
      </c>
      <c r="F1378" s="68" t="s">
        <v>2934</v>
      </c>
      <c r="G1378" s="30">
        <v>2</v>
      </c>
      <c r="H1378" s="30">
        <v>2</v>
      </c>
      <c r="I1378" s="137">
        <v>868.9</v>
      </c>
      <c r="J1378" s="137">
        <v>812</v>
      </c>
      <c r="K1378" s="137">
        <v>545.5</v>
      </c>
      <c r="L1378" s="30">
        <v>30</v>
      </c>
      <c r="M1378" s="137">
        <f t="shared" si="297"/>
        <v>357558</v>
      </c>
      <c r="N1378" s="137"/>
      <c r="O1378" s="137"/>
      <c r="P1378" s="137"/>
      <c r="Q1378" s="137">
        <f t="shared" si="298"/>
        <v>357558</v>
      </c>
      <c r="R1378" s="137">
        <f>141726+215832</f>
        <v>357558</v>
      </c>
      <c r="S1378" s="30"/>
      <c r="T1378" s="137"/>
      <c r="U1378" s="137"/>
      <c r="V1378" s="137"/>
      <c r="W1378" s="137"/>
      <c r="X1378" s="137"/>
      <c r="Y1378" s="137"/>
      <c r="Z1378" s="137"/>
      <c r="AA1378" s="137"/>
      <c r="AB1378" s="137"/>
      <c r="AC1378" s="137"/>
      <c r="AD1378" s="137"/>
      <c r="AE1378" s="137"/>
      <c r="AF1378" s="137"/>
      <c r="AG1378" s="337">
        <v>2025</v>
      </c>
      <c r="AH1378" s="166" t="s">
        <v>3054</v>
      </c>
      <c r="AI1378" s="166"/>
      <c r="AJ1378" s="134">
        <f t="shared" si="295"/>
        <v>1309</v>
      </c>
      <c r="AK1378" s="35" t="s">
        <v>153</v>
      </c>
      <c r="AL1378" s="134" t="str">
        <f t="shared" si="296"/>
        <v>1309.</v>
      </c>
      <c r="AM1378" s="140"/>
      <c r="AN1378" s="35"/>
      <c r="AO1378" s="193"/>
    </row>
    <row r="1379" spans="1:41" ht="22.5" hidden="1" customHeight="1" x14ac:dyDescent="0.25">
      <c r="A1379" s="68" t="s">
        <v>4493</v>
      </c>
      <c r="B1379" s="25">
        <v>2345</v>
      </c>
      <c r="C1379" s="205" t="s">
        <v>533</v>
      </c>
      <c r="D1379" s="25">
        <v>1979</v>
      </c>
      <c r="E1379" s="108" t="s">
        <v>2932</v>
      </c>
      <c r="F1379" s="68" t="s">
        <v>2934</v>
      </c>
      <c r="G1379" s="30">
        <v>5</v>
      </c>
      <c r="H1379" s="30">
        <v>3</v>
      </c>
      <c r="I1379" s="137">
        <v>3374.8</v>
      </c>
      <c r="J1379" s="137">
        <v>173</v>
      </c>
      <c r="K1379" s="137">
        <v>1773</v>
      </c>
      <c r="L1379" s="30">
        <v>106</v>
      </c>
      <c r="M1379" s="137">
        <f t="shared" si="297"/>
        <v>3547000</v>
      </c>
      <c r="N1379" s="137"/>
      <c r="O1379" s="137"/>
      <c r="P1379" s="137"/>
      <c r="Q1379" s="137">
        <f t="shared" si="298"/>
        <v>3547000</v>
      </c>
      <c r="R1379" s="137"/>
      <c r="S1379" s="30"/>
      <c r="T1379" s="137"/>
      <c r="U1379" s="137">
        <v>1000</v>
      </c>
      <c r="V1379" s="137">
        <f>U1379*3547</f>
        <v>3547000</v>
      </c>
      <c r="W1379" s="137"/>
      <c r="X1379" s="137"/>
      <c r="Y1379" s="137"/>
      <c r="Z1379" s="137"/>
      <c r="AA1379" s="137"/>
      <c r="AB1379" s="137"/>
      <c r="AC1379" s="137"/>
      <c r="AD1379" s="137"/>
      <c r="AE1379" s="137"/>
      <c r="AF1379" s="137"/>
      <c r="AG1379" s="337">
        <v>2025</v>
      </c>
      <c r="AH1379" s="166"/>
      <c r="AI1379" s="166"/>
      <c r="AJ1379" s="134">
        <f t="shared" si="295"/>
        <v>1310</v>
      </c>
      <c r="AK1379" s="35" t="s">
        <v>153</v>
      </c>
      <c r="AL1379" s="134" t="str">
        <f t="shared" si="296"/>
        <v>1310.</v>
      </c>
      <c r="AM1379" s="140"/>
      <c r="AN1379" s="296"/>
      <c r="AO1379" s="193"/>
    </row>
    <row r="1380" spans="1:41" ht="22.5" hidden="1" customHeight="1" x14ac:dyDescent="0.25">
      <c r="A1380" s="68" t="s">
        <v>4494</v>
      </c>
      <c r="B1380" s="25">
        <v>2346</v>
      </c>
      <c r="C1380" s="36" t="s">
        <v>76</v>
      </c>
      <c r="D1380" s="25">
        <v>1956</v>
      </c>
      <c r="E1380" s="108" t="s">
        <v>2932</v>
      </c>
      <c r="F1380" s="68" t="s">
        <v>2934</v>
      </c>
      <c r="G1380" s="25">
        <v>2</v>
      </c>
      <c r="H1380" s="25">
        <v>2</v>
      </c>
      <c r="I1380" s="137">
        <v>1135.29</v>
      </c>
      <c r="J1380" s="137">
        <v>688.4</v>
      </c>
      <c r="K1380" s="137">
        <v>633.70000000000005</v>
      </c>
      <c r="L1380" s="30">
        <v>39</v>
      </c>
      <c r="M1380" s="137">
        <f t="shared" si="297"/>
        <v>185770</v>
      </c>
      <c r="N1380" s="137"/>
      <c r="O1380" s="137"/>
      <c r="P1380" s="137"/>
      <c r="Q1380" s="137">
        <f t="shared" si="298"/>
        <v>185770</v>
      </c>
      <c r="R1380" s="137">
        <v>185770</v>
      </c>
      <c r="S1380" s="30"/>
      <c r="T1380" s="137"/>
      <c r="U1380" s="137"/>
      <c r="V1380" s="137"/>
      <c r="W1380" s="137"/>
      <c r="X1380" s="137"/>
      <c r="Y1380" s="137"/>
      <c r="Z1380" s="137"/>
      <c r="AA1380" s="137"/>
      <c r="AB1380" s="137"/>
      <c r="AC1380" s="137"/>
      <c r="AD1380" s="137"/>
      <c r="AE1380" s="137"/>
      <c r="AF1380" s="137"/>
      <c r="AG1380" s="337">
        <v>2025</v>
      </c>
      <c r="AH1380" s="166" t="s">
        <v>3048</v>
      </c>
      <c r="AI1380" s="166"/>
      <c r="AJ1380" s="134">
        <f t="shared" si="295"/>
        <v>1311</v>
      </c>
      <c r="AK1380" s="35" t="s">
        <v>153</v>
      </c>
      <c r="AL1380" s="134" t="str">
        <f t="shared" si="296"/>
        <v>1311.</v>
      </c>
      <c r="AM1380" s="140"/>
      <c r="AN1380" s="296"/>
      <c r="AO1380" s="193"/>
    </row>
    <row r="1381" spans="1:41" ht="22.5" hidden="1" customHeight="1" x14ac:dyDescent="0.25">
      <c r="A1381" s="68" t="s">
        <v>4495</v>
      </c>
      <c r="B1381" s="25">
        <v>2348</v>
      </c>
      <c r="C1381" s="36" t="s">
        <v>1474</v>
      </c>
      <c r="D1381" s="25">
        <v>1928</v>
      </c>
      <c r="E1381" s="108" t="s">
        <v>2932</v>
      </c>
      <c r="F1381" s="108" t="s">
        <v>2935</v>
      </c>
      <c r="G1381" s="30">
        <v>2</v>
      </c>
      <c r="H1381" s="30">
        <v>3</v>
      </c>
      <c r="I1381" s="137">
        <v>434.2</v>
      </c>
      <c r="J1381" s="137">
        <v>323</v>
      </c>
      <c r="K1381" s="137">
        <v>434.2</v>
      </c>
      <c r="L1381" s="30">
        <v>21</v>
      </c>
      <c r="M1381" s="137">
        <f t="shared" si="297"/>
        <v>627018.4</v>
      </c>
      <c r="N1381" s="137"/>
      <c r="O1381" s="137"/>
      <c r="P1381" s="137"/>
      <c r="Q1381" s="137">
        <f t="shared" si="298"/>
        <v>627018.4</v>
      </c>
      <c r="R1381" s="137">
        <v>627018.4</v>
      </c>
      <c r="S1381" s="30"/>
      <c r="T1381" s="137"/>
      <c r="U1381" s="137"/>
      <c r="V1381" s="137"/>
      <c r="W1381" s="137"/>
      <c r="X1381" s="137"/>
      <c r="Y1381" s="137"/>
      <c r="Z1381" s="137"/>
      <c r="AA1381" s="137"/>
      <c r="AB1381" s="137"/>
      <c r="AC1381" s="137"/>
      <c r="AD1381" s="137"/>
      <c r="AE1381" s="137"/>
      <c r="AF1381" s="137"/>
      <c r="AG1381" s="337">
        <v>2025</v>
      </c>
      <c r="AH1381" s="166" t="s">
        <v>3050</v>
      </c>
      <c r="AI1381" s="166"/>
      <c r="AJ1381" s="134">
        <f t="shared" si="295"/>
        <v>1312</v>
      </c>
      <c r="AK1381" s="35" t="s">
        <v>153</v>
      </c>
      <c r="AL1381" s="134" t="str">
        <f t="shared" si="296"/>
        <v>1312.</v>
      </c>
      <c r="AM1381" s="140"/>
      <c r="AN1381" s="296"/>
      <c r="AO1381" s="193"/>
    </row>
    <row r="1382" spans="1:41" ht="22.5" hidden="1" customHeight="1" x14ac:dyDescent="0.25">
      <c r="A1382" s="68" t="s">
        <v>4496</v>
      </c>
      <c r="B1382" s="67">
        <v>2353</v>
      </c>
      <c r="C1382" s="209" t="s">
        <v>78</v>
      </c>
      <c r="D1382" s="25">
        <v>1990</v>
      </c>
      <c r="E1382" s="108" t="s">
        <v>2932</v>
      </c>
      <c r="F1382" s="108" t="s">
        <v>2933</v>
      </c>
      <c r="G1382" s="30">
        <v>3</v>
      </c>
      <c r="H1382" s="30">
        <v>2</v>
      </c>
      <c r="I1382" s="273">
        <v>1290</v>
      </c>
      <c r="J1382" s="273">
        <v>754.8</v>
      </c>
      <c r="K1382" s="273">
        <v>754.8</v>
      </c>
      <c r="L1382" s="278">
        <v>60</v>
      </c>
      <c r="M1382" s="273">
        <f t="shared" si="297"/>
        <v>603876</v>
      </c>
      <c r="N1382" s="273"/>
      <c r="O1382" s="273"/>
      <c r="P1382" s="273"/>
      <c r="Q1382" s="273">
        <f t="shared" si="298"/>
        <v>603876</v>
      </c>
      <c r="R1382" s="273">
        <v>603876</v>
      </c>
      <c r="S1382" s="278"/>
      <c r="T1382" s="273"/>
      <c r="U1382" s="273"/>
      <c r="V1382" s="273"/>
      <c r="W1382" s="273"/>
      <c r="X1382" s="273"/>
      <c r="Y1382" s="273"/>
      <c r="Z1382" s="273"/>
      <c r="AA1382" s="273"/>
      <c r="AB1382" s="273"/>
      <c r="AC1382" s="273"/>
      <c r="AD1382" s="273"/>
      <c r="AE1382" s="273"/>
      <c r="AF1382" s="273"/>
      <c r="AG1382" s="279">
        <v>2025</v>
      </c>
      <c r="AH1382" s="166" t="s">
        <v>3049</v>
      </c>
      <c r="AI1382" s="166"/>
      <c r="AJ1382" s="134">
        <f t="shared" si="295"/>
        <v>1313</v>
      </c>
      <c r="AK1382" s="35" t="s">
        <v>153</v>
      </c>
      <c r="AL1382" s="134" t="str">
        <f t="shared" si="296"/>
        <v>1313.</v>
      </c>
      <c r="AM1382" s="140"/>
      <c r="AN1382" s="296"/>
      <c r="AO1382" s="193"/>
    </row>
    <row r="1383" spans="1:41" ht="35.25" hidden="1" customHeight="1" x14ac:dyDescent="0.25">
      <c r="A1383" s="68" t="s">
        <v>4497</v>
      </c>
      <c r="B1383" s="25">
        <v>2357</v>
      </c>
      <c r="C1383" s="169" t="s">
        <v>2939</v>
      </c>
      <c r="D1383" s="25">
        <v>1959</v>
      </c>
      <c r="E1383" s="108" t="s">
        <v>2932</v>
      </c>
      <c r="F1383" s="68" t="s">
        <v>2934</v>
      </c>
      <c r="G1383" s="30">
        <v>2</v>
      </c>
      <c r="H1383" s="30">
        <v>1</v>
      </c>
      <c r="I1383" s="137">
        <v>424.5</v>
      </c>
      <c r="J1383" s="137">
        <v>283.8</v>
      </c>
      <c r="K1383" s="137">
        <v>283.8</v>
      </c>
      <c r="L1383" s="30">
        <v>21</v>
      </c>
      <c r="M1383" s="137">
        <f t="shared" si="297"/>
        <v>206448</v>
      </c>
      <c r="N1383" s="137"/>
      <c r="O1383" s="137"/>
      <c r="P1383" s="137"/>
      <c r="Q1383" s="137">
        <f t="shared" si="298"/>
        <v>206448</v>
      </c>
      <c r="R1383" s="137">
        <v>206448</v>
      </c>
      <c r="S1383" s="30"/>
      <c r="T1383" s="137"/>
      <c r="U1383" s="137"/>
      <c r="V1383" s="137"/>
      <c r="W1383" s="137"/>
      <c r="X1383" s="137"/>
      <c r="Y1383" s="137"/>
      <c r="Z1383" s="137"/>
      <c r="AA1383" s="137"/>
      <c r="AB1383" s="137"/>
      <c r="AC1383" s="137"/>
      <c r="AD1383" s="137"/>
      <c r="AE1383" s="137"/>
      <c r="AF1383" s="137"/>
      <c r="AG1383" s="337">
        <v>2025</v>
      </c>
      <c r="AH1383" s="166" t="s">
        <v>3052</v>
      </c>
      <c r="AI1383" s="166"/>
      <c r="AJ1383" s="134">
        <f t="shared" si="295"/>
        <v>1314</v>
      </c>
      <c r="AK1383" s="35" t="s">
        <v>153</v>
      </c>
      <c r="AL1383" s="134" t="str">
        <f t="shared" si="296"/>
        <v>1314.</v>
      </c>
      <c r="AM1383" s="140"/>
      <c r="AN1383" s="35"/>
      <c r="AO1383" s="193"/>
    </row>
    <row r="1384" spans="1:41" ht="22.5" hidden="1" customHeight="1" x14ac:dyDescent="0.25">
      <c r="A1384" s="68" t="s">
        <v>4498</v>
      </c>
      <c r="B1384" s="109">
        <v>2359</v>
      </c>
      <c r="C1384" s="210" t="s">
        <v>524</v>
      </c>
      <c r="D1384" s="25">
        <v>1969</v>
      </c>
      <c r="E1384" s="108" t="s">
        <v>2932</v>
      </c>
      <c r="F1384" s="68" t="s">
        <v>2934</v>
      </c>
      <c r="G1384" s="30">
        <v>5</v>
      </c>
      <c r="H1384" s="30">
        <v>2</v>
      </c>
      <c r="I1384" s="280">
        <v>1768.6</v>
      </c>
      <c r="J1384" s="280">
        <v>1200</v>
      </c>
      <c r="K1384" s="280">
        <v>1200</v>
      </c>
      <c r="L1384" s="281">
        <v>75</v>
      </c>
      <c r="M1384" s="280">
        <f t="shared" si="297"/>
        <v>449826</v>
      </c>
      <c r="N1384" s="280"/>
      <c r="O1384" s="280"/>
      <c r="P1384" s="280"/>
      <c r="Q1384" s="280">
        <f t="shared" si="298"/>
        <v>449826</v>
      </c>
      <c r="R1384" s="280">
        <v>449826</v>
      </c>
      <c r="S1384" s="281"/>
      <c r="T1384" s="280"/>
      <c r="U1384" s="280"/>
      <c r="V1384" s="280"/>
      <c r="W1384" s="280"/>
      <c r="X1384" s="280"/>
      <c r="Y1384" s="280"/>
      <c r="Z1384" s="280"/>
      <c r="AA1384" s="280"/>
      <c r="AB1384" s="280"/>
      <c r="AC1384" s="280"/>
      <c r="AD1384" s="280"/>
      <c r="AE1384" s="280"/>
      <c r="AF1384" s="280"/>
      <c r="AG1384" s="282">
        <v>2025</v>
      </c>
      <c r="AH1384" s="166" t="s">
        <v>3049</v>
      </c>
      <c r="AI1384" s="166"/>
      <c r="AJ1384" s="134">
        <f t="shared" si="295"/>
        <v>1315</v>
      </c>
      <c r="AK1384" s="35" t="s">
        <v>153</v>
      </c>
      <c r="AL1384" s="134" t="str">
        <f t="shared" si="296"/>
        <v>1315.</v>
      </c>
      <c r="AM1384" s="140"/>
      <c r="AN1384" s="296"/>
      <c r="AO1384" s="193"/>
    </row>
    <row r="1385" spans="1:41" ht="22.5" hidden="1" customHeight="1" x14ac:dyDescent="0.25">
      <c r="A1385" s="68" t="s">
        <v>4499</v>
      </c>
      <c r="B1385" s="25">
        <v>2360</v>
      </c>
      <c r="C1385" s="36" t="s">
        <v>67</v>
      </c>
      <c r="D1385" s="25">
        <v>1959</v>
      </c>
      <c r="E1385" s="108" t="s">
        <v>2932</v>
      </c>
      <c r="F1385" s="68" t="s">
        <v>2934</v>
      </c>
      <c r="G1385" s="25">
        <v>2</v>
      </c>
      <c r="H1385" s="25">
        <v>1</v>
      </c>
      <c r="I1385" s="137">
        <v>331.5</v>
      </c>
      <c r="J1385" s="137">
        <v>208.8</v>
      </c>
      <c r="K1385" s="137">
        <v>208.8</v>
      </c>
      <c r="L1385" s="30">
        <v>16</v>
      </c>
      <c r="M1385" s="137">
        <f t="shared" si="297"/>
        <v>206448</v>
      </c>
      <c r="N1385" s="137"/>
      <c r="O1385" s="137"/>
      <c r="P1385" s="137"/>
      <c r="Q1385" s="137">
        <f t="shared" si="298"/>
        <v>206448</v>
      </c>
      <c r="R1385" s="137">
        <v>206448</v>
      </c>
      <c r="S1385" s="30"/>
      <c r="T1385" s="137"/>
      <c r="U1385" s="137"/>
      <c r="V1385" s="137"/>
      <c r="W1385" s="137"/>
      <c r="X1385" s="137"/>
      <c r="Y1385" s="137"/>
      <c r="Z1385" s="137"/>
      <c r="AA1385" s="137"/>
      <c r="AB1385" s="137"/>
      <c r="AC1385" s="137"/>
      <c r="AD1385" s="137"/>
      <c r="AE1385" s="137"/>
      <c r="AF1385" s="137"/>
      <c r="AG1385" s="337">
        <v>2025</v>
      </c>
      <c r="AH1385" s="166" t="s">
        <v>3052</v>
      </c>
      <c r="AI1385" s="166"/>
      <c r="AJ1385" s="134">
        <f t="shared" si="295"/>
        <v>1316</v>
      </c>
      <c r="AK1385" s="35" t="s">
        <v>153</v>
      </c>
      <c r="AL1385" s="134" t="str">
        <f t="shared" si="296"/>
        <v>1316.</v>
      </c>
      <c r="AM1385" s="140"/>
      <c r="AN1385" s="296"/>
      <c r="AO1385" s="193"/>
    </row>
    <row r="1386" spans="1:41" ht="22.5" hidden="1" customHeight="1" x14ac:dyDescent="0.25">
      <c r="A1386" s="68" t="s">
        <v>4500</v>
      </c>
      <c r="B1386" s="25">
        <v>2361</v>
      </c>
      <c r="C1386" s="36" t="s">
        <v>68</v>
      </c>
      <c r="D1386" s="25">
        <v>1960</v>
      </c>
      <c r="E1386" s="108" t="s">
        <v>2932</v>
      </c>
      <c r="F1386" s="68" t="s">
        <v>2934</v>
      </c>
      <c r="G1386" s="25">
        <v>2</v>
      </c>
      <c r="H1386" s="25">
        <v>1</v>
      </c>
      <c r="I1386" s="137">
        <v>306.60000000000002</v>
      </c>
      <c r="J1386" s="137">
        <v>200</v>
      </c>
      <c r="K1386" s="137">
        <v>200</v>
      </c>
      <c r="L1386" s="30">
        <v>13</v>
      </c>
      <c r="M1386" s="137">
        <f t="shared" si="297"/>
        <v>206448</v>
      </c>
      <c r="N1386" s="137"/>
      <c r="O1386" s="137"/>
      <c r="P1386" s="137"/>
      <c r="Q1386" s="137">
        <f t="shared" si="298"/>
        <v>206448</v>
      </c>
      <c r="R1386" s="137">
        <v>206448</v>
      </c>
      <c r="S1386" s="30"/>
      <c r="T1386" s="137"/>
      <c r="U1386" s="137"/>
      <c r="V1386" s="137"/>
      <c r="W1386" s="137"/>
      <c r="X1386" s="137"/>
      <c r="Y1386" s="137"/>
      <c r="Z1386" s="137"/>
      <c r="AA1386" s="137"/>
      <c r="AB1386" s="137"/>
      <c r="AC1386" s="137"/>
      <c r="AD1386" s="137"/>
      <c r="AE1386" s="137"/>
      <c r="AF1386" s="137"/>
      <c r="AG1386" s="337">
        <v>2025</v>
      </c>
      <c r="AH1386" s="166" t="s">
        <v>3052</v>
      </c>
      <c r="AI1386" s="166"/>
      <c r="AJ1386" s="134">
        <f t="shared" si="295"/>
        <v>1317</v>
      </c>
      <c r="AK1386" s="35" t="s">
        <v>153</v>
      </c>
      <c r="AL1386" s="134" t="str">
        <f t="shared" si="296"/>
        <v>1317.</v>
      </c>
      <c r="AM1386" s="140"/>
      <c r="AN1386" s="296"/>
      <c r="AO1386" s="193"/>
    </row>
    <row r="1387" spans="1:41" ht="22.5" hidden="1" customHeight="1" x14ac:dyDescent="0.25">
      <c r="A1387" s="68" t="s">
        <v>4501</v>
      </c>
      <c r="B1387" s="25">
        <v>2365</v>
      </c>
      <c r="C1387" s="36" t="s">
        <v>79</v>
      </c>
      <c r="D1387" s="25">
        <v>1961</v>
      </c>
      <c r="E1387" s="108" t="s">
        <v>2932</v>
      </c>
      <c r="F1387" s="68" t="s">
        <v>2934</v>
      </c>
      <c r="G1387" s="25">
        <v>2</v>
      </c>
      <c r="H1387" s="25">
        <v>1</v>
      </c>
      <c r="I1387" s="137">
        <v>301.35000000000002</v>
      </c>
      <c r="J1387" s="137">
        <v>201.9</v>
      </c>
      <c r="K1387" s="137">
        <v>201.9</v>
      </c>
      <c r="L1387" s="30">
        <v>12</v>
      </c>
      <c r="M1387" s="137">
        <f t="shared" si="297"/>
        <v>71450</v>
      </c>
      <c r="N1387" s="137"/>
      <c r="O1387" s="137"/>
      <c r="P1387" s="137"/>
      <c r="Q1387" s="137">
        <f t="shared" si="298"/>
        <v>71450</v>
      </c>
      <c r="R1387" s="137">
        <v>71450</v>
      </c>
      <c r="S1387" s="30"/>
      <c r="T1387" s="137"/>
      <c r="U1387" s="137"/>
      <c r="V1387" s="137"/>
      <c r="W1387" s="137"/>
      <c r="X1387" s="137"/>
      <c r="Y1387" s="137"/>
      <c r="Z1387" s="137"/>
      <c r="AA1387" s="137"/>
      <c r="AB1387" s="137"/>
      <c r="AC1387" s="137"/>
      <c r="AD1387" s="137"/>
      <c r="AE1387" s="137"/>
      <c r="AF1387" s="137"/>
      <c r="AG1387" s="337">
        <v>2025</v>
      </c>
      <c r="AH1387" s="166" t="s">
        <v>3048</v>
      </c>
      <c r="AI1387" s="166"/>
      <c r="AJ1387" s="134">
        <f t="shared" si="295"/>
        <v>1318</v>
      </c>
      <c r="AK1387" s="35" t="s">
        <v>153</v>
      </c>
      <c r="AL1387" s="134" t="str">
        <f t="shared" si="296"/>
        <v>1318.</v>
      </c>
      <c r="AM1387" s="140"/>
      <c r="AN1387" s="296"/>
      <c r="AO1387" s="193"/>
    </row>
    <row r="1388" spans="1:41" ht="22.5" hidden="1" customHeight="1" x14ac:dyDescent="0.25">
      <c r="A1388" s="68" t="s">
        <v>4502</v>
      </c>
      <c r="B1388" s="25">
        <v>2368</v>
      </c>
      <c r="C1388" s="36" t="s">
        <v>1478</v>
      </c>
      <c r="D1388" s="25">
        <v>1962</v>
      </c>
      <c r="E1388" s="108" t="s">
        <v>2932</v>
      </c>
      <c r="F1388" s="68" t="s">
        <v>2934</v>
      </c>
      <c r="G1388" s="30">
        <v>2</v>
      </c>
      <c r="H1388" s="30">
        <v>2</v>
      </c>
      <c r="I1388" s="137">
        <v>695.3</v>
      </c>
      <c r="J1388" s="137">
        <v>299.60000000000002</v>
      </c>
      <c r="K1388" s="137">
        <v>463.7</v>
      </c>
      <c r="L1388" s="30">
        <v>18</v>
      </c>
      <c r="M1388" s="137">
        <f t="shared" si="297"/>
        <v>5230741.8999999994</v>
      </c>
      <c r="N1388" s="137"/>
      <c r="O1388" s="137"/>
      <c r="P1388" s="137"/>
      <c r="Q1388" s="137">
        <f t="shared" si="298"/>
        <v>5230741.8999999994</v>
      </c>
      <c r="R1388" s="137"/>
      <c r="S1388" s="30"/>
      <c r="T1388" s="137"/>
      <c r="U1388" s="137">
        <v>695.3</v>
      </c>
      <c r="V1388" s="137">
        <f t="shared" ref="V1388:V1391" si="299">U1388*7523</f>
        <v>5230741.8999999994</v>
      </c>
      <c r="W1388" s="137"/>
      <c r="X1388" s="137"/>
      <c r="Y1388" s="137"/>
      <c r="Z1388" s="137"/>
      <c r="AA1388" s="137"/>
      <c r="AB1388" s="137"/>
      <c r="AC1388" s="137"/>
      <c r="AD1388" s="137"/>
      <c r="AE1388" s="137"/>
      <c r="AF1388" s="137"/>
      <c r="AG1388" s="337">
        <v>2025</v>
      </c>
      <c r="AH1388" s="166"/>
      <c r="AI1388" s="166"/>
      <c r="AJ1388" s="134">
        <f t="shared" si="295"/>
        <v>1319</v>
      </c>
      <c r="AK1388" s="35" t="s">
        <v>153</v>
      </c>
      <c r="AL1388" s="134" t="str">
        <f t="shared" si="296"/>
        <v>1319.</v>
      </c>
      <c r="AM1388" s="140"/>
      <c r="AN1388" s="296"/>
      <c r="AO1388" s="193"/>
    </row>
    <row r="1389" spans="1:41" ht="22.5" hidden="1" customHeight="1" x14ac:dyDescent="0.25">
      <c r="A1389" s="68" t="s">
        <v>4503</v>
      </c>
      <c r="B1389" s="25">
        <v>2370</v>
      </c>
      <c r="C1389" s="36" t="s">
        <v>1480</v>
      </c>
      <c r="D1389" s="25">
        <v>1929</v>
      </c>
      <c r="E1389" s="108">
        <v>2016</v>
      </c>
      <c r="F1389" s="68" t="s">
        <v>2934</v>
      </c>
      <c r="G1389" s="30">
        <v>2</v>
      </c>
      <c r="H1389" s="30">
        <v>2</v>
      </c>
      <c r="I1389" s="137">
        <v>430.6</v>
      </c>
      <c r="J1389" s="137">
        <v>298.7</v>
      </c>
      <c r="K1389" s="137">
        <v>298.7</v>
      </c>
      <c r="L1389" s="30">
        <v>24</v>
      </c>
      <c r="M1389" s="137">
        <f t="shared" si="297"/>
        <v>3239403.8000000003</v>
      </c>
      <c r="N1389" s="137"/>
      <c r="O1389" s="137"/>
      <c r="P1389" s="137"/>
      <c r="Q1389" s="137">
        <f t="shared" si="298"/>
        <v>3239403.8000000003</v>
      </c>
      <c r="R1389" s="137"/>
      <c r="S1389" s="30"/>
      <c r="T1389" s="137"/>
      <c r="U1389" s="137">
        <v>430.6</v>
      </c>
      <c r="V1389" s="137">
        <f t="shared" si="299"/>
        <v>3239403.8000000003</v>
      </c>
      <c r="W1389" s="137"/>
      <c r="X1389" s="137"/>
      <c r="Y1389" s="137"/>
      <c r="Z1389" s="137"/>
      <c r="AA1389" s="137"/>
      <c r="AB1389" s="137"/>
      <c r="AC1389" s="137"/>
      <c r="AD1389" s="137"/>
      <c r="AE1389" s="137"/>
      <c r="AF1389" s="137"/>
      <c r="AG1389" s="337">
        <v>2025</v>
      </c>
      <c r="AH1389" s="166"/>
      <c r="AI1389" s="166"/>
      <c r="AJ1389" s="134">
        <f t="shared" si="295"/>
        <v>1320</v>
      </c>
      <c r="AK1389" s="35" t="s">
        <v>153</v>
      </c>
      <c r="AL1389" s="134" t="str">
        <f t="shared" si="296"/>
        <v>1320.</v>
      </c>
      <c r="AM1389" s="140"/>
      <c r="AN1389" s="296"/>
      <c r="AO1389" s="193"/>
    </row>
    <row r="1390" spans="1:41" ht="22.5" hidden="1" customHeight="1" x14ac:dyDescent="0.25">
      <c r="A1390" s="68" t="s">
        <v>4504</v>
      </c>
      <c r="B1390" s="25">
        <v>2371</v>
      </c>
      <c r="C1390" s="36" t="s">
        <v>1481</v>
      </c>
      <c r="D1390" s="25">
        <v>1929</v>
      </c>
      <c r="E1390" s="108">
        <v>2016</v>
      </c>
      <c r="F1390" s="68" t="s">
        <v>2934</v>
      </c>
      <c r="G1390" s="30">
        <v>2</v>
      </c>
      <c r="H1390" s="30">
        <v>2</v>
      </c>
      <c r="I1390" s="137">
        <v>219.6</v>
      </c>
      <c r="J1390" s="137">
        <v>139.5</v>
      </c>
      <c r="K1390" s="137">
        <v>139.5</v>
      </c>
      <c r="L1390" s="30">
        <v>18</v>
      </c>
      <c r="M1390" s="137">
        <f t="shared" si="297"/>
        <v>2701509.3000000003</v>
      </c>
      <c r="N1390" s="137"/>
      <c r="O1390" s="137"/>
      <c r="P1390" s="137"/>
      <c r="Q1390" s="137">
        <f t="shared" si="298"/>
        <v>2701509.3000000003</v>
      </c>
      <c r="R1390" s="137"/>
      <c r="S1390" s="30"/>
      <c r="T1390" s="137"/>
      <c r="U1390" s="137">
        <v>359.1</v>
      </c>
      <c r="V1390" s="137">
        <f t="shared" si="299"/>
        <v>2701509.3000000003</v>
      </c>
      <c r="W1390" s="137"/>
      <c r="X1390" s="137"/>
      <c r="Y1390" s="137"/>
      <c r="Z1390" s="137"/>
      <c r="AA1390" s="137"/>
      <c r="AB1390" s="137"/>
      <c r="AC1390" s="137"/>
      <c r="AD1390" s="137"/>
      <c r="AE1390" s="137"/>
      <c r="AF1390" s="137"/>
      <c r="AG1390" s="337">
        <v>2025</v>
      </c>
      <c r="AH1390" s="166"/>
      <c r="AI1390" s="166"/>
      <c r="AJ1390" s="134">
        <f t="shared" si="295"/>
        <v>1321</v>
      </c>
      <c r="AK1390" s="35" t="s">
        <v>153</v>
      </c>
      <c r="AL1390" s="134" t="str">
        <f t="shared" si="296"/>
        <v>1321.</v>
      </c>
      <c r="AM1390" s="140"/>
      <c r="AN1390" s="296"/>
      <c r="AO1390" s="193"/>
    </row>
    <row r="1391" spans="1:41" ht="22.5" hidden="1" customHeight="1" x14ac:dyDescent="0.25">
      <c r="A1391" s="68" t="s">
        <v>4505</v>
      </c>
      <c r="B1391" s="25">
        <v>2373</v>
      </c>
      <c r="C1391" s="36" t="s">
        <v>1821</v>
      </c>
      <c r="D1391" s="25">
        <v>1946</v>
      </c>
      <c r="E1391" s="108">
        <v>2016</v>
      </c>
      <c r="F1391" s="68" t="s">
        <v>2934</v>
      </c>
      <c r="G1391" s="30">
        <v>2</v>
      </c>
      <c r="H1391" s="30">
        <v>2</v>
      </c>
      <c r="I1391" s="137">
        <v>491.2</v>
      </c>
      <c r="J1391" s="137">
        <v>319.39999999999998</v>
      </c>
      <c r="K1391" s="137">
        <v>319.39999999999998</v>
      </c>
      <c r="L1391" s="30">
        <v>24</v>
      </c>
      <c r="M1391" s="137">
        <f t="shared" si="297"/>
        <v>3695297.6</v>
      </c>
      <c r="N1391" s="137"/>
      <c r="O1391" s="137"/>
      <c r="P1391" s="137"/>
      <c r="Q1391" s="137">
        <f t="shared" si="298"/>
        <v>3695297.6</v>
      </c>
      <c r="R1391" s="137"/>
      <c r="S1391" s="30"/>
      <c r="T1391" s="137"/>
      <c r="U1391" s="137">
        <v>491.2</v>
      </c>
      <c r="V1391" s="137">
        <f t="shared" si="299"/>
        <v>3695297.6</v>
      </c>
      <c r="W1391" s="137"/>
      <c r="X1391" s="137"/>
      <c r="Y1391" s="137"/>
      <c r="Z1391" s="137"/>
      <c r="AA1391" s="137"/>
      <c r="AB1391" s="137"/>
      <c r="AC1391" s="137"/>
      <c r="AD1391" s="137"/>
      <c r="AE1391" s="137"/>
      <c r="AF1391" s="137"/>
      <c r="AG1391" s="337">
        <v>2025</v>
      </c>
      <c r="AH1391" s="166"/>
      <c r="AI1391" s="166"/>
      <c r="AJ1391" s="134">
        <f t="shared" si="295"/>
        <v>1322</v>
      </c>
      <c r="AK1391" s="35" t="s">
        <v>153</v>
      </c>
      <c r="AL1391" s="134" t="str">
        <f t="shared" si="296"/>
        <v>1322.</v>
      </c>
      <c r="AM1391" s="140"/>
      <c r="AN1391" s="296"/>
      <c r="AO1391" s="193"/>
    </row>
    <row r="1392" spans="1:41" ht="22.5" hidden="1" customHeight="1" x14ac:dyDescent="0.25">
      <c r="A1392" s="68" t="s">
        <v>4506</v>
      </c>
      <c r="B1392" s="25">
        <v>2374</v>
      </c>
      <c r="C1392" s="36" t="s">
        <v>85</v>
      </c>
      <c r="D1392" s="25">
        <v>1936</v>
      </c>
      <c r="E1392" s="108" t="s">
        <v>2932</v>
      </c>
      <c r="F1392" s="108" t="s">
        <v>2935</v>
      </c>
      <c r="G1392" s="25">
        <v>2</v>
      </c>
      <c r="H1392" s="25">
        <v>1</v>
      </c>
      <c r="I1392" s="137">
        <v>475.8</v>
      </c>
      <c r="J1392" s="137">
        <v>274.2</v>
      </c>
      <c r="K1392" s="137">
        <v>274.2</v>
      </c>
      <c r="L1392" s="30">
        <v>18</v>
      </c>
      <c r="M1392" s="137">
        <f t="shared" si="297"/>
        <v>28580</v>
      </c>
      <c r="N1392" s="137"/>
      <c r="O1392" s="137"/>
      <c r="P1392" s="137"/>
      <c r="Q1392" s="137">
        <f t="shared" si="298"/>
        <v>28580</v>
      </c>
      <c r="R1392" s="137">
        <v>28580</v>
      </c>
      <c r="S1392" s="30"/>
      <c r="T1392" s="137"/>
      <c r="U1392" s="137"/>
      <c r="V1392" s="137"/>
      <c r="W1392" s="137"/>
      <c r="X1392" s="137"/>
      <c r="Y1392" s="137"/>
      <c r="Z1392" s="137"/>
      <c r="AA1392" s="137"/>
      <c r="AB1392" s="137"/>
      <c r="AC1392" s="137"/>
      <c r="AD1392" s="137"/>
      <c r="AE1392" s="137"/>
      <c r="AF1392" s="137"/>
      <c r="AG1392" s="337">
        <v>2025</v>
      </c>
      <c r="AH1392" s="166" t="s">
        <v>3048</v>
      </c>
      <c r="AI1392" s="166"/>
      <c r="AJ1392" s="134">
        <f t="shared" si="295"/>
        <v>1323</v>
      </c>
      <c r="AK1392" s="35" t="s">
        <v>153</v>
      </c>
      <c r="AL1392" s="134" t="str">
        <f t="shared" si="296"/>
        <v>1323.</v>
      </c>
      <c r="AM1392" s="140"/>
      <c r="AN1392" s="296"/>
      <c r="AO1392" s="193"/>
    </row>
    <row r="1393" spans="1:41" ht="22.5" hidden="1" customHeight="1" x14ac:dyDescent="0.25">
      <c r="A1393" s="68" t="s">
        <v>4507</v>
      </c>
      <c r="B1393" s="25">
        <v>2382</v>
      </c>
      <c r="C1393" s="36" t="s">
        <v>3042</v>
      </c>
      <c r="D1393" s="25">
        <v>1994</v>
      </c>
      <c r="E1393" s="108" t="s">
        <v>2932</v>
      </c>
      <c r="F1393" s="68" t="s">
        <v>2934</v>
      </c>
      <c r="G1393" s="30">
        <v>3</v>
      </c>
      <c r="H1393" s="30">
        <v>2</v>
      </c>
      <c r="I1393" s="137">
        <v>1445.9</v>
      </c>
      <c r="J1393" s="137">
        <v>729.8</v>
      </c>
      <c r="K1393" s="137">
        <v>729.8</v>
      </c>
      <c r="L1393" s="30">
        <v>51</v>
      </c>
      <c r="M1393" s="137">
        <f t="shared" si="297"/>
        <v>943670</v>
      </c>
      <c r="N1393" s="137"/>
      <c r="O1393" s="137"/>
      <c r="P1393" s="137"/>
      <c r="Q1393" s="137">
        <f t="shared" si="298"/>
        <v>943670</v>
      </c>
      <c r="R1393" s="137">
        <v>943670</v>
      </c>
      <c r="S1393" s="30"/>
      <c r="T1393" s="137"/>
      <c r="U1393" s="137"/>
      <c r="V1393" s="137"/>
      <c r="W1393" s="137"/>
      <c r="X1393" s="137"/>
      <c r="Y1393" s="137"/>
      <c r="Z1393" s="137"/>
      <c r="AA1393" s="137"/>
      <c r="AB1393" s="137"/>
      <c r="AC1393" s="137"/>
      <c r="AD1393" s="137"/>
      <c r="AE1393" s="137"/>
      <c r="AF1393" s="137"/>
      <c r="AG1393" s="337">
        <v>2025</v>
      </c>
      <c r="AH1393" s="166" t="s">
        <v>3053</v>
      </c>
      <c r="AI1393" s="166"/>
      <c r="AJ1393" s="134">
        <f t="shared" si="295"/>
        <v>1324</v>
      </c>
      <c r="AK1393" s="35" t="s">
        <v>153</v>
      </c>
      <c r="AL1393" s="134" t="str">
        <f t="shared" si="296"/>
        <v>1324.</v>
      </c>
      <c r="AM1393" s="140"/>
      <c r="AN1393" s="296"/>
      <c r="AO1393" s="193"/>
    </row>
    <row r="1394" spans="1:41" ht="22.5" hidden="1" customHeight="1" x14ac:dyDescent="0.25">
      <c r="A1394" s="68" t="s">
        <v>4508</v>
      </c>
      <c r="B1394" s="25">
        <v>2383</v>
      </c>
      <c r="C1394" s="37" t="s">
        <v>567</v>
      </c>
      <c r="D1394" s="25">
        <v>1988</v>
      </c>
      <c r="E1394" s="108" t="s">
        <v>2932</v>
      </c>
      <c r="F1394" s="108" t="s">
        <v>2933</v>
      </c>
      <c r="G1394" s="30">
        <v>5</v>
      </c>
      <c r="H1394" s="30">
        <v>4</v>
      </c>
      <c r="I1394" s="137">
        <v>4407.5</v>
      </c>
      <c r="J1394" s="137">
        <v>2653</v>
      </c>
      <c r="K1394" s="137">
        <v>2653</v>
      </c>
      <c r="L1394" s="30">
        <v>139</v>
      </c>
      <c r="M1394" s="137">
        <f t="shared" si="297"/>
        <v>491576</v>
      </c>
      <c r="N1394" s="137"/>
      <c r="O1394" s="137"/>
      <c r="P1394" s="137"/>
      <c r="Q1394" s="137">
        <f t="shared" si="298"/>
        <v>491576</v>
      </c>
      <c r="R1394" s="137">
        <v>491576</v>
      </c>
      <c r="S1394" s="30"/>
      <c r="T1394" s="137"/>
      <c r="U1394" s="137"/>
      <c r="V1394" s="137"/>
      <c r="W1394" s="137"/>
      <c r="X1394" s="137"/>
      <c r="Y1394" s="137"/>
      <c r="Z1394" s="137"/>
      <c r="AA1394" s="137"/>
      <c r="AB1394" s="137"/>
      <c r="AC1394" s="137"/>
      <c r="AD1394" s="137"/>
      <c r="AE1394" s="137"/>
      <c r="AF1394" s="137"/>
      <c r="AG1394" s="337">
        <v>2025</v>
      </c>
      <c r="AH1394" s="166" t="s">
        <v>3048</v>
      </c>
      <c r="AI1394" s="166"/>
      <c r="AJ1394" s="134">
        <f t="shared" si="295"/>
        <v>1325</v>
      </c>
      <c r="AK1394" s="35" t="s">
        <v>153</v>
      </c>
      <c r="AL1394" s="134" t="str">
        <f t="shared" si="296"/>
        <v>1325.</v>
      </c>
      <c r="AM1394" s="140"/>
      <c r="AO1394" s="193"/>
    </row>
    <row r="1395" spans="1:41" ht="22.5" hidden="1" customHeight="1" x14ac:dyDescent="0.25">
      <c r="A1395" s="68" t="s">
        <v>4509</v>
      </c>
      <c r="B1395" s="25">
        <v>2386</v>
      </c>
      <c r="C1395" s="37" t="s">
        <v>82</v>
      </c>
      <c r="D1395" s="25">
        <v>1961</v>
      </c>
      <c r="E1395" s="108" t="s">
        <v>2932</v>
      </c>
      <c r="F1395" s="68" t="s">
        <v>2934</v>
      </c>
      <c r="G1395" s="30">
        <v>2</v>
      </c>
      <c r="H1395" s="30">
        <v>2</v>
      </c>
      <c r="I1395" s="137">
        <v>698.21</v>
      </c>
      <c r="J1395" s="137">
        <v>353</v>
      </c>
      <c r="K1395" s="137">
        <v>328.2</v>
      </c>
      <c r="L1395" s="30">
        <v>22</v>
      </c>
      <c r="M1395" s="137">
        <f t="shared" si="297"/>
        <v>384744</v>
      </c>
      <c r="N1395" s="137"/>
      <c r="O1395" s="137"/>
      <c r="P1395" s="137"/>
      <c r="Q1395" s="137">
        <f t="shared" si="298"/>
        <v>384744</v>
      </c>
      <c r="R1395" s="137">
        <v>384744</v>
      </c>
      <c r="S1395" s="30"/>
      <c r="T1395" s="137"/>
      <c r="U1395" s="137"/>
      <c r="V1395" s="137"/>
      <c r="W1395" s="137"/>
      <c r="X1395" s="137"/>
      <c r="Y1395" s="137"/>
      <c r="Z1395" s="137"/>
      <c r="AA1395" s="137"/>
      <c r="AB1395" s="137"/>
      <c r="AC1395" s="137"/>
      <c r="AD1395" s="137"/>
      <c r="AE1395" s="137"/>
      <c r="AF1395" s="137"/>
      <c r="AG1395" s="337">
        <v>2025</v>
      </c>
      <c r="AH1395" s="166" t="s">
        <v>3052</v>
      </c>
      <c r="AI1395" s="166"/>
      <c r="AJ1395" s="134">
        <f t="shared" si="295"/>
        <v>1326</v>
      </c>
      <c r="AK1395" s="35" t="s">
        <v>153</v>
      </c>
      <c r="AL1395" s="134" t="str">
        <f t="shared" si="296"/>
        <v>1326.</v>
      </c>
      <c r="AM1395" s="140"/>
      <c r="AN1395" s="35"/>
      <c r="AO1395" s="193"/>
    </row>
    <row r="1396" spans="1:41" ht="22.5" hidden="1" customHeight="1" x14ac:dyDescent="0.25">
      <c r="A1396" s="68" t="s">
        <v>4510</v>
      </c>
      <c r="B1396" s="25">
        <v>2387</v>
      </c>
      <c r="C1396" s="36" t="s">
        <v>539</v>
      </c>
      <c r="D1396" s="25">
        <v>1912</v>
      </c>
      <c r="E1396" s="108" t="s">
        <v>2932</v>
      </c>
      <c r="F1396" s="68" t="s">
        <v>2934</v>
      </c>
      <c r="G1396" s="25">
        <v>2</v>
      </c>
      <c r="H1396" s="25">
        <v>2</v>
      </c>
      <c r="I1396" s="137">
        <v>640.35</v>
      </c>
      <c r="J1396" s="137">
        <v>390.2</v>
      </c>
      <c r="K1396" s="137">
        <v>390.2</v>
      </c>
      <c r="L1396" s="30">
        <v>21</v>
      </c>
      <c r="M1396" s="137">
        <f t="shared" si="297"/>
        <v>215670</v>
      </c>
      <c r="N1396" s="137"/>
      <c r="O1396" s="137"/>
      <c r="P1396" s="137"/>
      <c r="Q1396" s="137">
        <f t="shared" si="298"/>
        <v>215670</v>
      </c>
      <c r="R1396" s="137">
        <v>215670</v>
      </c>
      <c r="S1396" s="30"/>
      <c r="T1396" s="137"/>
      <c r="U1396" s="137"/>
      <c r="V1396" s="137"/>
      <c r="W1396" s="137"/>
      <c r="X1396" s="137"/>
      <c r="Y1396" s="137"/>
      <c r="Z1396" s="137"/>
      <c r="AA1396" s="137"/>
      <c r="AB1396" s="137"/>
      <c r="AC1396" s="137"/>
      <c r="AD1396" s="137"/>
      <c r="AE1396" s="137"/>
      <c r="AF1396" s="137"/>
      <c r="AG1396" s="337">
        <v>2025</v>
      </c>
      <c r="AH1396" s="166" t="s">
        <v>3049</v>
      </c>
      <c r="AI1396" s="166"/>
      <c r="AJ1396" s="134">
        <f t="shared" si="295"/>
        <v>1327</v>
      </c>
      <c r="AK1396" s="35" t="s">
        <v>153</v>
      </c>
      <c r="AL1396" s="134" t="str">
        <f t="shared" si="296"/>
        <v>1327.</v>
      </c>
      <c r="AM1396" s="140"/>
      <c r="AN1396" s="296"/>
      <c r="AO1396" s="193"/>
    </row>
    <row r="1397" spans="1:41" ht="22.5" hidden="1" customHeight="1" x14ac:dyDescent="0.25">
      <c r="A1397" s="68" t="s">
        <v>4511</v>
      </c>
      <c r="B1397" s="25">
        <v>2388</v>
      </c>
      <c r="C1397" s="36" t="s">
        <v>83</v>
      </c>
      <c r="D1397" s="25">
        <v>1958</v>
      </c>
      <c r="E1397" s="108" t="s">
        <v>2932</v>
      </c>
      <c r="F1397" s="68" t="s">
        <v>2934</v>
      </c>
      <c r="G1397" s="25">
        <v>2</v>
      </c>
      <c r="H1397" s="25">
        <v>2</v>
      </c>
      <c r="I1397" s="137">
        <v>565.9</v>
      </c>
      <c r="J1397" s="137">
        <v>353</v>
      </c>
      <c r="K1397" s="137">
        <v>328.2</v>
      </c>
      <c r="L1397" s="30">
        <v>34</v>
      </c>
      <c r="M1397" s="137">
        <f t="shared" si="297"/>
        <v>200060</v>
      </c>
      <c r="N1397" s="137"/>
      <c r="O1397" s="137"/>
      <c r="P1397" s="137"/>
      <c r="Q1397" s="137">
        <f t="shared" si="298"/>
        <v>200060</v>
      </c>
      <c r="R1397" s="137">
        <v>200060</v>
      </c>
      <c r="S1397" s="30"/>
      <c r="T1397" s="137"/>
      <c r="U1397" s="137"/>
      <c r="V1397" s="137"/>
      <c r="W1397" s="137"/>
      <c r="X1397" s="137"/>
      <c r="Y1397" s="137"/>
      <c r="Z1397" s="137"/>
      <c r="AA1397" s="137"/>
      <c r="AB1397" s="137"/>
      <c r="AC1397" s="137"/>
      <c r="AD1397" s="137"/>
      <c r="AE1397" s="137"/>
      <c r="AF1397" s="137"/>
      <c r="AG1397" s="337">
        <v>2025</v>
      </c>
      <c r="AH1397" s="166" t="s">
        <v>3048</v>
      </c>
      <c r="AI1397" s="166"/>
      <c r="AJ1397" s="134">
        <f t="shared" si="295"/>
        <v>1328</v>
      </c>
      <c r="AK1397" s="35" t="s">
        <v>153</v>
      </c>
      <c r="AL1397" s="134" t="str">
        <f t="shared" si="296"/>
        <v>1328.</v>
      </c>
      <c r="AM1397" s="140"/>
      <c r="AN1397" s="296"/>
      <c r="AO1397" s="193"/>
    </row>
    <row r="1398" spans="1:41" ht="22.5" hidden="1" customHeight="1" x14ac:dyDescent="0.25">
      <c r="A1398" s="68" t="s">
        <v>4512</v>
      </c>
      <c r="B1398" s="25">
        <v>2393</v>
      </c>
      <c r="C1398" s="36" t="s">
        <v>540</v>
      </c>
      <c r="D1398" s="25">
        <v>1986</v>
      </c>
      <c r="E1398" s="108" t="s">
        <v>2932</v>
      </c>
      <c r="F1398" s="68" t="s">
        <v>2934</v>
      </c>
      <c r="G1398" s="25">
        <v>2</v>
      </c>
      <c r="H1398" s="25">
        <v>3</v>
      </c>
      <c r="I1398" s="137">
        <v>288.2</v>
      </c>
      <c r="J1398" s="137">
        <v>179.2</v>
      </c>
      <c r="K1398" s="137">
        <v>179.2</v>
      </c>
      <c r="L1398" s="30">
        <v>14</v>
      </c>
      <c r="M1398" s="137">
        <f t="shared" si="297"/>
        <v>338910</v>
      </c>
      <c r="N1398" s="137"/>
      <c r="O1398" s="137"/>
      <c r="P1398" s="137"/>
      <c r="Q1398" s="137">
        <f t="shared" si="298"/>
        <v>338910</v>
      </c>
      <c r="R1398" s="137">
        <v>338910</v>
      </c>
      <c r="S1398" s="30"/>
      <c r="T1398" s="137"/>
      <c r="U1398" s="137"/>
      <c r="V1398" s="137"/>
      <c r="W1398" s="137"/>
      <c r="X1398" s="137"/>
      <c r="Y1398" s="137"/>
      <c r="Z1398" s="137"/>
      <c r="AA1398" s="137"/>
      <c r="AB1398" s="137"/>
      <c r="AC1398" s="137"/>
      <c r="AD1398" s="137"/>
      <c r="AE1398" s="137"/>
      <c r="AF1398" s="137"/>
      <c r="AG1398" s="337">
        <v>2025</v>
      </c>
      <c r="AH1398" s="166" t="s">
        <v>3049</v>
      </c>
      <c r="AI1398" s="166"/>
      <c r="AJ1398" s="134">
        <f t="shared" si="295"/>
        <v>1329</v>
      </c>
      <c r="AK1398" s="35" t="s">
        <v>153</v>
      </c>
      <c r="AL1398" s="134" t="str">
        <f t="shared" si="296"/>
        <v>1329.</v>
      </c>
      <c r="AM1398" s="140"/>
      <c r="AN1398" s="296"/>
      <c r="AO1398" s="193"/>
    </row>
    <row r="1399" spans="1:41" ht="22.5" hidden="1" customHeight="1" x14ac:dyDescent="0.25">
      <c r="A1399" s="68" t="s">
        <v>4513</v>
      </c>
      <c r="B1399" s="25">
        <v>2401</v>
      </c>
      <c r="C1399" s="37" t="s">
        <v>71</v>
      </c>
      <c r="D1399" s="25">
        <v>1969</v>
      </c>
      <c r="E1399" s="108" t="s">
        <v>2932</v>
      </c>
      <c r="F1399" s="68" t="s">
        <v>2934</v>
      </c>
      <c r="G1399" s="30">
        <v>2</v>
      </c>
      <c r="H1399" s="30">
        <v>1</v>
      </c>
      <c r="I1399" s="137">
        <v>325.5</v>
      </c>
      <c r="J1399" s="137">
        <v>319.5</v>
      </c>
      <c r="K1399" s="137">
        <v>211.4</v>
      </c>
      <c r="L1399" s="30">
        <v>14</v>
      </c>
      <c r="M1399" s="137">
        <f t="shared" si="297"/>
        <v>123240</v>
      </c>
      <c r="N1399" s="137"/>
      <c r="O1399" s="137"/>
      <c r="P1399" s="137"/>
      <c r="Q1399" s="137">
        <f t="shared" si="298"/>
        <v>123240</v>
      </c>
      <c r="R1399" s="137">
        <v>123240</v>
      </c>
      <c r="S1399" s="30"/>
      <c r="T1399" s="137"/>
      <c r="U1399" s="137"/>
      <c r="V1399" s="137"/>
      <c r="W1399" s="137"/>
      <c r="X1399" s="137"/>
      <c r="Y1399" s="137"/>
      <c r="Z1399" s="137"/>
      <c r="AA1399" s="137"/>
      <c r="AB1399" s="137"/>
      <c r="AC1399" s="137"/>
      <c r="AD1399" s="137"/>
      <c r="AE1399" s="137"/>
      <c r="AF1399" s="137"/>
      <c r="AG1399" s="337">
        <v>2025</v>
      </c>
      <c r="AH1399" s="166" t="s">
        <v>3049</v>
      </c>
      <c r="AI1399" s="166"/>
      <c r="AJ1399" s="134">
        <f t="shared" si="295"/>
        <v>1330</v>
      </c>
      <c r="AK1399" s="35" t="s">
        <v>153</v>
      </c>
      <c r="AL1399" s="134" t="str">
        <f t="shared" si="296"/>
        <v>1330.</v>
      </c>
      <c r="AM1399" s="140"/>
      <c r="AN1399" s="35"/>
      <c r="AO1399" s="193"/>
    </row>
    <row r="1400" spans="1:41" ht="22.5" hidden="1" customHeight="1" x14ac:dyDescent="0.25">
      <c r="A1400" s="68" t="s">
        <v>4514</v>
      </c>
      <c r="B1400" s="25">
        <v>2405</v>
      </c>
      <c r="C1400" s="36" t="s">
        <v>551</v>
      </c>
      <c r="D1400" s="25">
        <v>1965</v>
      </c>
      <c r="E1400" s="108" t="s">
        <v>2932</v>
      </c>
      <c r="F1400" s="108" t="s">
        <v>2935</v>
      </c>
      <c r="G1400" s="25">
        <v>2</v>
      </c>
      <c r="H1400" s="25">
        <v>1</v>
      </c>
      <c r="I1400" s="137">
        <v>462.7</v>
      </c>
      <c r="J1400" s="137">
        <v>257.7</v>
      </c>
      <c r="K1400" s="137">
        <v>257.7</v>
      </c>
      <c r="L1400" s="30">
        <v>26</v>
      </c>
      <c r="M1400" s="137">
        <f t="shared" si="297"/>
        <v>114320</v>
      </c>
      <c r="N1400" s="137"/>
      <c r="O1400" s="137"/>
      <c r="P1400" s="137"/>
      <c r="Q1400" s="137">
        <f t="shared" si="298"/>
        <v>114320</v>
      </c>
      <c r="R1400" s="137">
        <v>114320</v>
      </c>
      <c r="S1400" s="30"/>
      <c r="T1400" s="137"/>
      <c r="U1400" s="137"/>
      <c r="V1400" s="137"/>
      <c r="W1400" s="137"/>
      <c r="X1400" s="137"/>
      <c r="Y1400" s="137"/>
      <c r="Z1400" s="137"/>
      <c r="AA1400" s="137"/>
      <c r="AB1400" s="137"/>
      <c r="AC1400" s="137"/>
      <c r="AD1400" s="137"/>
      <c r="AE1400" s="137"/>
      <c r="AF1400" s="137"/>
      <c r="AG1400" s="337">
        <v>2025</v>
      </c>
      <c r="AH1400" s="166" t="s">
        <v>3048</v>
      </c>
      <c r="AI1400" s="166"/>
      <c r="AJ1400" s="134">
        <f t="shared" si="295"/>
        <v>1331</v>
      </c>
      <c r="AK1400" s="35" t="s">
        <v>153</v>
      </c>
      <c r="AL1400" s="134" t="str">
        <f t="shared" si="296"/>
        <v>1331.</v>
      </c>
      <c r="AM1400" s="140"/>
      <c r="AN1400" s="296"/>
      <c r="AO1400" s="193"/>
    </row>
    <row r="1401" spans="1:41" ht="22.5" hidden="1" customHeight="1" x14ac:dyDescent="0.25">
      <c r="A1401" s="68" t="s">
        <v>4515</v>
      </c>
      <c r="B1401" s="25">
        <v>2426</v>
      </c>
      <c r="C1401" s="205" t="s">
        <v>534</v>
      </c>
      <c r="D1401" s="25">
        <v>1980</v>
      </c>
      <c r="E1401" s="108" t="s">
        <v>2932</v>
      </c>
      <c r="F1401" s="68" t="s">
        <v>2934</v>
      </c>
      <c r="G1401" s="30">
        <v>3</v>
      </c>
      <c r="H1401" s="30">
        <v>2</v>
      </c>
      <c r="I1401" s="137">
        <v>855.7</v>
      </c>
      <c r="J1401" s="137">
        <v>501.2</v>
      </c>
      <c r="K1401" s="137">
        <v>501.2</v>
      </c>
      <c r="L1401" s="30">
        <v>45</v>
      </c>
      <c r="M1401" s="137">
        <f t="shared" si="297"/>
        <v>502203</v>
      </c>
      <c r="N1401" s="137"/>
      <c r="O1401" s="137"/>
      <c r="P1401" s="137"/>
      <c r="Q1401" s="137">
        <f t="shared" si="298"/>
        <v>502203</v>
      </c>
      <c r="R1401" s="137">
        <v>502203</v>
      </c>
      <c r="S1401" s="30"/>
      <c r="T1401" s="137"/>
      <c r="U1401" s="137"/>
      <c r="V1401" s="137"/>
      <c r="W1401" s="137"/>
      <c r="X1401" s="137"/>
      <c r="Y1401" s="137"/>
      <c r="Z1401" s="137"/>
      <c r="AA1401" s="137"/>
      <c r="AB1401" s="137"/>
      <c r="AC1401" s="137"/>
      <c r="AD1401" s="137"/>
      <c r="AE1401" s="137"/>
      <c r="AF1401" s="137"/>
      <c r="AG1401" s="337">
        <v>2025</v>
      </c>
      <c r="AH1401" s="166" t="s">
        <v>3049</v>
      </c>
      <c r="AI1401" s="166"/>
      <c r="AJ1401" s="134">
        <f t="shared" si="295"/>
        <v>1332</v>
      </c>
      <c r="AK1401" s="35" t="s">
        <v>153</v>
      </c>
      <c r="AL1401" s="134" t="str">
        <f t="shared" si="296"/>
        <v>1332.</v>
      </c>
      <c r="AM1401" s="140"/>
      <c r="AN1401" s="296"/>
      <c r="AO1401" s="193"/>
    </row>
    <row r="1402" spans="1:41" ht="22.5" hidden="1" customHeight="1" x14ac:dyDescent="0.25">
      <c r="A1402" s="68" t="s">
        <v>4516</v>
      </c>
      <c r="B1402" s="25">
        <v>2428</v>
      </c>
      <c r="C1402" s="205" t="s">
        <v>535</v>
      </c>
      <c r="D1402" s="25">
        <v>1980</v>
      </c>
      <c r="E1402" s="108" t="s">
        <v>2932</v>
      </c>
      <c r="F1402" s="68" t="s">
        <v>2934</v>
      </c>
      <c r="G1402" s="30">
        <v>3</v>
      </c>
      <c r="H1402" s="30">
        <v>2</v>
      </c>
      <c r="I1402" s="137">
        <v>855.7</v>
      </c>
      <c r="J1402" s="137">
        <v>501.2</v>
      </c>
      <c r="K1402" s="137">
        <v>501.2</v>
      </c>
      <c r="L1402" s="30">
        <v>37</v>
      </c>
      <c r="M1402" s="137">
        <f t="shared" si="297"/>
        <v>502203</v>
      </c>
      <c r="N1402" s="137"/>
      <c r="O1402" s="137"/>
      <c r="P1402" s="137"/>
      <c r="Q1402" s="137">
        <f t="shared" si="298"/>
        <v>502203</v>
      </c>
      <c r="R1402" s="137">
        <v>502203</v>
      </c>
      <c r="S1402" s="30"/>
      <c r="T1402" s="137"/>
      <c r="U1402" s="137"/>
      <c r="V1402" s="137"/>
      <c r="W1402" s="137"/>
      <c r="X1402" s="137"/>
      <c r="Y1402" s="137"/>
      <c r="Z1402" s="137"/>
      <c r="AA1402" s="137"/>
      <c r="AB1402" s="137"/>
      <c r="AC1402" s="137"/>
      <c r="AD1402" s="137"/>
      <c r="AE1402" s="137"/>
      <c r="AF1402" s="137"/>
      <c r="AG1402" s="337">
        <v>2025</v>
      </c>
      <c r="AH1402" s="166" t="s">
        <v>3049</v>
      </c>
      <c r="AI1402" s="166"/>
      <c r="AJ1402" s="134">
        <f t="shared" si="295"/>
        <v>1333</v>
      </c>
      <c r="AK1402" s="35" t="s">
        <v>153</v>
      </c>
      <c r="AL1402" s="134" t="str">
        <f t="shared" si="296"/>
        <v>1333.</v>
      </c>
      <c r="AM1402" s="140"/>
      <c r="AN1402" s="296"/>
      <c r="AO1402" s="193"/>
    </row>
    <row r="1403" spans="1:41" ht="22.5" hidden="1" customHeight="1" x14ac:dyDescent="0.25">
      <c r="A1403" s="68" t="s">
        <v>4517</v>
      </c>
      <c r="B1403" s="25">
        <v>2441</v>
      </c>
      <c r="C1403" s="36" t="s">
        <v>552</v>
      </c>
      <c r="D1403" s="25">
        <v>1966</v>
      </c>
      <c r="E1403" s="108" t="s">
        <v>2932</v>
      </c>
      <c r="F1403" s="108" t="s">
        <v>2935</v>
      </c>
      <c r="G1403" s="25">
        <v>2</v>
      </c>
      <c r="H1403" s="25">
        <v>2</v>
      </c>
      <c r="I1403" s="137">
        <v>459.7</v>
      </c>
      <c r="J1403" s="137">
        <v>293.5</v>
      </c>
      <c r="K1403" s="137">
        <v>293.5</v>
      </c>
      <c r="L1403" s="30">
        <v>23</v>
      </c>
      <c r="M1403" s="137">
        <f t="shared" si="297"/>
        <v>171480</v>
      </c>
      <c r="N1403" s="137"/>
      <c r="O1403" s="137"/>
      <c r="P1403" s="137"/>
      <c r="Q1403" s="137">
        <f t="shared" si="298"/>
        <v>171480</v>
      </c>
      <c r="R1403" s="137">
        <v>171480</v>
      </c>
      <c r="S1403" s="30"/>
      <c r="T1403" s="137"/>
      <c r="U1403" s="137"/>
      <c r="V1403" s="137"/>
      <c r="W1403" s="137"/>
      <c r="X1403" s="137"/>
      <c r="Y1403" s="137"/>
      <c r="Z1403" s="137"/>
      <c r="AA1403" s="137"/>
      <c r="AB1403" s="137"/>
      <c r="AC1403" s="137"/>
      <c r="AD1403" s="137"/>
      <c r="AE1403" s="137"/>
      <c r="AF1403" s="137"/>
      <c r="AG1403" s="337">
        <v>2025</v>
      </c>
      <c r="AH1403" s="166" t="s">
        <v>3048</v>
      </c>
      <c r="AI1403" s="166"/>
      <c r="AJ1403" s="134">
        <f t="shared" si="295"/>
        <v>1334</v>
      </c>
      <c r="AK1403" s="35" t="s">
        <v>153</v>
      </c>
      <c r="AL1403" s="134" t="str">
        <f t="shared" si="296"/>
        <v>1334.</v>
      </c>
      <c r="AM1403" s="140"/>
      <c r="AN1403" s="296"/>
      <c r="AO1403" s="193"/>
    </row>
    <row r="1404" spans="1:41" ht="22.5" hidden="1" customHeight="1" x14ac:dyDescent="0.25">
      <c r="A1404" s="68" t="s">
        <v>4518</v>
      </c>
      <c r="B1404" s="25">
        <v>2455</v>
      </c>
      <c r="C1404" s="37" t="s">
        <v>88</v>
      </c>
      <c r="D1404" s="25">
        <v>1980</v>
      </c>
      <c r="E1404" s="108" t="s">
        <v>2932</v>
      </c>
      <c r="F1404" s="68" t="s">
        <v>2934</v>
      </c>
      <c r="G1404" s="30">
        <v>2</v>
      </c>
      <c r="H1404" s="30">
        <v>2</v>
      </c>
      <c r="I1404" s="137">
        <v>497.4</v>
      </c>
      <c r="J1404" s="137">
        <v>497.4</v>
      </c>
      <c r="K1404" s="137">
        <v>363.5</v>
      </c>
      <c r="L1404" s="30">
        <v>32</v>
      </c>
      <c r="M1404" s="137">
        <f t="shared" si="297"/>
        <v>375360</v>
      </c>
      <c r="N1404" s="137"/>
      <c r="O1404" s="137"/>
      <c r="P1404" s="137"/>
      <c r="Q1404" s="137">
        <f t="shared" si="298"/>
        <v>375360</v>
      </c>
      <c r="R1404" s="137">
        <v>375360</v>
      </c>
      <c r="S1404" s="30"/>
      <c r="T1404" s="137"/>
      <c r="U1404" s="137"/>
      <c r="V1404" s="137"/>
      <c r="W1404" s="137"/>
      <c r="X1404" s="137"/>
      <c r="Y1404" s="137"/>
      <c r="Z1404" s="137"/>
      <c r="AA1404" s="137"/>
      <c r="AB1404" s="137"/>
      <c r="AC1404" s="137"/>
      <c r="AD1404" s="137"/>
      <c r="AE1404" s="137"/>
      <c r="AF1404" s="137"/>
      <c r="AG1404" s="337">
        <v>2025</v>
      </c>
      <c r="AH1404" s="166" t="s">
        <v>3052</v>
      </c>
      <c r="AI1404" s="166"/>
      <c r="AJ1404" s="134">
        <f t="shared" si="295"/>
        <v>1335</v>
      </c>
      <c r="AK1404" s="35" t="s">
        <v>153</v>
      </c>
      <c r="AL1404" s="134" t="str">
        <f t="shared" si="296"/>
        <v>1335.</v>
      </c>
      <c r="AM1404" s="140"/>
      <c r="AN1404" s="35"/>
      <c r="AO1404" s="193"/>
    </row>
    <row r="1405" spans="1:41" ht="22.5" hidden="1" customHeight="1" x14ac:dyDescent="0.25">
      <c r="A1405" s="68" t="s">
        <v>4519</v>
      </c>
      <c r="B1405" s="25">
        <v>2458</v>
      </c>
      <c r="C1405" s="37" t="s">
        <v>89</v>
      </c>
      <c r="D1405" s="25">
        <v>1976</v>
      </c>
      <c r="E1405" s="108" t="s">
        <v>2932</v>
      </c>
      <c r="F1405" s="68" t="s">
        <v>2934</v>
      </c>
      <c r="G1405" s="30">
        <v>5</v>
      </c>
      <c r="H1405" s="30">
        <v>4</v>
      </c>
      <c r="I1405" s="137">
        <v>3304.7</v>
      </c>
      <c r="J1405" s="137">
        <v>2091.8000000000002</v>
      </c>
      <c r="K1405" s="137">
        <v>2091.8000000000002</v>
      </c>
      <c r="L1405" s="30">
        <v>140</v>
      </c>
      <c r="M1405" s="137">
        <f t="shared" ref="M1405:M1414" si="300">R1405+T1405+V1405+X1405+Z1405+AB1405+AE1405+AF1405</f>
        <v>1689120</v>
      </c>
      <c r="N1405" s="137"/>
      <c r="O1405" s="137"/>
      <c r="P1405" s="137"/>
      <c r="Q1405" s="137">
        <f t="shared" ref="Q1405:Q1414" si="301">M1405</f>
        <v>1689120</v>
      </c>
      <c r="R1405" s="137">
        <v>1689120</v>
      </c>
      <c r="S1405" s="30"/>
      <c r="T1405" s="137"/>
      <c r="U1405" s="137"/>
      <c r="V1405" s="137"/>
      <c r="W1405" s="137"/>
      <c r="X1405" s="137"/>
      <c r="Y1405" s="137"/>
      <c r="Z1405" s="137"/>
      <c r="AA1405" s="137"/>
      <c r="AB1405" s="137"/>
      <c r="AC1405" s="137"/>
      <c r="AD1405" s="137"/>
      <c r="AE1405" s="137"/>
      <c r="AF1405" s="137"/>
      <c r="AG1405" s="337">
        <v>2025</v>
      </c>
      <c r="AH1405" s="166" t="s">
        <v>3052</v>
      </c>
      <c r="AI1405" s="166"/>
      <c r="AJ1405" s="134">
        <f t="shared" si="295"/>
        <v>1336</v>
      </c>
      <c r="AK1405" s="35" t="s">
        <v>153</v>
      </c>
      <c r="AL1405" s="134" t="str">
        <f t="shared" si="296"/>
        <v>1336.</v>
      </c>
      <c r="AM1405" s="140"/>
      <c r="AN1405" s="35"/>
      <c r="AO1405" s="193"/>
    </row>
    <row r="1406" spans="1:41" ht="22.5" hidden="1" customHeight="1" x14ac:dyDescent="0.25">
      <c r="A1406" s="68" t="s">
        <v>4520</v>
      </c>
      <c r="B1406" s="25">
        <v>2466</v>
      </c>
      <c r="C1406" s="36" t="s">
        <v>1497</v>
      </c>
      <c r="D1406" s="25">
        <v>2008</v>
      </c>
      <c r="E1406" s="108" t="s">
        <v>2932</v>
      </c>
      <c r="F1406" s="68" t="s">
        <v>2934</v>
      </c>
      <c r="G1406" s="25">
        <v>6</v>
      </c>
      <c r="H1406" s="25">
        <v>2</v>
      </c>
      <c r="I1406" s="137">
        <v>5636.9</v>
      </c>
      <c r="J1406" s="137">
        <v>5536.9</v>
      </c>
      <c r="K1406" s="137">
        <v>5536.9</v>
      </c>
      <c r="L1406" s="30">
        <v>122</v>
      </c>
      <c r="M1406" s="137">
        <f t="shared" si="300"/>
        <v>4256400</v>
      </c>
      <c r="N1406" s="137"/>
      <c r="O1406" s="137"/>
      <c r="P1406" s="137"/>
      <c r="Q1406" s="137">
        <f t="shared" si="301"/>
        <v>4256400</v>
      </c>
      <c r="R1406" s="137"/>
      <c r="S1406" s="30"/>
      <c r="T1406" s="137"/>
      <c r="U1406" s="137">
        <v>1200</v>
      </c>
      <c r="V1406" s="137">
        <f>U1406*3547</f>
        <v>4256400</v>
      </c>
      <c r="W1406" s="137"/>
      <c r="X1406" s="137"/>
      <c r="Y1406" s="137"/>
      <c r="Z1406" s="137"/>
      <c r="AA1406" s="137"/>
      <c r="AB1406" s="137"/>
      <c r="AC1406" s="137"/>
      <c r="AD1406" s="137"/>
      <c r="AE1406" s="137"/>
      <c r="AF1406" s="137"/>
      <c r="AG1406" s="337">
        <v>2025</v>
      </c>
      <c r="AH1406" s="166"/>
      <c r="AI1406" s="166"/>
      <c r="AJ1406" s="134">
        <f t="shared" si="295"/>
        <v>1337</v>
      </c>
      <c r="AK1406" s="35" t="s">
        <v>153</v>
      </c>
      <c r="AL1406" s="134" t="str">
        <f t="shared" si="296"/>
        <v>1337.</v>
      </c>
      <c r="AM1406" s="140"/>
      <c r="AN1406" s="296"/>
      <c r="AO1406" s="193"/>
    </row>
    <row r="1407" spans="1:41" ht="22.5" hidden="1" customHeight="1" x14ac:dyDescent="0.25">
      <c r="A1407" s="68" t="s">
        <v>4521</v>
      </c>
      <c r="B1407" s="25">
        <v>2467</v>
      </c>
      <c r="C1407" s="36" t="s">
        <v>1498</v>
      </c>
      <c r="D1407" s="25">
        <v>1994</v>
      </c>
      <c r="E1407" s="108" t="s">
        <v>2932</v>
      </c>
      <c r="F1407" s="108" t="s">
        <v>2933</v>
      </c>
      <c r="G1407" s="30">
        <v>5</v>
      </c>
      <c r="H1407" s="30">
        <v>2</v>
      </c>
      <c r="I1407" s="137">
        <v>2202.1999999999998</v>
      </c>
      <c r="J1407" s="137">
        <v>1278.8</v>
      </c>
      <c r="K1407" s="137">
        <v>1278.8</v>
      </c>
      <c r="L1407" s="30">
        <v>84</v>
      </c>
      <c r="M1407" s="137">
        <f t="shared" si="300"/>
        <v>2199140</v>
      </c>
      <c r="N1407" s="137"/>
      <c r="O1407" s="137"/>
      <c r="P1407" s="137"/>
      <c r="Q1407" s="137">
        <f t="shared" si="301"/>
        <v>2199140</v>
      </c>
      <c r="R1407" s="137"/>
      <c r="S1407" s="30"/>
      <c r="T1407" s="137"/>
      <c r="U1407" s="137">
        <v>620</v>
      </c>
      <c r="V1407" s="137">
        <f>U1407*3547</f>
        <v>2199140</v>
      </c>
      <c r="W1407" s="137"/>
      <c r="X1407" s="137"/>
      <c r="Y1407" s="137"/>
      <c r="Z1407" s="137"/>
      <c r="AA1407" s="137"/>
      <c r="AB1407" s="137"/>
      <c r="AC1407" s="137"/>
      <c r="AD1407" s="137"/>
      <c r="AE1407" s="137"/>
      <c r="AF1407" s="137"/>
      <c r="AG1407" s="337">
        <v>2025</v>
      </c>
      <c r="AH1407" s="166"/>
      <c r="AI1407" s="166"/>
      <c r="AJ1407" s="134">
        <f t="shared" si="295"/>
        <v>1338</v>
      </c>
      <c r="AK1407" s="35" t="s">
        <v>153</v>
      </c>
      <c r="AL1407" s="134" t="str">
        <f t="shared" si="296"/>
        <v>1338.</v>
      </c>
      <c r="AM1407" s="140"/>
      <c r="AN1407" s="296"/>
      <c r="AO1407" s="193"/>
    </row>
    <row r="1408" spans="1:41" ht="22.5" hidden="1" customHeight="1" x14ac:dyDescent="0.25">
      <c r="A1408" s="68" t="s">
        <v>4522</v>
      </c>
      <c r="B1408" s="25">
        <v>2472</v>
      </c>
      <c r="C1408" s="205" t="s">
        <v>530</v>
      </c>
      <c r="D1408" s="25">
        <v>1990</v>
      </c>
      <c r="E1408" s="108" t="s">
        <v>2932</v>
      </c>
      <c r="F1408" s="68" t="s">
        <v>2934</v>
      </c>
      <c r="G1408" s="30">
        <v>4</v>
      </c>
      <c r="H1408" s="30">
        <v>2</v>
      </c>
      <c r="I1408" s="137">
        <v>1737</v>
      </c>
      <c r="J1408" s="137">
        <v>1553</v>
      </c>
      <c r="K1408" s="137">
        <v>864.3</v>
      </c>
      <c r="L1408" s="30">
        <v>70</v>
      </c>
      <c r="M1408" s="137">
        <f t="shared" si="300"/>
        <v>394368</v>
      </c>
      <c r="N1408" s="137"/>
      <c r="O1408" s="137"/>
      <c r="P1408" s="137"/>
      <c r="Q1408" s="137">
        <f t="shared" si="301"/>
        <v>394368</v>
      </c>
      <c r="R1408" s="137">
        <v>394368</v>
      </c>
      <c r="S1408" s="30"/>
      <c r="T1408" s="137"/>
      <c r="U1408" s="137"/>
      <c r="V1408" s="137"/>
      <c r="W1408" s="137"/>
      <c r="X1408" s="137"/>
      <c r="Y1408" s="137"/>
      <c r="Z1408" s="137"/>
      <c r="AA1408" s="137"/>
      <c r="AB1408" s="137"/>
      <c r="AC1408" s="137"/>
      <c r="AD1408" s="137"/>
      <c r="AE1408" s="137"/>
      <c r="AF1408" s="137"/>
      <c r="AG1408" s="337">
        <v>2025</v>
      </c>
      <c r="AH1408" s="166" t="s">
        <v>3049</v>
      </c>
      <c r="AI1408" s="166"/>
      <c r="AJ1408" s="134">
        <f t="shared" si="295"/>
        <v>1339</v>
      </c>
      <c r="AK1408" s="35" t="s">
        <v>153</v>
      </c>
      <c r="AL1408" s="134" t="str">
        <f t="shared" si="296"/>
        <v>1339.</v>
      </c>
      <c r="AM1408" s="140"/>
      <c r="AN1408" s="296"/>
      <c r="AO1408" s="193"/>
    </row>
    <row r="1409" spans="1:16381" ht="22.5" hidden="1" customHeight="1" x14ac:dyDescent="0.25">
      <c r="A1409" s="68" t="s">
        <v>4523</v>
      </c>
      <c r="B1409" s="25">
        <v>2473</v>
      </c>
      <c r="C1409" s="37" t="s">
        <v>90</v>
      </c>
      <c r="D1409" s="25">
        <v>1992</v>
      </c>
      <c r="E1409" s="108" t="s">
        <v>2932</v>
      </c>
      <c r="F1409" s="68" t="s">
        <v>2934</v>
      </c>
      <c r="G1409" s="30">
        <v>3</v>
      </c>
      <c r="H1409" s="30">
        <v>2</v>
      </c>
      <c r="I1409" s="137">
        <v>1315.9</v>
      </c>
      <c r="J1409" s="137">
        <v>763.2</v>
      </c>
      <c r="K1409" s="137">
        <v>740.5</v>
      </c>
      <c r="L1409" s="30">
        <v>52</v>
      </c>
      <c r="M1409" s="137">
        <f t="shared" si="300"/>
        <v>1176812</v>
      </c>
      <c r="N1409" s="137"/>
      <c r="O1409" s="137"/>
      <c r="P1409" s="137"/>
      <c r="Q1409" s="137">
        <f t="shared" si="301"/>
        <v>1176812</v>
      </c>
      <c r="R1409" s="137">
        <v>1176812</v>
      </c>
      <c r="S1409" s="30"/>
      <c r="T1409" s="137"/>
      <c r="U1409" s="137"/>
      <c r="V1409" s="137"/>
      <c r="W1409" s="137"/>
      <c r="X1409" s="137"/>
      <c r="Y1409" s="137"/>
      <c r="Z1409" s="137"/>
      <c r="AA1409" s="137"/>
      <c r="AB1409" s="137"/>
      <c r="AC1409" s="137"/>
      <c r="AD1409" s="137"/>
      <c r="AE1409" s="137"/>
      <c r="AF1409" s="137"/>
      <c r="AG1409" s="337">
        <v>2025</v>
      </c>
      <c r="AH1409" s="166" t="s">
        <v>3053</v>
      </c>
      <c r="AI1409" s="166"/>
      <c r="AJ1409" s="134">
        <f t="shared" si="295"/>
        <v>1340</v>
      </c>
      <c r="AK1409" s="35" t="s">
        <v>153</v>
      </c>
      <c r="AL1409" s="134" t="str">
        <f t="shared" si="296"/>
        <v>1340.</v>
      </c>
      <c r="AM1409" s="140"/>
      <c r="AN1409" s="35"/>
      <c r="AO1409" s="193"/>
    </row>
    <row r="1410" spans="1:16381" ht="22.5" hidden="1" customHeight="1" x14ac:dyDescent="0.25">
      <c r="A1410" s="68" t="s">
        <v>4524</v>
      </c>
      <c r="B1410" s="25">
        <v>2475</v>
      </c>
      <c r="C1410" s="37" t="s">
        <v>91</v>
      </c>
      <c r="D1410" s="25">
        <v>1995</v>
      </c>
      <c r="E1410" s="108" t="s">
        <v>2932</v>
      </c>
      <c r="F1410" s="68" t="s">
        <v>2934</v>
      </c>
      <c r="G1410" s="30">
        <v>4</v>
      </c>
      <c r="H1410" s="30">
        <v>4</v>
      </c>
      <c r="I1410" s="137">
        <v>2368.9</v>
      </c>
      <c r="J1410" s="137">
        <v>1373.9</v>
      </c>
      <c r="K1410" s="137">
        <v>1303.3</v>
      </c>
      <c r="L1410" s="30">
        <v>117</v>
      </c>
      <c r="M1410" s="137">
        <f t="shared" si="300"/>
        <v>2542358</v>
      </c>
      <c r="N1410" s="137"/>
      <c r="O1410" s="137"/>
      <c r="P1410" s="137"/>
      <c r="Q1410" s="137">
        <f t="shared" si="301"/>
        <v>2542358</v>
      </c>
      <c r="R1410" s="137">
        <v>2542358</v>
      </c>
      <c r="S1410" s="30"/>
      <c r="T1410" s="137"/>
      <c r="U1410" s="137"/>
      <c r="V1410" s="137"/>
      <c r="W1410" s="137"/>
      <c r="X1410" s="137"/>
      <c r="Y1410" s="137"/>
      <c r="Z1410" s="137"/>
      <c r="AA1410" s="137"/>
      <c r="AB1410" s="137"/>
      <c r="AC1410" s="137"/>
      <c r="AD1410" s="137"/>
      <c r="AE1410" s="137"/>
      <c r="AF1410" s="137"/>
      <c r="AG1410" s="337">
        <v>2025</v>
      </c>
      <c r="AH1410" s="166" t="s">
        <v>3053</v>
      </c>
      <c r="AI1410" s="166"/>
      <c r="AJ1410" s="134">
        <f t="shared" si="295"/>
        <v>1341</v>
      </c>
      <c r="AK1410" s="35" t="s">
        <v>153</v>
      </c>
      <c r="AL1410" s="134" t="str">
        <f t="shared" si="296"/>
        <v>1341.</v>
      </c>
      <c r="AM1410" s="140"/>
      <c r="AN1410" s="35"/>
      <c r="AO1410" s="193"/>
    </row>
    <row r="1411" spans="1:16381" ht="22.5" hidden="1" customHeight="1" x14ac:dyDescent="0.25">
      <c r="A1411" s="68" t="s">
        <v>4525</v>
      </c>
      <c r="B1411" s="25">
        <v>2491</v>
      </c>
      <c r="C1411" s="36" t="s">
        <v>553</v>
      </c>
      <c r="D1411" s="25">
        <v>1993</v>
      </c>
      <c r="E1411" s="108" t="s">
        <v>2932</v>
      </c>
      <c r="F1411" s="68" t="s">
        <v>2934</v>
      </c>
      <c r="G1411" s="25">
        <v>2</v>
      </c>
      <c r="H1411" s="25">
        <v>3</v>
      </c>
      <c r="I1411" s="137">
        <v>859.1</v>
      </c>
      <c r="J1411" s="137">
        <v>503.9</v>
      </c>
      <c r="K1411" s="137">
        <v>503.9</v>
      </c>
      <c r="L1411" s="30">
        <v>46</v>
      </c>
      <c r="M1411" s="137">
        <f t="shared" si="300"/>
        <v>614652</v>
      </c>
      <c r="N1411" s="137"/>
      <c r="O1411" s="137"/>
      <c r="P1411" s="137"/>
      <c r="Q1411" s="137">
        <f t="shared" si="301"/>
        <v>614652</v>
      </c>
      <c r="R1411" s="137">
        <v>614652</v>
      </c>
      <c r="S1411" s="30"/>
      <c r="T1411" s="137"/>
      <c r="U1411" s="137"/>
      <c r="V1411" s="137"/>
      <c r="W1411" s="137"/>
      <c r="X1411" s="137"/>
      <c r="Y1411" s="137"/>
      <c r="Z1411" s="137"/>
      <c r="AA1411" s="137"/>
      <c r="AB1411" s="137"/>
      <c r="AC1411" s="137"/>
      <c r="AD1411" s="137"/>
      <c r="AE1411" s="137"/>
      <c r="AF1411" s="137"/>
      <c r="AG1411" s="337">
        <v>2025</v>
      </c>
      <c r="AH1411" s="166" t="s">
        <v>3052</v>
      </c>
      <c r="AI1411" s="166"/>
      <c r="AJ1411" s="134">
        <f t="shared" si="295"/>
        <v>1342</v>
      </c>
      <c r="AK1411" s="35" t="s">
        <v>153</v>
      </c>
      <c r="AL1411" s="134" t="str">
        <f t="shared" si="296"/>
        <v>1342.</v>
      </c>
      <c r="AM1411" s="140"/>
      <c r="AN1411" s="296"/>
      <c r="AO1411" s="193"/>
    </row>
    <row r="1412" spans="1:16381" ht="22.5" hidden="1" customHeight="1" x14ac:dyDescent="0.25">
      <c r="A1412" s="68" t="s">
        <v>4526</v>
      </c>
      <c r="B1412" s="25">
        <v>2540</v>
      </c>
      <c r="C1412" s="36" t="s">
        <v>555</v>
      </c>
      <c r="D1412" s="25">
        <v>1993</v>
      </c>
      <c r="E1412" s="108" t="s">
        <v>2932</v>
      </c>
      <c r="F1412" s="68" t="s">
        <v>2934</v>
      </c>
      <c r="G1412" s="25">
        <v>4</v>
      </c>
      <c r="H1412" s="25">
        <v>2</v>
      </c>
      <c r="I1412" s="137">
        <v>1756</v>
      </c>
      <c r="J1412" s="137">
        <v>1034.5</v>
      </c>
      <c r="K1412" s="137">
        <v>995.6</v>
      </c>
      <c r="L1412" s="30">
        <v>72</v>
      </c>
      <c r="M1412" s="137">
        <f t="shared" si="300"/>
        <v>200775</v>
      </c>
      <c r="N1412" s="137"/>
      <c r="O1412" s="137"/>
      <c r="P1412" s="137"/>
      <c r="Q1412" s="137">
        <f t="shared" si="301"/>
        <v>200775</v>
      </c>
      <c r="R1412" s="137"/>
      <c r="S1412" s="30"/>
      <c r="T1412" s="137"/>
      <c r="U1412" s="137"/>
      <c r="V1412" s="137"/>
      <c r="W1412" s="137"/>
      <c r="X1412" s="137"/>
      <c r="Y1412" s="137"/>
      <c r="Z1412" s="137"/>
      <c r="AA1412" s="137">
        <v>75</v>
      </c>
      <c r="AB1412" s="137">
        <f>AA1412*2677</f>
        <v>200775</v>
      </c>
      <c r="AC1412" s="137"/>
      <c r="AD1412" s="137"/>
      <c r="AE1412" s="137"/>
      <c r="AF1412" s="137"/>
      <c r="AG1412" s="337">
        <v>2025</v>
      </c>
      <c r="AH1412" s="166"/>
      <c r="AI1412" s="166"/>
      <c r="AJ1412" s="134">
        <f t="shared" si="295"/>
        <v>1343</v>
      </c>
      <c r="AK1412" s="35" t="s">
        <v>153</v>
      </c>
      <c r="AL1412" s="134" t="str">
        <f t="shared" si="296"/>
        <v>1343.</v>
      </c>
      <c r="AM1412" s="140"/>
      <c r="AN1412" s="296"/>
      <c r="AO1412" s="193"/>
    </row>
    <row r="1413" spans="1:16381" ht="22.5" hidden="1" customHeight="1" x14ac:dyDescent="0.25">
      <c r="A1413" s="68" t="s">
        <v>4527</v>
      </c>
      <c r="B1413" s="25">
        <v>2542</v>
      </c>
      <c r="C1413" s="36" t="s">
        <v>1508</v>
      </c>
      <c r="D1413" s="25">
        <v>1995</v>
      </c>
      <c r="E1413" s="108" t="s">
        <v>2932</v>
      </c>
      <c r="F1413" s="68" t="s">
        <v>2934</v>
      </c>
      <c r="G1413" s="30">
        <v>2</v>
      </c>
      <c r="H1413" s="30">
        <v>1</v>
      </c>
      <c r="I1413" s="137">
        <v>288.2</v>
      </c>
      <c r="J1413" s="137">
        <v>236</v>
      </c>
      <c r="K1413" s="137">
        <v>236</v>
      </c>
      <c r="L1413" s="30">
        <v>9</v>
      </c>
      <c r="M1413" s="137">
        <f t="shared" si="300"/>
        <v>102796.8</v>
      </c>
      <c r="N1413" s="137"/>
      <c r="O1413" s="137"/>
      <c r="P1413" s="137"/>
      <c r="Q1413" s="137">
        <f t="shared" si="301"/>
        <v>102796.8</v>
      </c>
      <c r="R1413" s="137"/>
      <c r="S1413" s="30"/>
      <c r="T1413" s="137"/>
      <c r="U1413" s="137"/>
      <c r="V1413" s="137"/>
      <c r="W1413" s="137"/>
      <c r="X1413" s="137"/>
      <c r="Y1413" s="137"/>
      <c r="Z1413" s="137"/>
      <c r="AA1413" s="137">
        <v>38.4</v>
      </c>
      <c r="AB1413" s="137">
        <f>AA1413*2677</f>
        <v>102796.8</v>
      </c>
      <c r="AC1413" s="137"/>
      <c r="AD1413" s="137"/>
      <c r="AE1413" s="137"/>
      <c r="AF1413" s="137"/>
      <c r="AG1413" s="337">
        <v>2025</v>
      </c>
      <c r="AH1413" s="166"/>
      <c r="AI1413" s="166"/>
      <c r="AJ1413" s="134">
        <f t="shared" si="295"/>
        <v>1344</v>
      </c>
      <c r="AK1413" s="35" t="s">
        <v>153</v>
      </c>
      <c r="AL1413" s="134" t="str">
        <f t="shared" si="296"/>
        <v>1344.</v>
      </c>
      <c r="AM1413" s="140"/>
      <c r="AN1413" s="296"/>
      <c r="AO1413" s="193"/>
    </row>
    <row r="1414" spans="1:16381" ht="22.5" hidden="1" customHeight="1" x14ac:dyDescent="0.25">
      <c r="A1414" s="68" t="s">
        <v>4528</v>
      </c>
      <c r="B1414" s="25">
        <v>2545</v>
      </c>
      <c r="C1414" s="205" t="s">
        <v>537</v>
      </c>
      <c r="D1414" s="25">
        <v>1978</v>
      </c>
      <c r="E1414" s="108" t="s">
        <v>2932</v>
      </c>
      <c r="F1414" s="68" t="s">
        <v>2934</v>
      </c>
      <c r="G1414" s="30">
        <v>3</v>
      </c>
      <c r="H1414" s="30">
        <v>2</v>
      </c>
      <c r="I1414" s="137">
        <v>1169.2</v>
      </c>
      <c r="J1414" s="137">
        <v>750.6</v>
      </c>
      <c r="K1414" s="137">
        <v>750.6</v>
      </c>
      <c r="L1414" s="30">
        <v>37</v>
      </c>
      <c r="M1414" s="137">
        <f t="shared" si="300"/>
        <v>3520764</v>
      </c>
      <c r="N1414" s="137"/>
      <c r="O1414" s="137"/>
      <c r="P1414" s="137"/>
      <c r="Q1414" s="137">
        <f t="shared" si="301"/>
        <v>3520764</v>
      </c>
      <c r="R1414" s="137"/>
      <c r="S1414" s="30"/>
      <c r="T1414" s="137"/>
      <c r="U1414" s="137">
        <v>468</v>
      </c>
      <c r="V1414" s="137">
        <f>U1414*7523</f>
        <v>3520764</v>
      </c>
      <c r="W1414" s="137"/>
      <c r="X1414" s="137"/>
      <c r="Y1414" s="137"/>
      <c r="Z1414" s="137"/>
      <c r="AA1414" s="137"/>
      <c r="AB1414" s="137"/>
      <c r="AC1414" s="137"/>
      <c r="AD1414" s="137"/>
      <c r="AE1414" s="137"/>
      <c r="AF1414" s="137"/>
      <c r="AG1414" s="337">
        <v>2025</v>
      </c>
      <c r="AH1414" s="166"/>
      <c r="AI1414" s="166"/>
      <c r="AJ1414" s="134">
        <f t="shared" si="295"/>
        <v>1345</v>
      </c>
      <c r="AK1414" s="35" t="s">
        <v>153</v>
      </c>
      <c r="AL1414" s="134" t="str">
        <f t="shared" si="296"/>
        <v>1345.</v>
      </c>
      <c r="AM1414" s="140"/>
      <c r="AN1414" s="296"/>
      <c r="AO1414" s="193"/>
    </row>
    <row r="1415" spans="1:16381" ht="22.5" hidden="1" customHeight="1" x14ac:dyDescent="0.25">
      <c r="A1415" s="68" t="s">
        <v>4529</v>
      </c>
      <c r="B1415" s="25">
        <v>2463</v>
      </c>
      <c r="C1415" s="36" t="s">
        <v>2962</v>
      </c>
      <c r="D1415" s="25">
        <v>1984</v>
      </c>
      <c r="E1415" s="108" t="s">
        <v>2932</v>
      </c>
      <c r="F1415" s="68" t="s">
        <v>2934</v>
      </c>
      <c r="G1415" s="25">
        <v>5</v>
      </c>
      <c r="H1415" s="25">
        <v>3</v>
      </c>
      <c r="I1415" s="137">
        <v>2818.5</v>
      </c>
      <c r="J1415" s="137">
        <v>1718.1</v>
      </c>
      <c r="K1415" s="137">
        <v>1718.1</v>
      </c>
      <c r="L1415" s="30">
        <v>108</v>
      </c>
      <c r="M1415" s="137">
        <f>R1415+T1415+V1415+X1415+Z1415+AB1415+AE1415+AF1415</f>
        <v>242930</v>
      </c>
      <c r="N1415" s="137"/>
      <c r="O1415" s="137"/>
      <c r="P1415" s="137"/>
      <c r="Q1415" s="137">
        <f>M1415</f>
        <v>242930</v>
      </c>
      <c r="R1415" s="137">
        <v>242930</v>
      </c>
      <c r="S1415" s="30"/>
      <c r="T1415" s="137"/>
      <c r="U1415" s="137"/>
      <c r="V1415" s="137"/>
      <c r="W1415" s="137"/>
      <c r="X1415" s="137"/>
      <c r="Y1415" s="137"/>
      <c r="Z1415" s="137"/>
      <c r="AA1415" s="137"/>
      <c r="AB1415" s="137"/>
      <c r="AC1415" s="137"/>
      <c r="AD1415" s="137"/>
      <c r="AE1415" s="137"/>
      <c r="AF1415" s="137"/>
      <c r="AG1415" s="337">
        <v>2025</v>
      </c>
      <c r="AH1415" s="166" t="s">
        <v>3048</v>
      </c>
      <c r="AI1415" s="166"/>
      <c r="AJ1415" s="134">
        <f t="shared" si="295"/>
        <v>1346</v>
      </c>
      <c r="AK1415" s="35" t="s">
        <v>153</v>
      </c>
      <c r="AL1415" s="134" t="str">
        <f t="shared" si="296"/>
        <v>1346.</v>
      </c>
      <c r="AM1415" s="140"/>
      <c r="AN1415" s="296"/>
      <c r="AO1415" s="193"/>
    </row>
    <row r="1416" spans="1:16381" ht="22.5" hidden="1" customHeight="1" x14ac:dyDescent="0.25">
      <c r="A1416" s="68"/>
      <c r="B1416" s="25"/>
      <c r="C1416" s="203" t="s">
        <v>92</v>
      </c>
      <c r="D1416" s="25"/>
      <c r="E1416" s="108"/>
      <c r="F1416" s="108"/>
      <c r="G1416" s="25"/>
      <c r="H1416" s="25"/>
      <c r="I1416" s="135">
        <f>I1417+I1420+I1421</f>
        <v>84446.399999999965</v>
      </c>
      <c r="J1416" s="135">
        <f t="shared" ref="J1416:AB1416" si="302">J1417+J1420+J1421</f>
        <v>71256.800000000003</v>
      </c>
      <c r="K1416" s="135">
        <f t="shared" si="302"/>
        <v>70637.099999999991</v>
      </c>
      <c r="L1416" s="103">
        <f t="shared" si="302"/>
        <v>3272</v>
      </c>
      <c r="M1416" s="135">
        <f t="shared" si="302"/>
        <v>145029642.69</v>
      </c>
      <c r="N1416" s="135"/>
      <c r="O1416" s="135"/>
      <c r="P1416" s="135"/>
      <c r="Q1416" s="135">
        <f t="shared" si="302"/>
        <v>145029642.69</v>
      </c>
      <c r="R1416" s="135">
        <f t="shared" si="302"/>
        <v>37585545.43</v>
      </c>
      <c r="S1416" s="103"/>
      <c r="T1416" s="135"/>
      <c r="U1416" s="135">
        <f t="shared" si="302"/>
        <v>19923.7</v>
      </c>
      <c r="V1416" s="135">
        <f t="shared" si="302"/>
        <v>104929286.86</v>
      </c>
      <c r="W1416" s="135"/>
      <c r="X1416" s="135"/>
      <c r="Y1416" s="135">
        <f t="shared" si="302"/>
        <v>707.54</v>
      </c>
      <c r="Z1416" s="135">
        <f t="shared" si="302"/>
        <v>2322134.4</v>
      </c>
      <c r="AA1416" s="135">
        <f t="shared" si="302"/>
        <v>12.28</v>
      </c>
      <c r="AB1416" s="135">
        <f t="shared" si="302"/>
        <v>192676</v>
      </c>
      <c r="AC1416" s="135"/>
      <c r="AD1416" s="135"/>
      <c r="AE1416" s="135"/>
      <c r="AF1416" s="135"/>
      <c r="AG1416" s="155"/>
      <c r="AH1416" s="126"/>
      <c r="AI1416" s="126"/>
      <c r="AM1416" s="140"/>
      <c r="AN1416" s="35"/>
      <c r="AO1416" s="193"/>
    </row>
    <row r="1417" spans="1:16381" ht="22.5" hidden="1" customHeight="1" x14ac:dyDescent="0.25">
      <c r="A1417" s="68"/>
      <c r="B1417" s="25"/>
      <c r="C1417" s="203" t="s">
        <v>1190</v>
      </c>
      <c r="D1417" s="25"/>
      <c r="E1417" s="108"/>
      <c r="F1417" s="108"/>
      <c r="G1417" s="25"/>
      <c r="H1417" s="25"/>
      <c r="I1417" s="135">
        <f>SUM(I1418:I1419)</f>
        <v>5022.8999999999996</v>
      </c>
      <c r="J1417" s="135">
        <f t="shared" ref="J1417:R1417" si="303">SUM(J1418:J1419)</f>
        <v>4129.5</v>
      </c>
      <c r="K1417" s="135">
        <f t="shared" si="303"/>
        <v>4129.5</v>
      </c>
      <c r="L1417" s="103">
        <f t="shared" si="303"/>
        <v>182</v>
      </c>
      <c r="M1417" s="135">
        <f t="shared" si="303"/>
        <v>1837530</v>
      </c>
      <c r="N1417" s="135"/>
      <c r="O1417" s="135"/>
      <c r="P1417" s="135"/>
      <c r="Q1417" s="135">
        <f t="shared" si="303"/>
        <v>1837530</v>
      </c>
      <c r="R1417" s="135">
        <f t="shared" si="303"/>
        <v>1837530</v>
      </c>
      <c r="S1417" s="103"/>
      <c r="T1417" s="135"/>
      <c r="U1417" s="135"/>
      <c r="V1417" s="135"/>
      <c r="W1417" s="135"/>
      <c r="X1417" s="135"/>
      <c r="Y1417" s="135"/>
      <c r="Z1417" s="135"/>
      <c r="AA1417" s="135"/>
      <c r="AB1417" s="135"/>
      <c r="AC1417" s="135"/>
      <c r="AD1417" s="135"/>
      <c r="AE1417" s="135"/>
      <c r="AF1417" s="135"/>
      <c r="AG1417" s="155"/>
      <c r="AH1417" s="126"/>
      <c r="AI1417" s="126"/>
      <c r="AM1417" s="140"/>
      <c r="AN1417" s="35"/>
      <c r="AO1417" s="193"/>
    </row>
    <row r="1418" spans="1:16381" ht="22.5" hidden="1" customHeight="1" x14ac:dyDescent="0.25">
      <c r="A1418" s="68" t="s">
        <v>4530</v>
      </c>
      <c r="B1418" s="68">
        <v>2627</v>
      </c>
      <c r="C1418" s="130" t="s">
        <v>3091</v>
      </c>
      <c r="D1418" s="68">
        <v>1974</v>
      </c>
      <c r="E1418" s="108" t="s">
        <v>2932</v>
      </c>
      <c r="F1418" s="108" t="s">
        <v>2934</v>
      </c>
      <c r="G1418" s="25">
        <v>5</v>
      </c>
      <c r="H1418" s="25">
        <v>4</v>
      </c>
      <c r="I1418" s="137">
        <v>3759.7</v>
      </c>
      <c r="J1418" s="137">
        <v>3449.7</v>
      </c>
      <c r="K1418" s="137">
        <v>3449.7</v>
      </c>
      <c r="L1418" s="30">
        <v>130</v>
      </c>
      <c r="M1418" s="137">
        <f>R1418+T1418+V1418+X1418+Z1418+AB1418+AE1418+AF1418</f>
        <v>660718</v>
      </c>
      <c r="N1418" s="137"/>
      <c r="O1418" s="137"/>
      <c r="P1418" s="137"/>
      <c r="Q1418" s="137">
        <f>M1418</f>
        <v>660718</v>
      </c>
      <c r="R1418" s="137">
        <v>660718</v>
      </c>
      <c r="S1418" s="30"/>
      <c r="T1418" s="137"/>
      <c r="U1418" s="137"/>
      <c r="V1418" s="137"/>
      <c r="W1418" s="137"/>
      <c r="X1418" s="137"/>
      <c r="Y1418" s="137"/>
      <c r="Z1418" s="137"/>
      <c r="AA1418" s="137"/>
      <c r="AB1418" s="137"/>
      <c r="AC1418" s="137"/>
      <c r="AD1418" s="137"/>
      <c r="AE1418" s="137"/>
      <c r="AF1418" s="184"/>
      <c r="AG1418" s="337">
        <v>2025</v>
      </c>
      <c r="AH1418" s="189" t="s">
        <v>3048</v>
      </c>
      <c r="AI1418" s="189"/>
      <c r="AJ1418" s="134">
        <f t="shared" si="295"/>
        <v>1347</v>
      </c>
      <c r="AK1418" s="35" t="s">
        <v>153</v>
      </c>
      <c r="AL1418" s="134" t="str">
        <f t="shared" si="296"/>
        <v>1347.</v>
      </c>
      <c r="AM1418" s="140"/>
      <c r="AN1418" s="299"/>
      <c r="AO1418" s="193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  <c r="CS1418" s="14"/>
      <c r="CT1418" s="14"/>
      <c r="CU1418" s="14"/>
      <c r="CV1418" s="14"/>
      <c r="CW1418" s="14"/>
      <c r="CX1418" s="14"/>
      <c r="CY1418" s="14"/>
      <c r="CZ1418" s="14"/>
      <c r="DA1418" s="14"/>
      <c r="DB1418" s="14"/>
      <c r="DC1418" s="14"/>
      <c r="DD1418" s="14"/>
      <c r="DE1418" s="14"/>
      <c r="DF1418" s="14"/>
      <c r="DG1418" s="14"/>
      <c r="DH1418" s="14"/>
      <c r="DI1418" s="14"/>
      <c r="DJ1418" s="14"/>
      <c r="DK1418" s="14"/>
      <c r="DL1418" s="14"/>
      <c r="DM1418" s="14"/>
      <c r="DN1418" s="14"/>
      <c r="DO1418" s="14"/>
      <c r="DP1418" s="14"/>
      <c r="DQ1418" s="14"/>
      <c r="DR1418" s="14"/>
      <c r="DS1418" s="14"/>
      <c r="DT1418" s="14"/>
      <c r="DU1418" s="14"/>
      <c r="DV1418" s="14"/>
      <c r="DW1418" s="14"/>
      <c r="DX1418" s="14"/>
      <c r="DY1418" s="14"/>
      <c r="DZ1418" s="14"/>
      <c r="EA1418" s="14"/>
      <c r="EB1418" s="14"/>
      <c r="EC1418" s="14"/>
      <c r="ED1418" s="14"/>
      <c r="EE1418" s="14"/>
      <c r="EF1418" s="14"/>
      <c r="EG1418" s="14"/>
      <c r="EH1418" s="14"/>
      <c r="EI1418" s="14"/>
      <c r="EJ1418" s="14"/>
      <c r="EK1418" s="14"/>
      <c r="EL1418" s="14"/>
      <c r="EM1418" s="14"/>
      <c r="EN1418" s="14"/>
      <c r="EO1418" s="14"/>
      <c r="EP1418" s="14"/>
      <c r="EQ1418" s="14"/>
      <c r="ER1418" s="14"/>
      <c r="ES1418" s="14"/>
      <c r="ET1418" s="14"/>
      <c r="EU1418" s="14"/>
      <c r="EV1418" s="14"/>
      <c r="EW1418" s="14"/>
      <c r="EX1418" s="14"/>
      <c r="EY1418" s="14"/>
      <c r="EZ1418" s="14"/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/>
      <c r="FK1418" s="14"/>
      <c r="FL1418" s="14"/>
      <c r="FM1418" s="14"/>
      <c r="FN1418" s="14"/>
      <c r="FO1418" s="14"/>
      <c r="FP1418" s="14"/>
      <c r="FQ1418" s="14"/>
      <c r="FR1418" s="14"/>
      <c r="FS1418" s="14"/>
      <c r="FT1418" s="14"/>
      <c r="FU1418" s="14"/>
      <c r="FV1418" s="14"/>
      <c r="FW1418" s="14"/>
      <c r="FX1418" s="14"/>
      <c r="FY1418" s="14"/>
      <c r="FZ1418" s="14"/>
      <c r="GA1418" s="14"/>
      <c r="GB1418" s="14"/>
      <c r="GC1418" s="14"/>
      <c r="GD1418" s="14"/>
      <c r="GE1418" s="14"/>
      <c r="GF1418" s="14"/>
      <c r="GG1418" s="14"/>
      <c r="GH1418" s="14"/>
      <c r="GI1418" s="14"/>
      <c r="GJ1418" s="14"/>
      <c r="GK1418" s="14"/>
      <c r="GL1418" s="14"/>
      <c r="GM1418" s="14"/>
      <c r="GN1418" s="14"/>
      <c r="GO1418" s="14"/>
      <c r="GP1418" s="14"/>
      <c r="GQ1418" s="14"/>
      <c r="GR1418" s="14"/>
      <c r="GS1418" s="14"/>
      <c r="GT1418" s="14"/>
      <c r="GU1418" s="14"/>
      <c r="GV1418" s="14"/>
      <c r="GW1418" s="14"/>
      <c r="GX1418" s="14"/>
      <c r="GY1418" s="14"/>
      <c r="GZ1418" s="14"/>
      <c r="HA1418" s="14"/>
      <c r="HB1418" s="14"/>
      <c r="HC1418" s="14"/>
      <c r="HD1418" s="14"/>
      <c r="HE1418" s="14"/>
      <c r="HF1418" s="14"/>
      <c r="HG1418" s="14"/>
      <c r="HH1418" s="14"/>
      <c r="HI1418" s="14"/>
      <c r="HJ1418" s="14"/>
      <c r="HK1418" s="14"/>
      <c r="HL1418" s="14"/>
      <c r="HM1418" s="14"/>
      <c r="HN1418" s="14"/>
      <c r="HO1418" s="14"/>
      <c r="HP1418" s="14"/>
      <c r="HQ1418" s="14"/>
      <c r="HR1418" s="14"/>
      <c r="HS1418" s="14"/>
      <c r="HT1418" s="14"/>
      <c r="HU1418" s="14"/>
      <c r="HV1418" s="14"/>
      <c r="HW1418" s="14"/>
      <c r="HX1418" s="14"/>
      <c r="HY1418" s="14"/>
      <c r="HZ1418" s="14"/>
      <c r="IA1418" s="14"/>
      <c r="IB1418" s="14"/>
      <c r="IC1418" s="14"/>
      <c r="ID1418" s="14"/>
      <c r="IE1418" s="14"/>
      <c r="IF1418" s="14"/>
      <c r="IG1418" s="14"/>
      <c r="IH1418" s="14"/>
      <c r="II1418" s="14"/>
      <c r="IJ1418" s="14"/>
      <c r="IK1418" s="14"/>
      <c r="IL1418" s="14"/>
      <c r="IM1418" s="14"/>
      <c r="IN1418" s="14"/>
      <c r="IO1418" s="14"/>
      <c r="IP1418" s="14"/>
      <c r="IQ1418" s="14"/>
      <c r="IR1418" s="14"/>
      <c r="IS1418" s="14"/>
      <c r="IT1418" s="14"/>
      <c r="IU1418" s="14"/>
      <c r="IV1418" s="14"/>
      <c r="IW1418" s="14"/>
      <c r="IX1418" s="14"/>
      <c r="IY1418" s="14"/>
      <c r="IZ1418" s="14"/>
      <c r="JA1418" s="14"/>
      <c r="JB1418" s="14"/>
      <c r="JC1418" s="14"/>
      <c r="JD1418" s="14"/>
      <c r="JE1418" s="14"/>
      <c r="JF1418" s="14"/>
      <c r="JG1418" s="14"/>
      <c r="JH1418" s="14"/>
      <c r="JI1418" s="14"/>
      <c r="JJ1418" s="14"/>
      <c r="JK1418" s="14"/>
      <c r="JL1418" s="14"/>
      <c r="JM1418" s="14"/>
      <c r="JN1418" s="14"/>
      <c r="JO1418" s="14"/>
      <c r="JP1418" s="14"/>
      <c r="JQ1418" s="14"/>
      <c r="JR1418" s="14"/>
      <c r="JS1418" s="14"/>
      <c r="JT1418" s="14"/>
      <c r="JU1418" s="14"/>
      <c r="JV1418" s="14"/>
      <c r="JW1418" s="14"/>
      <c r="JX1418" s="14"/>
      <c r="JY1418" s="14"/>
      <c r="JZ1418" s="14"/>
      <c r="KA1418" s="14"/>
      <c r="KB1418" s="14"/>
      <c r="KC1418" s="14"/>
      <c r="KD1418" s="14"/>
      <c r="KE1418" s="14"/>
      <c r="KF1418" s="14"/>
      <c r="KG1418" s="14"/>
      <c r="KH1418" s="14"/>
      <c r="KI1418" s="14"/>
      <c r="KJ1418" s="14"/>
      <c r="KK1418" s="14"/>
      <c r="KL1418" s="14"/>
      <c r="KM1418" s="14"/>
      <c r="KN1418" s="14"/>
      <c r="KO1418" s="14"/>
      <c r="KP1418" s="14"/>
      <c r="KQ1418" s="14"/>
      <c r="KR1418" s="14"/>
      <c r="KS1418" s="14"/>
      <c r="KT1418" s="14"/>
      <c r="KU1418" s="14"/>
      <c r="KV1418" s="14"/>
      <c r="KW1418" s="14"/>
      <c r="KX1418" s="14"/>
      <c r="KY1418" s="14"/>
      <c r="KZ1418" s="14"/>
      <c r="LA1418" s="14"/>
      <c r="LB1418" s="14"/>
      <c r="LC1418" s="14"/>
      <c r="LD1418" s="14"/>
      <c r="LE1418" s="14"/>
      <c r="LF1418" s="14"/>
      <c r="LG1418" s="14"/>
      <c r="LH1418" s="14"/>
      <c r="LI1418" s="14"/>
      <c r="LJ1418" s="14"/>
      <c r="LK1418" s="14"/>
      <c r="LL1418" s="14"/>
      <c r="LM1418" s="14"/>
      <c r="LN1418" s="14"/>
      <c r="LO1418" s="14"/>
      <c r="LP1418" s="14"/>
      <c r="LQ1418" s="14"/>
      <c r="LR1418" s="14"/>
      <c r="LS1418" s="14"/>
      <c r="LT1418" s="14"/>
      <c r="LU1418" s="14"/>
      <c r="LV1418" s="14"/>
      <c r="LW1418" s="14"/>
      <c r="LX1418" s="14"/>
      <c r="LY1418" s="14"/>
      <c r="LZ1418" s="14"/>
      <c r="MA1418" s="14"/>
      <c r="MB1418" s="14"/>
      <c r="MC1418" s="14"/>
      <c r="MD1418" s="14"/>
      <c r="ME1418" s="14"/>
      <c r="MF1418" s="14"/>
      <c r="MG1418" s="14"/>
      <c r="MH1418" s="14"/>
      <c r="MI1418" s="14"/>
      <c r="MJ1418" s="14"/>
      <c r="MK1418" s="14"/>
      <c r="ML1418" s="14"/>
      <c r="MM1418" s="14"/>
      <c r="MN1418" s="14"/>
      <c r="MO1418" s="14"/>
      <c r="MP1418" s="14"/>
      <c r="MQ1418" s="14"/>
      <c r="MR1418" s="14"/>
      <c r="MS1418" s="14"/>
      <c r="MT1418" s="14"/>
      <c r="MU1418" s="14"/>
      <c r="MV1418" s="14"/>
      <c r="MW1418" s="14"/>
      <c r="MX1418" s="14"/>
      <c r="MY1418" s="14"/>
      <c r="MZ1418" s="14"/>
      <c r="NA1418" s="14"/>
      <c r="NB1418" s="14"/>
      <c r="NC1418" s="14"/>
      <c r="ND1418" s="14"/>
      <c r="NE1418" s="14"/>
      <c r="NF1418" s="14"/>
      <c r="NG1418" s="14"/>
      <c r="NH1418" s="14"/>
      <c r="NI1418" s="14"/>
      <c r="NJ1418" s="14"/>
      <c r="NK1418" s="14"/>
      <c r="NL1418" s="14"/>
      <c r="NM1418" s="14"/>
      <c r="NN1418" s="14"/>
      <c r="NO1418" s="14"/>
      <c r="NP1418" s="14"/>
      <c r="NQ1418" s="14"/>
      <c r="NR1418" s="14"/>
      <c r="NS1418" s="14"/>
      <c r="NT1418" s="14"/>
      <c r="NU1418" s="14"/>
      <c r="NV1418" s="14"/>
      <c r="NW1418" s="14"/>
      <c r="NX1418" s="14"/>
      <c r="NY1418" s="14"/>
      <c r="NZ1418" s="14"/>
      <c r="OA1418" s="14"/>
      <c r="OB1418" s="14"/>
      <c r="OC1418" s="14"/>
      <c r="OD1418" s="14"/>
      <c r="OE1418" s="14"/>
      <c r="OF1418" s="14"/>
      <c r="OG1418" s="14"/>
      <c r="OH1418" s="14"/>
      <c r="OI1418" s="14"/>
      <c r="OJ1418" s="14"/>
      <c r="OK1418" s="14"/>
      <c r="OL1418" s="14"/>
      <c r="OM1418" s="14"/>
      <c r="ON1418" s="14"/>
      <c r="OO1418" s="14"/>
      <c r="OP1418" s="14"/>
      <c r="OQ1418" s="14"/>
      <c r="OR1418" s="14"/>
      <c r="OS1418" s="14"/>
      <c r="OT1418" s="14"/>
      <c r="OU1418" s="14"/>
      <c r="OV1418" s="14"/>
      <c r="OW1418" s="14"/>
      <c r="OX1418" s="14"/>
      <c r="OY1418" s="14"/>
      <c r="OZ1418" s="14"/>
      <c r="PA1418" s="14"/>
      <c r="PB1418" s="14"/>
      <c r="PC1418" s="14"/>
      <c r="PD1418" s="14"/>
      <c r="PE1418" s="14"/>
      <c r="PF1418" s="14"/>
      <c r="PG1418" s="14"/>
      <c r="PH1418" s="14"/>
      <c r="PI1418" s="14"/>
      <c r="PJ1418" s="14"/>
      <c r="PK1418" s="14"/>
      <c r="PL1418" s="14"/>
      <c r="PM1418" s="14"/>
      <c r="PN1418" s="14"/>
      <c r="PO1418" s="14"/>
      <c r="PP1418" s="14"/>
      <c r="PQ1418" s="14"/>
      <c r="PR1418" s="14"/>
      <c r="PS1418" s="14"/>
      <c r="PT1418" s="14"/>
      <c r="PU1418" s="14"/>
      <c r="PV1418" s="14"/>
      <c r="PW1418" s="14"/>
      <c r="PX1418" s="14"/>
      <c r="PY1418" s="14"/>
      <c r="PZ1418" s="14"/>
      <c r="QA1418" s="14"/>
      <c r="QB1418" s="14"/>
      <c r="QC1418" s="14"/>
      <c r="QD1418" s="14"/>
      <c r="QE1418" s="14"/>
      <c r="QF1418" s="14"/>
      <c r="QG1418" s="14"/>
      <c r="QH1418" s="14"/>
      <c r="QI1418" s="14"/>
      <c r="QJ1418" s="14"/>
      <c r="QK1418" s="14"/>
      <c r="QL1418" s="14"/>
      <c r="QM1418" s="14"/>
      <c r="QN1418" s="14"/>
      <c r="QO1418" s="14"/>
      <c r="QP1418" s="14"/>
      <c r="QQ1418" s="14"/>
      <c r="QR1418" s="14"/>
      <c r="QS1418" s="14"/>
      <c r="QT1418" s="14"/>
      <c r="QU1418" s="14"/>
      <c r="QV1418" s="14"/>
      <c r="QW1418" s="14"/>
      <c r="QX1418" s="14"/>
      <c r="QY1418" s="14"/>
      <c r="QZ1418" s="14"/>
      <c r="RA1418" s="14"/>
      <c r="RB1418" s="14"/>
      <c r="RC1418" s="14"/>
      <c r="RD1418" s="14"/>
      <c r="RE1418" s="14"/>
      <c r="RF1418" s="14"/>
      <c r="RG1418" s="14"/>
      <c r="RH1418" s="14"/>
      <c r="RI1418" s="14"/>
      <c r="RJ1418" s="14"/>
      <c r="RK1418" s="14"/>
      <c r="RL1418" s="14"/>
      <c r="RM1418" s="14"/>
      <c r="RN1418" s="14"/>
      <c r="RO1418" s="14"/>
      <c r="RP1418" s="14"/>
      <c r="RQ1418" s="14"/>
      <c r="RR1418" s="14"/>
      <c r="RS1418" s="14"/>
      <c r="RT1418" s="14"/>
      <c r="RU1418" s="14"/>
      <c r="RV1418" s="14"/>
      <c r="RW1418" s="14"/>
      <c r="RX1418" s="14"/>
      <c r="RY1418" s="14"/>
      <c r="RZ1418" s="14"/>
      <c r="SA1418" s="14"/>
      <c r="SB1418" s="14"/>
      <c r="SC1418" s="14"/>
      <c r="SD1418" s="14"/>
      <c r="SE1418" s="14"/>
      <c r="SF1418" s="14"/>
      <c r="SG1418" s="14"/>
      <c r="SH1418" s="14"/>
      <c r="SI1418" s="14"/>
      <c r="SJ1418" s="14"/>
      <c r="SK1418" s="14"/>
      <c r="SL1418" s="14"/>
      <c r="SM1418" s="14"/>
      <c r="SN1418" s="14"/>
      <c r="SO1418" s="14"/>
      <c r="SP1418" s="14"/>
      <c r="SQ1418" s="14"/>
      <c r="SR1418" s="14"/>
      <c r="SS1418" s="14"/>
      <c r="ST1418" s="14"/>
      <c r="SU1418" s="14"/>
      <c r="SV1418" s="14"/>
      <c r="SW1418" s="14"/>
      <c r="SX1418" s="14"/>
      <c r="SY1418" s="14"/>
      <c r="SZ1418" s="14"/>
      <c r="TA1418" s="14"/>
      <c r="TB1418" s="14"/>
      <c r="TC1418" s="14"/>
      <c r="TD1418" s="14"/>
      <c r="TE1418" s="14"/>
      <c r="TF1418" s="14"/>
      <c r="TG1418" s="14"/>
      <c r="TH1418" s="14"/>
      <c r="TI1418" s="14"/>
      <c r="TJ1418" s="14"/>
      <c r="TK1418" s="14"/>
      <c r="TL1418" s="14"/>
      <c r="TM1418" s="14"/>
      <c r="TN1418" s="14"/>
      <c r="TO1418" s="14"/>
      <c r="TP1418" s="14"/>
      <c r="TQ1418" s="14"/>
      <c r="TR1418" s="14"/>
      <c r="TS1418" s="14"/>
      <c r="TT1418" s="14"/>
      <c r="TU1418" s="14"/>
      <c r="TV1418" s="14"/>
      <c r="TW1418" s="14"/>
      <c r="TX1418" s="14"/>
      <c r="TY1418" s="14"/>
      <c r="TZ1418" s="14"/>
      <c r="UA1418" s="14"/>
      <c r="UB1418" s="14"/>
      <c r="UC1418" s="14"/>
      <c r="UD1418" s="14"/>
      <c r="UE1418" s="14"/>
      <c r="UF1418" s="14"/>
      <c r="UG1418" s="14"/>
      <c r="UH1418" s="14"/>
      <c r="UI1418" s="14"/>
      <c r="UJ1418" s="14"/>
      <c r="UK1418" s="14"/>
      <c r="UL1418" s="14"/>
      <c r="UM1418" s="14"/>
      <c r="UN1418" s="14"/>
      <c r="UO1418" s="14"/>
      <c r="UP1418" s="14"/>
      <c r="UQ1418" s="14"/>
      <c r="UR1418" s="14"/>
      <c r="US1418" s="14"/>
      <c r="UT1418" s="14"/>
      <c r="UU1418" s="14"/>
      <c r="UV1418" s="14"/>
      <c r="UW1418" s="14"/>
      <c r="UX1418" s="14"/>
      <c r="UY1418" s="14"/>
      <c r="UZ1418" s="14"/>
      <c r="VA1418" s="14"/>
      <c r="VB1418" s="14"/>
      <c r="VC1418" s="14"/>
      <c r="VD1418" s="14"/>
      <c r="VE1418" s="14"/>
      <c r="VF1418" s="14"/>
      <c r="VG1418" s="14"/>
      <c r="VH1418" s="14"/>
      <c r="VI1418" s="14"/>
      <c r="VJ1418" s="14"/>
      <c r="VK1418" s="14"/>
      <c r="VL1418" s="14"/>
      <c r="VM1418" s="14"/>
      <c r="VN1418" s="14"/>
      <c r="VO1418" s="14"/>
      <c r="VP1418" s="14"/>
      <c r="VQ1418" s="14"/>
      <c r="VR1418" s="14"/>
      <c r="VS1418" s="14"/>
      <c r="VT1418" s="14"/>
      <c r="VU1418" s="14"/>
      <c r="VV1418" s="14"/>
      <c r="VW1418" s="14"/>
      <c r="VX1418" s="14"/>
      <c r="VY1418" s="14"/>
      <c r="VZ1418" s="14"/>
      <c r="WA1418" s="14"/>
      <c r="WB1418" s="14"/>
      <c r="WC1418" s="14"/>
      <c r="WD1418" s="14"/>
      <c r="WE1418" s="14"/>
      <c r="WF1418" s="14"/>
      <c r="WG1418" s="14"/>
      <c r="WH1418" s="14"/>
      <c r="WI1418" s="14"/>
      <c r="WJ1418" s="14"/>
      <c r="WK1418" s="14"/>
      <c r="WL1418" s="14"/>
      <c r="WM1418" s="14"/>
      <c r="WN1418" s="14"/>
      <c r="WO1418" s="14"/>
      <c r="WP1418" s="14"/>
      <c r="WQ1418" s="14"/>
      <c r="WR1418" s="14"/>
      <c r="WS1418" s="14"/>
      <c r="WT1418" s="14"/>
      <c r="WU1418" s="14"/>
      <c r="WV1418" s="14"/>
      <c r="WW1418" s="14"/>
      <c r="WX1418" s="14"/>
      <c r="WY1418" s="14"/>
      <c r="WZ1418" s="14"/>
      <c r="XA1418" s="14"/>
      <c r="XB1418" s="14"/>
      <c r="XC1418" s="14"/>
      <c r="XD1418" s="14"/>
      <c r="XE1418" s="14"/>
      <c r="XF1418" s="14"/>
      <c r="XG1418" s="14"/>
      <c r="XH1418" s="14"/>
      <c r="XI1418" s="14"/>
      <c r="XJ1418" s="14"/>
      <c r="XK1418" s="14"/>
      <c r="XL1418" s="14"/>
      <c r="XM1418" s="14"/>
      <c r="XN1418" s="14"/>
      <c r="XO1418" s="14"/>
      <c r="XP1418" s="14"/>
      <c r="XQ1418" s="14"/>
      <c r="XR1418" s="14"/>
      <c r="XS1418" s="14"/>
      <c r="XT1418" s="14"/>
      <c r="XU1418" s="14"/>
      <c r="XV1418" s="14"/>
      <c r="XW1418" s="14"/>
      <c r="XX1418" s="14"/>
      <c r="XY1418" s="14"/>
      <c r="XZ1418" s="14"/>
      <c r="YA1418" s="14"/>
      <c r="YB1418" s="14"/>
      <c r="YC1418" s="14"/>
      <c r="YD1418" s="14"/>
      <c r="YE1418" s="14"/>
      <c r="YF1418" s="14"/>
      <c r="YG1418" s="14"/>
      <c r="YH1418" s="14"/>
      <c r="YI1418" s="14"/>
      <c r="YJ1418" s="14"/>
      <c r="YK1418" s="14"/>
      <c r="YL1418" s="14"/>
      <c r="YM1418" s="14"/>
      <c r="YN1418" s="14"/>
      <c r="YO1418" s="14"/>
      <c r="YP1418" s="14"/>
      <c r="YQ1418" s="14"/>
      <c r="YR1418" s="14"/>
      <c r="YS1418" s="14"/>
      <c r="YT1418" s="14"/>
      <c r="YU1418" s="14"/>
      <c r="YV1418" s="14"/>
      <c r="YW1418" s="14"/>
      <c r="YX1418" s="14"/>
      <c r="YY1418" s="14"/>
      <c r="YZ1418" s="14"/>
      <c r="ZA1418" s="14"/>
      <c r="ZB1418" s="14"/>
      <c r="ZC1418" s="14"/>
      <c r="ZD1418" s="14"/>
      <c r="ZE1418" s="14"/>
      <c r="ZF1418" s="14"/>
      <c r="ZG1418" s="14"/>
      <c r="ZH1418" s="14"/>
      <c r="ZI1418" s="14"/>
      <c r="ZJ1418" s="14"/>
      <c r="ZK1418" s="14"/>
      <c r="ZL1418" s="14"/>
      <c r="ZM1418" s="14"/>
      <c r="ZN1418" s="14"/>
      <c r="ZO1418" s="14"/>
      <c r="ZP1418" s="14"/>
      <c r="ZQ1418" s="14"/>
      <c r="ZR1418" s="14"/>
      <c r="ZS1418" s="14"/>
      <c r="ZT1418" s="14"/>
      <c r="ZU1418" s="14"/>
      <c r="ZV1418" s="14"/>
      <c r="ZW1418" s="14"/>
      <c r="ZX1418" s="14"/>
      <c r="ZY1418" s="14"/>
      <c r="ZZ1418" s="14"/>
      <c r="AAA1418" s="14"/>
      <c r="AAB1418" s="14"/>
      <c r="AAC1418" s="14"/>
      <c r="AAD1418" s="14"/>
      <c r="AAE1418" s="14"/>
      <c r="AAF1418" s="14"/>
      <c r="AAG1418" s="14"/>
      <c r="AAH1418" s="14"/>
      <c r="AAI1418" s="14"/>
      <c r="AAJ1418" s="14"/>
      <c r="AAK1418" s="14"/>
      <c r="AAL1418" s="14"/>
      <c r="AAM1418" s="14"/>
      <c r="AAN1418" s="14"/>
      <c r="AAO1418" s="14"/>
      <c r="AAP1418" s="14"/>
      <c r="AAQ1418" s="14"/>
      <c r="AAR1418" s="14"/>
      <c r="AAS1418" s="14"/>
      <c r="AAT1418" s="14"/>
      <c r="AAU1418" s="14"/>
      <c r="AAV1418" s="14"/>
      <c r="AAW1418" s="14"/>
      <c r="AAX1418" s="14"/>
      <c r="AAY1418" s="14"/>
      <c r="AAZ1418" s="14"/>
      <c r="ABA1418" s="14"/>
      <c r="ABB1418" s="14"/>
      <c r="ABC1418" s="14"/>
      <c r="ABD1418" s="14"/>
      <c r="ABE1418" s="14"/>
      <c r="ABF1418" s="14"/>
      <c r="ABG1418" s="14"/>
      <c r="ABH1418" s="14"/>
      <c r="ABI1418" s="14"/>
      <c r="ABJ1418" s="14"/>
      <c r="ABK1418" s="14"/>
      <c r="ABL1418" s="14"/>
      <c r="ABM1418" s="14"/>
      <c r="ABN1418" s="14"/>
      <c r="ABO1418" s="14"/>
      <c r="ABP1418" s="14"/>
      <c r="ABQ1418" s="14"/>
      <c r="ABR1418" s="14"/>
      <c r="ABS1418" s="14"/>
      <c r="ABT1418" s="14"/>
      <c r="ABU1418" s="14"/>
      <c r="ABV1418" s="14"/>
      <c r="ABW1418" s="14"/>
      <c r="ABX1418" s="14"/>
      <c r="ABY1418" s="14"/>
      <c r="ABZ1418" s="14"/>
      <c r="ACA1418" s="14"/>
      <c r="ACB1418" s="14"/>
      <c r="ACC1418" s="14"/>
      <c r="ACD1418" s="14"/>
      <c r="ACE1418" s="14"/>
      <c r="ACF1418" s="14"/>
      <c r="ACG1418" s="14"/>
      <c r="ACH1418" s="14"/>
      <c r="ACI1418" s="14"/>
      <c r="ACJ1418" s="14"/>
      <c r="ACK1418" s="14"/>
      <c r="ACL1418" s="14"/>
      <c r="ACM1418" s="14"/>
      <c r="ACN1418" s="14"/>
      <c r="ACO1418" s="14"/>
      <c r="ACP1418" s="14"/>
      <c r="ACQ1418" s="14"/>
      <c r="ACR1418" s="14"/>
      <c r="ACS1418" s="14"/>
      <c r="ACT1418" s="14"/>
      <c r="ACU1418" s="14"/>
      <c r="ACV1418" s="14"/>
      <c r="ACW1418" s="14"/>
      <c r="ACX1418" s="14"/>
      <c r="ACY1418" s="14"/>
      <c r="ACZ1418" s="14"/>
      <c r="ADA1418" s="14"/>
      <c r="ADB1418" s="14"/>
      <c r="ADC1418" s="14"/>
      <c r="ADD1418" s="14"/>
      <c r="ADE1418" s="14"/>
      <c r="ADF1418" s="14"/>
      <c r="ADG1418" s="14"/>
      <c r="ADH1418" s="14"/>
      <c r="ADI1418" s="14"/>
      <c r="ADJ1418" s="14"/>
      <c r="ADK1418" s="14"/>
      <c r="ADL1418" s="14"/>
      <c r="ADM1418" s="14"/>
      <c r="ADN1418" s="14"/>
      <c r="ADO1418" s="14"/>
      <c r="ADP1418" s="14"/>
      <c r="ADQ1418" s="14"/>
      <c r="ADR1418" s="14"/>
      <c r="ADS1418" s="14"/>
      <c r="ADT1418" s="14"/>
      <c r="ADU1418" s="14"/>
      <c r="ADV1418" s="14"/>
      <c r="ADW1418" s="14"/>
      <c r="ADX1418" s="14"/>
      <c r="ADY1418" s="14"/>
      <c r="ADZ1418" s="14"/>
      <c r="AEA1418" s="14"/>
      <c r="AEB1418" s="14"/>
      <c r="AEC1418" s="14"/>
      <c r="AED1418" s="14"/>
      <c r="AEE1418" s="14"/>
      <c r="AEF1418" s="14"/>
      <c r="AEG1418" s="14"/>
      <c r="AEH1418" s="14"/>
      <c r="AEI1418" s="14"/>
      <c r="AEJ1418" s="14"/>
      <c r="AEK1418" s="14"/>
      <c r="AEL1418" s="14"/>
      <c r="AEM1418" s="14"/>
      <c r="AEN1418" s="14"/>
      <c r="AEO1418" s="14"/>
      <c r="AEP1418" s="14"/>
      <c r="AEQ1418" s="14"/>
      <c r="AER1418" s="14"/>
      <c r="AES1418" s="14"/>
      <c r="AET1418" s="14"/>
      <c r="AEU1418" s="14"/>
      <c r="AEV1418" s="14"/>
      <c r="AEW1418" s="14"/>
      <c r="AEX1418" s="14"/>
      <c r="AEY1418" s="14"/>
      <c r="AEZ1418" s="14"/>
      <c r="AFA1418" s="14"/>
      <c r="AFB1418" s="14"/>
      <c r="AFC1418" s="14"/>
      <c r="AFD1418" s="14"/>
      <c r="AFE1418" s="14"/>
      <c r="AFF1418" s="14"/>
      <c r="AFG1418" s="14"/>
      <c r="AFH1418" s="14"/>
      <c r="AFI1418" s="14"/>
      <c r="AFJ1418" s="14"/>
      <c r="AFK1418" s="14"/>
      <c r="AFL1418" s="14"/>
      <c r="AFM1418" s="14"/>
      <c r="AFN1418" s="14"/>
      <c r="AFO1418" s="14"/>
      <c r="AFP1418" s="14"/>
      <c r="AFQ1418" s="14"/>
      <c r="AFR1418" s="14"/>
      <c r="AFS1418" s="14"/>
      <c r="AFT1418" s="14"/>
      <c r="AFU1418" s="14"/>
      <c r="AFV1418" s="14"/>
      <c r="AFW1418" s="14"/>
      <c r="AFX1418" s="14"/>
      <c r="AFY1418" s="14"/>
      <c r="AFZ1418" s="14"/>
      <c r="AGA1418" s="14"/>
      <c r="AGB1418" s="14"/>
      <c r="AGC1418" s="14"/>
      <c r="AGD1418" s="14"/>
      <c r="AGE1418" s="14"/>
      <c r="AGF1418" s="14"/>
      <c r="AGG1418" s="14"/>
      <c r="AGH1418" s="14"/>
      <c r="AGI1418" s="14"/>
      <c r="AGJ1418" s="14"/>
      <c r="AGK1418" s="14"/>
      <c r="AGL1418" s="14"/>
      <c r="AGM1418" s="14"/>
      <c r="AGN1418" s="14"/>
      <c r="AGO1418" s="14"/>
      <c r="AGP1418" s="14"/>
      <c r="AGQ1418" s="14"/>
      <c r="AGR1418" s="14"/>
      <c r="AGS1418" s="14"/>
      <c r="AGT1418" s="14"/>
      <c r="AGU1418" s="14"/>
      <c r="AGV1418" s="14"/>
      <c r="AGW1418" s="14"/>
      <c r="AGX1418" s="14"/>
      <c r="AGY1418" s="14"/>
      <c r="AGZ1418" s="14"/>
      <c r="AHA1418" s="14"/>
      <c r="AHB1418" s="14"/>
      <c r="AHC1418" s="14"/>
      <c r="AHD1418" s="14"/>
      <c r="AHE1418" s="14"/>
      <c r="AHF1418" s="14"/>
      <c r="AHG1418" s="14"/>
      <c r="AHH1418" s="14"/>
      <c r="AHI1418" s="14"/>
      <c r="AHJ1418" s="14"/>
      <c r="AHK1418" s="14"/>
      <c r="AHL1418" s="14"/>
      <c r="AHM1418" s="14"/>
      <c r="AHN1418" s="14"/>
      <c r="AHO1418" s="14"/>
      <c r="AHP1418" s="14"/>
      <c r="AHQ1418" s="14"/>
      <c r="AHR1418" s="14"/>
      <c r="AHS1418" s="14"/>
      <c r="AHT1418" s="14"/>
      <c r="AHU1418" s="14"/>
      <c r="AHV1418" s="14"/>
      <c r="AHW1418" s="14"/>
      <c r="AHX1418" s="14"/>
      <c r="AHY1418" s="14"/>
      <c r="AHZ1418" s="14"/>
      <c r="AIA1418" s="14"/>
      <c r="AIB1418" s="14"/>
      <c r="AIC1418" s="14"/>
      <c r="AID1418" s="14"/>
      <c r="AIE1418" s="14"/>
      <c r="AIF1418" s="14"/>
      <c r="AIG1418" s="14"/>
      <c r="AIH1418" s="14"/>
      <c r="AII1418" s="14"/>
      <c r="AIJ1418" s="14"/>
      <c r="AIK1418" s="14"/>
      <c r="AIL1418" s="14"/>
      <c r="AIM1418" s="14"/>
      <c r="AIN1418" s="14"/>
      <c r="AIO1418" s="14"/>
      <c r="AIP1418" s="14"/>
      <c r="AIQ1418" s="14"/>
      <c r="AIR1418" s="14"/>
      <c r="AIS1418" s="14"/>
      <c r="AIT1418" s="14"/>
      <c r="AIU1418" s="14"/>
      <c r="AIV1418" s="14"/>
      <c r="AIW1418" s="14"/>
      <c r="AIX1418" s="14"/>
      <c r="AIY1418" s="14"/>
      <c r="AIZ1418" s="14"/>
      <c r="AJA1418" s="14"/>
      <c r="AJB1418" s="14"/>
      <c r="AJC1418" s="14"/>
      <c r="AJD1418" s="14"/>
      <c r="AJE1418" s="14"/>
      <c r="AJF1418" s="14"/>
      <c r="AJG1418" s="14"/>
      <c r="AJH1418" s="14"/>
      <c r="AJI1418" s="14"/>
      <c r="AJJ1418" s="14"/>
      <c r="AJK1418" s="14"/>
      <c r="AJL1418" s="14"/>
      <c r="AJM1418" s="14"/>
      <c r="AJN1418" s="14"/>
      <c r="AJO1418" s="14"/>
      <c r="AJP1418" s="14"/>
      <c r="AJQ1418" s="14"/>
      <c r="AJR1418" s="14"/>
      <c r="AJS1418" s="14"/>
      <c r="AJT1418" s="14"/>
      <c r="AJU1418" s="14"/>
      <c r="AJV1418" s="14"/>
      <c r="AJW1418" s="14"/>
      <c r="AJX1418" s="14"/>
      <c r="AJY1418" s="14"/>
      <c r="AJZ1418" s="14"/>
      <c r="AKA1418" s="14"/>
      <c r="AKB1418" s="14"/>
      <c r="AKC1418" s="14"/>
      <c r="AKD1418" s="14"/>
      <c r="AKE1418" s="14"/>
      <c r="AKF1418" s="14"/>
      <c r="AKG1418" s="14"/>
      <c r="AKH1418" s="14"/>
      <c r="AKI1418" s="14"/>
      <c r="AKJ1418" s="14"/>
      <c r="AKK1418" s="14"/>
      <c r="AKL1418" s="14"/>
      <c r="AKM1418" s="14"/>
      <c r="AKN1418" s="14"/>
      <c r="AKO1418" s="14"/>
      <c r="AKP1418" s="14"/>
      <c r="AKQ1418" s="14"/>
      <c r="AKR1418" s="14"/>
      <c r="AKS1418" s="14"/>
      <c r="AKT1418" s="14"/>
      <c r="AKU1418" s="14"/>
      <c r="AKV1418" s="14"/>
      <c r="AKW1418" s="14"/>
      <c r="AKX1418" s="14"/>
      <c r="AKY1418" s="14"/>
      <c r="AKZ1418" s="14"/>
      <c r="ALA1418" s="14"/>
      <c r="ALB1418" s="14"/>
      <c r="ALC1418" s="14"/>
      <c r="ALD1418" s="14"/>
      <c r="ALE1418" s="14"/>
      <c r="ALF1418" s="14"/>
      <c r="ALG1418" s="14"/>
      <c r="ALH1418" s="14"/>
      <c r="ALI1418" s="14"/>
      <c r="ALJ1418" s="14"/>
      <c r="ALK1418" s="14"/>
      <c r="ALL1418" s="14"/>
      <c r="ALM1418" s="14"/>
      <c r="ALN1418" s="14"/>
      <c r="ALO1418" s="14"/>
      <c r="ALP1418" s="14"/>
      <c r="ALQ1418" s="14"/>
      <c r="ALR1418" s="14"/>
      <c r="ALS1418" s="14"/>
      <c r="ALT1418" s="14"/>
      <c r="ALU1418" s="14"/>
      <c r="ALV1418" s="14"/>
      <c r="ALW1418" s="14"/>
      <c r="ALX1418" s="14"/>
      <c r="ALY1418" s="14"/>
      <c r="ALZ1418" s="14"/>
      <c r="AMA1418" s="14"/>
      <c r="AMB1418" s="14"/>
      <c r="AMC1418" s="14"/>
      <c r="AMD1418" s="14"/>
      <c r="AME1418" s="14"/>
      <c r="AMF1418" s="14"/>
      <c r="AMG1418" s="14"/>
      <c r="AMH1418" s="14"/>
      <c r="AMI1418" s="14"/>
      <c r="AMJ1418" s="14"/>
      <c r="AMK1418" s="14"/>
      <c r="AML1418" s="14"/>
      <c r="AMM1418" s="14"/>
      <c r="AMN1418" s="14"/>
      <c r="AMO1418" s="14"/>
      <c r="AMP1418" s="14"/>
      <c r="AMQ1418" s="14"/>
      <c r="AMR1418" s="14"/>
      <c r="AMS1418" s="14"/>
      <c r="AMT1418" s="14"/>
      <c r="AMU1418" s="14"/>
      <c r="AMV1418" s="14"/>
      <c r="AMW1418" s="14"/>
      <c r="AMX1418" s="14"/>
      <c r="AMY1418" s="14"/>
      <c r="AMZ1418" s="14"/>
      <c r="ANA1418" s="14"/>
      <c r="ANB1418" s="14"/>
      <c r="ANC1418" s="14"/>
      <c r="AND1418" s="14"/>
      <c r="ANE1418" s="14"/>
      <c r="ANF1418" s="14"/>
      <c r="ANG1418" s="14"/>
      <c r="ANH1418" s="14"/>
      <c r="ANI1418" s="14"/>
      <c r="ANJ1418" s="14"/>
      <c r="ANK1418" s="14"/>
      <c r="ANL1418" s="14"/>
      <c r="ANM1418" s="14"/>
      <c r="ANN1418" s="14"/>
      <c r="ANO1418" s="14"/>
      <c r="ANP1418" s="14"/>
      <c r="ANQ1418" s="14"/>
      <c r="ANR1418" s="14"/>
      <c r="ANS1418" s="14"/>
      <c r="ANT1418" s="14"/>
      <c r="ANU1418" s="14"/>
      <c r="ANV1418" s="14"/>
      <c r="ANW1418" s="14"/>
      <c r="ANX1418" s="14"/>
      <c r="ANY1418" s="14"/>
      <c r="ANZ1418" s="14"/>
      <c r="AOA1418" s="14"/>
      <c r="AOB1418" s="14"/>
      <c r="AOC1418" s="14"/>
      <c r="AOD1418" s="14"/>
      <c r="AOE1418" s="14"/>
      <c r="AOF1418" s="14"/>
      <c r="AOG1418" s="14"/>
      <c r="AOH1418" s="14"/>
      <c r="AOI1418" s="14"/>
      <c r="AOJ1418" s="14"/>
      <c r="AOK1418" s="14"/>
      <c r="AOL1418" s="14"/>
      <c r="AOM1418" s="14"/>
      <c r="AON1418" s="14"/>
      <c r="AOO1418" s="14"/>
      <c r="AOP1418" s="14"/>
      <c r="AOQ1418" s="14"/>
      <c r="AOR1418" s="14"/>
      <c r="AOS1418" s="14"/>
      <c r="AOT1418" s="14"/>
      <c r="AOU1418" s="14"/>
      <c r="AOV1418" s="14"/>
      <c r="AOW1418" s="14"/>
      <c r="AOX1418" s="14"/>
      <c r="AOY1418" s="14"/>
      <c r="AOZ1418" s="14"/>
      <c r="APA1418" s="14"/>
      <c r="APB1418" s="14"/>
      <c r="APC1418" s="14"/>
      <c r="APD1418" s="14"/>
      <c r="APE1418" s="14"/>
      <c r="APF1418" s="14"/>
      <c r="APG1418" s="14"/>
      <c r="APH1418" s="14"/>
      <c r="API1418" s="14"/>
      <c r="APJ1418" s="14"/>
      <c r="APK1418" s="14"/>
      <c r="APL1418" s="14"/>
      <c r="APM1418" s="14"/>
      <c r="APN1418" s="14"/>
      <c r="APO1418" s="14"/>
      <c r="APP1418" s="14"/>
      <c r="APQ1418" s="14"/>
      <c r="APR1418" s="14"/>
      <c r="APS1418" s="14"/>
      <c r="APT1418" s="14"/>
      <c r="APU1418" s="14"/>
      <c r="APV1418" s="14"/>
      <c r="APW1418" s="14"/>
      <c r="APX1418" s="14"/>
      <c r="APY1418" s="14"/>
      <c r="APZ1418" s="14"/>
      <c r="AQA1418" s="14"/>
      <c r="AQB1418" s="14"/>
      <c r="AQC1418" s="14"/>
      <c r="AQD1418" s="14"/>
      <c r="AQE1418" s="14"/>
      <c r="AQF1418" s="14"/>
      <c r="AQG1418" s="14"/>
      <c r="AQH1418" s="14"/>
      <c r="AQI1418" s="14"/>
      <c r="AQJ1418" s="14"/>
      <c r="AQK1418" s="14"/>
      <c r="AQL1418" s="14"/>
      <c r="AQM1418" s="14"/>
      <c r="AQN1418" s="14"/>
      <c r="AQO1418" s="14"/>
      <c r="AQP1418" s="14"/>
      <c r="AQQ1418" s="14"/>
      <c r="AQR1418" s="14"/>
      <c r="AQS1418" s="14"/>
      <c r="AQT1418" s="14"/>
      <c r="AQU1418" s="14"/>
      <c r="AQV1418" s="14"/>
      <c r="AQW1418" s="14"/>
      <c r="AQX1418" s="14"/>
      <c r="AQY1418" s="14"/>
      <c r="AQZ1418" s="14"/>
      <c r="ARA1418" s="14"/>
      <c r="ARB1418" s="14"/>
      <c r="ARC1418" s="14"/>
      <c r="ARD1418" s="14"/>
      <c r="ARE1418" s="14"/>
      <c r="ARF1418" s="14"/>
      <c r="ARG1418" s="14"/>
      <c r="ARH1418" s="14"/>
      <c r="ARI1418" s="14"/>
      <c r="ARJ1418" s="14"/>
      <c r="ARK1418" s="14"/>
      <c r="ARL1418" s="14"/>
      <c r="ARM1418" s="14"/>
      <c r="ARN1418" s="14"/>
      <c r="ARO1418" s="14"/>
      <c r="ARP1418" s="14"/>
      <c r="ARQ1418" s="14"/>
      <c r="ARR1418" s="14"/>
      <c r="ARS1418" s="14"/>
      <c r="ART1418" s="14"/>
      <c r="ARU1418" s="14"/>
      <c r="ARV1418" s="14"/>
      <c r="ARW1418" s="14"/>
      <c r="ARX1418" s="14"/>
      <c r="ARY1418" s="14"/>
      <c r="ARZ1418" s="14"/>
      <c r="ASA1418" s="14"/>
      <c r="ASB1418" s="14"/>
      <c r="ASC1418" s="14"/>
      <c r="ASD1418" s="14"/>
      <c r="ASE1418" s="14"/>
      <c r="ASF1418" s="14"/>
      <c r="ASG1418" s="14"/>
      <c r="ASH1418" s="14"/>
      <c r="ASI1418" s="14"/>
      <c r="ASJ1418" s="14"/>
      <c r="ASK1418" s="14"/>
      <c r="ASL1418" s="14"/>
      <c r="ASM1418" s="14"/>
      <c r="ASN1418" s="14"/>
      <c r="ASO1418" s="14"/>
      <c r="ASP1418" s="14"/>
      <c r="ASQ1418" s="14"/>
      <c r="ASR1418" s="14"/>
      <c r="ASS1418" s="14"/>
      <c r="AST1418" s="14"/>
      <c r="ASU1418" s="14"/>
      <c r="ASV1418" s="14"/>
      <c r="ASW1418" s="14"/>
      <c r="ASX1418" s="14"/>
      <c r="ASY1418" s="14"/>
      <c r="ASZ1418" s="14"/>
      <c r="ATA1418" s="14"/>
      <c r="ATB1418" s="14"/>
      <c r="ATC1418" s="14"/>
      <c r="ATD1418" s="14"/>
      <c r="ATE1418" s="14"/>
      <c r="ATF1418" s="14"/>
      <c r="ATG1418" s="14"/>
      <c r="ATH1418" s="14"/>
      <c r="ATI1418" s="14"/>
      <c r="ATJ1418" s="14"/>
      <c r="ATK1418" s="14"/>
      <c r="ATL1418" s="14"/>
      <c r="ATM1418" s="14"/>
      <c r="ATN1418" s="14"/>
      <c r="ATO1418" s="14"/>
      <c r="ATP1418" s="14"/>
      <c r="ATQ1418" s="14"/>
      <c r="ATR1418" s="14"/>
      <c r="ATS1418" s="14"/>
      <c r="ATT1418" s="14"/>
      <c r="ATU1418" s="14"/>
      <c r="ATV1418" s="14"/>
      <c r="ATW1418" s="14"/>
      <c r="ATX1418" s="14"/>
      <c r="ATY1418" s="14"/>
      <c r="ATZ1418" s="14"/>
      <c r="AUA1418" s="14"/>
      <c r="AUB1418" s="14"/>
      <c r="AUC1418" s="14"/>
      <c r="AUD1418" s="14"/>
      <c r="AUE1418" s="14"/>
      <c r="AUF1418" s="14"/>
      <c r="AUG1418" s="14"/>
      <c r="AUH1418" s="14"/>
      <c r="AUI1418" s="14"/>
      <c r="AUJ1418" s="14"/>
      <c r="AUK1418" s="14"/>
      <c r="AUL1418" s="14"/>
      <c r="AUM1418" s="14"/>
      <c r="AUN1418" s="14"/>
      <c r="AUO1418" s="14"/>
      <c r="AUP1418" s="14"/>
      <c r="AUQ1418" s="14"/>
      <c r="AUR1418" s="14"/>
      <c r="AUS1418" s="14"/>
      <c r="AUT1418" s="14"/>
      <c r="AUU1418" s="14"/>
      <c r="AUV1418" s="14"/>
      <c r="AUW1418" s="14"/>
      <c r="AUX1418" s="14"/>
      <c r="AUY1418" s="14"/>
      <c r="AUZ1418" s="14"/>
      <c r="AVA1418" s="14"/>
      <c r="AVB1418" s="14"/>
      <c r="AVC1418" s="14"/>
      <c r="AVD1418" s="14"/>
      <c r="AVE1418" s="14"/>
      <c r="AVF1418" s="14"/>
      <c r="AVG1418" s="14"/>
      <c r="AVH1418" s="14"/>
      <c r="AVI1418" s="14"/>
      <c r="AVJ1418" s="14"/>
      <c r="AVK1418" s="14"/>
      <c r="AVL1418" s="14"/>
      <c r="AVM1418" s="14"/>
      <c r="AVN1418" s="14"/>
      <c r="AVO1418" s="14"/>
      <c r="AVP1418" s="14"/>
      <c r="AVQ1418" s="14"/>
      <c r="AVR1418" s="14"/>
      <c r="AVS1418" s="14"/>
      <c r="AVT1418" s="14"/>
      <c r="AVU1418" s="14"/>
      <c r="AVV1418" s="14"/>
      <c r="AVW1418" s="14"/>
      <c r="AVX1418" s="14"/>
      <c r="AVY1418" s="14"/>
      <c r="AVZ1418" s="14"/>
      <c r="AWA1418" s="14"/>
      <c r="AWB1418" s="14"/>
      <c r="AWC1418" s="14"/>
      <c r="AWD1418" s="14"/>
      <c r="AWE1418" s="14"/>
      <c r="AWF1418" s="14"/>
      <c r="AWG1418" s="14"/>
      <c r="AWH1418" s="14"/>
      <c r="AWI1418" s="14"/>
      <c r="AWJ1418" s="14"/>
      <c r="AWK1418" s="14"/>
      <c r="AWL1418" s="14"/>
      <c r="AWM1418" s="14"/>
      <c r="AWN1418" s="14"/>
      <c r="AWO1418" s="14"/>
      <c r="AWP1418" s="14"/>
      <c r="AWQ1418" s="14"/>
      <c r="AWR1418" s="14"/>
      <c r="AWS1418" s="14"/>
      <c r="AWT1418" s="14"/>
      <c r="AWU1418" s="14"/>
      <c r="AWV1418" s="14"/>
      <c r="AWW1418" s="14"/>
      <c r="AWX1418" s="14"/>
      <c r="AWY1418" s="14"/>
      <c r="AWZ1418" s="14"/>
      <c r="AXA1418" s="14"/>
      <c r="AXB1418" s="14"/>
      <c r="AXC1418" s="14"/>
      <c r="AXD1418" s="14"/>
      <c r="AXE1418" s="14"/>
      <c r="AXF1418" s="14"/>
      <c r="AXG1418" s="14"/>
      <c r="AXH1418" s="14"/>
      <c r="AXI1418" s="14"/>
      <c r="AXJ1418" s="14"/>
      <c r="AXK1418" s="14"/>
      <c r="AXL1418" s="14"/>
      <c r="AXM1418" s="14"/>
      <c r="AXN1418" s="14"/>
      <c r="AXO1418" s="14"/>
      <c r="AXP1418" s="14"/>
      <c r="AXQ1418" s="14"/>
      <c r="AXR1418" s="14"/>
      <c r="AXS1418" s="14"/>
      <c r="AXT1418" s="14"/>
      <c r="AXU1418" s="14"/>
      <c r="AXV1418" s="14"/>
      <c r="AXW1418" s="14"/>
      <c r="AXX1418" s="14"/>
      <c r="AXY1418" s="14"/>
      <c r="AXZ1418" s="14"/>
      <c r="AYA1418" s="14"/>
      <c r="AYB1418" s="14"/>
      <c r="AYC1418" s="14"/>
      <c r="AYD1418" s="14"/>
      <c r="AYE1418" s="14"/>
      <c r="AYF1418" s="14"/>
      <c r="AYG1418" s="14"/>
      <c r="AYH1418" s="14"/>
      <c r="AYI1418" s="14"/>
      <c r="AYJ1418" s="14"/>
      <c r="AYK1418" s="14"/>
      <c r="AYL1418" s="14"/>
      <c r="AYM1418" s="14"/>
      <c r="AYN1418" s="14"/>
      <c r="AYO1418" s="14"/>
      <c r="AYP1418" s="14"/>
      <c r="AYQ1418" s="14"/>
      <c r="AYR1418" s="14"/>
      <c r="AYS1418" s="14"/>
      <c r="AYT1418" s="14"/>
      <c r="AYU1418" s="14"/>
      <c r="AYV1418" s="14"/>
      <c r="AYW1418" s="14"/>
      <c r="AYX1418" s="14"/>
      <c r="AYY1418" s="14"/>
      <c r="AYZ1418" s="14"/>
      <c r="AZA1418" s="14"/>
      <c r="AZB1418" s="14"/>
      <c r="AZC1418" s="14"/>
      <c r="AZD1418" s="14"/>
      <c r="AZE1418" s="14"/>
      <c r="AZF1418" s="14"/>
      <c r="AZG1418" s="14"/>
      <c r="AZH1418" s="14"/>
      <c r="AZI1418" s="14"/>
      <c r="AZJ1418" s="14"/>
      <c r="AZK1418" s="14"/>
      <c r="AZL1418" s="14"/>
      <c r="AZM1418" s="14"/>
      <c r="AZN1418" s="14"/>
      <c r="AZO1418" s="14"/>
      <c r="AZP1418" s="14"/>
      <c r="AZQ1418" s="14"/>
      <c r="AZR1418" s="14"/>
      <c r="AZS1418" s="14"/>
      <c r="AZT1418" s="14"/>
      <c r="AZU1418" s="14"/>
      <c r="AZV1418" s="14"/>
      <c r="AZW1418" s="14"/>
      <c r="AZX1418" s="14"/>
      <c r="AZY1418" s="14"/>
      <c r="AZZ1418" s="14"/>
      <c r="BAA1418" s="14"/>
      <c r="BAB1418" s="14"/>
      <c r="BAC1418" s="14"/>
      <c r="BAD1418" s="14"/>
      <c r="BAE1418" s="14"/>
      <c r="BAF1418" s="14"/>
      <c r="BAG1418" s="14"/>
      <c r="BAH1418" s="14"/>
      <c r="BAI1418" s="14"/>
      <c r="BAJ1418" s="14"/>
      <c r="BAK1418" s="14"/>
      <c r="BAL1418" s="14"/>
      <c r="BAM1418" s="14"/>
      <c r="BAN1418" s="14"/>
      <c r="BAO1418" s="14"/>
      <c r="BAP1418" s="14"/>
      <c r="BAQ1418" s="14"/>
      <c r="BAR1418" s="14"/>
      <c r="BAS1418" s="14"/>
      <c r="BAT1418" s="14"/>
      <c r="BAU1418" s="14"/>
      <c r="BAV1418" s="14"/>
      <c r="BAW1418" s="14"/>
      <c r="BAX1418" s="14"/>
      <c r="BAY1418" s="14"/>
      <c r="BAZ1418" s="14"/>
      <c r="BBA1418" s="14"/>
      <c r="BBB1418" s="14"/>
      <c r="BBC1418" s="14"/>
      <c r="BBD1418" s="14"/>
      <c r="BBE1418" s="14"/>
      <c r="BBF1418" s="14"/>
      <c r="BBG1418" s="14"/>
      <c r="BBH1418" s="14"/>
      <c r="BBI1418" s="14"/>
      <c r="BBJ1418" s="14"/>
      <c r="BBK1418" s="14"/>
      <c r="BBL1418" s="14"/>
      <c r="BBM1418" s="14"/>
      <c r="BBN1418" s="14"/>
      <c r="BBO1418" s="14"/>
      <c r="BBP1418" s="14"/>
      <c r="BBQ1418" s="14"/>
      <c r="BBR1418" s="14"/>
      <c r="BBS1418" s="14"/>
      <c r="BBT1418" s="14"/>
      <c r="BBU1418" s="14"/>
      <c r="BBV1418" s="14"/>
      <c r="BBW1418" s="14"/>
      <c r="BBX1418" s="14"/>
      <c r="BBY1418" s="14"/>
      <c r="BBZ1418" s="14"/>
      <c r="BCA1418" s="14"/>
      <c r="BCB1418" s="14"/>
      <c r="BCC1418" s="14"/>
      <c r="BCD1418" s="14"/>
      <c r="BCE1418" s="14"/>
      <c r="BCF1418" s="14"/>
      <c r="BCG1418" s="14"/>
      <c r="BCH1418" s="14"/>
      <c r="BCI1418" s="14"/>
      <c r="BCJ1418" s="14"/>
      <c r="BCK1418" s="14"/>
      <c r="BCL1418" s="14"/>
      <c r="BCM1418" s="14"/>
      <c r="BCN1418" s="14"/>
      <c r="BCO1418" s="14"/>
      <c r="BCP1418" s="14"/>
      <c r="BCQ1418" s="14"/>
      <c r="BCR1418" s="14"/>
      <c r="BCS1418" s="14"/>
      <c r="BCT1418" s="14"/>
      <c r="BCU1418" s="14"/>
      <c r="BCV1418" s="14"/>
      <c r="BCW1418" s="14"/>
      <c r="BCX1418" s="14"/>
      <c r="BCY1418" s="14"/>
      <c r="BCZ1418" s="14"/>
      <c r="BDA1418" s="14"/>
      <c r="BDB1418" s="14"/>
      <c r="BDC1418" s="14"/>
      <c r="BDD1418" s="14"/>
      <c r="BDE1418" s="14"/>
      <c r="BDF1418" s="14"/>
      <c r="BDG1418" s="14"/>
      <c r="BDH1418" s="14"/>
      <c r="BDI1418" s="14"/>
      <c r="BDJ1418" s="14"/>
      <c r="BDK1418" s="14"/>
      <c r="BDL1418" s="14"/>
      <c r="BDM1418" s="14"/>
      <c r="BDN1418" s="14"/>
      <c r="BDO1418" s="14"/>
      <c r="BDP1418" s="14"/>
      <c r="BDQ1418" s="14"/>
      <c r="BDR1418" s="14"/>
      <c r="BDS1418" s="14"/>
      <c r="BDT1418" s="14"/>
      <c r="BDU1418" s="14"/>
      <c r="BDV1418" s="14"/>
      <c r="BDW1418" s="14"/>
      <c r="BDX1418" s="14"/>
      <c r="BDY1418" s="14"/>
      <c r="BDZ1418" s="14"/>
      <c r="BEA1418" s="14"/>
      <c r="BEB1418" s="14"/>
      <c r="BEC1418" s="14"/>
      <c r="BED1418" s="14"/>
      <c r="BEE1418" s="14"/>
      <c r="BEF1418" s="14"/>
      <c r="BEG1418" s="14"/>
      <c r="BEH1418" s="14"/>
      <c r="BEI1418" s="14"/>
      <c r="BEJ1418" s="14"/>
      <c r="BEK1418" s="14"/>
      <c r="BEL1418" s="14"/>
      <c r="BEM1418" s="14"/>
      <c r="BEN1418" s="14"/>
      <c r="BEO1418" s="14"/>
      <c r="BEP1418" s="14"/>
      <c r="BEQ1418" s="14"/>
      <c r="BER1418" s="14"/>
      <c r="BES1418" s="14"/>
      <c r="BET1418" s="14"/>
      <c r="BEU1418" s="14"/>
      <c r="BEV1418" s="14"/>
      <c r="BEW1418" s="14"/>
      <c r="BEX1418" s="14"/>
      <c r="BEY1418" s="14"/>
      <c r="BEZ1418" s="14"/>
      <c r="BFA1418" s="14"/>
      <c r="BFB1418" s="14"/>
      <c r="BFC1418" s="14"/>
      <c r="BFD1418" s="14"/>
      <c r="BFE1418" s="14"/>
      <c r="BFF1418" s="14"/>
      <c r="BFG1418" s="14"/>
      <c r="BFH1418" s="14"/>
      <c r="BFI1418" s="14"/>
      <c r="BFJ1418" s="14"/>
      <c r="BFK1418" s="14"/>
      <c r="BFL1418" s="14"/>
      <c r="BFM1418" s="14"/>
      <c r="BFN1418" s="14"/>
      <c r="BFO1418" s="14"/>
      <c r="BFP1418" s="14"/>
      <c r="BFQ1418" s="14"/>
      <c r="BFR1418" s="14"/>
      <c r="BFS1418" s="14"/>
      <c r="BFT1418" s="14"/>
      <c r="BFU1418" s="14"/>
      <c r="BFV1418" s="14"/>
      <c r="BFW1418" s="14"/>
      <c r="BFX1418" s="14"/>
      <c r="BFY1418" s="14"/>
      <c r="BFZ1418" s="14"/>
      <c r="BGA1418" s="14"/>
      <c r="BGB1418" s="14"/>
      <c r="BGC1418" s="14"/>
      <c r="BGD1418" s="14"/>
      <c r="BGE1418" s="14"/>
      <c r="BGF1418" s="14"/>
      <c r="BGG1418" s="14"/>
      <c r="BGH1418" s="14"/>
      <c r="BGI1418" s="14"/>
      <c r="BGJ1418" s="14"/>
      <c r="BGK1418" s="14"/>
      <c r="BGL1418" s="14"/>
      <c r="BGM1418" s="14"/>
      <c r="BGN1418" s="14"/>
      <c r="BGO1418" s="14"/>
      <c r="BGP1418" s="14"/>
      <c r="BGQ1418" s="14"/>
      <c r="BGR1418" s="14"/>
      <c r="BGS1418" s="14"/>
      <c r="BGT1418" s="14"/>
      <c r="BGU1418" s="14"/>
      <c r="BGV1418" s="14"/>
      <c r="BGW1418" s="14"/>
      <c r="BGX1418" s="14"/>
      <c r="BGY1418" s="14"/>
      <c r="BGZ1418" s="14"/>
      <c r="BHA1418" s="14"/>
      <c r="BHB1418" s="14"/>
      <c r="BHC1418" s="14"/>
      <c r="BHD1418" s="14"/>
      <c r="BHE1418" s="14"/>
      <c r="BHF1418" s="14"/>
      <c r="BHG1418" s="14"/>
      <c r="BHH1418" s="14"/>
      <c r="BHI1418" s="14"/>
      <c r="BHJ1418" s="14"/>
      <c r="BHK1418" s="14"/>
      <c r="BHL1418" s="14"/>
      <c r="BHM1418" s="14"/>
      <c r="BHN1418" s="14"/>
      <c r="BHO1418" s="14"/>
      <c r="BHP1418" s="14"/>
      <c r="BHQ1418" s="14"/>
      <c r="BHR1418" s="14"/>
      <c r="BHS1418" s="14"/>
      <c r="BHT1418" s="14"/>
      <c r="BHU1418" s="14"/>
      <c r="BHV1418" s="14"/>
      <c r="BHW1418" s="14"/>
      <c r="BHX1418" s="14"/>
      <c r="BHY1418" s="14"/>
      <c r="BHZ1418" s="14"/>
      <c r="BIA1418" s="14"/>
      <c r="BIB1418" s="14"/>
      <c r="BIC1418" s="14"/>
      <c r="BID1418" s="14"/>
      <c r="BIE1418" s="14"/>
      <c r="BIF1418" s="14"/>
      <c r="BIG1418" s="14"/>
      <c r="BIH1418" s="14"/>
      <c r="BII1418" s="14"/>
      <c r="BIJ1418" s="14"/>
      <c r="BIK1418" s="14"/>
      <c r="BIL1418" s="14"/>
      <c r="BIM1418" s="14"/>
      <c r="BIN1418" s="14"/>
      <c r="BIO1418" s="14"/>
      <c r="BIP1418" s="14"/>
      <c r="BIQ1418" s="14"/>
      <c r="BIR1418" s="14"/>
      <c r="BIS1418" s="14"/>
      <c r="BIT1418" s="14"/>
      <c r="BIU1418" s="14"/>
      <c r="BIV1418" s="14"/>
      <c r="BIW1418" s="14"/>
      <c r="BIX1418" s="14"/>
      <c r="BIY1418" s="14"/>
      <c r="BIZ1418" s="14"/>
      <c r="BJA1418" s="14"/>
      <c r="BJB1418" s="14"/>
      <c r="BJC1418" s="14"/>
      <c r="BJD1418" s="14"/>
      <c r="BJE1418" s="14"/>
      <c r="BJF1418" s="14"/>
      <c r="BJG1418" s="14"/>
      <c r="BJH1418" s="14"/>
      <c r="BJI1418" s="14"/>
      <c r="BJJ1418" s="14"/>
      <c r="BJK1418" s="14"/>
      <c r="BJL1418" s="14"/>
      <c r="BJM1418" s="14"/>
      <c r="BJN1418" s="14"/>
      <c r="BJO1418" s="14"/>
      <c r="BJP1418" s="14"/>
      <c r="BJQ1418" s="14"/>
      <c r="BJR1418" s="14"/>
      <c r="BJS1418" s="14"/>
      <c r="BJT1418" s="14"/>
      <c r="BJU1418" s="14"/>
      <c r="BJV1418" s="14"/>
      <c r="BJW1418" s="14"/>
      <c r="BJX1418" s="14"/>
      <c r="BJY1418" s="14"/>
      <c r="BJZ1418" s="14"/>
      <c r="BKA1418" s="14"/>
      <c r="BKB1418" s="14"/>
      <c r="BKC1418" s="14"/>
      <c r="BKD1418" s="14"/>
      <c r="BKE1418" s="14"/>
      <c r="BKF1418" s="14"/>
      <c r="BKG1418" s="14"/>
      <c r="BKH1418" s="14"/>
      <c r="BKI1418" s="14"/>
      <c r="BKJ1418" s="14"/>
      <c r="BKK1418" s="14"/>
      <c r="BKL1418" s="14"/>
      <c r="BKM1418" s="14"/>
      <c r="BKN1418" s="14"/>
      <c r="BKO1418" s="14"/>
      <c r="BKP1418" s="14"/>
      <c r="BKQ1418" s="14"/>
      <c r="BKR1418" s="14"/>
      <c r="BKS1418" s="14"/>
      <c r="BKT1418" s="14"/>
      <c r="BKU1418" s="14"/>
      <c r="BKV1418" s="14"/>
      <c r="BKW1418" s="14"/>
      <c r="BKX1418" s="14"/>
      <c r="BKY1418" s="14"/>
      <c r="BKZ1418" s="14"/>
      <c r="BLA1418" s="14"/>
      <c r="BLB1418" s="14"/>
      <c r="BLC1418" s="14"/>
      <c r="BLD1418" s="14"/>
      <c r="BLE1418" s="14"/>
      <c r="BLF1418" s="14"/>
      <c r="BLG1418" s="14"/>
      <c r="BLH1418" s="14"/>
      <c r="BLI1418" s="14"/>
      <c r="BLJ1418" s="14"/>
      <c r="BLK1418" s="14"/>
      <c r="BLL1418" s="14"/>
      <c r="BLM1418" s="14"/>
      <c r="BLN1418" s="14"/>
      <c r="BLO1418" s="14"/>
      <c r="BLP1418" s="14"/>
      <c r="BLQ1418" s="14"/>
      <c r="BLR1418" s="14"/>
      <c r="BLS1418" s="14"/>
      <c r="BLT1418" s="14"/>
      <c r="BLU1418" s="14"/>
      <c r="BLV1418" s="14"/>
      <c r="BLW1418" s="14"/>
      <c r="BLX1418" s="14"/>
      <c r="BLY1418" s="14"/>
      <c r="BLZ1418" s="14"/>
      <c r="BMA1418" s="14"/>
      <c r="BMB1418" s="14"/>
      <c r="BMC1418" s="14"/>
      <c r="BMD1418" s="14"/>
      <c r="BME1418" s="14"/>
      <c r="BMF1418" s="14"/>
      <c r="BMG1418" s="14"/>
      <c r="BMH1418" s="14"/>
      <c r="BMI1418" s="14"/>
      <c r="BMJ1418" s="14"/>
      <c r="BMK1418" s="14"/>
      <c r="BML1418" s="14"/>
      <c r="BMM1418" s="14"/>
      <c r="BMN1418" s="14"/>
      <c r="BMO1418" s="14"/>
      <c r="BMP1418" s="14"/>
      <c r="BMQ1418" s="14"/>
      <c r="BMR1418" s="14"/>
      <c r="BMS1418" s="14"/>
      <c r="BMT1418" s="14"/>
      <c r="BMU1418" s="14"/>
      <c r="BMV1418" s="14"/>
      <c r="BMW1418" s="14"/>
      <c r="BMX1418" s="14"/>
      <c r="BMY1418" s="14"/>
      <c r="BMZ1418" s="14"/>
      <c r="BNA1418" s="14"/>
      <c r="BNB1418" s="14"/>
      <c r="BNC1418" s="14"/>
      <c r="BND1418" s="14"/>
      <c r="BNE1418" s="14"/>
      <c r="BNF1418" s="14"/>
      <c r="BNG1418" s="14"/>
      <c r="BNH1418" s="14"/>
      <c r="BNI1418" s="14"/>
      <c r="BNJ1418" s="14"/>
      <c r="BNK1418" s="14"/>
      <c r="BNL1418" s="14"/>
      <c r="BNM1418" s="14"/>
      <c r="BNN1418" s="14"/>
      <c r="BNO1418" s="14"/>
      <c r="BNP1418" s="14"/>
      <c r="BNQ1418" s="14"/>
      <c r="BNR1418" s="14"/>
      <c r="BNS1418" s="14"/>
      <c r="BNT1418" s="14"/>
      <c r="BNU1418" s="14"/>
      <c r="BNV1418" s="14"/>
      <c r="BNW1418" s="14"/>
      <c r="BNX1418" s="14"/>
      <c r="BNY1418" s="14"/>
      <c r="BNZ1418" s="14"/>
      <c r="BOA1418" s="14"/>
      <c r="BOB1418" s="14"/>
      <c r="BOC1418" s="14"/>
      <c r="BOD1418" s="14"/>
      <c r="BOE1418" s="14"/>
      <c r="BOF1418" s="14"/>
      <c r="BOG1418" s="14"/>
      <c r="BOH1418" s="14"/>
      <c r="BOI1418" s="14"/>
      <c r="BOJ1418" s="14"/>
      <c r="BOK1418" s="14"/>
      <c r="BOL1418" s="14"/>
      <c r="BOM1418" s="14"/>
      <c r="BON1418" s="14"/>
      <c r="BOO1418" s="14"/>
      <c r="BOP1418" s="14"/>
      <c r="BOQ1418" s="14"/>
      <c r="BOR1418" s="14"/>
      <c r="BOS1418" s="14"/>
      <c r="BOT1418" s="14"/>
      <c r="BOU1418" s="14"/>
      <c r="BOV1418" s="14"/>
      <c r="BOW1418" s="14"/>
      <c r="BOX1418" s="14"/>
      <c r="BOY1418" s="14"/>
      <c r="BOZ1418" s="14"/>
      <c r="BPA1418" s="14"/>
      <c r="BPB1418" s="14"/>
      <c r="BPC1418" s="14"/>
      <c r="BPD1418" s="14"/>
      <c r="BPE1418" s="14"/>
      <c r="BPF1418" s="14"/>
      <c r="BPG1418" s="14"/>
      <c r="BPH1418" s="14"/>
      <c r="BPI1418" s="14"/>
      <c r="BPJ1418" s="14"/>
      <c r="BPK1418" s="14"/>
      <c r="BPL1418" s="14"/>
      <c r="BPM1418" s="14"/>
      <c r="BPN1418" s="14"/>
      <c r="BPO1418" s="14"/>
      <c r="BPP1418" s="14"/>
      <c r="BPQ1418" s="14"/>
      <c r="BPR1418" s="14"/>
      <c r="BPS1418" s="14"/>
      <c r="BPT1418" s="14"/>
      <c r="BPU1418" s="14"/>
      <c r="BPV1418" s="14"/>
      <c r="BPW1418" s="14"/>
      <c r="BPX1418" s="14"/>
      <c r="BPY1418" s="14"/>
      <c r="BPZ1418" s="14"/>
      <c r="BQA1418" s="14"/>
      <c r="BQB1418" s="14"/>
      <c r="BQC1418" s="14"/>
      <c r="BQD1418" s="14"/>
      <c r="BQE1418" s="14"/>
      <c r="BQF1418" s="14"/>
      <c r="BQG1418" s="14"/>
      <c r="BQH1418" s="14"/>
      <c r="BQI1418" s="14"/>
      <c r="BQJ1418" s="14"/>
      <c r="BQK1418" s="14"/>
      <c r="BQL1418" s="14"/>
      <c r="BQM1418" s="14"/>
      <c r="BQN1418" s="14"/>
      <c r="BQO1418" s="14"/>
      <c r="BQP1418" s="14"/>
      <c r="BQQ1418" s="14"/>
      <c r="BQR1418" s="14"/>
      <c r="BQS1418" s="14"/>
      <c r="BQT1418" s="14"/>
      <c r="BQU1418" s="14"/>
      <c r="BQV1418" s="14"/>
      <c r="BQW1418" s="14"/>
      <c r="BQX1418" s="14"/>
      <c r="BQY1418" s="14"/>
      <c r="BQZ1418" s="14"/>
      <c r="BRA1418" s="14"/>
      <c r="BRB1418" s="14"/>
      <c r="BRC1418" s="14"/>
      <c r="BRD1418" s="14"/>
      <c r="BRE1418" s="14"/>
      <c r="BRF1418" s="14"/>
      <c r="BRG1418" s="14"/>
      <c r="BRH1418" s="14"/>
      <c r="BRI1418" s="14"/>
      <c r="BRJ1418" s="14"/>
      <c r="BRK1418" s="14"/>
      <c r="BRL1418" s="14"/>
      <c r="BRM1418" s="14"/>
      <c r="BRN1418" s="14"/>
      <c r="BRO1418" s="14"/>
      <c r="BRP1418" s="14"/>
      <c r="BRQ1418" s="14"/>
      <c r="BRR1418" s="14"/>
      <c r="BRS1418" s="14"/>
      <c r="BRT1418" s="14"/>
      <c r="BRU1418" s="14"/>
      <c r="BRV1418" s="14"/>
      <c r="BRW1418" s="14"/>
      <c r="BRX1418" s="14"/>
      <c r="BRY1418" s="14"/>
      <c r="BRZ1418" s="14"/>
      <c r="BSA1418" s="14"/>
      <c r="BSB1418" s="14"/>
      <c r="BSC1418" s="14"/>
      <c r="BSD1418" s="14"/>
      <c r="BSE1418" s="14"/>
      <c r="BSF1418" s="14"/>
      <c r="BSG1418" s="14"/>
      <c r="BSH1418" s="14"/>
      <c r="BSI1418" s="14"/>
      <c r="BSJ1418" s="14"/>
      <c r="BSK1418" s="14"/>
      <c r="BSL1418" s="14"/>
      <c r="BSM1418" s="14"/>
      <c r="BSN1418" s="14"/>
      <c r="BSO1418" s="14"/>
      <c r="BSP1418" s="14"/>
      <c r="BSQ1418" s="14"/>
      <c r="BSR1418" s="14"/>
      <c r="BSS1418" s="14"/>
      <c r="BST1418" s="14"/>
      <c r="BSU1418" s="14"/>
      <c r="BSV1418" s="14"/>
      <c r="BSW1418" s="14"/>
      <c r="BSX1418" s="14"/>
      <c r="BSY1418" s="14"/>
      <c r="BSZ1418" s="14"/>
      <c r="BTA1418" s="14"/>
      <c r="BTB1418" s="14"/>
      <c r="BTC1418" s="14"/>
      <c r="BTD1418" s="14"/>
      <c r="BTE1418" s="14"/>
      <c r="BTF1418" s="14"/>
      <c r="BTG1418" s="14"/>
      <c r="BTH1418" s="14"/>
      <c r="BTI1418" s="14"/>
      <c r="BTJ1418" s="14"/>
      <c r="BTK1418" s="14"/>
      <c r="BTL1418" s="14"/>
      <c r="BTM1418" s="14"/>
      <c r="BTN1418" s="14"/>
      <c r="BTO1418" s="14"/>
      <c r="BTP1418" s="14"/>
      <c r="BTQ1418" s="14"/>
      <c r="BTR1418" s="14"/>
      <c r="BTS1418" s="14"/>
      <c r="BTT1418" s="14"/>
      <c r="BTU1418" s="14"/>
      <c r="BTV1418" s="14"/>
      <c r="BTW1418" s="14"/>
      <c r="BTX1418" s="14"/>
      <c r="BTY1418" s="14"/>
      <c r="BTZ1418" s="14"/>
      <c r="BUA1418" s="14"/>
      <c r="BUB1418" s="14"/>
      <c r="BUC1418" s="14"/>
      <c r="BUD1418" s="14"/>
      <c r="BUE1418" s="14"/>
      <c r="BUF1418" s="14"/>
      <c r="BUG1418" s="14"/>
      <c r="BUH1418" s="14"/>
      <c r="BUI1418" s="14"/>
      <c r="BUJ1418" s="14"/>
      <c r="BUK1418" s="14"/>
      <c r="BUL1418" s="14"/>
      <c r="BUM1418" s="14"/>
      <c r="BUN1418" s="14"/>
      <c r="BUO1418" s="14"/>
      <c r="BUP1418" s="14"/>
      <c r="BUQ1418" s="14"/>
      <c r="BUR1418" s="14"/>
      <c r="BUS1418" s="14"/>
      <c r="BUT1418" s="14"/>
      <c r="BUU1418" s="14"/>
      <c r="BUV1418" s="14"/>
      <c r="BUW1418" s="14"/>
      <c r="BUX1418" s="14"/>
      <c r="BUY1418" s="14"/>
      <c r="BUZ1418" s="14"/>
      <c r="BVA1418" s="14"/>
      <c r="BVB1418" s="14"/>
      <c r="BVC1418" s="14"/>
      <c r="BVD1418" s="14"/>
      <c r="BVE1418" s="14"/>
      <c r="BVF1418" s="14"/>
      <c r="BVG1418" s="14"/>
      <c r="BVH1418" s="14"/>
      <c r="BVI1418" s="14"/>
      <c r="BVJ1418" s="14"/>
      <c r="BVK1418" s="14"/>
      <c r="BVL1418" s="14"/>
      <c r="BVM1418" s="14"/>
      <c r="BVN1418" s="14"/>
      <c r="BVO1418" s="14"/>
      <c r="BVP1418" s="14"/>
      <c r="BVQ1418" s="14"/>
      <c r="BVR1418" s="14"/>
      <c r="BVS1418" s="14"/>
      <c r="BVT1418" s="14"/>
      <c r="BVU1418" s="14"/>
      <c r="BVV1418" s="14"/>
      <c r="BVW1418" s="14"/>
      <c r="BVX1418" s="14"/>
      <c r="BVY1418" s="14"/>
      <c r="BVZ1418" s="14"/>
      <c r="BWA1418" s="14"/>
      <c r="BWB1418" s="14"/>
      <c r="BWC1418" s="14"/>
      <c r="BWD1418" s="14"/>
      <c r="BWE1418" s="14"/>
      <c r="BWF1418" s="14"/>
      <c r="BWG1418" s="14"/>
      <c r="BWH1418" s="14"/>
      <c r="BWI1418" s="14"/>
      <c r="BWJ1418" s="14"/>
      <c r="BWK1418" s="14"/>
      <c r="BWL1418" s="14"/>
      <c r="BWM1418" s="14"/>
      <c r="BWN1418" s="14"/>
      <c r="BWO1418" s="14"/>
      <c r="BWP1418" s="14"/>
      <c r="BWQ1418" s="14"/>
      <c r="BWR1418" s="14"/>
      <c r="BWS1418" s="14"/>
      <c r="BWT1418" s="14"/>
      <c r="BWU1418" s="14"/>
      <c r="BWV1418" s="14"/>
      <c r="BWW1418" s="14"/>
      <c r="BWX1418" s="14"/>
      <c r="BWY1418" s="14"/>
      <c r="BWZ1418" s="14"/>
      <c r="BXA1418" s="14"/>
      <c r="BXB1418" s="14"/>
      <c r="BXC1418" s="14"/>
      <c r="BXD1418" s="14"/>
      <c r="BXE1418" s="14"/>
      <c r="BXF1418" s="14"/>
      <c r="BXG1418" s="14"/>
      <c r="BXH1418" s="14"/>
      <c r="BXI1418" s="14"/>
      <c r="BXJ1418" s="14"/>
      <c r="BXK1418" s="14"/>
      <c r="BXL1418" s="14"/>
      <c r="BXM1418" s="14"/>
      <c r="BXN1418" s="14"/>
      <c r="BXO1418" s="14"/>
      <c r="BXP1418" s="14"/>
      <c r="BXQ1418" s="14"/>
      <c r="BXR1418" s="14"/>
      <c r="BXS1418" s="14"/>
      <c r="BXT1418" s="14"/>
      <c r="BXU1418" s="14"/>
      <c r="BXV1418" s="14"/>
      <c r="BXW1418" s="14"/>
      <c r="BXX1418" s="14"/>
      <c r="BXY1418" s="14"/>
      <c r="BXZ1418" s="14"/>
      <c r="BYA1418" s="14"/>
      <c r="BYB1418" s="14"/>
      <c r="BYC1418" s="14"/>
      <c r="BYD1418" s="14"/>
      <c r="BYE1418" s="14"/>
      <c r="BYF1418" s="14"/>
      <c r="BYG1418" s="14"/>
      <c r="BYH1418" s="14"/>
      <c r="BYI1418" s="14"/>
      <c r="BYJ1418" s="14"/>
      <c r="BYK1418" s="14"/>
      <c r="BYL1418" s="14"/>
      <c r="BYM1418" s="14"/>
      <c r="BYN1418" s="14"/>
      <c r="BYO1418" s="14"/>
      <c r="BYP1418" s="14"/>
      <c r="BYQ1418" s="14"/>
      <c r="BYR1418" s="14"/>
      <c r="BYS1418" s="14"/>
      <c r="BYT1418" s="14"/>
      <c r="BYU1418" s="14"/>
      <c r="BYV1418" s="14"/>
      <c r="BYW1418" s="14"/>
      <c r="BYX1418" s="14"/>
      <c r="BYY1418" s="14"/>
      <c r="BYZ1418" s="14"/>
      <c r="BZA1418" s="14"/>
      <c r="BZB1418" s="14"/>
      <c r="BZC1418" s="14"/>
      <c r="BZD1418" s="14"/>
      <c r="BZE1418" s="14"/>
      <c r="BZF1418" s="14"/>
      <c r="BZG1418" s="14"/>
      <c r="BZH1418" s="14"/>
      <c r="BZI1418" s="14"/>
      <c r="BZJ1418" s="14"/>
      <c r="BZK1418" s="14"/>
      <c r="BZL1418" s="14"/>
      <c r="BZM1418" s="14"/>
      <c r="BZN1418" s="14"/>
      <c r="BZO1418" s="14"/>
      <c r="BZP1418" s="14"/>
      <c r="BZQ1418" s="14"/>
      <c r="BZR1418" s="14"/>
      <c r="BZS1418" s="14"/>
      <c r="BZT1418" s="14"/>
      <c r="BZU1418" s="14"/>
      <c r="BZV1418" s="14"/>
      <c r="BZW1418" s="14"/>
      <c r="BZX1418" s="14"/>
      <c r="BZY1418" s="14"/>
      <c r="BZZ1418" s="14"/>
      <c r="CAA1418" s="14"/>
      <c r="CAB1418" s="14"/>
      <c r="CAC1418" s="14"/>
      <c r="CAD1418" s="14"/>
      <c r="CAE1418" s="14"/>
      <c r="CAF1418" s="14"/>
      <c r="CAG1418" s="14"/>
      <c r="CAH1418" s="14"/>
      <c r="CAI1418" s="14"/>
      <c r="CAJ1418" s="14"/>
      <c r="CAK1418" s="14"/>
      <c r="CAL1418" s="14"/>
      <c r="CAM1418" s="14"/>
      <c r="CAN1418" s="14"/>
      <c r="CAO1418" s="14"/>
      <c r="CAP1418" s="14"/>
      <c r="CAQ1418" s="14"/>
      <c r="CAR1418" s="14"/>
      <c r="CAS1418" s="14"/>
      <c r="CAT1418" s="14"/>
      <c r="CAU1418" s="14"/>
      <c r="CAV1418" s="14"/>
      <c r="CAW1418" s="14"/>
      <c r="CAX1418" s="14"/>
      <c r="CAY1418" s="14"/>
      <c r="CAZ1418" s="14"/>
      <c r="CBA1418" s="14"/>
      <c r="CBB1418" s="14"/>
      <c r="CBC1418" s="14"/>
      <c r="CBD1418" s="14"/>
      <c r="CBE1418" s="14"/>
      <c r="CBF1418" s="14"/>
      <c r="CBG1418" s="14"/>
      <c r="CBH1418" s="14"/>
      <c r="CBI1418" s="14"/>
      <c r="CBJ1418" s="14"/>
      <c r="CBK1418" s="14"/>
      <c r="CBL1418" s="14"/>
      <c r="CBM1418" s="14"/>
      <c r="CBN1418" s="14"/>
      <c r="CBO1418" s="14"/>
      <c r="CBP1418" s="14"/>
      <c r="CBQ1418" s="14"/>
      <c r="CBR1418" s="14"/>
      <c r="CBS1418" s="14"/>
      <c r="CBT1418" s="14"/>
      <c r="CBU1418" s="14"/>
      <c r="CBV1418" s="14"/>
      <c r="CBW1418" s="14"/>
      <c r="CBX1418" s="14"/>
      <c r="CBY1418" s="14"/>
      <c r="CBZ1418" s="14"/>
      <c r="CCA1418" s="14"/>
      <c r="CCB1418" s="14"/>
      <c r="CCC1418" s="14"/>
      <c r="CCD1418" s="14"/>
      <c r="CCE1418" s="14"/>
      <c r="CCF1418" s="14"/>
      <c r="CCG1418" s="14"/>
      <c r="CCH1418" s="14"/>
      <c r="CCI1418" s="14"/>
      <c r="CCJ1418" s="14"/>
      <c r="CCK1418" s="14"/>
      <c r="CCL1418" s="14"/>
      <c r="CCM1418" s="14"/>
      <c r="CCN1418" s="14"/>
      <c r="CCO1418" s="14"/>
      <c r="CCP1418" s="14"/>
      <c r="CCQ1418" s="14"/>
      <c r="CCR1418" s="14"/>
      <c r="CCS1418" s="14"/>
      <c r="CCT1418" s="14"/>
      <c r="CCU1418" s="14"/>
      <c r="CCV1418" s="14"/>
      <c r="CCW1418" s="14"/>
      <c r="CCX1418" s="14"/>
      <c r="CCY1418" s="14"/>
      <c r="CCZ1418" s="14"/>
      <c r="CDA1418" s="14"/>
      <c r="CDB1418" s="14"/>
      <c r="CDC1418" s="14"/>
      <c r="CDD1418" s="14"/>
      <c r="CDE1418" s="14"/>
      <c r="CDF1418" s="14"/>
      <c r="CDG1418" s="14"/>
      <c r="CDH1418" s="14"/>
      <c r="CDI1418" s="14"/>
      <c r="CDJ1418" s="14"/>
      <c r="CDK1418" s="14"/>
      <c r="CDL1418" s="14"/>
      <c r="CDM1418" s="14"/>
      <c r="CDN1418" s="14"/>
      <c r="CDO1418" s="14"/>
      <c r="CDP1418" s="14"/>
      <c r="CDQ1418" s="14"/>
      <c r="CDR1418" s="14"/>
      <c r="CDS1418" s="14"/>
      <c r="CDT1418" s="14"/>
      <c r="CDU1418" s="14"/>
      <c r="CDV1418" s="14"/>
      <c r="CDW1418" s="14"/>
      <c r="CDX1418" s="14"/>
      <c r="CDY1418" s="14"/>
      <c r="CDZ1418" s="14"/>
      <c r="CEA1418" s="14"/>
      <c r="CEB1418" s="14"/>
      <c r="CEC1418" s="14"/>
      <c r="CED1418" s="14"/>
      <c r="CEE1418" s="14"/>
      <c r="CEF1418" s="14"/>
      <c r="CEG1418" s="14"/>
      <c r="CEH1418" s="14"/>
      <c r="CEI1418" s="14"/>
      <c r="CEJ1418" s="14"/>
      <c r="CEK1418" s="14"/>
      <c r="CEL1418" s="14"/>
      <c r="CEM1418" s="14"/>
      <c r="CEN1418" s="14"/>
      <c r="CEO1418" s="14"/>
      <c r="CEP1418" s="14"/>
      <c r="CEQ1418" s="14"/>
      <c r="CER1418" s="14"/>
      <c r="CES1418" s="14"/>
      <c r="CET1418" s="14"/>
      <c r="CEU1418" s="14"/>
      <c r="CEV1418" s="14"/>
      <c r="CEW1418" s="14"/>
      <c r="CEX1418" s="14"/>
      <c r="CEY1418" s="14"/>
      <c r="CEZ1418" s="14"/>
      <c r="CFA1418" s="14"/>
      <c r="CFB1418" s="14"/>
      <c r="CFC1418" s="14"/>
      <c r="CFD1418" s="14"/>
      <c r="CFE1418" s="14"/>
      <c r="CFF1418" s="14"/>
      <c r="CFG1418" s="14"/>
      <c r="CFH1418" s="14"/>
      <c r="CFI1418" s="14"/>
      <c r="CFJ1418" s="14"/>
      <c r="CFK1418" s="14"/>
      <c r="CFL1418" s="14"/>
      <c r="CFM1418" s="14"/>
      <c r="CFN1418" s="14"/>
      <c r="CFO1418" s="14"/>
      <c r="CFP1418" s="14"/>
      <c r="CFQ1418" s="14"/>
      <c r="CFR1418" s="14"/>
      <c r="CFS1418" s="14"/>
      <c r="CFT1418" s="14"/>
      <c r="CFU1418" s="14"/>
      <c r="CFV1418" s="14"/>
      <c r="CFW1418" s="14"/>
      <c r="CFX1418" s="14"/>
      <c r="CFY1418" s="14"/>
      <c r="CFZ1418" s="14"/>
      <c r="CGA1418" s="14"/>
      <c r="CGB1418" s="14"/>
      <c r="CGC1418" s="14"/>
      <c r="CGD1418" s="14"/>
      <c r="CGE1418" s="14"/>
      <c r="CGF1418" s="14"/>
      <c r="CGG1418" s="14"/>
      <c r="CGH1418" s="14"/>
      <c r="CGI1418" s="14"/>
      <c r="CGJ1418" s="14"/>
      <c r="CGK1418" s="14"/>
      <c r="CGL1418" s="14"/>
      <c r="CGM1418" s="14"/>
      <c r="CGN1418" s="14"/>
      <c r="CGO1418" s="14"/>
      <c r="CGP1418" s="14"/>
      <c r="CGQ1418" s="14"/>
      <c r="CGR1418" s="14"/>
      <c r="CGS1418" s="14"/>
      <c r="CGT1418" s="14"/>
      <c r="CGU1418" s="14"/>
      <c r="CGV1418" s="14"/>
      <c r="CGW1418" s="14"/>
      <c r="CGX1418" s="14"/>
      <c r="CGY1418" s="14"/>
      <c r="CGZ1418" s="14"/>
      <c r="CHA1418" s="14"/>
      <c r="CHB1418" s="14"/>
      <c r="CHC1418" s="14"/>
      <c r="CHD1418" s="14"/>
      <c r="CHE1418" s="14"/>
      <c r="CHF1418" s="14"/>
      <c r="CHG1418" s="14"/>
      <c r="CHH1418" s="14"/>
      <c r="CHI1418" s="14"/>
      <c r="CHJ1418" s="14"/>
      <c r="CHK1418" s="14"/>
      <c r="CHL1418" s="14"/>
      <c r="CHM1418" s="14"/>
      <c r="CHN1418" s="14"/>
      <c r="CHO1418" s="14"/>
      <c r="CHP1418" s="14"/>
      <c r="CHQ1418" s="14"/>
      <c r="CHR1418" s="14"/>
      <c r="CHS1418" s="14"/>
      <c r="CHT1418" s="14"/>
      <c r="CHU1418" s="14"/>
      <c r="CHV1418" s="14"/>
      <c r="CHW1418" s="14"/>
      <c r="CHX1418" s="14"/>
      <c r="CHY1418" s="14"/>
      <c r="CHZ1418" s="14"/>
      <c r="CIA1418" s="14"/>
      <c r="CIB1418" s="14"/>
      <c r="CIC1418" s="14"/>
      <c r="CID1418" s="14"/>
      <c r="CIE1418" s="14"/>
      <c r="CIF1418" s="14"/>
      <c r="CIG1418" s="14"/>
      <c r="CIH1418" s="14"/>
      <c r="CII1418" s="14"/>
      <c r="CIJ1418" s="14"/>
      <c r="CIK1418" s="14"/>
      <c r="CIL1418" s="14"/>
      <c r="CIM1418" s="14"/>
      <c r="CIN1418" s="14"/>
      <c r="CIO1418" s="14"/>
      <c r="CIP1418" s="14"/>
      <c r="CIQ1418" s="14"/>
      <c r="CIR1418" s="14"/>
      <c r="CIS1418" s="14"/>
      <c r="CIT1418" s="14"/>
      <c r="CIU1418" s="14"/>
      <c r="CIV1418" s="14"/>
      <c r="CIW1418" s="14"/>
      <c r="CIX1418" s="14"/>
      <c r="CIY1418" s="14"/>
      <c r="CIZ1418" s="14"/>
      <c r="CJA1418" s="14"/>
      <c r="CJB1418" s="14"/>
      <c r="CJC1418" s="14"/>
      <c r="CJD1418" s="14"/>
      <c r="CJE1418" s="14"/>
      <c r="CJF1418" s="14"/>
      <c r="CJG1418" s="14"/>
      <c r="CJH1418" s="14"/>
      <c r="CJI1418" s="14"/>
      <c r="CJJ1418" s="14"/>
      <c r="CJK1418" s="14"/>
      <c r="CJL1418" s="14"/>
      <c r="CJM1418" s="14"/>
      <c r="CJN1418" s="14"/>
      <c r="CJO1418" s="14"/>
      <c r="CJP1418" s="14"/>
      <c r="CJQ1418" s="14"/>
      <c r="CJR1418" s="14"/>
      <c r="CJS1418" s="14"/>
      <c r="CJT1418" s="14"/>
      <c r="CJU1418" s="14"/>
      <c r="CJV1418" s="14"/>
      <c r="CJW1418" s="14"/>
      <c r="CJX1418" s="14"/>
      <c r="CJY1418" s="14"/>
      <c r="CJZ1418" s="14"/>
      <c r="CKA1418" s="14"/>
      <c r="CKB1418" s="14"/>
      <c r="CKC1418" s="14"/>
      <c r="CKD1418" s="14"/>
      <c r="CKE1418" s="14"/>
      <c r="CKF1418" s="14"/>
      <c r="CKG1418" s="14"/>
      <c r="CKH1418" s="14"/>
      <c r="CKI1418" s="14"/>
      <c r="CKJ1418" s="14"/>
      <c r="CKK1418" s="14"/>
      <c r="CKL1418" s="14"/>
      <c r="CKM1418" s="14"/>
      <c r="CKN1418" s="14"/>
      <c r="CKO1418" s="14"/>
      <c r="CKP1418" s="14"/>
      <c r="CKQ1418" s="14"/>
      <c r="CKR1418" s="14"/>
      <c r="CKS1418" s="14"/>
      <c r="CKT1418" s="14"/>
      <c r="CKU1418" s="14"/>
      <c r="CKV1418" s="14"/>
      <c r="CKW1418" s="14"/>
      <c r="CKX1418" s="14"/>
      <c r="CKY1418" s="14"/>
      <c r="CKZ1418" s="14"/>
      <c r="CLA1418" s="14"/>
      <c r="CLB1418" s="14"/>
      <c r="CLC1418" s="14"/>
      <c r="CLD1418" s="14"/>
      <c r="CLE1418" s="14"/>
      <c r="CLF1418" s="14"/>
      <c r="CLG1418" s="14"/>
      <c r="CLH1418" s="14"/>
      <c r="CLI1418" s="14"/>
      <c r="CLJ1418" s="14"/>
      <c r="CLK1418" s="14"/>
      <c r="CLL1418" s="14"/>
      <c r="CLM1418" s="14"/>
      <c r="CLN1418" s="14"/>
      <c r="CLO1418" s="14"/>
      <c r="CLP1418" s="14"/>
      <c r="CLQ1418" s="14"/>
      <c r="CLR1418" s="14"/>
      <c r="CLS1418" s="14"/>
      <c r="CLT1418" s="14"/>
      <c r="CLU1418" s="14"/>
      <c r="CLV1418" s="14"/>
      <c r="CLW1418" s="14"/>
      <c r="CLX1418" s="14"/>
      <c r="CLY1418" s="14"/>
      <c r="CLZ1418" s="14"/>
      <c r="CMA1418" s="14"/>
      <c r="CMB1418" s="14"/>
      <c r="CMC1418" s="14"/>
      <c r="CMD1418" s="14"/>
      <c r="CME1418" s="14"/>
      <c r="CMF1418" s="14"/>
      <c r="CMG1418" s="14"/>
      <c r="CMH1418" s="14"/>
      <c r="CMI1418" s="14"/>
      <c r="CMJ1418" s="14"/>
      <c r="CMK1418" s="14"/>
      <c r="CML1418" s="14"/>
      <c r="CMM1418" s="14"/>
      <c r="CMN1418" s="14"/>
      <c r="CMO1418" s="14"/>
      <c r="CMP1418" s="14"/>
      <c r="CMQ1418" s="14"/>
      <c r="CMR1418" s="14"/>
      <c r="CMS1418" s="14"/>
      <c r="CMT1418" s="14"/>
      <c r="CMU1418" s="14"/>
      <c r="CMV1418" s="14"/>
      <c r="CMW1418" s="14"/>
      <c r="CMX1418" s="14"/>
      <c r="CMY1418" s="14"/>
      <c r="CMZ1418" s="14"/>
      <c r="CNA1418" s="14"/>
      <c r="CNB1418" s="14"/>
      <c r="CNC1418" s="14"/>
      <c r="CND1418" s="14"/>
      <c r="CNE1418" s="14"/>
      <c r="CNF1418" s="14"/>
      <c r="CNG1418" s="14"/>
      <c r="CNH1418" s="14"/>
      <c r="CNI1418" s="14"/>
      <c r="CNJ1418" s="14"/>
      <c r="CNK1418" s="14"/>
      <c r="CNL1418" s="14"/>
      <c r="CNM1418" s="14"/>
      <c r="CNN1418" s="14"/>
      <c r="CNO1418" s="14"/>
      <c r="CNP1418" s="14"/>
      <c r="CNQ1418" s="14"/>
      <c r="CNR1418" s="14"/>
      <c r="CNS1418" s="14"/>
      <c r="CNT1418" s="14"/>
      <c r="CNU1418" s="14"/>
      <c r="CNV1418" s="14"/>
      <c r="CNW1418" s="14"/>
      <c r="CNX1418" s="14"/>
      <c r="CNY1418" s="14"/>
      <c r="CNZ1418" s="14"/>
      <c r="COA1418" s="14"/>
      <c r="COB1418" s="14"/>
      <c r="COC1418" s="14"/>
      <c r="COD1418" s="14"/>
      <c r="COE1418" s="14"/>
      <c r="COF1418" s="14"/>
      <c r="COG1418" s="14"/>
      <c r="COH1418" s="14"/>
      <c r="COI1418" s="14"/>
      <c r="COJ1418" s="14"/>
      <c r="COK1418" s="14"/>
      <c r="COL1418" s="14"/>
      <c r="COM1418" s="14"/>
      <c r="CON1418" s="14"/>
      <c r="COO1418" s="14"/>
      <c r="COP1418" s="14"/>
      <c r="COQ1418" s="14"/>
      <c r="COR1418" s="14"/>
      <c r="COS1418" s="14"/>
      <c r="COT1418" s="14"/>
      <c r="COU1418" s="14"/>
      <c r="COV1418" s="14"/>
      <c r="COW1418" s="14"/>
      <c r="COX1418" s="14"/>
      <c r="COY1418" s="14"/>
      <c r="COZ1418" s="14"/>
      <c r="CPA1418" s="14"/>
      <c r="CPB1418" s="14"/>
      <c r="CPC1418" s="14"/>
      <c r="CPD1418" s="14"/>
      <c r="CPE1418" s="14"/>
      <c r="CPF1418" s="14"/>
      <c r="CPG1418" s="14"/>
      <c r="CPH1418" s="14"/>
      <c r="CPI1418" s="14"/>
      <c r="CPJ1418" s="14"/>
      <c r="CPK1418" s="14"/>
      <c r="CPL1418" s="14"/>
      <c r="CPM1418" s="14"/>
      <c r="CPN1418" s="14"/>
      <c r="CPO1418" s="14"/>
      <c r="CPP1418" s="14"/>
      <c r="CPQ1418" s="14"/>
      <c r="CPR1418" s="14"/>
      <c r="CPS1418" s="14"/>
      <c r="CPT1418" s="14"/>
      <c r="CPU1418" s="14"/>
      <c r="CPV1418" s="14"/>
      <c r="CPW1418" s="14"/>
      <c r="CPX1418" s="14"/>
      <c r="CPY1418" s="14"/>
      <c r="CPZ1418" s="14"/>
      <c r="CQA1418" s="14"/>
      <c r="CQB1418" s="14"/>
      <c r="CQC1418" s="14"/>
      <c r="CQD1418" s="14"/>
      <c r="CQE1418" s="14"/>
      <c r="CQF1418" s="14"/>
      <c r="CQG1418" s="14"/>
      <c r="CQH1418" s="14"/>
      <c r="CQI1418" s="14"/>
      <c r="CQJ1418" s="14"/>
      <c r="CQK1418" s="14"/>
      <c r="CQL1418" s="14"/>
      <c r="CQM1418" s="14"/>
      <c r="CQN1418" s="14"/>
      <c r="CQO1418" s="14"/>
      <c r="CQP1418" s="14"/>
      <c r="CQQ1418" s="14"/>
      <c r="CQR1418" s="14"/>
      <c r="CQS1418" s="14"/>
      <c r="CQT1418" s="14"/>
      <c r="CQU1418" s="14"/>
      <c r="CQV1418" s="14"/>
      <c r="CQW1418" s="14"/>
      <c r="CQX1418" s="14"/>
      <c r="CQY1418" s="14"/>
      <c r="CQZ1418" s="14"/>
      <c r="CRA1418" s="14"/>
      <c r="CRB1418" s="14"/>
      <c r="CRC1418" s="14"/>
      <c r="CRD1418" s="14"/>
      <c r="CRE1418" s="14"/>
      <c r="CRF1418" s="14"/>
      <c r="CRG1418" s="14"/>
      <c r="CRH1418" s="14"/>
      <c r="CRI1418" s="14"/>
      <c r="CRJ1418" s="14"/>
      <c r="CRK1418" s="14"/>
      <c r="CRL1418" s="14"/>
      <c r="CRM1418" s="14"/>
      <c r="CRN1418" s="14"/>
      <c r="CRO1418" s="14"/>
      <c r="CRP1418" s="14"/>
      <c r="CRQ1418" s="14"/>
      <c r="CRR1418" s="14"/>
      <c r="CRS1418" s="14"/>
      <c r="CRT1418" s="14"/>
      <c r="CRU1418" s="14"/>
      <c r="CRV1418" s="14"/>
      <c r="CRW1418" s="14"/>
      <c r="CRX1418" s="14"/>
      <c r="CRY1418" s="14"/>
      <c r="CRZ1418" s="14"/>
      <c r="CSA1418" s="14"/>
      <c r="CSB1418" s="14"/>
      <c r="CSC1418" s="14"/>
      <c r="CSD1418" s="14"/>
      <c r="CSE1418" s="14"/>
      <c r="CSF1418" s="14"/>
      <c r="CSG1418" s="14"/>
      <c r="CSH1418" s="14"/>
      <c r="CSI1418" s="14"/>
      <c r="CSJ1418" s="14"/>
      <c r="CSK1418" s="14"/>
      <c r="CSL1418" s="14"/>
      <c r="CSM1418" s="14"/>
      <c r="CSN1418" s="14"/>
      <c r="CSO1418" s="14"/>
      <c r="CSP1418" s="14"/>
      <c r="CSQ1418" s="14"/>
      <c r="CSR1418" s="14"/>
      <c r="CSS1418" s="14"/>
      <c r="CST1418" s="14"/>
      <c r="CSU1418" s="14"/>
      <c r="CSV1418" s="14"/>
      <c r="CSW1418" s="14"/>
      <c r="CSX1418" s="14"/>
      <c r="CSY1418" s="14"/>
      <c r="CSZ1418" s="14"/>
      <c r="CTA1418" s="14"/>
      <c r="CTB1418" s="14"/>
      <c r="CTC1418" s="14"/>
      <c r="CTD1418" s="14"/>
      <c r="CTE1418" s="14"/>
      <c r="CTF1418" s="14"/>
      <c r="CTG1418" s="14"/>
      <c r="CTH1418" s="14"/>
      <c r="CTI1418" s="14"/>
      <c r="CTJ1418" s="14"/>
      <c r="CTK1418" s="14"/>
      <c r="CTL1418" s="14"/>
      <c r="CTM1418" s="14"/>
      <c r="CTN1418" s="14"/>
      <c r="CTO1418" s="14"/>
      <c r="CTP1418" s="14"/>
      <c r="CTQ1418" s="14"/>
      <c r="CTR1418" s="14"/>
      <c r="CTS1418" s="14"/>
      <c r="CTT1418" s="14"/>
      <c r="CTU1418" s="14"/>
      <c r="CTV1418" s="14"/>
      <c r="CTW1418" s="14"/>
      <c r="CTX1418" s="14"/>
      <c r="CTY1418" s="14"/>
      <c r="CTZ1418" s="14"/>
      <c r="CUA1418" s="14"/>
      <c r="CUB1418" s="14"/>
      <c r="CUC1418" s="14"/>
      <c r="CUD1418" s="14"/>
      <c r="CUE1418" s="14"/>
      <c r="CUF1418" s="14"/>
      <c r="CUG1418" s="14"/>
      <c r="CUH1418" s="14"/>
      <c r="CUI1418" s="14"/>
      <c r="CUJ1418" s="14"/>
      <c r="CUK1418" s="14"/>
      <c r="CUL1418" s="14"/>
      <c r="CUM1418" s="14"/>
      <c r="CUN1418" s="14"/>
      <c r="CUO1418" s="14"/>
      <c r="CUP1418" s="14"/>
      <c r="CUQ1418" s="14"/>
      <c r="CUR1418" s="14"/>
      <c r="CUS1418" s="14"/>
      <c r="CUT1418" s="14"/>
      <c r="CUU1418" s="14"/>
      <c r="CUV1418" s="14"/>
      <c r="CUW1418" s="14"/>
      <c r="CUX1418" s="14"/>
      <c r="CUY1418" s="14"/>
      <c r="CUZ1418" s="14"/>
      <c r="CVA1418" s="14"/>
      <c r="CVB1418" s="14"/>
      <c r="CVC1418" s="14"/>
      <c r="CVD1418" s="14"/>
      <c r="CVE1418" s="14"/>
      <c r="CVF1418" s="14"/>
      <c r="CVG1418" s="14"/>
      <c r="CVH1418" s="14"/>
      <c r="CVI1418" s="14"/>
      <c r="CVJ1418" s="14"/>
      <c r="CVK1418" s="14"/>
      <c r="CVL1418" s="14"/>
      <c r="CVM1418" s="14"/>
      <c r="CVN1418" s="14"/>
      <c r="CVO1418" s="14"/>
      <c r="CVP1418" s="14"/>
      <c r="CVQ1418" s="14"/>
      <c r="CVR1418" s="14"/>
      <c r="CVS1418" s="14"/>
      <c r="CVT1418" s="14"/>
      <c r="CVU1418" s="14"/>
      <c r="CVV1418" s="14"/>
      <c r="CVW1418" s="14"/>
      <c r="CVX1418" s="14"/>
      <c r="CVY1418" s="14"/>
      <c r="CVZ1418" s="14"/>
      <c r="CWA1418" s="14"/>
      <c r="CWB1418" s="14"/>
      <c r="CWC1418" s="14"/>
      <c r="CWD1418" s="14"/>
      <c r="CWE1418" s="14"/>
      <c r="CWF1418" s="14"/>
      <c r="CWG1418" s="14"/>
      <c r="CWH1418" s="14"/>
      <c r="CWI1418" s="14"/>
      <c r="CWJ1418" s="14"/>
      <c r="CWK1418" s="14"/>
      <c r="CWL1418" s="14"/>
      <c r="CWM1418" s="14"/>
      <c r="CWN1418" s="14"/>
      <c r="CWO1418" s="14"/>
      <c r="CWP1418" s="14"/>
      <c r="CWQ1418" s="14"/>
      <c r="CWR1418" s="14"/>
      <c r="CWS1418" s="14"/>
      <c r="CWT1418" s="14"/>
      <c r="CWU1418" s="14"/>
      <c r="CWV1418" s="14"/>
      <c r="CWW1418" s="14"/>
      <c r="CWX1418" s="14"/>
      <c r="CWY1418" s="14"/>
      <c r="CWZ1418" s="14"/>
      <c r="CXA1418" s="14"/>
      <c r="CXB1418" s="14"/>
      <c r="CXC1418" s="14"/>
      <c r="CXD1418" s="14"/>
      <c r="CXE1418" s="14"/>
      <c r="CXF1418" s="14"/>
      <c r="CXG1418" s="14"/>
      <c r="CXH1418" s="14"/>
      <c r="CXI1418" s="14"/>
      <c r="CXJ1418" s="14"/>
      <c r="CXK1418" s="14"/>
      <c r="CXL1418" s="14"/>
      <c r="CXM1418" s="14"/>
      <c r="CXN1418" s="14"/>
      <c r="CXO1418" s="14"/>
      <c r="CXP1418" s="14"/>
      <c r="CXQ1418" s="14"/>
      <c r="CXR1418" s="14"/>
      <c r="CXS1418" s="14"/>
      <c r="CXT1418" s="14"/>
      <c r="CXU1418" s="14"/>
      <c r="CXV1418" s="14"/>
      <c r="CXW1418" s="14"/>
      <c r="CXX1418" s="14"/>
      <c r="CXY1418" s="14"/>
      <c r="CXZ1418" s="14"/>
      <c r="CYA1418" s="14"/>
      <c r="CYB1418" s="14"/>
      <c r="CYC1418" s="14"/>
      <c r="CYD1418" s="14"/>
      <c r="CYE1418" s="14"/>
      <c r="CYF1418" s="14"/>
      <c r="CYG1418" s="14"/>
      <c r="CYH1418" s="14"/>
      <c r="CYI1418" s="14"/>
      <c r="CYJ1418" s="14"/>
      <c r="CYK1418" s="14"/>
      <c r="CYL1418" s="14"/>
      <c r="CYM1418" s="14"/>
      <c r="CYN1418" s="14"/>
      <c r="CYO1418" s="14"/>
      <c r="CYP1418" s="14"/>
      <c r="CYQ1418" s="14"/>
      <c r="CYR1418" s="14"/>
      <c r="CYS1418" s="14"/>
      <c r="CYT1418" s="14"/>
      <c r="CYU1418" s="14"/>
      <c r="CYV1418" s="14"/>
      <c r="CYW1418" s="14"/>
      <c r="CYX1418" s="14"/>
      <c r="CYY1418" s="14"/>
      <c r="CYZ1418" s="14"/>
      <c r="CZA1418" s="14"/>
      <c r="CZB1418" s="14"/>
      <c r="CZC1418" s="14"/>
      <c r="CZD1418" s="14"/>
      <c r="CZE1418" s="14"/>
      <c r="CZF1418" s="14"/>
      <c r="CZG1418" s="14"/>
      <c r="CZH1418" s="14"/>
      <c r="CZI1418" s="14"/>
      <c r="CZJ1418" s="14"/>
      <c r="CZK1418" s="14"/>
      <c r="CZL1418" s="14"/>
      <c r="CZM1418" s="14"/>
      <c r="CZN1418" s="14"/>
      <c r="CZO1418" s="14"/>
      <c r="CZP1418" s="14"/>
      <c r="CZQ1418" s="14"/>
      <c r="CZR1418" s="14"/>
      <c r="CZS1418" s="14"/>
      <c r="CZT1418" s="14"/>
      <c r="CZU1418" s="14"/>
      <c r="CZV1418" s="14"/>
      <c r="CZW1418" s="14"/>
      <c r="CZX1418" s="14"/>
      <c r="CZY1418" s="14"/>
      <c r="CZZ1418" s="14"/>
      <c r="DAA1418" s="14"/>
      <c r="DAB1418" s="14"/>
      <c r="DAC1418" s="14"/>
      <c r="DAD1418" s="14"/>
      <c r="DAE1418" s="14"/>
      <c r="DAF1418" s="14"/>
      <c r="DAG1418" s="14"/>
      <c r="DAH1418" s="14"/>
      <c r="DAI1418" s="14"/>
      <c r="DAJ1418" s="14"/>
      <c r="DAK1418" s="14"/>
      <c r="DAL1418" s="14"/>
      <c r="DAM1418" s="14"/>
      <c r="DAN1418" s="14"/>
      <c r="DAO1418" s="14"/>
      <c r="DAP1418" s="14"/>
      <c r="DAQ1418" s="14"/>
      <c r="DAR1418" s="14"/>
      <c r="DAS1418" s="14"/>
      <c r="DAT1418" s="14"/>
      <c r="DAU1418" s="14"/>
      <c r="DAV1418" s="14"/>
      <c r="DAW1418" s="14"/>
      <c r="DAX1418" s="14"/>
      <c r="DAY1418" s="14"/>
      <c r="DAZ1418" s="14"/>
      <c r="DBA1418" s="14"/>
      <c r="DBB1418" s="14"/>
      <c r="DBC1418" s="14"/>
      <c r="DBD1418" s="14"/>
      <c r="DBE1418" s="14"/>
      <c r="DBF1418" s="14"/>
      <c r="DBG1418" s="14"/>
      <c r="DBH1418" s="14"/>
      <c r="DBI1418" s="14"/>
      <c r="DBJ1418" s="14"/>
      <c r="DBK1418" s="14"/>
      <c r="DBL1418" s="14"/>
      <c r="DBM1418" s="14"/>
      <c r="DBN1418" s="14"/>
      <c r="DBO1418" s="14"/>
      <c r="DBP1418" s="14"/>
      <c r="DBQ1418" s="14"/>
      <c r="DBR1418" s="14"/>
      <c r="DBS1418" s="14"/>
      <c r="DBT1418" s="14"/>
      <c r="DBU1418" s="14"/>
      <c r="DBV1418" s="14"/>
      <c r="DBW1418" s="14"/>
      <c r="DBX1418" s="14"/>
      <c r="DBY1418" s="14"/>
      <c r="DBZ1418" s="14"/>
      <c r="DCA1418" s="14"/>
      <c r="DCB1418" s="14"/>
      <c r="DCC1418" s="14"/>
      <c r="DCD1418" s="14"/>
      <c r="DCE1418" s="14"/>
      <c r="DCF1418" s="14"/>
      <c r="DCG1418" s="14"/>
      <c r="DCH1418" s="14"/>
      <c r="DCI1418" s="14"/>
      <c r="DCJ1418" s="14"/>
      <c r="DCK1418" s="14"/>
      <c r="DCL1418" s="14"/>
      <c r="DCM1418" s="14"/>
      <c r="DCN1418" s="14"/>
      <c r="DCO1418" s="14"/>
      <c r="DCP1418" s="14"/>
      <c r="DCQ1418" s="14"/>
      <c r="DCR1418" s="14"/>
      <c r="DCS1418" s="14"/>
      <c r="DCT1418" s="14"/>
      <c r="DCU1418" s="14"/>
      <c r="DCV1418" s="14"/>
      <c r="DCW1418" s="14"/>
      <c r="DCX1418" s="14"/>
      <c r="DCY1418" s="14"/>
      <c r="DCZ1418" s="14"/>
      <c r="DDA1418" s="14"/>
      <c r="DDB1418" s="14"/>
      <c r="DDC1418" s="14"/>
      <c r="DDD1418" s="14"/>
      <c r="DDE1418" s="14"/>
      <c r="DDF1418" s="14"/>
      <c r="DDG1418" s="14"/>
      <c r="DDH1418" s="14"/>
      <c r="DDI1418" s="14"/>
      <c r="DDJ1418" s="14"/>
      <c r="DDK1418" s="14"/>
      <c r="DDL1418" s="14"/>
      <c r="DDM1418" s="14"/>
      <c r="DDN1418" s="14"/>
      <c r="DDO1418" s="14"/>
      <c r="DDP1418" s="14"/>
      <c r="DDQ1418" s="14"/>
      <c r="DDR1418" s="14"/>
      <c r="DDS1418" s="14"/>
      <c r="DDT1418" s="14"/>
      <c r="DDU1418" s="14"/>
      <c r="DDV1418" s="14"/>
      <c r="DDW1418" s="14"/>
      <c r="DDX1418" s="14"/>
      <c r="DDY1418" s="14"/>
      <c r="DDZ1418" s="14"/>
      <c r="DEA1418" s="14"/>
      <c r="DEB1418" s="14"/>
      <c r="DEC1418" s="14"/>
      <c r="DED1418" s="14"/>
      <c r="DEE1418" s="14"/>
      <c r="DEF1418" s="14"/>
      <c r="DEG1418" s="14"/>
      <c r="DEH1418" s="14"/>
      <c r="DEI1418" s="14"/>
      <c r="DEJ1418" s="14"/>
      <c r="DEK1418" s="14"/>
      <c r="DEL1418" s="14"/>
      <c r="DEM1418" s="14"/>
      <c r="DEN1418" s="14"/>
      <c r="DEO1418" s="14"/>
      <c r="DEP1418" s="14"/>
      <c r="DEQ1418" s="14"/>
      <c r="DER1418" s="14"/>
      <c r="DES1418" s="14"/>
      <c r="DET1418" s="14"/>
      <c r="DEU1418" s="14"/>
      <c r="DEV1418" s="14"/>
      <c r="DEW1418" s="14"/>
      <c r="DEX1418" s="14"/>
      <c r="DEY1418" s="14"/>
      <c r="DEZ1418" s="14"/>
      <c r="DFA1418" s="14"/>
      <c r="DFB1418" s="14"/>
      <c r="DFC1418" s="14"/>
      <c r="DFD1418" s="14"/>
      <c r="DFE1418" s="14"/>
      <c r="DFF1418" s="14"/>
      <c r="DFG1418" s="14"/>
      <c r="DFH1418" s="14"/>
      <c r="DFI1418" s="14"/>
      <c r="DFJ1418" s="14"/>
      <c r="DFK1418" s="14"/>
      <c r="DFL1418" s="14"/>
      <c r="DFM1418" s="14"/>
      <c r="DFN1418" s="14"/>
      <c r="DFO1418" s="14"/>
      <c r="DFP1418" s="14"/>
      <c r="DFQ1418" s="14"/>
      <c r="DFR1418" s="14"/>
      <c r="DFS1418" s="14"/>
      <c r="DFT1418" s="14"/>
      <c r="DFU1418" s="14"/>
      <c r="DFV1418" s="14"/>
      <c r="DFW1418" s="14"/>
      <c r="DFX1418" s="14"/>
      <c r="DFY1418" s="14"/>
      <c r="DFZ1418" s="14"/>
      <c r="DGA1418" s="14"/>
      <c r="DGB1418" s="14"/>
      <c r="DGC1418" s="14"/>
      <c r="DGD1418" s="14"/>
      <c r="DGE1418" s="14"/>
      <c r="DGF1418" s="14"/>
      <c r="DGG1418" s="14"/>
      <c r="DGH1418" s="14"/>
      <c r="DGI1418" s="14"/>
      <c r="DGJ1418" s="14"/>
      <c r="DGK1418" s="14"/>
      <c r="DGL1418" s="14"/>
      <c r="DGM1418" s="14"/>
      <c r="DGN1418" s="14"/>
      <c r="DGO1418" s="14"/>
      <c r="DGP1418" s="14"/>
      <c r="DGQ1418" s="14"/>
      <c r="DGR1418" s="14"/>
      <c r="DGS1418" s="14"/>
      <c r="DGT1418" s="14"/>
      <c r="DGU1418" s="14"/>
      <c r="DGV1418" s="14"/>
      <c r="DGW1418" s="14"/>
      <c r="DGX1418" s="14"/>
      <c r="DGY1418" s="14"/>
      <c r="DGZ1418" s="14"/>
      <c r="DHA1418" s="14"/>
      <c r="DHB1418" s="14"/>
      <c r="DHC1418" s="14"/>
      <c r="DHD1418" s="14"/>
      <c r="DHE1418" s="14"/>
      <c r="DHF1418" s="14"/>
      <c r="DHG1418" s="14"/>
      <c r="DHH1418" s="14"/>
      <c r="DHI1418" s="14"/>
      <c r="DHJ1418" s="14"/>
      <c r="DHK1418" s="14"/>
      <c r="DHL1418" s="14"/>
      <c r="DHM1418" s="14"/>
      <c r="DHN1418" s="14"/>
      <c r="DHO1418" s="14"/>
      <c r="DHP1418" s="14"/>
      <c r="DHQ1418" s="14"/>
      <c r="DHR1418" s="14"/>
      <c r="DHS1418" s="14"/>
      <c r="DHT1418" s="14"/>
      <c r="DHU1418" s="14"/>
      <c r="DHV1418" s="14"/>
      <c r="DHW1418" s="14"/>
      <c r="DHX1418" s="14"/>
      <c r="DHY1418" s="14"/>
      <c r="DHZ1418" s="14"/>
      <c r="DIA1418" s="14"/>
      <c r="DIB1418" s="14"/>
      <c r="DIC1418" s="14"/>
      <c r="DID1418" s="14"/>
      <c r="DIE1418" s="14"/>
      <c r="DIF1418" s="14"/>
      <c r="DIG1418" s="14"/>
      <c r="DIH1418" s="14"/>
      <c r="DII1418" s="14"/>
      <c r="DIJ1418" s="14"/>
      <c r="DIK1418" s="14"/>
      <c r="DIL1418" s="14"/>
      <c r="DIM1418" s="14"/>
      <c r="DIN1418" s="14"/>
      <c r="DIO1418" s="14"/>
      <c r="DIP1418" s="14"/>
      <c r="DIQ1418" s="14"/>
      <c r="DIR1418" s="14"/>
      <c r="DIS1418" s="14"/>
      <c r="DIT1418" s="14"/>
      <c r="DIU1418" s="14"/>
      <c r="DIV1418" s="14"/>
      <c r="DIW1418" s="14"/>
      <c r="DIX1418" s="14"/>
      <c r="DIY1418" s="14"/>
      <c r="DIZ1418" s="14"/>
      <c r="DJA1418" s="14"/>
      <c r="DJB1418" s="14"/>
      <c r="DJC1418" s="14"/>
      <c r="DJD1418" s="14"/>
      <c r="DJE1418" s="14"/>
      <c r="DJF1418" s="14"/>
      <c r="DJG1418" s="14"/>
      <c r="DJH1418" s="14"/>
      <c r="DJI1418" s="14"/>
      <c r="DJJ1418" s="14"/>
      <c r="DJK1418" s="14"/>
      <c r="DJL1418" s="14"/>
      <c r="DJM1418" s="14"/>
      <c r="DJN1418" s="14"/>
      <c r="DJO1418" s="14"/>
      <c r="DJP1418" s="14"/>
      <c r="DJQ1418" s="14"/>
      <c r="DJR1418" s="14"/>
      <c r="DJS1418" s="14"/>
      <c r="DJT1418" s="14"/>
      <c r="DJU1418" s="14"/>
      <c r="DJV1418" s="14"/>
      <c r="DJW1418" s="14"/>
      <c r="DJX1418" s="14"/>
      <c r="DJY1418" s="14"/>
      <c r="DJZ1418" s="14"/>
      <c r="DKA1418" s="14"/>
      <c r="DKB1418" s="14"/>
      <c r="DKC1418" s="14"/>
      <c r="DKD1418" s="14"/>
      <c r="DKE1418" s="14"/>
      <c r="DKF1418" s="14"/>
      <c r="DKG1418" s="14"/>
      <c r="DKH1418" s="14"/>
      <c r="DKI1418" s="14"/>
      <c r="DKJ1418" s="14"/>
      <c r="DKK1418" s="14"/>
      <c r="DKL1418" s="14"/>
      <c r="DKM1418" s="14"/>
      <c r="DKN1418" s="14"/>
      <c r="DKO1418" s="14"/>
      <c r="DKP1418" s="14"/>
      <c r="DKQ1418" s="14"/>
      <c r="DKR1418" s="14"/>
      <c r="DKS1418" s="14"/>
      <c r="DKT1418" s="14"/>
      <c r="DKU1418" s="14"/>
      <c r="DKV1418" s="14"/>
      <c r="DKW1418" s="14"/>
      <c r="DKX1418" s="14"/>
      <c r="DKY1418" s="14"/>
      <c r="DKZ1418" s="14"/>
      <c r="DLA1418" s="14"/>
      <c r="DLB1418" s="14"/>
      <c r="DLC1418" s="14"/>
      <c r="DLD1418" s="14"/>
      <c r="DLE1418" s="14"/>
      <c r="DLF1418" s="14"/>
      <c r="DLG1418" s="14"/>
      <c r="DLH1418" s="14"/>
      <c r="DLI1418" s="14"/>
      <c r="DLJ1418" s="14"/>
      <c r="DLK1418" s="14"/>
      <c r="DLL1418" s="14"/>
      <c r="DLM1418" s="14"/>
      <c r="DLN1418" s="14"/>
      <c r="DLO1418" s="14"/>
      <c r="DLP1418" s="14"/>
      <c r="DLQ1418" s="14"/>
      <c r="DLR1418" s="14"/>
      <c r="DLS1418" s="14"/>
      <c r="DLT1418" s="14"/>
      <c r="DLU1418" s="14"/>
      <c r="DLV1418" s="14"/>
      <c r="DLW1418" s="14"/>
      <c r="DLX1418" s="14"/>
      <c r="DLY1418" s="14"/>
      <c r="DLZ1418" s="14"/>
      <c r="DMA1418" s="14"/>
      <c r="DMB1418" s="14"/>
      <c r="DMC1418" s="14"/>
      <c r="DMD1418" s="14"/>
      <c r="DME1418" s="14"/>
      <c r="DMF1418" s="14"/>
      <c r="DMG1418" s="14"/>
      <c r="DMH1418" s="14"/>
      <c r="DMI1418" s="14"/>
      <c r="DMJ1418" s="14"/>
      <c r="DMK1418" s="14"/>
      <c r="DML1418" s="14"/>
      <c r="DMM1418" s="14"/>
      <c r="DMN1418" s="14"/>
      <c r="DMO1418" s="14"/>
      <c r="DMP1418" s="14"/>
      <c r="DMQ1418" s="14"/>
      <c r="DMR1418" s="14"/>
      <c r="DMS1418" s="14"/>
      <c r="DMT1418" s="14"/>
      <c r="DMU1418" s="14"/>
      <c r="DMV1418" s="14"/>
      <c r="DMW1418" s="14"/>
      <c r="DMX1418" s="14"/>
      <c r="DMY1418" s="14"/>
      <c r="DMZ1418" s="14"/>
      <c r="DNA1418" s="14"/>
      <c r="DNB1418" s="14"/>
      <c r="DNC1418" s="14"/>
      <c r="DND1418" s="14"/>
      <c r="DNE1418" s="14"/>
      <c r="DNF1418" s="14"/>
      <c r="DNG1418" s="14"/>
      <c r="DNH1418" s="14"/>
      <c r="DNI1418" s="14"/>
      <c r="DNJ1418" s="14"/>
      <c r="DNK1418" s="14"/>
      <c r="DNL1418" s="14"/>
      <c r="DNM1418" s="14"/>
      <c r="DNN1418" s="14"/>
      <c r="DNO1418" s="14"/>
      <c r="DNP1418" s="14"/>
      <c r="DNQ1418" s="14"/>
      <c r="DNR1418" s="14"/>
      <c r="DNS1418" s="14"/>
      <c r="DNT1418" s="14"/>
      <c r="DNU1418" s="14"/>
      <c r="DNV1418" s="14"/>
      <c r="DNW1418" s="14"/>
      <c r="DNX1418" s="14"/>
      <c r="DNY1418" s="14"/>
      <c r="DNZ1418" s="14"/>
      <c r="DOA1418" s="14"/>
      <c r="DOB1418" s="14"/>
      <c r="DOC1418" s="14"/>
      <c r="DOD1418" s="14"/>
      <c r="DOE1418" s="14"/>
      <c r="DOF1418" s="14"/>
      <c r="DOG1418" s="14"/>
      <c r="DOH1418" s="14"/>
      <c r="DOI1418" s="14"/>
      <c r="DOJ1418" s="14"/>
      <c r="DOK1418" s="14"/>
      <c r="DOL1418" s="14"/>
      <c r="DOM1418" s="14"/>
      <c r="DON1418" s="14"/>
      <c r="DOO1418" s="14"/>
      <c r="DOP1418" s="14"/>
      <c r="DOQ1418" s="14"/>
      <c r="DOR1418" s="14"/>
      <c r="DOS1418" s="14"/>
      <c r="DOT1418" s="14"/>
      <c r="DOU1418" s="14"/>
      <c r="DOV1418" s="14"/>
      <c r="DOW1418" s="14"/>
      <c r="DOX1418" s="14"/>
      <c r="DOY1418" s="14"/>
      <c r="DOZ1418" s="14"/>
      <c r="DPA1418" s="14"/>
      <c r="DPB1418" s="14"/>
      <c r="DPC1418" s="14"/>
      <c r="DPD1418" s="14"/>
      <c r="DPE1418" s="14"/>
      <c r="DPF1418" s="14"/>
      <c r="DPG1418" s="14"/>
      <c r="DPH1418" s="14"/>
      <c r="DPI1418" s="14"/>
      <c r="DPJ1418" s="14"/>
      <c r="DPK1418" s="14"/>
      <c r="DPL1418" s="14"/>
      <c r="DPM1418" s="14"/>
      <c r="DPN1418" s="14"/>
      <c r="DPO1418" s="14"/>
      <c r="DPP1418" s="14"/>
      <c r="DPQ1418" s="14"/>
      <c r="DPR1418" s="14"/>
      <c r="DPS1418" s="14"/>
      <c r="DPT1418" s="14"/>
      <c r="DPU1418" s="14"/>
      <c r="DPV1418" s="14"/>
      <c r="DPW1418" s="14"/>
      <c r="DPX1418" s="14"/>
      <c r="DPY1418" s="14"/>
      <c r="DPZ1418" s="14"/>
      <c r="DQA1418" s="14"/>
      <c r="DQB1418" s="14"/>
      <c r="DQC1418" s="14"/>
      <c r="DQD1418" s="14"/>
      <c r="DQE1418" s="14"/>
      <c r="DQF1418" s="14"/>
      <c r="DQG1418" s="14"/>
      <c r="DQH1418" s="14"/>
      <c r="DQI1418" s="14"/>
      <c r="DQJ1418" s="14"/>
      <c r="DQK1418" s="14"/>
      <c r="DQL1418" s="14"/>
      <c r="DQM1418" s="14"/>
      <c r="DQN1418" s="14"/>
      <c r="DQO1418" s="14"/>
      <c r="DQP1418" s="14"/>
      <c r="DQQ1418" s="14"/>
      <c r="DQR1418" s="14"/>
      <c r="DQS1418" s="14"/>
      <c r="DQT1418" s="14"/>
      <c r="DQU1418" s="14"/>
      <c r="DQV1418" s="14"/>
      <c r="DQW1418" s="14"/>
      <c r="DQX1418" s="14"/>
      <c r="DQY1418" s="14"/>
      <c r="DQZ1418" s="14"/>
      <c r="DRA1418" s="14"/>
      <c r="DRB1418" s="14"/>
      <c r="DRC1418" s="14"/>
      <c r="DRD1418" s="14"/>
      <c r="DRE1418" s="14"/>
      <c r="DRF1418" s="14"/>
      <c r="DRG1418" s="14"/>
      <c r="DRH1418" s="14"/>
      <c r="DRI1418" s="14"/>
      <c r="DRJ1418" s="14"/>
      <c r="DRK1418" s="14"/>
      <c r="DRL1418" s="14"/>
      <c r="DRM1418" s="14"/>
      <c r="DRN1418" s="14"/>
      <c r="DRO1418" s="14"/>
      <c r="DRP1418" s="14"/>
      <c r="DRQ1418" s="14"/>
      <c r="DRR1418" s="14"/>
      <c r="DRS1418" s="14"/>
      <c r="DRT1418" s="14"/>
      <c r="DRU1418" s="14"/>
      <c r="DRV1418" s="14"/>
      <c r="DRW1418" s="14"/>
      <c r="DRX1418" s="14"/>
      <c r="DRY1418" s="14"/>
      <c r="DRZ1418" s="14"/>
      <c r="DSA1418" s="14"/>
      <c r="DSB1418" s="14"/>
      <c r="DSC1418" s="14"/>
      <c r="DSD1418" s="14"/>
      <c r="DSE1418" s="14"/>
      <c r="DSF1418" s="14"/>
      <c r="DSG1418" s="14"/>
      <c r="DSH1418" s="14"/>
      <c r="DSI1418" s="14"/>
      <c r="DSJ1418" s="14"/>
      <c r="DSK1418" s="14"/>
      <c r="DSL1418" s="14"/>
      <c r="DSM1418" s="14"/>
      <c r="DSN1418" s="14"/>
      <c r="DSO1418" s="14"/>
      <c r="DSP1418" s="14"/>
      <c r="DSQ1418" s="14"/>
      <c r="DSR1418" s="14"/>
      <c r="DSS1418" s="14"/>
      <c r="DST1418" s="14"/>
      <c r="DSU1418" s="14"/>
      <c r="DSV1418" s="14"/>
      <c r="DSW1418" s="14"/>
      <c r="DSX1418" s="14"/>
      <c r="DSY1418" s="14"/>
      <c r="DSZ1418" s="14"/>
      <c r="DTA1418" s="14"/>
      <c r="DTB1418" s="14"/>
      <c r="DTC1418" s="14"/>
      <c r="DTD1418" s="14"/>
      <c r="DTE1418" s="14"/>
      <c r="DTF1418" s="14"/>
      <c r="DTG1418" s="14"/>
      <c r="DTH1418" s="14"/>
      <c r="DTI1418" s="14"/>
      <c r="DTJ1418" s="14"/>
      <c r="DTK1418" s="14"/>
      <c r="DTL1418" s="14"/>
      <c r="DTM1418" s="14"/>
      <c r="DTN1418" s="14"/>
      <c r="DTO1418" s="14"/>
      <c r="DTP1418" s="14"/>
      <c r="DTQ1418" s="14"/>
      <c r="DTR1418" s="14"/>
      <c r="DTS1418" s="14"/>
      <c r="DTT1418" s="14"/>
      <c r="DTU1418" s="14"/>
      <c r="DTV1418" s="14"/>
      <c r="DTW1418" s="14"/>
      <c r="DTX1418" s="14"/>
      <c r="DTY1418" s="14"/>
      <c r="DTZ1418" s="14"/>
      <c r="DUA1418" s="14"/>
      <c r="DUB1418" s="14"/>
      <c r="DUC1418" s="14"/>
      <c r="DUD1418" s="14"/>
      <c r="DUE1418" s="14"/>
      <c r="DUF1418" s="14"/>
      <c r="DUG1418" s="14"/>
      <c r="DUH1418" s="14"/>
      <c r="DUI1418" s="14"/>
      <c r="DUJ1418" s="14"/>
      <c r="DUK1418" s="14"/>
      <c r="DUL1418" s="14"/>
      <c r="DUM1418" s="14"/>
      <c r="DUN1418" s="14"/>
      <c r="DUO1418" s="14"/>
      <c r="DUP1418" s="14"/>
      <c r="DUQ1418" s="14"/>
      <c r="DUR1418" s="14"/>
      <c r="DUS1418" s="14"/>
      <c r="DUT1418" s="14"/>
      <c r="DUU1418" s="14"/>
      <c r="DUV1418" s="14"/>
      <c r="DUW1418" s="14"/>
      <c r="DUX1418" s="14"/>
      <c r="DUY1418" s="14"/>
      <c r="DUZ1418" s="14"/>
      <c r="DVA1418" s="14"/>
      <c r="DVB1418" s="14"/>
      <c r="DVC1418" s="14"/>
      <c r="DVD1418" s="14"/>
      <c r="DVE1418" s="14"/>
      <c r="DVF1418" s="14"/>
      <c r="DVG1418" s="14"/>
      <c r="DVH1418" s="14"/>
      <c r="DVI1418" s="14"/>
      <c r="DVJ1418" s="14"/>
      <c r="DVK1418" s="14"/>
      <c r="DVL1418" s="14"/>
      <c r="DVM1418" s="14"/>
      <c r="DVN1418" s="14"/>
      <c r="DVO1418" s="14"/>
      <c r="DVP1418" s="14"/>
      <c r="DVQ1418" s="14"/>
      <c r="DVR1418" s="14"/>
      <c r="DVS1418" s="14"/>
      <c r="DVT1418" s="14"/>
      <c r="DVU1418" s="14"/>
      <c r="DVV1418" s="14"/>
      <c r="DVW1418" s="14"/>
      <c r="DVX1418" s="14"/>
      <c r="DVY1418" s="14"/>
      <c r="DVZ1418" s="14"/>
      <c r="DWA1418" s="14"/>
      <c r="DWB1418" s="14"/>
      <c r="DWC1418" s="14"/>
      <c r="DWD1418" s="14"/>
      <c r="DWE1418" s="14"/>
      <c r="DWF1418" s="14"/>
      <c r="DWG1418" s="14"/>
      <c r="DWH1418" s="14"/>
      <c r="DWI1418" s="14"/>
      <c r="DWJ1418" s="14"/>
      <c r="DWK1418" s="14"/>
      <c r="DWL1418" s="14"/>
      <c r="DWM1418" s="14"/>
      <c r="DWN1418" s="14"/>
      <c r="DWO1418" s="14"/>
      <c r="DWP1418" s="14"/>
      <c r="DWQ1418" s="14"/>
      <c r="DWR1418" s="14"/>
      <c r="DWS1418" s="14"/>
      <c r="DWT1418" s="14"/>
      <c r="DWU1418" s="14"/>
      <c r="DWV1418" s="14"/>
      <c r="DWW1418" s="14"/>
      <c r="DWX1418" s="14"/>
      <c r="DWY1418" s="14"/>
      <c r="DWZ1418" s="14"/>
      <c r="DXA1418" s="14"/>
      <c r="DXB1418" s="14"/>
      <c r="DXC1418" s="14"/>
      <c r="DXD1418" s="14"/>
      <c r="DXE1418" s="14"/>
      <c r="DXF1418" s="14"/>
      <c r="DXG1418" s="14"/>
      <c r="DXH1418" s="14"/>
      <c r="DXI1418" s="14"/>
      <c r="DXJ1418" s="14"/>
      <c r="DXK1418" s="14"/>
      <c r="DXL1418" s="14"/>
      <c r="DXM1418" s="14"/>
      <c r="DXN1418" s="14"/>
      <c r="DXO1418" s="14"/>
      <c r="DXP1418" s="14"/>
      <c r="DXQ1418" s="14"/>
      <c r="DXR1418" s="14"/>
      <c r="DXS1418" s="14"/>
      <c r="DXT1418" s="14"/>
      <c r="DXU1418" s="14"/>
      <c r="DXV1418" s="14"/>
      <c r="DXW1418" s="14"/>
      <c r="DXX1418" s="14"/>
      <c r="DXY1418" s="14"/>
      <c r="DXZ1418" s="14"/>
      <c r="DYA1418" s="14"/>
      <c r="DYB1418" s="14"/>
      <c r="DYC1418" s="14"/>
      <c r="DYD1418" s="14"/>
      <c r="DYE1418" s="14"/>
      <c r="DYF1418" s="14"/>
      <c r="DYG1418" s="14"/>
      <c r="DYH1418" s="14"/>
      <c r="DYI1418" s="14"/>
      <c r="DYJ1418" s="14"/>
      <c r="DYK1418" s="14"/>
      <c r="DYL1418" s="14"/>
      <c r="DYM1418" s="14"/>
      <c r="DYN1418" s="14"/>
      <c r="DYO1418" s="14"/>
      <c r="DYP1418" s="14"/>
      <c r="DYQ1418" s="14"/>
      <c r="DYR1418" s="14"/>
      <c r="DYS1418" s="14"/>
      <c r="DYT1418" s="14"/>
      <c r="DYU1418" s="14"/>
      <c r="DYV1418" s="14"/>
      <c r="DYW1418" s="14"/>
      <c r="DYX1418" s="14"/>
      <c r="DYY1418" s="14"/>
      <c r="DYZ1418" s="14"/>
      <c r="DZA1418" s="14"/>
      <c r="DZB1418" s="14"/>
      <c r="DZC1418" s="14"/>
      <c r="DZD1418" s="14"/>
      <c r="DZE1418" s="14"/>
      <c r="DZF1418" s="14"/>
      <c r="DZG1418" s="14"/>
      <c r="DZH1418" s="14"/>
      <c r="DZI1418" s="14"/>
      <c r="DZJ1418" s="14"/>
      <c r="DZK1418" s="14"/>
      <c r="DZL1418" s="14"/>
      <c r="DZM1418" s="14"/>
      <c r="DZN1418" s="14"/>
      <c r="DZO1418" s="14"/>
      <c r="DZP1418" s="14"/>
      <c r="DZQ1418" s="14"/>
      <c r="DZR1418" s="14"/>
      <c r="DZS1418" s="14"/>
      <c r="DZT1418" s="14"/>
      <c r="DZU1418" s="14"/>
      <c r="DZV1418" s="14"/>
      <c r="DZW1418" s="14"/>
      <c r="DZX1418" s="14"/>
      <c r="DZY1418" s="14"/>
      <c r="DZZ1418" s="14"/>
      <c r="EAA1418" s="14"/>
      <c r="EAB1418" s="14"/>
      <c r="EAC1418" s="14"/>
      <c r="EAD1418" s="14"/>
      <c r="EAE1418" s="14"/>
      <c r="EAF1418" s="14"/>
      <c r="EAG1418" s="14"/>
      <c r="EAH1418" s="14"/>
      <c r="EAI1418" s="14"/>
      <c r="EAJ1418" s="14"/>
      <c r="EAK1418" s="14"/>
      <c r="EAL1418" s="14"/>
      <c r="EAM1418" s="14"/>
      <c r="EAN1418" s="14"/>
      <c r="EAO1418" s="14"/>
      <c r="EAP1418" s="14"/>
      <c r="EAQ1418" s="14"/>
      <c r="EAR1418" s="14"/>
      <c r="EAS1418" s="14"/>
      <c r="EAT1418" s="14"/>
      <c r="EAU1418" s="14"/>
      <c r="EAV1418" s="14"/>
      <c r="EAW1418" s="14"/>
      <c r="EAX1418" s="14"/>
      <c r="EAY1418" s="14"/>
      <c r="EAZ1418" s="14"/>
      <c r="EBA1418" s="14"/>
      <c r="EBB1418" s="14"/>
      <c r="EBC1418" s="14"/>
      <c r="EBD1418" s="14"/>
      <c r="EBE1418" s="14"/>
      <c r="EBF1418" s="14"/>
      <c r="EBG1418" s="14"/>
      <c r="EBH1418" s="14"/>
      <c r="EBI1418" s="14"/>
      <c r="EBJ1418" s="14"/>
      <c r="EBK1418" s="14"/>
      <c r="EBL1418" s="14"/>
      <c r="EBM1418" s="14"/>
      <c r="EBN1418" s="14"/>
      <c r="EBO1418" s="14"/>
      <c r="EBP1418" s="14"/>
      <c r="EBQ1418" s="14"/>
      <c r="EBR1418" s="14"/>
      <c r="EBS1418" s="14"/>
      <c r="EBT1418" s="14"/>
      <c r="EBU1418" s="14"/>
      <c r="EBV1418" s="14"/>
      <c r="EBW1418" s="14"/>
      <c r="EBX1418" s="14"/>
      <c r="EBY1418" s="14"/>
      <c r="EBZ1418" s="14"/>
      <c r="ECA1418" s="14"/>
      <c r="ECB1418" s="14"/>
      <c r="ECC1418" s="14"/>
      <c r="ECD1418" s="14"/>
      <c r="ECE1418" s="14"/>
      <c r="ECF1418" s="14"/>
      <c r="ECG1418" s="14"/>
      <c r="ECH1418" s="14"/>
      <c r="ECI1418" s="14"/>
      <c r="ECJ1418" s="14"/>
      <c r="ECK1418" s="14"/>
      <c r="ECL1418" s="14"/>
      <c r="ECM1418" s="14"/>
      <c r="ECN1418" s="14"/>
      <c r="ECO1418" s="14"/>
      <c r="ECP1418" s="14"/>
      <c r="ECQ1418" s="14"/>
      <c r="ECR1418" s="14"/>
      <c r="ECS1418" s="14"/>
      <c r="ECT1418" s="14"/>
      <c r="ECU1418" s="14"/>
      <c r="ECV1418" s="14"/>
      <c r="ECW1418" s="14"/>
      <c r="ECX1418" s="14"/>
      <c r="ECY1418" s="14"/>
      <c r="ECZ1418" s="14"/>
      <c r="EDA1418" s="14"/>
      <c r="EDB1418" s="14"/>
      <c r="EDC1418" s="14"/>
      <c r="EDD1418" s="14"/>
      <c r="EDE1418" s="14"/>
      <c r="EDF1418" s="14"/>
      <c r="EDG1418" s="14"/>
      <c r="EDH1418" s="14"/>
      <c r="EDI1418" s="14"/>
      <c r="EDJ1418" s="14"/>
      <c r="EDK1418" s="14"/>
      <c r="EDL1418" s="14"/>
      <c r="EDM1418" s="14"/>
      <c r="EDN1418" s="14"/>
      <c r="EDO1418" s="14"/>
      <c r="EDP1418" s="14"/>
      <c r="EDQ1418" s="14"/>
      <c r="EDR1418" s="14"/>
      <c r="EDS1418" s="14"/>
      <c r="EDT1418" s="14"/>
      <c r="EDU1418" s="14"/>
      <c r="EDV1418" s="14"/>
      <c r="EDW1418" s="14"/>
      <c r="EDX1418" s="14"/>
      <c r="EDY1418" s="14"/>
      <c r="EDZ1418" s="14"/>
      <c r="EEA1418" s="14"/>
      <c r="EEB1418" s="14"/>
      <c r="EEC1418" s="14"/>
      <c r="EED1418" s="14"/>
      <c r="EEE1418" s="14"/>
      <c r="EEF1418" s="14"/>
      <c r="EEG1418" s="14"/>
      <c r="EEH1418" s="14"/>
      <c r="EEI1418" s="14"/>
      <c r="EEJ1418" s="14"/>
      <c r="EEK1418" s="14"/>
      <c r="EEL1418" s="14"/>
      <c r="EEM1418" s="14"/>
      <c r="EEN1418" s="14"/>
      <c r="EEO1418" s="14"/>
      <c r="EEP1418" s="14"/>
      <c r="EEQ1418" s="14"/>
      <c r="EER1418" s="14"/>
      <c r="EES1418" s="14"/>
      <c r="EET1418" s="14"/>
      <c r="EEU1418" s="14"/>
      <c r="EEV1418" s="14"/>
      <c r="EEW1418" s="14"/>
      <c r="EEX1418" s="14"/>
      <c r="EEY1418" s="14"/>
      <c r="EEZ1418" s="14"/>
      <c r="EFA1418" s="14"/>
      <c r="EFB1418" s="14"/>
      <c r="EFC1418" s="14"/>
      <c r="EFD1418" s="14"/>
      <c r="EFE1418" s="14"/>
      <c r="EFF1418" s="14"/>
      <c r="EFG1418" s="14"/>
      <c r="EFH1418" s="14"/>
      <c r="EFI1418" s="14"/>
      <c r="EFJ1418" s="14"/>
      <c r="EFK1418" s="14"/>
      <c r="EFL1418" s="14"/>
      <c r="EFM1418" s="14"/>
      <c r="EFN1418" s="14"/>
      <c r="EFO1418" s="14"/>
      <c r="EFP1418" s="14"/>
      <c r="EFQ1418" s="14"/>
      <c r="EFR1418" s="14"/>
      <c r="EFS1418" s="14"/>
      <c r="EFT1418" s="14"/>
      <c r="EFU1418" s="14"/>
      <c r="EFV1418" s="14"/>
      <c r="EFW1418" s="14"/>
      <c r="EFX1418" s="14"/>
      <c r="EFY1418" s="14"/>
      <c r="EFZ1418" s="14"/>
      <c r="EGA1418" s="14"/>
      <c r="EGB1418" s="14"/>
      <c r="EGC1418" s="14"/>
      <c r="EGD1418" s="14"/>
      <c r="EGE1418" s="14"/>
      <c r="EGF1418" s="14"/>
      <c r="EGG1418" s="14"/>
      <c r="EGH1418" s="14"/>
      <c r="EGI1418" s="14"/>
      <c r="EGJ1418" s="14"/>
      <c r="EGK1418" s="14"/>
      <c r="EGL1418" s="14"/>
      <c r="EGM1418" s="14"/>
      <c r="EGN1418" s="14"/>
      <c r="EGO1418" s="14"/>
      <c r="EGP1418" s="14"/>
      <c r="EGQ1418" s="14"/>
      <c r="EGR1418" s="14"/>
      <c r="EGS1418" s="14"/>
      <c r="EGT1418" s="14"/>
      <c r="EGU1418" s="14"/>
      <c r="EGV1418" s="14"/>
      <c r="EGW1418" s="14"/>
      <c r="EGX1418" s="14"/>
      <c r="EGY1418" s="14"/>
      <c r="EGZ1418" s="14"/>
      <c r="EHA1418" s="14"/>
      <c r="EHB1418" s="14"/>
      <c r="EHC1418" s="14"/>
      <c r="EHD1418" s="14"/>
      <c r="EHE1418" s="14"/>
      <c r="EHF1418" s="14"/>
      <c r="EHG1418" s="14"/>
      <c r="EHH1418" s="14"/>
      <c r="EHI1418" s="14"/>
      <c r="EHJ1418" s="14"/>
      <c r="EHK1418" s="14"/>
      <c r="EHL1418" s="14"/>
      <c r="EHM1418" s="14"/>
      <c r="EHN1418" s="14"/>
      <c r="EHO1418" s="14"/>
      <c r="EHP1418" s="14"/>
      <c r="EHQ1418" s="14"/>
      <c r="EHR1418" s="14"/>
      <c r="EHS1418" s="14"/>
      <c r="EHT1418" s="14"/>
      <c r="EHU1418" s="14"/>
      <c r="EHV1418" s="14"/>
      <c r="EHW1418" s="14"/>
      <c r="EHX1418" s="14"/>
      <c r="EHY1418" s="14"/>
      <c r="EHZ1418" s="14"/>
      <c r="EIA1418" s="14"/>
      <c r="EIB1418" s="14"/>
      <c r="EIC1418" s="14"/>
      <c r="EID1418" s="14"/>
      <c r="EIE1418" s="14"/>
      <c r="EIF1418" s="14"/>
      <c r="EIG1418" s="14"/>
      <c r="EIH1418" s="14"/>
      <c r="EII1418" s="14"/>
      <c r="EIJ1418" s="14"/>
      <c r="EIK1418" s="14"/>
      <c r="EIL1418" s="14"/>
      <c r="EIM1418" s="14"/>
      <c r="EIN1418" s="14"/>
      <c r="EIO1418" s="14"/>
      <c r="EIP1418" s="14"/>
      <c r="EIQ1418" s="14"/>
      <c r="EIR1418" s="14"/>
      <c r="EIS1418" s="14"/>
      <c r="EIT1418" s="14"/>
      <c r="EIU1418" s="14"/>
      <c r="EIV1418" s="14"/>
      <c r="EIW1418" s="14"/>
      <c r="EIX1418" s="14"/>
      <c r="EIY1418" s="14"/>
      <c r="EIZ1418" s="14"/>
      <c r="EJA1418" s="14"/>
      <c r="EJB1418" s="14"/>
      <c r="EJC1418" s="14"/>
      <c r="EJD1418" s="14"/>
      <c r="EJE1418" s="14"/>
      <c r="EJF1418" s="14"/>
      <c r="EJG1418" s="14"/>
      <c r="EJH1418" s="14"/>
      <c r="EJI1418" s="14"/>
      <c r="EJJ1418" s="14"/>
      <c r="EJK1418" s="14"/>
      <c r="EJL1418" s="14"/>
      <c r="EJM1418" s="14"/>
      <c r="EJN1418" s="14"/>
      <c r="EJO1418" s="14"/>
      <c r="EJP1418" s="14"/>
      <c r="EJQ1418" s="14"/>
      <c r="EJR1418" s="14"/>
      <c r="EJS1418" s="14"/>
      <c r="EJT1418" s="14"/>
      <c r="EJU1418" s="14"/>
      <c r="EJV1418" s="14"/>
      <c r="EJW1418" s="14"/>
      <c r="EJX1418" s="14"/>
      <c r="EJY1418" s="14"/>
      <c r="EJZ1418" s="14"/>
      <c r="EKA1418" s="14"/>
      <c r="EKB1418" s="14"/>
      <c r="EKC1418" s="14"/>
      <c r="EKD1418" s="14"/>
      <c r="EKE1418" s="14"/>
      <c r="EKF1418" s="14"/>
      <c r="EKG1418" s="14"/>
      <c r="EKH1418" s="14"/>
      <c r="EKI1418" s="14"/>
      <c r="EKJ1418" s="14"/>
      <c r="EKK1418" s="14"/>
      <c r="EKL1418" s="14"/>
      <c r="EKM1418" s="14"/>
      <c r="EKN1418" s="14"/>
      <c r="EKO1418" s="14"/>
      <c r="EKP1418" s="14"/>
      <c r="EKQ1418" s="14"/>
      <c r="EKR1418" s="14"/>
      <c r="EKS1418" s="14"/>
      <c r="EKT1418" s="14"/>
      <c r="EKU1418" s="14"/>
      <c r="EKV1418" s="14"/>
      <c r="EKW1418" s="14"/>
      <c r="EKX1418" s="14"/>
      <c r="EKY1418" s="14"/>
      <c r="EKZ1418" s="14"/>
      <c r="ELA1418" s="14"/>
      <c r="ELB1418" s="14"/>
      <c r="ELC1418" s="14"/>
      <c r="ELD1418" s="14"/>
      <c r="ELE1418" s="14"/>
      <c r="ELF1418" s="14"/>
      <c r="ELG1418" s="14"/>
      <c r="ELH1418" s="14"/>
      <c r="ELI1418" s="14"/>
      <c r="ELJ1418" s="14"/>
      <c r="ELK1418" s="14"/>
      <c r="ELL1418" s="14"/>
      <c r="ELM1418" s="14"/>
      <c r="ELN1418" s="14"/>
      <c r="ELO1418" s="14"/>
      <c r="ELP1418" s="14"/>
      <c r="ELQ1418" s="14"/>
      <c r="ELR1418" s="14"/>
      <c r="ELS1418" s="14"/>
      <c r="ELT1418" s="14"/>
      <c r="ELU1418" s="14"/>
      <c r="ELV1418" s="14"/>
      <c r="ELW1418" s="14"/>
      <c r="ELX1418" s="14"/>
      <c r="ELY1418" s="14"/>
      <c r="ELZ1418" s="14"/>
      <c r="EMA1418" s="14"/>
      <c r="EMB1418" s="14"/>
      <c r="EMC1418" s="14"/>
      <c r="EMD1418" s="14"/>
      <c r="EME1418" s="14"/>
      <c r="EMF1418" s="14"/>
      <c r="EMG1418" s="14"/>
      <c r="EMH1418" s="14"/>
      <c r="EMI1418" s="14"/>
      <c r="EMJ1418" s="14"/>
      <c r="EMK1418" s="14"/>
      <c r="EML1418" s="14"/>
      <c r="EMM1418" s="14"/>
      <c r="EMN1418" s="14"/>
      <c r="EMO1418" s="14"/>
      <c r="EMP1418" s="14"/>
      <c r="EMQ1418" s="14"/>
      <c r="EMR1418" s="14"/>
      <c r="EMS1418" s="14"/>
      <c r="EMT1418" s="14"/>
      <c r="EMU1418" s="14"/>
      <c r="EMV1418" s="14"/>
      <c r="EMW1418" s="14"/>
      <c r="EMX1418" s="14"/>
      <c r="EMY1418" s="14"/>
      <c r="EMZ1418" s="14"/>
      <c r="ENA1418" s="14"/>
      <c r="ENB1418" s="14"/>
      <c r="ENC1418" s="14"/>
      <c r="END1418" s="14"/>
      <c r="ENE1418" s="14"/>
      <c r="ENF1418" s="14"/>
      <c r="ENG1418" s="14"/>
      <c r="ENH1418" s="14"/>
      <c r="ENI1418" s="14"/>
      <c r="ENJ1418" s="14"/>
      <c r="ENK1418" s="14"/>
      <c r="ENL1418" s="14"/>
      <c r="ENM1418" s="14"/>
      <c r="ENN1418" s="14"/>
      <c r="ENO1418" s="14"/>
      <c r="ENP1418" s="14"/>
      <c r="ENQ1418" s="14"/>
      <c r="ENR1418" s="14"/>
      <c r="ENS1418" s="14"/>
      <c r="ENT1418" s="14"/>
      <c r="ENU1418" s="14"/>
      <c r="ENV1418" s="14"/>
      <c r="ENW1418" s="14"/>
      <c r="ENX1418" s="14"/>
      <c r="ENY1418" s="14"/>
      <c r="ENZ1418" s="14"/>
      <c r="EOA1418" s="14"/>
      <c r="EOB1418" s="14"/>
      <c r="EOC1418" s="14"/>
      <c r="EOD1418" s="14"/>
      <c r="EOE1418" s="14"/>
      <c r="EOF1418" s="14"/>
      <c r="EOG1418" s="14"/>
      <c r="EOH1418" s="14"/>
      <c r="EOI1418" s="14"/>
      <c r="EOJ1418" s="14"/>
      <c r="EOK1418" s="14"/>
      <c r="EOL1418" s="14"/>
      <c r="EOM1418" s="14"/>
      <c r="EON1418" s="14"/>
      <c r="EOO1418" s="14"/>
      <c r="EOP1418" s="14"/>
      <c r="EOQ1418" s="14"/>
      <c r="EOR1418" s="14"/>
      <c r="EOS1418" s="14"/>
      <c r="EOT1418" s="14"/>
      <c r="EOU1418" s="14"/>
      <c r="EOV1418" s="14"/>
      <c r="EOW1418" s="14"/>
      <c r="EOX1418" s="14"/>
      <c r="EOY1418" s="14"/>
      <c r="EOZ1418" s="14"/>
      <c r="EPA1418" s="14"/>
      <c r="EPB1418" s="14"/>
      <c r="EPC1418" s="14"/>
      <c r="EPD1418" s="14"/>
      <c r="EPE1418" s="14"/>
      <c r="EPF1418" s="14"/>
      <c r="EPG1418" s="14"/>
      <c r="EPH1418" s="14"/>
      <c r="EPI1418" s="14"/>
      <c r="EPJ1418" s="14"/>
      <c r="EPK1418" s="14"/>
      <c r="EPL1418" s="14"/>
      <c r="EPM1418" s="14"/>
      <c r="EPN1418" s="14"/>
      <c r="EPO1418" s="14"/>
      <c r="EPP1418" s="14"/>
      <c r="EPQ1418" s="14"/>
      <c r="EPR1418" s="14"/>
      <c r="EPS1418" s="14"/>
      <c r="EPT1418" s="14"/>
      <c r="EPU1418" s="14"/>
      <c r="EPV1418" s="14"/>
      <c r="EPW1418" s="14"/>
      <c r="EPX1418" s="14"/>
      <c r="EPY1418" s="14"/>
      <c r="EPZ1418" s="14"/>
      <c r="EQA1418" s="14"/>
      <c r="EQB1418" s="14"/>
      <c r="EQC1418" s="14"/>
      <c r="EQD1418" s="14"/>
      <c r="EQE1418" s="14"/>
      <c r="EQF1418" s="14"/>
      <c r="EQG1418" s="14"/>
      <c r="EQH1418" s="14"/>
      <c r="EQI1418" s="14"/>
      <c r="EQJ1418" s="14"/>
      <c r="EQK1418" s="14"/>
      <c r="EQL1418" s="14"/>
      <c r="EQM1418" s="14"/>
      <c r="EQN1418" s="14"/>
      <c r="EQO1418" s="14"/>
      <c r="EQP1418" s="14"/>
      <c r="EQQ1418" s="14"/>
      <c r="EQR1418" s="14"/>
      <c r="EQS1418" s="14"/>
      <c r="EQT1418" s="14"/>
      <c r="EQU1418" s="14"/>
      <c r="EQV1418" s="14"/>
      <c r="EQW1418" s="14"/>
      <c r="EQX1418" s="14"/>
      <c r="EQY1418" s="14"/>
      <c r="EQZ1418" s="14"/>
      <c r="ERA1418" s="14"/>
      <c r="ERB1418" s="14"/>
      <c r="ERC1418" s="14"/>
      <c r="ERD1418" s="14"/>
      <c r="ERE1418" s="14"/>
      <c r="ERF1418" s="14"/>
      <c r="ERG1418" s="14"/>
      <c r="ERH1418" s="14"/>
      <c r="ERI1418" s="14"/>
      <c r="ERJ1418" s="14"/>
      <c r="ERK1418" s="14"/>
      <c r="ERL1418" s="14"/>
      <c r="ERM1418" s="14"/>
      <c r="ERN1418" s="14"/>
      <c r="ERO1418" s="14"/>
      <c r="ERP1418" s="14"/>
      <c r="ERQ1418" s="14"/>
      <c r="ERR1418" s="14"/>
      <c r="ERS1418" s="14"/>
      <c r="ERT1418" s="14"/>
      <c r="ERU1418" s="14"/>
      <c r="ERV1418" s="14"/>
      <c r="ERW1418" s="14"/>
      <c r="ERX1418" s="14"/>
      <c r="ERY1418" s="14"/>
      <c r="ERZ1418" s="14"/>
      <c r="ESA1418" s="14"/>
      <c r="ESB1418" s="14"/>
      <c r="ESC1418" s="14"/>
      <c r="ESD1418" s="14"/>
      <c r="ESE1418" s="14"/>
      <c r="ESF1418" s="14"/>
      <c r="ESG1418" s="14"/>
      <c r="ESH1418" s="14"/>
      <c r="ESI1418" s="14"/>
      <c r="ESJ1418" s="14"/>
      <c r="ESK1418" s="14"/>
      <c r="ESL1418" s="14"/>
      <c r="ESM1418" s="14"/>
      <c r="ESN1418" s="14"/>
      <c r="ESO1418" s="14"/>
      <c r="ESP1418" s="14"/>
      <c r="ESQ1418" s="14"/>
      <c r="ESR1418" s="14"/>
      <c r="ESS1418" s="14"/>
      <c r="EST1418" s="14"/>
      <c r="ESU1418" s="14"/>
      <c r="ESV1418" s="14"/>
      <c r="ESW1418" s="14"/>
      <c r="ESX1418" s="14"/>
      <c r="ESY1418" s="14"/>
      <c r="ESZ1418" s="14"/>
      <c r="ETA1418" s="14"/>
      <c r="ETB1418" s="14"/>
      <c r="ETC1418" s="14"/>
      <c r="ETD1418" s="14"/>
      <c r="ETE1418" s="14"/>
      <c r="ETF1418" s="14"/>
      <c r="ETG1418" s="14"/>
      <c r="ETH1418" s="14"/>
      <c r="ETI1418" s="14"/>
      <c r="ETJ1418" s="14"/>
      <c r="ETK1418" s="14"/>
      <c r="ETL1418" s="14"/>
      <c r="ETM1418" s="14"/>
      <c r="ETN1418" s="14"/>
      <c r="ETO1418" s="14"/>
      <c r="ETP1418" s="14"/>
      <c r="ETQ1418" s="14"/>
      <c r="ETR1418" s="14"/>
      <c r="ETS1418" s="14"/>
      <c r="ETT1418" s="14"/>
      <c r="ETU1418" s="14"/>
      <c r="ETV1418" s="14"/>
      <c r="ETW1418" s="14"/>
      <c r="ETX1418" s="14"/>
      <c r="ETY1418" s="14"/>
      <c r="ETZ1418" s="14"/>
      <c r="EUA1418" s="14"/>
      <c r="EUB1418" s="14"/>
      <c r="EUC1418" s="14"/>
      <c r="EUD1418" s="14"/>
      <c r="EUE1418" s="14"/>
      <c r="EUF1418" s="14"/>
      <c r="EUG1418" s="14"/>
      <c r="EUH1418" s="14"/>
      <c r="EUI1418" s="14"/>
      <c r="EUJ1418" s="14"/>
      <c r="EUK1418" s="14"/>
      <c r="EUL1418" s="14"/>
      <c r="EUM1418" s="14"/>
      <c r="EUN1418" s="14"/>
      <c r="EUO1418" s="14"/>
      <c r="EUP1418" s="14"/>
      <c r="EUQ1418" s="14"/>
      <c r="EUR1418" s="14"/>
      <c r="EUS1418" s="14"/>
      <c r="EUT1418" s="14"/>
      <c r="EUU1418" s="14"/>
      <c r="EUV1418" s="14"/>
      <c r="EUW1418" s="14"/>
      <c r="EUX1418" s="14"/>
      <c r="EUY1418" s="14"/>
      <c r="EUZ1418" s="14"/>
      <c r="EVA1418" s="14"/>
      <c r="EVB1418" s="14"/>
      <c r="EVC1418" s="14"/>
      <c r="EVD1418" s="14"/>
      <c r="EVE1418" s="14"/>
      <c r="EVF1418" s="14"/>
      <c r="EVG1418" s="14"/>
      <c r="EVH1418" s="14"/>
      <c r="EVI1418" s="14"/>
      <c r="EVJ1418" s="14"/>
      <c r="EVK1418" s="14"/>
      <c r="EVL1418" s="14"/>
      <c r="EVM1418" s="14"/>
      <c r="EVN1418" s="14"/>
      <c r="EVO1418" s="14"/>
      <c r="EVP1418" s="14"/>
      <c r="EVQ1418" s="14"/>
      <c r="EVR1418" s="14"/>
      <c r="EVS1418" s="14"/>
      <c r="EVT1418" s="14"/>
      <c r="EVU1418" s="14"/>
      <c r="EVV1418" s="14"/>
      <c r="EVW1418" s="14"/>
      <c r="EVX1418" s="14"/>
      <c r="EVY1418" s="14"/>
      <c r="EVZ1418" s="14"/>
      <c r="EWA1418" s="14"/>
      <c r="EWB1418" s="14"/>
      <c r="EWC1418" s="14"/>
      <c r="EWD1418" s="14"/>
      <c r="EWE1418" s="14"/>
      <c r="EWF1418" s="14"/>
      <c r="EWG1418" s="14"/>
      <c r="EWH1418" s="14"/>
      <c r="EWI1418" s="14"/>
      <c r="EWJ1418" s="14"/>
      <c r="EWK1418" s="14"/>
      <c r="EWL1418" s="14"/>
      <c r="EWM1418" s="14"/>
      <c r="EWN1418" s="14"/>
      <c r="EWO1418" s="14"/>
      <c r="EWP1418" s="14"/>
      <c r="EWQ1418" s="14"/>
      <c r="EWR1418" s="14"/>
      <c r="EWS1418" s="14"/>
      <c r="EWT1418" s="14"/>
      <c r="EWU1418" s="14"/>
      <c r="EWV1418" s="14"/>
      <c r="EWW1418" s="14"/>
      <c r="EWX1418" s="14"/>
      <c r="EWY1418" s="14"/>
      <c r="EWZ1418" s="14"/>
      <c r="EXA1418" s="14"/>
      <c r="EXB1418" s="14"/>
      <c r="EXC1418" s="14"/>
      <c r="EXD1418" s="14"/>
      <c r="EXE1418" s="14"/>
      <c r="EXF1418" s="14"/>
      <c r="EXG1418" s="14"/>
      <c r="EXH1418" s="14"/>
      <c r="EXI1418" s="14"/>
      <c r="EXJ1418" s="14"/>
      <c r="EXK1418" s="14"/>
      <c r="EXL1418" s="14"/>
      <c r="EXM1418" s="14"/>
      <c r="EXN1418" s="14"/>
      <c r="EXO1418" s="14"/>
      <c r="EXP1418" s="14"/>
      <c r="EXQ1418" s="14"/>
      <c r="EXR1418" s="14"/>
      <c r="EXS1418" s="14"/>
      <c r="EXT1418" s="14"/>
      <c r="EXU1418" s="14"/>
      <c r="EXV1418" s="14"/>
      <c r="EXW1418" s="14"/>
      <c r="EXX1418" s="14"/>
      <c r="EXY1418" s="14"/>
      <c r="EXZ1418" s="14"/>
      <c r="EYA1418" s="14"/>
      <c r="EYB1418" s="14"/>
      <c r="EYC1418" s="14"/>
      <c r="EYD1418" s="14"/>
      <c r="EYE1418" s="14"/>
      <c r="EYF1418" s="14"/>
      <c r="EYG1418" s="14"/>
      <c r="EYH1418" s="14"/>
      <c r="EYI1418" s="14"/>
      <c r="EYJ1418" s="14"/>
      <c r="EYK1418" s="14"/>
      <c r="EYL1418" s="14"/>
      <c r="EYM1418" s="14"/>
      <c r="EYN1418" s="14"/>
      <c r="EYO1418" s="14"/>
      <c r="EYP1418" s="14"/>
      <c r="EYQ1418" s="14"/>
      <c r="EYR1418" s="14"/>
      <c r="EYS1418" s="14"/>
      <c r="EYT1418" s="14"/>
      <c r="EYU1418" s="14"/>
      <c r="EYV1418" s="14"/>
      <c r="EYW1418" s="14"/>
      <c r="EYX1418" s="14"/>
      <c r="EYY1418" s="14"/>
      <c r="EYZ1418" s="14"/>
      <c r="EZA1418" s="14"/>
      <c r="EZB1418" s="14"/>
      <c r="EZC1418" s="14"/>
      <c r="EZD1418" s="14"/>
      <c r="EZE1418" s="14"/>
      <c r="EZF1418" s="14"/>
      <c r="EZG1418" s="14"/>
      <c r="EZH1418" s="14"/>
      <c r="EZI1418" s="14"/>
      <c r="EZJ1418" s="14"/>
      <c r="EZK1418" s="14"/>
      <c r="EZL1418" s="14"/>
      <c r="EZM1418" s="14"/>
      <c r="EZN1418" s="14"/>
      <c r="EZO1418" s="14"/>
      <c r="EZP1418" s="14"/>
      <c r="EZQ1418" s="14"/>
      <c r="EZR1418" s="14"/>
      <c r="EZS1418" s="14"/>
      <c r="EZT1418" s="14"/>
      <c r="EZU1418" s="14"/>
      <c r="EZV1418" s="14"/>
      <c r="EZW1418" s="14"/>
      <c r="EZX1418" s="14"/>
      <c r="EZY1418" s="14"/>
      <c r="EZZ1418" s="14"/>
      <c r="FAA1418" s="14"/>
      <c r="FAB1418" s="14"/>
      <c r="FAC1418" s="14"/>
      <c r="FAD1418" s="14"/>
      <c r="FAE1418" s="14"/>
      <c r="FAF1418" s="14"/>
      <c r="FAG1418" s="14"/>
      <c r="FAH1418" s="14"/>
      <c r="FAI1418" s="14"/>
      <c r="FAJ1418" s="14"/>
      <c r="FAK1418" s="14"/>
      <c r="FAL1418" s="14"/>
      <c r="FAM1418" s="14"/>
      <c r="FAN1418" s="14"/>
      <c r="FAO1418" s="14"/>
      <c r="FAP1418" s="14"/>
      <c r="FAQ1418" s="14"/>
      <c r="FAR1418" s="14"/>
      <c r="FAS1418" s="14"/>
      <c r="FAT1418" s="14"/>
      <c r="FAU1418" s="14"/>
      <c r="FAV1418" s="14"/>
      <c r="FAW1418" s="14"/>
      <c r="FAX1418" s="14"/>
      <c r="FAY1418" s="14"/>
      <c r="FAZ1418" s="14"/>
      <c r="FBA1418" s="14"/>
      <c r="FBB1418" s="14"/>
      <c r="FBC1418" s="14"/>
      <c r="FBD1418" s="14"/>
      <c r="FBE1418" s="14"/>
      <c r="FBF1418" s="14"/>
      <c r="FBG1418" s="14"/>
      <c r="FBH1418" s="14"/>
      <c r="FBI1418" s="14"/>
      <c r="FBJ1418" s="14"/>
      <c r="FBK1418" s="14"/>
      <c r="FBL1418" s="14"/>
      <c r="FBM1418" s="14"/>
      <c r="FBN1418" s="14"/>
      <c r="FBO1418" s="14"/>
      <c r="FBP1418" s="14"/>
      <c r="FBQ1418" s="14"/>
      <c r="FBR1418" s="14"/>
      <c r="FBS1418" s="14"/>
      <c r="FBT1418" s="14"/>
      <c r="FBU1418" s="14"/>
      <c r="FBV1418" s="14"/>
      <c r="FBW1418" s="14"/>
      <c r="FBX1418" s="14"/>
      <c r="FBY1418" s="14"/>
      <c r="FBZ1418" s="14"/>
      <c r="FCA1418" s="14"/>
      <c r="FCB1418" s="14"/>
      <c r="FCC1418" s="14"/>
      <c r="FCD1418" s="14"/>
      <c r="FCE1418" s="14"/>
      <c r="FCF1418" s="14"/>
      <c r="FCG1418" s="14"/>
      <c r="FCH1418" s="14"/>
      <c r="FCI1418" s="14"/>
      <c r="FCJ1418" s="14"/>
      <c r="FCK1418" s="14"/>
      <c r="FCL1418" s="14"/>
      <c r="FCM1418" s="14"/>
      <c r="FCN1418" s="14"/>
      <c r="FCO1418" s="14"/>
      <c r="FCP1418" s="14"/>
      <c r="FCQ1418" s="14"/>
      <c r="FCR1418" s="14"/>
      <c r="FCS1418" s="14"/>
      <c r="FCT1418" s="14"/>
      <c r="FCU1418" s="14"/>
      <c r="FCV1418" s="14"/>
      <c r="FCW1418" s="14"/>
      <c r="FCX1418" s="14"/>
      <c r="FCY1418" s="14"/>
      <c r="FCZ1418" s="14"/>
      <c r="FDA1418" s="14"/>
      <c r="FDB1418" s="14"/>
      <c r="FDC1418" s="14"/>
      <c r="FDD1418" s="14"/>
      <c r="FDE1418" s="14"/>
      <c r="FDF1418" s="14"/>
      <c r="FDG1418" s="14"/>
      <c r="FDH1418" s="14"/>
      <c r="FDI1418" s="14"/>
      <c r="FDJ1418" s="14"/>
      <c r="FDK1418" s="14"/>
      <c r="FDL1418" s="14"/>
      <c r="FDM1418" s="14"/>
      <c r="FDN1418" s="14"/>
      <c r="FDO1418" s="14"/>
      <c r="FDP1418" s="14"/>
      <c r="FDQ1418" s="14"/>
      <c r="FDR1418" s="14"/>
      <c r="FDS1418" s="14"/>
      <c r="FDT1418" s="14"/>
      <c r="FDU1418" s="14"/>
      <c r="FDV1418" s="14"/>
      <c r="FDW1418" s="14"/>
      <c r="FDX1418" s="14"/>
      <c r="FDY1418" s="14"/>
      <c r="FDZ1418" s="14"/>
      <c r="FEA1418" s="14"/>
      <c r="FEB1418" s="14"/>
      <c r="FEC1418" s="14"/>
      <c r="FED1418" s="14"/>
      <c r="FEE1418" s="14"/>
      <c r="FEF1418" s="14"/>
      <c r="FEG1418" s="14"/>
      <c r="FEH1418" s="14"/>
      <c r="FEI1418" s="14"/>
      <c r="FEJ1418" s="14"/>
      <c r="FEK1418" s="14"/>
      <c r="FEL1418" s="14"/>
      <c r="FEM1418" s="14"/>
      <c r="FEN1418" s="14"/>
      <c r="FEO1418" s="14"/>
      <c r="FEP1418" s="14"/>
      <c r="FEQ1418" s="14"/>
      <c r="FER1418" s="14"/>
      <c r="FES1418" s="14"/>
      <c r="FET1418" s="14"/>
      <c r="FEU1418" s="14"/>
      <c r="FEV1418" s="14"/>
      <c r="FEW1418" s="14"/>
      <c r="FEX1418" s="14"/>
      <c r="FEY1418" s="14"/>
      <c r="FEZ1418" s="14"/>
      <c r="FFA1418" s="14"/>
      <c r="FFB1418" s="14"/>
      <c r="FFC1418" s="14"/>
      <c r="FFD1418" s="14"/>
      <c r="FFE1418" s="14"/>
      <c r="FFF1418" s="14"/>
      <c r="FFG1418" s="14"/>
      <c r="FFH1418" s="14"/>
      <c r="FFI1418" s="14"/>
      <c r="FFJ1418" s="14"/>
      <c r="FFK1418" s="14"/>
      <c r="FFL1418" s="14"/>
      <c r="FFM1418" s="14"/>
      <c r="FFN1418" s="14"/>
      <c r="FFO1418" s="14"/>
      <c r="FFP1418" s="14"/>
      <c r="FFQ1418" s="14"/>
      <c r="FFR1418" s="14"/>
      <c r="FFS1418" s="14"/>
      <c r="FFT1418" s="14"/>
      <c r="FFU1418" s="14"/>
      <c r="FFV1418" s="14"/>
      <c r="FFW1418" s="14"/>
      <c r="FFX1418" s="14"/>
      <c r="FFY1418" s="14"/>
      <c r="FFZ1418" s="14"/>
      <c r="FGA1418" s="14"/>
      <c r="FGB1418" s="14"/>
      <c r="FGC1418" s="14"/>
      <c r="FGD1418" s="14"/>
      <c r="FGE1418" s="14"/>
      <c r="FGF1418" s="14"/>
      <c r="FGG1418" s="14"/>
      <c r="FGH1418" s="14"/>
      <c r="FGI1418" s="14"/>
      <c r="FGJ1418" s="14"/>
      <c r="FGK1418" s="14"/>
      <c r="FGL1418" s="14"/>
      <c r="FGM1418" s="14"/>
      <c r="FGN1418" s="14"/>
      <c r="FGO1418" s="14"/>
      <c r="FGP1418" s="14"/>
      <c r="FGQ1418" s="14"/>
      <c r="FGR1418" s="14"/>
      <c r="FGS1418" s="14"/>
      <c r="FGT1418" s="14"/>
      <c r="FGU1418" s="14"/>
      <c r="FGV1418" s="14"/>
      <c r="FGW1418" s="14"/>
      <c r="FGX1418" s="14"/>
      <c r="FGY1418" s="14"/>
      <c r="FGZ1418" s="14"/>
      <c r="FHA1418" s="14"/>
      <c r="FHB1418" s="14"/>
      <c r="FHC1418" s="14"/>
      <c r="FHD1418" s="14"/>
      <c r="FHE1418" s="14"/>
      <c r="FHF1418" s="14"/>
      <c r="FHG1418" s="14"/>
      <c r="FHH1418" s="14"/>
      <c r="FHI1418" s="14"/>
      <c r="FHJ1418" s="14"/>
      <c r="FHK1418" s="14"/>
      <c r="FHL1418" s="14"/>
      <c r="FHM1418" s="14"/>
      <c r="FHN1418" s="14"/>
      <c r="FHO1418" s="14"/>
      <c r="FHP1418" s="14"/>
      <c r="FHQ1418" s="14"/>
      <c r="FHR1418" s="14"/>
      <c r="FHS1418" s="14"/>
      <c r="FHT1418" s="14"/>
      <c r="FHU1418" s="14"/>
      <c r="FHV1418" s="14"/>
      <c r="FHW1418" s="14"/>
      <c r="FHX1418" s="14"/>
      <c r="FHY1418" s="14"/>
      <c r="FHZ1418" s="14"/>
      <c r="FIA1418" s="14"/>
      <c r="FIB1418" s="14"/>
      <c r="FIC1418" s="14"/>
      <c r="FID1418" s="14"/>
      <c r="FIE1418" s="14"/>
      <c r="FIF1418" s="14"/>
      <c r="FIG1418" s="14"/>
      <c r="FIH1418" s="14"/>
      <c r="FII1418" s="14"/>
      <c r="FIJ1418" s="14"/>
      <c r="FIK1418" s="14"/>
      <c r="FIL1418" s="14"/>
      <c r="FIM1418" s="14"/>
      <c r="FIN1418" s="14"/>
      <c r="FIO1418" s="14"/>
      <c r="FIP1418" s="14"/>
      <c r="FIQ1418" s="14"/>
      <c r="FIR1418" s="14"/>
      <c r="FIS1418" s="14"/>
      <c r="FIT1418" s="14"/>
      <c r="FIU1418" s="14"/>
      <c r="FIV1418" s="14"/>
      <c r="FIW1418" s="14"/>
      <c r="FIX1418" s="14"/>
      <c r="FIY1418" s="14"/>
      <c r="FIZ1418" s="14"/>
      <c r="FJA1418" s="14"/>
      <c r="FJB1418" s="14"/>
      <c r="FJC1418" s="14"/>
      <c r="FJD1418" s="14"/>
      <c r="FJE1418" s="14"/>
      <c r="FJF1418" s="14"/>
      <c r="FJG1418" s="14"/>
      <c r="FJH1418" s="14"/>
      <c r="FJI1418" s="14"/>
      <c r="FJJ1418" s="14"/>
      <c r="FJK1418" s="14"/>
      <c r="FJL1418" s="14"/>
      <c r="FJM1418" s="14"/>
      <c r="FJN1418" s="14"/>
      <c r="FJO1418" s="14"/>
      <c r="FJP1418" s="14"/>
      <c r="FJQ1418" s="14"/>
      <c r="FJR1418" s="14"/>
      <c r="FJS1418" s="14"/>
      <c r="FJT1418" s="14"/>
      <c r="FJU1418" s="14"/>
      <c r="FJV1418" s="14"/>
      <c r="FJW1418" s="14"/>
      <c r="FJX1418" s="14"/>
      <c r="FJY1418" s="14"/>
      <c r="FJZ1418" s="14"/>
      <c r="FKA1418" s="14"/>
      <c r="FKB1418" s="14"/>
      <c r="FKC1418" s="14"/>
      <c r="FKD1418" s="14"/>
      <c r="FKE1418" s="14"/>
      <c r="FKF1418" s="14"/>
      <c r="FKG1418" s="14"/>
      <c r="FKH1418" s="14"/>
      <c r="FKI1418" s="14"/>
      <c r="FKJ1418" s="14"/>
      <c r="FKK1418" s="14"/>
      <c r="FKL1418" s="14"/>
      <c r="FKM1418" s="14"/>
      <c r="FKN1418" s="14"/>
      <c r="FKO1418" s="14"/>
      <c r="FKP1418" s="14"/>
      <c r="FKQ1418" s="14"/>
      <c r="FKR1418" s="14"/>
      <c r="FKS1418" s="14"/>
      <c r="FKT1418" s="14"/>
      <c r="FKU1418" s="14"/>
      <c r="FKV1418" s="14"/>
      <c r="FKW1418" s="14"/>
      <c r="FKX1418" s="14"/>
      <c r="FKY1418" s="14"/>
      <c r="FKZ1418" s="14"/>
      <c r="FLA1418" s="14"/>
      <c r="FLB1418" s="14"/>
      <c r="FLC1418" s="14"/>
      <c r="FLD1418" s="14"/>
      <c r="FLE1418" s="14"/>
      <c r="FLF1418" s="14"/>
      <c r="FLG1418" s="14"/>
      <c r="FLH1418" s="14"/>
      <c r="FLI1418" s="14"/>
      <c r="FLJ1418" s="14"/>
      <c r="FLK1418" s="14"/>
      <c r="FLL1418" s="14"/>
      <c r="FLM1418" s="14"/>
      <c r="FLN1418" s="14"/>
      <c r="FLO1418" s="14"/>
      <c r="FLP1418" s="14"/>
      <c r="FLQ1418" s="14"/>
      <c r="FLR1418" s="14"/>
      <c r="FLS1418" s="14"/>
      <c r="FLT1418" s="14"/>
      <c r="FLU1418" s="14"/>
      <c r="FLV1418" s="14"/>
      <c r="FLW1418" s="14"/>
      <c r="FLX1418" s="14"/>
      <c r="FLY1418" s="14"/>
      <c r="FLZ1418" s="14"/>
      <c r="FMA1418" s="14"/>
      <c r="FMB1418" s="14"/>
      <c r="FMC1418" s="14"/>
      <c r="FMD1418" s="14"/>
      <c r="FME1418" s="14"/>
      <c r="FMF1418" s="14"/>
      <c r="FMG1418" s="14"/>
      <c r="FMH1418" s="14"/>
      <c r="FMI1418" s="14"/>
      <c r="FMJ1418" s="14"/>
      <c r="FMK1418" s="14"/>
      <c r="FML1418" s="14"/>
      <c r="FMM1418" s="14"/>
      <c r="FMN1418" s="14"/>
      <c r="FMO1418" s="14"/>
      <c r="FMP1418" s="14"/>
      <c r="FMQ1418" s="14"/>
      <c r="FMR1418" s="14"/>
      <c r="FMS1418" s="14"/>
      <c r="FMT1418" s="14"/>
      <c r="FMU1418" s="14"/>
      <c r="FMV1418" s="14"/>
      <c r="FMW1418" s="14"/>
      <c r="FMX1418" s="14"/>
      <c r="FMY1418" s="14"/>
      <c r="FMZ1418" s="14"/>
      <c r="FNA1418" s="14"/>
      <c r="FNB1418" s="14"/>
      <c r="FNC1418" s="14"/>
      <c r="FND1418" s="14"/>
      <c r="FNE1418" s="14"/>
      <c r="FNF1418" s="14"/>
      <c r="FNG1418" s="14"/>
      <c r="FNH1418" s="14"/>
      <c r="FNI1418" s="14"/>
      <c r="FNJ1418" s="14"/>
      <c r="FNK1418" s="14"/>
      <c r="FNL1418" s="14"/>
      <c r="FNM1418" s="14"/>
      <c r="FNN1418" s="14"/>
      <c r="FNO1418" s="14"/>
      <c r="FNP1418" s="14"/>
      <c r="FNQ1418" s="14"/>
      <c r="FNR1418" s="14"/>
      <c r="FNS1418" s="14"/>
      <c r="FNT1418" s="14"/>
      <c r="FNU1418" s="14"/>
      <c r="FNV1418" s="14"/>
      <c r="FNW1418" s="14"/>
      <c r="FNX1418" s="14"/>
      <c r="FNY1418" s="14"/>
      <c r="FNZ1418" s="14"/>
      <c r="FOA1418" s="14"/>
      <c r="FOB1418" s="14"/>
      <c r="FOC1418" s="14"/>
      <c r="FOD1418" s="14"/>
      <c r="FOE1418" s="14"/>
      <c r="FOF1418" s="14"/>
      <c r="FOG1418" s="14"/>
      <c r="FOH1418" s="14"/>
      <c r="FOI1418" s="14"/>
      <c r="FOJ1418" s="14"/>
      <c r="FOK1418" s="14"/>
      <c r="FOL1418" s="14"/>
      <c r="FOM1418" s="14"/>
      <c r="FON1418" s="14"/>
      <c r="FOO1418" s="14"/>
      <c r="FOP1418" s="14"/>
      <c r="FOQ1418" s="14"/>
      <c r="FOR1418" s="14"/>
      <c r="FOS1418" s="14"/>
      <c r="FOT1418" s="14"/>
      <c r="FOU1418" s="14"/>
      <c r="FOV1418" s="14"/>
      <c r="FOW1418" s="14"/>
      <c r="FOX1418" s="14"/>
      <c r="FOY1418" s="14"/>
      <c r="FOZ1418" s="14"/>
      <c r="FPA1418" s="14"/>
      <c r="FPB1418" s="14"/>
      <c r="FPC1418" s="14"/>
      <c r="FPD1418" s="14"/>
      <c r="FPE1418" s="14"/>
      <c r="FPF1418" s="14"/>
      <c r="FPG1418" s="14"/>
      <c r="FPH1418" s="14"/>
      <c r="FPI1418" s="14"/>
      <c r="FPJ1418" s="14"/>
      <c r="FPK1418" s="14"/>
      <c r="FPL1418" s="14"/>
      <c r="FPM1418" s="14"/>
      <c r="FPN1418" s="14"/>
      <c r="FPO1418" s="14"/>
      <c r="FPP1418" s="14"/>
      <c r="FPQ1418" s="14"/>
      <c r="FPR1418" s="14"/>
      <c r="FPS1418" s="14"/>
      <c r="FPT1418" s="14"/>
      <c r="FPU1418" s="14"/>
      <c r="FPV1418" s="14"/>
      <c r="FPW1418" s="14"/>
      <c r="FPX1418" s="14"/>
      <c r="FPY1418" s="14"/>
      <c r="FPZ1418" s="14"/>
      <c r="FQA1418" s="14"/>
      <c r="FQB1418" s="14"/>
      <c r="FQC1418" s="14"/>
      <c r="FQD1418" s="14"/>
      <c r="FQE1418" s="14"/>
      <c r="FQF1418" s="14"/>
      <c r="FQG1418" s="14"/>
      <c r="FQH1418" s="14"/>
      <c r="FQI1418" s="14"/>
      <c r="FQJ1418" s="14"/>
      <c r="FQK1418" s="14"/>
      <c r="FQL1418" s="14"/>
      <c r="FQM1418" s="14"/>
      <c r="FQN1418" s="14"/>
      <c r="FQO1418" s="14"/>
      <c r="FQP1418" s="14"/>
      <c r="FQQ1418" s="14"/>
      <c r="FQR1418" s="14"/>
      <c r="FQS1418" s="14"/>
      <c r="FQT1418" s="14"/>
      <c r="FQU1418" s="14"/>
      <c r="FQV1418" s="14"/>
      <c r="FQW1418" s="14"/>
      <c r="FQX1418" s="14"/>
      <c r="FQY1418" s="14"/>
      <c r="FQZ1418" s="14"/>
      <c r="FRA1418" s="14"/>
      <c r="FRB1418" s="14"/>
      <c r="FRC1418" s="14"/>
      <c r="FRD1418" s="14"/>
      <c r="FRE1418" s="14"/>
      <c r="FRF1418" s="14"/>
      <c r="FRG1418" s="14"/>
      <c r="FRH1418" s="14"/>
      <c r="FRI1418" s="14"/>
      <c r="FRJ1418" s="14"/>
      <c r="FRK1418" s="14"/>
      <c r="FRL1418" s="14"/>
      <c r="FRM1418" s="14"/>
      <c r="FRN1418" s="14"/>
      <c r="FRO1418" s="14"/>
      <c r="FRP1418" s="14"/>
      <c r="FRQ1418" s="14"/>
      <c r="FRR1418" s="14"/>
      <c r="FRS1418" s="14"/>
      <c r="FRT1418" s="14"/>
      <c r="FRU1418" s="14"/>
      <c r="FRV1418" s="14"/>
      <c r="FRW1418" s="14"/>
      <c r="FRX1418" s="14"/>
      <c r="FRY1418" s="14"/>
      <c r="FRZ1418" s="14"/>
      <c r="FSA1418" s="14"/>
      <c r="FSB1418" s="14"/>
      <c r="FSC1418" s="14"/>
      <c r="FSD1418" s="14"/>
      <c r="FSE1418" s="14"/>
      <c r="FSF1418" s="14"/>
      <c r="FSG1418" s="14"/>
      <c r="FSH1418" s="14"/>
      <c r="FSI1418" s="14"/>
      <c r="FSJ1418" s="14"/>
      <c r="FSK1418" s="14"/>
      <c r="FSL1418" s="14"/>
      <c r="FSM1418" s="14"/>
      <c r="FSN1418" s="14"/>
      <c r="FSO1418" s="14"/>
      <c r="FSP1418" s="14"/>
      <c r="FSQ1418" s="14"/>
      <c r="FSR1418" s="14"/>
      <c r="FSS1418" s="14"/>
      <c r="FST1418" s="14"/>
      <c r="FSU1418" s="14"/>
      <c r="FSV1418" s="14"/>
      <c r="FSW1418" s="14"/>
      <c r="FSX1418" s="14"/>
      <c r="FSY1418" s="14"/>
      <c r="FSZ1418" s="14"/>
      <c r="FTA1418" s="14"/>
      <c r="FTB1418" s="14"/>
      <c r="FTC1418" s="14"/>
      <c r="FTD1418" s="14"/>
      <c r="FTE1418" s="14"/>
      <c r="FTF1418" s="14"/>
      <c r="FTG1418" s="14"/>
      <c r="FTH1418" s="14"/>
      <c r="FTI1418" s="14"/>
      <c r="FTJ1418" s="14"/>
      <c r="FTK1418" s="14"/>
      <c r="FTL1418" s="14"/>
      <c r="FTM1418" s="14"/>
      <c r="FTN1418" s="14"/>
      <c r="FTO1418" s="14"/>
      <c r="FTP1418" s="14"/>
      <c r="FTQ1418" s="14"/>
      <c r="FTR1418" s="14"/>
      <c r="FTS1418" s="14"/>
      <c r="FTT1418" s="14"/>
      <c r="FTU1418" s="14"/>
      <c r="FTV1418" s="14"/>
      <c r="FTW1418" s="14"/>
      <c r="FTX1418" s="14"/>
      <c r="FTY1418" s="14"/>
      <c r="FTZ1418" s="14"/>
      <c r="FUA1418" s="14"/>
      <c r="FUB1418" s="14"/>
      <c r="FUC1418" s="14"/>
      <c r="FUD1418" s="14"/>
      <c r="FUE1418" s="14"/>
      <c r="FUF1418" s="14"/>
      <c r="FUG1418" s="14"/>
      <c r="FUH1418" s="14"/>
      <c r="FUI1418" s="14"/>
      <c r="FUJ1418" s="14"/>
      <c r="FUK1418" s="14"/>
      <c r="FUL1418" s="14"/>
      <c r="FUM1418" s="14"/>
      <c r="FUN1418" s="14"/>
      <c r="FUO1418" s="14"/>
      <c r="FUP1418" s="14"/>
      <c r="FUQ1418" s="14"/>
      <c r="FUR1418" s="14"/>
      <c r="FUS1418" s="14"/>
      <c r="FUT1418" s="14"/>
      <c r="FUU1418" s="14"/>
      <c r="FUV1418" s="14"/>
      <c r="FUW1418" s="14"/>
      <c r="FUX1418" s="14"/>
      <c r="FUY1418" s="14"/>
      <c r="FUZ1418" s="14"/>
      <c r="FVA1418" s="14"/>
      <c r="FVB1418" s="14"/>
      <c r="FVC1418" s="14"/>
      <c r="FVD1418" s="14"/>
      <c r="FVE1418" s="14"/>
      <c r="FVF1418" s="14"/>
      <c r="FVG1418" s="14"/>
      <c r="FVH1418" s="14"/>
      <c r="FVI1418" s="14"/>
      <c r="FVJ1418" s="14"/>
      <c r="FVK1418" s="14"/>
      <c r="FVL1418" s="14"/>
      <c r="FVM1418" s="14"/>
      <c r="FVN1418" s="14"/>
      <c r="FVO1418" s="14"/>
      <c r="FVP1418" s="14"/>
      <c r="FVQ1418" s="14"/>
      <c r="FVR1418" s="14"/>
      <c r="FVS1418" s="14"/>
      <c r="FVT1418" s="14"/>
      <c r="FVU1418" s="14"/>
      <c r="FVV1418" s="14"/>
      <c r="FVW1418" s="14"/>
      <c r="FVX1418" s="14"/>
      <c r="FVY1418" s="14"/>
      <c r="FVZ1418" s="14"/>
      <c r="FWA1418" s="14"/>
      <c r="FWB1418" s="14"/>
      <c r="FWC1418" s="14"/>
      <c r="FWD1418" s="14"/>
      <c r="FWE1418" s="14"/>
      <c r="FWF1418" s="14"/>
      <c r="FWG1418" s="14"/>
      <c r="FWH1418" s="14"/>
      <c r="FWI1418" s="14"/>
      <c r="FWJ1418" s="14"/>
      <c r="FWK1418" s="14"/>
      <c r="FWL1418" s="14"/>
      <c r="FWM1418" s="14"/>
      <c r="FWN1418" s="14"/>
      <c r="FWO1418" s="14"/>
      <c r="FWP1418" s="14"/>
      <c r="FWQ1418" s="14"/>
      <c r="FWR1418" s="14"/>
      <c r="FWS1418" s="14"/>
      <c r="FWT1418" s="14"/>
      <c r="FWU1418" s="14"/>
      <c r="FWV1418" s="14"/>
      <c r="FWW1418" s="14"/>
      <c r="FWX1418" s="14"/>
      <c r="FWY1418" s="14"/>
      <c r="FWZ1418" s="14"/>
      <c r="FXA1418" s="14"/>
      <c r="FXB1418" s="14"/>
      <c r="FXC1418" s="14"/>
      <c r="FXD1418" s="14"/>
      <c r="FXE1418" s="14"/>
      <c r="FXF1418" s="14"/>
      <c r="FXG1418" s="14"/>
      <c r="FXH1418" s="14"/>
      <c r="FXI1418" s="14"/>
      <c r="FXJ1418" s="14"/>
      <c r="FXK1418" s="14"/>
      <c r="FXL1418" s="14"/>
      <c r="FXM1418" s="14"/>
      <c r="FXN1418" s="14"/>
      <c r="FXO1418" s="14"/>
      <c r="FXP1418" s="14"/>
      <c r="FXQ1418" s="14"/>
      <c r="FXR1418" s="14"/>
      <c r="FXS1418" s="14"/>
      <c r="FXT1418" s="14"/>
      <c r="FXU1418" s="14"/>
      <c r="FXV1418" s="14"/>
      <c r="FXW1418" s="14"/>
      <c r="FXX1418" s="14"/>
      <c r="FXY1418" s="14"/>
      <c r="FXZ1418" s="14"/>
      <c r="FYA1418" s="14"/>
      <c r="FYB1418" s="14"/>
      <c r="FYC1418" s="14"/>
      <c r="FYD1418" s="14"/>
      <c r="FYE1418" s="14"/>
      <c r="FYF1418" s="14"/>
      <c r="FYG1418" s="14"/>
      <c r="FYH1418" s="14"/>
      <c r="FYI1418" s="14"/>
      <c r="FYJ1418" s="14"/>
      <c r="FYK1418" s="14"/>
      <c r="FYL1418" s="14"/>
      <c r="FYM1418" s="14"/>
      <c r="FYN1418" s="14"/>
      <c r="FYO1418" s="14"/>
      <c r="FYP1418" s="14"/>
      <c r="FYQ1418" s="14"/>
      <c r="FYR1418" s="14"/>
      <c r="FYS1418" s="14"/>
      <c r="FYT1418" s="14"/>
      <c r="FYU1418" s="14"/>
      <c r="FYV1418" s="14"/>
      <c r="FYW1418" s="14"/>
      <c r="FYX1418" s="14"/>
      <c r="FYY1418" s="14"/>
      <c r="FYZ1418" s="14"/>
      <c r="FZA1418" s="14"/>
      <c r="FZB1418" s="14"/>
      <c r="FZC1418" s="14"/>
      <c r="FZD1418" s="14"/>
      <c r="FZE1418" s="14"/>
      <c r="FZF1418" s="14"/>
      <c r="FZG1418" s="14"/>
      <c r="FZH1418" s="14"/>
      <c r="FZI1418" s="14"/>
      <c r="FZJ1418" s="14"/>
      <c r="FZK1418" s="14"/>
      <c r="FZL1418" s="14"/>
      <c r="FZM1418" s="14"/>
      <c r="FZN1418" s="14"/>
      <c r="FZO1418" s="14"/>
      <c r="FZP1418" s="14"/>
      <c r="FZQ1418" s="14"/>
      <c r="FZR1418" s="14"/>
      <c r="FZS1418" s="14"/>
      <c r="FZT1418" s="14"/>
      <c r="FZU1418" s="14"/>
      <c r="FZV1418" s="14"/>
      <c r="FZW1418" s="14"/>
      <c r="FZX1418" s="14"/>
      <c r="FZY1418" s="14"/>
      <c r="FZZ1418" s="14"/>
      <c r="GAA1418" s="14"/>
      <c r="GAB1418" s="14"/>
      <c r="GAC1418" s="14"/>
      <c r="GAD1418" s="14"/>
      <c r="GAE1418" s="14"/>
      <c r="GAF1418" s="14"/>
      <c r="GAG1418" s="14"/>
      <c r="GAH1418" s="14"/>
      <c r="GAI1418" s="14"/>
      <c r="GAJ1418" s="14"/>
      <c r="GAK1418" s="14"/>
      <c r="GAL1418" s="14"/>
      <c r="GAM1418" s="14"/>
      <c r="GAN1418" s="14"/>
      <c r="GAO1418" s="14"/>
      <c r="GAP1418" s="14"/>
      <c r="GAQ1418" s="14"/>
      <c r="GAR1418" s="14"/>
      <c r="GAS1418" s="14"/>
      <c r="GAT1418" s="14"/>
      <c r="GAU1418" s="14"/>
      <c r="GAV1418" s="14"/>
      <c r="GAW1418" s="14"/>
      <c r="GAX1418" s="14"/>
      <c r="GAY1418" s="14"/>
      <c r="GAZ1418" s="14"/>
      <c r="GBA1418" s="14"/>
      <c r="GBB1418" s="14"/>
      <c r="GBC1418" s="14"/>
      <c r="GBD1418" s="14"/>
      <c r="GBE1418" s="14"/>
      <c r="GBF1418" s="14"/>
      <c r="GBG1418" s="14"/>
      <c r="GBH1418" s="14"/>
      <c r="GBI1418" s="14"/>
      <c r="GBJ1418" s="14"/>
      <c r="GBK1418" s="14"/>
      <c r="GBL1418" s="14"/>
      <c r="GBM1418" s="14"/>
      <c r="GBN1418" s="14"/>
      <c r="GBO1418" s="14"/>
      <c r="GBP1418" s="14"/>
      <c r="GBQ1418" s="14"/>
      <c r="GBR1418" s="14"/>
      <c r="GBS1418" s="14"/>
      <c r="GBT1418" s="14"/>
      <c r="GBU1418" s="14"/>
      <c r="GBV1418" s="14"/>
      <c r="GBW1418" s="14"/>
      <c r="GBX1418" s="14"/>
      <c r="GBY1418" s="14"/>
      <c r="GBZ1418" s="14"/>
      <c r="GCA1418" s="14"/>
      <c r="GCB1418" s="14"/>
      <c r="GCC1418" s="14"/>
      <c r="GCD1418" s="14"/>
      <c r="GCE1418" s="14"/>
      <c r="GCF1418" s="14"/>
      <c r="GCG1418" s="14"/>
      <c r="GCH1418" s="14"/>
      <c r="GCI1418" s="14"/>
      <c r="GCJ1418" s="14"/>
      <c r="GCK1418" s="14"/>
      <c r="GCL1418" s="14"/>
      <c r="GCM1418" s="14"/>
      <c r="GCN1418" s="14"/>
      <c r="GCO1418" s="14"/>
      <c r="GCP1418" s="14"/>
      <c r="GCQ1418" s="14"/>
      <c r="GCR1418" s="14"/>
      <c r="GCS1418" s="14"/>
      <c r="GCT1418" s="14"/>
      <c r="GCU1418" s="14"/>
      <c r="GCV1418" s="14"/>
      <c r="GCW1418" s="14"/>
      <c r="GCX1418" s="14"/>
      <c r="GCY1418" s="14"/>
      <c r="GCZ1418" s="14"/>
      <c r="GDA1418" s="14"/>
      <c r="GDB1418" s="14"/>
      <c r="GDC1418" s="14"/>
      <c r="GDD1418" s="14"/>
      <c r="GDE1418" s="14"/>
      <c r="GDF1418" s="14"/>
      <c r="GDG1418" s="14"/>
      <c r="GDH1418" s="14"/>
      <c r="GDI1418" s="14"/>
      <c r="GDJ1418" s="14"/>
      <c r="GDK1418" s="14"/>
      <c r="GDL1418" s="14"/>
      <c r="GDM1418" s="14"/>
      <c r="GDN1418" s="14"/>
      <c r="GDO1418" s="14"/>
      <c r="GDP1418" s="14"/>
      <c r="GDQ1418" s="14"/>
      <c r="GDR1418" s="14"/>
      <c r="GDS1418" s="14"/>
      <c r="GDT1418" s="14"/>
      <c r="GDU1418" s="14"/>
      <c r="GDV1418" s="14"/>
      <c r="GDW1418" s="14"/>
      <c r="GDX1418" s="14"/>
      <c r="GDY1418" s="14"/>
      <c r="GDZ1418" s="14"/>
      <c r="GEA1418" s="14"/>
      <c r="GEB1418" s="14"/>
      <c r="GEC1418" s="14"/>
      <c r="GED1418" s="14"/>
      <c r="GEE1418" s="14"/>
      <c r="GEF1418" s="14"/>
      <c r="GEG1418" s="14"/>
      <c r="GEH1418" s="14"/>
      <c r="GEI1418" s="14"/>
      <c r="GEJ1418" s="14"/>
      <c r="GEK1418" s="14"/>
      <c r="GEL1418" s="14"/>
      <c r="GEM1418" s="14"/>
      <c r="GEN1418" s="14"/>
      <c r="GEO1418" s="14"/>
      <c r="GEP1418" s="14"/>
      <c r="GEQ1418" s="14"/>
      <c r="GER1418" s="14"/>
      <c r="GES1418" s="14"/>
      <c r="GET1418" s="14"/>
      <c r="GEU1418" s="14"/>
      <c r="GEV1418" s="14"/>
      <c r="GEW1418" s="14"/>
      <c r="GEX1418" s="14"/>
      <c r="GEY1418" s="14"/>
      <c r="GEZ1418" s="14"/>
      <c r="GFA1418" s="14"/>
      <c r="GFB1418" s="14"/>
      <c r="GFC1418" s="14"/>
      <c r="GFD1418" s="14"/>
      <c r="GFE1418" s="14"/>
      <c r="GFF1418" s="14"/>
      <c r="GFG1418" s="14"/>
      <c r="GFH1418" s="14"/>
      <c r="GFI1418" s="14"/>
      <c r="GFJ1418" s="14"/>
      <c r="GFK1418" s="14"/>
      <c r="GFL1418" s="14"/>
      <c r="GFM1418" s="14"/>
      <c r="GFN1418" s="14"/>
      <c r="GFO1418" s="14"/>
      <c r="GFP1418" s="14"/>
      <c r="GFQ1418" s="14"/>
      <c r="GFR1418" s="14"/>
      <c r="GFS1418" s="14"/>
      <c r="GFT1418" s="14"/>
      <c r="GFU1418" s="14"/>
      <c r="GFV1418" s="14"/>
      <c r="GFW1418" s="14"/>
      <c r="GFX1418" s="14"/>
      <c r="GFY1418" s="14"/>
      <c r="GFZ1418" s="14"/>
      <c r="GGA1418" s="14"/>
      <c r="GGB1418" s="14"/>
      <c r="GGC1418" s="14"/>
      <c r="GGD1418" s="14"/>
      <c r="GGE1418" s="14"/>
      <c r="GGF1418" s="14"/>
      <c r="GGG1418" s="14"/>
      <c r="GGH1418" s="14"/>
      <c r="GGI1418" s="14"/>
      <c r="GGJ1418" s="14"/>
      <c r="GGK1418" s="14"/>
      <c r="GGL1418" s="14"/>
      <c r="GGM1418" s="14"/>
      <c r="GGN1418" s="14"/>
      <c r="GGO1418" s="14"/>
      <c r="GGP1418" s="14"/>
      <c r="GGQ1418" s="14"/>
      <c r="GGR1418" s="14"/>
      <c r="GGS1418" s="14"/>
      <c r="GGT1418" s="14"/>
      <c r="GGU1418" s="14"/>
      <c r="GGV1418" s="14"/>
      <c r="GGW1418" s="14"/>
      <c r="GGX1418" s="14"/>
      <c r="GGY1418" s="14"/>
      <c r="GGZ1418" s="14"/>
      <c r="GHA1418" s="14"/>
      <c r="GHB1418" s="14"/>
      <c r="GHC1418" s="14"/>
      <c r="GHD1418" s="14"/>
      <c r="GHE1418" s="14"/>
      <c r="GHF1418" s="14"/>
      <c r="GHG1418" s="14"/>
      <c r="GHH1418" s="14"/>
      <c r="GHI1418" s="14"/>
      <c r="GHJ1418" s="14"/>
      <c r="GHK1418" s="14"/>
      <c r="GHL1418" s="14"/>
      <c r="GHM1418" s="14"/>
      <c r="GHN1418" s="14"/>
      <c r="GHO1418" s="14"/>
      <c r="GHP1418" s="14"/>
      <c r="GHQ1418" s="14"/>
      <c r="GHR1418" s="14"/>
      <c r="GHS1418" s="14"/>
      <c r="GHT1418" s="14"/>
      <c r="GHU1418" s="14"/>
      <c r="GHV1418" s="14"/>
      <c r="GHW1418" s="14"/>
      <c r="GHX1418" s="14"/>
      <c r="GHY1418" s="14"/>
      <c r="GHZ1418" s="14"/>
      <c r="GIA1418" s="14"/>
      <c r="GIB1418" s="14"/>
      <c r="GIC1418" s="14"/>
      <c r="GID1418" s="14"/>
      <c r="GIE1418" s="14"/>
      <c r="GIF1418" s="14"/>
      <c r="GIG1418" s="14"/>
      <c r="GIH1418" s="14"/>
      <c r="GII1418" s="14"/>
      <c r="GIJ1418" s="14"/>
      <c r="GIK1418" s="14"/>
      <c r="GIL1418" s="14"/>
      <c r="GIM1418" s="14"/>
      <c r="GIN1418" s="14"/>
      <c r="GIO1418" s="14"/>
      <c r="GIP1418" s="14"/>
      <c r="GIQ1418" s="14"/>
      <c r="GIR1418" s="14"/>
      <c r="GIS1418" s="14"/>
      <c r="GIT1418" s="14"/>
      <c r="GIU1418" s="14"/>
      <c r="GIV1418" s="14"/>
      <c r="GIW1418" s="14"/>
      <c r="GIX1418" s="14"/>
      <c r="GIY1418" s="14"/>
      <c r="GIZ1418" s="14"/>
      <c r="GJA1418" s="14"/>
      <c r="GJB1418" s="14"/>
      <c r="GJC1418" s="14"/>
      <c r="GJD1418" s="14"/>
      <c r="GJE1418" s="14"/>
      <c r="GJF1418" s="14"/>
      <c r="GJG1418" s="14"/>
      <c r="GJH1418" s="14"/>
      <c r="GJI1418" s="14"/>
      <c r="GJJ1418" s="14"/>
      <c r="GJK1418" s="14"/>
      <c r="GJL1418" s="14"/>
      <c r="GJM1418" s="14"/>
      <c r="GJN1418" s="14"/>
      <c r="GJO1418" s="14"/>
      <c r="GJP1418" s="14"/>
      <c r="GJQ1418" s="14"/>
      <c r="GJR1418" s="14"/>
      <c r="GJS1418" s="14"/>
      <c r="GJT1418" s="14"/>
      <c r="GJU1418" s="14"/>
      <c r="GJV1418" s="14"/>
      <c r="GJW1418" s="14"/>
      <c r="GJX1418" s="14"/>
      <c r="GJY1418" s="14"/>
      <c r="GJZ1418" s="14"/>
      <c r="GKA1418" s="14"/>
      <c r="GKB1418" s="14"/>
      <c r="GKC1418" s="14"/>
      <c r="GKD1418" s="14"/>
      <c r="GKE1418" s="14"/>
      <c r="GKF1418" s="14"/>
      <c r="GKG1418" s="14"/>
      <c r="GKH1418" s="14"/>
      <c r="GKI1418" s="14"/>
      <c r="GKJ1418" s="14"/>
      <c r="GKK1418" s="14"/>
      <c r="GKL1418" s="14"/>
      <c r="GKM1418" s="14"/>
      <c r="GKN1418" s="14"/>
      <c r="GKO1418" s="14"/>
      <c r="GKP1418" s="14"/>
      <c r="GKQ1418" s="14"/>
      <c r="GKR1418" s="14"/>
      <c r="GKS1418" s="14"/>
      <c r="GKT1418" s="14"/>
      <c r="GKU1418" s="14"/>
      <c r="GKV1418" s="14"/>
      <c r="GKW1418" s="14"/>
      <c r="GKX1418" s="14"/>
      <c r="GKY1418" s="14"/>
      <c r="GKZ1418" s="14"/>
      <c r="GLA1418" s="14"/>
      <c r="GLB1418" s="14"/>
      <c r="GLC1418" s="14"/>
      <c r="GLD1418" s="14"/>
      <c r="GLE1418" s="14"/>
      <c r="GLF1418" s="14"/>
      <c r="GLG1418" s="14"/>
      <c r="GLH1418" s="14"/>
      <c r="GLI1418" s="14"/>
      <c r="GLJ1418" s="14"/>
      <c r="GLK1418" s="14"/>
      <c r="GLL1418" s="14"/>
      <c r="GLM1418" s="14"/>
      <c r="GLN1418" s="14"/>
      <c r="GLO1418" s="14"/>
      <c r="GLP1418" s="14"/>
      <c r="GLQ1418" s="14"/>
      <c r="GLR1418" s="14"/>
      <c r="GLS1418" s="14"/>
      <c r="GLT1418" s="14"/>
      <c r="GLU1418" s="14"/>
      <c r="GLV1418" s="14"/>
      <c r="GLW1418" s="14"/>
      <c r="GLX1418" s="14"/>
      <c r="GLY1418" s="14"/>
      <c r="GLZ1418" s="14"/>
      <c r="GMA1418" s="14"/>
      <c r="GMB1418" s="14"/>
      <c r="GMC1418" s="14"/>
      <c r="GMD1418" s="14"/>
      <c r="GME1418" s="14"/>
      <c r="GMF1418" s="14"/>
      <c r="GMG1418" s="14"/>
      <c r="GMH1418" s="14"/>
      <c r="GMI1418" s="14"/>
      <c r="GMJ1418" s="14"/>
      <c r="GMK1418" s="14"/>
      <c r="GML1418" s="14"/>
      <c r="GMM1418" s="14"/>
      <c r="GMN1418" s="14"/>
      <c r="GMO1418" s="14"/>
      <c r="GMP1418" s="14"/>
      <c r="GMQ1418" s="14"/>
      <c r="GMR1418" s="14"/>
      <c r="GMS1418" s="14"/>
      <c r="GMT1418" s="14"/>
      <c r="GMU1418" s="14"/>
      <c r="GMV1418" s="14"/>
      <c r="GMW1418" s="14"/>
      <c r="GMX1418" s="14"/>
      <c r="GMY1418" s="14"/>
      <c r="GMZ1418" s="14"/>
      <c r="GNA1418" s="14"/>
      <c r="GNB1418" s="14"/>
      <c r="GNC1418" s="14"/>
      <c r="GND1418" s="14"/>
      <c r="GNE1418" s="14"/>
      <c r="GNF1418" s="14"/>
      <c r="GNG1418" s="14"/>
      <c r="GNH1418" s="14"/>
      <c r="GNI1418" s="14"/>
      <c r="GNJ1418" s="14"/>
      <c r="GNK1418" s="14"/>
      <c r="GNL1418" s="14"/>
      <c r="GNM1418" s="14"/>
      <c r="GNN1418" s="14"/>
      <c r="GNO1418" s="14"/>
      <c r="GNP1418" s="14"/>
      <c r="GNQ1418" s="14"/>
      <c r="GNR1418" s="14"/>
      <c r="GNS1418" s="14"/>
      <c r="GNT1418" s="14"/>
      <c r="GNU1418" s="14"/>
      <c r="GNV1418" s="14"/>
      <c r="GNW1418" s="14"/>
      <c r="GNX1418" s="14"/>
      <c r="GNY1418" s="14"/>
      <c r="GNZ1418" s="14"/>
      <c r="GOA1418" s="14"/>
      <c r="GOB1418" s="14"/>
      <c r="GOC1418" s="14"/>
      <c r="GOD1418" s="14"/>
      <c r="GOE1418" s="14"/>
      <c r="GOF1418" s="14"/>
      <c r="GOG1418" s="14"/>
      <c r="GOH1418" s="14"/>
      <c r="GOI1418" s="14"/>
      <c r="GOJ1418" s="14"/>
      <c r="GOK1418" s="14"/>
      <c r="GOL1418" s="14"/>
      <c r="GOM1418" s="14"/>
      <c r="GON1418" s="14"/>
      <c r="GOO1418" s="14"/>
      <c r="GOP1418" s="14"/>
      <c r="GOQ1418" s="14"/>
      <c r="GOR1418" s="14"/>
      <c r="GOS1418" s="14"/>
      <c r="GOT1418" s="14"/>
      <c r="GOU1418" s="14"/>
      <c r="GOV1418" s="14"/>
      <c r="GOW1418" s="14"/>
      <c r="GOX1418" s="14"/>
      <c r="GOY1418" s="14"/>
      <c r="GOZ1418" s="14"/>
      <c r="GPA1418" s="14"/>
      <c r="GPB1418" s="14"/>
      <c r="GPC1418" s="14"/>
      <c r="GPD1418" s="14"/>
      <c r="GPE1418" s="14"/>
      <c r="GPF1418" s="14"/>
      <c r="GPG1418" s="14"/>
      <c r="GPH1418" s="14"/>
      <c r="GPI1418" s="14"/>
      <c r="GPJ1418" s="14"/>
      <c r="GPK1418" s="14"/>
      <c r="GPL1418" s="14"/>
      <c r="GPM1418" s="14"/>
      <c r="GPN1418" s="14"/>
      <c r="GPO1418" s="14"/>
      <c r="GPP1418" s="14"/>
      <c r="GPQ1418" s="14"/>
      <c r="GPR1418" s="14"/>
      <c r="GPS1418" s="14"/>
      <c r="GPT1418" s="14"/>
      <c r="GPU1418" s="14"/>
      <c r="GPV1418" s="14"/>
      <c r="GPW1418" s="14"/>
      <c r="GPX1418" s="14"/>
      <c r="GPY1418" s="14"/>
      <c r="GPZ1418" s="14"/>
      <c r="GQA1418" s="14"/>
      <c r="GQB1418" s="14"/>
      <c r="GQC1418" s="14"/>
      <c r="GQD1418" s="14"/>
      <c r="GQE1418" s="14"/>
      <c r="GQF1418" s="14"/>
      <c r="GQG1418" s="14"/>
      <c r="GQH1418" s="14"/>
      <c r="GQI1418" s="14"/>
      <c r="GQJ1418" s="14"/>
      <c r="GQK1418" s="14"/>
      <c r="GQL1418" s="14"/>
      <c r="GQM1418" s="14"/>
      <c r="GQN1418" s="14"/>
      <c r="GQO1418" s="14"/>
      <c r="GQP1418" s="14"/>
      <c r="GQQ1418" s="14"/>
      <c r="GQR1418" s="14"/>
      <c r="GQS1418" s="14"/>
      <c r="GQT1418" s="14"/>
      <c r="GQU1418" s="14"/>
      <c r="GQV1418" s="14"/>
      <c r="GQW1418" s="14"/>
      <c r="GQX1418" s="14"/>
      <c r="GQY1418" s="14"/>
      <c r="GQZ1418" s="14"/>
      <c r="GRA1418" s="14"/>
      <c r="GRB1418" s="14"/>
      <c r="GRC1418" s="14"/>
      <c r="GRD1418" s="14"/>
      <c r="GRE1418" s="14"/>
      <c r="GRF1418" s="14"/>
      <c r="GRG1418" s="14"/>
      <c r="GRH1418" s="14"/>
      <c r="GRI1418" s="14"/>
      <c r="GRJ1418" s="14"/>
      <c r="GRK1418" s="14"/>
      <c r="GRL1418" s="14"/>
      <c r="GRM1418" s="14"/>
      <c r="GRN1418" s="14"/>
      <c r="GRO1418" s="14"/>
      <c r="GRP1418" s="14"/>
      <c r="GRQ1418" s="14"/>
      <c r="GRR1418" s="14"/>
      <c r="GRS1418" s="14"/>
      <c r="GRT1418" s="14"/>
      <c r="GRU1418" s="14"/>
      <c r="GRV1418" s="14"/>
      <c r="GRW1418" s="14"/>
      <c r="GRX1418" s="14"/>
      <c r="GRY1418" s="14"/>
      <c r="GRZ1418" s="14"/>
      <c r="GSA1418" s="14"/>
      <c r="GSB1418" s="14"/>
      <c r="GSC1418" s="14"/>
      <c r="GSD1418" s="14"/>
      <c r="GSE1418" s="14"/>
      <c r="GSF1418" s="14"/>
      <c r="GSG1418" s="14"/>
      <c r="GSH1418" s="14"/>
      <c r="GSI1418" s="14"/>
      <c r="GSJ1418" s="14"/>
      <c r="GSK1418" s="14"/>
      <c r="GSL1418" s="14"/>
      <c r="GSM1418" s="14"/>
      <c r="GSN1418" s="14"/>
      <c r="GSO1418" s="14"/>
      <c r="GSP1418" s="14"/>
      <c r="GSQ1418" s="14"/>
      <c r="GSR1418" s="14"/>
      <c r="GSS1418" s="14"/>
      <c r="GST1418" s="14"/>
      <c r="GSU1418" s="14"/>
      <c r="GSV1418" s="14"/>
      <c r="GSW1418" s="14"/>
      <c r="GSX1418" s="14"/>
      <c r="GSY1418" s="14"/>
      <c r="GSZ1418" s="14"/>
      <c r="GTA1418" s="14"/>
      <c r="GTB1418" s="14"/>
      <c r="GTC1418" s="14"/>
      <c r="GTD1418" s="14"/>
      <c r="GTE1418" s="14"/>
      <c r="GTF1418" s="14"/>
      <c r="GTG1418" s="14"/>
      <c r="GTH1418" s="14"/>
      <c r="GTI1418" s="14"/>
      <c r="GTJ1418" s="14"/>
      <c r="GTK1418" s="14"/>
      <c r="GTL1418" s="14"/>
      <c r="GTM1418" s="14"/>
      <c r="GTN1418" s="14"/>
      <c r="GTO1418" s="14"/>
      <c r="GTP1418" s="14"/>
      <c r="GTQ1418" s="14"/>
      <c r="GTR1418" s="14"/>
      <c r="GTS1418" s="14"/>
      <c r="GTT1418" s="14"/>
      <c r="GTU1418" s="14"/>
      <c r="GTV1418" s="14"/>
      <c r="GTW1418" s="14"/>
      <c r="GTX1418" s="14"/>
      <c r="GTY1418" s="14"/>
      <c r="GTZ1418" s="14"/>
      <c r="GUA1418" s="14"/>
      <c r="GUB1418" s="14"/>
      <c r="GUC1418" s="14"/>
      <c r="GUD1418" s="14"/>
      <c r="GUE1418" s="14"/>
      <c r="GUF1418" s="14"/>
      <c r="GUG1418" s="14"/>
      <c r="GUH1418" s="14"/>
      <c r="GUI1418" s="14"/>
      <c r="GUJ1418" s="14"/>
      <c r="GUK1418" s="14"/>
      <c r="GUL1418" s="14"/>
      <c r="GUM1418" s="14"/>
      <c r="GUN1418" s="14"/>
      <c r="GUO1418" s="14"/>
      <c r="GUP1418" s="14"/>
      <c r="GUQ1418" s="14"/>
      <c r="GUR1418" s="14"/>
      <c r="GUS1418" s="14"/>
      <c r="GUT1418" s="14"/>
      <c r="GUU1418" s="14"/>
      <c r="GUV1418" s="14"/>
      <c r="GUW1418" s="14"/>
      <c r="GUX1418" s="14"/>
      <c r="GUY1418" s="14"/>
      <c r="GUZ1418" s="14"/>
      <c r="GVA1418" s="14"/>
      <c r="GVB1418" s="14"/>
      <c r="GVC1418" s="14"/>
      <c r="GVD1418" s="14"/>
      <c r="GVE1418" s="14"/>
      <c r="GVF1418" s="14"/>
      <c r="GVG1418" s="14"/>
      <c r="GVH1418" s="14"/>
      <c r="GVI1418" s="14"/>
      <c r="GVJ1418" s="14"/>
      <c r="GVK1418" s="14"/>
      <c r="GVL1418" s="14"/>
      <c r="GVM1418" s="14"/>
      <c r="GVN1418" s="14"/>
      <c r="GVO1418" s="14"/>
      <c r="GVP1418" s="14"/>
      <c r="GVQ1418" s="14"/>
      <c r="GVR1418" s="14"/>
      <c r="GVS1418" s="14"/>
      <c r="GVT1418" s="14"/>
      <c r="GVU1418" s="14"/>
      <c r="GVV1418" s="14"/>
      <c r="GVW1418" s="14"/>
      <c r="GVX1418" s="14"/>
      <c r="GVY1418" s="14"/>
      <c r="GVZ1418" s="14"/>
      <c r="GWA1418" s="14"/>
      <c r="GWB1418" s="14"/>
      <c r="GWC1418" s="14"/>
      <c r="GWD1418" s="14"/>
      <c r="GWE1418" s="14"/>
      <c r="GWF1418" s="14"/>
      <c r="GWG1418" s="14"/>
      <c r="GWH1418" s="14"/>
      <c r="GWI1418" s="14"/>
      <c r="GWJ1418" s="14"/>
      <c r="GWK1418" s="14"/>
      <c r="GWL1418" s="14"/>
      <c r="GWM1418" s="14"/>
      <c r="GWN1418" s="14"/>
      <c r="GWO1418" s="14"/>
      <c r="GWP1418" s="14"/>
      <c r="GWQ1418" s="14"/>
      <c r="GWR1418" s="14"/>
      <c r="GWS1418" s="14"/>
      <c r="GWT1418" s="14"/>
      <c r="GWU1418" s="14"/>
      <c r="GWV1418" s="14"/>
      <c r="GWW1418" s="14"/>
      <c r="GWX1418" s="14"/>
      <c r="GWY1418" s="14"/>
      <c r="GWZ1418" s="14"/>
      <c r="GXA1418" s="14"/>
      <c r="GXB1418" s="14"/>
      <c r="GXC1418" s="14"/>
      <c r="GXD1418" s="14"/>
      <c r="GXE1418" s="14"/>
      <c r="GXF1418" s="14"/>
      <c r="GXG1418" s="14"/>
      <c r="GXH1418" s="14"/>
      <c r="GXI1418" s="14"/>
      <c r="GXJ1418" s="14"/>
      <c r="GXK1418" s="14"/>
      <c r="GXL1418" s="14"/>
      <c r="GXM1418" s="14"/>
      <c r="GXN1418" s="14"/>
      <c r="GXO1418" s="14"/>
      <c r="GXP1418" s="14"/>
      <c r="GXQ1418" s="14"/>
      <c r="GXR1418" s="14"/>
      <c r="GXS1418" s="14"/>
      <c r="GXT1418" s="14"/>
      <c r="GXU1418" s="14"/>
      <c r="GXV1418" s="14"/>
      <c r="GXW1418" s="14"/>
      <c r="GXX1418" s="14"/>
      <c r="GXY1418" s="14"/>
      <c r="GXZ1418" s="14"/>
      <c r="GYA1418" s="14"/>
      <c r="GYB1418" s="14"/>
      <c r="GYC1418" s="14"/>
      <c r="GYD1418" s="14"/>
      <c r="GYE1418" s="14"/>
      <c r="GYF1418" s="14"/>
      <c r="GYG1418" s="14"/>
      <c r="GYH1418" s="14"/>
      <c r="GYI1418" s="14"/>
      <c r="GYJ1418" s="14"/>
      <c r="GYK1418" s="14"/>
      <c r="GYL1418" s="14"/>
      <c r="GYM1418" s="14"/>
      <c r="GYN1418" s="14"/>
      <c r="GYO1418" s="14"/>
      <c r="GYP1418" s="14"/>
      <c r="GYQ1418" s="14"/>
      <c r="GYR1418" s="14"/>
      <c r="GYS1418" s="14"/>
      <c r="GYT1418" s="14"/>
      <c r="GYU1418" s="14"/>
      <c r="GYV1418" s="14"/>
      <c r="GYW1418" s="14"/>
      <c r="GYX1418" s="14"/>
      <c r="GYY1418" s="14"/>
      <c r="GYZ1418" s="14"/>
      <c r="GZA1418" s="14"/>
      <c r="GZB1418" s="14"/>
      <c r="GZC1418" s="14"/>
      <c r="GZD1418" s="14"/>
      <c r="GZE1418" s="14"/>
      <c r="GZF1418" s="14"/>
      <c r="GZG1418" s="14"/>
      <c r="GZH1418" s="14"/>
      <c r="GZI1418" s="14"/>
      <c r="GZJ1418" s="14"/>
      <c r="GZK1418" s="14"/>
      <c r="GZL1418" s="14"/>
      <c r="GZM1418" s="14"/>
      <c r="GZN1418" s="14"/>
      <c r="GZO1418" s="14"/>
      <c r="GZP1418" s="14"/>
      <c r="GZQ1418" s="14"/>
      <c r="GZR1418" s="14"/>
      <c r="GZS1418" s="14"/>
      <c r="GZT1418" s="14"/>
      <c r="GZU1418" s="14"/>
      <c r="GZV1418" s="14"/>
      <c r="GZW1418" s="14"/>
      <c r="GZX1418" s="14"/>
      <c r="GZY1418" s="14"/>
      <c r="GZZ1418" s="14"/>
      <c r="HAA1418" s="14"/>
      <c r="HAB1418" s="14"/>
      <c r="HAC1418" s="14"/>
      <c r="HAD1418" s="14"/>
      <c r="HAE1418" s="14"/>
      <c r="HAF1418" s="14"/>
      <c r="HAG1418" s="14"/>
      <c r="HAH1418" s="14"/>
      <c r="HAI1418" s="14"/>
      <c r="HAJ1418" s="14"/>
      <c r="HAK1418" s="14"/>
      <c r="HAL1418" s="14"/>
      <c r="HAM1418" s="14"/>
      <c r="HAN1418" s="14"/>
      <c r="HAO1418" s="14"/>
      <c r="HAP1418" s="14"/>
      <c r="HAQ1418" s="14"/>
      <c r="HAR1418" s="14"/>
      <c r="HAS1418" s="14"/>
      <c r="HAT1418" s="14"/>
      <c r="HAU1418" s="14"/>
      <c r="HAV1418" s="14"/>
      <c r="HAW1418" s="14"/>
      <c r="HAX1418" s="14"/>
      <c r="HAY1418" s="14"/>
      <c r="HAZ1418" s="14"/>
      <c r="HBA1418" s="14"/>
      <c r="HBB1418" s="14"/>
      <c r="HBC1418" s="14"/>
      <c r="HBD1418" s="14"/>
      <c r="HBE1418" s="14"/>
      <c r="HBF1418" s="14"/>
      <c r="HBG1418" s="14"/>
      <c r="HBH1418" s="14"/>
      <c r="HBI1418" s="14"/>
      <c r="HBJ1418" s="14"/>
      <c r="HBK1418" s="14"/>
      <c r="HBL1418" s="14"/>
      <c r="HBM1418" s="14"/>
      <c r="HBN1418" s="14"/>
      <c r="HBO1418" s="14"/>
      <c r="HBP1418" s="14"/>
      <c r="HBQ1418" s="14"/>
      <c r="HBR1418" s="14"/>
      <c r="HBS1418" s="14"/>
      <c r="HBT1418" s="14"/>
      <c r="HBU1418" s="14"/>
      <c r="HBV1418" s="14"/>
      <c r="HBW1418" s="14"/>
      <c r="HBX1418" s="14"/>
      <c r="HBY1418" s="14"/>
      <c r="HBZ1418" s="14"/>
      <c r="HCA1418" s="14"/>
      <c r="HCB1418" s="14"/>
      <c r="HCC1418" s="14"/>
      <c r="HCD1418" s="14"/>
      <c r="HCE1418" s="14"/>
      <c r="HCF1418" s="14"/>
      <c r="HCG1418" s="14"/>
      <c r="HCH1418" s="14"/>
      <c r="HCI1418" s="14"/>
      <c r="HCJ1418" s="14"/>
      <c r="HCK1418" s="14"/>
      <c r="HCL1418" s="14"/>
      <c r="HCM1418" s="14"/>
      <c r="HCN1418" s="14"/>
      <c r="HCO1418" s="14"/>
      <c r="HCP1418" s="14"/>
      <c r="HCQ1418" s="14"/>
      <c r="HCR1418" s="14"/>
      <c r="HCS1418" s="14"/>
      <c r="HCT1418" s="14"/>
      <c r="HCU1418" s="14"/>
      <c r="HCV1418" s="14"/>
      <c r="HCW1418" s="14"/>
      <c r="HCX1418" s="14"/>
      <c r="HCY1418" s="14"/>
      <c r="HCZ1418" s="14"/>
      <c r="HDA1418" s="14"/>
      <c r="HDB1418" s="14"/>
      <c r="HDC1418" s="14"/>
      <c r="HDD1418" s="14"/>
      <c r="HDE1418" s="14"/>
      <c r="HDF1418" s="14"/>
      <c r="HDG1418" s="14"/>
      <c r="HDH1418" s="14"/>
      <c r="HDI1418" s="14"/>
      <c r="HDJ1418" s="14"/>
      <c r="HDK1418" s="14"/>
      <c r="HDL1418" s="14"/>
      <c r="HDM1418" s="14"/>
      <c r="HDN1418" s="14"/>
      <c r="HDO1418" s="14"/>
      <c r="HDP1418" s="14"/>
      <c r="HDQ1418" s="14"/>
      <c r="HDR1418" s="14"/>
      <c r="HDS1418" s="14"/>
      <c r="HDT1418" s="14"/>
      <c r="HDU1418" s="14"/>
      <c r="HDV1418" s="14"/>
      <c r="HDW1418" s="14"/>
      <c r="HDX1418" s="14"/>
      <c r="HDY1418" s="14"/>
      <c r="HDZ1418" s="14"/>
      <c r="HEA1418" s="14"/>
      <c r="HEB1418" s="14"/>
      <c r="HEC1418" s="14"/>
      <c r="HED1418" s="14"/>
      <c r="HEE1418" s="14"/>
      <c r="HEF1418" s="14"/>
      <c r="HEG1418" s="14"/>
      <c r="HEH1418" s="14"/>
      <c r="HEI1418" s="14"/>
      <c r="HEJ1418" s="14"/>
      <c r="HEK1418" s="14"/>
      <c r="HEL1418" s="14"/>
      <c r="HEM1418" s="14"/>
      <c r="HEN1418" s="14"/>
      <c r="HEO1418" s="14"/>
      <c r="HEP1418" s="14"/>
      <c r="HEQ1418" s="14"/>
      <c r="HER1418" s="14"/>
      <c r="HES1418" s="14"/>
      <c r="HET1418" s="14"/>
      <c r="HEU1418" s="14"/>
      <c r="HEV1418" s="14"/>
      <c r="HEW1418" s="14"/>
      <c r="HEX1418" s="14"/>
      <c r="HEY1418" s="14"/>
      <c r="HEZ1418" s="14"/>
      <c r="HFA1418" s="14"/>
      <c r="HFB1418" s="14"/>
      <c r="HFC1418" s="14"/>
      <c r="HFD1418" s="14"/>
      <c r="HFE1418" s="14"/>
      <c r="HFF1418" s="14"/>
      <c r="HFG1418" s="14"/>
      <c r="HFH1418" s="14"/>
      <c r="HFI1418" s="14"/>
      <c r="HFJ1418" s="14"/>
      <c r="HFK1418" s="14"/>
      <c r="HFL1418" s="14"/>
      <c r="HFM1418" s="14"/>
      <c r="HFN1418" s="14"/>
      <c r="HFO1418" s="14"/>
      <c r="HFP1418" s="14"/>
      <c r="HFQ1418" s="14"/>
      <c r="HFR1418" s="14"/>
      <c r="HFS1418" s="14"/>
      <c r="HFT1418" s="14"/>
      <c r="HFU1418" s="14"/>
      <c r="HFV1418" s="14"/>
      <c r="HFW1418" s="14"/>
      <c r="HFX1418" s="14"/>
      <c r="HFY1418" s="14"/>
      <c r="HFZ1418" s="14"/>
      <c r="HGA1418" s="14"/>
      <c r="HGB1418" s="14"/>
      <c r="HGC1418" s="14"/>
      <c r="HGD1418" s="14"/>
      <c r="HGE1418" s="14"/>
      <c r="HGF1418" s="14"/>
      <c r="HGG1418" s="14"/>
      <c r="HGH1418" s="14"/>
      <c r="HGI1418" s="14"/>
      <c r="HGJ1418" s="14"/>
      <c r="HGK1418" s="14"/>
      <c r="HGL1418" s="14"/>
      <c r="HGM1418" s="14"/>
      <c r="HGN1418" s="14"/>
      <c r="HGO1418" s="14"/>
      <c r="HGP1418" s="14"/>
      <c r="HGQ1418" s="14"/>
      <c r="HGR1418" s="14"/>
      <c r="HGS1418" s="14"/>
      <c r="HGT1418" s="14"/>
      <c r="HGU1418" s="14"/>
      <c r="HGV1418" s="14"/>
      <c r="HGW1418" s="14"/>
      <c r="HGX1418" s="14"/>
      <c r="HGY1418" s="14"/>
      <c r="HGZ1418" s="14"/>
      <c r="HHA1418" s="14"/>
      <c r="HHB1418" s="14"/>
      <c r="HHC1418" s="14"/>
      <c r="HHD1418" s="14"/>
      <c r="HHE1418" s="14"/>
      <c r="HHF1418" s="14"/>
      <c r="HHG1418" s="14"/>
      <c r="HHH1418" s="14"/>
      <c r="HHI1418" s="14"/>
      <c r="HHJ1418" s="14"/>
      <c r="HHK1418" s="14"/>
      <c r="HHL1418" s="14"/>
      <c r="HHM1418" s="14"/>
      <c r="HHN1418" s="14"/>
      <c r="HHO1418" s="14"/>
      <c r="HHP1418" s="14"/>
      <c r="HHQ1418" s="14"/>
      <c r="HHR1418" s="14"/>
      <c r="HHS1418" s="14"/>
      <c r="HHT1418" s="14"/>
      <c r="HHU1418" s="14"/>
      <c r="HHV1418" s="14"/>
      <c r="HHW1418" s="14"/>
      <c r="HHX1418" s="14"/>
      <c r="HHY1418" s="14"/>
      <c r="HHZ1418" s="14"/>
      <c r="HIA1418" s="14"/>
      <c r="HIB1418" s="14"/>
      <c r="HIC1418" s="14"/>
      <c r="HID1418" s="14"/>
      <c r="HIE1418" s="14"/>
      <c r="HIF1418" s="14"/>
      <c r="HIG1418" s="14"/>
      <c r="HIH1418" s="14"/>
      <c r="HII1418" s="14"/>
      <c r="HIJ1418" s="14"/>
      <c r="HIK1418" s="14"/>
      <c r="HIL1418" s="14"/>
      <c r="HIM1418" s="14"/>
      <c r="HIN1418" s="14"/>
      <c r="HIO1418" s="14"/>
      <c r="HIP1418" s="14"/>
      <c r="HIQ1418" s="14"/>
      <c r="HIR1418" s="14"/>
      <c r="HIS1418" s="14"/>
      <c r="HIT1418" s="14"/>
      <c r="HIU1418" s="14"/>
      <c r="HIV1418" s="14"/>
      <c r="HIW1418" s="14"/>
      <c r="HIX1418" s="14"/>
      <c r="HIY1418" s="14"/>
      <c r="HIZ1418" s="14"/>
      <c r="HJA1418" s="14"/>
      <c r="HJB1418" s="14"/>
      <c r="HJC1418" s="14"/>
      <c r="HJD1418" s="14"/>
      <c r="HJE1418" s="14"/>
      <c r="HJF1418" s="14"/>
      <c r="HJG1418" s="14"/>
      <c r="HJH1418" s="14"/>
      <c r="HJI1418" s="14"/>
      <c r="HJJ1418" s="14"/>
      <c r="HJK1418" s="14"/>
      <c r="HJL1418" s="14"/>
      <c r="HJM1418" s="14"/>
      <c r="HJN1418" s="14"/>
      <c r="HJO1418" s="14"/>
      <c r="HJP1418" s="14"/>
      <c r="HJQ1418" s="14"/>
      <c r="HJR1418" s="14"/>
      <c r="HJS1418" s="14"/>
      <c r="HJT1418" s="14"/>
      <c r="HJU1418" s="14"/>
      <c r="HJV1418" s="14"/>
      <c r="HJW1418" s="14"/>
      <c r="HJX1418" s="14"/>
      <c r="HJY1418" s="14"/>
      <c r="HJZ1418" s="14"/>
      <c r="HKA1418" s="14"/>
      <c r="HKB1418" s="14"/>
      <c r="HKC1418" s="14"/>
      <c r="HKD1418" s="14"/>
      <c r="HKE1418" s="14"/>
      <c r="HKF1418" s="14"/>
      <c r="HKG1418" s="14"/>
      <c r="HKH1418" s="14"/>
      <c r="HKI1418" s="14"/>
      <c r="HKJ1418" s="14"/>
      <c r="HKK1418" s="14"/>
      <c r="HKL1418" s="14"/>
      <c r="HKM1418" s="14"/>
      <c r="HKN1418" s="14"/>
      <c r="HKO1418" s="14"/>
      <c r="HKP1418" s="14"/>
      <c r="HKQ1418" s="14"/>
      <c r="HKR1418" s="14"/>
      <c r="HKS1418" s="14"/>
      <c r="HKT1418" s="14"/>
      <c r="HKU1418" s="14"/>
      <c r="HKV1418" s="14"/>
      <c r="HKW1418" s="14"/>
      <c r="HKX1418" s="14"/>
      <c r="HKY1418" s="14"/>
      <c r="HKZ1418" s="14"/>
      <c r="HLA1418" s="14"/>
      <c r="HLB1418" s="14"/>
      <c r="HLC1418" s="14"/>
      <c r="HLD1418" s="14"/>
      <c r="HLE1418" s="14"/>
      <c r="HLF1418" s="14"/>
      <c r="HLG1418" s="14"/>
      <c r="HLH1418" s="14"/>
      <c r="HLI1418" s="14"/>
      <c r="HLJ1418" s="14"/>
      <c r="HLK1418" s="14"/>
      <c r="HLL1418" s="14"/>
      <c r="HLM1418" s="14"/>
      <c r="HLN1418" s="14"/>
      <c r="HLO1418" s="14"/>
      <c r="HLP1418" s="14"/>
      <c r="HLQ1418" s="14"/>
      <c r="HLR1418" s="14"/>
      <c r="HLS1418" s="14"/>
      <c r="HLT1418" s="14"/>
      <c r="HLU1418" s="14"/>
      <c r="HLV1418" s="14"/>
      <c r="HLW1418" s="14"/>
      <c r="HLX1418" s="14"/>
      <c r="HLY1418" s="14"/>
      <c r="HLZ1418" s="14"/>
      <c r="HMA1418" s="14"/>
      <c r="HMB1418" s="14"/>
      <c r="HMC1418" s="14"/>
      <c r="HMD1418" s="14"/>
      <c r="HME1418" s="14"/>
      <c r="HMF1418" s="14"/>
      <c r="HMG1418" s="14"/>
      <c r="HMH1418" s="14"/>
      <c r="HMI1418" s="14"/>
      <c r="HMJ1418" s="14"/>
      <c r="HMK1418" s="14"/>
      <c r="HML1418" s="14"/>
      <c r="HMM1418" s="14"/>
      <c r="HMN1418" s="14"/>
      <c r="HMO1418" s="14"/>
      <c r="HMP1418" s="14"/>
      <c r="HMQ1418" s="14"/>
      <c r="HMR1418" s="14"/>
      <c r="HMS1418" s="14"/>
      <c r="HMT1418" s="14"/>
      <c r="HMU1418" s="14"/>
      <c r="HMV1418" s="14"/>
      <c r="HMW1418" s="14"/>
      <c r="HMX1418" s="14"/>
      <c r="HMY1418" s="14"/>
      <c r="HMZ1418" s="14"/>
      <c r="HNA1418" s="14"/>
      <c r="HNB1418" s="14"/>
      <c r="HNC1418" s="14"/>
      <c r="HND1418" s="14"/>
      <c r="HNE1418" s="14"/>
      <c r="HNF1418" s="14"/>
      <c r="HNG1418" s="14"/>
      <c r="HNH1418" s="14"/>
      <c r="HNI1418" s="14"/>
      <c r="HNJ1418" s="14"/>
      <c r="HNK1418" s="14"/>
      <c r="HNL1418" s="14"/>
      <c r="HNM1418" s="14"/>
      <c r="HNN1418" s="14"/>
      <c r="HNO1418" s="14"/>
      <c r="HNP1418" s="14"/>
      <c r="HNQ1418" s="14"/>
      <c r="HNR1418" s="14"/>
      <c r="HNS1418" s="14"/>
      <c r="HNT1418" s="14"/>
      <c r="HNU1418" s="14"/>
      <c r="HNV1418" s="14"/>
      <c r="HNW1418" s="14"/>
      <c r="HNX1418" s="14"/>
      <c r="HNY1418" s="14"/>
      <c r="HNZ1418" s="14"/>
      <c r="HOA1418" s="14"/>
      <c r="HOB1418" s="14"/>
      <c r="HOC1418" s="14"/>
      <c r="HOD1418" s="14"/>
      <c r="HOE1418" s="14"/>
      <c r="HOF1418" s="14"/>
      <c r="HOG1418" s="14"/>
      <c r="HOH1418" s="14"/>
      <c r="HOI1418" s="14"/>
      <c r="HOJ1418" s="14"/>
      <c r="HOK1418" s="14"/>
      <c r="HOL1418" s="14"/>
      <c r="HOM1418" s="14"/>
      <c r="HON1418" s="14"/>
      <c r="HOO1418" s="14"/>
      <c r="HOP1418" s="14"/>
      <c r="HOQ1418" s="14"/>
      <c r="HOR1418" s="14"/>
      <c r="HOS1418" s="14"/>
      <c r="HOT1418" s="14"/>
      <c r="HOU1418" s="14"/>
      <c r="HOV1418" s="14"/>
      <c r="HOW1418" s="14"/>
      <c r="HOX1418" s="14"/>
      <c r="HOY1418" s="14"/>
      <c r="HOZ1418" s="14"/>
      <c r="HPA1418" s="14"/>
      <c r="HPB1418" s="14"/>
      <c r="HPC1418" s="14"/>
      <c r="HPD1418" s="14"/>
      <c r="HPE1418" s="14"/>
      <c r="HPF1418" s="14"/>
      <c r="HPG1418" s="14"/>
      <c r="HPH1418" s="14"/>
      <c r="HPI1418" s="14"/>
      <c r="HPJ1418" s="14"/>
      <c r="HPK1418" s="14"/>
      <c r="HPL1418" s="14"/>
      <c r="HPM1418" s="14"/>
      <c r="HPN1418" s="14"/>
      <c r="HPO1418" s="14"/>
      <c r="HPP1418" s="14"/>
      <c r="HPQ1418" s="14"/>
      <c r="HPR1418" s="14"/>
      <c r="HPS1418" s="14"/>
      <c r="HPT1418" s="14"/>
      <c r="HPU1418" s="14"/>
      <c r="HPV1418" s="14"/>
      <c r="HPW1418" s="14"/>
      <c r="HPX1418" s="14"/>
      <c r="HPY1418" s="14"/>
      <c r="HPZ1418" s="14"/>
      <c r="HQA1418" s="14"/>
      <c r="HQB1418" s="14"/>
      <c r="HQC1418" s="14"/>
      <c r="HQD1418" s="14"/>
      <c r="HQE1418" s="14"/>
      <c r="HQF1418" s="14"/>
      <c r="HQG1418" s="14"/>
      <c r="HQH1418" s="14"/>
      <c r="HQI1418" s="14"/>
      <c r="HQJ1418" s="14"/>
      <c r="HQK1418" s="14"/>
      <c r="HQL1418" s="14"/>
      <c r="HQM1418" s="14"/>
      <c r="HQN1418" s="14"/>
      <c r="HQO1418" s="14"/>
      <c r="HQP1418" s="14"/>
      <c r="HQQ1418" s="14"/>
      <c r="HQR1418" s="14"/>
      <c r="HQS1418" s="14"/>
      <c r="HQT1418" s="14"/>
      <c r="HQU1418" s="14"/>
      <c r="HQV1418" s="14"/>
      <c r="HQW1418" s="14"/>
      <c r="HQX1418" s="14"/>
      <c r="HQY1418" s="14"/>
      <c r="HQZ1418" s="14"/>
      <c r="HRA1418" s="14"/>
      <c r="HRB1418" s="14"/>
      <c r="HRC1418" s="14"/>
      <c r="HRD1418" s="14"/>
      <c r="HRE1418" s="14"/>
      <c r="HRF1418" s="14"/>
      <c r="HRG1418" s="14"/>
      <c r="HRH1418" s="14"/>
      <c r="HRI1418" s="14"/>
      <c r="HRJ1418" s="14"/>
      <c r="HRK1418" s="14"/>
      <c r="HRL1418" s="14"/>
      <c r="HRM1418" s="14"/>
      <c r="HRN1418" s="14"/>
      <c r="HRO1418" s="14"/>
      <c r="HRP1418" s="14"/>
      <c r="HRQ1418" s="14"/>
      <c r="HRR1418" s="14"/>
      <c r="HRS1418" s="14"/>
      <c r="HRT1418" s="14"/>
      <c r="HRU1418" s="14"/>
      <c r="HRV1418" s="14"/>
      <c r="HRW1418" s="14"/>
      <c r="HRX1418" s="14"/>
      <c r="HRY1418" s="14"/>
      <c r="HRZ1418" s="14"/>
      <c r="HSA1418" s="14"/>
      <c r="HSB1418" s="14"/>
      <c r="HSC1418" s="14"/>
      <c r="HSD1418" s="14"/>
      <c r="HSE1418" s="14"/>
      <c r="HSF1418" s="14"/>
      <c r="HSG1418" s="14"/>
      <c r="HSH1418" s="14"/>
      <c r="HSI1418" s="14"/>
      <c r="HSJ1418" s="14"/>
      <c r="HSK1418" s="14"/>
      <c r="HSL1418" s="14"/>
      <c r="HSM1418" s="14"/>
      <c r="HSN1418" s="14"/>
      <c r="HSO1418" s="14"/>
      <c r="HSP1418" s="14"/>
      <c r="HSQ1418" s="14"/>
      <c r="HSR1418" s="14"/>
      <c r="HSS1418" s="14"/>
      <c r="HST1418" s="14"/>
      <c r="HSU1418" s="14"/>
      <c r="HSV1418" s="14"/>
      <c r="HSW1418" s="14"/>
      <c r="HSX1418" s="14"/>
      <c r="HSY1418" s="14"/>
      <c r="HSZ1418" s="14"/>
      <c r="HTA1418" s="14"/>
      <c r="HTB1418" s="14"/>
      <c r="HTC1418" s="14"/>
      <c r="HTD1418" s="14"/>
      <c r="HTE1418" s="14"/>
      <c r="HTF1418" s="14"/>
      <c r="HTG1418" s="14"/>
      <c r="HTH1418" s="14"/>
      <c r="HTI1418" s="14"/>
      <c r="HTJ1418" s="14"/>
      <c r="HTK1418" s="14"/>
      <c r="HTL1418" s="14"/>
      <c r="HTM1418" s="14"/>
      <c r="HTN1418" s="14"/>
      <c r="HTO1418" s="14"/>
      <c r="HTP1418" s="14"/>
      <c r="HTQ1418" s="14"/>
      <c r="HTR1418" s="14"/>
      <c r="HTS1418" s="14"/>
      <c r="HTT1418" s="14"/>
      <c r="HTU1418" s="14"/>
      <c r="HTV1418" s="14"/>
      <c r="HTW1418" s="14"/>
      <c r="HTX1418" s="14"/>
      <c r="HTY1418" s="14"/>
      <c r="HTZ1418" s="14"/>
      <c r="HUA1418" s="14"/>
      <c r="HUB1418" s="14"/>
      <c r="HUC1418" s="14"/>
      <c r="HUD1418" s="14"/>
      <c r="HUE1418" s="14"/>
      <c r="HUF1418" s="14"/>
      <c r="HUG1418" s="14"/>
      <c r="HUH1418" s="14"/>
      <c r="HUI1418" s="14"/>
      <c r="HUJ1418" s="14"/>
      <c r="HUK1418" s="14"/>
      <c r="HUL1418" s="14"/>
      <c r="HUM1418" s="14"/>
      <c r="HUN1418" s="14"/>
      <c r="HUO1418" s="14"/>
      <c r="HUP1418" s="14"/>
      <c r="HUQ1418" s="14"/>
      <c r="HUR1418" s="14"/>
      <c r="HUS1418" s="14"/>
      <c r="HUT1418" s="14"/>
      <c r="HUU1418" s="14"/>
      <c r="HUV1418" s="14"/>
      <c r="HUW1418" s="14"/>
      <c r="HUX1418" s="14"/>
      <c r="HUY1418" s="14"/>
      <c r="HUZ1418" s="14"/>
      <c r="HVA1418" s="14"/>
      <c r="HVB1418" s="14"/>
      <c r="HVC1418" s="14"/>
      <c r="HVD1418" s="14"/>
      <c r="HVE1418" s="14"/>
      <c r="HVF1418" s="14"/>
      <c r="HVG1418" s="14"/>
      <c r="HVH1418" s="14"/>
      <c r="HVI1418" s="14"/>
      <c r="HVJ1418" s="14"/>
      <c r="HVK1418" s="14"/>
      <c r="HVL1418" s="14"/>
      <c r="HVM1418" s="14"/>
      <c r="HVN1418" s="14"/>
      <c r="HVO1418" s="14"/>
      <c r="HVP1418" s="14"/>
      <c r="HVQ1418" s="14"/>
      <c r="HVR1418" s="14"/>
      <c r="HVS1418" s="14"/>
      <c r="HVT1418" s="14"/>
      <c r="HVU1418" s="14"/>
      <c r="HVV1418" s="14"/>
      <c r="HVW1418" s="14"/>
      <c r="HVX1418" s="14"/>
      <c r="HVY1418" s="14"/>
      <c r="HVZ1418" s="14"/>
      <c r="HWA1418" s="14"/>
      <c r="HWB1418" s="14"/>
      <c r="HWC1418" s="14"/>
      <c r="HWD1418" s="14"/>
      <c r="HWE1418" s="14"/>
      <c r="HWF1418" s="14"/>
      <c r="HWG1418" s="14"/>
      <c r="HWH1418" s="14"/>
      <c r="HWI1418" s="14"/>
      <c r="HWJ1418" s="14"/>
      <c r="HWK1418" s="14"/>
      <c r="HWL1418" s="14"/>
      <c r="HWM1418" s="14"/>
      <c r="HWN1418" s="14"/>
      <c r="HWO1418" s="14"/>
      <c r="HWP1418" s="14"/>
      <c r="HWQ1418" s="14"/>
      <c r="HWR1418" s="14"/>
      <c r="HWS1418" s="14"/>
      <c r="HWT1418" s="14"/>
      <c r="HWU1418" s="14"/>
      <c r="HWV1418" s="14"/>
      <c r="HWW1418" s="14"/>
      <c r="HWX1418" s="14"/>
      <c r="HWY1418" s="14"/>
      <c r="HWZ1418" s="14"/>
      <c r="HXA1418" s="14"/>
      <c r="HXB1418" s="14"/>
      <c r="HXC1418" s="14"/>
      <c r="HXD1418" s="14"/>
      <c r="HXE1418" s="14"/>
      <c r="HXF1418" s="14"/>
      <c r="HXG1418" s="14"/>
      <c r="HXH1418" s="14"/>
      <c r="HXI1418" s="14"/>
      <c r="HXJ1418" s="14"/>
      <c r="HXK1418" s="14"/>
      <c r="HXL1418" s="14"/>
      <c r="HXM1418" s="14"/>
      <c r="HXN1418" s="14"/>
      <c r="HXO1418" s="14"/>
      <c r="HXP1418" s="14"/>
      <c r="HXQ1418" s="14"/>
      <c r="HXR1418" s="14"/>
      <c r="HXS1418" s="14"/>
      <c r="HXT1418" s="14"/>
      <c r="HXU1418" s="14"/>
      <c r="HXV1418" s="14"/>
      <c r="HXW1418" s="14"/>
      <c r="HXX1418" s="14"/>
      <c r="HXY1418" s="14"/>
      <c r="HXZ1418" s="14"/>
      <c r="HYA1418" s="14"/>
      <c r="HYB1418" s="14"/>
      <c r="HYC1418" s="14"/>
      <c r="HYD1418" s="14"/>
      <c r="HYE1418" s="14"/>
      <c r="HYF1418" s="14"/>
      <c r="HYG1418" s="14"/>
      <c r="HYH1418" s="14"/>
      <c r="HYI1418" s="14"/>
      <c r="HYJ1418" s="14"/>
      <c r="HYK1418" s="14"/>
      <c r="HYL1418" s="14"/>
      <c r="HYM1418" s="14"/>
      <c r="HYN1418" s="14"/>
      <c r="HYO1418" s="14"/>
      <c r="HYP1418" s="14"/>
      <c r="HYQ1418" s="14"/>
      <c r="HYR1418" s="14"/>
      <c r="HYS1418" s="14"/>
      <c r="HYT1418" s="14"/>
      <c r="HYU1418" s="14"/>
      <c r="HYV1418" s="14"/>
      <c r="HYW1418" s="14"/>
      <c r="HYX1418" s="14"/>
      <c r="HYY1418" s="14"/>
      <c r="HYZ1418" s="14"/>
      <c r="HZA1418" s="14"/>
      <c r="HZB1418" s="14"/>
      <c r="HZC1418" s="14"/>
      <c r="HZD1418" s="14"/>
      <c r="HZE1418" s="14"/>
      <c r="HZF1418" s="14"/>
      <c r="HZG1418" s="14"/>
      <c r="HZH1418" s="14"/>
      <c r="HZI1418" s="14"/>
      <c r="HZJ1418" s="14"/>
      <c r="HZK1418" s="14"/>
      <c r="HZL1418" s="14"/>
      <c r="HZM1418" s="14"/>
      <c r="HZN1418" s="14"/>
      <c r="HZO1418" s="14"/>
      <c r="HZP1418" s="14"/>
      <c r="HZQ1418" s="14"/>
      <c r="HZR1418" s="14"/>
      <c r="HZS1418" s="14"/>
      <c r="HZT1418" s="14"/>
      <c r="HZU1418" s="14"/>
      <c r="HZV1418" s="14"/>
      <c r="HZW1418" s="14"/>
      <c r="HZX1418" s="14"/>
      <c r="HZY1418" s="14"/>
      <c r="HZZ1418" s="14"/>
      <c r="IAA1418" s="14"/>
      <c r="IAB1418" s="14"/>
      <c r="IAC1418" s="14"/>
      <c r="IAD1418" s="14"/>
      <c r="IAE1418" s="14"/>
      <c r="IAF1418" s="14"/>
      <c r="IAG1418" s="14"/>
      <c r="IAH1418" s="14"/>
      <c r="IAI1418" s="14"/>
      <c r="IAJ1418" s="14"/>
      <c r="IAK1418" s="14"/>
      <c r="IAL1418" s="14"/>
      <c r="IAM1418" s="14"/>
      <c r="IAN1418" s="14"/>
      <c r="IAO1418" s="14"/>
      <c r="IAP1418" s="14"/>
      <c r="IAQ1418" s="14"/>
      <c r="IAR1418" s="14"/>
      <c r="IAS1418" s="14"/>
      <c r="IAT1418" s="14"/>
      <c r="IAU1418" s="14"/>
      <c r="IAV1418" s="14"/>
      <c r="IAW1418" s="14"/>
      <c r="IAX1418" s="14"/>
      <c r="IAY1418" s="14"/>
      <c r="IAZ1418" s="14"/>
      <c r="IBA1418" s="14"/>
      <c r="IBB1418" s="14"/>
      <c r="IBC1418" s="14"/>
      <c r="IBD1418" s="14"/>
      <c r="IBE1418" s="14"/>
      <c r="IBF1418" s="14"/>
      <c r="IBG1418" s="14"/>
      <c r="IBH1418" s="14"/>
      <c r="IBI1418" s="14"/>
      <c r="IBJ1418" s="14"/>
      <c r="IBK1418" s="14"/>
      <c r="IBL1418" s="14"/>
      <c r="IBM1418" s="14"/>
      <c r="IBN1418" s="14"/>
      <c r="IBO1418" s="14"/>
      <c r="IBP1418" s="14"/>
      <c r="IBQ1418" s="14"/>
      <c r="IBR1418" s="14"/>
      <c r="IBS1418" s="14"/>
      <c r="IBT1418" s="14"/>
      <c r="IBU1418" s="14"/>
      <c r="IBV1418" s="14"/>
      <c r="IBW1418" s="14"/>
      <c r="IBX1418" s="14"/>
      <c r="IBY1418" s="14"/>
      <c r="IBZ1418" s="14"/>
      <c r="ICA1418" s="14"/>
      <c r="ICB1418" s="14"/>
      <c r="ICC1418" s="14"/>
      <c r="ICD1418" s="14"/>
      <c r="ICE1418" s="14"/>
      <c r="ICF1418" s="14"/>
      <c r="ICG1418" s="14"/>
      <c r="ICH1418" s="14"/>
      <c r="ICI1418" s="14"/>
      <c r="ICJ1418" s="14"/>
      <c r="ICK1418" s="14"/>
      <c r="ICL1418" s="14"/>
      <c r="ICM1418" s="14"/>
      <c r="ICN1418" s="14"/>
      <c r="ICO1418" s="14"/>
      <c r="ICP1418" s="14"/>
      <c r="ICQ1418" s="14"/>
      <c r="ICR1418" s="14"/>
      <c r="ICS1418" s="14"/>
      <c r="ICT1418" s="14"/>
      <c r="ICU1418" s="14"/>
      <c r="ICV1418" s="14"/>
      <c r="ICW1418" s="14"/>
      <c r="ICX1418" s="14"/>
      <c r="ICY1418" s="14"/>
      <c r="ICZ1418" s="14"/>
      <c r="IDA1418" s="14"/>
      <c r="IDB1418" s="14"/>
      <c r="IDC1418" s="14"/>
      <c r="IDD1418" s="14"/>
      <c r="IDE1418" s="14"/>
      <c r="IDF1418" s="14"/>
      <c r="IDG1418" s="14"/>
      <c r="IDH1418" s="14"/>
      <c r="IDI1418" s="14"/>
      <c r="IDJ1418" s="14"/>
      <c r="IDK1418" s="14"/>
      <c r="IDL1418" s="14"/>
      <c r="IDM1418" s="14"/>
      <c r="IDN1418" s="14"/>
      <c r="IDO1418" s="14"/>
      <c r="IDP1418" s="14"/>
      <c r="IDQ1418" s="14"/>
      <c r="IDR1418" s="14"/>
      <c r="IDS1418" s="14"/>
      <c r="IDT1418" s="14"/>
      <c r="IDU1418" s="14"/>
      <c r="IDV1418" s="14"/>
      <c r="IDW1418" s="14"/>
      <c r="IDX1418" s="14"/>
      <c r="IDY1418" s="14"/>
      <c r="IDZ1418" s="14"/>
      <c r="IEA1418" s="14"/>
      <c r="IEB1418" s="14"/>
      <c r="IEC1418" s="14"/>
      <c r="IED1418" s="14"/>
      <c r="IEE1418" s="14"/>
      <c r="IEF1418" s="14"/>
      <c r="IEG1418" s="14"/>
      <c r="IEH1418" s="14"/>
      <c r="IEI1418" s="14"/>
      <c r="IEJ1418" s="14"/>
      <c r="IEK1418" s="14"/>
      <c r="IEL1418" s="14"/>
      <c r="IEM1418" s="14"/>
      <c r="IEN1418" s="14"/>
      <c r="IEO1418" s="14"/>
      <c r="IEP1418" s="14"/>
      <c r="IEQ1418" s="14"/>
      <c r="IER1418" s="14"/>
      <c r="IES1418" s="14"/>
      <c r="IET1418" s="14"/>
      <c r="IEU1418" s="14"/>
      <c r="IEV1418" s="14"/>
      <c r="IEW1418" s="14"/>
      <c r="IEX1418" s="14"/>
      <c r="IEY1418" s="14"/>
      <c r="IEZ1418" s="14"/>
      <c r="IFA1418" s="14"/>
      <c r="IFB1418" s="14"/>
      <c r="IFC1418" s="14"/>
      <c r="IFD1418" s="14"/>
      <c r="IFE1418" s="14"/>
      <c r="IFF1418" s="14"/>
      <c r="IFG1418" s="14"/>
      <c r="IFH1418" s="14"/>
      <c r="IFI1418" s="14"/>
      <c r="IFJ1418" s="14"/>
      <c r="IFK1418" s="14"/>
      <c r="IFL1418" s="14"/>
      <c r="IFM1418" s="14"/>
      <c r="IFN1418" s="14"/>
      <c r="IFO1418" s="14"/>
      <c r="IFP1418" s="14"/>
      <c r="IFQ1418" s="14"/>
      <c r="IFR1418" s="14"/>
      <c r="IFS1418" s="14"/>
      <c r="IFT1418" s="14"/>
      <c r="IFU1418" s="14"/>
      <c r="IFV1418" s="14"/>
      <c r="IFW1418" s="14"/>
      <c r="IFX1418" s="14"/>
      <c r="IFY1418" s="14"/>
      <c r="IFZ1418" s="14"/>
      <c r="IGA1418" s="14"/>
      <c r="IGB1418" s="14"/>
      <c r="IGC1418" s="14"/>
      <c r="IGD1418" s="14"/>
      <c r="IGE1418" s="14"/>
      <c r="IGF1418" s="14"/>
      <c r="IGG1418" s="14"/>
      <c r="IGH1418" s="14"/>
      <c r="IGI1418" s="14"/>
      <c r="IGJ1418" s="14"/>
      <c r="IGK1418" s="14"/>
      <c r="IGL1418" s="14"/>
      <c r="IGM1418" s="14"/>
      <c r="IGN1418" s="14"/>
      <c r="IGO1418" s="14"/>
      <c r="IGP1418" s="14"/>
      <c r="IGQ1418" s="14"/>
      <c r="IGR1418" s="14"/>
      <c r="IGS1418" s="14"/>
      <c r="IGT1418" s="14"/>
      <c r="IGU1418" s="14"/>
      <c r="IGV1418" s="14"/>
      <c r="IGW1418" s="14"/>
      <c r="IGX1418" s="14"/>
      <c r="IGY1418" s="14"/>
      <c r="IGZ1418" s="14"/>
      <c r="IHA1418" s="14"/>
      <c r="IHB1418" s="14"/>
      <c r="IHC1418" s="14"/>
      <c r="IHD1418" s="14"/>
      <c r="IHE1418" s="14"/>
      <c r="IHF1418" s="14"/>
      <c r="IHG1418" s="14"/>
      <c r="IHH1418" s="14"/>
      <c r="IHI1418" s="14"/>
      <c r="IHJ1418" s="14"/>
      <c r="IHK1418" s="14"/>
      <c r="IHL1418" s="14"/>
      <c r="IHM1418" s="14"/>
      <c r="IHN1418" s="14"/>
      <c r="IHO1418" s="14"/>
      <c r="IHP1418" s="14"/>
      <c r="IHQ1418" s="14"/>
      <c r="IHR1418" s="14"/>
      <c r="IHS1418" s="14"/>
      <c r="IHT1418" s="14"/>
      <c r="IHU1418" s="14"/>
      <c r="IHV1418" s="14"/>
      <c r="IHW1418" s="14"/>
      <c r="IHX1418" s="14"/>
      <c r="IHY1418" s="14"/>
      <c r="IHZ1418" s="14"/>
      <c r="IIA1418" s="14"/>
      <c r="IIB1418" s="14"/>
      <c r="IIC1418" s="14"/>
      <c r="IID1418" s="14"/>
      <c r="IIE1418" s="14"/>
      <c r="IIF1418" s="14"/>
      <c r="IIG1418" s="14"/>
      <c r="IIH1418" s="14"/>
      <c r="III1418" s="14"/>
      <c r="IIJ1418" s="14"/>
      <c r="IIK1418" s="14"/>
      <c r="IIL1418" s="14"/>
      <c r="IIM1418" s="14"/>
      <c r="IIN1418" s="14"/>
      <c r="IIO1418" s="14"/>
      <c r="IIP1418" s="14"/>
      <c r="IIQ1418" s="14"/>
      <c r="IIR1418" s="14"/>
      <c r="IIS1418" s="14"/>
      <c r="IIT1418" s="14"/>
      <c r="IIU1418" s="14"/>
      <c r="IIV1418" s="14"/>
      <c r="IIW1418" s="14"/>
      <c r="IIX1418" s="14"/>
      <c r="IIY1418" s="14"/>
      <c r="IIZ1418" s="14"/>
      <c r="IJA1418" s="14"/>
      <c r="IJB1418" s="14"/>
      <c r="IJC1418" s="14"/>
      <c r="IJD1418" s="14"/>
      <c r="IJE1418" s="14"/>
      <c r="IJF1418" s="14"/>
      <c r="IJG1418" s="14"/>
      <c r="IJH1418" s="14"/>
      <c r="IJI1418" s="14"/>
      <c r="IJJ1418" s="14"/>
      <c r="IJK1418" s="14"/>
      <c r="IJL1418" s="14"/>
      <c r="IJM1418" s="14"/>
      <c r="IJN1418" s="14"/>
      <c r="IJO1418" s="14"/>
      <c r="IJP1418" s="14"/>
      <c r="IJQ1418" s="14"/>
      <c r="IJR1418" s="14"/>
      <c r="IJS1418" s="14"/>
      <c r="IJT1418" s="14"/>
      <c r="IJU1418" s="14"/>
      <c r="IJV1418" s="14"/>
      <c r="IJW1418" s="14"/>
      <c r="IJX1418" s="14"/>
      <c r="IJY1418" s="14"/>
      <c r="IJZ1418" s="14"/>
      <c r="IKA1418" s="14"/>
      <c r="IKB1418" s="14"/>
      <c r="IKC1418" s="14"/>
      <c r="IKD1418" s="14"/>
      <c r="IKE1418" s="14"/>
      <c r="IKF1418" s="14"/>
      <c r="IKG1418" s="14"/>
      <c r="IKH1418" s="14"/>
      <c r="IKI1418" s="14"/>
      <c r="IKJ1418" s="14"/>
      <c r="IKK1418" s="14"/>
      <c r="IKL1418" s="14"/>
      <c r="IKM1418" s="14"/>
      <c r="IKN1418" s="14"/>
      <c r="IKO1418" s="14"/>
      <c r="IKP1418" s="14"/>
      <c r="IKQ1418" s="14"/>
      <c r="IKR1418" s="14"/>
      <c r="IKS1418" s="14"/>
      <c r="IKT1418" s="14"/>
      <c r="IKU1418" s="14"/>
      <c r="IKV1418" s="14"/>
      <c r="IKW1418" s="14"/>
      <c r="IKX1418" s="14"/>
      <c r="IKY1418" s="14"/>
      <c r="IKZ1418" s="14"/>
      <c r="ILA1418" s="14"/>
      <c r="ILB1418" s="14"/>
      <c r="ILC1418" s="14"/>
      <c r="ILD1418" s="14"/>
      <c r="ILE1418" s="14"/>
      <c r="ILF1418" s="14"/>
      <c r="ILG1418" s="14"/>
      <c r="ILH1418" s="14"/>
      <c r="ILI1418" s="14"/>
      <c r="ILJ1418" s="14"/>
      <c r="ILK1418" s="14"/>
      <c r="ILL1418" s="14"/>
      <c r="ILM1418" s="14"/>
      <c r="ILN1418" s="14"/>
      <c r="ILO1418" s="14"/>
      <c r="ILP1418" s="14"/>
      <c r="ILQ1418" s="14"/>
      <c r="ILR1418" s="14"/>
      <c r="ILS1418" s="14"/>
      <c r="ILT1418" s="14"/>
      <c r="ILU1418" s="14"/>
      <c r="ILV1418" s="14"/>
      <c r="ILW1418" s="14"/>
      <c r="ILX1418" s="14"/>
      <c r="ILY1418" s="14"/>
      <c r="ILZ1418" s="14"/>
      <c r="IMA1418" s="14"/>
      <c r="IMB1418" s="14"/>
      <c r="IMC1418" s="14"/>
      <c r="IMD1418" s="14"/>
      <c r="IME1418" s="14"/>
      <c r="IMF1418" s="14"/>
      <c r="IMG1418" s="14"/>
      <c r="IMH1418" s="14"/>
      <c r="IMI1418" s="14"/>
      <c r="IMJ1418" s="14"/>
      <c r="IMK1418" s="14"/>
      <c r="IML1418" s="14"/>
      <c r="IMM1418" s="14"/>
      <c r="IMN1418" s="14"/>
      <c r="IMO1418" s="14"/>
      <c r="IMP1418" s="14"/>
      <c r="IMQ1418" s="14"/>
      <c r="IMR1418" s="14"/>
      <c r="IMS1418" s="14"/>
      <c r="IMT1418" s="14"/>
      <c r="IMU1418" s="14"/>
      <c r="IMV1418" s="14"/>
      <c r="IMW1418" s="14"/>
      <c r="IMX1418" s="14"/>
      <c r="IMY1418" s="14"/>
      <c r="IMZ1418" s="14"/>
      <c r="INA1418" s="14"/>
      <c r="INB1418" s="14"/>
      <c r="INC1418" s="14"/>
      <c r="IND1418" s="14"/>
      <c r="INE1418" s="14"/>
      <c r="INF1418" s="14"/>
      <c r="ING1418" s="14"/>
      <c r="INH1418" s="14"/>
      <c r="INI1418" s="14"/>
      <c r="INJ1418" s="14"/>
      <c r="INK1418" s="14"/>
      <c r="INL1418" s="14"/>
      <c r="INM1418" s="14"/>
      <c r="INN1418" s="14"/>
      <c r="INO1418" s="14"/>
      <c r="INP1418" s="14"/>
      <c r="INQ1418" s="14"/>
      <c r="INR1418" s="14"/>
      <c r="INS1418" s="14"/>
      <c r="INT1418" s="14"/>
      <c r="INU1418" s="14"/>
      <c r="INV1418" s="14"/>
      <c r="INW1418" s="14"/>
      <c r="INX1418" s="14"/>
      <c r="INY1418" s="14"/>
      <c r="INZ1418" s="14"/>
      <c r="IOA1418" s="14"/>
      <c r="IOB1418" s="14"/>
      <c r="IOC1418" s="14"/>
      <c r="IOD1418" s="14"/>
      <c r="IOE1418" s="14"/>
      <c r="IOF1418" s="14"/>
      <c r="IOG1418" s="14"/>
      <c r="IOH1418" s="14"/>
      <c r="IOI1418" s="14"/>
      <c r="IOJ1418" s="14"/>
      <c r="IOK1418" s="14"/>
      <c r="IOL1418" s="14"/>
      <c r="IOM1418" s="14"/>
      <c r="ION1418" s="14"/>
      <c r="IOO1418" s="14"/>
      <c r="IOP1418" s="14"/>
      <c r="IOQ1418" s="14"/>
      <c r="IOR1418" s="14"/>
      <c r="IOS1418" s="14"/>
      <c r="IOT1418" s="14"/>
      <c r="IOU1418" s="14"/>
      <c r="IOV1418" s="14"/>
      <c r="IOW1418" s="14"/>
      <c r="IOX1418" s="14"/>
      <c r="IOY1418" s="14"/>
      <c r="IOZ1418" s="14"/>
      <c r="IPA1418" s="14"/>
      <c r="IPB1418" s="14"/>
      <c r="IPC1418" s="14"/>
      <c r="IPD1418" s="14"/>
      <c r="IPE1418" s="14"/>
      <c r="IPF1418" s="14"/>
      <c r="IPG1418" s="14"/>
      <c r="IPH1418" s="14"/>
      <c r="IPI1418" s="14"/>
      <c r="IPJ1418" s="14"/>
      <c r="IPK1418" s="14"/>
      <c r="IPL1418" s="14"/>
      <c r="IPM1418" s="14"/>
      <c r="IPN1418" s="14"/>
      <c r="IPO1418" s="14"/>
      <c r="IPP1418" s="14"/>
      <c r="IPQ1418" s="14"/>
      <c r="IPR1418" s="14"/>
      <c r="IPS1418" s="14"/>
      <c r="IPT1418" s="14"/>
      <c r="IPU1418" s="14"/>
      <c r="IPV1418" s="14"/>
      <c r="IPW1418" s="14"/>
      <c r="IPX1418" s="14"/>
      <c r="IPY1418" s="14"/>
      <c r="IPZ1418" s="14"/>
      <c r="IQA1418" s="14"/>
      <c r="IQB1418" s="14"/>
      <c r="IQC1418" s="14"/>
      <c r="IQD1418" s="14"/>
      <c r="IQE1418" s="14"/>
      <c r="IQF1418" s="14"/>
      <c r="IQG1418" s="14"/>
      <c r="IQH1418" s="14"/>
      <c r="IQI1418" s="14"/>
      <c r="IQJ1418" s="14"/>
      <c r="IQK1418" s="14"/>
      <c r="IQL1418" s="14"/>
      <c r="IQM1418" s="14"/>
      <c r="IQN1418" s="14"/>
      <c r="IQO1418" s="14"/>
      <c r="IQP1418" s="14"/>
      <c r="IQQ1418" s="14"/>
      <c r="IQR1418" s="14"/>
      <c r="IQS1418" s="14"/>
      <c r="IQT1418" s="14"/>
      <c r="IQU1418" s="14"/>
      <c r="IQV1418" s="14"/>
      <c r="IQW1418" s="14"/>
      <c r="IQX1418" s="14"/>
      <c r="IQY1418" s="14"/>
      <c r="IQZ1418" s="14"/>
      <c r="IRA1418" s="14"/>
      <c r="IRB1418" s="14"/>
      <c r="IRC1418" s="14"/>
      <c r="IRD1418" s="14"/>
      <c r="IRE1418" s="14"/>
      <c r="IRF1418" s="14"/>
      <c r="IRG1418" s="14"/>
      <c r="IRH1418" s="14"/>
      <c r="IRI1418" s="14"/>
      <c r="IRJ1418" s="14"/>
      <c r="IRK1418" s="14"/>
      <c r="IRL1418" s="14"/>
      <c r="IRM1418" s="14"/>
      <c r="IRN1418" s="14"/>
      <c r="IRO1418" s="14"/>
      <c r="IRP1418" s="14"/>
      <c r="IRQ1418" s="14"/>
      <c r="IRR1418" s="14"/>
      <c r="IRS1418" s="14"/>
      <c r="IRT1418" s="14"/>
      <c r="IRU1418" s="14"/>
      <c r="IRV1418" s="14"/>
      <c r="IRW1418" s="14"/>
      <c r="IRX1418" s="14"/>
      <c r="IRY1418" s="14"/>
      <c r="IRZ1418" s="14"/>
      <c r="ISA1418" s="14"/>
      <c r="ISB1418" s="14"/>
      <c r="ISC1418" s="14"/>
      <c r="ISD1418" s="14"/>
      <c r="ISE1418" s="14"/>
      <c r="ISF1418" s="14"/>
      <c r="ISG1418" s="14"/>
      <c r="ISH1418" s="14"/>
      <c r="ISI1418" s="14"/>
      <c r="ISJ1418" s="14"/>
      <c r="ISK1418" s="14"/>
      <c r="ISL1418" s="14"/>
      <c r="ISM1418" s="14"/>
      <c r="ISN1418" s="14"/>
      <c r="ISO1418" s="14"/>
      <c r="ISP1418" s="14"/>
      <c r="ISQ1418" s="14"/>
      <c r="ISR1418" s="14"/>
      <c r="ISS1418" s="14"/>
      <c r="IST1418" s="14"/>
      <c r="ISU1418" s="14"/>
      <c r="ISV1418" s="14"/>
      <c r="ISW1418" s="14"/>
      <c r="ISX1418" s="14"/>
      <c r="ISY1418" s="14"/>
      <c r="ISZ1418" s="14"/>
      <c r="ITA1418" s="14"/>
      <c r="ITB1418" s="14"/>
      <c r="ITC1418" s="14"/>
      <c r="ITD1418" s="14"/>
      <c r="ITE1418" s="14"/>
      <c r="ITF1418" s="14"/>
      <c r="ITG1418" s="14"/>
      <c r="ITH1418" s="14"/>
      <c r="ITI1418" s="14"/>
      <c r="ITJ1418" s="14"/>
      <c r="ITK1418" s="14"/>
      <c r="ITL1418" s="14"/>
      <c r="ITM1418" s="14"/>
      <c r="ITN1418" s="14"/>
      <c r="ITO1418" s="14"/>
      <c r="ITP1418" s="14"/>
      <c r="ITQ1418" s="14"/>
      <c r="ITR1418" s="14"/>
      <c r="ITS1418" s="14"/>
      <c r="ITT1418" s="14"/>
      <c r="ITU1418" s="14"/>
      <c r="ITV1418" s="14"/>
      <c r="ITW1418" s="14"/>
      <c r="ITX1418" s="14"/>
      <c r="ITY1418" s="14"/>
      <c r="ITZ1418" s="14"/>
      <c r="IUA1418" s="14"/>
      <c r="IUB1418" s="14"/>
      <c r="IUC1418" s="14"/>
      <c r="IUD1418" s="14"/>
      <c r="IUE1418" s="14"/>
      <c r="IUF1418" s="14"/>
      <c r="IUG1418" s="14"/>
      <c r="IUH1418" s="14"/>
      <c r="IUI1418" s="14"/>
      <c r="IUJ1418" s="14"/>
      <c r="IUK1418" s="14"/>
      <c r="IUL1418" s="14"/>
      <c r="IUM1418" s="14"/>
      <c r="IUN1418" s="14"/>
      <c r="IUO1418" s="14"/>
      <c r="IUP1418" s="14"/>
      <c r="IUQ1418" s="14"/>
      <c r="IUR1418" s="14"/>
      <c r="IUS1418" s="14"/>
      <c r="IUT1418" s="14"/>
      <c r="IUU1418" s="14"/>
      <c r="IUV1418" s="14"/>
      <c r="IUW1418" s="14"/>
      <c r="IUX1418" s="14"/>
      <c r="IUY1418" s="14"/>
      <c r="IUZ1418" s="14"/>
      <c r="IVA1418" s="14"/>
      <c r="IVB1418" s="14"/>
      <c r="IVC1418" s="14"/>
      <c r="IVD1418" s="14"/>
      <c r="IVE1418" s="14"/>
      <c r="IVF1418" s="14"/>
      <c r="IVG1418" s="14"/>
      <c r="IVH1418" s="14"/>
      <c r="IVI1418" s="14"/>
      <c r="IVJ1418" s="14"/>
      <c r="IVK1418" s="14"/>
      <c r="IVL1418" s="14"/>
      <c r="IVM1418" s="14"/>
      <c r="IVN1418" s="14"/>
      <c r="IVO1418" s="14"/>
      <c r="IVP1418" s="14"/>
      <c r="IVQ1418" s="14"/>
      <c r="IVR1418" s="14"/>
      <c r="IVS1418" s="14"/>
      <c r="IVT1418" s="14"/>
      <c r="IVU1418" s="14"/>
      <c r="IVV1418" s="14"/>
      <c r="IVW1418" s="14"/>
      <c r="IVX1418" s="14"/>
      <c r="IVY1418" s="14"/>
      <c r="IVZ1418" s="14"/>
      <c r="IWA1418" s="14"/>
      <c r="IWB1418" s="14"/>
      <c r="IWC1418" s="14"/>
      <c r="IWD1418" s="14"/>
      <c r="IWE1418" s="14"/>
      <c r="IWF1418" s="14"/>
      <c r="IWG1418" s="14"/>
      <c r="IWH1418" s="14"/>
      <c r="IWI1418" s="14"/>
      <c r="IWJ1418" s="14"/>
      <c r="IWK1418" s="14"/>
      <c r="IWL1418" s="14"/>
      <c r="IWM1418" s="14"/>
      <c r="IWN1418" s="14"/>
      <c r="IWO1418" s="14"/>
      <c r="IWP1418" s="14"/>
      <c r="IWQ1418" s="14"/>
      <c r="IWR1418" s="14"/>
      <c r="IWS1418" s="14"/>
      <c r="IWT1418" s="14"/>
      <c r="IWU1418" s="14"/>
      <c r="IWV1418" s="14"/>
      <c r="IWW1418" s="14"/>
      <c r="IWX1418" s="14"/>
      <c r="IWY1418" s="14"/>
      <c r="IWZ1418" s="14"/>
      <c r="IXA1418" s="14"/>
      <c r="IXB1418" s="14"/>
      <c r="IXC1418" s="14"/>
      <c r="IXD1418" s="14"/>
      <c r="IXE1418" s="14"/>
      <c r="IXF1418" s="14"/>
      <c r="IXG1418" s="14"/>
      <c r="IXH1418" s="14"/>
      <c r="IXI1418" s="14"/>
      <c r="IXJ1418" s="14"/>
      <c r="IXK1418" s="14"/>
      <c r="IXL1418" s="14"/>
      <c r="IXM1418" s="14"/>
      <c r="IXN1418" s="14"/>
      <c r="IXO1418" s="14"/>
      <c r="IXP1418" s="14"/>
      <c r="IXQ1418" s="14"/>
      <c r="IXR1418" s="14"/>
      <c r="IXS1418" s="14"/>
      <c r="IXT1418" s="14"/>
      <c r="IXU1418" s="14"/>
      <c r="IXV1418" s="14"/>
      <c r="IXW1418" s="14"/>
      <c r="IXX1418" s="14"/>
      <c r="IXY1418" s="14"/>
      <c r="IXZ1418" s="14"/>
      <c r="IYA1418" s="14"/>
      <c r="IYB1418" s="14"/>
      <c r="IYC1418" s="14"/>
      <c r="IYD1418" s="14"/>
      <c r="IYE1418" s="14"/>
      <c r="IYF1418" s="14"/>
      <c r="IYG1418" s="14"/>
      <c r="IYH1418" s="14"/>
      <c r="IYI1418" s="14"/>
      <c r="IYJ1418" s="14"/>
      <c r="IYK1418" s="14"/>
      <c r="IYL1418" s="14"/>
      <c r="IYM1418" s="14"/>
      <c r="IYN1418" s="14"/>
      <c r="IYO1418" s="14"/>
      <c r="IYP1418" s="14"/>
      <c r="IYQ1418" s="14"/>
      <c r="IYR1418" s="14"/>
      <c r="IYS1418" s="14"/>
      <c r="IYT1418" s="14"/>
      <c r="IYU1418" s="14"/>
      <c r="IYV1418" s="14"/>
      <c r="IYW1418" s="14"/>
      <c r="IYX1418" s="14"/>
      <c r="IYY1418" s="14"/>
      <c r="IYZ1418" s="14"/>
      <c r="IZA1418" s="14"/>
      <c r="IZB1418" s="14"/>
      <c r="IZC1418" s="14"/>
      <c r="IZD1418" s="14"/>
      <c r="IZE1418" s="14"/>
      <c r="IZF1418" s="14"/>
      <c r="IZG1418" s="14"/>
      <c r="IZH1418" s="14"/>
      <c r="IZI1418" s="14"/>
      <c r="IZJ1418" s="14"/>
      <c r="IZK1418" s="14"/>
      <c r="IZL1418" s="14"/>
      <c r="IZM1418" s="14"/>
      <c r="IZN1418" s="14"/>
      <c r="IZO1418" s="14"/>
      <c r="IZP1418" s="14"/>
      <c r="IZQ1418" s="14"/>
      <c r="IZR1418" s="14"/>
      <c r="IZS1418" s="14"/>
      <c r="IZT1418" s="14"/>
      <c r="IZU1418" s="14"/>
      <c r="IZV1418" s="14"/>
      <c r="IZW1418" s="14"/>
      <c r="IZX1418" s="14"/>
      <c r="IZY1418" s="14"/>
      <c r="IZZ1418" s="14"/>
      <c r="JAA1418" s="14"/>
      <c r="JAB1418" s="14"/>
      <c r="JAC1418" s="14"/>
      <c r="JAD1418" s="14"/>
      <c r="JAE1418" s="14"/>
      <c r="JAF1418" s="14"/>
      <c r="JAG1418" s="14"/>
      <c r="JAH1418" s="14"/>
      <c r="JAI1418" s="14"/>
      <c r="JAJ1418" s="14"/>
      <c r="JAK1418" s="14"/>
      <c r="JAL1418" s="14"/>
      <c r="JAM1418" s="14"/>
      <c r="JAN1418" s="14"/>
      <c r="JAO1418" s="14"/>
      <c r="JAP1418" s="14"/>
      <c r="JAQ1418" s="14"/>
      <c r="JAR1418" s="14"/>
      <c r="JAS1418" s="14"/>
      <c r="JAT1418" s="14"/>
      <c r="JAU1418" s="14"/>
      <c r="JAV1418" s="14"/>
      <c r="JAW1418" s="14"/>
      <c r="JAX1418" s="14"/>
      <c r="JAY1418" s="14"/>
      <c r="JAZ1418" s="14"/>
      <c r="JBA1418" s="14"/>
      <c r="JBB1418" s="14"/>
      <c r="JBC1418" s="14"/>
      <c r="JBD1418" s="14"/>
      <c r="JBE1418" s="14"/>
      <c r="JBF1418" s="14"/>
      <c r="JBG1418" s="14"/>
      <c r="JBH1418" s="14"/>
      <c r="JBI1418" s="14"/>
      <c r="JBJ1418" s="14"/>
      <c r="JBK1418" s="14"/>
      <c r="JBL1418" s="14"/>
      <c r="JBM1418" s="14"/>
      <c r="JBN1418" s="14"/>
      <c r="JBO1418" s="14"/>
      <c r="JBP1418" s="14"/>
      <c r="JBQ1418" s="14"/>
      <c r="JBR1418" s="14"/>
      <c r="JBS1418" s="14"/>
      <c r="JBT1418" s="14"/>
      <c r="JBU1418" s="14"/>
      <c r="JBV1418" s="14"/>
      <c r="JBW1418" s="14"/>
      <c r="JBX1418" s="14"/>
      <c r="JBY1418" s="14"/>
      <c r="JBZ1418" s="14"/>
      <c r="JCA1418" s="14"/>
      <c r="JCB1418" s="14"/>
      <c r="JCC1418" s="14"/>
      <c r="JCD1418" s="14"/>
      <c r="JCE1418" s="14"/>
      <c r="JCF1418" s="14"/>
      <c r="JCG1418" s="14"/>
      <c r="JCH1418" s="14"/>
      <c r="JCI1418" s="14"/>
      <c r="JCJ1418" s="14"/>
      <c r="JCK1418" s="14"/>
      <c r="JCL1418" s="14"/>
      <c r="JCM1418" s="14"/>
      <c r="JCN1418" s="14"/>
      <c r="JCO1418" s="14"/>
      <c r="JCP1418" s="14"/>
      <c r="JCQ1418" s="14"/>
      <c r="JCR1418" s="14"/>
      <c r="JCS1418" s="14"/>
      <c r="JCT1418" s="14"/>
      <c r="JCU1418" s="14"/>
      <c r="JCV1418" s="14"/>
      <c r="JCW1418" s="14"/>
      <c r="JCX1418" s="14"/>
      <c r="JCY1418" s="14"/>
      <c r="JCZ1418" s="14"/>
      <c r="JDA1418" s="14"/>
      <c r="JDB1418" s="14"/>
      <c r="JDC1418" s="14"/>
      <c r="JDD1418" s="14"/>
      <c r="JDE1418" s="14"/>
      <c r="JDF1418" s="14"/>
      <c r="JDG1418" s="14"/>
      <c r="JDH1418" s="14"/>
      <c r="JDI1418" s="14"/>
      <c r="JDJ1418" s="14"/>
      <c r="JDK1418" s="14"/>
      <c r="JDL1418" s="14"/>
      <c r="JDM1418" s="14"/>
      <c r="JDN1418" s="14"/>
      <c r="JDO1418" s="14"/>
      <c r="JDP1418" s="14"/>
      <c r="JDQ1418" s="14"/>
      <c r="JDR1418" s="14"/>
      <c r="JDS1418" s="14"/>
      <c r="JDT1418" s="14"/>
      <c r="JDU1418" s="14"/>
      <c r="JDV1418" s="14"/>
      <c r="JDW1418" s="14"/>
      <c r="JDX1418" s="14"/>
      <c r="JDY1418" s="14"/>
      <c r="JDZ1418" s="14"/>
      <c r="JEA1418" s="14"/>
      <c r="JEB1418" s="14"/>
      <c r="JEC1418" s="14"/>
      <c r="JED1418" s="14"/>
      <c r="JEE1418" s="14"/>
      <c r="JEF1418" s="14"/>
      <c r="JEG1418" s="14"/>
      <c r="JEH1418" s="14"/>
      <c r="JEI1418" s="14"/>
      <c r="JEJ1418" s="14"/>
      <c r="JEK1418" s="14"/>
      <c r="JEL1418" s="14"/>
      <c r="JEM1418" s="14"/>
      <c r="JEN1418" s="14"/>
      <c r="JEO1418" s="14"/>
      <c r="JEP1418" s="14"/>
      <c r="JEQ1418" s="14"/>
      <c r="JER1418" s="14"/>
      <c r="JES1418" s="14"/>
      <c r="JET1418" s="14"/>
      <c r="JEU1418" s="14"/>
      <c r="JEV1418" s="14"/>
      <c r="JEW1418" s="14"/>
      <c r="JEX1418" s="14"/>
      <c r="JEY1418" s="14"/>
      <c r="JEZ1418" s="14"/>
      <c r="JFA1418" s="14"/>
      <c r="JFB1418" s="14"/>
      <c r="JFC1418" s="14"/>
      <c r="JFD1418" s="14"/>
      <c r="JFE1418" s="14"/>
      <c r="JFF1418" s="14"/>
      <c r="JFG1418" s="14"/>
      <c r="JFH1418" s="14"/>
      <c r="JFI1418" s="14"/>
      <c r="JFJ1418" s="14"/>
      <c r="JFK1418" s="14"/>
      <c r="JFL1418" s="14"/>
      <c r="JFM1418" s="14"/>
      <c r="JFN1418" s="14"/>
      <c r="JFO1418" s="14"/>
      <c r="JFP1418" s="14"/>
      <c r="JFQ1418" s="14"/>
      <c r="JFR1418" s="14"/>
      <c r="JFS1418" s="14"/>
      <c r="JFT1418" s="14"/>
      <c r="JFU1418" s="14"/>
      <c r="JFV1418" s="14"/>
      <c r="JFW1418" s="14"/>
      <c r="JFX1418" s="14"/>
      <c r="JFY1418" s="14"/>
      <c r="JFZ1418" s="14"/>
      <c r="JGA1418" s="14"/>
      <c r="JGB1418" s="14"/>
      <c r="JGC1418" s="14"/>
      <c r="JGD1418" s="14"/>
      <c r="JGE1418" s="14"/>
      <c r="JGF1418" s="14"/>
      <c r="JGG1418" s="14"/>
      <c r="JGH1418" s="14"/>
      <c r="JGI1418" s="14"/>
      <c r="JGJ1418" s="14"/>
      <c r="JGK1418" s="14"/>
      <c r="JGL1418" s="14"/>
      <c r="JGM1418" s="14"/>
      <c r="JGN1418" s="14"/>
      <c r="JGO1418" s="14"/>
      <c r="JGP1418" s="14"/>
      <c r="JGQ1418" s="14"/>
      <c r="JGR1418" s="14"/>
      <c r="JGS1418" s="14"/>
      <c r="JGT1418" s="14"/>
      <c r="JGU1418" s="14"/>
      <c r="JGV1418" s="14"/>
      <c r="JGW1418" s="14"/>
      <c r="JGX1418" s="14"/>
      <c r="JGY1418" s="14"/>
      <c r="JGZ1418" s="14"/>
      <c r="JHA1418" s="14"/>
      <c r="JHB1418" s="14"/>
      <c r="JHC1418" s="14"/>
      <c r="JHD1418" s="14"/>
      <c r="JHE1418" s="14"/>
      <c r="JHF1418" s="14"/>
      <c r="JHG1418" s="14"/>
      <c r="JHH1418" s="14"/>
      <c r="JHI1418" s="14"/>
      <c r="JHJ1418" s="14"/>
      <c r="JHK1418" s="14"/>
      <c r="JHL1418" s="14"/>
      <c r="JHM1418" s="14"/>
      <c r="JHN1418" s="14"/>
      <c r="JHO1418" s="14"/>
      <c r="JHP1418" s="14"/>
      <c r="JHQ1418" s="14"/>
      <c r="JHR1418" s="14"/>
      <c r="JHS1418" s="14"/>
      <c r="JHT1418" s="14"/>
      <c r="JHU1418" s="14"/>
      <c r="JHV1418" s="14"/>
      <c r="JHW1418" s="14"/>
      <c r="JHX1418" s="14"/>
      <c r="JHY1418" s="14"/>
      <c r="JHZ1418" s="14"/>
      <c r="JIA1418" s="14"/>
      <c r="JIB1418" s="14"/>
      <c r="JIC1418" s="14"/>
      <c r="JID1418" s="14"/>
      <c r="JIE1418" s="14"/>
      <c r="JIF1418" s="14"/>
      <c r="JIG1418" s="14"/>
      <c r="JIH1418" s="14"/>
      <c r="JII1418" s="14"/>
      <c r="JIJ1418" s="14"/>
      <c r="JIK1418" s="14"/>
      <c r="JIL1418" s="14"/>
      <c r="JIM1418" s="14"/>
      <c r="JIN1418" s="14"/>
      <c r="JIO1418" s="14"/>
      <c r="JIP1418" s="14"/>
      <c r="JIQ1418" s="14"/>
      <c r="JIR1418" s="14"/>
      <c r="JIS1418" s="14"/>
      <c r="JIT1418" s="14"/>
      <c r="JIU1418" s="14"/>
      <c r="JIV1418" s="14"/>
      <c r="JIW1418" s="14"/>
      <c r="JIX1418" s="14"/>
      <c r="JIY1418" s="14"/>
      <c r="JIZ1418" s="14"/>
      <c r="JJA1418" s="14"/>
      <c r="JJB1418" s="14"/>
      <c r="JJC1418" s="14"/>
      <c r="JJD1418" s="14"/>
      <c r="JJE1418" s="14"/>
      <c r="JJF1418" s="14"/>
      <c r="JJG1418" s="14"/>
      <c r="JJH1418" s="14"/>
      <c r="JJI1418" s="14"/>
      <c r="JJJ1418" s="14"/>
      <c r="JJK1418" s="14"/>
      <c r="JJL1418" s="14"/>
      <c r="JJM1418" s="14"/>
      <c r="JJN1418" s="14"/>
      <c r="JJO1418" s="14"/>
      <c r="JJP1418" s="14"/>
      <c r="JJQ1418" s="14"/>
      <c r="JJR1418" s="14"/>
      <c r="JJS1418" s="14"/>
      <c r="JJT1418" s="14"/>
      <c r="JJU1418" s="14"/>
      <c r="JJV1418" s="14"/>
      <c r="JJW1418" s="14"/>
      <c r="JJX1418" s="14"/>
      <c r="JJY1418" s="14"/>
      <c r="JJZ1418" s="14"/>
      <c r="JKA1418" s="14"/>
      <c r="JKB1418" s="14"/>
      <c r="JKC1418" s="14"/>
      <c r="JKD1418" s="14"/>
      <c r="JKE1418" s="14"/>
      <c r="JKF1418" s="14"/>
      <c r="JKG1418" s="14"/>
      <c r="JKH1418" s="14"/>
      <c r="JKI1418" s="14"/>
      <c r="JKJ1418" s="14"/>
      <c r="JKK1418" s="14"/>
      <c r="JKL1418" s="14"/>
      <c r="JKM1418" s="14"/>
      <c r="JKN1418" s="14"/>
      <c r="JKO1418" s="14"/>
      <c r="JKP1418" s="14"/>
      <c r="JKQ1418" s="14"/>
      <c r="JKR1418" s="14"/>
      <c r="JKS1418" s="14"/>
      <c r="JKT1418" s="14"/>
      <c r="JKU1418" s="14"/>
      <c r="JKV1418" s="14"/>
      <c r="JKW1418" s="14"/>
      <c r="JKX1418" s="14"/>
      <c r="JKY1418" s="14"/>
      <c r="JKZ1418" s="14"/>
      <c r="JLA1418" s="14"/>
      <c r="JLB1418" s="14"/>
      <c r="JLC1418" s="14"/>
      <c r="JLD1418" s="14"/>
      <c r="JLE1418" s="14"/>
      <c r="JLF1418" s="14"/>
      <c r="JLG1418" s="14"/>
      <c r="JLH1418" s="14"/>
      <c r="JLI1418" s="14"/>
      <c r="JLJ1418" s="14"/>
      <c r="JLK1418" s="14"/>
      <c r="JLL1418" s="14"/>
      <c r="JLM1418" s="14"/>
      <c r="JLN1418" s="14"/>
      <c r="JLO1418" s="14"/>
      <c r="JLP1418" s="14"/>
      <c r="JLQ1418" s="14"/>
      <c r="JLR1418" s="14"/>
      <c r="JLS1418" s="14"/>
      <c r="JLT1418" s="14"/>
      <c r="JLU1418" s="14"/>
      <c r="JLV1418" s="14"/>
      <c r="JLW1418" s="14"/>
      <c r="JLX1418" s="14"/>
      <c r="JLY1418" s="14"/>
      <c r="JLZ1418" s="14"/>
      <c r="JMA1418" s="14"/>
      <c r="JMB1418" s="14"/>
      <c r="JMC1418" s="14"/>
      <c r="JMD1418" s="14"/>
      <c r="JME1418" s="14"/>
      <c r="JMF1418" s="14"/>
      <c r="JMG1418" s="14"/>
      <c r="JMH1418" s="14"/>
      <c r="JMI1418" s="14"/>
      <c r="JMJ1418" s="14"/>
      <c r="JMK1418" s="14"/>
      <c r="JML1418" s="14"/>
      <c r="JMM1418" s="14"/>
      <c r="JMN1418" s="14"/>
      <c r="JMO1418" s="14"/>
      <c r="JMP1418" s="14"/>
      <c r="JMQ1418" s="14"/>
      <c r="JMR1418" s="14"/>
      <c r="JMS1418" s="14"/>
      <c r="JMT1418" s="14"/>
      <c r="JMU1418" s="14"/>
      <c r="JMV1418" s="14"/>
      <c r="JMW1418" s="14"/>
      <c r="JMX1418" s="14"/>
      <c r="JMY1418" s="14"/>
      <c r="JMZ1418" s="14"/>
      <c r="JNA1418" s="14"/>
      <c r="JNB1418" s="14"/>
      <c r="JNC1418" s="14"/>
      <c r="JND1418" s="14"/>
      <c r="JNE1418" s="14"/>
      <c r="JNF1418" s="14"/>
      <c r="JNG1418" s="14"/>
      <c r="JNH1418" s="14"/>
      <c r="JNI1418" s="14"/>
      <c r="JNJ1418" s="14"/>
      <c r="JNK1418" s="14"/>
      <c r="JNL1418" s="14"/>
      <c r="JNM1418" s="14"/>
      <c r="JNN1418" s="14"/>
      <c r="JNO1418" s="14"/>
      <c r="JNP1418" s="14"/>
      <c r="JNQ1418" s="14"/>
      <c r="JNR1418" s="14"/>
      <c r="JNS1418" s="14"/>
      <c r="JNT1418" s="14"/>
      <c r="JNU1418" s="14"/>
      <c r="JNV1418" s="14"/>
      <c r="JNW1418" s="14"/>
      <c r="JNX1418" s="14"/>
      <c r="JNY1418" s="14"/>
      <c r="JNZ1418" s="14"/>
      <c r="JOA1418" s="14"/>
      <c r="JOB1418" s="14"/>
      <c r="JOC1418" s="14"/>
      <c r="JOD1418" s="14"/>
      <c r="JOE1418" s="14"/>
      <c r="JOF1418" s="14"/>
      <c r="JOG1418" s="14"/>
      <c r="JOH1418" s="14"/>
      <c r="JOI1418" s="14"/>
      <c r="JOJ1418" s="14"/>
      <c r="JOK1418" s="14"/>
      <c r="JOL1418" s="14"/>
      <c r="JOM1418" s="14"/>
      <c r="JON1418" s="14"/>
      <c r="JOO1418" s="14"/>
      <c r="JOP1418" s="14"/>
      <c r="JOQ1418" s="14"/>
      <c r="JOR1418" s="14"/>
      <c r="JOS1418" s="14"/>
      <c r="JOT1418" s="14"/>
      <c r="JOU1418" s="14"/>
      <c r="JOV1418" s="14"/>
      <c r="JOW1418" s="14"/>
      <c r="JOX1418" s="14"/>
      <c r="JOY1418" s="14"/>
      <c r="JOZ1418" s="14"/>
      <c r="JPA1418" s="14"/>
      <c r="JPB1418" s="14"/>
      <c r="JPC1418" s="14"/>
      <c r="JPD1418" s="14"/>
      <c r="JPE1418" s="14"/>
      <c r="JPF1418" s="14"/>
      <c r="JPG1418" s="14"/>
      <c r="JPH1418" s="14"/>
      <c r="JPI1418" s="14"/>
      <c r="JPJ1418" s="14"/>
      <c r="JPK1418" s="14"/>
      <c r="JPL1418" s="14"/>
      <c r="JPM1418" s="14"/>
      <c r="JPN1418" s="14"/>
      <c r="JPO1418" s="14"/>
      <c r="JPP1418" s="14"/>
      <c r="JPQ1418" s="14"/>
      <c r="JPR1418" s="14"/>
      <c r="JPS1418" s="14"/>
      <c r="JPT1418" s="14"/>
      <c r="JPU1418" s="14"/>
      <c r="JPV1418" s="14"/>
      <c r="JPW1418" s="14"/>
      <c r="JPX1418" s="14"/>
      <c r="JPY1418" s="14"/>
      <c r="JPZ1418" s="14"/>
      <c r="JQA1418" s="14"/>
      <c r="JQB1418" s="14"/>
      <c r="JQC1418" s="14"/>
      <c r="JQD1418" s="14"/>
      <c r="JQE1418" s="14"/>
      <c r="JQF1418" s="14"/>
      <c r="JQG1418" s="14"/>
      <c r="JQH1418" s="14"/>
      <c r="JQI1418" s="14"/>
      <c r="JQJ1418" s="14"/>
      <c r="JQK1418" s="14"/>
      <c r="JQL1418" s="14"/>
      <c r="JQM1418" s="14"/>
      <c r="JQN1418" s="14"/>
      <c r="JQO1418" s="14"/>
      <c r="JQP1418" s="14"/>
      <c r="JQQ1418" s="14"/>
      <c r="JQR1418" s="14"/>
      <c r="JQS1418" s="14"/>
      <c r="JQT1418" s="14"/>
      <c r="JQU1418" s="14"/>
      <c r="JQV1418" s="14"/>
      <c r="JQW1418" s="14"/>
      <c r="JQX1418" s="14"/>
      <c r="JQY1418" s="14"/>
      <c r="JQZ1418" s="14"/>
      <c r="JRA1418" s="14"/>
      <c r="JRB1418" s="14"/>
      <c r="JRC1418" s="14"/>
      <c r="JRD1418" s="14"/>
      <c r="JRE1418" s="14"/>
      <c r="JRF1418" s="14"/>
      <c r="JRG1418" s="14"/>
      <c r="JRH1418" s="14"/>
      <c r="JRI1418" s="14"/>
      <c r="JRJ1418" s="14"/>
      <c r="JRK1418" s="14"/>
      <c r="JRL1418" s="14"/>
      <c r="JRM1418" s="14"/>
      <c r="JRN1418" s="14"/>
      <c r="JRO1418" s="14"/>
      <c r="JRP1418" s="14"/>
      <c r="JRQ1418" s="14"/>
      <c r="JRR1418" s="14"/>
      <c r="JRS1418" s="14"/>
      <c r="JRT1418" s="14"/>
      <c r="JRU1418" s="14"/>
      <c r="JRV1418" s="14"/>
      <c r="JRW1418" s="14"/>
      <c r="JRX1418" s="14"/>
      <c r="JRY1418" s="14"/>
      <c r="JRZ1418" s="14"/>
      <c r="JSA1418" s="14"/>
      <c r="JSB1418" s="14"/>
      <c r="JSC1418" s="14"/>
      <c r="JSD1418" s="14"/>
      <c r="JSE1418" s="14"/>
      <c r="JSF1418" s="14"/>
      <c r="JSG1418" s="14"/>
      <c r="JSH1418" s="14"/>
      <c r="JSI1418" s="14"/>
      <c r="JSJ1418" s="14"/>
      <c r="JSK1418" s="14"/>
      <c r="JSL1418" s="14"/>
      <c r="JSM1418" s="14"/>
      <c r="JSN1418" s="14"/>
      <c r="JSO1418" s="14"/>
      <c r="JSP1418" s="14"/>
      <c r="JSQ1418" s="14"/>
      <c r="JSR1418" s="14"/>
      <c r="JSS1418" s="14"/>
      <c r="JST1418" s="14"/>
      <c r="JSU1418" s="14"/>
      <c r="JSV1418" s="14"/>
      <c r="JSW1418" s="14"/>
      <c r="JSX1418" s="14"/>
      <c r="JSY1418" s="14"/>
      <c r="JSZ1418" s="14"/>
      <c r="JTA1418" s="14"/>
      <c r="JTB1418" s="14"/>
      <c r="JTC1418" s="14"/>
      <c r="JTD1418" s="14"/>
      <c r="JTE1418" s="14"/>
      <c r="JTF1418" s="14"/>
      <c r="JTG1418" s="14"/>
      <c r="JTH1418" s="14"/>
      <c r="JTI1418" s="14"/>
      <c r="JTJ1418" s="14"/>
      <c r="JTK1418" s="14"/>
      <c r="JTL1418" s="14"/>
      <c r="JTM1418" s="14"/>
      <c r="JTN1418" s="14"/>
      <c r="JTO1418" s="14"/>
      <c r="JTP1418" s="14"/>
      <c r="JTQ1418" s="14"/>
      <c r="JTR1418" s="14"/>
      <c r="JTS1418" s="14"/>
      <c r="JTT1418" s="14"/>
      <c r="JTU1418" s="14"/>
      <c r="JTV1418" s="14"/>
      <c r="JTW1418" s="14"/>
      <c r="JTX1418" s="14"/>
      <c r="JTY1418" s="14"/>
      <c r="JTZ1418" s="14"/>
      <c r="JUA1418" s="14"/>
      <c r="JUB1418" s="14"/>
      <c r="JUC1418" s="14"/>
      <c r="JUD1418" s="14"/>
      <c r="JUE1418" s="14"/>
      <c r="JUF1418" s="14"/>
      <c r="JUG1418" s="14"/>
      <c r="JUH1418" s="14"/>
      <c r="JUI1418" s="14"/>
      <c r="JUJ1418" s="14"/>
      <c r="JUK1418" s="14"/>
      <c r="JUL1418" s="14"/>
      <c r="JUM1418" s="14"/>
      <c r="JUN1418" s="14"/>
      <c r="JUO1418" s="14"/>
      <c r="JUP1418" s="14"/>
      <c r="JUQ1418" s="14"/>
      <c r="JUR1418" s="14"/>
      <c r="JUS1418" s="14"/>
      <c r="JUT1418" s="14"/>
      <c r="JUU1418" s="14"/>
      <c r="JUV1418" s="14"/>
      <c r="JUW1418" s="14"/>
      <c r="JUX1418" s="14"/>
      <c r="JUY1418" s="14"/>
      <c r="JUZ1418" s="14"/>
      <c r="JVA1418" s="14"/>
      <c r="JVB1418" s="14"/>
      <c r="JVC1418" s="14"/>
      <c r="JVD1418" s="14"/>
      <c r="JVE1418" s="14"/>
      <c r="JVF1418" s="14"/>
      <c r="JVG1418" s="14"/>
      <c r="JVH1418" s="14"/>
      <c r="JVI1418" s="14"/>
      <c r="JVJ1418" s="14"/>
      <c r="JVK1418" s="14"/>
      <c r="JVL1418" s="14"/>
      <c r="JVM1418" s="14"/>
      <c r="JVN1418" s="14"/>
      <c r="JVO1418" s="14"/>
      <c r="JVP1418" s="14"/>
      <c r="JVQ1418" s="14"/>
      <c r="JVR1418" s="14"/>
      <c r="JVS1418" s="14"/>
      <c r="JVT1418" s="14"/>
      <c r="JVU1418" s="14"/>
      <c r="JVV1418" s="14"/>
      <c r="JVW1418" s="14"/>
      <c r="JVX1418" s="14"/>
      <c r="JVY1418" s="14"/>
      <c r="JVZ1418" s="14"/>
      <c r="JWA1418" s="14"/>
      <c r="JWB1418" s="14"/>
      <c r="JWC1418" s="14"/>
      <c r="JWD1418" s="14"/>
      <c r="JWE1418" s="14"/>
      <c r="JWF1418" s="14"/>
      <c r="JWG1418" s="14"/>
      <c r="JWH1418" s="14"/>
      <c r="JWI1418" s="14"/>
      <c r="JWJ1418" s="14"/>
      <c r="JWK1418" s="14"/>
      <c r="JWL1418" s="14"/>
      <c r="JWM1418" s="14"/>
      <c r="JWN1418" s="14"/>
      <c r="JWO1418" s="14"/>
      <c r="JWP1418" s="14"/>
      <c r="JWQ1418" s="14"/>
      <c r="JWR1418" s="14"/>
      <c r="JWS1418" s="14"/>
      <c r="JWT1418" s="14"/>
      <c r="JWU1418" s="14"/>
      <c r="JWV1418" s="14"/>
      <c r="JWW1418" s="14"/>
      <c r="JWX1418" s="14"/>
      <c r="JWY1418" s="14"/>
      <c r="JWZ1418" s="14"/>
      <c r="JXA1418" s="14"/>
      <c r="JXB1418" s="14"/>
      <c r="JXC1418" s="14"/>
      <c r="JXD1418" s="14"/>
      <c r="JXE1418" s="14"/>
      <c r="JXF1418" s="14"/>
      <c r="JXG1418" s="14"/>
      <c r="JXH1418" s="14"/>
      <c r="JXI1418" s="14"/>
      <c r="JXJ1418" s="14"/>
      <c r="JXK1418" s="14"/>
      <c r="JXL1418" s="14"/>
      <c r="JXM1418" s="14"/>
      <c r="JXN1418" s="14"/>
      <c r="JXO1418" s="14"/>
      <c r="JXP1418" s="14"/>
      <c r="JXQ1418" s="14"/>
      <c r="JXR1418" s="14"/>
      <c r="JXS1418" s="14"/>
      <c r="JXT1418" s="14"/>
      <c r="JXU1418" s="14"/>
      <c r="JXV1418" s="14"/>
      <c r="JXW1418" s="14"/>
      <c r="JXX1418" s="14"/>
      <c r="JXY1418" s="14"/>
      <c r="JXZ1418" s="14"/>
      <c r="JYA1418" s="14"/>
      <c r="JYB1418" s="14"/>
      <c r="JYC1418" s="14"/>
      <c r="JYD1418" s="14"/>
      <c r="JYE1418" s="14"/>
      <c r="JYF1418" s="14"/>
      <c r="JYG1418" s="14"/>
      <c r="JYH1418" s="14"/>
      <c r="JYI1418" s="14"/>
      <c r="JYJ1418" s="14"/>
      <c r="JYK1418" s="14"/>
      <c r="JYL1418" s="14"/>
      <c r="JYM1418" s="14"/>
      <c r="JYN1418" s="14"/>
      <c r="JYO1418" s="14"/>
      <c r="JYP1418" s="14"/>
      <c r="JYQ1418" s="14"/>
      <c r="JYR1418" s="14"/>
      <c r="JYS1418" s="14"/>
      <c r="JYT1418" s="14"/>
      <c r="JYU1418" s="14"/>
      <c r="JYV1418" s="14"/>
      <c r="JYW1418" s="14"/>
      <c r="JYX1418" s="14"/>
      <c r="JYY1418" s="14"/>
      <c r="JYZ1418" s="14"/>
      <c r="JZA1418" s="14"/>
      <c r="JZB1418" s="14"/>
      <c r="JZC1418" s="14"/>
      <c r="JZD1418" s="14"/>
      <c r="JZE1418" s="14"/>
      <c r="JZF1418" s="14"/>
      <c r="JZG1418" s="14"/>
      <c r="JZH1418" s="14"/>
      <c r="JZI1418" s="14"/>
      <c r="JZJ1418" s="14"/>
      <c r="JZK1418" s="14"/>
      <c r="JZL1418" s="14"/>
      <c r="JZM1418" s="14"/>
      <c r="JZN1418" s="14"/>
      <c r="JZO1418" s="14"/>
      <c r="JZP1418" s="14"/>
      <c r="JZQ1418" s="14"/>
      <c r="JZR1418" s="14"/>
      <c r="JZS1418" s="14"/>
      <c r="JZT1418" s="14"/>
      <c r="JZU1418" s="14"/>
      <c r="JZV1418" s="14"/>
      <c r="JZW1418" s="14"/>
      <c r="JZX1418" s="14"/>
      <c r="JZY1418" s="14"/>
      <c r="JZZ1418" s="14"/>
      <c r="KAA1418" s="14"/>
      <c r="KAB1418" s="14"/>
      <c r="KAC1418" s="14"/>
      <c r="KAD1418" s="14"/>
      <c r="KAE1418" s="14"/>
      <c r="KAF1418" s="14"/>
      <c r="KAG1418" s="14"/>
      <c r="KAH1418" s="14"/>
      <c r="KAI1418" s="14"/>
      <c r="KAJ1418" s="14"/>
      <c r="KAK1418" s="14"/>
      <c r="KAL1418" s="14"/>
      <c r="KAM1418" s="14"/>
      <c r="KAN1418" s="14"/>
      <c r="KAO1418" s="14"/>
      <c r="KAP1418" s="14"/>
      <c r="KAQ1418" s="14"/>
      <c r="KAR1418" s="14"/>
      <c r="KAS1418" s="14"/>
      <c r="KAT1418" s="14"/>
      <c r="KAU1418" s="14"/>
      <c r="KAV1418" s="14"/>
      <c r="KAW1418" s="14"/>
      <c r="KAX1418" s="14"/>
      <c r="KAY1418" s="14"/>
      <c r="KAZ1418" s="14"/>
      <c r="KBA1418" s="14"/>
      <c r="KBB1418" s="14"/>
      <c r="KBC1418" s="14"/>
      <c r="KBD1418" s="14"/>
      <c r="KBE1418" s="14"/>
      <c r="KBF1418" s="14"/>
      <c r="KBG1418" s="14"/>
      <c r="KBH1418" s="14"/>
      <c r="KBI1418" s="14"/>
      <c r="KBJ1418" s="14"/>
      <c r="KBK1418" s="14"/>
      <c r="KBL1418" s="14"/>
      <c r="KBM1418" s="14"/>
      <c r="KBN1418" s="14"/>
      <c r="KBO1418" s="14"/>
      <c r="KBP1418" s="14"/>
      <c r="KBQ1418" s="14"/>
      <c r="KBR1418" s="14"/>
      <c r="KBS1418" s="14"/>
      <c r="KBT1418" s="14"/>
      <c r="KBU1418" s="14"/>
      <c r="KBV1418" s="14"/>
      <c r="KBW1418" s="14"/>
      <c r="KBX1418" s="14"/>
      <c r="KBY1418" s="14"/>
      <c r="KBZ1418" s="14"/>
      <c r="KCA1418" s="14"/>
      <c r="KCB1418" s="14"/>
      <c r="KCC1418" s="14"/>
      <c r="KCD1418" s="14"/>
      <c r="KCE1418" s="14"/>
      <c r="KCF1418" s="14"/>
      <c r="KCG1418" s="14"/>
      <c r="KCH1418" s="14"/>
      <c r="KCI1418" s="14"/>
      <c r="KCJ1418" s="14"/>
      <c r="KCK1418" s="14"/>
      <c r="KCL1418" s="14"/>
      <c r="KCM1418" s="14"/>
      <c r="KCN1418" s="14"/>
      <c r="KCO1418" s="14"/>
      <c r="KCP1418" s="14"/>
      <c r="KCQ1418" s="14"/>
      <c r="KCR1418" s="14"/>
      <c r="KCS1418" s="14"/>
      <c r="KCT1418" s="14"/>
      <c r="KCU1418" s="14"/>
      <c r="KCV1418" s="14"/>
      <c r="KCW1418" s="14"/>
      <c r="KCX1418" s="14"/>
      <c r="KCY1418" s="14"/>
      <c r="KCZ1418" s="14"/>
      <c r="KDA1418" s="14"/>
      <c r="KDB1418" s="14"/>
      <c r="KDC1418" s="14"/>
      <c r="KDD1418" s="14"/>
      <c r="KDE1418" s="14"/>
      <c r="KDF1418" s="14"/>
      <c r="KDG1418" s="14"/>
      <c r="KDH1418" s="14"/>
      <c r="KDI1418" s="14"/>
      <c r="KDJ1418" s="14"/>
      <c r="KDK1418" s="14"/>
      <c r="KDL1418" s="14"/>
      <c r="KDM1418" s="14"/>
      <c r="KDN1418" s="14"/>
      <c r="KDO1418" s="14"/>
      <c r="KDP1418" s="14"/>
      <c r="KDQ1418" s="14"/>
      <c r="KDR1418" s="14"/>
      <c r="KDS1418" s="14"/>
      <c r="KDT1418" s="14"/>
      <c r="KDU1418" s="14"/>
      <c r="KDV1418" s="14"/>
      <c r="KDW1418" s="14"/>
      <c r="KDX1418" s="14"/>
      <c r="KDY1418" s="14"/>
      <c r="KDZ1418" s="14"/>
      <c r="KEA1418" s="14"/>
      <c r="KEB1418" s="14"/>
      <c r="KEC1418" s="14"/>
      <c r="KED1418" s="14"/>
      <c r="KEE1418" s="14"/>
      <c r="KEF1418" s="14"/>
      <c r="KEG1418" s="14"/>
      <c r="KEH1418" s="14"/>
      <c r="KEI1418" s="14"/>
      <c r="KEJ1418" s="14"/>
      <c r="KEK1418" s="14"/>
      <c r="KEL1418" s="14"/>
      <c r="KEM1418" s="14"/>
      <c r="KEN1418" s="14"/>
      <c r="KEO1418" s="14"/>
      <c r="KEP1418" s="14"/>
      <c r="KEQ1418" s="14"/>
      <c r="KER1418" s="14"/>
      <c r="KES1418" s="14"/>
      <c r="KET1418" s="14"/>
      <c r="KEU1418" s="14"/>
      <c r="KEV1418" s="14"/>
      <c r="KEW1418" s="14"/>
      <c r="KEX1418" s="14"/>
      <c r="KEY1418" s="14"/>
      <c r="KEZ1418" s="14"/>
      <c r="KFA1418" s="14"/>
      <c r="KFB1418" s="14"/>
      <c r="KFC1418" s="14"/>
      <c r="KFD1418" s="14"/>
      <c r="KFE1418" s="14"/>
      <c r="KFF1418" s="14"/>
      <c r="KFG1418" s="14"/>
      <c r="KFH1418" s="14"/>
      <c r="KFI1418" s="14"/>
      <c r="KFJ1418" s="14"/>
      <c r="KFK1418" s="14"/>
      <c r="KFL1418" s="14"/>
      <c r="KFM1418" s="14"/>
      <c r="KFN1418" s="14"/>
      <c r="KFO1418" s="14"/>
      <c r="KFP1418" s="14"/>
      <c r="KFQ1418" s="14"/>
      <c r="KFR1418" s="14"/>
      <c r="KFS1418" s="14"/>
      <c r="KFT1418" s="14"/>
      <c r="KFU1418" s="14"/>
      <c r="KFV1418" s="14"/>
      <c r="KFW1418" s="14"/>
      <c r="KFX1418" s="14"/>
      <c r="KFY1418" s="14"/>
      <c r="KFZ1418" s="14"/>
      <c r="KGA1418" s="14"/>
      <c r="KGB1418" s="14"/>
      <c r="KGC1418" s="14"/>
      <c r="KGD1418" s="14"/>
      <c r="KGE1418" s="14"/>
      <c r="KGF1418" s="14"/>
      <c r="KGG1418" s="14"/>
      <c r="KGH1418" s="14"/>
      <c r="KGI1418" s="14"/>
      <c r="KGJ1418" s="14"/>
      <c r="KGK1418" s="14"/>
      <c r="KGL1418" s="14"/>
      <c r="KGM1418" s="14"/>
      <c r="KGN1418" s="14"/>
      <c r="KGO1418" s="14"/>
      <c r="KGP1418" s="14"/>
      <c r="KGQ1418" s="14"/>
      <c r="KGR1418" s="14"/>
      <c r="KGS1418" s="14"/>
      <c r="KGT1418" s="14"/>
      <c r="KGU1418" s="14"/>
      <c r="KGV1418" s="14"/>
      <c r="KGW1418" s="14"/>
      <c r="KGX1418" s="14"/>
      <c r="KGY1418" s="14"/>
      <c r="KGZ1418" s="14"/>
      <c r="KHA1418" s="14"/>
      <c r="KHB1418" s="14"/>
      <c r="KHC1418" s="14"/>
      <c r="KHD1418" s="14"/>
      <c r="KHE1418" s="14"/>
      <c r="KHF1418" s="14"/>
      <c r="KHG1418" s="14"/>
      <c r="KHH1418" s="14"/>
      <c r="KHI1418" s="14"/>
      <c r="KHJ1418" s="14"/>
      <c r="KHK1418" s="14"/>
      <c r="KHL1418" s="14"/>
      <c r="KHM1418" s="14"/>
      <c r="KHN1418" s="14"/>
      <c r="KHO1418" s="14"/>
      <c r="KHP1418" s="14"/>
      <c r="KHQ1418" s="14"/>
      <c r="KHR1418" s="14"/>
      <c r="KHS1418" s="14"/>
      <c r="KHT1418" s="14"/>
      <c r="KHU1418" s="14"/>
      <c r="KHV1418" s="14"/>
      <c r="KHW1418" s="14"/>
      <c r="KHX1418" s="14"/>
      <c r="KHY1418" s="14"/>
      <c r="KHZ1418" s="14"/>
      <c r="KIA1418" s="14"/>
      <c r="KIB1418" s="14"/>
      <c r="KIC1418" s="14"/>
      <c r="KID1418" s="14"/>
      <c r="KIE1418" s="14"/>
      <c r="KIF1418" s="14"/>
      <c r="KIG1418" s="14"/>
      <c r="KIH1418" s="14"/>
      <c r="KII1418" s="14"/>
      <c r="KIJ1418" s="14"/>
      <c r="KIK1418" s="14"/>
      <c r="KIL1418" s="14"/>
      <c r="KIM1418" s="14"/>
      <c r="KIN1418" s="14"/>
      <c r="KIO1418" s="14"/>
      <c r="KIP1418" s="14"/>
      <c r="KIQ1418" s="14"/>
      <c r="KIR1418" s="14"/>
      <c r="KIS1418" s="14"/>
      <c r="KIT1418" s="14"/>
      <c r="KIU1418" s="14"/>
      <c r="KIV1418" s="14"/>
      <c r="KIW1418" s="14"/>
      <c r="KIX1418" s="14"/>
      <c r="KIY1418" s="14"/>
      <c r="KIZ1418" s="14"/>
      <c r="KJA1418" s="14"/>
      <c r="KJB1418" s="14"/>
      <c r="KJC1418" s="14"/>
      <c r="KJD1418" s="14"/>
      <c r="KJE1418" s="14"/>
      <c r="KJF1418" s="14"/>
      <c r="KJG1418" s="14"/>
      <c r="KJH1418" s="14"/>
      <c r="KJI1418" s="14"/>
      <c r="KJJ1418" s="14"/>
      <c r="KJK1418" s="14"/>
      <c r="KJL1418" s="14"/>
      <c r="KJM1418" s="14"/>
      <c r="KJN1418" s="14"/>
      <c r="KJO1418" s="14"/>
      <c r="KJP1418" s="14"/>
      <c r="KJQ1418" s="14"/>
      <c r="KJR1418" s="14"/>
      <c r="KJS1418" s="14"/>
      <c r="KJT1418" s="14"/>
      <c r="KJU1418" s="14"/>
      <c r="KJV1418" s="14"/>
      <c r="KJW1418" s="14"/>
      <c r="KJX1418" s="14"/>
      <c r="KJY1418" s="14"/>
      <c r="KJZ1418" s="14"/>
      <c r="KKA1418" s="14"/>
      <c r="KKB1418" s="14"/>
      <c r="KKC1418" s="14"/>
      <c r="KKD1418" s="14"/>
      <c r="KKE1418" s="14"/>
      <c r="KKF1418" s="14"/>
      <c r="KKG1418" s="14"/>
      <c r="KKH1418" s="14"/>
      <c r="KKI1418" s="14"/>
      <c r="KKJ1418" s="14"/>
      <c r="KKK1418" s="14"/>
      <c r="KKL1418" s="14"/>
      <c r="KKM1418" s="14"/>
      <c r="KKN1418" s="14"/>
      <c r="KKO1418" s="14"/>
      <c r="KKP1418" s="14"/>
      <c r="KKQ1418" s="14"/>
      <c r="KKR1418" s="14"/>
      <c r="KKS1418" s="14"/>
      <c r="KKT1418" s="14"/>
      <c r="KKU1418" s="14"/>
      <c r="KKV1418" s="14"/>
      <c r="KKW1418" s="14"/>
      <c r="KKX1418" s="14"/>
      <c r="KKY1418" s="14"/>
      <c r="KKZ1418" s="14"/>
      <c r="KLA1418" s="14"/>
      <c r="KLB1418" s="14"/>
      <c r="KLC1418" s="14"/>
      <c r="KLD1418" s="14"/>
      <c r="KLE1418" s="14"/>
      <c r="KLF1418" s="14"/>
      <c r="KLG1418" s="14"/>
      <c r="KLH1418" s="14"/>
      <c r="KLI1418" s="14"/>
      <c r="KLJ1418" s="14"/>
      <c r="KLK1418" s="14"/>
      <c r="KLL1418" s="14"/>
      <c r="KLM1418" s="14"/>
      <c r="KLN1418" s="14"/>
      <c r="KLO1418" s="14"/>
      <c r="KLP1418" s="14"/>
      <c r="KLQ1418" s="14"/>
      <c r="KLR1418" s="14"/>
      <c r="KLS1418" s="14"/>
      <c r="KLT1418" s="14"/>
      <c r="KLU1418" s="14"/>
      <c r="KLV1418" s="14"/>
      <c r="KLW1418" s="14"/>
      <c r="KLX1418" s="14"/>
      <c r="KLY1418" s="14"/>
      <c r="KLZ1418" s="14"/>
      <c r="KMA1418" s="14"/>
      <c r="KMB1418" s="14"/>
      <c r="KMC1418" s="14"/>
      <c r="KMD1418" s="14"/>
      <c r="KME1418" s="14"/>
      <c r="KMF1418" s="14"/>
      <c r="KMG1418" s="14"/>
      <c r="KMH1418" s="14"/>
      <c r="KMI1418" s="14"/>
      <c r="KMJ1418" s="14"/>
      <c r="KMK1418" s="14"/>
      <c r="KML1418" s="14"/>
      <c r="KMM1418" s="14"/>
      <c r="KMN1418" s="14"/>
      <c r="KMO1418" s="14"/>
      <c r="KMP1418" s="14"/>
      <c r="KMQ1418" s="14"/>
      <c r="KMR1418" s="14"/>
      <c r="KMS1418" s="14"/>
      <c r="KMT1418" s="14"/>
      <c r="KMU1418" s="14"/>
      <c r="KMV1418" s="14"/>
      <c r="KMW1418" s="14"/>
      <c r="KMX1418" s="14"/>
      <c r="KMY1418" s="14"/>
      <c r="KMZ1418" s="14"/>
      <c r="KNA1418" s="14"/>
      <c r="KNB1418" s="14"/>
      <c r="KNC1418" s="14"/>
      <c r="KND1418" s="14"/>
      <c r="KNE1418" s="14"/>
      <c r="KNF1418" s="14"/>
      <c r="KNG1418" s="14"/>
      <c r="KNH1418" s="14"/>
      <c r="KNI1418" s="14"/>
      <c r="KNJ1418" s="14"/>
      <c r="KNK1418" s="14"/>
      <c r="KNL1418" s="14"/>
      <c r="KNM1418" s="14"/>
      <c r="KNN1418" s="14"/>
      <c r="KNO1418" s="14"/>
      <c r="KNP1418" s="14"/>
      <c r="KNQ1418" s="14"/>
      <c r="KNR1418" s="14"/>
      <c r="KNS1418" s="14"/>
      <c r="KNT1418" s="14"/>
      <c r="KNU1418" s="14"/>
      <c r="KNV1418" s="14"/>
      <c r="KNW1418" s="14"/>
      <c r="KNX1418" s="14"/>
      <c r="KNY1418" s="14"/>
      <c r="KNZ1418" s="14"/>
      <c r="KOA1418" s="14"/>
      <c r="KOB1418" s="14"/>
      <c r="KOC1418" s="14"/>
      <c r="KOD1418" s="14"/>
      <c r="KOE1418" s="14"/>
      <c r="KOF1418" s="14"/>
      <c r="KOG1418" s="14"/>
      <c r="KOH1418" s="14"/>
      <c r="KOI1418" s="14"/>
      <c r="KOJ1418" s="14"/>
      <c r="KOK1418" s="14"/>
      <c r="KOL1418" s="14"/>
      <c r="KOM1418" s="14"/>
      <c r="KON1418" s="14"/>
      <c r="KOO1418" s="14"/>
      <c r="KOP1418" s="14"/>
      <c r="KOQ1418" s="14"/>
      <c r="KOR1418" s="14"/>
      <c r="KOS1418" s="14"/>
      <c r="KOT1418" s="14"/>
      <c r="KOU1418" s="14"/>
      <c r="KOV1418" s="14"/>
      <c r="KOW1418" s="14"/>
      <c r="KOX1418" s="14"/>
      <c r="KOY1418" s="14"/>
      <c r="KOZ1418" s="14"/>
      <c r="KPA1418" s="14"/>
      <c r="KPB1418" s="14"/>
      <c r="KPC1418" s="14"/>
      <c r="KPD1418" s="14"/>
      <c r="KPE1418" s="14"/>
      <c r="KPF1418" s="14"/>
      <c r="KPG1418" s="14"/>
      <c r="KPH1418" s="14"/>
      <c r="KPI1418" s="14"/>
      <c r="KPJ1418" s="14"/>
      <c r="KPK1418" s="14"/>
      <c r="KPL1418" s="14"/>
      <c r="KPM1418" s="14"/>
      <c r="KPN1418" s="14"/>
      <c r="KPO1418" s="14"/>
      <c r="KPP1418" s="14"/>
      <c r="KPQ1418" s="14"/>
      <c r="KPR1418" s="14"/>
      <c r="KPS1418" s="14"/>
      <c r="KPT1418" s="14"/>
      <c r="KPU1418" s="14"/>
      <c r="KPV1418" s="14"/>
      <c r="KPW1418" s="14"/>
      <c r="KPX1418" s="14"/>
      <c r="KPY1418" s="14"/>
      <c r="KPZ1418" s="14"/>
      <c r="KQA1418" s="14"/>
      <c r="KQB1418" s="14"/>
      <c r="KQC1418" s="14"/>
      <c r="KQD1418" s="14"/>
      <c r="KQE1418" s="14"/>
      <c r="KQF1418" s="14"/>
      <c r="KQG1418" s="14"/>
      <c r="KQH1418" s="14"/>
      <c r="KQI1418" s="14"/>
      <c r="KQJ1418" s="14"/>
      <c r="KQK1418" s="14"/>
      <c r="KQL1418" s="14"/>
      <c r="KQM1418" s="14"/>
      <c r="KQN1418" s="14"/>
      <c r="KQO1418" s="14"/>
      <c r="KQP1418" s="14"/>
      <c r="KQQ1418" s="14"/>
      <c r="KQR1418" s="14"/>
      <c r="KQS1418" s="14"/>
      <c r="KQT1418" s="14"/>
      <c r="KQU1418" s="14"/>
      <c r="KQV1418" s="14"/>
      <c r="KQW1418" s="14"/>
      <c r="KQX1418" s="14"/>
      <c r="KQY1418" s="14"/>
      <c r="KQZ1418" s="14"/>
      <c r="KRA1418" s="14"/>
      <c r="KRB1418" s="14"/>
      <c r="KRC1418" s="14"/>
      <c r="KRD1418" s="14"/>
      <c r="KRE1418" s="14"/>
      <c r="KRF1418" s="14"/>
      <c r="KRG1418" s="14"/>
      <c r="KRH1418" s="14"/>
      <c r="KRI1418" s="14"/>
      <c r="KRJ1418" s="14"/>
      <c r="KRK1418" s="14"/>
      <c r="KRL1418" s="14"/>
      <c r="KRM1418" s="14"/>
      <c r="KRN1418" s="14"/>
      <c r="KRO1418" s="14"/>
      <c r="KRP1418" s="14"/>
      <c r="KRQ1418" s="14"/>
      <c r="KRR1418" s="14"/>
      <c r="KRS1418" s="14"/>
      <c r="KRT1418" s="14"/>
      <c r="KRU1418" s="14"/>
      <c r="KRV1418" s="14"/>
      <c r="KRW1418" s="14"/>
      <c r="KRX1418" s="14"/>
      <c r="KRY1418" s="14"/>
      <c r="KRZ1418" s="14"/>
      <c r="KSA1418" s="14"/>
      <c r="KSB1418" s="14"/>
      <c r="KSC1418" s="14"/>
      <c r="KSD1418" s="14"/>
      <c r="KSE1418" s="14"/>
      <c r="KSF1418" s="14"/>
      <c r="KSG1418" s="14"/>
      <c r="KSH1418" s="14"/>
      <c r="KSI1418" s="14"/>
      <c r="KSJ1418" s="14"/>
      <c r="KSK1418" s="14"/>
      <c r="KSL1418" s="14"/>
      <c r="KSM1418" s="14"/>
      <c r="KSN1418" s="14"/>
      <c r="KSO1418" s="14"/>
      <c r="KSP1418" s="14"/>
      <c r="KSQ1418" s="14"/>
      <c r="KSR1418" s="14"/>
      <c r="KSS1418" s="14"/>
      <c r="KST1418" s="14"/>
      <c r="KSU1418" s="14"/>
      <c r="KSV1418" s="14"/>
      <c r="KSW1418" s="14"/>
      <c r="KSX1418" s="14"/>
      <c r="KSY1418" s="14"/>
      <c r="KSZ1418" s="14"/>
      <c r="KTA1418" s="14"/>
      <c r="KTB1418" s="14"/>
      <c r="KTC1418" s="14"/>
      <c r="KTD1418" s="14"/>
      <c r="KTE1418" s="14"/>
      <c r="KTF1418" s="14"/>
      <c r="KTG1418" s="14"/>
      <c r="KTH1418" s="14"/>
      <c r="KTI1418" s="14"/>
      <c r="KTJ1418" s="14"/>
      <c r="KTK1418" s="14"/>
      <c r="KTL1418" s="14"/>
      <c r="KTM1418" s="14"/>
      <c r="KTN1418" s="14"/>
      <c r="KTO1418" s="14"/>
      <c r="KTP1418" s="14"/>
      <c r="KTQ1418" s="14"/>
      <c r="KTR1418" s="14"/>
      <c r="KTS1418" s="14"/>
      <c r="KTT1418" s="14"/>
      <c r="KTU1418" s="14"/>
      <c r="KTV1418" s="14"/>
      <c r="KTW1418" s="14"/>
      <c r="KTX1418" s="14"/>
      <c r="KTY1418" s="14"/>
      <c r="KTZ1418" s="14"/>
      <c r="KUA1418" s="14"/>
      <c r="KUB1418" s="14"/>
      <c r="KUC1418" s="14"/>
      <c r="KUD1418" s="14"/>
      <c r="KUE1418" s="14"/>
      <c r="KUF1418" s="14"/>
      <c r="KUG1418" s="14"/>
      <c r="KUH1418" s="14"/>
      <c r="KUI1418" s="14"/>
      <c r="KUJ1418" s="14"/>
      <c r="KUK1418" s="14"/>
      <c r="KUL1418" s="14"/>
      <c r="KUM1418" s="14"/>
      <c r="KUN1418" s="14"/>
      <c r="KUO1418" s="14"/>
      <c r="KUP1418" s="14"/>
      <c r="KUQ1418" s="14"/>
      <c r="KUR1418" s="14"/>
      <c r="KUS1418" s="14"/>
      <c r="KUT1418" s="14"/>
      <c r="KUU1418" s="14"/>
      <c r="KUV1418" s="14"/>
      <c r="KUW1418" s="14"/>
      <c r="KUX1418" s="14"/>
      <c r="KUY1418" s="14"/>
      <c r="KUZ1418" s="14"/>
      <c r="KVA1418" s="14"/>
      <c r="KVB1418" s="14"/>
      <c r="KVC1418" s="14"/>
      <c r="KVD1418" s="14"/>
      <c r="KVE1418" s="14"/>
      <c r="KVF1418" s="14"/>
      <c r="KVG1418" s="14"/>
      <c r="KVH1418" s="14"/>
      <c r="KVI1418" s="14"/>
      <c r="KVJ1418" s="14"/>
      <c r="KVK1418" s="14"/>
      <c r="KVL1418" s="14"/>
      <c r="KVM1418" s="14"/>
      <c r="KVN1418" s="14"/>
      <c r="KVO1418" s="14"/>
      <c r="KVP1418" s="14"/>
      <c r="KVQ1418" s="14"/>
      <c r="KVR1418" s="14"/>
      <c r="KVS1418" s="14"/>
      <c r="KVT1418" s="14"/>
      <c r="KVU1418" s="14"/>
      <c r="KVV1418" s="14"/>
      <c r="KVW1418" s="14"/>
      <c r="KVX1418" s="14"/>
      <c r="KVY1418" s="14"/>
      <c r="KVZ1418" s="14"/>
      <c r="KWA1418" s="14"/>
      <c r="KWB1418" s="14"/>
      <c r="KWC1418" s="14"/>
      <c r="KWD1418" s="14"/>
      <c r="KWE1418" s="14"/>
      <c r="KWF1418" s="14"/>
      <c r="KWG1418" s="14"/>
      <c r="KWH1418" s="14"/>
      <c r="KWI1418" s="14"/>
      <c r="KWJ1418" s="14"/>
      <c r="KWK1418" s="14"/>
      <c r="KWL1418" s="14"/>
      <c r="KWM1418" s="14"/>
      <c r="KWN1418" s="14"/>
      <c r="KWO1418" s="14"/>
      <c r="KWP1418" s="14"/>
      <c r="KWQ1418" s="14"/>
      <c r="KWR1418" s="14"/>
      <c r="KWS1418" s="14"/>
      <c r="KWT1418" s="14"/>
      <c r="KWU1418" s="14"/>
      <c r="KWV1418" s="14"/>
      <c r="KWW1418" s="14"/>
      <c r="KWX1418" s="14"/>
      <c r="KWY1418" s="14"/>
      <c r="KWZ1418" s="14"/>
      <c r="KXA1418" s="14"/>
      <c r="KXB1418" s="14"/>
      <c r="KXC1418" s="14"/>
      <c r="KXD1418" s="14"/>
      <c r="KXE1418" s="14"/>
      <c r="KXF1418" s="14"/>
      <c r="KXG1418" s="14"/>
      <c r="KXH1418" s="14"/>
      <c r="KXI1418" s="14"/>
      <c r="KXJ1418" s="14"/>
      <c r="KXK1418" s="14"/>
      <c r="KXL1418" s="14"/>
      <c r="KXM1418" s="14"/>
      <c r="KXN1418" s="14"/>
      <c r="KXO1418" s="14"/>
      <c r="KXP1418" s="14"/>
      <c r="KXQ1418" s="14"/>
      <c r="KXR1418" s="14"/>
      <c r="KXS1418" s="14"/>
      <c r="KXT1418" s="14"/>
      <c r="KXU1418" s="14"/>
      <c r="KXV1418" s="14"/>
      <c r="KXW1418" s="14"/>
      <c r="KXX1418" s="14"/>
      <c r="KXY1418" s="14"/>
      <c r="KXZ1418" s="14"/>
      <c r="KYA1418" s="14"/>
      <c r="KYB1418" s="14"/>
      <c r="KYC1418" s="14"/>
      <c r="KYD1418" s="14"/>
      <c r="KYE1418" s="14"/>
      <c r="KYF1418" s="14"/>
      <c r="KYG1418" s="14"/>
      <c r="KYH1418" s="14"/>
      <c r="KYI1418" s="14"/>
      <c r="KYJ1418" s="14"/>
      <c r="KYK1418" s="14"/>
      <c r="KYL1418" s="14"/>
      <c r="KYM1418" s="14"/>
      <c r="KYN1418" s="14"/>
      <c r="KYO1418" s="14"/>
      <c r="KYP1418" s="14"/>
      <c r="KYQ1418" s="14"/>
      <c r="KYR1418" s="14"/>
      <c r="KYS1418" s="14"/>
      <c r="KYT1418" s="14"/>
      <c r="KYU1418" s="14"/>
      <c r="KYV1418" s="14"/>
      <c r="KYW1418" s="14"/>
      <c r="KYX1418" s="14"/>
      <c r="KYY1418" s="14"/>
      <c r="KYZ1418" s="14"/>
      <c r="KZA1418" s="14"/>
      <c r="KZB1418" s="14"/>
      <c r="KZC1418" s="14"/>
      <c r="KZD1418" s="14"/>
      <c r="KZE1418" s="14"/>
      <c r="KZF1418" s="14"/>
      <c r="KZG1418" s="14"/>
      <c r="KZH1418" s="14"/>
      <c r="KZI1418" s="14"/>
      <c r="KZJ1418" s="14"/>
      <c r="KZK1418" s="14"/>
      <c r="KZL1418" s="14"/>
      <c r="KZM1418" s="14"/>
      <c r="KZN1418" s="14"/>
      <c r="KZO1418" s="14"/>
      <c r="KZP1418" s="14"/>
      <c r="KZQ1418" s="14"/>
      <c r="KZR1418" s="14"/>
      <c r="KZS1418" s="14"/>
      <c r="KZT1418" s="14"/>
      <c r="KZU1418" s="14"/>
      <c r="KZV1418" s="14"/>
      <c r="KZW1418" s="14"/>
      <c r="KZX1418" s="14"/>
      <c r="KZY1418" s="14"/>
      <c r="KZZ1418" s="14"/>
      <c r="LAA1418" s="14"/>
      <c r="LAB1418" s="14"/>
      <c r="LAC1418" s="14"/>
      <c r="LAD1418" s="14"/>
      <c r="LAE1418" s="14"/>
      <c r="LAF1418" s="14"/>
      <c r="LAG1418" s="14"/>
      <c r="LAH1418" s="14"/>
      <c r="LAI1418" s="14"/>
      <c r="LAJ1418" s="14"/>
      <c r="LAK1418" s="14"/>
      <c r="LAL1418" s="14"/>
      <c r="LAM1418" s="14"/>
      <c r="LAN1418" s="14"/>
      <c r="LAO1418" s="14"/>
      <c r="LAP1418" s="14"/>
      <c r="LAQ1418" s="14"/>
      <c r="LAR1418" s="14"/>
      <c r="LAS1418" s="14"/>
      <c r="LAT1418" s="14"/>
      <c r="LAU1418" s="14"/>
      <c r="LAV1418" s="14"/>
      <c r="LAW1418" s="14"/>
      <c r="LAX1418" s="14"/>
      <c r="LAY1418" s="14"/>
      <c r="LAZ1418" s="14"/>
      <c r="LBA1418" s="14"/>
      <c r="LBB1418" s="14"/>
      <c r="LBC1418" s="14"/>
      <c r="LBD1418" s="14"/>
      <c r="LBE1418" s="14"/>
      <c r="LBF1418" s="14"/>
      <c r="LBG1418" s="14"/>
      <c r="LBH1418" s="14"/>
      <c r="LBI1418" s="14"/>
      <c r="LBJ1418" s="14"/>
      <c r="LBK1418" s="14"/>
      <c r="LBL1418" s="14"/>
      <c r="LBM1418" s="14"/>
      <c r="LBN1418" s="14"/>
      <c r="LBO1418" s="14"/>
      <c r="LBP1418" s="14"/>
      <c r="LBQ1418" s="14"/>
      <c r="LBR1418" s="14"/>
      <c r="LBS1418" s="14"/>
      <c r="LBT1418" s="14"/>
      <c r="LBU1418" s="14"/>
      <c r="LBV1418" s="14"/>
      <c r="LBW1418" s="14"/>
      <c r="LBX1418" s="14"/>
      <c r="LBY1418" s="14"/>
      <c r="LBZ1418" s="14"/>
      <c r="LCA1418" s="14"/>
      <c r="LCB1418" s="14"/>
      <c r="LCC1418" s="14"/>
      <c r="LCD1418" s="14"/>
      <c r="LCE1418" s="14"/>
      <c r="LCF1418" s="14"/>
      <c r="LCG1418" s="14"/>
      <c r="LCH1418" s="14"/>
      <c r="LCI1418" s="14"/>
      <c r="LCJ1418" s="14"/>
      <c r="LCK1418" s="14"/>
      <c r="LCL1418" s="14"/>
      <c r="LCM1418" s="14"/>
      <c r="LCN1418" s="14"/>
      <c r="LCO1418" s="14"/>
      <c r="LCP1418" s="14"/>
      <c r="LCQ1418" s="14"/>
      <c r="LCR1418" s="14"/>
      <c r="LCS1418" s="14"/>
      <c r="LCT1418" s="14"/>
      <c r="LCU1418" s="14"/>
      <c r="LCV1418" s="14"/>
      <c r="LCW1418" s="14"/>
      <c r="LCX1418" s="14"/>
      <c r="LCY1418" s="14"/>
      <c r="LCZ1418" s="14"/>
      <c r="LDA1418" s="14"/>
      <c r="LDB1418" s="14"/>
      <c r="LDC1418" s="14"/>
      <c r="LDD1418" s="14"/>
      <c r="LDE1418" s="14"/>
      <c r="LDF1418" s="14"/>
      <c r="LDG1418" s="14"/>
      <c r="LDH1418" s="14"/>
      <c r="LDI1418" s="14"/>
      <c r="LDJ1418" s="14"/>
      <c r="LDK1418" s="14"/>
      <c r="LDL1418" s="14"/>
      <c r="LDM1418" s="14"/>
      <c r="LDN1418" s="14"/>
      <c r="LDO1418" s="14"/>
      <c r="LDP1418" s="14"/>
      <c r="LDQ1418" s="14"/>
      <c r="LDR1418" s="14"/>
      <c r="LDS1418" s="14"/>
      <c r="LDT1418" s="14"/>
      <c r="LDU1418" s="14"/>
      <c r="LDV1418" s="14"/>
      <c r="LDW1418" s="14"/>
      <c r="LDX1418" s="14"/>
      <c r="LDY1418" s="14"/>
      <c r="LDZ1418" s="14"/>
      <c r="LEA1418" s="14"/>
      <c r="LEB1418" s="14"/>
      <c r="LEC1418" s="14"/>
      <c r="LED1418" s="14"/>
      <c r="LEE1418" s="14"/>
      <c r="LEF1418" s="14"/>
      <c r="LEG1418" s="14"/>
      <c r="LEH1418" s="14"/>
      <c r="LEI1418" s="14"/>
      <c r="LEJ1418" s="14"/>
      <c r="LEK1418" s="14"/>
      <c r="LEL1418" s="14"/>
      <c r="LEM1418" s="14"/>
      <c r="LEN1418" s="14"/>
      <c r="LEO1418" s="14"/>
      <c r="LEP1418" s="14"/>
      <c r="LEQ1418" s="14"/>
      <c r="LER1418" s="14"/>
      <c r="LES1418" s="14"/>
      <c r="LET1418" s="14"/>
      <c r="LEU1418" s="14"/>
      <c r="LEV1418" s="14"/>
      <c r="LEW1418" s="14"/>
      <c r="LEX1418" s="14"/>
      <c r="LEY1418" s="14"/>
      <c r="LEZ1418" s="14"/>
      <c r="LFA1418" s="14"/>
      <c r="LFB1418" s="14"/>
      <c r="LFC1418" s="14"/>
      <c r="LFD1418" s="14"/>
      <c r="LFE1418" s="14"/>
      <c r="LFF1418" s="14"/>
      <c r="LFG1418" s="14"/>
      <c r="LFH1418" s="14"/>
      <c r="LFI1418" s="14"/>
      <c r="LFJ1418" s="14"/>
      <c r="LFK1418" s="14"/>
      <c r="LFL1418" s="14"/>
      <c r="LFM1418" s="14"/>
      <c r="LFN1418" s="14"/>
      <c r="LFO1418" s="14"/>
      <c r="LFP1418" s="14"/>
      <c r="LFQ1418" s="14"/>
      <c r="LFR1418" s="14"/>
      <c r="LFS1418" s="14"/>
      <c r="LFT1418" s="14"/>
      <c r="LFU1418" s="14"/>
      <c r="LFV1418" s="14"/>
      <c r="LFW1418" s="14"/>
      <c r="LFX1418" s="14"/>
      <c r="LFY1418" s="14"/>
      <c r="LFZ1418" s="14"/>
      <c r="LGA1418" s="14"/>
      <c r="LGB1418" s="14"/>
      <c r="LGC1418" s="14"/>
      <c r="LGD1418" s="14"/>
      <c r="LGE1418" s="14"/>
      <c r="LGF1418" s="14"/>
      <c r="LGG1418" s="14"/>
      <c r="LGH1418" s="14"/>
      <c r="LGI1418" s="14"/>
      <c r="LGJ1418" s="14"/>
      <c r="LGK1418" s="14"/>
      <c r="LGL1418" s="14"/>
      <c r="LGM1418" s="14"/>
      <c r="LGN1418" s="14"/>
      <c r="LGO1418" s="14"/>
      <c r="LGP1418" s="14"/>
      <c r="LGQ1418" s="14"/>
      <c r="LGR1418" s="14"/>
      <c r="LGS1418" s="14"/>
      <c r="LGT1418" s="14"/>
      <c r="LGU1418" s="14"/>
      <c r="LGV1418" s="14"/>
      <c r="LGW1418" s="14"/>
      <c r="LGX1418" s="14"/>
      <c r="LGY1418" s="14"/>
      <c r="LGZ1418" s="14"/>
      <c r="LHA1418" s="14"/>
      <c r="LHB1418" s="14"/>
      <c r="LHC1418" s="14"/>
      <c r="LHD1418" s="14"/>
      <c r="LHE1418" s="14"/>
      <c r="LHF1418" s="14"/>
      <c r="LHG1418" s="14"/>
      <c r="LHH1418" s="14"/>
      <c r="LHI1418" s="14"/>
      <c r="LHJ1418" s="14"/>
      <c r="LHK1418" s="14"/>
      <c r="LHL1418" s="14"/>
      <c r="LHM1418" s="14"/>
      <c r="LHN1418" s="14"/>
      <c r="LHO1418" s="14"/>
      <c r="LHP1418" s="14"/>
      <c r="LHQ1418" s="14"/>
      <c r="LHR1418" s="14"/>
      <c r="LHS1418" s="14"/>
      <c r="LHT1418" s="14"/>
      <c r="LHU1418" s="14"/>
      <c r="LHV1418" s="14"/>
      <c r="LHW1418" s="14"/>
      <c r="LHX1418" s="14"/>
      <c r="LHY1418" s="14"/>
      <c r="LHZ1418" s="14"/>
      <c r="LIA1418" s="14"/>
      <c r="LIB1418" s="14"/>
      <c r="LIC1418" s="14"/>
      <c r="LID1418" s="14"/>
      <c r="LIE1418" s="14"/>
      <c r="LIF1418" s="14"/>
      <c r="LIG1418" s="14"/>
      <c r="LIH1418" s="14"/>
      <c r="LII1418" s="14"/>
      <c r="LIJ1418" s="14"/>
      <c r="LIK1418" s="14"/>
      <c r="LIL1418" s="14"/>
      <c r="LIM1418" s="14"/>
      <c r="LIN1418" s="14"/>
      <c r="LIO1418" s="14"/>
      <c r="LIP1418" s="14"/>
      <c r="LIQ1418" s="14"/>
      <c r="LIR1418" s="14"/>
      <c r="LIS1418" s="14"/>
      <c r="LIT1418" s="14"/>
      <c r="LIU1418" s="14"/>
      <c r="LIV1418" s="14"/>
      <c r="LIW1418" s="14"/>
      <c r="LIX1418" s="14"/>
      <c r="LIY1418" s="14"/>
      <c r="LIZ1418" s="14"/>
      <c r="LJA1418" s="14"/>
      <c r="LJB1418" s="14"/>
      <c r="LJC1418" s="14"/>
      <c r="LJD1418" s="14"/>
      <c r="LJE1418" s="14"/>
      <c r="LJF1418" s="14"/>
      <c r="LJG1418" s="14"/>
      <c r="LJH1418" s="14"/>
      <c r="LJI1418" s="14"/>
      <c r="LJJ1418" s="14"/>
      <c r="LJK1418" s="14"/>
      <c r="LJL1418" s="14"/>
      <c r="LJM1418" s="14"/>
      <c r="LJN1418" s="14"/>
      <c r="LJO1418" s="14"/>
      <c r="LJP1418" s="14"/>
      <c r="LJQ1418" s="14"/>
      <c r="LJR1418" s="14"/>
      <c r="LJS1418" s="14"/>
      <c r="LJT1418" s="14"/>
      <c r="LJU1418" s="14"/>
      <c r="LJV1418" s="14"/>
      <c r="LJW1418" s="14"/>
      <c r="LJX1418" s="14"/>
      <c r="LJY1418" s="14"/>
      <c r="LJZ1418" s="14"/>
      <c r="LKA1418" s="14"/>
      <c r="LKB1418" s="14"/>
      <c r="LKC1418" s="14"/>
      <c r="LKD1418" s="14"/>
      <c r="LKE1418" s="14"/>
      <c r="LKF1418" s="14"/>
      <c r="LKG1418" s="14"/>
      <c r="LKH1418" s="14"/>
      <c r="LKI1418" s="14"/>
      <c r="LKJ1418" s="14"/>
      <c r="LKK1418" s="14"/>
      <c r="LKL1418" s="14"/>
      <c r="LKM1418" s="14"/>
      <c r="LKN1418" s="14"/>
      <c r="LKO1418" s="14"/>
      <c r="LKP1418" s="14"/>
      <c r="LKQ1418" s="14"/>
      <c r="LKR1418" s="14"/>
      <c r="LKS1418" s="14"/>
      <c r="LKT1418" s="14"/>
      <c r="LKU1418" s="14"/>
      <c r="LKV1418" s="14"/>
      <c r="LKW1418" s="14"/>
      <c r="LKX1418" s="14"/>
      <c r="LKY1418" s="14"/>
      <c r="LKZ1418" s="14"/>
      <c r="LLA1418" s="14"/>
      <c r="LLB1418" s="14"/>
      <c r="LLC1418" s="14"/>
      <c r="LLD1418" s="14"/>
      <c r="LLE1418" s="14"/>
      <c r="LLF1418" s="14"/>
      <c r="LLG1418" s="14"/>
      <c r="LLH1418" s="14"/>
      <c r="LLI1418" s="14"/>
      <c r="LLJ1418" s="14"/>
      <c r="LLK1418" s="14"/>
      <c r="LLL1418" s="14"/>
      <c r="LLM1418" s="14"/>
      <c r="LLN1418" s="14"/>
      <c r="LLO1418" s="14"/>
      <c r="LLP1418" s="14"/>
      <c r="LLQ1418" s="14"/>
      <c r="LLR1418" s="14"/>
      <c r="LLS1418" s="14"/>
      <c r="LLT1418" s="14"/>
      <c r="LLU1418" s="14"/>
      <c r="LLV1418" s="14"/>
      <c r="LLW1418" s="14"/>
      <c r="LLX1418" s="14"/>
      <c r="LLY1418" s="14"/>
      <c r="LLZ1418" s="14"/>
      <c r="LMA1418" s="14"/>
      <c r="LMB1418" s="14"/>
      <c r="LMC1418" s="14"/>
      <c r="LMD1418" s="14"/>
      <c r="LME1418" s="14"/>
      <c r="LMF1418" s="14"/>
      <c r="LMG1418" s="14"/>
      <c r="LMH1418" s="14"/>
      <c r="LMI1418" s="14"/>
      <c r="LMJ1418" s="14"/>
      <c r="LMK1418" s="14"/>
      <c r="LML1418" s="14"/>
      <c r="LMM1418" s="14"/>
      <c r="LMN1418" s="14"/>
      <c r="LMO1418" s="14"/>
      <c r="LMP1418" s="14"/>
      <c r="LMQ1418" s="14"/>
      <c r="LMR1418" s="14"/>
      <c r="LMS1418" s="14"/>
      <c r="LMT1418" s="14"/>
      <c r="LMU1418" s="14"/>
      <c r="LMV1418" s="14"/>
      <c r="LMW1418" s="14"/>
      <c r="LMX1418" s="14"/>
      <c r="LMY1418" s="14"/>
      <c r="LMZ1418" s="14"/>
      <c r="LNA1418" s="14"/>
      <c r="LNB1418" s="14"/>
      <c r="LNC1418" s="14"/>
      <c r="LND1418" s="14"/>
      <c r="LNE1418" s="14"/>
      <c r="LNF1418" s="14"/>
      <c r="LNG1418" s="14"/>
      <c r="LNH1418" s="14"/>
      <c r="LNI1418" s="14"/>
      <c r="LNJ1418" s="14"/>
      <c r="LNK1418" s="14"/>
      <c r="LNL1418" s="14"/>
      <c r="LNM1418" s="14"/>
      <c r="LNN1418" s="14"/>
      <c r="LNO1418" s="14"/>
      <c r="LNP1418" s="14"/>
      <c r="LNQ1418" s="14"/>
      <c r="LNR1418" s="14"/>
      <c r="LNS1418" s="14"/>
      <c r="LNT1418" s="14"/>
      <c r="LNU1418" s="14"/>
      <c r="LNV1418" s="14"/>
      <c r="LNW1418" s="14"/>
      <c r="LNX1418" s="14"/>
      <c r="LNY1418" s="14"/>
      <c r="LNZ1418" s="14"/>
      <c r="LOA1418" s="14"/>
      <c r="LOB1418" s="14"/>
      <c r="LOC1418" s="14"/>
      <c r="LOD1418" s="14"/>
      <c r="LOE1418" s="14"/>
      <c r="LOF1418" s="14"/>
      <c r="LOG1418" s="14"/>
      <c r="LOH1418" s="14"/>
      <c r="LOI1418" s="14"/>
      <c r="LOJ1418" s="14"/>
      <c r="LOK1418" s="14"/>
      <c r="LOL1418" s="14"/>
      <c r="LOM1418" s="14"/>
      <c r="LON1418" s="14"/>
      <c r="LOO1418" s="14"/>
      <c r="LOP1418" s="14"/>
      <c r="LOQ1418" s="14"/>
      <c r="LOR1418" s="14"/>
      <c r="LOS1418" s="14"/>
      <c r="LOT1418" s="14"/>
      <c r="LOU1418" s="14"/>
      <c r="LOV1418" s="14"/>
      <c r="LOW1418" s="14"/>
      <c r="LOX1418" s="14"/>
      <c r="LOY1418" s="14"/>
      <c r="LOZ1418" s="14"/>
      <c r="LPA1418" s="14"/>
      <c r="LPB1418" s="14"/>
      <c r="LPC1418" s="14"/>
      <c r="LPD1418" s="14"/>
      <c r="LPE1418" s="14"/>
      <c r="LPF1418" s="14"/>
      <c r="LPG1418" s="14"/>
      <c r="LPH1418" s="14"/>
      <c r="LPI1418" s="14"/>
      <c r="LPJ1418" s="14"/>
      <c r="LPK1418" s="14"/>
      <c r="LPL1418" s="14"/>
      <c r="LPM1418" s="14"/>
      <c r="LPN1418" s="14"/>
      <c r="LPO1418" s="14"/>
      <c r="LPP1418" s="14"/>
      <c r="LPQ1418" s="14"/>
      <c r="LPR1418" s="14"/>
      <c r="LPS1418" s="14"/>
      <c r="LPT1418" s="14"/>
      <c r="LPU1418" s="14"/>
      <c r="LPV1418" s="14"/>
      <c r="LPW1418" s="14"/>
      <c r="LPX1418" s="14"/>
      <c r="LPY1418" s="14"/>
      <c r="LPZ1418" s="14"/>
      <c r="LQA1418" s="14"/>
      <c r="LQB1418" s="14"/>
      <c r="LQC1418" s="14"/>
      <c r="LQD1418" s="14"/>
      <c r="LQE1418" s="14"/>
      <c r="LQF1418" s="14"/>
      <c r="LQG1418" s="14"/>
      <c r="LQH1418" s="14"/>
      <c r="LQI1418" s="14"/>
      <c r="LQJ1418" s="14"/>
      <c r="LQK1418" s="14"/>
      <c r="LQL1418" s="14"/>
      <c r="LQM1418" s="14"/>
      <c r="LQN1418" s="14"/>
      <c r="LQO1418" s="14"/>
      <c r="LQP1418" s="14"/>
      <c r="LQQ1418" s="14"/>
      <c r="LQR1418" s="14"/>
      <c r="LQS1418" s="14"/>
      <c r="LQT1418" s="14"/>
      <c r="LQU1418" s="14"/>
      <c r="LQV1418" s="14"/>
      <c r="LQW1418" s="14"/>
      <c r="LQX1418" s="14"/>
      <c r="LQY1418" s="14"/>
      <c r="LQZ1418" s="14"/>
      <c r="LRA1418" s="14"/>
      <c r="LRB1418" s="14"/>
      <c r="LRC1418" s="14"/>
      <c r="LRD1418" s="14"/>
      <c r="LRE1418" s="14"/>
      <c r="LRF1418" s="14"/>
      <c r="LRG1418" s="14"/>
      <c r="LRH1418" s="14"/>
      <c r="LRI1418" s="14"/>
      <c r="LRJ1418" s="14"/>
      <c r="LRK1418" s="14"/>
      <c r="LRL1418" s="14"/>
      <c r="LRM1418" s="14"/>
      <c r="LRN1418" s="14"/>
      <c r="LRO1418" s="14"/>
      <c r="LRP1418" s="14"/>
      <c r="LRQ1418" s="14"/>
      <c r="LRR1418" s="14"/>
      <c r="LRS1418" s="14"/>
      <c r="LRT1418" s="14"/>
      <c r="LRU1418" s="14"/>
      <c r="LRV1418" s="14"/>
      <c r="LRW1418" s="14"/>
      <c r="LRX1418" s="14"/>
      <c r="LRY1418" s="14"/>
      <c r="LRZ1418" s="14"/>
      <c r="LSA1418" s="14"/>
      <c r="LSB1418" s="14"/>
      <c r="LSC1418" s="14"/>
      <c r="LSD1418" s="14"/>
      <c r="LSE1418" s="14"/>
      <c r="LSF1418" s="14"/>
      <c r="LSG1418" s="14"/>
      <c r="LSH1418" s="14"/>
      <c r="LSI1418" s="14"/>
      <c r="LSJ1418" s="14"/>
      <c r="LSK1418" s="14"/>
      <c r="LSL1418" s="14"/>
      <c r="LSM1418" s="14"/>
      <c r="LSN1418" s="14"/>
      <c r="LSO1418" s="14"/>
      <c r="LSP1418" s="14"/>
      <c r="LSQ1418" s="14"/>
      <c r="LSR1418" s="14"/>
      <c r="LSS1418" s="14"/>
      <c r="LST1418" s="14"/>
      <c r="LSU1418" s="14"/>
      <c r="LSV1418" s="14"/>
      <c r="LSW1418" s="14"/>
      <c r="LSX1418" s="14"/>
      <c r="LSY1418" s="14"/>
      <c r="LSZ1418" s="14"/>
      <c r="LTA1418" s="14"/>
      <c r="LTB1418" s="14"/>
      <c r="LTC1418" s="14"/>
      <c r="LTD1418" s="14"/>
      <c r="LTE1418" s="14"/>
      <c r="LTF1418" s="14"/>
      <c r="LTG1418" s="14"/>
      <c r="LTH1418" s="14"/>
      <c r="LTI1418" s="14"/>
      <c r="LTJ1418" s="14"/>
      <c r="LTK1418" s="14"/>
      <c r="LTL1418" s="14"/>
      <c r="LTM1418" s="14"/>
      <c r="LTN1418" s="14"/>
      <c r="LTO1418" s="14"/>
      <c r="LTP1418" s="14"/>
      <c r="LTQ1418" s="14"/>
      <c r="LTR1418" s="14"/>
      <c r="LTS1418" s="14"/>
      <c r="LTT1418" s="14"/>
      <c r="LTU1418" s="14"/>
      <c r="LTV1418" s="14"/>
      <c r="LTW1418" s="14"/>
      <c r="LTX1418" s="14"/>
      <c r="LTY1418" s="14"/>
      <c r="LTZ1418" s="14"/>
      <c r="LUA1418" s="14"/>
      <c r="LUB1418" s="14"/>
      <c r="LUC1418" s="14"/>
      <c r="LUD1418" s="14"/>
      <c r="LUE1418" s="14"/>
      <c r="LUF1418" s="14"/>
      <c r="LUG1418" s="14"/>
      <c r="LUH1418" s="14"/>
      <c r="LUI1418" s="14"/>
      <c r="LUJ1418" s="14"/>
      <c r="LUK1418" s="14"/>
      <c r="LUL1418" s="14"/>
      <c r="LUM1418" s="14"/>
      <c r="LUN1418" s="14"/>
      <c r="LUO1418" s="14"/>
      <c r="LUP1418" s="14"/>
      <c r="LUQ1418" s="14"/>
      <c r="LUR1418" s="14"/>
      <c r="LUS1418" s="14"/>
      <c r="LUT1418" s="14"/>
      <c r="LUU1418" s="14"/>
      <c r="LUV1418" s="14"/>
      <c r="LUW1418" s="14"/>
      <c r="LUX1418" s="14"/>
      <c r="LUY1418" s="14"/>
      <c r="LUZ1418" s="14"/>
      <c r="LVA1418" s="14"/>
      <c r="LVB1418" s="14"/>
      <c r="LVC1418" s="14"/>
      <c r="LVD1418" s="14"/>
      <c r="LVE1418" s="14"/>
      <c r="LVF1418" s="14"/>
      <c r="LVG1418" s="14"/>
      <c r="LVH1418" s="14"/>
      <c r="LVI1418" s="14"/>
      <c r="LVJ1418" s="14"/>
      <c r="LVK1418" s="14"/>
      <c r="LVL1418" s="14"/>
      <c r="LVM1418" s="14"/>
      <c r="LVN1418" s="14"/>
      <c r="LVO1418" s="14"/>
      <c r="LVP1418" s="14"/>
      <c r="LVQ1418" s="14"/>
      <c r="LVR1418" s="14"/>
      <c r="LVS1418" s="14"/>
      <c r="LVT1418" s="14"/>
      <c r="LVU1418" s="14"/>
      <c r="LVV1418" s="14"/>
      <c r="LVW1418" s="14"/>
      <c r="LVX1418" s="14"/>
      <c r="LVY1418" s="14"/>
      <c r="LVZ1418" s="14"/>
      <c r="LWA1418" s="14"/>
      <c r="LWB1418" s="14"/>
      <c r="LWC1418" s="14"/>
      <c r="LWD1418" s="14"/>
      <c r="LWE1418" s="14"/>
      <c r="LWF1418" s="14"/>
      <c r="LWG1418" s="14"/>
      <c r="LWH1418" s="14"/>
      <c r="LWI1418" s="14"/>
      <c r="LWJ1418" s="14"/>
      <c r="LWK1418" s="14"/>
      <c r="LWL1418" s="14"/>
      <c r="LWM1418" s="14"/>
      <c r="LWN1418" s="14"/>
      <c r="LWO1418" s="14"/>
      <c r="LWP1418" s="14"/>
      <c r="LWQ1418" s="14"/>
      <c r="LWR1418" s="14"/>
      <c r="LWS1418" s="14"/>
      <c r="LWT1418" s="14"/>
      <c r="LWU1418" s="14"/>
      <c r="LWV1418" s="14"/>
      <c r="LWW1418" s="14"/>
      <c r="LWX1418" s="14"/>
      <c r="LWY1418" s="14"/>
      <c r="LWZ1418" s="14"/>
      <c r="LXA1418" s="14"/>
      <c r="LXB1418" s="14"/>
      <c r="LXC1418" s="14"/>
      <c r="LXD1418" s="14"/>
      <c r="LXE1418" s="14"/>
      <c r="LXF1418" s="14"/>
      <c r="LXG1418" s="14"/>
      <c r="LXH1418" s="14"/>
      <c r="LXI1418" s="14"/>
      <c r="LXJ1418" s="14"/>
      <c r="LXK1418" s="14"/>
      <c r="LXL1418" s="14"/>
      <c r="LXM1418" s="14"/>
      <c r="LXN1418" s="14"/>
      <c r="LXO1418" s="14"/>
      <c r="LXP1418" s="14"/>
      <c r="LXQ1418" s="14"/>
      <c r="LXR1418" s="14"/>
      <c r="LXS1418" s="14"/>
      <c r="LXT1418" s="14"/>
      <c r="LXU1418" s="14"/>
      <c r="LXV1418" s="14"/>
      <c r="LXW1418" s="14"/>
      <c r="LXX1418" s="14"/>
      <c r="LXY1418" s="14"/>
      <c r="LXZ1418" s="14"/>
      <c r="LYA1418" s="14"/>
      <c r="LYB1418" s="14"/>
      <c r="LYC1418" s="14"/>
      <c r="LYD1418" s="14"/>
      <c r="LYE1418" s="14"/>
      <c r="LYF1418" s="14"/>
      <c r="LYG1418" s="14"/>
      <c r="LYH1418" s="14"/>
      <c r="LYI1418" s="14"/>
      <c r="LYJ1418" s="14"/>
      <c r="LYK1418" s="14"/>
      <c r="LYL1418" s="14"/>
      <c r="LYM1418" s="14"/>
      <c r="LYN1418" s="14"/>
      <c r="LYO1418" s="14"/>
      <c r="LYP1418" s="14"/>
      <c r="LYQ1418" s="14"/>
      <c r="LYR1418" s="14"/>
      <c r="LYS1418" s="14"/>
      <c r="LYT1418" s="14"/>
      <c r="LYU1418" s="14"/>
      <c r="LYV1418" s="14"/>
      <c r="LYW1418" s="14"/>
      <c r="LYX1418" s="14"/>
      <c r="LYY1418" s="14"/>
      <c r="LYZ1418" s="14"/>
      <c r="LZA1418" s="14"/>
      <c r="LZB1418" s="14"/>
      <c r="LZC1418" s="14"/>
      <c r="LZD1418" s="14"/>
      <c r="LZE1418" s="14"/>
      <c r="LZF1418" s="14"/>
      <c r="LZG1418" s="14"/>
      <c r="LZH1418" s="14"/>
      <c r="LZI1418" s="14"/>
      <c r="LZJ1418" s="14"/>
      <c r="LZK1418" s="14"/>
      <c r="LZL1418" s="14"/>
      <c r="LZM1418" s="14"/>
      <c r="LZN1418" s="14"/>
      <c r="LZO1418" s="14"/>
      <c r="LZP1418" s="14"/>
      <c r="LZQ1418" s="14"/>
      <c r="LZR1418" s="14"/>
      <c r="LZS1418" s="14"/>
      <c r="LZT1418" s="14"/>
      <c r="LZU1418" s="14"/>
      <c r="LZV1418" s="14"/>
      <c r="LZW1418" s="14"/>
      <c r="LZX1418" s="14"/>
      <c r="LZY1418" s="14"/>
      <c r="LZZ1418" s="14"/>
      <c r="MAA1418" s="14"/>
      <c r="MAB1418" s="14"/>
      <c r="MAC1418" s="14"/>
      <c r="MAD1418" s="14"/>
      <c r="MAE1418" s="14"/>
      <c r="MAF1418" s="14"/>
      <c r="MAG1418" s="14"/>
      <c r="MAH1418" s="14"/>
      <c r="MAI1418" s="14"/>
      <c r="MAJ1418" s="14"/>
      <c r="MAK1418" s="14"/>
      <c r="MAL1418" s="14"/>
      <c r="MAM1418" s="14"/>
      <c r="MAN1418" s="14"/>
      <c r="MAO1418" s="14"/>
      <c r="MAP1418" s="14"/>
      <c r="MAQ1418" s="14"/>
      <c r="MAR1418" s="14"/>
      <c r="MAS1418" s="14"/>
      <c r="MAT1418" s="14"/>
      <c r="MAU1418" s="14"/>
      <c r="MAV1418" s="14"/>
      <c r="MAW1418" s="14"/>
      <c r="MAX1418" s="14"/>
      <c r="MAY1418" s="14"/>
      <c r="MAZ1418" s="14"/>
      <c r="MBA1418" s="14"/>
      <c r="MBB1418" s="14"/>
      <c r="MBC1418" s="14"/>
      <c r="MBD1418" s="14"/>
      <c r="MBE1418" s="14"/>
      <c r="MBF1418" s="14"/>
      <c r="MBG1418" s="14"/>
      <c r="MBH1418" s="14"/>
      <c r="MBI1418" s="14"/>
      <c r="MBJ1418" s="14"/>
      <c r="MBK1418" s="14"/>
      <c r="MBL1418" s="14"/>
      <c r="MBM1418" s="14"/>
      <c r="MBN1418" s="14"/>
      <c r="MBO1418" s="14"/>
      <c r="MBP1418" s="14"/>
      <c r="MBQ1418" s="14"/>
      <c r="MBR1418" s="14"/>
      <c r="MBS1418" s="14"/>
      <c r="MBT1418" s="14"/>
      <c r="MBU1418" s="14"/>
      <c r="MBV1418" s="14"/>
      <c r="MBW1418" s="14"/>
      <c r="MBX1418" s="14"/>
      <c r="MBY1418" s="14"/>
      <c r="MBZ1418" s="14"/>
      <c r="MCA1418" s="14"/>
      <c r="MCB1418" s="14"/>
      <c r="MCC1418" s="14"/>
      <c r="MCD1418" s="14"/>
      <c r="MCE1418" s="14"/>
      <c r="MCF1418" s="14"/>
      <c r="MCG1418" s="14"/>
      <c r="MCH1418" s="14"/>
      <c r="MCI1418" s="14"/>
      <c r="MCJ1418" s="14"/>
      <c r="MCK1418" s="14"/>
      <c r="MCL1418" s="14"/>
      <c r="MCM1418" s="14"/>
      <c r="MCN1418" s="14"/>
      <c r="MCO1418" s="14"/>
      <c r="MCP1418" s="14"/>
      <c r="MCQ1418" s="14"/>
      <c r="MCR1418" s="14"/>
      <c r="MCS1418" s="14"/>
      <c r="MCT1418" s="14"/>
      <c r="MCU1418" s="14"/>
      <c r="MCV1418" s="14"/>
      <c r="MCW1418" s="14"/>
      <c r="MCX1418" s="14"/>
      <c r="MCY1418" s="14"/>
      <c r="MCZ1418" s="14"/>
      <c r="MDA1418" s="14"/>
      <c r="MDB1418" s="14"/>
      <c r="MDC1418" s="14"/>
      <c r="MDD1418" s="14"/>
      <c r="MDE1418" s="14"/>
      <c r="MDF1418" s="14"/>
      <c r="MDG1418" s="14"/>
      <c r="MDH1418" s="14"/>
      <c r="MDI1418" s="14"/>
      <c r="MDJ1418" s="14"/>
      <c r="MDK1418" s="14"/>
      <c r="MDL1418" s="14"/>
      <c r="MDM1418" s="14"/>
      <c r="MDN1418" s="14"/>
      <c r="MDO1418" s="14"/>
      <c r="MDP1418" s="14"/>
      <c r="MDQ1418" s="14"/>
      <c r="MDR1418" s="14"/>
      <c r="MDS1418" s="14"/>
      <c r="MDT1418" s="14"/>
      <c r="MDU1418" s="14"/>
      <c r="MDV1418" s="14"/>
      <c r="MDW1418" s="14"/>
      <c r="MDX1418" s="14"/>
      <c r="MDY1418" s="14"/>
      <c r="MDZ1418" s="14"/>
      <c r="MEA1418" s="14"/>
      <c r="MEB1418" s="14"/>
      <c r="MEC1418" s="14"/>
      <c r="MED1418" s="14"/>
      <c r="MEE1418" s="14"/>
      <c r="MEF1418" s="14"/>
      <c r="MEG1418" s="14"/>
      <c r="MEH1418" s="14"/>
      <c r="MEI1418" s="14"/>
      <c r="MEJ1418" s="14"/>
      <c r="MEK1418" s="14"/>
      <c r="MEL1418" s="14"/>
      <c r="MEM1418" s="14"/>
      <c r="MEN1418" s="14"/>
      <c r="MEO1418" s="14"/>
      <c r="MEP1418" s="14"/>
      <c r="MEQ1418" s="14"/>
      <c r="MER1418" s="14"/>
      <c r="MES1418" s="14"/>
      <c r="MET1418" s="14"/>
      <c r="MEU1418" s="14"/>
      <c r="MEV1418" s="14"/>
      <c r="MEW1418" s="14"/>
      <c r="MEX1418" s="14"/>
      <c r="MEY1418" s="14"/>
      <c r="MEZ1418" s="14"/>
      <c r="MFA1418" s="14"/>
      <c r="MFB1418" s="14"/>
      <c r="MFC1418" s="14"/>
      <c r="MFD1418" s="14"/>
      <c r="MFE1418" s="14"/>
      <c r="MFF1418" s="14"/>
      <c r="MFG1418" s="14"/>
      <c r="MFH1418" s="14"/>
      <c r="MFI1418" s="14"/>
      <c r="MFJ1418" s="14"/>
      <c r="MFK1418" s="14"/>
      <c r="MFL1418" s="14"/>
      <c r="MFM1418" s="14"/>
      <c r="MFN1418" s="14"/>
      <c r="MFO1418" s="14"/>
      <c r="MFP1418" s="14"/>
      <c r="MFQ1418" s="14"/>
      <c r="MFR1418" s="14"/>
      <c r="MFS1418" s="14"/>
      <c r="MFT1418" s="14"/>
      <c r="MFU1418" s="14"/>
      <c r="MFV1418" s="14"/>
      <c r="MFW1418" s="14"/>
      <c r="MFX1418" s="14"/>
      <c r="MFY1418" s="14"/>
      <c r="MFZ1418" s="14"/>
      <c r="MGA1418" s="14"/>
      <c r="MGB1418" s="14"/>
      <c r="MGC1418" s="14"/>
      <c r="MGD1418" s="14"/>
      <c r="MGE1418" s="14"/>
      <c r="MGF1418" s="14"/>
      <c r="MGG1418" s="14"/>
      <c r="MGH1418" s="14"/>
      <c r="MGI1418" s="14"/>
      <c r="MGJ1418" s="14"/>
      <c r="MGK1418" s="14"/>
      <c r="MGL1418" s="14"/>
      <c r="MGM1418" s="14"/>
      <c r="MGN1418" s="14"/>
      <c r="MGO1418" s="14"/>
      <c r="MGP1418" s="14"/>
      <c r="MGQ1418" s="14"/>
      <c r="MGR1418" s="14"/>
      <c r="MGS1418" s="14"/>
      <c r="MGT1418" s="14"/>
      <c r="MGU1418" s="14"/>
      <c r="MGV1418" s="14"/>
      <c r="MGW1418" s="14"/>
      <c r="MGX1418" s="14"/>
      <c r="MGY1418" s="14"/>
      <c r="MGZ1418" s="14"/>
      <c r="MHA1418" s="14"/>
      <c r="MHB1418" s="14"/>
      <c r="MHC1418" s="14"/>
      <c r="MHD1418" s="14"/>
      <c r="MHE1418" s="14"/>
      <c r="MHF1418" s="14"/>
      <c r="MHG1418" s="14"/>
      <c r="MHH1418" s="14"/>
      <c r="MHI1418" s="14"/>
      <c r="MHJ1418" s="14"/>
      <c r="MHK1418" s="14"/>
      <c r="MHL1418" s="14"/>
      <c r="MHM1418" s="14"/>
      <c r="MHN1418" s="14"/>
      <c r="MHO1418" s="14"/>
      <c r="MHP1418" s="14"/>
      <c r="MHQ1418" s="14"/>
      <c r="MHR1418" s="14"/>
      <c r="MHS1418" s="14"/>
      <c r="MHT1418" s="14"/>
      <c r="MHU1418" s="14"/>
      <c r="MHV1418" s="14"/>
      <c r="MHW1418" s="14"/>
      <c r="MHX1418" s="14"/>
      <c r="MHY1418" s="14"/>
      <c r="MHZ1418" s="14"/>
      <c r="MIA1418" s="14"/>
      <c r="MIB1418" s="14"/>
      <c r="MIC1418" s="14"/>
      <c r="MID1418" s="14"/>
      <c r="MIE1418" s="14"/>
      <c r="MIF1418" s="14"/>
      <c r="MIG1418" s="14"/>
      <c r="MIH1418" s="14"/>
      <c r="MII1418" s="14"/>
      <c r="MIJ1418" s="14"/>
      <c r="MIK1418" s="14"/>
      <c r="MIL1418" s="14"/>
      <c r="MIM1418" s="14"/>
      <c r="MIN1418" s="14"/>
      <c r="MIO1418" s="14"/>
      <c r="MIP1418" s="14"/>
      <c r="MIQ1418" s="14"/>
      <c r="MIR1418" s="14"/>
      <c r="MIS1418" s="14"/>
      <c r="MIT1418" s="14"/>
      <c r="MIU1418" s="14"/>
      <c r="MIV1418" s="14"/>
      <c r="MIW1418" s="14"/>
      <c r="MIX1418" s="14"/>
      <c r="MIY1418" s="14"/>
      <c r="MIZ1418" s="14"/>
      <c r="MJA1418" s="14"/>
      <c r="MJB1418" s="14"/>
      <c r="MJC1418" s="14"/>
      <c r="MJD1418" s="14"/>
      <c r="MJE1418" s="14"/>
      <c r="MJF1418" s="14"/>
      <c r="MJG1418" s="14"/>
      <c r="MJH1418" s="14"/>
      <c r="MJI1418" s="14"/>
      <c r="MJJ1418" s="14"/>
      <c r="MJK1418" s="14"/>
      <c r="MJL1418" s="14"/>
      <c r="MJM1418" s="14"/>
      <c r="MJN1418" s="14"/>
      <c r="MJO1418" s="14"/>
      <c r="MJP1418" s="14"/>
      <c r="MJQ1418" s="14"/>
      <c r="MJR1418" s="14"/>
      <c r="MJS1418" s="14"/>
      <c r="MJT1418" s="14"/>
      <c r="MJU1418" s="14"/>
      <c r="MJV1418" s="14"/>
      <c r="MJW1418" s="14"/>
      <c r="MJX1418" s="14"/>
      <c r="MJY1418" s="14"/>
      <c r="MJZ1418" s="14"/>
      <c r="MKA1418" s="14"/>
      <c r="MKB1418" s="14"/>
      <c r="MKC1418" s="14"/>
      <c r="MKD1418" s="14"/>
      <c r="MKE1418" s="14"/>
      <c r="MKF1418" s="14"/>
      <c r="MKG1418" s="14"/>
      <c r="MKH1418" s="14"/>
      <c r="MKI1418" s="14"/>
      <c r="MKJ1418" s="14"/>
      <c r="MKK1418" s="14"/>
      <c r="MKL1418" s="14"/>
      <c r="MKM1418" s="14"/>
      <c r="MKN1418" s="14"/>
      <c r="MKO1418" s="14"/>
      <c r="MKP1418" s="14"/>
      <c r="MKQ1418" s="14"/>
      <c r="MKR1418" s="14"/>
      <c r="MKS1418" s="14"/>
      <c r="MKT1418" s="14"/>
      <c r="MKU1418" s="14"/>
      <c r="MKV1418" s="14"/>
      <c r="MKW1418" s="14"/>
      <c r="MKX1418" s="14"/>
      <c r="MKY1418" s="14"/>
      <c r="MKZ1418" s="14"/>
      <c r="MLA1418" s="14"/>
      <c r="MLB1418" s="14"/>
      <c r="MLC1418" s="14"/>
      <c r="MLD1418" s="14"/>
      <c r="MLE1418" s="14"/>
      <c r="MLF1418" s="14"/>
      <c r="MLG1418" s="14"/>
      <c r="MLH1418" s="14"/>
      <c r="MLI1418" s="14"/>
      <c r="MLJ1418" s="14"/>
      <c r="MLK1418" s="14"/>
      <c r="MLL1418" s="14"/>
      <c r="MLM1418" s="14"/>
      <c r="MLN1418" s="14"/>
      <c r="MLO1418" s="14"/>
      <c r="MLP1418" s="14"/>
      <c r="MLQ1418" s="14"/>
      <c r="MLR1418" s="14"/>
      <c r="MLS1418" s="14"/>
      <c r="MLT1418" s="14"/>
      <c r="MLU1418" s="14"/>
      <c r="MLV1418" s="14"/>
      <c r="MLW1418" s="14"/>
      <c r="MLX1418" s="14"/>
      <c r="MLY1418" s="14"/>
      <c r="MLZ1418" s="14"/>
      <c r="MMA1418" s="14"/>
      <c r="MMB1418" s="14"/>
      <c r="MMC1418" s="14"/>
      <c r="MMD1418" s="14"/>
      <c r="MME1418" s="14"/>
      <c r="MMF1418" s="14"/>
      <c r="MMG1418" s="14"/>
      <c r="MMH1418" s="14"/>
      <c r="MMI1418" s="14"/>
      <c r="MMJ1418" s="14"/>
      <c r="MMK1418" s="14"/>
      <c r="MML1418" s="14"/>
      <c r="MMM1418" s="14"/>
      <c r="MMN1418" s="14"/>
      <c r="MMO1418" s="14"/>
      <c r="MMP1418" s="14"/>
      <c r="MMQ1418" s="14"/>
      <c r="MMR1418" s="14"/>
      <c r="MMS1418" s="14"/>
      <c r="MMT1418" s="14"/>
      <c r="MMU1418" s="14"/>
      <c r="MMV1418" s="14"/>
      <c r="MMW1418" s="14"/>
      <c r="MMX1418" s="14"/>
      <c r="MMY1418" s="14"/>
      <c r="MMZ1418" s="14"/>
      <c r="MNA1418" s="14"/>
      <c r="MNB1418" s="14"/>
      <c r="MNC1418" s="14"/>
      <c r="MND1418" s="14"/>
      <c r="MNE1418" s="14"/>
      <c r="MNF1418" s="14"/>
      <c r="MNG1418" s="14"/>
      <c r="MNH1418" s="14"/>
      <c r="MNI1418" s="14"/>
      <c r="MNJ1418" s="14"/>
      <c r="MNK1418" s="14"/>
      <c r="MNL1418" s="14"/>
      <c r="MNM1418" s="14"/>
      <c r="MNN1418" s="14"/>
      <c r="MNO1418" s="14"/>
      <c r="MNP1418" s="14"/>
      <c r="MNQ1418" s="14"/>
      <c r="MNR1418" s="14"/>
      <c r="MNS1418" s="14"/>
      <c r="MNT1418" s="14"/>
      <c r="MNU1418" s="14"/>
      <c r="MNV1418" s="14"/>
      <c r="MNW1418" s="14"/>
      <c r="MNX1418" s="14"/>
      <c r="MNY1418" s="14"/>
      <c r="MNZ1418" s="14"/>
      <c r="MOA1418" s="14"/>
      <c r="MOB1418" s="14"/>
      <c r="MOC1418" s="14"/>
      <c r="MOD1418" s="14"/>
      <c r="MOE1418" s="14"/>
      <c r="MOF1418" s="14"/>
      <c r="MOG1418" s="14"/>
      <c r="MOH1418" s="14"/>
      <c r="MOI1418" s="14"/>
      <c r="MOJ1418" s="14"/>
      <c r="MOK1418" s="14"/>
      <c r="MOL1418" s="14"/>
      <c r="MOM1418" s="14"/>
      <c r="MON1418" s="14"/>
      <c r="MOO1418" s="14"/>
      <c r="MOP1418" s="14"/>
      <c r="MOQ1418" s="14"/>
      <c r="MOR1418" s="14"/>
      <c r="MOS1418" s="14"/>
      <c r="MOT1418" s="14"/>
      <c r="MOU1418" s="14"/>
      <c r="MOV1418" s="14"/>
      <c r="MOW1418" s="14"/>
      <c r="MOX1418" s="14"/>
      <c r="MOY1418" s="14"/>
      <c r="MOZ1418" s="14"/>
      <c r="MPA1418" s="14"/>
      <c r="MPB1418" s="14"/>
      <c r="MPC1418" s="14"/>
      <c r="MPD1418" s="14"/>
      <c r="MPE1418" s="14"/>
      <c r="MPF1418" s="14"/>
      <c r="MPG1418" s="14"/>
      <c r="MPH1418" s="14"/>
      <c r="MPI1418" s="14"/>
      <c r="MPJ1418" s="14"/>
      <c r="MPK1418" s="14"/>
      <c r="MPL1418" s="14"/>
      <c r="MPM1418" s="14"/>
      <c r="MPN1418" s="14"/>
      <c r="MPO1418" s="14"/>
      <c r="MPP1418" s="14"/>
      <c r="MPQ1418" s="14"/>
      <c r="MPR1418" s="14"/>
      <c r="MPS1418" s="14"/>
      <c r="MPT1418" s="14"/>
      <c r="MPU1418" s="14"/>
      <c r="MPV1418" s="14"/>
      <c r="MPW1418" s="14"/>
      <c r="MPX1418" s="14"/>
      <c r="MPY1418" s="14"/>
      <c r="MPZ1418" s="14"/>
      <c r="MQA1418" s="14"/>
      <c r="MQB1418" s="14"/>
      <c r="MQC1418" s="14"/>
      <c r="MQD1418" s="14"/>
      <c r="MQE1418" s="14"/>
      <c r="MQF1418" s="14"/>
      <c r="MQG1418" s="14"/>
      <c r="MQH1418" s="14"/>
      <c r="MQI1418" s="14"/>
      <c r="MQJ1418" s="14"/>
      <c r="MQK1418" s="14"/>
      <c r="MQL1418" s="14"/>
      <c r="MQM1418" s="14"/>
      <c r="MQN1418" s="14"/>
      <c r="MQO1418" s="14"/>
      <c r="MQP1418" s="14"/>
      <c r="MQQ1418" s="14"/>
      <c r="MQR1418" s="14"/>
      <c r="MQS1418" s="14"/>
      <c r="MQT1418" s="14"/>
      <c r="MQU1418" s="14"/>
      <c r="MQV1418" s="14"/>
      <c r="MQW1418" s="14"/>
      <c r="MQX1418" s="14"/>
      <c r="MQY1418" s="14"/>
      <c r="MQZ1418" s="14"/>
      <c r="MRA1418" s="14"/>
      <c r="MRB1418" s="14"/>
      <c r="MRC1418" s="14"/>
      <c r="MRD1418" s="14"/>
      <c r="MRE1418" s="14"/>
      <c r="MRF1418" s="14"/>
      <c r="MRG1418" s="14"/>
      <c r="MRH1418" s="14"/>
      <c r="MRI1418" s="14"/>
      <c r="MRJ1418" s="14"/>
      <c r="MRK1418" s="14"/>
      <c r="MRL1418" s="14"/>
      <c r="MRM1418" s="14"/>
      <c r="MRN1418" s="14"/>
      <c r="MRO1418" s="14"/>
      <c r="MRP1418" s="14"/>
      <c r="MRQ1418" s="14"/>
      <c r="MRR1418" s="14"/>
      <c r="MRS1418" s="14"/>
      <c r="MRT1418" s="14"/>
      <c r="MRU1418" s="14"/>
      <c r="MRV1418" s="14"/>
      <c r="MRW1418" s="14"/>
      <c r="MRX1418" s="14"/>
      <c r="MRY1418" s="14"/>
      <c r="MRZ1418" s="14"/>
      <c r="MSA1418" s="14"/>
      <c r="MSB1418" s="14"/>
      <c r="MSC1418" s="14"/>
      <c r="MSD1418" s="14"/>
      <c r="MSE1418" s="14"/>
      <c r="MSF1418" s="14"/>
      <c r="MSG1418" s="14"/>
      <c r="MSH1418" s="14"/>
      <c r="MSI1418" s="14"/>
      <c r="MSJ1418" s="14"/>
      <c r="MSK1418" s="14"/>
      <c r="MSL1418" s="14"/>
      <c r="MSM1418" s="14"/>
      <c r="MSN1418" s="14"/>
      <c r="MSO1418" s="14"/>
      <c r="MSP1418" s="14"/>
      <c r="MSQ1418" s="14"/>
      <c r="MSR1418" s="14"/>
      <c r="MSS1418" s="14"/>
      <c r="MST1418" s="14"/>
      <c r="MSU1418" s="14"/>
      <c r="MSV1418" s="14"/>
      <c r="MSW1418" s="14"/>
      <c r="MSX1418" s="14"/>
      <c r="MSY1418" s="14"/>
      <c r="MSZ1418" s="14"/>
      <c r="MTA1418" s="14"/>
      <c r="MTB1418" s="14"/>
      <c r="MTC1418" s="14"/>
      <c r="MTD1418" s="14"/>
      <c r="MTE1418" s="14"/>
      <c r="MTF1418" s="14"/>
      <c r="MTG1418" s="14"/>
      <c r="MTH1418" s="14"/>
      <c r="MTI1418" s="14"/>
      <c r="MTJ1418" s="14"/>
      <c r="MTK1418" s="14"/>
      <c r="MTL1418" s="14"/>
      <c r="MTM1418" s="14"/>
      <c r="MTN1418" s="14"/>
      <c r="MTO1418" s="14"/>
      <c r="MTP1418" s="14"/>
      <c r="MTQ1418" s="14"/>
      <c r="MTR1418" s="14"/>
      <c r="MTS1418" s="14"/>
      <c r="MTT1418" s="14"/>
      <c r="MTU1418" s="14"/>
      <c r="MTV1418" s="14"/>
      <c r="MTW1418" s="14"/>
      <c r="MTX1418" s="14"/>
      <c r="MTY1418" s="14"/>
      <c r="MTZ1418" s="14"/>
      <c r="MUA1418" s="14"/>
      <c r="MUB1418" s="14"/>
      <c r="MUC1418" s="14"/>
      <c r="MUD1418" s="14"/>
      <c r="MUE1418" s="14"/>
      <c r="MUF1418" s="14"/>
      <c r="MUG1418" s="14"/>
      <c r="MUH1418" s="14"/>
      <c r="MUI1418" s="14"/>
      <c r="MUJ1418" s="14"/>
      <c r="MUK1418" s="14"/>
      <c r="MUL1418" s="14"/>
      <c r="MUM1418" s="14"/>
      <c r="MUN1418" s="14"/>
      <c r="MUO1418" s="14"/>
      <c r="MUP1418" s="14"/>
      <c r="MUQ1418" s="14"/>
      <c r="MUR1418" s="14"/>
      <c r="MUS1418" s="14"/>
      <c r="MUT1418" s="14"/>
      <c r="MUU1418" s="14"/>
      <c r="MUV1418" s="14"/>
      <c r="MUW1418" s="14"/>
      <c r="MUX1418" s="14"/>
      <c r="MUY1418" s="14"/>
      <c r="MUZ1418" s="14"/>
      <c r="MVA1418" s="14"/>
      <c r="MVB1418" s="14"/>
      <c r="MVC1418" s="14"/>
      <c r="MVD1418" s="14"/>
      <c r="MVE1418" s="14"/>
      <c r="MVF1418" s="14"/>
      <c r="MVG1418" s="14"/>
      <c r="MVH1418" s="14"/>
      <c r="MVI1418" s="14"/>
      <c r="MVJ1418" s="14"/>
      <c r="MVK1418" s="14"/>
      <c r="MVL1418" s="14"/>
      <c r="MVM1418" s="14"/>
      <c r="MVN1418" s="14"/>
      <c r="MVO1418" s="14"/>
      <c r="MVP1418" s="14"/>
      <c r="MVQ1418" s="14"/>
      <c r="MVR1418" s="14"/>
      <c r="MVS1418" s="14"/>
      <c r="MVT1418" s="14"/>
      <c r="MVU1418" s="14"/>
      <c r="MVV1418" s="14"/>
      <c r="MVW1418" s="14"/>
      <c r="MVX1418" s="14"/>
      <c r="MVY1418" s="14"/>
      <c r="MVZ1418" s="14"/>
      <c r="MWA1418" s="14"/>
      <c r="MWB1418" s="14"/>
      <c r="MWC1418" s="14"/>
      <c r="MWD1418" s="14"/>
      <c r="MWE1418" s="14"/>
      <c r="MWF1418" s="14"/>
      <c r="MWG1418" s="14"/>
      <c r="MWH1418" s="14"/>
      <c r="MWI1418" s="14"/>
      <c r="MWJ1418" s="14"/>
      <c r="MWK1418" s="14"/>
      <c r="MWL1418" s="14"/>
      <c r="MWM1418" s="14"/>
      <c r="MWN1418" s="14"/>
      <c r="MWO1418" s="14"/>
      <c r="MWP1418" s="14"/>
      <c r="MWQ1418" s="14"/>
      <c r="MWR1418" s="14"/>
      <c r="MWS1418" s="14"/>
      <c r="MWT1418" s="14"/>
      <c r="MWU1418" s="14"/>
      <c r="MWV1418" s="14"/>
      <c r="MWW1418" s="14"/>
      <c r="MWX1418" s="14"/>
      <c r="MWY1418" s="14"/>
      <c r="MWZ1418" s="14"/>
      <c r="MXA1418" s="14"/>
      <c r="MXB1418" s="14"/>
      <c r="MXC1418" s="14"/>
      <c r="MXD1418" s="14"/>
      <c r="MXE1418" s="14"/>
      <c r="MXF1418" s="14"/>
      <c r="MXG1418" s="14"/>
      <c r="MXH1418" s="14"/>
      <c r="MXI1418" s="14"/>
      <c r="MXJ1418" s="14"/>
      <c r="MXK1418" s="14"/>
      <c r="MXL1418" s="14"/>
      <c r="MXM1418" s="14"/>
      <c r="MXN1418" s="14"/>
      <c r="MXO1418" s="14"/>
      <c r="MXP1418" s="14"/>
      <c r="MXQ1418" s="14"/>
      <c r="MXR1418" s="14"/>
      <c r="MXS1418" s="14"/>
      <c r="MXT1418" s="14"/>
      <c r="MXU1418" s="14"/>
      <c r="MXV1418" s="14"/>
      <c r="MXW1418" s="14"/>
      <c r="MXX1418" s="14"/>
      <c r="MXY1418" s="14"/>
      <c r="MXZ1418" s="14"/>
      <c r="MYA1418" s="14"/>
      <c r="MYB1418" s="14"/>
      <c r="MYC1418" s="14"/>
      <c r="MYD1418" s="14"/>
      <c r="MYE1418" s="14"/>
      <c r="MYF1418" s="14"/>
      <c r="MYG1418" s="14"/>
      <c r="MYH1418" s="14"/>
      <c r="MYI1418" s="14"/>
      <c r="MYJ1418" s="14"/>
      <c r="MYK1418" s="14"/>
      <c r="MYL1418" s="14"/>
      <c r="MYM1418" s="14"/>
      <c r="MYN1418" s="14"/>
      <c r="MYO1418" s="14"/>
      <c r="MYP1418" s="14"/>
      <c r="MYQ1418" s="14"/>
      <c r="MYR1418" s="14"/>
      <c r="MYS1418" s="14"/>
      <c r="MYT1418" s="14"/>
      <c r="MYU1418" s="14"/>
      <c r="MYV1418" s="14"/>
      <c r="MYW1418" s="14"/>
      <c r="MYX1418" s="14"/>
      <c r="MYY1418" s="14"/>
      <c r="MYZ1418" s="14"/>
      <c r="MZA1418" s="14"/>
      <c r="MZB1418" s="14"/>
      <c r="MZC1418" s="14"/>
      <c r="MZD1418" s="14"/>
      <c r="MZE1418" s="14"/>
      <c r="MZF1418" s="14"/>
      <c r="MZG1418" s="14"/>
      <c r="MZH1418" s="14"/>
      <c r="MZI1418" s="14"/>
      <c r="MZJ1418" s="14"/>
      <c r="MZK1418" s="14"/>
      <c r="MZL1418" s="14"/>
      <c r="MZM1418" s="14"/>
      <c r="MZN1418" s="14"/>
      <c r="MZO1418" s="14"/>
      <c r="MZP1418" s="14"/>
      <c r="MZQ1418" s="14"/>
      <c r="MZR1418" s="14"/>
      <c r="MZS1418" s="14"/>
      <c r="MZT1418" s="14"/>
      <c r="MZU1418" s="14"/>
      <c r="MZV1418" s="14"/>
      <c r="MZW1418" s="14"/>
      <c r="MZX1418" s="14"/>
      <c r="MZY1418" s="14"/>
      <c r="MZZ1418" s="14"/>
      <c r="NAA1418" s="14"/>
      <c r="NAB1418" s="14"/>
      <c r="NAC1418" s="14"/>
      <c r="NAD1418" s="14"/>
      <c r="NAE1418" s="14"/>
      <c r="NAF1418" s="14"/>
      <c r="NAG1418" s="14"/>
      <c r="NAH1418" s="14"/>
      <c r="NAI1418" s="14"/>
      <c r="NAJ1418" s="14"/>
      <c r="NAK1418" s="14"/>
      <c r="NAL1418" s="14"/>
      <c r="NAM1418" s="14"/>
      <c r="NAN1418" s="14"/>
      <c r="NAO1418" s="14"/>
      <c r="NAP1418" s="14"/>
      <c r="NAQ1418" s="14"/>
      <c r="NAR1418" s="14"/>
      <c r="NAS1418" s="14"/>
      <c r="NAT1418" s="14"/>
      <c r="NAU1418" s="14"/>
      <c r="NAV1418" s="14"/>
      <c r="NAW1418" s="14"/>
      <c r="NAX1418" s="14"/>
      <c r="NAY1418" s="14"/>
      <c r="NAZ1418" s="14"/>
      <c r="NBA1418" s="14"/>
      <c r="NBB1418" s="14"/>
      <c r="NBC1418" s="14"/>
      <c r="NBD1418" s="14"/>
      <c r="NBE1418" s="14"/>
      <c r="NBF1418" s="14"/>
      <c r="NBG1418" s="14"/>
      <c r="NBH1418" s="14"/>
      <c r="NBI1418" s="14"/>
      <c r="NBJ1418" s="14"/>
      <c r="NBK1418" s="14"/>
      <c r="NBL1418" s="14"/>
      <c r="NBM1418" s="14"/>
      <c r="NBN1418" s="14"/>
      <c r="NBO1418" s="14"/>
      <c r="NBP1418" s="14"/>
      <c r="NBQ1418" s="14"/>
      <c r="NBR1418" s="14"/>
      <c r="NBS1418" s="14"/>
      <c r="NBT1418" s="14"/>
      <c r="NBU1418" s="14"/>
      <c r="NBV1418" s="14"/>
      <c r="NBW1418" s="14"/>
      <c r="NBX1418" s="14"/>
      <c r="NBY1418" s="14"/>
      <c r="NBZ1418" s="14"/>
      <c r="NCA1418" s="14"/>
      <c r="NCB1418" s="14"/>
      <c r="NCC1418" s="14"/>
      <c r="NCD1418" s="14"/>
      <c r="NCE1418" s="14"/>
      <c r="NCF1418" s="14"/>
      <c r="NCG1418" s="14"/>
      <c r="NCH1418" s="14"/>
      <c r="NCI1418" s="14"/>
      <c r="NCJ1418" s="14"/>
      <c r="NCK1418" s="14"/>
      <c r="NCL1418" s="14"/>
      <c r="NCM1418" s="14"/>
      <c r="NCN1418" s="14"/>
      <c r="NCO1418" s="14"/>
      <c r="NCP1418" s="14"/>
      <c r="NCQ1418" s="14"/>
      <c r="NCR1418" s="14"/>
      <c r="NCS1418" s="14"/>
      <c r="NCT1418" s="14"/>
      <c r="NCU1418" s="14"/>
      <c r="NCV1418" s="14"/>
      <c r="NCW1418" s="14"/>
      <c r="NCX1418" s="14"/>
      <c r="NCY1418" s="14"/>
      <c r="NCZ1418" s="14"/>
      <c r="NDA1418" s="14"/>
      <c r="NDB1418" s="14"/>
      <c r="NDC1418" s="14"/>
      <c r="NDD1418" s="14"/>
      <c r="NDE1418" s="14"/>
      <c r="NDF1418" s="14"/>
      <c r="NDG1418" s="14"/>
      <c r="NDH1418" s="14"/>
      <c r="NDI1418" s="14"/>
      <c r="NDJ1418" s="14"/>
      <c r="NDK1418" s="14"/>
      <c r="NDL1418" s="14"/>
      <c r="NDM1418" s="14"/>
      <c r="NDN1418" s="14"/>
      <c r="NDO1418" s="14"/>
      <c r="NDP1418" s="14"/>
      <c r="NDQ1418" s="14"/>
      <c r="NDR1418" s="14"/>
      <c r="NDS1418" s="14"/>
      <c r="NDT1418" s="14"/>
      <c r="NDU1418" s="14"/>
      <c r="NDV1418" s="14"/>
      <c r="NDW1418" s="14"/>
      <c r="NDX1418" s="14"/>
      <c r="NDY1418" s="14"/>
      <c r="NDZ1418" s="14"/>
      <c r="NEA1418" s="14"/>
      <c r="NEB1418" s="14"/>
      <c r="NEC1418" s="14"/>
      <c r="NED1418" s="14"/>
      <c r="NEE1418" s="14"/>
      <c r="NEF1418" s="14"/>
      <c r="NEG1418" s="14"/>
      <c r="NEH1418" s="14"/>
      <c r="NEI1418" s="14"/>
      <c r="NEJ1418" s="14"/>
      <c r="NEK1418" s="14"/>
      <c r="NEL1418" s="14"/>
      <c r="NEM1418" s="14"/>
      <c r="NEN1418" s="14"/>
      <c r="NEO1418" s="14"/>
      <c r="NEP1418" s="14"/>
      <c r="NEQ1418" s="14"/>
      <c r="NER1418" s="14"/>
      <c r="NES1418" s="14"/>
      <c r="NET1418" s="14"/>
      <c r="NEU1418" s="14"/>
      <c r="NEV1418" s="14"/>
      <c r="NEW1418" s="14"/>
      <c r="NEX1418" s="14"/>
      <c r="NEY1418" s="14"/>
      <c r="NEZ1418" s="14"/>
      <c r="NFA1418" s="14"/>
      <c r="NFB1418" s="14"/>
      <c r="NFC1418" s="14"/>
      <c r="NFD1418" s="14"/>
      <c r="NFE1418" s="14"/>
      <c r="NFF1418" s="14"/>
      <c r="NFG1418" s="14"/>
      <c r="NFH1418" s="14"/>
      <c r="NFI1418" s="14"/>
      <c r="NFJ1418" s="14"/>
      <c r="NFK1418" s="14"/>
      <c r="NFL1418" s="14"/>
      <c r="NFM1418" s="14"/>
      <c r="NFN1418" s="14"/>
      <c r="NFO1418" s="14"/>
      <c r="NFP1418" s="14"/>
      <c r="NFQ1418" s="14"/>
      <c r="NFR1418" s="14"/>
      <c r="NFS1418" s="14"/>
      <c r="NFT1418" s="14"/>
      <c r="NFU1418" s="14"/>
      <c r="NFV1418" s="14"/>
      <c r="NFW1418" s="14"/>
      <c r="NFX1418" s="14"/>
      <c r="NFY1418" s="14"/>
      <c r="NFZ1418" s="14"/>
      <c r="NGA1418" s="14"/>
      <c r="NGB1418" s="14"/>
      <c r="NGC1418" s="14"/>
      <c r="NGD1418" s="14"/>
      <c r="NGE1418" s="14"/>
      <c r="NGF1418" s="14"/>
      <c r="NGG1418" s="14"/>
      <c r="NGH1418" s="14"/>
      <c r="NGI1418" s="14"/>
      <c r="NGJ1418" s="14"/>
      <c r="NGK1418" s="14"/>
      <c r="NGL1418" s="14"/>
      <c r="NGM1418" s="14"/>
      <c r="NGN1418" s="14"/>
      <c r="NGO1418" s="14"/>
      <c r="NGP1418" s="14"/>
      <c r="NGQ1418" s="14"/>
      <c r="NGR1418" s="14"/>
      <c r="NGS1418" s="14"/>
      <c r="NGT1418" s="14"/>
      <c r="NGU1418" s="14"/>
      <c r="NGV1418" s="14"/>
      <c r="NGW1418" s="14"/>
      <c r="NGX1418" s="14"/>
      <c r="NGY1418" s="14"/>
      <c r="NGZ1418" s="14"/>
      <c r="NHA1418" s="14"/>
      <c r="NHB1418" s="14"/>
      <c r="NHC1418" s="14"/>
      <c r="NHD1418" s="14"/>
      <c r="NHE1418" s="14"/>
      <c r="NHF1418" s="14"/>
      <c r="NHG1418" s="14"/>
      <c r="NHH1418" s="14"/>
      <c r="NHI1418" s="14"/>
      <c r="NHJ1418" s="14"/>
      <c r="NHK1418" s="14"/>
      <c r="NHL1418" s="14"/>
      <c r="NHM1418" s="14"/>
      <c r="NHN1418" s="14"/>
      <c r="NHO1418" s="14"/>
      <c r="NHP1418" s="14"/>
      <c r="NHQ1418" s="14"/>
      <c r="NHR1418" s="14"/>
      <c r="NHS1418" s="14"/>
      <c r="NHT1418" s="14"/>
      <c r="NHU1418" s="14"/>
      <c r="NHV1418" s="14"/>
      <c r="NHW1418" s="14"/>
      <c r="NHX1418" s="14"/>
      <c r="NHY1418" s="14"/>
      <c r="NHZ1418" s="14"/>
      <c r="NIA1418" s="14"/>
      <c r="NIB1418" s="14"/>
      <c r="NIC1418" s="14"/>
      <c r="NID1418" s="14"/>
      <c r="NIE1418" s="14"/>
      <c r="NIF1418" s="14"/>
      <c r="NIG1418" s="14"/>
      <c r="NIH1418" s="14"/>
      <c r="NII1418" s="14"/>
      <c r="NIJ1418" s="14"/>
      <c r="NIK1418" s="14"/>
      <c r="NIL1418" s="14"/>
      <c r="NIM1418" s="14"/>
      <c r="NIN1418" s="14"/>
      <c r="NIO1418" s="14"/>
      <c r="NIP1418" s="14"/>
      <c r="NIQ1418" s="14"/>
      <c r="NIR1418" s="14"/>
      <c r="NIS1418" s="14"/>
      <c r="NIT1418" s="14"/>
      <c r="NIU1418" s="14"/>
      <c r="NIV1418" s="14"/>
      <c r="NIW1418" s="14"/>
      <c r="NIX1418" s="14"/>
      <c r="NIY1418" s="14"/>
      <c r="NIZ1418" s="14"/>
      <c r="NJA1418" s="14"/>
      <c r="NJB1418" s="14"/>
      <c r="NJC1418" s="14"/>
      <c r="NJD1418" s="14"/>
      <c r="NJE1418" s="14"/>
      <c r="NJF1418" s="14"/>
      <c r="NJG1418" s="14"/>
      <c r="NJH1418" s="14"/>
      <c r="NJI1418" s="14"/>
      <c r="NJJ1418" s="14"/>
      <c r="NJK1418" s="14"/>
      <c r="NJL1418" s="14"/>
      <c r="NJM1418" s="14"/>
      <c r="NJN1418" s="14"/>
      <c r="NJO1418" s="14"/>
      <c r="NJP1418" s="14"/>
      <c r="NJQ1418" s="14"/>
      <c r="NJR1418" s="14"/>
      <c r="NJS1418" s="14"/>
      <c r="NJT1418" s="14"/>
      <c r="NJU1418" s="14"/>
      <c r="NJV1418" s="14"/>
      <c r="NJW1418" s="14"/>
      <c r="NJX1418" s="14"/>
      <c r="NJY1418" s="14"/>
      <c r="NJZ1418" s="14"/>
      <c r="NKA1418" s="14"/>
      <c r="NKB1418" s="14"/>
      <c r="NKC1418" s="14"/>
      <c r="NKD1418" s="14"/>
      <c r="NKE1418" s="14"/>
      <c r="NKF1418" s="14"/>
      <c r="NKG1418" s="14"/>
      <c r="NKH1418" s="14"/>
      <c r="NKI1418" s="14"/>
      <c r="NKJ1418" s="14"/>
      <c r="NKK1418" s="14"/>
      <c r="NKL1418" s="14"/>
      <c r="NKM1418" s="14"/>
      <c r="NKN1418" s="14"/>
      <c r="NKO1418" s="14"/>
      <c r="NKP1418" s="14"/>
      <c r="NKQ1418" s="14"/>
      <c r="NKR1418" s="14"/>
      <c r="NKS1418" s="14"/>
      <c r="NKT1418" s="14"/>
      <c r="NKU1418" s="14"/>
      <c r="NKV1418" s="14"/>
      <c r="NKW1418" s="14"/>
      <c r="NKX1418" s="14"/>
      <c r="NKY1418" s="14"/>
      <c r="NKZ1418" s="14"/>
      <c r="NLA1418" s="14"/>
      <c r="NLB1418" s="14"/>
      <c r="NLC1418" s="14"/>
      <c r="NLD1418" s="14"/>
      <c r="NLE1418" s="14"/>
      <c r="NLF1418" s="14"/>
      <c r="NLG1418" s="14"/>
      <c r="NLH1418" s="14"/>
      <c r="NLI1418" s="14"/>
      <c r="NLJ1418" s="14"/>
      <c r="NLK1418" s="14"/>
      <c r="NLL1418" s="14"/>
      <c r="NLM1418" s="14"/>
      <c r="NLN1418" s="14"/>
      <c r="NLO1418" s="14"/>
      <c r="NLP1418" s="14"/>
      <c r="NLQ1418" s="14"/>
      <c r="NLR1418" s="14"/>
      <c r="NLS1418" s="14"/>
      <c r="NLT1418" s="14"/>
      <c r="NLU1418" s="14"/>
      <c r="NLV1418" s="14"/>
      <c r="NLW1418" s="14"/>
      <c r="NLX1418" s="14"/>
      <c r="NLY1418" s="14"/>
      <c r="NLZ1418" s="14"/>
      <c r="NMA1418" s="14"/>
      <c r="NMB1418" s="14"/>
      <c r="NMC1418" s="14"/>
      <c r="NMD1418" s="14"/>
      <c r="NME1418" s="14"/>
      <c r="NMF1418" s="14"/>
      <c r="NMG1418" s="14"/>
      <c r="NMH1418" s="14"/>
      <c r="NMI1418" s="14"/>
      <c r="NMJ1418" s="14"/>
      <c r="NMK1418" s="14"/>
      <c r="NML1418" s="14"/>
      <c r="NMM1418" s="14"/>
      <c r="NMN1418" s="14"/>
      <c r="NMO1418" s="14"/>
      <c r="NMP1418" s="14"/>
      <c r="NMQ1418" s="14"/>
      <c r="NMR1418" s="14"/>
      <c r="NMS1418" s="14"/>
      <c r="NMT1418" s="14"/>
      <c r="NMU1418" s="14"/>
      <c r="NMV1418" s="14"/>
      <c r="NMW1418" s="14"/>
      <c r="NMX1418" s="14"/>
      <c r="NMY1418" s="14"/>
      <c r="NMZ1418" s="14"/>
      <c r="NNA1418" s="14"/>
      <c r="NNB1418" s="14"/>
      <c r="NNC1418" s="14"/>
      <c r="NND1418" s="14"/>
      <c r="NNE1418" s="14"/>
      <c r="NNF1418" s="14"/>
      <c r="NNG1418" s="14"/>
      <c r="NNH1418" s="14"/>
      <c r="NNI1418" s="14"/>
      <c r="NNJ1418" s="14"/>
      <c r="NNK1418" s="14"/>
      <c r="NNL1418" s="14"/>
      <c r="NNM1418" s="14"/>
      <c r="NNN1418" s="14"/>
      <c r="NNO1418" s="14"/>
      <c r="NNP1418" s="14"/>
      <c r="NNQ1418" s="14"/>
      <c r="NNR1418" s="14"/>
      <c r="NNS1418" s="14"/>
      <c r="NNT1418" s="14"/>
      <c r="NNU1418" s="14"/>
      <c r="NNV1418" s="14"/>
      <c r="NNW1418" s="14"/>
      <c r="NNX1418" s="14"/>
      <c r="NNY1418" s="14"/>
      <c r="NNZ1418" s="14"/>
      <c r="NOA1418" s="14"/>
      <c r="NOB1418" s="14"/>
      <c r="NOC1418" s="14"/>
      <c r="NOD1418" s="14"/>
      <c r="NOE1418" s="14"/>
      <c r="NOF1418" s="14"/>
      <c r="NOG1418" s="14"/>
      <c r="NOH1418" s="14"/>
      <c r="NOI1418" s="14"/>
      <c r="NOJ1418" s="14"/>
      <c r="NOK1418" s="14"/>
      <c r="NOL1418" s="14"/>
      <c r="NOM1418" s="14"/>
      <c r="NON1418" s="14"/>
      <c r="NOO1418" s="14"/>
      <c r="NOP1418" s="14"/>
      <c r="NOQ1418" s="14"/>
      <c r="NOR1418" s="14"/>
      <c r="NOS1418" s="14"/>
      <c r="NOT1418" s="14"/>
      <c r="NOU1418" s="14"/>
      <c r="NOV1418" s="14"/>
      <c r="NOW1418" s="14"/>
      <c r="NOX1418" s="14"/>
      <c r="NOY1418" s="14"/>
      <c r="NOZ1418" s="14"/>
      <c r="NPA1418" s="14"/>
      <c r="NPB1418" s="14"/>
      <c r="NPC1418" s="14"/>
      <c r="NPD1418" s="14"/>
      <c r="NPE1418" s="14"/>
      <c r="NPF1418" s="14"/>
      <c r="NPG1418" s="14"/>
      <c r="NPH1418" s="14"/>
      <c r="NPI1418" s="14"/>
      <c r="NPJ1418" s="14"/>
      <c r="NPK1418" s="14"/>
      <c r="NPL1418" s="14"/>
      <c r="NPM1418" s="14"/>
      <c r="NPN1418" s="14"/>
      <c r="NPO1418" s="14"/>
      <c r="NPP1418" s="14"/>
      <c r="NPQ1418" s="14"/>
      <c r="NPR1418" s="14"/>
      <c r="NPS1418" s="14"/>
      <c r="NPT1418" s="14"/>
      <c r="NPU1418" s="14"/>
      <c r="NPV1418" s="14"/>
      <c r="NPW1418" s="14"/>
      <c r="NPX1418" s="14"/>
      <c r="NPY1418" s="14"/>
      <c r="NPZ1418" s="14"/>
      <c r="NQA1418" s="14"/>
      <c r="NQB1418" s="14"/>
      <c r="NQC1418" s="14"/>
      <c r="NQD1418" s="14"/>
      <c r="NQE1418" s="14"/>
      <c r="NQF1418" s="14"/>
      <c r="NQG1418" s="14"/>
      <c r="NQH1418" s="14"/>
      <c r="NQI1418" s="14"/>
      <c r="NQJ1418" s="14"/>
      <c r="NQK1418" s="14"/>
      <c r="NQL1418" s="14"/>
      <c r="NQM1418" s="14"/>
      <c r="NQN1418" s="14"/>
      <c r="NQO1418" s="14"/>
      <c r="NQP1418" s="14"/>
      <c r="NQQ1418" s="14"/>
      <c r="NQR1418" s="14"/>
      <c r="NQS1418" s="14"/>
      <c r="NQT1418" s="14"/>
      <c r="NQU1418" s="14"/>
      <c r="NQV1418" s="14"/>
      <c r="NQW1418" s="14"/>
      <c r="NQX1418" s="14"/>
      <c r="NQY1418" s="14"/>
      <c r="NQZ1418" s="14"/>
      <c r="NRA1418" s="14"/>
      <c r="NRB1418" s="14"/>
      <c r="NRC1418" s="14"/>
      <c r="NRD1418" s="14"/>
      <c r="NRE1418" s="14"/>
      <c r="NRF1418" s="14"/>
      <c r="NRG1418" s="14"/>
      <c r="NRH1418" s="14"/>
      <c r="NRI1418" s="14"/>
      <c r="NRJ1418" s="14"/>
      <c r="NRK1418" s="14"/>
      <c r="NRL1418" s="14"/>
      <c r="NRM1418" s="14"/>
      <c r="NRN1418" s="14"/>
      <c r="NRO1418" s="14"/>
      <c r="NRP1418" s="14"/>
      <c r="NRQ1418" s="14"/>
      <c r="NRR1418" s="14"/>
      <c r="NRS1418" s="14"/>
      <c r="NRT1418" s="14"/>
      <c r="NRU1418" s="14"/>
      <c r="NRV1418" s="14"/>
      <c r="NRW1418" s="14"/>
      <c r="NRX1418" s="14"/>
      <c r="NRY1418" s="14"/>
      <c r="NRZ1418" s="14"/>
      <c r="NSA1418" s="14"/>
      <c r="NSB1418" s="14"/>
      <c r="NSC1418" s="14"/>
      <c r="NSD1418" s="14"/>
      <c r="NSE1418" s="14"/>
      <c r="NSF1418" s="14"/>
      <c r="NSG1418" s="14"/>
      <c r="NSH1418" s="14"/>
      <c r="NSI1418" s="14"/>
      <c r="NSJ1418" s="14"/>
      <c r="NSK1418" s="14"/>
      <c r="NSL1418" s="14"/>
      <c r="NSM1418" s="14"/>
      <c r="NSN1418" s="14"/>
      <c r="NSO1418" s="14"/>
      <c r="NSP1418" s="14"/>
      <c r="NSQ1418" s="14"/>
      <c r="NSR1418" s="14"/>
      <c r="NSS1418" s="14"/>
      <c r="NST1418" s="14"/>
      <c r="NSU1418" s="14"/>
      <c r="NSV1418" s="14"/>
      <c r="NSW1418" s="14"/>
      <c r="NSX1418" s="14"/>
      <c r="NSY1418" s="14"/>
      <c r="NSZ1418" s="14"/>
      <c r="NTA1418" s="14"/>
      <c r="NTB1418" s="14"/>
      <c r="NTC1418" s="14"/>
      <c r="NTD1418" s="14"/>
      <c r="NTE1418" s="14"/>
      <c r="NTF1418" s="14"/>
      <c r="NTG1418" s="14"/>
      <c r="NTH1418" s="14"/>
      <c r="NTI1418" s="14"/>
      <c r="NTJ1418" s="14"/>
      <c r="NTK1418" s="14"/>
      <c r="NTL1418" s="14"/>
      <c r="NTM1418" s="14"/>
      <c r="NTN1418" s="14"/>
      <c r="NTO1418" s="14"/>
      <c r="NTP1418" s="14"/>
      <c r="NTQ1418" s="14"/>
      <c r="NTR1418" s="14"/>
      <c r="NTS1418" s="14"/>
      <c r="NTT1418" s="14"/>
      <c r="NTU1418" s="14"/>
      <c r="NTV1418" s="14"/>
      <c r="NTW1418" s="14"/>
      <c r="NTX1418" s="14"/>
      <c r="NTY1418" s="14"/>
      <c r="NTZ1418" s="14"/>
      <c r="NUA1418" s="14"/>
      <c r="NUB1418" s="14"/>
      <c r="NUC1418" s="14"/>
      <c r="NUD1418" s="14"/>
      <c r="NUE1418" s="14"/>
      <c r="NUF1418" s="14"/>
      <c r="NUG1418" s="14"/>
      <c r="NUH1418" s="14"/>
      <c r="NUI1418" s="14"/>
      <c r="NUJ1418" s="14"/>
      <c r="NUK1418" s="14"/>
      <c r="NUL1418" s="14"/>
      <c r="NUM1418" s="14"/>
      <c r="NUN1418" s="14"/>
      <c r="NUO1418" s="14"/>
      <c r="NUP1418" s="14"/>
      <c r="NUQ1418" s="14"/>
      <c r="NUR1418" s="14"/>
      <c r="NUS1418" s="14"/>
      <c r="NUT1418" s="14"/>
      <c r="NUU1418" s="14"/>
      <c r="NUV1418" s="14"/>
      <c r="NUW1418" s="14"/>
      <c r="NUX1418" s="14"/>
      <c r="NUY1418" s="14"/>
      <c r="NUZ1418" s="14"/>
      <c r="NVA1418" s="14"/>
      <c r="NVB1418" s="14"/>
      <c r="NVC1418" s="14"/>
      <c r="NVD1418" s="14"/>
      <c r="NVE1418" s="14"/>
      <c r="NVF1418" s="14"/>
      <c r="NVG1418" s="14"/>
      <c r="NVH1418" s="14"/>
      <c r="NVI1418" s="14"/>
      <c r="NVJ1418" s="14"/>
      <c r="NVK1418" s="14"/>
      <c r="NVL1418" s="14"/>
      <c r="NVM1418" s="14"/>
      <c r="NVN1418" s="14"/>
      <c r="NVO1418" s="14"/>
      <c r="NVP1418" s="14"/>
      <c r="NVQ1418" s="14"/>
      <c r="NVR1418" s="14"/>
      <c r="NVS1418" s="14"/>
      <c r="NVT1418" s="14"/>
      <c r="NVU1418" s="14"/>
      <c r="NVV1418" s="14"/>
      <c r="NVW1418" s="14"/>
      <c r="NVX1418" s="14"/>
      <c r="NVY1418" s="14"/>
      <c r="NVZ1418" s="14"/>
      <c r="NWA1418" s="14"/>
      <c r="NWB1418" s="14"/>
      <c r="NWC1418" s="14"/>
      <c r="NWD1418" s="14"/>
      <c r="NWE1418" s="14"/>
      <c r="NWF1418" s="14"/>
      <c r="NWG1418" s="14"/>
      <c r="NWH1418" s="14"/>
      <c r="NWI1418" s="14"/>
      <c r="NWJ1418" s="14"/>
      <c r="NWK1418" s="14"/>
      <c r="NWL1418" s="14"/>
      <c r="NWM1418" s="14"/>
      <c r="NWN1418" s="14"/>
      <c r="NWO1418" s="14"/>
      <c r="NWP1418" s="14"/>
      <c r="NWQ1418" s="14"/>
      <c r="NWR1418" s="14"/>
      <c r="NWS1418" s="14"/>
      <c r="NWT1418" s="14"/>
      <c r="NWU1418" s="14"/>
      <c r="NWV1418" s="14"/>
      <c r="NWW1418" s="14"/>
      <c r="NWX1418" s="14"/>
      <c r="NWY1418" s="14"/>
      <c r="NWZ1418" s="14"/>
      <c r="NXA1418" s="14"/>
      <c r="NXB1418" s="14"/>
      <c r="NXC1418" s="14"/>
      <c r="NXD1418" s="14"/>
      <c r="NXE1418" s="14"/>
      <c r="NXF1418" s="14"/>
      <c r="NXG1418" s="14"/>
      <c r="NXH1418" s="14"/>
      <c r="NXI1418" s="14"/>
      <c r="NXJ1418" s="14"/>
      <c r="NXK1418" s="14"/>
      <c r="NXL1418" s="14"/>
      <c r="NXM1418" s="14"/>
      <c r="NXN1418" s="14"/>
      <c r="NXO1418" s="14"/>
      <c r="NXP1418" s="14"/>
      <c r="NXQ1418" s="14"/>
      <c r="NXR1418" s="14"/>
      <c r="NXS1418" s="14"/>
      <c r="NXT1418" s="14"/>
      <c r="NXU1418" s="14"/>
      <c r="NXV1418" s="14"/>
      <c r="NXW1418" s="14"/>
      <c r="NXX1418" s="14"/>
      <c r="NXY1418" s="14"/>
      <c r="NXZ1418" s="14"/>
      <c r="NYA1418" s="14"/>
      <c r="NYB1418" s="14"/>
      <c r="NYC1418" s="14"/>
      <c r="NYD1418" s="14"/>
      <c r="NYE1418" s="14"/>
      <c r="NYF1418" s="14"/>
      <c r="NYG1418" s="14"/>
      <c r="NYH1418" s="14"/>
      <c r="NYI1418" s="14"/>
      <c r="NYJ1418" s="14"/>
      <c r="NYK1418" s="14"/>
      <c r="NYL1418" s="14"/>
      <c r="NYM1418" s="14"/>
      <c r="NYN1418" s="14"/>
      <c r="NYO1418" s="14"/>
      <c r="NYP1418" s="14"/>
      <c r="NYQ1418" s="14"/>
      <c r="NYR1418" s="14"/>
      <c r="NYS1418" s="14"/>
      <c r="NYT1418" s="14"/>
      <c r="NYU1418" s="14"/>
      <c r="NYV1418" s="14"/>
      <c r="NYW1418" s="14"/>
      <c r="NYX1418" s="14"/>
      <c r="NYY1418" s="14"/>
      <c r="NYZ1418" s="14"/>
      <c r="NZA1418" s="14"/>
      <c r="NZB1418" s="14"/>
      <c r="NZC1418" s="14"/>
      <c r="NZD1418" s="14"/>
      <c r="NZE1418" s="14"/>
      <c r="NZF1418" s="14"/>
      <c r="NZG1418" s="14"/>
      <c r="NZH1418" s="14"/>
      <c r="NZI1418" s="14"/>
      <c r="NZJ1418" s="14"/>
      <c r="NZK1418" s="14"/>
      <c r="NZL1418" s="14"/>
      <c r="NZM1418" s="14"/>
      <c r="NZN1418" s="14"/>
      <c r="NZO1418" s="14"/>
      <c r="NZP1418" s="14"/>
      <c r="NZQ1418" s="14"/>
      <c r="NZR1418" s="14"/>
      <c r="NZS1418" s="14"/>
      <c r="NZT1418" s="14"/>
      <c r="NZU1418" s="14"/>
      <c r="NZV1418" s="14"/>
      <c r="NZW1418" s="14"/>
      <c r="NZX1418" s="14"/>
      <c r="NZY1418" s="14"/>
      <c r="NZZ1418" s="14"/>
      <c r="OAA1418" s="14"/>
      <c r="OAB1418" s="14"/>
      <c r="OAC1418" s="14"/>
      <c r="OAD1418" s="14"/>
      <c r="OAE1418" s="14"/>
      <c r="OAF1418" s="14"/>
      <c r="OAG1418" s="14"/>
      <c r="OAH1418" s="14"/>
      <c r="OAI1418" s="14"/>
      <c r="OAJ1418" s="14"/>
      <c r="OAK1418" s="14"/>
      <c r="OAL1418" s="14"/>
      <c r="OAM1418" s="14"/>
      <c r="OAN1418" s="14"/>
      <c r="OAO1418" s="14"/>
      <c r="OAP1418" s="14"/>
      <c r="OAQ1418" s="14"/>
      <c r="OAR1418" s="14"/>
      <c r="OAS1418" s="14"/>
      <c r="OAT1418" s="14"/>
      <c r="OAU1418" s="14"/>
      <c r="OAV1418" s="14"/>
      <c r="OAW1418" s="14"/>
      <c r="OAX1418" s="14"/>
      <c r="OAY1418" s="14"/>
      <c r="OAZ1418" s="14"/>
      <c r="OBA1418" s="14"/>
      <c r="OBB1418" s="14"/>
      <c r="OBC1418" s="14"/>
      <c r="OBD1418" s="14"/>
      <c r="OBE1418" s="14"/>
      <c r="OBF1418" s="14"/>
      <c r="OBG1418" s="14"/>
      <c r="OBH1418" s="14"/>
      <c r="OBI1418" s="14"/>
      <c r="OBJ1418" s="14"/>
      <c r="OBK1418" s="14"/>
      <c r="OBL1418" s="14"/>
      <c r="OBM1418" s="14"/>
      <c r="OBN1418" s="14"/>
      <c r="OBO1418" s="14"/>
      <c r="OBP1418" s="14"/>
      <c r="OBQ1418" s="14"/>
      <c r="OBR1418" s="14"/>
      <c r="OBS1418" s="14"/>
      <c r="OBT1418" s="14"/>
      <c r="OBU1418" s="14"/>
      <c r="OBV1418" s="14"/>
      <c r="OBW1418" s="14"/>
      <c r="OBX1418" s="14"/>
      <c r="OBY1418" s="14"/>
      <c r="OBZ1418" s="14"/>
      <c r="OCA1418" s="14"/>
      <c r="OCB1418" s="14"/>
      <c r="OCC1418" s="14"/>
      <c r="OCD1418" s="14"/>
      <c r="OCE1418" s="14"/>
      <c r="OCF1418" s="14"/>
      <c r="OCG1418" s="14"/>
      <c r="OCH1418" s="14"/>
      <c r="OCI1418" s="14"/>
      <c r="OCJ1418" s="14"/>
      <c r="OCK1418" s="14"/>
      <c r="OCL1418" s="14"/>
      <c r="OCM1418" s="14"/>
      <c r="OCN1418" s="14"/>
      <c r="OCO1418" s="14"/>
      <c r="OCP1418" s="14"/>
      <c r="OCQ1418" s="14"/>
      <c r="OCR1418" s="14"/>
      <c r="OCS1418" s="14"/>
      <c r="OCT1418" s="14"/>
      <c r="OCU1418" s="14"/>
      <c r="OCV1418" s="14"/>
      <c r="OCW1418" s="14"/>
      <c r="OCX1418" s="14"/>
      <c r="OCY1418" s="14"/>
      <c r="OCZ1418" s="14"/>
      <c r="ODA1418" s="14"/>
      <c r="ODB1418" s="14"/>
      <c r="ODC1418" s="14"/>
      <c r="ODD1418" s="14"/>
      <c r="ODE1418" s="14"/>
      <c r="ODF1418" s="14"/>
      <c r="ODG1418" s="14"/>
      <c r="ODH1418" s="14"/>
      <c r="ODI1418" s="14"/>
      <c r="ODJ1418" s="14"/>
      <c r="ODK1418" s="14"/>
      <c r="ODL1418" s="14"/>
      <c r="ODM1418" s="14"/>
      <c r="ODN1418" s="14"/>
      <c r="ODO1418" s="14"/>
      <c r="ODP1418" s="14"/>
      <c r="ODQ1418" s="14"/>
      <c r="ODR1418" s="14"/>
      <c r="ODS1418" s="14"/>
      <c r="ODT1418" s="14"/>
      <c r="ODU1418" s="14"/>
      <c r="ODV1418" s="14"/>
      <c r="ODW1418" s="14"/>
      <c r="ODX1418" s="14"/>
      <c r="ODY1418" s="14"/>
      <c r="ODZ1418" s="14"/>
      <c r="OEA1418" s="14"/>
      <c r="OEB1418" s="14"/>
      <c r="OEC1418" s="14"/>
      <c r="OED1418" s="14"/>
      <c r="OEE1418" s="14"/>
      <c r="OEF1418" s="14"/>
      <c r="OEG1418" s="14"/>
      <c r="OEH1418" s="14"/>
      <c r="OEI1418" s="14"/>
      <c r="OEJ1418" s="14"/>
      <c r="OEK1418" s="14"/>
      <c r="OEL1418" s="14"/>
      <c r="OEM1418" s="14"/>
      <c r="OEN1418" s="14"/>
      <c r="OEO1418" s="14"/>
      <c r="OEP1418" s="14"/>
      <c r="OEQ1418" s="14"/>
      <c r="OER1418" s="14"/>
      <c r="OES1418" s="14"/>
      <c r="OET1418" s="14"/>
      <c r="OEU1418" s="14"/>
      <c r="OEV1418" s="14"/>
      <c r="OEW1418" s="14"/>
      <c r="OEX1418" s="14"/>
      <c r="OEY1418" s="14"/>
      <c r="OEZ1418" s="14"/>
      <c r="OFA1418" s="14"/>
      <c r="OFB1418" s="14"/>
      <c r="OFC1418" s="14"/>
      <c r="OFD1418" s="14"/>
      <c r="OFE1418" s="14"/>
      <c r="OFF1418" s="14"/>
      <c r="OFG1418" s="14"/>
      <c r="OFH1418" s="14"/>
      <c r="OFI1418" s="14"/>
      <c r="OFJ1418" s="14"/>
      <c r="OFK1418" s="14"/>
      <c r="OFL1418" s="14"/>
      <c r="OFM1418" s="14"/>
      <c r="OFN1418" s="14"/>
      <c r="OFO1418" s="14"/>
      <c r="OFP1418" s="14"/>
      <c r="OFQ1418" s="14"/>
      <c r="OFR1418" s="14"/>
      <c r="OFS1418" s="14"/>
      <c r="OFT1418" s="14"/>
      <c r="OFU1418" s="14"/>
      <c r="OFV1418" s="14"/>
      <c r="OFW1418" s="14"/>
      <c r="OFX1418" s="14"/>
      <c r="OFY1418" s="14"/>
      <c r="OFZ1418" s="14"/>
      <c r="OGA1418" s="14"/>
      <c r="OGB1418" s="14"/>
      <c r="OGC1418" s="14"/>
      <c r="OGD1418" s="14"/>
      <c r="OGE1418" s="14"/>
      <c r="OGF1418" s="14"/>
      <c r="OGG1418" s="14"/>
      <c r="OGH1418" s="14"/>
      <c r="OGI1418" s="14"/>
      <c r="OGJ1418" s="14"/>
      <c r="OGK1418" s="14"/>
      <c r="OGL1418" s="14"/>
      <c r="OGM1418" s="14"/>
      <c r="OGN1418" s="14"/>
      <c r="OGO1418" s="14"/>
      <c r="OGP1418" s="14"/>
      <c r="OGQ1418" s="14"/>
      <c r="OGR1418" s="14"/>
      <c r="OGS1418" s="14"/>
      <c r="OGT1418" s="14"/>
      <c r="OGU1418" s="14"/>
      <c r="OGV1418" s="14"/>
      <c r="OGW1418" s="14"/>
      <c r="OGX1418" s="14"/>
      <c r="OGY1418" s="14"/>
      <c r="OGZ1418" s="14"/>
      <c r="OHA1418" s="14"/>
      <c r="OHB1418" s="14"/>
      <c r="OHC1418" s="14"/>
      <c r="OHD1418" s="14"/>
      <c r="OHE1418" s="14"/>
      <c r="OHF1418" s="14"/>
      <c r="OHG1418" s="14"/>
      <c r="OHH1418" s="14"/>
      <c r="OHI1418" s="14"/>
      <c r="OHJ1418" s="14"/>
      <c r="OHK1418" s="14"/>
      <c r="OHL1418" s="14"/>
      <c r="OHM1418" s="14"/>
      <c r="OHN1418" s="14"/>
      <c r="OHO1418" s="14"/>
      <c r="OHP1418" s="14"/>
      <c r="OHQ1418" s="14"/>
      <c r="OHR1418" s="14"/>
      <c r="OHS1418" s="14"/>
      <c r="OHT1418" s="14"/>
      <c r="OHU1418" s="14"/>
      <c r="OHV1418" s="14"/>
      <c r="OHW1418" s="14"/>
      <c r="OHX1418" s="14"/>
      <c r="OHY1418" s="14"/>
      <c r="OHZ1418" s="14"/>
      <c r="OIA1418" s="14"/>
      <c r="OIB1418" s="14"/>
      <c r="OIC1418" s="14"/>
      <c r="OID1418" s="14"/>
      <c r="OIE1418" s="14"/>
      <c r="OIF1418" s="14"/>
      <c r="OIG1418" s="14"/>
      <c r="OIH1418" s="14"/>
      <c r="OII1418" s="14"/>
      <c r="OIJ1418" s="14"/>
      <c r="OIK1418" s="14"/>
      <c r="OIL1418" s="14"/>
      <c r="OIM1418" s="14"/>
      <c r="OIN1418" s="14"/>
      <c r="OIO1418" s="14"/>
      <c r="OIP1418" s="14"/>
      <c r="OIQ1418" s="14"/>
      <c r="OIR1418" s="14"/>
      <c r="OIS1418" s="14"/>
      <c r="OIT1418" s="14"/>
      <c r="OIU1418" s="14"/>
      <c r="OIV1418" s="14"/>
      <c r="OIW1418" s="14"/>
      <c r="OIX1418" s="14"/>
      <c r="OIY1418" s="14"/>
      <c r="OIZ1418" s="14"/>
      <c r="OJA1418" s="14"/>
      <c r="OJB1418" s="14"/>
      <c r="OJC1418" s="14"/>
      <c r="OJD1418" s="14"/>
      <c r="OJE1418" s="14"/>
      <c r="OJF1418" s="14"/>
      <c r="OJG1418" s="14"/>
      <c r="OJH1418" s="14"/>
      <c r="OJI1418" s="14"/>
      <c r="OJJ1418" s="14"/>
      <c r="OJK1418" s="14"/>
      <c r="OJL1418" s="14"/>
      <c r="OJM1418" s="14"/>
      <c r="OJN1418" s="14"/>
      <c r="OJO1418" s="14"/>
      <c r="OJP1418" s="14"/>
      <c r="OJQ1418" s="14"/>
      <c r="OJR1418" s="14"/>
      <c r="OJS1418" s="14"/>
      <c r="OJT1418" s="14"/>
      <c r="OJU1418" s="14"/>
      <c r="OJV1418" s="14"/>
      <c r="OJW1418" s="14"/>
      <c r="OJX1418" s="14"/>
      <c r="OJY1418" s="14"/>
      <c r="OJZ1418" s="14"/>
      <c r="OKA1418" s="14"/>
      <c r="OKB1418" s="14"/>
      <c r="OKC1418" s="14"/>
      <c r="OKD1418" s="14"/>
      <c r="OKE1418" s="14"/>
      <c r="OKF1418" s="14"/>
      <c r="OKG1418" s="14"/>
      <c r="OKH1418" s="14"/>
      <c r="OKI1418" s="14"/>
      <c r="OKJ1418" s="14"/>
      <c r="OKK1418" s="14"/>
      <c r="OKL1418" s="14"/>
      <c r="OKM1418" s="14"/>
      <c r="OKN1418" s="14"/>
      <c r="OKO1418" s="14"/>
      <c r="OKP1418" s="14"/>
      <c r="OKQ1418" s="14"/>
      <c r="OKR1418" s="14"/>
      <c r="OKS1418" s="14"/>
      <c r="OKT1418" s="14"/>
      <c r="OKU1418" s="14"/>
      <c r="OKV1418" s="14"/>
      <c r="OKW1418" s="14"/>
      <c r="OKX1418" s="14"/>
      <c r="OKY1418" s="14"/>
      <c r="OKZ1418" s="14"/>
      <c r="OLA1418" s="14"/>
      <c r="OLB1418" s="14"/>
      <c r="OLC1418" s="14"/>
      <c r="OLD1418" s="14"/>
      <c r="OLE1418" s="14"/>
      <c r="OLF1418" s="14"/>
      <c r="OLG1418" s="14"/>
      <c r="OLH1418" s="14"/>
      <c r="OLI1418" s="14"/>
      <c r="OLJ1418" s="14"/>
      <c r="OLK1418" s="14"/>
      <c r="OLL1418" s="14"/>
      <c r="OLM1418" s="14"/>
      <c r="OLN1418" s="14"/>
      <c r="OLO1418" s="14"/>
      <c r="OLP1418" s="14"/>
      <c r="OLQ1418" s="14"/>
      <c r="OLR1418" s="14"/>
      <c r="OLS1418" s="14"/>
      <c r="OLT1418" s="14"/>
      <c r="OLU1418" s="14"/>
      <c r="OLV1418" s="14"/>
      <c r="OLW1418" s="14"/>
      <c r="OLX1418" s="14"/>
      <c r="OLY1418" s="14"/>
      <c r="OLZ1418" s="14"/>
      <c r="OMA1418" s="14"/>
      <c r="OMB1418" s="14"/>
      <c r="OMC1418" s="14"/>
      <c r="OMD1418" s="14"/>
      <c r="OME1418" s="14"/>
      <c r="OMF1418" s="14"/>
      <c r="OMG1418" s="14"/>
      <c r="OMH1418" s="14"/>
      <c r="OMI1418" s="14"/>
      <c r="OMJ1418" s="14"/>
      <c r="OMK1418" s="14"/>
      <c r="OML1418" s="14"/>
      <c r="OMM1418" s="14"/>
      <c r="OMN1418" s="14"/>
      <c r="OMO1418" s="14"/>
      <c r="OMP1418" s="14"/>
      <c r="OMQ1418" s="14"/>
      <c r="OMR1418" s="14"/>
      <c r="OMS1418" s="14"/>
      <c r="OMT1418" s="14"/>
      <c r="OMU1418" s="14"/>
      <c r="OMV1418" s="14"/>
      <c r="OMW1418" s="14"/>
      <c r="OMX1418" s="14"/>
      <c r="OMY1418" s="14"/>
      <c r="OMZ1418" s="14"/>
      <c r="ONA1418" s="14"/>
      <c r="ONB1418" s="14"/>
      <c r="ONC1418" s="14"/>
      <c r="OND1418" s="14"/>
      <c r="ONE1418" s="14"/>
      <c r="ONF1418" s="14"/>
      <c r="ONG1418" s="14"/>
      <c r="ONH1418" s="14"/>
      <c r="ONI1418" s="14"/>
      <c r="ONJ1418" s="14"/>
      <c r="ONK1418" s="14"/>
      <c r="ONL1418" s="14"/>
      <c r="ONM1418" s="14"/>
      <c r="ONN1418" s="14"/>
      <c r="ONO1418" s="14"/>
      <c r="ONP1418" s="14"/>
      <c r="ONQ1418" s="14"/>
      <c r="ONR1418" s="14"/>
      <c r="ONS1418" s="14"/>
      <c r="ONT1418" s="14"/>
      <c r="ONU1418" s="14"/>
      <c r="ONV1418" s="14"/>
      <c r="ONW1418" s="14"/>
      <c r="ONX1418" s="14"/>
      <c r="ONY1418" s="14"/>
      <c r="ONZ1418" s="14"/>
      <c r="OOA1418" s="14"/>
      <c r="OOB1418" s="14"/>
      <c r="OOC1418" s="14"/>
      <c r="OOD1418" s="14"/>
      <c r="OOE1418" s="14"/>
      <c r="OOF1418" s="14"/>
      <c r="OOG1418" s="14"/>
      <c r="OOH1418" s="14"/>
      <c r="OOI1418" s="14"/>
      <c r="OOJ1418" s="14"/>
      <c r="OOK1418" s="14"/>
      <c r="OOL1418" s="14"/>
      <c r="OOM1418" s="14"/>
      <c r="OON1418" s="14"/>
      <c r="OOO1418" s="14"/>
      <c r="OOP1418" s="14"/>
      <c r="OOQ1418" s="14"/>
      <c r="OOR1418" s="14"/>
      <c r="OOS1418" s="14"/>
      <c r="OOT1418" s="14"/>
      <c r="OOU1418" s="14"/>
      <c r="OOV1418" s="14"/>
      <c r="OOW1418" s="14"/>
      <c r="OOX1418" s="14"/>
      <c r="OOY1418" s="14"/>
      <c r="OOZ1418" s="14"/>
      <c r="OPA1418" s="14"/>
      <c r="OPB1418" s="14"/>
      <c r="OPC1418" s="14"/>
      <c r="OPD1418" s="14"/>
      <c r="OPE1418" s="14"/>
      <c r="OPF1418" s="14"/>
      <c r="OPG1418" s="14"/>
      <c r="OPH1418" s="14"/>
      <c r="OPI1418" s="14"/>
      <c r="OPJ1418" s="14"/>
      <c r="OPK1418" s="14"/>
      <c r="OPL1418" s="14"/>
      <c r="OPM1418" s="14"/>
      <c r="OPN1418" s="14"/>
      <c r="OPO1418" s="14"/>
      <c r="OPP1418" s="14"/>
      <c r="OPQ1418" s="14"/>
      <c r="OPR1418" s="14"/>
      <c r="OPS1418" s="14"/>
      <c r="OPT1418" s="14"/>
      <c r="OPU1418" s="14"/>
      <c r="OPV1418" s="14"/>
      <c r="OPW1418" s="14"/>
      <c r="OPX1418" s="14"/>
      <c r="OPY1418" s="14"/>
      <c r="OPZ1418" s="14"/>
      <c r="OQA1418" s="14"/>
      <c r="OQB1418" s="14"/>
      <c r="OQC1418" s="14"/>
      <c r="OQD1418" s="14"/>
      <c r="OQE1418" s="14"/>
      <c r="OQF1418" s="14"/>
      <c r="OQG1418" s="14"/>
      <c r="OQH1418" s="14"/>
      <c r="OQI1418" s="14"/>
      <c r="OQJ1418" s="14"/>
      <c r="OQK1418" s="14"/>
      <c r="OQL1418" s="14"/>
      <c r="OQM1418" s="14"/>
      <c r="OQN1418" s="14"/>
      <c r="OQO1418" s="14"/>
      <c r="OQP1418" s="14"/>
      <c r="OQQ1418" s="14"/>
      <c r="OQR1418" s="14"/>
      <c r="OQS1418" s="14"/>
      <c r="OQT1418" s="14"/>
      <c r="OQU1418" s="14"/>
      <c r="OQV1418" s="14"/>
      <c r="OQW1418" s="14"/>
      <c r="OQX1418" s="14"/>
      <c r="OQY1418" s="14"/>
      <c r="OQZ1418" s="14"/>
      <c r="ORA1418" s="14"/>
      <c r="ORB1418" s="14"/>
      <c r="ORC1418" s="14"/>
      <c r="ORD1418" s="14"/>
      <c r="ORE1418" s="14"/>
      <c r="ORF1418" s="14"/>
      <c r="ORG1418" s="14"/>
      <c r="ORH1418" s="14"/>
      <c r="ORI1418" s="14"/>
      <c r="ORJ1418" s="14"/>
      <c r="ORK1418" s="14"/>
      <c r="ORL1418" s="14"/>
      <c r="ORM1418" s="14"/>
      <c r="ORN1418" s="14"/>
      <c r="ORO1418" s="14"/>
      <c r="ORP1418" s="14"/>
      <c r="ORQ1418" s="14"/>
      <c r="ORR1418" s="14"/>
      <c r="ORS1418" s="14"/>
      <c r="ORT1418" s="14"/>
      <c r="ORU1418" s="14"/>
      <c r="ORV1418" s="14"/>
      <c r="ORW1418" s="14"/>
      <c r="ORX1418" s="14"/>
      <c r="ORY1418" s="14"/>
      <c r="ORZ1418" s="14"/>
      <c r="OSA1418" s="14"/>
      <c r="OSB1418" s="14"/>
      <c r="OSC1418" s="14"/>
      <c r="OSD1418" s="14"/>
      <c r="OSE1418" s="14"/>
      <c r="OSF1418" s="14"/>
      <c r="OSG1418" s="14"/>
      <c r="OSH1418" s="14"/>
      <c r="OSI1418" s="14"/>
      <c r="OSJ1418" s="14"/>
      <c r="OSK1418" s="14"/>
      <c r="OSL1418" s="14"/>
      <c r="OSM1418" s="14"/>
      <c r="OSN1418" s="14"/>
      <c r="OSO1418" s="14"/>
      <c r="OSP1418" s="14"/>
      <c r="OSQ1418" s="14"/>
      <c r="OSR1418" s="14"/>
      <c r="OSS1418" s="14"/>
      <c r="OST1418" s="14"/>
      <c r="OSU1418" s="14"/>
      <c r="OSV1418" s="14"/>
      <c r="OSW1418" s="14"/>
      <c r="OSX1418" s="14"/>
      <c r="OSY1418" s="14"/>
      <c r="OSZ1418" s="14"/>
      <c r="OTA1418" s="14"/>
      <c r="OTB1418" s="14"/>
      <c r="OTC1418" s="14"/>
      <c r="OTD1418" s="14"/>
      <c r="OTE1418" s="14"/>
      <c r="OTF1418" s="14"/>
      <c r="OTG1418" s="14"/>
      <c r="OTH1418" s="14"/>
      <c r="OTI1418" s="14"/>
      <c r="OTJ1418" s="14"/>
      <c r="OTK1418" s="14"/>
      <c r="OTL1418" s="14"/>
      <c r="OTM1418" s="14"/>
      <c r="OTN1418" s="14"/>
      <c r="OTO1418" s="14"/>
      <c r="OTP1418" s="14"/>
      <c r="OTQ1418" s="14"/>
      <c r="OTR1418" s="14"/>
      <c r="OTS1418" s="14"/>
      <c r="OTT1418" s="14"/>
      <c r="OTU1418" s="14"/>
      <c r="OTV1418" s="14"/>
      <c r="OTW1418" s="14"/>
      <c r="OTX1418" s="14"/>
      <c r="OTY1418" s="14"/>
      <c r="OTZ1418" s="14"/>
      <c r="OUA1418" s="14"/>
      <c r="OUB1418" s="14"/>
      <c r="OUC1418" s="14"/>
      <c r="OUD1418" s="14"/>
      <c r="OUE1418" s="14"/>
      <c r="OUF1418" s="14"/>
      <c r="OUG1418" s="14"/>
      <c r="OUH1418" s="14"/>
      <c r="OUI1418" s="14"/>
      <c r="OUJ1418" s="14"/>
      <c r="OUK1418" s="14"/>
      <c r="OUL1418" s="14"/>
      <c r="OUM1418" s="14"/>
      <c r="OUN1418" s="14"/>
      <c r="OUO1418" s="14"/>
      <c r="OUP1418" s="14"/>
      <c r="OUQ1418" s="14"/>
      <c r="OUR1418" s="14"/>
      <c r="OUS1418" s="14"/>
      <c r="OUT1418" s="14"/>
      <c r="OUU1418" s="14"/>
      <c r="OUV1418" s="14"/>
      <c r="OUW1418" s="14"/>
      <c r="OUX1418" s="14"/>
      <c r="OUY1418" s="14"/>
      <c r="OUZ1418" s="14"/>
      <c r="OVA1418" s="14"/>
      <c r="OVB1418" s="14"/>
      <c r="OVC1418" s="14"/>
      <c r="OVD1418" s="14"/>
      <c r="OVE1418" s="14"/>
      <c r="OVF1418" s="14"/>
      <c r="OVG1418" s="14"/>
      <c r="OVH1418" s="14"/>
      <c r="OVI1418" s="14"/>
      <c r="OVJ1418" s="14"/>
      <c r="OVK1418" s="14"/>
      <c r="OVL1418" s="14"/>
      <c r="OVM1418" s="14"/>
      <c r="OVN1418" s="14"/>
      <c r="OVO1418" s="14"/>
      <c r="OVP1418" s="14"/>
      <c r="OVQ1418" s="14"/>
      <c r="OVR1418" s="14"/>
      <c r="OVS1418" s="14"/>
      <c r="OVT1418" s="14"/>
      <c r="OVU1418" s="14"/>
      <c r="OVV1418" s="14"/>
      <c r="OVW1418" s="14"/>
      <c r="OVX1418" s="14"/>
      <c r="OVY1418" s="14"/>
      <c r="OVZ1418" s="14"/>
      <c r="OWA1418" s="14"/>
      <c r="OWB1418" s="14"/>
      <c r="OWC1418" s="14"/>
      <c r="OWD1418" s="14"/>
      <c r="OWE1418" s="14"/>
      <c r="OWF1418" s="14"/>
      <c r="OWG1418" s="14"/>
      <c r="OWH1418" s="14"/>
      <c r="OWI1418" s="14"/>
      <c r="OWJ1418" s="14"/>
      <c r="OWK1418" s="14"/>
      <c r="OWL1418" s="14"/>
      <c r="OWM1418" s="14"/>
      <c r="OWN1418" s="14"/>
      <c r="OWO1418" s="14"/>
      <c r="OWP1418" s="14"/>
      <c r="OWQ1418" s="14"/>
      <c r="OWR1418" s="14"/>
      <c r="OWS1418" s="14"/>
      <c r="OWT1418" s="14"/>
      <c r="OWU1418" s="14"/>
      <c r="OWV1418" s="14"/>
      <c r="OWW1418" s="14"/>
      <c r="OWX1418" s="14"/>
      <c r="OWY1418" s="14"/>
      <c r="OWZ1418" s="14"/>
      <c r="OXA1418" s="14"/>
      <c r="OXB1418" s="14"/>
      <c r="OXC1418" s="14"/>
      <c r="OXD1418" s="14"/>
      <c r="OXE1418" s="14"/>
      <c r="OXF1418" s="14"/>
      <c r="OXG1418" s="14"/>
      <c r="OXH1418" s="14"/>
      <c r="OXI1418" s="14"/>
      <c r="OXJ1418" s="14"/>
      <c r="OXK1418" s="14"/>
      <c r="OXL1418" s="14"/>
      <c r="OXM1418" s="14"/>
      <c r="OXN1418" s="14"/>
      <c r="OXO1418" s="14"/>
      <c r="OXP1418" s="14"/>
      <c r="OXQ1418" s="14"/>
      <c r="OXR1418" s="14"/>
      <c r="OXS1418" s="14"/>
      <c r="OXT1418" s="14"/>
      <c r="OXU1418" s="14"/>
      <c r="OXV1418" s="14"/>
      <c r="OXW1418" s="14"/>
      <c r="OXX1418" s="14"/>
      <c r="OXY1418" s="14"/>
      <c r="OXZ1418" s="14"/>
      <c r="OYA1418" s="14"/>
      <c r="OYB1418" s="14"/>
      <c r="OYC1418" s="14"/>
      <c r="OYD1418" s="14"/>
      <c r="OYE1418" s="14"/>
      <c r="OYF1418" s="14"/>
      <c r="OYG1418" s="14"/>
      <c r="OYH1418" s="14"/>
      <c r="OYI1418" s="14"/>
      <c r="OYJ1418" s="14"/>
      <c r="OYK1418" s="14"/>
      <c r="OYL1418" s="14"/>
      <c r="OYM1418" s="14"/>
      <c r="OYN1418" s="14"/>
      <c r="OYO1418" s="14"/>
      <c r="OYP1418" s="14"/>
      <c r="OYQ1418" s="14"/>
      <c r="OYR1418" s="14"/>
      <c r="OYS1418" s="14"/>
      <c r="OYT1418" s="14"/>
      <c r="OYU1418" s="14"/>
      <c r="OYV1418" s="14"/>
      <c r="OYW1418" s="14"/>
      <c r="OYX1418" s="14"/>
      <c r="OYY1418" s="14"/>
      <c r="OYZ1418" s="14"/>
      <c r="OZA1418" s="14"/>
      <c r="OZB1418" s="14"/>
      <c r="OZC1418" s="14"/>
      <c r="OZD1418" s="14"/>
      <c r="OZE1418" s="14"/>
      <c r="OZF1418" s="14"/>
      <c r="OZG1418" s="14"/>
      <c r="OZH1418" s="14"/>
      <c r="OZI1418" s="14"/>
      <c r="OZJ1418" s="14"/>
      <c r="OZK1418" s="14"/>
      <c r="OZL1418" s="14"/>
      <c r="OZM1418" s="14"/>
      <c r="OZN1418" s="14"/>
      <c r="OZO1418" s="14"/>
      <c r="OZP1418" s="14"/>
      <c r="OZQ1418" s="14"/>
      <c r="OZR1418" s="14"/>
      <c r="OZS1418" s="14"/>
      <c r="OZT1418" s="14"/>
      <c r="OZU1418" s="14"/>
      <c r="OZV1418" s="14"/>
      <c r="OZW1418" s="14"/>
      <c r="OZX1418" s="14"/>
      <c r="OZY1418" s="14"/>
      <c r="OZZ1418" s="14"/>
      <c r="PAA1418" s="14"/>
      <c r="PAB1418" s="14"/>
      <c r="PAC1418" s="14"/>
      <c r="PAD1418" s="14"/>
      <c r="PAE1418" s="14"/>
      <c r="PAF1418" s="14"/>
      <c r="PAG1418" s="14"/>
      <c r="PAH1418" s="14"/>
      <c r="PAI1418" s="14"/>
      <c r="PAJ1418" s="14"/>
      <c r="PAK1418" s="14"/>
      <c r="PAL1418" s="14"/>
      <c r="PAM1418" s="14"/>
      <c r="PAN1418" s="14"/>
      <c r="PAO1418" s="14"/>
      <c r="PAP1418" s="14"/>
      <c r="PAQ1418" s="14"/>
      <c r="PAR1418" s="14"/>
      <c r="PAS1418" s="14"/>
      <c r="PAT1418" s="14"/>
      <c r="PAU1418" s="14"/>
      <c r="PAV1418" s="14"/>
      <c r="PAW1418" s="14"/>
      <c r="PAX1418" s="14"/>
      <c r="PAY1418" s="14"/>
      <c r="PAZ1418" s="14"/>
      <c r="PBA1418" s="14"/>
      <c r="PBB1418" s="14"/>
      <c r="PBC1418" s="14"/>
      <c r="PBD1418" s="14"/>
      <c r="PBE1418" s="14"/>
      <c r="PBF1418" s="14"/>
      <c r="PBG1418" s="14"/>
      <c r="PBH1418" s="14"/>
      <c r="PBI1418" s="14"/>
      <c r="PBJ1418" s="14"/>
      <c r="PBK1418" s="14"/>
      <c r="PBL1418" s="14"/>
      <c r="PBM1418" s="14"/>
      <c r="PBN1418" s="14"/>
      <c r="PBO1418" s="14"/>
      <c r="PBP1418" s="14"/>
      <c r="PBQ1418" s="14"/>
      <c r="PBR1418" s="14"/>
      <c r="PBS1418" s="14"/>
      <c r="PBT1418" s="14"/>
      <c r="PBU1418" s="14"/>
      <c r="PBV1418" s="14"/>
      <c r="PBW1418" s="14"/>
      <c r="PBX1418" s="14"/>
      <c r="PBY1418" s="14"/>
      <c r="PBZ1418" s="14"/>
      <c r="PCA1418" s="14"/>
      <c r="PCB1418" s="14"/>
      <c r="PCC1418" s="14"/>
      <c r="PCD1418" s="14"/>
      <c r="PCE1418" s="14"/>
      <c r="PCF1418" s="14"/>
      <c r="PCG1418" s="14"/>
      <c r="PCH1418" s="14"/>
      <c r="PCI1418" s="14"/>
      <c r="PCJ1418" s="14"/>
      <c r="PCK1418" s="14"/>
      <c r="PCL1418" s="14"/>
      <c r="PCM1418" s="14"/>
      <c r="PCN1418" s="14"/>
      <c r="PCO1418" s="14"/>
      <c r="PCP1418" s="14"/>
      <c r="PCQ1418" s="14"/>
      <c r="PCR1418" s="14"/>
      <c r="PCS1418" s="14"/>
      <c r="PCT1418" s="14"/>
      <c r="PCU1418" s="14"/>
      <c r="PCV1418" s="14"/>
      <c r="PCW1418" s="14"/>
      <c r="PCX1418" s="14"/>
      <c r="PCY1418" s="14"/>
      <c r="PCZ1418" s="14"/>
      <c r="PDA1418" s="14"/>
      <c r="PDB1418" s="14"/>
      <c r="PDC1418" s="14"/>
      <c r="PDD1418" s="14"/>
      <c r="PDE1418" s="14"/>
      <c r="PDF1418" s="14"/>
      <c r="PDG1418" s="14"/>
      <c r="PDH1418" s="14"/>
      <c r="PDI1418" s="14"/>
      <c r="PDJ1418" s="14"/>
      <c r="PDK1418" s="14"/>
      <c r="PDL1418" s="14"/>
      <c r="PDM1418" s="14"/>
      <c r="PDN1418" s="14"/>
      <c r="PDO1418" s="14"/>
      <c r="PDP1418" s="14"/>
      <c r="PDQ1418" s="14"/>
      <c r="PDR1418" s="14"/>
      <c r="PDS1418" s="14"/>
      <c r="PDT1418" s="14"/>
      <c r="PDU1418" s="14"/>
      <c r="PDV1418" s="14"/>
      <c r="PDW1418" s="14"/>
      <c r="PDX1418" s="14"/>
      <c r="PDY1418" s="14"/>
      <c r="PDZ1418" s="14"/>
      <c r="PEA1418" s="14"/>
      <c r="PEB1418" s="14"/>
      <c r="PEC1418" s="14"/>
      <c r="PED1418" s="14"/>
      <c r="PEE1418" s="14"/>
      <c r="PEF1418" s="14"/>
      <c r="PEG1418" s="14"/>
      <c r="PEH1418" s="14"/>
      <c r="PEI1418" s="14"/>
      <c r="PEJ1418" s="14"/>
      <c r="PEK1418" s="14"/>
      <c r="PEL1418" s="14"/>
      <c r="PEM1418" s="14"/>
      <c r="PEN1418" s="14"/>
      <c r="PEO1418" s="14"/>
      <c r="PEP1418" s="14"/>
      <c r="PEQ1418" s="14"/>
      <c r="PER1418" s="14"/>
      <c r="PES1418" s="14"/>
      <c r="PET1418" s="14"/>
      <c r="PEU1418" s="14"/>
      <c r="PEV1418" s="14"/>
      <c r="PEW1418" s="14"/>
      <c r="PEX1418" s="14"/>
      <c r="PEY1418" s="14"/>
      <c r="PEZ1418" s="14"/>
      <c r="PFA1418" s="14"/>
      <c r="PFB1418" s="14"/>
      <c r="PFC1418" s="14"/>
      <c r="PFD1418" s="14"/>
      <c r="PFE1418" s="14"/>
      <c r="PFF1418" s="14"/>
      <c r="PFG1418" s="14"/>
      <c r="PFH1418" s="14"/>
      <c r="PFI1418" s="14"/>
      <c r="PFJ1418" s="14"/>
      <c r="PFK1418" s="14"/>
      <c r="PFL1418" s="14"/>
      <c r="PFM1418" s="14"/>
      <c r="PFN1418" s="14"/>
      <c r="PFO1418" s="14"/>
      <c r="PFP1418" s="14"/>
      <c r="PFQ1418" s="14"/>
      <c r="PFR1418" s="14"/>
      <c r="PFS1418" s="14"/>
      <c r="PFT1418" s="14"/>
      <c r="PFU1418" s="14"/>
      <c r="PFV1418" s="14"/>
      <c r="PFW1418" s="14"/>
      <c r="PFX1418" s="14"/>
      <c r="PFY1418" s="14"/>
      <c r="PFZ1418" s="14"/>
      <c r="PGA1418" s="14"/>
      <c r="PGB1418" s="14"/>
      <c r="PGC1418" s="14"/>
      <c r="PGD1418" s="14"/>
      <c r="PGE1418" s="14"/>
      <c r="PGF1418" s="14"/>
      <c r="PGG1418" s="14"/>
      <c r="PGH1418" s="14"/>
      <c r="PGI1418" s="14"/>
      <c r="PGJ1418" s="14"/>
      <c r="PGK1418" s="14"/>
      <c r="PGL1418" s="14"/>
      <c r="PGM1418" s="14"/>
      <c r="PGN1418" s="14"/>
      <c r="PGO1418" s="14"/>
      <c r="PGP1418" s="14"/>
      <c r="PGQ1418" s="14"/>
      <c r="PGR1418" s="14"/>
      <c r="PGS1418" s="14"/>
      <c r="PGT1418" s="14"/>
      <c r="PGU1418" s="14"/>
      <c r="PGV1418" s="14"/>
      <c r="PGW1418" s="14"/>
      <c r="PGX1418" s="14"/>
      <c r="PGY1418" s="14"/>
      <c r="PGZ1418" s="14"/>
      <c r="PHA1418" s="14"/>
      <c r="PHB1418" s="14"/>
      <c r="PHC1418" s="14"/>
      <c r="PHD1418" s="14"/>
      <c r="PHE1418" s="14"/>
      <c r="PHF1418" s="14"/>
      <c r="PHG1418" s="14"/>
      <c r="PHH1418" s="14"/>
      <c r="PHI1418" s="14"/>
      <c r="PHJ1418" s="14"/>
      <c r="PHK1418" s="14"/>
      <c r="PHL1418" s="14"/>
      <c r="PHM1418" s="14"/>
      <c r="PHN1418" s="14"/>
      <c r="PHO1418" s="14"/>
      <c r="PHP1418" s="14"/>
      <c r="PHQ1418" s="14"/>
      <c r="PHR1418" s="14"/>
      <c r="PHS1418" s="14"/>
      <c r="PHT1418" s="14"/>
      <c r="PHU1418" s="14"/>
      <c r="PHV1418" s="14"/>
      <c r="PHW1418" s="14"/>
      <c r="PHX1418" s="14"/>
      <c r="PHY1418" s="14"/>
      <c r="PHZ1418" s="14"/>
      <c r="PIA1418" s="14"/>
      <c r="PIB1418" s="14"/>
      <c r="PIC1418" s="14"/>
      <c r="PID1418" s="14"/>
      <c r="PIE1418" s="14"/>
      <c r="PIF1418" s="14"/>
      <c r="PIG1418" s="14"/>
      <c r="PIH1418" s="14"/>
      <c r="PII1418" s="14"/>
      <c r="PIJ1418" s="14"/>
      <c r="PIK1418" s="14"/>
      <c r="PIL1418" s="14"/>
      <c r="PIM1418" s="14"/>
      <c r="PIN1418" s="14"/>
      <c r="PIO1418" s="14"/>
      <c r="PIP1418" s="14"/>
      <c r="PIQ1418" s="14"/>
      <c r="PIR1418" s="14"/>
      <c r="PIS1418" s="14"/>
      <c r="PIT1418" s="14"/>
      <c r="PIU1418" s="14"/>
      <c r="PIV1418" s="14"/>
      <c r="PIW1418" s="14"/>
      <c r="PIX1418" s="14"/>
      <c r="PIY1418" s="14"/>
      <c r="PIZ1418" s="14"/>
      <c r="PJA1418" s="14"/>
      <c r="PJB1418" s="14"/>
      <c r="PJC1418" s="14"/>
      <c r="PJD1418" s="14"/>
      <c r="PJE1418" s="14"/>
      <c r="PJF1418" s="14"/>
      <c r="PJG1418" s="14"/>
      <c r="PJH1418" s="14"/>
      <c r="PJI1418" s="14"/>
      <c r="PJJ1418" s="14"/>
      <c r="PJK1418" s="14"/>
      <c r="PJL1418" s="14"/>
      <c r="PJM1418" s="14"/>
      <c r="PJN1418" s="14"/>
      <c r="PJO1418" s="14"/>
      <c r="PJP1418" s="14"/>
      <c r="PJQ1418" s="14"/>
      <c r="PJR1418" s="14"/>
      <c r="PJS1418" s="14"/>
      <c r="PJT1418" s="14"/>
      <c r="PJU1418" s="14"/>
      <c r="PJV1418" s="14"/>
      <c r="PJW1418" s="14"/>
      <c r="PJX1418" s="14"/>
      <c r="PJY1418" s="14"/>
      <c r="PJZ1418" s="14"/>
      <c r="PKA1418" s="14"/>
      <c r="PKB1418" s="14"/>
      <c r="PKC1418" s="14"/>
      <c r="PKD1418" s="14"/>
      <c r="PKE1418" s="14"/>
      <c r="PKF1418" s="14"/>
      <c r="PKG1418" s="14"/>
      <c r="PKH1418" s="14"/>
      <c r="PKI1418" s="14"/>
      <c r="PKJ1418" s="14"/>
      <c r="PKK1418" s="14"/>
      <c r="PKL1418" s="14"/>
      <c r="PKM1418" s="14"/>
      <c r="PKN1418" s="14"/>
      <c r="PKO1418" s="14"/>
      <c r="PKP1418" s="14"/>
      <c r="PKQ1418" s="14"/>
      <c r="PKR1418" s="14"/>
      <c r="PKS1418" s="14"/>
      <c r="PKT1418" s="14"/>
      <c r="PKU1418" s="14"/>
      <c r="PKV1418" s="14"/>
      <c r="PKW1418" s="14"/>
      <c r="PKX1418" s="14"/>
      <c r="PKY1418" s="14"/>
      <c r="PKZ1418" s="14"/>
      <c r="PLA1418" s="14"/>
      <c r="PLB1418" s="14"/>
      <c r="PLC1418" s="14"/>
      <c r="PLD1418" s="14"/>
      <c r="PLE1418" s="14"/>
      <c r="PLF1418" s="14"/>
      <c r="PLG1418" s="14"/>
      <c r="PLH1418" s="14"/>
      <c r="PLI1418" s="14"/>
      <c r="PLJ1418" s="14"/>
      <c r="PLK1418" s="14"/>
      <c r="PLL1418" s="14"/>
      <c r="PLM1418" s="14"/>
      <c r="PLN1418" s="14"/>
      <c r="PLO1418" s="14"/>
      <c r="PLP1418" s="14"/>
      <c r="PLQ1418" s="14"/>
      <c r="PLR1418" s="14"/>
      <c r="PLS1418" s="14"/>
      <c r="PLT1418" s="14"/>
      <c r="PLU1418" s="14"/>
      <c r="PLV1418" s="14"/>
      <c r="PLW1418" s="14"/>
      <c r="PLX1418" s="14"/>
      <c r="PLY1418" s="14"/>
      <c r="PLZ1418" s="14"/>
      <c r="PMA1418" s="14"/>
      <c r="PMB1418" s="14"/>
      <c r="PMC1418" s="14"/>
      <c r="PMD1418" s="14"/>
      <c r="PME1418" s="14"/>
      <c r="PMF1418" s="14"/>
      <c r="PMG1418" s="14"/>
      <c r="PMH1418" s="14"/>
      <c r="PMI1418" s="14"/>
      <c r="PMJ1418" s="14"/>
      <c r="PMK1418" s="14"/>
      <c r="PML1418" s="14"/>
      <c r="PMM1418" s="14"/>
      <c r="PMN1418" s="14"/>
      <c r="PMO1418" s="14"/>
      <c r="PMP1418" s="14"/>
      <c r="PMQ1418" s="14"/>
      <c r="PMR1418" s="14"/>
      <c r="PMS1418" s="14"/>
      <c r="PMT1418" s="14"/>
      <c r="PMU1418" s="14"/>
      <c r="PMV1418" s="14"/>
      <c r="PMW1418" s="14"/>
      <c r="PMX1418" s="14"/>
      <c r="PMY1418" s="14"/>
      <c r="PMZ1418" s="14"/>
      <c r="PNA1418" s="14"/>
      <c r="PNB1418" s="14"/>
      <c r="PNC1418" s="14"/>
      <c r="PND1418" s="14"/>
      <c r="PNE1418" s="14"/>
      <c r="PNF1418" s="14"/>
      <c r="PNG1418" s="14"/>
      <c r="PNH1418" s="14"/>
      <c r="PNI1418" s="14"/>
      <c r="PNJ1418" s="14"/>
      <c r="PNK1418" s="14"/>
      <c r="PNL1418" s="14"/>
      <c r="PNM1418" s="14"/>
      <c r="PNN1418" s="14"/>
      <c r="PNO1418" s="14"/>
      <c r="PNP1418" s="14"/>
      <c r="PNQ1418" s="14"/>
      <c r="PNR1418" s="14"/>
      <c r="PNS1418" s="14"/>
      <c r="PNT1418" s="14"/>
      <c r="PNU1418" s="14"/>
      <c r="PNV1418" s="14"/>
      <c r="PNW1418" s="14"/>
      <c r="PNX1418" s="14"/>
      <c r="PNY1418" s="14"/>
      <c r="PNZ1418" s="14"/>
      <c r="POA1418" s="14"/>
      <c r="POB1418" s="14"/>
      <c r="POC1418" s="14"/>
      <c r="POD1418" s="14"/>
      <c r="POE1418" s="14"/>
      <c r="POF1418" s="14"/>
      <c r="POG1418" s="14"/>
      <c r="POH1418" s="14"/>
      <c r="POI1418" s="14"/>
      <c r="POJ1418" s="14"/>
      <c r="POK1418" s="14"/>
      <c r="POL1418" s="14"/>
      <c r="POM1418" s="14"/>
      <c r="PON1418" s="14"/>
      <c r="POO1418" s="14"/>
      <c r="POP1418" s="14"/>
      <c r="POQ1418" s="14"/>
      <c r="POR1418" s="14"/>
      <c r="POS1418" s="14"/>
      <c r="POT1418" s="14"/>
      <c r="POU1418" s="14"/>
      <c r="POV1418" s="14"/>
      <c r="POW1418" s="14"/>
      <c r="POX1418" s="14"/>
      <c r="POY1418" s="14"/>
      <c r="POZ1418" s="14"/>
      <c r="PPA1418" s="14"/>
      <c r="PPB1418" s="14"/>
      <c r="PPC1418" s="14"/>
      <c r="PPD1418" s="14"/>
      <c r="PPE1418" s="14"/>
      <c r="PPF1418" s="14"/>
      <c r="PPG1418" s="14"/>
      <c r="PPH1418" s="14"/>
      <c r="PPI1418" s="14"/>
      <c r="PPJ1418" s="14"/>
      <c r="PPK1418" s="14"/>
      <c r="PPL1418" s="14"/>
      <c r="PPM1418" s="14"/>
      <c r="PPN1418" s="14"/>
      <c r="PPO1418" s="14"/>
      <c r="PPP1418" s="14"/>
      <c r="PPQ1418" s="14"/>
      <c r="PPR1418" s="14"/>
      <c r="PPS1418" s="14"/>
      <c r="PPT1418" s="14"/>
      <c r="PPU1418" s="14"/>
      <c r="PPV1418" s="14"/>
      <c r="PPW1418" s="14"/>
      <c r="PPX1418" s="14"/>
      <c r="PPY1418" s="14"/>
      <c r="PPZ1418" s="14"/>
      <c r="PQA1418" s="14"/>
      <c r="PQB1418" s="14"/>
      <c r="PQC1418" s="14"/>
      <c r="PQD1418" s="14"/>
      <c r="PQE1418" s="14"/>
      <c r="PQF1418" s="14"/>
      <c r="PQG1418" s="14"/>
      <c r="PQH1418" s="14"/>
      <c r="PQI1418" s="14"/>
      <c r="PQJ1418" s="14"/>
      <c r="PQK1418" s="14"/>
      <c r="PQL1418" s="14"/>
      <c r="PQM1418" s="14"/>
      <c r="PQN1418" s="14"/>
      <c r="PQO1418" s="14"/>
      <c r="PQP1418" s="14"/>
      <c r="PQQ1418" s="14"/>
      <c r="PQR1418" s="14"/>
      <c r="PQS1418" s="14"/>
      <c r="PQT1418" s="14"/>
      <c r="PQU1418" s="14"/>
      <c r="PQV1418" s="14"/>
      <c r="PQW1418" s="14"/>
      <c r="PQX1418" s="14"/>
      <c r="PQY1418" s="14"/>
      <c r="PQZ1418" s="14"/>
      <c r="PRA1418" s="14"/>
      <c r="PRB1418" s="14"/>
      <c r="PRC1418" s="14"/>
      <c r="PRD1418" s="14"/>
      <c r="PRE1418" s="14"/>
      <c r="PRF1418" s="14"/>
      <c r="PRG1418" s="14"/>
      <c r="PRH1418" s="14"/>
      <c r="PRI1418" s="14"/>
      <c r="PRJ1418" s="14"/>
      <c r="PRK1418" s="14"/>
      <c r="PRL1418" s="14"/>
      <c r="PRM1418" s="14"/>
      <c r="PRN1418" s="14"/>
      <c r="PRO1418" s="14"/>
      <c r="PRP1418" s="14"/>
      <c r="PRQ1418" s="14"/>
      <c r="PRR1418" s="14"/>
      <c r="PRS1418" s="14"/>
      <c r="PRT1418" s="14"/>
      <c r="PRU1418" s="14"/>
      <c r="PRV1418" s="14"/>
      <c r="PRW1418" s="14"/>
      <c r="PRX1418" s="14"/>
      <c r="PRY1418" s="14"/>
      <c r="PRZ1418" s="14"/>
      <c r="PSA1418" s="14"/>
      <c r="PSB1418" s="14"/>
      <c r="PSC1418" s="14"/>
      <c r="PSD1418" s="14"/>
      <c r="PSE1418" s="14"/>
      <c r="PSF1418" s="14"/>
      <c r="PSG1418" s="14"/>
      <c r="PSH1418" s="14"/>
      <c r="PSI1418" s="14"/>
      <c r="PSJ1418" s="14"/>
      <c r="PSK1418" s="14"/>
      <c r="PSL1418" s="14"/>
      <c r="PSM1418" s="14"/>
      <c r="PSN1418" s="14"/>
      <c r="PSO1418" s="14"/>
      <c r="PSP1418" s="14"/>
      <c r="PSQ1418" s="14"/>
      <c r="PSR1418" s="14"/>
      <c r="PSS1418" s="14"/>
      <c r="PST1418" s="14"/>
      <c r="PSU1418" s="14"/>
      <c r="PSV1418" s="14"/>
      <c r="PSW1418" s="14"/>
      <c r="PSX1418" s="14"/>
      <c r="PSY1418" s="14"/>
      <c r="PSZ1418" s="14"/>
      <c r="PTA1418" s="14"/>
      <c r="PTB1418" s="14"/>
      <c r="PTC1418" s="14"/>
      <c r="PTD1418" s="14"/>
      <c r="PTE1418" s="14"/>
      <c r="PTF1418" s="14"/>
      <c r="PTG1418" s="14"/>
      <c r="PTH1418" s="14"/>
      <c r="PTI1418" s="14"/>
      <c r="PTJ1418" s="14"/>
      <c r="PTK1418" s="14"/>
      <c r="PTL1418" s="14"/>
      <c r="PTM1418" s="14"/>
      <c r="PTN1418" s="14"/>
      <c r="PTO1418" s="14"/>
      <c r="PTP1418" s="14"/>
      <c r="PTQ1418" s="14"/>
      <c r="PTR1418" s="14"/>
      <c r="PTS1418" s="14"/>
      <c r="PTT1418" s="14"/>
      <c r="PTU1418" s="14"/>
      <c r="PTV1418" s="14"/>
      <c r="PTW1418" s="14"/>
      <c r="PTX1418" s="14"/>
      <c r="PTY1418" s="14"/>
      <c r="PTZ1418" s="14"/>
      <c r="PUA1418" s="14"/>
      <c r="PUB1418" s="14"/>
      <c r="PUC1418" s="14"/>
      <c r="PUD1418" s="14"/>
      <c r="PUE1418" s="14"/>
      <c r="PUF1418" s="14"/>
      <c r="PUG1418" s="14"/>
      <c r="PUH1418" s="14"/>
      <c r="PUI1418" s="14"/>
      <c r="PUJ1418" s="14"/>
      <c r="PUK1418" s="14"/>
      <c r="PUL1418" s="14"/>
      <c r="PUM1418" s="14"/>
      <c r="PUN1418" s="14"/>
      <c r="PUO1418" s="14"/>
      <c r="PUP1418" s="14"/>
      <c r="PUQ1418" s="14"/>
      <c r="PUR1418" s="14"/>
      <c r="PUS1418" s="14"/>
      <c r="PUT1418" s="14"/>
      <c r="PUU1418" s="14"/>
      <c r="PUV1418" s="14"/>
      <c r="PUW1418" s="14"/>
      <c r="PUX1418" s="14"/>
      <c r="PUY1418" s="14"/>
      <c r="PUZ1418" s="14"/>
      <c r="PVA1418" s="14"/>
      <c r="PVB1418" s="14"/>
      <c r="PVC1418" s="14"/>
      <c r="PVD1418" s="14"/>
      <c r="PVE1418" s="14"/>
      <c r="PVF1418" s="14"/>
      <c r="PVG1418" s="14"/>
      <c r="PVH1418" s="14"/>
      <c r="PVI1418" s="14"/>
      <c r="PVJ1418" s="14"/>
      <c r="PVK1418" s="14"/>
      <c r="PVL1418" s="14"/>
      <c r="PVM1418" s="14"/>
      <c r="PVN1418" s="14"/>
      <c r="PVO1418" s="14"/>
      <c r="PVP1418" s="14"/>
      <c r="PVQ1418" s="14"/>
      <c r="PVR1418" s="14"/>
      <c r="PVS1418" s="14"/>
      <c r="PVT1418" s="14"/>
      <c r="PVU1418" s="14"/>
      <c r="PVV1418" s="14"/>
      <c r="PVW1418" s="14"/>
      <c r="PVX1418" s="14"/>
      <c r="PVY1418" s="14"/>
      <c r="PVZ1418" s="14"/>
      <c r="PWA1418" s="14"/>
      <c r="PWB1418" s="14"/>
      <c r="PWC1418" s="14"/>
      <c r="PWD1418" s="14"/>
      <c r="PWE1418" s="14"/>
      <c r="PWF1418" s="14"/>
      <c r="PWG1418" s="14"/>
      <c r="PWH1418" s="14"/>
      <c r="PWI1418" s="14"/>
      <c r="PWJ1418" s="14"/>
      <c r="PWK1418" s="14"/>
      <c r="PWL1418" s="14"/>
      <c r="PWM1418" s="14"/>
      <c r="PWN1418" s="14"/>
      <c r="PWO1418" s="14"/>
      <c r="PWP1418" s="14"/>
      <c r="PWQ1418" s="14"/>
      <c r="PWR1418" s="14"/>
      <c r="PWS1418" s="14"/>
      <c r="PWT1418" s="14"/>
      <c r="PWU1418" s="14"/>
      <c r="PWV1418" s="14"/>
      <c r="PWW1418" s="14"/>
      <c r="PWX1418" s="14"/>
      <c r="PWY1418" s="14"/>
      <c r="PWZ1418" s="14"/>
      <c r="PXA1418" s="14"/>
      <c r="PXB1418" s="14"/>
      <c r="PXC1418" s="14"/>
      <c r="PXD1418" s="14"/>
      <c r="PXE1418" s="14"/>
      <c r="PXF1418" s="14"/>
      <c r="PXG1418" s="14"/>
      <c r="PXH1418" s="14"/>
      <c r="PXI1418" s="14"/>
      <c r="PXJ1418" s="14"/>
      <c r="PXK1418" s="14"/>
      <c r="PXL1418" s="14"/>
      <c r="PXM1418" s="14"/>
      <c r="PXN1418" s="14"/>
      <c r="PXO1418" s="14"/>
      <c r="PXP1418" s="14"/>
      <c r="PXQ1418" s="14"/>
      <c r="PXR1418" s="14"/>
      <c r="PXS1418" s="14"/>
      <c r="PXT1418" s="14"/>
      <c r="PXU1418" s="14"/>
      <c r="PXV1418" s="14"/>
      <c r="PXW1418" s="14"/>
      <c r="PXX1418" s="14"/>
      <c r="PXY1418" s="14"/>
      <c r="PXZ1418" s="14"/>
      <c r="PYA1418" s="14"/>
      <c r="PYB1418" s="14"/>
      <c r="PYC1418" s="14"/>
      <c r="PYD1418" s="14"/>
      <c r="PYE1418" s="14"/>
      <c r="PYF1418" s="14"/>
      <c r="PYG1418" s="14"/>
      <c r="PYH1418" s="14"/>
      <c r="PYI1418" s="14"/>
      <c r="PYJ1418" s="14"/>
      <c r="PYK1418" s="14"/>
      <c r="PYL1418" s="14"/>
      <c r="PYM1418" s="14"/>
      <c r="PYN1418" s="14"/>
      <c r="PYO1418" s="14"/>
      <c r="PYP1418" s="14"/>
      <c r="PYQ1418" s="14"/>
      <c r="PYR1418" s="14"/>
      <c r="PYS1418" s="14"/>
      <c r="PYT1418" s="14"/>
      <c r="PYU1418" s="14"/>
      <c r="PYV1418" s="14"/>
      <c r="PYW1418" s="14"/>
      <c r="PYX1418" s="14"/>
      <c r="PYY1418" s="14"/>
      <c r="PYZ1418" s="14"/>
      <c r="PZA1418" s="14"/>
      <c r="PZB1418" s="14"/>
      <c r="PZC1418" s="14"/>
      <c r="PZD1418" s="14"/>
      <c r="PZE1418" s="14"/>
      <c r="PZF1418" s="14"/>
      <c r="PZG1418" s="14"/>
      <c r="PZH1418" s="14"/>
      <c r="PZI1418" s="14"/>
      <c r="PZJ1418" s="14"/>
      <c r="PZK1418" s="14"/>
      <c r="PZL1418" s="14"/>
      <c r="PZM1418" s="14"/>
      <c r="PZN1418" s="14"/>
      <c r="PZO1418" s="14"/>
      <c r="PZP1418" s="14"/>
      <c r="PZQ1418" s="14"/>
      <c r="PZR1418" s="14"/>
      <c r="PZS1418" s="14"/>
      <c r="PZT1418" s="14"/>
      <c r="PZU1418" s="14"/>
      <c r="PZV1418" s="14"/>
      <c r="PZW1418" s="14"/>
      <c r="PZX1418" s="14"/>
      <c r="PZY1418" s="14"/>
      <c r="PZZ1418" s="14"/>
      <c r="QAA1418" s="14"/>
      <c r="QAB1418" s="14"/>
      <c r="QAC1418" s="14"/>
      <c r="QAD1418" s="14"/>
      <c r="QAE1418" s="14"/>
      <c r="QAF1418" s="14"/>
      <c r="QAG1418" s="14"/>
      <c r="QAH1418" s="14"/>
      <c r="QAI1418" s="14"/>
      <c r="QAJ1418" s="14"/>
      <c r="QAK1418" s="14"/>
      <c r="QAL1418" s="14"/>
      <c r="QAM1418" s="14"/>
      <c r="QAN1418" s="14"/>
      <c r="QAO1418" s="14"/>
      <c r="QAP1418" s="14"/>
      <c r="QAQ1418" s="14"/>
      <c r="QAR1418" s="14"/>
      <c r="QAS1418" s="14"/>
      <c r="QAT1418" s="14"/>
      <c r="QAU1418" s="14"/>
      <c r="QAV1418" s="14"/>
      <c r="QAW1418" s="14"/>
      <c r="QAX1418" s="14"/>
      <c r="QAY1418" s="14"/>
      <c r="QAZ1418" s="14"/>
      <c r="QBA1418" s="14"/>
      <c r="QBB1418" s="14"/>
      <c r="QBC1418" s="14"/>
      <c r="QBD1418" s="14"/>
      <c r="QBE1418" s="14"/>
      <c r="QBF1418" s="14"/>
      <c r="QBG1418" s="14"/>
      <c r="QBH1418" s="14"/>
      <c r="QBI1418" s="14"/>
      <c r="QBJ1418" s="14"/>
      <c r="QBK1418" s="14"/>
      <c r="QBL1418" s="14"/>
      <c r="QBM1418" s="14"/>
      <c r="QBN1418" s="14"/>
      <c r="QBO1418" s="14"/>
      <c r="QBP1418" s="14"/>
      <c r="QBQ1418" s="14"/>
      <c r="QBR1418" s="14"/>
      <c r="QBS1418" s="14"/>
      <c r="QBT1418" s="14"/>
      <c r="QBU1418" s="14"/>
      <c r="QBV1418" s="14"/>
      <c r="QBW1418" s="14"/>
      <c r="QBX1418" s="14"/>
      <c r="QBY1418" s="14"/>
      <c r="QBZ1418" s="14"/>
      <c r="QCA1418" s="14"/>
      <c r="QCB1418" s="14"/>
      <c r="QCC1418" s="14"/>
      <c r="QCD1418" s="14"/>
      <c r="QCE1418" s="14"/>
      <c r="QCF1418" s="14"/>
      <c r="QCG1418" s="14"/>
      <c r="QCH1418" s="14"/>
      <c r="QCI1418" s="14"/>
      <c r="QCJ1418" s="14"/>
      <c r="QCK1418" s="14"/>
      <c r="QCL1418" s="14"/>
      <c r="QCM1418" s="14"/>
      <c r="QCN1418" s="14"/>
      <c r="QCO1418" s="14"/>
      <c r="QCP1418" s="14"/>
      <c r="QCQ1418" s="14"/>
      <c r="QCR1418" s="14"/>
      <c r="QCS1418" s="14"/>
      <c r="QCT1418" s="14"/>
      <c r="QCU1418" s="14"/>
      <c r="QCV1418" s="14"/>
      <c r="QCW1418" s="14"/>
      <c r="QCX1418" s="14"/>
      <c r="QCY1418" s="14"/>
      <c r="QCZ1418" s="14"/>
      <c r="QDA1418" s="14"/>
      <c r="QDB1418" s="14"/>
      <c r="QDC1418" s="14"/>
      <c r="QDD1418" s="14"/>
      <c r="QDE1418" s="14"/>
      <c r="QDF1418" s="14"/>
      <c r="QDG1418" s="14"/>
      <c r="QDH1418" s="14"/>
      <c r="QDI1418" s="14"/>
      <c r="QDJ1418" s="14"/>
      <c r="QDK1418" s="14"/>
      <c r="QDL1418" s="14"/>
      <c r="QDM1418" s="14"/>
      <c r="QDN1418" s="14"/>
      <c r="QDO1418" s="14"/>
      <c r="QDP1418" s="14"/>
      <c r="QDQ1418" s="14"/>
      <c r="QDR1418" s="14"/>
      <c r="QDS1418" s="14"/>
      <c r="QDT1418" s="14"/>
      <c r="QDU1418" s="14"/>
      <c r="QDV1418" s="14"/>
      <c r="QDW1418" s="14"/>
      <c r="QDX1418" s="14"/>
      <c r="QDY1418" s="14"/>
      <c r="QDZ1418" s="14"/>
      <c r="QEA1418" s="14"/>
      <c r="QEB1418" s="14"/>
      <c r="QEC1418" s="14"/>
      <c r="QED1418" s="14"/>
      <c r="QEE1418" s="14"/>
      <c r="QEF1418" s="14"/>
      <c r="QEG1418" s="14"/>
      <c r="QEH1418" s="14"/>
      <c r="QEI1418" s="14"/>
      <c r="QEJ1418" s="14"/>
      <c r="QEK1418" s="14"/>
      <c r="QEL1418" s="14"/>
      <c r="QEM1418" s="14"/>
      <c r="QEN1418" s="14"/>
      <c r="QEO1418" s="14"/>
      <c r="QEP1418" s="14"/>
      <c r="QEQ1418" s="14"/>
      <c r="QER1418" s="14"/>
      <c r="QES1418" s="14"/>
      <c r="QET1418" s="14"/>
      <c r="QEU1418" s="14"/>
      <c r="QEV1418" s="14"/>
      <c r="QEW1418" s="14"/>
      <c r="QEX1418" s="14"/>
      <c r="QEY1418" s="14"/>
      <c r="QEZ1418" s="14"/>
      <c r="QFA1418" s="14"/>
      <c r="QFB1418" s="14"/>
      <c r="QFC1418" s="14"/>
      <c r="QFD1418" s="14"/>
      <c r="QFE1418" s="14"/>
      <c r="QFF1418" s="14"/>
      <c r="QFG1418" s="14"/>
      <c r="QFH1418" s="14"/>
      <c r="QFI1418" s="14"/>
      <c r="QFJ1418" s="14"/>
      <c r="QFK1418" s="14"/>
      <c r="QFL1418" s="14"/>
      <c r="QFM1418" s="14"/>
      <c r="QFN1418" s="14"/>
      <c r="QFO1418" s="14"/>
      <c r="QFP1418" s="14"/>
      <c r="QFQ1418" s="14"/>
      <c r="QFR1418" s="14"/>
      <c r="QFS1418" s="14"/>
      <c r="QFT1418" s="14"/>
      <c r="QFU1418" s="14"/>
      <c r="QFV1418" s="14"/>
      <c r="QFW1418" s="14"/>
      <c r="QFX1418" s="14"/>
      <c r="QFY1418" s="14"/>
      <c r="QFZ1418" s="14"/>
      <c r="QGA1418" s="14"/>
      <c r="QGB1418" s="14"/>
      <c r="QGC1418" s="14"/>
      <c r="QGD1418" s="14"/>
      <c r="QGE1418" s="14"/>
      <c r="QGF1418" s="14"/>
      <c r="QGG1418" s="14"/>
      <c r="QGH1418" s="14"/>
      <c r="QGI1418" s="14"/>
      <c r="QGJ1418" s="14"/>
      <c r="QGK1418" s="14"/>
      <c r="QGL1418" s="14"/>
      <c r="QGM1418" s="14"/>
      <c r="QGN1418" s="14"/>
      <c r="QGO1418" s="14"/>
      <c r="QGP1418" s="14"/>
      <c r="QGQ1418" s="14"/>
      <c r="QGR1418" s="14"/>
      <c r="QGS1418" s="14"/>
      <c r="QGT1418" s="14"/>
      <c r="QGU1418" s="14"/>
      <c r="QGV1418" s="14"/>
      <c r="QGW1418" s="14"/>
      <c r="QGX1418" s="14"/>
      <c r="QGY1418" s="14"/>
      <c r="QGZ1418" s="14"/>
      <c r="QHA1418" s="14"/>
      <c r="QHB1418" s="14"/>
      <c r="QHC1418" s="14"/>
      <c r="QHD1418" s="14"/>
      <c r="QHE1418" s="14"/>
      <c r="QHF1418" s="14"/>
      <c r="QHG1418" s="14"/>
      <c r="QHH1418" s="14"/>
      <c r="QHI1418" s="14"/>
      <c r="QHJ1418" s="14"/>
      <c r="QHK1418" s="14"/>
      <c r="QHL1418" s="14"/>
      <c r="QHM1418" s="14"/>
      <c r="QHN1418" s="14"/>
      <c r="QHO1418" s="14"/>
      <c r="QHP1418" s="14"/>
      <c r="QHQ1418" s="14"/>
      <c r="QHR1418" s="14"/>
      <c r="QHS1418" s="14"/>
      <c r="QHT1418" s="14"/>
      <c r="QHU1418" s="14"/>
      <c r="QHV1418" s="14"/>
      <c r="QHW1418" s="14"/>
      <c r="QHX1418" s="14"/>
      <c r="QHY1418" s="14"/>
      <c r="QHZ1418" s="14"/>
      <c r="QIA1418" s="14"/>
      <c r="QIB1418" s="14"/>
      <c r="QIC1418" s="14"/>
      <c r="QID1418" s="14"/>
      <c r="QIE1418" s="14"/>
      <c r="QIF1418" s="14"/>
      <c r="QIG1418" s="14"/>
      <c r="QIH1418" s="14"/>
      <c r="QII1418" s="14"/>
      <c r="QIJ1418" s="14"/>
      <c r="QIK1418" s="14"/>
      <c r="QIL1418" s="14"/>
      <c r="QIM1418" s="14"/>
      <c r="QIN1418" s="14"/>
      <c r="QIO1418" s="14"/>
      <c r="QIP1418" s="14"/>
      <c r="QIQ1418" s="14"/>
      <c r="QIR1418" s="14"/>
      <c r="QIS1418" s="14"/>
      <c r="QIT1418" s="14"/>
      <c r="QIU1418" s="14"/>
      <c r="QIV1418" s="14"/>
      <c r="QIW1418" s="14"/>
      <c r="QIX1418" s="14"/>
      <c r="QIY1418" s="14"/>
      <c r="QIZ1418" s="14"/>
      <c r="QJA1418" s="14"/>
      <c r="QJB1418" s="14"/>
      <c r="QJC1418" s="14"/>
      <c r="QJD1418" s="14"/>
      <c r="QJE1418" s="14"/>
      <c r="QJF1418" s="14"/>
      <c r="QJG1418" s="14"/>
      <c r="QJH1418" s="14"/>
      <c r="QJI1418" s="14"/>
      <c r="QJJ1418" s="14"/>
      <c r="QJK1418" s="14"/>
      <c r="QJL1418" s="14"/>
      <c r="QJM1418" s="14"/>
      <c r="QJN1418" s="14"/>
      <c r="QJO1418" s="14"/>
      <c r="QJP1418" s="14"/>
      <c r="QJQ1418" s="14"/>
      <c r="QJR1418" s="14"/>
      <c r="QJS1418" s="14"/>
      <c r="QJT1418" s="14"/>
      <c r="QJU1418" s="14"/>
      <c r="QJV1418" s="14"/>
      <c r="QJW1418" s="14"/>
      <c r="QJX1418" s="14"/>
      <c r="QJY1418" s="14"/>
      <c r="QJZ1418" s="14"/>
      <c r="QKA1418" s="14"/>
      <c r="QKB1418" s="14"/>
      <c r="QKC1418" s="14"/>
      <c r="QKD1418" s="14"/>
      <c r="QKE1418" s="14"/>
      <c r="QKF1418" s="14"/>
      <c r="QKG1418" s="14"/>
      <c r="QKH1418" s="14"/>
      <c r="QKI1418" s="14"/>
      <c r="QKJ1418" s="14"/>
      <c r="QKK1418" s="14"/>
      <c r="QKL1418" s="14"/>
      <c r="QKM1418" s="14"/>
      <c r="QKN1418" s="14"/>
      <c r="QKO1418" s="14"/>
      <c r="QKP1418" s="14"/>
      <c r="QKQ1418" s="14"/>
      <c r="QKR1418" s="14"/>
      <c r="QKS1418" s="14"/>
      <c r="QKT1418" s="14"/>
      <c r="QKU1418" s="14"/>
      <c r="QKV1418" s="14"/>
      <c r="QKW1418" s="14"/>
      <c r="QKX1418" s="14"/>
      <c r="QKY1418" s="14"/>
      <c r="QKZ1418" s="14"/>
      <c r="QLA1418" s="14"/>
      <c r="QLB1418" s="14"/>
      <c r="QLC1418" s="14"/>
      <c r="QLD1418" s="14"/>
      <c r="QLE1418" s="14"/>
      <c r="QLF1418" s="14"/>
      <c r="QLG1418" s="14"/>
      <c r="QLH1418" s="14"/>
      <c r="QLI1418" s="14"/>
      <c r="QLJ1418" s="14"/>
      <c r="QLK1418" s="14"/>
      <c r="QLL1418" s="14"/>
      <c r="QLM1418" s="14"/>
      <c r="QLN1418" s="14"/>
      <c r="QLO1418" s="14"/>
      <c r="QLP1418" s="14"/>
      <c r="QLQ1418" s="14"/>
      <c r="QLR1418" s="14"/>
      <c r="QLS1418" s="14"/>
      <c r="QLT1418" s="14"/>
      <c r="QLU1418" s="14"/>
      <c r="QLV1418" s="14"/>
      <c r="QLW1418" s="14"/>
      <c r="QLX1418" s="14"/>
      <c r="QLY1418" s="14"/>
      <c r="QLZ1418" s="14"/>
      <c r="QMA1418" s="14"/>
      <c r="QMB1418" s="14"/>
      <c r="QMC1418" s="14"/>
      <c r="QMD1418" s="14"/>
      <c r="QME1418" s="14"/>
      <c r="QMF1418" s="14"/>
      <c r="QMG1418" s="14"/>
      <c r="QMH1418" s="14"/>
      <c r="QMI1418" s="14"/>
      <c r="QMJ1418" s="14"/>
      <c r="QMK1418" s="14"/>
      <c r="QML1418" s="14"/>
      <c r="QMM1418" s="14"/>
      <c r="QMN1418" s="14"/>
      <c r="QMO1418" s="14"/>
      <c r="QMP1418" s="14"/>
      <c r="QMQ1418" s="14"/>
      <c r="QMR1418" s="14"/>
      <c r="QMS1418" s="14"/>
      <c r="QMT1418" s="14"/>
      <c r="QMU1418" s="14"/>
      <c r="QMV1418" s="14"/>
      <c r="QMW1418" s="14"/>
      <c r="QMX1418" s="14"/>
      <c r="QMY1418" s="14"/>
      <c r="QMZ1418" s="14"/>
      <c r="QNA1418" s="14"/>
      <c r="QNB1418" s="14"/>
      <c r="QNC1418" s="14"/>
      <c r="QND1418" s="14"/>
      <c r="QNE1418" s="14"/>
      <c r="QNF1418" s="14"/>
      <c r="QNG1418" s="14"/>
      <c r="QNH1418" s="14"/>
      <c r="QNI1418" s="14"/>
      <c r="QNJ1418" s="14"/>
      <c r="QNK1418" s="14"/>
      <c r="QNL1418" s="14"/>
      <c r="QNM1418" s="14"/>
      <c r="QNN1418" s="14"/>
      <c r="QNO1418" s="14"/>
      <c r="QNP1418" s="14"/>
      <c r="QNQ1418" s="14"/>
      <c r="QNR1418" s="14"/>
      <c r="QNS1418" s="14"/>
      <c r="QNT1418" s="14"/>
      <c r="QNU1418" s="14"/>
      <c r="QNV1418" s="14"/>
      <c r="QNW1418" s="14"/>
      <c r="QNX1418" s="14"/>
      <c r="QNY1418" s="14"/>
      <c r="QNZ1418" s="14"/>
      <c r="QOA1418" s="14"/>
      <c r="QOB1418" s="14"/>
      <c r="QOC1418" s="14"/>
      <c r="QOD1418" s="14"/>
      <c r="QOE1418" s="14"/>
      <c r="QOF1418" s="14"/>
      <c r="QOG1418" s="14"/>
      <c r="QOH1418" s="14"/>
      <c r="QOI1418" s="14"/>
      <c r="QOJ1418" s="14"/>
      <c r="QOK1418" s="14"/>
      <c r="QOL1418" s="14"/>
      <c r="QOM1418" s="14"/>
      <c r="QON1418" s="14"/>
      <c r="QOO1418" s="14"/>
      <c r="QOP1418" s="14"/>
      <c r="QOQ1418" s="14"/>
      <c r="QOR1418" s="14"/>
      <c r="QOS1418" s="14"/>
      <c r="QOT1418" s="14"/>
      <c r="QOU1418" s="14"/>
      <c r="QOV1418" s="14"/>
      <c r="QOW1418" s="14"/>
      <c r="QOX1418" s="14"/>
      <c r="QOY1418" s="14"/>
      <c r="QOZ1418" s="14"/>
      <c r="QPA1418" s="14"/>
      <c r="QPB1418" s="14"/>
      <c r="QPC1418" s="14"/>
      <c r="QPD1418" s="14"/>
      <c r="QPE1418" s="14"/>
      <c r="QPF1418" s="14"/>
      <c r="QPG1418" s="14"/>
      <c r="QPH1418" s="14"/>
      <c r="QPI1418" s="14"/>
      <c r="QPJ1418" s="14"/>
      <c r="QPK1418" s="14"/>
      <c r="QPL1418" s="14"/>
      <c r="QPM1418" s="14"/>
      <c r="QPN1418" s="14"/>
      <c r="QPO1418" s="14"/>
      <c r="QPP1418" s="14"/>
      <c r="QPQ1418" s="14"/>
      <c r="QPR1418" s="14"/>
      <c r="QPS1418" s="14"/>
      <c r="QPT1418" s="14"/>
      <c r="QPU1418" s="14"/>
      <c r="QPV1418" s="14"/>
      <c r="QPW1418" s="14"/>
      <c r="QPX1418" s="14"/>
      <c r="QPY1418" s="14"/>
      <c r="QPZ1418" s="14"/>
      <c r="QQA1418" s="14"/>
      <c r="QQB1418" s="14"/>
      <c r="QQC1418" s="14"/>
      <c r="QQD1418" s="14"/>
      <c r="QQE1418" s="14"/>
      <c r="QQF1418" s="14"/>
      <c r="QQG1418" s="14"/>
      <c r="QQH1418" s="14"/>
      <c r="QQI1418" s="14"/>
      <c r="QQJ1418" s="14"/>
      <c r="QQK1418" s="14"/>
      <c r="QQL1418" s="14"/>
      <c r="QQM1418" s="14"/>
      <c r="QQN1418" s="14"/>
      <c r="QQO1418" s="14"/>
      <c r="QQP1418" s="14"/>
      <c r="QQQ1418" s="14"/>
      <c r="QQR1418" s="14"/>
      <c r="QQS1418" s="14"/>
      <c r="QQT1418" s="14"/>
      <c r="QQU1418" s="14"/>
      <c r="QQV1418" s="14"/>
      <c r="QQW1418" s="14"/>
      <c r="QQX1418" s="14"/>
      <c r="QQY1418" s="14"/>
      <c r="QQZ1418" s="14"/>
      <c r="QRA1418" s="14"/>
      <c r="QRB1418" s="14"/>
      <c r="QRC1418" s="14"/>
      <c r="QRD1418" s="14"/>
      <c r="QRE1418" s="14"/>
      <c r="QRF1418" s="14"/>
      <c r="QRG1418" s="14"/>
      <c r="QRH1418" s="14"/>
      <c r="QRI1418" s="14"/>
      <c r="QRJ1418" s="14"/>
      <c r="QRK1418" s="14"/>
      <c r="QRL1418" s="14"/>
      <c r="QRM1418" s="14"/>
      <c r="QRN1418" s="14"/>
      <c r="QRO1418" s="14"/>
      <c r="QRP1418" s="14"/>
      <c r="QRQ1418" s="14"/>
      <c r="QRR1418" s="14"/>
      <c r="QRS1418" s="14"/>
      <c r="QRT1418" s="14"/>
      <c r="QRU1418" s="14"/>
      <c r="QRV1418" s="14"/>
      <c r="QRW1418" s="14"/>
      <c r="QRX1418" s="14"/>
      <c r="QRY1418" s="14"/>
      <c r="QRZ1418" s="14"/>
      <c r="QSA1418" s="14"/>
      <c r="QSB1418" s="14"/>
      <c r="QSC1418" s="14"/>
      <c r="QSD1418" s="14"/>
      <c r="QSE1418" s="14"/>
      <c r="QSF1418" s="14"/>
      <c r="QSG1418" s="14"/>
      <c r="QSH1418" s="14"/>
      <c r="QSI1418" s="14"/>
      <c r="QSJ1418" s="14"/>
      <c r="QSK1418" s="14"/>
      <c r="QSL1418" s="14"/>
      <c r="QSM1418" s="14"/>
      <c r="QSN1418" s="14"/>
      <c r="QSO1418" s="14"/>
      <c r="QSP1418" s="14"/>
      <c r="QSQ1418" s="14"/>
      <c r="QSR1418" s="14"/>
      <c r="QSS1418" s="14"/>
      <c r="QST1418" s="14"/>
      <c r="QSU1418" s="14"/>
      <c r="QSV1418" s="14"/>
      <c r="QSW1418" s="14"/>
      <c r="QSX1418" s="14"/>
      <c r="QSY1418" s="14"/>
      <c r="QSZ1418" s="14"/>
      <c r="QTA1418" s="14"/>
      <c r="QTB1418" s="14"/>
      <c r="QTC1418" s="14"/>
      <c r="QTD1418" s="14"/>
      <c r="QTE1418" s="14"/>
      <c r="QTF1418" s="14"/>
      <c r="QTG1418" s="14"/>
      <c r="QTH1418" s="14"/>
      <c r="QTI1418" s="14"/>
      <c r="QTJ1418" s="14"/>
      <c r="QTK1418" s="14"/>
      <c r="QTL1418" s="14"/>
      <c r="QTM1418" s="14"/>
      <c r="QTN1418" s="14"/>
      <c r="QTO1418" s="14"/>
      <c r="QTP1418" s="14"/>
      <c r="QTQ1418" s="14"/>
      <c r="QTR1418" s="14"/>
      <c r="QTS1418" s="14"/>
      <c r="QTT1418" s="14"/>
      <c r="QTU1418" s="14"/>
      <c r="QTV1418" s="14"/>
      <c r="QTW1418" s="14"/>
      <c r="QTX1418" s="14"/>
      <c r="QTY1418" s="14"/>
      <c r="QTZ1418" s="14"/>
      <c r="QUA1418" s="14"/>
      <c r="QUB1418" s="14"/>
      <c r="QUC1418" s="14"/>
      <c r="QUD1418" s="14"/>
      <c r="QUE1418" s="14"/>
      <c r="QUF1418" s="14"/>
      <c r="QUG1418" s="14"/>
      <c r="QUH1418" s="14"/>
      <c r="QUI1418" s="14"/>
      <c r="QUJ1418" s="14"/>
      <c r="QUK1418" s="14"/>
      <c r="QUL1418" s="14"/>
      <c r="QUM1418" s="14"/>
      <c r="QUN1418" s="14"/>
      <c r="QUO1418" s="14"/>
      <c r="QUP1418" s="14"/>
      <c r="QUQ1418" s="14"/>
      <c r="QUR1418" s="14"/>
      <c r="QUS1418" s="14"/>
      <c r="QUT1418" s="14"/>
      <c r="QUU1418" s="14"/>
      <c r="QUV1418" s="14"/>
      <c r="QUW1418" s="14"/>
      <c r="QUX1418" s="14"/>
      <c r="QUY1418" s="14"/>
      <c r="QUZ1418" s="14"/>
      <c r="QVA1418" s="14"/>
      <c r="QVB1418" s="14"/>
      <c r="QVC1418" s="14"/>
      <c r="QVD1418" s="14"/>
      <c r="QVE1418" s="14"/>
      <c r="QVF1418" s="14"/>
      <c r="QVG1418" s="14"/>
      <c r="QVH1418" s="14"/>
      <c r="QVI1418" s="14"/>
      <c r="QVJ1418" s="14"/>
      <c r="QVK1418" s="14"/>
      <c r="QVL1418" s="14"/>
      <c r="QVM1418" s="14"/>
      <c r="QVN1418" s="14"/>
      <c r="QVO1418" s="14"/>
      <c r="QVP1418" s="14"/>
      <c r="QVQ1418" s="14"/>
      <c r="QVR1418" s="14"/>
      <c r="QVS1418" s="14"/>
      <c r="QVT1418" s="14"/>
      <c r="QVU1418" s="14"/>
      <c r="QVV1418" s="14"/>
      <c r="QVW1418" s="14"/>
      <c r="QVX1418" s="14"/>
      <c r="QVY1418" s="14"/>
      <c r="QVZ1418" s="14"/>
      <c r="QWA1418" s="14"/>
      <c r="QWB1418" s="14"/>
      <c r="QWC1418" s="14"/>
      <c r="QWD1418" s="14"/>
      <c r="QWE1418" s="14"/>
      <c r="QWF1418" s="14"/>
      <c r="QWG1418" s="14"/>
      <c r="QWH1418" s="14"/>
      <c r="QWI1418" s="14"/>
      <c r="QWJ1418" s="14"/>
      <c r="QWK1418" s="14"/>
      <c r="QWL1418" s="14"/>
      <c r="QWM1418" s="14"/>
      <c r="QWN1418" s="14"/>
      <c r="QWO1418" s="14"/>
      <c r="QWP1418" s="14"/>
      <c r="QWQ1418" s="14"/>
      <c r="QWR1418" s="14"/>
      <c r="QWS1418" s="14"/>
      <c r="QWT1418" s="14"/>
      <c r="QWU1418" s="14"/>
      <c r="QWV1418" s="14"/>
      <c r="QWW1418" s="14"/>
      <c r="QWX1418" s="14"/>
      <c r="QWY1418" s="14"/>
      <c r="QWZ1418" s="14"/>
      <c r="QXA1418" s="14"/>
      <c r="QXB1418" s="14"/>
      <c r="QXC1418" s="14"/>
      <c r="QXD1418" s="14"/>
      <c r="QXE1418" s="14"/>
      <c r="QXF1418" s="14"/>
      <c r="QXG1418" s="14"/>
      <c r="QXH1418" s="14"/>
      <c r="QXI1418" s="14"/>
      <c r="QXJ1418" s="14"/>
      <c r="QXK1418" s="14"/>
      <c r="QXL1418" s="14"/>
      <c r="QXM1418" s="14"/>
      <c r="QXN1418" s="14"/>
      <c r="QXO1418" s="14"/>
      <c r="QXP1418" s="14"/>
      <c r="QXQ1418" s="14"/>
      <c r="QXR1418" s="14"/>
      <c r="QXS1418" s="14"/>
      <c r="QXT1418" s="14"/>
      <c r="QXU1418" s="14"/>
      <c r="QXV1418" s="14"/>
      <c r="QXW1418" s="14"/>
      <c r="QXX1418" s="14"/>
      <c r="QXY1418" s="14"/>
      <c r="QXZ1418" s="14"/>
      <c r="QYA1418" s="14"/>
      <c r="QYB1418" s="14"/>
      <c r="QYC1418" s="14"/>
      <c r="QYD1418" s="14"/>
      <c r="QYE1418" s="14"/>
      <c r="QYF1418" s="14"/>
      <c r="QYG1418" s="14"/>
      <c r="QYH1418" s="14"/>
      <c r="QYI1418" s="14"/>
      <c r="QYJ1418" s="14"/>
      <c r="QYK1418" s="14"/>
      <c r="QYL1418" s="14"/>
      <c r="QYM1418" s="14"/>
      <c r="QYN1418" s="14"/>
      <c r="QYO1418" s="14"/>
      <c r="QYP1418" s="14"/>
      <c r="QYQ1418" s="14"/>
      <c r="QYR1418" s="14"/>
      <c r="QYS1418" s="14"/>
      <c r="QYT1418" s="14"/>
      <c r="QYU1418" s="14"/>
      <c r="QYV1418" s="14"/>
      <c r="QYW1418" s="14"/>
      <c r="QYX1418" s="14"/>
      <c r="QYY1418" s="14"/>
      <c r="QYZ1418" s="14"/>
      <c r="QZA1418" s="14"/>
      <c r="QZB1418" s="14"/>
      <c r="QZC1418" s="14"/>
      <c r="QZD1418" s="14"/>
      <c r="QZE1418" s="14"/>
      <c r="QZF1418" s="14"/>
      <c r="QZG1418" s="14"/>
      <c r="QZH1418" s="14"/>
      <c r="QZI1418" s="14"/>
      <c r="QZJ1418" s="14"/>
      <c r="QZK1418" s="14"/>
      <c r="QZL1418" s="14"/>
      <c r="QZM1418" s="14"/>
      <c r="QZN1418" s="14"/>
      <c r="QZO1418" s="14"/>
      <c r="QZP1418" s="14"/>
      <c r="QZQ1418" s="14"/>
      <c r="QZR1418" s="14"/>
      <c r="QZS1418" s="14"/>
      <c r="QZT1418" s="14"/>
      <c r="QZU1418" s="14"/>
      <c r="QZV1418" s="14"/>
      <c r="QZW1418" s="14"/>
      <c r="QZX1418" s="14"/>
      <c r="QZY1418" s="14"/>
      <c r="QZZ1418" s="14"/>
      <c r="RAA1418" s="14"/>
      <c r="RAB1418" s="14"/>
      <c r="RAC1418" s="14"/>
      <c r="RAD1418" s="14"/>
      <c r="RAE1418" s="14"/>
      <c r="RAF1418" s="14"/>
      <c r="RAG1418" s="14"/>
      <c r="RAH1418" s="14"/>
      <c r="RAI1418" s="14"/>
      <c r="RAJ1418" s="14"/>
      <c r="RAK1418" s="14"/>
      <c r="RAL1418" s="14"/>
      <c r="RAM1418" s="14"/>
      <c r="RAN1418" s="14"/>
      <c r="RAO1418" s="14"/>
      <c r="RAP1418" s="14"/>
      <c r="RAQ1418" s="14"/>
      <c r="RAR1418" s="14"/>
      <c r="RAS1418" s="14"/>
      <c r="RAT1418" s="14"/>
      <c r="RAU1418" s="14"/>
      <c r="RAV1418" s="14"/>
      <c r="RAW1418" s="14"/>
      <c r="RAX1418" s="14"/>
      <c r="RAY1418" s="14"/>
      <c r="RAZ1418" s="14"/>
      <c r="RBA1418" s="14"/>
      <c r="RBB1418" s="14"/>
      <c r="RBC1418" s="14"/>
      <c r="RBD1418" s="14"/>
      <c r="RBE1418" s="14"/>
      <c r="RBF1418" s="14"/>
      <c r="RBG1418" s="14"/>
      <c r="RBH1418" s="14"/>
      <c r="RBI1418" s="14"/>
      <c r="RBJ1418" s="14"/>
      <c r="RBK1418" s="14"/>
      <c r="RBL1418" s="14"/>
      <c r="RBM1418" s="14"/>
      <c r="RBN1418" s="14"/>
      <c r="RBO1418" s="14"/>
      <c r="RBP1418" s="14"/>
      <c r="RBQ1418" s="14"/>
      <c r="RBR1418" s="14"/>
      <c r="RBS1418" s="14"/>
      <c r="RBT1418" s="14"/>
      <c r="RBU1418" s="14"/>
      <c r="RBV1418" s="14"/>
      <c r="RBW1418" s="14"/>
      <c r="RBX1418" s="14"/>
      <c r="RBY1418" s="14"/>
      <c r="RBZ1418" s="14"/>
      <c r="RCA1418" s="14"/>
      <c r="RCB1418" s="14"/>
      <c r="RCC1418" s="14"/>
      <c r="RCD1418" s="14"/>
      <c r="RCE1418" s="14"/>
      <c r="RCF1418" s="14"/>
      <c r="RCG1418" s="14"/>
      <c r="RCH1418" s="14"/>
      <c r="RCI1418" s="14"/>
      <c r="RCJ1418" s="14"/>
      <c r="RCK1418" s="14"/>
      <c r="RCL1418" s="14"/>
      <c r="RCM1418" s="14"/>
      <c r="RCN1418" s="14"/>
      <c r="RCO1418" s="14"/>
      <c r="RCP1418" s="14"/>
      <c r="RCQ1418" s="14"/>
      <c r="RCR1418" s="14"/>
      <c r="RCS1418" s="14"/>
      <c r="RCT1418" s="14"/>
      <c r="RCU1418" s="14"/>
      <c r="RCV1418" s="14"/>
      <c r="RCW1418" s="14"/>
      <c r="RCX1418" s="14"/>
      <c r="RCY1418" s="14"/>
      <c r="RCZ1418" s="14"/>
      <c r="RDA1418" s="14"/>
      <c r="RDB1418" s="14"/>
      <c r="RDC1418" s="14"/>
      <c r="RDD1418" s="14"/>
      <c r="RDE1418" s="14"/>
      <c r="RDF1418" s="14"/>
      <c r="RDG1418" s="14"/>
      <c r="RDH1418" s="14"/>
      <c r="RDI1418" s="14"/>
      <c r="RDJ1418" s="14"/>
      <c r="RDK1418" s="14"/>
      <c r="RDL1418" s="14"/>
      <c r="RDM1418" s="14"/>
      <c r="RDN1418" s="14"/>
      <c r="RDO1418" s="14"/>
      <c r="RDP1418" s="14"/>
      <c r="RDQ1418" s="14"/>
      <c r="RDR1418" s="14"/>
      <c r="RDS1418" s="14"/>
      <c r="RDT1418" s="14"/>
      <c r="RDU1418" s="14"/>
      <c r="RDV1418" s="14"/>
      <c r="RDW1418" s="14"/>
      <c r="RDX1418" s="14"/>
      <c r="RDY1418" s="14"/>
      <c r="RDZ1418" s="14"/>
      <c r="REA1418" s="14"/>
      <c r="REB1418" s="14"/>
      <c r="REC1418" s="14"/>
      <c r="RED1418" s="14"/>
      <c r="REE1418" s="14"/>
      <c r="REF1418" s="14"/>
      <c r="REG1418" s="14"/>
      <c r="REH1418" s="14"/>
      <c r="REI1418" s="14"/>
      <c r="REJ1418" s="14"/>
      <c r="REK1418" s="14"/>
      <c r="REL1418" s="14"/>
      <c r="REM1418" s="14"/>
      <c r="REN1418" s="14"/>
      <c r="REO1418" s="14"/>
      <c r="REP1418" s="14"/>
      <c r="REQ1418" s="14"/>
      <c r="RER1418" s="14"/>
      <c r="RES1418" s="14"/>
      <c r="RET1418" s="14"/>
      <c r="REU1418" s="14"/>
      <c r="REV1418" s="14"/>
      <c r="REW1418" s="14"/>
      <c r="REX1418" s="14"/>
      <c r="REY1418" s="14"/>
      <c r="REZ1418" s="14"/>
      <c r="RFA1418" s="14"/>
      <c r="RFB1418" s="14"/>
      <c r="RFC1418" s="14"/>
      <c r="RFD1418" s="14"/>
      <c r="RFE1418" s="14"/>
      <c r="RFF1418" s="14"/>
      <c r="RFG1418" s="14"/>
      <c r="RFH1418" s="14"/>
      <c r="RFI1418" s="14"/>
      <c r="RFJ1418" s="14"/>
      <c r="RFK1418" s="14"/>
      <c r="RFL1418" s="14"/>
      <c r="RFM1418" s="14"/>
      <c r="RFN1418" s="14"/>
      <c r="RFO1418" s="14"/>
      <c r="RFP1418" s="14"/>
      <c r="RFQ1418" s="14"/>
      <c r="RFR1418" s="14"/>
      <c r="RFS1418" s="14"/>
      <c r="RFT1418" s="14"/>
      <c r="RFU1418" s="14"/>
      <c r="RFV1418" s="14"/>
      <c r="RFW1418" s="14"/>
      <c r="RFX1418" s="14"/>
      <c r="RFY1418" s="14"/>
      <c r="RFZ1418" s="14"/>
      <c r="RGA1418" s="14"/>
      <c r="RGB1418" s="14"/>
      <c r="RGC1418" s="14"/>
      <c r="RGD1418" s="14"/>
      <c r="RGE1418" s="14"/>
      <c r="RGF1418" s="14"/>
      <c r="RGG1418" s="14"/>
      <c r="RGH1418" s="14"/>
      <c r="RGI1418" s="14"/>
      <c r="RGJ1418" s="14"/>
      <c r="RGK1418" s="14"/>
      <c r="RGL1418" s="14"/>
      <c r="RGM1418" s="14"/>
      <c r="RGN1418" s="14"/>
      <c r="RGO1418" s="14"/>
      <c r="RGP1418" s="14"/>
      <c r="RGQ1418" s="14"/>
      <c r="RGR1418" s="14"/>
      <c r="RGS1418" s="14"/>
      <c r="RGT1418" s="14"/>
      <c r="RGU1418" s="14"/>
      <c r="RGV1418" s="14"/>
      <c r="RGW1418" s="14"/>
      <c r="RGX1418" s="14"/>
      <c r="RGY1418" s="14"/>
      <c r="RGZ1418" s="14"/>
      <c r="RHA1418" s="14"/>
      <c r="RHB1418" s="14"/>
      <c r="RHC1418" s="14"/>
      <c r="RHD1418" s="14"/>
      <c r="RHE1418" s="14"/>
      <c r="RHF1418" s="14"/>
      <c r="RHG1418" s="14"/>
      <c r="RHH1418" s="14"/>
      <c r="RHI1418" s="14"/>
      <c r="RHJ1418" s="14"/>
      <c r="RHK1418" s="14"/>
      <c r="RHL1418" s="14"/>
      <c r="RHM1418" s="14"/>
      <c r="RHN1418" s="14"/>
      <c r="RHO1418" s="14"/>
      <c r="RHP1418" s="14"/>
      <c r="RHQ1418" s="14"/>
      <c r="RHR1418" s="14"/>
      <c r="RHS1418" s="14"/>
      <c r="RHT1418" s="14"/>
      <c r="RHU1418" s="14"/>
      <c r="RHV1418" s="14"/>
      <c r="RHW1418" s="14"/>
      <c r="RHX1418" s="14"/>
      <c r="RHY1418" s="14"/>
      <c r="RHZ1418" s="14"/>
      <c r="RIA1418" s="14"/>
      <c r="RIB1418" s="14"/>
      <c r="RIC1418" s="14"/>
      <c r="RID1418" s="14"/>
      <c r="RIE1418" s="14"/>
      <c r="RIF1418" s="14"/>
      <c r="RIG1418" s="14"/>
      <c r="RIH1418" s="14"/>
      <c r="RII1418" s="14"/>
      <c r="RIJ1418" s="14"/>
      <c r="RIK1418" s="14"/>
      <c r="RIL1418" s="14"/>
      <c r="RIM1418" s="14"/>
      <c r="RIN1418" s="14"/>
      <c r="RIO1418" s="14"/>
      <c r="RIP1418" s="14"/>
      <c r="RIQ1418" s="14"/>
      <c r="RIR1418" s="14"/>
      <c r="RIS1418" s="14"/>
      <c r="RIT1418" s="14"/>
      <c r="RIU1418" s="14"/>
      <c r="RIV1418" s="14"/>
      <c r="RIW1418" s="14"/>
      <c r="RIX1418" s="14"/>
      <c r="RIY1418" s="14"/>
      <c r="RIZ1418" s="14"/>
      <c r="RJA1418" s="14"/>
      <c r="RJB1418" s="14"/>
      <c r="RJC1418" s="14"/>
      <c r="RJD1418" s="14"/>
      <c r="RJE1418" s="14"/>
      <c r="RJF1418" s="14"/>
      <c r="RJG1418" s="14"/>
      <c r="RJH1418" s="14"/>
      <c r="RJI1418" s="14"/>
      <c r="RJJ1418" s="14"/>
      <c r="RJK1418" s="14"/>
      <c r="RJL1418" s="14"/>
      <c r="RJM1418" s="14"/>
      <c r="RJN1418" s="14"/>
      <c r="RJO1418" s="14"/>
      <c r="RJP1418" s="14"/>
      <c r="RJQ1418" s="14"/>
      <c r="RJR1418" s="14"/>
      <c r="RJS1418" s="14"/>
      <c r="RJT1418" s="14"/>
      <c r="RJU1418" s="14"/>
      <c r="RJV1418" s="14"/>
      <c r="RJW1418" s="14"/>
      <c r="RJX1418" s="14"/>
      <c r="RJY1418" s="14"/>
      <c r="RJZ1418" s="14"/>
      <c r="RKA1418" s="14"/>
      <c r="RKB1418" s="14"/>
      <c r="RKC1418" s="14"/>
      <c r="RKD1418" s="14"/>
      <c r="RKE1418" s="14"/>
      <c r="RKF1418" s="14"/>
      <c r="RKG1418" s="14"/>
      <c r="RKH1418" s="14"/>
      <c r="RKI1418" s="14"/>
      <c r="RKJ1418" s="14"/>
      <c r="RKK1418" s="14"/>
      <c r="RKL1418" s="14"/>
      <c r="RKM1418" s="14"/>
      <c r="RKN1418" s="14"/>
      <c r="RKO1418" s="14"/>
      <c r="RKP1418" s="14"/>
      <c r="RKQ1418" s="14"/>
      <c r="RKR1418" s="14"/>
      <c r="RKS1418" s="14"/>
      <c r="RKT1418" s="14"/>
      <c r="RKU1418" s="14"/>
      <c r="RKV1418" s="14"/>
      <c r="RKW1418" s="14"/>
      <c r="RKX1418" s="14"/>
      <c r="RKY1418" s="14"/>
      <c r="RKZ1418" s="14"/>
      <c r="RLA1418" s="14"/>
      <c r="RLB1418" s="14"/>
      <c r="RLC1418" s="14"/>
      <c r="RLD1418" s="14"/>
      <c r="RLE1418" s="14"/>
      <c r="RLF1418" s="14"/>
      <c r="RLG1418" s="14"/>
      <c r="RLH1418" s="14"/>
      <c r="RLI1418" s="14"/>
      <c r="RLJ1418" s="14"/>
      <c r="RLK1418" s="14"/>
      <c r="RLL1418" s="14"/>
      <c r="RLM1418" s="14"/>
      <c r="RLN1418" s="14"/>
      <c r="RLO1418" s="14"/>
      <c r="RLP1418" s="14"/>
      <c r="RLQ1418" s="14"/>
      <c r="RLR1418" s="14"/>
      <c r="RLS1418" s="14"/>
      <c r="RLT1418" s="14"/>
      <c r="RLU1418" s="14"/>
      <c r="RLV1418" s="14"/>
      <c r="RLW1418" s="14"/>
      <c r="RLX1418" s="14"/>
      <c r="RLY1418" s="14"/>
      <c r="RLZ1418" s="14"/>
      <c r="RMA1418" s="14"/>
      <c r="RMB1418" s="14"/>
      <c r="RMC1418" s="14"/>
      <c r="RMD1418" s="14"/>
      <c r="RME1418" s="14"/>
      <c r="RMF1418" s="14"/>
      <c r="RMG1418" s="14"/>
      <c r="RMH1418" s="14"/>
      <c r="RMI1418" s="14"/>
      <c r="RMJ1418" s="14"/>
      <c r="RMK1418" s="14"/>
      <c r="RML1418" s="14"/>
      <c r="RMM1418" s="14"/>
      <c r="RMN1418" s="14"/>
      <c r="RMO1418" s="14"/>
      <c r="RMP1418" s="14"/>
      <c r="RMQ1418" s="14"/>
      <c r="RMR1418" s="14"/>
      <c r="RMS1418" s="14"/>
      <c r="RMT1418" s="14"/>
      <c r="RMU1418" s="14"/>
      <c r="RMV1418" s="14"/>
      <c r="RMW1418" s="14"/>
      <c r="RMX1418" s="14"/>
      <c r="RMY1418" s="14"/>
      <c r="RMZ1418" s="14"/>
      <c r="RNA1418" s="14"/>
      <c r="RNB1418" s="14"/>
      <c r="RNC1418" s="14"/>
      <c r="RND1418" s="14"/>
      <c r="RNE1418" s="14"/>
      <c r="RNF1418" s="14"/>
      <c r="RNG1418" s="14"/>
      <c r="RNH1418" s="14"/>
      <c r="RNI1418" s="14"/>
      <c r="RNJ1418" s="14"/>
      <c r="RNK1418" s="14"/>
      <c r="RNL1418" s="14"/>
      <c r="RNM1418" s="14"/>
      <c r="RNN1418" s="14"/>
      <c r="RNO1418" s="14"/>
      <c r="RNP1418" s="14"/>
      <c r="RNQ1418" s="14"/>
      <c r="RNR1418" s="14"/>
      <c r="RNS1418" s="14"/>
      <c r="RNT1418" s="14"/>
      <c r="RNU1418" s="14"/>
      <c r="RNV1418" s="14"/>
      <c r="RNW1418" s="14"/>
      <c r="RNX1418" s="14"/>
      <c r="RNY1418" s="14"/>
      <c r="RNZ1418" s="14"/>
      <c r="ROA1418" s="14"/>
      <c r="ROB1418" s="14"/>
      <c r="ROC1418" s="14"/>
      <c r="ROD1418" s="14"/>
      <c r="ROE1418" s="14"/>
      <c r="ROF1418" s="14"/>
      <c r="ROG1418" s="14"/>
      <c r="ROH1418" s="14"/>
      <c r="ROI1418" s="14"/>
      <c r="ROJ1418" s="14"/>
      <c r="ROK1418" s="14"/>
      <c r="ROL1418" s="14"/>
      <c r="ROM1418" s="14"/>
      <c r="RON1418" s="14"/>
      <c r="ROO1418" s="14"/>
      <c r="ROP1418" s="14"/>
      <c r="ROQ1418" s="14"/>
      <c r="ROR1418" s="14"/>
      <c r="ROS1418" s="14"/>
      <c r="ROT1418" s="14"/>
      <c r="ROU1418" s="14"/>
      <c r="ROV1418" s="14"/>
      <c r="ROW1418" s="14"/>
      <c r="ROX1418" s="14"/>
      <c r="ROY1418" s="14"/>
      <c r="ROZ1418" s="14"/>
      <c r="RPA1418" s="14"/>
      <c r="RPB1418" s="14"/>
      <c r="RPC1418" s="14"/>
      <c r="RPD1418" s="14"/>
      <c r="RPE1418" s="14"/>
      <c r="RPF1418" s="14"/>
      <c r="RPG1418" s="14"/>
      <c r="RPH1418" s="14"/>
      <c r="RPI1418" s="14"/>
      <c r="RPJ1418" s="14"/>
      <c r="RPK1418" s="14"/>
      <c r="RPL1418" s="14"/>
      <c r="RPM1418" s="14"/>
      <c r="RPN1418" s="14"/>
      <c r="RPO1418" s="14"/>
      <c r="RPP1418" s="14"/>
      <c r="RPQ1418" s="14"/>
      <c r="RPR1418" s="14"/>
      <c r="RPS1418" s="14"/>
      <c r="RPT1418" s="14"/>
      <c r="RPU1418" s="14"/>
      <c r="RPV1418" s="14"/>
      <c r="RPW1418" s="14"/>
      <c r="RPX1418" s="14"/>
      <c r="RPY1418" s="14"/>
      <c r="RPZ1418" s="14"/>
      <c r="RQA1418" s="14"/>
      <c r="RQB1418" s="14"/>
      <c r="RQC1418" s="14"/>
      <c r="RQD1418" s="14"/>
      <c r="RQE1418" s="14"/>
      <c r="RQF1418" s="14"/>
      <c r="RQG1418" s="14"/>
      <c r="RQH1418" s="14"/>
      <c r="RQI1418" s="14"/>
      <c r="RQJ1418" s="14"/>
      <c r="RQK1418" s="14"/>
      <c r="RQL1418" s="14"/>
      <c r="RQM1418" s="14"/>
      <c r="RQN1418" s="14"/>
      <c r="RQO1418" s="14"/>
      <c r="RQP1418" s="14"/>
      <c r="RQQ1418" s="14"/>
      <c r="RQR1418" s="14"/>
      <c r="RQS1418" s="14"/>
      <c r="RQT1418" s="14"/>
      <c r="RQU1418" s="14"/>
      <c r="RQV1418" s="14"/>
      <c r="RQW1418" s="14"/>
      <c r="RQX1418" s="14"/>
      <c r="RQY1418" s="14"/>
      <c r="RQZ1418" s="14"/>
      <c r="RRA1418" s="14"/>
      <c r="RRB1418" s="14"/>
      <c r="RRC1418" s="14"/>
      <c r="RRD1418" s="14"/>
      <c r="RRE1418" s="14"/>
      <c r="RRF1418" s="14"/>
      <c r="RRG1418" s="14"/>
      <c r="RRH1418" s="14"/>
      <c r="RRI1418" s="14"/>
      <c r="RRJ1418" s="14"/>
      <c r="RRK1418" s="14"/>
      <c r="RRL1418" s="14"/>
      <c r="RRM1418" s="14"/>
      <c r="RRN1418" s="14"/>
      <c r="RRO1418" s="14"/>
      <c r="RRP1418" s="14"/>
      <c r="RRQ1418" s="14"/>
      <c r="RRR1418" s="14"/>
      <c r="RRS1418" s="14"/>
      <c r="RRT1418" s="14"/>
      <c r="RRU1418" s="14"/>
      <c r="RRV1418" s="14"/>
      <c r="RRW1418" s="14"/>
      <c r="RRX1418" s="14"/>
      <c r="RRY1418" s="14"/>
      <c r="RRZ1418" s="14"/>
      <c r="RSA1418" s="14"/>
      <c r="RSB1418" s="14"/>
      <c r="RSC1418" s="14"/>
      <c r="RSD1418" s="14"/>
      <c r="RSE1418" s="14"/>
      <c r="RSF1418" s="14"/>
      <c r="RSG1418" s="14"/>
      <c r="RSH1418" s="14"/>
      <c r="RSI1418" s="14"/>
      <c r="RSJ1418" s="14"/>
      <c r="RSK1418" s="14"/>
      <c r="RSL1418" s="14"/>
      <c r="RSM1418" s="14"/>
      <c r="RSN1418" s="14"/>
      <c r="RSO1418" s="14"/>
      <c r="RSP1418" s="14"/>
      <c r="RSQ1418" s="14"/>
      <c r="RSR1418" s="14"/>
      <c r="RSS1418" s="14"/>
      <c r="RST1418" s="14"/>
      <c r="RSU1418" s="14"/>
      <c r="RSV1418" s="14"/>
      <c r="RSW1418" s="14"/>
      <c r="RSX1418" s="14"/>
      <c r="RSY1418" s="14"/>
      <c r="RSZ1418" s="14"/>
      <c r="RTA1418" s="14"/>
      <c r="RTB1418" s="14"/>
      <c r="RTC1418" s="14"/>
      <c r="RTD1418" s="14"/>
      <c r="RTE1418" s="14"/>
      <c r="RTF1418" s="14"/>
      <c r="RTG1418" s="14"/>
      <c r="RTH1418" s="14"/>
      <c r="RTI1418" s="14"/>
      <c r="RTJ1418" s="14"/>
      <c r="RTK1418" s="14"/>
      <c r="RTL1418" s="14"/>
      <c r="RTM1418" s="14"/>
      <c r="RTN1418" s="14"/>
      <c r="RTO1418" s="14"/>
      <c r="RTP1418" s="14"/>
      <c r="RTQ1418" s="14"/>
      <c r="RTR1418" s="14"/>
      <c r="RTS1418" s="14"/>
      <c r="RTT1418" s="14"/>
      <c r="RTU1418" s="14"/>
      <c r="RTV1418" s="14"/>
      <c r="RTW1418" s="14"/>
      <c r="RTX1418" s="14"/>
      <c r="RTY1418" s="14"/>
      <c r="RTZ1418" s="14"/>
      <c r="RUA1418" s="14"/>
      <c r="RUB1418" s="14"/>
      <c r="RUC1418" s="14"/>
      <c r="RUD1418" s="14"/>
      <c r="RUE1418" s="14"/>
      <c r="RUF1418" s="14"/>
      <c r="RUG1418" s="14"/>
      <c r="RUH1418" s="14"/>
      <c r="RUI1418" s="14"/>
      <c r="RUJ1418" s="14"/>
      <c r="RUK1418" s="14"/>
      <c r="RUL1418" s="14"/>
      <c r="RUM1418" s="14"/>
      <c r="RUN1418" s="14"/>
      <c r="RUO1418" s="14"/>
      <c r="RUP1418" s="14"/>
      <c r="RUQ1418" s="14"/>
      <c r="RUR1418" s="14"/>
      <c r="RUS1418" s="14"/>
      <c r="RUT1418" s="14"/>
      <c r="RUU1418" s="14"/>
      <c r="RUV1418" s="14"/>
      <c r="RUW1418" s="14"/>
      <c r="RUX1418" s="14"/>
      <c r="RUY1418" s="14"/>
      <c r="RUZ1418" s="14"/>
      <c r="RVA1418" s="14"/>
      <c r="RVB1418" s="14"/>
      <c r="RVC1418" s="14"/>
      <c r="RVD1418" s="14"/>
      <c r="RVE1418" s="14"/>
      <c r="RVF1418" s="14"/>
      <c r="RVG1418" s="14"/>
      <c r="RVH1418" s="14"/>
      <c r="RVI1418" s="14"/>
      <c r="RVJ1418" s="14"/>
      <c r="RVK1418" s="14"/>
      <c r="RVL1418" s="14"/>
      <c r="RVM1418" s="14"/>
      <c r="RVN1418" s="14"/>
      <c r="RVO1418" s="14"/>
      <c r="RVP1418" s="14"/>
      <c r="RVQ1418" s="14"/>
      <c r="RVR1418" s="14"/>
      <c r="RVS1418" s="14"/>
      <c r="RVT1418" s="14"/>
      <c r="RVU1418" s="14"/>
      <c r="RVV1418" s="14"/>
      <c r="RVW1418" s="14"/>
      <c r="RVX1418" s="14"/>
      <c r="RVY1418" s="14"/>
      <c r="RVZ1418" s="14"/>
      <c r="RWA1418" s="14"/>
      <c r="RWB1418" s="14"/>
      <c r="RWC1418" s="14"/>
      <c r="RWD1418" s="14"/>
      <c r="RWE1418" s="14"/>
      <c r="RWF1418" s="14"/>
      <c r="RWG1418" s="14"/>
      <c r="RWH1418" s="14"/>
      <c r="RWI1418" s="14"/>
      <c r="RWJ1418" s="14"/>
      <c r="RWK1418" s="14"/>
      <c r="RWL1418" s="14"/>
      <c r="RWM1418" s="14"/>
      <c r="RWN1418" s="14"/>
      <c r="RWO1418" s="14"/>
      <c r="RWP1418" s="14"/>
      <c r="RWQ1418" s="14"/>
      <c r="RWR1418" s="14"/>
      <c r="RWS1418" s="14"/>
      <c r="RWT1418" s="14"/>
      <c r="RWU1418" s="14"/>
      <c r="RWV1418" s="14"/>
      <c r="RWW1418" s="14"/>
      <c r="RWX1418" s="14"/>
      <c r="RWY1418" s="14"/>
      <c r="RWZ1418" s="14"/>
      <c r="RXA1418" s="14"/>
      <c r="RXB1418" s="14"/>
      <c r="RXC1418" s="14"/>
      <c r="RXD1418" s="14"/>
      <c r="RXE1418" s="14"/>
      <c r="RXF1418" s="14"/>
      <c r="RXG1418" s="14"/>
      <c r="RXH1418" s="14"/>
      <c r="RXI1418" s="14"/>
      <c r="RXJ1418" s="14"/>
      <c r="RXK1418" s="14"/>
      <c r="RXL1418" s="14"/>
      <c r="RXM1418" s="14"/>
      <c r="RXN1418" s="14"/>
      <c r="RXO1418" s="14"/>
      <c r="RXP1418" s="14"/>
      <c r="RXQ1418" s="14"/>
      <c r="RXR1418" s="14"/>
      <c r="RXS1418" s="14"/>
      <c r="RXT1418" s="14"/>
      <c r="RXU1418" s="14"/>
      <c r="RXV1418" s="14"/>
      <c r="RXW1418" s="14"/>
      <c r="RXX1418" s="14"/>
      <c r="RXY1418" s="14"/>
      <c r="RXZ1418" s="14"/>
      <c r="RYA1418" s="14"/>
      <c r="RYB1418" s="14"/>
      <c r="RYC1418" s="14"/>
      <c r="RYD1418" s="14"/>
      <c r="RYE1418" s="14"/>
      <c r="RYF1418" s="14"/>
      <c r="RYG1418" s="14"/>
      <c r="RYH1418" s="14"/>
      <c r="RYI1418" s="14"/>
      <c r="RYJ1418" s="14"/>
      <c r="RYK1418" s="14"/>
      <c r="RYL1418" s="14"/>
      <c r="RYM1418" s="14"/>
      <c r="RYN1418" s="14"/>
      <c r="RYO1418" s="14"/>
      <c r="RYP1418" s="14"/>
      <c r="RYQ1418" s="14"/>
      <c r="RYR1418" s="14"/>
      <c r="RYS1418" s="14"/>
      <c r="RYT1418" s="14"/>
      <c r="RYU1418" s="14"/>
      <c r="RYV1418" s="14"/>
      <c r="RYW1418" s="14"/>
      <c r="RYX1418" s="14"/>
      <c r="RYY1418" s="14"/>
      <c r="RYZ1418" s="14"/>
      <c r="RZA1418" s="14"/>
      <c r="RZB1418" s="14"/>
      <c r="RZC1418" s="14"/>
      <c r="RZD1418" s="14"/>
      <c r="RZE1418" s="14"/>
      <c r="RZF1418" s="14"/>
      <c r="RZG1418" s="14"/>
      <c r="RZH1418" s="14"/>
      <c r="RZI1418" s="14"/>
      <c r="RZJ1418" s="14"/>
      <c r="RZK1418" s="14"/>
      <c r="RZL1418" s="14"/>
      <c r="RZM1418" s="14"/>
      <c r="RZN1418" s="14"/>
      <c r="RZO1418" s="14"/>
      <c r="RZP1418" s="14"/>
      <c r="RZQ1418" s="14"/>
      <c r="RZR1418" s="14"/>
      <c r="RZS1418" s="14"/>
      <c r="RZT1418" s="14"/>
      <c r="RZU1418" s="14"/>
      <c r="RZV1418" s="14"/>
      <c r="RZW1418" s="14"/>
      <c r="RZX1418" s="14"/>
      <c r="RZY1418" s="14"/>
      <c r="RZZ1418" s="14"/>
      <c r="SAA1418" s="14"/>
      <c r="SAB1418" s="14"/>
      <c r="SAC1418" s="14"/>
      <c r="SAD1418" s="14"/>
      <c r="SAE1418" s="14"/>
      <c r="SAF1418" s="14"/>
      <c r="SAG1418" s="14"/>
      <c r="SAH1418" s="14"/>
      <c r="SAI1418" s="14"/>
      <c r="SAJ1418" s="14"/>
      <c r="SAK1418" s="14"/>
      <c r="SAL1418" s="14"/>
      <c r="SAM1418" s="14"/>
      <c r="SAN1418" s="14"/>
      <c r="SAO1418" s="14"/>
      <c r="SAP1418" s="14"/>
      <c r="SAQ1418" s="14"/>
      <c r="SAR1418" s="14"/>
      <c r="SAS1418" s="14"/>
      <c r="SAT1418" s="14"/>
      <c r="SAU1418" s="14"/>
      <c r="SAV1418" s="14"/>
      <c r="SAW1418" s="14"/>
      <c r="SAX1418" s="14"/>
      <c r="SAY1418" s="14"/>
      <c r="SAZ1418" s="14"/>
      <c r="SBA1418" s="14"/>
      <c r="SBB1418" s="14"/>
      <c r="SBC1418" s="14"/>
      <c r="SBD1418" s="14"/>
      <c r="SBE1418" s="14"/>
      <c r="SBF1418" s="14"/>
      <c r="SBG1418" s="14"/>
      <c r="SBH1418" s="14"/>
      <c r="SBI1418" s="14"/>
      <c r="SBJ1418" s="14"/>
      <c r="SBK1418" s="14"/>
      <c r="SBL1418" s="14"/>
      <c r="SBM1418" s="14"/>
      <c r="SBN1418" s="14"/>
      <c r="SBO1418" s="14"/>
      <c r="SBP1418" s="14"/>
      <c r="SBQ1418" s="14"/>
      <c r="SBR1418" s="14"/>
      <c r="SBS1418" s="14"/>
      <c r="SBT1418" s="14"/>
      <c r="SBU1418" s="14"/>
      <c r="SBV1418" s="14"/>
      <c r="SBW1418" s="14"/>
      <c r="SBX1418" s="14"/>
      <c r="SBY1418" s="14"/>
      <c r="SBZ1418" s="14"/>
      <c r="SCA1418" s="14"/>
      <c r="SCB1418" s="14"/>
      <c r="SCC1418" s="14"/>
      <c r="SCD1418" s="14"/>
      <c r="SCE1418" s="14"/>
      <c r="SCF1418" s="14"/>
      <c r="SCG1418" s="14"/>
      <c r="SCH1418" s="14"/>
      <c r="SCI1418" s="14"/>
      <c r="SCJ1418" s="14"/>
      <c r="SCK1418" s="14"/>
      <c r="SCL1418" s="14"/>
      <c r="SCM1418" s="14"/>
      <c r="SCN1418" s="14"/>
      <c r="SCO1418" s="14"/>
      <c r="SCP1418" s="14"/>
      <c r="SCQ1418" s="14"/>
      <c r="SCR1418" s="14"/>
      <c r="SCS1418" s="14"/>
      <c r="SCT1418" s="14"/>
      <c r="SCU1418" s="14"/>
      <c r="SCV1418" s="14"/>
      <c r="SCW1418" s="14"/>
      <c r="SCX1418" s="14"/>
      <c r="SCY1418" s="14"/>
      <c r="SCZ1418" s="14"/>
      <c r="SDA1418" s="14"/>
      <c r="SDB1418" s="14"/>
      <c r="SDC1418" s="14"/>
      <c r="SDD1418" s="14"/>
      <c r="SDE1418" s="14"/>
      <c r="SDF1418" s="14"/>
      <c r="SDG1418" s="14"/>
      <c r="SDH1418" s="14"/>
      <c r="SDI1418" s="14"/>
      <c r="SDJ1418" s="14"/>
      <c r="SDK1418" s="14"/>
      <c r="SDL1418" s="14"/>
      <c r="SDM1418" s="14"/>
      <c r="SDN1418" s="14"/>
      <c r="SDO1418" s="14"/>
      <c r="SDP1418" s="14"/>
      <c r="SDQ1418" s="14"/>
      <c r="SDR1418" s="14"/>
      <c r="SDS1418" s="14"/>
      <c r="SDT1418" s="14"/>
      <c r="SDU1418" s="14"/>
      <c r="SDV1418" s="14"/>
      <c r="SDW1418" s="14"/>
      <c r="SDX1418" s="14"/>
      <c r="SDY1418" s="14"/>
      <c r="SDZ1418" s="14"/>
      <c r="SEA1418" s="14"/>
      <c r="SEB1418" s="14"/>
      <c r="SEC1418" s="14"/>
      <c r="SED1418" s="14"/>
      <c r="SEE1418" s="14"/>
      <c r="SEF1418" s="14"/>
      <c r="SEG1418" s="14"/>
      <c r="SEH1418" s="14"/>
      <c r="SEI1418" s="14"/>
      <c r="SEJ1418" s="14"/>
      <c r="SEK1418" s="14"/>
      <c r="SEL1418" s="14"/>
      <c r="SEM1418" s="14"/>
      <c r="SEN1418" s="14"/>
      <c r="SEO1418" s="14"/>
      <c r="SEP1418" s="14"/>
      <c r="SEQ1418" s="14"/>
      <c r="SER1418" s="14"/>
      <c r="SES1418" s="14"/>
      <c r="SET1418" s="14"/>
      <c r="SEU1418" s="14"/>
      <c r="SEV1418" s="14"/>
      <c r="SEW1418" s="14"/>
      <c r="SEX1418" s="14"/>
      <c r="SEY1418" s="14"/>
      <c r="SEZ1418" s="14"/>
      <c r="SFA1418" s="14"/>
      <c r="SFB1418" s="14"/>
      <c r="SFC1418" s="14"/>
      <c r="SFD1418" s="14"/>
      <c r="SFE1418" s="14"/>
      <c r="SFF1418" s="14"/>
      <c r="SFG1418" s="14"/>
      <c r="SFH1418" s="14"/>
      <c r="SFI1418" s="14"/>
      <c r="SFJ1418" s="14"/>
      <c r="SFK1418" s="14"/>
      <c r="SFL1418" s="14"/>
      <c r="SFM1418" s="14"/>
      <c r="SFN1418" s="14"/>
      <c r="SFO1418" s="14"/>
      <c r="SFP1418" s="14"/>
      <c r="SFQ1418" s="14"/>
      <c r="SFR1418" s="14"/>
      <c r="SFS1418" s="14"/>
      <c r="SFT1418" s="14"/>
      <c r="SFU1418" s="14"/>
      <c r="SFV1418" s="14"/>
      <c r="SFW1418" s="14"/>
      <c r="SFX1418" s="14"/>
      <c r="SFY1418" s="14"/>
      <c r="SFZ1418" s="14"/>
      <c r="SGA1418" s="14"/>
      <c r="SGB1418" s="14"/>
      <c r="SGC1418" s="14"/>
      <c r="SGD1418" s="14"/>
      <c r="SGE1418" s="14"/>
      <c r="SGF1418" s="14"/>
      <c r="SGG1418" s="14"/>
      <c r="SGH1418" s="14"/>
      <c r="SGI1418" s="14"/>
      <c r="SGJ1418" s="14"/>
      <c r="SGK1418" s="14"/>
      <c r="SGL1418" s="14"/>
      <c r="SGM1418" s="14"/>
      <c r="SGN1418" s="14"/>
      <c r="SGO1418" s="14"/>
      <c r="SGP1418" s="14"/>
      <c r="SGQ1418" s="14"/>
      <c r="SGR1418" s="14"/>
      <c r="SGS1418" s="14"/>
      <c r="SGT1418" s="14"/>
      <c r="SGU1418" s="14"/>
      <c r="SGV1418" s="14"/>
      <c r="SGW1418" s="14"/>
      <c r="SGX1418" s="14"/>
      <c r="SGY1418" s="14"/>
      <c r="SGZ1418" s="14"/>
      <c r="SHA1418" s="14"/>
      <c r="SHB1418" s="14"/>
      <c r="SHC1418" s="14"/>
      <c r="SHD1418" s="14"/>
      <c r="SHE1418" s="14"/>
      <c r="SHF1418" s="14"/>
      <c r="SHG1418" s="14"/>
      <c r="SHH1418" s="14"/>
      <c r="SHI1418" s="14"/>
      <c r="SHJ1418" s="14"/>
      <c r="SHK1418" s="14"/>
      <c r="SHL1418" s="14"/>
      <c r="SHM1418" s="14"/>
      <c r="SHN1418" s="14"/>
      <c r="SHO1418" s="14"/>
      <c r="SHP1418" s="14"/>
      <c r="SHQ1418" s="14"/>
      <c r="SHR1418" s="14"/>
      <c r="SHS1418" s="14"/>
      <c r="SHT1418" s="14"/>
      <c r="SHU1418" s="14"/>
      <c r="SHV1418" s="14"/>
      <c r="SHW1418" s="14"/>
      <c r="SHX1418" s="14"/>
      <c r="SHY1418" s="14"/>
      <c r="SHZ1418" s="14"/>
      <c r="SIA1418" s="14"/>
      <c r="SIB1418" s="14"/>
      <c r="SIC1418" s="14"/>
      <c r="SID1418" s="14"/>
      <c r="SIE1418" s="14"/>
      <c r="SIF1418" s="14"/>
      <c r="SIG1418" s="14"/>
      <c r="SIH1418" s="14"/>
      <c r="SII1418" s="14"/>
      <c r="SIJ1418" s="14"/>
      <c r="SIK1418" s="14"/>
      <c r="SIL1418" s="14"/>
      <c r="SIM1418" s="14"/>
      <c r="SIN1418" s="14"/>
      <c r="SIO1418" s="14"/>
      <c r="SIP1418" s="14"/>
      <c r="SIQ1418" s="14"/>
      <c r="SIR1418" s="14"/>
      <c r="SIS1418" s="14"/>
      <c r="SIT1418" s="14"/>
      <c r="SIU1418" s="14"/>
      <c r="SIV1418" s="14"/>
      <c r="SIW1418" s="14"/>
      <c r="SIX1418" s="14"/>
      <c r="SIY1418" s="14"/>
      <c r="SIZ1418" s="14"/>
      <c r="SJA1418" s="14"/>
      <c r="SJB1418" s="14"/>
      <c r="SJC1418" s="14"/>
      <c r="SJD1418" s="14"/>
      <c r="SJE1418" s="14"/>
      <c r="SJF1418" s="14"/>
      <c r="SJG1418" s="14"/>
      <c r="SJH1418" s="14"/>
      <c r="SJI1418" s="14"/>
      <c r="SJJ1418" s="14"/>
      <c r="SJK1418" s="14"/>
      <c r="SJL1418" s="14"/>
      <c r="SJM1418" s="14"/>
      <c r="SJN1418" s="14"/>
      <c r="SJO1418" s="14"/>
      <c r="SJP1418" s="14"/>
      <c r="SJQ1418" s="14"/>
      <c r="SJR1418" s="14"/>
      <c r="SJS1418" s="14"/>
      <c r="SJT1418" s="14"/>
      <c r="SJU1418" s="14"/>
      <c r="SJV1418" s="14"/>
      <c r="SJW1418" s="14"/>
      <c r="SJX1418" s="14"/>
      <c r="SJY1418" s="14"/>
      <c r="SJZ1418" s="14"/>
      <c r="SKA1418" s="14"/>
      <c r="SKB1418" s="14"/>
      <c r="SKC1418" s="14"/>
      <c r="SKD1418" s="14"/>
      <c r="SKE1418" s="14"/>
      <c r="SKF1418" s="14"/>
      <c r="SKG1418" s="14"/>
      <c r="SKH1418" s="14"/>
      <c r="SKI1418" s="14"/>
      <c r="SKJ1418" s="14"/>
      <c r="SKK1418" s="14"/>
      <c r="SKL1418" s="14"/>
      <c r="SKM1418" s="14"/>
      <c r="SKN1418" s="14"/>
      <c r="SKO1418" s="14"/>
      <c r="SKP1418" s="14"/>
      <c r="SKQ1418" s="14"/>
      <c r="SKR1418" s="14"/>
      <c r="SKS1418" s="14"/>
      <c r="SKT1418" s="14"/>
      <c r="SKU1418" s="14"/>
      <c r="SKV1418" s="14"/>
      <c r="SKW1418" s="14"/>
      <c r="SKX1418" s="14"/>
      <c r="SKY1418" s="14"/>
      <c r="SKZ1418" s="14"/>
      <c r="SLA1418" s="14"/>
      <c r="SLB1418" s="14"/>
      <c r="SLC1418" s="14"/>
      <c r="SLD1418" s="14"/>
      <c r="SLE1418" s="14"/>
      <c r="SLF1418" s="14"/>
      <c r="SLG1418" s="14"/>
      <c r="SLH1418" s="14"/>
      <c r="SLI1418" s="14"/>
      <c r="SLJ1418" s="14"/>
      <c r="SLK1418" s="14"/>
      <c r="SLL1418" s="14"/>
      <c r="SLM1418" s="14"/>
      <c r="SLN1418" s="14"/>
      <c r="SLO1418" s="14"/>
      <c r="SLP1418" s="14"/>
      <c r="SLQ1418" s="14"/>
      <c r="SLR1418" s="14"/>
      <c r="SLS1418" s="14"/>
      <c r="SLT1418" s="14"/>
      <c r="SLU1418" s="14"/>
      <c r="SLV1418" s="14"/>
      <c r="SLW1418" s="14"/>
      <c r="SLX1418" s="14"/>
      <c r="SLY1418" s="14"/>
      <c r="SLZ1418" s="14"/>
      <c r="SMA1418" s="14"/>
      <c r="SMB1418" s="14"/>
      <c r="SMC1418" s="14"/>
      <c r="SMD1418" s="14"/>
      <c r="SME1418" s="14"/>
      <c r="SMF1418" s="14"/>
      <c r="SMG1418" s="14"/>
      <c r="SMH1418" s="14"/>
      <c r="SMI1418" s="14"/>
      <c r="SMJ1418" s="14"/>
      <c r="SMK1418" s="14"/>
      <c r="SML1418" s="14"/>
      <c r="SMM1418" s="14"/>
      <c r="SMN1418" s="14"/>
      <c r="SMO1418" s="14"/>
      <c r="SMP1418" s="14"/>
      <c r="SMQ1418" s="14"/>
      <c r="SMR1418" s="14"/>
      <c r="SMS1418" s="14"/>
      <c r="SMT1418" s="14"/>
      <c r="SMU1418" s="14"/>
      <c r="SMV1418" s="14"/>
      <c r="SMW1418" s="14"/>
      <c r="SMX1418" s="14"/>
      <c r="SMY1418" s="14"/>
      <c r="SMZ1418" s="14"/>
      <c r="SNA1418" s="14"/>
      <c r="SNB1418" s="14"/>
      <c r="SNC1418" s="14"/>
      <c r="SND1418" s="14"/>
      <c r="SNE1418" s="14"/>
      <c r="SNF1418" s="14"/>
      <c r="SNG1418" s="14"/>
      <c r="SNH1418" s="14"/>
      <c r="SNI1418" s="14"/>
      <c r="SNJ1418" s="14"/>
      <c r="SNK1418" s="14"/>
      <c r="SNL1418" s="14"/>
      <c r="SNM1418" s="14"/>
      <c r="SNN1418" s="14"/>
      <c r="SNO1418" s="14"/>
      <c r="SNP1418" s="14"/>
      <c r="SNQ1418" s="14"/>
      <c r="SNR1418" s="14"/>
      <c r="SNS1418" s="14"/>
      <c r="SNT1418" s="14"/>
      <c r="SNU1418" s="14"/>
      <c r="SNV1418" s="14"/>
      <c r="SNW1418" s="14"/>
      <c r="SNX1418" s="14"/>
      <c r="SNY1418" s="14"/>
      <c r="SNZ1418" s="14"/>
      <c r="SOA1418" s="14"/>
      <c r="SOB1418" s="14"/>
      <c r="SOC1418" s="14"/>
      <c r="SOD1418" s="14"/>
      <c r="SOE1418" s="14"/>
      <c r="SOF1418" s="14"/>
      <c r="SOG1418" s="14"/>
      <c r="SOH1418" s="14"/>
      <c r="SOI1418" s="14"/>
      <c r="SOJ1418" s="14"/>
      <c r="SOK1418" s="14"/>
      <c r="SOL1418" s="14"/>
      <c r="SOM1418" s="14"/>
      <c r="SON1418" s="14"/>
      <c r="SOO1418" s="14"/>
      <c r="SOP1418" s="14"/>
      <c r="SOQ1418" s="14"/>
      <c r="SOR1418" s="14"/>
      <c r="SOS1418" s="14"/>
      <c r="SOT1418" s="14"/>
      <c r="SOU1418" s="14"/>
      <c r="SOV1418" s="14"/>
      <c r="SOW1418" s="14"/>
      <c r="SOX1418" s="14"/>
      <c r="SOY1418" s="14"/>
      <c r="SOZ1418" s="14"/>
      <c r="SPA1418" s="14"/>
      <c r="SPB1418" s="14"/>
      <c r="SPC1418" s="14"/>
      <c r="SPD1418" s="14"/>
      <c r="SPE1418" s="14"/>
      <c r="SPF1418" s="14"/>
      <c r="SPG1418" s="14"/>
      <c r="SPH1418" s="14"/>
      <c r="SPI1418" s="14"/>
      <c r="SPJ1418" s="14"/>
      <c r="SPK1418" s="14"/>
      <c r="SPL1418" s="14"/>
      <c r="SPM1418" s="14"/>
      <c r="SPN1418" s="14"/>
      <c r="SPO1418" s="14"/>
      <c r="SPP1418" s="14"/>
      <c r="SPQ1418" s="14"/>
      <c r="SPR1418" s="14"/>
      <c r="SPS1418" s="14"/>
      <c r="SPT1418" s="14"/>
      <c r="SPU1418" s="14"/>
      <c r="SPV1418" s="14"/>
      <c r="SPW1418" s="14"/>
      <c r="SPX1418" s="14"/>
      <c r="SPY1418" s="14"/>
      <c r="SPZ1418" s="14"/>
      <c r="SQA1418" s="14"/>
      <c r="SQB1418" s="14"/>
      <c r="SQC1418" s="14"/>
      <c r="SQD1418" s="14"/>
      <c r="SQE1418" s="14"/>
      <c r="SQF1418" s="14"/>
      <c r="SQG1418" s="14"/>
      <c r="SQH1418" s="14"/>
      <c r="SQI1418" s="14"/>
      <c r="SQJ1418" s="14"/>
      <c r="SQK1418" s="14"/>
      <c r="SQL1418" s="14"/>
      <c r="SQM1418" s="14"/>
      <c r="SQN1418" s="14"/>
      <c r="SQO1418" s="14"/>
      <c r="SQP1418" s="14"/>
      <c r="SQQ1418" s="14"/>
      <c r="SQR1418" s="14"/>
      <c r="SQS1418" s="14"/>
      <c r="SQT1418" s="14"/>
      <c r="SQU1418" s="14"/>
      <c r="SQV1418" s="14"/>
      <c r="SQW1418" s="14"/>
      <c r="SQX1418" s="14"/>
      <c r="SQY1418" s="14"/>
      <c r="SQZ1418" s="14"/>
      <c r="SRA1418" s="14"/>
      <c r="SRB1418" s="14"/>
      <c r="SRC1418" s="14"/>
      <c r="SRD1418" s="14"/>
      <c r="SRE1418" s="14"/>
      <c r="SRF1418" s="14"/>
      <c r="SRG1418" s="14"/>
      <c r="SRH1418" s="14"/>
      <c r="SRI1418" s="14"/>
      <c r="SRJ1418" s="14"/>
      <c r="SRK1418" s="14"/>
      <c r="SRL1418" s="14"/>
      <c r="SRM1418" s="14"/>
      <c r="SRN1418" s="14"/>
      <c r="SRO1418" s="14"/>
      <c r="SRP1418" s="14"/>
      <c r="SRQ1418" s="14"/>
      <c r="SRR1418" s="14"/>
      <c r="SRS1418" s="14"/>
      <c r="SRT1418" s="14"/>
      <c r="SRU1418" s="14"/>
      <c r="SRV1418" s="14"/>
      <c r="SRW1418" s="14"/>
      <c r="SRX1418" s="14"/>
      <c r="SRY1418" s="14"/>
      <c r="SRZ1418" s="14"/>
      <c r="SSA1418" s="14"/>
      <c r="SSB1418" s="14"/>
      <c r="SSC1418" s="14"/>
      <c r="SSD1418" s="14"/>
      <c r="SSE1418" s="14"/>
      <c r="SSF1418" s="14"/>
      <c r="SSG1418" s="14"/>
      <c r="SSH1418" s="14"/>
      <c r="SSI1418" s="14"/>
      <c r="SSJ1418" s="14"/>
      <c r="SSK1418" s="14"/>
      <c r="SSL1418" s="14"/>
      <c r="SSM1418" s="14"/>
      <c r="SSN1418" s="14"/>
      <c r="SSO1418" s="14"/>
      <c r="SSP1418" s="14"/>
      <c r="SSQ1418" s="14"/>
      <c r="SSR1418" s="14"/>
      <c r="SSS1418" s="14"/>
      <c r="SST1418" s="14"/>
      <c r="SSU1418" s="14"/>
      <c r="SSV1418" s="14"/>
      <c r="SSW1418" s="14"/>
      <c r="SSX1418" s="14"/>
      <c r="SSY1418" s="14"/>
      <c r="SSZ1418" s="14"/>
      <c r="STA1418" s="14"/>
      <c r="STB1418" s="14"/>
      <c r="STC1418" s="14"/>
      <c r="STD1418" s="14"/>
      <c r="STE1418" s="14"/>
      <c r="STF1418" s="14"/>
      <c r="STG1418" s="14"/>
      <c r="STH1418" s="14"/>
      <c r="STI1418" s="14"/>
      <c r="STJ1418" s="14"/>
      <c r="STK1418" s="14"/>
      <c r="STL1418" s="14"/>
      <c r="STM1418" s="14"/>
      <c r="STN1418" s="14"/>
      <c r="STO1418" s="14"/>
      <c r="STP1418" s="14"/>
      <c r="STQ1418" s="14"/>
      <c r="STR1418" s="14"/>
      <c r="STS1418" s="14"/>
      <c r="STT1418" s="14"/>
      <c r="STU1418" s="14"/>
      <c r="STV1418" s="14"/>
      <c r="STW1418" s="14"/>
      <c r="STX1418" s="14"/>
      <c r="STY1418" s="14"/>
      <c r="STZ1418" s="14"/>
      <c r="SUA1418" s="14"/>
      <c r="SUB1418" s="14"/>
      <c r="SUC1418" s="14"/>
      <c r="SUD1418" s="14"/>
      <c r="SUE1418" s="14"/>
      <c r="SUF1418" s="14"/>
      <c r="SUG1418" s="14"/>
      <c r="SUH1418" s="14"/>
      <c r="SUI1418" s="14"/>
      <c r="SUJ1418" s="14"/>
      <c r="SUK1418" s="14"/>
      <c r="SUL1418" s="14"/>
      <c r="SUM1418" s="14"/>
      <c r="SUN1418" s="14"/>
      <c r="SUO1418" s="14"/>
      <c r="SUP1418" s="14"/>
      <c r="SUQ1418" s="14"/>
      <c r="SUR1418" s="14"/>
      <c r="SUS1418" s="14"/>
      <c r="SUT1418" s="14"/>
      <c r="SUU1418" s="14"/>
      <c r="SUV1418" s="14"/>
      <c r="SUW1418" s="14"/>
      <c r="SUX1418" s="14"/>
      <c r="SUY1418" s="14"/>
      <c r="SUZ1418" s="14"/>
      <c r="SVA1418" s="14"/>
      <c r="SVB1418" s="14"/>
      <c r="SVC1418" s="14"/>
      <c r="SVD1418" s="14"/>
      <c r="SVE1418" s="14"/>
      <c r="SVF1418" s="14"/>
      <c r="SVG1418" s="14"/>
      <c r="SVH1418" s="14"/>
      <c r="SVI1418" s="14"/>
      <c r="SVJ1418" s="14"/>
      <c r="SVK1418" s="14"/>
      <c r="SVL1418" s="14"/>
      <c r="SVM1418" s="14"/>
      <c r="SVN1418" s="14"/>
      <c r="SVO1418" s="14"/>
      <c r="SVP1418" s="14"/>
      <c r="SVQ1418" s="14"/>
      <c r="SVR1418" s="14"/>
      <c r="SVS1418" s="14"/>
      <c r="SVT1418" s="14"/>
      <c r="SVU1418" s="14"/>
      <c r="SVV1418" s="14"/>
      <c r="SVW1418" s="14"/>
      <c r="SVX1418" s="14"/>
      <c r="SVY1418" s="14"/>
      <c r="SVZ1418" s="14"/>
      <c r="SWA1418" s="14"/>
      <c r="SWB1418" s="14"/>
      <c r="SWC1418" s="14"/>
      <c r="SWD1418" s="14"/>
      <c r="SWE1418" s="14"/>
      <c r="SWF1418" s="14"/>
      <c r="SWG1418" s="14"/>
      <c r="SWH1418" s="14"/>
      <c r="SWI1418" s="14"/>
      <c r="SWJ1418" s="14"/>
      <c r="SWK1418" s="14"/>
      <c r="SWL1418" s="14"/>
      <c r="SWM1418" s="14"/>
      <c r="SWN1418" s="14"/>
      <c r="SWO1418" s="14"/>
      <c r="SWP1418" s="14"/>
      <c r="SWQ1418" s="14"/>
      <c r="SWR1418" s="14"/>
      <c r="SWS1418" s="14"/>
      <c r="SWT1418" s="14"/>
      <c r="SWU1418" s="14"/>
      <c r="SWV1418" s="14"/>
      <c r="SWW1418" s="14"/>
      <c r="SWX1418" s="14"/>
      <c r="SWY1418" s="14"/>
      <c r="SWZ1418" s="14"/>
      <c r="SXA1418" s="14"/>
      <c r="SXB1418" s="14"/>
      <c r="SXC1418" s="14"/>
      <c r="SXD1418" s="14"/>
      <c r="SXE1418" s="14"/>
      <c r="SXF1418" s="14"/>
      <c r="SXG1418" s="14"/>
      <c r="SXH1418" s="14"/>
      <c r="SXI1418" s="14"/>
      <c r="SXJ1418" s="14"/>
      <c r="SXK1418" s="14"/>
      <c r="SXL1418" s="14"/>
      <c r="SXM1418" s="14"/>
      <c r="SXN1418" s="14"/>
      <c r="SXO1418" s="14"/>
      <c r="SXP1418" s="14"/>
      <c r="SXQ1418" s="14"/>
      <c r="SXR1418" s="14"/>
      <c r="SXS1418" s="14"/>
      <c r="SXT1418" s="14"/>
      <c r="SXU1418" s="14"/>
      <c r="SXV1418" s="14"/>
      <c r="SXW1418" s="14"/>
      <c r="SXX1418" s="14"/>
      <c r="SXY1418" s="14"/>
      <c r="SXZ1418" s="14"/>
      <c r="SYA1418" s="14"/>
      <c r="SYB1418" s="14"/>
      <c r="SYC1418" s="14"/>
      <c r="SYD1418" s="14"/>
      <c r="SYE1418" s="14"/>
      <c r="SYF1418" s="14"/>
      <c r="SYG1418" s="14"/>
      <c r="SYH1418" s="14"/>
      <c r="SYI1418" s="14"/>
      <c r="SYJ1418" s="14"/>
      <c r="SYK1418" s="14"/>
      <c r="SYL1418" s="14"/>
      <c r="SYM1418" s="14"/>
      <c r="SYN1418" s="14"/>
      <c r="SYO1418" s="14"/>
      <c r="SYP1418" s="14"/>
      <c r="SYQ1418" s="14"/>
      <c r="SYR1418" s="14"/>
      <c r="SYS1418" s="14"/>
      <c r="SYT1418" s="14"/>
      <c r="SYU1418" s="14"/>
      <c r="SYV1418" s="14"/>
      <c r="SYW1418" s="14"/>
      <c r="SYX1418" s="14"/>
      <c r="SYY1418" s="14"/>
      <c r="SYZ1418" s="14"/>
      <c r="SZA1418" s="14"/>
      <c r="SZB1418" s="14"/>
      <c r="SZC1418" s="14"/>
      <c r="SZD1418" s="14"/>
      <c r="SZE1418" s="14"/>
      <c r="SZF1418" s="14"/>
      <c r="SZG1418" s="14"/>
      <c r="SZH1418" s="14"/>
      <c r="SZI1418" s="14"/>
      <c r="SZJ1418" s="14"/>
      <c r="SZK1418" s="14"/>
      <c r="SZL1418" s="14"/>
      <c r="SZM1418" s="14"/>
      <c r="SZN1418" s="14"/>
      <c r="SZO1418" s="14"/>
      <c r="SZP1418" s="14"/>
      <c r="SZQ1418" s="14"/>
      <c r="SZR1418" s="14"/>
      <c r="SZS1418" s="14"/>
      <c r="SZT1418" s="14"/>
      <c r="SZU1418" s="14"/>
      <c r="SZV1418" s="14"/>
      <c r="SZW1418" s="14"/>
      <c r="SZX1418" s="14"/>
      <c r="SZY1418" s="14"/>
      <c r="SZZ1418" s="14"/>
      <c r="TAA1418" s="14"/>
      <c r="TAB1418" s="14"/>
      <c r="TAC1418" s="14"/>
      <c r="TAD1418" s="14"/>
      <c r="TAE1418" s="14"/>
      <c r="TAF1418" s="14"/>
      <c r="TAG1418" s="14"/>
      <c r="TAH1418" s="14"/>
      <c r="TAI1418" s="14"/>
      <c r="TAJ1418" s="14"/>
      <c r="TAK1418" s="14"/>
      <c r="TAL1418" s="14"/>
      <c r="TAM1418" s="14"/>
      <c r="TAN1418" s="14"/>
      <c r="TAO1418" s="14"/>
      <c r="TAP1418" s="14"/>
      <c r="TAQ1418" s="14"/>
      <c r="TAR1418" s="14"/>
      <c r="TAS1418" s="14"/>
      <c r="TAT1418" s="14"/>
      <c r="TAU1418" s="14"/>
      <c r="TAV1418" s="14"/>
      <c r="TAW1418" s="14"/>
      <c r="TAX1418" s="14"/>
      <c r="TAY1418" s="14"/>
      <c r="TAZ1418" s="14"/>
      <c r="TBA1418" s="14"/>
      <c r="TBB1418" s="14"/>
      <c r="TBC1418" s="14"/>
      <c r="TBD1418" s="14"/>
      <c r="TBE1418" s="14"/>
      <c r="TBF1418" s="14"/>
      <c r="TBG1418" s="14"/>
      <c r="TBH1418" s="14"/>
      <c r="TBI1418" s="14"/>
      <c r="TBJ1418" s="14"/>
      <c r="TBK1418" s="14"/>
      <c r="TBL1418" s="14"/>
      <c r="TBM1418" s="14"/>
      <c r="TBN1418" s="14"/>
      <c r="TBO1418" s="14"/>
      <c r="TBP1418" s="14"/>
      <c r="TBQ1418" s="14"/>
      <c r="TBR1418" s="14"/>
      <c r="TBS1418" s="14"/>
      <c r="TBT1418" s="14"/>
      <c r="TBU1418" s="14"/>
      <c r="TBV1418" s="14"/>
      <c r="TBW1418" s="14"/>
      <c r="TBX1418" s="14"/>
      <c r="TBY1418" s="14"/>
      <c r="TBZ1418" s="14"/>
      <c r="TCA1418" s="14"/>
      <c r="TCB1418" s="14"/>
      <c r="TCC1418" s="14"/>
      <c r="TCD1418" s="14"/>
      <c r="TCE1418" s="14"/>
      <c r="TCF1418" s="14"/>
      <c r="TCG1418" s="14"/>
      <c r="TCH1418" s="14"/>
      <c r="TCI1418" s="14"/>
      <c r="TCJ1418" s="14"/>
      <c r="TCK1418" s="14"/>
      <c r="TCL1418" s="14"/>
      <c r="TCM1418" s="14"/>
      <c r="TCN1418" s="14"/>
      <c r="TCO1418" s="14"/>
      <c r="TCP1418" s="14"/>
      <c r="TCQ1418" s="14"/>
      <c r="TCR1418" s="14"/>
      <c r="TCS1418" s="14"/>
      <c r="TCT1418" s="14"/>
      <c r="TCU1418" s="14"/>
      <c r="TCV1418" s="14"/>
      <c r="TCW1418" s="14"/>
      <c r="TCX1418" s="14"/>
      <c r="TCY1418" s="14"/>
      <c r="TCZ1418" s="14"/>
      <c r="TDA1418" s="14"/>
      <c r="TDB1418" s="14"/>
      <c r="TDC1418" s="14"/>
      <c r="TDD1418" s="14"/>
      <c r="TDE1418" s="14"/>
      <c r="TDF1418" s="14"/>
      <c r="TDG1418" s="14"/>
      <c r="TDH1418" s="14"/>
      <c r="TDI1418" s="14"/>
      <c r="TDJ1418" s="14"/>
      <c r="TDK1418" s="14"/>
      <c r="TDL1418" s="14"/>
      <c r="TDM1418" s="14"/>
      <c r="TDN1418" s="14"/>
      <c r="TDO1418" s="14"/>
      <c r="TDP1418" s="14"/>
      <c r="TDQ1418" s="14"/>
      <c r="TDR1418" s="14"/>
      <c r="TDS1418" s="14"/>
      <c r="TDT1418" s="14"/>
      <c r="TDU1418" s="14"/>
      <c r="TDV1418" s="14"/>
      <c r="TDW1418" s="14"/>
      <c r="TDX1418" s="14"/>
      <c r="TDY1418" s="14"/>
      <c r="TDZ1418" s="14"/>
      <c r="TEA1418" s="14"/>
      <c r="TEB1418" s="14"/>
      <c r="TEC1418" s="14"/>
      <c r="TED1418" s="14"/>
      <c r="TEE1418" s="14"/>
      <c r="TEF1418" s="14"/>
      <c r="TEG1418" s="14"/>
      <c r="TEH1418" s="14"/>
      <c r="TEI1418" s="14"/>
      <c r="TEJ1418" s="14"/>
      <c r="TEK1418" s="14"/>
      <c r="TEL1418" s="14"/>
      <c r="TEM1418" s="14"/>
      <c r="TEN1418" s="14"/>
      <c r="TEO1418" s="14"/>
      <c r="TEP1418" s="14"/>
      <c r="TEQ1418" s="14"/>
      <c r="TER1418" s="14"/>
      <c r="TES1418" s="14"/>
      <c r="TET1418" s="14"/>
      <c r="TEU1418" s="14"/>
      <c r="TEV1418" s="14"/>
      <c r="TEW1418" s="14"/>
      <c r="TEX1418" s="14"/>
      <c r="TEY1418" s="14"/>
      <c r="TEZ1418" s="14"/>
      <c r="TFA1418" s="14"/>
      <c r="TFB1418" s="14"/>
      <c r="TFC1418" s="14"/>
      <c r="TFD1418" s="14"/>
      <c r="TFE1418" s="14"/>
      <c r="TFF1418" s="14"/>
      <c r="TFG1418" s="14"/>
      <c r="TFH1418" s="14"/>
      <c r="TFI1418" s="14"/>
      <c r="TFJ1418" s="14"/>
      <c r="TFK1418" s="14"/>
      <c r="TFL1418" s="14"/>
      <c r="TFM1418" s="14"/>
      <c r="TFN1418" s="14"/>
      <c r="TFO1418" s="14"/>
      <c r="TFP1418" s="14"/>
      <c r="TFQ1418" s="14"/>
      <c r="TFR1418" s="14"/>
      <c r="TFS1418" s="14"/>
      <c r="TFT1418" s="14"/>
      <c r="TFU1418" s="14"/>
      <c r="TFV1418" s="14"/>
      <c r="TFW1418" s="14"/>
      <c r="TFX1418" s="14"/>
      <c r="TFY1418" s="14"/>
      <c r="TFZ1418" s="14"/>
      <c r="TGA1418" s="14"/>
      <c r="TGB1418" s="14"/>
      <c r="TGC1418" s="14"/>
      <c r="TGD1418" s="14"/>
      <c r="TGE1418" s="14"/>
      <c r="TGF1418" s="14"/>
      <c r="TGG1418" s="14"/>
      <c r="TGH1418" s="14"/>
      <c r="TGI1418" s="14"/>
      <c r="TGJ1418" s="14"/>
      <c r="TGK1418" s="14"/>
      <c r="TGL1418" s="14"/>
      <c r="TGM1418" s="14"/>
      <c r="TGN1418" s="14"/>
      <c r="TGO1418" s="14"/>
      <c r="TGP1418" s="14"/>
      <c r="TGQ1418" s="14"/>
      <c r="TGR1418" s="14"/>
      <c r="TGS1418" s="14"/>
      <c r="TGT1418" s="14"/>
      <c r="TGU1418" s="14"/>
      <c r="TGV1418" s="14"/>
      <c r="TGW1418" s="14"/>
      <c r="TGX1418" s="14"/>
      <c r="TGY1418" s="14"/>
      <c r="TGZ1418" s="14"/>
      <c r="THA1418" s="14"/>
      <c r="THB1418" s="14"/>
      <c r="THC1418" s="14"/>
      <c r="THD1418" s="14"/>
      <c r="THE1418" s="14"/>
      <c r="THF1418" s="14"/>
      <c r="THG1418" s="14"/>
      <c r="THH1418" s="14"/>
      <c r="THI1418" s="14"/>
      <c r="THJ1418" s="14"/>
      <c r="THK1418" s="14"/>
      <c r="THL1418" s="14"/>
      <c r="THM1418" s="14"/>
      <c r="THN1418" s="14"/>
      <c r="THO1418" s="14"/>
      <c r="THP1418" s="14"/>
      <c r="THQ1418" s="14"/>
      <c r="THR1418" s="14"/>
      <c r="THS1418" s="14"/>
      <c r="THT1418" s="14"/>
      <c r="THU1418" s="14"/>
      <c r="THV1418" s="14"/>
      <c r="THW1418" s="14"/>
      <c r="THX1418" s="14"/>
      <c r="THY1418" s="14"/>
      <c r="THZ1418" s="14"/>
      <c r="TIA1418" s="14"/>
      <c r="TIB1418" s="14"/>
      <c r="TIC1418" s="14"/>
      <c r="TID1418" s="14"/>
      <c r="TIE1418" s="14"/>
      <c r="TIF1418" s="14"/>
      <c r="TIG1418" s="14"/>
      <c r="TIH1418" s="14"/>
      <c r="TII1418" s="14"/>
      <c r="TIJ1418" s="14"/>
      <c r="TIK1418" s="14"/>
      <c r="TIL1418" s="14"/>
      <c r="TIM1418" s="14"/>
      <c r="TIN1418" s="14"/>
      <c r="TIO1418" s="14"/>
      <c r="TIP1418" s="14"/>
      <c r="TIQ1418" s="14"/>
      <c r="TIR1418" s="14"/>
      <c r="TIS1418" s="14"/>
      <c r="TIT1418" s="14"/>
      <c r="TIU1418" s="14"/>
      <c r="TIV1418" s="14"/>
      <c r="TIW1418" s="14"/>
      <c r="TIX1418" s="14"/>
      <c r="TIY1418" s="14"/>
      <c r="TIZ1418" s="14"/>
      <c r="TJA1418" s="14"/>
      <c r="TJB1418" s="14"/>
      <c r="TJC1418" s="14"/>
      <c r="TJD1418" s="14"/>
      <c r="TJE1418" s="14"/>
      <c r="TJF1418" s="14"/>
      <c r="TJG1418" s="14"/>
      <c r="TJH1418" s="14"/>
      <c r="TJI1418" s="14"/>
      <c r="TJJ1418" s="14"/>
      <c r="TJK1418" s="14"/>
      <c r="TJL1418" s="14"/>
      <c r="TJM1418" s="14"/>
      <c r="TJN1418" s="14"/>
      <c r="TJO1418" s="14"/>
      <c r="TJP1418" s="14"/>
      <c r="TJQ1418" s="14"/>
      <c r="TJR1418" s="14"/>
      <c r="TJS1418" s="14"/>
      <c r="TJT1418" s="14"/>
      <c r="TJU1418" s="14"/>
      <c r="TJV1418" s="14"/>
      <c r="TJW1418" s="14"/>
      <c r="TJX1418" s="14"/>
      <c r="TJY1418" s="14"/>
      <c r="TJZ1418" s="14"/>
      <c r="TKA1418" s="14"/>
      <c r="TKB1418" s="14"/>
      <c r="TKC1418" s="14"/>
      <c r="TKD1418" s="14"/>
      <c r="TKE1418" s="14"/>
      <c r="TKF1418" s="14"/>
      <c r="TKG1418" s="14"/>
      <c r="TKH1418" s="14"/>
      <c r="TKI1418" s="14"/>
      <c r="TKJ1418" s="14"/>
      <c r="TKK1418" s="14"/>
      <c r="TKL1418" s="14"/>
      <c r="TKM1418" s="14"/>
      <c r="TKN1418" s="14"/>
      <c r="TKO1418" s="14"/>
      <c r="TKP1418" s="14"/>
      <c r="TKQ1418" s="14"/>
      <c r="TKR1418" s="14"/>
      <c r="TKS1418" s="14"/>
      <c r="TKT1418" s="14"/>
      <c r="TKU1418" s="14"/>
      <c r="TKV1418" s="14"/>
      <c r="TKW1418" s="14"/>
      <c r="TKX1418" s="14"/>
      <c r="TKY1418" s="14"/>
      <c r="TKZ1418" s="14"/>
      <c r="TLA1418" s="14"/>
      <c r="TLB1418" s="14"/>
      <c r="TLC1418" s="14"/>
      <c r="TLD1418" s="14"/>
      <c r="TLE1418" s="14"/>
      <c r="TLF1418" s="14"/>
      <c r="TLG1418" s="14"/>
      <c r="TLH1418" s="14"/>
      <c r="TLI1418" s="14"/>
      <c r="TLJ1418" s="14"/>
      <c r="TLK1418" s="14"/>
      <c r="TLL1418" s="14"/>
      <c r="TLM1418" s="14"/>
      <c r="TLN1418" s="14"/>
      <c r="TLO1418" s="14"/>
      <c r="TLP1418" s="14"/>
      <c r="TLQ1418" s="14"/>
      <c r="TLR1418" s="14"/>
      <c r="TLS1418" s="14"/>
      <c r="TLT1418" s="14"/>
      <c r="TLU1418" s="14"/>
      <c r="TLV1418" s="14"/>
      <c r="TLW1418" s="14"/>
      <c r="TLX1418" s="14"/>
      <c r="TLY1418" s="14"/>
      <c r="TLZ1418" s="14"/>
      <c r="TMA1418" s="14"/>
      <c r="TMB1418" s="14"/>
      <c r="TMC1418" s="14"/>
      <c r="TMD1418" s="14"/>
      <c r="TME1418" s="14"/>
      <c r="TMF1418" s="14"/>
      <c r="TMG1418" s="14"/>
      <c r="TMH1418" s="14"/>
      <c r="TMI1418" s="14"/>
      <c r="TMJ1418" s="14"/>
      <c r="TMK1418" s="14"/>
      <c r="TML1418" s="14"/>
      <c r="TMM1418" s="14"/>
      <c r="TMN1418" s="14"/>
      <c r="TMO1418" s="14"/>
      <c r="TMP1418" s="14"/>
      <c r="TMQ1418" s="14"/>
      <c r="TMR1418" s="14"/>
      <c r="TMS1418" s="14"/>
      <c r="TMT1418" s="14"/>
      <c r="TMU1418" s="14"/>
      <c r="TMV1418" s="14"/>
      <c r="TMW1418" s="14"/>
      <c r="TMX1418" s="14"/>
      <c r="TMY1418" s="14"/>
      <c r="TMZ1418" s="14"/>
      <c r="TNA1418" s="14"/>
      <c r="TNB1418" s="14"/>
      <c r="TNC1418" s="14"/>
      <c r="TND1418" s="14"/>
      <c r="TNE1418" s="14"/>
      <c r="TNF1418" s="14"/>
      <c r="TNG1418" s="14"/>
      <c r="TNH1418" s="14"/>
      <c r="TNI1418" s="14"/>
      <c r="TNJ1418" s="14"/>
      <c r="TNK1418" s="14"/>
      <c r="TNL1418" s="14"/>
      <c r="TNM1418" s="14"/>
      <c r="TNN1418" s="14"/>
      <c r="TNO1418" s="14"/>
      <c r="TNP1418" s="14"/>
      <c r="TNQ1418" s="14"/>
      <c r="TNR1418" s="14"/>
      <c r="TNS1418" s="14"/>
      <c r="TNT1418" s="14"/>
      <c r="TNU1418" s="14"/>
      <c r="TNV1418" s="14"/>
      <c r="TNW1418" s="14"/>
      <c r="TNX1418" s="14"/>
      <c r="TNY1418" s="14"/>
      <c r="TNZ1418" s="14"/>
      <c r="TOA1418" s="14"/>
      <c r="TOB1418" s="14"/>
      <c r="TOC1418" s="14"/>
      <c r="TOD1418" s="14"/>
      <c r="TOE1418" s="14"/>
      <c r="TOF1418" s="14"/>
      <c r="TOG1418" s="14"/>
      <c r="TOH1418" s="14"/>
      <c r="TOI1418" s="14"/>
      <c r="TOJ1418" s="14"/>
      <c r="TOK1418" s="14"/>
      <c r="TOL1418" s="14"/>
      <c r="TOM1418" s="14"/>
      <c r="TON1418" s="14"/>
      <c r="TOO1418" s="14"/>
      <c r="TOP1418" s="14"/>
      <c r="TOQ1418" s="14"/>
      <c r="TOR1418" s="14"/>
      <c r="TOS1418" s="14"/>
      <c r="TOT1418" s="14"/>
      <c r="TOU1418" s="14"/>
      <c r="TOV1418" s="14"/>
      <c r="TOW1418" s="14"/>
      <c r="TOX1418" s="14"/>
      <c r="TOY1418" s="14"/>
      <c r="TOZ1418" s="14"/>
      <c r="TPA1418" s="14"/>
      <c r="TPB1418" s="14"/>
      <c r="TPC1418" s="14"/>
      <c r="TPD1418" s="14"/>
      <c r="TPE1418" s="14"/>
      <c r="TPF1418" s="14"/>
      <c r="TPG1418" s="14"/>
      <c r="TPH1418" s="14"/>
      <c r="TPI1418" s="14"/>
      <c r="TPJ1418" s="14"/>
      <c r="TPK1418" s="14"/>
      <c r="TPL1418" s="14"/>
      <c r="TPM1418" s="14"/>
      <c r="TPN1418" s="14"/>
      <c r="TPO1418" s="14"/>
      <c r="TPP1418" s="14"/>
      <c r="TPQ1418" s="14"/>
      <c r="TPR1418" s="14"/>
      <c r="TPS1418" s="14"/>
      <c r="TPT1418" s="14"/>
      <c r="TPU1418" s="14"/>
      <c r="TPV1418" s="14"/>
      <c r="TPW1418" s="14"/>
      <c r="TPX1418" s="14"/>
      <c r="TPY1418" s="14"/>
      <c r="TPZ1418" s="14"/>
      <c r="TQA1418" s="14"/>
      <c r="TQB1418" s="14"/>
      <c r="TQC1418" s="14"/>
      <c r="TQD1418" s="14"/>
      <c r="TQE1418" s="14"/>
      <c r="TQF1418" s="14"/>
      <c r="TQG1418" s="14"/>
      <c r="TQH1418" s="14"/>
      <c r="TQI1418" s="14"/>
      <c r="TQJ1418" s="14"/>
      <c r="TQK1418" s="14"/>
      <c r="TQL1418" s="14"/>
      <c r="TQM1418" s="14"/>
      <c r="TQN1418" s="14"/>
      <c r="TQO1418" s="14"/>
      <c r="TQP1418" s="14"/>
      <c r="TQQ1418" s="14"/>
      <c r="TQR1418" s="14"/>
      <c r="TQS1418" s="14"/>
      <c r="TQT1418" s="14"/>
      <c r="TQU1418" s="14"/>
      <c r="TQV1418" s="14"/>
      <c r="TQW1418" s="14"/>
      <c r="TQX1418" s="14"/>
      <c r="TQY1418" s="14"/>
      <c r="TQZ1418" s="14"/>
      <c r="TRA1418" s="14"/>
      <c r="TRB1418" s="14"/>
      <c r="TRC1418" s="14"/>
      <c r="TRD1418" s="14"/>
      <c r="TRE1418" s="14"/>
      <c r="TRF1418" s="14"/>
      <c r="TRG1418" s="14"/>
      <c r="TRH1418" s="14"/>
      <c r="TRI1418" s="14"/>
      <c r="TRJ1418" s="14"/>
      <c r="TRK1418" s="14"/>
      <c r="TRL1418" s="14"/>
      <c r="TRM1418" s="14"/>
      <c r="TRN1418" s="14"/>
      <c r="TRO1418" s="14"/>
      <c r="TRP1418" s="14"/>
      <c r="TRQ1418" s="14"/>
      <c r="TRR1418" s="14"/>
      <c r="TRS1418" s="14"/>
      <c r="TRT1418" s="14"/>
      <c r="TRU1418" s="14"/>
      <c r="TRV1418" s="14"/>
      <c r="TRW1418" s="14"/>
      <c r="TRX1418" s="14"/>
      <c r="TRY1418" s="14"/>
      <c r="TRZ1418" s="14"/>
      <c r="TSA1418" s="14"/>
      <c r="TSB1418" s="14"/>
      <c r="TSC1418" s="14"/>
      <c r="TSD1418" s="14"/>
      <c r="TSE1418" s="14"/>
      <c r="TSF1418" s="14"/>
      <c r="TSG1418" s="14"/>
      <c r="TSH1418" s="14"/>
      <c r="TSI1418" s="14"/>
      <c r="TSJ1418" s="14"/>
      <c r="TSK1418" s="14"/>
      <c r="TSL1418" s="14"/>
      <c r="TSM1418" s="14"/>
      <c r="TSN1418" s="14"/>
      <c r="TSO1418" s="14"/>
      <c r="TSP1418" s="14"/>
      <c r="TSQ1418" s="14"/>
      <c r="TSR1418" s="14"/>
      <c r="TSS1418" s="14"/>
      <c r="TST1418" s="14"/>
      <c r="TSU1418" s="14"/>
      <c r="TSV1418" s="14"/>
      <c r="TSW1418" s="14"/>
      <c r="TSX1418" s="14"/>
      <c r="TSY1418" s="14"/>
      <c r="TSZ1418" s="14"/>
      <c r="TTA1418" s="14"/>
      <c r="TTB1418" s="14"/>
      <c r="TTC1418" s="14"/>
      <c r="TTD1418" s="14"/>
      <c r="TTE1418" s="14"/>
      <c r="TTF1418" s="14"/>
      <c r="TTG1418" s="14"/>
      <c r="TTH1418" s="14"/>
      <c r="TTI1418" s="14"/>
      <c r="TTJ1418" s="14"/>
      <c r="TTK1418" s="14"/>
      <c r="TTL1418" s="14"/>
      <c r="TTM1418" s="14"/>
      <c r="TTN1418" s="14"/>
      <c r="TTO1418" s="14"/>
      <c r="TTP1418" s="14"/>
      <c r="TTQ1418" s="14"/>
      <c r="TTR1418" s="14"/>
      <c r="TTS1418" s="14"/>
      <c r="TTT1418" s="14"/>
      <c r="TTU1418" s="14"/>
      <c r="TTV1418" s="14"/>
      <c r="TTW1418" s="14"/>
      <c r="TTX1418" s="14"/>
      <c r="TTY1418" s="14"/>
      <c r="TTZ1418" s="14"/>
      <c r="TUA1418" s="14"/>
      <c r="TUB1418" s="14"/>
      <c r="TUC1418" s="14"/>
      <c r="TUD1418" s="14"/>
      <c r="TUE1418" s="14"/>
      <c r="TUF1418" s="14"/>
      <c r="TUG1418" s="14"/>
      <c r="TUH1418" s="14"/>
      <c r="TUI1418" s="14"/>
      <c r="TUJ1418" s="14"/>
      <c r="TUK1418" s="14"/>
      <c r="TUL1418" s="14"/>
      <c r="TUM1418" s="14"/>
      <c r="TUN1418" s="14"/>
      <c r="TUO1418" s="14"/>
      <c r="TUP1418" s="14"/>
      <c r="TUQ1418" s="14"/>
      <c r="TUR1418" s="14"/>
      <c r="TUS1418" s="14"/>
      <c r="TUT1418" s="14"/>
      <c r="TUU1418" s="14"/>
      <c r="TUV1418" s="14"/>
      <c r="TUW1418" s="14"/>
      <c r="TUX1418" s="14"/>
      <c r="TUY1418" s="14"/>
      <c r="TUZ1418" s="14"/>
      <c r="TVA1418" s="14"/>
      <c r="TVB1418" s="14"/>
      <c r="TVC1418" s="14"/>
      <c r="TVD1418" s="14"/>
      <c r="TVE1418" s="14"/>
      <c r="TVF1418" s="14"/>
      <c r="TVG1418" s="14"/>
      <c r="TVH1418" s="14"/>
      <c r="TVI1418" s="14"/>
      <c r="TVJ1418" s="14"/>
      <c r="TVK1418" s="14"/>
      <c r="TVL1418" s="14"/>
      <c r="TVM1418" s="14"/>
      <c r="TVN1418" s="14"/>
      <c r="TVO1418" s="14"/>
      <c r="TVP1418" s="14"/>
      <c r="TVQ1418" s="14"/>
      <c r="TVR1418" s="14"/>
      <c r="TVS1418" s="14"/>
      <c r="TVT1418" s="14"/>
      <c r="TVU1418" s="14"/>
      <c r="TVV1418" s="14"/>
      <c r="TVW1418" s="14"/>
      <c r="TVX1418" s="14"/>
      <c r="TVY1418" s="14"/>
      <c r="TVZ1418" s="14"/>
      <c r="TWA1418" s="14"/>
      <c r="TWB1418" s="14"/>
      <c r="TWC1418" s="14"/>
      <c r="TWD1418" s="14"/>
      <c r="TWE1418" s="14"/>
      <c r="TWF1418" s="14"/>
      <c r="TWG1418" s="14"/>
      <c r="TWH1418" s="14"/>
      <c r="TWI1418" s="14"/>
      <c r="TWJ1418" s="14"/>
      <c r="TWK1418" s="14"/>
      <c r="TWL1418" s="14"/>
      <c r="TWM1418" s="14"/>
      <c r="TWN1418" s="14"/>
      <c r="TWO1418" s="14"/>
      <c r="TWP1418" s="14"/>
      <c r="TWQ1418" s="14"/>
      <c r="TWR1418" s="14"/>
      <c r="TWS1418" s="14"/>
      <c r="TWT1418" s="14"/>
      <c r="TWU1418" s="14"/>
      <c r="TWV1418" s="14"/>
      <c r="TWW1418" s="14"/>
      <c r="TWX1418" s="14"/>
      <c r="TWY1418" s="14"/>
      <c r="TWZ1418" s="14"/>
      <c r="TXA1418" s="14"/>
      <c r="TXB1418" s="14"/>
      <c r="TXC1418" s="14"/>
      <c r="TXD1418" s="14"/>
      <c r="TXE1418" s="14"/>
      <c r="TXF1418" s="14"/>
      <c r="TXG1418" s="14"/>
      <c r="TXH1418" s="14"/>
      <c r="TXI1418" s="14"/>
      <c r="TXJ1418" s="14"/>
      <c r="TXK1418" s="14"/>
      <c r="TXL1418" s="14"/>
      <c r="TXM1418" s="14"/>
      <c r="TXN1418" s="14"/>
      <c r="TXO1418" s="14"/>
      <c r="TXP1418" s="14"/>
      <c r="TXQ1418" s="14"/>
      <c r="TXR1418" s="14"/>
      <c r="TXS1418" s="14"/>
      <c r="TXT1418" s="14"/>
      <c r="TXU1418" s="14"/>
      <c r="TXV1418" s="14"/>
      <c r="TXW1418" s="14"/>
      <c r="TXX1418" s="14"/>
      <c r="TXY1418" s="14"/>
      <c r="TXZ1418" s="14"/>
      <c r="TYA1418" s="14"/>
      <c r="TYB1418" s="14"/>
      <c r="TYC1418" s="14"/>
      <c r="TYD1418" s="14"/>
      <c r="TYE1418" s="14"/>
      <c r="TYF1418" s="14"/>
      <c r="TYG1418" s="14"/>
      <c r="TYH1418" s="14"/>
      <c r="TYI1418" s="14"/>
      <c r="TYJ1418" s="14"/>
      <c r="TYK1418" s="14"/>
      <c r="TYL1418" s="14"/>
      <c r="TYM1418" s="14"/>
      <c r="TYN1418" s="14"/>
      <c r="TYO1418" s="14"/>
      <c r="TYP1418" s="14"/>
      <c r="TYQ1418" s="14"/>
      <c r="TYR1418" s="14"/>
      <c r="TYS1418" s="14"/>
      <c r="TYT1418" s="14"/>
      <c r="TYU1418" s="14"/>
      <c r="TYV1418" s="14"/>
      <c r="TYW1418" s="14"/>
      <c r="TYX1418" s="14"/>
      <c r="TYY1418" s="14"/>
      <c r="TYZ1418" s="14"/>
      <c r="TZA1418" s="14"/>
      <c r="TZB1418" s="14"/>
      <c r="TZC1418" s="14"/>
      <c r="TZD1418" s="14"/>
      <c r="TZE1418" s="14"/>
      <c r="TZF1418" s="14"/>
      <c r="TZG1418" s="14"/>
      <c r="TZH1418" s="14"/>
      <c r="TZI1418" s="14"/>
      <c r="TZJ1418" s="14"/>
      <c r="TZK1418" s="14"/>
      <c r="TZL1418" s="14"/>
      <c r="TZM1418" s="14"/>
      <c r="TZN1418" s="14"/>
      <c r="TZO1418" s="14"/>
      <c r="TZP1418" s="14"/>
      <c r="TZQ1418" s="14"/>
      <c r="TZR1418" s="14"/>
      <c r="TZS1418" s="14"/>
      <c r="TZT1418" s="14"/>
      <c r="TZU1418" s="14"/>
      <c r="TZV1418" s="14"/>
      <c r="TZW1418" s="14"/>
      <c r="TZX1418" s="14"/>
      <c r="TZY1418" s="14"/>
      <c r="TZZ1418" s="14"/>
      <c r="UAA1418" s="14"/>
      <c r="UAB1418" s="14"/>
      <c r="UAC1418" s="14"/>
      <c r="UAD1418" s="14"/>
      <c r="UAE1418" s="14"/>
      <c r="UAF1418" s="14"/>
      <c r="UAG1418" s="14"/>
      <c r="UAH1418" s="14"/>
      <c r="UAI1418" s="14"/>
      <c r="UAJ1418" s="14"/>
      <c r="UAK1418" s="14"/>
      <c r="UAL1418" s="14"/>
      <c r="UAM1418" s="14"/>
      <c r="UAN1418" s="14"/>
      <c r="UAO1418" s="14"/>
      <c r="UAP1418" s="14"/>
      <c r="UAQ1418" s="14"/>
      <c r="UAR1418" s="14"/>
      <c r="UAS1418" s="14"/>
      <c r="UAT1418" s="14"/>
      <c r="UAU1418" s="14"/>
      <c r="UAV1418" s="14"/>
      <c r="UAW1418" s="14"/>
      <c r="UAX1418" s="14"/>
      <c r="UAY1418" s="14"/>
      <c r="UAZ1418" s="14"/>
      <c r="UBA1418" s="14"/>
      <c r="UBB1418" s="14"/>
      <c r="UBC1418" s="14"/>
      <c r="UBD1418" s="14"/>
      <c r="UBE1418" s="14"/>
      <c r="UBF1418" s="14"/>
      <c r="UBG1418" s="14"/>
      <c r="UBH1418" s="14"/>
      <c r="UBI1418" s="14"/>
      <c r="UBJ1418" s="14"/>
      <c r="UBK1418" s="14"/>
      <c r="UBL1418" s="14"/>
      <c r="UBM1418" s="14"/>
      <c r="UBN1418" s="14"/>
      <c r="UBO1418" s="14"/>
      <c r="UBP1418" s="14"/>
      <c r="UBQ1418" s="14"/>
      <c r="UBR1418" s="14"/>
      <c r="UBS1418" s="14"/>
      <c r="UBT1418" s="14"/>
      <c r="UBU1418" s="14"/>
      <c r="UBV1418" s="14"/>
      <c r="UBW1418" s="14"/>
      <c r="UBX1418" s="14"/>
      <c r="UBY1418" s="14"/>
      <c r="UBZ1418" s="14"/>
      <c r="UCA1418" s="14"/>
      <c r="UCB1418" s="14"/>
      <c r="UCC1418" s="14"/>
      <c r="UCD1418" s="14"/>
      <c r="UCE1418" s="14"/>
      <c r="UCF1418" s="14"/>
      <c r="UCG1418" s="14"/>
      <c r="UCH1418" s="14"/>
      <c r="UCI1418" s="14"/>
      <c r="UCJ1418" s="14"/>
      <c r="UCK1418" s="14"/>
      <c r="UCL1418" s="14"/>
      <c r="UCM1418" s="14"/>
      <c r="UCN1418" s="14"/>
      <c r="UCO1418" s="14"/>
      <c r="UCP1418" s="14"/>
      <c r="UCQ1418" s="14"/>
      <c r="UCR1418" s="14"/>
      <c r="UCS1418" s="14"/>
      <c r="UCT1418" s="14"/>
      <c r="UCU1418" s="14"/>
      <c r="UCV1418" s="14"/>
      <c r="UCW1418" s="14"/>
      <c r="UCX1418" s="14"/>
      <c r="UCY1418" s="14"/>
      <c r="UCZ1418" s="14"/>
      <c r="UDA1418" s="14"/>
      <c r="UDB1418" s="14"/>
      <c r="UDC1418" s="14"/>
      <c r="UDD1418" s="14"/>
      <c r="UDE1418" s="14"/>
      <c r="UDF1418" s="14"/>
      <c r="UDG1418" s="14"/>
      <c r="UDH1418" s="14"/>
      <c r="UDI1418" s="14"/>
      <c r="UDJ1418" s="14"/>
      <c r="UDK1418" s="14"/>
      <c r="UDL1418" s="14"/>
      <c r="UDM1418" s="14"/>
      <c r="UDN1418" s="14"/>
      <c r="UDO1418" s="14"/>
      <c r="UDP1418" s="14"/>
      <c r="UDQ1418" s="14"/>
      <c r="UDR1418" s="14"/>
      <c r="UDS1418" s="14"/>
      <c r="UDT1418" s="14"/>
      <c r="UDU1418" s="14"/>
      <c r="UDV1418" s="14"/>
      <c r="UDW1418" s="14"/>
      <c r="UDX1418" s="14"/>
      <c r="UDY1418" s="14"/>
      <c r="UDZ1418" s="14"/>
      <c r="UEA1418" s="14"/>
      <c r="UEB1418" s="14"/>
      <c r="UEC1418" s="14"/>
      <c r="UED1418" s="14"/>
      <c r="UEE1418" s="14"/>
      <c r="UEF1418" s="14"/>
      <c r="UEG1418" s="14"/>
      <c r="UEH1418" s="14"/>
      <c r="UEI1418" s="14"/>
      <c r="UEJ1418" s="14"/>
      <c r="UEK1418" s="14"/>
      <c r="UEL1418" s="14"/>
      <c r="UEM1418" s="14"/>
      <c r="UEN1418" s="14"/>
      <c r="UEO1418" s="14"/>
      <c r="UEP1418" s="14"/>
      <c r="UEQ1418" s="14"/>
      <c r="UER1418" s="14"/>
      <c r="UES1418" s="14"/>
      <c r="UET1418" s="14"/>
      <c r="UEU1418" s="14"/>
      <c r="UEV1418" s="14"/>
      <c r="UEW1418" s="14"/>
      <c r="UEX1418" s="14"/>
      <c r="UEY1418" s="14"/>
      <c r="UEZ1418" s="14"/>
      <c r="UFA1418" s="14"/>
      <c r="UFB1418" s="14"/>
      <c r="UFC1418" s="14"/>
      <c r="UFD1418" s="14"/>
      <c r="UFE1418" s="14"/>
      <c r="UFF1418" s="14"/>
      <c r="UFG1418" s="14"/>
      <c r="UFH1418" s="14"/>
      <c r="UFI1418" s="14"/>
      <c r="UFJ1418" s="14"/>
      <c r="UFK1418" s="14"/>
      <c r="UFL1418" s="14"/>
      <c r="UFM1418" s="14"/>
      <c r="UFN1418" s="14"/>
      <c r="UFO1418" s="14"/>
      <c r="UFP1418" s="14"/>
      <c r="UFQ1418" s="14"/>
      <c r="UFR1418" s="14"/>
      <c r="UFS1418" s="14"/>
      <c r="UFT1418" s="14"/>
      <c r="UFU1418" s="14"/>
      <c r="UFV1418" s="14"/>
      <c r="UFW1418" s="14"/>
      <c r="UFX1418" s="14"/>
      <c r="UFY1418" s="14"/>
      <c r="UFZ1418" s="14"/>
      <c r="UGA1418" s="14"/>
      <c r="UGB1418" s="14"/>
      <c r="UGC1418" s="14"/>
      <c r="UGD1418" s="14"/>
      <c r="UGE1418" s="14"/>
      <c r="UGF1418" s="14"/>
      <c r="UGG1418" s="14"/>
      <c r="UGH1418" s="14"/>
      <c r="UGI1418" s="14"/>
      <c r="UGJ1418" s="14"/>
      <c r="UGK1418" s="14"/>
      <c r="UGL1418" s="14"/>
      <c r="UGM1418" s="14"/>
      <c r="UGN1418" s="14"/>
      <c r="UGO1418" s="14"/>
      <c r="UGP1418" s="14"/>
      <c r="UGQ1418" s="14"/>
      <c r="UGR1418" s="14"/>
      <c r="UGS1418" s="14"/>
      <c r="UGT1418" s="14"/>
      <c r="UGU1418" s="14"/>
      <c r="UGV1418" s="14"/>
      <c r="UGW1418" s="14"/>
      <c r="UGX1418" s="14"/>
      <c r="UGY1418" s="14"/>
      <c r="UGZ1418" s="14"/>
      <c r="UHA1418" s="14"/>
      <c r="UHB1418" s="14"/>
      <c r="UHC1418" s="14"/>
      <c r="UHD1418" s="14"/>
      <c r="UHE1418" s="14"/>
      <c r="UHF1418" s="14"/>
      <c r="UHG1418" s="14"/>
      <c r="UHH1418" s="14"/>
      <c r="UHI1418" s="14"/>
      <c r="UHJ1418" s="14"/>
      <c r="UHK1418" s="14"/>
      <c r="UHL1418" s="14"/>
      <c r="UHM1418" s="14"/>
      <c r="UHN1418" s="14"/>
      <c r="UHO1418" s="14"/>
      <c r="UHP1418" s="14"/>
      <c r="UHQ1418" s="14"/>
      <c r="UHR1418" s="14"/>
      <c r="UHS1418" s="14"/>
      <c r="UHT1418" s="14"/>
      <c r="UHU1418" s="14"/>
      <c r="UHV1418" s="14"/>
      <c r="UHW1418" s="14"/>
      <c r="UHX1418" s="14"/>
      <c r="UHY1418" s="14"/>
      <c r="UHZ1418" s="14"/>
      <c r="UIA1418" s="14"/>
      <c r="UIB1418" s="14"/>
      <c r="UIC1418" s="14"/>
      <c r="UID1418" s="14"/>
      <c r="UIE1418" s="14"/>
      <c r="UIF1418" s="14"/>
      <c r="UIG1418" s="14"/>
      <c r="UIH1418" s="14"/>
      <c r="UII1418" s="14"/>
      <c r="UIJ1418" s="14"/>
      <c r="UIK1418" s="14"/>
      <c r="UIL1418" s="14"/>
      <c r="UIM1418" s="14"/>
      <c r="UIN1418" s="14"/>
      <c r="UIO1418" s="14"/>
      <c r="UIP1418" s="14"/>
      <c r="UIQ1418" s="14"/>
      <c r="UIR1418" s="14"/>
      <c r="UIS1418" s="14"/>
      <c r="UIT1418" s="14"/>
      <c r="UIU1418" s="14"/>
      <c r="UIV1418" s="14"/>
      <c r="UIW1418" s="14"/>
      <c r="UIX1418" s="14"/>
      <c r="UIY1418" s="14"/>
      <c r="UIZ1418" s="14"/>
      <c r="UJA1418" s="14"/>
      <c r="UJB1418" s="14"/>
      <c r="UJC1418" s="14"/>
      <c r="UJD1418" s="14"/>
      <c r="UJE1418" s="14"/>
      <c r="UJF1418" s="14"/>
      <c r="UJG1418" s="14"/>
      <c r="UJH1418" s="14"/>
      <c r="UJI1418" s="14"/>
      <c r="UJJ1418" s="14"/>
      <c r="UJK1418" s="14"/>
      <c r="UJL1418" s="14"/>
      <c r="UJM1418" s="14"/>
      <c r="UJN1418" s="14"/>
      <c r="UJO1418" s="14"/>
      <c r="UJP1418" s="14"/>
      <c r="UJQ1418" s="14"/>
      <c r="UJR1418" s="14"/>
      <c r="UJS1418" s="14"/>
      <c r="UJT1418" s="14"/>
      <c r="UJU1418" s="14"/>
      <c r="UJV1418" s="14"/>
      <c r="UJW1418" s="14"/>
      <c r="UJX1418" s="14"/>
      <c r="UJY1418" s="14"/>
      <c r="UJZ1418" s="14"/>
      <c r="UKA1418" s="14"/>
      <c r="UKB1418" s="14"/>
      <c r="UKC1418" s="14"/>
      <c r="UKD1418" s="14"/>
      <c r="UKE1418" s="14"/>
      <c r="UKF1418" s="14"/>
      <c r="UKG1418" s="14"/>
      <c r="UKH1418" s="14"/>
      <c r="UKI1418" s="14"/>
      <c r="UKJ1418" s="14"/>
      <c r="UKK1418" s="14"/>
      <c r="UKL1418" s="14"/>
      <c r="UKM1418" s="14"/>
      <c r="UKN1418" s="14"/>
      <c r="UKO1418" s="14"/>
      <c r="UKP1418" s="14"/>
      <c r="UKQ1418" s="14"/>
      <c r="UKR1418" s="14"/>
      <c r="UKS1418" s="14"/>
      <c r="UKT1418" s="14"/>
      <c r="UKU1418" s="14"/>
      <c r="UKV1418" s="14"/>
      <c r="UKW1418" s="14"/>
      <c r="UKX1418" s="14"/>
      <c r="UKY1418" s="14"/>
      <c r="UKZ1418" s="14"/>
      <c r="ULA1418" s="14"/>
      <c r="ULB1418" s="14"/>
      <c r="ULC1418" s="14"/>
      <c r="ULD1418" s="14"/>
      <c r="ULE1418" s="14"/>
      <c r="ULF1418" s="14"/>
      <c r="ULG1418" s="14"/>
      <c r="ULH1418" s="14"/>
      <c r="ULI1418" s="14"/>
      <c r="ULJ1418" s="14"/>
      <c r="ULK1418" s="14"/>
      <c r="ULL1418" s="14"/>
      <c r="ULM1418" s="14"/>
      <c r="ULN1418" s="14"/>
      <c r="ULO1418" s="14"/>
      <c r="ULP1418" s="14"/>
      <c r="ULQ1418" s="14"/>
      <c r="ULR1418" s="14"/>
      <c r="ULS1418" s="14"/>
      <c r="ULT1418" s="14"/>
      <c r="ULU1418" s="14"/>
      <c r="ULV1418" s="14"/>
      <c r="ULW1418" s="14"/>
      <c r="ULX1418" s="14"/>
      <c r="ULY1418" s="14"/>
      <c r="ULZ1418" s="14"/>
      <c r="UMA1418" s="14"/>
      <c r="UMB1418" s="14"/>
      <c r="UMC1418" s="14"/>
      <c r="UMD1418" s="14"/>
      <c r="UME1418" s="14"/>
      <c r="UMF1418" s="14"/>
      <c r="UMG1418" s="14"/>
      <c r="UMH1418" s="14"/>
      <c r="UMI1418" s="14"/>
      <c r="UMJ1418" s="14"/>
      <c r="UMK1418" s="14"/>
      <c r="UML1418" s="14"/>
      <c r="UMM1418" s="14"/>
      <c r="UMN1418" s="14"/>
      <c r="UMO1418" s="14"/>
      <c r="UMP1418" s="14"/>
      <c r="UMQ1418" s="14"/>
      <c r="UMR1418" s="14"/>
      <c r="UMS1418" s="14"/>
      <c r="UMT1418" s="14"/>
      <c r="UMU1418" s="14"/>
      <c r="UMV1418" s="14"/>
      <c r="UMW1418" s="14"/>
      <c r="UMX1418" s="14"/>
      <c r="UMY1418" s="14"/>
      <c r="UMZ1418" s="14"/>
      <c r="UNA1418" s="14"/>
      <c r="UNB1418" s="14"/>
      <c r="UNC1418" s="14"/>
      <c r="UND1418" s="14"/>
      <c r="UNE1418" s="14"/>
      <c r="UNF1418" s="14"/>
      <c r="UNG1418" s="14"/>
      <c r="UNH1418" s="14"/>
      <c r="UNI1418" s="14"/>
      <c r="UNJ1418" s="14"/>
      <c r="UNK1418" s="14"/>
      <c r="UNL1418" s="14"/>
      <c r="UNM1418" s="14"/>
      <c r="UNN1418" s="14"/>
      <c r="UNO1418" s="14"/>
      <c r="UNP1418" s="14"/>
      <c r="UNQ1418" s="14"/>
      <c r="UNR1418" s="14"/>
      <c r="UNS1418" s="14"/>
      <c r="UNT1418" s="14"/>
      <c r="UNU1418" s="14"/>
      <c r="UNV1418" s="14"/>
      <c r="UNW1418" s="14"/>
      <c r="UNX1418" s="14"/>
      <c r="UNY1418" s="14"/>
      <c r="UNZ1418" s="14"/>
      <c r="UOA1418" s="14"/>
      <c r="UOB1418" s="14"/>
      <c r="UOC1418" s="14"/>
      <c r="UOD1418" s="14"/>
      <c r="UOE1418" s="14"/>
      <c r="UOF1418" s="14"/>
      <c r="UOG1418" s="14"/>
      <c r="UOH1418" s="14"/>
      <c r="UOI1418" s="14"/>
      <c r="UOJ1418" s="14"/>
      <c r="UOK1418" s="14"/>
      <c r="UOL1418" s="14"/>
      <c r="UOM1418" s="14"/>
      <c r="UON1418" s="14"/>
      <c r="UOO1418" s="14"/>
      <c r="UOP1418" s="14"/>
      <c r="UOQ1418" s="14"/>
      <c r="UOR1418" s="14"/>
      <c r="UOS1418" s="14"/>
      <c r="UOT1418" s="14"/>
      <c r="UOU1418" s="14"/>
      <c r="UOV1418" s="14"/>
      <c r="UOW1418" s="14"/>
      <c r="UOX1418" s="14"/>
      <c r="UOY1418" s="14"/>
      <c r="UOZ1418" s="14"/>
      <c r="UPA1418" s="14"/>
      <c r="UPB1418" s="14"/>
      <c r="UPC1418" s="14"/>
      <c r="UPD1418" s="14"/>
      <c r="UPE1418" s="14"/>
      <c r="UPF1418" s="14"/>
      <c r="UPG1418" s="14"/>
      <c r="UPH1418" s="14"/>
      <c r="UPI1418" s="14"/>
      <c r="UPJ1418" s="14"/>
      <c r="UPK1418" s="14"/>
      <c r="UPL1418" s="14"/>
      <c r="UPM1418" s="14"/>
      <c r="UPN1418" s="14"/>
      <c r="UPO1418" s="14"/>
      <c r="UPP1418" s="14"/>
      <c r="UPQ1418" s="14"/>
      <c r="UPR1418" s="14"/>
      <c r="UPS1418" s="14"/>
      <c r="UPT1418" s="14"/>
      <c r="UPU1418" s="14"/>
      <c r="UPV1418" s="14"/>
      <c r="UPW1418" s="14"/>
      <c r="UPX1418" s="14"/>
      <c r="UPY1418" s="14"/>
      <c r="UPZ1418" s="14"/>
      <c r="UQA1418" s="14"/>
      <c r="UQB1418" s="14"/>
      <c r="UQC1418" s="14"/>
      <c r="UQD1418" s="14"/>
      <c r="UQE1418" s="14"/>
      <c r="UQF1418" s="14"/>
      <c r="UQG1418" s="14"/>
      <c r="UQH1418" s="14"/>
      <c r="UQI1418" s="14"/>
      <c r="UQJ1418" s="14"/>
      <c r="UQK1418" s="14"/>
      <c r="UQL1418" s="14"/>
      <c r="UQM1418" s="14"/>
      <c r="UQN1418" s="14"/>
      <c r="UQO1418" s="14"/>
      <c r="UQP1418" s="14"/>
      <c r="UQQ1418" s="14"/>
      <c r="UQR1418" s="14"/>
      <c r="UQS1418" s="14"/>
      <c r="UQT1418" s="14"/>
      <c r="UQU1418" s="14"/>
      <c r="UQV1418" s="14"/>
      <c r="UQW1418" s="14"/>
      <c r="UQX1418" s="14"/>
      <c r="UQY1418" s="14"/>
      <c r="UQZ1418" s="14"/>
      <c r="URA1418" s="14"/>
      <c r="URB1418" s="14"/>
      <c r="URC1418" s="14"/>
      <c r="URD1418" s="14"/>
      <c r="URE1418" s="14"/>
      <c r="URF1418" s="14"/>
      <c r="URG1418" s="14"/>
      <c r="URH1418" s="14"/>
      <c r="URI1418" s="14"/>
      <c r="URJ1418" s="14"/>
      <c r="URK1418" s="14"/>
      <c r="URL1418" s="14"/>
      <c r="URM1418" s="14"/>
      <c r="URN1418" s="14"/>
      <c r="URO1418" s="14"/>
      <c r="URP1418" s="14"/>
      <c r="URQ1418" s="14"/>
      <c r="URR1418" s="14"/>
      <c r="URS1418" s="14"/>
      <c r="URT1418" s="14"/>
      <c r="URU1418" s="14"/>
      <c r="URV1418" s="14"/>
      <c r="URW1418" s="14"/>
      <c r="URX1418" s="14"/>
      <c r="URY1418" s="14"/>
      <c r="URZ1418" s="14"/>
      <c r="USA1418" s="14"/>
      <c r="USB1418" s="14"/>
      <c r="USC1418" s="14"/>
      <c r="USD1418" s="14"/>
      <c r="USE1418" s="14"/>
      <c r="USF1418" s="14"/>
      <c r="USG1418" s="14"/>
      <c r="USH1418" s="14"/>
      <c r="USI1418" s="14"/>
      <c r="USJ1418" s="14"/>
      <c r="USK1418" s="14"/>
      <c r="USL1418" s="14"/>
      <c r="USM1418" s="14"/>
      <c r="USN1418" s="14"/>
      <c r="USO1418" s="14"/>
      <c r="USP1418" s="14"/>
      <c r="USQ1418" s="14"/>
      <c r="USR1418" s="14"/>
      <c r="USS1418" s="14"/>
      <c r="UST1418" s="14"/>
      <c r="USU1418" s="14"/>
      <c r="USV1418" s="14"/>
      <c r="USW1418" s="14"/>
      <c r="USX1418" s="14"/>
      <c r="USY1418" s="14"/>
      <c r="USZ1418" s="14"/>
      <c r="UTA1418" s="14"/>
      <c r="UTB1418" s="14"/>
      <c r="UTC1418" s="14"/>
      <c r="UTD1418" s="14"/>
      <c r="UTE1418" s="14"/>
      <c r="UTF1418" s="14"/>
      <c r="UTG1418" s="14"/>
      <c r="UTH1418" s="14"/>
      <c r="UTI1418" s="14"/>
      <c r="UTJ1418" s="14"/>
      <c r="UTK1418" s="14"/>
      <c r="UTL1418" s="14"/>
      <c r="UTM1418" s="14"/>
      <c r="UTN1418" s="14"/>
      <c r="UTO1418" s="14"/>
      <c r="UTP1418" s="14"/>
      <c r="UTQ1418" s="14"/>
      <c r="UTR1418" s="14"/>
      <c r="UTS1418" s="14"/>
      <c r="UTT1418" s="14"/>
      <c r="UTU1418" s="14"/>
      <c r="UTV1418" s="14"/>
      <c r="UTW1418" s="14"/>
      <c r="UTX1418" s="14"/>
      <c r="UTY1418" s="14"/>
      <c r="UTZ1418" s="14"/>
      <c r="UUA1418" s="14"/>
      <c r="UUB1418" s="14"/>
      <c r="UUC1418" s="14"/>
      <c r="UUD1418" s="14"/>
      <c r="UUE1418" s="14"/>
      <c r="UUF1418" s="14"/>
      <c r="UUG1418" s="14"/>
      <c r="UUH1418" s="14"/>
      <c r="UUI1418" s="14"/>
      <c r="UUJ1418" s="14"/>
      <c r="UUK1418" s="14"/>
      <c r="UUL1418" s="14"/>
      <c r="UUM1418" s="14"/>
      <c r="UUN1418" s="14"/>
      <c r="UUO1418" s="14"/>
      <c r="UUP1418" s="14"/>
      <c r="UUQ1418" s="14"/>
      <c r="UUR1418" s="14"/>
      <c r="UUS1418" s="14"/>
      <c r="UUT1418" s="14"/>
      <c r="UUU1418" s="14"/>
      <c r="UUV1418" s="14"/>
      <c r="UUW1418" s="14"/>
      <c r="UUX1418" s="14"/>
      <c r="UUY1418" s="14"/>
      <c r="UUZ1418" s="14"/>
      <c r="UVA1418" s="14"/>
      <c r="UVB1418" s="14"/>
      <c r="UVC1418" s="14"/>
      <c r="UVD1418" s="14"/>
      <c r="UVE1418" s="14"/>
      <c r="UVF1418" s="14"/>
      <c r="UVG1418" s="14"/>
      <c r="UVH1418" s="14"/>
      <c r="UVI1418" s="14"/>
      <c r="UVJ1418" s="14"/>
      <c r="UVK1418" s="14"/>
      <c r="UVL1418" s="14"/>
      <c r="UVM1418" s="14"/>
      <c r="UVN1418" s="14"/>
      <c r="UVO1418" s="14"/>
      <c r="UVP1418" s="14"/>
      <c r="UVQ1418" s="14"/>
      <c r="UVR1418" s="14"/>
      <c r="UVS1418" s="14"/>
      <c r="UVT1418" s="14"/>
      <c r="UVU1418" s="14"/>
      <c r="UVV1418" s="14"/>
      <c r="UVW1418" s="14"/>
      <c r="UVX1418" s="14"/>
      <c r="UVY1418" s="14"/>
      <c r="UVZ1418" s="14"/>
      <c r="UWA1418" s="14"/>
      <c r="UWB1418" s="14"/>
      <c r="UWC1418" s="14"/>
      <c r="UWD1418" s="14"/>
      <c r="UWE1418" s="14"/>
      <c r="UWF1418" s="14"/>
      <c r="UWG1418" s="14"/>
      <c r="UWH1418" s="14"/>
      <c r="UWI1418" s="14"/>
      <c r="UWJ1418" s="14"/>
      <c r="UWK1418" s="14"/>
      <c r="UWL1418" s="14"/>
      <c r="UWM1418" s="14"/>
      <c r="UWN1418" s="14"/>
      <c r="UWO1418" s="14"/>
      <c r="UWP1418" s="14"/>
      <c r="UWQ1418" s="14"/>
      <c r="UWR1418" s="14"/>
      <c r="UWS1418" s="14"/>
      <c r="UWT1418" s="14"/>
      <c r="UWU1418" s="14"/>
      <c r="UWV1418" s="14"/>
      <c r="UWW1418" s="14"/>
      <c r="UWX1418" s="14"/>
      <c r="UWY1418" s="14"/>
      <c r="UWZ1418" s="14"/>
      <c r="UXA1418" s="14"/>
      <c r="UXB1418" s="14"/>
      <c r="UXC1418" s="14"/>
      <c r="UXD1418" s="14"/>
      <c r="UXE1418" s="14"/>
      <c r="UXF1418" s="14"/>
      <c r="UXG1418" s="14"/>
      <c r="UXH1418" s="14"/>
      <c r="UXI1418" s="14"/>
      <c r="UXJ1418" s="14"/>
      <c r="UXK1418" s="14"/>
      <c r="UXL1418" s="14"/>
      <c r="UXM1418" s="14"/>
      <c r="UXN1418" s="14"/>
      <c r="UXO1418" s="14"/>
      <c r="UXP1418" s="14"/>
      <c r="UXQ1418" s="14"/>
      <c r="UXR1418" s="14"/>
      <c r="UXS1418" s="14"/>
      <c r="UXT1418" s="14"/>
      <c r="UXU1418" s="14"/>
      <c r="UXV1418" s="14"/>
      <c r="UXW1418" s="14"/>
      <c r="UXX1418" s="14"/>
      <c r="UXY1418" s="14"/>
      <c r="UXZ1418" s="14"/>
      <c r="UYA1418" s="14"/>
      <c r="UYB1418" s="14"/>
      <c r="UYC1418" s="14"/>
      <c r="UYD1418" s="14"/>
      <c r="UYE1418" s="14"/>
      <c r="UYF1418" s="14"/>
      <c r="UYG1418" s="14"/>
      <c r="UYH1418" s="14"/>
      <c r="UYI1418" s="14"/>
      <c r="UYJ1418" s="14"/>
      <c r="UYK1418" s="14"/>
      <c r="UYL1418" s="14"/>
      <c r="UYM1418" s="14"/>
      <c r="UYN1418" s="14"/>
      <c r="UYO1418" s="14"/>
      <c r="UYP1418" s="14"/>
      <c r="UYQ1418" s="14"/>
      <c r="UYR1418" s="14"/>
      <c r="UYS1418" s="14"/>
      <c r="UYT1418" s="14"/>
      <c r="UYU1418" s="14"/>
      <c r="UYV1418" s="14"/>
      <c r="UYW1418" s="14"/>
      <c r="UYX1418" s="14"/>
      <c r="UYY1418" s="14"/>
      <c r="UYZ1418" s="14"/>
      <c r="UZA1418" s="14"/>
      <c r="UZB1418" s="14"/>
      <c r="UZC1418" s="14"/>
      <c r="UZD1418" s="14"/>
      <c r="UZE1418" s="14"/>
      <c r="UZF1418" s="14"/>
      <c r="UZG1418" s="14"/>
      <c r="UZH1418" s="14"/>
      <c r="UZI1418" s="14"/>
      <c r="UZJ1418" s="14"/>
      <c r="UZK1418" s="14"/>
      <c r="UZL1418" s="14"/>
      <c r="UZM1418" s="14"/>
      <c r="UZN1418" s="14"/>
      <c r="UZO1418" s="14"/>
      <c r="UZP1418" s="14"/>
      <c r="UZQ1418" s="14"/>
      <c r="UZR1418" s="14"/>
      <c r="UZS1418" s="14"/>
      <c r="UZT1418" s="14"/>
      <c r="UZU1418" s="14"/>
      <c r="UZV1418" s="14"/>
      <c r="UZW1418" s="14"/>
      <c r="UZX1418" s="14"/>
      <c r="UZY1418" s="14"/>
      <c r="UZZ1418" s="14"/>
      <c r="VAA1418" s="14"/>
      <c r="VAB1418" s="14"/>
      <c r="VAC1418" s="14"/>
      <c r="VAD1418" s="14"/>
      <c r="VAE1418" s="14"/>
      <c r="VAF1418" s="14"/>
      <c r="VAG1418" s="14"/>
      <c r="VAH1418" s="14"/>
      <c r="VAI1418" s="14"/>
      <c r="VAJ1418" s="14"/>
      <c r="VAK1418" s="14"/>
      <c r="VAL1418" s="14"/>
      <c r="VAM1418" s="14"/>
      <c r="VAN1418" s="14"/>
      <c r="VAO1418" s="14"/>
      <c r="VAP1418" s="14"/>
      <c r="VAQ1418" s="14"/>
      <c r="VAR1418" s="14"/>
      <c r="VAS1418" s="14"/>
      <c r="VAT1418" s="14"/>
      <c r="VAU1418" s="14"/>
      <c r="VAV1418" s="14"/>
      <c r="VAW1418" s="14"/>
      <c r="VAX1418" s="14"/>
      <c r="VAY1418" s="14"/>
      <c r="VAZ1418" s="14"/>
      <c r="VBA1418" s="14"/>
      <c r="VBB1418" s="14"/>
      <c r="VBC1418" s="14"/>
      <c r="VBD1418" s="14"/>
      <c r="VBE1418" s="14"/>
      <c r="VBF1418" s="14"/>
      <c r="VBG1418" s="14"/>
      <c r="VBH1418" s="14"/>
      <c r="VBI1418" s="14"/>
      <c r="VBJ1418" s="14"/>
      <c r="VBK1418" s="14"/>
      <c r="VBL1418" s="14"/>
      <c r="VBM1418" s="14"/>
      <c r="VBN1418" s="14"/>
      <c r="VBO1418" s="14"/>
      <c r="VBP1418" s="14"/>
      <c r="VBQ1418" s="14"/>
      <c r="VBR1418" s="14"/>
      <c r="VBS1418" s="14"/>
      <c r="VBT1418" s="14"/>
      <c r="VBU1418" s="14"/>
      <c r="VBV1418" s="14"/>
      <c r="VBW1418" s="14"/>
      <c r="VBX1418" s="14"/>
      <c r="VBY1418" s="14"/>
      <c r="VBZ1418" s="14"/>
      <c r="VCA1418" s="14"/>
      <c r="VCB1418" s="14"/>
      <c r="VCC1418" s="14"/>
      <c r="VCD1418" s="14"/>
      <c r="VCE1418" s="14"/>
      <c r="VCF1418" s="14"/>
      <c r="VCG1418" s="14"/>
      <c r="VCH1418" s="14"/>
      <c r="VCI1418" s="14"/>
      <c r="VCJ1418" s="14"/>
      <c r="VCK1418" s="14"/>
      <c r="VCL1418" s="14"/>
      <c r="VCM1418" s="14"/>
      <c r="VCN1418" s="14"/>
      <c r="VCO1418" s="14"/>
      <c r="VCP1418" s="14"/>
      <c r="VCQ1418" s="14"/>
      <c r="VCR1418" s="14"/>
      <c r="VCS1418" s="14"/>
      <c r="VCT1418" s="14"/>
      <c r="VCU1418" s="14"/>
      <c r="VCV1418" s="14"/>
      <c r="VCW1418" s="14"/>
      <c r="VCX1418" s="14"/>
      <c r="VCY1418" s="14"/>
      <c r="VCZ1418" s="14"/>
      <c r="VDA1418" s="14"/>
      <c r="VDB1418" s="14"/>
      <c r="VDC1418" s="14"/>
      <c r="VDD1418" s="14"/>
      <c r="VDE1418" s="14"/>
      <c r="VDF1418" s="14"/>
      <c r="VDG1418" s="14"/>
      <c r="VDH1418" s="14"/>
      <c r="VDI1418" s="14"/>
      <c r="VDJ1418" s="14"/>
      <c r="VDK1418" s="14"/>
      <c r="VDL1418" s="14"/>
      <c r="VDM1418" s="14"/>
      <c r="VDN1418" s="14"/>
      <c r="VDO1418" s="14"/>
      <c r="VDP1418" s="14"/>
      <c r="VDQ1418" s="14"/>
      <c r="VDR1418" s="14"/>
      <c r="VDS1418" s="14"/>
      <c r="VDT1418" s="14"/>
      <c r="VDU1418" s="14"/>
      <c r="VDV1418" s="14"/>
      <c r="VDW1418" s="14"/>
      <c r="VDX1418" s="14"/>
      <c r="VDY1418" s="14"/>
      <c r="VDZ1418" s="14"/>
      <c r="VEA1418" s="14"/>
      <c r="VEB1418" s="14"/>
      <c r="VEC1418" s="14"/>
      <c r="VED1418" s="14"/>
      <c r="VEE1418" s="14"/>
      <c r="VEF1418" s="14"/>
      <c r="VEG1418" s="14"/>
      <c r="VEH1418" s="14"/>
      <c r="VEI1418" s="14"/>
      <c r="VEJ1418" s="14"/>
      <c r="VEK1418" s="14"/>
      <c r="VEL1418" s="14"/>
      <c r="VEM1418" s="14"/>
      <c r="VEN1418" s="14"/>
      <c r="VEO1418" s="14"/>
      <c r="VEP1418" s="14"/>
      <c r="VEQ1418" s="14"/>
      <c r="VER1418" s="14"/>
      <c r="VES1418" s="14"/>
      <c r="VET1418" s="14"/>
      <c r="VEU1418" s="14"/>
      <c r="VEV1418" s="14"/>
      <c r="VEW1418" s="14"/>
      <c r="VEX1418" s="14"/>
      <c r="VEY1418" s="14"/>
      <c r="VEZ1418" s="14"/>
      <c r="VFA1418" s="14"/>
      <c r="VFB1418" s="14"/>
      <c r="VFC1418" s="14"/>
      <c r="VFD1418" s="14"/>
      <c r="VFE1418" s="14"/>
      <c r="VFF1418" s="14"/>
      <c r="VFG1418" s="14"/>
      <c r="VFH1418" s="14"/>
      <c r="VFI1418" s="14"/>
      <c r="VFJ1418" s="14"/>
      <c r="VFK1418" s="14"/>
      <c r="VFL1418" s="14"/>
      <c r="VFM1418" s="14"/>
      <c r="VFN1418" s="14"/>
      <c r="VFO1418" s="14"/>
      <c r="VFP1418" s="14"/>
      <c r="VFQ1418" s="14"/>
      <c r="VFR1418" s="14"/>
      <c r="VFS1418" s="14"/>
      <c r="VFT1418" s="14"/>
      <c r="VFU1418" s="14"/>
      <c r="VFV1418" s="14"/>
      <c r="VFW1418" s="14"/>
      <c r="VFX1418" s="14"/>
      <c r="VFY1418" s="14"/>
      <c r="VFZ1418" s="14"/>
      <c r="VGA1418" s="14"/>
      <c r="VGB1418" s="14"/>
      <c r="VGC1418" s="14"/>
      <c r="VGD1418" s="14"/>
      <c r="VGE1418" s="14"/>
      <c r="VGF1418" s="14"/>
      <c r="VGG1418" s="14"/>
      <c r="VGH1418" s="14"/>
      <c r="VGI1418" s="14"/>
      <c r="VGJ1418" s="14"/>
      <c r="VGK1418" s="14"/>
      <c r="VGL1418" s="14"/>
      <c r="VGM1418" s="14"/>
      <c r="VGN1418" s="14"/>
      <c r="VGO1418" s="14"/>
      <c r="VGP1418" s="14"/>
      <c r="VGQ1418" s="14"/>
      <c r="VGR1418" s="14"/>
      <c r="VGS1418" s="14"/>
      <c r="VGT1418" s="14"/>
      <c r="VGU1418" s="14"/>
      <c r="VGV1418" s="14"/>
      <c r="VGW1418" s="14"/>
      <c r="VGX1418" s="14"/>
      <c r="VGY1418" s="14"/>
      <c r="VGZ1418" s="14"/>
      <c r="VHA1418" s="14"/>
      <c r="VHB1418" s="14"/>
      <c r="VHC1418" s="14"/>
      <c r="VHD1418" s="14"/>
      <c r="VHE1418" s="14"/>
      <c r="VHF1418" s="14"/>
      <c r="VHG1418" s="14"/>
      <c r="VHH1418" s="14"/>
      <c r="VHI1418" s="14"/>
      <c r="VHJ1418" s="14"/>
      <c r="VHK1418" s="14"/>
      <c r="VHL1418" s="14"/>
      <c r="VHM1418" s="14"/>
      <c r="VHN1418" s="14"/>
      <c r="VHO1418" s="14"/>
      <c r="VHP1418" s="14"/>
      <c r="VHQ1418" s="14"/>
      <c r="VHR1418" s="14"/>
      <c r="VHS1418" s="14"/>
      <c r="VHT1418" s="14"/>
      <c r="VHU1418" s="14"/>
      <c r="VHV1418" s="14"/>
      <c r="VHW1418" s="14"/>
      <c r="VHX1418" s="14"/>
      <c r="VHY1418" s="14"/>
      <c r="VHZ1418" s="14"/>
      <c r="VIA1418" s="14"/>
      <c r="VIB1418" s="14"/>
      <c r="VIC1418" s="14"/>
      <c r="VID1418" s="14"/>
      <c r="VIE1418" s="14"/>
      <c r="VIF1418" s="14"/>
      <c r="VIG1418" s="14"/>
      <c r="VIH1418" s="14"/>
      <c r="VII1418" s="14"/>
      <c r="VIJ1418" s="14"/>
      <c r="VIK1418" s="14"/>
      <c r="VIL1418" s="14"/>
      <c r="VIM1418" s="14"/>
      <c r="VIN1418" s="14"/>
      <c r="VIO1418" s="14"/>
      <c r="VIP1418" s="14"/>
      <c r="VIQ1418" s="14"/>
      <c r="VIR1418" s="14"/>
      <c r="VIS1418" s="14"/>
      <c r="VIT1418" s="14"/>
      <c r="VIU1418" s="14"/>
      <c r="VIV1418" s="14"/>
      <c r="VIW1418" s="14"/>
      <c r="VIX1418" s="14"/>
      <c r="VIY1418" s="14"/>
      <c r="VIZ1418" s="14"/>
      <c r="VJA1418" s="14"/>
      <c r="VJB1418" s="14"/>
      <c r="VJC1418" s="14"/>
      <c r="VJD1418" s="14"/>
      <c r="VJE1418" s="14"/>
      <c r="VJF1418" s="14"/>
      <c r="VJG1418" s="14"/>
      <c r="VJH1418" s="14"/>
      <c r="VJI1418" s="14"/>
      <c r="VJJ1418" s="14"/>
      <c r="VJK1418" s="14"/>
      <c r="VJL1418" s="14"/>
      <c r="VJM1418" s="14"/>
      <c r="VJN1418" s="14"/>
      <c r="VJO1418" s="14"/>
      <c r="VJP1418" s="14"/>
      <c r="VJQ1418" s="14"/>
      <c r="VJR1418" s="14"/>
      <c r="VJS1418" s="14"/>
      <c r="VJT1418" s="14"/>
      <c r="VJU1418" s="14"/>
      <c r="VJV1418" s="14"/>
      <c r="VJW1418" s="14"/>
      <c r="VJX1418" s="14"/>
      <c r="VJY1418" s="14"/>
      <c r="VJZ1418" s="14"/>
      <c r="VKA1418" s="14"/>
      <c r="VKB1418" s="14"/>
      <c r="VKC1418" s="14"/>
      <c r="VKD1418" s="14"/>
      <c r="VKE1418" s="14"/>
      <c r="VKF1418" s="14"/>
      <c r="VKG1418" s="14"/>
      <c r="VKH1418" s="14"/>
      <c r="VKI1418" s="14"/>
      <c r="VKJ1418" s="14"/>
      <c r="VKK1418" s="14"/>
      <c r="VKL1418" s="14"/>
      <c r="VKM1418" s="14"/>
      <c r="VKN1418" s="14"/>
      <c r="VKO1418" s="14"/>
      <c r="VKP1418" s="14"/>
      <c r="VKQ1418" s="14"/>
      <c r="VKR1418" s="14"/>
      <c r="VKS1418" s="14"/>
      <c r="VKT1418" s="14"/>
      <c r="VKU1418" s="14"/>
      <c r="VKV1418" s="14"/>
      <c r="VKW1418" s="14"/>
      <c r="VKX1418" s="14"/>
      <c r="VKY1418" s="14"/>
      <c r="VKZ1418" s="14"/>
      <c r="VLA1418" s="14"/>
      <c r="VLB1418" s="14"/>
      <c r="VLC1418" s="14"/>
      <c r="VLD1418" s="14"/>
      <c r="VLE1418" s="14"/>
      <c r="VLF1418" s="14"/>
      <c r="VLG1418" s="14"/>
      <c r="VLH1418" s="14"/>
      <c r="VLI1418" s="14"/>
      <c r="VLJ1418" s="14"/>
      <c r="VLK1418" s="14"/>
      <c r="VLL1418" s="14"/>
      <c r="VLM1418" s="14"/>
      <c r="VLN1418" s="14"/>
      <c r="VLO1418" s="14"/>
      <c r="VLP1418" s="14"/>
      <c r="VLQ1418" s="14"/>
      <c r="VLR1418" s="14"/>
      <c r="VLS1418" s="14"/>
      <c r="VLT1418" s="14"/>
      <c r="VLU1418" s="14"/>
      <c r="VLV1418" s="14"/>
      <c r="VLW1418" s="14"/>
      <c r="VLX1418" s="14"/>
      <c r="VLY1418" s="14"/>
      <c r="VLZ1418" s="14"/>
      <c r="VMA1418" s="14"/>
      <c r="VMB1418" s="14"/>
      <c r="VMC1418" s="14"/>
      <c r="VMD1418" s="14"/>
      <c r="VME1418" s="14"/>
      <c r="VMF1418" s="14"/>
      <c r="VMG1418" s="14"/>
      <c r="VMH1418" s="14"/>
      <c r="VMI1418" s="14"/>
      <c r="VMJ1418" s="14"/>
      <c r="VMK1418" s="14"/>
      <c r="VML1418" s="14"/>
      <c r="VMM1418" s="14"/>
      <c r="VMN1418" s="14"/>
      <c r="VMO1418" s="14"/>
      <c r="VMP1418" s="14"/>
      <c r="VMQ1418" s="14"/>
      <c r="VMR1418" s="14"/>
      <c r="VMS1418" s="14"/>
      <c r="VMT1418" s="14"/>
      <c r="VMU1418" s="14"/>
      <c r="VMV1418" s="14"/>
      <c r="VMW1418" s="14"/>
      <c r="VMX1418" s="14"/>
      <c r="VMY1418" s="14"/>
      <c r="VMZ1418" s="14"/>
      <c r="VNA1418" s="14"/>
      <c r="VNB1418" s="14"/>
      <c r="VNC1418" s="14"/>
      <c r="VND1418" s="14"/>
      <c r="VNE1418" s="14"/>
      <c r="VNF1418" s="14"/>
      <c r="VNG1418" s="14"/>
      <c r="VNH1418" s="14"/>
      <c r="VNI1418" s="14"/>
      <c r="VNJ1418" s="14"/>
      <c r="VNK1418" s="14"/>
      <c r="VNL1418" s="14"/>
      <c r="VNM1418" s="14"/>
      <c r="VNN1418" s="14"/>
      <c r="VNO1418" s="14"/>
      <c r="VNP1418" s="14"/>
      <c r="VNQ1418" s="14"/>
      <c r="VNR1418" s="14"/>
      <c r="VNS1418" s="14"/>
      <c r="VNT1418" s="14"/>
      <c r="VNU1418" s="14"/>
      <c r="VNV1418" s="14"/>
      <c r="VNW1418" s="14"/>
      <c r="VNX1418" s="14"/>
      <c r="VNY1418" s="14"/>
      <c r="VNZ1418" s="14"/>
      <c r="VOA1418" s="14"/>
      <c r="VOB1418" s="14"/>
      <c r="VOC1418" s="14"/>
      <c r="VOD1418" s="14"/>
      <c r="VOE1418" s="14"/>
      <c r="VOF1418" s="14"/>
      <c r="VOG1418" s="14"/>
      <c r="VOH1418" s="14"/>
      <c r="VOI1418" s="14"/>
      <c r="VOJ1418" s="14"/>
      <c r="VOK1418" s="14"/>
      <c r="VOL1418" s="14"/>
      <c r="VOM1418" s="14"/>
      <c r="VON1418" s="14"/>
      <c r="VOO1418" s="14"/>
      <c r="VOP1418" s="14"/>
      <c r="VOQ1418" s="14"/>
      <c r="VOR1418" s="14"/>
      <c r="VOS1418" s="14"/>
      <c r="VOT1418" s="14"/>
      <c r="VOU1418" s="14"/>
      <c r="VOV1418" s="14"/>
      <c r="VOW1418" s="14"/>
      <c r="VOX1418" s="14"/>
      <c r="VOY1418" s="14"/>
      <c r="VOZ1418" s="14"/>
      <c r="VPA1418" s="14"/>
      <c r="VPB1418" s="14"/>
      <c r="VPC1418" s="14"/>
      <c r="VPD1418" s="14"/>
      <c r="VPE1418" s="14"/>
      <c r="VPF1418" s="14"/>
      <c r="VPG1418" s="14"/>
      <c r="VPH1418" s="14"/>
      <c r="VPI1418" s="14"/>
      <c r="VPJ1418" s="14"/>
      <c r="VPK1418" s="14"/>
      <c r="VPL1418" s="14"/>
      <c r="VPM1418" s="14"/>
      <c r="VPN1418" s="14"/>
      <c r="VPO1418" s="14"/>
      <c r="VPP1418" s="14"/>
      <c r="VPQ1418" s="14"/>
      <c r="VPR1418" s="14"/>
      <c r="VPS1418" s="14"/>
      <c r="VPT1418" s="14"/>
      <c r="VPU1418" s="14"/>
      <c r="VPV1418" s="14"/>
      <c r="VPW1418" s="14"/>
      <c r="VPX1418" s="14"/>
      <c r="VPY1418" s="14"/>
      <c r="VPZ1418" s="14"/>
      <c r="VQA1418" s="14"/>
      <c r="VQB1418" s="14"/>
      <c r="VQC1418" s="14"/>
      <c r="VQD1418" s="14"/>
      <c r="VQE1418" s="14"/>
      <c r="VQF1418" s="14"/>
      <c r="VQG1418" s="14"/>
      <c r="VQH1418" s="14"/>
      <c r="VQI1418" s="14"/>
      <c r="VQJ1418" s="14"/>
      <c r="VQK1418" s="14"/>
      <c r="VQL1418" s="14"/>
      <c r="VQM1418" s="14"/>
      <c r="VQN1418" s="14"/>
      <c r="VQO1418" s="14"/>
      <c r="VQP1418" s="14"/>
      <c r="VQQ1418" s="14"/>
      <c r="VQR1418" s="14"/>
      <c r="VQS1418" s="14"/>
      <c r="VQT1418" s="14"/>
      <c r="VQU1418" s="14"/>
      <c r="VQV1418" s="14"/>
      <c r="VQW1418" s="14"/>
      <c r="VQX1418" s="14"/>
      <c r="VQY1418" s="14"/>
      <c r="VQZ1418" s="14"/>
      <c r="VRA1418" s="14"/>
      <c r="VRB1418" s="14"/>
      <c r="VRC1418" s="14"/>
      <c r="VRD1418" s="14"/>
      <c r="VRE1418" s="14"/>
      <c r="VRF1418" s="14"/>
      <c r="VRG1418" s="14"/>
      <c r="VRH1418" s="14"/>
      <c r="VRI1418" s="14"/>
      <c r="VRJ1418" s="14"/>
      <c r="VRK1418" s="14"/>
      <c r="VRL1418" s="14"/>
      <c r="VRM1418" s="14"/>
      <c r="VRN1418" s="14"/>
      <c r="VRO1418" s="14"/>
      <c r="VRP1418" s="14"/>
      <c r="VRQ1418" s="14"/>
      <c r="VRR1418" s="14"/>
      <c r="VRS1418" s="14"/>
      <c r="VRT1418" s="14"/>
      <c r="VRU1418" s="14"/>
      <c r="VRV1418" s="14"/>
      <c r="VRW1418" s="14"/>
      <c r="VRX1418" s="14"/>
      <c r="VRY1418" s="14"/>
      <c r="VRZ1418" s="14"/>
      <c r="VSA1418" s="14"/>
      <c r="VSB1418" s="14"/>
      <c r="VSC1418" s="14"/>
      <c r="VSD1418" s="14"/>
      <c r="VSE1418" s="14"/>
      <c r="VSF1418" s="14"/>
      <c r="VSG1418" s="14"/>
      <c r="VSH1418" s="14"/>
      <c r="VSI1418" s="14"/>
      <c r="VSJ1418" s="14"/>
      <c r="VSK1418" s="14"/>
      <c r="VSL1418" s="14"/>
      <c r="VSM1418" s="14"/>
      <c r="VSN1418" s="14"/>
      <c r="VSO1418" s="14"/>
      <c r="VSP1418" s="14"/>
      <c r="VSQ1418" s="14"/>
      <c r="VSR1418" s="14"/>
      <c r="VSS1418" s="14"/>
      <c r="VST1418" s="14"/>
      <c r="VSU1418" s="14"/>
      <c r="VSV1418" s="14"/>
      <c r="VSW1418" s="14"/>
      <c r="VSX1418" s="14"/>
      <c r="VSY1418" s="14"/>
      <c r="VSZ1418" s="14"/>
      <c r="VTA1418" s="14"/>
      <c r="VTB1418" s="14"/>
      <c r="VTC1418" s="14"/>
      <c r="VTD1418" s="14"/>
      <c r="VTE1418" s="14"/>
      <c r="VTF1418" s="14"/>
      <c r="VTG1418" s="14"/>
      <c r="VTH1418" s="14"/>
      <c r="VTI1418" s="14"/>
      <c r="VTJ1418" s="14"/>
      <c r="VTK1418" s="14"/>
      <c r="VTL1418" s="14"/>
      <c r="VTM1418" s="14"/>
      <c r="VTN1418" s="14"/>
      <c r="VTO1418" s="14"/>
      <c r="VTP1418" s="14"/>
      <c r="VTQ1418" s="14"/>
      <c r="VTR1418" s="14"/>
      <c r="VTS1418" s="14"/>
      <c r="VTT1418" s="14"/>
      <c r="VTU1418" s="14"/>
      <c r="VTV1418" s="14"/>
      <c r="VTW1418" s="14"/>
      <c r="VTX1418" s="14"/>
      <c r="VTY1418" s="14"/>
      <c r="VTZ1418" s="14"/>
      <c r="VUA1418" s="14"/>
      <c r="VUB1418" s="14"/>
      <c r="VUC1418" s="14"/>
      <c r="VUD1418" s="14"/>
      <c r="VUE1418" s="14"/>
      <c r="VUF1418" s="14"/>
      <c r="VUG1418" s="14"/>
      <c r="VUH1418" s="14"/>
      <c r="VUI1418" s="14"/>
      <c r="VUJ1418" s="14"/>
      <c r="VUK1418" s="14"/>
      <c r="VUL1418" s="14"/>
      <c r="VUM1418" s="14"/>
      <c r="VUN1418" s="14"/>
      <c r="VUO1418" s="14"/>
      <c r="VUP1418" s="14"/>
      <c r="VUQ1418" s="14"/>
      <c r="VUR1418" s="14"/>
      <c r="VUS1418" s="14"/>
      <c r="VUT1418" s="14"/>
      <c r="VUU1418" s="14"/>
      <c r="VUV1418" s="14"/>
      <c r="VUW1418" s="14"/>
      <c r="VUX1418" s="14"/>
      <c r="VUY1418" s="14"/>
      <c r="VUZ1418" s="14"/>
      <c r="VVA1418" s="14"/>
      <c r="VVB1418" s="14"/>
      <c r="VVC1418" s="14"/>
      <c r="VVD1418" s="14"/>
      <c r="VVE1418" s="14"/>
      <c r="VVF1418" s="14"/>
      <c r="VVG1418" s="14"/>
      <c r="VVH1418" s="14"/>
      <c r="VVI1418" s="14"/>
      <c r="VVJ1418" s="14"/>
      <c r="VVK1418" s="14"/>
      <c r="VVL1418" s="14"/>
      <c r="VVM1418" s="14"/>
      <c r="VVN1418" s="14"/>
      <c r="VVO1418" s="14"/>
      <c r="VVP1418" s="14"/>
      <c r="VVQ1418" s="14"/>
      <c r="VVR1418" s="14"/>
      <c r="VVS1418" s="14"/>
      <c r="VVT1418" s="14"/>
      <c r="VVU1418" s="14"/>
      <c r="VVV1418" s="14"/>
      <c r="VVW1418" s="14"/>
      <c r="VVX1418" s="14"/>
      <c r="VVY1418" s="14"/>
      <c r="VVZ1418" s="14"/>
      <c r="VWA1418" s="14"/>
      <c r="VWB1418" s="14"/>
      <c r="VWC1418" s="14"/>
      <c r="VWD1418" s="14"/>
      <c r="VWE1418" s="14"/>
      <c r="VWF1418" s="14"/>
      <c r="VWG1418" s="14"/>
      <c r="VWH1418" s="14"/>
      <c r="VWI1418" s="14"/>
      <c r="VWJ1418" s="14"/>
      <c r="VWK1418" s="14"/>
      <c r="VWL1418" s="14"/>
      <c r="VWM1418" s="14"/>
      <c r="VWN1418" s="14"/>
      <c r="VWO1418" s="14"/>
      <c r="VWP1418" s="14"/>
      <c r="VWQ1418" s="14"/>
      <c r="VWR1418" s="14"/>
      <c r="VWS1418" s="14"/>
      <c r="VWT1418" s="14"/>
      <c r="VWU1418" s="14"/>
      <c r="VWV1418" s="14"/>
      <c r="VWW1418" s="14"/>
      <c r="VWX1418" s="14"/>
      <c r="VWY1418" s="14"/>
      <c r="VWZ1418" s="14"/>
      <c r="VXA1418" s="14"/>
      <c r="VXB1418" s="14"/>
      <c r="VXC1418" s="14"/>
      <c r="VXD1418" s="14"/>
      <c r="VXE1418" s="14"/>
      <c r="VXF1418" s="14"/>
      <c r="VXG1418" s="14"/>
      <c r="VXH1418" s="14"/>
      <c r="VXI1418" s="14"/>
      <c r="VXJ1418" s="14"/>
      <c r="VXK1418" s="14"/>
      <c r="VXL1418" s="14"/>
      <c r="VXM1418" s="14"/>
      <c r="VXN1418" s="14"/>
      <c r="VXO1418" s="14"/>
      <c r="VXP1418" s="14"/>
      <c r="VXQ1418" s="14"/>
      <c r="VXR1418" s="14"/>
      <c r="VXS1418" s="14"/>
      <c r="VXT1418" s="14"/>
      <c r="VXU1418" s="14"/>
      <c r="VXV1418" s="14"/>
      <c r="VXW1418" s="14"/>
      <c r="VXX1418" s="14"/>
      <c r="VXY1418" s="14"/>
      <c r="VXZ1418" s="14"/>
      <c r="VYA1418" s="14"/>
      <c r="VYB1418" s="14"/>
      <c r="VYC1418" s="14"/>
      <c r="VYD1418" s="14"/>
      <c r="VYE1418" s="14"/>
      <c r="VYF1418" s="14"/>
      <c r="VYG1418" s="14"/>
      <c r="VYH1418" s="14"/>
      <c r="VYI1418" s="14"/>
      <c r="VYJ1418" s="14"/>
      <c r="VYK1418" s="14"/>
      <c r="VYL1418" s="14"/>
      <c r="VYM1418" s="14"/>
      <c r="VYN1418" s="14"/>
      <c r="VYO1418" s="14"/>
      <c r="VYP1418" s="14"/>
      <c r="VYQ1418" s="14"/>
      <c r="VYR1418" s="14"/>
      <c r="VYS1418" s="14"/>
      <c r="VYT1418" s="14"/>
      <c r="VYU1418" s="14"/>
      <c r="VYV1418" s="14"/>
      <c r="VYW1418" s="14"/>
      <c r="VYX1418" s="14"/>
      <c r="VYY1418" s="14"/>
      <c r="VYZ1418" s="14"/>
      <c r="VZA1418" s="14"/>
      <c r="VZB1418" s="14"/>
      <c r="VZC1418" s="14"/>
      <c r="VZD1418" s="14"/>
      <c r="VZE1418" s="14"/>
      <c r="VZF1418" s="14"/>
      <c r="VZG1418" s="14"/>
      <c r="VZH1418" s="14"/>
      <c r="VZI1418" s="14"/>
      <c r="VZJ1418" s="14"/>
      <c r="VZK1418" s="14"/>
      <c r="VZL1418" s="14"/>
      <c r="VZM1418" s="14"/>
      <c r="VZN1418" s="14"/>
      <c r="VZO1418" s="14"/>
      <c r="VZP1418" s="14"/>
      <c r="VZQ1418" s="14"/>
      <c r="VZR1418" s="14"/>
      <c r="VZS1418" s="14"/>
      <c r="VZT1418" s="14"/>
      <c r="VZU1418" s="14"/>
      <c r="VZV1418" s="14"/>
      <c r="VZW1418" s="14"/>
      <c r="VZX1418" s="14"/>
      <c r="VZY1418" s="14"/>
      <c r="VZZ1418" s="14"/>
      <c r="WAA1418" s="14"/>
      <c r="WAB1418" s="14"/>
      <c r="WAC1418" s="14"/>
      <c r="WAD1418" s="14"/>
      <c r="WAE1418" s="14"/>
      <c r="WAF1418" s="14"/>
      <c r="WAG1418" s="14"/>
      <c r="WAH1418" s="14"/>
      <c r="WAI1418" s="14"/>
      <c r="WAJ1418" s="14"/>
      <c r="WAK1418" s="14"/>
      <c r="WAL1418" s="14"/>
      <c r="WAM1418" s="14"/>
      <c r="WAN1418" s="14"/>
      <c r="WAO1418" s="14"/>
      <c r="WAP1418" s="14"/>
      <c r="WAQ1418" s="14"/>
      <c r="WAR1418" s="14"/>
      <c r="WAS1418" s="14"/>
      <c r="WAT1418" s="14"/>
      <c r="WAU1418" s="14"/>
      <c r="WAV1418" s="14"/>
      <c r="WAW1418" s="14"/>
      <c r="WAX1418" s="14"/>
      <c r="WAY1418" s="14"/>
      <c r="WAZ1418" s="14"/>
      <c r="WBA1418" s="14"/>
      <c r="WBB1418" s="14"/>
      <c r="WBC1418" s="14"/>
      <c r="WBD1418" s="14"/>
      <c r="WBE1418" s="14"/>
      <c r="WBF1418" s="14"/>
      <c r="WBG1418" s="14"/>
      <c r="WBH1418" s="14"/>
      <c r="WBI1418" s="14"/>
      <c r="WBJ1418" s="14"/>
      <c r="WBK1418" s="14"/>
      <c r="WBL1418" s="14"/>
      <c r="WBM1418" s="14"/>
      <c r="WBN1418" s="14"/>
      <c r="WBO1418" s="14"/>
      <c r="WBP1418" s="14"/>
      <c r="WBQ1418" s="14"/>
      <c r="WBR1418" s="14"/>
      <c r="WBS1418" s="14"/>
      <c r="WBT1418" s="14"/>
      <c r="WBU1418" s="14"/>
      <c r="WBV1418" s="14"/>
      <c r="WBW1418" s="14"/>
      <c r="WBX1418" s="14"/>
      <c r="WBY1418" s="14"/>
      <c r="WBZ1418" s="14"/>
      <c r="WCA1418" s="14"/>
      <c r="WCB1418" s="14"/>
      <c r="WCC1418" s="14"/>
      <c r="WCD1418" s="14"/>
      <c r="WCE1418" s="14"/>
      <c r="WCF1418" s="14"/>
      <c r="WCG1418" s="14"/>
      <c r="WCH1418" s="14"/>
      <c r="WCI1418" s="14"/>
      <c r="WCJ1418" s="14"/>
      <c r="WCK1418" s="14"/>
      <c r="WCL1418" s="14"/>
      <c r="WCM1418" s="14"/>
      <c r="WCN1418" s="14"/>
      <c r="WCO1418" s="14"/>
      <c r="WCP1418" s="14"/>
      <c r="WCQ1418" s="14"/>
      <c r="WCR1418" s="14"/>
      <c r="WCS1418" s="14"/>
      <c r="WCT1418" s="14"/>
      <c r="WCU1418" s="14"/>
      <c r="WCV1418" s="14"/>
      <c r="WCW1418" s="14"/>
      <c r="WCX1418" s="14"/>
      <c r="WCY1418" s="14"/>
      <c r="WCZ1418" s="14"/>
      <c r="WDA1418" s="14"/>
      <c r="WDB1418" s="14"/>
      <c r="WDC1418" s="14"/>
      <c r="WDD1418" s="14"/>
      <c r="WDE1418" s="14"/>
      <c r="WDF1418" s="14"/>
      <c r="WDG1418" s="14"/>
      <c r="WDH1418" s="14"/>
      <c r="WDI1418" s="14"/>
      <c r="WDJ1418" s="14"/>
      <c r="WDK1418" s="14"/>
      <c r="WDL1418" s="14"/>
      <c r="WDM1418" s="14"/>
      <c r="WDN1418" s="14"/>
      <c r="WDO1418" s="14"/>
      <c r="WDP1418" s="14"/>
      <c r="WDQ1418" s="14"/>
      <c r="WDR1418" s="14"/>
      <c r="WDS1418" s="14"/>
      <c r="WDT1418" s="14"/>
      <c r="WDU1418" s="14"/>
      <c r="WDV1418" s="14"/>
      <c r="WDW1418" s="14"/>
      <c r="WDX1418" s="14"/>
      <c r="WDY1418" s="14"/>
      <c r="WDZ1418" s="14"/>
      <c r="WEA1418" s="14"/>
      <c r="WEB1418" s="14"/>
      <c r="WEC1418" s="14"/>
      <c r="WED1418" s="14"/>
      <c r="WEE1418" s="14"/>
      <c r="WEF1418" s="14"/>
      <c r="WEG1418" s="14"/>
      <c r="WEH1418" s="14"/>
      <c r="WEI1418" s="14"/>
      <c r="WEJ1418" s="14"/>
      <c r="WEK1418" s="14"/>
      <c r="WEL1418" s="14"/>
      <c r="WEM1418" s="14"/>
      <c r="WEN1418" s="14"/>
      <c r="WEO1418" s="14"/>
      <c r="WEP1418" s="14"/>
      <c r="WEQ1418" s="14"/>
      <c r="WER1418" s="14"/>
      <c r="WES1418" s="14"/>
      <c r="WET1418" s="14"/>
      <c r="WEU1418" s="14"/>
      <c r="WEV1418" s="14"/>
      <c r="WEW1418" s="14"/>
      <c r="WEX1418" s="14"/>
      <c r="WEY1418" s="14"/>
      <c r="WEZ1418" s="14"/>
      <c r="WFA1418" s="14"/>
      <c r="WFB1418" s="14"/>
      <c r="WFC1418" s="14"/>
      <c r="WFD1418" s="14"/>
      <c r="WFE1418" s="14"/>
      <c r="WFF1418" s="14"/>
      <c r="WFG1418" s="14"/>
      <c r="WFH1418" s="14"/>
      <c r="WFI1418" s="14"/>
      <c r="WFJ1418" s="14"/>
      <c r="WFK1418" s="14"/>
      <c r="WFL1418" s="14"/>
      <c r="WFM1418" s="14"/>
      <c r="WFN1418" s="14"/>
      <c r="WFO1418" s="14"/>
      <c r="WFP1418" s="14"/>
      <c r="WFQ1418" s="14"/>
      <c r="WFR1418" s="14"/>
      <c r="WFS1418" s="14"/>
      <c r="WFT1418" s="14"/>
      <c r="WFU1418" s="14"/>
      <c r="WFV1418" s="14"/>
      <c r="WFW1418" s="14"/>
      <c r="WFX1418" s="14"/>
      <c r="WFY1418" s="14"/>
      <c r="WFZ1418" s="14"/>
      <c r="WGA1418" s="14"/>
      <c r="WGB1418" s="14"/>
      <c r="WGC1418" s="14"/>
      <c r="WGD1418" s="14"/>
      <c r="WGE1418" s="14"/>
      <c r="WGF1418" s="14"/>
      <c r="WGG1418" s="14"/>
      <c r="WGH1418" s="14"/>
      <c r="WGI1418" s="14"/>
      <c r="WGJ1418" s="14"/>
      <c r="WGK1418" s="14"/>
      <c r="WGL1418" s="14"/>
      <c r="WGM1418" s="14"/>
      <c r="WGN1418" s="14"/>
      <c r="WGO1418" s="14"/>
      <c r="WGP1418" s="14"/>
      <c r="WGQ1418" s="14"/>
      <c r="WGR1418" s="14"/>
      <c r="WGS1418" s="14"/>
      <c r="WGT1418" s="14"/>
      <c r="WGU1418" s="14"/>
      <c r="WGV1418" s="14"/>
      <c r="WGW1418" s="14"/>
      <c r="WGX1418" s="14"/>
      <c r="WGY1418" s="14"/>
      <c r="WGZ1418" s="14"/>
      <c r="WHA1418" s="14"/>
      <c r="WHB1418" s="14"/>
      <c r="WHC1418" s="14"/>
      <c r="WHD1418" s="14"/>
      <c r="WHE1418" s="14"/>
      <c r="WHF1418" s="14"/>
      <c r="WHG1418" s="14"/>
      <c r="WHH1418" s="14"/>
      <c r="WHI1418" s="14"/>
      <c r="WHJ1418" s="14"/>
      <c r="WHK1418" s="14"/>
      <c r="WHL1418" s="14"/>
      <c r="WHM1418" s="14"/>
      <c r="WHN1418" s="14"/>
      <c r="WHO1418" s="14"/>
      <c r="WHP1418" s="14"/>
      <c r="WHQ1418" s="14"/>
      <c r="WHR1418" s="14"/>
      <c r="WHS1418" s="14"/>
      <c r="WHT1418" s="14"/>
      <c r="WHU1418" s="14"/>
      <c r="WHV1418" s="14"/>
      <c r="WHW1418" s="14"/>
      <c r="WHX1418" s="14"/>
      <c r="WHY1418" s="14"/>
      <c r="WHZ1418" s="14"/>
      <c r="WIA1418" s="14"/>
      <c r="WIB1418" s="14"/>
      <c r="WIC1418" s="14"/>
      <c r="WID1418" s="14"/>
      <c r="WIE1418" s="14"/>
      <c r="WIF1418" s="14"/>
      <c r="WIG1418" s="14"/>
      <c r="WIH1418" s="14"/>
      <c r="WII1418" s="14"/>
      <c r="WIJ1418" s="14"/>
      <c r="WIK1418" s="14"/>
      <c r="WIL1418" s="14"/>
      <c r="WIM1418" s="14"/>
      <c r="WIN1418" s="14"/>
      <c r="WIO1418" s="14"/>
      <c r="WIP1418" s="14"/>
      <c r="WIQ1418" s="14"/>
      <c r="WIR1418" s="14"/>
      <c r="WIS1418" s="14"/>
      <c r="WIT1418" s="14"/>
      <c r="WIU1418" s="14"/>
      <c r="WIV1418" s="14"/>
      <c r="WIW1418" s="14"/>
      <c r="WIX1418" s="14"/>
      <c r="WIY1418" s="14"/>
      <c r="WIZ1418" s="14"/>
      <c r="WJA1418" s="14"/>
      <c r="WJB1418" s="14"/>
      <c r="WJC1418" s="14"/>
      <c r="WJD1418" s="14"/>
      <c r="WJE1418" s="14"/>
      <c r="WJF1418" s="14"/>
      <c r="WJG1418" s="14"/>
      <c r="WJH1418" s="14"/>
      <c r="WJI1418" s="14"/>
      <c r="WJJ1418" s="14"/>
      <c r="WJK1418" s="14"/>
      <c r="WJL1418" s="14"/>
      <c r="WJM1418" s="14"/>
      <c r="WJN1418" s="14"/>
      <c r="WJO1418" s="14"/>
      <c r="WJP1418" s="14"/>
      <c r="WJQ1418" s="14"/>
      <c r="WJR1418" s="14"/>
      <c r="WJS1418" s="14"/>
      <c r="WJT1418" s="14"/>
      <c r="WJU1418" s="14"/>
      <c r="WJV1418" s="14"/>
      <c r="WJW1418" s="14"/>
      <c r="WJX1418" s="14"/>
      <c r="WJY1418" s="14"/>
      <c r="WJZ1418" s="14"/>
      <c r="WKA1418" s="14"/>
      <c r="WKB1418" s="14"/>
      <c r="WKC1418" s="14"/>
      <c r="WKD1418" s="14"/>
      <c r="WKE1418" s="14"/>
      <c r="WKF1418" s="14"/>
      <c r="WKG1418" s="14"/>
      <c r="WKH1418" s="14"/>
      <c r="WKI1418" s="14"/>
      <c r="WKJ1418" s="14"/>
      <c r="WKK1418" s="14"/>
      <c r="WKL1418" s="14"/>
      <c r="WKM1418" s="14"/>
      <c r="WKN1418" s="14"/>
      <c r="WKO1418" s="14"/>
      <c r="WKP1418" s="14"/>
      <c r="WKQ1418" s="14"/>
      <c r="WKR1418" s="14"/>
      <c r="WKS1418" s="14"/>
      <c r="WKT1418" s="14"/>
      <c r="WKU1418" s="14"/>
      <c r="WKV1418" s="14"/>
      <c r="WKW1418" s="14"/>
      <c r="WKX1418" s="14"/>
      <c r="WKY1418" s="14"/>
      <c r="WKZ1418" s="14"/>
      <c r="WLA1418" s="14"/>
      <c r="WLB1418" s="14"/>
      <c r="WLC1418" s="14"/>
      <c r="WLD1418" s="14"/>
      <c r="WLE1418" s="14"/>
      <c r="WLF1418" s="14"/>
      <c r="WLG1418" s="14"/>
      <c r="WLH1418" s="14"/>
      <c r="WLI1418" s="14"/>
      <c r="WLJ1418" s="14"/>
      <c r="WLK1418" s="14"/>
      <c r="WLL1418" s="14"/>
      <c r="WLM1418" s="14"/>
      <c r="WLN1418" s="14"/>
      <c r="WLO1418" s="14"/>
      <c r="WLP1418" s="14"/>
      <c r="WLQ1418" s="14"/>
      <c r="WLR1418" s="14"/>
      <c r="WLS1418" s="14"/>
      <c r="WLT1418" s="14"/>
      <c r="WLU1418" s="14"/>
      <c r="WLV1418" s="14"/>
      <c r="WLW1418" s="14"/>
      <c r="WLX1418" s="14"/>
      <c r="WLY1418" s="14"/>
      <c r="WLZ1418" s="14"/>
      <c r="WMA1418" s="14"/>
      <c r="WMB1418" s="14"/>
      <c r="WMC1418" s="14"/>
      <c r="WMD1418" s="14"/>
      <c r="WME1418" s="14"/>
      <c r="WMF1418" s="14"/>
      <c r="WMG1418" s="14"/>
      <c r="WMH1418" s="14"/>
      <c r="WMI1418" s="14"/>
      <c r="WMJ1418" s="14"/>
      <c r="WMK1418" s="14"/>
      <c r="WML1418" s="14"/>
      <c r="WMM1418" s="14"/>
      <c r="WMN1418" s="14"/>
      <c r="WMO1418" s="14"/>
      <c r="WMP1418" s="14"/>
      <c r="WMQ1418" s="14"/>
      <c r="WMR1418" s="14"/>
      <c r="WMS1418" s="14"/>
      <c r="WMT1418" s="14"/>
      <c r="WMU1418" s="14"/>
      <c r="WMV1418" s="14"/>
      <c r="WMW1418" s="14"/>
      <c r="WMX1418" s="14"/>
      <c r="WMY1418" s="14"/>
      <c r="WMZ1418" s="14"/>
      <c r="WNA1418" s="14"/>
      <c r="WNB1418" s="14"/>
      <c r="WNC1418" s="14"/>
      <c r="WND1418" s="14"/>
      <c r="WNE1418" s="14"/>
      <c r="WNF1418" s="14"/>
      <c r="WNG1418" s="14"/>
      <c r="WNH1418" s="14"/>
      <c r="WNI1418" s="14"/>
      <c r="WNJ1418" s="14"/>
      <c r="WNK1418" s="14"/>
      <c r="WNL1418" s="14"/>
      <c r="WNM1418" s="14"/>
      <c r="WNN1418" s="14"/>
      <c r="WNO1418" s="14"/>
      <c r="WNP1418" s="14"/>
      <c r="WNQ1418" s="14"/>
      <c r="WNR1418" s="14"/>
      <c r="WNS1418" s="14"/>
      <c r="WNT1418" s="14"/>
      <c r="WNU1418" s="14"/>
      <c r="WNV1418" s="14"/>
      <c r="WNW1418" s="14"/>
      <c r="WNX1418" s="14"/>
      <c r="WNY1418" s="14"/>
      <c r="WNZ1418" s="14"/>
      <c r="WOA1418" s="14"/>
      <c r="WOB1418" s="14"/>
      <c r="WOC1418" s="14"/>
      <c r="WOD1418" s="14"/>
      <c r="WOE1418" s="14"/>
      <c r="WOF1418" s="14"/>
      <c r="WOG1418" s="14"/>
      <c r="WOH1418" s="14"/>
      <c r="WOI1418" s="14"/>
      <c r="WOJ1418" s="14"/>
      <c r="WOK1418" s="14"/>
      <c r="WOL1418" s="14"/>
      <c r="WOM1418" s="14"/>
      <c r="WON1418" s="14"/>
      <c r="WOO1418" s="14"/>
      <c r="WOP1418" s="14"/>
      <c r="WOQ1418" s="14"/>
      <c r="WOR1418" s="14"/>
      <c r="WOS1418" s="14"/>
      <c r="WOT1418" s="14"/>
      <c r="WOU1418" s="14"/>
      <c r="WOV1418" s="14"/>
      <c r="WOW1418" s="14"/>
      <c r="WOX1418" s="14"/>
      <c r="WOY1418" s="14"/>
      <c r="WOZ1418" s="14"/>
      <c r="WPA1418" s="14"/>
      <c r="WPB1418" s="14"/>
      <c r="WPC1418" s="14"/>
      <c r="WPD1418" s="14"/>
      <c r="WPE1418" s="14"/>
      <c r="WPF1418" s="14"/>
      <c r="WPG1418" s="14"/>
      <c r="WPH1418" s="14"/>
      <c r="WPI1418" s="14"/>
      <c r="WPJ1418" s="14"/>
      <c r="WPK1418" s="14"/>
      <c r="WPL1418" s="14"/>
      <c r="WPM1418" s="14"/>
      <c r="WPN1418" s="14"/>
      <c r="WPO1418" s="14"/>
      <c r="WPP1418" s="14"/>
      <c r="WPQ1418" s="14"/>
      <c r="WPR1418" s="14"/>
      <c r="WPS1418" s="14"/>
      <c r="WPT1418" s="14"/>
      <c r="WPU1418" s="14"/>
      <c r="WPV1418" s="14"/>
      <c r="WPW1418" s="14"/>
      <c r="WPX1418" s="14"/>
      <c r="WPY1418" s="14"/>
      <c r="WPZ1418" s="14"/>
      <c r="WQA1418" s="14"/>
      <c r="WQB1418" s="14"/>
      <c r="WQC1418" s="14"/>
      <c r="WQD1418" s="14"/>
      <c r="WQE1418" s="14"/>
      <c r="WQF1418" s="14"/>
      <c r="WQG1418" s="14"/>
      <c r="WQH1418" s="14"/>
      <c r="WQI1418" s="14"/>
      <c r="WQJ1418" s="14"/>
      <c r="WQK1418" s="14"/>
      <c r="WQL1418" s="14"/>
      <c r="WQM1418" s="14"/>
      <c r="WQN1418" s="14"/>
      <c r="WQO1418" s="14"/>
      <c r="WQP1418" s="14"/>
      <c r="WQQ1418" s="14"/>
      <c r="WQR1418" s="14"/>
      <c r="WQS1418" s="14"/>
      <c r="WQT1418" s="14"/>
      <c r="WQU1418" s="14"/>
      <c r="WQV1418" s="14"/>
      <c r="WQW1418" s="14"/>
      <c r="WQX1418" s="14"/>
      <c r="WQY1418" s="14"/>
      <c r="WQZ1418" s="14"/>
      <c r="WRA1418" s="14"/>
      <c r="WRB1418" s="14"/>
      <c r="WRC1418" s="14"/>
      <c r="WRD1418" s="14"/>
      <c r="WRE1418" s="14"/>
      <c r="WRF1418" s="14"/>
      <c r="WRG1418" s="14"/>
      <c r="WRH1418" s="14"/>
      <c r="WRI1418" s="14"/>
      <c r="WRJ1418" s="14"/>
      <c r="WRK1418" s="14"/>
      <c r="WRL1418" s="14"/>
      <c r="WRM1418" s="14"/>
      <c r="WRN1418" s="14"/>
      <c r="WRO1418" s="14"/>
      <c r="WRP1418" s="14"/>
      <c r="WRQ1418" s="14"/>
      <c r="WRR1418" s="14"/>
      <c r="WRS1418" s="14"/>
      <c r="WRT1418" s="14"/>
      <c r="WRU1418" s="14"/>
      <c r="WRV1418" s="14"/>
      <c r="WRW1418" s="14"/>
      <c r="WRX1418" s="14"/>
      <c r="WRY1418" s="14"/>
      <c r="WRZ1418" s="14"/>
      <c r="WSA1418" s="14"/>
      <c r="WSB1418" s="14"/>
      <c r="WSC1418" s="14"/>
      <c r="WSD1418" s="14"/>
      <c r="WSE1418" s="14"/>
      <c r="WSF1418" s="14"/>
      <c r="WSG1418" s="14"/>
      <c r="WSH1418" s="14"/>
      <c r="WSI1418" s="14"/>
      <c r="WSJ1418" s="14"/>
      <c r="WSK1418" s="14"/>
      <c r="WSL1418" s="14"/>
      <c r="WSM1418" s="14"/>
      <c r="WSN1418" s="14"/>
      <c r="WSO1418" s="14"/>
      <c r="WSP1418" s="14"/>
      <c r="WSQ1418" s="14"/>
      <c r="WSR1418" s="14"/>
      <c r="WSS1418" s="14"/>
      <c r="WST1418" s="14"/>
      <c r="WSU1418" s="14"/>
      <c r="WSV1418" s="14"/>
      <c r="WSW1418" s="14"/>
      <c r="WSX1418" s="14"/>
      <c r="WSY1418" s="14"/>
      <c r="WSZ1418" s="14"/>
      <c r="WTA1418" s="14"/>
      <c r="WTB1418" s="14"/>
      <c r="WTC1418" s="14"/>
      <c r="WTD1418" s="14"/>
      <c r="WTE1418" s="14"/>
      <c r="WTF1418" s="14"/>
      <c r="WTG1418" s="14"/>
      <c r="WTH1418" s="14"/>
      <c r="WTI1418" s="14"/>
      <c r="WTJ1418" s="14"/>
      <c r="WTK1418" s="14"/>
      <c r="WTL1418" s="14"/>
      <c r="WTM1418" s="14"/>
      <c r="WTN1418" s="14"/>
      <c r="WTO1418" s="14"/>
      <c r="WTP1418" s="14"/>
      <c r="WTQ1418" s="14"/>
      <c r="WTR1418" s="14"/>
      <c r="WTS1418" s="14"/>
      <c r="WTT1418" s="14"/>
      <c r="WTU1418" s="14"/>
      <c r="WTV1418" s="14"/>
      <c r="WTW1418" s="14"/>
      <c r="WTX1418" s="14"/>
      <c r="WTY1418" s="14"/>
      <c r="WTZ1418" s="14"/>
      <c r="WUA1418" s="14"/>
      <c r="WUB1418" s="14"/>
      <c r="WUC1418" s="14"/>
      <c r="WUD1418" s="14"/>
      <c r="WUE1418" s="14"/>
      <c r="WUF1418" s="14"/>
      <c r="WUG1418" s="14"/>
      <c r="WUH1418" s="14"/>
      <c r="WUI1418" s="14"/>
      <c r="WUJ1418" s="14"/>
      <c r="WUK1418" s="14"/>
      <c r="WUL1418" s="14"/>
      <c r="WUM1418" s="14"/>
      <c r="WUN1418" s="14"/>
      <c r="WUO1418" s="14"/>
      <c r="WUP1418" s="14"/>
      <c r="WUQ1418" s="14"/>
      <c r="WUR1418" s="14"/>
      <c r="WUS1418" s="14"/>
      <c r="WUT1418" s="14"/>
      <c r="WUU1418" s="14"/>
      <c r="WUV1418" s="14"/>
      <c r="WUW1418" s="14"/>
      <c r="WUX1418" s="14"/>
      <c r="WUY1418" s="14"/>
      <c r="WUZ1418" s="14"/>
      <c r="WVA1418" s="14"/>
      <c r="WVB1418" s="14"/>
      <c r="WVC1418" s="14"/>
      <c r="WVD1418" s="14"/>
      <c r="WVE1418" s="14"/>
      <c r="WVF1418" s="14"/>
      <c r="WVG1418" s="14"/>
      <c r="WVH1418" s="14"/>
      <c r="WVI1418" s="14"/>
      <c r="WVJ1418" s="14"/>
      <c r="WVK1418" s="14"/>
      <c r="WVL1418" s="14"/>
      <c r="WVM1418" s="14"/>
      <c r="WVN1418" s="14"/>
      <c r="WVO1418" s="14"/>
      <c r="WVP1418" s="14"/>
      <c r="WVQ1418" s="14"/>
      <c r="WVR1418" s="14"/>
      <c r="WVS1418" s="14"/>
      <c r="WVT1418" s="14"/>
      <c r="WVU1418" s="14"/>
      <c r="WVV1418" s="14"/>
      <c r="WVW1418" s="14"/>
      <c r="WVX1418" s="14"/>
      <c r="WVY1418" s="14"/>
      <c r="WVZ1418" s="14"/>
      <c r="WWA1418" s="14"/>
      <c r="WWB1418" s="14"/>
      <c r="WWC1418" s="14"/>
      <c r="WWD1418" s="14"/>
      <c r="WWE1418" s="14"/>
      <c r="WWF1418" s="14"/>
      <c r="WWG1418" s="14"/>
      <c r="WWH1418" s="14"/>
      <c r="WWI1418" s="14"/>
      <c r="WWJ1418" s="14"/>
      <c r="WWK1418" s="14"/>
      <c r="WWL1418" s="14"/>
      <c r="WWM1418" s="14"/>
      <c r="WWN1418" s="14"/>
      <c r="WWO1418" s="14"/>
      <c r="WWP1418" s="14"/>
      <c r="WWQ1418" s="14"/>
      <c r="WWR1418" s="14"/>
      <c r="WWS1418" s="14"/>
      <c r="WWT1418" s="14"/>
      <c r="WWU1418" s="14"/>
      <c r="WWV1418" s="14"/>
      <c r="WWW1418" s="14"/>
      <c r="WWX1418" s="14"/>
      <c r="WWY1418" s="14"/>
      <c r="WWZ1418" s="14"/>
      <c r="WXA1418" s="14"/>
      <c r="WXB1418" s="14"/>
      <c r="WXC1418" s="14"/>
      <c r="WXD1418" s="14"/>
      <c r="WXE1418" s="14"/>
      <c r="WXF1418" s="14"/>
      <c r="WXG1418" s="14"/>
      <c r="WXH1418" s="14"/>
      <c r="WXI1418" s="14"/>
      <c r="WXJ1418" s="14"/>
      <c r="WXK1418" s="14"/>
      <c r="WXL1418" s="14"/>
      <c r="WXM1418" s="14"/>
      <c r="WXN1418" s="14"/>
      <c r="WXO1418" s="14"/>
      <c r="WXP1418" s="14"/>
      <c r="WXQ1418" s="14"/>
      <c r="WXR1418" s="14"/>
      <c r="WXS1418" s="14"/>
      <c r="WXT1418" s="14"/>
      <c r="WXU1418" s="14"/>
      <c r="WXV1418" s="14"/>
      <c r="WXW1418" s="14"/>
      <c r="WXX1418" s="14"/>
      <c r="WXY1418" s="14"/>
      <c r="WXZ1418" s="14"/>
      <c r="WYA1418" s="14"/>
      <c r="WYB1418" s="14"/>
      <c r="WYC1418" s="14"/>
      <c r="WYD1418" s="14"/>
      <c r="WYE1418" s="14"/>
      <c r="WYF1418" s="14"/>
      <c r="WYG1418" s="14"/>
      <c r="WYH1418" s="14"/>
      <c r="WYI1418" s="14"/>
      <c r="WYJ1418" s="14"/>
      <c r="WYK1418" s="14"/>
      <c r="WYL1418" s="14"/>
      <c r="WYM1418" s="14"/>
      <c r="WYN1418" s="14"/>
      <c r="WYO1418" s="14"/>
      <c r="WYP1418" s="14"/>
      <c r="WYQ1418" s="14"/>
      <c r="WYR1418" s="14"/>
      <c r="WYS1418" s="14"/>
      <c r="WYT1418" s="14"/>
      <c r="WYU1418" s="14"/>
      <c r="WYV1418" s="14"/>
      <c r="WYW1418" s="14"/>
      <c r="WYX1418" s="14"/>
      <c r="WYY1418" s="14"/>
      <c r="WYZ1418" s="14"/>
      <c r="WZA1418" s="14"/>
      <c r="WZB1418" s="14"/>
      <c r="WZC1418" s="14"/>
      <c r="WZD1418" s="14"/>
      <c r="WZE1418" s="14"/>
      <c r="WZF1418" s="14"/>
      <c r="WZG1418" s="14"/>
      <c r="WZH1418" s="14"/>
      <c r="WZI1418" s="14"/>
      <c r="WZJ1418" s="14"/>
      <c r="WZK1418" s="14"/>
      <c r="WZL1418" s="14"/>
      <c r="WZM1418" s="14"/>
      <c r="WZN1418" s="14"/>
      <c r="WZO1418" s="14"/>
      <c r="WZP1418" s="14"/>
      <c r="WZQ1418" s="14"/>
      <c r="WZR1418" s="14"/>
      <c r="WZS1418" s="14"/>
      <c r="WZT1418" s="14"/>
      <c r="WZU1418" s="14"/>
      <c r="WZV1418" s="14"/>
      <c r="WZW1418" s="14"/>
      <c r="WZX1418" s="14"/>
      <c r="WZY1418" s="14"/>
      <c r="WZZ1418" s="14"/>
      <c r="XAA1418" s="14"/>
      <c r="XAB1418" s="14"/>
      <c r="XAC1418" s="14"/>
      <c r="XAD1418" s="14"/>
      <c r="XAE1418" s="14"/>
      <c r="XAF1418" s="14"/>
      <c r="XAG1418" s="14"/>
      <c r="XAH1418" s="14"/>
      <c r="XAI1418" s="14"/>
      <c r="XAJ1418" s="14"/>
      <c r="XAK1418" s="14"/>
      <c r="XAL1418" s="14"/>
      <c r="XAM1418" s="14"/>
      <c r="XAN1418" s="14"/>
      <c r="XAO1418" s="14"/>
      <c r="XAP1418" s="14"/>
      <c r="XAQ1418" s="14"/>
      <c r="XAR1418" s="14"/>
      <c r="XAS1418" s="14"/>
      <c r="XAT1418" s="14"/>
      <c r="XAU1418" s="14"/>
      <c r="XAV1418" s="14"/>
      <c r="XAW1418" s="14"/>
      <c r="XAX1418" s="14"/>
      <c r="XAY1418" s="14"/>
      <c r="XAZ1418" s="14"/>
      <c r="XBA1418" s="14"/>
      <c r="XBB1418" s="14"/>
      <c r="XBC1418" s="14"/>
      <c r="XBD1418" s="14"/>
      <c r="XBE1418" s="14"/>
      <c r="XBF1418" s="14"/>
      <c r="XBG1418" s="14"/>
      <c r="XBH1418" s="14"/>
      <c r="XBI1418" s="14"/>
      <c r="XBJ1418" s="14"/>
      <c r="XBK1418" s="14"/>
      <c r="XBL1418" s="14"/>
      <c r="XBM1418" s="14"/>
      <c r="XBN1418" s="14"/>
      <c r="XBO1418" s="14"/>
      <c r="XBP1418" s="14"/>
      <c r="XBQ1418" s="14"/>
      <c r="XBR1418" s="14"/>
      <c r="XBS1418" s="14"/>
      <c r="XBT1418" s="14"/>
      <c r="XBU1418" s="14"/>
      <c r="XBV1418" s="14"/>
      <c r="XBW1418" s="14"/>
      <c r="XBX1418" s="14"/>
      <c r="XBY1418" s="14"/>
      <c r="XBZ1418" s="14"/>
      <c r="XCA1418" s="14"/>
      <c r="XCB1418" s="14"/>
      <c r="XCC1418" s="14"/>
      <c r="XCD1418" s="14"/>
      <c r="XCE1418" s="14"/>
      <c r="XCF1418" s="14"/>
      <c r="XCG1418" s="14"/>
      <c r="XCH1418" s="14"/>
      <c r="XCI1418" s="14"/>
      <c r="XCJ1418" s="14"/>
      <c r="XCK1418" s="14"/>
      <c r="XCL1418" s="14"/>
      <c r="XCM1418" s="14"/>
      <c r="XCN1418" s="14"/>
      <c r="XCO1418" s="14"/>
      <c r="XCP1418" s="14"/>
      <c r="XCQ1418" s="14"/>
      <c r="XCR1418" s="14"/>
      <c r="XCS1418" s="14"/>
      <c r="XCT1418" s="14"/>
      <c r="XCU1418" s="14"/>
      <c r="XCV1418" s="14"/>
      <c r="XCW1418" s="14"/>
      <c r="XCX1418" s="14"/>
      <c r="XCY1418" s="14"/>
      <c r="XCZ1418" s="14"/>
      <c r="XDA1418" s="14"/>
      <c r="XDB1418" s="14"/>
      <c r="XDC1418" s="14"/>
      <c r="XDD1418" s="14"/>
      <c r="XDE1418" s="14"/>
      <c r="XDF1418" s="14"/>
      <c r="XDG1418" s="14"/>
      <c r="XDH1418" s="14"/>
      <c r="XDI1418" s="14"/>
      <c r="XDJ1418" s="14"/>
      <c r="XDK1418" s="14"/>
      <c r="XDL1418" s="14"/>
      <c r="XDM1418" s="14"/>
      <c r="XDN1418" s="14"/>
      <c r="XDO1418" s="14"/>
      <c r="XDP1418" s="14"/>
      <c r="XDQ1418" s="14"/>
      <c r="XDR1418" s="14"/>
      <c r="XDS1418" s="14"/>
      <c r="XDT1418" s="14"/>
      <c r="XDU1418" s="14"/>
      <c r="XDV1418" s="14"/>
      <c r="XDW1418" s="14"/>
      <c r="XDX1418" s="14"/>
      <c r="XDY1418" s="14"/>
      <c r="XDZ1418" s="14"/>
      <c r="XEA1418" s="14"/>
      <c r="XEB1418" s="14"/>
      <c r="XEC1418" s="14"/>
      <c r="XED1418" s="14"/>
      <c r="XEE1418" s="14"/>
      <c r="XEF1418" s="14"/>
      <c r="XEG1418" s="14"/>
      <c r="XEH1418" s="14"/>
      <c r="XEI1418" s="14"/>
      <c r="XEJ1418" s="14"/>
      <c r="XEK1418" s="14"/>
      <c r="XEL1418" s="14"/>
      <c r="XEM1418" s="14"/>
      <c r="XEN1418" s="14"/>
      <c r="XEO1418" s="14"/>
      <c r="XEP1418" s="14"/>
      <c r="XEQ1418" s="14"/>
      <c r="XER1418" s="14"/>
      <c r="XES1418" s="14"/>
      <c r="XET1418" s="14"/>
      <c r="XEU1418" s="14"/>
      <c r="XEV1418" s="14"/>
      <c r="XEW1418" s="14"/>
      <c r="XEX1418" s="14"/>
      <c r="XEY1418" s="14"/>
      <c r="XEZ1418" s="14"/>
      <c r="XFA1418" s="14"/>
    </row>
    <row r="1419" spans="1:16381" ht="22.5" hidden="1" customHeight="1" x14ac:dyDescent="0.25">
      <c r="A1419" s="68" t="s">
        <v>4531</v>
      </c>
      <c r="B1419" s="25">
        <v>2598</v>
      </c>
      <c r="C1419" s="36" t="s">
        <v>1289</v>
      </c>
      <c r="D1419" s="25">
        <v>1988</v>
      </c>
      <c r="E1419" s="108" t="s">
        <v>2932</v>
      </c>
      <c r="F1419" s="68" t="s">
        <v>2934</v>
      </c>
      <c r="G1419" s="25">
        <v>2</v>
      </c>
      <c r="H1419" s="25">
        <v>4</v>
      </c>
      <c r="I1419" s="137">
        <v>1263.2</v>
      </c>
      <c r="J1419" s="137">
        <v>679.8</v>
      </c>
      <c r="K1419" s="137">
        <v>679.8</v>
      </c>
      <c r="L1419" s="30">
        <v>52</v>
      </c>
      <c r="M1419" s="137">
        <f t="shared" ref="M1419" si="304">R1419+T1419+V1419+X1419+Z1419+AB1419+AE1419+AF1419</f>
        <v>1176812</v>
      </c>
      <c r="N1419" s="137"/>
      <c r="O1419" s="137"/>
      <c r="P1419" s="137"/>
      <c r="Q1419" s="137">
        <f t="shared" ref="Q1419" si="305">M1419</f>
        <v>1176812</v>
      </c>
      <c r="R1419" s="137">
        <v>1176812</v>
      </c>
      <c r="S1419" s="30"/>
      <c r="T1419" s="137"/>
      <c r="U1419" s="137"/>
      <c r="V1419" s="137"/>
      <c r="W1419" s="137"/>
      <c r="X1419" s="137"/>
      <c r="Y1419" s="137"/>
      <c r="Z1419" s="137"/>
      <c r="AA1419" s="137"/>
      <c r="AB1419" s="137"/>
      <c r="AC1419" s="137"/>
      <c r="AD1419" s="137"/>
      <c r="AE1419" s="137"/>
      <c r="AF1419" s="137"/>
      <c r="AG1419" s="337">
        <v>2025</v>
      </c>
      <c r="AH1419" s="166" t="s">
        <v>3053</v>
      </c>
      <c r="AI1419" s="166"/>
      <c r="AJ1419" s="134">
        <f t="shared" si="295"/>
        <v>1348</v>
      </c>
      <c r="AK1419" s="35" t="s">
        <v>153</v>
      </c>
      <c r="AL1419" s="134" t="str">
        <f t="shared" si="296"/>
        <v>1348.</v>
      </c>
      <c r="AM1419" s="140"/>
      <c r="AN1419" s="35"/>
      <c r="AO1419" s="193"/>
    </row>
    <row r="1420" spans="1:16381" s="33" customFormat="1" ht="22.5" hidden="1" customHeight="1" x14ac:dyDescent="0.25">
      <c r="A1420" s="70"/>
      <c r="B1420" s="45"/>
      <c r="C1420" s="203" t="s">
        <v>1191</v>
      </c>
      <c r="D1420" s="25"/>
      <c r="E1420" s="68"/>
      <c r="F1420" s="68"/>
      <c r="G1420" s="25"/>
      <c r="H1420" s="25"/>
      <c r="I1420" s="135"/>
      <c r="J1420" s="135"/>
      <c r="K1420" s="135"/>
      <c r="L1420" s="103"/>
      <c r="M1420" s="135"/>
      <c r="N1420" s="135"/>
      <c r="O1420" s="135"/>
      <c r="P1420" s="135"/>
      <c r="Q1420" s="135"/>
      <c r="R1420" s="135"/>
      <c r="S1420" s="103"/>
      <c r="T1420" s="135"/>
      <c r="U1420" s="135"/>
      <c r="V1420" s="135"/>
      <c r="W1420" s="135"/>
      <c r="X1420" s="135"/>
      <c r="Y1420" s="135"/>
      <c r="Z1420" s="135"/>
      <c r="AA1420" s="135"/>
      <c r="AB1420" s="135"/>
      <c r="AC1420" s="135"/>
      <c r="AD1420" s="135"/>
      <c r="AE1420" s="135"/>
      <c r="AF1420" s="135"/>
      <c r="AG1420" s="156"/>
      <c r="AH1420" s="124"/>
      <c r="AI1420" s="124"/>
      <c r="AJ1420" s="134"/>
      <c r="AK1420" s="35"/>
      <c r="AL1420" s="134"/>
      <c r="AM1420" s="127"/>
      <c r="AN1420" s="297"/>
      <c r="AO1420" s="193"/>
    </row>
    <row r="1421" spans="1:16381" s="33" customFormat="1" ht="22.5" hidden="1" customHeight="1" x14ac:dyDescent="0.25">
      <c r="A1421" s="70"/>
      <c r="B1421" s="45"/>
      <c r="C1421" s="203" t="s">
        <v>1192</v>
      </c>
      <c r="D1421" s="25"/>
      <c r="E1421" s="68"/>
      <c r="F1421" s="68"/>
      <c r="G1421" s="25"/>
      <c r="H1421" s="25"/>
      <c r="I1421" s="135">
        <f>SUM(I1422:I1473)</f>
        <v>79423.499999999971</v>
      </c>
      <c r="J1421" s="135">
        <f t="shared" ref="J1421:AB1421" si="306">SUM(J1422:J1473)</f>
        <v>67127.3</v>
      </c>
      <c r="K1421" s="135">
        <f t="shared" si="306"/>
        <v>66507.599999999991</v>
      </c>
      <c r="L1421" s="103">
        <f t="shared" si="306"/>
        <v>3090</v>
      </c>
      <c r="M1421" s="135">
        <f t="shared" si="306"/>
        <v>143192112.69</v>
      </c>
      <c r="N1421" s="135"/>
      <c r="O1421" s="135"/>
      <c r="P1421" s="135"/>
      <c r="Q1421" s="135">
        <f>M1421</f>
        <v>143192112.69</v>
      </c>
      <c r="R1421" s="135">
        <f t="shared" si="306"/>
        <v>35748015.43</v>
      </c>
      <c r="S1421" s="103"/>
      <c r="T1421" s="135"/>
      <c r="U1421" s="135">
        <f t="shared" si="306"/>
        <v>19923.7</v>
      </c>
      <c r="V1421" s="135">
        <f t="shared" si="306"/>
        <v>104929286.86</v>
      </c>
      <c r="W1421" s="135"/>
      <c r="X1421" s="135"/>
      <c r="Y1421" s="135">
        <f t="shared" si="306"/>
        <v>707.54</v>
      </c>
      <c r="Z1421" s="135">
        <f t="shared" si="306"/>
        <v>2322134.4</v>
      </c>
      <c r="AA1421" s="135">
        <f t="shared" si="306"/>
        <v>12.28</v>
      </c>
      <c r="AB1421" s="135">
        <f t="shared" si="306"/>
        <v>192676</v>
      </c>
      <c r="AC1421" s="135"/>
      <c r="AD1421" s="135"/>
      <c r="AE1421" s="135"/>
      <c r="AF1421" s="135"/>
      <c r="AG1421" s="156"/>
      <c r="AH1421" s="124"/>
      <c r="AI1421" s="124"/>
      <c r="AJ1421" s="134"/>
      <c r="AK1421" s="35"/>
      <c r="AL1421" s="134"/>
      <c r="AM1421" s="127"/>
      <c r="AN1421" s="297"/>
      <c r="AO1421" s="193"/>
    </row>
    <row r="1422" spans="1:16381" ht="22.5" hidden="1" customHeight="1" x14ac:dyDescent="0.25">
      <c r="A1422" s="68" t="s">
        <v>4532</v>
      </c>
      <c r="B1422" s="25">
        <v>2578</v>
      </c>
      <c r="C1422" s="36" t="s">
        <v>1282</v>
      </c>
      <c r="D1422" s="25">
        <v>1980</v>
      </c>
      <c r="E1422" s="68" t="s">
        <v>2932</v>
      </c>
      <c r="F1422" s="68" t="s">
        <v>2934</v>
      </c>
      <c r="G1422" s="25">
        <v>2</v>
      </c>
      <c r="H1422" s="25">
        <v>2</v>
      </c>
      <c r="I1422" s="137">
        <v>705.6</v>
      </c>
      <c r="J1422" s="137">
        <v>626.20000000000005</v>
      </c>
      <c r="K1422" s="137">
        <v>626.20000000000005</v>
      </c>
      <c r="L1422" s="30">
        <v>37</v>
      </c>
      <c r="M1422" s="137">
        <f t="shared" ref="M1422:M1440" si="307">R1422+T1422+V1422+X1422+Z1422+AB1422+AE1422+AF1422</f>
        <v>4506277</v>
      </c>
      <c r="N1422" s="137"/>
      <c r="O1422" s="137"/>
      <c r="P1422" s="137"/>
      <c r="Q1422" s="137">
        <f t="shared" ref="Q1422:Q1440" si="308">M1422</f>
        <v>4506277</v>
      </c>
      <c r="R1422" s="137"/>
      <c r="S1422" s="30"/>
      <c r="T1422" s="137"/>
      <c r="U1422" s="137">
        <v>599</v>
      </c>
      <c r="V1422" s="137">
        <f>U1422*7523</f>
        <v>4506277</v>
      </c>
      <c r="W1422" s="137"/>
      <c r="X1422" s="137"/>
      <c r="Y1422" s="137"/>
      <c r="Z1422" s="137"/>
      <c r="AA1422" s="137"/>
      <c r="AB1422" s="137"/>
      <c r="AC1422" s="137"/>
      <c r="AD1422" s="137"/>
      <c r="AE1422" s="137"/>
      <c r="AF1422" s="137"/>
      <c r="AG1422" s="337">
        <v>2025</v>
      </c>
      <c r="AH1422" s="166"/>
      <c r="AI1422" s="166"/>
      <c r="AJ1422" s="134">
        <f t="shared" si="295"/>
        <v>1349</v>
      </c>
      <c r="AK1422" s="35" t="s">
        <v>153</v>
      </c>
      <c r="AL1422" s="134" t="str">
        <f t="shared" si="296"/>
        <v>1349.</v>
      </c>
      <c r="AM1422" s="140"/>
      <c r="AN1422" s="35"/>
      <c r="AO1422" s="193"/>
    </row>
    <row r="1423" spans="1:16381" ht="22.5" hidden="1" customHeight="1" x14ac:dyDescent="0.25">
      <c r="A1423" s="68" t="s">
        <v>4533</v>
      </c>
      <c r="B1423" s="25">
        <v>2597</v>
      </c>
      <c r="C1423" s="154" t="s">
        <v>591</v>
      </c>
      <c r="D1423" s="25">
        <v>1987</v>
      </c>
      <c r="E1423" s="108" t="s">
        <v>2932</v>
      </c>
      <c r="F1423" s="68" t="s">
        <v>2934</v>
      </c>
      <c r="G1423" s="25">
        <v>4</v>
      </c>
      <c r="H1423" s="25">
        <v>1</v>
      </c>
      <c r="I1423" s="137">
        <v>818.2</v>
      </c>
      <c r="J1423" s="137">
        <v>515.1</v>
      </c>
      <c r="K1423" s="137">
        <v>515.1</v>
      </c>
      <c r="L1423" s="30">
        <v>49</v>
      </c>
      <c r="M1423" s="137">
        <f t="shared" si="307"/>
        <v>3009200</v>
      </c>
      <c r="N1423" s="137"/>
      <c r="O1423" s="137"/>
      <c r="P1423" s="137"/>
      <c r="Q1423" s="137">
        <f t="shared" si="308"/>
        <v>3009200</v>
      </c>
      <c r="R1423" s="137"/>
      <c r="S1423" s="30"/>
      <c r="T1423" s="137"/>
      <c r="U1423" s="137">
        <v>400</v>
      </c>
      <c r="V1423" s="137">
        <f>U1423*7523</f>
        <v>3009200</v>
      </c>
      <c r="W1423" s="137"/>
      <c r="X1423" s="137"/>
      <c r="Y1423" s="137"/>
      <c r="Z1423" s="137"/>
      <c r="AA1423" s="137"/>
      <c r="AB1423" s="137"/>
      <c r="AC1423" s="137"/>
      <c r="AD1423" s="137"/>
      <c r="AE1423" s="137"/>
      <c r="AF1423" s="137"/>
      <c r="AG1423" s="337">
        <v>2025</v>
      </c>
      <c r="AH1423" s="166"/>
      <c r="AI1423" s="166"/>
      <c r="AJ1423" s="134">
        <f t="shared" si="295"/>
        <v>1350</v>
      </c>
      <c r="AK1423" s="35" t="s">
        <v>153</v>
      </c>
      <c r="AL1423" s="134" t="str">
        <f t="shared" si="296"/>
        <v>1350.</v>
      </c>
      <c r="AM1423" s="140"/>
      <c r="AN1423" s="296"/>
      <c r="AO1423" s="193"/>
    </row>
    <row r="1424" spans="1:16381" ht="22.5" hidden="1" customHeight="1" x14ac:dyDescent="0.25">
      <c r="A1424" s="68" t="s">
        <v>4534</v>
      </c>
      <c r="B1424" s="25">
        <v>2595</v>
      </c>
      <c r="C1424" s="36" t="s">
        <v>1287</v>
      </c>
      <c r="D1424" s="25">
        <v>1988</v>
      </c>
      <c r="E1424" s="108" t="s">
        <v>2932</v>
      </c>
      <c r="F1424" s="68" t="s">
        <v>2934</v>
      </c>
      <c r="G1424" s="25">
        <v>2</v>
      </c>
      <c r="H1424" s="25">
        <v>2</v>
      </c>
      <c r="I1424" s="137">
        <v>622.70000000000005</v>
      </c>
      <c r="J1424" s="137">
        <v>328.5</v>
      </c>
      <c r="K1424" s="137">
        <v>328.5</v>
      </c>
      <c r="L1424" s="30">
        <v>24</v>
      </c>
      <c r="M1424" s="137">
        <f t="shared" si="307"/>
        <v>4694352</v>
      </c>
      <c r="N1424" s="137"/>
      <c r="O1424" s="137"/>
      <c r="P1424" s="137"/>
      <c r="Q1424" s="137">
        <f t="shared" si="308"/>
        <v>4694352</v>
      </c>
      <c r="R1424" s="137"/>
      <c r="S1424" s="30"/>
      <c r="T1424" s="137"/>
      <c r="U1424" s="137">
        <v>624</v>
      </c>
      <c r="V1424" s="137">
        <f>U1424*7523</f>
        <v>4694352</v>
      </c>
      <c r="W1424" s="137"/>
      <c r="X1424" s="137"/>
      <c r="Y1424" s="137"/>
      <c r="Z1424" s="137"/>
      <c r="AA1424" s="137"/>
      <c r="AB1424" s="137"/>
      <c r="AC1424" s="137"/>
      <c r="AD1424" s="137"/>
      <c r="AE1424" s="137"/>
      <c r="AF1424" s="137"/>
      <c r="AG1424" s="337">
        <v>2025</v>
      </c>
      <c r="AH1424" s="166"/>
      <c r="AI1424" s="166"/>
      <c r="AJ1424" s="134">
        <f t="shared" si="295"/>
        <v>1351</v>
      </c>
      <c r="AK1424" s="35" t="s">
        <v>153</v>
      </c>
      <c r="AL1424" s="134" t="str">
        <f t="shared" si="296"/>
        <v>1351.</v>
      </c>
      <c r="AM1424" s="140"/>
      <c r="AN1424" s="35"/>
      <c r="AO1424" s="193"/>
    </row>
    <row r="1425" spans="1:41" ht="22.5" hidden="1" customHeight="1" x14ac:dyDescent="0.25">
      <c r="A1425" s="68" t="s">
        <v>4535</v>
      </c>
      <c r="B1425" s="25">
        <v>2638</v>
      </c>
      <c r="C1425" s="36" t="s">
        <v>1297</v>
      </c>
      <c r="D1425" s="25">
        <v>1987</v>
      </c>
      <c r="E1425" s="108" t="s">
        <v>2932</v>
      </c>
      <c r="F1425" s="68" t="s">
        <v>2934</v>
      </c>
      <c r="G1425" s="25">
        <v>3</v>
      </c>
      <c r="H1425" s="25">
        <v>1</v>
      </c>
      <c r="I1425" s="137">
        <v>1976.4</v>
      </c>
      <c r="J1425" s="137">
        <v>1797.2</v>
      </c>
      <c r="K1425" s="137">
        <v>1797.2</v>
      </c>
      <c r="L1425" s="30">
        <v>85</v>
      </c>
      <c r="M1425" s="137">
        <f t="shared" si="307"/>
        <v>6168860</v>
      </c>
      <c r="N1425" s="137"/>
      <c r="O1425" s="137"/>
      <c r="P1425" s="137"/>
      <c r="Q1425" s="137">
        <f t="shared" si="308"/>
        <v>6168860</v>
      </c>
      <c r="R1425" s="137"/>
      <c r="S1425" s="30"/>
      <c r="T1425" s="137"/>
      <c r="U1425" s="137">
        <v>820</v>
      </c>
      <c r="V1425" s="137">
        <f>U1425*7523</f>
        <v>6168860</v>
      </c>
      <c r="W1425" s="137"/>
      <c r="X1425" s="137"/>
      <c r="Y1425" s="137"/>
      <c r="Z1425" s="137"/>
      <c r="AA1425" s="137"/>
      <c r="AB1425" s="137"/>
      <c r="AC1425" s="137"/>
      <c r="AD1425" s="137"/>
      <c r="AE1425" s="137"/>
      <c r="AF1425" s="137"/>
      <c r="AG1425" s="337">
        <v>2025</v>
      </c>
      <c r="AH1425" s="166"/>
      <c r="AI1425" s="166"/>
      <c r="AJ1425" s="134">
        <f t="shared" si="295"/>
        <v>1352</v>
      </c>
      <c r="AK1425" s="35" t="s">
        <v>153</v>
      </c>
      <c r="AL1425" s="134" t="str">
        <f t="shared" si="296"/>
        <v>1352.</v>
      </c>
      <c r="AM1425" s="140"/>
      <c r="AN1425" s="35"/>
      <c r="AO1425" s="193"/>
    </row>
    <row r="1426" spans="1:41" ht="22.5" hidden="1" customHeight="1" x14ac:dyDescent="0.25">
      <c r="A1426" s="68" t="s">
        <v>4536</v>
      </c>
      <c r="B1426" s="25">
        <v>2589</v>
      </c>
      <c r="C1426" s="154" t="s">
        <v>583</v>
      </c>
      <c r="D1426" s="25">
        <v>1976</v>
      </c>
      <c r="E1426" s="108" t="s">
        <v>2932</v>
      </c>
      <c r="F1426" s="108" t="s">
        <v>2933</v>
      </c>
      <c r="G1426" s="25">
        <v>3</v>
      </c>
      <c r="H1426" s="25">
        <v>2</v>
      </c>
      <c r="I1426" s="137">
        <v>844.7</v>
      </c>
      <c r="J1426" s="137">
        <v>475</v>
      </c>
      <c r="K1426" s="137">
        <v>475</v>
      </c>
      <c r="L1426" s="30">
        <v>48</v>
      </c>
      <c r="M1426" s="137">
        <f t="shared" si="307"/>
        <v>1412770.1</v>
      </c>
      <c r="N1426" s="137"/>
      <c r="O1426" s="137"/>
      <c r="P1426" s="137"/>
      <c r="Q1426" s="137">
        <f t="shared" si="308"/>
        <v>1412770.1</v>
      </c>
      <c r="R1426" s="137"/>
      <c r="S1426" s="30"/>
      <c r="T1426" s="137"/>
      <c r="U1426" s="137">
        <v>398.3</v>
      </c>
      <c r="V1426" s="137">
        <f>U1426*3547</f>
        <v>1412770.1</v>
      </c>
      <c r="W1426" s="137"/>
      <c r="X1426" s="137"/>
      <c r="Y1426" s="137"/>
      <c r="Z1426" s="137"/>
      <c r="AA1426" s="137"/>
      <c r="AB1426" s="137"/>
      <c r="AC1426" s="137"/>
      <c r="AD1426" s="137"/>
      <c r="AE1426" s="137"/>
      <c r="AF1426" s="137"/>
      <c r="AG1426" s="337">
        <v>2025</v>
      </c>
      <c r="AH1426" s="166"/>
      <c r="AI1426" s="166"/>
      <c r="AJ1426" s="134">
        <f t="shared" si="295"/>
        <v>1353</v>
      </c>
      <c r="AK1426" s="35" t="s">
        <v>153</v>
      </c>
      <c r="AL1426" s="134" t="str">
        <f t="shared" si="296"/>
        <v>1353.</v>
      </c>
      <c r="AM1426" s="140"/>
      <c r="AN1426" s="35"/>
      <c r="AO1426" s="193"/>
    </row>
    <row r="1427" spans="1:41" ht="22.5" hidden="1" customHeight="1" x14ac:dyDescent="0.25">
      <c r="A1427" s="68" t="s">
        <v>4537</v>
      </c>
      <c r="B1427" s="25">
        <v>2654</v>
      </c>
      <c r="C1427" s="205" t="s">
        <v>577</v>
      </c>
      <c r="D1427" s="25">
        <v>1979</v>
      </c>
      <c r="E1427" s="108" t="s">
        <v>2932</v>
      </c>
      <c r="F1427" s="68" t="s">
        <v>2934</v>
      </c>
      <c r="G1427" s="25">
        <v>2</v>
      </c>
      <c r="H1427" s="25">
        <v>2</v>
      </c>
      <c r="I1427" s="137">
        <v>945.8</v>
      </c>
      <c r="J1427" s="137">
        <v>866</v>
      </c>
      <c r="K1427" s="137">
        <v>866</v>
      </c>
      <c r="L1427" s="30">
        <v>38</v>
      </c>
      <c r="M1427" s="137">
        <f t="shared" si="307"/>
        <v>320424</v>
      </c>
      <c r="N1427" s="137"/>
      <c r="O1427" s="137"/>
      <c r="P1427" s="137"/>
      <c r="Q1427" s="137">
        <f t="shared" si="308"/>
        <v>320424</v>
      </c>
      <c r="R1427" s="137">
        <v>320424</v>
      </c>
      <c r="S1427" s="30"/>
      <c r="T1427" s="137"/>
      <c r="U1427" s="137"/>
      <c r="V1427" s="137"/>
      <c r="W1427" s="137"/>
      <c r="X1427" s="137"/>
      <c r="Y1427" s="137"/>
      <c r="Z1427" s="137"/>
      <c r="AA1427" s="137"/>
      <c r="AB1427" s="137"/>
      <c r="AC1427" s="137"/>
      <c r="AD1427" s="137"/>
      <c r="AE1427" s="137"/>
      <c r="AF1427" s="137"/>
      <c r="AG1427" s="337">
        <v>2025</v>
      </c>
      <c r="AH1427" s="166" t="s">
        <v>3049</v>
      </c>
      <c r="AI1427" s="166"/>
      <c r="AJ1427" s="134">
        <f t="shared" si="295"/>
        <v>1354</v>
      </c>
      <c r="AK1427" s="35" t="s">
        <v>153</v>
      </c>
      <c r="AL1427" s="134" t="str">
        <f t="shared" si="296"/>
        <v>1354.</v>
      </c>
      <c r="AM1427" s="140"/>
      <c r="AN1427" s="35"/>
      <c r="AO1427" s="193"/>
    </row>
    <row r="1428" spans="1:41" ht="22.5" hidden="1" customHeight="1" x14ac:dyDescent="0.25">
      <c r="A1428" s="68" t="s">
        <v>4538</v>
      </c>
      <c r="B1428" s="25">
        <v>2551</v>
      </c>
      <c r="C1428" s="36" t="s">
        <v>1279</v>
      </c>
      <c r="D1428" s="25">
        <v>1986</v>
      </c>
      <c r="E1428" s="108" t="s">
        <v>2932</v>
      </c>
      <c r="F1428" s="68" t="s">
        <v>2934</v>
      </c>
      <c r="G1428" s="25">
        <v>2</v>
      </c>
      <c r="H1428" s="25">
        <v>3</v>
      </c>
      <c r="I1428" s="137">
        <v>903.8</v>
      </c>
      <c r="J1428" s="137">
        <v>534.1</v>
      </c>
      <c r="K1428" s="137">
        <v>534.1</v>
      </c>
      <c r="L1428" s="30">
        <v>30</v>
      </c>
      <c r="M1428" s="137">
        <f t="shared" si="307"/>
        <v>6635286</v>
      </c>
      <c r="N1428" s="137"/>
      <c r="O1428" s="137"/>
      <c r="P1428" s="137"/>
      <c r="Q1428" s="137">
        <f t="shared" si="308"/>
        <v>6635286</v>
      </c>
      <c r="R1428" s="137"/>
      <c r="S1428" s="30"/>
      <c r="T1428" s="137"/>
      <c r="U1428" s="137">
        <v>882</v>
      </c>
      <c r="V1428" s="137">
        <f t="shared" ref="V1428:V1432" si="309">U1428*7523</f>
        <v>6635286</v>
      </c>
      <c r="W1428" s="137"/>
      <c r="X1428" s="137"/>
      <c r="Y1428" s="137"/>
      <c r="Z1428" s="137"/>
      <c r="AA1428" s="137"/>
      <c r="AB1428" s="137"/>
      <c r="AC1428" s="137"/>
      <c r="AD1428" s="137"/>
      <c r="AE1428" s="137"/>
      <c r="AF1428" s="137"/>
      <c r="AG1428" s="337">
        <v>2025</v>
      </c>
      <c r="AH1428" s="166"/>
      <c r="AI1428" s="166"/>
      <c r="AJ1428" s="134">
        <f t="shared" si="295"/>
        <v>1355</v>
      </c>
      <c r="AK1428" s="35" t="s">
        <v>153</v>
      </c>
      <c r="AL1428" s="134" t="str">
        <f t="shared" si="296"/>
        <v>1355.</v>
      </c>
      <c r="AM1428" s="140"/>
      <c r="AN1428" s="35"/>
      <c r="AO1428" s="193"/>
    </row>
    <row r="1429" spans="1:41" ht="22.5" hidden="1" customHeight="1" x14ac:dyDescent="0.25">
      <c r="A1429" s="68" t="s">
        <v>4539</v>
      </c>
      <c r="B1429" s="25">
        <v>2552</v>
      </c>
      <c r="C1429" s="36" t="s">
        <v>1280</v>
      </c>
      <c r="D1429" s="25">
        <v>1986</v>
      </c>
      <c r="E1429" s="108" t="s">
        <v>2932</v>
      </c>
      <c r="F1429" s="68" t="s">
        <v>2934</v>
      </c>
      <c r="G1429" s="25">
        <v>2</v>
      </c>
      <c r="H1429" s="25">
        <v>3</v>
      </c>
      <c r="I1429" s="137">
        <v>918.9</v>
      </c>
      <c r="J1429" s="137">
        <v>536</v>
      </c>
      <c r="K1429" s="137">
        <v>536</v>
      </c>
      <c r="L1429" s="30">
        <v>33</v>
      </c>
      <c r="M1429" s="137">
        <f t="shared" si="307"/>
        <v>6537487</v>
      </c>
      <c r="N1429" s="137"/>
      <c r="O1429" s="137"/>
      <c r="P1429" s="137"/>
      <c r="Q1429" s="137">
        <f t="shared" si="308"/>
        <v>6537487</v>
      </c>
      <c r="R1429" s="137"/>
      <c r="S1429" s="30"/>
      <c r="T1429" s="137"/>
      <c r="U1429" s="137">
        <v>869</v>
      </c>
      <c r="V1429" s="137">
        <f t="shared" si="309"/>
        <v>6537487</v>
      </c>
      <c r="W1429" s="137"/>
      <c r="X1429" s="137"/>
      <c r="Y1429" s="137"/>
      <c r="Z1429" s="137"/>
      <c r="AA1429" s="137"/>
      <c r="AB1429" s="137"/>
      <c r="AC1429" s="137"/>
      <c r="AD1429" s="137"/>
      <c r="AE1429" s="137"/>
      <c r="AF1429" s="137"/>
      <c r="AG1429" s="337">
        <v>2025</v>
      </c>
      <c r="AH1429" s="166"/>
      <c r="AI1429" s="166"/>
      <c r="AJ1429" s="134">
        <f t="shared" si="295"/>
        <v>1356</v>
      </c>
      <c r="AK1429" s="35" t="s">
        <v>153</v>
      </c>
      <c r="AL1429" s="134" t="str">
        <f t="shared" si="296"/>
        <v>1356.</v>
      </c>
      <c r="AM1429" s="140"/>
      <c r="AN1429" s="35"/>
      <c r="AO1429" s="193"/>
    </row>
    <row r="1430" spans="1:41" ht="22.5" hidden="1" customHeight="1" x14ac:dyDescent="0.25">
      <c r="A1430" s="68" t="s">
        <v>4540</v>
      </c>
      <c r="B1430" s="25">
        <v>2580</v>
      </c>
      <c r="C1430" s="36" t="s">
        <v>1284</v>
      </c>
      <c r="D1430" s="25">
        <v>1975</v>
      </c>
      <c r="E1430" s="108" t="s">
        <v>2932</v>
      </c>
      <c r="F1430" s="68" t="s">
        <v>2934</v>
      </c>
      <c r="G1430" s="25">
        <v>2</v>
      </c>
      <c r="H1430" s="25">
        <v>2</v>
      </c>
      <c r="I1430" s="137">
        <v>573.9</v>
      </c>
      <c r="J1430" s="137">
        <v>286.8</v>
      </c>
      <c r="K1430" s="137">
        <v>286.8</v>
      </c>
      <c r="L1430" s="30">
        <v>23</v>
      </c>
      <c r="M1430" s="137">
        <f t="shared" si="307"/>
        <v>3671224</v>
      </c>
      <c r="N1430" s="137"/>
      <c r="O1430" s="137"/>
      <c r="P1430" s="137"/>
      <c r="Q1430" s="137">
        <f t="shared" si="308"/>
        <v>3671224</v>
      </c>
      <c r="R1430" s="137"/>
      <c r="S1430" s="30"/>
      <c r="T1430" s="137"/>
      <c r="U1430" s="137">
        <v>488</v>
      </c>
      <c r="V1430" s="137">
        <f t="shared" si="309"/>
        <v>3671224</v>
      </c>
      <c r="W1430" s="137"/>
      <c r="X1430" s="137"/>
      <c r="Y1430" s="137"/>
      <c r="Z1430" s="137"/>
      <c r="AA1430" s="137"/>
      <c r="AB1430" s="137"/>
      <c r="AC1430" s="137"/>
      <c r="AD1430" s="137"/>
      <c r="AE1430" s="137"/>
      <c r="AF1430" s="137"/>
      <c r="AG1430" s="337">
        <v>2025</v>
      </c>
      <c r="AH1430" s="166"/>
      <c r="AI1430" s="166"/>
      <c r="AJ1430" s="134">
        <f t="shared" si="295"/>
        <v>1357</v>
      </c>
      <c r="AK1430" s="35" t="s">
        <v>153</v>
      </c>
      <c r="AL1430" s="134" t="str">
        <f t="shared" si="296"/>
        <v>1357.</v>
      </c>
      <c r="AM1430" s="140"/>
      <c r="AN1430" s="35"/>
      <c r="AO1430" s="193"/>
    </row>
    <row r="1431" spans="1:41" ht="22.5" hidden="1" customHeight="1" x14ac:dyDescent="0.25">
      <c r="A1431" s="68" t="s">
        <v>4541</v>
      </c>
      <c r="B1431" s="25">
        <v>2598</v>
      </c>
      <c r="C1431" s="36" t="s">
        <v>1289</v>
      </c>
      <c r="D1431" s="25">
        <v>1988</v>
      </c>
      <c r="E1431" s="108" t="s">
        <v>2932</v>
      </c>
      <c r="F1431" s="68" t="s">
        <v>2934</v>
      </c>
      <c r="G1431" s="25">
        <v>2</v>
      </c>
      <c r="H1431" s="25">
        <v>4</v>
      </c>
      <c r="I1431" s="137">
        <v>1263.2</v>
      </c>
      <c r="J1431" s="137">
        <v>679.8</v>
      </c>
      <c r="K1431" s="137">
        <v>679.8</v>
      </c>
      <c r="L1431" s="30">
        <v>52</v>
      </c>
      <c r="M1431" s="137">
        <f t="shared" si="307"/>
        <v>9501549</v>
      </c>
      <c r="N1431" s="137"/>
      <c r="O1431" s="137"/>
      <c r="P1431" s="137"/>
      <c r="Q1431" s="137">
        <f t="shared" si="308"/>
        <v>9501549</v>
      </c>
      <c r="R1431" s="137"/>
      <c r="S1431" s="30"/>
      <c r="T1431" s="137"/>
      <c r="U1431" s="137">
        <v>1263</v>
      </c>
      <c r="V1431" s="137">
        <f t="shared" si="309"/>
        <v>9501549</v>
      </c>
      <c r="W1431" s="137"/>
      <c r="X1431" s="137"/>
      <c r="Y1431" s="137"/>
      <c r="Z1431" s="137"/>
      <c r="AA1431" s="137"/>
      <c r="AB1431" s="137"/>
      <c r="AC1431" s="137"/>
      <c r="AD1431" s="137"/>
      <c r="AE1431" s="137"/>
      <c r="AF1431" s="137"/>
      <c r="AG1431" s="337">
        <v>2025</v>
      </c>
      <c r="AH1431" s="166"/>
      <c r="AI1431" s="166"/>
      <c r="AJ1431" s="134">
        <f t="shared" si="295"/>
        <v>1358</v>
      </c>
      <c r="AK1431" s="35" t="s">
        <v>153</v>
      </c>
      <c r="AL1431" s="134" t="str">
        <f t="shared" si="296"/>
        <v>1358.</v>
      </c>
      <c r="AM1431" s="140"/>
      <c r="AN1431" s="35"/>
      <c r="AO1431" s="193"/>
    </row>
    <row r="1432" spans="1:41" ht="22.5" hidden="1" customHeight="1" x14ac:dyDescent="0.25">
      <c r="A1432" s="68" t="s">
        <v>4542</v>
      </c>
      <c r="B1432" s="25">
        <v>2599</v>
      </c>
      <c r="C1432" s="36" t="s">
        <v>1290</v>
      </c>
      <c r="D1432" s="25">
        <v>1988</v>
      </c>
      <c r="E1432" s="108" t="s">
        <v>2932</v>
      </c>
      <c r="F1432" s="68" t="s">
        <v>2934</v>
      </c>
      <c r="G1432" s="25">
        <v>2</v>
      </c>
      <c r="H1432" s="25">
        <v>2</v>
      </c>
      <c r="I1432" s="137">
        <v>593</v>
      </c>
      <c r="J1432" s="137">
        <v>311.89999999999998</v>
      </c>
      <c r="K1432" s="137">
        <v>311.89999999999998</v>
      </c>
      <c r="L1432" s="30">
        <v>40</v>
      </c>
      <c r="M1432" s="137">
        <f t="shared" si="307"/>
        <v>4453616</v>
      </c>
      <c r="N1432" s="137"/>
      <c r="O1432" s="137"/>
      <c r="P1432" s="137"/>
      <c r="Q1432" s="137">
        <f t="shared" si="308"/>
        <v>4453616</v>
      </c>
      <c r="R1432" s="137"/>
      <c r="S1432" s="30"/>
      <c r="T1432" s="137"/>
      <c r="U1432" s="137">
        <v>592</v>
      </c>
      <c r="V1432" s="137">
        <f t="shared" si="309"/>
        <v>4453616</v>
      </c>
      <c r="W1432" s="137"/>
      <c r="X1432" s="137"/>
      <c r="Y1432" s="137"/>
      <c r="Z1432" s="137"/>
      <c r="AA1432" s="137"/>
      <c r="AB1432" s="137"/>
      <c r="AC1432" s="137"/>
      <c r="AD1432" s="137"/>
      <c r="AE1432" s="137"/>
      <c r="AF1432" s="137"/>
      <c r="AG1432" s="337">
        <v>2025</v>
      </c>
      <c r="AH1432" s="166"/>
      <c r="AI1432" s="166"/>
      <c r="AJ1432" s="134">
        <f t="shared" si="295"/>
        <v>1359</v>
      </c>
      <c r="AK1432" s="35" t="s">
        <v>153</v>
      </c>
      <c r="AL1432" s="134" t="str">
        <f t="shared" si="296"/>
        <v>1359.</v>
      </c>
      <c r="AM1432" s="140"/>
      <c r="AN1432" s="35"/>
      <c r="AO1432" s="193"/>
    </row>
    <row r="1433" spans="1:41" ht="22.5" hidden="1" customHeight="1" x14ac:dyDescent="0.25">
      <c r="A1433" s="68" t="s">
        <v>4543</v>
      </c>
      <c r="B1433" s="25">
        <v>2602</v>
      </c>
      <c r="C1433" s="154" t="s">
        <v>574</v>
      </c>
      <c r="D1433" s="25">
        <v>1971</v>
      </c>
      <c r="E1433" s="108" t="s">
        <v>2932</v>
      </c>
      <c r="F1433" s="68" t="s">
        <v>2934</v>
      </c>
      <c r="G1433" s="25">
        <v>2</v>
      </c>
      <c r="H1433" s="25">
        <v>1</v>
      </c>
      <c r="I1433" s="137">
        <v>362.4</v>
      </c>
      <c r="J1433" s="137">
        <v>239.7</v>
      </c>
      <c r="K1433" s="137">
        <v>239.7</v>
      </c>
      <c r="L1433" s="30">
        <v>26</v>
      </c>
      <c r="M1433" s="137">
        <f>R1433+T1433+V1433+X1433+Z1433+AB1433+AE1433+AF1433</f>
        <v>2848882</v>
      </c>
      <c r="N1433" s="137"/>
      <c r="O1433" s="137"/>
      <c r="P1433" s="137"/>
      <c r="Q1433" s="137">
        <f>M1433</f>
        <v>2848882</v>
      </c>
      <c r="R1433" s="137">
        <v>215832</v>
      </c>
      <c r="S1433" s="30"/>
      <c r="T1433" s="137"/>
      <c r="U1433" s="137">
        <v>350</v>
      </c>
      <c r="V1433" s="137">
        <f>U1433*7523</f>
        <v>2633050</v>
      </c>
      <c r="W1433" s="137"/>
      <c r="X1433" s="137"/>
      <c r="Y1433" s="137"/>
      <c r="Z1433" s="137"/>
      <c r="AA1433" s="137"/>
      <c r="AB1433" s="137"/>
      <c r="AC1433" s="137"/>
      <c r="AD1433" s="137"/>
      <c r="AE1433" s="137"/>
      <c r="AF1433" s="137"/>
      <c r="AG1433" s="337">
        <v>2025</v>
      </c>
      <c r="AH1433" s="166" t="s">
        <v>3052</v>
      </c>
      <c r="AI1433" s="166"/>
      <c r="AJ1433" s="134">
        <f t="shared" si="295"/>
        <v>1360</v>
      </c>
      <c r="AK1433" s="35" t="s">
        <v>153</v>
      </c>
      <c r="AL1433" s="134" t="str">
        <f t="shared" si="296"/>
        <v>1360.</v>
      </c>
      <c r="AM1433" s="140"/>
      <c r="AN1433" s="35"/>
      <c r="AO1433" s="193"/>
    </row>
    <row r="1434" spans="1:41" ht="22.5" hidden="1" customHeight="1" x14ac:dyDescent="0.25">
      <c r="A1434" s="68" t="s">
        <v>4544</v>
      </c>
      <c r="B1434" s="25">
        <v>2621</v>
      </c>
      <c r="C1434" s="36" t="s">
        <v>1294</v>
      </c>
      <c r="D1434" s="25">
        <v>1987</v>
      </c>
      <c r="E1434" s="108" t="s">
        <v>2932</v>
      </c>
      <c r="F1434" s="108" t="s">
        <v>2933</v>
      </c>
      <c r="G1434" s="25">
        <v>3</v>
      </c>
      <c r="H1434" s="25">
        <v>3</v>
      </c>
      <c r="I1434" s="137">
        <v>1447</v>
      </c>
      <c r="J1434" s="137">
        <v>1275.7</v>
      </c>
      <c r="K1434" s="137">
        <v>1275.7</v>
      </c>
      <c r="L1434" s="30">
        <v>52</v>
      </c>
      <c r="M1434" s="137">
        <f t="shared" si="307"/>
        <v>690333</v>
      </c>
      <c r="N1434" s="137"/>
      <c r="O1434" s="137"/>
      <c r="P1434" s="137"/>
      <c r="Q1434" s="137">
        <f t="shared" si="308"/>
        <v>690333</v>
      </c>
      <c r="R1434" s="137"/>
      <c r="S1434" s="30"/>
      <c r="T1434" s="137"/>
      <c r="U1434" s="137">
        <v>760</v>
      </c>
      <c r="V1434" s="137">
        <v>638013</v>
      </c>
      <c r="W1434" s="137"/>
      <c r="X1434" s="137"/>
      <c r="Y1434" s="137">
        <v>16.62</v>
      </c>
      <c r="Z1434" s="137">
        <v>52320</v>
      </c>
      <c r="AA1434" s="137"/>
      <c r="AB1434" s="137"/>
      <c r="AC1434" s="137"/>
      <c r="AD1434" s="137"/>
      <c r="AE1434" s="137"/>
      <c r="AF1434" s="137"/>
      <c r="AG1434" s="337">
        <v>2025</v>
      </c>
      <c r="AH1434" s="166"/>
      <c r="AI1434" s="166"/>
      <c r="AJ1434" s="134">
        <f t="shared" ref="AJ1434:AJ1497" si="310">MAX(AJ1430:AJ1433)+1</f>
        <v>1361</v>
      </c>
      <c r="AK1434" s="35" t="s">
        <v>153</v>
      </c>
      <c r="AL1434" s="134" t="str">
        <f t="shared" ref="AL1434:AL1497" si="311">CONCATENATE(AJ1434,AK1434)</f>
        <v>1361.</v>
      </c>
      <c r="AM1434" s="140"/>
      <c r="AN1434" s="35"/>
      <c r="AO1434" s="193"/>
    </row>
    <row r="1435" spans="1:41" ht="22.5" hidden="1" customHeight="1" x14ac:dyDescent="0.25">
      <c r="A1435" s="68" t="s">
        <v>4545</v>
      </c>
      <c r="B1435" s="25">
        <v>2653</v>
      </c>
      <c r="C1435" s="36" t="s">
        <v>1301</v>
      </c>
      <c r="D1435" s="25">
        <v>1976</v>
      </c>
      <c r="E1435" s="108" t="s">
        <v>2932</v>
      </c>
      <c r="F1435" s="108" t="s">
        <v>2933</v>
      </c>
      <c r="G1435" s="25">
        <v>3</v>
      </c>
      <c r="H1435" s="25">
        <v>2</v>
      </c>
      <c r="I1435" s="137">
        <v>844.7</v>
      </c>
      <c r="J1435" s="137">
        <v>475</v>
      </c>
      <c r="K1435" s="137">
        <v>475</v>
      </c>
      <c r="L1435" s="30">
        <v>48</v>
      </c>
      <c r="M1435" s="137">
        <f t="shared" si="307"/>
        <v>831870</v>
      </c>
      <c r="N1435" s="137"/>
      <c r="O1435" s="137"/>
      <c r="P1435" s="137"/>
      <c r="Q1435" s="137">
        <f t="shared" si="308"/>
        <v>831870</v>
      </c>
      <c r="R1435" s="137">
        <v>831870</v>
      </c>
      <c r="S1435" s="30"/>
      <c r="T1435" s="137"/>
      <c r="U1435" s="137"/>
      <c r="V1435" s="137"/>
      <c r="W1435" s="137"/>
      <c r="X1435" s="137"/>
      <c r="Y1435" s="137"/>
      <c r="Z1435" s="137"/>
      <c r="AA1435" s="137"/>
      <c r="AB1435" s="137"/>
      <c r="AC1435" s="137"/>
      <c r="AD1435" s="137"/>
      <c r="AE1435" s="137"/>
      <c r="AF1435" s="137"/>
      <c r="AG1435" s="337">
        <v>2025</v>
      </c>
      <c r="AH1435" s="166" t="s">
        <v>3049</v>
      </c>
      <c r="AI1435" s="166"/>
      <c r="AJ1435" s="134">
        <f t="shared" si="310"/>
        <v>1362</v>
      </c>
      <c r="AK1435" s="35" t="s">
        <v>153</v>
      </c>
      <c r="AL1435" s="134" t="str">
        <f t="shared" si="311"/>
        <v>1362.</v>
      </c>
      <c r="AM1435" s="140"/>
      <c r="AN1435" s="296"/>
      <c r="AO1435" s="193"/>
    </row>
    <row r="1436" spans="1:41" ht="22.5" hidden="1" customHeight="1" x14ac:dyDescent="0.25">
      <c r="A1436" s="68" t="s">
        <v>4546</v>
      </c>
      <c r="B1436" s="25">
        <v>2683</v>
      </c>
      <c r="C1436" s="36" t="s">
        <v>1303</v>
      </c>
      <c r="D1436" s="25">
        <v>1989</v>
      </c>
      <c r="E1436" s="108" t="s">
        <v>2932</v>
      </c>
      <c r="F1436" s="68" t="s">
        <v>2934</v>
      </c>
      <c r="G1436" s="25">
        <v>3</v>
      </c>
      <c r="H1436" s="25">
        <v>3</v>
      </c>
      <c r="I1436" s="137">
        <v>1976.4</v>
      </c>
      <c r="J1436" s="137">
        <v>1797.2</v>
      </c>
      <c r="K1436" s="137">
        <v>1797.2</v>
      </c>
      <c r="L1436" s="30">
        <v>90</v>
      </c>
      <c r="M1436" s="137">
        <f t="shared" si="307"/>
        <v>6161337</v>
      </c>
      <c r="N1436" s="137"/>
      <c r="O1436" s="137"/>
      <c r="P1436" s="137"/>
      <c r="Q1436" s="137">
        <f t="shared" si="308"/>
        <v>6161337</v>
      </c>
      <c r="R1436" s="137"/>
      <c r="S1436" s="30"/>
      <c r="T1436" s="137"/>
      <c r="U1436" s="137">
        <v>819</v>
      </c>
      <c r="V1436" s="137">
        <f>U1436*7523</f>
        <v>6161337</v>
      </c>
      <c r="W1436" s="137"/>
      <c r="X1436" s="137"/>
      <c r="Y1436" s="137"/>
      <c r="Z1436" s="137"/>
      <c r="AA1436" s="137"/>
      <c r="AB1436" s="137"/>
      <c r="AC1436" s="137"/>
      <c r="AD1436" s="137"/>
      <c r="AE1436" s="137"/>
      <c r="AF1436" s="137"/>
      <c r="AG1436" s="337">
        <v>2025</v>
      </c>
      <c r="AH1436" s="166"/>
      <c r="AI1436" s="166"/>
      <c r="AJ1436" s="134">
        <f t="shared" si="310"/>
        <v>1363</v>
      </c>
      <c r="AK1436" s="35" t="s">
        <v>153</v>
      </c>
      <c r="AL1436" s="134" t="str">
        <f t="shared" si="311"/>
        <v>1363.</v>
      </c>
      <c r="AM1436" s="140"/>
      <c r="AN1436" s="35"/>
      <c r="AO1436" s="193"/>
    </row>
    <row r="1437" spans="1:41" ht="22.5" hidden="1" customHeight="1" x14ac:dyDescent="0.25">
      <c r="A1437" s="68" t="s">
        <v>4547</v>
      </c>
      <c r="B1437" s="25">
        <v>2691</v>
      </c>
      <c r="C1437" s="154" t="s">
        <v>590</v>
      </c>
      <c r="D1437" s="25">
        <v>1977</v>
      </c>
      <c r="E1437" s="108" t="s">
        <v>2932</v>
      </c>
      <c r="F1437" s="68" t="s">
        <v>2934</v>
      </c>
      <c r="G1437" s="25">
        <v>2</v>
      </c>
      <c r="H1437" s="25">
        <v>2</v>
      </c>
      <c r="I1437" s="137">
        <v>826.56</v>
      </c>
      <c r="J1437" s="137">
        <v>760.56</v>
      </c>
      <c r="K1437" s="137">
        <v>760.56</v>
      </c>
      <c r="L1437" s="30">
        <v>26</v>
      </c>
      <c r="M1437" s="137">
        <f>R1437+T1437+V1437+X1437+Z1437+AB1437+AE1437+AF1437</f>
        <v>3761500</v>
      </c>
      <c r="N1437" s="137"/>
      <c r="O1437" s="137"/>
      <c r="P1437" s="137"/>
      <c r="Q1437" s="137">
        <f>M1437</f>
        <v>3761500</v>
      </c>
      <c r="R1437" s="137"/>
      <c r="S1437" s="30"/>
      <c r="T1437" s="137"/>
      <c r="U1437" s="137">
        <v>500</v>
      </c>
      <c r="V1437" s="137">
        <f>U1437*7523</f>
        <v>3761500</v>
      </c>
      <c r="W1437" s="137"/>
      <c r="X1437" s="137"/>
      <c r="Y1437" s="137"/>
      <c r="Z1437" s="137"/>
      <c r="AA1437" s="137"/>
      <c r="AB1437" s="137"/>
      <c r="AC1437" s="137"/>
      <c r="AD1437" s="137"/>
      <c r="AE1437" s="137"/>
      <c r="AF1437" s="137"/>
      <c r="AG1437" s="337">
        <v>2025</v>
      </c>
      <c r="AH1437" s="166"/>
      <c r="AI1437" s="166"/>
      <c r="AJ1437" s="134">
        <f t="shared" si="310"/>
        <v>1364</v>
      </c>
      <c r="AK1437" s="35" t="s">
        <v>153</v>
      </c>
      <c r="AL1437" s="134" t="str">
        <f t="shared" si="311"/>
        <v>1364.</v>
      </c>
      <c r="AM1437" s="140"/>
      <c r="AN1437" s="35"/>
      <c r="AO1437" s="193"/>
    </row>
    <row r="1438" spans="1:41" ht="22.5" hidden="1" customHeight="1" x14ac:dyDescent="0.25">
      <c r="A1438" s="68" t="s">
        <v>4548</v>
      </c>
      <c r="B1438" s="25">
        <v>2579</v>
      </c>
      <c r="C1438" s="36" t="s">
        <v>1283</v>
      </c>
      <c r="D1438" s="25">
        <v>1978</v>
      </c>
      <c r="E1438" s="108" t="s">
        <v>2932</v>
      </c>
      <c r="F1438" s="68" t="s">
        <v>2934</v>
      </c>
      <c r="G1438" s="25">
        <v>2</v>
      </c>
      <c r="H1438" s="25">
        <v>2</v>
      </c>
      <c r="I1438" s="137">
        <v>807.6</v>
      </c>
      <c r="J1438" s="137">
        <v>509.9</v>
      </c>
      <c r="K1438" s="137">
        <v>509.9</v>
      </c>
      <c r="L1438" s="30">
        <v>41</v>
      </c>
      <c r="M1438" s="137">
        <f t="shared" si="307"/>
        <v>5341330</v>
      </c>
      <c r="N1438" s="137"/>
      <c r="O1438" s="137"/>
      <c r="P1438" s="137"/>
      <c r="Q1438" s="137">
        <f t="shared" si="308"/>
        <v>5341330</v>
      </c>
      <c r="R1438" s="137"/>
      <c r="S1438" s="30"/>
      <c r="T1438" s="137"/>
      <c r="U1438" s="137">
        <v>710</v>
      </c>
      <c r="V1438" s="137">
        <f>U1438*7523</f>
        <v>5341330</v>
      </c>
      <c r="W1438" s="137"/>
      <c r="X1438" s="137"/>
      <c r="Y1438" s="137"/>
      <c r="Z1438" s="137"/>
      <c r="AA1438" s="137"/>
      <c r="AB1438" s="137"/>
      <c r="AC1438" s="137"/>
      <c r="AD1438" s="137"/>
      <c r="AE1438" s="137"/>
      <c r="AF1438" s="137"/>
      <c r="AG1438" s="337">
        <v>2025</v>
      </c>
      <c r="AH1438" s="166"/>
      <c r="AI1438" s="166"/>
      <c r="AJ1438" s="134">
        <f t="shared" si="310"/>
        <v>1365</v>
      </c>
      <c r="AK1438" s="35" t="s">
        <v>153</v>
      </c>
      <c r="AL1438" s="134" t="str">
        <f t="shared" si="311"/>
        <v>1365.</v>
      </c>
      <c r="AM1438" s="140"/>
      <c r="AN1438" s="35"/>
      <c r="AO1438" s="193"/>
    </row>
    <row r="1439" spans="1:41" ht="22.5" hidden="1" customHeight="1" x14ac:dyDescent="0.25">
      <c r="A1439" s="68" t="s">
        <v>4549</v>
      </c>
      <c r="B1439" s="25">
        <v>2693</v>
      </c>
      <c r="C1439" s="211" t="s">
        <v>581</v>
      </c>
      <c r="D1439" s="25">
        <v>1972</v>
      </c>
      <c r="E1439" s="108" t="s">
        <v>2932</v>
      </c>
      <c r="F1439" s="68" t="s">
        <v>2934</v>
      </c>
      <c r="G1439" s="25">
        <v>2</v>
      </c>
      <c r="H1439" s="25">
        <v>3</v>
      </c>
      <c r="I1439" s="137">
        <v>1067.5999999999999</v>
      </c>
      <c r="J1439" s="137">
        <v>975.2</v>
      </c>
      <c r="K1439" s="137">
        <v>975.2</v>
      </c>
      <c r="L1439" s="30">
        <v>41</v>
      </c>
      <c r="M1439" s="137">
        <f>R1439+T1439+V1439+X1439+Z1439+AB1439+AE1439+AF1439</f>
        <v>351120</v>
      </c>
      <c r="N1439" s="137"/>
      <c r="O1439" s="137"/>
      <c r="P1439" s="137"/>
      <c r="Q1439" s="137">
        <f>M1439</f>
        <v>351120</v>
      </c>
      <c r="R1439" s="137">
        <v>351120</v>
      </c>
      <c r="S1439" s="30"/>
      <c r="T1439" s="137"/>
      <c r="U1439" s="137"/>
      <c r="V1439" s="137"/>
      <c r="W1439" s="137"/>
      <c r="X1439" s="137"/>
      <c r="Y1439" s="137"/>
      <c r="Z1439" s="137"/>
      <c r="AA1439" s="137"/>
      <c r="AB1439" s="137"/>
      <c r="AC1439" s="137"/>
      <c r="AD1439" s="137"/>
      <c r="AE1439" s="137"/>
      <c r="AF1439" s="137"/>
      <c r="AG1439" s="337">
        <v>2025</v>
      </c>
      <c r="AH1439" s="166" t="s">
        <v>3051</v>
      </c>
      <c r="AI1439" s="166"/>
      <c r="AJ1439" s="134">
        <f t="shared" si="310"/>
        <v>1366</v>
      </c>
      <c r="AK1439" s="35" t="s">
        <v>153</v>
      </c>
      <c r="AL1439" s="134" t="str">
        <f t="shared" si="311"/>
        <v>1366.</v>
      </c>
      <c r="AM1439" s="140"/>
      <c r="AN1439" s="296"/>
      <c r="AO1439" s="193"/>
    </row>
    <row r="1440" spans="1:41" ht="22.5" hidden="1" customHeight="1" x14ac:dyDescent="0.25">
      <c r="A1440" s="68" t="s">
        <v>4550</v>
      </c>
      <c r="B1440" s="25">
        <v>2582</v>
      </c>
      <c r="C1440" s="154" t="s">
        <v>1141</v>
      </c>
      <c r="D1440" s="25">
        <v>1970</v>
      </c>
      <c r="E1440" s="108" t="s">
        <v>2932</v>
      </c>
      <c r="F1440" s="68" t="s">
        <v>2934</v>
      </c>
      <c r="G1440" s="25">
        <v>2</v>
      </c>
      <c r="H1440" s="25">
        <v>1</v>
      </c>
      <c r="I1440" s="137">
        <v>330.5</v>
      </c>
      <c r="J1440" s="137">
        <v>208.9</v>
      </c>
      <c r="K1440" s="137">
        <v>208.9</v>
      </c>
      <c r="L1440" s="30">
        <v>20</v>
      </c>
      <c r="M1440" s="137">
        <f t="shared" si="307"/>
        <v>471076</v>
      </c>
      <c r="N1440" s="137"/>
      <c r="O1440" s="137"/>
      <c r="P1440" s="137"/>
      <c r="Q1440" s="137">
        <f t="shared" si="308"/>
        <v>471076</v>
      </c>
      <c r="R1440" s="137">
        <v>471076</v>
      </c>
      <c r="S1440" s="30"/>
      <c r="T1440" s="137"/>
      <c r="U1440" s="137"/>
      <c r="V1440" s="137"/>
      <c r="W1440" s="137"/>
      <c r="X1440" s="137"/>
      <c r="Y1440" s="137"/>
      <c r="Z1440" s="137"/>
      <c r="AA1440" s="137"/>
      <c r="AB1440" s="137"/>
      <c r="AC1440" s="137"/>
      <c r="AD1440" s="137"/>
      <c r="AE1440" s="137"/>
      <c r="AF1440" s="137"/>
      <c r="AG1440" s="337">
        <v>2025</v>
      </c>
      <c r="AH1440" s="166" t="s">
        <v>3050</v>
      </c>
      <c r="AI1440" s="166"/>
      <c r="AJ1440" s="134">
        <f t="shared" si="310"/>
        <v>1367</v>
      </c>
      <c r="AK1440" s="35" t="s">
        <v>153</v>
      </c>
      <c r="AL1440" s="134" t="str">
        <f t="shared" si="311"/>
        <v>1367.</v>
      </c>
      <c r="AM1440" s="140"/>
      <c r="AN1440" s="296"/>
      <c r="AO1440" s="193"/>
    </row>
    <row r="1441" spans="1:41" ht="22.5" hidden="1" customHeight="1" x14ac:dyDescent="0.25">
      <c r="A1441" s="68" t="s">
        <v>4551</v>
      </c>
      <c r="B1441" s="25">
        <v>2587</v>
      </c>
      <c r="C1441" s="36" t="s">
        <v>1285</v>
      </c>
      <c r="D1441" s="25">
        <v>1994</v>
      </c>
      <c r="E1441" s="108" t="s">
        <v>2932</v>
      </c>
      <c r="F1441" s="68" t="s">
        <v>2934</v>
      </c>
      <c r="G1441" s="25">
        <v>3</v>
      </c>
      <c r="H1441" s="25">
        <v>2</v>
      </c>
      <c r="I1441" s="137">
        <v>1227.5999999999999</v>
      </c>
      <c r="J1441" s="137">
        <v>669.5</v>
      </c>
      <c r="K1441" s="137">
        <v>669.5</v>
      </c>
      <c r="L1441" s="30">
        <v>55</v>
      </c>
      <c r="M1441" s="137">
        <f>R1441+T1441+V1441+X1441+Z1441+AB1441+AE1441+AF1441</f>
        <v>2363502</v>
      </c>
      <c r="N1441" s="137"/>
      <c r="O1441" s="137"/>
      <c r="P1441" s="137"/>
      <c r="Q1441" s="137">
        <f>M1441</f>
        <v>2363502</v>
      </c>
      <c r="R1441" s="137">
        <v>2363502</v>
      </c>
      <c r="S1441" s="30"/>
      <c r="T1441" s="137"/>
      <c r="U1441" s="137"/>
      <c r="V1441" s="137"/>
      <c r="W1441" s="137"/>
      <c r="X1441" s="137"/>
      <c r="Y1441" s="137"/>
      <c r="Z1441" s="137"/>
      <c r="AA1441" s="137"/>
      <c r="AB1441" s="137"/>
      <c r="AC1441" s="137"/>
      <c r="AD1441" s="137"/>
      <c r="AE1441" s="137"/>
      <c r="AF1441" s="137"/>
      <c r="AG1441" s="337">
        <v>2025</v>
      </c>
      <c r="AH1441" s="166" t="s">
        <v>3050</v>
      </c>
      <c r="AI1441" s="166"/>
      <c r="AJ1441" s="134">
        <f t="shared" si="310"/>
        <v>1368</v>
      </c>
      <c r="AK1441" s="35" t="s">
        <v>153</v>
      </c>
      <c r="AL1441" s="134" t="str">
        <f t="shared" si="311"/>
        <v>1368.</v>
      </c>
      <c r="AM1441" s="140"/>
      <c r="AN1441" s="35"/>
      <c r="AO1441" s="193"/>
    </row>
    <row r="1442" spans="1:41" ht="22.5" hidden="1" customHeight="1" x14ac:dyDescent="0.25">
      <c r="A1442" s="68" t="s">
        <v>4552</v>
      </c>
      <c r="B1442" s="25">
        <v>2593</v>
      </c>
      <c r="C1442" s="36" t="s">
        <v>1286</v>
      </c>
      <c r="D1442" s="25">
        <v>1983</v>
      </c>
      <c r="E1442" s="108" t="s">
        <v>2932</v>
      </c>
      <c r="F1442" s="108" t="s">
        <v>2933</v>
      </c>
      <c r="G1442" s="25">
        <v>3</v>
      </c>
      <c r="H1442" s="25">
        <v>3</v>
      </c>
      <c r="I1442" s="137">
        <v>1282.0999999999999</v>
      </c>
      <c r="J1442" s="137">
        <v>701.1</v>
      </c>
      <c r="K1442" s="137">
        <v>701.1</v>
      </c>
      <c r="L1442" s="30">
        <v>66</v>
      </c>
      <c r="M1442" s="137">
        <f>R1442+T1442+V1442+X1442+Z1442+AB1442+AE1442+AF1442</f>
        <v>265794</v>
      </c>
      <c r="N1442" s="137"/>
      <c r="O1442" s="137"/>
      <c r="P1442" s="137"/>
      <c r="Q1442" s="137">
        <f>M1442</f>
        <v>265794</v>
      </c>
      <c r="R1442" s="137">
        <v>265794</v>
      </c>
      <c r="S1442" s="30"/>
      <c r="T1442" s="137"/>
      <c r="U1442" s="137"/>
      <c r="V1442" s="137"/>
      <c r="W1442" s="137"/>
      <c r="X1442" s="137"/>
      <c r="Y1442" s="137"/>
      <c r="Z1442" s="137"/>
      <c r="AA1442" s="137"/>
      <c r="AB1442" s="137"/>
      <c r="AC1442" s="137"/>
      <c r="AD1442" s="137"/>
      <c r="AE1442" s="137"/>
      <c r="AF1442" s="137"/>
      <c r="AG1442" s="337">
        <v>2025</v>
      </c>
      <c r="AH1442" s="166" t="s">
        <v>3048</v>
      </c>
      <c r="AI1442" s="166"/>
      <c r="AJ1442" s="134">
        <f t="shared" si="310"/>
        <v>1369</v>
      </c>
      <c r="AK1442" s="35" t="s">
        <v>153</v>
      </c>
      <c r="AL1442" s="134" t="str">
        <f t="shared" si="311"/>
        <v>1369.</v>
      </c>
      <c r="AM1442" s="140"/>
      <c r="AN1442" s="296"/>
      <c r="AO1442" s="193"/>
    </row>
    <row r="1443" spans="1:41" ht="22.5" hidden="1" customHeight="1" x14ac:dyDescent="0.25">
      <c r="A1443" s="68" t="s">
        <v>4553</v>
      </c>
      <c r="B1443" s="25">
        <v>2596</v>
      </c>
      <c r="C1443" s="36" t="s">
        <v>1288</v>
      </c>
      <c r="D1443" s="25">
        <v>1986</v>
      </c>
      <c r="E1443" s="108" t="s">
        <v>2932</v>
      </c>
      <c r="F1443" s="108" t="s">
        <v>2933</v>
      </c>
      <c r="G1443" s="25">
        <v>3</v>
      </c>
      <c r="H1443" s="25">
        <v>3</v>
      </c>
      <c r="I1443" s="137">
        <v>1280.9000000000001</v>
      </c>
      <c r="J1443" s="137">
        <v>723.9</v>
      </c>
      <c r="K1443" s="137">
        <v>723.9</v>
      </c>
      <c r="L1443" s="30">
        <v>68</v>
      </c>
      <c r="M1443" s="137">
        <f>R1443+T1443+V1443+X1443+Z1443+AB1443+AE1443+AF1443</f>
        <v>214350</v>
      </c>
      <c r="N1443" s="137"/>
      <c r="O1443" s="137"/>
      <c r="P1443" s="137"/>
      <c r="Q1443" s="137">
        <f>M1443</f>
        <v>214350</v>
      </c>
      <c r="R1443" s="137">
        <v>214350</v>
      </c>
      <c r="S1443" s="30"/>
      <c r="T1443" s="137"/>
      <c r="U1443" s="137"/>
      <c r="V1443" s="137"/>
      <c r="W1443" s="137"/>
      <c r="X1443" s="137"/>
      <c r="Y1443" s="137"/>
      <c r="Z1443" s="137"/>
      <c r="AA1443" s="137"/>
      <c r="AB1443" s="137"/>
      <c r="AC1443" s="137"/>
      <c r="AD1443" s="137"/>
      <c r="AE1443" s="137"/>
      <c r="AF1443" s="137"/>
      <c r="AG1443" s="337">
        <v>2025</v>
      </c>
      <c r="AH1443" s="166" t="s">
        <v>3048</v>
      </c>
      <c r="AI1443" s="166"/>
      <c r="AJ1443" s="134">
        <f t="shared" si="310"/>
        <v>1370</v>
      </c>
      <c r="AK1443" s="35" t="s">
        <v>153</v>
      </c>
      <c r="AL1443" s="134" t="str">
        <f t="shared" si="311"/>
        <v>1370.</v>
      </c>
      <c r="AM1443" s="140"/>
      <c r="AN1443" s="35"/>
      <c r="AO1443" s="193"/>
    </row>
    <row r="1444" spans="1:41" ht="22.5" hidden="1" customHeight="1" x14ac:dyDescent="0.25">
      <c r="A1444" s="68" t="s">
        <v>4554</v>
      </c>
      <c r="B1444" s="25">
        <v>2641</v>
      </c>
      <c r="C1444" s="36" t="s">
        <v>1299</v>
      </c>
      <c r="D1444" s="25">
        <v>1990</v>
      </c>
      <c r="E1444" s="108" t="s">
        <v>2932</v>
      </c>
      <c r="F1444" s="108" t="s">
        <v>2933</v>
      </c>
      <c r="G1444" s="25">
        <v>3</v>
      </c>
      <c r="H1444" s="25">
        <v>2</v>
      </c>
      <c r="I1444" s="137">
        <v>1341</v>
      </c>
      <c r="J1444" s="137">
        <v>1200</v>
      </c>
      <c r="K1444" s="137">
        <v>1200</v>
      </c>
      <c r="L1444" s="30">
        <v>43</v>
      </c>
      <c r="M1444" s="137">
        <f>R1444+T1444+V1444+X1444+Z1444+AB1444+AE1444+AF1444</f>
        <v>1418800</v>
      </c>
      <c r="N1444" s="137"/>
      <c r="O1444" s="137"/>
      <c r="P1444" s="137"/>
      <c r="Q1444" s="137">
        <f>M1444</f>
        <v>1418800</v>
      </c>
      <c r="R1444" s="137"/>
      <c r="S1444" s="30"/>
      <c r="T1444" s="137"/>
      <c r="U1444" s="137">
        <v>400</v>
      </c>
      <c r="V1444" s="137">
        <f>U1444*3547</f>
        <v>1418800</v>
      </c>
      <c r="W1444" s="137"/>
      <c r="X1444" s="137"/>
      <c r="Y1444" s="137"/>
      <c r="Z1444" s="137"/>
      <c r="AA1444" s="137"/>
      <c r="AB1444" s="137"/>
      <c r="AC1444" s="137"/>
      <c r="AD1444" s="137"/>
      <c r="AE1444" s="137"/>
      <c r="AF1444" s="137"/>
      <c r="AG1444" s="337">
        <v>2025</v>
      </c>
      <c r="AH1444" s="166"/>
      <c r="AI1444" s="166"/>
      <c r="AJ1444" s="134">
        <f t="shared" si="310"/>
        <v>1371</v>
      </c>
      <c r="AK1444" s="35" t="s">
        <v>153</v>
      </c>
      <c r="AL1444" s="134" t="str">
        <f t="shared" si="311"/>
        <v>1371.</v>
      </c>
      <c r="AM1444" s="140"/>
      <c r="AN1444" s="35"/>
      <c r="AO1444" s="193"/>
    </row>
    <row r="1445" spans="1:41" ht="22.5" hidden="1" customHeight="1" x14ac:dyDescent="0.25">
      <c r="A1445" s="68" t="s">
        <v>4555</v>
      </c>
      <c r="B1445" s="25">
        <v>2652</v>
      </c>
      <c r="C1445" s="154" t="s">
        <v>584</v>
      </c>
      <c r="D1445" s="25">
        <v>1978</v>
      </c>
      <c r="E1445" s="108" t="s">
        <v>2932</v>
      </c>
      <c r="F1445" s="68" t="s">
        <v>2934</v>
      </c>
      <c r="G1445" s="25">
        <v>2</v>
      </c>
      <c r="H1445" s="25">
        <v>3</v>
      </c>
      <c r="I1445" s="137">
        <v>958.8</v>
      </c>
      <c r="J1445" s="137">
        <v>879</v>
      </c>
      <c r="K1445" s="137">
        <v>879</v>
      </c>
      <c r="L1445" s="30">
        <v>37</v>
      </c>
      <c r="M1445" s="137">
        <f t="shared" ref="M1445:M1469" si="312">R1445+T1445+V1445+X1445+Z1445+AB1445+AE1445+AF1445</f>
        <v>3520764</v>
      </c>
      <c r="N1445" s="137"/>
      <c r="O1445" s="137"/>
      <c r="P1445" s="137"/>
      <c r="Q1445" s="137">
        <f t="shared" ref="Q1445:Q1469" si="313">M1445</f>
        <v>3520764</v>
      </c>
      <c r="R1445" s="137"/>
      <c r="S1445" s="30"/>
      <c r="T1445" s="137"/>
      <c r="U1445" s="137">
        <v>468</v>
      </c>
      <c r="V1445" s="137">
        <f>U1445*7523</f>
        <v>3520764</v>
      </c>
      <c r="W1445" s="137"/>
      <c r="X1445" s="137"/>
      <c r="Y1445" s="137"/>
      <c r="Z1445" s="137"/>
      <c r="AA1445" s="137"/>
      <c r="AB1445" s="137"/>
      <c r="AC1445" s="137"/>
      <c r="AD1445" s="137"/>
      <c r="AE1445" s="137"/>
      <c r="AF1445" s="137"/>
      <c r="AG1445" s="337">
        <v>2025</v>
      </c>
      <c r="AH1445" s="166"/>
      <c r="AI1445" s="166"/>
      <c r="AJ1445" s="134">
        <f t="shared" si="310"/>
        <v>1372</v>
      </c>
      <c r="AK1445" s="35" t="s">
        <v>153</v>
      </c>
      <c r="AL1445" s="134" t="str">
        <f t="shared" si="311"/>
        <v>1372.</v>
      </c>
      <c r="AM1445" s="140"/>
      <c r="AN1445" s="35"/>
      <c r="AO1445" s="193"/>
    </row>
    <row r="1446" spans="1:41" ht="22.5" hidden="1" customHeight="1" x14ac:dyDescent="0.25">
      <c r="A1446" s="68" t="s">
        <v>4556</v>
      </c>
      <c r="B1446" s="25">
        <v>2673</v>
      </c>
      <c r="C1446" s="154" t="s">
        <v>585</v>
      </c>
      <c r="D1446" s="25">
        <v>1975</v>
      </c>
      <c r="E1446" s="108" t="s">
        <v>2932</v>
      </c>
      <c r="F1446" s="68" t="s">
        <v>2934</v>
      </c>
      <c r="G1446" s="25">
        <v>5</v>
      </c>
      <c r="H1446" s="25">
        <v>4</v>
      </c>
      <c r="I1446" s="137">
        <v>3752</v>
      </c>
      <c r="J1446" s="137">
        <v>3433</v>
      </c>
      <c r="K1446" s="137">
        <v>3392</v>
      </c>
      <c r="L1446" s="30">
        <v>143</v>
      </c>
      <c r="M1446" s="137">
        <f t="shared" si="312"/>
        <v>6059850</v>
      </c>
      <c r="N1446" s="137"/>
      <c r="O1446" s="137"/>
      <c r="P1446" s="137"/>
      <c r="Q1446" s="137">
        <f t="shared" si="313"/>
        <v>6059850</v>
      </c>
      <c r="R1446" s="137">
        <f>5482350+577500</f>
        <v>6059850</v>
      </c>
      <c r="S1446" s="30"/>
      <c r="T1446" s="137"/>
      <c r="U1446" s="137"/>
      <c r="V1446" s="137"/>
      <c r="W1446" s="137"/>
      <c r="X1446" s="137"/>
      <c r="Y1446" s="137"/>
      <c r="Z1446" s="137"/>
      <c r="AA1446" s="137"/>
      <c r="AB1446" s="137"/>
      <c r="AC1446" s="137"/>
      <c r="AD1446" s="137"/>
      <c r="AE1446" s="137"/>
      <c r="AF1446" s="137"/>
      <c r="AG1446" s="337">
        <v>2025</v>
      </c>
      <c r="AH1446" s="166" t="s">
        <v>3077</v>
      </c>
      <c r="AI1446" s="166"/>
      <c r="AJ1446" s="134">
        <f t="shared" si="310"/>
        <v>1373</v>
      </c>
      <c r="AK1446" s="35" t="s">
        <v>153</v>
      </c>
      <c r="AL1446" s="134" t="str">
        <f t="shared" si="311"/>
        <v>1373.</v>
      </c>
      <c r="AM1446" s="140"/>
      <c r="AN1446" s="35"/>
      <c r="AO1446" s="193"/>
    </row>
    <row r="1447" spans="1:41" ht="22.5" hidden="1" customHeight="1" x14ac:dyDescent="0.25">
      <c r="A1447" s="68" t="s">
        <v>4557</v>
      </c>
      <c r="B1447" s="25">
        <v>2680</v>
      </c>
      <c r="C1447" s="154" t="s">
        <v>579</v>
      </c>
      <c r="D1447" s="25">
        <v>1971</v>
      </c>
      <c r="E1447" s="108" t="s">
        <v>2932</v>
      </c>
      <c r="F1447" s="68" t="s">
        <v>2934</v>
      </c>
      <c r="G1447" s="25">
        <v>2</v>
      </c>
      <c r="H1447" s="25">
        <v>2</v>
      </c>
      <c r="I1447" s="137">
        <v>565.1</v>
      </c>
      <c r="J1447" s="137">
        <v>515.79999999999995</v>
      </c>
      <c r="K1447" s="137">
        <v>515.79999999999995</v>
      </c>
      <c r="L1447" s="30">
        <v>19</v>
      </c>
      <c r="M1447" s="137">
        <f t="shared" si="312"/>
        <v>320070</v>
      </c>
      <c r="N1447" s="137"/>
      <c r="O1447" s="137"/>
      <c r="P1447" s="137"/>
      <c r="Q1447" s="137">
        <f t="shared" si="313"/>
        <v>320070</v>
      </c>
      <c r="R1447" s="137">
        <f>277200+42870</f>
        <v>320070</v>
      </c>
      <c r="S1447" s="30"/>
      <c r="T1447" s="137"/>
      <c r="U1447" s="137"/>
      <c r="V1447" s="137"/>
      <c r="W1447" s="137"/>
      <c r="X1447" s="137"/>
      <c r="Y1447" s="137"/>
      <c r="Z1447" s="137"/>
      <c r="AA1447" s="137"/>
      <c r="AB1447" s="137"/>
      <c r="AC1447" s="137"/>
      <c r="AD1447" s="137"/>
      <c r="AE1447" s="137"/>
      <c r="AF1447" s="137"/>
      <c r="AG1447" s="337">
        <v>2025</v>
      </c>
      <c r="AH1447" s="166" t="s">
        <v>3078</v>
      </c>
      <c r="AI1447" s="166"/>
      <c r="AJ1447" s="134">
        <f t="shared" si="310"/>
        <v>1374</v>
      </c>
      <c r="AK1447" s="35" t="s">
        <v>153</v>
      </c>
      <c r="AL1447" s="134" t="str">
        <f t="shared" si="311"/>
        <v>1374.</v>
      </c>
      <c r="AM1447" s="140"/>
      <c r="AN1447" s="35"/>
      <c r="AO1447" s="193"/>
    </row>
    <row r="1448" spans="1:41" ht="22.5" hidden="1" customHeight="1" x14ac:dyDescent="0.25">
      <c r="A1448" s="68" t="s">
        <v>4558</v>
      </c>
      <c r="B1448" s="25">
        <v>2681</v>
      </c>
      <c r="C1448" s="154" t="s">
        <v>586</v>
      </c>
      <c r="D1448" s="25">
        <v>1971</v>
      </c>
      <c r="E1448" s="108" t="s">
        <v>2932</v>
      </c>
      <c r="F1448" s="68" t="s">
        <v>2934</v>
      </c>
      <c r="G1448" s="25">
        <v>2</v>
      </c>
      <c r="H1448" s="25">
        <v>1</v>
      </c>
      <c r="I1448" s="137">
        <v>939.4</v>
      </c>
      <c r="J1448" s="137">
        <v>421.5</v>
      </c>
      <c r="K1448" s="137">
        <v>421.5</v>
      </c>
      <c r="L1448" s="30">
        <v>15</v>
      </c>
      <c r="M1448" s="137">
        <f t="shared" si="312"/>
        <v>42870</v>
      </c>
      <c r="N1448" s="137"/>
      <c r="O1448" s="137"/>
      <c r="P1448" s="137"/>
      <c r="Q1448" s="137">
        <f t="shared" si="313"/>
        <v>42870</v>
      </c>
      <c r="R1448" s="137">
        <v>42870</v>
      </c>
      <c r="S1448" s="30"/>
      <c r="T1448" s="137"/>
      <c r="U1448" s="137"/>
      <c r="V1448" s="137"/>
      <c r="W1448" s="137"/>
      <c r="X1448" s="137"/>
      <c r="Y1448" s="137"/>
      <c r="Z1448" s="137"/>
      <c r="AA1448" s="137"/>
      <c r="AB1448" s="137"/>
      <c r="AC1448" s="137"/>
      <c r="AD1448" s="137"/>
      <c r="AE1448" s="137"/>
      <c r="AF1448" s="137"/>
      <c r="AG1448" s="337">
        <v>2025</v>
      </c>
      <c r="AH1448" s="166" t="s">
        <v>3048</v>
      </c>
      <c r="AI1448" s="166"/>
      <c r="AJ1448" s="134">
        <f t="shared" si="310"/>
        <v>1375</v>
      </c>
      <c r="AK1448" s="35" t="s">
        <v>153</v>
      </c>
      <c r="AL1448" s="134" t="str">
        <f t="shared" si="311"/>
        <v>1375.</v>
      </c>
      <c r="AM1448" s="140"/>
      <c r="AN1448" s="296"/>
      <c r="AO1448" s="193"/>
    </row>
    <row r="1449" spans="1:41" ht="22.5" hidden="1" customHeight="1" x14ac:dyDescent="0.25">
      <c r="A1449" s="68" t="s">
        <v>4559</v>
      </c>
      <c r="B1449" s="25">
        <v>2682</v>
      </c>
      <c r="C1449" s="36" t="s">
        <v>1302</v>
      </c>
      <c r="D1449" s="25">
        <v>1979</v>
      </c>
      <c r="E1449" s="108" t="s">
        <v>2932</v>
      </c>
      <c r="F1449" s="68" t="s">
        <v>2934</v>
      </c>
      <c r="G1449" s="25">
        <v>2</v>
      </c>
      <c r="H1449" s="25">
        <v>2</v>
      </c>
      <c r="I1449" s="137">
        <v>809.5</v>
      </c>
      <c r="J1449" s="137">
        <v>744.7</v>
      </c>
      <c r="K1449" s="137">
        <v>744.7</v>
      </c>
      <c r="L1449" s="30">
        <v>24</v>
      </c>
      <c r="M1449" s="137">
        <f t="shared" si="312"/>
        <v>901542</v>
      </c>
      <c r="N1449" s="137"/>
      <c r="O1449" s="137"/>
      <c r="P1449" s="137"/>
      <c r="Q1449" s="137">
        <f t="shared" si="313"/>
        <v>901542</v>
      </c>
      <c r="R1449" s="137">
        <v>901542</v>
      </c>
      <c r="S1449" s="30"/>
      <c r="T1449" s="137"/>
      <c r="U1449" s="137"/>
      <c r="V1449" s="137"/>
      <c r="W1449" s="137"/>
      <c r="X1449" s="137"/>
      <c r="Y1449" s="137"/>
      <c r="Z1449" s="137"/>
      <c r="AA1449" s="137"/>
      <c r="AB1449" s="137"/>
      <c r="AC1449" s="137"/>
      <c r="AD1449" s="137"/>
      <c r="AE1449" s="137"/>
      <c r="AF1449" s="137"/>
      <c r="AG1449" s="337">
        <v>2025</v>
      </c>
      <c r="AH1449" s="166" t="s">
        <v>3050</v>
      </c>
      <c r="AI1449" s="166"/>
      <c r="AJ1449" s="134">
        <f t="shared" si="310"/>
        <v>1376</v>
      </c>
      <c r="AK1449" s="35" t="s">
        <v>153</v>
      </c>
      <c r="AL1449" s="134" t="str">
        <f t="shared" si="311"/>
        <v>1376.</v>
      </c>
      <c r="AM1449" s="140"/>
      <c r="AN1449" s="35"/>
      <c r="AO1449" s="193"/>
    </row>
    <row r="1450" spans="1:41" ht="22.5" hidden="1" customHeight="1" x14ac:dyDescent="0.25">
      <c r="A1450" s="68" t="s">
        <v>4560</v>
      </c>
      <c r="B1450" s="25">
        <v>2685</v>
      </c>
      <c r="C1450" s="154" t="s">
        <v>588</v>
      </c>
      <c r="D1450" s="25">
        <v>1992</v>
      </c>
      <c r="E1450" s="108" t="s">
        <v>2932</v>
      </c>
      <c r="F1450" s="68" t="s">
        <v>2934</v>
      </c>
      <c r="G1450" s="25">
        <v>2</v>
      </c>
      <c r="H1450" s="25">
        <v>2</v>
      </c>
      <c r="I1450" s="137">
        <v>939.4</v>
      </c>
      <c r="J1450" s="137">
        <v>851.6</v>
      </c>
      <c r="K1450" s="137">
        <v>851.6</v>
      </c>
      <c r="L1450" s="30">
        <v>37</v>
      </c>
      <c r="M1450" s="137">
        <f t="shared" si="312"/>
        <v>2822395</v>
      </c>
      <c r="N1450" s="137"/>
      <c r="O1450" s="137"/>
      <c r="P1450" s="137"/>
      <c r="Q1450" s="137">
        <f t="shared" si="313"/>
        <v>2822395</v>
      </c>
      <c r="R1450" s="137">
        <v>2822395</v>
      </c>
      <c r="S1450" s="30"/>
      <c r="T1450" s="137"/>
      <c r="U1450" s="137"/>
      <c r="V1450" s="137"/>
      <c r="W1450" s="137"/>
      <c r="X1450" s="137"/>
      <c r="Y1450" s="137"/>
      <c r="Z1450" s="137"/>
      <c r="AA1450" s="137"/>
      <c r="AB1450" s="137"/>
      <c r="AC1450" s="137"/>
      <c r="AD1450" s="137"/>
      <c r="AE1450" s="137"/>
      <c r="AF1450" s="137"/>
      <c r="AG1450" s="337">
        <v>2025</v>
      </c>
      <c r="AH1450" s="166" t="s">
        <v>3050</v>
      </c>
      <c r="AI1450" s="166"/>
      <c r="AJ1450" s="134">
        <f t="shared" si="310"/>
        <v>1377</v>
      </c>
      <c r="AK1450" s="35" t="s">
        <v>153</v>
      </c>
      <c r="AL1450" s="134" t="str">
        <f t="shared" si="311"/>
        <v>1377.</v>
      </c>
      <c r="AM1450" s="140"/>
      <c r="AN1450" s="35"/>
      <c r="AO1450" s="193"/>
    </row>
    <row r="1451" spans="1:41" ht="22.5" hidden="1" customHeight="1" x14ac:dyDescent="0.25">
      <c r="A1451" s="68" t="s">
        <v>4561</v>
      </c>
      <c r="B1451" s="25">
        <v>2684</v>
      </c>
      <c r="C1451" s="154" t="s">
        <v>587</v>
      </c>
      <c r="D1451" s="25">
        <v>1979</v>
      </c>
      <c r="E1451" s="108" t="s">
        <v>2932</v>
      </c>
      <c r="F1451" s="68" t="s">
        <v>2934</v>
      </c>
      <c r="G1451" s="25">
        <v>2</v>
      </c>
      <c r="H1451" s="25">
        <v>2</v>
      </c>
      <c r="I1451" s="137">
        <v>938.8</v>
      </c>
      <c r="J1451" s="137">
        <v>851.6</v>
      </c>
      <c r="K1451" s="137">
        <v>851.6</v>
      </c>
      <c r="L1451" s="30">
        <v>36</v>
      </c>
      <c r="M1451" s="137">
        <f t="shared" si="312"/>
        <v>717556</v>
      </c>
      <c r="N1451" s="137"/>
      <c r="O1451" s="137"/>
      <c r="P1451" s="137"/>
      <c r="Q1451" s="137">
        <f t="shared" si="313"/>
        <v>717556</v>
      </c>
      <c r="R1451" s="137">
        <f>246480+471076</f>
        <v>717556</v>
      </c>
      <c r="S1451" s="30"/>
      <c r="T1451" s="137"/>
      <c r="U1451" s="137"/>
      <c r="V1451" s="137"/>
      <c r="W1451" s="137"/>
      <c r="X1451" s="137"/>
      <c r="Y1451" s="137"/>
      <c r="Z1451" s="137"/>
      <c r="AA1451" s="137"/>
      <c r="AB1451" s="137"/>
      <c r="AC1451" s="137"/>
      <c r="AD1451" s="137"/>
      <c r="AE1451" s="137"/>
      <c r="AF1451" s="137"/>
      <c r="AG1451" s="337">
        <v>2025</v>
      </c>
      <c r="AH1451" s="166" t="s">
        <v>3064</v>
      </c>
      <c r="AI1451" s="166"/>
      <c r="AJ1451" s="134">
        <f t="shared" si="310"/>
        <v>1378</v>
      </c>
      <c r="AK1451" s="35" t="s">
        <v>153</v>
      </c>
      <c r="AL1451" s="134" t="str">
        <f t="shared" si="311"/>
        <v>1378.</v>
      </c>
      <c r="AM1451" s="140"/>
      <c r="AN1451" s="35"/>
      <c r="AO1451" s="193"/>
    </row>
    <row r="1452" spans="1:41" ht="22.5" hidden="1" customHeight="1" x14ac:dyDescent="0.25">
      <c r="A1452" s="68" t="s">
        <v>4562</v>
      </c>
      <c r="B1452" s="25">
        <v>2688</v>
      </c>
      <c r="C1452" s="154" t="s">
        <v>589</v>
      </c>
      <c r="D1452" s="25">
        <v>1980</v>
      </c>
      <c r="E1452" s="108" t="s">
        <v>2932</v>
      </c>
      <c r="F1452" s="68" t="s">
        <v>2934</v>
      </c>
      <c r="G1452" s="25">
        <v>5</v>
      </c>
      <c r="H1452" s="25">
        <v>4</v>
      </c>
      <c r="I1452" s="137">
        <v>3670.5</v>
      </c>
      <c r="J1452" s="137">
        <v>3395</v>
      </c>
      <c r="K1452" s="137">
        <v>3395</v>
      </c>
      <c r="L1452" s="30">
        <v>143</v>
      </c>
      <c r="M1452" s="137">
        <f t="shared" si="312"/>
        <v>2599040</v>
      </c>
      <c r="N1452" s="137"/>
      <c r="O1452" s="137"/>
      <c r="P1452" s="137"/>
      <c r="Q1452" s="137">
        <f t="shared" si="313"/>
        <v>2599040</v>
      </c>
      <c r="R1452" s="137">
        <v>2599040</v>
      </c>
      <c r="S1452" s="30"/>
      <c r="T1452" s="137"/>
      <c r="U1452" s="137"/>
      <c r="V1452" s="137"/>
      <c r="W1452" s="137"/>
      <c r="X1452" s="137"/>
      <c r="Y1452" s="137"/>
      <c r="Z1452" s="137"/>
      <c r="AA1452" s="137"/>
      <c r="AB1452" s="137"/>
      <c r="AC1452" s="137"/>
      <c r="AD1452" s="137"/>
      <c r="AE1452" s="137"/>
      <c r="AF1452" s="137"/>
      <c r="AG1452" s="337">
        <v>2025</v>
      </c>
      <c r="AH1452" s="166" t="s">
        <v>3050</v>
      </c>
      <c r="AI1452" s="166"/>
      <c r="AJ1452" s="134">
        <f t="shared" si="310"/>
        <v>1379</v>
      </c>
      <c r="AK1452" s="35" t="s">
        <v>153</v>
      </c>
      <c r="AL1452" s="134" t="str">
        <f t="shared" si="311"/>
        <v>1379.</v>
      </c>
      <c r="AM1452" s="140"/>
      <c r="AN1452" s="35"/>
      <c r="AO1452" s="193"/>
    </row>
    <row r="1453" spans="1:41" ht="22.5" hidden="1" customHeight="1" x14ac:dyDescent="0.25">
      <c r="A1453" s="68" t="s">
        <v>4563</v>
      </c>
      <c r="B1453" s="25">
        <v>2633</v>
      </c>
      <c r="C1453" s="154" t="s">
        <v>576</v>
      </c>
      <c r="D1453" s="25">
        <v>1964</v>
      </c>
      <c r="E1453" s="108" t="s">
        <v>2932</v>
      </c>
      <c r="F1453" s="68" t="s">
        <v>2934</v>
      </c>
      <c r="G1453" s="25">
        <v>3</v>
      </c>
      <c r="H1453" s="25">
        <v>3</v>
      </c>
      <c r="I1453" s="137">
        <v>1320</v>
      </c>
      <c r="J1453" s="137">
        <v>1288.7</v>
      </c>
      <c r="K1453" s="137">
        <v>1158</v>
      </c>
      <c r="L1453" s="30">
        <v>45</v>
      </c>
      <c r="M1453" s="137">
        <f t="shared" si="312"/>
        <v>2639650</v>
      </c>
      <c r="N1453" s="137"/>
      <c r="O1453" s="137"/>
      <c r="P1453" s="137"/>
      <c r="Q1453" s="137">
        <f t="shared" si="313"/>
        <v>2639650</v>
      </c>
      <c r="R1453" s="137">
        <v>2639650</v>
      </c>
      <c r="S1453" s="30"/>
      <c r="T1453" s="137"/>
      <c r="U1453" s="137"/>
      <c r="V1453" s="137"/>
      <c r="W1453" s="137"/>
      <c r="X1453" s="137"/>
      <c r="Y1453" s="137"/>
      <c r="Z1453" s="137"/>
      <c r="AA1453" s="137"/>
      <c r="AB1453" s="137"/>
      <c r="AC1453" s="137"/>
      <c r="AD1453" s="137"/>
      <c r="AE1453" s="137"/>
      <c r="AF1453" s="137"/>
      <c r="AG1453" s="337">
        <v>2025</v>
      </c>
      <c r="AH1453" s="166" t="s">
        <v>3050</v>
      </c>
      <c r="AI1453" s="166"/>
      <c r="AJ1453" s="134">
        <f t="shared" si="310"/>
        <v>1380</v>
      </c>
      <c r="AK1453" s="35" t="s">
        <v>153</v>
      </c>
      <c r="AL1453" s="134" t="str">
        <f t="shared" si="311"/>
        <v>1380.</v>
      </c>
      <c r="AM1453" s="140"/>
      <c r="AN1453" s="35"/>
      <c r="AO1453" s="193"/>
    </row>
    <row r="1454" spans="1:41" ht="22.5" hidden="1" customHeight="1" x14ac:dyDescent="0.25">
      <c r="A1454" s="68" t="s">
        <v>4564</v>
      </c>
      <c r="B1454" s="25">
        <v>2608</v>
      </c>
      <c r="C1454" s="36" t="s">
        <v>1291</v>
      </c>
      <c r="D1454" s="25">
        <v>1986</v>
      </c>
      <c r="E1454" s="108" t="s">
        <v>2932</v>
      </c>
      <c r="F1454" s="108" t="s">
        <v>2933</v>
      </c>
      <c r="G1454" s="25">
        <v>5</v>
      </c>
      <c r="H1454" s="25">
        <v>3</v>
      </c>
      <c r="I1454" s="137">
        <v>3571.6</v>
      </c>
      <c r="J1454" s="137">
        <v>3138.6</v>
      </c>
      <c r="K1454" s="137">
        <v>3138.6</v>
      </c>
      <c r="L1454" s="30">
        <v>123</v>
      </c>
      <c r="M1454" s="137">
        <f t="shared" si="312"/>
        <v>2944010</v>
      </c>
      <c r="N1454" s="137"/>
      <c r="O1454" s="137"/>
      <c r="P1454" s="137"/>
      <c r="Q1454" s="137">
        <f t="shared" si="313"/>
        <v>2944010</v>
      </c>
      <c r="R1454" s="137"/>
      <c r="S1454" s="30"/>
      <c r="T1454" s="137"/>
      <c r="U1454" s="137">
        <v>830</v>
      </c>
      <c r="V1454" s="137">
        <f>U1454*3547</f>
        <v>2944010</v>
      </c>
      <c r="W1454" s="137"/>
      <c r="X1454" s="137"/>
      <c r="Y1454" s="137"/>
      <c r="Z1454" s="137"/>
      <c r="AA1454" s="137"/>
      <c r="AB1454" s="137"/>
      <c r="AC1454" s="137"/>
      <c r="AD1454" s="137"/>
      <c r="AE1454" s="137"/>
      <c r="AF1454" s="137"/>
      <c r="AG1454" s="337">
        <v>2025</v>
      </c>
      <c r="AH1454" s="166"/>
      <c r="AI1454" s="166"/>
      <c r="AJ1454" s="134">
        <f t="shared" si="310"/>
        <v>1381</v>
      </c>
      <c r="AK1454" s="35" t="s">
        <v>153</v>
      </c>
      <c r="AL1454" s="134" t="str">
        <f t="shared" si="311"/>
        <v>1381.</v>
      </c>
      <c r="AM1454" s="140"/>
      <c r="AN1454" s="35"/>
      <c r="AO1454" s="193"/>
    </row>
    <row r="1455" spans="1:41" ht="22.5" hidden="1" customHeight="1" x14ac:dyDescent="0.25">
      <c r="A1455" s="68" t="s">
        <v>4565</v>
      </c>
      <c r="B1455" s="25">
        <v>2609</v>
      </c>
      <c r="C1455" s="36" t="s">
        <v>1292</v>
      </c>
      <c r="D1455" s="25">
        <v>1989</v>
      </c>
      <c r="E1455" s="108" t="s">
        <v>2932</v>
      </c>
      <c r="F1455" s="108" t="s">
        <v>2933</v>
      </c>
      <c r="G1455" s="25">
        <v>5</v>
      </c>
      <c r="H1455" s="25">
        <v>4</v>
      </c>
      <c r="I1455" s="137">
        <v>4984.7</v>
      </c>
      <c r="J1455" s="137">
        <v>4551.7</v>
      </c>
      <c r="K1455" s="137">
        <v>4551.7</v>
      </c>
      <c r="L1455" s="30">
        <v>178</v>
      </c>
      <c r="M1455" s="137">
        <f t="shared" si="312"/>
        <v>4330887</v>
      </c>
      <c r="N1455" s="137"/>
      <c r="O1455" s="137"/>
      <c r="P1455" s="137"/>
      <c r="Q1455" s="137">
        <f t="shared" si="313"/>
        <v>4330887</v>
      </c>
      <c r="R1455" s="137"/>
      <c r="S1455" s="30"/>
      <c r="T1455" s="137"/>
      <c r="U1455" s="137">
        <v>1221</v>
      </c>
      <c r="V1455" s="137">
        <f>U1455*3547</f>
        <v>4330887</v>
      </c>
      <c r="W1455" s="137"/>
      <c r="X1455" s="137"/>
      <c r="Y1455" s="137"/>
      <c r="Z1455" s="137"/>
      <c r="AA1455" s="137"/>
      <c r="AB1455" s="137"/>
      <c r="AC1455" s="137"/>
      <c r="AD1455" s="137"/>
      <c r="AE1455" s="137"/>
      <c r="AF1455" s="137"/>
      <c r="AG1455" s="337">
        <v>2025</v>
      </c>
      <c r="AH1455" s="166"/>
      <c r="AI1455" s="166"/>
      <c r="AJ1455" s="134">
        <f t="shared" si="310"/>
        <v>1382</v>
      </c>
      <c r="AK1455" s="35" t="s">
        <v>153</v>
      </c>
      <c r="AL1455" s="134" t="str">
        <f t="shared" si="311"/>
        <v>1382.</v>
      </c>
      <c r="AM1455" s="140"/>
      <c r="AN1455" s="35"/>
      <c r="AO1455" s="193"/>
    </row>
    <row r="1456" spans="1:41" ht="22.5" hidden="1" customHeight="1" x14ac:dyDescent="0.25">
      <c r="A1456" s="68" t="s">
        <v>4566</v>
      </c>
      <c r="B1456" s="25">
        <v>2610</v>
      </c>
      <c r="C1456" s="36" t="s">
        <v>1293</v>
      </c>
      <c r="D1456" s="25">
        <v>1991</v>
      </c>
      <c r="E1456" s="108" t="s">
        <v>2932</v>
      </c>
      <c r="F1456" s="108" t="s">
        <v>2933</v>
      </c>
      <c r="G1456" s="25">
        <v>5</v>
      </c>
      <c r="H1456" s="25">
        <v>4</v>
      </c>
      <c r="I1456" s="137">
        <v>4778.04</v>
      </c>
      <c r="J1456" s="137">
        <v>4345.04</v>
      </c>
      <c r="K1456" s="137">
        <v>4345.04</v>
      </c>
      <c r="L1456" s="30">
        <v>174</v>
      </c>
      <c r="M1456" s="137">
        <f t="shared" si="312"/>
        <v>1109160</v>
      </c>
      <c r="N1456" s="137"/>
      <c r="O1456" s="137"/>
      <c r="P1456" s="137"/>
      <c r="Q1456" s="137">
        <f t="shared" si="313"/>
        <v>1109160</v>
      </c>
      <c r="R1456" s="137">
        <v>1109160</v>
      </c>
      <c r="S1456" s="30"/>
      <c r="T1456" s="137"/>
      <c r="U1456" s="137"/>
      <c r="V1456" s="137"/>
      <c r="W1456" s="137"/>
      <c r="X1456" s="137"/>
      <c r="Y1456" s="137"/>
      <c r="Z1456" s="137"/>
      <c r="AA1456" s="137"/>
      <c r="AB1456" s="137"/>
      <c r="AC1456" s="137"/>
      <c r="AD1456" s="137"/>
      <c r="AE1456" s="137"/>
      <c r="AF1456" s="137"/>
      <c r="AG1456" s="337">
        <v>2025</v>
      </c>
      <c r="AH1456" s="166" t="s">
        <v>3049</v>
      </c>
      <c r="AI1456" s="166"/>
      <c r="AJ1456" s="134">
        <f t="shared" si="310"/>
        <v>1383</v>
      </c>
      <c r="AK1456" s="35" t="s">
        <v>153</v>
      </c>
      <c r="AL1456" s="134" t="str">
        <f t="shared" si="311"/>
        <v>1383.</v>
      </c>
      <c r="AM1456" s="140"/>
      <c r="AN1456" s="296"/>
      <c r="AO1456" s="193"/>
    </row>
    <row r="1457" spans="1:16381" ht="22.5" hidden="1" customHeight="1" x14ac:dyDescent="0.25">
      <c r="A1457" s="68" t="s">
        <v>4567</v>
      </c>
      <c r="B1457" s="25">
        <v>2632</v>
      </c>
      <c r="C1457" s="36" t="s">
        <v>1295</v>
      </c>
      <c r="D1457" s="25">
        <v>1969</v>
      </c>
      <c r="E1457" s="108" t="s">
        <v>2932</v>
      </c>
      <c r="F1457" s="68" t="s">
        <v>2934</v>
      </c>
      <c r="G1457" s="25">
        <v>5</v>
      </c>
      <c r="H1457" s="25">
        <v>4</v>
      </c>
      <c r="I1457" s="137">
        <v>2914.1</v>
      </c>
      <c r="J1457" s="137">
        <v>2912.1</v>
      </c>
      <c r="K1457" s="137">
        <v>2482.1</v>
      </c>
      <c r="L1457" s="30">
        <v>95</v>
      </c>
      <c r="M1457" s="137">
        <f t="shared" si="312"/>
        <v>3674692</v>
      </c>
      <c r="N1457" s="137"/>
      <c r="O1457" s="137"/>
      <c r="P1457" s="137"/>
      <c r="Q1457" s="137">
        <f t="shared" si="313"/>
        <v>3674692</v>
      </c>
      <c r="R1457" s="137"/>
      <c r="S1457" s="30"/>
      <c r="T1457" s="137"/>
      <c r="U1457" s="137">
        <v>1036</v>
      </c>
      <c r="V1457" s="137">
        <f>U1457*3547</f>
        <v>3674692</v>
      </c>
      <c r="W1457" s="137"/>
      <c r="X1457" s="137"/>
      <c r="Y1457" s="137"/>
      <c r="Z1457" s="137"/>
      <c r="AA1457" s="137"/>
      <c r="AB1457" s="137"/>
      <c r="AC1457" s="137"/>
      <c r="AD1457" s="137"/>
      <c r="AE1457" s="137"/>
      <c r="AF1457" s="137"/>
      <c r="AG1457" s="337">
        <v>2025</v>
      </c>
      <c r="AH1457" s="166"/>
      <c r="AI1457" s="166"/>
      <c r="AJ1457" s="134">
        <f t="shared" si="310"/>
        <v>1384</v>
      </c>
      <c r="AK1457" s="35" t="s">
        <v>153</v>
      </c>
      <c r="AL1457" s="134" t="str">
        <f t="shared" si="311"/>
        <v>1384.</v>
      </c>
      <c r="AM1457" s="140"/>
      <c r="AN1457" s="35"/>
      <c r="AO1457" s="193"/>
    </row>
    <row r="1458" spans="1:16381" ht="22.5" hidden="1" customHeight="1" x14ac:dyDescent="0.25">
      <c r="A1458" s="68" t="s">
        <v>4568</v>
      </c>
      <c r="B1458" s="25">
        <v>2594</v>
      </c>
      <c r="C1458" s="205" t="s">
        <v>573</v>
      </c>
      <c r="D1458" s="25">
        <v>1984</v>
      </c>
      <c r="E1458" s="108" t="s">
        <v>2932</v>
      </c>
      <c r="F1458" s="108" t="s">
        <v>2933</v>
      </c>
      <c r="G1458" s="25">
        <v>3</v>
      </c>
      <c r="H1458" s="25">
        <v>3</v>
      </c>
      <c r="I1458" s="137">
        <v>1287.0999999999999</v>
      </c>
      <c r="J1458" s="137">
        <v>729</v>
      </c>
      <c r="K1458" s="137">
        <v>729</v>
      </c>
      <c r="L1458" s="30">
        <v>52</v>
      </c>
      <c r="M1458" s="137">
        <f t="shared" si="312"/>
        <v>1013472</v>
      </c>
      <c r="N1458" s="137"/>
      <c r="O1458" s="137"/>
      <c r="P1458" s="137"/>
      <c r="Q1458" s="137">
        <f t="shared" si="313"/>
        <v>1013472</v>
      </c>
      <c r="R1458" s="137">
        <v>1013472</v>
      </c>
      <c r="S1458" s="30"/>
      <c r="T1458" s="137"/>
      <c r="U1458" s="137"/>
      <c r="V1458" s="137"/>
      <c r="W1458" s="137"/>
      <c r="X1458" s="137"/>
      <c r="Y1458" s="137"/>
      <c r="Z1458" s="137"/>
      <c r="AA1458" s="137"/>
      <c r="AB1458" s="137"/>
      <c r="AC1458" s="137"/>
      <c r="AD1458" s="137"/>
      <c r="AE1458" s="137"/>
      <c r="AF1458" s="137"/>
      <c r="AG1458" s="337">
        <v>2025</v>
      </c>
      <c r="AH1458" s="166" t="s">
        <v>3052</v>
      </c>
      <c r="AI1458" s="166"/>
      <c r="AJ1458" s="134">
        <f t="shared" si="310"/>
        <v>1385</v>
      </c>
      <c r="AK1458" s="35" t="s">
        <v>153</v>
      </c>
      <c r="AL1458" s="134" t="str">
        <f t="shared" si="311"/>
        <v>1385.</v>
      </c>
      <c r="AM1458" s="140"/>
      <c r="AN1458" s="35"/>
      <c r="AO1458" s="193"/>
    </row>
    <row r="1459" spans="1:16381" ht="22.5" hidden="1" customHeight="1" x14ac:dyDescent="0.25">
      <c r="A1459" s="68" t="s">
        <v>4569</v>
      </c>
      <c r="B1459" s="25">
        <v>2561</v>
      </c>
      <c r="C1459" s="36" t="s">
        <v>2642</v>
      </c>
      <c r="D1459" s="25">
        <v>1969</v>
      </c>
      <c r="E1459" s="108" t="s">
        <v>2932</v>
      </c>
      <c r="F1459" s="108" t="s">
        <v>2935</v>
      </c>
      <c r="G1459" s="25">
        <v>2</v>
      </c>
      <c r="H1459" s="25">
        <v>1</v>
      </c>
      <c r="I1459" s="137">
        <v>370.2</v>
      </c>
      <c r="J1459" s="137">
        <v>337.4</v>
      </c>
      <c r="K1459" s="137">
        <v>337.4</v>
      </c>
      <c r="L1459" s="30">
        <v>10</v>
      </c>
      <c r="M1459" s="137">
        <f t="shared" si="312"/>
        <v>3099273.6999999997</v>
      </c>
      <c r="N1459" s="137"/>
      <c r="O1459" s="137"/>
      <c r="P1459" s="137"/>
      <c r="Q1459" s="137">
        <f t="shared" si="313"/>
        <v>3099273.6999999997</v>
      </c>
      <c r="R1459" s="137"/>
      <c r="S1459" s="30"/>
      <c r="T1459" s="137"/>
      <c r="U1459" s="137">
        <v>260.7</v>
      </c>
      <c r="V1459" s="137">
        <f>U1459*7523</f>
        <v>1961246.0999999999</v>
      </c>
      <c r="W1459" s="137"/>
      <c r="X1459" s="137"/>
      <c r="Y1459" s="137">
        <v>331.4</v>
      </c>
      <c r="Z1459" s="137">
        <f>Y1459*3434</f>
        <v>1138027.5999999999</v>
      </c>
      <c r="AA1459" s="137"/>
      <c r="AB1459" s="137"/>
      <c r="AC1459" s="137"/>
      <c r="AD1459" s="137"/>
      <c r="AE1459" s="137"/>
      <c r="AF1459" s="137"/>
      <c r="AG1459" s="337">
        <v>2025</v>
      </c>
      <c r="AH1459" s="166"/>
      <c r="AI1459" s="166"/>
      <c r="AJ1459" s="134">
        <f t="shared" si="310"/>
        <v>1386</v>
      </c>
      <c r="AK1459" s="35" t="s">
        <v>153</v>
      </c>
      <c r="AL1459" s="134" t="str">
        <f t="shared" si="311"/>
        <v>1386.</v>
      </c>
      <c r="AM1459" s="140"/>
      <c r="AN1459" s="35"/>
      <c r="AO1459" s="193"/>
    </row>
    <row r="1460" spans="1:16381" ht="22.5" hidden="1" customHeight="1" x14ac:dyDescent="0.25">
      <c r="A1460" s="68" t="s">
        <v>4570</v>
      </c>
      <c r="B1460" s="25">
        <v>2562</v>
      </c>
      <c r="C1460" s="36" t="s">
        <v>1281</v>
      </c>
      <c r="D1460" s="25">
        <v>1972</v>
      </c>
      <c r="E1460" s="108" t="s">
        <v>2932</v>
      </c>
      <c r="F1460" s="68" t="s">
        <v>2934</v>
      </c>
      <c r="G1460" s="25">
        <v>2</v>
      </c>
      <c r="H1460" s="25">
        <v>2</v>
      </c>
      <c r="I1460" s="137">
        <v>495</v>
      </c>
      <c r="J1460" s="137">
        <v>469.8</v>
      </c>
      <c r="K1460" s="137">
        <v>469.8</v>
      </c>
      <c r="L1460" s="30">
        <v>29</v>
      </c>
      <c r="M1460" s="137">
        <f t="shared" si="312"/>
        <v>60018</v>
      </c>
      <c r="N1460" s="137"/>
      <c r="O1460" s="137"/>
      <c r="P1460" s="137"/>
      <c r="Q1460" s="137">
        <f t="shared" si="313"/>
        <v>60018</v>
      </c>
      <c r="R1460" s="137">
        <v>60018</v>
      </c>
      <c r="S1460" s="30"/>
      <c r="T1460" s="137"/>
      <c r="U1460" s="137"/>
      <c r="V1460" s="137"/>
      <c r="W1460" s="137"/>
      <c r="X1460" s="137"/>
      <c r="Y1460" s="137"/>
      <c r="Z1460" s="137"/>
      <c r="AA1460" s="137"/>
      <c r="AB1460" s="137"/>
      <c r="AC1460" s="137"/>
      <c r="AD1460" s="137"/>
      <c r="AE1460" s="137"/>
      <c r="AF1460" s="137"/>
      <c r="AG1460" s="337">
        <v>2025</v>
      </c>
      <c r="AH1460" s="166" t="s">
        <v>3048</v>
      </c>
      <c r="AI1460" s="166"/>
      <c r="AJ1460" s="134">
        <f t="shared" si="310"/>
        <v>1387</v>
      </c>
      <c r="AK1460" s="35" t="s">
        <v>153</v>
      </c>
      <c r="AL1460" s="134" t="str">
        <f t="shared" si="311"/>
        <v>1387.</v>
      </c>
      <c r="AM1460" s="140"/>
      <c r="AN1460" s="296"/>
      <c r="AO1460" s="193"/>
    </row>
    <row r="1461" spans="1:16381" ht="22.5" hidden="1" customHeight="1" x14ac:dyDescent="0.25">
      <c r="A1461" s="68" t="s">
        <v>4571</v>
      </c>
      <c r="B1461" s="25">
        <v>2567</v>
      </c>
      <c r="C1461" s="205" t="s">
        <v>572</v>
      </c>
      <c r="D1461" s="25">
        <v>1963</v>
      </c>
      <c r="E1461" s="108" t="s">
        <v>2932</v>
      </c>
      <c r="F1461" s="108" t="s">
        <v>2935</v>
      </c>
      <c r="G1461" s="25">
        <v>2</v>
      </c>
      <c r="H1461" s="25">
        <v>2</v>
      </c>
      <c r="I1461" s="137">
        <v>369.2</v>
      </c>
      <c r="J1461" s="137">
        <v>335.6</v>
      </c>
      <c r="K1461" s="137">
        <v>335.6</v>
      </c>
      <c r="L1461" s="30">
        <v>12</v>
      </c>
      <c r="M1461" s="137">
        <f t="shared" si="312"/>
        <v>1067486.8</v>
      </c>
      <c r="N1461" s="137"/>
      <c r="O1461" s="137"/>
      <c r="P1461" s="137"/>
      <c r="Q1461" s="137">
        <f t="shared" si="313"/>
        <v>1067486.8</v>
      </c>
      <c r="R1461" s="137"/>
      <c r="S1461" s="30"/>
      <c r="T1461" s="137"/>
      <c r="U1461" s="137"/>
      <c r="V1461" s="137"/>
      <c r="W1461" s="137"/>
      <c r="X1461" s="137"/>
      <c r="Y1461" s="137">
        <v>339.1</v>
      </c>
      <c r="Z1461" s="137">
        <f>Y1461*3148</f>
        <v>1067486.8</v>
      </c>
      <c r="AA1461" s="137"/>
      <c r="AB1461" s="137"/>
      <c r="AC1461" s="137"/>
      <c r="AD1461" s="137"/>
      <c r="AE1461" s="137"/>
      <c r="AF1461" s="137"/>
      <c r="AG1461" s="337">
        <v>2025</v>
      </c>
      <c r="AH1461" s="166"/>
      <c r="AI1461" s="166"/>
      <c r="AJ1461" s="134">
        <f t="shared" si="310"/>
        <v>1388</v>
      </c>
      <c r="AK1461" s="35" t="s">
        <v>153</v>
      </c>
      <c r="AL1461" s="134" t="str">
        <f t="shared" si="311"/>
        <v>1388.</v>
      </c>
      <c r="AM1461" s="140"/>
      <c r="AN1461" s="35"/>
      <c r="AO1461" s="193"/>
    </row>
    <row r="1462" spans="1:16381" ht="22.5" hidden="1" customHeight="1" x14ac:dyDescent="0.25">
      <c r="A1462" s="68" t="s">
        <v>4572</v>
      </c>
      <c r="B1462" s="25">
        <v>2689</v>
      </c>
      <c r="C1462" s="205" t="s">
        <v>580</v>
      </c>
      <c r="D1462" s="25">
        <v>1972</v>
      </c>
      <c r="E1462" s="108" t="s">
        <v>2932</v>
      </c>
      <c r="F1462" s="108" t="s">
        <v>2933</v>
      </c>
      <c r="G1462" s="25">
        <v>5</v>
      </c>
      <c r="H1462" s="25">
        <v>4</v>
      </c>
      <c r="I1462" s="137">
        <v>3782.9</v>
      </c>
      <c r="J1462" s="137">
        <v>3349.9</v>
      </c>
      <c r="K1462" s="137">
        <v>3349.9</v>
      </c>
      <c r="L1462" s="30">
        <v>149</v>
      </c>
      <c r="M1462" s="137">
        <f t="shared" si="312"/>
        <v>3227770</v>
      </c>
      <c r="N1462" s="137"/>
      <c r="O1462" s="137"/>
      <c r="P1462" s="137"/>
      <c r="Q1462" s="137">
        <f t="shared" si="313"/>
        <v>3227770</v>
      </c>
      <c r="R1462" s="137"/>
      <c r="S1462" s="30"/>
      <c r="T1462" s="137"/>
      <c r="U1462" s="137">
        <v>910</v>
      </c>
      <c r="V1462" s="137">
        <f>U1462*3547</f>
        <v>3227770</v>
      </c>
      <c r="W1462" s="137"/>
      <c r="X1462" s="137"/>
      <c r="Y1462" s="137"/>
      <c r="Z1462" s="137"/>
      <c r="AA1462" s="137"/>
      <c r="AB1462" s="137"/>
      <c r="AC1462" s="137"/>
      <c r="AD1462" s="137"/>
      <c r="AE1462" s="137"/>
      <c r="AF1462" s="137"/>
      <c r="AG1462" s="337">
        <v>2025</v>
      </c>
      <c r="AH1462" s="166"/>
      <c r="AI1462" s="166"/>
      <c r="AJ1462" s="134">
        <f t="shared" si="310"/>
        <v>1389</v>
      </c>
      <c r="AK1462" s="35" t="s">
        <v>153</v>
      </c>
      <c r="AL1462" s="134" t="str">
        <f t="shared" si="311"/>
        <v>1389.</v>
      </c>
      <c r="AM1462" s="140"/>
      <c r="AN1462" s="35"/>
      <c r="AO1462" s="193"/>
    </row>
    <row r="1463" spans="1:16381" ht="22.5" hidden="1" customHeight="1" x14ac:dyDescent="0.25">
      <c r="A1463" s="68" t="s">
        <v>4573</v>
      </c>
      <c r="B1463" s="25">
        <v>2624</v>
      </c>
      <c r="C1463" s="205" t="s">
        <v>575</v>
      </c>
      <c r="D1463" s="25">
        <v>1973</v>
      </c>
      <c r="E1463" s="108" t="s">
        <v>2932</v>
      </c>
      <c r="F1463" s="108" t="s">
        <v>2933</v>
      </c>
      <c r="G1463" s="25">
        <v>5</v>
      </c>
      <c r="H1463" s="25">
        <v>4</v>
      </c>
      <c r="I1463" s="137">
        <v>3583.8</v>
      </c>
      <c r="J1463" s="137">
        <v>3361.8</v>
      </c>
      <c r="K1463" s="137">
        <v>3361.8</v>
      </c>
      <c r="L1463" s="30">
        <v>127</v>
      </c>
      <c r="M1463" s="137">
        <f t="shared" si="312"/>
        <v>10053499</v>
      </c>
      <c r="N1463" s="137"/>
      <c r="O1463" s="137"/>
      <c r="P1463" s="137"/>
      <c r="Q1463" s="137">
        <f t="shared" si="313"/>
        <v>10053499</v>
      </c>
      <c r="R1463" s="137">
        <v>6091500</v>
      </c>
      <c r="S1463" s="30"/>
      <c r="T1463" s="137"/>
      <c r="U1463" s="137">
        <v>1117</v>
      </c>
      <c r="V1463" s="137">
        <f>U1463*3547</f>
        <v>3961999</v>
      </c>
      <c r="W1463" s="137"/>
      <c r="X1463" s="137"/>
      <c r="Y1463" s="137"/>
      <c r="Z1463" s="137"/>
      <c r="AA1463" s="137"/>
      <c r="AB1463" s="137"/>
      <c r="AC1463" s="137"/>
      <c r="AD1463" s="137"/>
      <c r="AE1463" s="137"/>
      <c r="AF1463" s="137"/>
      <c r="AG1463" s="337">
        <v>2025</v>
      </c>
      <c r="AH1463" s="166" t="s">
        <v>3050</v>
      </c>
      <c r="AI1463" s="166"/>
      <c r="AJ1463" s="134">
        <f t="shared" si="310"/>
        <v>1390</v>
      </c>
      <c r="AK1463" s="35" t="s">
        <v>153</v>
      </c>
      <c r="AL1463" s="134" t="str">
        <f t="shared" si="311"/>
        <v>1390.</v>
      </c>
      <c r="AM1463" s="140"/>
      <c r="AN1463" s="35"/>
      <c r="AO1463" s="193"/>
    </row>
    <row r="1464" spans="1:16381" ht="22.5" hidden="1" customHeight="1" x14ac:dyDescent="0.25">
      <c r="A1464" s="68" t="s">
        <v>4574</v>
      </c>
      <c r="B1464" s="25">
        <v>2637</v>
      </c>
      <c r="C1464" s="36" t="s">
        <v>1296</v>
      </c>
      <c r="D1464" s="25">
        <v>1987</v>
      </c>
      <c r="E1464" s="108" t="s">
        <v>2932</v>
      </c>
      <c r="F1464" s="108" t="s">
        <v>2933</v>
      </c>
      <c r="G1464" s="25">
        <v>5</v>
      </c>
      <c r="H1464" s="25">
        <v>3</v>
      </c>
      <c r="I1464" s="137">
        <v>3520.5</v>
      </c>
      <c r="J1464" s="137">
        <v>3347.6</v>
      </c>
      <c r="K1464" s="137">
        <v>3347.6</v>
      </c>
      <c r="L1464" s="30">
        <v>137</v>
      </c>
      <c r="M1464" s="137">
        <f t="shared" si="312"/>
        <v>3092984</v>
      </c>
      <c r="N1464" s="137"/>
      <c r="O1464" s="137"/>
      <c r="P1464" s="137"/>
      <c r="Q1464" s="137">
        <f t="shared" si="313"/>
        <v>3092984</v>
      </c>
      <c r="R1464" s="137"/>
      <c r="S1464" s="30"/>
      <c r="T1464" s="137"/>
      <c r="U1464" s="137">
        <v>872</v>
      </c>
      <c r="V1464" s="137">
        <f>U1464*3547</f>
        <v>3092984</v>
      </c>
      <c r="W1464" s="137"/>
      <c r="X1464" s="137"/>
      <c r="Y1464" s="137"/>
      <c r="Z1464" s="137"/>
      <c r="AA1464" s="137"/>
      <c r="AB1464" s="137"/>
      <c r="AC1464" s="137"/>
      <c r="AD1464" s="137"/>
      <c r="AE1464" s="137"/>
      <c r="AF1464" s="137"/>
      <c r="AG1464" s="337">
        <v>2025</v>
      </c>
      <c r="AH1464" s="166"/>
      <c r="AI1464" s="166"/>
      <c r="AJ1464" s="134">
        <f t="shared" si="310"/>
        <v>1391</v>
      </c>
      <c r="AK1464" s="35" t="s">
        <v>153</v>
      </c>
      <c r="AL1464" s="134" t="str">
        <f t="shared" si="311"/>
        <v>1391.</v>
      </c>
      <c r="AM1464" s="140"/>
      <c r="AN1464" s="35"/>
      <c r="AO1464" s="193"/>
    </row>
    <row r="1465" spans="1:16381" ht="22.5" hidden="1" customHeight="1" x14ac:dyDescent="0.25">
      <c r="A1465" s="68" t="s">
        <v>4575</v>
      </c>
      <c r="B1465" s="25">
        <v>2690</v>
      </c>
      <c r="C1465" s="205" t="s">
        <v>1093</v>
      </c>
      <c r="D1465" s="25">
        <v>1974</v>
      </c>
      <c r="E1465" s="108" t="s">
        <v>2932</v>
      </c>
      <c r="F1465" s="68" t="s">
        <v>2934</v>
      </c>
      <c r="G1465" s="25">
        <v>2</v>
      </c>
      <c r="H1465" s="25">
        <v>2</v>
      </c>
      <c r="I1465" s="137">
        <v>590.79999999999995</v>
      </c>
      <c r="J1465" s="137">
        <v>540.79999999999995</v>
      </c>
      <c r="K1465" s="137">
        <v>540.79999999999995</v>
      </c>
      <c r="L1465" s="30">
        <v>21</v>
      </c>
      <c r="M1465" s="137">
        <f t="shared" si="312"/>
        <v>2030500</v>
      </c>
      <c r="N1465" s="137"/>
      <c r="O1465" s="137"/>
      <c r="P1465" s="137"/>
      <c r="Q1465" s="137">
        <f t="shared" si="313"/>
        <v>2030500</v>
      </c>
      <c r="R1465" s="137">
        <v>2030500</v>
      </c>
      <c r="S1465" s="30"/>
      <c r="T1465" s="137"/>
      <c r="U1465" s="137"/>
      <c r="V1465" s="146"/>
      <c r="W1465" s="137"/>
      <c r="X1465" s="137"/>
      <c r="Y1465" s="137"/>
      <c r="Z1465" s="137"/>
      <c r="AA1465" s="137"/>
      <c r="AB1465" s="137"/>
      <c r="AC1465" s="137"/>
      <c r="AD1465" s="137"/>
      <c r="AE1465" s="137"/>
      <c r="AF1465" s="137"/>
      <c r="AG1465" s="337">
        <v>2025</v>
      </c>
      <c r="AH1465" s="166" t="s">
        <v>3050</v>
      </c>
      <c r="AI1465" s="166"/>
      <c r="AJ1465" s="134">
        <f t="shared" si="310"/>
        <v>1392</v>
      </c>
      <c r="AK1465" s="35" t="s">
        <v>153</v>
      </c>
      <c r="AL1465" s="134" t="str">
        <f t="shared" si="311"/>
        <v>1392.</v>
      </c>
      <c r="AM1465" s="140"/>
      <c r="AN1465" s="35"/>
      <c r="AO1465" s="193"/>
    </row>
    <row r="1466" spans="1:16381" ht="22.5" hidden="1" customHeight="1" x14ac:dyDescent="0.25">
      <c r="A1466" s="68" t="s">
        <v>4576</v>
      </c>
      <c r="B1466" s="25">
        <v>2639</v>
      </c>
      <c r="C1466" s="36" t="s">
        <v>1298</v>
      </c>
      <c r="D1466" s="25">
        <v>1976</v>
      </c>
      <c r="E1466" s="108" t="s">
        <v>2932</v>
      </c>
      <c r="F1466" s="68" t="s">
        <v>2934</v>
      </c>
      <c r="G1466" s="25">
        <v>2</v>
      </c>
      <c r="H1466" s="25">
        <v>2</v>
      </c>
      <c r="I1466" s="137">
        <v>629.9</v>
      </c>
      <c r="J1466" s="137">
        <v>564.70000000000005</v>
      </c>
      <c r="K1466" s="137">
        <v>564.70000000000005</v>
      </c>
      <c r="L1466" s="30">
        <v>31</v>
      </c>
      <c r="M1466" s="137">
        <f t="shared" si="312"/>
        <v>974640</v>
      </c>
      <c r="N1466" s="137"/>
      <c r="O1466" s="137"/>
      <c r="P1466" s="137"/>
      <c r="Q1466" s="137">
        <f t="shared" si="313"/>
        <v>974640</v>
      </c>
      <c r="R1466" s="137">
        <v>974640</v>
      </c>
      <c r="S1466" s="30"/>
      <c r="T1466" s="137"/>
      <c r="U1466" s="137"/>
      <c r="V1466" s="137"/>
      <c r="W1466" s="137"/>
      <c r="X1466" s="137"/>
      <c r="Y1466" s="137"/>
      <c r="Z1466" s="137"/>
      <c r="AA1466" s="137"/>
      <c r="AB1466" s="137"/>
      <c r="AC1466" s="137"/>
      <c r="AD1466" s="137"/>
      <c r="AE1466" s="137"/>
      <c r="AF1466" s="137"/>
      <c r="AG1466" s="337">
        <v>2025</v>
      </c>
      <c r="AH1466" s="166" t="s">
        <v>3050</v>
      </c>
      <c r="AI1466" s="166"/>
      <c r="AJ1466" s="134">
        <f t="shared" si="310"/>
        <v>1393</v>
      </c>
      <c r="AK1466" s="35" t="s">
        <v>153</v>
      </c>
      <c r="AL1466" s="134" t="str">
        <f t="shared" si="311"/>
        <v>1393.</v>
      </c>
      <c r="AM1466" s="140"/>
      <c r="AN1466" s="35"/>
      <c r="AO1466" s="193"/>
    </row>
    <row r="1467" spans="1:16381" ht="22.5" hidden="1" customHeight="1" x14ac:dyDescent="0.25">
      <c r="A1467" s="68" t="s">
        <v>4577</v>
      </c>
      <c r="B1467" s="25">
        <v>2642</v>
      </c>
      <c r="C1467" s="36" t="s">
        <v>1300</v>
      </c>
      <c r="D1467" s="25">
        <v>1985</v>
      </c>
      <c r="E1467" s="108" t="s">
        <v>2932</v>
      </c>
      <c r="F1467" s="108" t="s">
        <v>2933</v>
      </c>
      <c r="G1467" s="25">
        <v>5</v>
      </c>
      <c r="H1467" s="25">
        <v>3</v>
      </c>
      <c r="I1467" s="137">
        <v>3698.5</v>
      </c>
      <c r="J1467" s="137">
        <v>3223.7</v>
      </c>
      <c r="K1467" s="137">
        <v>3223.7</v>
      </c>
      <c r="L1467" s="30">
        <v>127</v>
      </c>
      <c r="M1467" s="137">
        <f t="shared" si="312"/>
        <v>3042261.9000000004</v>
      </c>
      <c r="N1467" s="137"/>
      <c r="O1467" s="137"/>
      <c r="P1467" s="137"/>
      <c r="Q1467" s="137">
        <f t="shared" si="313"/>
        <v>3042261.9000000004</v>
      </c>
      <c r="R1467" s="137"/>
      <c r="S1467" s="30"/>
      <c r="T1467" s="137"/>
      <c r="U1467" s="137">
        <v>857.7</v>
      </c>
      <c r="V1467" s="137">
        <f>U1467*3547</f>
        <v>3042261.9000000004</v>
      </c>
      <c r="W1467" s="137"/>
      <c r="X1467" s="137"/>
      <c r="Y1467" s="137"/>
      <c r="Z1467" s="137"/>
      <c r="AA1467" s="137"/>
      <c r="AB1467" s="137"/>
      <c r="AC1467" s="137"/>
      <c r="AD1467" s="137"/>
      <c r="AE1467" s="137"/>
      <c r="AF1467" s="137"/>
      <c r="AG1467" s="337">
        <v>2025</v>
      </c>
      <c r="AH1467" s="166"/>
      <c r="AI1467" s="166"/>
      <c r="AJ1467" s="134">
        <f t="shared" si="310"/>
        <v>1394</v>
      </c>
      <c r="AK1467" s="35" t="s">
        <v>153</v>
      </c>
      <c r="AL1467" s="134" t="str">
        <f t="shared" si="311"/>
        <v>1394.</v>
      </c>
      <c r="AM1467" s="140"/>
      <c r="AN1467" s="35"/>
      <c r="AO1467" s="193"/>
    </row>
    <row r="1468" spans="1:16381" ht="22.5" hidden="1" customHeight="1" x14ac:dyDescent="0.25">
      <c r="A1468" s="68" t="s">
        <v>4578</v>
      </c>
      <c r="B1468" s="25">
        <v>2686</v>
      </c>
      <c r="C1468" s="36" t="s">
        <v>1304</v>
      </c>
      <c r="D1468" s="25">
        <v>1992</v>
      </c>
      <c r="E1468" s="108" t="s">
        <v>2932</v>
      </c>
      <c r="F1468" s="68" t="s">
        <v>2934</v>
      </c>
      <c r="G1468" s="25">
        <v>2</v>
      </c>
      <c r="H1468" s="25">
        <v>2</v>
      </c>
      <c r="I1468" s="137">
        <v>925.2</v>
      </c>
      <c r="J1468" s="137">
        <v>851.6</v>
      </c>
      <c r="K1468" s="137">
        <v>851.6</v>
      </c>
      <c r="L1468" s="30">
        <v>33</v>
      </c>
      <c r="M1468" s="137">
        <f t="shared" si="312"/>
        <v>296635.43</v>
      </c>
      <c r="N1468" s="137"/>
      <c r="O1468" s="137"/>
      <c r="P1468" s="137"/>
      <c r="Q1468" s="137">
        <f t="shared" si="313"/>
        <v>296635.43</v>
      </c>
      <c r="R1468" s="137">
        <v>103959.43</v>
      </c>
      <c r="S1468" s="30"/>
      <c r="T1468" s="137"/>
      <c r="U1468" s="137"/>
      <c r="V1468" s="137"/>
      <c r="W1468" s="137"/>
      <c r="X1468" s="137"/>
      <c r="Y1468" s="137"/>
      <c r="Z1468" s="137"/>
      <c r="AA1468" s="137">
        <v>12.28</v>
      </c>
      <c r="AB1468" s="137">
        <v>192676</v>
      </c>
      <c r="AC1468" s="137"/>
      <c r="AD1468" s="137"/>
      <c r="AE1468" s="137"/>
      <c r="AF1468" s="137"/>
      <c r="AG1468" s="337">
        <v>2025</v>
      </c>
      <c r="AH1468" s="166" t="s">
        <v>3048</v>
      </c>
      <c r="AI1468" s="166"/>
      <c r="AJ1468" s="134">
        <f t="shared" si="310"/>
        <v>1395</v>
      </c>
      <c r="AK1468" s="35" t="s">
        <v>153</v>
      </c>
      <c r="AL1468" s="134" t="str">
        <f t="shared" si="311"/>
        <v>1395.</v>
      </c>
      <c r="AM1468" s="140"/>
      <c r="AN1468" s="296"/>
      <c r="AO1468" s="193"/>
    </row>
    <row r="1469" spans="1:16381" ht="22.5" hidden="1" customHeight="1" x14ac:dyDescent="0.25">
      <c r="A1469" s="68" t="s">
        <v>4579</v>
      </c>
      <c r="B1469" s="25">
        <v>2583</v>
      </c>
      <c r="C1469" s="154" t="s">
        <v>582</v>
      </c>
      <c r="D1469" s="25">
        <v>1983</v>
      </c>
      <c r="E1469" s="108" t="s">
        <v>2932</v>
      </c>
      <c r="F1469" s="68" t="s">
        <v>2934</v>
      </c>
      <c r="G1469" s="25">
        <v>2</v>
      </c>
      <c r="H1469" s="25">
        <v>2</v>
      </c>
      <c r="I1469" s="137">
        <v>652.5</v>
      </c>
      <c r="J1469" s="137">
        <v>366.5</v>
      </c>
      <c r="K1469" s="137">
        <v>366.5</v>
      </c>
      <c r="L1469" s="30">
        <v>33</v>
      </c>
      <c r="M1469" s="137">
        <f t="shared" si="312"/>
        <v>187941</v>
      </c>
      <c r="N1469" s="137"/>
      <c r="O1469" s="137"/>
      <c r="P1469" s="137"/>
      <c r="Q1469" s="137">
        <f t="shared" si="313"/>
        <v>187941</v>
      </c>
      <c r="R1469" s="137">
        <v>187941</v>
      </c>
      <c r="S1469" s="30"/>
      <c r="T1469" s="137"/>
      <c r="U1469" s="137"/>
      <c r="V1469" s="137"/>
      <c r="W1469" s="137"/>
      <c r="X1469" s="137"/>
      <c r="Y1469" s="137"/>
      <c r="Z1469" s="137"/>
      <c r="AA1469" s="137"/>
      <c r="AB1469" s="137"/>
      <c r="AC1469" s="137"/>
      <c r="AD1469" s="137"/>
      <c r="AE1469" s="137"/>
      <c r="AF1469" s="137"/>
      <c r="AG1469" s="337">
        <v>2025</v>
      </c>
      <c r="AH1469" s="166" t="s">
        <v>3049</v>
      </c>
      <c r="AI1469" s="166"/>
      <c r="AJ1469" s="134">
        <f t="shared" si="310"/>
        <v>1396</v>
      </c>
      <c r="AK1469" s="35" t="s">
        <v>153</v>
      </c>
      <c r="AL1469" s="134" t="str">
        <f t="shared" si="311"/>
        <v>1396.</v>
      </c>
      <c r="AM1469" s="140"/>
      <c r="AN1469" s="35"/>
      <c r="AO1469" s="193"/>
    </row>
    <row r="1470" spans="1:16381" ht="22.5" hidden="1" customHeight="1" x14ac:dyDescent="0.25">
      <c r="A1470" s="68" t="s">
        <v>4580</v>
      </c>
      <c r="B1470" s="25">
        <v>2675</v>
      </c>
      <c r="C1470" s="154" t="s">
        <v>578</v>
      </c>
      <c r="D1470" s="25">
        <v>1974</v>
      </c>
      <c r="E1470" s="108" t="s">
        <v>2932</v>
      </c>
      <c r="F1470" s="68" t="s">
        <v>2934</v>
      </c>
      <c r="G1470" s="25">
        <v>2</v>
      </c>
      <c r="H1470" s="25">
        <v>2</v>
      </c>
      <c r="I1470" s="137">
        <v>626</v>
      </c>
      <c r="J1470" s="137">
        <v>576</v>
      </c>
      <c r="K1470" s="137">
        <v>576</v>
      </c>
      <c r="L1470" s="30">
        <v>20</v>
      </c>
      <c r="M1470" s="137">
        <f>R1470+T1470+V1470+X1470+Z1470+AB1470+AE1470+AF1470</f>
        <v>197184</v>
      </c>
      <c r="N1470" s="137"/>
      <c r="O1470" s="137"/>
      <c r="P1470" s="137"/>
      <c r="Q1470" s="137">
        <f>M1470</f>
        <v>197184</v>
      </c>
      <c r="R1470" s="137">
        <v>197184</v>
      </c>
      <c r="S1470" s="30"/>
      <c r="T1470" s="137"/>
      <c r="U1470" s="137"/>
      <c r="V1470" s="137"/>
      <c r="W1470" s="137"/>
      <c r="X1470" s="137"/>
      <c r="Y1470" s="137"/>
      <c r="Z1470" s="137"/>
      <c r="AA1470" s="137"/>
      <c r="AB1470" s="137"/>
      <c r="AC1470" s="137"/>
      <c r="AD1470" s="137"/>
      <c r="AE1470" s="137"/>
      <c r="AF1470" s="137"/>
      <c r="AG1470" s="337">
        <v>2025</v>
      </c>
      <c r="AH1470" s="166" t="s">
        <v>3049</v>
      </c>
      <c r="AI1470" s="166"/>
      <c r="AJ1470" s="134">
        <f t="shared" si="310"/>
        <v>1397</v>
      </c>
      <c r="AK1470" s="35" t="s">
        <v>153</v>
      </c>
      <c r="AL1470" s="134" t="str">
        <f t="shared" si="311"/>
        <v>1397.</v>
      </c>
      <c r="AM1470" s="140"/>
      <c r="AN1470" s="296"/>
      <c r="AO1470" s="193"/>
    </row>
    <row r="1471" spans="1:16381" ht="22.5" hidden="1" customHeight="1" x14ac:dyDescent="0.25">
      <c r="A1471" s="68" t="s">
        <v>4581</v>
      </c>
      <c r="B1471" s="25">
        <v>2555</v>
      </c>
      <c r="C1471" s="169" t="s">
        <v>571</v>
      </c>
      <c r="D1471" s="25">
        <v>1972</v>
      </c>
      <c r="E1471" s="108" t="s">
        <v>2932</v>
      </c>
      <c r="F1471" s="68" t="s">
        <v>2934</v>
      </c>
      <c r="G1471" s="25">
        <v>2</v>
      </c>
      <c r="H1471" s="25">
        <v>2</v>
      </c>
      <c r="I1471" s="137">
        <v>582.70000000000005</v>
      </c>
      <c r="J1471" s="137">
        <v>525.9</v>
      </c>
      <c r="K1471" s="137">
        <v>525.9</v>
      </c>
      <c r="L1471" s="30">
        <v>20</v>
      </c>
      <c r="M1471" s="137">
        <f>R1471+T1471+V1471+X1471+Z1471+AB1471+AE1471+AF1471</f>
        <v>552296</v>
      </c>
      <c r="N1471" s="137"/>
      <c r="O1471" s="137"/>
      <c r="P1471" s="137"/>
      <c r="Q1471" s="137">
        <f>M1471</f>
        <v>552296</v>
      </c>
      <c r="R1471" s="137">
        <v>552296</v>
      </c>
      <c r="S1471" s="30"/>
      <c r="T1471" s="137"/>
      <c r="U1471" s="137"/>
      <c r="V1471" s="137"/>
      <c r="W1471" s="137"/>
      <c r="X1471" s="137"/>
      <c r="Y1471" s="137"/>
      <c r="Z1471" s="137"/>
      <c r="AA1471" s="137"/>
      <c r="AB1471" s="137"/>
      <c r="AC1471" s="137"/>
      <c r="AD1471" s="137"/>
      <c r="AE1471" s="137"/>
      <c r="AF1471" s="137"/>
      <c r="AG1471" s="337">
        <v>2025</v>
      </c>
      <c r="AH1471" s="166" t="s">
        <v>3050</v>
      </c>
      <c r="AI1471" s="166"/>
      <c r="AJ1471" s="134">
        <f t="shared" si="310"/>
        <v>1398</v>
      </c>
      <c r="AK1471" s="35" t="s">
        <v>153</v>
      </c>
      <c r="AL1471" s="134" t="str">
        <f t="shared" si="311"/>
        <v>1398.</v>
      </c>
      <c r="AM1471" s="140"/>
      <c r="AN1471" s="35"/>
      <c r="AO1471" s="193"/>
    </row>
    <row r="1472" spans="1:16381" ht="22.5" hidden="1" customHeight="1" x14ac:dyDescent="0.25">
      <c r="A1472" s="68" t="s">
        <v>4582</v>
      </c>
      <c r="B1472" s="68">
        <v>2627</v>
      </c>
      <c r="C1472" s="130" t="s">
        <v>3091</v>
      </c>
      <c r="D1472" s="68">
        <v>1974</v>
      </c>
      <c r="E1472" s="108" t="s">
        <v>2932</v>
      </c>
      <c r="F1472" s="108" t="s">
        <v>2934</v>
      </c>
      <c r="G1472" s="25">
        <v>5</v>
      </c>
      <c r="H1472" s="25">
        <v>4</v>
      </c>
      <c r="I1472" s="137">
        <v>3759.7</v>
      </c>
      <c r="J1472" s="137">
        <v>3449.7</v>
      </c>
      <c r="K1472" s="137">
        <v>3449.7</v>
      </c>
      <c r="L1472" s="30">
        <v>130</v>
      </c>
      <c r="M1472" s="137">
        <f>R1472+T1472+V1472+X1472+Z1472+AB1472+AE1472+AF1472</f>
        <v>3961999</v>
      </c>
      <c r="N1472" s="137"/>
      <c r="O1472" s="137"/>
      <c r="P1472" s="137"/>
      <c r="Q1472" s="137">
        <f>M1472</f>
        <v>3961999</v>
      </c>
      <c r="R1472" s="137"/>
      <c r="S1472" s="30"/>
      <c r="T1472" s="137"/>
      <c r="U1472" s="137">
        <v>1117</v>
      </c>
      <c r="V1472" s="137">
        <f>U1472*3547</f>
        <v>3961999</v>
      </c>
      <c r="W1472" s="137"/>
      <c r="X1472" s="137"/>
      <c r="Y1472" s="137"/>
      <c r="Z1472" s="137"/>
      <c r="AA1472" s="137"/>
      <c r="AB1472" s="137"/>
      <c r="AC1472" s="137"/>
      <c r="AD1472" s="137"/>
      <c r="AE1472" s="137"/>
      <c r="AF1472" s="184"/>
      <c r="AG1472" s="337">
        <v>2025</v>
      </c>
      <c r="AH1472" s="189"/>
      <c r="AI1472" s="189"/>
      <c r="AJ1472" s="134">
        <f t="shared" si="310"/>
        <v>1399</v>
      </c>
      <c r="AK1472" s="35" t="s">
        <v>153</v>
      </c>
      <c r="AL1472" s="134" t="str">
        <f t="shared" si="311"/>
        <v>1399.</v>
      </c>
      <c r="AM1472" s="140"/>
      <c r="AN1472" s="299"/>
      <c r="AO1472" s="193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  <c r="CZ1472" s="14"/>
      <c r="DA1472" s="14"/>
      <c r="DB1472" s="14"/>
      <c r="DC1472" s="14"/>
      <c r="DD1472" s="14"/>
      <c r="DE1472" s="14"/>
      <c r="DF1472" s="14"/>
      <c r="DG1472" s="14"/>
      <c r="DH1472" s="14"/>
      <c r="DI1472" s="14"/>
      <c r="DJ1472" s="14"/>
      <c r="DK1472" s="14"/>
      <c r="DL1472" s="14"/>
      <c r="DM1472" s="14"/>
      <c r="DN1472" s="14"/>
      <c r="DO1472" s="14"/>
      <c r="DP1472" s="14"/>
      <c r="DQ1472" s="14"/>
      <c r="DR1472" s="14"/>
      <c r="DS1472" s="14"/>
      <c r="DT1472" s="14"/>
      <c r="DU1472" s="14"/>
      <c r="DV1472" s="14"/>
      <c r="DW1472" s="14"/>
      <c r="DX1472" s="14"/>
      <c r="DY1472" s="14"/>
      <c r="DZ1472" s="14"/>
      <c r="EA1472" s="14"/>
      <c r="EB1472" s="14"/>
      <c r="EC1472" s="14"/>
      <c r="ED1472" s="14"/>
      <c r="EE1472" s="14"/>
      <c r="EF1472" s="14"/>
      <c r="EG1472" s="14"/>
      <c r="EH1472" s="14"/>
      <c r="EI1472" s="14"/>
      <c r="EJ1472" s="14"/>
      <c r="EK1472" s="14"/>
      <c r="EL1472" s="14"/>
      <c r="EM1472" s="14"/>
      <c r="EN1472" s="14"/>
      <c r="EO1472" s="14"/>
      <c r="EP1472" s="14"/>
      <c r="EQ1472" s="14"/>
      <c r="ER1472" s="14"/>
      <c r="ES1472" s="14"/>
      <c r="ET1472" s="14"/>
      <c r="EU1472" s="14"/>
      <c r="EV1472" s="14"/>
      <c r="EW1472" s="14"/>
      <c r="EX1472" s="14"/>
      <c r="EY1472" s="14"/>
      <c r="EZ1472" s="14"/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/>
      <c r="FK1472" s="14"/>
      <c r="FL1472" s="14"/>
      <c r="FM1472" s="14"/>
      <c r="FN1472" s="14"/>
      <c r="FO1472" s="14"/>
      <c r="FP1472" s="14"/>
      <c r="FQ1472" s="14"/>
      <c r="FR1472" s="14"/>
      <c r="FS1472" s="14"/>
      <c r="FT1472" s="14"/>
      <c r="FU1472" s="14"/>
      <c r="FV1472" s="14"/>
      <c r="FW1472" s="14"/>
      <c r="FX1472" s="14"/>
      <c r="FY1472" s="14"/>
      <c r="FZ1472" s="14"/>
      <c r="GA1472" s="14"/>
      <c r="GB1472" s="14"/>
      <c r="GC1472" s="14"/>
      <c r="GD1472" s="14"/>
      <c r="GE1472" s="14"/>
      <c r="GF1472" s="14"/>
      <c r="GG1472" s="14"/>
      <c r="GH1472" s="14"/>
      <c r="GI1472" s="14"/>
      <c r="GJ1472" s="14"/>
      <c r="GK1472" s="14"/>
      <c r="GL1472" s="14"/>
      <c r="GM1472" s="14"/>
      <c r="GN1472" s="14"/>
      <c r="GO1472" s="14"/>
      <c r="GP1472" s="14"/>
      <c r="GQ1472" s="14"/>
      <c r="GR1472" s="14"/>
      <c r="GS1472" s="14"/>
      <c r="GT1472" s="14"/>
      <c r="GU1472" s="14"/>
      <c r="GV1472" s="14"/>
      <c r="GW1472" s="14"/>
      <c r="GX1472" s="14"/>
      <c r="GY1472" s="14"/>
      <c r="GZ1472" s="14"/>
      <c r="HA1472" s="14"/>
      <c r="HB1472" s="14"/>
      <c r="HC1472" s="14"/>
      <c r="HD1472" s="14"/>
      <c r="HE1472" s="14"/>
      <c r="HF1472" s="14"/>
      <c r="HG1472" s="14"/>
      <c r="HH1472" s="14"/>
      <c r="HI1472" s="14"/>
      <c r="HJ1472" s="14"/>
      <c r="HK1472" s="14"/>
      <c r="HL1472" s="14"/>
      <c r="HM1472" s="14"/>
      <c r="HN1472" s="14"/>
      <c r="HO1472" s="14"/>
      <c r="HP1472" s="14"/>
      <c r="HQ1472" s="14"/>
      <c r="HR1472" s="14"/>
      <c r="HS1472" s="14"/>
      <c r="HT1472" s="14"/>
      <c r="HU1472" s="14"/>
      <c r="HV1472" s="14"/>
      <c r="HW1472" s="14"/>
      <c r="HX1472" s="14"/>
      <c r="HY1472" s="14"/>
      <c r="HZ1472" s="14"/>
      <c r="IA1472" s="14"/>
      <c r="IB1472" s="14"/>
      <c r="IC1472" s="14"/>
      <c r="ID1472" s="14"/>
      <c r="IE1472" s="14"/>
      <c r="IF1472" s="14"/>
      <c r="IG1472" s="14"/>
      <c r="IH1472" s="14"/>
      <c r="II1472" s="14"/>
      <c r="IJ1472" s="14"/>
      <c r="IK1472" s="14"/>
      <c r="IL1472" s="14"/>
      <c r="IM1472" s="14"/>
      <c r="IN1472" s="14"/>
      <c r="IO1472" s="14"/>
      <c r="IP1472" s="14"/>
      <c r="IQ1472" s="14"/>
      <c r="IR1472" s="14"/>
      <c r="IS1472" s="14"/>
      <c r="IT1472" s="14"/>
      <c r="IU1472" s="14"/>
      <c r="IV1472" s="14"/>
      <c r="IW1472" s="14"/>
      <c r="IX1472" s="14"/>
      <c r="IY1472" s="14"/>
      <c r="IZ1472" s="14"/>
      <c r="JA1472" s="14"/>
      <c r="JB1472" s="14"/>
      <c r="JC1472" s="14"/>
      <c r="JD1472" s="14"/>
      <c r="JE1472" s="14"/>
      <c r="JF1472" s="14"/>
      <c r="JG1472" s="14"/>
      <c r="JH1472" s="14"/>
      <c r="JI1472" s="14"/>
      <c r="JJ1472" s="14"/>
      <c r="JK1472" s="14"/>
      <c r="JL1472" s="14"/>
      <c r="JM1472" s="14"/>
      <c r="JN1472" s="14"/>
      <c r="JO1472" s="14"/>
      <c r="JP1472" s="14"/>
      <c r="JQ1472" s="14"/>
      <c r="JR1472" s="14"/>
      <c r="JS1472" s="14"/>
      <c r="JT1472" s="14"/>
      <c r="JU1472" s="14"/>
      <c r="JV1472" s="14"/>
      <c r="JW1472" s="14"/>
      <c r="JX1472" s="14"/>
      <c r="JY1472" s="14"/>
      <c r="JZ1472" s="14"/>
      <c r="KA1472" s="14"/>
      <c r="KB1472" s="14"/>
      <c r="KC1472" s="14"/>
      <c r="KD1472" s="14"/>
      <c r="KE1472" s="14"/>
      <c r="KF1472" s="14"/>
      <c r="KG1472" s="14"/>
      <c r="KH1472" s="14"/>
      <c r="KI1472" s="14"/>
      <c r="KJ1472" s="14"/>
      <c r="KK1472" s="14"/>
      <c r="KL1472" s="14"/>
      <c r="KM1472" s="14"/>
      <c r="KN1472" s="14"/>
      <c r="KO1472" s="14"/>
      <c r="KP1472" s="14"/>
      <c r="KQ1472" s="14"/>
      <c r="KR1472" s="14"/>
      <c r="KS1472" s="14"/>
      <c r="KT1472" s="14"/>
      <c r="KU1472" s="14"/>
      <c r="KV1472" s="14"/>
      <c r="KW1472" s="14"/>
      <c r="KX1472" s="14"/>
      <c r="KY1472" s="14"/>
      <c r="KZ1472" s="14"/>
      <c r="LA1472" s="14"/>
      <c r="LB1472" s="14"/>
      <c r="LC1472" s="14"/>
      <c r="LD1472" s="14"/>
      <c r="LE1472" s="14"/>
      <c r="LF1472" s="14"/>
      <c r="LG1472" s="14"/>
      <c r="LH1472" s="14"/>
      <c r="LI1472" s="14"/>
      <c r="LJ1472" s="14"/>
      <c r="LK1472" s="14"/>
      <c r="LL1472" s="14"/>
      <c r="LM1472" s="14"/>
      <c r="LN1472" s="14"/>
      <c r="LO1472" s="14"/>
      <c r="LP1472" s="14"/>
      <c r="LQ1472" s="14"/>
      <c r="LR1472" s="14"/>
      <c r="LS1472" s="14"/>
      <c r="LT1472" s="14"/>
      <c r="LU1472" s="14"/>
      <c r="LV1472" s="14"/>
      <c r="LW1472" s="14"/>
      <c r="LX1472" s="14"/>
      <c r="LY1472" s="14"/>
      <c r="LZ1472" s="14"/>
      <c r="MA1472" s="14"/>
      <c r="MB1472" s="14"/>
      <c r="MC1472" s="14"/>
      <c r="MD1472" s="14"/>
      <c r="ME1472" s="14"/>
      <c r="MF1472" s="14"/>
      <c r="MG1472" s="14"/>
      <c r="MH1472" s="14"/>
      <c r="MI1472" s="14"/>
      <c r="MJ1472" s="14"/>
      <c r="MK1472" s="14"/>
      <c r="ML1472" s="14"/>
      <c r="MM1472" s="14"/>
      <c r="MN1472" s="14"/>
      <c r="MO1472" s="14"/>
      <c r="MP1472" s="14"/>
      <c r="MQ1472" s="14"/>
      <c r="MR1472" s="14"/>
      <c r="MS1472" s="14"/>
      <c r="MT1472" s="14"/>
      <c r="MU1472" s="14"/>
      <c r="MV1472" s="14"/>
      <c r="MW1472" s="14"/>
      <c r="MX1472" s="14"/>
      <c r="MY1472" s="14"/>
      <c r="MZ1472" s="14"/>
      <c r="NA1472" s="14"/>
      <c r="NB1472" s="14"/>
      <c r="NC1472" s="14"/>
      <c r="ND1472" s="14"/>
      <c r="NE1472" s="14"/>
      <c r="NF1472" s="14"/>
      <c r="NG1472" s="14"/>
      <c r="NH1472" s="14"/>
      <c r="NI1472" s="14"/>
      <c r="NJ1472" s="14"/>
      <c r="NK1472" s="14"/>
      <c r="NL1472" s="14"/>
      <c r="NM1472" s="14"/>
      <c r="NN1472" s="14"/>
      <c r="NO1472" s="14"/>
      <c r="NP1472" s="14"/>
      <c r="NQ1472" s="14"/>
      <c r="NR1472" s="14"/>
      <c r="NS1472" s="14"/>
      <c r="NT1472" s="14"/>
      <c r="NU1472" s="14"/>
      <c r="NV1472" s="14"/>
      <c r="NW1472" s="14"/>
      <c r="NX1472" s="14"/>
      <c r="NY1472" s="14"/>
      <c r="NZ1472" s="14"/>
      <c r="OA1472" s="14"/>
      <c r="OB1472" s="14"/>
      <c r="OC1472" s="14"/>
      <c r="OD1472" s="14"/>
      <c r="OE1472" s="14"/>
      <c r="OF1472" s="14"/>
      <c r="OG1472" s="14"/>
      <c r="OH1472" s="14"/>
      <c r="OI1472" s="14"/>
      <c r="OJ1472" s="14"/>
      <c r="OK1472" s="14"/>
      <c r="OL1472" s="14"/>
      <c r="OM1472" s="14"/>
      <c r="ON1472" s="14"/>
      <c r="OO1472" s="14"/>
      <c r="OP1472" s="14"/>
      <c r="OQ1472" s="14"/>
      <c r="OR1472" s="14"/>
      <c r="OS1472" s="14"/>
      <c r="OT1472" s="14"/>
      <c r="OU1472" s="14"/>
      <c r="OV1472" s="14"/>
      <c r="OW1472" s="14"/>
      <c r="OX1472" s="14"/>
      <c r="OY1472" s="14"/>
      <c r="OZ1472" s="14"/>
      <c r="PA1472" s="14"/>
      <c r="PB1472" s="14"/>
      <c r="PC1472" s="14"/>
      <c r="PD1472" s="14"/>
      <c r="PE1472" s="14"/>
      <c r="PF1472" s="14"/>
      <c r="PG1472" s="14"/>
      <c r="PH1472" s="14"/>
      <c r="PI1472" s="14"/>
      <c r="PJ1472" s="14"/>
      <c r="PK1472" s="14"/>
      <c r="PL1472" s="14"/>
      <c r="PM1472" s="14"/>
      <c r="PN1472" s="14"/>
      <c r="PO1472" s="14"/>
      <c r="PP1472" s="14"/>
      <c r="PQ1472" s="14"/>
      <c r="PR1472" s="14"/>
      <c r="PS1472" s="14"/>
      <c r="PT1472" s="14"/>
      <c r="PU1472" s="14"/>
      <c r="PV1472" s="14"/>
      <c r="PW1472" s="14"/>
      <c r="PX1472" s="14"/>
      <c r="PY1472" s="14"/>
      <c r="PZ1472" s="14"/>
      <c r="QA1472" s="14"/>
      <c r="QB1472" s="14"/>
      <c r="QC1472" s="14"/>
      <c r="QD1472" s="14"/>
      <c r="QE1472" s="14"/>
      <c r="QF1472" s="14"/>
      <c r="QG1472" s="14"/>
      <c r="QH1472" s="14"/>
      <c r="QI1472" s="14"/>
      <c r="QJ1472" s="14"/>
      <c r="QK1472" s="14"/>
      <c r="QL1472" s="14"/>
      <c r="QM1472" s="14"/>
      <c r="QN1472" s="14"/>
      <c r="QO1472" s="14"/>
      <c r="QP1472" s="14"/>
      <c r="QQ1472" s="14"/>
      <c r="QR1472" s="14"/>
      <c r="QS1472" s="14"/>
      <c r="QT1472" s="14"/>
      <c r="QU1472" s="14"/>
      <c r="QV1472" s="14"/>
      <c r="QW1472" s="14"/>
      <c r="QX1472" s="14"/>
      <c r="QY1472" s="14"/>
      <c r="QZ1472" s="14"/>
      <c r="RA1472" s="14"/>
      <c r="RB1472" s="14"/>
      <c r="RC1472" s="14"/>
      <c r="RD1472" s="14"/>
      <c r="RE1472" s="14"/>
      <c r="RF1472" s="14"/>
      <c r="RG1472" s="14"/>
      <c r="RH1472" s="14"/>
      <c r="RI1472" s="14"/>
      <c r="RJ1472" s="14"/>
      <c r="RK1472" s="14"/>
      <c r="RL1472" s="14"/>
      <c r="RM1472" s="14"/>
      <c r="RN1472" s="14"/>
      <c r="RO1472" s="14"/>
      <c r="RP1472" s="14"/>
      <c r="RQ1472" s="14"/>
      <c r="RR1472" s="14"/>
      <c r="RS1472" s="14"/>
      <c r="RT1472" s="14"/>
      <c r="RU1472" s="14"/>
      <c r="RV1472" s="14"/>
      <c r="RW1472" s="14"/>
      <c r="RX1472" s="14"/>
      <c r="RY1472" s="14"/>
      <c r="RZ1472" s="14"/>
      <c r="SA1472" s="14"/>
      <c r="SB1472" s="14"/>
      <c r="SC1472" s="14"/>
      <c r="SD1472" s="14"/>
      <c r="SE1472" s="14"/>
      <c r="SF1472" s="14"/>
      <c r="SG1472" s="14"/>
      <c r="SH1472" s="14"/>
      <c r="SI1472" s="14"/>
      <c r="SJ1472" s="14"/>
      <c r="SK1472" s="14"/>
      <c r="SL1472" s="14"/>
      <c r="SM1472" s="14"/>
      <c r="SN1472" s="14"/>
      <c r="SO1472" s="14"/>
      <c r="SP1472" s="14"/>
      <c r="SQ1472" s="14"/>
      <c r="SR1472" s="14"/>
      <c r="SS1472" s="14"/>
      <c r="ST1472" s="14"/>
      <c r="SU1472" s="14"/>
      <c r="SV1472" s="14"/>
      <c r="SW1472" s="14"/>
      <c r="SX1472" s="14"/>
      <c r="SY1472" s="14"/>
      <c r="SZ1472" s="14"/>
      <c r="TA1472" s="14"/>
      <c r="TB1472" s="14"/>
      <c r="TC1472" s="14"/>
      <c r="TD1472" s="14"/>
      <c r="TE1472" s="14"/>
      <c r="TF1472" s="14"/>
      <c r="TG1472" s="14"/>
      <c r="TH1472" s="14"/>
      <c r="TI1472" s="14"/>
      <c r="TJ1472" s="14"/>
      <c r="TK1472" s="14"/>
      <c r="TL1472" s="14"/>
      <c r="TM1472" s="14"/>
      <c r="TN1472" s="14"/>
      <c r="TO1472" s="14"/>
      <c r="TP1472" s="14"/>
      <c r="TQ1472" s="14"/>
      <c r="TR1472" s="14"/>
      <c r="TS1472" s="14"/>
      <c r="TT1472" s="14"/>
      <c r="TU1472" s="14"/>
      <c r="TV1472" s="14"/>
      <c r="TW1472" s="14"/>
      <c r="TX1472" s="14"/>
      <c r="TY1472" s="14"/>
      <c r="TZ1472" s="14"/>
      <c r="UA1472" s="14"/>
      <c r="UB1472" s="14"/>
      <c r="UC1472" s="14"/>
      <c r="UD1472" s="14"/>
      <c r="UE1472" s="14"/>
      <c r="UF1472" s="14"/>
      <c r="UG1472" s="14"/>
      <c r="UH1472" s="14"/>
      <c r="UI1472" s="14"/>
      <c r="UJ1472" s="14"/>
      <c r="UK1472" s="14"/>
      <c r="UL1472" s="14"/>
      <c r="UM1472" s="14"/>
      <c r="UN1472" s="14"/>
      <c r="UO1472" s="14"/>
      <c r="UP1472" s="14"/>
      <c r="UQ1472" s="14"/>
      <c r="UR1472" s="14"/>
      <c r="US1472" s="14"/>
      <c r="UT1472" s="14"/>
      <c r="UU1472" s="14"/>
      <c r="UV1472" s="14"/>
      <c r="UW1472" s="14"/>
      <c r="UX1472" s="14"/>
      <c r="UY1472" s="14"/>
      <c r="UZ1472" s="14"/>
      <c r="VA1472" s="14"/>
      <c r="VB1472" s="14"/>
      <c r="VC1472" s="14"/>
      <c r="VD1472" s="14"/>
      <c r="VE1472" s="14"/>
      <c r="VF1472" s="14"/>
      <c r="VG1472" s="14"/>
      <c r="VH1472" s="14"/>
      <c r="VI1472" s="14"/>
      <c r="VJ1472" s="14"/>
      <c r="VK1472" s="14"/>
      <c r="VL1472" s="14"/>
      <c r="VM1472" s="14"/>
      <c r="VN1472" s="14"/>
      <c r="VO1472" s="14"/>
      <c r="VP1472" s="14"/>
      <c r="VQ1472" s="14"/>
      <c r="VR1472" s="14"/>
      <c r="VS1472" s="14"/>
      <c r="VT1472" s="14"/>
      <c r="VU1472" s="14"/>
      <c r="VV1472" s="14"/>
      <c r="VW1472" s="14"/>
      <c r="VX1472" s="14"/>
      <c r="VY1472" s="14"/>
      <c r="VZ1472" s="14"/>
      <c r="WA1472" s="14"/>
      <c r="WB1472" s="14"/>
      <c r="WC1472" s="14"/>
      <c r="WD1472" s="14"/>
      <c r="WE1472" s="14"/>
      <c r="WF1472" s="14"/>
      <c r="WG1472" s="14"/>
      <c r="WH1472" s="14"/>
      <c r="WI1472" s="14"/>
      <c r="WJ1472" s="14"/>
      <c r="WK1472" s="14"/>
      <c r="WL1472" s="14"/>
      <c r="WM1472" s="14"/>
      <c r="WN1472" s="14"/>
      <c r="WO1472" s="14"/>
      <c r="WP1472" s="14"/>
      <c r="WQ1472" s="14"/>
      <c r="WR1472" s="14"/>
      <c r="WS1472" s="14"/>
      <c r="WT1472" s="14"/>
      <c r="WU1472" s="14"/>
      <c r="WV1472" s="14"/>
      <c r="WW1472" s="14"/>
      <c r="WX1472" s="14"/>
      <c r="WY1472" s="14"/>
      <c r="WZ1472" s="14"/>
      <c r="XA1472" s="14"/>
      <c r="XB1472" s="14"/>
      <c r="XC1472" s="14"/>
      <c r="XD1472" s="14"/>
      <c r="XE1472" s="14"/>
      <c r="XF1472" s="14"/>
      <c r="XG1472" s="14"/>
      <c r="XH1472" s="14"/>
      <c r="XI1472" s="14"/>
      <c r="XJ1472" s="14"/>
      <c r="XK1472" s="14"/>
      <c r="XL1472" s="14"/>
      <c r="XM1472" s="14"/>
      <c r="XN1472" s="14"/>
      <c r="XO1472" s="14"/>
      <c r="XP1472" s="14"/>
      <c r="XQ1472" s="14"/>
      <c r="XR1472" s="14"/>
      <c r="XS1472" s="14"/>
      <c r="XT1472" s="14"/>
      <c r="XU1472" s="14"/>
      <c r="XV1472" s="14"/>
      <c r="XW1472" s="14"/>
      <c r="XX1472" s="14"/>
      <c r="XY1472" s="14"/>
      <c r="XZ1472" s="14"/>
      <c r="YA1472" s="14"/>
      <c r="YB1472" s="14"/>
      <c r="YC1472" s="14"/>
      <c r="YD1472" s="14"/>
      <c r="YE1472" s="14"/>
      <c r="YF1472" s="14"/>
      <c r="YG1472" s="14"/>
      <c r="YH1472" s="14"/>
      <c r="YI1472" s="14"/>
      <c r="YJ1472" s="14"/>
      <c r="YK1472" s="14"/>
      <c r="YL1472" s="14"/>
      <c r="YM1472" s="14"/>
      <c r="YN1472" s="14"/>
      <c r="YO1472" s="14"/>
      <c r="YP1472" s="14"/>
      <c r="YQ1472" s="14"/>
      <c r="YR1472" s="14"/>
      <c r="YS1472" s="14"/>
      <c r="YT1472" s="14"/>
      <c r="YU1472" s="14"/>
      <c r="YV1472" s="14"/>
      <c r="YW1472" s="14"/>
      <c r="YX1472" s="14"/>
      <c r="YY1472" s="14"/>
      <c r="YZ1472" s="14"/>
      <c r="ZA1472" s="14"/>
      <c r="ZB1472" s="14"/>
      <c r="ZC1472" s="14"/>
      <c r="ZD1472" s="14"/>
      <c r="ZE1472" s="14"/>
      <c r="ZF1472" s="14"/>
      <c r="ZG1472" s="14"/>
      <c r="ZH1472" s="14"/>
      <c r="ZI1472" s="14"/>
      <c r="ZJ1472" s="14"/>
      <c r="ZK1472" s="14"/>
      <c r="ZL1472" s="14"/>
      <c r="ZM1472" s="14"/>
      <c r="ZN1472" s="14"/>
      <c r="ZO1472" s="14"/>
      <c r="ZP1472" s="14"/>
      <c r="ZQ1472" s="14"/>
      <c r="ZR1472" s="14"/>
      <c r="ZS1472" s="14"/>
      <c r="ZT1472" s="14"/>
      <c r="ZU1472" s="14"/>
      <c r="ZV1472" s="14"/>
      <c r="ZW1472" s="14"/>
      <c r="ZX1472" s="14"/>
      <c r="ZY1472" s="14"/>
      <c r="ZZ1472" s="14"/>
      <c r="AAA1472" s="14"/>
      <c r="AAB1472" s="14"/>
      <c r="AAC1472" s="14"/>
      <c r="AAD1472" s="14"/>
      <c r="AAE1472" s="14"/>
      <c r="AAF1472" s="14"/>
      <c r="AAG1472" s="14"/>
      <c r="AAH1472" s="14"/>
      <c r="AAI1472" s="14"/>
      <c r="AAJ1472" s="14"/>
      <c r="AAK1472" s="14"/>
      <c r="AAL1472" s="14"/>
      <c r="AAM1472" s="14"/>
      <c r="AAN1472" s="14"/>
      <c r="AAO1472" s="14"/>
      <c r="AAP1472" s="14"/>
      <c r="AAQ1472" s="14"/>
      <c r="AAR1472" s="14"/>
      <c r="AAS1472" s="14"/>
      <c r="AAT1472" s="14"/>
      <c r="AAU1472" s="14"/>
      <c r="AAV1472" s="14"/>
      <c r="AAW1472" s="14"/>
      <c r="AAX1472" s="14"/>
      <c r="AAY1472" s="14"/>
      <c r="AAZ1472" s="14"/>
      <c r="ABA1472" s="14"/>
      <c r="ABB1472" s="14"/>
      <c r="ABC1472" s="14"/>
      <c r="ABD1472" s="14"/>
      <c r="ABE1472" s="14"/>
      <c r="ABF1472" s="14"/>
      <c r="ABG1472" s="14"/>
      <c r="ABH1472" s="14"/>
      <c r="ABI1472" s="14"/>
      <c r="ABJ1472" s="14"/>
      <c r="ABK1472" s="14"/>
      <c r="ABL1472" s="14"/>
      <c r="ABM1472" s="14"/>
      <c r="ABN1472" s="14"/>
      <c r="ABO1472" s="14"/>
      <c r="ABP1472" s="14"/>
      <c r="ABQ1472" s="14"/>
      <c r="ABR1472" s="14"/>
      <c r="ABS1472" s="14"/>
      <c r="ABT1472" s="14"/>
      <c r="ABU1472" s="14"/>
      <c r="ABV1472" s="14"/>
      <c r="ABW1472" s="14"/>
      <c r="ABX1472" s="14"/>
      <c r="ABY1472" s="14"/>
      <c r="ABZ1472" s="14"/>
      <c r="ACA1472" s="14"/>
      <c r="ACB1472" s="14"/>
      <c r="ACC1472" s="14"/>
      <c r="ACD1472" s="14"/>
      <c r="ACE1472" s="14"/>
      <c r="ACF1472" s="14"/>
      <c r="ACG1472" s="14"/>
      <c r="ACH1472" s="14"/>
      <c r="ACI1472" s="14"/>
      <c r="ACJ1472" s="14"/>
      <c r="ACK1472" s="14"/>
      <c r="ACL1472" s="14"/>
      <c r="ACM1472" s="14"/>
      <c r="ACN1472" s="14"/>
      <c r="ACO1472" s="14"/>
      <c r="ACP1472" s="14"/>
      <c r="ACQ1472" s="14"/>
      <c r="ACR1472" s="14"/>
      <c r="ACS1472" s="14"/>
      <c r="ACT1472" s="14"/>
      <c r="ACU1472" s="14"/>
      <c r="ACV1472" s="14"/>
      <c r="ACW1472" s="14"/>
      <c r="ACX1472" s="14"/>
      <c r="ACY1472" s="14"/>
      <c r="ACZ1472" s="14"/>
      <c r="ADA1472" s="14"/>
      <c r="ADB1472" s="14"/>
      <c r="ADC1472" s="14"/>
      <c r="ADD1472" s="14"/>
      <c r="ADE1472" s="14"/>
      <c r="ADF1472" s="14"/>
      <c r="ADG1472" s="14"/>
      <c r="ADH1472" s="14"/>
      <c r="ADI1472" s="14"/>
      <c r="ADJ1472" s="14"/>
      <c r="ADK1472" s="14"/>
      <c r="ADL1472" s="14"/>
      <c r="ADM1472" s="14"/>
      <c r="ADN1472" s="14"/>
      <c r="ADO1472" s="14"/>
      <c r="ADP1472" s="14"/>
      <c r="ADQ1472" s="14"/>
      <c r="ADR1472" s="14"/>
      <c r="ADS1472" s="14"/>
      <c r="ADT1472" s="14"/>
      <c r="ADU1472" s="14"/>
      <c r="ADV1472" s="14"/>
      <c r="ADW1472" s="14"/>
      <c r="ADX1472" s="14"/>
      <c r="ADY1472" s="14"/>
      <c r="ADZ1472" s="14"/>
      <c r="AEA1472" s="14"/>
      <c r="AEB1472" s="14"/>
      <c r="AEC1472" s="14"/>
      <c r="AED1472" s="14"/>
      <c r="AEE1472" s="14"/>
      <c r="AEF1472" s="14"/>
      <c r="AEG1472" s="14"/>
      <c r="AEH1472" s="14"/>
      <c r="AEI1472" s="14"/>
      <c r="AEJ1472" s="14"/>
      <c r="AEK1472" s="14"/>
      <c r="AEL1472" s="14"/>
      <c r="AEM1472" s="14"/>
      <c r="AEN1472" s="14"/>
      <c r="AEO1472" s="14"/>
      <c r="AEP1472" s="14"/>
      <c r="AEQ1472" s="14"/>
      <c r="AER1472" s="14"/>
      <c r="AES1472" s="14"/>
      <c r="AET1472" s="14"/>
      <c r="AEU1472" s="14"/>
      <c r="AEV1472" s="14"/>
      <c r="AEW1472" s="14"/>
      <c r="AEX1472" s="14"/>
      <c r="AEY1472" s="14"/>
      <c r="AEZ1472" s="14"/>
      <c r="AFA1472" s="14"/>
      <c r="AFB1472" s="14"/>
      <c r="AFC1472" s="14"/>
      <c r="AFD1472" s="14"/>
      <c r="AFE1472" s="14"/>
      <c r="AFF1472" s="14"/>
      <c r="AFG1472" s="14"/>
      <c r="AFH1472" s="14"/>
      <c r="AFI1472" s="14"/>
      <c r="AFJ1472" s="14"/>
      <c r="AFK1472" s="14"/>
      <c r="AFL1472" s="14"/>
      <c r="AFM1472" s="14"/>
      <c r="AFN1472" s="14"/>
      <c r="AFO1472" s="14"/>
      <c r="AFP1472" s="14"/>
      <c r="AFQ1472" s="14"/>
      <c r="AFR1472" s="14"/>
      <c r="AFS1472" s="14"/>
      <c r="AFT1472" s="14"/>
      <c r="AFU1472" s="14"/>
      <c r="AFV1472" s="14"/>
      <c r="AFW1472" s="14"/>
      <c r="AFX1472" s="14"/>
      <c r="AFY1472" s="14"/>
      <c r="AFZ1472" s="14"/>
      <c r="AGA1472" s="14"/>
      <c r="AGB1472" s="14"/>
      <c r="AGC1472" s="14"/>
      <c r="AGD1472" s="14"/>
      <c r="AGE1472" s="14"/>
      <c r="AGF1472" s="14"/>
      <c r="AGG1472" s="14"/>
      <c r="AGH1472" s="14"/>
      <c r="AGI1472" s="14"/>
      <c r="AGJ1472" s="14"/>
      <c r="AGK1472" s="14"/>
      <c r="AGL1472" s="14"/>
      <c r="AGM1472" s="14"/>
      <c r="AGN1472" s="14"/>
      <c r="AGO1472" s="14"/>
      <c r="AGP1472" s="14"/>
      <c r="AGQ1472" s="14"/>
      <c r="AGR1472" s="14"/>
      <c r="AGS1472" s="14"/>
      <c r="AGT1472" s="14"/>
      <c r="AGU1472" s="14"/>
      <c r="AGV1472" s="14"/>
      <c r="AGW1472" s="14"/>
      <c r="AGX1472" s="14"/>
      <c r="AGY1472" s="14"/>
      <c r="AGZ1472" s="14"/>
      <c r="AHA1472" s="14"/>
      <c r="AHB1472" s="14"/>
      <c r="AHC1472" s="14"/>
      <c r="AHD1472" s="14"/>
      <c r="AHE1472" s="14"/>
      <c r="AHF1472" s="14"/>
      <c r="AHG1472" s="14"/>
      <c r="AHH1472" s="14"/>
      <c r="AHI1472" s="14"/>
      <c r="AHJ1472" s="14"/>
      <c r="AHK1472" s="14"/>
      <c r="AHL1472" s="14"/>
      <c r="AHM1472" s="14"/>
      <c r="AHN1472" s="14"/>
      <c r="AHO1472" s="14"/>
      <c r="AHP1472" s="14"/>
      <c r="AHQ1472" s="14"/>
      <c r="AHR1472" s="14"/>
      <c r="AHS1472" s="14"/>
      <c r="AHT1472" s="14"/>
      <c r="AHU1472" s="14"/>
      <c r="AHV1472" s="14"/>
      <c r="AHW1472" s="14"/>
      <c r="AHX1472" s="14"/>
      <c r="AHY1472" s="14"/>
      <c r="AHZ1472" s="14"/>
      <c r="AIA1472" s="14"/>
      <c r="AIB1472" s="14"/>
      <c r="AIC1472" s="14"/>
      <c r="AID1472" s="14"/>
      <c r="AIE1472" s="14"/>
      <c r="AIF1472" s="14"/>
      <c r="AIG1472" s="14"/>
      <c r="AIH1472" s="14"/>
      <c r="AII1472" s="14"/>
      <c r="AIJ1472" s="14"/>
      <c r="AIK1472" s="14"/>
      <c r="AIL1472" s="14"/>
      <c r="AIM1472" s="14"/>
      <c r="AIN1472" s="14"/>
      <c r="AIO1472" s="14"/>
      <c r="AIP1472" s="14"/>
      <c r="AIQ1472" s="14"/>
      <c r="AIR1472" s="14"/>
      <c r="AIS1472" s="14"/>
      <c r="AIT1472" s="14"/>
      <c r="AIU1472" s="14"/>
      <c r="AIV1472" s="14"/>
      <c r="AIW1472" s="14"/>
      <c r="AIX1472" s="14"/>
      <c r="AIY1472" s="14"/>
      <c r="AIZ1472" s="14"/>
      <c r="AJA1472" s="14"/>
      <c r="AJB1472" s="14"/>
      <c r="AJC1472" s="14"/>
      <c r="AJD1472" s="14"/>
      <c r="AJE1472" s="14"/>
      <c r="AJF1472" s="14"/>
      <c r="AJG1472" s="14"/>
      <c r="AJH1472" s="14"/>
      <c r="AJI1472" s="14"/>
      <c r="AJJ1472" s="14"/>
      <c r="AJK1472" s="14"/>
      <c r="AJL1472" s="14"/>
      <c r="AJM1472" s="14"/>
      <c r="AJN1472" s="14"/>
      <c r="AJO1472" s="14"/>
      <c r="AJP1472" s="14"/>
      <c r="AJQ1472" s="14"/>
      <c r="AJR1472" s="14"/>
      <c r="AJS1472" s="14"/>
      <c r="AJT1472" s="14"/>
      <c r="AJU1472" s="14"/>
      <c r="AJV1472" s="14"/>
      <c r="AJW1472" s="14"/>
      <c r="AJX1472" s="14"/>
      <c r="AJY1472" s="14"/>
      <c r="AJZ1472" s="14"/>
      <c r="AKA1472" s="14"/>
      <c r="AKB1472" s="14"/>
      <c r="AKC1472" s="14"/>
      <c r="AKD1472" s="14"/>
      <c r="AKE1472" s="14"/>
      <c r="AKF1472" s="14"/>
      <c r="AKG1472" s="14"/>
      <c r="AKH1472" s="14"/>
      <c r="AKI1472" s="14"/>
      <c r="AKJ1472" s="14"/>
      <c r="AKK1472" s="14"/>
      <c r="AKL1472" s="14"/>
      <c r="AKM1472" s="14"/>
      <c r="AKN1472" s="14"/>
      <c r="AKO1472" s="14"/>
      <c r="AKP1472" s="14"/>
      <c r="AKQ1472" s="14"/>
      <c r="AKR1472" s="14"/>
      <c r="AKS1472" s="14"/>
      <c r="AKT1472" s="14"/>
      <c r="AKU1472" s="14"/>
      <c r="AKV1472" s="14"/>
      <c r="AKW1472" s="14"/>
      <c r="AKX1472" s="14"/>
      <c r="AKY1472" s="14"/>
      <c r="AKZ1472" s="14"/>
      <c r="ALA1472" s="14"/>
      <c r="ALB1472" s="14"/>
      <c r="ALC1472" s="14"/>
      <c r="ALD1472" s="14"/>
      <c r="ALE1472" s="14"/>
      <c r="ALF1472" s="14"/>
      <c r="ALG1472" s="14"/>
      <c r="ALH1472" s="14"/>
      <c r="ALI1472" s="14"/>
      <c r="ALJ1472" s="14"/>
      <c r="ALK1472" s="14"/>
      <c r="ALL1472" s="14"/>
      <c r="ALM1472" s="14"/>
      <c r="ALN1472" s="14"/>
      <c r="ALO1472" s="14"/>
      <c r="ALP1472" s="14"/>
      <c r="ALQ1472" s="14"/>
      <c r="ALR1472" s="14"/>
      <c r="ALS1472" s="14"/>
      <c r="ALT1472" s="14"/>
      <c r="ALU1472" s="14"/>
      <c r="ALV1472" s="14"/>
      <c r="ALW1472" s="14"/>
      <c r="ALX1472" s="14"/>
      <c r="ALY1472" s="14"/>
      <c r="ALZ1472" s="14"/>
      <c r="AMA1472" s="14"/>
      <c r="AMB1472" s="14"/>
      <c r="AMC1472" s="14"/>
      <c r="AMD1472" s="14"/>
      <c r="AME1472" s="14"/>
      <c r="AMF1472" s="14"/>
      <c r="AMG1472" s="14"/>
      <c r="AMH1472" s="14"/>
      <c r="AMI1472" s="14"/>
      <c r="AMJ1472" s="14"/>
      <c r="AMK1472" s="14"/>
      <c r="AML1472" s="14"/>
      <c r="AMM1472" s="14"/>
      <c r="AMN1472" s="14"/>
      <c r="AMO1472" s="14"/>
      <c r="AMP1472" s="14"/>
      <c r="AMQ1472" s="14"/>
      <c r="AMR1472" s="14"/>
      <c r="AMS1472" s="14"/>
      <c r="AMT1472" s="14"/>
      <c r="AMU1472" s="14"/>
      <c r="AMV1472" s="14"/>
      <c r="AMW1472" s="14"/>
      <c r="AMX1472" s="14"/>
      <c r="AMY1472" s="14"/>
      <c r="AMZ1472" s="14"/>
      <c r="ANA1472" s="14"/>
      <c r="ANB1472" s="14"/>
      <c r="ANC1472" s="14"/>
      <c r="AND1472" s="14"/>
      <c r="ANE1472" s="14"/>
      <c r="ANF1472" s="14"/>
      <c r="ANG1472" s="14"/>
      <c r="ANH1472" s="14"/>
      <c r="ANI1472" s="14"/>
      <c r="ANJ1472" s="14"/>
      <c r="ANK1472" s="14"/>
      <c r="ANL1472" s="14"/>
      <c r="ANM1472" s="14"/>
      <c r="ANN1472" s="14"/>
      <c r="ANO1472" s="14"/>
      <c r="ANP1472" s="14"/>
      <c r="ANQ1472" s="14"/>
      <c r="ANR1472" s="14"/>
      <c r="ANS1472" s="14"/>
      <c r="ANT1472" s="14"/>
      <c r="ANU1472" s="14"/>
      <c r="ANV1472" s="14"/>
      <c r="ANW1472" s="14"/>
      <c r="ANX1472" s="14"/>
      <c r="ANY1472" s="14"/>
      <c r="ANZ1472" s="14"/>
      <c r="AOA1472" s="14"/>
      <c r="AOB1472" s="14"/>
      <c r="AOC1472" s="14"/>
      <c r="AOD1472" s="14"/>
      <c r="AOE1472" s="14"/>
      <c r="AOF1472" s="14"/>
      <c r="AOG1472" s="14"/>
      <c r="AOH1472" s="14"/>
      <c r="AOI1472" s="14"/>
      <c r="AOJ1472" s="14"/>
      <c r="AOK1472" s="14"/>
      <c r="AOL1472" s="14"/>
      <c r="AOM1472" s="14"/>
      <c r="AON1472" s="14"/>
      <c r="AOO1472" s="14"/>
      <c r="AOP1472" s="14"/>
      <c r="AOQ1472" s="14"/>
      <c r="AOR1472" s="14"/>
      <c r="AOS1472" s="14"/>
      <c r="AOT1472" s="14"/>
      <c r="AOU1472" s="14"/>
      <c r="AOV1472" s="14"/>
      <c r="AOW1472" s="14"/>
      <c r="AOX1472" s="14"/>
      <c r="AOY1472" s="14"/>
      <c r="AOZ1472" s="14"/>
      <c r="APA1472" s="14"/>
      <c r="APB1472" s="14"/>
      <c r="APC1472" s="14"/>
      <c r="APD1472" s="14"/>
      <c r="APE1472" s="14"/>
      <c r="APF1472" s="14"/>
      <c r="APG1472" s="14"/>
      <c r="APH1472" s="14"/>
      <c r="API1472" s="14"/>
      <c r="APJ1472" s="14"/>
      <c r="APK1472" s="14"/>
      <c r="APL1472" s="14"/>
      <c r="APM1472" s="14"/>
      <c r="APN1472" s="14"/>
      <c r="APO1472" s="14"/>
      <c r="APP1472" s="14"/>
      <c r="APQ1472" s="14"/>
      <c r="APR1472" s="14"/>
      <c r="APS1472" s="14"/>
      <c r="APT1472" s="14"/>
      <c r="APU1472" s="14"/>
      <c r="APV1472" s="14"/>
      <c r="APW1472" s="14"/>
      <c r="APX1472" s="14"/>
      <c r="APY1472" s="14"/>
      <c r="APZ1472" s="14"/>
      <c r="AQA1472" s="14"/>
      <c r="AQB1472" s="14"/>
      <c r="AQC1472" s="14"/>
      <c r="AQD1472" s="14"/>
      <c r="AQE1472" s="14"/>
      <c r="AQF1472" s="14"/>
      <c r="AQG1472" s="14"/>
      <c r="AQH1472" s="14"/>
      <c r="AQI1472" s="14"/>
      <c r="AQJ1472" s="14"/>
      <c r="AQK1472" s="14"/>
      <c r="AQL1472" s="14"/>
      <c r="AQM1472" s="14"/>
      <c r="AQN1472" s="14"/>
      <c r="AQO1472" s="14"/>
      <c r="AQP1472" s="14"/>
      <c r="AQQ1472" s="14"/>
      <c r="AQR1472" s="14"/>
      <c r="AQS1472" s="14"/>
      <c r="AQT1472" s="14"/>
      <c r="AQU1472" s="14"/>
      <c r="AQV1472" s="14"/>
      <c r="AQW1472" s="14"/>
      <c r="AQX1472" s="14"/>
      <c r="AQY1472" s="14"/>
      <c r="AQZ1472" s="14"/>
      <c r="ARA1472" s="14"/>
      <c r="ARB1472" s="14"/>
      <c r="ARC1472" s="14"/>
      <c r="ARD1472" s="14"/>
      <c r="ARE1472" s="14"/>
      <c r="ARF1472" s="14"/>
      <c r="ARG1472" s="14"/>
      <c r="ARH1472" s="14"/>
      <c r="ARI1472" s="14"/>
      <c r="ARJ1472" s="14"/>
      <c r="ARK1472" s="14"/>
      <c r="ARL1472" s="14"/>
      <c r="ARM1472" s="14"/>
      <c r="ARN1472" s="14"/>
      <c r="ARO1472" s="14"/>
      <c r="ARP1472" s="14"/>
      <c r="ARQ1472" s="14"/>
      <c r="ARR1472" s="14"/>
      <c r="ARS1472" s="14"/>
      <c r="ART1472" s="14"/>
      <c r="ARU1472" s="14"/>
      <c r="ARV1472" s="14"/>
      <c r="ARW1472" s="14"/>
      <c r="ARX1472" s="14"/>
      <c r="ARY1472" s="14"/>
      <c r="ARZ1472" s="14"/>
      <c r="ASA1472" s="14"/>
      <c r="ASB1472" s="14"/>
      <c r="ASC1472" s="14"/>
      <c r="ASD1472" s="14"/>
      <c r="ASE1472" s="14"/>
      <c r="ASF1472" s="14"/>
      <c r="ASG1472" s="14"/>
      <c r="ASH1472" s="14"/>
      <c r="ASI1472" s="14"/>
      <c r="ASJ1472" s="14"/>
      <c r="ASK1472" s="14"/>
      <c r="ASL1472" s="14"/>
      <c r="ASM1472" s="14"/>
      <c r="ASN1472" s="14"/>
      <c r="ASO1472" s="14"/>
      <c r="ASP1472" s="14"/>
      <c r="ASQ1472" s="14"/>
      <c r="ASR1472" s="14"/>
      <c r="ASS1472" s="14"/>
      <c r="AST1472" s="14"/>
      <c r="ASU1472" s="14"/>
      <c r="ASV1472" s="14"/>
      <c r="ASW1472" s="14"/>
      <c r="ASX1472" s="14"/>
      <c r="ASY1472" s="14"/>
      <c r="ASZ1472" s="14"/>
      <c r="ATA1472" s="14"/>
      <c r="ATB1472" s="14"/>
      <c r="ATC1472" s="14"/>
      <c r="ATD1472" s="14"/>
      <c r="ATE1472" s="14"/>
      <c r="ATF1472" s="14"/>
      <c r="ATG1472" s="14"/>
      <c r="ATH1472" s="14"/>
      <c r="ATI1472" s="14"/>
      <c r="ATJ1472" s="14"/>
      <c r="ATK1472" s="14"/>
      <c r="ATL1472" s="14"/>
      <c r="ATM1472" s="14"/>
      <c r="ATN1472" s="14"/>
      <c r="ATO1472" s="14"/>
      <c r="ATP1472" s="14"/>
      <c r="ATQ1472" s="14"/>
      <c r="ATR1472" s="14"/>
      <c r="ATS1472" s="14"/>
      <c r="ATT1472" s="14"/>
      <c r="ATU1472" s="14"/>
      <c r="ATV1472" s="14"/>
      <c r="ATW1472" s="14"/>
      <c r="ATX1472" s="14"/>
      <c r="ATY1472" s="14"/>
      <c r="ATZ1472" s="14"/>
      <c r="AUA1472" s="14"/>
      <c r="AUB1472" s="14"/>
      <c r="AUC1472" s="14"/>
      <c r="AUD1472" s="14"/>
      <c r="AUE1472" s="14"/>
      <c r="AUF1472" s="14"/>
      <c r="AUG1472" s="14"/>
      <c r="AUH1472" s="14"/>
      <c r="AUI1472" s="14"/>
      <c r="AUJ1472" s="14"/>
      <c r="AUK1472" s="14"/>
      <c r="AUL1472" s="14"/>
      <c r="AUM1472" s="14"/>
      <c r="AUN1472" s="14"/>
      <c r="AUO1472" s="14"/>
      <c r="AUP1472" s="14"/>
      <c r="AUQ1472" s="14"/>
      <c r="AUR1472" s="14"/>
      <c r="AUS1472" s="14"/>
      <c r="AUT1472" s="14"/>
      <c r="AUU1472" s="14"/>
      <c r="AUV1472" s="14"/>
      <c r="AUW1472" s="14"/>
      <c r="AUX1472" s="14"/>
      <c r="AUY1472" s="14"/>
      <c r="AUZ1472" s="14"/>
      <c r="AVA1472" s="14"/>
      <c r="AVB1472" s="14"/>
      <c r="AVC1472" s="14"/>
      <c r="AVD1472" s="14"/>
      <c r="AVE1472" s="14"/>
      <c r="AVF1472" s="14"/>
      <c r="AVG1472" s="14"/>
      <c r="AVH1472" s="14"/>
      <c r="AVI1472" s="14"/>
      <c r="AVJ1472" s="14"/>
      <c r="AVK1472" s="14"/>
      <c r="AVL1472" s="14"/>
      <c r="AVM1472" s="14"/>
      <c r="AVN1472" s="14"/>
      <c r="AVO1472" s="14"/>
      <c r="AVP1472" s="14"/>
      <c r="AVQ1472" s="14"/>
      <c r="AVR1472" s="14"/>
      <c r="AVS1472" s="14"/>
      <c r="AVT1472" s="14"/>
      <c r="AVU1472" s="14"/>
      <c r="AVV1472" s="14"/>
      <c r="AVW1472" s="14"/>
      <c r="AVX1472" s="14"/>
      <c r="AVY1472" s="14"/>
      <c r="AVZ1472" s="14"/>
      <c r="AWA1472" s="14"/>
      <c r="AWB1472" s="14"/>
      <c r="AWC1472" s="14"/>
      <c r="AWD1472" s="14"/>
      <c r="AWE1472" s="14"/>
      <c r="AWF1472" s="14"/>
      <c r="AWG1472" s="14"/>
      <c r="AWH1472" s="14"/>
      <c r="AWI1472" s="14"/>
      <c r="AWJ1472" s="14"/>
      <c r="AWK1472" s="14"/>
      <c r="AWL1472" s="14"/>
      <c r="AWM1472" s="14"/>
      <c r="AWN1472" s="14"/>
      <c r="AWO1472" s="14"/>
      <c r="AWP1472" s="14"/>
      <c r="AWQ1472" s="14"/>
      <c r="AWR1472" s="14"/>
      <c r="AWS1472" s="14"/>
      <c r="AWT1472" s="14"/>
      <c r="AWU1472" s="14"/>
      <c r="AWV1472" s="14"/>
      <c r="AWW1472" s="14"/>
      <c r="AWX1472" s="14"/>
      <c r="AWY1472" s="14"/>
      <c r="AWZ1472" s="14"/>
      <c r="AXA1472" s="14"/>
      <c r="AXB1472" s="14"/>
      <c r="AXC1472" s="14"/>
      <c r="AXD1472" s="14"/>
      <c r="AXE1472" s="14"/>
      <c r="AXF1472" s="14"/>
      <c r="AXG1472" s="14"/>
      <c r="AXH1472" s="14"/>
      <c r="AXI1472" s="14"/>
      <c r="AXJ1472" s="14"/>
      <c r="AXK1472" s="14"/>
      <c r="AXL1472" s="14"/>
      <c r="AXM1472" s="14"/>
      <c r="AXN1472" s="14"/>
      <c r="AXO1472" s="14"/>
      <c r="AXP1472" s="14"/>
      <c r="AXQ1472" s="14"/>
      <c r="AXR1472" s="14"/>
      <c r="AXS1472" s="14"/>
      <c r="AXT1472" s="14"/>
      <c r="AXU1472" s="14"/>
      <c r="AXV1472" s="14"/>
      <c r="AXW1472" s="14"/>
      <c r="AXX1472" s="14"/>
      <c r="AXY1472" s="14"/>
      <c r="AXZ1472" s="14"/>
      <c r="AYA1472" s="14"/>
      <c r="AYB1472" s="14"/>
      <c r="AYC1472" s="14"/>
      <c r="AYD1472" s="14"/>
      <c r="AYE1472" s="14"/>
      <c r="AYF1472" s="14"/>
      <c r="AYG1472" s="14"/>
      <c r="AYH1472" s="14"/>
      <c r="AYI1472" s="14"/>
      <c r="AYJ1472" s="14"/>
      <c r="AYK1472" s="14"/>
      <c r="AYL1472" s="14"/>
      <c r="AYM1472" s="14"/>
      <c r="AYN1472" s="14"/>
      <c r="AYO1472" s="14"/>
      <c r="AYP1472" s="14"/>
      <c r="AYQ1472" s="14"/>
      <c r="AYR1472" s="14"/>
      <c r="AYS1472" s="14"/>
      <c r="AYT1472" s="14"/>
      <c r="AYU1472" s="14"/>
      <c r="AYV1472" s="14"/>
      <c r="AYW1472" s="14"/>
      <c r="AYX1472" s="14"/>
      <c r="AYY1472" s="14"/>
      <c r="AYZ1472" s="14"/>
      <c r="AZA1472" s="14"/>
      <c r="AZB1472" s="14"/>
      <c r="AZC1472" s="14"/>
      <c r="AZD1472" s="14"/>
      <c r="AZE1472" s="14"/>
      <c r="AZF1472" s="14"/>
      <c r="AZG1472" s="14"/>
      <c r="AZH1472" s="14"/>
      <c r="AZI1472" s="14"/>
      <c r="AZJ1472" s="14"/>
      <c r="AZK1472" s="14"/>
      <c r="AZL1472" s="14"/>
      <c r="AZM1472" s="14"/>
      <c r="AZN1472" s="14"/>
      <c r="AZO1472" s="14"/>
      <c r="AZP1472" s="14"/>
      <c r="AZQ1472" s="14"/>
      <c r="AZR1472" s="14"/>
      <c r="AZS1472" s="14"/>
      <c r="AZT1472" s="14"/>
      <c r="AZU1472" s="14"/>
      <c r="AZV1472" s="14"/>
      <c r="AZW1472" s="14"/>
      <c r="AZX1472" s="14"/>
      <c r="AZY1472" s="14"/>
      <c r="AZZ1472" s="14"/>
      <c r="BAA1472" s="14"/>
      <c r="BAB1472" s="14"/>
      <c r="BAC1472" s="14"/>
      <c r="BAD1472" s="14"/>
      <c r="BAE1472" s="14"/>
      <c r="BAF1472" s="14"/>
      <c r="BAG1472" s="14"/>
      <c r="BAH1472" s="14"/>
      <c r="BAI1472" s="14"/>
      <c r="BAJ1472" s="14"/>
      <c r="BAK1472" s="14"/>
      <c r="BAL1472" s="14"/>
      <c r="BAM1472" s="14"/>
      <c r="BAN1472" s="14"/>
      <c r="BAO1472" s="14"/>
      <c r="BAP1472" s="14"/>
      <c r="BAQ1472" s="14"/>
      <c r="BAR1472" s="14"/>
      <c r="BAS1472" s="14"/>
      <c r="BAT1472" s="14"/>
      <c r="BAU1472" s="14"/>
      <c r="BAV1472" s="14"/>
      <c r="BAW1472" s="14"/>
      <c r="BAX1472" s="14"/>
      <c r="BAY1472" s="14"/>
      <c r="BAZ1472" s="14"/>
      <c r="BBA1472" s="14"/>
      <c r="BBB1472" s="14"/>
      <c r="BBC1472" s="14"/>
      <c r="BBD1472" s="14"/>
      <c r="BBE1472" s="14"/>
      <c r="BBF1472" s="14"/>
      <c r="BBG1472" s="14"/>
      <c r="BBH1472" s="14"/>
      <c r="BBI1472" s="14"/>
      <c r="BBJ1472" s="14"/>
      <c r="BBK1472" s="14"/>
      <c r="BBL1472" s="14"/>
      <c r="BBM1472" s="14"/>
      <c r="BBN1472" s="14"/>
      <c r="BBO1472" s="14"/>
      <c r="BBP1472" s="14"/>
      <c r="BBQ1472" s="14"/>
      <c r="BBR1472" s="14"/>
      <c r="BBS1472" s="14"/>
      <c r="BBT1472" s="14"/>
      <c r="BBU1472" s="14"/>
      <c r="BBV1472" s="14"/>
      <c r="BBW1472" s="14"/>
      <c r="BBX1472" s="14"/>
      <c r="BBY1472" s="14"/>
      <c r="BBZ1472" s="14"/>
      <c r="BCA1472" s="14"/>
      <c r="BCB1472" s="14"/>
      <c r="BCC1472" s="14"/>
      <c r="BCD1472" s="14"/>
      <c r="BCE1472" s="14"/>
      <c r="BCF1472" s="14"/>
      <c r="BCG1472" s="14"/>
      <c r="BCH1472" s="14"/>
      <c r="BCI1472" s="14"/>
      <c r="BCJ1472" s="14"/>
      <c r="BCK1472" s="14"/>
      <c r="BCL1472" s="14"/>
      <c r="BCM1472" s="14"/>
      <c r="BCN1472" s="14"/>
      <c r="BCO1472" s="14"/>
      <c r="BCP1472" s="14"/>
      <c r="BCQ1472" s="14"/>
      <c r="BCR1472" s="14"/>
      <c r="BCS1472" s="14"/>
      <c r="BCT1472" s="14"/>
      <c r="BCU1472" s="14"/>
      <c r="BCV1472" s="14"/>
      <c r="BCW1472" s="14"/>
      <c r="BCX1472" s="14"/>
      <c r="BCY1472" s="14"/>
      <c r="BCZ1472" s="14"/>
      <c r="BDA1472" s="14"/>
      <c r="BDB1472" s="14"/>
      <c r="BDC1472" s="14"/>
      <c r="BDD1472" s="14"/>
      <c r="BDE1472" s="14"/>
      <c r="BDF1472" s="14"/>
      <c r="BDG1472" s="14"/>
      <c r="BDH1472" s="14"/>
      <c r="BDI1472" s="14"/>
      <c r="BDJ1472" s="14"/>
      <c r="BDK1472" s="14"/>
      <c r="BDL1472" s="14"/>
      <c r="BDM1472" s="14"/>
      <c r="BDN1472" s="14"/>
      <c r="BDO1472" s="14"/>
      <c r="BDP1472" s="14"/>
      <c r="BDQ1472" s="14"/>
      <c r="BDR1472" s="14"/>
      <c r="BDS1472" s="14"/>
      <c r="BDT1472" s="14"/>
      <c r="BDU1472" s="14"/>
      <c r="BDV1472" s="14"/>
      <c r="BDW1472" s="14"/>
      <c r="BDX1472" s="14"/>
      <c r="BDY1472" s="14"/>
      <c r="BDZ1472" s="14"/>
      <c r="BEA1472" s="14"/>
      <c r="BEB1472" s="14"/>
      <c r="BEC1472" s="14"/>
      <c r="BED1472" s="14"/>
      <c r="BEE1472" s="14"/>
      <c r="BEF1472" s="14"/>
      <c r="BEG1472" s="14"/>
      <c r="BEH1472" s="14"/>
      <c r="BEI1472" s="14"/>
      <c r="BEJ1472" s="14"/>
      <c r="BEK1472" s="14"/>
      <c r="BEL1472" s="14"/>
      <c r="BEM1472" s="14"/>
      <c r="BEN1472" s="14"/>
      <c r="BEO1472" s="14"/>
      <c r="BEP1472" s="14"/>
      <c r="BEQ1472" s="14"/>
      <c r="BER1472" s="14"/>
      <c r="BES1472" s="14"/>
      <c r="BET1472" s="14"/>
      <c r="BEU1472" s="14"/>
      <c r="BEV1472" s="14"/>
      <c r="BEW1472" s="14"/>
      <c r="BEX1472" s="14"/>
      <c r="BEY1472" s="14"/>
      <c r="BEZ1472" s="14"/>
      <c r="BFA1472" s="14"/>
      <c r="BFB1472" s="14"/>
      <c r="BFC1472" s="14"/>
      <c r="BFD1472" s="14"/>
      <c r="BFE1472" s="14"/>
      <c r="BFF1472" s="14"/>
      <c r="BFG1472" s="14"/>
      <c r="BFH1472" s="14"/>
      <c r="BFI1472" s="14"/>
      <c r="BFJ1472" s="14"/>
      <c r="BFK1472" s="14"/>
      <c r="BFL1472" s="14"/>
      <c r="BFM1472" s="14"/>
      <c r="BFN1472" s="14"/>
      <c r="BFO1472" s="14"/>
      <c r="BFP1472" s="14"/>
      <c r="BFQ1472" s="14"/>
      <c r="BFR1472" s="14"/>
      <c r="BFS1472" s="14"/>
      <c r="BFT1472" s="14"/>
      <c r="BFU1472" s="14"/>
      <c r="BFV1472" s="14"/>
      <c r="BFW1472" s="14"/>
      <c r="BFX1472" s="14"/>
      <c r="BFY1472" s="14"/>
      <c r="BFZ1472" s="14"/>
      <c r="BGA1472" s="14"/>
      <c r="BGB1472" s="14"/>
      <c r="BGC1472" s="14"/>
      <c r="BGD1472" s="14"/>
      <c r="BGE1472" s="14"/>
      <c r="BGF1472" s="14"/>
      <c r="BGG1472" s="14"/>
      <c r="BGH1472" s="14"/>
      <c r="BGI1472" s="14"/>
      <c r="BGJ1472" s="14"/>
      <c r="BGK1472" s="14"/>
      <c r="BGL1472" s="14"/>
      <c r="BGM1472" s="14"/>
      <c r="BGN1472" s="14"/>
      <c r="BGO1472" s="14"/>
      <c r="BGP1472" s="14"/>
      <c r="BGQ1472" s="14"/>
      <c r="BGR1472" s="14"/>
      <c r="BGS1472" s="14"/>
      <c r="BGT1472" s="14"/>
      <c r="BGU1472" s="14"/>
      <c r="BGV1472" s="14"/>
      <c r="BGW1472" s="14"/>
      <c r="BGX1472" s="14"/>
      <c r="BGY1472" s="14"/>
      <c r="BGZ1472" s="14"/>
      <c r="BHA1472" s="14"/>
      <c r="BHB1472" s="14"/>
      <c r="BHC1472" s="14"/>
      <c r="BHD1472" s="14"/>
      <c r="BHE1472" s="14"/>
      <c r="BHF1472" s="14"/>
      <c r="BHG1472" s="14"/>
      <c r="BHH1472" s="14"/>
      <c r="BHI1472" s="14"/>
      <c r="BHJ1472" s="14"/>
      <c r="BHK1472" s="14"/>
      <c r="BHL1472" s="14"/>
      <c r="BHM1472" s="14"/>
      <c r="BHN1472" s="14"/>
      <c r="BHO1472" s="14"/>
      <c r="BHP1472" s="14"/>
      <c r="BHQ1472" s="14"/>
      <c r="BHR1472" s="14"/>
      <c r="BHS1472" s="14"/>
      <c r="BHT1472" s="14"/>
      <c r="BHU1472" s="14"/>
      <c r="BHV1472" s="14"/>
      <c r="BHW1472" s="14"/>
      <c r="BHX1472" s="14"/>
      <c r="BHY1472" s="14"/>
      <c r="BHZ1472" s="14"/>
      <c r="BIA1472" s="14"/>
      <c r="BIB1472" s="14"/>
      <c r="BIC1472" s="14"/>
      <c r="BID1472" s="14"/>
      <c r="BIE1472" s="14"/>
      <c r="BIF1472" s="14"/>
      <c r="BIG1472" s="14"/>
      <c r="BIH1472" s="14"/>
      <c r="BII1472" s="14"/>
      <c r="BIJ1472" s="14"/>
      <c r="BIK1472" s="14"/>
      <c r="BIL1472" s="14"/>
      <c r="BIM1472" s="14"/>
      <c r="BIN1472" s="14"/>
      <c r="BIO1472" s="14"/>
      <c r="BIP1472" s="14"/>
      <c r="BIQ1472" s="14"/>
      <c r="BIR1472" s="14"/>
      <c r="BIS1472" s="14"/>
      <c r="BIT1472" s="14"/>
      <c r="BIU1472" s="14"/>
      <c r="BIV1472" s="14"/>
      <c r="BIW1472" s="14"/>
      <c r="BIX1472" s="14"/>
      <c r="BIY1472" s="14"/>
      <c r="BIZ1472" s="14"/>
      <c r="BJA1472" s="14"/>
      <c r="BJB1472" s="14"/>
      <c r="BJC1472" s="14"/>
      <c r="BJD1472" s="14"/>
      <c r="BJE1472" s="14"/>
      <c r="BJF1472" s="14"/>
      <c r="BJG1472" s="14"/>
      <c r="BJH1472" s="14"/>
      <c r="BJI1472" s="14"/>
      <c r="BJJ1472" s="14"/>
      <c r="BJK1472" s="14"/>
      <c r="BJL1472" s="14"/>
      <c r="BJM1472" s="14"/>
      <c r="BJN1472" s="14"/>
      <c r="BJO1472" s="14"/>
      <c r="BJP1472" s="14"/>
      <c r="BJQ1472" s="14"/>
      <c r="BJR1472" s="14"/>
      <c r="BJS1472" s="14"/>
      <c r="BJT1472" s="14"/>
      <c r="BJU1472" s="14"/>
      <c r="BJV1472" s="14"/>
      <c r="BJW1472" s="14"/>
      <c r="BJX1472" s="14"/>
      <c r="BJY1472" s="14"/>
      <c r="BJZ1472" s="14"/>
      <c r="BKA1472" s="14"/>
      <c r="BKB1472" s="14"/>
      <c r="BKC1472" s="14"/>
      <c r="BKD1472" s="14"/>
      <c r="BKE1472" s="14"/>
      <c r="BKF1472" s="14"/>
      <c r="BKG1472" s="14"/>
      <c r="BKH1472" s="14"/>
      <c r="BKI1472" s="14"/>
      <c r="BKJ1472" s="14"/>
      <c r="BKK1472" s="14"/>
      <c r="BKL1472" s="14"/>
      <c r="BKM1472" s="14"/>
      <c r="BKN1472" s="14"/>
      <c r="BKO1472" s="14"/>
      <c r="BKP1472" s="14"/>
      <c r="BKQ1472" s="14"/>
      <c r="BKR1472" s="14"/>
      <c r="BKS1472" s="14"/>
      <c r="BKT1472" s="14"/>
      <c r="BKU1472" s="14"/>
      <c r="BKV1472" s="14"/>
      <c r="BKW1472" s="14"/>
      <c r="BKX1472" s="14"/>
      <c r="BKY1472" s="14"/>
      <c r="BKZ1472" s="14"/>
      <c r="BLA1472" s="14"/>
      <c r="BLB1472" s="14"/>
      <c r="BLC1472" s="14"/>
      <c r="BLD1472" s="14"/>
      <c r="BLE1472" s="14"/>
      <c r="BLF1472" s="14"/>
      <c r="BLG1472" s="14"/>
      <c r="BLH1472" s="14"/>
      <c r="BLI1472" s="14"/>
      <c r="BLJ1472" s="14"/>
      <c r="BLK1472" s="14"/>
      <c r="BLL1472" s="14"/>
      <c r="BLM1472" s="14"/>
      <c r="BLN1472" s="14"/>
      <c r="BLO1472" s="14"/>
      <c r="BLP1472" s="14"/>
      <c r="BLQ1472" s="14"/>
      <c r="BLR1472" s="14"/>
      <c r="BLS1472" s="14"/>
      <c r="BLT1472" s="14"/>
      <c r="BLU1472" s="14"/>
      <c r="BLV1472" s="14"/>
      <c r="BLW1472" s="14"/>
      <c r="BLX1472" s="14"/>
      <c r="BLY1472" s="14"/>
      <c r="BLZ1472" s="14"/>
      <c r="BMA1472" s="14"/>
      <c r="BMB1472" s="14"/>
      <c r="BMC1472" s="14"/>
      <c r="BMD1472" s="14"/>
      <c r="BME1472" s="14"/>
      <c r="BMF1472" s="14"/>
      <c r="BMG1472" s="14"/>
      <c r="BMH1472" s="14"/>
      <c r="BMI1472" s="14"/>
      <c r="BMJ1472" s="14"/>
      <c r="BMK1472" s="14"/>
      <c r="BML1472" s="14"/>
      <c r="BMM1472" s="14"/>
      <c r="BMN1472" s="14"/>
      <c r="BMO1472" s="14"/>
      <c r="BMP1472" s="14"/>
      <c r="BMQ1472" s="14"/>
      <c r="BMR1472" s="14"/>
      <c r="BMS1472" s="14"/>
      <c r="BMT1472" s="14"/>
      <c r="BMU1472" s="14"/>
      <c r="BMV1472" s="14"/>
      <c r="BMW1472" s="14"/>
      <c r="BMX1472" s="14"/>
      <c r="BMY1472" s="14"/>
      <c r="BMZ1472" s="14"/>
      <c r="BNA1472" s="14"/>
      <c r="BNB1472" s="14"/>
      <c r="BNC1472" s="14"/>
      <c r="BND1472" s="14"/>
      <c r="BNE1472" s="14"/>
      <c r="BNF1472" s="14"/>
      <c r="BNG1472" s="14"/>
      <c r="BNH1472" s="14"/>
      <c r="BNI1472" s="14"/>
      <c r="BNJ1472" s="14"/>
      <c r="BNK1472" s="14"/>
      <c r="BNL1472" s="14"/>
      <c r="BNM1472" s="14"/>
      <c r="BNN1472" s="14"/>
      <c r="BNO1472" s="14"/>
      <c r="BNP1472" s="14"/>
      <c r="BNQ1472" s="14"/>
      <c r="BNR1472" s="14"/>
      <c r="BNS1472" s="14"/>
      <c r="BNT1472" s="14"/>
      <c r="BNU1472" s="14"/>
      <c r="BNV1472" s="14"/>
      <c r="BNW1472" s="14"/>
      <c r="BNX1472" s="14"/>
      <c r="BNY1472" s="14"/>
      <c r="BNZ1472" s="14"/>
      <c r="BOA1472" s="14"/>
      <c r="BOB1472" s="14"/>
      <c r="BOC1472" s="14"/>
      <c r="BOD1472" s="14"/>
      <c r="BOE1472" s="14"/>
      <c r="BOF1472" s="14"/>
      <c r="BOG1472" s="14"/>
      <c r="BOH1472" s="14"/>
      <c r="BOI1472" s="14"/>
      <c r="BOJ1472" s="14"/>
      <c r="BOK1472" s="14"/>
      <c r="BOL1472" s="14"/>
      <c r="BOM1472" s="14"/>
      <c r="BON1472" s="14"/>
      <c r="BOO1472" s="14"/>
      <c r="BOP1472" s="14"/>
      <c r="BOQ1472" s="14"/>
      <c r="BOR1472" s="14"/>
      <c r="BOS1472" s="14"/>
      <c r="BOT1472" s="14"/>
      <c r="BOU1472" s="14"/>
      <c r="BOV1472" s="14"/>
      <c r="BOW1472" s="14"/>
      <c r="BOX1472" s="14"/>
      <c r="BOY1472" s="14"/>
      <c r="BOZ1472" s="14"/>
      <c r="BPA1472" s="14"/>
      <c r="BPB1472" s="14"/>
      <c r="BPC1472" s="14"/>
      <c r="BPD1472" s="14"/>
      <c r="BPE1472" s="14"/>
      <c r="BPF1472" s="14"/>
      <c r="BPG1472" s="14"/>
      <c r="BPH1472" s="14"/>
      <c r="BPI1472" s="14"/>
      <c r="BPJ1472" s="14"/>
      <c r="BPK1472" s="14"/>
      <c r="BPL1472" s="14"/>
      <c r="BPM1472" s="14"/>
      <c r="BPN1472" s="14"/>
      <c r="BPO1472" s="14"/>
      <c r="BPP1472" s="14"/>
      <c r="BPQ1472" s="14"/>
      <c r="BPR1472" s="14"/>
      <c r="BPS1472" s="14"/>
      <c r="BPT1472" s="14"/>
      <c r="BPU1472" s="14"/>
      <c r="BPV1472" s="14"/>
      <c r="BPW1472" s="14"/>
      <c r="BPX1472" s="14"/>
      <c r="BPY1472" s="14"/>
      <c r="BPZ1472" s="14"/>
      <c r="BQA1472" s="14"/>
      <c r="BQB1472" s="14"/>
      <c r="BQC1472" s="14"/>
      <c r="BQD1472" s="14"/>
      <c r="BQE1472" s="14"/>
      <c r="BQF1472" s="14"/>
      <c r="BQG1472" s="14"/>
      <c r="BQH1472" s="14"/>
      <c r="BQI1472" s="14"/>
      <c r="BQJ1472" s="14"/>
      <c r="BQK1472" s="14"/>
      <c r="BQL1472" s="14"/>
      <c r="BQM1472" s="14"/>
      <c r="BQN1472" s="14"/>
      <c r="BQO1472" s="14"/>
      <c r="BQP1472" s="14"/>
      <c r="BQQ1472" s="14"/>
      <c r="BQR1472" s="14"/>
      <c r="BQS1472" s="14"/>
      <c r="BQT1472" s="14"/>
      <c r="BQU1472" s="14"/>
      <c r="BQV1472" s="14"/>
      <c r="BQW1472" s="14"/>
      <c r="BQX1472" s="14"/>
      <c r="BQY1472" s="14"/>
      <c r="BQZ1472" s="14"/>
      <c r="BRA1472" s="14"/>
      <c r="BRB1472" s="14"/>
      <c r="BRC1472" s="14"/>
      <c r="BRD1472" s="14"/>
      <c r="BRE1472" s="14"/>
      <c r="BRF1472" s="14"/>
      <c r="BRG1472" s="14"/>
      <c r="BRH1472" s="14"/>
      <c r="BRI1472" s="14"/>
      <c r="BRJ1472" s="14"/>
      <c r="BRK1472" s="14"/>
      <c r="BRL1472" s="14"/>
      <c r="BRM1472" s="14"/>
      <c r="BRN1472" s="14"/>
      <c r="BRO1472" s="14"/>
      <c r="BRP1472" s="14"/>
      <c r="BRQ1472" s="14"/>
      <c r="BRR1472" s="14"/>
      <c r="BRS1472" s="14"/>
      <c r="BRT1472" s="14"/>
      <c r="BRU1472" s="14"/>
      <c r="BRV1472" s="14"/>
      <c r="BRW1472" s="14"/>
      <c r="BRX1472" s="14"/>
      <c r="BRY1472" s="14"/>
      <c r="BRZ1472" s="14"/>
      <c r="BSA1472" s="14"/>
      <c r="BSB1472" s="14"/>
      <c r="BSC1472" s="14"/>
      <c r="BSD1472" s="14"/>
      <c r="BSE1472" s="14"/>
      <c r="BSF1472" s="14"/>
      <c r="BSG1472" s="14"/>
      <c r="BSH1472" s="14"/>
      <c r="BSI1472" s="14"/>
      <c r="BSJ1472" s="14"/>
      <c r="BSK1472" s="14"/>
      <c r="BSL1472" s="14"/>
      <c r="BSM1472" s="14"/>
      <c r="BSN1472" s="14"/>
      <c r="BSO1472" s="14"/>
      <c r="BSP1472" s="14"/>
      <c r="BSQ1472" s="14"/>
      <c r="BSR1472" s="14"/>
      <c r="BSS1472" s="14"/>
      <c r="BST1472" s="14"/>
      <c r="BSU1472" s="14"/>
      <c r="BSV1472" s="14"/>
      <c r="BSW1472" s="14"/>
      <c r="BSX1472" s="14"/>
      <c r="BSY1472" s="14"/>
      <c r="BSZ1472" s="14"/>
      <c r="BTA1472" s="14"/>
      <c r="BTB1472" s="14"/>
      <c r="BTC1472" s="14"/>
      <c r="BTD1472" s="14"/>
      <c r="BTE1472" s="14"/>
      <c r="BTF1472" s="14"/>
      <c r="BTG1472" s="14"/>
      <c r="BTH1472" s="14"/>
      <c r="BTI1472" s="14"/>
      <c r="BTJ1472" s="14"/>
      <c r="BTK1472" s="14"/>
      <c r="BTL1472" s="14"/>
      <c r="BTM1472" s="14"/>
      <c r="BTN1472" s="14"/>
      <c r="BTO1472" s="14"/>
      <c r="BTP1472" s="14"/>
      <c r="BTQ1472" s="14"/>
      <c r="BTR1472" s="14"/>
      <c r="BTS1472" s="14"/>
      <c r="BTT1472" s="14"/>
      <c r="BTU1472" s="14"/>
      <c r="BTV1472" s="14"/>
      <c r="BTW1472" s="14"/>
      <c r="BTX1472" s="14"/>
      <c r="BTY1472" s="14"/>
      <c r="BTZ1472" s="14"/>
      <c r="BUA1472" s="14"/>
      <c r="BUB1472" s="14"/>
      <c r="BUC1472" s="14"/>
      <c r="BUD1472" s="14"/>
      <c r="BUE1472" s="14"/>
      <c r="BUF1472" s="14"/>
      <c r="BUG1472" s="14"/>
      <c r="BUH1472" s="14"/>
      <c r="BUI1472" s="14"/>
      <c r="BUJ1472" s="14"/>
      <c r="BUK1472" s="14"/>
      <c r="BUL1472" s="14"/>
      <c r="BUM1472" s="14"/>
      <c r="BUN1472" s="14"/>
      <c r="BUO1472" s="14"/>
      <c r="BUP1472" s="14"/>
      <c r="BUQ1472" s="14"/>
      <c r="BUR1472" s="14"/>
      <c r="BUS1472" s="14"/>
      <c r="BUT1472" s="14"/>
      <c r="BUU1472" s="14"/>
      <c r="BUV1472" s="14"/>
      <c r="BUW1472" s="14"/>
      <c r="BUX1472" s="14"/>
      <c r="BUY1472" s="14"/>
      <c r="BUZ1472" s="14"/>
      <c r="BVA1472" s="14"/>
      <c r="BVB1472" s="14"/>
      <c r="BVC1472" s="14"/>
      <c r="BVD1472" s="14"/>
      <c r="BVE1472" s="14"/>
      <c r="BVF1472" s="14"/>
      <c r="BVG1472" s="14"/>
      <c r="BVH1472" s="14"/>
      <c r="BVI1472" s="14"/>
      <c r="BVJ1472" s="14"/>
      <c r="BVK1472" s="14"/>
      <c r="BVL1472" s="14"/>
      <c r="BVM1472" s="14"/>
      <c r="BVN1472" s="14"/>
      <c r="BVO1472" s="14"/>
      <c r="BVP1472" s="14"/>
      <c r="BVQ1472" s="14"/>
      <c r="BVR1472" s="14"/>
      <c r="BVS1472" s="14"/>
      <c r="BVT1472" s="14"/>
      <c r="BVU1472" s="14"/>
      <c r="BVV1472" s="14"/>
      <c r="BVW1472" s="14"/>
      <c r="BVX1472" s="14"/>
      <c r="BVY1472" s="14"/>
      <c r="BVZ1472" s="14"/>
      <c r="BWA1472" s="14"/>
      <c r="BWB1472" s="14"/>
      <c r="BWC1472" s="14"/>
      <c r="BWD1472" s="14"/>
      <c r="BWE1472" s="14"/>
      <c r="BWF1472" s="14"/>
      <c r="BWG1472" s="14"/>
      <c r="BWH1472" s="14"/>
      <c r="BWI1472" s="14"/>
      <c r="BWJ1472" s="14"/>
      <c r="BWK1472" s="14"/>
      <c r="BWL1472" s="14"/>
      <c r="BWM1472" s="14"/>
      <c r="BWN1472" s="14"/>
      <c r="BWO1472" s="14"/>
      <c r="BWP1472" s="14"/>
      <c r="BWQ1472" s="14"/>
      <c r="BWR1472" s="14"/>
      <c r="BWS1472" s="14"/>
      <c r="BWT1472" s="14"/>
      <c r="BWU1472" s="14"/>
      <c r="BWV1472" s="14"/>
      <c r="BWW1472" s="14"/>
      <c r="BWX1472" s="14"/>
      <c r="BWY1472" s="14"/>
      <c r="BWZ1472" s="14"/>
      <c r="BXA1472" s="14"/>
      <c r="BXB1472" s="14"/>
      <c r="BXC1472" s="14"/>
      <c r="BXD1472" s="14"/>
      <c r="BXE1472" s="14"/>
      <c r="BXF1472" s="14"/>
      <c r="BXG1472" s="14"/>
      <c r="BXH1472" s="14"/>
      <c r="BXI1472" s="14"/>
      <c r="BXJ1472" s="14"/>
      <c r="BXK1472" s="14"/>
      <c r="BXL1472" s="14"/>
      <c r="BXM1472" s="14"/>
      <c r="BXN1472" s="14"/>
      <c r="BXO1472" s="14"/>
      <c r="BXP1472" s="14"/>
      <c r="BXQ1472" s="14"/>
      <c r="BXR1472" s="14"/>
      <c r="BXS1472" s="14"/>
      <c r="BXT1472" s="14"/>
      <c r="BXU1472" s="14"/>
      <c r="BXV1472" s="14"/>
      <c r="BXW1472" s="14"/>
      <c r="BXX1472" s="14"/>
      <c r="BXY1472" s="14"/>
      <c r="BXZ1472" s="14"/>
      <c r="BYA1472" s="14"/>
      <c r="BYB1472" s="14"/>
      <c r="BYC1472" s="14"/>
      <c r="BYD1472" s="14"/>
      <c r="BYE1472" s="14"/>
      <c r="BYF1472" s="14"/>
      <c r="BYG1472" s="14"/>
      <c r="BYH1472" s="14"/>
      <c r="BYI1472" s="14"/>
      <c r="BYJ1472" s="14"/>
      <c r="BYK1472" s="14"/>
      <c r="BYL1472" s="14"/>
      <c r="BYM1472" s="14"/>
      <c r="BYN1472" s="14"/>
      <c r="BYO1472" s="14"/>
      <c r="BYP1472" s="14"/>
      <c r="BYQ1472" s="14"/>
      <c r="BYR1472" s="14"/>
      <c r="BYS1472" s="14"/>
      <c r="BYT1472" s="14"/>
      <c r="BYU1472" s="14"/>
      <c r="BYV1472" s="14"/>
      <c r="BYW1472" s="14"/>
      <c r="BYX1472" s="14"/>
      <c r="BYY1472" s="14"/>
      <c r="BYZ1472" s="14"/>
      <c r="BZA1472" s="14"/>
      <c r="BZB1472" s="14"/>
      <c r="BZC1472" s="14"/>
      <c r="BZD1472" s="14"/>
      <c r="BZE1472" s="14"/>
      <c r="BZF1472" s="14"/>
      <c r="BZG1472" s="14"/>
      <c r="BZH1472" s="14"/>
      <c r="BZI1472" s="14"/>
      <c r="BZJ1472" s="14"/>
      <c r="BZK1472" s="14"/>
      <c r="BZL1472" s="14"/>
      <c r="BZM1472" s="14"/>
      <c r="BZN1472" s="14"/>
      <c r="BZO1472" s="14"/>
      <c r="BZP1472" s="14"/>
      <c r="BZQ1472" s="14"/>
      <c r="BZR1472" s="14"/>
      <c r="BZS1472" s="14"/>
      <c r="BZT1472" s="14"/>
      <c r="BZU1472" s="14"/>
      <c r="BZV1472" s="14"/>
      <c r="BZW1472" s="14"/>
      <c r="BZX1472" s="14"/>
      <c r="BZY1472" s="14"/>
      <c r="BZZ1472" s="14"/>
      <c r="CAA1472" s="14"/>
      <c r="CAB1472" s="14"/>
      <c r="CAC1472" s="14"/>
      <c r="CAD1472" s="14"/>
      <c r="CAE1472" s="14"/>
      <c r="CAF1472" s="14"/>
      <c r="CAG1472" s="14"/>
      <c r="CAH1472" s="14"/>
      <c r="CAI1472" s="14"/>
      <c r="CAJ1472" s="14"/>
      <c r="CAK1472" s="14"/>
      <c r="CAL1472" s="14"/>
      <c r="CAM1472" s="14"/>
      <c r="CAN1472" s="14"/>
      <c r="CAO1472" s="14"/>
      <c r="CAP1472" s="14"/>
      <c r="CAQ1472" s="14"/>
      <c r="CAR1472" s="14"/>
      <c r="CAS1472" s="14"/>
      <c r="CAT1472" s="14"/>
      <c r="CAU1472" s="14"/>
      <c r="CAV1472" s="14"/>
      <c r="CAW1472" s="14"/>
      <c r="CAX1472" s="14"/>
      <c r="CAY1472" s="14"/>
      <c r="CAZ1472" s="14"/>
      <c r="CBA1472" s="14"/>
      <c r="CBB1472" s="14"/>
      <c r="CBC1472" s="14"/>
      <c r="CBD1472" s="14"/>
      <c r="CBE1472" s="14"/>
      <c r="CBF1472" s="14"/>
      <c r="CBG1472" s="14"/>
      <c r="CBH1472" s="14"/>
      <c r="CBI1472" s="14"/>
      <c r="CBJ1472" s="14"/>
      <c r="CBK1472" s="14"/>
      <c r="CBL1472" s="14"/>
      <c r="CBM1472" s="14"/>
      <c r="CBN1472" s="14"/>
      <c r="CBO1472" s="14"/>
      <c r="CBP1472" s="14"/>
      <c r="CBQ1472" s="14"/>
      <c r="CBR1472" s="14"/>
      <c r="CBS1472" s="14"/>
      <c r="CBT1472" s="14"/>
      <c r="CBU1472" s="14"/>
      <c r="CBV1472" s="14"/>
      <c r="CBW1472" s="14"/>
      <c r="CBX1472" s="14"/>
      <c r="CBY1472" s="14"/>
      <c r="CBZ1472" s="14"/>
      <c r="CCA1472" s="14"/>
      <c r="CCB1472" s="14"/>
      <c r="CCC1472" s="14"/>
      <c r="CCD1472" s="14"/>
      <c r="CCE1472" s="14"/>
      <c r="CCF1472" s="14"/>
      <c r="CCG1472" s="14"/>
      <c r="CCH1472" s="14"/>
      <c r="CCI1472" s="14"/>
      <c r="CCJ1472" s="14"/>
      <c r="CCK1472" s="14"/>
      <c r="CCL1472" s="14"/>
      <c r="CCM1472" s="14"/>
      <c r="CCN1472" s="14"/>
      <c r="CCO1472" s="14"/>
      <c r="CCP1472" s="14"/>
      <c r="CCQ1472" s="14"/>
      <c r="CCR1472" s="14"/>
      <c r="CCS1472" s="14"/>
      <c r="CCT1472" s="14"/>
      <c r="CCU1472" s="14"/>
      <c r="CCV1472" s="14"/>
      <c r="CCW1472" s="14"/>
      <c r="CCX1472" s="14"/>
      <c r="CCY1472" s="14"/>
      <c r="CCZ1472" s="14"/>
      <c r="CDA1472" s="14"/>
      <c r="CDB1472" s="14"/>
      <c r="CDC1472" s="14"/>
      <c r="CDD1472" s="14"/>
      <c r="CDE1472" s="14"/>
      <c r="CDF1472" s="14"/>
      <c r="CDG1472" s="14"/>
      <c r="CDH1472" s="14"/>
      <c r="CDI1472" s="14"/>
      <c r="CDJ1472" s="14"/>
      <c r="CDK1472" s="14"/>
      <c r="CDL1472" s="14"/>
      <c r="CDM1472" s="14"/>
      <c r="CDN1472" s="14"/>
      <c r="CDO1472" s="14"/>
      <c r="CDP1472" s="14"/>
      <c r="CDQ1472" s="14"/>
      <c r="CDR1472" s="14"/>
      <c r="CDS1472" s="14"/>
      <c r="CDT1472" s="14"/>
      <c r="CDU1472" s="14"/>
      <c r="CDV1472" s="14"/>
      <c r="CDW1472" s="14"/>
      <c r="CDX1472" s="14"/>
      <c r="CDY1472" s="14"/>
      <c r="CDZ1472" s="14"/>
      <c r="CEA1472" s="14"/>
      <c r="CEB1472" s="14"/>
      <c r="CEC1472" s="14"/>
      <c r="CED1472" s="14"/>
      <c r="CEE1472" s="14"/>
      <c r="CEF1472" s="14"/>
      <c r="CEG1472" s="14"/>
      <c r="CEH1472" s="14"/>
      <c r="CEI1472" s="14"/>
      <c r="CEJ1472" s="14"/>
      <c r="CEK1472" s="14"/>
      <c r="CEL1472" s="14"/>
      <c r="CEM1472" s="14"/>
      <c r="CEN1472" s="14"/>
      <c r="CEO1472" s="14"/>
      <c r="CEP1472" s="14"/>
      <c r="CEQ1472" s="14"/>
      <c r="CER1472" s="14"/>
      <c r="CES1472" s="14"/>
      <c r="CET1472" s="14"/>
      <c r="CEU1472" s="14"/>
      <c r="CEV1472" s="14"/>
      <c r="CEW1472" s="14"/>
      <c r="CEX1472" s="14"/>
      <c r="CEY1472" s="14"/>
      <c r="CEZ1472" s="14"/>
      <c r="CFA1472" s="14"/>
      <c r="CFB1472" s="14"/>
      <c r="CFC1472" s="14"/>
      <c r="CFD1472" s="14"/>
      <c r="CFE1472" s="14"/>
      <c r="CFF1472" s="14"/>
      <c r="CFG1472" s="14"/>
      <c r="CFH1472" s="14"/>
      <c r="CFI1472" s="14"/>
      <c r="CFJ1472" s="14"/>
      <c r="CFK1472" s="14"/>
      <c r="CFL1472" s="14"/>
      <c r="CFM1472" s="14"/>
      <c r="CFN1472" s="14"/>
      <c r="CFO1472" s="14"/>
      <c r="CFP1472" s="14"/>
      <c r="CFQ1472" s="14"/>
      <c r="CFR1472" s="14"/>
      <c r="CFS1472" s="14"/>
      <c r="CFT1472" s="14"/>
      <c r="CFU1472" s="14"/>
      <c r="CFV1472" s="14"/>
      <c r="CFW1472" s="14"/>
      <c r="CFX1472" s="14"/>
      <c r="CFY1472" s="14"/>
      <c r="CFZ1472" s="14"/>
      <c r="CGA1472" s="14"/>
      <c r="CGB1472" s="14"/>
      <c r="CGC1472" s="14"/>
      <c r="CGD1472" s="14"/>
      <c r="CGE1472" s="14"/>
      <c r="CGF1472" s="14"/>
      <c r="CGG1472" s="14"/>
      <c r="CGH1472" s="14"/>
      <c r="CGI1472" s="14"/>
      <c r="CGJ1472" s="14"/>
      <c r="CGK1472" s="14"/>
      <c r="CGL1472" s="14"/>
      <c r="CGM1472" s="14"/>
      <c r="CGN1472" s="14"/>
      <c r="CGO1472" s="14"/>
      <c r="CGP1472" s="14"/>
      <c r="CGQ1472" s="14"/>
      <c r="CGR1472" s="14"/>
      <c r="CGS1472" s="14"/>
      <c r="CGT1472" s="14"/>
      <c r="CGU1472" s="14"/>
      <c r="CGV1472" s="14"/>
      <c r="CGW1472" s="14"/>
      <c r="CGX1472" s="14"/>
      <c r="CGY1472" s="14"/>
      <c r="CGZ1472" s="14"/>
      <c r="CHA1472" s="14"/>
      <c r="CHB1472" s="14"/>
      <c r="CHC1472" s="14"/>
      <c r="CHD1472" s="14"/>
      <c r="CHE1472" s="14"/>
      <c r="CHF1472" s="14"/>
      <c r="CHG1472" s="14"/>
      <c r="CHH1472" s="14"/>
      <c r="CHI1472" s="14"/>
      <c r="CHJ1472" s="14"/>
      <c r="CHK1472" s="14"/>
      <c r="CHL1472" s="14"/>
      <c r="CHM1472" s="14"/>
      <c r="CHN1472" s="14"/>
      <c r="CHO1472" s="14"/>
      <c r="CHP1472" s="14"/>
      <c r="CHQ1472" s="14"/>
      <c r="CHR1472" s="14"/>
      <c r="CHS1472" s="14"/>
      <c r="CHT1472" s="14"/>
      <c r="CHU1472" s="14"/>
      <c r="CHV1472" s="14"/>
      <c r="CHW1472" s="14"/>
      <c r="CHX1472" s="14"/>
      <c r="CHY1472" s="14"/>
      <c r="CHZ1472" s="14"/>
      <c r="CIA1472" s="14"/>
      <c r="CIB1472" s="14"/>
      <c r="CIC1472" s="14"/>
      <c r="CID1472" s="14"/>
      <c r="CIE1472" s="14"/>
      <c r="CIF1472" s="14"/>
      <c r="CIG1472" s="14"/>
      <c r="CIH1472" s="14"/>
      <c r="CII1472" s="14"/>
      <c r="CIJ1472" s="14"/>
      <c r="CIK1472" s="14"/>
      <c r="CIL1472" s="14"/>
      <c r="CIM1472" s="14"/>
      <c r="CIN1472" s="14"/>
      <c r="CIO1472" s="14"/>
      <c r="CIP1472" s="14"/>
      <c r="CIQ1472" s="14"/>
      <c r="CIR1472" s="14"/>
      <c r="CIS1472" s="14"/>
      <c r="CIT1472" s="14"/>
      <c r="CIU1472" s="14"/>
      <c r="CIV1472" s="14"/>
      <c r="CIW1472" s="14"/>
      <c r="CIX1472" s="14"/>
      <c r="CIY1472" s="14"/>
      <c r="CIZ1472" s="14"/>
      <c r="CJA1472" s="14"/>
      <c r="CJB1472" s="14"/>
      <c r="CJC1472" s="14"/>
      <c r="CJD1472" s="14"/>
      <c r="CJE1472" s="14"/>
      <c r="CJF1472" s="14"/>
      <c r="CJG1472" s="14"/>
      <c r="CJH1472" s="14"/>
      <c r="CJI1472" s="14"/>
      <c r="CJJ1472" s="14"/>
      <c r="CJK1472" s="14"/>
      <c r="CJL1472" s="14"/>
      <c r="CJM1472" s="14"/>
      <c r="CJN1472" s="14"/>
      <c r="CJO1472" s="14"/>
      <c r="CJP1472" s="14"/>
      <c r="CJQ1472" s="14"/>
      <c r="CJR1472" s="14"/>
      <c r="CJS1472" s="14"/>
      <c r="CJT1472" s="14"/>
      <c r="CJU1472" s="14"/>
      <c r="CJV1472" s="14"/>
      <c r="CJW1472" s="14"/>
      <c r="CJX1472" s="14"/>
      <c r="CJY1472" s="14"/>
      <c r="CJZ1472" s="14"/>
      <c r="CKA1472" s="14"/>
      <c r="CKB1472" s="14"/>
      <c r="CKC1472" s="14"/>
      <c r="CKD1472" s="14"/>
      <c r="CKE1472" s="14"/>
      <c r="CKF1472" s="14"/>
      <c r="CKG1472" s="14"/>
      <c r="CKH1472" s="14"/>
      <c r="CKI1472" s="14"/>
      <c r="CKJ1472" s="14"/>
      <c r="CKK1472" s="14"/>
      <c r="CKL1472" s="14"/>
      <c r="CKM1472" s="14"/>
      <c r="CKN1472" s="14"/>
      <c r="CKO1472" s="14"/>
      <c r="CKP1472" s="14"/>
      <c r="CKQ1472" s="14"/>
      <c r="CKR1472" s="14"/>
      <c r="CKS1472" s="14"/>
      <c r="CKT1472" s="14"/>
      <c r="CKU1472" s="14"/>
      <c r="CKV1472" s="14"/>
      <c r="CKW1472" s="14"/>
      <c r="CKX1472" s="14"/>
      <c r="CKY1472" s="14"/>
      <c r="CKZ1472" s="14"/>
      <c r="CLA1472" s="14"/>
      <c r="CLB1472" s="14"/>
      <c r="CLC1472" s="14"/>
      <c r="CLD1472" s="14"/>
      <c r="CLE1472" s="14"/>
      <c r="CLF1472" s="14"/>
      <c r="CLG1472" s="14"/>
      <c r="CLH1472" s="14"/>
      <c r="CLI1472" s="14"/>
      <c r="CLJ1472" s="14"/>
      <c r="CLK1472" s="14"/>
      <c r="CLL1472" s="14"/>
      <c r="CLM1472" s="14"/>
      <c r="CLN1472" s="14"/>
      <c r="CLO1472" s="14"/>
      <c r="CLP1472" s="14"/>
      <c r="CLQ1472" s="14"/>
      <c r="CLR1472" s="14"/>
      <c r="CLS1472" s="14"/>
      <c r="CLT1472" s="14"/>
      <c r="CLU1472" s="14"/>
      <c r="CLV1472" s="14"/>
      <c r="CLW1472" s="14"/>
      <c r="CLX1472" s="14"/>
      <c r="CLY1472" s="14"/>
      <c r="CLZ1472" s="14"/>
      <c r="CMA1472" s="14"/>
      <c r="CMB1472" s="14"/>
      <c r="CMC1472" s="14"/>
      <c r="CMD1472" s="14"/>
      <c r="CME1472" s="14"/>
      <c r="CMF1472" s="14"/>
      <c r="CMG1472" s="14"/>
      <c r="CMH1472" s="14"/>
      <c r="CMI1472" s="14"/>
      <c r="CMJ1472" s="14"/>
      <c r="CMK1472" s="14"/>
      <c r="CML1472" s="14"/>
      <c r="CMM1472" s="14"/>
      <c r="CMN1472" s="14"/>
      <c r="CMO1472" s="14"/>
      <c r="CMP1472" s="14"/>
      <c r="CMQ1472" s="14"/>
      <c r="CMR1472" s="14"/>
      <c r="CMS1472" s="14"/>
      <c r="CMT1472" s="14"/>
      <c r="CMU1472" s="14"/>
      <c r="CMV1472" s="14"/>
      <c r="CMW1472" s="14"/>
      <c r="CMX1472" s="14"/>
      <c r="CMY1472" s="14"/>
      <c r="CMZ1472" s="14"/>
      <c r="CNA1472" s="14"/>
      <c r="CNB1472" s="14"/>
      <c r="CNC1472" s="14"/>
      <c r="CND1472" s="14"/>
      <c r="CNE1472" s="14"/>
      <c r="CNF1472" s="14"/>
      <c r="CNG1472" s="14"/>
      <c r="CNH1472" s="14"/>
      <c r="CNI1472" s="14"/>
      <c r="CNJ1472" s="14"/>
      <c r="CNK1472" s="14"/>
      <c r="CNL1472" s="14"/>
      <c r="CNM1472" s="14"/>
      <c r="CNN1472" s="14"/>
      <c r="CNO1472" s="14"/>
      <c r="CNP1472" s="14"/>
      <c r="CNQ1472" s="14"/>
      <c r="CNR1472" s="14"/>
      <c r="CNS1472" s="14"/>
      <c r="CNT1472" s="14"/>
      <c r="CNU1472" s="14"/>
      <c r="CNV1472" s="14"/>
      <c r="CNW1472" s="14"/>
      <c r="CNX1472" s="14"/>
      <c r="CNY1472" s="14"/>
      <c r="CNZ1472" s="14"/>
      <c r="COA1472" s="14"/>
      <c r="COB1472" s="14"/>
      <c r="COC1472" s="14"/>
      <c r="COD1472" s="14"/>
      <c r="COE1472" s="14"/>
      <c r="COF1472" s="14"/>
      <c r="COG1472" s="14"/>
      <c r="COH1472" s="14"/>
      <c r="COI1472" s="14"/>
      <c r="COJ1472" s="14"/>
      <c r="COK1472" s="14"/>
      <c r="COL1472" s="14"/>
      <c r="COM1472" s="14"/>
      <c r="CON1472" s="14"/>
      <c r="COO1472" s="14"/>
      <c r="COP1472" s="14"/>
      <c r="COQ1472" s="14"/>
      <c r="COR1472" s="14"/>
      <c r="COS1472" s="14"/>
      <c r="COT1472" s="14"/>
      <c r="COU1472" s="14"/>
      <c r="COV1472" s="14"/>
      <c r="COW1472" s="14"/>
      <c r="COX1472" s="14"/>
      <c r="COY1472" s="14"/>
      <c r="COZ1472" s="14"/>
      <c r="CPA1472" s="14"/>
      <c r="CPB1472" s="14"/>
      <c r="CPC1472" s="14"/>
      <c r="CPD1472" s="14"/>
      <c r="CPE1472" s="14"/>
      <c r="CPF1472" s="14"/>
      <c r="CPG1472" s="14"/>
      <c r="CPH1472" s="14"/>
      <c r="CPI1472" s="14"/>
      <c r="CPJ1472" s="14"/>
      <c r="CPK1472" s="14"/>
      <c r="CPL1472" s="14"/>
      <c r="CPM1472" s="14"/>
      <c r="CPN1472" s="14"/>
      <c r="CPO1472" s="14"/>
      <c r="CPP1472" s="14"/>
      <c r="CPQ1472" s="14"/>
      <c r="CPR1472" s="14"/>
      <c r="CPS1472" s="14"/>
      <c r="CPT1472" s="14"/>
      <c r="CPU1472" s="14"/>
      <c r="CPV1472" s="14"/>
      <c r="CPW1472" s="14"/>
      <c r="CPX1472" s="14"/>
      <c r="CPY1472" s="14"/>
      <c r="CPZ1472" s="14"/>
      <c r="CQA1472" s="14"/>
      <c r="CQB1472" s="14"/>
      <c r="CQC1472" s="14"/>
      <c r="CQD1472" s="14"/>
      <c r="CQE1472" s="14"/>
      <c r="CQF1472" s="14"/>
      <c r="CQG1472" s="14"/>
      <c r="CQH1472" s="14"/>
      <c r="CQI1472" s="14"/>
      <c r="CQJ1472" s="14"/>
      <c r="CQK1472" s="14"/>
      <c r="CQL1472" s="14"/>
      <c r="CQM1472" s="14"/>
      <c r="CQN1472" s="14"/>
      <c r="CQO1472" s="14"/>
      <c r="CQP1472" s="14"/>
      <c r="CQQ1472" s="14"/>
      <c r="CQR1472" s="14"/>
      <c r="CQS1472" s="14"/>
      <c r="CQT1472" s="14"/>
      <c r="CQU1472" s="14"/>
      <c r="CQV1472" s="14"/>
      <c r="CQW1472" s="14"/>
      <c r="CQX1472" s="14"/>
      <c r="CQY1472" s="14"/>
      <c r="CQZ1472" s="14"/>
      <c r="CRA1472" s="14"/>
      <c r="CRB1472" s="14"/>
      <c r="CRC1472" s="14"/>
      <c r="CRD1472" s="14"/>
      <c r="CRE1472" s="14"/>
      <c r="CRF1472" s="14"/>
      <c r="CRG1472" s="14"/>
      <c r="CRH1472" s="14"/>
      <c r="CRI1472" s="14"/>
      <c r="CRJ1472" s="14"/>
      <c r="CRK1472" s="14"/>
      <c r="CRL1472" s="14"/>
      <c r="CRM1472" s="14"/>
      <c r="CRN1472" s="14"/>
      <c r="CRO1472" s="14"/>
      <c r="CRP1472" s="14"/>
      <c r="CRQ1472" s="14"/>
      <c r="CRR1472" s="14"/>
      <c r="CRS1472" s="14"/>
      <c r="CRT1472" s="14"/>
      <c r="CRU1472" s="14"/>
      <c r="CRV1472" s="14"/>
      <c r="CRW1472" s="14"/>
      <c r="CRX1472" s="14"/>
      <c r="CRY1472" s="14"/>
      <c r="CRZ1472" s="14"/>
      <c r="CSA1472" s="14"/>
      <c r="CSB1472" s="14"/>
      <c r="CSC1472" s="14"/>
      <c r="CSD1472" s="14"/>
      <c r="CSE1472" s="14"/>
      <c r="CSF1472" s="14"/>
      <c r="CSG1472" s="14"/>
      <c r="CSH1472" s="14"/>
      <c r="CSI1472" s="14"/>
      <c r="CSJ1472" s="14"/>
      <c r="CSK1472" s="14"/>
      <c r="CSL1472" s="14"/>
      <c r="CSM1472" s="14"/>
      <c r="CSN1472" s="14"/>
      <c r="CSO1472" s="14"/>
      <c r="CSP1472" s="14"/>
      <c r="CSQ1472" s="14"/>
      <c r="CSR1472" s="14"/>
      <c r="CSS1472" s="14"/>
      <c r="CST1472" s="14"/>
      <c r="CSU1472" s="14"/>
      <c r="CSV1472" s="14"/>
      <c r="CSW1472" s="14"/>
      <c r="CSX1472" s="14"/>
      <c r="CSY1472" s="14"/>
      <c r="CSZ1472" s="14"/>
      <c r="CTA1472" s="14"/>
      <c r="CTB1472" s="14"/>
      <c r="CTC1472" s="14"/>
      <c r="CTD1472" s="14"/>
      <c r="CTE1472" s="14"/>
      <c r="CTF1472" s="14"/>
      <c r="CTG1472" s="14"/>
      <c r="CTH1472" s="14"/>
      <c r="CTI1472" s="14"/>
      <c r="CTJ1472" s="14"/>
      <c r="CTK1472" s="14"/>
      <c r="CTL1472" s="14"/>
      <c r="CTM1472" s="14"/>
      <c r="CTN1472" s="14"/>
      <c r="CTO1472" s="14"/>
      <c r="CTP1472" s="14"/>
      <c r="CTQ1472" s="14"/>
      <c r="CTR1472" s="14"/>
      <c r="CTS1472" s="14"/>
      <c r="CTT1472" s="14"/>
      <c r="CTU1472" s="14"/>
      <c r="CTV1472" s="14"/>
      <c r="CTW1472" s="14"/>
      <c r="CTX1472" s="14"/>
      <c r="CTY1472" s="14"/>
      <c r="CTZ1472" s="14"/>
      <c r="CUA1472" s="14"/>
      <c r="CUB1472" s="14"/>
      <c r="CUC1472" s="14"/>
      <c r="CUD1472" s="14"/>
      <c r="CUE1472" s="14"/>
      <c r="CUF1472" s="14"/>
      <c r="CUG1472" s="14"/>
      <c r="CUH1472" s="14"/>
      <c r="CUI1472" s="14"/>
      <c r="CUJ1472" s="14"/>
      <c r="CUK1472" s="14"/>
      <c r="CUL1472" s="14"/>
      <c r="CUM1472" s="14"/>
      <c r="CUN1472" s="14"/>
      <c r="CUO1472" s="14"/>
      <c r="CUP1472" s="14"/>
      <c r="CUQ1472" s="14"/>
      <c r="CUR1472" s="14"/>
      <c r="CUS1472" s="14"/>
      <c r="CUT1472" s="14"/>
      <c r="CUU1472" s="14"/>
      <c r="CUV1472" s="14"/>
      <c r="CUW1472" s="14"/>
      <c r="CUX1472" s="14"/>
      <c r="CUY1472" s="14"/>
      <c r="CUZ1472" s="14"/>
      <c r="CVA1472" s="14"/>
      <c r="CVB1472" s="14"/>
      <c r="CVC1472" s="14"/>
      <c r="CVD1472" s="14"/>
      <c r="CVE1472" s="14"/>
      <c r="CVF1472" s="14"/>
      <c r="CVG1472" s="14"/>
      <c r="CVH1472" s="14"/>
      <c r="CVI1472" s="14"/>
      <c r="CVJ1472" s="14"/>
      <c r="CVK1472" s="14"/>
      <c r="CVL1472" s="14"/>
      <c r="CVM1472" s="14"/>
      <c r="CVN1472" s="14"/>
      <c r="CVO1472" s="14"/>
      <c r="CVP1472" s="14"/>
      <c r="CVQ1472" s="14"/>
      <c r="CVR1472" s="14"/>
      <c r="CVS1472" s="14"/>
      <c r="CVT1472" s="14"/>
      <c r="CVU1472" s="14"/>
      <c r="CVV1472" s="14"/>
      <c r="CVW1472" s="14"/>
      <c r="CVX1472" s="14"/>
      <c r="CVY1472" s="14"/>
      <c r="CVZ1472" s="14"/>
      <c r="CWA1472" s="14"/>
      <c r="CWB1472" s="14"/>
      <c r="CWC1472" s="14"/>
      <c r="CWD1472" s="14"/>
      <c r="CWE1472" s="14"/>
      <c r="CWF1472" s="14"/>
      <c r="CWG1472" s="14"/>
      <c r="CWH1472" s="14"/>
      <c r="CWI1472" s="14"/>
      <c r="CWJ1472" s="14"/>
      <c r="CWK1472" s="14"/>
      <c r="CWL1472" s="14"/>
      <c r="CWM1472" s="14"/>
      <c r="CWN1472" s="14"/>
      <c r="CWO1472" s="14"/>
      <c r="CWP1472" s="14"/>
      <c r="CWQ1472" s="14"/>
      <c r="CWR1472" s="14"/>
      <c r="CWS1472" s="14"/>
      <c r="CWT1472" s="14"/>
      <c r="CWU1472" s="14"/>
      <c r="CWV1472" s="14"/>
      <c r="CWW1472" s="14"/>
      <c r="CWX1472" s="14"/>
      <c r="CWY1472" s="14"/>
      <c r="CWZ1472" s="14"/>
      <c r="CXA1472" s="14"/>
      <c r="CXB1472" s="14"/>
      <c r="CXC1472" s="14"/>
      <c r="CXD1472" s="14"/>
      <c r="CXE1472" s="14"/>
      <c r="CXF1472" s="14"/>
      <c r="CXG1472" s="14"/>
      <c r="CXH1472" s="14"/>
      <c r="CXI1472" s="14"/>
      <c r="CXJ1472" s="14"/>
      <c r="CXK1472" s="14"/>
      <c r="CXL1472" s="14"/>
      <c r="CXM1472" s="14"/>
      <c r="CXN1472" s="14"/>
      <c r="CXO1472" s="14"/>
      <c r="CXP1472" s="14"/>
      <c r="CXQ1472" s="14"/>
      <c r="CXR1472" s="14"/>
      <c r="CXS1472" s="14"/>
      <c r="CXT1472" s="14"/>
      <c r="CXU1472" s="14"/>
      <c r="CXV1472" s="14"/>
      <c r="CXW1472" s="14"/>
      <c r="CXX1472" s="14"/>
      <c r="CXY1472" s="14"/>
      <c r="CXZ1472" s="14"/>
      <c r="CYA1472" s="14"/>
      <c r="CYB1472" s="14"/>
      <c r="CYC1472" s="14"/>
      <c r="CYD1472" s="14"/>
      <c r="CYE1472" s="14"/>
      <c r="CYF1472" s="14"/>
      <c r="CYG1472" s="14"/>
      <c r="CYH1472" s="14"/>
      <c r="CYI1472" s="14"/>
      <c r="CYJ1472" s="14"/>
      <c r="CYK1472" s="14"/>
      <c r="CYL1472" s="14"/>
      <c r="CYM1472" s="14"/>
      <c r="CYN1472" s="14"/>
      <c r="CYO1472" s="14"/>
      <c r="CYP1472" s="14"/>
      <c r="CYQ1472" s="14"/>
      <c r="CYR1472" s="14"/>
      <c r="CYS1472" s="14"/>
      <c r="CYT1472" s="14"/>
      <c r="CYU1472" s="14"/>
      <c r="CYV1472" s="14"/>
      <c r="CYW1472" s="14"/>
      <c r="CYX1472" s="14"/>
      <c r="CYY1472" s="14"/>
      <c r="CYZ1472" s="14"/>
      <c r="CZA1472" s="14"/>
      <c r="CZB1472" s="14"/>
      <c r="CZC1472" s="14"/>
      <c r="CZD1472" s="14"/>
      <c r="CZE1472" s="14"/>
      <c r="CZF1472" s="14"/>
      <c r="CZG1472" s="14"/>
      <c r="CZH1472" s="14"/>
      <c r="CZI1472" s="14"/>
      <c r="CZJ1472" s="14"/>
      <c r="CZK1472" s="14"/>
      <c r="CZL1472" s="14"/>
      <c r="CZM1472" s="14"/>
      <c r="CZN1472" s="14"/>
      <c r="CZO1472" s="14"/>
      <c r="CZP1472" s="14"/>
      <c r="CZQ1472" s="14"/>
      <c r="CZR1472" s="14"/>
      <c r="CZS1472" s="14"/>
      <c r="CZT1472" s="14"/>
      <c r="CZU1472" s="14"/>
      <c r="CZV1472" s="14"/>
      <c r="CZW1472" s="14"/>
      <c r="CZX1472" s="14"/>
      <c r="CZY1472" s="14"/>
      <c r="CZZ1472" s="14"/>
      <c r="DAA1472" s="14"/>
      <c r="DAB1472" s="14"/>
      <c r="DAC1472" s="14"/>
      <c r="DAD1472" s="14"/>
      <c r="DAE1472" s="14"/>
      <c r="DAF1472" s="14"/>
      <c r="DAG1472" s="14"/>
      <c r="DAH1472" s="14"/>
      <c r="DAI1472" s="14"/>
      <c r="DAJ1472" s="14"/>
      <c r="DAK1472" s="14"/>
      <c r="DAL1472" s="14"/>
      <c r="DAM1472" s="14"/>
      <c r="DAN1472" s="14"/>
      <c r="DAO1472" s="14"/>
      <c r="DAP1472" s="14"/>
      <c r="DAQ1472" s="14"/>
      <c r="DAR1472" s="14"/>
      <c r="DAS1472" s="14"/>
      <c r="DAT1472" s="14"/>
      <c r="DAU1472" s="14"/>
      <c r="DAV1472" s="14"/>
      <c r="DAW1472" s="14"/>
      <c r="DAX1472" s="14"/>
      <c r="DAY1472" s="14"/>
      <c r="DAZ1472" s="14"/>
      <c r="DBA1472" s="14"/>
      <c r="DBB1472" s="14"/>
      <c r="DBC1472" s="14"/>
      <c r="DBD1472" s="14"/>
      <c r="DBE1472" s="14"/>
      <c r="DBF1472" s="14"/>
      <c r="DBG1472" s="14"/>
      <c r="DBH1472" s="14"/>
      <c r="DBI1472" s="14"/>
      <c r="DBJ1472" s="14"/>
      <c r="DBK1472" s="14"/>
      <c r="DBL1472" s="14"/>
      <c r="DBM1472" s="14"/>
      <c r="DBN1472" s="14"/>
      <c r="DBO1472" s="14"/>
      <c r="DBP1472" s="14"/>
      <c r="DBQ1472" s="14"/>
      <c r="DBR1472" s="14"/>
      <c r="DBS1472" s="14"/>
      <c r="DBT1472" s="14"/>
      <c r="DBU1472" s="14"/>
      <c r="DBV1472" s="14"/>
      <c r="DBW1472" s="14"/>
      <c r="DBX1472" s="14"/>
      <c r="DBY1472" s="14"/>
      <c r="DBZ1472" s="14"/>
      <c r="DCA1472" s="14"/>
      <c r="DCB1472" s="14"/>
      <c r="DCC1472" s="14"/>
      <c r="DCD1472" s="14"/>
      <c r="DCE1472" s="14"/>
      <c r="DCF1472" s="14"/>
      <c r="DCG1472" s="14"/>
      <c r="DCH1472" s="14"/>
      <c r="DCI1472" s="14"/>
      <c r="DCJ1472" s="14"/>
      <c r="DCK1472" s="14"/>
      <c r="DCL1472" s="14"/>
      <c r="DCM1472" s="14"/>
      <c r="DCN1472" s="14"/>
      <c r="DCO1472" s="14"/>
      <c r="DCP1472" s="14"/>
      <c r="DCQ1472" s="14"/>
      <c r="DCR1472" s="14"/>
      <c r="DCS1472" s="14"/>
      <c r="DCT1472" s="14"/>
      <c r="DCU1472" s="14"/>
      <c r="DCV1472" s="14"/>
      <c r="DCW1472" s="14"/>
      <c r="DCX1472" s="14"/>
      <c r="DCY1472" s="14"/>
      <c r="DCZ1472" s="14"/>
      <c r="DDA1472" s="14"/>
      <c r="DDB1472" s="14"/>
      <c r="DDC1472" s="14"/>
      <c r="DDD1472" s="14"/>
      <c r="DDE1472" s="14"/>
      <c r="DDF1472" s="14"/>
      <c r="DDG1472" s="14"/>
      <c r="DDH1472" s="14"/>
      <c r="DDI1472" s="14"/>
      <c r="DDJ1472" s="14"/>
      <c r="DDK1472" s="14"/>
      <c r="DDL1472" s="14"/>
      <c r="DDM1472" s="14"/>
      <c r="DDN1472" s="14"/>
      <c r="DDO1472" s="14"/>
      <c r="DDP1472" s="14"/>
      <c r="DDQ1472" s="14"/>
      <c r="DDR1472" s="14"/>
      <c r="DDS1472" s="14"/>
      <c r="DDT1472" s="14"/>
      <c r="DDU1472" s="14"/>
      <c r="DDV1472" s="14"/>
      <c r="DDW1472" s="14"/>
      <c r="DDX1472" s="14"/>
      <c r="DDY1472" s="14"/>
      <c r="DDZ1472" s="14"/>
      <c r="DEA1472" s="14"/>
      <c r="DEB1472" s="14"/>
      <c r="DEC1472" s="14"/>
      <c r="DED1472" s="14"/>
      <c r="DEE1472" s="14"/>
      <c r="DEF1472" s="14"/>
      <c r="DEG1472" s="14"/>
      <c r="DEH1472" s="14"/>
      <c r="DEI1472" s="14"/>
      <c r="DEJ1472" s="14"/>
      <c r="DEK1472" s="14"/>
      <c r="DEL1472" s="14"/>
      <c r="DEM1472" s="14"/>
      <c r="DEN1472" s="14"/>
      <c r="DEO1472" s="14"/>
      <c r="DEP1472" s="14"/>
      <c r="DEQ1472" s="14"/>
      <c r="DER1472" s="14"/>
      <c r="DES1472" s="14"/>
      <c r="DET1472" s="14"/>
      <c r="DEU1472" s="14"/>
      <c r="DEV1472" s="14"/>
      <c r="DEW1472" s="14"/>
      <c r="DEX1472" s="14"/>
      <c r="DEY1472" s="14"/>
      <c r="DEZ1472" s="14"/>
      <c r="DFA1472" s="14"/>
      <c r="DFB1472" s="14"/>
      <c r="DFC1472" s="14"/>
      <c r="DFD1472" s="14"/>
      <c r="DFE1472" s="14"/>
      <c r="DFF1472" s="14"/>
      <c r="DFG1472" s="14"/>
      <c r="DFH1472" s="14"/>
      <c r="DFI1472" s="14"/>
      <c r="DFJ1472" s="14"/>
      <c r="DFK1472" s="14"/>
      <c r="DFL1472" s="14"/>
      <c r="DFM1472" s="14"/>
      <c r="DFN1472" s="14"/>
      <c r="DFO1472" s="14"/>
      <c r="DFP1472" s="14"/>
      <c r="DFQ1472" s="14"/>
      <c r="DFR1472" s="14"/>
      <c r="DFS1472" s="14"/>
      <c r="DFT1472" s="14"/>
      <c r="DFU1472" s="14"/>
      <c r="DFV1472" s="14"/>
      <c r="DFW1472" s="14"/>
      <c r="DFX1472" s="14"/>
      <c r="DFY1472" s="14"/>
      <c r="DFZ1472" s="14"/>
      <c r="DGA1472" s="14"/>
      <c r="DGB1472" s="14"/>
      <c r="DGC1472" s="14"/>
      <c r="DGD1472" s="14"/>
      <c r="DGE1472" s="14"/>
      <c r="DGF1472" s="14"/>
      <c r="DGG1472" s="14"/>
      <c r="DGH1472" s="14"/>
      <c r="DGI1472" s="14"/>
      <c r="DGJ1472" s="14"/>
      <c r="DGK1472" s="14"/>
      <c r="DGL1472" s="14"/>
      <c r="DGM1472" s="14"/>
      <c r="DGN1472" s="14"/>
      <c r="DGO1472" s="14"/>
      <c r="DGP1472" s="14"/>
      <c r="DGQ1472" s="14"/>
      <c r="DGR1472" s="14"/>
      <c r="DGS1472" s="14"/>
      <c r="DGT1472" s="14"/>
      <c r="DGU1472" s="14"/>
      <c r="DGV1472" s="14"/>
      <c r="DGW1472" s="14"/>
      <c r="DGX1472" s="14"/>
      <c r="DGY1472" s="14"/>
      <c r="DGZ1472" s="14"/>
      <c r="DHA1472" s="14"/>
      <c r="DHB1472" s="14"/>
      <c r="DHC1472" s="14"/>
      <c r="DHD1472" s="14"/>
      <c r="DHE1472" s="14"/>
      <c r="DHF1472" s="14"/>
      <c r="DHG1472" s="14"/>
      <c r="DHH1472" s="14"/>
      <c r="DHI1472" s="14"/>
      <c r="DHJ1472" s="14"/>
      <c r="DHK1472" s="14"/>
      <c r="DHL1472" s="14"/>
      <c r="DHM1472" s="14"/>
      <c r="DHN1472" s="14"/>
      <c r="DHO1472" s="14"/>
      <c r="DHP1472" s="14"/>
      <c r="DHQ1472" s="14"/>
      <c r="DHR1472" s="14"/>
      <c r="DHS1472" s="14"/>
      <c r="DHT1472" s="14"/>
      <c r="DHU1472" s="14"/>
      <c r="DHV1472" s="14"/>
      <c r="DHW1472" s="14"/>
      <c r="DHX1472" s="14"/>
      <c r="DHY1472" s="14"/>
      <c r="DHZ1472" s="14"/>
      <c r="DIA1472" s="14"/>
      <c r="DIB1472" s="14"/>
      <c r="DIC1472" s="14"/>
      <c r="DID1472" s="14"/>
      <c r="DIE1472" s="14"/>
      <c r="DIF1472" s="14"/>
      <c r="DIG1472" s="14"/>
      <c r="DIH1472" s="14"/>
      <c r="DII1472" s="14"/>
      <c r="DIJ1472" s="14"/>
      <c r="DIK1472" s="14"/>
      <c r="DIL1472" s="14"/>
      <c r="DIM1472" s="14"/>
      <c r="DIN1472" s="14"/>
      <c r="DIO1472" s="14"/>
      <c r="DIP1472" s="14"/>
      <c r="DIQ1472" s="14"/>
      <c r="DIR1472" s="14"/>
      <c r="DIS1472" s="14"/>
      <c r="DIT1472" s="14"/>
      <c r="DIU1472" s="14"/>
      <c r="DIV1472" s="14"/>
      <c r="DIW1472" s="14"/>
      <c r="DIX1472" s="14"/>
      <c r="DIY1472" s="14"/>
      <c r="DIZ1472" s="14"/>
      <c r="DJA1472" s="14"/>
      <c r="DJB1472" s="14"/>
      <c r="DJC1472" s="14"/>
      <c r="DJD1472" s="14"/>
      <c r="DJE1472" s="14"/>
      <c r="DJF1472" s="14"/>
      <c r="DJG1472" s="14"/>
      <c r="DJH1472" s="14"/>
      <c r="DJI1472" s="14"/>
      <c r="DJJ1472" s="14"/>
      <c r="DJK1472" s="14"/>
      <c r="DJL1472" s="14"/>
      <c r="DJM1472" s="14"/>
      <c r="DJN1472" s="14"/>
      <c r="DJO1472" s="14"/>
      <c r="DJP1472" s="14"/>
      <c r="DJQ1472" s="14"/>
      <c r="DJR1472" s="14"/>
      <c r="DJS1472" s="14"/>
      <c r="DJT1472" s="14"/>
      <c r="DJU1472" s="14"/>
      <c r="DJV1472" s="14"/>
      <c r="DJW1472" s="14"/>
      <c r="DJX1472" s="14"/>
      <c r="DJY1472" s="14"/>
      <c r="DJZ1472" s="14"/>
      <c r="DKA1472" s="14"/>
      <c r="DKB1472" s="14"/>
      <c r="DKC1472" s="14"/>
      <c r="DKD1472" s="14"/>
      <c r="DKE1472" s="14"/>
      <c r="DKF1472" s="14"/>
      <c r="DKG1472" s="14"/>
      <c r="DKH1472" s="14"/>
      <c r="DKI1472" s="14"/>
      <c r="DKJ1472" s="14"/>
      <c r="DKK1472" s="14"/>
      <c r="DKL1472" s="14"/>
      <c r="DKM1472" s="14"/>
      <c r="DKN1472" s="14"/>
      <c r="DKO1472" s="14"/>
      <c r="DKP1472" s="14"/>
      <c r="DKQ1472" s="14"/>
      <c r="DKR1472" s="14"/>
      <c r="DKS1472" s="14"/>
      <c r="DKT1472" s="14"/>
      <c r="DKU1472" s="14"/>
      <c r="DKV1472" s="14"/>
      <c r="DKW1472" s="14"/>
      <c r="DKX1472" s="14"/>
      <c r="DKY1472" s="14"/>
      <c r="DKZ1472" s="14"/>
      <c r="DLA1472" s="14"/>
      <c r="DLB1472" s="14"/>
      <c r="DLC1472" s="14"/>
      <c r="DLD1472" s="14"/>
      <c r="DLE1472" s="14"/>
      <c r="DLF1472" s="14"/>
      <c r="DLG1472" s="14"/>
      <c r="DLH1472" s="14"/>
      <c r="DLI1472" s="14"/>
      <c r="DLJ1472" s="14"/>
      <c r="DLK1472" s="14"/>
      <c r="DLL1472" s="14"/>
      <c r="DLM1472" s="14"/>
      <c r="DLN1472" s="14"/>
      <c r="DLO1472" s="14"/>
      <c r="DLP1472" s="14"/>
      <c r="DLQ1472" s="14"/>
      <c r="DLR1472" s="14"/>
      <c r="DLS1472" s="14"/>
      <c r="DLT1472" s="14"/>
      <c r="DLU1472" s="14"/>
      <c r="DLV1472" s="14"/>
      <c r="DLW1472" s="14"/>
      <c r="DLX1472" s="14"/>
      <c r="DLY1472" s="14"/>
      <c r="DLZ1472" s="14"/>
      <c r="DMA1472" s="14"/>
      <c r="DMB1472" s="14"/>
      <c r="DMC1472" s="14"/>
      <c r="DMD1472" s="14"/>
      <c r="DME1472" s="14"/>
      <c r="DMF1472" s="14"/>
      <c r="DMG1472" s="14"/>
      <c r="DMH1472" s="14"/>
      <c r="DMI1472" s="14"/>
      <c r="DMJ1472" s="14"/>
      <c r="DMK1472" s="14"/>
      <c r="DML1472" s="14"/>
      <c r="DMM1472" s="14"/>
      <c r="DMN1472" s="14"/>
      <c r="DMO1472" s="14"/>
      <c r="DMP1472" s="14"/>
      <c r="DMQ1472" s="14"/>
      <c r="DMR1472" s="14"/>
      <c r="DMS1472" s="14"/>
      <c r="DMT1472" s="14"/>
      <c r="DMU1472" s="14"/>
      <c r="DMV1472" s="14"/>
      <c r="DMW1472" s="14"/>
      <c r="DMX1472" s="14"/>
      <c r="DMY1472" s="14"/>
      <c r="DMZ1472" s="14"/>
      <c r="DNA1472" s="14"/>
      <c r="DNB1472" s="14"/>
      <c r="DNC1472" s="14"/>
      <c r="DND1472" s="14"/>
      <c r="DNE1472" s="14"/>
      <c r="DNF1472" s="14"/>
      <c r="DNG1472" s="14"/>
      <c r="DNH1472" s="14"/>
      <c r="DNI1472" s="14"/>
      <c r="DNJ1472" s="14"/>
      <c r="DNK1472" s="14"/>
      <c r="DNL1472" s="14"/>
      <c r="DNM1472" s="14"/>
      <c r="DNN1472" s="14"/>
      <c r="DNO1472" s="14"/>
      <c r="DNP1472" s="14"/>
      <c r="DNQ1472" s="14"/>
      <c r="DNR1472" s="14"/>
      <c r="DNS1472" s="14"/>
      <c r="DNT1472" s="14"/>
      <c r="DNU1472" s="14"/>
      <c r="DNV1472" s="14"/>
      <c r="DNW1472" s="14"/>
      <c r="DNX1472" s="14"/>
      <c r="DNY1472" s="14"/>
      <c r="DNZ1472" s="14"/>
      <c r="DOA1472" s="14"/>
      <c r="DOB1472" s="14"/>
      <c r="DOC1472" s="14"/>
      <c r="DOD1472" s="14"/>
      <c r="DOE1472" s="14"/>
      <c r="DOF1472" s="14"/>
      <c r="DOG1472" s="14"/>
      <c r="DOH1472" s="14"/>
      <c r="DOI1472" s="14"/>
      <c r="DOJ1472" s="14"/>
      <c r="DOK1472" s="14"/>
      <c r="DOL1472" s="14"/>
      <c r="DOM1472" s="14"/>
      <c r="DON1472" s="14"/>
      <c r="DOO1472" s="14"/>
      <c r="DOP1472" s="14"/>
      <c r="DOQ1472" s="14"/>
      <c r="DOR1472" s="14"/>
      <c r="DOS1472" s="14"/>
      <c r="DOT1472" s="14"/>
      <c r="DOU1472" s="14"/>
      <c r="DOV1472" s="14"/>
      <c r="DOW1472" s="14"/>
      <c r="DOX1472" s="14"/>
      <c r="DOY1472" s="14"/>
      <c r="DOZ1472" s="14"/>
      <c r="DPA1472" s="14"/>
      <c r="DPB1472" s="14"/>
      <c r="DPC1472" s="14"/>
      <c r="DPD1472" s="14"/>
      <c r="DPE1472" s="14"/>
      <c r="DPF1472" s="14"/>
      <c r="DPG1472" s="14"/>
      <c r="DPH1472" s="14"/>
      <c r="DPI1472" s="14"/>
      <c r="DPJ1472" s="14"/>
      <c r="DPK1472" s="14"/>
      <c r="DPL1472" s="14"/>
      <c r="DPM1472" s="14"/>
      <c r="DPN1472" s="14"/>
      <c r="DPO1472" s="14"/>
      <c r="DPP1472" s="14"/>
      <c r="DPQ1472" s="14"/>
      <c r="DPR1472" s="14"/>
      <c r="DPS1472" s="14"/>
      <c r="DPT1472" s="14"/>
      <c r="DPU1472" s="14"/>
      <c r="DPV1472" s="14"/>
      <c r="DPW1472" s="14"/>
      <c r="DPX1472" s="14"/>
      <c r="DPY1472" s="14"/>
      <c r="DPZ1472" s="14"/>
      <c r="DQA1472" s="14"/>
      <c r="DQB1472" s="14"/>
      <c r="DQC1472" s="14"/>
      <c r="DQD1472" s="14"/>
      <c r="DQE1472" s="14"/>
      <c r="DQF1472" s="14"/>
      <c r="DQG1472" s="14"/>
      <c r="DQH1472" s="14"/>
      <c r="DQI1472" s="14"/>
      <c r="DQJ1472" s="14"/>
      <c r="DQK1472" s="14"/>
      <c r="DQL1472" s="14"/>
      <c r="DQM1472" s="14"/>
      <c r="DQN1472" s="14"/>
      <c r="DQO1472" s="14"/>
      <c r="DQP1472" s="14"/>
      <c r="DQQ1472" s="14"/>
      <c r="DQR1472" s="14"/>
      <c r="DQS1472" s="14"/>
      <c r="DQT1472" s="14"/>
      <c r="DQU1472" s="14"/>
      <c r="DQV1472" s="14"/>
      <c r="DQW1472" s="14"/>
      <c r="DQX1472" s="14"/>
      <c r="DQY1472" s="14"/>
      <c r="DQZ1472" s="14"/>
      <c r="DRA1472" s="14"/>
      <c r="DRB1472" s="14"/>
      <c r="DRC1472" s="14"/>
      <c r="DRD1472" s="14"/>
      <c r="DRE1472" s="14"/>
      <c r="DRF1472" s="14"/>
      <c r="DRG1472" s="14"/>
      <c r="DRH1472" s="14"/>
      <c r="DRI1472" s="14"/>
      <c r="DRJ1472" s="14"/>
      <c r="DRK1472" s="14"/>
      <c r="DRL1472" s="14"/>
      <c r="DRM1472" s="14"/>
      <c r="DRN1472" s="14"/>
      <c r="DRO1472" s="14"/>
      <c r="DRP1472" s="14"/>
      <c r="DRQ1472" s="14"/>
      <c r="DRR1472" s="14"/>
      <c r="DRS1472" s="14"/>
      <c r="DRT1472" s="14"/>
      <c r="DRU1472" s="14"/>
      <c r="DRV1472" s="14"/>
      <c r="DRW1472" s="14"/>
      <c r="DRX1472" s="14"/>
      <c r="DRY1472" s="14"/>
      <c r="DRZ1472" s="14"/>
      <c r="DSA1472" s="14"/>
      <c r="DSB1472" s="14"/>
      <c r="DSC1472" s="14"/>
      <c r="DSD1472" s="14"/>
      <c r="DSE1472" s="14"/>
      <c r="DSF1472" s="14"/>
      <c r="DSG1472" s="14"/>
      <c r="DSH1472" s="14"/>
      <c r="DSI1472" s="14"/>
      <c r="DSJ1472" s="14"/>
      <c r="DSK1472" s="14"/>
      <c r="DSL1472" s="14"/>
      <c r="DSM1472" s="14"/>
      <c r="DSN1472" s="14"/>
      <c r="DSO1472" s="14"/>
      <c r="DSP1472" s="14"/>
      <c r="DSQ1472" s="14"/>
      <c r="DSR1472" s="14"/>
      <c r="DSS1472" s="14"/>
      <c r="DST1472" s="14"/>
      <c r="DSU1472" s="14"/>
      <c r="DSV1472" s="14"/>
      <c r="DSW1472" s="14"/>
      <c r="DSX1472" s="14"/>
      <c r="DSY1472" s="14"/>
      <c r="DSZ1472" s="14"/>
      <c r="DTA1472" s="14"/>
      <c r="DTB1472" s="14"/>
      <c r="DTC1472" s="14"/>
      <c r="DTD1472" s="14"/>
      <c r="DTE1472" s="14"/>
      <c r="DTF1472" s="14"/>
      <c r="DTG1472" s="14"/>
      <c r="DTH1472" s="14"/>
      <c r="DTI1472" s="14"/>
      <c r="DTJ1472" s="14"/>
      <c r="DTK1472" s="14"/>
      <c r="DTL1472" s="14"/>
      <c r="DTM1472" s="14"/>
      <c r="DTN1472" s="14"/>
      <c r="DTO1472" s="14"/>
      <c r="DTP1472" s="14"/>
      <c r="DTQ1472" s="14"/>
      <c r="DTR1472" s="14"/>
      <c r="DTS1472" s="14"/>
      <c r="DTT1472" s="14"/>
      <c r="DTU1472" s="14"/>
      <c r="DTV1472" s="14"/>
      <c r="DTW1472" s="14"/>
      <c r="DTX1472" s="14"/>
      <c r="DTY1472" s="14"/>
      <c r="DTZ1472" s="14"/>
      <c r="DUA1472" s="14"/>
      <c r="DUB1472" s="14"/>
      <c r="DUC1472" s="14"/>
      <c r="DUD1472" s="14"/>
      <c r="DUE1472" s="14"/>
      <c r="DUF1472" s="14"/>
      <c r="DUG1472" s="14"/>
      <c r="DUH1472" s="14"/>
      <c r="DUI1472" s="14"/>
      <c r="DUJ1472" s="14"/>
      <c r="DUK1472" s="14"/>
      <c r="DUL1472" s="14"/>
      <c r="DUM1472" s="14"/>
      <c r="DUN1472" s="14"/>
      <c r="DUO1472" s="14"/>
      <c r="DUP1472" s="14"/>
      <c r="DUQ1472" s="14"/>
      <c r="DUR1472" s="14"/>
      <c r="DUS1472" s="14"/>
      <c r="DUT1472" s="14"/>
      <c r="DUU1472" s="14"/>
      <c r="DUV1472" s="14"/>
      <c r="DUW1472" s="14"/>
      <c r="DUX1472" s="14"/>
      <c r="DUY1472" s="14"/>
      <c r="DUZ1472" s="14"/>
      <c r="DVA1472" s="14"/>
      <c r="DVB1472" s="14"/>
      <c r="DVC1472" s="14"/>
      <c r="DVD1472" s="14"/>
      <c r="DVE1472" s="14"/>
      <c r="DVF1472" s="14"/>
      <c r="DVG1472" s="14"/>
      <c r="DVH1472" s="14"/>
      <c r="DVI1472" s="14"/>
      <c r="DVJ1472" s="14"/>
      <c r="DVK1472" s="14"/>
      <c r="DVL1472" s="14"/>
      <c r="DVM1472" s="14"/>
      <c r="DVN1472" s="14"/>
      <c r="DVO1472" s="14"/>
      <c r="DVP1472" s="14"/>
      <c r="DVQ1472" s="14"/>
      <c r="DVR1472" s="14"/>
      <c r="DVS1472" s="14"/>
      <c r="DVT1472" s="14"/>
      <c r="DVU1472" s="14"/>
      <c r="DVV1472" s="14"/>
      <c r="DVW1472" s="14"/>
      <c r="DVX1472" s="14"/>
      <c r="DVY1472" s="14"/>
      <c r="DVZ1472" s="14"/>
      <c r="DWA1472" s="14"/>
      <c r="DWB1472" s="14"/>
      <c r="DWC1472" s="14"/>
      <c r="DWD1472" s="14"/>
      <c r="DWE1472" s="14"/>
      <c r="DWF1472" s="14"/>
      <c r="DWG1472" s="14"/>
      <c r="DWH1472" s="14"/>
      <c r="DWI1472" s="14"/>
      <c r="DWJ1472" s="14"/>
      <c r="DWK1472" s="14"/>
      <c r="DWL1472" s="14"/>
      <c r="DWM1472" s="14"/>
      <c r="DWN1472" s="14"/>
      <c r="DWO1472" s="14"/>
      <c r="DWP1472" s="14"/>
      <c r="DWQ1472" s="14"/>
      <c r="DWR1472" s="14"/>
      <c r="DWS1472" s="14"/>
      <c r="DWT1472" s="14"/>
      <c r="DWU1472" s="14"/>
      <c r="DWV1472" s="14"/>
      <c r="DWW1472" s="14"/>
      <c r="DWX1472" s="14"/>
      <c r="DWY1472" s="14"/>
      <c r="DWZ1472" s="14"/>
      <c r="DXA1472" s="14"/>
      <c r="DXB1472" s="14"/>
      <c r="DXC1472" s="14"/>
      <c r="DXD1472" s="14"/>
      <c r="DXE1472" s="14"/>
      <c r="DXF1472" s="14"/>
      <c r="DXG1472" s="14"/>
      <c r="DXH1472" s="14"/>
      <c r="DXI1472" s="14"/>
      <c r="DXJ1472" s="14"/>
      <c r="DXK1472" s="14"/>
      <c r="DXL1472" s="14"/>
      <c r="DXM1472" s="14"/>
      <c r="DXN1472" s="14"/>
      <c r="DXO1472" s="14"/>
      <c r="DXP1472" s="14"/>
      <c r="DXQ1472" s="14"/>
      <c r="DXR1472" s="14"/>
      <c r="DXS1472" s="14"/>
      <c r="DXT1472" s="14"/>
      <c r="DXU1472" s="14"/>
      <c r="DXV1472" s="14"/>
      <c r="DXW1472" s="14"/>
      <c r="DXX1472" s="14"/>
      <c r="DXY1472" s="14"/>
      <c r="DXZ1472" s="14"/>
      <c r="DYA1472" s="14"/>
      <c r="DYB1472" s="14"/>
      <c r="DYC1472" s="14"/>
      <c r="DYD1472" s="14"/>
      <c r="DYE1472" s="14"/>
      <c r="DYF1472" s="14"/>
      <c r="DYG1472" s="14"/>
      <c r="DYH1472" s="14"/>
      <c r="DYI1472" s="14"/>
      <c r="DYJ1472" s="14"/>
      <c r="DYK1472" s="14"/>
      <c r="DYL1472" s="14"/>
      <c r="DYM1472" s="14"/>
      <c r="DYN1472" s="14"/>
      <c r="DYO1472" s="14"/>
      <c r="DYP1472" s="14"/>
      <c r="DYQ1472" s="14"/>
      <c r="DYR1472" s="14"/>
      <c r="DYS1472" s="14"/>
      <c r="DYT1472" s="14"/>
      <c r="DYU1472" s="14"/>
      <c r="DYV1472" s="14"/>
      <c r="DYW1472" s="14"/>
      <c r="DYX1472" s="14"/>
      <c r="DYY1472" s="14"/>
      <c r="DYZ1472" s="14"/>
      <c r="DZA1472" s="14"/>
      <c r="DZB1472" s="14"/>
      <c r="DZC1472" s="14"/>
      <c r="DZD1472" s="14"/>
      <c r="DZE1472" s="14"/>
      <c r="DZF1472" s="14"/>
      <c r="DZG1472" s="14"/>
      <c r="DZH1472" s="14"/>
      <c r="DZI1472" s="14"/>
      <c r="DZJ1472" s="14"/>
      <c r="DZK1472" s="14"/>
      <c r="DZL1472" s="14"/>
      <c r="DZM1472" s="14"/>
      <c r="DZN1472" s="14"/>
      <c r="DZO1472" s="14"/>
      <c r="DZP1472" s="14"/>
      <c r="DZQ1472" s="14"/>
      <c r="DZR1472" s="14"/>
      <c r="DZS1472" s="14"/>
      <c r="DZT1472" s="14"/>
      <c r="DZU1472" s="14"/>
      <c r="DZV1472" s="14"/>
      <c r="DZW1472" s="14"/>
      <c r="DZX1472" s="14"/>
      <c r="DZY1472" s="14"/>
      <c r="DZZ1472" s="14"/>
      <c r="EAA1472" s="14"/>
      <c r="EAB1472" s="14"/>
      <c r="EAC1472" s="14"/>
      <c r="EAD1472" s="14"/>
      <c r="EAE1472" s="14"/>
      <c r="EAF1472" s="14"/>
      <c r="EAG1472" s="14"/>
      <c r="EAH1472" s="14"/>
      <c r="EAI1472" s="14"/>
      <c r="EAJ1472" s="14"/>
      <c r="EAK1472" s="14"/>
      <c r="EAL1472" s="14"/>
      <c r="EAM1472" s="14"/>
      <c r="EAN1472" s="14"/>
      <c r="EAO1472" s="14"/>
      <c r="EAP1472" s="14"/>
      <c r="EAQ1472" s="14"/>
      <c r="EAR1472" s="14"/>
      <c r="EAS1472" s="14"/>
      <c r="EAT1472" s="14"/>
      <c r="EAU1472" s="14"/>
      <c r="EAV1472" s="14"/>
      <c r="EAW1472" s="14"/>
      <c r="EAX1472" s="14"/>
      <c r="EAY1472" s="14"/>
      <c r="EAZ1472" s="14"/>
      <c r="EBA1472" s="14"/>
      <c r="EBB1472" s="14"/>
      <c r="EBC1472" s="14"/>
      <c r="EBD1472" s="14"/>
      <c r="EBE1472" s="14"/>
      <c r="EBF1472" s="14"/>
      <c r="EBG1472" s="14"/>
      <c r="EBH1472" s="14"/>
      <c r="EBI1472" s="14"/>
      <c r="EBJ1472" s="14"/>
      <c r="EBK1472" s="14"/>
      <c r="EBL1472" s="14"/>
      <c r="EBM1472" s="14"/>
      <c r="EBN1472" s="14"/>
      <c r="EBO1472" s="14"/>
      <c r="EBP1472" s="14"/>
      <c r="EBQ1472" s="14"/>
      <c r="EBR1472" s="14"/>
      <c r="EBS1472" s="14"/>
      <c r="EBT1472" s="14"/>
      <c r="EBU1472" s="14"/>
      <c r="EBV1472" s="14"/>
      <c r="EBW1472" s="14"/>
      <c r="EBX1472" s="14"/>
      <c r="EBY1472" s="14"/>
      <c r="EBZ1472" s="14"/>
      <c r="ECA1472" s="14"/>
      <c r="ECB1472" s="14"/>
      <c r="ECC1472" s="14"/>
      <c r="ECD1472" s="14"/>
      <c r="ECE1472" s="14"/>
      <c r="ECF1472" s="14"/>
      <c r="ECG1472" s="14"/>
      <c r="ECH1472" s="14"/>
      <c r="ECI1472" s="14"/>
      <c r="ECJ1472" s="14"/>
      <c r="ECK1472" s="14"/>
      <c r="ECL1472" s="14"/>
      <c r="ECM1472" s="14"/>
      <c r="ECN1472" s="14"/>
      <c r="ECO1472" s="14"/>
      <c r="ECP1472" s="14"/>
      <c r="ECQ1472" s="14"/>
      <c r="ECR1472" s="14"/>
      <c r="ECS1472" s="14"/>
      <c r="ECT1472" s="14"/>
      <c r="ECU1472" s="14"/>
      <c r="ECV1472" s="14"/>
      <c r="ECW1472" s="14"/>
      <c r="ECX1472" s="14"/>
      <c r="ECY1472" s="14"/>
      <c r="ECZ1472" s="14"/>
      <c r="EDA1472" s="14"/>
      <c r="EDB1472" s="14"/>
      <c r="EDC1472" s="14"/>
      <c r="EDD1472" s="14"/>
      <c r="EDE1472" s="14"/>
      <c r="EDF1472" s="14"/>
      <c r="EDG1472" s="14"/>
      <c r="EDH1472" s="14"/>
      <c r="EDI1472" s="14"/>
      <c r="EDJ1472" s="14"/>
      <c r="EDK1472" s="14"/>
      <c r="EDL1472" s="14"/>
      <c r="EDM1472" s="14"/>
      <c r="EDN1472" s="14"/>
      <c r="EDO1472" s="14"/>
      <c r="EDP1472" s="14"/>
      <c r="EDQ1472" s="14"/>
      <c r="EDR1472" s="14"/>
      <c r="EDS1472" s="14"/>
      <c r="EDT1472" s="14"/>
      <c r="EDU1472" s="14"/>
      <c r="EDV1472" s="14"/>
      <c r="EDW1472" s="14"/>
      <c r="EDX1472" s="14"/>
      <c r="EDY1472" s="14"/>
      <c r="EDZ1472" s="14"/>
      <c r="EEA1472" s="14"/>
      <c r="EEB1472" s="14"/>
      <c r="EEC1472" s="14"/>
      <c r="EED1472" s="14"/>
      <c r="EEE1472" s="14"/>
      <c r="EEF1472" s="14"/>
      <c r="EEG1472" s="14"/>
      <c r="EEH1472" s="14"/>
      <c r="EEI1472" s="14"/>
      <c r="EEJ1472" s="14"/>
      <c r="EEK1472" s="14"/>
      <c r="EEL1472" s="14"/>
      <c r="EEM1472" s="14"/>
      <c r="EEN1472" s="14"/>
      <c r="EEO1472" s="14"/>
      <c r="EEP1472" s="14"/>
      <c r="EEQ1472" s="14"/>
      <c r="EER1472" s="14"/>
      <c r="EES1472" s="14"/>
      <c r="EET1472" s="14"/>
      <c r="EEU1472" s="14"/>
      <c r="EEV1472" s="14"/>
      <c r="EEW1472" s="14"/>
      <c r="EEX1472" s="14"/>
      <c r="EEY1472" s="14"/>
      <c r="EEZ1472" s="14"/>
      <c r="EFA1472" s="14"/>
      <c r="EFB1472" s="14"/>
      <c r="EFC1472" s="14"/>
      <c r="EFD1472" s="14"/>
      <c r="EFE1472" s="14"/>
      <c r="EFF1472" s="14"/>
      <c r="EFG1472" s="14"/>
      <c r="EFH1472" s="14"/>
      <c r="EFI1472" s="14"/>
      <c r="EFJ1472" s="14"/>
      <c r="EFK1472" s="14"/>
      <c r="EFL1472" s="14"/>
      <c r="EFM1472" s="14"/>
      <c r="EFN1472" s="14"/>
      <c r="EFO1472" s="14"/>
      <c r="EFP1472" s="14"/>
      <c r="EFQ1472" s="14"/>
      <c r="EFR1472" s="14"/>
      <c r="EFS1472" s="14"/>
      <c r="EFT1472" s="14"/>
      <c r="EFU1472" s="14"/>
      <c r="EFV1472" s="14"/>
      <c r="EFW1472" s="14"/>
      <c r="EFX1472" s="14"/>
      <c r="EFY1472" s="14"/>
      <c r="EFZ1472" s="14"/>
      <c r="EGA1472" s="14"/>
      <c r="EGB1472" s="14"/>
      <c r="EGC1472" s="14"/>
      <c r="EGD1472" s="14"/>
      <c r="EGE1472" s="14"/>
      <c r="EGF1472" s="14"/>
      <c r="EGG1472" s="14"/>
      <c r="EGH1472" s="14"/>
      <c r="EGI1472" s="14"/>
      <c r="EGJ1472" s="14"/>
      <c r="EGK1472" s="14"/>
      <c r="EGL1472" s="14"/>
      <c r="EGM1472" s="14"/>
      <c r="EGN1472" s="14"/>
      <c r="EGO1472" s="14"/>
      <c r="EGP1472" s="14"/>
      <c r="EGQ1472" s="14"/>
      <c r="EGR1472" s="14"/>
      <c r="EGS1472" s="14"/>
      <c r="EGT1472" s="14"/>
      <c r="EGU1472" s="14"/>
      <c r="EGV1472" s="14"/>
      <c r="EGW1472" s="14"/>
      <c r="EGX1472" s="14"/>
      <c r="EGY1472" s="14"/>
      <c r="EGZ1472" s="14"/>
      <c r="EHA1472" s="14"/>
      <c r="EHB1472" s="14"/>
      <c r="EHC1472" s="14"/>
      <c r="EHD1472" s="14"/>
      <c r="EHE1472" s="14"/>
      <c r="EHF1472" s="14"/>
      <c r="EHG1472" s="14"/>
      <c r="EHH1472" s="14"/>
      <c r="EHI1472" s="14"/>
      <c r="EHJ1472" s="14"/>
      <c r="EHK1472" s="14"/>
      <c r="EHL1472" s="14"/>
      <c r="EHM1472" s="14"/>
      <c r="EHN1472" s="14"/>
      <c r="EHO1472" s="14"/>
      <c r="EHP1472" s="14"/>
      <c r="EHQ1472" s="14"/>
      <c r="EHR1472" s="14"/>
      <c r="EHS1472" s="14"/>
      <c r="EHT1472" s="14"/>
      <c r="EHU1472" s="14"/>
      <c r="EHV1472" s="14"/>
      <c r="EHW1472" s="14"/>
      <c r="EHX1472" s="14"/>
      <c r="EHY1472" s="14"/>
      <c r="EHZ1472" s="14"/>
      <c r="EIA1472" s="14"/>
      <c r="EIB1472" s="14"/>
      <c r="EIC1472" s="14"/>
      <c r="EID1472" s="14"/>
      <c r="EIE1472" s="14"/>
      <c r="EIF1472" s="14"/>
      <c r="EIG1472" s="14"/>
      <c r="EIH1472" s="14"/>
      <c r="EII1472" s="14"/>
      <c r="EIJ1472" s="14"/>
      <c r="EIK1472" s="14"/>
      <c r="EIL1472" s="14"/>
      <c r="EIM1472" s="14"/>
      <c r="EIN1472" s="14"/>
      <c r="EIO1472" s="14"/>
      <c r="EIP1472" s="14"/>
      <c r="EIQ1472" s="14"/>
      <c r="EIR1472" s="14"/>
      <c r="EIS1472" s="14"/>
      <c r="EIT1472" s="14"/>
      <c r="EIU1472" s="14"/>
      <c r="EIV1472" s="14"/>
      <c r="EIW1472" s="14"/>
      <c r="EIX1472" s="14"/>
      <c r="EIY1472" s="14"/>
      <c r="EIZ1472" s="14"/>
      <c r="EJA1472" s="14"/>
      <c r="EJB1472" s="14"/>
      <c r="EJC1472" s="14"/>
      <c r="EJD1472" s="14"/>
      <c r="EJE1472" s="14"/>
      <c r="EJF1472" s="14"/>
      <c r="EJG1472" s="14"/>
      <c r="EJH1472" s="14"/>
      <c r="EJI1472" s="14"/>
      <c r="EJJ1472" s="14"/>
      <c r="EJK1472" s="14"/>
      <c r="EJL1472" s="14"/>
      <c r="EJM1472" s="14"/>
      <c r="EJN1472" s="14"/>
      <c r="EJO1472" s="14"/>
      <c r="EJP1472" s="14"/>
      <c r="EJQ1472" s="14"/>
      <c r="EJR1472" s="14"/>
      <c r="EJS1472" s="14"/>
      <c r="EJT1472" s="14"/>
      <c r="EJU1472" s="14"/>
      <c r="EJV1472" s="14"/>
      <c r="EJW1472" s="14"/>
      <c r="EJX1472" s="14"/>
      <c r="EJY1472" s="14"/>
      <c r="EJZ1472" s="14"/>
      <c r="EKA1472" s="14"/>
      <c r="EKB1472" s="14"/>
      <c r="EKC1472" s="14"/>
      <c r="EKD1472" s="14"/>
      <c r="EKE1472" s="14"/>
      <c r="EKF1472" s="14"/>
      <c r="EKG1472" s="14"/>
      <c r="EKH1472" s="14"/>
      <c r="EKI1472" s="14"/>
      <c r="EKJ1472" s="14"/>
      <c r="EKK1472" s="14"/>
      <c r="EKL1472" s="14"/>
      <c r="EKM1472" s="14"/>
      <c r="EKN1472" s="14"/>
      <c r="EKO1472" s="14"/>
      <c r="EKP1472" s="14"/>
      <c r="EKQ1472" s="14"/>
      <c r="EKR1472" s="14"/>
      <c r="EKS1472" s="14"/>
      <c r="EKT1472" s="14"/>
      <c r="EKU1472" s="14"/>
      <c r="EKV1472" s="14"/>
      <c r="EKW1472" s="14"/>
      <c r="EKX1472" s="14"/>
      <c r="EKY1472" s="14"/>
      <c r="EKZ1472" s="14"/>
      <c r="ELA1472" s="14"/>
      <c r="ELB1472" s="14"/>
      <c r="ELC1472" s="14"/>
      <c r="ELD1472" s="14"/>
      <c r="ELE1472" s="14"/>
      <c r="ELF1472" s="14"/>
      <c r="ELG1472" s="14"/>
      <c r="ELH1472" s="14"/>
      <c r="ELI1472" s="14"/>
      <c r="ELJ1472" s="14"/>
      <c r="ELK1472" s="14"/>
      <c r="ELL1472" s="14"/>
      <c r="ELM1472" s="14"/>
      <c r="ELN1472" s="14"/>
      <c r="ELO1472" s="14"/>
      <c r="ELP1472" s="14"/>
      <c r="ELQ1472" s="14"/>
      <c r="ELR1472" s="14"/>
      <c r="ELS1472" s="14"/>
      <c r="ELT1472" s="14"/>
      <c r="ELU1472" s="14"/>
      <c r="ELV1472" s="14"/>
      <c r="ELW1472" s="14"/>
      <c r="ELX1472" s="14"/>
      <c r="ELY1472" s="14"/>
      <c r="ELZ1472" s="14"/>
      <c r="EMA1472" s="14"/>
      <c r="EMB1472" s="14"/>
      <c r="EMC1472" s="14"/>
      <c r="EMD1472" s="14"/>
      <c r="EME1472" s="14"/>
      <c r="EMF1472" s="14"/>
      <c r="EMG1472" s="14"/>
      <c r="EMH1472" s="14"/>
      <c r="EMI1472" s="14"/>
      <c r="EMJ1472" s="14"/>
      <c r="EMK1472" s="14"/>
      <c r="EML1472" s="14"/>
      <c r="EMM1472" s="14"/>
      <c r="EMN1472" s="14"/>
      <c r="EMO1472" s="14"/>
      <c r="EMP1472" s="14"/>
      <c r="EMQ1472" s="14"/>
      <c r="EMR1472" s="14"/>
      <c r="EMS1472" s="14"/>
      <c r="EMT1472" s="14"/>
      <c r="EMU1472" s="14"/>
      <c r="EMV1472" s="14"/>
      <c r="EMW1472" s="14"/>
      <c r="EMX1472" s="14"/>
      <c r="EMY1472" s="14"/>
      <c r="EMZ1472" s="14"/>
      <c r="ENA1472" s="14"/>
      <c r="ENB1472" s="14"/>
      <c r="ENC1472" s="14"/>
      <c r="END1472" s="14"/>
      <c r="ENE1472" s="14"/>
      <c r="ENF1472" s="14"/>
      <c r="ENG1472" s="14"/>
      <c r="ENH1472" s="14"/>
      <c r="ENI1472" s="14"/>
      <c r="ENJ1472" s="14"/>
      <c r="ENK1472" s="14"/>
      <c r="ENL1472" s="14"/>
      <c r="ENM1472" s="14"/>
      <c r="ENN1472" s="14"/>
      <c r="ENO1472" s="14"/>
      <c r="ENP1472" s="14"/>
      <c r="ENQ1472" s="14"/>
      <c r="ENR1472" s="14"/>
      <c r="ENS1472" s="14"/>
      <c r="ENT1472" s="14"/>
      <c r="ENU1472" s="14"/>
      <c r="ENV1472" s="14"/>
      <c r="ENW1472" s="14"/>
      <c r="ENX1472" s="14"/>
      <c r="ENY1472" s="14"/>
      <c r="ENZ1472" s="14"/>
      <c r="EOA1472" s="14"/>
      <c r="EOB1472" s="14"/>
      <c r="EOC1472" s="14"/>
      <c r="EOD1472" s="14"/>
      <c r="EOE1472" s="14"/>
      <c r="EOF1472" s="14"/>
      <c r="EOG1472" s="14"/>
      <c r="EOH1472" s="14"/>
      <c r="EOI1472" s="14"/>
      <c r="EOJ1472" s="14"/>
      <c r="EOK1472" s="14"/>
      <c r="EOL1472" s="14"/>
      <c r="EOM1472" s="14"/>
      <c r="EON1472" s="14"/>
      <c r="EOO1472" s="14"/>
      <c r="EOP1472" s="14"/>
      <c r="EOQ1472" s="14"/>
      <c r="EOR1472" s="14"/>
      <c r="EOS1472" s="14"/>
      <c r="EOT1472" s="14"/>
      <c r="EOU1472" s="14"/>
      <c r="EOV1472" s="14"/>
      <c r="EOW1472" s="14"/>
      <c r="EOX1472" s="14"/>
      <c r="EOY1472" s="14"/>
      <c r="EOZ1472" s="14"/>
      <c r="EPA1472" s="14"/>
      <c r="EPB1472" s="14"/>
      <c r="EPC1472" s="14"/>
      <c r="EPD1472" s="14"/>
      <c r="EPE1472" s="14"/>
      <c r="EPF1472" s="14"/>
      <c r="EPG1472" s="14"/>
      <c r="EPH1472" s="14"/>
      <c r="EPI1472" s="14"/>
      <c r="EPJ1472" s="14"/>
      <c r="EPK1472" s="14"/>
      <c r="EPL1472" s="14"/>
      <c r="EPM1472" s="14"/>
      <c r="EPN1472" s="14"/>
      <c r="EPO1472" s="14"/>
      <c r="EPP1472" s="14"/>
      <c r="EPQ1472" s="14"/>
      <c r="EPR1472" s="14"/>
      <c r="EPS1472" s="14"/>
      <c r="EPT1472" s="14"/>
      <c r="EPU1472" s="14"/>
      <c r="EPV1472" s="14"/>
      <c r="EPW1472" s="14"/>
      <c r="EPX1472" s="14"/>
      <c r="EPY1472" s="14"/>
      <c r="EPZ1472" s="14"/>
      <c r="EQA1472" s="14"/>
      <c r="EQB1472" s="14"/>
      <c r="EQC1472" s="14"/>
      <c r="EQD1472" s="14"/>
      <c r="EQE1472" s="14"/>
      <c r="EQF1472" s="14"/>
      <c r="EQG1472" s="14"/>
      <c r="EQH1472" s="14"/>
      <c r="EQI1472" s="14"/>
      <c r="EQJ1472" s="14"/>
      <c r="EQK1472" s="14"/>
      <c r="EQL1472" s="14"/>
      <c r="EQM1472" s="14"/>
      <c r="EQN1472" s="14"/>
      <c r="EQO1472" s="14"/>
      <c r="EQP1472" s="14"/>
      <c r="EQQ1472" s="14"/>
      <c r="EQR1472" s="14"/>
      <c r="EQS1472" s="14"/>
      <c r="EQT1472" s="14"/>
      <c r="EQU1472" s="14"/>
      <c r="EQV1472" s="14"/>
      <c r="EQW1472" s="14"/>
      <c r="EQX1472" s="14"/>
      <c r="EQY1472" s="14"/>
      <c r="EQZ1472" s="14"/>
      <c r="ERA1472" s="14"/>
      <c r="ERB1472" s="14"/>
      <c r="ERC1472" s="14"/>
      <c r="ERD1472" s="14"/>
      <c r="ERE1472" s="14"/>
      <c r="ERF1472" s="14"/>
      <c r="ERG1472" s="14"/>
      <c r="ERH1472" s="14"/>
      <c r="ERI1472" s="14"/>
      <c r="ERJ1472" s="14"/>
      <c r="ERK1472" s="14"/>
      <c r="ERL1472" s="14"/>
      <c r="ERM1472" s="14"/>
      <c r="ERN1472" s="14"/>
      <c r="ERO1472" s="14"/>
      <c r="ERP1472" s="14"/>
      <c r="ERQ1472" s="14"/>
      <c r="ERR1472" s="14"/>
      <c r="ERS1472" s="14"/>
      <c r="ERT1472" s="14"/>
      <c r="ERU1472" s="14"/>
      <c r="ERV1472" s="14"/>
      <c r="ERW1472" s="14"/>
      <c r="ERX1472" s="14"/>
      <c r="ERY1472" s="14"/>
      <c r="ERZ1472" s="14"/>
      <c r="ESA1472" s="14"/>
      <c r="ESB1472" s="14"/>
      <c r="ESC1472" s="14"/>
      <c r="ESD1472" s="14"/>
      <c r="ESE1472" s="14"/>
      <c r="ESF1472" s="14"/>
      <c r="ESG1472" s="14"/>
      <c r="ESH1472" s="14"/>
      <c r="ESI1472" s="14"/>
      <c r="ESJ1472" s="14"/>
      <c r="ESK1472" s="14"/>
      <c r="ESL1472" s="14"/>
      <c r="ESM1472" s="14"/>
      <c r="ESN1472" s="14"/>
      <c r="ESO1472" s="14"/>
      <c r="ESP1472" s="14"/>
      <c r="ESQ1472" s="14"/>
      <c r="ESR1472" s="14"/>
      <c r="ESS1472" s="14"/>
      <c r="EST1472" s="14"/>
      <c r="ESU1472" s="14"/>
      <c r="ESV1472" s="14"/>
      <c r="ESW1472" s="14"/>
      <c r="ESX1472" s="14"/>
      <c r="ESY1472" s="14"/>
      <c r="ESZ1472" s="14"/>
      <c r="ETA1472" s="14"/>
      <c r="ETB1472" s="14"/>
      <c r="ETC1472" s="14"/>
      <c r="ETD1472" s="14"/>
      <c r="ETE1472" s="14"/>
      <c r="ETF1472" s="14"/>
      <c r="ETG1472" s="14"/>
      <c r="ETH1472" s="14"/>
      <c r="ETI1472" s="14"/>
      <c r="ETJ1472" s="14"/>
      <c r="ETK1472" s="14"/>
      <c r="ETL1472" s="14"/>
      <c r="ETM1472" s="14"/>
      <c r="ETN1472" s="14"/>
      <c r="ETO1472" s="14"/>
      <c r="ETP1472" s="14"/>
      <c r="ETQ1472" s="14"/>
      <c r="ETR1472" s="14"/>
      <c r="ETS1472" s="14"/>
      <c r="ETT1472" s="14"/>
      <c r="ETU1472" s="14"/>
      <c r="ETV1472" s="14"/>
      <c r="ETW1472" s="14"/>
      <c r="ETX1472" s="14"/>
      <c r="ETY1472" s="14"/>
      <c r="ETZ1472" s="14"/>
      <c r="EUA1472" s="14"/>
      <c r="EUB1472" s="14"/>
      <c r="EUC1472" s="14"/>
      <c r="EUD1472" s="14"/>
      <c r="EUE1472" s="14"/>
      <c r="EUF1472" s="14"/>
      <c r="EUG1472" s="14"/>
      <c r="EUH1472" s="14"/>
      <c r="EUI1472" s="14"/>
      <c r="EUJ1472" s="14"/>
      <c r="EUK1472" s="14"/>
      <c r="EUL1472" s="14"/>
      <c r="EUM1472" s="14"/>
      <c r="EUN1472" s="14"/>
      <c r="EUO1472" s="14"/>
      <c r="EUP1472" s="14"/>
      <c r="EUQ1472" s="14"/>
      <c r="EUR1472" s="14"/>
      <c r="EUS1472" s="14"/>
      <c r="EUT1472" s="14"/>
      <c r="EUU1472" s="14"/>
      <c r="EUV1472" s="14"/>
      <c r="EUW1472" s="14"/>
      <c r="EUX1472" s="14"/>
      <c r="EUY1472" s="14"/>
      <c r="EUZ1472" s="14"/>
      <c r="EVA1472" s="14"/>
      <c r="EVB1472" s="14"/>
      <c r="EVC1472" s="14"/>
      <c r="EVD1472" s="14"/>
      <c r="EVE1472" s="14"/>
      <c r="EVF1472" s="14"/>
      <c r="EVG1472" s="14"/>
      <c r="EVH1472" s="14"/>
      <c r="EVI1472" s="14"/>
      <c r="EVJ1472" s="14"/>
      <c r="EVK1472" s="14"/>
      <c r="EVL1472" s="14"/>
      <c r="EVM1472" s="14"/>
      <c r="EVN1472" s="14"/>
      <c r="EVO1472" s="14"/>
      <c r="EVP1472" s="14"/>
      <c r="EVQ1472" s="14"/>
      <c r="EVR1472" s="14"/>
      <c r="EVS1472" s="14"/>
      <c r="EVT1472" s="14"/>
      <c r="EVU1472" s="14"/>
      <c r="EVV1472" s="14"/>
      <c r="EVW1472" s="14"/>
      <c r="EVX1472" s="14"/>
      <c r="EVY1472" s="14"/>
      <c r="EVZ1472" s="14"/>
      <c r="EWA1472" s="14"/>
      <c r="EWB1472" s="14"/>
      <c r="EWC1472" s="14"/>
      <c r="EWD1472" s="14"/>
      <c r="EWE1472" s="14"/>
      <c r="EWF1472" s="14"/>
      <c r="EWG1472" s="14"/>
      <c r="EWH1472" s="14"/>
      <c r="EWI1472" s="14"/>
      <c r="EWJ1472" s="14"/>
      <c r="EWK1472" s="14"/>
      <c r="EWL1472" s="14"/>
      <c r="EWM1472" s="14"/>
      <c r="EWN1472" s="14"/>
      <c r="EWO1472" s="14"/>
      <c r="EWP1472" s="14"/>
      <c r="EWQ1472" s="14"/>
      <c r="EWR1472" s="14"/>
      <c r="EWS1472" s="14"/>
      <c r="EWT1472" s="14"/>
      <c r="EWU1472" s="14"/>
      <c r="EWV1472" s="14"/>
      <c r="EWW1472" s="14"/>
      <c r="EWX1472" s="14"/>
      <c r="EWY1472" s="14"/>
      <c r="EWZ1472" s="14"/>
      <c r="EXA1472" s="14"/>
      <c r="EXB1472" s="14"/>
      <c r="EXC1472" s="14"/>
      <c r="EXD1472" s="14"/>
      <c r="EXE1472" s="14"/>
      <c r="EXF1472" s="14"/>
      <c r="EXG1472" s="14"/>
      <c r="EXH1472" s="14"/>
      <c r="EXI1472" s="14"/>
      <c r="EXJ1472" s="14"/>
      <c r="EXK1472" s="14"/>
      <c r="EXL1472" s="14"/>
      <c r="EXM1472" s="14"/>
      <c r="EXN1472" s="14"/>
      <c r="EXO1472" s="14"/>
      <c r="EXP1472" s="14"/>
      <c r="EXQ1472" s="14"/>
      <c r="EXR1472" s="14"/>
      <c r="EXS1472" s="14"/>
      <c r="EXT1472" s="14"/>
      <c r="EXU1472" s="14"/>
      <c r="EXV1472" s="14"/>
      <c r="EXW1472" s="14"/>
      <c r="EXX1472" s="14"/>
      <c r="EXY1472" s="14"/>
      <c r="EXZ1472" s="14"/>
      <c r="EYA1472" s="14"/>
      <c r="EYB1472" s="14"/>
      <c r="EYC1472" s="14"/>
      <c r="EYD1472" s="14"/>
      <c r="EYE1472" s="14"/>
      <c r="EYF1472" s="14"/>
      <c r="EYG1472" s="14"/>
      <c r="EYH1472" s="14"/>
      <c r="EYI1472" s="14"/>
      <c r="EYJ1472" s="14"/>
      <c r="EYK1472" s="14"/>
      <c r="EYL1472" s="14"/>
      <c r="EYM1472" s="14"/>
      <c r="EYN1472" s="14"/>
      <c r="EYO1472" s="14"/>
      <c r="EYP1472" s="14"/>
      <c r="EYQ1472" s="14"/>
      <c r="EYR1472" s="14"/>
      <c r="EYS1472" s="14"/>
      <c r="EYT1472" s="14"/>
      <c r="EYU1472" s="14"/>
      <c r="EYV1472" s="14"/>
      <c r="EYW1472" s="14"/>
      <c r="EYX1472" s="14"/>
      <c r="EYY1472" s="14"/>
      <c r="EYZ1472" s="14"/>
      <c r="EZA1472" s="14"/>
      <c r="EZB1472" s="14"/>
      <c r="EZC1472" s="14"/>
      <c r="EZD1472" s="14"/>
      <c r="EZE1472" s="14"/>
      <c r="EZF1472" s="14"/>
      <c r="EZG1472" s="14"/>
      <c r="EZH1472" s="14"/>
      <c r="EZI1472" s="14"/>
      <c r="EZJ1472" s="14"/>
      <c r="EZK1472" s="14"/>
      <c r="EZL1472" s="14"/>
      <c r="EZM1472" s="14"/>
      <c r="EZN1472" s="14"/>
      <c r="EZO1472" s="14"/>
      <c r="EZP1472" s="14"/>
      <c r="EZQ1472" s="14"/>
      <c r="EZR1472" s="14"/>
      <c r="EZS1472" s="14"/>
      <c r="EZT1472" s="14"/>
      <c r="EZU1472" s="14"/>
      <c r="EZV1472" s="14"/>
      <c r="EZW1472" s="14"/>
      <c r="EZX1472" s="14"/>
      <c r="EZY1472" s="14"/>
      <c r="EZZ1472" s="14"/>
      <c r="FAA1472" s="14"/>
      <c r="FAB1472" s="14"/>
      <c r="FAC1472" s="14"/>
      <c r="FAD1472" s="14"/>
      <c r="FAE1472" s="14"/>
      <c r="FAF1472" s="14"/>
      <c r="FAG1472" s="14"/>
      <c r="FAH1472" s="14"/>
      <c r="FAI1472" s="14"/>
      <c r="FAJ1472" s="14"/>
      <c r="FAK1472" s="14"/>
      <c r="FAL1472" s="14"/>
      <c r="FAM1472" s="14"/>
      <c r="FAN1472" s="14"/>
      <c r="FAO1472" s="14"/>
      <c r="FAP1472" s="14"/>
      <c r="FAQ1472" s="14"/>
      <c r="FAR1472" s="14"/>
      <c r="FAS1472" s="14"/>
      <c r="FAT1472" s="14"/>
      <c r="FAU1472" s="14"/>
      <c r="FAV1472" s="14"/>
      <c r="FAW1472" s="14"/>
      <c r="FAX1472" s="14"/>
      <c r="FAY1472" s="14"/>
      <c r="FAZ1472" s="14"/>
      <c r="FBA1472" s="14"/>
      <c r="FBB1472" s="14"/>
      <c r="FBC1472" s="14"/>
      <c r="FBD1472" s="14"/>
      <c r="FBE1472" s="14"/>
      <c r="FBF1472" s="14"/>
      <c r="FBG1472" s="14"/>
      <c r="FBH1472" s="14"/>
      <c r="FBI1472" s="14"/>
      <c r="FBJ1472" s="14"/>
      <c r="FBK1472" s="14"/>
      <c r="FBL1472" s="14"/>
      <c r="FBM1472" s="14"/>
      <c r="FBN1472" s="14"/>
      <c r="FBO1472" s="14"/>
      <c r="FBP1472" s="14"/>
      <c r="FBQ1472" s="14"/>
      <c r="FBR1472" s="14"/>
      <c r="FBS1472" s="14"/>
      <c r="FBT1472" s="14"/>
      <c r="FBU1472" s="14"/>
      <c r="FBV1472" s="14"/>
      <c r="FBW1472" s="14"/>
      <c r="FBX1472" s="14"/>
      <c r="FBY1472" s="14"/>
      <c r="FBZ1472" s="14"/>
      <c r="FCA1472" s="14"/>
      <c r="FCB1472" s="14"/>
      <c r="FCC1472" s="14"/>
      <c r="FCD1472" s="14"/>
      <c r="FCE1472" s="14"/>
      <c r="FCF1472" s="14"/>
      <c r="FCG1472" s="14"/>
      <c r="FCH1472" s="14"/>
      <c r="FCI1472" s="14"/>
      <c r="FCJ1472" s="14"/>
      <c r="FCK1472" s="14"/>
      <c r="FCL1472" s="14"/>
      <c r="FCM1472" s="14"/>
      <c r="FCN1472" s="14"/>
      <c r="FCO1472" s="14"/>
      <c r="FCP1472" s="14"/>
      <c r="FCQ1472" s="14"/>
      <c r="FCR1472" s="14"/>
      <c r="FCS1472" s="14"/>
      <c r="FCT1472" s="14"/>
      <c r="FCU1472" s="14"/>
      <c r="FCV1472" s="14"/>
      <c r="FCW1472" s="14"/>
      <c r="FCX1472" s="14"/>
      <c r="FCY1472" s="14"/>
      <c r="FCZ1472" s="14"/>
      <c r="FDA1472" s="14"/>
      <c r="FDB1472" s="14"/>
      <c r="FDC1472" s="14"/>
      <c r="FDD1472" s="14"/>
      <c r="FDE1472" s="14"/>
      <c r="FDF1472" s="14"/>
      <c r="FDG1472" s="14"/>
      <c r="FDH1472" s="14"/>
      <c r="FDI1472" s="14"/>
      <c r="FDJ1472" s="14"/>
      <c r="FDK1472" s="14"/>
      <c r="FDL1472" s="14"/>
      <c r="FDM1472" s="14"/>
      <c r="FDN1472" s="14"/>
      <c r="FDO1472" s="14"/>
      <c r="FDP1472" s="14"/>
      <c r="FDQ1472" s="14"/>
      <c r="FDR1472" s="14"/>
      <c r="FDS1472" s="14"/>
      <c r="FDT1472" s="14"/>
      <c r="FDU1472" s="14"/>
      <c r="FDV1472" s="14"/>
      <c r="FDW1472" s="14"/>
      <c r="FDX1472" s="14"/>
      <c r="FDY1472" s="14"/>
      <c r="FDZ1472" s="14"/>
      <c r="FEA1472" s="14"/>
      <c r="FEB1472" s="14"/>
      <c r="FEC1472" s="14"/>
      <c r="FED1472" s="14"/>
      <c r="FEE1472" s="14"/>
      <c r="FEF1472" s="14"/>
      <c r="FEG1472" s="14"/>
      <c r="FEH1472" s="14"/>
      <c r="FEI1472" s="14"/>
      <c r="FEJ1472" s="14"/>
      <c r="FEK1472" s="14"/>
      <c r="FEL1472" s="14"/>
      <c r="FEM1472" s="14"/>
      <c r="FEN1472" s="14"/>
      <c r="FEO1472" s="14"/>
      <c r="FEP1472" s="14"/>
      <c r="FEQ1472" s="14"/>
      <c r="FER1472" s="14"/>
      <c r="FES1472" s="14"/>
      <c r="FET1472" s="14"/>
      <c r="FEU1472" s="14"/>
      <c r="FEV1472" s="14"/>
      <c r="FEW1472" s="14"/>
      <c r="FEX1472" s="14"/>
      <c r="FEY1472" s="14"/>
      <c r="FEZ1472" s="14"/>
      <c r="FFA1472" s="14"/>
      <c r="FFB1472" s="14"/>
      <c r="FFC1472" s="14"/>
      <c r="FFD1472" s="14"/>
      <c r="FFE1472" s="14"/>
      <c r="FFF1472" s="14"/>
      <c r="FFG1472" s="14"/>
      <c r="FFH1472" s="14"/>
      <c r="FFI1472" s="14"/>
      <c r="FFJ1472" s="14"/>
      <c r="FFK1472" s="14"/>
      <c r="FFL1472" s="14"/>
      <c r="FFM1472" s="14"/>
      <c r="FFN1472" s="14"/>
      <c r="FFO1472" s="14"/>
      <c r="FFP1472" s="14"/>
      <c r="FFQ1472" s="14"/>
      <c r="FFR1472" s="14"/>
      <c r="FFS1472" s="14"/>
      <c r="FFT1472" s="14"/>
      <c r="FFU1472" s="14"/>
      <c r="FFV1472" s="14"/>
      <c r="FFW1472" s="14"/>
      <c r="FFX1472" s="14"/>
      <c r="FFY1472" s="14"/>
      <c r="FFZ1472" s="14"/>
      <c r="FGA1472" s="14"/>
      <c r="FGB1472" s="14"/>
      <c r="FGC1472" s="14"/>
      <c r="FGD1472" s="14"/>
      <c r="FGE1472" s="14"/>
      <c r="FGF1472" s="14"/>
      <c r="FGG1472" s="14"/>
      <c r="FGH1472" s="14"/>
      <c r="FGI1472" s="14"/>
      <c r="FGJ1472" s="14"/>
      <c r="FGK1472" s="14"/>
      <c r="FGL1472" s="14"/>
      <c r="FGM1472" s="14"/>
      <c r="FGN1472" s="14"/>
      <c r="FGO1472" s="14"/>
      <c r="FGP1472" s="14"/>
      <c r="FGQ1472" s="14"/>
      <c r="FGR1472" s="14"/>
      <c r="FGS1472" s="14"/>
      <c r="FGT1472" s="14"/>
      <c r="FGU1472" s="14"/>
      <c r="FGV1472" s="14"/>
      <c r="FGW1472" s="14"/>
      <c r="FGX1472" s="14"/>
      <c r="FGY1472" s="14"/>
      <c r="FGZ1472" s="14"/>
      <c r="FHA1472" s="14"/>
      <c r="FHB1472" s="14"/>
      <c r="FHC1472" s="14"/>
      <c r="FHD1472" s="14"/>
      <c r="FHE1472" s="14"/>
      <c r="FHF1472" s="14"/>
      <c r="FHG1472" s="14"/>
      <c r="FHH1472" s="14"/>
      <c r="FHI1472" s="14"/>
      <c r="FHJ1472" s="14"/>
      <c r="FHK1472" s="14"/>
      <c r="FHL1472" s="14"/>
      <c r="FHM1472" s="14"/>
      <c r="FHN1472" s="14"/>
      <c r="FHO1472" s="14"/>
      <c r="FHP1472" s="14"/>
      <c r="FHQ1472" s="14"/>
      <c r="FHR1472" s="14"/>
      <c r="FHS1472" s="14"/>
      <c r="FHT1472" s="14"/>
      <c r="FHU1472" s="14"/>
      <c r="FHV1472" s="14"/>
      <c r="FHW1472" s="14"/>
      <c r="FHX1472" s="14"/>
      <c r="FHY1472" s="14"/>
      <c r="FHZ1472" s="14"/>
      <c r="FIA1472" s="14"/>
      <c r="FIB1472" s="14"/>
      <c r="FIC1472" s="14"/>
      <c r="FID1472" s="14"/>
      <c r="FIE1472" s="14"/>
      <c r="FIF1472" s="14"/>
      <c r="FIG1472" s="14"/>
      <c r="FIH1472" s="14"/>
      <c r="FII1472" s="14"/>
      <c r="FIJ1472" s="14"/>
      <c r="FIK1472" s="14"/>
      <c r="FIL1472" s="14"/>
      <c r="FIM1472" s="14"/>
      <c r="FIN1472" s="14"/>
      <c r="FIO1472" s="14"/>
      <c r="FIP1472" s="14"/>
      <c r="FIQ1472" s="14"/>
      <c r="FIR1472" s="14"/>
      <c r="FIS1472" s="14"/>
      <c r="FIT1472" s="14"/>
      <c r="FIU1472" s="14"/>
      <c r="FIV1472" s="14"/>
      <c r="FIW1472" s="14"/>
      <c r="FIX1472" s="14"/>
      <c r="FIY1472" s="14"/>
      <c r="FIZ1472" s="14"/>
      <c r="FJA1472" s="14"/>
      <c r="FJB1472" s="14"/>
      <c r="FJC1472" s="14"/>
      <c r="FJD1472" s="14"/>
      <c r="FJE1472" s="14"/>
      <c r="FJF1472" s="14"/>
      <c r="FJG1472" s="14"/>
      <c r="FJH1472" s="14"/>
      <c r="FJI1472" s="14"/>
      <c r="FJJ1472" s="14"/>
      <c r="FJK1472" s="14"/>
      <c r="FJL1472" s="14"/>
      <c r="FJM1472" s="14"/>
      <c r="FJN1472" s="14"/>
      <c r="FJO1472" s="14"/>
      <c r="FJP1472" s="14"/>
      <c r="FJQ1472" s="14"/>
      <c r="FJR1472" s="14"/>
      <c r="FJS1472" s="14"/>
      <c r="FJT1472" s="14"/>
      <c r="FJU1472" s="14"/>
      <c r="FJV1472" s="14"/>
      <c r="FJW1472" s="14"/>
      <c r="FJX1472" s="14"/>
      <c r="FJY1472" s="14"/>
      <c r="FJZ1472" s="14"/>
      <c r="FKA1472" s="14"/>
      <c r="FKB1472" s="14"/>
      <c r="FKC1472" s="14"/>
      <c r="FKD1472" s="14"/>
      <c r="FKE1472" s="14"/>
      <c r="FKF1472" s="14"/>
      <c r="FKG1472" s="14"/>
      <c r="FKH1472" s="14"/>
      <c r="FKI1472" s="14"/>
      <c r="FKJ1472" s="14"/>
      <c r="FKK1472" s="14"/>
      <c r="FKL1472" s="14"/>
      <c r="FKM1472" s="14"/>
      <c r="FKN1472" s="14"/>
      <c r="FKO1472" s="14"/>
      <c r="FKP1472" s="14"/>
      <c r="FKQ1472" s="14"/>
      <c r="FKR1472" s="14"/>
      <c r="FKS1472" s="14"/>
      <c r="FKT1472" s="14"/>
      <c r="FKU1472" s="14"/>
      <c r="FKV1472" s="14"/>
      <c r="FKW1472" s="14"/>
      <c r="FKX1472" s="14"/>
      <c r="FKY1472" s="14"/>
      <c r="FKZ1472" s="14"/>
      <c r="FLA1472" s="14"/>
      <c r="FLB1472" s="14"/>
      <c r="FLC1472" s="14"/>
      <c r="FLD1472" s="14"/>
      <c r="FLE1472" s="14"/>
      <c r="FLF1472" s="14"/>
      <c r="FLG1472" s="14"/>
      <c r="FLH1472" s="14"/>
      <c r="FLI1472" s="14"/>
      <c r="FLJ1472" s="14"/>
      <c r="FLK1472" s="14"/>
      <c r="FLL1472" s="14"/>
      <c r="FLM1472" s="14"/>
      <c r="FLN1472" s="14"/>
      <c r="FLO1472" s="14"/>
      <c r="FLP1472" s="14"/>
      <c r="FLQ1472" s="14"/>
      <c r="FLR1472" s="14"/>
      <c r="FLS1472" s="14"/>
      <c r="FLT1472" s="14"/>
      <c r="FLU1472" s="14"/>
      <c r="FLV1472" s="14"/>
      <c r="FLW1472" s="14"/>
      <c r="FLX1472" s="14"/>
      <c r="FLY1472" s="14"/>
      <c r="FLZ1472" s="14"/>
      <c r="FMA1472" s="14"/>
      <c r="FMB1472" s="14"/>
      <c r="FMC1472" s="14"/>
      <c r="FMD1472" s="14"/>
      <c r="FME1472" s="14"/>
      <c r="FMF1472" s="14"/>
      <c r="FMG1472" s="14"/>
      <c r="FMH1472" s="14"/>
      <c r="FMI1472" s="14"/>
      <c r="FMJ1472" s="14"/>
      <c r="FMK1472" s="14"/>
      <c r="FML1472" s="14"/>
      <c r="FMM1472" s="14"/>
      <c r="FMN1472" s="14"/>
      <c r="FMO1472" s="14"/>
      <c r="FMP1472" s="14"/>
      <c r="FMQ1472" s="14"/>
      <c r="FMR1472" s="14"/>
      <c r="FMS1472" s="14"/>
      <c r="FMT1472" s="14"/>
      <c r="FMU1472" s="14"/>
      <c r="FMV1472" s="14"/>
      <c r="FMW1472" s="14"/>
      <c r="FMX1472" s="14"/>
      <c r="FMY1472" s="14"/>
      <c r="FMZ1472" s="14"/>
      <c r="FNA1472" s="14"/>
      <c r="FNB1472" s="14"/>
      <c r="FNC1472" s="14"/>
      <c r="FND1472" s="14"/>
      <c r="FNE1472" s="14"/>
      <c r="FNF1472" s="14"/>
      <c r="FNG1472" s="14"/>
      <c r="FNH1472" s="14"/>
      <c r="FNI1472" s="14"/>
      <c r="FNJ1472" s="14"/>
      <c r="FNK1472" s="14"/>
      <c r="FNL1472" s="14"/>
      <c r="FNM1472" s="14"/>
      <c r="FNN1472" s="14"/>
      <c r="FNO1472" s="14"/>
      <c r="FNP1472" s="14"/>
      <c r="FNQ1472" s="14"/>
      <c r="FNR1472" s="14"/>
      <c r="FNS1472" s="14"/>
      <c r="FNT1472" s="14"/>
      <c r="FNU1472" s="14"/>
      <c r="FNV1472" s="14"/>
      <c r="FNW1472" s="14"/>
      <c r="FNX1472" s="14"/>
      <c r="FNY1472" s="14"/>
      <c r="FNZ1472" s="14"/>
      <c r="FOA1472" s="14"/>
      <c r="FOB1472" s="14"/>
      <c r="FOC1472" s="14"/>
      <c r="FOD1472" s="14"/>
      <c r="FOE1472" s="14"/>
      <c r="FOF1472" s="14"/>
      <c r="FOG1472" s="14"/>
      <c r="FOH1472" s="14"/>
      <c r="FOI1472" s="14"/>
      <c r="FOJ1472" s="14"/>
      <c r="FOK1472" s="14"/>
      <c r="FOL1472" s="14"/>
      <c r="FOM1472" s="14"/>
      <c r="FON1472" s="14"/>
      <c r="FOO1472" s="14"/>
      <c r="FOP1472" s="14"/>
      <c r="FOQ1472" s="14"/>
      <c r="FOR1472" s="14"/>
      <c r="FOS1472" s="14"/>
      <c r="FOT1472" s="14"/>
      <c r="FOU1472" s="14"/>
      <c r="FOV1472" s="14"/>
      <c r="FOW1472" s="14"/>
      <c r="FOX1472" s="14"/>
      <c r="FOY1472" s="14"/>
      <c r="FOZ1472" s="14"/>
      <c r="FPA1472" s="14"/>
      <c r="FPB1472" s="14"/>
      <c r="FPC1472" s="14"/>
      <c r="FPD1472" s="14"/>
      <c r="FPE1472" s="14"/>
      <c r="FPF1472" s="14"/>
      <c r="FPG1472" s="14"/>
      <c r="FPH1472" s="14"/>
      <c r="FPI1472" s="14"/>
      <c r="FPJ1472" s="14"/>
      <c r="FPK1472" s="14"/>
      <c r="FPL1472" s="14"/>
      <c r="FPM1472" s="14"/>
      <c r="FPN1472" s="14"/>
      <c r="FPO1472" s="14"/>
      <c r="FPP1472" s="14"/>
      <c r="FPQ1472" s="14"/>
      <c r="FPR1472" s="14"/>
      <c r="FPS1472" s="14"/>
      <c r="FPT1472" s="14"/>
      <c r="FPU1472" s="14"/>
      <c r="FPV1472" s="14"/>
      <c r="FPW1472" s="14"/>
      <c r="FPX1472" s="14"/>
      <c r="FPY1472" s="14"/>
      <c r="FPZ1472" s="14"/>
      <c r="FQA1472" s="14"/>
      <c r="FQB1472" s="14"/>
      <c r="FQC1472" s="14"/>
      <c r="FQD1472" s="14"/>
      <c r="FQE1472" s="14"/>
      <c r="FQF1472" s="14"/>
      <c r="FQG1472" s="14"/>
      <c r="FQH1472" s="14"/>
      <c r="FQI1472" s="14"/>
      <c r="FQJ1472" s="14"/>
      <c r="FQK1472" s="14"/>
      <c r="FQL1472" s="14"/>
      <c r="FQM1472" s="14"/>
      <c r="FQN1472" s="14"/>
      <c r="FQO1472" s="14"/>
      <c r="FQP1472" s="14"/>
      <c r="FQQ1472" s="14"/>
      <c r="FQR1472" s="14"/>
      <c r="FQS1472" s="14"/>
      <c r="FQT1472" s="14"/>
      <c r="FQU1472" s="14"/>
      <c r="FQV1472" s="14"/>
      <c r="FQW1472" s="14"/>
      <c r="FQX1472" s="14"/>
      <c r="FQY1472" s="14"/>
      <c r="FQZ1472" s="14"/>
      <c r="FRA1472" s="14"/>
      <c r="FRB1472" s="14"/>
      <c r="FRC1472" s="14"/>
      <c r="FRD1472" s="14"/>
      <c r="FRE1472" s="14"/>
      <c r="FRF1472" s="14"/>
      <c r="FRG1472" s="14"/>
      <c r="FRH1472" s="14"/>
      <c r="FRI1472" s="14"/>
      <c r="FRJ1472" s="14"/>
      <c r="FRK1472" s="14"/>
      <c r="FRL1472" s="14"/>
      <c r="FRM1472" s="14"/>
      <c r="FRN1472" s="14"/>
      <c r="FRO1472" s="14"/>
      <c r="FRP1472" s="14"/>
      <c r="FRQ1472" s="14"/>
      <c r="FRR1472" s="14"/>
      <c r="FRS1472" s="14"/>
      <c r="FRT1472" s="14"/>
      <c r="FRU1472" s="14"/>
      <c r="FRV1472" s="14"/>
      <c r="FRW1472" s="14"/>
      <c r="FRX1472" s="14"/>
      <c r="FRY1472" s="14"/>
      <c r="FRZ1472" s="14"/>
      <c r="FSA1472" s="14"/>
      <c r="FSB1472" s="14"/>
      <c r="FSC1472" s="14"/>
      <c r="FSD1472" s="14"/>
      <c r="FSE1472" s="14"/>
      <c r="FSF1472" s="14"/>
      <c r="FSG1472" s="14"/>
      <c r="FSH1472" s="14"/>
      <c r="FSI1472" s="14"/>
      <c r="FSJ1472" s="14"/>
      <c r="FSK1472" s="14"/>
      <c r="FSL1472" s="14"/>
      <c r="FSM1472" s="14"/>
      <c r="FSN1472" s="14"/>
      <c r="FSO1472" s="14"/>
      <c r="FSP1472" s="14"/>
      <c r="FSQ1472" s="14"/>
      <c r="FSR1472" s="14"/>
      <c r="FSS1472" s="14"/>
      <c r="FST1472" s="14"/>
      <c r="FSU1472" s="14"/>
      <c r="FSV1472" s="14"/>
      <c r="FSW1472" s="14"/>
      <c r="FSX1472" s="14"/>
      <c r="FSY1472" s="14"/>
      <c r="FSZ1472" s="14"/>
      <c r="FTA1472" s="14"/>
      <c r="FTB1472" s="14"/>
      <c r="FTC1472" s="14"/>
      <c r="FTD1472" s="14"/>
      <c r="FTE1472" s="14"/>
      <c r="FTF1472" s="14"/>
      <c r="FTG1472" s="14"/>
      <c r="FTH1472" s="14"/>
      <c r="FTI1472" s="14"/>
      <c r="FTJ1472" s="14"/>
      <c r="FTK1472" s="14"/>
      <c r="FTL1472" s="14"/>
      <c r="FTM1472" s="14"/>
      <c r="FTN1472" s="14"/>
      <c r="FTO1472" s="14"/>
      <c r="FTP1472" s="14"/>
      <c r="FTQ1472" s="14"/>
      <c r="FTR1472" s="14"/>
      <c r="FTS1472" s="14"/>
      <c r="FTT1472" s="14"/>
      <c r="FTU1472" s="14"/>
      <c r="FTV1472" s="14"/>
      <c r="FTW1472" s="14"/>
      <c r="FTX1472" s="14"/>
      <c r="FTY1472" s="14"/>
      <c r="FTZ1472" s="14"/>
      <c r="FUA1472" s="14"/>
      <c r="FUB1472" s="14"/>
      <c r="FUC1472" s="14"/>
      <c r="FUD1472" s="14"/>
      <c r="FUE1472" s="14"/>
      <c r="FUF1472" s="14"/>
      <c r="FUG1472" s="14"/>
      <c r="FUH1472" s="14"/>
      <c r="FUI1472" s="14"/>
      <c r="FUJ1472" s="14"/>
      <c r="FUK1472" s="14"/>
      <c r="FUL1472" s="14"/>
      <c r="FUM1472" s="14"/>
      <c r="FUN1472" s="14"/>
      <c r="FUO1472" s="14"/>
      <c r="FUP1472" s="14"/>
      <c r="FUQ1472" s="14"/>
      <c r="FUR1472" s="14"/>
      <c r="FUS1472" s="14"/>
      <c r="FUT1472" s="14"/>
      <c r="FUU1472" s="14"/>
      <c r="FUV1472" s="14"/>
      <c r="FUW1472" s="14"/>
      <c r="FUX1472" s="14"/>
      <c r="FUY1472" s="14"/>
      <c r="FUZ1472" s="14"/>
      <c r="FVA1472" s="14"/>
      <c r="FVB1472" s="14"/>
      <c r="FVC1472" s="14"/>
      <c r="FVD1472" s="14"/>
      <c r="FVE1472" s="14"/>
      <c r="FVF1472" s="14"/>
      <c r="FVG1472" s="14"/>
      <c r="FVH1472" s="14"/>
      <c r="FVI1472" s="14"/>
      <c r="FVJ1472" s="14"/>
      <c r="FVK1472" s="14"/>
      <c r="FVL1472" s="14"/>
      <c r="FVM1472" s="14"/>
      <c r="FVN1472" s="14"/>
      <c r="FVO1472" s="14"/>
      <c r="FVP1472" s="14"/>
      <c r="FVQ1472" s="14"/>
      <c r="FVR1472" s="14"/>
      <c r="FVS1472" s="14"/>
      <c r="FVT1472" s="14"/>
      <c r="FVU1472" s="14"/>
      <c r="FVV1472" s="14"/>
      <c r="FVW1472" s="14"/>
      <c r="FVX1472" s="14"/>
      <c r="FVY1472" s="14"/>
      <c r="FVZ1472" s="14"/>
      <c r="FWA1472" s="14"/>
      <c r="FWB1472" s="14"/>
      <c r="FWC1472" s="14"/>
      <c r="FWD1472" s="14"/>
      <c r="FWE1472" s="14"/>
      <c r="FWF1472" s="14"/>
      <c r="FWG1472" s="14"/>
      <c r="FWH1472" s="14"/>
      <c r="FWI1472" s="14"/>
      <c r="FWJ1472" s="14"/>
      <c r="FWK1472" s="14"/>
      <c r="FWL1472" s="14"/>
      <c r="FWM1472" s="14"/>
      <c r="FWN1472" s="14"/>
      <c r="FWO1472" s="14"/>
      <c r="FWP1472" s="14"/>
      <c r="FWQ1472" s="14"/>
      <c r="FWR1472" s="14"/>
      <c r="FWS1472" s="14"/>
      <c r="FWT1472" s="14"/>
      <c r="FWU1472" s="14"/>
      <c r="FWV1472" s="14"/>
      <c r="FWW1472" s="14"/>
      <c r="FWX1472" s="14"/>
      <c r="FWY1472" s="14"/>
      <c r="FWZ1472" s="14"/>
      <c r="FXA1472" s="14"/>
      <c r="FXB1472" s="14"/>
      <c r="FXC1472" s="14"/>
      <c r="FXD1472" s="14"/>
      <c r="FXE1472" s="14"/>
      <c r="FXF1472" s="14"/>
      <c r="FXG1472" s="14"/>
      <c r="FXH1472" s="14"/>
      <c r="FXI1472" s="14"/>
      <c r="FXJ1472" s="14"/>
      <c r="FXK1472" s="14"/>
      <c r="FXL1472" s="14"/>
      <c r="FXM1472" s="14"/>
      <c r="FXN1472" s="14"/>
      <c r="FXO1472" s="14"/>
      <c r="FXP1472" s="14"/>
      <c r="FXQ1472" s="14"/>
      <c r="FXR1472" s="14"/>
      <c r="FXS1472" s="14"/>
      <c r="FXT1472" s="14"/>
      <c r="FXU1472" s="14"/>
      <c r="FXV1472" s="14"/>
      <c r="FXW1472" s="14"/>
      <c r="FXX1472" s="14"/>
      <c r="FXY1472" s="14"/>
      <c r="FXZ1472" s="14"/>
      <c r="FYA1472" s="14"/>
      <c r="FYB1472" s="14"/>
      <c r="FYC1472" s="14"/>
      <c r="FYD1472" s="14"/>
      <c r="FYE1472" s="14"/>
      <c r="FYF1472" s="14"/>
      <c r="FYG1472" s="14"/>
      <c r="FYH1472" s="14"/>
      <c r="FYI1472" s="14"/>
      <c r="FYJ1472" s="14"/>
      <c r="FYK1472" s="14"/>
      <c r="FYL1472" s="14"/>
      <c r="FYM1472" s="14"/>
      <c r="FYN1472" s="14"/>
      <c r="FYO1472" s="14"/>
      <c r="FYP1472" s="14"/>
      <c r="FYQ1472" s="14"/>
      <c r="FYR1472" s="14"/>
      <c r="FYS1472" s="14"/>
      <c r="FYT1472" s="14"/>
      <c r="FYU1472" s="14"/>
      <c r="FYV1472" s="14"/>
      <c r="FYW1472" s="14"/>
      <c r="FYX1472" s="14"/>
      <c r="FYY1472" s="14"/>
      <c r="FYZ1472" s="14"/>
      <c r="FZA1472" s="14"/>
      <c r="FZB1472" s="14"/>
      <c r="FZC1472" s="14"/>
      <c r="FZD1472" s="14"/>
      <c r="FZE1472" s="14"/>
      <c r="FZF1472" s="14"/>
      <c r="FZG1472" s="14"/>
      <c r="FZH1472" s="14"/>
      <c r="FZI1472" s="14"/>
      <c r="FZJ1472" s="14"/>
      <c r="FZK1472" s="14"/>
      <c r="FZL1472" s="14"/>
      <c r="FZM1472" s="14"/>
      <c r="FZN1472" s="14"/>
      <c r="FZO1472" s="14"/>
      <c r="FZP1472" s="14"/>
      <c r="FZQ1472" s="14"/>
      <c r="FZR1472" s="14"/>
      <c r="FZS1472" s="14"/>
      <c r="FZT1472" s="14"/>
      <c r="FZU1472" s="14"/>
      <c r="FZV1472" s="14"/>
      <c r="FZW1472" s="14"/>
      <c r="FZX1472" s="14"/>
      <c r="FZY1472" s="14"/>
      <c r="FZZ1472" s="14"/>
      <c r="GAA1472" s="14"/>
      <c r="GAB1472" s="14"/>
      <c r="GAC1472" s="14"/>
      <c r="GAD1472" s="14"/>
      <c r="GAE1472" s="14"/>
      <c r="GAF1472" s="14"/>
      <c r="GAG1472" s="14"/>
      <c r="GAH1472" s="14"/>
      <c r="GAI1472" s="14"/>
      <c r="GAJ1472" s="14"/>
      <c r="GAK1472" s="14"/>
      <c r="GAL1472" s="14"/>
      <c r="GAM1472" s="14"/>
      <c r="GAN1472" s="14"/>
      <c r="GAO1472" s="14"/>
      <c r="GAP1472" s="14"/>
      <c r="GAQ1472" s="14"/>
      <c r="GAR1472" s="14"/>
      <c r="GAS1472" s="14"/>
      <c r="GAT1472" s="14"/>
      <c r="GAU1472" s="14"/>
      <c r="GAV1472" s="14"/>
      <c r="GAW1472" s="14"/>
      <c r="GAX1472" s="14"/>
      <c r="GAY1472" s="14"/>
      <c r="GAZ1472" s="14"/>
      <c r="GBA1472" s="14"/>
      <c r="GBB1472" s="14"/>
      <c r="GBC1472" s="14"/>
      <c r="GBD1472" s="14"/>
      <c r="GBE1472" s="14"/>
      <c r="GBF1472" s="14"/>
      <c r="GBG1472" s="14"/>
      <c r="GBH1472" s="14"/>
      <c r="GBI1472" s="14"/>
      <c r="GBJ1472" s="14"/>
      <c r="GBK1472" s="14"/>
      <c r="GBL1472" s="14"/>
      <c r="GBM1472" s="14"/>
      <c r="GBN1472" s="14"/>
      <c r="GBO1472" s="14"/>
      <c r="GBP1472" s="14"/>
      <c r="GBQ1472" s="14"/>
      <c r="GBR1472" s="14"/>
      <c r="GBS1472" s="14"/>
      <c r="GBT1472" s="14"/>
      <c r="GBU1472" s="14"/>
      <c r="GBV1472" s="14"/>
      <c r="GBW1472" s="14"/>
      <c r="GBX1472" s="14"/>
      <c r="GBY1472" s="14"/>
      <c r="GBZ1472" s="14"/>
      <c r="GCA1472" s="14"/>
      <c r="GCB1472" s="14"/>
      <c r="GCC1472" s="14"/>
      <c r="GCD1472" s="14"/>
      <c r="GCE1472" s="14"/>
      <c r="GCF1472" s="14"/>
      <c r="GCG1472" s="14"/>
      <c r="GCH1472" s="14"/>
      <c r="GCI1472" s="14"/>
      <c r="GCJ1472" s="14"/>
      <c r="GCK1472" s="14"/>
      <c r="GCL1472" s="14"/>
      <c r="GCM1472" s="14"/>
      <c r="GCN1472" s="14"/>
      <c r="GCO1472" s="14"/>
      <c r="GCP1472" s="14"/>
      <c r="GCQ1472" s="14"/>
      <c r="GCR1472" s="14"/>
      <c r="GCS1472" s="14"/>
      <c r="GCT1472" s="14"/>
      <c r="GCU1472" s="14"/>
      <c r="GCV1472" s="14"/>
      <c r="GCW1472" s="14"/>
      <c r="GCX1472" s="14"/>
      <c r="GCY1472" s="14"/>
      <c r="GCZ1472" s="14"/>
      <c r="GDA1472" s="14"/>
      <c r="GDB1472" s="14"/>
      <c r="GDC1472" s="14"/>
      <c r="GDD1472" s="14"/>
      <c r="GDE1472" s="14"/>
      <c r="GDF1472" s="14"/>
      <c r="GDG1472" s="14"/>
      <c r="GDH1472" s="14"/>
      <c r="GDI1472" s="14"/>
      <c r="GDJ1472" s="14"/>
      <c r="GDK1472" s="14"/>
      <c r="GDL1472" s="14"/>
      <c r="GDM1472" s="14"/>
      <c r="GDN1472" s="14"/>
      <c r="GDO1472" s="14"/>
      <c r="GDP1472" s="14"/>
      <c r="GDQ1472" s="14"/>
      <c r="GDR1472" s="14"/>
      <c r="GDS1472" s="14"/>
      <c r="GDT1472" s="14"/>
      <c r="GDU1472" s="14"/>
      <c r="GDV1472" s="14"/>
      <c r="GDW1472" s="14"/>
      <c r="GDX1472" s="14"/>
      <c r="GDY1472" s="14"/>
      <c r="GDZ1472" s="14"/>
      <c r="GEA1472" s="14"/>
      <c r="GEB1472" s="14"/>
      <c r="GEC1472" s="14"/>
      <c r="GED1472" s="14"/>
      <c r="GEE1472" s="14"/>
      <c r="GEF1472" s="14"/>
      <c r="GEG1472" s="14"/>
      <c r="GEH1472" s="14"/>
      <c r="GEI1472" s="14"/>
      <c r="GEJ1472" s="14"/>
      <c r="GEK1472" s="14"/>
      <c r="GEL1472" s="14"/>
      <c r="GEM1472" s="14"/>
      <c r="GEN1472" s="14"/>
      <c r="GEO1472" s="14"/>
      <c r="GEP1472" s="14"/>
      <c r="GEQ1472" s="14"/>
      <c r="GER1472" s="14"/>
      <c r="GES1472" s="14"/>
      <c r="GET1472" s="14"/>
      <c r="GEU1472" s="14"/>
      <c r="GEV1472" s="14"/>
      <c r="GEW1472" s="14"/>
      <c r="GEX1472" s="14"/>
      <c r="GEY1472" s="14"/>
      <c r="GEZ1472" s="14"/>
      <c r="GFA1472" s="14"/>
      <c r="GFB1472" s="14"/>
      <c r="GFC1472" s="14"/>
      <c r="GFD1472" s="14"/>
      <c r="GFE1472" s="14"/>
      <c r="GFF1472" s="14"/>
      <c r="GFG1472" s="14"/>
      <c r="GFH1472" s="14"/>
      <c r="GFI1472" s="14"/>
      <c r="GFJ1472" s="14"/>
      <c r="GFK1472" s="14"/>
      <c r="GFL1472" s="14"/>
      <c r="GFM1472" s="14"/>
      <c r="GFN1472" s="14"/>
      <c r="GFO1472" s="14"/>
      <c r="GFP1472" s="14"/>
      <c r="GFQ1472" s="14"/>
      <c r="GFR1472" s="14"/>
      <c r="GFS1472" s="14"/>
      <c r="GFT1472" s="14"/>
      <c r="GFU1472" s="14"/>
      <c r="GFV1472" s="14"/>
      <c r="GFW1472" s="14"/>
      <c r="GFX1472" s="14"/>
      <c r="GFY1472" s="14"/>
      <c r="GFZ1472" s="14"/>
      <c r="GGA1472" s="14"/>
      <c r="GGB1472" s="14"/>
      <c r="GGC1472" s="14"/>
      <c r="GGD1472" s="14"/>
      <c r="GGE1472" s="14"/>
      <c r="GGF1472" s="14"/>
      <c r="GGG1472" s="14"/>
      <c r="GGH1472" s="14"/>
      <c r="GGI1472" s="14"/>
      <c r="GGJ1472" s="14"/>
      <c r="GGK1472" s="14"/>
      <c r="GGL1472" s="14"/>
      <c r="GGM1472" s="14"/>
      <c r="GGN1472" s="14"/>
      <c r="GGO1472" s="14"/>
      <c r="GGP1472" s="14"/>
      <c r="GGQ1472" s="14"/>
      <c r="GGR1472" s="14"/>
      <c r="GGS1472" s="14"/>
      <c r="GGT1472" s="14"/>
      <c r="GGU1472" s="14"/>
      <c r="GGV1472" s="14"/>
      <c r="GGW1472" s="14"/>
      <c r="GGX1472" s="14"/>
      <c r="GGY1472" s="14"/>
      <c r="GGZ1472" s="14"/>
      <c r="GHA1472" s="14"/>
      <c r="GHB1472" s="14"/>
      <c r="GHC1472" s="14"/>
      <c r="GHD1472" s="14"/>
      <c r="GHE1472" s="14"/>
      <c r="GHF1472" s="14"/>
      <c r="GHG1472" s="14"/>
      <c r="GHH1472" s="14"/>
      <c r="GHI1472" s="14"/>
      <c r="GHJ1472" s="14"/>
      <c r="GHK1472" s="14"/>
      <c r="GHL1472" s="14"/>
      <c r="GHM1472" s="14"/>
      <c r="GHN1472" s="14"/>
      <c r="GHO1472" s="14"/>
      <c r="GHP1472" s="14"/>
      <c r="GHQ1472" s="14"/>
      <c r="GHR1472" s="14"/>
      <c r="GHS1472" s="14"/>
      <c r="GHT1472" s="14"/>
      <c r="GHU1472" s="14"/>
      <c r="GHV1472" s="14"/>
      <c r="GHW1472" s="14"/>
      <c r="GHX1472" s="14"/>
      <c r="GHY1472" s="14"/>
      <c r="GHZ1472" s="14"/>
      <c r="GIA1472" s="14"/>
      <c r="GIB1472" s="14"/>
      <c r="GIC1472" s="14"/>
      <c r="GID1472" s="14"/>
      <c r="GIE1472" s="14"/>
      <c r="GIF1472" s="14"/>
      <c r="GIG1472" s="14"/>
      <c r="GIH1472" s="14"/>
      <c r="GII1472" s="14"/>
      <c r="GIJ1472" s="14"/>
      <c r="GIK1472" s="14"/>
      <c r="GIL1472" s="14"/>
      <c r="GIM1472" s="14"/>
      <c r="GIN1472" s="14"/>
      <c r="GIO1472" s="14"/>
      <c r="GIP1472" s="14"/>
      <c r="GIQ1472" s="14"/>
      <c r="GIR1472" s="14"/>
      <c r="GIS1472" s="14"/>
      <c r="GIT1472" s="14"/>
      <c r="GIU1472" s="14"/>
      <c r="GIV1472" s="14"/>
      <c r="GIW1472" s="14"/>
      <c r="GIX1472" s="14"/>
      <c r="GIY1472" s="14"/>
      <c r="GIZ1472" s="14"/>
      <c r="GJA1472" s="14"/>
      <c r="GJB1472" s="14"/>
      <c r="GJC1472" s="14"/>
      <c r="GJD1472" s="14"/>
      <c r="GJE1472" s="14"/>
      <c r="GJF1472" s="14"/>
      <c r="GJG1472" s="14"/>
      <c r="GJH1472" s="14"/>
      <c r="GJI1472" s="14"/>
      <c r="GJJ1472" s="14"/>
      <c r="GJK1472" s="14"/>
      <c r="GJL1472" s="14"/>
      <c r="GJM1472" s="14"/>
      <c r="GJN1472" s="14"/>
      <c r="GJO1472" s="14"/>
      <c r="GJP1472" s="14"/>
      <c r="GJQ1472" s="14"/>
      <c r="GJR1472" s="14"/>
      <c r="GJS1472" s="14"/>
      <c r="GJT1472" s="14"/>
      <c r="GJU1472" s="14"/>
      <c r="GJV1472" s="14"/>
      <c r="GJW1472" s="14"/>
      <c r="GJX1472" s="14"/>
      <c r="GJY1472" s="14"/>
      <c r="GJZ1472" s="14"/>
      <c r="GKA1472" s="14"/>
      <c r="GKB1472" s="14"/>
      <c r="GKC1472" s="14"/>
      <c r="GKD1472" s="14"/>
      <c r="GKE1472" s="14"/>
      <c r="GKF1472" s="14"/>
      <c r="GKG1472" s="14"/>
      <c r="GKH1472" s="14"/>
      <c r="GKI1472" s="14"/>
      <c r="GKJ1472" s="14"/>
      <c r="GKK1472" s="14"/>
      <c r="GKL1472" s="14"/>
      <c r="GKM1472" s="14"/>
      <c r="GKN1472" s="14"/>
      <c r="GKO1472" s="14"/>
      <c r="GKP1472" s="14"/>
      <c r="GKQ1472" s="14"/>
      <c r="GKR1472" s="14"/>
      <c r="GKS1472" s="14"/>
      <c r="GKT1472" s="14"/>
      <c r="GKU1472" s="14"/>
      <c r="GKV1472" s="14"/>
      <c r="GKW1472" s="14"/>
      <c r="GKX1472" s="14"/>
      <c r="GKY1472" s="14"/>
      <c r="GKZ1472" s="14"/>
      <c r="GLA1472" s="14"/>
      <c r="GLB1472" s="14"/>
      <c r="GLC1472" s="14"/>
      <c r="GLD1472" s="14"/>
      <c r="GLE1472" s="14"/>
      <c r="GLF1472" s="14"/>
      <c r="GLG1472" s="14"/>
      <c r="GLH1472" s="14"/>
      <c r="GLI1472" s="14"/>
      <c r="GLJ1472" s="14"/>
      <c r="GLK1472" s="14"/>
      <c r="GLL1472" s="14"/>
      <c r="GLM1472" s="14"/>
      <c r="GLN1472" s="14"/>
      <c r="GLO1472" s="14"/>
      <c r="GLP1472" s="14"/>
      <c r="GLQ1472" s="14"/>
      <c r="GLR1472" s="14"/>
      <c r="GLS1472" s="14"/>
      <c r="GLT1472" s="14"/>
      <c r="GLU1472" s="14"/>
      <c r="GLV1472" s="14"/>
      <c r="GLW1472" s="14"/>
      <c r="GLX1472" s="14"/>
      <c r="GLY1472" s="14"/>
      <c r="GLZ1472" s="14"/>
      <c r="GMA1472" s="14"/>
      <c r="GMB1472" s="14"/>
      <c r="GMC1472" s="14"/>
      <c r="GMD1472" s="14"/>
      <c r="GME1472" s="14"/>
      <c r="GMF1472" s="14"/>
      <c r="GMG1472" s="14"/>
      <c r="GMH1472" s="14"/>
      <c r="GMI1472" s="14"/>
      <c r="GMJ1472" s="14"/>
      <c r="GMK1472" s="14"/>
      <c r="GML1472" s="14"/>
      <c r="GMM1472" s="14"/>
      <c r="GMN1472" s="14"/>
      <c r="GMO1472" s="14"/>
      <c r="GMP1472" s="14"/>
      <c r="GMQ1472" s="14"/>
      <c r="GMR1472" s="14"/>
      <c r="GMS1472" s="14"/>
      <c r="GMT1472" s="14"/>
      <c r="GMU1472" s="14"/>
      <c r="GMV1472" s="14"/>
      <c r="GMW1472" s="14"/>
      <c r="GMX1472" s="14"/>
      <c r="GMY1472" s="14"/>
      <c r="GMZ1472" s="14"/>
      <c r="GNA1472" s="14"/>
      <c r="GNB1472" s="14"/>
      <c r="GNC1472" s="14"/>
      <c r="GND1472" s="14"/>
      <c r="GNE1472" s="14"/>
      <c r="GNF1472" s="14"/>
      <c r="GNG1472" s="14"/>
      <c r="GNH1472" s="14"/>
      <c r="GNI1472" s="14"/>
      <c r="GNJ1472" s="14"/>
      <c r="GNK1472" s="14"/>
      <c r="GNL1472" s="14"/>
      <c r="GNM1472" s="14"/>
      <c r="GNN1472" s="14"/>
      <c r="GNO1472" s="14"/>
      <c r="GNP1472" s="14"/>
      <c r="GNQ1472" s="14"/>
      <c r="GNR1472" s="14"/>
      <c r="GNS1472" s="14"/>
      <c r="GNT1472" s="14"/>
      <c r="GNU1472" s="14"/>
      <c r="GNV1472" s="14"/>
      <c r="GNW1472" s="14"/>
      <c r="GNX1472" s="14"/>
      <c r="GNY1472" s="14"/>
      <c r="GNZ1472" s="14"/>
      <c r="GOA1472" s="14"/>
      <c r="GOB1472" s="14"/>
      <c r="GOC1472" s="14"/>
      <c r="GOD1472" s="14"/>
      <c r="GOE1472" s="14"/>
      <c r="GOF1472" s="14"/>
      <c r="GOG1472" s="14"/>
      <c r="GOH1472" s="14"/>
      <c r="GOI1472" s="14"/>
      <c r="GOJ1472" s="14"/>
      <c r="GOK1472" s="14"/>
      <c r="GOL1472" s="14"/>
      <c r="GOM1472" s="14"/>
      <c r="GON1472" s="14"/>
      <c r="GOO1472" s="14"/>
      <c r="GOP1472" s="14"/>
      <c r="GOQ1472" s="14"/>
      <c r="GOR1472" s="14"/>
      <c r="GOS1472" s="14"/>
      <c r="GOT1472" s="14"/>
      <c r="GOU1472" s="14"/>
      <c r="GOV1472" s="14"/>
      <c r="GOW1472" s="14"/>
      <c r="GOX1472" s="14"/>
      <c r="GOY1472" s="14"/>
      <c r="GOZ1472" s="14"/>
      <c r="GPA1472" s="14"/>
      <c r="GPB1472" s="14"/>
      <c r="GPC1472" s="14"/>
      <c r="GPD1472" s="14"/>
      <c r="GPE1472" s="14"/>
      <c r="GPF1472" s="14"/>
      <c r="GPG1472" s="14"/>
      <c r="GPH1472" s="14"/>
      <c r="GPI1472" s="14"/>
      <c r="GPJ1472" s="14"/>
      <c r="GPK1472" s="14"/>
      <c r="GPL1472" s="14"/>
      <c r="GPM1472" s="14"/>
      <c r="GPN1472" s="14"/>
      <c r="GPO1472" s="14"/>
      <c r="GPP1472" s="14"/>
      <c r="GPQ1472" s="14"/>
      <c r="GPR1472" s="14"/>
      <c r="GPS1472" s="14"/>
      <c r="GPT1472" s="14"/>
      <c r="GPU1472" s="14"/>
      <c r="GPV1472" s="14"/>
      <c r="GPW1472" s="14"/>
      <c r="GPX1472" s="14"/>
      <c r="GPY1472" s="14"/>
      <c r="GPZ1472" s="14"/>
      <c r="GQA1472" s="14"/>
      <c r="GQB1472" s="14"/>
      <c r="GQC1472" s="14"/>
      <c r="GQD1472" s="14"/>
      <c r="GQE1472" s="14"/>
      <c r="GQF1472" s="14"/>
      <c r="GQG1472" s="14"/>
      <c r="GQH1472" s="14"/>
      <c r="GQI1472" s="14"/>
      <c r="GQJ1472" s="14"/>
      <c r="GQK1472" s="14"/>
      <c r="GQL1472" s="14"/>
      <c r="GQM1472" s="14"/>
      <c r="GQN1472" s="14"/>
      <c r="GQO1472" s="14"/>
      <c r="GQP1472" s="14"/>
      <c r="GQQ1472" s="14"/>
      <c r="GQR1472" s="14"/>
      <c r="GQS1472" s="14"/>
      <c r="GQT1472" s="14"/>
      <c r="GQU1472" s="14"/>
      <c r="GQV1472" s="14"/>
      <c r="GQW1472" s="14"/>
      <c r="GQX1472" s="14"/>
      <c r="GQY1472" s="14"/>
      <c r="GQZ1472" s="14"/>
      <c r="GRA1472" s="14"/>
      <c r="GRB1472" s="14"/>
      <c r="GRC1472" s="14"/>
      <c r="GRD1472" s="14"/>
      <c r="GRE1472" s="14"/>
      <c r="GRF1472" s="14"/>
      <c r="GRG1472" s="14"/>
      <c r="GRH1472" s="14"/>
      <c r="GRI1472" s="14"/>
      <c r="GRJ1472" s="14"/>
      <c r="GRK1472" s="14"/>
      <c r="GRL1472" s="14"/>
      <c r="GRM1472" s="14"/>
      <c r="GRN1472" s="14"/>
      <c r="GRO1472" s="14"/>
      <c r="GRP1472" s="14"/>
      <c r="GRQ1472" s="14"/>
      <c r="GRR1472" s="14"/>
      <c r="GRS1472" s="14"/>
      <c r="GRT1472" s="14"/>
      <c r="GRU1472" s="14"/>
      <c r="GRV1472" s="14"/>
      <c r="GRW1472" s="14"/>
      <c r="GRX1472" s="14"/>
      <c r="GRY1472" s="14"/>
      <c r="GRZ1472" s="14"/>
      <c r="GSA1472" s="14"/>
      <c r="GSB1472" s="14"/>
      <c r="GSC1472" s="14"/>
      <c r="GSD1472" s="14"/>
      <c r="GSE1472" s="14"/>
      <c r="GSF1472" s="14"/>
      <c r="GSG1472" s="14"/>
      <c r="GSH1472" s="14"/>
      <c r="GSI1472" s="14"/>
      <c r="GSJ1472" s="14"/>
      <c r="GSK1472" s="14"/>
      <c r="GSL1472" s="14"/>
      <c r="GSM1472" s="14"/>
      <c r="GSN1472" s="14"/>
      <c r="GSO1472" s="14"/>
      <c r="GSP1472" s="14"/>
      <c r="GSQ1472" s="14"/>
      <c r="GSR1472" s="14"/>
      <c r="GSS1472" s="14"/>
      <c r="GST1472" s="14"/>
      <c r="GSU1472" s="14"/>
      <c r="GSV1472" s="14"/>
      <c r="GSW1472" s="14"/>
      <c r="GSX1472" s="14"/>
      <c r="GSY1472" s="14"/>
      <c r="GSZ1472" s="14"/>
      <c r="GTA1472" s="14"/>
      <c r="GTB1472" s="14"/>
      <c r="GTC1472" s="14"/>
      <c r="GTD1472" s="14"/>
      <c r="GTE1472" s="14"/>
      <c r="GTF1472" s="14"/>
      <c r="GTG1472" s="14"/>
      <c r="GTH1472" s="14"/>
      <c r="GTI1472" s="14"/>
      <c r="GTJ1472" s="14"/>
      <c r="GTK1472" s="14"/>
      <c r="GTL1472" s="14"/>
      <c r="GTM1472" s="14"/>
      <c r="GTN1472" s="14"/>
      <c r="GTO1472" s="14"/>
      <c r="GTP1472" s="14"/>
      <c r="GTQ1472" s="14"/>
      <c r="GTR1472" s="14"/>
      <c r="GTS1472" s="14"/>
      <c r="GTT1472" s="14"/>
      <c r="GTU1472" s="14"/>
      <c r="GTV1472" s="14"/>
      <c r="GTW1472" s="14"/>
      <c r="GTX1472" s="14"/>
      <c r="GTY1472" s="14"/>
      <c r="GTZ1472" s="14"/>
      <c r="GUA1472" s="14"/>
      <c r="GUB1472" s="14"/>
      <c r="GUC1472" s="14"/>
      <c r="GUD1472" s="14"/>
      <c r="GUE1472" s="14"/>
      <c r="GUF1472" s="14"/>
      <c r="GUG1472" s="14"/>
      <c r="GUH1472" s="14"/>
      <c r="GUI1472" s="14"/>
      <c r="GUJ1472" s="14"/>
      <c r="GUK1472" s="14"/>
      <c r="GUL1472" s="14"/>
      <c r="GUM1472" s="14"/>
      <c r="GUN1472" s="14"/>
      <c r="GUO1472" s="14"/>
      <c r="GUP1472" s="14"/>
      <c r="GUQ1472" s="14"/>
      <c r="GUR1472" s="14"/>
      <c r="GUS1472" s="14"/>
      <c r="GUT1472" s="14"/>
      <c r="GUU1472" s="14"/>
      <c r="GUV1472" s="14"/>
      <c r="GUW1472" s="14"/>
      <c r="GUX1472" s="14"/>
      <c r="GUY1472" s="14"/>
      <c r="GUZ1472" s="14"/>
      <c r="GVA1472" s="14"/>
      <c r="GVB1472" s="14"/>
      <c r="GVC1472" s="14"/>
      <c r="GVD1472" s="14"/>
      <c r="GVE1472" s="14"/>
      <c r="GVF1472" s="14"/>
      <c r="GVG1472" s="14"/>
      <c r="GVH1472" s="14"/>
      <c r="GVI1472" s="14"/>
      <c r="GVJ1472" s="14"/>
      <c r="GVK1472" s="14"/>
      <c r="GVL1472" s="14"/>
      <c r="GVM1472" s="14"/>
      <c r="GVN1472" s="14"/>
      <c r="GVO1472" s="14"/>
      <c r="GVP1472" s="14"/>
      <c r="GVQ1472" s="14"/>
      <c r="GVR1472" s="14"/>
      <c r="GVS1472" s="14"/>
      <c r="GVT1472" s="14"/>
      <c r="GVU1472" s="14"/>
      <c r="GVV1472" s="14"/>
      <c r="GVW1472" s="14"/>
      <c r="GVX1472" s="14"/>
      <c r="GVY1472" s="14"/>
      <c r="GVZ1472" s="14"/>
      <c r="GWA1472" s="14"/>
      <c r="GWB1472" s="14"/>
      <c r="GWC1472" s="14"/>
      <c r="GWD1472" s="14"/>
      <c r="GWE1472" s="14"/>
      <c r="GWF1472" s="14"/>
      <c r="GWG1472" s="14"/>
      <c r="GWH1472" s="14"/>
      <c r="GWI1472" s="14"/>
      <c r="GWJ1472" s="14"/>
      <c r="GWK1472" s="14"/>
      <c r="GWL1472" s="14"/>
      <c r="GWM1472" s="14"/>
      <c r="GWN1472" s="14"/>
      <c r="GWO1472" s="14"/>
      <c r="GWP1472" s="14"/>
      <c r="GWQ1472" s="14"/>
      <c r="GWR1472" s="14"/>
      <c r="GWS1472" s="14"/>
      <c r="GWT1472" s="14"/>
      <c r="GWU1472" s="14"/>
      <c r="GWV1472" s="14"/>
      <c r="GWW1472" s="14"/>
      <c r="GWX1472" s="14"/>
      <c r="GWY1472" s="14"/>
      <c r="GWZ1472" s="14"/>
      <c r="GXA1472" s="14"/>
      <c r="GXB1472" s="14"/>
      <c r="GXC1472" s="14"/>
      <c r="GXD1472" s="14"/>
      <c r="GXE1472" s="14"/>
      <c r="GXF1472" s="14"/>
      <c r="GXG1472" s="14"/>
      <c r="GXH1472" s="14"/>
      <c r="GXI1472" s="14"/>
      <c r="GXJ1472" s="14"/>
      <c r="GXK1472" s="14"/>
      <c r="GXL1472" s="14"/>
      <c r="GXM1472" s="14"/>
      <c r="GXN1472" s="14"/>
      <c r="GXO1472" s="14"/>
      <c r="GXP1472" s="14"/>
      <c r="GXQ1472" s="14"/>
      <c r="GXR1472" s="14"/>
      <c r="GXS1472" s="14"/>
      <c r="GXT1472" s="14"/>
      <c r="GXU1472" s="14"/>
      <c r="GXV1472" s="14"/>
      <c r="GXW1472" s="14"/>
      <c r="GXX1472" s="14"/>
      <c r="GXY1472" s="14"/>
      <c r="GXZ1472" s="14"/>
      <c r="GYA1472" s="14"/>
      <c r="GYB1472" s="14"/>
      <c r="GYC1472" s="14"/>
      <c r="GYD1472" s="14"/>
      <c r="GYE1472" s="14"/>
      <c r="GYF1472" s="14"/>
      <c r="GYG1472" s="14"/>
      <c r="GYH1472" s="14"/>
      <c r="GYI1472" s="14"/>
      <c r="GYJ1472" s="14"/>
      <c r="GYK1472" s="14"/>
      <c r="GYL1472" s="14"/>
      <c r="GYM1472" s="14"/>
      <c r="GYN1472" s="14"/>
      <c r="GYO1472" s="14"/>
      <c r="GYP1472" s="14"/>
      <c r="GYQ1472" s="14"/>
      <c r="GYR1472" s="14"/>
      <c r="GYS1472" s="14"/>
      <c r="GYT1472" s="14"/>
      <c r="GYU1472" s="14"/>
      <c r="GYV1472" s="14"/>
      <c r="GYW1472" s="14"/>
      <c r="GYX1472" s="14"/>
      <c r="GYY1472" s="14"/>
      <c r="GYZ1472" s="14"/>
      <c r="GZA1472" s="14"/>
      <c r="GZB1472" s="14"/>
      <c r="GZC1472" s="14"/>
      <c r="GZD1472" s="14"/>
      <c r="GZE1472" s="14"/>
      <c r="GZF1472" s="14"/>
      <c r="GZG1472" s="14"/>
      <c r="GZH1472" s="14"/>
      <c r="GZI1472" s="14"/>
      <c r="GZJ1472" s="14"/>
      <c r="GZK1472" s="14"/>
      <c r="GZL1472" s="14"/>
      <c r="GZM1472" s="14"/>
      <c r="GZN1472" s="14"/>
      <c r="GZO1472" s="14"/>
      <c r="GZP1472" s="14"/>
      <c r="GZQ1472" s="14"/>
      <c r="GZR1472" s="14"/>
      <c r="GZS1472" s="14"/>
      <c r="GZT1472" s="14"/>
      <c r="GZU1472" s="14"/>
      <c r="GZV1472" s="14"/>
      <c r="GZW1472" s="14"/>
      <c r="GZX1472" s="14"/>
      <c r="GZY1472" s="14"/>
      <c r="GZZ1472" s="14"/>
      <c r="HAA1472" s="14"/>
      <c r="HAB1472" s="14"/>
      <c r="HAC1472" s="14"/>
      <c r="HAD1472" s="14"/>
      <c r="HAE1472" s="14"/>
      <c r="HAF1472" s="14"/>
      <c r="HAG1472" s="14"/>
      <c r="HAH1472" s="14"/>
      <c r="HAI1472" s="14"/>
      <c r="HAJ1472" s="14"/>
      <c r="HAK1472" s="14"/>
      <c r="HAL1472" s="14"/>
      <c r="HAM1472" s="14"/>
      <c r="HAN1472" s="14"/>
      <c r="HAO1472" s="14"/>
      <c r="HAP1472" s="14"/>
      <c r="HAQ1472" s="14"/>
      <c r="HAR1472" s="14"/>
      <c r="HAS1472" s="14"/>
      <c r="HAT1472" s="14"/>
      <c r="HAU1472" s="14"/>
      <c r="HAV1472" s="14"/>
      <c r="HAW1472" s="14"/>
      <c r="HAX1472" s="14"/>
      <c r="HAY1472" s="14"/>
      <c r="HAZ1472" s="14"/>
      <c r="HBA1472" s="14"/>
      <c r="HBB1472" s="14"/>
      <c r="HBC1472" s="14"/>
      <c r="HBD1472" s="14"/>
      <c r="HBE1472" s="14"/>
      <c r="HBF1472" s="14"/>
      <c r="HBG1472" s="14"/>
      <c r="HBH1472" s="14"/>
      <c r="HBI1472" s="14"/>
      <c r="HBJ1472" s="14"/>
      <c r="HBK1472" s="14"/>
      <c r="HBL1472" s="14"/>
      <c r="HBM1472" s="14"/>
      <c r="HBN1472" s="14"/>
      <c r="HBO1472" s="14"/>
      <c r="HBP1472" s="14"/>
      <c r="HBQ1472" s="14"/>
      <c r="HBR1472" s="14"/>
      <c r="HBS1472" s="14"/>
      <c r="HBT1472" s="14"/>
      <c r="HBU1472" s="14"/>
      <c r="HBV1472" s="14"/>
      <c r="HBW1472" s="14"/>
      <c r="HBX1472" s="14"/>
      <c r="HBY1472" s="14"/>
      <c r="HBZ1472" s="14"/>
      <c r="HCA1472" s="14"/>
      <c r="HCB1472" s="14"/>
      <c r="HCC1472" s="14"/>
      <c r="HCD1472" s="14"/>
      <c r="HCE1472" s="14"/>
      <c r="HCF1472" s="14"/>
      <c r="HCG1472" s="14"/>
      <c r="HCH1472" s="14"/>
      <c r="HCI1472" s="14"/>
      <c r="HCJ1472" s="14"/>
      <c r="HCK1472" s="14"/>
      <c r="HCL1472" s="14"/>
      <c r="HCM1472" s="14"/>
      <c r="HCN1472" s="14"/>
      <c r="HCO1472" s="14"/>
      <c r="HCP1472" s="14"/>
      <c r="HCQ1472" s="14"/>
      <c r="HCR1472" s="14"/>
      <c r="HCS1472" s="14"/>
      <c r="HCT1472" s="14"/>
      <c r="HCU1472" s="14"/>
      <c r="HCV1472" s="14"/>
      <c r="HCW1472" s="14"/>
      <c r="HCX1472" s="14"/>
      <c r="HCY1472" s="14"/>
      <c r="HCZ1472" s="14"/>
      <c r="HDA1472" s="14"/>
      <c r="HDB1472" s="14"/>
      <c r="HDC1472" s="14"/>
      <c r="HDD1472" s="14"/>
      <c r="HDE1472" s="14"/>
      <c r="HDF1472" s="14"/>
      <c r="HDG1472" s="14"/>
      <c r="HDH1472" s="14"/>
      <c r="HDI1472" s="14"/>
      <c r="HDJ1472" s="14"/>
      <c r="HDK1472" s="14"/>
      <c r="HDL1472" s="14"/>
      <c r="HDM1472" s="14"/>
      <c r="HDN1472" s="14"/>
      <c r="HDO1472" s="14"/>
      <c r="HDP1472" s="14"/>
      <c r="HDQ1472" s="14"/>
      <c r="HDR1472" s="14"/>
      <c r="HDS1472" s="14"/>
      <c r="HDT1472" s="14"/>
      <c r="HDU1472" s="14"/>
      <c r="HDV1472" s="14"/>
      <c r="HDW1472" s="14"/>
      <c r="HDX1472" s="14"/>
      <c r="HDY1472" s="14"/>
      <c r="HDZ1472" s="14"/>
      <c r="HEA1472" s="14"/>
      <c r="HEB1472" s="14"/>
      <c r="HEC1472" s="14"/>
      <c r="HED1472" s="14"/>
      <c r="HEE1472" s="14"/>
      <c r="HEF1472" s="14"/>
      <c r="HEG1472" s="14"/>
      <c r="HEH1472" s="14"/>
      <c r="HEI1472" s="14"/>
      <c r="HEJ1472" s="14"/>
      <c r="HEK1472" s="14"/>
      <c r="HEL1472" s="14"/>
      <c r="HEM1472" s="14"/>
      <c r="HEN1472" s="14"/>
      <c r="HEO1472" s="14"/>
      <c r="HEP1472" s="14"/>
      <c r="HEQ1472" s="14"/>
      <c r="HER1472" s="14"/>
      <c r="HES1472" s="14"/>
      <c r="HET1472" s="14"/>
      <c r="HEU1472" s="14"/>
      <c r="HEV1472" s="14"/>
      <c r="HEW1472" s="14"/>
      <c r="HEX1472" s="14"/>
      <c r="HEY1472" s="14"/>
      <c r="HEZ1472" s="14"/>
      <c r="HFA1472" s="14"/>
      <c r="HFB1472" s="14"/>
      <c r="HFC1472" s="14"/>
      <c r="HFD1472" s="14"/>
      <c r="HFE1472" s="14"/>
      <c r="HFF1472" s="14"/>
      <c r="HFG1472" s="14"/>
      <c r="HFH1472" s="14"/>
      <c r="HFI1472" s="14"/>
      <c r="HFJ1472" s="14"/>
      <c r="HFK1472" s="14"/>
      <c r="HFL1472" s="14"/>
      <c r="HFM1472" s="14"/>
      <c r="HFN1472" s="14"/>
      <c r="HFO1472" s="14"/>
      <c r="HFP1472" s="14"/>
      <c r="HFQ1472" s="14"/>
      <c r="HFR1472" s="14"/>
      <c r="HFS1472" s="14"/>
      <c r="HFT1472" s="14"/>
      <c r="HFU1472" s="14"/>
      <c r="HFV1472" s="14"/>
      <c r="HFW1472" s="14"/>
      <c r="HFX1472" s="14"/>
      <c r="HFY1472" s="14"/>
      <c r="HFZ1472" s="14"/>
      <c r="HGA1472" s="14"/>
      <c r="HGB1472" s="14"/>
      <c r="HGC1472" s="14"/>
      <c r="HGD1472" s="14"/>
      <c r="HGE1472" s="14"/>
      <c r="HGF1472" s="14"/>
      <c r="HGG1472" s="14"/>
      <c r="HGH1472" s="14"/>
      <c r="HGI1472" s="14"/>
      <c r="HGJ1472" s="14"/>
      <c r="HGK1472" s="14"/>
      <c r="HGL1472" s="14"/>
      <c r="HGM1472" s="14"/>
      <c r="HGN1472" s="14"/>
      <c r="HGO1472" s="14"/>
      <c r="HGP1472" s="14"/>
      <c r="HGQ1472" s="14"/>
      <c r="HGR1472" s="14"/>
      <c r="HGS1472" s="14"/>
      <c r="HGT1472" s="14"/>
      <c r="HGU1472" s="14"/>
      <c r="HGV1472" s="14"/>
      <c r="HGW1472" s="14"/>
      <c r="HGX1472" s="14"/>
      <c r="HGY1472" s="14"/>
      <c r="HGZ1472" s="14"/>
      <c r="HHA1472" s="14"/>
      <c r="HHB1472" s="14"/>
      <c r="HHC1472" s="14"/>
      <c r="HHD1472" s="14"/>
      <c r="HHE1472" s="14"/>
      <c r="HHF1472" s="14"/>
      <c r="HHG1472" s="14"/>
      <c r="HHH1472" s="14"/>
      <c r="HHI1472" s="14"/>
      <c r="HHJ1472" s="14"/>
      <c r="HHK1472" s="14"/>
      <c r="HHL1472" s="14"/>
      <c r="HHM1472" s="14"/>
      <c r="HHN1472" s="14"/>
      <c r="HHO1472" s="14"/>
      <c r="HHP1472" s="14"/>
      <c r="HHQ1472" s="14"/>
      <c r="HHR1472" s="14"/>
      <c r="HHS1472" s="14"/>
      <c r="HHT1472" s="14"/>
      <c r="HHU1472" s="14"/>
      <c r="HHV1472" s="14"/>
      <c r="HHW1472" s="14"/>
      <c r="HHX1472" s="14"/>
      <c r="HHY1472" s="14"/>
      <c r="HHZ1472" s="14"/>
      <c r="HIA1472" s="14"/>
      <c r="HIB1472" s="14"/>
      <c r="HIC1472" s="14"/>
      <c r="HID1472" s="14"/>
      <c r="HIE1472" s="14"/>
      <c r="HIF1472" s="14"/>
      <c r="HIG1472" s="14"/>
      <c r="HIH1472" s="14"/>
      <c r="HII1472" s="14"/>
      <c r="HIJ1472" s="14"/>
      <c r="HIK1472" s="14"/>
      <c r="HIL1472" s="14"/>
      <c r="HIM1472" s="14"/>
      <c r="HIN1472" s="14"/>
      <c r="HIO1472" s="14"/>
      <c r="HIP1472" s="14"/>
      <c r="HIQ1472" s="14"/>
      <c r="HIR1472" s="14"/>
      <c r="HIS1472" s="14"/>
      <c r="HIT1472" s="14"/>
      <c r="HIU1472" s="14"/>
      <c r="HIV1472" s="14"/>
      <c r="HIW1472" s="14"/>
      <c r="HIX1472" s="14"/>
      <c r="HIY1472" s="14"/>
      <c r="HIZ1472" s="14"/>
      <c r="HJA1472" s="14"/>
      <c r="HJB1472" s="14"/>
      <c r="HJC1472" s="14"/>
      <c r="HJD1472" s="14"/>
      <c r="HJE1472" s="14"/>
      <c r="HJF1472" s="14"/>
      <c r="HJG1472" s="14"/>
      <c r="HJH1472" s="14"/>
      <c r="HJI1472" s="14"/>
      <c r="HJJ1472" s="14"/>
      <c r="HJK1472" s="14"/>
      <c r="HJL1472" s="14"/>
      <c r="HJM1472" s="14"/>
      <c r="HJN1472" s="14"/>
      <c r="HJO1472" s="14"/>
      <c r="HJP1472" s="14"/>
      <c r="HJQ1472" s="14"/>
      <c r="HJR1472" s="14"/>
      <c r="HJS1472" s="14"/>
      <c r="HJT1472" s="14"/>
      <c r="HJU1472" s="14"/>
      <c r="HJV1472" s="14"/>
      <c r="HJW1472" s="14"/>
      <c r="HJX1472" s="14"/>
      <c r="HJY1472" s="14"/>
      <c r="HJZ1472" s="14"/>
      <c r="HKA1472" s="14"/>
      <c r="HKB1472" s="14"/>
      <c r="HKC1472" s="14"/>
      <c r="HKD1472" s="14"/>
      <c r="HKE1472" s="14"/>
      <c r="HKF1472" s="14"/>
      <c r="HKG1472" s="14"/>
      <c r="HKH1472" s="14"/>
      <c r="HKI1472" s="14"/>
      <c r="HKJ1472" s="14"/>
      <c r="HKK1472" s="14"/>
      <c r="HKL1472" s="14"/>
      <c r="HKM1472" s="14"/>
      <c r="HKN1472" s="14"/>
      <c r="HKO1472" s="14"/>
      <c r="HKP1472" s="14"/>
      <c r="HKQ1472" s="14"/>
      <c r="HKR1472" s="14"/>
      <c r="HKS1472" s="14"/>
      <c r="HKT1472" s="14"/>
      <c r="HKU1472" s="14"/>
      <c r="HKV1472" s="14"/>
      <c r="HKW1472" s="14"/>
      <c r="HKX1472" s="14"/>
      <c r="HKY1472" s="14"/>
      <c r="HKZ1472" s="14"/>
      <c r="HLA1472" s="14"/>
      <c r="HLB1472" s="14"/>
      <c r="HLC1472" s="14"/>
      <c r="HLD1472" s="14"/>
      <c r="HLE1472" s="14"/>
      <c r="HLF1472" s="14"/>
      <c r="HLG1472" s="14"/>
      <c r="HLH1472" s="14"/>
      <c r="HLI1472" s="14"/>
      <c r="HLJ1472" s="14"/>
      <c r="HLK1472" s="14"/>
      <c r="HLL1472" s="14"/>
      <c r="HLM1472" s="14"/>
      <c r="HLN1472" s="14"/>
      <c r="HLO1472" s="14"/>
      <c r="HLP1472" s="14"/>
      <c r="HLQ1472" s="14"/>
      <c r="HLR1472" s="14"/>
      <c r="HLS1472" s="14"/>
      <c r="HLT1472" s="14"/>
      <c r="HLU1472" s="14"/>
      <c r="HLV1472" s="14"/>
      <c r="HLW1472" s="14"/>
      <c r="HLX1472" s="14"/>
      <c r="HLY1472" s="14"/>
      <c r="HLZ1472" s="14"/>
      <c r="HMA1472" s="14"/>
      <c r="HMB1472" s="14"/>
      <c r="HMC1472" s="14"/>
      <c r="HMD1472" s="14"/>
      <c r="HME1472" s="14"/>
      <c r="HMF1472" s="14"/>
      <c r="HMG1472" s="14"/>
      <c r="HMH1472" s="14"/>
      <c r="HMI1472" s="14"/>
      <c r="HMJ1472" s="14"/>
      <c r="HMK1472" s="14"/>
      <c r="HML1472" s="14"/>
      <c r="HMM1472" s="14"/>
      <c r="HMN1472" s="14"/>
      <c r="HMO1472" s="14"/>
      <c r="HMP1472" s="14"/>
      <c r="HMQ1472" s="14"/>
      <c r="HMR1472" s="14"/>
      <c r="HMS1472" s="14"/>
      <c r="HMT1472" s="14"/>
      <c r="HMU1472" s="14"/>
      <c r="HMV1472" s="14"/>
      <c r="HMW1472" s="14"/>
      <c r="HMX1472" s="14"/>
      <c r="HMY1472" s="14"/>
      <c r="HMZ1472" s="14"/>
      <c r="HNA1472" s="14"/>
      <c r="HNB1472" s="14"/>
      <c r="HNC1472" s="14"/>
      <c r="HND1472" s="14"/>
      <c r="HNE1472" s="14"/>
      <c r="HNF1472" s="14"/>
      <c r="HNG1472" s="14"/>
      <c r="HNH1472" s="14"/>
      <c r="HNI1472" s="14"/>
      <c r="HNJ1472" s="14"/>
      <c r="HNK1472" s="14"/>
      <c r="HNL1472" s="14"/>
      <c r="HNM1472" s="14"/>
      <c r="HNN1472" s="14"/>
      <c r="HNO1472" s="14"/>
      <c r="HNP1472" s="14"/>
      <c r="HNQ1472" s="14"/>
      <c r="HNR1472" s="14"/>
      <c r="HNS1472" s="14"/>
      <c r="HNT1472" s="14"/>
      <c r="HNU1472" s="14"/>
      <c r="HNV1472" s="14"/>
      <c r="HNW1472" s="14"/>
      <c r="HNX1472" s="14"/>
      <c r="HNY1472" s="14"/>
      <c r="HNZ1472" s="14"/>
      <c r="HOA1472" s="14"/>
      <c r="HOB1472" s="14"/>
      <c r="HOC1472" s="14"/>
      <c r="HOD1472" s="14"/>
      <c r="HOE1472" s="14"/>
      <c r="HOF1472" s="14"/>
      <c r="HOG1472" s="14"/>
      <c r="HOH1472" s="14"/>
      <c r="HOI1472" s="14"/>
      <c r="HOJ1472" s="14"/>
      <c r="HOK1472" s="14"/>
      <c r="HOL1472" s="14"/>
      <c r="HOM1472" s="14"/>
      <c r="HON1472" s="14"/>
      <c r="HOO1472" s="14"/>
      <c r="HOP1472" s="14"/>
      <c r="HOQ1472" s="14"/>
      <c r="HOR1472" s="14"/>
      <c r="HOS1472" s="14"/>
      <c r="HOT1472" s="14"/>
      <c r="HOU1472" s="14"/>
      <c r="HOV1472" s="14"/>
      <c r="HOW1472" s="14"/>
      <c r="HOX1472" s="14"/>
      <c r="HOY1472" s="14"/>
      <c r="HOZ1472" s="14"/>
      <c r="HPA1472" s="14"/>
      <c r="HPB1472" s="14"/>
      <c r="HPC1472" s="14"/>
      <c r="HPD1472" s="14"/>
      <c r="HPE1472" s="14"/>
      <c r="HPF1472" s="14"/>
      <c r="HPG1472" s="14"/>
      <c r="HPH1472" s="14"/>
      <c r="HPI1472" s="14"/>
      <c r="HPJ1472" s="14"/>
      <c r="HPK1472" s="14"/>
      <c r="HPL1472" s="14"/>
      <c r="HPM1472" s="14"/>
      <c r="HPN1472" s="14"/>
      <c r="HPO1472" s="14"/>
      <c r="HPP1472" s="14"/>
      <c r="HPQ1472" s="14"/>
      <c r="HPR1472" s="14"/>
      <c r="HPS1472" s="14"/>
      <c r="HPT1472" s="14"/>
      <c r="HPU1472" s="14"/>
      <c r="HPV1472" s="14"/>
      <c r="HPW1472" s="14"/>
      <c r="HPX1472" s="14"/>
      <c r="HPY1472" s="14"/>
      <c r="HPZ1472" s="14"/>
      <c r="HQA1472" s="14"/>
      <c r="HQB1472" s="14"/>
      <c r="HQC1472" s="14"/>
      <c r="HQD1472" s="14"/>
      <c r="HQE1472" s="14"/>
      <c r="HQF1472" s="14"/>
      <c r="HQG1472" s="14"/>
      <c r="HQH1472" s="14"/>
      <c r="HQI1472" s="14"/>
      <c r="HQJ1472" s="14"/>
      <c r="HQK1472" s="14"/>
      <c r="HQL1472" s="14"/>
      <c r="HQM1472" s="14"/>
      <c r="HQN1472" s="14"/>
      <c r="HQO1472" s="14"/>
      <c r="HQP1472" s="14"/>
      <c r="HQQ1472" s="14"/>
      <c r="HQR1472" s="14"/>
      <c r="HQS1472" s="14"/>
      <c r="HQT1472" s="14"/>
      <c r="HQU1472" s="14"/>
      <c r="HQV1472" s="14"/>
      <c r="HQW1472" s="14"/>
      <c r="HQX1472" s="14"/>
      <c r="HQY1472" s="14"/>
      <c r="HQZ1472" s="14"/>
      <c r="HRA1472" s="14"/>
      <c r="HRB1472" s="14"/>
      <c r="HRC1472" s="14"/>
      <c r="HRD1472" s="14"/>
      <c r="HRE1472" s="14"/>
      <c r="HRF1472" s="14"/>
      <c r="HRG1472" s="14"/>
      <c r="HRH1472" s="14"/>
      <c r="HRI1472" s="14"/>
      <c r="HRJ1472" s="14"/>
      <c r="HRK1472" s="14"/>
      <c r="HRL1472" s="14"/>
      <c r="HRM1472" s="14"/>
      <c r="HRN1472" s="14"/>
      <c r="HRO1472" s="14"/>
      <c r="HRP1472" s="14"/>
      <c r="HRQ1472" s="14"/>
      <c r="HRR1472" s="14"/>
      <c r="HRS1472" s="14"/>
      <c r="HRT1472" s="14"/>
      <c r="HRU1472" s="14"/>
      <c r="HRV1472" s="14"/>
      <c r="HRW1472" s="14"/>
      <c r="HRX1472" s="14"/>
      <c r="HRY1472" s="14"/>
      <c r="HRZ1472" s="14"/>
      <c r="HSA1472" s="14"/>
      <c r="HSB1472" s="14"/>
      <c r="HSC1472" s="14"/>
      <c r="HSD1472" s="14"/>
      <c r="HSE1472" s="14"/>
      <c r="HSF1472" s="14"/>
      <c r="HSG1472" s="14"/>
      <c r="HSH1472" s="14"/>
      <c r="HSI1472" s="14"/>
      <c r="HSJ1472" s="14"/>
      <c r="HSK1472" s="14"/>
      <c r="HSL1472" s="14"/>
      <c r="HSM1472" s="14"/>
      <c r="HSN1472" s="14"/>
      <c r="HSO1472" s="14"/>
      <c r="HSP1472" s="14"/>
      <c r="HSQ1472" s="14"/>
      <c r="HSR1472" s="14"/>
      <c r="HSS1472" s="14"/>
      <c r="HST1472" s="14"/>
      <c r="HSU1472" s="14"/>
      <c r="HSV1472" s="14"/>
      <c r="HSW1472" s="14"/>
      <c r="HSX1472" s="14"/>
      <c r="HSY1472" s="14"/>
      <c r="HSZ1472" s="14"/>
      <c r="HTA1472" s="14"/>
      <c r="HTB1472" s="14"/>
      <c r="HTC1472" s="14"/>
      <c r="HTD1472" s="14"/>
      <c r="HTE1472" s="14"/>
      <c r="HTF1472" s="14"/>
      <c r="HTG1472" s="14"/>
      <c r="HTH1472" s="14"/>
      <c r="HTI1472" s="14"/>
      <c r="HTJ1472" s="14"/>
      <c r="HTK1472" s="14"/>
      <c r="HTL1472" s="14"/>
      <c r="HTM1472" s="14"/>
      <c r="HTN1472" s="14"/>
      <c r="HTO1472" s="14"/>
      <c r="HTP1472" s="14"/>
      <c r="HTQ1472" s="14"/>
      <c r="HTR1472" s="14"/>
      <c r="HTS1472" s="14"/>
      <c r="HTT1472" s="14"/>
      <c r="HTU1472" s="14"/>
      <c r="HTV1472" s="14"/>
      <c r="HTW1472" s="14"/>
      <c r="HTX1472" s="14"/>
      <c r="HTY1472" s="14"/>
      <c r="HTZ1472" s="14"/>
      <c r="HUA1472" s="14"/>
      <c r="HUB1472" s="14"/>
      <c r="HUC1472" s="14"/>
      <c r="HUD1472" s="14"/>
      <c r="HUE1472" s="14"/>
      <c r="HUF1472" s="14"/>
      <c r="HUG1472" s="14"/>
      <c r="HUH1472" s="14"/>
      <c r="HUI1472" s="14"/>
      <c r="HUJ1472" s="14"/>
      <c r="HUK1472" s="14"/>
      <c r="HUL1472" s="14"/>
      <c r="HUM1472" s="14"/>
      <c r="HUN1472" s="14"/>
      <c r="HUO1472" s="14"/>
      <c r="HUP1472" s="14"/>
      <c r="HUQ1472" s="14"/>
      <c r="HUR1472" s="14"/>
      <c r="HUS1472" s="14"/>
      <c r="HUT1472" s="14"/>
      <c r="HUU1472" s="14"/>
      <c r="HUV1472" s="14"/>
      <c r="HUW1472" s="14"/>
      <c r="HUX1472" s="14"/>
      <c r="HUY1472" s="14"/>
      <c r="HUZ1472" s="14"/>
      <c r="HVA1472" s="14"/>
      <c r="HVB1472" s="14"/>
      <c r="HVC1472" s="14"/>
      <c r="HVD1472" s="14"/>
      <c r="HVE1472" s="14"/>
      <c r="HVF1472" s="14"/>
      <c r="HVG1472" s="14"/>
      <c r="HVH1472" s="14"/>
      <c r="HVI1472" s="14"/>
      <c r="HVJ1472" s="14"/>
      <c r="HVK1472" s="14"/>
      <c r="HVL1472" s="14"/>
      <c r="HVM1472" s="14"/>
      <c r="HVN1472" s="14"/>
      <c r="HVO1472" s="14"/>
      <c r="HVP1472" s="14"/>
      <c r="HVQ1472" s="14"/>
      <c r="HVR1472" s="14"/>
      <c r="HVS1472" s="14"/>
      <c r="HVT1472" s="14"/>
      <c r="HVU1472" s="14"/>
      <c r="HVV1472" s="14"/>
      <c r="HVW1472" s="14"/>
      <c r="HVX1472" s="14"/>
      <c r="HVY1472" s="14"/>
      <c r="HVZ1472" s="14"/>
      <c r="HWA1472" s="14"/>
      <c r="HWB1472" s="14"/>
      <c r="HWC1472" s="14"/>
      <c r="HWD1472" s="14"/>
      <c r="HWE1472" s="14"/>
      <c r="HWF1472" s="14"/>
      <c r="HWG1472" s="14"/>
      <c r="HWH1472" s="14"/>
      <c r="HWI1472" s="14"/>
      <c r="HWJ1472" s="14"/>
      <c r="HWK1472" s="14"/>
      <c r="HWL1472" s="14"/>
      <c r="HWM1472" s="14"/>
      <c r="HWN1472" s="14"/>
      <c r="HWO1472" s="14"/>
      <c r="HWP1472" s="14"/>
      <c r="HWQ1472" s="14"/>
      <c r="HWR1472" s="14"/>
      <c r="HWS1472" s="14"/>
      <c r="HWT1472" s="14"/>
      <c r="HWU1472" s="14"/>
      <c r="HWV1472" s="14"/>
      <c r="HWW1472" s="14"/>
      <c r="HWX1472" s="14"/>
      <c r="HWY1472" s="14"/>
      <c r="HWZ1472" s="14"/>
      <c r="HXA1472" s="14"/>
      <c r="HXB1472" s="14"/>
      <c r="HXC1472" s="14"/>
      <c r="HXD1472" s="14"/>
      <c r="HXE1472" s="14"/>
      <c r="HXF1472" s="14"/>
      <c r="HXG1472" s="14"/>
      <c r="HXH1472" s="14"/>
      <c r="HXI1472" s="14"/>
      <c r="HXJ1472" s="14"/>
      <c r="HXK1472" s="14"/>
      <c r="HXL1472" s="14"/>
      <c r="HXM1472" s="14"/>
      <c r="HXN1472" s="14"/>
      <c r="HXO1472" s="14"/>
      <c r="HXP1472" s="14"/>
      <c r="HXQ1472" s="14"/>
      <c r="HXR1472" s="14"/>
      <c r="HXS1472" s="14"/>
      <c r="HXT1472" s="14"/>
      <c r="HXU1472" s="14"/>
      <c r="HXV1472" s="14"/>
      <c r="HXW1472" s="14"/>
      <c r="HXX1472" s="14"/>
      <c r="HXY1472" s="14"/>
      <c r="HXZ1472" s="14"/>
      <c r="HYA1472" s="14"/>
      <c r="HYB1472" s="14"/>
      <c r="HYC1472" s="14"/>
      <c r="HYD1472" s="14"/>
      <c r="HYE1472" s="14"/>
      <c r="HYF1472" s="14"/>
      <c r="HYG1472" s="14"/>
      <c r="HYH1472" s="14"/>
      <c r="HYI1472" s="14"/>
      <c r="HYJ1472" s="14"/>
      <c r="HYK1472" s="14"/>
      <c r="HYL1472" s="14"/>
      <c r="HYM1472" s="14"/>
      <c r="HYN1472" s="14"/>
      <c r="HYO1472" s="14"/>
      <c r="HYP1472" s="14"/>
      <c r="HYQ1472" s="14"/>
      <c r="HYR1472" s="14"/>
      <c r="HYS1472" s="14"/>
      <c r="HYT1472" s="14"/>
      <c r="HYU1472" s="14"/>
      <c r="HYV1472" s="14"/>
      <c r="HYW1472" s="14"/>
      <c r="HYX1472" s="14"/>
      <c r="HYY1472" s="14"/>
      <c r="HYZ1472" s="14"/>
      <c r="HZA1472" s="14"/>
      <c r="HZB1472" s="14"/>
      <c r="HZC1472" s="14"/>
      <c r="HZD1472" s="14"/>
      <c r="HZE1472" s="14"/>
      <c r="HZF1472" s="14"/>
      <c r="HZG1472" s="14"/>
      <c r="HZH1472" s="14"/>
      <c r="HZI1472" s="14"/>
      <c r="HZJ1472" s="14"/>
      <c r="HZK1472" s="14"/>
      <c r="HZL1472" s="14"/>
      <c r="HZM1472" s="14"/>
      <c r="HZN1472" s="14"/>
      <c r="HZO1472" s="14"/>
      <c r="HZP1472" s="14"/>
      <c r="HZQ1472" s="14"/>
      <c r="HZR1472" s="14"/>
      <c r="HZS1472" s="14"/>
      <c r="HZT1472" s="14"/>
      <c r="HZU1472" s="14"/>
      <c r="HZV1472" s="14"/>
      <c r="HZW1472" s="14"/>
      <c r="HZX1472" s="14"/>
      <c r="HZY1472" s="14"/>
      <c r="HZZ1472" s="14"/>
      <c r="IAA1472" s="14"/>
      <c r="IAB1472" s="14"/>
      <c r="IAC1472" s="14"/>
      <c r="IAD1472" s="14"/>
      <c r="IAE1472" s="14"/>
      <c r="IAF1472" s="14"/>
      <c r="IAG1472" s="14"/>
      <c r="IAH1472" s="14"/>
      <c r="IAI1472" s="14"/>
      <c r="IAJ1472" s="14"/>
      <c r="IAK1472" s="14"/>
      <c r="IAL1472" s="14"/>
      <c r="IAM1472" s="14"/>
      <c r="IAN1472" s="14"/>
      <c r="IAO1472" s="14"/>
      <c r="IAP1472" s="14"/>
      <c r="IAQ1472" s="14"/>
      <c r="IAR1472" s="14"/>
      <c r="IAS1472" s="14"/>
      <c r="IAT1472" s="14"/>
      <c r="IAU1472" s="14"/>
      <c r="IAV1472" s="14"/>
      <c r="IAW1472" s="14"/>
      <c r="IAX1472" s="14"/>
      <c r="IAY1472" s="14"/>
      <c r="IAZ1472" s="14"/>
      <c r="IBA1472" s="14"/>
      <c r="IBB1472" s="14"/>
      <c r="IBC1472" s="14"/>
      <c r="IBD1472" s="14"/>
      <c r="IBE1472" s="14"/>
      <c r="IBF1472" s="14"/>
      <c r="IBG1472" s="14"/>
      <c r="IBH1472" s="14"/>
      <c r="IBI1472" s="14"/>
      <c r="IBJ1472" s="14"/>
      <c r="IBK1472" s="14"/>
      <c r="IBL1472" s="14"/>
      <c r="IBM1472" s="14"/>
      <c r="IBN1472" s="14"/>
      <c r="IBO1472" s="14"/>
      <c r="IBP1472" s="14"/>
      <c r="IBQ1472" s="14"/>
      <c r="IBR1472" s="14"/>
      <c r="IBS1472" s="14"/>
      <c r="IBT1472" s="14"/>
      <c r="IBU1472" s="14"/>
      <c r="IBV1472" s="14"/>
      <c r="IBW1472" s="14"/>
      <c r="IBX1472" s="14"/>
      <c r="IBY1472" s="14"/>
      <c r="IBZ1472" s="14"/>
      <c r="ICA1472" s="14"/>
      <c r="ICB1472" s="14"/>
      <c r="ICC1472" s="14"/>
      <c r="ICD1472" s="14"/>
      <c r="ICE1472" s="14"/>
      <c r="ICF1472" s="14"/>
      <c r="ICG1472" s="14"/>
      <c r="ICH1472" s="14"/>
      <c r="ICI1472" s="14"/>
      <c r="ICJ1472" s="14"/>
      <c r="ICK1472" s="14"/>
      <c r="ICL1472" s="14"/>
      <c r="ICM1472" s="14"/>
      <c r="ICN1472" s="14"/>
      <c r="ICO1472" s="14"/>
      <c r="ICP1472" s="14"/>
      <c r="ICQ1472" s="14"/>
      <c r="ICR1472" s="14"/>
      <c r="ICS1472" s="14"/>
      <c r="ICT1472" s="14"/>
      <c r="ICU1472" s="14"/>
      <c r="ICV1472" s="14"/>
      <c r="ICW1472" s="14"/>
      <c r="ICX1472" s="14"/>
      <c r="ICY1472" s="14"/>
      <c r="ICZ1472" s="14"/>
      <c r="IDA1472" s="14"/>
      <c r="IDB1472" s="14"/>
      <c r="IDC1472" s="14"/>
      <c r="IDD1472" s="14"/>
      <c r="IDE1472" s="14"/>
      <c r="IDF1472" s="14"/>
      <c r="IDG1472" s="14"/>
      <c r="IDH1472" s="14"/>
      <c r="IDI1472" s="14"/>
      <c r="IDJ1472" s="14"/>
      <c r="IDK1472" s="14"/>
      <c r="IDL1472" s="14"/>
      <c r="IDM1472" s="14"/>
      <c r="IDN1472" s="14"/>
      <c r="IDO1472" s="14"/>
      <c r="IDP1472" s="14"/>
      <c r="IDQ1472" s="14"/>
      <c r="IDR1472" s="14"/>
      <c r="IDS1472" s="14"/>
      <c r="IDT1472" s="14"/>
      <c r="IDU1472" s="14"/>
      <c r="IDV1472" s="14"/>
      <c r="IDW1472" s="14"/>
      <c r="IDX1472" s="14"/>
      <c r="IDY1472" s="14"/>
      <c r="IDZ1472" s="14"/>
      <c r="IEA1472" s="14"/>
      <c r="IEB1472" s="14"/>
      <c r="IEC1472" s="14"/>
      <c r="IED1472" s="14"/>
      <c r="IEE1472" s="14"/>
      <c r="IEF1472" s="14"/>
      <c r="IEG1472" s="14"/>
      <c r="IEH1472" s="14"/>
      <c r="IEI1472" s="14"/>
      <c r="IEJ1472" s="14"/>
      <c r="IEK1472" s="14"/>
      <c r="IEL1472" s="14"/>
      <c r="IEM1472" s="14"/>
      <c r="IEN1472" s="14"/>
      <c r="IEO1472" s="14"/>
      <c r="IEP1472" s="14"/>
      <c r="IEQ1472" s="14"/>
      <c r="IER1472" s="14"/>
      <c r="IES1472" s="14"/>
      <c r="IET1472" s="14"/>
      <c r="IEU1472" s="14"/>
      <c r="IEV1472" s="14"/>
      <c r="IEW1472" s="14"/>
      <c r="IEX1472" s="14"/>
      <c r="IEY1472" s="14"/>
      <c r="IEZ1472" s="14"/>
      <c r="IFA1472" s="14"/>
      <c r="IFB1472" s="14"/>
      <c r="IFC1472" s="14"/>
      <c r="IFD1472" s="14"/>
      <c r="IFE1472" s="14"/>
      <c r="IFF1472" s="14"/>
      <c r="IFG1472" s="14"/>
      <c r="IFH1472" s="14"/>
      <c r="IFI1472" s="14"/>
      <c r="IFJ1472" s="14"/>
      <c r="IFK1472" s="14"/>
      <c r="IFL1472" s="14"/>
      <c r="IFM1472" s="14"/>
      <c r="IFN1472" s="14"/>
      <c r="IFO1472" s="14"/>
      <c r="IFP1472" s="14"/>
      <c r="IFQ1472" s="14"/>
      <c r="IFR1472" s="14"/>
      <c r="IFS1472" s="14"/>
      <c r="IFT1472" s="14"/>
      <c r="IFU1472" s="14"/>
      <c r="IFV1472" s="14"/>
      <c r="IFW1472" s="14"/>
      <c r="IFX1472" s="14"/>
      <c r="IFY1472" s="14"/>
      <c r="IFZ1472" s="14"/>
      <c r="IGA1472" s="14"/>
      <c r="IGB1472" s="14"/>
      <c r="IGC1472" s="14"/>
      <c r="IGD1472" s="14"/>
      <c r="IGE1472" s="14"/>
      <c r="IGF1472" s="14"/>
      <c r="IGG1472" s="14"/>
      <c r="IGH1472" s="14"/>
      <c r="IGI1472" s="14"/>
      <c r="IGJ1472" s="14"/>
      <c r="IGK1472" s="14"/>
      <c r="IGL1472" s="14"/>
      <c r="IGM1472" s="14"/>
      <c r="IGN1472" s="14"/>
      <c r="IGO1472" s="14"/>
      <c r="IGP1472" s="14"/>
      <c r="IGQ1472" s="14"/>
      <c r="IGR1472" s="14"/>
      <c r="IGS1472" s="14"/>
      <c r="IGT1472" s="14"/>
      <c r="IGU1472" s="14"/>
      <c r="IGV1472" s="14"/>
      <c r="IGW1472" s="14"/>
      <c r="IGX1472" s="14"/>
      <c r="IGY1472" s="14"/>
      <c r="IGZ1472" s="14"/>
      <c r="IHA1472" s="14"/>
      <c r="IHB1472" s="14"/>
      <c r="IHC1472" s="14"/>
      <c r="IHD1472" s="14"/>
      <c r="IHE1472" s="14"/>
      <c r="IHF1472" s="14"/>
      <c r="IHG1472" s="14"/>
      <c r="IHH1472" s="14"/>
      <c r="IHI1472" s="14"/>
      <c r="IHJ1472" s="14"/>
      <c r="IHK1472" s="14"/>
      <c r="IHL1472" s="14"/>
      <c r="IHM1472" s="14"/>
      <c r="IHN1472" s="14"/>
      <c r="IHO1472" s="14"/>
      <c r="IHP1472" s="14"/>
      <c r="IHQ1472" s="14"/>
      <c r="IHR1472" s="14"/>
      <c r="IHS1472" s="14"/>
      <c r="IHT1472" s="14"/>
      <c r="IHU1472" s="14"/>
      <c r="IHV1472" s="14"/>
      <c r="IHW1472" s="14"/>
      <c r="IHX1472" s="14"/>
      <c r="IHY1472" s="14"/>
      <c r="IHZ1472" s="14"/>
      <c r="IIA1472" s="14"/>
      <c r="IIB1472" s="14"/>
      <c r="IIC1472" s="14"/>
      <c r="IID1472" s="14"/>
      <c r="IIE1472" s="14"/>
      <c r="IIF1472" s="14"/>
      <c r="IIG1472" s="14"/>
      <c r="IIH1472" s="14"/>
      <c r="III1472" s="14"/>
      <c r="IIJ1472" s="14"/>
      <c r="IIK1472" s="14"/>
      <c r="IIL1472" s="14"/>
      <c r="IIM1472" s="14"/>
      <c r="IIN1472" s="14"/>
      <c r="IIO1472" s="14"/>
      <c r="IIP1472" s="14"/>
      <c r="IIQ1472" s="14"/>
      <c r="IIR1472" s="14"/>
      <c r="IIS1472" s="14"/>
      <c r="IIT1472" s="14"/>
      <c r="IIU1472" s="14"/>
      <c r="IIV1472" s="14"/>
      <c r="IIW1472" s="14"/>
      <c r="IIX1472" s="14"/>
      <c r="IIY1472" s="14"/>
      <c r="IIZ1472" s="14"/>
      <c r="IJA1472" s="14"/>
      <c r="IJB1472" s="14"/>
      <c r="IJC1472" s="14"/>
      <c r="IJD1472" s="14"/>
      <c r="IJE1472" s="14"/>
      <c r="IJF1472" s="14"/>
      <c r="IJG1472" s="14"/>
      <c r="IJH1472" s="14"/>
      <c r="IJI1472" s="14"/>
      <c r="IJJ1472" s="14"/>
      <c r="IJK1472" s="14"/>
      <c r="IJL1472" s="14"/>
      <c r="IJM1472" s="14"/>
      <c r="IJN1472" s="14"/>
      <c r="IJO1472" s="14"/>
      <c r="IJP1472" s="14"/>
      <c r="IJQ1472" s="14"/>
      <c r="IJR1472" s="14"/>
      <c r="IJS1472" s="14"/>
      <c r="IJT1472" s="14"/>
      <c r="IJU1472" s="14"/>
      <c r="IJV1472" s="14"/>
      <c r="IJW1472" s="14"/>
      <c r="IJX1472" s="14"/>
      <c r="IJY1472" s="14"/>
      <c r="IJZ1472" s="14"/>
      <c r="IKA1472" s="14"/>
      <c r="IKB1472" s="14"/>
      <c r="IKC1472" s="14"/>
      <c r="IKD1472" s="14"/>
      <c r="IKE1472" s="14"/>
      <c r="IKF1472" s="14"/>
      <c r="IKG1472" s="14"/>
      <c r="IKH1472" s="14"/>
      <c r="IKI1472" s="14"/>
      <c r="IKJ1472" s="14"/>
      <c r="IKK1472" s="14"/>
      <c r="IKL1472" s="14"/>
      <c r="IKM1472" s="14"/>
      <c r="IKN1472" s="14"/>
      <c r="IKO1472" s="14"/>
      <c r="IKP1472" s="14"/>
      <c r="IKQ1472" s="14"/>
      <c r="IKR1472" s="14"/>
      <c r="IKS1472" s="14"/>
      <c r="IKT1472" s="14"/>
      <c r="IKU1472" s="14"/>
      <c r="IKV1472" s="14"/>
      <c r="IKW1472" s="14"/>
      <c r="IKX1472" s="14"/>
      <c r="IKY1472" s="14"/>
      <c r="IKZ1472" s="14"/>
      <c r="ILA1472" s="14"/>
      <c r="ILB1472" s="14"/>
      <c r="ILC1472" s="14"/>
      <c r="ILD1472" s="14"/>
      <c r="ILE1472" s="14"/>
      <c r="ILF1472" s="14"/>
      <c r="ILG1472" s="14"/>
      <c r="ILH1472" s="14"/>
      <c r="ILI1472" s="14"/>
      <c r="ILJ1472" s="14"/>
      <c r="ILK1472" s="14"/>
      <c r="ILL1472" s="14"/>
      <c r="ILM1472" s="14"/>
      <c r="ILN1472" s="14"/>
      <c r="ILO1472" s="14"/>
      <c r="ILP1472" s="14"/>
      <c r="ILQ1472" s="14"/>
      <c r="ILR1472" s="14"/>
      <c r="ILS1472" s="14"/>
      <c r="ILT1472" s="14"/>
      <c r="ILU1472" s="14"/>
      <c r="ILV1472" s="14"/>
      <c r="ILW1472" s="14"/>
      <c r="ILX1472" s="14"/>
      <c r="ILY1472" s="14"/>
      <c r="ILZ1472" s="14"/>
      <c r="IMA1472" s="14"/>
      <c r="IMB1472" s="14"/>
      <c r="IMC1472" s="14"/>
      <c r="IMD1472" s="14"/>
      <c r="IME1472" s="14"/>
      <c r="IMF1472" s="14"/>
      <c r="IMG1472" s="14"/>
      <c r="IMH1472" s="14"/>
      <c r="IMI1472" s="14"/>
      <c r="IMJ1472" s="14"/>
      <c r="IMK1472" s="14"/>
      <c r="IML1472" s="14"/>
      <c r="IMM1472" s="14"/>
      <c r="IMN1472" s="14"/>
      <c r="IMO1472" s="14"/>
      <c r="IMP1472" s="14"/>
      <c r="IMQ1472" s="14"/>
      <c r="IMR1472" s="14"/>
      <c r="IMS1472" s="14"/>
      <c r="IMT1472" s="14"/>
      <c r="IMU1472" s="14"/>
      <c r="IMV1472" s="14"/>
      <c r="IMW1472" s="14"/>
      <c r="IMX1472" s="14"/>
      <c r="IMY1472" s="14"/>
      <c r="IMZ1472" s="14"/>
      <c r="INA1472" s="14"/>
      <c r="INB1472" s="14"/>
      <c r="INC1472" s="14"/>
      <c r="IND1472" s="14"/>
      <c r="INE1472" s="14"/>
      <c r="INF1472" s="14"/>
      <c r="ING1472" s="14"/>
      <c r="INH1472" s="14"/>
      <c r="INI1472" s="14"/>
      <c r="INJ1472" s="14"/>
      <c r="INK1472" s="14"/>
      <c r="INL1472" s="14"/>
      <c r="INM1472" s="14"/>
      <c r="INN1472" s="14"/>
      <c r="INO1472" s="14"/>
      <c r="INP1472" s="14"/>
      <c r="INQ1472" s="14"/>
      <c r="INR1472" s="14"/>
      <c r="INS1472" s="14"/>
      <c r="INT1472" s="14"/>
      <c r="INU1472" s="14"/>
      <c r="INV1472" s="14"/>
      <c r="INW1472" s="14"/>
      <c r="INX1472" s="14"/>
      <c r="INY1472" s="14"/>
      <c r="INZ1472" s="14"/>
      <c r="IOA1472" s="14"/>
      <c r="IOB1472" s="14"/>
      <c r="IOC1472" s="14"/>
      <c r="IOD1472" s="14"/>
      <c r="IOE1472" s="14"/>
      <c r="IOF1472" s="14"/>
      <c r="IOG1472" s="14"/>
      <c r="IOH1472" s="14"/>
      <c r="IOI1472" s="14"/>
      <c r="IOJ1472" s="14"/>
      <c r="IOK1472" s="14"/>
      <c r="IOL1472" s="14"/>
      <c r="IOM1472" s="14"/>
      <c r="ION1472" s="14"/>
      <c r="IOO1472" s="14"/>
      <c r="IOP1472" s="14"/>
      <c r="IOQ1472" s="14"/>
      <c r="IOR1472" s="14"/>
      <c r="IOS1472" s="14"/>
      <c r="IOT1472" s="14"/>
      <c r="IOU1472" s="14"/>
      <c r="IOV1472" s="14"/>
      <c r="IOW1472" s="14"/>
      <c r="IOX1472" s="14"/>
      <c r="IOY1472" s="14"/>
      <c r="IOZ1472" s="14"/>
      <c r="IPA1472" s="14"/>
      <c r="IPB1472" s="14"/>
      <c r="IPC1472" s="14"/>
      <c r="IPD1472" s="14"/>
      <c r="IPE1472" s="14"/>
      <c r="IPF1472" s="14"/>
      <c r="IPG1472" s="14"/>
      <c r="IPH1472" s="14"/>
      <c r="IPI1472" s="14"/>
      <c r="IPJ1472" s="14"/>
      <c r="IPK1472" s="14"/>
      <c r="IPL1472" s="14"/>
      <c r="IPM1472" s="14"/>
      <c r="IPN1472" s="14"/>
      <c r="IPO1472" s="14"/>
      <c r="IPP1472" s="14"/>
      <c r="IPQ1472" s="14"/>
      <c r="IPR1472" s="14"/>
      <c r="IPS1472" s="14"/>
      <c r="IPT1472" s="14"/>
      <c r="IPU1472" s="14"/>
      <c r="IPV1472" s="14"/>
      <c r="IPW1472" s="14"/>
      <c r="IPX1472" s="14"/>
      <c r="IPY1472" s="14"/>
      <c r="IPZ1472" s="14"/>
      <c r="IQA1472" s="14"/>
      <c r="IQB1472" s="14"/>
      <c r="IQC1472" s="14"/>
      <c r="IQD1472" s="14"/>
      <c r="IQE1472" s="14"/>
      <c r="IQF1472" s="14"/>
      <c r="IQG1472" s="14"/>
      <c r="IQH1472" s="14"/>
      <c r="IQI1472" s="14"/>
      <c r="IQJ1472" s="14"/>
      <c r="IQK1472" s="14"/>
      <c r="IQL1472" s="14"/>
      <c r="IQM1472" s="14"/>
      <c r="IQN1472" s="14"/>
      <c r="IQO1472" s="14"/>
      <c r="IQP1472" s="14"/>
      <c r="IQQ1472" s="14"/>
      <c r="IQR1472" s="14"/>
      <c r="IQS1472" s="14"/>
      <c r="IQT1472" s="14"/>
      <c r="IQU1472" s="14"/>
      <c r="IQV1472" s="14"/>
      <c r="IQW1472" s="14"/>
      <c r="IQX1472" s="14"/>
      <c r="IQY1472" s="14"/>
      <c r="IQZ1472" s="14"/>
      <c r="IRA1472" s="14"/>
      <c r="IRB1472" s="14"/>
      <c r="IRC1472" s="14"/>
      <c r="IRD1472" s="14"/>
      <c r="IRE1472" s="14"/>
      <c r="IRF1472" s="14"/>
      <c r="IRG1472" s="14"/>
      <c r="IRH1472" s="14"/>
      <c r="IRI1472" s="14"/>
      <c r="IRJ1472" s="14"/>
      <c r="IRK1472" s="14"/>
      <c r="IRL1472" s="14"/>
      <c r="IRM1472" s="14"/>
      <c r="IRN1472" s="14"/>
      <c r="IRO1472" s="14"/>
      <c r="IRP1472" s="14"/>
      <c r="IRQ1472" s="14"/>
      <c r="IRR1472" s="14"/>
      <c r="IRS1472" s="14"/>
      <c r="IRT1472" s="14"/>
      <c r="IRU1472" s="14"/>
      <c r="IRV1472" s="14"/>
      <c r="IRW1472" s="14"/>
      <c r="IRX1472" s="14"/>
      <c r="IRY1472" s="14"/>
      <c r="IRZ1472" s="14"/>
      <c r="ISA1472" s="14"/>
      <c r="ISB1472" s="14"/>
      <c r="ISC1472" s="14"/>
      <c r="ISD1472" s="14"/>
      <c r="ISE1472" s="14"/>
      <c r="ISF1472" s="14"/>
      <c r="ISG1472" s="14"/>
      <c r="ISH1472" s="14"/>
      <c r="ISI1472" s="14"/>
      <c r="ISJ1472" s="14"/>
      <c r="ISK1472" s="14"/>
      <c r="ISL1472" s="14"/>
      <c r="ISM1472" s="14"/>
      <c r="ISN1472" s="14"/>
      <c r="ISO1472" s="14"/>
      <c r="ISP1472" s="14"/>
      <c r="ISQ1472" s="14"/>
      <c r="ISR1472" s="14"/>
      <c r="ISS1472" s="14"/>
      <c r="IST1472" s="14"/>
      <c r="ISU1472" s="14"/>
      <c r="ISV1472" s="14"/>
      <c r="ISW1472" s="14"/>
      <c r="ISX1472" s="14"/>
      <c r="ISY1472" s="14"/>
      <c r="ISZ1472" s="14"/>
      <c r="ITA1472" s="14"/>
      <c r="ITB1472" s="14"/>
      <c r="ITC1472" s="14"/>
      <c r="ITD1472" s="14"/>
      <c r="ITE1472" s="14"/>
      <c r="ITF1472" s="14"/>
      <c r="ITG1472" s="14"/>
      <c r="ITH1472" s="14"/>
      <c r="ITI1472" s="14"/>
      <c r="ITJ1472" s="14"/>
      <c r="ITK1472" s="14"/>
      <c r="ITL1472" s="14"/>
      <c r="ITM1472" s="14"/>
      <c r="ITN1472" s="14"/>
      <c r="ITO1472" s="14"/>
      <c r="ITP1472" s="14"/>
      <c r="ITQ1472" s="14"/>
      <c r="ITR1472" s="14"/>
      <c r="ITS1472" s="14"/>
      <c r="ITT1472" s="14"/>
      <c r="ITU1472" s="14"/>
      <c r="ITV1472" s="14"/>
      <c r="ITW1472" s="14"/>
      <c r="ITX1472" s="14"/>
      <c r="ITY1472" s="14"/>
      <c r="ITZ1472" s="14"/>
      <c r="IUA1472" s="14"/>
      <c r="IUB1472" s="14"/>
      <c r="IUC1472" s="14"/>
      <c r="IUD1472" s="14"/>
      <c r="IUE1472" s="14"/>
      <c r="IUF1472" s="14"/>
      <c r="IUG1472" s="14"/>
      <c r="IUH1472" s="14"/>
      <c r="IUI1472" s="14"/>
      <c r="IUJ1472" s="14"/>
      <c r="IUK1472" s="14"/>
      <c r="IUL1472" s="14"/>
      <c r="IUM1472" s="14"/>
      <c r="IUN1472" s="14"/>
      <c r="IUO1472" s="14"/>
      <c r="IUP1472" s="14"/>
      <c r="IUQ1472" s="14"/>
      <c r="IUR1472" s="14"/>
      <c r="IUS1472" s="14"/>
      <c r="IUT1472" s="14"/>
      <c r="IUU1472" s="14"/>
      <c r="IUV1472" s="14"/>
      <c r="IUW1472" s="14"/>
      <c r="IUX1472" s="14"/>
      <c r="IUY1472" s="14"/>
      <c r="IUZ1472" s="14"/>
      <c r="IVA1472" s="14"/>
      <c r="IVB1472" s="14"/>
      <c r="IVC1472" s="14"/>
      <c r="IVD1472" s="14"/>
      <c r="IVE1472" s="14"/>
      <c r="IVF1472" s="14"/>
      <c r="IVG1472" s="14"/>
      <c r="IVH1472" s="14"/>
      <c r="IVI1472" s="14"/>
      <c r="IVJ1472" s="14"/>
      <c r="IVK1472" s="14"/>
      <c r="IVL1472" s="14"/>
      <c r="IVM1472" s="14"/>
      <c r="IVN1472" s="14"/>
      <c r="IVO1472" s="14"/>
      <c r="IVP1472" s="14"/>
      <c r="IVQ1472" s="14"/>
      <c r="IVR1472" s="14"/>
      <c r="IVS1472" s="14"/>
      <c r="IVT1472" s="14"/>
      <c r="IVU1472" s="14"/>
      <c r="IVV1472" s="14"/>
      <c r="IVW1472" s="14"/>
      <c r="IVX1472" s="14"/>
      <c r="IVY1472" s="14"/>
      <c r="IVZ1472" s="14"/>
      <c r="IWA1472" s="14"/>
      <c r="IWB1472" s="14"/>
      <c r="IWC1472" s="14"/>
      <c r="IWD1472" s="14"/>
      <c r="IWE1472" s="14"/>
      <c r="IWF1472" s="14"/>
      <c r="IWG1472" s="14"/>
      <c r="IWH1472" s="14"/>
      <c r="IWI1472" s="14"/>
      <c r="IWJ1472" s="14"/>
      <c r="IWK1472" s="14"/>
      <c r="IWL1472" s="14"/>
      <c r="IWM1472" s="14"/>
      <c r="IWN1472" s="14"/>
      <c r="IWO1472" s="14"/>
      <c r="IWP1472" s="14"/>
      <c r="IWQ1472" s="14"/>
      <c r="IWR1472" s="14"/>
      <c r="IWS1472" s="14"/>
      <c r="IWT1472" s="14"/>
      <c r="IWU1472" s="14"/>
      <c r="IWV1472" s="14"/>
      <c r="IWW1472" s="14"/>
      <c r="IWX1472" s="14"/>
      <c r="IWY1472" s="14"/>
      <c r="IWZ1472" s="14"/>
      <c r="IXA1472" s="14"/>
      <c r="IXB1472" s="14"/>
      <c r="IXC1472" s="14"/>
      <c r="IXD1472" s="14"/>
      <c r="IXE1472" s="14"/>
      <c r="IXF1472" s="14"/>
      <c r="IXG1472" s="14"/>
      <c r="IXH1472" s="14"/>
      <c r="IXI1472" s="14"/>
      <c r="IXJ1472" s="14"/>
      <c r="IXK1472" s="14"/>
      <c r="IXL1472" s="14"/>
      <c r="IXM1472" s="14"/>
      <c r="IXN1472" s="14"/>
      <c r="IXO1472" s="14"/>
      <c r="IXP1472" s="14"/>
      <c r="IXQ1472" s="14"/>
      <c r="IXR1472" s="14"/>
      <c r="IXS1472" s="14"/>
      <c r="IXT1472" s="14"/>
      <c r="IXU1472" s="14"/>
      <c r="IXV1472" s="14"/>
      <c r="IXW1472" s="14"/>
      <c r="IXX1472" s="14"/>
      <c r="IXY1472" s="14"/>
      <c r="IXZ1472" s="14"/>
      <c r="IYA1472" s="14"/>
      <c r="IYB1472" s="14"/>
      <c r="IYC1472" s="14"/>
      <c r="IYD1472" s="14"/>
      <c r="IYE1472" s="14"/>
      <c r="IYF1472" s="14"/>
      <c r="IYG1472" s="14"/>
      <c r="IYH1472" s="14"/>
      <c r="IYI1472" s="14"/>
      <c r="IYJ1472" s="14"/>
      <c r="IYK1472" s="14"/>
      <c r="IYL1472" s="14"/>
      <c r="IYM1472" s="14"/>
      <c r="IYN1472" s="14"/>
      <c r="IYO1472" s="14"/>
      <c r="IYP1472" s="14"/>
      <c r="IYQ1472" s="14"/>
      <c r="IYR1472" s="14"/>
      <c r="IYS1472" s="14"/>
      <c r="IYT1472" s="14"/>
      <c r="IYU1472" s="14"/>
      <c r="IYV1472" s="14"/>
      <c r="IYW1472" s="14"/>
      <c r="IYX1472" s="14"/>
      <c r="IYY1472" s="14"/>
      <c r="IYZ1472" s="14"/>
      <c r="IZA1472" s="14"/>
      <c r="IZB1472" s="14"/>
      <c r="IZC1472" s="14"/>
      <c r="IZD1472" s="14"/>
      <c r="IZE1472" s="14"/>
      <c r="IZF1472" s="14"/>
      <c r="IZG1472" s="14"/>
      <c r="IZH1472" s="14"/>
      <c r="IZI1472" s="14"/>
      <c r="IZJ1472" s="14"/>
      <c r="IZK1472" s="14"/>
      <c r="IZL1472" s="14"/>
      <c r="IZM1472" s="14"/>
      <c r="IZN1472" s="14"/>
      <c r="IZO1472" s="14"/>
      <c r="IZP1472" s="14"/>
      <c r="IZQ1472" s="14"/>
      <c r="IZR1472" s="14"/>
      <c r="IZS1472" s="14"/>
      <c r="IZT1472" s="14"/>
      <c r="IZU1472" s="14"/>
      <c r="IZV1472" s="14"/>
      <c r="IZW1472" s="14"/>
      <c r="IZX1472" s="14"/>
      <c r="IZY1472" s="14"/>
      <c r="IZZ1472" s="14"/>
      <c r="JAA1472" s="14"/>
      <c r="JAB1472" s="14"/>
      <c r="JAC1472" s="14"/>
      <c r="JAD1472" s="14"/>
      <c r="JAE1472" s="14"/>
      <c r="JAF1472" s="14"/>
      <c r="JAG1472" s="14"/>
      <c r="JAH1472" s="14"/>
      <c r="JAI1472" s="14"/>
      <c r="JAJ1472" s="14"/>
      <c r="JAK1472" s="14"/>
      <c r="JAL1472" s="14"/>
      <c r="JAM1472" s="14"/>
      <c r="JAN1472" s="14"/>
      <c r="JAO1472" s="14"/>
      <c r="JAP1472" s="14"/>
      <c r="JAQ1472" s="14"/>
      <c r="JAR1472" s="14"/>
      <c r="JAS1472" s="14"/>
      <c r="JAT1472" s="14"/>
      <c r="JAU1472" s="14"/>
      <c r="JAV1472" s="14"/>
      <c r="JAW1472" s="14"/>
      <c r="JAX1472" s="14"/>
      <c r="JAY1472" s="14"/>
      <c r="JAZ1472" s="14"/>
      <c r="JBA1472" s="14"/>
      <c r="JBB1472" s="14"/>
      <c r="JBC1472" s="14"/>
      <c r="JBD1472" s="14"/>
      <c r="JBE1472" s="14"/>
      <c r="JBF1472" s="14"/>
      <c r="JBG1472" s="14"/>
      <c r="JBH1472" s="14"/>
      <c r="JBI1472" s="14"/>
      <c r="JBJ1472" s="14"/>
      <c r="JBK1472" s="14"/>
      <c r="JBL1472" s="14"/>
      <c r="JBM1472" s="14"/>
      <c r="JBN1472" s="14"/>
      <c r="JBO1472" s="14"/>
      <c r="JBP1472" s="14"/>
      <c r="JBQ1472" s="14"/>
      <c r="JBR1472" s="14"/>
      <c r="JBS1472" s="14"/>
      <c r="JBT1472" s="14"/>
      <c r="JBU1472" s="14"/>
      <c r="JBV1472" s="14"/>
      <c r="JBW1472" s="14"/>
      <c r="JBX1472" s="14"/>
      <c r="JBY1472" s="14"/>
      <c r="JBZ1472" s="14"/>
      <c r="JCA1472" s="14"/>
      <c r="JCB1472" s="14"/>
      <c r="JCC1472" s="14"/>
      <c r="JCD1472" s="14"/>
      <c r="JCE1472" s="14"/>
      <c r="JCF1472" s="14"/>
      <c r="JCG1472" s="14"/>
      <c r="JCH1472" s="14"/>
      <c r="JCI1472" s="14"/>
      <c r="JCJ1472" s="14"/>
      <c r="JCK1472" s="14"/>
      <c r="JCL1472" s="14"/>
      <c r="JCM1472" s="14"/>
      <c r="JCN1472" s="14"/>
      <c r="JCO1472" s="14"/>
      <c r="JCP1472" s="14"/>
      <c r="JCQ1472" s="14"/>
      <c r="JCR1472" s="14"/>
      <c r="JCS1472" s="14"/>
      <c r="JCT1472" s="14"/>
      <c r="JCU1472" s="14"/>
      <c r="JCV1472" s="14"/>
      <c r="JCW1472" s="14"/>
      <c r="JCX1472" s="14"/>
      <c r="JCY1472" s="14"/>
      <c r="JCZ1472" s="14"/>
      <c r="JDA1472" s="14"/>
      <c r="JDB1472" s="14"/>
      <c r="JDC1472" s="14"/>
      <c r="JDD1472" s="14"/>
      <c r="JDE1472" s="14"/>
      <c r="JDF1472" s="14"/>
      <c r="JDG1472" s="14"/>
      <c r="JDH1472" s="14"/>
      <c r="JDI1472" s="14"/>
      <c r="JDJ1472" s="14"/>
      <c r="JDK1472" s="14"/>
      <c r="JDL1472" s="14"/>
      <c r="JDM1472" s="14"/>
      <c r="JDN1472" s="14"/>
      <c r="JDO1472" s="14"/>
      <c r="JDP1472" s="14"/>
      <c r="JDQ1472" s="14"/>
      <c r="JDR1472" s="14"/>
      <c r="JDS1472" s="14"/>
      <c r="JDT1472" s="14"/>
      <c r="JDU1472" s="14"/>
      <c r="JDV1472" s="14"/>
      <c r="JDW1472" s="14"/>
      <c r="JDX1472" s="14"/>
      <c r="JDY1472" s="14"/>
      <c r="JDZ1472" s="14"/>
      <c r="JEA1472" s="14"/>
      <c r="JEB1472" s="14"/>
      <c r="JEC1472" s="14"/>
      <c r="JED1472" s="14"/>
      <c r="JEE1472" s="14"/>
      <c r="JEF1472" s="14"/>
      <c r="JEG1472" s="14"/>
      <c r="JEH1472" s="14"/>
      <c r="JEI1472" s="14"/>
      <c r="JEJ1472" s="14"/>
      <c r="JEK1472" s="14"/>
      <c r="JEL1472" s="14"/>
      <c r="JEM1472" s="14"/>
      <c r="JEN1472" s="14"/>
      <c r="JEO1472" s="14"/>
      <c r="JEP1472" s="14"/>
      <c r="JEQ1472" s="14"/>
      <c r="JER1472" s="14"/>
      <c r="JES1472" s="14"/>
      <c r="JET1472" s="14"/>
      <c r="JEU1472" s="14"/>
      <c r="JEV1472" s="14"/>
      <c r="JEW1472" s="14"/>
      <c r="JEX1472" s="14"/>
      <c r="JEY1472" s="14"/>
      <c r="JEZ1472" s="14"/>
      <c r="JFA1472" s="14"/>
      <c r="JFB1472" s="14"/>
      <c r="JFC1472" s="14"/>
      <c r="JFD1472" s="14"/>
      <c r="JFE1472" s="14"/>
      <c r="JFF1472" s="14"/>
      <c r="JFG1472" s="14"/>
      <c r="JFH1472" s="14"/>
      <c r="JFI1472" s="14"/>
      <c r="JFJ1472" s="14"/>
      <c r="JFK1472" s="14"/>
      <c r="JFL1472" s="14"/>
      <c r="JFM1472" s="14"/>
      <c r="JFN1472" s="14"/>
      <c r="JFO1472" s="14"/>
      <c r="JFP1472" s="14"/>
      <c r="JFQ1472" s="14"/>
      <c r="JFR1472" s="14"/>
      <c r="JFS1472" s="14"/>
      <c r="JFT1472" s="14"/>
      <c r="JFU1472" s="14"/>
      <c r="JFV1472" s="14"/>
      <c r="JFW1472" s="14"/>
      <c r="JFX1472" s="14"/>
      <c r="JFY1472" s="14"/>
      <c r="JFZ1472" s="14"/>
      <c r="JGA1472" s="14"/>
      <c r="JGB1472" s="14"/>
      <c r="JGC1472" s="14"/>
      <c r="JGD1472" s="14"/>
      <c r="JGE1472" s="14"/>
      <c r="JGF1472" s="14"/>
      <c r="JGG1472" s="14"/>
      <c r="JGH1472" s="14"/>
      <c r="JGI1472" s="14"/>
      <c r="JGJ1472" s="14"/>
      <c r="JGK1472" s="14"/>
      <c r="JGL1472" s="14"/>
      <c r="JGM1472" s="14"/>
      <c r="JGN1472" s="14"/>
      <c r="JGO1472" s="14"/>
      <c r="JGP1472" s="14"/>
      <c r="JGQ1472" s="14"/>
      <c r="JGR1472" s="14"/>
      <c r="JGS1472" s="14"/>
      <c r="JGT1472" s="14"/>
      <c r="JGU1472" s="14"/>
      <c r="JGV1472" s="14"/>
      <c r="JGW1472" s="14"/>
      <c r="JGX1472" s="14"/>
      <c r="JGY1472" s="14"/>
      <c r="JGZ1472" s="14"/>
      <c r="JHA1472" s="14"/>
      <c r="JHB1472" s="14"/>
      <c r="JHC1472" s="14"/>
      <c r="JHD1472" s="14"/>
      <c r="JHE1472" s="14"/>
      <c r="JHF1472" s="14"/>
      <c r="JHG1472" s="14"/>
      <c r="JHH1472" s="14"/>
      <c r="JHI1472" s="14"/>
      <c r="JHJ1472" s="14"/>
      <c r="JHK1472" s="14"/>
      <c r="JHL1472" s="14"/>
      <c r="JHM1472" s="14"/>
      <c r="JHN1472" s="14"/>
      <c r="JHO1472" s="14"/>
      <c r="JHP1472" s="14"/>
      <c r="JHQ1472" s="14"/>
      <c r="JHR1472" s="14"/>
      <c r="JHS1472" s="14"/>
      <c r="JHT1472" s="14"/>
      <c r="JHU1472" s="14"/>
      <c r="JHV1472" s="14"/>
      <c r="JHW1472" s="14"/>
      <c r="JHX1472" s="14"/>
      <c r="JHY1472" s="14"/>
      <c r="JHZ1472" s="14"/>
      <c r="JIA1472" s="14"/>
      <c r="JIB1472" s="14"/>
      <c r="JIC1472" s="14"/>
      <c r="JID1472" s="14"/>
      <c r="JIE1472" s="14"/>
      <c r="JIF1472" s="14"/>
      <c r="JIG1472" s="14"/>
      <c r="JIH1472" s="14"/>
      <c r="JII1472" s="14"/>
      <c r="JIJ1472" s="14"/>
      <c r="JIK1472" s="14"/>
      <c r="JIL1472" s="14"/>
      <c r="JIM1472" s="14"/>
      <c r="JIN1472" s="14"/>
      <c r="JIO1472" s="14"/>
      <c r="JIP1472" s="14"/>
      <c r="JIQ1472" s="14"/>
      <c r="JIR1472" s="14"/>
      <c r="JIS1472" s="14"/>
      <c r="JIT1472" s="14"/>
      <c r="JIU1472" s="14"/>
      <c r="JIV1472" s="14"/>
      <c r="JIW1472" s="14"/>
      <c r="JIX1472" s="14"/>
      <c r="JIY1472" s="14"/>
      <c r="JIZ1472" s="14"/>
      <c r="JJA1472" s="14"/>
      <c r="JJB1472" s="14"/>
      <c r="JJC1472" s="14"/>
      <c r="JJD1472" s="14"/>
      <c r="JJE1472" s="14"/>
      <c r="JJF1472" s="14"/>
      <c r="JJG1472" s="14"/>
      <c r="JJH1472" s="14"/>
      <c r="JJI1472" s="14"/>
      <c r="JJJ1472" s="14"/>
      <c r="JJK1472" s="14"/>
      <c r="JJL1472" s="14"/>
      <c r="JJM1472" s="14"/>
      <c r="JJN1472" s="14"/>
      <c r="JJO1472" s="14"/>
      <c r="JJP1472" s="14"/>
      <c r="JJQ1472" s="14"/>
      <c r="JJR1472" s="14"/>
      <c r="JJS1472" s="14"/>
      <c r="JJT1472" s="14"/>
      <c r="JJU1472" s="14"/>
      <c r="JJV1472" s="14"/>
      <c r="JJW1472" s="14"/>
      <c r="JJX1472" s="14"/>
      <c r="JJY1472" s="14"/>
      <c r="JJZ1472" s="14"/>
      <c r="JKA1472" s="14"/>
      <c r="JKB1472" s="14"/>
      <c r="JKC1472" s="14"/>
      <c r="JKD1472" s="14"/>
      <c r="JKE1472" s="14"/>
      <c r="JKF1472" s="14"/>
      <c r="JKG1472" s="14"/>
      <c r="JKH1472" s="14"/>
      <c r="JKI1472" s="14"/>
      <c r="JKJ1472" s="14"/>
      <c r="JKK1472" s="14"/>
      <c r="JKL1472" s="14"/>
      <c r="JKM1472" s="14"/>
      <c r="JKN1472" s="14"/>
      <c r="JKO1472" s="14"/>
      <c r="JKP1472" s="14"/>
      <c r="JKQ1472" s="14"/>
      <c r="JKR1472" s="14"/>
      <c r="JKS1472" s="14"/>
      <c r="JKT1472" s="14"/>
      <c r="JKU1472" s="14"/>
      <c r="JKV1472" s="14"/>
      <c r="JKW1472" s="14"/>
      <c r="JKX1472" s="14"/>
      <c r="JKY1472" s="14"/>
      <c r="JKZ1472" s="14"/>
      <c r="JLA1472" s="14"/>
      <c r="JLB1472" s="14"/>
      <c r="JLC1472" s="14"/>
      <c r="JLD1472" s="14"/>
      <c r="JLE1472" s="14"/>
      <c r="JLF1472" s="14"/>
      <c r="JLG1472" s="14"/>
      <c r="JLH1472" s="14"/>
      <c r="JLI1472" s="14"/>
      <c r="JLJ1472" s="14"/>
      <c r="JLK1472" s="14"/>
      <c r="JLL1472" s="14"/>
      <c r="JLM1472" s="14"/>
      <c r="JLN1472" s="14"/>
      <c r="JLO1472" s="14"/>
      <c r="JLP1472" s="14"/>
      <c r="JLQ1472" s="14"/>
      <c r="JLR1472" s="14"/>
      <c r="JLS1472" s="14"/>
      <c r="JLT1472" s="14"/>
      <c r="JLU1472" s="14"/>
      <c r="JLV1472" s="14"/>
      <c r="JLW1472" s="14"/>
      <c r="JLX1472" s="14"/>
      <c r="JLY1472" s="14"/>
      <c r="JLZ1472" s="14"/>
      <c r="JMA1472" s="14"/>
      <c r="JMB1472" s="14"/>
      <c r="JMC1472" s="14"/>
      <c r="JMD1472" s="14"/>
      <c r="JME1472" s="14"/>
      <c r="JMF1472" s="14"/>
      <c r="JMG1472" s="14"/>
      <c r="JMH1472" s="14"/>
      <c r="JMI1472" s="14"/>
      <c r="JMJ1472" s="14"/>
      <c r="JMK1472" s="14"/>
      <c r="JML1472" s="14"/>
      <c r="JMM1472" s="14"/>
      <c r="JMN1472" s="14"/>
      <c r="JMO1472" s="14"/>
      <c r="JMP1472" s="14"/>
      <c r="JMQ1472" s="14"/>
      <c r="JMR1472" s="14"/>
      <c r="JMS1472" s="14"/>
      <c r="JMT1472" s="14"/>
      <c r="JMU1472" s="14"/>
      <c r="JMV1472" s="14"/>
      <c r="JMW1472" s="14"/>
      <c r="JMX1472" s="14"/>
      <c r="JMY1472" s="14"/>
      <c r="JMZ1472" s="14"/>
      <c r="JNA1472" s="14"/>
      <c r="JNB1472" s="14"/>
      <c r="JNC1472" s="14"/>
      <c r="JND1472" s="14"/>
      <c r="JNE1472" s="14"/>
      <c r="JNF1472" s="14"/>
      <c r="JNG1472" s="14"/>
      <c r="JNH1472" s="14"/>
      <c r="JNI1472" s="14"/>
      <c r="JNJ1472" s="14"/>
      <c r="JNK1472" s="14"/>
      <c r="JNL1472" s="14"/>
      <c r="JNM1472" s="14"/>
      <c r="JNN1472" s="14"/>
      <c r="JNO1472" s="14"/>
      <c r="JNP1472" s="14"/>
      <c r="JNQ1472" s="14"/>
      <c r="JNR1472" s="14"/>
      <c r="JNS1472" s="14"/>
      <c r="JNT1472" s="14"/>
      <c r="JNU1472" s="14"/>
      <c r="JNV1472" s="14"/>
      <c r="JNW1472" s="14"/>
      <c r="JNX1472" s="14"/>
      <c r="JNY1472" s="14"/>
      <c r="JNZ1472" s="14"/>
      <c r="JOA1472" s="14"/>
      <c r="JOB1472" s="14"/>
      <c r="JOC1472" s="14"/>
      <c r="JOD1472" s="14"/>
      <c r="JOE1472" s="14"/>
      <c r="JOF1472" s="14"/>
      <c r="JOG1472" s="14"/>
      <c r="JOH1472" s="14"/>
      <c r="JOI1472" s="14"/>
      <c r="JOJ1472" s="14"/>
      <c r="JOK1472" s="14"/>
      <c r="JOL1472" s="14"/>
      <c r="JOM1472" s="14"/>
      <c r="JON1472" s="14"/>
      <c r="JOO1472" s="14"/>
      <c r="JOP1472" s="14"/>
      <c r="JOQ1472" s="14"/>
      <c r="JOR1472" s="14"/>
      <c r="JOS1472" s="14"/>
      <c r="JOT1472" s="14"/>
      <c r="JOU1472" s="14"/>
      <c r="JOV1472" s="14"/>
      <c r="JOW1472" s="14"/>
      <c r="JOX1472" s="14"/>
      <c r="JOY1472" s="14"/>
      <c r="JOZ1472" s="14"/>
      <c r="JPA1472" s="14"/>
      <c r="JPB1472" s="14"/>
      <c r="JPC1472" s="14"/>
      <c r="JPD1472" s="14"/>
      <c r="JPE1472" s="14"/>
      <c r="JPF1472" s="14"/>
      <c r="JPG1472" s="14"/>
      <c r="JPH1472" s="14"/>
      <c r="JPI1472" s="14"/>
      <c r="JPJ1472" s="14"/>
      <c r="JPK1472" s="14"/>
      <c r="JPL1472" s="14"/>
      <c r="JPM1472" s="14"/>
      <c r="JPN1472" s="14"/>
      <c r="JPO1472" s="14"/>
      <c r="JPP1472" s="14"/>
      <c r="JPQ1472" s="14"/>
      <c r="JPR1472" s="14"/>
      <c r="JPS1472" s="14"/>
      <c r="JPT1472" s="14"/>
      <c r="JPU1472" s="14"/>
      <c r="JPV1472" s="14"/>
      <c r="JPW1472" s="14"/>
      <c r="JPX1472" s="14"/>
      <c r="JPY1472" s="14"/>
      <c r="JPZ1472" s="14"/>
      <c r="JQA1472" s="14"/>
      <c r="JQB1472" s="14"/>
      <c r="JQC1472" s="14"/>
      <c r="JQD1472" s="14"/>
      <c r="JQE1472" s="14"/>
      <c r="JQF1472" s="14"/>
      <c r="JQG1472" s="14"/>
      <c r="JQH1472" s="14"/>
      <c r="JQI1472" s="14"/>
      <c r="JQJ1472" s="14"/>
      <c r="JQK1472" s="14"/>
      <c r="JQL1472" s="14"/>
      <c r="JQM1472" s="14"/>
      <c r="JQN1472" s="14"/>
      <c r="JQO1472" s="14"/>
      <c r="JQP1472" s="14"/>
      <c r="JQQ1472" s="14"/>
      <c r="JQR1472" s="14"/>
      <c r="JQS1472" s="14"/>
      <c r="JQT1472" s="14"/>
      <c r="JQU1472" s="14"/>
      <c r="JQV1472" s="14"/>
      <c r="JQW1472" s="14"/>
      <c r="JQX1472" s="14"/>
      <c r="JQY1472" s="14"/>
      <c r="JQZ1472" s="14"/>
      <c r="JRA1472" s="14"/>
      <c r="JRB1472" s="14"/>
      <c r="JRC1472" s="14"/>
      <c r="JRD1472" s="14"/>
      <c r="JRE1472" s="14"/>
      <c r="JRF1472" s="14"/>
      <c r="JRG1472" s="14"/>
      <c r="JRH1472" s="14"/>
      <c r="JRI1472" s="14"/>
      <c r="JRJ1472" s="14"/>
      <c r="JRK1472" s="14"/>
      <c r="JRL1472" s="14"/>
      <c r="JRM1472" s="14"/>
      <c r="JRN1472" s="14"/>
      <c r="JRO1472" s="14"/>
      <c r="JRP1472" s="14"/>
      <c r="JRQ1472" s="14"/>
      <c r="JRR1472" s="14"/>
      <c r="JRS1472" s="14"/>
      <c r="JRT1472" s="14"/>
      <c r="JRU1472" s="14"/>
      <c r="JRV1472" s="14"/>
      <c r="JRW1472" s="14"/>
      <c r="JRX1472" s="14"/>
      <c r="JRY1472" s="14"/>
      <c r="JRZ1472" s="14"/>
      <c r="JSA1472" s="14"/>
      <c r="JSB1472" s="14"/>
      <c r="JSC1472" s="14"/>
      <c r="JSD1472" s="14"/>
      <c r="JSE1472" s="14"/>
      <c r="JSF1472" s="14"/>
      <c r="JSG1472" s="14"/>
      <c r="JSH1472" s="14"/>
      <c r="JSI1472" s="14"/>
      <c r="JSJ1472" s="14"/>
      <c r="JSK1472" s="14"/>
      <c r="JSL1472" s="14"/>
      <c r="JSM1472" s="14"/>
      <c r="JSN1472" s="14"/>
      <c r="JSO1472" s="14"/>
      <c r="JSP1472" s="14"/>
      <c r="JSQ1472" s="14"/>
      <c r="JSR1472" s="14"/>
      <c r="JSS1472" s="14"/>
      <c r="JST1472" s="14"/>
      <c r="JSU1472" s="14"/>
      <c r="JSV1472" s="14"/>
      <c r="JSW1472" s="14"/>
      <c r="JSX1472" s="14"/>
      <c r="JSY1472" s="14"/>
      <c r="JSZ1472" s="14"/>
      <c r="JTA1472" s="14"/>
      <c r="JTB1472" s="14"/>
      <c r="JTC1472" s="14"/>
      <c r="JTD1472" s="14"/>
      <c r="JTE1472" s="14"/>
      <c r="JTF1472" s="14"/>
      <c r="JTG1472" s="14"/>
      <c r="JTH1472" s="14"/>
      <c r="JTI1472" s="14"/>
      <c r="JTJ1472" s="14"/>
      <c r="JTK1472" s="14"/>
      <c r="JTL1472" s="14"/>
      <c r="JTM1472" s="14"/>
      <c r="JTN1472" s="14"/>
      <c r="JTO1472" s="14"/>
      <c r="JTP1472" s="14"/>
      <c r="JTQ1472" s="14"/>
      <c r="JTR1472" s="14"/>
      <c r="JTS1472" s="14"/>
      <c r="JTT1472" s="14"/>
      <c r="JTU1472" s="14"/>
      <c r="JTV1472" s="14"/>
      <c r="JTW1472" s="14"/>
      <c r="JTX1472" s="14"/>
      <c r="JTY1472" s="14"/>
      <c r="JTZ1472" s="14"/>
      <c r="JUA1472" s="14"/>
      <c r="JUB1472" s="14"/>
      <c r="JUC1472" s="14"/>
      <c r="JUD1472" s="14"/>
      <c r="JUE1472" s="14"/>
      <c r="JUF1472" s="14"/>
      <c r="JUG1472" s="14"/>
      <c r="JUH1472" s="14"/>
      <c r="JUI1472" s="14"/>
      <c r="JUJ1472" s="14"/>
      <c r="JUK1472" s="14"/>
      <c r="JUL1472" s="14"/>
      <c r="JUM1472" s="14"/>
      <c r="JUN1472" s="14"/>
      <c r="JUO1472" s="14"/>
      <c r="JUP1472" s="14"/>
      <c r="JUQ1472" s="14"/>
      <c r="JUR1472" s="14"/>
      <c r="JUS1472" s="14"/>
      <c r="JUT1472" s="14"/>
      <c r="JUU1472" s="14"/>
      <c r="JUV1472" s="14"/>
      <c r="JUW1472" s="14"/>
      <c r="JUX1472" s="14"/>
      <c r="JUY1472" s="14"/>
      <c r="JUZ1472" s="14"/>
      <c r="JVA1472" s="14"/>
      <c r="JVB1472" s="14"/>
      <c r="JVC1472" s="14"/>
      <c r="JVD1472" s="14"/>
      <c r="JVE1472" s="14"/>
      <c r="JVF1472" s="14"/>
      <c r="JVG1472" s="14"/>
      <c r="JVH1472" s="14"/>
      <c r="JVI1472" s="14"/>
      <c r="JVJ1472" s="14"/>
      <c r="JVK1472" s="14"/>
      <c r="JVL1472" s="14"/>
      <c r="JVM1472" s="14"/>
      <c r="JVN1472" s="14"/>
      <c r="JVO1472" s="14"/>
      <c r="JVP1472" s="14"/>
      <c r="JVQ1472" s="14"/>
      <c r="JVR1472" s="14"/>
      <c r="JVS1472" s="14"/>
      <c r="JVT1472" s="14"/>
      <c r="JVU1472" s="14"/>
      <c r="JVV1472" s="14"/>
      <c r="JVW1472" s="14"/>
      <c r="JVX1472" s="14"/>
      <c r="JVY1472" s="14"/>
      <c r="JVZ1472" s="14"/>
      <c r="JWA1472" s="14"/>
      <c r="JWB1472" s="14"/>
      <c r="JWC1472" s="14"/>
      <c r="JWD1472" s="14"/>
      <c r="JWE1472" s="14"/>
      <c r="JWF1472" s="14"/>
      <c r="JWG1472" s="14"/>
      <c r="JWH1472" s="14"/>
      <c r="JWI1472" s="14"/>
      <c r="JWJ1472" s="14"/>
      <c r="JWK1472" s="14"/>
      <c r="JWL1472" s="14"/>
      <c r="JWM1472" s="14"/>
      <c r="JWN1472" s="14"/>
      <c r="JWO1472" s="14"/>
      <c r="JWP1472" s="14"/>
      <c r="JWQ1472" s="14"/>
      <c r="JWR1472" s="14"/>
      <c r="JWS1472" s="14"/>
      <c r="JWT1472" s="14"/>
      <c r="JWU1472" s="14"/>
      <c r="JWV1472" s="14"/>
      <c r="JWW1472" s="14"/>
      <c r="JWX1472" s="14"/>
      <c r="JWY1472" s="14"/>
      <c r="JWZ1472" s="14"/>
      <c r="JXA1472" s="14"/>
      <c r="JXB1472" s="14"/>
      <c r="JXC1472" s="14"/>
      <c r="JXD1472" s="14"/>
      <c r="JXE1472" s="14"/>
      <c r="JXF1472" s="14"/>
      <c r="JXG1472" s="14"/>
      <c r="JXH1472" s="14"/>
      <c r="JXI1472" s="14"/>
      <c r="JXJ1472" s="14"/>
      <c r="JXK1472" s="14"/>
      <c r="JXL1472" s="14"/>
      <c r="JXM1472" s="14"/>
      <c r="JXN1472" s="14"/>
      <c r="JXO1472" s="14"/>
      <c r="JXP1472" s="14"/>
      <c r="JXQ1472" s="14"/>
      <c r="JXR1472" s="14"/>
      <c r="JXS1472" s="14"/>
      <c r="JXT1472" s="14"/>
      <c r="JXU1472" s="14"/>
      <c r="JXV1472" s="14"/>
      <c r="JXW1472" s="14"/>
      <c r="JXX1472" s="14"/>
      <c r="JXY1472" s="14"/>
      <c r="JXZ1472" s="14"/>
      <c r="JYA1472" s="14"/>
      <c r="JYB1472" s="14"/>
      <c r="JYC1472" s="14"/>
      <c r="JYD1472" s="14"/>
      <c r="JYE1472" s="14"/>
      <c r="JYF1472" s="14"/>
      <c r="JYG1472" s="14"/>
      <c r="JYH1472" s="14"/>
      <c r="JYI1472" s="14"/>
      <c r="JYJ1472" s="14"/>
      <c r="JYK1472" s="14"/>
      <c r="JYL1472" s="14"/>
      <c r="JYM1472" s="14"/>
      <c r="JYN1472" s="14"/>
      <c r="JYO1472" s="14"/>
      <c r="JYP1472" s="14"/>
      <c r="JYQ1472" s="14"/>
      <c r="JYR1472" s="14"/>
      <c r="JYS1472" s="14"/>
      <c r="JYT1472" s="14"/>
      <c r="JYU1472" s="14"/>
      <c r="JYV1472" s="14"/>
      <c r="JYW1472" s="14"/>
      <c r="JYX1472" s="14"/>
      <c r="JYY1472" s="14"/>
      <c r="JYZ1472" s="14"/>
      <c r="JZA1472" s="14"/>
      <c r="JZB1472" s="14"/>
      <c r="JZC1472" s="14"/>
      <c r="JZD1472" s="14"/>
      <c r="JZE1472" s="14"/>
      <c r="JZF1472" s="14"/>
      <c r="JZG1472" s="14"/>
      <c r="JZH1472" s="14"/>
      <c r="JZI1472" s="14"/>
      <c r="JZJ1472" s="14"/>
      <c r="JZK1472" s="14"/>
      <c r="JZL1472" s="14"/>
      <c r="JZM1472" s="14"/>
      <c r="JZN1472" s="14"/>
      <c r="JZO1472" s="14"/>
      <c r="JZP1472" s="14"/>
      <c r="JZQ1472" s="14"/>
      <c r="JZR1472" s="14"/>
      <c r="JZS1472" s="14"/>
      <c r="JZT1472" s="14"/>
      <c r="JZU1472" s="14"/>
      <c r="JZV1472" s="14"/>
      <c r="JZW1472" s="14"/>
      <c r="JZX1472" s="14"/>
      <c r="JZY1472" s="14"/>
      <c r="JZZ1472" s="14"/>
      <c r="KAA1472" s="14"/>
      <c r="KAB1472" s="14"/>
      <c r="KAC1472" s="14"/>
      <c r="KAD1472" s="14"/>
      <c r="KAE1472" s="14"/>
      <c r="KAF1472" s="14"/>
      <c r="KAG1472" s="14"/>
      <c r="KAH1472" s="14"/>
      <c r="KAI1472" s="14"/>
      <c r="KAJ1472" s="14"/>
      <c r="KAK1472" s="14"/>
      <c r="KAL1472" s="14"/>
      <c r="KAM1472" s="14"/>
      <c r="KAN1472" s="14"/>
      <c r="KAO1472" s="14"/>
      <c r="KAP1472" s="14"/>
      <c r="KAQ1472" s="14"/>
      <c r="KAR1472" s="14"/>
      <c r="KAS1472" s="14"/>
      <c r="KAT1472" s="14"/>
      <c r="KAU1472" s="14"/>
      <c r="KAV1472" s="14"/>
      <c r="KAW1472" s="14"/>
      <c r="KAX1472" s="14"/>
      <c r="KAY1472" s="14"/>
      <c r="KAZ1472" s="14"/>
      <c r="KBA1472" s="14"/>
      <c r="KBB1472" s="14"/>
      <c r="KBC1472" s="14"/>
      <c r="KBD1472" s="14"/>
      <c r="KBE1472" s="14"/>
      <c r="KBF1472" s="14"/>
      <c r="KBG1472" s="14"/>
      <c r="KBH1472" s="14"/>
      <c r="KBI1472" s="14"/>
      <c r="KBJ1472" s="14"/>
      <c r="KBK1472" s="14"/>
      <c r="KBL1472" s="14"/>
      <c r="KBM1472" s="14"/>
      <c r="KBN1472" s="14"/>
      <c r="KBO1472" s="14"/>
      <c r="KBP1472" s="14"/>
      <c r="KBQ1472" s="14"/>
      <c r="KBR1472" s="14"/>
      <c r="KBS1472" s="14"/>
      <c r="KBT1472" s="14"/>
      <c r="KBU1472" s="14"/>
      <c r="KBV1472" s="14"/>
      <c r="KBW1472" s="14"/>
      <c r="KBX1472" s="14"/>
      <c r="KBY1472" s="14"/>
      <c r="KBZ1472" s="14"/>
      <c r="KCA1472" s="14"/>
      <c r="KCB1472" s="14"/>
      <c r="KCC1472" s="14"/>
      <c r="KCD1472" s="14"/>
      <c r="KCE1472" s="14"/>
      <c r="KCF1472" s="14"/>
      <c r="KCG1472" s="14"/>
      <c r="KCH1472" s="14"/>
      <c r="KCI1472" s="14"/>
      <c r="KCJ1472" s="14"/>
      <c r="KCK1472" s="14"/>
      <c r="KCL1472" s="14"/>
      <c r="KCM1472" s="14"/>
      <c r="KCN1472" s="14"/>
      <c r="KCO1472" s="14"/>
      <c r="KCP1472" s="14"/>
      <c r="KCQ1472" s="14"/>
      <c r="KCR1472" s="14"/>
      <c r="KCS1472" s="14"/>
      <c r="KCT1472" s="14"/>
      <c r="KCU1472" s="14"/>
      <c r="KCV1472" s="14"/>
      <c r="KCW1472" s="14"/>
      <c r="KCX1472" s="14"/>
      <c r="KCY1472" s="14"/>
      <c r="KCZ1472" s="14"/>
      <c r="KDA1472" s="14"/>
      <c r="KDB1472" s="14"/>
      <c r="KDC1472" s="14"/>
      <c r="KDD1472" s="14"/>
      <c r="KDE1472" s="14"/>
      <c r="KDF1472" s="14"/>
      <c r="KDG1472" s="14"/>
      <c r="KDH1472" s="14"/>
      <c r="KDI1472" s="14"/>
      <c r="KDJ1472" s="14"/>
      <c r="KDK1472" s="14"/>
      <c r="KDL1472" s="14"/>
      <c r="KDM1472" s="14"/>
      <c r="KDN1472" s="14"/>
      <c r="KDO1472" s="14"/>
      <c r="KDP1472" s="14"/>
      <c r="KDQ1472" s="14"/>
      <c r="KDR1472" s="14"/>
      <c r="KDS1472" s="14"/>
      <c r="KDT1472" s="14"/>
      <c r="KDU1472" s="14"/>
      <c r="KDV1472" s="14"/>
      <c r="KDW1472" s="14"/>
      <c r="KDX1472" s="14"/>
      <c r="KDY1472" s="14"/>
      <c r="KDZ1472" s="14"/>
      <c r="KEA1472" s="14"/>
      <c r="KEB1472" s="14"/>
      <c r="KEC1472" s="14"/>
      <c r="KED1472" s="14"/>
      <c r="KEE1472" s="14"/>
      <c r="KEF1472" s="14"/>
      <c r="KEG1472" s="14"/>
      <c r="KEH1472" s="14"/>
      <c r="KEI1472" s="14"/>
      <c r="KEJ1472" s="14"/>
      <c r="KEK1472" s="14"/>
      <c r="KEL1472" s="14"/>
      <c r="KEM1472" s="14"/>
      <c r="KEN1472" s="14"/>
      <c r="KEO1472" s="14"/>
      <c r="KEP1472" s="14"/>
      <c r="KEQ1472" s="14"/>
      <c r="KER1472" s="14"/>
      <c r="KES1472" s="14"/>
      <c r="KET1472" s="14"/>
      <c r="KEU1472" s="14"/>
      <c r="KEV1472" s="14"/>
      <c r="KEW1472" s="14"/>
      <c r="KEX1472" s="14"/>
      <c r="KEY1472" s="14"/>
      <c r="KEZ1472" s="14"/>
      <c r="KFA1472" s="14"/>
      <c r="KFB1472" s="14"/>
      <c r="KFC1472" s="14"/>
      <c r="KFD1472" s="14"/>
      <c r="KFE1472" s="14"/>
      <c r="KFF1472" s="14"/>
      <c r="KFG1472" s="14"/>
      <c r="KFH1472" s="14"/>
      <c r="KFI1472" s="14"/>
      <c r="KFJ1472" s="14"/>
      <c r="KFK1472" s="14"/>
      <c r="KFL1472" s="14"/>
      <c r="KFM1472" s="14"/>
      <c r="KFN1472" s="14"/>
      <c r="KFO1472" s="14"/>
      <c r="KFP1472" s="14"/>
      <c r="KFQ1472" s="14"/>
      <c r="KFR1472" s="14"/>
      <c r="KFS1472" s="14"/>
      <c r="KFT1472" s="14"/>
      <c r="KFU1472" s="14"/>
      <c r="KFV1472" s="14"/>
      <c r="KFW1472" s="14"/>
      <c r="KFX1472" s="14"/>
      <c r="KFY1472" s="14"/>
      <c r="KFZ1472" s="14"/>
      <c r="KGA1472" s="14"/>
      <c r="KGB1472" s="14"/>
      <c r="KGC1472" s="14"/>
      <c r="KGD1472" s="14"/>
      <c r="KGE1472" s="14"/>
      <c r="KGF1472" s="14"/>
      <c r="KGG1472" s="14"/>
      <c r="KGH1472" s="14"/>
      <c r="KGI1472" s="14"/>
      <c r="KGJ1472" s="14"/>
      <c r="KGK1472" s="14"/>
      <c r="KGL1472" s="14"/>
      <c r="KGM1472" s="14"/>
      <c r="KGN1472" s="14"/>
      <c r="KGO1472" s="14"/>
      <c r="KGP1472" s="14"/>
      <c r="KGQ1472" s="14"/>
      <c r="KGR1472" s="14"/>
      <c r="KGS1472" s="14"/>
      <c r="KGT1472" s="14"/>
      <c r="KGU1472" s="14"/>
      <c r="KGV1472" s="14"/>
      <c r="KGW1472" s="14"/>
      <c r="KGX1472" s="14"/>
      <c r="KGY1472" s="14"/>
      <c r="KGZ1472" s="14"/>
      <c r="KHA1472" s="14"/>
      <c r="KHB1472" s="14"/>
      <c r="KHC1472" s="14"/>
      <c r="KHD1472" s="14"/>
      <c r="KHE1472" s="14"/>
      <c r="KHF1472" s="14"/>
      <c r="KHG1472" s="14"/>
      <c r="KHH1472" s="14"/>
      <c r="KHI1472" s="14"/>
      <c r="KHJ1472" s="14"/>
      <c r="KHK1472" s="14"/>
      <c r="KHL1472" s="14"/>
      <c r="KHM1472" s="14"/>
      <c r="KHN1472" s="14"/>
      <c r="KHO1472" s="14"/>
      <c r="KHP1472" s="14"/>
      <c r="KHQ1472" s="14"/>
      <c r="KHR1472" s="14"/>
      <c r="KHS1472" s="14"/>
      <c r="KHT1472" s="14"/>
      <c r="KHU1472" s="14"/>
      <c r="KHV1472" s="14"/>
      <c r="KHW1472" s="14"/>
      <c r="KHX1472" s="14"/>
      <c r="KHY1472" s="14"/>
      <c r="KHZ1472" s="14"/>
      <c r="KIA1472" s="14"/>
      <c r="KIB1472" s="14"/>
      <c r="KIC1472" s="14"/>
      <c r="KID1472" s="14"/>
      <c r="KIE1472" s="14"/>
      <c r="KIF1472" s="14"/>
      <c r="KIG1472" s="14"/>
      <c r="KIH1472" s="14"/>
      <c r="KII1472" s="14"/>
      <c r="KIJ1472" s="14"/>
      <c r="KIK1472" s="14"/>
      <c r="KIL1472" s="14"/>
      <c r="KIM1472" s="14"/>
      <c r="KIN1472" s="14"/>
      <c r="KIO1472" s="14"/>
      <c r="KIP1472" s="14"/>
      <c r="KIQ1472" s="14"/>
      <c r="KIR1472" s="14"/>
      <c r="KIS1472" s="14"/>
      <c r="KIT1472" s="14"/>
      <c r="KIU1472" s="14"/>
      <c r="KIV1472" s="14"/>
      <c r="KIW1472" s="14"/>
      <c r="KIX1472" s="14"/>
      <c r="KIY1472" s="14"/>
      <c r="KIZ1472" s="14"/>
      <c r="KJA1472" s="14"/>
      <c r="KJB1472" s="14"/>
      <c r="KJC1472" s="14"/>
      <c r="KJD1472" s="14"/>
      <c r="KJE1472" s="14"/>
      <c r="KJF1472" s="14"/>
      <c r="KJG1472" s="14"/>
      <c r="KJH1472" s="14"/>
      <c r="KJI1472" s="14"/>
      <c r="KJJ1472" s="14"/>
      <c r="KJK1472" s="14"/>
      <c r="KJL1472" s="14"/>
      <c r="KJM1472" s="14"/>
      <c r="KJN1472" s="14"/>
      <c r="KJO1472" s="14"/>
      <c r="KJP1472" s="14"/>
      <c r="KJQ1472" s="14"/>
      <c r="KJR1472" s="14"/>
      <c r="KJS1472" s="14"/>
      <c r="KJT1472" s="14"/>
      <c r="KJU1472" s="14"/>
      <c r="KJV1472" s="14"/>
      <c r="KJW1472" s="14"/>
      <c r="KJX1472" s="14"/>
      <c r="KJY1472" s="14"/>
      <c r="KJZ1472" s="14"/>
      <c r="KKA1472" s="14"/>
      <c r="KKB1472" s="14"/>
      <c r="KKC1472" s="14"/>
      <c r="KKD1472" s="14"/>
      <c r="KKE1472" s="14"/>
      <c r="KKF1472" s="14"/>
      <c r="KKG1472" s="14"/>
      <c r="KKH1472" s="14"/>
      <c r="KKI1472" s="14"/>
      <c r="KKJ1472" s="14"/>
      <c r="KKK1472" s="14"/>
      <c r="KKL1472" s="14"/>
      <c r="KKM1472" s="14"/>
      <c r="KKN1472" s="14"/>
      <c r="KKO1472" s="14"/>
      <c r="KKP1472" s="14"/>
      <c r="KKQ1472" s="14"/>
      <c r="KKR1472" s="14"/>
      <c r="KKS1472" s="14"/>
      <c r="KKT1472" s="14"/>
      <c r="KKU1472" s="14"/>
      <c r="KKV1472" s="14"/>
      <c r="KKW1472" s="14"/>
      <c r="KKX1472" s="14"/>
      <c r="KKY1472" s="14"/>
      <c r="KKZ1472" s="14"/>
      <c r="KLA1472" s="14"/>
      <c r="KLB1472" s="14"/>
      <c r="KLC1472" s="14"/>
      <c r="KLD1472" s="14"/>
      <c r="KLE1472" s="14"/>
      <c r="KLF1472" s="14"/>
      <c r="KLG1472" s="14"/>
      <c r="KLH1472" s="14"/>
      <c r="KLI1472" s="14"/>
      <c r="KLJ1472" s="14"/>
      <c r="KLK1472" s="14"/>
      <c r="KLL1472" s="14"/>
      <c r="KLM1472" s="14"/>
      <c r="KLN1472" s="14"/>
      <c r="KLO1472" s="14"/>
      <c r="KLP1472" s="14"/>
      <c r="KLQ1472" s="14"/>
      <c r="KLR1472" s="14"/>
      <c r="KLS1472" s="14"/>
      <c r="KLT1472" s="14"/>
      <c r="KLU1472" s="14"/>
      <c r="KLV1472" s="14"/>
      <c r="KLW1472" s="14"/>
      <c r="KLX1472" s="14"/>
      <c r="KLY1472" s="14"/>
      <c r="KLZ1472" s="14"/>
      <c r="KMA1472" s="14"/>
      <c r="KMB1472" s="14"/>
      <c r="KMC1472" s="14"/>
      <c r="KMD1472" s="14"/>
      <c r="KME1472" s="14"/>
      <c r="KMF1472" s="14"/>
      <c r="KMG1472" s="14"/>
      <c r="KMH1472" s="14"/>
      <c r="KMI1472" s="14"/>
      <c r="KMJ1472" s="14"/>
      <c r="KMK1472" s="14"/>
      <c r="KML1472" s="14"/>
      <c r="KMM1472" s="14"/>
      <c r="KMN1472" s="14"/>
      <c r="KMO1472" s="14"/>
      <c r="KMP1472" s="14"/>
      <c r="KMQ1472" s="14"/>
      <c r="KMR1472" s="14"/>
      <c r="KMS1472" s="14"/>
      <c r="KMT1472" s="14"/>
      <c r="KMU1472" s="14"/>
      <c r="KMV1472" s="14"/>
      <c r="KMW1472" s="14"/>
      <c r="KMX1472" s="14"/>
      <c r="KMY1472" s="14"/>
      <c r="KMZ1472" s="14"/>
      <c r="KNA1472" s="14"/>
      <c r="KNB1472" s="14"/>
      <c r="KNC1472" s="14"/>
      <c r="KND1472" s="14"/>
      <c r="KNE1472" s="14"/>
      <c r="KNF1472" s="14"/>
      <c r="KNG1472" s="14"/>
      <c r="KNH1472" s="14"/>
      <c r="KNI1472" s="14"/>
      <c r="KNJ1472" s="14"/>
      <c r="KNK1472" s="14"/>
      <c r="KNL1472" s="14"/>
      <c r="KNM1472" s="14"/>
      <c r="KNN1472" s="14"/>
      <c r="KNO1472" s="14"/>
      <c r="KNP1472" s="14"/>
      <c r="KNQ1472" s="14"/>
      <c r="KNR1472" s="14"/>
      <c r="KNS1472" s="14"/>
      <c r="KNT1472" s="14"/>
      <c r="KNU1472" s="14"/>
      <c r="KNV1472" s="14"/>
      <c r="KNW1472" s="14"/>
      <c r="KNX1472" s="14"/>
      <c r="KNY1472" s="14"/>
      <c r="KNZ1472" s="14"/>
      <c r="KOA1472" s="14"/>
      <c r="KOB1472" s="14"/>
      <c r="KOC1472" s="14"/>
      <c r="KOD1472" s="14"/>
      <c r="KOE1472" s="14"/>
      <c r="KOF1472" s="14"/>
      <c r="KOG1472" s="14"/>
      <c r="KOH1472" s="14"/>
      <c r="KOI1472" s="14"/>
      <c r="KOJ1472" s="14"/>
      <c r="KOK1472" s="14"/>
      <c r="KOL1472" s="14"/>
      <c r="KOM1472" s="14"/>
      <c r="KON1472" s="14"/>
      <c r="KOO1472" s="14"/>
      <c r="KOP1472" s="14"/>
      <c r="KOQ1472" s="14"/>
      <c r="KOR1472" s="14"/>
      <c r="KOS1472" s="14"/>
      <c r="KOT1472" s="14"/>
      <c r="KOU1472" s="14"/>
      <c r="KOV1472" s="14"/>
      <c r="KOW1472" s="14"/>
      <c r="KOX1472" s="14"/>
      <c r="KOY1472" s="14"/>
      <c r="KOZ1472" s="14"/>
      <c r="KPA1472" s="14"/>
      <c r="KPB1472" s="14"/>
      <c r="KPC1472" s="14"/>
      <c r="KPD1472" s="14"/>
      <c r="KPE1472" s="14"/>
      <c r="KPF1472" s="14"/>
      <c r="KPG1472" s="14"/>
      <c r="KPH1472" s="14"/>
      <c r="KPI1472" s="14"/>
      <c r="KPJ1472" s="14"/>
      <c r="KPK1472" s="14"/>
      <c r="KPL1472" s="14"/>
      <c r="KPM1472" s="14"/>
      <c r="KPN1472" s="14"/>
      <c r="KPO1472" s="14"/>
      <c r="KPP1472" s="14"/>
      <c r="KPQ1472" s="14"/>
      <c r="KPR1472" s="14"/>
      <c r="KPS1472" s="14"/>
      <c r="KPT1472" s="14"/>
      <c r="KPU1472" s="14"/>
      <c r="KPV1472" s="14"/>
      <c r="KPW1472" s="14"/>
      <c r="KPX1472" s="14"/>
      <c r="KPY1472" s="14"/>
      <c r="KPZ1472" s="14"/>
      <c r="KQA1472" s="14"/>
      <c r="KQB1472" s="14"/>
      <c r="KQC1472" s="14"/>
      <c r="KQD1472" s="14"/>
      <c r="KQE1472" s="14"/>
      <c r="KQF1472" s="14"/>
      <c r="KQG1472" s="14"/>
      <c r="KQH1472" s="14"/>
      <c r="KQI1472" s="14"/>
      <c r="KQJ1472" s="14"/>
      <c r="KQK1472" s="14"/>
      <c r="KQL1472" s="14"/>
      <c r="KQM1472" s="14"/>
      <c r="KQN1472" s="14"/>
      <c r="KQO1472" s="14"/>
      <c r="KQP1472" s="14"/>
      <c r="KQQ1472" s="14"/>
      <c r="KQR1472" s="14"/>
      <c r="KQS1472" s="14"/>
      <c r="KQT1472" s="14"/>
      <c r="KQU1472" s="14"/>
      <c r="KQV1472" s="14"/>
      <c r="KQW1472" s="14"/>
      <c r="KQX1472" s="14"/>
      <c r="KQY1472" s="14"/>
      <c r="KQZ1472" s="14"/>
      <c r="KRA1472" s="14"/>
      <c r="KRB1472" s="14"/>
      <c r="KRC1472" s="14"/>
      <c r="KRD1472" s="14"/>
      <c r="KRE1472" s="14"/>
      <c r="KRF1472" s="14"/>
      <c r="KRG1472" s="14"/>
      <c r="KRH1472" s="14"/>
      <c r="KRI1472" s="14"/>
      <c r="KRJ1472" s="14"/>
      <c r="KRK1472" s="14"/>
      <c r="KRL1472" s="14"/>
      <c r="KRM1472" s="14"/>
      <c r="KRN1472" s="14"/>
      <c r="KRO1472" s="14"/>
      <c r="KRP1472" s="14"/>
      <c r="KRQ1472" s="14"/>
      <c r="KRR1472" s="14"/>
      <c r="KRS1472" s="14"/>
      <c r="KRT1472" s="14"/>
      <c r="KRU1472" s="14"/>
      <c r="KRV1472" s="14"/>
      <c r="KRW1472" s="14"/>
      <c r="KRX1472" s="14"/>
      <c r="KRY1472" s="14"/>
      <c r="KRZ1472" s="14"/>
      <c r="KSA1472" s="14"/>
      <c r="KSB1472" s="14"/>
      <c r="KSC1472" s="14"/>
      <c r="KSD1472" s="14"/>
      <c r="KSE1472" s="14"/>
      <c r="KSF1472" s="14"/>
      <c r="KSG1472" s="14"/>
      <c r="KSH1472" s="14"/>
      <c r="KSI1472" s="14"/>
      <c r="KSJ1472" s="14"/>
      <c r="KSK1472" s="14"/>
      <c r="KSL1472" s="14"/>
      <c r="KSM1472" s="14"/>
      <c r="KSN1472" s="14"/>
      <c r="KSO1472" s="14"/>
      <c r="KSP1472" s="14"/>
      <c r="KSQ1472" s="14"/>
      <c r="KSR1472" s="14"/>
      <c r="KSS1472" s="14"/>
      <c r="KST1472" s="14"/>
      <c r="KSU1472" s="14"/>
      <c r="KSV1472" s="14"/>
      <c r="KSW1472" s="14"/>
      <c r="KSX1472" s="14"/>
      <c r="KSY1472" s="14"/>
      <c r="KSZ1472" s="14"/>
      <c r="KTA1472" s="14"/>
      <c r="KTB1472" s="14"/>
      <c r="KTC1472" s="14"/>
      <c r="KTD1472" s="14"/>
      <c r="KTE1472" s="14"/>
      <c r="KTF1472" s="14"/>
      <c r="KTG1472" s="14"/>
      <c r="KTH1472" s="14"/>
      <c r="KTI1472" s="14"/>
      <c r="KTJ1472" s="14"/>
      <c r="KTK1472" s="14"/>
      <c r="KTL1472" s="14"/>
      <c r="KTM1472" s="14"/>
      <c r="KTN1472" s="14"/>
      <c r="KTO1472" s="14"/>
      <c r="KTP1472" s="14"/>
      <c r="KTQ1472" s="14"/>
      <c r="KTR1472" s="14"/>
      <c r="KTS1472" s="14"/>
      <c r="KTT1472" s="14"/>
      <c r="KTU1472" s="14"/>
      <c r="KTV1472" s="14"/>
      <c r="KTW1472" s="14"/>
      <c r="KTX1472" s="14"/>
      <c r="KTY1472" s="14"/>
      <c r="KTZ1472" s="14"/>
      <c r="KUA1472" s="14"/>
      <c r="KUB1472" s="14"/>
      <c r="KUC1472" s="14"/>
      <c r="KUD1472" s="14"/>
      <c r="KUE1472" s="14"/>
      <c r="KUF1472" s="14"/>
      <c r="KUG1472" s="14"/>
      <c r="KUH1472" s="14"/>
      <c r="KUI1472" s="14"/>
      <c r="KUJ1472" s="14"/>
      <c r="KUK1472" s="14"/>
      <c r="KUL1472" s="14"/>
      <c r="KUM1472" s="14"/>
      <c r="KUN1472" s="14"/>
      <c r="KUO1472" s="14"/>
      <c r="KUP1472" s="14"/>
      <c r="KUQ1472" s="14"/>
      <c r="KUR1472" s="14"/>
      <c r="KUS1472" s="14"/>
      <c r="KUT1472" s="14"/>
      <c r="KUU1472" s="14"/>
      <c r="KUV1472" s="14"/>
      <c r="KUW1472" s="14"/>
      <c r="KUX1472" s="14"/>
      <c r="KUY1472" s="14"/>
      <c r="KUZ1472" s="14"/>
      <c r="KVA1472" s="14"/>
      <c r="KVB1472" s="14"/>
      <c r="KVC1472" s="14"/>
      <c r="KVD1472" s="14"/>
      <c r="KVE1472" s="14"/>
      <c r="KVF1472" s="14"/>
      <c r="KVG1472" s="14"/>
      <c r="KVH1472" s="14"/>
      <c r="KVI1472" s="14"/>
      <c r="KVJ1472" s="14"/>
      <c r="KVK1472" s="14"/>
      <c r="KVL1472" s="14"/>
      <c r="KVM1472" s="14"/>
      <c r="KVN1472" s="14"/>
      <c r="KVO1472" s="14"/>
      <c r="KVP1472" s="14"/>
      <c r="KVQ1472" s="14"/>
      <c r="KVR1472" s="14"/>
      <c r="KVS1472" s="14"/>
      <c r="KVT1472" s="14"/>
      <c r="KVU1472" s="14"/>
      <c r="KVV1472" s="14"/>
      <c r="KVW1472" s="14"/>
      <c r="KVX1472" s="14"/>
      <c r="KVY1472" s="14"/>
      <c r="KVZ1472" s="14"/>
      <c r="KWA1472" s="14"/>
      <c r="KWB1472" s="14"/>
      <c r="KWC1472" s="14"/>
      <c r="KWD1472" s="14"/>
      <c r="KWE1472" s="14"/>
      <c r="KWF1472" s="14"/>
      <c r="KWG1472" s="14"/>
      <c r="KWH1472" s="14"/>
      <c r="KWI1472" s="14"/>
      <c r="KWJ1472" s="14"/>
      <c r="KWK1472" s="14"/>
      <c r="KWL1472" s="14"/>
      <c r="KWM1472" s="14"/>
      <c r="KWN1472" s="14"/>
      <c r="KWO1472" s="14"/>
      <c r="KWP1472" s="14"/>
      <c r="KWQ1472" s="14"/>
      <c r="KWR1472" s="14"/>
      <c r="KWS1472" s="14"/>
      <c r="KWT1472" s="14"/>
      <c r="KWU1472" s="14"/>
      <c r="KWV1472" s="14"/>
      <c r="KWW1472" s="14"/>
      <c r="KWX1472" s="14"/>
      <c r="KWY1472" s="14"/>
      <c r="KWZ1472" s="14"/>
      <c r="KXA1472" s="14"/>
      <c r="KXB1472" s="14"/>
      <c r="KXC1472" s="14"/>
      <c r="KXD1472" s="14"/>
      <c r="KXE1472" s="14"/>
      <c r="KXF1472" s="14"/>
      <c r="KXG1472" s="14"/>
      <c r="KXH1472" s="14"/>
      <c r="KXI1472" s="14"/>
      <c r="KXJ1472" s="14"/>
      <c r="KXK1472" s="14"/>
      <c r="KXL1472" s="14"/>
      <c r="KXM1472" s="14"/>
      <c r="KXN1472" s="14"/>
      <c r="KXO1472" s="14"/>
      <c r="KXP1472" s="14"/>
      <c r="KXQ1472" s="14"/>
      <c r="KXR1472" s="14"/>
      <c r="KXS1472" s="14"/>
      <c r="KXT1472" s="14"/>
      <c r="KXU1472" s="14"/>
      <c r="KXV1472" s="14"/>
      <c r="KXW1472" s="14"/>
      <c r="KXX1472" s="14"/>
      <c r="KXY1472" s="14"/>
      <c r="KXZ1472" s="14"/>
      <c r="KYA1472" s="14"/>
      <c r="KYB1472" s="14"/>
      <c r="KYC1472" s="14"/>
      <c r="KYD1472" s="14"/>
      <c r="KYE1472" s="14"/>
      <c r="KYF1472" s="14"/>
      <c r="KYG1472" s="14"/>
      <c r="KYH1472" s="14"/>
      <c r="KYI1472" s="14"/>
      <c r="KYJ1472" s="14"/>
      <c r="KYK1472" s="14"/>
      <c r="KYL1472" s="14"/>
      <c r="KYM1472" s="14"/>
      <c r="KYN1472" s="14"/>
      <c r="KYO1472" s="14"/>
      <c r="KYP1472" s="14"/>
      <c r="KYQ1472" s="14"/>
      <c r="KYR1472" s="14"/>
      <c r="KYS1472" s="14"/>
      <c r="KYT1472" s="14"/>
      <c r="KYU1472" s="14"/>
      <c r="KYV1472" s="14"/>
      <c r="KYW1472" s="14"/>
      <c r="KYX1472" s="14"/>
      <c r="KYY1472" s="14"/>
      <c r="KYZ1472" s="14"/>
      <c r="KZA1472" s="14"/>
      <c r="KZB1472" s="14"/>
      <c r="KZC1472" s="14"/>
      <c r="KZD1472" s="14"/>
      <c r="KZE1472" s="14"/>
      <c r="KZF1472" s="14"/>
      <c r="KZG1472" s="14"/>
      <c r="KZH1472" s="14"/>
      <c r="KZI1472" s="14"/>
      <c r="KZJ1472" s="14"/>
      <c r="KZK1472" s="14"/>
      <c r="KZL1472" s="14"/>
      <c r="KZM1472" s="14"/>
      <c r="KZN1472" s="14"/>
      <c r="KZO1472" s="14"/>
      <c r="KZP1472" s="14"/>
      <c r="KZQ1472" s="14"/>
      <c r="KZR1472" s="14"/>
      <c r="KZS1472" s="14"/>
      <c r="KZT1472" s="14"/>
      <c r="KZU1472" s="14"/>
      <c r="KZV1472" s="14"/>
      <c r="KZW1472" s="14"/>
      <c r="KZX1472" s="14"/>
      <c r="KZY1472" s="14"/>
      <c r="KZZ1472" s="14"/>
      <c r="LAA1472" s="14"/>
      <c r="LAB1472" s="14"/>
      <c r="LAC1472" s="14"/>
      <c r="LAD1472" s="14"/>
      <c r="LAE1472" s="14"/>
      <c r="LAF1472" s="14"/>
      <c r="LAG1472" s="14"/>
      <c r="LAH1472" s="14"/>
      <c r="LAI1472" s="14"/>
      <c r="LAJ1472" s="14"/>
      <c r="LAK1472" s="14"/>
      <c r="LAL1472" s="14"/>
      <c r="LAM1472" s="14"/>
      <c r="LAN1472" s="14"/>
      <c r="LAO1472" s="14"/>
      <c r="LAP1472" s="14"/>
      <c r="LAQ1472" s="14"/>
      <c r="LAR1472" s="14"/>
      <c r="LAS1472" s="14"/>
      <c r="LAT1472" s="14"/>
      <c r="LAU1472" s="14"/>
      <c r="LAV1472" s="14"/>
      <c r="LAW1472" s="14"/>
      <c r="LAX1472" s="14"/>
      <c r="LAY1472" s="14"/>
      <c r="LAZ1472" s="14"/>
      <c r="LBA1472" s="14"/>
      <c r="LBB1472" s="14"/>
      <c r="LBC1472" s="14"/>
      <c r="LBD1472" s="14"/>
      <c r="LBE1472" s="14"/>
      <c r="LBF1472" s="14"/>
      <c r="LBG1472" s="14"/>
      <c r="LBH1472" s="14"/>
      <c r="LBI1472" s="14"/>
      <c r="LBJ1472" s="14"/>
      <c r="LBK1472" s="14"/>
      <c r="LBL1472" s="14"/>
      <c r="LBM1472" s="14"/>
      <c r="LBN1472" s="14"/>
      <c r="LBO1472" s="14"/>
      <c r="LBP1472" s="14"/>
      <c r="LBQ1472" s="14"/>
      <c r="LBR1472" s="14"/>
      <c r="LBS1472" s="14"/>
      <c r="LBT1472" s="14"/>
      <c r="LBU1472" s="14"/>
      <c r="LBV1472" s="14"/>
      <c r="LBW1472" s="14"/>
      <c r="LBX1472" s="14"/>
      <c r="LBY1472" s="14"/>
      <c r="LBZ1472" s="14"/>
      <c r="LCA1472" s="14"/>
      <c r="LCB1472" s="14"/>
      <c r="LCC1472" s="14"/>
      <c r="LCD1472" s="14"/>
      <c r="LCE1472" s="14"/>
      <c r="LCF1472" s="14"/>
      <c r="LCG1472" s="14"/>
      <c r="LCH1472" s="14"/>
      <c r="LCI1472" s="14"/>
      <c r="LCJ1472" s="14"/>
      <c r="LCK1472" s="14"/>
      <c r="LCL1472" s="14"/>
      <c r="LCM1472" s="14"/>
      <c r="LCN1472" s="14"/>
      <c r="LCO1472" s="14"/>
      <c r="LCP1472" s="14"/>
      <c r="LCQ1472" s="14"/>
      <c r="LCR1472" s="14"/>
      <c r="LCS1472" s="14"/>
      <c r="LCT1472" s="14"/>
      <c r="LCU1472" s="14"/>
      <c r="LCV1472" s="14"/>
      <c r="LCW1472" s="14"/>
      <c r="LCX1472" s="14"/>
      <c r="LCY1472" s="14"/>
      <c r="LCZ1472" s="14"/>
      <c r="LDA1472" s="14"/>
      <c r="LDB1472" s="14"/>
      <c r="LDC1472" s="14"/>
      <c r="LDD1472" s="14"/>
      <c r="LDE1472" s="14"/>
      <c r="LDF1472" s="14"/>
      <c r="LDG1472" s="14"/>
      <c r="LDH1472" s="14"/>
      <c r="LDI1472" s="14"/>
      <c r="LDJ1472" s="14"/>
      <c r="LDK1472" s="14"/>
      <c r="LDL1472" s="14"/>
      <c r="LDM1472" s="14"/>
      <c r="LDN1472" s="14"/>
      <c r="LDO1472" s="14"/>
      <c r="LDP1472" s="14"/>
      <c r="LDQ1472" s="14"/>
      <c r="LDR1472" s="14"/>
      <c r="LDS1472" s="14"/>
      <c r="LDT1472" s="14"/>
      <c r="LDU1472" s="14"/>
      <c r="LDV1472" s="14"/>
      <c r="LDW1472" s="14"/>
      <c r="LDX1472" s="14"/>
      <c r="LDY1472" s="14"/>
      <c r="LDZ1472" s="14"/>
      <c r="LEA1472" s="14"/>
      <c r="LEB1472" s="14"/>
      <c r="LEC1472" s="14"/>
      <c r="LED1472" s="14"/>
      <c r="LEE1472" s="14"/>
      <c r="LEF1472" s="14"/>
      <c r="LEG1472" s="14"/>
      <c r="LEH1472" s="14"/>
      <c r="LEI1472" s="14"/>
      <c r="LEJ1472" s="14"/>
      <c r="LEK1472" s="14"/>
      <c r="LEL1472" s="14"/>
      <c r="LEM1472" s="14"/>
      <c r="LEN1472" s="14"/>
      <c r="LEO1472" s="14"/>
      <c r="LEP1472" s="14"/>
      <c r="LEQ1472" s="14"/>
      <c r="LER1472" s="14"/>
      <c r="LES1472" s="14"/>
      <c r="LET1472" s="14"/>
      <c r="LEU1472" s="14"/>
      <c r="LEV1472" s="14"/>
      <c r="LEW1472" s="14"/>
      <c r="LEX1472" s="14"/>
      <c r="LEY1472" s="14"/>
      <c r="LEZ1472" s="14"/>
      <c r="LFA1472" s="14"/>
      <c r="LFB1472" s="14"/>
      <c r="LFC1472" s="14"/>
      <c r="LFD1472" s="14"/>
      <c r="LFE1472" s="14"/>
      <c r="LFF1472" s="14"/>
      <c r="LFG1472" s="14"/>
      <c r="LFH1472" s="14"/>
      <c r="LFI1472" s="14"/>
      <c r="LFJ1472" s="14"/>
      <c r="LFK1472" s="14"/>
      <c r="LFL1472" s="14"/>
      <c r="LFM1472" s="14"/>
      <c r="LFN1472" s="14"/>
      <c r="LFO1472" s="14"/>
      <c r="LFP1472" s="14"/>
      <c r="LFQ1472" s="14"/>
      <c r="LFR1472" s="14"/>
      <c r="LFS1472" s="14"/>
      <c r="LFT1472" s="14"/>
      <c r="LFU1472" s="14"/>
      <c r="LFV1472" s="14"/>
      <c r="LFW1472" s="14"/>
      <c r="LFX1472" s="14"/>
      <c r="LFY1472" s="14"/>
      <c r="LFZ1472" s="14"/>
      <c r="LGA1472" s="14"/>
      <c r="LGB1472" s="14"/>
      <c r="LGC1472" s="14"/>
      <c r="LGD1472" s="14"/>
      <c r="LGE1472" s="14"/>
      <c r="LGF1472" s="14"/>
      <c r="LGG1472" s="14"/>
      <c r="LGH1472" s="14"/>
      <c r="LGI1472" s="14"/>
      <c r="LGJ1472" s="14"/>
      <c r="LGK1472" s="14"/>
      <c r="LGL1472" s="14"/>
      <c r="LGM1472" s="14"/>
      <c r="LGN1472" s="14"/>
      <c r="LGO1472" s="14"/>
      <c r="LGP1472" s="14"/>
      <c r="LGQ1472" s="14"/>
      <c r="LGR1472" s="14"/>
      <c r="LGS1472" s="14"/>
      <c r="LGT1472" s="14"/>
      <c r="LGU1472" s="14"/>
      <c r="LGV1472" s="14"/>
      <c r="LGW1472" s="14"/>
      <c r="LGX1472" s="14"/>
      <c r="LGY1472" s="14"/>
      <c r="LGZ1472" s="14"/>
      <c r="LHA1472" s="14"/>
      <c r="LHB1472" s="14"/>
      <c r="LHC1472" s="14"/>
      <c r="LHD1472" s="14"/>
      <c r="LHE1472" s="14"/>
      <c r="LHF1472" s="14"/>
      <c r="LHG1472" s="14"/>
      <c r="LHH1472" s="14"/>
      <c r="LHI1472" s="14"/>
      <c r="LHJ1472" s="14"/>
      <c r="LHK1472" s="14"/>
      <c r="LHL1472" s="14"/>
      <c r="LHM1472" s="14"/>
      <c r="LHN1472" s="14"/>
      <c r="LHO1472" s="14"/>
      <c r="LHP1472" s="14"/>
      <c r="LHQ1472" s="14"/>
      <c r="LHR1472" s="14"/>
      <c r="LHS1472" s="14"/>
      <c r="LHT1472" s="14"/>
      <c r="LHU1472" s="14"/>
      <c r="LHV1472" s="14"/>
      <c r="LHW1472" s="14"/>
      <c r="LHX1472" s="14"/>
      <c r="LHY1472" s="14"/>
      <c r="LHZ1472" s="14"/>
      <c r="LIA1472" s="14"/>
      <c r="LIB1472" s="14"/>
      <c r="LIC1472" s="14"/>
      <c r="LID1472" s="14"/>
      <c r="LIE1472" s="14"/>
      <c r="LIF1472" s="14"/>
      <c r="LIG1472" s="14"/>
      <c r="LIH1472" s="14"/>
      <c r="LII1472" s="14"/>
      <c r="LIJ1472" s="14"/>
      <c r="LIK1472" s="14"/>
      <c r="LIL1472" s="14"/>
      <c r="LIM1472" s="14"/>
      <c r="LIN1472" s="14"/>
      <c r="LIO1472" s="14"/>
      <c r="LIP1472" s="14"/>
      <c r="LIQ1472" s="14"/>
      <c r="LIR1472" s="14"/>
      <c r="LIS1472" s="14"/>
      <c r="LIT1472" s="14"/>
      <c r="LIU1472" s="14"/>
      <c r="LIV1472" s="14"/>
      <c r="LIW1472" s="14"/>
      <c r="LIX1472" s="14"/>
      <c r="LIY1472" s="14"/>
      <c r="LIZ1472" s="14"/>
      <c r="LJA1472" s="14"/>
      <c r="LJB1472" s="14"/>
      <c r="LJC1472" s="14"/>
      <c r="LJD1472" s="14"/>
      <c r="LJE1472" s="14"/>
      <c r="LJF1472" s="14"/>
      <c r="LJG1472" s="14"/>
      <c r="LJH1472" s="14"/>
      <c r="LJI1472" s="14"/>
      <c r="LJJ1472" s="14"/>
      <c r="LJK1472" s="14"/>
      <c r="LJL1472" s="14"/>
      <c r="LJM1472" s="14"/>
      <c r="LJN1472" s="14"/>
      <c r="LJO1472" s="14"/>
      <c r="LJP1472" s="14"/>
      <c r="LJQ1472" s="14"/>
      <c r="LJR1472" s="14"/>
      <c r="LJS1472" s="14"/>
      <c r="LJT1472" s="14"/>
      <c r="LJU1472" s="14"/>
      <c r="LJV1472" s="14"/>
      <c r="LJW1472" s="14"/>
      <c r="LJX1472" s="14"/>
      <c r="LJY1472" s="14"/>
      <c r="LJZ1472" s="14"/>
      <c r="LKA1472" s="14"/>
      <c r="LKB1472" s="14"/>
      <c r="LKC1472" s="14"/>
      <c r="LKD1472" s="14"/>
      <c r="LKE1472" s="14"/>
      <c r="LKF1472" s="14"/>
      <c r="LKG1472" s="14"/>
      <c r="LKH1472" s="14"/>
      <c r="LKI1472" s="14"/>
      <c r="LKJ1472" s="14"/>
      <c r="LKK1472" s="14"/>
      <c r="LKL1472" s="14"/>
      <c r="LKM1472" s="14"/>
      <c r="LKN1472" s="14"/>
      <c r="LKO1472" s="14"/>
      <c r="LKP1472" s="14"/>
      <c r="LKQ1472" s="14"/>
      <c r="LKR1472" s="14"/>
      <c r="LKS1472" s="14"/>
      <c r="LKT1472" s="14"/>
      <c r="LKU1472" s="14"/>
      <c r="LKV1472" s="14"/>
      <c r="LKW1472" s="14"/>
      <c r="LKX1472" s="14"/>
      <c r="LKY1472" s="14"/>
      <c r="LKZ1472" s="14"/>
      <c r="LLA1472" s="14"/>
      <c r="LLB1472" s="14"/>
      <c r="LLC1472" s="14"/>
      <c r="LLD1472" s="14"/>
      <c r="LLE1472" s="14"/>
      <c r="LLF1472" s="14"/>
      <c r="LLG1472" s="14"/>
      <c r="LLH1472" s="14"/>
      <c r="LLI1472" s="14"/>
      <c r="LLJ1472" s="14"/>
      <c r="LLK1472" s="14"/>
      <c r="LLL1472" s="14"/>
      <c r="LLM1472" s="14"/>
      <c r="LLN1472" s="14"/>
      <c r="LLO1472" s="14"/>
      <c r="LLP1472" s="14"/>
      <c r="LLQ1472" s="14"/>
      <c r="LLR1472" s="14"/>
      <c r="LLS1472" s="14"/>
      <c r="LLT1472" s="14"/>
      <c r="LLU1472" s="14"/>
      <c r="LLV1472" s="14"/>
      <c r="LLW1472" s="14"/>
      <c r="LLX1472" s="14"/>
      <c r="LLY1472" s="14"/>
      <c r="LLZ1472" s="14"/>
      <c r="LMA1472" s="14"/>
      <c r="LMB1472" s="14"/>
      <c r="LMC1472" s="14"/>
      <c r="LMD1472" s="14"/>
      <c r="LME1472" s="14"/>
      <c r="LMF1472" s="14"/>
      <c r="LMG1472" s="14"/>
      <c r="LMH1472" s="14"/>
      <c r="LMI1472" s="14"/>
      <c r="LMJ1472" s="14"/>
      <c r="LMK1472" s="14"/>
      <c r="LML1472" s="14"/>
      <c r="LMM1472" s="14"/>
      <c r="LMN1472" s="14"/>
      <c r="LMO1472" s="14"/>
      <c r="LMP1472" s="14"/>
      <c r="LMQ1472" s="14"/>
      <c r="LMR1472" s="14"/>
      <c r="LMS1472" s="14"/>
      <c r="LMT1472" s="14"/>
      <c r="LMU1472" s="14"/>
      <c r="LMV1472" s="14"/>
      <c r="LMW1472" s="14"/>
      <c r="LMX1472" s="14"/>
      <c r="LMY1472" s="14"/>
      <c r="LMZ1472" s="14"/>
      <c r="LNA1472" s="14"/>
      <c r="LNB1472" s="14"/>
      <c r="LNC1472" s="14"/>
      <c r="LND1472" s="14"/>
      <c r="LNE1472" s="14"/>
      <c r="LNF1472" s="14"/>
      <c r="LNG1472" s="14"/>
      <c r="LNH1472" s="14"/>
      <c r="LNI1472" s="14"/>
      <c r="LNJ1472" s="14"/>
      <c r="LNK1472" s="14"/>
      <c r="LNL1472" s="14"/>
      <c r="LNM1472" s="14"/>
      <c r="LNN1472" s="14"/>
      <c r="LNO1472" s="14"/>
      <c r="LNP1472" s="14"/>
      <c r="LNQ1472" s="14"/>
      <c r="LNR1472" s="14"/>
      <c r="LNS1472" s="14"/>
      <c r="LNT1472" s="14"/>
      <c r="LNU1472" s="14"/>
      <c r="LNV1472" s="14"/>
      <c r="LNW1472" s="14"/>
      <c r="LNX1472" s="14"/>
      <c r="LNY1472" s="14"/>
      <c r="LNZ1472" s="14"/>
      <c r="LOA1472" s="14"/>
      <c r="LOB1472" s="14"/>
      <c r="LOC1472" s="14"/>
      <c r="LOD1472" s="14"/>
      <c r="LOE1472" s="14"/>
      <c r="LOF1472" s="14"/>
      <c r="LOG1472" s="14"/>
      <c r="LOH1472" s="14"/>
      <c r="LOI1472" s="14"/>
      <c r="LOJ1472" s="14"/>
      <c r="LOK1472" s="14"/>
      <c r="LOL1472" s="14"/>
      <c r="LOM1472" s="14"/>
      <c r="LON1472" s="14"/>
      <c r="LOO1472" s="14"/>
      <c r="LOP1472" s="14"/>
      <c r="LOQ1472" s="14"/>
      <c r="LOR1472" s="14"/>
      <c r="LOS1472" s="14"/>
      <c r="LOT1472" s="14"/>
      <c r="LOU1472" s="14"/>
      <c r="LOV1472" s="14"/>
      <c r="LOW1472" s="14"/>
      <c r="LOX1472" s="14"/>
      <c r="LOY1472" s="14"/>
      <c r="LOZ1472" s="14"/>
      <c r="LPA1472" s="14"/>
      <c r="LPB1472" s="14"/>
      <c r="LPC1472" s="14"/>
      <c r="LPD1472" s="14"/>
      <c r="LPE1472" s="14"/>
      <c r="LPF1472" s="14"/>
      <c r="LPG1472" s="14"/>
      <c r="LPH1472" s="14"/>
      <c r="LPI1472" s="14"/>
      <c r="LPJ1472" s="14"/>
      <c r="LPK1472" s="14"/>
      <c r="LPL1472" s="14"/>
      <c r="LPM1472" s="14"/>
      <c r="LPN1472" s="14"/>
      <c r="LPO1472" s="14"/>
      <c r="LPP1472" s="14"/>
      <c r="LPQ1472" s="14"/>
      <c r="LPR1472" s="14"/>
      <c r="LPS1472" s="14"/>
      <c r="LPT1472" s="14"/>
      <c r="LPU1472" s="14"/>
      <c r="LPV1472" s="14"/>
      <c r="LPW1472" s="14"/>
      <c r="LPX1472" s="14"/>
      <c r="LPY1472" s="14"/>
      <c r="LPZ1472" s="14"/>
      <c r="LQA1472" s="14"/>
      <c r="LQB1472" s="14"/>
      <c r="LQC1472" s="14"/>
      <c r="LQD1472" s="14"/>
      <c r="LQE1472" s="14"/>
      <c r="LQF1472" s="14"/>
      <c r="LQG1472" s="14"/>
      <c r="LQH1472" s="14"/>
      <c r="LQI1472" s="14"/>
      <c r="LQJ1472" s="14"/>
      <c r="LQK1472" s="14"/>
      <c r="LQL1472" s="14"/>
      <c r="LQM1472" s="14"/>
      <c r="LQN1472" s="14"/>
      <c r="LQO1472" s="14"/>
      <c r="LQP1472" s="14"/>
      <c r="LQQ1472" s="14"/>
      <c r="LQR1472" s="14"/>
      <c r="LQS1472" s="14"/>
      <c r="LQT1472" s="14"/>
      <c r="LQU1472" s="14"/>
      <c r="LQV1472" s="14"/>
      <c r="LQW1472" s="14"/>
      <c r="LQX1472" s="14"/>
      <c r="LQY1472" s="14"/>
      <c r="LQZ1472" s="14"/>
      <c r="LRA1472" s="14"/>
      <c r="LRB1472" s="14"/>
      <c r="LRC1472" s="14"/>
      <c r="LRD1472" s="14"/>
      <c r="LRE1472" s="14"/>
      <c r="LRF1472" s="14"/>
      <c r="LRG1472" s="14"/>
      <c r="LRH1472" s="14"/>
      <c r="LRI1472" s="14"/>
      <c r="LRJ1472" s="14"/>
      <c r="LRK1472" s="14"/>
      <c r="LRL1472" s="14"/>
      <c r="LRM1472" s="14"/>
      <c r="LRN1472" s="14"/>
      <c r="LRO1472" s="14"/>
      <c r="LRP1472" s="14"/>
      <c r="LRQ1472" s="14"/>
      <c r="LRR1472" s="14"/>
      <c r="LRS1472" s="14"/>
      <c r="LRT1472" s="14"/>
      <c r="LRU1472" s="14"/>
      <c r="LRV1472" s="14"/>
      <c r="LRW1472" s="14"/>
      <c r="LRX1472" s="14"/>
      <c r="LRY1472" s="14"/>
      <c r="LRZ1472" s="14"/>
      <c r="LSA1472" s="14"/>
      <c r="LSB1472" s="14"/>
      <c r="LSC1472" s="14"/>
      <c r="LSD1472" s="14"/>
      <c r="LSE1472" s="14"/>
      <c r="LSF1472" s="14"/>
      <c r="LSG1472" s="14"/>
      <c r="LSH1472" s="14"/>
      <c r="LSI1472" s="14"/>
      <c r="LSJ1472" s="14"/>
      <c r="LSK1472" s="14"/>
      <c r="LSL1472" s="14"/>
      <c r="LSM1472" s="14"/>
      <c r="LSN1472" s="14"/>
      <c r="LSO1472" s="14"/>
      <c r="LSP1472" s="14"/>
      <c r="LSQ1472" s="14"/>
      <c r="LSR1472" s="14"/>
      <c r="LSS1472" s="14"/>
      <c r="LST1472" s="14"/>
      <c r="LSU1472" s="14"/>
      <c r="LSV1472" s="14"/>
      <c r="LSW1472" s="14"/>
      <c r="LSX1472" s="14"/>
      <c r="LSY1472" s="14"/>
      <c r="LSZ1472" s="14"/>
      <c r="LTA1472" s="14"/>
      <c r="LTB1472" s="14"/>
      <c r="LTC1472" s="14"/>
      <c r="LTD1472" s="14"/>
      <c r="LTE1472" s="14"/>
      <c r="LTF1472" s="14"/>
      <c r="LTG1472" s="14"/>
      <c r="LTH1472" s="14"/>
      <c r="LTI1472" s="14"/>
      <c r="LTJ1472" s="14"/>
      <c r="LTK1472" s="14"/>
      <c r="LTL1472" s="14"/>
      <c r="LTM1472" s="14"/>
      <c r="LTN1472" s="14"/>
      <c r="LTO1472" s="14"/>
      <c r="LTP1472" s="14"/>
      <c r="LTQ1472" s="14"/>
      <c r="LTR1472" s="14"/>
      <c r="LTS1472" s="14"/>
      <c r="LTT1472" s="14"/>
      <c r="LTU1472" s="14"/>
      <c r="LTV1472" s="14"/>
      <c r="LTW1472" s="14"/>
      <c r="LTX1472" s="14"/>
      <c r="LTY1472" s="14"/>
      <c r="LTZ1472" s="14"/>
      <c r="LUA1472" s="14"/>
      <c r="LUB1472" s="14"/>
      <c r="LUC1472" s="14"/>
      <c r="LUD1472" s="14"/>
      <c r="LUE1472" s="14"/>
      <c r="LUF1472" s="14"/>
      <c r="LUG1472" s="14"/>
      <c r="LUH1472" s="14"/>
      <c r="LUI1472" s="14"/>
      <c r="LUJ1472" s="14"/>
      <c r="LUK1472" s="14"/>
      <c r="LUL1472" s="14"/>
      <c r="LUM1472" s="14"/>
      <c r="LUN1472" s="14"/>
      <c r="LUO1472" s="14"/>
      <c r="LUP1472" s="14"/>
      <c r="LUQ1472" s="14"/>
      <c r="LUR1472" s="14"/>
      <c r="LUS1472" s="14"/>
      <c r="LUT1472" s="14"/>
      <c r="LUU1472" s="14"/>
      <c r="LUV1472" s="14"/>
      <c r="LUW1472" s="14"/>
      <c r="LUX1472" s="14"/>
      <c r="LUY1472" s="14"/>
      <c r="LUZ1472" s="14"/>
      <c r="LVA1472" s="14"/>
      <c r="LVB1472" s="14"/>
      <c r="LVC1472" s="14"/>
      <c r="LVD1472" s="14"/>
      <c r="LVE1472" s="14"/>
      <c r="LVF1472" s="14"/>
      <c r="LVG1472" s="14"/>
      <c r="LVH1472" s="14"/>
      <c r="LVI1472" s="14"/>
      <c r="LVJ1472" s="14"/>
      <c r="LVK1472" s="14"/>
      <c r="LVL1472" s="14"/>
      <c r="LVM1472" s="14"/>
      <c r="LVN1472" s="14"/>
      <c r="LVO1472" s="14"/>
      <c r="LVP1472" s="14"/>
      <c r="LVQ1472" s="14"/>
      <c r="LVR1472" s="14"/>
      <c r="LVS1472" s="14"/>
      <c r="LVT1472" s="14"/>
      <c r="LVU1472" s="14"/>
      <c r="LVV1472" s="14"/>
      <c r="LVW1472" s="14"/>
      <c r="LVX1472" s="14"/>
      <c r="LVY1472" s="14"/>
      <c r="LVZ1472" s="14"/>
      <c r="LWA1472" s="14"/>
      <c r="LWB1472" s="14"/>
      <c r="LWC1472" s="14"/>
      <c r="LWD1472" s="14"/>
      <c r="LWE1472" s="14"/>
      <c r="LWF1472" s="14"/>
      <c r="LWG1472" s="14"/>
      <c r="LWH1472" s="14"/>
      <c r="LWI1472" s="14"/>
      <c r="LWJ1472" s="14"/>
      <c r="LWK1472" s="14"/>
      <c r="LWL1472" s="14"/>
      <c r="LWM1472" s="14"/>
      <c r="LWN1472" s="14"/>
      <c r="LWO1472" s="14"/>
      <c r="LWP1472" s="14"/>
      <c r="LWQ1472" s="14"/>
      <c r="LWR1472" s="14"/>
      <c r="LWS1472" s="14"/>
      <c r="LWT1472" s="14"/>
      <c r="LWU1472" s="14"/>
      <c r="LWV1472" s="14"/>
      <c r="LWW1472" s="14"/>
      <c r="LWX1472" s="14"/>
      <c r="LWY1472" s="14"/>
      <c r="LWZ1472" s="14"/>
      <c r="LXA1472" s="14"/>
      <c r="LXB1472" s="14"/>
      <c r="LXC1472" s="14"/>
      <c r="LXD1472" s="14"/>
      <c r="LXE1472" s="14"/>
      <c r="LXF1472" s="14"/>
      <c r="LXG1472" s="14"/>
      <c r="LXH1472" s="14"/>
      <c r="LXI1472" s="14"/>
      <c r="LXJ1472" s="14"/>
      <c r="LXK1472" s="14"/>
      <c r="LXL1472" s="14"/>
      <c r="LXM1472" s="14"/>
      <c r="LXN1472" s="14"/>
      <c r="LXO1472" s="14"/>
      <c r="LXP1472" s="14"/>
      <c r="LXQ1472" s="14"/>
      <c r="LXR1472" s="14"/>
      <c r="LXS1472" s="14"/>
      <c r="LXT1472" s="14"/>
      <c r="LXU1472" s="14"/>
      <c r="LXV1472" s="14"/>
      <c r="LXW1472" s="14"/>
      <c r="LXX1472" s="14"/>
      <c r="LXY1472" s="14"/>
      <c r="LXZ1472" s="14"/>
      <c r="LYA1472" s="14"/>
      <c r="LYB1472" s="14"/>
      <c r="LYC1472" s="14"/>
      <c r="LYD1472" s="14"/>
      <c r="LYE1472" s="14"/>
      <c r="LYF1472" s="14"/>
      <c r="LYG1472" s="14"/>
      <c r="LYH1472" s="14"/>
      <c r="LYI1472" s="14"/>
      <c r="LYJ1472" s="14"/>
      <c r="LYK1472" s="14"/>
      <c r="LYL1472" s="14"/>
      <c r="LYM1472" s="14"/>
      <c r="LYN1472" s="14"/>
      <c r="LYO1472" s="14"/>
      <c r="LYP1472" s="14"/>
      <c r="LYQ1472" s="14"/>
      <c r="LYR1472" s="14"/>
      <c r="LYS1472" s="14"/>
      <c r="LYT1472" s="14"/>
      <c r="LYU1472" s="14"/>
      <c r="LYV1472" s="14"/>
      <c r="LYW1472" s="14"/>
      <c r="LYX1472" s="14"/>
      <c r="LYY1472" s="14"/>
      <c r="LYZ1472" s="14"/>
      <c r="LZA1472" s="14"/>
      <c r="LZB1472" s="14"/>
      <c r="LZC1472" s="14"/>
      <c r="LZD1472" s="14"/>
      <c r="LZE1472" s="14"/>
      <c r="LZF1472" s="14"/>
      <c r="LZG1472" s="14"/>
      <c r="LZH1472" s="14"/>
      <c r="LZI1472" s="14"/>
      <c r="LZJ1472" s="14"/>
      <c r="LZK1472" s="14"/>
      <c r="LZL1472" s="14"/>
      <c r="LZM1472" s="14"/>
      <c r="LZN1472" s="14"/>
      <c r="LZO1472" s="14"/>
      <c r="LZP1472" s="14"/>
      <c r="LZQ1472" s="14"/>
      <c r="LZR1472" s="14"/>
      <c r="LZS1472" s="14"/>
      <c r="LZT1472" s="14"/>
      <c r="LZU1472" s="14"/>
      <c r="LZV1472" s="14"/>
      <c r="LZW1472" s="14"/>
      <c r="LZX1472" s="14"/>
      <c r="LZY1472" s="14"/>
      <c r="LZZ1472" s="14"/>
      <c r="MAA1472" s="14"/>
      <c r="MAB1472" s="14"/>
      <c r="MAC1472" s="14"/>
      <c r="MAD1472" s="14"/>
      <c r="MAE1472" s="14"/>
      <c r="MAF1472" s="14"/>
      <c r="MAG1472" s="14"/>
      <c r="MAH1472" s="14"/>
      <c r="MAI1472" s="14"/>
      <c r="MAJ1472" s="14"/>
      <c r="MAK1472" s="14"/>
      <c r="MAL1472" s="14"/>
      <c r="MAM1472" s="14"/>
      <c r="MAN1472" s="14"/>
      <c r="MAO1472" s="14"/>
      <c r="MAP1472" s="14"/>
      <c r="MAQ1472" s="14"/>
      <c r="MAR1472" s="14"/>
      <c r="MAS1472" s="14"/>
      <c r="MAT1472" s="14"/>
      <c r="MAU1472" s="14"/>
      <c r="MAV1472" s="14"/>
      <c r="MAW1472" s="14"/>
      <c r="MAX1472" s="14"/>
      <c r="MAY1472" s="14"/>
      <c r="MAZ1472" s="14"/>
      <c r="MBA1472" s="14"/>
      <c r="MBB1472" s="14"/>
      <c r="MBC1472" s="14"/>
      <c r="MBD1472" s="14"/>
      <c r="MBE1472" s="14"/>
      <c r="MBF1472" s="14"/>
      <c r="MBG1472" s="14"/>
      <c r="MBH1472" s="14"/>
      <c r="MBI1472" s="14"/>
      <c r="MBJ1472" s="14"/>
      <c r="MBK1472" s="14"/>
      <c r="MBL1472" s="14"/>
      <c r="MBM1472" s="14"/>
      <c r="MBN1472" s="14"/>
      <c r="MBO1472" s="14"/>
      <c r="MBP1472" s="14"/>
      <c r="MBQ1472" s="14"/>
      <c r="MBR1472" s="14"/>
      <c r="MBS1472" s="14"/>
      <c r="MBT1472" s="14"/>
      <c r="MBU1472" s="14"/>
      <c r="MBV1472" s="14"/>
      <c r="MBW1472" s="14"/>
      <c r="MBX1472" s="14"/>
      <c r="MBY1472" s="14"/>
      <c r="MBZ1472" s="14"/>
      <c r="MCA1472" s="14"/>
      <c r="MCB1472" s="14"/>
      <c r="MCC1472" s="14"/>
      <c r="MCD1472" s="14"/>
      <c r="MCE1472" s="14"/>
      <c r="MCF1472" s="14"/>
      <c r="MCG1472" s="14"/>
      <c r="MCH1472" s="14"/>
      <c r="MCI1472" s="14"/>
      <c r="MCJ1472" s="14"/>
      <c r="MCK1472" s="14"/>
      <c r="MCL1472" s="14"/>
      <c r="MCM1472" s="14"/>
      <c r="MCN1472" s="14"/>
      <c r="MCO1472" s="14"/>
      <c r="MCP1472" s="14"/>
      <c r="MCQ1472" s="14"/>
      <c r="MCR1472" s="14"/>
      <c r="MCS1472" s="14"/>
      <c r="MCT1472" s="14"/>
      <c r="MCU1472" s="14"/>
      <c r="MCV1472" s="14"/>
      <c r="MCW1472" s="14"/>
      <c r="MCX1472" s="14"/>
      <c r="MCY1472" s="14"/>
      <c r="MCZ1472" s="14"/>
      <c r="MDA1472" s="14"/>
      <c r="MDB1472" s="14"/>
      <c r="MDC1472" s="14"/>
      <c r="MDD1472" s="14"/>
      <c r="MDE1472" s="14"/>
      <c r="MDF1472" s="14"/>
      <c r="MDG1472" s="14"/>
      <c r="MDH1472" s="14"/>
      <c r="MDI1472" s="14"/>
      <c r="MDJ1472" s="14"/>
      <c r="MDK1472" s="14"/>
      <c r="MDL1472" s="14"/>
      <c r="MDM1472" s="14"/>
      <c r="MDN1472" s="14"/>
      <c r="MDO1472" s="14"/>
      <c r="MDP1472" s="14"/>
      <c r="MDQ1472" s="14"/>
      <c r="MDR1472" s="14"/>
      <c r="MDS1472" s="14"/>
      <c r="MDT1472" s="14"/>
      <c r="MDU1472" s="14"/>
      <c r="MDV1472" s="14"/>
      <c r="MDW1472" s="14"/>
      <c r="MDX1472" s="14"/>
      <c r="MDY1472" s="14"/>
      <c r="MDZ1472" s="14"/>
      <c r="MEA1472" s="14"/>
      <c r="MEB1472" s="14"/>
      <c r="MEC1472" s="14"/>
      <c r="MED1472" s="14"/>
      <c r="MEE1472" s="14"/>
      <c r="MEF1472" s="14"/>
      <c r="MEG1472" s="14"/>
      <c r="MEH1472" s="14"/>
      <c r="MEI1472" s="14"/>
      <c r="MEJ1472" s="14"/>
      <c r="MEK1472" s="14"/>
      <c r="MEL1472" s="14"/>
      <c r="MEM1472" s="14"/>
      <c r="MEN1472" s="14"/>
      <c r="MEO1472" s="14"/>
      <c r="MEP1472" s="14"/>
      <c r="MEQ1472" s="14"/>
      <c r="MER1472" s="14"/>
      <c r="MES1472" s="14"/>
      <c r="MET1472" s="14"/>
      <c r="MEU1472" s="14"/>
      <c r="MEV1472" s="14"/>
      <c r="MEW1472" s="14"/>
      <c r="MEX1472" s="14"/>
      <c r="MEY1472" s="14"/>
      <c r="MEZ1472" s="14"/>
      <c r="MFA1472" s="14"/>
      <c r="MFB1472" s="14"/>
      <c r="MFC1472" s="14"/>
      <c r="MFD1472" s="14"/>
      <c r="MFE1472" s="14"/>
      <c r="MFF1472" s="14"/>
      <c r="MFG1472" s="14"/>
      <c r="MFH1472" s="14"/>
      <c r="MFI1472" s="14"/>
      <c r="MFJ1472" s="14"/>
      <c r="MFK1472" s="14"/>
      <c r="MFL1472" s="14"/>
      <c r="MFM1472" s="14"/>
      <c r="MFN1472" s="14"/>
      <c r="MFO1472" s="14"/>
      <c r="MFP1472" s="14"/>
      <c r="MFQ1472" s="14"/>
      <c r="MFR1472" s="14"/>
      <c r="MFS1472" s="14"/>
      <c r="MFT1472" s="14"/>
      <c r="MFU1472" s="14"/>
      <c r="MFV1472" s="14"/>
      <c r="MFW1472" s="14"/>
      <c r="MFX1472" s="14"/>
      <c r="MFY1472" s="14"/>
      <c r="MFZ1472" s="14"/>
      <c r="MGA1472" s="14"/>
      <c r="MGB1472" s="14"/>
      <c r="MGC1472" s="14"/>
      <c r="MGD1472" s="14"/>
      <c r="MGE1472" s="14"/>
      <c r="MGF1472" s="14"/>
      <c r="MGG1472" s="14"/>
      <c r="MGH1472" s="14"/>
      <c r="MGI1472" s="14"/>
      <c r="MGJ1472" s="14"/>
      <c r="MGK1472" s="14"/>
      <c r="MGL1472" s="14"/>
      <c r="MGM1472" s="14"/>
      <c r="MGN1472" s="14"/>
      <c r="MGO1472" s="14"/>
      <c r="MGP1472" s="14"/>
      <c r="MGQ1472" s="14"/>
      <c r="MGR1472" s="14"/>
      <c r="MGS1472" s="14"/>
      <c r="MGT1472" s="14"/>
      <c r="MGU1472" s="14"/>
      <c r="MGV1472" s="14"/>
      <c r="MGW1472" s="14"/>
      <c r="MGX1472" s="14"/>
      <c r="MGY1472" s="14"/>
      <c r="MGZ1472" s="14"/>
      <c r="MHA1472" s="14"/>
      <c r="MHB1472" s="14"/>
      <c r="MHC1472" s="14"/>
      <c r="MHD1472" s="14"/>
      <c r="MHE1472" s="14"/>
      <c r="MHF1472" s="14"/>
      <c r="MHG1472" s="14"/>
      <c r="MHH1472" s="14"/>
      <c r="MHI1472" s="14"/>
      <c r="MHJ1472" s="14"/>
      <c r="MHK1472" s="14"/>
      <c r="MHL1472" s="14"/>
      <c r="MHM1472" s="14"/>
      <c r="MHN1472" s="14"/>
      <c r="MHO1472" s="14"/>
      <c r="MHP1472" s="14"/>
      <c r="MHQ1472" s="14"/>
      <c r="MHR1472" s="14"/>
      <c r="MHS1472" s="14"/>
      <c r="MHT1472" s="14"/>
      <c r="MHU1472" s="14"/>
      <c r="MHV1472" s="14"/>
      <c r="MHW1472" s="14"/>
      <c r="MHX1472" s="14"/>
      <c r="MHY1472" s="14"/>
      <c r="MHZ1472" s="14"/>
      <c r="MIA1472" s="14"/>
      <c r="MIB1472" s="14"/>
      <c r="MIC1472" s="14"/>
      <c r="MID1472" s="14"/>
      <c r="MIE1472" s="14"/>
      <c r="MIF1472" s="14"/>
      <c r="MIG1472" s="14"/>
      <c r="MIH1472" s="14"/>
      <c r="MII1472" s="14"/>
      <c r="MIJ1472" s="14"/>
      <c r="MIK1472" s="14"/>
      <c r="MIL1472" s="14"/>
      <c r="MIM1472" s="14"/>
      <c r="MIN1472" s="14"/>
      <c r="MIO1472" s="14"/>
      <c r="MIP1472" s="14"/>
      <c r="MIQ1472" s="14"/>
      <c r="MIR1472" s="14"/>
      <c r="MIS1472" s="14"/>
      <c r="MIT1472" s="14"/>
      <c r="MIU1472" s="14"/>
      <c r="MIV1472" s="14"/>
      <c r="MIW1472" s="14"/>
      <c r="MIX1472" s="14"/>
      <c r="MIY1472" s="14"/>
      <c r="MIZ1472" s="14"/>
      <c r="MJA1472" s="14"/>
      <c r="MJB1472" s="14"/>
      <c r="MJC1472" s="14"/>
      <c r="MJD1472" s="14"/>
      <c r="MJE1472" s="14"/>
      <c r="MJF1472" s="14"/>
      <c r="MJG1472" s="14"/>
      <c r="MJH1472" s="14"/>
      <c r="MJI1472" s="14"/>
      <c r="MJJ1472" s="14"/>
      <c r="MJK1472" s="14"/>
      <c r="MJL1472" s="14"/>
      <c r="MJM1472" s="14"/>
      <c r="MJN1472" s="14"/>
      <c r="MJO1472" s="14"/>
      <c r="MJP1472" s="14"/>
      <c r="MJQ1472" s="14"/>
      <c r="MJR1472" s="14"/>
      <c r="MJS1472" s="14"/>
      <c r="MJT1472" s="14"/>
      <c r="MJU1472" s="14"/>
      <c r="MJV1472" s="14"/>
      <c r="MJW1472" s="14"/>
      <c r="MJX1472" s="14"/>
      <c r="MJY1472" s="14"/>
      <c r="MJZ1472" s="14"/>
      <c r="MKA1472" s="14"/>
      <c r="MKB1472" s="14"/>
      <c r="MKC1472" s="14"/>
      <c r="MKD1472" s="14"/>
      <c r="MKE1472" s="14"/>
      <c r="MKF1472" s="14"/>
      <c r="MKG1472" s="14"/>
      <c r="MKH1472" s="14"/>
      <c r="MKI1472" s="14"/>
      <c r="MKJ1472" s="14"/>
      <c r="MKK1472" s="14"/>
      <c r="MKL1472" s="14"/>
      <c r="MKM1472" s="14"/>
      <c r="MKN1472" s="14"/>
      <c r="MKO1472" s="14"/>
      <c r="MKP1472" s="14"/>
      <c r="MKQ1472" s="14"/>
      <c r="MKR1472" s="14"/>
      <c r="MKS1472" s="14"/>
      <c r="MKT1472" s="14"/>
      <c r="MKU1472" s="14"/>
      <c r="MKV1472" s="14"/>
      <c r="MKW1472" s="14"/>
      <c r="MKX1472" s="14"/>
      <c r="MKY1472" s="14"/>
      <c r="MKZ1472" s="14"/>
      <c r="MLA1472" s="14"/>
      <c r="MLB1472" s="14"/>
      <c r="MLC1472" s="14"/>
      <c r="MLD1472" s="14"/>
      <c r="MLE1472" s="14"/>
      <c r="MLF1472" s="14"/>
      <c r="MLG1472" s="14"/>
      <c r="MLH1472" s="14"/>
      <c r="MLI1472" s="14"/>
      <c r="MLJ1472" s="14"/>
      <c r="MLK1472" s="14"/>
      <c r="MLL1472" s="14"/>
      <c r="MLM1472" s="14"/>
      <c r="MLN1472" s="14"/>
      <c r="MLO1472" s="14"/>
      <c r="MLP1472" s="14"/>
      <c r="MLQ1472" s="14"/>
      <c r="MLR1472" s="14"/>
      <c r="MLS1472" s="14"/>
      <c r="MLT1472" s="14"/>
      <c r="MLU1472" s="14"/>
      <c r="MLV1472" s="14"/>
      <c r="MLW1472" s="14"/>
      <c r="MLX1472" s="14"/>
      <c r="MLY1472" s="14"/>
      <c r="MLZ1472" s="14"/>
      <c r="MMA1472" s="14"/>
      <c r="MMB1472" s="14"/>
      <c r="MMC1472" s="14"/>
      <c r="MMD1472" s="14"/>
      <c r="MME1472" s="14"/>
      <c r="MMF1472" s="14"/>
      <c r="MMG1472" s="14"/>
      <c r="MMH1472" s="14"/>
      <c r="MMI1472" s="14"/>
      <c r="MMJ1472" s="14"/>
      <c r="MMK1472" s="14"/>
      <c r="MML1472" s="14"/>
      <c r="MMM1472" s="14"/>
      <c r="MMN1472" s="14"/>
      <c r="MMO1472" s="14"/>
      <c r="MMP1472" s="14"/>
      <c r="MMQ1472" s="14"/>
      <c r="MMR1472" s="14"/>
      <c r="MMS1472" s="14"/>
      <c r="MMT1472" s="14"/>
      <c r="MMU1472" s="14"/>
      <c r="MMV1472" s="14"/>
      <c r="MMW1472" s="14"/>
      <c r="MMX1472" s="14"/>
      <c r="MMY1472" s="14"/>
      <c r="MMZ1472" s="14"/>
      <c r="MNA1472" s="14"/>
      <c r="MNB1472" s="14"/>
      <c r="MNC1472" s="14"/>
      <c r="MND1472" s="14"/>
      <c r="MNE1472" s="14"/>
      <c r="MNF1472" s="14"/>
      <c r="MNG1472" s="14"/>
      <c r="MNH1472" s="14"/>
      <c r="MNI1472" s="14"/>
      <c r="MNJ1472" s="14"/>
      <c r="MNK1472" s="14"/>
      <c r="MNL1472" s="14"/>
      <c r="MNM1472" s="14"/>
      <c r="MNN1472" s="14"/>
      <c r="MNO1472" s="14"/>
      <c r="MNP1472" s="14"/>
      <c r="MNQ1472" s="14"/>
      <c r="MNR1472" s="14"/>
      <c r="MNS1472" s="14"/>
      <c r="MNT1472" s="14"/>
      <c r="MNU1472" s="14"/>
      <c r="MNV1472" s="14"/>
      <c r="MNW1472" s="14"/>
      <c r="MNX1472" s="14"/>
      <c r="MNY1472" s="14"/>
      <c r="MNZ1472" s="14"/>
      <c r="MOA1472" s="14"/>
      <c r="MOB1472" s="14"/>
      <c r="MOC1472" s="14"/>
      <c r="MOD1472" s="14"/>
      <c r="MOE1472" s="14"/>
      <c r="MOF1472" s="14"/>
      <c r="MOG1472" s="14"/>
      <c r="MOH1472" s="14"/>
      <c r="MOI1472" s="14"/>
      <c r="MOJ1472" s="14"/>
      <c r="MOK1472" s="14"/>
      <c r="MOL1472" s="14"/>
      <c r="MOM1472" s="14"/>
      <c r="MON1472" s="14"/>
      <c r="MOO1472" s="14"/>
      <c r="MOP1472" s="14"/>
      <c r="MOQ1472" s="14"/>
      <c r="MOR1472" s="14"/>
      <c r="MOS1472" s="14"/>
      <c r="MOT1472" s="14"/>
      <c r="MOU1472" s="14"/>
      <c r="MOV1472" s="14"/>
      <c r="MOW1472" s="14"/>
      <c r="MOX1472" s="14"/>
      <c r="MOY1472" s="14"/>
      <c r="MOZ1472" s="14"/>
      <c r="MPA1472" s="14"/>
      <c r="MPB1472" s="14"/>
      <c r="MPC1472" s="14"/>
      <c r="MPD1472" s="14"/>
      <c r="MPE1472" s="14"/>
      <c r="MPF1472" s="14"/>
      <c r="MPG1472" s="14"/>
      <c r="MPH1472" s="14"/>
      <c r="MPI1472" s="14"/>
      <c r="MPJ1472" s="14"/>
      <c r="MPK1472" s="14"/>
      <c r="MPL1472" s="14"/>
      <c r="MPM1472" s="14"/>
      <c r="MPN1472" s="14"/>
      <c r="MPO1472" s="14"/>
      <c r="MPP1472" s="14"/>
      <c r="MPQ1472" s="14"/>
      <c r="MPR1472" s="14"/>
      <c r="MPS1472" s="14"/>
      <c r="MPT1472" s="14"/>
      <c r="MPU1472" s="14"/>
      <c r="MPV1472" s="14"/>
      <c r="MPW1472" s="14"/>
      <c r="MPX1472" s="14"/>
      <c r="MPY1472" s="14"/>
      <c r="MPZ1472" s="14"/>
      <c r="MQA1472" s="14"/>
      <c r="MQB1472" s="14"/>
      <c r="MQC1472" s="14"/>
      <c r="MQD1472" s="14"/>
      <c r="MQE1472" s="14"/>
      <c r="MQF1472" s="14"/>
      <c r="MQG1472" s="14"/>
      <c r="MQH1472" s="14"/>
      <c r="MQI1472" s="14"/>
      <c r="MQJ1472" s="14"/>
      <c r="MQK1472" s="14"/>
      <c r="MQL1472" s="14"/>
      <c r="MQM1472" s="14"/>
      <c r="MQN1472" s="14"/>
      <c r="MQO1472" s="14"/>
      <c r="MQP1472" s="14"/>
      <c r="MQQ1472" s="14"/>
      <c r="MQR1472" s="14"/>
      <c r="MQS1472" s="14"/>
      <c r="MQT1472" s="14"/>
      <c r="MQU1472" s="14"/>
      <c r="MQV1472" s="14"/>
      <c r="MQW1472" s="14"/>
      <c r="MQX1472" s="14"/>
      <c r="MQY1472" s="14"/>
      <c r="MQZ1472" s="14"/>
      <c r="MRA1472" s="14"/>
      <c r="MRB1472" s="14"/>
      <c r="MRC1472" s="14"/>
      <c r="MRD1472" s="14"/>
      <c r="MRE1472" s="14"/>
      <c r="MRF1472" s="14"/>
      <c r="MRG1472" s="14"/>
      <c r="MRH1472" s="14"/>
      <c r="MRI1472" s="14"/>
      <c r="MRJ1472" s="14"/>
      <c r="MRK1472" s="14"/>
      <c r="MRL1472" s="14"/>
      <c r="MRM1472" s="14"/>
      <c r="MRN1472" s="14"/>
      <c r="MRO1472" s="14"/>
      <c r="MRP1472" s="14"/>
      <c r="MRQ1472" s="14"/>
      <c r="MRR1472" s="14"/>
      <c r="MRS1472" s="14"/>
      <c r="MRT1472" s="14"/>
      <c r="MRU1472" s="14"/>
      <c r="MRV1472" s="14"/>
      <c r="MRW1472" s="14"/>
      <c r="MRX1472" s="14"/>
      <c r="MRY1472" s="14"/>
      <c r="MRZ1472" s="14"/>
      <c r="MSA1472" s="14"/>
      <c r="MSB1472" s="14"/>
      <c r="MSC1472" s="14"/>
      <c r="MSD1472" s="14"/>
      <c r="MSE1472" s="14"/>
      <c r="MSF1472" s="14"/>
      <c r="MSG1472" s="14"/>
      <c r="MSH1472" s="14"/>
      <c r="MSI1472" s="14"/>
      <c r="MSJ1472" s="14"/>
      <c r="MSK1472" s="14"/>
      <c r="MSL1472" s="14"/>
      <c r="MSM1472" s="14"/>
      <c r="MSN1472" s="14"/>
      <c r="MSO1472" s="14"/>
      <c r="MSP1472" s="14"/>
      <c r="MSQ1472" s="14"/>
      <c r="MSR1472" s="14"/>
      <c r="MSS1472" s="14"/>
      <c r="MST1472" s="14"/>
      <c r="MSU1472" s="14"/>
      <c r="MSV1472" s="14"/>
      <c r="MSW1472" s="14"/>
      <c r="MSX1472" s="14"/>
      <c r="MSY1472" s="14"/>
      <c r="MSZ1472" s="14"/>
      <c r="MTA1472" s="14"/>
      <c r="MTB1472" s="14"/>
      <c r="MTC1472" s="14"/>
      <c r="MTD1472" s="14"/>
      <c r="MTE1472" s="14"/>
      <c r="MTF1472" s="14"/>
      <c r="MTG1472" s="14"/>
      <c r="MTH1472" s="14"/>
      <c r="MTI1472" s="14"/>
      <c r="MTJ1472" s="14"/>
      <c r="MTK1472" s="14"/>
      <c r="MTL1472" s="14"/>
      <c r="MTM1472" s="14"/>
      <c r="MTN1472" s="14"/>
      <c r="MTO1472" s="14"/>
      <c r="MTP1472" s="14"/>
      <c r="MTQ1472" s="14"/>
      <c r="MTR1472" s="14"/>
      <c r="MTS1472" s="14"/>
      <c r="MTT1472" s="14"/>
      <c r="MTU1472" s="14"/>
      <c r="MTV1472" s="14"/>
      <c r="MTW1472" s="14"/>
      <c r="MTX1472" s="14"/>
      <c r="MTY1472" s="14"/>
      <c r="MTZ1472" s="14"/>
      <c r="MUA1472" s="14"/>
      <c r="MUB1472" s="14"/>
      <c r="MUC1472" s="14"/>
      <c r="MUD1472" s="14"/>
      <c r="MUE1472" s="14"/>
      <c r="MUF1472" s="14"/>
      <c r="MUG1472" s="14"/>
      <c r="MUH1472" s="14"/>
      <c r="MUI1472" s="14"/>
      <c r="MUJ1472" s="14"/>
      <c r="MUK1472" s="14"/>
      <c r="MUL1472" s="14"/>
      <c r="MUM1472" s="14"/>
      <c r="MUN1472" s="14"/>
      <c r="MUO1472" s="14"/>
      <c r="MUP1472" s="14"/>
      <c r="MUQ1472" s="14"/>
      <c r="MUR1472" s="14"/>
      <c r="MUS1472" s="14"/>
      <c r="MUT1472" s="14"/>
      <c r="MUU1472" s="14"/>
      <c r="MUV1472" s="14"/>
      <c r="MUW1472" s="14"/>
      <c r="MUX1472" s="14"/>
      <c r="MUY1472" s="14"/>
      <c r="MUZ1472" s="14"/>
      <c r="MVA1472" s="14"/>
      <c r="MVB1472" s="14"/>
      <c r="MVC1472" s="14"/>
      <c r="MVD1472" s="14"/>
      <c r="MVE1472" s="14"/>
      <c r="MVF1472" s="14"/>
      <c r="MVG1472" s="14"/>
      <c r="MVH1472" s="14"/>
      <c r="MVI1472" s="14"/>
      <c r="MVJ1472" s="14"/>
      <c r="MVK1472" s="14"/>
      <c r="MVL1472" s="14"/>
      <c r="MVM1472" s="14"/>
      <c r="MVN1472" s="14"/>
      <c r="MVO1472" s="14"/>
      <c r="MVP1472" s="14"/>
      <c r="MVQ1472" s="14"/>
      <c r="MVR1472" s="14"/>
      <c r="MVS1472" s="14"/>
      <c r="MVT1472" s="14"/>
      <c r="MVU1472" s="14"/>
      <c r="MVV1472" s="14"/>
      <c r="MVW1472" s="14"/>
      <c r="MVX1472" s="14"/>
      <c r="MVY1472" s="14"/>
      <c r="MVZ1472" s="14"/>
      <c r="MWA1472" s="14"/>
      <c r="MWB1472" s="14"/>
      <c r="MWC1472" s="14"/>
      <c r="MWD1472" s="14"/>
      <c r="MWE1472" s="14"/>
      <c r="MWF1472" s="14"/>
      <c r="MWG1472" s="14"/>
      <c r="MWH1472" s="14"/>
      <c r="MWI1472" s="14"/>
      <c r="MWJ1472" s="14"/>
      <c r="MWK1472" s="14"/>
      <c r="MWL1472" s="14"/>
      <c r="MWM1472" s="14"/>
      <c r="MWN1472" s="14"/>
      <c r="MWO1472" s="14"/>
      <c r="MWP1472" s="14"/>
      <c r="MWQ1472" s="14"/>
      <c r="MWR1472" s="14"/>
      <c r="MWS1472" s="14"/>
      <c r="MWT1472" s="14"/>
      <c r="MWU1472" s="14"/>
      <c r="MWV1472" s="14"/>
      <c r="MWW1472" s="14"/>
      <c r="MWX1472" s="14"/>
      <c r="MWY1472" s="14"/>
      <c r="MWZ1472" s="14"/>
      <c r="MXA1472" s="14"/>
      <c r="MXB1472" s="14"/>
      <c r="MXC1472" s="14"/>
      <c r="MXD1472" s="14"/>
      <c r="MXE1472" s="14"/>
      <c r="MXF1472" s="14"/>
      <c r="MXG1472" s="14"/>
      <c r="MXH1472" s="14"/>
      <c r="MXI1472" s="14"/>
      <c r="MXJ1472" s="14"/>
      <c r="MXK1472" s="14"/>
      <c r="MXL1472" s="14"/>
      <c r="MXM1472" s="14"/>
      <c r="MXN1472" s="14"/>
      <c r="MXO1472" s="14"/>
      <c r="MXP1472" s="14"/>
      <c r="MXQ1472" s="14"/>
      <c r="MXR1472" s="14"/>
      <c r="MXS1472" s="14"/>
      <c r="MXT1472" s="14"/>
      <c r="MXU1472" s="14"/>
      <c r="MXV1472" s="14"/>
      <c r="MXW1472" s="14"/>
      <c r="MXX1472" s="14"/>
      <c r="MXY1472" s="14"/>
      <c r="MXZ1472" s="14"/>
      <c r="MYA1472" s="14"/>
      <c r="MYB1472" s="14"/>
      <c r="MYC1472" s="14"/>
      <c r="MYD1472" s="14"/>
      <c r="MYE1472" s="14"/>
      <c r="MYF1472" s="14"/>
      <c r="MYG1472" s="14"/>
      <c r="MYH1472" s="14"/>
      <c r="MYI1472" s="14"/>
      <c r="MYJ1472" s="14"/>
      <c r="MYK1472" s="14"/>
      <c r="MYL1472" s="14"/>
      <c r="MYM1472" s="14"/>
      <c r="MYN1472" s="14"/>
      <c r="MYO1472" s="14"/>
      <c r="MYP1472" s="14"/>
      <c r="MYQ1472" s="14"/>
      <c r="MYR1472" s="14"/>
      <c r="MYS1472" s="14"/>
      <c r="MYT1472" s="14"/>
      <c r="MYU1472" s="14"/>
      <c r="MYV1472" s="14"/>
      <c r="MYW1472" s="14"/>
      <c r="MYX1472" s="14"/>
      <c r="MYY1472" s="14"/>
      <c r="MYZ1472" s="14"/>
      <c r="MZA1472" s="14"/>
      <c r="MZB1472" s="14"/>
      <c r="MZC1472" s="14"/>
      <c r="MZD1472" s="14"/>
      <c r="MZE1472" s="14"/>
      <c r="MZF1472" s="14"/>
      <c r="MZG1472" s="14"/>
      <c r="MZH1472" s="14"/>
      <c r="MZI1472" s="14"/>
      <c r="MZJ1472" s="14"/>
      <c r="MZK1472" s="14"/>
      <c r="MZL1472" s="14"/>
      <c r="MZM1472" s="14"/>
      <c r="MZN1472" s="14"/>
      <c r="MZO1472" s="14"/>
      <c r="MZP1472" s="14"/>
      <c r="MZQ1472" s="14"/>
      <c r="MZR1472" s="14"/>
      <c r="MZS1472" s="14"/>
      <c r="MZT1472" s="14"/>
      <c r="MZU1472" s="14"/>
      <c r="MZV1472" s="14"/>
      <c r="MZW1472" s="14"/>
      <c r="MZX1472" s="14"/>
      <c r="MZY1472" s="14"/>
      <c r="MZZ1472" s="14"/>
      <c r="NAA1472" s="14"/>
      <c r="NAB1472" s="14"/>
      <c r="NAC1472" s="14"/>
      <c r="NAD1472" s="14"/>
      <c r="NAE1472" s="14"/>
      <c r="NAF1472" s="14"/>
      <c r="NAG1472" s="14"/>
      <c r="NAH1472" s="14"/>
      <c r="NAI1472" s="14"/>
      <c r="NAJ1472" s="14"/>
      <c r="NAK1472" s="14"/>
      <c r="NAL1472" s="14"/>
      <c r="NAM1472" s="14"/>
      <c r="NAN1472" s="14"/>
      <c r="NAO1472" s="14"/>
      <c r="NAP1472" s="14"/>
      <c r="NAQ1472" s="14"/>
      <c r="NAR1472" s="14"/>
      <c r="NAS1472" s="14"/>
      <c r="NAT1472" s="14"/>
      <c r="NAU1472" s="14"/>
      <c r="NAV1472" s="14"/>
      <c r="NAW1472" s="14"/>
      <c r="NAX1472" s="14"/>
      <c r="NAY1472" s="14"/>
      <c r="NAZ1472" s="14"/>
      <c r="NBA1472" s="14"/>
      <c r="NBB1472" s="14"/>
      <c r="NBC1472" s="14"/>
      <c r="NBD1472" s="14"/>
      <c r="NBE1472" s="14"/>
      <c r="NBF1472" s="14"/>
      <c r="NBG1472" s="14"/>
      <c r="NBH1472" s="14"/>
      <c r="NBI1472" s="14"/>
      <c r="NBJ1472" s="14"/>
      <c r="NBK1472" s="14"/>
      <c r="NBL1472" s="14"/>
      <c r="NBM1472" s="14"/>
      <c r="NBN1472" s="14"/>
      <c r="NBO1472" s="14"/>
      <c r="NBP1472" s="14"/>
      <c r="NBQ1472" s="14"/>
      <c r="NBR1472" s="14"/>
      <c r="NBS1472" s="14"/>
      <c r="NBT1472" s="14"/>
      <c r="NBU1472" s="14"/>
      <c r="NBV1472" s="14"/>
      <c r="NBW1472" s="14"/>
      <c r="NBX1472" s="14"/>
      <c r="NBY1472" s="14"/>
      <c r="NBZ1472" s="14"/>
      <c r="NCA1472" s="14"/>
      <c r="NCB1472" s="14"/>
      <c r="NCC1472" s="14"/>
      <c r="NCD1472" s="14"/>
      <c r="NCE1472" s="14"/>
      <c r="NCF1472" s="14"/>
      <c r="NCG1472" s="14"/>
      <c r="NCH1472" s="14"/>
      <c r="NCI1472" s="14"/>
      <c r="NCJ1472" s="14"/>
      <c r="NCK1472" s="14"/>
      <c r="NCL1472" s="14"/>
      <c r="NCM1472" s="14"/>
      <c r="NCN1472" s="14"/>
      <c r="NCO1472" s="14"/>
      <c r="NCP1472" s="14"/>
      <c r="NCQ1472" s="14"/>
      <c r="NCR1472" s="14"/>
      <c r="NCS1472" s="14"/>
      <c r="NCT1472" s="14"/>
      <c r="NCU1472" s="14"/>
      <c r="NCV1472" s="14"/>
      <c r="NCW1472" s="14"/>
      <c r="NCX1472" s="14"/>
      <c r="NCY1472" s="14"/>
      <c r="NCZ1472" s="14"/>
      <c r="NDA1472" s="14"/>
      <c r="NDB1472" s="14"/>
      <c r="NDC1472" s="14"/>
      <c r="NDD1472" s="14"/>
      <c r="NDE1472" s="14"/>
      <c r="NDF1472" s="14"/>
      <c r="NDG1472" s="14"/>
      <c r="NDH1472" s="14"/>
      <c r="NDI1472" s="14"/>
      <c r="NDJ1472" s="14"/>
      <c r="NDK1472" s="14"/>
      <c r="NDL1472" s="14"/>
      <c r="NDM1472" s="14"/>
      <c r="NDN1472" s="14"/>
      <c r="NDO1472" s="14"/>
      <c r="NDP1472" s="14"/>
      <c r="NDQ1472" s="14"/>
      <c r="NDR1472" s="14"/>
      <c r="NDS1472" s="14"/>
      <c r="NDT1472" s="14"/>
      <c r="NDU1472" s="14"/>
      <c r="NDV1472" s="14"/>
      <c r="NDW1472" s="14"/>
      <c r="NDX1472" s="14"/>
      <c r="NDY1472" s="14"/>
      <c r="NDZ1472" s="14"/>
      <c r="NEA1472" s="14"/>
      <c r="NEB1472" s="14"/>
      <c r="NEC1472" s="14"/>
      <c r="NED1472" s="14"/>
      <c r="NEE1472" s="14"/>
      <c r="NEF1472" s="14"/>
      <c r="NEG1472" s="14"/>
      <c r="NEH1472" s="14"/>
      <c r="NEI1472" s="14"/>
      <c r="NEJ1472" s="14"/>
      <c r="NEK1472" s="14"/>
      <c r="NEL1472" s="14"/>
      <c r="NEM1472" s="14"/>
      <c r="NEN1472" s="14"/>
      <c r="NEO1472" s="14"/>
      <c r="NEP1472" s="14"/>
      <c r="NEQ1472" s="14"/>
      <c r="NER1472" s="14"/>
      <c r="NES1472" s="14"/>
      <c r="NET1472" s="14"/>
      <c r="NEU1472" s="14"/>
      <c r="NEV1472" s="14"/>
      <c r="NEW1472" s="14"/>
      <c r="NEX1472" s="14"/>
      <c r="NEY1472" s="14"/>
      <c r="NEZ1472" s="14"/>
      <c r="NFA1472" s="14"/>
      <c r="NFB1472" s="14"/>
      <c r="NFC1472" s="14"/>
      <c r="NFD1472" s="14"/>
      <c r="NFE1472" s="14"/>
      <c r="NFF1472" s="14"/>
      <c r="NFG1472" s="14"/>
      <c r="NFH1472" s="14"/>
      <c r="NFI1472" s="14"/>
      <c r="NFJ1472" s="14"/>
      <c r="NFK1472" s="14"/>
      <c r="NFL1472" s="14"/>
      <c r="NFM1472" s="14"/>
      <c r="NFN1472" s="14"/>
      <c r="NFO1472" s="14"/>
      <c r="NFP1472" s="14"/>
      <c r="NFQ1472" s="14"/>
      <c r="NFR1472" s="14"/>
      <c r="NFS1472" s="14"/>
      <c r="NFT1472" s="14"/>
      <c r="NFU1472" s="14"/>
      <c r="NFV1472" s="14"/>
      <c r="NFW1472" s="14"/>
      <c r="NFX1472" s="14"/>
      <c r="NFY1472" s="14"/>
      <c r="NFZ1472" s="14"/>
      <c r="NGA1472" s="14"/>
      <c r="NGB1472" s="14"/>
      <c r="NGC1472" s="14"/>
      <c r="NGD1472" s="14"/>
      <c r="NGE1472" s="14"/>
      <c r="NGF1472" s="14"/>
      <c r="NGG1472" s="14"/>
      <c r="NGH1472" s="14"/>
      <c r="NGI1472" s="14"/>
      <c r="NGJ1472" s="14"/>
      <c r="NGK1472" s="14"/>
      <c r="NGL1472" s="14"/>
      <c r="NGM1472" s="14"/>
      <c r="NGN1472" s="14"/>
      <c r="NGO1472" s="14"/>
      <c r="NGP1472" s="14"/>
      <c r="NGQ1472" s="14"/>
      <c r="NGR1472" s="14"/>
      <c r="NGS1472" s="14"/>
      <c r="NGT1472" s="14"/>
      <c r="NGU1472" s="14"/>
      <c r="NGV1472" s="14"/>
      <c r="NGW1472" s="14"/>
      <c r="NGX1472" s="14"/>
      <c r="NGY1472" s="14"/>
      <c r="NGZ1472" s="14"/>
      <c r="NHA1472" s="14"/>
      <c r="NHB1472" s="14"/>
      <c r="NHC1472" s="14"/>
      <c r="NHD1472" s="14"/>
      <c r="NHE1472" s="14"/>
      <c r="NHF1472" s="14"/>
      <c r="NHG1472" s="14"/>
      <c r="NHH1472" s="14"/>
      <c r="NHI1472" s="14"/>
      <c r="NHJ1472" s="14"/>
      <c r="NHK1472" s="14"/>
      <c r="NHL1472" s="14"/>
      <c r="NHM1472" s="14"/>
      <c r="NHN1472" s="14"/>
      <c r="NHO1472" s="14"/>
      <c r="NHP1472" s="14"/>
      <c r="NHQ1472" s="14"/>
      <c r="NHR1472" s="14"/>
      <c r="NHS1472" s="14"/>
      <c r="NHT1472" s="14"/>
      <c r="NHU1472" s="14"/>
      <c r="NHV1472" s="14"/>
      <c r="NHW1472" s="14"/>
      <c r="NHX1472" s="14"/>
      <c r="NHY1472" s="14"/>
      <c r="NHZ1472" s="14"/>
      <c r="NIA1472" s="14"/>
      <c r="NIB1472" s="14"/>
      <c r="NIC1472" s="14"/>
      <c r="NID1472" s="14"/>
      <c r="NIE1472" s="14"/>
      <c r="NIF1472" s="14"/>
      <c r="NIG1472" s="14"/>
      <c r="NIH1472" s="14"/>
      <c r="NII1472" s="14"/>
      <c r="NIJ1472" s="14"/>
      <c r="NIK1472" s="14"/>
      <c r="NIL1472" s="14"/>
      <c r="NIM1472" s="14"/>
      <c r="NIN1472" s="14"/>
      <c r="NIO1472" s="14"/>
      <c r="NIP1472" s="14"/>
      <c r="NIQ1472" s="14"/>
      <c r="NIR1472" s="14"/>
      <c r="NIS1472" s="14"/>
      <c r="NIT1472" s="14"/>
      <c r="NIU1472" s="14"/>
      <c r="NIV1472" s="14"/>
      <c r="NIW1472" s="14"/>
      <c r="NIX1472" s="14"/>
      <c r="NIY1472" s="14"/>
      <c r="NIZ1472" s="14"/>
      <c r="NJA1472" s="14"/>
      <c r="NJB1472" s="14"/>
      <c r="NJC1472" s="14"/>
      <c r="NJD1472" s="14"/>
      <c r="NJE1472" s="14"/>
      <c r="NJF1472" s="14"/>
      <c r="NJG1472" s="14"/>
      <c r="NJH1472" s="14"/>
      <c r="NJI1472" s="14"/>
      <c r="NJJ1472" s="14"/>
      <c r="NJK1472" s="14"/>
      <c r="NJL1472" s="14"/>
      <c r="NJM1472" s="14"/>
      <c r="NJN1472" s="14"/>
      <c r="NJO1472" s="14"/>
      <c r="NJP1472" s="14"/>
      <c r="NJQ1472" s="14"/>
      <c r="NJR1472" s="14"/>
      <c r="NJS1472" s="14"/>
      <c r="NJT1472" s="14"/>
      <c r="NJU1472" s="14"/>
      <c r="NJV1472" s="14"/>
      <c r="NJW1472" s="14"/>
      <c r="NJX1472" s="14"/>
      <c r="NJY1472" s="14"/>
      <c r="NJZ1472" s="14"/>
      <c r="NKA1472" s="14"/>
      <c r="NKB1472" s="14"/>
      <c r="NKC1472" s="14"/>
      <c r="NKD1472" s="14"/>
      <c r="NKE1472" s="14"/>
      <c r="NKF1472" s="14"/>
      <c r="NKG1472" s="14"/>
      <c r="NKH1472" s="14"/>
      <c r="NKI1472" s="14"/>
      <c r="NKJ1472" s="14"/>
      <c r="NKK1472" s="14"/>
      <c r="NKL1472" s="14"/>
      <c r="NKM1472" s="14"/>
      <c r="NKN1472" s="14"/>
      <c r="NKO1472" s="14"/>
      <c r="NKP1472" s="14"/>
      <c r="NKQ1472" s="14"/>
      <c r="NKR1472" s="14"/>
      <c r="NKS1472" s="14"/>
      <c r="NKT1472" s="14"/>
      <c r="NKU1472" s="14"/>
      <c r="NKV1472" s="14"/>
      <c r="NKW1472" s="14"/>
      <c r="NKX1472" s="14"/>
      <c r="NKY1472" s="14"/>
      <c r="NKZ1472" s="14"/>
      <c r="NLA1472" s="14"/>
      <c r="NLB1472" s="14"/>
      <c r="NLC1472" s="14"/>
      <c r="NLD1472" s="14"/>
      <c r="NLE1472" s="14"/>
      <c r="NLF1472" s="14"/>
      <c r="NLG1472" s="14"/>
      <c r="NLH1472" s="14"/>
      <c r="NLI1472" s="14"/>
      <c r="NLJ1472" s="14"/>
      <c r="NLK1472" s="14"/>
      <c r="NLL1472" s="14"/>
      <c r="NLM1472" s="14"/>
      <c r="NLN1472" s="14"/>
      <c r="NLO1472" s="14"/>
      <c r="NLP1472" s="14"/>
      <c r="NLQ1472" s="14"/>
      <c r="NLR1472" s="14"/>
      <c r="NLS1472" s="14"/>
      <c r="NLT1472" s="14"/>
      <c r="NLU1472" s="14"/>
      <c r="NLV1472" s="14"/>
      <c r="NLW1472" s="14"/>
      <c r="NLX1472" s="14"/>
      <c r="NLY1472" s="14"/>
      <c r="NLZ1472" s="14"/>
      <c r="NMA1472" s="14"/>
      <c r="NMB1472" s="14"/>
      <c r="NMC1472" s="14"/>
      <c r="NMD1472" s="14"/>
      <c r="NME1472" s="14"/>
      <c r="NMF1472" s="14"/>
      <c r="NMG1472" s="14"/>
      <c r="NMH1472" s="14"/>
      <c r="NMI1472" s="14"/>
      <c r="NMJ1472" s="14"/>
      <c r="NMK1472" s="14"/>
      <c r="NML1472" s="14"/>
      <c r="NMM1472" s="14"/>
      <c r="NMN1472" s="14"/>
      <c r="NMO1472" s="14"/>
      <c r="NMP1472" s="14"/>
      <c r="NMQ1472" s="14"/>
      <c r="NMR1472" s="14"/>
      <c r="NMS1472" s="14"/>
      <c r="NMT1472" s="14"/>
      <c r="NMU1472" s="14"/>
      <c r="NMV1472" s="14"/>
      <c r="NMW1472" s="14"/>
      <c r="NMX1472" s="14"/>
      <c r="NMY1472" s="14"/>
      <c r="NMZ1472" s="14"/>
      <c r="NNA1472" s="14"/>
      <c r="NNB1472" s="14"/>
      <c r="NNC1472" s="14"/>
      <c r="NND1472" s="14"/>
      <c r="NNE1472" s="14"/>
      <c r="NNF1472" s="14"/>
      <c r="NNG1472" s="14"/>
      <c r="NNH1472" s="14"/>
      <c r="NNI1472" s="14"/>
      <c r="NNJ1472" s="14"/>
      <c r="NNK1472" s="14"/>
      <c r="NNL1472" s="14"/>
      <c r="NNM1472" s="14"/>
      <c r="NNN1472" s="14"/>
      <c r="NNO1472" s="14"/>
      <c r="NNP1472" s="14"/>
      <c r="NNQ1472" s="14"/>
      <c r="NNR1472" s="14"/>
      <c r="NNS1472" s="14"/>
      <c r="NNT1472" s="14"/>
      <c r="NNU1472" s="14"/>
      <c r="NNV1472" s="14"/>
      <c r="NNW1472" s="14"/>
      <c r="NNX1472" s="14"/>
      <c r="NNY1472" s="14"/>
      <c r="NNZ1472" s="14"/>
      <c r="NOA1472" s="14"/>
      <c r="NOB1472" s="14"/>
      <c r="NOC1472" s="14"/>
      <c r="NOD1472" s="14"/>
      <c r="NOE1472" s="14"/>
      <c r="NOF1472" s="14"/>
      <c r="NOG1472" s="14"/>
      <c r="NOH1472" s="14"/>
      <c r="NOI1472" s="14"/>
      <c r="NOJ1472" s="14"/>
      <c r="NOK1472" s="14"/>
      <c r="NOL1472" s="14"/>
      <c r="NOM1472" s="14"/>
      <c r="NON1472" s="14"/>
      <c r="NOO1472" s="14"/>
      <c r="NOP1472" s="14"/>
      <c r="NOQ1472" s="14"/>
      <c r="NOR1472" s="14"/>
      <c r="NOS1472" s="14"/>
      <c r="NOT1472" s="14"/>
      <c r="NOU1472" s="14"/>
      <c r="NOV1472" s="14"/>
      <c r="NOW1472" s="14"/>
      <c r="NOX1472" s="14"/>
      <c r="NOY1472" s="14"/>
      <c r="NOZ1472" s="14"/>
      <c r="NPA1472" s="14"/>
      <c r="NPB1472" s="14"/>
      <c r="NPC1472" s="14"/>
      <c r="NPD1472" s="14"/>
      <c r="NPE1472" s="14"/>
      <c r="NPF1472" s="14"/>
      <c r="NPG1472" s="14"/>
      <c r="NPH1472" s="14"/>
      <c r="NPI1472" s="14"/>
      <c r="NPJ1472" s="14"/>
      <c r="NPK1472" s="14"/>
      <c r="NPL1472" s="14"/>
      <c r="NPM1472" s="14"/>
      <c r="NPN1472" s="14"/>
      <c r="NPO1472" s="14"/>
      <c r="NPP1472" s="14"/>
      <c r="NPQ1472" s="14"/>
      <c r="NPR1472" s="14"/>
      <c r="NPS1472" s="14"/>
      <c r="NPT1472" s="14"/>
      <c r="NPU1472" s="14"/>
      <c r="NPV1472" s="14"/>
      <c r="NPW1472" s="14"/>
      <c r="NPX1472" s="14"/>
      <c r="NPY1472" s="14"/>
      <c r="NPZ1472" s="14"/>
      <c r="NQA1472" s="14"/>
      <c r="NQB1472" s="14"/>
      <c r="NQC1472" s="14"/>
      <c r="NQD1472" s="14"/>
      <c r="NQE1472" s="14"/>
      <c r="NQF1472" s="14"/>
      <c r="NQG1472" s="14"/>
      <c r="NQH1472" s="14"/>
      <c r="NQI1472" s="14"/>
      <c r="NQJ1472" s="14"/>
      <c r="NQK1472" s="14"/>
      <c r="NQL1472" s="14"/>
      <c r="NQM1472" s="14"/>
      <c r="NQN1472" s="14"/>
      <c r="NQO1472" s="14"/>
      <c r="NQP1472" s="14"/>
      <c r="NQQ1472" s="14"/>
      <c r="NQR1472" s="14"/>
      <c r="NQS1472" s="14"/>
      <c r="NQT1472" s="14"/>
      <c r="NQU1472" s="14"/>
      <c r="NQV1472" s="14"/>
      <c r="NQW1472" s="14"/>
      <c r="NQX1472" s="14"/>
      <c r="NQY1472" s="14"/>
      <c r="NQZ1472" s="14"/>
      <c r="NRA1472" s="14"/>
      <c r="NRB1472" s="14"/>
      <c r="NRC1472" s="14"/>
      <c r="NRD1472" s="14"/>
      <c r="NRE1472" s="14"/>
      <c r="NRF1472" s="14"/>
      <c r="NRG1472" s="14"/>
      <c r="NRH1472" s="14"/>
      <c r="NRI1472" s="14"/>
      <c r="NRJ1472" s="14"/>
      <c r="NRK1472" s="14"/>
      <c r="NRL1472" s="14"/>
      <c r="NRM1472" s="14"/>
      <c r="NRN1472" s="14"/>
      <c r="NRO1472" s="14"/>
      <c r="NRP1472" s="14"/>
      <c r="NRQ1472" s="14"/>
      <c r="NRR1472" s="14"/>
      <c r="NRS1472" s="14"/>
      <c r="NRT1472" s="14"/>
      <c r="NRU1472" s="14"/>
      <c r="NRV1472" s="14"/>
      <c r="NRW1472" s="14"/>
      <c r="NRX1472" s="14"/>
      <c r="NRY1472" s="14"/>
      <c r="NRZ1472" s="14"/>
      <c r="NSA1472" s="14"/>
      <c r="NSB1472" s="14"/>
      <c r="NSC1472" s="14"/>
      <c r="NSD1472" s="14"/>
      <c r="NSE1472" s="14"/>
      <c r="NSF1472" s="14"/>
      <c r="NSG1472" s="14"/>
      <c r="NSH1472" s="14"/>
      <c r="NSI1472" s="14"/>
      <c r="NSJ1472" s="14"/>
      <c r="NSK1472" s="14"/>
      <c r="NSL1472" s="14"/>
      <c r="NSM1472" s="14"/>
      <c r="NSN1472" s="14"/>
      <c r="NSO1472" s="14"/>
      <c r="NSP1472" s="14"/>
      <c r="NSQ1472" s="14"/>
      <c r="NSR1472" s="14"/>
      <c r="NSS1472" s="14"/>
      <c r="NST1472" s="14"/>
      <c r="NSU1472" s="14"/>
      <c r="NSV1472" s="14"/>
      <c r="NSW1472" s="14"/>
      <c r="NSX1472" s="14"/>
      <c r="NSY1472" s="14"/>
      <c r="NSZ1472" s="14"/>
      <c r="NTA1472" s="14"/>
      <c r="NTB1472" s="14"/>
      <c r="NTC1472" s="14"/>
      <c r="NTD1472" s="14"/>
      <c r="NTE1472" s="14"/>
      <c r="NTF1472" s="14"/>
      <c r="NTG1472" s="14"/>
      <c r="NTH1472" s="14"/>
      <c r="NTI1472" s="14"/>
      <c r="NTJ1472" s="14"/>
      <c r="NTK1472" s="14"/>
      <c r="NTL1472" s="14"/>
      <c r="NTM1472" s="14"/>
      <c r="NTN1472" s="14"/>
      <c r="NTO1472" s="14"/>
      <c r="NTP1472" s="14"/>
      <c r="NTQ1472" s="14"/>
      <c r="NTR1472" s="14"/>
      <c r="NTS1472" s="14"/>
      <c r="NTT1472" s="14"/>
      <c r="NTU1472" s="14"/>
      <c r="NTV1472" s="14"/>
      <c r="NTW1472" s="14"/>
      <c r="NTX1472" s="14"/>
      <c r="NTY1472" s="14"/>
      <c r="NTZ1472" s="14"/>
      <c r="NUA1472" s="14"/>
      <c r="NUB1472" s="14"/>
      <c r="NUC1472" s="14"/>
      <c r="NUD1472" s="14"/>
      <c r="NUE1472" s="14"/>
      <c r="NUF1472" s="14"/>
      <c r="NUG1472" s="14"/>
      <c r="NUH1472" s="14"/>
      <c r="NUI1472" s="14"/>
      <c r="NUJ1472" s="14"/>
      <c r="NUK1472" s="14"/>
      <c r="NUL1472" s="14"/>
      <c r="NUM1472" s="14"/>
      <c r="NUN1472" s="14"/>
      <c r="NUO1472" s="14"/>
      <c r="NUP1472" s="14"/>
      <c r="NUQ1472" s="14"/>
      <c r="NUR1472" s="14"/>
      <c r="NUS1472" s="14"/>
      <c r="NUT1472" s="14"/>
      <c r="NUU1472" s="14"/>
      <c r="NUV1472" s="14"/>
      <c r="NUW1472" s="14"/>
      <c r="NUX1472" s="14"/>
      <c r="NUY1472" s="14"/>
      <c r="NUZ1472" s="14"/>
      <c r="NVA1472" s="14"/>
      <c r="NVB1472" s="14"/>
      <c r="NVC1472" s="14"/>
      <c r="NVD1472" s="14"/>
      <c r="NVE1472" s="14"/>
      <c r="NVF1472" s="14"/>
      <c r="NVG1472" s="14"/>
      <c r="NVH1472" s="14"/>
      <c r="NVI1472" s="14"/>
      <c r="NVJ1472" s="14"/>
      <c r="NVK1472" s="14"/>
      <c r="NVL1472" s="14"/>
      <c r="NVM1472" s="14"/>
      <c r="NVN1472" s="14"/>
      <c r="NVO1472" s="14"/>
      <c r="NVP1472" s="14"/>
      <c r="NVQ1472" s="14"/>
      <c r="NVR1472" s="14"/>
      <c r="NVS1472" s="14"/>
      <c r="NVT1472" s="14"/>
      <c r="NVU1472" s="14"/>
      <c r="NVV1472" s="14"/>
      <c r="NVW1472" s="14"/>
      <c r="NVX1472" s="14"/>
      <c r="NVY1472" s="14"/>
      <c r="NVZ1472" s="14"/>
      <c r="NWA1472" s="14"/>
      <c r="NWB1472" s="14"/>
      <c r="NWC1472" s="14"/>
      <c r="NWD1472" s="14"/>
      <c r="NWE1472" s="14"/>
      <c r="NWF1472" s="14"/>
      <c r="NWG1472" s="14"/>
      <c r="NWH1472" s="14"/>
      <c r="NWI1472" s="14"/>
      <c r="NWJ1472" s="14"/>
      <c r="NWK1472" s="14"/>
      <c r="NWL1472" s="14"/>
      <c r="NWM1472" s="14"/>
      <c r="NWN1472" s="14"/>
      <c r="NWO1472" s="14"/>
      <c r="NWP1472" s="14"/>
      <c r="NWQ1472" s="14"/>
      <c r="NWR1472" s="14"/>
      <c r="NWS1472" s="14"/>
      <c r="NWT1472" s="14"/>
      <c r="NWU1472" s="14"/>
      <c r="NWV1472" s="14"/>
      <c r="NWW1472" s="14"/>
      <c r="NWX1472" s="14"/>
      <c r="NWY1472" s="14"/>
      <c r="NWZ1472" s="14"/>
      <c r="NXA1472" s="14"/>
      <c r="NXB1472" s="14"/>
      <c r="NXC1472" s="14"/>
      <c r="NXD1472" s="14"/>
      <c r="NXE1472" s="14"/>
      <c r="NXF1472" s="14"/>
      <c r="NXG1472" s="14"/>
      <c r="NXH1472" s="14"/>
      <c r="NXI1472" s="14"/>
      <c r="NXJ1472" s="14"/>
      <c r="NXK1472" s="14"/>
      <c r="NXL1472" s="14"/>
      <c r="NXM1472" s="14"/>
      <c r="NXN1472" s="14"/>
      <c r="NXO1472" s="14"/>
      <c r="NXP1472" s="14"/>
      <c r="NXQ1472" s="14"/>
      <c r="NXR1472" s="14"/>
      <c r="NXS1472" s="14"/>
      <c r="NXT1472" s="14"/>
      <c r="NXU1472" s="14"/>
      <c r="NXV1472" s="14"/>
      <c r="NXW1472" s="14"/>
      <c r="NXX1472" s="14"/>
      <c r="NXY1472" s="14"/>
      <c r="NXZ1472" s="14"/>
      <c r="NYA1472" s="14"/>
      <c r="NYB1472" s="14"/>
      <c r="NYC1472" s="14"/>
      <c r="NYD1472" s="14"/>
      <c r="NYE1472" s="14"/>
      <c r="NYF1472" s="14"/>
      <c r="NYG1472" s="14"/>
      <c r="NYH1472" s="14"/>
      <c r="NYI1472" s="14"/>
      <c r="NYJ1472" s="14"/>
      <c r="NYK1472" s="14"/>
      <c r="NYL1472" s="14"/>
      <c r="NYM1472" s="14"/>
      <c r="NYN1472" s="14"/>
      <c r="NYO1472" s="14"/>
      <c r="NYP1472" s="14"/>
      <c r="NYQ1472" s="14"/>
      <c r="NYR1472" s="14"/>
      <c r="NYS1472" s="14"/>
      <c r="NYT1472" s="14"/>
      <c r="NYU1472" s="14"/>
      <c r="NYV1472" s="14"/>
      <c r="NYW1472" s="14"/>
      <c r="NYX1472" s="14"/>
      <c r="NYY1472" s="14"/>
      <c r="NYZ1472" s="14"/>
      <c r="NZA1472" s="14"/>
      <c r="NZB1472" s="14"/>
      <c r="NZC1472" s="14"/>
      <c r="NZD1472" s="14"/>
      <c r="NZE1472" s="14"/>
      <c r="NZF1472" s="14"/>
      <c r="NZG1472" s="14"/>
      <c r="NZH1472" s="14"/>
      <c r="NZI1472" s="14"/>
      <c r="NZJ1472" s="14"/>
      <c r="NZK1472" s="14"/>
      <c r="NZL1472" s="14"/>
      <c r="NZM1472" s="14"/>
      <c r="NZN1472" s="14"/>
      <c r="NZO1472" s="14"/>
      <c r="NZP1472" s="14"/>
      <c r="NZQ1472" s="14"/>
      <c r="NZR1472" s="14"/>
      <c r="NZS1472" s="14"/>
      <c r="NZT1472" s="14"/>
      <c r="NZU1472" s="14"/>
      <c r="NZV1472" s="14"/>
      <c r="NZW1472" s="14"/>
      <c r="NZX1472" s="14"/>
      <c r="NZY1472" s="14"/>
      <c r="NZZ1472" s="14"/>
      <c r="OAA1472" s="14"/>
      <c r="OAB1472" s="14"/>
      <c r="OAC1472" s="14"/>
      <c r="OAD1472" s="14"/>
      <c r="OAE1472" s="14"/>
      <c r="OAF1472" s="14"/>
      <c r="OAG1472" s="14"/>
      <c r="OAH1472" s="14"/>
      <c r="OAI1472" s="14"/>
      <c r="OAJ1472" s="14"/>
      <c r="OAK1472" s="14"/>
      <c r="OAL1472" s="14"/>
      <c r="OAM1472" s="14"/>
      <c r="OAN1472" s="14"/>
      <c r="OAO1472" s="14"/>
      <c r="OAP1472" s="14"/>
      <c r="OAQ1472" s="14"/>
      <c r="OAR1472" s="14"/>
      <c r="OAS1472" s="14"/>
      <c r="OAT1472" s="14"/>
      <c r="OAU1472" s="14"/>
      <c r="OAV1472" s="14"/>
      <c r="OAW1472" s="14"/>
      <c r="OAX1472" s="14"/>
      <c r="OAY1472" s="14"/>
      <c r="OAZ1472" s="14"/>
      <c r="OBA1472" s="14"/>
      <c r="OBB1472" s="14"/>
      <c r="OBC1472" s="14"/>
      <c r="OBD1472" s="14"/>
      <c r="OBE1472" s="14"/>
      <c r="OBF1472" s="14"/>
      <c r="OBG1472" s="14"/>
      <c r="OBH1472" s="14"/>
      <c r="OBI1472" s="14"/>
      <c r="OBJ1472" s="14"/>
      <c r="OBK1472" s="14"/>
      <c r="OBL1472" s="14"/>
      <c r="OBM1472" s="14"/>
      <c r="OBN1472" s="14"/>
      <c r="OBO1472" s="14"/>
      <c r="OBP1472" s="14"/>
      <c r="OBQ1472" s="14"/>
      <c r="OBR1472" s="14"/>
      <c r="OBS1472" s="14"/>
      <c r="OBT1472" s="14"/>
      <c r="OBU1472" s="14"/>
      <c r="OBV1472" s="14"/>
      <c r="OBW1472" s="14"/>
      <c r="OBX1472" s="14"/>
      <c r="OBY1472" s="14"/>
      <c r="OBZ1472" s="14"/>
      <c r="OCA1472" s="14"/>
      <c r="OCB1472" s="14"/>
      <c r="OCC1472" s="14"/>
      <c r="OCD1472" s="14"/>
      <c r="OCE1472" s="14"/>
      <c r="OCF1472" s="14"/>
      <c r="OCG1472" s="14"/>
      <c r="OCH1472" s="14"/>
      <c r="OCI1472" s="14"/>
      <c r="OCJ1472" s="14"/>
      <c r="OCK1472" s="14"/>
      <c r="OCL1472" s="14"/>
      <c r="OCM1472" s="14"/>
      <c r="OCN1472" s="14"/>
      <c r="OCO1472" s="14"/>
      <c r="OCP1472" s="14"/>
      <c r="OCQ1472" s="14"/>
      <c r="OCR1472" s="14"/>
      <c r="OCS1472" s="14"/>
      <c r="OCT1472" s="14"/>
      <c r="OCU1472" s="14"/>
      <c r="OCV1472" s="14"/>
      <c r="OCW1472" s="14"/>
      <c r="OCX1472" s="14"/>
      <c r="OCY1472" s="14"/>
      <c r="OCZ1472" s="14"/>
      <c r="ODA1472" s="14"/>
      <c r="ODB1472" s="14"/>
      <c r="ODC1472" s="14"/>
      <c r="ODD1472" s="14"/>
      <c r="ODE1472" s="14"/>
      <c r="ODF1472" s="14"/>
      <c r="ODG1472" s="14"/>
      <c r="ODH1472" s="14"/>
      <c r="ODI1472" s="14"/>
      <c r="ODJ1472" s="14"/>
      <c r="ODK1472" s="14"/>
      <c r="ODL1472" s="14"/>
      <c r="ODM1472" s="14"/>
      <c r="ODN1472" s="14"/>
      <c r="ODO1472" s="14"/>
      <c r="ODP1472" s="14"/>
      <c r="ODQ1472" s="14"/>
      <c r="ODR1472" s="14"/>
      <c r="ODS1472" s="14"/>
      <c r="ODT1472" s="14"/>
      <c r="ODU1472" s="14"/>
      <c r="ODV1472" s="14"/>
      <c r="ODW1472" s="14"/>
      <c r="ODX1472" s="14"/>
      <c r="ODY1472" s="14"/>
      <c r="ODZ1472" s="14"/>
      <c r="OEA1472" s="14"/>
      <c r="OEB1472" s="14"/>
      <c r="OEC1472" s="14"/>
      <c r="OED1472" s="14"/>
      <c r="OEE1472" s="14"/>
      <c r="OEF1472" s="14"/>
      <c r="OEG1472" s="14"/>
      <c r="OEH1472" s="14"/>
      <c r="OEI1472" s="14"/>
      <c r="OEJ1472" s="14"/>
      <c r="OEK1472" s="14"/>
      <c r="OEL1472" s="14"/>
      <c r="OEM1472" s="14"/>
      <c r="OEN1472" s="14"/>
      <c r="OEO1472" s="14"/>
      <c r="OEP1472" s="14"/>
      <c r="OEQ1472" s="14"/>
      <c r="OER1472" s="14"/>
      <c r="OES1472" s="14"/>
      <c r="OET1472" s="14"/>
      <c r="OEU1472" s="14"/>
      <c r="OEV1472" s="14"/>
      <c r="OEW1472" s="14"/>
      <c r="OEX1472" s="14"/>
      <c r="OEY1472" s="14"/>
      <c r="OEZ1472" s="14"/>
      <c r="OFA1472" s="14"/>
      <c r="OFB1472" s="14"/>
      <c r="OFC1472" s="14"/>
      <c r="OFD1472" s="14"/>
      <c r="OFE1472" s="14"/>
      <c r="OFF1472" s="14"/>
      <c r="OFG1472" s="14"/>
      <c r="OFH1472" s="14"/>
      <c r="OFI1472" s="14"/>
      <c r="OFJ1472" s="14"/>
      <c r="OFK1472" s="14"/>
      <c r="OFL1472" s="14"/>
      <c r="OFM1472" s="14"/>
      <c r="OFN1472" s="14"/>
      <c r="OFO1472" s="14"/>
      <c r="OFP1472" s="14"/>
      <c r="OFQ1472" s="14"/>
      <c r="OFR1472" s="14"/>
      <c r="OFS1472" s="14"/>
      <c r="OFT1472" s="14"/>
      <c r="OFU1472" s="14"/>
      <c r="OFV1472" s="14"/>
      <c r="OFW1472" s="14"/>
      <c r="OFX1472" s="14"/>
      <c r="OFY1472" s="14"/>
      <c r="OFZ1472" s="14"/>
      <c r="OGA1472" s="14"/>
      <c r="OGB1472" s="14"/>
      <c r="OGC1472" s="14"/>
      <c r="OGD1472" s="14"/>
      <c r="OGE1472" s="14"/>
      <c r="OGF1472" s="14"/>
      <c r="OGG1472" s="14"/>
      <c r="OGH1472" s="14"/>
      <c r="OGI1472" s="14"/>
      <c r="OGJ1472" s="14"/>
      <c r="OGK1472" s="14"/>
      <c r="OGL1472" s="14"/>
      <c r="OGM1472" s="14"/>
      <c r="OGN1472" s="14"/>
      <c r="OGO1472" s="14"/>
      <c r="OGP1472" s="14"/>
      <c r="OGQ1472" s="14"/>
      <c r="OGR1472" s="14"/>
      <c r="OGS1472" s="14"/>
      <c r="OGT1472" s="14"/>
      <c r="OGU1472" s="14"/>
      <c r="OGV1472" s="14"/>
      <c r="OGW1472" s="14"/>
      <c r="OGX1472" s="14"/>
      <c r="OGY1472" s="14"/>
      <c r="OGZ1472" s="14"/>
      <c r="OHA1472" s="14"/>
      <c r="OHB1472" s="14"/>
      <c r="OHC1472" s="14"/>
      <c r="OHD1472" s="14"/>
      <c r="OHE1472" s="14"/>
      <c r="OHF1472" s="14"/>
      <c r="OHG1472" s="14"/>
      <c r="OHH1472" s="14"/>
      <c r="OHI1472" s="14"/>
      <c r="OHJ1472" s="14"/>
      <c r="OHK1472" s="14"/>
      <c r="OHL1472" s="14"/>
      <c r="OHM1472" s="14"/>
      <c r="OHN1472" s="14"/>
      <c r="OHO1472" s="14"/>
      <c r="OHP1472" s="14"/>
      <c r="OHQ1472" s="14"/>
      <c r="OHR1472" s="14"/>
      <c r="OHS1472" s="14"/>
      <c r="OHT1472" s="14"/>
      <c r="OHU1472" s="14"/>
      <c r="OHV1472" s="14"/>
      <c r="OHW1472" s="14"/>
      <c r="OHX1472" s="14"/>
      <c r="OHY1472" s="14"/>
      <c r="OHZ1472" s="14"/>
      <c r="OIA1472" s="14"/>
      <c r="OIB1472" s="14"/>
      <c r="OIC1472" s="14"/>
      <c r="OID1472" s="14"/>
      <c r="OIE1472" s="14"/>
      <c r="OIF1472" s="14"/>
      <c r="OIG1472" s="14"/>
      <c r="OIH1472" s="14"/>
      <c r="OII1472" s="14"/>
      <c r="OIJ1472" s="14"/>
      <c r="OIK1472" s="14"/>
      <c r="OIL1472" s="14"/>
      <c r="OIM1472" s="14"/>
      <c r="OIN1472" s="14"/>
      <c r="OIO1472" s="14"/>
      <c r="OIP1472" s="14"/>
      <c r="OIQ1472" s="14"/>
      <c r="OIR1472" s="14"/>
      <c r="OIS1472" s="14"/>
      <c r="OIT1472" s="14"/>
      <c r="OIU1472" s="14"/>
      <c r="OIV1472" s="14"/>
      <c r="OIW1472" s="14"/>
      <c r="OIX1472" s="14"/>
      <c r="OIY1472" s="14"/>
      <c r="OIZ1472" s="14"/>
      <c r="OJA1472" s="14"/>
      <c r="OJB1472" s="14"/>
      <c r="OJC1472" s="14"/>
      <c r="OJD1472" s="14"/>
      <c r="OJE1472" s="14"/>
      <c r="OJF1472" s="14"/>
      <c r="OJG1472" s="14"/>
      <c r="OJH1472" s="14"/>
      <c r="OJI1472" s="14"/>
      <c r="OJJ1472" s="14"/>
      <c r="OJK1472" s="14"/>
      <c r="OJL1472" s="14"/>
      <c r="OJM1472" s="14"/>
      <c r="OJN1472" s="14"/>
      <c r="OJO1472" s="14"/>
      <c r="OJP1472" s="14"/>
      <c r="OJQ1472" s="14"/>
      <c r="OJR1472" s="14"/>
      <c r="OJS1472" s="14"/>
      <c r="OJT1472" s="14"/>
      <c r="OJU1472" s="14"/>
      <c r="OJV1472" s="14"/>
      <c r="OJW1472" s="14"/>
      <c r="OJX1472" s="14"/>
      <c r="OJY1472" s="14"/>
      <c r="OJZ1472" s="14"/>
      <c r="OKA1472" s="14"/>
      <c r="OKB1472" s="14"/>
      <c r="OKC1472" s="14"/>
      <c r="OKD1472" s="14"/>
      <c r="OKE1472" s="14"/>
      <c r="OKF1472" s="14"/>
      <c r="OKG1472" s="14"/>
      <c r="OKH1472" s="14"/>
      <c r="OKI1472" s="14"/>
      <c r="OKJ1472" s="14"/>
      <c r="OKK1472" s="14"/>
      <c r="OKL1472" s="14"/>
      <c r="OKM1472" s="14"/>
      <c r="OKN1472" s="14"/>
      <c r="OKO1472" s="14"/>
      <c r="OKP1472" s="14"/>
      <c r="OKQ1472" s="14"/>
      <c r="OKR1472" s="14"/>
      <c r="OKS1472" s="14"/>
      <c r="OKT1472" s="14"/>
      <c r="OKU1472" s="14"/>
      <c r="OKV1472" s="14"/>
      <c r="OKW1472" s="14"/>
      <c r="OKX1472" s="14"/>
      <c r="OKY1472" s="14"/>
      <c r="OKZ1472" s="14"/>
      <c r="OLA1472" s="14"/>
      <c r="OLB1472" s="14"/>
      <c r="OLC1472" s="14"/>
      <c r="OLD1472" s="14"/>
      <c r="OLE1472" s="14"/>
      <c r="OLF1472" s="14"/>
      <c r="OLG1472" s="14"/>
      <c r="OLH1472" s="14"/>
      <c r="OLI1472" s="14"/>
      <c r="OLJ1472" s="14"/>
      <c r="OLK1472" s="14"/>
      <c r="OLL1472" s="14"/>
      <c r="OLM1472" s="14"/>
      <c r="OLN1472" s="14"/>
      <c r="OLO1472" s="14"/>
      <c r="OLP1472" s="14"/>
      <c r="OLQ1472" s="14"/>
      <c r="OLR1472" s="14"/>
      <c r="OLS1472" s="14"/>
      <c r="OLT1472" s="14"/>
      <c r="OLU1472" s="14"/>
      <c r="OLV1472" s="14"/>
      <c r="OLW1472" s="14"/>
      <c r="OLX1472" s="14"/>
      <c r="OLY1472" s="14"/>
      <c r="OLZ1472" s="14"/>
      <c r="OMA1472" s="14"/>
      <c r="OMB1472" s="14"/>
      <c r="OMC1472" s="14"/>
      <c r="OMD1472" s="14"/>
      <c r="OME1472" s="14"/>
      <c r="OMF1472" s="14"/>
      <c r="OMG1472" s="14"/>
      <c r="OMH1472" s="14"/>
      <c r="OMI1472" s="14"/>
      <c r="OMJ1472" s="14"/>
      <c r="OMK1472" s="14"/>
      <c r="OML1472" s="14"/>
      <c r="OMM1472" s="14"/>
      <c r="OMN1472" s="14"/>
      <c r="OMO1472" s="14"/>
      <c r="OMP1472" s="14"/>
      <c r="OMQ1472" s="14"/>
      <c r="OMR1472" s="14"/>
      <c r="OMS1472" s="14"/>
      <c r="OMT1472" s="14"/>
      <c r="OMU1472" s="14"/>
      <c r="OMV1472" s="14"/>
      <c r="OMW1472" s="14"/>
      <c r="OMX1472" s="14"/>
      <c r="OMY1472" s="14"/>
      <c r="OMZ1472" s="14"/>
      <c r="ONA1472" s="14"/>
      <c r="ONB1472" s="14"/>
      <c r="ONC1472" s="14"/>
      <c r="OND1472" s="14"/>
      <c r="ONE1472" s="14"/>
      <c r="ONF1472" s="14"/>
      <c r="ONG1472" s="14"/>
      <c r="ONH1472" s="14"/>
      <c r="ONI1472" s="14"/>
      <c r="ONJ1472" s="14"/>
      <c r="ONK1472" s="14"/>
      <c r="ONL1472" s="14"/>
      <c r="ONM1472" s="14"/>
      <c r="ONN1472" s="14"/>
      <c r="ONO1472" s="14"/>
      <c r="ONP1472" s="14"/>
      <c r="ONQ1472" s="14"/>
      <c r="ONR1472" s="14"/>
      <c r="ONS1472" s="14"/>
      <c r="ONT1472" s="14"/>
      <c r="ONU1472" s="14"/>
      <c r="ONV1472" s="14"/>
      <c r="ONW1472" s="14"/>
      <c r="ONX1472" s="14"/>
      <c r="ONY1472" s="14"/>
      <c r="ONZ1472" s="14"/>
      <c r="OOA1472" s="14"/>
      <c r="OOB1472" s="14"/>
      <c r="OOC1472" s="14"/>
      <c r="OOD1472" s="14"/>
      <c r="OOE1472" s="14"/>
      <c r="OOF1472" s="14"/>
      <c r="OOG1472" s="14"/>
      <c r="OOH1472" s="14"/>
      <c r="OOI1472" s="14"/>
      <c r="OOJ1472" s="14"/>
      <c r="OOK1472" s="14"/>
      <c r="OOL1472" s="14"/>
      <c r="OOM1472" s="14"/>
      <c r="OON1472" s="14"/>
      <c r="OOO1472" s="14"/>
      <c r="OOP1472" s="14"/>
      <c r="OOQ1472" s="14"/>
      <c r="OOR1472" s="14"/>
      <c r="OOS1472" s="14"/>
      <c r="OOT1472" s="14"/>
      <c r="OOU1472" s="14"/>
      <c r="OOV1472" s="14"/>
      <c r="OOW1472" s="14"/>
      <c r="OOX1472" s="14"/>
      <c r="OOY1472" s="14"/>
      <c r="OOZ1472" s="14"/>
      <c r="OPA1472" s="14"/>
      <c r="OPB1472" s="14"/>
      <c r="OPC1472" s="14"/>
      <c r="OPD1472" s="14"/>
      <c r="OPE1472" s="14"/>
      <c r="OPF1472" s="14"/>
      <c r="OPG1472" s="14"/>
      <c r="OPH1472" s="14"/>
      <c r="OPI1472" s="14"/>
      <c r="OPJ1472" s="14"/>
      <c r="OPK1472" s="14"/>
      <c r="OPL1472" s="14"/>
      <c r="OPM1472" s="14"/>
      <c r="OPN1472" s="14"/>
      <c r="OPO1472" s="14"/>
      <c r="OPP1472" s="14"/>
      <c r="OPQ1472" s="14"/>
      <c r="OPR1472" s="14"/>
      <c r="OPS1472" s="14"/>
      <c r="OPT1472" s="14"/>
      <c r="OPU1472" s="14"/>
      <c r="OPV1472" s="14"/>
      <c r="OPW1472" s="14"/>
      <c r="OPX1472" s="14"/>
      <c r="OPY1472" s="14"/>
      <c r="OPZ1472" s="14"/>
      <c r="OQA1472" s="14"/>
      <c r="OQB1472" s="14"/>
      <c r="OQC1472" s="14"/>
      <c r="OQD1472" s="14"/>
      <c r="OQE1472" s="14"/>
      <c r="OQF1472" s="14"/>
      <c r="OQG1472" s="14"/>
      <c r="OQH1472" s="14"/>
      <c r="OQI1472" s="14"/>
      <c r="OQJ1472" s="14"/>
      <c r="OQK1472" s="14"/>
      <c r="OQL1472" s="14"/>
      <c r="OQM1472" s="14"/>
      <c r="OQN1472" s="14"/>
      <c r="OQO1472" s="14"/>
      <c r="OQP1472" s="14"/>
      <c r="OQQ1472" s="14"/>
      <c r="OQR1472" s="14"/>
      <c r="OQS1472" s="14"/>
      <c r="OQT1472" s="14"/>
      <c r="OQU1472" s="14"/>
      <c r="OQV1472" s="14"/>
      <c r="OQW1472" s="14"/>
      <c r="OQX1472" s="14"/>
      <c r="OQY1472" s="14"/>
      <c r="OQZ1472" s="14"/>
      <c r="ORA1472" s="14"/>
      <c r="ORB1472" s="14"/>
      <c r="ORC1472" s="14"/>
      <c r="ORD1472" s="14"/>
      <c r="ORE1472" s="14"/>
      <c r="ORF1472" s="14"/>
      <c r="ORG1472" s="14"/>
      <c r="ORH1472" s="14"/>
      <c r="ORI1472" s="14"/>
      <c r="ORJ1472" s="14"/>
      <c r="ORK1472" s="14"/>
      <c r="ORL1472" s="14"/>
      <c r="ORM1472" s="14"/>
      <c r="ORN1472" s="14"/>
      <c r="ORO1472" s="14"/>
      <c r="ORP1472" s="14"/>
      <c r="ORQ1472" s="14"/>
      <c r="ORR1472" s="14"/>
      <c r="ORS1472" s="14"/>
      <c r="ORT1472" s="14"/>
      <c r="ORU1472" s="14"/>
      <c r="ORV1472" s="14"/>
      <c r="ORW1472" s="14"/>
      <c r="ORX1472" s="14"/>
      <c r="ORY1472" s="14"/>
      <c r="ORZ1472" s="14"/>
      <c r="OSA1472" s="14"/>
      <c r="OSB1472" s="14"/>
      <c r="OSC1472" s="14"/>
      <c r="OSD1472" s="14"/>
      <c r="OSE1472" s="14"/>
      <c r="OSF1472" s="14"/>
      <c r="OSG1472" s="14"/>
      <c r="OSH1472" s="14"/>
      <c r="OSI1472" s="14"/>
      <c r="OSJ1472" s="14"/>
      <c r="OSK1472" s="14"/>
      <c r="OSL1472" s="14"/>
      <c r="OSM1472" s="14"/>
      <c r="OSN1472" s="14"/>
      <c r="OSO1472" s="14"/>
      <c r="OSP1472" s="14"/>
      <c r="OSQ1472" s="14"/>
      <c r="OSR1472" s="14"/>
      <c r="OSS1472" s="14"/>
      <c r="OST1472" s="14"/>
      <c r="OSU1472" s="14"/>
      <c r="OSV1472" s="14"/>
      <c r="OSW1472" s="14"/>
      <c r="OSX1472" s="14"/>
      <c r="OSY1472" s="14"/>
      <c r="OSZ1472" s="14"/>
      <c r="OTA1472" s="14"/>
      <c r="OTB1472" s="14"/>
      <c r="OTC1472" s="14"/>
      <c r="OTD1472" s="14"/>
      <c r="OTE1472" s="14"/>
      <c r="OTF1472" s="14"/>
      <c r="OTG1472" s="14"/>
      <c r="OTH1472" s="14"/>
      <c r="OTI1472" s="14"/>
      <c r="OTJ1472" s="14"/>
      <c r="OTK1472" s="14"/>
      <c r="OTL1472" s="14"/>
      <c r="OTM1472" s="14"/>
      <c r="OTN1472" s="14"/>
      <c r="OTO1472" s="14"/>
      <c r="OTP1472" s="14"/>
      <c r="OTQ1472" s="14"/>
      <c r="OTR1472" s="14"/>
      <c r="OTS1472" s="14"/>
      <c r="OTT1472" s="14"/>
      <c r="OTU1472" s="14"/>
      <c r="OTV1472" s="14"/>
      <c r="OTW1472" s="14"/>
      <c r="OTX1472" s="14"/>
      <c r="OTY1472" s="14"/>
      <c r="OTZ1472" s="14"/>
      <c r="OUA1472" s="14"/>
      <c r="OUB1472" s="14"/>
      <c r="OUC1472" s="14"/>
      <c r="OUD1472" s="14"/>
      <c r="OUE1472" s="14"/>
      <c r="OUF1472" s="14"/>
      <c r="OUG1472" s="14"/>
      <c r="OUH1472" s="14"/>
      <c r="OUI1472" s="14"/>
      <c r="OUJ1472" s="14"/>
      <c r="OUK1472" s="14"/>
      <c r="OUL1472" s="14"/>
      <c r="OUM1472" s="14"/>
      <c r="OUN1472" s="14"/>
      <c r="OUO1472" s="14"/>
      <c r="OUP1472" s="14"/>
      <c r="OUQ1472" s="14"/>
      <c r="OUR1472" s="14"/>
      <c r="OUS1472" s="14"/>
      <c r="OUT1472" s="14"/>
      <c r="OUU1472" s="14"/>
      <c r="OUV1472" s="14"/>
      <c r="OUW1472" s="14"/>
      <c r="OUX1472" s="14"/>
      <c r="OUY1472" s="14"/>
      <c r="OUZ1472" s="14"/>
      <c r="OVA1472" s="14"/>
      <c r="OVB1472" s="14"/>
      <c r="OVC1472" s="14"/>
      <c r="OVD1472" s="14"/>
      <c r="OVE1472" s="14"/>
      <c r="OVF1472" s="14"/>
      <c r="OVG1472" s="14"/>
      <c r="OVH1472" s="14"/>
      <c r="OVI1472" s="14"/>
      <c r="OVJ1472" s="14"/>
      <c r="OVK1472" s="14"/>
      <c r="OVL1472" s="14"/>
      <c r="OVM1472" s="14"/>
      <c r="OVN1472" s="14"/>
      <c r="OVO1472" s="14"/>
      <c r="OVP1472" s="14"/>
      <c r="OVQ1472" s="14"/>
      <c r="OVR1472" s="14"/>
      <c r="OVS1472" s="14"/>
      <c r="OVT1472" s="14"/>
      <c r="OVU1472" s="14"/>
      <c r="OVV1472" s="14"/>
      <c r="OVW1472" s="14"/>
      <c r="OVX1472" s="14"/>
      <c r="OVY1472" s="14"/>
      <c r="OVZ1472" s="14"/>
      <c r="OWA1472" s="14"/>
      <c r="OWB1472" s="14"/>
      <c r="OWC1472" s="14"/>
      <c r="OWD1472" s="14"/>
      <c r="OWE1472" s="14"/>
      <c r="OWF1472" s="14"/>
      <c r="OWG1472" s="14"/>
      <c r="OWH1472" s="14"/>
      <c r="OWI1472" s="14"/>
      <c r="OWJ1472" s="14"/>
      <c r="OWK1472" s="14"/>
      <c r="OWL1472" s="14"/>
      <c r="OWM1472" s="14"/>
      <c r="OWN1472" s="14"/>
      <c r="OWO1472" s="14"/>
      <c r="OWP1472" s="14"/>
      <c r="OWQ1472" s="14"/>
      <c r="OWR1472" s="14"/>
      <c r="OWS1472" s="14"/>
      <c r="OWT1472" s="14"/>
      <c r="OWU1472" s="14"/>
      <c r="OWV1472" s="14"/>
      <c r="OWW1472" s="14"/>
      <c r="OWX1472" s="14"/>
      <c r="OWY1472" s="14"/>
      <c r="OWZ1472" s="14"/>
      <c r="OXA1472" s="14"/>
      <c r="OXB1472" s="14"/>
      <c r="OXC1472" s="14"/>
      <c r="OXD1472" s="14"/>
      <c r="OXE1472" s="14"/>
      <c r="OXF1472" s="14"/>
      <c r="OXG1472" s="14"/>
      <c r="OXH1472" s="14"/>
      <c r="OXI1472" s="14"/>
      <c r="OXJ1472" s="14"/>
      <c r="OXK1472" s="14"/>
      <c r="OXL1472" s="14"/>
      <c r="OXM1472" s="14"/>
      <c r="OXN1472" s="14"/>
      <c r="OXO1472" s="14"/>
      <c r="OXP1472" s="14"/>
      <c r="OXQ1472" s="14"/>
      <c r="OXR1472" s="14"/>
      <c r="OXS1472" s="14"/>
      <c r="OXT1472" s="14"/>
      <c r="OXU1472" s="14"/>
      <c r="OXV1472" s="14"/>
      <c r="OXW1472" s="14"/>
      <c r="OXX1472" s="14"/>
      <c r="OXY1472" s="14"/>
      <c r="OXZ1472" s="14"/>
      <c r="OYA1472" s="14"/>
      <c r="OYB1472" s="14"/>
      <c r="OYC1472" s="14"/>
      <c r="OYD1472" s="14"/>
      <c r="OYE1472" s="14"/>
      <c r="OYF1472" s="14"/>
      <c r="OYG1472" s="14"/>
      <c r="OYH1472" s="14"/>
      <c r="OYI1472" s="14"/>
      <c r="OYJ1472" s="14"/>
      <c r="OYK1472" s="14"/>
      <c r="OYL1472" s="14"/>
      <c r="OYM1472" s="14"/>
      <c r="OYN1472" s="14"/>
      <c r="OYO1472" s="14"/>
      <c r="OYP1472" s="14"/>
      <c r="OYQ1472" s="14"/>
      <c r="OYR1472" s="14"/>
      <c r="OYS1472" s="14"/>
      <c r="OYT1472" s="14"/>
      <c r="OYU1472" s="14"/>
      <c r="OYV1472" s="14"/>
      <c r="OYW1472" s="14"/>
      <c r="OYX1472" s="14"/>
      <c r="OYY1472" s="14"/>
      <c r="OYZ1472" s="14"/>
      <c r="OZA1472" s="14"/>
      <c r="OZB1472" s="14"/>
      <c r="OZC1472" s="14"/>
      <c r="OZD1472" s="14"/>
      <c r="OZE1472" s="14"/>
      <c r="OZF1472" s="14"/>
      <c r="OZG1472" s="14"/>
      <c r="OZH1472" s="14"/>
      <c r="OZI1472" s="14"/>
      <c r="OZJ1472" s="14"/>
      <c r="OZK1472" s="14"/>
      <c r="OZL1472" s="14"/>
      <c r="OZM1472" s="14"/>
      <c r="OZN1472" s="14"/>
      <c r="OZO1472" s="14"/>
      <c r="OZP1472" s="14"/>
      <c r="OZQ1472" s="14"/>
      <c r="OZR1472" s="14"/>
      <c r="OZS1472" s="14"/>
      <c r="OZT1472" s="14"/>
      <c r="OZU1472" s="14"/>
      <c r="OZV1472" s="14"/>
      <c r="OZW1472" s="14"/>
      <c r="OZX1472" s="14"/>
      <c r="OZY1472" s="14"/>
      <c r="OZZ1472" s="14"/>
      <c r="PAA1472" s="14"/>
      <c r="PAB1472" s="14"/>
      <c r="PAC1472" s="14"/>
      <c r="PAD1472" s="14"/>
      <c r="PAE1472" s="14"/>
      <c r="PAF1472" s="14"/>
      <c r="PAG1472" s="14"/>
      <c r="PAH1472" s="14"/>
      <c r="PAI1472" s="14"/>
      <c r="PAJ1472" s="14"/>
      <c r="PAK1472" s="14"/>
      <c r="PAL1472" s="14"/>
      <c r="PAM1472" s="14"/>
      <c r="PAN1472" s="14"/>
      <c r="PAO1472" s="14"/>
      <c r="PAP1472" s="14"/>
      <c r="PAQ1472" s="14"/>
      <c r="PAR1472" s="14"/>
      <c r="PAS1472" s="14"/>
      <c r="PAT1472" s="14"/>
      <c r="PAU1472" s="14"/>
      <c r="PAV1472" s="14"/>
      <c r="PAW1472" s="14"/>
      <c r="PAX1472" s="14"/>
      <c r="PAY1472" s="14"/>
      <c r="PAZ1472" s="14"/>
      <c r="PBA1472" s="14"/>
      <c r="PBB1472" s="14"/>
      <c r="PBC1472" s="14"/>
      <c r="PBD1472" s="14"/>
      <c r="PBE1472" s="14"/>
      <c r="PBF1472" s="14"/>
      <c r="PBG1472" s="14"/>
      <c r="PBH1472" s="14"/>
      <c r="PBI1472" s="14"/>
      <c r="PBJ1472" s="14"/>
      <c r="PBK1472" s="14"/>
      <c r="PBL1472" s="14"/>
      <c r="PBM1472" s="14"/>
      <c r="PBN1472" s="14"/>
      <c r="PBO1472" s="14"/>
      <c r="PBP1472" s="14"/>
      <c r="PBQ1472" s="14"/>
      <c r="PBR1472" s="14"/>
      <c r="PBS1472" s="14"/>
      <c r="PBT1472" s="14"/>
      <c r="PBU1472" s="14"/>
      <c r="PBV1472" s="14"/>
      <c r="PBW1472" s="14"/>
      <c r="PBX1472" s="14"/>
      <c r="PBY1472" s="14"/>
      <c r="PBZ1472" s="14"/>
      <c r="PCA1472" s="14"/>
      <c r="PCB1472" s="14"/>
      <c r="PCC1472" s="14"/>
      <c r="PCD1472" s="14"/>
      <c r="PCE1472" s="14"/>
      <c r="PCF1472" s="14"/>
      <c r="PCG1472" s="14"/>
      <c r="PCH1472" s="14"/>
      <c r="PCI1472" s="14"/>
      <c r="PCJ1472" s="14"/>
      <c r="PCK1472" s="14"/>
      <c r="PCL1472" s="14"/>
      <c r="PCM1472" s="14"/>
      <c r="PCN1472" s="14"/>
      <c r="PCO1472" s="14"/>
      <c r="PCP1472" s="14"/>
      <c r="PCQ1472" s="14"/>
      <c r="PCR1472" s="14"/>
      <c r="PCS1472" s="14"/>
      <c r="PCT1472" s="14"/>
      <c r="PCU1472" s="14"/>
      <c r="PCV1472" s="14"/>
      <c r="PCW1472" s="14"/>
      <c r="PCX1472" s="14"/>
      <c r="PCY1472" s="14"/>
      <c r="PCZ1472" s="14"/>
      <c r="PDA1472" s="14"/>
      <c r="PDB1472" s="14"/>
      <c r="PDC1472" s="14"/>
      <c r="PDD1472" s="14"/>
      <c r="PDE1472" s="14"/>
      <c r="PDF1472" s="14"/>
      <c r="PDG1472" s="14"/>
      <c r="PDH1472" s="14"/>
      <c r="PDI1472" s="14"/>
      <c r="PDJ1472" s="14"/>
      <c r="PDK1472" s="14"/>
      <c r="PDL1472" s="14"/>
      <c r="PDM1472" s="14"/>
      <c r="PDN1472" s="14"/>
      <c r="PDO1472" s="14"/>
      <c r="PDP1472" s="14"/>
      <c r="PDQ1472" s="14"/>
      <c r="PDR1472" s="14"/>
      <c r="PDS1472" s="14"/>
      <c r="PDT1472" s="14"/>
      <c r="PDU1472" s="14"/>
      <c r="PDV1472" s="14"/>
      <c r="PDW1472" s="14"/>
      <c r="PDX1472" s="14"/>
      <c r="PDY1472" s="14"/>
      <c r="PDZ1472" s="14"/>
      <c r="PEA1472" s="14"/>
      <c r="PEB1472" s="14"/>
      <c r="PEC1472" s="14"/>
      <c r="PED1472" s="14"/>
      <c r="PEE1472" s="14"/>
      <c r="PEF1472" s="14"/>
      <c r="PEG1472" s="14"/>
      <c r="PEH1472" s="14"/>
      <c r="PEI1472" s="14"/>
      <c r="PEJ1472" s="14"/>
      <c r="PEK1472" s="14"/>
      <c r="PEL1472" s="14"/>
      <c r="PEM1472" s="14"/>
      <c r="PEN1472" s="14"/>
      <c r="PEO1472" s="14"/>
      <c r="PEP1472" s="14"/>
      <c r="PEQ1472" s="14"/>
      <c r="PER1472" s="14"/>
      <c r="PES1472" s="14"/>
      <c r="PET1472" s="14"/>
      <c r="PEU1472" s="14"/>
      <c r="PEV1472" s="14"/>
      <c r="PEW1472" s="14"/>
      <c r="PEX1472" s="14"/>
      <c r="PEY1472" s="14"/>
      <c r="PEZ1472" s="14"/>
      <c r="PFA1472" s="14"/>
      <c r="PFB1472" s="14"/>
      <c r="PFC1472" s="14"/>
      <c r="PFD1472" s="14"/>
      <c r="PFE1472" s="14"/>
      <c r="PFF1472" s="14"/>
      <c r="PFG1472" s="14"/>
      <c r="PFH1472" s="14"/>
      <c r="PFI1472" s="14"/>
      <c r="PFJ1472" s="14"/>
      <c r="PFK1472" s="14"/>
      <c r="PFL1472" s="14"/>
      <c r="PFM1472" s="14"/>
      <c r="PFN1472" s="14"/>
      <c r="PFO1472" s="14"/>
      <c r="PFP1472" s="14"/>
      <c r="PFQ1472" s="14"/>
      <c r="PFR1472" s="14"/>
      <c r="PFS1472" s="14"/>
      <c r="PFT1472" s="14"/>
      <c r="PFU1472" s="14"/>
      <c r="PFV1472" s="14"/>
      <c r="PFW1472" s="14"/>
      <c r="PFX1472" s="14"/>
      <c r="PFY1472" s="14"/>
      <c r="PFZ1472" s="14"/>
      <c r="PGA1472" s="14"/>
      <c r="PGB1472" s="14"/>
      <c r="PGC1472" s="14"/>
      <c r="PGD1472" s="14"/>
      <c r="PGE1472" s="14"/>
      <c r="PGF1472" s="14"/>
      <c r="PGG1472" s="14"/>
      <c r="PGH1472" s="14"/>
      <c r="PGI1472" s="14"/>
      <c r="PGJ1472" s="14"/>
      <c r="PGK1472" s="14"/>
      <c r="PGL1472" s="14"/>
      <c r="PGM1472" s="14"/>
      <c r="PGN1472" s="14"/>
      <c r="PGO1472" s="14"/>
      <c r="PGP1472" s="14"/>
      <c r="PGQ1472" s="14"/>
      <c r="PGR1472" s="14"/>
      <c r="PGS1472" s="14"/>
      <c r="PGT1472" s="14"/>
      <c r="PGU1472" s="14"/>
      <c r="PGV1472" s="14"/>
      <c r="PGW1472" s="14"/>
      <c r="PGX1472" s="14"/>
      <c r="PGY1472" s="14"/>
      <c r="PGZ1472" s="14"/>
      <c r="PHA1472" s="14"/>
      <c r="PHB1472" s="14"/>
      <c r="PHC1472" s="14"/>
      <c r="PHD1472" s="14"/>
      <c r="PHE1472" s="14"/>
      <c r="PHF1472" s="14"/>
      <c r="PHG1472" s="14"/>
      <c r="PHH1472" s="14"/>
      <c r="PHI1472" s="14"/>
      <c r="PHJ1472" s="14"/>
      <c r="PHK1472" s="14"/>
      <c r="PHL1472" s="14"/>
      <c r="PHM1472" s="14"/>
      <c r="PHN1472" s="14"/>
      <c r="PHO1472" s="14"/>
      <c r="PHP1472" s="14"/>
      <c r="PHQ1472" s="14"/>
      <c r="PHR1472" s="14"/>
      <c r="PHS1472" s="14"/>
      <c r="PHT1472" s="14"/>
      <c r="PHU1472" s="14"/>
      <c r="PHV1472" s="14"/>
      <c r="PHW1472" s="14"/>
      <c r="PHX1472" s="14"/>
      <c r="PHY1472" s="14"/>
      <c r="PHZ1472" s="14"/>
      <c r="PIA1472" s="14"/>
      <c r="PIB1472" s="14"/>
      <c r="PIC1472" s="14"/>
      <c r="PID1472" s="14"/>
      <c r="PIE1472" s="14"/>
      <c r="PIF1472" s="14"/>
      <c r="PIG1472" s="14"/>
      <c r="PIH1472" s="14"/>
      <c r="PII1472" s="14"/>
      <c r="PIJ1472" s="14"/>
      <c r="PIK1472" s="14"/>
      <c r="PIL1472" s="14"/>
      <c r="PIM1472" s="14"/>
      <c r="PIN1472" s="14"/>
      <c r="PIO1472" s="14"/>
      <c r="PIP1472" s="14"/>
      <c r="PIQ1472" s="14"/>
      <c r="PIR1472" s="14"/>
      <c r="PIS1472" s="14"/>
      <c r="PIT1472" s="14"/>
      <c r="PIU1472" s="14"/>
      <c r="PIV1472" s="14"/>
      <c r="PIW1472" s="14"/>
      <c r="PIX1472" s="14"/>
      <c r="PIY1472" s="14"/>
      <c r="PIZ1472" s="14"/>
      <c r="PJA1472" s="14"/>
      <c r="PJB1472" s="14"/>
      <c r="PJC1472" s="14"/>
      <c r="PJD1472" s="14"/>
      <c r="PJE1472" s="14"/>
      <c r="PJF1472" s="14"/>
      <c r="PJG1472" s="14"/>
      <c r="PJH1472" s="14"/>
      <c r="PJI1472" s="14"/>
      <c r="PJJ1472" s="14"/>
      <c r="PJK1472" s="14"/>
      <c r="PJL1472" s="14"/>
      <c r="PJM1472" s="14"/>
      <c r="PJN1472" s="14"/>
      <c r="PJO1472" s="14"/>
      <c r="PJP1472" s="14"/>
      <c r="PJQ1472" s="14"/>
      <c r="PJR1472" s="14"/>
      <c r="PJS1472" s="14"/>
      <c r="PJT1472" s="14"/>
      <c r="PJU1472" s="14"/>
      <c r="PJV1472" s="14"/>
      <c r="PJW1472" s="14"/>
      <c r="PJX1472" s="14"/>
      <c r="PJY1472" s="14"/>
      <c r="PJZ1472" s="14"/>
      <c r="PKA1472" s="14"/>
      <c r="PKB1472" s="14"/>
      <c r="PKC1472" s="14"/>
      <c r="PKD1472" s="14"/>
      <c r="PKE1472" s="14"/>
      <c r="PKF1472" s="14"/>
      <c r="PKG1472" s="14"/>
      <c r="PKH1472" s="14"/>
      <c r="PKI1472" s="14"/>
      <c r="PKJ1472" s="14"/>
      <c r="PKK1472" s="14"/>
      <c r="PKL1472" s="14"/>
      <c r="PKM1472" s="14"/>
      <c r="PKN1472" s="14"/>
      <c r="PKO1472" s="14"/>
      <c r="PKP1472" s="14"/>
      <c r="PKQ1472" s="14"/>
      <c r="PKR1472" s="14"/>
      <c r="PKS1472" s="14"/>
      <c r="PKT1472" s="14"/>
      <c r="PKU1472" s="14"/>
      <c r="PKV1472" s="14"/>
      <c r="PKW1472" s="14"/>
      <c r="PKX1472" s="14"/>
      <c r="PKY1472" s="14"/>
      <c r="PKZ1472" s="14"/>
      <c r="PLA1472" s="14"/>
      <c r="PLB1472" s="14"/>
      <c r="PLC1472" s="14"/>
      <c r="PLD1472" s="14"/>
      <c r="PLE1472" s="14"/>
      <c r="PLF1472" s="14"/>
      <c r="PLG1472" s="14"/>
      <c r="PLH1472" s="14"/>
      <c r="PLI1472" s="14"/>
      <c r="PLJ1472" s="14"/>
      <c r="PLK1472" s="14"/>
      <c r="PLL1472" s="14"/>
      <c r="PLM1472" s="14"/>
      <c r="PLN1472" s="14"/>
      <c r="PLO1472" s="14"/>
      <c r="PLP1472" s="14"/>
      <c r="PLQ1472" s="14"/>
      <c r="PLR1472" s="14"/>
      <c r="PLS1472" s="14"/>
      <c r="PLT1472" s="14"/>
      <c r="PLU1472" s="14"/>
      <c r="PLV1472" s="14"/>
      <c r="PLW1472" s="14"/>
      <c r="PLX1472" s="14"/>
      <c r="PLY1472" s="14"/>
      <c r="PLZ1472" s="14"/>
      <c r="PMA1472" s="14"/>
      <c r="PMB1472" s="14"/>
      <c r="PMC1472" s="14"/>
      <c r="PMD1472" s="14"/>
      <c r="PME1472" s="14"/>
      <c r="PMF1472" s="14"/>
      <c r="PMG1472" s="14"/>
      <c r="PMH1472" s="14"/>
      <c r="PMI1472" s="14"/>
      <c r="PMJ1472" s="14"/>
      <c r="PMK1472" s="14"/>
      <c r="PML1472" s="14"/>
      <c r="PMM1472" s="14"/>
      <c r="PMN1472" s="14"/>
      <c r="PMO1472" s="14"/>
      <c r="PMP1472" s="14"/>
      <c r="PMQ1472" s="14"/>
      <c r="PMR1472" s="14"/>
      <c r="PMS1472" s="14"/>
      <c r="PMT1472" s="14"/>
      <c r="PMU1472" s="14"/>
      <c r="PMV1472" s="14"/>
      <c r="PMW1472" s="14"/>
      <c r="PMX1472" s="14"/>
      <c r="PMY1472" s="14"/>
      <c r="PMZ1472" s="14"/>
      <c r="PNA1472" s="14"/>
      <c r="PNB1472" s="14"/>
      <c r="PNC1472" s="14"/>
      <c r="PND1472" s="14"/>
      <c r="PNE1472" s="14"/>
      <c r="PNF1472" s="14"/>
      <c r="PNG1472" s="14"/>
      <c r="PNH1472" s="14"/>
      <c r="PNI1472" s="14"/>
      <c r="PNJ1472" s="14"/>
      <c r="PNK1472" s="14"/>
      <c r="PNL1472" s="14"/>
      <c r="PNM1472" s="14"/>
      <c r="PNN1472" s="14"/>
      <c r="PNO1472" s="14"/>
      <c r="PNP1472" s="14"/>
      <c r="PNQ1472" s="14"/>
      <c r="PNR1472" s="14"/>
      <c r="PNS1472" s="14"/>
      <c r="PNT1472" s="14"/>
      <c r="PNU1472" s="14"/>
      <c r="PNV1472" s="14"/>
      <c r="PNW1472" s="14"/>
      <c r="PNX1472" s="14"/>
      <c r="PNY1472" s="14"/>
      <c r="PNZ1472" s="14"/>
      <c r="POA1472" s="14"/>
      <c r="POB1472" s="14"/>
      <c r="POC1472" s="14"/>
      <c r="POD1472" s="14"/>
      <c r="POE1472" s="14"/>
      <c r="POF1472" s="14"/>
      <c r="POG1472" s="14"/>
      <c r="POH1472" s="14"/>
      <c r="POI1472" s="14"/>
      <c r="POJ1472" s="14"/>
      <c r="POK1472" s="14"/>
      <c r="POL1472" s="14"/>
      <c r="POM1472" s="14"/>
      <c r="PON1472" s="14"/>
      <c r="POO1472" s="14"/>
      <c r="POP1472" s="14"/>
      <c r="POQ1472" s="14"/>
      <c r="POR1472" s="14"/>
      <c r="POS1472" s="14"/>
      <c r="POT1472" s="14"/>
      <c r="POU1472" s="14"/>
      <c r="POV1472" s="14"/>
      <c r="POW1472" s="14"/>
      <c r="POX1472" s="14"/>
      <c r="POY1472" s="14"/>
      <c r="POZ1472" s="14"/>
      <c r="PPA1472" s="14"/>
      <c r="PPB1472" s="14"/>
      <c r="PPC1472" s="14"/>
      <c r="PPD1472" s="14"/>
      <c r="PPE1472" s="14"/>
      <c r="PPF1472" s="14"/>
      <c r="PPG1472" s="14"/>
      <c r="PPH1472" s="14"/>
      <c r="PPI1472" s="14"/>
      <c r="PPJ1472" s="14"/>
      <c r="PPK1472" s="14"/>
      <c r="PPL1472" s="14"/>
      <c r="PPM1472" s="14"/>
      <c r="PPN1472" s="14"/>
      <c r="PPO1472" s="14"/>
      <c r="PPP1472" s="14"/>
      <c r="PPQ1472" s="14"/>
      <c r="PPR1472" s="14"/>
      <c r="PPS1472" s="14"/>
      <c r="PPT1472" s="14"/>
      <c r="PPU1472" s="14"/>
      <c r="PPV1472" s="14"/>
      <c r="PPW1472" s="14"/>
      <c r="PPX1472" s="14"/>
      <c r="PPY1472" s="14"/>
      <c r="PPZ1472" s="14"/>
      <c r="PQA1472" s="14"/>
      <c r="PQB1472" s="14"/>
      <c r="PQC1472" s="14"/>
      <c r="PQD1472" s="14"/>
      <c r="PQE1472" s="14"/>
      <c r="PQF1472" s="14"/>
      <c r="PQG1472" s="14"/>
      <c r="PQH1472" s="14"/>
      <c r="PQI1472" s="14"/>
      <c r="PQJ1472" s="14"/>
      <c r="PQK1472" s="14"/>
      <c r="PQL1472" s="14"/>
      <c r="PQM1472" s="14"/>
      <c r="PQN1472" s="14"/>
      <c r="PQO1472" s="14"/>
      <c r="PQP1472" s="14"/>
      <c r="PQQ1472" s="14"/>
      <c r="PQR1472" s="14"/>
      <c r="PQS1472" s="14"/>
      <c r="PQT1472" s="14"/>
      <c r="PQU1472" s="14"/>
      <c r="PQV1472" s="14"/>
      <c r="PQW1472" s="14"/>
      <c r="PQX1472" s="14"/>
      <c r="PQY1472" s="14"/>
      <c r="PQZ1472" s="14"/>
      <c r="PRA1472" s="14"/>
      <c r="PRB1472" s="14"/>
      <c r="PRC1472" s="14"/>
      <c r="PRD1472" s="14"/>
      <c r="PRE1472" s="14"/>
      <c r="PRF1472" s="14"/>
      <c r="PRG1472" s="14"/>
      <c r="PRH1472" s="14"/>
      <c r="PRI1472" s="14"/>
      <c r="PRJ1472" s="14"/>
      <c r="PRK1472" s="14"/>
      <c r="PRL1472" s="14"/>
      <c r="PRM1472" s="14"/>
      <c r="PRN1472" s="14"/>
      <c r="PRO1472" s="14"/>
      <c r="PRP1472" s="14"/>
      <c r="PRQ1472" s="14"/>
      <c r="PRR1472" s="14"/>
      <c r="PRS1472" s="14"/>
      <c r="PRT1472" s="14"/>
      <c r="PRU1472" s="14"/>
      <c r="PRV1472" s="14"/>
      <c r="PRW1472" s="14"/>
      <c r="PRX1472" s="14"/>
      <c r="PRY1472" s="14"/>
      <c r="PRZ1472" s="14"/>
      <c r="PSA1472" s="14"/>
      <c r="PSB1472" s="14"/>
      <c r="PSC1472" s="14"/>
      <c r="PSD1472" s="14"/>
      <c r="PSE1472" s="14"/>
      <c r="PSF1472" s="14"/>
      <c r="PSG1472" s="14"/>
      <c r="PSH1472" s="14"/>
      <c r="PSI1472" s="14"/>
      <c r="PSJ1472" s="14"/>
      <c r="PSK1472" s="14"/>
      <c r="PSL1472" s="14"/>
      <c r="PSM1472" s="14"/>
      <c r="PSN1472" s="14"/>
      <c r="PSO1472" s="14"/>
      <c r="PSP1472" s="14"/>
      <c r="PSQ1472" s="14"/>
      <c r="PSR1472" s="14"/>
      <c r="PSS1472" s="14"/>
      <c r="PST1472" s="14"/>
      <c r="PSU1472" s="14"/>
      <c r="PSV1472" s="14"/>
      <c r="PSW1472" s="14"/>
      <c r="PSX1472" s="14"/>
      <c r="PSY1472" s="14"/>
      <c r="PSZ1472" s="14"/>
      <c r="PTA1472" s="14"/>
      <c r="PTB1472" s="14"/>
      <c r="PTC1472" s="14"/>
      <c r="PTD1472" s="14"/>
      <c r="PTE1472" s="14"/>
      <c r="PTF1472" s="14"/>
      <c r="PTG1472" s="14"/>
      <c r="PTH1472" s="14"/>
      <c r="PTI1472" s="14"/>
      <c r="PTJ1472" s="14"/>
      <c r="PTK1472" s="14"/>
      <c r="PTL1472" s="14"/>
      <c r="PTM1472" s="14"/>
      <c r="PTN1472" s="14"/>
      <c r="PTO1472" s="14"/>
      <c r="PTP1472" s="14"/>
      <c r="PTQ1472" s="14"/>
      <c r="PTR1472" s="14"/>
      <c r="PTS1472" s="14"/>
      <c r="PTT1472" s="14"/>
      <c r="PTU1472" s="14"/>
      <c r="PTV1472" s="14"/>
      <c r="PTW1472" s="14"/>
      <c r="PTX1472" s="14"/>
      <c r="PTY1472" s="14"/>
      <c r="PTZ1472" s="14"/>
      <c r="PUA1472" s="14"/>
      <c r="PUB1472" s="14"/>
      <c r="PUC1472" s="14"/>
      <c r="PUD1472" s="14"/>
      <c r="PUE1472" s="14"/>
      <c r="PUF1472" s="14"/>
      <c r="PUG1472" s="14"/>
      <c r="PUH1472" s="14"/>
      <c r="PUI1472" s="14"/>
      <c r="PUJ1472" s="14"/>
      <c r="PUK1472" s="14"/>
      <c r="PUL1472" s="14"/>
      <c r="PUM1472" s="14"/>
      <c r="PUN1472" s="14"/>
      <c r="PUO1472" s="14"/>
      <c r="PUP1472" s="14"/>
      <c r="PUQ1472" s="14"/>
      <c r="PUR1472" s="14"/>
      <c r="PUS1472" s="14"/>
      <c r="PUT1472" s="14"/>
      <c r="PUU1472" s="14"/>
      <c r="PUV1472" s="14"/>
      <c r="PUW1472" s="14"/>
      <c r="PUX1472" s="14"/>
      <c r="PUY1472" s="14"/>
      <c r="PUZ1472" s="14"/>
      <c r="PVA1472" s="14"/>
      <c r="PVB1472" s="14"/>
      <c r="PVC1472" s="14"/>
      <c r="PVD1472" s="14"/>
      <c r="PVE1472" s="14"/>
      <c r="PVF1472" s="14"/>
      <c r="PVG1472" s="14"/>
      <c r="PVH1472" s="14"/>
      <c r="PVI1472" s="14"/>
      <c r="PVJ1472" s="14"/>
      <c r="PVK1472" s="14"/>
      <c r="PVL1472" s="14"/>
      <c r="PVM1472" s="14"/>
      <c r="PVN1472" s="14"/>
      <c r="PVO1472" s="14"/>
      <c r="PVP1472" s="14"/>
      <c r="PVQ1472" s="14"/>
      <c r="PVR1472" s="14"/>
      <c r="PVS1472" s="14"/>
      <c r="PVT1472" s="14"/>
      <c r="PVU1472" s="14"/>
      <c r="PVV1472" s="14"/>
      <c r="PVW1472" s="14"/>
      <c r="PVX1472" s="14"/>
      <c r="PVY1472" s="14"/>
      <c r="PVZ1472" s="14"/>
      <c r="PWA1472" s="14"/>
      <c r="PWB1472" s="14"/>
      <c r="PWC1472" s="14"/>
      <c r="PWD1472" s="14"/>
      <c r="PWE1472" s="14"/>
      <c r="PWF1472" s="14"/>
      <c r="PWG1472" s="14"/>
      <c r="PWH1472" s="14"/>
      <c r="PWI1472" s="14"/>
      <c r="PWJ1472" s="14"/>
      <c r="PWK1472" s="14"/>
      <c r="PWL1472" s="14"/>
      <c r="PWM1472" s="14"/>
      <c r="PWN1472" s="14"/>
      <c r="PWO1472" s="14"/>
      <c r="PWP1472" s="14"/>
      <c r="PWQ1472" s="14"/>
      <c r="PWR1472" s="14"/>
      <c r="PWS1472" s="14"/>
      <c r="PWT1472" s="14"/>
      <c r="PWU1472" s="14"/>
      <c r="PWV1472" s="14"/>
      <c r="PWW1472" s="14"/>
      <c r="PWX1472" s="14"/>
      <c r="PWY1472" s="14"/>
      <c r="PWZ1472" s="14"/>
      <c r="PXA1472" s="14"/>
      <c r="PXB1472" s="14"/>
      <c r="PXC1472" s="14"/>
      <c r="PXD1472" s="14"/>
      <c r="PXE1472" s="14"/>
      <c r="PXF1472" s="14"/>
      <c r="PXG1472" s="14"/>
      <c r="PXH1472" s="14"/>
      <c r="PXI1472" s="14"/>
      <c r="PXJ1472" s="14"/>
      <c r="PXK1472" s="14"/>
      <c r="PXL1472" s="14"/>
      <c r="PXM1472" s="14"/>
      <c r="PXN1472" s="14"/>
      <c r="PXO1472" s="14"/>
      <c r="PXP1472" s="14"/>
      <c r="PXQ1472" s="14"/>
      <c r="PXR1472" s="14"/>
      <c r="PXS1472" s="14"/>
      <c r="PXT1472" s="14"/>
      <c r="PXU1472" s="14"/>
      <c r="PXV1472" s="14"/>
      <c r="PXW1472" s="14"/>
      <c r="PXX1472" s="14"/>
      <c r="PXY1472" s="14"/>
      <c r="PXZ1472" s="14"/>
      <c r="PYA1472" s="14"/>
      <c r="PYB1472" s="14"/>
      <c r="PYC1472" s="14"/>
      <c r="PYD1472" s="14"/>
      <c r="PYE1472" s="14"/>
      <c r="PYF1472" s="14"/>
      <c r="PYG1472" s="14"/>
      <c r="PYH1472" s="14"/>
      <c r="PYI1472" s="14"/>
      <c r="PYJ1472" s="14"/>
      <c r="PYK1472" s="14"/>
      <c r="PYL1472" s="14"/>
      <c r="PYM1472" s="14"/>
      <c r="PYN1472" s="14"/>
      <c r="PYO1472" s="14"/>
      <c r="PYP1472" s="14"/>
      <c r="PYQ1472" s="14"/>
      <c r="PYR1472" s="14"/>
      <c r="PYS1472" s="14"/>
      <c r="PYT1472" s="14"/>
      <c r="PYU1472" s="14"/>
      <c r="PYV1472" s="14"/>
      <c r="PYW1472" s="14"/>
      <c r="PYX1472" s="14"/>
      <c r="PYY1472" s="14"/>
      <c r="PYZ1472" s="14"/>
      <c r="PZA1472" s="14"/>
      <c r="PZB1472" s="14"/>
      <c r="PZC1472" s="14"/>
      <c r="PZD1472" s="14"/>
      <c r="PZE1472" s="14"/>
      <c r="PZF1472" s="14"/>
      <c r="PZG1472" s="14"/>
      <c r="PZH1472" s="14"/>
      <c r="PZI1472" s="14"/>
      <c r="PZJ1472" s="14"/>
      <c r="PZK1472" s="14"/>
      <c r="PZL1472" s="14"/>
      <c r="PZM1472" s="14"/>
      <c r="PZN1472" s="14"/>
      <c r="PZO1472" s="14"/>
      <c r="PZP1472" s="14"/>
      <c r="PZQ1472" s="14"/>
      <c r="PZR1472" s="14"/>
      <c r="PZS1472" s="14"/>
      <c r="PZT1472" s="14"/>
      <c r="PZU1472" s="14"/>
      <c r="PZV1472" s="14"/>
      <c r="PZW1472" s="14"/>
      <c r="PZX1472" s="14"/>
      <c r="PZY1472" s="14"/>
      <c r="PZZ1472" s="14"/>
      <c r="QAA1472" s="14"/>
      <c r="QAB1472" s="14"/>
      <c r="QAC1472" s="14"/>
      <c r="QAD1472" s="14"/>
      <c r="QAE1472" s="14"/>
      <c r="QAF1472" s="14"/>
      <c r="QAG1472" s="14"/>
      <c r="QAH1472" s="14"/>
      <c r="QAI1472" s="14"/>
      <c r="QAJ1472" s="14"/>
      <c r="QAK1472" s="14"/>
      <c r="QAL1472" s="14"/>
      <c r="QAM1472" s="14"/>
      <c r="QAN1472" s="14"/>
      <c r="QAO1472" s="14"/>
      <c r="QAP1472" s="14"/>
      <c r="QAQ1472" s="14"/>
      <c r="QAR1472" s="14"/>
      <c r="QAS1472" s="14"/>
      <c r="QAT1472" s="14"/>
      <c r="QAU1472" s="14"/>
      <c r="QAV1472" s="14"/>
      <c r="QAW1472" s="14"/>
      <c r="QAX1472" s="14"/>
      <c r="QAY1472" s="14"/>
      <c r="QAZ1472" s="14"/>
      <c r="QBA1472" s="14"/>
      <c r="QBB1472" s="14"/>
      <c r="QBC1472" s="14"/>
      <c r="QBD1472" s="14"/>
      <c r="QBE1472" s="14"/>
      <c r="QBF1472" s="14"/>
      <c r="QBG1472" s="14"/>
      <c r="QBH1472" s="14"/>
      <c r="QBI1472" s="14"/>
      <c r="QBJ1472" s="14"/>
      <c r="QBK1472" s="14"/>
      <c r="QBL1472" s="14"/>
      <c r="QBM1472" s="14"/>
      <c r="QBN1472" s="14"/>
      <c r="QBO1472" s="14"/>
      <c r="QBP1472" s="14"/>
      <c r="QBQ1472" s="14"/>
      <c r="QBR1472" s="14"/>
      <c r="QBS1472" s="14"/>
      <c r="QBT1472" s="14"/>
      <c r="QBU1472" s="14"/>
      <c r="QBV1472" s="14"/>
      <c r="QBW1472" s="14"/>
      <c r="QBX1472" s="14"/>
      <c r="QBY1472" s="14"/>
      <c r="QBZ1472" s="14"/>
      <c r="QCA1472" s="14"/>
      <c r="QCB1472" s="14"/>
      <c r="QCC1472" s="14"/>
      <c r="QCD1472" s="14"/>
      <c r="QCE1472" s="14"/>
      <c r="QCF1472" s="14"/>
      <c r="QCG1472" s="14"/>
      <c r="QCH1472" s="14"/>
      <c r="QCI1472" s="14"/>
      <c r="QCJ1472" s="14"/>
      <c r="QCK1472" s="14"/>
      <c r="QCL1472" s="14"/>
      <c r="QCM1472" s="14"/>
      <c r="QCN1472" s="14"/>
      <c r="QCO1472" s="14"/>
      <c r="QCP1472" s="14"/>
      <c r="QCQ1472" s="14"/>
      <c r="QCR1472" s="14"/>
      <c r="QCS1472" s="14"/>
      <c r="QCT1472" s="14"/>
      <c r="QCU1472" s="14"/>
      <c r="QCV1472" s="14"/>
      <c r="QCW1472" s="14"/>
      <c r="QCX1472" s="14"/>
      <c r="QCY1472" s="14"/>
      <c r="QCZ1472" s="14"/>
      <c r="QDA1472" s="14"/>
      <c r="QDB1472" s="14"/>
      <c r="QDC1472" s="14"/>
      <c r="QDD1472" s="14"/>
      <c r="QDE1472" s="14"/>
      <c r="QDF1472" s="14"/>
      <c r="QDG1472" s="14"/>
      <c r="QDH1472" s="14"/>
      <c r="QDI1472" s="14"/>
      <c r="QDJ1472" s="14"/>
      <c r="QDK1472" s="14"/>
      <c r="QDL1472" s="14"/>
      <c r="QDM1472" s="14"/>
      <c r="QDN1472" s="14"/>
      <c r="QDO1472" s="14"/>
      <c r="QDP1472" s="14"/>
      <c r="QDQ1472" s="14"/>
      <c r="QDR1472" s="14"/>
      <c r="QDS1472" s="14"/>
      <c r="QDT1472" s="14"/>
      <c r="QDU1472" s="14"/>
      <c r="QDV1472" s="14"/>
      <c r="QDW1472" s="14"/>
      <c r="QDX1472" s="14"/>
      <c r="QDY1472" s="14"/>
      <c r="QDZ1472" s="14"/>
      <c r="QEA1472" s="14"/>
      <c r="QEB1472" s="14"/>
      <c r="QEC1472" s="14"/>
      <c r="QED1472" s="14"/>
      <c r="QEE1472" s="14"/>
      <c r="QEF1472" s="14"/>
      <c r="QEG1472" s="14"/>
      <c r="QEH1472" s="14"/>
      <c r="QEI1472" s="14"/>
      <c r="QEJ1472" s="14"/>
      <c r="QEK1472" s="14"/>
      <c r="QEL1472" s="14"/>
      <c r="QEM1472" s="14"/>
      <c r="QEN1472" s="14"/>
      <c r="QEO1472" s="14"/>
      <c r="QEP1472" s="14"/>
      <c r="QEQ1472" s="14"/>
      <c r="QER1472" s="14"/>
      <c r="QES1472" s="14"/>
      <c r="QET1472" s="14"/>
      <c r="QEU1472" s="14"/>
      <c r="QEV1472" s="14"/>
      <c r="QEW1472" s="14"/>
      <c r="QEX1472" s="14"/>
      <c r="QEY1472" s="14"/>
      <c r="QEZ1472" s="14"/>
      <c r="QFA1472" s="14"/>
      <c r="QFB1472" s="14"/>
      <c r="QFC1472" s="14"/>
      <c r="QFD1472" s="14"/>
      <c r="QFE1472" s="14"/>
      <c r="QFF1472" s="14"/>
      <c r="QFG1472" s="14"/>
      <c r="QFH1472" s="14"/>
      <c r="QFI1472" s="14"/>
      <c r="QFJ1472" s="14"/>
      <c r="QFK1472" s="14"/>
      <c r="QFL1472" s="14"/>
      <c r="QFM1472" s="14"/>
      <c r="QFN1472" s="14"/>
      <c r="QFO1472" s="14"/>
      <c r="QFP1472" s="14"/>
      <c r="QFQ1472" s="14"/>
      <c r="QFR1472" s="14"/>
      <c r="QFS1472" s="14"/>
      <c r="QFT1472" s="14"/>
      <c r="QFU1472" s="14"/>
      <c r="QFV1472" s="14"/>
      <c r="QFW1472" s="14"/>
      <c r="QFX1472" s="14"/>
      <c r="QFY1472" s="14"/>
      <c r="QFZ1472" s="14"/>
      <c r="QGA1472" s="14"/>
      <c r="QGB1472" s="14"/>
      <c r="QGC1472" s="14"/>
      <c r="QGD1472" s="14"/>
      <c r="QGE1472" s="14"/>
      <c r="QGF1472" s="14"/>
      <c r="QGG1472" s="14"/>
      <c r="QGH1472" s="14"/>
      <c r="QGI1472" s="14"/>
      <c r="QGJ1472" s="14"/>
      <c r="QGK1472" s="14"/>
      <c r="QGL1472" s="14"/>
      <c r="QGM1472" s="14"/>
      <c r="QGN1472" s="14"/>
      <c r="QGO1472" s="14"/>
      <c r="QGP1472" s="14"/>
      <c r="QGQ1472" s="14"/>
      <c r="QGR1472" s="14"/>
      <c r="QGS1472" s="14"/>
      <c r="QGT1472" s="14"/>
      <c r="QGU1472" s="14"/>
      <c r="QGV1472" s="14"/>
      <c r="QGW1472" s="14"/>
      <c r="QGX1472" s="14"/>
      <c r="QGY1472" s="14"/>
      <c r="QGZ1472" s="14"/>
      <c r="QHA1472" s="14"/>
      <c r="QHB1472" s="14"/>
      <c r="QHC1472" s="14"/>
      <c r="QHD1472" s="14"/>
      <c r="QHE1472" s="14"/>
      <c r="QHF1472" s="14"/>
      <c r="QHG1472" s="14"/>
      <c r="QHH1472" s="14"/>
      <c r="QHI1472" s="14"/>
      <c r="QHJ1472" s="14"/>
      <c r="QHK1472" s="14"/>
      <c r="QHL1472" s="14"/>
      <c r="QHM1472" s="14"/>
      <c r="QHN1472" s="14"/>
      <c r="QHO1472" s="14"/>
      <c r="QHP1472" s="14"/>
      <c r="QHQ1472" s="14"/>
      <c r="QHR1472" s="14"/>
      <c r="QHS1472" s="14"/>
      <c r="QHT1472" s="14"/>
      <c r="QHU1472" s="14"/>
      <c r="QHV1472" s="14"/>
      <c r="QHW1472" s="14"/>
      <c r="QHX1472" s="14"/>
      <c r="QHY1472" s="14"/>
      <c r="QHZ1472" s="14"/>
      <c r="QIA1472" s="14"/>
      <c r="QIB1472" s="14"/>
      <c r="QIC1472" s="14"/>
      <c r="QID1472" s="14"/>
      <c r="QIE1472" s="14"/>
      <c r="QIF1472" s="14"/>
      <c r="QIG1472" s="14"/>
      <c r="QIH1472" s="14"/>
      <c r="QII1472" s="14"/>
      <c r="QIJ1472" s="14"/>
      <c r="QIK1472" s="14"/>
      <c r="QIL1472" s="14"/>
      <c r="QIM1472" s="14"/>
      <c r="QIN1472" s="14"/>
      <c r="QIO1472" s="14"/>
      <c r="QIP1472" s="14"/>
      <c r="QIQ1472" s="14"/>
      <c r="QIR1472" s="14"/>
      <c r="QIS1472" s="14"/>
      <c r="QIT1472" s="14"/>
      <c r="QIU1472" s="14"/>
      <c r="QIV1472" s="14"/>
      <c r="QIW1472" s="14"/>
      <c r="QIX1472" s="14"/>
      <c r="QIY1472" s="14"/>
      <c r="QIZ1472" s="14"/>
      <c r="QJA1472" s="14"/>
      <c r="QJB1472" s="14"/>
      <c r="QJC1472" s="14"/>
      <c r="QJD1472" s="14"/>
      <c r="QJE1472" s="14"/>
      <c r="QJF1472" s="14"/>
      <c r="QJG1472" s="14"/>
      <c r="QJH1472" s="14"/>
      <c r="QJI1472" s="14"/>
      <c r="QJJ1472" s="14"/>
      <c r="QJK1472" s="14"/>
      <c r="QJL1472" s="14"/>
      <c r="QJM1472" s="14"/>
      <c r="QJN1472" s="14"/>
      <c r="QJO1472" s="14"/>
      <c r="QJP1472" s="14"/>
      <c r="QJQ1472" s="14"/>
      <c r="QJR1472" s="14"/>
      <c r="QJS1472" s="14"/>
      <c r="QJT1472" s="14"/>
      <c r="QJU1472" s="14"/>
      <c r="QJV1472" s="14"/>
      <c r="QJW1472" s="14"/>
      <c r="QJX1472" s="14"/>
      <c r="QJY1472" s="14"/>
      <c r="QJZ1472" s="14"/>
      <c r="QKA1472" s="14"/>
      <c r="QKB1472" s="14"/>
      <c r="QKC1472" s="14"/>
      <c r="QKD1472" s="14"/>
      <c r="QKE1472" s="14"/>
      <c r="QKF1472" s="14"/>
      <c r="QKG1472" s="14"/>
      <c r="QKH1472" s="14"/>
      <c r="QKI1472" s="14"/>
      <c r="QKJ1472" s="14"/>
      <c r="QKK1472" s="14"/>
      <c r="QKL1472" s="14"/>
      <c r="QKM1472" s="14"/>
      <c r="QKN1472" s="14"/>
      <c r="QKO1472" s="14"/>
      <c r="QKP1472" s="14"/>
      <c r="QKQ1472" s="14"/>
      <c r="QKR1472" s="14"/>
      <c r="QKS1472" s="14"/>
      <c r="QKT1472" s="14"/>
      <c r="QKU1472" s="14"/>
      <c r="QKV1472" s="14"/>
      <c r="QKW1472" s="14"/>
      <c r="QKX1472" s="14"/>
      <c r="QKY1472" s="14"/>
      <c r="QKZ1472" s="14"/>
      <c r="QLA1472" s="14"/>
      <c r="QLB1472" s="14"/>
      <c r="QLC1472" s="14"/>
      <c r="QLD1472" s="14"/>
      <c r="QLE1472" s="14"/>
      <c r="QLF1472" s="14"/>
      <c r="QLG1472" s="14"/>
      <c r="QLH1472" s="14"/>
      <c r="QLI1472" s="14"/>
      <c r="QLJ1472" s="14"/>
      <c r="QLK1472" s="14"/>
      <c r="QLL1472" s="14"/>
      <c r="QLM1472" s="14"/>
      <c r="QLN1472" s="14"/>
      <c r="QLO1472" s="14"/>
      <c r="QLP1472" s="14"/>
      <c r="QLQ1472" s="14"/>
      <c r="QLR1472" s="14"/>
      <c r="QLS1472" s="14"/>
      <c r="QLT1472" s="14"/>
      <c r="QLU1472" s="14"/>
      <c r="QLV1472" s="14"/>
      <c r="QLW1472" s="14"/>
      <c r="QLX1472" s="14"/>
      <c r="QLY1472" s="14"/>
      <c r="QLZ1472" s="14"/>
      <c r="QMA1472" s="14"/>
      <c r="QMB1472" s="14"/>
      <c r="QMC1472" s="14"/>
      <c r="QMD1472" s="14"/>
      <c r="QME1472" s="14"/>
      <c r="QMF1472" s="14"/>
      <c r="QMG1472" s="14"/>
      <c r="QMH1472" s="14"/>
      <c r="QMI1472" s="14"/>
      <c r="QMJ1472" s="14"/>
      <c r="QMK1472" s="14"/>
      <c r="QML1472" s="14"/>
      <c r="QMM1472" s="14"/>
      <c r="QMN1472" s="14"/>
      <c r="QMO1472" s="14"/>
      <c r="QMP1472" s="14"/>
      <c r="QMQ1472" s="14"/>
      <c r="QMR1472" s="14"/>
      <c r="QMS1472" s="14"/>
      <c r="QMT1472" s="14"/>
      <c r="QMU1472" s="14"/>
      <c r="QMV1472" s="14"/>
      <c r="QMW1472" s="14"/>
      <c r="QMX1472" s="14"/>
      <c r="QMY1472" s="14"/>
      <c r="QMZ1472" s="14"/>
      <c r="QNA1472" s="14"/>
      <c r="QNB1472" s="14"/>
      <c r="QNC1472" s="14"/>
      <c r="QND1472" s="14"/>
      <c r="QNE1472" s="14"/>
      <c r="QNF1472" s="14"/>
      <c r="QNG1472" s="14"/>
      <c r="QNH1472" s="14"/>
      <c r="QNI1472" s="14"/>
      <c r="QNJ1472" s="14"/>
      <c r="QNK1472" s="14"/>
      <c r="QNL1472" s="14"/>
      <c r="QNM1472" s="14"/>
      <c r="QNN1472" s="14"/>
      <c r="QNO1472" s="14"/>
      <c r="QNP1472" s="14"/>
      <c r="QNQ1472" s="14"/>
      <c r="QNR1472" s="14"/>
      <c r="QNS1472" s="14"/>
      <c r="QNT1472" s="14"/>
      <c r="QNU1472" s="14"/>
      <c r="QNV1472" s="14"/>
      <c r="QNW1472" s="14"/>
      <c r="QNX1472" s="14"/>
      <c r="QNY1472" s="14"/>
      <c r="QNZ1472" s="14"/>
      <c r="QOA1472" s="14"/>
      <c r="QOB1472" s="14"/>
      <c r="QOC1472" s="14"/>
      <c r="QOD1472" s="14"/>
      <c r="QOE1472" s="14"/>
      <c r="QOF1472" s="14"/>
      <c r="QOG1472" s="14"/>
      <c r="QOH1472" s="14"/>
      <c r="QOI1472" s="14"/>
      <c r="QOJ1472" s="14"/>
      <c r="QOK1472" s="14"/>
      <c r="QOL1472" s="14"/>
      <c r="QOM1472" s="14"/>
      <c r="QON1472" s="14"/>
      <c r="QOO1472" s="14"/>
      <c r="QOP1472" s="14"/>
      <c r="QOQ1472" s="14"/>
      <c r="QOR1472" s="14"/>
      <c r="QOS1472" s="14"/>
      <c r="QOT1472" s="14"/>
      <c r="QOU1472" s="14"/>
      <c r="QOV1472" s="14"/>
      <c r="QOW1472" s="14"/>
      <c r="QOX1472" s="14"/>
      <c r="QOY1472" s="14"/>
      <c r="QOZ1472" s="14"/>
      <c r="QPA1472" s="14"/>
      <c r="QPB1472" s="14"/>
      <c r="QPC1472" s="14"/>
      <c r="QPD1472" s="14"/>
      <c r="QPE1472" s="14"/>
      <c r="QPF1472" s="14"/>
      <c r="QPG1472" s="14"/>
      <c r="QPH1472" s="14"/>
      <c r="QPI1472" s="14"/>
      <c r="QPJ1472" s="14"/>
      <c r="QPK1472" s="14"/>
      <c r="QPL1472" s="14"/>
      <c r="QPM1472" s="14"/>
      <c r="QPN1472" s="14"/>
      <c r="QPO1472" s="14"/>
      <c r="QPP1472" s="14"/>
      <c r="QPQ1472" s="14"/>
      <c r="QPR1472" s="14"/>
      <c r="QPS1472" s="14"/>
      <c r="QPT1472" s="14"/>
      <c r="QPU1472" s="14"/>
      <c r="QPV1472" s="14"/>
      <c r="QPW1472" s="14"/>
      <c r="QPX1472" s="14"/>
      <c r="QPY1472" s="14"/>
      <c r="QPZ1472" s="14"/>
      <c r="QQA1472" s="14"/>
      <c r="QQB1472" s="14"/>
      <c r="QQC1472" s="14"/>
      <c r="QQD1472" s="14"/>
      <c r="QQE1472" s="14"/>
      <c r="QQF1472" s="14"/>
      <c r="QQG1472" s="14"/>
      <c r="QQH1472" s="14"/>
      <c r="QQI1472" s="14"/>
      <c r="QQJ1472" s="14"/>
      <c r="QQK1472" s="14"/>
      <c r="QQL1472" s="14"/>
      <c r="QQM1472" s="14"/>
      <c r="QQN1472" s="14"/>
      <c r="QQO1472" s="14"/>
      <c r="QQP1472" s="14"/>
      <c r="QQQ1472" s="14"/>
      <c r="QQR1472" s="14"/>
      <c r="QQS1472" s="14"/>
      <c r="QQT1472" s="14"/>
      <c r="QQU1472" s="14"/>
      <c r="QQV1472" s="14"/>
      <c r="QQW1472" s="14"/>
      <c r="QQX1472" s="14"/>
      <c r="QQY1472" s="14"/>
      <c r="QQZ1472" s="14"/>
      <c r="QRA1472" s="14"/>
      <c r="QRB1472" s="14"/>
      <c r="QRC1472" s="14"/>
      <c r="QRD1472" s="14"/>
      <c r="QRE1472" s="14"/>
      <c r="QRF1472" s="14"/>
      <c r="QRG1472" s="14"/>
      <c r="QRH1472" s="14"/>
      <c r="QRI1472" s="14"/>
      <c r="QRJ1472" s="14"/>
      <c r="QRK1472" s="14"/>
      <c r="QRL1472" s="14"/>
      <c r="QRM1472" s="14"/>
      <c r="QRN1472" s="14"/>
      <c r="QRO1472" s="14"/>
      <c r="QRP1472" s="14"/>
      <c r="QRQ1472" s="14"/>
      <c r="QRR1472" s="14"/>
      <c r="QRS1472" s="14"/>
      <c r="QRT1472" s="14"/>
      <c r="QRU1472" s="14"/>
      <c r="QRV1472" s="14"/>
      <c r="QRW1472" s="14"/>
      <c r="QRX1472" s="14"/>
      <c r="QRY1472" s="14"/>
      <c r="QRZ1472" s="14"/>
      <c r="QSA1472" s="14"/>
      <c r="QSB1472" s="14"/>
      <c r="QSC1472" s="14"/>
      <c r="QSD1472" s="14"/>
      <c r="QSE1472" s="14"/>
      <c r="QSF1472" s="14"/>
      <c r="QSG1472" s="14"/>
      <c r="QSH1472" s="14"/>
      <c r="QSI1472" s="14"/>
      <c r="QSJ1472" s="14"/>
      <c r="QSK1472" s="14"/>
      <c r="QSL1472" s="14"/>
      <c r="QSM1472" s="14"/>
      <c r="QSN1472" s="14"/>
      <c r="QSO1472" s="14"/>
      <c r="QSP1472" s="14"/>
      <c r="QSQ1472" s="14"/>
      <c r="QSR1472" s="14"/>
      <c r="QSS1472" s="14"/>
      <c r="QST1472" s="14"/>
      <c r="QSU1472" s="14"/>
      <c r="QSV1472" s="14"/>
      <c r="QSW1472" s="14"/>
      <c r="QSX1472" s="14"/>
      <c r="QSY1472" s="14"/>
      <c r="QSZ1472" s="14"/>
      <c r="QTA1472" s="14"/>
      <c r="QTB1472" s="14"/>
      <c r="QTC1472" s="14"/>
      <c r="QTD1472" s="14"/>
      <c r="QTE1472" s="14"/>
      <c r="QTF1472" s="14"/>
      <c r="QTG1472" s="14"/>
      <c r="QTH1472" s="14"/>
      <c r="QTI1472" s="14"/>
      <c r="QTJ1472" s="14"/>
      <c r="QTK1472" s="14"/>
      <c r="QTL1472" s="14"/>
      <c r="QTM1472" s="14"/>
      <c r="QTN1472" s="14"/>
      <c r="QTO1472" s="14"/>
      <c r="QTP1472" s="14"/>
      <c r="QTQ1472" s="14"/>
      <c r="QTR1472" s="14"/>
      <c r="QTS1472" s="14"/>
      <c r="QTT1472" s="14"/>
      <c r="QTU1472" s="14"/>
      <c r="QTV1472" s="14"/>
      <c r="QTW1472" s="14"/>
      <c r="QTX1472" s="14"/>
      <c r="QTY1472" s="14"/>
      <c r="QTZ1472" s="14"/>
      <c r="QUA1472" s="14"/>
      <c r="QUB1472" s="14"/>
      <c r="QUC1472" s="14"/>
      <c r="QUD1472" s="14"/>
      <c r="QUE1472" s="14"/>
      <c r="QUF1472" s="14"/>
      <c r="QUG1472" s="14"/>
      <c r="QUH1472" s="14"/>
      <c r="QUI1472" s="14"/>
      <c r="QUJ1472" s="14"/>
      <c r="QUK1472" s="14"/>
      <c r="QUL1472" s="14"/>
      <c r="QUM1472" s="14"/>
      <c r="QUN1472" s="14"/>
      <c r="QUO1472" s="14"/>
      <c r="QUP1472" s="14"/>
      <c r="QUQ1472" s="14"/>
      <c r="QUR1472" s="14"/>
      <c r="QUS1472" s="14"/>
      <c r="QUT1472" s="14"/>
      <c r="QUU1472" s="14"/>
      <c r="QUV1472" s="14"/>
      <c r="QUW1472" s="14"/>
      <c r="QUX1472" s="14"/>
      <c r="QUY1472" s="14"/>
      <c r="QUZ1472" s="14"/>
      <c r="QVA1472" s="14"/>
      <c r="QVB1472" s="14"/>
      <c r="QVC1472" s="14"/>
      <c r="QVD1472" s="14"/>
      <c r="QVE1472" s="14"/>
      <c r="QVF1472" s="14"/>
      <c r="QVG1472" s="14"/>
      <c r="QVH1472" s="14"/>
      <c r="QVI1472" s="14"/>
      <c r="QVJ1472" s="14"/>
      <c r="QVK1472" s="14"/>
      <c r="QVL1472" s="14"/>
      <c r="QVM1472" s="14"/>
      <c r="QVN1472" s="14"/>
      <c r="QVO1472" s="14"/>
      <c r="QVP1472" s="14"/>
      <c r="QVQ1472" s="14"/>
      <c r="QVR1472" s="14"/>
      <c r="QVS1472" s="14"/>
      <c r="QVT1472" s="14"/>
      <c r="QVU1472" s="14"/>
      <c r="QVV1472" s="14"/>
      <c r="QVW1472" s="14"/>
      <c r="QVX1472" s="14"/>
      <c r="QVY1472" s="14"/>
      <c r="QVZ1472" s="14"/>
      <c r="QWA1472" s="14"/>
      <c r="QWB1472" s="14"/>
      <c r="QWC1472" s="14"/>
      <c r="QWD1472" s="14"/>
      <c r="QWE1472" s="14"/>
      <c r="QWF1472" s="14"/>
      <c r="QWG1472" s="14"/>
      <c r="QWH1472" s="14"/>
      <c r="QWI1472" s="14"/>
      <c r="QWJ1472" s="14"/>
      <c r="QWK1472" s="14"/>
      <c r="QWL1472" s="14"/>
      <c r="QWM1472" s="14"/>
      <c r="QWN1472" s="14"/>
      <c r="QWO1472" s="14"/>
      <c r="QWP1472" s="14"/>
      <c r="QWQ1472" s="14"/>
      <c r="QWR1472" s="14"/>
      <c r="QWS1472" s="14"/>
      <c r="QWT1472" s="14"/>
      <c r="QWU1472" s="14"/>
      <c r="QWV1472" s="14"/>
      <c r="QWW1472" s="14"/>
      <c r="QWX1472" s="14"/>
      <c r="QWY1472" s="14"/>
      <c r="QWZ1472" s="14"/>
      <c r="QXA1472" s="14"/>
      <c r="QXB1472" s="14"/>
      <c r="QXC1472" s="14"/>
      <c r="QXD1472" s="14"/>
      <c r="QXE1472" s="14"/>
      <c r="QXF1472" s="14"/>
      <c r="QXG1472" s="14"/>
      <c r="QXH1472" s="14"/>
      <c r="QXI1472" s="14"/>
      <c r="QXJ1472" s="14"/>
      <c r="QXK1472" s="14"/>
      <c r="QXL1472" s="14"/>
      <c r="QXM1472" s="14"/>
      <c r="QXN1472" s="14"/>
      <c r="QXO1472" s="14"/>
      <c r="QXP1472" s="14"/>
      <c r="QXQ1472" s="14"/>
      <c r="QXR1472" s="14"/>
      <c r="QXS1472" s="14"/>
      <c r="QXT1472" s="14"/>
      <c r="QXU1472" s="14"/>
      <c r="QXV1472" s="14"/>
      <c r="QXW1472" s="14"/>
      <c r="QXX1472" s="14"/>
      <c r="QXY1472" s="14"/>
      <c r="QXZ1472" s="14"/>
      <c r="QYA1472" s="14"/>
      <c r="QYB1472" s="14"/>
      <c r="QYC1472" s="14"/>
      <c r="QYD1472" s="14"/>
      <c r="QYE1472" s="14"/>
      <c r="QYF1472" s="14"/>
      <c r="QYG1472" s="14"/>
      <c r="QYH1472" s="14"/>
      <c r="QYI1472" s="14"/>
      <c r="QYJ1472" s="14"/>
      <c r="QYK1472" s="14"/>
      <c r="QYL1472" s="14"/>
      <c r="QYM1472" s="14"/>
      <c r="QYN1472" s="14"/>
      <c r="QYO1472" s="14"/>
      <c r="QYP1472" s="14"/>
      <c r="QYQ1472" s="14"/>
      <c r="QYR1472" s="14"/>
      <c r="QYS1472" s="14"/>
      <c r="QYT1472" s="14"/>
      <c r="QYU1472" s="14"/>
      <c r="QYV1472" s="14"/>
      <c r="QYW1472" s="14"/>
      <c r="QYX1472" s="14"/>
      <c r="QYY1472" s="14"/>
      <c r="QYZ1472" s="14"/>
      <c r="QZA1472" s="14"/>
      <c r="QZB1472" s="14"/>
      <c r="QZC1472" s="14"/>
      <c r="QZD1472" s="14"/>
      <c r="QZE1472" s="14"/>
      <c r="QZF1472" s="14"/>
      <c r="QZG1472" s="14"/>
      <c r="QZH1472" s="14"/>
      <c r="QZI1472" s="14"/>
      <c r="QZJ1472" s="14"/>
      <c r="QZK1472" s="14"/>
      <c r="QZL1472" s="14"/>
      <c r="QZM1472" s="14"/>
      <c r="QZN1472" s="14"/>
      <c r="QZO1472" s="14"/>
      <c r="QZP1472" s="14"/>
      <c r="QZQ1472" s="14"/>
      <c r="QZR1472" s="14"/>
      <c r="QZS1472" s="14"/>
      <c r="QZT1472" s="14"/>
      <c r="QZU1472" s="14"/>
      <c r="QZV1472" s="14"/>
      <c r="QZW1472" s="14"/>
      <c r="QZX1472" s="14"/>
      <c r="QZY1472" s="14"/>
      <c r="QZZ1472" s="14"/>
      <c r="RAA1472" s="14"/>
      <c r="RAB1472" s="14"/>
      <c r="RAC1472" s="14"/>
      <c r="RAD1472" s="14"/>
      <c r="RAE1472" s="14"/>
      <c r="RAF1472" s="14"/>
      <c r="RAG1472" s="14"/>
      <c r="RAH1472" s="14"/>
      <c r="RAI1472" s="14"/>
      <c r="RAJ1472" s="14"/>
      <c r="RAK1472" s="14"/>
      <c r="RAL1472" s="14"/>
      <c r="RAM1472" s="14"/>
      <c r="RAN1472" s="14"/>
      <c r="RAO1472" s="14"/>
      <c r="RAP1472" s="14"/>
      <c r="RAQ1472" s="14"/>
      <c r="RAR1472" s="14"/>
      <c r="RAS1472" s="14"/>
      <c r="RAT1472" s="14"/>
      <c r="RAU1472" s="14"/>
      <c r="RAV1472" s="14"/>
      <c r="RAW1472" s="14"/>
      <c r="RAX1472" s="14"/>
      <c r="RAY1472" s="14"/>
      <c r="RAZ1472" s="14"/>
      <c r="RBA1472" s="14"/>
      <c r="RBB1472" s="14"/>
      <c r="RBC1472" s="14"/>
      <c r="RBD1472" s="14"/>
      <c r="RBE1472" s="14"/>
      <c r="RBF1472" s="14"/>
      <c r="RBG1472" s="14"/>
      <c r="RBH1472" s="14"/>
      <c r="RBI1472" s="14"/>
      <c r="RBJ1472" s="14"/>
      <c r="RBK1472" s="14"/>
      <c r="RBL1472" s="14"/>
      <c r="RBM1472" s="14"/>
      <c r="RBN1472" s="14"/>
      <c r="RBO1472" s="14"/>
      <c r="RBP1472" s="14"/>
      <c r="RBQ1472" s="14"/>
      <c r="RBR1472" s="14"/>
      <c r="RBS1472" s="14"/>
      <c r="RBT1472" s="14"/>
      <c r="RBU1472" s="14"/>
      <c r="RBV1472" s="14"/>
      <c r="RBW1472" s="14"/>
      <c r="RBX1472" s="14"/>
      <c r="RBY1472" s="14"/>
      <c r="RBZ1472" s="14"/>
      <c r="RCA1472" s="14"/>
      <c r="RCB1472" s="14"/>
      <c r="RCC1472" s="14"/>
      <c r="RCD1472" s="14"/>
      <c r="RCE1472" s="14"/>
      <c r="RCF1472" s="14"/>
      <c r="RCG1472" s="14"/>
      <c r="RCH1472" s="14"/>
      <c r="RCI1472" s="14"/>
      <c r="RCJ1472" s="14"/>
      <c r="RCK1472" s="14"/>
      <c r="RCL1472" s="14"/>
      <c r="RCM1472" s="14"/>
      <c r="RCN1472" s="14"/>
      <c r="RCO1472" s="14"/>
      <c r="RCP1472" s="14"/>
      <c r="RCQ1472" s="14"/>
      <c r="RCR1472" s="14"/>
      <c r="RCS1472" s="14"/>
      <c r="RCT1472" s="14"/>
      <c r="RCU1472" s="14"/>
      <c r="RCV1472" s="14"/>
      <c r="RCW1472" s="14"/>
      <c r="RCX1472" s="14"/>
      <c r="RCY1472" s="14"/>
      <c r="RCZ1472" s="14"/>
      <c r="RDA1472" s="14"/>
      <c r="RDB1472" s="14"/>
      <c r="RDC1472" s="14"/>
      <c r="RDD1472" s="14"/>
      <c r="RDE1472" s="14"/>
      <c r="RDF1472" s="14"/>
      <c r="RDG1472" s="14"/>
      <c r="RDH1472" s="14"/>
      <c r="RDI1472" s="14"/>
      <c r="RDJ1472" s="14"/>
      <c r="RDK1472" s="14"/>
      <c r="RDL1472" s="14"/>
      <c r="RDM1472" s="14"/>
      <c r="RDN1472" s="14"/>
      <c r="RDO1472" s="14"/>
      <c r="RDP1472" s="14"/>
      <c r="RDQ1472" s="14"/>
      <c r="RDR1472" s="14"/>
      <c r="RDS1472" s="14"/>
      <c r="RDT1472" s="14"/>
      <c r="RDU1472" s="14"/>
      <c r="RDV1472" s="14"/>
      <c r="RDW1472" s="14"/>
      <c r="RDX1472" s="14"/>
      <c r="RDY1472" s="14"/>
      <c r="RDZ1472" s="14"/>
      <c r="REA1472" s="14"/>
      <c r="REB1472" s="14"/>
      <c r="REC1472" s="14"/>
      <c r="RED1472" s="14"/>
      <c r="REE1472" s="14"/>
      <c r="REF1472" s="14"/>
      <c r="REG1472" s="14"/>
      <c r="REH1472" s="14"/>
      <c r="REI1472" s="14"/>
      <c r="REJ1472" s="14"/>
      <c r="REK1472" s="14"/>
      <c r="REL1472" s="14"/>
      <c r="REM1472" s="14"/>
      <c r="REN1472" s="14"/>
      <c r="REO1472" s="14"/>
      <c r="REP1472" s="14"/>
      <c r="REQ1472" s="14"/>
      <c r="RER1472" s="14"/>
      <c r="RES1472" s="14"/>
      <c r="RET1472" s="14"/>
      <c r="REU1472" s="14"/>
      <c r="REV1472" s="14"/>
      <c r="REW1472" s="14"/>
      <c r="REX1472" s="14"/>
      <c r="REY1472" s="14"/>
      <c r="REZ1472" s="14"/>
      <c r="RFA1472" s="14"/>
      <c r="RFB1472" s="14"/>
      <c r="RFC1472" s="14"/>
      <c r="RFD1472" s="14"/>
      <c r="RFE1472" s="14"/>
      <c r="RFF1472" s="14"/>
      <c r="RFG1472" s="14"/>
      <c r="RFH1472" s="14"/>
      <c r="RFI1472" s="14"/>
      <c r="RFJ1472" s="14"/>
      <c r="RFK1472" s="14"/>
      <c r="RFL1472" s="14"/>
      <c r="RFM1472" s="14"/>
      <c r="RFN1472" s="14"/>
      <c r="RFO1472" s="14"/>
      <c r="RFP1472" s="14"/>
      <c r="RFQ1472" s="14"/>
      <c r="RFR1472" s="14"/>
      <c r="RFS1472" s="14"/>
      <c r="RFT1472" s="14"/>
      <c r="RFU1472" s="14"/>
      <c r="RFV1472" s="14"/>
      <c r="RFW1472" s="14"/>
      <c r="RFX1472" s="14"/>
      <c r="RFY1472" s="14"/>
      <c r="RFZ1472" s="14"/>
      <c r="RGA1472" s="14"/>
      <c r="RGB1472" s="14"/>
      <c r="RGC1472" s="14"/>
      <c r="RGD1472" s="14"/>
      <c r="RGE1472" s="14"/>
      <c r="RGF1472" s="14"/>
      <c r="RGG1472" s="14"/>
      <c r="RGH1472" s="14"/>
      <c r="RGI1472" s="14"/>
      <c r="RGJ1472" s="14"/>
      <c r="RGK1472" s="14"/>
      <c r="RGL1472" s="14"/>
      <c r="RGM1472" s="14"/>
      <c r="RGN1472" s="14"/>
      <c r="RGO1472" s="14"/>
      <c r="RGP1472" s="14"/>
      <c r="RGQ1472" s="14"/>
      <c r="RGR1472" s="14"/>
      <c r="RGS1472" s="14"/>
      <c r="RGT1472" s="14"/>
      <c r="RGU1472" s="14"/>
      <c r="RGV1472" s="14"/>
      <c r="RGW1472" s="14"/>
      <c r="RGX1472" s="14"/>
      <c r="RGY1472" s="14"/>
      <c r="RGZ1472" s="14"/>
      <c r="RHA1472" s="14"/>
      <c r="RHB1472" s="14"/>
      <c r="RHC1472" s="14"/>
      <c r="RHD1472" s="14"/>
      <c r="RHE1472" s="14"/>
      <c r="RHF1472" s="14"/>
      <c r="RHG1472" s="14"/>
      <c r="RHH1472" s="14"/>
      <c r="RHI1472" s="14"/>
      <c r="RHJ1472" s="14"/>
      <c r="RHK1472" s="14"/>
      <c r="RHL1472" s="14"/>
      <c r="RHM1472" s="14"/>
      <c r="RHN1472" s="14"/>
      <c r="RHO1472" s="14"/>
      <c r="RHP1472" s="14"/>
      <c r="RHQ1472" s="14"/>
      <c r="RHR1472" s="14"/>
      <c r="RHS1472" s="14"/>
      <c r="RHT1472" s="14"/>
      <c r="RHU1472" s="14"/>
      <c r="RHV1472" s="14"/>
      <c r="RHW1472" s="14"/>
      <c r="RHX1472" s="14"/>
      <c r="RHY1472" s="14"/>
      <c r="RHZ1472" s="14"/>
      <c r="RIA1472" s="14"/>
      <c r="RIB1472" s="14"/>
      <c r="RIC1472" s="14"/>
      <c r="RID1472" s="14"/>
      <c r="RIE1472" s="14"/>
      <c r="RIF1472" s="14"/>
      <c r="RIG1472" s="14"/>
      <c r="RIH1472" s="14"/>
      <c r="RII1472" s="14"/>
      <c r="RIJ1472" s="14"/>
      <c r="RIK1472" s="14"/>
      <c r="RIL1472" s="14"/>
      <c r="RIM1472" s="14"/>
      <c r="RIN1472" s="14"/>
      <c r="RIO1472" s="14"/>
      <c r="RIP1472" s="14"/>
      <c r="RIQ1472" s="14"/>
      <c r="RIR1472" s="14"/>
      <c r="RIS1472" s="14"/>
      <c r="RIT1472" s="14"/>
      <c r="RIU1472" s="14"/>
      <c r="RIV1472" s="14"/>
      <c r="RIW1472" s="14"/>
      <c r="RIX1472" s="14"/>
      <c r="RIY1472" s="14"/>
      <c r="RIZ1472" s="14"/>
      <c r="RJA1472" s="14"/>
      <c r="RJB1472" s="14"/>
      <c r="RJC1472" s="14"/>
      <c r="RJD1472" s="14"/>
      <c r="RJE1472" s="14"/>
      <c r="RJF1472" s="14"/>
      <c r="RJG1472" s="14"/>
      <c r="RJH1472" s="14"/>
      <c r="RJI1472" s="14"/>
      <c r="RJJ1472" s="14"/>
      <c r="RJK1472" s="14"/>
      <c r="RJL1472" s="14"/>
      <c r="RJM1472" s="14"/>
      <c r="RJN1472" s="14"/>
      <c r="RJO1472" s="14"/>
      <c r="RJP1472" s="14"/>
      <c r="RJQ1472" s="14"/>
      <c r="RJR1472" s="14"/>
      <c r="RJS1472" s="14"/>
      <c r="RJT1472" s="14"/>
      <c r="RJU1472" s="14"/>
      <c r="RJV1472" s="14"/>
      <c r="RJW1472" s="14"/>
      <c r="RJX1472" s="14"/>
      <c r="RJY1472" s="14"/>
      <c r="RJZ1472" s="14"/>
      <c r="RKA1472" s="14"/>
      <c r="RKB1472" s="14"/>
      <c r="RKC1472" s="14"/>
      <c r="RKD1472" s="14"/>
      <c r="RKE1472" s="14"/>
      <c r="RKF1472" s="14"/>
      <c r="RKG1472" s="14"/>
      <c r="RKH1472" s="14"/>
      <c r="RKI1472" s="14"/>
      <c r="RKJ1472" s="14"/>
      <c r="RKK1472" s="14"/>
      <c r="RKL1472" s="14"/>
      <c r="RKM1472" s="14"/>
      <c r="RKN1472" s="14"/>
      <c r="RKO1472" s="14"/>
      <c r="RKP1472" s="14"/>
      <c r="RKQ1472" s="14"/>
      <c r="RKR1472" s="14"/>
      <c r="RKS1472" s="14"/>
      <c r="RKT1472" s="14"/>
      <c r="RKU1472" s="14"/>
      <c r="RKV1472" s="14"/>
      <c r="RKW1472" s="14"/>
      <c r="RKX1472" s="14"/>
      <c r="RKY1472" s="14"/>
      <c r="RKZ1472" s="14"/>
      <c r="RLA1472" s="14"/>
      <c r="RLB1472" s="14"/>
      <c r="RLC1472" s="14"/>
      <c r="RLD1472" s="14"/>
      <c r="RLE1472" s="14"/>
      <c r="RLF1472" s="14"/>
      <c r="RLG1472" s="14"/>
      <c r="RLH1472" s="14"/>
      <c r="RLI1472" s="14"/>
      <c r="RLJ1472" s="14"/>
      <c r="RLK1472" s="14"/>
      <c r="RLL1472" s="14"/>
      <c r="RLM1472" s="14"/>
      <c r="RLN1472" s="14"/>
      <c r="RLO1472" s="14"/>
      <c r="RLP1472" s="14"/>
      <c r="RLQ1472" s="14"/>
      <c r="RLR1472" s="14"/>
      <c r="RLS1472" s="14"/>
      <c r="RLT1472" s="14"/>
      <c r="RLU1472" s="14"/>
      <c r="RLV1472" s="14"/>
      <c r="RLW1472" s="14"/>
      <c r="RLX1472" s="14"/>
      <c r="RLY1472" s="14"/>
      <c r="RLZ1472" s="14"/>
      <c r="RMA1472" s="14"/>
      <c r="RMB1472" s="14"/>
      <c r="RMC1472" s="14"/>
      <c r="RMD1472" s="14"/>
      <c r="RME1472" s="14"/>
      <c r="RMF1472" s="14"/>
      <c r="RMG1472" s="14"/>
      <c r="RMH1472" s="14"/>
      <c r="RMI1472" s="14"/>
      <c r="RMJ1472" s="14"/>
      <c r="RMK1472" s="14"/>
      <c r="RML1472" s="14"/>
      <c r="RMM1472" s="14"/>
      <c r="RMN1472" s="14"/>
      <c r="RMO1472" s="14"/>
      <c r="RMP1472" s="14"/>
      <c r="RMQ1472" s="14"/>
      <c r="RMR1472" s="14"/>
      <c r="RMS1472" s="14"/>
      <c r="RMT1472" s="14"/>
      <c r="RMU1472" s="14"/>
      <c r="RMV1472" s="14"/>
      <c r="RMW1472" s="14"/>
      <c r="RMX1472" s="14"/>
      <c r="RMY1472" s="14"/>
      <c r="RMZ1472" s="14"/>
      <c r="RNA1472" s="14"/>
      <c r="RNB1472" s="14"/>
      <c r="RNC1472" s="14"/>
      <c r="RND1472" s="14"/>
      <c r="RNE1472" s="14"/>
      <c r="RNF1472" s="14"/>
      <c r="RNG1472" s="14"/>
      <c r="RNH1472" s="14"/>
      <c r="RNI1472" s="14"/>
      <c r="RNJ1472" s="14"/>
      <c r="RNK1472" s="14"/>
      <c r="RNL1472" s="14"/>
      <c r="RNM1472" s="14"/>
      <c r="RNN1472" s="14"/>
      <c r="RNO1472" s="14"/>
      <c r="RNP1472" s="14"/>
      <c r="RNQ1472" s="14"/>
      <c r="RNR1472" s="14"/>
      <c r="RNS1472" s="14"/>
      <c r="RNT1472" s="14"/>
      <c r="RNU1472" s="14"/>
      <c r="RNV1472" s="14"/>
      <c r="RNW1472" s="14"/>
      <c r="RNX1472" s="14"/>
      <c r="RNY1472" s="14"/>
      <c r="RNZ1472" s="14"/>
      <c r="ROA1472" s="14"/>
      <c r="ROB1472" s="14"/>
      <c r="ROC1472" s="14"/>
      <c r="ROD1472" s="14"/>
      <c r="ROE1472" s="14"/>
      <c r="ROF1472" s="14"/>
      <c r="ROG1472" s="14"/>
      <c r="ROH1472" s="14"/>
      <c r="ROI1472" s="14"/>
      <c r="ROJ1472" s="14"/>
      <c r="ROK1472" s="14"/>
      <c r="ROL1472" s="14"/>
      <c r="ROM1472" s="14"/>
      <c r="RON1472" s="14"/>
      <c r="ROO1472" s="14"/>
      <c r="ROP1472" s="14"/>
      <c r="ROQ1472" s="14"/>
      <c r="ROR1472" s="14"/>
      <c r="ROS1472" s="14"/>
      <c r="ROT1472" s="14"/>
      <c r="ROU1472" s="14"/>
      <c r="ROV1472" s="14"/>
      <c r="ROW1472" s="14"/>
      <c r="ROX1472" s="14"/>
      <c r="ROY1472" s="14"/>
      <c r="ROZ1472" s="14"/>
      <c r="RPA1472" s="14"/>
      <c r="RPB1472" s="14"/>
      <c r="RPC1472" s="14"/>
      <c r="RPD1472" s="14"/>
      <c r="RPE1472" s="14"/>
      <c r="RPF1472" s="14"/>
      <c r="RPG1472" s="14"/>
      <c r="RPH1472" s="14"/>
      <c r="RPI1472" s="14"/>
      <c r="RPJ1472" s="14"/>
      <c r="RPK1472" s="14"/>
      <c r="RPL1472" s="14"/>
      <c r="RPM1472" s="14"/>
      <c r="RPN1472" s="14"/>
      <c r="RPO1472" s="14"/>
      <c r="RPP1472" s="14"/>
      <c r="RPQ1472" s="14"/>
      <c r="RPR1472" s="14"/>
      <c r="RPS1472" s="14"/>
      <c r="RPT1472" s="14"/>
      <c r="RPU1472" s="14"/>
      <c r="RPV1472" s="14"/>
      <c r="RPW1472" s="14"/>
      <c r="RPX1472" s="14"/>
      <c r="RPY1472" s="14"/>
      <c r="RPZ1472" s="14"/>
      <c r="RQA1472" s="14"/>
      <c r="RQB1472" s="14"/>
      <c r="RQC1472" s="14"/>
      <c r="RQD1472" s="14"/>
      <c r="RQE1472" s="14"/>
      <c r="RQF1472" s="14"/>
      <c r="RQG1472" s="14"/>
      <c r="RQH1472" s="14"/>
      <c r="RQI1472" s="14"/>
      <c r="RQJ1472" s="14"/>
      <c r="RQK1472" s="14"/>
      <c r="RQL1472" s="14"/>
      <c r="RQM1472" s="14"/>
      <c r="RQN1472" s="14"/>
      <c r="RQO1472" s="14"/>
      <c r="RQP1472" s="14"/>
      <c r="RQQ1472" s="14"/>
      <c r="RQR1472" s="14"/>
      <c r="RQS1472" s="14"/>
      <c r="RQT1472" s="14"/>
      <c r="RQU1472" s="14"/>
      <c r="RQV1472" s="14"/>
      <c r="RQW1472" s="14"/>
      <c r="RQX1472" s="14"/>
      <c r="RQY1472" s="14"/>
      <c r="RQZ1472" s="14"/>
      <c r="RRA1472" s="14"/>
      <c r="RRB1472" s="14"/>
      <c r="RRC1472" s="14"/>
      <c r="RRD1472" s="14"/>
      <c r="RRE1472" s="14"/>
      <c r="RRF1472" s="14"/>
      <c r="RRG1472" s="14"/>
      <c r="RRH1472" s="14"/>
      <c r="RRI1472" s="14"/>
      <c r="RRJ1472" s="14"/>
      <c r="RRK1472" s="14"/>
      <c r="RRL1472" s="14"/>
      <c r="RRM1472" s="14"/>
      <c r="RRN1472" s="14"/>
      <c r="RRO1472" s="14"/>
      <c r="RRP1472" s="14"/>
      <c r="RRQ1472" s="14"/>
      <c r="RRR1472" s="14"/>
      <c r="RRS1472" s="14"/>
      <c r="RRT1472" s="14"/>
      <c r="RRU1472" s="14"/>
      <c r="RRV1472" s="14"/>
      <c r="RRW1472" s="14"/>
      <c r="RRX1472" s="14"/>
      <c r="RRY1472" s="14"/>
      <c r="RRZ1472" s="14"/>
      <c r="RSA1472" s="14"/>
      <c r="RSB1472" s="14"/>
      <c r="RSC1472" s="14"/>
      <c r="RSD1472" s="14"/>
      <c r="RSE1472" s="14"/>
      <c r="RSF1472" s="14"/>
      <c r="RSG1472" s="14"/>
      <c r="RSH1472" s="14"/>
      <c r="RSI1472" s="14"/>
      <c r="RSJ1472" s="14"/>
      <c r="RSK1472" s="14"/>
      <c r="RSL1472" s="14"/>
      <c r="RSM1472" s="14"/>
      <c r="RSN1472" s="14"/>
      <c r="RSO1472" s="14"/>
      <c r="RSP1472" s="14"/>
      <c r="RSQ1472" s="14"/>
      <c r="RSR1472" s="14"/>
      <c r="RSS1472" s="14"/>
      <c r="RST1472" s="14"/>
      <c r="RSU1472" s="14"/>
      <c r="RSV1472" s="14"/>
      <c r="RSW1472" s="14"/>
      <c r="RSX1472" s="14"/>
      <c r="RSY1472" s="14"/>
      <c r="RSZ1472" s="14"/>
      <c r="RTA1472" s="14"/>
      <c r="RTB1472" s="14"/>
      <c r="RTC1472" s="14"/>
      <c r="RTD1472" s="14"/>
      <c r="RTE1472" s="14"/>
      <c r="RTF1472" s="14"/>
      <c r="RTG1472" s="14"/>
      <c r="RTH1472" s="14"/>
      <c r="RTI1472" s="14"/>
      <c r="RTJ1472" s="14"/>
      <c r="RTK1472" s="14"/>
      <c r="RTL1472" s="14"/>
      <c r="RTM1472" s="14"/>
      <c r="RTN1472" s="14"/>
      <c r="RTO1472" s="14"/>
      <c r="RTP1472" s="14"/>
      <c r="RTQ1472" s="14"/>
      <c r="RTR1472" s="14"/>
      <c r="RTS1472" s="14"/>
      <c r="RTT1472" s="14"/>
      <c r="RTU1472" s="14"/>
      <c r="RTV1472" s="14"/>
      <c r="RTW1472" s="14"/>
      <c r="RTX1472" s="14"/>
      <c r="RTY1472" s="14"/>
      <c r="RTZ1472" s="14"/>
      <c r="RUA1472" s="14"/>
      <c r="RUB1472" s="14"/>
      <c r="RUC1472" s="14"/>
      <c r="RUD1472" s="14"/>
      <c r="RUE1472" s="14"/>
      <c r="RUF1472" s="14"/>
      <c r="RUG1472" s="14"/>
      <c r="RUH1472" s="14"/>
      <c r="RUI1472" s="14"/>
      <c r="RUJ1472" s="14"/>
      <c r="RUK1472" s="14"/>
      <c r="RUL1472" s="14"/>
      <c r="RUM1472" s="14"/>
      <c r="RUN1472" s="14"/>
      <c r="RUO1472" s="14"/>
      <c r="RUP1472" s="14"/>
      <c r="RUQ1472" s="14"/>
      <c r="RUR1472" s="14"/>
      <c r="RUS1472" s="14"/>
      <c r="RUT1472" s="14"/>
      <c r="RUU1472" s="14"/>
      <c r="RUV1472" s="14"/>
      <c r="RUW1472" s="14"/>
      <c r="RUX1472" s="14"/>
      <c r="RUY1472" s="14"/>
      <c r="RUZ1472" s="14"/>
      <c r="RVA1472" s="14"/>
      <c r="RVB1472" s="14"/>
      <c r="RVC1472" s="14"/>
      <c r="RVD1472" s="14"/>
      <c r="RVE1472" s="14"/>
      <c r="RVF1472" s="14"/>
      <c r="RVG1472" s="14"/>
      <c r="RVH1472" s="14"/>
      <c r="RVI1472" s="14"/>
      <c r="RVJ1472" s="14"/>
      <c r="RVK1472" s="14"/>
      <c r="RVL1472" s="14"/>
      <c r="RVM1472" s="14"/>
      <c r="RVN1472" s="14"/>
      <c r="RVO1472" s="14"/>
      <c r="RVP1472" s="14"/>
      <c r="RVQ1472" s="14"/>
      <c r="RVR1472" s="14"/>
      <c r="RVS1472" s="14"/>
      <c r="RVT1472" s="14"/>
      <c r="RVU1472" s="14"/>
      <c r="RVV1472" s="14"/>
      <c r="RVW1472" s="14"/>
      <c r="RVX1472" s="14"/>
      <c r="RVY1472" s="14"/>
      <c r="RVZ1472" s="14"/>
      <c r="RWA1472" s="14"/>
      <c r="RWB1472" s="14"/>
      <c r="RWC1472" s="14"/>
      <c r="RWD1472" s="14"/>
      <c r="RWE1472" s="14"/>
      <c r="RWF1472" s="14"/>
      <c r="RWG1472" s="14"/>
      <c r="RWH1472" s="14"/>
      <c r="RWI1472" s="14"/>
      <c r="RWJ1472" s="14"/>
      <c r="RWK1472" s="14"/>
      <c r="RWL1472" s="14"/>
      <c r="RWM1472" s="14"/>
      <c r="RWN1472" s="14"/>
      <c r="RWO1472" s="14"/>
      <c r="RWP1472" s="14"/>
      <c r="RWQ1472" s="14"/>
      <c r="RWR1472" s="14"/>
      <c r="RWS1472" s="14"/>
      <c r="RWT1472" s="14"/>
      <c r="RWU1472" s="14"/>
      <c r="RWV1472" s="14"/>
      <c r="RWW1472" s="14"/>
      <c r="RWX1472" s="14"/>
      <c r="RWY1472" s="14"/>
      <c r="RWZ1472" s="14"/>
      <c r="RXA1472" s="14"/>
      <c r="RXB1472" s="14"/>
      <c r="RXC1472" s="14"/>
      <c r="RXD1472" s="14"/>
      <c r="RXE1472" s="14"/>
      <c r="RXF1472" s="14"/>
      <c r="RXG1472" s="14"/>
      <c r="RXH1472" s="14"/>
      <c r="RXI1472" s="14"/>
      <c r="RXJ1472" s="14"/>
      <c r="RXK1472" s="14"/>
      <c r="RXL1472" s="14"/>
      <c r="RXM1472" s="14"/>
      <c r="RXN1472" s="14"/>
      <c r="RXO1472" s="14"/>
      <c r="RXP1472" s="14"/>
      <c r="RXQ1472" s="14"/>
      <c r="RXR1472" s="14"/>
      <c r="RXS1472" s="14"/>
      <c r="RXT1472" s="14"/>
      <c r="RXU1472" s="14"/>
      <c r="RXV1472" s="14"/>
      <c r="RXW1472" s="14"/>
      <c r="RXX1472" s="14"/>
      <c r="RXY1472" s="14"/>
      <c r="RXZ1472" s="14"/>
      <c r="RYA1472" s="14"/>
      <c r="RYB1472" s="14"/>
      <c r="RYC1472" s="14"/>
      <c r="RYD1472" s="14"/>
      <c r="RYE1472" s="14"/>
      <c r="RYF1472" s="14"/>
      <c r="RYG1472" s="14"/>
      <c r="RYH1472" s="14"/>
      <c r="RYI1472" s="14"/>
      <c r="RYJ1472" s="14"/>
      <c r="RYK1472" s="14"/>
      <c r="RYL1472" s="14"/>
      <c r="RYM1472" s="14"/>
      <c r="RYN1472" s="14"/>
      <c r="RYO1472" s="14"/>
      <c r="RYP1472" s="14"/>
      <c r="RYQ1472" s="14"/>
      <c r="RYR1472" s="14"/>
      <c r="RYS1472" s="14"/>
      <c r="RYT1472" s="14"/>
      <c r="RYU1472" s="14"/>
      <c r="RYV1472" s="14"/>
      <c r="RYW1472" s="14"/>
      <c r="RYX1472" s="14"/>
      <c r="RYY1472" s="14"/>
      <c r="RYZ1472" s="14"/>
      <c r="RZA1472" s="14"/>
      <c r="RZB1472" s="14"/>
      <c r="RZC1472" s="14"/>
      <c r="RZD1472" s="14"/>
      <c r="RZE1472" s="14"/>
      <c r="RZF1472" s="14"/>
      <c r="RZG1472" s="14"/>
      <c r="RZH1472" s="14"/>
      <c r="RZI1472" s="14"/>
      <c r="RZJ1472" s="14"/>
      <c r="RZK1472" s="14"/>
      <c r="RZL1472" s="14"/>
      <c r="RZM1472" s="14"/>
      <c r="RZN1472" s="14"/>
      <c r="RZO1472" s="14"/>
      <c r="RZP1472" s="14"/>
      <c r="RZQ1472" s="14"/>
      <c r="RZR1472" s="14"/>
      <c r="RZS1472" s="14"/>
      <c r="RZT1472" s="14"/>
      <c r="RZU1472" s="14"/>
      <c r="RZV1472" s="14"/>
      <c r="RZW1472" s="14"/>
      <c r="RZX1472" s="14"/>
      <c r="RZY1472" s="14"/>
      <c r="RZZ1472" s="14"/>
      <c r="SAA1472" s="14"/>
      <c r="SAB1472" s="14"/>
      <c r="SAC1472" s="14"/>
      <c r="SAD1472" s="14"/>
      <c r="SAE1472" s="14"/>
      <c r="SAF1472" s="14"/>
      <c r="SAG1472" s="14"/>
      <c r="SAH1472" s="14"/>
      <c r="SAI1472" s="14"/>
      <c r="SAJ1472" s="14"/>
      <c r="SAK1472" s="14"/>
      <c r="SAL1472" s="14"/>
      <c r="SAM1472" s="14"/>
      <c r="SAN1472" s="14"/>
      <c r="SAO1472" s="14"/>
      <c r="SAP1472" s="14"/>
      <c r="SAQ1472" s="14"/>
      <c r="SAR1472" s="14"/>
      <c r="SAS1472" s="14"/>
      <c r="SAT1472" s="14"/>
      <c r="SAU1472" s="14"/>
      <c r="SAV1472" s="14"/>
      <c r="SAW1472" s="14"/>
      <c r="SAX1472" s="14"/>
      <c r="SAY1472" s="14"/>
      <c r="SAZ1472" s="14"/>
      <c r="SBA1472" s="14"/>
      <c r="SBB1472" s="14"/>
      <c r="SBC1472" s="14"/>
      <c r="SBD1472" s="14"/>
      <c r="SBE1472" s="14"/>
      <c r="SBF1472" s="14"/>
      <c r="SBG1472" s="14"/>
      <c r="SBH1472" s="14"/>
      <c r="SBI1472" s="14"/>
      <c r="SBJ1472" s="14"/>
      <c r="SBK1472" s="14"/>
      <c r="SBL1472" s="14"/>
      <c r="SBM1472" s="14"/>
      <c r="SBN1472" s="14"/>
      <c r="SBO1472" s="14"/>
      <c r="SBP1472" s="14"/>
      <c r="SBQ1472" s="14"/>
      <c r="SBR1472" s="14"/>
      <c r="SBS1472" s="14"/>
      <c r="SBT1472" s="14"/>
      <c r="SBU1472" s="14"/>
      <c r="SBV1472" s="14"/>
      <c r="SBW1472" s="14"/>
      <c r="SBX1472" s="14"/>
      <c r="SBY1472" s="14"/>
      <c r="SBZ1472" s="14"/>
      <c r="SCA1472" s="14"/>
      <c r="SCB1472" s="14"/>
      <c r="SCC1472" s="14"/>
      <c r="SCD1472" s="14"/>
      <c r="SCE1472" s="14"/>
      <c r="SCF1472" s="14"/>
      <c r="SCG1472" s="14"/>
      <c r="SCH1472" s="14"/>
      <c r="SCI1472" s="14"/>
      <c r="SCJ1472" s="14"/>
      <c r="SCK1472" s="14"/>
      <c r="SCL1472" s="14"/>
      <c r="SCM1472" s="14"/>
      <c r="SCN1472" s="14"/>
      <c r="SCO1472" s="14"/>
      <c r="SCP1472" s="14"/>
      <c r="SCQ1472" s="14"/>
      <c r="SCR1472" s="14"/>
      <c r="SCS1472" s="14"/>
      <c r="SCT1472" s="14"/>
      <c r="SCU1472" s="14"/>
      <c r="SCV1472" s="14"/>
      <c r="SCW1472" s="14"/>
      <c r="SCX1472" s="14"/>
      <c r="SCY1472" s="14"/>
      <c r="SCZ1472" s="14"/>
      <c r="SDA1472" s="14"/>
      <c r="SDB1472" s="14"/>
      <c r="SDC1472" s="14"/>
      <c r="SDD1472" s="14"/>
      <c r="SDE1472" s="14"/>
      <c r="SDF1472" s="14"/>
      <c r="SDG1472" s="14"/>
      <c r="SDH1472" s="14"/>
      <c r="SDI1472" s="14"/>
      <c r="SDJ1472" s="14"/>
      <c r="SDK1472" s="14"/>
      <c r="SDL1472" s="14"/>
      <c r="SDM1472" s="14"/>
      <c r="SDN1472" s="14"/>
      <c r="SDO1472" s="14"/>
      <c r="SDP1472" s="14"/>
      <c r="SDQ1472" s="14"/>
      <c r="SDR1472" s="14"/>
      <c r="SDS1472" s="14"/>
      <c r="SDT1472" s="14"/>
      <c r="SDU1472" s="14"/>
      <c r="SDV1472" s="14"/>
      <c r="SDW1472" s="14"/>
      <c r="SDX1472" s="14"/>
      <c r="SDY1472" s="14"/>
      <c r="SDZ1472" s="14"/>
      <c r="SEA1472" s="14"/>
      <c r="SEB1472" s="14"/>
      <c r="SEC1472" s="14"/>
      <c r="SED1472" s="14"/>
      <c r="SEE1472" s="14"/>
      <c r="SEF1472" s="14"/>
      <c r="SEG1472" s="14"/>
      <c r="SEH1472" s="14"/>
      <c r="SEI1472" s="14"/>
      <c r="SEJ1472" s="14"/>
      <c r="SEK1472" s="14"/>
      <c r="SEL1472" s="14"/>
      <c r="SEM1472" s="14"/>
      <c r="SEN1472" s="14"/>
      <c r="SEO1472" s="14"/>
      <c r="SEP1472" s="14"/>
      <c r="SEQ1472" s="14"/>
      <c r="SER1472" s="14"/>
      <c r="SES1472" s="14"/>
      <c r="SET1472" s="14"/>
      <c r="SEU1472" s="14"/>
      <c r="SEV1472" s="14"/>
      <c r="SEW1472" s="14"/>
      <c r="SEX1472" s="14"/>
      <c r="SEY1472" s="14"/>
      <c r="SEZ1472" s="14"/>
      <c r="SFA1472" s="14"/>
      <c r="SFB1472" s="14"/>
      <c r="SFC1472" s="14"/>
      <c r="SFD1472" s="14"/>
      <c r="SFE1472" s="14"/>
      <c r="SFF1472" s="14"/>
      <c r="SFG1472" s="14"/>
      <c r="SFH1472" s="14"/>
      <c r="SFI1472" s="14"/>
      <c r="SFJ1472" s="14"/>
      <c r="SFK1472" s="14"/>
      <c r="SFL1472" s="14"/>
      <c r="SFM1472" s="14"/>
      <c r="SFN1472" s="14"/>
      <c r="SFO1472" s="14"/>
      <c r="SFP1472" s="14"/>
      <c r="SFQ1472" s="14"/>
      <c r="SFR1472" s="14"/>
      <c r="SFS1472" s="14"/>
      <c r="SFT1472" s="14"/>
      <c r="SFU1472" s="14"/>
      <c r="SFV1472" s="14"/>
      <c r="SFW1472" s="14"/>
      <c r="SFX1472" s="14"/>
      <c r="SFY1472" s="14"/>
      <c r="SFZ1472" s="14"/>
      <c r="SGA1472" s="14"/>
      <c r="SGB1472" s="14"/>
      <c r="SGC1472" s="14"/>
      <c r="SGD1472" s="14"/>
      <c r="SGE1472" s="14"/>
      <c r="SGF1472" s="14"/>
      <c r="SGG1472" s="14"/>
      <c r="SGH1472" s="14"/>
      <c r="SGI1472" s="14"/>
      <c r="SGJ1472" s="14"/>
      <c r="SGK1472" s="14"/>
      <c r="SGL1472" s="14"/>
      <c r="SGM1472" s="14"/>
      <c r="SGN1472" s="14"/>
      <c r="SGO1472" s="14"/>
      <c r="SGP1472" s="14"/>
      <c r="SGQ1472" s="14"/>
      <c r="SGR1472" s="14"/>
      <c r="SGS1472" s="14"/>
      <c r="SGT1472" s="14"/>
      <c r="SGU1472" s="14"/>
      <c r="SGV1472" s="14"/>
      <c r="SGW1472" s="14"/>
      <c r="SGX1472" s="14"/>
      <c r="SGY1472" s="14"/>
      <c r="SGZ1472" s="14"/>
      <c r="SHA1472" s="14"/>
      <c r="SHB1472" s="14"/>
      <c r="SHC1472" s="14"/>
      <c r="SHD1472" s="14"/>
      <c r="SHE1472" s="14"/>
      <c r="SHF1472" s="14"/>
      <c r="SHG1472" s="14"/>
      <c r="SHH1472" s="14"/>
      <c r="SHI1472" s="14"/>
      <c r="SHJ1472" s="14"/>
      <c r="SHK1472" s="14"/>
      <c r="SHL1472" s="14"/>
      <c r="SHM1472" s="14"/>
      <c r="SHN1472" s="14"/>
      <c r="SHO1472" s="14"/>
      <c r="SHP1472" s="14"/>
      <c r="SHQ1472" s="14"/>
      <c r="SHR1472" s="14"/>
      <c r="SHS1472" s="14"/>
      <c r="SHT1472" s="14"/>
      <c r="SHU1472" s="14"/>
      <c r="SHV1472" s="14"/>
      <c r="SHW1472" s="14"/>
      <c r="SHX1472" s="14"/>
      <c r="SHY1472" s="14"/>
      <c r="SHZ1472" s="14"/>
      <c r="SIA1472" s="14"/>
      <c r="SIB1472" s="14"/>
      <c r="SIC1472" s="14"/>
      <c r="SID1472" s="14"/>
      <c r="SIE1472" s="14"/>
      <c r="SIF1472" s="14"/>
      <c r="SIG1472" s="14"/>
      <c r="SIH1472" s="14"/>
      <c r="SII1472" s="14"/>
      <c r="SIJ1472" s="14"/>
      <c r="SIK1472" s="14"/>
      <c r="SIL1472" s="14"/>
      <c r="SIM1472" s="14"/>
      <c r="SIN1472" s="14"/>
      <c r="SIO1472" s="14"/>
      <c r="SIP1472" s="14"/>
      <c r="SIQ1472" s="14"/>
      <c r="SIR1472" s="14"/>
      <c r="SIS1472" s="14"/>
      <c r="SIT1472" s="14"/>
      <c r="SIU1472" s="14"/>
      <c r="SIV1472" s="14"/>
      <c r="SIW1472" s="14"/>
      <c r="SIX1472" s="14"/>
      <c r="SIY1472" s="14"/>
      <c r="SIZ1472" s="14"/>
      <c r="SJA1472" s="14"/>
      <c r="SJB1472" s="14"/>
      <c r="SJC1472" s="14"/>
      <c r="SJD1472" s="14"/>
      <c r="SJE1472" s="14"/>
      <c r="SJF1472" s="14"/>
      <c r="SJG1472" s="14"/>
      <c r="SJH1472" s="14"/>
      <c r="SJI1472" s="14"/>
      <c r="SJJ1472" s="14"/>
      <c r="SJK1472" s="14"/>
      <c r="SJL1472" s="14"/>
      <c r="SJM1472" s="14"/>
      <c r="SJN1472" s="14"/>
      <c r="SJO1472" s="14"/>
      <c r="SJP1472" s="14"/>
      <c r="SJQ1472" s="14"/>
      <c r="SJR1472" s="14"/>
      <c r="SJS1472" s="14"/>
      <c r="SJT1472" s="14"/>
      <c r="SJU1472" s="14"/>
      <c r="SJV1472" s="14"/>
      <c r="SJW1472" s="14"/>
      <c r="SJX1472" s="14"/>
      <c r="SJY1472" s="14"/>
      <c r="SJZ1472" s="14"/>
      <c r="SKA1472" s="14"/>
      <c r="SKB1472" s="14"/>
      <c r="SKC1472" s="14"/>
      <c r="SKD1472" s="14"/>
      <c r="SKE1472" s="14"/>
      <c r="SKF1472" s="14"/>
      <c r="SKG1472" s="14"/>
      <c r="SKH1472" s="14"/>
      <c r="SKI1472" s="14"/>
      <c r="SKJ1472" s="14"/>
      <c r="SKK1472" s="14"/>
      <c r="SKL1472" s="14"/>
      <c r="SKM1472" s="14"/>
      <c r="SKN1472" s="14"/>
      <c r="SKO1472" s="14"/>
      <c r="SKP1472" s="14"/>
      <c r="SKQ1472" s="14"/>
      <c r="SKR1472" s="14"/>
      <c r="SKS1472" s="14"/>
      <c r="SKT1472" s="14"/>
      <c r="SKU1472" s="14"/>
      <c r="SKV1472" s="14"/>
      <c r="SKW1472" s="14"/>
      <c r="SKX1472" s="14"/>
      <c r="SKY1472" s="14"/>
      <c r="SKZ1472" s="14"/>
      <c r="SLA1472" s="14"/>
      <c r="SLB1472" s="14"/>
      <c r="SLC1472" s="14"/>
      <c r="SLD1472" s="14"/>
      <c r="SLE1472" s="14"/>
      <c r="SLF1472" s="14"/>
      <c r="SLG1472" s="14"/>
      <c r="SLH1472" s="14"/>
      <c r="SLI1472" s="14"/>
      <c r="SLJ1472" s="14"/>
      <c r="SLK1472" s="14"/>
      <c r="SLL1472" s="14"/>
      <c r="SLM1472" s="14"/>
      <c r="SLN1472" s="14"/>
      <c r="SLO1472" s="14"/>
      <c r="SLP1472" s="14"/>
      <c r="SLQ1472" s="14"/>
      <c r="SLR1472" s="14"/>
      <c r="SLS1472" s="14"/>
      <c r="SLT1472" s="14"/>
      <c r="SLU1472" s="14"/>
      <c r="SLV1472" s="14"/>
      <c r="SLW1472" s="14"/>
      <c r="SLX1472" s="14"/>
      <c r="SLY1472" s="14"/>
      <c r="SLZ1472" s="14"/>
      <c r="SMA1472" s="14"/>
      <c r="SMB1472" s="14"/>
      <c r="SMC1472" s="14"/>
      <c r="SMD1472" s="14"/>
      <c r="SME1472" s="14"/>
      <c r="SMF1472" s="14"/>
      <c r="SMG1472" s="14"/>
      <c r="SMH1472" s="14"/>
      <c r="SMI1472" s="14"/>
      <c r="SMJ1472" s="14"/>
      <c r="SMK1472" s="14"/>
      <c r="SML1472" s="14"/>
      <c r="SMM1472" s="14"/>
      <c r="SMN1472" s="14"/>
      <c r="SMO1472" s="14"/>
      <c r="SMP1472" s="14"/>
      <c r="SMQ1472" s="14"/>
      <c r="SMR1472" s="14"/>
      <c r="SMS1472" s="14"/>
      <c r="SMT1472" s="14"/>
      <c r="SMU1472" s="14"/>
      <c r="SMV1472" s="14"/>
      <c r="SMW1472" s="14"/>
      <c r="SMX1472" s="14"/>
      <c r="SMY1472" s="14"/>
      <c r="SMZ1472" s="14"/>
      <c r="SNA1472" s="14"/>
      <c r="SNB1472" s="14"/>
      <c r="SNC1472" s="14"/>
      <c r="SND1472" s="14"/>
      <c r="SNE1472" s="14"/>
      <c r="SNF1472" s="14"/>
      <c r="SNG1472" s="14"/>
      <c r="SNH1472" s="14"/>
      <c r="SNI1472" s="14"/>
      <c r="SNJ1472" s="14"/>
      <c r="SNK1472" s="14"/>
      <c r="SNL1472" s="14"/>
      <c r="SNM1472" s="14"/>
      <c r="SNN1472" s="14"/>
      <c r="SNO1472" s="14"/>
      <c r="SNP1472" s="14"/>
      <c r="SNQ1472" s="14"/>
      <c r="SNR1472" s="14"/>
      <c r="SNS1472" s="14"/>
      <c r="SNT1472" s="14"/>
      <c r="SNU1472" s="14"/>
      <c r="SNV1472" s="14"/>
      <c r="SNW1472" s="14"/>
      <c r="SNX1472" s="14"/>
      <c r="SNY1472" s="14"/>
      <c r="SNZ1472" s="14"/>
      <c r="SOA1472" s="14"/>
      <c r="SOB1472" s="14"/>
      <c r="SOC1472" s="14"/>
      <c r="SOD1472" s="14"/>
      <c r="SOE1472" s="14"/>
      <c r="SOF1472" s="14"/>
      <c r="SOG1472" s="14"/>
      <c r="SOH1472" s="14"/>
      <c r="SOI1472" s="14"/>
      <c r="SOJ1472" s="14"/>
      <c r="SOK1472" s="14"/>
      <c r="SOL1472" s="14"/>
      <c r="SOM1472" s="14"/>
      <c r="SON1472" s="14"/>
      <c r="SOO1472" s="14"/>
      <c r="SOP1472" s="14"/>
      <c r="SOQ1472" s="14"/>
      <c r="SOR1472" s="14"/>
      <c r="SOS1472" s="14"/>
      <c r="SOT1472" s="14"/>
      <c r="SOU1472" s="14"/>
      <c r="SOV1472" s="14"/>
      <c r="SOW1472" s="14"/>
      <c r="SOX1472" s="14"/>
      <c r="SOY1472" s="14"/>
      <c r="SOZ1472" s="14"/>
      <c r="SPA1472" s="14"/>
      <c r="SPB1472" s="14"/>
      <c r="SPC1472" s="14"/>
      <c r="SPD1472" s="14"/>
      <c r="SPE1472" s="14"/>
      <c r="SPF1472" s="14"/>
      <c r="SPG1472" s="14"/>
      <c r="SPH1472" s="14"/>
      <c r="SPI1472" s="14"/>
      <c r="SPJ1472" s="14"/>
      <c r="SPK1472" s="14"/>
      <c r="SPL1472" s="14"/>
      <c r="SPM1472" s="14"/>
      <c r="SPN1472" s="14"/>
      <c r="SPO1472" s="14"/>
      <c r="SPP1472" s="14"/>
      <c r="SPQ1472" s="14"/>
      <c r="SPR1472" s="14"/>
      <c r="SPS1472" s="14"/>
      <c r="SPT1472" s="14"/>
      <c r="SPU1472" s="14"/>
      <c r="SPV1472" s="14"/>
      <c r="SPW1472" s="14"/>
      <c r="SPX1472" s="14"/>
      <c r="SPY1472" s="14"/>
      <c r="SPZ1472" s="14"/>
      <c r="SQA1472" s="14"/>
      <c r="SQB1472" s="14"/>
      <c r="SQC1472" s="14"/>
      <c r="SQD1472" s="14"/>
      <c r="SQE1472" s="14"/>
      <c r="SQF1472" s="14"/>
      <c r="SQG1472" s="14"/>
      <c r="SQH1472" s="14"/>
      <c r="SQI1472" s="14"/>
      <c r="SQJ1472" s="14"/>
      <c r="SQK1472" s="14"/>
      <c r="SQL1472" s="14"/>
      <c r="SQM1472" s="14"/>
      <c r="SQN1472" s="14"/>
      <c r="SQO1472" s="14"/>
      <c r="SQP1472" s="14"/>
      <c r="SQQ1472" s="14"/>
      <c r="SQR1472" s="14"/>
      <c r="SQS1472" s="14"/>
      <c r="SQT1472" s="14"/>
      <c r="SQU1472" s="14"/>
      <c r="SQV1472" s="14"/>
      <c r="SQW1472" s="14"/>
      <c r="SQX1472" s="14"/>
      <c r="SQY1472" s="14"/>
      <c r="SQZ1472" s="14"/>
      <c r="SRA1472" s="14"/>
      <c r="SRB1472" s="14"/>
      <c r="SRC1472" s="14"/>
      <c r="SRD1472" s="14"/>
      <c r="SRE1472" s="14"/>
      <c r="SRF1472" s="14"/>
      <c r="SRG1472" s="14"/>
      <c r="SRH1472" s="14"/>
      <c r="SRI1472" s="14"/>
      <c r="SRJ1472" s="14"/>
      <c r="SRK1472" s="14"/>
      <c r="SRL1472" s="14"/>
      <c r="SRM1472" s="14"/>
      <c r="SRN1472" s="14"/>
      <c r="SRO1472" s="14"/>
      <c r="SRP1472" s="14"/>
      <c r="SRQ1472" s="14"/>
      <c r="SRR1472" s="14"/>
      <c r="SRS1472" s="14"/>
      <c r="SRT1472" s="14"/>
      <c r="SRU1472" s="14"/>
      <c r="SRV1472" s="14"/>
      <c r="SRW1472" s="14"/>
      <c r="SRX1472" s="14"/>
      <c r="SRY1472" s="14"/>
      <c r="SRZ1472" s="14"/>
      <c r="SSA1472" s="14"/>
      <c r="SSB1472" s="14"/>
      <c r="SSC1472" s="14"/>
      <c r="SSD1472" s="14"/>
      <c r="SSE1472" s="14"/>
      <c r="SSF1472" s="14"/>
      <c r="SSG1472" s="14"/>
      <c r="SSH1472" s="14"/>
      <c r="SSI1472" s="14"/>
      <c r="SSJ1472" s="14"/>
      <c r="SSK1472" s="14"/>
      <c r="SSL1472" s="14"/>
      <c r="SSM1472" s="14"/>
      <c r="SSN1472" s="14"/>
      <c r="SSO1472" s="14"/>
      <c r="SSP1472" s="14"/>
      <c r="SSQ1472" s="14"/>
      <c r="SSR1472" s="14"/>
      <c r="SSS1472" s="14"/>
      <c r="SST1472" s="14"/>
      <c r="SSU1472" s="14"/>
      <c r="SSV1472" s="14"/>
      <c r="SSW1472" s="14"/>
      <c r="SSX1472" s="14"/>
      <c r="SSY1472" s="14"/>
      <c r="SSZ1472" s="14"/>
      <c r="STA1472" s="14"/>
      <c r="STB1472" s="14"/>
      <c r="STC1472" s="14"/>
      <c r="STD1472" s="14"/>
      <c r="STE1472" s="14"/>
      <c r="STF1472" s="14"/>
      <c r="STG1472" s="14"/>
      <c r="STH1472" s="14"/>
      <c r="STI1472" s="14"/>
      <c r="STJ1472" s="14"/>
      <c r="STK1472" s="14"/>
      <c r="STL1472" s="14"/>
      <c r="STM1472" s="14"/>
      <c r="STN1472" s="14"/>
      <c r="STO1472" s="14"/>
      <c r="STP1472" s="14"/>
      <c r="STQ1472" s="14"/>
      <c r="STR1472" s="14"/>
      <c r="STS1472" s="14"/>
      <c r="STT1472" s="14"/>
      <c r="STU1472" s="14"/>
      <c r="STV1472" s="14"/>
      <c r="STW1472" s="14"/>
      <c r="STX1472" s="14"/>
      <c r="STY1472" s="14"/>
      <c r="STZ1472" s="14"/>
      <c r="SUA1472" s="14"/>
      <c r="SUB1472" s="14"/>
      <c r="SUC1472" s="14"/>
      <c r="SUD1472" s="14"/>
      <c r="SUE1472" s="14"/>
      <c r="SUF1472" s="14"/>
      <c r="SUG1472" s="14"/>
      <c r="SUH1472" s="14"/>
      <c r="SUI1472" s="14"/>
      <c r="SUJ1472" s="14"/>
      <c r="SUK1472" s="14"/>
      <c r="SUL1472" s="14"/>
      <c r="SUM1472" s="14"/>
      <c r="SUN1472" s="14"/>
      <c r="SUO1472" s="14"/>
      <c r="SUP1472" s="14"/>
      <c r="SUQ1472" s="14"/>
      <c r="SUR1472" s="14"/>
      <c r="SUS1472" s="14"/>
      <c r="SUT1472" s="14"/>
      <c r="SUU1472" s="14"/>
      <c r="SUV1472" s="14"/>
      <c r="SUW1472" s="14"/>
      <c r="SUX1472" s="14"/>
      <c r="SUY1472" s="14"/>
      <c r="SUZ1472" s="14"/>
      <c r="SVA1472" s="14"/>
      <c r="SVB1472" s="14"/>
      <c r="SVC1472" s="14"/>
      <c r="SVD1472" s="14"/>
      <c r="SVE1472" s="14"/>
      <c r="SVF1472" s="14"/>
      <c r="SVG1472" s="14"/>
      <c r="SVH1472" s="14"/>
      <c r="SVI1472" s="14"/>
      <c r="SVJ1472" s="14"/>
      <c r="SVK1472" s="14"/>
      <c r="SVL1472" s="14"/>
      <c r="SVM1472" s="14"/>
      <c r="SVN1472" s="14"/>
      <c r="SVO1472" s="14"/>
      <c r="SVP1472" s="14"/>
      <c r="SVQ1472" s="14"/>
      <c r="SVR1472" s="14"/>
      <c r="SVS1472" s="14"/>
      <c r="SVT1472" s="14"/>
      <c r="SVU1472" s="14"/>
      <c r="SVV1472" s="14"/>
      <c r="SVW1472" s="14"/>
      <c r="SVX1472" s="14"/>
      <c r="SVY1472" s="14"/>
      <c r="SVZ1472" s="14"/>
      <c r="SWA1472" s="14"/>
      <c r="SWB1472" s="14"/>
      <c r="SWC1472" s="14"/>
      <c r="SWD1472" s="14"/>
      <c r="SWE1472" s="14"/>
      <c r="SWF1472" s="14"/>
      <c r="SWG1472" s="14"/>
      <c r="SWH1472" s="14"/>
      <c r="SWI1472" s="14"/>
      <c r="SWJ1472" s="14"/>
      <c r="SWK1472" s="14"/>
      <c r="SWL1472" s="14"/>
      <c r="SWM1472" s="14"/>
      <c r="SWN1472" s="14"/>
      <c r="SWO1472" s="14"/>
      <c r="SWP1472" s="14"/>
      <c r="SWQ1472" s="14"/>
      <c r="SWR1472" s="14"/>
      <c r="SWS1472" s="14"/>
      <c r="SWT1472" s="14"/>
      <c r="SWU1472" s="14"/>
      <c r="SWV1472" s="14"/>
      <c r="SWW1472" s="14"/>
      <c r="SWX1472" s="14"/>
      <c r="SWY1472" s="14"/>
      <c r="SWZ1472" s="14"/>
      <c r="SXA1472" s="14"/>
      <c r="SXB1472" s="14"/>
      <c r="SXC1472" s="14"/>
      <c r="SXD1472" s="14"/>
      <c r="SXE1472" s="14"/>
      <c r="SXF1472" s="14"/>
      <c r="SXG1472" s="14"/>
      <c r="SXH1472" s="14"/>
      <c r="SXI1472" s="14"/>
      <c r="SXJ1472" s="14"/>
      <c r="SXK1472" s="14"/>
      <c r="SXL1472" s="14"/>
      <c r="SXM1472" s="14"/>
      <c r="SXN1472" s="14"/>
      <c r="SXO1472" s="14"/>
      <c r="SXP1472" s="14"/>
      <c r="SXQ1472" s="14"/>
      <c r="SXR1472" s="14"/>
      <c r="SXS1472" s="14"/>
      <c r="SXT1472" s="14"/>
      <c r="SXU1472" s="14"/>
      <c r="SXV1472" s="14"/>
      <c r="SXW1472" s="14"/>
      <c r="SXX1472" s="14"/>
      <c r="SXY1472" s="14"/>
      <c r="SXZ1472" s="14"/>
      <c r="SYA1472" s="14"/>
      <c r="SYB1472" s="14"/>
      <c r="SYC1472" s="14"/>
      <c r="SYD1472" s="14"/>
      <c r="SYE1472" s="14"/>
      <c r="SYF1472" s="14"/>
      <c r="SYG1472" s="14"/>
      <c r="SYH1472" s="14"/>
      <c r="SYI1472" s="14"/>
      <c r="SYJ1472" s="14"/>
      <c r="SYK1472" s="14"/>
      <c r="SYL1472" s="14"/>
      <c r="SYM1472" s="14"/>
      <c r="SYN1472" s="14"/>
      <c r="SYO1472" s="14"/>
      <c r="SYP1472" s="14"/>
      <c r="SYQ1472" s="14"/>
      <c r="SYR1472" s="14"/>
      <c r="SYS1472" s="14"/>
      <c r="SYT1472" s="14"/>
      <c r="SYU1472" s="14"/>
      <c r="SYV1472" s="14"/>
      <c r="SYW1472" s="14"/>
      <c r="SYX1472" s="14"/>
      <c r="SYY1472" s="14"/>
      <c r="SYZ1472" s="14"/>
      <c r="SZA1472" s="14"/>
      <c r="SZB1472" s="14"/>
      <c r="SZC1472" s="14"/>
      <c r="SZD1472" s="14"/>
      <c r="SZE1472" s="14"/>
      <c r="SZF1472" s="14"/>
      <c r="SZG1472" s="14"/>
      <c r="SZH1472" s="14"/>
      <c r="SZI1472" s="14"/>
      <c r="SZJ1472" s="14"/>
      <c r="SZK1472" s="14"/>
      <c r="SZL1472" s="14"/>
      <c r="SZM1472" s="14"/>
      <c r="SZN1472" s="14"/>
      <c r="SZO1472" s="14"/>
      <c r="SZP1472" s="14"/>
      <c r="SZQ1472" s="14"/>
      <c r="SZR1472" s="14"/>
      <c r="SZS1472" s="14"/>
      <c r="SZT1472" s="14"/>
      <c r="SZU1472" s="14"/>
      <c r="SZV1472" s="14"/>
      <c r="SZW1472" s="14"/>
      <c r="SZX1472" s="14"/>
      <c r="SZY1472" s="14"/>
      <c r="SZZ1472" s="14"/>
      <c r="TAA1472" s="14"/>
      <c r="TAB1472" s="14"/>
      <c r="TAC1472" s="14"/>
      <c r="TAD1472" s="14"/>
      <c r="TAE1472" s="14"/>
      <c r="TAF1472" s="14"/>
      <c r="TAG1472" s="14"/>
      <c r="TAH1472" s="14"/>
      <c r="TAI1472" s="14"/>
      <c r="TAJ1472" s="14"/>
      <c r="TAK1472" s="14"/>
      <c r="TAL1472" s="14"/>
      <c r="TAM1472" s="14"/>
      <c r="TAN1472" s="14"/>
      <c r="TAO1472" s="14"/>
      <c r="TAP1472" s="14"/>
      <c r="TAQ1472" s="14"/>
      <c r="TAR1472" s="14"/>
      <c r="TAS1472" s="14"/>
      <c r="TAT1472" s="14"/>
      <c r="TAU1472" s="14"/>
      <c r="TAV1472" s="14"/>
      <c r="TAW1472" s="14"/>
      <c r="TAX1472" s="14"/>
      <c r="TAY1472" s="14"/>
      <c r="TAZ1472" s="14"/>
      <c r="TBA1472" s="14"/>
      <c r="TBB1472" s="14"/>
      <c r="TBC1472" s="14"/>
      <c r="TBD1472" s="14"/>
      <c r="TBE1472" s="14"/>
      <c r="TBF1472" s="14"/>
      <c r="TBG1472" s="14"/>
      <c r="TBH1472" s="14"/>
      <c r="TBI1472" s="14"/>
      <c r="TBJ1472" s="14"/>
      <c r="TBK1472" s="14"/>
      <c r="TBL1472" s="14"/>
      <c r="TBM1472" s="14"/>
      <c r="TBN1472" s="14"/>
      <c r="TBO1472" s="14"/>
      <c r="TBP1472" s="14"/>
      <c r="TBQ1472" s="14"/>
      <c r="TBR1472" s="14"/>
      <c r="TBS1472" s="14"/>
      <c r="TBT1472" s="14"/>
      <c r="TBU1472" s="14"/>
      <c r="TBV1472" s="14"/>
      <c r="TBW1472" s="14"/>
      <c r="TBX1472" s="14"/>
      <c r="TBY1472" s="14"/>
      <c r="TBZ1472" s="14"/>
      <c r="TCA1472" s="14"/>
      <c r="TCB1472" s="14"/>
      <c r="TCC1472" s="14"/>
      <c r="TCD1472" s="14"/>
      <c r="TCE1472" s="14"/>
      <c r="TCF1472" s="14"/>
      <c r="TCG1472" s="14"/>
      <c r="TCH1472" s="14"/>
      <c r="TCI1472" s="14"/>
      <c r="TCJ1472" s="14"/>
      <c r="TCK1472" s="14"/>
      <c r="TCL1472" s="14"/>
      <c r="TCM1472" s="14"/>
      <c r="TCN1472" s="14"/>
      <c r="TCO1472" s="14"/>
      <c r="TCP1472" s="14"/>
      <c r="TCQ1472" s="14"/>
      <c r="TCR1472" s="14"/>
      <c r="TCS1472" s="14"/>
      <c r="TCT1472" s="14"/>
      <c r="TCU1472" s="14"/>
      <c r="TCV1472" s="14"/>
      <c r="TCW1472" s="14"/>
      <c r="TCX1472" s="14"/>
      <c r="TCY1472" s="14"/>
      <c r="TCZ1472" s="14"/>
      <c r="TDA1472" s="14"/>
      <c r="TDB1472" s="14"/>
      <c r="TDC1472" s="14"/>
      <c r="TDD1472" s="14"/>
      <c r="TDE1472" s="14"/>
      <c r="TDF1472" s="14"/>
      <c r="TDG1472" s="14"/>
      <c r="TDH1472" s="14"/>
      <c r="TDI1472" s="14"/>
      <c r="TDJ1472" s="14"/>
      <c r="TDK1472" s="14"/>
      <c r="TDL1472" s="14"/>
      <c r="TDM1472" s="14"/>
      <c r="TDN1472" s="14"/>
      <c r="TDO1472" s="14"/>
      <c r="TDP1472" s="14"/>
      <c r="TDQ1472" s="14"/>
      <c r="TDR1472" s="14"/>
      <c r="TDS1472" s="14"/>
      <c r="TDT1472" s="14"/>
      <c r="TDU1472" s="14"/>
      <c r="TDV1472" s="14"/>
      <c r="TDW1472" s="14"/>
      <c r="TDX1472" s="14"/>
      <c r="TDY1472" s="14"/>
      <c r="TDZ1472" s="14"/>
      <c r="TEA1472" s="14"/>
      <c r="TEB1472" s="14"/>
      <c r="TEC1472" s="14"/>
      <c r="TED1472" s="14"/>
      <c r="TEE1472" s="14"/>
      <c r="TEF1472" s="14"/>
      <c r="TEG1472" s="14"/>
      <c r="TEH1472" s="14"/>
      <c r="TEI1472" s="14"/>
      <c r="TEJ1472" s="14"/>
      <c r="TEK1472" s="14"/>
      <c r="TEL1472" s="14"/>
      <c r="TEM1472" s="14"/>
      <c r="TEN1472" s="14"/>
      <c r="TEO1472" s="14"/>
      <c r="TEP1472" s="14"/>
      <c r="TEQ1472" s="14"/>
      <c r="TER1472" s="14"/>
      <c r="TES1472" s="14"/>
      <c r="TET1472" s="14"/>
      <c r="TEU1472" s="14"/>
      <c r="TEV1472" s="14"/>
      <c r="TEW1472" s="14"/>
      <c r="TEX1472" s="14"/>
      <c r="TEY1472" s="14"/>
      <c r="TEZ1472" s="14"/>
      <c r="TFA1472" s="14"/>
      <c r="TFB1472" s="14"/>
      <c r="TFC1472" s="14"/>
      <c r="TFD1472" s="14"/>
      <c r="TFE1472" s="14"/>
      <c r="TFF1472" s="14"/>
      <c r="TFG1472" s="14"/>
      <c r="TFH1472" s="14"/>
      <c r="TFI1472" s="14"/>
      <c r="TFJ1472" s="14"/>
      <c r="TFK1472" s="14"/>
      <c r="TFL1472" s="14"/>
      <c r="TFM1472" s="14"/>
      <c r="TFN1472" s="14"/>
      <c r="TFO1472" s="14"/>
      <c r="TFP1472" s="14"/>
      <c r="TFQ1472" s="14"/>
      <c r="TFR1472" s="14"/>
      <c r="TFS1472" s="14"/>
      <c r="TFT1472" s="14"/>
      <c r="TFU1472" s="14"/>
      <c r="TFV1472" s="14"/>
      <c r="TFW1472" s="14"/>
      <c r="TFX1472" s="14"/>
      <c r="TFY1472" s="14"/>
      <c r="TFZ1472" s="14"/>
      <c r="TGA1472" s="14"/>
      <c r="TGB1472" s="14"/>
      <c r="TGC1472" s="14"/>
      <c r="TGD1472" s="14"/>
      <c r="TGE1472" s="14"/>
      <c r="TGF1472" s="14"/>
      <c r="TGG1472" s="14"/>
      <c r="TGH1472" s="14"/>
      <c r="TGI1472" s="14"/>
      <c r="TGJ1472" s="14"/>
      <c r="TGK1472" s="14"/>
      <c r="TGL1472" s="14"/>
      <c r="TGM1472" s="14"/>
      <c r="TGN1472" s="14"/>
      <c r="TGO1472" s="14"/>
      <c r="TGP1472" s="14"/>
      <c r="TGQ1472" s="14"/>
      <c r="TGR1472" s="14"/>
      <c r="TGS1472" s="14"/>
      <c r="TGT1472" s="14"/>
      <c r="TGU1472" s="14"/>
      <c r="TGV1472" s="14"/>
      <c r="TGW1472" s="14"/>
      <c r="TGX1472" s="14"/>
      <c r="TGY1472" s="14"/>
      <c r="TGZ1472" s="14"/>
      <c r="THA1472" s="14"/>
      <c r="THB1472" s="14"/>
      <c r="THC1472" s="14"/>
      <c r="THD1472" s="14"/>
      <c r="THE1472" s="14"/>
      <c r="THF1472" s="14"/>
      <c r="THG1472" s="14"/>
      <c r="THH1472" s="14"/>
      <c r="THI1472" s="14"/>
      <c r="THJ1472" s="14"/>
      <c r="THK1472" s="14"/>
      <c r="THL1472" s="14"/>
      <c r="THM1472" s="14"/>
      <c r="THN1472" s="14"/>
      <c r="THO1472" s="14"/>
      <c r="THP1472" s="14"/>
      <c r="THQ1472" s="14"/>
      <c r="THR1472" s="14"/>
      <c r="THS1472" s="14"/>
      <c r="THT1472" s="14"/>
      <c r="THU1472" s="14"/>
      <c r="THV1472" s="14"/>
      <c r="THW1472" s="14"/>
      <c r="THX1472" s="14"/>
      <c r="THY1472" s="14"/>
      <c r="THZ1472" s="14"/>
      <c r="TIA1472" s="14"/>
      <c r="TIB1472" s="14"/>
      <c r="TIC1472" s="14"/>
      <c r="TID1472" s="14"/>
      <c r="TIE1472" s="14"/>
      <c r="TIF1472" s="14"/>
      <c r="TIG1472" s="14"/>
      <c r="TIH1472" s="14"/>
      <c r="TII1472" s="14"/>
      <c r="TIJ1472" s="14"/>
      <c r="TIK1472" s="14"/>
      <c r="TIL1472" s="14"/>
      <c r="TIM1472" s="14"/>
      <c r="TIN1472" s="14"/>
      <c r="TIO1472" s="14"/>
      <c r="TIP1472" s="14"/>
      <c r="TIQ1472" s="14"/>
      <c r="TIR1472" s="14"/>
      <c r="TIS1472" s="14"/>
      <c r="TIT1472" s="14"/>
      <c r="TIU1472" s="14"/>
      <c r="TIV1472" s="14"/>
      <c r="TIW1472" s="14"/>
      <c r="TIX1472" s="14"/>
      <c r="TIY1472" s="14"/>
      <c r="TIZ1472" s="14"/>
      <c r="TJA1472" s="14"/>
      <c r="TJB1472" s="14"/>
      <c r="TJC1472" s="14"/>
      <c r="TJD1472" s="14"/>
      <c r="TJE1472" s="14"/>
      <c r="TJF1472" s="14"/>
      <c r="TJG1472" s="14"/>
      <c r="TJH1472" s="14"/>
      <c r="TJI1472" s="14"/>
      <c r="TJJ1472" s="14"/>
      <c r="TJK1472" s="14"/>
      <c r="TJL1472" s="14"/>
      <c r="TJM1472" s="14"/>
      <c r="TJN1472" s="14"/>
      <c r="TJO1472" s="14"/>
      <c r="TJP1472" s="14"/>
      <c r="TJQ1472" s="14"/>
      <c r="TJR1472" s="14"/>
      <c r="TJS1472" s="14"/>
      <c r="TJT1472" s="14"/>
      <c r="TJU1472" s="14"/>
      <c r="TJV1472" s="14"/>
      <c r="TJW1472" s="14"/>
      <c r="TJX1472" s="14"/>
      <c r="TJY1472" s="14"/>
      <c r="TJZ1472" s="14"/>
      <c r="TKA1472" s="14"/>
      <c r="TKB1472" s="14"/>
      <c r="TKC1472" s="14"/>
      <c r="TKD1472" s="14"/>
      <c r="TKE1472" s="14"/>
      <c r="TKF1472" s="14"/>
      <c r="TKG1472" s="14"/>
      <c r="TKH1472" s="14"/>
      <c r="TKI1472" s="14"/>
      <c r="TKJ1472" s="14"/>
      <c r="TKK1472" s="14"/>
      <c r="TKL1472" s="14"/>
      <c r="TKM1472" s="14"/>
      <c r="TKN1472" s="14"/>
      <c r="TKO1472" s="14"/>
      <c r="TKP1472" s="14"/>
      <c r="TKQ1472" s="14"/>
      <c r="TKR1472" s="14"/>
      <c r="TKS1472" s="14"/>
      <c r="TKT1472" s="14"/>
      <c r="TKU1472" s="14"/>
      <c r="TKV1472" s="14"/>
      <c r="TKW1472" s="14"/>
      <c r="TKX1472" s="14"/>
      <c r="TKY1472" s="14"/>
      <c r="TKZ1472" s="14"/>
      <c r="TLA1472" s="14"/>
      <c r="TLB1472" s="14"/>
      <c r="TLC1472" s="14"/>
      <c r="TLD1472" s="14"/>
      <c r="TLE1472" s="14"/>
      <c r="TLF1472" s="14"/>
      <c r="TLG1472" s="14"/>
      <c r="TLH1472" s="14"/>
      <c r="TLI1472" s="14"/>
      <c r="TLJ1472" s="14"/>
      <c r="TLK1472" s="14"/>
      <c r="TLL1472" s="14"/>
      <c r="TLM1472" s="14"/>
      <c r="TLN1472" s="14"/>
      <c r="TLO1472" s="14"/>
      <c r="TLP1472" s="14"/>
      <c r="TLQ1472" s="14"/>
      <c r="TLR1472" s="14"/>
      <c r="TLS1472" s="14"/>
      <c r="TLT1472" s="14"/>
      <c r="TLU1472" s="14"/>
      <c r="TLV1472" s="14"/>
      <c r="TLW1472" s="14"/>
      <c r="TLX1472" s="14"/>
      <c r="TLY1472" s="14"/>
      <c r="TLZ1472" s="14"/>
      <c r="TMA1472" s="14"/>
      <c r="TMB1472" s="14"/>
      <c r="TMC1472" s="14"/>
      <c r="TMD1472" s="14"/>
      <c r="TME1472" s="14"/>
      <c r="TMF1472" s="14"/>
      <c r="TMG1472" s="14"/>
      <c r="TMH1472" s="14"/>
      <c r="TMI1472" s="14"/>
      <c r="TMJ1472" s="14"/>
      <c r="TMK1472" s="14"/>
      <c r="TML1472" s="14"/>
      <c r="TMM1472" s="14"/>
      <c r="TMN1472" s="14"/>
      <c r="TMO1472" s="14"/>
      <c r="TMP1472" s="14"/>
      <c r="TMQ1472" s="14"/>
      <c r="TMR1472" s="14"/>
      <c r="TMS1472" s="14"/>
      <c r="TMT1472" s="14"/>
      <c r="TMU1472" s="14"/>
      <c r="TMV1472" s="14"/>
      <c r="TMW1472" s="14"/>
      <c r="TMX1472" s="14"/>
      <c r="TMY1472" s="14"/>
      <c r="TMZ1472" s="14"/>
      <c r="TNA1472" s="14"/>
      <c r="TNB1472" s="14"/>
      <c r="TNC1472" s="14"/>
      <c r="TND1472" s="14"/>
      <c r="TNE1472" s="14"/>
      <c r="TNF1472" s="14"/>
      <c r="TNG1472" s="14"/>
      <c r="TNH1472" s="14"/>
      <c r="TNI1472" s="14"/>
      <c r="TNJ1472" s="14"/>
      <c r="TNK1472" s="14"/>
      <c r="TNL1472" s="14"/>
      <c r="TNM1472" s="14"/>
      <c r="TNN1472" s="14"/>
      <c r="TNO1472" s="14"/>
      <c r="TNP1472" s="14"/>
      <c r="TNQ1472" s="14"/>
      <c r="TNR1472" s="14"/>
      <c r="TNS1472" s="14"/>
      <c r="TNT1472" s="14"/>
      <c r="TNU1472" s="14"/>
      <c r="TNV1472" s="14"/>
      <c r="TNW1472" s="14"/>
      <c r="TNX1472" s="14"/>
      <c r="TNY1472" s="14"/>
      <c r="TNZ1472" s="14"/>
      <c r="TOA1472" s="14"/>
      <c r="TOB1472" s="14"/>
      <c r="TOC1472" s="14"/>
      <c r="TOD1472" s="14"/>
      <c r="TOE1472" s="14"/>
      <c r="TOF1472" s="14"/>
      <c r="TOG1472" s="14"/>
      <c r="TOH1472" s="14"/>
      <c r="TOI1472" s="14"/>
      <c r="TOJ1472" s="14"/>
      <c r="TOK1472" s="14"/>
      <c r="TOL1472" s="14"/>
      <c r="TOM1472" s="14"/>
      <c r="TON1472" s="14"/>
      <c r="TOO1472" s="14"/>
      <c r="TOP1472" s="14"/>
      <c r="TOQ1472" s="14"/>
      <c r="TOR1472" s="14"/>
      <c r="TOS1472" s="14"/>
      <c r="TOT1472" s="14"/>
      <c r="TOU1472" s="14"/>
      <c r="TOV1472" s="14"/>
      <c r="TOW1472" s="14"/>
      <c r="TOX1472" s="14"/>
      <c r="TOY1472" s="14"/>
      <c r="TOZ1472" s="14"/>
      <c r="TPA1472" s="14"/>
      <c r="TPB1472" s="14"/>
      <c r="TPC1472" s="14"/>
      <c r="TPD1472" s="14"/>
      <c r="TPE1472" s="14"/>
      <c r="TPF1472" s="14"/>
      <c r="TPG1472" s="14"/>
      <c r="TPH1472" s="14"/>
      <c r="TPI1472" s="14"/>
      <c r="TPJ1472" s="14"/>
      <c r="TPK1472" s="14"/>
      <c r="TPL1472" s="14"/>
      <c r="TPM1472" s="14"/>
      <c r="TPN1472" s="14"/>
      <c r="TPO1472" s="14"/>
      <c r="TPP1472" s="14"/>
      <c r="TPQ1472" s="14"/>
      <c r="TPR1472" s="14"/>
      <c r="TPS1472" s="14"/>
      <c r="TPT1472" s="14"/>
      <c r="TPU1472" s="14"/>
      <c r="TPV1472" s="14"/>
      <c r="TPW1472" s="14"/>
      <c r="TPX1472" s="14"/>
      <c r="TPY1472" s="14"/>
      <c r="TPZ1472" s="14"/>
      <c r="TQA1472" s="14"/>
      <c r="TQB1472" s="14"/>
      <c r="TQC1472" s="14"/>
      <c r="TQD1472" s="14"/>
      <c r="TQE1472" s="14"/>
      <c r="TQF1472" s="14"/>
      <c r="TQG1472" s="14"/>
      <c r="TQH1472" s="14"/>
      <c r="TQI1472" s="14"/>
      <c r="TQJ1472" s="14"/>
      <c r="TQK1472" s="14"/>
      <c r="TQL1472" s="14"/>
      <c r="TQM1472" s="14"/>
      <c r="TQN1472" s="14"/>
      <c r="TQO1472" s="14"/>
      <c r="TQP1472" s="14"/>
      <c r="TQQ1472" s="14"/>
      <c r="TQR1472" s="14"/>
      <c r="TQS1472" s="14"/>
      <c r="TQT1472" s="14"/>
      <c r="TQU1472" s="14"/>
      <c r="TQV1472" s="14"/>
      <c r="TQW1472" s="14"/>
      <c r="TQX1472" s="14"/>
      <c r="TQY1472" s="14"/>
      <c r="TQZ1472" s="14"/>
      <c r="TRA1472" s="14"/>
      <c r="TRB1472" s="14"/>
      <c r="TRC1472" s="14"/>
      <c r="TRD1472" s="14"/>
      <c r="TRE1472" s="14"/>
      <c r="TRF1472" s="14"/>
      <c r="TRG1472" s="14"/>
      <c r="TRH1472" s="14"/>
      <c r="TRI1472" s="14"/>
      <c r="TRJ1472" s="14"/>
      <c r="TRK1472" s="14"/>
      <c r="TRL1472" s="14"/>
      <c r="TRM1472" s="14"/>
      <c r="TRN1472" s="14"/>
      <c r="TRO1472" s="14"/>
      <c r="TRP1472" s="14"/>
      <c r="TRQ1472" s="14"/>
      <c r="TRR1472" s="14"/>
      <c r="TRS1472" s="14"/>
      <c r="TRT1472" s="14"/>
      <c r="TRU1472" s="14"/>
      <c r="TRV1472" s="14"/>
      <c r="TRW1472" s="14"/>
      <c r="TRX1472" s="14"/>
      <c r="TRY1472" s="14"/>
      <c r="TRZ1472" s="14"/>
      <c r="TSA1472" s="14"/>
      <c r="TSB1472" s="14"/>
      <c r="TSC1472" s="14"/>
      <c r="TSD1472" s="14"/>
      <c r="TSE1472" s="14"/>
      <c r="TSF1472" s="14"/>
      <c r="TSG1472" s="14"/>
      <c r="TSH1472" s="14"/>
      <c r="TSI1472" s="14"/>
      <c r="TSJ1472" s="14"/>
      <c r="TSK1472" s="14"/>
      <c r="TSL1472" s="14"/>
      <c r="TSM1472" s="14"/>
      <c r="TSN1472" s="14"/>
      <c r="TSO1472" s="14"/>
      <c r="TSP1472" s="14"/>
      <c r="TSQ1472" s="14"/>
      <c r="TSR1472" s="14"/>
      <c r="TSS1472" s="14"/>
      <c r="TST1472" s="14"/>
      <c r="TSU1472" s="14"/>
      <c r="TSV1472" s="14"/>
      <c r="TSW1472" s="14"/>
      <c r="TSX1472" s="14"/>
      <c r="TSY1472" s="14"/>
      <c r="TSZ1472" s="14"/>
      <c r="TTA1472" s="14"/>
      <c r="TTB1472" s="14"/>
      <c r="TTC1472" s="14"/>
      <c r="TTD1472" s="14"/>
      <c r="TTE1472" s="14"/>
      <c r="TTF1472" s="14"/>
      <c r="TTG1472" s="14"/>
      <c r="TTH1472" s="14"/>
      <c r="TTI1472" s="14"/>
      <c r="TTJ1472" s="14"/>
      <c r="TTK1472" s="14"/>
      <c r="TTL1472" s="14"/>
      <c r="TTM1472" s="14"/>
      <c r="TTN1472" s="14"/>
      <c r="TTO1472" s="14"/>
      <c r="TTP1472" s="14"/>
      <c r="TTQ1472" s="14"/>
      <c r="TTR1472" s="14"/>
      <c r="TTS1472" s="14"/>
      <c r="TTT1472" s="14"/>
      <c r="TTU1472" s="14"/>
      <c r="TTV1472" s="14"/>
      <c r="TTW1472" s="14"/>
      <c r="TTX1472" s="14"/>
      <c r="TTY1472" s="14"/>
      <c r="TTZ1472" s="14"/>
      <c r="TUA1472" s="14"/>
      <c r="TUB1472" s="14"/>
      <c r="TUC1472" s="14"/>
      <c r="TUD1472" s="14"/>
      <c r="TUE1472" s="14"/>
      <c r="TUF1472" s="14"/>
      <c r="TUG1472" s="14"/>
      <c r="TUH1472" s="14"/>
      <c r="TUI1472" s="14"/>
      <c r="TUJ1472" s="14"/>
      <c r="TUK1472" s="14"/>
      <c r="TUL1472" s="14"/>
      <c r="TUM1472" s="14"/>
      <c r="TUN1472" s="14"/>
      <c r="TUO1472" s="14"/>
      <c r="TUP1472" s="14"/>
      <c r="TUQ1472" s="14"/>
      <c r="TUR1472" s="14"/>
      <c r="TUS1472" s="14"/>
      <c r="TUT1472" s="14"/>
      <c r="TUU1472" s="14"/>
      <c r="TUV1472" s="14"/>
      <c r="TUW1472" s="14"/>
      <c r="TUX1472" s="14"/>
      <c r="TUY1472" s="14"/>
      <c r="TUZ1472" s="14"/>
      <c r="TVA1472" s="14"/>
      <c r="TVB1472" s="14"/>
      <c r="TVC1472" s="14"/>
      <c r="TVD1472" s="14"/>
      <c r="TVE1472" s="14"/>
      <c r="TVF1472" s="14"/>
      <c r="TVG1472" s="14"/>
      <c r="TVH1472" s="14"/>
      <c r="TVI1472" s="14"/>
      <c r="TVJ1472" s="14"/>
      <c r="TVK1472" s="14"/>
      <c r="TVL1472" s="14"/>
      <c r="TVM1472" s="14"/>
      <c r="TVN1472" s="14"/>
      <c r="TVO1472" s="14"/>
      <c r="TVP1472" s="14"/>
      <c r="TVQ1472" s="14"/>
      <c r="TVR1472" s="14"/>
      <c r="TVS1472" s="14"/>
      <c r="TVT1472" s="14"/>
      <c r="TVU1472" s="14"/>
      <c r="TVV1472" s="14"/>
      <c r="TVW1472" s="14"/>
      <c r="TVX1472" s="14"/>
      <c r="TVY1472" s="14"/>
      <c r="TVZ1472" s="14"/>
      <c r="TWA1472" s="14"/>
      <c r="TWB1472" s="14"/>
      <c r="TWC1472" s="14"/>
      <c r="TWD1472" s="14"/>
      <c r="TWE1472" s="14"/>
      <c r="TWF1472" s="14"/>
      <c r="TWG1472" s="14"/>
      <c r="TWH1472" s="14"/>
      <c r="TWI1472" s="14"/>
      <c r="TWJ1472" s="14"/>
      <c r="TWK1472" s="14"/>
      <c r="TWL1472" s="14"/>
      <c r="TWM1472" s="14"/>
      <c r="TWN1472" s="14"/>
      <c r="TWO1472" s="14"/>
      <c r="TWP1472" s="14"/>
      <c r="TWQ1472" s="14"/>
      <c r="TWR1472" s="14"/>
      <c r="TWS1472" s="14"/>
      <c r="TWT1472" s="14"/>
      <c r="TWU1472" s="14"/>
      <c r="TWV1472" s="14"/>
      <c r="TWW1472" s="14"/>
      <c r="TWX1472" s="14"/>
      <c r="TWY1472" s="14"/>
      <c r="TWZ1472" s="14"/>
      <c r="TXA1472" s="14"/>
      <c r="TXB1472" s="14"/>
      <c r="TXC1472" s="14"/>
      <c r="TXD1472" s="14"/>
      <c r="TXE1472" s="14"/>
      <c r="TXF1472" s="14"/>
      <c r="TXG1472" s="14"/>
      <c r="TXH1472" s="14"/>
      <c r="TXI1472" s="14"/>
      <c r="TXJ1472" s="14"/>
      <c r="TXK1472" s="14"/>
      <c r="TXL1472" s="14"/>
      <c r="TXM1472" s="14"/>
      <c r="TXN1472" s="14"/>
      <c r="TXO1472" s="14"/>
      <c r="TXP1472" s="14"/>
      <c r="TXQ1472" s="14"/>
      <c r="TXR1472" s="14"/>
      <c r="TXS1472" s="14"/>
      <c r="TXT1472" s="14"/>
      <c r="TXU1472" s="14"/>
      <c r="TXV1472" s="14"/>
      <c r="TXW1472" s="14"/>
      <c r="TXX1472" s="14"/>
      <c r="TXY1472" s="14"/>
      <c r="TXZ1472" s="14"/>
      <c r="TYA1472" s="14"/>
      <c r="TYB1472" s="14"/>
      <c r="TYC1472" s="14"/>
      <c r="TYD1472" s="14"/>
      <c r="TYE1472" s="14"/>
      <c r="TYF1472" s="14"/>
      <c r="TYG1472" s="14"/>
      <c r="TYH1472" s="14"/>
      <c r="TYI1472" s="14"/>
      <c r="TYJ1472" s="14"/>
      <c r="TYK1472" s="14"/>
      <c r="TYL1472" s="14"/>
      <c r="TYM1472" s="14"/>
      <c r="TYN1472" s="14"/>
      <c r="TYO1472" s="14"/>
      <c r="TYP1472" s="14"/>
      <c r="TYQ1472" s="14"/>
      <c r="TYR1472" s="14"/>
      <c r="TYS1472" s="14"/>
      <c r="TYT1472" s="14"/>
      <c r="TYU1472" s="14"/>
      <c r="TYV1472" s="14"/>
      <c r="TYW1472" s="14"/>
      <c r="TYX1472" s="14"/>
      <c r="TYY1472" s="14"/>
      <c r="TYZ1472" s="14"/>
      <c r="TZA1472" s="14"/>
      <c r="TZB1472" s="14"/>
      <c r="TZC1472" s="14"/>
      <c r="TZD1472" s="14"/>
      <c r="TZE1472" s="14"/>
      <c r="TZF1472" s="14"/>
      <c r="TZG1472" s="14"/>
      <c r="TZH1472" s="14"/>
      <c r="TZI1472" s="14"/>
      <c r="TZJ1472" s="14"/>
      <c r="TZK1472" s="14"/>
      <c r="TZL1472" s="14"/>
      <c r="TZM1472" s="14"/>
      <c r="TZN1472" s="14"/>
      <c r="TZO1472" s="14"/>
      <c r="TZP1472" s="14"/>
      <c r="TZQ1472" s="14"/>
      <c r="TZR1472" s="14"/>
      <c r="TZS1472" s="14"/>
      <c r="TZT1472" s="14"/>
      <c r="TZU1472" s="14"/>
      <c r="TZV1472" s="14"/>
      <c r="TZW1472" s="14"/>
      <c r="TZX1472" s="14"/>
      <c r="TZY1472" s="14"/>
      <c r="TZZ1472" s="14"/>
      <c r="UAA1472" s="14"/>
      <c r="UAB1472" s="14"/>
      <c r="UAC1472" s="14"/>
      <c r="UAD1472" s="14"/>
      <c r="UAE1472" s="14"/>
      <c r="UAF1472" s="14"/>
      <c r="UAG1472" s="14"/>
      <c r="UAH1472" s="14"/>
      <c r="UAI1472" s="14"/>
      <c r="UAJ1472" s="14"/>
      <c r="UAK1472" s="14"/>
      <c r="UAL1472" s="14"/>
      <c r="UAM1472" s="14"/>
      <c r="UAN1472" s="14"/>
      <c r="UAO1472" s="14"/>
      <c r="UAP1472" s="14"/>
      <c r="UAQ1472" s="14"/>
      <c r="UAR1472" s="14"/>
      <c r="UAS1472" s="14"/>
      <c r="UAT1472" s="14"/>
      <c r="UAU1472" s="14"/>
      <c r="UAV1472" s="14"/>
      <c r="UAW1472" s="14"/>
      <c r="UAX1472" s="14"/>
      <c r="UAY1472" s="14"/>
      <c r="UAZ1472" s="14"/>
      <c r="UBA1472" s="14"/>
      <c r="UBB1472" s="14"/>
      <c r="UBC1472" s="14"/>
      <c r="UBD1472" s="14"/>
      <c r="UBE1472" s="14"/>
      <c r="UBF1472" s="14"/>
      <c r="UBG1472" s="14"/>
      <c r="UBH1472" s="14"/>
      <c r="UBI1472" s="14"/>
      <c r="UBJ1472" s="14"/>
      <c r="UBK1472" s="14"/>
      <c r="UBL1472" s="14"/>
      <c r="UBM1472" s="14"/>
      <c r="UBN1472" s="14"/>
      <c r="UBO1472" s="14"/>
      <c r="UBP1472" s="14"/>
      <c r="UBQ1472" s="14"/>
      <c r="UBR1472" s="14"/>
      <c r="UBS1472" s="14"/>
      <c r="UBT1472" s="14"/>
      <c r="UBU1472" s="14"/>
      <c r="UBV1472" s="14"/>
      <c r="UBW1472" s="14"/>
      <c r="UBX1472" s="14"/>
      <c r="UBY1472" s="14"/>
      <c r="UBZ1472" s="14"/>
      <c r="UCA1472" s="14"/>
      <c r="UCB1472" s="14"/>
      <c r="UCC1472" s="14"/>
      <c r="UCD1472" s="14"/>
      <c r="UCE1472" s="14"/>
      <c r="UCF1472" s="14"/>
      <c r="UCG1472" s="14"/>
      <c r="UCH1472" s="14"/>
      <c r="UCI1472" s="14"/>
      <c r="UCJ1472" s="14"/>
      <c r="UCK1472" s="14"/>
      <c r="UCL1472" s="14"/>
      <c r="UCM1472" s="14"/>
      <c r="UCN1472" s="14"/>
      <c r="UCO1472" s="14"/>
      <c r="UCP1472" s="14"/>
      <c r="UCQ1472" s="14"/>
      <c r="UCR1472" s="14"/>
      <c r="UCS1472" s="14"/>
      <c r="UCT1472" s="14"/>
      <c r="UCU1472" s="14"/>
      <c r="UCV1472" s="14"/>
      <c r="UCW1472" s="14"/>
      <c r="UCX1472" s="14"/>
      <c r="UCY1472" s="14"/>
      <c r="UCZ1472" s="14"/>
      <c r="UDA1472" s="14"/>
      <c r="UDB1472" s="14"/>
      <c r="UDC1472" s="14"/>
      <c r="UDD1472" s="14"/>
      <c r="UDE1472" s="14"/>
      <c r="UDF1472" s="14"/>
      <c r="UDG1472" s="14"/>
      <c r="UDH1472" s="14"/>
      <c r="UDI1472" s="14"/>
      <c r="UDJ1472" s="14"/>
      <c r="UDK1472" s="14"/>
      <c r="UDL1472" s="14"/>
      <c r="UDM1472" s="14"/>
      <c r="UDN1472" s="14"/>
      <c r="UDO1472" s="14"/>
      <c r="UDP1472" s="14"/>
      <c r="UDQ1472" s="14"/>
      <c r="UDR1472" s="14"/>
      <c r="UDS1472" s="14"/>
      <c r="UDT1472" s="14"/>
      <c r="UDU1472" s="14"/>
      <c r="UDV1472" s="14"/>
      <c r="UDW1472" s="14"/>
      <c r="UDX1472" s="14"/>
      <c r="UDY1472" s="14"/>
      <c r="UDZ1472" s="14"/>
      <c r="UEA1472" s="14"/>
      <c r="UEB1472" s="14"/>
      <c r="UEC1472" s="14"/>
      <c r="UED1472" s="14"/>
      <c r="UEE1472" s="14"/>
      <c r="UEF1472" s="14"/>
      <c r="UEG1472" s="14"/>
      <c r="UEH1472" s="14"/>
      <c r="UEI1472" s="14"/>
      <c r="UEJ1472" s="14"/>
      <c r="UEK1472" s="14"/>
      <c r="UEL1472" s="14"/>
      <c r="UEM1472" s="14"/>
      <c r="UEN1472" s="14"/>
      <c r="UEO1472" s="14"/>
      <c r="UEP1472" s="14"/>
      <c r="UEQ1472" s="14"/>
      <c r="UER1472" s="14"/>
      <c r="UES1472" s="14"/>
      <c r="UET1472" s="14"/>
      <c r="UEU1472" s="14"/>
      <c r="UEV1472" s="14"/>
      <c r="UEW1472" s="14"/>
      <c r="UEX1472" s="14"/>
      <c r="UEY1472" s="14"/>
      <c r="UEZ1472" s="14"/>
      <c r="UFA1472" s="14"/>
      <c r="UFB1472" s="14"/>
      <c r="UFC1472" s="14"/>
      <c r="UFD1472" s="14"/>
      <c r="UFE1472" s="14"/>
      <c r="UFF1472" s="14"/>
      <c r="UFG1472" s="14"/>
      <c r="UFH1472" s="14"/>
      <c r="UFI1472" s="14"/>
      <c r="UFJ1472" s="14"/>
      <c r="UFK1472" s="14"/>
      <c r="UFL1472" s="14"/>
      <c r="UFM1472" s="14"/>
      <c r="UFN1472" s="14"/>
      <c r="UFO1472" s="14"/>
      <c r="UFP1472" s="14"/>
      <c r="UFQ1472" s="14"/>
      <c r="UFR1472" s="14"/>
      <c r="UFS1472" s="14"/>
      <c r="UFT1472" s="14"/>
      <c r="UFU1472" s="14"/>
      <c r="UFV1472" s="14"/>
      <c r="UFW1472" s="14"/>
      <c r="UFX1472" s="14"/>
      <c r="UFY1472" s="14"/>
      <c r="UFZ1472" s="14"/>
      <c r="UGA1472" s="14"/>
      <c r="UGB1472" s="14"/>
      <c r="UGC1472" s="14"/>
      <c r="UGD1472" s="14"/>
      <c r="UGE1472" s="14"/>
      <c r="UGF1472" s="14"/>
      <c r="UGG1472" s="14"/>
      <c r="UGH1472" s="14"/>
      <c r="UGI1472" s="14"/>
      <c r="UGJ1472" s="14"/>
      <c r="UGK1472" s="14"/>
      <c r="UGL1472" s="14"/>
      <c r="UGM1472" s="14"/>
      <c r="UGN1472" s="14"/>
      <c r="UGO1472" s="14"/>
      <c r="UGP1472" s="14"/>
      <c r="UGQ1472" s="14"/>
      <c r="UGR1472" s="14"/>
      <c r="UGS1472" s="14"/>
      <c r="UGT1472" s="14"/>
      <c r="UGU1472" s="14"/>
      <c r="UGV1472" s="14"/>
      <c r="UGW1472" s="14"/>
      <c r="UGX1472" s="14"/>
      <c r="UGY1472" s="14"/>
      <c r="UGZ1472" s="14"/>
      <c r="UHA1472" s="14"/>
      <c r="UHB1472" s="14"/>
      <c r="UHC1472" s="14"/>
      <c r="UHD1472" s="14"/>
      <c r="UHE1472" s="14"/>
      <c r="UHF1472" s="14"/>
      <c r="UHG1472" s="14"/>
      <c r="UHH1472" s="14"/>
      <c r="UHI1472" s="14"/>
      <c r="UHJ1472" s="14"/>
      <c r="UHK1472" s="14"/>
      <c r="UHL1472" s="14"/>
      <c r="UHM1472" s="14"/>
      <c r="UHN1472" s="14"/>
      <c r="UHO1472" s="14"/>
      <c r="UHP1472" s="14"/>
      <c r="UHQ1472" s="14"/>
      <c r="UHR1472" s="14"/>
      <c r="UHS1472" s="14"/>
      <c r="UHT1472" s="14"/>
      <c r="UHU1472" s="14"/>
      <c r="UHV1472" s="14"/>
      <c r="UHW1472" s="14"/>
      <c r="UHX1472" s="14"/>
      <c r="UHY1472" s="14"/>
      <c r="UHZ1472" s="14"/>
      <c r="UIA1472" s="14"/>
      <c r="UIB1472" s="14"/>
      <c r="UIC1472" s="14"/>
      <c r="UID1472" s="14"/>
      <c r="UIE1472" s="14"/>
      <c r="UIF1472" s="14"/>
      <c r="UIG1472" s="14"/>
      <c r="UIH1472" s="14"/>
      <c r="UII1472" s="14"/>
      <c r="UIJ1472" s="14"/>
      <c r="UIK1472" s="14"/>
      <c r="UIL1472" s="14"/>
      <c r="UIM1472" s="14"/>
      <c r="UIN1472" s="14"/>
      <c r="UIO1472" s="14"/>
      <c r="UIP1472" s="14"/>
      <c r="UIQ1472" s="14"/>
      <c r="UIR1472" s="14"/>
      <c r="UIS1472" s="14"/>
      <c r="UIT1472" s="14"/>
      <c r="UIU1472" s="14"/>
      <c r="UIV1472" s="14"/>
      <c r="UIW1472" s="14"/>
      <c r="UIX1472" s="14"/>
      <c r="UIY1472" s="14"/>
      <c r="UIZ1472" s="14"/>
      <c r="UJA1472" s="14"/>
      <c r="UJB1472" s="14"/>
      <c r="UJC1472" s="14"/>
      <c r="UJD1472" s="14"/>
      <c r="UJE1472" s="14"/>
      <c r="UJF1472" s="14"/>
      <c r="UJG1472" s="14"/>
      <c r="UJH1472" s="14"/>
      <c r="UJI1472" s="14"/>
      <c r="UJJ1472" s="14"/>
      <c r="UJK1472" s="14"/>
      <c r="UJL1472" s="14"/>
      <c r="UJM1472" s="14"/>
      <c r="UJN1472" s="14"/>
      <c r="UJO1472" s="14"/>
      <c r="UJP1472" s="14"/>
      <c r="UJQ1472" s="14"/>
      <c r="UJR1472" s="14"/>
      <c r="UJS1472" s="14"/>
      <c r="UJT1472" s="14"/>
      <c r="UJU1472" s="14"/>
      <c r="UJV1472" s="14"/>
      <c r="UJW1472" s="14"/>
      <c r="UJX1472" s="14"/>
      <c r="UJY1472" s="14"/>
      <c r="UJZ1472" s="14"/>
      <c r="UKA1472" s="14"/>
      <c r="UKB1472" s="14"/>
      <c r="UKC1472" s="14"/>
      <c r="UKD1472" s="14"/>
      <c r="UKE1472" s="14"/>
      <c r="UKF1472" s="14"/>
      <c r="UKG1472" s="14"/>
      <c r="UKH1472" s="14"/>
      <c r="UKI1472" s="14"/>
      <c r="UKJ1472" s="14"/>
      <c r="UKK1472" s="14"/>
      <c r="UKL1472" s="14"/>
      <c r="UKM1472" s="14"/>
      <c r="UKN1472" s="14"/>
      <c r="UKO1472" s="14"/>
      <c r="UKP1472" s="14"/>
      <c r="UKQ1472" s="14"/>
      <c r="UKR1472" s="14"/>
      <c r="UKS1472" s="14"/>
      <c r="UKT1472" s="14"/>
      <c r="UKU1472" s="14"/>
      <c r="UKV1472" s="14"/>
      <c r="UKW1472" s="14"/>
      <c r="UKX1472" s="14"/>
      <c r="UKY1472" s="14"/>
      <c r="UKZ1472" s="14"/>
      <c r="ULA1472" s="14"/>
      <c r="ULB1472" s="14"/>
      <c r="ULC1472" s="14"/>
      <c r="ULD1472" s="14"/>
      <c r="ULE1472" s="14"/>
      <c r="ULF1472" s="14"/>
      <c r="ULG1472" s="14"/>
      <c r="ULH1472" s="14"/>
      <c r="ULI1472" s="14"/>
      <c r="ULJ1472" s="14"/>
      <c r="ULK1472" s="14"/>
      <c r="ULL1472" s="14"/>
      <c r="ULM1472" s="14"/>
      <c r="ULN1472" s="14"/>
      <c r="ULO1472" s="14"/>
      <c r="ULP1472" s="14"/>
      <c r="ULQ1472" s="14"/>
      <c r="ULR1472" s="14"/>
      <c r="ULS1472" s="14"/>
      <c r="ULT1472" s="14"/>
      <c r="ULU1472" s="14"/>
      <c r="ULV1472" s="14"/>
      <c r="ULW1472" s="14"/>
      <c r="ULX1472" s="14"/>
      <c r="ULY1472" s="14"/>
      <c r="ULZ1472" s="14"/>
      <c r="UMA1472" s="14"/>
      <c r="UMB1472" s="14"/>
      <c r="UMC1472" s="14"/>
      <c r="UMD1472" s="14"/>
      <c r="UME1472" s="14"/>
      <c r="UMF1472" s="14"/>
      <c r="UMG1472" s="14"/>
      <c r="UMH1472" s="14"/>
      <c r="UMI1472" s="14"/>
      <c r="UMJ1472" s="14"/>
      <c r="UMK1472" s="14"/>
      <c r="UML1472" s="14"/>
      <c r="UMM1472" s="14"/>
      <c r="UMN1472" s="14"/>
      <c r="UMO1472" s="14"/>
      <c r="UMP1472" s="14"/>
      <c r="UMQ1472" s="14"/>
      <c r="UMR1472" s="14"/>
      <c r="UMS1472" s="14"/>
      <c r="UMT1472" s="14"/>
      <c r="UMU1472" s="14"/>
      <c r="UMV1472" s="14"/>
      <c r="UMW1472" s="14"/>
      <c r="UMX1472" s="14"/>
      <c r="UMY1472" s="14"/>
      <c r="UMZ1472" s="14"/>
      <c r="UNA1472" s="14"/>
      <c r="UNB1472" s="14"/>
      <c r="UNC1472" s="14"/>
      <c r="UND1472" s="14"/>
      <c r="UNE1472" s="14"/>
      <c r="UNF1472" s="14"/>
      <c r="UNG1472" s="14"/>
      <c r="UNH1472" s="14"/>
      <c r="UNI1472" s="14"/>
      <c r="UNJ1472" s="14"/>
      <c r="UNK1472" s="14"/>
      <c r="UNL1472" s="14"/>
      <c r="UNM1472" s="14"/>
      <c r="UNN1472" s="14"/>
      <c r="UNO1472" s="14"/>
      <c r="UNP1472" s="14"/>
      <c r="UNQ1472" s="14"/>
      <c r="UNR1472" s="14"/>
      <c r="UNS1472" s="14"/>
      <c r="UNT1472" s="14"/>
      <c r="UNU1472" s="14"/>
      <c r="UNV1472" s="14"/>
      <c r="UNW1472" s="14"/>
      <c r="UNX1472" s="14"/>
      <c r="UNY1472" s="14"/>
      <c r="UNZ1472" s="14"/>
      <c r="UOA1472" s="14"/>
      <c r="UOB1472" s="14"/>
      <c r="UOC1472" s="14"/>
      <c r="UOD1472" s="14"/>
      <c r="UOE1472" s="14"/>
      <c r="UOF1472" s="14"/>
      <c r="UOG1472" s="14"/>
      <c r="UOH1472" s="14"/>
      <c r="UOI1472" s="14"/>
      <c r="UOJ1472" s="14"/>
      <c r="UOK1472" s="14"/>
      <c r="UOL1472" s="14"/>
      <c r="UOM1472" s="14"/>
      <c r="UON1472" s="14"/>
      <c r="UOO1472" s="14"/>
      <c r="UOP1472" s="14"/>
      <c r="UOQ1472" s="14"/>
      <c r="UOR1472" s="14"/>
      <c r="UOS1472" s="14"/>
      <c r="UOT1472" s="14"/>
      <c r="UOU1472" s="14"/>
      <c r="UOV1472" s="14"/>
      <c r="UOW1472" s="14"/>
      <c r="UOX1472" s="14"/>
      <c r="UOY1472" s="14"/>
      <c r="UOZ1472" s="14"/>
      <c r="UPA1472" s="14"/>
      <c r="UPB1472" s="14"/>
      <c r="UPC1472" s="14"/>
      <c r="UPD1472" s="14"/>
      <c r="UPE1472" s="14"/>
      <c r="UPF1472" s="14"/>
      <c r="UPG1472" s="14"/>
      <c r="UPH1472" s="14"/>
      <c r="UPI1472" s="14"/>
      <c r="UPJ1472" s="14"/>
      <c r="UPK1472" s="14"/>
      <c r="UPL1472" s="14"/>
      <c r="UPM1472" s="14"/>
      <c r="UPN1472" s="14"/>
      <c r="UPO1472" s="14"/>
      <c r="UPP1472" s="14"/>
      <c r="UPQ1472" s="14"/>
      <c r="UPR1472" s="14"/>
      <c r="UPS1472" s="14"/>
      <c r="UPT1472" s="14"/>
      <c r="UPU1472" s="14"/>
      <c r="UPV1472" s="14"/>
      <c r="UPW1472" s="14"/>
      <c r="UPX1472" s="14"/>
      <c r="UPY1472" s="14"/>
      <c r="UPZ1472" s="14"/>
      <c r="UQA1472" s="14"/>
      <c r="UQB1472" s="14"/>
      <c r="UQC1472" s="14"/>
      <c r="UQD1472" s="14"/>
      <c r="UQE1472" s="14"/>
      <c r="UQF1472" s="14"/>
      <c r="UQG1472" s="14"/>
      <c r="UQH1472" s="14"/>
      <c r="UQI1472" s="14"/>
      <c r="UQJ1472" s="14"/>
      <c r="UQK1472" s="14"/>
      <c r="UQL1472" s="14"/>
      <c r="UQM1472" s="14"/>
      <c r="UQN1472" s="14"/>
      <c r="UQO1472" s="14"/>
      <c r="UQP1472" s="14"/>
      <c r="UQQ1472" s="14"/>
      <c r="UQR1472" s="14"/>
      <c r="UQS1472" s="14"/>
      <c r="UQT1472" s="14"/>
      <c r="UQU1472" s="14"/>
      <c r="UQV1472" s="14"/>
      <c r="UQW1472" s="14"/>
      <c r="UQX1472" s="14"/>
      <c r="UQY1472" s="14"/>
      <c r="UQZ1472" s="14"/>
      <c r="URA1472" s="14"/>
      <c r="URB1472" s="14"/>
      <c r="URC1472" s="14"/>
      <c r="URD1472" s="14"/>
      <c r="URE1472" s="14"/>
      <c r="URF1472" s="14"/>
      <c r="URG1472" s="14"/>
      <c r="URH1472" s="14"/>
      <c r="URI1472" s="14"/>
      <c r="URJ1472" s="14"/>
      <c r="URK1472" s="14"/>
      <c r="URL1472" s="14"/>
      <c r="URM1472" s="14"/>
      <c r="URN1472" s="14"/>
      <c r="URO1472" s="14"/>
      <c r="URP1472" s="14"/>
      <c r="URQ1472" s="14"/>
      <c r="URR1472" s="14"/>
      <c r="URS1472" s="14"/>
      <c r="URT1472" s="14"/>
      <c r="URU1472" s="14"/>
      <c r="URV1472" s="14"/>
      <c r="URW1472" s="14"/>
      <c r="URX1472" s="14"/>
      <c r="URY1472" s="14"/>
      <c r="URZ1472" s="14"/>
      <c r="USA1472" s="14"/>
      <c r="USB1472" s="14"/>
      <c r="USC1472" s="14"/>
      <c r="USD1472" s="14"/>
      <c r="USE1472" s="14"/>
      <c r="USF1472" s="14"/>
      <c r="USG1472" s="14"/>
      <c r="USH1472" s="14"/>
      <c r="USI1472" s="14"/>
      <c r="USJ1472" s="14"/>
      <c r="USK1472" s="14"/>
      <c r="USL1472" s="14"/>
      <c r="USM1472" s="14"/>
      <c r="USN1472" s="14"/>
      <c r="USO1472" s="14"/>
      <c r="USP1472" s="14"/>
      <c r="USQ1472" s="14"/>
      <c r="USR1472" s="14"/>
      <c r="USS1472" s="14"/>
      <c r="UST1472" s="14"/>
      <c r="USU1472" s="14"/>
      <c r="USV1472" s="14"/>
      <c r="USW1472" s="14"/>
      <c r="USX1472" s="14"/>
      <c r="USY1472" s="14"/>
      <c r="USZ1472" s="14"/>
      <c r="UTA1472" s="14"/>
      <c r="UTB1472" s="14"/>
      <c r="UTC1472" s="14"/>
      <c r="UTD1472" s="14"/>
      <c r="UTE1472" s="14"/>
      <c r="UTF1472" s="14"/>
      <c r="UTG1472" s="14"/>
      <c r="UTH1472" s="14"/>
      <c r="UTI1472" s="14"/>
      <c r="UTJ1472" s="14"/>
      <c r="UTK1472" s="14"/>
      <c r="UTL1472" s="14"/>
      <c r="UTM1472" s="14"/>
      <c r="UTN1472" s="14"/>
      <c r="UTO1472" s="14"/>
      <c r="UTP1472" s="14"/>
      <c r="UTQ1472" s="14"/>
      <c r="UTR1472" s="14"/>
      <c r="UTS1472" s="14"/>
      <c r="UTT1472" s="14"/>
      <c r="UTU1472" s="14"/>
      <c r="UTV1472" s="14"/>
      <c r="UTW1472" s="14"/>
      <c r="UTX1472" s="14"/>
      <c r="UTY1472" s="14"/>
      <c r="UTZ1472" s="14"/>
      <c r="UUA1472" s="14"/>
      <c r="UUB1472" s="14"/>
      <c r="UUC1472" s="14"/>
      <c r="UUD1472" s="14"/>
      <c r="UUE1472" s="14"/>
      <c r="UUF1472" s="14"/>
      <c r="UUG1472" s="14"/>
      <c r="UUH1472" s="14"/>
      <c r="UUI1472" s="14"/>
      <c r="UUJ1472" s="14"/>
      <c r="UUK1472" s="14"/>
      <c r="UUL1472" s="14"/>
      <c r="UUM1472" s="14"/>
      <c r="UUN1472" s="14"/>
      <c r="UUO1472" s="14"/>
      <c r="UUP1472" s="14"/>
      <c r="UUQ1472" s="14"/>
      <c r="UUR1472" s="14"/>
      <c r="UUS1472" s="14"/>
      <c r="UUT1472" s="14"/>
      <c r="UUU1472" s="14"/>
      <c r="UUV1472" s="14"/>
      <c r="UUW1472" s="14"/>
      <c r="UUX1472" s="14"/>
      <c r="UUY1472" s="14"/>
      <c r="UUZ1472" s="14"/>
      <c r="UVA1472" s="14"/>
      <c r="UVB1472" s="14"/>
      <c r="UVC1472" s="14"/>
      <c r="UVD1472" s="14"/>
      <c r="UVE1472" s="14"/>
      <c r="UVF1472" s="14"/>
      <c r="UVG1472" s="14"/>
      <c r="UVH1472" s="14"/>
      <c r="UVI1472" s="14"/>
      <c r="UVJ1472" s="14"/>
      <c r="UVK1472" s="14"/>
      <c r="UVL1472" s="14"/>
      <c r="UVM1472" s="14"/>
      <c r="UVN1472" s="14"/>
      <c r="UVO1472" s="14"/>
      <c r="UVP1472" s="14"/>
      <c r="UVQ1472" s="14"/>
      <c r="UVR1472" s="14"/>
      <c r="UVS1472" s="14"/>
      <c r="UVT1472" s="14"/>
      <c r="UVU1472" s="14"/>
      <c r="UVV1472" s="14"/>
      <c r="UVW1472" s="14"/>
      <c r="UVX1472" s="14"/>
      <c r="UVY1472" s="14"/>
      <c r="UVZ1472" s="14"/>
      <c r="UWA1472" s="14"/>
      <c r="UWB1472" s="14"/>
      <c r="UWC1472" s="14"/>
      <c r="UWD1472" s="14"/>
      <c r="UWE1472" s="14"/>
      <c r="UWF1472" s="14"/>
      <c r="UWG1472" s="14"/>
      <c r="UWH1472" s="14"/>
      <c r="UWI1472" s="14"/>
      <c r="UWJ1472" s="14"/>
      <c r="UWK1472" s="14"/>
      <c r="UWL1472" s="14"/>
      <c r="UWM1472" s="14"/>
      <c r="UWN1472" s="14"/>
      <c r="UWO1472" s="14"/>
      <c r="UWP1472" s="14"/>
      <c r="UWQ1472" s="14"/>
      <c r="UWR1472" s="14"/>
      <c r="UWS1472" s="14"/>
      <c r="UWT1472" s="14"/>
      <c r="UWU1472" s="14"/>
      <c r="UWV1472" s="14"/>
      <c r="UWW1472" s="14"/>
      <c r="UWX1472" s="14"/>
      <c r="UWY1472" s="14"/>
      <c r="UWZ1472" s="14"/>
      <c r="UXA1472" s="14"/>
      <c r="UXB1472" s="14"/>
      <c r="UXC1472" s="14"/>
      <c r="UXD1472" s="14"/>
      <c r="UXE1472" s="14"/>
      <c r="UXF1472" s="14"/>
      <c r="UXG1472" s="14"/>
      <c r="UXH1472" s="14"/>
      <c r="UXI1472" s="14"/>
      <c r="UXJ1472" s="14"/>
      <c r="UXK1472" s="14"/>
      <c r="UXL1472" s="14"/>
      <c r="UXM1472" s="14"/>
      <c r="UXN1472" s="14"/>
      <c r="UXO1472" s="14"/>
      <c r="UXP1472" s="14"/>
      <c r="UXQ1472" s="14"/>
      <c r="UXR1472" s="14"/>
      <c r="UXS1472" s="14"/>
      <c r="UXT1472" s="14"/>
      <c r="UXU1472" s="14"/>
      <c r="UXV1472" s="14"/>
      <c r="UXW1472" s="14"/>
      <c r="UXX1472" s="14"/>
      <c r="UXY1472" s="14"/>
      <c r="UXZ1472" s="14"/>
      <c r="UYA1472" s="14"/>
      <c r="UYB1472" s="14"/>
      <c r="UYC1472" s="14"/>
      <c r="UYD1472" s="14"/>
      <c r="UYE1472" s="14"/>
      <c r="UYF1472" s="14"/>
      <c r="UYG1472" s="14"/>
      <c r="UYH1472" s="14"/>
      <c r="UYI1472" s="14"/>
      <c r="UYJ1472" s="14"/>
      <c r="UYK1472" s="14"/>
      <c r="UYL1472" s="14"/>
      <c r="UYM1472" s="14"/>
      <c r="UYN1472" s="14"/>
      <c r="UYO1472" s="14"/>
      <c r="UYP1472" s="14"/>
      <c r="UYQ1472" s="14"/>
      <c r="UYR1472" s="14"/>
      <c r="UYS1472" s="14"/>
      <c r="UYT1472" s="14"/>
      <c r="UYU1472" s="14"/>
      <c r="UYV1472" s="14"/>
      <c r="UYW1472" s="14"/>
      <c r="UYX1472" s="14"/>
      <c r="UYY1472" s="14"/>
      <c r="UYZ1472" s="14"/>
      <c r="UZA1472" s="14"/>
      <c r="UZB1472" s="14"/>
      <c r="UZC1472" s="14"/>
      <c r="UZD1472" s="14"/>
      <c r="UZE1472" s="14"/>
      <c r="UZF1472" s="14"/>
      <c r="UZG1472" s="14"/>
      <c r="UZH1472" s="14"/>
      <c r="UZI1472" s="14"/>
      <c r="UZJ1472" s="14"/>
      <c r="UZK1472" s="14"/>
      <c r="UZL1472" s="14"/>
      <c r="UZM1472" s="14"/>
      <c r="UZN1472" s="14"/>
      <c r="UZO1472" s="14"/>
      <c r="UZP1472" s="14"/>
      <c r="UZQ1472" s="14"/>
      <c r="UZR1472" s="14"/>
      <c r="UZS1472" s="14"/>
      <c r="UZT1472" s="14"/>
      <c r="UZU1472" s="14"/>
      <c r="UZV1472" s="14"/>
      <c r="UZW1472" s="14"/>
      <c r="UZX1472" s="14"/>
      <c r="UZY1472" s="14"/>
      <c r="UZZ1472" s="14"/>
      <c r="VAA1472" s="14"/>
      <c r="VAB1472" s="14"/>
      <c r="VAC1472" s="14"/>
      <c r="VAD1472" s="14"/>
      <c r="VAE1472" s="14"/>
      <c r="VAF1472" s="14"/>
      <c r="VAG1472" s="14"/>
      <c r="VAH1472" s="14"/>
      <c r="VAI1472" s="14"/>
      <c r="VAJ1472" s="14"/>
      <c r="VAK1472" s="14"/>
      <c r="VAL1472" s="14"/>
      <c r="VAM1472" s="14"/>
      <c r="VAN1472" s="14"/>
      <c r="VAO1472" s="14"/>
      <c r="VAP1472" s="14"/>
      <c r="VAQ1472" s="14"/>
      <c r="VAR1472" s="14"/>
      <c r="VAS1472" s="14"/>
      <c r="VAT1472" s="14"/>
      <c r="VAU1472" s="14"/>
      <c r="VAV1472" s="14"/>
      <c r="VAW1472" s="14"/>
      <c r="VAX1472" s="14"/>
      <c r="VAY1472" s="14"/>
      <c r="VAZ1472" s="14"/>
      <c r="VBA1472" s="14"/>
      <c r="VBB1472" s="14"/>
      <c r="VBC1472" s="14"/>
      <c r="VBD1472" s="14"/>
      <c r="VBE1472" s="14"/>
      <c r="VBF1472" s="14"/>
      <c r="VBG1472" s="14"/>
      <c r="VBH1472" s="14"/>
      <c r="VBI1472" s="14"/>
      <c r="VBJ1472" s="14"/>
      <c r="VBK1472" s="14"/>
      <c r="VBL1472" s="14"/>
      <c r="VBM1472" s="14"/>
      <c r="VBN1472" s="14"/>
      <c r="VBO1472" s="14"/>
      <c r="VBP1472" s="14"/>
      <c r="VBQ1472" s="14"/>
      <c r="VBR1472" s="14"/>
      <c r="VBS1472" s="14"/>
      <c r="VBT1472" s="14"/>
      <c r="VBU1472" s="14"/>
      <c r="VBV1472" s="14"/>
      <c r="VBW1472" s="14"/>
      <c r="VBX1472" s="14"/>
      <c r="VBY1472" s="14"/>
      <c r="VBZ1472" s="14"/>
      <c r="VCA1472" s="14"/>
      <c r="VCB1472" s="14"/>
      <c r="VCC1472" s="14"/>
      <c r="VCD1472" s="14"/>
      <c r="VCE1472" s="14"/>
      <c r="VCF1472" s="14"/>
      <c r="VCG1472" s="14"/>
      <c r="VCH1472" s="14"/>
      <c r="VCI1472" s="14"/>
      <c r="VCJ1472" s="14"/>
      <c r="VCK1472" s="14"/>
      <c r="VCL1472" s="14"/>
      <c r="VCM1472" s="14"/>
      <c r="VCN1472" s="14"/>
      <c r="VCO1472" s="14"/>
      <c r="VCP1472" s="14"/>
      <c r="VCQ1472" s="14"/>
      <c r="VCR1472" s="14"/>
      <c r="VCS1472" s="14"/>
      <c r="VCT1472" s="14"/>
      <c r="VCU1472" s="14"/>
      <c r="VCV1472" s="14"/>
      <c r="VCW1472" s="14"/>
      <c r="VCX1472" s="14"/>
      <c r="VCY1472" s="14"/>
      <c r="VCZ1472" s="14"/>
      <c r="VDA1472" s="14"/>
      <c r="VDB1472" s="14"/>
      <c r="VDC1472" s="14"/>
      <c r="VDD1472" s="14"/>
      <c r="VDE1472" s="14"/>
      <c r="VDF1472" s="14"/>
      <c r="VDG1472" s="14"/>
      <c r="VDH1472" s="14"/>
      <c r="VDI1472" s="14"/>
      <c r="VDJ1472" s="14"/>
      <c r="VDK1472" s="14"/>
      <c r="VDL1472" s="14"/>
      <c r="VDM1472" s="14"/>
      <c r="VDN1472" s="14"/>
      <c r="VDO1472" s="14"/>
      <c r="VDP1472" s="14"/>
      <c r="VDQ1472" s="14"/>
      <c r="VDR1472" s="14"/>
      <c r="VDS1472" s="14"/>
      <c r="VDT1472" s="14"/>
      <c r="VDU1472" s="14"/>
      <c r="VDV1472" s="14"/>
      <c r="VDW1472" s="14"/>
      <c r="VDX1472" s="14"/>
      <c r="VDY1472" s="14"/>
      <c r="VDZ1472" s="14"/>
      <c r="VEA1472" s="14"/>
      <c r="VEB1472" s="14"/>
      <c r="VEC1472" s="14"/>
      <c r="VED1472" s="14"/>
      <c r="VEE1472" s="14"/>
      <c r="VEF1472" s="14"/>
      <c r="VEG1472" s="14"/>
      <c r="VEH1472" s="14"/>
      <c r="VEI1472" s="14"/>
      <c r="VEJ1472" s="14"/>
      <c r="VEK1472" s="14"/>
      <c r="VEL1472" s="14"/>
      <c r="VEM1472" s="14"/>
      <c r="VEN1472" s="14"/>
      <c r="VEO1472" s="14"/>
      <c r="VEP1472" s="14"/>
      <c r="VEQ1472" s="14"/>
      <c r="VER1472" s="14"/>
      <c r="VES1472" s="14"/>
      <c r="VET1472" s="14"/>
      <c r="VEU1472" s="14"/>
      <c r="VEV1472" s="14"/>
      <c r="VEW1472" s="14"/>
      <c r="VEX1472" s="14"/>
      <c r="VEY1472" s="14"/>
      <c r="VEZ1472" s="14"/>
      <c r="VFA1472" s="14"/>
      <c r="VFB1472" s="14"/>
      <c r="VFC1472" s="14"/>
      <c r="VFD1472" s="14"/>
      <c r="VFE1472" s="14"/>
      <c r="VFF1472" s="14"/>
      <c r="VFG1472" s="14"/>
      <c r="VFH1472" s="14"/>
      <c r="VFI1472" s="14"/>
      <c r="VFJ1472" s="14"/>
      <c r="VFK1472" s="14"/>
      <c r="VFL1472" s="14"/>
      <c r="VFM1472" s="14"/>
      <c r="VFN1472" s="14"/>
      <c r="VFO1472" s="14"/>
      <c r="VFP1472" s="14"/>
      <c r="VFQ1472" s="14"/>
      <c r="VFR1472" s="14"/>
      <c r="VFS1472" s="14"/>
      <c r="VFT1472" s="14"/>
      <c r="VFU1472" s="14"/>
      <c r="VFV1472" s="14"/>
      <c r="VFW1472" s="14"/>
      <c r="VFX1472" s="14"/>
      <c r="VFY1472" s="14"/>
      <c r="VFZ1472" s="14"/>
      <c r="VGA1472" s="14"/>
      <c r="VGB1472" s="14"/>
      <c r="VGC1472" s="14"/>
      <c r="VGD1472" s="14"/>
      <c r="VGE1472" s="14"/>
      <c r="VGF1472" s="14"/>
      <c r="VGG1472" s="14"/>
      <c r="VGH1472" s="14"/>
      <c r="VGI1472" s="14"/>
      <c r="VGJ1472" s="14"/>
      <c r="VGK1472" s="14"/>
      <c r="VGL1472" s="14"/>
      <c r="VGM1472" s="14"/>
      <c r="VGN1472" s="14"/>
      <c r="VGO1472" s="14"/>
      <c r="VGP1472" s="14"/>
      <c r="VGQ1472" s="14"/>
      <c r="VGR1472" s="14"/>
      <c r="VGS1472" s="14"/>
      <c r="VGT1472" s="14"/>
      <c r="VGU1472" s="14"/>
      <c r="VGV1472" s="14"/>
      <c r="VGW1472" s="14"/>
      <c r="VGX1472" s="14"/>
      <c r="VGY1472" s="14"/>
      <c r="VGZ1472" s="14"/>
      <c r="VHA1472" s="14"/>
      <c r="VHB1472" s="14"/>
      <c r="VHC1472" s="14"/>
      <c r="VHD1472" s="14"/>
      <c r="VHE1472" s="14"/>
      <c r="VHF1472" s="14"/>
      <c r="VHG1472" s="14"/>
      <c r="VHH1472" s="14"/>
      <c r="VHI1472" s="14"/>
      <c r="VHJ1472" s="14"/>
      <c r="VHK1472" s="14"/>
      <c r="VHL1472" s="14"/>
      <c r="VHM1472" s="14"/>
      <c r="VHN1472" s="14"/>
      <c r="VHO1472" s="14"/>
      <c r="VHP1472" s="14"/>
      <c r="VHQ1472" s="14"/>
      <c r="VHR1472" s="14"/>
      <c r="VHS1472" s="14"/>
      <c r="VHT1472" s="14"/>
      <c r="VHU1472" s="14"/>
      <c r="VHV1472" s="14"/>
      <c r="VHW1472" s="14"/>
      <c r="VHX1472" s="14"/>
      <c r="VHY1472" s="14"/>
      <c r="VHZ1472" s="14"/>
      <c r="VIA1472" s="14"/>
      <c r="VIB1472" s="14"/>
      <c r="VIC1472" s="14"/>
      <c r="VID1472" s="14"/>
      <c r="VIE1472" s="14"/>
      <c r="VIF1472" s="14"/>
      <c r="VIG1472" s="14"/>
      <c r="VIH1472" s="14"/>
      <c r="VII1472" s="14"/>
      <c r="VIJ1472" s="14"/>
      <c r="VIK1472" s="14"/>
      <c r="VIL1472" s="14"/>
      <c r="VIM1472" s="14"/>
      <c r="VIN1472" s="14"/>
      <c r="VIO1472" s="14"/>
      <c r="VIP1472" s="14"/>
      <c r="VIQ1472" s="14"/>
      <c r="VIR1472" s="14"/>
      <c r="VIS1472" s="14"/>
      <c r="VIT1472" s="14"/>
      <c r="VIU1472" s="14"/>
      <c r="VIV1472" s="14"/>
      <c r="VIW1472" s="14"/>
      <c r="VIX1472" s="14"/>
      <c r="VIY1472" s="14"/>
      <c r="VIZ1472" s="14"/>
      <c r="VJA1472" s="14"/>
      <c r="VJB1472" s="14"/>
      <c r="VJC1472" s="14"/>
      <c r="VJD1472" s="14"/>
      <c r="VJE1472" s="14"/>
      <c r="VJF1472" s="14"/>
      <c r="VJG1472" s="14"/>
      <c r="VJH1472" s="14"/>
      <c r="VJI1472" s="14"/>
      <c r="VJJ1472" s="14"/>
      <c r="VJK1472" s="14"/>
      <c r="VJL1472" s="14"/>
      <c r="VJM1472" s="14"/>
      <c r="VJN1472" s="14"/>
      <c r="VJO1472" s="14"/>
      <c r="VJP1472" s="14"/>
      <c r="VJQ1472" s="14"/>
      <c r="VJR1472" s="14"/>
      <c r="VJS1472" s="14"/>
      <c r="VJT1472" s="14"/>
      <c r="VJU1472" s="14"/>
      <c r="VJV1472" s="14"/>
      <c r="VJW1472" s="14"/>
      <c r="VJX1472" s="14"/>
      <c r="VJY1472" s="14"/>
      <c r="VJZ1472" s="14"/>
      <c r="VKA1472" s="14"/>
      <c r="VKB1472" s="14"/>
      <c r="VKC1472" s="14"/>
      <c r="VKD1472" s="14"/>
      <c r="VKE1472" s="14"/>
      <c r="VKF1472" s="14"/>
      <c r="VKG1472" s="14"/>
      <c r="VKH1472" s="14"/>
      <c r="VKI1472" s="14"/>
      <c r="VKJ1472" s="14"/>
      <c r="VKK1472" s="14"/>
      <c r="VKL1472" s="14"/>
      <c r="VKM1472" s="14"/>
      <c r="VKN1472" s="14"/>
      <c r="VKO1472" s="14"/>
      <c r="VKP1472" s="14"/>
      <c r="VKQ1472" s="14"/>
      <c r="VKR1472" s="14"/>
      <c r="VKS1472" s="14"/>
      <c r="VKT1472" s="14"/>
      <c r="VKU1472" s="14"/>
      <c r="VKV1472" s="14"/>
      <c r="VKW1472" s="14"/>
      <c r="VKX1472" s="14"/>
      <c r="VKY1472" s="14"/>
      <c r="VKZ1472" s="14"/>
      <c r="VLA1472" s="14"/>
      <c r="VLB1472" s="14"/>
      <c r="VLC1472" s="14"/>
      <c r="VLD1472" s="14"/>
      <c r="VLE1472" s="14"/>
      <c r="VLF1472" s="14"/>
      <c r="VLG1472" s="14"/>
      <c r="VLH1472" s="14"/>
      <c r="VLI1472" s="14"/>
      <c r="VLJ1472" s="14"/>
      <c r="VLK1472" s="14"/>
      <c r="VLL1472" s="14"/>
      <c r="VLM1472" s="14"/>
      <c r="VLN1472" s="14"/>
      <c r="VLO1472" s="14"/>
      <c r="VLP1472" s="14"/>
      <c r="VLQ1472" s="14"/>
      <c r="VLR1472" s="14"/>
      <c r="VLS1472" s="14"/>
      <c r="VLT1472" s="14"/>
      <c r="VLU1472" s="14"/>
      <c r="VLV1472" s="14"/>
      <c r="VLW1472" s="14"/>
      <c r="VLX1472" s="14"/>
      <c r="VLY1472" s="14"/>
      <c r="VLZ1472" s="14"/>
      <c r="VMA1472" s="14"/>
      <c r="VMB1472" s="14"/>
      <c r="VMC1472" s="14"/>
      <c r="VMD1472" s="14"/>
      <c r="VME1472" s="14"/>
      <c r="VMF1472" s="14"/>
      <c r="VMG1472" s="14"/>
      <c r="VMH1472" s="14"/>
      <c r="VMI1472" s="14"/>
      <c r="VMJ1472" s="14"/>
      <c r="VMK1472" s="14"/>
      <c r="VML1472" s="14"/>
      <c r="VMM1472" s="14"/>
      <c r="VMN1472" s="14"/>
      <c r="VMO1472" s="14"/>
      <c r="VMP1472" s="14"/>
      <c r="VMQ1472" s="14"/>
      <c r="VMR1472" s="14"/>
      <c r="VMS1472" s="14"/>
      <c r="VMT1472" s="14"/>
      <c r="VMU1472" s="14"/>
      <c r="VMV1472" s="14"/>
      <c r="VMW1472" s="14"/>
      <c r="VMX1472" s="14"/>
      <c r="VMY1472" s="14"/>
      <c r="VMZ1472" s="14"/>
      <c r="VNA1472" s="14"/>
      <c r="VNB1472" s="14"/>
      <c r="VNC1472" s="14"/>
      <c r="VND1472" s="14"/>
      <c r="VNE1472" s="14"/>
      <c r="VNF1472" s="14"/>
      <c r="VNG1472" s="14"/>
      <c r="VNH1472" s="14"/>
      <c r="VNI1472" s="14"/>
      <c r="VNJ1472" s="14"/>
      <c r="VNK1472" s="14"/>
      <c r="VNL1472" s="14"/>
      <c r="VNM1472" s="14"/>
      <c r="VNN1472" s="14"/>
      <c r="VNO1472" s="14"/>
      <c r="VNP1472" s="14"/>
      <c r="VNQ1472" s="14"/>
      <c r="VNR1472" s="14"/>
      <c r="VNS1472" s="14"/>
      <c r="VNT1472" s="14"/>
      <c r="VNU1472" s="14"/>
      <c r="VNV1472" s="14"/>
      <c r="VNW1472" s="14"/>
      <c r="VNX1472" s="14"/>
      <c r="VNY1472" s="14"/>
      <c r="VNZ1472" s="14"/>
      <c r="VOA1472" s="14"/>
      <c r="VOB1472" s="14"/>
      <c r="VOC1472" s="14"/>
      <c r="VOD1472" s="14"/>
      <c r="VOE1472" s="14"/>
      <c r="VOF1472" s="14"/>
      <c r="VOG1472" s="14"/>
      <c r="VOH1472" s="14"/>
      <c r="VOI1472" s="14"/>
      <c r="VOJ1472" s="14"/>
      <c r="VOK1472" s="14"/>
      <c r="VOL1472" s="14"/>
      <c r="VOM1472" s="14"/>
      <c r="VON1472" s="14"/>
      <c r="VOO1472" s="14"/>
      <c r="VOP1472" s="14"/>
      <c r="VOQ1472" s="14"/>
      <c r="VOR1472" s="14"/>
      <c r="VOS1472" s="14"/>
      <c r="VOT1472" s="14"/>
      <c r="VOU1472" s="14"/>
      <c r="VOV1472" s="14"/>
      <c r="VOW1472" s="14"/>
      <c r="VOX1472" s="14"/>
      <c r="VOY1472" s="14"/>
      <c r="VOZ1472" s="14"/>
      <c r="VPA1472" s="14"/>
      <c r="VPB1472" s="14"/>
      <c r="VPC1472" s="14"/>
      <c r="VPD1472" s="14"/>
      <c r="VPE1472" s="14"/>
      <c r="VPF1472" s="14"/>
      <c r="VPG1472" s="14"/>
      <c r="VPH1472" s="14"/>
      <c r="VPI1472" s="14"/>
      <c r="VPJ1472" s="14"/>
      <c r="VPK1472" s="14"/>
      <c r="VPL1472" s="14"/>
      <c r="VPM1472" s="14"/>
      <c r="VPN1472" s="14"/>
      <c r="VPO1472" s="14"/>
      <c r="VPP1472" s="14"/>
      <c r="VPQ1472" s="14"/>
      <c r="VPR1472" s="14"/>
      <c r="VPS1472" s="14"/>
      <c r="VPT1472" s="14"/>
      <c r="VPU1472" s="14"/>
      <c r="VPV1472" s="14"/>
      <c r="VPW1472" s="14"/>
      <c r="VPX1472" s="14"/>
      <c r="VPY1472" s="14"/>
      <c r="VPZ1472" s="14"/>
      <c r="VQA1472" s="14"/>
      <c r="VQB1472" s="14"/>
      <c r="VQC1472" s="14"/>
      <c r="VQD1472" s="14"/>
      <c r="VQE1472" s="14"/>
      <c r="VQF1472" s="14"/>
      <c r="VQG1472" s="14"/>
      <c r="VQH1472" s="14"/>
      <c r="VQI1472" s="14"/>
      <c r="VQJ1472" s="14"/>
      <c r="VQK1472" s="14"/>
      <c r="VQL1472" s="14"/>
      <c r="VQM1472" s="14"/>
      <c r="VQN1472" s="14"/>
      <c r="VQO1472" s="14"/>
      <c r="VQP1472" s="14"/>
      <c r="VQQ1472" s="14"/>
      <c r="VQR1472" s="14"/>
      <c r="VQS1472" s="14"/>
      <c r="VQT1472" s="14"/>
      <c r="VQU1472" s="14"/>
      <c r="VQV1472" s="14"/>
      <c r="VQW1472" s="14"/>
      <c r="VQX1472" s="14"/>
      <c r="VQY1472" s="14"/>
      <c r="VQZ1472" s="14"/>
      <c r="VRA1472" s="14"/>
      <c r="VRB1472" s="14"/>
      <c r="VRC1472" s="14"/>
      <c r="VRD1472" s="14"/>
      <c r="VRE1472" s="14"/>
      <c r="VRF1472" s="14"/>
      <c r="VRG1472" s="14"/>
      <c r="VRH1472" s="14"/>
      <c r="VRI1472" s="14"/>
      <c r="VRJ1472" s="14"/>
      <c r="VRK1472" s="14"/>
      <c r="VRL1472" s="14"/>
      <c r="VRM1472" s="14"/>
      <c r="VRN1472" s="14"/>
      <c r="VRO1472" s="14"/>
      <c r="VRP1472" s="14"/>
      <c r="VRQ1472" s="14"/>
      <c r="VRR1472" s="14"/>
      <c r="VRS1472" s="14"/>
      <c r="VRT1472" s="14"/>
      <c r="VRU1472" s="14"/>
      <c r="VRV1472" s="14"/>
      <c r="VRW1472" s="14"/>
      <c r="VRX1472" s="14"/>
      <c r="VRY1472" s="14"/>
      <c r="VRZ1472" s="14"/>
      <c r="VSA1472" s="14"/>
      <c r="VSB1472" s="14"/>
      <c r="VSC1472" s="14"/>
      <c r="VSD1472" s="14"/>
      <c r="VSE1472" s="14"/>
      <c r="VSF1472" s="14"/>
      <c r="VSG1472" s="14"/>
      <c r="VSH1472" s="14"/>
      <c r="VSI1472" s="14"/>
      <c r="VSJ1472" s="14"/>
      <c r="VSK1472" s="14"/>
      <c r="VSL1472" s="14"/>
      <c r="VSM1472" s="14"/>
      <c r="VSN1472" s="14"/>
      <c r="VSO1472" s="14"/>
      <c r="VSP1472" s="14"/>
      <c r="VSQ1472" s="14"/>
      <c r="VSR1472" s="14"/>
      <c r="VSS1472" s="14"/>
      <c r="VST1472" s="14"/>
      <c r="VSU1472" s="14"/>
      <c r="VSV1472" s="14"/>
      <c r="VSW1472" s="14"/>
      <c r="VSX1472" s="14"/>
      <c r="VSY1472" s="14"/>
      <c r="VSZ1472" s="14"/>
      <c r="VTA1472" s="14"/>
      <c r="VTB1472" s="14"/>
      <c r="VTC1472" s="14"/>
      <c r="VTD1472" s="14"/>
      <c r="VTE1472" s="14"/>
      <c r="VTF1472" s="14"/>
      <c r="VTG1472" s="14"/>
      <c r="VTH1472" s="14"/>
      <c r="VTI1472" s="14"/>
      <c r="VTJ1472" s="14"/>
      <c r="VTK1472" s="14"/>
      <c r="VTL1472" s="14"/>
      <c r="VTM1472" s="14"/>
      <c r="VTN1472" s="14"/>
      <c r="VTO1472" s="14"/>
      <c r="VTP1472" s="14"/>
      <c r="VTQ1472" s="14"/>
      <c r="VTR1472" s="14"/>
      <c r="VTS1472" s="14"/>
      <c r="VTT1472" s="14"/>
      <c r="VTU1472" s="14"/>
      <c r="VTV1472" s="14"/>
      <c r="VTW1472" s="14"/>
      <c r="VTX1472" s="14"/>
      <c r="VTY1472" s="14"/>
      <c r="VTZ1472" s="14"/>
      <c r="VUA1472" s="14"/>
      <c r="VUB1472" s="14"/>
      <c r="VUC1472" s="14"/>
      <c r="VUD1472" s="14"/>
      <c r="VUE1472" s="14"/>
      <c r="VUF1472" s="14"/>
      <c r="VUG1472" s="14"/>
      <c r="VUH1472" s="14"/>
      <c r="VUI1472" s="14"/>
      <c r="VUJ1472" s="14"/>
      <c r="VUK1472" s="14"/>
      <c r="VUL1472" s="14"/>
      <c r="VUM1472" s="14"/>
      <c r="VUN1472" s="14"/>
      <c r="VUO1472" s="14"/>
      <c r="VUP1472" s="14"/>
      <c r="VUQ1472" s="14"/>
      <c r="VUR1472" s="14"/>
      <c r="VUS1472" s="14"/>
      <c r="VUT1472" s="14"/>
      <c r="VUU1472" s="14"/>
      <c r="VUV1472" s="14"/>
      <c r="VUW1472" s="14"/>
      <c r="VUX1472" s="14"/>
      <c r="VUY1472" s="14"/>
      <c r="VUZ1472" s="14"/>
      <c r="VVA1472" s="14"/>
      <c r="VVB1472" s="14"/>
      <c r="VVC1472" s="14"/>
      <c r="VVD1472" s="14"/>
      <c r="VVE1472" s="14"/>
      <c r="VVF1472" s="14"/>
      <c r="VVG1472" s="14"/>
      <c r="VVH1472" s="14"/>
      <c r="VVI1472" s="14"/>
      <c r="VVJ1472" s="14"/>
      <c r="VVK1472" s="14"/>
      <c r="VVL1472" s="14"/>
      <c r="VVM1472" s="14"/>
      <c r="VVN1472" s="14"/>
      <c r="VVO1472" s="14"/>
      <c r="VVP1472" s="14"/>
      <c r="VVQ1472" s="14"/>
      <c r="VVR1472" s="14"/>
      <c r="VVS1472" s="14"/>
      <c r="VVT1472" s="14"/>
      <c r="VVU1472" s="14"/>
      <c r="VVV1472" s="14"/>
      <c r="VVW1472" s="14"/>
      <c r="VVX1472" s="14"/>
      <c r="VVY1472" s="14"/>
      <c r="VVZ1472" s="14"/>
      <c r="VWA1472" s="14"/>
      <c r="VWB1472" s="14"/>
      <c r="VWC1472" s="14"/>
      <c r="VWD1472" s="14"/>
      <c r="VWE1472" s="14"/>
      <c r="VWF1472" s="14"/>
      <c r="VWG1472" s="14"/>
      <c r="VWH1472" s="14"/>
      <c r="VWI1472" s="14"/>
      <c r="VWJ1472" s="14"/>
      <c r="VWK1472" s="14"/>
      <c r="VWL1472" s="14"/>
      <c r="VWM1472" s="14"/>
      <c r="VWN1472" s="14"/>
      <c r="VWO1472" s="14"/>
      <c r="VWP1472" s="14"/>
      <c r="VWQ1472" s="14"/>
      <c r="VWR1472" s="14"/>
      <c r="VWS1472" s="14"/>
      <c r="VWT1472" s="14"/>
      <c r="VWU1472" s="14"/>
      <c r="VWV1472" s="14"/>
      <c r="VWW1472" s="14"/>
      <c r="VWX1472" s="14"/>
      <c r="VWY1472" s="14"/>
      <c r="VWZ1472" s="14"/>
      <c r="VXA1472" s="14"/>
      <c r="VXB1472" s="14"/>
      <c r="VXC1472" s="14"/>
      <c r="VXD1472" s="14"/>
      <c r="VXE1472" s="14"/>
      <c r="VXF1472" s="14"/>
      <c r="VXG1472" s="14"/>
      <c r="VXH1472" s="14"/>
      <c r="VXI1472" s="14"/>
      <c r="VXJ1472" s="14"/>
      <c r="VXK1472" s="14"/>
      <c r="VXL1472" s="14"/>
      <c r="VXM1472" s="14"/>
      <c r="VXN1472" s="14"/>
      <c r="VXO1472" s="14"/>
      <c r="VXP1472" s="14"/>
      <c r="VXQ1472" s="14"/>
      <c r="VXR1472" s="14"/>
      <c r="VXS1472" s="14"/>
      <c r="VXT1472" s="14"/>
      <c r="VXU1472" s="14"/>
      <c r="VXV1472" s="14"/>
      <c r="VXW1472" s="14"/>
      <c r="VXX1472" s="14"/>
      <c r="VXY1472" s="14"/>
      <c r="VXZ1472" s="14"/>
      <c r="VYA1472" s="14"/>
      <c r="VYB1472" s="14"/>
      <c r="VYC1472" s="14"/>
      <c r="VYD1472" s="14"/>
      <c r="VYE1472" s="14"/>
      <c r="VYF1472" s="14"/>
      <c r="VYG1472" s="14"/>
      <c r="VYH1472" s="14"/>
      <c r="VYI1472" s="14"/>
      <c r="VYJ1472" s="14"/>
      <c r="VYK1472" s="14"/>
      <c r="VYL1472" s="14"/>
      <c r="VYM1472" s="14"/>
      <c r="VYN1472" s="14"/>
      <c r="VYO1472" s="14"/>
      <c r="VYP1472" s="14"/>
      <c r="VYQ1472" s="14"/>
      <c r="VYR1472" s="14"/>
      <c r="VYS1472" s="14"/>
      <c r="VYT1472" s="14"/>
      <c r="VYU1472" s="14"/>
      <c r="VYV1472" s="14"/>
      <c r="VYW1472" s="14"/>
      <c r="VYX1472" s="14"/>
      <c r="VYY1472" s="14"/>
      <c r="VYZ1472" s="14"/>
      <c r="VZA1472" s="14"/>
      <c r="VZB1472" s="14"/>
      <c r="VZC1472" s="14"/>
      <c r="VZD1472" s="14"/>
      <c r="VZE1472" s="14"/>
      <c r="VZF1472" s="14"/>
      <c r="VZG1472" s="14"/>
      <c r="VZH1472" s="14"/>
      <c r="VZI1472" s="14"/>
      <c r="VZJ1472" s="14"/>
      <c r="VZK1472" s="14"/>
      <c r="VZL1472" s="14"/>
      <c r="VZM1472" s="14"/>
      <c r="VZN1472" s="14"/>
      <c r="VZO1472" s="14"/>
      <c r="VZP1472" s="14"/>
      <c r="VZQ1472" s="14"/>
      <c r="VZR1472" s="14"/>
      <c r="VZS1472" s="14"/>
      <c r="VZT1472" s="14"/>
      <c r="VZU1472" s="14"/>
      <c r="VZV1472" s="14"/>
      <c r="VZW1472" s="14"/>
      <c r="VZX1472" s="14"/>
      <c r="VZY1472" s="14"/>
      <c r="VZZ1472" s="14"/>
      <c r="WAA1472" s="14"/>
      <c r="WAB1472" s="14"/>
      <c r="WAC1472" s="14"/>
      <c r="WAD1472" s="14"/>
      <c r="WAE1472" s="14"/>
      <c r="WAF1472" s="14"/>
      <c r="WAG1472" s="14"/>
      <c r="WAH1472" s="14"/>
      <c r="WAI1472" s="14"/>
      <c r="WAJ1472" s="14"/>
      <c r="WAK1472" s="14"/>
      <c r="WAL1472" s="14"/>
      <c r="WAM1472" s="14"/>
      <c r="WAN1472" s="14"/>
      <c r="WAO1472" s="14"/>
      <c r="WAP1472" s="14"/>
      <c r="WAQ1472" s="14"/>
      <c r="WAR1472" s="14"/>
      <c r="WAS1472" s="14"/>
      <c r="WAT1472" s="14"/>
      <c r="WAU1472" s="14"/>
      <c r="WAV1472" s="14"/>
      <c r="WAW1472" s="14"/>
      <c r="WAX1472" s="14"/>
      <c r="WAY1472" s="14"/>
      <c r="WAZ1472" s="14"/>
      <c r="WBA1472" s="14"/>
      <c r="WBB1472" s="14"/>
      <c r="WBC1472" s="14"/>
      <c r="WBD1472" s="14"/>
      <c r="WBE1472" s="14"/>
      <c r="WBF1472" s="14"/>
      <c r="WBG1472" s="14"/>
      <c r="WBH1472" s="14"/>
      <c r="WBI1472" s="14"/>
      <c r="WBJ1472" s="14"/>
      <c r="WBK1472" s="14"/>
      <c r="WBL1472" s="14"/>
      <c r="WBM1472" s="14"/>
      <c r="WBN1472" s="14"/>
      <c r="WBO1472" s="14"/>
      <c r="WBP1472" s="14"/>
      <c r="WBQ1472" s="14"/>
      <c r="WBR1472" s="14"/>
      <c r="WBS1472" s="14"/>
      <c r="WBT1472" s="14"/>
      <c r="WBU1472" s="14"/>
      <c r="WBV1472" s="14"/>
      <c r="WBW1472" s="14"/>
      <c r="WBX1472" s="14"/>
      <c r="WBY1472" s="14"/>
      <c r="WBZ1472" s="14"/>
      <c r="WCA1472" s="14"/>
      <c r="WCB1472" s="14"/>
      <c r="WCC1472" s="14"/>
      <c r="WCD1472" s="14"/>
      <c r="WCE1472" s="14"/>
      <c r="WCF1472" s="14"/>
      <c r="WCG1472" s="14"/>
      <c r="WCH1472" s="14"/>
      <c r="WCI1472" s="14"/>
      <c r="WCJ1472" s="14"/>
      <c r="WCK1472" s="14"/>
      <c r="WCL1472" s="14"/>
      <c r="WCM1472" s="14"/>
      <c r="WCN1472" s="14"/>
      <c r="WCO1472" s="14"/>
      <c r="WCP1472" s="14"/>
      <c r="WCQ1472" s="14"/>
      <c r="WCR1472" s="14"/>
      <c r="WCS1472" s="14"/>
      <c r="WCT1472" s="14"/>
      <c r="WCU1472" s="14"/>
      <c r="WCV1472" s="14"/>
      <c r="WCW1472" s="14"/>
      <c r="WCX1472" s="14"/>
      <c r="WCY1472" s="14"/>
      <c r="WCZ1472" s="14"/>
      <c r="WDA1472" s="14"/>
      <c r="WDB1472" s="14"/>
      <c r="WDC1472" s="14"/>
      <c r="WDD1472" s="14"/>
      <c r="WDE1472" s="14"/>
      <c r="WDF1472" s="14"/>
      <c r="WDG1472" s="14"/>
      <c r="WDH1472" s="14"/>
      <c r="WDI1472" s="14"/>
      <c r="WDJ1472" s="14"/>
      <c r="WDK1472" s="14"/>
      <c r="WDL1472" s="14"/>
      <c r="WDM1472" s="14"/>
      <c r="WDN1472" s="14"/>
      <c r="WDO1472" s="14"/>
      <c r="WDP1472" s="14"/>
      <c r="WDQ1472" s="14"/>
      <c r="WDR1472" s="14"/>
      <c r="WDS1472" s="14"/>
      <c r="WDT1472" s="14"/>
      <c r="WDU1472" s="14"/>
      <c r="WDV1472" s="14"/>
      <c r="WDW1472" s="14"/>
      <c r="WDX1472" s="14"/>
      <c r="WDY1472" s="14"/>
      <c r="WDZ1472" s="14"/>
      <c r="WEA1472" s="14"/>
      <c r="WEB1472" s="14"/>
      <c r="WEC1472" s="14"/>
      <c r="WED1472" s="14"/>
      <c r="WEE1472" s="14"/>
      <c r="WEF1472" s="14"/>
      <c r="WEG1472" s="14"/>
      <c r="WEH1472" s="14"/>
      <c r="WEI1472" s="14"/>
      <c r="WEJ1472" s="14"/>
      <c r="WEK1472" s="14"/>
      <c r="WEL1472" s="14"/>
      <c r="WEM1472" s="14"/>
      <c r="WEN1472" s="14"/>
      <c r="WEO1472" s="14"/>
      <c r="WEP1472" s="14"/>
      <c r="WEQ1472" s="14"/>
      <c r="WER1472" s="14"/>
      <c r="WES1472" s="14"/>
      <c r="WET1472" s="14"/>
      <c r="WEU1472" s="14"/>
      <c r="WEV1472" s="14"/>
      <c r="WEW1472" s="14"/>
      <c r="WEX1472" s="14"/>
      <c r="WEY1472" s="14"/>
      <c r="WEZ1472" s="14"/>
      <c r="WFA1472" s="14"/>
      <c r="WFB1472" s="14"/>
      <c r="WFC1472" s="14"/>
      <c r="WFD1472" s="14"/>
      <c r="WFE1472" s="14"/>
      <c r="WFF1472" s="14"/>
      <c r="WFG1472" s="14"/>
      <c r="WFH1472" s="14"/>
      <c r="WFI1472" s="14"/>
      <c r="WFJ1472" s="14"/>
      <c r="WFK1472" s="14"/>
      <c r="WFL1472" s="14"/>
      <c r="WFM1472" s="14"/>
      <c r="WFN1472" s="14"/>
      <c r="WFO1472" s="14"/>
      <c r="WFP1472" s="14"/>
      <c r="WFQ1472" s="14"/>
      <c r="WFR1472" s="14"/>
      <c r="WFS1472" s="14"/>
      <c r="WFT1472" s="14"/>
      <c r="WFU1472" s="14"/>
      <c r="WFV1472" s="14"/>
      <c r="WFW1472" s="14"/>
      <c r="WFX1472" s="14"/>
      <c r="WFY1472" s="14"/>
      <c r="WFZ1472" s="14"/>
      <c r="WGA1472" s="14"/>
      <c r="WGB1472" s="14"/>
      <c r="WGC1472" s="14"/>
      <c r="WGD1472" s="14"/>
      <c r="WGE1472" s="14"/>
      <c r="WGF1472" s="14"/>
      <c r="WGG1472" s="14"/>
      <c r="WGH1472" s="14"/>
      <c r="WGI1472" s="14"/>
      <c r="WGJ1472" s="14"/>
      <c r="WGK1472" s="14"/>
      <c r="WGL1472" s="14"/>
      <c r="WGM1472" s="14"/>
      <c r="WGN1472" s="14"/>
      <c r="WGO1472" s="14"/>
      <c r="WGP1472" s="14"/>
      <c r="WGQ1472" s="14"/>
      <c r="WGR1472" s="14"/>
      <c r="WGS1472" s="14"/>
      <c r="WGT1472" s="14"/>
      <c r="WGU1472" s="14"/>
      <c r="WGV1472" s="14"/>
      <c r="WGW1472" s="14"/>
      <c r="WGX1472" s="14"/>
      <c r="WGY1472" s="14"/>
      <c r="WGZ1472" s="14"/>
      <c r="WHA1472" s="14"/>
      <c r="WHB1472" s="14"/>
      <c r="WHC1472" s="14"/>
      <c r="WHD1472" s="14"/>
      <c r="WHE1472" s="14"/>
      <c r="WHF1472" s="14"/>
      <c r="WHG1472" s="14"/>
      <c r="WHH1472" s="14"/>
      <c r="WHI1472" s="14"/>
      <c r="WHJ1472" s="14"/>
      <c r="WHK1472" s="14"/>
      <c r="WHL1472" s="14"/>
      <c r="WHM1472" s="14"/>
      <c r="WHN1472" s="14"/>
      <c r="WHO1472" s="14"/>
      <c r="WHP1472" s="14"/>
      <c r="WHQ1472" s="14"/>
      <c r="WHR1472" s="14"/>
      <c r="WHS1472" s="14"/>
      <c r="WHT1472" s="14"/>
      <c r="WHU1472" s="14"/>
      <c r="WHV1472" s="14"/>
      <c r="WHW1472" s="14"/>
      <c r="WHX1472" s="14"/>
      <c r="WHY1472" s="14"/>
      <c r="WHZ1472" s="14"/>
      <c r="WIA1472" s="14"/>
      <c r="WIB1472" s="14"/>
      <c r="WIC1472" s="14"/>
      <c r="WID1472" s="14"/>
      <c r="WIE1472" s="14"/>
      <c r="WIF1472" s="14"/>
      <c r="WIG1472" s="14"/>
      <c r="WIH1472" s="14"/>
      <c r="WII1472" s="14"/>
      <c r="WIJ1472" s="14"/>
      <c r="WIK1472" s="14"/>
      <c r="WIL1472" s="14"/>
      <c r="WIM1472" s="14"/>
      <c r="WIN1472" s="14"/>
      <c r="WIO1472" s="14"/>
      <c r="WIP1472" s="14"/>
      <c r="WIQ1472" s="14"/>
      <c r="WIR1472" s="14"/>
      <c r="WIS1472" s="14"/>
      <c r="WIT1472" s="14"/>
      <c r="WIU1472" s="14"/>
      <c r="WIV1472" s="14"/>
      <c r="WIW1472" s="14"/>
      <c r="WIX1472" s="14"/>
      <c r="WIY1472" s="14"/>
      <c r="WIZ1472" s="14"/>
      <c r="WJA1472" s="14"/>
      <c r="WJB1472" s="14"/>
      <c r="WJC1472" s="14"/>
      <c r="WJD1472" s="14"/>
      <c r="WJE1472" s="14"/>
      <c r="WJF1472" s="14"/>
      <c r="WJG1472" s="14"/>
      <c r="WJH1472" s="14"/>
      <c r="WJI1472" s="14"/>
      <c r="WJJ1472" s="14"/>
      <c r="WJK1472" s="14"/>
      <c r="WJL1472" s="14"/>
      <c r="WJM1472" s="14"/>
      <c r="WJN1472" s="14"/>
      <c r="WJO1472" s="14"/>
      <c r="WJP1472" s="14"/>
      <c r="WJQ1472" s="14"/>
      <c r="WJR1472" s="14"/>
      <c r="WJS1472" s="14"/>
      <c r="WJT1472" s="14"/>
      <c r="WJU1472" s="14"/>
      <c r="WJV1472" s="14"/>
      <c r="WJW1472" s="14"/>
      <c r="WJX1472" s="14"/>
      <c r="WJY1472" s="14"/>
      <c r="WJZ1472" s="14"/>
      <c r="WKA1472" s="14"/>
      <c r="WKB1472" s="14"/>
      <c r="WKC1472" s="14"/>
      <c r="WKD1472" s="14"/>
      <c r="WKE1472" s="14"/>
      <c r="WKF1472" s="14"/>
      <c r="WKG1472" s="14"/>
      <c r="WKH1472" s="14"/>
      <c r="WKI1472" s="14"/>
      <c r="WKJ1472" s="14"/>
      <c r="WKK1472" s="14"/>
      <c r="WKL1472" s="14"/>
      <c r="WKM1472" s="14"/>
      <c r="WKN1472" s="14"/>
      <c r="WKO1472" s="14"/>
      <c r="WKP1472" s="14"/>
      <c r="WKQ1472" s="14"/>
      <c r="WKR1472" s="14"/>
      <c r="WKS1472" s="14"/>
      <c r="WKT1472" s="14"/>
      <c r="WKU1472" s="14"/>
      <c r="WKV1472" s="14"/>
      <c r="WKW1472" s="14"/>
      <c r="WKX1472" s="14"/>
      <c r="WKY1472" s="14"/>
      <c r="WKZ1472" s="14"/>
      <c r="WLA1472" s="14"/>
      <c r="WLB1472" s="14"/>
      <c r="WLC1472" s="14"/>
      <c r="WLD1472" s="14"/>
      <c r="WLE1472" s="14"/>
      <c r="WLF1472" s="14"/>
      <c r="WLG1472" s="14"/>
      <c r="WLH1472" s="14"/>
      <c r="WLI1472" s="14"/>
      <c r="WLJ1472" s="14"/>
      <c r="WLK1472" s="14"/>
      <c r="WLL1472" s="14"/>
      <c r="WLM1472" s="14"/>
      <c r="WLN1472" s="14"/>
      <c r="WLO1472" s="14"/>
      <c r="WLP1472" s="14"/>
      <c r="WLQ1472" s="14"/>
      <c r="WLR1472" s="14"/>
      <c r="WLS1472" s="14"/>
      <c r="WLT1472" s="14"/>
      <c r="WLU1472" s="14"/>
      <c r="WLV1472" s="14"/>
      <c r="WLW1472" s="14"/>
      <c r="WLX1472" s="14"/>
      <c r="WLY1472" s="14"/>
      <c r="WLZ1472" s="14"/>
      <c r="WMA1472" s="14"/>
      <c r="WMB1472" s="14"/>
      <c r="WMC1472" s="14"/>
      <c r="WMD1472" s="14"/>
      <c r="WME1472" s="14"/>
      <c r="WMF1472" s="14"/>
      <c r="WMG1472" s="14"/>
      <c r="WMH1472" s="14"/>
      <c r="WMI1472" s="14"/>
      <c r="WMJ1472" s="14"/>
      <c r="WMK1472" s="14"/>
      <c r="WML1472" s="14"/>
      <c r="WMM1472" s="14"/>
      <c r="WMN1472" s="14"/>
      <c r="WMO1472" s="14"/>
      <c r="WMP1472" s="14"/>
      <c r="WMQ1472" s="14"/>
      <c r="WMR1472" s="14"/>
      <c r="WMS1472" s="14"/>
      <c r="WMT1472" s="14"/>
      <c r="WMU1472" s="14"/>
      <c r="WMV1472" s="14"/>
      <c r="WMW1472" s="14"/>
      <c r="WMX1472" s="14"/>
      <c r="WMY1472" s="14"/>
      <c r="WMZ1472" s="14"/>
      <c r="WNA1472" s="14"/>
      <c r="WNB1472" s="14"/>
      <c r="WNC1472" s="14"/>
      <c r="WND1472" s="14"/>
      <c r="WNE1472" s="14"/>
      <c r="WNF1472" s="14"/>
      <c r="WNG1472" s="14"/>
      <c r="WNH1472" s="14"/>
      <c r="WNI1472" s="14"/>
      <c r="WNJ1472" s="14"/>
      <c r="WNK1472" s="14"/>
      <c r="WNL1472" s="14"/>
      <c r="WNM1472" s="14"/>
      <c r="WNN1472" s="14"/>
      <c r="WNO1472" s="14"/>
      <c r="WNP1472" s="14"/>
      <c r="WNQ1472" s="14"/>
      <c r="WNR1472" s="14"/>
      <c r="WNS1472" s="14"/>
      <c r="WNT1472" s="14"/>
      <c r="WNU1472" s="14"/>
      <c r="WNV1472" s="14"/>
      <c r="WNW1472" s="14"/>
      <c r="WNX1472" s="14"/>
      <c r="WNY1472" s="14"/>
      <c r="WNZ1472" s="14"/>
      <c r="WOA1472" s="14"/>
      <c r="WOB1472" s="14"/>
      <c r="WOC1472" s="14"/>
      <c r="WOD1472" s="14"/>
      <c r="WOE1472" s="14"/>
      <c r="WOF1472" s="14"/>
      <c r="WOG1472" s="14"/>
      <c r="WOH1472" s="14"/>
      <c r="WOI1472" s="14"/>
      <c r="WOJ1472" s="14"/>
      <c r="WOK1472" s="14"/>
      <c r="WOL1472" s="14"/>
      <c r="WOM1472" s="14"/>
      <c r="WON1472" s="14"/>
      <c r="WOO1472" s="14"/>
      <c r="WOP1472" s="14"/>
      <c r="WOQ1472" s="14"/>
      <c r="WOR1472" s="14"/>
      <c r="WOS1472" s="14"/>
      <c r="WOT1472" s="14"/>
      <c r="WOU1472" s="14"/>
      <c r="WOV1472" s="14"/>
      <c r="WOW1472" s="14"/>
      <c r="WOX1472" s="14"/>
      <c r="WOY1472" s="14"/>
      <c r="WOZ1472" s="14"/>
      <c r="WPA1472" s="14"/>
      <c r="WPB1472" s="14"/>
      <c r="WPC1472" s="14"/>
      <c r="WPD1472" s="14"/>
      <c r="WPE1472" s="14"/>
      <c r="WPF1472" s="14"/>
      <c r="WPG1472" s="14"/>
      <c r="WPH1472" s="14"/>
      <c r="WPI1472" s="14"/>
      <c r="WPJ1472" s="14"/>
      <c r="WPK1472" s="14"/>
      <c r="WPL1472" s="14"/>
      <c r="WPM1472" s="14"/>
      <c r="WPN1472" s="14"/>
      <c r="WPO1472" s="14"/>
      <c r="WPP1472" s="14"/>
      <c r="WPQ1472" s="14"/>
      <c r="WPR1472" s="14"/>
      <c r="WPS1472" s="14"/>
      <c r="WPT1472" s="14"/>
      <c r="WPU1472" s="14"/>
      <c r="WPV1472" s="14"/>
      <c r="WPW1472" s="14"/>
      <c r="WPX1472" s="14"/>
      <c r="WPY1472" s="14"/>
      <c r="WPZ1472" s="14"/>
      <c r="WQA1472" s="14"/>
      <c r="WQB1472" s="14"/>
      <c r="WQC1472" s="14"/>
      <c r="WQD1472" s="14"/>
      <c r="WQE1472" s="14"/>
      <c r="WQF1472" s="14"/>
      <c r="WQG1472" s="14"/>
      <c r="WQH1472" s="14"/>
      <c r="WQI1472" s="14"/>
      <c r="WQJ1472" s="14"/>
      <c r="WQK1472" s="14"/>
      <c r="WQL1472" s="14"/>
      <c r="WQM1472" s="14"/>
      <c r="WQN1472" s="14"/>
      <c r="WQO1472" s="14"/>
      <c r="WQP1472" s="14"/>
      <c r="WQQ1472" s="14"/>
      <c r="WQR1472" s="14"/>
      <c r="WQS1472" s="14"/>
      <c r="WQT1472" s="14"/>
      <c r="WQU1472" s="14"/>
      <c r="WQV1472" s="14"/>
      <c r="WQW1472" s="14"/>
      <c r="WQX1472" s="14"/>
      <c r="WQY1472" s="14"/>
      <c r="WQZ1472" s="14"/>
      <c r="WRA1472" s="14"/>
      <c r="WRB1472" s="14"/>
      <c r="WRC1472" s="14"/>
      <c r="WRD1472" s="14"/>
      <c r="WRE1472" s="14"/>
      <c r="WRF1472" s="14"/>
      <c r="WRG1472" s="14"/>
      <c r="WRH1472" s="14"/>
      <c r="WRI1472" s="14"/>
      <c r="WRJ1472" s="14"/>
      <c r="WRK1472" s="14"/>
      <c r="WRL1472" s="14"/>
      <c r="WRM1472" s="14"/>
      <c r="WRN1472" s="14"/>
      <c r="WRO1472" s="14"/>
      <c r="WRP1472" s="14"/>
      <c r="WRQ1472" s="14"/>
      <c r="WRR1472" s="14"/>
      <c r="WRS1472" s="14"/>
      <c r="WRT1472" s="14"/>
      <c r="WRU1472" s="14"/>
      <c r="WRV1472" s="14"/>
      <c r="WRW1472" s="14"/>
      <c r="WRX1472" s="14"/>
      <c r="WRY1472" s="14"/>
      <c r="WRZ1472" s="14"/>
      <c r="WSA1472" s="14"/>
      <c r="WSB1472" s="14"/>
      <c r="WSC1472" s="14"/>
      <c r="WSD1472" s="14"/>
      <c r="WSE1472" s="14"/>
      <c r="WSF1472" s="14"/>
      <c r="WSG1472" s="14"/>
      <c r="WSH1472" s="14"/>
      <c r="WSI1472" s="14"/>
      <c r="WSJ1472" s="14"/>
      <c r="WSK1472" s="14"/>
      <c r="WSL1472" s="14"/>
      <c r="WSM1472" s="14"/>
      <c r="WSN1472" s="14"/>
      <c r="WSO1472" s="14"/>
      <c r="WSP1472" s="14"/>
      <c r="WSQ1472" s="14"/>
      <c r="WSR1472" s="14"/>
      <c r="WSS1472" s="14"/>
      <c r="WST1472" s="14"/>
      <c r="WSU1472" s="14"/>
      <c r="WSV1472" s="14"/>
      <c r="WSW1472" s="14"/>
      <c r="WSX1472" s="14"/>
      <c r="WSY1472" s="14"/>
      <c r="WSZ1472" s="14"/>
      <c r="WTA1472" s="14"/>
      <c r="WTB1472" s="14"/>
      <c r="WTC1472" s="14"/>
      <c r="WTD1472" s="14"/>
      <c r="WTE1472" s="14"/>
      <c r="WTF1472" s="14"/>
      <c r="WTG1472" s="14"/>
      <c r="WTH1472" s="14"/>
      <c r="WTI1472" s="14"/>
      <c r="WTJ1472" s="14"/>
      <c r="WTK1472" s="14"/>
      <c r="WTL1472" s="14"/>
      <c r="WTM1472" s="14"/>
      <c r="WTN1472" s="14"/>
      <c r="WTO1472" s="14"/>
      <c r="WTP1472" s="14"/>
      <c r="WTQ1472" s="14"/>
      <c r="WTR1472" s="14"/>
      <c r="WTS1472" s="14"/>
      <c r="WTT1472" s="14"/>
      <c r="WTU1472" s="14"/>
      <c r="WTV1472" s="14"/>
      <c r="WTW1472" s="14"/>
      <c r="WTX1472" s="14"/>
      <c r="WTY1472" s="14"/>
      <c r="WTZ1472" s="14"/>
      <c r="WUA1472" s="14"/>
      <c r="WUB1472" s="14"/>
      <c r="WUC1472" s="14"/>
      <c r="WUD1472" s="14"/>
      <c r="WUE1472" s="14"/>
      <c r="WUF1472" s="14"/>
      <c r="WUG1472" s="14"/>
      <c r="WUH1472" s="14"/>
      <c r="WUI1472" s="14"/>
      <c r="WUJ1472" s="14"/>
      <c r="WUK1472" s="14"/>
      <c r="WUL1472" s="14"/>
      <c r="WUM1472" s="14"/>
      <c r="WUN1472" s="14"/>
      <c r="WUO1472" s="14"/>
      <c r="WUP1472" s="14"/>
      <c r="WUQ1472" s="14"/>
      <c r="WUR1472" s="14"/>
      <c r="WUS1472" s="14"/>
      <c r="WUT1472" s="14"/>
      <c r="WUU1472" s="14"/>
      <c r="WUV1472" s="14"/>
      <c r="WUW1472" s="14"/>
      <c r="WUX1472" s="14"/>
      <c r="WUY1472" s="14"/>
      <c r="WUZ1472" s="14"/>
      <c r="WVA1472" s="14"/>
      <c r="WVB1472" s="14"/>
      <c r="WVC1472" s="14"/>
      <c r="WVD1472" s="14"/>
      <c r="WVE1472" s="14"/>
      <c r="WVF1472" s="14"/>
      <c r="WVG1472" s="14"/>
      <c r="WVH1472" s="14"/>
      <c r="WVI1472" s="14"/>
      <c r="WVJ1472" s="14"/>
      <c r="WVK1472" s="14"/>
      <c r="WVL1472" s="14"/>
      <c r="WVM1472" s="14"/>
      <c r="WVN1472" s="14"/>
      <c r="WVO1472" s="14"/>
      <c r="WVP1472" s="14"/>
      <c r="WVQ1472" s="14"/>
      <c r="WVR1472" s="14"/>
      <c r="WVS1472" s="14"/>
      <c r="WVT1472" s="14"/>
      <c r="WVU1472" s="14"/>
      <c r="WVV1472" s="14"/>
      <c r="WVW1472" s="14"/>
      <c r="WVX1472" s="14"/>
      <c r="WVY1472" s="14"/>
      <c r="WVZ1472" s="14"/>
      <c r="WWA1472" s="14"/>
      <c r="WWB1472" s="14"/>
      <c r="WWC1472" s="14"/>
      <c r="WWD1472" s="14"/>
      <c r="WWE1472" s="14"/>
      <c r="WWF1472" s="14"/>
      <c r="WWG1472" s="14"/>
      <c r="WWH1472" s="14"/>
      <c r="WWI1472" s="14"/>
      <c r="WWJ1472" s="14"/>
      <c r="WWK1472" s="14"/>
      <c r="WWL1472" s="14"/>
      <c r="WWM1472" s="14"/>
      <c r="WWN1472" s="14"/>
      <c r="WWO1472" s="14"/>
      <c r="WWP1472" s="14"/>
      <c r="WWQ1472" s="14"/>
      <c r="WWR1472" s="14"/>
      <c r="WWS1472" s="14"/>
      <c r="WWT1472" s="14"/>
      <c r="WWU1472" s="14"/>
      <c r="WWV1472" s="14"/>
      <c r="WWW1472" s="14"/>
      <c r="WWX1472" s="14"/>
      <c r="WWY1472" s="14"/>
      <c r="WWZ1472" s="14"/>
      <c r="WXA1472" s="14"/>
      <c r="WXB1472" s="14"/>
      <c r="WXC1472" s="14"/>
      <c r="WXD1472" s="14"/>
      <c r="WXE1472" s="14"/>
      <c r="WXF1472" s="14"/>
      <c r="WXG1472" s="14"/>
      <c r="WXH1472" s="14"/>
      <c r="WXI1472" s="14"/>
      <c r="WXJ1472" s="14"/>
      <c r="WXK1472" s="14"/>
      <c r="WXL1472" s="14"/>
      <c r="WXM1472" s="14"/>
      <c r="WXN1472" s="14"/>
      <c r="WXO1472" s="14"/>
      <c r="WXP1472" s="14"/>
      <c r="WXQ1472" s="14"/>
      <c r="WXR1472" s="14"/>
      <c r="WXS1472" s="14"/>
      <c r="WXT1472" s="14"/>
      <c r="WXU1472" s="14"/>
      <c r="WXV1472" s="14"/>
      <c r="WXW1472" s="14"/>
      <c r="WXX1472" s="14"/>
      <c r="WXY1472" s="14"/>
      <c r="WXZ1472" s="14"/>
      <c r="WYA1472" s="14"/>
      <c r="WYB1472" s="14"/>
      <c r="WYC1472" s="14"/>
      <c r="WYD1472" s="14"/>
      <c r="WYE1472" s="14"/>
      <c r="WYF1472" s="14"/>
      <c r="WYG1472" s="14"/>
      <c r="WYH1472" s="14"/>
      <c r="WYI1472" s="14"/>
      <c r="WYJ1472" s="14"/>
      <c r="WYK1472" s="14"/>
      <c r="WYL1472" s="14"/>
      <c r="WYM1472" s="14"/>
      <c r="WYN1472" s="14"/>
      <c r="WYO1472" s="14"/>
      <c r="WYP1472" s="14"/>
      <c r="WYQ1472" s="14"/>
      <c r="WYR1472" s="14"/>
      <c r="WYS1472" s="14"/>
      <c r="WYT1472" s="14"/>
      <c r="WYU1472" s="14"/>
      <c r="WYV1472" s="14"/>
      <c r="WYW1472" s="14"/>
      <c r="WYX1472" s="14"/>
      <c r="WYY1472" s="14"/>
      <c r="WYZ1472" s="14"/>
      <c r="WZA1472" s="14"/>
      <c r="WZB1472" s="14"/>
      <c r="WZC1472" s="14"/>
      <c r="WZD1472" s="14"/>
      <c r="WZE1472" s="14"/>
      <c r="WZF1472" s="14"/>
      <c r="WZG1472" s="14"/>
      <c r="WZH1472" s="14"/>
      <c r="WZI1472" s="14"/>
      <c r="WZJ1472" s="14"/>
      <c r="WZK1472" s="14"/>
      <c r="WZL1472" s="14"/>
      <c r="WZM1472" s="14"/>
      <c r="WZN1472" s="14"/>
      <c r="WZO1472" s="14"/>
      <c r="WZP1472" s="14"/>
      <c r="WZQ1472" s="14"/>
      <c r="WZR1472" s="14"/>
      <c r="WZS1472" s="14"/>
      <c r="WZT1472" s="14"/>
      <c r="WZU1472" s="14"/>
      <c r="WZV1472" s="14"/>
      <c r="WZW1472" s="14"/>
      <c r="WZX1472" s="14"/>
      <c r="WZY1472" s="14"/>
      <c r="WZZ1472" s="14"/>
      <c r="XAA1472" s="14"/>
      <c r="XAB1472" s="14"/>
      <c r="XAC1472" s="14"/>
      <c r="XAD1472" s="14"/>
      <c r="XAE1472" s="14"/>
      <c r="XAF1472" s="14"/>
      <c r="XAG1472" s="14"/>
      <c r="XAH1472" s="14"/>
      <c r="XAI1472" s="14"/>
      <c r="XAJ1472" s="14"/>
      <c r="XAK1472" s="14"/>
      <c r="XAL1472" s="14"/>
      <c r="XAM1472" s="14"/>
      <c r="XAN1472" s="14"/>
      <c r="XAO1472" s="14"/>
      <c r="XAP1472" s="14"/>
      <c r="XAQ1472" s="14"/>
      <c r="XAR1472" s="14"/>
      <c r="XAS1472" s="14"/>
      <c r="XAT1472" s="14"/>
      <c r="XAU1472" s="14"/>
      <c r="XAV1472" s="14"/>
      <c r="XAW1472" s="14"/>
      <c r="XAX1472" s="14"/>
      <c r="XAY1472" s="14"/>
      <c r="XAZ1472" s="14"/>
      <c r="XBA1472" s="14"/>
      <c r="XBB1472" s="14"/>
      <c r="XBC1472" s="14"/>
      <c r="XBD1472" s="14"/>
      <c r="XBE1472" s="14"/>
      <c r="XBF1472" s="14"/>
      <c r="XBG1472" s="14"/>
      <c r="XBH1472" s="14"/>
      <c r="XBI1472" s="14"/>
      <c r="XBJ1472" s="14"/>
      <c r="XBK1472" s="14"/>
      <c r="XBL1472" s="14"/>
      <c r="XBM1472" s="14"/>
      <c r="XBN1472" s="14"/>
      <c r="XBO1472" s="14"/>
      <c r="XBP1472" s="14"/>
      <c r="XBQ1472" s="14"/>
      <c r="XBR1472" s="14"/>
      <c r="XBS1472" s="14"/>
      <c r="XBT1472" s="14"/>
      <c r="XBU1472" s="14"/>
      <c r="XBV1472" s="14"/>
      <c r="XBW1472" s="14"/>
      <c r="XBX1472" s="14"/>
      <c r="XBY1472" s="14"/>
      <c r="XBZ1472" s="14"/>
      <c r="XCA1472" s="14"/>
      <c r="XCB1472" s="14"/>
      <c r="XCC1472" s="14"/>
      <c r="XCD1472" s="14"/>
      <c r="XCE1472" s="14"/>
      <c r="XCF1472" s="14"/>
      <c r="XCG1472" s="14"/>
      <c r="XCH1472" s="14"/>
      <c r="XCI1472" s="14"/>
      <c r="XCJ1472" s="14"/>
      <c r="XCK1472" s="14"/>
      <c r="XCL1472" s="14"/>
      <c r="XCM1472" s="14"/>
      <c r="XCN1472" s="14"/>
      <c r="XCO1472" s="14"/>
      <c r="XCP1472" s="14"/>
      <c r="XCQ1472" s="14"/>
      <c r="XCR1472" s="14"/>
      <c r="XCS1472" s="14"/>
      <c r="XCT1472" s="14"/>
      <c r="XCU1472" s="14"/>
      <c r="XCV1472" s="14"/>
      <c r="XCW1472" s="14"/>
      <c r="XCX1472" s="14"/>
      <c r="XCY1472" s="14"/>
      <c r="XCZ1472" s="14"/>
      <c r="XDA1472" s="14"/>
      <c r="XDB1472" s="14"/>
      <c r="XDC1472" s="14"/>
      <c r="XDD1472" s="14"/>
      <c r="XDE1472" s="14"/>
      <c r="XDF1472" s="14"/>
      <c r="XDG1472" s="14"/>
      <c r="XDH1472" s="14"/>
      <c r="XDI1472" s="14"/>
      <c r="XDJ1472" s="14"/>
      <c r="XDK1472" s="14"/>
      <c r="XDL1472" s="14"/>
      <c r="XDM1472" s="14"/>
      <c r="XDN1472" s="14"/>
      <c r="XDO1472" s="14"/>
      <c r="XDP1472" s="14"/>
      <c r="XDQ1472" s="14"/>
      <c r="XDR1472" s="14"/>
      <c r="XDS1472" s="14"/>
      <c r="XDT1472" s="14"/>
      <c r="XDU1472" s="14"/>
      <c r="XDV1472" s="14"/>
      <c r="XDW1472" s="14"/>
      <c r="XDX1472" s="14"/>
      <c r="XDY1472" s="14"/>
      <c r="XDZ1472" s="14"/>
      <c r="XEA1472" s="14"/>
      <c r="XEB1472" s="14"/>
      <c r="XEC1472" s="14"/>
      <c r="XED1472" s="14"/>
      <c r="XEE1472" s="14"/>
      <c r="XEF1472" s="14"/>
      <c r="XEG1472" s="14"/>
      <c r="XEH1472" s="14"/>
      <c r="XEI1472" s="14"/>
      <c r="XEJ1472" s="14"/>
      <c r="XEK1472" s="14"/>
      <c r="XEL1472" s="14"/>
      <c r="XEM1472" s="14"/>
      <c r="XEN1472" s="14"/>
      <c r="XEO1472" s="14"/>
      <c r="XEP1472" s="14"/>
      <c r="XEQ1472" s="14"/>
      <c r="XER1472" s="14"/>
      <c r="XES1472" s="14"/>
      <c r="XET1472" s="14"/>
      <c r="XEU1472" s="14"/>
      <c r="XEV1472" s="14"/>
      <c r="XEW1472" s="14"/>
      <c r="XEX1472" s="14"/>
      <c r="XEY1472" s="14"/>
      <c r="XEZ1472" s="14"/>
      <c r="XFA1472" s="14"/>
    </row>
    <row r="1473" spans="1:16381" ht="22.5" hidden="1" customHeight="1" x14ac:dyDescent="0.25">
      <c r="A1473" s="68" t="s">
        <v>4583</v>
      </c>
      <c r="B1473" s="68">
        <v>2623</v>
      </c>
      <c r="C1473" s="154" t="s">
        <v>3172</v>
      </c>
      <c r="D1473" s="329">
        <v>1984</v>
      </c>
      <c r="E1473" s="108" t="s">
        <v>2932</v>
      </c>
      <c r="F1473" s="108" t="s">
        <v>2933</v>
      </c>
      <c r="G1473" s="12">
        <v>3</v>
      </c>
      <c r="H1473" s="12">
        <v>3</v>
      </c>
      <c r="I1473" s="137">
        <v>1447</v>
      </c>
      <c r="J1473" s="137">
        <v>1275.7</v>
      </c>
      <c r="K1473" s="137">
        <v>1257.7</v>
      </c>
      <c r="L1473" s="30">
        <v>55</v>
      </c>
      <c r="M1473" s="137">
        <f>R1473+T1473+V1473+X1473+Z1473+AB1473+AE1473+AF1473</f>
        <v>3020726.76</v>
      </c>
      <c r="N1473" s="137"/>
      <c r="O1473" s="137"/>
      <c r="P1473" s="137"/>
      <c r="Q1473" s="137">
        <f>M1473</f>
        <v>3020726.76</v>
      </c>
      <c r="R1473" s="137">
        <v>2290404</v>
      </c>
      <c r="S1473" s="30"/>
      <c r="T1473" s="137"/>
      <c r="U1473" s="137">
        <v>760</v>
      </c>
      <c r="V1473" s="137">
        <v>666022.76</v>
      </c>
      <c r="W1473" s="137"/>
      <c r="X1473" s="137"/>
      <c r="Y1473" s="137">
        <v>20.420000000000002</v>
      </c>
      <c r="Z1473" s="137">
        <v>64300</v>
      </c>
      <c r="AA1473" s="137"/>
      <c r="AB1473" s="137"/>
      <c r="AC1473" s="137"/>
      <c r="AD1473" s="137"/>
      <c r="AE1473" s="137"/>
      <c r="AF1473" s="184"/>
      <c r="AG1473" s="143" t="s">
        <v>3126</v>
      </c>
      <c r="AH1473" s="188" t="s">
        <v>3050</v>
      </c>
      <c r="AI1473" s="188"/>
      <c r="AJ1473" s="134">
        <f t="shared" si="310"/>
        <v>1400</v>
      </c>
      <c r="AK1473" s="35" t="s">
        <v>153</v>
      </c>
      <c r="AL1473" s="134" t="str">
        <f t="shared" si="311"/>
        <v>1400.</v>
      </c>
      <c r="AM1473" s="140"/>
      <c r="AN1473" s="299"/>
      <c r="AO1473" s="193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  <c r="CZ1473" s="14"/>
      <c r="DA1473" s="14"/>
      <c r="DB1473" s="14"/>
      <c r="DC1473" s="14"/>
      <c r="DD1473" s="14"/>
      <c r="DE1473" s="14"/>
      <c r="DF1473" s="14"/>
      <c r="DG1473" s="14"/>
      <c r="DH1473" s="14"/>
      <c r="DI1473" s="14"/>
      <c r="DJ1473" s="14"/>
      <c r="DK1473" s="14"/>
      <c r="DL1473" s="14"/>
      <c r="DM1473" s="14"/>
      <c r="DN1473" s="14"/>
      <c r="DO1473" s="14"/>
      <c r="DP1473" s="14"/>
      <c r="DQ1473" s="14"/>
      <c r="DR1473" s="14"/>
      <c r="DS1473" s="14"/>
      <c r="DT1473" s="14"/>
      <c r="DU1473" s="14"/>
      <c r="DV1473" s="14"/>
      <c r="DW1473" s="14"/>
      <c r="DX1473" s="14"/>
      <c r="DY1473" s="14"/>
      <c r="DZ1473" s="14"/>
      <c r="EA1473" s="14"/>
      <c r="EB1473" s="14"/>
      <c r="EC1473" s="14"/>
      <c r="ED1473" s="14"/>
      <c r="EE1473" s="14"/>
      <c r="EF1473" s="14"/>
      <c r="EG1473" s="14"/>
      <c r="EH1473" s="14"/>
      <c r="EI1473" s="14"/>
      <c r="EJ1473" s="14"/>
      <c r="EK1473" s="14"/>
      <c r="EL1473" s="14"/>
      <c r="EM1473" s="14"/>
      <c r="EN1473" s="14"/>
      <c r="EO1473" s="14"/>
      <c r="EP1473" s="14"/>
      <c r="EQ1473" s="14"/>
      <c r="ER1473" s="14"/>
      <c r="ES1473" s="14"/>
      <c r="ET1473" s="14"/>
      <c r="EU1473" s="14"/>
      <c r="EV1473" s="14"/>
      <c r="EW1473" s="14"/>
      <c r="EX1473" s="14"/>
      <c r="EY1473" s="14"/>
      <c r="EZ1473" s="14"/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/>
      <c r="FK1473" s="14"/>
      <c r="FL1473" s="14"/>
      <c r="FM1473" s="14"/>
      <c r="FN1473" s="14"/>
      <c r="FO1473" s="14"/>
      <c r="FP1473" s="14"/>
      <c r="FQ1473" s="14"/>
      <c r="FR1473" s="14"/>
      <c r="FS1473" s="14"/>
      <c r="FT1473" s="14"/>
      <c r="FU1473" s="14"/>
      <c r="FV1473" s="14"/>
      <c r="FW1473" s="14"/>
      <c r="FX1473" s="14"/>
      <c r="FY1473" s="14"/>
      <c r="FZ1473" s="14"/>
      <c r="GA1473" s="14"/>
      <c r="GB1473" s="14"/>
      <c r="GC1473" s="14"/>
      <c r="GD1473" s="14"/>
      <c r="GE1473" s="14"/>
      <c r="GF1473" s="14"/>
      <c r="GG1473" s="14"/>
      <c r="GH1473" s="14"/>
      <c r="GI1473" s="14"/>
      <c r="GJ1473" s="14"/>
      <c r="GK1473" s="14"/>
      <c r="GL1473" s="14"/>
      <c r="GM1473" s="14"/>
      <c r="GN1473" s="14"/>
      <c r="GO1473" s="14"/>
      <c r="GP1473" s="14"/>
      <c r="GQ1473" s="14"/>
      <c r="GR1473" s="14"/>
      <c r="GS1473" s="14"/>
      <c r="GT1473" s="14"/>
      <c r="GU1473" s="14"/>
      <c r="GV1473" s="14"/>
      <c r="GW1473" s="14"/>
      <c r="GX1473" s="14"/>
      <c r="GY1473" s="14"/>
      <c r="GZ1473" s="14"/>
      <c r="HA1473" s="14"/>
      <c r="HB1473" s="14"/>
      <c r="HC1473" s="14"/>
      <c r="HD1473" s="14"/>
      <c r="HE1473" s="14"/>
      <c r="HF1473" s="14"/>
      <c r="HG1473" s="14"/>
      <c r="HH1473" s="14"/>
      <c r="HI1473" s="14"/>
      <c r="HJ1473" s="14"/>
      <c r="HK1473" s="14"/>
      <c r="HL1473" s="14"/>
      <c r="HM1473" s="14"/>
      <c r="HN1473" s="14"/>
      <c r="HO1473" s="14"/>
      <c r="HP1473" s="14"/>
      <c r="HQ1473" s="14"/>
      <c r="HR1473" s="14"/>
      <c r="HS1473" s="14"/>
      <c r="HT1473" s="14"/>
      <c r="HU1473" s="14"/>
      <c r="HV1473" s="14"/>
      <c r="HW1473" s="14"/>
      <c r="HX1473" s="14"/>
      <c r="HY1473" s="14"/>
      <c r="HZ1473" s="14"/>
      <c r="IA1473" s="14"/>
      <c r="IB1473" s="14"/>
      <c r="IC1473" s="14"/>
      <c r="ID1473" s="14"/>
      <c r="IE1473" s="14"/>
      <c r="IF1473" s="14"/>
      <c r="IG1473" s="14"/>
      <c r="IH1473" s="14"/>
      <c r="II1473" s="14"/>
      <c r="IJ1473" s="14"/>
      <c r="IK1473" s="14"/>
      <c r="IL1473" s="14"/>
      <c r="IM1473" s="14"/>
      <c r="IN1473" s="14"/>
      <c r="IO1473" s="14"/>
      <c r="IP1473" s="14"/>
      <c r="IQ1473" s="14"/>
      <c r="IR1473" s="14"/>
      <c r="IS1473" s="14"/>
      <c r="IT1473" s="14"/>
      <c r="IU1473" s="14"/>
      <c r="IV1473" s="14"/>
      <c r="IW1473" s="14"/>
      <c r="IX1473" s="14"/>
      <c r="IY1473" s="14"/>
      <c r="IZ1473" s="14"/>
      <c r="JA1473" s="14"/>
      <c r="JB1473" s="14"/>
      <c r="JC1473" s="14"/>
      <c r="JD1473" s="14"/>
      <c r="JE1473" s="14"/>
      <c r="JF1473" s="14"/>
      <c r="JG1473" s="14"/>
      <c r="JH1473" s="14"/>
      <c r="JI1473" s="14"/>
      <c r="JJ1473" s="14"/>
      <c r="JK1473" s="14"/>
      <c r="JL1473" s="14"/>
      <c r="JM1473" s="14"/>
      <c r="JN1473" s="14"/>
      <c r="JO1473" s="14"/>
      <c r="JP1473" s="14"/>
      <c r="JQ1473" s="14"/>
      <c r="JR1473" s="14"/>
      <c r="JS1473" s="14"/>
      <c r="JT1473" s="14"/>
      <c r="JU1473" s="14"/>
      <c r="JV1473" s="14"/>
      <c r="JW1473" s="14"/>
      <c r="JX1473" s="14"/>
      <c r="JY1473" s="14"/>
      <c r="JZ1473" s="14"/>
      <c r="KA1473" s="14"/>
      <c r="KB1473" s="14"/>
      <c r="KC1473" s="14"/>
      <c r="KD1473" s="14"/>
      <c r="KE1473" s="14"/>
      <c r="KF1473" s="14"/>
      <c r="KG1473" s="14"/>
      <c r="KH1473" s="14"/>
      <c r="KI1473" s="14"/>
      <c r="KJ1473" s="14"/>
      <c r="KK1473" s="14"/>
      <c r="KL1473" s="14"/>
      <c r="KM1473" s="14"/>
      <c r="KN1473" s="14"/>
      <c r="KO1473" s="14"/>
      <c r="KP1473" s="14"/>
      <c r="KQ1473" s="14"/>
      <c r="KR1473" s="14"/>
      <c r="KS1473" s="14"/>
      <c r="KT1473" s="14"/>
      <c r="KU1473" s="14"/>
      <c r="KV1473" s="14"/>
      <c r="KW1473" s="14"/>
      <c r="KX1473" s="14"/>
      <c r="KY1473" s="14"/>
      <c r="KZ1473" s="14"/>
      <c r="LA1473" s="14"/>
      <c r="LB1473" s="14"/>
      <c r="LC1473" s="14"/>
      <c r="LD1473" s="14"/>
      <c r="LE1473" s="14"/>
      <c r="LF1473" s="14"/>
      <c r="LG1473" s="14"/>
      <c r="LH1473" s="14"/>
      <c r="LI1473" s="14"/>
      <c r="LJ1473" s="14"/>
      <c r="LK1473" s="14"/>
      <c r="LL1473" s="14"/>
      <c r="LM1473" s="14"/>
      <c r="LN1473" s="14"/>
      <c r="LO1473" s="14"/>
      <c r="LP1473" s="14"/>
      <c r="LQ1473" s="14"/>
      <c r="LR1473" s="14"/>
      <c r="LS1473" s="14"/>
      <c r="LT1473" s="14"/>
      <c r="LU1473" s="14"/>
      <c r="LV1473" s="14"/>
      <c r="LW1473" s="14"/>
      <c r="LX1473" s="14"/>
      <c r="LY1473" s="14"/>
      <c r="LZ1473" s="14"/>
      <c r="MA1473" s="14"/>
      <c r="MB1473" s="14"/>
      <c r="MC1473" s="14"/>
      <c r="MD1473" s="14"/>
      <c r="ME1473" s="14"/>
      <c r="MF1473" s="14"/>
      <c r="MG1473" s="14"/>
      <c r="MH1473" s="14"/>
      <c r="MI1473" s="14"/>
      <c r="MJ1473" s="14"/>
      <c r="MK1473" s="14"/>
      <c r="ML1473" s="14"/>
      <c r="MM1473" s="14"/>
      <c r="MN1473" s="14"/>
      <c r="MO1473" s="14"/>
      <c r="MP1473" s="14"/>
      <c r="MQ1473" s="14"/>
      <c r="MR1473" s="14"/>
      <c r="MS1473" s="14"/>
      <c r="MT1473" s="14"/>
      <c r="MU1473" s="14"/>
      <c r="MV1473" s="14"/>
      <c r="MW1473" s="14"/>
      <c r="MX1473" s="14"/>
      <c r="MY1473" s="14"/>
      <c r="MZ1473" s="14"/>
      <c r="NA1473" s="14"/>
      <c r="NB1473" s="14"/>
      <c r="NC1473" s="14"/>
      <c r="ND1473" s="14"/>
      <c r="NE1473" s="14"/>
      <c r="NF1473" s="14"/>
      <c r="NG1473" s="14"/>
      <c r="NH1473" s="14"/>
      <c r="NI1473" s="14"/>
      <c r="NJ1473" s="14"/>
      <c r="NK1473" s="14"/>
      <c r="NL1473" s="14"/>
      <c r="NM1473" s="14"/>
      <c r="NN1473" s="14"/>
      <c r="NO1473" s="14"/>
      <c r="NP1473" s="14"/>
      <c r="NQ1473" s="14"/>
      <c r="NR1473" s="14"/>
      <c r="NS1473" s="14"/>
      <c r="NT1473" s="14"/>
      <c r="NU1473" s="14"/>
      <c r="NV1473" s="14"/>
      <c r="NW1473" s="14"/>
      <c r="NX1473" s="14"/>
      <c r="NY1473" s="14"/>
      <c r="NZ1473" s="14"/>
      <c r="OA1473" s="14"/>
      <c r="OB1473" s="14"/>
      <c r="OC1473" s="14"/>
      <c r="OD1473" s="14"/>
      <c r="OE1473" s="14"/>
      <c r="OF1473" s="14"/>
      <c r="OG1473" s="14"/>
      <c r="OH1473" s="14"/>
      <c r="OI1473" s="14"/>
      <c r="OJ1473" s="14"/>
      <c r="OK1473" s="14"/>
      <c r="OL1473" s="14"/>
      <c r="OM1473" s="14"/>
      <c r="ON1473" s="14"/>
      <c r="OO1473" s="14"/>
      <c r="OP1473" s="14"/>
      <c r="OQ1473" s="14"/>
      <c r="OR1473" s="14"/>
      <c r="OS1473" s="14"/>
      <c r="OT1473" s="14"/>
      <c r="OU1473" s="14"/>
      <c r="OV1473" s="14"/>
      <c r="OW1473" s="14"/>
      <c r="OX1473" s="14"/>
      <c r="OY1473" s="14"/>
      <c r="OZ1473" s="14"/>
      <c r="PA1473" s="14"/>
      <c r="PB1473" s="14"/>
      <c r="PC1473" s="14"/>
      <c r="PD1473" s="14"/>
      <c r="PE1473" s="14"/>
      <c r="PF1473" s="14"/>
      <c r="PG1473" s="14"/>
      <c r="PH1473" s="14"/>
      <c r="PI1473" s="14"/>
      <c r="PJ1473" s="14"/>
      <c r="PK1473" s="14"/>
      <c r="PL1473" s="14"/>
      <c r="PM1473" s="14"/>
      <c r="PN1473" s="14"/>
      <c r="PO1473" s="14"/>
      <c r="PP1473" s="14"/>
      <c r="PQ1473" s="14"/>
      <c r="PR1473" s="14"/>
      <c r="PS1473" s="14"/>
      <c r="PT1473" s="14"/>
      <c r="PU1473" s="14"/>
      <c r="PV1473" s="14"/>
      <c r="PW1473" s="14"/>
      <c r="PX1473" s="14"/>
      <c r="PY1473" s="14"/>
      <c r="PZ1473" s="14"/>
      <c r="QA1473" s="14"/>
      <c r="QB1473" s="14"/>
      <c r="QC1473" s="14"/>
      <c r="QD1473" s="14"/>
      <c r="QE1473" s="14"/>
      <c r="QF1473" s="14"/>
      <c r="QG1473" s="14"/>
      <c r="QH1473" s="14"/>
      <c r="QI1473" s="14"/>
      <c r="QJ1473" s="14"/>
      <c r="QK1473" s="14"/>
      <c r="QL1473" s="14"/>
      <c r="QM1473" s="14"/>
      <c r="QN1473" s="14"/>
      <c r="QO1473" s="14"/>
      <c r="QP1473" s="14"/>
      <c r="QQ1473" s="14"/>
      <c r="QR1473" s="14"/>
      <c r="QS1473" s="14"/>
      <c r="QT1473" s="14"/>
      <c r="QU1473" s="14"/>
      <c r="QV1473" s="14"/>
      <c r="QW1473" s="14"/>
      <c r="QX1473" s="14"/>
      <c r="QY1473" s="14"/>
      <c r="QZ1473" s="14"/>
      <c r="RA1473" s="14"/>
      <c r="RB1473" s="14"/>
      <c r="RC1473" s="14"/>
      <c r="RD1473" s="14"/>
      <c r="RE1473" s="14"/>
      <c r="RF1473" s="14"/>
      <c r="RG1473" s="14"/>
      <c r="RH1473" s="14"/>
      <c r="RI1473" s="14"/>
      <c r="RJ1473" s="14"/>
      <c r="RK1473" s="14"/>
      <c r="RL1473" s="14"/>
      <c r="RM1473" s="14"/>
      <c r="RN1473" s="14"/>
      <c r="RO1473" s="14"/>
      <c r="RP1473" s="14"/>
      <c r="RQ1473" s="14"/>
      <c r="RR1473" s="14"/>
      <c r="RS1473" s="14"/>
      <c r="RT1473" s="14"/>
      <c r="RU1473" s="14"/>
      <c r="RV1473" s="14"/>
      <c r="RW1473" s="14"/>
      <c r="RX1473" s="14"/>
      <c r="RY1473" s="14"/>
      <c r="RZ1473" s="14"/>
      <c r="SA1473" s="14"/>
      <c r="SB1473" s="14"/>
      <c r="SC1473" s="14"/>
      <c r="SD1473" s="14"/>
      <c r="SE1473" s="14"/>
      <c r="SF1473" s="14"/>
      <c r="SG1473" s="14"/>
      <c r="SH1473" s="14"/>
      <c r="SI1473" s="14"/>
      <c r="SJ1473" s="14"/>
      <c r="SK1473" s="14"/>
      <c r="SL1473" s="14"/>
      <c r="SM1473" s="14"/>
      <c r="SN1473" s="14"/>
      <c r="SO1473" s="14"/>
      <c r="SP1473" s="14"/>
      <c r="SQ1473" s="14"/>
      <c r="SR1473" s="14"/>
      <c r="SS1473" s="14"/>
      <c r="ST1473" s="14"/>
      <c r="SU1473" s="14"/>
      <c r="SV1473" s="14"/>
      <c r="SW1473" s="14"/>
      <c r="SX1473" s="14"/>
      <c r="SY1473" s="14"/>
      <c r="SZ1473" s="14"/>
      <c r="TA1473" s="14"/>
      <c r="TB1473" s="14"/>
      <c r="TC1473" s="14"/>
      <c r="TD1473" s="14"/>
      <c r="TE1473" s="14"/>
      <c r="TF1473" s="14"/>
      <c r="TG1473" s="14"/>
      <c r="TH1473" s="14"/>
      <c r="TI1473" s="14"/>
      <c r="TJ1473" s="14"/>
      <c r="TK1473" s="14"/>
      <c r="TL1473" s="14"/>
      <c r="TM1473" s="14"/>
      <c r="TN1473" s="14"/>
      <c r="TO1473" s="14"/>
      <c r="TP1473" s="14"/>
      <c r="TQ1473" s="14"/>
      <c r="TR1473" s="14"/>
      <c r="TS1473" s="14"/>
      <c r="TT1473" s="14"/>
      <c r="TU1473" s="14"/>
      <c r="TV1473" s="14"/>
      <c r="TW1473" s="14"/>
      <c r="TX1473" s="14"/>
      <c r="TY1473" s="14"/>
      <c r="TZ1473" s="14"/>
      <c r="UA1473" s="14"/>
      <c r="UB1473" s="14"/>
      <c r="UC1473" s="14"/>
      <c r="UD1473" s="14"/>
      <c r="UE1473" s="14"/>
      <c r="UF1473" s="14"/>
      <c r="UG1473" s="14"/>
      <c r="UH1473" s="14"/>
      <c r="UI1473" s="14"/>
      <c r="UJ1473" s="14"/>
      <c r="UK1473" s="14"/>
      <c r="UL1473" s="14"/>
      <c r="UM1473" s="14"/>
      <c r="UN1473" s="14"/>
      <c r="UO1473" s="14"/>
      <c r="UP1473" s="14"/>
      <c r="UQ1473" s="14"/>
      <c r="UR1473" s="14"/>
      <c r="US1473" s="14"/>
      <c r="UT1473" s="14"/>
      <c r="UU1473" s="14"/>
      <c r="UV1473" s="14"/>
      <c r="UW1473" s="14"/>
      <c r="UX1473" s="14"/>
      <c r="UY1473" s="14"/>
      <c r="UZ1473" s="14"/>
      <c r="VA1473" s="14"/>
      <c r="VB1473" s="14"/>
      <c r="VC1473" s="14"/>
      <c r="VD1473" s="14"/>
      <c r="VE1473" s="14"/>
      <c r="VF1473" s="14"/>
      <c r="VG1473" s="14"/>
      <c r="VH1473" s="14"/>
      <c r="VI1473" s="14"/>
      <c r="VJ1473" s="14"/>
      <c r="VK1473" s="14"/>
      <c r="VL1473" s="14"/>
      <c r="VM1473" s="14"/>
      <c r="VN1473" s="14"/>
      <c r="VO1473" s="14"/>
      <c r="VP1473" s="14"/>
      <c r="VQ1473" s="14"/>
      <c r="VR1473" s="14"/>
      <c r="VS1473" s="14"/>
      <c r="VT1473" s="14"/>
      <c r="VU1473" s="14"/>
      <c r="VV1473" s="14"/>
      <c r="VW1473" s="14"/>
      <c r="VX1473" s="14"/>
      <c r="VY1473" s="14"/>
      <c r="VZ1473" s="14"/>
      <c r="WA1473" s="14"/>
      <c r="WB1473" s="14"/>
      <c r="WC1473" s="14"/>
      <c r="WD1473" s="14"/>
      <c r="WE1473" s="14"/>
      <c r="WF1473" s="14"/>
      <c r="WG1473" s="14"/>
      <c r="WH1473" s="14"/>
      <c r="WI1473" s="14"/>
      <c r="WJ1473" s="14"/>
      <c r="WK1473" s="14"/>
      <c r="WL1473" s="14"/>
      <c r="WM1473" s="14"/>
      <c r="WN1473" s="14"/>
      <c r="WO1473" s="14"/>
      <c r="WP1473" s="14"/>
      <c r="WQ1473" s="14"/>
      <c r="WR1473" s="14"/>
      <c r="WS1473" s="14"/>
      <c r="WT1473" s="14"/>
      <c r="WU1473" s="14"/>
      <c r="WV1473" s="14"/>
      <c r="WW1473" s="14"/>
      <c r="WX1473" s="14"/>
      <c r="WY1473" s="14"/>
      <c r="WZ1473" s="14"/>
      <c r="XA1473" s="14"/>
      <c r="XB1473" s="14"/>
      <c r="XC1473" s="14"/>
      <c r="XD1473" s="14"/>
      <c r="XE1473" s="14"/>
      <c r="XF1473" s="14"/>
      <c r="XG1473" s="14"/>
      <c r="XH1473" s="14"/>
      <c r="XI1473" s="14"/>
      <c r="XJ1473" s="14"/>
      <c r="XK1473" s="14"/>
      <c r="XL1473" s="14"/>
      <c r="XM1473" s="14"/>
      <c r="XN1473" s="14"/>
      <c r="XO1473" s="14"/>
      <c r="XP1473" s="14"/>
      <c r="XQ1473" s="14"/>
      <c r="XR1473" s="14"/>
      <c r="XS1473" s="14"/>
      <c r="XT1473" s="14"/>
      <c r="XU1473" s="14"/>
      <c r="XV1473" s="14"/>
      <c r="XW1473" s="14"/>
      <c r="XX1473" s="14"/>
      <c r="XY1473" s="14"/>
      <c r="XZ1473" s="14"/>
      <c r="YA1473" s="14"/>
      <c r="YB1473" s="14"/>
      <c r="YC1473" s="14"/>
      <c r="YD1473" s="14"/>
      <c r="YE1473" s="14"/>
      <c r="YF1473" s="14"/>
      <c r="YG1473" s="14"/>
      <c r="YH1473" s="14"/>
      <c r="YI1473" s="14"/>
      <c r="YJ1473" s="14"/>
      <c r="YK1473" s="14"/>
      <c r="YL1473" s="14"/>
      <c r="YM1473" s="14"/>
      <c r="YN1473" s="14"/>
      <c r="YO1473" s="14"/>
      <c r="YP1473" s="14"/>
      <c r="YQ1473" s="14"/>
      <c r="YR1473" s="14"/>
      <c r="YS1473" s="14"/>
      <c r="YT1473" s="14"/>
      <c r="YU1473" s="14"/>
      <c r="YV1473" s="14"/>
      <c r="YW1473" s="14"/>
      <c r="YX1473" s="14"/>
      <c r="YY1473" s="14"/>
      <c r="YZ1473" s="14"/>
      <c r="ZA1473" s="14"/>
      <c r="ZB1473" s="14"/>
      <c r="ZC1473" s="14"/>
      <c r="ZD1473" s="14"/>
      <c r="ZE1473" s="14"/>
      <c r="ZF1473" s="14"/>
      <c r="ZG1473" s="14"/>
      <c r="ZH1473" s="14"/>
      <c r="ZI1473" s="14"/>
      <c r="ZJ1473" s="14"/>
      <c r="ZK1473" s="14"/>
      <c r="ZL1473" s="14"/>
      <c r="ZM1473" s="14"/>
      <c r="ZN1473" s="14"/>
      <c r="ZO1473" s="14"/>
      <c r="ZP1473" s="14"/>
      <c r="ZQ1473" s="14"/>
      <c r="ZR1473" s="14"/>
      <c r="ZS1473" s="14"/>
      <c r="ZT1473" s="14"/>
      <c r="ZU1473" s="14"/>
      <c r="ZV1473" s="14"/>
      <c r="ZW1473" s="14"/>
      <c r="ZX1473" s="14"/>
      <c r="ZY1473" s="14"/>
      <c r="ZZ1473" s="14"/>
      <c r="AAA1473" s="14"/>
      <c r="AAB1473" s="14"/>
      <c r="AAC1473" s="14"/>
      <c r="AAD1473" s="14"/>
      <c r="AAE1473" s="14"/>
      <c r="AAF1473" s="14"/>
      <c r="AAG1473" s="14"/>
      <c r="AAH1473" s="14"/>
      <c r="AAI1473" s="14"/>
      <c r="AAJ1473" s="14"/>
      <c r="AAK1473" s="14"/>
      <c r="AAL1473" s="14"/>
      <c r="AAM1473" s="14"/>
      <c r="AAN1473" s="14"/>
      <c r="AAO1473" s="14"/>
      <c r="AAP1473" s="14"/>
      <c r="AAQ1473" s="14"/>
      <c r="AAR1473" s="14"/>
      <c r="AAS1473" s="14"/>
      <c r="AAT1473" s="14"/>
      <c r="AAU1473" s="14"/>
      <c r="AAV1473" s="14"/>
      <c r="AAW1473" s="14"/>
      <c r="AAX1473" s="14"/>
      <c r="AAY1473" s="14"/>
      <c r="AAZ1473" s="14"/>
      <c r="ABA1473" s="14"/>
      <c r="ABB1473" s="14"/>
      <c r="ABC1473" s="14"/>
      <c r="ABD1473" s="14"/>
      <c r="ABE1473" s="14"/>
      <c r="ABF1473" s="14"/>
      <c r="ABG1473" s="14"/>
      <c r="ABH1473" s="14"/>
      <c r="ABI1473" s="14"/>
      <c r="ABJ1473" s="14"/>
      <c r="ABK1473" s="14"/>
      <c r="ABL1473" s="14"/>
      <c r="ABM1473" s="14"/>
      <c r="ABN1473" s="14"/>
      <c r="ABO1473" s="14"/>
      <c r="ABP1473" s="14"/>
      <c r="ABQ1473" s="14"/>
      <c r="ABR1473" s="14"/>
      <c r="ABS1473" s="14"/>
      <c r="ABT1473" s="14"/>
      <c r="ABU1473" s="14"/>
      <c r="ABV1473" s="14"/>
      <c r="ABW1473" s="14"/>
      <c r="ABX1473" s="14"/>
      <c r="ABY1473" s="14"/>
      <c r="ABZ1473" s="14"/>
      <c r="ACA1473" s="14"/>
      <c r="ACB1473" s="14"/>
      <c r="ACC1473" s="14"/>
      <c r="ACD1473" s="14"/>
      <c r="ACE1473" s="14"/>
      <c r="ACF1473" s="14"/>
      <c r="ACG1473" s="14"/>
      <c r="ACH1473" s="14"/>
      <c r="ACI1473" s="14"/>
      <c r="ACJ1473" s="14"/>
      <c r="ACK1473" s="14"/>
      <c r="ACL1473" s="14"/>
      <c r="ACM1473" s="14"/>
      <c r="ACN1473" s="14"/>
      <c r="ACO1473" s="14"/>
      <c r="ACP1473" s="14"/>
      <c r="ACQ1473" s="14"/>
      <c r="ACR1473" s="14"/>
      <c r="ACS1473" s="14"/>
      <c r="ACT1473" s="14"/>
      <c r="ACU1473" s="14"/>
      <c r="ACV1473" s="14"/>
      <c r="ACW1473" s="14"/>
      <c r="ACX1473" s="14"/>
      <c r="ACY1473" s="14"/>
      <c r="ACZ1473" s="14"/>
      <c r="ADA1473" s="14"/>
      <c r="ADB1473" s="14"/>
      <c r="ADC1473" s="14"/>
      <c r="ADD1473" s="14"/>
      <c r="ADE1473" s="14"/>
      <c r="ADF1473" s="14"/>
      <c r="ADG1473" s="14"/>
      <c r="ADH1473" s="14"/>
      <c r="ADI1473" s="14"/>
      <c r="ADJ1473" s="14"/>
      <c r="ADK1473" s="14"/>
      <c r="ADL1473" s="14"/>
      <c r="ADM1473" s="14"/>
      <c r="ADN1473" s="14"/>
      <c r="ADO1473" s="14"/>
      <c r="ADP1473" s="14"/>
      <c r="ADQ1473" s="14"/>
      <c r="ADR1473" s="14"/>
      <c r="ADS1473" s="14"/>
      <c r="ADT1473" s="14"/>
      <c r="ADU1473" s="14"/>
      <c r="ADV1473" s="14"/>
      <c r="ADW1473" s="14"/>
      <c r="ADX1473" s="14"/>
      <c r="ADY1473" s="14"/>
      <c r="ADZ1473" s="14"/>
      <c r="AEA1473" s="14"/>
      <c r="AEB1473" s="14"/>
      <c r="AEC1473" s="14"/>
      <c r="AED1473" s="14"/>
      <c r="AEE1473" s="14"/>
      <c r="AEF1473" s="14"/>
      <c r="AEG1473" s="14"/>
      <c r="AEH1473" s="14"/>
      <c r="AEI1473" s="14"/>
      <c r="AEJ1473" s="14"/>
      <c r="AEK1473" s="14"/>
      <c r="AEL1473" s="14"/>
      <c r="AEM1473" s="14"/>
      <c r="AEN1473" s="14"/>
      <c r="AEO1473" s="14"/>
      <c r="AEP1473" s="14"/>
      <c r="AEQ1473" s="14"/>
      <c r="AER1473" s="14"/>
      <c r="AES1473" s="14"/>
      <c r="AET1473" s="14"/>
      <c r="AEU1473" s="14"/>
      <c r="AEV1473" s="14"/>
      <c r="AEW1473" s="14"/>
      <c r="AEX1473" s="14"/>
      <c r="AEY1473" s="14"/>
      <c r="AEZ1473" s="14"/>
      <c r="AFA1473" s="14"/>
      <c r="AFB1473" s="14"/>
      <c r="AFC1473" s="14"/>
      <c r="AFD1473" s="14"/>
      <c r="AFE1473" s="14"/>
      <c r="AFF1473" s="14"/>
      <c r="AFG1473" s="14"/>
      <c r="AFH1473" s="14"/>
      <c r="AFI1473" s="14"/>
      <c r="AFJ1473" s="14"/>
      <c r="AFK1473" s="14"/>
      <c r="AFL1473" s="14"/>
      <c r="AFM1473" s="14"/>
      <c r="AFN1473" s="14"/>
      <c r="AFO1473" s="14"/>
      <c r="AFP1473" s="14"/>
      <c r="AFQ1473" s="14"/>
      <c r="AFR1473" s="14"/>
      <c r="AFS1473" s="14"/>
      <c r="AFT1473" s="14"/>
      <c r="AFU1473" s="14"/>
      <c r="AFV1473" s="14"/>
      <c r="AFW1473" s="14"/>
      <c r="AFX1473" s="14"/>
      <c r="AFY1473" s="14"/>
      <c r="AFZ1473" s="14"/>
      <c r="AGA1473" s="14"/>
      <c r="AGB1473" s="14"/>
      <c r="AGC1473" s="14"/>
      <c r="AGD1473" s="14"/>
      <c r="AGE1473" s="14"/>
      <c r="AGF1473" s="14"/>
      <c r="AGG1473" s="14"/>
      <c r="AGH1473" s="14"/>
      <c r="AGI1473" s="14"/>
      <c r="AGJ1473" s="14"/>
      <c r="AGK1473" s="14"/>
      <c r="AGL1473" s="14"/>
      <c r="AGM1473" s="14"/>
      <c r="AGN1473" s="14"/>
      <c r="AGO1473" s="14"/>
      <c r="AGP1473" s="14"/>
      <c r="AGQ1473" s="14"/>
      <c r="AGR1473" s="14"/>
      <c r="AGS1473" s="14"/>
      <c r="AGT1473" s="14"/>
      <c r="AGU1473" s="14"/>
      <c r="AGV1473" s="14"/>
      <c r="AGW1473" s="14"/>
      <c r="AGX1473" s="14"/>
      <c r="AGY1473" s="14"/>
      <c r="AGZ1473" s="14"/>
      <c r="AHA1473" s="14"/>
      <c r="AHB1473" s="14"/>
      <c r="AHC1473" s="14"/>
      <c r="AHD1473" s="14"/>
      <c r="AHE1473" s="14"/>
      <c r="AHF1473" s="14"/>
      <c r="AHG1473" s="14"/>
      <c r="AHH1473" s="14"/>
      <c r="AHI1473" s="14"/>
      <c r="AHJ1473" s="14"/>
      <c r="AHK1473" s="14"/>
      <c r="AHL1473" s="14"/>
      <c r="AHM1473" s="14"/>
      <c r="AHN1473" s="14"/>
      <c r="AHO1473" s="14"/>
      <c r="AHP1473" s="14"/>
      <c r="AHQ1473" s="14"/>
      <c r="AHR1473" s="14"/>
      <c r="AHS1473" s="14"/>
      <c r="AHT1473" s="14"/>
      <c r="AHU1473" s="14"/>
      <c r="AHV1473" s="14"/>
      <c r="AHW1473" s="14"/>
      <c r="AHX1473" s="14"/>
      <c r="AHY1473" s="14"/>
      <c r="AHZ1473" s="14"/>
      <c r="AIA1473" s="14"/>
      <c r="AIB1473" s="14"/>
      <c r="AIC1473" s="14"/>
      <c r="AID1473" s="14"/>
      <c r="AIE1473" s="14"/>
      <c r="AIF1473" s="14"/>
      <c r="AIG1473" s="14"/>
      <c r="AIH1473" s="14"/>
      <c r="AII1473" s="14"/>
      <c r="AIJ1473" s="14"/>
      <c r="AIK1473" s="14"/>
      <c r="AIL1473" s="14"/>
      <c r="AIM1473" s="14"/>
      <c r="AIN1473" s="14"/>
      <c r="AIO1473" s="14"/>
      <c r="AIP1473" s="14"/>
      <c r="AIQ1473" s="14"/>
      <c r="AIR1473" s="14"/>
      <c r="AIS1473" s="14"/>
      <c r="AIT1473" s="14"/>
      <c r="AIU1473" s="14"/>
      <c r="AIV1473" s="14"/>
      <c r="AIW1473" s="14"/>
      <c r="AIX1473" s="14"/>
      <c r="AIY1473" s="14"/>
      <c r="AIZ1473" s="14"/>
      <c r="AJA1473" s="14"/>
      <c r="AJB1473" s="14"/>
      <c r="AJC1473" s="14"/>
      <c r="AJD1473" s="14"/>
      <c r="AJE1473" s="14"/>
      <c r="AJF1473" s="14"/>
      <c r="AJG1473" s="14"/>
      <c r="AJH1473" s="14"/>
      <c r="AJI1473" s="14"/>
      <c r="AJJ1473" s="14"/>
      <c r="AJK1473" s="14"/>
      <c r="AJL1473" s="14"/>
      <c r="AJM1473" s="14"/>
      <c r="AJN1473" s="14"/>
      <c r="AJO1473" s="14"/>
      <c r="AJP1473" s="14"/>
      <c r="AJQ1473" s="14"/>
      <c r="AJR1473" s="14"/>
      <c r="AJS1473" s="14"/>
      <c r="AJT1473" s="14"/>
      <c r="AJU1473" s="14"/>
      <c r="AJV1473" s="14"/>
      <c r="AJW1473" s="14"/>
      <c r="AJX1473" s="14"/>
      <c r="AJY1473" s="14"/>
      <c r="AJZ1473" s="14"/>
      <c r="AKA1473" s="14"/>
      <c r="AKB1473" s="14"/>
      <c r="AKC1473" s="14"/>
      <c r="AKD1473" s="14"/>
      <c r="AKE1473" s="14"/>
      <c r="AKF1473" s="14"/>
      <c r="AKG1473" s="14"/>
      <c r="AKH1473" s="14"/>
      <c r="AKI1473" s="14"/>
      <c r="AKJ1473" s="14"/>
      <c r="AKK1473" s="14"/>
      <c r="AKL1473" s="14"/>
      <c r="AKM1473" s="14"/>
      <c r="AKN1473" s="14"/>
      <c r="AKO1473" s="14"/>
      <c r="AKP1473" s="14"/>
      <c r="AKQ1473" s="14"/>
      <c r="AKR1473" s="14"/>
      <c r="AKS1473" s="14"/>
      <c r="AKT1473" s="14"/>
      <c r="AKU1473" s="14"/>
      <c r="AKV1473" s="14"/>
      <c r="AKW1473" s="14"/>
      <c r="AKX1473" s="14"/>
      <c r="AKY1473" s="14"/>
      <c r="AKZ1473" s="14"/>
      <c r="ALA1473" s="14"/>
      <c r="ALB1473" s="14"/>
      <c r="ALC1473" s="14"/>
      <c r="ALD1473" s="14"/>
      <c r="ALE1473" s="14"/>
      <c r="ALF1473" s="14"/>
      <c r="ALG1473" s="14"/>
      <c r="ALH1473" s="14"/>
      <c r="ALI1473" s="14"/>
      <c r="ALJ1473" s="14"/>
      <c r="ALK1473" s="14"/>
      <c r="ALL1473" s="14"/>
      <c r="ALM1473" s="14"/>
      <c r="ALN1473" s="14"/>
      <c r="ALO1473" s="14"/>
      <c r="ALP1473" s="14"/>
      <c r="ALQ1473" s="14"/>
      <c r="ALR1473" s="14"/>
      <c r="ALS1473" s="14"/>
      <c r="ALT1473" s="14"/>
      <c r="ALU1473" s="14"/>
      <c r="ALV1473" s="14"/>
      <c r="ALW1473" s="14"/>
      <c r="ALX1473" s="14"/>
      <c r="ALY1473" s="14"/>
      <c r="ALZ1473" s="14"/>
      <c r="AMA1473" s="14"/>
      <c r="AMB1473" s="14"/>
      <c r="AMC1473" s="14"/>
      <c r="AMD1473" s="14"/>
      <c r="AME1473" s="14"/>
      <c r="AMF1473" s="14"/>
      <c r="AMG1473" s="14"/>
      <c r="AMH1473" s="14"/>
      <c r="AMI1473" s="14"/>
      <c r="AMJ1473" s="14"/>
      <c r="AMK1473" s="14"/>
      <c r="AML1473" s="14"/>
      <c r="AMM1473" s="14"/>
      <c r="AMN1473" s="14"/>
      <c r="AMO1473" s="14"/>
      <c r="AMP1473" s="14"/>
      <c r="AMQ1473" s="14"/>
      <c r="AMR1473" s="14"/>
      <c r="AMS1473" s="14"/>
      <c r="AMT1473" s="14"/>
      <c r="AMU1473" s="14"/>
      <c r="AMV1473" s="14"/>
      <c r="AMW1473" s="14"/>
      <c r="AMX1473" s="14"/>
      <c r="AMY1473" s="14"/>
      <c r="AMZ1473" s="14"/>
      <c r="ANA1473" s="14"/>
      <c r="ANB1473" s="14"/>
      <c r="ANC1473" s="14"/>
      <c r="AND1473" s="14"/>
      <c r="ANE1473" s="14"/>
      <c r="ANF1473" s="14"/>
      <c r="ANG1473" s="14"/>
      <c r="ANH1473" s="14"/>
      <c r="ANI1473" s="14"/>
      <c r="ANJ1473" s="14"/>
      <c r="ANK1473" s="14"/>
      <c r="ANL1473" s="14"/>
      <c r="ANM1473" s="14"/>
      <c r="ANN1473" s="14"/>
      <c r="ANO1473" s="14"/>
      <c r="ANP1473" s="14"/>
      <c r="ANQ1473" s="14"/>
      <c r="ANR1473" s="14"/>
      <c r="ANS1473" s="14"/>
      <c r="ANT1473" s="14"/>
      <c r="ANU1473" s="14"/>
      <c r="ANV1473" s="14"/>
      <c r="ANW1473" s="14"/>
      <c r="ANX1473" s="14"/>
      <c r="ANY1473" s="14"/>
      <c r="ANZ1473" s="14"/>
      <c r="AOA1473" s="14"/>
      <c r="AOB1473" s="14"/>
      <c r="AOC1473" s="14"/>
      <c r="AOD1473" s="14"/>
      <c r="AOE1473" s="14"/>
      <c r="AOF1473" s="14"/>
      <c r="AOG1473" s="14"/>
      <c r="AOH1473" s="14"/>
      <c r="AOI1473" s="14"/>
      <c r="AOJ1473" s="14"/>
      <c r="AOK1473" s="14"/>
      <c r="AOL1473" s="14"/>
      <c r="AOM1473" s="14"/>
      <c r="AON1473" s="14"/>
      <c r="AOO1473" s="14"/>
      <c r="AOP1473" s="14"/>
      <c r="AOQ1473" s="14"/>
      <c r="AOR1473" s="14"/>
      <c r="AOS1473" s="14"/>
      <c r="AOT1473" s="14"/>
      <c r="AOU1473" s="14"/>
      <c r="AOV1473" s="14"/>
      <c r="AOW1473" s="14"/>
      <c r="AOX1473" s="14"/>
      <c r="AOY1473" s="14"/>
      <c r="AOZ1473" s="14"/>
      <c r="APA1473" s="14"/>
      <c r="APB1473" s="14"/>
      <c r="APC1473" s="14"/>
      <c r="APD1473" s="14"/>
      <c r="APE1473" s="14"/>
      <c r="APF1473" s="14"/>
      <c r="APG1473" s="14"/>
      <c r="APH1473" s="14"/>
      <c r="API1473" s="14"/>
      <c r="APJ1473" s="14"/>
      <c r="APK1473" s="14"/>
      <c r="APL1473" s="14"/>
      <c r="APM1473" s="14"/>
      <c r="APN1473" s="14"/>
      <c r="APO1473" s="14"/>
      <c r="APP1473" s="14"/>
      <c r="APQ1473" s="14"/>
      <c r="APR1473" s="14"/>
      <c r="APS1473" s="14"/>
      <c r="APT1473" s="14"/>
      <c r="APU1473" s="14"/>
      <c r="APV1473" s="14"/>
      <c r="APW1473" s="14"/>
      <c r="APX1473" s="14"/>
      <c r="APY1473" s="14"/>
      <c r="APZ1473" s="14"/>
      <c r="AQA1473" s="14"/>
      <c r="AQB1473" s="14"/>
      <c r="AQC1473" s="14"/>
      <c r="AQD1473" s="14"/>
      <c r="AQE1473" s="14"/>
      <c r="AQF1473" s="14"/>
      <c r="AQG1473" s="14"/>
      <c r="AQH1473" s="14"/>
      <c r="AQI1473" s="14"/>
      <c r="AQJ1473" s="14"/>
      <c r="AQK1473" s="14"/>
      <c r="AQL1473" s="14"/>
      <c r="AQM1473" s="14"/>
      <c r="AQN1473" s="14"/>
      <c r="AQO1473" s="14"/>
      <c r="AQP1473" s="14"/>
      <c r="AQQ1473" s="14"/>
      <c r="AQR1473" s="14"/>
      <c r="AQS1473" s="14"/>
      <c r="AQT1473" s="14"/>
      <c r="AQU1473" s="14"/>
      <c r="AQV1473" s="14"/>
      <c r="AQW1473" s="14"/>
      <c r="AQX1473" s="14"/>
      <c r="AQY1473" s="14"/>
      <c r="AQZ1473" s="14"/>
      <c r="ARA1473" s="14"/>
      <c r="ARB1473" s="14"/>
      <c r="ARC1473" s="14"/>
      <c r="ARD1473" s="14"/>
      <c r="ARE1473" s="14"/>
      <c r="ARF1473" s="14"/>
      <c r="ARG1473" s="14"/>
      <c r="ARH1473" s="14"/>
      <c r="ARI1473" s="14"/>
      <c r="ARJ1473" s="14"/>
      <c r="ARK1473" s="14"/>
      <c r="ARL1473" s="14"/>
      <c r="ARM1473" s="14"/>
      <c r="ARN1473" s="14"/>
      <c r="ARO1473" s="14"/>
      <c r="ARP1473" s="14"/>
      <c r="ARQ1473" s="14"/>
      <c r="ARR1473" s="14"/>
      <c r="ARS1473" s="14"/>
      <c r="ART1473" s="14"/>
      <c r="ARU1473" s="14"/>
      <c r="ARV1473" s="14"/>
      <c r="ARW1473" s="14"/>
      <c r="ARX1473" s="14"/>
      <c r="ARY1473" s="14"/>
      <c r="ARZ1473" s="14"/>
      <c r="ASA1473" s="14"/>
      <c r="ASB1473" s="14"/>
      <c r="ASC1473" s="14"/>
      <c r="ASD1473" s="14"/>
      <c r="ASE1473" s="14"/>
      <c r="ASF1473" s="14"/>
      <c r="ASG1473" s="14"/>
      <c r="ASH1473" s="14"/>
      <c r="ASI1473" s="14"/>
      <c r="ASJ1473" s="14"/>
      <c r="ASK1473" s="14"/>
      <c r="ASL1473" s="14"/>
      <c r="ASM1473" s="14"/>
      <c r="ASN1473" s="14"/>
      <c r="ASO1473" s="14"/>
      <c r="ASP1473" s="14"/>
      <c r="ASQ1473" s="14"/>
      <c r="ASR1473" s="14"/>
      <c r="ASS1473" s="14"/>
      <c r="AST1473" s="14"/>
      <c r="ASU1473" s="14"/>
      <c r="ASV1473" s="14"/>
      <c r="ASW1473" s="14"/>
      <c r="ASX1473" s="14"/>
      <c r="ASY1473" s="14"/>
      <c r="ASZ1473" s="14"/>
      <c r="ATA1473" s="14"/>
      <c r="ATB1473" s="14"/>
      <c r="ATC1473" s="14"/>
      <c r="ATD1473" s="14"/>
      <c r="ATE1473" s="14"/>
      <c r="ATF1473" s="14"/>
      <c r="ATG1473" s="14"/>
      <c r="ATH1473" s="14"/>
      <c r="ATI1473" s="14"/>
      <c r="ATJ1473" s="14"/>
      <c r="ATK1473" s="14"/>
      <c r="ATL1473" s="14"/>
      <c r="ATM1473" s="14"/>
      <c r="ATN1473" s="14"/>
      <c r="ATO1473" s="14"/>
      <c r="ATP1473" s="14"/>
      <c r="ATQ1473" s="14"/>
      <c r="ATR1473" s="14"/>
      <c r="ATS1473" s="14"/>
      <c r="ATT1473" s="14"/>
      <c r="ATU1473" s="14"/>
      <c r="ATV1473" s="14"/>
      <c r="ATW1473" s="14"/>
      <c r="ATX1473" s="14"/>
      <c r="ATY1473" s="14"/>
      <c r="ATZ1473" s="14"/>
      <c r="AUA1473" s="14"/>
      <c r="AUB1473" s="14"/>
      <c r="AUC1473" s="14"/>
      <c r="AUD1473" s="14"/>
      <c r="AUE1473" s="14"/>
      <c r="AUF1473" s="14"/>
      <c r="AUG1473" s="14"/>
      <c r="AUH1473" s="14"/>
      <c r="AUI1473" s="14"/>
      <c r="AUJ1473" s="14"/>
      <c r="AUK1473" s="14"/>
      <c r="AUL1473" s="14"/>
      <c r="AUM1473" s="14"/>
      <c r="AUN1473" s="14"/>
      <c r="AUO1473" s="14"/>
      <c r="AUP1473" s="14"/>
      <c r="AUQ1473" s="14"/>
      <c r="AUR1473" s="14"/>
      <c r="AUS1473" s="14"/>
      <c r="AUT1473" s="14"/>
      <c r="AUU1473" s="14"/>
      <c r="AUV1473" s="14"/>
      <c r="AUW1473" s="14"/>
      <c r="AUX1473" s="14"/>
      <c r="AUY1473" s="14"/>
      <c r="AUZ1473" s="14"/>
      <c r="AVA1473" s="14"/>
      <c r="AVB1473" s="14"/>
      <c r="AVC1473" s="14"/>
      <c r="AVD1473" s="14"/>
      <c r="AVE1473" s="14"/>
      <c r="AVF1473" s="14"/>
      <c r="AVG1473" s="14"/>
      <c r="AVH1473" s="14"/>
      <c r="AVI1473" s="14"/>
      <c r="AVJ1473" s="14"/>
      <c r="AVK1473" s="14"/>
      <c r="AVL1473" s="14"/>
      <c r="AVM1473" s="14"/>
      <c r="AVN1473" s="14"/>
      <c r="AVO1473" s="14"/>
      <c r="AVP1473" s="14"/>
      <c r="AVQ1473" s="14"/>
      <c r="AVR1473" s="14"/>
      <c r="AVS1473" s="14"/>
      <c r="AVT1473" s="14"/>
      <c r="AVU1473" s="14"/>
      <c r="AVV1473" s="14"/>
      <c r="AVW1473" s="14"/>
      <c r="AVX1473" s="14"/>
      <c r="AVY1473" s="14"/>
      <c r="AVZ1473" s="14"/>
      <c r="AWA1473" s="14"/>
      <c r="AWB1473" s="14"/>
      <c r="AWC1473" s="14"/>
      <c r="AWD1473" s="14"/>
      <c r="AWE1473" s="14"/>
      <c r="AWF1473" s="14"/>
      <c r="AWG1473" s="14"/>
      <c r="AWH1473" s="14"/>
      <c r="AWI1473" s="14"/>
      <c r="AWJ1473" s="14"/>
      <c r="AWK1473" s="14"/>
      <c r="AWL1473" s="14"/>
      <c r="AWM1473" s="14"/>
      <c r="AWN1473" s="14"/>
      <c r="AWO1473" s="14"/>
      <c r="AWP1473" s="14"/>
      <c r="AWQ1473" s="14"/>
      <c r="AWR1473" s="14"/>
      <c r="AWS1473" s="14"/>
      <c r="AWT1473" s="14"/>
      <c r="AWU1473" s="14"/>
      <c r="AWV1473" s="14"/>
      <c r="AWW1473" s="14"/>
      <c r="AWX1473" s="14"/>
      <c r="AWY1473" s="14"/>
      <c r="AWZ1473" s="14"/>
      <c r="AXA1473" s="14"/>
      <c r="AXB1473" s="14"/>
      <c r="AXC1473" s="14"/>
      <c r="AXD1473" s="14"/>
      <c r="AXE1473" s="14"/>
      <c r="AXF1473" s="14"/>
      <c r="AXG1473" s="14"/>
      <c r="AXH1473" s="14"/>
      <c r="AXI1473" s="14"/>
      <c r="AXJ1473" s="14"/>
      <c r="AXK1473" s="14"/>
      <c r="AXL1473" s="14"/>
      <c r="AXM1473" s="14"/>
      <c r="AXN1473" s="14"/>
      <c r="AXO1473" s="14"/>
      <c r="AXP1473" s="14"/>
      <c r="AXQ1473" s="14"/>
      <c r="AXR1473" s="14"/>
      <c r="AXS1473" s="14"/>
      <c r="AXT1473" s="14"/>
      <c r="AXU1473" s="14"/>
      <c r="AXV1473" s="14"/>
      <c r="AXW1473" s="14"/>
      <c r="AXX1473" s="14"/>
      <c r="AXY1473" s="14"/>
      <c r="AXZ1473" s="14"/>
      <c r="AYA1473" s="14"/>
      <c r="AYB1473" s="14"/>
      <c r="AYC1473" s="14"/>
      <c r="AYD1473" s="14"/>
      <c r="AYE1473" s="14"/>
      <c r="AYF1473" s="14"/>
      <c r="AYG1473" s="14"/>
      <c r="AYH1473" s="14"/>
      <c r="AYI1473" s="14"/>
      <c r="AYJ1473" s="14"/>
      <c r="AYK1473" s="14"/>
      <c r="AYL1473" s="14"/>
      <c r="AYM1473" s="14"/>
      <c r="AYN1473" s="14"/>
      <c r="AYO1473" s="14"/>
      <c r="AYP1473" s="14"/>
      <c r="AYQ1473" s="14"/>
      <c r="AYR1473" s="14"/>
      <c r="AYS1473" s="14"/>
      <c r="AYT1473" s="14"/>
      <c r="AYU1473" s="14"/>
      <c r="AYV1473" s="14"/>
      <c r="AYW1473" s="14"/>
      <c r="AYX1473" s="14"/>
      <c r="AYY1473" s="14"/>
      <c r="AYZ1473" s="14"/>
      <c r="AZA1473" s="14"/>
      <c r="AZB1473" s="14"/>
      <c r="AZC1473" s="14"/>
      <c r="AZD1473" s="14"/>
      <c r="AZE1473" s="14"/>
      <c r="AZF1473" s="14"/>
      <c r="AZG1473" s="14"/>
      <c r="AZH1473" s="14"/>
      <c r="AZI1473" s="14"/>
      <c r="AZJ1473" s="14"/>
      <c r="AZK1473" s="14"/>
      <c r="AZL1473" s="14"/>
      <c r="AZM1473" s="14"/>
      <c r="AZN1473" s="14"/>
      <c r="AZO1473" s="14"/>
      <c r="AZP1473" s="14"/>
      <c r="AZQ1473" s="14"/>
      <c r="AZR1473" s="14"/>
      <c r="AZS1473" s="14"/>
      <c r="AZT1473" s="14"/>
      <c r="AZU1473" s="14"/>
      <c r="AZV1473" s="14"/>
      <c r="AZW1473" s="14"/>
      <c r="AZX1473" s="14"/>
      <c r="AZY1473" s="14"/>
      <c r="AZZ1473" s="14"/>
      <c r="BAA1473" s="14"/>
      <c r="BAB1473" s="14"/>
      <c r="BAC1473" s="14"/>
      <c r="BAD1473" s="14"/>
      <c r="BAE1473" s="14"/>
      <c r="BAF1473" s="14"/>
      <c r="BAG1473" s="14"/>
      <c r="BAH1473" s="14"/>
      <c r="BAI1473" s="14"/>
      <c r="BAJ1473" s="14"/>
      <c r="BAK1473" s="14"/>
      <c r="BAL1473" s="14"/>
      <c r="BAM1473" s="14"/>
      <c r="BAN1473" s="14"/>
      <c r="BAO1473" s="14"/>
      <c r="BAP1473" s="14"/>
      <c r="BAQ1473" s="14"/>
      <c r="BAR1473" s="14"/>
      <c r="BAS1473" s="14"/>
      <c r="BAT1473" s="14"/>
      <c r="BAU1473" s="14"/>
      <c r="BAV1473" s="14"/>
      <c r="BAW1473" s="14"/>
      <c r="BAX1473" s="14"/>
      <c r="BAY1473" s="14"/>
      <c r="BAZ1473" s="14"/>
      <c r="BBA1473" s="14"/>
      <c r="BBB1473" s="14"/>
      <c r="BBC1473" s="14"/>
      <c r="BBD1473" s="14"/>
      <c r="BBE1473" s="14"/>
      <c r="BBF1473" s="14"/>
      <c r="BBG1473" s="14"/>
      <c r="BBH1473" s="14"/>
      <c r="BBI1473" s="14"/>
      <c r="BBJ1473" s="14"/>
      <c r="BBK1473" s="14"/>
      <c r="BBL1473" s="14"/>
      <c r="BBM1473" s="14"/>
      <c r="BBN1473" s="14"/>
      <c r="BBO1473" s="14"/>
      <c r="BBP1473" s="14"/>
      <c r="BBQ1473" s="14"/>
      <c r="BBR1473" s="14"/>
      <c r="BBS1473" s="14"/>
      <c r="BBT1473" s="14"/>
      <c r="BBU1473" s="14"/>
      <c r="BBV1473" s="14"/>
      <c r="BBW1473" s="14"/>
      <c r="BBX1473" s="14"/>
      <c r="BBY1473" s="14"/>
      <c r="BBZ1473" s="14"/>
      <c r="BCA1473" s="14"/>
      <c r="BCB1473" s="14"/>
      <c r="BCC1473" s="14"/>
      <c r="BCD1473" s="14"/>
      <c r="BCE1473" s="14"/>
      <c r="BCF1473" s="14"/>
      <c r="BCG1473" s="14"/>
      <c r="BCH1473" s="14"/>
      <c r="BCI1473" s="14"/>
      <c r="BCJ1473" s="14"/>
      <c r="BCK1473" s="14"/>
      <c r="BCL1473" s="14"/>
      <c r="BCM1473" s="14"/>
      <c r="BCN1473" s="14"/>
      <c r="BCO1473" s="14"/>
      <c r="BCP1473" s="14"/>
      <c r="BCQ1473" s="14"/>
      <c r="BCR1473" s="14"/>
      <c r="BCS1473" s="14"/>
      <c r="BCT1473" s="14"/>
      <c r="BCU1473" s="14"/>
      <c r="BCV1473" s="14"/>
      <c r="BCW1473" s="14"/>
      <c r="BCX1473" s="14"/>
      <c r="BCY1473" s="14"/>
      <c r="BCZ1473" s="14"/>
      <c r="BDA1473" s="14"/>
      <c r="BDB1473" s="14"/>
      <c r="BDC1473" s="14"/>
      <c r="BDD1473" s="14"/>
      <c r="BDE1473" s="14"/>
      <c r="BDF1473" s="14"/>
      <c r="BDG1473" s="14"/>
      <c r="BDH1473" s="14"/>
      <c r="BDI1473" s="14"/>
      <c r="BDJ1473" s="14"/>
      <c r="BDK1473" s="14"/>
      <c r="BDL1473" s="14"/>
      <c r="BDM1473" s="14"/>
      <c r="BDN1473" s="14"/>
      <c r="BDO1473" s="14"/>
      <c r="BDP1473" s="14"/>
      <c r="BDQ1473" s="14"/>
      <c r="BDR1473" s="14"/>
      <c r="BDS1473" s="14"/>
      <c r="BDT1473" s="14"/>
      <c r="BDU1473" s="14"/>
      <c r="BDV1473" s="14"/>
      <c r="BDW1473" s="14"/>
      <c r="BDX1473" s="14"/>
      <c r="BDY1473" s="14"/>
      <c r="BDZ1473" s="14"/>
      <c r="BEA1473" s="14"/>
      <c r="BEB1473" s="14"/>
      <c r="BEC1473" s="14"/>
      <c r="BED1473" s="14"/>
      <c r="BEE1473" s="14"/>
      <c r="BEF1473" s="14"/>
      <c r="BEG1473" s="14"/>
      <c r="BEH1473" s="14"/>
      <c r="BEI1473" s="14"/>
      <c r="BEJ1473" s="14"/>
      <c r="BEK1473" s="14"/>
      <c r="BEL1473" s="14"/>
      <c r="BEM1473" s="14"/>
      <c r="BEN1473" s="14"/>
      <c r="BEO1473" s="14"/>
      <c r="BEP1473" s="14"/>
      <c r="BEQ1473" s="14"/>
      <c r="BER1473" s="14"/>
      <c r="BES1473" s="14"/>
      <c r="BET1473" s="14"/>
      <c r="BEU1473" s="14"/>
      <c r="BEV1473" s="14"/>
      <c r="BEW1473" s="14"/>
      <c r="BEX1473" s="14"/>
      <c r="BEY1473" s="14"/>
      <c r="BEZ1473" s="14"/>
      <c r="BFA1473" s="14"/>
      <c r="BFB1473" s="14"/>
      <c r="BFC1473" s="14"/>
      <c r="BFD1473" s="14"/>
      <c r="BFE1473" s="14"/>
      <c r="BFF1473" s="14"/>
      <c r="BFG1473" s="14"/>
      <c r="BFH1473" s="14"/>
      <c r="BFI1473" s="14"/>
      <c r="BFJ1473" s="14"/>
      <c r="BFK1473" s="14"/>
      <c r="BFL1473" s="14"/>
      <c r="BFM1473" s="14"/>
      <c r="BFN1473" s="14"/>
      <c r="BFO1473" s="14"/>
      <c r="BFP1473" s="14"/>
      <c r="BFQ1473" s="14"/>
      <c r="BFR1473" s="14"/>
      <c r="BFS1473" s="14"/>
      <c r="BFT1473" s="14"/>
      <c r="BFU1473" s="14"/>
      <c r="BFV1473" s="14"/>
      <c r="BFW1473" s="14"/>
      <c r="BFX1473" s="14"/>
      <c r="BFY1473" s="14"/>
      <c r="BFZ1473" s="14"/>
      <c r="BGA1473" s="14"/>
      <c r="BGB1473" s="14"/>
      <c r="BGC1473" s="14"/>
      <c r="BGD1473" s="14"/>
      <c r="BGE1473" s="14"/>
      <c r="BGF1473" s="14"/>
      <c r="BGG1473" s="14"/>
      <c r="BGH1473" s="14"/>
      <c r="BGI1473" s="14"/>
      <c r="BGJ1473" s="14"/>
      <c r="BGK1473" s="14"/>
      <c r="BGL1473" s="14"/>
      <c r="BGM1473" s="14"/>
      <c r="BGN1473" s="14"/>
      <c r="BGO1473" s="14"/>
      <c r="BGP1473" s="14"/>
      <c r="BGQ1473" s="14"/>
      <c r="BGR1473" s="14"/>
      <c r="BGS1473" s="14"/>
      <c r="BGT1473" s="14"/>
      <c r="BGU1473" s="14"/>
      <c r="BGV1473" s="14"/>
      <c r="BGW1473" s="14"/>
      <c r="BGX1473" s="14"/>
      <c r="BGY1473" s="14"/>
      <c r="BGZ1473" s="14"/>
      <c r="BHA1473" s="14"/>
      <c r="BHB1473" s="14"/>
      <c r="BHC1473" s="14"/>
      <c r="BHD1473" s="14"/>
      <c r="BHE1473" s="14"/>
      <c r="BHF1473" s="14"/>
      <c r="BHG1473" s="14"/>
      <c r="BHH1473" s="14"/>
      <c r="BHI1473" s="14"/>
      <c r="BHJ1473" s="14"/>
      <c r="BHK1473" s="14"/>
      <c r="BHL1473" s="14"/>
      <c r="BHM1473" s="14"/>
      <c r="BHN1473" s="14"/>
      <c r="BHO1473" s="14"/>
      <c r="BHP1473" s="14"/>
      <c r="BHQ1473" s="14"/>
      <c r="BHR1473" s="14"/>
      <c r="BHS1473" s="14"/>
      <c r="BHT1473" s="14"/>
      <c r="BHU1473" s="14"/>
      <c r="BHV1473" s="14"/>
      <c r="BHW1473" s="14"/>
      <c r="BHX1473" s="14"/>
      <c r="BHY1473" s="14"/>
      <c r="BHZ1473" s="14"/>
      <c r="BIA1473" s="14"/>
      <c r="BIB1473" s="14"/>
      <c r="BIC1473" s="14"/>
      <c r="BID1473" s="14"/>
      <c r="BIE1473" s="14"/>
      <c r="BIF1473" s="14"/>
      <c r="BIG1473" s="14"/>
      <c r="BIH1473" s="14"/>
      <c r="BII1473" s="14"/>
      <c r="BIJ1473" s="14"/>
      <c r="BIK1473" s="14"/>
      <c r="BIL1473" s="14"/>
      <c r="BIM1473" s="14"/>
      <c r="BIN1473" s="14"/>
      <c r="BIO1473" s="14"/>
      <c r="BIP1473" s="14"/>
      <c r="BIQ1473" s="14"/>
      <c r="BIR1473" s="14"/>
      <c r="BIS1473" s="14"/>
      <c r="BIT1473" s="14"/>
      <c r="BIU1473" s="14"/>
      <c r="BIV1473" s="14"/>
      <c r="BIW1473" s="14"/>
      <c r="BIX1473" s="14"/>
      <c r="BIY1473" s="14"/>
      <c r="BIZ1473" s="14"/>
      <c r="BJA1473" s="14"/>
      <c r="BJB1473" s="14"/>
      <c r="BJC1473" s="14"/>
      <c r="BJD1473" s="14"/>
      <c r="BJE1473" s="14"/>
      <c r="BJF1473" s="14"/>
      <c r="BJG1473" s="14"/>
      <c r="BJH1473" s="14"/>
      <c r="BJI1473" s="14"/>
      <c r="BJJ1473" s="14"/>
      <c r="BJK1473" s="14"/>
      <c r="BJL1473" s="14"/>
      <c r="BJM1473" s="14"/>
      <c r="BJN1473" s="14"/>
      <c r="BJO1473" s="14"/>
      <c r="BJP1473" s="14"/>
      <c r="BJQ1473" s="14"/>
      <c r="BJR1473" s="14"/>
      <c r="BJS1473" s="14"/>
      <c r="BJT1473" s="14"/>
      <c r="BJU1473" s="14"/>
      <c r="BJV1473" s="14"/>
      <c r="BJW1473" s="14"/>
      <c r="BJX1473" s="14"/>
      <c r="BJY1473" s="14"/>
      <c r="BJZ1473" s="14"/>
      <c r="BKA1473" s="14"/>
      <c r="BKB1473" s="14"/>
      <c r="BKC1473" s="14"/>
      <c r="BKD1473" s="14"/>
      <c r="BKE1473" s="14"/>
      <c r="BKF1473" s="14"/>
      <c r="BKG1473" s="14"/>
      <c r="BKH1473" s="14"/>
      <c r="BKI1473" s="14"/>
      <c r="BKJ1473" s="14"/>
      <c r="BKK1473" s="14"/>
      <c r="BKL1473" s="14"/>
      <c r="BKM1473" s="14"/>
      <c r="BKN1473" s="14"/>
      <c r="BKO1473" s="14"/>
      <c r="BKP1473" s="14"/>
      <c r="BKQ1473" s="14"/>
      <c r="BKR1473" s="14"/>
      <c r="BKS1473" s="14"/>
      <c r="BKT1473" s="14"/>
      <c r="BKU1473" s="14"/>
      <c r="BKV1473" s="14"/>
      <c r="BKW1473" s="14"/>
      <c r="BKX1473" s="14"/>
      <c r="BKY1473" s="14"/>
      <c r="BKZ1473" s="14"/>
      <c r="BLA1473" s="14"/>
      <c r="BLB1473" s="14"/>
      <c r="BLC1473" s="14"/>
      <c r="BLD1473" s="14"/>
      <c r="BLE1473" s="14"/>
      <c r="BLF1473" s="14"/>
      <c r="BLG1473" s="14"/>
      <c r="BLH1473" s="14"/>
      <c r="BLI1473" s="14"/>
      <c r="BLJ1473" s="14"/>
      <c r="BLK1473" s="14"/>
      <c r="BLL1473" s="14"/>
      <c r="BLM1473" s="14"/>
      <c r="BLN1473" s="14"/>
      <c r="BLO1473" s="14"/>
      <c r="BLP1473" s="14"/>
      <c r="BLQ1473" s="14"/>
      <c r="BLR1473" s="14"/>
      <c r="BLS1473" s="14"/>
      <c r="BLT1473" s="14"/>
      <c r="BLU1473" s="14"/>
      <c r="BLV1473" s="14"/>
      <c r="BLW1473" s="14"/>
      <c r="BLX1473" s="14"/>
      <c r="BLY1473" s="14"/>
      <c r="BLZ1473" s="14"/>
      <c r="BMA1473" s="14"/>
      <c r="BMB1473" s="14"/>
      <c r="BMC1473" s="14"/>
      <c r="BMD1473" s="14"/>
      <c r="BME1473" s="14"/>
      <c r="BMF1473" s="14"/>
      <c r="BMG1473" s="14"/>
      <c r="BMH1473" s="14"/>
      <c r="BMI1473" s="14"/>
      <c r="BMJ1473" s="14"/>
      <c r="BMK1473" s="14"/>
      <c r="BML1473" s="14"/>
      <c r="BMM1473" s="14"/>
      <c r="BMN1473" s="14"/>
      <c r="BMO1473" s="14"/>
      <c r="BMP1473" s="14"/>
      <c r="BMQ1473" s="14"/>
      <c r="BMR1473" s="14"/>
      <c r="BMS1473" s="14"/>
      <c r="BMT1473" s="14"/>
      <c r="BMU1473" s="14"/>
      <c r="BMV1473" s="14"/>
      <c r="BMW1473" s="14"/>
      <c r="BMX1473" s="14"/>
      <c r="BMY1473" s="14"/>
      <c r="BMZ1473" s="14"/>
      <c r="BNA1473" s="14"/>
      <c r="BNB1473" s="14"/>
      <c r="BNC1473" s="14"/>
      <c r="BND1473" s="14"/>
      <c r="BNE1473" s="14"/>
      <c r="BNF1473" s="14"/>
      <c r="BNG1473" s="14"/>
      <c r="BNH1473" s="14"/>
      <c r="BNI1473" s="14"/>
      <c r="BNJ1473" s="14"/>
      <c r="BNK1473" s="14"/>
      <c r="BNL1473" s="14"/>
      <c r="BNM1473" s="14"/>
      <c r="BNN1473" s="14"/>
      <c r="BNO1473" s="14"/>
      <c r="BNP1473" s="14"/>
      <c r="BNQ1473" s="14"/>
      <c r="BNR1473" s="14"/>
      <c r="BNS1473" s="14"/>
      <c r="BNT1473" s="14"/>
      <c r="BNU1473" s="14"/>
      <c r="BNV1473" s="14"/>
      <c r="BNW1473" s="14"/>
      <c r="BNX1473" s="14"/>
      <c r="BNY1473" s="14"/>
      <c r="BNZ1473" s="14"/>
      <c r="BOA1473" s="14"/>
      <c r="BOB1473" s="14"/>
      <c r="BOC1473" s="14"/>
      <c r="BOD1473" s="14"/>
      <c r="BOE1473" s="14"/>
      <c r="BOF1473" s="14"/>
      <c r="BOG1473" s="14"/>
      <c r="BOH1473" s="14"/>
      <c r="BOI1473" s="14"/>
      <c r="BOJ1473" s="14"/>
      <c r="BOK1473" s="14"/>
      <c r="BOL1473" s="14"/>
      <c r="BOM1473" s="14"/>
      <c r="BON1473" s="14"/>
      <c r="BOO1473" s="14"/>
      <c r="BOP1473" s="14"/>
      <c r="BOQ1473" s="14"/>
      <c r="BOR1473" s="14"/>
      <c r="BOS1473" s="14"/>
      <c r="BOT1473" s="14"/>
      <c r="BOU1473" s="14"/>
      <c r="BOV1473" s="14"/>
      <c r="BOW1473" s="14"/>
      <c r="BOX1473" s="14"/>
      <c r="BOY1473" s="14"/>
      <c r="BOZ1473" s="14"/>
      <c r="BPA1473" s="14"/>
      <c r="BPB1473" s="14"/>
      <c r="BPC1473" s="14"/>
      <c r="BPD1473" s="14"/>
      <c r="BPE1473" s="14"/>
      <c r="BPF1473" s="14"/>
      <c r="BPG1473" s="14"/>
      <c r="BPH1473" s="14"/>
      <c r="BPI1473" s="14"/>
      <c r="BPJ1473" s="14"/>
      <c r="BPK1473" s="14"/>
      <c r="BPL1473" s="14"/>
      <c r="BPM1473" s="14"/>
      <c r="BPN1473" s="14"/>
      <c r="BPO1473" s="14"/>
      <c r="BPP1473" s="14"/>
      <c r="BPQ1473" s="14"/>
      <c r="BPR1473" s="14"/>
      <c r="BPS1473" s="14"/>
      <c r="BPT1473" s="14"/>
      <c r="BPU1473" s="14"/>
      <c r="BPV1473" s="14"/>
      <c r="BPW1473" s="14"/>
      <c r="BPX1473" s="14"/>
      <c r="BPY1473" s="14"/>
      <c r="BPZ1473" s="14"/>
      <c r="BQA1473" s="14"/>
      <c r="BQB1473" s="14"/>
      <c r="BQC1473" s="14"/>
      <c r="BQD1473" s="14"/>
      <c r="BQE1473" s="14"/>
      <c r="BQF1473" s="14"/>
      <c r="BQG1473" s="14"/>
      <c r="BQH1473" s="14"/>
      <c r="BQI1473" s="14"/>
      <c r="BQJ1473" s="14"/>
      <c r="BQK1473" s="14"/>
      <c r="BQL1473" s="14"/>
      <c r="BQM1473" s="14"/>
      <c r="BQN1473" s="14"/>
      <c r="BQO1473" s="14"/>
      <c r="BQP1473" s="14"/>
      <c r="BQQ1473" s="14"/>
      <c r="BQR1473" s="14"/>
      <c r="BQS1473" s="14"/>
      <c r="BQT1473" s="14"/>
      <c r="BQU1473" s="14"/>
      <c r="BQV1473" s="14"/>
      <c r="BQW1473" s="14"/>
      <c r="BQX1473" s="14"/>
      <c r="BQY1473" s="14"/>
      <c r="BQZ1473" s="14"/>
      <c r="BRA1473" s="14"/>
      <c r="BRB1473" s="14"/>
      <c r="BRC1473" s="14"/>
      <c r="BRD1473" s="14"/>
      <c r="BRE1473" s="14"/>
      <c r="BRF1473" s="14"/>
      <c r="BRG1473" s="14"/>
      <c r="BRH1473" s="14"/>
      <c r="BRI1473" s="14"/>
      <c r="BRJ1473" s="14"/>
      <c r="BRK1473" s="14"/>
      <c r="BRL1473" s="14"/>
      <c r="BRM1473" s="14"/>
      <c r="BRN1473" s="14"/>
      <c r="BRO1473" s="14"/>
      <c r="BRP1473" s="14"/>
      <c r="BRQ1473" s="14"/>
      <c r="BRR1473" s="14"/>
      <c r="BRS1473" s="14"/>
      <c r="BRT1473" s="14"/>
      <c r="BRU1473" s="14"/>
      <c r="BRV1473" s="14"/>
      <c r="BRW1473" s="14"/>
      <c r="BRX1473" s="14"/>
      <c r="BRY1473" s="14"/>
      <c r="BRZ1473" s="14"/>
      <c r="BSA1473" s="14"/>
      <c r="BSB1473" s="14"/>
      <c r="BSC1473" s="14"/>
      <c r="BSD1473" s="14"/>
      <c r="BSE1473" s="14"/>
      <c r="BSF1473" s="14"/>
      <c r="BSG1473" s="14"/>
      <c r="BSH1473" s="14"/>
      <c r="BSI1473" s="14"/>
      <c r="BSJ1473" s="14"/>
      <c r="BSK1473" s="14"/>
      <c r="BSL1473" s="14"/>
      <c r="BSM1473" s="14"/>
      <c r="BSN1473" s="14"/>
      <c r="BSO1473" s="14"/>
      <c r="BSP1473" s="14"/>
      <c r="BSQ1473" s="14"/>
      <c r="BSR1473" s="14"/>
      <c r="BSS1473" s="14"/>
      <c r="BST1473" s="14"/>
      <c r="BSU1473" s="14"/>
      <c r="BSV1473" s="14"/>
      <c r="BSW1473" s="14"/>
      <c r="BSX1473" s="14"/>
      <c r="BSY1473" s="14"/>
      <c r="BSZ1473" s="14"/>
      <c r="BTA1473" s="14"/>
      <c r="BTB1473" s="14"/>
      <c r="BTC1473" s="14"/>
      <c r="BTD1473" s="14"/>
      <c r="BTE1473" s="14"/>
      <c r="BTF1473" s="14"/>
      <c r="BTG1473" s="14"/>
      <c r="BTH1473" s="14"/>
      <c r="BTI1473" s="14"/>
      <c r="BTJ1473" s="14"/>
      <c r="BTK1473" s="14"/>
      <c r="BTL1473" s="14"/>
      <c r="BTM1473" s="14"/>
      <c r="BTN1473" s="14"/>
      <c r="BTO1473" s="14"/>
      <c r="BTP1473" s="14"/>
      <c r="BTQ1473" s="14"/>
      <c r="BTR1473" s="14"/>
      <c r="BTS1473" s="14"/>
      <c r="BTT1473" s="14"/>
      <c r="BTU1473" s="14"/>
      <c r="BTV1473" s="14"/>
      <c r="BTW1473" s="14"/>
      <c r="BTX1473" s="14"/>
      <c r="BTY1473" s="14"/>
      <c r="BTZ1473" s="14"/>
      <c r="BUA1473" s="14"/>
      <c r="BUB1473" s="14"/>
      <c r="BUC1473" s="14"/>
      <c r="BUD1473" s="14"/>
      <c r="BUE1473" s="14"/>
      <c r="BUF1473" s="14"/>
      <c r="BUG1473" s="14"/>
      <c r="BUH1473" s="14"/>
      <c r="BUI1473" s="14"/>
      <c r="BUJ1473" s="14"/>
      <c r="BUK1473" s="14"/>
      <c r="BUL1473" s="14"/>
      <c r="BUM1473" s="14"/>
      <c r="BUN1473" s="14"/>
      <c r="BUO1473" s="14"/>
      <c r="BUP1473" s="14"/>
      <c r="BUQ1473" s="14"/>
      <c r="BUR1473" s="14"/>
      <c r="BUS1473" s="14"/>
      <c r="BUT1473" s="14"/>
      <c r="BUU1473" s="14"/>
      <c r="BUV1473" s="14"/>
      <c r="BUW1473" s="14"/>
      <c r="BUX1473" s="14"/>
      <c r="BUY1473" s="14"/>
      <c r="BUZ1473" s="14"/>
      <c r="BVA1473" s="14"/>
      <c r="BVB1473" s="14"/>
      <c r="BVC1473" s="14"/>
      <c r="BVD1473" s="14"/>
      <c r="BVE1473" s="14"/>
      <c r="BVF1473" s="14"/>
      <c r="BVG1473" s="14"/>
      <c r="BVH1473" s="14"/>
      <c r="BVI1473" s="14"/>
      <c r="BVJ1473" s="14"/>
      <c r="BVK1473" s="14"/>
      <c r="BVL1473" s="14"/>
      <c r="BVM1473" s="14"/>
      <c r="BVN1473" s="14"/>
      <c r="BVO1473" s="14"/>
      <c r="BVP1473" s="14"/>
      <c r="BVQ1473" s="14"/>
      <c r="BVR1473" s="14"/>
      <c r="BVS1473" s="14"/>
      <c r="BVT1473" s="14"/>
      <c r="BVU1473" s="14"/>
      <c r="BVV1473" s="14"/>
      <c r="BVW1473" s="14"/>
      <c r="BVX1473" s="14"/>
      <c r="BVY1473" s="14"/>
      <c r="BVZ1473" s="14"/>
      <c r="BWA1473" s="14"/>
      <c r="BWB1473" s="14"/>
      <c r="BWC1473" s="14"/>
      <c r="BWD1473" s="14"/>
      <c r="BWE1473" s="14"/>
      <c r="BWF1473" s="14"/>
      <c r="BWG1473" s="14"/>
      <c r="BWH1473" s="14"/>
      <c r="BWI1473" s="14"/>
      <c r="BWJ1473" s="14"/>
      <c r="BWK1473" s="14"/>
      <c r="BWL1473" s="14"/>
      <c r="BWM1473" s="14"/>
      <c r="BWN1473" s="14"/>
      <c r="BWO1473" s="14"/>
      <c r="BWP1473" s="14"/>
      <c r="BWQ1473" s="14"/>
      <c r="BWR1473" s="14"/>
      <c r="BWS1473" s="14"/>
      <c r="BWT1473" s="14"/>
      <c r="BWU1473" s="14"/>
      <c r="BWV1473" s="14"/>
      <c r="BWW1473" s="14"/>
      <c r="BWX1473" s="14"/>
      <c r="BWY1473" s="14"/>
      <c r="BWZ1473" s="14"/>
      <c r="BXA1473" s="14"/>
      <c r="BXB1473" s="14"/>
      <c r="BXC1473" s="14"/>
      <c r="BXD1473" s="14"/>
      <c r="BXE1473" s="14"/>
      <c r="BXF1473" s="14"/>
      <c r="BXG1473" s="14"/>
      <c r="BXH1473" s="14"/>
      <c r="BXI1473" s="14"/>
      <c r="BXJ1473" s="14"/>
      <c r="BXK1473" s="14"/>
      <c r="BXL1473" s="14"/>
      <c r="BXM1473" s="14"/>
      <c r="BXN1473" s="14"/>
      <c r="BXO1473" s="14"/>
      <c r="BXP1473" s="14"/>
      <c r="BXQ1473" s="14"/>
      <c r="BXR1473" s="14"/>
      <c r="BXS1473" s="14"/>
      <c r="BXT1473" s="14"/>
      <c r="BXU1473" s="14"/>
      <c r="BXV1473" s="14"/>
      <c r="BXW1473" s="14"/>
      <c r="BXX1473" s="14"/>
      <c r="BXY1473" s="14"/>
      <c r="BXZ1473" s="14"/>
      <c r="BYA1473" s="14"/>
      <c r="BYB1473" s="14"/>
      <c r="BYC1473" s="14"/>
      <c r="BYD1473" s="14"/>
      <c r="BYE1473" s="14"/>
      <c r="BYF1473" s="14"/>
      <c r="BYG1473" s="14"/>
      <c r="BYH1473" s="14"/>
      <c r="BYI1473" s="14"/>
      <c r="BYJ1473" s="14"/>
      <c r="BYK1473" s="14"/>
      <c r="BYL1473" s="14"/>
      <c r="BYM1473" s="14"/>
      <c r="BYN1473" s="14"/>
      <c r="BYO1473" s="14"/>
      <c r="BYP1473" s="14"/>
      <c r="BYQ1473" s="14"/>
      <c r="BYR1473" s="14"/>
      <c r="BYS1473" s="14"/>
      <c r="BYT1473" s="14"/>
      <c r="BYU1473" s="14"/>
      <c r="BYV1473" s="14"/>
      <c r="BYW1473" s="14"/>
      <c r="BYX1473" s="14"/>
      <c r="BYY1473" s="14"/>
      <c r="BYZ1473" s="14"/>
      <c r="BZA1473" s="14"/>
      <c r="BZB1473" s="14"/>
      <c r="BZC1473" s="14"/>
      <c r="BZD1473" s="14"/>
      <c r="BZE1473" s="14"/>
      <c r="BZF1473" s="14"/>
      <c r="BZG1473" s="14"/>
      <c r="BZH1473" s="14"/>
      <c r="BZI1473" s="14"/>
      <c r="BZJ1473" s="14"/>
      <c r="BZK1473" s="14"/>
      <c r="BZL1473" s="14"/>
      <c r="BZM1473" s="14"/>
      <c r="BZN1473" s="14"/>
      <c r="BZO1473" s="14"/>
      <c r="BZP1473" s="14"/>
      <c r="BZQ1473" s="14"/>
      <c r="BZR1473" s="14"/>
      <c r="BZS1473" s="14"/>
      <c r="BZT1473" s="14"/>
      <c r="BZU1473" s="14"/>
      <c r="BZV1473" s="14"/>
      <c r="BZW1473" s="14"/>
      <c r="BZX1473" s="14"/>
      <c r="BZY1473" s="14"/>
      <c r="BZZ1473" s="14"/>
      <c r="CAA1473" s="14"/>
      <c r="CAB1473" s="14"/>
      <c r="CAC1473" s="14"/>
      <c r="CAD1473" s="14"/>
      <c r="CAE1473" s="14"/>
      <c r="CAF1473" s="14"/>
      <c r="CAG1473" s="14"/>
      <c r="CAH1473" s="14"/>
      <c r="CAI1473" s="14"/>
      <c r="CAJ1473" s="14"/>
      <c r="CAK1473" s="14"/>
      <c r="CAL1473" s="14"/>
      <c r="CAM1473" s="14"/>
      <c r="CAN1473" s="14"/>
      <c r="CAO1473" s="14"/>
      <c r="CAP1473" s="14"/>
      <c r="CAQ1473" s="14"/>
      <c r="CAR1473" s="14"/>
      <c r="CAS1473" s="14"/>
      <c r="CAT1473" s="14"/>
      <c r="CAU1473" s="14"/>
      <c r="CAV1473" s="14"/>
      <c r="CAW1473" s="14"/>
      <c r="CAX1473" s="14"/>
      <c r="CAY1473" s="14"/>
      <c r="CAZ1473" s="14"/>
      <c r="CBA1473" s="14"/>
      <c r="CBB1473" s="14"/>
      <c r="CBC1473" s="14"/>
      <c r="CBD1473" s="14"/>
      <c r="CBE1473" s="14"/>
      <c r="CBF1473" s="14"/>
      <c r="CBG1473" s="14"/>
      <c r="CBH1473" s="14"/>
      <c r="CBI1473" s="14"/>
      <c r="CBJ1473" s="14"/>
      <c r="CBK1473" s="14"/>
      <c r="CBL1473" s="14"/>
      <c r="CBM1473" s="14"/>
      <c r="CBN1473" s="14"/>
      <c r="CBO1473" s="14"/>
      <c r="CBP1473" s="14"/>
      <c r="CBQ1473" s="14"/>
      <c r="CBR1473" s="14"/>
      <c r="CBS1473" s="14"/>
      <c r="CBT1473" s="14"/>
      <c r="CBU1473" s="14"/>
      <c r="CBV1473" s="14"/>
      <c r="CBW1473" s="14"/>
      <c r="CBX1473" s="14"/>
      <c r="CBY1473" s="14"/>
      <c r="CBZ1473" s="14"/>
      <c r="CCA1473" s="14"/>
      <c r="CCB1473" s="14"/>
      <c r="CCC1473" s="14"/>
      <c r="CCD1473" s="14"/>
      <c r="CCE1473" s="14"/>
      <c r="CCF1473" s="14"/>
      <c r="CCG1473" s="14"/>
      <c r="CCH1473" s="14"/>
      <c r="CCI1473" s="14"/>
      <c r="CCJ1473" s="14"/>
      <c r="CCK1473" s="14"/>
      <c r="CCL1473" s="14"/>
      <c r="CCM1473" s="14"/>
      <c r="CCN1473" s="14"/>
      <c r="CCO1473" s="14"/>
      <c r="CCP1473" s="14"/>
      <c r="CCQ1473" s="14"/>
      <c r="CCR1473" s="14"/>
      <c r="CCS1473" s="14"/>
      <c r="CCT1473" s="14"/>
      <c r="CCU1473" s="14"/>
      <c r="CCV1473" s="14"/>
      <c r="CCW1473" s="14"/>
      <c r="CCX1473" s="14"/>
      <c r="CCY1473" s="14"/>
      <c r="CCZ1473" s="14"/>
      <c r="CDA1473" s="14"/>
      <c r="CDB1473" s="14"/>
      <c r="CDC1473" s="14"/>
      <c r="CDD1473" s="14"/>
      <c r="CDE1473" s="14"/>
      <c r="CDF1473" s="14"/>
      <c r="CDG1473" s="14"/>
      <c r="CDH1473" s="14"/>
      <c r="CDI1473" s="14"/>
      <c r="CDJ1473" s="14"/>
      <c r="CDK1473" s="14"/>
      <c r="CDL1473" s="14"/>
      <c r="CDM1473" s="14"/>
      <c r="CDN1473" s="14"/>
      <c r="CDO1473" s="14"/>
      <c r="CDP1473" s="14"/>
      <c r="CDQ1473" s="14"/>
      <c r="CDR1473" s="14"/>
      <c r="CDS1473" s="14"/>
      <c r="CDT1473" s="14"/>
      <c r="CDU1473" s="14"/>
      <c r="CDV1473" s="14"/>
      <c r="CDW1473" s="14"/>
      <c r="CDX1473" s="14"/>
      <c r="CDY1473" s="14"/>
      <c r="CDZ1473" s="14"/>
      <c r="CEA1473" s="14"/>
      <c r="CEB1473" s="14"/>
      <c r="CEC1473" s="14"/>
      <c r="CED1473" s="14"/>
      <c r="CEE1473" s="14"/>
      <c r="CEF1473" s="14"/>
      <c r="CEG1473" s="14"/>
      <c r="CEH1473" s="14"/>
      <c r="CEI1473" s="14"/>
      <c r="CEJ1473" s="14"/>
      <c r="CEK1473" s="14"/>
      <c r="CEL1473" s="14"/>
      <c r="CEM1473" s="14"/>
      <c r="CEN1473" s="14"/>
      <c r="CEO1473" s="14"/>
      <c r="CEP1473" s="14"/>
      <c r="CEQ1473" s="14"/>
      <c r="CER1473" s="14"/>
      <c r="CES1473" s="14"/>
      <c r="CET1473" s="14"/>
      <c r="CEU1473" s="14"/>
      <c r="CEV1473" s="14"/>
      <c r="CEW1473" s="14"/>
      <c r="CEX1473" s="14"/>
      <c r="CEY1473" s="14"/>
      <c r="CEZ1473" s="14"/>
      <c r="CFA1473" s="14"/>
      <c r="CFB1473" s="14"/>
      <c r="CFC1473" s="14"/>
      <c r="CFD1473" s="14"/>
      <c r="CFE1473" s="14"/>
      <c r="CFF1473" s="14"/>
      <c r="CFG1473" s="14"/>
      <c r="CFH1473" s="14"/>
      <c r="CFI1473" s="14"/>
      <c r="CFJ1473" s="14"/>
      <c r="CFK1473" s="14"/>
      <c r="CFL1473" s="14"/>
      <c r="CFM1473" s="14"/>
      <c r="CFN1473" s="14"/>
      <c r="CFO1473" s="14"/>
      <c r="CFP1473" s="14"/>
      <c r="CFQ1473" s="14"/>
      <c r="CFR1473" s="14"/>
      <c r="CFS1473" s="14"/>
      <c r="CFT1473" s="14"/>
      <c r="CFU1473" s="14"/>
      <c r="CFV1473" s="14"/>
      <c r="CFW1473" s="14"/>
      <c r="CFX1473" s="14"/>
      <c r="CFY1473" s="14"/>
      <c r="CFZ1473" s="14"/>
      <c r="CGA1473" s="14"/>
      <c r="CGB1473" s="14"/>
      <c r="CGC1473" s="14"/>
      <c r="CGD1473" s="14"/>
      <c r="CGE1473" s="14"/>
      <c r="CGF1473" s="14"/>
      <c r="CGG1473" s="14"/>
      <c r="CGH1473" s="14"/>
      <c r="CGI1473" s="14"/>
      <c r="CGJ1473" s="14"/>
      <c r="CGK1473" s="14"/>
      <c r="CGL1473" s="14"/>
      <c r="CGM1473" s="14"/>
      <c r="CGN1473" s="14"/>
      <c r="CGO1473" s="14"/>
      <c r="CGP1473" s="14"/>
      <c r="CGQ1473" s="14"/>
      <c r="CGR1473" s="14"/>
      <c r="CGS1473" s="14"/>
      <c r="CGT1473" s="14"/>
      <c r="CGU1473" s="14"/>
      <c r="CGV1473" s="14"/>
      <c r="CGW1473" s="14"/>
      <c r="CGX1473" s="14"/>
      <c r="CGY1473" s="14"/>
      <c r="CGZ1473" s="14"/>
      <c r="CHA1473" s="14"/>
      <c r="CHB1473" s="14"/>
      <c r="CHC1473" s="14"/>
      <c r="CHD1473" s="14"/>
      <c r="CHE1473" s="14"/>
      <c r="CHF1473" s="14"/>
      <c r="CHG1473" s="14"/>
      <c r="CHH1473" s="14"/>
      <c r="CHI1473" s="14"/>
      <c r="CHJ1473" s="14"/>
      <c r="CHK1473" s="14"/>
      <c r="CHL1473" s="14"/>
      <c r="CHM1473" s="14"/>
      <c r="CHN1473" s="14"/>
      <c r="CHO1473" s="14"/>
      <c r="CHP1473" s="14"/>
      <c r="CHQ1473" s="14"/>
      <c r="CHR1473" s="14"/>
      <c r="CHS1473" s="14"/>
      <c r="CHT1473" s="14"/>
      <c r="CHU1473" s="14"/>
      <c r="CHV1473" s="14"/>
      <c r="CHW1473" s="14"/>
      <c r="CHX1473" s="14"/>
      <c r="CHY1473" s="14"/>
      <c r="CHZ1473" s="14"/>
      <c r="CIA1473" s="14"/>
      <c r="CIB1473" s="14"/>
      <c r="CIC1473" s="14"/>
      <c r="CID1473" s="14"/>
      <c r="CIE1473" s="14"/>
      <c r="CIF1473" s="14"/>
      <c r="CIG1473" s="14"/>
      <c r="CIH1473" s="14"/>
      <c r="CII1473" s="14"/>
      <c r="CIJ1473" s="14"/>
      <c r="CIK1473" s="14"/>
      <c r="CIL1473" s="14"/>
      <c r="CIM1473" s="14"/>
      <c r="CIN1473" s="14"/>
      <c r="CIO1473" s="14"/>
      <c r="CIP1473" s="14"/>
      <c r="CIQ1473" s="14"/>
      <c r="CIR1473" s="14"/>
      <c r="CIS1473" s="14"/>
      <c r="CIT1473" s="14"/>
      <c r="CIU1473" s="14"/>
      <c r="CIV1473" s="14"/>
      <c r="CIW1473" s="14"/>
      <c r="CIX1473" s="14"/>
      <c r="CIY1473" s="14"/>
      <c r="CIZ1473" s="14"/>
      <c r="CJA1473" s="14"/>
      <c r="CJB1473" s="14"/>
      <c r="CJC1473" s="14"/>
      <c r="CJD1473" s="14"/>
      <c r="CJE1473" s="14"/>
      <c r="CJF1473" s="14"/>
      <c r="CJG1473" s="14"/>
      <c r="CJH1473" s="14"/>
      <c r="CJI1473" s="14"/>
      <c r="CJJ1473" s="14"/>
      <c r="CJK1473" s="14"/>
      <c r="CJL1473" s="14"/>
      <c r="CJM1473" s="14"/>
      <c r="CJN1473" s="14"/>
      <c r="CJO1473" s="14"/>
      <c r="CJP1473" s="14"/>
      <c r="CJQ1473" s="14"/>
      <c r="CJR1473" s="14"/>
      <c r="CJS1473" s="14"/>
      <c r="CJT1473" s="14"/>
      <c r="CJU1473" s="14"/>
      <c r="CJV1473" s="14"/>
      <c r="CJW1473" s="14"/>
      <c r="CJX1473" s="14"/>
      <c r="CJY1473" s="14"/>
      <c r="CJZ1473" s="14"/>
      <c r="CKA1473" s="14"/>
      <c r="CKB1473" s="14"/>
      <c r="CKC1473" s="14"/>
      <c r="CKD1473" s="14"/>
      <c r="CKE1473" s="14"/>
      <c r="CKF1473" s="14"/>
      <c r="CKG1473" s="14"/>
      <c r="CKH1473" s="14"/>
      <c r="CKI1473" s="14"/>
      <c r="CKJ1473" s="14"/>
      <c r="CKK1473" s="14"/>
      <c r="CKL1473" s="14"/>
      <c r="CKM1473" s="14"/>
      <c r="CKN1473" s="14"/>
      <c r="CKO1473" s="14"/>
      <c r="CKP1473" s="14"/>
      <c r="CKQ1473" s="14"/>
      <c r="CKR1473" s="14"/>
      <c r="CKS1473" s="14"/>
      <c r="CKT1473" s="14"/>
      <c r="CKU1473" s="14"/>
      <c r="CKV1473" s="14"/>
      <c r="CKW1473" s="14"/>
      <c r="CKX1473" s="14"/>
      <c r="CKY1473" s="14"/>
      <c r="CKZ1473" s="14"/>
      <c r="CLA1473" s="14"/>
      <c r="CLB1473" s="14"/>
      <c r="CLC1473" s="14"/>
      <c r="CLD1473" s="14"/>
      <c r="CLE1473" s="14"/>
      <c r="CLF1473" s="14"/>
      <c r="CLG1473" s="14"/>
      <c r="CLH1473" s="14"/>
      <c r="CLI1473" s="14"/>
      <c r="CLJ1473" s="14"/>
      <c r="CLK1473" s="14"/>
      <c r="CLL1473" s="14"/>
      <c r="CLM1473" s="14"/>
      <c r="CLN1473" s="14"/>
      <c r="CLO1473" s="14"/>
      <c r="CLP1473" s="14"/>
      <c r="CLQ1473" s="14"/>
      <c r="CLR1473" s="14"/>
      <c r="CLS1473" s="14"/>
      <c r="CLT1473" s="14"/>
      <c r="CLU1473" s="14"/>
      <c r="CLV1473" s="14"/>
      <c r="CLW1473" s="14"/>
      <c r="CLX1473" s="14"/>
      <c r="CLY1473" s="14"/>
      <c r="CLZ1473" s="14"/>
      <c r="CMA1473" s="14"/>
      <c r="CMB1473" s="14"/>
      <c r="CMC1473" s="14"/>
      <c r="CMD1473" s="14"/>
      <c r="CME1473" s="14"/>
      <c r="CMF1473" s="14"/>
      <c r="CMG1473" s="14"/>
      <c r="CMH1473" s="14"/>
      <c r="CMI1473" s="14"/>
      <c r="CMJ1473" s="14"/>
      <c r="CMK1473" s="14"/>
      <c r="CML1473" s="14"/>
      <c r="CMM1473" s="14"/>
      <c r="CMN1473" s="14"/>
      <c r="CMO1473" s="14"/>
      <c r="CMP1473" s="14"/>
      <c r="CMQ1473" s="14"/>
      <c r="CMR1473" s="14"/>
      <c r="CMS1473" s="14"/>
      <c r="CMT1473" s="14"/>
      <c r="CMU1473" s="14"/>
      <c r="CMV1473" s="14"/>
      <c r="CMW1473" s="14"/>
      <c r="CMX1473" s="14"/>
      <c r="CMY1473" s="14"/>
      <c r="CMZ1473" s="14"/>
      <c r="CNA1473" s="14"/>
      <c r="CNB1473" s="14"/>
      <c r="CNC1473" s="14"/>
      <c r="CND1473" s="14"/>
      <c r="CNE1473" s="14"/>
      <c r="CNF1473" s="14"/>
      <c r="CNG1473" s="14"/>
      <c r="CNH1473" s="14"/>
      <c r="CNI1473" s="14"/>
      <c r="CNJ1473" s="14"/>
      <c r="CNK1473" s="14"/>
      <c r="CNL1473" s="14"/>
      <c r="CNM1473" s="14"/>
      <c r="CNN1473" s="14"/>
      <c r="CNO1473" s="14"/>
      <c r="CNP1473" s="14"/>
      <c r="CNQ1473" s="14"/>
      <c r="CNR1473" s="14"/>
      <c r="CNS1473" s="14"/>
      <c r="CNT1473" s="14"/>
      <c r="CNU1473" s="14"/>
      <c r="CNV1473" s="14"/>
      <c r="CNW1473" s="14"/>
      <c r="CNX1473" s="14"/>
      <c r="CNY1473" s="14"/>
      <c r="CNZ1473" s="14"/>
      <c r="COA1473" s="14"/>
      <c r="COB1473" s="14"/>
      <c r="COC1473" s="14"/>
      <c r="COD1473" s="14"/>
      <c r="COE1473" s="14"/>
      <c r="COF1473" s="14"/>
      <c r="COG1473" s="14"/>
      <c r="COH1473" s="14"/>
      <c r="COI1473" s="14"/>
      <c r="COJ1473" s="14"/>
      <c r="COK1473" s="14"/>
      <c r="COL1473" s="14"/>
      <c r="COM1473" s="14"/>
      <c r="CON1473" s="14"/>
      <c r="COO1473" s="14"/>
      <c r="COP1473" s="14"/>
      <c r="COQ1473" s="14"/>
      <c r="COR1473" s="14"/>
      <c r="COS1473" s="14"/>
      <c r="COT1473" s="14"/>
      <c r="COU1473" s="14"/>
      <c r="COV1473" s="14"/>
      <c r="COW1473" s="14"/>
      <c r="COX1473" s="14"/>
      <c r="COY1473" s="14"/>
      <c r="COZ1473" s="14"/>
      <c r="CPA1473" s="14"/>
      <c r="CPB1473" s="14"/>
      <c r="CPC1473" s="14"/>
      <c r="CPD1473" s="14"/>
      <c r="CPE1473" s="14"/>
      <c r="CPF1473" s="14"/>
      <c r="CPG1473" s="14"/>
      <c r="CPH1473" s="14"/>
      <c r="CPI1473" s="14"/>
      <c r="CPJ1473" s="14"/>
      <c r="CPK1473" s="14"/>
      <c r="CPL1473" s="14"/>
      <c r="CPM1473" s="14"/>
      <c r="CPN1473" s="14"/>
      <c r="CPO1473" s="14"/>
      <c r="CPP1473" s="14"/>
      <c r="CPQ1473" s="14"/>
      <c r="CPR1473" s="14"/>
      <c r="CPS1473" s="14"/>
      <c r="CPT1473" s="14"/>
      <c r="CPU1473" s="14"/>
      <c r="CPV1473" s="14"/>
      <c r="CPW1473" s="14"/>
      <c r="CPX1473" s="14"/>
      <c r="CPY1473" s="14"/>
      <c r="CPZ1473" s="14"/>
      <c r="CQA1473" s="14"/>
      <c r="CQB1473" s="14"/>
      <c r="CQC1473" s="14"/>
      <c r="CQD1473" s="14"/>
      <c r="CQE1473" s="14"/>
      <c r="CQF1473" s="14"/>
      <c r="CQG1473" s="14"/>
      <c r="CQH1473" s="14"/>
      <c r="CQI1473" s="14"/>
      <c r="CQJ1473" s="14"/>
      <c r="CQK1473" s="14"/>
      <c r="CQL1473" s="14"/>
      <c r="CQM1473" s="14"/>
      <c r="CQN1473" s="14"/>
      <c r="CQO1473" s="14"/>
      <c r="CQP1473" s="14"/>
      <c r="CQQ1473" s="14"/>
      <c r="CQR1473" s="14"/>
      <c r="CQS1473" s="14"/>
      <c r="CQT1473" s="14"/>
      <c r="CQU1473" s="14"/>
      <c r="CQV1473" s="14"/>
      <c r="CQW1473" s="14"/>
      <c r="CQX1473" s="14"/>
      <c r="CQY1473" s="14"/>
      <c r="CQZ1473" s="14"/>
      <c r="CRA1473" s="14"/>
      <c r="CRB1473" s="14"/>
      <c r="CRC1473" s="14"/>
      <c r="CRD1473" s="14"/>
      <c r="CRE1473" s="14"/>
      <c r="CRF1473" s="14"/>
      <c r="CRG1473" s="14"/>
      <c r="CRH1473" s="14"/>
      <c r="CRI1473" s="14"/>
      <c r="CRJ1473" s="14"/>
      <c r="CRK1473" s="14"/>
      <c r="CRL1473" s="14"/>
      <c r="CRM1473" s="14"/>
      <c r="CRN1473" s="14"/>
      <c r="CRO1473" s="14"/>
      <c r="CRP1473" s="14"/>
      <c r="CRQ1473" s="14"/>
      <c r="CRR1473" s="14"/>
      <c r="CRS1473" s="14"/>
      <c r="CRT1473" s="14"/>
      <c r="CRU1473" s="14"/>
      <c r="CRV1473" s="14"/>
      <c r="CRW1473" s="14"/>
      <c r="CRX1473" s="14"/>
      <c r="CRY1473" s="14"/>
      <c r="CRZ1473" s="14"/>
      <c r="CSA1473" s="14"/>
      <c r="CSB1473" s="14"/>
      <c r="CSC1473" s="14"/>
      <c r="CSD1473" s="14"/>
      <c r="CSE1473" s="14"/>
      <c r="CSF1473" s="14"/>
      <c r="CSG1473" s="14"/>
      <c r="CSH1473" s="14"/>
      <c r="CSI1473" s="14"/>
      <c r="CSJ1473" s="14"/>
      <c r="CSK1473" s="14"/>
      <c r="CSL1473" s="14"/>
      <c r="CSM1473" s="14"/>
      <c r="CSN1473" s="14"/>
      <c r="CSO1473" s="14"/>
      <c r="CSP1473" s="14"/>
      <c r="CSQ1473" s="14"/>
      <c r="CSR1473" s="14"/>
      <c r="CSS1473" s="14"/>
      <c r="CST1473" s="14"/>
      <c r="CSU1473" s="14"/>
      <c r="CSV1473" s="14"/>
      <c r="CSW1473" s="14"/>
      <c r="CSX1473" s="14"/>
      <c r="CSY1473" s="14"/>
      <c r="CSZ1473" s="14"/>
      <c r="CTA1473" s="14"/>
      <c r="CTB1473" s="14"/>
      <c r="CTC1473" s="14"/>
      <c r="CTD1473" s="14"/>
      <c r="CTE1473" s="14"/>
      <c r="CTF1473" s="14"/>
      <c r="CTG1473" s="14"/>
      <c r="CTH1473" s="14"/>
      <c r="CTI1473" s="14"/>
      <c r="CTJ1473" s="14"/>
      <c r="CTK1473" s="14"/>
      <c r="CTL1473" s="14"/>
      <c r="CTM1473" s="14"/>
      <c r="CTN1473" s="14"/>
      <c r="CTO1473" s="14"/>
      <c r="CTP1473" s="14"/>
      <c r="CTQ1473" s="14"/>
      <c r="CTR1473" s="14"/>
      <c r="CTS1473" s="14"/>
      <c r="CTT1473" s="14"/>
      <c r="CTU1473" s="14"/>
      <c r="CTV1473" s="14"/>
      <c r="CTW1473" s="14"/>
      <c r="CTX1473" s="14"/>
      <c r="CTY1473" s="14"/>
      <c r="CTZ1473" s="14"/>
      <c r="CUA1473" s="14"/>
      <c r="CUB1473" s="14"/>
      <c r="CUC1473" s="14"/>
      <c r="CUD1473" s="14"/>
      <c r="CUE1473" s="14"/>
      <c r="CUF1473" s="14"/>
      <c r="CUG1473" s="14"/>
      <c r="CUH1473" s="14"/>
      <c r="CUI1473" s="14"/>
      <c r="CUJ1473" s="14"/>
      <c r="CUK1473" s="14"/>
      <c r="CUL1473" s="14"/>
      <c r="CUM1473" s="14"/>
      <c r="CUN1473" s="14"/>
      <c r="CUO1473" s="14"/>
      <c r="CUP1473" s="14"/>
      <c r="CUQ1473" s="14"/>
      <c r="CUR1473" s="14"/>
      <c r="CUS1473" s="14"/>
      <c r="CUT1473" s="14"/>
      <c r="CUU1473" s="14"/>
      <c r="CUV1473" s="14"/>
      <c r="CUW1473" s="14"/>
      <c r="CUX1473" s="14"/>
      <c r="CUY1473" s="14"/>
      <c r="CUZ1473" s="14"/>
      <c r="CVA1473" s="14"/>
      <c r="CVB1473" s="14"/>
      <c r="CVC1473" s="14"/>
      <c r="CVD1473" s="14"/>
      <c r="CVE1473" s="14"/>
      <c r="CVF1473" s="14"/>
      <c r="CVG1473" s="14"/>
      <c r="CVH1473" s="14"/>
      <c r="CVI1473" s="14"/>
      <c r="CVJ1473" s="14"/>
      <c r="CVK1473" s="14"/>
      <c r="CVL1473" s="14"/>
      <c r="CVM1473" s="14"/>
      <c r="CVN1473" s="14"/>
      <c r="CVO1473" s="14"/>
      <c r="CVP1473" s="14"/>
      <c r="CVQ1473" s="14"/>
      <c r="CVR1473" s="14"/>
      <c r="CVS1473" s="14"/>
      <c r="CVT1473" s="14"/>
      <c r="CVU1473" s="14"/>
      <c r="CVV1473" s="14"/>
      <c r="CVW1473" s="14"/>
      <c r="CVX1473" s="14"/>
      <c r="CVY1473" s="14"/>
      <c r="CVZ1473" s="14"/>
      <c r="CWA1473" s="14"/>
      <c r="CWB1473" s="14"/>
      <c r="CWC1473" s="14"/>
      <c r="CWD1473" s="14"/>
      <c r="CWE1473" s="14"/>
      <c r="CWF1473" s="14"/>
      <c r="CWG1473" s="14"/>
      <c r="CWH1473" s="14"/>
      <c r="CWI1473" s="14"/>
      <c r="CWJ1473" s="14"/>
      <c r="CWK1473" s="14"/>
      <c r="CWL1473" s="14"/>
      <c r="CWM1473" s="14"/>
      <c r="CWN1473" s="14"/>
      <c r="CWO1473" s="14"/>
      <c r="CWP1473" s="14"/>
      <c r="CWQ1473" s="14"/>
      <c r="CWR1473" s="14"/>
      <c r="CWS1473" s="14"/>
      <c r="CWT1473" s="14"/>
      <c r="CWU1473" s="14"/>
      <c r="CWV1473" s="14"/>
      <c r="CWW1473" s="14"/>
      <c r="CWX1473" s="14"/>
      <c r="CWY1473" s="14"/>
      <c r="CWZ1473" s="14"/>
      <c r="CXA1473" s="14"/>
      <c r="CXB1473" s="14"/>
      <c r="CXC1473" s="14"/>
      <c r="CXD1473" s="14"/>
      <c r="CXE1473" s="14"/>
      <c r="CXF1473" s="14"/>
      <c r="CXG1473" s="14"/>
      <c r="CXH1473" s="14"/>
      <c r="CXI1473" s="14"/>
      <c r="CXJ1473" s="14"/>
      <c r="CXK1473" s="14"/>
      <c r="CXL1473" s="14"/>
      <c r="CXM1473" s="14"/>
      <c r="CXN1473" s="14"/>
      <c r="CXO1473" s="14"/>
      <c r="CXP1473" s="14"/>
      <c r="CXQ1473" s="14"/>
      <c r="CXR1473" s="14"/>
      <c r="CXS1473" s="14"/>
      <c r="CXT1473" s="14"/>
      <c r="CXU1473" s="14"/>
      <c r="CXV1473" s="14"/>
      <c r="CXW1473" s="14"/>
      <c r="CXX1473" s="14"/>
      <c r="CXY1473" s="14"/>
      <c r="CXZ1473" s="14"/>
      <c r="CYA1473" s="14"/>
      <c r="CYB1473" s="14"/>
      <c r="CYC1473" s="14"/>
      <c r="CYD1473" s="14"/>
      <c r="CYE1473" s="14"/>
      <c r="CYF1473" s="14"/>
      <c r="CYG1473" s="14"/>
      <c r="CYH1473" s="14"/>
      <c r="CYI1473" s="14"/>
      <c r="CYJ1473" s="14"/>
      <c r="CYK1473" s="14"/>
      <c r="CYL1473" s="14"/>
      <c r="CYM1473" s="14"/>
      <c r="CYN1473" s="14"/>
      <c r="CYO1473" s="14"/>
      <c r="CYP1473" s="14"/>
      <c r="CYQ1473" s="14"/>
      <c r="CYR1473" s="14"/>
      <c r="CYS1473" s="14"/>
      <c r="CYT1473" s="14"/>
      <c r="CYU1473" s="14"/>
      <c r="CYV1473" s="14"/>
      <c r="CYW1473" s="14"/>
      <c r="CYX1473" s="14"/>
      <c r="CYY1473" s="14"/>
      <c r="CYZ1473" s="14"/>
      <c r="CZA1473" s="14"/>
      <c r="CZB1473" s="14"/>
      <c r="CZC1473" s="14"/>
      <c r="CZD1473" s="14"/>
      <c r="CZE1473" s="14"/>
      <c r="CZF1473" s="14"/>
      <c r="CZG1473" s="14"/>
      <c r="CZH1473" s="14"/>
      <c r="CZI1473" s="14"/>
      <c r="CZJ1473" s="14"/>
      <c r="CZK1473" s="14"/>
      <c r="CZL1473" s="14"/>
      <c r="CZM1473" s="14"/>
      <c r="CZN1473" s="14"/>
      <c r="CZO1473" s="14"/>
      <c r="CZP1473" s="14"/>
      <c r="CZQ1473" s="14"/>
      <c r="CZR1473" s="14"/>
      <c r="CZS1473" s="14"/>
      <c r="CZT1473" s="14"/>
      <c r="CZU1473" s="14"/>
      <c r="CZV1473" s="14"/>
      <c r="CZW1473" s="14"/>
      <c r="CZX1473" s="14"/>
      <c r="CZY1473" s="14"/>
      <c r="CZZ1473" s="14"/>
      <c r="DAA1473" s="14"/>
      <c r="DAB1473" s="14"/>
      <c r="DAC1473" s="14"/>
      <c r="DAD1473" s="14"/>
      <c r="DAE1473" s="14"/>
      <c r="DAF1473" s="14"/>
      <c r="DAG1473" s="14"/>
      <c r="DAH1473" s="14"/>
      <c r="DAI1473" s="14"/>
      <c r="DAJ1473" s="14"/>
      <c r="DAK1473" s="14"/>
      <c r="DAL1473" s="14"/>
      <c r="DAM1473" s="14"/>
      <c r="DAN1473" s="14"/>
      <c r="DAO1473" s="14"/>
      <c r="DAP1473" s="14"/>
      <c r="DAQ1473" s="14"/>
      <c r="DAR1473" s="14"/>
      <c r="DAS1473" s="14"/>
      <c r="DAT1473" s="14"/>
      <c r="DAU1473" s="14"/>
      <c r="DAV1473" s="14"/>
      <c r="DAW1473" s="14"/>
      <c r="DAX1473" s="14"/>
      <c r="DAY1473" s="14"/>
      <c r="DAZ1473" s="14"/>
      <c r="DBA1473" s="14"/>
      <c r="DBB1473" s="14"/>
      <c r="DBC1473" s="14"/>
      <c r="DBD1473" s="14"/>
      <c r="DBE1473" s="14"/>
      <c r="DBF1473" s="14"/>
      <c r="DBG1473" s="14"/>
      <c r="DBH1473" s="14"/>
      <c r="DBI1473" s="14"/>
      <c r="DBJ1473" s="14"/>
      <c r="DBK1473" s="14"/>
      <c r="DBL1473" s="14"/>
      <c r="DBM1473" s="14"/>
      <c r="DBN1473" s="14"/>
      <c r="DBO1473" s="14"/>
      <c r="DBP1473" s="14"/>
      <c r="DBQ1473" s="14"/>
      <c r="DBR1473" s="14"/>
      <c r="DBS1473" s="14"/>
      <c r="DBT1473" s="14"/>
      <c r="DBU1473" s="14"/>
      <c r="DBV1473" s="14"/>
      <c r="DBW1473" s="14"/>
      <c r="DBX1473" s="14"/>
      <c r="DBY1473" s="14"/>
      <c r="DBZ1473" s="14"/>
      <c r="DCA1473" s="14"/>
      <c r="DCB1473" s="14"/>
      <c r="DCC1473" s="14"/>
      <c r="DCD1473" s="14"/>
      <c r="DCE1473" s="14"/>
      <c r="DCF1473" s="14"/>
      <c r="DCG1473" s="14"/>
      <c r="DCH1473" s="14"/>
      <c r="DCI1473" s="14"/>
      <c r="DCJ1473" s="14"/>
      <c r="DCK1473" s="14"/>
      <c r="DCL1473" s="14"/>
      <c r="DCM1473" s="14"/>
      <c r="DCN1473" s="14"/>
      <c r="DCO1473" s="14"/>
      <c r="DCP1473" s="14"/>
      <c r="DCQ1473" s="14"/>
      <c r="DCR1473" s="14"/>
      <c r="DCS1473" s="14"/>
      <c r="DCT1473" s="14"/>
      <c r="DCU1473" s="14"/>
      <c r="DCV1473" s="14"/>
      <c r="DCW1473" s="14"/>
      <c r="DCX1473" s="14"/>
      <c r="DCY1473" s="14"/>
      <c r="DCZ1473" s="14"/>
      <c r="DDA1473" s="14"/>
      <c r="DDB1473" s="14"/>
      <c r="DDC1473" s="14"/>
      <c r="DDD1473" s="14"/>
      <c r="DDE1473" s="14"/>
      <c r="DDF1473" s="14"/>
      <c r="DDG1473" s="14"/>
      <c r="DDH1473" s="14"/>
      <c r="DDI1473" s="14"/>
      <c r="DDJ1473" s="14"/>
      <c r="DDK1473" s="14"/>
      <c r="DDL1473" s="14"/>
      <c r="DDM1473" s="14"/>
      <c r="DDN1473" s="14"/>
      <c r="DDO1473" s="14"/>
      <c r="DDP1473" s="14"/>
      <c r="DDQ1473" s="14"/>
      <c r="DDR1473" s="14"/>
      <c r="DDS1473" s="14"/>
      <c r="DDT1473" s="14"/>
      <c r="DDU1473" s="14"/>
      <c r="DDV1473" s="14"/>
      <c r="DDW1473" s="14"/>
      <c r="DDX1473" s="14"/>
      <c r="DDY1473" s="14"/>
      <c r="DDZ1473" s="14"/>
      <c r="DEA1473" s="14"/>
      <c r="DEB1473" s="14"/>
      <c r="DEC1473" s="14"/>
      <c r="DED1473" s="14"/>
      <c r="DEE1473" s="14"/>
      <c r="DEF1473" s="14"/>
      <c r="DEG1473" s="14"/>
      <c r="DEH1473" s="14"/>
      <c r="DEI1473" s="14"/>
      <c r="DEJ1473" s="14"/>
      <c r="DEK1473" s="14"/>
      <c r="DEL1473" s="14"/>
      <c r="DEM1473" s="14"/>
      <c r="DEN1473" s="14"/>
      <c r="DEO1473" s="14"/>
      <c r="DEP1473" s="14"/>
      <c r="DEQ1473" s="14"/>
      <c r="DER1473" s="14"/>
      <c r="DES1473" s="14"/>
      <c r="DET1473" s="14"/>
      <c r="DEU1473" s="14"/>
      <c r="DEV1473" s="14"/>
      <c r="DEW1473" s="14"/>
      <c r="DEX1473" s="14"/>
      <c r="DEY1473" s="14"/>
      <c r="DEZ1473" s="14"/>
      <c r="DFA1473" s="14"/>
      <c r="DFB1473" s="14"/>
      <c r="DFC1473" s="14"/>
      <c r="DFD1473" s="14"/>
      <c r="DFE1473" s="14"/>
      <c r="DFF1473" s="14"/>
      <c r="DFG1473" s="14"/>
      <c r="DFH1473" s="14"/>
      <c r="DFI1473" s="14"/>
      <c r="DFJ1473" s="14"/>
      <c r="DFK1473" s="14"/>
      <c r="DFL1473" s="14"/>
      <c r="DFM1473" s="14"/>
      <c r="DFN1473" s="14"/>
      <c r="DFO1473" s="14"/>
      <c r="DFP1473" s="14"/>
      <c r="DFQ1473" s="14"/>
      <c r="DFR1473" s="14"/>
      <c r="DFS1473" s="14"/>
      <c r="DFT1473" s="14"/>
      <c r="DFU1473" s="14"/>
      <c r="DFV1473" s="14"/>
      <c r="DFW1473" s="14"/>
      <c r="DFX1473" s="14"/>
      <c r="DFY1473" s="14"/>
      <c r="DFZ1473" s="14"/>
      <c r="DGA1473" s="14"/>
      <c r="DGB1473" s="14"/>
      <c r="DGC1473" s="14"/>
      <c r="DGD1473" s="14"/>
      <c r="DGE1473" s="14"/>
      <c r="DGF1473" s="14"/>
      <c r="DGG1473" s="14"/>
      <c r="DGH1473" s="14"/>
      <c r="DGI1473" s="14"/>
      <c r="DGJ1473" s="14"/>
      <c r="DGK1473" s="14"/>
      <c r="DGL1473" s="14"/>
      <c r="DGM1473" s="14"/>
      <c r="DGN1473" s="14"/>
      <c r="DGO1473" s="14"/>
      <c r="DGP1473" s="14"/>
      <c r="DGQ1473" s="14"/>
      <c r="DGR1473" s="14"/>
      <c r="DGS1473" s="14"/>
      <c r="DGT1473" s="14"/>
      <c r="DGU1473" s="14"/>
      <c r="DGV1473" s="14"/>
      <c r="DGW1473" s="14"/>
      <c r="DGX1473" s="14"/>
      <c r="DGY1473" s="14"/>
      <c r="DGZ1473" s="14"/>
      <c r="DHA1473" s="14"/>
      <c r="DHB1473" s="14"/>
      <c r="DHC1473" s="14"/>
      <c r="DHD1473" s="14"/>
      <c r="DHE1473" s="14"/>
      <c r="DHF1473" s="14"/>
      <c r="DHG1473" s="14"/>
      <c r="DHH1473" s="14"/>
      <c r="DHI1473" s="14"/>
      <c r="DHJ1473" s="14"/>
      <c r="DHK1473" s="14"/>
      <c r="DHL1473" s="14"/>
      <c r="DHM1473" s="14"/>
      <c r="DHN1473" s="14"/>
      <c r="DHO1473" s="14"/>
      <c r="DHP1473" s="14"/>
      <c r="DHQ1473" s="14"/>
      <c r="DHR1473" s="14"/>
      <c r="DHS1473" s="14"/>
      <c r="DHT1473" s="14"/>
      <c r="DHU1473" s="14"/>
      <c r="DHV1473" s="14"/>
      <c r="DHW1473" s="14"/>
      <c r="DHX1473" s="14"/>
      <c r="DHY1473" s="14"/>
      <c r="DHZ1473" s="14"/>
      <c r="DIA1473" s="14"/>
      <c r="DIB1473" s="14"/>
      <c r="DIC1473" s="14"/>
      <c r="DID1473" s="14"/>
      <c r="DIE1473" s="14"/>
      <c r="DIF1473" s="14"/>
      <c r="DIG1473" s="14"/>
      <c r="DIH1473" s="14"/>
      <c r="DII1473" s="14"/>
      <c r="DIJ1473" s="14"/>
      <c r="DIK1473" s="14"/>
      <c r="DIL1473" s="14"/>
      <c r="DIM1473" s="14"/>
      <c r="DIN1473" s="14"/>
      <c r="DIO1473" s="14"/>
      <c r="DIP1473" s="14"/>
      <c r="DIQ1473" s="14"/>
      <c r="DIR1473" s="14"/>
      <c r="DIS1473" s="14"/>
      <c r="DIT1473" s="14"/>
      <c r="DIU1473" s="14"/>
      <c r="DIV1473" s="14"/>
      <c r="DIW1473" s="14"/>
      <c r="DIX1473" s="14"/>
      <c r="DIY1473" s="14"/>
      <c r="DIZ1473" s="14"/>
      <c r="DJA1473" s="14"/>
      <c r="DJB1473" s="14"/>
      <c r="DJC1473" s="14"/>
      <c r="DJD1473" s="14"/>
      <c r="DJE1473" s="14"/>
      <c r="DJF1473" s="14"/>
      <c r="DJG1473" s="14"/>
      <c r="DJH1473" s="14"/>
      <c r="DJI1473" s="14"/>
      <c r="DJJ1473" s="14"/>
      <c r="DJK1473" s="14"/>
      <c r="DJL1473" s="14"/>
      <c r="DJM1473" s="14"/>
      <c r="DJN1473" s="14"/>
      <c r="DJO1473" s="14"/>
      <c r="DJP1473" s="14"/>
      <c r="DJQ1473" s="14"/>
      <c r="DJR1473" s="14"/>
      <c r="DJS1473" s="14"/>
      <c r="DJT1473" s="14"/>
      <c r="DJU1473" s="14"/>
      <c r="DJV1473" s="14"/>
      <c r="DJW1473" s="14"/>
      <c r="DJX1473" s="14"/>
      <c r="DJY1473" s="14"/>
      <c r="DJZ1473" s="14"/>
      <c r="DKA1473" s="14"/>
      <c r="DKB1473" s="14"/>
      <c r="DKC1473" s="14"/>
      <c r="DKD1473" s="14"/>
      <c r="DKE1473" s="14"/>
      <c r="DKF1473" s="14"/>
      <c r="DKG1473" s="14"/>
      <c r="DKH1473" s="14"/>
      <c r="DKI1473" s="14"/>
      <c r="DKJ1473" s="14"/>
      <c r="DKK1473" s="14"/>
      <c r="DKL1473" s="14"/>
      <c r="DKM1473" s="14"/>
      <c r="DKN1473" s="14"/>
      <c r="DKO1473" s="14"/>
      <c r="DKP1473" s="14"/>
      <c r="DKQ1473" s="14"/>
      <c r="DKR1473" s="14"/>
      <c r="DKS1473" s="14"/>
      <c r="DKT1473" s="14"/>
      <c r="DKU1473" s="14"/>
      <c r="DKV1473" s="14"/>
      <c r="DKW1473" s="14"/>
      <c r="DKX1473" s="14"/>
      <c r="DKY1473" s="14"/>
      <c r="DKZ1473" s="14"/>
      <c r="DLA1473" s="14"/>
      <c r="DLB1473" s="14"/>
      <c r="DLC1473" s="14"/>
      <c r="DLD1473" s="14"/>
      <c r="DLE1473" s="14"/>
      <c r="DLF1473" s="14"/>
      <c r="DLG1473" s="14"/>
      <c r="DLH1473" s="14"/>
      <c r="DLI1473" s="14"/>
      <c r="DLJ1473" s="14"/>
      <c r="DLK1473" s="14"/>
      <c r="DLL1473" s="14"/>
      <c r="DLM1473" s="14"/>
      <c r="DLN1473" s="14"/>
      <c r="DLO1473" s="14"/>
      <c r="DLP1473" s="14"/>
      <c r="DLQ1473" s="14"/>
      <c r="DLR1473" s="14"/>
      <c r="DLS1473" s="14"/>
      <c r="DLT1473" s="14"/>
      <c r="DLU1473" s="14"/>
      <c r="DLV1473" s="14"/>
      <c r="DLW1473" s="14"/>
      <c r="DLX1473" s="14"/>
      <c r="DLY1473" s="14"/>
      <c r="DLZ1473" s="14"/>
      <c r="DMA1473" s="14"/>
      <c r="DMB1473" s="14"/>
      <c r="DMC1473" s="14"/>
      <c r="DMD1473" s="14"/>
      <c r="DME1473" s="14"/>
      <c r="DMF1473" s="14"/>
      <c r="DMG1473" s="14"/>
      <c r="DMH1473" s="14"/>
      <c r="DMI1473" s="14"/>
      <c r="DMJ1473" s="14"/>
      <c r="DMK1473" s="14"/>
      <c r="DML1473" s="14"/>
      <c r="DMM1473" s="14"/>
      <c r="DMN1473" s="14"/>
      <c r="DMO1473" s="14"/>
      <c r="DMP1473" s="14"/>
      <c r="DMQ1473" s="14"/>
      <c r="DMR1473" s="14"/>
      <c r="DMS1473" s="14"/>
      <c r="DMT1473" s="14"/>
      <c r="DMU1473" s="14"/>
      <c r="DMV1473" s="14"/>
      <c r="DMW1473" s="14"/>
      <c r="DMX1473" s="14"/>
      <c r="DMY1473" s="14"/>
      <c r="DMZ1473" s="14"/>
      <c r="DNA1473" s="14"/>
      <c r="DNB1473" s="14"/>
      <c r="DNC1473" s="14"/>
      <c r="DND1473" s="14"/>
      <c r="DNE1473" s="14"/>
      <c r="DNF1473" s="14"/>
      <c r="DNG1473" s="14"/>
      <c r="DNH1473" s="14"/>
      <c r="DNI1473" s="14"/>
      <c r="DNJ1473" s="14"/>
      <c r="DNK1473" s="14"/>
      <c r="DNL1473" s="14"/>
      <c r="DNM1473" s="14"/>
      <c r="DNN1473" s="14"/>
      <c r="DNO1473" s="14"/>
      <c r="DNP1473" s="14"/>
      <c r="DNQ1473" s="14"/>
      <c r="DNR1473" s="14"/>
      <c r="DNS1473" s="14"/>
      <c r="DNT1473" s="14"/>
      <c r="DNU1473" s="14"/>
      <c r="DNV1473" s="14"/>
      <c r="DNW1473" s="14"/>
      <c r="DNX1473" s="14"/>
      <c r="DNY1473" s="14"/>
      <c r="DNZ1473" s="14"/>
      <c r="DOA1473" s="14"/>
      <c r="DOB1473" s="14"/>
      <c r="DOC1473" s="14"/>
      <c r="DOD1473" s="14"/>
      <c r="DOE1473" s="14"/>
      <c r="DOF1473" s="14"/>
      <c r="DOG1473" s="14"/>
      <c r="DOH1473" s="14"/>
      <c r="DOI1473" s="14"/>
      <c r="DOJ1473" s="14"/>
      <c r="DOK1473" s="14"/>
      <c r="DOL1473" s="14"/>
      <c r="DOM1473" s="14"/>
      <c r="DON1473" s="14"/>
      <c r="DOO1473" s="14"/>
      <c r="DOP1473" s="14"/>
      <c r="DOQ1473" s="14"/>
      <c r="DOR1473" s="14"/>
      <c r="DOS1473" s="14"/>
      <c r="DOT1473" s="14"/>
      <c r="DOU1473" s="14"/>
      <c r="DOV1473" s="14"/>
      <c r="DOW1473" s="14"/>
      <c r="DOX1473" s="14"/>
      <c r="DOY1473" s="14"/>
      <c r="DOZ1473" s="14"/>
      <c r="DPA1473" s="14"/>
      <c r="DPB1473" s="14"/>
      <c r="DPC1473" s="14"/>
      <c r="DPD1473" s="14"/>
      <c r="DPE1473" s="14"/>
      <c r="DPF1473" s="14"/>
      <c r="DPG1473" s="14"/>
      <c r="DPH1473" s="14"/>
      <c r="DPI1473" s="14"/>
      <c r="DPJ1473" s="14"/>
      <c r="DPK1473" s="14"/>
      <c r="DPL1473" s="14"/>
      <c r="DPM1473" s="14"/>
      <c r="DPN1473" s="14"/>
      <c r="DPO1473" s="14"/>
      <c r="DPP1473" s="14"/>
      <c r="DPQ1473" s="14"/>
      <c r="DPR1473" s="14"/>
      <c r="DPS1473" s="14"/>
      <c r="DPT1473" s="14"/>
      <c r="DPU1473" s="14"/>
      <c r="DPV1473" s="14"/>
      <c r="DPW1473" s="14"/>
      <c r="DPX1473" s="14"/>
      <c r="DPY1473" s="14"/>
      <c r="DPZ1473" s="14"/>
      <c r="DQA1473" s="14"/>
      <c r="DQB1473" s="14"/>
      <c r="DQC1473" s="14"/>
      <c r="DQD1473" s="14"/>
      <c r="DQE1473" s="14"/>
      <c r="DQF1473" s="14"/>
      <c r="DQG1473" s="14"/>
      <c r="DQH1473" s="14"/>
      <c r="DQI1473" s="14"/>
      <c r="DQJ1473" s="14"/>
      <c r="DQK1473" s="14"/>
      <c r="DQL1473" s="14"/>
      <c r="DQM1473" s="14"/>
      <c r="DQN1473" s="14"/>
      <c r="DQO1473" s="14"/>
      <c r="DQP1473" s="14"/>
      <c r="DQQ1473" s="14"/>
      <c r="DQR1473" s="14"/>
      <c r="DQS1473" s="14"/>
      <c r="DQT1473" s="14"/>
      <c r="DQU1473" s="14"/>
      <c r="DQV1473" s="14"/>
      <c r="DQW1473" s="14"/>
      <c r="DQX1473" s="14"/>
      <c r="DQY1473" s="14"/>
      <c r="DQZ1473" s="14"/>
      <c r="DRA1473" s="14"/>
      <c r="DRB1473" s="14"/>
      <c r="DRC1473" s="14"/>
      <c r="DRD1473" s="14"/>
      <c r="DRE1473" s="14"/>
      <c r="DRF1473" s="14"/>
      <c r="DRG1473" s="14"/>
      <c r="DRH1473" s="14"/>
      <c r="DRI1473" s="14"/>
      <c r="DRJ1473" s="14"/>
      <c r="DRK1473" s="14"/>
      <c r="DRL1473" s="14"/>
      <c r="DRM1473" s="14"/>
      <c r="DRN1473" s="14"/>
      <c r="DRO1473" s="14"/>
      <c r="DRP1473" s="14"/>
      <c r="DRQ1473" s="14"/>
      <c r="DRR1473" s="14"/>
      <c r="DRS1473" s="14"/>
      <c r="DRT1473" s="14"/>
      <c r="DRU1473" s="14"/>
      <c r="DRV1473" s="14"/>
      <c r="DRW1473" s="14"/>
      <c r="DRX1473" s="14"/>
      <c r="DRY1473" s="14"/>
      <c r="DRZ1473" s="14"/>
      <c r="DSA1473" s="14"/>
      <c r="DSB1473" s="14"/>
      <c r="DSC1473" s="14"/>
      <c r="DSD1473" s="14"/>
      <c r="DSE1473" s="14"/>
      <c r="DSF1473" s="14"/>
      <c r="DSG1473" s="14"/>
      <c r="DSH1473" s="14"/>
      <c r="DSI1473" s="14"/>
      <c r="DSJ1473" s="14"/>
      <c r="DSK1473" s="14"/>
      <c r="DSL1473" s="14"/>
      <c r="DSM1473" s="14"/>
      <c r="DSN1473" s="14"/>
      <c r="DSO1473" s="14"/>
      <c r="DSP1473" s="14"/>
      <c r="DSQ1473" s="14"/>
      <c r="DSR1473" s="14"/>
      <c r="DSS1473" s="14"/>
      <c r="DST1473" s="14"/>
      <c r="DSU1473" s="14"/>
      <c r="DSV1473" s="14"/>
      <c r="DSW1473" s="14"/>
      <c r="DSX1473" s="14"/>
      <c r="DSY1473" s="14"/>
      <c r="DSZ1473" s="14"/>
      <c r="DTA1473" s="14"/>
      <c r="DTB1473" s="14"/>
      <c r="DTC1473" s="14"/>
      <c r="DTD1473" s="14"/>
      <c r="DTE1473" s="14"/>
      <c r="DTF1473" s="14"/>
      <c r="DTG1473" s="14"/>
      <c r="DTH1473" s="14"/>
      <c r="DTI1473" s="14"/>
      <c r="DTJ1473" s="14"/>
      <c r="DTK1473" s="14"/>
      <c r="DTL1473" s="14"/>
      <c r="DTM1473" s="14"/>
      <c r="DTN1473" s="14"/>
      <c r="DTO1473" s="14"/>
      <c r="DTP1473" s="14"/>
      <c r="DTQ1473" s="14"/>
      <c r="DTR1473" s="14"/>
      <c r="DTS1473" s="14"/>
      <c r="DTT1473" s="14"/>
      <c r="DTU1473" s="14"/>
      <c r="DTV1473" s="14"/>
      <c r="DTW1473" s="14"/>
      <c r="DTX1473" s="14"/>
      <c r="DTY1473" s="14"/>
      <c r="DTZ1473" s="14"/>
      <c r="DUA1473" s="14"/>
      <c r="DUB1473" s="14"/>
      <c r="DUC1473" s="14"/>
      <c r="DUD1473" s="14"/>
      <c r="DUE1473" s="14"/>
      <c r="DUF1473" s="14"/>
      <c r="DUG1473" s="14"/>
      <c r="DUH1473" s="14"/>
      <c r="DUI1473" s="14"/>
      <c r="DUJ1473" s="14"/>
      <c r="DUK1473" s="14"/>
      <c r="DUL1473" s="14"/>
      <c r="DUM1473" s="14"/>
      <c r="DUN1473" s="14"/>
      <c r="DUO1473" s="14"/>
      <c r="DUP1473" s="14"/>
      <c r="DUQ1473" s="14"/>
      <c r="DUR1473" s="14"/>
      <c r="DUS1473" s="14"/>
      <c r="DUT1473" s="14"/>
      <c r="DUU1473" s="14"/>
      <c r="DUV1473" s="14"/>
      <c r="DUW1473" s="14"/>
      <c r="DUX1473" s="14"/>
      <c r="DUY1473" s="14"/>
      <c r="DUZ1473" s="14"/>
      <c r="DVA1473" s="14"/>
      <c r="DVB1473" s="14"/>
      <c r="DVC1473" s="14"/>
      <c r="DVD1473" s="14"/>
      <c r="DVE1473" s="14"/>
      <c r="DVF1473" s="14"/>
      <c r="DVG1473" s="14"/>
      <c r="DVH1473" s="14"/>
      <c r="DVI1473" s="14"/>
      <c r="DVJ1473" s="14"/>
      <c r="DVK1473" s="14"/>
      <c r="DVL1473" s="14"/>
      <c r="DVM1473" s="14"/>
      <c r="DVN1473" s="14"/>
      <c r="DVO1473" s="14"/>
      <c r="DVP1473" s="14"/>
      <c r="DVQ1473" s="14"/>
      <c r="DVR1473" s="14"/>
      <c r="DVS1473" s="14"/>
      <c r="DVT1473" s="14"/>
      <c r="DVU1473" s="14"/>
      <c r="DVV1473" s="14"/>
      <c r="DVW1473" s="14"/>
      <c r="DVX1473" s="14"/>
      <c r="DVY1473" s="14"/>
      <c r="DVZ1473" s="14"/>
      <c r="DWA1473" s="14"/>
      <c r="DWB1473" s="14"/>
      <c r="DWC1473" s="14"/>
      <c r="DWD1473" s="14"/>
      <c r="DWE1473" s="14"/>
      <c r="DWF1473" s="14"/>
      <c r="DWG1473" s="14"/>
      <c r="DWH1473" s="14"/>
      <c r="DWI1473" s="14"/>
      <c r="DWJ1473" s="14"/>
      <c r="DWK1473" s="14"/>
      <c r="DWL1473" s="14"/>
      <c r="DWM1473" s="14"/>
      <c r="DWN1473" s="14"/>
      <c r="DWO1473" s="14"/>
      <c r="DWP1473" s="14"/>
      <c r="DWQ1473" s="14"/>
      <c r="DWR1473" s="14"/>
      <c r="DWS1473" s="14"/>
      <c r="DWT1473" s="14"/>
      <c r="DWU1473" s="14"/>
      <c r="DWV1473" s="14"/>
      <c r="DWW1473" s="14"/>
      <c r="DWX1473" s="14"/>
      <c r="DWY1473" s="14"/>
      <c r="DWZ1473" s="14"/>
      <c r="DXA1473" s="14"/>
      <c r="DXB1473" s="14"/>
      <c r="DXC1473" s="14"/>
      <c r="DXD1473" s="14"/>
      <c r="DXE1473" s="14"/>
      <c r="DXF1473" s="14"/>
      <c r="DXG1473" s="14"/>
      <c r="DXH1473" s="14"/>
      <c r="DXI1473" s="14"/>
      <c r="DXJ1473" s="14"/>
      <c r="DXK1473" s="14"/>
      <c r="DXL1473" s="14"/>
      <c r="DXM1473" s="14"/>
      <c r="DXN1473" s="14"/>
      <c r="DXO1473" s="14"/>
      <c r="DXP1473" s="14"/>
      <c r="DXQ1473" s="14"/>
      <c r="DXR1473" s="14"/>
      <c r="DXS1473" s="14"/>
      <c r="DXT1473" s="14"/>
      <c r="DXU1473" s="14"/>
      <c r="DXV1473" s="14"/>
      <c r="DXW1473" s="14"/>
      <c r="DXX1473" s="14"/>
      <c r="DXY1473" s="14"/>
      <c r="DXZ1473" s="14"/>
      <c r="DYA1473" s="14"/>
      <c r="DYB1473" s="14"/>
      <c r="DYC1473" s="14"/>
      <c r="DYD1473" s="14"/>
      <c r="DYE1473" s="14"/>
      <c r="DYF1473" s="14"/>
      <c r="DYG1473" s="14"/>
      <c r="DYH1473" s="14"/>
      <c r="DYI1473" s="14"/>
      <c r="DYJ1473" s="14"/>
      <c r="DYK1473" s="14"/>
      <c r="DYL1473" s="14"/>
      <c r="DYM1473" s="14"/>
      <c r="DYN1473" s="14"/>
      <c r="DYO1473" s="14"/>
      <c r="DYP1473" s="14"/>
      <c r="DYQ1473" s="14"/>
      <c r="DYR1473" s="14"/>
      <c r="DYS1473" s="14"/>
      <c r="DYT1473" s="14"/>
      <c r="DYU1473" s="14"/>
      <c r="DYV1473" s="14"/>
      <c r="DYW1473" s="14"/>
      <c r="DYX1473" s="14"/>
      <c r="DYY1473" s="14"/>
      <c r="DYZ1473" s="14"/>
      <c r="DZA1473" s="14"/>
      <c r="DZB1473" s="14"/>
      <c r="DZC1473" s="14"/>
      <c r="DZD1473" s="14"/>
      <c r="DZE1473" s="14"/>
      <c r="DZF1473" s="14"/>
      <c r="DZG1473" s="14"/>
      <c r="DZH1473" s="14"/>
      <c r="DZI1473" s="14"/>
      <c r="DZJ1473" s="14"/>
      <c r="DZK1473" s="14"/>
      <c r="DZL1473" s="14"/>
      <c r="DZM1473" s="14"/>
      <c r="DZN1473" s="14"/>
      <c r="DZO1473" s="14"/>
      <c r="DZP1473" s="14"/>
      <c r="DZQ1473" s="14"/>
      <c r="DZR1473" s="14"/>
      <c r="DZS1473" s="14"/>
      <c r="DZT1473" s="14"/>
      <c r="DZU1473" s="14"/>
      <c r="DZV1473" s="14"/>
      <c r="DZW1473" s="14"/>
      <c r="DZX1473" s="14"/>
      <c r="DZY1473" s="14"/>
      <c r="DZZ1473" s="14"/>
      <c r="EAA1473" s="14"/>
      <c r="EAB1473" s="14"/>
      <c r="EAC1473" s="14"/>
      <c r="EAD1473" s="14"/>
      <c r="EAE1473" s="14"/>
      <c r="EAF1473" s="14"/>
      <c r="EAG1473" s="14"/>
      <c r="EAH1473" s="14"/>
      <c r="EAI1473" s="14"/>
      <c r="EAJ1473" s="14"/>
      <c r="EAK1473" s="14"/>
      <c r="EAL1473" s="14"/>
      <c r="EAM1473" s="14"/>
      <c r="EAN1473" s="14"/>
      <c r="EAO1473" s="14"/>
      <c r="EAP1473" s="14"/>
      <c r="EAQ1473" s="14"/>
      <c r="EAR1473" s="14"/>
      <c r="EAS1473" s="14"/>
      <c r="EAT1473" s="14"/>
      <c r="EAU1473" s="14"/>
      <c r="EAV1473" s="14"/>
      <c r="EAW1473" s="14"/>
      <c r="EAX1473" s="14"/>
      <c r="EAY1473" s="14"/>
      <c r="EAZ1473" s="14"/>
      <c r="EBA1473" s="14"/>
      <c r="EBB1473" s="14"/>
      <c r="EBC1473" s="14"/>
      <c r="EBD1473" s="14"/>
      <c r="EBE1473" s="14"/>
      <c r="EBF1473" s="14"/>
      <c r="EBG1473" s="14"/>
      <c r="EBH1473" s="14"/>
      <c r="EBI1473" s="14"/>
      <c r="EBJ1473" s="14"/>
      <c r="EBK1473" s="14"/>
      <c r="EBL1473" s="14"/>
      <c r="EBM1473" s="14"/>
      <c r="EBN1473" s="14"/>
      <c r="EBO1473" s="14"/>
      <c r="EBP1473" s="14"/>
      <c r="EBQ1473" s="14"/>
      <c r="EBR1473" s="14"/>
      <c r="EBS1473" s="14"/>
      <c r="EBT1473" s="14"/>
      <c r="EBU1473" s="14"/>
      <c r="EBV1473" s="14"/>
      <c r="EBW1473" s="14"/>
      <c r="EBX1473" s="14"/>
      <c r="EBY1473" s="14"/>
      <c r="EBZ1473" s="14"/>
      <c r="ECA1473" s="14"/>
      <c r="ECB1473" s="14"/>
      <c r="ECC1473" s="14"/>
      <c r="ECD1473" s="14"/>
      <c r="ECE1473" s="14"/>
      <c r="ECF1473" s="14"/>
      <c r="ECG1473" s="14"/>
      <c r="ECH1473" s="14"/>
      <c r="ECI1473" s="14"/>
      <c r="ECJ1473" s="14"/>
      <c r="ECK1473" s="14"/>
      <c r="ECL1473" s="14"/>
      <c r="ECM1473" s="14"/>
      <c r="ECN1473" s="14"/>
      <c r="ECO1473" s="14"/>
      <c r="ECP1473" s="14"/>
      <c r="ECQ1473" s="14"/>
      <c r="ECR1473" s="14"/>
      <c r="ECS1473" s="14"/>
      <c r="ECT1473" s="14"/>
      <c r="ECU1473" s="14"/>
      <c r="ECV1473" s="14"/>
      <c r="ECW1473" s="14"/>
      <c r="ECX1473" s="14"/>
      <c r="ECY1473" s="14"/>
      <c r="ECZ1473" s="14"/>
      <c r="EDA1473" s="14"/>
      <c r="EDB1473" s="14"/>
      <c r="EDC1473" s="14"/>
      <c r="EDD1473" s="14"/>
      <c r="EDE1473" s="14"/>
      <c r="EDF1473" s="14"/>
      <c r="EDG1473" s="14"/>
      <c r="EDH1473" s="14"/>
      <c r="EDI1473" s="14"/>
      <c r="EDJ1473" s="14"/>
      <c r="EDK1473" s="14"/>
      <c r="EDL1473" s="14"/>
      <c r="EDM1473" s="14"/>
      <c r="EDN1473" s="14"/>
      <c r="EDO1473" s="14"/>
      <c r="EDP1473" s="14"/>
      <c r="EDQ1473" s="14"/>
      <c r="EDR1473" s="14"/>
      <c r="EDS1473" s="14"/>
      <c r="EDT1473" s="14"/>
      <c r="EDU1473" s="14"/>
      <c r="EDV1473" s="14"/>
      <c r="EDW1473" s="14"/>
      <c r="EDX1473" s="14"/>
      <c r="EDY1473" s="14"/>
      <c r="EDZ1473" s="14"/>
      <c r="EEA1473" s="14"/>
      <c r="EEB1473" s="14"/>
      <c r="EEC1473" s="14"/>
      <c r="EED1473" s="14"/>
      <c r="EEE1473" s="14"/>
      <c r="EEF1473" s="14"/>
      <c r="EEG1473" s="14"/>
      <c r="EEH1473" s="14"/>
      <c r="EEI1473" s="14"/>
      <c r="EEJ1473" s="14"/>
      <c r="EEK1473" s="14"/>
      <c r="EEL1473" s="14"/>
      <c r="EEM1473" s="14"/>
      <c r="EEN1473" s="14"/>
      <c r="EEO1473" s="14"/>
      <c r="EEP1473" s="14"/>
      <c r="EEQ1473" s="14"/>
      <c r="EER1473" s="14"/>
      <c r="EES1473" s="14"/>
      <c r="EET1473" s="14"/>
      <c r="EEU1473" s="14"/>
      <c r="EEV1473" s="14"/>
      <c r="EEW1473" s="14"/>
      <c r="EEX1473" s="14"/>
      <c r="EEY1473" s="14"/>
      <c r="EEZ1473" s="14"/>
      <c r="EFA1473" s="14"/>
      <c r="EFB1473" s="14"/>
      <c r="EFC1473" s="14"/>
      <c r="EFD1473" s="14"/>
      <c r="EFE1473" s="14"/>
      <c r="EFF1473" s="14"/>
      <c r="EFG1473" s="14"/>
      <c r="EFH1473" s="14"/>
      <c r="EFI1473" s="14"/>
      <c r="EFJ1473" s="14"/>
      <c r="EFK1473" s="14"/>
      <c r="EFL1473" s="14"/>
      <c r="EFM1473" s="14"/>
      <c r="EFN1473" s="14"/>
      <c r="EFO1473" s="14"/>
      <c r="EFP1473" s="14"/>
      <c r="EFQ1473" s="14"/>
      <c r="EFR1473" s="14"/>
      <c r="EFS1473" s="14"/>
      <c r="EFT1473" s="14"/>
      <c r="EFU1473" s="14"/>
      <c r="EFV1473" s="14"/>
      <c r="EFW1473" s="14"/>
      <c r="EFX1473" s="14"/>
      <c r="EFY1473" s="14"/>
      <c r="EFZ1473" s="14"/>
      <c r="EGA1473" s="14"/>
      <c r="EGB1473" s="14"/>
      <c r="EGC1473" s="14"/>
      <c r="EGD1473" s="14"/>
      <c r="EGE1473" s="14"/>
      <c r="EGF1473" s="14"/>
      <c r="EGG1473" s="14"/>
      <c r="EGH1473" s="14"/>
      <c r="EGI1473" s="14"/>
      <c r="EGJ1473" s="14"/>
      <c r="EGK1473" s="14"/>
      <c r="EGL1473" s="14"/>
      <c r="EGM1473" s="14"/>
      <c r="EGN1473" s="14"/>
      <c r="EGO1473" s="14"/>
      <c r="EGP1473" s="14"/>
      <c r="EGQ1473" s="14"/>
      <c r="EGR1473" s="14"/>
      <c r="EGS1473" s="14"/>
      <c r="EGT1473" s="14"/>
      <c r="EGU1473" s="14"/>
      <c r="EGV1473" s="14"/>
      <c r="EGW1473" s="14"/>
      <c r="EGX1473" s="14"/>
      <c r="EGY1473" s="14"/>
      <c r="EGZ1473" s="14"/>
      <c r="EHA1473" s="14"/>
      <c r="EHB1473" s="14"/>
      <c r="EHC1473" s="14"/>
      <c r="EHD1473" s="14"/>
      <c r="EHE1473" s="14"/>
      <c r="EHF1473" s="14"/>
      <c r="EHG1473" s="14"/>
      <c r="EHH1473" s="14"/>
      <c r="EHI1473" s="14"/>
      <c r="EHJ1473" s="14"/>
      <c r="EHK1473" s="14"/>
      <c r="EHL1473" s="14"/>
      <c r="EHM1473" s="14"/>
      <c r="EHN1473" s="14"/>
      <c r="EHO1473" s="14"/>
      <c r="EHP1473" s="14"/>
      <c r="EHQ1473" s="14"/>
      <c r="EHR1473" s="14"/>
      <c r="EHS1473" s="14"/>
      <c r="EHT1473" s="14"/>
      <c r="EHU1473" s="14"/>
      <c r="EHV1473" s="14"/>
      <c r="EHW1473" s="14"/>
      <c r="EHX1473" s="14"/>
      <c r="EHY1473" s="14"/>
      <c r="EHZ1473" s="14"/>
      <c r="EIA1473" s="14"/>
      <c r="EIB1473" s="14"/>
      <c r="EIC1473" s="14"/>
      <c r="EID1473" s="14"/>
      <c r="EIE1473" s="14"/>
      <c r="EIF1473" s="14"/>
      <c r="EIG1473" s="14"/>
      <c r="EIH1473" s="14"/>
      <c r="EII1473" s="14"/>
      <c r="EIJ1473" s="14"/>
      <c r="EIK1473" s="14"/>
      <c r="EIL1473" s="14"/>
      <c r="EIM1473" s="14"/>
      <c r="EIN1473" s="14"/>
      <c r="EIO1473" s="14"/>
      <c r="EIP1473" s="14"/>
      <c r="EIQ1473" s="14"/>
      <c r="EIR1473" s="14"/>
      <c r="EIS1473" s="14"/>
      <c r="EIT1473" s="14"/>
      <c r="EIU1473" s="14"/>
      <c r="EIV1473" s="14"/>
      <c r="EIW1473" s="14"/>
      <c r="EIX1473" s="14"/>
      <c r="EIY1473" s="14"/>
      <c r="EIZ1473" s="14"/>
      <c r="EJA1473" s="14"/>
      <c r="EJB1473" s="14"/>
      <c r="EJC1473" s="14"/>
      <c r="EJD1473" s="14"/>
      <c r="EJE1473" s="14"/>
      <c r="EJF1473" s="14"/>
      <c r="EJG1473" s="14"/>
      <c r="EJH1473" s="14"/>
      <c r="EJI1473" s="14"/>
      <c r="EJJ1473" s="14"/>
      <c r="EJK1473" s="14"/>
      <c r="EJL1473" s="14"/>
      <c r="EJM1473" s="14"/>
      <c r="EJN1473" s="14"/>
      <c r="EJO1473" s="14"/>
      <c r="EJP1473" s="14"/>
      <c r="EJQ1473" s="14"/>
      <c r="EJR1473" s="14"/>
      <c r="EJS1473" s="14"/>
      <c r="EJT1473" s="14"/>
      <c r="EJU1473" s="14"/>
      <c r="EJV1473" s="14"/>
      <c r="EJW1473" s="14"/>
      <c r="EJX1473" s="14"/>
      <c r="EJY1473" s="14"/>
      <c r="EJZ1473" s="14"/>
      <c r="EKA1473" s="14"/>
      <c r="EKB1473" s="14"/>
      <c r="EKC1473" s="14"/>
      <c r="EKD1473" s="14"/>
      <c r="EKE1473" s="14"/>
      <c r="EKF1473" s="14"/>
      <c r="EKG1473" s="14"/>
      <c r="EKH1473" s="14"/>
      <c r="EKI1473" s="14"/>
      <c r="EKJ1473" s="14"/>
      <c r="EKK1473" s="14"/>
      <c r="EKL1473" s="14"/>
      <c r="EKM1473" s="14"/>
      <c r="EKN1473" s="14"/>
      <c r="EKO1473" s="14"/>
      <c r="EKP1473" s="14"/>
      <c r="EKQ1473" s="14"/>
      <c r="EKR1473" s="14"/>
      <c r="EKS1473" s="14"/>
      <c r="EKT1473" s="14"/>
      <c r="EKU1473" s="14"/>
      <c r="EKV1473" s="14"/>
      <c r="EKW1473" s="14"/>
      <c r="EKX1473" s="14"/>
      <c r="EKY1473" s="14"/>
      <c r="EKZ1473" s="14"/>
      <c r="ELA1473" s="14"/>
      <c r="ELB1473" s="14"/>
      <c r="ELC1473" s="14"/>
      <c r="ELD1473" s="14"/>
      <c r="ELE1473" s="14"/>
      <c r="ELF1473" s="14"/>
      <c r="ELG1473" s="14"/>
      <c r="ELH1473" s="14"/>
      <c r="ELI1473" s="14"/>
      <c r="ELJ1473" s="14"/>
      <c r="ELK1473" s="14"/>
      <c r="ELL1473" s="14"/>
      <c r="ELM1473" s="14"/>
      <c r="ELN1473" s="14"/>
      <c r="ELO1473" s="14"/>
      <c r="ELP1473" s="14"/>
      <c r="ELQ1473" s="14"/>
      <c r="ELR1473" s="14"/>
      <c r="ELS1473" s="14"/>
      <c r="ELT1473" s="14"/>
      <c r="ELU1473" s="14"/>
      <c r="ELV1473" s="14"/>
      <c r="ELW1473" s="14"/>
      <c r="ELX1473" s="14"/>
      <c r="ELY1473" s="14"/>
      <c r="ELZ1473" s="14"/>
      <c r="EMA1473" s="14"/>
      <c r="EMB1473" s="14"/>
      <c r="EMC1473" s="14"/>
      <c r="EMD1473" s="14"/>
      <c r="EME1473" s="14"/>
      <c r="EMF1473" s="14"/>
      <c r="EMG1473" s="14"/>
      <c r="EMH1473" s="14"/>
      <c r="EMI1473" s="14"/>
      <c r="EMJ1473" s="14"/>
      <c r="EMK1473" s="14"/>
      <c r="EML1473" s="14"/>
      <c r="EMM1473" s="14"/>
      <c r="EMN1473" s="14"/>
      <c r="EMO1473" s="14"/>
      <c r="EMP1473" s="14"/>
      <c r="EMQ1473" s="14"/>
      <c r="EMR1473" s="14"/>
      <c r="EMS1473" s="14"/>
      <c r="EMT1473" s="14"/>
      <c r="EMU1473" s="14"/>
      <c r="EMV1473" s="14"/>
      <c r="EMW1473" s="14"/>
      <c r="EMX1473" s="14"/>
      <c r="EMY1473" s="14"/>
      <c r="EMZ1473" s="14"/>
      <c r="ENA1473" s="14"/>
      <c r="ENB1473" s="14"/>
      <c r="ENC1473" s="14"/>
      <c r="END1473" s="14"/>
      <c r="ENE1473" s="14"/>
      <c r="ENF1473" s="14"/>
      <c r="ENG1473" s="14"/>
      <c r="ENH1473" s="14"/>
      <c r="ENI1473" s="14"/>
      <c r="ENJ1473" s="14"/>
      <c r="ENK1473" s="14"/>
      <c r="ENL1473" s="14"/>
      <c r="ENM1473" s="14"/>
      <c r="ENN1473" s="14"/>
      <c r="ENO1473" s="14"/>
      <c r="ENP1473" s="14"/>
      <c r="ENQ1473" s="14"/>
      <c r="ENR1473" s="14"/>
      <c r="ENS1473" s="14"/>
      <c r="ENT1473" s="14"/>
      <c r="ENU1473" s="14"/>
      <c r="ENV1473" s="14"/>
      <c r="ENW1473" s="14"/>
      <c r="ENX1473" s="14"/>
      <c r="ENY1473" s="14"/>
      <c r="ENZ1473" s="14"/>
      <c r="EOA1473" s="14"/>
      <c r="EOB1473" s="14"/>
      <c r="EOC1473" s="14"/>
      <c r="EOD1473" s="14"/>
      <c r="EOE1473" s="14"/>
      <c r="EOF1473" s="14"/>
      <c r="EOG1473" s="14"/>
      <c r="EOH1473" s="14"/>
      <c r="EOI1473" s="14"/>
      <c r="EOJ1473" s="14"/>
      <c r="EOK1473" s="14"/>
      <c r="EOL1473" s="14"/>
      <c r="EOM1473" s="14"/>
      <c r="EON1473" s="14"/>
      <c r="EOO1473" s="14"/>
      <c r="EOP1473" s="14"/>
      <c r="EOQ1473" s="14"/>
      <c r="EOR1473" s="14"/>
      <c r="EOS1473" s="14"/>
      <c r="EOT1473" s="14"/>
      <c r="EOU1473" s="14"/>
      <c r="EOV1473" s="14"/>
      <c r="EOW1473" s="14"/>
      <c r="EOX1473" s="14"/>
      <c r="EOY1473" s="14"/>
      <c r="EOZ1473" s="14"/>
      <c r="EPA1473" s="14"/>
      <c r="EPB1473" s="14"/>
      <c r="EPC1473" s="14"/>
      <c r="EPD1473" s="14"/>
      <c r="EPE1473" s="14"/>
      <c r="EPF1473" s="14"/>
      <c r="EPG1473" s="14"/>
      <c r="EPH1473" s="14"/>
      <c r="EPI1473" s="14"/>
      <c r="EPJ1473" s="14"/>
      <c r="EPK1473" s="14"/>
      <c r="EPL1473" s="14"/>
      <c r="EPM1473" s="14"/>
      <c r="EPN1473" s="14"/>
      <c r="EPO1473" s="14"/>
      <c r="EPP1473" s="14"/>
      <c r="EPQ1473" s="14"/>
      <c r="EPR1473" s="14"/>
      <c r="EPS1473" s="14"/>
      <c r="EPT1473" s="14"/>
      <c r="EPU1473" s="14"/>
      <c r="EPV1473" s="14"/>
      <c r="EPW1473" s="14"/>
      <c r="EPX1473" s="14"/>
      <c r="EPY1473" s="14"/>
      <c r="EPZ1473" s="14"/>
      <c r="EQA1473" s="14"/>
      <c r="EQB1473" s="14"/>
      <c r="EQC1473" s="14"/>
      <c r="EQD1473" s="14"/>
      <c r="EQE1473" s="14"/>
      <c r="EQF1473" s="14"/>
      <c r="EQG1473" s="14"/>
      <c r="EQH1473" s="14"/>
      <c r="EQI1473" s="14"/>
      <c r="EQJ1473" s="14"/>
      <c r="EQK1473" s="14"/>
      <c r="EQL1473" s="14"/>
      <c r="EQM1473" s="14"/>
      <c r="EQN1473" s="14"/>
      <c r="EQO1473" s="14"/>
      <c r="EQP1473" s="14"/>
      <c r="EQQ1473" s="14"/>
      <c r="EQR1473" s="14"/>
      <c r="EQS1473" s="14"/>
      <c r="EQT1473" s="14"/>
      <c r="EQU1473" s="14"/>
      <c r="EQV1473" s="14"/>
      <c r="EQW1473" s="14"/>
      <c r="EQX1473" s="14"/>
      <c r="EQY1473" s="14"/>
      <c r="EQZ1473" s="14"/>
      <c r="ERA1473" s="14"/>
      <c r="ERB1473" s="14"/>
      <c r="ERC1473" s="14"/>
      <c r="ERD1473" s="14"/>
      <c r="ERE1473" s="14"/>
      <c r="ERF1473" s="14"/>
      <c r="ERG1473" s="14"/>
      <c r="ERH1473" s="14"/>
      <c r="ERI1473" s="14"/>
      <c r="ERJ1473" s="14"/>
      <c r="ERK1473" s="14"/>
      <c r="ERL1473" s="14"/>
      <c r="ERM1473" s="14"/>
      <c r="ERN1473" s="14"/>
      <c r="ERO1473" s="14"/>
      <c r="ERP1473" s="14"/>
      <c r="ERQ1473" s="14"/>
      <c r="ERR1473" s="14"/>
      <c r="ERS1473" s="14"/>
      <c r="ERT1473" s="14"/>
      <c r="ERU1473" s="14"/>
      <c r="ERV1473" s="14"/>
      <c r="ERW1473" s="14"/>
      <c r="ERX1473" s="14"/>
      <c r="ERY1473" s="14"/>
      <c r="ERZ1473" s="14"/>
      <c r="ESA1473" s="14"/>
      <c r="ESB1473" s="14"/>
      <c r="ESC1473" s="14"/>
      <c r="ESD1473" s="14"/>
      <c r="ESE1473" s="14"/>
      <c r="ESF1473" s="14"/>
      <c r="ESG1473" s="14"/>
      <c r="ESH1473" s="14"/>
      <c r="ESI1473" s="14"/>
      <c r="ESJ1473" s="14"/>
      <c r="ESK1473" s="14"/>
      <c r="ESL1473" s="14"/>
      <c r="ESM1473" s="14"/>
      <c r="ESN1473" s="14"/>
      <c r="ESO1473" s="14"/>
      <c r="ESP1473" s="14"/>
      <c r="ESQ1473" s="14"/>
      <c r="ESR1473" s="14"/>
      <c r="ESS1473" s="14"/>
      <c r="EST1473" s="14"/>
      <c r="ESU1473" s="14"/>
      <c r="ESV1473" s="14"/>
      <c r="ESW1473" s="14"/>
      <c r="ESX1473" s="14"/>
      <c r="ESY1473" s="14"/>
      <c r="ESZ1473" s="14"/>
      <c r="ETA1473" s="14"/>
      <c r="ETB1473" s="14"/>
      <c r="ETC1473" s="14"/>
      <c r="ETD1473" s="14"/>
      <c r="ETE1473" s="14"/>
      <c r="ETF1473" s="14"/>
      <c r="ETG1473" s="14"/>
      <c r="ETH1473" s="14"/>
      <c r="ETI1473" s="14"/>
      <c r="ETJ1473" s="14"/>
      <c r="ETK1473" s="14"/>
      <c r="ETL1473" s="14"/>
      <c r="ETM1473" s="14"/>
      <c r="ETN1473" s="14"/>
      <c r="ETO1473" s="14"/>
      <c r="ETP1473" s="14"/>
      <c r="ETQ1473" s="14"/>
      <c r="ETR1473" s="14"/>
      <c r="ETS1473" s="14"/>
      <c r="ETT1473" s="14"/>
      <c r="ETU1473" s="14"/>
      <c r="ETV1473" s="14"/>
      <c r="ETW1473" s="14"/>
      <c r="ETX1473" s="14"/>
      <c r="ETY1473" s="14"/>
      <c r="ETZ1473" s="14"/>
      <c r="EUA1473" s="14"/>
      <c r="EUB1473" s="14"/>
      <c r="EUC1473" s="14"/>
      <c r="EUD1473" s="14"/>
      <c r="EUE1473" s="14"/>
      <c r="EUF1473" s="14"/>
      <c r="EUG1473" s="14"/>
      <c r="EUH1473" s="14"/>
      <c r="EUI1473" s="14"/>
      <c r="EUJ1473" s="14"/>
      <c r="EUK1473" s="14"/>
      <c r="EUL1473" s="14"/>
      <c r="EUM1473" s="14"/>
      <c r="EUN1473" s="14"/>
      <c r="EUO1473" s="14"/>
      <c r="EUP1473" s="14"/>
      <c r="EUQ1473" s="14"/>
      <c r="EUR1473" s="14"/>
      <c r="EUS1473" s="14"/>
      <c r="EUT1473" s="14"/>
      <c r="EUU1473" s="14"/>
      <c r="EUV1473" s="14"/>
      <c r="EUW1473" s="14"/>
      <c r="EUX1473" s="14"/>
      <c r="EUY1473" s="14"/>
      <c r="EUZ1473" s="14"/>
      <c r="EVA1473" s="14"/>
      <c r="EVB1473" s="14"/>
      <c r="EVC1473" s="14"/>
      <c r="EVD1473" s="14"/>
      <c r="EVE1473" s="14"/>
      <c r="EVF1473" s="14"/>
      <c r="EVG1473" s="14"/>
      <c r="EVH1473" s="14"/>
      <c r="EVI1473" s="14"/>
      <c r="EVJ1473" s="14"/>
      <c r="EVK1473" s="14"/>
      <c r="EVL1473" s="14"/>
      <c r="EVM1473" s="14"/>
      <c r="EVN1473" s="14"/>
      <c r="EVO1473" s="14"/>
      <c r="EVP1473" s="14"/>
      <c r="EVQ1473" s="14"/>
      <c r="EVR1473" s="14"/>
      <c r="EVS1473" s="14"/>
      <c r="EVT1473" s="14"/>
      <c r="EVU1473" s="14"/>
      <c r="EVV1473" s="14"/>
      <c r="EVW1473" s="14"/>
      <c r="EVX1473" s="14"/>
      <c r="EVY1473" s="14"/>
      <c r="EVZ1473" s="14"/>
      <c r="EWA1473" s="14"/>
      <c r="EWB1473" s="14"/>
      <c r="EWC1473" s="14"/>
      <c r="EWD1473" s="14"/>
      <c r="EWE1473" s="14"/>
      <c r="EWF1473" s="14"/>
      <c r="EWG1473" s="14"/>
      <c r="EWH1473" s="14"/>
      <c r="EWI1473" s="14"/>
      <c r="EWJ1473" s="14"/>
      <c r="EWK1473" s="14"/>
      <c r="EWL1473" s="14"/>
      <c r="EWM1473" s="14"/>
      <c r="EWN1473" s="14"/>
      <c r="EWO1473" s="14"/>
      <c r="EWP1473" s="14"/>
      <c r="EWQ1473" s="14"/>
      <c r="EWR1473" s="14"/>
      <c r="EWS1473" s="14"/>
      <c r="EWT1473" s="14"/>
      <c r="EWU1473" s="14"/>
      <c r="EWV1473" s="14"/>
      <c r="EWW1473" s="14"/>
      <c r="EWX1473" s="14"/>
      <c r="EWY1473" s="14"/>
      <c r="EWZ1473" s="14"/>
      <c r="EXA1473" s="14"/>
      <c r="EXB1473" s="14"/>
      <c r="EXC1473" s="14"/>
      <c r="EXD1473" s="14"/>
      <c r="EXE1473" s="14"/>
      <c r="EXF1473" s="14"/>
      <c r="EXG1473" s="14"/>
      <c r="EXH1473" s="14"/>
      <c r="EXI1473" s="14"/>
      <c r="EXJ1473" s="14"/>
      <c r="EXK1473" s="14"/>
      <c r="EXL1473" s="14"/>
      <c r="EXM1473" s="14"/>
      <c r="EXN1473" s="14"/>
      <c r="EXO1473" s="14"/>
      <c r="EXP1473" s="14"/>
      <c r="EXQ1473" s="14"/>
      <c r="EXR1473" s="14"/>
      <c r="EXS1473" s="14"/>
      <c r="EXT1473" s="14"/>
      <c r="EXU1473" s="14"/>
      <c r="EXV1473" s="14"/>
      <c r="EXW1473" s="14"/>
      <c r="EXX1473" s="14"/>
      <c r="EXY1473" s="14"/>
      <c r="EXZ1473" s="14"/>
      <c r="EYA1473" s="14"/>
      <c r="EYB1473" s="14"/>
      <c r="EYC1473" s="14"/>
      <c r="EYD1473" s="14"/>
      <c r="EYE1473" s="14"/>
      <c r="EYF1473" s="14"/>
      <c r="EYG1473" s="14"/>
      <c r="EYH1473" s="14"/>
      <c r="EYI1473" s="14"/>
      <c r="EYJ1473" s="14"/>
      <c r="EYK1473" s="14"/>
      <c r="EYL1473" s="14"/>
      <c r="EYM1473" s="14"/>
      <c r="EYN1473" s="14"/>
      <c r="EYO1473" s="14"/>
      <c r="EYP1473" s="14"/>
      <c r="EYQ1473" s="14"/>
      <c r="EYR1473" s="14"/>
      <c r="EYS1473" s="14"/>
      <c r="EYT1473" s="14"/>
      <c r="EYU1473" s="14"/>
      <c r="EYV1473" s="14"/>
      <c r="EYW1473" s="14"/>
      <c r="EYX1473" s="14"/>
      <c r="EYY1473" s="14"/>
      <c r="EYZ1473" s="14"/>
      <c r="EZA1473" s="14"/>
      <c r="EZB1473" s="14"/>
      <c r="EZC1473" s="14"/>
      <c r="EZD1473" s="14"/>
      <c r="EZE1473" s="14"/>
      <c r="EZF1473" s="14"/>
      <c r="EZG1473" s="14"/>
      <c r="EZH1473" s="14"/>
      <c r="EZI1473" s="14"/>
      <c r="EZJ1473" s="14"/>
      <c r="EZK1473" s="14"/>
      <c r="EZL1473" s="14"/>
      <c r="EZM1473" s="14"/>
      <c r="EZN1473" s="14"/>
      <c r="EZO1473" s="14"/>
      <c r="EZP1473" s="14"/>
      <c r="EZQ1473" s="14"/>
      <c r="EZR1473" s="14"/>
      <c r="EZS1473" s="14"/>
      <c r="EZT1473" s="14"/>
      <c r="EZU1473" s="14"/>
      <c r="EZV1473" s="14"/>
      <c r="EZW1473" s="14"/>
      <c r="EZX1473" s="14"/>
      <c r="EZY1473" s="14"/>
      <c r="EZZ1473" s="14"/>
      <c r="FAA1473" s="14"/>
      <c r="FAB1473" s="14"/>
      <c r="FAC1473" s="14"/>
      <c r="FAD1473" s="14"/>
      <c r="FAE1473" s="14"/>
      <c r="FAF1473" s="14"/>
      <c r="FAG1473" s="14"/>
      <c r="FAH1473" s="14"/>
      <c r="FAI1473" s="14"/>
      <c r="FAJ1473" s="14"/>
      <c r="FAK1473" s="14"/>
      <c r="FAL1473" s="14"/>
      <c r="FAM1473" s="14"/>
      <c r="FAN1473" s="14"/>
      <c r="FAO1473" s="14"/>
      <c r="FAP1473" s="14"/>
      <c r="FAQ1473" s="14"/>
      <c r="FAR1473" s="14"/>
      <c r="FAS1473" s="14"/>
      <c r="FAT1473" s="14"/>
      <c r="FAU1473" s="14"/>
      <c r="FAV1473" s="14"/>
      <c r="FAW1473" s="14"/>
      <c r="FAX1473" s="14"/>
      <c r="FAY1473" s="14"/>
      <c r="FAZ1473" s="14"/>
      <c r="FBA1473" s="14"/>
      <c r="FBB1473" s="14"/>
      <c r="FBC1473" s="14"/>
      <c r="FBD1473" s="14"/>
      <c r="FBE1473" s="14"/>
      <c r="FBF1473" s="14"/>
      <c r="FBG1473" s="14"/>
      <c r="FBH1473" s="14"/>
      <c r="FBI1473" s="14"/>
      <c r="FBJ1473" s="14"/>
      <c r="FBK1473" s="14"/>
      <c r="FBL1473" s="14"/>
      <c r="FBM1473" s="14"/>
      <c r="FBN1473" s="14"/>
      <c r="FBO1473" s="14"/>
      <c r="FBP1473" s="14"/>
      <c r="FBQ1473" s="14"/>
      <c r="FBR1473" s="14"/>
      <c r="FBS1473" s="14"/>
      <c r="FBT1473" s="14"/>
      <c r="FBU1473" s="14"/>
      <c r="FBV1473" s="14"/>
      <c r="FBW1473" s="14"/>
      <c r="FBX1473" s="14"/>
      <c r="FBY1473" s="14"/>
      <c r="FBZ1473" s="14"/>
      <c r="FCA1473" s="14"/>
      <c r="FCB1473" s="14"/>
      <c r="FCC1473" s="14"/>
      <c r="FCD1473" s="14"/>
      <c r="FCE1473" s="14"/>
      <c r="FCF1473" s="14"/>
      <c r="FCG1473" s="14"/>
      <c r="FCH1473" s="14"/>
      <c r="FCI1473" s="14"/>
      <c r="FCJ1473" s="14"/>
      <c r="FCK1473" s="14"/>
      <c r="FCL1473" s="14"/>
      <c r="FCM1473" s="14"/>
      <c r="FCN1473" s="14"/>
      <c r="FCO1473" s="14"/>
      <c r="FCP1473" s="14"/>
      <c r="FCQ1473" s="14"/>
      <c r="FCR1473" s="14"/>
      <c r="FCS1473" s="14"/>
      <c r="FCT1473" s="14"/>
      <c r="FCU1473" s="14"/>
      <c r="FCV1473" s="14"/>
      <c r="FCW1473" s="14"/>
      <c r="FCX1473" s="14"/>
      <c r="FCY1473" s="14"/>
      <c r="FCZ1473" s="14"/>
      <c r="FDA1473" s="14"/>
      <c r="FDB1473" s="14"/>
      <c r="FDC1473" s="14"/>
      <c r="FDD1473" s="14"/>
      <c r="FDE1473" s="14"/>
      <c r="FDF1473" s="14"/>
      <c r="FDG1473" s="14"/>
      <c r="FDH1473" s="14"/>
      <c r="FDI1473" s="14"/>
      <c r="FDJ1473" s="14"/>
      <c r="FDK1473" s="14"/>
      <c r="FDL1473" s="14"/>
      <c r="FDM1473" s="14"/>
      <c r="FDN1473" s="14"/>
      <c r="FDO1473" s="14"/>
      <c r="FDP1473" s="14"/>
      <c r="FDQ1473" s="14"/>
      <c r="FDR1473" s="14"/>
      <c r="FDS1473" s="14"/>
      <c r="FDT1473" s="14"/>
      <c r="FDU1473" s="14"/>
      <c r="FDV1473" s="14"/>
      <c r="FDW1473" s="14"/>
      <c r="FDX1473" s="14"/>
      <c r="FDY1473" s="14"/>
      <c r="FDZ1473" s="14"/>
      <c r="FEA1473" s="14"/>
      <c r="FEB1473" s="14"/>
      <c r="FEC1473" s="14"/>
      <c r="FED1473" s="14"/>
      <c r="FEE1473" s="14"/>
      <c r="FEF1473" s="14"/>
      <c r="FEG1473" s="14"/>
      <c r="FEH1473" s="14"/>
      <c r="FEI1473" s="14"/>
      <c r="FEJ1473" s="14"/>
      <c r="FEK1473" s="14"/>
      <c r="FEL1473" s="14"/>
      <c r="FEM1473" s="14"/>
      <c r="FEN1473" s="14"/>
      <c r="FEO1473" s="14"/>
      <c r="FEP1473" s="14"/>
      <c r="FEQ1473" s="14"/>
      <c r="FER1473" s="14"/>
      <c r="FES1473" s="14"/>
      <c r="FET1473" s="14"/>
      <c r="FEU1473" s="14"/>
      <c r="FEV1473" s="14"/>
      <c r="FEW1473" s="14"/>
      <c r="FEX1473" s="14"/>
      <c r="FEY1473" s="14"/>
      <c r="FEZ1473" s="14"/>
      <c r="FFA1473" s="14"/>
      <c r="FFB1473" s="14"/>
      <c r="FFC1473" s="14"/>
      <c r="FFD1473" s="14"/>
      <c r="FFE1473" s="14"/>
      <c r="FFF1473" s="14"/>
      <c r="FFG1473" s="14"/>
      <c r="FFH1473" s="14"/>
      <c r="FFI1473" s="14"/>
      <c r="FFJ1473" s="14"/>
      <c r="FFK1473" s="14"/>
      <c r="FFL1473" s="14"/>
      <c r="FFM1473" s="14"/>
      <c r="FFN1473" s="14"/>
      <c r="FFO1473" s="14"/>
      <c r="FFP1473" s="14"/>
      <c r="FFQ1473" s="14"/>
      <c r="FFR1473" s="14"/>
      <c r="FFS1473" s="14"/>
      <c r="FFT1473" s="14"/>
      <c r="FFU1473" s="14"/>
      <c r="FFV1473" s="14"/>
      <c r="FFW1473" s="14"/>
      <c r="FFX1473" s="14"/>
      <c r="FFY1473" s="14"/>
      <c r="FFZ1473" s="14"/>
      <c r="FGA1473" s="14"/>
      <c r="FGB1473" s="14"/>
      <c r="FGC1473" s="14"/>
      <c r="FGD1473" s="14"/>
      <c r="FGE1473" s="14"/>
      <c r="FGF1473" s="14"/>
      <c r="FGG1473" s="14"/>
      <c r="FGH1473" s="14"/>
      <c r="FGI1473" s="14"/>
      <c r="FGJ1473" s="14"/>
      <c r="FGK1473" s="14"/>
      <c r="FGL1473" s="14"/>
      <c r="FGM1473" s="14"/>
      <c r="FGN1473" s="14"/>
      <c r="FGO1473" s="14"/>
      <c r="FGP1473" s="14"/>
      <c r="FGQ1473" s="14"/>
      <c r="FGR1473" s="14"/>
      <c r="FGS1473" s="14"/>
      <c r="FGT1473" s="14"/>
      <c r="FGU1473" s="14"/>
      <c r="FGV1473" s="14"/>
      <c r="FGW1473" s="14"/>
      <c r="FGX1473" s="14"/>
      <c r="FGY1473" s="14"/>
      <c r="FGZ1473" s="14"/>
      <c r="FHA1473" s="14"/>
      <c r="FHB1473" s="14"/>
      <c r="FHC1473" s="14"/>
      <c r="FHD1473" s="14"/>
      <c r="FHE1473" s="14"/>
      <c r="FHF1473" s="14"/>
      <c r="FHG1473" s="14"/>
      <c r="FHH1473" s="14"/>
      <c r="FHI1473" s="14"/>
      <c r="FHJ1473" s="14"/>
      <c r="FHK1473" s="14"/>
      <c r="FHL1473" s="14"/>
      <c r="FHM1473" s="14"/>
      <c r="FHN1473" s="14"/>
      <c r="FHO1473" s="14"/>
      <c r="FHP1473" s="14"/>
      <c r="FHQ1473" s="14"/>
      <c r="FHR1473" s="14"/>
      <c r="FHS1473" s="14"/>
      <c r="FHT1473" s="14"/>
      <c r="FHU1473" s="14"/>
      <c r="FHV1473" s="14"/>
      <c r="FHW1473" s="14"/>
      <c r="FHX1473" s="14"/>
      <c r="FHY1473" s="14"/>
      <c r="FHZ1473" s="14"/>
      <c r="FIA1473" s="14"/>
      <c r="FIB1473" s="14"/>
      <c r="FIC1473" s="14"/>
      <c r="FID1473" s="14"/>
      <c r="FIE1473" s="14"/>
      <c r="FIF1473" s="14"/>
      <c r="FIG1473" s="14"/>
      <c r="FIH1473" s="14"/>
      <c r="FII1473" s="14"/>
      <c r="FIJ1473" s="14"/>
      <c r="FIK1473" s="14"/>
      <c r="FIL1473" s="14"/>
      <c r="FIM1473" s="14"/>
      <c r="FIN1473" s="14"/>
      <c r="FIO1473" s="14"/>
      <c r="FIP1473" s="14"/>
      <c r="FIQ1473" s="14"/>
      <c r="FIR1473" s="14"/>
      <c r="FIS1473" s="14"/>
      <c r="FIT1473" s="14"/>
      <c r="FIU1473" s="14"/>
      <c r="FIV1473" s="14"/>
      <c r="FIW1473" s="14"/>
      <c r="FIX1473" s="14"/>
      <c r="FIY1473" s="14"/>
      <c r="FIZ1473" s="14"/>
      <c r="FJA1473" s="14"/>
      <c r="FJB1473" s="14"/>
      <c r="FJC1473" s="14"/>
      <c r="FJD1473" s="14"/>
      <c r="FJE1473" s="14"/>
      <c r="FJF1473" s="14"/>
      <c r="FJG1473" s="14"/>
      <c r="FJH1473" s="14"/>
      <c r="FJI1473" s="14"/>
      <c r="FJJ1473" s="14"/>
      <c r="FJK1473" s="14"/>
      <c r="FJL1473" s="14"/>
      <c r="FJM1473" s="14"/>
      <c r="FJN1473" s="14"/>
      <c r="FJO1473" s="14"/>
      <c r="FJP1473" s="14"/>
      <c r="FJQ1473" s="14"/>
      <c r="FJR1473" s="14"/>
      <c r="FJS1473" s="14"/>
      <c r="FJT1473" s="14"/>
      <c r="FJU1473" s="14"/>
      <c r="FJV1473" s="14"/>
      <c r="FJW1473" s="14"/>
      <c r="FJX1473" s="14"/>
      <c r="FJY1473" s="14"/>
      <c r="FJZ1473" s="14"/>
      <c r="FKA1473" s="14"/>
      <c r="FKB1473" s="14"/>
      <c r="FKC1473" s="14"/>
      <c r="FKD1473" s="14"/>
      <c r="FKE1473" s="14"/>
      <c r="FKF1473" s="14"/>
      <c r="FKG1473" s="14"/>
      <c r="FKH1473" s="14"/>
      <c r="FKI1473" s="14"/>
      <c r="FKJ1473" s="14"/>
      <c r="FKK1473" s="14"/>
      <c r="FKL1473" s="14"/>
      <c r="FKM1473" s="14"/>
      <c r="FKN1473" s="14"/>
      <c r="FKO1473" s="14"/>
      <c r="FKP1473" s="14"/>
      <c r="FKQ1473" s="14"/>
      <c r="FKR1473" s="14"/>
      <c r="FKS1473" s="14"/>
      <c r="FKT1473" s="14"/>
      <c r="FKU1473" s="14"/>
      <c r="FKV1473" s="14"/>
      <c r="FKW1473" s="14"/>
      <c r="FKX1473" s="14"/>
      <c r="FKY1473" s="14"/>
      <c r="FKZ1473" s="14"/>
      <c r="FLA1473" s="14"/>
      <c r="FLB1473" s="14"/>
      <c r="FLC1473" s="14"/>
      <c r="FLD1473" s="14"/>
      <c r="FLE1473" s="14"/>
      <c r="FLF1473" s="14"/>
      <c r="FLG1473" s="14"/>
      <c r="FLH1473" s="14"/>
      <c r="FLI1473" s="14"/>
      <c r="FLJ1473" s="14"/>
      <c r="FLK1473" s="14"/>
      <c r="FLL1473" s="14"/>
      <c r="FLM1473" s="14"/>
      <c r="FLN1473" s="14"/>
      <c r="FLO1473" s="14"/>
      <c r="FLP1473" s="14"/>
      <c r="FLQ1473" s="14"/>
      <c r="FLR1473" s="14"/>
      <c r="FLS1473" s="14"/>
      <c r="FLT1473" s="14"/>
      <c r="FLU1473" s="14"/>
      <c r="FLV1473" s="14"/>
      <c r="FLW1473" s="14"/>
      <c r="FLX1473" s="14"/>
      <c r="FLY1473" s="14"/>
      <c r="FLZ1473" s="14"/>
      <c r="FMA1473" s="14"/>
      <c r="FMB1473" s="14"/>
      <c r="FMC1473" s="14"/>
      <c r="FMD1473" s="14"/>
      <c r="FME1473" s="14"/>
      <c r="FMF1473" s="14"/>
      <c r="FMG1473" s="14"/>
      <c r="FMH1473" s="14"/>
      <c r="FMI1473" s="14"/>
      <c r="FMJ1473" s="14"/>
      <c r="FMK1473" s="14"/>
      <c r="FML1473" s="14"/>
      <c r="FMM1473" s="14"/>
      <c r="FMN1473" s="14"/>
      <c r="FMO1473" s="14"/>
      <c r="FMP1473" s="14"/>
      <c r="FMQ1473" s="14"/>
      <c r="FMR1473" s="14"/>
      <c r="FMS1473" s="14"/>
      <c r="FMT1473" s="14"/>
      <c r="FMU1473" s="14"/>
      <c r="FMV1473" s="14"/>
      <c r="FMW1473" s="14"/>
      <c r="FMX1473" s="14"/>
      <c r="FMY1473" s="14"/>
      <c r="FMZ1473" s="14"/>
      <c r="FNA1473" s="14"/>
      <c r="FNB1473" s="14"/>
      <c r="FNC1473" s="14"/>
      <c r="FND1473" s="14"/>
      <c r="FNE1473" s="14"/>
      <c r="FNF1473" s="14"/>
      <c r="FNG1473" s="14"/>
      <c r="FNH1473" s="14"/>
      <c r="FNI1473" s="14"/>
      <c r="FNJ1473" s="14"/>
      <c r="FNK1473" s="14"/>
      <c r="FNL1473" s="14"/>
      <c r="FNM1473" s="14"/>
      <c r="FNN1473" s="14"/>
      <c r="FNO1473" s="14"/>
      <c r="FNP1473" s="14"/>
      <c r="FNQ1473" s="14"/>
      <c r="FNR1473" s="14"/>
      <c r="FNS1473" s="14"/>
      <c r="FNT1473" s="14"/>
      <c r="FNU1473" s="14"/>
      <c r="FNV1473" s="14"/>
      <c r="FNW1473" s="14"/>
      <c r="FNX1473" s="14"/>
      <c r="FNY1473" s="14"/>
      <c r="FNZ1473" s="14"/>
      <c r="FOA1473" s="14"/>
      <c r="FOB1473" s="14"/>
      <c r="FOC1473" s="14"/>
      <c r="FOD1473" s="14"/>
      <c r="FOE1473" s="14"/>
      <c r="FOF1473" s="14"/>
      <c r="FOG1473" s="14"/>
      <c r="FOH1473" s="14"/>
      <c r="FOI1473" s="14"/>
      <c r="FOJ1473" s="14"/>
      <c r="FOK1473" s="14"/>
      <c r="FOL1473" s="14"/>
      <c r="FOM1473" s="14"/>
      <c r="FON1473" s="14"/>
      <c r="FOO1473" s="14"/>
      <c r="FOP1473" s="14"/>
      <c r="FOQ1473" s="14"/>
      <c r="FOR1473" s="14"/>
      <c r="FOS1473" s="14"/>
      <c r="FOT1473" s="14"/>
      <c r="FOU1473" s="14"/>
      <c r="FOV1473" s="14"/>
      <c r="FOW1473" s="14"/>
      <c r="FOX1473" s="14"/>
      <c r="FOY1473" s="14"/>
      <c r="FOZ1473" s="14"/>
      <c r="FPA1473" s="14"/>
      <c r="FPB1473" s="14"/>
      <c r="FPC1473" s="14"/>
      <c r="FPD1473" s="14"/>
      <c r="FPE1473" s="14"/>
      <c r="FPF1473" s="14"/>
      <c r="FPG1473" s="14"/>
      <c r="FPH1473" s="14"/>
      <c r="FPI1473" s="14"/>
      <c r="FPJ1473" s="14"/>
      <c r="FPK1473" s="14"/>
      <c r="FPL1473" s="14"/>
      <c r="FPM1473" s="14"/>
      <c r="FPN1473" s="14"/>
      <c r="FPO1473" s="14"/>
      <c r="FPP1473" s="14"/>
      <c r="FPQ1473" s="14"/>
      <c r="FPR1473" s="14"/>
      <c r="FPS1473" s="14"/>
      <c r="FPT1473" s="14"/>
      <c r="FPU1473" s="14"/>
      <c r="FPV1473" s="14"/>
      <c r="FPW1473" s="14"/>
      <c r="FPX1473" s="14"/>
      <c r="FPY1473" s="14"/>
      <c r="FPZ1473" s="14"/>
      <c r="FQA1473" s="14"/>
      <c r="FQB1473" s="14"/>
      <c r="FQC1473" s="14"/>
      <c r="FQD1473" s="14"/>
      <c r="FQE1473" s="14"/>
      <c r="FQF1473" s="14"/>
      <c r="FQG1473" s="14"/>
      <c r="FQH1473" s="14"/>
      <c r="FQI1473" s="14"/>
      <c r="FQJ1473" s="14"/>
      <c r="FQK1473" s="14"/>
      <c r="FQL1473" s="14"/>
      <c r="FQM1473" s="14"/>
      <c r="FQN1473" s="14"/>
      <c r="FQO1473" s="14"/>
      <c r="FQP1473" s="14"/>
      <c r="FQQ1473" s="14"/>
      <c r="FQR1473" s="14"/>
      <c r="FQS1473" s="14"/>
      <c r="FQT1473" s="14"/>
      <c r="FQU1473" s="14"/>
      <c r="FQV1473" s="14"/>
      <c r="FQW1473" s="14"/>
      <c r="FQX1473" s="14"/>
      <c r="FQY1473" s="14"/>
      <c r="FQZ1473" s="14"/>
      <c r="FRA1473" s="14"/>
      <c r="FRB1473" s="14"/>
      <c r="FRC1473" s="14"/>
      <c r="FRD1473" s="14"/>
      <c r="FRE1473" s="14"/>
      <c r="FRF1473" s="14"/>
      <c r="FRG1473" s="14"/>
      <c r="FRH1473" s="14"/>
      <c r="FRI1473" s="14"/>
      <c r="FRJ1473" s="14"/>
      <c r="FRK1473" s="14"/>
      <c r="FRL1473" s="14"/>
      <c r="FRM1473" s="14"/>
      <c r="FRN1473" s="14"/>
      <c r="FRO1473" s="14"/>
      <c r="FRP1473" s="14"/>
      <c r="FRQ1473" s="14"/>
      <c r="FRR1473" s="14"/>
      <c r="FRS1473" s="14"/>
      <c r="FRT1473" s="14"/>
      <c r="FRU1473" s="14"/>
      <c r="FRV1473" s="14"/>
      <c r="FRW1473" s="14"/>
      <c r="FRX1473" s="14"/>
      <c r="FRY1473" s="14"/>
      <c r="FRZ1473" s="14"/>
      <c r="FSA1473" s="14"/>
      <c r="FSB1473" s="14"/>
      <c r="FSC1473" s="14"/>
      <c r="FSD1473" s="14"/>
      <c r="FSE1473" s="14"/>
      <c r="FSF1473" s="14"/>
      <c r="FSG1473" s="14"/>
      <c r="FSH1473" s="14"/>
      <c r="FSI1473" s="14"/>
      <c r="FSJ1473" s="14"/>
      <c r="FSK1473" s="14"/>
      <c r="FSL1473" s="14"/>
      <c r="FSM1473" s="14"/>
      <c r="FSN1473" s="14"/>
      <c r="FSO1473" s="14"/>
      <c r="FSP1473" s="14"/>
      <c r="FSQ1473" s="14"/>
      <c r="FSR1473" s="14"/>
      <c r="FSS1473" s="14"/>
      <c r="FST1473" s="14"/>
      <c r="FSU1473" s="14"/>
      <c r="FSV1473" s="14"/>
      <c r="FSW1473" s="14"/>
      <c r="FSX1473" s="14"/>
      <c r="FSY1473" s="14"/>
      <c r="FSZ1473" s="14"/>
      <c r="FTA1473" s="14"/>
      <c r="FTB1473" s="14"/>
      <c r="FTC1473" s="14"/>
      <c r="FTD1473" s="14"/>
      <c r="FTE1473" s="14"/>
      <c r="FTF1473" s="14"/>
      <c r="FTG1473" s="14"/>
      <c r="FTH1473" s="14"/>
      <c r="FTI1473" s="14"/>
      <c r="FTJ1473" s="14"/>
      <c r="FTK1473" s="14"/>
      <c r="FTL1473" s="14"/>
      <c r="FTM1473" s="14"/>
      <c r="FTN1473" s="14"/>
      <c r="FTO1473" s="14"/>
      <c r="FTP1473" s="14"/>
      <c r="FTQ1473" s="14"/>
      <c r="FTR1473" s="14"/>
      <c r="FTS1473" s="14"/>
      <c r="FTT1473" s="14"/>
      <c r="FTU1473" s="14"/>
      <c r="FTV1473" s="14"/>
      <c r="FTW1473" s="14"/>
      <c r="FTX1473" s="14"/>
      <c r="FTY1473" s="14"/>
      <c r="FTZ1473" s="14"/>
      <c r="FUA1473" s="14"/>
      <c r="FUB1473" s="14"/>
      <c r="FUC1473" s="14"/>
      <c r="FUD1473" s="14"/>
      <c r="FUE1473" s="14"/>
      <c r="FUF1473" s="14"/>
      <c r="FUG1473" s="14"/>
      <c r="FUH1473" s="14"/>
      <c r="FUI1473" s="14"/>
      <c r="FUJ1473" s="14"/>
      <c r="FUK1473" s="14"/>
      <c r="FUL1473" s="14"/>
      <c r="FUM1473" s="14"/>
      <c r="FUN1473" s="14"/>
      <c r="FUO1473" s="14"/>
      <c r="FUP1473" s="14"/>
      <c r="FUQ1473" s="14"/>
      <c r="FUR1473" s="14"/>
      <c r="FUS1473" s="14"/>
      <c r="FUT1473" s="14"/>
      <c r="FUU1473" s="14"/>
      <c r="FUV1473" s="14"/>
      <c r="FUW1473" s="14"/>
      <c r="FUX1473" s="14"/>
      <c r="FUY1473" s="14"/>
      <c r="FUZ1473" s="14"/>
      <c r="FVA1473" s="14"/>
      <c r="FVB1473" s="14"/>
      <c r="FVC1473" s="14"/>
      <c r="FVD1473" s="14"/>
      <c r="FVE1473" s="14"/>
      <c r="FVF1473" s="14"/>
      <c r="FVG1473" s="14"/>
      <c r="FVH1473" s="14"/>
      <c r="FVI1473" s="14"/>
      <c r="FVJ1473" s="14"/>
      <c r="FVK1473" s="14"/>
      <c r="FVL1473" s="14"/>
      <c r="FVM1473" s="14"/>
      <c r="FVN1473" s="14"/>
      <c r="FVO1473" s="14"/>
      <c r="FVP1473" s="14"/>
      <c r="FVQ1473" s="14"/>
      <c r="FVR1473" s="14"/>
      <c r="FVS1473" s="14"/>
      <c r="FVT1473" s="14"/>
      <c r="FVU1473" s="14"/>
      <c r="FVV1473" s="14"/>
      <c r="FVW1473" s="14"/>
      <c r="FVX1473" s="14"/>
      <c r="FVY1473" s="14"/>
      <c r="FVZ1473" s="14"/>
      <c r="FWA1473" s="14"/>
      <c r="FWB1473" s="14"/>
      <c r="FWC1473" s="14"/>
      <c r="FWD1473" s="14"/>
      <c r="FWE1473" s="14"/>
      <c r="FWF1473" s="14"/>
      <c r="FWG1473" s="14"/>
      <c r="FWH1473" s="14"/>
      <c r="FWI1473" s="14"/>
      <c r="FWJ1473" s="14"/>
      <c r="FWK1473" s="14"/>
      <c r="FWL1473" s="14"/>
      <c r="FWM1473" s="14"/>
      <c r="FWN1473" s="14"/>
      <c r="FWO1473" s="14"/>
      <c r="FWP1473" s="14"/>
      <c r="FWQ1473" s="14"/>
      <c r="FWR1473" s="14"/>
      <c r="FWS1473" s="14"/>
      <c r="FWT1473" s="14"/>
      <c r="FWU1473" s="14"/>
      <c r="FWV1473" s="14"/>
      <c r="FWW1473" s="14"/>
      <c r="FWX1473" s="14"/>
      <c r="FWY1473" s="14"/>
      <c r="FWZ1473" s="14"/>
      <c r="FXA1473" s="14"/>
      <c r="FXB1473" s="14"/>
      <c r="FXC1473" s="14"/>
      <c r="FXD1473" s="14"/>
      <c r="FXE1473" s="14"/>
      <c r="FXF1473" s="14"/>
      <c r="FXG1473" s="14"/>
      <c r="FXH1473" s="14"/>
      <c r="FXI1473" s="14"/>
      <c r="FXJ1473" s="14"/>
      <c r="FXK1473" s="14"/>
      <c r="FXL1473" s="14"/>
      <c r="FXM1473" s="14"/>
      <c r="FXN1473" s="14"/>
      <c r="FXO1473" s="14"/>
      <c r="FXP1473" s="14"/>
      <c r="FXQ1473" s="14"/>
      <c r="FXR1473" s="14"/>
      <c r="FXS1473" s="14"/>
      <c r="FXT1473" s="14"/>
      <c r="FXU1473" s="14"/>
      <c r="FXV1473" s="14"/>
      <c r="FXW1473" s="14"/>
      <c r="FXX1473" s="14"/>
      <c r="FXY1473" s="14"/>
      <c r="FXZ1473" s="14"/>
      <c r="FYA1473" s="14"/>
      <c r="FYB1473" s="14"/>
      <c r="FYC1473" s="14"/>
      <c r="FYD1473" s="14"/>
      <c r="FYE1473" s="14"/>
      <c r="FYF1473" s="14"/>
      <c r="FYG1473" s="14"/>
      <c r="FYH1473" s="14"/>
      <c r="FYI1473" s="14"/>
      <c r="FYJ1473" s="14"/>
      <c r="FYK1473" s="14"/>
      <c r="FYL1473" s="14"/>
      <c r="FYM1473" s="14"/>
      <c r="FYN1473" s="14"/>
      <c r="FYO1473" s="14"/>
      <c r="FYP1473" s="14"/>
      <c r="FYQ1473" s="14"/>
      <c r="FYR1473" s="14"/>
      <c r="FYS1473" s="14"/>
      <c r="FYT1473" s="14"/>
      <c r="FYU1473" s="14"/>
      <c r="FYV1473" s="14"/>
      <c r="FYW1473" s="14"/>
      <c r="FYX1473" s="14"/>
      <c r="FYY1473" s="14"/>
      <c r="FYZ1473" s="14"/>
      <c r="FZA1473" s="14"/>
      <c r="FZB1473" s="14"/>
      <c r="FZC1473" s="14"/>
      <c r="FZD1473" s="14"/>
      <c r="FZE1473" s="14"/>
      <c r="FZF1473" s="14"/>
      <c r="FZG1473" s="14"/>
      <c r="FZH1473" s="14"/>
      <c r="FZI1473" s="14"/>
      <c r="FZJ1473" s="14"/>
      <c r="FZK1473" s="14"/>
      <c r="FZL1473" s="14"/>
      <c r="FZM1473" s="14"/>
      <c r="FZN1473" s="14"/>
      <c r="FZO1473" s="14"/>
      <c r="FZP1473" s="14"/>
      <c r="FZQ1473" s="14"/>
      <c r="FZR1473" s="14"/>
      <c r="FZS1473" s="14"/>
      <c r="FZT1473" s="14"/>
      <c r="FZU1473" s="14"/>
      <c r="FZV1473" s="14"/>
      <c r="FZW1473" s="14"/>
      <c r="FZX1473" s="14"/>
      <c r="FZY1473" s="14"/>
      <c r="FZZ1473" s="14"/>
      <c r="GAA1473" s="14"/>
      <c r="GAB1473" s="14"/>
      <c r="GAC1473" s="14"/>
      <c r="GAD1473" s="14"/>
      <c r="GAE1473" s="14"/>
      <c r="GAF1473" s="14"/>
      <c r="GAG1473" s="14"/>
      <c r="GAH1473" s="14"/>
      <c r="GAI1473" s="14"/>
      <c r="GAJ1473" s="14"/>
      <c r="GAK1473" s="14"/>
      <c r="GAL1473" s="14"/>
      <c r="GAM1473" s="14"/>
      <c r="GAN1473" s="14"/>
      <c r="GAO1473" s="14"/>
      <c r="GAP1473" s="14"/>
      <c r="GAQ1473" s="14"/>
      <c r="GAR1473" s="14"/>
      <c r="GAS1473" s="14"/>
      <c r="GAT1473" s="14"/>
      <c r="GAU1473" s="14"/>
      <c r="GAV1473" s="14"/>
      <c r="GAW1473" s="14"/>
      <c r="GAX1473" s="14"/>
      <c r="GAY1473" s="14"/>
      <c r="GAZ1473" s="14"/>
      <c r="GBA1473" s="14"/>
      <c r="GBB1473" s="14"/>
      <c r="GBC1473" s="14"/>
      <c r="GBD1473" s="14"/>
      <c r="GBE1473" s="14"/>
      <c r="GBF1473" s="14"/>
      <c r="GBG1473" s="14"/>
      <c r="GBH1473" s="14"/>
      <c r="GBI1473" s="14"/>
      <c r="GBJ1473" s="14"/>
      <c r="GBK1473" s="14"/>
      <c r="GBL1473" s="14"/>
      <c r="GBM1473" s="14"/>
      <c r="GBN1473" s="14"/>
      <c r="GBO1473" s="14"/>
      <c r="GBP1473" s="14"/>
      <c r="GBQ1473" s="14"/>
      <c r="GBR1473" s="14"/>
      <c r="GBS1473" s="14"/>
      <c r="GBT1473" s="14"/>
      <c r="GBU1473" s="14"/>
      <c r="GBV1473" s="14"/>
      <c r="GBW1473" s="14"/>
      <c r="GBX1473" s="14"/>
      <c r="GBY1473" s="14"/>
      <c r="GBZ1473" s="14"/>
      <c r="GCA1473" s="14"/>
      <c r="GCB1473" s="14"/>
      <c r="GCC1473" s="14"/>
      <c r="GCD1473" s="14"/>
      <c r="GCE1473" s="14"/>
      <c r="GCF1473" s="14"/>
      <c r="GCG1473" s="14"/>
      <c r="GCH1473" s="14"/>
      <c r="GCI1473" s="14"/>
      <c r="GCJ1473" s="14"/>
      <c r="GCK1473" s="14"/>
      <c r="GCL1473" s="14"/>
      <c r="GCM1473" s="14"/>
      <c r="GCN1473" s="14"/>
      <c r="GCO1473" s="14"/>
      <c r="GCP1473" s="14"/>
      <c r="GCQ1473" s="14"/>
      <c r="GCR1473" s="14"/>
      <c r="GCS1473" s="14"/>
      <c r="GCT1473" s="14"/>
      <c r="GCU1473" s="14"/>
      <c r="GCV1473" s="14"/>
      <c r="GCW1473" s="14"/>
      <c r="GCX1473" s="14"/>
      <c r="GCY1473" s="14"/>
      <c r="GCZ1473" s="14"/>
      <c r="GDA1473" s="14"/>
      <c r="GDB1473" s="14"/>
      <c r="GDC1473" s="14"/>
      <c r="GDD1473" s="14"/>
      <c r="GDE1473" s="14"/>
      <c r="GDF1473" s="14"/>
      <c r="GDG1473" s="14"/>
      <c r="GDH1473" s="14"/>
      <c r="GDI1473" s="14"/>
      <c r="GDJ1473" s="14"/>
      <c r="GDK1473" s="14"/>
      <c r="GDL1473" s="14"/>
      <c r="GDM1473" s="14"/>
      <c r="GDN1473" s="14"/>
      <c r="GDO1473" s="14"/>
      <c r="GDP1473" s="14"/>
      <c r="GDQ1473" s="14"/>
      <c r="GDR1473" s="14"/>
      <c r="GDS1473" s="14"/>
      <c r="GDT1473" s="14"/>
      <c r="GDU1473" s="14"/>
      <c r="GDV1473" s="14"/>
      <c r="GDW1473" s="14"/>
      <c r="GDX1473" s="14"/>
      <c r="GDY1473" s="14"/>
      <c r="GDZ1473" s="14"/>
      <c r="GEA1473" s="14"/>
      <c r="GEB1473" s="14"/>
      <c r="GEC1473" s="14"/>
      <c r="GED1473" s="14"/>
      <c r="GEE1473" s="14"/>
      <c r="GEF1473" s="14"/>
      <c r="GEG1473" s="14"/>
      <c r="GEH1473" s="14"/>
      <c r="GEI1473" s="14"/>
      <c r="GEJ1473" s="14"/>
      <c r="GEK1473" s="14"/>
      <c r="GEL1473" s="14"/>
      <c r="GEM1473" s="14"/>
      <c r="GEN1473" s="14"/>
      <c r="GEO1473" s="14"/>
      <c r="GEP1473" s="14"/>
      <c r="GEQ1473" s="14"/>
      <c r="GER1473" s="14"/>
      <c r="GES1473" s="14"/>
      <c r="GET1473" s="14"/>
      <c r="GEU1473" s="14"/>
      <c r="GEV1473" s="14"/>
      <c r="GEW1473" s="14"/>
      <c r="GEX1473" s="14"/>
      <c r="GEY1473" s="14"/>
      <c r="GEZ1473" s="14"/>
      <c r="GFA1473" s="14"/>
      <c r="GFB1473" s="14"/>
      <c r="GFC1473" s="14"/>
      <c r="GFD1473" s="14"/>
      <c r="GFE1473" s="14"/>
      <c r="GFF1473" s="14"/>
      <c r="GFG1473" s="14"/>
      <c r="GFH1473" s="14"/>
      <c r="GFI1473" s="14"/>
      <c r="GFJ1473" s="14"/>
      <c r="GFK1473" s="14"/>
      <c r="GFL1473" s="14"/>
      <c r="GFM1473" s="14"/>
      <c r="GFN1473" s="14"/>
      <c r="GFO1473" s="14"/>
      <c r="GFP1473" s="14"/>
      <c r="GFQ1473" s="14"/>
      <c r="GFR1473" s="14"/>
      <c r="GFS1473" s="14"/>
      <c r="GFT1473" s="14"/>
      <c r="GFU1473" s="14"/>
      <c r="GFV1473" s="14"/>
      <c r="GFW1473" s="14"/>
      <c r="GFX1473" s="14"/>
      <c r="GFY1473" s="14"/>
      <c r="GFZ1473" s="14"/>
      <c r="GGA1473" s="14"/>
      <c r="GGB1473" s="14"/>
      <c r="GGC1473" s="14"/>
      <c r="GGD1473" s="14"/>
      <c r="GGE1473" s="14"/>
      <c r="GGF1473" s="14"/>
      <c r="GGG1473" s="14"/>
      <c r="GGH1473" s="14"/>
      <c r="GGI1473" s="14"/>
      <c r="GGJ1473" s="14"/>
      <c r="GGK1473" s="14"/>
      <c r="GGL1473" s="14"/>
      <c r="GGM1473" s="14"/>
      <c r="GGN1473" s="14"/>
      <c r="GGO1473" s="14"/>
      <c r="GGP1473" s="14"/>
      <c r="GGQ1473" s="14"/>
      <c r="GGR1473" s="14"/>
      <c r="GGS1473" s="14"/>
      <c r="GGT1473" s="14"/>
      <c r="GGU1473" s="14"/>
      <c r="GGV1473" s="14"/>
      <c r="GGW1473" s="14"/>
      <c r="GGX1473" s="14"/>
      <c r="GGY1473" s="14"/>
      <c r="GGZ1473" s="14"/>
      <c r="GHA1473" s="14"/>
      <c r="GHB1473" s="14"/>
      <c r="GHC1473" s="14"/>
      <c r="GHD1473" s="14"/>
      <c r="GHE1473" s="14"/>
      <c r="GHF1473" s="14"/>
      <c r="GHG1473" s="14"/>
      <c r="GHH1473" s="14"/>
      <c r="GHI1473" s="14"/>
      <c r="GHJ1473" s="14"/>
      <c r="GHK1473" s="14"/>
      <c r="GHL1473" s="14"/>
      <c r="GHM1473" s="14"/>
      <c r="GHN1473" s="14"/>
      <c r="GHO1473" s="14"/>
      <c r="GHP1473" s="14"/>
      <c r="GHQ1473" s="14"/>
      <c r="GHR1473" s="14"/>
      <c r="GHS1473" s="14"/>
      <c r="GHT1473" s="14"/>
      <c r="GHU1473" s="14"/>
      <c r="GHV1473" s="14"/>
      <c r="GHW1473" s="14"/>
      <c r="GHX1473" s="14"/>
      <c r="GHY1473" s="14"/>
      <c r="GHZ1473" s="14"/>
      <c r="GIA1473" s="14"/>
      <c r="GIB1473" s="14"/>
      <c r="GIC1473" s="14"/>
      <c r="GID1473" s="14"/>
      <c r="GIE1473" s="14"/>
      <c r="GIF1473" s="14"/>
      <c r="GIG1473" s="14"/>
      <c r="GIH1473" s="14"/>
      <c r="GII1473" s="14"/>
      <c r="GIJ1473" s="14"/>
      <c r="GIK1473" s="14"/>
      <c r="GIL1473" s="14"/>
      <c r="GIM1473" s="14"/>
      <c r="GIN1473" s="14"/>
      <c r="GIO1473" s="14"/>
      <c r="GIP1473" s="14"/>
      <c r="GIQ1473" s="14"/>
      <c r="GIR1473" s="14"/>
      <c r="GIS1473" s="14"/>
      <c r="GIT1473" s="14"/>
      <c r="GIU1473" s="14"/>
      <c r="GIV1473" s="14"/>
      <c r="GIW1473" s="14"/>
      <c r="GIX1473" s="14"/>
      <c r="GIY1473" s="14"/>
      <c r="GIZ1473" s="14"/>
      <c r="GJA1473" s="14"/>
      <c r="GJB1473" s="14"/>
      <c r="GJC1473" s="14"/>
      <c r="GJD1473" s="14"/>
      <c r="GJE1473" s="14"/>
      <c r="GJF1473" s="14"/>
      <c r="GJG1473" s="14"/>
      <c r="GJH1473" s="14"/>
      <c r="GJI1473" s="14"/>
      <c r="GJJ1473" s="14"/>
      <c r="GJK1473" s="14"/>
      <c r="GJL1473" s="14"/>
      <c r="GJM1473" s="14"/>
      <c r="GJN1473" s="14"/>
      <c r="GJO1473" s="14"/>
      <c r="GJP1473" s="14"/>
      <c r="GJQ1473" s="14"/>
      <c r="GJR1473" s="14"/>
      <c r="GJS1473" s="14"/>
      <c r="GJT1473" s="14"/>
      <c r="GJU1473" s="14"/>
      <c r="GJV1473" s="14"/>
      <c r="GJW1473" s="14"/>
      <c r="GJX1473" s="14"/>
      <c r="GJY1473" s="14"/>
      <c r="GJZ1473" s="14"/>
      <c r="GKA1473" s="14"/>
      <c r="GKB1473" s="14"/>
      <c r="GKC1473" s="14"/>
      <c r="GKD1473" s="14"/>
      <c r="GKE1473" s="14"/>
      <c r="GKF1473" s="14"/>
      <c r="GKG1473" s="14"/>
      <c r="GKH1473" s="14"/>
      <c r="GKI1473" s="14"/>
      <c r="GKJ1473" s="14"/>
      <c r="GKK1473" s="14"/>
      <c r="GKL1473" s="14"/>
      <c r="GKM1473" s="14"/>
      <c r="GKN1473" s="14"/>
      <c r="GKO1473" s="14"/>
      <c r="GKP1473" s="14"/>
      <c r="GKQ1473" s="14"/>
      <c r="GKR1473" s="14"/>
      <c r="GKS1473" s="14"/>
      <c r="GKT1473" s="14"/>
      <c r="GKU1473" s="14"/>
      <c r="GKV1473" s="14"/>
      <c r="GKW1473" s="14"/>
      <c r="GKX1473" s="14"/>
      <c r="GKY1473" s="14"/>
      <c r="GKZ1473" s="14"/>
      <c r="GLA1473" s="14"/>
      <c r="GLB1473" s="14"/>
      <c r="GLC1473" s="14"/>
      <c r="GLD1473" s="14"/>
      <c r="GLE1473" s="14"/>
      <c r="GLF1473" s="14"/>
      <c r="GLG1473" s="14"/>
      <c r="GLH1473" s="14"/>
      <c r="GLI1473" s="14"/>
      <c r="GLJ1473" s="14"/>
      <c r="GLK1473" s="14"/>
      <c r="GLL1473" s="14"/>
      <c r="GLM1473" s="14"/>
      <c r="GLN1473" s="14"/>
      <c r="GLO1473" s="14"/>
      <c r="GLP1473" s="14"/>
      <c r="GLQ1473" s="14"/>
      <c r="GLR1473" s="14"/>
      <c r="GLS1473" s="14"/>
      <c r="GLT1473" s="14"/>
      <c r="GLU1473" s="14"/>
      <c r="GLV1473" s="14"/>
      <c r="GLW1473" s="14"/>
      <c r="GLX1473" s="14"/>
      <c r="GLY1473" s="14"/>
      <c r="GLZ1473" s="14"/>
      <c r="GMA1473" s="14"/>
      <c r="GMB1473" s="14"/>
      <c r="GMC1473" s="14"/>
      <c r="GMD1473" s="14"/>
      <c r="GME1473" s="14"/>
      <c r="GMF1473" s="14"/>
      <c r="GMG1473" s="14"/>
      <c r="GMH1473" s="14"/>
      <c r="GMI1473" s="14"/>
      <c r="GMJ1473" s="14"/>
      <c r="GMK1473" s="14"/>
      <c r="GML1473" s="14"/>
      <c r="GMM1473" s="14"/>
      <c r="GMN1473" s="14"/>
      <c r="GMO1473" s="14"/>
      <c r="GMP1473" s="14"/>
      <c r="GMQ1473" s="14"/>
      <c r="GMR1473" s="14"/>
      <c r="GMS1473" s="14"/>
      <c r="GMT1473" s="14"/>
      <c r="GMU1473" s="14"/>
      <c r="GMV1473" s="14"/>
      <c r="GMW1473" s="14"/>
      <c r="GMX1473" s="14"/>
      <c r="GMY1473" s="14"/>
      <c r="GMZ1473" s="14"/>
      <c r="GNA1473" s="14"/>
      <c r="GNB1473" s="14"/>
      <c r="GNC1473" s="14"/>
      <c r="GND1473" s="14"/>
      <c r="GNE1473" s="14"/>
      <c r="GNF1473" s="14"/>
      <c r="GNG1473" s="14"/>
      <c r="GNH1473" s="14"/>
      <c r="GNI1473" s="14"/>
      <c r="GNJ1473" s="14"/>
      <c r="GNK1473" s="14"/>
      <c r="GNL1473" s="14"/>
      <c r="GNM1473" s="14"/>
      <c r="GNN1473" s="14"/>
      <c r="GNO1473" s="14"/>
      <c r="GNP1473" s="14"/>
      <c r="GNQ1473" s="14"/>
      <c r="GNR1473" s="14"/>
      <c r="GNS1473" s="14"/>
      <c r="GNT1473" s="14"/>
      <c r="GNU1473" s="14"/>
      <c r="GNV1473" s="14"/>
      <c r="GNW1473" s="14"/>
      <c r="GNX1473" s="14"/>
      <c r="GNY1473" s="14"/>
      <c r="GNZ1473" s="14"/>
      <c r="GOA1473" s="14"/>
      <c r="GOB1473" s="14"/>
      <c r="GOC1473" s="14"/>
      <c r="GOD1473" s="14"/>
      <c r="GOE1473" s="14"/>
      <c r="GOF1473" s="14"/>
      <c r="GOG1473" s="14"/>
      <c r="GOH1473" s="14"/>
      <c r="GOI1473" s="14"/>
      <c r="GOJ1473" s="14"/>
      <c r="GOK1473" s="14"/>
      <c r="GOL1473" s="14"/>
      <c r="GOM1473" s="14"/>
      <c r="GON1473" s="14"/>
      <c r="GOO1473" s="14"/>
      <c r="GOP1473" s="14"/>
      <c r="GOQ1473" s="14"/>
      <c r="GOR1473" s="14"/>
      <c r="GOS1473" s="14"/>
      <c r="GOT1473" s="14"/>
      <c r="GOU1473" s="14"/>
      <c r="GOV1473" s="14"/>
      <c r="GOW1473" s="14"/>
      <c r="GOX1473" s="14"/>
      <c r="GOY1473" s="14"/>
      <c r="GOZ1473" s="14"/>
      <c r="GPA1473" s="14"/>
      <c r="GPB1473" s="14"/>
      <c r="GPC1473" s="14"/>
      <c r="GPD1473" s="14"/>
      <c r="GPE1473" s="14"/>
      <c r="GPF1473" s="14"/>
      <c r="GPG1473" s="14"/>
      <c r="GPH1473" s="14"/>
      <c r="GPI1473" s="14"/>
      <c r="GPJ1473" s="14"/>
      <c r="GPK1473" s="14"/>
      <c r="GPL1473" s="14"/>
      <c r="GPM1473" s="14"/>
      <c r="GPN1473" s="14"/>
      <c r="GPO1473" s="14"/>
      <c r="GPP1473" s="14"/>
      <c r="GPQ1473" s="14"/>
      <c r="GPR1473" s="14"/>
      <c r="GPS1473" s="14"/>
      <c r="GPT1473" s="14"/>
      <c r="GPU1473" s="14"/>
      <c r="GPV1473" s="14"/>
      <c r="GPW1473" s="14"/>
      <c r="GPX1473" s="14"/>
      <c r="GPY1473" s="14"/>
      <c r="GPZ1473" s="14"/>
      <c r="GQA1473" s="14"/>
      <c r="GQB1473" s="14"/>
      <c r="GQC1473" s="14"/>
      <c r="GQD1473" s="14"/>
      <c r="GQE1473" s="14"/>
      <c r="GQF1473" s="14"/>
      <c r="GQG1473" s="14"/>
      <c r="GQH1473" s="14"/>
      <c r="GQI1473" s="14"/>
      <c r="GQJ1473" s="14"/>
      <c r="GQK1473" s="14"/>
      <c r="GQL1473" s="14"/>
      <c r="GQM1473" s="14"/>
      <c r="GQN1473" s="14"/>
      <c r="GQO1473" s="14"/>
      <c r="GQP1473" s="14"/>
      <c r="GQQ1473" s="14"/>
      <c r="GQR1473" s="14"/>
      <c r="GQS1473" s="14"/>
      <c r="GQT1473" s="14"/>
      <c r="GQU1473" s="14"/>
      <c r="GQV1473" s="14"/>
      <c r="GQW1473" s="14"/>
      <c r="GQX1473" s="14"/>
      <c r="GQY1473" s="14"/>
      <c r="GQZ1473" s="14"/>
      <c r="GRA1473" s="14"/>
      <c r="GRB1473" s="14"/>
      <c r="GRC1473" s="14"/>
      <c r="GRD1473" s="14"/>
      <c r="GRE1473" s="14"/>
      <c r="GRF1473" s="14"/>
      <c r="GRG1473" s="14"/>
      <c r="GRH1473" s="14"/>
      <c r="GRI1473" s="14"/>
      <c r="GRJ1473" s="14"/>
      <c r="GRK1473" s="14"/>
      <c r="GRL1473" s="14"/>
      <c r="GRM1473" s="14"/>
      <c r="GRN1473" s="14"/>
      <c r="GRO1473" s="14"/>
      <c r="GRP1473" s="14"/>
      <c r="GRQ1473" s="14"/>
      <c r="GRR1473" s="14"/>
      <c r="GRS1473" s="14"/>
      <c r="GRT1473" s="14"/>
      <c r="GRU1473" s="14"/>
      <c r="GRV1473" s="14"/>
      <c r="GRW1473" s="14"/>
      <c r="GRX1473" s="14"/>
      <c r="GRY1473" s="14"/>
      <c r="GRZ1473" s="14"/>
      <c r="GSA1473" s="14"/>
      <c r="GSB1473" s="14"/>
      <c r="GSC1473" s="14"/>
      <c r="GSD1473" s="14"/>
      <c r="GSE1473" s="14"/>
      <c r="GSF1473" s="14"/>
      <c r="GSG1473" s="14"/>
      <c r="GSH1473" s="14"/>
      <c r="GSI1473" s="14"/>
      <c r="GSJ1473" s="14"/>
      <c r="GSK1473" s="14"/>
      <c r="GSL1473" s="14"/>
      <c r="GSM1473" s="14"/>
      <c r="GSN1473" s="14"/>
      <c r="GSO1473" s="14"/>
      <c r="GSP1473" s="14"/>
      <c r="GSQ1473" s="14"/>
      <c r="GSR1473" s="14"/>
      <c r="GSS1473" s="14"/>
      <c r="GST1473" s="14"/>
      <c r="GSU1473" s="14"/>
      <c r="GSV1473" s="14"/>
      <c r="GSW1473" s="14"/>
      <c r="GSX1473" s="14"/>
      <c r="GSY1473" s="14"/>
      <c r="GSZ1473" s="14"/>
      <c r="GTA1473" s="14"/>
      <c r="GTB1473" s="14"/>
      <c r="GTC1473" s="14"/>
      <c r="GTD1473" s="14"/>
      <c r="GTE1473" s="14"/>
      <c r="GTF1473" s="14"/>
      <c r="GTG1473" s="14"/>
      <c r="GTH1473" s="14"/>
      <c r="GTI1473" s="14"/>
      <c r="GTJ1473" s="14"/>
      <c r="GTK1473" s="14"/>
      <c r="GTL1473" s="14"/>
      <c r="GTM1473" s="14"/>
      <c r="GTN1473" s="14"/>
      <c r="GTO1473" s="14"/>
      <c r="GTP1473" s="14"/>
      <c r="GTQ1473" s="14"/>
      <c r="GTR1473" s="14"/>
      <c r="GTS1473" s="14"/>
      <c r="GTT1473" s="14"/>
      <c r="GTU1473" s="14"/>
      <c r="GTV1473" s="14"/>
      <c r="GTW1473" s="14"/>
      <c r="GTX1473" s="14"/>
      <c r="GTY1473" s="14"/>
      <c r="GTZ1473" s="14"/>
      <c r="GUA1473" s="14"/>
      <c r="GUB1473" s="14"/>
      <c r="GUC1473" s="14"/>
      <c r="GUD1473" s="14"/>
      <c r="GUE1473" s="14"/>
      <c r="GUF1473" s="14"/>
      <c r="GUG1473" s="14"/>
      <c r="GUH1473" s="14"/>
      <c r="GUI1473" s="14"/>
      <c r="GUJ1473" s="14"/>
      <c r="GUK1473" s="14"/>
      <c r="GUL1473" s="14"/>
      <c r="GUM1473" s="14"/>
      <c r="GUN1473" s="14"/>
      <c r="GUO1473" s="14"/>
      <c r="GUP1473" s="14"/>
      <c r="GUQ1473" s="14"/>
      <c r="GUR1473" s="14"/>
      <c r="GUS1473" s="14"/>
      <c r="GUT1473" s="14"/>
      <c r="GUU1473" s="14"/>
      <c r="GUV1473" s="14"/>
      <c r="GUW1473" s="14"/>
      <c r="GUX1473" s="14"/>
      <c r="GUY1473" s="14"/>
      <c r="GUZ1473" s="14"/>
      <c r="GVA1473" s="14"/>
      <c r="GVB1473" s="14"/>
      <c r="GVC1473" s="14"/>
      <c r="GVD1473" s="14"/>
      <c r="GVE1473" s="14"/>
      <c r="GVF1473" s="14"/>
      <c r="GVG1473" s="14"/>
      <c r="GVH1473" s="14"/>
      <c r="GVI1473" s="14"/>
      <c r="GVJ1473" s="14"/>
      <c r="GVK1473" s="14"/>
      <c r="GVL1473" s="14"/>
      <c r="GVM1473" s="14"/>
      <c r="GVN1473" s="14"/>
      <c r="GVO1473" s="14"/>
      <c r="GVP1473" s="14"/>
      <c r="GVQ1473" s="14"/>
      <c r="GVR1473" s="14"/>
      <c r="GVS1473" s="14"/>
      <c r="GVT1473" s="14"/>
      <c r="GVU1473" s="14"/>
      <c r="GVV1473" s="14"/>
      <c r="GVW1473" s="14"/>
      <c r="GVX1473" s="14"/>
      <c r="GVY1473" s="14"/>
      <c r="GVZ1473" s="14"/>
      <c r="GWA1473" s="14"/>
      <c r="GWB1473" s="14"/>
      <c r="GWC1473" s="14"/>
      <c r="GWD1473" s="14"/>
      <c r="GWE1473" s="14"/>
      <c r="GWF1473" s="14"/>
      <c r="GWG1473" s="14"/>
      <c r="GWH1473" s="14"/>
      <c r="GWI1473" s="14"/>
      <c r="GWJ1473" s="14"/>
      <c r="GWK1473" s="14"/>
      <c r="GWL1473" s="14"/>
      <c r="GWM1473" s="14"/>
      <c r="GWN1473" s="14"/>
      <c r="GWO1473" s="14"/>
      <c r="GWP1473" s="14"/>
      <c r="GWQ1473" s="14"/>
      <c r="GWR1473" s="14"/>
      <c r="GWS1473" s="14"/>
      <c r="GWT1473" s="14"/>
      <c r="GWU1473" s="14"/>
      <c r="GWV1473" s="14"/>
      <c r="GWW1473" s="14"/>
      <c r="GWX1473" s="14"/>
      <c r="GWY1473" s="14"/>
      <c r="GWZ1473" s="14"/>
      <c r="GXA1473" s="14"/>
      <c r="GXB1473" s="14"/>
      <c r="GXC1473" s="14"/>
      <c r="GXD1473" s="14"/>
      <c r="GXE1473" s="14"/>
      <c r="GXF1473" s="14"/>
      <c r="GXG1473" s="14"/>
      <c r="GXH1473" s="14"/>
      <c r="GXI1473" s="14"/>
      <c r="GXJ1473" s="14"/>
      <c r="GXK1473" s="14"/>
      <c r="GXL1473" s="14"/>
      <c r="GXM1473" s="14"/>
      <c r="GXN1473" s="14"/>
      <c r="GXO1473" s="14"/>
      <c r="GXP1473" s="14"/>
      <c r="GXQ1473" s="14"/>
      <c r="GXR1473" s="14"/>
      <c r="GXS1473" s="14"/>
      <c r="GXT1473" s="14"/>
      <c r="GXU1473" s="14"/>
      <c r="GXV1473" s="14"/>
      <c r="GXW1473" s="14"/>
      <c r="GXX1473" s="14"/>
      <c r="GXY1473" s="14"/>
      <c r="GXZ1473" s="14"/>
      <c r="GYA1473" s="14"/>
      <c r="GYB1473" s="14"/>
      <c r="GYC1473" s="14"/>
      <c r="GYD1473" s="14"/>
      <c r="GYE1473" s="14"/>
      <c r="GYF1473" s="14"/>
      <c r="GYG1473" s="14"/>
      <c r="GYH1473" s="14"/>
      <c r="GYI1473" s="14"/>
      <c r="GYJ1473" s="14"/>
      <c r="GYK1473" s="14"/>
      <c r="GYL1473" s="14"/>
      <c r="GYM1473" s="14"/>
      <c r="GYN1473" s="14"/>
      <c r="GYO1473" s="14"/>
      <c r="GYP1473" s="14"/>
      <c r="GYQ1473" s="14"/>
      <c r="GYR1473" s="14"/>
      <c r="GYS1473" s="14"/>
      <c r="GYT1473" s="14"/>
      <c r="GYU1473" s="14"/>
      <c r="GYV1473" s="14"/>
      <c r="GYW1473" s="14"/>
      <c r="GYX1473" s="14"/>
      <c r="GYY1473" s="14"/>
      <c r="GYZ1473" s="14"/>
      <c r="GZA1473" s="14"/>
      <c r="GZB1473" s="14"/>
      <c r="GZC1473" s="14"/>
      <c r="GZD1473" s="14"/>
      <c r="GZE1473" s="14"/>
      <c r="GZF1473" s="14"/>
      <c r="GZG1473" s="14"/>
      <c r="GZH1473" s="14"/>
      <c r="GZI1473" s="14"/>
      <c r="GZJ1473" s="14"/>
      <c r="GZK1473" s="14"/>
      <c r="GZL1473" s="14"/>
      <c r="GZM1473" s="14"/>
      <c r="GZN1473" s="14"/>
      <c r="GZO1473" s="14"/>
      <c r="GZP1473" s="14"/>
      <c r="GZQ1473" s="14"/>
      <c r="GZR1473" s="14"/>
      <c r="GZS1473" s="14"/>
      <c r="GZT1473" s="14"/>
      <c r="GZU1473" s="14"/>
      <c r="GZV1473" s="14"/>
      <c r="GZW1473" s="14"/>
      <c r="GZX1473" s="14"/>
      <c r="GZY1473" s="14"/>
      <c r="GZZ1473" s="14"/>
      <c r="HAA1473" s="14"/>
      <c r="HAB1473" s="14"/>
      <c r="HAC1473" s="14"/>
      <c r="HAD1473" s="14"/>
      <c r="HAE1473" s="14"/>
      <c r="HAF1473" s="14"/>
      <c r="HAG1473" s="14"/>
      <c r="HAH1473" s="14"/>
      <c r="HAI1473" s="14"/>
      <c r="HAJ1473" s="14"/>
      <c r="HAK1473" s="14"/>
      <c r="HAL1473" s="14"/>
      <c r="HAM1473" s="14"/>
      <c r="HAN1473" s="14"/>
      <c r="HAO1473" s="14"/>
      <c r="HAP1473" s="14"/>
      <c r="HAQ1473" s="14"/>
      <c r="HAR1473" s="14"/>
      <c r="HAS1473" s="14"/>
      <c r="HAT1473" s="14"/>
      <c r="HAU1473" s="14"/>
      <c r="HAV1473" s="14"/>
      <c r="HAW1473" s="14"/>
      <c r="HAX1473" s="14"/>
      <c r="HAY1473" s="14"/>
      <c r="HAZ1473" s="14"/>
      <c r="HBA1473" s="14"/>
      <c r="HBB1473" s="14"/>
      <c r="HBC1473" s="14"/>
      <c r="HBD1473" s="14"/>
      <c r="HBE1473" s="14"/>
      <c r="HBF1473" s="14"/>
      <c r="HBG1473" s="14"/>
      <c r="HBH1473" s="14"/>
      <c r="HBI1473" s="14"/>
      <c r="HBJ1473" s="14"/>
      <c r="HBK1473" s="14"/>
      <c r="HBL1473" s="14"/>
      <c r="HBM1473" s="14"/>
      <c r="HBN1473" s="14"/>
      <c r="HBO1473" s="14"/>
      <c r="HBP1473" s="14"/>
      <c r="HBQ1473" s="14"/>
      <c r="HBR1473" s="14"/>
      <c r="HBS1473" s="14"/>
      <c r="HBT1473" s="14"/>
      <c r="HBU1473" s="14"/>
      <c r="HBV1473" s="14"/>
      <c r="HBW1473" s="14"/>
      <c r="HBX1473" s="14"/>
      <c r="HBY1473" s="14"/>
      <c r="HBZ1473" s="14"/>
      <c r="HCA1473" s="14"/>
      <c r="HCB1473" s="14"/>
      <c r="HCC1473" s="14"/>
      <c r="HCD1473" s="14"/>
      <c r="HCE1473" s="14"/>
      <c r="HCF1473" s="14"/>
      <c r="HCG1473" s="14"/>
      <c r="HCH1473" s="14"/>
      <c r="HCI1473" s="14"/>
      <c r="HCJ1473" s="14"/>
      <c r="HCK1473" s="14"/>
      <c r="HCL1473" s="14"/>
      <c r="HCM1473" s="14"/>
      <c r="HCN1473" s="14"/>
      <c r="HCO1473" s="14"/>
      <c r="HCP1473" s="14"/>
      <c r="HCQ1473" s="14"/>
      <c r="HCR1473" s="14"/>
      <c r="HCS1473" s="14"/>
      <c r="HCT1473" s="14"/>
      <c r="HCU1473" s="14"/>
      <c r="HCV1473" s="14"/>
      <c r="HCW1473" s="14"/>
      <c r="HCX1473" s="14"/>
      <c r="HCY1473" s="14"/>
      <c r="HCZ1473" s="14"/>
      <c r="HDA1473" s="14"/>
      <c r="HDB1473" s="14"/>
      <c r="HDC1473" s="14"/>
      <c r="HDD1473" s="14"/>
      <c r="HDE1473" s="14"/>
      <c r="HDF1473" s="14"/>
      <c r="HDG1473" s="14"/>
      <c r="HDH1473" s="14"/>
      <c r="HDI1473" s="14"/>
      <c r="HDJ1473" s="14"/>
      <c r="HDK1473" s="14"/>
      <c r="HDL1473" s="14"/>
      <c r="HDM1473" s="14"/>
      <c r="HDN1473" s="14"/>
      <c r="HDO1473" s="14"/>
      <c r="HDP1473" s="14"/>
      <c r="HDQ1473" s="14"/>
      <c r="HDR1473" s="14"/>
      <c r="HDS1473" s="14"/>
      <c r="HDT1473" s="14"/>
      <c r="HDU1473" s="14"/>
      <c r="HDV1473" s="14"/>
      <c r="HDW1473" s="14"/>
      <c r="HDX1473" s="14"/>
      <c r="HDY1473" s="14"/>
      <c r="HDZ1473" s="14"/>
      <c r="HEA1473" s="14"/>
      <c r="HEB1473" s="14"/>
      <c r="HEC1473" s="14"/>
      <c r="HED1473" s="14"/>
      <c r="HEE1473" s="14"/>
      <c r="HEF1473" s="14"/>
      <c r="HEG1473" s="14"/>
      <c r="HEH1473" s="14"/>
      <c r="HEI1473" s="14"/>
      <c r="HEJ1473" s="14"/>
      <c r="HEK1473" s="14"/>
      <c r="HEL1473" s="14"/>
      <c r="HEM1473" s="14"/>
      <c r="HEN1473" s="14"/>
      <c r="HEO1473" s="14"/>
      <c r="HEP1473" s="14"/>
      <c r="HEQ1473" s="14"/>
      <c r="HER1473" s="14"/>
      <c r="HES1473" s="14"/>
      <c r="HET1473" s="14"/>
      <c r="HEU1473" s="14"/>
      <c r="HEV1473" s="14"/>
      <c r="HEW1473" s="14"/>
      <c r="HEX1473" s="14"/>
      <c r="HEY1473" s="14"/>
      <c r="HEZ1473" s="14"/>
      <c r="HFA1473" s="14"/>
      <c r="HFB1473" s="14"/>
      <c r="HFC1473" s="14"/>
      <c r="HFD1473" s="14"/>
      <c r="HFE1473" s="14"/>
      <c r="HFF1473" s="14"/>
      <c r="HFG1473" s="14"/>
      <c r="HFH1473" s="14"/>
      <c r="HFI1473" s="14"/>
      <c r="HFJ1473" s="14"/>
      <c r="HFK1473" s="14"/>
      <c r="HFL1473" s="14"/>
      <c r="HFM1473" s="14"/>
      <c r="HFN1473" s="14"/>
      <c r="HFO1473" s="14"/>
      <c r="HFP1473" s="14"/>
      <c r="HFQ1473" s="14"/>
      <c r="HFR1473" s="14"/>
      <c r="HFS1473" s="14"/>
      <c r="HFT1473" s="14"/>
      <c r="HFU1473" s="14"/>
      <c r="HFV1473" s="14"/>
      <c r="HFW1473" s="14"/>
      <c r="HFX1473" s="14"/>
      <c r="HFY1473" s="14"/>
      <c r="HFZ1473" s="14"/>
      <c r="HGA1473" s="14"/>
      <c r="HGB1473" s="14"/>
      <c r="HGC1473" s="14"/>
      <c r="HGD1473" s="14"/>
      <c r="HGE1473" s="14"/>
      <c r="HGF1473" s="14"/>
      <c r="HGG1473" s="14"/>
      <c r="HGH1473" s="14"/>
      <c r="HGI1473" s="14"/>
      <c r="HGJ1473" s="14"/>
      <c r="HGK1473" s="14"/>
      <c r="HGL1473" s="14"/>
      <c r="HGM1473" s="14"/>
      <c r="HGN1473" s="14"/>
      <c r="HGO1473" s="14"/>
      <c r="HGP1473" s="14"/>
      <c r="HGQ1473" s="14"/>
      <c r="HGR1473" s="14"/>
      <c r="HGS1473" s="14"/>
      <c r="HGT1473" s="14"/>
      <c r="HGU1473" s="14"/>
      <c r="HGV1473" s="14"/>
      <c r="HGW1473" s="14"/>
      <c r="HGX1473" s="14"/>
      <c r="HGY1473" s="14"/>
      <c r="HGZ1473" s="14"/>
      <c r="HHA1473" s="14"/>
      <c r="HHB1473" s="14"/>
      <c r="HHC1473" s="14"/>
      <c r="HHD1473" s="14"/>
      <c r="HHE1473" s="14"/>
      <c r="HHF1473" s="14"/>
      <c r="HHG1473" s="14"/>
      <c r="HHH1473" s="14"/>
      <c r="HHI1473" s="14"/>
      <c r="HHJ1473" s="14"/>
      <c r="HHK1473" s="14"/>
      <c r="HHL1473" s="14"/>
      <c r="HHM1473" s="14"/>
      <c r="HHN1473" s="14"/>
      <c r="HHO1473" s="14"/>
      <c r="HHP1473" s="14"/>
      <c r="HHQ1473" s="14"/>
      <c r="HHR1473" s="14"/>
      <c r="HHS1473" s="14"/>
      <c r="HHT1473" s="14"/>
      <c r="HHU1473" s="14"/>
      <c r="HHV1473" s="14"/>
      <c r="HHW1473" s="14"/>
      <c r="HHX1473" s="14"/>
      <c r="HHY1473" s="14"/>
      <c r="HHZ1473" s="14"/>
      <c r="HIA1473" s="14"/>
      <c r="HIB1473" s="14"/>
      <c r="HIC1473" s="14"/>
      <c r="HID1473" s="14"/>
      <c r="HIE1473" s="14"/>
      <c r="HIF1473" s="14"/>
      <c r="HIG1473" s="14"/>
      <c r="HIH1473" s="14"/>
      <c r="HII1473" s="14"/>
      <c r="HIJ1473" s="14"/>
      <c r="HIK1473" s="14"/>
      <c r="HIL1473" s="14"/>
      <c r="HIM1473" s="14"/>
      <c r="HIN1473" s="14"/>
      <c r="HIO1473" s="14"/>
      <c r="HIP1473" s="14"/>
      <c r="HIQ1473" s="14"/>
      <c r="HIR1473" s="14"/>
      <c r="HIS1473" s="14"/>
      <c r="HIT1473" s="14"/>
      <c r="HIU1473" s="14"/>
      <c r="HIV1473" s="14"/>
      <c r="HIW1473" s="14"/>
      <c r="HIX1473" s="14"/>
      <c r="HIY1473" s="14"/>
      <c r="HIZ1473" s="14"/>
      <c r="HJA1473" s="14"/>
      <c r="HJB1473" s="14"/>
      <c r="HJC1473" s="14"/>
      <c r="HJD1473" s="14"/>
      <c r="HJE1473" s="14"/>
      <c r="HJF1473" s="14"/>
      <c r="HJG1473" s="14"/>
      <c r="HJH1473" s="14"/>
      <c r="HJI1473" s="14"/>
      <c r="HJJ1473" s="14"/>
      <c r="HJK1473" s="14"/>
      <c r="HJL1473" s="14"/>
      <c r="HJM1473" s="14"/>
      <c r="HJN1473" s="14"/>
      <c r="HJO1473" s="14"/>
      <c r="HJP1473" s="14"/>
      <c r="HJQ1473" s="14"/>
      <c r="HJR1473" s="14"/>
      <c r="HJS1473" s="14"/>
      <c r="HJT1473" s="14"/>
      <c r="HJU1473" s="14"/>
      <c r="HJV1473" s="14"/>
      <c r="HJW1473" s="14"/>
      <c r="HJX1473" s="14"/>
      <c r="HJY1473" s="14"/>
      <c r="HJZ1473" s="14"/>
      <c r="HKA1473" s="14"/>
      <c r="HKB1473" s="14"/>
      <c r="HKC1473" s="14"/>
      <c r="HKD1473" s="14"/>
      <c r="HKE1473" s="14"/>
      <c r="HKF1473" s="14"/>
      <c r="HKG1473" s="14"/>
      <c r="HKH1473" s="14"/>
      <c r="HKI1473" s="14"/>
      <c r="HKJ1473" s="14"/>
      <c r="HKK1473" s="14"/>
      <c r="HKL1473" s="14"/>
      <c r="HKM1473" s="14"/>
      <c r="HKN1473" s="14"/>
      <c r="HKO1473" s="14"/>
      <c r="HKP1473" s="14"/>
      <c r="HKQ1473" s="14"/>
      <c r="HKR1473" s="14"/>
      <c r="HKS1473" s="14"/>
      <c r="HKT1473" s="14"/>
      <c r="HKU1473" s="14"/>
      <c r="HKV1473" s="14"/>
      <c r="HKW1473" s="14"/>
      <c r="HKX1473" s="14"/>
      <c r="HKY1473" s="14"/>
      <c r="HKZ1473" s="14"/>
      <c r="HLA1473" s="14"/>
      <c r="HLB1473" s="14"/>
      <c r="HLC1473" s="14"/>
      <c r="HLD1473" s="14"/>
      <c r="HLE1473" s="14"/>
      <c r="HLF1473" s="14"/>
      <c r="HLG1473" s="14"/>
      <c r="HLH1473" s="14"/>
      <c r="HLI1473" s="14"/>
      <c r="HLJ1473" s="14"/>
      <c r="HLK1473" s="14"/>
      <c r="HLL1473" s="14"/>
      <c r="HLM1473" s="14"/>
      <c r="HLN1473" s="14"/>
      <c r="HLO1473" s="14"/>
      <c r="HLP1473" s="14"/>
      <c r="HLQ1473" s="14"/>
      <c r="HLR1473" s="14"/>
      <c r="HLS1473" s="14"/>
      <c r="HLT1473" s="14"/>
      <c r="HLU1473" s="14"/>
      <c r="HLV1473" s="14"/>
      <c r="HLW1473" s="14"/>
      <c r="HLX1473" s="14"/>
      <c r="HLY1473" s="14"/>
      <c r="HLZ1473" s="14"/>
      <c r="HMA1473" s="14"/>
      <c r="HMB1473" s="14"/>
      <c r="HMC1473" s="14"/>
      <c r="HMD1473" s="14"/>
      <c r="HME1473" s="14"/>
      <c r="HMF1473" s="14"/>
      <c r="HMG1473" s="14"/>
      <c r="HMH1473" s="14"/>
      <c r="HMI1473" s="14"/>
      <c r="HMJ1473" s="14"/>
      <c r="HMK1473" s="14"/>
      <c r="HML1473" s="14"/>
      <c r="HMM1473" s="14"/>
      <c r="HMN1473" s="14"/>
      <c r="HMO1473" s="14"/>
      <c r="HMP1473" s="14"/>
      <c r="HMQ1473" s="14"/>
      <c r="HMR1473" s="14"/>
      <c r="HMS1473" s="14"/>
      <c r="HMT1473" s="14"/>
      <c r="HMU1473" s="14"/>
      <c r="HMV1473" s="14"/>
      <c r="HMW1473" s="14"/>
      <c r="HMX1473" s="14"/>
      <c r="HMY1473" s="14"/>
      <c r="HMZ1473" s="14"/>
      <c r="HNA1473" s="14"/>
      <c r="HNB1473" s="14"/>
      <c r="HNC1473" s="14"/>
      <c r="HND1473" s="14"/>
      <c r="HNE1473" s="14"/>
      <c r="HNF1473" s="14"/>
      <c r="HNG1473" s="14"/>
      <c r="HNH1473" s="14"/>
      <c r="HNI1473" s="14"/>
      <c r="HNJ1473" s="14"/>
      <c r="HNK1473" s="14"/>
      <c r="HNL1473" s="14"/>
      <c r="HNM1473" s="14"/>
      <c r="HNN1473" s="14"/>
      <c r="HNO1473" s="14"/>
      <c r="HNP1473" s="14"/>
      <c r="HNQ1473" s="14"/>
      <c r="HNR1473" s="14"/>
      <c r="HNS1473" s="14"/>
      <c r="HNT1473" s="14"/>
      <c r="HNU1473" s="14"/>
      <c r="HNV1473" s="14"/>
      <c r="HNW1473" s="14"/>
      <c r="HNX1473" s="14"/>
      <c r="HNY1473" s="14"/>
      <c r="HNZ1473" s="14"/>
      <c r="HOA1473" s="14"/>
      <c r="HOB1473" s="14"/>
      <c r="HOC1473" s="14"/>
      <c r="HOD1473" s="14"/>
      <c r="HOE1473" s="14"/>
      <c r="HOF1473" s="14"/>
      <c r="HOG1473" s="14"/>
      <c r="HOH1473" s="14"/>
      <c r="HOI1473" s="14"/>
      <c r="HOJ1473" s="14"/>
      <c r="HOK1473" s="14"/>
      <c r="HOL1473" s="14"/>
      <c r="HOM1473" s="14"/>
      <c r="HON1473" s="14"/>
      <c r="HOO1473" s="14"/>
      <c r="HOP1473" s="14"/>
      <c r="HOQ1473" s="14"/>
      <c r="HOR1473" s="14"/>
      <c r="HOS1473" s="14"/>
      <c r="HOT1473" s="14"/>
      <c r="HOU1473" s="14"/>
      <c r="HOV1473" s="14"/>
      <c r="HOW1473" s="14"/>
      <c r="HOX1473" s="14"/>
      <c r="HOY1473" s="14"/>
      <c r="HOZ1473" s="14"/>
      <c r="HPA1473" s="14"/>
      <c r="HPB1473" s="14"/>
      <c r="HPC1473" s="14"/>
      <c r="HPD1473" s="14"/>
      <c r="HPE1473" s="14"/>
      <c r="HPF1473" s="14"/>
      <c r="HPG1473" s="14"/>
      <c r="HPH1473" s="14"/>
      <c r="HPI1473" s="14"/>
      <c r="HPJ1473" s="14"/>
      <c r="HPK1473" s="14"/>
      <c r="HPL1473" s="14"/>
      <c r="HPM1473" s="14"/>
      <c r="HPN1473" s="14"/>
      <c r="HPO1473" s="14"/>
      <c r="HPP1473" s="14"/>
      <c r="HPQ1473" s="14"/>
      <c r="HPR1473" s="14"/>
      <c r="HPS1473" s="14"/>
      <c r="HPT1473" s="14"/>
      <c r="HPU1473" s="14"/>
      <c r="HPV1473" s="14"/>
      <c r="HPW1473" s="14"/>
      <c r="HPX1473" s="14"/>
      <c r="HPY1473" s="14"/>
      <c r="HPZ1473" s="14"/>
      <c r="HQA1473" s="14"/>
      <c r="HQB1473" s="14"/>
      <c r="HQC1473" s="14"/>
      <c r="HQD1473" s="14"/>
      <c r="HQE1473" s="14"/>
      <c r="HQF1473" s="14"/>
      <c r="HQG1473" s="14"/>
      <c r="HQH1473" s="14"/>
      <c r="HQI1473" s="14"/>
      <c r="HQJ1473" s="14"/>
      <c r="HQK1473" s="14"/>
      <c r="HQL1473" s="14"/>
      <c r="HQM1473" s="14"/>
      <c r="HQN1473" s="14"/>
      <c r="HQO1473" s="14"/>
      <c r="HQP1473" s="14"/>
      <c r="HQQ1473" s="14"/>
      <c r="HQR1473" s="14"/>
      <c r="HQS1473" s="14"/>
      <c r="HQT1473" s="14"/>
      <c r="HQU1473" s="14"/>
      <c r="HQV1473" s="14"/>
      <c r="HQW1473" s="14"/>
      <c r="HQX1473" s="14"/>
      <c r="HQY1473" s="14"/>
      <c r="HQZ1473" s="14"/>
      <c r="HRA1473" s="14"/>
      <c r="HRB1473" s="14"/>
      <c r="HRC1473" s="14"/>
      <c r="HRD1473" s="14"/>
      <c r="HRE1473" s="14"/>
      <c r="HRF1473" s="14"/>
      <c r="HRG1473" s="14"/>
      <c r="HRH1473" s="14"/>
      <c r="HRI1473" s="14"/>
      <c r="HRJ1473" s="14"/>
      <c r="HRK1473" s="14"/>
      <c r="HRL1473" s="14"/>
      <c r="HRM1473" s="14"/>
      <c r="HRN1473" s="14"/>
      <c r="HRO1473" s="14"/>
      <c r="HRP1473" s="14"/>
      <c r="HRQ1473" s="14"/>
      <c r="HRR1473" s="14"/>
      <c r="HRS1473" s="14"/>
      <c r="HRT1473" s="14"/>
      <c r="HRU1473" s="14"/>
      <c r="HRV1473" s="14"/>
      <c r="HRW1473" s="14"/>
      <c r="HRX1473" s="14"/>
      <c r="HRY1473" s="14"/>
      <c r="HRZ1473" s="14"/>
      <c r="HSA1473" s="14"/>
      <c r="HSB1473" s="14"/>
      <c r="HSC1473" s="14"/>
      <c r="HSD1473" s="14"/>
      <c r="HSE1473" s="14"/>
      <c r="HSF1473" s="14"/>
      <c r="HSG1473" s="14"/>
      <c r="HSH1473" s="14"/>
      <c r="HSI1473" s="14"/>
      <c r="HSJ1473" s="14"/>
      <c r="HSK1473" s="14"/>
      <c r="HSL1473" s="14"/>
      <c r="HSM1473" s="14"/>
      <c r="HSN1473" s="14"/>
      <c r="HSO1473" s="14"/>
      <c r="HSP1473" s="14"/>
      <c r="HSQ1473" s="14"/>
      <c r="HSR1473" s="14"/>
      <c r="HSS1473" s="14"/>
      <c r="HST1473" s="14"/>
      <c r="HSU1473" s="14"/>
      <c r="HSV1473" s="14"/>
      <c r="HSW1473" s="14"/>
      <c r="HSX1473" s="14"/>
      <c r="HSY1473" s="14"/>
      <c r="HSZ1473" s="14"/>
      <c r="HTA1473" s="14"/>
      <c r="HTB1473" s="14"/>
      <c r="HTC1473" s="14"/>
      <c r="HTD1473" s="14"/>
      <c r="HTE1473" s="14"/>
      <c r="HTF1473" s="14"/>
      <c r="HTG1473" s="14"/>
      <c r="HTH1473" s="14"/>
      <c r="HTI1473" s="14"/>
      <c r="HTJ1473" s="14"/>
      <c r="HTK1473" s="14"/>
      <c r="HTL1473" s="14"/>
      <c r="HTM1473" s="14"/>
      <c r="HTN1473" s="14"/>
      <c r="HTO1473" s="14"/>
      <c r="HTP1473" s="14"/>
      <c r="HTQ1473" s="14"/>
      <c r="HTR1473" s="14"/>
      <c r="HTS1473" s="14"/>
      <c r="HTT1473" s="14"/>
      <c r="HTU1473" s="14"/>
      <c r="HTV1473" s="14"/>
      <c r="HTW1473" s="14"/>
      <c r="HTX1473" s="14"/>
      <c r="HTY1473" s="14"/>
      <c r="HTZ1473" s="14"/>
      <c r="HUA1473" s="14"/>
      <c r="HUB1473" s="14"/>
      <c r="HUC1473" s="14"/>
      <c r="HUD1473" s="14"/>
      <c r="HUE1473" s="14"/>
      <c r="HUF1473" s="14"/>
      <c r="HUG1473" s="14"/>
      <c r="HUH1473" s="14"/>
      <c r="HUI1473" s="14"/>
      <c r="HUJ1473" s="14"/>
      <c r="HUK1473" s="14"/>
      <c r="HUL1473" s="14"/>
      <c r="HUM1473" s="14"/>
      <c r="HUN1473" s="14"/>
      <c r="HUO1473" s="14"/>
      <c r="HUP1473" s="14"/>
      <c r="HUQ1473" s="14"/>
      <c r="HUR1473" s="14"/>
      <c r="HUS1473" s="14"/>
      <c r="HUT1473" s="14"/>
      <c r="HUU1473" s="14"/>
      <c r="HUV1473" s="14"/>
      <c r="HUW1473" s="14"/>
      <c r="HUX1473" s="14"/>
      <c r="HUY1473" s="14"/>
      <c r="HUZ1473" s="14"/>
      <c r="HVA1473" s="14"/>
      <c r="HVB1473" s="14"/>
      <c r="HVC1473" s="14"/>
      <c r="HVD1473" s="14"/>
      <c r="HVE1473" s="14"/>
      <c r="HVF1473" s="14"/>
      <c r="HVG1473" s="14"/>
      <c r="HVH1473" s="14"/>
      <c r="HVI1473" s="14"/>
      <c r="HVJ1473" s="14"/>
      <c r="HVK1473" s="14"/>
      <c r="HVL1473" s="14"/>
      <c r="HVM1473" s="14"/>
      <c r="HVN1473" s="14"/>
      <c r="HVO1473" s="14"/>
      <c r="HVP1473" s="14"/>
      <c r="HVQ1473" s="14"/>
      <c r="HVR1473" s="14"/>
      <c r="HVS1473" s="14"/>
      <c r="HVT1473" s="14"/>
      <c r="HVU1473" s="14"/>
      <c r="HVV1473" s="14"/>
      <c r="HVW1473" s="14"/>
      <c r="HVX1473" s="14"/>
      <c r="HVY1473" s="14"/>
      <c r="HVZ1473" s="14"/>
      <c r="HWA1473" s="14"/>
      <c r="HWB1473" s="14"/>
      <c r="HWC1473" s="14"/>
      <c r="HWD1473" s="14"/>
      <c r="HWE1473" s="14"/>
      <c r="HWF1473" s="14"/>
      <c r="HWG1473" s="14"/>
      <c r="HWH1473" s="14"/>
      <c r="HWI1473" s="14"/>
      <c r="HWJ1473" s="14"/>
      <c r="HWK1473" s="14"/>
      <c r="HWL1473" s="14"/>
      <c r="HWM1473" s="14"/>
      <c r="HWN1473" s="14"/>
      <c r="HWO1473" s="14"/>
      <c r="HWP1473" s="14"/>
      <c r="HWQ1473" s="14"/>
      <c r="HWR1473" s="14"/>
      <c r="HWS1473" s="14"/>
      <c r="HWT1473" s="14"/>
      <c r="HWU1473" s="14"/>
      <c r="HWV1473" s="14"/>
      <c r="HWW1473" s="14"/>
      <c r="HWX1473" s="14"/>
      <c r="HWY1473" s="14"/>
      <c r="HWZ1473" s="14"/>
      <c r="HXA1473" s="14"/>
      <c r="HXB1473" s="14"/>
      <c r="HXC1473" s="14"/>
      <c r="HXD1473" s="14"/>
      <c r="HXE1473" s="14"/>
      <c r="HXF1473" s="14"/>
      <c r="HXG1473" s="14"/>
      <c r="HXH1473" s="14"/>
      <c r="HXI1473" s="14"/>
      <c r="HXJ1473" s="14"/>
      <c r="HXK1473" s="14"/>
      <c r="HXL1473" s="14"/>
      <c r="HXM1473" s="14"/>
      <c r="HXN1473" s="14"/>
      <c r="HXO1473" s="14"/>
      <c r="HXP1473" s="14"/>
      <c r="HXQ1473" s="14"/>
      <c r="HXR1473" s="14"/>
      <c r="HXS1473" s="14"/>
      <c r="HXT1473" s="14"/>
      <c r="HXU1473" s="14"/>
      <c r="HXV1473" s="14"/>
      <c r="HXW1473" s="14"/>
      <c r="HXX1473" s="14"/>
      <c r="HXY1473" s="14"/>
      <c r="HXZ1473" s="14"/>
      <c r="HYA1473" s="14"/>
      <c r="HYB1473" s="14"/>
      <c r="HYC1473" s="14"/>
      <c r="HYD1473" s="14"/>
      <c r="HYE1473" s="14"/>
      <c r="HYF1473" s="14"/>
      <c r="HYG1473" s="14"/>
      <c r="HYH1473" s="14"/>
      <c r="HYI1473" s="14"/>
      <c r="HYJ1473" s="14"/>
      <c r="HYK1473" s="14"/>
      <c r="HYL1473" s="14"/>
      <c r="HYM1473" s="14"/>
      <c r="HYN1473" s="14"/>
      <c r="HYO1473" s="14"/>
      <c r="HYP1473" s="14"/>
      <c r="HYQ1473" s="14"/>
      <c r="HYR1473" s="14"/>
      <c r="HYS1473" s="14"/>
      <c r="HYT1473" s="14"/>
      <c r="HYU1473" s="14"/>
      <c r="HYV1473" s="14"/>
      <c r="HYW1473" s="14"/>
      <c r="HYX1473" s="14"/>
      <c r="HYY1473" s="14"/>
      <c r="HYZ1473" s="14"/>
      <c r="HZA1473" s="14"/>
      <c r="HZB1473" s="14"/>
      <c r="HZC1473" s="14"/>
      <c r="HZD1473" s="14"/>
      <c r="HZE1473" s="14"/>
      <c r="HZF1473" s="14"/>
      <c r="HZG1473" s="14"/>
      <c r="HZH1473" s="14"/>
      <c r="HZI1473" s="14"/>
      <c r="HZJ1473" s="14"/>
      <c r="HZK1473" s="14"/>
      <c r="HZL1473" s="14"/>
      <c r="HZM1473" s="14"/>
      <c r="HZN1473" s="14"/>
      <c r="HZO1473" s="14"/>
      <c r="HZP1473" s="14"/>
      <c r="HZQ1473" s="14"/>
      <c r="HZR1473" s="14"/>
      <c r="HZS1473" s="14"/>
      <c r="HZT1473" s="14"/>
      <c r="HZU1473" s="14"/>
      <c r="HZV1473" s="14"/>
      <c r="HZW1473" s="14"/>
      <c r="HZX1473" s="14"/>
      <c r="HZY1473" s="14"/>
      <c r="HZZ1473" s="14"/>
      <c r="IAA1473" s="14"/>
      <c r="IAB1473" s="14"/>
      <c r="IAC1473" s="14"/>
      <c r="IAD1473" s="14"/>
      <c r="IAE1473" s="14"/>
      <c r="IAF1473" s="14"/>
      <c r="IAG1473" s="14"/>
      <c r="IAH1473" s="14"/>
      <c r="IAI1473" s="14"/>
      <c r="IAJ1473" s="14"/>
      <c r="IAK1473" s="14"/>
      <c r="IAL1473" s="14"/>
      <c r="IAM1473" s="14"/>
      <c r="IAN1473" s="14"/>
      <c r="IAO1473" s="14"/>
      <c r="IAP1473" s="14"/>
      <c r="IAQ1473" s="14"/>
      <c r="IAR1473" s="14"/>
      <c r="IAS1473" s="14"/>
      <c r="IAT1473" s="14"/>
      <c r="IAU1473" s="14"/>
      <c r="IAV1473" s="14"/>
      <c r="IAW1473" s="14"/>
      <c r="IAX1473" s="14"/>
      <c r="IAY1473" s="14"/>
      <c r="IAZ1473" s="14"/>
      <c r="IBA1473" s="14"/>
      <c r="IBB1473" s="14"/>
      <c r="IBC1473" s="14"/>
      <c r="IBD1473" s="14"/>
      <c r="IBE1473" s="14"/>
      <c r="IBF1473" s="14"/>
      <c r="IBG1473" s="14"/>
      <c r="IBH1473" s="14"/>
      <c r="IBI1473" s="14"/>
      <c r="IBJ1473" s="14"/>
      <c r="IBK1473" s="14"/>
      <c r="IBL1473" s="14"/>
      <c r="IBM1473" s="14"/>
      <c r="IBN1473" s="14"/>
      <c r="IBO1473" s="14"/>
      <c r="IBP1473" s="14"/>
      <c r="IBQ1473" s="14"/>
      <c r="IBR1473" s="14"/>
      <c r="IBS1473" s="14"/>
      <c r="IBT1473" s="14"/>
      <c r="IBU1473" s="14"/>
      <c r="IBV1473" s="14"/>
      <c r="IBW1473" s="14"/>
      <c r="IBX1473" s="14"/>
      <c r="IBY1473" s="14"/>
      <c r="IBZ1473" s="14"/>
      <c r="ICA1473" s="14"/>
      <c r="ICB1473" s="14"/>
      <c r="ICC1473" s="14"/>
      <c r="ICD1473" s="14"/>
      <c r="ICE1473" s="14"/>
      <c r="ICF1473" s="14"/>
      <c r="ICG1473" s="14"/>
      <c r="ICH1473" s="14"/>
      <c r="ICI1473" s="14"/>
      <c r="ICJ1473" s="14"/>
      <c r="ICK1473" s="14"/>
      <c r="ICL1473" s="14"/>
      <c r="ICM1473" s="14"/>
      <c r="ICN1473" s="14"/>
      <c r="ICO1473" s="14"/>
      <c r="ICP1473" s="14"/>
      <c r="ICQ1473" s="14"/>
      <c r="ICR1473" s="14"/>
      <c r="ICS1473" s="14"/>
      <c r="ICT1473" s="14"/>
      <c r="ICU1473" s="14"/>
      <c r="ICV1473" s="14"/>
      <c r="ICW1473" s="14"/>
      <c r="ICX1473" s="14"/>
      <c r="ICY1473" s="14"/>
      <c r="ICZ1473" s="14"/>
      <c r="IDA1473" s="14"/>
      <c r="IDB1473" s="14"/>
      <c r="IDC1473" s="14"/>
      <c r="IDD1473" s="14"/>
      <c r="IDE1473" s="14"/>
      <c r="IDF1473" s="14"/>
      <c r="IDG1473" s="14"/>
      <c r="IDH1473" s="14"/>
      <c r="IDI1473" s="14"/>
      <c r="IDJ1473" s="14"/>
      <c r="IDK1473" s="14"/>
      <c r="IDL1473" s="14"/>
      <c r="IDM1473" s="14"/>
      <c r="IDN1473" s="14"/>
      <c r="IDO1473" s="14"/>
      <c r="IDP1473" s="14"/>
      <c r="IDQ1473" s="14"/>
      <c r="IDR1473" s="14"/>
      <c r="IDS1473" s="14"/>
      <c r="IDT1473" s="14"/>
      <c r="IDU1473" s="14"/>
      <c r="IDV1473" s="14"/>
      <c r="IDW1473" s="14"/>
      <c r="IDX1473" s="14"/>
      <c r="IDY1473" s="14"/>
      <c r="IDZ1473" s="14"/>
      <c r="IEA1473" s="14"/>
      <c r="IEB1473" s="14"/>
      <c r="IEC1473" s="14"/>
      <c r="IED1473" s="14"/>
      <c r="IEE1473" s="14"/>
      <c r="IEF1473" s="14"/>
      <c r="IEG1473" s="14"/>
      <c r="IEH1473" s="14"/>
      <c r="IEI1473" s="14"/>
      <c r="IEJ1473" s="14"/>
      <c r="IEK1473" s="14"/>
      <c r="IEL1473" s="14"/>
      <c r="IEM1473" s="14"/>
      <c r="IEN1473" s="14"/>
      <c r="IEO1473" s="14"/>
      <c r="IEP1473" s="14"/>
      <c r="IEQ1473" s="14"/>
      <c r="IER1473" s="14"/>
      <c r="IES1473" s="14"/>
      <c r="IET1473" s="14"/>
      <c r="IEU1473" s="14"/>
      <c r="IEV1473" s="14"/>
      <c r="IEW1473" s="14"/>
      <c r="IEX1473" s="14"/>
      <c r="IEY1473" s="14"/>
      <c r="IEZ1473" s="14"/>
      <c r="IFA1473" s="14"/>
      <c r="IFB1473" s="14"/>
      <c r="IFC1473" s="14"/>
      <c r="IFD1473" s="14"/>
      <c r="IFE1473" s="14"/>
      <c r="IFF1473" s="14"/>
      <c r="IFG1473" s="14"/>
      <c r="IFH1473" s="14"/>
      <c r="IFI1473" s="14"/>
      <c r="IFJ1473" s="14"/>
      <c r="IFK1473" s="14"/>
      <c r="IFL1473" s="14"/>
      <c r="IFM1473" s="14"/>
      <c r="IFN1473" s="14"/>
      <c r="IFO1473" s="14"/>
      <c r="IFP1473" s="14"/>
      <c r="IFQ1473" s="14"/>
      <c r="IFR1473" s="14"/>
      <c r="IFS1473" s="14"/>
      <c r="IFT1473" s="14"/>
      <c r="IFU1473" s="14"/>
      <c r="IFV1473" s="14"/>
      <c r="IFW1473" s="14"/>
      <c r="IFX1473" s="14"/>
      <c r="IFY1473" s="14"/>
      <c r="IFZ1473" s="14"/>
      <c r="IGA1473" s="14"/>
      <c r="IGB1473" s="14"/>
      <c r="IGC1473" s="14"/>
      <c r="IGD1473" s="14"/>
      <c r="IGE1473" s="14"/>
      <c r="IGF1473" s="14"/>
      <c r="IGG1473" s="14"/>
      <c r="IGH1473" s="14"/>
      <c r="IGI1473" s="14"/>
      <c r="IGJ1473" s="14"/>
      <c r="IGK1473" s="14"/>
      <c r="IGL1473" s="14"/>
      <c r="IGM1473" s="14"/>
      <c r="IGN1473" s="14"/>
      <c r="IGO1473" s="14"/>
      <c r="IGP1473" s="14"/>
      <c r="IGQ1473" s="14"/>
      <c r="IGR1473" s="14"/>
      <c r="IGS1473" s="14"/>
      <c r="IGT1473" s="14"/>
      <c r="IGU1473" s="14"/>
      <c r="IGV1473" s="14"/>
      <c r="IGW1473" s="14"/>
      <c r="IGX1473" s="14"/>
      <c r="IGY1473" s="14"/>
      <c r="IGZ1473" s="14"/>
      <c r="IHA1473" s="14"/>
      <c r="IHB1473" s="14"/>
      <c r="IHC1473" s="14"/>
      <c r="IHD1473" s="14"/>
      <c r="IHE1473" s="14"/>
      <c r="IHF1473" s="14"/>
      <c r="IHG1473" s="14"/>
      <c r="IHH1473" s="14"/>
      <c r="IHI1473" s="14"/>
      <c r="IHJ1473" s="14"/>
      <c r="IHK1473" s="14"/>
      <c r="IHL1473" s="14"/>
      <c r="IHM1473" s="14"/>
      <c r="IHN1473" s="14"/>
      <c r="IHO1473" s="14"/>
      <c r="IHP1473" s="14"/>
      <c r="IHQ1473" s="14"/>
      <c r="IHR1473" s="14"/>
      <c r="IHS1473" s="14"/>
      <c r="IHT1473" s="14"/>
      <c r="IHU1473" s="14"/>
      <c r="IHV1473" s="14"/>
      <c r="IHW1473" s="14"/>
      <c r="IHX1473" s="14"/>
      <c r="IHY1473" s="14"/>
      <c r="IHZ1473" s="14"/>
      <c r="IIA1473" s="14"/>
      <c r="IIB1473" s="14"/>
      <c r="IIC1473" s="14"/>
      <c r="IID1473" s="14"/>
      <c r="IIE1473" s="14"/>
      <c r="IIF1473" s="14"/>
      <c r="IIG1473" s="14"/>
      <c r="IIH1473" s="14"/>
      <c r="III1473" s="14"/>
      <c r="IIJ1473" s="14"/>
      <c r="IIK1473" s="14"/>
      <c r="IIL1473" s="14"/>
      <c r="IIM1473" s="14"/>
      <c r="IIN1473" s="14"/>
      <c r="IIO1473" s="14"/>
      <c r="IIP1473" s="14"/>
      <c r="IIQ1473" s="14"/>
      <c r="IIR1473" s="14"/>
      <c r="IIS1473" s="14"/>
      <c r="IIT1473" s="14"/>
      <c r="IIU1473" s="14"/>
      <c r="IIV1473" s="14"/>
      <c r="IIW1473" s="14"/>
      <c r="IIX1473" s="14"/>
      <c r="IIY1473" s="14"/>
      <c r="IIZ1473" s="14"/>
      <c r="IJA1473" s="14"/>
      <c r="IJB1473" s="14"/>
      <c r="IJC1473" s="14"/>
      <c r="IJD1473" s="14"/>
      <c r="IJE1473" s="14"/>
      <c r="IJF1473" s="14"/>
      <c r="IJG1473" s="14"/>
      <c r="IJH1473" s="14"/>
      <c r="IJI1473" s="14"/>
      <c r="IJJ1473" s="14"/>
      <c r="IJK1473" s="14"/>
      <c r="IJL1473" s="14"/>
      <c r="IJM1473" s="14"/>
      <c r="IJN1473" s="14"/>
      <c r="IJO1473" s="14"/>
      <c r="IJP1473" s="14"/>
      <c r="IJQ1473" s="14"/>
      <c r="IJR1473" s="14"/>
      <c r="IJS1473" s="14"/>
      <c r="IJT1473" s="14"/>
      <c r="IJU1473" s="14"/>
      <c r="IJV1473" s="14"/>
      <c r="IJW1473" s="14"/>
      <c r="IJX1473" s="14"/>
      <c r="IJY1473" s="14"/>
      <c r="IJZ1473" s="14"/>
      <c r="IKA1473" s="14"/>
      <c r="IKB1473" s="14"/>
      <c r="IKC1473" s="14"/>
      <c r="IKD1473" s="14"/>
      <c r="IKE1473" s="14"/>
      <c r="IKF1473" s="14"/>
      <c r="IKG1473" s="14"/>
      <c r="IKH1473" s="14"/>
      <c r="IKI1473" s="14"/>
      <c r="IKJ1473" s="14"/>
      <c r="IKK1473" s="14"/>
      <c r="IKL1473" s="14"/>
      <c r="IKM1473" s="14"/>
      <c r="IKN1473" s="14"/>
      <c r="IKO1473" s="14"/>
      <c r="IKP1473" s="14"/>
      <c r="IKQ1473" s="14"/>
      <c r="IKR1473" s="14"/>
      <c r="IKS1473" s="14"/>
      <c r="IKT1473" s="14"/>
      <c r="IKU1473" s="14"/>
      <c r="IKV1473" s="14"/>
      <c r="IKW1473" s="14"/>
      <c r="IKX1473" s="14"/>
      <c r="IKY1473" s="14"/>
      <c r="IKZ1473" s="14"/>
      <c r="ILA1473" s="14"/>
      <c r="ILB1473" s="14"/>
      <c r="ILC1473" s="14"/>
      <c r="ILD1473" s="14"/>
      <c r="ILE1473" s="14"/>
      <c r="ILF1473" s="14"/>
      <c r="ILG1473" s="14"/>
      <c r="ILH1473" s="14"/>
      <c r="ILI1473" s="14"/>
      <c r="ILJ1473" s="14"/>
      <c r="ILK1473" s="14"/>
      <c r="ILL1473" s="14"/>
      <c r="ILM1473" s="14"/>
      <c r="ILN1473" s="14"/>
      <c r="ILO1473" s="14"/>
      <c r="ILP1473" s="14"/>
      <c r="ILQ1473" s="14"/>
      <c r="ILR1473" s="14"/>
      <c r="ILS1473" s="14"/>
      <c r="ILT1473" s="14"/>
      <c r="ILU1473" s="14"/>
      <c r="ILV1473" s="14"/>
      <c r="ILW1473" s="14"/>
      <c r="ILX1473" s="14"/>
      <c r="ILY1473" s="14"/>
      <c r="ILZ1473" s="14"/>
      <c r="IMA1473" s="14"/>
      <c r="IMB1473" s="14"/>
      <c r="IMC1473" s="14"/>
      <c r="IMD1473" s="14"/>
      <c r="IME1473" s="14"/>
      <c r="IMF1473" s="14"/>
      <c r="IMG1473" s="14"/>
      <c r="IMH1473" s="14"/>
      <c r="IMI1473" s="14"/>
      <c r="IMJ1473" s="14"/>
      <c r="IMK1473" s="14"/>
      <c r="IML1473" s="14"/>
      <c r="IMM1473" s="14"/>
      <c r="IMN1473" s="14"/>
      <c r="IMO1473" s="14"/>
      <c r="IMP1473" s="14"/>
      <c r="IMQ1473" s="14"/>
      <c r="IMR1473" s="14"/>
      <c r="IMS1473" s="14"/>
      <c r="IMT1473" s="14"/>
      <c r="IMU1473" s="14"/>
      <c r="IMV1473" s="14"/>
      <c r="IMW1473" s="14"/>
      <c r="IMX1473" s="14"/>
      <c r="IMY1473" s="14"/>
      <c r="IMZ1473" s="14"/>
      <c r="INA1473" s="14"/>
      <c r="INB1473" s="14"/>
      <c r="INC1473" s="14"/>
      <c r="IND1473" s="14"/>
      <c r="INE1473" s="14"/>
      <c r="INF1473" s="14"/>
      <c r="ING1473" s="14"/>
      <c r="INH1473" s="14"/>
      <c r="INI1473" s="14"/>
      <c r="INJ1473" s="14"/>
      <c r="INK1473" s="14"/>
      <c r="INL1473" s="14"/>
      <c r="INM1473" s="14"/>
      <c r="INN1473" s="14"/>
      <c r="INO1473" s="14"/>
      <c r="INP1473" s="14"/>
      <c r="INQ1473" s="14"/>
      <c r="INR1473" s="14"/>
      <c r="INS1473" s="14"/>
      <c r="INT1473" s="14"/>
      <c r="INU1473" s="14"/>
      <c r="INV1473" s="14"/>
      <c r="INW1473" s="14"/>
      <c r="INX1473" s="14"/>
      <c r="INY1473" s="14"/>
      <c r="INZ1473" s="14"/>
      <c r="IOA1473" s="14"/>
      <c r="IOB1473" s="14"/>
      <c r="IOC1473" s="14"/>
      <c r="IOD1473" s="14"/>
      <c r="IOE1473" s="14"/>
      <c r="IOF1473" s="14"/>
      <c r="IOG1473" s="14"/>
      <c r="IOH1473" s="14"/>
      <c r="IOI1473" s="14"/>
      <c r="IOJ1473" s="14"/>
      <c r="IOK1473" s="14"/>
      <c r="IOL1473" s="14"/>
      <c r="IOM1473" s="14"/>
      <c r="ION1473" s="14"/>
      <c r="IOO1473" s="14"/>
      <c r="IOP1473" s="14"/>
      <c r="IOQ1473" s="14"/>
      <c r="IOR1473" s="14"/>
      <c r="IOS1473" s="14"/>
      <c r="IOT1473" s="14"/>
      <c r="IOU1473" s="14"/>
      <c r="IOV1473" s="14"/>
      <c r="IOW1473" s="14"/>
      <c r="IOX1473" s="14"/>
      <c r="IOY1473" s="14"/>
      <c r="IOZ1473" s="14"/>
      <c r="IPA1473" s="14"/>
      <c r="IPB1473" s="14"/>
      <c r="IPC1473" s="14"/>
      <c r="IPD1473" s="14"/>
      <c r="IPE1473" s="14"/>
      <c r="IPF1473" s="14"/>
      <c r="IPG1473" s="14"/>
      <c r="IPH1473" s="14"/>
      <c r="IPI1473" s="14"/>
      <c r="IPJ1473" s="14"/>
      <c r="IPK1473" s="14"/>
      <c r="IPL1473" s="14"/>
      <c r="IPM1473" s="14"/>
      <c r="IPN1473" s="14"/>
      <c r="IPO1473" s="14"/>
      <c r="IPP1473" s="14"/>
      <c r="IPQ1473" s="14"/>
      <c r="IPR1473" s="14"/>
      <c r="IPS1473" s="14"/>
      <c r="IPT1473" s="14"/>
      <c r="IPU1473" s="14"/>
      <c r="IPV1473" s="14"/>
      <c r="IPW1473" s="14"/>
      <c r="IPX1473" s="14"/>
      <c r="IPY1473" s="14"/>
      <c r="IPZ1473" s="14"/>
      <c r="IQA1473" s="14"/>
      <c r="IQB1473" s="14"/>
      <c r="IQC1473" s="14"/>
      <c r="IQD1473" s="14"/>
      <c r="IQE1473" s="14"/>
      <c r="IQF1473" s="14"/>
      <c r="IQG1473" s="14"/>
      <c r="IQH1473" s="14"/>
      <c r="IQI1473" s="14"/>
      <c r="IQJ1473" s="14"/>
      <c r="IQK1473" s="14"/>
      <c r="IQL1473" s="14"/>
      <c r="IQM1473" s="14"/>
      <c r="IQN1473" s="14"/>
      <c r="IQO1473" s="14"/>
      <c r="IQP1473" s="14"/>
      <c r="IQQ1473" s="14"/>
      <c r="IQR1473" s="14"/>
      <c r="IQS1473" s="14"/>
      <c r="IQT1473" s="14"/>
      <c r="IQU1473" s="14"/>
      <c r="IQV1473" s="14"/>
      <c r="IQW1473" s="14"/>
      <c r="IQX1473" s="14"/>
      <c r="IQY1473" s="14"/>
      <c r="IQZ1473" s="14"/>
      <c r="IRA1473" s="14"/>
      <c r="IRB1473" s="14"/>
      <c r="IRC1473" s="14"/>
      <c r="IRD1473" s="14"/>
      <c r="IRE1473" s="14"/>
      <c r="IRF1473" s="14"/>
      <c r="IRG1473" s="14"/>
      <c r="IRH1473" s="14"/>
      <c r="IRI1473" s="14"/>
      <c r="IRJ1473" s="14"/>
      <c r="IRK1473" s="14"/>
      <c r="IRL1473" s="14"/>
      <c r="IRM1473" s="14"/>
      <c r="IRN1473" s="14"/>
      <c r="IRO1473" s="14"/>
      <c r="IRP1473" s="14"/>
      <c r="IRQ1473" s="14"/>
      <c r="IRR1473" s="14"/>
      <c r="IRS1473" s="14"/>
      <c r="IRT1473" s="14"/>
      <c r="IRU1473" s="14"/>
      <c r="IRV1473" s="14"/>
      <c r="IRW1473" s="14"/>
      <c r="IRX1473" s="14"/>
      <c r="IRY1473" s="14"/>
      <c r="IRZ1473" s="14"/>
      <c r="ISA1473" s="14"/>
      <c r="ISB1473" s="14"/>
      <c r="ISC1473" s="14"/>
      <c r="ISD1473" s="14"/>
      <c r="ISE1473" s="14"/>
      <c r="ISF1473" s="14"/>
      <c r="ISG1473" s="14"/>
      <c r="ISH1473" s="14"/>
      <c r="ISI1473" s="14"/>
      <c r="ISJ1473" s="14"/>
      <c r="ISK1473" s="14"/>
      <c r="ISL1473" s="14"/>
      <c r="ISM1473" s="14"/>
      <c r="ISN1473" s="14"/>
      <c r="ISO1473" s="14"/>
      <c r="ISP1473" s="14"/>
      <c r="ISQ1473" s="14"/>
      <c r="ISR1473" s="14"/>
      <c r="ISS1473" s="14"/>
      <c r="IST1473" s="14"/>
      <c r="ISU1473" s="14"/>
      <c r="ISV1473" s="14"/>
      <c r="ISW1473" s="14"/>
      <c r="ISX1473" s="14"/>
      <c r="ISY1473" s="14"/>
      <c r="ISZ1473" s="14"/>
      <c r="ITA1473" s="14"/>
      <c r="ITB1473" s="14"/>
      <c r="ITC1473" s="14"/>
      <c r="ITD1473" s="14"/>
      <c r="ITE1473" s="14"/>
      <c r="ITF1473" s="14"/>
      <c r="ITG1473" s="14"/>
      <c r="ITH1473" s="14"/>
      <c r="ITI1473" s="14"/>
      <c r="ITJ1473" s="14"/>
      <c r="ITK1473" s="14"/>
      <c r="ITL1473" s="14"/>
      <c r="ITM1473" s="14"/>
      <c r="ITN1473" s="14"/>
      <c r="ITO1473" s="14"/>
      <c r="ITP1473" s="14"/>
      <c r="ITQ1473" s="14"/>
      <c r="ITR1473" s="14"/>
      <c r="ITS1473" s="14"/>
      <c r="ITT1473" s="14"/>
      <c r="ITU1473" s="14"/>
      <c r="ITV1473" s="14"/>
      <c r="ITW1473" s="14"/>
      <c r="ITX1473" s="14"/>
      <c r="ITY1473" s="14"/>
      <c r="ITZ1473" s="14"/>
      <c r="IUA1473" s="14"/>
      <c r="IUB1473" s="14"/>
      <c r="IUC1473" s="14"/>
      <c r="IUD1473" s="14"/>
      <c r="IUE1473" s="14"/>
      <c r="IUF1473" s="14"/>
      <c r="IUG1473" s="14"/>
      <c r="IUH1473" s="14"/>
      <c r="IUI1473" s="14"/>
      <c r="IUJ1473" s="14"/>
      <c r="IUK1473" s="14"/>
      <c r="IUL1473" s="14"/>
      <c r="IUM1473" s="14"/>
      <c r="IUN1473" s="14"/>
      <c r="IUO1473" s="14"/>
      <c r="IUP1473" s="14"/>
      <c r="IUQ1473" s="14"/>
      <c r="IUR1473" s="14"/>
      <c r="IUS1473" s="14"/>
      <c r="IUT1473" s="14"/>
      <c r="IUU1473" s="14"/>
      <c r="IUV1473" s="14"/>
      <c r="IUW1473" s="14"/>
      <c r="IUX1473" s="14"/>
      <c r="IUY1473" s="14"/>
      <c r="IUZ1473" s="14"/>
      <c r="IVA1473" s="14"/>
      <c r="IVB1473" s="14"/>
      <c r="IVC1473" s="14"/>
      <c r="IVD1473" s="14"/>
      <c r="IVE1473" s="14"/>
      <c r="IVF1473" s="14"/>
      <c r="IVG1473" s="14"/>
      <c r="IVH1473" s="14"/>
      <c r="IVI1473" s="14"/>
      <c r="IVJ1473" s="14"/>
      <c r="IVK1473" s="14"/>
      <c r="IVL1473" s="14"/>
      <c r="IVM1473" s="14"/>
      <c r="IVN1473" s="14"/>
      <c r="IVO1473" s="14"/>
      <c r="IVP1473" s="14"/>
      <c r="IVQ1473" s="14"/>
      <c r="IVR1473" s="14"/>
      <c r="IVS1473" s="14"/>
      <c r="IVT1473" s="14"/>
      <c r="IVU1473" s="14"/>
      <c r="IVV1473" s="14"/>
      <c r="IVW1473" s="14"/>
      <c r="IVX1473" s="14"/>
      <c r="IVY1473" s="14"/>
      <c r="IVZ1473" s="14"/>
      <c r="IWA1473" s="14"/>
      <c r="IWB1473" s="14"/>
      <c r="IWC1473" s="14"/>
      <c r="IWD1473" s="14"/>
      <c r="IWE1473" s="14"/>
      <c r="IWF1473" s="14"/>
      <c r="IWG1473" s="14"/>
      <c r="IWH1473" s="14"/>
      <c r="IWI1473" s="14"/>
      <c r="IWJ1473" s="14"/>
      <c r="IWK1473" s="14"/>
      <c r="IWL1473" s="14"/>
      <c r="IWM1473" s="14"/>
      <c r="IWN1473" s="14"/>
      <c r="IWO1473" s="14"/>
      <c r="IWP1473" s="14"/>
      <c r="IWQ1473" s="14"/>
      <c r="IWR1473" s="14"/>
      <c r="IWS1473" s="14"/>
      <c r="IWT1473" s="14"/>
      <c r="IWU1473" s="14"/>
      <c r="IWV1473" s="14"/>
      <c r="IWW1473" s="14"/>
      <c r="IWX1473" s="14"/>
      <c r="IWY1473" s="14"/>
      <c r="IWZ1473" s="14"/>
      <c r="IXA1473" s="14"/>
      <c r="IXB1473" s="14"/>
      <c r="IXC1473" s="14"/>
      <c r="IXD1473" s="14"/>
      <c r="IXE1473" s="14"/>
      <c r="IXF1473" s="14"/>
      <c r="IXG1473" s="14"/>
      <c r="IXH1473" s="14"/>
      <c r="IXI1473" s="14"/>
      <c r="IXJ1473" s="14"/>
      <c r="IXK1473" s="14"/>
      <c r="IXL1473" s="14"/>
      <c r="IXM1473" s="14"/>
      <c r="IXN1473" s="14"/>
      <c r="IXO1473" s="14"/>
      <c r="IXP1473" s="14"/>
      <c r="IXQ1473" s="14"/>
      <c r="IXR1473" s="14"/>
      <c r="IXS1473" s="14"/>
      <c r="IXT1473" s="14"/>
      <c r="IXU1473" s="14"/>
      <c r="IXV1473" s="14"/>
      <c r="IXW1473" s="14"/>
      <c r="IXX1473" s="14"/>
      <c r="IXY1473" s="14"/>
      <c r="IXZ1473" s="14"/>
      <c r="IYA1473" s="14"/>
      <c r="IYB1473" s="14"/>
      <c r="IYC1473" s="14"/>
      <c r="IYD1473" s="14"/>
      <c r="IYE1473" s="14"/>
      <c r="IYF1473" s="14"/>
      <c r="IYG1473" s="14"/>
      <c r="IYH1473" s="14"/>
      <c r="IYI1473" s="14"/>
      <c r="IYJ1473" s="14"/>
      <c r="IYK1473" s="14"/>
      <c r="IYL1473" s="14"/>
      <c r="IYM1473" s="14"/>
      <c r="IYN1473" s="14"/>
      <c r="IYO1473" s="14"/>
      <c r="IYP1473" s="14"/>
      <c r="IYQ1473" s="14"/>
      <c r="IYR1473" s="14"/>
      <c r="IYS1473" s="14"/>
      <c r="IYT1473" s="14"/>
      <c r="IYU1473" s="14"/>
      <c r="IYV1473" s="14"/>
      <c r="IYW1473" s="14"/>
      <c r="IYX1473" s="14"/>
      <c r="IYY1473" s="14"/>
      <c r="IYZ1473" s="14"/>
      <c r="IZA1473" s="14"/>
      <c r="IZB1473" s="14"/>
      <c r="IZC1473" s="14"/>
      <c r="IZD1473" s="14"/>
      <c r="IZE1473" s="14"/>
      <c r="IZF1473" s="14"/>
      <c r="IZG1473" s="14"/>
      <c r="IZH1473" s="14"/>
      <c r="IZI1473" s="14"/>
      <c r="IZJ1473" s="14"/>
      <c r="IZK1473" s="14"/>
      <c r="IZL1473" s="14"/>
      <c r="IZM1473" s="14"/>
      <c r="IZN1473" s="14"/>
      <c r="IZO1473" s="14"/>
      <c r="IZP1473" s="14"/>
      <c r="IZQ1473" s="14"/>
      <c r="IZR1473" s="14"/>
      <c r="IZS1473" s="14"/>
      <c r="IZT1473" s="14"/>
      <c r="IZU1473" s="14"/>
      <c r="IZV1473" s="14"/>
      <c r="IZW1473" s="14"/>
      <c r="IZX1473" s="14"/>
      <c r="IZY1473" s="14"/>
      <c r="IZZ1473" s="14"/>
      <c r="JAA1473" s="14"/>
      <c r="JAB1473" s="14"/>
      <c r="JAC1473" s="14"/>
      <c r="JAD1473" s="14"/>
      <c r="JAE1473" s="14"/>
      <c r="JAF1473" s="14"/>
      <c r="JAG1473" s="14"/>
      <c r="JAH1473" s="14"/>
      <c r="JAI1473" s="14"/>
      <c r="JAJ1473" s="14"/>
      <c r="JAK1473" s="14"/>
      <c r="JAL1473" s="14"/>
      <c r="JAM1473" s="14"/>
      <c r="JAN1473" s="14"/>
      <c r="JAO1473" s="14"/>
      <c r="JAP1473" s="14"/>
      <c r="JAQ1473" s="14"/>
      <c r="JAR1473" s="14"/>
      <c r="JAS1473" s="14"/>
      <c r="JAT1473" s="14"/>
      <c r="JAU1473" s="14"/>
      <c r="JAV1473" s="14"/>
      <c r="JAW1473" s="14"/>
      <c r="JAX1473" s="14"/>
      <c r="JAY1473" s="14"/>
      <c r="JAZ1473" s="14"/>
      <c r="JBA1473" s="14"/>
      <c r="JBB1473" s="14"/>
      <c r="JBC1473" s="14"/>
      <c r="JBD1473" s="14"/>
      <c r="JBE1473" s="14"/>
      <c r="JBF1473" s="14"/>
      <c r="JBG1473" s="14"/>
      <c r="JBH1473" s="14"/>
      <c r="JBI1473" s="14"/>
      <c r="JBJ1473" s="14"/>
      <c r="JBK1473" s="14"/>
      <c r="JBL1473" s="14"/>
      <c r="JBM1473" s="14"/>
      <c r="JBN1473" s="14"/>
      <c r="JBO1473" s="14"/>
      <c r="JBP1473" s="14"/>
      <c r="JBQ1473" s="14"/>
      <c r="JBR1473" s="14"/>
      <c r="JBS1473" s="14"/>
      <c r="JBT1473" s="14"/>
      <c r="JBU1473" s="14"/>
      <c r="JBV1473" s="14"/>
      <c r="JBW1473" s="14"/>
      <c r="JBX1473" s="14"/>
      <c r="JBY1473" s="14"/>
      <c r="JBZ1473" s="14"/>
      <c r="JCA1473" s="14"/>
      <c r="JCB1473" s="14"/>
      <c r="JCC1473" s="14"/>
      <c r="JCD1473" s="14"/>
      <c r="JCE1473" s="14"/>
      <c r="JCF1473" s="14"/>
      <c r="JCG1473" s="14"/>
      <c r="JCH1473" s="14"/>
      <c r="JCI1473" s="14"/>
      <c r="JCJ1473" s="14"/>
      <c r="JCK1473" s="14"/>
      <c r="JCL1473" s="14"/>
      <c r="JCM1473" s="14"/>
      <c r="JCN1473" s="14"/>
      <c r="JCO1473" s="14"/>
      <c r="JCP1473" s="14"/>
      <c r="JCQ1473" s="14"/>
      <c r="JCR1473" s="14"/>
      <c r="JCS1473" s="14"/>
      <c r="JCT1473" s="14"/>
      <c r="JCU1473" s="14"/>
      <c r="JCV1473" s="14"/>
      <c r="JCW1473" s="14"/>
      <c r="JCX1473" s="14"/>
      <c r="JCY1473" s="14"/>
      <c r="JCZ1473" s="14"/>
      <c r="JDA1473" s="14"/>
      <c r="JDB1473" s="14"/>
      <c r="JDC1473" s="14"/>
      <c r="JDD1473" s="14"/>
      <c r="JDE1473" s="14"/>
      <c r="JDF1473" s="14"/>
      <c r="JDG1473" s="14"/>
      <c r="JDH1473" s="14"/>
      <c r="JDI1473" s="14"/>
      <c r="JDJ1473" s="14"/>
      <c r="JDK1473" s="14"/>
      <c r="JDL1473" s="14"/>
      <c r="JDM1473" s="14"/>
      <c r="JDN1473" s="14"/>
      <c r="JDO1473" s="14"/>
      <c r="JDP1473" s="14"/>
      <c r="JDQ1473" s="14"/>
      <c r="JDR1473" s="14"/>
      <c r="JDS1473" s="14"/>
      <c r="JDT1473" s="14"/>
      <c r="JDU1473" s="14"/>
      <c r="JDV1473" s="14"/>
      <c r="JDW1473" s="14"/>
      <c r="JDX1473" s="14"/>
      <c r="JDY1473" s="14"/>
      <c r="JDZ1473" s="14"/>
      <c r="JEA1473" s="14"/>
      <c r="JEB1473" s="14"/>
      <c r="JEC1473" s="14"/>
      <c r="JED1473" s="14"/>
      <c r="JEE1473" s="14"/>
      <c r="JEF1473" s="14"/>
      <c r="JEG1473" s="14"/>
      <c r="JEH1473" s="14"/>
      <c r="JEI1473" s="14"/>
      <c r="JEJ1473" s="14"/>
      <c r="JEK1473" s="14"/>
      <c r="JEL1473" s="14"/>
      <c r="JEM1473" s="14"/>
      <c r="JEN1473" s="14"/>
      <c r="JEO1473" s="14"/>
      <c r="JEP1473" s="14"/>
      <c r="JEQ1473" s="14"/>
      <c r="JER1473" s="14"/>
      <c r="JES1473" s="14"/>
      <c r="JET1473" s="14"/>
      <c r="JEU1473" s="14"/>
      <c r="JEV1473" s="14"/>
      <c r="JEW1473" s="14"/>
      <c r="JEX1473" s="14"/>
      <c r="JEY1473" s="14"/>
      <c r="JEZ1473" s="14"/>
      <c r="JFA1473" s="14"/>
      <c r="JFB1473" s="14"/>
      <c r="JFC1473" s="14"/>
      <c r="JFD1473" s="14"/>
      <c r="JFE1473" s="14"/>
      <c r="JFF1473" s="14"/>
      <c r="JFG1473" s="14"/>
      <c r="JFH1473" s="14"/>
      <c r="JFI1473" s="14"/>
      <c r="JFJ1473" s="14"/>
      <c r="JFK1473" s="14"/>
      <c r="JFL1473" s="14"/>
      <c r="JFM1473" s="14"/>
      <c r="JFN1473" s="14"/>
      <c r="JFO1473" s="14"/>
      <c r="JFP1473" s="14"/>
      <c r="JFQ1473" s="14"/>
      <c r="JFR1473" s="14"/>
      <c r="JFS1473" s="14"/>
      <c r="JFT1473" s="14"/>
      <c r="JFU1473" s="14"/>
      <c r="JFV1473" s="14"/>
      <c r="JFW1473" s="14"/>
      <c r="JFX1473" s="14"/>
      <c r="JFY1473" s="14"/>
      <c r="JFZ1473" s="14"/>
      <c r="JGA1473" s="14"/>
      <c r="JGB1473" s="14"/>
      <c r="JGC1473" s="14"/>
      <c r="JGD1473" s="14"/>
      <c r="JGE1473" s="14"/>
      <c r="JGF1473" s="14"/>
      <c r="JGG1473" s="14"/>
      <c r="JGH1473" s="14"/>
      <c r="JGI1473" s="14"/>
      <c r="JGJ1473" s="14"/>
      <c r="JGK1473" s="14"/>
      <c r="JGL1473" s="14"/>
      <c r="JGM1473" s="14"/>
      <c r="JGN1473" s="14"/>
      <c r="JGO1473" s="14"/>
      <c r="JGP1473" s="14"/>
      <c r="JGQ1473" s="14"/>
      <c r="JGR1473" s="14"/>
      <c r="JGS1473" s="14"/>
      <c r="JGT1473" s="14"/>
      <c r="JGU1473" s="14"/>
      <c r="JGV1473" s="14"/>
      <c r="JGW1473" s="14"/>
      <c r="JGX1473" s="14"/>
      <c r="JGY1473" s="14"/>
      <c r="JGZ1473" s="14"/>
      <c r="JHA1473" s="14"/>
      <c r="JHB1473" s="14"/>
      <c r="JHC1473" s="14"/>
      <c r="JHD1473" s="14"/>
      <c r="JHE1473" s="14"/>
      <c r="JHF1473" s="14"/>
      <c r="JHG1473" s="14"/>
      <c r="JHH1473" s="14"/>
      <c r="JHI1473" s="14"/>
      <c r="JHJ1473" s="14"/>
      <c r="JHK1473" s="14"/>
      <c r="JHL1473" s="14"/>
      <c r="JHM1473" s="14"/>
      <c r="JHN1473" s="14"/>
      <c r="JHO1473" s="14"/>
      <c r="JHP1473" s="14"/>
      <c r="JHQ1473" s="14"/>
      <c r="JHR1473" s="14"/>
      <c r="JHS1473" s="14"/>
      <c r="JHT1473" s="14"/>
      <c r="JHU1473" s="14"/>
      <c r="JHV1473" s="14"/>
      <c r="JHW1473" s="14"/>
      <c r="JHX1473" s="14"/>
      <c r="JHY1473" s="14"/>
      <c r="JHZ1473" s="14"/>
      <c r="JIA1473" s="14"/>
      <c r="JIB1473" s="14"/>
      <c r="JIC1473" s="14"/>
      <c r="JID1473" s="14"/>
      <c r="JIE1473" s="14"/>
      <c r="JIF1473" s="14"/>
      <c r="JIG1473" s="14"/>
      <c r="JIH1473" s="14"/>
      <c r="JII1473" s="14"/>
      <c r="JIJ1473" s="14"/>
      <c r="JIK1473" s="14"/>
      <c r="JIL1473" s="14"/>
      <c r="JIM1473" s="14"/>
      <c r="JIN1473" s="14"/>
      <c r="JIO1473" s="14"/>
      <c r="JIP1473" s="14"/>
      <c r="JIQ1473" s="14"/>
      <c r="JIR1473" s="14"/>
      <c r="JIS1473" s="14"/>
      <c r="JIT1473" s="14"/>
      <c r="JIU1473" s="14"/>
      <c r="JIV1473" s="14"/>
      <c r="JIW1473" s="14"/>
      <c r="JIX1473" s="14"/>
      <c r="JIY1473" s="14"/>
      <c r="JIZ1473" s="14"/>
      <c r="JJA1473" s="14"/>
      <c r="JJB1473" s="14"/>
      <c r="JJC1473" s="14"/>
      <c r="JJD1473" s="14"/>
      <c r="JJE1473" s="14"/>
      <c r="JJF1473" s="14"/>
      <c r="JJG1473" s="14"/>
      <c r="JJH1473" s="14"/>
      <c r="JJI1473" s="14"/>
      <c r="JJJ1473" s="14"/>
      <c r="JJK1473" s="14"/>
      <c r="JJL1473" s="14"/>
      <c r="JJM1473" s="14"/>
      <c r="JJN1473" s="14"/>
      <c r="JJO1473" s="14"/>
      <c r="JJP1473" s="14"/>
      <c r="JJQ1473" s="14"/>
      <c r="JJR1473" s="14"/>
      <c r="JJS1473" s="14"/>
      <c r="JJT1473" s="14"/>
      <c r="JJU1473" s="14"/>
      <c r="JJV1473" s="14"/>
      <c r="JJW1473" s="14"/>
      <c r="JJX1473" s="14"/>
      <c r="JJY1473" s="14"/>
      <c r="JJZ1473" s="14"/>
      <c r="JKA1473" s="14"/>
      <c r="JKB1473" s="14"/>
      <c r="JKC1473" s="14"/>
      <c r="JKD1473" s="14"/>
      <c r="JKE1473" s="14"/>
      <c r="JKF1473" s="14"/>
      <c r="JKG1473" s="14"/>
      <c r="JKH1473" s="14"/>
      <c r="JKI1473" s="14"/>
      <c r="JKJ1473" s="14"/>
      <c r="JKK1473" s="14"/>
      <c r="JKL1473" s="14"/>
      <c r="JKM1473" s="14"/>
      <c r="JKN1473" s="14"/>
      <c r="JKO1473" s="14"/>
      <c r="JKP1473" s="14"/>
      <c r="JKQ1473" s="14"/>
      <c r="JKR1473" s="14"/>
      <c r="JKS1473" s="14"/>
      <c r="JKT1473" s="14"/>
      <c r="JKU1473" s="14"/>
      <c r="JKV1473" s="14"/>
      <c r="JKW1473" s="14"/>
      <c r="JKX1473" s="14"/>
      <c r="JKY1473" s="14"/>
      <c r="JKZ1473" s="14"/>
      <c r="JLA1473" s="14"/>
      <c r="JLB1473" s="14"/>
      <c r="JLC1473" s="14"/>
      <c r="JLD1473" s="14"/>
      <c r="JLE1473" s="14"/>
      <c r="JLF1473" s="14"/>
      <c r="JLG1473" s="14"/>
      <c r="JLH1473" s="14"/>
      <c r="JLI1473" s="14"/>
      <c r="JLJ1473" s="14"/>
      <c r="JLK1473" s="14"/>
      <c r="JLL1473" s="14"/>
      <c r="JLM1473" s="14"/>
      <c r="JLN1473" s="14"/>
      <c r="JLO1473" s="14"/>
      <c r="JLP1473" s="14"/>
      <c r="JLQ1473" s="14"/>
      <c r="JLR1473" s="14"/>
      <c r="JLS1473" s="14"/>
      <c r="JLT1473" s="14"/>
      <c r="JLU1473" s="14"/>
      <c r="JLV1473" s="14"/>
      <c r="JLW1473" s="14"/>
      <c r="JLX1473" s="14"/>
      <c r="JLY1473" s="14"/>
      <c r="JLZ1473" s="14"/>
      <c r="JMA1473" s="14"/>
      <c r="JMB1473" s="14"/>
      <c r="JMC1473" s="14"/>
      <c r="JMD1473" s="14"/>
      <c r="JME1473" s="14"/>
      <c r="JMF1473" s="14"/>
      <c r="JMG1473" s="14"/>
      <c r="JMH1473" s="14"/>
      <c r="JMI1473" s="14"/>
      <c r="JMJ1473" s="14"/>
      <c r="JMK1473" s="14"/>
      <c r="JML1473" s="14"/>
      <c r="JMM1473" s="14"/>
      <c r="JMN1473" s="14"/>
      <c r="JMO1473" s="14"/>
      <c r="JMP1473" s="14"/>
      <c r="JMQ1473" s="14"/>
      <c r="JMR1473" s="14"/>
      <c r="JMS1473" s="14"/>
      <c r="JMT1473" s="14"/>
      <c r="JMU1473" s="14"/>
      <c r="JMV1473" s="14"/>
      <c r="JMW1473" s="14"/>
      <c r="JMX1473" s="14"/>
      <c r="JMY1473" s="14"/>
      <c r="JMZ1473" s="14"/>
      <c r="JNA1473" s="14"/>
      <c r="JNB1473" s="14"/>
      <c r="JNC1473" s="14"/>
      <c r="JND1473" s="14"/>
      <c r="JNE1473" s="14"/>
      <c r="JNF1473" s="14"/>
      <c r="JNG1473" s="14"/>
      <c r="JNH1473" s="14"/>
      <c r="JNI1473" s="14"/>
      <c r="JNJ1473" s="14"/>
      <c r="JNK1473" s="14"/>
      <c r="JNL1473" s="14"/>
      <c r="JNM1473" s="14"/>
      <c r="JNN1473" s="14"/>
      <c r="JNO1473" s="14"/>
      <c r="JNP1473" s="14"/>
      <c r="JNQ1473" s="14"/>
      <c r="JNR1473" s="14"/>
      <c r="JNS1473" s="14"/>
      <c r="JNT1473" s="14"/>
      <c r="JNU1473" s="14"/>
      <c r="JNV1473" s="14"/>
      <c r="JNW1473" s="14"/>
      <c r="JNX1473" s="14"/>
      <c r="JNY1473" s="14"/>
      <c r="JNZ1473" s="14"/>
      <c r="JOA1473" s="14"/>
      <c r="JOB1473" s="14"/>
      <c r="JOC1473" s="14"/>
      <c r="JOD1473" s="14"/>
      <c r="JOE1473" s="14"/>
      <c r="JOF1473" s="14"/>
      <c r="JOG1473" s="14"/>
      <c r="JOH1473" s="14"/>
      <c r="JOI1473" s="14"/>
      <c r="JOJ1473" s="14"/>
      <c r="JOK1473" s="14"/>
      <c r="JOL1473" s="14"/>
      <c r="JOM1473" s="14"/>
      <c r="JON1473" s="14"/>
      <c r="JOO1473" s="14"/>
      <c r="JOP1473" s="14"/>
      <c r="JOQ1473" s="14"/>
      <c r="JOR1473" s="14"/>
      <c r="JOS1473" s="14"/>
      <c r="JOT1473" s="14"/>
      <c r="JOU1473" s="14"/>
      <c r="JOV1473" s="14"/>
      <c r="JOW1473" s="14"/>
      <c r="JOX1473" s="14"/>
      <c r="JOY1473" s="14"/>
      <c r="JOZ1473" s="14"/>
      <c r="JPA1473" s="14"/>
      <c r="JPB1473" s="14"/>
      <c r="JPC1473" s="14"/>
      <c r="JPD1473" s="14"/>
      <c r="JPE1473" s="14"/>
      <c r="JPF1473" s="14"/>
      <c r="JPG1473" s="14"/>
      <c r="JPH1473" s="14"/>
      <c r="JPI1473" s="14"/>
      <c r="JPJ1473" s="14"/>
      <c r="JPK1473" s="14"/>
      <c r="JPL1473" s="14"/>
      <c r="JPM1473" s="14"/>
      <c r="JPN1473" s="14"/>
      <c r="JPO1473" s="14"/>
      <c r="JPP1473" s="14"/>
      <c r="JPQ1473" s="14"/>
      <c r="JPR1473" s="14"/>
      <c r="JPS1473" s="14"/>
      <c r="JPT1473" s="14"/>
      <c r="JPU1473" s="14"/>
      <c r="JPV1473" s="14"/>
      <c r="JPW1473" s="14"/>
      <c r="JPX1473" s="14"/>
      <c r="JPY1473" s="14"/>
      <c r="JPZ1473" s="14"/>
      <c r="JQA1473" s="14"/>
      <c r="JQB1473" s="14"/>
      <c r="JQC1473" s="14"/>
      <c r="JQD1473" s="14"/>
      <c r="JQE1473" s="14"/>
      <c r="JQF1473" s="14"/>
      <c r="JQG1473" s="14"/>
      <c r="JQH1473" s="14"/>
      <c r="JQI1473" s="14"/>
      <c r="JQJ1473" s="14"/>
      <c r="JQK1473" s="14"/>
      <c r="JQL1473" s="14"/>
      <c r="JQM1473" s="14"/>
      <c r="JQN1473" s="14"/>
      <c r="JQO1473" s="14"/>
      <c r="JQP1473" s="14"/>
      <c r="JQQ1473" s="14"/>
      <c r="JQR1473" s="14"/>
      <c r="JQS1473" s="14"/>
      <c r="JQT1473" s="14"/>
      <c r="JQU1473" s="14"/>
      <c r="JQV1473" s="14"/>
      <c r="JQW1473" s="14"/>
      <c r="JQX1473" s="14"/>
      <c r="JQY1473" s="14"/>
      <c r="JQZ1473" s="14"/>
      <c r="JRA1473" s="14"/>
      <c r="JRB1473" s="14"/>
      <c r="JRC1473" s="14"/>
      <c r="JRD1473" s="14"/>
      <c r="JRE1473" s="14"/>
      <c r="JRF1473" s="14"/>
      <c r="JRG1473" s="14"/>
      <c r="JRH1473" s="14"/>
      <c r="JRI1473" s="14"/>
      <c r="JRJ1473" s="14"/>
      <c r="JRK1473" s="14"/>
      <c r="JRL1473" s="14"/>
      <c r="JRM1473" s="14"/>
      <c r="JRN1473" s="14"/>
      <c r="JRO1473" s="14"/>
      <c r="JRP1473" s="14"/>
      <c r="JRQ1473" s="14"/>
      <c r="JRR1473" s="14"/>
      <c r="JRS1473" s="14"/>
      <c r="JRT1473" s="14"/>
      <c r="JRU1473" s="14"/>
      <c r="JRV1473" s="14"/>
      <c r="JRW1473" s="14"/>
      <c r="JRX1473" s="14"/>
      <c r="JRY1473" s="14"/>
      <c r="JRZ1473" s="14"/>
      <c r="JSA1473" s="14"/>
      <c r="JSB1473" s="14"/>
      <c r="JSC1473" s="14"/>
      <c r="JSD1473" s="14"/>
      <c r="JSE1473" s="14"/>
      <c r="JSF1473" s="14"/>
      <c r="JSG1473" s="14"/>
      <c r="JSH1473" s="14"/>
      <c r="JSI1473" s="14"/>
      <c r="JSJ1473" s="14"/>
      <c r="JSK1473" s="14"/>
      <c r="JSL1473" s="14"/>
      <c r="JSM1473" s="14"/>
      <c r="JSN1473" s="14"/>
      <c r="JSO1473" s="14"/>
      <c r="JSP1473" s="14"/>
      <c r="JSQ1473" s="14"/>
      <c r="JSR1473" s="14"/>
      <c r="JSS1473" s="14"/>
      <c r="JST1473" s="14"/>
      <c r="JSU1473" s="14"/>
      <c r="JSV1473" s="14"/>
      <c r="JSW1473" s="14"/>
      <c r="JSX1473" s="14"/>
      <c r="JSY1473" s="14"/>
      <c r="JSZ1473" s="14"/>
      <c r="JTA1473" s="14"/>
      <c r="JTB1473" s="14"/>
      <c r="JTC1473" s="14"/>
      <c r="JTD1473" s="14"/>
      <c r="JTE1473" s="14"/>
      <c r="JTF1473" s="14"/>
      <c r="JTG1473" s="14"/>
      <c r="JTH1473" s="14"/>
      <c r="JTI1473" s="14"/>
      <c r="JTJ1473" s="14"/>
      <c r="JTK1473" s="14"/>
      <c r="JTL1473" s="14"/>
      <c r="JTM1473" s="14"/>
      <c r="JTN1473" s="14"/>
      <c r="JTO1473" s="14"/>
      <c r="JTP1473" s="14"/>
      <c r="JTQ1473" s="14"/>
      <c r="JTR1473" s="14"/>
      <c r="JTS1473" s="14"/>
      <c r="JTT1473" s="14"/>
      <c r="JTU1473" s="14"/>
      <c r="JTV1473" s="14"/>
      <c r="JTW1473" s="14"/>
      <c r="JTX1473" s="14"/>
      <c r="JTY1473" s="14"/>
      <c r="JTZ1473" s="14"/>
      <c r="JUA1473" s="14"/>
      <c r="JUB1473" s="14"/>
      <c r="JUC1473" s="14"/>
      <c r="JUD1473" s="14"/>
      <c r="JUE1473" s="14"/>
      <c r="JUF1473" s="14"/>
      <c r="JUG1473" s="14"/>
      <c r="JUH1473" s="14"/>
      <c r="JUI1473" s="14"/>
      <c r="JUJ1473" s="14"/>
      <c r="JUK1473" s="14"/>
      <c r="JUL1473" s="14"/>
      <c r="JUM1473" s="14"/>
      <c r="JUN1473" s="14"/>
      <c r="JUO1473" s="14"/>
      <c r="JUP1473" s="14"/>
      <c r="JUQ1473" s="14"/>
      <c r="JUR1473" s="14"/>
      <c r="JUS1473" s="14"/>
      <c r="JUT1473" s="14"/>
      <c r="JUU1473" s="14"/>
      <c r="JUV1473" s="14"/>
      <c r="JUW1473" s="14"/>
      <c r="JUX1473" s="14"/>
      <c r="JUY1473" s="14"/>
      <c r="JUZ1473" s="14"/>
      <c r="JVA1473" s="14"/>
      <c r="JVB1473" s="14"/>
      <c r="JVC1473" s="14"/>
      <c r="JVD1473" s="14"/>
      <c r="JVE1473" s="14"/>
      <c r="JVF1473" s="14"/>
      <c r="JVG1473" s="14"/>
      <c r="JVH1473" s="14"/>
      <c r="JVI1473" s="14"/>
      <c r="JVJ1473" s="14"/>
      <c r="JVK1473" s="14"/>
      <c r="JVL1473" s="14"/>
      <c r="JVM1473" s="14"/>
      <c r="JVN1473" s="14"/>
      <c r="JVO1473" s="14"/>
      <c r="JVP1473" s="14"/>
      <c r="JVQ1473" s="14"/>
      <c r="JVR1473" s="14"/>
      <c r="JVS1473" s="14"/>
      <c r="JVT1473" s="14"/>
      <c r="JVU1473" s="14"/>
      <c r="JVV1473" s="14"/>
      <c r="JVW1473" s="14"/>
      <c r="JVX1473" s="14"/>
      <c r="JVY1473" s="14"/>
      <c r="JVZ1473" s="14"/>
      <c r="JWA1473" s="14"/>
      <c r="JWB1473" s="14"/>
      <c r="JWC1473" s="14"/>
      <c r="JWD1473" s="14"/>
      <c r="JWE1473" s="14"/>
      <c r="JWF1473" s="14"/>
      <c r="JWG1473" s="14"/>
      <c r="JWH1473" s="14"/>
      <c r="JWI1473" s="14"/>
      <c r="JWJ1473" s="14"/>
      <c r="JWK1473" s="14"/>
      <c r="JWL1473" s="14"/>
      <c r="JWM1473" s="14"/>
      <c r="JWN1473" s="14"/>
      <c r="JWO1473" s="14"/>
      <c r="JWP1473" s="14"/>
      <c r="JWQ1473" s="14"/>
      <c r="JWR1473" s="14"/>
      <c r="JWS1473" s="14"/>
      <c r="JWT1473" s="14"/>
      <c r="JWU1473" s="14"/>
      <c r="JWV1473" s="14"/>
      <c r="JWW1473" s="14"/>
      <c r="JWX1473" s="14"/>
      <c r="JWY1473" s="14"/>
      <c r="JWZ1473" s="14"/>
      <c r="JXA1473" s="14"/>
      <c r="JXB1473" s="14"/>
      <c r="JXC1473" s="14"/>
      <c r="JXD1473" s="14"/>
      <c r="JXE1473" s="14"/>
      <c r="JXF1473" s="14"/>
      <c r="JXG1473" s="14"/>
      <c r="JXH1473" s="14"/>
      <c r="JXI1473" s="14"/>
      <c r="JXJ1473" s="14"/>
      <c r="JXK1473" s="14"/>
      <c r="JXL1473" s="14"/>
      <c r="JXM1473" s="14"/>
      <c r="JXN1473" s="14"/>
      <c r="JXO1473" s="14"/>
      <c r="JXP1473" s="14"/>
      <c r="JXQ1473" s="14"/>
      <c r="JXR1473" s="14"/>
      <c r="JXS1473" s="14"/>
      <c r="JXT1473" s="14"/>
      <c r="JXU1473" s="14"/>
      <c r="JXV1473" s="14"/>
      <c r="JXW1473" s="14"/>
      <c r="JXX1473" s="14"/>
      <c r="JXY1473" s="14"/>
      <c r="JXZ1473" s="14"/>
      <c r="JYA1473" s="14"/>
      <c r="JYB1473" s="14"/>
      <c r="JYC1473" s="14"/>
      <c r="JYD1473" s="14"/>
      <c r="JYE1473" s="14"/>
      <c r="JYF1473" s="14"/>
      <c r="JYG1473" s="14"/>
      <c r="JYH1473" s="14"/>
      <c r="JYI1473" s="14"/>
      <c r="JYJ1473" s="14"/>
      <c r="JYK1473" s="14"/>
      <c r="JYL1473" s="14"/>
      <c r="JYM1473" s="14"/>
      <c r="JYN1473" s="14"/>
      <c r="JYO1473" s="14"/>
      <c r="JYP1473" s="14"/>
      <c r="JYQ1473" s="14"/>
      <c r="JYR1473" s="14"/>
      <c r="JYS1473" s="14"/>
      <c r="JYT1473" s="14"/>
      <c r="JYU1473" s="14"/>
      <c r="JYV1473" s="14"/>
      <c r="JYW1473" s="14"/>
      <c r="JYX1473" s="14"/>
      <c r="JYY1473" s="14"/>
      <c r="JYZ1473" s="14"/>
      <c r="JZA1473" s="14"/>
      <c r="JZB1473" s="14"/>
      <c r="JZC1473" s="14"/>
      <c r="JZD1473" s="14"/>
      <c r="JZE1473" s="14"/>
      <c r="JZF1473" s="14"/>
      <c r="JZG1473" s="14"/>
      <c r="JZH1473" s="14"/>
      <c r="JZI1473" s="14"/>
      <c r="JZJ1473" s="14"/>
      <c r="JZK1473" s="14"/>
      <c r="JZL1473" s="14"/>
      <c r="JZM1473" s="14"/>
      <c r="JZN1473" s="14"/>
      <c r="JZO1473" s="14"/>
      <c r="JZP1473" s="14"/>
      <c r="JZQ1473" s="14"/>
      <c r="JZR1473" s="14"/>
      <c r="JZS1473" s="14"/>
      <c r="JZT1473" s="14"/>
      <c r="JZU1473" s="14"/>
      <c r="JZV1473" s="14"/>
      <c r="JZW1473" s="14"/>
      <c r="JZX1473" s="14"/>
      <c r="JZY1473" s="14"/>
      <c r="JZZ1473" s="14"/>
      <c r="KAA1473" s="14"/>
      <c r="KAB1473" s="14"/>
      <c r="KAC1473" s="14"/>
      <c r="KAD1473" s="14"/>
      <c r="KAE1473" s="14"/>
      <c r="KAF1473" s="14"/>
      <c r="KAG1473" s="14"/>
      <c r="KAH1473" s="14"/>
      <c r="KAI1473" s="14"/>
      <c r="KAJ1473" s="14"/>
      <c r="KAK1473" s="14"/>
      <c r="KAL1473" s="14"/>
      <c r="KAM1473" s="14"/>
      <c r="KAN1473" s="14"/>
      <c r="KAO1473" s="14"/>
      <c r="KAP1473" s="14"/>
      <c r="KAQ1473" s="14"/>
      <c r="KAR1473" s="14"/>
      <c r="KAS1473" s="14"/>
      <c r="KAT1473" s="14"/>
      <c r="KAU1473" s="14"/>
      <c r="KAV1473" s="14"/>
      <c r="KAW1473" s="14"/>
      <c r="KAX1473" s="14"/>
      <c r="KAY1473" s="14"/>
      <c r="KAZ1473" s="14"/>
      <c r="KBA1473" s="14"/>
      <c r="KBB1473" s="14"/>
      <c r="KBC1473" s="14"/>
      <c r="KBD1473" s="14"/>
      <c r="KBE1473" s="14"/>
      <c r="KBF1473" s="14"/>
      <c r="KBG1473" s="14"/>
      <c r="KBH1473" s="14"/>
      <c r="KBI1473" s="14"/>
      <c r="KBJ1473" s="14"/>
      <c r="KBK1473" s="14"/>
      <c r="KBL1473" s="14"/>
      <c r="KBM1473" s="14"/>
      <c r="KBN1473" s="14"/>
      <c r="KBO1473" s="14"/>
      <c r="KBP1473" s="14"/>
      <c r="KBQ1473" s="14"/>
      <c r="KBR1473" s="14"/>
      <c r="KBS1473" s="14"/>
      <c r="KBT1473" s="14"/>
      <c r="KBU1473" s="14"/>
      <c r="KBV1473" s="14"/>
      <c r="KBW1473" s="14"/>
      <c r="KBX1473" s="14"/>
      <c r="KBY1473" s="14"/>
      <c r="KBZ1473" s="14"/>
      <c r="KCA1473" s="14"/>
      <c r="KCB1473" s="14"/>
      <c r="KCC1473" s="14"/>
      <c r="KCD1473" s="14"/>
      <c r="KCE1473" s="14"/>
      <c r="KCF1473" s="14"/>
      <c r="KCG1473" s="14"/>
      <c r="KCH1473" s="14"/>
      <c r="KCI1473" s="14"/>
      <c r="KCJ1473" s="14"/>
      <c r="KCK1473" s="14"/>
      <c r="KCL1473" s="14"/>
      <c r="KCM1473" s="14"/>
      <c r="KCN1473" s="14"/>
      <c r="KCO1473" s="14"/>
      <c r="KCP1473" s="14"/>
      <c r="KCQ1473" s="14"/>
      <c r="KCR1473" s="14"/>
      <c r="KCS1473" s="14"/>
      <c r="KCT1473" s="14"/>
      <c r="KCU1473" s="14"/>
      <c r="KCV1473" s="14"/>
      <c r="KCW1473" s="14"/>
      <c r="KCX1473" s="14"/>
      <c r="KCY1473" s="14"/>
      <c r="KCZ1473" s="14"/>
      <c r="KDA1473" s="14"/>
      <c r="KDB1473" s="14"/>
      <c r="KDC1473" s="14"/>
      <c r="KDD1473" s="14"/>
      <c r="KDE1473" s="14"/>
      <c r="KDF1473" s="14"/>
      <c r="KDG1473" s="14"/>
      <c r="KDH1473" s="14"/>
      <c r="KDI1473" s="14"/>
      <c r="KDJ1473" s="14"/>
      <c r="KDK1473" s="14"/>
      <c r="KDL1473" s="14"/>
      <c r="KDM1473" s="14"/>
      <c r="KDN1473" s="14"/>
      <c r="KDO1473" s="14"/>
      <c r="KDP1473" s="14"/>
      <c r="KDQ1473" s="14"/>
      <c r="KDR1473" s="14"/>
      <c r="KDS1473" s="14"/>
      <c r="KDT1473" s="14"/>
      <c r="KDU1473" s="14"/>
      <c r="KDV1473" s="14"/>
      <c r="KDW1473" s="14"/>
      <c r="KDX1473" s="14"/>
      <c r="KDY1473" s="14"/>
      <c r="KDZ1473" s="14"/>
      <c r="KEA1473" s="14"/>
      <c r="KEB1473" s="14"/>
      <c r="KEC1473" s="14"/>
      <c r="KED1473" s="14"/>
      <c r="KEE1473" s="14"/>
      <c r="KEF1473" s="14"/>
      <c r="KEG1473" s="14"/>
      <c r="KEH1473" s="14"/>
      <c r="KEI1473" s="14"/>
      <c r="KEJ1473" s="14"/>
      <c r="KEK1473" s="14"/>
      <c r="KEL1473" s="14"/>
      <c r="KEM1473" s="14"/>
      <c r="KEN1473" s="14"/>
      <c r="KEO1473" s="14"/>
      <c r="KEP1473" s="14"/>
      <c r="KEQ1473" s="14"/>
      <c r="KER1473" s="14"/>
      <c r="KES1473" s="14"/>
      <c r="KET1473" s="14"/>
      <c r="KEU1473" s="14"/>
      <c r="KEV1473" s="14"/>
      <c r="KEW1473" s="14"/>
      <c r="KEX1473" s="14"/>
      <c r="KEY1473" s="14"/>
      <c r="KEZ1473" s="14"/>
      <c r="KFA1473" s="14"/>
      <c r="KFB1473" s="14"/>
      <c r="KFC1473" s="14"/>
      <c r="KFD1473" s="14"/>
      <c r="KFE1473" s="14"/>
      <c r="KFF1473" s="14"/>
      <c r="KFG1473" s="14"/>
      <c r="KFH1473" s="14"/>
      <c r="KFI1473" s="14"/>
      <c r="KFJ1473" s="14"/>
      <c r="KFK1473" s="14"/>
      <c r="KFL1473" s="14"/>
      <c r="KFM1473" s="14"/>
      <c r="KFN1473" s="14"/>
      <c r="KFO1473" s="14"/>
      <c r="KFP1473" s="14"/>
      <c r="KFQ1473" s="14"/>
      <c r="KFR1473" s="14"/>
      <c r="KFS1473" s="14"/>
      <c r="KFT1473" s="14"/>
      <c r="KFU1473" s="14"/>
      <c r="KFV1473" s="14"/>
      <c r="KFW1473" s="14"/>
      <c r="KFX1473" s="14"/>
      <c r="KFY1473" s="14"/>
      <c r="KFZ1473" s="14"/>
      <c r="KGA1473" s="14"/>
      <c r="KGB1473" s="14"/>
      <c r="KGC1473" s="14"/>
      <c r="KGD1473" s="14"/>
      <c r="KGE1473" s="14"/>
      <c r="KGF1473" s="14"/>
      <c r="KGG1473" s="14"/>
      <c r="KGH1473" s="14"/>
      <c r="KGI1473" s="14"/>
      <c r="KGJ1473" s="14"/>
      <c r="KGK1473" s="14"/>
      <c r="KGL1473" s="14"/>
      <c r="KGM1473" s="14"/>
      <c r="KGN1473" s="14"/>
      <c r="KGO1473" s="14"/>
      <c r="KGP1473" s="14"/>
      <c r="KGQ1473" s="14"/>
      <c r="KGR1473" s="14"/>
      <c r="KGS1473" s="14"/>
      <c r="KGT1473" s="14"/>
      <c r="KGU1473" s="14"/>
      <c r="KGV1473" s="14"/>
      <c r="KGW1473" s="14"/>
      <c r="KGX1473" s="14"/>
      <c r="KGY1473" s="14"/>
      <c r="KGZ1473" s="14"/>
      <c r="KHA1473" s="14"/>
      <c r="KHB1473" s="14"/>
      <c r="KHC1473" s="14"/>
      <c r="KHD1473" s="14"/>
      <c r="KHE1473" s="14"/>
      <c r="KHF1473" s="14"/>
      <c r="KHG1473" s="14"/>
      <c r="KHH1473" s="14"/>
      <c r="KHI1473" s="14"/>
      <c r="KHJ1473" s="14"/>
      <c r="KHK1473" s="14"/>
      <c r="KHL1473" s="14"/>
      <c r="KHM1473" s="14"/>
      <c r="KHN1473" s="14"/>
      <c r="KHO1473" s="14"/>
      <c r="KHP1473" s="14"/>
      <c r="KHQ1473" s="14"/>
      <c r="KHR1473" s="14"/>
      <c r="KHS1473" s="14"/>
      <c r="KHT1473" s="14"/>
      <c r="KHU1473" s="14"/>
      <c r="KHV1473" s="14"/>
      <c r="KHW1473" s="14"/>
      <c r="KHX1473" s="14"/>
      <c r="KHY1473" s="14"/>
      <c r="KHZ1473" s="14"/>
      <c r="KIA1473" s="14"/>
      <c r="KIB1473" s="14"/>
      <c r="KIC1473" s="14"/>
      <c r="KID1473" s="14"/>
      <c r="KIE1473" s="14"/>
      <c r="KIF1473" s="14"/>
      <c r="KIG1473" s="14"/>
      <c r="KIH1473" s="14"/>
      <c r="KII1473" s="14"/>
      <c r="KIJ1473" s="14"/>
      <c r="KIK1473" s="14"/>
      <c r="KIL1473" s="14"/>
      <c r="KIM1473" s="14"/>
      <c r="KIN1473" s="14"/>
      <c r="KIO1473" s="14"/>
      <c r="KIP1473" s="14"/>
      <c r="KIQ1473" s="14"/>
      <c r="KIR1473" s="14"/>
      <c r="KIS1473" s="14"/>
      <c r="KIT1473" s="14"/>
      <c r="KIU1473" s="14"/>
      <c r="KIV1473" s="14"/>
      <c r="KIW1473" s="14"/>
      <c r="KIX1473" s="14"/>
      <c r="KIY1473" s="14"/>
      <c r="KIZ1473" s="14"/>
      <c r="KJA1473" s="14"/>
      <c r="KJB1473" s="14"/>
      <c r="KJC1473" s="14"/>
      <c r="KJD1473" s="14"/>
      <c r="KJE1473" s="14"/>
      <c r="KJF1473" s="14"/>
      <c r="KJG1473" s="14"/>
      <c r="KJH1473" s="14"/>
      <c r="KJI1473" s="14"/>
      <c r="KJJ1473" s="14"/>
      <c r="KJK1473" s="14"/>
      <c r="KJL1473" s="14"/>
      <c r="KJM1473" s="14"/>
      <c r="KJN1473" s="14"/>
      <c r="KJO1473" s="14"/>
      <c r="KJP1473" s="14"/>
      <c r="KJQ1473" s="14"/>
      <c r="KJR1473" s="14"/>
      <c r="KJS1473" s="14"/>
      <c r="KJT1473" s="14"/>
      <c r="KJU1473" s="14"/>
      <c r="KJV1473" s="14"/>
      <c r="KJW1473" s="14"/>
      <c r="KJX1473" s="14"/>
      <c r="KJY1473" s="14"/>
      <c r="KJZ1473" s="14"/>
      <c r="KKA1473" s="14"/>
      <c r="KKB1473" s="14"/>
      <c r="KKC1473" s="14"/>
      <c r="KKD1473" s="14"/>
      <c r="KKE1473" s="14"/>
      <c r="KKF1473" s="14"/>
      <c r="KKG1473" s="14"/>
      <c r="KKH1473" s="14"/>
      <c r="KKI1473" s="14"/>
      <c r="KKJ1473" s="14"/>
      <c r="KKK1473" s="14"/>
      <c r="KKL1473" s="14"/>
      <c r="KKM1473" s="14"/>
      <c r="KKN1473" s="14"/>
      <c r="KKO1473" s="14"/>
      <c r="KKP1473" s="14"/>
      <c r="KKQ1473" s="14"/>
      <c r="KKR1473" s="14"/>
      <c r="KKS1473" s="14"/>
      <c r="KKT1473" s="14"/>
      <c r="KKU1473" s="14"/>
      <c r="KKV1473" s="14"/>
      <c r="KKW1473" s="14"/>
      <c r="KKX1473" s="14"/>
      <c r="KKY1473" s="14"/>
      <c r="KKZ1473" s="14"/>
      <c r="KLA1473" s="14"/>
      <c r="KLB1473" s="14"/>
      <c r="KLC1473" s="14"/>
      <c r="KLD1473" s="14"/>
      <c r="KLE1473" s="14"/>
      <c r="KLF1473" s="14"/>
      <c r="KLG1473" s="14"/>
      <c r="KLH1473" s="14"/>
      <c r="KLI1473" s="14"/>
      <c r="KLJ1473" s="14"/>
      <c r="KLK1473" s="14"/>
      <c r="KLL1473" s="14"/>
      <c r="KLM1473" s="14"/>
      <c r="KLN1473" s="14"/>
      <c r="KLO1473" s="14"/>
      <c r="KLP1473" s="14"/>
      <c r="KLQ1473" s="14"/>
      <c r="KLR1473" s="14"/>
      <c r="KLS1473" s="14"/>
      <c r="KLT1473" s="14"/>
      <c r="KLU1473" s="14"/>
      <c r="KLV1473" s="14"/>
      <c r="KLW1473" s="14"/>
      <c r="KLX1473" s="14"/>
      <c r="KLY1473" s="14"/>
      <c r="KLZ1473" s="14"/>
      <c r="KMA1473" s="14"/>
      <c r="KMB1473" s="14"/>
      <c r="KMC1473" s="14"/>
      <c r="KMD1473" s="14"/>
      <c r="KME1473" s="14"/>
      <c r="KMF1473" s="14"/>
      <c r="KMG1473" s="14"/>
      <c r="KMH1473" s="14"/>
      <c r="KMI1473" s="14"/>
      <c r="KMJ1473" s="14"/>
      <c r="KMK1473" s="14"/>
      <c r="KML1473" s="14"/>
      <c r="KMM1473" s="14"/>
      <c r="KMN1473" s="14"/>
      <c r="KMO1473" s="14"/>
      <c r="KMP1473" s="14"/>
      <c r="KMQ1473" s="14"/>
      <c r="KMR1473" s="14"/>
      <c r="KMS1473" s="14"/>
      <c r="KMT1473" s="14"/>
      <c r="KMU1473" s="14"/>
      <c r="KMV1473" s="14"/>
      <c r="KMW1473" s="14"/>
      <c r="KMX1473" s="14"/>
      <c r="KMY1473" s="14"/>
      <c r="KMZ1473" s="14"/>
      <c r="KNA1473" s="14"/>
      <c r="KNB1473" s="14"/>
      <c r="KNC1473" s="14"/>
      <c r="KND1473" s="14"/>
      <c r="KNE1473" s="14"/>
      <c r="KNF1473" s="14"/>
      <c r="KNG1473" s="14"/>
      <c r="KNH1473" s="14"/>
      <c r="KNI1473" s="14"/>
      <c r="KNJ1473" s="14"/>
      <c r="KNK1473" s="14"/>
      <c r="KNL1473" s="14"/>
      <c r="KNM1473" s="14"/>
      <c r="KNN1473" s="14"/>
      <c r="KNO1473" s="14"/>
      <c r="KNP1473" s="14"/>
      <c r="KNQ1473" s="14"/>
      <c r="KNR1473" s="14"/>
      <c r="KNS1473" s="14"/>
      <c r="KNT1473" s="14"/>
      <c r="KNU1473" s="14"/>
      <c r="KNV1473" s="14"/>
      <c r="KNW1473" s="14"/>
      <c r="KNX1473" s="14"/>
      <c r="KNY1473" s="14"/>
      <c r="KNZ1473" s="14"/>
      <c r="KOA1473" s="14"/>
      <c r="KOB1473" s="14"/>
      <c r="KOC1473" s="14"/>
      <c r="KOD1473" s="14"/>
      <c r="KOE1473" s="14"/>
      <c r="KOF1473" s="14"/>
      <c r="KOG1473" s="14"/>
      <c r="KOH1473" s="14"/>
      <c r="KOI1473" s="14"/>
      <c r="KOJ1473" s="14"/>
      <c r="KOK1473" s="14"/>
      <c r="KOL1473" s="14"/>
      <c r="KOM1473" s="14"/>
      <c r="KON1473" s="14"/>
      <c r="KOO1473" s="14"/>
      <c r="KOP1473" s="14"/>
      <c r="KOQ1473" s="14"/>
      <c r="KOR1473" s="14"/>
      <c r="KOS1473" s="14"/>
      <c r="KOT1473" s="14"/>
      <c r="KOU1473" s="14"/>
      <c r="KOV1473" s="14"/>
      <c r="KOW1473" s="14"/>
      <c r="KOX1473" s="14"/>
      <c r="KOY1473" s="14"/>
      <c r="KOZ1473" s="14"/>
      <c r="KPA1473" s="14"/>
      <c r="KPB1473" s="14"/>
      <c r="KPC1473" s="14"/>
      <c r="KPD1473" s="14"/>
      <c r="KPE1473" s="14"/>
      <c r="KPF1473" s="14"/>
      <c r="KPG1473" s="14"/>
      <c r="KPH1473" s="14"/>
      <c r="KPI1473" s="14"/>
      <c r="KPJ1473" s="14"/>
      <c r="KPK1473" s="14"/>
      <c r="KPL1473" s="14"/>
      <c r="KPM1473" s="14"/>
      <c r="KPN1473" s="14"/>
      <c r="KPO1473" s="14"/>
      <c r="KPP1473" s="14"/>
      <c r="KPQ1473" s="14"/>
      <c r="KPR1473" s="14"/>
      <c r="KPS1473" s="14"/>
      <c r="KPT1473" s="14"/>
      <c r="KPU1473" s="14"/>
      <c r="KPV1473" s="14"/>
      <c r="KPW1473" s="14"/>
      <c r="KPX1473" s="14"/>
      <c r="KPY1473" s="14"/>
      <c r="KPZ1473" s="14"/>
      <c r="KQA1473" s="14"/>
      <c r="KQB1473" s="14"/>
      <c r="KQC1473" s="14"/>
      <c r="KQD1473" s="14"/>
      <c r="KQE1473" s="14"/>
      <c r="KQF1473" s="14"/>
      <c r="KQG1473" s="14"/>
      <c r="KQH1473" s="14"/>
      <c r="KQI1473" s="14"/>
      <c r="KQJ1473" s="14"/>
      <c r="KQK1473" s="14"/>
      <c r="KQL1473" s="14"/>
      <c r="KQM1473" s="14"/>
      <c r="KQN1473" s="14"/>
      <c r="KQO1473" s="14"/>
      <c r="KQP1473" s="14"/>
      <c r="KQQ1473" s="14"/>
      <c r="KQR1473" s="14"/>
      <c r="KQS1473" s="14"/>
      <c r="KQT1473" s="14"/>
      <c r="KQU1473" s="14"/>
      <c r="KQV1473" s="14"/>
      <c r="KQW1473" s="14"/>
      <c r="KQX1473" s="14"/>
      <c r="KQY1473" s="14"/>
      <c r="KQZ1473" s="14"/>
      <c r="KRA1473" s="14"/>
      <c r="KRB1473" s="14"/>
      <c r="KRC1473" s="14"/>
      <c r="KRD1473" s="14"/>
      <c r="KRE1473" s="14"/>
      <c r="KRF1473" s="14"/>
      <c r="KRG1473" s="14"/>
      <c r="KRH1473" s="14"/>
      <c r="KRI1473" s="14"/>
      <c r="KRJ1473" s="14"/>
      <c r="KRK1473" s="14"/>
      <c r="KRL1473" s="14"/>
      <c r="KRM1473" s="14"/>
      <c r="KRN1473" s="14"/>
      <c r="KRO1473" s="14"/>
      <c r="KRP1473" s="14"/>
      <c r="KRQ1473" s="14"/>
      <c r="KRR1473" s="14"/>
      <c r="KRS1473" s="14"/>
      <c r="KRT1473" s="14"/>
      <c r="KRU1473" s="14"/>
      <c r="KRV1473" s="14"/>
      <c r="KRW1473" s="14"/>
      <c r="KRX1473" s="14"/>
      <c r="KRY1473" s="14"/>
      <c r="KRZ1473" s="14"/>
      <c r="KSA1473" s="14"/>
      <c r="KSB1473" s="14"/>
      <c r="KSC1473" s="14"/>
      <c r="KSD1473" s="14"/>
      <c r="KSE1473" s="14"/>
      <c r="KSF1473" s="14"/>
      <c r="KSG1473" s="14"/>
      <c r="KSH1473" s="14"/>
      <c r="KSI1473" s="14"/>
      <c r="KSJ1473" s="14"/>
      <c r="KSK1473" s="14"/>
      <c r="KSL1473" s="14"/>
      <c r="KSM1473" s="14"/>
      <c r="KSN1473" s="14"/>
      <c r="KSO1473" s="14"/>
      <c r="KSP1473" s="14"/>
      <c r="KSQ1473" s="14"/>
      <c r="KSR1473" s="14"/>
      <c r="KSS1473" s="14"/>
      <c r="KST1473" s="14"/>
      <c r="KSU1473" s="14"/>
      <c r="KSV1473" s="14"/>
      <c r="KSW1473" s="14"/>
      <c r="KSX1473" s="14"/>
      <c r="KSY1473" s="14"/>
      <c r="KSZ1473" s="14"/>
      <c r="KTA1473" s="14"/>
      <c r="KTB1473" s="14"/>
      <c r="KTC1473" s="14"/>
      <c r="KTD1473" s="14"/>
      <c r="KTE1473" s="14"/>
      <c r="KTF1473" s="14"/>
      <c r="KTG1473" s="14"/>
      <c r="KTH1473" s="14"/>
      <c r="KTI1473" s="14"/>
      <c r="KTJ1473" s="14"/>
      <c r="KTK1473" s="14"/>
      <c r="KTL1473" s="14"/>
      <c r="KTM1473" s="14"/>
      <c r="KTN1473" s="14"/>
      <c r="KTO1473" s="14"/>
      <c r="KTP1473" s="14"/>
      <c r="KTQ1473" s="14"/>
      <c r="KTR1473" s="14"/>
      <c r="KTS1473" s="14"/>
      <c r="KTT1473" s="14"/>
      <c r="KTU1473" s="14"/>
      <c r="KTV1473" s="14"/>
      <c r="KTW1473" s="14"/>
      <c r="KTX1473" s="14"/>
      <c r="KTY1473" s="14"/>
      <c r="KTZ1473" s="14"/>
      <c r="KUA1473" s="14"/>
      <c r="KUB1473" s="14"/>
      <c r="KUC1473" s="14"/>
      <c r="KUD1473" s="14"/>
      <c r="KUE1473" s="14"/>
      <c r="KUF1473" s="14"/>
      <c r="KUG1473" s="14"/>
      <c r="KUH1473" s="14"/>
      <c r="KUI1473" s="14"/>
      <c r="KUJ1473" s="14"/>
      <c r="KUK1473" s="14"/>
      <c r="KUL1473" s="14"/>
      <c r="KUM1473" s="14"/>
      <c r="KUN1473" s="14"/>
      <c r="KUO1473" s="14"/>
      <c r="KUP1473" s="14"/>
      <c r="KUQ1473" s="14"/>
      <c r="KUR1473" s="14"/>
      <c r="KUS1473" s="14"/>
      <c r="KUT1473" s="14"/>
      <c r="KUU1473" s="14"/>
      <c r="KUV1473" s="14"/>
      <c r="KUW1473" s="14"/>
      <c r="KUX1473" s="14"/>
      <c r="KUY1473" s="14"/>
      <c r="KUZ1473" s="14"/>
      <c r="KVA1473" s="14"/>
      <c r="KVB1473" s="14"/>
      <c r="KVC1473" s="14"/>
      <c r="KVD1473" s="14"/>
      <c r="KVE1473" s="14"/>
      <c r="KVF1473" s="14"/>
      <c r="KVG1473" s="14"/>
      <c r="KVH1473" s="14"/>
      <c r="KVI1473" s="14"/>
      <c r="KVJ1473" s="14"/>
      <c r="KVK1473" s="14"/>
      <c r="KVL1473" s="14"/>
      <c r="KVM1473" s="14"/>
      <c r="KVN1473" s="14"/>
      <c r="KVO1473" s="14"/>
      <c r="KVP1473" s="14"/>
      <c r="KVQ1473" s="14"/>
      <c r="KVR1473" s="14"/>
      <c r="KVS1473" s="14"/>
      <c r="KVT1473" s="14"/>
      <c r="KVU1473" s="14"/>
      <c r="KVV1473" s="14"/>
      <c r="KVW1473" s="14"/>
      <c r="KVX1473" s="14"/>
      <c r="KVY1473" s="14"/>
      <c r="KVZ1473" s="14"/>
      <c r="KWA1473" s="14"/>
      <c r="KWB1473" s="14"/>
      <c r="KWC1473" s="14"/>
      <c r="KWD1473" s="14"/>
      <c r="KWE1473" s="14"/>
      <c r="KWF1473" s="14"/>
      <c r="KWG1473" s="14"/>
      <c r="KWH1473" s="14"/>
      <c r="KWI1473" s="14"/>
      <c r="KWJ1473" s="14"/>
      <c r="KWK1473" s="14"/>
      <c r="KWL1473" s="14"/>
      <c r="KWM1473" s="14"/>
      <c r="KWN1473" s="14"/>
      <c r="KWO1473" s="14"/>
      <c r="KWP1473" s="14"/>
      <c r="KWQ1473" s="14"/>
      <c r="KWR1473" s="14"/>
      <c r="KWS1473" s="14"/>
      <c r="KWT1473" s="14"/>
      <c r="KWU1473" s="14"/>
      <c r="KWV1473" s="14"/>
      <c r="KWW1473" s="14"/>
      <c r="KWX1473" s="14"/>
      <c r="KWY1473" s="14"/>
      <c r="KWZ1473" s="14"/>
      <c r="KXA1473" s="14"/>
      <c r="KXB1473" s="14"/>
      <c r="KXC1473" s="14"/>
      <c r="KXD1473" s="14"/>
      <c r="KXE1473" s="14"/>
      <c r="KXF1473" s="14"/>
      <c r="KXG1473" s="14"/>
      <c r="KXH1473" s="14"/>
      <c r="KXI1473" s="14"/>
      <c r="KXJ1473" s="14"/>
      <c r="KXK1473" s="14"/>
      <c r="KXL1473" s="14"/>
      <c r="KXM1473" s="14"/>
      <c r="KXN1473" s="14"/>
      <c r="KXO1473" s="14"/>
      <c r="KXP1473" s="14"/>
      <c r="KXQ1473" s="14"/>
      <c r="KXR1473" s="14"/>
      <c r="KXS1473" s="14"/>
      <c r="KXT1473" s="14"/>
      <c r="KXU1473" s="14"/>
      <c r="KXV1473" s="14"/>
      <c r="KXW1473" s="14"/>
      <c r="KXX1473" s="14"/>
      <c r="KXY1473" s="14"/>
      <c r="KXZ1473" s="14"/>
      <c r="KYA1473" s="14"/>
      <c r="KYB1473" s="14"/>
      <c r="KYC1473" s="14"/>
      <c r="KYD1473" s="14"/>
      <c r="KYE1473" s="14"/>
      <c r="KYF1473" s="14"/>
      <c r="KYG1473" s="14"/>
      <c r="KYH1473" s="14"/>
      <c r="KYI1473" s="14"/>
      <c r="KYJ1473" s="14"/>
      <c r="KYK1473" s="14"/>
      <c r="KYL1473" s="14"/>
      <c r="KYM1473" s="14"/>
      <c r="KYN1473" s="14"/>
      <c r="KYO1473" s="14"/>
      <c r="KYP1473" s="14"/>
      <c r="KYQ1473" s="14"/>
      <c r="KYR1473" s="14"/>
      <c r="KYS1473" s="14"/>
      <c r="KYT1473" s="14"/>
      <c r="KYU1473" s="14"/>
      <c r="KYV1473" s="14"/>
      <c r="KYW1473" s="14"/>
      <c r="KYX1473" s="14"/>
      <c r="KYY1473" s="14"/>
      <c r="KYZ1473" s="14"/>
      <c r="KZA1473" s="14"/>
      <c r="KZB1473" s="14"/>
      <c r="KZC1473" s="14"/>
      <c r="KZD1473" s="14"/>
      <c r="KZE1473" s="14"/>
      <c r="KZF1473" s="14"/>
      <c r="KZG1473" s="14"/>
      <c r="KZH1473" s="14"/>
      <c r="KZI1473" s="14"/>
      <c r="KZJ1473" s="14"/>
      <c r="KZK1473" s="14"/>
      <c r="KZL1473" s="14"/>
      <c r="KZM1473" s="14"/>
      <c r="KZN1473" s="14"/>
      <c r="KZO1473" s="14"/>
      <c r="KZP1473" s="14"/>
      <c r="KZQ1473" s="14"/>
      <c r="KZR1473" s="14"/>
      <c r="KZS1473" s="14"/>
      <c r="KZT1473" s="14"/>
      <c r="KZU1473" s="14"/>
      <c r="KZV1473" s="14"/>
      <c r="KZW1473" s="14"/>
      <c r="KZX1473" s="14"/>
      <c r="KZY1473" s="14"/>
      <c r="KZZ1473" s="14"/>
      <c r="LAA1473" s="14"/>
      <c r="LAB1473" s="14"/>
      <c r="LAC1473" s="14"/>
      <c r="LAD1473" s="14"/>
      <c r="LAE1473" s="14"/>
      <c r="LAF1473" s="14"/>
      <c r="LAG1473" s="14"/>
      <c r="LAH1473" s="14"/>
      <c r="LAI1473" s="14"/>
      <c r="LAJ1473" s="14"/>
      <c r="LAK1473" s="14"/>
      <c r="LAL1473" s="14"/>
      <c r="LAM1473" s="14"/>
      <c r="LAN1473" s="14"/>
      <c r="LAO1473" s="14"/>
      <c r="LAP1473" s="14"/>
      <c r="LAQ1473" s="14"/>
      <c r="LAR1473" s="14"/>
      <c r="LAS1473" s="14"/>
      <c r="LAT1473" s="14"/>
      <c r="LAU1473" s="14"/>
      <c r="LAV1473" s="14"/>
      <c r="LAW1473" s="14"/>
      <c r="LAX1473" s="14"/>
      <c r="LAY1473" s="14"/>
      <c r="LAZ1473" s="14"/>
      <c r="LBA1473" s="14"/>
      <c r="LBB1473" s="14"/>
      <c r="LBC1473" s="14"/>
      <c r="LBD1473" s="14"/>
      <c r="LBE1473" s="14"/>
      <c r="LBF1473" s="14"/>
      <c r="LBG1473" s="14"/>
      <c r="LBH1473" s="14"/>
      <c r="LBI1473" s="14"/>
      <c r="LBJ1473" s="14"/>
      <c r="LBK1473" s="14"/>
      <c r="LBL1473" s="14"/>
      <c r="LBM1473" s="14"/>
      <c r="LBN1473" s="14"/>
      <c r="LBO1473" s="14"/>
      <c r="LBP1473" s="14"/>
      <c r="LBQ1473" s="14"/>
      <c r="LBR1473" s="14"/>
      <c r="LBS1473" s="14"/>
      <c r="LBT1473" s="14"/>
      <c r="LBU1473" s="14"/>
      <c r="LBV1473" s="14"/>
      <c r="LBW1473" s="14"/>
      <c r="LBX1473" s="14"/>
      <c r="LBY1473" s="14"/>
      <c r="LBZ1473" s="14"/>
      <c r="LCA1473" s="14"/>
      <c r="LCB1473" s="14"/>
      <c r="LCC1473" s="14"/>
      <c r="LCD1473" s="14"/>
      <c r="LCE1473" s="14"/>
      <c r="LCF1473" s="14"/>
      <c r="LCG1473" s="14"/>
      <c r="LCH1473" s="14"/>
      <c r="LCI1473" s="14"/>
      <c r="LCJ1473" s="14"/>
      <c r="LCK1473" s="14"/>
      <c r="LCL1473" s="14"/>
      <c r="LCM1473" s="14"/>
      <c r="LCN1473" s="14"/>
      <c r="LCO1473" s="14"/>
      <c r="LCP1473" s="14"/>
      <c r="LCQ1473" s="14"/>
      <c r="LCR1473" s="14"/>
      <c r="LCS1473" s="14"/>
      <c r="LCT1473" s="14"/>
      <c r="LCU1473" s="14"/>
      <c r="LCV1473" s="14"/>
      <c r="LCW1473" s="14"/>
      <c r="LCX1473" s="14"/>
      <c r="LCY1473" s="14"/>
      <c r="LCZ1473" s="14"/>
      <c r="LDA1473" s="14"/>
      <c r="LDB1473" s="14"/>
      <c r="LDC1473" s="14"/>
      <c r="LDD1473" s="14"/>
      <c r="LDE1473" s="14"/>
      <c r="LDF1473" s="14"/>
      <c r="LDG1473" s="14"/>
      <c r="LDH1473" s="14"/>
      <c r="LDI1473" s="14"/>
      <c r="LDJ1473" s="14"/>
      <c r="LDK1473" s="14"/>
      <c r="LDL1473" s="14"/>
      <c r="LDM1473" s="14"/>
      <c r="LDN1473" s="14"/>
      <c r="LDO1473" s="14"/>
      <c r="LDP1473" s="14"/>
      <c r="LDQ1473" s="14"/>
      <c r="LDR1473" s="14"/>
      <c r="LDS1473" s="14"/>
      <c r="LDT1473" s="14"/>
      <c r="LDU1473" s="14"/>
      <c r="LDV1473" s="14"/>
      <c r="LDW1473" s="14"/>
      <c r="LDX1473" s="14"/>
      <c r="LDY1473" s="14"/>
      <c r="LDZ1473" s="14"/>
      <c r="LEA1473" s="14"/>
      <c r="LEB1473" s="14"/>
      <c r="LEC1473" s="14"/>
      <c r="LED1473" s="14"/>
      <c r="LEE1473" s="14"/>
      <c r="LEF1473" s="14"/>
      <c r="LEG1473" s="14"/>
      <c r="LEH1473" s="14"/>
      <c r="LEI1473" s="14"/>
      <c r="LEJ1473" s="14"/>
      <c r="LEK1473" s="14"/>
      <c r="LEL1473" s="14"/>
      <c r="LEM1473" s="14"/>
      <c r="LEN1473" s="14"/>
      <c r="LEO1473" s="14"/>
      <c r="LEP1473" s="14"/>
      <c r="LEQ1473" s="14"/>
      <c r="LER1473" s="14"/>
      <c r="LES1473" s="14"/>
      <c r="LET1473" s="14"/>
      <c r="LEU1473" s="14"/>
      <c r="LEV1473" s="14"/>
      <c r="LEW1473" s="14"/>
      <c r="LEX1473" s="14"/>
      <c r="LEY1473" s="14"/>
      <c r="LEZ1473" s="14"/>
      <c r="LFA1473" s="14"/>
      <c r="LFB1473" s="14"/>
      <c r="LFC1473" s="14"/>
      <c r="LFD1473" s="14"/>
      <c r="LFE1473" s="14"/>
      <c r="LFF1473" s="14"/>
      <c r="LFG1473" s="14"/>
      <c r="LFH1473" s="14"/>
      <c r="LFI1473" s="14"/>
      <c r="LFJ1473" s="14"/>
      <c r="LFK1473" s="14"/>
      <c r="LFL1473" s="14"/>
      <c r="LFM1473" s="14"/>
      <c r="LFN1473" s="14"/>
      <c r="LFO1473" s="14"/>
      <c r="LFP1473" s="14"/>
      <c r="LFQ1473" s="14"/>
      <c r="LFR1473" s="14"/>
      <c r="LFS1473" s="14"/>
      <c r="LFT1473" s="14"/>
      <c r="LFU1473" s="14"/>
      <c r="LFV1473" s="14"/>
      <c r="LFW1473" s="14"/>
      <c r="LFX1473" s="14"/>
      <c r="LFY1473" s="14"/>
      <c r="LFZ1473" s="14"/>
      <c r="LGA1473" s="14"/>
      <c r="LGB1473" s="14"/>
      <c r="LGC1473" s="14"/>
      <c r="LGD1473" s="14"/>
      <c r="LGE1473" s="14"/>
      <c r="LGF1473" s="14"/>
      <c r="LGG1473" s="14"/>
      <c r="LGH1473" s="14"/>
      <c r="LGI1473" s="14"/>
      <c r="LGJ1473" s="14"/>
      <c r="LGK1473" s="14"/>
      <c r="LGL1473" s="14"/>
      <c r="LGM1473" s="14"/>
      <c r="LGN1473" s="14"/>
      <c r="LGO1473" s="14"/>
      <c r="LGP1473" s="14"/>
      <c r="LGQ1473" s="14"/>
      <c r="LGR1473" s="14"/>
      <c r="LGS1473" s="14"/>
      <c r="LGT1473" s="14"/>
      <c r="LGU1473" s="14"/>
      <c r="LGV1473" s="14"/>
      <c r="LGW1473" s="14"/>
      <c r="LGX1473" s="14"/>
      <c r="LGY1473" s="14"/>
      <c r="LGZ1473" s="14"/>
      <c r="LHA1473" s="14"/>
      <c r="LHB1473" s="14"/>
      <c r="LHC1473" s="14"/>
      <c r="LHD1473" s="14"/>
      <c r="LHE1473" s="14"/>
      <c r="LHF1473" s="14"/>
      <c r="LHG1473" s="14"/>
      <c r="LHH1473" s="14"/>
      <c r="LHI1473" s="14"/>
      <c r="LHJ1473" s="14"/>
      <c r="LHK1473" s="14"/>
      <c r="LHL1473" s="14"/>
      <c r="LHM1473" s="14"/>
      <c r="LHN1473" s="14"/>
      <c r="LHO1473" s="14"/>
      <c r="LHP1473" s="14"/>
      <c r="LHQ1473" s="14"/>
      <c r="LHR1473" s="14"/>
      <c r="LHS1473" s="14"/>
      <c r="LHT1473" s="14"/>
      <c r="LHU1473" s="14"/>
      <c r="LHV1473" s="14"/>
      <c r="LHW1473" s="14"/>
      <c r="LHX1473" s="14"/>
      <c r="LHY1473" s="14"/>
      <c r="LHZ1473" s="14"/>
      <c r="LIA1473" s="14"/>
      <c r="LIB1473" s="14"/>
      <c r="LIC1473" s="14"/>
      <c r="LID1473" s="14"/>
      <c r="LIE1473" s="14"/>
      <c r="LIF1473" s="14"/>
      <c r="LIG1473" s="14"/>
      <c r="LIH1473" s="14"/>
      <c r="LII1473" s="14"/>
      <c r="LIJ1473" s="14"/>
      <c r="LIK1473" s="14"/>
      <c r="LIL1473" s="14"/>
      <c r="LIM1473" s="14"/>
      <c r="LIN1473" s="14"/>
      <c r="LIO1473" s="14"/>
      <c r="LIP1473" s="14"/>
      <c r="LIQ1473" s="14"/>
      <c r="LIR1473" s="14"/>
      <c r="LIS1473" s="14"/>
      <c r="LIT1473" s="14"/>
      <c r="LIU1473" s="14"/>
      <c r="LIV1473" s="14"/>
      <c r="LIW1473" s="14"/>
      <c r="LIX1473" s="14"/>
      <c r="LIY1473" s="14"/>
      <c r="LIZ1473" s="14"/>
      <c r="LJA1473" s="14"/>
      <c r="LJB1473" s="14"/>
      <c r="LJC1473" s="14"/>
      <c r="LJD1473" s="14"/>
      <c r="LJE1473" s="14"/>
      <c r="LJF1473" s="14"/>
      <c r="LJG1473" s="14"/>
      <c r="LJH1473" s="14"/>
      <c r="LJI1473" s="14"/>
      <c r="LJJ1473" s="14"/>
      <c r="LJK1473" s="14"/>
      <c r="LJL1473" s="14"/>
      <c r="LJM1473" s="14"/>
      <c r="LJN1473" s="14"/>
      <c r="LJO1473" s="14"/>
      <c r="LJP1473" s="14"/>
      <c r="LJQ1473" s="14"/>
      <c r="LJR1473" s="14"/>
      <c r="LJS1473" s="14"/>
      <c r="LJT1473" s="14"/>
      <c r="LJU1473" s="14"/>
      <c r="LJV1473" s="14"/>
      <c r="LJW1473" s="14"/>
      <c r="LJX1473" s="14"/>
      <c r="LJY1473" s="14"/>
      <c r="LJZ1473" s="14"/>
      <c r="LKA1473" s="14"/>
      <c r="LKB1473" s="14"/>
      <c r="LKC1473" s="14"/>
      <c r="LKD1473" s="14"/>
      <c r="LKE1473" s="14"/>
      <c r="LKF1473" s="14"/>
      <c r="LKG1473" s="14"/>
      <c r="LKH1473" s="14"/>
      <c r="LKI1473" s="14"/>
      <c r="LKJ1473" s="14"/>
      <c r="LKK1473" s="14"/>
      <c r="LKL1473" s="14"/>
      <c r="LKM1473" s="14"/>
      <c r="LKN1473" s="14"/>
      <c r="LKO1473" s="14"/>
      <c r="LKP1473" s="14"/>
      <c r="LKQ1473" s="14"/>
      <c r="LKR1473" s="14"/>
      <c r="LKS1473" s="14"/>
      <c r="LKT1473" s="14"/>
      <c r="LKU1473" s="14"/>
      <c r="LKV1473" s="14"/>
      <c r="LKW1473" s="14"/>
      <c r="LKX1473" s="14"/>
      <c r="LKY1473" s="14"/>
      <c r="LKZ1473" s="14"/>
      <c r="LLA1473" s="14"/>
      <c r="LLB1473" s="14"/>
      <c r="LLC1473" s="14"/>
      <c r="LLD1473" s="14"/>
      <c r="LLE1473" s="14"/>
      <c r="LLF1473" s="14"/>
      <c r="LLG1473" s="14"/>
      <c r="LLH1473" s="14"/>
      <c r="LLI1473" s="14"/>
      <c r="LLJ1473" s="14"/>
      <c r="LLK1473" s="14"/>
      <c r="LLL1473" s="14"/>
      <c r="LLM1473" s="14"/>
      <c r="LLN1473" s="14"/>
      <c r="LLO1473" s="14"/>
      <c r="LLP1473" s="14"/>
      <c r="LLQ1473" s="14"/>
      <c r="LLR1473" s="14"/>
      <c r="LLS1473" s="14"/>
      <c r="LLT1473" s="14"/>
      <c r="LLU1473" s="14"/>
      <c r="LLV1473" s="14"/>
      <c r="LLW1473" s="14"/>
      <c r="LLX1473" s="14"/>
      <c r="LLY1473" s="14"/>
      <c r="LLZ1473" s="14"/>
      <c r="LMA1473" s="14"/>
      <c r="LMB1473" s="14"/>
      <c r="LMC1473" s="14"/>
      <c r="LMD1473" s="14"/>
      <c r="LME1473" s="14"/>
      <c r="LMF1473" s="14"/>
      <c r="LMG1473" s="14"/>
      <c r="LMH1473" s="14"/>
      <c r="LMI1473" s="14"/>
      <c r="LMJ1473" s="14"/>
      <c r="LMK1473" s="14"/>
      <c r="LML1473" s="14"/>
      <c r="LMM1473" s="14"/>
      <c r="LMN1473" s="14"/>
      <c r="LMO1473" s="14"/>
      <c r="LMP1473" s="14"/>
      <c r="LMQ1473" s="14"/>
      <c r="LMR1473" s="14"/>
      <c r="LMS1473" s="14"/>
      <c r="LMT1473" s="14"/>
      <c r="LMU1473" s="14"/>
      <c r="LMV1473" s="14"/>
      <c r="LMW1473" s="14"/>
      <c r="LMX1473" s="14"/>
      <c r="LMY1473" s="14"/>
      <c r="LMZ1473" s="14"/>
      <c r="LNA1473" s="14"/>
      <c r="LNB1473" s="14"/>
      <c r="LNC1473" s="14"/>
      <c r="LND1473" s="14"/>
      <c r="LNE1473" s="14"/>
      <c r="LNF1473" s="14"/>
      <c r="LNG1473" s="14"/>
      <c r="LNH1473" s="14"/>
      <c r="LNI1473" s="14"/>
      <c r="LNJ1473" s="14"/>
      <c r="LNK1473" s="14"/>
      <c r="LNL1473" s="14"/>
      <c r="LNM1473" s="14"/>
      <c r="LNN1473" s="14"/>
      <c r="LNO1473" s="14"/>
      <c r="LNP1473" s="14"/>
      <c r="LNQ1473" s="14"/>
      <c r="LNR1473" s="14"/>
      <c r="LNS1473" s="14"/>
      <c r="LNT1473" s="14"/>
      <c r="LNU1473" s="14"/>
      <c r="LNV1473" s="14"/>
      <c r="LNW1473" s="14"/>
      <c r="LNX1473" s="14"/>
      <c r="LNY1473" s="14"/>
      <c r="LNZ1473" s="14"/>
      <c r="LOA1473" s="14"/>
      <c r="LOB1473" s="14"/>
      <c r="LOC1473" s="14"/>
      <c r="LOD1473" s="14"/>
      <c r="LOE1473" s="14"/>
      <c r="LOF1473" s="14"/>
      <c r="LOG1473" s="14"/>
      <c r="LOH1473" s="14"/>
      <c r="LOI1473" s="14"/>
      <c r="LOJ1473" s="14"/>
      <c r="LOK1473" s="14"/>
      <c r="LOL1473" s="14"/>
      <c r="LOM1473" s="14"/>
      <c r="LON1473" s="14"/>
      <c r="LOO1473" s="14"/>
      <c r="LOP1473" s="14"/>
      <c r="LOQ1473" s="14"/>
      <c r="LOR1473" s="14"/>
      <c r="LOS1473" s="14"/>
      <c r="LOT1473" s="14"/>
      <c r="LOU1473" s="14"/>
      <c r="LOV1473" s="14"/>
      <c r="LOW1473" s="14"/>
      <c r="LOX1473" s="14"/>
      <c r="LOY1473" s="14"/>
      <c r="LOZ1473" s="14"/>
      <c r="LPA1473" s="14"/>
      <c r="LPB1473" s="14"/>
      <c r="LPC1473" s="14"/>
      <c r="LPD1473" s="14"/>
      <c r="LPE1473" s="14"/>
      <c r="LPF1473" s="14"/>
      <c r="LPG1473" s="14"/>
      <c r="LPH1473" s="14"/>
      <c r="LPI1473" s="14"/>
      <c r="LPJ1473" s="14"/>
      <c r="LPK1473" s="14"/>
      <c r="LPL1473" s="14"/>
      <c r="LPM1473" s="14"/>
      <c r="LPN1473" s="14"/>
      <c r="LPO1473" s="14"/>
      <c r="LPP1473" s="14"/>
      <c r="LPQ1473" s="14"/>
      <c r="LPR1473" s="14"/>
      <c r="LPS1473" s="14"/>
      <c r="LPT1473" s="14"/>
      <c r="LPU1473" s="14"/>
      <c r="LPV1473" s="14"/>
      <c r="LPW1473" s="14"/>
      <c r="LPX1473" s="14"/>
      <c r="LPY1473" s="14"/>
      <c r="LPZ1473" s="14"/>
      <c r="LQA1473" s="14"/>
      <c r="LQB1473" s="14"/>
      <c r="LQC1473" s="14"/>
      <c r="LQD1473" s="14"/>
      <c r="LQE1473" s="14"/>
      <c r="LQF1473" s="14"/>
      <c r="LQG1473" s="14"/>
      <c r="LQH1473" s="14"/>
      <c r="LQI1473" s="14"/>
      <c r="LQJ1473" s="14"/>
      <c r="LQK1473" s="14"/>
      <c r="LQL1473" s="14"/>
      <c r="LQM1473" s="14"/>
      <c r="LQN1473" s="14"/>
      <c r="LQO1473" s="14"/>
      <c r="LQP1473" s="14"/>
      <c r="LQQ1473" s="14"/>
      <c r="LQR1473" s="14"/>
      <c r="LQS1473" s="14"/>
      <c r="LQT1473" s="14"/>
      <c r="LQU1473" s="14"/>
      <c r="LQV1473" s="14"/>
      <c r="LQW1473" s="14"/>
      <c r="LQX1473" s="14"/>
      <c r="LQY1473" s="14"/>
      <c r="LQZ1473" s="14"/>
      <c r="LRA1473" s="14"/>
      <c r="LRB1473" s="14"/>
      <c r="LRC1473" s="14"/>
      <c r="LRD1473" s="14"/>
      <c r="LRE1473" s="14"/>
      <c r="LRF1473" s="14"/>
      <c r="LRG1473" s="14"/>
      <c r="LRH1473" s="14"/>
      <c r="LRI1473" s="14"/>
      <c r="LRJ1473" s="14"/>
      <c r="LRK1473" s="14"/>
      <c r="LRL1473" s="14"/>
      <c r="LRM1473" s="14"/>
      <c r="LRN1473" s="14"/>
      <c r="LRO1473" s="14"/>
      <c r="LRP1473" s="14"/>
      <c r="LRQ1473" s="14"/>
      <c r="LRR1473" s="14"/>
      <c r="LRS1473" s="14"/>
      <c r="LRT1473" s="14"/>
      <c r="LRU1473" s="14"/>
      <c r="LRV1473" s="14"/>
      <c r="LRW1473" s="14"/>
      <c r="LRX1473" s="14"/>
      <c r="LRY1473" s="14"/>
      <c r="LRZ1473" s="14"/>
      <c r="LSA1473" s="14"/>
      <c r="LSB1473" s="14"/>
      <c r="LSC1473" s="14"/>
      <c r="LSD1473" s="14"/>
      <c r="LSE1473" s="14"/>
      <c r="LSF1473" s="14"/>
      <c r="LSG1473" s="14"/>
      <c r="LSH1473" s="14"/>
      <c r="LSI1473" s="14"/>
      <c r="LSJ1473" s="14"/>
      <c r="LSK1473" s="14"/>
      <c r="LSL1473" s="14"/>
      <c r="LSM1473" s="14"/>
      <c r="LSN1473" s="14"/>
      <c r="LSO1473" s="14"/>
      <c r="LSP1473" s="14"/>
      <c r="LSQ1473" s="14"/>
      <c r="LSR1473" s="14"/>
      <c r="LSS1473" s="14"/>
      <c r="LST1473" s="14"/>
      <c r="LSU1473" s="14"/>
      <c r="LSV1473" s="14"/>
      <c r="LSW1473" s="14"/>
      <c r="LSX1473" s="14"/>
      <c r="LSY1473" s="14"/>
      <c r="LSZ1473" s="14"/>
      <c r="LTA1473" s="14"/>
      <c r="LTB1473" s="14"/>
      <c r="LTC1473" s="14"/>
      <c r="LTD1473" s="14"/>
      <c r="LTE1473" s="14"/>
      <c r="LTF1473" s="14"/>
      <c r="LTG1473" s="14"/>
      <c r="LTH1473" s="14"/>
      <c r="LTI1473" s="14"/>
      <c r="LTJ1473" s="14"/>
      <c r="LTK1473" s="14"/>
      <c r="LTL1473" s="14"/>
      <c r="LTM1473" s="14"/>
      <c r="LTN1473" s="14"/>
      <c r="LTO1473" s="14"/>
      <c r="LTP1473" s="14"/>
      <c r="LTQ1473" s="14"/>
      <c r="LTR1473" s="14"/>
      <c r="LTS1473" s="14"/>
      <c r="LTT1473" s="14"/>
      <c r="LTU1473" s="14"/>
      <c r="LTV1473" s="14"/>
      <c r="LTW1473" s="14"/>
      <c r="LTX1473" s="14"/>
      <c r="LTY1473" s="14"/>
      <c r="LTZ1473" s="14"/>
      <c r="LUA1473" s="14"/>
      <c r="LUB1473" s="14"/>
      <c r="LUC1473" s="14"/>
      <c r="LUD1473" s="14"/>
      <c r="LUE1473" s="14"/>
      <c r="LUF1473" s="14"/>
      <c r="LUG1473" s="14"/>
      <c r="LUH1473" s="14"/>
      <c r="LUI1473" s="14"/>
      <c r="LUJ1473" s="14"/>
      <c r="LUK1473" s="14"/>
      <c r="LUL1473" s="14"/>
      <c r="LUM1473" s="14"/>
      <c r="LUN1473" s="14"/>
      <c r="LUO1473" s="14"/>
      <c r="LUP1473" s="14"/>
      <c r="LUQ1473" s="14"/>
      <c r="LUR1473" s="14"/>
      <c r="LUS1473" s="14"/>
      <c r="LUT1473" s="14"/>
      <c r="LUU1473" s="14"/>
      <c r="LUV1473" s="14"/>
      <c r="LUW1473" s="14"/>
      <c r="LUX1473" s="14"/>
      <c r="LUY1473" s="14"/>
      <c r="LUZ1473" s="14"/>
      <c r="LVA1473" s="14"/>
      <c r="LVB1473" s="14"/>
      <c r="LVC1473" s="14"/>
      <c r="LVD1473" s="14"/>
      <c r="LVE1473" s="14"/>
      <c r="LVF1473" s="14"/>
      <c r="LVG1473" s="14"/>
      <c r="LVH1473" s="14"/>
      <c r="LVI1473" s="14"/>
      <c r="LVJ1473" s="14"/>
      <c r="LVK1473" s="14"/>
      <c r="LVL1473" s="14"/>
      <c r="LVM1473" s="14"/>
      <c r="LVN1473" s="14"/>
      <c r="LVO1473" s="14"/>
      <c r="LVP1473" s="14"/>
      <c r="LVQ1473" s="14"/>
      <c r="LVR1473" s="14"/>
      <c r="LVS1473" s="14"/>
      <c r="LVT1473" s="14"/>
      <c r="LVU1473" s="14"/>
      <c r="LVV1473" s="14"/>
      <c r="LVW1473" s="14"/>
      <c r="LVX1473" s="14"/>
      <c r="LVY1473" s="14"/>
      <c r="LVZ1473" s="14"/>
      <c r="LWA1473" s="14"/>
      <c r="LWB1473" s="14"/>
      <c r="LWC1473" s="14"/>
      <c r="LWD1473" s="14"/>
      <c r="LWE1473" s="14"/>
      <c r="LWF1473" s="14"/>
      <c r="LWG1473" s="14"/>
      <c r="LWH1473" s="14"/>
      <c r="LWI1473" s="14"/>
      <c r="LWJ1473" s="14"/>
      <c r="LWK1473" s="14"/>
      <c r="LWL1473" s="14"/>
      <c r="LWM1473" s="14"/>
      <c r="LWN1473" s="14"/>
      <c r="LWO1473" s="14"/>
      <c r="LWP1473" s="14"/>
      <c r="LWQ1473" s="14"/>
      <c r="LWR1473" s="14"/>
      <c r="LWS1473" s="14"/>
      <c r="LWT1473" s="14"/>
      <c r="LWU1473" s="14"/>
      <c r="LWV1473" s="14"/>
      <c r="LWW1473" s="14"/>
      <c r="LWX1473" s="14"/>
      <c r="LWY1473" s="14"/>
      <c r="LWZ1473" s="14"/>
      <c r="LXA1473" s="14"/>
      <c r="LXB1473" s="14"/>
      <c r="LXC1473" s="14"/>
      <c r="LXD1473" s="14"/>
      <c r="LXE1473" s="14"/>
      <c r="LXF1473" s="14"/>
      <c r="LXG1473" s="14"/>
      <c r="LXH1473" s="14"/>
      <c r="LXI1473" s="14"/>
      <c r="LXJ1473" s="14"/>
      <c r="LXK1473" s="14"/>
      <c r="LXL1473" s="14"/>
      <c r="LXM1473" s="14"/>
      <c r="LXN1473" s="14"/>
      <c r="LXO1473" s="14"/>
      <c r="LXP1473" s="14"/>
      <c r="LXQ1473" s="14"/>
      <c r="LXR1473" s="14"/>
      <c r="LXS1473" s="14"/>
      <c r="LXT1473" s="14"/>
      <c r="LXU1473" s="14"/>
      <c r="LXV1473" s="14"/>
      <c r="LXW1473" s="14"/>
      <c r="LXX1473" s="14"/>
      <c r="LXY1473" s="14"/>
      <c r="LXZ1473" s="14"/>
      <c r="LYA1473" s="14"/>
      <c r="LYB1473" s="14"/>
      <c r="LYC1473" s="14"/>
      <c r="LYD1473" s="14"/>
      <c r="LYE1473" s="14"/>
      <c r="LYF1473" s="14"/>
      <c r="LYG1473" s="14"/>
      <c r="LYH1473" s="14"/>
      <c r="LYI1473" s="14"/>
      <c r="LYJ1473" s="14"/>
      <c r="LYK1473" s="14"/>
      <c r="LYL1473" s="14"/>
      <c r="LYM1473" s="14"/>
      <c r="LYN1473" s="14"/>
      <c r="LYO1473" s="14"/>
      <c r="LYP1473" s="14"/>
      <c r="LYQ1473" s="14"/>
      <c r="LYR1473" s="14"/>
      <c r="LYS1473" s="14"/>
      <c r="LYT1473" s="14"/>
      <c r="LYU1473" s="14"/>
      <c r="LYV1473" s="14"/>
      <c r="LYW1473" s="14"/>
      <c r="LYX1473" s="14"/>
      <c r="LYY1473" s="14"/>
      <c r="LYZ1473" s="14"/>
      <c r="LZA1473" s="14"/>
      <c r="LZB1473" s="14"/>
      <c r="LZC1473" s="14"/>
      <c r="LZD1473" s="14"/>
      <c r="LZE1473" s="14"/>
      <c r="LZF1473" s="14"/>
      <c r="LZG1473" s="14"/>
      <c r="LZH1473" s="14"/>
      <c r="LZI1473" s="14"/>
      <c r="LZJ1473" s="14"/>
      <c r="LZK1473" s="14"/>
      <c r="LZL1473" s="14"/>
      <c r="LZM1473" s="14"/>
      <c r="LZN1473" s="14"/>
      <c r="LZO1473" s="14"/>
      <c r="LZP1473" s="14"/>
      <c r="LZQ1473" s="14"/>
      <c r="LZR1473" s="14"/>
      <c r="LZS1473" s="14"/>
      <c r="LZT1473" s="14"/>
      <c r="LZU1473" s="14"/>
      <c r="LZV1473" s="14"/>
      <c r="LZW1473" s="14"/>
      <c r="LZX1473" s="14"/>
      <c r="LZY1473" s="14"/>
      <c r="LZZ1473" s="14"/>
      <c r="MAA1473" s="14"/>
      <c r="MAB1473" s="14"/>
      <c r="MAC1473" s="14"/>
      <c r="MAD1473" s="14"/>
      <c r="MAE1473" s="14"/>
      <c r="MAF1473" s="14"/>
      <c r="MAG1473" s="14"/>
      <c r="MAH1473" s="14"/>
      <c r="MAI1473" s="14"/>
      <c r="MAJ1473" s="14"/>
      <c r="MAK1473" s="14"/>
      <c r="MAL1473" s="14"/>
      <c r="MAM1473" s="14"/>
      <c r="MAN1473" s="14"/>
      <c r="MAO1473" s="14"/>
      <c r="MAP1473" s="14"/>
      <c r="MAQ1473" s="14"/>
      <c r="MAR1473" s="14"/>
      <c r="MAS1473" s="14"/>
      <c r="MAT1473" s="14"/>
      <c r="MAU1473" s="14"/>
      <c r="MAV1473" s="14"/>
      <c r="MAW1473" s="14"/>
      <c r="MAX1473" s="14"/>
      <c r="MAY1473" s="14"/>
      <c r="MAZ1473" s="14"/>
      <c r="MBA1473" s="14"/>
      <c r="MBB1473" s="14"/>
      <c r="MBC1473" s="14"/>
      <c r="MBD1473" s="14"/>
      <c r="MBE1473" s="14"/>
      <c r="MBF1473" s="14"/>
      <c r="MBG1473" s="14"/>
      <c r="MBH1473" s="14"/>
      <c r="MBI1473" s="14"/>
      <c r="MBJ1473" s="14"/>
      <c r="MBK1473" s="14"/>
      <c r="MBL1473" s="14"/>
      <c r="MBM1473" s="14"/>
      <c r="MBN1473" s="14"/>
      <c r="MBO1473" s="14"/>
      <c r="MBP1473" s="14"/>
      <c r="MBQ1473" s="14"/>
      <c r="MBR1473" s="14"/>
      <c r="MBS1473" s="14"/>
      <c r="MBT1473" s="14"/>
      <c r="MBU1473" s="14"/>
      <c r="MBV1473" s="14"/>
      <c r="MBW1473" s="14"/>
      <c r="MBX1473" s="14"/>
      <c r="MBY1473" s="14"/>
      <c r="MBZ1473" s="14"/>
      <c r="MCA1473" s="14"/>
      <c r="MCB1473" s="14"/>
      <c r="MCC1473" s="14"/>
      <c r="MCD1473" s="14"/>
      <c r="MCE1473" s="14"/>
      <c r="MCF1473" s="14"/>
      <c r="MCG1473" s="14"/>
      <c r="MCH1473" s="14"/>
      <c r="MCI1473" s="14"/>
      <c r="MCJ1473" s="14"/>
      <c r="MCK1473" s="14"/>
      <c r="MCL1473" s="14"/>
      <c r="MCM1473" s="14"/>
      <c r="MCN1473" s="14"/>
      <c r="MCO1473" s="14"/>
      <c r="MCP1473" s="14"/>
      <c r="MCQ1473" s="14"/>
      <c r="MCR1473" s="14"/>
      <c r="MCS1473" s="14"/>
      <c r="MCT1473" s="14"/>
      <c r="MCU1473" s="14"/>
      <c r="MCV1473" s="14"/>
      <c r="MCW1473" s="14"/>
      <c r="MCX1473" s="14"/>
      <c r="MCY1473" s="14"/>
      <c r="MCZ1473" s="14"/>
      <c r="MDA1473" s="14"/>
      <c r="MDB1473" s="14"/>
      <c r="MDC1473" s="14"/>
      <c r="MDD1473" s="14"/>
      <c r="MDE1473" s="14"/>
      <c r="MDF1473" s="14"/>
      <c r="MDG1473" s="14"/>
      <c r="MDH1473" s="14"/>
      <c r="MDI1473" s="14"/>
      <c r="MDJ1473" s="14"/>
      <c r="MDK1473" s="14"/>
      <c r="MDL1473" s="14"/>
      <c r="MDM1473" s="14"/>
      <c r="MDN1473" s="14"/>
      <c r="MDO1473" s="14"/>
      <c r="MDP1473" s="14"/>
      <c r="MDQ1473" s="14"/>
      <c r="MDR1473" s="14"/>
      <c r="MDS1473" s="14"/>
      <c r="MDT1473" s="14"/>
      <c r="MDU1473" s="14"/>
      <c r="MDV1473" s="14"/>
      <c r="MDW1473" s="14"/>
      <c r="MDX1473" s="14"/>
      <c r="MDY1473" s="14"/>
      <c r="MDZ1473" s="14"/>
      <c r="MEA1473" s="14"/>
      <c r="MEB1473" s="14"/>
      <c r="MEC1473" s="14"/>
      <c r="MED1473" s="14"/>
      <c r="MEE1473" s="14"/>
      <c r="MEF1473" s="14"/>
      <c r="MEG1473" s="14"/>
      <c r="MEH1473" s="14"/>
      <c r="MEI1473" s="14"/>
      <c r="MEJ1473" s="14"/>
      <c r="MEK1473" s="14"/>
      <c r="MEL1473" s="14"/>
      <c r="MEM1473" s="14"/>
      <c r="MEN1473" s="14"/>
      <c r="MEO1473" s="14"/>
      <c r="MEP1473" s="14"/>
      <c r="MEQ1473" s="14"/>
      <c r="MER1473" s="14"/>
      <c r="MES1473" s="14"/>
      <c r="MET1473" s="14"/>
      <c r="MEU1473" s="14"/>
      <c r="MEV1473" s="14"/>
      <c r="MEW1473" s="14"/>
      <c r="MEX1473" s="14"/>
      <c r="MEY1473" s="14"/>
      <c r="MEZ1473" s="14"/>
      <c r="MFA1473" s="14"/>
      <c r="MFB1473" s="14"/>
      <c r="MFC1473" s="14"/>
      <c r="MFD1473" s="14"/>
      <c r="MFE1473" s="14"/>
      <c r="MFF1473" s="14"/>
      <c r="MFG1473" s="14"/>
      <c r="MFH1473" s="14"/>
      <c r="MFI1473" s="14"/>
      <c r="MFJ1473" s="14"/>
      <c r="MFK1473" s="14"/>
      <c r="MFL1473" s="14"/>
      <c r="MFM1473" s="14"/>
      <c r="MFN1473" s="14"/>
      <c r="MFO1473" s="14"/>
      <c r="MFP1473" s="14"/>
      <c r="MFQ1473" s="14"/>
      <c r="MFR1473" s="14"/>
      <c r="MFS1473" s="14"/>
      <c r="MFT1473" s="14"/>
      <c r="MFU1473" s="14"/>
      <c r="MFV1473" s="14"/>
      <c r="MFW1473" s="14"/>
      <c r="MFX1473" s="14"/>
      <c r="MFY1473" s="14"/>
      <c r="MFZ1473" s="14"/>
      <c r="MGA1473" s="14"/>
      <c r="MGB1473" s="14"/>
      <c r="MGC1473" s="14"/>
      <c r="MGD1473" s="14"/>
      <c r="MGE1473" s="14"/>
      <c r="MGF1473" s="14"/>
      <c r="MGG1473" s="14"/>
      <c r="MGH1473" s="14"/>
      <c r="MGI1473" s="14"/>
      <c r="MGJ1473" s="14"/>
      <c r="MGK1473" s="14"/>
      <c r="MGL1473" s="14"/>
      <c r="MGM1473" s="14"/>
      <c r="MGN1473" s="14"/>
      <c r="MGO1473" s="14"/>
      <c r="MGP1473" s="14"/>
      <c r="MGQ1473" s="14"/>
      <c r="MGR1473" s="14"/>
      <c r="MGS1473" s="14"/>
      <c r="MGT1473" s="14"/>
      <c r="MGU1473" s="14"/>
      <c r="MGV1473" s="14"/>
      <c r="MGW1473" s="14"/>
      <c r="MGX1473" s="14"/>
      <c r="MGY1473" s="14"/>
      <c r="MGZ1473" s="14"/>
      <c r="MHA1473" s="14"/>
      <c r="MHB1473" s="14"/>
      <c r="MHC1473" s="14"/>
      <c r="MHD1473" s="14"/>
      <c r="MHE1473" s="14"/>
      <c r="MHF1473" s="14"/>
      <c r="MHG1473" s="14"/>
      <c r="MHH1473" s="14"/>
      <c r="MHI1473" s="14"/>
      <c r="MHJ1473" s="14"/>
      <c r="MHK1473" s="14"/>
      <c r="MHL1473" s="14"/>
      <c r="MHM1473" s="14"/>
      <c r="MHN1473" s="14"/>
      <c r="MHO1473" s="14"/>
      <c r="MHP1473" s="14"/>
      <c r="MHQ1473" s="14"/>
      <c r="MHR1473" s="14"/>
      <c r="MHS1473" s="14"/>
      <c r="MHT1473" s="14"/>
      <c r="MHU1473" s="14"/>
      <c r="MHV1473" s="14"/>
      <c r="MHW1473" s="14"/>
      <c r="MHX1473" s="14"/>
      <c r="MHY1473" s="14"/>
      <c r="MHZ1473" s="14"/>
      <c r="MIA1473" s="14"/>
      <c r="MIB1473" s="14"/>
      <c r="MIC1473" s="14"/>
      <c r="MID1473" s="14"/>
      <c r="MIE1473" s="14"/>
      <c r="MIF1473" s="14"/>
      <c r="MIG1473" s="14"/>
      <c r="MIH1473" s="14"/>
      <c r="MII1473" s="14"/>
      <c r="MIJ1473" s="14"/>
      <c r="MIK1473" s="14"/>
      <c r="MIL1473" s="14"/>
      <c r="MIM1473" s="14"/>
      <c r="MIN1473" s="14"/>
      <c r="MIO1473" s="14"/>
      <c r="MIP1473" s="14"/>
      <c r="MIQ1473" s="14"/>
      <c r="MIR1473" s="14"/>
      <c r="MIS1473" s="14"/>
      <c r="MIT1473" s="14"/>
      <c r="MIU1473" s="14"/>
      <c r="MIV1473" s="14"/>
      <c r="MIW1473" s="14"/>
      <c r="MIX1473" s="14"/>
      <c r="MIY1473" s="14"/>
      <c r="MIZ1473" s="14"/>
      <c r="MJA1473" s="14"/>
      <c r="MJB1473" s="14"/>
      <c r="MJC1473" s="14"/>
      <c r="MJD1473" s="14"/>
      <c r="MJE1473" s="14"/>
      <c r="MJF1473" s="14"/>
      <c r="MJG1473" s="14"/>
      <c r="MJH1473" s="14"/>
      <c r="MJI1473" s="14"/>
      <c r="MJJ1473" s="14"/>
      <c r="MJK1473" s="14"/>
      <c r="MJL1473" s="14"/>
      <c r="MJM1473" s="14"/>
      <c r="MJN1473" s="14"/>
      <c r="MJO1473" s="14"/>
      <c r="MJP1473" s="14"/>
      <c r="MJQ1473" s="14"/>
      <c r="MJR1473" s="14"/>
      <c r="MJS1473" s="14"/>
      <c r="MJT1473" s="14"/>
      <c r="MJU1473" s="14"/>
      <c r="MJV1473" s="14"/>
      <c r="MJW1473" s="14"/>
      <c r="MJX1473" s="14"/>
      <c r="MJY1473" s="14"/>
      <c r="MJZ1473" s="14"/>
      <c r="MKA1473" s="14"/>
      <c r="MKB1473" s="14"/>
      <c r="MKC1473" s="14"/>
      <c r="MKD1473" s="14"/>
      <c r="MKE1473" s="14"/>
      <c r="MKF1473" s="14"/>
      <c r="MKG1473" s="14"/>
      <c r="MKH1473" s="14"/>
      <c r="MKI1473" s="14"/>
      <c r="MKJ1473" s="14"/>
      <c r="MKK1473" s="14"/>
      <c r="MKL1473" s="14"/>
      <c r="MKM1473" s="14"/>
      <c r="MKN1473" s="14"/>
      <c r="MKO1473" s="14"/>
      <c r="MKP1473" s="14"/>
      <c r="MKQ1473" s="14"/>
      <c r="MKR1473" s="14"/>
      <c r="MKS1473" s="14"/>
      <c r="MKT1473" s="14"/>
      <c r="MKU1473" s="14"/>
      <c r="MKV1473" s="14"/>
      <c r="MKW1473" s="14"/>
      <c r="MKX1473" s="14"/>
      <c r="MKY1473" s="14"/>
      <c r="MKZ1473" s="14"/>
      <c r="MLA1473" s="14"/>
      <c r="MLB1473" s="14"/>
      <c r="MLC1473" s="14"/>
      <c r="MLD1473" s="14"/>
      <c r="MLE1473" s="14"/>
      <c r="MLF1473" s="14"/>
      <c r="MLG1473" s="14"/>
      <c r="MLH1473" s="14"/>
      <c r="MLI1473" s="14"/>
      <c r="MLJ1473" s="14"/>
      <c r="MLK1473" s="14"/>
      <c r="MLL1473" s="14"/>
      <c r="MLM1473" s="14"/>
      <c r="MLN1473" s="14"/>
      <c r="MLO1473" s="14"/>
      <c r="MLP1473" s="14"/>
      <c r="MLQ1473" s="14"/>
      <c r="MLR1473" s="14"/>
      <c r="MLS1473" s="14"/>
      <c r="MLT1473" s="14"/>
      <c r="MLU1473" s="14"/>
      <c r="MLV1473" s="14"/>
      <c r="MLW1473" s="14"/>
      <c r="MLX1473" s="14"/>
      <c r="MLY1473" s="14"/>
      <c r="MLZ1473" s="14"/>
      <c r="MMA1473" s="14"/>
      <c r="MMB1473" s="14"/>
      <c r="MMC1473" s="14"/>
      <c r="MMD1473" s="14"/>
      <c r="MME1473" s="14"/>
      <c r="MMF1473" s="14"/>
      <c r="MMG1473" s="14"/>
      <c r="MMH1473" s="14"/>
      <c r="MMI1473" s="14"/>
      <c r="MMJ1473" s="14"/>
      <c r="MMK1473" s="14"/>
      <c r="MML1473" s="14"/>
      <c r="MMM1473" s="14"/>
      <c r="MMN1473" s="14"/>
      <c r="MMO1473" s="14"/>
      <c r="MMP1473" s="14"/>
      <c r="MMQ1473" s="14"/>
      <c r="MMR1473" s="14"/>
      <c r="MMS1473" s="14"/>
      <c r="MMT1473" s="14"/>
      <c r="MMU1473" s="14"/>
      <c r="MMV1473" s="14"/>
      <c r="MMW1473" s="14"/>
      <c r="MMX1473" s="14"/>
      <c r="MMY1473" s="14"/>
      <c r="MMZ1473" s="14"/>
      <c r="MNA1473" s="14"/>
      <c r="MNB1473" s="14"/>
      <c r="MNC1473" s="14"/>
      <c r="MND1473" s="14"/>
      <c r="MNE1473" s="14"/>
      <c r="MNF1473" s="14"/>
      <c r="MNG1473" s="14"/>
      <c r="MNH1473" s="14"/>
      <c r="MNI1473" s="14"/>
      <c r="MNJ1473" s="14"/>
      <c r="MNK1473" s="14"/>
      <c r="MNL1473" s="14"/>
      <c r="MNM1473" s="14"/>
      <c r="MNN1473" s="14"/>
      <c r="MNO1473" s="14"/>
      <c r="MNP1473" s="14"/>
      <c r="MNQ1473" s="14"/>
      <c r="MNR1473" s="14"/>
      <c r="MNS1473" s="14"/>
      <c r="MNT1473" s="14"/>
      <c r="MNU1473" s="14"/>
      <c r="MNV1473" s="14"/>
      <c r="MNW1473" s="14"/>
      <c r="MNX1473" s="14"/>
      <c r="MNY1473" s="14"/>
      <c r="MNZ1473" s="14"/>
      <c r="MOA1473" s="14"/>
      <c r="MOB1473" s="14"/>
      <c r="MOC1473" s="14"/>
      <c r="MOD1473" s="14"/>
      <c r="MOE1473" s="14"/>
      <c r="MOF1473" s="14"/>
      <c r="MOG1473" s="14"/>
      <c r="MOH1473" s="14"/>
      <c r="MOI1473" s="14"/>
      <c r="MOJ1473" s="14"/>
      <c r="MOK1473" s="14"/>
      <c r="MOL1473" s="14"/>
      <c r="MOM1473" s="14"/>
      <c r="MON1473" s="14"/>
      <c r="MOO1473" s="14"/>
      <c r="MOP1473" s="14"/>
      <c r="MOQ1473" s="14"/>
      <c r="MOR1473" s="14"/>
      <c r="MOS1473" s="14"/>
      <c r="MOT1473" s="14"/>
      <c r="MOU1473" s="14"/>
      <c r="MOV1473" s="14"/>
      <c r="MOW1473" s="14"/>
      <c r="MOX1473" s="14"/>
      <c r="MOY1473" s="14"/>
      <c r="MOZ1473" s="14"/>
      <c r="MPA1473" s="14"/>
      <c r="MPB1473" s="14"/>
      <c r="MPC1473" s="14"/>
      <c r="MPD1473" s="14"/>
      <c r="MPE1473" s="14"/>
      <c r="MPF1473" s="14"/>
      <c r="MPG1473" s="14"/>
      <c r="MPH1473" s="14"/>
      <c r="MPI1473" s="14"/>
      <c r="MPJ1473" s="14"/>
      <c r="MPK1473" s="14"/>
      <c r="MPL1473" s="14"/>
      <c r="MPM1473" s="14"/>
      <c r="MPN1473" s="14"/>
      <c r="MPO1473" s="14"/>
      <c r="MPP1473" s="14"/>
      <c r="MPQ1473" s="14"/>
      <c r="MPR1473" s="14"/>
      <c r="MPS1473" s="14"/>
      <c r="MPT1473" s="14"/>
      <c r="MPU1473" s="14"/>
      <c r="MPV1473" s="14"/>
      <c r="MPW1473" s="14"/>
      <c r="MPX1473" s="14"/>
      <c r="MPY1473" s="14"/>
      <c r="MPZ1473" s="14"/>
      <c r="MQA1473" s="14"/>
      <c r="MQB1473" s="14"/>
      <c r="MQC1473" s="14"/>
      <c r="MQD1473" s="14"/>
      <c r="MQE1473" s="14"/>
      <c r="MQF1473" s="14"/>
      <c r="MQG1473" s="14"/>
      <c r="MQH1473" s="14"/>
      <c r="MQI1473" s="14"/>
      <c r="MQJ1473" s="14"/>
      <c r="MQK1473" s="14"/>
      <c r="MQL1473" s="14"/>
      <c r="MQM1473" s="14"/>
      <c r="MQN1473" s="14"/>
      <c r="MQO1473" s="14"/>
      <c r="MQP1473" s="14"/>
      <c r="MQQ1473" s="14"/>
      <c r="MQR1473" s="14"/>
      <c r="MQS1473" s="14"/>
      <c r="MQT1473" s="14"/>
      <c r="MQU1473" s="14"/>
      <c r="MQV1473" s="14"/>
      <c r="MQW1473" s="14"/>
      <c r="MQX1473" s="14"/>
      <c r="MQY1473" s="14"/>
      <c r="MQZ1473" s="14"/>
      <c r="MRA1473" s="14"/>
      <c r="MRB1473" s="14"/>
      <c r="MRC1473" s="14"/>
      <c r="MRD1473" s="14"/>
      <c r="MRE1473" s="14"/>
      <c r="MRF1473" s="14"/>
      <c r="MRG1473" s="14"/>
      <c r="MRH1473" s="14"/>
      <c r="MRI1473" s="14"/>
      <c r="MRJ1473" s="14"/>
      <c r="MRK1473" s="14"/>
      <c r="MRL1473" s="14"/>
      <c r="MRM1473" s="14"/>
      <c r="MRN1473" s="14"/>
      <c r="MRO1473" s="14"/>
      <c r="MRP1473" s="14"/>
      <c r="MRQ1473" s="14"/>
      <c r="MRR1473" s="14"/>
      <c r="MRS1473" s="14"/>
      <c r="MRT1473" s="14"/>
      <c r="MRU1473" s="14"/>
      <c r="MRV1473" s="14"/>
      <c r="MRW1473" s="14"/>
      <c r="MRX1473" s="14"/>
      <c r="MRY1473" s="14"/>
      <c r="MRZ1473" s="14"/>
      <c r="MSA1473" s="14"/>
      <c r="MSB1473" s="14"/>
      <c r="MSC1473" s="14"/>
      <c r="MSD1473" s="14"/>
      <c r="MSE1473" s="14"/>
      <c r="MSF1473" s="14"/>
      <c r="MSG1473" s="14"/>
      <c r="MSH1473" s="14"/>
      <c r="MSI1473" s="14"/>
      <c r="MSJ1473" s="14"/>
      <c r="MSK1473" s="14"/>
      <c r="MSL1473" s="14"/>
      <c r="MSM1473" s="14"/>
      <c r="MSN1473" s="14"/>
      <c r="MSO1473" s="14"/>
      <c r="MSP1473" s="14"/>
      <c r="MSQ1473" s="14"/>
      <c r="MSR1473" s="14"/>
      <c r="MSS1473" s="14"/>
      <c r="MST1473" s="14"/>
      <c r="MSU1473" s="14"/>
      <c r="MSV1473" s="14"/>
      <c r="MSW1473" s="14"/>
      <c r="MSX1473" s="14"/>
      <c r="MSY1473" s="14"/>
      <c r="MSZ1473" s="14"/>
      <c r="MTA1473" s="14"/>
      <c r="MTB1473" s="14"/>
      <c r="MTC1473" s="14"/>
      <c r="MTD1473" s="14"/>
      <c r="MTE1473" s="14"/>
      <c r="MTF1473" s="14"/>
      <c r="MTG1473" s="14"/>
      <c r="MTH1473" s="14"/>
      <c r="MTI1473" s="14"/>
      <c r="MTJ1473" s="14"/>
      <c r="MTK1473" s="14"/>
      <c r="MTL1473" s="14"/>
      <c r="MTM1473" s="14"/>
      <c r="MTN1473" s="14"/>
      <c r="MTO1473" s="14"/>
      <c r="MTP1473" s="14"/>
      <c r="MTQ1473" s="14"/>
      <c r="MTR1473" s="14"/>
      <c r="MTS1473" s="14"/>
      <c r="MTT1473" s="14"/>
      <c r="MTU1473" s="14"/>
      <c r="MTV1473" s="14"/>
      <c r="MTW1473" s="14"/>
      <c r="MTX1473" s="14"/>
      <c r="MTY1473" s="14"/>
      <c r="MTZ1473" s="14"/>
      <c r="MUA1473" s="14"/>
      <c r="MUB1473" s="14"/>
      <c r="MUC1473" s="14"/>
      <c r="MUD1473" s="14"/>
      <c r="MUE1473" s="14"/>
      <c r="MUF1473" s="14"/>
      <c r="MUG1473" s="14"/>
      <c r="MUH1473" s="14"/>
      <c r="MUI1473" s="14"/>
      <c r="MUJ1473" s="14"/>
      <c r="MUK1473" s="14"/>
      <c r="MUL1473" s="14"/>
      <c r="MUM1473" s="14"/>
      <c r="MUN1473" s="14"/>
      <c r="MUO1473" s="14"/>
      <c r="MUP1473" s="14"/>
      <c r="MUQ1473" s="14"/>
      <c r="MUR1473" s="14"/>
      <c r="MUS1473" s="14"/>
      <c r="MUT1473" s="14"/>
      <c r="MUU1473" s="14"/>
      <c r="MUV1473" s="14"/>
      <c r="MUW1473" s="14"/>
      <c r="MUX1473" s="14"/>
      <c r="MUY1473" s="14"/>
      <c r="MUZ1473" s="14"/>
      <c r="MVA1473" s="14"/>
      <c r="MVB1473" s="14"/>
      <c r="MVC1473" s="14"/>
      <c r="MVD1473" s="14"/>
      <c r="MVE1473" s="14"/>
      <c r="MVF1473" s="14"/>
      <c r="MVG1473" s="14"/>
      <c r="MVH1473" s="14"/>
      <c r="MVI1473" s="14"/>
      <c r="MVJ1473" s="14"/>
      <c r="MVK1473" s="14"/>
      <c r="MVL1473" s="14"/>
      <c r="MVM1473" s="14"/>
      <c r="MVN1473" s="14"/>
      <c r="MVO1473" s="14"/>
      <c r="MVP1473" s="14"/>
      <c r="MVQ1473" s="14"/>
      <c r="MVR1473" s="14"/>
      <c r="MVS1473" s="14"/>
      <c r="MVT1473" s="14"/>
      <c r="MVU1473" s="14"/>
      <c r="MVV1473" s="14"/>
      <c r="MVW1473" s="14"/>
      <c r="MVX1473" s="14"/>
      <c r="MVY1473" s="14"/>
      <c r="MVZ1473" s="14"/>
      <c r="MWA1473" s="14"/>
      <c r="MWB1473" s="14"/>
      <c r="MWC1473" s="14"/>
      <c r="MWD1473" s="14"/>
      <c r="MWE1473" s="14"/>
      <c r="MWF1473" s="14"/>
      <c r="MWG1473" s="14"/>
      <c r="MWH1473" s="14"/>
      <c r="MWI1473" s="14"/>
      <c r="MWJ1473" s="14"/>
      <c r="MWK1473" s="14"/>
      <c r="MWL1473" s="14"/>
      <c r="MWM1473" s="14"/>
      <c r="MWN1473" s="14"/>
      <c r="MWO1473" s="14"/>
      <c r="MWP1473" s="14"/>
      <c r="MWQ1473" s="14"/>
      <c r="MWR1473" s="14"/>
      <c r="MWS1473" s="14"/>
      <c r="MWT1473" s="14"/>
      <c r="MWU1473" s="14"/>
      <c r="MWV1473" s="14"/>
      <c r="MWW1473" s="14"/>
      <c r="MWX1473" s="14"/>
      <c r="MWY1473" s="14"/>
      <c r="MWZ1473" s="14"/>
      <c r="MXA1473" s="14"/>
      <c r="MXB1473" s="14"/>
      <c r="MXC1473" s="14"/>
      <c r="MXD1473" s="14"/>
      <c r="MXE1473" s="14"/>
      <c r="MXF1473" s="14"/>
      <c r="MXG1473" s="14"/>
      <c r="MXH1473" s="14"/>
      <c r="MXI1473" s="14"/>
      <c r="MXJ1473" s="14"/>
      <c r="MXK1473" s="14"/>
      <c r="MXL1473" s="14"/>
      <c r="MXM1473" s="14"/>
      <c r="MXN1473" s="14"/>
      <c r="MXO1473" s="14"/>
      <c r="MXP1473" s="14"/>
      <c r="MXQ1473" s="14"/>
      <c r="MXR1473" s="14"/>
      <c r="MXS1473" s="14"/>
      <c r="MXT1473" s="14"/>
      <c r="MXU1473" s="14"/>
      <c r="MXV1473" s="14"/>
      <c r="MXW1473" s="14"/>
      <c r="MXX1473" s="14"/>
      <c r="MXY1473" s="14"/>
      <c r="MXZ1473" s="14"/>
      <c r="MYA1473" s="14"/>
      <c r="MYB1473" s="14"/>
      <c r="MYC1473" s="14"/>
      <c r="MYD1473" s="14"/>
      <c r="MYE1473" s="14"/>
      <c r="MYF1473" s="14"/>
      <c r="MYG1473" s="14"/>
      <c r="MYH1473" s="14"/>
      <c r="MYI1473" s="14"/>
      <c r="MYJ1473" s="14"/>
      <c r="MYK1473" s="14"/>
      <c r="MYL1473" s="14"/>
      <c r="MYM1473" s="14"/>
      <c r="MYN1473" s="14"/>
      <c r="MYO1473" s="14"/>
      <c r="MYP1473" s="14"/>
      <c r="MYQ1473" s="14"/>
      <c r="MYR1473" s="14"/>
      <c r="MYS1473" s="14"/>
      <c r="MYT1473" s="14"/>
      <c r="MYU1473" s="14"/>
      <c r="MYV1473" s="14"/>
      <c r="MYW1473" s="14"/>
      <c r="MYX1473" s="14"/>
      <c r="MYY1473" s="14"/>
      <c r="MYZ1473" s="14"/>
      <c r="MZA1473" s="14"/>
      <c r="MZB1473" s="14"/>
      <c r="MZC1473" s="14"/>
      <c r="MZD1473" s="14"/>
      <c r="MZE1473" s="14"/>
      <c r="MZF1473" s="14"/>
      <c r="MZG1473" s="14"/>
      <c r="MZH1473" s="14"/>
      <c r="MZI1473" s="14"/>
      <c r="MZJ1473" s="14"/>
      <c r="MZK1473" s="14"/>
      <c r="MZL1473" s="14"/>
      <c r="MZM1473" s="14"/>
      <c r="MZN1473" s="14"/>
      <c r="MZO1473" s="14"/>
      <c r="MZP1473" s="14"/>
      <c r="MZQ1473" s="14"/>
      <c r="MZR1473" s="14"/>
      <c r="MZS1473" s="14"/>
      <c r="MZT1473" s="14"/>
      <c r="MZU1473" s="14"/>
      <c r="MZV1473" s="14"/>
      <c r="MZW1473" s="14"/>
      <c r="MZX1473" s="14"/>
      <c r="MZY1473" s="14"/>
      <c r="MZZ1473" s="14"/>
      <c r="NAA1473" s="14"/>
      <c r="NAB1473" s="14"/>
      <c r="NAC1473" s="14"/>
      <c r="NAD1473" s="14"/>
      <c r="NAE1473" s="14"/>
      <c r="NAF1473" s="14"/>
      <c r="NAG1473" s="14"/>
      <c r="NAH1473" s="14"/>
      <c r="NAI1473" s="14"/>
      <c r="NAJ1473" s="14"/>
      <c r="NAK1473" s="14"/>
      <c r="NAL1473" s="14"/>
      <c r="NAM1473" s="14"/>
      <c r="NAN1473" s="14"/>
      <c r="NAO1473" s="14"/>
      <c r="NAP1473" s="14"/>
      <c r="NAQ1473" s="14"/>
      <c r="NAR1473" s="14"/>
      <c r="NAS1473" s="14"/>
      <c r="NAT1473" s="14"/>
      <c r="NAU1473" s="14"/>
      <c r="NAV1473" s="14"/>
      <c r="NAW1473" s="14"/>
      <c r="NAX1473" s="14"/>
      <c r="NAY1473" s="14"/>
      <c r="NAZ1473" s="14"/>
      <c r="NBA1473" s="14"/>
      <c r="NBB1473" s="14"/>
      <c r="NBC1473" s="14"/>
      <c r="NBD1473" s="14"/>
      <c r="NBE1473" s="14"/>
      <c r="NBF1473" s="14"/>
      <c r="NBG1473" s="14"/>
      <c r="NBH1473" s="14"/>
      <c r="NBI1473" s="14"/>
      <c r="NBJ1473" s="14"/>
      <c r="NBK1473" s="14"/>
      <c r="NBL1473" s="14"/>
      <c r="NBM1473" s="14"/>
      <c r="NBN1473" s="14"/>
      <c r="NBO1473" s="14"/>
      <c r="NBP1473" s="14"/>
      <c r="NBQ1473" s="14"/>
      <c r="NBR1473" s="14"/>
      <c r="NBS1473" s="14"/>
      <c r="NBT1473" s="14"/>
      <c r="NBU1473" s="14"/>
      <c r="NBV1473" s="14"/>
      <c r="NBW1473" s="14"/>
      <c r="NBX1473" s="14"/>
      <c r="NBY1473" s="14"/>
      <c r="NBZ1473" s="14"/>
      <c r="NCA1473" s="14"/>
      <c r="NCB1473" s="14"/>
      <c r="NCC1473" s="14"/>
      <c r="NCD1473" s="14"/>
      <c r="NCE1473" s="14"/>
      <c r="NCF1473" s="14"/>
      <c r="NCG1473" s="14"/>
      <c r="NCH1473" s="14"/>
      <c r="NCI1473" s="14"/>
      <c r="NCJ1473" s="14"/>
      <c r="NCK1473" s="14"/>
      <c r="NCL1473" s="14"/>
      <c r="NCM1473" s="14"/>
      <c r="NCN1473" s="14"/>
      <c r="NCO1473" s="14"/>
      <c r="NCP1473" s="14"/>
      <c r="NCQ1473" s="14"/>
      <c r="NCR1473" s="14"/>
      <c r="NCS1473" s="14"/>
      <c r="NCT1473" s="14"/>
      <c r="NCU1473" s="14"/>
      <c r="NCV1473" s="14"/>
      <c r="NCW1473" s="14"/>
      <c r="NCX1473" s="14"/>
      <c r="NCY1473" s="14"/>
      <c r="NCZ1473" s="14"/>
      <c r="NDA1473" s="14"/>
      <c r="NDB1473" s="14"/>
      <c r="NDC1473" s="14"/>
      <c r="NDD1473" s="14"/>
      <c r="NDE1473" s="14"/>
      <c r="NDF1473" s="14"/>
      <c r="NDG1473" s="14"/>
      <c r="NDH1473" s="14"/>
      <c r="NDI1473" s="14"/>
      <c r="NDJ1473" s="14"/>
      <c r="NDK1473" s="14"/>
      <c r="NDL1473" s="14"/>
      <c r="NDM1473" s="14"/>
      <c r="NDN1473" s="14"/>
      <c r="NDO1473" s="14"/>
      <c r="NDP1473" s="14"/>
      <c r="NDQ1473" s="14"/>
      <c r="NDR1473" s="14"/>
      <c r="NDS1473" s="14"/>
      <c r="NDT1473" s="14"/>
      <c r="NDU1473" s="14"/>
      <c r="NDV1473" s="14"/>
      <c r="NDW1473" s="14"/>
      <c r="NDX1473" s="14"/>
      <c r="NDY1473" s="14"/>
      <c r="NDZ1473" s="14"/>
      <c r="NEA1473" s="14"/>
      <c r="NEB1473" s="14"/>
      <c r="NEC1473" s="14"/>
      <c r="NED1473" s="14"/>
      <c r="NEE1473" s="14"/>
      <c r="NEF1473" s="14"/>
      <c r="NEG1473" s="14"/>
      <c r="NEH1473" s="14"/>
      <c r="NEI1473" s="14"/>
      <c r="NEJ1473" s="14"/>
      <c r="NEK1473" s="14"/>
      <c r="NEL1473" s="14"/>
      <c r="NEM1473" s="14"/>
      <c r="NEN1473" s="14"/>
      <c r="NEO1473" s="14"/>
      <c r="NEP1473" s="14"/>
      <c r="NEQ1473" s="14"/>
      <c r="NER1473" s="14"/>
      <c r="NES1473" s="14"/>
      <c r="NET1473" s="14"/>
      <c r="NEU1473" s="14"/>
      <c r="NEV1473" s="14"/>
      <c r="NEW1473" s="14"/>
      <c r="NEX1473" s="14"/>
      <c r="NEY1473" s="14"/>
      <c r="NEZ1473" s="14"/>
      <c r="NFA1473" s="14"/>
      <c r="NFB1473" s="14"/>
      <c r="NFC1473" s="14"/>
      <c r="NFD1473" s="14"/>
      <c r="NFE1473" s="14"/>
      <c r="NFF1473" s="14"/>
      <c r="NFG1473" s="14"/>
      <c r="NFH1473" s="14"/>
      <c r="NFI1473" s="14"/>
      <c r="NFJ1473" s="14"/>
      <c r="NFK1473" s="14"/>
      <c r="NFL1473" s="14"/>
      <c r="NFM1473" s="14"/>
      <c r="NFN1473" s="14"/>
      <c r="NFO1473" s="14"/>
      <c r="NFP1473" s="14"/>
      <c r="NFQ1473" s="14"/>
      <c r="NFR1473" s="14"/>
      <c r="NFS1473" s="14"/>
      <c r="NFT1473" s="14"/>
      <c r="NFU1473" s="14"/>
      <c r="NFV1473" s="14"/>
      <c r="NFW1473" s="14"/>
      <c r="NFX1473" s="14"/>
      <c r="NFY1473" s="14"/>
      <c r="NFZ1473" s="14"/>
      <c r="NGA1473" s="14"/>
      <c r="NGB1473" s="14"/>
      <c r="NGC1473" s="14"/>
      <c r="NGD1473" s="14"/>
      <c r="NGE1473" s="14"/>
      <c r="NGF1473" s="14"/>
      <c r="NGG1473" s="14"/>
      <c r="NGH1473" s="14"/>
      <c r="NGI1473" s="14"/>
      <c r="NGJ1473" s="14"/>
      <c r="NGK1473" s="14"/>
      <c r="NGL1473" s="14"/>
      <c r="NGM1473" s="14"/>
      <c r="NGN1473" s="14"/>
      <c r="NGO1473" s="14"/>
      <c r="NGP1473" s="14"/>
      <c r="NGQ1473" s="14"/>
      <c r="NGR1473" s="14"/>
      <c r="NGS1473" s="14"/>
      <c r="NGT1473" s="14"/>
      <c r="NGU1473" s="14"/>
      <c r="NGV1473" s="14"/>
      <c r="NGW1473" s="14"/>
      <c r="NGX1473" s="14"/>
      <c r="NGY1473" s="14"/>
      <c r="NGZ1473" s="14"/>
      <c r="NHA1473" s="14"/>
      <c r="NHB1473" s="14"/>
      <c r="NHC1473" s="14"/>
      <c r="NHD1473" s="14"/>
      <c r="NHE1473" s="14"/>
      <c r="NHF1473" s="14"/>
      <c r="NHG1473" s="14"/>
      <c r="NHH1473" s="14"/>
      <c r="NHI1473" s="14"/>
      <c r="NHJ1473" s="14"/>
      <c r="NHK1473" s="14"/>
      <c r="NHL1473" s="14"/>
      <c r="NHM1473" s="14"/>
      <c r="NHN1473" s="14"/>
      <c r="NHO1473" s="14"/>
      <c r="NHP1473" s="14"/>
      <c r="NHQ1473" s="14"/>
      <c r="NHR1473" s="14"/>
      <c r="NHS1473" s="14"/>
      <c r="NHT1473" s="14"/>
      <c r="NHU1473" s="14"/>
      <c r="NHV1473" s="14"/>
      <c r="NHW1473" s="14"/>
      <c r="NHX1473" s="14"/>
      <c r="NHY1473" s="14"/>
      <c r="NHZ1473" s="14"/>
      <c r="NIA1473" s="14"/>
      <c r="NIB1473" s="14"/>
      <c r="NIC1473" s="14"/>
      <c r="NID1473" s="14"/>
      <c r="NIE1473" s="14"/>
      <c r="NIF1473" s="14"/>
      <c r="NIG1473" s="14"/>
      <c r="NIH1473" s="14"/>
      <c r="NII1473" s="14"/>
      <c r="NIJ1473" s="14"/>
      <c r="NIK1473" s="14"/>
      <c r="NIL1473" s="14"/>
      <c r="NIM1473" s="14"/>
      <c r="NIN1473" s="14"/>
      <c r="NIO1473" s="14"/>
      <c r="NIP1473" s="14"/>
      <c r="NIQ1473" s="14"/>
      <c r="NIR1473" s="14"/>
      <c r="NIS1473" s="14"/>
      <c r="NIT1473" s="14"/>
      <c r="NIU1473" s="14"/>
      <c r="NIV1473" s="14"/>
      <c r="NIW1473" s="14"/>
      <c r="NIX1473" s="14"/>
      <c r="NIY1473" s="14"/>
      <c r="NIZ1473" s="14"/>
      <c r="NJA1473" s="14"/>
      <c r="NJB1473" s="14"/>
      <c r="NJC1473" s="14"/>
      <c r="NJD1473" s="14"/>
      <c r="NJE1473" s="14"/>
      <c r="NJF1473" s="14"/>
      <c r="NJG1473" s="14"/>
      <c r="NJH1473" s="14"/>
      <c r="NJI1473" s="14"/>
      <c r="NJJ1473" s="14"/>
      <c r="NJK1473" s="14"/>
      <c r="NJL1473" s="14"/>
      <c r="NJM1473" s="14"/>
      <c r="NJN1473" s="14"/>
      <c r="NJO1473" s="14"/>
      <c r="NJP1473" s="14"/>
      <c r="NJQ1473" s="14"/>
      <c r="NJR1473" s="14"/>
      <c r="NJS1473" s="14"/>
      <c r="NJT1473" s="14"/>
      <c r="NJU1473" s="14"/>
      <c r="NJV1473" s="14"/>
      <c r="NJW1473" s="14"/>
      <c r="NJX1473" s="14"/>
      <c r="NJY1473" s="14"/>
      <c r="NJZ1473" s="14"/>
      <c r="NKA1473" s="14"/>
      <c r="NKB1473" s="14"/>
      <c r="NKC1473" s="14"/>
      <c r="NKD1473" s="14"/>
      <c r="NKE1473" s="14"/>
      <c r="NKF1473" s="14"/>
      <c r="NKG1473" s="14"/>
      <c r="NKH1473" s="14"/>
      <c r="NKI1473" s="14"/>
      <c r="NKJ1473" s="14"/>
      <c r="NKK1473" s="14"/>
      <c r="NKL1473" s="14"/>
      <c r="NKM1473" s="14"/>
      <c r="NKN1473" s="14"/>
      <c r="NKO1473" s="14"/>
      <c r="NKP1473" s="14"/>
      <c r="NKQ1473" s="14"/>
      <c r="NKR1473" s="14"/>
      <c r="NKS1473" s="14"/>
      <c r="NKT1473" s="14"/>
      <c r="NKU1473" s="14"/>
      <c r="NKV1473" s="14"/>
      <c r="NKW1473" s="14"/>
      <c r="NKX1473" s="14"/>
      <c r="NKY1473" s="14"/>
      <c r="NKZ1473" s="14"/>
      <c r="NLA1473" s="14"/>
      <c r="NLB1473" s="14"/>
      <c r="NLC1473" s="14"/>
      <c r="NLD1473" s="14"/>
      <c r="NLE1473" s="14"/>
      <c r="NLF1473" s="14"/>
      <c r="NLG1473" s="14"/>
      <c r="NLH1473" s="14"/>
      <c r="NLI1473" s="14"/>
      <c r="NLJ1473" s="14"/>
      <c r="NLK1473" s="14"/>
      <c r="NLL1473" s="14"/>
      <c r="NLM1473" s="14"/>
      <c r="NLN1473" s="14"/>
      <c r="NLO1473" s="14"/>
      <c r="NLP1473" s="14"/>
      <c r="NLQ1473" s="14"/>
      <c r="NLR1473" s="14"/>
      <c r="NLS1473" s="14"/>
      <c r="NLT1473" s="14"/>
      <c r="NLU1473" s="14"/>
      <c r="NLV1473" s="14"/>
      <c r="NLW1473" s="14"/>
      <c r="NLX1473" s="14"/>
      <c r="NLY1473" s="14"/>
      <c r="NLZ1473" s="14"/>
      <c r="NMA1473" s="14"/>
      <c r="NMB1473" s="14"/>
      <c r="NMC1473" s="14"/>
      <c r="NMD1473" s="14"/>
      <c r="NME1473" s="14"/>
      <c r="NMF1473" s="14"/>
      <c r="NMG1473" s="14"/>
      <c r="NMH1473" s="14"/>
      <c r="NMI1473" s="14"/>
      <c r="NMJ1473" s="14"/>
      <c r="NMK1473" s="14"/>
      <c r="NML1473" s="14"/>
      <c r="NMM1473" s="14"/>
      <c r="NMN1473" s="14"/>
      <c r="NMO1473" s="14"/>
      <c r="NMP1473" s="14"/>
      <c r="NMQ1473" s="14"/>
      <c r="NMR1473" s="14"/>
      <c r="NMS1473" s="14"/>
      <c r="NMT1473" s="14"/>
      <c r="NMU1473" s="14"/>
      <c r="NMV1473" s="14"/>
      <c r="NMW1473" s="14"/>
      <c r="NMX1473" s="14"/>
      <c r="NMY1473" s="14"/>
      <c r="NMZ1473" s="14"/>
      <c r="NNA1473" s="14"/>
      <c r="NNB1473" s="14"/>
      <c r="NNC1473" s="14"/>
      <c r="NND1473" s="14"/>
      <c r="NNE1473" s="14"/>
      <c r="NNF1473" s="14"/>
      <c r="NNG1473" s="14"/>
      <c r="NNH1473" s="14"/>
      <c r="NNI1473" s="14"/>
      <c r="NNJ1473" s="14"/>
      <c r="NNK1473" s="14"/>
      <c r="NNL1473" s="14"/>
      <c r="NNM1473" s="14"/>
      <c r="NNN1473" s="14"/>
      <c r="NNO1473" s="14"/>
      <c r="NNP1473" s="14"/>
      <c r="NNQ1473" s="14"/>
      <c r="NNR1473" s="14"/>
      <c r="NNS1473" s="14"/>
      <c r="NNT1473" s="14"/>
      <c r="NNU1473" s="14"/>
      <c r="NNV1473" s="14"/>
      <c r="NNW1473" s="14"/>
      <c r="NNX1473" s="14"/>
      <c r="NNY1473" s="14"/>
      <c r="NNZ1473" s="14"/>
      <c r="NOA1473" s="14"/>
      <c r="NOB1473" s="14"/>
      <c r="NOC1473" s="14"/>
      <c r="NOD1473" s="14"/>
      <c r="NOE1473" s="14"/>
      <c r="NOF1473" s="14"/>
      <c r="NOG1473" s="14"/>
      <c r="NOH1473" s="14"/>
      <c r="NOI1473" s="14"/>
      <c r="NOJ1473" s="14"/>
      <c r="NOK1473" s="14"/>
      <c r="NOL1473" s="14"/>
      <c r="NOM1473" s="14"/>
      <c r="NON1473" s="14"/>
      <c r="NOO1473" s="14"/>
      <c r="NOP1473" s="14"/>
      <c r="NOQ1473" s="14"/>
      <c r="NOR1473" s="14"/>
      <c r="NOS1473" s="14"/>
      <c r="NOT1473" s="14"/>
      <c r="NOU1473" s="14"/>
      <c r="NOV1473" s="14"/>
      <c r="NOW1473" s="14"/>
      <c r="NOX1473" s="14"/>
      <c r="NOY1473" s="14"/>
      <c r="NOZ1473" s="14"/>
      <c r="NPA1473" s="14"/>
      <c r="NPB1473" s="14"/>
      <c r="NPC1473" s="14"/>
      <c r="NPD1473" s="14"/>
      <c r="NPE1473" s="14"/>
      <c r="NPF1473" s="14"/>
      <c r="NPG1473" s="14"/>
      <c r="NPH1473" s="14"/>
      <c r="NPI1473" s="14"/>
      <c r="NPJ1473" s="14"/>
      <c r="NPK1473" s="14"/>
      <c r="NPL1473" s="14"/>
      <c r="NPM1473" s="14"/>
      <c r="NPN1473" s="14"/>
      <c r="NPO1473" s="14"/>
      <c r="NPP1473" s="14"/>
      <c r="NPQ1473" s="14"/>
      <c r="NPR1473" s="14"/>
      <c r="NPS1473" s="14"/>
      <c r="NPT1473" s="14"/>
      <c r="NPU1473" s="14"/>
      <c r="NPV1473" s="14"/>
      <c r="NPW1473" s="14"/>
      <c r="NPX1473" s="14"/>
      <c r="NPY1473" s="14"/>
      <c r="NPZ1473" s="14"/>
      <c r="NQA1473" s="14"/>
      <c r="NQB1473" s="14"/>
      <c r="NQC1473" s="14"/>
      <c r="NQD1473" s="14"/>
      <c r="NQE1473" s="14"/>
      <c r="NQF1473" s="14"/>
      <c r="NQG1473" s="14"/>
      <c r="NQH1473" s="14"/>
      <c r="NQI1473" s="14"/>
      <c r="NQJ1473" s="14"/>
      <c r="NQK1473" s="14"/>
      <c r="NQL1473" s="14"/>
      <c r="NQM1473" s="14"/>
      <c r="NQN1473" s="14"/>
      <c r="NQO1473" s="14"/>
      <c r="NQP1473" s="14"/>
      <c r="NQQ1473" s="14"/>
      <c r="NQR1473" s="14"/>
      <c r="NQS1473" s="14"/>
      <c r="NQT1473" s="14"/>
      <c r="NQU1473" s="14"/>
      <c r="NQV1473" s="14"/>
      <c r="NQW1473" s="14"/>
      <c r="NQX1473" s="14"/>
      <c r="NQY1473" s="14"/>
      <c r="NQZ1473" s="14"/>
      <c r="NRA1473" s="14"/>
      <c r="NRB1473" s="14"/>
      <c r="NRC1473" s="14"/>
      <c r="NRD1473" s="14"/>
      <c r="NRE1473" s="14"/>
      <c r="NRF1473" s="14"/>
      <c r="NRG1473" s="14"/>
      <c r="NRH1473" s="14"/>
      <c r="NRI1473" s="14"/>
      <c r="NRJ1473" s="14"/>
      <c r="NRK1473" s="14"/>
      <c r="NRL1473" s="14"/>
      <c r="NRM1473" s="14"/>
      <c r="NRN1473" s="14"/>
      <c r="NRO1473" s="14"/>
      <c r="NRP1473" s="14"/>
      <c r="NRQ1473" s="14"/>
      <c r="NRR1473" s="14"/>
      <c r="NRS1473" s="14"/>
      <c r="NRT1473" s="14"/>
      <c r="NRU1473" s="14"/>
      <c r="NRV1473" s="14"/>
      <c r="NRW1473" s="14"/>
      <c r="NRX1473" s="14"/>
      <c r="NRY1473" s="14"/>
      <c r="NRZ1473" s="14"/>
      <c r="NSA1473" s="14"/>
      <c r="NSB1473" s="14"/>
      <c r="NSC1473" s="14"/>
      <c r="NSD1473" s="14"/>
      <c r="NSE1473" s="14"/>
      <c r="NSF1473" s="14"/>
      <c r="NSG1473" s="14"/>
      <c r="NSH1473" s="14"/>
      <c r="NSI1473" s="14"/>
      <c r="NSJ1473" s="14"/>
      <c r="NSK1473" s="14"/>
      <c r="NSL1473" s="14"/>
      <c r="NSM1473" s="14"/>
      <c r="NSN1473" s="14"/>
      <c r="NSO1473" s="14"/>
      <c r="NSP1473" s="14"/>
      <c r="NSQ1473" s="14"/>
      <c r="NSR1473" s="14"/>
      <c r="NSS1473" s="14"/>
      <c r="NST1473" s="14"/>
      <c r="NSU1473" s="14"/>
      <c r="NSV1473" s="14"/>
      <c r="NSW1473" s="14"/>
      <c r="NSX1473" s="14"/>
      <c r="NSY1473" s="14"/>
      <c r="NSZ1473" s="14"/>
      <c r="NTA1473" s="14"/>
      <c r="NTB1473" s="14"/>
      <c r="NTC1473" s="14"/>
      <c r="NTD1473" s="14"/>
      <c r="NTE1473" s="14"/>
      <c r="NTF1473" s="14"/>
      <c r="NTG1473" s="14"/>
      <c r="NTH1473" s="14"/>
      <c r="NTI1473" s="14"/>
      <c r="NTJ1473" s="14"/>
      <c r="NTK1473" s="14"/>
      <c r="NTL1473" s="14"/>
      <c r="NTM1473" s="14"/>
      <c r="NTN1473" s="14"/>
      <c r="NTO1473" s="14"/>
      <c r="NTP1473" s="14"/>
      <c r="NTQ1473" s="14"/>
      <c r="NTR1473" s="14"/>
      <c r="NTS1473" s="14"/>
      <c r="NTT1473" s="14"/>
      <c r="NTU1473" s="14"/>
      <c r="NTV1473" s="14"/>
      <c r="NTW1473" s="14"/>
      <c r="NTX1473" s="14"/>
      <c r="NTY1473" s="14"/>
      <c r="NTZ1473" s="14"/>
      <c r="NUA1473" s="14"/>
      <c r="NUB1473" s="14"/>
      <c r="NUC1473" s="14"/>
      <c r="NUD1473" s="14"/>
      <c r="NUE1473" s="14"/>
      <c r="NUF1473" s="14"/>
      <c r="NUG1473" s="14"/>
      <c r="NUH1473" s="14"/>
      <c r="NUI1473" s="14"/>
      <c r="NUJ1473" s="14"/>
      <c r="NUK1473" s="14"/>
      <c r="NUL1473" s="14"/>
      <c r="NUM1473" s="14"/>
      <c r="NUN1473" s="14"/>
      <c r="NUO1473" s="14"/>
      <c r="NUP1473" s="14"/>
      <c r="NUQ1473" s="14"/>
      <c r="NUR1473" s="14"/>
      <c r="NUS1473" s="14"/>
      <c r="NUT1473" s="14"/>
      <c r="NUU1473" s="14"/>
      <c r="NUV1473" s="14"/>
      <c r="NUW1473" s="14"/>
      <c r="NUX1473" s="14"/>
      <c r="NUY1473" s="14"/>
      <c r="NUZ1473" s="14"/>
      <c r="NVA1473" s="14"/>
      <c r="NVB1473" s="14"/>
      <c r="NVC1473" s="14"/>
      <c r="NVD1473" s="14"/>
      <c r="NVE1473" s="14"/>
      <c r="NVF1473" s="14"/>
      <c r="NVG1473" s="14"/>
      <c r="NVH1473" s="14"/>
      <c r="NVI1473" s="14"/>
      <c r="NVJ1473" s="14"/>
      <c r="NVK1473" s="14"/>
      <c r="NVL1473" s="14"/>
      <c r="NVM1473" s="14"/>
      <c r="NVN1473" s="14"/>
      <c r="NVO1473" s="14"/>
      <c r="NVP1473" s="14"/>
      <c r="NVQ1473" s="14"/>
      <c r="NVR1473" s="14"/>
      <c r="NVS1473" s="14"/>
      <c r="NVT1473" s="14"/>
      <c r="NVU1473" s="14"/>
      <c r="NVV1473" s="14"/>
      <c r="NVW1473" s="14"/>
      <c r="NVX1473" s="14"/>
      <c r="NVY1473" s="14"/>
      <c r="NVZ1473" s="14"/>
      <c r="NWA1473" s="14"/>
      <c r="NWB1473" s="14"/>
      <c r="NWC1473" s="14"/>
      <c r="NWD1473" s="14"/>
      <c r="NWE1473" s="14"/>
      <c r="NWF1473" s="14"/>
      <c r="NWG1473" s="14"/>
      <c r="NWH1473" s="14"/>
      <c r="NWI1473" s="14"/>
      <c r="NWJ1473" s="14"/>
      <c r="NWK1473" s="14"/>
      <c r="NWL1473" s="14"/>
      <c r="NWM1473" s="14"/>
      <c r="NWN1473" s="14"/>
      <c r="NWO1473" s="14"/>
      <c r="NWP1473" s="14"/>
      <c r="NWQ1473" s="14"/>
      <c r="NWR1473" s="14"/>
      <c r="NWS1473" s="14"/>
      <c r="NWT1473" s="14"/>
      <c r="NWU1473" s="14"/>
      <c r="NWV1473" s="14"/>
      <c r="NWW1473" s="14"/>
      <c r="NWX1473" s="14"/>
      <c r="NWY1473" s="14"/>
      <c r="NWZ1473" s="14"/>
      <c r="NXA1473" s="14"/>
      <c r="NXB1473" s="14"/>
      <c r="NXC1473" s="14"/>
      <c r="NXD1473" s="14"/>
      <c r="NXE1473" s="14"/>
      <c r="NXF1473" s="14"/>
      <c r="NXG1473" s="14"/>
      <c r="NXH1473" s="14"/>
      <c r="NXI1473" s="14"/>
      <c r="NXJ1473" s="14"/>
      <c r="NXK1473" s="14"/>
      <c r="NXL1473" s="14"/>
      <c r="NXM1473" s="14"/>
      <c r="NXN1473" s="14"/>
      <c r="NXO1473" s="14"/>
      <c r="NXP1473" s="14"/>
      <c r="NXQ1473" s="14"/>
      <c r="NXR1473" s="14"/>
      <c r="NXS1473" s="14"/>
      <c r="NXT1473" s="14"/>
      <c r="NXU1473" s="14"/>
      <c r="NXV1473" s="14"/>
      <c r="NXW1473" s="14"/>
      <c r="NXX1473" s="14"/>
      <c r="NXY1473" s="14"/>
      <c r="NXZ1473" s="14"/>
      <c r="NYA1473" s="14"/>
      <c r="NYB1473" s="14"/>
      <c r="NYC1473" s="14"/>
      <c r="NYD1473" s="14"/>
      <c r="NYE1473" s="14"/>
      <c r="NYF1473" s="14"/>
      <c r="NYG1473" s="14"/>
      <c r="NYH1473" s="14"/>
      <c r="NYI1473" s="14"/>
      <c r="NYJ1473" s="14"/>
      <c r="NYK1473" s="14"/>
      <c r="NYL1473" s="14"/>
      <c r="NYM1473" s="14"/>
      <c r="NYN1473" s="14"/>
      <c r="NYO1473" s="14"/>
      <c r="NYP1473" s="14"/>
      <c r="NYQ1473" s="14"/>
      <c r="NYR1473" s="14"/>
      <c r="NYS1473" s="14"/>
      <c r="NYT1473" s="14"/>
      <c r="NYU1473" s="14"/>
      <c r="NYV1473" s="14"/>
      <c r="NYW1473" s="14"/>
      <c r="NYX1473" s="14"/>
      <c r="NYY1473" s="14"/>
      <c r="NYZ1473" s="14"/>
      <c r="NZA1473" s="14"/>
      <c r="NZB1473" s="14"/>
      <c r="NZC1473" s="14"/>
      <c r="NZD1473" s="14"/>
      <c r="NZE1473" s="14"/>
      <c r="NZF1473" s="14"/>
      <c r="NZG1473" s="14"/>
      <c r="NZH1473" s="14"/>
      <c r="NZI1473" s="14"/>
      <c r="NZJ1473" s="14"/>
      <c r="NZK1473" s="14"/>
      <c r="NZL1473" s="14"/>
      <c r="NZM1473" s="14"/>
      <c r="NZN1473" s="14"/>
      <c r="NZO1473" s="14"/>
      <c r="NZP1473" s="14"/>
      <c r="NZQ1473" s="14"/>
      <c r="NZR1473" s="14"/>
      <c r="NZS1473" s="14"/>
      <c r="NZT1473" s="14"/>
      <c r="NZU1473" s="14"/>
      <c r="NZV1473" s="14"/>
      <c r="NZW1473" s="14"/>
      <c r="NZX1473" s="14"/>
      <c r="NZY1473" s="14"/>
      <c r="NZZ1473" s="14"/>
      <c r="OAA1473" s="14"/>
      <c r="OAB1473" s="14"/>
      <c r="OAC1473" s="14"/>
      <c r="OAD1473" s="14"/>
      <c r="OAE1473" s="14"/>
      <c r="OAF1473" s="14"/>
      <c r="OAG1473" s="14"/>
      <c r="OAH1473" s="14"/>
      <c r="OAI1473" s="14"/>
      <c r="OAJ1473" s="14"/>
      <c r="OAK1473" s="14"/>
      <c r="OAL1473" s="14"/>
      <c r="OAM1473" s="14"/>
      <c r="OAN1473" s="14"/>
      <c r="OAO1473" s="14"/>
      <c r="OAP1473" s="14"/>
      <c r="OAQ1473" s="14"/>
      <c r="OAR1473" s="14"/>
      <c r="OAS1473" s="14"/>
      <c r="OAT1473" s="14"/>
      <c r="OAU1473" s="14"/>
      <c r="OAV1473" s="14"/>
      <c r="OAW1473" s="14"/>
      <c r="OAX1473" s="14"/>
      <c r="OAY1473" s="14"/>
      <c r="OAZ1473" s="14"/>
      <c r="OBA1473" s="14"/>
      <c r="OBB1473" s="14"/>
      <c r="OBC1473" s="14"/>
      <c r="OBD1473" s="14"/>
      <c r="OBE1473" s="14"/>
      <c r="OBF1473" s="14"/>
      <c r="OBG1473" s="14"/>
      <c r="OBH1473" s="14"/>
      <c r="OBI1473" s="14"/>
      <c r="OBJ1473" s="14"/>
      <c r="OBK1473" s="14"/>
      <c r="OBL1473" s="14"/>
      <c r="OBM1473" s="14"/>
      <c r="OBN1473" s="14"/>
      <c r="OBO1473" s="14"/>
      <c r="OBP1473" s="14"/>
      <c r="OBQ1473" s="14"/>
      <c r="OBR1473" s="14"/>
      <c r="OBS1473" s="14"/>
      <c r="OBT1473" s="14"/>
      <c r="OBU1473" s="14"/>
      <c r="OBV1473" s="14"/>
      <c r="OBW1473" s="14"/>
      <c r="OBX1473" s="14"/>
      <c r="OBY1473" s="14"/>
      <c r="OBZ1473" s="14"/>
      <c r="OCA1473" s="14"/>
      <c r="OCB1473" s="14"/>
      <c r="OCC1473" s="14"/>
      <c r="OCD1473" s="14"/>
      <c r="OCE1473" s="14"/>
      <c r="OCF1473" s="14"/>
      <c r="OCG1473" s="14"/>
      <c r="OCH1473" s="14"/>
      <c r="OCI1473" s="14"/>
      <c r="OCJ1473" s="14"/>
      <c r="OCK1473" s="14"/>
      <c r="OCL1473" s="14"/>
      <c r="OCM1473" s="14"/>
      <c r="OCN1473" s="14"/>
      <c r="OCO1473" s="14"/>
      <c r="OCP1473" s="14"/>
      <c r="OCQ1473" s="14"/>
      <c r="OCR1473" s="14"/>
      <c r="OCS1473" s="14"/>
      <c r="OCT1473" s="14"/>
      <c r="OCU1473" s="14"/>
      <c r="OCV1473" s="14"/>
      <c r="OCW1473" s="14"/>
      <c r="OCX1473" s="14"/>
      <c r="OCY1473" s="14"/>
      <c r="OCZ1473" s="14"/>
      <c r="ODA1473" s="14"/>
      <c r="ODB1473" s="14"/>
      <c r="ODC1473" s="14"/>
      <c r="ODD1473" s="14"/>
      <c r="ODE1473" s="14"/>
      <c r="ODF1473" s="14"/>
      <c r="ODG1473" s="14"/>
      <c r="ODH1473" s="14"/>
      <c r="ODI1473" s="14"/>
      <c r="ODJ1473" s="14"/>
      <c r="ODK1473" s="14"/>
      <c r="ODL1473" s="14"/>
      <c r="ODM1473" s="14"/>
      <c r="ODN1473" s="14"/>
      <c r="ODO1473" s="14"/>
      <c r="ODP1473" s="14"/>
      <c r="ODQ1473" s="14"/>
      <c r="ODR1473" s="14"/>
      <c r="ODS1473" s="14"/>
      <c r="ODT1473" s="14"/>
      <c r="ODU1473" s="14"/>
      <c r="ODV1473" s="14"/>
      <c r="ODW1473" s="14"/>
      <c r="ODX1473" s="14"/>
      <c r="ODY1473" s="14"/>
      <c r="ODZ1473" s="14"/>
      <c r="OEA1473" s="14"/>
      <c r="OEB1473" s="14"/>
      <c r="OEC1473" s="14"/>
      <c r="OED1473" s="14"/>
      <c r="OEE1473" s="14"/>
      <c r="OEF1473" s="14"/>
      <c r="OEG1473" s="14"/>
      <c r="OEH1473" s="14"/>
      <c r="OEI1473" s="14"/>
      <c r="OEJ1473" s="14"/>
      <c r="OEK1473" s="14"/>
      <c r="OEL1473" s="14"/>
      <c r="OEM1473" s="14"/>
      <c r="OEN1473" s="14"/>
      <c r="OEO1473" s="14"/>
      <c r="OEP1473" s="14"/>
      <c r="OEQ1473" s="14"/>
      <c r="OER1473" s="14"/>
      <c r="OES1473" s="14"/>
      <c r="OET1473" s="14"/>
      <c r="OEU1473" s="14"/>
      <c r="OEV1473" s="14"/>
      <c r="OEW1473" s="14"/>
      <c r="OEX1473" s="14"/>
      <c r="OEY1473" s="14"/>
      <c r="OEZ1473" s="14"/>
      <c r="OFA1473" s="14"/>
      <c r="OFB1473" s="14"/>
      <c r="OFC1473" s="14"/>
      <c r="OFD1473" s="14"/>
      <c r="OFE1473" s="14"/>
      <c r="OFF1473" s="14"/>
      <c r="OFG1473" s="14"/>
      <c r="OFH1473" s="14"/>
      <c r="OFI1473" s="14"/>
      <c r="OFJ1473" s="14"/>
      <c r="OFK1473" s="14"/>
      <c r="OFL1473" s="14"/>
      <c r="OFM1473" s="14"/>
      <c r="OFN1473" s="14"/>
      <c r="OFO1473" s="14"/>
      <c r="OFP1473" s="14"/>
      <c r="OFQ1473" s="14"/>
      <c r="OFR1473" s="14"/>
      <c r="OFS1473" s="14"/>
      <c r="OFT1473" s="14"/>
      <c r="OFU1473" s="14"/>
      <c r="OFV1473" s="14"/>
      <c r="OFW1473" s="14"/>
      <c r="OFX1473" s="14"/>
      <c r="OFY1473" s="14"/>
      <c r="OFZ1473" s="14"/>
      <c r="OGA1473" s="14"/>
      <c r="OGB1473" s="14"/>
      <c r="OGC1473" s="14"/>
      <c r="OGD1473" s="14"/>
      <c r="OGE1473" s="14"/>
      <c r="OGF1473" s="14"/>
      <c r="OGG1473" s="14"/>
      <c r="OGH1473" s="14"/>
      <c r="OGI1473" s="14"/>
      <c r="OGJ1473" s="14"/>
      <c r="OGK1473" s="14"/>
      <c r="OGL1473" s="14"/>
      <c r="OGM1473" s="14"/>
      <c r="OGN1473" s="14"/>
      <c r="OGO1473" s="14"/>
      <c r="OGP1473" s="14"/>
      <c r="OGQ1473" s="14"/>
      <c r="OGR1473" s="14"/>
      <c r="OGS1473" s="14"/>
      <c r="OGT1473" s="14"/>
      <c r="OGU1473" s="14"/>
      <c r="OGV1473" s="14"/>
      <c r="OGW1473" s="14"/>
      <c r="OGX1473" s="14"/>
      <c r="OGY1473" s="14"/>
      <c r="OGZ1473" s="14"/>
      <c r="OHA1473" s="14"/>
      <c r="OHB1473" s="14"/>
      <c r="OHC1473" s="14"/>
      <c r="OHD1473" s="14"/>
      <c r="OHE1473" s="14"/>
      <c r="OHF1473" s="14"/>
      <c r="OHG1473" s="14"/>
      <c r="OHH1473" s="14"/>
      <c r="OHI1473" s="14"/>
      <c r="OHJ1473" s="14"/>
      <c r="OHK1473" s="14"/>
      <c r="OHL1473" s="14"/>
      <c r="OHM1473" s="14"/>
      <c r="OHN1473" s="14"/>
      <c r="OHO1473" s="14"/>
      <c r="OHP1473" s="14"/>
      <c r="OHQ1473" s="14"/>
      <c r="OHR1473" s="14"/>
      <c r="OHS1473" s="14"/>
      <c r="OHT1473" s="14"/>
      <c r="OHU1473" s="14"/>
      <c r="OHV1473" s="14"/>
      <c r="OHW1473" s="14"/>
      <c r="OHX1473" s="14"/>
      <c r="OHY1473" s="14"/>
      <c r="OHZ1473" s="14"/>
      <c r="OIA1473" s="14"/>
      <c r="OIB1473" s="14"/>
      <c r="OIC1473" s="14"/>
      <c r="OID1473" s="14"/>
      <c r="OIE1473" s="14"/>
      <c r="OIF1473" s="14"/>
      <c r="OIG1473" s="14"/>
      <c r="OIH1473" s="14"/>
      <c r="OII1473" s="14"/>
      <c r="OIJ1473" s="14"/>
      <c r="OIK1473" s="14"/>
      <c r="OIL1473" s="14"/>
      <c r="OIM1473" s="14"/>
      <c r="OIN1473" s="14"/>
      <c r="OIO1473" s="14"/>
      <c r="OIP1473" s="14"/>
      <c r="OIQ1473" s="14"/>
      <c r="OIR1473" s="14"/>
      <c r="OIS1473" s="14"/>
      <c r="OIT1473" s="14"/>
      <c r="OIU1473" s="14"/>
      <c r="OIV1473" s="14"/>
      <c r="OIW1473" s="14"/>
      <c r="OIX1473" s="14"/>
      <c r="OIY1473" s="14"/>
      <c r="OIZ1473" s="14"/>
      <c r="OJA1473" s="14"/>
      <c r="OJB1473" s="14"/>
      <c r="OJC1473" s="14"/>
      <c r="OJD1473" s="14"/>
      <c r="OJE1473" s="14"/>
      <c r="OJF1473" s="14"/>
      <c r="OJG1473" s="14"/>
      <c r="OJH1473" s="14"/>
      <c r="OJI1473" s="14"/>
      <c r="OJJ1473" s="14"/>
      <c r="OJK1473" s="14"/>
      <c r="OJL1473" s="14"/>
      <c r="OJM1473" s="14"/>
      <c r="OJN1473" s="14"/>
      <c r="OJO1473" s="14"/>
      <c r="OJP1473" s="14"/>
      <c r="OJQ1473" s="14"/>
      <c r="OJR1473" s="14"/>
      <c r="OJS1473" s="14"/>
      <c r="OJT1473" s="14"/>
      <c r="OJU1473" s="14"/>
      <c r="OJV1473" s="14"/>
      <c r="OJW1473" s="14"/>
      <c r="OJX1473" s="14"/>
      <c r="OJY1473" s="14"/>
      <c r="OJZ1473" s="14"/>
      <c r="OKA1473" s="14"/>
      <c r="OKB1473" s="14"/>
      <c r="OKC1473" s="14"/>
      <c r="OKD1473" s="14"/>
      <c r="OKE1473" s="14"/>
      <c r="OKF1473" s="14"/>
      <c r="OKG1473" s="14"/>
      <c r="OKH1473" s="14"/>
      <c r="OKI1473" s="14"/>
      <c r="OKJ1473" s="14"/>
      <c r="OKK1473" s="14"/>
      <c r="OKL1473" s="14"/>
      <c r="OKM1473" s="14"/>
      <c r="OKN1473" s="14"/>
      <c r="OKO1473" s="14"/>
      <c r="OKP1473" s="14"/>
      <c r="OKQ1473" s="14"/>
      <c r="OKR1473" s="14"/>
      <c r="OKS1473" s="14"/>
      <c r="OKT1473" s="14"/>
      <c r="OKU1473" s="14"/>
      <c r="OKV1473" s="14"/>
      <c r="OKW1473" s="14"/>
      <c r="OKX1473" s="14"/>
      <c r="OKY1473" s="14"/>
      <c r="OKZ1473" s="14"/>
      <c r="OLA1473" s="14"/>
      <c r="OLB1473" s="14"/>
      <c r="OLC1473" s="14"/>
      <c r="OLD1473" s="14"/>
      <c r="OLE1473" s="14"/>
      <c r="OLF1473" s="14"/>
      <c r="OLG1473" s="14"/>
      <c r="OLH1473" s="14"/>
      <c r="OLI1473" s="14"/>
      <c r="OLJ1473" s="14"/>
      <c r="OLK1473" s="14"/>
      <c r="OLL1473" s="14"/>
      <c r="OLM1473" s="14"/>
      <c r="OLN1473" s="14"/>
      <c r="OLO1473" s="14"/>
      <c r="OLP1473" s="14"/>
      <c r="OLQ1473" s="14"/>
      <c r="OLR1473" s="14"/>
      <c r="OLS1473" s="14"/>
      <c r="OLT1473" s="14"/>
      <c r="OLU1473" s="14"/>
      <c r="OLV1473" s="14"/>
      <c r="OLW1473" s="14"/>
      <c r="OLX1473" s="14"/>
      <c r="OLY1473" s="14"/>
      <c r="OLZ1473" s="14"/>
      <c r="OMA1473" s="14"/>
      <c r="OMB1473" s="14"/>
      <c r="OMC1473" s="14"/>
      <c r="OMD1473" s="14"/>
      <c r="OME1473" s="14"/>
      <c r="OMF1473" s="14"/>
      <c r="OMG1473" s="14"/>
      <c r="OMH1473" s="14"/>
      <c r="OMI1473" s="14"/>
      <c r="OMJ1473" s="14"/>
      <c r="OMK1473" s="14"/>
      <c r="OML1473" s="14"/>
      <c r="OMM1473" s="14"/>
      <c r="OMN1473" s="14"/>
      <c r="OMO1473" s="14"/>
      <c r="OMP1473" s="14"/>
      <c r="OMQ1473" s="14"/>
      <c r="OMR1473" s="14"/>
      <c r="OMS1473" s="14"/>
      <c r="OMT1473" s="14"/>
      <c r="OMU1473" s="14"/>
      <c r="OMV1473" s="14"/>
      <c r="OMW1473" s="14"/>
      <c r="OMX1473" s="14"/>
      <c r="OMY1473" s="14"/>
      <c r="OMZ1473" s="14"/>
      <c r="ONA1473" s="14"/>
      <c r="ONB1473" s="14"/>
      <c r="ONC1473" s="14"/>
      <c r="OND1473" s="14"/>
      <c r="ONE1473" s="14"/>
      <c r="ONF1473" s="14"/>
      <c r="ONG1473" s="14"/>
      <c r="ONH1473" s="14"/>
      <c r="ONI1473" s="14"/>
      <c r="ONJ1473" s="14"/>
      <c r="ONK1473" s="14"/>
      <c r="ONL1473" s="14"/>
      <c r="ONM1473" s="14"/>
      <c r="ONN1473" s="14"/>
      <c r="ONO1473" s="14"/>
      <c r="ONP1473" s="14"/>
      <c r="ONQ1473" s="14"/>
      <c r="ONR1473" s="14"/>
      <c r="ONS1473" s="14"/>
      <c r="ONT1473" s="14"/>
      <c r="ONU1473" s="14"/>
      <c r="ONV1473" s="14"/>
      <c r="ONW1473" s="14"/>
      <c r="ONX1473" s="14"/>
      <c r="ONY1473" s="14"/>
      <c r="ONZ1473" s="14"/>
      <c r="OOA1473" s="14"/>
      <c r="OOB1473" s="14"/>
      <c r="OOC1473" s="14"/>
      <c r="OOD1473" s="14"/>
      <c r="OOE1473" s="14"/>
      <c r="OOF1473" s="14"/>
      <c r="OOG1473" s="14"/>
      <c r="OOH1473" s="14"/>
      <c r="OOI1473" s="14"/>
      <c r="OOJ1473" s="14"/>
      <c r="OOK1473" s="14"/>
      <c r="OOL1473" s="14"/>
      <c r="OOM1473" s="14"/>
      <c r="OON1473" s="14"/>
      <c r="OOO1473" s="14"/>
      <c r="OOP1473" s="14"/>
      <c r="OOQ1473" s="14"/>
      <c r="OOR1473" s="14"/>
      <c r="OOS1473" s="14"/>
      <c r="OOT1473" s="14"/>
      <c r="OOU1473" s="14"/>
      <c r="OOV1473" s="14"/>
      <c r="OOW1473" s="14"/>
      <c r="OOX1473" s="14"/>
      <c r="OOY1473" s="14"/>
      <c r="OOZ1473" s="14"/>
      <c r="OPA1473" s="14"/>
      <c r="OPB1473" s="14"/>
      <c r="OPC1473" s="14"/>
      <c r="OPD1473" s="14"/>
      <c r="OPE1473" s="14"/>
      <c r="OPF1473" s="14"/>
      <c r="OPG1473" s="14"/>
      <c r="OPH1473" s="14"/>
      <c r="OPI1473" s="14"/>
      <c r="OPJ1473" s="14"/>
      <c r="OPK1473" s="14"/>
      <c r="OPL1473" s="14"/>
      <c r="OPM1473" s="14"/>
      <c r="OPN1473" s="14"/>
      <c r="OPO1473" s="14"/>
      <c r="OPP1473" s="14"/>
      <c r="OPQ1473" s="14"/>
      <c r="OPR1473" s="14"/>
      <c r="OPS1473" s="14"/>
      <c r="OPT1473" s="14"/>
      <c r="OPU1473" s="14"/>
      <c r="OPV1473" s="14"/>
      <c r="OPW1473" s="14"/>
      <c r="OPX1473" s="14"/>
      <c r="OPY1473" s="14"/>
      <c r="OPZ1473" s="14"/>
      <c r="OQA1473" s="14"/>
      <c r="OQB1473" s="14"/>
      <c r="OQC1473" s="14"/>
      <c r="OQD1473" s="14"/>
      <c r="OQE1473" s="14"/>
      <c r="OQF1473" s="14"/>
      <c r="OQG1473" s="14"/>
      <c r="OQH1473" s="14"/>
      <c r="OQI1473" s="14"/>
      <c r="OQJ1473" s="14"/>
      <c r="OQK1473" s="14"/>
      <c r="OQL1473" s="14"/>
      <c r="OQM1473" s="14"/>
      <c r="OQN1473" s="14"/>
      <c r="OQO1473" s="14"/>
      <c r="OQP1473" s="14"/>
      <c r="OQQ1473" s="14"/>
      <c r="OQR1473" s="14"/>
      <c r="OQS1473" s="14"/>
      <c r="OQT1473" s="14"/>
      <c r="OQU1473" s="14"/>
      <c r="OQV1473" s="14"/>
      <c r="OQW1473" s="14"/>
      <c r="OQX1473" s="14"/>
      <c r="OQY1473" s="14"/>
      <c r="OQZ1473" s="14"/>
      <c r="ORA1473" s="14"/>
      <c r="ORB1473" s="14"/>
      <c r="ORC1473" s="14"/>
      <c r="ORD1473" s="14"/>
      <c r="ORE1473" s="14"/>
      <c r="ORF1473" s="14"/>
      <c r="ORG1473" s="14"/>
      <c r="ORH1473" s="14"/>
      <c r="ORI1473" s="14"/>
      <c r="ORJ1473" s="14"/>
      <c r="ORK1473" s="14"/>
      <c r="ORL1473" s="14"/>
      <c r="ORM1473" s="14"/>
      <c r="ORN1473" s="14"/>
      <c r="ORO1473" s="14"/>
      <c r="ORP1473" s="14"/>
      <c r="ORQ1473" s="14"/>
      <c r="ORR1473" s="14"/>
      <c r="ORS1473" s="14"/>
      <c r="ORT1473" s="14"/>
      <c r="ORU1473" s="14"/>
      <c r="ORV1473" s="14"/>
      <c r="ORW1473" s="14"/>
      <c r="ORX1473" s="14"/>
      <c r="ORY1473" s="14"/>
      <c r="ORZ1473" s="14"/>
      <c r="OSA1473" s="14"/>
      <c r="OSB1473" s="14"/>
      <c r="OSC1473" s="14"/>
      <c r="OSD1473" s="14"/>
      <c r="OSE1473" s="14"/>
      <c r="OSF1473" s="14"/>
      <c r="OSG1473" s="14"/>
      <c r="OSH1473" s="14"/>
      <c r="OSI1473" s="14"/>
      <c r="OSJ1473" s="14"/>
      <c r="OSK1473" s="14"/>
      <c r="OSL1473" s="14"/>
      <c r="OSM1473" s="14"/>
      <c r="OSN1473" s="14"/>
      <c r="OSO1473" s="14"/>
      <c r="OSP1473" s="14"/>
      <c r="OSQ1473" s="14"/>
      <c r="OSR1473" s="14"/>
      <c r="OSS1473" s="14"/>
      <c r="OST1473" s="14"/>
      <c r="OSU1473" s="14"/>
      <c r="OSV1473" s="14"/>
      <c r="OSW1473" s="14"/>
      <c r="OSX1473" s="14"/>
      <c r="OSY1473" s="14"/>
      <c r="OSZ1473" s="14"/>
      <c r="OTA1473" s="14"/>
      <c r="OTB1473" s="14"/>
      <c r="OTC1473" s="14"/>
      <c r="OTD1473" s="14"/>
      <c r="OTE1473" s="14"/>
      <c r="OTF1473" s="14"/>
      <c r="OTG1473" s="14"/>
      <c r="OTH1473" s="14"/>
      <c r="OTI1473" s="14"/>
      <c r="OTJ1473" s="14"/>
      <c r="OTK1473" s="14"/>
      <c r="OTL1473" s="14"/>
      <c r="OTM1473" s="14"/>
      <c r="OTN1473" s="14"/>
      <c r="OTO1473" s="14"/>
      <c r="OTP1473" s="14"/>
      <c r="OTQ1473" s="14"/>
      <c r="OTR1473" s="14"/>
      <c r="OTS1473" s="14"/>
      <c r="OTT1473" s="14"/>
      <c r="OTU1473" s="14"/>
      <c r="OTV1473" s="14"/>
      <c r="OTW1473" s="14"/>
      <c r="OTX1473" s="14"/>
      <c r="OTY1473" s="14"/>
      <c r="OTZ1473" s="14"/>
      <c r="OUA1473" s="14"/>
      <c r="OUB1473" s="14"/>
      <c r="OUC1473" s="14"/>
      <c r="OUD1473" s="14"/>
      <c r="OUE1473" s="14"/>
      <c r="OUF1473" s="14"/>
      <c r="OUG1473" s="14"/>
      <c r="OUH1473" s="14"/>
      <c r="OUI1473" s="14"/>
      <c r="OUJ1473" s="14"/>
      <c r="OUK1473" s="14"/>
      <c r="OUL1473" s="14"/>
      <c r="OUM1473" s="14"/>
      <c r="OUN1473" s="14"/>
      <c r="OUO1473" s="14"/>
      <c r="OUP1473" s="14"/>
      <c r="OUQ1473" s="14"/>
      <c r="OUR1473" s="14"/>
      <c r="OUS1473" s="14"/>
      <c r="OUT1473" s="14"/>
      <c r="OUU1473" s="14"/>
      <c r="OUV1473" s="14"/>
      <c r="OUW1473" s="14"/>
      <c r="OUX1473" s="14"/>
      <c r="OUY1473" s="14"/>
      <c r="OUZ1473" s="14"/>
      <c r="OVA1473" s="14"/>
      <c r="OVB1473" s="14"/>
      <c r="OVC1473" s="14"/>
      <c r="OVD1473" s="14"/>
      <c r="OVE1473" s="14"/>
      <c r="OVF1473" s="14"/>
      <c r="OVG1473" s="14"/>
      <c r="OVH1473" s="14"/>
      <c r="OVI1473" s="14"/>
      <c r="OVJ1473" s="14"/>
      <c r="OVK1473" s="14"/>
      <c r="OVL1473" s="14"/>
      <c r="OVM1473" s="14"/>
      <c r="OVN1473" s="14"/>
      <c r="OVO1473" s="14"/>
      <c r="OVP1473" s="14"/>
      <c r="OVQ1473" s="14"/>
      <c r="OVR1473" s="14"/>
      <c r="OVS1473" s="14"/>
      <c r="OVT1473" s="14"/>
      <c r="OVU1473" s="14"/>
      <c r="OVV1473" s="14"/>
      <c r="OVW1473" s="14"/>
      <c r="OVX1473" s="14"/>
      <c r="OVY1473" s="14"/>
      <c r="OVZ1473" s="14"/>
      <c r="OWA1473" s="14"/>
      <c r="OWB1473" s="14"/>
      <c r="OWC1473" s="14"/>
      <c r="OWD1473" s="14"/>
      <c r="OWE1473" s="14"/>
      <c r="OWF1473" s="14"/>
      <c r="OWG1473" s="14"/>
      <c r="OWH1473" s="14"/>
      <c r="OWI1473" s="14"/>
      <c r="OWJ1473" s="14"/>
      <c r="OWK1473" s="14"/>
      <c r="OWL1473" s="14"/>
      <c r="OWM1473" s="14"/>
      <c r="OWN1473" s="14"/>
      <c r="OWO1473" s="14"/>
      <c r="OWP1473" s="14"/>
      <c r="OWQ1473" s="14"/>
      <c r="OWR1473" s="14"/>
      <c r="OWS1473" s="14"/>
      <c r="OWT1473" s="14"/>
      <c r="OWU1473" s="14"/>
      <c r="OWV1473" s="14"/>
      <c r="OWW1473" s="14"/>
      <c r="OWX1473" s="14"/>
      <c r="OWY1473" s="14"/>
      <c r="OWZ1473" s="14"/>
      <c r="OXA1473" s="14"/>
      <c r="OXB1473" s="14"/>
      <c r="OXC1473" s="14"/>
      <c r="OXD1473" s="14"/>
      <c r="OXE1473" s="14"/>
      <c r="OXF1473" s="14"/>
      <c r="OXG1473" s="14"/>
      <c r="OXH1473" s="14"/>
      <c r="OXI1473" s="14"/>
      <c r="OXJ1473" s="14"/>
      <c r="OXK1473" s="14"/>
      <c r="OXL1473" s="14"/>
      <c r="OXM1473" s="14"/>
      <c r="OXN1473" s="14"/>
      <c r="OXO1473" s="14"/>
      <c r="OXP1473" s="14"/>
      <c r="OXQ1473" s="14"/>
      <c r="OXR1473" s="14"/>
      <c r="OXS1473" s="14"/>
      <c r="OXT1473" s="14"/>
      <c r="OXU1473" s="14"/>
      <c r="OXV1473" s="14"/>
      <c r="OXW1473" s="14"/>
      <c r="OXX1473" s="14"/>
      <c r="OXY1473" s="14"/>
      <c r="OXZ1473" s="14"/>
      <c r="OYA1473" s="14"/>
      <c r="OYB1473" s="14"/>
      <c r="OYC1473" s="14"/>
      <c r="OYD1473" s="14"/>
      <c r="OYE1473" s="14"/>
      <c r="OYF1473" s="14"/>
      <c r="OYG1473" s="14"/>
      <c r="OYH1473" s="14"/>
      <c r="OYI1473" s="14"/>
      <c r="OYJ1473" s="14"/>
      <c r="OYK1473" s="14"/>
      <c r="OYL1473" s="14"/>
      <c r="OYM1473" s="14"/>
      <c r="OYN1473" s="14"/>
      <c r="OYO1473" s="14"/>
      <c r="OYP1473" s="14"/>
      <c r="OYQ1473" s="14"/>
      <c r="OYR1473" s="14"/>
      <c r="OYS1473" s="14"/>
      <c r="OYT1473" s="14"/>
      <c r="OYU1473" s="14"/>
      <c r="OYV1473" s="14"/>
      <c r="OYW1473" s="14"/>
      <c r="OYX1473" s="14"/>
      <c r="OYY1473" s="14"/>
      <c r="OYZ1473" s="14"/>
      <c r="OZA1473" s="14"/>
      <c r="OZB1473" s="14"/>
      <c r="OZC1473" s="14"/>
      <c r="OZD1473" s="14"/>
      <c r="OZE1473" s="14"/>
      <c r="OZF1473" s="14"/>
      <c r="OZG1473" s="14"/>
      <c r="OZH1473" s="14"/>
      <c r="OZI1473" s="14"/>
      <c r="OZJ1473" s="14"/>
      <c r="OZK1473" s="14"/>
      <c r="OZL1473" s="14"/>
      <c r="OZM1473" s="14"/>
      <c r="OZN1473" s="14"/>
      <c r="OZO1473" s="14"/>
      <c r="OZP1473" s="14"/>
      <c r="OZQ1473" s="14"/>
      <c r="OZR1473" s="14"/>
      <c r="OZS1473" s="14"/>
      <c r="OZT1473" s="14"/>
      <c r="OZU1473" s="14"/>
      <c r="OZV1473" s="14"/>
      <c r="OZW1473" s="14"/>
      <c r="OZX1473" s="14"/>
      <c r="OZY1473" s="14"/>
      <c r="OZZ1473" s="14"/>
      <c r="PAA1473" s="14"/>
      <c r="PAB1473" s="14"/>
      <c r="PAC1473" s="14"/>
      <c r="PAD1473" s="14"/>
      <c r="PAE1473" s="14"/>
      <c r="PAF1473" s="14"/>
      <c r="PAG1473" s="14"/>
      <c r="PAH1473" s="14"/>
      <c r="PAI1473" s="14"/>
      <c r="PAJ1473" s="14"/>
      <c r="PAK1473" s="14"/>
      <c r="PAL1473" s="14"/>
      <c r="PAM1473" s="14"/>
      <c r="PAN1473" s="14"/>
      <c r="PAO1473" s="14"/>
      <c r="PAP1473" s="14"/>
      <c r="PAQ1473" s="14"/>
      <c r="PAR1473" s="14"/>
      <c r="PAS1473" s="14"/>
      <c r="PAT1473" s="14"/>
      <c r="PAU1473" s="14"/>
      <c r="PAV1473" s="14"/>
      <c r="PAW1473" s="14"/>
      <c r="PAX1473" s="14"/>
      <c r="PAY1473" s="14"/>
      <c r="PAZ1473" s="14"/>
      <c r="PBA1473" s="14"/>
      <c r="PBB1473" s="14"/>
      <c r="PBC1473" s="14"/>
      <c r="PBD1473" s="14"/>
      <c r="PBE1473" s="14"/>
      <c r="PBF1473" s="14"/>
      <c r="PBG1473" s="14"/>
      <c r="PBH1473" s="14"/>
      <c r="PBI1473" s="14"/>
      <c r="PBJ1473" s="14"/>
      <c r="PBK1473" s="14"/>
      <c r="PBL1473" s="14"/>
      <c r="PBM1473" s="14"/>
      <c r="PBN1473" s="14"/>
      <c r="PBO1473" s="14"/>
      <c r="PBP1473" s="14"/>
      <c r="PBQ1473" s="14"/>
      <c r="PBR1473" s="14"/>
      <c r="PBS1473" s="14"/>
      <c r="PBT1473" s="14"/>
      <c r="PBU1473" s="14"/>
      <c r="PBV1473" s="14"/>
      <c r="PBW1473" s="14"/>
      <c r="PBX1473" s="14"/>
      <c r="PBY1473" s="14"/>
      <c r="PBZ1473" s="14"/>
      <c r="PCA1473" s="14"/>
      <c r="PCB1473" s="14"/>
      <c r="PCC1473" s="14"/>
      <c r="PCD1473" s="14"/>
      <c r="PCE1473" s="14"/>
      <c r="PCF1473" s="14"/>
      <c r="PCG1473" s="14"/>
      <c r="PCH1473" s="14"/>
      <c r="PCI1473" s="14"/>
      <c r="PCJ1473" s="14"/>
      <c r="PCK1473" s="14"/>
      <c r="PCL1473" s="14"/>
      <c r="PCM1473" s="14"/>
      <c r="PCN1473" s="14"/>
      <c r="PCO1473" s="14"/>
      <c r="PCP1473" s="14"/>
      <c r="PCQ1473" s="14"/>
      <c r="PCR1473" s="14"/>
      <c r="PCS1473" s="14"/>
      <c r="PCT1473" s="14"/>
      <c r="PCU1473" s="14"/>
      <c r="PCV1473" s="14"/>
      <c r="PCW1473" s="14"/>
      <c r="PCX1473" s="14"/>
      <c r="PCY1473" s="14"/>
      <c r="PCZ1473" s="14"/>
      <c r="PDA1473" s="14"/>
      <c r="PDB1473" s="14"/>
      <c r="PDC1473" s="14"/>
      <c r="PDD1473" s="14"/>
      <c r="PDE1473" s="14"/>
      <c r="PDF1473" s="14"/>
      <c r="PDG1473" s="14"/>
      <c r="PDH1473" s="14"/>
      <c r="PDI1473" s="14"/>
      <c r="PDJ1473" s="14"/>
      <c r="PDK1473" s="14"/>
      <c r="PDL1473" s="14"/>
      <c r="PDM1473" s="14"/>
      <c r="PDN1473" s="14"/>
      <c r="PDO1473" s="14"/>
      <c r="PDP1473" s="14"/>
      <c r="PDQ1473" s="14"/>
      <c r="PDR1473" s="14"/>
      <c r="PDS1473" s="14"/>
      <c r="PDT1473" s="14"/>
      <c r="PDU1473" s="14"/>
      <c r="PDV1473" s="14"/>
      <c r="PDW1473" s="14"/>
      <c r="PDX1473" s="14"/>
      <c r="PDY1473" s="14"/>
      <c r="PDZ1473" s="14"/>
      <c r="PEA1473" s="14"/>
      <c r="PEB1473" s="14"/>
      <c r="PEC1473" s="14"/>
      <c r="PED1473" s="14"/>
      <c r="PEE1473" s="14"/>
      <c r="PEF1473" s="14"/>
      <c r="PEG1473" s="14"/>
      <c r="PEH1473" s="14"/>
      <c r="PEI1473" s="14"/>
      <c r="PEJ1473" s="14"/>
      <c r="PEK1473" s="14"/>
      <c r="PEL1473" s="14"/>
      <c r="PEM1473" s="14"/>
      <c r="PEN1473" s="14"/>
      <c r="PEO1473" s="14"/>
      <c r="PEP1473" s="14"/>
      <c r="PEQ1473" s="14"/>
      <c r="PER1473" s="14"/>
      <c r="PES1473" s="14"/>
      <c r="PET1473" s="14"/>
      <c r="PEU1473" s="14"/>
      <c r="PEV1473" s="14"/>
      <c r="PEW1473" s="14"/>
      <c r="PEX1473" s="14"/>
      <c r="PEY1473" s="14"/>
      <c r="PEZ1473" s="14"/>
      <c r="PFA1473" s="14"/>
      <c r="PFB1473" s="14"/>
      <c r="PFC1473" s="14"/>
      <c r="PFD1473" s="14"/>
      <c r="PFE1473" s="14"/>
      <c r="PFF1473" s="14"/>
      <c r="PFG1473" s="14"/>
      <c r="PFH1473" s="14"/>
      <c r="PFI1473" s="14"/>
      <c r="PFJ1473" s="14"/>
      <c r="PFK1473" s="14"/>
      <c r="PFL1473" s="14"/>
      <c r="PFM1473" s="14"/>
      <c r="PFN1473" s="14"/>
      <c r="PFO1473" s="14"/>
      <c r="PFP1473" s="14"/>
      <c r="PFQ1473" s="14"/>
      <c r="PFR1473" s="14"/>
      <c r="PFS1473" s="14"/>
      <c r="PFT1473" s="14"/>
      <c r="PFU1473" s="14"/>
      <c r="PFV1473" s="14"/>
      <c r="PFW1473" s="14"/>
      <c r="PFX1473" s="14"/>
      <c r="PFY1473" s="14"/>
      <c r="PFZ1473" s="14"/>
      <c r="PGA1473" s="14"/>
      <c r="PGB1473" s="14"/>
      <c r="PGC1473" s="14"/>
      <c r="PGD1473" s="14"/>
      <c r="PGE1473" s="14"/>
      <c r="PGF1473" s="14"/>
      <c r="PGG1473" s="14"/>
      <c r="PGH1473" s="14"/>
      <c r="PGI1473" s="14"/>
      <c r="PGJ1473" s="14"/>
      <c r="PGK1473" s="14"/>
      <c r="PGL1473" s="14"/>
      <c r="PGM1473" s="14"/>
      <c r="PGN1473" s="14"/>
      <c r="PGO1473" s="14"/>
      <c r="PGP1473" s="14"/>
      <c r="PGQ1473" s="14"/>
      <c r="PGR1473" s="14"/>
      <c r="PGS1473" s="14"/>
      <c r="PGT1473" s="14"/>
      <c r="PGU1473" s="14"/>
      <c r="PGV1473" s="14"/>
      <c r="PGW1473" s="14"/>
      <c r="PGX1473" s="14"/>
      <c r="PGY1473" s="14"/>
      <c r="PGZ1473" s="14"/>
      <c r="PHA1473" s="14"/>
      <c r="PHB1473" s="14"/>
      <c r="PHC1473" s="14"/>
      <c r="PHD1473" s="14"/>
      <c r="PHE1473" s="14"/>
      <c r="PHF1473" s="14"/>
      <c r="PHG1473" s="14"/>
      <c r="PHH1473" s="14"/>
      <c r="PHI1473" s="14"/>
      <c r="PHJ1473" s="14"/>
      <c r="PHK1473" s="14"/>
      <c r="PHL1473" s="14"/>
      <c r="PHM1473" s="14"/>
      <c r="PHN1473" s="14"/>
      <c r="PHO1473" s="14"/>
      <c r="PHP1473" s="14"/>
      <c r="PHQ1473" s="14"/>
      <c r="PHR1473" s="14"/>
      <c r="PHS1473" s="14"/>
      <c r="PHT1473" s="14"/>
      <c r="PHU1473" s="14"/>
      <c r="PHV1473" s="14"/>
      <c r="PHW1473" s="14"/>
      <c r="PHX1473" s="14"/>
      <c r="PHY1473" s="14"/>
      <c r="PHZ1473" s="14"/>
      <c r="PIA1473" s="14"/>
      <c r="PIB1473" s="14"/>
      <c r="PIC1473" s="14"/>
      <c r="PID1473" s="14"/>
      <c r="PIE1473" s="14"/>
      <c r="PIF1473" s="14"/>
      <c r="PIG1473" s="14"/>
      <c r="PIH1473" s="14"/>
      <c r="PII1473" s="14"/>
      <c r="PIJ1473" s="14"/>
      <c r="PIK1473" s="14"/>
      <c r="PIL1473" s="14"/>
      <c r="PIM1473" s="14"/>
      <c r="PIN1473" s="14"/>
      <c r="PIO1473" s="14"/>
      <c r="PIP1473" s="14"/>
      <c r="PIQ1473" s="14"/>
      <c r="PIR1473" s="14"/>
      <c r="PIS1473" s="14"/>
      <c r="PIT1473" s="14"/>
      <c r="PIU1473" s="14"/>
      <c r="PIV1473" s="14"/>
      <c r="PIW1473" s="14"/>
      <c r="PIX1473" s="14"/>
      <c r="PIY1473" s="14"/>
      <c r="PIZ1473" s="14"/>
      <c r="PJA1473" s="14"/>
      <c r="PJB1473" s="14"/>
      <c r="PJC1473" s="14"/>
      <c r="PJD1473" s="14"/>
      <c r="PJE1473" s="14"/>
      <c r="PJF1473" s="14"/>
      <c r="PJG1473" s="14"/>
      <c r="PJH1473" s="14"/>
      <c r="PJI1473" s="14"/>
      <c r="PJJ1473" s="14"/>
      <c r="PJK1473" s="14"/>
      <c r="PJL1473" s="14"/>
      <c r="PJM1473" s="14"/>
      <c r="PJN1473" s="14"/>
      <c r="PJO1473" s="14"/>
      <c r="PJP1473" s="14"/>
      <c r="PJQ1473" s="14"/>
      <c r="PJR1473" s="14"/>
      <c r="PJS1473" s="14"/>
      <c r="PJT1473" s="14"/>
      <c r="PJU1473" s="14"/>
      <c r="PJV1473" s="14"/>
      <c r="PJW1473" s="14"/>
      <c r="PJX1473" s="14"/>
      <c r="PJY1473" s="14"/>
      <c r="PJZ1473" s="14"/>
      <c r="PKA1473" s="14"/>
      <c r="PKB1473" s="14"/>
      <c r="PKC1473" s="14"/>
      <c r="PKD1473" s="14"/>
      <c r="PKE1473" s="14"/>
      <c r="PKF1473" s="14"/>
      <c r="PKG1473" s="14"/>
      <c r="PKH1473" s="14"/>
      <c r="PKI1473" s="14"/>
      <c r="PKJ1473" s="14"/>
      <c r="PKK1473" s="14"/>
      <c r="PKL1473" s="14"/>
      <c r="PKM1473" s="14"/>
      <c r="PKN1473" s="14"/>
      <c r="PKO1473" s="14"/>
      <c r="PKP1473" s="14"/>
      <c r="PKQ1473" s="14"/>
      <c r="PKR1473" s="14"/>
      <c r="PKS1473" s="14"/>
      <c r="PKT1473" s="14"/>
      <c r="PKU1473" s="14"/>
      <c r="PKV1473" s="14"/>
      <c r="PKW1473" s="14"/>
      <c r="PKX1473" s="14"/>
      <c r="PKY1473" s="14"/>
      <c r="PKZ1473" s="14"/>
      <c r="PLA1473" s="14"/>
      <c r="PLB1473" s="14"/>
      <c r="PLC1473" s="14"/>
      <c r="PLD1473" s="14"/>
      <c r="PLE1473" s="14"/>
      <c r="PLF1473" s="14"/>
      <c r="PLG1473" s="14"/>
      <c r="PLH1473" s="14"/>
      <c r="PLI1473" s="14"/>
      <c r="PLJ1473" s="14"/>
      <c r="PLK1473" s="14"/>
      <c r="PLL1473" s="14"/>
      <c r="PLM1473" s="14"/>
      <c r="PLN1473" s="14"/>
      <c r="PLO1473" s="14"/>
      <c r="PLP1473" s="14"/>
      <c r="PLQ1473" s="14"/>
      <c r="PLR1473" s="14"/>
      <c r="PLS1473" s="14"/>
      <c r="PLT1473" s="14"/>
      <c r="PLU1473" s="14"/>
      <c r="PLV1473" s="14"/>
      <c r="PLW1473" s="14"/>
      <c r="PLX1473" s="14"/>
      <c r="PLY1473" s="14"/>
      <c r="PLZ1473" s="14"/>
      <c r="PMA1473" s="14"/>
      <c r="PMB1473" s="14"/>
      <c r="PMC1473" s="14"/>
      <c r="PMD1473" s="14"/>
      <c r="PME1473" s="14"/>
      <c r="PMF1473" s="14"/>
      <c r="PMG1473" s="14"/>
      <c r="PMH1473" s="14"/>
      <c r="PMI1473" s="14"/>
      <c r="PMJ1473" s="14"/>
      <c r="PMK1473" s="14"/>
      <c r="PML1473" s="14"/>
      <c r="PMM1473" s="14"/>
      <c r="PMN1473" s="14"/>
      <c r="PMO1473" s="14"/>
      <c r="PMP1473" s="14"/>
      <c r="PMQ1473" s="14"/>
      <c r="PMR1473" s="14"/>
      <c r="PMS1473" s="14"/>
      <c r="PMT1473" s="14"/>
      <c r="PMU1473" s="14"/>
      <c r="PMV1473" s="14"/>
      <c r="PMW1473" s="14"/>
      <c r="PMX1473" s="14"/>
      <c r="PMY1473" s="14"/>
      <c r="PMZ1473" s="14"/>
      <c r="PNA1473" s="14"/>
      <c r="PNB1473" s="14"/>
      <c r="PNC1473" s="14"/>
      <c r="PND1473" s="14"/>
      <c r="PNE1473" s="14"/>
      <c r="PNF1473" s="14"/>
      <c r="PNG1473" s="14"/>
      <c r="PNH1473" s="14"/>
      <c r="PNI1473" s="14"/>
      <c r="PNJ1473" s="14"/>
      <c r="PNK1473" s="14"/>
      <c r="PNL1473" s="14"/>
      <c r="PNM1473" s="14"/>
      <c r="PNN1473" s="14"/>
      <c r="PNO1473" s="14"/>
      <c r="PNP1473" s="14"/>
      <c r="PNQ1473" s="14"/>
      <c r="PNR1473" s="14"/>
      <c r="PNS1473" s="14"/>
      <c r="PNT1473" s="14"/>
      <c r="PNU1473" s="14"/>
      <c r="PNV1473" s="14"/>
      <c r="PNW1473" s="14"/>
      <c r="PNX1473" s="14"/>
      <c r="PNY1473" s="14"/>
      <c r="PNZ1473" s="14"/>
      <c r="POA1473" s="14"/>
      <c r="POB1473" s="14"/>
      <c r="POC1473" s="14"/>
      <c r="POD1473" s="14"/>
      <c r="POE1473" s="14"/>
      <c r="POF1473" s="14"/>
      <c r="POG1473" s="14"/>
      <c r="POH1473" s="14"/>
      <c r="POI1473" s="14"/>
      <c r="POJ1473" s="14"/>
      <c r="POK1473" s="14"/>
      <c r="POL1473" s="14"/>
      <c r="POM1473" s="14"/>
      <c r="PON1473" s="14"/>
      <c r="POO1473" s="14"/>
      <c r="POP1473" s="14"/>
      <c r="POQ1473" s="14"/>
      <c r="POR1473" s="14"/>
      <c r="POS1473" s="14"/>
      <c r="POT1473" s="14"/>
      <c r="POU1473" s="14"/>
      <c r="POV1473" s="14"/>
      <c r="POW1473" s="14"/>
      <c r="POX1473" s="14"/>
      <c r="POY1473" s="14"/>
      <c r="POZ1473" s="14"/>
      <c r="PPA1473" s="14"/>
      <c r="PPB1473" s="14"/>
      <c r="PPC1473" s="14"/>
      <c r="PPD1473" s="14"/>
      <c r="PPE1473" s="14"/>
      <c r="PPF1473" s="14"/>
      <c r="PPG1473" s="14"/>
      <c r="PPH1473" s="14"/>
      <c r="PPI1473" s="14"/>
      <c r="PPJ1473" s="14"/>
      <c r="PPK1473" s="14"/>
      <c r="PPL1473" s="14"/>
      <c r="PPM1473" s="14"/>
      <c r="PPN1473" s="14"/>
      <c r="PPO1473" s="14"/>
      <c r="PPP1473" s="14"/>
      <c r="PPQ1473" s="14"/>
      <c r="PPR1473" s="14"/>
      <c r="PPS1473" s="14"/>
      <c r="PPT1473" s="14"/>
      <c r="PPU1473" s="14"/>
      <c r="PPV1473" s="14"/>
      <c r="PPW1473" s="14"/>
      <c r="PPX1473" s="14"/>
      <c r="PPY1473" s="14"/>
      <c r="PPZ1473" s="14"/>
      <c r="PQA1473" s="14"/>
      <c r="PQB1473" s="14"/>
      <c r="PQC1473" s="14"/>
      <c r="PQD1473" s="14"/>
      <c r="PQE1473" s="14"/>
      <c r="PQF1473" s="14"/>
      <c r="PQG1473" s="14"/>
      <c r="PQH1473" s="14"/>
      <c r="PQI1473" s="14"/>
      <c r="PQJ1473" s="14"/>
      <c r="PQK1473" s="14"/>
      <c r="PQL1473" s="14"/>
      <c r="PQM1473" s="14"/>
      <c r="PQN1473" s="14"/>
      <c r="PQO1473" s="14"/>
      <c r="PQP1473" s="14"/>
      <c r="PQQ1473" s="14"/>
      <c r="PQR1473" s="14"/>
      <c r="PQS1473" s="14"/>
      <c r="PQT1473" s="14"/>
      <c r="PQU1473" s="14"/>
      <c r="PQV1473" s="14"/>
      <c r="PQW1473" s="14"/>
      <c r="PQX1473" s="14"/>
      <c r="PQY1473" s="14"/>
      <c r="PQZ1473" s="14"/>
      <c r="PRA1473" s="14"/>
      <c r="PRB1473" s="14"/>
      <c r="PRC1473" s="14"/>
      <c r="PRD1473" s="14"/>
      <c r="PRE1473" s="14"/>
      <c r="PRF1473" s="14"/>
      <c r="PRG1473" s="14"/>
      <c r="PRH1473" s="14"/>
      <c r="PRI1473" s="14"/>
      <c r="PRJ1473" s="14"/>
      <c r="PRK1473" s="14"/>
      <c r="PRL1473" s="14"/>
      <c r="PRM1473" s="14"/>
      <c r="PRN1473" s="14"/>
      <c r="PRO1473" s="14"/>
      <c r="PRP1473" s="14"/>
      <c r="PRQ1473" s="14"/>
      <c r="PRR1473" s="14"/>
      <c r="PRS1473" s="14"/>
      <c r="PRT1473" s="14"/>
      <c r="PRU1473" s="14"/>
      <c r="PRV1473" s="14"/>
      <c r="PRW1473" s="14"/>
      <c r="PRX1473" s="14"/>
      <c r="PRY1473" s="14"/>
      <c r="PRZ1473" s="14"/>
      <c r="PSA1473" s="14"/>
      <c r="PSB1473" s="14"/>
      <c r="PSC1473" s="14"/>
      <c r="PSD1473" s="14"/>
      <c r="PSE1473" s="14"/>
      <c r="PSF1473" s="14"/>
      <c r="PSG1473" s="14"/>
      <c r="PSH1473" s="14"/>
      <c r="PSI1473" s="14"/>
      <c r="PSJ1473" s="14"/>
      <c r="PSK1473" s="14"/>
      <c r="PSL1473" s="14"/>
      <c r="PSM1473" s="14"/>
      <c r="PSN1473" s="14"/>
      <c r="PSO1473" s="14"/>
      <c r="PSP1473" s="14"/>
      <c r="PSQ1473" s="14"/>
      <c r="PSR1473" s="14"/>
      <c r="PSS1473" s="14"/>
      <c r="PST1473" s="14"/>
      <c r="PSU1473" s="14"/>
      <c r="PSV1473" s="14"/>
      <c r="PSW1473" s="14"/>
      <c r="PSX1473" s="14"/>
      <c r="PSY1473" s="14"/>
      <c r="PSZ1473" s="14"/>
      <c r="PTA1473" s="14"/>
      <c r="PTB1473" s="14"/>
      <c r="PTC1473" s="14"/>
      <c r="PTD1473" s="14"/>
      <c r="PTE1473" s="14"/>
      <c r="PTF1473" s="14"/>
      <c r="PTG1473" s="14"/>
      <c r="PTH1473" s="14"/>
      <c r="PTI1473" s="14"/>
      <c r="PTJ1473" s="14"/>
      <c r="PTK1473" s="14"/>
      <c r="PTL1473" s="14"/>
      <c r="PTM1473" s="14"/>
      <c r="PTN1473" s="14"/>
      <c r="PTO1473" s="14"/>
      <c r="PTP1473" s="14"/>
      <c r="PTQ1473" s="14"/>
      <c r="PTR1473" s="14"/>
      <c r="PTS1473" s="14"/>
      <c r="PTT1473" s="14"/>
      <c r="PTU1473" s="14"/>
      <c r="PTV1473" s="14"/>
      <c r="PTW1473" s="14"/>
      <c r="PTX1473" s="14"/>
      <c r="PTY1473" s="14"/>
      <c r="PTZ1473" s="14"/>
      <c r="PUA1473" s="14"/>
      <c r="PUB1473" s="14"/>
      <c r="PUC1473" s="14"/>
      <c r="PUD1473" s="14"/>
      <c r="PUE1473" s="14"/>
      <c r="PUF1473" s="14"/>
      <c r="PUG1473" s="14"/>
      <c r="PUH1473" s="14"/>
      <c r="PUI1473" s="14"/>
      <c r="PUJ1473" s="14"/>
      <c r="PUK1473" s="14"/>
      <c r="PUL1473" s="14"/>
      <c r="PUM1473" s="14"/>
      <c r="PUN1473" s="14"/>
      <c r="PUO1473" s="14"/>
      <c r="PUP1473" s="14"/>
      <c r="PUQ1473" s="14"/>
      <c r="PUR1473" s="14"/>
      <c r="PUS1473" s="14"/>
      <c r="PUT1473" s="14"/>
      <c r="PUU1473" s="14"/>
      <c r="PUV1473" s="14"/>
      <c r="PUW1473" s="14"/>
      <c r="PUX1473" s="14"/>
      <c r="PUY1473" s="14"/>
      <c r="PUZ1473" s="14"/>
      <c r="PVA1473" s="14"/>
      <c r="PVB1473" s="14"/>
      <c r="PVC1473" s="14"/>
      <c r="PVD1473" s="14"/>
      <c r="PVE1473" s="14"/>
      <c r="PVF1473" s="14"/>
      <c r="PVG1473" s="14"/>
      <c r="PVH1473" s="14"/>
      <c r="PVI1473" s="14"/>
      <c r="PVJ1473" s="14"/>
      <c r="PVK1473" s="14"/>
      <c r="PVL1473" s="14"/>
      <c r="PVM1473" s="14"/>
      <c r="PVN1473" s="14"/>
      <c r="PVO1473" s="14"/>
      <c r="PVP1473" s="14"/>
      <c r="PVQ1473" s="14"/>
      <c r="PVR1473" s="14"/>
      <c r="PVS1473" s="14"/>
      <c r="PVT1473" s="14"/>
      <c r="PVU1473" s="14"/>
      <c r="PVV1473" s="14"/>
      <c r="PVW1473" s="14"/>
      <c r="PVX1473" s="14"/>
      <c r="PVY1473" s="14"/>
      <c r="PVZ1473" s="14"/>
      <c r="PWA1473" s="14"/>
      <c r="PWB1473" s="14"/>
      <c r="PWC1473" s="14"/>
      <c r="PWD1473" s="14"/>
      <c r="PWE1473" s="14"/>
      <c r="PWF1473" s="14"/>
      <c r="PWG1473" s="14"/>
      <c r="PWH1473" s="14"/>
      <c r="PWI1473" s="14"/>
      <c r="PWJ1473" s="14"/>
      <c r="PWK1473" s="14"/>
      <c r="PWL1473" s="14"/>
      <c r="PWM1473" s="14"/>
      <c r="PWN1473" s="14"/>
      <c r="PWO1473" s="14"/>
      <c r="PWP1473" s="14"/>
      <c r="PWQ1473" s="14"/>
      <c r="PWR1473" s="14"/>
      <c r="PWS1473" s="14"/>
      <c r="PWT1473" s="14"/>
      <c r="PWU1473" s="14"/>
      <c r="PWV1473" s="14"/>
      <c r="PWW1473" s="14"/>
      <c r="PWX1473" s="14"/>
      <c r="PWY1473" s="14"/>
      <c r="PWZ1473" s="14"/>
      <c r="PXA1473" s="14"/>
      <c r="PXB1473" s="14"/>
      <c r="PXC1473" s="14"/>
      <c r="PXD1473" s="14"/>
      <c r="PXE1473" s="14"/>
      <c r="PXF1473" s="14"/>
      <c r="PXG1473" s="14"/>
      <c r="PXH1473" s="14"/>
      <c r="PXI1473" s="14"/>
      <c r="PXJ1473" s="14"/>
      <c r="PXK1473" s="14"/>
      <c r="PXL1473" s="14"/>
      <c r="PXM1473" s="14"/>
      <c r="PXN1473" s="14"/>
      <c r="PXO1473" s="14"/>
      <c r="PXP1473" s="14"/>
      <c r="PXQ1473" s="14"/>
      <c r="PXR1473" s="14"/>
      <c r="PXS1473" s="14"/>
      <c r="PXT1473" s="14"/>
      <c r="PXU1473" s="14"/>
      <c r="PXV1473" s="14"/>
      <c r="PXW1473" s="14"/>
      <c r="PXX1473" s="14"/>
      <c r="PXY1473" s="14"/>
      <c r="PXZ1473" s="14"/>
      <c r="PYA1473" s="14"/>
      <c r="PYB1473" s="14"/>
      <c r="PYC1473" s="14"/>
      <c r="PYD1473" s="14"/>
      <c r="PYE1473" s="14"/>
      <c r="PYF1473" s="14"/>
      <c r="PYG1473" s="14"/>
      <c r="PYH1473" s="14"/>
      <c r="PYI1473" s="14"/>
      <c r="PYJ1473" s="14"/>
      <c r="PYK1473" s="14"/>
      <c r="PYL1473" s="14"/>
      <c r="PYM1473" s="14"/>
      <c r="PYN1473" s="14"/>
      <c r="PYO1473" s="14"/>
      <c r="PYP1473" s="14"/>
      <c r="PYQ1473" s="14"/>
      <c r="PYR1473" s="14"/>
      <c r="PYS1473" s="14"/>
      <c r="PYT1473" s="14"/>
      <c r="PYU1473" s="14"/>
      <c r="PYV1473" s="14"/>
      <c r="PYW1473" s="14"/>
      <c r="PYX1473" s="14"/>
      <c r="PYY1473" s="14"/>
      <c r="PYZ1473" s="14"/>
      <c r="PZA1473" s="14"/>
      <c r="PZB1473" s="14"/>
      <c r="PZC1473" s="14"/>
      <c r="PZD1473" s="14"/>
      <c r="PZE1473" s="14"/>
      <c r="PZF1473" s="14"/>
      <c r="PZG1473" s="14"/>
      <c r="PZH1473" s="14"/>
      <c r="PZI1473" s="14"/>
      <c r="PZJ1473" s="14"/>
      <c r="PZK1473" s="14"/>
      <c r="PZL1473" s="14"/>
      <c r="PZM1473" s="14"/>
      <c r="PZN1473" s="14"/>
      <c r="PZO1473" s="14"/>
      <c r="PZP1473" s="14"/>
      <c r="PZQ1473" s="14"/>
      <c r="PZR1473" s="14"/>
      <c r="PZS1473" s="14"/>
      <c r="PZT1473" s="14"/>
      <c r="PZU1473" s="14"/>
      <c r="PZV1473" s="14"/>
      <c r="PZW1473" s="14"/>
      <c r="PZX1473" s="14"/>
      <c r="PZY1473" s="14"/>
      <c r="PZZ1473" s="14"/>
      <c r="QAA1473" s="14"/>
      <c r="QAB1473" s="14"/>
      <c r="QAC1473" s="14"/>
      <c r="QAD1473" s="14"/>
      <c r="QAE1473" s="14"/>
      <c r="QAF1473" s="14"/>
      <c r="QAG1473" s="14"/>
      <c r="QAH1473" s="14"/>
      <c r="QAI1473" s="14"/>
      <c r="QAJ1473" s="14"/>
      <c r="QAK1473" s="14"/>
      <c r="QAL1473" s="14"/>
      <c r="QAM1473" s="14"/>
      <c r="QAN1473" s="14"/>
      <c r="QAO1473" s="14"/>
      <c r="QAP1473" s="14"/>
      <c r="QAQ1473" s="14"/>
      <c r="QAR1473" s="14"/>
      <c r="QAS1473" s="14"/>
      <c r="QAT1473" s="14"/>
      <c r="QAU1473" s="14"/>
      <c r="QAV1473" s="14"/>
      <c r="QAW1473" s="14"/>
      <c r="QAX1473" s="14"/>
      <c r="QAY1473" s="14"/>
      <c r="QAZ1473" s="14"/>
      <c r="QBA1473" s="14"/>
      <c r="QBB1473" s="14"/>
      <c r="QBC1473" s="14"/>
      <c r="QBD1473" s="14"/>
      <c r="QBE1473" s="14"/>
      <c r="QBF1473" s="14"/>
      <c r="QBG1473" s="14"/>
      <c r="QBH1473" s="14"/>
      <c r="QBI1473" s="14"/>
      <c r="QBJ1473" s="14"/>
      <c r="QBK1473" s="14"/>
      <c r="QBL1473" s="14"/>
      <c r="QBM1473" s="14"/>
      <c r="QBN1473" s="14"/>
      <c r="QBO1473" s="14"/>
      <c r="QBP1473" s="14"/>
      <c r="QBQ1473" s="14"/>
      <c r="QBR1473" s="14"/>
      <c r="QBS1473" s="14"/>
      <c r="QBT1473" s="14"/>
      <c r="QBU1473" s="14"/>
      <c r="QBV1473" s="14"/>
      <c r="QBW1473" s="14"/>
      <c r="QBX1473" s="14"/>
      <c r="QBY1473" s="14"/>
      <c r="QBZ1473" s="14"/>
      <c r="QCA1473" s="14"/>
      <c r="QCB1473" s="14"/>
      <c r="QCC1473" s="14"/>
      <c r="QCD1473" s="14"/>
      <c r="QCE1473" s="14"/>
      <c r="QCF1473" s="14"/>
      <c r="QCG1473" s="14"/>
      <c r="QCH1473" s="14"/>
      <c r="QCI1473" s="14"/>
      <c r="QCJ1473" s="14"/>
      <c r="QCK1473" s="14"/>
      <c r="QCL1473" s="14"/>
      <c r="QCM1473" s="14"/>
      <c r="QCN1473" s="14"/>
      <c r="QCO1473" s="14"/>
      <c r="QCP1473" s="14"/>
      <c r="QCQ1473" s="14"/>
      <c r="QCR1473" s="14"/>
      <c r="QCS1473" s="14"/>
      <c r="QCT1473" s="14"/>
      <c r="QCU1473" s="14"/>
      <c r="QCV1473" s="14"/>
      <c r="QCW1473" s="14"/>
      <c r="QCX1473" s="14"/>
      <c r="QCY1473" s="14"/>
      <c r="QCZ1473" s="14"/>
      <c r="QDA1473" s="14"/>
      <c r="QDB1473" s="14"/>
      <c r="QDC1473" s="14"/>
      <c r="QDD1473" s="14"/>
      <c r="QDE1473" s="14"/>
      <c r="QDF1473" s="14"/>
      <c r="QDG1473" s="14"/>
      <c r="QDH1473" s="14"/>
      <c r="QDI1473" s="14"/>
      <c r="QDJ1473" s="14"/>
      <c r="QDK1473" s="14"/>
      <c r="QDL1473" s="14"/>
      <c r="QDM1473" s="14"/>
      <c r="QDN1473" s="14"/>
      <c r="QDO1473" s="14"/>
      <c r="QDP1473" s="14"/>
      <c r="QDQ1473" s="14"/>
      <c r="QDR1473" s="14"/>
      <c r="QDS1473" s="14"/>
      <c r="QDT1473" s="14"/>
      <c r="QDU1473" s="14"/>
      <c r="QDV1473" s="14"/>
      <c r="QDW1473" s="14"/>
      <c r="QDX1473" s="14"/>
      <c r="QDY1473" s="14"/>
      <c r="QDZ1473" s="14"/>
      <c r="QEA1473" s="14"/>
      <c r="QEB1473" s="14"/>
      <c r="QEC1473" s="14"/>
      <c r="QED1473" s="14"/>
      <c r="QEE1473" s="14"/>
      <c r="QEF1473" s="14"/>
      <c r="QEG1473" s="14"/>
      <c r="QEH1473" s="14"/>
      <c r="QEI1473" s="14"/>
      <c r="QEJ1473" s="14"/>
      <c r="QEK1473" s="14"/>
      <c r="QEL1473" s="14"/>
      <c r="QEM1473" s="14"/>
      <c r="QEN1473" s="14"/>
      <c r="QEO1473" s="14"/>
      <c r="QEP1473" s="14"/>
      <c r="QEQ1473" s="14"/>
      <c r="QER1473" s="14"/>
      <c r="QES1473" s="14"/>
      <c r="QET1473" s="14"/>
      <c r="QEU1473" s="14"/>
      <c r="QEV1473" s="14"/>
      <c r="QEW1473" s="14"/>
      <c r="QEX1473" s="14"/>
      <c r="QEY1473" s="14"/>
      <c r="QEZ1473" s="14"/>
      <c r="QFA1473" s="14"/>
      <c r="QFB1473" s="14"/>
      <c r="QFC1473" s="14"/>
      <c r="QFD1473" s="14"/>
      <c r="QFE1473" s="14"/>
      <c r="QFF1473" s="14"/>
      <c r="QFG1473" s="14"/>
      <c r="QFH1473" s="14"/>
      <c r="QFI1473" s="14"/>
      <c r="QFJ1473" s="14"/>
      <c r="QFK1473" s="14"/>
      <c r="QFL1473" s="14"/>
      <c r="QFM1473" s="14"/>
      <c r="QFN1473" s="14"/>
      <c r="QFO1473" s="14"/>
      <c r="QFP1473" s="14"/>
      <c r="QFQ1473" s="14"/>
      <c r="QFR1473" s="14"/>
      <c r="QFS1473" s="14"/>
      <c r="QFT1473" s="14"/>
      <c r="QFU1473" s="14"/>
      <c r="QFV1473" s="14"/>
      <c r="QFW1473" s="14"/>
      <c r="QFX1473" s="14"/>
      <c r="QFY1473" s="14"/>
      <c r="QFZ1473" s="14"/>
      <c r="QGA1473" s="14"/>
      <c r="QGB1473" s="14"/>
      <c r="QGC1473" s="14"/>
      <c r="QGD1473" s="14"/>
      <c r="QGE1473" s="14"/>
      <c r="QGF1473" s="14"/>
      <c r="QGG1473" s="14"/>
      <c r="QGH1473" s="14"/>
      <c r="QGI1473" s="14"/>
      <c r="QGJ1473" s="14"/>
      <c r="QGK1473" s="14"/>
      <c r="QGL1473" s="14"/>
      <c r="QGM1473" s="14"/>
      <c r="QGN1473" s="14"/>
      <c r="QGO1473" s="14"/>
      <c r="QGP1473" s="14"/>
      <c r="QGQ1473" s="14"/>
      <c r="QGR1473" s="14"/>
      <c r="QGS1473" s="14"/>
      <c r="QGT1473" s="14"/>
      <c r="QGU1473" s="14"/>
      <c r="QGV1473" s="14"/>
      <c r="QGW1473" s="14"/>
      <c r="QGX1473" s="14"/>
      <c r="QGY1473" s="14"/>
      <c r="QGZ1473" s="14"/>
      <c r="QHA1473" s="14"/>
      <c r="QHB1473" s="14"/>
      <c r="QHC1473" s="14"/>
      <c r="QHD1473" s="14"/>
      <c r="QHE1473" s="14"/>
      <c r="QHF1473" s="14"/>
      <c r="QHG1473" s="14"/>
      <c r="QHH1473" s="14"/>
      <c r="QHI1473" s="14"/>
      <c r="QHJ1473" s="14"/>
      <c r="QHK1473" s="14"/>
      <c r="QHL1473" s="14"/>
      <c r="QHM1473" s="14"/>
      <c r="QHN1473" s="14"/>
      <c r="QHO1473" s="14"/>
      <c r="QHP1473" s="14"/>
      <c r="QHQ1473" s="14"/>
      <c r="QHR1473" s="14"/>
      <c r="QHS1473" s="14"/>
      <c r="QHT1473" s="14"/>
      <c r="QHU1473" s="14"/>
      <c r="QHV1473" s="14"/>
      <c r="QHW1473" s="14"/>
      <c r="QHX1473" s="14"/>
      <c r="QHY1473" s="14"/>
      <c r="QHZ1473" s="14"/>
      <c r="QIA1473" s="14"/>
      <c r="QIB1473" s="14"/>
      <c r="QIC1473" s="14"/>
      <c r="QID1473" s="14"/>
      <c r="QIE1473" s="14"/>
      <c r="QIF1473" s="14"/>
      <c r="QIG1473" s="14"/>
      <c r="QIH1473" s="14"/>
      <c r="QII1473" s="14"/>
      <c r="QIJ1473" s="14"/>
      <c r="QIK1473" s="14"/>
      <c r="QIL1473" s="14"/>
      <c r="QIM1473" s="14"/>
      <c r="QIN1473" s="14"/>
      <c r="QIO1473" s="14"/>
      <c r="QIP1473" s="14"/>
      <c r="QIQ1473" s="14"/>
      <c r="QIR1473" s="14"/>
      <c r="QIS1473" s="14"/>
      <c r="QIT1473" s="14"/>
      <c r="QIU1473" s="14"/>
      <c r="QIV1473" s="14"/>
      <c r="QIW1473" s="14"/>
      <c r="QIX1473" s="14"/>
      <c r="QIY1473" s="14"/>
      <c r="QIZ1473" s="14"/>
      <c r="QJA1473" s="14"/>
      <c r="QJB1473" s="14"/>
      <c r="QJC1473" s="14"/>
      <c r="QJD1473" s="14"/>
      <c r="QJE1473" s="14"/>
      <c r="QJF1473" s="14"/>
      <c r="QJG1473" s="14"/>
      <c r="QJH1473" s="14"/>
      <c r="QJI1473" s="14"/>
      <c r="QJJ1473" s="14"/>
      <c r="QJK1473" s="14"/>
      <c r="QJL1473" s="14"/>
      <c r="QJM1473" s="14"/>
      <c r="QJN1473" s="14"/>
      <c r="QJO1473" s="14"/>
      <c r="QJP1473" s="14"/>
      <c r="QJQ1473" s="14"/>
      <c r="QJR1473" s="14"/>
      <c r="QJS1473" s="14"/>
      <c r="QJT1473" s="14"/>
      <c r="QJU1473" s="14"/>
      <c r="QJV1473" s="14"/>
      <c r="QJW1473" s="14"/>
      <c r="QJX1473" s="14"/>
      <c r="QJY1473" s="14"/>
      <c r="QJZ1473" s="14"/>
      <c r="QKA1473" s="14"/>
      <c r="QKB1473" s="14"/>
      <c r="QKC1473" s="14"/>
      <c r="QKD1473" s="14"/>
      <c r="QKE1473" s="14"/>
      <c r="QKF1473" s="14"/>
      <c r="QKG1473" s="14"/>
      <c r="QKH1473" s="14"/>
      <c r="QKI1473" s="14"/>
      <c r="QKJ1473" s="14"/>
      <c r="QKK1473" s="14"/>
      <c r="QKL1473" s="14"/>
      <c r="QKM1473" s="14"/>
      <c r="QKN1473" s="14"/>
      <c r="QKO1473" s="14"/>
      <c r="QKP1473" s="14"/>
      <c r="QKQ1473" s="14"/>
      <c r="QKR1473" s="14"/>
      <c r="QKS1473" s="14"/>
      <c r="QKT1473" s="14"/>
      <c r="QKU1473" s="14"/>
      <c r="QKV1473" s="14"/>
      <c r="QKW1473" s="14"/>
      <c r="QKX1473" s="14"/>
      <c r="QKY1473" s="14"/>
      <c r="QKZ1473" s="14"/>
      <c r="QLA1473" s="14"/>
      <c r="QLB1473" s="14"/>
      <c r="QLC1473" s="14"/>
      <c r="QLD1473" s="14"/>
      <c r="QLE1473" s="14"/>
      <c r="QLF1473" s="14"/>
      <c r="QLG1473" s="14"/>
      <c r="QLH1473" s="14"/>
      <c r="QLI1473" s="14"/>
      <c r="QLJ1473" s="14"/>
      <c r="QLK1473" s="14"/>
      <c r="QLL1473" s="14"/>
      <c r="QLM1473" s="14"/>
      <c r="QLN1473" s="14"/>
      <c r="QLO1473" s="14"/>
      <c r="QLP1473" s="14"/>
      <c r="QLQ1473" s="14"/>
      <c r="QLR1473" s="14"/>
      <c r="QLS1473" s="14"/>
      <c r="QLT1473" s="14"/>
      <c r="QLU1473" s="14"/>
      <c r="QLV1473" s="14"/>
      <c r="QLW1473" s="14"/>
      <c r="QLX1473" s="14"/>
      <c r="QLY1473" s="14"/>
      <c r="QLZ1473" s="14"/>
      <c r="QMA1473" s="14"/>
      <c r="QMB1473" s="14"/>
      <c r="QMC1473" s="14"/>
      <c r="QMD1473" s="14"/>
      <c r="QME1473" s="14"/>
      <c r="QMF1473" s="14"/>
      <c r="QMG1473" s="14"/>
      <c r="QMH1473" s="14"/>
      <c r="QMI1473" s="14"/>
      <c r="QMJ1473" s="14"/>
      <c r="QMK1473" s="14"/>
      <c r="QML1473" s="14"/>
      <c r="QMM1473" s="14"/>
      <c r="QMN1473" s="14"/>
      <c r="QMO1473" s="14"/>
      <c r="QMP1473" s="14"/>
      <c r="QMQ1473" s="14"/>
      <c r="QMR1473" s="14"/>
      <c r="QMS1473" s="14"/>
      <c r="QMT1473" s="14"/>
      <c r="QMU1473" s="14"/>
      <c r="QMV1473" s="14"/>
      <c r="QMW1473" s="14"/>
      <c r="QMX1473" s="14"/>
      <c r="QMY1473" s="14"/>
      <c r="QMZ1473" s="14"/>
      <c r="QNA1473" s="14"/>
      <c r="QNB1473" s="14"/>
      <c r="QNC1473" s="14"/>
      <c r="QND1473" s="14"/>
      <c r="QNE1473" s="14"/>
      <c r="QNF1473" s="14"/>
      <c r="QNG1473" s="14"/>
      <c r="QNH1473" s="14"/>
      <c r="QNI1473" s="14"/>
      <c r="QNJ1473" s="14"/>
      <c r="QNK1473" s="14"/>
      <c r="QNL1473" s="14"/>
      <c r="QNM1473" s="14"/>
      <c r="QNN1473" s="14"/>
      <c r="QNO1473" s="14"/>
      <c r="QNP1473" s="14"/>
      <c r="QNQ1473" s="14"/>
      <c r="QNR1473" s="14"/>
      <c r="QNS1473" s="14"/>
      <c r="QNT1473" s="14"/>
      <c r="QNU1473" s="14"/>
      <c r="QNV1473" s="14"/>
      <c r="QNW1473" s="14"/>
      <c r="QNX1473" s="14"/>
      <c r="QNY1473" s="14"/>
      <c r="QNZ1473" s="14"/>
      <c r="QOA1473" s="14"/>
      <c r="QOB1473" s="14"/>
      <c r="QOC1473" s="14"/>
      <c r="QOD1473" s="14"/>
      <c r="QOE1473" s="14"/>
      <c r="QOF1473" s="14"/>
      <c r="QOG1473" s="14"/>
      <c r="QOH1473" s="14"/>
      <c r="QOI1473" s="14"/>
      <c r="QOJ1473" s="14"/>
      <c r="QOK1473" s="14"/>
      <c r="QOL1473" s="14"/>
      <c r="QOM1473" s="14"/>
      <c r="QON1473" s="14"/>
      <c r="QOO1473" s="14"/>
      <c r="QOP1473" s="14"/>
      <c r="QOQ1473" s="14"/>
      <c r="QOR1473" s="14"/>
      <c r="QOS1473" s="14"/>
      <c r="QOT1473" s="14"/>
      <c r="QOU1473" s="14"/>
      <c r="QOV1473" s="14"/>
      <c r="QOW1473" s="14"/>
      <c r="QOX1473" s="14"/>
      <c r="QOY1473" s="14"/>
      <c r="QOZ1473" s="14"/>
      <c r="QPA1473" s="14"/>
      <c r="QPB1473" s="14"/>
      <c r="QPC1473" s="14"/>
      <c r="QPD1473" s="14"/>
      <c r="QPE1473" s="14"/>
      <c r="QPF1473" s="14"/>
      <c r="QPG1473" s="14"/>
      <c r="QPH1473" s="14"/>
      <c r="QPI1473" s="14"/>
      <c r="QPJ1473" s="14"/>
      <c r="QPK1473" s="14"/>
      <c r="QPL1473" s="14"/>
      <c r="QPM1473" s="14"/>
      <c r="QPN1473" s="14"/>
      <c r="QPO1473" s="14"/>
      <c r="QPP1473" s="14"/>
      <c r="QPQ1473" s="14"/>
      <c r="QPR1473" s="14"/>
      <c r="QPS1473" s="14"/>
      <c r="QPT1473" s="14"/>
      <c r="QPU1473" s="14"/>
      <c r="QPV1473" s="14"/>
      <c r="QPW1473" s="14"/>
      <c r="QPX1473" s="14"/>
      <c r="QPY1473" s="14"/>
      <c r="QPZ1473" s="14"/>
      <c r="QQA1473" s="14"/>
      <c r="QQB1473" s="14"/>
      <c r="QQC1473" s="14"/>
      <c r="QQD1473" s="14"/>
      <c r="QQE1473" s="14"/>
      <c r="QQF1473" s="14"/>
      <c r="QQG1473" s="14"/>
      <c r="QQH1473" s="14"/>
      <c r="QQI1473" s="14"/>
      <c r="QQJ1473" s="14"/>
      <c r="QQK1473" s="14"/>
      <c r="QQL1473" s="14"/>
      <c r="QQM1473" s="14"/>
      <c r="QQN1473" s="14"/>
      <c r="QQO1473" s="14"/>
      <c r="QQP1473" s="14"/>
      <c r="QQQ1473" s="14"/>
      <c r="QQR1473" s="14"/>
      <c r="QQS1473" s="14"/>
      <c r="QQT1473" s="14"/>
      <c r="QQU1473" s="14"/>
      <c r="QQV1473" s="14"/>
      <c r="QQW1473" s="14"/>
      <c r="QQX1473" s="14"/>
      <c r="QQY1473" s="14"/>
      <c r="QQZ1473" s="14"/>
      <c r="QRA1473" s="14"/>
      <c r="QRB1473" s="14"/>
      <c r="QRC1473" s="14"/>
      <c r="QRD1473" s="14"/>
      <c r="QRE1473" s="14"/>
      <c r="QRF1473" s="14"/>
      <c r="QRG1473" s="14"/>
      <c r="QRH1473" s="14"/>
      <c r="QRI1473" s="14"/>
      <c r="QRJ1473" s="14"/>
      <c r="QRK1473" s="14"/>
      <c r="QRL1473" s="14"/>
      <c r="QRM1473" s="14"/>
      <c r="QRN1473" s="14"/>
      <c r="QRO1473" s="14"/>
      <c r="QRP1473" s="14"/>
      <c r="QRQ1473" s="14"/>
      <c r="QRR1473" s="14"/>
      <c r="QRS1473" s="14"/>
      <c r="QRT1473" s="14"/>
      <c r="QRU1473" s="14"/>
      <c r="QRV1473" s="14"/>
      <c r="QRW1473" s="14"/>
      <c r="QRX1473" s="14"/>
      <c r="QRY1473" s="14"/>
      <c r="QRZ1473" s="14"/>
      <c r="QSA1473" s="14"/>
      <c r="QSB1473" s="14"/>
      <c r="QSC1473" s="14"/>
      <c r="QSD1473" s="14"/>
      <c r="QSE1473" s="14"/>
      <c r="QSF1473" s="14"/>
      <c r="QSG1473" s="14"/>
      <c r="QSH1473" s="14"/>
      <c r="QSI1473" s="14"/>
      <c r="QSJ1473" s="14"/>
      <c r="QSK1473" s="14"/>
      <c r="QSL1473" s="14"/>
      <c r="QSM1473" s="14"/>
      <c r="QSN1473" s="14"/>
      <c r="QSO1473" s="14"/>
      <c r="QSP1473" s="14"/>
      <c r="QSQ1473" s="14"/>
      <c r="QSR1473" s="14"/>
      <c r="QSS1473" s="14"/>
      <c r="QST1473" s="14"/>
      <c r="QSU1473" s="14"/>
      <c r="QSV1473" s="14"/>
      <c r="QSW1473" s="14"/>
      <c r="QSX1473" s="14"/>
      <c r="QSY1473" s="14"/>
      <c r="QSZ1473" s="14"/>
      <c r="QTA1473" s="14"/>
      <c r="QTB1473" s="14"/>
      <c r="QTC1473" s="14"/>
      <c r="QTD1473" s="14"/>
      <c r="QTE1473" s="14"/>
      <c r="QTF1473" s="14"/>
      <c r="QTG1473" s="14"/>
      <c r="QTH1473" s="14"/>
      <c r="QTI1473" s="14"/>
      <c r="QTJ1473" s="14"/>
      <c r="QTK1473" s="14"/>
      <c r="QTL1473" s="14"/>
      <c r="QTM1473" s="14"/>
      <c r="QTN1473" s="14"/>
      <c r="QTO1473" s="14"/>
      <c r="QTP1473" s="14"/>
      <c r="QTQ1473" s="14"/>
      <c r="QTR1473" s="14"/>
      <c r="QTS1473" s="14"/>
      <c r="QTT1473" s="14"/>
      <c r="QTU1473" s="14"/>
      <c r="QTV1473" s="14"/>
      <c r="QTW1473" s="14"/>
      <c r="QTX1473" s="14"/>
      <c r="QTY1473" s="14"/>
      <c r="QTZ1473" s="14"/>
      <c r="QUA1473" s="14"/>
      <c r="QUB1473" s="14"/>
      <c r="QUC1473" s="14"/>
      <c r="QUD1473" s="14"/>
      <c r="QUE1473" s="14"/>
      <c r="QUF1473" s="14"/>
      <c r="QUG1473" s="14"/>
      <c r="QUH1473" s="14"/>
      <c r="QUI1473" s="14"/>
      <c r="QUJ1473" s="14"/>
      <c r="QUK1473" s="14"/>
      <c r="QUL1473" s="14"/>
      <c r="QUM1473" s="14"/>
      <c r="QUN1473" s="14"/>
      <c r="QUO1473" s="14"/>
      <c r="QUP1473" s="14"/>
      <c r="QUQ1473" s="14"/>
      <c r="QUR1473" s="14"/>
      <c r="QUS1473" s="14"/>
      <c r="QUT1473" s="14"/>
      <c r="QUU1473" s="14"/>
      <c r="QUV1473" s="14"/>
      <c r="QUW1473" s="14"/>
      <c r="QUX1473" s="14"/>
      <c r="QUY1473" s="14"/>
      <c r="QUZ1473" s="14"/>
      <c r="QVA1473" s="14"/>
      <c r="QVB1473" s="14"/>
      <c r="QVC1473" s="14"/>
      <c r="QVD1473" s="14"/>
      <c r="QVE1473" s="14"/>
      <c r="QVF1473" s="14"/>
      <c r="QVG1473" s="14"/>
      <c r="QVH1473" s="14"/>
      <c r="QVI1473" s="14"/>
      <c r="QVJ1473" s="14"/>
      <c r="QVK1473" s="14"/>
      <c r="QVL1473" s="14"/>
      <c r="QVM1473" s="14"/>
      <c r="QVN1473" s="14"/>
      <c r="QVO1473" s="14"/>
      <c r="QVP1473" s="14"/>
      <c r="QVQ1473" s="14"/>
      <c r="QVR1473" s="14"/>
      <c r="QVS1473" s="14"/>
      <c r="QVT1473" s="14"/>
      <c r="QVU1473" s="14"/>
      <c r="QVV1473" s="14"/>
      <c r="QVW1473" s="14"/>
      <c r="QVX1473" s="14"/>
      <c r="QVY1473" s="14"/>
      <c r="QVZ1473" s="14"/>
      <c r="QWA1473" s="14"/>
      <c r="QWB1473" s="14"/>
      <c r="QWC1473" s="14"/>
      <c r="QWD1473" s="14"/>
      <c r="QWE1473" s="14"/>
      <c r="QWF1473" s="14"/>
      <c r="QWG1473" s="14"/>
      <c r="QWH1473" s="14"/>
      <c r="QWI1473" s="14"/>
      <c r="QWJ1473" s="14"/>
      <c r="QWK1473" s="14"/>
      <c r="QWL1473" s="14"/>
      <c r="QWM1473" s="14"/>
      <c r="QWN1473" s="14"/>
      <c r="QWO1473" s="14"/>
      <c r="QWP1473" s="14"/>
      <c r="QWQ1473" s="14"/>
      <c r="QWR1473" s="14"/>
      <c r="QWS1473" s="14"/>
      <c r="QWT1473" s="14"/>
      <c r="QWU1473" s="14"/>
      <c r="QWV1473" s="14"/>
      <c r="QWW1473" s="14"/>
      <c r="QWX1473" s="14"/>
      <c r="QWY1473" s="14"/>
      <c r="QWZ1473" s="14"/>
      <c r="QXA1473" s="14"/>
      <c r="QXB1473" s="14"/>
      <c r="QXC1473" s="14"/>
      <c r="QXD1473" s="14"/>
      <c r="QXE1473" s="14"/>
      <c r="QXF1473" s="14"/>
      <c r="QXG1473" s="14"/>
      <c r="QXH1473" s="14"/>
      <c r="QXI1473" s="14"/>
      <c r="QXJ1473" s="14"/>
      <c r="QXK1473" s="14"/>
      <c r="QXL1473" s="14"/>
      <c r="QXM1473" s="14"/>
      <c r="QXN1473" s="14"/>
      <c r="QXO1473" s="14"/>
      <c r="QXP1473" s="14"/>
      <c r="QXQ1473" s="14"/>
      <c r="QXR1473" s="14"/>
      <c r="QXS1473" s="14"/>
      <c r="QXT1473" s="14"/>
      <c r="QXU1473" s="14"/>
      <c r="QXV1473" s="14"/>
      <c r="QXW1473" s="14"/>
      <c r="QXX1473" s="14"/>
      <c r="QXY1473" s="14"/>
      <c r="QXZ1473" s="14"/>
      <c r="QYA1473" s="14"/>
      <c r="QYB1473" s="14"/>
      <c r="QYC1473" s="14"/>
      <c r="QYD1473" s="14"/>
      <c r="QYE1473" s="14"/>
      <c r="QYF1473" s="14"/>
      <c r="QYG1473" s="14"/>
      <c r="QYH1473" s="14"/>
      <c r="QYI1473" s="14"/>
      <c r="QYJ1473" s="14"/>
      <c r="QYK1473" s="14"/>
      <c r="QYL1473" s="14"/>
      <c r="QYM1473" s="14"/>
      <c r="QYN1473" s="14"/>
      <c r="QYO1473" s="14"/>
      <c r="QYP1473" s="14"/>
      <c r="QYQ1473" s="14"/>
      <c r="QYR1473" s="14"/>
      <c r="QYS1473" s="14"/>
      <c r="QYT1473" s="14"/>
      <c r="QYU1473" s="14"/>
      <c r="QYV1473" s="14"/>
      <c r="QYW1473" s="14"/>
      <c r="QYX1473" s="14"/>
      <c r="QYY1473" s="14"/>
      <c r="QYZ1473" s="14"/>
      <c r="QZA1473" s="14"/>
      <c r="QZB1473" s="14"/>
      <c r="QZC1473" s="14"/>
      <c r="QZD1473" s="14"/>
      <c r="QZE1473" s="14"/>
      <c r="QZF1473" s="14"/>
      <c r="QZG1473" s="14"/>
      <c r="QZH1473" s="14"/>
      <c r="QZI1473" s="14"/>
      <c r="QZJ1473" s="14"/>
      <c r="QZK1473" s="14"/>
      <c r="QZL1473" s="14"/>
      <c r="QZM1473" s="14"/>
      <c r="QZN1473" s="14"/>
      <c r="QZO1473" s="14"/>
      <c r="QZP1473" s="14"/>
      <c r="QZQ1473" s="14"/>
      <c r="QZR1473" s="14"/>
      <c r="QZS1473" s="14"/>
      <c r="QZT1473" s="14"/>
      <c r="QZU1473" s="14"/>
      <c r="QZV1473" s="14"/>
      <c r="QZW1473" s="14"/>
      <c r="QZX1473" s="14"/>
      <c r="QZY1473" s="14"/>
      <c r="QZZ1473" s="14"/>
      <c r="RAA1473" s="14"/>
      <c r="RAB1473" s="14"/>
      <c r="RAC1473" s="14"/>
      <c r="RAD1473" s="14"/>
      <c r="RAE1473" s="14"/>
      <c r="RAF1473" s="14"/>
      <c r="RAG1473" s="14"/>
      <c r="RAH1473" s="14"/>
      <c r="RAI1473" s="14"/>
      <c r="RAJ1473" s="14"/>
      <c r="RAK1473" s="14"/>
      <c r="RAL1473" s="14"/>
      <c r="RAM1473" s="14"/>
      <c r="RAN1473" s="14"/>
      <c r="RAO1473" s="14"/>
      <c r="RAP1473" s="14"/>
      <c r="RAQ1473" s="14"/>
      <c r="RAR1473" s="14"/>
      <c r="RAS1473" s="14"/>
      <c r="RAT1473" s="14"/>
      <c r="RAU1473" s="14"/>
      <c r="RAV1473" s="14"/>
      <c r="RAW1473" s="14"/>
      <c r="RAX1473" s="14"/>
      <c r="RAY1473" s="14"/>
      <c r="RAZ1473" s="14"/>
      <c r="RBA1473" s="14"/>
      <c r="RBB1473" s="14"/>
      <c r="RBC1473" s="14"/>
      <c r="RBD1473" s="14"/>
      <c r="RBE1473" s="14"/>
      <c r="RBF1473" s="14"/>
      <c r="RBG1473" s="14"/>
      <c r="RBH1473" s="14"/>
      <c r="RBI1473" s="14"/>
      <c r="RBJ1473" s="14"/>
      <c r="RBK1473" s="14"/>
      <c r="RBL1473" s="14"/>
      <c r="RBM1473" s="14"/>
      <c r="RBN1473" s="14"/>
      <c r="RBO1473" s="14"/>
      <c r="RBP1473" s="14"/>
      <c r="RBQ1473" s="14"/>
      <c r="RBR1473" s="14"/>
      <c r="RBS1473" s="14"/>
      <c r="RBT1473" s="14"/>
      <c r="RBU1473" s="14"/>
      <c r="RBV1473" s="14"/>
      <c r="RBW1473" s="14"/>
      <c r="RBX1473" s="14"/>
      <c r="RBY1473" s="14"/>
      <c r="RBZ1473" s="14"/>
      <c r="RCA1473" s="14"/>
      <c r="RCB1473" s="14"/>
      <c r="RCC1473" s="14"/>
      <c r="RCD1473" s="14"/>
      <c r="RCE1473" s="14"/>
      <c r="RCF1473" s="14"/>
      <c r="RCG1473" s="14"/>
      <c r="RCH1473" s="14"/>
      <c r="RCI1473" s="14"/>
      <c r="RCJ1473" s="14"/>
      <c r="RCK1473" s="14"/>
      <c r="RCL1473" s="14"/>
      <c r="RCM1473" s="14"/>
      <c r="RCN1473" s="14"/>
      <c r="RCO1473" s="14"/>
      <c r="RCP1473" s="14"/>
      <c r="RCQ1473" s="14"/>
      <c r="RCR1473" s="14"/>
      <c r="RCS1473" s="14"/>
      <c r="RCT1473" s="14"/>
      <c r="RCU1473" s="14"/>
      <c r="RCV1473" s="14"/>
      <c r="RCW1473" s="14"/>
      <c r="RCX1473" s="14"/>
      <c r="RCY1473" s="14"/>
      <c r="RCZ1473" s="14"/>
      <c r="RDA1473" s="14"/>
      <c r="RDB1473" s="14"/>
      <c r="RDC1473" s="14"/>
      <c r="RDD1473" s="14"/>
      <c r="RDE1473" s="14"/>
      <c r="RDF1473" s="14"/>
      <c r="RDG1473" s="14"/>
      <c r="RDH1473" s="14"/>
      <c r="RDI1473" s="14"/>
      <c r="RDJ1473" s="14"/>
      <c r="RDK1473" s="14"/>
      <c r="RDL1473" s="14"/>
      <c r="RDM1473" s="14"/>
      <c r="RDN1473" s="14"/>
      <c r="RDO1473" s="14"/>
      <c r="RDP1473" s="14"/>
      <c r="RDQ1473" s="14"/>
      <c r="RDR1473" s="14"/>
      <c r="RDS1473" s="14"/>
      <c r="RDT1473" s="14"/>
      <c r="RDU1473" s="14"/>
      <c r="RDV1473" s="14"/>
      <c r="RDW1473" s="14"/>
      <c r="RDX1473" s="14"/>
      <c r="RDY1473" s="14"/>
      <c r="RDZ1473" s="14"/>
      <c r="REA1473" s="14"/>
      <c r="REB1473" s="14"/>
      <c r="REC1473" s="14"/>
      <c r="RED1473" s="14"/>
      <c r="REE1473" s="14"/>
      <c r="REF1473" s="14"/>
      <c r="REG1473" s="14"/>
      <c r="REH1473" s="14"/>
      <c r="REI1473" s="14"/>
      <c r="REJ1473" s="14"/>
      <c r="REK1473" s="14"/>
      <c r="REL1473" s="14"/>
      <c r="REM1473" s="14"/>
      <c r="REN1473" s="14"/>
      <c r="REO1473" s="14"/>
      <c r="REP1473" s="14"/>
      <c r="REQ1473" s="14"/>
      <c r="RER1473" s="14"/>
      <c r="RES1473" s="14"/>
      <c r="RET1473" s="14"/>
      <c r="REU1473" s="14"/>
      <c r="REV1473" s="14"/>
      <c r="REW1473" s="14"/>
      <c r="REX1473" s="14"/>
      <c r="REY1473" s="14"/>
      <c r="REZ1473" s="14"/>
      <c r="RFA1473" s="14"/>
      <c r="RFB1473" s="14"/>
      <c r="RFC1473" s="14"/>
      <c r="RFD1473" s="14"/>
      <c r="RFE1473" s="14"/>
      <c r="RFF1473" s="14"/>
      <c r="RFG1473" s="14"/>
      <c r="RFH1473" s="14"/>
      <c r="RFI1473" s="14"/>
      <c r="RFJ1473" s="14"/>
      <c r="RFK1473" s="14"/>
      <c r="RFL1473" s="14"/>
      <c r="RFM1473" s="14"/>
      <c r="RFN1473" s="14"/>
      <c r="RFO1473" s="14"/>
      <c r="RFP1473" s="14"/>
      <c r="RFQ1473" s="14"/>
      <c r="RFR1473" s="14"/>
      <c r="RFS1473" s="14"/>
      <c r="RFT1473" s="14"/>
      <c r="RFU1473" s="14"/>
      <c r="RFV1473" s="14"/>
      <c r="RFW1473" s="14"/>
      <c r="RFX1473" s="14"/>
      <c r="RFY1473" s="14"/>
      <c r="RFZ1473" s="14"/>
      <c r="RGA1473" s="14"/>
      <c r="RGB1473" s="14"/>
      <c r="RGC1473" s="14"/>
      <c r="RGD1473" s="14"/>
      <c r="RGE1473" s="14"/>
      <c r="RGF1473" s="14"/>
      <c r="RGG1473" s="14"/>
      <c r="RGH1473" s="14"/>
      <c r="RGI1473" s="14"/>
      <c r="RGJ1473" s="14"/>
      <c r="RGK1473" s="14"/>
      <c r="RGL1473" s="14"/>
      <c r="RGM1473" s="14"/>
      <c r="RGN1473" s="14"/>
      <c r="RGO1473" s="14"/>
      <c r="RGP1473" s="14"/>
      <c r="RGQ1473" s="14"/>
      <c r="RGR1473" s="14"/>
      <c r="RGS1473" s="14"/>
      <c r="RGT1473" s="14"/>
      <c r="RGU1473" s="14"/>
      <c r="RGV1473" s="14"/>
      <c r="RGW1473" s="14"/>
      <c r="RGX1473" s="14"/>
      <c r="RGY1473" s="14"/>
      <c r="RGZ1473" s="14"/>
      <c r="RHA1473" s="14"/>
      <c r="RHB1473" s="14"/>
      <c r="RHC1473" s="14"/>
      <c r="RHD1473" s="14"/>
      <c r="RHE1473" s="14"/>
      <c r="RHF1473" s="14"/>
      <c r="RHG1473" s="14"/>
      <c r="RHH1473" s="14"/>
      <c r="RHI1473" s="14"/>
      <c r="RHJ1473" s="14"/>
      <c r="RHK1473" s="14"/>
      <c r="RHL1473" s="14"/>
      <c r="RHM1473" s="14"/>
      <c r="RHN1473" s="14"/>
      <c r="RHO1473" s="14"/>
      <c r="RHP1473" s="14"/>
      <c r="RHQ1473" s="14"/>
      <c r="RHR1473" s="14"/>
      <c r="RHS1473" s="14"/>
      <c r="RHT1473" s="14"/>
      <c r="RHU1473" s="14"/>
      <c r="RHV1473" s="14"/>
      <c r="RHW1473" s="14"/>
      <c r="RHX1473" s="14"/>
      <c r="RHY1473" s="14"/>
      <c r="RHZ1473" s="14"/>
      <c r="RIA1473" s="14"/>
      <c r="RIB1473" s="14"/>
      <c r="RIC1473" s="14"/>
      <c r="RID1473" s="14"/>
      <c r="RIE1473" s="14"/>
      <c r="RIF1473" s="14"/>
      <c r="RIG1473" s="14"/>
      <c r="RIH1473" s="14"/>
      <c r="RII1473" s="14"/>
      <c r="RIJ1473" s="14"/>
      <c r="RIK1473" s="14"/>
      <c r="RIL1473" s="14"/>
      <c r="RIM1473" s="14"/>
      <c r="RIN1473" s="14"/>
      <c r="RIO1473" s="14"/>
      <c r="RIP1473" s="14"/>
      <c r="RIQ1473" s="14"/>
      <c r="RIR1473" s="14"/>
      <c r="RIS1473" s="14"/>
      <c r="RIT1473" s="14"/>
      <c r="RIU1473" s="14"/>
      <c r="RIV1473" s="14"/>
      <c r="RIW1473" s="14"/>
      <c r="RIX1473" s="14"/>
      <c r="RIY1473" s="14"/>
      <c r="RIZ1473" s="14"/>
      <c r="RJA1473" s="14"/>
      <c r="RJB1473" s="14"/>
      <c r="RJC1473" s="14"/>
      <c r="RJD1473" s="14"/>
      <c r="RJE1473" s="14"/>
      <c r="RJF1473" s="14"/>
      <c r="RJG1473" s="14"/>
      <c r="RJH1473" s="14"/>
      <c r="RJI1473" s="14"/>
      <c r="RJJ1473" s="14"/>
      <c r="RJK1473" s="14"/>
      <c r="RJL1473" s="14"/>
      <c r="RJM1473" s="14"/>
      <c r="RJN1473" s="14"/>
      <c r="RJO1473" s="14"/>
      <c r="RJP1473" s="14"/>
      <c r="RJQ1473" s="14"/>
      <c r="RJR1473" s="14"/>
      <c r="RJS1473" s="14"/>
      <c r="RJT1473" s="14"/>
      <c r="RJU1473" s="14"/>
      <c r="RJV1473" s="14"/>
      <c r="RJW1473" s="14"/>
      <c r="RJX1473" s="14"/>
      <c r="RJY1473" s="14"/>
      <c r="RJZ1473" s="14"/>
      <c r="RKA1473" s="14"/>
      <c r="RKB1473" s="14"/>
      <c r="RKC1473" s="14"/>
      <c r="RKD1473" s="14"/>
      <c r="RKE1473" s="14"/>
      <c r="RKF1473" s="14"/>
      <c r="RKG1473" s="14"/>
      <c r="RKH1473" s="14"/>
      <c r="RKI1473" s="14"/>
      <c r="RKJ1473" s="14"/>
      <c r="RKK1473" s="14"/>
      <c r="RKL1473" s="14"/>
      <c r="RKM1473" s="14"/>
      <c r="RKN1473" s="14"/>
      <c r="RKO1473" s="14"/>
      <c r="RKP1473" s="14"/>
      <c r="RKQ1473" s="14"/>
      <c r="RKR1473" s="14"/>
      <c r="RKS1473" s="14"/>
      <c r="RKT1473" s="14"/>
      <c r="RKU1473" s="14"/>
      <c r="RKV1473" s="14"/>
      <c r="RKW1473" s="14"/>
      <c r="RKX1473" s="14"/>
      <c r="RKY1473" s="14"/>
      <c r="RKZ1473" s="14"/>
      <c r="RLA1473" s="14"/>
      <c r="RLB1473" s="14"/>
      <c r="RLC1473" s="14"/>
      <c r="RLD1473" s="14"/>
      <c r="RLE1473" s="14"/>
      <c r="RLF1473" s="14"/>
      <c r="RLG1473" s="14"/>
      <c r="RLH1473" s="14"/>
      <c r="RLI1473" s="14"/>
      <c r="RLJ1473" s="14"/>
      <c r="RLK1473" s="14"/>
      <c r="RLL1473" s="14"/>
      <c r="RLM1473" s="14"/>
      <c r="RLN1473" s="14"/>
      <c r="RLO1473" s="14"/>
      <c r="RLP1473" s="14"/>
      <c r="RLQ1473" s="14"/>
      <c r="RLR1473" s="14"/>
      <c r="RLS1473" s="14"/>
      <c r="RLT1473" s="14"/>
      <c r="RLU1473" s="14"/>
      <c r="RLV1473" s="14"/>
      <c r="RLW1473" s="14"/>
      <c r="RLX1473" s="14"/>
      <c r="RLY1473" s="14"/>
      <c r="RLZ1473" s="14"/>
      <c r="RMA1473" s="14"/>
      <c r="RMB1473" s="14"/>
      <c r="RMC1473" s="14"/>
      <c r="RMD1473" s="14"/>
      <c r="RME1473" s="14"/>
      <c r="RMF1473" s="14"/>
      <c r="RMG1473" s="14"/>
      <c r="RMH1473" s="14"/>
      <c r="RMI1473" s="14"/>
      <c r="RMJ1473" s="14"/>
      <c r="RMK1473" s="14"/>
      <c r="RML1473" s="14"/>
      <c r="RMM1473" s="14"/>
      <c r="RMN1473" s="14"/>
      <c r="RMO1473" s="14"/>
      <c r="RMP1473" s="14"/>
      <c r="RMQ1473" s="14"/>
      <c r="RMR1473" s="14"/>
      <c r="RMS1473" s="14"/>
      <c r="RMT1473" s="14"/>
      <c r="RMU1473" s="14"/>
      <c r="RMV1473" s="14"/>
      <c r="RMW1473" s="14"/>
      <c r="RMX1473" s="14"/>
      <c r="RMY1473" s="14"/>
      <c r="RMZ1473" s="14"/>
      <c r="RNA1473" s="14"/>
      <c r="RNB1473" s="14"/>
      <c r="RNC1473" s="14"/>
      <c r="RND1473" s="14"/>
      <c r="RNE1473" s="14"/>
      <c r="RNF1473" s="14"/>
      <c r="RNG1473" s="14"/>
      <c r="RNH1473" s="14"/>
      <c r="RNI1473" s="14"/>
      <c r="RNJ1473" s="14"/>
      <c r="RNK1473" s="14"/>
      <c r="RNL1473" s="14"/>
      <c r="RNM1473" s="14"/>
      <c r="RNN1473" s="14"/>
      <c r="RNO1473" s="14"/>
      <c r="RNP1473" s="14"/>
      <c r="RNQ1473" s="14"/>
      <c r="RNR1473" s="14"/>
      <c r="RNS1473" s="14"/>
      <c r="RNT1473" s="14"/>
      <c r="RNU1473" s="14"/>
      <c r="RNV1473" s="14"/>
      <c r="RNW1473" s="14"/>
      <c r="RNX1473" s="14"/>
      <c r="RNY1473" s="14"/>
      <c r="RNZ1473" s="14"/>
      <c r="ROA1473" s="14"/>
      <c r="ROB1473" s="14"/>
      <c r="ROC1473" s="14"/>
      <c r="ROD1473" s="14"/>
      <c r="ROE1473" s="14"/>
      <c r="ROF1473" s="14"/>
      <c r="ROG1473" s="14"/>
      <c r="ROH1473" s="14"/>
      <c r="ROI1473" s="14"/>
      <c r="ROJ1473" s="14"/>
      <c r="ROK1473" s="14"/>
      <c r="ROL1473" s="14"/>
      <c r="ROM1473" s="14"/>
      <c r="RON1473" s="14"/>
      <c r="ROO1473" s="14"/>
      <c r="ROP1473" s="14"/>
      <c r="ROQ1473" s="14"/>
      <c r="ROR1473" s="14"/>
      <c r="ROS1473" s="14"/>
      <c r="ROT1473" s="14"/>
      <c r="ROU1473" s="14"/>
      <c r="ROV1473" s="14"/>
      <c r="ROW1473" s="14"/>
      <c r="ROX1473" s="14"/>
      <c r="ROY1473" s="14"/>
      <c r="ROZ1473" s="14"/>
      <c r="RPA1473" s="14"/>
      <c r="RPB1473" s="14"/>
      <c r="RPC1473" s="14"/>
      <c r="RPD1473" s="14"/>
      <c r="RPE1473" s="14"/>
      <c r="RPF1473" s="14"/>
      <c r="RPG1473" s="14"/>
      <c r="RPH1473" s="14"/>
      <c r="RPI1473" s="14"/>
      <c r="RPJ1473" s="14"/>
      <c r="RPK1473" s="14"/>
      <c r="RPL1473" s="14"/>
      <c r="RPM1473" s="14"/>
      <c r="RPN1473" s="14"/>
      <c r="RPO1473" s="14"/>
      <c r="RPP1473" s="14"/>
      <c r="RPQ1473" s="14"/>
      <c r="RPR1473" s="14"/>
      <c r="RPS1473" s="14"/>
      <c r="RPT1473" s="14"/>
      <c r="RPU1473" s="14"/>
      <c r="RPV1473" s="14"/>
      <c r="RPW1473" s="14"/>
      <c r="RPX1473" s="14"/>
      <c r="RPY1473" s="14"/>
      <c r="RPZ1473" s="14"/>
      <c r="RQA1473" s="14"/>
      <c r="RQB1473" s="14"/>
      <c r="RQC1473" s="14"/>
      <c r="RQD1473" s="14"/>
      <c r="RQE1473" s="14"/>
      <c r="RQF1473" s="14"/>
      <c r="RQG1473" s="14"/>
      <c r="RQH1473" s="14"/>
      <c r="RQI1473" s="14"/>
      <c r="RQJ1473" s="14"/>
      <c r="RQK1473" s="14"/>
      <c r="RQL1473" s="14"/>
      <c r="RQM1473" s="14"/>
      <c r="RQN1473" s="14"/>
      <c r="RQO1473" s="14"/>
      <c r="RQP1473" s="14"/>
      <c r="RQQ1473" s="14"/>
      <c r="RQR1473" s="14"/>
      <c r="RQS1473" s="14"/>
      <c r="RQT1473" s="14"/>
      <c r="RQU1473" s="14"/>
      <c r="RQV1473" s="14"/>
      <c r="RQW1473" s="14"/>
      <c r="RQX1473" s="14"/>
      <c r="RQY1473" s="14"/>
      <c r="RQZ1473" s="14"/>
      <c r="RRA1473" s="14"/>
      <c r="RRB1473" s="14"/>
      <c r="RRC1473" s="14"/>
      <c r="RRD1473" s="14"/>
      <c r="RRE1473" s="14"/>
      <c r="RRF1473" s="14"/>
      <c r="RRG1473" s="14"/>
      <c r="RRH1473" s="14"/>
      <c r="RRI1473" s="14"/>
      <c r="RRJ1473" s="14"/>
      <c r="RRK1473" s="14"/>
      <c r="RRL1473" s="14"/>
      <c r="RRM1473" s="14"/>
      <c r="RRN1473" s="14"/>
      <c r="RRO1473" s="14"/>
      <c r="RRP1473" s="14"/>
      <c r="RRQ1473" s="14"/>
      <c r="RRR1473" s="14"/>
      <c r="RRS1473" s="14"/>
      <c r="RRT1473" s="14"/>
      <c r="RRU1473" s="14"/>
      <c r="RRV1473" s="14"/>
      <c r="RRW1473" s="14"/>
      <c r="RRX1473" s="14"/>
      <c r="RRY1473" s="14"/>
      <c r="RRZ1473" s="14"/>
      <c r="RSA1473" s="14"/>
      <c r="RSB1473" s="14"/>
      <c r="RSC1473" s="14"/>
      <c r="RSD1473" s="14"/>
      <c r="RSE1473" s="14"/>
      <c r="RSF1473" s="14"/>
      <c r="RSG1473" s="14"/>
      <c r="RSH1473" s="14"/>
      <c r="RSI1473" s="14"/>
      <c r="RSJ1473" s="14"/>
      <c r="RSK1473" s="14"/>
      <c r="RSL1473" s="14"/>
      <c r="RSM1473" s="14"/>
      <c r="RSN1473" s="14"/>
      <c r="RSO1473" s="14"/>
      <c r="RSP1473" s="14"/>
      <c r="RSQ1473" s="14"/>
      <c r="RSR1473" s="14"/>
      <c r="RSS1473" s="14"/>
      <c r="RST1473" s="14"/>
      <c r="RSU1473" s="14"/>
      <c r="RSV1473" s="14"/>
      <c r="RSW1473" s="14"/>
      <c r="RSX1473" s="14"/>
      <c r="RSY1473" s="14"/>
      <c r="RSZ1473" s="14"/>
      <c r="RTA1473" s="14"/>
      <c r="RTB1473" s="14"/>
      <c r="RTC1473" s="14"/>
      <c r="RTD1473" s="14"/>
      <c r="RTE1473" s="14"/>
      <c r="RTF1473" s="14"/>
      <c r="RTG1473" s="14"/>
      <c r="RTH1473" s="14"/>
      <c r="RTI1473" s="14"/>
      <c r="RTJ1473" s="14"/>
      <c r="RTK1473" s="14"/>
      <c r="RTL1473" s="14"/>
      <c r="RTM1473" s="14"/>
      <c r="RTN1473" s="14"/>
      <c r="RTO1473" s="14"/>
      <c r="RTP1473" s="14"/>
      <c r="RTQ1473" s="14"/>
      <c r="RTR1473" s="14"/>
      <c r="RTS1473" s="14"/>
      <c r="RTT1473" s="14"/>
      <c r="RTU1473" s="14"/>
      <c r="RTV1473" s="14"/>
      <c r="RTW1473" s="14"/>
      <c r="RTX1473" s="14"/>
      <c r="RTY1473" s="14"/>
      <c r="RTZ1473" s="14"/>
      <c r="RUA1473" s="14"/>
      <c r="RUB1473" s="14"/>
      <c r="RUC1473" s="14"/>
      <c r="RUD1473" s="14"/>
      <c r="RUE1473" s="14"/>
      <c r="RUF1473" s="14"/>
      <c r="RUG1473" s="14"/>
      <c r="RUH1473" s="14"/>
      <c r="RUI1473" s="14"/>
      <c r="RUJ1473" s="14"/>
      <c r="RUK1473" s="14"/>
      <c r="RUL1473" s="14"/>
      <c r="RUM1473" s="14"/>
      <c r="RUN1473" s="14"/>
      <c r="RUO1473" s="14"/>
      <c r="RUP1473" s="14"/>
      <c r="RUQ1473" s="14"/>
      <c r="RUR1473" s="14"/>
      <c r="RUS1473" s="14"/>
      <c r="RUT1473" s="14"/>
      <c r="RUU1473" s="14"/>
      <c r="RUV1473" s="14"/>
      <c r="RUW1473" s="14"/>
      <c r="RUX1473" s="14"/>
      <c r="RUY1473" s="14"/>
      <c r="RUZ1473" s="14"/>
      <c r="RVA1473" s="14"/>
      <c r="RVB1473" s="14"/>
      <c r="RVC1473" s="14"/>
      <c r="RVD1473" s="14"/>
      <c r="RVE1473" s="14"/>
      <c r="RVF1473" s="14"/>
      <c r="RVG1473" s="14"/>
      <c r="RVH1473" s="14"/>
      <c r="RVI1473" s="14"/>
      <c r="RVJ1473" s="14"/>
      <c r="RVK1473" s="14"/>
      <c r="RVL1473" s="14"/>
      <c r="RVM1473" s="14"/>
      <c r="RVN1473" s="14"/>
      <c r="RVO1473" s="14"/>
      <c r="RVP1473" s="14"/>
      <c r="RVQ1473" s="14"/>
      <c r="RVR1473" s="14"/>
      <c r="RVS1473" s="14"/>
      <c r="RVT1473" s="14"/>
      <c r="RVU1473" s="14"/>
      <c r="RVV1473" s="14"/>
      <c r="RVW1473" s="14"/>
      <c r="RVX1473" s="14"/>
      <c r="RVY1473" s="14"/>
      <c r="RVZ1473" s="14"/>
      <c r="RWA1473" s="14"/>
      <c r="RWB1473" s="14"/>
      <c r="RWC1473" s="14"/>
      <c r="RWD1473" s="14"/>
      <c r="RWE1473" s="14"/>
      <c r="RWF1473" s="14"/>
      <c r="RWG1473" s="14"/>
      <c r="RWH1473" s="14"/>
      <c r="RWI1473" s="14"/>
      <c r="RWJ1473" s="14"/>
      <c r="RWK1473" s="14"/>
      <c r="RWL1473" s="14"/>
      <c r="RWM1473" s="14"/>
      <c r="RWN1473" s="14"/>
      <c r="RWO1473" s="14"/>
      <c r="RWP1473" s="14"/>
      <c r="RWQ1473" s="14"/>
      <c r="RWR1473" s="14"/>
      <c r="RWS1473" s="14"/>
      <c r="RWT1473" s="14"/>
      <c r="RWU1473" s="14"/>
      <c r="RWV1473" s="14"/>
      <c r="RWW1473" s="14"/>
      <c r="RWX1473" s="14"/>
      <c r="RWY1473" s="14"/>
      <c r="RWZ1473" s="14"/>
      <c r="RXA1473" s="14"/>
      <c r="RXB1473" s="14"/>
      <c r="RXC1473" s="14"/>
      <c r="RXD1473" s="14"/>
      <c r="RXE1473" s="14"/>
      <c r="RXF1473" s="14"/>
      <c r="RXG1473" s="14"/>
      <c r="RXH1473" s="14"/>
      <c r="RXI1473" s="14"/>
      <c r="RXJ1473" s="14"/>
      <c r="RXK1473" s="14"/>
      <c r="RXL1473" s="14"/>
      <c r="RXM1473" s="14"/>
      <c r="RXN1473" s="14"/>
      <c r="RXO1473" s="14"/>
      <c r="RXP1473" s="14"/>
      <c r="RXQ1473" s="14"/>
      <c r="RXR1473" s="14"/>
      <c r="RXS1473" s="14"/>
      <c r="RXT1473" s="14"/>
      <c r="RXU1473" s="14"/>
      <c r="RXV1473" s="14"/>
      <c r="RXW1473" s="14"/>
      <c r="RXX1473" s="14"/>
      <c r="RXY1473" s="14"/>
      <c r="RXZ1473" s="14"/>
      <c r="RYA1473" s="14"/>
      <c r="RYB1473" s="14"/>
      <c r="RYC1473" s="14"/>
      <c r="RYD1473" s="14"/>
      <c r="RYE1473" s="14"/>
      <c r="RYF1473" s="14"/>
      <c r="RYG1473" s="14"/>
      <c r="RYH1473" s="14"/>
      <c r="RYI1473" s="14"/>
      <c r="RYJ1473" s="14"/>
      <c r="RYK1473" s="14"/>
      <c r="RYL1473" s="14"/>
      <c r="RYM1473" s="14"/>
      <c r="RYN1473" s="14"/>
      <c r="RYO1473" s="14"/>
      <c r="RYP1473" s="14"/>
      <c r="RYQ1473" s="14"/>
      <c r="RYR1473" s="14"/>
      <c r="RYS1473" s="14"/>
      <c r="RYT1473" s="14"/>
      <c r="RYU1473" s="14"/>
      <c r="RYV1473" s="14"/>
      <c r="RYW1473" s="14"/>
      <c r="RYX1473" s="14"/>
      <c r="RYY1473" s="14"/>
      <c r="RYZ1473" s="14"/>
      <c r="RZA1473" s="14"/>
      <c r="RZB1473" s="14"/>
      <c r="RZC1473" s="14"/>
      <c r="RZD1473" s="14"/>
      <c r="RZE1473" s="14"/>
      <c r="RZF1473" s="14"/>
      <c r="RZG1473" s="14"/>
      <c r="RZH1473" s="14"/>
      <c r="RZI1473" s="14"/>
      <c r="RZJ1473" s="14"/>
      <c r="RZK1473" s="14"/>
      <c r="RZL1473" s="14"/>
      <c r="RZM1473" s="14"/>
      <c r="RZN1473" s="14"/>
      <c r="RZO1473" s="14"/>
      <c r="RZP1473" s="14"/>
      <c r="RZQ1473" s="14"/>
      <c r="RZR1473" s="14"/>
      <c r="RZS1473" s="14"/>
      <c r="RZT1473" s="14"/>
      <c r="RZU1473" s="14"/>
      <c r="RZV1473" s="14"/>
      <c r="RZW1473" s="14"/>
      <c r="RZX1473" s="14"/>
      <c r="RZY1473" s="14"/>
      <c r="RZZ1473" s="14"/>
      <c r="SAA1473" s="14"/>
      <c r="SAB1473" s="14"/>
      <c r="SAC1473" s="14"/>
      <c r="SAD1473" s="14"/>
      <c r="SAE1473" s="14"/>
      <c r="SAF1473" s="14"/>
      <c r="SAG1473" s="14"/>
      <c r="SAH1473" s="14"/>
      <c r="SAI1473" s="14"/>
      <c r="SAJ1473" s="14"/>
      <c r="SAK1473" s="14"/>
      <c r="SAL1473" s="14"/>
      <c r="SAM1473" s="14"/>
      <c r="SAN1473" s="14"/>
      <c r="SAO1473" s="14"/>
      <c r="SAP1473" s="14"/>
      <c r="SAQ1473" s="14"/>
      <c r="SAR1473" s="14"/>
      <c r="SAS1473" s="14"/>
      <c r="SAT1473" s="14"/>
      <c r="SAU1473" s="14"/>
      <c r="SAV1473" s="14"/>
      <c r="SAW1473" s="14"/>
      <c r="SAX1473" s="14"/>
      <c r="SAY1473" s="14"/>
      <c r="SAZ1473" s="14"/>
      <c r="SBA1473" s="14"/>
      <c r="SBB1473" s="14"/>
      <c r="SBC1473" s="14"/>
      <c r="SBD1473" s="14"/>
      <c r="SBE1473" s="14"/>
      <c r="SBF1473" s="14"/>
      <c r="SBG1473" s="14"/>
      <c r="SBH1473" s="14"/>
      <c r="SBI1473" s="14"/>
      <c r="SBJ1473" s="14"/>
      <c r="SBK1473" s="14"/>
      <c r="SBL1473" s="14"/>
      <c r="SBM1473" s="14"/>
      <c r="SBN1473" s="14"/>
      <c r="SBO1473" s="14"/>
      <c r="SBP1473" s="14"/>
      <c r="SBQ1473" s="14"/>
      <c r="SBR1473" s="14"/>
      <c r="SBS1473" s="14"/>
      <c r="SBT1473" s="14"/>
      <c r="SBU1473" s="14"/>
      <c r="SBV1473" s="14"/>
      <c r="SBW1473" s="14"/>
      <c r="SBX1473" s="14"/>
      <c r="SBY1473" s="14"/>
      <c r="SBZ1473" s="14"/>
      <c r="SCA1473" s="14"/>
      <c r="SCB1473" s="14"/>
      <c r="SCC1473" s="14"/>
      <c r="SCD1473" s="14"/>
      <c r="SCE1473" s="14"/>
      <c r="SCF1473" s="14"/>
      <c r="SCG1473" s="14"/>
      <c r="SCH1473" s="14"/>
      <c r="SCI1473" s="14"/>
      <c r="SCJ1473" s="14"/>
      <c r="SCK1473" s="14"/>
      <c r="SCL1473" s="14"/>
      <c r="SCM1473" s="14"/>
      <c r="SCN1473" s="14"/>
      <c r="SCO1473" s="14"/>
      <c r="SCP1473" s="14"/>
      <c r="SCQ1473" s="14"/>
      <c r="SCR1473" s="14"/>
      <c r="SCS1473" s="14"/>
      <c r="SCT1473" s="14"/>
      <c r="SCU1473" s="14"/>
      <c r="SCV1473" s="14"/>
      <c r="SCW1473" s="14"/>
      <c r="SCX1473" s="14"/>
      <c r="SCY1473" s="14"/>
      <c r="SCZ1473" s="14"/>
      <c r="SDA1473" s="14"/>
      <c r="SDB1473" s="14"/>
      <c r="SDC1473" s="14"/>
      <c r="SDD1473" s="14"/>
      <c r="SDE1473" s="14"/>
      <c r="SDF1473" s="14"/>
      <c r="SDG1473" s="14"/>
      <c r="SDH1473" s="14"/>
      <c r="SDI1473" s="14"/>
      <c r="SDJ1473" s="14"/>
      <c r="SDK1473" s="14"/>
      <c r="SDL1473" s="14"/>
      <c r="SDM1473" s="14"/>
      <c r="SDN1473" s="14"/>
      <c r="SDO1473" s="14"/>
      <c r="SDP1473" s="14"/>
      <c r="SDQ1473" s="14"/>
      <c r="SDR1473" s="14"/>
      <c r="SDS1473" s="14"/>
      <c r="SDT1473" s="14"/>
      <c r="SDU1473" s="14"/>
      <c r="SDV1473" s="14"/>
      <c r="SDW1473" s="14"/>
      <c r="SDX1473" s="14"/>
      <c r="SDY1473" s="14"/>
      <c r="SDZ1473" s="14"/>
      <c r="SEA1473" s="14"/>
      <c r="SEB1473" s="14"/>
      <c r="SEC1473" s="14"/>
      <c r="SED1473" s="14"/>
      <c r="SEE1473" s="14"/>
      <c r="SEF1473" s="14"/>
      <c r="SEG1473" s="14"/>
      <c r="SEH1473" s="14"/>
      <c r="SEI1473" s="14"/>
      <c r="SEJ1473" s="14"/>
      <c r="SEK1473" s="14"/>
      <c r="SEL1473" s="14"/>
      <c r="SEM1473" s="14"/>
      <c r="SEN1473" s="14"/>
      <c r="SEO1473" s="14"/>
      <c r="SEP1473" s="14"/>
      <c r="SEQ1473" s="14"/>
      <c r="SER1473" s="14"/>
      <c r="SES1473" s="14"/>
      <c r="SET1473" s="14"/>
      <c r="SEU1473" s="14"/>
      <c r="SEV1473" s="14"/>
      <c r="SEW1473" s="14"/>
      <c r="SEX1473" s="14"/>
      <c r="SEY1473" s="14"/>
      <c r="SEZ1473" s="14"/>
      <c r="SFA1473" s="14"/>
      <c r="SFB1473" s="14"/>
      <c r="SFC1473" s="14"/>
      <c r="SFD1473" s="14"/>
      <c r="SFE1473" s="14"/>
      <c r="SFF1473" s="14"/>
      <c r="SFG1473" s="14"/>
      <c r="SFH1473" s="14"/>
      <c r="SFI1473" s="14"/>
      <c r="SFJ1473" s="14"/>
      <c r="SFK1473" s="14"/>
      <c r="SFL1473" s="14"/>
      <c r="SFM1473" s="14"/>
      <c r="SFN1473" s="14"/>
      <c r="SFO1473" s="14"/>
      <c r="SFP1473" s="14"/>
      <c r="SFQ1473" s="14"/>
      <c r="SFR1473" s="14"/>
      <c r="SFS1473" s="14"/>
      <c r="SFT1473" s="14"/>
      <c r="SFU1473" s="14"/>
      <c r="SFV1473" s="14"/>
      <c r="SFW1473" s="14"/>
      <c r="SFX1473" s="14"/>
      <c r="SFY1473" s="14"/>
      <c r="SFZ1473" s="14"/>
      <c r="SGA1473" s="14"/>
      <c r="SGB1473" s="14"/>
      <c r="SGC1473" s="14"/>
      <c r="SGD1473" s="14"/>
      <c r="SGE1473" s="14"/>
      <c r="SGF1473" s="14"/>
      <c r="SGG1473" s="14"/>
      <c r="SGH1473" s="14"/>
      <c r="SGI1473" s="14"/>
      <c r="SGJ1473" s="14"/>
      <c r="SGK1473" s="14"/>
      <c r="SGL1473" s="14"/>
      <c r="SGM1473" s="14"/>
      <c r="SGN1473" s="14"/>
      <c r="SGO1473" s="14"/>
      <c r="SGP1473" s="14"/>
      <c r="SGQ1473" s="14"/>
      <c r="SGR1473" s="14"/>
      <c r="SGS1473" s="14"/>
      <c r="SGT1473" s="14"/>
      <c r="SGU1473" s="14"/>
      <c r="SGV1473" s="14"/>
      <c r="SGW1473" s="14"/>
      <c r="SGX1473" s="14"/>
      <c r="SGY1473" s="14"/>
      <c r="SGZ1473" s="14"/>
      <c r="SHA1473" s="14"/>
      <c r="SHB1473" s="14"/>
      <c r="SHC1473" s="14"/>
      <c r="SHD1473" s="14"/>
      <c r="SHE1473" s="14"/>
      <c r="SHF1473" s="14"/>
      <c r="SHG1473" s="14"/>
      <c r="SHH1473" s="14"/>
      <c r="SHI1473" s="14"/>
      <c r="SHJ1473" s="14"/>
      <c r="SHK1473" s="14"/>
      <c r="SHL1473" s="14"/>
      <c r="SHM1473" s="14"/>
      <c r="SHN1473" s="14"/>
      <c r="SHO1473" s="14"/>
      <c r="SHP1473" s="14"/>
      <c r="SHQ1473" s="14"/>
      <c r="SHR1473" s="14"/>
      <c r="SHS1473" s="14"/>
      <c r="SHT1473" s="14"/>
      <c r="SHU1473" s="14"/>
      <c r="SHV1473" s="14"/>
      <c r="SHW1473" s="14"/>
      <c r="SHX1473" s="14"/>
      <c r="SHY1473" s="14"/>
      <c r="SHZ1473" s="14"/>
      <c r="SIA1473" s="14"/>
      <c r="SIB1473" s="14"/>
      <c r="SIC1473" s="14"/>
      <c r="SID1473" s="14"/>
      <c r="SIE1473" s="14"/>
      <c r="SIF1473" s="14"/>
      <c r="SIG1473" s="14"/>
      <c r="SIH1473" s="14"/>
      <c r="SII1473" s="14"/>
      <c r="SIJ1473" s="14"/>
      <c r="SIK1473" s="14"/>
      <c r="SIL1473" s="14"/>
      <c r="SIM1473" s="14"/>
      <c r="SIN1473" s="14"/>
      <c r="SIO1473" s="14"/>
      <c r="SIP1473" s="14"/>
      <c r="SIQ1473" s="14"/>
      <c r="SIR1473" s="14"/>
      <c r="SIS1473" s="14"/>
      <c r="SIT1473" s="14"/>
      <c r="SIU1473" s="14"/>
      <c r="SIV1473" s="14"/>
      <c r="SIW1473" s="14"/>
      <c r="SIX1473" s="14"/>
      <c r="SIY1473" s="14"/>
      <c r="SIZ1473" s="14"/>
      <c r="SJA1473" s="14"/>
      <c r="SJB1473" s="14"/>
      <c r="SJC1473" s="14"/>
      <c r="SJD1473" s="14"/>
      <c r="SJE1473" s="14"/>
      <c r="SJF1473" s="14"/>
      <c r="SJG1473" s="14"/>
      <c r="SJH1473" s="14"/>
      <c r="SJI1473" s="14"/>
      <c r="SJJ1473" s="14"/>
      <c r="SJK1473" s="14"/>
      <c r="SJL1473" s="14"/>
      <c r="SJM1473" s="14"/>
      <c r="SJN1473" s="14"/>
      <c r="SJO1473" s="14"/>
      <c r="SJP1473" s="14"/>
      <c r="SJQ1473" s="14"/>
      <c r="SJR1473" s="14"/>
      <c r="SJS1473" s="14"/>
      <c r="SJT1473" s="14"/>
      <c r="SJU1473" s="14"/>
      <c r="SJV1473" s="14"/>
      <c r="SJW1473" s="14"/>
      <c r="SJX1473" s="14"/>
      <c r="SJY1473" s="14"/>
      <c r="SJZ1473" s="14"/>
      <c r="SKA1473" s="14"/>
      <c r="SKB1473" s="14"/>
      <c r="SKC1473" s="14"/>
      <c r="SKD1473" s="14"/>
      <c r="SKE1473" s="14"/>
      <c r="SKF1473" s="14"/>
      <c r="SKG1473" s="14"/>
      <c r="SKH1473" s="14"/>
      <c r="SKI1473" s="14"/>
      <c r="SKJ1473" s="14"/>
      <c r="SKK1473" s="14"/>
      <c r="SKL1473" s="14"/>
      <c r="SKM1473" s="14"/>
      <c r="SKN1473" s="14"/>
      <c r="SKO1473" s="14"/>
      <c r="SKP1473" s="14"/>
      <c r="SKQ1473" s="14"/>
      <c r="SKR1473" s="14"/>
      <c r="SKS1473" s="14"/>
      <c r="SKT1473" s="14"/>
      <c r="SKU1473" s="14"/>
      <c r="SKV1473" s="14"/>
      <c r="SKW1473" s="14"/>
      <c r="SKX1473" s="14"/>
      <c r="SKY1473" s="14"/>
      <c r="SKZ1473" s="14"/>
      <c r="SLA1473" s="14"/>
      <c r="SLB1473" s="14"/>
      <c r="SLC1473" s="14"/>
      <c r="SLD1473" s="14"/>
      <c r="SLE1473" s="14"/>
      <c r="SLF1473" s="14"/>
      <c r="SLG1473" s="14"/>
      <c r="SLH1473" s="14"/>
      <c r="SLI1473" s="14"/>
      <c r="SLJ1473" s="14"/>
      <c r="SLK1473" s="14"/>
      <c r="SLL1473" s="14"/>
      <c r="SLM1473" s="14"/>
      <c r="SLN1473" s="14"/>
      <c r="SLO1473" s="14"/>
      <c r="SLP1473" s="14"/>
      <c r="SLQ1473" s="14"/>
      <c r="SLR1473" s="14"/>
      <c r="SLS1473" s="14"/>
      <c r="SLT1473" s="14"/>
      <c r="SLU1473" s="14"/>
      <c r="SLV1473" s="14"/>
      <c r="SLW1473" s="14"/>
      <c r="SLX1473" s="14"/>
      <c r="SLY1473" s="14"/>
      <c r="SLZ1473" s="14"/>
      <c r="SMA1473" s="14"/>
      <c r="SMB1473" s="14"/>
      <c r="SMC1473" s="14"/>
      <c r="SMD1473" s="14"/>
      <c r="SME1473" s="14"/>
      <c r="SMF1473" s="14"/>
      <c r="SMG1473" s="14"/>
      <c r="SMH1473" s="14"/>
      <c r="SMI1473" s="14"/>
      <c r="SMJ1473" s="14"/>
      <c r="SMK1473" s="14"/>
      <c r="SML1473" s="14"/>
      <c r="SMM1473" s="14"/>
      <c r="SMN1473" s="14"/>
      <c r="SMO1473" s="14"/>
      <c r="SMP1473" s="14"/>
      <c r="SMQ1473" s="14"/>
      <c r="SMR1473" s="14"/>
      <c r="SMS1473" s="14"/>
      <c r="SMT1473" s="14"/>
      <c r="SMU1473" s="14"/>
      <c r="SMV1473" s="14"/>
      <c r="SMW1473" s="14"/>
      <c r="SMX1473" s="14"/>
      <c r="SMY1473" s="14"/>
      <c r="SMZ1473" s="14"/>
      <c r="SNA1473" s="14"/>
      <c r="SNB1473" s="14"/>
      <c r="SNC1473" s="14"/>
      <c r="SND1473" s="14"/>
      <c r="SNE1473" s="14"/>
      <c r="SNF1473" s="14"/>
      <c r="SNG1473" s="14"/>
      <c r="SNH1473" s="14"/>
      <c r="SNI1473" s="14"/>
      <c r="SNJ1473" s="14"/>
      <c r="SNK1473" s="14"/>
      <c r="SNL1473" s="14"/>
      <c r="SNM1473" s="14"/>
      <c r="SNN1473" s="14"/>
      <c r="SNO1473" s="14"/>
      <c r="SNP1473" s="14"/>
      <c r="SNQ1473" s="14"/>
      <c r="SNR1473" s="14"/>
      <c r="SNS1473" s="14"/>
      <c r="SNT1473" s="14"/>
      <c r="SNU1473" s="14"/>
      <c r="SNV1473" s="14"/>
      <c r="SNW1473" s="14"/>
      <c r="SNX1473" s="14"/>
      <c r="SNY1473" s="14"/>
      <c r="SNZ1473" s="14"/>
      <c r="SOA1473" s="14"/>
      <c r="SOB1473" s="14"/>
      <c r="SOC1473" s="14"/>
      <c r="SOD1473" s="14"/>
      <c r="SOE1473" s="14"/>
      <c r="SOF1473" s="14"/>
      <c r="SOG1473" s="14"/>
      <c r="SOH1473" s="14"/>
      <c r="SOI1473" s="14"/>
      <c r="SOJ1473" s="14"/>
      <c r="SOK1473" s="14"/>
      <c r="SOL1473" s="14"/>
      <c r="SOM1473" s="14"/>
      <c r="SON1473" s="14"/>
      <c r="SOO1473" s="14"/>
      <c r="SOP1473" s="14"/>
      <c r="SOQ1473" s="14"/>
      <c r="SOR1473" s="14"/>
      <c r="SOS1473" s="14"/>
      <c r="SOT1473" s="14"/>
      <c r="SOU1473" s="14"/>
      <c r="SOV1473" s="14"/>
      <c r="SOW1473" s="14"/>
      <c r="SOX1473" s="14"/>
      <c r="SOY1473" s="14"/>
      <c r="SOZ1473" s="14"/>
      <c r="SPA1473" s="14"/>
      <c r="SPB1473" s="14"/>
      <c r="SPC1473" s="14"/>
      <c r="SPD1473" s="14"/>
      <c r="SPE1473" s="14"/>
      <c r="SPF1473" s="14"/>
      <c r="SPG1473" s="14"/>
      <c r="SPH1473" s="14"/>
      <c r="SPI1473" s="14"/>
      <c r="SPJ1473" s="14"/>
      <c r="SPK1473" s="14"/>
      <c r="SPL1473" s="14"/>
      <c r="SPM1473" s="14"/>
      <c r="SPN1473" s="14"/>
      <c r="SPO1473" s="14"/>
      <c r="SPP1473" s="14"/>
      <c r="SPQ1473" s="14"/>
      <c r="SPR1473" s="14"/>
      <c r="SPS1473" s="14"/>
      <c r="SPT1473" s="14"/>
      <c r="SPU1473" s="14"/>
      <c r="SPV1473" s="14"/>
      <c r="SPW1473" s="14"/>
      <c r="SPX1473" s="14"/>
      <c r="SPY1473" s="14"/>
      <c r="SPZ1473" s="14"/>
      <c r="SQA1473" s="14"/>
      <c r="SQB1473" s="14"/>
      <c r="SQC1473" s="14"/>
      <c r="SQD1473" s="14"/>
      <c r="SQE1473" s="14"/>
      <c r="SQF1473" s="14"/>
      <c r="SQG1473" s="14"/>
      <c r="SQH1473" s="14"/>
      <c r="SQI1473" s="14"/>
      <c r="SQJ1473" s="14"/>
      <c r="SQK1473" s="14"/>
      <c r="SQL1473" s="14"/>
      <c r="SQM1473" s="14"/>
      <c r="SQN1473" s="14"/>
      <c r="SQO1473" s="14"/>
      <c r="SQP1473" s="14"/>
      <c r="SQQ1473" s="14"/>
      <c r="SQR1473" s="14"/>
      <c r="SQS1473" s="14"/>
      <c r="SQT1473" s="14"/>
      <c r="SQU1473" s="14"/>
      <c r="SQV1473" s="14"/>
      <c r="SQW1473" s="14"/>
      <c r="SQX1473" s="14"/>
      <c r="SQY1473" s="14"/>
      <c r="SQZ1473" s="14"/>
      <c r="SRA1473" s="14"/>
      <c r="SRB1473" s="14"/>
      <c r="SRC1473" s="14"/>
      <c r="SRD1473" s="14"/>
      <c r="SRE1473" s="14"/>
      <c r="SRF1473" s="14"/>
      <c r="SRG1473" s="14"/>
      <c r="SRH1473" s="14"/>
      <c r="SRI1473" s="14"/>
      <c r="SRJ1473" s="14"/>
      <c r="SRK1473" s="14"/>
      <c r="SRL1473" s="14"/>
      <c r="SRM1473" s="14"/>
      <c r="SRN1473" s="14"/>
      <c r="SRO1473" s="14"/>
      <c r="SRP1473" s="14"/>
      <c r="SRQ1473" s="14"/>
      <c r="SRR1473" s="14"/>
      <c r="SRS1473" s="14"/>
      <c r="SRT1473" s="14"/>
      <c r="SRU1473" s="14"/>
      <c r="SRV1473" s="14"/>
      <c r="SRW1473" s="14"/>
      <c r="SRX1473" s="14"/>
      <c r="SRY1473" s="14"/>
      <c r="SRZ1473" s="14"/>
      <c r="SSA1473" s="14"/>
      <c r="SSB1473" s="14"/>
      <c r="SSC1473" s="14"/>
      <c r="SSD1473" s="14"/>
      <c r="SSE1473" s="14"/>
      <c r="SSF1473" s="14"/>
      <c r="SSG1473" s="14"/>
      <c r="SSH1473" s="14"/>
      <c r="SSI1473" s="14"/>
      <c r="SSJ1473" s="14"/>
      <c r="SSK1473" s="14"/>
      <c r="SSL1473" s="14"/>
      <c r="SSM1473" s="14"/>
      <c r="SSN1473" s="14"/>
      <c r="SSO1473" s="14"/>
      <c r="SSP1473" s="14"/>
      <c r="SSQ1473" s="14"/>
      <c r="SSR1473" s="14"/>
      <c r="SSS1473" s="14"/>
      <c r="SST1473" s="14"/>
      <c r="SSU1473" s="14"/>
      <c r="SSV1473" s="14"/>
      <c r="SSW1473" s="14"/>
      <c r="SSX1473" s="14"/>
      <c r="SSY1473" s="14"/>
      <c r="SSZ1473" s="14"/>
      <c r="STA1473" s="14"/>
      <c r="STB1473" s="14"/>
      <c r="STC1473" s="14"/>
      <c r="STD1473" s="14"/>
      <c r="STE1473" s="14"/>
      <c r="STF1473" s="14"/>
      <c r="STG1473" s="14"/>
      <c r="STH1473" s="14"/>
      <c r="STI1473" s="14"/>
      <c r="STJ1473" s="14"/>
      <c r="STK1473" s="14"/>
      <c r="STL1473" s="14"/>
      <c r="STM1473" s="14"/>
      <c r="STN1473" s="14"/>
      <c r="STO1473" s="14"/>
      <c r="STP1473" s="14"/>
      <c r="STQ1473" s="14"/>
      <c r="STR1473" s="14"/>
      <c r="STS1473" s="14"/>
      <c r="STT1473" s="14"/>
      <c r="STU1473" s="14"/>
      <c r="STV1473" s="14"/>
      <c r="STW1473" s="14"/>
      <c r="STX1473" s="14"/>
      <c r="STY1473" s="14"/>
      <c r="STZ1473" s="14"/>
      <c r="SUA1473" s="14"/>
      <c r="SUB1473" s="14"/>
      <c r="SUC1473" s="14"/>
      <c r="SUD1473" s="14"/>
      <c r="SUE1473" s="14"/>
      <c r="SUF1473" s="14"/>
      <c r="SUG1473" s="14"/>
      <c r="SUH1473" s="14"/>
      <c r="SUI1473" s="14"/>
      <c r="SUJ1473" s="14"/>
      <c r="SUK1473" s="14"/>
      <c r="SUL1473" s="14"/>
      <c r="SUM1473" s="14"/>
      <c r="SUN1473" s="14"/>
      <c r="SUO1473" s="14"/>
      <c r="SUP1473" s="14"/>
      <c r="SUQ1473" s="14"/>
      <c r="SUR1473" s="14"/>
      <c r="SUS1473" s="14"/>
      <c r="SUT1473" s="14"/>
      <c r="SUU1473" s="14"/>
      <c r="SUV1473" s="14"/>
      <c r="SUW1473" s="14"/>
      <c r="SUX1473" s="14"/>
      <c r="SUY1473" s="14"/>
      <c r="SUZ1473" s="14"/>
      <c r="SVA1473" s="14"/>
      <c r="SVB1473" s="14"/>
      <c r="SVC1473" s="14"/>
      <c r="SVD1473" s="14"/>
      <c r="SVE1473" s="14"/>
      <c r="SVF1473" s="14"/>
      <c r="SVG1473" s="14"/>
      <c r="SVH1473" s="14"/>
      <c r="SVI1473" s="14"/>
      <c r="SVJ1473" s="14"/>
      <c r="SVK1473" s="14"/>
      <c r="SVL1473" s="14"/>
      <c r="SVM1473" s="14"/>
      <c r="SVN1473" s="14"/>
      <c r="SVO1473" s="14"/>
      <c r="SVP1473" s="14"/>
      <c r="SVQ1473" s="14"/>
      <c r="SVR1473" s="14"/>
      <c r="SVS1473" s="14"/>
      <c r="SVT1473" s="14"/>
      <c r="SVU1473" s="14"/>
      <c r="SVV1473" s="14"/>
      <c r="SVW1473" s="14"/>
      <c r="SVX1473" s="14"/>
      <c r="SVY1473" s="14"/>
      <c r="SVZ1473" s="14"/>
      <c r="SWA1473" s="14"/>
      <c r="SWB1473" s="14"/>
      <c r="SWC1473" s="14"/>
      <c r="SWD1473" s="14"/>
      <c r="SWE1473" s="14"/>
      <c r="SWF1473" s="14"/>
      <c r="SWG1473" s="14"/>
      <c r="SWH1473" s="14"/>
      <c r="SWI1473" s="14"/>
      <c r="SWJ1473" s="14"/>
      <c r="SWK1473" s="14"/>
      <c r="SWL1473" s="14"/>
      <c r="SWM1473" s="14"/>
      <c r="SWN1473" s="14"/>
      <c r="SWO1473" s="14"/>
      <c r="SWP1473" s="14"/>
      <c r="SWQ1473" s="14"/>
      <c r="SWR1473" s="14"/>
      <c r="SWS1473" s="14"/>
      <c r="SWT1473" s="14"/>
      <c r="SWU1473" s="14"/>
      <c r="SWV1473" s="14"/>
      <c r="SWW1473" s="14"/>
      <c r="SWX1473" s="14"/>
      <c r="SWY1473" s="14"/>
      <c r="SWZ1473" s="14"/>
      <c r="SXA1473" s="14"/>
      <c r="SXB1473" s="14"/>
      <c r="SXC1473" s="14"/>
      <c r="SXD1473" s="14"/>
      <c r="SXE1473" s="14"/>
      <c r="SXF1473" s="14"/>
      <c r="SXG1473" s="14"/>
      <c r="SXH1473" s="14"/>
      <c r="SXI1473" s="14"/>
      <c r="SXJ1473" s="14"/>
      <c r="SXK1473" s="14"/>
      <c r="SXL1473" s="14"/>
      <c r="SXM1473" s="14"/>
      <c r="SXN1473" s="14"/>
      <c r="SXO1473" s="14"/>
      <c r="SXP1473" s="14"/>
      <c r="SXQ1473" s="14"/>
      <c r="SXR1473" s="14"/>
      <c r="SXS1473" s="14"/>
      <c r="SXT1473" s="14"/>
      <c r="SXU1473" s="14"/>
      <c r="SXV1473" s="14"/>
      <c r="SXW1473" s="14"/>
      <c r="SXX1473" s="14"/>
      <c r="SXY1473" s="14"/>
      <c r="SXZ1473" s="14"/>
      <c r="SYA1473" s="14"/>
      <c r="SYB1473" s="14"/>
      <c r="SYC1473" s="14"/>
      <c r="SYD1473" s="14"/>
      <c r="SYE1473" s="14"/>
      <c r="SYF1473" s="14"/>
      <c r="SYG1473" s="14"/>
      <c r="SYH1473" s="14"/>
      <c r="SYI1473" s="14"/>
      <c r="SYJ1473" s="14"/>
      <c r="SYK1473" s="14"/>
      <c r="SYL1473" s="14"/>
      <c r="SYM1473" s="14"/>
      <c r="SYN1473" s="14"/>
      <c r="SYO1473" s="14"/>
      <c r="SYP1473" s="14"/>
      <c r="SYQ1473" s="14"/>
      <c r="SYR1473" s="14"/>
      <c r="SYS1473" s="14"/>
      <c r="SYT1473" s="14"/>
      <c r="SYU1473" s="14"/>
      <c r="SYV1473" s="14"/>
      <c r="SYW1473" s="14"/>
      <c r="SYX1473" s="14"/>
      <c r="SYY1473" s="14"/>
      <c r="SYZ1473" s="14"/>
      <c r="SZA1473" s="14"/>
      <c r="SZB1473" s="14"/>
      <c r="SZC1473" s="14"/>
      <c r="SZD1473" s="14"/>
      <c r="SZE1473" s="14"/>
      <c r="SZF1473" s="14"/>
      <c r="SZG1473" s="14"/>
      <c r="SZH1473" s="14"/>
      <c r="SZI1473" s="14"/>
      <c r="SZJ1473" s="14"/>
      <c r="SZK1473" s="14"/>
      <c r="SZL1473" s="14"/>
      <c r="SZM1473" s="14"/>
      <c r="SZN1473" s="14"/>
      <c r="SZO1473" s="14"/>
      <c r="SZP1473" s="14"/>
      <c r="SZQ1473" s="14"/>
      <c r="SZR1473" s="14"/>
      <c r="SZS1473" s="14"/>
      <c r="SZT1473" s="14"/>
      <c r="SZU1473" s="14"/>
      <c r="SZV1473" s="14"/>
      <c r="SZW1473" s="14"/>
      <c r="SZX1473" s="14"/>
      <c r="SZY1473" s="14"/>
      <c r="SZZ1473" s="14"/>
      <c r="TAA1473" s="14"/>
      <c r="TAB1473" s="14"/>
      <c r="TAC1473" s="14"/>
      <c r="TAD1473" s="14"/>
      <c r="TAE1473" s="14"/>
      <c r="TAF1473" s="14"/>
      <c r="TAG1473" s="14"/>
      <c r="TAH1473" s="14"/>
      <c r="TAI1473" s="14"/>
      <c r="TAJ1473" s="14"/>
      <c r="TAK1473" s="14"/>
      <c r="TAL1473" s="14"/>
      <c r="TAM1473" s="14"/>
      <c r="TAN1473" s="14"/>
      <c r="TAO1473" s="14"/>
      <c r="TAP1473" s="14"/>
      <c r="TAQ1473" s="14"/>
      <c r="TAR1473" s="14"/>
      <c r="TAS1473" s="14"/>
      <c r="TAT1473" s="14"/>
      <c r="TAU1473" s="14"/>
      <c r="TAV1473" s="14"/>
      <c r="TAW1473" s="14"/>
      <c r="TAX1473" s="14"/>
      <c r="TAY1473" s="14"/>
      <c r="TAZ1473" s="14"/>
      <c r="TBA1473" s="14"/>
      <c r="TBB1473" s="14"/>
      <c r="TBC1473" s="14"/>
      <c r="TBD1473" s="14"/>
      <c r="TBE1473" s="14"/>
      <c r="TBF1473" s="14"/>
      <c r="TBG1473" s="14"/>
      <c r="TBH1473" s="14"/>
      <c r="TBI1473" s="14"/>
      <c r="TBJ1473" s="14"/>
      <c r="TBK1473" s="14"/>
      <c r="TBL1473" s="14"/>
      <c r="TBM1473" s="14"/>
      <c r="TBN1473" s="14"/>
      <c r="TBO1473" s="14"/>
      <c r="TBP1473" s="14"/>
      <c r="TBQ1473" s="14"/>
      <c r="TBR1473" s="14"/>
      <c r="TBS1473" s="14"/>
      <c r="TBT1473" s="14"/>
      <c r="TBU1473" s="14"/>
      <c r="TBV1473" s="14"/>
      <c r="TBW1473" s="14"/>
      <c r="TBX1473" s="14"/>
      <c r="TBY1473" s="14"/>
      <c r="TBZ1473" s="14"/>
      <c r="TCA1473" s="14"/>
      <c r="TCB1473" s="14"/>
      <c r="TCC1473" s="14"/>
      <c r="TCD1473" s="14"/>
      <c r="TCE1473" s="14"/>
      <c r="TCF1473" s="14"/>
      <c r="TCG1473" s="14"/>
      <c r="TCH1473" s="14"/>
      <c r="TCI1473" s="14"/>
      <c r="TCJ1473" s="14"/>
      <c r="TCK1473" s="14"/>
      <c r="TCL1473" s="14"/>
      <c r="TCM1473" s="14"/>
      <c r="TCN1473" s="14"/>
      <c r="TCO1473" s="14"/>
      <c r="TCP1473" s="14"/>
      <c r="TCQ1473" s="14"/>
      <c r="TCR1473" s="14"/>
      <c r="TCS1473" s="14"/>
      <c r="TCT1473" s="14"/>
      <c r="TCU1473" s="14"/>
      <c r="TCV1473" s="14"/>
      <c r="TCW1473" s="14"/>
      <c r="TCX1473" s="14"/>
      <c r="TCY1473" s="14"/>
      <c r="TCZ1473" s="14"/>
      <c r="TDA1473" s="14"/>
      <c r="TDB1473" s="14"/>
      <c r="TDC1473" s="14"/>
      <c r="TDD1473" s="14"/>
      <c r="TDE1473" s="14"/>
      <c r="TDF1473" s="14"/>
      <c r="TDG1473" s="14"/>
      <c r="TDH1473" s="14"/>
      <c r="TDI1473" s="14"/>
      <c r="TDJ1473" s="14"/>
      <c r="TDK1473" s="14"/>
      <c r="TDL1473" s="14"/>
      <c r="TDM1473" s="14"/>
      <c r="TDN1473" s="14"/>
      <c r="TDO1473" s="14"/>
      <c r="TDP1473" s="14"/>
      <c r="TDQ1473" s="14"/>
      <c r="TDR1473" s="14"/>
      <c r="TDS1473" s="14"/>
      <c r="TDT1473" s="14"/>
      <c r="TDU1473" s="14"/>
      <c r="TDV1473" s="14"/>
      <c r="TDW1473" s="14"/>
      <c r="TDX1473" s="14"/>
      <c r="TDY1473" s="14"/>
      <c r="TDZ1473" s="14"/>
      <c r="TEA1473" s="14"/>
      <c r="TEB1473" s="14"/>
      <c r="TEC1473" s="14"/>
      <c r="TED1473" s="14"/>
      <c r="TEE1473" s="14"/>
      <c r="TEF1473" s="14"/>
      <c r="TEG1473" s="14"/>
      <c r="TEH1473" s="14"/>
      <c r="TEI1473" s="14"/>
      <c r="TEJ1473" s="14"/>
      <c r="TEK1473" s="14"/>
      <c r="TEL1473" s="14"/>
      <c r="TEM1473" s="14"/>
      <c r="TEN1473" s="14"/>
      <c r="TEO1473" s="14"/>
      <c r="TEP1473" s="14"/>
      <c r="TEQ1473" s="14"/>
      <c r="TER1473" s="14"/>
      <c r="TES1473" s="14"/>
      <c r="TET1473" s="14"/>
      <c r="TEU1473" s="14"/>
      <c r="TEV1473" s="14"/>
      <c r="TEW1473" s="14"/>
      <c r="TEX1473" s="14"/>
      <c r="TEY1473" s="14"/>
      <c r="TEZ1473" s="14"/>
      <c r="TFA1473" s="14"/>
      <c r="TFB1473" s="14"/>
      <c r="TFC1473" s="14"/>
      <c r="TFD1473" s="14"/>
      <c r="TFE1473" s="14"/>
      <c r="TFF1473" s="14"/>
      <c r="TFG1473" s="14"/>
      <c r="TFH1473" s="14"/>
      <c r="TFI1473" s="14"/>
      <c r="TFJ1473" s="14"/>
      <c r="TFK1473" s="14"/>
      <c r="TFL1473" s="14"/>
      <c r="TFM1473" s="14"/>
      <c r="TFN1473" s="14"/>
      <c r="TFO1473" s="14"/>
      <c r="TFP1473" s="14"/>
      <c r="TFQ1473" s="14"/>
      <c r="TFR1473" s="14"/>
      <c r="TFS1473" s="14"/>
      <c r="TFT1473" s="14"/>
      <c r="TFU1473" s="14"/>
      <c r="TFV1473" s="14"/>
      <c r="TFW1473" s="14"/>
      <c r="TFX1473" s="14"/>
      <c r="TFY1473" s="14"/>
      <c r="TFZ1473" s="14"/>
      <c r="TGA1473" s="14"/>
      <c r="TGB1473" s="14"/>
      <c r="TGC1473" s="14"/>
      <c r="TGD1473" s="14"/>
      <c r="TGE1473" s="14"/>
      <c r="TGF1473" s="14"/>
      <c r="TGG1473" s="14"/>
      <c r="TGH1473" s="14"/>
      <c r="TGI1473" s="14"/>
      <c r="TGJ1473" s="14"/>
      <c r="TGK1473" s="14"/>
      <c r="TGL1473" s="14"/>
      <c r="TGM1473" s="14"/>
      <c r="TGN1473" s="14"/>
      <c r="TGO1473" s="14"/>
      <c r="TGP1473" s="14"/>
      <c r="TGQ1473" s="14"/>
      <c r="TGR1473" s="14"/>
      <c r="TGS1473" s="14"/>
      <c r="TGT1473" s="14"/>
      <c r="TGU1473" s="14"/>
      <c r="TGV1473" s="14"/>
      <c r="TGW1473" s="14"/>
      <c r="TGX1473" s="14"/>
      <c r="TGY1473" s="14"/>
      <c r="TGZ1473" s="14"/>
      <c r="THA1473" s="14"/>
      <c r="THB1473" s="14"/>
      <c r="THC1473" s="14"/>
      <c r="THD1473" s="14"/>
      <c r="THE1473" s="14"/>
      <c r="THF1473" s="14"/>
      <c r="THG1473" s="14"/>
      <c r="THH1473" s="14"/>
      <c r="THI1473" s="14"/>
      <c r="THJ1473" s="14"/>
      <c r="THK1473" s="14"/>
      <c r="THL1473" s="14"/>
      <c r="THM1473" s="14"/>
      <c r="THN1473" s="14"/>
      <c r="THO1473" s="14"/>
      <c r="THP1473" s="14"/>
      <c r="THQ1473" s="14"/>
      <c r="THR1473" s="14"/>
      <c r="THS1473" s="14"/>
      <c r="THT1473" s="14"/>
      <c r="THU1473" s="14"/>
      <c r="THV1473" s="14"/>
      <c r="THW1473" s="14"/>
      <c r="THX1473" s="14"/>
      <c r="THY1473" s="14"/>
      <c r="THZ1473" s="14"/>
      <c r="TIA1473" s="14"/>
      <c r="TIB1473" s="14"/>
      <c r="TIC1473" s="14"/>
      <c r="TID1473" s="14"/>
      <c r="TIE1473" s="14"/>
      <c r="TIF1473" s="14"/>
      <c r="TIG1473" s="14"/>
      <c r="TIH1473" s="14"/>
      <c r="TII1473" s="14"/>
      <c r="TIJ1473" s="14"/>
      <c r="TIK1473" s="14"/>
      <c r="TIL1473" s="14"/>
      <c r="TIM1473" s="14"/>
      <c r="TIN1473" s="14"/>
      <c r="TIO1473" s="14"/>
      <c r="TIP1473" s="14"/>
      <c r="TIQ1473" s="14"/>
      <c r="TIR1473" s="14"/>
      <c r="TIS1473" s="14"/>
      <c r="TIT1473" s="14"/>
      <c r="TIU1473" s="14"/>
      <c r="TIV1473" s="14"/>
      <c r="TIW1473" s="14"/>
      <c r="TIX1473" s="14"/>
      <c r="TIY1473" s="14"/>
      <c r="TIZ1473" s="14"/>
      <c r="TJA1473" s="14"/>
      <c r="TJB1473" s="14"/>
      <c r="TJC1473" s="14"/>
      <c r="TJD1473" s="14"/>
      <c r="TJE1473" s="14"/>
      <c r="TJF1473" s="14"/>
      <c r="TJG1473" s="14"/>
      <c r="TJH1473" s="14"/>
      <c r="TJI1473" s="14"/>
      <c r="TJJ1473" s="14"/>
      <c r="TJK1473" s="14"/>
      <c r="TJL1473" s="14"/>
      <c r="TJM1473" s="14"/>
      <c r="TJN1473" s="14"/>
      <c r="TJO1473" s="14"/>
      <c r="TJP1473" s="14"/>
      <c r="TJQ1473" s="14"/>
      <c r="TJR1473" s="14"/>
      <c r="TJS1473" s="14"/>
      <c r="TJT1473" s="14"/>
      <c r="TJU1473" s="14"/>
      <c r="TJV1473" s="14"/>
      <c r="TJW1473" s="14"/>
      <c r="TJX1473" s="14"/>
      <c r="TJY1473" s="14"/>
      <c r="TJZ1473" s="14"/>
      <c r="TKA1473" s="14"/>
      <c r="TKB1473" s="14"/>
      <c r="TKC1473" s="14"/>
      <c r="TKD1473" s="14"/>
      <c r="TKE1473" s="14"/>
      <c r="TKF1473" s="14"/>
      <c r="TKG1473" s="14"/>
      <c r="TKH1473" s="14"/>
      <c r="TKI1473" s="14"/>
      <c r="TKJ1473" s="14"/>
      <c r="TKK1473" s="14"/>
      <c r="TKL1473" s="14"/>
      <c r="TKM1473" s="14"/>
      <c r="TKN1473" s="14"/>
      <c r="TKO1473" s="14"/>
      <c r="TKP1473" s="14"/>
      <c r="TKQ1473" s="14"/>
      <c r="TKR1473" s="14"/>
      <c r="TKS1473" s="14"/>
      <c r="TKT1473" s="14"/>
      <c r="TKU1473" s="14"/>
      <c r="TKV1473" s="14"/>
      <c r="TKW1473" s="14"/>
      <c r="TKX1473" s="14"/>
      <c r="TKY1473" s="14"/>
      <c r="TKZ1473" s="14"/>
      <c r="TLA1473" s="14"/>
      <c r="TLB1473" s="14"/>
      <c r="TLC1473" s="14"/>
      <c r="TLD1473" s="14"/>
      <c r="TLE1473" s="14"/>
      <c r="TLF1473" s="14"/>
      <c r="TLG1473" s="14"/>
      <c r="TLH1473" s="14"/>
      <c r="TLI1473" s="14"/>
      <c r="TLJ1473" s="14"/>
      <c r="TLK1473" s="14"/>
      <c r="TLL1473" s="14"/>
      <c r="TLM1473" s="14"/>
      <c r="TLN1473" s="14"/>
      <c r="TLO1473" s="14"/>
      <c r="TLP1473" s="14"/>
      <c r="TLQ1473" s="14"/>
      <c r="TLR1473" s="14"/>
      <c r="TLS1473" s="14"/>
      <c r="TLT1473" s="14"/>
      <c r="TLU1473" s="14"/>
      <c r="TLV1473" s="14"/>
      <c r="TLW1473" s="14"/>
      <c r="TLX1473" s="14"/>
      <c r="TLY1473" s="14"/>
      <c r="TLZ1473" s="14"/>
      <c r="TMA1473" s="14"/>
      <c r="TMB1473" s="14"/>
      <c r="TMC1473" s="14"/>
      <c r="TMD1473" s="14"/>
      <c r="TME1473" s="14"/>
      <c r="TMF1473" s="14"/>
      <c r="TMG1473" s="14"/>
      <c r="TMH1473" s="14"/>
      <c r="TMI1473" s="14"/>
      <c r="TMJ1473" s="14"/>
      <c r="TMK1473" s="14"/>
      <c r="TML1473" s="14"/>
      <c r="TMM1473" s="14"/>
      <c r="TMN1473" s="14"/>
      <c r="TMO1473" s="14"/>
      <c r="TMP1473" s="14"/>
      <c r="TMQ1473" s="14"/>
      <c r="TMR1473" s="14"/>
      <c r="TMS1473" s="14"/>
      <c r="TMT1473" s="14"/>
      <c r="TMU1473" s="14"/>
      <c r="TMV1473" s="14"/>
      <c r="TMW1473" s="14"/>
      <c r="TMX1473" s="14"/>
      <c r="TMY1473" s="14"/>
      <c r="TMZ1473" s="14"/>
      <c r="TNA1473" s="14"/>
      <c r="TNB1473" s="14"/>
      <c r="TNC1473" s="14"/>
      <c r="TND1473" s="14"/>
      <c r="TNE1473" s="14"/>
      <c r="TNF1473" s="14"/>
      <c r="TNG1473" s="14"/>
      <c r="TNH1473" s="14"/>
      <c r="TNI1473" s="14"/>
      <c r="TNJ1473" s="14"/>
      <c r="TNK1473" s="14"/>
      <c r="TNL1473" s="14"/>
      <c r="TNM1473" s="14"/>
      <c r="TNN1473" s="14"/>
      <c r="TNO1473" s="14"/>
      <c r="TNP1473" s="14"/>
      <c r="TNQ1473" s="14"/>
      <c r="TNR1473" s="14"/>
      <c r="TNS1473" s="14"/>
      <c r="TNT1473" s="14"/>
      <c r="TNU1473" s="14"/>
      <c r="TNV1473" s="14"/>
      <c r="TNW1473" s="14"/>
      <c r="TNX1473" s="14"/>
      <c r="TNY1473" s="14"/>
      <c r="TNZ1473" s="14"/>
      <c r="TOA1473" s="14"/>
      <c r="TOB1473" s="14"/>
      <c r="TOC1473" s="14"/>
      <c r="TOD1473" s="14"/>
      <c r="TOE1473" s="14"/>
      <c r="TOF1473" s="14"/>
      <c r="TOG1473" s="14"/>
      <c r="TOH1473" s="14"/>
      <c r="TOI1473" s="14"/>
      <c r="TOJ1473" s="14"/>
      <c r="TOK1473" s="14"/>
      <c r="TOL1473" s="14"/>
      <c r="TOM1473" s="14"/>
      <c r="TON1473" s="14"/>
      <c r="TOO1473" s="14"/>
      <c r="TOP1473" s="14"/>
      <c r="TOQ1473" s="14"/>
      <c r="TOR1473" s="14"/>
      <c r="TOS1473" s="14"/>
      <c r="TOT1473" s="14"/>
      <c r="TOU1473" s="14"/>
      <c r="TOV1473" s="14"/>
      <c r="TOW1473" s="14"/>
      <c r="TOX1473" s="14"/>
      <c r="TOY1473" s="14"/>
      <c r="TOZ1473" s="14"/>
      <c r="TPA1473" s="14"/>
      <c r="TPB1473" s="14"/>
      <c r="TPC1473" s="14"/>
      <c r="TPD1473" s="14"/>
      <c r="TPE1473" s="14"/>
      <c r="TPF1473" s="14"/>
      <c r="TPG1473" s="14"/>
      <c r="TPH1473" s="14"/>
      <c r="TPI1473" s="14"/>
      <c r="TPJ1473" s="14"/>
      <c r="TPK1473" s="14"/>
      <c r="TPL1473" s="14"/>
      <c r="TPM1473" s="14"/>
      <c r="TPN1473" s="14"/>
      <c r="TPO1473" s="14"/>
      <c r="TPP1473" s="14"/>
      <c r="TPQ1473" s="14"/>
      <c r="TPR1473" s="14"/>
      <c r="TPS1473" s="14"/>
      <c r="TPT1473" s="14"/>
      <c r="TPU1473" s="14"/>
      <c r="TPV1473" s="14"/>
      <c r="TPW1473" s="14"/>
      <c r="TPX1473" s="14"/>
      <c r="TPY1473" s="14"/>
      <c r="TPZ1473" s="14"/>
      <c r="TQA1473" s="14"/>
      <c r="TQB1473" s="14"/>
      <c r="TQC1473" s="14"/>
      <c r="TQD1473" s="14"/>
      <c r="TQE1473" s="14"/>
      <c r="TQF1473" s="14"/>
      <c r="TQG1473" s="14"/>
      <c r="TQH1473" s="14"/>
      <c r="TQI1473" s="14"/>
      <c r="TQJ1473" s="14"/>
      <c r="TQK1473" s="14"/>
      <c r="TQL1473" s="14"/>
      <c r="TQM1473" s="14"/>
      <c r="TQN1473" s="14"/>
      <c r="TQO1473" s="14"/>
      <c r="TQP1473" s="14"/>
      <c r="TQQ1473" s="14"/>
      <c r="TQR1473" s="14"/>
      <c r="TQS1473" s="14"/>
      <c r="TQT1473" s="14"/>
      <c r="TQU1473" s="14"/>
      <c r="TQV1473" s="14"/>
      <c r="TQW1473" s="14"/>
      <c r="TQX1473" s="14"/>
      <c r="TQY1473" s="14"/>
      <c r="TQZ1473" s="14"/>
      <c r="TRA1473" s="14"/>
      <c r="TRB1473" s="14"/>
      <c r="TRC1473" s="14"/>
      <c r="TRD1473" s="14"/>
      <c r="TRE1473" s="14"/>
      <c r="TRF1473" s="14"/>
      <c r="TRG1473" s="14"/>
      <c r="TRH1473" s="14"/>
      <c r="TRI1473" s="14"/>
      <c r="TRJ1473" s="14"/>
      <c r="TRK1473" s="14"/>
      <c r="TRL1473" s="14"/>
      <c r="TRM1473" s="14"/>
      <c r="TRN1473" s="14"/>
      <c r="TRO1473" s="14"/>
      <c r="TRP1473" s="14"/>
      <c r="TRQ1473" s="14"/>
      <c r="TRR1473" s="14"/>
      <c r="TRS1473" s="14"/>
      <c r="TRT1473" s="14"/>
      <c r="TRU1473" s="14"/>
      <c r="TRV1473" s="14"/>
      <c r="TRW1473" s="14"/>
      <c r="TRX1473" s="14"/>
      <c r="TRY1473" s="14"/>
      <c r="TRZ1473" s="14"/>
      <c r="TSA1473" s="14"/>
      <c r="TSB1473" s="14"/>
      <c r="TSC1473" s="14"/>
      <c r="TSD1473" s="14"/>
      <c r="TSE1473" s="14"/>
      <c r="TSF1473" s="14"/>
      <c r="TSG1473" s="14"/>
      <c r="TSH1473" s="14"/>
      <c r="TSI1473" s="14"/>
      <c r="TSJ1473" s="14"/>
      <c r="TSK1473" s="14"/>
      <c r="TSL1473" s="14"/>
      <c r="TSM1473" s="14"/>
      <c r="TSN1473" s="14"/>
      <c r="TSO1473" s="14"/>
      <c r="TSP1473" s="14"/>
      <c r="TSQ1473" s="14"/>
      <c r="TSR1473" s="14"/>
      <c r="TSS1473" s="14"/>
      <c r="TST1473" s="14"/>
      <c r="TSU1473" s="14"/>
      <c r="TSV1473" s="14"/>
      <c r="TSW1473" s="14"/>
      <c r="TSX1473" s="14"/>
      <c r="TSY1473" s="14"/>
      <c r="TSZ1473" s="14"/>
      <c r="TTA1473" s="14"/>
      <c r="TTB1473" s="14"/>
      <c r="TTC1473" s="14"/>
      <c r="TTD1473" s="14"/>
      <c r="TTE1473" s="14"/>
      <c r="TTF1473" s="14"/>
      <c r="TTG1473" s="14"/>
      <c r="TTH1473" s="14"/>
      <c r="TTI1473" s="14"/>
      <c r="TTJ1473" s="14"/>
      <c r="TTK1473" s="14"/>
      <c r="TTL1473" s="14"/>
      <c r="TTM1473" s="14"/>
      <c r="TTN1473" s="14"/>
      <c r="TTO1473" s="14"/>
      <c r="TTP1473" s="14"/>
      <c r="TTQ1473" s="14"/>
      <c r="TTR1473" s="14"/>
      <c r="TTS1473" s="14"/>
      <c r="TTT1473" s="14"/>
      <c r="TTU1473" s="14"/>
      <c r="TTV1473" s="14"/>
      <c r="TTW1473" s="14"/>
      <c r="TTX1473" s="14"/>
      <c r="TTY1473" s="14"/>
      <c r="TTZ1473" s="14"/>
      <c r="TUA1473" s="14"/>
      <c r="TUB1473" s="14"/>
      <c r="TUC1473" s="14"/>
      <c r="TUD1473" s="14"/>
      <c r="TUE1473" s="14"/>
      <c r="TUF1473" s="14"/>
      <c r="TUG1473" s="14"/>
      <c r="TUH1473" s="14"/>
      <c r="TUI1473" s="14"/>
      <c r="TUJ1473" s="14"/>
      <c r="TUK1473" s="14"/>
      <c r="TUL1473" s="14"/>
      <c r="TUM1473" s="14"/>
      <c r="TUN1473" s="14"/>
      <c r="TUO1473" s="14"/>
      <c r="TUP1473" s="14"/>
      <c r="TUQ1473" s="14"/>
      <c r="TUR1473" s="14"/>
      <c r="TUS1473" s="14"/>
      <c r="TUT1473" s="14"/>
      <c r="TUU1473" s="14"/>
      <c r="TUV1473" s="14"/>
      <c r="TUW1473" s="14"/>
      <c r="TUX1473" s="14"/>
      <c r="TUY1473" s="14"/>
      <c r="TUZ1473" s="14"/>
      <c r="TVA1473" s="14"/>
      <c r="TVB1473" s="14"/>
      <c r="TVC1473" s="14"/>
      <c r="TVD1473" s="14"/>
      <c r="TVE1473" s="14"/>
      <c r="TVF1473" s="14"/>
      <c r="TVG1473" s="14"/>
      <c r="TVH1473" s="14"/>
      <c r="TVI1473" s="14"/>
      <c r="TVJ1473" s="14"/>
      <c r="TVK1473" s="14"/>
      <c r="TVL1473" s="14"/>
      <c r="TVM1473" s="14"/>
      <c r="TVN1473" s="14"/>
      <c r="TVO1473" s="14"/>
      <c r="TVP1473" s="14"/>
      <c r="TVQ1473" s="14"/>
      <c r="TVR1473" s="14"/>
      <c r="TVS1473" s="14"/>
      <c r="TVT1473" s="14"/>
      <c r="TVU1473" s="14"/>
      <c r="TVV1473" s="14"/>
      <c r="TVW1473" s="14"/>
      <c r="TVX1473" s="14"/>
      <c r="TVY1473" s="14"/>
      <c r="TVZ1473" s="14"/>
      <c r="TWA1473" s="14"/>
      <c r="TWB1473" s="14"/>
      <c r="TWC1473" s="14"/>
      <c r="TWD1473" s="14"/>
      <c r="TWE1473" s="14"/>
      <c r="TWF1473" s="14"/>
      <c r="TWG1473" s="14"/>
      <c r="TWH1473" s="14"/>
      <c r="TWI1473" s="14"/>
      <c r="TWJ1473" s="14"/>
      <c r="TWK1473" s="14"/>
      <c r="TWL1473" s="14"/>
      <c r="TWM1473" s="14"/>
      <c r="TWN1473" s="14"/>
      <c r="TWO1473" s="14"/>
      <c r="TWP1473" s="14"/>
      <c r="TWQ1473" s="14"/>
      <c r="TWR1473" s="14"/>
      <c r="TWS1473" s="14"/>
      <c r="TWT1473" s="14"/>
      <c r="TWU1473" s="14"/>
      <c r="TWV1473" s="14"/>
      <c r="TWW1473" s="14"/>
      <c r="TWX1473" s="14"/>
      <c r="TWY1473" s="14"/>
      <c r="TWZ1473" s="14"/>
      <c r="TXA1473" s="14"/>
      <c r="TXB1473" s="14"/>
      <c r="TXC1473" s="14"/>
      <c r="TXD1473" s="14"/>
      <c r="TXE1473" s="14"/>
      <c r="TXF1473" s="14"/>
      <c r="TXG1473" s="14"/>
      <c r="TXH1473" s="14"/>
      <c r="TXI1473" s="14"/>
      <c r="TXJ1473" s="14"/>
      <c r="TXK1473" s="14"/>
      <c r="TXL1473" s="14"/>
      <c r="TXM1473" s="14"/>
      <c r="TXN1473" s="14"/>
      <c r="TXO1473" s="14"/>
      <c r="TXP1473" s="14"/>
      <c r="TXQ1473" s="14"/>
      <c r="TXR1473" s="14"/>
      <c r="TXS1473" s="14"/>
      <c r="TXT1473" s="14"/>
      <c r="TXU1473" s="14"/>
      <c r="TXV1473" s="14"/>
      <c r="TXW1473" s="14"/>
      <c r="TXX1473" s="14"/>
      <c r="TXY1473" s="14"/>
      <c r="TXZ1473" s="14"/>
      <c r="TYA1473" s="14"/>
      <c r="TYB1473" s="14"/>
      <c r="TYC1473" s="14"/>
      <c r="TYD1473" s="14"/>
      <c r="TYE1473" s="14"/>
      <c r="TYF1473" s="14"/>
      <c r="TYG1473" s="14"/>
      <c r="TYH1473" s="14"/>
      <c r="TYI1473" s="14"/>
      <c r="TYJ1473" s="14"/>
      <c r="TYK1473" s="14"/>
      <c r="TYL1473" s="14"/>
      <c r="TYM1473" s="14"/>
      <c r="TYN1473" s="14"/>
      <c r="TYO1473" s="14"/>
      <c r="TYP1473" s="14"/>
      <c r="TYQ1473" s="14"/>
      <c r="TYR1473" s="14"/>
      <c r="TYS1473" s="14"/>
      <c r="TYT1473" s="14"/>
      <c r="TYU1473" s="14"/>
      <c r="TYV1473" s="14"/>
      <c r="TYW1473" s="14"/>
      <c r="TYX1473" s="14"/>
      <c r="TYY1473" s="14"/>
      <c r="TYZ1473" s="14"/>
      <c r="TZA1473" s="14"/>
      <c r="TZB1473" s="14"/>
      <c r="TZC1473" s="14"/>
      <c r="TZD1473" s="14"/>
      <c r="TZE1473" s="14"/>
      <c r="TZF1473" s="14"/>
      <c r="TZG1473" s="14"/>
      <c r="TZH1473" s="14"/>
      <c r="TZI1473" s="14"/>
      <c r="TZJ1473" s="14"/>
      <c r="TZK1473" s="14"/>
      <c r="TZL1473" s="14"/>
      <c r="TZM1473" s="14"/>
      <c r="TZN1473" s="14"/>
      <c r="TZO1473" s="14"/>
      <c r="TZP1473" s="14"/>
      <c r="TZQ1473" s="14"/>
      <c r="TZR1473" s="14"/>
      <c r="TZS1473" s="14"/>
      <c r="TZT1473" s="14"/>
      <c r="TZU1473" s="14"/>
      <c r="TZV1473" s="14"/>
      <c r="TZW1473" s="14"/>
      <c r="TZX1473" s="14"/>
      <c r="TZY1473" s="14"/>
      <c r="TZZ1473" s="14"/>
      <c r="UAA1473" s="14"/>
      <c r="UAB1473" s="14"/>
      <c r="UAC1473" s="14"/>
      <c r="UAD1473" s="14"/>
      <c r="UAE1473" s="14"/>
      <c r="UAF1473" s="14"/>
      <c r="UAG1473" s="14"/>
      <c r="UAH1473" s="14"/>
      <c r="UAI1473" s="14"/>
      <c r="UAJ1473" s="14"/>
      <c r="UAK1473" s="14"/>
      <c r="UAL1473" s="14"/>
      <c r="UAM1473" s="14"/>
      <c r="UAN1473" s="14"/>
      <c r="UAO1473" s="14"/>
      <c r="UAP1473" s="14"/>
      <c r="UAQ1473" s="14"/>
      <c r="UAR1473" s="14"/>
      <c r="UAS1473" s="14"/>
      <c r="UAT1473" s="14"/>
      <c r="UAU1473" s="14"/>
      <c r="UAV1473" s="14"/>
      <c r="UAW1473" s="14"/>
      <c r="UAX1473" s="14"/>
      <c r="UAY1473" s="14"/>
      <c r="UAZ1473" s="14"/>
      <c r="UBA1473" s="14"/>
      <c r="UBB1473" s="14"/>
      <c r="UBC1473" s="14"/>
      <c r="UBD1473" s="14"/>
      <c r="UBE1473" s="14"/>
      <c r="UBF1473" s="14"/>
      <c r="UBG1473" s="14"/>
      <c r="UBH1473" s="14"/>
      <c r="UBI1473" s="14"/>
      <c r="UBJ1473" s="14"/>
      <c r="UBK1473" s="14"/>
      <c r="UBL1473" s="14"/>
      <c r="UBM1473" s="14"/>
      <c r="UBN1473" s="14"/>
      <c r="UBO1473" s="14"/>
      <c r="UBP1473" s="14"/>
      <c r="UBQ1473" s="14"/>
      <c r="UBR1473" s="14"/>
      <c r="UBS1473" s="14"/>
      <c r="UBT1473" s="14"/>
      <c r="UBU1473" s="14"/>
      <c r="UBV1473" s="14"/>
      <c r="UBW1473" s="14"/>
      <c r="UBX1473" s="14"/>
      <c r="UBY1473" s="14"/>
      <c r="UBZ1473" s="14"/>
      <c r="UCA1473" s="14"/>
      <c r="UCB1473" s="14"/>
      <c r="UCC1473" s="14"/>
      <c r="UCD1473" s="14"/>
      <c r="UCE1473" s="14"/>
      <c r="UCF1473" s="14"/>
      <c r="UCG1473" s="14"/>
      <c r="UCH1473" s="14"/>
      <c r="UCI1473" s="14"/>
      <c r="UCJ1473" s="14"/>
      <c r="UCK1473" s="14"/>
      <c r="UCL1473" s="14"/>
      <c r="UCM1473" s="14"/>
      <c r="UCN1473" s="14"/>
      <c r="UCO1473" s="14"/>
      <c r="UCP1473" s="14"/>
      <c r="UCQ1473" s="14"/>
      <c r="UCR1473" s="14"/>
      <c r="UCS1473" s="14"/>
      <c r="UCT1473" s="14"/>
      <c r="UCU1473" s="14"/>
      <c r="UCV1473" s="14"/>
      <c r="UCW1473" s="14"/>
      <c r="UCX1473" s="14"/>
      <c r="UCY1473" s="14"/>
      <c r="UCZ1473" s="14"/>
      <c r="UDA1473" s="14"/>
      <c r="UDB1473" s="14"/>
      <c r="UDC1473" s="14"/>
      <c r="UDD1473" s="14"/>
      <c r="UDE1473" s="14"/>
      <c r="UDF1473" s="14"/>
      <c r="UDG1473" s="14"/>
      <c r="UDH1473" s="14"/>
      <c r="UDI1473" s="14"/>
      <c r="UDJ1473" s="14"/>
      <c r="UDK1473" s="14"/>
      <c r="UDL1473" s="14"/>
      <c r="UDM1473" s="14"/>
      <c r="UDN1473" s="14"/>
      <c r="UDO1473" s="14"/>
      <c r="UDP1473" s="14"/>
      <c r="UDQ1473" s="14"/>
      <c r="UDR1473" s="14"/>
      <c r="UDS1473" s="14"/>
      <c r="UDT1473" s="14"/>
      <c r="UDU1473" s="14"/>
      <c r="UDV1473" s="14"/>
      <c r="UDW1473" s="14"/>
      <c r="UDX1473" s="14"/>
      <c r="UDY1473" s="14"/>
      <c r="UDZ1473" s="14"/>
      <c r="UEA1473" s="14"/>
      <c r="UEB1473" s="14"/>
      <c r="UEC1473" s="14"/>
      <c r="UED1473" s="14"/>
      <c r="UEE1473" s="14"/>
      <c r="UEF1473" s="14"/>
      <c r="UEG1473" s="14"/>
      <c r="UEH1473" s="14"/>
      <c r="UEI1473" s="14"/>
      <c r="UEJ1473" s="14"/>
      <c r="UEK1473" s="14"/>
      <c r="UEL1473" s="14"/>
      <c r="UEM1473" s="14"/>
      <c r="UEN1473" s="14"/>
      <c r="UEO1473" s="14"/>
      <c r="UEP1473" s="14"/>
      <c r="UEQ1473" s="14"/>
      <c r="UER1473" s="14"/>
      <c r="UES1473" s="14"/>
      <c r="UET1473" s="14"/>
      <c r="UEU1473" s="14"/>
      <c r="UEV1473" s="14"/>
      <c r="UEW1473" s="14"/>
      <c r="UEX1473" s="14"/>
      <c r="UEY1473" s="14"/>
      <c r="UEZ1473" s="14"/>
      <c r="UFA1473" s="14"/>
      <c r="UFB1473" s="14"/>
      <c r="UFC1473" s="14"/>
      <c r="UFD1473" s="14"/>
      <c r="UFE1473" s="14"/>
      <c r="UFF1473" s="14"/>
      <c r="UFG1473" s="14"/>
      <c r="UFH1473" s="14"/>
      <c r="UFI1473" s="14"/>
      <c r="UFJ1473" s="14"/>
      <c r="UFK1473" s="14"/>
      <c r="UFL1473" s="14"/>
      <c r="UFM1473" s="14"/>
      <c r="UFN1473" s="14"/>
      <c r="UFO1473" s="14"/>
      <c r="UFP1473" s="14"/>
      <c r="UFQ1473" s="14"/>
      <c r="UFR1473" s="14"/>
      <c r="UFS1473" s="14"/>
      <c r="UFT1473" s="14"/>
      <c r="UFU1473" s="14"/>
      <c r="UFV1473" s="14"/>
      <c r="UFW1473" s="14"/>
      <c r="UFX1473" s="14"/>
      <c r="UFY1473" s="14"/>
      <c r="UFZ1473" s="14"/>
      <c r="UGA1473" s="14"/>
      <c r="UGB1473" s="14"/>
      <c r="UGC1473" s="14"/>
      <c r="UGD1473" s="14"/>
      <c r="UGE1473" s="14"/>
      <c r="UGF1473" s="14"/>
      <c r="UGG1473" s="14"/>
      <c r="UGH1473" s="14"/>
      <c r="UGI1473" s="14"/>
      <c r="UGJ1473" s="14"/>
      <c r="UGK1473" s="14"/>
      <c r="UGL1473" s="14"/>
      <c r="UGM1473" s="14"/>
      <c r="UGN1473" s="14"/>
      <c r="UGO1473" s="14"/>
      <c r="UGP1473" s="14"/>
      <c r="UGQ1473" s="14"/>
      <c r="UGR1473" s="14"/>
      <c r="UGS1473" s="14"/>
      <c r="UGT1473" s="14"/>
      <c r="UGU1473" s="14"/>
      <c r="UGV1473" s="14"/>
      <c r="UGW1473" s="14"/>
      <c r="UGX1473" s="14"/>
      <c r="UGY1473" s="14"/>
      <c r="UGZ1473" s="14"/>
      <c r="UHA1473" s="14"/>
      <c r="UHB1473" s="14"/>
      <c r="UHC1473" s="14"/>
      <c r="UHD1473" s="14"/>
      <c r="UHE1473" s="14"/>
      <c r="UHF1473" s="14"/>
      <c r="UHG1473" s="14"/>
      <c r="UHH1473" s="14"/>
      <c r="UHI1473" s="14"/>
      <c r="UHJ1473" s="14"/>
      <c r="UHK1473" s="14"/>
      <c r="UHL1473" s="14"/>
      <c r="UHM1473" s="14"/>
      <c r="UHN1473" s="14"/>
      <c r="UHO1473" s="14"/>
      <c r="UHP1473" s="14"/>
      <c r="UHQ1473" s="14"/>
      <c r="UHR1473" s="14"/>
      <c r="UHS1473" s="14"/>
      <c r="UHT1473" s="14"/>
      <c r="UHU1473" s="14"/>
      <c r="UHV1473" s="14"/>
      <c r="UHW1473" s="14"/>
      <c r="UHX1473" s="14"/>
      <c r="UHY1473" s="14"/>
      <c r="UHZ1473" s="14"/>
      <c r="UIA1473" s="14"/>
      <c r="UIB1473" s="14"/>
      <c r="UIC1473" s="14"/>
      <c r="UID1473" s="14"/>
      <c r="UIE1473" s="14"/>
      <c r="UIF1473" s="14"/>
      <c r="UIG1473" s="14"/>
      <c r="UIH1473" s="14"/>
      <c r="UII1473" s="14"/>
      <c r="UIJ1473" s="14"/>
      <c r="UIK1473" s="14"/>
      <c r="UIL1473" s="14"/>
      <c r="UIM1473" s="14"/>
      <c r="UIN1473" s="14"/>
      <c r="UIO1473" s="14"/>
      <c r="UIP1473" s="14"/>
      <c r="UIQ1473" s="14"/>
      <c r="UIR1473" s="14"/>
      <c r="UIS1473" s="14"/>
      <c r="UIT1473" s="14"/>
      <c r="UIU1473" s="14"/>
      <c r="UIV1473" s="14"/>
      <c r="UIW1473" s="14"/>
      <c r="UIX1473" s="14"/>
      <c r="UIY1473" s="14"/>
      <c r="UIZ1473" s="14"/>
      <c r="UJA1473" s="14"/>
      <c r="UJB1473" s="14"/>
      <c r="UJC1473" s="14"/>
      <c r="UJD1473" s="14"/>
      <c r="UJE1473" s="14"/>
      <c r="UJF1473" s="14"/>
      <c r="UJG1473" s="14"/>
      <c r="UJH1473" s="14"/>
      <c r="UJI1473" s="14"/>
      <c r="UJJ1473" s="14"/>
      <c r="UJK1473" s="14"/>
      <c r="UJL1473" s="14"/>
      <c r="UJM1473" s="14"/>
      <c r="UJN1473" s="14"/>
      <c r="UJO1473" s="14"/>
      <c r="UJP1473" s="14"/>
      <c r="UJQ1473" s="14"/>
      <c r="UJR1473" s="14"/>
      <c r="UJS1473" s="14"/>
      <c r="UJT1473" s="14"/>
      <c r="UJU1473" s="14"/>
      <c r="UJV1473" s="14"/>
      <c r="UJW1473" s="14"/>
      <c r="UJX1473" s="14"/>
      <c r="UJY1473" s="14"/>
      <c r="UJZ1473" s="14"/>
      <c r="UKA1473" s="14"/>
      <c r="UKB1473" s="14"/>
      <c r="UKC1473" s="14"/>
      <c r="UKD1473" s="14"/>
      <c r="UKE1473" s="14"/>
      <c r="UKF1473" s="14"/>
      <c r="UKG1473" s="14"/>
      <c r="UKH1473" s="14"/>
      <c r="UKI1473" s="14"/>
      <c r="UKJ1473" s="14"/>
      <c r="UKK1473" s="14"/>
      <c r="UKL1473" s="14"/>
      <c r="UKM1473" s="14"/>
      <c r="UKN1473" s="14"/>
      <c r="UKO1473" s="14"/>
      <c r="UKP1473" s="14"/>
      <c r="UKQ1473" s="14"/>
      <c r="UKR1473" s="14"/>
      <c r="UKS1473" s="14"/>
      <c r="UKT1473" s="14"/>
      <c r="UKU1473" s="14"/>
      <c r="UKV1473" s="14"/>
      <c r="UKW1473" s="14"/>
      <c r="UKX1473" s="14"/>
      <c r="UKY1473" s="14"/>
      <c r="UKZ1473" s="14"/>
      <c r="ULA1473" s="14"/>
      <c r="ULB1473" s="14"/>
      <c r="ULC1473" s="14"/>
      <c r="ULD1473" s="14"/>
      <c r="ULE1473" s="14"/>
      <c r="ULF1473" s="14"/>
      <c r="ULG1473" s="14"/>
      <c r="ULH1473" s="14"/>
      <c r="ULI1473" s="14"/>
      <c r="ULJ1473" s="14"/>
      <c r="ULK1473" s="14"/>
      <c r="ULL1473" s="14"/>
      <c r="ULM1473" s="14"/>
      <c r="ULN1473" s="14"/>
      <c r="ULO1473" s="14"/>
      <c r="ULP1473" s="14"/>
      <c r="ULQ1473" s="14"/>
      <c r="ULR1473" s="14"/>
      <c r="ULS1473" s="14"/>
      <c r="ULT1473" s="14"/>
      <c r="ULU1473" s="14"/>
      <c r="ULV1473" s="14"/>
      <c r="ULW1473" s="14"/>
      <c r="ULX1473" s="14"/>
      <c r="ULY1473" s="14"/>
      <c r="ULZ1473" s="14"/>
      <c r="UMA1473" s="14"/>
      <c r="UMB1473" s="14"/>
      <c r="UMC1473" s="14"/>
      <c r="UMD1473" s="14"/>
      <c r="UME1473" s="14"/>
      <c r="UMF1473" s="14"/>
      <c r="UMG1473" s="14"/>
      <c r="UMH1473" s="14"/>
      <c r="UMI1473" s="14"/>
      <c r="UMJ1473" s="14"/>
      <c r="UMK1473" s="14"/>
      <c r="UML1473" s="14"/>
      <c r="UMM1473" s="14"/>
      <c r="UMN1473" s="14"/>
      <c r="UMO1473" s="14"/>
      <c r="UMP1473" s="14"/>
      <c r="UMQ1473" s="14"/>
      <c r="UMR1473" s="14"/>
      <c r="UMS1473" s="14"/>
      <c r="UMT1473" s="14"/>
      <c r="UMU1473" s="14"/>
      <c r="UMV1473" s="14"/>
      <c r="UMW1473" s="14"/>
      <c r="UMX1473" s="14"/>
      <c r="UMY1473" s="14"/>
      <c r="UMZ1473" s="14"/>
      <c r="UNA1473" s="14"/>
      <c r="UNB1473" s="14"/>
      <c r="UNC1473" s="14"/>
      <c r="UND1473" s="14"/>
      <c r="UNE1473" s="14"/>
      <c r="UNF1473" s="14"/>
      <c r="UNG1473" s="14"/>
      <c r="UNH1473" s="14"/>
      <c r="UNI1473" s="14"/>
      <c r="UNJ1473" s="14"/>
      <c r="UNK1473" s="14"/>
      <c r="UNL1473" s="14"/>
      <c r="UNM1473" s="14"/>
      <c r="UNN1473" s="14"/>
      <c r="UNO1473" s="14"/>
      <c r="UNP1473" s="14"/>
      <c r="UNQ1473" s="14"/>
      <c r="UNR1473" s="14"/>
      <c r="UNS1473" s="14"/>
      <c r="UNT1473" s="14"/>
      <c r="UNU1473" s="14"/>
      <c r="UNV1473" s="14"/>
      <c r="UNW1473" s="14"/>
      <c r="UNX1473" s="14"/>
      <c r="UNY1473" s="14"/>
      <c r="UNZ1473" s="14"/>
      <c r="UOA1473" s="14"/>
      <c r="UOB1473" s="14"/>
      <c r="UOC1473" s="14"/>
      <c r="UOD1473" s="14"/>
      <c r="UOE1473" s="14"/>
      <c r="UOF1473" s="14"/>
      <c r="UOG1473" s="14"/>
      <c r="UOH1473" s="14"/>
      <c r="UOI1473" s="14"/>
      <c r="UOJ1473" s="14"/>
      <c r="UOK1473" s="14"/>
      <c r="UOL1473" s="14"/>
      <c r="UOM1473" s="14"/>
      <c r="UON1473" s="14"/>
      <c r="UOO1473" s="14"/>
      <c r="UOP1473" s="14"/>
      <c r="UOQ1473" s="14"/>
      <c r="UOR1473" s="14"/>
      <c r="UOS1473" s="14"/>
      <c r="UOT1473" s="14"/>
      <c r="UOU1473" s="14"/>
      <c r="UOV1473" s="14"/>
      <c r="UOW1473" s="14"/>
      <c r="UOX1473" s="14"/>
      <c r="UOY1473" s="14"/>
      <c r="UOZ1473" s="14"/>
      <c r="UPA1473" s="14"/>
      <c r="UPB1473" s="14"/>
      <c r="UPC1473" s="14"/>
      <c r="UPD1473" s="14"/>
      <c r="UPE1473" s="14"/>
      <c r="UPF1473" s="14"/>
      <c r="UPG1473" s="14"/>
      <c r="UPH1473" s="14"/>
      <c r="UPI1473" s="14"/>
      <c r="UPJ1473" s="14"/>
      <c r="UPK1473" s="14"/>
      <c r="UPL1473" s="14"/>
      <c r="UPM1473" s="14"/>
      <c r="UPN1473" s="14"/>
      <c r="UPO1473" s="14"/>
      <c r="UPP1473" s="14"/>
      <c r="UPQ1473" s="14"/>
      <c r="UPR1473" s="14"/>
      <c r="UPS1473" s="14"/>
      <c r="UPT1473" s="14"/>
      <c r="UPU1473" s="14"/>
      <c r="UPV1473" s="14"/>
      <c r="UPW1473" s="14"/>
      <c r="UPX1473" s="14"/>
      <c r="UPY1473" s="14"/>
      <c r="UPZ1473" s="14"/>
      <c r="UQA1473" s="14"/>
      <c r="UQB1473" s="14"/>
      <c r="UQC1473" s="14"/>
      <c r="UQD1473" s="14"/>
      <c r="UQE1473" s="14"/>
      <c r="UQF1473" s="14"/>
      <c r="UQG1473" s="14"/>
      <c r="UQH1473" s="14"/>
      <c r="UQI1473" s="14"/>
      <c r="UQJ1473" s="14"/>
      <c r="UQK1473" s="14"/>
      <c r="UQL1473" s="14"/>
      <c r="UQM1473" s="14"/>
      <c r="UQN1473" s="14"/>
      <c r="UQO1473" s="14"/>
      <c r="UQP1473" s="14"/>
      <c r="UQQ1473" s="14"/>
      <c r="UQR1473" s="14"/>
      <c r="UQS1473" s="14"/>
      <c r="UQT1473" s="14"/>
      <c r="UQU1473" s="14"/>
      <c r="UQV1473" s="14"/>
      <c r="UQW1473" s="14"/>
      <c r="UQX1473" s="14"/>
      <c r="UQY1473" s="14"/>
      <c r="UQZ1473" s="14"/>
      <c r="URA1473" s="14"/>
      <c r="URB1473" s="14"/>
      <c r="URC1473" s="14"/>
      <c r="URD1473" s="14"/>
      <c r="URE1473" s="14"/>
      <c r="URF1473" s="14"/>
      <c r="URG1473" s="14"/>
      <c r="URH1473" s="14"/>
      <c r="URI1473" s="14"/>
      <c r="URJ1473" s="14"/>
      <c r="URK1473" s="14"/>
      <c r="URL1473" s="14"/>
      <c r="URM1473" s="14"/>
      <c r="URN1473" s="14"/>
      <c r="URO1473" s="14"/>
      <c r="URP1473" s="14"/>
      <c r="URQ1473" s="14"/>
      <c r="URR1473" s="14"/>
      <c r="URS1473" s="14"/>
      <c r="URT1473" s="14"/>
      <c r="URU1473" s="14"/>
      <c r="URV1473" s="14"/>
      <c r="URW1473" s="14"/>
      <c r="URX1473" s="14"/>
      <c r="URY1473" s="14"/>
      <c r="URZ1473" s="14"/>
      <c r="USA1473" s="14"/>
      <c r="USB1473" s="14"/>
      <c r="USC1473" s="14"/>
      <c r="USD1473" s="14"/>
      <c r="USE1473" s="14"/>
      <c r="USF1473" s="14"/>
      <c r="USG1473" s="14"/>
      <c r="USH1473" s="14"/>
      <c r="USI1473" s="14"/>
      <c r="USJ1473" s="14"/>
      <c r="USK1473" s="14"/>
      <c r="USL1473" s="14"/>
      <c r="USM1473" s="14"/>
      <c r="USN1473" s="14"/>
      <c r="USO1473" s="14"/>
      <c r="USP1473" s="14"/>
      <c r="USQ1473" s="14"/>
      <c r="USR1473" s="14"/>
      <c r="USS1473" s="14"/>
      <c r="UST1473" s="14"/>
      <c r="USU1473" s="14"/>
      <c r="USV1473" s="14"/>
      <c r="USW1473" s="14"/>
      <c r="USX1473" s="14"/>
      <c r="USY1473" s="14"/>
      <c r="USZ1473" s="14"/>
      <c r="UTA1473" s="14"/>
      <c r="UTB1473" s="14"/>
      <c r="UTC1473" s="14"/>
      <c r="UTD1473" s="14"/>
      <c r="UTE1473" s="14"/>
      <c r="UTF1473" s="14"/>
      <c r="UTG1473" s="14"/>
      <c r="UTH1473" s="14"/>
      <c r="UTI1473" s="14"/>
      <c r="UTJ1473" s="14"/>
      <c r="UTK1473" s="14"/>
      <c r="UTL1473" s="14"/>
      <c r="UTM1473" s="14"/>
      <c r="UTN1473" s="14"/>
      <c r="UTO1473" s="14"/>
      <c r="UTP1473" s="14"/>
      <c r="UTQ1473" s="14"/>
      <c r="UTR1473" s="14"/>
      <c r="UTS1473" s="14"/>
      <c r="UTT1473" s="14"/>
      <c r="UTU1473" s="14"/>
      <c r="UTV1473" s="14"/>
      <c r="UTW1473" s="14"/>
      <c r="UTX1473" s="14"/>
      <c r="UTY1473" s="14"/>
      <c r="UTZ1473" s="14"/>
      <c r="UUA1473" s="14"/>
      <c r="UUB1473" s="14"/>
      <c r="UUC1473" s="14"/>
      <c r="UUD1473" s="14"/>
      <c r="UUE1473" s="14"/>
      <c r="UUF1473" s="14"/>
      <c r="UUG1473" s="14"/>
      <c r="UUH1473" s="14"/>
      <c r="UUI1473" s="14"/>
      <c r="UUJ1473" s="14"/>
      <c r="UUK1473" s="14"/>
      <c r="UUL1473" s="14"/>
      <c r="UUM1473" s="14"/>
      <c r="UUN1473" s="14"/>
      <c r="UUO1473" s="14"/>
      <c r="UUP1473" s="14"/>
      <c r="UUQ1473" s="14"/>
      <c r="UUR1473" s="14"/>
      <c r="UUS1473" s="14"/>
      <c r="UUT1473" s="14"/>
      <c r="UUU1473" s="14"/>
      <c r="UUV1473" s="14"/>
      <c r="UUW1473" s="14"/>
      <c r="UUX1473" s="14"/>
      <c r="UUY1473" s="14"/>
      <c r="UUZ1473" s="14"/>
      <c r="UVA1473" s="14"/>
      <c r="UVB1473" s="14"/>
      <c r="UVC1473" s="14"/>
      <c r="UVD1473" s="14"/>
      <c r="UVE1473" s="14"/>
      <c r="UVF1473" s="14"/>
      <c r="UVG1473" s="14"/>
      <c r="UVH1473" s="14"/>
      <c r="UVI1473" s="14"/>
      <c r="UVJ1473" s="14"/>
      <c r="UVK1473" s="14"/>
      <c r="UVL1473" s="14"/>
      <c r="UVM1473" s="14"/>
      <c r="UVN1473" s="14"/>
      <c r="UVO1473" s="14"/>
      <c r="UVP1473" s="14"/>
      <c r="UVQ1473" s="14"/>
      <c r="UVR1473" s="14"/>
      <c r="UVS1473" s="14"/>
      <c r="UVT1473" s="14"/>
      <c r="UVU1473" s="14"/>
      <c r="UVV1473" s="14"/>
      <c r="UVW1473" s="14"/>
      <c r="UVX1473" s="14"/>
      <c r="UVY1473" s="14"/>
      <c r="UVZ1473" s="14"/>
      <c r="UWA1473" s="14"/>
      <c r="UWB1473" s="14"/>
      <c r="UWC1473" s="14"/>
      <c r="UWD1473" s="14"/>
      <c r="UWE1473" s="14"/>
      <c r="UWF1473" s="14"/>
      <c r="UWG1473" s="14"/>
      <c r="UWH1473" s="14"/>
      <c r="UWI1473" s="14"/>
      <c r="UWJ1473" s="14"/>
      <c r="UWK1473" s="14"/>
      <c r="UWL1473" s="14"/>
      <c r="UWM1473" s="14"/>
      <c r="UWN1473" s="14"/>
      <c r="UWO1473" s="14"/>
      <c r="UWP1473" s="14"/>
      <c r="UWQ1473" s="14"/>
      <c r="UWR1473" s="14"/>
      <c r="UWS1473" s="14"/>
      <c r="UWT1473" s="14"/>
      <c r="UWU1473" s="14"/>
      <c r="UWV1473" s="14"/>
      <c r="UWW1473" s="14"/>
      <c r="UWX1473" s="14"/>
      <c r="UWY1473" s="14"/>
      <c r="UWZ1473" s="14"/>
      <c r="UXA1473" s="14"/>
      <c r="UXB1473" s="14"/>
      <c r="UXC1473" s="14"/>
      <c r="UXD1473" s="14"/>
      <c r="UXE1473" s="14"/>
      <c r="UXF1473" s="14"/>
      <c r="UXG1473" s="14"/>
      <c r="UXH1473" s="14"/>
      <c r="UXI1473" s="14"/>
      <c r="UXJ1473" s="14"/>
      <c r="UXK1473" s="14"/>
      <c r="UXL1473" s="14"/>
      <c r="UXM1473" s="14"/>
      <c r="UXN1473" s="14"/>
      <c r="UXO1473" s="14"/>
      <c r="UXP1473" s="14"/>
      <c r="UXQ1473" s="14"/>
      <c r="UXR1473" s="14"/>
      <c r="UXS1473" s="14"/>
      <c r="UXT1473" s="14"/>
      <c r="UXU1473" s="14"/>
      <c r="UXV1473" s="14"/>
      <c r="UXW1473" s="14"/>
      <c r="UXX1473" s="14"/>
      <c r="UXY1473" s="14"/>
      <c r="UXZ1473" s="14"/>
      <c r="UYA1473" s="14"/>
      <c r="UYB1473" s="14"/>
      <c r="UYC1473" s="14"/>
      <c r="UYD1473" s="14"/>
      <c r="UYE1473" s="14"/>
      <c r="UYF1473" s="14"/>
      <c r="UYG1473" s="14"/>
      <c r="UYH1473" s="14"/>
      <c r="UYI1473" s="14"/>
      <c r="UYJ1473" s="14"/>
      <c r="UYK1473" s="14"/>
      <c r="UYL1473" s="14"/>
      <c r="UYM1473" s="14"/>
      <c r="UYN1473" s="14"/>
      <c r="UYO1473" s="14"/>
      <c r="UYP1473" s="14"/>
      <c r="UYQ1473" s="14"/>
      <c r="UYR1473" s="14"/>
      <c r="UYS1473" s="14"/>
      <c r="UYT1473" s="14"/>
      <c r="UYU1473" s="14"/>
      <c r="UYV1473" s="14"/>
      <c r="UYW1473" s="14"/>
      <c r="UYX1473" s="14"/>
      <c r="UYY1473" s="14"/>
      <c r="UYZ1473" s="14"/>
      <c r="UZA1473" s="14"/>
      <c r="UZB1473" s="14"/>
      <c r="UZC1473" s="14"/>
      <c r="UZD1473" s="14"/>
      <c r="UZE1473" s="14"/>
      <c r="UZF1473" s="14"/>
      <c r="UZG1473" s="14"/>
      <c r="UZH1473" s="14"/>
      <c r="UZI1473" s="14"/>
      <c r="UZJ1473" s="14"/>
      <c r="UZK1473" s="14"/>
      <c r="UZL1473" s="14"/>
      <c r="UZM1473" s="14"/>
      <c r="UZN1473" s="14"/>
      <c r="UZO1473" s="14"/>
      <c r="UZP1473" s="14"/>
      <c r="UZQ1473" s="14"/>
      <c r="UZR1473" s="14"/>
      <c r="UZS1473" s="14"/>
      <c r="UZT1473" s="14"/>
      <c r="UZU1473" s="14"/>
      <c r="UZV1473" s="14"/>
      <c r="UZW1473" s="14"/>
      <c r="UZX1473" s="14"/>
      <c r="UZY1473" s="14"/>
      <c r="UZZ1473" s="14"/>
      <c r="VAA1473" s="14"/>
      <c r="VAB1473" s="14"/>
      <c r="VAC1473" s="14"/>
      <c r="VAD1473" s="14"/>
      <c r="VAE1473" s="14"/>
      <c r="VAF1473" s="14"/>
      <c r="VAG1473" s="14"/>
      <c r="VAH1473" s="14"/>
      <c r="VAI1473" s="14"/>
      <c r="VAJ1473" s="14"/>
      <c r="VAK1473" s="14"/>
      <c r="VAL1473" s="14"/>
      <c r="VAM1473" s="14"/>
      <c r="VAN1473" s="14"/>
      <c r="VAO1473" s="14"/>
      <c r="VAP1473" s="14"/>
      <c r="VAQ1473" s="14"/>
      <c r="VAR1473" s="14"/>
      <c r="VAS1473" s="14"/>
      <c r="VAT1473" s="14"/>
      <c r="VAU1473" s="14"/>
      <c r="VAV1473" s="14"/>
      <c r="VAW1473" s="14"/>
      <c r="VAX1473" s="14"/>
      <c r="VAY1473" s="14"/>
      <c r="VAZ1473" s="14"/>
      <c r="VBA1473" s="14"/>
      <c r="VBB1473" s="14"/>
      <c r="VBC1473" s="14"/>
      <c r="VBD1473" s="14"/>
      <c r="VBE1473" s="14"/>
      <c r="VBF1473" s="14"/>
      <c r="VBG1473" s="14"/>
      <c r="VBH1473" s="14"/>
      <c r="VBI1473" s="14"/>
      <c r="VBJ1473" s="14"/>
      <c r="VBK1473" s="14"/>
      <c r="VBL1473" s="14"/>
      <c r="VBM1473" s="14"/>
      <c r="VBN1473" s="14"/>
      <c r="VBO1473" s="14"/>
      <c r="VBP1473" s="14"/>
      <c r="VBQ1473" s="14"/>
      <c r="VBR1473" s="14"/>
      <c r="VBS1473" s="14"/>
      <c r="VBT1473" s="14"/>
      <c r="VBU1473" s="14"/>
      <c r="VBV1473" s="14"/>
      <c r="VBW1473" s="14"/>
      <c r="VBX1473" s="14"/>
      <c r="VBY1473" s="14"/>
      <c r="VBZ1473" s="14"/>
      <c r="VCA1473" s="14"/>
      <c r="VCB1473" s="14"/>
      <c r="VCC1473" s="14"/>
      <c r="VCD1473" s="14"/>
      <c r="VCE1473" s="14"/>
      <c r="VCF1473" s="14"/>
      <c r="VCG1473" s="14"/>
      <c r="VCH1473" s="14"/>
      <c r="VCI1473" s="14"/>
      <c r="VCJ1473" s="14"/>
      <c r="VCK1473" s="14"/>
      <c r="VCL1473" s="14"/>
      <c r="VCM1473" s="14"/>
      <c r="VCN1473" s="14"/>
      <c r="VCO1473" s="14"/>
      <c r="VCP1473" s="14"/>
      <c r="VCQ1473" s="14"/>
      <c r="VCR1473" s="14"/>
      <c r="VCS1473" s="14"/>
      <c r="VCT1473" s="14"/>
      <c r="VCU1473" s="14"/>
      <c r="VCV1473" s="14"/>
      <c r="VCW1473" s="14"/>
      <c r="VCX1473" s="14"/>
      <c r="VCY1473" s="14"/>
      <c r="VCZ1473" s="14"/>
      <c r="VDA1473" s="14"/>
      <c r="VDB1473" s="14"/>
      <c r="VDC1473" s="14"/>
      <c r="VDD1473" s="14"/>
      <c r="VDE1473" s="14"/>
      <c r="VDF1473" s="14"/>
      <c r="VDG1473" s="14"/>
      <c r="VDH1473" s="14"/>
      <c r="VDI1473" s="14"/>
      <c r="VDJ1473" s="14"/>
      <c r="VDK1473" s="14"/>
      <c r="VDL1473" s="14"/>
      <c r="VDM1473" s="14"/>
      <c r="VDN1473" s="14"/>
      <c r="VDO1473" s="14"/>
      <c r="VDP1473" s="14"/>
      <c r="VDQ1473" s="14"/>
      <c r="VDR1473" s="14"/>
      <c r="VDS1473" s="14"/>
      <c r="VDT1473" s="14"/>
      <c r="VDU1473" s="14"/>
      <c r="VDV1473" s="14"/>
      <c r="VDW1473" s="14"/>
      <c r="VDX1473" s="14"/>
      <c r="VDY1473" s="14"/>
      <c r="VDZ1473" s="14"/>
      <c r="VEA1473" s="14"/>
      <c r="VEB1473" s="14"/>
      <c r="VEC1473" s="14"/>
      <c r="VED1473" s="14"/>
      <c r="VEE1473" s="14"/>
      <c r="VEF1473" s="14"/>
      <c r="VEG1473" s="14"/>
      <c r="VEH1473" s="14"/>
      <c r="VEI1473" s="14"/>
      <c r="VEJ1473" s="14"/>
      <c r="VEK1473" s="14"/>
      <c r="VEL1473" s="14"/>
      <c r="VEM1473" s="14"/>
      <c r="VEN1473" s="14"/>
      <c r="VEO1473" s="14"/>
      <c r="VEP1473" s="14"/>
      <c r="VEQ1473" s="14"/>
      <c r="VER1473" s="14"/>
      <c r="VES1473" s="14"/>
      <c r="VET1473" s="14"/>
      <c r="VEU1473" s="14"/>
      <c r="VEV1473" s="14"/>
      <c r="VEW1473" s="14"/>
      <c r="VEX1473" s="14"/>
      <c r="VEY1473" s="14"/>
      <c r="VEZ1473" s="14"/>
      <c r="VFA1473" s="14"/>
      <c r="VFB1473" s="14"/>
      <c r="VFC1473" s="14"/>
      <c r="VFD1473" s="14"/>
      <c r="VFE1473" s="14"/>
      <c r="VFF1473" s="14"/>
      <c r="VFG1473" s="14"/>
      <c r="VFH1473" s="14"/>
      <c r="VFI1473" s="14"/>
      <c r="VFJ1473" s="14"/>
      <c r="VFK1473" s="14"/>
      <c r="VFL1473" s="14"/>
      <c r="VFM1473" s="14"/>
      <c r="VFN1473" s="14"/>
      <c r="VFO1473" s="14"/>
      <c r="VFP1473" s="14"/>
      <c r="VFQ1473" s="14"/>
      <c r="VFR1473" s="14"/>
      <c r="VFS1473" s="14"/>
      <c r="VFT1473" s="14"/>
      <c r="VFU1473" s="14"/>
      <c r="VFV1473" s="14"/>
      <c r="VFW1473" s="14"/>
      <c r="VFX1473" s="14"/>
      <c r="VFY1473" s="14"/>
      <c r="VFZ1473" s="14"/>
      <c r="VGA1473" s="14"/>
      <c r="VGB1473" s="14"/>
      <c r="VGC1473" s="14"/>
      <c r="VGD1473" s="14"/>
      <c r="VGE1473" s="14"/>
      <c r="VGF1473" s="14"/>
      <c r="VGG1473" s="14"/>
      <c r="VGH1473" s="14"/>
      <c r="VGI1473" s="14"/>
      <c r="VGJ1473" s="14"/>
      <c r="VGK1473" s="14"/>
      <c r="VGL1473" s="14"/>
      <c r="VGM1473" s="14"/>
      <c r="VGN1473" s="14"/>
      <c r="VGO1473" s="14"/>
      <c r="VGP1473" s="14"/>
      <c r="VGQ1473" s="14"/>
      <c r="VGR1473" s="14"/>
      <c r="VGS1473" s="14"/>
      <c r="VGT1473" s="14"/>
      <c r="VGU1473" s="14"/>
      <c r="VGV1473" s="14"/>
      <c r="VGW1473" s="14"/>
      <c r="VGX1473" s="14"/>
      <c r="VGY1473" s="14"/>
      <c r="VGZ1473" s="14"/>
      <c r="VHA1473" s="14"/>
      <c r="VHB1473" s="14"/>
      <c r="VHC1473" s="14"/>
      <c r="VHD1473" s="14"/>
      <c r="VHE1473" s="14"/>
      <c r="VHF1473" s="14"/>
      <c r="VHG1473" s="14"/>
      <c r="VHH1473" s="14"/>
      <c r="VHI1473" s="14"/>
      <c r="VHJ1473" s="14"/>
      <c r="VHK1473" s="14"/>
      <c r="VHL1473" s="14"/>
      <c r="VHM1473" s="14"/>
      <c r="VHN1473" s="14"/>
      <c r="VHO1473" s="14"/>
      <c r="VHP1473" s="14"/>
      <c r="VHQ1473" s="14"/>
      <c r="VHR1473" s="14"/>
      <c r="VHS1473" s="14"/>
      <c r="VHT1473" s="14"/>
      <c r="VHU1473" s="14"/>
      <c r="VHV1473" s="14"/>
      <c r="VHW1473" s="14"/>
      <c r="VHX1473" s="14"/>
      <c r="VHY1473" s="14"/>
      <c r="VHZ1473" s="14"/>
      <c r="VIA1473" s="14"/>
      <c r="VIB1473" s="14"/>
      <c r="VIC1473" s="14"/>
      <c r="VID1473" s="14"/>
      <c r="VIE1473" s="14"/>
      <c r="VIF1473" s="14"/>
      <c r="VIG1473" s="14"/>
      <c r="VIH1473" s="14"/>
      <c r="VII1473" s="14"/>
      <c r="VIJ1473" s="14"/>
      <c r="VIK1473" s="14"/>
      <c r="VIL1473" s="14"/>
      <c r="VIM1473" s="14"/>
      <c r="VIN1473" s="14"/>
      <c r="VIO1473" s="14"/>
      <c r="VIP1473" s="14"/>
      <c r="VIQ1473" s="14"/>
      <c r="VIR1473" s="14"/>
      <c r="VIS1473" s="14"/>
      <c r="VIT1473" s="14"/>
      <c r="VIU1473" s="14"/>
      <c r="VIV1473" s="14"/>
      <c r="VIW1473" s="14"/>
      <c r="VIX1473" s="14"/>
      <c r="VIY1473" s="14"/>
      <c r="VIZ1473" s="14"/>
      <c r="VJA1473" s="14"/>
      <c r="VJB1473" s="14"/>
      <c r="VJC1473" s="14"/>
      <c r="VJD1473" s="14"/>
      <c r="VJE1473" s="14"/>
      <c r="VJF1473" s="14"/>
      <c r="VJG1473" s="14"/>
      <c r="VJH1473" s="14"/>
      <c r="VJI1473" s="14"/>
      <c r="VJJ1473" s="14"/>
      <c r="VJK1473" s="14"/>
      <c r="VJL1473" s="14"/>
      <c r="VJM1473" s="14"/>
      <c r="VJN1473" s="14"/>
      <c r="VJO1473" s="14"/>
      <c r="VJP1473" s="14"/>
      <c r="VJQ1473" s="14"/>
      <c r="VJR1473" s="14"/>
      <c r="VJS1473" s="14"/>
      <c r="VJT1473" s="14"/>
      <c r="VJU1473" s="14"/>
      <c r="VJV1473" s="14"/>
      <c r="VJW1473" s="14"/>
      <c r="VJX1473" s="14"/>
      <c r="VJY1473" s="14"/>
      <c r="VJZ1473" s="14"/>
      <c r="VKA1473" s="14"/>
      <c r="VKB1473" s="14"/>
      <c r="VKC1473" s="14"/>
      <c r="VKD1473" s="14"/>
      <c r="VKE1473" s="14"/>
      <c r="VKF1473" s="14"/>
      <c r="VKG1473" s="14"/>
      <c r="VKH1473" s="14"/>
      <c r="VKI1473" s="14"/>
      <c r="VKJ1473" s="14"/>
      <c r="VKK1473" s="14"/>
      <c r="VKL1473" s="14"/>
      <c r="VKM1473" s="14"/>
      <c r="VKN1473" s="14"/>
      <c r="VKO1473" s="14"/>
      <c r="VKP1473" s="14"/>
      <c r="VKQ1473" s="14"/>
      <c r="VKR1473" s="14"/>
      <c r="VKS1473" s="14"/>
      <c r="VKT1473" s="14"/>
      <c r="VKU1473" s="14"/>
      <c r="VKV1473" s="14"/>
      <c r="VKW1473" s="14"/>
      <c r="VKX1473" s="14"/>
      <c r="VKY1473" s="14"/>
      <c r="VKZ1473" s="14"/>
      <c r="VLA1473" s="14"/>
      <c r="VLB1473" s="14"/>
      <c r="VLC1473" s="14"/>
      <c r="VLD1473" s="14"/>
      <c r="VLE1473" s="14"/>
      <c r="VLF1473" s="14"/>
      <c r="VLG1473" s="14"/>
      <c r="VLH1473" s="14"/>
      <c r="VLI1473" s="14"/>
      <c r="VLJ1473" s="14"/>
      <c r="VLK1473" s="14"/>
      <c r="VLL1473" s="14"/>
      <c r="VLM1473" s="14"/>
      <c r="VLN1473" s="14"/>
      <c r="VLO1473" s="14"/>
      <c r="VLP1473" s="14"/>
      <c r="VLQ1473" s="14"/>
      <c r="VLR1473" s="14"/>
      <c r="VLS1473" s="14"/>
      <c r="VLT1473" s="14"/>
      <c r="VLU1473" s="14"/>
      <c r="VLV1473" s="14"/>
      <c r="VLW1473" s="14"/>
      <c r="VLX1473" s="14"/>
      <c r="VLY1473" s="14"/>
      <c r="VLZ1473" s="14"/>
      <c r="VMA1473" s="14"/>
      <c r="VMB1473" s="14"/>
      <c r="VMC1473" s="14"/>
      <c r="VMD1473" s="14"/>
      <c r="VME1473" s="14"/>
      <c r="VMF1473" s="14"/>
      <c r="VMG1473" s="14"/>
      <c r="VMH1473" s="14"/>
      <c r="VMI1473" s="14"/>
      <c r="VMJ1473" s="14"/>
      <c r="VMK1473" s="14"/>
      <c r="VML1473" s="14"/>
      <c r="VMM1473" s="14"/>
      <c r="VMN1473" s="14"/>
      <c r="VMO1473" s="14"/>
      <c r="VMP1473" s="14"/>
      <c r="VMQ1473" s="14"/>
      <c r="VMR1473" s="14"/>
      <c r="VMS1473" s="14"/>
      <c r="VMT1473" s="14"/>
      <c r="VMU1473" s="14"/>
      <c r="VMV1473" s="14"/>
      <c r="VMW1473" s="14"/>
      <c r="VMX1473" s="14"/>
      <c r="VMY1473" s="14"/>
      <c r="VMZ1473" s="14"/>
      <c r="VNA1473" s="14"/>
      <c r="VNB1473" s="14"/>
      <c r="VNC1473" s="14"/>
      <c r="VND1473" s="14"/>
      <c r="VNE1473" s="14"/>
      <c r="VNF1473" s="14"/>
      <c r="VNG1473" s="14"/>
      <c r="VNH1473" s="14"/>
      <c r="VNI1473" s="14"/>
      <c r="VNJ1473" s="14"/>
      <c r="VNK1473" s="14"/>
      <c r="VNL1473" s="14"/>
      <c r="VNM1473" s="14"/>
      <c r="VNN1473" s="14"/>
      <c r="VNO1473" s="14"/>
      <c r="VNP1473" s="14"/>
      <c r="VNQ1473" s="14"/>
      <c r="VNR1473" s="14"/>
      <c r="VNS1473" s="14"/>
      <c r="VNT1473" s="14"/>
      <c r="VNU1473" s="14"/>
      <c r="VNV1473" s="14"/>
      <c r="VNW1473" s="14"/>
      <c r="VNX1473" s="14"/>
      <c r="VNY1473" s="14"/>
      <c r="VNZ1473" s="14"/>
      <c r="VOA1473" s="14"/>
      <c r="VOB1473" s="14"/>
      <c r="VOC1473" s="14"/>
      <c r="VOD1473" s="14"/>
      <c r="VOE1473" s="14"/>
      <c r="VOF1473" s="14"/>
      <c r="VOG1473" s="14"/>
      <c r="VOH1473" s="14"/>
      <c r="VOI1473" s="14"/>
      <c r="VOJ1473" s="14"/>
      <c r="VOK1473" s="14"/>
      <c r="VOL1473" s="14"/>
      <c r="VOM1473" s="14"/>
      <c r="VON1473" s="14"/>
      <c r="VOO1473" s="14"/>
      <c r="VOP1473" s="14"/>
      <c r="VOQ1473" s="14"/>
      <c r="VOR1473" s="14"/>
      <c r="VOS1473" s="14"/>
      <c r="VOT1473" s="14"/>
      <c r="VOU1473" s="14"/>
      <c r="VOV1473" s="14"/>
      <c r="VOW1473" s="14"/>
      <c r="VOX1473" s="14"/>
      <c r="VOY1473" s="14"/>
      <c r="VOZ1473" s="14"/>
      <c r="VPA1473" s="14"/>
      <c r="VPB1473" s="14"/>
      <c r="VPC1473" s="14"/>
      <c r="VPD1473" s="14"/>
      <c r="VPE1473" s="14"/>
      <c r="VPF1473" s="14"/>
      <c r="VPG1473" s="14"/>
      <c r="VPH1473" s="14"/>
      <c r="VPI1473" s="14"/>
      <c r="VPJ1473" s="14"/>
      <c r="VPK1473" s="14"/>
      <c r="VPL1473" s="14"/>
      <c r="VPM1473" s="14"/>
      <c r="VPN1473" s="14"/>
      <c r="VPO1473" s="14"/>
      <c r="VPP1473" s="14"/>
      <c r="VPQ1473" s="14"/>
      <c r="VPR1473" s="14"/>
      <c r="VPS1473" s="14"/>
      <c r="VPT1473" s="14"/>
      <c r="VPU1473" s="14"/>
      <c r="VPV1473" s="14"/>
      <c r="VPW1473" s="14"/>
      <c r="VPX1473" s="14"/>
      <c r="VPY1473" s="14"/>
      <c r="VPZ1473" s="14"/>
      <c r="VQA1473" s="14"/>
      <c r="VQB1473" s="14"/>
      <c r="VQC1473" s="14"/>
      <c r="VQD1473" s="14"/>
      <c r="VQE1473" s="14"/>
      <c r="VQF1473" s="14"/>
      <c r="VQG1473" s="14"/>
      <c r="VQH1473" s="14"/>
      <c r="VQI1473" s="14"/>
      <c r="VQJ1473" s="14"/>
      <c r="VQK1473" s="14"/>
      <c r="VQL1473" s="14"/>
      <c r="VQM1473" s="14"/>
      <c r="VQN1473" s="14"/>
      <c r="VQO1473" s="14"/>
      <c r="VQP1473" s="14"/>
      <c r="VQQ1473" s="14"/>
      <c r="VQR1473" s="14"/>
      <c r="VQS1473" s="14"/>
      <c r="VQT1473" s="14"/>
      <c r="VQU1473" s="14"/>
      <c r="VQV1473" s="14"/>
      <c r="VQW1473" s="14"/>
      <c r="VQX1473" s="14"/>
      <c r="VQY1473" s="14"/>
      <c r="VQZ1473" s="14"/>
      <c r="VRA1473" s="14"/>
      <c r="VRB1473" s="14"/>
      <c r="VRC1473" s="14"/>
      <c r="VRD1473" s="14"/>
      <c r="VRE1473" s="14"/>
      <c r="VRF1473" s="14"/>
      <c r="VRG1473" s="14"/>
      <c r="VRH1473" s="14"/>
      <c r="VRI1473" s="14"/>
      <c r="VRJ1473" s="14"/>
      <c r="VRK1473" s="14"/>
      <c r="VRL1473" s="14"/>
      <c r="VRM1473" s="14"/>
      <c r="VRN1473" s="14"/>
      <c r="VRO1473" s="14"/>
      <c r="VRP1473" s="14"/>
      <c r="VRQ1473" s="14"/>
      <c r="VRR1473" s="14"/>
      <c r="VRS1473" s="14"/>
      <c r="VRT1473" s="14"/>
      <c r="VRU1473" s="14"/>
      <c r="VRV1473" s="14"/>
      <c r="VRW1473" s="14"/>
      <c r="VRX1473" s="14"/>
      <c r="VRY1473" s="14"/>
      <c r="VRZ1473" s="14"/>
      <c r="VSA1473" s="14"/>
      <c r="VSB1473" s="14"/>
      <c r="VSC1473" s="14"/>
      <c r="VSD1473" s="14"/>
      <c r="VSE1473" s="14"/>
      <c r="VSF1473" s="14"/>
      <c r="VSG1473" s="14"/>
      <c r="VSH1473" s="14"/>
      <c r="VSI1473" s="14"/>
      <c r="VSJ1473" s="14"/>
      <c r="VSK1473" s="14"/>
      <c r="VSL1473" s="14"/>
      <c r="VSM1473" s="14"/>
      <c r="VSN1473" s="14"/>
      <c r="VSO1473" s="14"/>
      <c r="VSP1473" s="14"/>
      <c r="VSQ1473" s="14"/>
      <c r="VSR1473" s="14"/>
      <c r="VSS1473" s="14"/>
      <c r="VST1473" s="14"/>
      <c r="VSU1473" s="14"/>
      <c r="VSV1473" s="14"/>
      <c r="VSW1473" s="14"/>
      <c r="VSX1473" s="14"/>
      <c r="VSY1473" s="14"/>
      <c r="VSZ1473" s="14"/>
      <c r="VTA1473" s="14"/>
      <c r="VTB1473" s="14"/>
      <c r="VTC1473" s="14"/>
      <c r="VTD1473" s="14"/>
      <c r="VTE1473" s="14"/>
      <c r="VTF1473" s="14"/>
      <c r="VTG1473" s="14"/>
      <c r="VTH1473" s="14"/>
      <c r="VTI1473" s="14"/>
      <c r="VTJ1473" s="14"/>
      <c r="VTK1473" s="14"/>
      <c r="VTL1473" s="14"/>
      <c r="VTM1473" s="14"/>
      <c r="VTN1473" s="14"/>
      <c r="VTO1473" s="14"/>
      <c r="VTP1473" s="14"/>
      <c r="VTQ1473" s="14"/>
      <c r="VTR1473" s="14"/>
      <c r="VTS1473" s="14"/>
      <c r="VTT1473" s="14"/>
      <c r="VTU1473" s="14"/>
      <c r="VTV1473" s="14"/>
      <c r="VTW1473" s="14"/>
      <c r="VTX1473" s="14"/>
      <c r="VTY1473" s="14"/>
      <c r="VTZ1473" s="14"/>
      <c r="VUA1473" s="14"/>
      <c r="VUB1473" s="14"/>
      <c r="VUC1473" s="14"/>
      <c r="VUD1473" s="14"/>
      <c r="VUE1473" s="14"/>
      <c r="VUF1473" s="14"/>
      <c r="VUG1473" s="14"/>
      <c r="VUH1473" s="14"/>
      <c r="VUI1473" s="14"/>
      <c r="VUJ1473" s="14"/>
      <c r="VUK1473" s="14"/>
      <c r="VUL1473" s="14"/>
      <c r="VUM1473" s="14"/>
      <c r="VUN1473" s="14"/>
      <c r="VUO1473" s="14"/>
      <c r="VUP1473" s="14"/>
      <c r="VUQ1473" s="14"/>
      <c r="VUR1473" s="14"/>
      <c r="VUS1473" s="14"/>
      <c r="VUT1473" s="14"/>
      <c r="VUU1473" s="14"/>
      <c r="VUV1473" s="14"/>
      <c r="VUW1473" s="14"/>
      <c r="VUX1473" s="14"/>
      <c r="VUY1473" s="14"/>
      <c r="VUZ1473" s="14"/>
      <c r="VVA1473" s="14"/>
      <c r="VVB1473" s="14"/>
      <c r="VVC1473" s="14"/>
      <c r="VVD1473" s="14"/>
      <c r="VVE1473" s="14"/>
      <c r="VVF1473" s="14"/>
      <c r="VVG1473" s="14"/>
      <c r="VVH1473" s="14"/>
      <c r="VVI1473" s="14"/>
      <c r="VVJ1473" s="14"/>
      <c r="VVK1473" s="14"/>
      <c r="VVL1473" s="14"/>
      <c r="VVM1473" s="14"/>
      <c r="VVN1473" s="14"/>
      <c r="VVO1473" s="14"/>
      <c r="VVP1473" s="14"/>
      <c r="VVQ1473" s="14"/>
      <c r="VVR1473" s="14"/>
      <c r="VVS1473" s="14"/>
      <c r="VVT1473" s="14"/>
      <c r="VVU1473" s="14"/>
      <c r="VVV1473" s="14"/>
      <c r="VVW1473" s="14"/>
      <c r="VVX1473" s="14"/>
      <c r="VVY1473" s="14"/>
      <c r="VVZ1473" s="14"/>
      <c r="VWA1473" s="14"/>
      <c r="VWB1473" s="14"/>
      <c r="VWC1473" s="14"/>
      <c r="VWD1473" s="14"/>
      <c r="VWE1473" s="14"/>
      <c r="VWF1473" s="14"/>
      <c r="VWG1473" s="14"/>
      <c r="VWH1473" s="14"/>
      <c r="VWI1473" s="14"/>
      <c r="VWJ1473" s="14"/>
      <c r="VWK1473" s="14"/>
      <c r="VWL1473" s="14"/>
      <c r="VWM1473" s="14"/>
      <c r="VWN1473" s="14"/>
      <c r="VWO1473" s="14"/>
      <c r="VWP1473" s="14"/>
      <c r="VWQ1473" s="14"/>
      <c r="VWR1473" s="14"/>
      <c r="VWS1473" s="14"/>
      <c r="VWT1473" s="14"/>
      <c r="VWU1473" s="14"/>
      <c r="VWV1473" s="14"/>
      <c r="VWW1473" s="14"/>
      <c r="VWX1473" s="14"/>
      <c r="VWY1473" s="14"/>
      <c r="VWZ1473" s="14"/>
      <c r="VXA1473" s="14"/>
      <c r="VXB1473" s="14"/>
      <c r="VXC1473" s="14"/>
      <c r="VXD1473" s="14"/>
      <c r="VXE1473" s="14"/>
      <c r="VXF1473" s="14"/>
      <c r="VXG1473" s="14"/>
      <c r="VXH1473" s="14"/>
      <c r="VXI1473" s="14"/>
      <c r="VXJ1473" s="14"/>
      <c r="VXK1473" s="14"/>
      <c r="VXL1473" s="14"/>
      <c r="VXM1473" s="14"/>
      <c r="VXN1473" s="14"/>
      <c r="VXO1473" s="14"/>
      <c r="VXP1473" s="14"/>
      <c r="VXQ1473" s="14"/>
      <c r="VXR1473" s="14"/>
      <c r="VXS1473" s="14"/>
      <c r="VXT1473" s="14"/>
      <c r="VXU1473" s="14"/>
      <c r="VXV1473" s="14"/>
      <c r="VXW1473" s="14"/>
      <c r="VXX1473" s="14"/>
      <c r="VXY1473" s="14"/>
      <c r="VXZ1473" s="14"/>
      <c r="VYA1473" s="14"/>
      <c r="VYB1473" s="14"/>
      <c r="VYC1473" s="14"/>
      <c r="VYD1473" s="14"/>
      <c r="VYE1473" s="14"/>
      <c r="VYF1473" s="14"/>
      <c r="VYG1473" s="14"/>
      <c r="VYH1473" s="14"/>
      <c r="VYI1473" s="14"/>
      <c r="VYJ1473" s="14"/>
      <c r="VYK1473" s="14"/>
      <c r="VYL1473" s="14"/>
      <c r="VYM1473" s="14"/>
      <c r="VYN1473" s="14"/>
      <c r="VYO1473" s="14"/>
      <c r="VYP1473" s="14"/>
      <c r="VYQ1473" s="14"/>
      <c r="VYR1473" s="14"/>
      <c r="VYS1473" s="14"/>
      <c r="VYT1473" s="14"/>
      <c r="VYU1473" s="14"/>
      <c r="VYV1473" s="14"/>
      <c r="VYW1473" s="14"/>
      <c r="VYX1473" s="14"/>
      <c r="VYY1473" s="14"/>
      <c r="VYZ1473" s="14"/>
      <c r="VZA1473" s="14"/>
      <c r="VZB1473" s="14"/>
      <c r="VZC1473" s="14"/>
      <c r="VZD1473" s="14"/>
      <c r="VZE1473" s="14"/>
      <c r="VZF1473" s="14"/>
      <c r="VZG1473" s="14"/>
      <c r="VZH1473" s="14"/>
      <c r="VZI1473" s="14"/>
      <c r="VZJ1473" s="14"/>
      <c r="VZK1473" s="14"/>
      <c r="VZL1473" s="14"/>
      <c r="VZM1473" s="14"/>
      <c r="VZN1473" s="14"/>
      <c r="VZO1473" s="14"/>
      <c r="VZP1473" s="14"/>
      <c r="VZQ1473" s="14"/>
      <c r="VZR1473" s="14"/>
      <c r="VZS1473" s="14"/>
      <c r="VZT1473" s="14"/>
      <c r="VZU1473" s="14"/>
      <c r="VZV1473" s="14"/>
      <c r="VZW1473" s="14"/>
      <c r="VZX1473" s="14"/>
      <c r="VZY1473" s="14"/>
      <c r="VZZ1473" s="14"/>
      <c r="WAA1473" s="14"/>
      <c r="WAB1473" s="14"/>
      <c r="WAC1473" s="14"/>
      <c r="WAD1473" s="14"/>
      <c r="WAE1473" s="14"/>
      <c r="WAF1473" s="14"/>
      <c r="WAG1473" s="14"/>
      <c r="WAH1473" s="14"/>
      <c r="WAI1473" s="14"/>
      <c r="WAJ1473" s="14"/>
      <c r="WAK1473" s="14"/>
      <c r="WAL1473" s="14"/>
      <c r="WAM1473" s="14"/>
      <c r="WAN1473" s="14"/>
      <c r="WAO1473" s="14"/>
      <c r="WAP1473" s="14"/>
      <c r="WAQ1473" s="14"/>
      <c r="WAR1473" s="14"/>
      <c r="WAS1473" s="14"/>
      <c r="WAT1473" s="14"/>
      <c r="WAU1473" s="14"/>
      <c r="WAV1473" s="14"/>
      <c r="WAW1473" s="14"/>
      <c r="WAX1473" s="14"/>
      <c r="WAY1473" s="14"/>
      <c r="WAZ1473" s="14"/>
      <c r="WBA1473" s="14"/>
      <c r="WBB1473" s="14"/>
      <c r="WBC1473" s="14"/>
      <c r="WBD1473" s="14"/>
      <c r="WBE1473" s="14"/>
      <c r="WBF1473" s="14"/>
      <c r="WBG1473" s="14"/>
      <c r="WBH1473" s="14"/>
      <c r="WBI1473" s="14"/>
      <c r="WBJ1473" s="14"/>
      <c r="WBK1473" s="14"/>
      <c r="WBL1473" s="14"/>
      <c r="WBM1473" s="14"/>
      <c r="WBN1473" s="14"/>
      <c r="WBO1473" s="14"/>
      <c r="WBP1473" s="14"/>
      <c r="WBQ1473" s="14"/>
      <c r="WBR1473" s="14"/>
      <c r="WBS1473" s="14"/>
      <c r="WBT1473" s="14"/>
      <c r="WBU1473" s="14"/>
      <c r="WBV1473" s="14"/>
      <c r="WBW1473" s="14"/>
      <c r="WBX1473" s="14"/>
      <c r="WBY1473" s="14"/>
      <c r="WBZ1473" s="14"/>
      <c r="WCA1473" s="14"/>
      <c r="WCB1473" s="14"/>
      <c r="WCC1473" s="14"/>
      <c r="WCD1473" s="14"/>
      <c r="WCE1473" s="14"/>
      <c r="WCF1473" s="14"/>
      <c r="WCG1473" s="14"/>
      <c r="WCH1473" s="14"/>
      <c r="WCI1473" s="14"/>
      <c r="WCJ1473" s="14"/>
      <c r="WCK1473" s="14"/>
      <c r="WCL1473" s="14"/>
      <c r="WCM1473" s="14"/>
      <c r="WCN1473" s="14"/>
      <c r="WCO1473" s="14"/>
      <c r="WCP1473" s="14"/>
      <c r="WCQ1473" s="14"/>
      <c r="WCR1473" s="14"/>
      <c r="WCS1473" s="14"/>
      <c r="WCT1473" s="14"/>
      <c r="WCU1473" s="14"/>
      <c r="WCV1473" s="14"/>
      <c r="WCW1473" s="14"/>
      <c r="WCX1473" s="14"/>
      <c r="WCY1473" s="14"/>
      <c r="WCZ1473" s="14"/>
      <c r="WDA1473" s="14"/>
      <c r="WDB1473" s="14"/>
      <c r="WDC1473" s="14"/>
      <c r="WDD1473" s="14"/>
      <c r="WDE1473" s="14"/>
      <c r="WDF1473" s="14"/>
      <c r="WDG1473" s="14"/>
      <c r="WDH1473" s="14"/>
      <c r="WDI1473" s="14"/>
      <c r="WDJ1473" s="14"/>
      <c r="WDK1473" s="14"/>
      <c r="WDL1473" s="14"/>
      <c r="WDM1473" s="14"/>
      <c r="WDN1473" s="14"/>
      <c r="WDO1473" s="14"/>
      <c r="WDP1473" s="14"/>
      <c r="WDQ1473" s="14"/>
      <c r="WDR1473" s="14"/>
      <c r="WDS1473" s="14"/>
      <c r="WDT1473" s="14"/>
      <c r="WDU1473" s="14"/>
      <c r="WDV1473" s="14"/>
      <c r="WDW1473" s="14"/>
      <c r="WDX1473" s="14"/>
      <c r="WDY1473" s="14"/>
      <c r="WDZ1473" s="14"/>
      <c r="WEA1473" s="14"/>
      <c r="WEB1473" s="14"/>
      <c r="WEC1473" s="14"/>
      <c r="WED1473" s="14"/>
      <c r="WEE1473" s="14"/>
      <c r="WEF1473" s="14"/>
      <c r="WEG1473" s="14"/>
      <c r="WEH1473" s="14"/>
      <c r="WEI1473" s="14"/>
      <c r="WEJ1473" s="14"/>
      <c r="WEK1473" s="14"/>
      <c r="WEL1473" s="14"/>
      <c r="WEM1473" s="14"/>
      <c r="WEN1473" s="14"/>
      <c r="WEO1473" s="14"/>
      <c r="WEP1473" s="14"/>
      <c r="WEQ1473" s="14"/>
      <c r="WER1473" s="14"/>
      <c r="WES1473" s="14"/>
      <c r="WET1473" s="14"/>
      <c r="WEU1473" s="14"/>
      <c r="WEV1473" s="14"/>
      <c r="WEW1473" s="14"/>
      <c r="WEX1473" s="14"/>
      <c r="WEY1473" s="14"/>
      <c r="WEZ1473" s="14"/>
      <c r="WFA1473" s="14"/>
      <c r="WFB1473" s="14"/>
      <c r="WFC1473" s="14"/>
      <c r="WFD1473" s="14"/>
      <c r="WFE1473" s="14"/>
      <c r="WFF1473" s="14"/>
      <c r="WFG1473" s="14"/>
      <c r="WFH1473" s="14"/>
      <c r="WFI1473" s="14"/>
      <c r="WFJ1473" s="14"/>
      <c r="WFK1473" s="14"/>
      <c r="WFL1473" s="14"/>
      <c r="WFM1473" s="14"/>
      <c r="WFN1473" s="14"/>
      <c r="WFO1473" s="14"/>
      <c r="WFP1473" s="14"/>
      <c r="WFQ1473" s="14"/>
      <c r="WFR1473" s="14"/>
      <c r="WFS1473" s="14"/>
      <c r="WFT1473" s="14"/>
      <c r="WFU1473" s="14"/>
      <c r="WFV1473" s="14"/>
      <c r="WFW1473" s="14"/>
      <c r="WFX1473" s="14"/>
      <c r="WFY1473" s="14"/>
      <c r="WFZ1473" s="14"/>
      <c r="WGA1473" s="14"/>
      <c r="WGB1473" s="14"/>
      <c r="WGC1473" s="14"/>
      <c r="WGD1473" s="14"/>
      <c r="WGE1473" s="14"/>
      <c r="WGF1473" s="14"/>
      <c r="WGG1473" s="14"/>
      <c r="WGH1473" s="14"/>
      <c r="WGI1473" s="14"/>
      <c r="WGJ1473" s="14"/>
      <c r="WGK1473" s="14"/>
      <c r="WGL1473" s="14"/>
      <c r="WGM1473" s="14"/>
      <c r="WGN1473" s="14"/>
      <c r="WGO1473" s="14"/>
      <c r="WGP1473" s="14"/>
      <c r="WGQ1473" s="14"/>
      <c r="WGR1473" s="14"/>
      <c r="WGS1473" s="14"/>
      <c r="WGT1473" s="14"/>
      <c r="WGU1473" s="14"/>
      <c r="WGV1473" s="14"/>
      <c r="WGW1473" s="14"/>
      <c r="WGX1473" s="14"/>
      <c r="WGY1473" s="14"/>
      <c r="WGZ1473" s="14"/>
      <c r="WHA1473" s="14"/>
      <c r="WHB1473" s="14"/>
      <c r="WHC1473" s="14"/>
      <c r="WHD1473" s="14"/>
      <c r="WHE1473" s="14"/>
      <c r="WHF1473" s="14"/>
      <c r="WHG1473" s="14"/>
      <c r="WHH1473" s="14"/>
      <c r="WHI1473" s="14"/>
      <c r="WHJ1473" s="14"/>
      <c r="WHK1473" s="14"/>
      <c r="WHL1473" s="14"/>
      <c r="WHM1473" s="14"/>
      <c r="WHN1473" s="14"/>
      <c r="WHO1473" s="14"/>
      <c r="WHP1473" s="14"/>
      <c r="WHQ1473" s="14"/>
      <c r="WHR1473" s="14"/>
      <c r="WHS1473" s="14"/>
      <c r="WHT1473" s="14"/>
      <c r="WHU1473" s="14"/>
      <c r="WHV1473" s="14"/>
      <c r="WHW1473" s="14"/>
      <c r="WHX1473" s="14"/>
      <c r="WHY1473" s="14"/>
      <c r="WHZ1473" s="14"/>
      <c r="WIA1473" s="14"/>
      <c r="WIB1473" s="14"/>
      <c r="WIC1473" s="14"/>
      <c r="WID1473" s="14"/>
      <c r="WIE1473" s="14"/>
      <c r="WIF1473" s="14"/>
      <c r="WIG1473" s="14"/>
      <c r="WIH1473" s="14"/>
      <c r="WII1473" s="14"/>
      <c r="WIJ1473" s="14"/>
      <c r="WIK1473" s="14"/>
      <c r="WIL1473" s="14"/>
      <c r="WIM1473" s="14"/>
      <c r="WIN1473" s="14"/>
      <c r="WIO1473" s="14"/>
      <c r="WIP1473" s="14"/>
      <c r="WIQ1473" s="14"/>
      <c r="WIR1473" s="14"/>
      <c r="WIS1473" s="14"/>
      <c r="WIT1473" s="14"/>
      <c r="WIU1473" s="14"/>
      <c r="WIV1473" s="14"/>
      <c r="WIW1473" s="14"/>
      <c r="WIX1473" s="14"/>
      <c r="WIY1473" s="14"/>
      <c r="WIZ1473" s="14"/>
      <c r="WJA1473" s="14"/>
      <c r="WJB1473" s="14"/>
      <c r="WJC1473" s="14"/>
      <c r="WJD1473" s="14"/>
      <c r="WJE1473" s="14"/>
      <c r="WJF1473" s="14"/>
      <c r="WJG1473" s="14"/>
      <c r="WJH1473" s="14"/>
      <c r="WJI1473" s="14"/>
      <c r="WJJ1473" s="14"/>
      <c r="WJK1473" s="14"/>
      <c r="WJL1473" s="14"/>
      <c r="WJM1473" s="14"/>
      <c r="WJN1473" s="14"/>
      <c r="WJO1473" s="14"/>
      <c r="WJP1473" s="14"/>
      <c r="WJQ1473" s="14"/>
      <c r="WJR1473" s="14"/>
      <c r="WJS1473" s="14"/>
      <c r="WJT1473" s="14"/>
      <c r="WJU1473" s="14"/>
      <c r="WJV1473" s="14"/>
      <c r="WJW1473" s="14"/>
      <c r="WJX1473" s="14"/>
      <c r="WJY1473" s="14"/>
      <c r="WJZ1473" s="14"/>
      <c r="WKA1473" s="14"/>
      <c r="WKB1473" s="14"/>
      <c r="WKC1473" s="14"/>
      <c r="WKD1473" s="14"/>
      <c r="WKE1473" s="14"/>
      <c r="WKF1473" s="14"/>
      <c r="WKG1473" s="14"/>
      <c r="WKH1473" s="14"/>
      <c r="WKI1473" s="14"/>
      <c r="WKJ1473" s="14"/>
      <c r="WKK1473" s="14"/>
      <c r="WKL1473" s="14"/>
      <c r="WKM1473" s="14"/>
      <c r="WKN1473" s="14"/>
      <c r="WKO1473" s="14"/>
      <c r="WKP1473" s="14"/>
      <c r="WKQ1473" s="14"/>
      <c r="WKR1473" s="14"/>
      <c r="WKS1473" s="14"/>
      <c r="WKT1473" s="14"/>
      <c r="WKU1473" s="14"/>
      <c r="WKV1473" s="14"/>
      <c r="WKW1473" s="14"/>
      <c r="WKX1473" s="14"/>
      <c r="WKY1473" s="14"/>
      <c r="WKZ1473" s="14"/>
      <c r="WLA1473" s="14"/>
      <c r="WLB1473" s="14"/>
      <c r="WLC1473" s="14"/>
      <c r="WLD1473" s="14"/>
      <c r="WLE1473" s="14"/>
      <c r="WLF1473" s="14"/>
      <c r="WLG1473" s="14"/>
      <c r="WLH1473" s="14"/>
      <c r="WLI1473" s="14"/>
      <c r="WLJ1473" s="14"/>
      <c r="WLK1473" s="14"/>
      <c r="WLL1473" s="14"/>
      <c r="WLM1473" s="14"/>
      <c r="WLN1473" s="14"/>
      <c r="WLO1473" s="14"/>
      <c r="WLP1473" s="14"/>
      <c r="WLQ1473" s="14"/>
      <c r="WLR1473" s="14"/>
      <c r="WLS1473" s="14"/>
      <c r="WLT1473" s="14"/>
      <c r="WLU1473" s="14"/>
      <c r="WLV1473" s="14"/>
      <c r="WLW1473" s="14"/>
      <c r="WLX1473" s="14"/>
      <c r="WLY1473" s="14"/>
      <c r="WLZ1473" s="14"/>
      <c r="WMA1473" s="14"/>
      <c r="WMB1473" s="14"/>
      <c r="WMC1473" s="14"/>
      <c r="WMD1473" s="14"/>
      <c r="WME1473" s="14"/>
      <c r="WMF1473" s="14"/>
      <c r="WMG1473" s="14"/>
      <c r="WMH1473" s="14"/>
      <c r="WMI1473" s="14"/>
      <c r="WMJ1473" s="14"/>
      <c r="WMK1473" s="14"/>
      <c r="WML1473" s="14"/>
      <c r="WMM1473" s="14"/>
      <c r="WMN1473" s="14"/>
      <c r="WMO1473" s="14"/>
      <c r="WMP1473" s="14"/>
      <c r="WMQ1473" s="14"/>
      <c r="WMR1473" s="14"/>
      <c r="WMS1473" s="14"/>
      <c r="WMT1473" s="14"/>
      <c r="WMU1473" s="14"/>
      <c r="WMV1473" s="14"/>
      <c r="WMW1473" s="14"/>
      <c r="WMX1473" s="14"/>
      <c r="WMY1473" s="14"/>
      <c r="WMZ1473" s="14"/>
      <c r="WNA1473" s="14"/>
      <c r="WNB1473" s="14"/>
      <c r="WNC1473" s="14"/>
      <c r="WND1473" s="14"/>
      <c r="WNE1473" s="14"/>
      <c r="WNF1473" s="14"/>
      <c r="WNG1473" s="14"/>
      <c r="WNH1473" s="14"/>
      <c r="WNI1473" s="14"/>
      <c r="WNJ1473" s="14"/>
      <c r="WNK1473" s="14"/>
      <c r="WNL1473" s="14"/>
      <c r="WNM1473" s="14"/>
      <c r="WNN1473" s="14"/>
      <c r="WNO1473" s="14"/>
      <c r="WNP1473" s="14"/>
      <c r="WNQ1473" s="14"/>
      <c r="WNR1473" s="14"/>
      <c r="WNS1473" s="14"/>
      <c r="WNT1473" s="14"/>
      <c r="WNU1473" s="14"/>
      <c r="WNV1473" s="14"/>
      <c r="WNW1473" s="14"/>
      <c r="WNX1473" s="14"/>
      <c r="WNY1473" s="14"/>
      <c r="WNZ1473" s="14"/>
      <c r="WOA1473" s="14"/>
      <c r="WOB1473" s="14"/>
      <c r="WOC1473" s="14"/>
      <c r="WOD1473" s="14"/>
      <c r="WOE1473" s="14"/>
      <c r="WOF1473" s="14"/>
      <c r="WOG1473" s="14"/>
      <c r="WOH1473" s="14"/>
      <c r="WOI1473" s="14"/>
      <c r="WOJ1473" s="14"/>
      <c r="WOK1473" s="14"/>
      <c r="WOL1473" s="14"/>
      <c r="WOM1473" s="14"/>
      <c r="WON1473" s="14"/>
      <c r="WOO1473" s="14"/>
      <c r="WOP1473" s="14"/>
      <c r="WOQ1473" s="14"/>
      <c r="WOR1473" s="14"/>
      <c r="WOS1473" s="14"/>
      <c r="WOT1473" s="14"/>
      <c r="WOU1473" s="14"/>
      <c r="WOV1473" s="14"/>
      <c r="WOW1473" s="14"/>
      <c r="WOX1473" s="14"/>
      <c r="WOY1473" s="14"/>
      <c r="WOZ1473" s="14"/>
      <c r="WPA1473" s="14"/>
      <c r="WPB1473" s="14"/>
      <c r="WPC1473" s="14"/>
      <c r="WPD1473" s="14"/>
      <c r="WPE1473" s="14"/>
      <c r="WPF1473" s="14"/>
      <c r="WPG1473" s="14"/>
      <c r="WPH1473" s="14"/>
      <c r="WPI1473" s="14"/>
      <c r="WPJ1473" s="14"/>
      <c r="WPK1473" s="14"/>
      <c r="WPL1473" s="14"/>
      <c r="WPM1473" s="14"/>
      <c r="WPN1473" s="14"/>
      <c r="WPO1473" s="14"/>
      <c r="WPP1473" s="14"/>
      <c r="WPQ1473" s="14"/>
      <c r="WPR1473" s="14"/>
      <c r="WPS1473" s="14"/>
      <c r="WPT1473" s="14"/>
      <c r="WPU1473" s="14"/>
      <c r="WPV1473" s="14"/>
      <c r="WPW1473" s="14"/>
      <c r="WPX1473" s="14"/>
      <c r="WPY1473" s="14"/>
      <c r="WPZ1473" s="14"/>
      <c r="WQA1473" s="14"/>
      <c r="WQB1473" s="14"/>
      <c r="WQC1473" s="14"/>
      <c r="WQD1473" s="14"/>
      <c r="WQE1473" s="14"/>
      <c r="WQF1473" s="14"/>
      <c r="WQG1473" s="14"/>
      <c r="WQH1473" s="14"/>
      <c r="WQI1473" s="14"/>
      <c r="WQJ1473" s="14"/>
      <c r="WQK1473" s="14"/>
      <c r="WQL1473" s="14"/>
      <c r="WQM1473" s="14"/>
      <c r="WQN1473" s="14"/>
      <c r="WQO1473" s="14"/>
      <c r="WQP1473" s="14"/>
      <c r="WQQ1473" s="14"/>
      <c r="WQR1473" s="14"/>
      <c r="WQS1473" s="14"/>
      <c r="WQT1473" s="14"/>
      <c r="WQU1473" s="14"/>
      <c r="WQV1473" s="14"/>
      <c r="WQW1473" s="14"/>
      <c r="WQX1473" s="14"/>
      <c r="WQY1473" s="14"/>
      <c r="WQZ1473" s="14"/>
      <c r="WRA1473" s="14"/>
      <c r="WRB1473" s="14"/>
      <c r="WRC1473" s="14"/>
      <c r="WRD1473" s="14"/>
      <c r="WRE1473" s="14"/>
      <c r="WRF1473" s="14"/>
      <c r="WRG1473" s="14"/>
      <c r="WRH1473" s="14"/>
      <c r="WRI1473" s="14"/>
      <c r="WRJ1473" s="14"/>
      <c r="WRK1473" s="14"/>
      <c r="WRL1473" s="14"/>
      <c r="WRM1473" s="14"/>
      <c r="WRN1473" s="14"/>
      <c r="WRO1473" s="14"/>
      <c r="WRP1473" s="14"/>
      <c r="WRQ1473" s="14"/>
      <c r="WRR1473" s="14"/>
      <c r="WRS1473" s="14"/>
      <c r="WRT1473" s="14"/>
      <c r="WRU1473" s="14"/>
      <c r="WRV1473" s="14"/>
      <c r="WRW1473" s="14"/>
      <c r="WRX1473" s="14"/>
      <c r="WRY1473" s="14"/>
      <c r="WRZ1473" s="14"/>
      <c r="WSA1473" s="14"/>
      <c r="WSB1473" s="14"/>
      <c r="WSC1473" s="14"/>
      <c r="WSD1473" s="14"/>
      <c r="WSE1473" s="14"/>
      <c r="WSF1473" s="14"/>
      <c r="WSG1473" s="14"/>
      <c r="WSH1473" s="14"/>
      <c r="WSI1473" s="14"/>
      <c r="WSJ1473" s="14"/>
      <c r="WSK1473" s="14"/>
      <c r="WSL1473" s="14"/>
      <c r="WSM1473" s="14"/>
      <c r="WSN1473" s="14"/>
      <c r="WSO1473" s="14"/>
      <c r="WSP1473" s="14"/>
      <c r="WSQ1473" s="14"/>
      <c r="WSR1473" s="14"/>
      <c r="WSS1473" s="14"/>
      <c r="WST1473" s="14"/>
      <c r="WSU1473" s="14"/>
      <c r="WSV1473" s="14"/>
      <c r="WSW1473" s="14"/>
      <c r="WSX1473" s="14"/>
      <c r="WSY1473" s="14"/>
      <c r="WSZ1473" s="14"/>
      <c r="WTA1473" s="14"/>
      <c r="WTB1473" s="14"/>
      <c r="WTC1473" s="14"/>
      <c r="WTD1473" s="14"/>
      <c r="WTE1473" s="14"/>
      <c r="WTF1473" s="14"/>
      <c r="WTG1473" s="14"/>
      <c r="WTH1473" s="14"/>
      <c r="WTI1473" s="14"/>
      <c r="WTJ1473" s="14"/>
      <c r="WTK1473" s="14"/>
      <c r="WTL1473" s="14"/>
      <c r="WTM1473" s="14"/>
      <c r="WTN1473" s="14"/>
      <c r="WTO1473" s="14"/>
      <c r="WTP1473" s="14"/>
      <c r="WTQ1473" s="14"/>
      <c r="WTR1473" s="14"/>
      <c r="WTS1473" s="14"/>
      <c r="WTT1473" s="14"/>
      <c r="WTU1473" s="14"/>
      <c r="WTV1473" s="14"/>
      <c r="WTW1473" s="14"/>
      <c r="WTX1473" s="14"/>
      <c r="WTY1473" s="14"/>
      <c r="WTZ1473" s="14"/>
      <c r="WUA1473" s="14"/>
      <c r="WUB1473" s="14"/>
      <c r="WUC1473" s="14"/>
      <c r="WUD1473" s="14"/>
      <c r="WUE1473" s="14"/>
      <c r="WUF1473" s="14"/>
      <c r="WUG1473" s="14"/>
      <c r="WUH1473" s="14"/>
      <c r="WUI1473" s="14"/>
      <c r="WUJ1473" s="14"/>
      <c r="WUK1473" s="14"/>
      <c r="WUL1473" s="14"/>
      <c r="WUM1473" s="14"/>
      <c r="WUN1473" s="14"/>
      <c r="WUO1473" s="14"/>
      <c r="WUP1473" s="14"/>
      <c r="WUQ1473" s="14"/>
      <c r="WUR1473" s="14"/>
      <c r="WUS1473" s="14"/>
      <c r="WUT1473" s="14"/>
      <c r="WUU1473" s="14"/>
      <c r="WUV1473" s="14"/>
      <c r="WUW1473" s="14"/>
      <c r="WUX1473" s="14"/>
      <c r="WUY1473" s="14"/>
      <c r="WUZ1473" s="14"/>
      <c r="WVA1473" s="14"/>
      <c r="WVB1473" s="14"/>
      <c r="WVC1473" s="14"/>
      <c r="WVD1473" s="14"/>
      <c r="WVE1473" s="14"/>
      <c r="WVF1473" s="14"/>
      <c r="WVG1473" s="14"/>
      <c r="WVH1473" s="14"/>
      <c r="WVI1473" s="14"/>
      <c r="WVJ1473" s="14"/>
      <c r="WVK1473" s="14"/>
      <c r="WVL1473" s="14"/>
      <c r="WVM1473" s="14"/>
      <c r="WVN1473" s="14"/>
      <c r="WVO1473" s="14"/>
      <c r="WVP1473" s="14"/>
      <c r="WVQ1473" s="14"/>
      <c r="WVR1473" s="14"/>
      <c r="WVS1473" s="14"/>
      <c r="WVT1473" s="14"/>
      <c r="WVU1473" s="14"/>
      <c r="WVV1473" s="14"/>
      <c r="WVW1473" s="14"/>
      <c r="WVX1473" s="14"/>
      <c r="WVY1473" s="14"/>
      <c r="WVZ1473" s="14"/>
      <c r="WWA1473" s="14"/>
      <c r="WWB1473" s="14"/>
      <c r="WWC1473" s="14"/>
      <c r="WWD1473" s="14"/>
      <c r="WWE1473" s="14"/>
      <c r="WWF1473" s="14"/>
      <c r="WWG1473" s="14"/>
      <c r="WWH1473" s="14"/>
      <c r="WWI1473" s="14"/>
      <c r="WWJ1473" s="14"/>
      <c r="WWK1473" s="14"/>
      <c r="WWL1473" s="14"/>
      <c r="WWM1473" s="14"/>
      <c r="WWN1473" s="14"/>
      <c r="WWO1473" s="14"/>
      <c r="WWP1473" s="14"/>
      <c r="WWQ1473" s="14"/>
      <c r="WWR1473" s="14"/>
      <c r="WWS1473" s="14"/>
      <c r="WWT1473" s="14"/>
      <c r="WWU1473" s="14"/>
      <c r="WWV1473" s="14"/>
      <c r="WWW1473" s="14"/>
      <c r="WWX1473" s="14"/>
      <c r="WWY1473" s="14"/>
      <c r="WWZ1473" s="14"/>
      <c r="WXA1473" s="14"/>
      <c r="WXB1473" s="14"/>
      <c r="WXC1473" s="14"/>
      <c r="WXD1473" s="14"/>
      <c r="WXE1473" s="14"/>
      <c r="WXF1473" s="14"/>
      <c r="WXG1473" s="14"/>
      <c r="WXH1473" s="14"/>
      <c r="WXI1473" s="14"/>
      <c r="WXJ1473" s="14"/>
      <c r="WXK1473" s="14"/>
      <c r="WXL1473" s="14"/>
      <c r="WXM1473" s="14"/>
      <c r="WXN1473" s="14"/>
      <c r="WXO1473" s="14"/>
      <c r="WXP1473" s="14"/>
      <c r="WXQ1473" s="14"/>
      <c r="WXR1473" s="14"/>
      <c r="WXS1473" s="14"/>
      <c r="WXT1473" s="14"/>
      <c r="WXU1473" s="14"/>
      <c r="WXV1473" s="14"/>
      <c r="WXW1473" s="14"/>
      <c r="WXX1473" s="14"/>
      <c r="WXY1473" s="14"/>
      <c r="WXZ1473" s="14"/>
      <c r="WYA1473" s="14"/>
      <c r="WYB1473" s="14"/>
      <c r="WYC1473" s="14"/>
      <c r="WYD1473" s="14"/>
      <c r="WYE1473" s="14"/>
      <c r="WYF1473" s="14"/>
      <c r="WYG1473" s="14"/>
      <c r="WYH1473" s="14"/>
      <c r="WYI1473" s="14"/>
      <c r="WYJ1473" s="14"/>
      <c r="WYK1473" s="14"/>
      <c r="WYL1473" s="14"/>
      <c r="WYM1473" s="14"/>
      <c r="WYN1473" s="14"/>
      <c r="WYO1473" s="14"/>
      <c r="WYP1473" s="14"/>
      <c r="WYQ1473" s="14"/>
      <c r="WYR1473" s="14"/>
      <c r="WYS1473" s="14"/>
      <c r="WYT1473" s="14"/>
      <c r="WYU1473" s="14"/>
      <c r="WYV1473" s="14"/>
      <c r="WYW1473" s="14"/>
      <c r="WYX1473" s="14"/>
      <c r="WYY1473" s="14"/>
      <c r="WYZ1473" s="14"/>
      <c r="WZA1473" s="14"/>
      <c r="WZB1473" s="14"/>
      <c r="WZC1473" s="14"/>
      <c r="WZD1473" s="14"/>
      <c r="WZE1473" s="14"/>
      <c r="WZF1473" s="14"/>
      <c r="WZG1473" s="14"/>
      <c r="WZH1473" s="14"/>
      <c r="WZI1473" s="14"/>
      <c r="WZJ1473" s="14"/>
      <c r="WZK1473" s="14"/>
      <c r="WZL1473" s="14"/>
      <c r="WZM1473" s="14"/>
      <c r="WZN1473" s="14"/>
      <c r="WZO1473" s="14"/>
      <c r="WZP1473" s="14"/>
      <c r="WZQ1473" s="14"/>
      <c r="WZR1473" s="14"/>
      <c r="WZS1473" s="14"/>
      <c r="WZT1473" s="14"/>
      <c r="WZU1473" s="14"/>
      <c r="WZV1473" s="14"/>
      <c r="WZW1473" s="14"/>
      <c r="WZX1473" s="14"/>
      <c r="WZY1473" s="14"/>
      <c r="WZZ1473" s="14"/>
      <c r="XAA1473" s="14"/>
      <c r="XAB1473" s="14"/>
      <c r="XAC1473" s="14"/>
      <c r="XAD1473" s="14"/>
      <c r="XAE1473" s="14"/>
      <c r="XAF1473" s="14"/>
      <c r="XAG1473" s="14"/>
      <c r="XAH1473" s="14"/>
      <c r="XAI1473" s="14"/>
      <c r="XAJ1473" s="14"/>
      <c r="XAK1473" s="14"/>
      <c r="XAL1473" s="14"/>
      <c r="XAM1473" s="14"/>
      <c r="XAN1473" s="14"/>
      <c r="XAO1473" s="14"/>
      <c r="XAP1473" s="14"/>
      <c r="XAQ1473" s="14"/>
      <c r="XAR1473" s="14"/>
      <c r="XAS1473" s="14"/>
      <c r="XAT1473" s="14"/>
      <c r="XAU1473" s="14"/>
      <c r="XAV1473" s="14"/>
      <c r="XAW1473" s="14"/>
      <c r="XAX1473" s="14"/>
      <c r="XAY1473" s="14"/>
      <c r="XAZ1473" s="14"/>
      <c r="XBA1473" s="14"/>
      <c r="XBB1473" s="14"/>
      <c r="XBC1473" s="14"/>
      <c r="XBD1473" s="14"/>
      <c r="XBE1473" s="14"/>
      <c r="XBF1473" s="14"/>
      <c r="XBG1473" s="14"/>
      <c r="XBH1473" s="14"/>
      <c r="XBI1473" s="14"/>
      <c r="XBJ1473" s="14"/>
      <c r="XBK1473" s="14"/>
      <c r="XBL1473" s="14"/>
      <c r="XBM1473" s="14"/>
      <c r="XBN1473" s="14"/>
      <c r="XBO1473" s="14"/>
      <c r="XBP1473" s="14"/>
      <c r="XBQ1473" s="14"/>
      <c r="XBR1473" s="14"/>
      <c r="XBS1473" s="14"/>
      <c r="XBT1473" s="14"/>
      <c r="XBU1473" s="14"/>
      <c r="XBV1473" s="14"/>
      <c r="XBW1473" s="14"/>
      <c r="XBX1473" s="14"/>
      <c r="XBY1473" s="14"/>
      <c r="XBZ1473" s="14"/>
      <c r="XCA1473" s="14"/>
      <c r="XCB1473" s="14"/>
      <c r="XCC1473" s="14"/>
      <c r="XCD1473" s="14"/>
      <c r="XCE1473" s="14"/>
      <c r="XCF1473" s="14"/>
      <c r="XCG1473" s="14"/>
      <c r="XCH1473" s="14"/>
      <c r="XCI1473" s="14"/>
      <c r="XCJ1473" s="14"/>
      <c r="XCK1473" s="14"/>
      <c r="XCL1473" s="14"/>
      <c r="XCM1473" s="14"/>
      <c r="XCN1473" s="14"/>
      <c r="XCO1473" s="14"/>
      <c r="XCP1473" s="14"/>
      <c r="XCQ1473" s="14"/>
      <c r="XCR1473" s="14"/>
      <c r="XCS1473" s="14"/>
      <c r="XCT1473" s="14"/>
      <c r="XCU1473" s="14"/>
      <c r="XCV1473" s="14"/>
      <c r="XCW1473" s="14"/>
      <c r="XCX1473" s="14"/>
      <c r="XCY1473" s="14"/>
      <c r="XCZ1473" s="14"/>
      <c r="XDA1473" s="14"/>
      <c r="XDB1473" s="14"/>
      <c r="XDC1473" s="14"/>
      <c r="XDD1473" s="14"/>
      <c r="XDE1473" s="14"/>
      <c r="XDF1473" s="14"/>
      <c r="XDG1473" s="14"/>
      <c r="XDH1473" s="14"/>
      <c r="XDI1473" s="14"/>
      <c r="XDJ1473" s="14"/>
      <c r="XDK1473" s="14"/>
      <c r="XDL1473" s="14"/>
      <c r="XDM1473" s="14"/>
      <c r="XDN1473" s="14"/>
      <c r="XDO1473" s="14"/>
      <c r="XDP1473" s="14"/>
      <c r="XDQ1473" s="14"/>
      <c r="XDR1473" s="14"/>
      <c r="XDS1473" s="14"/>
      <c r="XDT1473" s="14"/>
      <c r="XDU1473" s="14"/>
      <c r="XDV1473" s="14"/>
      <c r="XDW1473" s="14"/>
      <c r="XDX1473" s="14"/>
      <c r="XDY1473" s="14"/>
      <c r="XDZ1473" s="14"/>
      <c r="XEA1473" s="14"/>
      <c r="XEB1473" s="14"/>
      <c r="XEC1473" s="14"/>
      <c r="XED1473" s="14"/>
      <c r="XEE1473" s="14"/>
      <c r="XEF1473" s="14"/>
      <c r="XEG1473" s="14"/>
      <c r="XEH1473" s="14"/>
      <c r="XEI1473" s="14"/>
      <c r="XEJ1473" s="14"/>
      <c r="XEK1473" s="14"/>
      <c r="XEL1473" s="14"/>
      <c r="XEM1473" s="14"/>
      <c r="XEN1473" s="14"/>
      <c r="XEO1473" s="14"/>
      <c r="XEP1473" s="14"/>
      <c r="XEQ1473" s="14"/>
      <c r="XER1473" s="14"/>
      <c r="XES1473" s="14"/>
      <c r="XET1473" s="14"/>
      <c r="XEU1473" s="14"/>
      <c r="XEV1473" s="14"/>
      <c r="XEW1473" s="14"/>
      <c r="XEX1473" s="14"/>
      <c r="XEY1473" s="14"/>
      <c r="XEZ1473" s="14"/>
      <c r="XFA1473" s="14"/>
    </row>
    <row r="1474" spans="1:16381" ht="32.25" hidden="1" customHeight="1" x14ac:dyDescent="0.25">
      <c r="A1474" s="68"/>
      <c r="B1474" s="25"/>
      <c r="C1474" s="160" t="s">
        <v>3187</v>
      </c>
      <c r="D1474" s="25"/>
      <c r="E1474" s="108"/>
      <c r="F1474" s="68"/>
      <c r="G1474" s="25"/>
      <c r="H1474" s="25"/>
      <c r="I1474" s="135">
        <f>I1475+I1479+I1480</f>
        <v>131100.85999999999</v>
      </c>
      <c r="J1474" s="135">
        <f>J1475+J1479+J1480</f>
        <v>84221.590000000011</v>
      </c>
      <c r="K1474" s="135">
        <f>K1475+K1479+K1480</f>
        <v>83949.090000000026</v>
      </c>
      <c r="L1474" s="103">
        <f>L1475+L1479+L1480</f>
        <v>5444</v>
      </c>
      <c r="M1474" s="135">
        <f>M1475+M1479+M1480</f>
        <v>147947855.31</v>
      </c>
      <c r="N1474" s="135"/>
      <c r="O1474" s="135"/>
      <c r="P1474" s="135"/>
      <c r="Q1474" s="135">
        <f t="shared" ref="Q1474" si="314">M1474</f>
        <v>147947855.31</v>
      </c>
      <c r="R1474" s="135">
        <f>R1475+R1479+R1480</f>
        <v>37166491.690000005</v>
      </c>
      <c r="S1474" s="103"/>
      <c r="T1474" s="135"/>
      <c r="U1474" s="135">
        <f>U1475+U1479+U1480</f>
        <v>12387.2</v>
      </c>
      <c r="V1474" s="135">
        <f>V1475+V1479+V1480</f>
        <v>93188905.599999994</v>
      </c>
      <c r="W1474" s="135"/>
      <c r="X1474" s="135"/>
      <c r="Y1474" s="135">
        <f>Y1475+Y1479+Y1480</f>
        <v>2211.1</v>
      </c>
      <c r="Z1474" s="135">
        <f>Z1475+Z1479+Z1480</f>
        <v>5892332.7999999998</v>
      </c>
      <c r="AA1474" s="135">
        <f>AA1475+AA1479+AA1480</f>
        <v>4169.05</v>
      </c>
      <c r="AB1474" s="135">
        <f>AB1475+AB1479+AB1480</f>
        <v>11160546.850000001</v>
      </c>
      <c r="AC1474" s="135"/>
      <c r="AD1474" s="135"/>
      <c r="AE1474" s="135"/>
      <c r="AF1474" s="135">
        <f t="shared" ref="AF1474" si="315">AF1475+AF1479+AF1480</f>
        <v>539578.37</v>
      </c>
      <c r="AG1474" s="155"/>
      <c r="AH1474" s="126"/>
      <c r="AI1474" s="126"/>
      <c r="AM1474" s="157"/>
      <c r="AN1474" s="35"/>
      <c r="AO1474" s="193"/>
    </row>
    <row r="1475" spans="1:16381" ht="22.5" hidden="1" customHeight="1" x14ac:dyDescent="0.25">
      <c r="A1475" s="68"/>
      <c r="B1475" s="25"/>
      <c r="C1475" s="203" t="s">
        <v>1190</v>
      </c>
      <c r="D1475" s="25"/>
      <c r="E1475" s="108"/>
      <c r="F1475" s="68"/>
      <c r="G1475" s="30"/>
      <c r="H1475" s="30"/>
      <c r="I1475" s="135">
        <f>SUM(I1476:I1478)</f>
        <v>7214.75</v>
      </c>
      <c r="J1475" s="135">
        <f t="shared" ref="J1475:AF1475" si="316">SUM(J1476:J1478)</f>
        <v>4331.6000000000004</v>
      </c>
      <c r="K1475" s="135">
        <f t="shared" si="316"/>
        <v>4331.6000000000004</v>
      </c>
      <c r="L1475" s="103">
        <f t="shared" si="316"/>
        <v>277</v>
      </c>
      <c r="M1475" s="135">
        <f t="shared" si="316"/>
        <v>2332138.37</v>
      </c>
      <c r="N1475" s="135"/>
      <c r="O1475" s="135"/>
      <c r="P1475" s="135"/>
      <c r="Q1475" s="135">
        <f>M1475</f>
        <v>2332138.37</v>
      </c>
      <c r="R1475" s="135">
        <f t="shared" si="316"/>
        <v>1792560</v>
      </c>
      <c r="S1475" s="103"/>
      <c r="T1475" s="135"/>
      <c r="U1475" s="135"/>
      <c r="V1475" s="135"/>
      <c r="W1475" s="135"/>
      <c r="X1475" s="135"/>
      <c r="Y1475" s="135"/>
      <c r="Z1475" s="135"/>
      <c r="AA1475" s="135"/>
      <c r="AB1475" s="135"/>
      <c r="AC1475" s="135"/>
      <c r="AD1475" s="135"/>
      <c r="AE1475" s="135"/>
      <c r="AF1475" s="135">
        <f t="shared" si="316"/>
        <v>539578.37</v>
      </c>
      <c r="AG1475" s="155"/>
      <c r="AH1475" s="126"/>
      <c r="AI1475" s="126"/>
      <c r="AM1475" s="157"/>
      <c r="AN1475" s="35"/>
      <c r="AO1475" s="193"/>
    </row>
    <row r="1476" spans="1:16381" ht="22.5" hidden="1" customHeight="1" x14ac:dyDescent="0.25">
      <c r="A1476" s="68" t="s">
        <v>4584</v>
      </c>
      <c r="B1476" s="25">
        <v>3046</v>
      </c>
      <c r="C1476" s="36" t="s">
        <v>650</v>
      </c>
      <c r="D1476" s="25">
        <v>1964</v>
      </c>
      <c r="E1476" s="108" t="s">
        <v>2932</v>
      </c>
      <c r="F1476" s="68" t="s">
        <v>2934</v>
      </c>
      <c r="G1476" s="25">
        <v>2</v>
      </c>
      <c r="H1476" s="25">
        <v>2</v>
      </c>
      <c r="I1476" s="137">
        <v>630.4</v>
      </c>
      <c r="J1476" s="137">
        <v>389.2</v>
      </c>
      <c r="K1476" s="137">
        <v>389.2</v>
      </c>
      <c r="L1476" s="30">
        <v>29</v>
      </c>
      <c r="M1476" s="137">
        <f>R1476+T1476+V1476+X1476+Z1476+AB1476+AE1476+AF1476</f>
        <v>259569.63</v>
      </c>
      <c r="N1476" s="137"/>
      <c r="O1476" s="137"/>
      <c r="P1476" s="137"/>
      <c r="Q1476" s="137">
        <f t="shared" ref="Q1476:Q1478" si="317">M1476</f>
        <v>259569.63</v>
      </c>
      <c r="R1476" s="137">
        <v>203280</v>
      </c>
      <c r="S1476" s="30"/>
      <c r="T1476" s="137"/>
      <c r="U1476" s="137"/>
      <c r="V1476" s="137"/>
      <c r="W1476" s="137"/>
      <c r="X1476" s="137"/>
      <c r="Y1476" s="137"/>
      <c r="Z1476" s="137"/>
      <c r="AA1476" s="137"/>
      <c r="AB1476" s="137"/>
      <c r="AC1476" s="137"/>
      <c r="AD1476" s="137"/>
      <c r="AE1476" s="137"/>
      <c r="AF1476" s="137">
        <v>56289.63</v>
      </c>
      <c r="AG1476" s="337">
        <v>2025</v>
      </c>
      <c r="AH1476" s="166" t="s">
        <v>3051</v>
      </c>
      <c r="AI1476" s="171"/>
      <c r="AJ1476" s="134">
        <f t="shared" si="310"/>
        <v>1401</v>
      </c>
      <c r="AK1476" s="35" t="s">
        <v>153</v>
      </c>
      <c r="AL1476" s="134" t="str">
        <f t="shared" si="311"/>
        <v>1401.</v>
      </c>
      <c r="AM1476" s="140"/>
      <c r="AN1476" s="296"/>
      <c r="AO1476" s="193"/>
    </row>
    <row r="1477" spans="1:16381" ht="22.5" hidden="1" customHeight="1" x14ac:dyDescent="0.25">
      <c r="A1477" s="68" t="s">
        <v>4585</v>
      </c>
      <c r="B1477" s="25">
        <v>3048</v>
      </c>
      <c r="C1477" s="205" t="s">
        <v>611</v>
      </c>
      <c r="D1477" s="25">
        <v>1970</v>
      </c>
      <c r="E1477" s="108" t="s">
        <v>2932</v>
      </c>
      <c r="F1477" s="68" t="s">
        <v>2934</v>
      </c>
      <c r="G1477" s="30">
        <v>3</v>
      </c>
      <c r="H1477" s="30">
        <v>3</v>
      </c>
      <c r="I1477" s="137">
        <v>1652.7</v>
      </c>
      <c r="J1477" s="137">
        <v>954.7</v>
      </c>
      <c r="K1477" s="137">
        <v>954.7</v>
      </c>
      <c r="L1477" s="30">
        <v>65</v>
      </c>
      <c r="M1477" s="137">
        <f>R1477+T1477+V1477+X1477+Z1477+AB1477+AE1477+AF1477</f>
        <v>547586.32999999996</v>
      </c>
      <c r="N1477" s="137"/>
      <c r="O1477" s="137"/>
      <c r="P1477" s="137"/>
      <c r="Q1477" s="137">
        <f t="shared" si="317"/>
        <v>547586.32999999996</v>
      </c>
      <c r="R1477" s="137">
        <v>443520</v>
      </c>
      <c r="S1477" s="30"/>
      <c r="T1477" s="137"/>
      <c r="U1477" s="137"/>
      <c r="V1477" s="137"/>
      <c r="W1477" s="137"/>
      <c r="X1477" s="137"/>
      <c r="Y1477" s="137"/>
      <c r="Z1477" s="137"/>
      <c r="AA1477" s="137"/>
      <c r="AB1477" s="137"/>
      <c r="AC1477" s="137"/>
      <c r="AD1477" s="137"/>
      <c r="AE1477" s="137"/>
      <c r="AF1477" s="137">
        <v>104066.33</v>
      </c>
      <c r="AG1477" s="337">
        <v>2025</v>
      </c>
      <c r="AH1477" s="166" t="s">
        <v>3051</v>
      </c>
      <c r="AI1477" s="171"/>
      <c r="AJ1477" s="134">
        <f t="shared" si="310"/>
        <v>1402</v>
      </c>
      <c r="AK1477" s="35" t="s">
        <v>153</v>
      </c>
      <c r="AL1477" s="134" t="str">
        <f t="shared" si="311"/>
        <v>1402.</v>
      </c>
      <c r="AM1477" s="140"/>
      <c r="AN1477" s="296"/>
      <c r="AO1477" s="193"/>
    </row>
    <row r="1478" spans="1:16381" ht="22.5" hidden="1" customHeight="1" x14ac:dyDescent="0.25">
      <c r="A1478" s="68" t="s">
        <v>4586</v>
      </c>
      <c r="B1478" s="25">
        <v>3049</v>
      </c>
      <c r="C1478" s="36" t="s">
        <v>612</v>
      </c>
      <c r="D1478" s="25">
        <v>1972</v>
      </c>
      <c r="E1478" s="108" t="s">
        <v>2932</v>
      </c>
      <c r="F1478" s="68" t="s">
        <v>2934</v>
      </c>
      <c r="G1478" s="25">
        <v>5</v>
      </c>
      <c r="H1478" s="25">
        <v>6</v>
      </c>
      <c r="I1478" s="137">
        <v>4931.6499999999996</v>
      </c>
      <c r="J1478" s="137">
        <v>2987.7</v>
      </c>
      <c r="K1478" s="137">
        <v>2987.7</v>
      </c>
      <c r="L1478" s="30">
        <v>183</v>
      </c>
      <c r="M1478" s="137">
        <f>R1478+T1478+V1478+X1478+Z1478+AB1478+AE1478+AF1478</f>
        <v>1524982.41</v>
      </c>
      <c r="N1478" s="137"/>
      <c r="O1478" s="137"/>
      <c r="P1478" s="137"/>
      <c r="Q1478" s="137">
        <f t="shared" si="317"/>
        <v>1524982.41</v>
      </c>
      <c r="R1478" s="137">
        <v>1145760</v>
      </c>
      <c r="S1478" s="30"/>
      <c r="T1478" s="137"/>
      <c r="U1478" s="137"/>
      <c r="V1478" s="137"/>
      <c r="W1478" s="137"/>
      <c r="X1478" s="137"/>
      <c r="Y1478" s="137"/>
      <c r="Z1478" s="137"/>
      <c r="AA1478" s="137"/>
      <c r="AB1478" s="137"/>
      <c r="AC1478" s="137"/>
      <c r="AD1478" s="137"/>
      <c r="AE1478" s="137"/>
      <c r="AF1478" s="137">
        <v>379222.41</v>
      </c>
      <c r="AG1478" s="337">
        <v>2025</v>
      </c>
      <c r="AH1478" s="166" t="s">
        <v>3051</v>
      </c>
      <c r="AI1478" s="171"/>
      <c r="AJ1478" s="134">
        <f t="shared" si="310"/>
        <v>1403</v>
      </c>
      <c r="AK1478" s="35" t="s">
        <v>153</v>
      </c>
      <c r="AL1478" s="134" t="str">
        <f t="shared" si="311"/>
        <v>1403.</v>
      </c>
      <c r="AM1478" s="140"/>
      <c r="AN1478" s="296"/>
      <c r="AO1478" s="193"/>
    </row>
    <row r="1479" spans="1:16381" s="33" customFormat="1" ht="22.5" hidden="1" customHeight="1" x14ac:dyDescent="0.25">
      <c r="A1479" s="70"/>
      <c r="B1479" s="45"/>
      <c r="C1479" s="203" t="s">
        <v>1191</v>
      </c>
      <c r="D1479" s="25"/>
      <c r="E1479" s="108"/>
      <c r="F1479" s="68"/>
      <c r="G1479" s="30"/>
      <c r="H1479" s="30"/>
      <c r="I1479" s="135"/>
      <c r="J1479" s="135"/>
      <c r="K1479" s="135"/>
      <c r="L1479" s="103"/>
      <c r="M1479" s="135"/>
      <c r="N1479" s="135"/>
      <c r="O1479" s="135"/>
      <c r="P1479" s="135"/>
      <c r="Q1479" s="135"/>
      <c r="R1479" s="135"/>
      <c r="S1479" s="103"/>
      <c r="T1479" s="135"/>
      <c r="U1479" s="135"/>
      <c r="V1479" s="135"/>
      <c r="W1479" s="135"/>
      <c r="X1479" s="135"/>
      <c r="Y1479" s="135"/>
      <c r="Z1479" s="135"/>
      <c r="AA1479" s="135"/>
      <c r="AB1479" s="135"/>
      <c r="AC1479" s="135"/>
      <c r="AD1479" s="135"/>
      <c r="AE1479" s="135"/>
      <c r="AF1479" s="135"/>
      <c r="AG1479" s="156"/>
      <c r="AH1479" s="124"/>
      <c r="AI1479" s="124"/>
      <c r="AJ1479" s="134"/>
      <c r="AK1479" s="35"/>
      <c r="AL1479" s="134"/>
      <c r="AM1479" s="127"/>
      <c r="AN1479" s="297"/>
      <c r="AO1479" s="193"/>
    </row>
    <row r="1480" spans="1:16381" s="33" customFormat="1" ht="22.5" hidden="1" customHeight="1" x14ac:dyDescent="0.25">
      <c r="A1480" s="70"/>
      <c r="B1480" s="45"/>
      <c r="C1480" s="203" t="s">
        <v>1192</v>
      </c>
      <c r="D1480" s="25"/>
      <c r="E1480" s="108"/>
      <c r="F1480" s="68"/>
      <c r="G1480" s="25"/>
      <c r="H1480" s="25"/>
      <c r="I1480" s="135">
        <f>SUM(I1481:I1595)</f>
        <v>123886.11</v>
      </c>
      <c r="J1480" s="135">
        <f t="shared" ref="J1480:AB1480" si="318">SUM(J1481:J1595)</f>
        <v>79889.990000000005</v>
      </c>
      <c r="K1480" s="135">
        <f t="shared" si="318"/>
        <v>79617.49000000002</v>
      </c>
      <c r="L1480" s="103">
        <f t="shared" si="318"/>
        <v>5167</v>
      </c>
      <c r="M1480" s="135">
        <f t="shared" si="318"/>
        <v>145615716.94</v>
      </c>
      <c r="N1480" s="135"/>
      <c r="O1480" s="135"/>
      <c r="P1480" s="135"/>
      <c r="Q1480" s="135">
        <f>M1480</f>
        <v>145615716.94</v>
      </c>
      <c r="R1480" s="135">
        <f t="shared" si="318"/>
        <v>35373931.690000005</v>
      </c>
      <c r="S1480" s="103"/>
      <c r="T1480" s="135"/>
      <c r="U1480" s="135">
        <f t="shared" si="318"/>
        <v>12387.2</v>
      </c>
      <c r="V1480" s="135">
        <f t="shared" si="318"/>
        <v>93188905.599999994</v>
      </c>
      <c r="W1480" s="135"/>
      <c r="X1480" s="135"/>
      <c r="Y1480" s="135">
        <f t="shared" si="318"/>
        <v>2211.1</v>
      </c>
      <c r="Z1480" s="135">
        <f t="shared" si="318"/>
        <v>5892332.7999999998</v>
      </c>
      <c r="AA1480" s="135">
        <f t="shared" si="318"/>
        <v>4169.05</v>
      </c>
      <c r="AB1480" s="135">
        <f t="shared" si="318"/>
        <v>11160546.850000001</v>
      </c>
      <c r="AC1480" s="135"/>
      <c r="AD1480" s="135"/>
      <c r="AE1480" s="135"/>
      <c r="AF1480" s="135"/>
      <c r="AG1480" s="156"/>
      <c r="AH1480" s="124"/>
      <c r="AI1480" s="124"/>
      <c r="AJ1480" s="134"/>
      <c r="AK1480" s="35"/>
      <c r="AL1480" s="134"/>
      <c r="AM1480" s="127"/>
      <c r="AN1480" s="297"/>
      <c r="AO1480" s="193"/>
    </row>
    <row r="1481" spans="1:16381" ht="22.5" hidden="1" customHeight="1" x14ac:dyDescent="0.25">
      <c r="A1481" s="68" t="s">
        <v>4587</v>
      </c>
      <c r="B1481" s="25">
        <v>2957</v>
      </c>
      <c r="C1481" s="36" t="s">
        <v>600</v>
      </c>
      <c r="D1481" s="25">
        <v>1982</v>
      </c>
      <c r="E1481" s="108" t="s">
        <v>2932</v>
      </c>
      <c r="F1481" s="68" t="s">
        <v>2934</v>
      </c>
      <c r="G1481" s="25">
        <v>2</v>
      </c>
      <c r="H1481" s="25">
        <v>2</v>
      </c>
      <c r="I1481" s="137">
        <v>752.9</v>
      </c>
      <c r="J1481" s="137">
        <v>439.4</v>
      </c>
      <c r="K1481" s="137">
        <v>439.4</v>
      </c>
      <c r="L1481" s="30">
        <v>29</v>
      </c>
      <c r="M1481" s="137">
        <f t="shared" ref="M1481:M1544" si="319">R1481+T1481+V1481+X1481+Z1481+AB1481+AE1481+AF1481</f>
        <v>4837289</v>
      </c>
      <c r="N1481" s="137"/>
      <c r="O1481" s="137"/>
      <c r="P1481" s="137"/>
      <c r="Q1481" s="137">
        <f t="shared" ref="Q1481:Q1544" si="320">M1481</f>
        <v>4837289</v>
      </c>
      <c r="R1481" s="137"/>
      <c r="S1481" s="30"/>
      <c r="T1481" s="137"/>
      <c r="U1481" s="137">
        <v>643</v>
      </c>
      <c r="V1481" s="137">
        <f>U1481*7523</f>
        <v>4837289</v>
      </c>
      <c r="W1481" s="137"/>
      <c r="X1481" s="137"/>
      <c r="Y1481" s="137"/>
      <c r="Z1481" s="137"/>
      <c r="AA1481" s="137"/>
      <c r="AB1481" s="137"/>
      <c r="AC1481" s="137"/>
      <c r="AD1481" s="137"/>
      <c r="AE1481" s="137"/>
      <c r="AF1481" s="137"/>
      <c r="AG1481" s="337">
        <v>2025</v>
      </c>
      <c r="AH1481" s="166"/>
      <c r="AI1481" s="166"/>
      <c r="AJ1481" s="134">
        <f t="shared" si="310"/>
        <v>1404</v>
      </c>
      <c r="AK1481" s="35" t="s">
        <v>153</v>
      </c>
      <c r="AL1481" s="134" t="str">
        <f t="shared" si="311"/>
        <v>1404.</v>
      </c>
      <c r="AM1481" s="140"/>
      <c r="AN1481" s="296"/>
      <c r="AO1481" s="193"/>
    </row>
    <row r="1482" spans="1:16381" ht="22.5" hidden="1" customHeight="1" x14ac:dyDescent="0.25">
      <c r="A1482" s="68" t="s">
        <v>4588</v>
      </c>
      <c r="B1482" s="25">
        <v>2716</v>
      </c>
      <c r="C1482" s="205" t="s">
        <v>615</v>
      </c>
      <c r="D1482" s="25">
        <v>1982</v>
      </c>
      <c r="E1482" s="108" t="s">
        <v>2932</v>
      </c>
      <c r="F1482" s="68" t="s">
        <v>2933</v>
      </c>
      <c r="G1482" s="30">
        <v>2</v>
      </c>
      <c r="H1482" s="30">
        <v>1</v>
      </c>
      <c r="I1482" s="137">
        <v>295.39999999999998</v>
      </c>
      <c r="J1482" s="137">
        <v>183</v>
      </c>
      <c r="K1482" s="137">
        <v>183</v>
      </c>
      <c r="L1482" s="30">
        <v>11</v>
      </c>
      <c r="M1482" s="137">
        <f t="shared" si="319"/>
        <v>21435</v>
      </c>
      <c r="N1482" s="137"/>
      <c r="O1482" s="137"/>
      <c r="P1482" s="137"/>
      <c r="Q1482" s="137">
        <f t="shared" si="320"/>
        <v>21435</v>
      </c>
      <c r="R1482" s="137">
        <v>21435</v>
      </c>
      <c r="S1482" s="30"/>
      <c r="T1482" s="137"/>
      <c r="U1482" s="137"/>
      <c r="V1482" s="137"/>
      <c r="W1482" s="137"/>
      <c r="X1482" s="137"/>
      <c r="Y1482" s="137"/>
      <c r="Z1482" s="137"/>
      <c r="AA1482" s="137"/>
      <c r="AB1482" s="137"/>
      <c r="AC1482" s="137"/>
      <c r="AD1482" s="137"/>
      <c r="AE1482" s="137"/>
      <c r="AF1482" s="137"/>
      <c r="AG1482" s="337">
        <v>2025</v>
      </c>
      <c r="AH1482" s="166" t="s">
        <v>3048</v>
      </c>
      <c r="AI1482" s="166"/>
      <c r="AJ1482" s="134">
        <f t="shared" si="310"/>
        <v>1405</v>
      </c>
      <c r="AK1482" s="35" t="s">
        <v>153</v>
      </c>
      <c r="AL1482" s="134" t="str">
        <f t="shared" si="311"/>
        <v>1405.</v>
      </c>
      <c r="AM1482" s="140"/>
      <c r="AN1482" s="296"/>
      <c r="AO1482" s="193"/>
    </row>
    <row r="1483" spans="1:16381" ht="22.5" hidden="1" customHeight="1" x14ac:dyDescent="0.25">
      <c r="A1483" s="68" t="s">
        <v>4589</v>
      </c>
      <c r="B1483" s="25">
        <v>2908</v>
      </c>
      <c r="C1483" s="36" t="s">
        <v>640</v>
      </c>
      <c r="D1483" s="25">
        <v>1964</v>
      </c>
      <c r="E1483" s="108" t="s">
        <v>2932</v>
      </c>
      <c r="F1483" s="68" t="s">
        <v>2934</v>
      </c>
      <c r="G1483" s="25">
        <v>2</v>
      </c>
      <c r="H1483" s="25">
        <v>2</v>
      </c>
      <c r="I1483" s="137">
        <v>465.9</v>
      </c>
      <c r="J1483" s="137">
        <v>297</v>
      </c>
      <c r="K1483" s="137">
        <v>297</v>
      </c>
      <c r="L1483" s="30">
        <v>15</v>
      </c>
      <c r="M1483" s="137">
        <f>R1483+T1483+V1483+X1483+Z1483+AB1483+AE1483+AF1483</f>
        <v>74308</v>
      </c>
      <c r="N1483" s="137"/>
      <c r="O1483" s="137"/>
      <c r="P1483" s="137"/>
      <c r="Q1483" s="137">
        <f>M1483</f>
        <v>74308</v>
      </c>
      <c r="R1483" s="137">
        <v>74308</v>
      </c>
      <c r="S1483" s="30"/>
      <c r="T1483" s="137"/>
      <c r="U1483" s="137"/>
      <c r="V1483" s="137"/>
      <c r="W1483" s="137"/>
      <c r="X1483" s="137"/>
      <c r="Y1483" s="137"/>
      <c r="Z1483" s="137"/>
      <c r="AA1483" s="137"/>
      <c r="AB1483" s="137"/>
      <c r="AC1483" s="137"/>
      <c r="AD1483" s="137"/>
      <c r="AE1483" s="137"/>
      <c r="AF1483" s="137"/>
      <c r="AG1483" s="337">
        <v>2025</v>
      </c>
      <c r="AH1483" s="166" t="s">
        <v>3048</v>
      </c>
      <c r="AI1483" s="166"/>
      <c r="AJ1483" s="134">
        <f t="shared" si="310"/>
        <v>1406</v>
      </c>
      <c r="AK1483" s="35" t="s">
        <v>153</v>
      </c>
      <c r="AL1483" s="134" t="str">
        <f t="shared" si="311"/>
        <v>1406.</v>
      </c>
      <c r="AM1483" s="140"/>
      <c r="AN1483" s="296"/>
      <c r="AO1483" s="193"/>
    </row>
    <row r="1484" spans="1:16381" ht="22.5" hidden="1" customHeight="1" x14ac:dyDescent="0.25">
      <c r="A1484" s="68" t="s">
        <v>4590</v>
      </c>
      <c r="B1484" s="25">
        <v>2866</v>
      </c>
      <c r="C1484" s="36" t="s">
        <v>147</v>
      </c>
      <c r="D1484" s="25">
        <v>1979</v>
      </c>
      <c r="E1484" s="108" t="s">
        <v>2932</v>
      </c>
      <c r="F1484" s="68" t="s">
        <v>2934</v>
      </c>
      <c r="G1484" s="25">
        <v>2</v>
      </c>
      <c r="H1484" s="25">
        <v>2</v>
      </c>
      <c r="I1484" s="137">
        <v>782.1</v>
      </c>
      <c r="J1484" s="137">
        <v>456.4</v>
      </c>
      <c r="K1484" s="137">
        <v>456.4</v>
      </c>
      <c r="L1484" s="30">
        <v>34</v>
      </c>
      <c r="M1484" s="137">
        <f t="shared" si="319"/>
        <v>2687962.25</v>
      </c>
      <c r="N1484" s="137"/>
      <c r="O1484" s="137"/>
      <c r="P1484" s="137"/>
      <c r="Q1484" s="137">
        <f t="shared" si="320"/>
        <v>2687962.25</v>
      </c>
      <c r="R1484" s="137">
        <f>781025.7+1690188.2+216748.35</f>
        <v>2687962.25</v>
      </c>
      <c r="S1484" s="30"/>
      <c r="T1484" s="137"/>
      <c r="U1484" s="137"/>
      <c r="V1484" s="137"/>
      <c r="W1484" s="137"/>
      <c r="X1484" s="137"/>
      <c r="Y1484" s="137"/>
      <c r="Z1484" s="137"/>
      <c r="AA1484" s="137"/>
      <c r="AB1484" s="137"/>
      <c r="AC1484" s="137"/>
      <c r="AD1484" s="137"/>
      <c r="AE1484" s="137"/>
      <c r="AF1484" s="137"/>
      <c r="AG1484" s="337">
        <v>2025</v>
      </c>
      <c r="AH1484" s="166" t="s">
        <v>3079</v>
      </c>
      <c r="AI1484" s="166"/>
      <c r="AJ1484" s="134">
        <f t="shared" si="310"/>
        <v>1407</v>
      </c>
      <c r="AK1484" s="35" t="s">
        <v>153</v>
      </c>
      <c r="AL1484" s="134" t="str">
        <f t="shared" si="311"/>
        <v>1407.</v>
      </c>
      <c r="AM1484" s="140"/>
      <c r="AN1484" s="296"/>
      <c r="AO1484" s="193"/>
    </row>
    <row r="1485" spans="1:16381" ht="22.5" hidden="1" customHeight="1" x14ac:dyDescent="0.25">
      <c r="A1485" s="68" t="s">
        <v>4591</v>
      </c>
      <c r="B1485" s="25">
        <v>2752</v>
      </c>
      <c r="C1485" s="36" t="s">
        <v>1444</v>
      </c>
      <c r="D1485" s="25">
        <v>1960</v>
      </c>
      <c r="E1485" s="108" t="s">
        <v>2932</v>
      </c>
      <c r="F1485" s="68" t="s">
        <v>2935</v>
      </c>
      <c r="G1485" s="25">
        <v>1</v>
      </c>
      <c r="H1485" s="25">
        <v>1</v>
      </c>
      <c r="I1485" s="137">
        <v>382.3</v>
      </c>
      <c r="J1485" s="137">
        <v>288</v>
      </c>
      <c r="K1485" s="137">
        <v>288</v>
      </c>
      <c r="L1485" s="30">
        <v>18</v>
      </c>
      <c r="M1485" s="137">
        <f t="shared" si="319"/>
        <v>119893.1</v>
      </c>
      <c r="N1485" s="137"/>
      <c r="O1485" s="137"/>
      <c r="P1485" s="137"/>
      <c r="Q1485" s="137">
        <f t="shared" si="320"/>
        <v>119893.1</v>
      </c>
      <c r="R1485" s="137">
        <v>119893.1</v>
      </c>
      <c r="S1485" s="30"/>
      <c r="T1485" s="137"/>
      <c r="U1485" s="137"/>
      <c r="V1485" s="137"/>
      <c r="W1485" s="137"/>
      <c r="X1485" s="137"/>
      <c r="Y1485" s="137"/>
      <c r="Z1485" s="137"/>
      <c r="AA1485" s="137"/>
      <c r="AB1485" s="137"/>
      <c r="AC1485" s="137"/>
      <c r="AD1485" s="137"/>
      <c r="AE1485" s="137"/>
      <c r="AF1485" s="137"/>
      <c r="AG1485" s="337">
        <v>2025</v>
      </c>
      <c r="AH1485" s="166" t="s">
        <v>3048</v>
      </c>
      <c r="AI1485" s="166"/>
      <c r="AJ1485" s="134">
        <f t="shared" si="310"/>
        <v>1408</v>
      </c>
      <c r="AK1485" s="35" t="s">
        <v>153</v>
      </c>
      <c r="AL1485" s="134" t="str">
        <f t="shared" si="311"/>
        <v>1408.</v>
      </c>
      <c r="AM1485" s="140"/>
      <c r="AN1485" s="296"/>
      <c r="AO1485" s="193"/>
    </row>
    <row r="1486" spans="1:16381" ht="22.5" hidden="1" customHeight="1" x14ac:dyDescent="0.25">
      <c r="A1486" s="68" t="s">
        <v>4592</v>
      </c>
      <c r="B1486" s="25">
        <v>2754</v>
      </c>
      <c r="C1486" s="36" t="s">
        <v>1445</v>
      </c>
      <c r="D1486" s="25">
        <v>1980</v>
      </c>
      <c r="E1486" s="108" t="s">
        <v>2932</v>
      </c>
      <c r="F1486" s="68" t="s">
        <v>2934</v>
      </c>
      <c r="G1486" s="25">
        <v>2</v>
      </c>
      <c r="H1486" s="25">
        <v>2</v>
      </c>
      <c r="I1486" s="137">
        <v>546.9</v>
      </c>
      <c r="J1486" s="137">
        <v>433.9</v>
      </c>
      <c r="K1486" s="137">
        <v>433.9</v>
      </c>
      <c r="L1486" s="30">
        <v>24</v>
      </c>
      <c r="M1486" s="137">
        <f t="shared" si="319"/>
        <v>156336.79999999999</v>
      </c>
      <c r="N1486" s="137"/>
      <c r="O1486" s="137"/>
      <c r="P1486" s="137"/>
      <c r="Q1486" s="137">
        <f t="shared" si="320"/>
        <v>156336.79999999999</v>
      </c>
      <c r="R1486" s="137"/>
      <c r="S1486" s="30"/>
      <c r="T1486" s="137"/>
      <c r="U1486" s="137"/>
      <c r="V1486" s="137"/>
      <c r="W1486" s="137"/>
      <c r="X1486" s="137"/>
      <c r="Y1486" s="137"/>
      <c r="Z1486" s="137"/>
      <c r="AA1486" s="137">
        <v>58.4</v>
      </c>
      <c r="AB1486" s="137">
        <f>AA1486*2677</f>
        <v>156336.79999999999</v>
      </c>
      <c r="AC1486" s="137"/>
      <c r="AD1486" s="137"/>
      <c r="AE1486" s="137"/>
      <c r="AF1486" s="137"/>
      <c r="AG1486" s="337">
        <v>2025</v>
      </c>
      <c r="AH1486" s="166"/>
      <c r="AI1486" s="166"/>
      <c r="AJ1486" s="134">
        <f t="shared" si="310"/>
        <v>1409</v>
      </c>
      <c r="AK1486" s="35" t="s">
        <v>153</v>
      </c>
      <c r="AL1486" s="134" t="str">
        <f t="shared" si="311"/>
        <v>1409.</v>
      </c>
      <c r="AM1486" s="140"/>
      <c r="AN1486" s="296"/>
      <c r="AO1486" s="193"/>
    </row>
    <row r="1487" spans="1:16381" ht="22.5" hidden="1" customHeight="1" x14ac:dyDescent="0.25">
      <c r="A1487" s="68" t="s">
        <v>4593</v>
      </c>
      <c r="B1487" s="25">
        <v>2755</v>
      </c>
      <c r="C1487" s="36" t="s">
        <v>630</v>
      </c>
      <c r="D1487" s="25">
        <v>1979</v>
      </c>
      <c r="E1487" s="108" t="s">
        <v>2932</v>
      </c>
      <c r="F1487" s="68" t="s">
        <v>2934</v>
      </c>
      <c r="G1487" s="25">
        <v>2</v>
      </c>
      <c r="H1487" s="25">
        <v>2</v>
      </c>
      <c r="I1487" s="137">
        <v>635.5</v>
      </c>
      <c r="J1487" s="137">
        <v>364.9</v>
      </c>
      <c r="K1487" s="137">
        <v>364.9</v>
      </c>
      <c r="L1487" s="30">
        <v>28</v>
      </c>
      <c r="M1487" s="137">
        <f t="shared" si="319"/>
        <v>85740</v>
      </c>
      <c r="N1487" s="137"/>
      <c r="O1487" s="137"/>
      <c r="P1487" s="137"/>
      <c r="Q1487" s="137">
        <f t="shared" si="320"/>
        <v>85740</v>
      </c>
      <c r="R1487" s="137">
        <v>85740</v>
      </c>
      <c r="S1487" s="30"/>
      <c r="T1487" s="137"/>
      <c r="U1487" s="137"/>
      <c r="V1487" s="137"/>
      <c r="W1487" s="137"/>
      <c r="X1487" s="137"/>
      <c r="Y1487" s="137"/>
      <c r="Z1487" s="137"/>
      <c r="AA1487" s="137"/>
      <c r="AB1487" s="137"/>
      <c r="AC1487" s="137"/>
      <c r="AD1487" s="137"/>
      <c r="AE1487" s="137"/>
      <c r="AF1487" s="137"/>
      <c r="AG1487" s="337">
        <v>2025</v>
      </c>
      <c r="AH1487" s="166" t="s">
        <v>3048</v>
      </c>
      <c r="AI1487" s="166"/>
      <c r="AJ1487" s="134">
        <f t="shared" si="310"/>
        <v>1410</v>
      </c>
      <c r="AK1487" s="35" t="s">
        <v>153</v>
      </c>
      <c r="AL1487" s="134" t="str">
        <f t="shared" si="311"/>
        <v>1410.</v>
      </c>
      <c r="AM1487" s="140"/>
      <c r="AN1487" s="296"/>
      <c r="AO1487" s="193"/>
    </row>
    <row r="1488" spans="1:16381" ht="22.5" hidden="1" customHeight="1" x14ac:dyDescent="0.25">
      <c r="A1488" s="68" t="s">
        <v>4594</v>
      </c>
      <c r="B1488" s="25">
        <v>2787</v>
      </c>
      <c r="C1488" s="205" t="s">
        <v>616</v>
      </c>
      <c r="D1488" s="25">
        <v>1952</v>
      </c>
      <c r="E1488" s="108" t="s">
        <v>2932</v>
      </c>
      <c r="F1488" s="68" t="s">
        <v>2935</v>
      </c>
      <c r="G1488" s="30">
        <v>2</v>
      </c>
      <c r="H1488" s="30">
        <v>1</v>
      </c>
      <c r="I1488" s="137">
        <v>390.5</v>
      </c>
      <c r="J1488" s="137">
        <v>258.8</v>
      </c>
      <c r="K1488" s="137">
        <v>258.8</v>
      </c>
      <c r="L1488" s="30">
        <v>16</v>
      </c>
      <c r="M1488" s="137">
        <f t="shared" si="319"/>
        <v>2256900</v>
      </c>
      <c r="N1488" s="137"/>
      <c r="O1488" s="137"/>
      <c r="P1488" s="137"/>
      <c r="Q1488" s="137">
        <f t="shared" si="320"/>
        <v>2256900</v>
      </c>
      <c r="R1488" s="137"/>
      <c r="S1488" s="30"/>
      <c r="T1488" s="137"/>
      <c r="U1488" s="137">
        <v>300</v>
      </c>
      <c r="V1488" s="137">
        <f>U1488*7523</f>
        <v>2256900</v>
      </c>
      <c r="W1488" s="137"/>
      <c r="X1488" s="137"/>
      <c r="Y1488" s="137"/>
      <c r="Z1488" s="137"/>
      <c r="AA1488" s="137"/>
      <c r="AB1488" s="137"/>
      <c r="AC1488" s="137"/>
      <c r="AD1488" s="137"/>
      <c r="AE1488" s="137"/>
      <c r="AF1488" s="137"/>
      <c r="AG1488" s="337">
        <v>2025</v>
      </c>
      <c r="AH1488" s="166"/>
      <c r="AI1488" s="166"/>
      <c r="AJ1488" s="134">
        <f t="shared" si="310"/>
        <v>1411</v>
      </c>
      <c r="AK1488" s="35" t="s">
        <v>153</v>
      </c>
      <c r="AL1488" s="134" t="str">
        <f t="shared" si="311"/>
        <v>1411.</v>
      </c>
      <c r="AM1488" s="140"/>
      <c r="AN1488" s="296"/>
      <c r="AO1488" s="193"/>
    </row>
    <row r="1489" spans="1:41" ht="22.5" hidden="1" customHeight="1" x14ac:dyDescent="0.25">
      <c r="A1489" s="68" t="s">
        <v>4595</v>
      </c>
      <c r="B1489" s="25">
        <v>2862</v>
      </c>
      <c r="C1489" s="36" t="s">
        <v>594</v>
      </c>
      <c r="D1489" s="25">
        <v>1971</v>
      </c>
      <c r="E1489" s="108" t="s">
        <v>2932</v>
      </c>
      <c r="F1489" s="68" t="s">
        <v>2934</v>
      </c>
      <c r="G1489" s="25">
        <v>2</v>
      </c>
      <c r="H1489" s="25">
        <v>2</v>
      </c>
      <c r="I1489" s="137">
        <v>499.4</v>
      </c>
      <c r="J1489" s="137">
        <v>281.2</v>
      </c>
      <c r="K1489" s="137">
        <v>281.2</v>
      </c>
      <c r="L1489" s="30">
        <v>26</v>
      </c>
      <c r="M1489" s="137">
        <f t="shared" si="319"/>
        <v>186961.68000000002</v>
      </c>
      <c r="N1489" s="137"/>
      <c r="O1489" s="137"/>
      <c r="P1489" s="137"/>
      <c r="Q1489" s="137">
        <f t="shared" si="320"/>
        <v>186961.68000000002</v>
      </c>
      <c r="R1489" s="137"/>
      <c r="S1489" s="30"/>
      <c r="T1489" s="137"/>
      <c r="U1489" s="137"/>
      <c r="V1489" s="137"/>
      <c r="W1489" s="137"/>
      <c r="X1489" s="137"/>
      <c r="Y1489" s="137"/>
      <c r="Z1489" s="137"/>
      <c r="AA1489" s="137">
        <v>69.84</v>
      </c>
      <c r="AB1489" s="137">
        <f>AA1489*2677</f>
        <v>186961.68000000002</v>
      </c>
      <c r="AC1489" s="137"/>
      <c r="AD1489" s="137"/>
      <c r="AE1489" s="137"/>
      <c r="AF1489" s="137"/>
      <c r="AG1489" s="337">
        <v>2025</v>
      </c>
      <c r="AH1489" s="166"/>
      <c r="AI1489" s="166"/>
      <c r="AJ1489" s="134">
        <f t="shared" si="310"/>
        <v>1412</v>
      </c>
      <c r="AK1489" s="35" t="s">
        <v>153</v>
      </c>
      <c r="AL1489" s="134" t="str">
        <f t="shared" si="311"/>
        <v>1412.</v>
      </c>
      <c r="AM1489" s="140"/>
      <c r="AN1489" s="296"/>
      <c r="AO1489" s="193"/>
    </row>
    <row r="1490" spans="1:41" ht="22.5" hidden="1" customHeight="1" x14ac:dyDescent="0.25">
      <c r="A1490" s="68" t="s">
        <v>4596</v>
      </c>
      <c r="B1490" s="25">
        <v>2886</v>
      </c>
      <c r="C1490" s="36" t="s">
        <v>595</v>
      </c>
      <c r="D1490" s="25">
        <v>1971</v>
      </c>
      <c r="E1490" s="108" t="s">
        <v>2932</v>
      </c>
      <c r="F1490" s="68" t="s">
        <v>2934</v>
      </c>
      <c r="G1490" s="25">
        <v>2</v>
      </c>
      <c r="H1490" s="25">
        <v>2</v>
      </c>
      <c r="I1490" s="137">
        <v>514.9</v>
      </c>
      <c r="J1490" s="137">
        <v>221.3</v>
      </c>
      <c r="K1490" s="137">
        <v>221.3</v>
      </c>
      <c r="L1490" s="30">
        <v>24</v>
      </c>
      <c r="M1490" s="137">
        <f t="shared" si="319"/>
        <v>3468103</v>
      </c>
      <c r="N1490" s="137"/>
      <c r="O1490" s="137"/>
      <c r="P1490" s="137"/>
      <c r="Q1490" s="137">
        <f t="shared" si="320"/>
        <v>3468103</v>
      </c>
      <c r="R1490" s="137"/>
      <c r="S1490" s="30"/>
      <c r="T1490" s="137"/>
      <c r="U1490" s="137">
        <v>461</v>
      </c>
      <c r="V1490" s="137">
        <f>U1490*7523</f>
        <v>3468103</v>
      </c>
      <c r="W1490" s="137"/>
      <c r="X1490" s="137"/>
      <c r="Y1490" s="137"/>
      <c r="Z1490" s="137"/>
      <c r="AA1490" s="137"/>
      <c r="AB1490" s="137"/>
      <c r="AC1490" s="137"/>
      <c r="AD1490" s="137"/>
      <c r="AE1490" s="137"/>
      <c r="AF1490" s="137"/>
      <c r="AG1490" s="337">
        <v>2025</v>
      </c>
      <c r="AH1490" s="166"/>
      <c r="AI1490" s="166"/>
      <c r="AJ1490" s="134">
        <f t="shared" si="310"/>
        <v>1413</v>
      </c>
      <c r="AK1490" s="35" t="s">
        <v>153</v>
      </c>
      <c r="AL1490" s="134" t="str">
        <f t="shared" si="311"/>
        <v>1413.</v>
      </c>
      <c r="AM1490" s="140"/>
      <c r="AN1490" s="296"/>
      <c r="AO1490" s="193"/>
    </row>
    <row r="1491" spans="1:41" ht="22.5" hidden="1" customHeight="1" x14ac:dyDescent="0.25">
      <c r="A1491" s="68" t="s">
        <v>4597</v>
      </c>
      <c r="B1491" s="25">
        <v>2888</v>
      </c>
      <c r="C1491" s="36" t="s">
        <v>636</v>
      </c>
      <c r="D1491" s="25">
        <v>1974</v>
      </c>
      <c r="E1491" s="108" t="s">
        <v>2932</v>
      </c>
      <c r="F1491" s="68" t="s">
        <v>2934</v>
      </c>
      <c r="G1491" s="25">
        <v>2</v>
      </c>
      <c r="H1491" s="25">
        <v>2</v>
      </c>
      <c r="I1491" s="137">
        <v>742.4</v>
      </c>
      <c r="J1491" s="137">
        <v>422.6</v>
      </c>
      <c r="K1491" s="137">
        <v>422.6</v>
      </c>
      <c r="L1491" s="30">
        <v>32</v>
      </c>
      <c r="M1491" s="137">
        <f t="shared" si="319"/>
        <v>4461139</v>
      </c>
      <c r="N1491" s="137"/>
      <c r="O1491" s="137"/>
      <c r="P1491" s="137"/>
      <c r="Q1491" s="137">
        <f t="shared" si="320"/>
        <v>4461139</v>
      </c>
      <c r="R1491" s="137"/>
      <c r="S1491" s="30"/>
      <c r="T1491" s="137"/>
      <c r="U1491" s="137">
        <v>593</v>
      </c>
      <c r="V1491" s="137">
        <f>U1491*7523</f>
        <v>4461139</v>
      </c>
      <c r="W1491" s="137"/>
      <c r="X1491" s="137"/>
      <c r="Y1491" s="137"/>
      <c r="Z1491" s="137"/>
      <c r="AA1491" s="137"/>
      <c r="AB1491" s="137"/>
      <c r="AC1491" s="137"/>
      <c r="AD1491" s="137"/>
      <c r="AE1491" s="137"/>
      <c r="AF1491" s="137"/>
      <c r="AG1491" s="337">
        <v>2025</v>
      </c>
      <c r="AH1491" s="166"/>
      <c r="AI1491" s="166"/>
      <c r="AJ1491" s="134">
        <f t="shared" si="310"/>
        <v>1414</v>
      </c>
      <c r="AK1491" s="35" t="s">
        <v>153</v>
      </c>
      <c r="AL1491" s="134" t="str">
        <f t="shared" si="311"/>
        <v>1414.</v>
      </c>
      <c r="AM1491" s="140"/>
      <c r="AN1491" s="296"/>
      <c r="AO1491" s="193"/>
    </row>
    <row r="1492" spans="1:41" ht="22.5" hidden="1" customHeight="1" x14ac:dyDescent="0.25">
      <c r="A1492" s="68" t="s">
        <v>4598</v>
      </c>
      <c r="B1492" s="25">
        <v>2923</v>
      </c>
      <c r="C1492" s="36" t="s">
        <v>1451</v>
      </c>
      <c r="D1492" s="25">
        <v>1960</v>
      </c>
      <c r="E1492" s="108" t="s">
        <v>2932</v>
      </c>
      <c r="F1492" s="68" t="s">
        <v>2935</v>
      </c>
      <c r="G1492" s="30">
        <v>2</v>
      </c>
      <c r="H1492" s="30">
        <v>1</v>
      </c>
      <c r="I1492" s="137">
        <v>274.2</v>
      </c>
      <c r="J1492" s="137">
        <v>168.7</v>
      </c>
      <c r="K1492" s="137">
        <v>168.7</v>
      </c>
      <c r="L1492" s="30">
        <v>9</v>
      </c>
      <c r="M1492" s="137">
        <f t="shared" si="319"/>
        <v>1218726</v>
      </c>
      <c r="N1492" s="137"/>
      <c r="O1492" s="137"/>
      <c r="P1492" s="137"/>
      <c r="Q1492" s="137">
        <f t="shared" si="320"/>
        <v>1218726</v>
      </c>
      <c r="R1492" s="137"/>
      <c r="S1492" s="30"/>
      <c r="T1492" s="137"/>
      <c r="U1492" s="137">
        <v>162</v>
      </c>
      <c r="V1492" s="137">
        <f>U1492*7523</f>
        <v>1218726</v>
      </c>
      <c r="W1492" s="137"/>
      <c r="X1492" s="137"/>
      <c r="Y1492" s="137"/>
      <c r="Z1492" s="137"/>
      <c r="AA1492" s="137"/>
      <c r="AB1492" s="137"/>
      <c r="AC1492" s="137"/>
      <c r="AD1492" s="137"/>
      <c r="AE1492" s="137"/>
      <c r="AF1492" s="137"/>
      <c r="AG1492" s="337">
        <v>2025</v>
      </c>
      <c r="AH1492" s="166"/>
      <c r="AI1492" s="166"/>
      <c r="AJ1492" s="134">
        <f t="shared" si="310"/>
        <v>1415</v>
      </c>
      <c r="AK1492" s="35" t="s">
        <v>153</v>
      </c>
      <c r="AL1492" s="134" t="str">
        <f t="shared" si="311"/>
        <v>1415.</v>
      </c>
      <c r="AM1492" s="140"/>
      <c r="AN1492" s="296"/>
      <c r="AO1492" s="193"/>
    </row>
    <row r="1493" spans="1:41" ht="22.5" hidden="1" customHeight="1" x14ac:dyDescent="0.25">
      <c r="A1493" s="68" t="s">
        <v>4599</v>
      </c>
      <c r="B1493" s="25">
        <v>2926</v>
      </c>
      <c r="C1493" s="36" t="s">
        <v>596</v>
      </c>
      <c r="D1493" s="25">
        <v>1932</v>
      </c>
      <c r="E1493" s="108" t="s">
        <v>2932</v>
      </c>
      <c r="F1493" s="68" t="s">
        <v>2935</v>
      </c>
      <c r="G1493" s="25">
        <v>1</v>
      </c>
      <c r="H1493" s="25">
        <v>1</v>
      </c>
      <c r="I1493" s="137">
        <v>319.3</v>
      </c>
      <c r="J1493" s="137">
        <v>319.3</v>
      </c>
      <c r="K1493" s="137">
        <v>319.3</v>
      </c>
      <c r="L1493" s="30">
        <v>5</v>
      </c>
      <c r="M1493" s="137">
        <f t="shared" si="319"/>
        <v>3927828.44</v>
      </c>
      <c r="N1493" s="137"/>
      <c r="O1493" s="137"/>
      <c r="P1493" s="137"/>
      <c r="Q1493" s="137">
        <f t="shared" si="320"/>
        <v>3927828.44</v>
      </c>
      <c r="R1493" s="137">
        <v>264127.44</v>
      </c>
      <c r="S1493" s="30"/>
      <c r="T1493" s="137"/>
      <c r="U1493" s="137">
        <v>487</v>
      </c>
      <c r="V1493" s="137">
        <f>U1493*7523</f>
        <v>3663701</v>
      </c>
      <c r="W1493" s="137"/>
      <c r="X1493" s="137"/>
      <c r="Y1493" s="137"/>
      <c r="Z1493" s="137"/>
      <c r="AA1493" s="137"/>
      <c r="AB1493" s="137"/>
      <c r="AC1493" s="137"/>
      <c r="AD1493" s="137"/>
      <c r="AE1493" s="137"/>
      <c r="AF1493" s="137"/>
      <c r="AG1493" s="337">
        <v>2025</v>
      </c>
      <c r="AH1493" s="166" t="s">
        <v>3050</v>
      </c>
      <c r="AI1493" s="166"/>
      <c r="AJ1493" s="134">
        <f t="shared" si="310"/>
        <v>1416</v>
      </c>
      <c r="AK1493" s="35" t="s">
        <v>153</v>
      </c>
      <c r="AL1493" s="134" t="str">
        <f t="shared" si="311"/>
        <v>1416.</v>
      </c>
      <c r="AM1493" s="140"/>
      <c r="AN1493" s="296"/>
      <c r="AO1493" s="193"/>
    </row>
    <row r="1494" spans="1:41" ht="22.5" hidden="1" customHeight="1" x14ac:dyDescent="0.25">
      <c r="A1494" s="68" t="s">
        <v>4600</v>
      </c>
      <c r="B1494" s="25">
        <v>2927</v>
      </c>
      <c r="C1494" s="36" t="s">
        <v>1452</v>
      </c>
      <c r="D1494" s="25">
        <v>1935</v>
      </c>
      <c r="E1494" s="108" t="s">
        <v>2932</v>
      </c>
      <c r="F1494" s="68" t="s">
        <v>2935</v>
      </c>
      <c r="G1494" s="25">
        <v>2</v>
      </c>
      <c r="H1494" s="25">
        <v>2</v>
      </c>
      <c r="I1494" s="137">
        <v>615.79999999999995</v>
      </c>
      <c r="J1494" s="137">
        <v>297.7</v>
      </c>
      <c r="K1494" s="137">
        <v>297.7</v>
      </c>
      <c r="L1494" s="30">
        <v>20</v>
      </c>
      <c r="M1494" s="137">
        <f t="shared" si="319"/>
        <v>203452</v>
      </c>
      <c r="N1494" s="137"/>
      <c r="O1494" s="137"/>
      <c r="P1494" s="137"/>
      <c r="Q1494" s="137">
        <f t="shared" si="320"/>
        <v>203452</v>
      </c>
      <c r="R1494" s="137"/>
      <c r="S1494" s="30"/>
      <c r="T1494" s="137"/>
      <c r="U1494" s="137"/>
      <c r="V1494" s="137"/>
      <c r="W1494" s="137"/>
      <c r="X1494" s="137"/>
      <c r="Y1494" s="137"/>
      <c r="Z1494" s="137"/>
      <c r="AA1494" s="137">
        <v>76</v>
      </c>
      <c r="AB1494" s="137">
        <f>AA1494*2677</f>
        <v>203452</v>
      </c>
      <c r="AC1494" s="137"/>
      <c r="AD1494" s="137"/>
      <c r="AE1494" s="137"/>
      <c r="AF1494" s="137"/>
      <c r="AG1494" s="337">
        <v>2025</v>
      </c>
      <c r="AH1494" s="166"/>
      <c r="AI1494" s="166"/>
      <c r="AJ1494" s="134">
        <f t="shared" si="310"/>
        <v>1417</v>
      </c>
      <c r="AK1494" s="35" t="s">
        <v>153</v>
      </c>
      <c r="AL1494" s="134" t="str">
        <f t="shared" si="311"/>
        <v>1417.</v>
      </c>
      <c r="AM1494" s="140"/>
      <c r="AN1494" s="296"/>
      <c r="AO1494" s="193"/>
    </row>
    <row r="1495" spans="1:41" ht="22.5" hidden="1" customHeight="1" x14ac:dyDescent="0.25">
      <c r="A1495" s="68" t="s">
        <v>4601</v>
      </c>
      <c r="B1495" s="25">
        <v>2934</v>
      </c>
      <c r="C1495" s="36" t="s">
        <v>597</v>
      </c>
      <c r="D1495" s="25">
        <v>1930</v>
      </c>
      <c r="E1495" s="108" t="s">
        <v>2932</v>
      </c>
      <c r="F1495" s="68" t="s">
        <v>2935</v>
      </c>
      <c r="G1495" s="25">
        <v>2</v>
      </c>
      <c r="H1495" s="25">
        <v>1</v>
      </c>
      <c r="I1495" s="137">
        <v>463.5</v>
      </c>
      <c r="J1495" s="137">
        <v>335.4</v>
      </c>
      <c r="K1495" s="137">
        <v>335.4</v>
      </c>
      <c r="L1495" s="30">
        <v>18</v>
      </c>
      <c r="M1495" s="137">
        <f t="shared" si="319"/>
        <v>77166</v>
      </c>
      <c r="N1495" s="137"/>
      <c r="O1495" s="137"/>
      <c r="P1495" s="137"/>
      <c r="Q1495" s="137">
        <f t="shared" si="320"/>
        <v>77166</v>
      </c>
      <c r="R1495" s="137">
        <v>77166</v>
      </c>
      <c r="S1495" s="30"/>
      <c r="T1495" s="137"/>
      <c r="U1495" s="137"/>
      <c r="V1495" s="137"/>
      <c r="W1495" s="137"/>
      <c r="X1495" s="137"/>
      <c r="Y1495" s="137"/>
      <c r="Z1495" s="137"/>
      <c r="AA1495" s="137"/>
      <c r="AB1495" s="137"/>
      <c r="AC1495" s="137"/>
      <c r="AD1495" s="137"/>
      <c r="AE1495" s="137"/>
      <c r="AF1495" s="137"/>
      <c r="AG1495" s="337">
        <v>2025</v>
      </c>
      <c r="AH1495" s="166" t="s">
        <v>3048</v>
      </c>
      <c r="AI1495" s="166"/>
      <c r="AJ1495" s="134">
        <f t="shared" si="310"/>
        <v>1418</v>
      </c>
      <c r="AK1495" s="35" t="s">
        <v>153</v>
      </c>
      <c r="AL1495" s="134" t="str">
        <f t="shared" si="311"/>
        <v>1418.</v>
      </c>
      <c r="AM1495" s="140"/>
      <c r="AN1495" s="296"/>
      <c r="AO1495" s="193"/>
    </row>
    <row r="1496" spans="1:41" ht="21" hidden="1" customHeight="1" x14ac:dyDescent="0.25">
      <c r="A1496" s="68" t="s">
        <v>4602</v>
      </c>
      <c r="B1496" s="25">
        <v>2941</v>
      </c>
      <c r="C1496" s="36" t="s">
        <v>2865</v>
      </c>
      <c r="D1496" s="25">
        <v>1931</v>
      </c>
      <c r="E1496" s="108" t="s">
        <v>2932</v>
      </c>
      <c r="F1496" s="68" t="s">
        <v>2935</v>
      </c>
      <c r="G1496" s="30">
        <v>2</v>
      </c>
      <c r="H1496" s="30">
        <v>2</v>
      </c>
      <c r="I1496" s="137">
        <v>482</v>
      </c>
      <c r="J1496" s="137">
        <v>333</v>
      </c>
      <c r="K1496" s="137">
        <v>333</v>
      </c>
      <c r="L1496" s="30">
        <v>15</v>
      </c>
      <c r="M1496" s="137">
        <f t="shared" si="319"/>
        <v>77166</v>
      </c>
      <c r="N1496" s="137"/>
      <c r="O1496" s="137"/>
      <c r="P1496" s="137"/>
      <c r="Q1496" s="137">
        <f t="shared" si="320"/>
        <v>77166</v>
      </c>
      <c r="R1496" s="137">
        <v>77166</v>
      </c>
      <c r="S1496" s="30"/>
      <c r="T1496" s="137"/>
      <c r="U1496" s="137"/>
      <c r="V1496" s="137"/>
      <c r="W1496" s="137"/>
      <c r="X1496" s="137"/>
      <c r="Y1496" s="137"/>
      <c r="Z1496" s="137"/>
      <c r="AA1496" s="137"/>
      <c r="AB1496" s="137"/>
      <c r="AC1496" s="137"/>
      <c r="AD1496" s="137"/>
      <c r="AE1496" s="137"/>
      <c r="AF1496" s="137"/>
      <c r="AG1496" s="337">
        <v>2025</v>
      </c>
      <c r="AH1496" s="166" t="s">
        <v>3048</v>
      </c>
      <c r="AI1496" s="166"/>
      <c r="AJ1496" s="134">
        <f t="shared" si="310"/>
        <v>1419</v>
      </c>
      <c r="AK1496" s="35" t="s">
        <v>153</v>
      </c>
      <c r="AL1496" s="134" t="str">
        <f t="shared" si="311"/>
        <v>1419.</v>
      </c>
      <c r="AM1496" s="140"/>
      <c r="AN1496" s="296"/>
      <c r="AO1496" s="193"/>
    </row>
    <row r="1497" spans="1:41" ht="22.5" hidden="1" customHeight="1" x14ac:dyDescent="0.25">
      <c r="A1497" s="68" t="s">
        <v>4603</v>
      </c>
      <c r="B1497" s="25">
        <v>2948</v>
      </c>
      <c r="C1497" s="36" t="s">
        <v>1453</v>
      </c>
      <c r="D1497" s="25">
        <v>1975</v>
      </c>
      <c r="E1497" s="108" t="s">
        <v>2932</v>
      </c>
      <c r="F1497" s="68" t="s">
        <v>2934</v>
      </c>
      <c r="G1497" s="30">
        <v>2</v>
      </c>
      <c r="H1497" s="30">
        <v>2</v>
      </c>
      <c r="I1497" s="137">
        <v>741.1</v>
      </c>
      <c r="J1497" s="137">
        <v>432.3</v>
      </c>
      <c r="K1497" s="137">
        <v>432.3</v>
      </c>
      <c r="L1497" s="30">
        <v>29</v>
      </c>
      <c r="M1497" s="137">
        <f t="shared" si="319"/>
        <v>64305</v>
      </c>
      <c r="N1497" s="137"/>
      <c r="O1497" s="137"/>
      <c r="P1497" s="137"/>
      <c r="Q1497" s="137">
        <f t="shared" si="320"/>
        <v>64305</v>
      </c>
      <c r="R1497" s="137">
        <v>64305</v>
      </c>
      <c r="S1497" s="30"/>
      <c r="T1497" s="137"/>
      <c r="U1497" s="137"/>
      <c r="V1497" s="137"/>
      <c r="W1497" s="137"/>
      <c r="X1497" s="137"/>
      <c r="Y1497" s="137"/>
      <c r="Z1497" s="137"/>
      <c r="AA1497" s="137"/>
      <c r="AB1497" s="137"/>
      <c r="AC1497" s="137"/>
      <c r="AD1497" s="137"/>
      <c r="AE1497" s="137"/>
      <c r="AF1497" s="137"/>
      <c r="AG1497" s="337">
        <v>2025</v>
      </c>
      <c r="AH1497" s="166" t="s">
        <v>3048</v>
      </c>
      <c r="AI1497" s="166"/>
      <c r="AJ1497" s="134">
        <f t="shared" si="310"/>
        <v>1420</v>
      </c>
      <c r="AK1497" s="35" t="s">
        <v>153</v>
      </c>
      <c r="AL1497" s="134" t="str">
        <f t="shared" si="311"/>
        <v>1420.</v>
      </c>
      <c r="AM1497" s="140"/>
      <c r="AN1497" s="296"/>
      <c r="AO1497" s="193"/>
    </row>
    <row r="1498" spans="1:41" ht="22.5" hidden="1" customHeight="1" x14ac:dyDescent="0.25">
      <c r="A1498" s="68" t="s">
        <v>4604</v>
      </c>
      <c r="B1498" s="25">
        <v>2956</v>
      </c>
      <c r="C1498" s="36" t="s">
        <v>644</v>
      </c>
      <c r="D1498" s="25">
        <v>1953</v>
      </c>
      <c r="E1498" s="108" t="s">
        <v>2932</v>
      </c>
      <c r="F1498" s="68" t="s">
        <v>2935</v>
      </c>
      <c r="G1498" s="25">
        <v>1</v>
      </c>
      <c r="H1498" s="25">
        <v>2</v>
      </c>
      <c r="I1498" s="137">
        <v>366.64</v>
      </c>
      <c r="J1498" s="137">
        <v>185.6</v>
      </c>
      <c r="K1498" s="137">
        <v>185.6</v>
      </c>
      <c r="L1498" s="30">
        <v>17</v>
      </c>
      <c r="M1498" s="137">
        <f t="shared" si="319"/>
        <v>2407360</v>
      </c>
      <c r="N1498" s="137"/>
      <c r="O1498" s="137"/>
      <c r="P1498" s="137"/>
      <c r="Q1498" s="137">
        <f t="shared" si="320"/>
        <v>2407360</v>
      </c>
      <c r="R1498" s="137"/>
      <c r="S1498" s="30"/>
      <c r="T1498" s="137"/>
      <c r="U1498" s="137">
        <v>320</v>
      </c>
      <c r="V1498" s="137">
        <f>U1498*7523</f>
        <v>2407360</v>
      </c>
      <c r="W1498" s="137"/>
      <c r="X1498" s="137"/>
      <c r="Y1498" s="137"/>
      <c r="Z1498" s="137"/>
      <c r="AA1498" s="137"/>
      <c r="AB1498" s="137"/>
      <c r="AC1498" s="137"/>
      <c r="AD1498" s="137"/>
      <c r="AE1498" s="137"/>
      <c r="AF1498" s="137"/>
      <c r="AG1498" s="337">
        <v>2025</v>
      </c>
      <c r="AH1498" s="166"/>
      <c r="AI1498" s="166"/>
      <c r="AJ1498" s="134">
        <f t="shared" ref="AJ1498:AJ1561" si="321">MAX(AJ1494:AJ1497)+1</f>
        <v>1421</v>
      </c>
      <c r="AK1498" s="35" t="s">
        <v>153</v>
      </c>
      <c r="AL1498" s="134" t="str">
        <f t="shared" ref="AL1498:AL1561" si="322">CONCATENATE(AJ1498,AK1498)</f>
        <v>1421.</v>
      </c>
      <c r="AM1498" s="140"/>
      <c r="AN1498" s="296"/>
      <c r="AO1498" s="193"/>
    </row>
    <row r="1499" spans="1:41" ht="22.5" hidden="1" customHeight="1" x14ac:dyDescent="0.25">
      <c r="A1499" s="68" t="s">
        <v>4605</v>
      </c>
      <c r="B1499" s="25">
        <v>2969</v>
      </c>
      <c r="C1499" s="36" t="s">
        <v>646</v>
      </c>
      <c r="D1499" s="25">
        <v>1985</v>
      </c>
      <c r="E1499" s="108" t="s">
        <v>2932</v>
      </c>
      <c r="F1499" s="68" t="s">
        <v>2934</v>
      </c>
      <c r="G1499" s="25">
        <v>2</v>
      </c>
      <c r="H1499" s="25">
        <v>2</v>
      </c>
      <c r="I1499" s="137">
        <v>648.79999999999995</v>
      </c>
      <c r="J1499" s="137">
        <v>372.5</v>
      </c>
      <c r="K1499" s="137">
        <v>372.5</v>
      </c>
      <c r="L1499" s="30">
        <v>22</v>
      </c>
      <c r="M1499" s="137">
        <f t="shared" si="319"/>
        <v>68592</v>
      </c>
      <c r="N1499" s="137"/>
      <c r="O1499" s="137"/>
      <c r="P1499" s="137"/>
      <c r="Q1499" s="137">
        <f t="shared" si="320"/>
        <v>68592</v>
      </c>
      <c r="R1499" s="137">
        <v>68592</v>
      </c>
      <c r="S1499" s="30"/>
      <c r="T1499" s="137"/>
      <c r="U1499" s="137"/>
      <c r="V1499" s="137"/>
      <c r="W1499" s="137"/>
      <c r="X1499" s="137"/>
      <c r="Y1499" s="137"/>
      <c r="Z1499" s="137"/>
      <c r="AA1499" s="137"/>
      <c r="AB1499" s="137"/>
      <c r="AC1499" s="137"/>
      <c r="AD1499" s="137"/>
      <c r="AE1499" s="137"/>
      <c r="AF1499" s="137"/>
      <c r="AG1499" s="337">
        <v>2025</v>
      </c>
      <c r="AH1499" s="166" t="s">
        <v>3048</v>
      </c>
      <c r="AI1499" s="166"/>
      <c r="AJ1499" s="134">
        <f t="shared" si="321"/>
        <v>1422</v>
      </c>
      <c r="AK1499" s="35" t="s">
        <v>153</v>
      </c>
      <c r="AL1499" s="134" t="str">
        <f t="shared" si="322"/>
        <v>1422.</v>
      </c>
      <c r="AM1499" s="140"/>
      <c r="AN1499" s="296"/>
      <c r="AO1499" s="193"/>
    </row>
    <row r="1500" spans="1:41" ht="22.5" hidden="1" customHeight="1" x14ac:dyDescent="0.25">
      <c r="A1500" s="68" t="s">
        <v>4606</v>
      </c>
      <c r="B1500" s="25">
        <v>2970</v>
      </c>
      <c r="C1500" s="36" t="s">
        <v>1456</v>
      </c>
      <c r="D1500" s="25">
        <v>1960</v>
      </c>
      <c r="E1500" s="108" t="s">
        <v>2932</v>
      </c>
      <c r="F1500" s="68" t="s">
        <v>2935</v>
      </c>
      <c r="G1500" s="25">
        <v>2</v>
      </c>
      <c r="H1500" s="25">
        <v>1</v>
      </c>
      <c r="I1500" s="137">
        <v>333.4</v>
      </c>
      <c r="J1500" s="137">
        <v>218.6</v>
      </c>
      <c r="K1500" s="137">
        <v>218.6</v>
      </c>
      <c r="L1500" s="30">
        <v>40</v>
      </c>
      <c r="M1500" s="137">
        <f t="shared" si="319"/>
        <v>1903319</v>
      </c>
      <c r="N1500" s="137"/>
      <c r="O1500" s="137"/>
      <c r="P1500" s="137"/>
      <c r="Q1500" s="137">
        <f t="shared" si="320"/>
        <v>1903319</v>
      </c>
      <c r="R1500" s="137"/>
      <c r="S1500" s="30"/>
      <c r="T1500" s="137"/>
      <c r="U1500" s="137">
        <v>253</v>
      </c>
      <c r="V1500" s="137">
        <f>U1500*7523</f>
        <v>1903319</v>
      </c>
      <c r="W1500" s="137"/>
      <c r="X1500" s="137"/>
      <c r="Y1500" s="137"/>
      <c r="Z1500" s="137"/>
      <c r="AA1500" s="137"/>
      <c r="AB1500" s="137"/>
      <c r="AC1500" s="137"/>
      <c r="AD1500" s="137"/>
      <c r="AE1500" s="137"/>
      <c r="AF1500" s="137"/>
      <c r="AG1500" s="337">
        <v>2025</v>
      </c>
      <c r="AH1500" s="166"/>
      <c r="AI1500" s="166"/>
      <c r="AJ1500" s="134">
        <f t="shared" si="321"/>
        <v>1423</v>
      </c>
      <c r="AK1500" s="35" t="s">
        <v>153</v>
      </c>
      <c r="AL1500" s="134" t="str">
        <f t="shared" si="322"/>
        <v>1423.</v>
      </c>
      <c r="AM1500" s="140"/>
      <c r="AN1500" s="296"/>
      <c r="AO1500" s="193"/>
    </row>
    <row r="1501" spans="1:41" ht="22.5" hidden="1" customHeight="1" x14ac:dyDescent="0.25">
      <c r="A1501" s="68" t="s">
        <v>4607</v>
      </c>
      <c r="B1501" s="25">
        <v>2991</v>
      </c>
      <c r="C1501" s="205" t="s">
        <v>623</v>
      </c>
      <c r="D1501" s="25">
        <v>1933</v>
      </c>
      <c r="E1501" s="108" t="s">
        <v>2932</v>
      </c>
      <c r="F1501" s="68" t="s">
        <v>2935</v>
      </c>
      <c r="G1501" s="30">
        <v>1</v>
      </c>
      <c r="H1501" s="30">
        <v>1</v>
      </c>
      <c r="I1501" s="137">
        <v>172.2</v>
      </c>
      <c r="J1501" s="137">
        <v>107.6</v>
      </c>
      <c r="K1501" s="137">
        <v>107.6</v>
      </c>
      <c r="L1501" s="30">
        <v>9</v>
      </c>
      <c r="M1501" s="137">
        <f t="shared" si="319"/>
        <v>169556</v>
      </c>
      <c r="N1501" s="137"/>
      <c r="O1501" s="137"/>
      <c r="P1501" s="137"/>
      <c r="Q1501" s="137">
        <f t="shared" si="320"/>
        <v>169556</v>
      </c>
      <c r="R1501" s="137">
        <v>14290</v>
      </c>
      <c r="S1501" s="30"/>
      <c r="T1501" s="137"/>
      <c r="U1501" s="137"/>
      <c r="V1501" s="137"/>
      <c r="W1501" s="137"/>
      <c r="X1501" s="137"/>
      <c r="Y1501" s="137"/>
      <c r="Z1501" s="137"/>
      <c r="AA1501" s="137">
        <v>58</v>
      </c>
      <c r="AB1501" s="137">
        <f>AA1501*2677</f>
        <v>155266</v>
      </c>
      <c r="AC1501" s="137"/>
      <c r="AD1501" s="137"/>
      <c r="AE1501" s="137"/>
      <c r="AF1501" s="137"/>
      <c r="AG1501" s="337">
        <v>2025</v>
      </c>
      <c r="AH1501" s="166" t="s">
        <v>3048</v>
      </c>
      <c r="AI1501" s="166"/>
      <c r="AJ1501" s="134">
        <f t="shared" si="321"/>
        <v>1424</v>
      </c>
      <c r="AK1501" s="35" t="s">
        <v>153</v>
      </c>
      <c r="AL1501" s="134" t="str">
        <f t="shared" si="322"/>
        <v>1424.</v>
      </c>
      <c r="AM1501" s="140"/>
      <c r="AN1501" s="296"/>
      <c r="AO1501" s="193"/>
    </row>
    <row r="1502" spans="1:41" ht="22.5" hidden="1" customHeight="1" x14ac:dyDescent="0.25">
      <c r="A1502" s="68" t="s">
        <v>4608</v>
      </c>
      <c r="B1502" s="25">
        <v>3007</v>
      </c>
      <c r="C1502" s="36" t="s">
        <v>603</v>
      </c>
      <c r="D1502" s="25">
        <v>1962</v>
      </c>
      <c r="E1502" s="108" t="s">
        <v>2932</v>
      </c>
      <c r="F1502" s="68" t="s">
        <v>2934</v>
      </c>
      <c r="G1502" s="25">
        <v>2</v>
      </c>
      <c r="H1502" s="25">
        <v>1</v>
      </c>
      <c r="I1502" s="137">
        <v>319.3</v>
      </c>
      <c r="J1502" s="137">
        <v>213.1</v>
      </c>
      <c r="K1502" s="137">
        <v>213.1</v>
      </c>
      <c r="L1502" s="30">
        <v>17</v>
      </c>
      <c r="M1502" s="137">
        <f t="shared" si="319"/>
        <v>2046256</v>
      </c>
      <c r="N1502" s="137"/>
      <c r="O1502" s="137"/>
      <c r="P1502" s="137"/>
      <c r="Q1502" s="137">
        <f t="shared" si="320"/>
        <v>2046256</v>
      </c>
      <c r="R1502" s="137"/>
      <c r="S1502" s="30"/>
      <c r="T1502" s="137"/>
      <c r="U1502" s="137">
        <v>272</v>
      </c>
      <c r="V1502" s="137">
        <f>U1502*7523</f>
        <v>2046256</v>
      </c>
      <c r="W1502" s="137"/>
      <c r="X1502" s="137"/>
      <c r="Y1502" s="137"/>
      <c r="Z1502" s="137"/>
      <c r="AA1502" s="137"/>
      <c r="AB1502" s="137"/>
      <c r="AC1502" s="137"/>
      <c r="AD1502" s="137"/>
      <c r="AE1502" s="137"/>
      <c r="AF1502" s="137"/>
      <c r="AG1502" s="337">
        <v>2025</v>
      </c>
      <c r="AH1502" s="166"/>
      <c r="AI1502" s="166"/>
      <c r="AJ1502" s="134">
        <f t="shared" si="321"/>
        <v>1425</v>
      </c>
      <c r="AK1502" s="35" t="s">
        <v>153</v>
      </c>
      <c r="AL1502" s="134" t="str">
        <f t="shared" si="322"/>
        <v>1425.</v>
      </c>
      <c r="AM1502" s="140"/>
      <c r="AN1502" s="296"/>
      <c r="AO1502" s="193"/>
    </row>
    <row r="1503" spans="1:41" ht="22.5" hidden="1" customHeight="1" x14ac:dyDescent="0.25">
      <c r="A1503" s="68" t="s">
        <v>4609</v>
      </c>
      <c r="B1503" s="25">
        <v>3016</v>
      </c>
      <c r="C1503" s="36" t="s">
        <v>648</v>
      </c>
      <c r="D1503" s="25">
        <v>1965</v>
      </c>
      <c r="E1503" s="108" t="s">
        <v>2932</v>
      </c>
      <c r="F1503" s="68" t="s">
        <v>2934</v>
      </c>
      <c r="G1503" s="25">
        <v>2</v>
      </c>
      <c r="H1503" s="25">
        <v>1</v>
      </c>
      <c r="I1503" s="137">
        <v>363</v>
      </c>
      <c r="J1503" s="137">
        <v>249.6</v>
      </c>
      <c r="K1503" s="137">
        <v>249.6</v>
      </c>
      <c r="L1503" s="30">
        <v>14</v>
      </c>
      <c r="M1503" s="137">
        <f t="shared" si="319"/>
        <v>42870</v>
      </c>
      <c r="N1503" s="137"/>
      <c r="O1503" s="137"/>
      <c r="P1503" s="137"/>
      <c r="Q1503" s="137">
        <f t="shared" si="320"/>
        <v>42870</v>
      </c>
      <c r="R1503" s="137">
        <v>42870</v>
      </c>
      <c r="S1503" s="30"/>
      <c r="T1503" s="137"/>
      <c r="U1503" s="137"/>
      <c r="V1503" s="137"/>
      <c r="W1503" s="137"/>
      <c r="X1503" s="137"/>
      <c r="Y1503" s="137"/>
      <c r="Z1503" s="137"/>
      <c r="AA1503" s="137"/>
      <c r="AB1503" s="137"/>
      <c r="AC1503" s="137"/>
      <c r="AD1503" s="137"/>
      <c r="AE1503" s="137"/>
      <c r="AF1503" s="137"/>
      <c r="AG1503" s="337">
        <v>2025</v>
      </c>
      <c r="AH1503" s="166" t="s">
        <v>3048</v>
      </c>
      <c r="AI1503" s="166"/>
      <c r="AJ1503" s="134">
        <f t="shared" si="321"/>
        <v>1426</v>
      </c>
      <c r="AK1503" s="35" t="s">
        <v>153</v>
      </c>
      <c r="AL1503" s="134" t="str">
        <f t="shared" si="322"/>
        <v>1426.</v>
      </c>
      <c r="AM1503" s="140"/>
      <c r="AN1503" s="296"/>
      <c r="AO1503" s="193"/>
    </row>
    <row r="1504" spans="1:41" ht="22.5" hidden="1" customHeight="1" x14ac:dyDescent="0.25">
      <c r="A1504" s="68" t="s">
        <v>4610</v>
      </c>
      <c r="B1504" s="25">
        <v>3034</v>
      </c>
      <c r="C1504" s="205" t="s">
        <v>626</v>
      </c>
      <c r="D1504" s="25">
        <v>1954</v>
      </c>
      <c r="E1504" s="108" t="s">
        <v>2932</v>
      </c>
      <c r="F1504" s="68" t="s">
        <v>2934</v>
      </c>
      <c r="G1504" s="30">
        <v>2</v>
      </c>
      <c r="H1504" s="30">
        <v>1</v>
      </c>
      <c r="I1504" s="137">
        <v>569</v>
      </c>
      <c r="J1504" s="137">
        <v>336.9</v>
      </c>
      <c r="K1504" s="137">
        <v>336.9</v>
      </c>
      <c r="L1504" s="30">
        <v>15</v>
      </c>
      <c r="M1504" s="137">
        <f t="shared" si="319"/>
        <v>1677254.4</v>
      </c>
      <c r="N1504" s="137"/>
      <c r="O1504" s="137"/>
      <c r="P1504" s="137"/>
      <c r="Q1504" s="137">
        <f t="shared" si="320"/>
        <v>1677254.4</v>
      </c>
      <c r="R1504" s="137"/>
      <c r="S1504" s="30"/>
      <c r="T1504" s="137"/>
      <c r="U1504" s="137"/>
      <c r="V1504" s="137"/>
      <c r="W1504" s="137"/>
      <c r="X1504" s="137"/>
      <c r="Y1504" s="137">
        <v>532.79999999999995</v>
      </c>
      <c r="Z1504" s="137">
        <f>Y1504*3148</f>
        <v>1677254.4</v>
      </c>
      <c r="AA1504" s="137"/>
      <c r="AB1504" s="137"/>
      <c r="AC1504" s="137"/>
      <c r="AD1504" s="137"/>
      <c r="AE1504" s="137"/>
      <c r="AF1504" s="137"/>
      <c r="AG1504" s="337">
        <v>2025</v>
      </c>
      <c r="AH1504" s="166"/>
      <c r="AI1504" s="166"/>
      <c r="AJ1504" s="134">
        <f t="shared" si="321"/>
        <v>1427</v>
      </c>
      <c r="AK1504" s="35" t="s">
        <v>153</v>
      </c>
      <c r="AL1504" s="134" t="str">
        <f t="shared" si="322"/>
        <v>1427.</v>
      </c>
      <c r="AM1504" s="140"/>
      <c r="AN1504" s="296"/>
      <c r="AO1504" s="193"/>
    </row>
    <row r="1505" spans="1:41" ht="22.5" hidden="1" customHeight="1" x14ac:dyDescent="0.25">
      <c r="A1505" s="68" t="s">
        <v>4611</v>
      </c>
      <c r="B1505" s="25">
        <v>3047</v>
      </c>
      <c r="C1505" s="205" t="s">
        <v>1142</v>
      </c>
      <c r="D1505" s="25">
        <v>1975</v>
      </c>
      <c r="E1505" s="108" t="s">
        <v>2932</v>
      </c>
      <c r="F1505" s="68" t="s">
        <v>2934</v>
      </c>
      <c r="G1505" s="30">
        <v>2</v>
      </c>
      <c r="H1505" s="30">
        <v>2</v>
      </c>
      <c r="I1505" s="137">
        <v>743.59</v>
      </c>
      <c r="J1505" s="137">
        <v>500.6</v>
      </c>
      <c r="K1505" s="137">
        <v>500.6</v>
      </c>
      <c r="L1505" s="30">
        <v>29</v>
      </c>
      <c r="M1505" s="137">
        <f t="shared" si="319"/>
        <v>220584.80000000002</v>
      </c>
      <c r="N1505" s="137"/>
      <c r="O1505" s="137"/>
      <c r="P1505" s="137"/>
      <c r="Q1505" s="137">
        <f t="shared" si="320"/>
        <v>220584.80000000002</v>
      </c>
      <c r="R1505" s="137"/>
      <c r="S1505" s="30"/>
      <c r="T1505" s="137"/>
      <c r="U1505" s="137"/>
      <c r="V1505" s="137"/>
      <c r="W1505" s="137"/>
      <c r="X1505" s="137"/>
      <c r="Y1505" s="137"/>
      <c r="Z1505" s="137"/>
      <c r="AA1505" s="137">
        <v>82.4</v>
      </c>
      <c r="AB1505" s="137">
        <f>AA1505*2677</f>
        <v>220584.80000000002</v>
      </c>
      <c r="AC1505" s="137"/>
      <c r="AD1505" s="137"/>
      <c r="AE1505" s="137"/>
      <c r="AF1505" s="137"/>
      <c r="AG1505" s="337">
        <v>2025</v>
      </c>
      <c r="AH1505" s="166"/>
      <c r="AI1505" s="166"/>
      <c r="AJ1505" s="134">
        <f t="shared" si="321"/>
        <v>1428</v>
      </c>
      <c r="AK1505" s="35" t="s">
        <v>153</v>
      </c>
      <c r="AL1505" s="134" t="str">
        <f t="shared" si="322"/>
        <v>1428.</v>
      </c>
      <c r="AM1505" s="140"/>
      <c r="AN1505" s="296"/>
      <c r="AO1505" s="193"/>
    </row>
    <row r="1506" spans="1:41" ht="22.5" hidden="1" customHeight="1" x14ac:dyDescent="0.25">
      <c r="A1506" s="68" t="s">
        <v>4612</v>
      </c>
      <c r="B1506" s="25">
        <v>3057</v>
      </c>
      <c r="C1506" s="36" t="s">
        <v>1462</v>
      </c>
      <c r="D1506" s="25">
        <v>1964</v>
      </c>
      <c r="E1506" s="108" t="s">
        <v>2932</v>
      </c>
      <c r="F1506" s="68" t="s">
        <v>2934</v>
      </c>
      <c r="G1506" s="30">
        <v>2</v>
      </c>
      <c r="H1506" s="30">
        <v>2</v>
      </c>
      <c r="I1506" s="137">
        <v>688.3</v>
      </c>
      <c r="J1506" s="137">
        <v>404.2</v>
      </c>
      <c r="K1506" s="137">
        <v>404.2</v>
      </c>
      <c r="L1506" s="30">
        <v>29</v>
      </c>
      <c r="M1506" s="137">
        <f t="shared" si="319"/>
        <v>4400955</v>
      </c>
      <c r="N1506" s="137"/>
      <c r="O1506" s="137"/>
      <c r="P1506" s="137"/>
      <c r="Q1506" s="137">
        <f t="shared" si="320"/>
        <v>4400955</v>
      </c>
      <c r="R1506" s="137"/>
      <c r="S1506" s="30"/>
      <c r="T1506" s="137"/>
      <c r="U1506" s="137">
        <v>585</v>
      </c>
      <c r="V1506" s="137">
        <f>U1506*7523</f>
        <v>4400955</v>
      </c>
      <c r="W1506" s="137"/>
      <c r="X1506" s="137"/>
      <c r="Y1506" s="137"/>
      <c r="Z1506" s="137"/>
      <c r="AA1506" s="137"/>
      <c r="AB1506" s="137"/>
      <c r="AC1506" s="137"/>
      <c r="AD1506" s="137"/>
      <c r="AE1506" s="137"/>
      <c r="AF1506" s="137"/>
      <c r="AG1506" s="337">
        <v>2025</v>
      </c>
      <c r="AH1506" s="166"/>
      <c r="AI1506" s="166"/>
      <c r="AJ1506" s="134">
        <f t="shared" si="321"/>
        <v>1429</v>
      </c>
      <c r="AK1506" s="35" t="s">
        <v>153</v>
      </c>
      <c r="AL1506" s="134" t="str">
        <f t="shared" si="322"/>
        <v>1429.</v>
      </c>
      <c r="AM1506" s="140"/>
      <c r="AN1506" s="296"/>
      <c r="AO1506" s="193"/>
    </row>
    <row r="1507" spans="1:41" ht="22.5" hidden="1" customHeight="1" x14ac:dyDescent="0.25">
      <c r="A1507" s="68" t="s">
        <v>4613</v>
      </c>
      <c r="B1507" s="25">
        <v>3061</v>
      </c>
      <c r="C1507" s="36" t="s">
        <v>1464</v>
      </c>
      <c r="D1507" s="25">
        <v>1967</v>
      </c>
      <c r="E1507" s="108" t="s">
        <v>2932</v>
      </c>
      <c r="F1507" s="68" t="s">
        <v>2934</v>
      </c>
      <c r="G1507" s="25">
        <v>2</v>
      </c>
      <c r="H1507" s="25">
        <v>2</v>
      </c>
      <c r="I1507" s="137">
        <v>762</v>
      </c>
      <c r="J1507" s="137">
        <v>443.4</v>
      </c>
      <c r="K1507" s="137">
        <v>443.4</v>
      </c>
      <c r="L1507" s="30">
        <v>29</v>
      </c>
      <c r="M1507" s="137">
        <f t="shared" si="319"/>
        <v>4400955</v>
      </c>
      <c r="N1507" s="137"/>
      <c r="O1507" s="137"/>
      <c r="P1507" s="137"/>
      <c r="Q1507" s="137">
        <f t="shared" si="320"/>
        <v>4400955</v>
      </c>
      <c r="R1507" s="137"/>
      <c r="S1507" s="30"/>
      <c r="T1507" s="137"/>
      <c r="U1507" s="137">
        <v>585</v>
      </c>
      <c r="V1507" s="137">
        <f>U1507*7523</f>
        <v>4400955</v>
      </c>
      <c r="W1507" s="137"/>
      <c r="X1507" s="137"/>
      <c r="Y1507" s="137"/>
      <c r="Z1507" s="137"/>
      <c r="AA1507" s="137"/>
      <c r="AB1507" s="137"/>
      <c r="AC1507" s="137"/>
      <c r="AD1507" s="137"/>
      <c r="AE1507" s="137"/>
      <c r="AF1507" s="137"/>
      <c r="AG1507" s="337">
        <v>2025</v>
      </c>
      <c r="AH1507" s="166"/>
      <c r="AI1507" s="166"/>
      <c r="AJ1507" s="134">
        <f t="shared" si="321"/>
        <v>1430</v>
      </c>
      <c r="AK1507" s="35" t="s">
        <v>153</v>
      </c>
      <c r="AL1507" s="134" t="str">
        <f t="shared" si="322"/>
        <v>1430.</v>
      </c>
      <c r="AM1507" s="140"/>
      <c r="AN1507" s="296"/>
      <c r="AO1507" s="193"/>
    </row>
    <row r="1508" spans="1:41" ht="22.5" hidden="1" customHeight="1" x14ac:dyDescent="0.25">
      <c r="A1508" s="68" t="s">
        <v>4614</v>
      </c>
      <c r="B1508" s="25">
        <v>2761</v>
      </c>
      <c r="C1508" s="205" t="s">
        <v>2871</v>
      </c>
      <c r="D1508" s="25">
        <v>1926</v>
      </c>
      <c r="E1508" s="108" t="s">
        <v>2932</v>
      </c>
      <c r="F1508" s="68" t="s">
        <v>2935</v>
      </c>
      <c r="G1508" s="30">
        <v>1</v>
      </c>
      <c r="H1508" s="30">
        <v>1</v>
      </c>
      <c r="I1508" s="137">
        <v>201.7</v>
      </c>
      <c r="J1508" s="137">
        <v>158.9</v>
      </c>
      <c r="K1508" s="137">
        <v>158.9</v>
      </c>
      <c r="L1508" s="30">
        <v>10</v>
      </c>
      <c r="M1508" s="137">
        <f t="shared" si="319"/>
        <v>58589</v>
      </c>
      <c r="N1508" s="137"/>
      <c r="O1508" s="137"/>
      <c r="P1508" s="137"/>
      <c r="Q1508" s="137">
        <f t="shared" si="320"/>
        <v>58589</v>
      </c>
      <c r="R1508" s="137">
        <v>58589</v>
      </c>
      <c r="S1508" s="30"/>
      <c r="T1508" s="137"/>
      <c r="U1508" s="137"/>
      <c r="V1508" s="137"/>
      <c r="W1508" s="137"/>
      <c r="X1508" s="137"/>
      <c r="Y1508" s="137"/>
      <c r="Z1508" s="137"/>
      <c r="AA1508" s="137"/>
      <c r="AB1508" s="137"/>
      <c r="AC1508" s="137"/>
      <c r="AD1508" s="137"/>
      <c r="AE1508" s="137"/>
      <c r="AF1508" s="137"/>
      <c r="AG1508" s="337">
        <v>2025</v>
      </c>
      <c r="AH1508" s="166" t="s">
        <v>3048</v>
      </c>
      <c r="AI1508" s="166"/>
      <c r="AJ1508" s="134">
        <f t="shared" si="321"/>
        <v>1431</v>
      </c>
      <c r="AK1508" s="35" t="s">
        <v>153</v>
      </c>
      <c r="AL1508" s="134" t="str">
        <f t="shared" si="322"/>
        <v>1431.</v>
      </c>
      <c r="AM1508" s="140"/>
      <c r="AN1508" s="296"/>
      <c r="AO1508" s="193"/>
    </row>
    <row r="1509" spans="1:41" ht="22.5" hidden="1" customHeight="1" x14ac:dyDescent="0.25">
      <c r="A1509" s="68" t="s">
        <v>4615</v>
      </c>
      <c r="B1509" s="25">
        <v>2765</v>
      </c>
      <c r="C1509" s="36" t="s">
        <v>2872</v>
      </c>
      <c r="D1509" s="25">
        <v>1951</v>
      </c>
      <c r="E1509" s="108" t="s">
        <v>2932</v>
      </c>
      <c r="F1509" s="68" t="s">
        <v>2935</v>
      </c>
      <c r="G1509" s="30">
        <v>2</v>
      </c>
      <c r="H1509" s="30">
        <v>2</v>
      </c>
      <c r="I1509" s="137">
        <v>432.7</v>
      </c>
      <c r="J1509" s="137">
        <v>279</v>
      </c>
      <c r="K1509" s="137">
        <v>279</v>
      </c>
      <c r="L1509" s="30">
        <v>14</v>
      </c>
      <c r="M1509" s="137">
        <f t="shared" si="319"/>
        <v>135991.6</v>
      </c>
      <c r="N1509" s="137"/>
      <c r="O1509" s="137"/>
      <c r="P1509" s="137"/>
      <c r="Q1509" s="137">
        <f t="shared" si="320"/>
        <v>135991.6</v>
      </c>
      <c r="R1509" s="137"/>
      <c r="S1509" s="30"/>
      <c r="T1509" s="137"/>
      <c r="U1509" s="137"/>
      <c r="V1509" s="137"/>
      <c r="W1509" s="137"/>
      <c r="X1509" s="137"/>
      <c r="Y1509" s="137"/>
      <c r="Z1509" s="137"/>
      <c r="AA1509" s="137">
        <v>50.8</v>
      </c>
      <c r="AB1509" s="137">
        <f>AA1509*2677</f>
        <v>135991.6</v>
      </c>
      <c r="AC1509" s="137"/>
      <c r="AD1509" s="137"/>
      <c r="AE1509" s="137"/>
      <c r="AF1509" s="137"/>
      <c r="AG1509" s="337">
        <v>2025</v>
      </c>
      <c r="AH1509" s="166"/>
      <c r="AI1509" s="166"/>
      <c r="AJ1509" s="134">
        <f t="shared" si="321"/>
        <v>1432</v>
      </c>
      <c r="AK1509" s="35" t="s">
        <v>153</v>
      </c>
      <c r="AL1509" s="134" t="str">
        <f t="shared" si="322"/>
        <v>1432.</v>
      </c>
      <c r="AM1509" s="140"/>
      <c r="AN1509" s="296"/>
      <c r="AO1509" s="193"/>
    </row>
    <row r="1510" spans="1:41" ht="22.5" hidden="1" customHeight="1" x14ac:dyDescent="0.25">
      <c r="A1510" s="68" t="s">
        <v>4616</v>
      </c>
      <c r="B1510" s="25">
        <v>2764</v>
      </c>
      <c r="C1510" s="205" t="s">
        <v>2873</v>
      </c>
      <c r="D1510" s="25">
        <v>1954</v>
      </c>
      <c r="E1510" s="108" t="s">
        <v>2932</v>
      </c>
      <c r="F1510" s="68" t="s">
        <v>2935</v>
      </c>
      <c r="G1510" s="30">
        <v>2</v>
      </c>
      <c r="H1510" s="30">
        <v>1</v>
      </c>
      <c r="I1510" s="137">
        <v>409.9</v>
      </c>
      <c r="J1510" s="137">
        <v>276.8</v>
      </c>
      <c r="K1510" s="137">
        <v>276.8</v>
      </c>
      <c r="L1510" s="30">
        <v>18</v>
      </c>
      <c r="M1510" s="137">
        <f t="shared" si="319"/>
        <v>50015</v>
      </c>
      <c r="N1510" s="137"/>
      <c r="O1510" s="137"/>
      <c r="P1510" s="137"/>
      <c r="Q1510" s="137">
        <f t="shared" si="320"/>
        <v>50015</v>
      </c>
      <c r="R1510" s="137">
        <v>50015</v>
      </c>
      <c r="S1510" s="30"/>
      <c r="T1510" s="137"/>
      <c r="U1510" s="137"/>
      <c r="V1510" s="137"/>
      <c r="W1510" s="137"/>
      <c r="X1510" s="137"/>
      <c r="Y1510" s="137"/>
      <c r="Z1510" s="137"/>
      <c r="AA1510" s="137"/>
      <c r="AB1510" s="137"/>
      <c r="AC1510" s="137"/>
      <c r="AD1510" s="137"/>
      <c r="AE1510" s="137"/>
      <c r="AF1510" s="137"/>
      <c r="AG1510" s="337">
        <v>2025</v>
      </c>
      <c r="AH1510" s="166" t="s">
        <v>3048</v>
      </c>
      <c r="AI1510" s="166"/>
      <c r="AJ1510" s="134">
        <f t="shared" si="321"/>
        <v>1433</v>
      </c>
      <c r="AK1510" s="35" t="s">
        <v>153</v>
      </c>
      <c r="AL1510" s="134" t="str">
        <f t="shared" si="322"/>
        <v>1433.</v>
      </c>
      <c r="AM1510" s="140"/>
      <c r="AN1510" s="296"/>
      <c r="AO1510" s="193"/>
    </row>
    <row r="1511" spans="1:41" ht="22.5" hidden="1" customHeight="1" x14ac:dyDescent="0.25">
      <c r="A1511" s="68" t="s">
        <v>4617</v>
      </c>
      <c r="B1511" s="25">
        <v>2700</v>
      </c>
      <c r="C1511" s="36" t="s">
        <v>2874</v>
      </c>
      <c r="D1511" s="25">
        <v>1984</v>
      </c>
      <c r="E1511" s="108" t="s">
        <v>2932</v>
      </c>
      <c r="F1511" s="68" t="s">
        <v>2934</v>
      </c>
      <c r="G1511" s="30">
        <v>2</v>
      </c>
      <c r="H1511" s="30">
        <v>2</v>
      </c>
      <c r="I1511" s="137">
        <v>781.4</v>
      </c>
      <c r="J1511" s="137">
        <v>435.4</v>
      </c>
      <c r="K1511" s="137">
        <v>435.4</v>
      </c>
      <c r="L1511" s="30">
        <v>24</v>
      </c>
      <c r="M1511" s="137">
        <f t="shared" si="319"/>
        <v>375360</v>
      </c>
      <c r="N1511" s="137"/>
      <c r="O1511" s="137"/>
      <c r="P1511" s="137"/>
      <c r="Q1511" s="137">
        <f t="shared" si="320"/>
        <v>375360</v>
      </c>
      <c r="R1511" s="137">
        <v>375360</v>
      </c>
      <c r="S1511" s="30"/>
      <c r="T1511" s="137"/>
      <c r="U1511" s="137"/>
      <c r="V1511" s="137"/>
      <c r="W1511" s="137"/>
      <c r="X1511" s="137"/>
      <c r="Y1511" s="137"/>
      <c r="Z1511" s="137"/>
      <c r="AA1511" s="137"/>
      <c r="AB1511" s="137"/>
      <c r="AC1511" s="137"/>
      <c r="AD1511" s="137"/>
      <c r="AE1511" s="137"/>
      <c r="AF1511" s="137"/>
      <c r="AG1511" s="337">
        <v>2025</v>
      </c>
      <c r="AH1511" s="166" t="s">
        <v>3052</v>
      </c>
      <c r="AI1511" s="166"/>
      <c r="AJ1511" s="134">
        <f t="shared" si="321"/>
        <v>1434</v>
      </c>
      <c r="AK1511" s="35" t="s">
        <v>153</v>
      </c>
      <c r="AL1511" s="134" t="str">
        <f t="shared" si="322"/>
        <v>1434.</v>
      </c>
      <c r="AM1511" s="140"/>
      <c r="AN1511" s="296"/>
      <c r="AO1511" s="193"/>
    </row>
    <row r="1512" spans="1:41" ht="22.5" hidden="1" customHeight="1" x14ac:dyDescent="0.25">
      <c r="A1512" s="68" t="s">
        <v>4618</v>
      </c>
      <c r="B1512" s="25">
        <v>3030</v>
      </c>
      <c r="C1512" s="36" t="s">
        <v>1458</v>
      </c>
      <c r="D1512" s="25">
        <v>2007</v>
      </c>
      <c r="E1512" s="108" t="s">
        <v>2932</v>
      </c>
      <c r="F1512" s="68" t="s">
        <v>2934</v>
      </c>
      <c r="G1512" s="30">
        <v>3</v>
      </c>
      <c r="H1512" s="30">
        <v>2</v>
      </c>
      <c r="I1512" s="137">
        <v>1373.9</v>
      </c>
      <c r="J1512" s="137">
        <v>719.4</v>
      </c>
      <c r="K1512" s="137">
        <v>719.4</v>
      </c>
      <c r="L1512" s="30">
        <v>36</v>
      </c>
      <c r="M1512" s="137">
        <f t="shared" si="319"/>
        <v>3197275</v>
      </c>
      <c r="N1512" s="137"/>
      <c r="O1512" s="137"/>
      <c r="P1512" s="137"/>
      <c r="Q1512" s="137">
        <f t="shared" si="320"/>
        <v>3197275</v>
      </c>
      <c r="R1512" s="137"/>
      <c r="S1512" s="30"/>
      <c r="T1512" s="137"/>
      <c r="U1512" s="137">
        <v>425</v>
      </c>
      <c r="V1512" s="137">
        <f>U1512*7523</f>
        <v>3197275</v>
      </c>
      <c r="W1512" s="137"/>
      <c r="X1512" s="137"/>
      <c r="Y1512" s="137"/>
      <c r="Z1512" s="137"/>
      <c r="AA1512" s="137"/>
      <c r="AB1512" s="137"/>
      <c r="AC1512" s="137"/>
      <c r="AD1512" s="137"/>
      <c r="AE1512" s="137"/>
      <c r="AF1512" s="137"/>
      <c r="AG1512" s="337">
        <v>2025</v>
      </c>
      <c r="AH1512" s="166"/>
      <c r="AI1512" s="166"/>
      <c r="AJ1512" s="134">
        <f t="shared" si="321"/>
        <v>1435</v>
      </c>
      <c r="AK1512" s="35" t="s">
        <v>153</v>
      </c>
      <c r="AL1512" s="134" t="str">
        <f t="shared" si="322"/>
        <v>1435.</v>
      </c>
      <c r="AM1512" s="140"/>
      <c r="AN1512" s="296"/>
      <c r="AO1512" s="193"/>
    </row>
    <row r="1513" spans="1:41" ht="22.5" hidden="1" customHeight="1" x14ac:dyDescent="0.25">
      <c r="A1513" s="68" t="s">
        <v>4619</v>
      </c>
      <c r="B1513" s="25">
        <v>3010</v>
      </c>
      <c r="C1513" s="36" t="s">
        <v>604</v>
      </c>
      <c r="D1513" s="25">
        <v>1967</v>
      </c>
      <c r="E1513" s="108" t="s">
        <v>2932</v>
      </c>
      <c r="F1513" s="68" t="s">
        <v>2934</v>
      </c>
      <c r="G1513" s="25">
        <v>2</v>
      </c>
      <c r="H1513" s="25">
        <v>2</v>
      </c>
      <c r="I1513" s="137">
        <v>525</v>
      </c>
      <c r="J1513" s="137">
        <v>302.60000000000002</v>
      </c>
      <c r="K1513" s="137">
        <v>302.60000000000002</v>
      </c>
      <c r="L1513" s="30">
        <v>28</v>
      </c>
      <c r="M1513" s="137">
        <f t="shared" si="319"/>
        <v>186105.03999999998</v>
      </c>
      <c r="N1513" s="137"/>
      <c r="O1513" s="137"/>
      <c r="P1513" s="137"/>
      <c r="Q1513" s="137">
        <f t="shared" si="320"/>
        <v>186105.03999999998</v>
      </c>
      <c r="R1513" s="137"/>
      <c r="S1513" s="30"/>
      <c r="T1513" s="137"/>
      <c r="U1513" s="137"/>
      <c r="V1513" s="137"/>
      <c r="W1513" s="137"/>
      <c r="X1513" s="137"/>
      <c r="Y1513" s="137"/>
      <c r="Z1513" s="137"/>
      <c r="AA1513" s="137">
        <v>69.52</v>
      </c>
      <c r="AB1513" s="137">
        <f>AA1513*2677</f>
        <v>186105.03999999998</v>
      </c>
      <c r="AC1513" s="137"/>
      <c r="AD1513" s="137"/>
      <c r="AE1513" s="137"/>
      <c r="AF1513" s="137"/>
      <c r="AG1513" s="337">
        <v>2025</v>
      </c>
      <c r="AH1513" s="166"/>
      <c r="AI1513" s="166"/>
      <c r="AJ1513" s="134">
        <f t="shared" si="321"/>
        <v>1436</v>
      </c>
      <c r="AK1513" s="35" t="s">
        <v>153</v>
      </c>
      <c r="AL1513" s="134" t="str">
        <f t="shared" si="322"/>
        <v>1436.</v>
      </c>
      <c r="AM1513" s="140"/>
      <c r="AN1513" s="296"/>
      <c r="AO1513" s="193"/>
    </row>
    <row r="1514" spans="1:41" ht="22.5" hidden="1" customHeight="1" x14ac:dyDescent="0.25">
      <c r="A1514" s="68" t="s">
        <v>4620</v>
      </c>
      <c r="B1514" s="25">
        <v>3024</v>
      </c>
      <c r="C1514" s="205" t="s">
        <v>625</v>
      </c>
      <c r="D1514" s="25">
        <v>1976</v>
      </c>
      <c r="E1514" s="108" t="s">
        <v>2932</v>
      </c>
      <c r="F1514" s="68" t="s">
        <v>2934</v>
      </c>
      <c r="G1514" s="30">
        <v>2</v>
      </c>
      <c r="H1514" s="30">
        <v>2</v>
      </c>
      <c r="I1514" s="137">
        <v>574</v>
      </c>
      <c r="J1514" s="137">
        <v>305.7</v>
      </c>
      <c r="K1514" s="137">
        <v>305.7</v>
      </c>
      <c r="L1514" s="30">
        <v>22</v>
      </c>
      <c r="M1514" s="137">
        <f t="shared" si="319"/>
        <v>3031769</v>
      </c>
      <c r="N1514" s="137"/>
      <c r="O1514" s="137"/>
      <c r="P1514" s="137"/>
      <c r="Q1514" s="137">
        <f t="shared" si="320"/>
        <v>3031769</v>
      </c>
      <c r="R1514" s="137"/>
      <c r="S1514" s="30"/>
      <c r="T1514" s="137"/>
      <c r="U1514" s="137">
        <v>403</v>
      </c>
      <c r="V1514" s="137">
        <f>U1514*7523</f>
        <v>3031769</v>
      </c>
      <c r="W1514" s="137"/>
      <c r="X1514" s="137"/>
      <c r="Y1514" s="137"/>
      <c r="Z1514" s="137"/>
      <c r="AA1514" s="137"/>
      <c r="AB1514" s="137"/>
      <c r="AC1514" s="137"/>
      <c r="AD1514" s="137"/>
      <c r="AE1514" s="137"/>
      <c r="AF1514" s="137"/>
      <c r="AG1514" s="337">
        <v>2025</v>
      </c>
      <c r="AH1514" s="166"/>
      <c r="AI1514" s="166"/>
      <c r="AJ1514" s="134">
        <f t="shared" si="321"/>
        <v>1437</v>
      </c>
      <c r="AK1514" s="35" t="s">
        <v>153</v>
      </c>
      <c r="AL1514" s="134" t="str">
        <f t="shared" si="322"/>
        <v>1437.</v>
      </c>
      <c r="AM1514" s="140"/>
      <c r="AN1514" s="296"/>
      <c r="AO1514" s="193"/>
    </row>
    <row r="1515" spans="1:41" ht="22.5" hidden="1" customHeight="1" x14ac:dyDescent="0.25">
      <c r="A1515" s="68" t="s">
        <v>4621</v>
      </c>
      <c r="B1515" s="25">
        <v>2807</v>
      </c>
      <c r="C1515" s="36" t="s">
        <v>2876</v>
      </c>
      <c r="D1515" s="25">
        <v>1971</v>
      </c>
      <c r="E1515" s="108" t="s">
        <v>2932</v>
      </c>
      <c r="F1515" s="68" t="s">
        <v>2934</v>
      </c>
      <c r="G1515" s="25">
        <v>2</v>
      </c>
      <c r="H1515" s="25">
        <v>2</v>
      </c>
      <c r="I1515" s="137">
        <v>502.3</v>
      </c>
      <c r="J1515" s="137">
        <v>285.7</v>
      </c>
      <c r="K1515" s="137">
        <v>285.7</v>
      </c>
      <c r="L1515" s="30">
        <v>20</v>
      </c>
      <c r="M1515" s="137">
        <f t="shared" si="319"/>
        <v>160212</v>
      </c>
      <c r="N1515" s="137"/>
      <c r="O1515" s="137"/>
      <c r="P1515" s="137"/>
      <c r="Q1515" s="137">
        <f t="shared" si="320"/>
        <v>160212</v>
      </c>
      <c r="R1515" s="137">
        <v>160212</v>
      </c>
      <c r="S1515" s="30"/>
      <c r="T1515" s="137"/>
      <c r="U1515" s="137"/>
      <c r="V1515" s="137"/>
      <c r="W1515" s="137"/>
      <c r="X1515" s="137"/>
      <c r="Y1515" s="137"/>
      <c r="Z1515" s="137"/>
      <c r="AA1515" s="137"/>
      <c r="AB1515" s="137"/>
      <c r="AC1515" s="137"/>
      <c r="AD1515" s="137"/>
      <c r="AE1515" s="137"/>
      <c r="AF1515" s="137"/>
      <c r="AG1515" s="337">
        <v>2025</v>
      </c>
      <c r="AH1515" s="166" t="s">
        <v>3049</v>
      </c>
      <c r="AI1515" s="166"/>
      <c r="AJ1515" s="134">
        <f t="shared" si="321"/>
        <v>1438</v>
      </c>
      <c r="AK1515" s="35" t="s">
        <v>153</v>
      </c>
      <c r="AL1515" s="134" t="str">
        <f t="shared" si="322"/>
        <v>1438.</v>
      </c>
      <c r="AM1515" s="140"/>
      <c r="AN1515" s="296"/>
      <c r="AO1515" s="193"/>
    </row>
    <row r="1516" spans="1:41" ht="22.5" hidden="1" customHeight="1" x14ac:dyDescent="0.25">
      <c r="A1516" s="68" t="s">
        <v>4622</v>
      </c>
      <c r="B1516" s="25">
        <v>2740</v>
      </c>
      <c r="C1516" s="36" t="s">
        <v>2877</v>
      </c>
      <c r="D1516" s="25">
        <v>1953</v>
      </c>
      <c r="E1516" s="108" t="s">
        <v>2932</v>
      </c>
      <c r="F1516" s="68" t="s">
        <v>2935</v>
      </c>
      <c r="G1516" s="25">
        <v>2</v>
      </c>
      <c r="H1516" s="25">
        <v>1</v>
      </c>
      <c r="I1516" s="137">
        <v>438.6</v>
      </c>
      <c r="J1516" s="137">
        <v>275.2</v>
      </c>
      <c r="K1516" s="137">
        <v>275.2</v>
      </c>
      <c r="L1516" s="30">
        <v>19</v>
      </c>
      <c r="M1516" s="137">
        <f t="shared" si="319"/>
        <v>135991.6</v>
      </c>
      <c r="N1516" s="137"/>
      <c r="O1516" s="137"/>
      <c r="P1516" s="137"/>
      <c r="Q1516" s="137">
        <f t="shared" si="320"/>
        <v>135991.6</v>
      </c>
      <c r="R1516" s="137"/>
      <c r="S1516" s="30"/>
      <c r="T1516" s="137"/>
      <c r="U1516" s="137"/>
      <c r="V1516" s="137"/>
      <c r="W1516" s="137"/>
      <c r="X1516" s="137"/>
      <c r="Y1516" s="137"/>
      <c r="Z1516" s="137"/>
      <c r="AA1516" s="137">
        <v>50.8</v>
      </c>
      <c r="AB1516" s="137">
        <f>AA1516*2677</f>
        <v>135991.6</v>
      </c>
      <c r="AC1516" s="137"/>
      <c r="AD1516" s="137"/>
      <c r="AE1516" s="137"/>
      <c r="AF1516" s="137"/>
      <c r="AG1516" s="337">
        <v>2025</v>
      </c>
      <c r="AH1516" s="166"/>
      <c r="AI1516" s="166"/>
      <c r="AJ1516" s="134">
        <f t="shared" si="321"/>
        <v>1439</v>
      </c>
      <c r="AK1516" s="35" t="s">
        <v>153</v>
      </c>
      <c r="AL1516" s="134" t="str">
        <f t="shared" si="322"/>
        <v>1439.</v>
      </c>
      <c r="AM1516" s="140"/>
      <c r="AN1516" s="296"/>
      <c r="AO1516" s="193"/>
    </row>
    <row r="1517" spans="1:41" ht="22.5" hidden="1" customHeight="1" x14ac:dyDescent="0.25">
      <c r="A1517" s="68" t="s">
        <v>4623</v>
      </c>
      <c r="B1517" s="25">
        <v>2988</v>
      </c>
      <c r="C1517" s="205" t="s">
        <v>2878</v>
      </c>
      <c r="D1517" s="25">
        <v>1967</v>
      </c>
      <c r="E1517" s="108" t="s">
        <v>2932</v>
      </c>
      <c r="F1517" s="68" t="s">
        <v>2935</v>
      </c>
      <c r="G1517" s="30">
        <v>1</v>
      </c>
      <c r="H1517" s="30">
        <v>1</v>
      </c>
      <c r="I1517" s="137">
        <v>344.4</v>
      </c>
      <c r="J1517" s="137">
        <v>157.69999999999999</v>
      </c>
      <c r="K1517" s="137">
        <v>157.69999999999999</v>
      </c>
      <c r="L1517" s="30">
        <v>8</v>
      </c>
      <c r="M1517" s="137">
        <f t="shared" si="319"/>
        <v>71450</v>
      </c>
      <c r="N1517" s="137"/>
      <c r="O1517" s="137"/>
      <c r="P1517" s="137"/>
      <c r="Q1517" s="137">
        <f t="shared" si="320"/>
        <v>71450</v>
      </c>
      <c r="R1517" s="137">
        <v>71450</v>
      </c>
      <c r="S1517" s="30"/>
      <c r="T1517" s="137"/>
      <c r="U1517" s="137"/>
      <c r="V1517" s="137"/>
      <c r="W1517" s="137"/>
      <c r="X1517" s="137"/>
      <c r="Y1517" s="137"/>
      <c r="Z1517" s="137"/>
      <c r="AA1517" s="137"/>
      <c r="AB1517" s="137"/>
      <c r="AC1517" s="137"/>
      <c r="AD1517" s="137"/>
      <c r="AE1517" s="137"/>
      <c r="AF1517" s="137"/>
      <c r="AG1517" s="337">
        <v>2025</v>
      </c>
      <c r="AH1517" s="166" t="s">
        <v>3048</v>
      </c>
      <c r="AI1517" s="166"/>
      <c r="AJ1517" s="134">
        <f t="shared" si="321"/>
        <v>1440</v>
      </c>
      <c r="AK1517" s="35" t="s">
        <v>153</v>
      </c>
      <c r="AL1517" s="134" t="str">
        <f t="shared" si="322"/>
        <v>1440.</v>
      </c>
      <c r="AM1517" s="140"/>
      <c r="AN1517" s="296"/>
      <c r="AO1517" s="193"/>
    </row>
    <row r="1518" spans="1:41" ht="22.5" hidden="1" customHeight="1" x14ac:dyDescent="0.25">
      <c r="A1518" s="68" t="s">
        <v>4624</v>
      </c>
      <c r="B1518" s="25">
        <v>2717</v>
      </c>
      <c r="C1518" s="36" t="s">
        <v>2879</v>
      </c>
      <c r="D1518" s="25">
        <v>1983</v>
      </c>
      <c r="E1518" s="108" t="s">
        <v>2932</v>
      </c>
      <c r="F1518" s="68" t="s">
        <v>2933</v>
      </c>
      <c r="G1518" s="25">
        <v>2</v>
      </c>
      <c r="H1518" s="25">
        <v>1</v>
      </c>
      <c r="I1518" s="137">
        <v>279.39999999999998</v>
      </c>
      <c r="J1518" s="137">
        <v>178.4</v>
      </c>
      <c r="K1518" s="137">
        <v>178.4</v>
      </c>
      <c r="L1518" s="30">
        <v>13</v>
      </c>
      <c r="M1518" s="137">
        <f t="shared" si="319"/>
        <v>92195.87999999999</v>
      </c>
      <c r="N1518" s="137"/>
      <c r="O1518" s="137"/>
      <c r="P1518" s="137"/>
      <c r="Q1518" s="137">
        <f t="shared" si="320"/>
        <v>92195.87999999999</v>
      </c>
      <c r="R1518" s="137"/>
      <c r="S1518" s="30"/>
      <c r="T1518" s="137"/>
      <c r="U1518" s="137"/>
      <c r="V1518" s="137"/>
      <c r="W1518" s="137"/>
      <c r="X1518" s="137"/>
      <c r="Y1518" s="137"/>
      <c r="Z1518" s="137"/>
      <c r="AA1518" s="137">
        <v>34.44</v>
      </c>
      <c r="AB1518" s="137">
        <f>AA1518*2677</f>
        <v>92195.87999999999</v>
      </c>
      <c r="AC1518" s="137"/>
      <c r="AD1518" s="137"/>
      <c r="AE1518" s="137"/>
      <c r="AF1518" s="137"/>
      <c r="AG1518" s="337">
        <v>2025</v>
      </c>
      <c r="AH1518" s="166"/>
      <c r="AI1518" s="166"/>
      <c r="AJ1518" s="134">
        <f t="shared" si="321"/>
        <v>1441</v>
      </c>
      <c r="AK1518" s="35" t="s">
        <v>153</v>
      </c>
      <c r="AL1518" s="134" t="str">
        <f t="shared" si="322"/>
        <v>1441.</v>
      </c>
      <c r="AM1518" s="140"/>
      <c r="AN1518" s="296"/>
      <c r="AO1518" s="193"/>
    </row>
    <row r="1519" spans="1:41" ht="22.5" hidden="1" customHeight="1" x14ac:dyDescent="0.25">
      <c r="A1519" s="68" t="s">
        <v>4625</v>
      </c>
      <c r="B1519" s="25">
        <v>2741</v>
      </c>
      <c r="C1519" s="36" t="s">
        <v>1443</v>
      </c>
      <c r="D1519" s="25">
        <v>1953</v>
      </c>
      <c r="E1519" s="108" t="s">
        <v>2932</v>
      </c>
      <c r="F1519" s="68" t="s">
        <v>2935</v>
      </c>
      <c r="G1519" s="25">
        <v>2</v>
      </c>
      <c r="H1519" s="25">
        <v>2</v>
      </c>
      <c r="I1519" s="137">
        <v>441.85</v>
      </c>
      <c r="J1519" s="137">
        <v>267</v>
      </c>
      <c r="K1519" s="137">
        <v>267</v>
      </c>
      <c r="L1519" s="30">
        <v>18</v>
      </c>
      <c r="M1519" s="137">
        <f t="shared" si="319"/>
        <v>135991.6</v>
      </c>
      <c r="N1519" s="137"/>
      <c r="O1519" s="137"/>
      <c r="P1519" s="137"/>
      <c r="Q1519" s="137">
        <f t="shared" si="320"/>
        <v>135991.6</v>
      </c>
      <c r="R1519" s="137"/>
      <c r="S1519" s="30"/>
      <c r="T1519" s="137"/>
      <c r="U1519" s="137"/>
      <c r="V1519" s="137"/>
      <c r="W1519" s="137"/>
      <c r="X1519" s="137"/>
      <c r="Y1519" s="137"/>
      <c r="Z1519" s="137"/>
      <c r="AA1519" s="137">
        <v>50.8</v>
      </c>
      <c r="AB1519" s="137">
        <f>AA1519*2677</f>
        <v>135991.6</v>
      </c>
      <c r="AC1519" s="137"/>
      <c r="AD1519" s="137"/>
      <c r="AE1519" s="137"/>
      <c r="AF1519" s="137"/>
      <c r="AG1519" s="337">
        <v>2025</v>
      </c>
      <c r="AH1519" s="166"/>
      <c r="AI1519" s="166"/>
      <c r="AJ1519" s="134">
        <f t="shared" si="321"/>
        <v>1442</v>
      </c>
      <c r="AK1519" s="35" t="s">
        <v>153</v>
      </c>
      <c r="AL1519" s="134" t="str">
        <f t="shared" si="322"/>
        <v>1442.</v>
      </c>
      <c r="AM1519" s="140"/>
      <c r="AN1519" s="296"/>
      <c r="AO1519" s="193"/>
    </row>
    <row r="1520" spans="1:41" ht="22.5" hidden="1" customHeight="1" x14ac:dyDescent="0.25">
      <c r="A1520" s="68" t="s">
        <v>4626</v>
      </c>
      <c r="B1520" s="25">
        <v>2769</v>
      </c>
      <c r="C1520" s="36" t="s">
        <v>631</v>
      </c>
      <c r="D1520" s="25">
        <v>1951</v>
      </c>
      <c r="E1520" s="108" t="s">
        <v>2932</v>
      </c>
      <c r="F1520" s="68" t="s">
        <v>2935</v>
      </c>
      <c r="G1520" s="25">
        <v>2</v>
      </c>
      <c r="H1520" s="25">
        <v>1</v>
      </c>
      <c r="I1520" s="137">
        <v>432.7</v>
      </c>
      <c r="J1520" s="137">
        <v>279</v>
      </c>
      <c r="K1520" s="137">
        <v>279</v>
      </c>
      <c r="L1520" s="30">
        <v>14</v>
      </c>
      <c r="M1520" s="137">
        <f t="shared" si="319"/>
        <v>130102.2</v>
      </c>
      <c r="N1520" s="137"/>
      <c r="O1520" s="137"/>
      <c r="P1520" s="137"/>
      <c r="Q1520" s="137">
        <f t="shared" si="320"/>
        <v>130102.2</v>
      </c>
      <c r="R1520" s="137"/>
      <c r="S1520" s="30"/>
      <c r="T1520" s="137"/>
      <c r="U1520" s="137"/>
      <c r="V1520" s="137"/>
      <c r="W1520" s="137"/>
      <c r="X1520" s="137"/>
      <c r="Y1520" s="137"/>
      <c r="Z1520" s="137"/>
      <c r="AA1520" s="137">
        <v>48.6</v>
      </c>
      <c r="AB1520" s="137">
        <f>AA1520*2677</f>
        <v>130102.2</v>
      </c>
      <c r="AC1520" s="137"/>
      <c r="AD1520" s="137"/>
      <c r="AE1520" s="137"/>
      <c r="AF1520" s="137"/>
      <c r="AG1520" s="337">
        <v>2025</v>
      </c>
      <c r="AH1520" s="166"/>
      <c r="AI1520" s="166"/>
      <c r="AJ1520" s="134">
        <f t="shared" si="321"/>
        <v>1443</v>
      </c>
      <c r="AK1520" s="35" t="s">
        <v>153</v>
      </c>
      <c r="AL1520" s="134" t="str">
        <f t="shared" si="322"/>
        <v>1443.</v>
      </c>
      <c r="AM1520" s="140"/>
      <c r="AN1520" s="296"/>
      <c r="AO1520" s="193"/>
    </row>
    <row r="1521" spans="1:41" ht="22.5" hidden="1" customHeight="1" x14ac:dyDescent="0.25">
      <c r="A1521" s="68" t="s">
        <v>4627</v>
      </c>
      <c r="B1521" s="25">
        <v>2843</v>
      </c>
      <c r="C1521" s="36" t="s">
        <v>593</v>
      </c>
      <c r="D1521" s="25">
        <v>1964</v>
      </c>
      <c r="E1521" s="108" t="s">
        <v>2932</v>
      </c>
      <c r="F1521" s="68" t="s">
        <v>2935</v>
      </c>
      <c r="G1521" s="25">
        <v>2</v>
      </c>
      <c r="H1521" s="25">
        <v>1</v>
      </c>
      <c r="I1521" s="137">
        <v>342.14</v>
      </c>
      <c r="J1521" s="137">
        <v>221.2</v>
      </c>
      <c r="K1521" s="137">
        <v>221.2</v>
      </c>
      <c r="L1521" s="30">
        <v>15</v>
      </c>
      <c r="M1521" s="137">
        <f t="shared" si="319"/>
        <v>135991.6</v>
      </c>
      <c r="N1521" s="137"/>
      <c r="O1521" s="137"/>
      <c r="P1521" s="137"/>
      <c r="Q1521" s="137">
        <f t="shared" si="320"/>
        <v>135991.6</v>
      </c>
      <c r="R1521" s="137"/>
      <c r="S1521" s="30"/>
      <c r="T1521" s="137"/>
      <c r="U1521" s="137"/>
      <c r="V1521" s="137"/>
      <c r="W1521" s="137"/>
      <c r="X1521" s="137"/>
      <c r="Y1521" s="137"/>
      <c r="Z1521" s="137"/>
      <c r="AA1521" s="137">
        <v>50.8</v>
      </c>
      <c r="AB1521" s="137">
        <f>AA1521*2677</f>
        <v>135991.6</v>
      </c>
      <c r="AC1521" s="137"/>
      <c r="AD1521" s="137"/>
      <c r="AE1521" s="137"/>
      <c r="AF1521" s="137"/>
      <c r="AG1521" s="337">
        <v>2025</v>
      </c>
      <c r="AH1521" s="166"/>
      <c r="AI1521" s="166"/>
      <c r="AJ1521" s="134">
        <f t="shared" si="321"/>
        <v>1444</v>
      </c>
      <c r="AK1521" s="35" t="s">
        <v>153</v>
      </c>
      <c r="AL1521" s="134" t="str">
        <f t="shared" si="322"/>
        <v>1444.</v>
      </c>
      <c r="AM1521" s="140"/>
      <c r="AN1521" s="296"/>
      <c r="AO1521" s="193"/>
    </row>
    <row r="1522" spans="1:41" ht="22.5" hidden="1" customHeight="1" x14ac:dyDescent="0.25">
      <c r="A1522" s="68" t="s">
        <v>4628</v>
      </c>
      <c r="B1522" s="25">
        <v>2864</v>
      </c>
      <c r="C1522" s="36" t="s">
        <v>1446</v>
      </c>
      <c r="D1522" s="25">
        <v>1974</v>
      </c>
      <c r="E1522" s="108" t="s">
        <v>2932</v>
      </c>
      <c r="F1522" s="68" t="s">
        <v>2934</v>
      </c>
      <c r="G1522" s="30">
        <v>2</v>
      </c>
      <c r="H1522" s="30">
        <v>2</v>
      </c>
      <c r="I1522" s="137">
        <v>566.6</v>
      </c>
      <c r="J1522" s="137">
        <v>297.2</v>
      </c>
      <c r="K1522" s="137">
        <v>297.2</v>
      </c>
      <c r="L1522" s="30">
        <v>22</v>
      </c>
      <c r="M1522" s="137">
        <f t="shared" si="319"/>
        <v>241263.68000000002</v>
      </c>
      <c r="N1522" s="137"/>
      <c r="O1522" s="137"/>
      <c r="P1522" s="137"/>
      <c r="Q1522" s="137">
        <f t="shared" si="320"/>
        <v>241263.68000000002</v>
      </c>
      <c r="R1522" s="137">
        <v>54302</v>
      </c>
      <c r="S1522" s="30"/>
      <c r="T1522" s="137"/>
      <c r="U1522" s="137"/>
      <c r="V1522" s="137"/>
      <c r="W1522" s="137"/>
      <c r="X1522" s="137"/>
      <c r="Y1522" s="137"/>
      <c r="Z1522" s="137"/>
      <c r="AA1522" s="137">
        <v>69.84</v>
      </c>
      <c r="AB1522" s="137">
        <f>AA1522*2677</f>
        <v>186961.68000000002</v>
      </c>
      <c r="AC1522" s="137"/>
      <c r="AD1522" s="137"/>
      <c r="AE1522" s="137"/>
      <c r="AF1522" s="137"/>
      <c r="AG1522" s="337">
        <v>2025</v>
      </c>
      <c r="AH1522" s="166" t="s">
        <v>3048</v>
      </c>
      <c r="AI1522" s="166"/>
      <c r="AJ1522" s="134">
        <f t="shared" si="321"/>
        <v>1445</v>
      </c>
      <c r="AK1522" s="35" t="s">
        <v>153</v>
      </c>
      <c r="AL1522" s="134" t="str">
        <f t="shared" si="322"/>
        <v>1445.</v>
      </c>
      <c r="AM1522" s="140"/>
      <c r="AN1522" s="296"/>
      <c r="AO1522" s="193"/>
    </row>
    <row r="1523" spans="1:41" ht="22.5" hidden="1" customHeight="1" x14ac:dyDescent="0.25">
      <c r="A1523" s="68" t="s">
        <v>4629</v>
      </c>
      <c r="B1523" s="25">
        <v>2867</v>
      </c>
      <c r="C1523" s="36" t="s">
        <v>634</v>
      </c>
      <c r="D1523" s="25">
        <v>1981</v>
      </c>
      <c r="E1523" s="108" t="s">
        <v>2932</v>
      </c>
      <c r="F1523" s="68" t="s">
        <v>2934</v>
      </c>
      <c r="G1523" s="25">
        <v>2</v>
      </c>
      <c r="H1523" s="25">
        <v>2</v>
      </c>
      <c r="I1523" s="137">
        <v>761.2</v>
      </c>
      <c r="J1523" s="137">
        <v>423.2</v>
      </c>
      <c r="K1523" s="137">
        <v>423.2</v>
      </c>
      <c r="L1523" s="30">
        <v>29</v>
      </c>
      <c r="M1523" s="137">
        <f t="shared" si="319"/>
        <v>1690188.2</v>
      </c>
      <c r="N1523" s="137"/>
      <c r="O1523" s="137"/>
      <c r="P1523" s="137"/>
      <c r="Q1523" s="137">
        <f t="shared" si="320"/>
        <v>1690188.2</v>
      </c>
      <c r="R1523" s="137">
        <v>1690188.2</v>
      </c>
      <c r="S1523" s="30"/>
      <c r="T1523" s="137"/>
      <c r="U1523" s="137"/>
      <c r="V1523" s="137"/>
      <c r="W1523" s="137"/>
      <c r="X1523" s="137"/>
      <c r="Y1523" s="137"/>
      <c r="Z1523" s="137"/>
      <c r="AA1523" s="137"/>
      <c r="AB1523" s="137"/>
      <c r="AC1523" s="137"/>
      <c r="AD1523" s="137"/>
      <c r="AE1523" s="137"/>
      <c r="AF1523" s="137"/>
      <c r="AG1523" s="337">
        <v>2025</v>
      </c>
      <c r="AH1523" s="166" t="s">
        <v>3050</v>
      </c>
      <c r="AI1523" s="166"/>
      <c r="AJ1523" s="134">
        <f t="shared" si="321"/>
        <v>1446</v>
      </c>
      <c r="AK1523" s="35" t="s">
        <v>153</v>
      </c>
      <c r="AL1523" s="134" t="str">
        <f t="shared" si="322"/>
        <v>1446.</v>
      </c>
      <c r="AM1523" s="140"/>
      <c r="AN1523" s="296"/>
      <c r="AO1523" s="193"/>
    </row>
    <row r="1524" spans="1:41" ht="22.5" hidden="1" customHeight="1" x14ac:dyDescent="0.25">
      <c r="A1524" s="68" t="s">
        <v>4630</v>
      </c>
      <c r="B1524" s="25">
        <v>2868</v>
      </c>
      <c r="C1524" s="205" t="s">
        <v>618</v>
      </c>
      <c r="D1524" s="25">
        <v>1981</v>
      </c>
      <c r="E1524" s="108" t="s">
        <v>2932</v>
      </c>
      <c r="F1524" s="68" t="s">
        <v>2934</v>
      </c>
      <c r="G1524" s="30">
        <v>2</v>
      </c>
      <c r="H1524" s="30">
        <v>2</v>
      </c>
      <c r="I1524" s="137">
        <v>763.6</v>
      </c>
      <c r="J1524" s="137">
        <v>426.7</v>
      </c>
      <c r="K1524" s="137">
        <v>426.7</v>
      </c>
      <c r="L1524" s="30">
        <v>36</v>
      </c>
      <c r="M1524" s="137">
        <f t="shared" si="319"/>
        <v>4784628</v>
      </c>
      <c r="N1524" s="137"/>
      <c r="O1524" s="137"/>
      <c r="P1524" s="137"/>
      <c r="Q1524" s="137">
        <f t="shared" si="320"/>
        <v>4784628</v>
      </c>
      <c r="R1524" s="137"/>
      <c r="S1524" s="30"/>
      <c r="T1524" s="137"/>
      <c r="U1524" s="137">
        <v>636</v>
      </c>
      <c r="V1524" s="137">
        <f>U1524*7523</f>
        <v>4784628</v>
      </c>
      <c r="W1524" s="137"/>
      <c r="X1524" s="137"/>
      <c r="Y1524" s="137"/>
      <c r="Z1524" s="137"/>
      <c r="AA1524" s="137"/>
      <c r="AB1524" s="137"/>
      <c r="AC1524" s="137"/>
      <c r="AD1524" s="137"/>
      <c r="AE1524" s="137"/>
      <c r="AF1524" s="137"/>
      <c r="AG1524" s="337">
        <v>2025</v>
      </c>
      <c r="AH1524" s="166"/>
      <c r="AI1524" s="166"/>
      <c r="AJ1524" s="134">
        <f t="shared" si="321"/>
        <v>1447</v>
      </c>
      <c r="AK1524" s="35" t="s">
        <v>153</v>
      </c>
      <c r="AL1524" s="134" t="str">
        <f t="shared" si="322"/>
        <v>1447.</v>
      </c>
      <c r="AM1524" s="140"/>
      <c r="AN1524" s="296"/>
      <c r="AO1524" s="193"/>
    </row>
    <row r="1525" spans="1:41" ht="22.5" hidden="1" customHeight="1" x14ac:dyDescent="0.25">
      <c r="A1525" s="68" t="s">
        <v>4631</v>
      </c>
      <c r="B1525" s="25">
        <v>2891</v>
      </c>
      <c r="C1525" s="36" t="s">
        <v>1448</v>
      </c>
      <c r="D1525" s="25">
        <v>1996</v>
      </c>
      <c r="E1525" s="108" t="s">
        <v>2932</v>
      </c>
      <c r="F1525" s="68" t="s">
        <v>2934</v>
      </c>
      <c r="G1525" s="25">
        <v>3</v>
      </c>
      <c r="H1525" s="25">
        <v>3</v>
      </c>
      <c r="I1525" s="137">
        <v>1308.2</v>
      </c>
      <c r="J1525" s="137">
        <v>735.5</v>
      </c>
      <c r="K1525" s="137">
        <v>735.5</v>
      </c>
      <c r="L1525" s="30">
        <v>63</v>
      </c>
      <c r="M1525" s="137">
        <f t="shared" si="319"/>
        <v>954776</v>
      </c>
      <c r="N1525" s="137"/>
      <c r="O1525" s="137"/>
      <c r="P1525" s="137"/>
      <c r="Q1525" s="137">
        <f t="shared" si="320"/>
        <v>954776</v>
      </c>
      <c r="R1525" s="137">
        <v>708492</v>
      </c>
      <c r="S1525" s="30"/>
      <c r="T1525" s="137"/>
      <c r="U1525" s="137"/>
      <c r="V1525" s="137"/>
      <c r="W1525" s="137"/>
      <c r="X1525" s="137"/>
      <c r="Y1525" s="137"/>
      <c r="Z1525" s="137"/>
      <c r="AA1525" s="137">
        <v>92</v>
      </c>
      <c r="AB1525" s="137">
        <f>AA1525*2677</f>
        <v>246284</v>
      </c>
      <c r="AC1525" s="137"/>
      <c r="AD1525" s="137"/>
      <c r="AE1525" s="137"/>
      <c r="AF1525" s="137"/>
      <c r="AG1525" s="337">
        <v>2025</v>
      </c>
      <c r="AH1525" s="166" t="s">
        <v>3052</v>
      </c>
      <c r="AI1525" s="166"/>
      <c r="AJ1525" s="134">
        <f t="shared" si="321"/>
        <v>1448</v>
      </c>
      <c r="AK1525" s="35" t="s">
        <v>153</v>
      </c>
      <c r="AL1525" s="134" t="str">
        <f t="shared" si="322"/>
        <v>1448.</v>
      </c>
      <c r="AM1525" s="140"/>
      <c r="AN1525" s="296"/>
      <c r="AO1525" s="193"/>
    </row>
    <row r="1526" spans="1:41" ht="22.5" hidden="1" customHeight="1" x14ac:dyDescent="0.25">
      <c r="A1526" s="68" t="s">
        <v>4632</v>
      </c>
      <c r="B1526" s="25">
        <v>2904</v>
      </c>
      <c r="C1526" s="36" t="s">
        <v>638</v>
      </c>
      <c r="D1526" s="25">
        <v>1965</v>
      </c>
      <c r="E1526" s="108" t="s">
        <v>2932</v>
      </c>
      <c r="F1526" s="68" t="s">
        <v>2934</v>
      </c>
      <c r="G1526" s="25">
        <v>2</v>
      </c>
      <c r="H1526" s="25">
        <v>1</v>
      </c>
      <c r="I1526" s="137">
        <v>343.7</v>
      </c>
      <c r="J1526" s="137">
        <v>238</v>
      </c>
      <c r="K1526" s="137">
        <v>238</v>
      </c>
      <c r="L1526" s="30">
        <v>15</v>
      </c>
      <c r="M1526" s="137">
        <f t="shared" si="319"/>
        <v>192744</v>
      </c>
      <c r="N1526" s="137"/>
      <c r="O1526" s="137"/>
      <c r="P1526" s="137"/>
      <c r="Q1526" s="137">
        <f t="shared" si="320"/>
        <v>192744</v>
      </c>
      <c r="R1526" s="137"/>
      <c r="S1526" s="30"/>
      <c r="T1526" s="137"/>
      <c r="U1526" s="137"/>
      <c r="V1526" s="137"/>
      <c r="W1526" s="137"/>
      <c r="X1526" s="137"/>
      <c r="Y1526" s="137"/>
      <c r="Z1526" s="137"/>
      <c r="AA1526" s="137">
        <v>72</v>
      </c>
      <c r="AB1526" s="137">
        <f>AA1526*2677</f>
        <v>192744</v>
      </c>
      <c r="AC1526" s="137"/>
      <c r="AD1526" s="137"/>
      <c r="AE1526" s="137"/>
      <c r="AF1526" s="137"/>
      <c r="AG1526" s="337">
        <v>2025</v>
      </c>
      <c r="AH1526" s="166"/>
      <c r="AI1526" s="166"/>
      <c r="AJ1526" s="134">
        <f t="shared" si="321"/>
        <v>1449</v>
      </c>
      <c r="AK1526" s="35" t="s">
        <v>153</v>
      </c>
      <c r="AL1526" s="134" t="str">
        <f t="shared" si="322"/>
        <v>1449.</v>
      </c>
      <c r="AM1526" s="140"/>
      <c r="AN1526" s="296"/>
      <c r="AO1526" s="193"/>
    </row>
    <row r="1527" spans="1:41" ht="22.5" hidden="1" customHeight="1" x14ac:dyDescent="0.25">
      <c r="A1527" s="68" t="s">
        <v>4633</v>
      </c>
      <c r="B1527" s="25">
        <v>2936</v>
      </c>
      <c r="C1527" s="36" t="s">
        <v>2866</v>
      </c>
      <c r="D1527" s="25">
        <v>1930</v>
      </c>
      <c r="E1527" s="108" t="s">
        <v>2932</v>
      </c>
      <c r="F1527" s="68" t="s">
        <v>2935</v>
      </c>
      <c r="G1527" s="25">
        <v>2</v>
      </c>
      <c r="H1527" s="25">
        <v>2</v>
      </c>
      <c r="I1527" s="137">
        <v>449.1</v>
      </c>
      <c r="J1527" s="137">
        <v>352</v>
      </c>
      <c r="K1527" s="137">
        <v>352</v>
      </c>
      <c r="L1527" s="30">
        <v>12</v>
      </c>
      <c r="M1527" s="137">
        <f t="shared" si="319"/>
        <v>77166</v>
      </c>
      <c r="N1527" s="137"/>
      <c r="O1527" s="137"/>
      <c r="P1527" s="137"/>
      <c r="Q1527" s="137">
        <f t="shared" si="320"/>
        <v>77166</v>
      </c>
      <c r="R1527" s="137">
        <v>77166</v>
      </c>
      <c r="S1527" s="30"/>
      <c r="T1527" s="137"/>
      <c r="U1527" s="137"/>
      <c r="V1527" s="137"/>
      <c r="W1527" s="137"/>
      <c r="X1527" s="137"/>
      <c r="Y1527" s="137"/>
      <c r="Z1527" s="137"/>
      <c r="AA1527" s="137"/>
      <c r="AB1527" s="137"/>
      <c r="AC1527" s="137"/>
      <c r="AD1527" s="137"/>
      <c r="AE1527" s="137"/>
      <c r="AF1527" s="137"/>
      <c r="AG1527" s="337">
        <v>2025</v>
      </c>
      <c r="AH1527" s="166" t="s">
        <v>3048</v>
      </c>
      <c r="AI1527" s="166"/>
      <c r="AJ1527" s="134">
        <f t="shared" si="321"/>
        <v>1450</v>
      </c>
      <c r="AK1527" s="35" t="s">
        <v>153</v>
      </c>
      <c r="AL1527" s="134" t="str">
        <f t="shared" si="322"/>
        <v>1450.</v>
      </c>
      <c r="AM1527" s="140"/>
      <c r="AN1527" s="296"/>
      <c r="AO1527" s="193"/>
    </row>
    <row r="1528" spans="1:41" ht="22.5" hidden="1" customHeight="1" x14ac:dyDescent="0.25">
      <c r="A1528" s="68" t="s">
        <v>4634</v>
      </c>
      <c r="B1528" s="25">
        <v>2938</v>
      </c>
      <c r="C1528" s="205" t="s">
        <v>620</v>
      </c>
      <c r="D1528" s="25">
        <v>1990</v>
      </c>
      <c r="E1528" s="108" t="s">
        <v>2932</v>
      </c>
      <c r="F1528" s="68" t="s">
        <v>2934</v>
      </c>
      <c r="G1528" s="30">
        <v>5</v>
      </c>
      <c r="H1528" s="30">
        <v>3</v>
      </c>
      <c r="I1528" s="137">
        <v>2792.8</v>
      </c>
      <c r="J1528" s="137">
        <v>1653</v>
      </c>
      <c r="K1528" s="137">
        <v>1653</v>
      </c>
      <c r="L1528" s="30">
        <v>166</v>
      </c>
      <c r="M1528" s="137">
        <f t="shared" si="319"/>
        <v>358718</v>
      </c>
      <c r="N1528" s="137"/>
      <c r="O1528" s="137"/>
      <c r="P1528" s="137"/>
      <c r="Q1528" s="137">
        <f t="shared" si="320"/>
        <v>358718</v>
      </c>
      <c r="R1528" s="137"/>
      <c r="S1528" s="30"/>
      <c r="T1528" s="137"/>
      <c r="U1528" s="137"/>
      <c r="V1528" s="137"/>
      <c r="W1528" s="137"/>
      <c r="X1528" s="137"/>
      <c r="Y1528" s="137"/>
      <c r="Z1528" s="137"/>
      <c r="AA1528" s="137">
        <v>134</v>
      </c>
      <c r="AB1528" s="137">
        <f>AA1528*2677</f>
        <v>358718</v>
      </c>
      <c r="AC1528" s="137"/>
      <c r="AD1528" s="137"/>
      <c r="AE1528" s="137"/>
      <c r="AF1528" s="137"/>
      <c r="AG1528" s="337">
        <v>2025</v>
      </c>
      <c r="AH1528" s="166"/>
      <c r="AI1528" s="166"/>
      <c r="AJ1528" s="134">
        <f t="shared" si="321"/>
        <v>1451</v>
      </c>
      <c r="AK1528" s="35" t="s">
        <v>153</v>
      </c>
      <c r="AL1528" s="134" t="str">
        <f t="shared" si="322"/>
        <v>1451.</v>
      </c>
      <c r="AM1528" s="140"/>
      <c r="AN1528" s="296"/>
      <c r="AO1528" s="193"/>
    </row>
    <row r="1529" spans="1:41" ht="22.5" hidden="1" customHeight="1" x14ac:dyDescent="0.25">
      <c r="A1529" s="68" t="s">
        <v>4635</v>
      </c>
      <c r="B1529" s="25">
        <v>2947</v>
      </c>
      <c r="C1529" s="36" t="s">
        <v>642</v>
      </c>
      <c r="D1529" s="25">
        <v>1969</v>
      </c>
      <c r="E1529" s="108" t="s">
        <v>2932</v>
      </c>
      <c r="F1529" s="68" t="s">
        <v>2934</v>
      </c>
      <c r="G1529" s="25">
        <v>2</v>
      </c>
      <c r="H1529" s="25">
        <v>2</v>
      </c>
      <c r="I1529" s="137">
        <v>448.1</v>
      </c>
      <c r="J1529" s="137">
        <v>294.5</v>
      </c>
      <c r="K1529" s="137">
        <v>294.5</v>
      </c>
      <c r="L1529" s="30">
        <v>29</v>
      </c>
      <c r="M1529" s="137">
        <f t="shared" si="319"/>
        <v>188460.80000000002</v>
      </c>
      <c r="N1529" s="137"/>
      <c r="O1529" s="137"/>
      <c r="P1529" s="137"/>
      <c r="Q1529" s="137">
        <f t="shared" si="320"/>
        <v>188460.80000000002</v>
      </c>
      <c r="R1529" s="137"/>
      <c r="S1529" s="30"/>
      <c r="T1529" s="137"/>
      <c r="U1529" s="137"/>
      <c r="V1529" s="137"/>
      <c r="W1529" s="137"/>
      <c r="X1529" s="137"/>
      <c r="Y1529" s="137"/>
      <c r="Z1529" s="137"/>
      <c r="AA1529" s="137">
        <v>70.400000000000006</v>
      </c>
      <c r="AB1529" s="137">
        <f>AA1529*2677</f>
        <v>188460.80000000002</v>
      </c>
      <c r="AC1529" s="137"/>
      <c r="AD1529" s="137"/>
      <c r="AE1529" s="137"/>
      <c r="AF1529" s="137"/>
      <c r="AG1529" s="337">
        <v>2025</v>
      </c>
      <c r="AH1529" s="166"/>
      <c r="AI1529" s="166"/>
      <c r="AJ1529" s="134">
        <f t="shared" si="321"/>
        <v>1452</v>
      </c>
      <c r="AK1529" s="35" t="s">
        <v>153</v>
      </c>
      <c r="AL1529" s="134" t="str">
        <f t="shared" si="322"/>
        <v>1452.</v>
      </c>
      <c r="AM1529" s="140"/>
      <c r="AN1529" s="296"/>
      <c r="AO1529" s="193"/>
    </row>
    <row r="1530" spans="1:41" ht="22.5" hidden="1" customHeight="1" x14ac:dyDescent="0.25">
      <c r="A1530" s="68" t="s">
        <v>4636</v>
      </c>
      <c r="B1530" s="25">
        <v>2949</v>
      </c>
      <c r="C1530" s="36" t="s">
        <v>1454</v>
      </c>
      <c r="D1530" s="25">
        <v>1976</v>
      </c>
      <c r="E1530" s="108" t="s">
        <v>2932</v>
      </c>
      <c r="F1530" s="68" t="s">
        <v>2934</v>
      </c>
      <c r="G1530" s="30">
        <v>2</v>
      </c>
      <c r="H1530" s="30">
        <v>2</v>
      </c>
      <c r="I1530" s="137">
        <v>742.8</v>
      </c>
      <c r="J1530" s="137">
        <v>433.8</v>
      </c>
      <c r="K1530" s="137">
        <v>433.8</v>
      </c>
      <c r="L1530" s="30">
        <v>29</v>
      </c>
      <c r="M1530" s="137">
        <f t="shared" si="319"/>
        <v>235576</v>
      </c>
      <c r="N1530" s="137"/>
      <c r="O1530" s="137"/>
      <c r="P1530" s="137"/>
      <c r="Q1530" s="137">
        <f t="shared" si="320"/>
        <v>235576</v>
      </c>
      <c r="R1530" s="137"/>
      <c r="S1530" s="30"/>
      <c r="T1530" s="137"/>
      <c r="U1530" s="137"/>
      <c r="V1530" s="137"/>
      <c r="W1530" s="137"/>
      <c r="X1530" s="137"/>
      <c r="Y1530" s="137"/>
      <c r="Z1530" s="137"/>
      <c r="AA1530" s="137">
        <v>88</v>
      </c>
      <c r="AB1530" s="137">
        <f>AA1530*2677</f>
        <v>235576</v>
      </c>
      <c r="AC1530" s="137"/>
      <c r="AD1530" s="137"/>
      <c r="AE1530" s="137"/>
      <c r="AF1530" s="137"/>
      <c r="AG1530" s="337">
        <v>2025</v>
      </c>
      <c r="AH1530" s="166"/>
      <c r="AI1530" s="166"/>
      <c r="AJ1530" s="134">
        <f t="shared" si="321"/>
        <v>1453</v>
      </c>
      <c r="AK1530" s="35" t="s">
        <v>153</v>
      </c>
      <c r="AL1530" s="134" t="str">
        <f t="shared" si="322"/>
        <v>1453.</v>
      </c>
      <c r="AM1530" s="140"/>
      <c r="AN1530" s="296"/>
      <c r="AO1530" s="193"/>
    </row>
    <row r="1531" spans="1:41" ht="22.5" hidden="1" customHeight="1" x14ac:dyDescent="0.25">
      <c r="A1531" s="68" t="s">
        <v>4637</v>
      </c>
      <c r="B1531" s="25">
        <v>2955</v>
      </c>
      <c r="C1531" s="36" t="s">
        <v>643</v>
      </c>
      <c r="D1531" s="25">
        <v>1979</v>
      </c>
      <c r="E1531" s="108" t="s">
        <v>2932</v>
      </c>
      <c r="F1531" s="68" t="s">
        <v>2934</v>
      </c>
      <c r="G1531" s="25">
        <v>2</v>
      </c>
      <c r="H1531" s="25">
        <v>2</v>
      </c>
      <c r="I1531" s="137">
        <v>747.2</v>
      </c>
      <c r="J1531" s="137">
        <v>438.2</v>
      </c>
      <c r="K1531" s="137">
        <v>438.2</v>
      </c>
      <c r="L1531" s="30">
        <v>29</v>
      </c>
      <c r="M1531" s="137">
        <f t="shared" si="319"/>
        <v>174005</v>
      </c>
      <c r="N1531" s="137"/>
      <c r="O1531" s="137"/>
      <c r="P1531" s="137"/>
      <c r="Q1531" s="137">
        <f t="shared" si="320"/>
        <v>174005</v>
      </c>
      <c r="R1531" s="137"/>
      <c r="S1531" s="30"/>
      <c r="T1531" s="137"/>
      <c r="U1531" s="137"/>
      <c r="V1531" s="137"/>
      <c r="W1531" s="137"/>
      <c r="X1531" s="137"/>
      <c r="Y1531" s="137"/>
      <c r="Z1531" s="137"/>
      <c r="AA1531" s="137">
        <v>65</v>
      </c>
      <c r="AB1531" s="137">
        <f>AA1531*2677</f>
        <v>174005</v>
      </c>
      <c r="AC1531" s="137"/>
      <c r="AD1531" s="137"/>
      <c r="AE1531" s="137"/>
      <c r="AF1531" s="137"/>
      <c r="AG1531" s="337">
        <v>2025</v>
      </c>
      <c r="AH1531" s="166"/>
      <c r="AI1531" s="166"/>
      <c r="AJ1531" s="134">
        <f t="shared" si="321"/>
        <v>1454</v>
      </c>
      <c r="AK1531" s="35" t="s">
        <v>153</v>
      </c>
      <c r="AL1531" s="134" t="str">
        <f t="shared" si="322"/>
        <v>1454.</v>
      </c>
      <c r="AM1531" s="140"/>
      <c r="AN1531" s="296"/>
      <c r="AO1531" s="193"/>
    </row>
    <row r="1532" spans="1:41" ht="22.5" hidden="1" customHeight="1" x14ac:dyDescent="0.25">
      <c r="A1532" s="68" t="s">
        <v>4638</v>
      </c>
      <c r="B1532" s="25">
        <v>2961</v>
      </c>
      <c r="C1532" s="36" t="s">
        <v>601</v>
      </c>
      <c r="D1532" s="25">
        <v>1983</v>
      </c>
      <c r="E1532" s="108" t="s">
        <v>2932</v>
      </c>
      <c r="F1532" s="68" t="s">
        <v>2934</v>
      </c>
      <c r="G1532" s="25">
        <v>2</v>
      </c>
      <c r="H1532" s="25">
        <v>3</v>
      </c>
      <c r="I1532" s="137">
        <v>839.7</v>
      </c>
      <c r="J1532" s="137">
        <v>487.9</v>
      </c>
      <c r="K1532" s="137">
        <v>487.9</v>
      </c>
      <c r="L1532" s="30">
        <v>33</v>
      </c>
      <c r="M1532" s="137">
        <f t="shared" si="319"/>
        <v>256992</v>
      </c>
      <c r="N1532" s="137"/>
      <c r="O1532" s="137"/>
      <c r="P1532" s="137"/>
      <c r="Q1532" s="137">
        <f t="shared" si="320"/>
        <v>256992</v>
      </c>
      <c r="R1532" s="137"/>
      <c r="S1532" s="30"/>
      <c r="T1532" s="137"/>
      <c r="U1532" s="137"/>
      <c r="V1532" s="137"/>
      <c r="W1532" s="137"/>
      <c r="X1532" s="137"/>
      <c r="Y1532" s="137"/>
      <c r="Z1532" s="137"/>
      <c r="AA1532" s="137">
        <v>96</v>
      </c>
      <c r="AB1532" s="137">
        <f>AA1532*2677</f>
        <v>256992</v>
      </c>
      <c r="AC1532" s="137"/>
      <c r="AD1532" s="137"/>
      <c r="AE1532" s="137"/>
      <c r="AF1532" s="137"/>
      <c r="AG1532" s="337">
        <v>2025</v>
      </c>
      <c r="AH1532" s="166"/>
      <c r="AI1532" s="166"/>
      <c r="AJ1532" s="134">
        <f t="shared" si="321"/>
        <v>1455</v>
      </c>
      <c r="AK1532" s="35" t="s">
        <v>153</v>
      </c>
      <c r="AL1532" s="134" t="str">
        <f t="shared" si="322"/>
        <v>1455.</v>
      </c>
      <c r="AM1532" s="140"/>
      <c r="AN1532" s="296"/>
      <c r="AO1532" s="193"/>
    </row>
    <row r="1533" spans="1:41" ht="22.5" hidden="1" customHeight="1" x14ac:dyDescent="0.25">
      <c r="A1533" s="68" t="s">
        <v>4639</v>
      </c>
      <c r="B1533" s="25">
        <v>2985</v>
      </c>
      <c r="C1533" s="36" t="s">
        <v>647</v>
      </c>
      <c r="D1533" s="25">
        <v>1998</v>
      </c>
      <c r="E1533" s="108" t="s">
        <v>2932</v>
      </c>
      <c r="F1533" s="68" t="s">
        <v>2933</v>
      </c>
      <c r="G1533" s="25">
        <v>5</v>
      </c>
      <c r="H1533" s="25">
        <v>6</v>
      </c>
      <c r="I1533" s="137">
        <v>6473.5</v>
      </c>
      <c r="J1533" s="137">
        <v>3855.3</v>
      </c>
      <c r="K1533" s="137">
        <v>3855.3</v>
      </c>
      <c r="L1533" s="30">
        <v>263</v>
      </c>
      <c r="M1533" s="137">
        <f t="shared" si="319"/>
        <v>1457580</v>
      </c>
      <c r="N1533" s="137"/>
      <c r="O1533" s="137"/>
      <c r="P1533" s="137"/>
      <c r="Q1533" s="137">
        <f t="shared" si="320"/>
        <v>1457580</v>
      </c>
      <c r="R1533" s="137">
        <v>1457580</v>
      </c>
      <c r="S1533" s="30"/>
      <c r="T1533" s="137"/>
      <c r="U1533" s="137"/>
      <c r="V1533" s="137"/>
      <c r="W1533" s="137"/>
      <c r="X1533" s="137"/>
      <c r="Y1533" s="137"/>
      <c r="Z1533" s="137"/>
      <c r="AA1533" s="137"/>
      <c r="AB1533" s="137"/>
      <c r="AC1533" s="137"/>
      <c r="AD1533" s="137"/>
      <c r="AE1533" s="137"/>
      <c r="AF1533" s="137"/>
      <c r="AG1533" s="337">
        <v>2025</v>
      </c>
      <c r="AH1533" s="166" t="s">
        <v>3048</v>
      </c>
      <c r="AI1533" s="166"/>
      <c r="AJ1533" s="134">
        <f t="shared" si="321"/>
        <v>1456</v>
      </c>
      <c r="AK1533" s="35" t="s">
        <v>153</v>
      </c>
      <c r="AL1533" s="134" t="str">
        <f t="shared" si="322"/>
        <v>1456.</v>
      </c>
      <c r="AM1533" s="140"/>
      <c r="AN1533" s="296"/>
      <c r="AO1533" s="193"/>
    </row>
    <row r="1534" spans="1:41" ht="22.5" hidden="1" customHeight="1" x14ac:dyDescent="0.25">
      <c r="A1534" s="68" t="s">
        <v>4640</v>
      </c>
      <c r="B1534" s="25">
        <v>2998</v>
      </c>
      <c r="C1534" s="205" t="s">
        <v>624</v>
      </c>
      <c r="D1534" s="25">
        <v>1961</v>
      </c>
      <c r="E1534" s="108" t="s">
        <v>2932</v>
      </c>
      <c r="F1534" s="68" t="s">
        <v>2934</v>
      </c>
      <c r="G1534" s="30">
        <v>2</v>
      </c>
      <c r="H1534" s="30">
        <v>1</v>
      </c>
      <c r="I1534" s="137">
        <v>325.7</v>
      </c>
      <c r="J1534" s="137">
        <v>219.3</v>
      </c>
      <c r="K1534" s="137">
        <v>219.3</v>
      </c>
      <c r="L1534" s="30">
        <v>15</v>
      </c>
      <c r="M1534" s="137">
        <f t="shared" si="319"/>
        <v>132779.20000000001</v>
      </c>
      <c r="N1534" s="137"/>
      <c r="O1534" s="137"/>
      <c r="P1534" s="137"/>
      <c r="Q1534" s="137">
        <f t="shared" si="320"/>
        <v>132779.20000000001</v>
      </c>
      <c r="R1534" s="137"/>
      <c r="S1534" s="30"/>
      <c r="T1534" s="137"/>
      <c r="U1534" s="137"/>
      <c r="V1534" s="137"/>
      <c r="W1534" s="137"/>
      <c r="X1534" s="137"/>
      <c r="Y1534" s="137"/>
      <c r="Z1534" s="137"/>
      <c r="AA1534" s="137">
        <v>49.6</v>
      </c>
      <c r="AB1534" s="137">
        <f>AA1534*2677</f>
        <v>132779.20000000001</v>
      </c>
      <c r="AC1534" s="137"/>
      <c r="AD1534" s="137"/>
      <c r="AE1534" s="137"/>
      <c r="AF1534" s="137"/>
      <c r="AG1534" s="337">
        <v>2025</v>
      </c>
      <c r="AH1534" s="166"/>
      <c r="AI1534" s="166"/>
      <c r="AJ1534" s="134">
        <f t="shared" si="321"/>
        <v>1457</v>
      </c>
      <c r="AK1534" s="35" t="s">
        <v>153</v>
      </c>
      <c r="AL1534" s="134" t="str">
        <f t="shared" si="322"/>
        <v>1457.</v>
      </c>
      <c r="AM1534" s="140"/>
      <c r="AN1534" s="296"/>
      <c r="AO1534" s="193"/>
    </row>
    <row r="1535" spans="1:41" ht="22.5" hidden="1" customHeight="1" x14ac:dyDescent="0.25">
      <c r="A1535" s="68" t="s">
        <v>4641</v>
      </c>
      <c r="B1535" s="25">
        <v>3006</v>
      </c>
      <c r="C1535" s="36" t="s">
        <v>1457</v>
      </c>
      <c r="D1535" s="25">
        <v>1956</v>
      </c>
      <c r="E1535" s="108" t="s">
        <v>2932</v>
      </c>
      <c r="F1535" s="68" t="s">
        <v>2935</v>
      </c>
      <c r="G1535" s="25">
        <v>2</v>
      </c>
      <c r="H1535" s="25">
        <v>1</v>
      </c>
      <c r="I1535" s="137">
        <v>405.9</v>
      </c>
      <c r="J1535" s="137">
        <v>278.2</v>
      </c>
      <c r="K1535" s="137">
        <v>278.2</v>
      </c>
      <c r="L1535" s="30">
        <v>20</v>
      </c>
      <c r="M1535" s="137">
        <f t="shared" si="319"/>
        <v>135991.6</v>
      </c>
      <c r="N1535" s="137"/>
      <c r="O1535" s="137"/>
      <c r="P1535" s="137"/>
      <c r="Q1535" s="137">
        <f t="shared" si="320"/>
        <v>135991.6</v>
      </c>
      <c r="R1535" s="137"/>
      <c r="S1535" s="30"/>
      <c r="T1535" s="137"/>
      <c r="U1535" s="137"/>
      <c r="V1535" s="137"/>
      <c r="W1535" s="137"/>
      <c r="X1535" s="137"/>
      <c r="Y1535" s="137"/>
      <c r="Z1535" s="137"/>
      <c r="AA1535" s="137">
        <v>50.8</v>
      </c>
      <c r="AB1535" s="137">
        <f>AA1535*2677</f>
        <v>135991.6</v>
      </c>
      <c r="AC1535" s="137"/>
      <c r="AD1535" s="137"/>
      <c r="AE1535" s="137"/>
      <c r="AF1535" s="137"/>
      <c r="AG1535" s="337">
        <v>2025</v>
      </c>
      <c r="AH1535" s="166"/>
      <c r="AI1535" s="166"/>
      <c r="AJ1535" s="134">
        <f t="shared" si="321"/>
        <v>1458</v>
      </c>
      <c r="AK1535" s="35" t="s">
        <v>153</v>
      </c>
      <c r="AL1535" s="134" t="str">
        <f t="shared" si="322"/>
        <v>1458.</v>
      </c>
      <c r="AM1535" s="140"/>
      <c r="AN1535" s="296"/>
      <c r="AO1535" s="193"/>
    </row>
    <row r="1536" spans="1:41" ht="22.5" hidden="1" customHeight="1" x14ac:dyDescent="0.25">
      <c r="A1536" s="68" t="s">
        <v>4642</v>
      </c>
      <c r="B1536" s="25">
        <v>3014</v>
      </c>
      <c r="C1536" s="36" t="s">
        <v>607</v>
      </c>
      <c r="D1536" s="25">
        <v>1967</v>
      </c>
      <c r="E1536" s="108" t="s">
        <v>2932</v>
      </c>
      <c r="F1536" s="68" t="s">
        <v>2934</v>
      </c>
      <c r="G1536" s="25">
        <v>2</v>
      </c>
      <c r="H1536" s="25">
        <v>2</v>
      </c>
      <c r="I1536" s="137">
        <v>512.5</v>
      </c>
      <c r="J1536" s="137">
        <v>300.7</v>
      </c>
      <c r="K1536" s="137">
        <v>300.7</v>
      </c>
      <c r="L1536" s="30">
        <v>30</v>
      </c>
      <c r="M1536" s="137">
        <f t="shared" si="319"/>
        <v>234728</v>
      </c>
      <c r="N1536" s="137"/>
      <c r="O1536" s="137"/>
      <c r="P1536" s="137"/>
      <c r="Q1536" s="137">
        <f t="shared" si="320"/>
        <v>234728</v>
      </c>
      <c r="R1536" s="137">
        <v>50015</v>
      </c>
      <c r="S1536" s="30"/>
      <c r="T1536" s="137"/>
      <c r="U1536" s="137"/>
      <c r="V1536" s="137"/>
      <c r="W1536" s="137"/>
      <c r="X1536" s="137"/>
      <c r="Y1536" s="137"/>
      <c r="Z1536" s="137"/>
      <c r="AA1536" s="137">
        <v>69</v>
      </c>
      <c r="AB1536" s="137">
        <f>AA1536*2677</f>
        <v>184713</v>
      </c>
      <c r="AC1536" s="137"/>
      <c r="AD1536" s="137"/>
      <c r="AE1536" s="137"/>
      <c r="AF1536" s="137"/>
      <c r="AG1536" s="337">
        <v>2025</v>
      </c>
      <c r="AH1536" s="166" t="s">
        <v>3048</v>
      </c>
      <c r="AI1536" s="166"/>
      <c r="AJ1536" s="134">
        <f t="shared" si="321"/>
        <v>1459</v>
      </c>
      <c r="AK1536" s="35" t="s">
        <v>153</v>
      </c>
      <c r="AL1536" s="134" t="str">
        <f t="shared" si="322"/>
        <v>1459.</v>
      </c>
      <c r="AM1536" s="140"/>
      <c r="AN1536" s="296"/>
      <c r="AO1536" s="193"/>
    </row>
    <row r="1537" spans="1:41" ht="22.5" hidden="1" customHeight="1" x14ac:dyDescent="0.25">
      <c r="A1537" s="68" t="s">
        <v>4643</v>
      </c>
      <c r="B1537" s="25">
        <v>3018</v>
      </c>
      <c r="C1537" s="36" t="s">
        <v>649</v>
      </c>
      <c r="D1537" s="25">
        <v>1970</v>
      </c>
      <c r="E1537" s="108" t="s">
        <v>2932</v>
      </c>
      <c r="F1537" s="68" t="s">
        <v>2934</v>
      </c>
      <c r="G1537" s="25">
        <v>2</v>
      </c>
      <c r="H1537" s="25">
        <v>2</v>
      </c>
      <c r="I1537" s="137">
        <v>516.5</v>
      </c>
      <c r="J1537" s="137">
        <v>299.2</v>
      </c>
      <c r="K1537" s="137">
        <v>299.2</v>
      </c>
      <c r="L1537" s="30">
        <v>22</v>
      </c>
      <c r="M1537" s="137">
        <f t="shared" si="319"/>
        <v>167687.28</v>
      </c>
      <c r="N1537" s="137"/>
      <c r="O1537" s="137"/>
      <c r="P1537" s="137"/>
      <c r="Q1537" s="137">
        <f t="shared" si="320"/>
        <v>167687.28</v>
      </c>
      <c r="R1537" s="137"/>
      <c r="S1537" s="30"/>
      <c r="T1537" s="137"/>
      <c r="U1537" s="137"/>
      <c r="V1537" s="137"/>
      <c r="W1537" s="137"/>
      <c r="X1537" s="137"/>
      <c r="Y1537" s="137"/>
      <c r="Z1537" s="137"/>
      <c r="AA1537" s="137">
        <v>62.64</v>
      </c>
      <c r="AB1537" s="137">
        <f>AA1537*2677</f>
        <v>167687.28</v>
      </c>
      <c r="AC1537" s="137"/>
      <c r="AD1537" s="137"/>
      <c r="AE1537" s="137"/>
      <c r="AF1537" s="137"/>
      <c r="AG1537" s="337">
        <v>2025</v>
      </c>
      <c r="AH1537" s="166"/>
      <c r="AI1537" s="166"/>
      <c r="AJ1537" s="134">
        <f t="shared" si="321"/>
        <v>1460</v>
      </c>
      <c r="AK1537" s="35" t="s">
        <v>153</v>
      </c>
      <c r="AL1537" s="134" t="str">
        <f t="shared" si="322"/>
        <v>1460.</v>
      </c>
      <c r="AM1537" s="140"/>
      <c r="AN1537" s="296"/>
      <c r="AO1537" s="193"/>
    </row>
    <row r="1538" spans="1:41" ht="22.5" hidden="1" customHeight="1" x14ac:dyDescent="0.25">
      <c r="A1538" s="68" t="s">
        <v>4644</v>
      </c>
      <c r="B1538" s="25">
        <v>3039</v>
      </c>
      <c r="C1538" s="205" t="s">
        <v>628</v>
      </c>
      <c r="D1538" s="25">
        <v>1970</v>
      </c>
      <c r="E1538" s="108" t="s">
        <v>2932</v>
      </c>
      <c r="F1538" s="68" t="s">
        <v>2934</v>
      </c>
      <c r="G1538" s="30">
        <v>2</v>
      </c>
      <c r="H1538" s="30">
        <v>1</v>
      </c>
      <c r="I1538" s="137">
        <v>356.3</v>
      </c>
      <c r="J1538" s="137">
        <v>225.9</v>
      </c>
      <c r="K1538" s="137">
        <v>225.9</v>
      </c>
      <c r="L1538" s="30">
        <v>15</v>
      </c>
      <c r="M1538" s="137">
        <f t="shared" si="319"/>
        <v>116153.70000000001</v>
      </c>
      <c r="N1538" s="137"/>
      <c r="O1538" s="137"/>
      <c r="P1538" s="137"/>
      <c r="Q1538" s="137">
        <f t="shared" si="320"/>
        <v>116153.70000000001</v>
      </c>
      <c r="R1538" s="137">
        <v>116153.70000000001</v>
      </c>
      <c r="S1538" s="30"/>
      <c r="T1538" s="137"/>
      <c r="U1538" s="137"/>
      <c r="V1538" s="137"/>
      <c r="W1538" s="137"/>
      <c r="X1538" s="137"/>
      <c r="Y1538" s="137"/>
      <c r="Z1538" s="137"/>
      <c r="AA1538" s="137"/>
      <c r="AB1538" s="137"/>
      <c r="AC1538" s="137"/>
      <c r="AD1538" s="137"/>
      <c r="AE1538" s="137"/>
      <c r="AF1538" s="137"/>
      <c r="AG1538" s="337">
        <v>2025</v>
      </c>
      <c r="AH1538" s="166" t="s">
        <v>3049</v>
      </c>
      <c r="AI1538" s="166"/>
      <c r="AJ1538" s="134">
        <f t="shared" si="321"/>
        <v>1461</v>
      </c>
      <c r="AK1538" s="35" t="s">
        <v>153</v>
      </c>
      <c r="AL1538" s="134" t="str">
        <f t="shared" si="322"/>
        <v>1461.</v>
      </c>
      <c r="AM1538" s="140"/>
      <c r="AN1538" s="296"/>
      <c r="AO1538" s="193"/>
    </row>
    <row r="1539" spans="1:41" ht="22.5" hidden="1" customHeight="1" x14ac:dyDescent="0.25">
      <c r="A1539" s="68" t="s">
        <v>4645</v>
      </c>
      <c r="B1539" s="25">
        <v>3040</v>
      </c>
      <c r="C1539" s="36" t="s">
        <v>609</v>
      </c>
      <c r="D1539" s="25">
        <v>1976</v>
      </c>
      <c r="E1539" s="108" t="s">
        <v>2932</v>
      </c>
      <c r="F1539" s="68" t="s">
        <v>2934</v>
      </c>
      <c r="G1539" s="25">
        <v>2</v>
      </c>
      <c r="H1539" s="25">
        <v>2</v>
      </c>
      <c r="I1539" s="137">
        <v>729.6</v>
      </c>
      <c r="J1539" s="137">
        <v>451.8</v>
      </c>
      <c r="K1539" s="137">
        <v>451.8</v>
      </c>
      <c r="L1539" s="30">
        <v>18</v>
      </c>
      <c r="M1539" s="137">
        <f t="shared" si="319"/>
        <v>471098.05</v>
      </c>
      <c r="N1539" s="137"/>
      <c r="O1539" s="137"/>
      <c r="P1539" s="137"/>
      <c r="Q1539" s="137">
        <f t="shared" si="320"/>
        <v>471098.05</v>
      </c>
      <c r="R1539" s="137">
        <v>243553.05</v>
      </c>
      <c r="S1539" s="30"/>
      <c r="T1539" s="137"/>
      <c r="U1539" s="137"/>
      <c r="V1539" s="137"/>
      <c r="W1539" s="137"/>
      <c r="X1539" s="137"/>
      <c r="Y1539" s="137"/>
      <c r="Z1539" s="137"/>
      <c r="AA1539" s="137">
        <v>85</v>
      </c>
      <c r="AB1539" s="137">
        <f>AA1539*2677</f>
        <v>227545</v>
      </c>
      <c r="AC1539" s="137"/>
      <c r="AD1539" s="137"/>
      <c r="AE1539" s="137"/>
      <c r="AF1539" s="137"/>
      <c r="AG1539" s="337">
        <v>2025</v>
      </c>
      <c r="AH1539" s="166" t="s">
        <v>3049</v>
      </c>
      <c r="AI1539" s="166"/>
      <c r="AJ1539" s="134">
        <f t="shared" si="321"/>
        <v>1462</v>
      </c>
      <c r="AK1539" s="35" t="s">
        <v>153</v>
      </c>
      <c r="AL1539" s="134" t="str">
        <f t="shared" si="322"/>
        <v>1462.</v>
      </c>
      <c r="AM1539" s="140"/>
      <c r="AN1539" s="296"/>
      <c r="AO1539" s="193"/>
    </row>
    <row r="1540" spans="1:41" ht="22.5" hidden="1" customHeight="1" x14ac:dyDescent="0.25">
      <c r="A1540" s="68" t="s">
        <v>4646</v>
      </c>
      <c r="B1540" s="25">
        <v>3042</v>
      </c>
      <c r="C1540" s="36" t="s">
        <v>1459</v>
      </c>
      <c r="D1540" s="25">
        <v>1958</v>
      </c>
      <c r="E1540" s="108" t="s">
        <v>2932</v>
      </c>
      <c r="F1540" s="68" t="s">
        <v>2935</v>
      </c>
      <c r="G1540" s="30">
        <v>2</v>
      </c>
      <c r="H1540" s="30">
        <v>1</v>
      </c>
      <c r="I1540" s="137">
        <v>402</v>
      </c>
      <c r="J1540" s="137">
        <v>269.5</v>
      </c>
      <c r="K1540" s="137">
        <v>269.5</v>
      </c>
      <c r="L1540" s="30">
        <v>15</v>
      </c>
      <c r="M1540" s="137">
        <f t="shared" si="319"/>
        <v>139632.31999999998</v>
      </c>
      <c r="N1540" s="137"/>
      <c r="O1540" s="137"/>
      <c r="P1540" s="137"/>
      <c r="Q1540" s="137">
        <f t="shared" si="320"/>
        <v>139632.31999999998</v>
      </c>
      <c r="R1540" s="137"/>
      <c r="S1540" s="30"/>
      <c r="T1540" s="137"/>
      <c r="U1540" s="137"/>
      <c r="V1540" s="137"/>
      <c r="W1540" s="137"/>
      <c r="X1540" s="137"/>
      <c r="Y1540" s="137"/>
      <c r="Z1540" s="137"/>
      <c r="AA1540" s="137">
        <v>52.16</v>
      </c>
      <c r="AB1540" s="137">
        <f>AA1540*2677</f>
        <v>139632.31999999998</v>
      </c>
      <c r="AC1540" s="137"/>
      <c r="AD1540" s="137"/>
      <c r="AE1540" s="137"/>
      <c r="AF1540" s="137"/>
      <c r="AG1540" s="337">
        <v>2025</v>
      </c>
      <c r="AH1540" s="166"/>
      <c r="AI1540" s="166"/>
      <c r="AJ1540" s="134">
        <f t="shared" si="321"/>
        <v>1463</v>
      </c>
      <c r="AK1540" s="35" t="s">
        <v>153</v>
      </c>
      <c r="AL1540" s="134" t="str">
        <f t="shared" si="322"/>
        <v>1463.</v>
      </c>
      <c r="AM1540" s="140"/>
      <c r="AN1540" s="296"/>
      <c r="AO1540" s="193"/>
    </row>
    <row r="1541" spans="1:41" ht="22.5" hidden="1" customHeight="1" x14ac:dyDescent="0.25">
      <c r="A1541" s="68" t="s">
        <v>4647</v>
      </c>
      <c r="B1541" s="25">
        <v>3049</v>
      </c>
      <c r="C1541" s="36" t="s">
        <v>612</v>
      </c>
      <c r="D1541" s="25">
        <v>1976</v>
      </c>
      <c r="E1541" s="108" t="s">
        <v>2932</v>
      </c>
      <c r="F1541" s="68" t="s">
        <v>2934</v>
      </c>
      <c r="G1541" s="25">
        <v>5</v>
      </c>
      <c r="H1541" s="25">
        <v>6</v>
      </c>
      <c r="I1541" s="137">
        <v>4931.6499999999996</v>
      </c>
      <c r="J1541" s="137">
        <v>2987.7</v>
      </c>
      <c r="K1541" s="137">
        <v>2987.7</v>
      </c>
      <c r="L1541" s="30">
        <v>183</v>
      </c>
      <c r="M1541" s="137">
        <f t="shared" si="319"/>
        <v>1268952</v>
      </c>
      <c r="N1541" s="137"/>
      <c r="O1541" s="137"/>
      <c r="P1541" s="137"/>
      <c r="Q1541" s="137">
        <f t="shared" si="320"/>
        <v>1268952</v>
      </c>
      <c r="R1541" s="137">
        <v>1268952</v>
      </c>
      <c r="S1541" s="30"/>
      <c r="T1541" s="137"/>
      <c r="U1541" s="137"/>
      <c r="V1541" s="137"/>
      <c r="W1541" s="137"/>
      <c r="X1541" s="137"/>
      <c r="Y1541" s="137"/>
      <c r="Z1541" s="137"/>
      <c r="AA1541" s="137"/>
      <c r="AB1541" s="137"/>
      <c r="AC1541" s="137"/>
      <c r="AD1541" s="137"/>
      <c r="AE1541" s="137"/>
      <c r="AF1541" s="137"/>
      <c r="AG1541" s="337">
        <v>2025</v>
      </c>
      <c r="AH1541" s="166" t="s">
        <v>3048</v>
      </c>
      <c r="AI1541" s="166"/>
      <c r="AJ1541" s="134">
        <f t="shared" si="321"/>
        <v>1464</v>
      </c>
      <c r="AK1541" s="35" t="s">
        <v>153</v>
      </c>
      <c r="AL1541" s="134" t="str">
        <f t="shared" si="322"/>
        <v>1464.</v>
      </c>
      <c r="AM1541" s="140"/>
      <c r="AN1541" s="296"/>
      <c r="AO1541" s="193"/>
    </row>
    <row r="1542" spans="1:41" ht="22.5" hidden="1" customHeight="1" x14ac:dyDescent="0.25">
      <c r="A1542" s="68" t="s">
        <v>4648</v>
      </c>
      <c r="B1542" s="25">
        <v>3051</v>
      </c>
      <c r="C1542" s="36" t="s">
        <v>614</v>
      </c>
      <c r="D1542" s="25">
        <v>1984</v>
      </c>
      <c r="E1542" s="108" t="s">
        <v>2932</v>
      </c>
      <c r="F1542" s="68" t="s">
        <v>2934</v>
      </c>
      <c r="G1542" s="30">
        <v>5</v>
      </c>
      <c r="H1542" s="30">
        <v>14</v>
      </c>
      <c r="I1542" s="137">
        <v>4127.2</v>
      </c>
      <c r="J1542" s="137">
        <v>2966.9</v>
      </c>
      <c r="K1542" s="137">
        <v>2966.9</v>
      </c>
      <c r="L1542" s="30">
        <v>174</v>
      </c>
      <c r="M1542" s="137">
        <f t="shared" si="319"/>
        <v>356576.39999999997</v>
      </c>
      <c r="N1542" s="137"/>
      <c r="O1542" s="137"/>
      <c r="P1542" s="137"/>
      <c r="Q1542" s="137">
        <f t="shared" si="320"/>
        <v>356576.39999999997</v>
      </c>
      <c r="R1542" s="137"/>
      <c r="S1542" s="30"/>
      <c r="T1542" s="137"/>
      <c r="U1542" s="137"/>
      <c r="V1542" s="137"/>
      <c r="W1542" s="137"/>
      <c r="X1542" s="137"/>
      <c r="Y1542" s="137"/>
      <c r="Z1542" s="137"/>
      <c r="AA1542" s="137">
        <v>133.19999999999999</v>
      </c>
      <c r="AB1542" s="137">
        <f>AA1542*2677</f>
        <v>356576.39999999997</v>
      </c>
      <c r="AC1542" s="137"/>
      <c r="AD1542" s="137"/>
      <c r="AE1542" s="137"/>
      <c r="AF1542" s="137"/>
      <c r="AG1542" s="337">
        <v>2025</v>
      </c>
      <c r="AH1542" s="166"/>
      <c r="AI1542" s="166"/>
      <c r="AJ1542" s="134">
        <f t="shared" si="321"/>
        <v>1465</v>
      </c>
      <c r="AK1542" s="35" t="s">
        <v>153</v>
      </c>
      <c r="AL1542" s="134" t="str">
        <f t="shared" si="322"/>
        <v>1465.</v>
      </c>
      <c r="AM1542" s="140"/>
      <c r="AN1542" s="296"/>
      <c r="AO1542" s="193"/>
    </row>
    <row r="1543" spans="1:41" ht="22.5" hidden="1" customHeight="1" x14ac:dyDescent="0.25">
      <c r="A1543" s="68" t="s">
        <v>4649</v>
      </c>
      <c r="B1543" s="25">
        <v>3052</v>
      </c>
      <c r="C1543" s="36" t="s">
        <v>1460</v>
      </c>
      <c r="D1543" s="25">
        <v>1962</v>
      </c>
      <c r="E1543" s="108" t="s">
        <v>2932</v>
      </c>
      <c r="F1543" s="68" t="s">
        <v>2934</v>
      </c>
      <c r="G1543" s="30">
        <v>2</v>
      </c>
      <c r="H1543" s="30">
        <v>2</v>
      </c>
      <c r="I1543" s="137">
        <v>8857.6</v>
      </c>
      <c r="J1543" s="137">
        <v>5260.2</v>
      </c>
      <c r="K1543" s="137">
        <v>5260.2</v>
      </c>
      <c r="L1543" s="30">
        <v>317</v>
      </c>
      <c r="M1543" s="137">
        <f t="shared" si="319"/>
        <v>4340100</v>
      </c>
      <c r="N1543" s="137"/>
      <c r="O1543" s="137"/>
      <c r="P1543" s="137"/>
      <c r="Q1543" s="137">
        <f t="shared" si="320"/>
        <v>4340100</v>
      </c>
      <c r="R1543" s="137">
        <v>4340100</v>
      </c>
      <c r="S1543" s="30"/>
      <c r="T1543" s="137"/>
      <c r="U1543" s="137"/>
      <c r="V1543" s="137"/>
      <c r="W1543" s="137"/>
      <c r="X1543" s="137"/>
      <c r="Y1543" s="137"/>
      <c r="Z1543" s="137"/>
      <c r="AA1543" s="137"/>
      <c r="AB1543" s="137"/>
      <c r="AC1543" s="137"/>
      <c r="AD1543" s="137"/>
      <c r="AE1543" s="137"/>
      <c r="AF1543" s="137"/>
      <c r="AG1543" s="337">
        <v>2025</v>
      </c>
      <c r="AH1543" s="166" t="s">
        <v>3052</v>
      </c>
      <c r="AI1543" s="166"/>
      <c r="AJ1543" s="134">
        <f t="shared" si="321"/>
        <v>1466</v>
      </c>
      <c r="AK1543" s="35" t="s">
        <v>153</v>
      </c>
      <c r="AL1543" s="134" t="str">
        <f t="shared" si="322"/>
        <v>1466.</v>
      </c>
      <c r="AM1543" s="140"/>
      <c r="AN1543" s="296"/>
      <c r="AO1543" s="193"/>
    </row>
    <row r="1544" spans="1:41" ht="22.5" hidden="1" customHeight="1" x14ac:dyDescent="0.25">
      <c r="A1544" s="68" t="s">
        <v>4650</v>
      </c>
      <c r="B1544" s="25">
        <v>3056</v>
      </c>
      <c r="C1544" s="36" t="s">
        <v>1461</v>
      </c>
      <c r="D1544" s="25">
        <v>1960</v>
      </c>
      <c r="E1544" s="108" t="s">
        <v>2932</v>
      </c>
      <c r="F1544" s="68" t="s">
        <v>2934</v>
      </c>
      <c r="G1544" s="25">
        <v>2</v>
      </c>
      <c r="H1544" s="25">
        <v>2</v>
      </c>
      <c r="I1544" s="137">
        <v>697.7</v>
      </c>
      <c r="J1544" s="137">
        <v>392.9</v>
      </c>
      <c r="K1544" s="137">
        <v>392.9</v>
      </c>
      <c r="L1544" s="30">
        <v>29</v>
      </c>
      <c r="M1544" s="137">
        <f t="shared" si="319"/>
        <v>4400955</v>
      </c>
      <c r="N1544" s="137"/>
      <c r="O1544" s="137"/>
      <c r="P1544" s="137"/>
      <c r="Q1544" s="137">
        <f t="shared" si="320"/>
        <v>4400955</v>
      </c>
      <c r="R1544" s="137"/>
      <c r="S1544" s="30"/>
      <c r="T1544" s="137"/>
      <c r="U1544" s="137">
        <v>585</v>
      </c>
      <c r="V1544" s="137">
        <f>U1544*7523</f>
        <v>4400955</v>
      </c>
      <c r="W1544" s="137"/>
      <c r="X1544" s="137"/>
      <c r="Y1544" s="137"/>
      <c r="Z1544" s="137"/>
      <c r="AA1544" s="137"/>
      <c r="AB1544" s="137"/>
      <c r="AC1544" s="137"/>
      <c r="AD1544" s="137"/>
      <c r="AE1544" s="137"/>
      <c r="AF1544" s="137"/>
      <c r="AG1544" s="337">
        <v>2025</v>
      </c>
      <c r="AH1544" s="166"/>
      <c r="AI1544" s="166"/>
      <c r="AJ1544" s="134">
        <f t="shared" si="321"/>
        <v>1467</v>
      </c>
      <c r="AK1544" s="35" t="s">
        <v>153</v>
      </c>
      <c r="AL1544" s="134" t="str">
        <f t="shared" si="322"/>
        <v>1467.</v>
      </c>
      <c r="AM1544" s="140"/>
      <c r="AN1544" s="296"/>
      <c r="AO1544" s="193"/>
    </row>
    <row r="1545" spans="1:41" ht="22.5" hidden="1" customHeight="1" x14ac:dyDescent="0.25">
      <c r="A1545" s="68" t="s">
        <v>4651</v>
      </c>
      <c r="B1545" s="25">
        <v>2930</v>
      </c>
      <c r="C1545" s="36" t="s">
        <v>2880</v>
      </c>
      <c r="D1545" s="25">
        <v>1923</v>
      </c>
      <c r="E1545" s="108" t="s">
        <v>2932</v>
      </c>
      <c r="F1545" s="68" t="s">
        <v>2935</v>
      </c>
      <c r="G1545" s="25">
        <v>2</v>
      </c>
      <c r="H1545" s="25">
        <v>1</v>
      </c>
      <c r="I1545" s="137">
        <v>459.4</v>
      </c>
      <c r="J1545" s="137">
        <v>295.3</v>
      </c>
      <c r="K1545" s="137">
        <v>295.3</v>
      </c>
      <c r="L1545" s="30">
        <v>22</v>
      </c>
      <c r="M1545" s="137">
        <f t="shared" ref="M1545:M1567" si="323">R1545+T1545+V1545+X1545+Z1545+AB1545+AE1545+AF1545</f>
        <v>210412.19999999998</v>
      </c>
      <c r="N1545" s="137"/>
      <c r="O1545" s="137"/>
      <c r="P1545" s="137"/>
      <c r="Q1545" s="137">
        <f t="shared" ref="Q1545:Q1567" si="324">M1545</f>
        <v>210412.19999999998</v>
      </c>
      <c r="R1545" s="137"/>
      <c r="S1545" s="30"/>
      <c r="T1545" s="137"/>
      <c r="U1545" s="137"/>
      <c r="V1545" s="137"/>
      <c r="W1545" s="137"/>
      <c r="X1545" s="137"/>
      <c r="Y1545" s="137"/>
      <c r="Z1545" s="137"/>
      <c r="AA1545" s="137">
        <v>78.599999999999994</v>
      </c>
      <c r="AB1545" s="137">
        <f>AA1545*2677</f>
        <v>210412.19999999998</v>
      </c>
      <c r="AC1545" s="137"/>
      <c r="AD1545" s="137"/>
      <c r="AE1545" s="137"/>
      <c r="AF1545" s="137"/>
      <c r="AG1545" s="337">
        <v>2025</v>
      </c>
      <c r="AH1545" s="166"/>
      <c r="AI1545" s="166"/>
      <c r="AJ1545" s="134">
        <f t="shared" si="321"/>
        <v>1468</v>
      </c>
      <c r="AK1545" s="35" t="s">
        <v>153</v>
      </c>
      <c r="AL1545" s="134" t="str">
        <f t="shared" si="322"/>
        <v>1468.</v>
      </c>
      <c r="AM1545" s="140"/>
      <c r="AN1545" s="296"/>
      <c r="AO1545" s="193"/>
    </row>
    <row r="1546" spans="1:41" ht="22.5" hidden="1" customHeight="1" x14ac:dyDescent="0.25">
      <c r="A1546" s="68" t="s">
        <v>4652</v>
      </c>
      <c r="B1546" s="25">
        <v>2966</v>
      </c>
      <c r="C1546" s="36" t="s">
        <v>1455</v>
      </c>
      <c r="D1546" s="25">
        <v>1984</v>
      </c>
      <c r="E1546" s="108" t="s">
        <v>2932</v>
      </c>
      <c r="F1546" s="68" t="s">
        <v>2933</v>
      </c>
      <c r="G1546" s="25">
        <v>2</v>
      </c>
      <c r="H1546" s="25">
        <v>1</v>
      </c>
      <c r="I1546" s="137">
        <v>314</v>
      </c>
      <c r="J1546" s="137">
        <v>131.69999999999999</v>
      </c>
      <c r="K1546" s="137">
        <v>131.69999999999999</v>
      </c>
      <c r="L1546" s="30">
        <v>18</v>
      </c>
      <c r="M1546" s="137">
        <f t="shared" si="323"/>
        <v>2520205</v>
      </c>
      <c r="N1546" s="137"/>
      <c r="O1546" s="137"/>
      <c r="P1546" s="137"/>
      <c r="Q1546" s="137">
        <f t="shared" si="324"/>
        <v>2520205</v>
      </c>
      <c r="R1546" s="137"/>
      <c r="S1546" s="30"/>
      <c r="T1546" s="137"/>
      <c r="U1546" s="137">
        <v>335</v>
      </c>
      <c r="V1546" s="137">
        <f>U1546*7523</f>
        <v>2520205</v>
      </c>
      <c r="W1546" s="137"/>
      <c r="X1546" s="137"/>
      <c r="Y1546" s="137"/>
      <c r="Z1546" s="137"/>
      <c r="AA1546" s="137"/>
      <c r="AB1546" s="137"/>
      <c r="AC1546" s="137"/>
      <c r="AD1546" s="137"/>
      <c r="AE1546" s="137"/>
      <c r="AF1546" s="137"/>
      <c r="AG1546" s="337">
        <v>2025</v>
      </c>
      <c r="AH1546" s="166"/>
      <c r="AI1546" s="166"/>
      <c r="AJ1546" s="134">
        <f t="shared" si="321"/>
        <v>1469</v>
      </c>
      <c r="AK1546" s="35" t="s">
        <v>153</v>
      </c>
      <c r="AL1546" s="134" t="str">
        <f t="shared" si="322"/>
        <v>1469.</v>
      </c>
      <c r="AM1546" s="140"/>
      <c r="AN1546" s="296"/>
      <c r="AO1546" s="193"/>
    </row>
    <row r="1547" spans="1:41" ht="22.5" hidden="1" customHeight="1" x14ac:dyDescent="0.25">
      <c r="A1547" s="68" t="s">
        <v>4653</v>
      </c>
      <c r="B1547" s="25">
        <v>2718</v>
      </c>
      <c r="C1547" s="36" t="s">
        <v>2881</v>
      </c>
      <c r="D1547" s="25">
        <v>1933</v>
      </c>
      <c r="E1547" s="108" t="s">
        <v>2932</v>
      </c>
      <c r="F1547" s="68" t="s">
        <v>2935</v>
      </c>
      <c r="G1547" s="30">
        <v>1</v>
      </c>
      <c r="H1547" s="30">
        <v>1</v>
      </c>
      <c r="I1547" s="137">
        <v>287.5</v>
      </c>
      <c r="J1547" s="137">
        <v>178.9</v>
      </c>
      <c r="K1547" s="137">
        <v>178.9</v>
      </c>
      <c r="L1547" s="30">
        <v>11</v>
      </c>
      <c r="M1547" s="137">
        <f t="shared" si="323"/>
        <v>21435</v>
      </c>
      <c r="N1547" s="137"/>
      <c r="O1547" s="137"/>
      <c r="P1547" s="137"/>
      <c r="Q1547" s="137">
        <f t="shared" si="324"/>
        <v>21435</v>
      </c>
      <c r="R1547" s="137">
        <v>21435</v>
      </c>
      <c r="S1547" s="30"/>
      <c r="T1547" s="137"/>
      <c r="U1547" s="137"/>
      <c r="V1547" s="137"/>
      <c r="W1547" s="137"/>
      <c r="X1547" s="137"/>
      <c r="Y1547" s="137"/>
      <c r="Z1547" s="137"/>
      <c r="AA1547" s="137"/>
      <c r="AB1547" s="137"/>
      <c r="AC1547" s="137"/>
      <c r="AD1547" s="137"/>
      <c r="AE1547" s="137"/>
      <c r="AF1547" s="137"/>
      <c r="AG1547" s="337">
        <v>2025</v>
      </c>
      <c r="AH1547" s="166" t="s">
        <v>3048</v>
      </c>
      <c r="AI1547" s="166"/>
      <c r="AJ1547" s="134">
        <f t="shared" si="321"/>
        <v>1470</v>
      </c>
      <c r="AK1547" s="35" t="s">
        <v>153</v>
      </c>
      <c r="AL1547" s="134" t="str">
        <f t="shared" si="322"/>
        <v>1470.</v>
      </c>
      <c r="AM1547" s="140"/>
      <c r="AN1547" s="296"/>
      <c r="AO1547" s="193"/>
    </row>
    <row r="1548" spans="1:41" ht="22.5" hidden="1" customHeight="1" x14ac:dyDescent="0.25">
      <c r="A1548" s="68" t="s">
        <v>4654</v>
      </c>
      <c r="B1548" s="25">
        <v>2939</v>
      </c>
      <c r="C1548" s="36" t="s">
        <v>2882</v>
      </c>
      <c r="D1548" s="25">
        <v>1973</v>
      </c>
      <c r="E1548" s="108" t="s">
        <v>2932</v>
      </c>
      <c r="F1548" s="68" t="s">
        <v>2934</v>
      </c>
      <c r="G1548" s="25">
        <v>2</v>
      </c>
      <c r="H1548" s="25">
        <v>2</v>
      </c>
      <c r="I1548" s="137">
        <v>471</v>
      </c>
      <c r="J1548" s="137">
        <v>351</v>
      </c>
      <c r="K1548" s="137">
        <v>351</v>
      </c>
      <c r="L1548" s="30">
        <v>20</v>
      </c>
      <c r="M1548" s="137">
        <f t="shared" si="323"/>
        <v>77166</v>
      </c>
      <c r="N1548" s="137"/>
      <c r="O1548" s="137"/>
      <c r="P1548" s="137"/>
      <c r="Q1548" s="137">
        <f t="shared" si="324"/>
        <v>77166</v>
      </c>
      <c r="R1548" s="137">
        <v>77166</v>
      </c>
      <c r="S1548" s="30"/>
      <c r="T1548" s="137"/>
      <c r="U1548" s="137"/>
      <c r="V1548" s="137"/>
      <c r="W1548" s="137"/>
      <c r="X1548" s="137"/>
      <c r="Y1548" s="137"/>
      <c r="Z1548" s="137"/>
      <c r="AA1548" s="137"/>
      <c r="AB1548" s="137"/>
      <c r="AC1548" s="137"/>
      <c r="AD1548" s="137"/>
      <c r="AE1548" s="137"/>
      <c r="AF1548" s="137"/>
      <c r="AG1548" s="337">
        <v>2025</v>
      </c>
      <c r="AH1548" s="166" t="s">
        <v>3048</v>
      </c>
      <c r="AI1548" s="166"/>
      <c r="AJ1548" s="134">
        <f t="shared" si="321"/>
        <v>1471</v>
      </c>
      <c r="AK1548" s="35" t="s">
        <v>153</v>
      </c>
      <c r="AL1548" s="134" t="str">
        <f t="shared" si="322"/>
        <v>1471.</v>
      </c>
      <c r="AM1548" s="140"/>
      <c r="AN1548" s="296"/>
      <c r="AO1548" s="193"/>
    </row>
    <row r="1549" spans="1:41" ht="22.5" hidden="1" customHeight="1" x14ac:dyDescent="0.25">
      <c r="A1549" s="68" t="s">
        <v>4655</v>
      </c>
      <c r="B1549" s="25">
        <v>2698</v>
      </c>
      <c r="C1549" s="36" t="s">
        <v>653</v>
      </c>
      <c r="D1549" s="30">
        <v>2003</v>
      </c>
      <c r="E1549" s="108" t="s">
        <v>2932</v>
      </c>
      <c r="F1549" s="68" t="s">
        <v>2933</v>
      </c>
      <c r="G1549" s="30">
        <v>5</v>
      </c>
      <c r="H1549" s="30">
        <v>2</v>
      </c>
      <c r="I1549" s="137">
        <v>727.2</v>
      </c>
      <c r="J1549" s="137">
        <v>454.7</v>
      </c>
      <c r="K1549" s="137">
        <v>454.7</v>
      </c>
      <c r="L1549" s="30">
        <v>28</v>
      </c>
      <c r="M1549" s="137">
        <f t="shared" si="323"/>
        <v>375360</v>
      </c>
      <c r="N1549" s="137"/>
      <c r="O1549" s="137"/>
      <c r="P1549" s="137"/>
      <c r="Q1549" s="137">
        <f t="shared" si="324"/>
        <v>375360</v>
      </c>
      <c r="R1549" s="137">
        <v>375360</v>
      </c>
      <c r="S1549" s="30"/>
      <c r="T1549" s="137"/>
      <c r="U1549" s="137"/>
      <c r="V1549" s="137"/>
      <c r="W1549" s="137"/>
      <c r="X1549" s="137"/>
      <c r="Y1549" s="137"/>
      <c r="Z1549" s="137"/>
      <c r="AA1549" s="137"/>
      <c r="AB1549" s="137"/>
      <c r="AC1549" s="137"/>
      <c r="AD1549" s="137"/>
      <c r="AE1549" s="137"/>
      <c r="AF1549" s="137"/>
      <c r="AG1549" s="337">
        <v>2025</v>
      </c>
      <c r="AH1549" s="166" t="s">
        <v>3052</v>
      </c>
      <c r="AI1549" s="166"/>
      <c r="AJ1549" s="134">
        <f t="shared" si="321"/>
        <v>1472</v>
      </c>
      <c r="AK1549" s="35" t="s">
        <v>153</v>
      </c>
      <c r="AL1549" s="134" t="str">
        <f t="shared" si="322"/>
        <v>1472.</v>
      </c>
      <c r="AM1549" s="140"/>
      <c r="AN1549" s="296"/>
      <c r="AO1549" s="193"/>
    </row>
    <row r="1550" spans="1:41" ht="22.5" hidden="1" customHeight="1" x14ac:dyDescent="0.25">
      <c r="A1550" s="68" t="s">
        <v>4656</v>
      </c>
      <c r="B1550" s="25">
        <v>2720</v>
      </c>
      <c r="C1550" s="36" t="s">
        <v>1441</v>
      </c>
      <c r="D1550" s="25">
        <v>1987</v>
      </c>
      <c r="E1550" s="108" t="s">
        <v>2932</v>
      </c>
      <c r="F1550" s="68" t="s">
        <v>2934</v>
      </c>
      <c r="G1550" s="25">
        <v>2</v>
      </c>
      <c r="H1550" s="25">
        <v>2</v>
      </c>
      <c r="I1550" s="137">
        <v>2223.9</v>
      </c>
      <c r="J1550" s="137">
        <v>1303.9000000000001</v>
      </c>
      <c r="K1550" s="137">
        <v>1303.9000000000001</v>
      </c>
      <c r="L1550" s="30">
        <v>69</v>
      </c>
      <c r="M1550" s="137">
        <f t="shared" si="323"/>
        <v>294470</v>
      </c>
      <c r="N1550" s="137"/>
      <c r="O1550" s="137"/>
      <c r="P1550" s="137"/>
      <c r="Q1550" s="137">
        <f t="shared" si="324"/>
        <v>294470</v>
      </c>
      <c r="R1550" s="137"/>
      <c r="S1550" s="30"/>
      <c r="T1550" s="137"/>
      <c r="U1550" s="137"/>
      <c r="V1550" s="137"/>
      <c r="W1550" s="137"/>
      <c r="X1550" s="137"/>
      <c r="Y1550" s="137"/>
      <c r="Z1550" s="137"/>
      <c r="AA1550" s="137">
        <v>110</v>
      </c>
      <c r="AB1550" s="137">
        <f>AA1550*2677</f>
        <v>294470</v>
      </c>
      <c r="AC1550" s="137"/>
      <c r="AD1550" s="137"/>
      <c r="AE1550" s="137"/>
      <c r="AF1550" s="137"/>
      <c r="AG1550" s="337">
        <v>2025</v>
      </c>
      <c r="AH1550" s="166"/>
      <c r="AI1550" s="166"/>
      <c r="AJ1550" s="134">
        <f t="shared" si="321"/>
        <v>1473</v>
      </c>
      <c r="AK1550" s="35" t="s">
        <v>153</v>
      </c>
      <c r="AL1550" s="134" t="str">
        <f t="shared" si="322"/>
        <v>1473.</v>
      </c>
      <c r="AM1550" s="140"/>
      <c r="AN1550" s="296"/>
      <c r="AO1550" s="193"/>
    </row>
    <row r="1551" spans="1:41" ht="22.5" hidden="1" customHeight="1" x14ac:dyDescent="0.25">
      <c r="A1551" s="68" t="s">
        <v>4657</v>
      </c>
      <c r="B1551" s="25">
        <v>2738</v>
      </c>
      <c r="C1551" s="36" t="s">
        <v>651</v>
      </c>
      <c r="D1551" s="25">
        <v>1954</v>
      </c>
      <c r="E1551" s="108" t="s">
        <v>2932</v>
      </c>
      <c r="F1551" s="68" t="s">
        <v>2934</v>
      </c>
      <c r="G1551" s="25">
        <v>2</v>
      </c>
      <c r="H1551" s="25">
        <v>2</v>
      </c>
      <c r="I1551" s="137">
        <v>833.9</v>
      </c>
      <c r="J1551" s="137">
        <v>455.1</v>
      </c>
      <c r="K1551" s="137">
        <v>455.1</v>
      </c>
      <c r="L1551" s="30">
        <v>26</v>
      </c>
      <c r="M1551" s="137">
        <f t="shared" si="323"/>
        <v>80024</v>
      </c>
      <c r="N1551" s="137"/>
      <c r="O1551" s="137"/>
      <c r="P1551" s="137"/>
      <c r="Q1551" s="137">
        <f t="shared" si="324"/>
        <v>80024</v>
      </c>
      <c r="R1551" s="137">
        <v>80024</v>
      </c>
      <c r="S1551" s="30"/>
      <c r="T1551" s="137"/>
      <c r="U1551" s="137"/>
      <c r="V1551" s="137"/>
      <c r="W1551" s="137"/>
      <c r="X1551" s="137"/>
      <c r="Y1551" s="137"/>
      <c r="Z1551" s="137"/>
      <c r="AA1551" s="137"/>
      <c r="AB1551" s="137"/>
      <c r="AC1551" s="137"/>
      <c r="AD1551" s="137"/>
      <c r="AE1551" s="137"/>
      <c r="AF1551" s="137"/>
      <c r="AG1551" s="337">
        <v>2025</v>
      </c>
      <c r="AH1551" s="166" t="s">
        <v>3048</v>
      </c>
      <c r="AI1551" s="166"/>
      <c r="AJ1551" s="134">
        <f t="shared" si="321"/>
        <v>1474</v>
      </c>
      <c r="AK1551" s="35" t="s">
        <v>153</v>
      </c>
      <c r="AL1551" s="134" t="str">
        <f t="shared" si="322"/>
        <v>1474.</v>
      </c>
      <c r="AM1551" s="140"/>
      <c r="AN1551" s="296"/>
      <c r="AO1551" s="193"/>
    </row>
    <row r="1552" spans="1:41" ht="22.5" hidden="1" customHeight="1" x14ac:dyDescent="0.25">
      <c r="A1552" s="68" t="s">
        <v>4658</v>
      </c>
      <c r="B1552" s="25">
        <v>2780</v>
      </c>
      <c r="C1552" s="36" t="s">
        <v>632</v>
      </c>
      <c r="D1552" s="25">
        <v>1930</v>
      </c>
      <c r="E1552" s="108" t="s">
        <v>2932</v>
      </c>
      <c r="F1552" s="68" t="s">
        <v>2935</v>
      </c>
      <c r="G1552" s="25">
        <v>2</v>
      </c>
      <c r="H1552" s="25">
        <v>2</v>
      </c>
      <c r="I1552" s="137">
        <v>398.06</v>
      </c>
      <c r="J1552" s="137">
        <v>250.2</v>
      </c>
      <c r="K1552" s="137">
        <v>250.2</v>
      </c>
      <c r="L1552" s="30">
        <v>21</v>
      </c>
      <c r="M1552" s="137">
        <f t="shared" si="323"/>
        <v>145923.26999999999</v>
      </c>
      <c r="N1552" s="137"/>
      <c r="O1552" s="137"/>
      <c r="P1552" s="137"/>
      <c r="Q1552" s="137">
        <f t="shared" si="324"/>
        <v>145923.26999999999</v>
      </c>
      <c r="R1552" s="137"/>
      <c r="S1552" s="30"/>
      <c r="T1552" s="137"/>
      <c r="U1552" s="137"/>
      <c r="V1552" s="137"/>
      <c r="W1552" s="137"/>
      <c r="X1552" s="137"/>
      <c r="Y1552" s="137"/>
      <c r="Z1552" s="137"/>
      <c r="AA1552" s="137">
        <v>54.51</v>
      </c>
      <c r="AB1552" s="137">
        <f>AA1552*2677</f>
        <v>145923.26999999999</v>
      </c>
      <c r="AC1552" s="137"/>
      <c r="AD1552" s="137"/>
      <c r="AE1552" s="137"/>
      <c r="AF1552" s="137"/>
      <c r="AG1552" s="337">
        <v>2025</v>
      </c>
      <c r="AH1552" s="166"/>
      <c r="AI1552" s="166"/>
      <c r="AJ1552" s="134">
        <f t="shared" si="321"/>
        <v>1475</v>
      </c>
      <c r="AK1552" s="35" t="s">
        <v>153</v>
      </c>
      <c r="AL1552" s="134" t="str">
        <f t="shared" si="322"/>
        <v>1475.</v>
      </c>
      <c r="AM1552" s="140"/>
      <c r="AN1552" s="296"/>
      <c r="AO1552" s="193"/>
    </row>
    <row r="1553" spans="1:41" ht="22.5" hidden="1" customHeight="1" x14ac:dyDescent="0.25">
      <c r="A1553" s="68" t="s">
        <v>4659</v>
      </c>
      <c r="B1553" s="25">
        <v>2784</v>
      </c>
      <c r="C1553" s="36" t="s">
        <v>1822</v>
      </c>
      <c r="D1553" s="25">
        <v>1961</v>
      </c>
      <c r="E1553" s="108" t="s">
        <v>2932</v>
      </c>
      <c r="F1553" s="68" t="s">
        <v>2934</v>
      </c>
      <c r="G1553" s="30">
        <v>1</v>
      </c>
      <c r="H1553" s="30">
        <v>2</v>
      </c>
      <c r="I1553" s="137">
        <v>495.6</v>
      </c>
      <c r="J1553" s="137">
        <v>315.89999999999998</v>
      </c>
      <c r="K1553" s="137">
        <v>315.89999999999998</v>
      </c>
      <c r="L1553" s="30">
        <v>25</v>
      </c>
      <c r="M1553" s="137">
        <f t="shared" si="323"/>
        <v>150447.4</v>
      </c>
      <c r="N1553" s="137"/>
      <c r="O1553" s="137"/>
      <c r="P1553" s="137"/>
      <c r="Q1553" s="137">
        <f t="shared" si="324"/>
        <v>150447.4</v>
      </c>
      <c r="R1553" s="137"/>
      <c r="S1553" s="30"/>
      <c r="T1553" s="137"/>
      <c r="U1553" s="137"/>
      <c r="V1553" s="137"/>
      <c r="W1553" s="137"/>
      <c r="X1553" s="137"/>
      <c r="Y1553" s="137"/>
      <c r="Z1553" s="137"/>
      <c r="AA1553" s="137">
        <v>56.2</v>
      </c>
      <c r="AB1553" s="137">
        <f>AA1553*2677</f>
        <v>150447.4</v>
      </c>
      <c r="AC1553" s="137"/>
      <c r="AD1553" s="137"/>
      <c r="AE1553" s="137"/>
      <c r="AF1553" s="137"/>
      <c r="AG1553" s="337">
        <v>2025</v>
      </c>
      <c r="AH1553" s="166"/>
      <c r="AI1553" s="166"/>
      <c r="AJ1553" s="134">
        <f t="shared" si="321"/>
        <v>1476</v>
      </c>
      <c r="AK1553" s="35" t="s">
        <v>153</v>
      </c>
      <c r="AL1553" s="134" t="str">
        <f t="shared" si="322"/>
        <v>1476.</v>
      </c>
      <c r="AM1553" s="140"/>
      <c r="AN1553" s="296"/>
      <c r="AO1553" s="193"/>
    </row>
    <row r="1554" spans="1:41" ht="22.5" hidden="1" customHeight="1" x14ac:dyDescent="0.25">
      <c r="A1554" s="68" t="s">
        <v>4660</v>
      </c>
      <c r="B1554" s="25">
        <v>2806</v>
      </c>
      <c r="C1554" s="205" t="s">
        <v>592</v>
      </c>
      <c r="D1554" s="25">
        <v>1974</v>
      </c>
      <c r="E1554" s="108" t="s">
        <v>2932</v>
      </c>
      <c r="F1554" s="68" t="s">
        <v>2934</v>
      </c>
      <c r="G1554" s="30">
        <v>2</v>
      </c>
      <c r="H1554" s="30">
        <v>2</v>
      </c>
      <c r="I1554" s="137">
        <v>492.7</v>
      </c>
      <c r="J1554" s="137">
        <v>276.3</v>
      </c>
      <c r="K1554" s="137">
        <v>276.3</v>
      </c>
      <c r="L1554" s="30">
        <v>19</v>
      </c>
      <c r="M1554" s="137">
        <f t="shared" si="323"/>
        <v>286439</v>
      </c>
      <c r="N1554" s="137"/>
      <c r="O1554" s="137"/>
      <c r="P1554" s="137"/>
      <c r="Q1554" s="137">
        <f t="shared" si="324"/>
        <v>286439</v>
      </c>
      <c r="R1554" s="137"/>
      <c r="S1554" s="30"/>
      <c r="T1554" s="137"/>
      <c r="U1554" s="137"/>
      <c r="V1554" s="137"/>
      <c r="W1554" s="137"/>
      <c r="X1554" s="137"/>
      <c r="Y1554" s="137"/>
      <c r="Z1554" s="137"/>
      <c r="AA1554" s="137">
        <v>107</v>
      </c>
      <c r="AB1554" s="137">
        <f>AA1554*2677</f>
        <v>286439</v>
      </c>
      <c r="AC1554" s="137"/>
      <c r="AD1554" s="137"/>
      <c r="AE1554" s="137"/>
      <c r="AF1554" s="137"/>
      <c r="AG1554" s="337">
        <v>2025</v>
      </c>
      <c r="AH1554" s="166"/>
      <c r="AI1554" s="166"/>
      <c r="AJ1554" s="134">
        <f t="shared" si="321"/>
        <v>1477</v>
      </c>
      <c r="AK1554" s="35" t="s">
        <v>153</v>
      </c>
      <c r="AL1554" s="134" t="str">
        <f t="shared" si="322"/>
        <v>1477.</v>
      </c>
      <c r="AM1554" s="140"/>
      <c r="AN1554" s="296"/>
      <c r="AO1554" s="193"/>
    </row>
    <row r="1555" spans="1:41" ht="22.5" hidden="1" customHeight="1" x14ac:dyDescent="0.25">
      <c r="A1555" s="68" t="s">
        <v>4661</v>
      </c>
      <c r="B1555" s="25">
        <v>2869</v>
      </c>
      <c r="C1555" s="36" t="s">
        <v>1447</v>
      </c>
      <c r="D1555" s="25">
        <v>1972</v>
      </c>
      <c r="E1555" s="108" t="s">
        <v>2932</v>
      </c>
      <c r="F1555" s="68" t="s">
        <v>2934</v>
      </c>
      <c r="G1555" s="25">
        <v>2</v>
      </c>
      <c r="H1555" s="25">
        <v>2</v>
      </c>
      <c r="I1555" s="137">
        <v>1172.2</v>
      </c>
      <c r="J1555" s="137">
        <v>678.6</v>
      </c>
      <c r="K1555" s="137">
        <v>678.6</v>
      </c>
      <c r="L1555" s="30">
        <v>46</v>
      </c>
      <c r="M1555" s="137">
        <f t="shared" si="323"/>
        <v>85740</v>
      </c>
      <c r="N1555" s="137"/>
      <c r="O1555" s="137"/>
      <c r="P1555" s="137"/>
      <c r="Q1555" s="137">
        <f t="shared" si="324"/>
        <v>85740</v>
      </c>
      <c r="R1555" s="137">
        <v>85740</v>
      </c>
      <c r="S1555" s="30"/>
      <c r="T1555" s="137"/>
      <c r="U1555" s="137"/>
      <c r="V1555" s="137"/>
      <c r="W1555" s="137"/>
      <c r="X1555" s="137"/>
      <c r="Y1555" s="137"/>
      <c r="Z1555" s="137"/>
      <c r="AA1555" s="137"/>
      <c r="AB1555" s="137"/>
      <c r="AC1555" s="137"/>
      <c r="AD1555" s="137"/>
      <c r="AE1555" s="137"/>
      <c r="AF1555" s="137"/>
      <c r="AG1555" s="337">
        <v>2025</v>
      </c>
      <c r="AH1555" s="166" t="s">
        <v>3048</v>
      </c>
      <c r="AI1555" s="166"/>
      <c r="AJ1555" s="134">
        <f t="shared" si="321"/>
        <v>1478</v>
      </c>
      <c r="AK1555" s="35" t="s">
        <v>153</v>
      </c>
      <c r="AL1555" s="134" t="str">
        <f t="shared" si="322"/>
        <v>1478.</v>
      </c>
      <c r="AM1555" s="140"/>
      <c r="AN1555" s="296"/>
      <c r="AO1555" s="193"/>
    </row>
    <row r="1556" spans="1:41" ht="22.5" hidden="1" customHeight="1" x14ac:dyDescent="0.25">
      <c r="A1556" s="68" t="s">
        <v>4662</v>
      </c>
      <c r="B1556" s="25">
        <v>2885</v>
      </c>
      <c r="C1556" s="36" t="s">
        <v>635</v>
      </c>
      <c r="D1556" s="25">
        <v>1996</v>
      </c>
      <c r="E1556" s="108" t="s">
        <v>2932</v>
      </c>
      <c r="F1556" s="68" t="s">
        <v>2934</v>
      </c>
      <c r="G1556" s="25">
        <v>3</v>
      </c>
      <c r="H1556" s="25">
        <v>3</v>
      </c>
      <c r="I1556" s="137">
        <v>498.28</v>
      </c>
      <c r="J1556" s="137">
        <v>298.99</v>
      </c>
      <c r="K1556" s="137">
        <v>298.99</v>
      </c>
      <c r="L1556" s="30">
        <v>25</v>
      </c>
      <c r="M1556" s="137">
        <f t="shared" si="323"/>
        <v>188460.80000000002</v>
      </c>
      <c r="N1556" s="137"/>
      <c r="O1556" s="137"/>
      <c r="P1556" s="137"/>
      <c r="Q1556" s="137">
        <f t="shared" si="324"/>
        <v>188460.80000000002</v>
      </c>
      <c r="R1556" s="137"/>
      <c r="S1556" s="30"/>
      <c r="T1556" s="137"/>
      <c r="U1556" s="137"/>
      <c r="V1556" s="137"/>
      <c r="W1556" s="137"/>
      <c r="X1556" s="137"/>
      <c r="Y1556" s="137"/>
      <c r="Z1556" s="137"/>
      <c r="AA1556" s="137">
        <v>70.400000000000006</v>
      </c>
      <c r="AB1556" s="137">
        <f t="shared" ref="AB1556:AB1561" si="325">AA1556*2677</f>
        <v>188460.80000000002</v>
      </c>
      <c r="AC1556" s="137"/>
      <c r="AD1556" s="137"/>
      <c r="AE1556" s="137"/>
      <c r="AF1556" s="137"/>
      <c r="AG1556" s="337">
        <v>2025</v>
      </c>
      <c r="AH1556" s="166"/>
      <c r="AI1556" s="166"/>
      <c r="AJ1556" s="134">
        <f t="shared" si="321"/>
        <v>1479</v>
      </c>
      <c r="AK1556" s="35" t="s">
        <v>153</v>
      </c>
      <c r="AL1556" s="134" t="str">
        <f t="shared" si="322"/>
        <v>1479.</v>
      </c>
      <c r="AM1556" s="140"/>
      <c r="AN1556" s="296"/>
      <c r="AO1556" s="193"/>
    </row>
    <row r="1557" spans="1:41" ht="22.5" hidden="1" customHeight="1" x14ac:dyDescent="0.25">
      <c r="A1557" s="68" t="s">
        <v>4663</v>
      </c>
      <c r="B1557" s="25">
        <v>2906</v>
      </c>
      <c r="C1557" s="205" t="s">
        <v>619</v>
      </c>
      <c r="D1557" s="25">
        <v>1982</v>
      </c>
      <c r="E1557" s="108" t="s">
        <v>2932</v>
      </c>
      <c r="F1557" s="68" t="s">
        <v>2933</v>
      </c>
      <c r="G1557" s="25">
        <v>2</v>
      </c>
      <c r="H1557" s="25">
        <v>1</v>
      </c>
      <c r="I1557" s="137">
        <v>531</v>
      </c>
      <c r="J1557" s="137">
        <v>297.7</v>
      </c>
      <c r="K1557" s="137">
        <v>297.7</v>
      </c>
      <c r="L1557" s="30">
        <v>13</v>
      </c>
      <c r="M1557" s="137">
        <f t="shared" si="323"/>
        <v>200775</v>
      </c>
      <c r="N1557" s="137"/>
      <c r="O1557" s="137"/>
      <c r="P1557" s="137"/>
      <c r="Q1557" s="137">
        <f t="shared" si="324"/>
        <v>200775</v>
      </c>
      <c r="R1557" s="137"/>
      <c r="S1557" s="30"/>
      <c r="T1557" s="137"/>
      <c r="U1557" s="137"/>
      <c r="V1557" s="137"/>
      <c r="W1557" s="137"/>
      <c r="X1557" s="137"/>
      <c r="Y1557" s="137"/>
      <c r="Z1557" s="137"/>
      <c r="AA1557" s="137">
        <v>75</v>
      </c>
      <c r="AB1557" s="137">
        <f t="shared" si="325"/>
        <v>200775</v>
      </c>
      <c r="AC1557" s="137"/>
      <c r="AD1557" s="137"/>
      <c r="AE1557" s="137"/>
      <c r="AF1557" s="137"/>
      <c r="AG1557" s="337">
        <v>2025</v>
      </c>
      <c r="AH1557" s="166"/>
      <c r="AI1557" s="166"/>
      <c r="AJ1557" s="134">
        <f t="shared" si="321"/>
        <v>1480</v>
      </c>
      <c r="AK1557" s="35" t="s">
        <v>153</v>
      </c>
      <c r="AL1557" s="134" t="str">
        <f t="shared" si="322"/>
        <v>1480.</v>
      </c>
      <c r="AM1557" s="140"/>
      <c r="AN1557" s="296"/>
      <c r="AO1557" s="193"/>
    </row>
    <row r="1558" spans="1:41" ht="22.5" hidden="1" customHeight="1" x14ac:dyDescent="0.25">
      <c r="A1558" s="68" t="s">
        <v>4664</v>
      </c>
      <c r="B1558" s="25">
        <v>2713</v>
      </c>
      <c r="C1558" s="36" t="s">
        <v>2870</v>
      </c>
      <c r="D1558" s="25">
        <v>1967</v>
      </c>
      <c r="E1558" s="108" t="s">
        <v>2932</v>
      </c>
      <c r="F1558" s="68" t="s">
        <v>2934</v>
      </c>
      <c r="G1558" s="25">
        <v>2</v>
      </c>
      <c r="H1558" s="25">
        <v>2</v>
      </c>
      <c r="I1558" s="137">
        <v>328.8</v>
      </c>
      <c r="J1558" s="137">
        <v>295.2</v>
      </c>
      <c r="K1558" s="137">
        <v>295.2</v>
      </c>
      <c r="L1558" s="30">
        <v>10</v>
      </c>
      <c r="M1558" s="137">
        <f>R1558+T1558+V1558+X1558+Z1558+AB1558+AE1558+AF1558</f>
        <v>92195.87999999999</v>
      </c>
      <c r="N1558" s="137"/>
      <c r="O1558" s="137"/>
      <c r="P1558" s="137"/>
      <c r="Q1558" s="137">
        <f>M1558</f>
        <v>92195.87999999999</v>
      </c>
      <c r="R1558" s="137"/>
      <c r="S1558" s="30"/>
      <c r="T1558" s="137"/>
      <c r="U1558" s="137"/>
      <c r="V1558" s="137"/>
      <c r="W1558" s="137"/>
      <c r="X1558" s="137"/>
      <c r="Y1558" s="137"/>
      <c r="Z1558" s="137"/>
      <c r="AA1558" s="137">
        <v>34.44</v>
      </c>
      <c r="AB1558" s="137">
        <f t="shared" si="325"/>
        <v>92195.87999999999</v>
      </c>
      <c r="AC1558" s="137"/>
      <c r="AD1558" s="137"/>
      <c r="AE1558" s="137"/>
      <c r="AF1558" s="137"/>
      <c r="AG1558" s="337">
        <v>2025</v>
      </c>
      <c r="AH1558" s="166"/>
      <c r="AI1558" s="166"/>
      <c r="AJ1558" s="134">
        <f t="shared" si="321"/>
        <v>1481</v>
      </c>
      <c r="AK1558" s="35" t="s">
        <v>153</v>
      </c>
      <c r="AL1558" s="134" t="str">
        <f t="shared" si="322"/>
        <v>1481.</v>
      </c>
      <c r="AM1558" s="140"/>
      <c r="AN1558" s="296"/>
      <c r="AO1558" s="193"/>
    </row>
    <row r="1559" spans="1:41" ht="22.5" hidden="1" customHeight="1" x14ac:dyDescent="0.25">
      <c r="A1559" s="68" t="s">
        <v>4665</v>
      </c>
      <c r="B1559" s="25">
        <v>2924</v>
      </c>
      <c r="C1559" s="36" t="s">
        <v>641</v>
      </c>
      <c r="D1559" s="25">
        <v>1993</v>
      </c>
      <c r="E1559" s="108" t="s">
        <v>2932</v>
      </c>
      <c r="F1559" s="68" t="s">
        <v>2933</v>
      </c>
      <c r="G1559" s="25">
        <v>5</v>
      </c>
      <c r="H1559" s="25">
        <v>4</v>
      </c>
      <c r="I1559" s="137">
        <v>510.1</v>
      </c>
      <c r="J1559" s="137">
        <v>277.2</v>
      </c>
      <c r="K1559" s="137">
        <v>277.2</v>
      </c>
      <c r="L1559" s="30">
        <v>29</v>
      </c>
      <c r="M1559" s="137">
        <f t="shared" si="323"/>
        <v>187390</v>
      </c>
      <c r="N1559" s="137"/>
      <c r="O1559" s="137"/>
      <c r="P1559" s="137"/>
      <c r="Q1559" s="137">
        <f t="shared" si="324"/>
        <v>187390</v>
      </c>
      <c r="R1559" s="137"/>
      <c r="S1559" s="30"/>
      <c r="T1559" s="137"/>
      <c r="U1559" s="137"/>
      <c r="V1559" s="137"/>
      <c r="W1559" s="137"/>
      <c r="X1559" s="137"/>
      <c r="Y1559" s="137"/>
      <c r="Z1559" s="137"/>
      <c r="AA1559" s="137">
        <v>70</v>
      </c>
      <c r="AB1559" s="137">
        <f t="shared" si="325"/>
        <v>187390</v>
      </c>
      <c r="AC1559" s="137"/>
      <c r="AD1559" s="137"/>
      <c r="AE1559" s="137"/>
      <c r="AF1559" s="137"/>
      <c r="AG1559" s="337">
        <v>2025</v>
      </c>
      <c r="AH1559" s="166"/>
      <c r="AI1559" s="166"/>
      <c r="AJ1559" s="134">
        <f t="shared" si="321"/>
        <v>1482</v>
      </c>
      <c r="AK1559" s="35" t="s">
        <v>153</v>
      </c>
      <c r="AL1559" s="134" t="str">
        <f t="shared" si="322"/>
        <v>1482.</v>
      </c>
      <c r="AM1559" s="140"/>
      <c r="AN1559" s="296"/>
      <c r="AO1559" s="193"/>
    </row>
    <row r="1560" spans="1:41" ht="22.5" hidden="1" customHeight="1" x14ac:dyDescent="0.25">
      <c r="A1560" s="68" t="s">
        <v>4666</v>
      </c>
      <c r="B1560" s="25">
        <v>2931</v>
      </c>
      <c r="C1560" s="36" t="s">
        <v>1160</v>
      </c>
      <c r="D1560" s="25">
        <v>1960</v>
      </c>
      <c r="E1560" s="108" t="s">
        <v>2932</v>
      </c>
      <c r="F1560" s="68" t="s">
        <v>2933</v>
      </c>
      <c r="G1560" s="25">
        <v>5</v>
      </c>
      <c r="H1560" s="25">
        <v>6</v>
      </c>
      <c r="I1560" s="137">
        <v>5230.6499999999996</v>
      </c>
      <c r="J1560" s="137">
        <v>4421.6000000000004</v>
      </c>
      <c r="K1560" s="137">
        <v>4421.6000000000004</v>
      </c>
      <c r="L1560" s="30">
        <v>162</v>
      </c>
      <c r="M1560" s="137">
        <f t="shared" si="323"/>
        <v>657471.19999999995</v>
      </c>
      <c r="N1560" s="137"/>
      <c r="O1560" s="137"/>
      <c r="P1560" s="137"/>
      <c r="Q1560" s="137">
        <f t="shared" si="324"/>
        <v>657471.19999999995</v>
      </c>
      <c r="R1560" s="137"/>
      <c r="S1560" s="30"/>
      <c r="T1560" s="137"/>
      <c r="U1560" s="137"/>
      <c r="V1560" s="137"/>
      <c r="W1560" s="137"/>
      <c r="X1560" s="137"/>
      <c r="Y1560" s="137"/>
      <c r="Z1560" s="137"/>
      <c r="AA1560" s="137">
        <v>245.6</v>
      </c>
      <c r="AB1560" s="137">
        <f t="shared" si="325"/>
        <v>657471.19999999995</v>
      </c>
      <c r="AC1560" s="137"/>
      <c r="AD1560" s="137"/>
      <c r="AE1560" s="137"/>
      <c r="AF1560" s="137"/>
      <c r="AG1560" s="337">
        <v>2025</v>
      </c>
      <c r="AH1560" s="166"/>
      <c r="AI1560" s="166"/>
      <c r="AJ1560" s="134">
        <f t="shared" si="321"/>
        <v>1483</v>
      </c>
      <c r="AK1560" s="35" t="s">
        <v>153</v>
      </c>
      <c r="AL1560" s="134" t="str">
        <f t="shared" si="322"/>
        <v>1483.</v>
      </c>
      <c r="AM1560" s="140"/>
      <c r="AN1560" s="296"/>
      <c r="AO1560" s="193"/>
    </row>
    <row r="1561" spans="1:41" ht="22.5" hidden="1" customHeight="1" x14ac:dyDescent="0.25">
      <c r="A1561" s="68" t="s">
        <v>4667</v>
      </c>
      <c r="B1561" s="25">
        <v>2933</v>
      </c>
      <c r="C1561" s="36" t="s">
        <v>2867</v>
      </c>
      <c r="D1561" s="25">
        <v>1994</v>
      </c>
      <c r="E1561" s="108" t="s">
        <v>2932</v>
      </c>
      <c r="F1561" s="68" t="s">
        <v>2934</v>
      </c>
      <c r="G1561" s="25">
        <v>5</v>
      </c>
      <c r="H1561" s="25">
        <v>4</v>
      </c>
      <c r="I1561" s="137">
        <v>7675.8</v>
      </c>
      <c r="J1561" s="137">
        <v>6535.1</v>
      </c>
      <c r="K1561" s="137">
        <v>6535.1</v>
      </c>
      <c r="L1561" s="30">
        <v>277</v>
      </c>
      <c r="M1561" s="137">
        <f t="shared" si="323"/>
        <v>883410</v>
      </c>
      <c r="N1561" s="137"/>
      <c r="O1561" s="137"/>
      <c r="P1561" s="137"/>
      <c r="Q1561" s="137">
        <f t="shared" si="324"/>
        <v>883410</v>
      </c>
      <c r="R1561" s="137"/>
      <c r="S1561" s="30"/>
      <c r="T1561" s="137"/>
      <c r="U1561" s="137"/>
      <c r="V1561" s="137"/>
      <c r="W1561" s="137"/>
      <c r="X1561" s="137"/>
      <c r="Y1561" s="137"/>
      <c r="Z1561" s="137"/>
      <c r="AA1561" s="137">
        <v>330</v>
      </c>
      <c r="AB1561" s="137">
        <f t="shared" si="325"/>
        <v>883410</v>
      </c>
      <c r="AC1561" s="137"/>
      <c r="AD1561" s="137"/>
      <c r="AE1561" s="137"/>
      <c r="AF1561" s="137"/>
      <c r="AG1561" s="337">
        <v>2025</v>
      </c>
      <c r="AH1561" s="166"/>
      <c r="AI1561" s="166"/>
      <c r="AJ1561" s="134">
        <f t="shared" si="321"/>
        <v>1484</v>
      </c>
      <c r="AK1561" s="35" t="s">
        <v>153</v>
      </c>
      <c r="AL1561" s="134" t="str">
        <f t="shared" si="322"/>
        <v>1484.</v>
      </c>
      <c r="AM1561" s="140"/>
      <c r="AN1561" s="296"/>
      <c r="AO1561" s="193"/>
    </row>
    <row r="1562" spans="1:41" ht="22.5" hidden="1" customHeight="1" x14ac:dyDescent="0.25">
      <c r="A1562" s="68" t="s">
        <v>4668</v>
      </c>
      <c r="B1562" s="25">
        <v>2937</v>
      </c>
      <c r="C1562" s="36" t="s">
        <v>598</v>
      </c>
      <c r="D1562" s="25">
        <v>1931</v>
      </c>
      <c r="E1562" s="108" t="s">
        <v>2932</v>
      </c>
      <c r="F1562" s="68" t="s">
        <v>2935</v>
      </c>
      <c r="G1562" s="30">
        <v>2</v>
      </c>
      <c r="H1562" s="30">
        <v>1</v>
      </c>
      <c r="I1562" s="137">
        <v>4055.5</v>
      </c>
      <c r="J1562" s="137">
        <v>2494</v>
      </c>
      <c r="K1562" s="137">
        <v>2494</v>
      </c>
      <c r="L1562" s="30">
        <v>204</v>
      </c>
      <c r="M1562" s="137">
        <f t="shared" si="323"/>
        <v>8178854</v>
      </c>
      <c r="N1562" s="137"/>
      <c r="O1562" s="137"/>
      <c r="P1562" s="137"/>
      <c r="Q1562" s="137">
        <f t="shared" si="324"/>
        <v>8178854</v>
      </c>
      <c r="R1562" s="137">
        <v>8178854</v>
      </c>
      <c r="S1562" s="30"/>
      <c r="T1562" s="137"/>
      <c r="U1562" s="137"/>
      <c r="V1562" s="137"/>
      <c r="W1562" s="137"/>
      <c r="X1562" s="137"/>
      <c r="Y1562" s="137"/>
      <c r="Z1562" s="137"/>
      <c r="AA1562" s="137"/>
      <c r="AB1562" s="137"/>
      <c r="AC1562" s="137"/>
      <c r="AD1562" s="137"/>
      <c r="AE1562" s="137"/>
      <c r="AF1562" s="137"/>
      <c r="AG1562" s="337">
        <v>2025</v>
      </c>
      <c r="AH1562" s="166" t="s">
        <v>3050</v>
      </c>
      <c r="AI1562" s="166"/>
      <c r="AJ1562" s="134">
        <f t="shared" ref="AJ1562:AJ1625" si="326">MAX(AJ1558:AJ1561)+1</f>
        <v>1485</v>
      </c>
      <c r="AK1562" s="35" t="s">
        <v>153</v>
      </c>
      <c r="AL1562" s="134" t="str">
        <f t="shared" ref="AL1562:AL1625" si="327">CONCATENATE(AJ1562,AK1562)</f>
        <v>1485.</v>
      </c>
      <c r="AM1562" s="140"/>
      <c r="AN1562" s="296"/>
      <c r="AO1562" s="193"/>
    </row>
    <row r="1563" spans="1:41" ht="22.5" hidden="1" customHeight="1" x14ac:dyDescent="0.25">
      <c r="A1563" s="68" t="s">
        <v>4669</v>
      </c>
      <c r="B1563" s="25">
        <v>2942</v>
      </c>
      <c r="C1563" s="205" t="s">
        <v>621</v>
      </c>
      <c r="D1563" s="25">
        <v>1984</v>
      </c>
      <c r="E1563" s="108" t="s">
        <v>2932</v>
      </c>
      <c r="F1563" s="68" t="s">
        <v>2934</v>
      </c>
      <c r="G1563" s="30">
        <v>2</v>
      </c>
      <c r="H1563" s="30">
        <v>1</v>
      </c>
      <c r="I1563" s="137">
        <v>453.3</v>
      </c>
      <c r="J1563" s="137">
        <v>332.1</v>
      </c>
      <c r="K1563" s="137">
        <v>332.1</v>
      </c>
      <c r="L1563" s="30">
        <v>24</v>
      </c>
      <c r="M1563" s="137">
        <f t="shared" si="323"/>
        <v>120465</v>
      </c>
      <c r="N1563" s="137"/>
      <c r="O1563" s="137"/>
      <c r="P1563" s="137"/>
      <c r="Q1563" s="137">
        <f t="shared" si="324"/>
        <v>120465</v>
      </c>
      <c r="R1563" s="137"/>
      <c r="S1563" s="30"/>
      <c r="T1563" s="137"/>
      <c r="U1563" s="137"/>
      <c r="V1563" s="137"/>
      <c r="W1563" s="137"/>
      <c r="X1563" s="137"/>
      <c r="Y1563" s="137"/>
      <c r="Z1563" s="137"/>
      <c r="AA1563" s="137">
        <v>45</v>
      </c>
      <c r="AB1563" s="137">
        <f>AA1563*2677</f>
        <v>120465</v>
      </c>
      <c r="AC1563" s="137"/>
      <c r="AD1563" s="137"/>
      <c r="AE1563" s="137"/>
      <c r="AF1563" s="137"/>
      <c r="AG1563" s="337">
        <v>2025</v>
      </c>
      <c r="AH1563" s="166"/>
      <c r="AI1563" s="166"/>
      <c r="AJ1563" s="134">
        <f t="shared" si="326"/>
        <v>1486</v>
      </c>
      <c r="AK1563" s="35" t="s">
        <v>153</v>
      </c>
      <c r="AL1563" s="134" t="str">
        <f t="shared" si="327"/>
        <v>1486.</v>
      </c>
      <c r="AM1563" s="140"/>
      <c r="AN1563" s="296"/>
      <c r="AO1563" s="193"/>
    </row>
    <row r="1564" spans="1:41" ht="22.5" hidden="1" customHeight="1" x14ac:dyDescent="0.25">
      <c r="A1564" s="68" t="s">
        <v>4670</v>
      </c>
      <c r="B1564" s="25">
        <v>2943</v>
      </c>
      <c r="C1564" s="36" t="s">
        <v>2868</v>
      </c>
      <c r="D1564" s="25">
        <v>1976</v>
      </c>
      <c r="E1564" s="108" t="s">
        <v>2932</v>
      </c>
      <c r="F1564" s="68" t="s">
        <v>2934</v>
      </c>
      <c r="G1564" s="25">
        <v>2</v>
      </c>
      <c r="H1564" s="25">
        <v>2</v>
      </c>
      <c r="I1564" s="137">
        <v>1485.5</v>
      </c>
      <c r="J1564" s="137">
        <v>872.4</v>
      </c>
      <c r="K1564" s="137">
        <v>856</v>
      </c>
      <c r="L1564" s="30">
        <v>136</v>
      </c>
      <c r="M1564" s="137">
        <f t="shared" si="323"/>
        <v>409581</v>
      </c>
      <c r="N1564" s="137"/>
      <c r="O1564" s="137"/>
      <c r="P1564" s="137"/>
      <c r="Q1564" s="137">
        <f t="shared" si="324"/>
        <v>409581</v>
      </c>
      <c r="R1564" s="137"/>
      <c r="S1564" s="30"/>
      <c r="T1564" s="137"/>
      <c r="U1564" s="137"/>
      <c r="V1564" s="137"/>
      <c r="W1564" s="137"/>
      <c r="X1564" s="137"/>
      <c r="Y1564" s="137"/>
      <c r="Z1564" s="137"/>
      <c r="AA1564" s="137">
        <v>153</v>
      </c>
      <c r="AB1564" s="137">
        <f>AA1564*2677</f>
        <v>409581</v>
      </c>
      <c r="AC1564" s="137"/>
      <c r="AD1564" s="137"/>
      <c r="AE1564" s="137"/>
      <c r="AF1564" s="137"/>
      <c r="AG1564" s="337">
        <v>2025</v>
      </c>
      <c r="AH1564" s="166"/>
      <c r="AI1564" s="166"/>
      <c r="AJ1564" s="134">
        <f t="shared" si="326"/>
        <v>1487</v>
      </c>
      <c r="AK1564" s="35" t="s">
        <v>153</v>
      </c>
      <c r="AL1564" s="134" t="str">
        <f t="shared" si="327"/>
        <v>1487.</v>
      </c>
      <c r="AM1564" s="140"/>
      <c r="AN1564" s="296"/>
      <c r="AO1564" s="193"/>
    </row>
    <row r="1565" spans="1:41" ht="22.5" hidden="1" customHeight="1" x14ac:dyDescent="0.25">
      <c r="A1565" s="68" t="s">
        <v>4671</v>
      </c>
      <c r="B1565" s="25">
        <v>2964</v>
      </c>
      <c r="C1565" s="36" t="s">
        <v>645</v>
      </c>
      <c r="D1565" s="25">
        <v>1995</v>
      </c>
      <c r="E1565" s="108" t="s">
        <v>2932</v>
      </c>
      <c r="F1565" s="68" t="s">
        <v>2934</v>
      </c>
      <c r="G1565" s="25">
        <v>2</v>
      </c>
      <c r="H1565" s="25">
        <v>3</v>
      </c>
      <c r="I1565" s="137">
        <v>549.70000000000005</v>
      </c>
      <c r="J1565" s="137">
        <v>498.6</v>
      </c>
      <c r="K1565" s="137">
        <v>498.6</v>
      </c>
      <c r="L1565" s="30">
        <v>22</v>
      </c>
      <c r="M1565" s="137">
        <f t="shared" si="323"/>
        <v>216837</v>
      </c>
      <c r="N1565" s="137"/>
      <c r="O1565" s="137"/>
      <c r="P1565" s="137"/>
      <c r="Q1565" s="137">
        <f t="shared" si="324"/>
        <v>216837</v>
      </c>
      <c r="R1565" s="137"/>
      <c r="S1565" s="30"/>
      <c r="T1565" s="137"/>
      <c r="U1565" s="137"/>
      <c r="V1565" s="137"/>
      <c r="W1565" s="137"/>
      <c r="X1565" s="137"/>
      <c r="Y1565" s="137"/>
      <c r="Z1565" s="137"/>
      <c r="AA1565" s="137">
        <v>81</v>
      </c>
      <c r="AB1565" s="137">
        <f>AA1565*2677</f>
        <v>216837</v>
      </c>
      <c r="AC1565" s="137"/>
      <c r="AD1565" s="137"/>
      <c r="AE1565" s="137"/>
      <c r="AF1565" s="137"/>
      <c r="AG1565" s="337">
        <v>2025</v>
      </c>
      <c r="AH1565" s="166"/>
      <c r="AI1565" s="166"/>
      <c r="AJ1565" s="134">
        <f t="shared" si="326"/>
        <v>1488</v>
      </c>
      <c r="AK1565" s="35" t="s">
        <v>153</v>
      </c>
      <c r="AL1565" s="134" t="str">
        <f t="shared" si="327"/>
        <v>1488.</v>
      </c>
      <c r="AM1565" s="140"/>
      <c r="AN1565" s="296"/>
      <c r="AO1565" s="193"/>
    </row>
    <row r="1566" spans="1:41" ht="22.5" hidden="1" customHeight="1" x14ac:dyDescent="0.25">
      <c r="A1566" s="68" t="s">
        <v>4672</v>
      </c>
      <c r="B1566" s="25">
        <v>3011</v>
      </c>
      <c r="C1566" s="36" t="s">
        <v>605</v>
      </c>
      <c r="D1566" s="25">
        <v>1968</v>
      </c>
      <c r="E1566" s="108" t="s">
        <v>2932</v>
      </c>
      <c r="F1566" s="68" t="s">
        <v>2934</v>
      </c>
      <c r="G1566" s="25">
        <v>2</v>
      </c>
      <c r="H1566" s="25">
        <v>2</v>
      </c>
      <c r="I1566" s="137">
        <v>901.9</v>
      </c>
      <c r="J1566" s="137">
        <v>506.4</v>
      </c>
      <c r="K1566" s="137">
        <v>506.4</v>
      </c>
      <c r="L1566" s="30">
        <v>44</v>
      </c>
      <c r="M1566" s="137">
        <f t="shared" si="323"/>
        <v>5917199</v>
      </c>
      <c r="N1566" s="137"/>
      <c r="O1566" s="137"/>
      <c r="P1566" s="137"/>
      <c r="Q1566" s="137">
        <f t="shared" si="324"/>
        <v>5917199</v>
      </c>
      <c r="R1566" s="137">
        <v>64305</v>
      </c>
      <c r="S1566" s="30"/>
      <c r="T1566" s="137"/>
      <c r="U1566" s="137">
        <v>778</v>
      </c>
      <c r="V1566" s="137">
        <f>U1566*7523</f>
        <v>5852894</v>
      </c>
      <c r="W1566" s="137"/>
      <c r="X1566" s="137"/>
      <c r="Y1566" s="137"/>
      <c r="Z1566" s="137"/>
      <c r="AA1566" s="137"/>
      <c r="AB1566" s="137"/>
      <c r="AC1566" s="137"/>
      <c r="AD1566" s="137"/>
      <c r="AE1566" s="137"/>
      <c r="AF1566" s="137"/>
      <c r="AG1566" s="337">
        <v>2025</v>
      </c>
      <c r="AH1566" s="166" t="s">
        <v>3048</v>
      </c>
      <c r="AI1566" s="166"/>
      <c r="AJ1566" s="134">
        <f t="shared" si="326"/>
        <v>1489</v>
      </c>
      <c r="AK1566" s="35" t="s">
        <v>153</v>
      </c>
      <c r="AL1566" s="134" t="str">
        <f t="shared" si="327"/>
        <v>1489.</v>
      </c>
      <c r="AM1566" s="140"/>
      <c r="AN1566" s="296"/>
      <c r="AO1566" s="193"/>
    </row>
    <row r="1567" spans="1:41" ht="22.5" hidden="1" customHeight="1" x14ac:dyDescent="0.25">
      <c r="A1567" s="68" t="s">
        <v>4673</v>
      </c>
      <c r="B1567" s="25">
        <v>3012</v>
      </c>
      <c r="C1567" s="36" t="s">
        <v>606</v>
      </c>
      <c r="D1567" s="25">
        <v>1967</v>
      </c>
      <c r="E1567" s="108" t="s">
        <v>2932</v>
      </c>
      <c r="F1567" s="68" t="s">
        <v>2934</v>
      </c>
      <c r="G1567" s="25">
        <v>2</v>
      </c>
      <c r="H1567" s="25">
        <v>2</v>
      </c>
      <c r="I1567" s="137">
        <v>459.2</v>
      </c>
      <c r="J1567" s="137">
        <v>298.10000000000002</v>
      </c>
      <c r="K1567" s="137">
        <v>298.10000000000002</v>
      </c>
      <c r="L1567" s="30">
        <v>30</v>
      </c>
      <c r="M1567" s="137">
        <f t="shared" si="323"/>
        <v>3031769</v>
      </c>
      <c r="N1567" s="137"/>
      <c r="O1567" s="137"/>
      <c r="P1567" s="137"/>
      <c r="Q1567" s="137">
        <f t="shared" si="324"/>
        <v>3031769</v>
      </c>
      <c r="R1567" s="137"/>
      <c r="S1567" s="30"/>
      <c r="T1567" s="137"/>
      <c r="U1567" s="137">
        <v>403</v>
      </c>
      <c r="V1567" s="137">
        <f>U1567*7523</f>
        <v>3031769</v>
      </c>
      <c r="W1567" s="137"/>
      <c r="X1567" s="137"/>
      <c r="Y1567" s="137"/>
      <c r="Z1567" s="137"/>
      <c r="AA1567" s="137"/>
      <c r="AB1567" s="137"/>
      <c r="AC1567" s="137"/>
      <c r="AD1567" s="137"/>
      <c r="AE1567" s="137"/>
      <c r="AF1567" s="137"/>
      <c r="AG1567" s="337">
        <v>2025</v>
      </c>
      <c r="AH1567" s="166"/>
      <c r="AI1567" s="166"/>
      <c r="AJ1567" s="134">
        <f t="shared" si="326"/>
        <v>1490</v>
      </c>
      <c r="AK1567" s="35" t="s">
        <v>153</v>
      </c>
      <c r="AL1567" s="134" t="str">
        <f t="shared" si="327"/>
        <v>1490.</v>
      </c>
      <c r="AM1567" s="140"/>
      <c r="AN1567" s="296"/>
      <c r="AO1567" s="193"/>
    </row>
    <row r="1568" spans="1:41" ht="22.5" hidden="1" customHeight="1" x14ac:dyDescent="0.25">
      <c r="A1568" s="68" t="s">
        <v>4674</v>
      </c>
      <c r="B1568" s="25">
        <v>3033</v>
      </c>
      <c r="C1568" s="36" t="s">
        <v>608</v>
      </c>
      <c r="D1568" s="25">
        <v>1976</v>
      </c>
      <c r="E1568" s="108" t="s">
        <v>2932</v>
      </c>
      <c r="F1568" s="68" t="s">
        <v>2934</v>
      </c>
      <c r="G1568" s="25">
        <v>2</v>
      </c>
      <c r="H1568" s="25">
        <v>2</v>
      </c>
      <c r="I1568" s="137">
        <v>524</v>
      </c>
      <c r="J1568" s="137">
        <v>338</v>
      </c>
      <c r="K1568" s="137">
        <v>338</v>
      </c>
      <c r="L1568" s="30">
        <v>13</v>
      </c>
      <c r="M1568" s="137">
        <f>R1568+T1568+V1568+X1568+Z1568+AB1568+AE1568+AF1568</f>
        <v>174005</v>
      </c>
      <c r="N1568" s="137"/>
      <c r="O1568" s="137"/>
      <c r="P1568" s="137"/>
      <c r="Q1568" s="137">
        <f>M1568</f>
        <v>174005</v>
      </c>
      <c r="R1568" s="137"/>
      <c r="S1568" s="30"/>
      <c r="T1568" s="137"/>
      <c r="U1568" s="137"/>
      <c r="V1568" s="137"/>
      <c r="W1568" s="137"/>
      <c r="X1568" s="137"/>
      <c r="Y1568" s="137"/>
      <c r="Z1568" s="137"/>
      <c r="AA1568" s="137">
        <v>65</v>
      </c>
      <c r="AB1568" s="137">
        <f>AA1568*2677</f>
        <v>174005</v>
      </c>
      <c r="AC1568" s="137"/>
      <c r="AD1568" s="137"/>
      <c r="AE1568" s="137"/>
      <c r="AF1568" s="137"/>
      <c r="AG1568" s="337">
        <v>2025</v>
      </c>
      <c r="AH1568" s="166"/>
      <c r="AI1568" s="166"/>
      <c r="AJ1568" s="134">
        <f t="shared" si="326"/>
        <v>1491</v>
      </c>
      <c r="AK1568" s="35" t="s">
        <v>153</v>
      </c>
      <c r="AL1568" s="134" t="str">
        <f t="shared" si="327"/>
        <v>1491.</v>
      </c>
      <c r="AM1568" s="140"/>
      <c r="AN1568" s="296"/>
      <c r="AO1568" s="193"/>
    </row>
    <row r="1569" spans="1:42" ht="22.5" hidden="1" customHeight="1" x14ac:dyDescent="0.25">
      <c r="A1569" s="68" t="s">
        <v>4675</v>
      </c>
      <c r="B1569" s="25">
        <v>3050</v>
      </c>
      <c r="C1569" s="36" t="s">
        <v>613</v>
      </c>
      <c r="D1569" s="25">
        <v>1974</v>
      </c>
      <c r="E1569" s="108" t="s">
        <v>2932</v>
      </c>
      <c r="F1569" s="68" t="s">
        <v>2934</v>
      </c>
      <c r="G1569" s="25">
        <v>5</v>
      </c>
      <c r="H1569" s="25">
        <v>6</v>
      </c>
      <c r="I1569" s="137">
        <v>4512.6000000000004</v>
      </c>
      <c r="J1569" s="137">
        <v>2964</v>
      </c>
      <c r="K1569" s="137">
        <v>2964</v>
      </c>
      <c r="L1569" s="30">
        <v>191</v>
      </c>
      <c r="M1569" s="137">
        <f t="shared" ref="M1569:M1575" si="328">R1569+T1569+V1569+X1569+Z1569+AB1569+AE1569+AF1569</f>
        <v>1268952</v>
      </c>
      <c r="N1569" s="137"/>
      <c r="O1569" s="137"/>
      <c r="P1569" s="137"/>
      <c r="Q1569" s="137">
        <f t="shared" ref="Q1569:Q1575" si="329">M1569</f>
        <v>1268952</v>
      </c>
      <c r="R1569" s="137">
        <v>1268952</v>
      </c>
      <c r="S1569" s="30"/>
      <c r="T1569" s="137"/>
      <c r="U1569" s="137"/>
      <c r="V1569" s="137"/>
      <c r="W1569" s="137"/>
      <c r="X1569" s="137"/>
      <c r="Y1569" s="137"/>
      <c r="Z1569" s="137"/>
      <c r="AA1569" s="137"/>
      <c r="AB1569" s="137"/>
      <c r="AC1569" s="137"/>
      <c r="AD1569" s="137"/>
      <c r="AE1569" s="137"/>
      <c r="AF1569" s="137"/>
      <c r="AG1569" s="337">
        <v>2025</v>
      </c>
      <c r="AH1569" s="166" t="s">
        <v>3048</v>
      </c>
      <c r="AI1569" s="166"/>
      <c r="AJ1569" s="134">
        <f t="shared" si="326"/>
        <v>1492</v>
      </c>
      <c r="AK1569" s="35" t="s">
        <v>153</v>
      </c>
      <c r="AL1569" s="134" t="str">
        <f t="shared" si="327"/>
        <v>1492.</v>
      </c>
      <c r="AM1569" s="140"/>
      <c r="AN1569" s="296"/>
      <c r="AO1569" s="193"/>
    </row>
    <row r="1570" spans="1:42" ht="22.5" hidden="1" customHeight="1" x14ac:dyDescent="0.25">
      <c r="A1570" s="68" t="s">
        <v>4676</v>
      </c>
      <c r="B1570" s="25">
        <v>3060</v>
      </c>
      <c r="C1570" s="36" t="s">
        <v>1463</v>
      </c>
      <c r="D1570" s="25">
        <v>1967</v>
      </c>
      <c r="E1570" s="108" t="s">
        <v>2932</v>
      </c>
      <c r="F1570" s="68" t="s">
        <v>2934</v>
      </c>
      <c r="G1570" s="25">
        <v>2</v>
      </c>
      <c r="H1570" s="25">
        <v>2</v>
      </c>
      <c r="I1570" s="137">
        <v>697.7</v>
      </c>
      <c r="J1570" s="137">
        <v>445.3</v>
      </c>
      <c r="K1570" s="137">
        <v>445.3</v>
      </c>
      <c r="L1570" s="30">
        <v>29</v>
      </c>
      <c r="M1570" s="137">
        <f t="shared" si="328"/>
        <v>4400955</v>
      </c>
      <c r="N1570" s="137"/>
      <c r="O1570" s="137"/>
      <c r="P1570" s="137"/>
      <c r="Q1570" s="137">
        <f t="shared" si="329"/>
        <v>4400955</v>
      </c>
      <c r="R1570" s="137"/>
      <c r="S1570" s="30"/>
      <c r="T1570" s="137"/>
      <c r="U1570" s="137">
        <v>585</v>
      </c>
      <c r="V1570" s="137">
        <f>U1570*7523</f>
        <v>4400955</v>
      </c>
      <c r="W1570" s="137"/>
      <c r="X1570" s="137"/>
      <c r="Y1570" s="137"/>
      <c r="Z1570" s="137"/>
      <c r="AA1570" s="137"/>
      <c r="AB1570" s="137"/>
      <c r="AC1570" s="137"/>
      <c r="AD1570" s="137"/>
      <c r="AE1570" s="137"/>
      <c r="AF1570" s="137"/>
      <c r="AG1570" s="337">
        <v>2025</v>
      </c>
      <c r="AH1570" s="166"/>
      <c r="AI1570" s="166"/>
      <c r="AJ1570" s="134">
        <f t="shared" si="326"/>
        <v>1493</v>
      </c>
      <c r="AK1570" s="35" t="s">
        <v>153</v>
      </c>
      <c r="AL1570" s="134" t="str">
        <f t="shared" si="327"/>
        <v>1493.</v>
      </c>
      <c r="AM1570" s="140"/>
      <c r="AN1570" s="296"/>
      <c r="AO1570" s="193"/>
    </row>
    <row r="1571" spans="1:42" ht="22.5" hidden="1" customHeight="1" x14ac:dyDescent="0.25">
      <c r="A1571" s="68" t="s">
        <v>4677</v>
      </c>
      <c r="B1571" s="25">
        <v>2811</v>
      </c>
      <c r="C1571" s="36" t="s">
        <v>633</v>
      </c>
      <c r="D1571" s="25">
        <v>2005</v>
      </c>
      <c r="E1571" s="108" t="s">
        <v>2932</v>
      </c>
      <c r="F1571" s="68" t="s">
        <v>2934</v>
      </c>
      <c r="G1571" s="25">
        <v>2</v>
      </c>
      <c r="H1571" s="25">
        <v>2</v>
      </c>
      <c r="I1571" s="137">
        <v>659</v>
      </c>
      <c r="J1571" s="137">
        <v>578.79999999999995</v>
      </c>
      <c r="K1571" s="137">
        <v>578.79999999999995</v>
      </c>
      <c r="L1571" s="30">
        <v>26</v>
      </c>
      <c r="M1571" s="137">
        <f t="shared" si="328"/>
        <v>156336.79999999999</v>
      </c>
      <c r="N1571" s="137"/>
      <c r="O1571" s="137"/>
      <c r="P1571" s="137"/>
      <c r="Q1571" s="137">
        <f t="shared" si="329"/>
        <v>156336.79999999999</v>
      </c>
      <c r="R1571" s="137"/>
      <c r="S1571" s="30"/>
      <c r="T1571" s="137"/>
      <c r="U1571" s="137"/>
      <c r="V1571" s="137"/>
      <c r="W1571" s="137"/>
      <c r="X1571" s="137"/>
      <c r="Y1571" s="137"/>
      <c r="Z1571" s="137"/>
      <c r="AA1571" s="137">
        <v>58.4</v>
      </c>
      <c r="AB1571" s="137">
        <f>AA1571*2677</f>
        <v>156336.79999999999</v>
      </c>
      <c r="AC1571" s="137"/>
      <c r="AD1571" s="137"/>
      <c r="AE1571" s="137"/>
      <c r="AF1571" s="137"/>
      <c r="AG1571" s="337">
        <v>2025</v>
      </c>
      <c r="AH1571" s="166"/>
      <c r="AI1571" s="166"/>
      <c r="AJ1571" s="134">
        <f t="shared" si="326"/>
        <v>1494</v>
      </c>
      <c r="AK1571" s="35" t="s">
        <v>153</v>
      </c>
      <c r="AL1571" s="134" t="str">
        <f t="shared" si="327"/>
        <v>1494.</v>
      </c>
      <c r="AM1571" s="140"/>
      <c r="AN1571" s="296"/>
      <c r="AO1571" s="193"/>
    </row>
    <row r="1572" spans="1:42" ht="22.5" hidden="1" customHeight="1" x14ac:dyDescent="0.25">
      <c r="A1572" s="68" t="s">
        <v>4678</v>
      </c>
      <c r="B1572" s="25">
        <v>2875</v>
      </c>
      <c r="C1572" s="205" t="s">
        <v>629</v>
      </c>
      <c r="D1572" s="25">
        <v>1972</v>
      </c>
      <c r="E1572" s="108" t="s">
        <v>2932</v>
      </c>
      <c r="F1572" s="68" t="s">
        <v>2934</v>
      </c>
      <c r="G1572" s="30">
        <v>2</v>
      </c>
      <c r="H1572" s="30">
        <v>2</v>
      </c>
      <c r="I1572" s="137">
        <v>773.1</v>
      </c>
      <c r="J1572" s="137">
        <v>455.1</v>
      </c>
      <c r="K1572" s="137">
        <v>455.1</v>
      </c>
      <c r="L1572" s="30">
        <v>32</v>
      </c>
      <c r="M1572" s="137">
        <f t="shared" si="328"/>
        <v>375360</v>
      </c>
      <c r="N1572" s="137"/>
      <c r="O1572" s="137"/>
      <c r="P1572" s="137"/>
      <c r="Q1572" s="137">
        <f t="shared" si="329"/>
        <v>375360</v>
      </c>
      <c r="R1572" s="137">
        <v>375360</v>
      </c>
      <c r="S1572" s="30"/>
      <c r="T1572" s="137"/>
      <c r="U1572" s="137"/>
      <c r="V1572" s="137"/>
      <c r="W1572" s="137"/>
      <c r="X1572" s="137"/>
      <c r="Y1572" s="137"/>
      <c r="Z1572" s="137"/>
      <c r="AA1572" s="137"/>
      <c r="AB1572" s="137"/>
      <c r="AC1572" s="137"/>
      <c r="AD1572" s="137"/>
      <c r="AE1572" s="137"/>
      <c r="AF1572" s="137"/>
      <c r="AG1572" s="337">
        <v>2025</v>
      </c>
      <c r="AH1572" s="166" t="s">
        <v>3052</v>
      </c>
      <c r="AI1572" s="166"/>
      <c r="AJ1572" s="134">
        <f t="shared" si="326"/>
        <v>1495</v>
      </c>
      <c r="AK1572" s="35" t="s">
        <v>153</v>
      </c>
      <c r="AL1572" s="134" t="str">
        <f t="shared" si="327"/>
        <v>1495.</v>
      </c>
      <c r="AM1572" s="140"/>
      <c r="AN1572" s="296"/>
      <c r="AO1572" s="193"/>
    </row>
    <row r="1573" spans="1:42" ht="22.5" hidden="1" customHeight="1" x14ac:dyDescent="0.25">
      <c r="A1573" s="68" t="s">
        <v>4679</v>
      </c>
      <c r="B1573" s="25">
        <v>2876</v>
      </c>
      <c r="C1573" s="36" t="s">
        <v>652</v>
      </c>
      <c r="D1573" s="25">
        <v>1974</v>
      </c>
      <c r="E1573" s="108" t="s">
        <v>2932</v>
      </c>
      <c r="F1573" s="68" t="s">
        <v>2934</v>
      </c>
      <c r="G1573" s="25">
        <v>2</v>
      </c>
      <c r="H1573" s="25">
        <v>2</v>
      </c>
      <c r="I1573" s="137">
        <v>716.6</v>
      </c>
      <c r="J1573" s="137">
        <v>453.6</v>
      </c>
      <c r="K1573" s="137">
        <v>453.6</v>
      </c>
      <c r="L1573" s="30">
        <v>34</v>
      </c>
      <c r="M1573" s="137">
        <f t="shared" si="328"/>
        <v>375360</v>
      </c>
      <c r="N1573" s="137"/>
      <c r="O1573" s="137"/>
      <c r="P1573" s="137"/>
      <c r="Q1573" s="137">
        <f t="shared" si="329"/>
        <v>375360</v>
      </c>
      <c r="R1573" s="137">
        <v>375360</v>
      </c>
      <c r="S1573" s="30"/>
      <c r="T1573" s="137"/>
      <c r="U1573" s="137"/>
      <c r="V1573" s="137"/>
      <c r="W1573" s="137"/>
      <c r="X1573" s="137"/>
      <c r="Y1573" s="137"/>
      <c r="Z1573" s="137"/>
      <c r="AA1573" s="137"/>
      <c r="AB1573" s="137"/>
      <c r="AC1573" s="137"/>
      <c r="AD1573" s="137"/>
      <c r="AE1573" s="137"/>
      <c r="AF1573" s="137"/>
      <c r="AG1573" s="337">
        <v>2025</v>
      </c>
      <c r="AH1573" s="166" t="s">
        <v>3052</v>
      </c>
      <c r="AI1573" s="166"/>
      <c r="AJ1573" s="134">
        <f t="shared" si="326"/>
        <v>1496</v>
      </c>
      <c r="AK1573" s="35" t="s">
        <v>153</v>
      </c>
      <c r="AL1573" s="134" t="str">
        <f t="shared" si="327"/>
        <v>1496.</v>
      </c>
      <c r="AM1573" s="140"/>
      <c r="AN1573" s="296"/>
      <c r="AO1573" s="193"/>
    </row>
    <row r="1574" spans="1:42" ht="22.5" hidden="1" customHeight="1" x14ac:dyDescent="0.25">
      <c r="A1574" s="68" t="s">
        <v>4680</v>
      </c>
      <c r="B1574" s="25">
        <v>2940</v>
      </c>
      <c r="C1574" s="36" t="s">
        <v>599</v>
      </c>
      <c r="D1574" s="25">
        <v>1991</v>
      </c>
      <c r="E1574" s="108" t="s">
        <v>2932</v>
      </c>
      <c r="F1574" s="68" t="s">
        <v>2933</v>
      </c>
      <c r="G1574" s="25">
        <v>5</v>
      </c>
      <c r="H1574" s="25">
        <v>3</v>
      </c>
      <c r="I1574" s="137">
        <v>3286.6</v>
      </c>
      <c r="J1574" s="137">
        <v>1919.5</v>
      </c>
      <c r="K1574" s="137">
        <v>1919.5</v>
      </c>
      <c r="L1574" s="30">
        <v>174</v>
      </c>
      <c r="M1574" s="137">
        <f t="shared" si="328"/>
        <v>1698504</v>
      </c>
      <c r="N1574" s="137"/>
      <c r="O1574" s="137"/>
      <c r="P1574" s="137"/>
      <c r="Q1574" s="137">
        <f t="shared" si="329"/>
        <v>1698504</v>
      </c>
      <c r="R1574" s="137">
        <v>1698504</v>
      </c>
      <c r="S1574" s="30"/>
      <c r="T1574" s="137"/>
      <c r="U1574" s="137"/>
      <c r="V1574" s="137"/>
      <c r="W1574" s="137"/>
      <c r="X1574" s="137"/>
      <c r="Y1574" s="137"/>
      <c r="Z1574" s="137"/>
      <c r="AA1574" s="137"/>
      <c r="AB1574" s="137"/>
      <c r="AC1574" s="137"/>
      <c r="AD1574" s="137"/>
      <c r="AE1574" s="137"/>
      <c r="AF1574" s="137"/>
      <c r="AG1574" s="337">
        <v>2025</v>
      </c>
      <c r="AH1574" s="166" t="s">
        <v>3052</v>
      </c>
      <c r="AI1574" s="166"/>
      <c r="AJ1574" s="134">
        <f t="shared" si="326"/>
        <v>1497</v>
      </c>
      <c r="AK1574" s="35" t="s">
        <v>153</v>
      </c>
      <c r="AL1574" s="134" t="str">
        <f t="shared" si="327"/>
        <v>1497.</v>
      </c>
      <c r="AM1574" s="140"/>
      <c r="AN1574" s="296"/>
      <c r="AO1574" s="193"/>
    </row>
    <row r="1575" spans="1:42" ht="22.5" hidden="1" customHeight="1" x14ac:dyDescent="0.25">
      <c r="A1575" s="68" t="s">
        <v>4681</v>
      </c>
      <c r="B1575" s="25">
        <v>2983</v>
      </c>
      <c r="C1575" s="36" t="s">
        <v>602</v>
      </c>
      <c r="D1575" s="25">
        <v>1988</v>
      </c>
      <c r="E1575" s="108" t="s">
        <v>2932</v>
      </c>
      <c r="F1575" s="68" t="s">
        <v>2933</v>
      </c>
      <c r="G1575" s="25">
        <v>5</v>
      </c>
      <c r="H1575" s="25">
        <v>3</v>
      </c>
      <c r="I1575" s="137">
        <v>3924.2</v>
      </c>
      <c r="J1575" s="137">
        <v>1864.7</v>
      </c>
      <c r="K1575" s="137">
        <v>1864.7</v>
      </c>
      <c r="L1575" s="30">
        <v>161</v>
      </c>
      <c r="M1575" s="137">
        <f t="shared" si="328"/>
        <v>923650</v>
      </c>
      <c r="N1575" s="137"/>
      <c r="O1575" s="137"/>
      <c r="P1575" s="137"/>
      <c r="Q1575" s="137">
        <f t="shared" si="329"/>
        <v>923650</v>
      </c>
      <c r="R1575" s="137"/>
      <c r="S1575" s="30"/>
      <c r="T1575" s="137"/>
      <c r="U1575" s="137"/>
      <c r="V1575" s="137"/>
      <c r="W1575" s="137"/>
      <c r="X1575" s="137"/>
      <c r="Y1575" s="137">
        <v>650</v>
      </c>
      <c r="Z1575" s="137">
        <f>Y1575*1421</f>
        <v>923650</v>
      </c>
      <c r="AA1575" s="137"/>
      <c r="AB1575" s="137"/>
      <c r="AC1575" s="137"/>
      <c r="AD1575" s="137"/>
      <c r="AE1575" s="137"/>
      <c r="AF1575" s="137"/>
      <c r="AG1575" s="337">
        <v>2025</v>
      </c>
      <c r="AH1575" s="166"/>
      <c r="AI1575" s="166"/>
      <c r="AJ1575" s="134">
        <f t="shared" si="326"/>
        <v>1498</v>
      </c>
      <c r="AK1575" s="35" t="s">
        <v>153</v>
      </c>
      <c r="AL1575" s="134" t="str">
        <f t="shared" si="327"/>
        <v>1498.</v>
      </c>
      <c r="AM1575" s="140"/>
      <c r="AN1575" s="296"/>
      <c r="AO1575" s="193"/>
    </row>
    <row r="1576" spans="1:42" ht="22.5" hidden="1" customHeight="1" x14ac:dyDescent="0.25">
      <c r="A1576" s="68" t="s">
        <v>4682</v>
      </c>
      <c r="B1576" s="68">
        <v>3032</v>
      </c>
      <c r="C1576" s="130" t="s">
        <v>3125</v>
      </c>
      <c r="D1576" s="25">
        <v>1994</v>
      </c>
      <c r="E1576" s="108" t="s">
        <v>2932</v>
      </c>
      <c r="F1576" s="68" t="s">
        <v>2933</v>
      </c>
      <c r="G1576" s="30">
        <v>2</v>
      </c>
      <c r="H1576" s="30">
        <v>3</v>
      </c>
      <c r="I1576" s="137">
        <v>952.3</v>
      </c>
      <c r="J1576" s="137">
        <v>530</v>
      </c>
      <c r="K1576" s="137">
        <v>530</v>
      </c>
      <c r="L1576" s="30">
        <v>38</v>
      </c>
      <c r="M1576" s="137">
        <f t="shared" ref="M1576:M1594" si="330">R1576+T1576+V1576+X1576+Z1576+AB1576+AE1576+AF1576</f>
        <v>4663117.55</v>
      </c>
      <c r="N1576" s="137"/>
      <c r="O1576" s="137"/>
      <c r="P1576" s="137"/>
      <c r="Q1576" s="137">
        <f t="shared" ref="Q1576:Q1594" si="331">M1576</f>
        <v>4663117.55</v>
      </c>
      <c r="R1576" s="137">
        <v>4663117.55</v>
      </c>
      <c r="S1576" s="30"/>
      <c r="T1576" s="137"/>
      <c r="U1576" s="137"/>
      <c r="V1576" s="137"/>
      <c r="W1576" s="137"/>
      <c r="X1576" s="137"/>
      <c r="Y1576" s="137"/>
      <c r="Z1576" s="137"/>
      <c r="AA1576" s="137"/>
      <c r="AB1576" s="137"/>
      <c r="AC1576" s="137"/>
      <c r="AD1576" s="137"/>
      <c r="AE1576" s="137"/>
      <c r="AF1576" s="137"/>
      <c r="AG1576" s="143" t="s">
        <v>3126</v>
      </c>
      <c r="AH1576" s="126" t="s">
        <v>3053</v>
      </c>
      <c r="AI1576" s="126"/>
      <c r="AJ1576" s="134">
        <f t="shared" si="326"/>
        <v>1499</v>
      </c>
      <c r="AK1576" s="35" t="s">
        <v>153</v>
      </c>
      <c r="AL1576" s="134" t="str">
        <f t="shared" si="327"/>
        <v>1499.</v>
      </c>
      <c r="AM1576" s="140"/>
      <c r="AN1576" s="35"/>
      <c r="AO1576" s="193"/>
      <c r="AP1576" s="16"/>
    </row>
    <row r="1577" spans="1:42" ht="22.5" hidden="1" customHeight="1" x14ac:dyDescent="0.25">
      <c r="A1577" s="68" t="s">
        <v>4683</v>
      </c>
      <c r="B1577" s="25">
        <v>2758</v>
      </c>
      <c r="C1577" s="36" t="s">
        <v>2883</v>
      </c>
      <c r="D1577" s="25">
        <v>1959</v>
      </c>
      <c r="E1577" s="108" t="s">
        <v>2932</v>
      </c>
      <c r="F1577" s="68" t="s">
        <v>2934</v>
      </c>
      <c r="G1577" s="25">
        <v>2</v>
      </c>
      <c r="H1577" s="25">
        <v>2</v>
      </c>
      <c r="I1577" s="137">
        <v>450.4</v>
      </c>
      <c r="J1577" s="137">
        <v>186.3</v>
      </c>
      <c r="K1577" s="137">
        <v>161.19999999999999</v>
      </c>
      <c r="L1577" s="30">
        <v>18</v>
      </c>
      <c r="M1577" s="137">
        <f t="shared" si="330"/>
        <v>561519.64</v>
      </c>
      <c r="N1577" s="137"/>
      <c r="O1577" s="137"/>
      <c r="P1577" s="137"/>
      <c r="Q1577" s="137">
        <f t="shared" si="331"/>
        <v>561519.64</v>
      </c>
      <c r="R1577" s="137">
        <v>415034.2</v>
      </c>
      <c r="S1577" s="30"/>
      <c r="T1577" s="137"/>
      <c r="U1577" s="137"/>
      <c r="V1577" s="137"/>
      <c r="W1577" s="137"/>
      <c r="X1577" s="137"/>
      <c r="Y1577" s="137"/>
      <c r="Z1577" s="137"/>
      <c r="AA1577" s="137">
        <v>54.72</v>
      </c>
      <c r="AB1577" s="137">
        <f>AA1577*2677</f>
        <v>146485.44</v>
      </c>
      <c r="AC1577" s="137"/>
      <c r="AD1577" s="137"/>
      <c r="AE1577" s="137"/>
      <c r="AF1577" s="137"/>
      <c r="AG1577" s="337">
        <v>2025</v>
      </c>
      <c r="AH1577" s="166" t="s">
        <v>3050</v>
      </c>
      <c r="AI1577" s="166"/>
      <c r="AJ1577" s="134">
        <f t="shared" si="326"/>
        <v>1500</v>
      </c>
      <c r="AK1577" s="35" t="s">
        <v>153</v>
      </c>
      <c r="AL1577" s="134" t="str">
        <f t="shared" si="327"/>
        <v>1500.</v>
      </c>
      <c r="AM1577" s="140"/>
      <c r="AN1577" s="296"/>
      <c r="AO1577" s="193"/>
    </row>
    <row r="1578" spans="1:42" ht="22.5" hidden="1" customHeight="1" x14ac:dyDescent="0.25">
      <c r="A1578" s="68" t="s">
        <v>4684</v>
      </c>
      <c r="B1578" s="25">
        <v>2921</v>
      </c>
      <c r="C1578" s="205" t="s">
        <v>2884</v>
      </c>
      <c r="D1578" s="25">
        <v>1952</v>
      </c>
      <c r="E1578" s="108" t="s">
        <v>2932</v>
      </c>
      <c r="F1578" s="68" t="s">
        <v>2935</v>
      </c>
      <c r="G1578" s="30">
        <v>2</v>
      </c>
      <c r="H1578" s="30">
        <v>1</v>
      </c>
      <c r="I1578" s="137">
        <v>398.5</v>
      </c>
      <c r="J1578" s="137">
        <v>263.10000000000002</v>
      </c>
      <c r="K1578" s="137">
        <v>263.10000000000002</v>
      </c>
      <c r="L1578" s="30">
        <v>19</v>
      </c>
      <c r="M1578" s="137">
        <f t="shared" si="330"/>
        <v>2264423</v>
      </c>
      <c r="N1578" s="137"/>
      <c r="O1578" s="137"/>
      <c r="P1578" s="137"/>
      <c r="Q1578" s="137">
        <f t="shared" si="331"/>
        <v>2264423</v>
      </c>
      <c r="R1578" s="137"/>
      <c r="S1578" s="30"/>
      <c r="T1578" s="137"/>
      <c r="U1578" s="137">
        <v>301</v>
      </c>
      <c r="V1578" s="137">
        <f>U1578*7523</f>
        <v>2264423</v>
      </c>
      <c r="W1578" s="137"/>
      <c r="X1578" s="137"/>
      <c r="Y1578" s="137"/>
      <c r="Z1578" s="137"/>
      <c r="AA1578" s="137"/>
      <c r="AB1578" s="137"/>
      <c r="AC1578" s="137"/>
      <c r="AD1578" s="137"/>
      <c r="AE1578" s="137"/>
      <c r="AF1578" s="137"/>
      <c r="AG1578" s="337">
        <v>2025</v>
      </c>
      <c r="AH1578" s="166"/>
      <c r="AI1578" s="166"/>
      <c r="AJ1578" s="134">
        <f t="shared" si="326"/>
        <v>1501</v>
      </c>
      <c r="AK1578" s="35" t="s">
        <v>153</v>
      </c>
      <c r="AL1578" s="134" t="str">
        <f t="shared" si="327"/>
        <v>1501.</v>
      </c>
      <c r="AM1578" s="140"/>
      <c r="AN1578" s="296"/>
      <c r="AO1578" s="193"/>
    </row>
    <row r="1579" spans="1:42" ht="22.5" hidden="1" customHeight="1" x14ac:dyDescent="0.25">
      <c r="A1579" s="68" t="s">
        <v>4685</v>
      </c>
      <c r="B1579" s="25">
        <v>3053</v>
      </c>
      <c r="C1579" s="36" t="s">
        <v>2885</v>
      </c>
      <c r="D1579" s="25">
        <v>1980</v>
      </c>
      <c r="E1579" s="108" t="s">
        <v>2932</v>
      </c>
      <c r="F1579" s="68" t="s">
        <v>2934</v>
      </c>
      <c r="G1579" s="25">
        <v>5</v>
      </c>
      <c r="H1579" s="25">
        <v>6</v>
      </c>
      <c r="I1579" s="137">
        <v>4674.4399999999996</v>
      </c>
      <c r="J1579" s="137">
        <v>2950.8</v>
      </c>
      <c r="K1579" s="137">
        <v>2950.8</v>
      </c>
      <c r="L1579" s="30">
        <v>174</v>
      </c>
      <c r="M1579" s="137">
        <f t="shared" si="330"/>
        <v>12277536</v>
      </c>
      <c r="N1579" s="137"/>
      <c r="O1579" s="137"/>
      <c r="P1579" s="137"/>
      <c r="Q1579" s="137">
        <f t="shared" si="331"/>
        <v>12277536</v>
      </c>
      <c r="R1579" s="137"/>
      <c r="S1579" s="30"/>
      <c r="T1579" s="137"/>
      <c r="U1579" s="137">
        <v>1632</v>
      </c>
      <c r="V1579" s="137">
        <f>U1579*7523</f>
        <v>12277536</v>
      </c>
      <c r="W1579" s="137"/>
      <c r="X1579" s="137"/>
      <c r="Y1579" s="137"/>
      <c r="Z1579" s="137"/>
      <c r="AA1579" s="137"/>
      <c r="AB1579" s="137"/>
      <c r="AC1579" s="137"/>
      <c r="AD1579" s="137"/>
      <c r="AE1579" s="137"/>
      <c r="AF1579" s="137"/>
      <c r="AG1579" s="337">
        <v>2025</v>
      </c>
      <c r="AH1579" s="166"/>
      <c r="AI1579" s="166"/>
      <c r="AJ1579" s="134">
        <f t="shared" si="326"/>
        <v>1502</v>
      </c>
      <c r="AK1579" s="35" t="s">
        <v>153</v>
      </c>
      <c r="AL1579" s="134" t="str">
        <f t="shared" si="327"/>
        <v>1502.</v>
      </c>
      <c r="AM1579" s="140"/>
      <c r="AN1579" s="296"/>
      <c r="AO1579" s="193"/>
    </row>
    <row r="1580" spans="1:42" ht="22.5" hidden="1" customHeight="1" x14ac:dyDescent="0.25">
      <c r="A1580" s="68" t="s">
        <v>4686</v>
      </c>
      <c r="B1580" s="25">
        <v>5510</v>
      </c>
      <c r="C1580" s="36" t="s">
        <v>2869</v>
      </c>
      <c r="D1580" s="25">
        <v>2006</v>
      </c>
      <c r="E1580" s="108" t="s">
        <v>2932</v>
      </c>
      <c r="F1580" s="68" t="s">
        <v>2934</v>
      </c>
      <c r="G1580" s="25">
        <v>6</v>
      </c>
      <c r="H1580" s="25">
        <v>4</v>
      </c>
      <c r="I1580" s="137">
        <v>3807</v>
      </c>
      <c r="J1580" s="137">
        <v>3633.4</v>
      </c>
      <c r="K1580" s="137">
        <v>3462.3</v>
      </c>
      <c r="L1580" s="30">
        <v>134</v>
      </c>
      <c r="M1580" s="137">
        <f t="shared" si="330"/>
        <v>2645947.2000000002</v>
      </c>
      <c r="N1580" s="137"/>
      <c r="O1580" s="137"/>
      <c r="P1580" s="137"/>
      <c r="Q1580" s="137">
        <f t="shared" si="331"/>
        <v>2645947.2000000002</v>
      </c>
      <c r="R1580" s="137">
        <f>1825168.8+820778.4</f>
        <v>2645947.2000000002</v>
      </c>
      <c r="S1580" s="30"/>
      <c r="T1580" s="137"/>
      <c r="U1580" s="137"/>
      <c r="V1580" s="137"/>
      <c r="W1580" s="137"/>
      <c r="X1580" s="137"/>
      <c r="Y1580" s="137"/>
      <c r="Z1580" s="137"/>
      <c r="AA1580" s="137"/>
      <c r="AB1580" s="137"/>
      <c r="AC1580" s="137"/>
      <c r="AD1580" s="137"/>
      <c r="AE1580" s="137"/>
      <c r="AF1580" s="137"/>
      <c r="AG1580" s="337">
        <v>2025</v>
      </c>
      <c r="AH1580" s="166" t="s">
        <v>3072</v>
      </c>
      <c r="AI1580" s="166"/>
      <c r="AJ1580" s="134">
        <f t="shared" si="326"/>
        <v>1503</v>
      </c>
      <c r="AK1580" s="35" t="s">
        <v>153</v>
      </c>
      <c r="AL1580" s="134" t="str">
        <f t="shared" si="327"/>
        <v>1503.</v>
      </c>
      <c r="AM1580" s="140"/>
      <c r="AN1580" s="296"/>
      <c r="AO1580" s="193"/>
    </row>
    <row r="1581" spans="1:42" ht="22.5" hidden="1" customHeight="1" x14ac:dyDescent="0.25">
      <c r="A1581" s="68" t="s">
        <v>4687</v>
      </c>
      <c r="B1581" s="25">
        <v>2781</v>
      </c>
      <c r="C1581" s="36" t="s">
        <v>2875</v>
      </c>
      <c r="D1581" s="25">
        <v>1926</v>
      </c>
      <c r="E1581" s="108" t="s">
        <v>2932</v>
      </c>
      <c r="F1581" s="68" t="s">
        <v>2935</v>
      </c>
      <c r="G1581" s="25">
        <v>2</v>
      </c>
      <c r="H1581" s="25">
        <v>1</v>
      </c>
      <c r="I1581" s="137">
        <v>423.7</v>
      </c>
      <c r="J1581" s="137">
        <v>293.8</v>
      </c>
      <c r="K1581" s="137">
        <v>293.8</v>
      </c>
      <c r="L1581" s="30">
        <v>28</v>
      </c>
      <c r="M1581" s="137">
        <f>R1581+T1581+V1581+X1581+Z1581+AB1581+AE1581+AF1581</f>
        <v>180751.03999999998</v>
      </c>
      <c r="N1581" s="137"/>
      <c r="O1581" s="137"/>
      <c r="P1581" s="137"/>
      <c r="Q1581" s="137">
        <f>M1581</f>
        <v>180751.03999999998</v>
      </c>
      <c r="R1581" s="137"/>
      <c r="S1581" s="30"/>
      <c r="T1581" s="137"/>
      <c r="U1581" s="137"/>
      <c r="V1581" s="137"/>
      <c r="W1581" s="137"/>
      <c r="X1581" s="137"/>
      <c r="Y1581" s="137"/>
      <c r="Z1581" s="137"/>
      <c r="AA1581" s="137">
        <v>67.52</v>
      </c>
      <c r="AB1581" s="137">
        <f>AA1581*2677</f>
        <v>180751.03999999998</v>
      </c>
      <c r="AC1581" s="137"/>
      <c r="AD1581" s="137"/>
      <c r="AE1581" s="137"/>
      <c r="AF1581" s="137"/>
      <c r="AG1581" s="337">
        <v>2025</v>
      </c>
      <c r="AH1581" s="166"/>
      <c r="AI1581" s="166"/>
      <c r="AJ1581" s="134">
        <f t="shared" si="326"/>
        <v>1504</v>
      </c>
      <c r="AK1581" s="35" t="s">
        <v>153</v>
      </c>
      <c r="AL1581" s="134" t="str">
        <f t="shared" si="327"/>
        <v>1504.</v>
      </c>
      <c r="AM1581" s="140"/>
      <c r="AN1581" s="296"/>
      <c r="AO1581" s="193"/>
    </row>
    <row r="1582" spans="1:42" ht="22.5" hidden="1" customHeight="1" x14ac:dyDescent="0.25">
      <c r="A1582" s="68" t="s">
        <v>4688</v>
      </c>
      <c r="B1582" s="25">
        <v>2898</v>
      </c>
      <c r="C1582" s="36" t="s">
        <v>1449</v>
      </c>
      <c r="D1582" s="25">
        <v>1934</v>
      </c>
      <c r="E1582" s="108" t="s">
        <v>2932</v>
      </c>
      <c r="F1582" s="68" t="s">
        <v>2935</v>
      </c>
      <c r="G1582" s="30">
        <v>2</v>
      </c>
      <c r="H1582" s="30">
        <v>2</v>
      </c>
      <c r="I1582" s="137">
        <v>515.4</v>
      </c>
      <c r="J1582" s="137">
        <v>354.1</v>
      </c>
      <c r="K1582" s="137">
        <v>354.1</v>
      </c>
      <c r="L1582" s="30">
        <v>32</v>
      </c>
      <c r="M1582" s="137">
        <f t="shared" si="330"/>
        <v>3415442</v>
      </c>
      <c r="N1582" s="137"/>
      <c r="O1582" s="137"/>
      <c r="P1582" s="137"/>
      <c r="Q1582" s="137">
        <f t="shared" si="331"/>
        <v>3415442</v>
      </c>
      <c r="R1582" s="137"/>
      <c r="S1582" s="30"/>
      <c r="T1582" s="137"/>
      <c r="U1582" s="137">
        <v>454</v>
      </c>
      <c r="V1582" s="137">
        <f>U1582*7523</f>
        <v>3415442</v>
      </c>
      <c r="W1582" s="137"/>
      <c r="X1582" s="137"/>
      <c r="Y1582" s="137"/>
      <c r="Z1582" s="137"/>
      <c r="AA1582" s="137"/>
      <c r="AB1582" s="137"/>
      <c r="AC1582" s="137"/>
      <c r="AD1582" s="137"/>
      <c r="AE1582" s="137"/>
      <c r="AF1582" s="137"/>
      <c r="AG1582" s="337">
        <v>2025</v>
      </c>
      <c r="AH1582" s="166"/>
      <c r="AI1582" s="166"/>
      <c r="AJ1582" s="134">
        <f t="shared" si="326"/>
        <v>1505</v>
      </c>
      <c r="AK1582" s="35" t="s">
        <v>153</v>
      </c>
      <c r="AL1582" s="134" t="str">
        <f t="shared" si="327"/>
        <v>1505.</v>
      </c>
      <c r="AM1582" s="140"/>
      <c r="AN1582" s="296"/>
      <c r="AO1582" s="193"/>
    </row>
    <row r="1583" spans="1:42" ht="22.5" hidden="1" customHeight="1" x14ac:dyDescent="0.25">
      <c r="A1583" s="68" t="s">
        <v>4689</v>
      </c>
      <c r="B1583" s="25">
        <v>2899</v>
      </c>
      <c r="C1583" s="36" t="s">
        <v>1450</v>
      </c>
      <c r="D1583" s="25">
        <v>1932</v>
      </c>
      <c r="E1583" s="108" t="s">
        <v>2932</v>
      </c>
      <c r="F1583" s="68" t="s">
        <v>2935</v>
      </c>
      <c r="G1583" s="25">
        <v>2</v>
      </c>
      <c r="H1583" s="25">
        <v>2</v>
      </c>
      <c r="I1583" s="137">
        <v>728</v>
      </c>
      <c r="J1583" s="137">
        <v>433.8</v>
      </c>
      <c r="K1583" s="137">
        <v>433.8</v>
      </c>
      <c r="L1583" s="30">
        <v>49</v>
      </c>
      <c r="M1583" s="137">
        <f t="shared" si="330"/>
        <v>4824743</v>
      </c>
      <c r="N1583" s="137"/>
      <c r="O1583" s="137"/>
      <c r="P1583" s="137"/>
      <c r="Q1583" s="137">
        <f t="shared" si="331"/>
        <v>4824743</v>
      </c>
      <c r="R1583" s="137"/>
      <c r="S1583" s="30"/>
      <c r="T1583" s="137"/>
      <c r="U1583" s="137">
        <v>615</v>
      </c>
      <c r="V1583" s="137">
        <f>U1583*7523</f>
        <v>4626645</v>
      </c>
      <c r="W1583" s="137"/>
      <c r="X1583" s="137"/>
      <c r="Y1583" s="137"/>
      <c r="Z1583" s="137"/>
      <c r="AA1583" s="137">
        <v>74</v>
      </c>
      <c r="AB1583" s="137">
        <f>AA1583*2677</f>
        <v>198098</v>
      </c>
      <c r="AC1583" s="137"/>
      <c r="AD1583" s="137"/>
      <c r="AE1583" s="137"/>
      <c r="AF1583" s="137"/>
      <c r="AG1583" s="337">
        <v>2025</v>
      </c>
      <c r="AH1583" s="166"/>
      <c r="AI1583" s="166"/>
      <c r="AJ1583" s="134">
        <f t="shared" si="326"/>
        <v>1506</v>
      </c>
      <c r="AK1583" s="35" t="s">
        <v>153</v>
      </c>
      <c r="AL1583" s="134" t="str">
        <f t="shared" si="327"/>
        <v>1506.</v>
      </c>
      <c r="AM1583" s="140"/>
      <c r="AN1583" s="296"/>
      <c r="AO1583" s="193"/>
    </row>
    <row r="1584" spans="1:42" ht="22.5" hidden="1" customHeight="1" x14ac:dyDescent="0.25">
      <c r="A1584" s="68" t="s">
        <v>4690</v>
      </c>
      <c r="B1584" s="25">
        <v>2901</v>
      </c>
      <c r="C1584" s="36" t="s">
        <v>637</v>
      </c>
      <c r="D1584" s="25">
        <v>1930</v>
      </c>
      <c r="E1584" s="108" t="s">
        <v>2932</v>
      </c>
      <c r="F1584" s="68" t="s">
        <v>2935</v>
      </c>
      <c r="G1584" s="25">
        <v>1</v>
      </c>
      <c r="H1584" s="25">
        <v>1</v>
      </c>
      <c r="I1584" s="137">
        <v>170.6</v>
      </c>
      <c r="J1584" s="137">
        <v>113.2</v>
      </c>
      <c r="K1584" s="137">
        <v>113.2</v>
      </c>
      <c r="L1584" s="30">
        <v>11</v>
      </c>
      <c r="M1584" s="137">
        <f t="shared" si="330"/>
        <v>155266</v>
      </c>
      <c r="N1584" s="137"/>
      <c r="O1584" s="137"/>
      <c r="P1584" s="137"/>
      <c r="Q1584" s="137">
        <f t="shared" si="331"/>
        <v>155266</v>
      </c>
      <c r="R1584" s="137"/>
      <c r="S1584" s="30"/>
      <c r="T1584" s="137"/>
      <c r="U1584" s="137"/>
      <c r="V1584" s="137"/>
      <c r="W1584" s="137"/>
      <c r="X1584" s="137"/>
      <c r="Y1584" s="137"/>
      <c r="Z1584" s="137"/>
      <c r="AA1584" s="137">
        <v>58</v>
      </c>
      <c r="AB1584" s="137">
        <f>AA1584*2677</f>
        <v>155266</v>
      </c>
      <c r="AC1584" s="137"/>
      <c r="AD1584" s="137"/>
      <c r="AE1584" s="137"/>
      <c r="AF1584" s="137"/>
      <c r="AG1584" s="337">
        <v>2025</v>
      </c>
      <c r="AH1584" s="166"/>
      <c r="AI1584" s="166"/>
      <c r="AJ1584" s="134">
        <f t="shared" si="326"/>
        <v>1507</v>
      </c>
      <c r="AK1584" s="35" t="s">
        <v>153</v>
      </c>
      <c r="AL1584" s="134" t="str">
        <f t="shared" si="327"/>
        <v>1507.</v>
      </c>
      <c r="AM1584" s="140"/>
      <c r="AN1584" s="296"/>
      <c r="AO1584" s="193"/>
    </row>
    <row r="1585" spans="1:41" ht="22.5" hidden="1" customHeight="1" x14ac:dyDescent="0.25">
      <c r="A1585" s="68" t="s">
        <v>4691</v>
      </c>
      <c r="B1585" s="25">
        <v>2907</v>
      </c>
      <c r="C1585" s="36" t="s">
        <v>639</v>
      </c>
      <c r="D1585" s="25">
        <v>1966</v>
      </c>
      <c r="E1585" s="108" t="s">
        <v>2932</v>
      </c>
      <c r="F1585" s="68" t="s">
        <v>2934</v>
      </c>
      <c r="G1585" s="25">
        <v>2</v>
      </c>
      <c r="H1585" s="25">
        <v>2</v>
      </c>
      <c r="I1585" s="137">
        <v>624.29999999999995</v>
      </c>
      <c r="J1585" s="137">
        <v>354.3</v>
      </c>
      <c r="K1585" s="137">
        <v>354.3</v>
      </c>
      <c r="L1585" s="30">
        <v>18</v>
      </c>
      <c r="M1585" s="137">
        <f t="shared" si="330"/>
        <v>200775</v>
      </c>
      <c r="N1585" s="137"/>
      <c r="O1585" s="137"/>
      <c r="P1585" s="137"/>
      <c r="Q1585" s="137">
        <f t="shared" si="331"/>
        <v>200775</v>
      </c>
      <c r="R1585" s="137"/>
      <c r="S1585" s="30"/>
      <c r="T1585" s="137"/>
      <c r="U1585" s="137"/>
      <c r="V1585" s="137"/>
      <c r="W1585" s="137"/>
      <c r="X1585" s="137"/>
      <c r="Y1585" s="137"/>
      <c r="Z1585" s="137"/>
      <c r="AA1585" s="137">
        <v>75</v>
      </c>
      <c r="AB1585" s="137">
        <f>AA1585*2677</f>
        <v>200775</v>
      </c>
      <c r="AC1585" s="137"/>
      <c r="AD1585" s="137"/>
      <c r="AE1585" s="137"/>
      <c r="AF1585" s="137"/>
      <c r="AG1585" s="337">
        <v>2025</v>
      </c>
      <c r="AH1585" s="166"/>
      <c r="AI1585" s="166"/>
      <c r="AJ1585" s="134">
        <f t="shared" si="326"/>
        <v>1508</v>
      </c>
      <c r="AK1585" s="35" t="s">
        <v>153</v>
      </c>
      <c r="AL1585" s="134" t="str">
        <f t="shared" si="327"/>
        <v>1508.</v>
      </c>
      <c r="AM1585" s="140"/>
      <c r="AN1585" s="296"/>
      <c r="AO1585" s="193"/>
    </row>
    <row r="1586" spans="1:41" ht="22.5" hidden="1" customHeight="1" x14ac:dyDescent="0.25">
      <c r="A1586" s="68" t="s">
        <v>4692</v>
      </c>
      <c r="B1586" s="25">
        <v>3035</v>
      </c>
      <c r="C1586" s="205" t="s">
        <v>627</v>
      </c>
      <c r="D1586" s="25">
        <v>1957</v>
      </c>
      <c r="E1586" s="108" t="s">
        <v>2932</v>
      </c>
      <c r="F1586" s="68" t="s">
        <v>2934</v>
      </c>
      <c r="G1586" s="30">
        <v>2</v>
      </c>
      <c r="H1586" s="30">
        <v>1</v>
      </c>
      <c r="I1586" s="137">
        <v>419.8</v>
      </c>
      <c r="J1586" s="137">
        <v>261</v>
      </c>
      <c r="K1586" s="137">
        <v>261</v>
      </c>
      <c r="L1586" s="30">
        <v>15</v>
      </c>
      <c r="M1586" s="137">
        <f t="shared" si="330"/>
        <v>1851259.4</v>
      </c>
      <c r="N1586" s="137"/>
      <c r="O1586" s="137"/>
      <c r="P1586" s="137"/>
      <c r="Q1586" s="137">
        <f t="shared" si="331"/>
        <v>1851259.4</v>
      </c>
      <c r="R1586" s="137"/>
      <c r="S1586" s="30"/>
      <c r="T1586" s="137"/>
      <c r="U1586" s="137"/>
      <c r="V1586" s="137"/>
      <c r="W1586" s="137"/>
      <c r="X1586" s="137"/>
      <c r="Y1586" s="137">
        <v>532.79999999999995</v>
      </c>
      <c r="Z1586" s="137">
        <f>Y1586*3148</f>
        <v>1677254.4</v>
      </c>
      <c r="AA1586" s="137">
        <v>65</v>
      </c>
      <c r="AB1586" s="137">
        <f>AA1586*2677</f>
        <v>174005</v>
      </c>
      <c r="AC1586" s="137"/>
      <c r="AD1586" s="137"/>
      <c r="AE1586" s="137"/>
      <c r="AF1586" s="137"/>
      <c r="AG1586" s="337">
        <v>2025</v>
      </c>
      <c r="AH1586" s="166"/>
      <c r="AI1586" s="166"/>
      <c r="AJ1586" s="134">
        <f t="shared" si="326"/>
        <v>1509</v>
      </c>
      <c r="AK1586" s="35" t="s">
        <v>153</v>
      </c>
      <c r="AL1586" s="134" t="str">
        <f t="shared" si="327"/>
        <v>1509.</v>
      </c>
      <c r="AM1586" s="140"/>
      <c r="AN1586" s="296"/>
      <c r="AO1586" s="193"/>
    </row>
    <row r="1587" spans="1:41" ht="22.5" hidden="1" customHeight="1" x14ac:dyDescent="0.25">
      <c r="A1587" s="68" t="s">
        <v>4693</v>
      </c>
      <c r="B1587" s="25">
        <v>2725</v>
      </c>
      <c r="C1587" s="36" t="s">
        <v>1442</v>
      </c>
      <c r="D1587" s="25">
        <v>1937</v>
      </c>
      <c r="E1587" s="108" t="s">
        <v>2932</v>
      </c>
      <c r="F1587" s="68" t="s">
        <v>2935</v>
      </c>
      <c r="G1587" s="30">
        <v>2</v>
      </c>
      <c r="H1587" s="30">
        <v>1</v>
      </c>
      <c r="I1587" s="137">
        <v>227.5</v>
      </c>
      <c r="J1587" s="137">
        <v>153.1</v>
      </c>
      <c r="K1587" s="137">
        <v>153.1</v>
      </c>
      <c r="L1587" s="30">
        <v>7</v>
      </c>
      <c r="M1587" s="137">
        <f t="shared" si="330"/>
        <v>50015</v>
      </c>
      <c r="N1587" s="137"/>
      <c r="O1587" s="137"/>
      <c r="P1587" s="137"/>
      <c r="Q1587" s="137">
        <f t="shared" si="331"/>
        <v>50015</v>
      </c>
      <c r="R1587" s="137">
        <v>50015</v>
      </c>
      <c r="S1587" s="30"/>
      <c r="T1587" s="137"/>
      <c r="U1587" s="137"/>
      <c r="V1587" s="137"/>
      <c r="W1587" s="137"/>
      <c r="X1587" s="137"/>
      <c r="Y1587" s="137"/>
      <c r="Z1587" s="137"/>
      <c r="AA1587" s="137"/>
      <c r="AB1587" s="137"/>
      <c r="AC1587" s="137"/>
      <c r="AD1587" s="137"/>
      <c r="AE1587" s="137"/>
      <c r="AF1587" s="137"/>
      <c r="AG1587" s="337">
        <v>2025</v>
      </c>
      <c r="AH1587" s="166" t="s">
        <v>3048</v>
      </c>
      <c r="AI1587" s="166"/>
      <c r="AJ1587" s="134">
        <f t="shared" si="326"/>
        <v>1510</v>
      </c>
      <c r="AK1587" s="35" t="s">
        <v>153</v>
      </c>
      <c r="AL1587" s="134" t="str">
        <f t="shared" si="327"/>
        <v>1510.</v>
      </c>
      <c r="AM1587" s="140"/>
      <c r="AN1587" s="296"/>
      <c r="AO1587" s="193"/>
    </row>
    <row r="1588" spans="1:41" ht="22.5" hidden="1" customHeight="1" x14ac:dyDescent="0.25">
      <c r="A1588" s="68" t="s">
        <v>4694</v>
      </c>
      <c r="B1588" s="25">
        <v>2809</v>
      </c>
      <c r="C1588" s="205" t="s">
        <v>617</v>
      </c>
      <c r="D1588" s="25">
        <v>1932</v>
      </c>
      <c r="E1588" s="108" t="s">
        <v>2932</v>
      </c>
      <c r="F1588" s="68" t="s">
        <v>2935</v>
      </c>
      <c r="G1588" s="30">
        <v>1</v>
      </c>
      <c r="H1588" s="30">
        <v>1</v>
      </c>
      <c r="I1588" s="137">
        <v>138.4</v>
      </c>
      <c r="J1588" s="137">
        <v>138.4</v>
      </c>
      <c r="K1588" s="137">
        <v>78.5</v>
      </c>
      <c r="L1588" s="30">
        <v>11</v>
      </c>
      <c r="M1588" s="137">
        <f t="shared" si="330"/>
        <v>1498581.5999999999</v>
      </c>
      <c r="N1588" s="137"/>
      <c r="O1588" s="137"/>
      <c r="P1588" s="137"/>
      <c r="Q1588" s="137">
        <f t="shared" si="331"/>
        <v>1498581.5999999999</v>
      </c>
      <c r="R1588" s="137"/>
      <c r="S1588" s="30"/>
      <c r="T1588" s="137"/>
      <c r="U1588" s="137">
        <v>199.2</v>
      </c>
      <c r="V1588" s="137">
        <f>U1588*7523</f>
        <v>1498581.5999999999</v>
      </c>
      <c r="W1588" s="137"/>
      <c r="X1588" s="137"/>
      <c r="Y1588" s="137"/>
      <c r="Z1588" s="137"/>
      <c r="AA1588" s="137"/>
      <c r="AB1588" s="137"/>
      <c r="AC1588" s="137"/>
      <c r="AD1588" s="137"/>
      <c r="AE1588" s="137"/>
      <c r="AF1588" s="137"/>
      <c r="AG1588" s="337">
        <v>2025</v>
      </c>
      <c r="AH1588" s="166"/>
      <c r="AI1588" s="166"/>
      <c r="AJ1588" s="134">
        <f t="shared" si="326"/>
        <v>1511</v>
      </c>
      <c r="AK1588" s="35" t="s">
        <v>153</v>
      </c>
      <c r="AL1588" s="134" t="str">
        <f t="shared" si="327"/>
        <v>1511.</v>
      </c>
      <c r="AM1588" s="140"/>
      <c r="AN1588" s="296"/>
      <c r="AO1588" s="193"/>
    </row>
    <row r="1589" spans="1:41" ht="22.5" hidden="1" customHeight="1" x14ac:dyDescent="0.25">
      <c r="A1589" s="68" t="s">
        <v>4695</v>
      </c>
      <c r="B1589" s="25">
        <v>2990</v>
      </c>
      <c r="C1589" s="205" t="s">
        <v>622</v>
      </c>
      <c r="D1589" s="25">
        <v>1931</v>
      </c>
      <c r="E1589" s="108" t="s">
        <v>2932</v>
      </c>
      <c r="F1589" s="68" t="s">
        <v>2935</v>
      </c>
      <c r="G1589" s="30">
        <v>1</v>
      </c>
      <c r="H1589" s="30">
        <v>2</v>
      </c>
      <c r="I1589" s="137">
        <v>290.07</v>
      </c>
      <c r="J1589" s="137">
        <v>187.3</v>
      </c>
      <c r="K1589" s="137">
        <v>187.3</v>
      </c>
      <c r="L1589" s="30">
        <v>12</v>
      </c>
      <c r="M1589" s="137">
        <f t="shared" si="330"/>
        <v>834228.3</v>
      </c>
      <c r="N1589" s="137"/>
      <c r="O1589" s="137"/>
      <c r="P1589" s="137"/>
      <c r="Q1589" s="137">
        <f t="shared" si="331"/>
        <v>834228.3</v>
      </c>
      <c r="R1589" s="137"/>
      <c r="S1589" s="30"/>
      <c r="T1589" s="137"/>
      <c r="U1589" s="137"/>
      <c r="V1589" s="137"/>
      <c r="W1589" s="137"/>
      <c r="X1589" s="137"/>
      <c r="Y1589" s="137">
        <v>190</v>
      </c>
      <c r="Z1589" s="137">
        <f>Y1589*3434</f>
        <v>652460</v>
      </c>
      <c r="AA1589" s="137">
        <v>67.900000000000006</v>
      </c>
      <c r="AB1589" s="137">
        <f>AA1589*2677</f>
        <v>181768.30000000002</v>
      </c>
      <c r="AC1589" s="137"/>
      <c r="AD1589" s="137"/>
      <c r="AE1589" s="137"/>
      <c r="AF1589" s="137"/>
      <c r="AG1589" s="337">
        <v>2025</v>
      </c>
      <c r="AH1589" s="166"/>
      <c r="AI1589" s="166"/>
      <c r="AJ1589" s="134">
        <f t="shared" si="326"/>
        <v>1512</v>
      </c>
      <c r="AK1589" s="35" t="s">
        <v>153</v>
      </c>
      <c r="AL1589" s="134" t="str">
        <f t="shared" si="327"/>
        <v>1512.</v>
      </c>
      <c r="AM1589" s="140"/>
      <c r="AN1589" s="296"/>
      <c r="AO1589" s="193"/>
    </row>
    <row r="1590" spans="1:41" ht="22.5" hidden="1" customHeight="1" x14ac:dyDescent="0.25">
      <c r="A1590" s="68" t="s">
        <v>4696</v>
      </c>
      <c r="B1590" s="25">
        <v>3041</v>
      </c>
      <c r="C1590" s="205" t="s">
        <v>610</v>
      </c>
      <c r="D1590" s="25">
        <v>1954</v>
      </c>
      <c r="E1590" s="108" t="s">
        <v>2932</v>
      </c>
      <c r="F1590" s="68" t="s">
        <v>2935</v>
      </c>
      <c r="G1590" s="30">
        <v>1</v>
      </c>
      <c r="H1590" s="30">
        <v>2</v>
      </c>
      <c r="I1590" s="137">
        <v>382</v>
      </c>
      <c r="J1590" s="137">
        <v>216.6</v>
      </c>
      <c r="K1590" s="137">
        <v>216.6</v>
      </c>
      <c r="L1590" s="30">
        <v>22</v>
      </c>
      <c r="M1590" s="137">
        <f t="shared" si="330"/>
        <v>216729.91999999998</v>
      </c>
      <c r="N1590" s="137"/>
      <c r="O1590" s="137"/>
      <c r="P1590" s="137"/>
      <c r="Q1590" s="137">
        <f t="shared" si="331"/>
        <v>216729.91999999998</v>
      </c>
      <c r="R1590" s="137"/>
      <c r="S1590" s="30"/>
      <c r="T1590" s="137"/>
      <c r="U1590" s="137"/>
      <c r="V1590" s="137"/>
      <c r="W1590" s="137"/>
      <c r="X1590" s="137"/>
      <c r="Y1590" s="137"/>
      <c r="Z1590" s="137"/>
      <c r="AA1590" s="137">
        <v>80.959999999999994</v>
      </c>
      <c r="AB1590" s="137">
        <f>AA1590*2677</f>
        <v>216729.91999999998</v>
      </c>
      <c r="AC1590" s="137"/>
      <c r="AD1590" s="137"/>
      <c r="AE1590" s="137"/>
      <c r="AF1590" s="137"/>
      <c r="AG1590" s="337">
        <v>2025</v>
      </c>
      <c r="AH1590" s="166"/>
      <c r="AI1590" s="166"/>
      <c r="AJ1590" s="134">
        <f t="shared" si="326"/>
        <v>1513</v>
      </c>
      <c r="AK1590" s="35" t="s">
        <v>153</v>
      </c>
      <c r="AL1590" s="134" t="str">
        <f t="shared" si="327"/>
        <v>1513.</v>
      </c>
      <c r="AM1590" s="140"/>
      <c r="AN1590" s="296"/>
      <c r="AO1590" s="193"/>
    </row>
    <row r="1591" spans="1:41" ht="22.5" hidden="1" customHeight="1" x14ac:dyDescent="0.25">
      <c r="A1591" s="68" t="s">
        <v>4697</v>
      </c>
      <c r="B1591" s="25">
        <v>5504</v>
      </c>
      <c r="C1591" s="36" t="s">
        <v>1465</v>
      </c>
      <c r="D1591" s="25">
        <v>1956</v>
      </c>
      <c r="E1591" s="108" t="s">
        <v>2932</v>
      </c>
      <c r="F1591" s="68" t="s">
        <v>2935</v>
      </c>
      <c r="G1591" s="25">
        <v>2</v>
      </c>
      <c r="H1591" s="25">
        <v>1</v>
      </c>
      <c r="I1591" s="137">
        <v>435.1</v>
      </c>
      <c r="J1591" s="137">
        <v>277.5</v>
      </c>
      <c r="K1591" s="137">
        <v>277.5</v>
      </c>
      <c r="L1591" s="30">
        <v>16</v>
      </c>
      <c r="M1591" s="137">
        <f t="shared" si="330"/>
        <v>2821125</v>
      </c>
      <c r="N1591" s="137"/>
      <c r="O1591" s="137"/>
      <c r="P1591" s="137"/>
      <c r="Q1591" s="137">
        <f t="shared" si="331"/>
        <v>2821125</v>
      </c>
      <c r="R1591" s="137"/>
      <c r="S1591" s="30"/>
      <c r="T1591" s="137"/>
      <c r="U1591" s="137">
        <v>375</v>
      </c>
      <c r="V1591" s="137">
        <f>U1591*7523</f>
        <v>2821125</v>
      </c>
      <c r="W1591" s="137"/>
      <c r="X1591" s="137"/>
      <c r="Y1591" s="137"/>
      <c r="Z1591" s="137"/>
      <c r="AA1591" s="137"/>
      <c r="AB1591" s="137"/>
      <c r="AC1591" s="137"/>
      <c r="AD1591" s="137"/>
      <c r="AE1591" s="137"/>
      <c r="AF1591" s="137"/>
      <c r="AG1591" s="337">
        <v>2025</v>
      </c>
      <c r="AH1591" s="166"/>
      <c r="AI1591" s="166"/>
      <c r="AJ1591" s="134">
        <f t="shared" si="326"/>
        <v>1514</v>
      </c>
      <c r="AK1591" s="35" t="s">
        <v>153</v>
      </c>
      <c r="AL1591" s="134" t="str">
        <f t="shared" si="327"/>
        <v>1514.</v>
      </c>
      <c r="AM1591" s="140"/>
      <c r="AN1591" s="296"/>
      <c r="AO1591" s="193"/>
    </row>
    <row r="1592" spans="1:41" ht="22.5" hidden="1" customHeight="1" x14ac:dyDescent="0.25">
      <c r="A1592" s="68" t="s">
        <v>4698</v>
      </c>
      <c r="B1592" s="25">
        <v>3071</v>
      </c>
      <c r="C1592" s="36" t="s">
        <v>2886</v>
      </c>
      <c r="D1592" s="25">
        <v>1968</v>
      </c>
      <c r="E1592" s="108" t="s">
        <v>2932</v>
      </c>
      <c r="F1592" s="68" t="s">
        <v>2934</v>
      </c>
      <c r="G1592" s="25">
        <v>2</v>
      </c>
      <c r="H1592" s="25">
        <v>1</v>
      </c>
      <c r="I1592" s="137">
        <v>337</v>
      </c>
      <c r="J1592" s="137">
        <v>221.5</v>
      </c>
      <c r="K1592" s="137">
        <v>221.5</v>
      </c>
      <c r="L1592" s="30">
        <v>21</v>
      </c>
      <c r="M1592" s="137">
        <f t="shared" si="330"/>
        <v>961714</v>
      </c>
      <c r="N1592" s="137"/>
      <c r="O1592" s="137"/>
      <c r="P1592" s="137"/>
      <c r="Q1592" s="137">
        <f t="shared" si="331"/>
        <v>961714</v>
      </c>
      <c r="R1592" s="137"/>
      <c r="S1592" s="30"/>
      <c r="T1592" s="137"/>
      <c r="U1592" s="137"/>
      <c r="V1592" s="137"/>
      <c r="W1592" s="137"/>
      <c r="X1592" s="137"/>
      <c r="Y1592" s="137">
        <v>305.5</v>
      </c>
      <c r="Z1592" s="137">
        <f>Y1592*3148</f>
        <v>961714</v>
      </c>
      <c r="AA1592" s="137"/>
      <c r="AB1592" s="137"/>
      <c r="AC1592" s="137"/>
      <c r="AD1592" s="137"/>
      <c r="AE1592" s="137"/>
      <c r="AF1592" s="137"/>
      <c r="AG1592" s="337">
        <v>2025</v>
      </c>
      <c r="AH1592" s="166"/>
      <c r="AI1592" s="166"/>
      <c r="AJ1592" s="134">
        <f t="shared" si="326"/>
        <v>1515</v>
      </c>
      <c r="AK1592" s="35" t="s">
        <v>153</v>
      </c>
      <c r="AL1592" s="134" t="str">
        <f t="shared" si="327"/>
        <v>1515.</v>
      </c>
      <c r="AM1592" s="140"/>
      <c r="AN1592" s="296"/>
      <c r="AO1592" s="193"/>
    </row>
    <row r="1593" spans="1:41" ht="22.5" hidden="1" customHeight="1" x14ac:dyDescent="0.25">
      <c r="A1593" s="68" t="s">
        <v>4699</v>
      </c>
      <c r="B1593" s="25">
        <v>2770</v>
      </c>
      <c r="C1593" s="205" t="s">
        <v>2887</v>
      </c>
      <c r="D1593" s="25">
        <v>1953</v>
      </c>
      <c r="E1593" s="108" t="s">
        <v>2932</v>
      </c>
      <c r="F1593" s="68" t="s">
        <v>2935</v>
      </c>
      <c r="G1593" s="30">
        <v>2</v>
      </c>
      <c r="H1593" s="30">
        <v>1</v>
      </c>
      <c r="I1593" s="137">
        <v>495.6</v>
      </c>
      <c r="J1593" s="137">
        <v>315.89999999999998</v>
      </c>
      <c r="K1593" s="137">
        <v>315.89999999999998</v>
      </c>
      <c r="L1593" s="30">
        <v>25</v>
      </c>
      <c r="M1593" s="137">
        <f t="shared" si="330"/>
        <v>135991.6</v>
      </c>
      <c r="N1593" s="137"/>
      <c r="O1593" s="137"/>
      <c r="P1593" s="137"/>
      <c r="Q1593" s="137">
        <f t="shared" si="331"/>
        <v>135991.6</v>
      </c>
      <c r="R1593" s="137"/>
      <c r="S1593" s="30"/>
      <c r="T1593" s="137"/>
      <c r="U1593" s="137"/>
      <c r="V1593" s="137"/>
      <c r="W1593" s="137"/>
      <c r="X1593" s="137"/>
      <c r="Y1593" s="137"/>
      <c r="Z1593" s="137"/>
      <c r="AA1593" s="137">
        <v>50.8</v>
      </c>
      <c r="AB1593" s="137">
        <f>AA1593*2677</f>
        <v>135991.6</v>
      </c>
      <c r="AC1593" s="137"/>
      <c r="AD1593" s="137"/>
      <c r="AE1593" s="137"/>
      <c r="AF1593" s="137"/>
      <c r="AG1593" s="337">
        <v>2025</v>
      </c>
      <c r="AH1593" s="166"/>
      <c r="AI1593" s="166"/>
      <c r="AJ1593" s="134">
        <f t="shared" si="326"/>
        <v>1516</v>
      </c>
      <c r="AK1593" s="35" t="s">
        <v>153</v>
      </c>
      <c r="AL1593" s="134" t="str">
        <f t="shared" si="327"/>
        <v>1516.</v>
      </c>
      <c r="AM1593" s="140"/>
      <c r="AN1593" s="296"/>
      <c r="AO1593" s="193"/>
    </row>
    <row r="1594" spans="1:41" ht="22.5" hidden="1" customHeight="1" x14ac:dyDescent="0.25">
      <c r="A1594" s="68" t="s">
        <v>4700</v>
      </c>
      <c r="B1594" s="25">
        <v>2783</v>
      </c>
      <c r="C1594" s="36" t="s">
        <v>2888</v>
      </c>
      <c r="D1594" s="25">
        <v>1951</v>
      </c>
      <c r="E1594" s="108" t="s">
        <v>2932</v>
      </c>
      <c r="F1594" s="68" t="s">
        <v>2935</v>
      </c>
      <c r="G1594" s="25">
        <v>2</v>
      </c>
      <c r="H1594" s="25">
        <v>1</v>
      </c>
      <c r="I1594" s="137">
        <v>441.84</v>
      </c>
      <c r="J1594" s="137">
        <v>270.39999999999998</v>
      </c>
      <c r="K1594" s="137">
        <v>270.39999999999998</v>
      </c>
      <c r="L1594" s="30">
        <v>32</v>
      </c>
      <c r="M1594" s="137">
        <f t="shared" si="330"/>
        <v>136419.92000000001</v>
      </c>
      <c r="N1594" s="137"/>
      <c r="O1594" s="137"/>
      <c r="P1594" s="137"/>
      <c r="Q1594" s="137">
        <f t="shared" si="331"/>
        <v>136419.92000000001</v>
      </c>
      <c r="R1594" s="137"/>
      <c r="S1594" s="30"/>
      <c r="T1594" s="137"/>
      <c r="U1594" s="137"/>
      <c r="V1594" s="137"/>
      <c r="W1594" s="137"/>
      <c r="X1594" s="137"/>
      <c r="Y1594" s="137"/>
      <c r="Z1594" s="137"/>
      <c r="AA1594" s="137">
        <v>50.96</v>
      </c>
      <c r="AB1594" s="137">
        <f>AA1594*2677</f>
        <v>136419.92000000001</v>
      </c>
      <c r="AC1594" s="137"/>
      <c r="AD1594" s="137"/>
      <c r="AE1594" s="137"/>
      <c r="AF1594" s="137"/>
      <c r="AG1594" s="337">
        <v>2025</v>
      </c>
      <c r="AH1594" s="166"/>
      <c r="AI1594" s="166"/>
      <c r="AJ1594" s="134">
        <f t="shared" si="326"/>
        <v>1517</v>
      </c>
      <c r="AK1594" s="35" t="s">
        <v>153</v>
      </c>
      <c r="AL1594" s="134" t="str">
        <f t="shared" si="327"/>
        <v>1517.</v>
      </c>
      <c r="AM1594" s="140"/>
      <c r="AN1594" s="296"/>
      <c r="AO1594" s="193"/>
    </row>
    <row r="1595" spans="1:41" ht="22.5" hidden="1" customHeight="1" x14ac:dyDescent="0.25">
      <c r="A1595" s="68" t="s">
        <v>4701</v>
      </c>
      <c r="B1595" s="25">
        <v>2935</v>
      </c>
      <c r="C1595" s="205" t="s">
        <v>2964</v>
      </c>
      <c r="D1595" s="25">
        <v>1989</v>
      </c>
      <c r="E1595" s="108" t="s">
        <v>2932</v>
      </c>
      <c r="F1595" s="68" t="s">
        <v>2933</v>
      </c>
      <c r="G1595" s="30">
        <v>5</v>
      </c>
      <c r="H1595" s="30">
        <v>3</v>
      </c>
      <c r="I1595" s="137">
        <v>3275.7</v>
      </c>
      <c r="J1595" s="137">
        <v>1902.9</v>
      </c>
      <c r="K1595" s="137">
        <v>1902.9</v>
      </c>
      <c r="L1595" s="30">
        <v>147</v>
      </c>
      <c r="M1595" s="137">
        <f>R1595+T1595+V1595+X1595+Z1595+AB1595+AE1595+AF1595</f>
        <v>678775</v>
      </c>
      <c r="N1595" s="137"/>
      <c r="O1595" s="137"/>
      <c r="P1595" s="137"/>
      <c r="Q1595" s="137">
        <f>M1595</f>
        <v>678775</v>
      </c>
      <c r="R1595" s="137">
        <v>678775</v>
      </c>
      <c r="S1595" s="30"/>
      <c r="T1595" s="137"/>
      <c r="U1595" s="137"/>
      <c r="V1595" s="137"/>
      <c r="W1595" s="137"/>
      <c r="X1595" s="137"/>
      <c r="Y1595" s="137"/>
      <c r="Z1595" s="137"/>
      <c r="AA1595" s="137"/>
      <c r="AB1595" s="137"/>
      <c r="AC1595" s="137"/>
      <c r="AD1595" s="137"/>
      <c r="AE1595" s="137"/>
      <c r="AF1595" s="137"/>
      <c r="AG1595" s="337">
        <v>2025</v>
      </c>
      <c r="AH1595" s="166" t="s">
        <v>3048</v>
      </c>
      <c r="AI1595" s="166"/>
      <c r="AJ1595" s="134">
        <f t="shared" si="326"/>
        <v>1518</v>
      </c>
      <c r="AK1595" s="35" t="s">
        <v>153</v>
      </c>
      <c r="AL1595" s="134" t="str">
        <f t="shared" si="327"/>
        <v>1518.</v>
      </c>
      <c r="AM1595" s="140"/>
      <c r="AN1595" s="296"/>
      <c r="AO1595" s="193"/>
    </row>
    <row r="1596" spans="1:41" ht="22.5" hidden="1" customHeight="1" x14ac:dyDescent="0.25">
      <c r="A1596" s="68"/>
      <c r="B1596" s="25"/>
      <c r="C1596" s="160" t="s">
        <v>94</v>
      </c>
      <c r="D1596" s="30"/>
      <c r="E1596" s="108"/>
      <c r="F1596" s="108"/>
      <c r="G1596" s="30"/>
      <c r="H1596" s="30"/>
      <c r="I1596" s="135">
        <f>I1597+I1599+I1600</f>
        <v>2879.8</v>
      </c>
      <c r="J1596" s="135">
        <f>J1597+J1599+J1600</f>
        <v>2541.4</v>
      </c>
      <c r="K1596" s="135">
        <f>K1597+K1599+K1600</f>
        <v>2541.4</v>
      </c>
      <c r="L1596" s="103">
        <f>L1597+L1599+L1600</f>
        <v>124</v>
      </c>
      <c r="M1596" s="135">
        <f>M1597+M1599+M1600</f>
        <v>4306929.9799999995</v>
      </c>
      <c r="N1596" s="135"/>
      <c r="O1596" s="135"/>
      <c r="P1596" s="135"/>
      <c r="Q1596" s="135">
        <f>M1596</f>
        <v>4306929.9799999995</v>
      </c>
      <c r="R1596" s="135">
        <f>R1597+R1599+R1600</f>
        <v>381627.88</v>
      </c>
      <c r="S1596" s="103"/>
      <c r="T1596" s="135"/>
      <c r="U1596" s="135">
        <f>U1597+U1599+U1600</f>
        <v>477.4</v>
      </c>
      <c r="V1596" s="135">
        <f>V1597+V1599+V1600</f>
        <v>3591480.1999999997</v>
      </c>
      <c r="W1596" s="135"/>
      <c r="X1596" s="135"/>
      <c r="Y1596" s="135"/>
      <c r="Z1596" s="135"/>
      <c r="AA1596" s="135">
        <f>AA1597+AA1599+AA1600</f>
        <v>124.69999999999999</v>
      </c>
      <c r="AB1596" s="135">
        <f>AB1597+AB1599+AB1600</f>
        <v>333821.90000000002</v>
      </c>
      <c r="AC1596" s="135"/>
      <c r="AD1596" s="135"/>
      <c r="AE1596" s="135"/>
      <c r="AF1596" s="135"/>
      <c r="AG1596" s="143"/>
      <c r="AH1596" s="166"/>
      <c r="AI1596" s="166"/>
      <c r="AM1596" s="144"/>
      <c r="AN1596" s="35"/>
      <c r="AO1596" s="193"/>
    </row>
    <row r="1597" spans="1:41" ht="22.5" hidden="1" customHeight="1" x14ac:dyDescent="0.25">
      <c r="A1597" s="68"/>
      <c r="B1597" s="25"/>
      <c r="C1597" s="160" t="s">
        <v>1190</v>
      </c>
      <c r="D1597" s="25"/>
      <c r="E1597" s="108"/>
      <c r="F1597" s="68"/>
      <c r="G1597" s="25"/>
      <c r="H1597" s="25"/>
      <c r="I1597" s="135">
        <f>SUM(I1598:I1598)</f>
        <v>558.79999999999995</v>
      </c>
      <c r="J1597" s="135">
        <f t="shared" ref="J1597:R1597" si="332">SUM(J1598:J1598)</f>
        <v>509.4</v>
      </c>
      <c r="K1597" s="135">
        <f t="shared" si="332"/>
        <v>509.4</v>
      </c>
      <c r="L1597" s="103">
        <f t="shared" si="332"/>
        <v>17</v>
      </c>
      <c r="M1597" s="135">
        <f t="shared" si="332"/>
        <v>283026.88</v>
      </c>
      <c r="N1597" s="135"/>
      <c r="O1597" s="135"/>
      <c r="P1597" s="135"/>
      <c r="Q1597" s="135">
        <f>M1597</f>
        <v>283026.88</v>
      </c>
      <c r="R1597" s="135">
        <f t="shared" si="332"/>
        <v>283026.88</v>
      </c>
      <c r="S1597" s="103"/>
      <c r="T1597" s="135"/>
      <c r="U1597" s="135"/>
      <c r="V1597" s="135"/>
      <c r="W1597" s="135"/>
      <c r="X1597" s="135"/>
      <c r="Y1597" s="135"/>
      <c r="Z1597" s="135"/>
      <c r="AA1597" s="135"/>
      <c r="AB1597" s="135"/>
      <c r="AC1597" s="135"/>
      <c r="AD1597" s="135"/>
      <c r="AE1597" s="135"/>
      <c r="AF1597" s="135"/>
      <c r="AG1597" s="283"/>
      <c r="AH1597" s="166"/>
      <c r="AI1597" s="166"/>
      <c r="AM1597" s="223"/>
      <c r="AN1597" s="35"/>
      <c r="AO1597" s="193"/>
    </row>
    <row r="1598" spans="1:41" ht="22.5" hidden="1" customHeight="1" x14ac:dyDescent="0.25">
      <c r="A1598" s="68" t="s">
        <v>4702</v>
      </c>
      <c r="B1598" s="25">
        <v>3072</v>
      </c>
      <c r="C1598" s="36" t="s">
        <v>1215</v>
      </c>
      <c r="D1598" s="30">
        <v>1972</v>
      </c>
      <c r="E1598" s="108" t="s">
        <v>2932</v>
      </c>
      <c r="F1598" s="68" t="s">
        <v>2934</v>
      </c>
      <c r="G1598" s="30">
        <v>2</v>
      </c>
      <c r="H1598" s="30">
        <v>2</v>
      </c>
      <c r="I1598" s="137">
        <v>558.79999999999995</v>
      </c>
      <c r="J1598" s="137">
        <v>509.4</v>
      </c>
      <c r="K1598" s="137">
        <v>509.4</v>
      </c>
      <c r="L1598" s="30">
        <v>17</v>
      </c>
      <c r="M1598" s="137">
        <f>R1598+T1598+V1598+X1598+Z1598+AB1598+AE1598+AF1598</f>
        <v>283026.88</v>
      </c>
      <c r="N1598" s="135"/>
      <c r="O1598" s="135"/>
      <c r="P1598" s="135"/>
      <c r="Q1598" s="137">
        <f t="shared" ref="Q1598" si="333">M1598</f>
        <v>283026.88</v>
      </c>
      <c r="R1598" s="137">
        <v>283026.88</v>
      </c>
      <c r="S1598" s="30"/>
      <c r="T1598" s="137"/>
      <c r="U1598" s="137"/>
      <c r="V1598" s="137"/>
      <c r="W1598" s="137"/>
      <c r="X1598" s="137"/>
      <c r="Y1598" s="137"/>
      <c r="Z1598" s="137"/>
      <c r="AA1598" s="137"/>
      <c r="AB1598" s="137"/>
      <c r="AC1598" s="137"/>
      <c r="AD1598" s="137"/>
      <c r="AE1598" s="137"/>
      <c r="AF1598" s="137"/>
      <c r="AG1598" s="337">
        <v>2025</v>
      </c>
      <c r="AH1598" s="166" t="s">
        <v>3048</v>
      </c>
      <c r="AI1598" s="166"/>
      <c r="AJ1598" s="134">
        <f t="shared" si="326"/>
        <v>1519</v>
      </c>
      <c r="AK1598" s="35" t="s">
        <v>153</v>
      </c>
      <c r="AL1598" s="134" t="str">
        <f t="shared" si="327"/>
        <v>1519.</v>
      </c>
      <c r="AM1598" s="140"/>
      <c r="AN1598" s="35"/>
      <c r="AO1598" s="193"/>
    </row>
    <row r="1599" spans="1:41" ht="22.5" hidden="1" customHeight="1" x14ac:dyDescent="0.25">
      <c r="A1599" s="68"/>
      <c r="B1599" s="25"/>
      <c r="C1599" s="160" t="s">
        <v>1191</v>
      </c>
      <c r="D1599" s="25"/>
      <c r="E1599" s="108"/>
      <c r="F1599" s="68"/>
      <c r="G1599" s="25"/>
      <c r="H1599" s="25"/>
      <c r="I1599" s="135"/>
      <c r="J1599" s="135"/>
      <c r="K1599" s="135"/>
      <c r="L1599" s="103"/>
      <c r="M1599" s="135"/>
      <c r="N1599" s="135"/>
      <c r="O1599" s="135"/>
      <c r="P1599" s="135"/>
      <c r="Q1599" s="135"/>
      <c r="R1599" s="135"/>
      <c r="S1599" s="103"/>
      <c r="T1599" s="135"/>
      <c r="U1599" s="135"/>
      <c r="V1599" s="135"/>
      <c r="W1599" s="135"/>
      <c r="X1599" s="135"/>
      <c r="Y1599" s="135"/>
      <c r="Z1599" s="135"/>
      <c r="AA1599" s="135"/>
      <c r="AB1599" s="135"/>
      <c r="AC1599" s="135"/>
      <c r="AD1599" s="135"/>
      <c r="AE1599" s="135"/>
      <c r="AF1599" s="135"/>
      <c r="AG1599" s="283"/>
      <c r="AH1599" s="166"/>
      <c r="AI1599" s="166"/>
      <c r="AM1599" s="223"/>
      <c r="AN1599" s="35"/>
      <c r="AO1599" s="193"/>
    </row>
    <row r="1600" spans="1:41" s="33" customFormat="1" ht="22.5" hidden="1" customHeight="1" x14ac:dyDescent="0.25">
      <c r="A1600" s="70"/>
      <c r="B1600" s="45"/>
      <c r="C1600" s="212" t="s">
        <v>1192</v>
      </c>
      <c r="D1600" s="25"/>
      <c r="E1600" s="108"/>
      <c r="F1600" s="68"/>
      <c r="G1600" s="25"/>
      <c r="H1600" s="25"/>
      <c r="I1600" s="135">
        <f>SUM(I1601:I1605)</f>
        <v>2321</v>
      </c>
      <c r="J1600" s="135">
        <f t="shared" ref="J1600:AB1600" si="334">SUM(J1601:J1605)</f>
        <v>2032</v>
      </c>
      <c r="K1600" s="135">
        <f t="shared" si="334"/>
        <v>2032</v>
      </c>
      <c r="L1600" s="103">
        <f t="shared" si="334"/>
        <v>107</v>
      </c>
      <c r="M1600" s="135">
        <f t="shared" si="334"/>
        <v>4023903.0999999996</v>
      </c>
      <c r="N1600" s="135"/>
      <c r="O1600" s="135"/>
      <c r="P1600" s="135"/>
      <c r="Q1600" s="135">
        <f t="shared" si="334"/>
        <v>4023903.0999999996</v>
      </c>
      <c r="R1600" s="135">
        <f t="shared" si="334"/>
        <v>98601</v>
      </c>
      <c r="S1600" s="103"/>
      <c r="T1600" s="135"/>
      <c r="U1600" s="135">
        <f t="shared" si="334"/>
        <v>477.4</v>
      </c>
      <c r="V1600" s="135">
        <f t="shared" si="334"/>
        <v>3591480.1999999997</v>
      </c>
      <c r="W1600" s="135"/>
      <c r="X1600" s="135"/>
      <c r="Y1600" s="135"/>
      <c r="Z1600" s="135"/>
      <c r="AA1600" s="135">
        <f t="shared" si="334"/>
        <v>124.69999999999999</v>
      </c>
      <c r="AB1600" s="135">
        <f t="shared" si="334"/>
        <v>333821.90000000002</v>
      </c>
      <c r="AC1600" s="135"/>
      <c r="AD1600" s="135"/>
      <c r="AE1600" s="135"/>
      <c r="AF1600" s="135"/>
      <c r="AG1600" s="152"/>
      <c r="AH1600" s="219"/>
      <c r="AI1600" s="219"/>
      <c r="AJ1600" s="134"/>
      <c r="AK1600" s="35"/>
      <c r="AL1600" s="134"/>
      <c r="AM1600" s="153"/>
      <c r="AN1600" s="297"/>
      <c r="AO1600" s="193"/>
    </row>
    <row r="1601" spans="1:41" ht="22.5" hidden="1" customHeight="1" x14ac:dyDescent="0.25">
      <c r="A1601" s="68" t="s">
        <v>4703</v>
      </c>
      <c r="B1601" s="25">
        <v>3088</v>
      </c>
      <c r="C1601" s="36" t="s">
        <v>654</v>
      </c>
      <c r="D1601" s="30">
        <v>1969</v>
      </c>
      <c r="E1601" s="108" t="s">
        <v>2932</v>
      </c>
      <c r="F1601" s="68" t="s">
        <v>2934</v>
      </c>
      <c r="G1601" s="30">
        <v>2</v>
      </c>
      <c r="H1601" s="30">
        <v>1</v>
      </c>
      <c r="I1601" s="137">
        <v>360.8</v>
      </c>
      <c r="J1601" s="137">
        <v>340.8</v>
      </c>
      <c r="K1601" s="137">
        <v>340.8</v>
      </c>
      <c r="L1601" s="30">
        <v>22</v>
      </c>
      <c r="M1601" s="137">
        <f>R1601+T1601+V1601+X1601+Z1601+AB1601+AE1601+AF1601</f>
        <v>168383.3</v>
      </c>
      <c r="N1601" s="137"/>
      <c r="O1601" s="137"/>
      <c r="P1601" s="137"/>
      <c r="Q1601" s="137">
        <f>M1601</f>
        <v>168383.3</v>
      </c>
      <c r="R1601" s="137"/>
      <c r="S1601" s="30"/>
      <c r="T1601" s="137"/>
      <c r="U1601" s="137"/>
      <c r="V1601" s="137"/>
      <c r="W1601" s="137"/>
      <c r="X1601" s="137"/>
      <c r="Y1601" s="137"/>
      <c r="Z1601" s="137"/>
      <c r="AA1601" s="137">
        <v>62.9</v>
      </c>
      <c r="AB1601" s="137">
        <f>AA1601*2677</f>
        <v>168383.3</v>
      </c>
      <c r="AC1601" s="137"/>
      <c r="AD1601" s="137"/>
      <c r="AE1601" s="137"/>
      <c r="AF1601" s="137"/>
      <c r="AG1601" s="337">
        <v>2025</v>
      </c>
      <c r="AH1601" s="166"/>
      <c r="AI1601" s="166"/>
      <c r="AJ1601" s="134">
        <f t="shared" si="326"/>
        <v>1520</v>
      </c>
      <c r="AK1601" s="35" t="s">
        <v>153</v>
      </c>
      <c r="AL1601" s="134" t="str">
        <f t="shared" si="327"/>
        <v>1520.</v>
      </c>
      <c r="AM1601" s="140"/>
      <c r="AN1601" s="35"/>
      <c r="AO1601" s="193"/>
    </row>
    <row r="1602" spans="1:41" ht="22.5" hidden="1" customHeight="1" x14ac:dyDescent="0.25">
      <c r="A1602" s="68" t="s">
        <v>4704</v>
      </c>
      <c r="B1602" s="25">
        <v>3085</v>
      </c>
      <c r="C1602" s="36" t="s">
        <v>1217</v>
      </c>
      <c r="D1602" s="30">
        <v>1968</v>
      </c>
      <c r="E1602" s="108" t="s">
        <v>2932</v>
      </c>
      <c r="F1602" s="68" t="s">
        <v>2934</v>
      </c>
      <c r="G1602" s="30">
        <v>2</v>
      </c>
      <c r="H1602" s="30">
        <v>2</v>
      </c>
      <c r="I1602" s="137">
        <v>578.29999999999995</v>
      </c>
      <c r="J1602" s="137">
        <v>529.6</v>
      </c>
      <c r="K1602" s="137">
        <v>529.6</v>
      </c>
      <c r="L1602" s="30">
        <v>33</v>
      </c>
      <c r="M1602" s="137">
        <f>R1602+T1602+V1602+X1602+Z1602+AB1602+AE1602+AF1602</f>
        <v>58589</v>
      </c>
      <c r="N1602" s="137"/>
      <c r="O1602" s="137"/>
      <c r="P1602" s="137"/>
      <c r="Q1602" s="137">
        <f>M1602</f>
        <v>58589</v>
      </c>
      <c r="R1602" s="137">
        <v>58589</v>
      </c>
      <c r="S1602" s="30"/>
      <c r="T1602" s="137"/>
      <c r="U1602" s="137"/>
      <c r="V1602" s="137"/>
      <c r="W1602" s="137"/>
      <c r="X1602" s="137"/>
      <c r="Y1602" s="137"/>
      <c r="Z1602" s="137"/>
      <c r="AA1602" s="137"/>
      <c r="AB1602" s="137"/>
      <c r="AC1602" s="137"/>
      <c r="AD1602" s="137"/>
      <c r="AE1602" s="137"/>
      <c r="AF1602" s="137"/>
      <c r="AG1602" s="337">
        <v>2025</v>
      </c>
      <c r="AH1602" s="166" t="s">
        <v>3048</v>
      </c>
      <c r="AI1602" s="166"/>
      <c r="AJ1602" s="134">
        <f t="shared" si="326"/>
        <v>1521</v>
      </c>
      <c r="AK1602" s="35" t="s">
        <v>153</v>
      </c>
      <c r="AL1602" s="134" t="str">
        <f t="shared" si="327"/>
        <v>1521.</v>
      </c>
      <c r="AM1602" s="140"/>
      <c r="AN1602" s="35"/>
      <c r="AO1602" s="193"/>
    </row>
    <row r="1603" spans="1:41" ht="22.5" hidden="1" customHeight="1" x14ac:dyDescent="0.25">
      <c r="A1603" s="68" t="s">
        <v>4705</v>
      </c>
      <c r="B1603" s="25">
        <v>3094</v>
      </c>
      <c r="C1603" s="36" t="s">
        <v>1216</v>
      </c>
      <c r="D1603" s="30">
        <v>1969</v>
      </c>
      <c r="E1603" s="108" t="s">
        <v>2932</v>
      </c>
      <c r="F1603" s="68" t="s">
        <v>2934</v>
      </c>
      <c r="G1603" s="30">
        <v>2</v>
      </c>
      <c r="H1603" s="30">
        <v>2</v>
      </c>
      <c r="I1603" s="137">
        <v>664</v>
      </c>
      <c r="J1603" s="137">
        <v>504.1</v>
      </c>
      <c r="K1603" s="137">
        <v>504.1</v>
      </c>
      <c r="L1603" s="30">
        <v>11</v>
      </c>
      <c r="M1603" s="137">
        <f>R1603+T1603+V1603+X1603+Z1603+AB1603+AE1603+AF1603</f>
        <v>3591480.1999999997</v>
      </c>
      <c r="N1603" s="137"/>
      <c r="O1603" s="137"/>
      <c r="P1603" s="137"/>
      <c r="Q1603" s="137">
        <f t="shared" ref="Q1603:Q1604" si="335">M1603</f>
        <v>3591480.1999999997</v>
      </c>
      <c r="R1603" s="137"/>
      <c r="S1603" s="30"/>
      <c r="T1603" s="137"/>
      <c r="U1603" s="137">
        <v>477.4</v>
      </c>
      <c r="V1603" s="137">
        <f>U1603*7523</f>
        <v>3591480.1999999997</v>
      </c>
      <c r="W1603" s="137"/>
      <c r="X1603" s="137"/>
      <c r="Y1603" s="137"/>
      <c r="Z1603" s="137"/>
      <c r="AA1603" s="137"/>
      <c r="AB1603" s="137"/>
      <c r="AC1603" s="137"/>
      <c r="AD1603" s="137"/>
      <c r="AE1603" s="137"/>
      <c r="AF1603" s="137"/>
      <c r="AG1603" s="337">
        <v>2025</v>
      </c>
      <c r="AH1603" s="166"/>
      <c r="AI1603" s="166"/>
      <c r="AJ1603" s="134">
        <f t="shared" si="326"/>
        <v>1522</v>
      </c>
      <c r="AK1603" s="35" t="s">
        <v>153</v>
      </c>
      <c r="AL1603" s="134" t="str">
        <f t="shared" si="327"/>
        <v>1522.</v>
      </c>
      <c r="AM1603" s="140"/>
      <c r="AN1603" s="35"/>
      <c r="AO1603" s="193"/>
    </row>
    <row r="1604" spans="1:41" ht="22.5" hidden="1" customHeight="1" x14ac:dyDescent="0.25">
      <c r="A1604" s="68" t="s">
        <v>4706</v>
      </c>
      <c r="B1604" s="25">
        <v>3081</v>
      </c>
      <c r="C1604" s="36" t="s">
        <v>656</v>
      </c>
      <c r="D1604" s="25">
        <v>1967</v>
      </c>
      <c r="E1604" s="108" t="s">
        <v>2932</v>
      </c>
      <c r="F1604" s="68" t="s">
        <v>2934</v>
      </c>
      <c r="G1604" s="25">
        <v>2</v>
      </c>
      <c r="H1604" s="25">
        <v>1</v>
      </c>
      <c r="I1604" s="137">
        <v>345.9</v>
      </c>
      <c r="J1604" s="137">
        <v>316.89999999999998</v>
      </c>
      <c r="K1604" s="137">
        <v>316.89999999999998</v>
      </c>
      <c r="L1604" s="30">
        <v>14</v>
      </c>
      <c r="M1604" s="137">
        <f>R1604+T1604+V1604+X1604+Z1604+AB1604+AE1604+AF1604</f>
        <v>165438.6</v>
      </c>
      <c r="N1604" s="137"/>
      <c r="O1604" s="137"/>
      <c r="P1604" s="137"/>
      <c r="Q1604" s="137">
        <f t="shared" si="335"/>
        <v>165438.6</v>
      </c>
      <c r="R1604" s="137"/>
      <c r="S1604" s="30"/>
      <c r="T1604" s="137"/>
      <c r="U1604" s="137"/>
      <c r="V1604" s="137"/>
      <c r="W1604" s="137"/>
      <c r="X1604" s="137"/>
      <c r="Y1604" s="137"/>
      <c r="Z1604" s="137"/>
      <c r="AA1604" s="137">
        <v>61.8</v>
      </c>
      <c r="AB1604" s="137">
        <f>AA1604*2677</f>
        <v>165438.6</v>
      </c>
      <c r="AC1604" s="137"/>
      <c r="AD1604" s="137"/>
      <c r="AE1604" s="137"/>
      <c r="AF1604" s="137"/>
      <c r="AG1604" s="337">
        <v>2025</v>
      </c>
      <c r="AH1604" s="166"/>
      <c r="AI1604" s="166"/>
      <c r="AJ1604" s="134">
        <f t="shared" si="326"/>
        <v>1523</v>
      </c>
      <c r="AK1604" s="35" t="s">
        <v>153</v>
      </c>
      <c r="AL1604" s="134" t="str">
        <f t="shared" si="327"/>
        <v>1523.</v>
      </c>
      <c r="AM1604" s="140"/>
      <c r="AN1604" s="35"/>
      <c r="AO1604" s="193"/>
    </row>
    <row r="1605" spans="1:41" ht="22.5" hidden="1" customHeight="1" x14ac:dyDescent="0.25">
      <c r="A1605" s="68" t="s">
        <v>4707</v>
      </c>
      <c r="B1605" s="25">
        <v>3093</v>
      </c>
      <c r="C1605" s="36" t="s">
        <v>655</v>
      </c>
      <c r="D1605" s="30">
        <v>1969</v>
      </c>
      <c r="E1605" s="108" t="s">
        <v>2932</v>
      </c>
      <c r="F1605" s="68" t="s">
        <v>2934</v>
      </c>
      <c r="G1605" s="30">
        <v>2</v>
      </c>
      <c r="H1605" s="30">
        <v>1</v>
      </c>
      <c r="I1605" s="137">
        <v>372</v>
      </c>
      <c r="J1605" s="137">
        <v>340.6</v>
      </c>
      <c r="K1605" s="137">
        <v>340.6</v>
      </c>
      <c r="L1605" s="30">
        <v>27</v>
      </c>
      <c r="M1605" s="137">
        <f>R1605+T1605+V1605+X1605+Z1605+AB1605+AE1605+AF1605</f>
        <v>40012</v>
      </c>
      <c r="N1605" s="137"/>
      <c r="O1605" s="137"/>
      <c r="P1605" s="137"/>
      <c r="Q1605" s="137">
        <f>M1605</f>
        <v>40012</v>
      </c>
      <c r="R1605" s="137">
        <v>40012</v>
      </c>
      <c r="S1605" s="30"/>
      <c r="T1605" s="137"/>
      <c r="U1605" s="137"/>
      <c r="V1605" s="137"/>
      <c r="W1605" s="137"/>
      <c r="X1605" s="137"/>
      <c r="Y1605" s="137"/>
      <c r="Z1605" s="137"/>
      <c r="AA1605" s="137"/>
      <c r="AB1605" s="137"/>
      <c r="AC1605" s="137"/>
      <c r="AD1605" s="137"/>
      <c r="AE1605" s="137"/>
      <c r="AF1605" s="137"/>
      <c r="AG1605" s="337">
        <v>2025</v>
      </c>
      <c r="AH1605" s="166" t="s">
        <v>3048</v>
      </c>
      <c r="AI1605" s="166"/>
      <c r="AJ1605" s="134">
        <f t="shared" si="326"/>
        <v>1524</v>
      </c>
      <c r="AK1605" s="35" t="s">
        <v>153</v>
      </c>
      <c r="AL1605" s="134" t="str">
        <f t="shared" si="327"/>
        <v>1524.</v>
      </c>
      <c r="AM1605" s="140"/>
      <c r="AN1605" s="35"/>
      <c r="AO1605" s="193"/>
    </row>
    <row r="1606" spans="1:41" ht="31.5" hidden="1" customHeight="1" x14ac:dyDescent="0.25">
      <c r="A1606" s="68"/>
      <c r="B1606" s="25"/>
      <c r="C1606" s="160" t="s">
        <v>1835</v>
      </c>
      <c r="D1606" s="25"/>
      <c r="E1606" s="108"/>
      <c r="F1606" s="68"/>
      <c r="G1606" s="25"/>
      <c r="H1606" s="25"/>
      <c r="I1606" s="135">
        <f>I1607+I1608+I1611</f>
        <v>70126.19</v>
      </c>
      <c r="J1606" s="135">
        <f>J1607+J1608+J1611</f>
        <v>55404.120000000024</v>
      </c>
      <c r="K1606" s="135">
        <f>K1607+K1608+K1611</f>
        <v>55095.92000000002</v>
      </c>
      <c r="L1606" s="103">
        <f>L1607+L1608+L1611</f>
        <v>2312</v>
      </c>
      <c r="M1606" s="135">
        <f>M1607+M1608+M1611</f>
        <v>125939947.75999999</v>
      </c>
      <c r="N1606" s="135"/>
      <c r="O1606" s="135"/>
      <c r="P1606" s="135"/>
      <c r="Q1606" s="135">
        <f t="shared" ref="Q1606" si="336">M1606</f>
        <v>125939947.75999999</v>
      </c>
      <c r="R1606" s="135">
        <v>40819887.100000001</v>
      </c>
      <c r="S1606" s="103"/>
      <c r="T1606" s="135"/>
      <c r="U1606" s="135">
        <f t="shared" ref="U1606:AB1606" si="337">U1607+U1608+U1611</f>
        <v>9358.8000000000011</v>
      </c>
      <c r="V1606" s="135">
        <f t="shared" si="337"/>
        <v>70406252.399999991</v>
      </c>
      <c r="W1606" s="135">
        <f t="shared" si="337"/>
        <v>526</v>
      </c>
      <c r="X1606" s="135">
        <f t="shared" si="337"/>
        <v>1164564</v>
      </c>
      <c r="Y1606" s="135">
        <f t="shared" si="337"/>
        <v>3739.06</v>
      </c>
      <c r="Z1606" s="135">
        <f t="shared" si="337"/>
        <v>11154989</v>
      </c>
      <c r="AA1606" s="135">
        <f t="shared" si="337"/>
        <v>894.38000000000011</v>
      </c>
      <c r="AB1606" s="135">
        <f t="shared" si="337"/>
        <v>2394255.2600000002</v>
      </c>
      <c r="AC1606" s="135"/>
      <c r="AD1606" s="135"/>
      <c r="AE1606" s="135"/>
      <c r="AF1606" s="135"/>
      <c r="AG1606" s="155"/>
      <c r="AH1606" s="126"/>
      <c r="AI1606" s="126"/>
      <c r="AM1606" s="157"/>
      <c r="AN1606" s="35"/>
      <c r="AO1606" s="193"/>
    </row>
    <row r="1607" spans="1:41" ht="22.5" hidden="1" customHeight="1" x14ac:dyDescent="0.25">
      <c r="A1607" s="68"/>
      <c r="B1607" s="25"/>
      <c r="C1607" s="203" t="s">
        <v>1190</v>
      </c>
      <c r="D1607" s="25"/>
      <c r="E1607" s="108"/>
      <c r="F1607" s="68"/>
      <c r="G1607" s="25"/>
      <c r="H1607" s="25"/>
      <c r="I1607" s="135"/>
      <c r="J1607" s="135"/>
      <c r="K1607" s="135"/>
      <c r="L1607" s="103"/>
      <c r="M1607" s="135"/>
      <c r="N1607" s="135"/>
      <c r="O1607" s="135"/>
      <c r="P1607" s="135"/>
      <c r="Q1607" s="135"/>
      <c r="R1607" s="135"/>
      <c r="S1607" s="103"/>
      <c r="T1607" s="135"/>
      <c r="U1607" s="135"/>
      <c r="V1607" s="135"/>
      <c r="W1607" s="135"/>
      <c r="X1607" s="135"/>
      <c r="Y1607" s="135"/>
      <c r="Z1607" s="135"/>
      <c r="AA1607" s="135"/>
      <c r="AB1607" s="135"/>
      <c r="AC1607" s="135"/>
      <c r="AD1607" s="135"/>
      <c r="AE1607" s="135"/>
      <c r="AF1607" s="135"/>
      <c r="AG1607" s="155"/>
      <c r="AH1607" s="126"/>
      <c r="AI1607" s="126"/>
      <c r="AM1607" s="157"/>
      <c r="AN1607" s="35"/>
      <c r="AO1607" s="193"/>
    </row>
    <row r="1608" spans="1:41" ht="22.5" hidden="1" customHeight="1" x14ac:dyDescent="0.25">
      <c r="A1608" s="68"/>
      <c r="B1608" s="25"/>
      <c r="C1608" s="203" t="s">
        <v>1191</v>
      </c>
      <c r="D1608" s="25"/>
      <c r="E1608" s="108"/>
      <c r="F1608" s="68"/>
      <c r="G1608" s="25"/>
      <c r="H1608" s="25"/>
      <c r="I1608" s="135">
        <f>SUM(I1609:I1610)</f>
        <v>5816.1</v>
      </c>
      <c r="J1608" s="135">
        <f t="shared" ref="J1608:R1608" si="338">SUM(J1609:J1610)</f>
        <v>5382.5</v>
      </c>
      <c r="K1608" s="135">
        <f t="shared" si="338"/>
        <v>5382.5</v>
      </c>
      <c r="L1608" s="103">
        <f t="shared" si="338"/>
        <v>247</v>
      </c>
      <c r="M1608" s="135">
        <f t="shared" si="338"/>
        <v>1377207</v>
      </c>
      <c r="N1608" s="135"/>
      <c r="O1608" s="135"/>
      <c r="P1608" s="135"/>
      <c r="Q1608" s="135">
        <f>M1608</f>
        <v>1377207</v>
      </c>
      <c r="R1608" s="135">
        <f t="shared" si="338"/>
        <v>1377207</v>
      </c>
      <c r="S1608" s="103"/>
      <c r="T1608" s="135"/>
      <c r="U1608" s="135"/>
      <c r="V1608" s="135"/>
      <c r="W1608" s="135"/>
      <c r="X1608" s="135"/>
      <c r="Y1608" s="135"/>
      <c r="Z1608" s="135"/>
      <c r="AA1608" s="135"/>
      <c r="AB1608" s="135"/>
      <c r="AC1608" s="135"/>
      <c r="AD1608" s="135"/>
      <c r="AE1608" s="135"/>
      <c r="AF1608" s="135"/>
      <c r="AG1608" s="155"/>
      <c r="AH1608" s="126"/>
      <c r="AI1608" s="126"/>
      <c r="AM1608" s="157"/>
      <c r="AN1608" s="35"/>
      <c r="AO1608" s="193"/>
    </row>
    <row r="1609" spans="1:41" ht="22.5" hidden="1" customHeight="1" x14ac:dyDescent="0.25">
      <c r="A1609" s="68" t="s">
        <v>4708</v>
      </c>
      <c r="B1609" s="25">
        <v>3188</v>
      </c>
      <c r="C1609" s="36" t="s">
        <v>2968</v>
      </c>
      <c r="D1609" s="25">
        <v>1984</v>
      </c>
      <c r="E1609" s="108" t="s">
        <v>2932</v>
      </c>
      <c r="F1609" s="68" t="s">
        <v>2934</v>
      </c>
      <c r="G1609" s="25">
        <v>2</v>
      </c>
      <c r="H1609" s="25">
        <v>2</v>
      </c>
      <c r="I1609" s="137">
        <v>753.6</v>
      </c>
      <c r="J1609" s="137">
        <v>677.3</v>
      </c>
      <c r="K1609" s="137">
        <v>677.3</v>
      </c>
      <c r="L1609" s="30">
        <v>25</v>
      </c>
      <c r="M1609" s="137">
        <f>R1609+T1609+V1609+X1609+Z1609+AB1609+AE1609+AF1609</f>
        <v>329667</v>
      </c>
      <c r="N1609" s="137"/>
      <c r="O1609" s="137"/>
      <c r="P1609" s="137"/>
      <c r="Q1609" s="137">
        <f t="shared" ref="Q1609:Q1616" si="339">M1609</f>
        <v>329667</v>
      </c>
      <c r="R1609" s="137">
        <v>329667</v>
      </c>
      <c r="S1609" s="30"/>
      <c r="T1609" s="137"/>
      <c r="U1609" s="137"/>
      <c r="V1609" s="137"/>
      <c r="W1609" s="137"/>
      <c r="X1609" s="137"/>
      <c r="Y1609" s="137"/>
      <c r="Z1609" s="137"/>
      <c r="AA1609" s="137"/>
      <c r="AB1609" s="137"/>
      <c r="AC1609" s="137"/>
      <c r="AD1609" s="137"/>
      <c r="AE1609" s="137"/>
      <c r="AF1609" s="137"/>
      <c r="AG1609" s="337">
        <v>2025</v>
      </c>
      <c r="AH1609" s="141" t="s">
        <v>3049</v>
      </c>
      <c r="AI1609" s="141"/>
      <c r="AJ1609" s="134">
        <f t="shared" si="326"/>
        <v>1525</v>
      </c>
      <c r="AK1609" s="35" t="s">
        <v>153</v>
      </c>
      <c r="AL1609" s="134" t="str">
        <f t="shared" si="327"/>
        <v>1525.</v>
      </c>
      <c r="AM1609" s="140"/>
      <c r="AN1609" s="35"/>
      <c r="AO1609" s="193"/>
    </row>
    <row r="1610" spans="1:41" ht="22.5" hidden="1" customHeight="1" x14ac:dyDescent="0.25">
      <c r="A1610" s="68" t="s">
        <v>4709</v>
      </c>
      <c r="B1610" s="25">
        <v>3179</v>
      </c>
      <c r="C1610" s="36" t="s">
        <v>2969</v>
      </c>
      <c r="D1610" s="25">
        <v>1982</v>
      </c>
      <c r="E1610" s="108" t="s">
        <v>2932</v>
      </c>
      <c r="F1610" s="68" t="s">
        <v>2933</v>
      </c>
      <c r="G1610" s="25">
        <v>5</v>
      </c>
      <c r="H1610" s="25">
        <v>6</v>
      </c>
      <c r="I1610" s="137">
        <v>5062.5</v>
      </c>
      <c r="J1610" s="137">
        <v>4705.2</v>
      </c>
      <c r="K1610" s="137">
        <v>4705.2</v>
      </c>
      <c r="L1610" s="30">
        <v>222</v>
      </c>
      <c r="M1610" s="137">
        <f>R1610+T1610+V1610+X1610+Z1610+AB1610+AE1610+AF1610</f>
        <v>1047540</v>
      </c>
      <c r="N1610" s="137"/>
      <c r="O1610" s="137"/>
      <c r="P1610" s="137"/>
      <c r="Q1610" s="137">
        <f t="shared" si="339"/>
        <v>1047540</v>
      </c>
      <c r="R1610" s="137">
        <v>1047540</v>
      </c>
      <c r="S1610" s="30"/>
      <c r="T1610" s="137"/>
      <c r="U1610" s="137"/>
      <c r="V1610" s="137"/>
      <c r="W1610" s="137"/>
      <c r="X1610" s="137"/>
      <c r="Y1610" s="137"/>
      <c r="Z1610" s="137"/>
      <c r="AA1610" s="137"/>
      <c r="AB1610" s="137"/>
      <c r="AC1610" s="137"/>
      <c r="AD1610" s="137"/>
      <c r="AE1610" s="137"/>
      <c r="AF1610" s="137"/>
      <c r="AG1610" s="337">
        <v>2025</v>
      </c>
      <c r="AH1610" s="126" t="s">
        <v>3049</v>
      </c>
      <c r="AI1610" s="126"/>
      <c r="AJ1610" s="134">
        <f t="shared" si="326"/>
        <v>1526</v>
      </c>
      <c r="AK1610" s="35" t="s">
        <v>153</v>
      </c>
      <c r="AL1610" s="134" t="str">
        <f t="shared" si="327"/>
        <v>1526.</v>
      </c>
      <c r="AM1610" s="140"/>
      <c r="AN1610" s="35"/>
      <c r="AO1610" s="193"/>
    </row>
    <row r="1611" spans="1:41" s="33" customFormat="1" ht="22.5" hidden="1" customHeight="1" x14ac:dyDescent="0.25">
      <c r="A1611" s="70"/>
      <c r="B1611" s="45"/>
      <c r="C1611" s="203" t="s">
        <v>1192</v>
      </c>
      <c r="D1611" s="25"/>
      <c r="E1611" s="108"/>
      <c r="F1611" s="68"/>
      <c r="G1611" s="25"/>
      <c r="H1611" s="25"/>
      <c r="I1611" s="135">
        <f>SUM(I1612:I1680)</f>
        <v>64310.09</v>
      </c>
      <c r="J1611" s="135">
        <f t="shared" ref="J1611:AB1611" si="340">SUM(J1612:J1680)</f>
        <v>50021.620000000024</v>
      </c>
      <c r="K1611" s="135">
        <f t="shared" si="340"/>
        <v>49713.42000000002</v>
      </c>
      <c r="L1611" s="103">
        <f t="shared" si="340"/>
        <v>2065</v>
      </c>
      <c r="M1611" s="135">
        <f t="shared" si="340"/>
        <v>124562740.75999999</v>
      </c>
      <c r="N1611" s="135"/>
      <c r="O1611" s="135"/>
      <c r="P1611" s="135"/>
      <c r="Q1611" s="135">
        <f>M1611</f>
        <v>124562740.75999999</v>
      </c>
      <c r="R1611" s="135">
        <f t="shared" si="340"/>
        <v>39442680.100000001</v>
      </c>
      <c r="S1611" s="103"/>
      <c r="T1611" s="135"/>
      <c r="U1611" s="135">
        <f t="shared" si="340"/>
        <v>9358.8000000000011</v>
      </c>
      <c r="V1611" s="135">
        <f t="shared" si="340"/>
        <v>70406252.399999991</v>
      </c>
      <c r="W1611" s="135">
        <f t="shared" si="340"/>
        <v>526</v>
      </c>
      <c r="X1611" s="135">
        <f t="shared" si="340"/>
        <v>1164564</v>
      </c>
      <c r="Y1611" s="135">
        <f t="shared" si="340"/>
        <v>3739.06</v>
      </c>
      <c r="Z1611" s="135">
        <f t="shared" si="340"/>
        <v>11154989</v>
      </c>
      <c r="AA1611" s="135">
        <f t="shared" si="340"/>
        <v>894.38000000000011</v>
      </c>
      <c r="AB1611" s="135">
        <f t="shared" si="340"/>
        <v>2394255.2600000002</v>
      </c>
      <c r="AC1611" s="135"/>
      <c r="AD1611" s="135"/>
      <c r="AE1611" s="135"/>
      <c r="AF1611" s="135"/>
      <c r="AG1611" s="156"/>
      <c r="AH1611" s="124"/>
      <c r="AI1611" s="124"/>
      <c r="AJ1611" s="134"/>
      <c r="AK1611" s="35"/>
      <c r="AL1611" s="134"/>
      <c r="AM1611" s="127"/>
      <c r="AN1611" s="297"/>
      <c r="AO1611" s="193"/>
    </row>
    <row r="1612" spans="1:41" ht="22.5" hidden="1" customHeight="1" x14ac:dyDescent="0.25">
      <c r="A1612" s="68" t="s">
        <v>4710</v>
      </c>
      <c r="B1612" s="25">
        <v>3173</v>
      </c>
      <c r="C1612" s="36" t="s">
        <v>1378</v>
      </c>
      <c r="D1612" s="25">
        <v>1979</v>
      </c>
      <c r="E1612" s="108" t="s">
        <v>2932</v>
      </c>
      <c r="F1612" s="68" t="s">
        <v>2934</v>
      </c>
      <c r="G1612" s="25">
        <v>5</v>
      </c>
      <c r="H1612" s="25">
        <v>4</v>
      </c>
      <c r="I1612" s="137">
        <v>4598</v>
      </c>
      <c r="J1612" s="137">
        <v>3308.8</v>
      </c>
      <c r="K1612" s="137">
        <v>3308.8</v>
      </c>
      <c r="L1612" s="30">
        <v>136</v>
      </c>
      <c r="M1612" s="137">
        <f>R1612+T1612+V1612+X1612+Z1612+AB1612+AE1612+AF1612</f>
        <v>8463124</v>
      </c>
      <c r="N1612" s="137"/>
      <c r="O1612" s="137"/>
      <c r="P1612" s="137"/>
      <c r="Q1612" s="137">
        <f t="shared" si="339"/>
        <v>8463124</v>
      </c>
      <c r="R1612" s="137">
        <v>8463124</v>
      </c>
      <c r="S1612" s="30"/>
      <c r="T1612" s="137"/>
      <c r="U1612" s="137"/>
      <c r="V1612" s="137"/>
      <c r="W1612" s="137"/>
      <c r="X1612" s="137"/>
      <c r="Y1612" s="137"/>
      <c r="Z1612" s="137"/>
      <c r="AA1612" s="137"/>
      <c r="AB1612" s="137"/>
      <c r="AC1612" s="137"/>
      <c r="AD1612" s="137"/>
      <c r="AE1612" s="137"/>
      <c r="AF1612" s="137"/>
      <c r="AG1612" s="337">
        <v>2025</v>
      </c>
      <c r="AH1612" s="126" t="s">
        <v>3050</v>
      </c>
      <c r="AI1612" s="126"/>
      <c r="AJ1612" s="134">
        <f t="shared" si="326"/>
        <v>1527</v>
      </c>
      <c r="AK1612" s="35" t="s">
        <v>153</v>
      </c>
      <c r="AL1612" s="134" t="str">
        <f t="shared" si="327"/>
        <v>1527.</v>
      </c>
      <c r="AM1612" s="140"/>
      <c r="AN1612" s="35"/>
      <c r="AO1612" s="193"/>
    </row>
    <row r="1613" spans="1:41" ht="22.5" hidden="1" customHeight="1" x14ac:dyDescent="0.25">
      <c r="A1613" s="68" t="s">
        <v>4711</v>
      </c>
      <c r="B1613" s="25">
        <v>5549</v>
      </c>
      <c r="C1613" s="36" t="s">
        <v>1395</v>
      </c>
      <c r="D1613" s="25">
        <v>1965</v>
      </c>
      <c r="E1613" s="108" t="s">
        <v>2932</v>
      </c>
      <c r="F1613" s="68" t="s">
        <v>2934</v>
      </c>
      <c r="G1613" s="25">
        <v>2</v>
      </c>
      <c r="H1613" s="25">
        <v>1</v>
      </c>
      <c r="I1613" s="137">
        <v>324.39999999999998</v>
      </c>
      <c r="J1613" s="137">
        <v>304.2</v>
      </c>
      <c r="K1613" s="137">
        <v>304.2</v>
      </c>
      <c r="L1613" s="30">
        <v>14</v>
      </c>
      <c r="M1613" s="137">
        <f>R1613+T1613+V1613+X1613+Z1613+AB1613+AE1613+AF1613</f>
        <v>35725</v>
      </c>
      <c r="N1613" s="137"/>
      <c r="O1613" s="137"/>
      <c r="P1613" s="137"/>
      <c r="Q1613" s="137">
        <f t="shared" si="339"/>
        <v>35725</v>
      </c>
      <c r="R1613" s="137">
        <v>35725</v>
      </c>
      <c r="S1613" s="30"/>
      <c r="T1613" s="137"/>
      <c r="U1613" s="137"/>
      <c r="V1613" s="137"/>
      <c r="W1613" s="137"/>
      <c r="X1613" s="137"/>
      <c r="Y1613" s="137"/>
      <c r="Z1613" s="137"/>
      <c r="AA1613" s="137"/>
      <c r="AB1613" s="137"/>
      <c r="AC1613" s="137"/>
      <c r="AD1613" s="137"/>
      <c r="AE1613" s="137"/>
      <c r="AF1613" s="137"/>
      <c r="AG1613" s="337">
        <v>2025</v>
      </c>
      <c r="AH1613" s="141" t="s">
        <v>3048</v>
      </c>
      <c r="AI1613" s="141"/>
      <c r="AJ1613" s="134">
        <f t="shared" si="326"/>
        <v>1528</v>
      </c>
      <c r="AK1613" s="35" t="s">
        <v>153</v>
      </c>
      <c r="AL1613" s="134" t="str">
        <f t="shared" si="327"/>
        <v>1528.</v>
      </c>
      <c r="AM1613" s="140"/>
      <c r="AN1613" s="35"/>
      <c r="AO1613" s="193"/>
    </row>
    <row r="1614" spans="1:41" ht="22.5" hidden="1" customHeight="1" x14ac:dyDescent="0.25">
      <c r="A1614" s="68" t="s">
        <v>4712</v>
      </c>
      <c r="B1614" s="25">
        <v>3133</v>
      </c>
      <c r="C1614" s="36" t="s">
        <v>1374</v>
      </c>
      <c r="D1614" s="25">
        <v>1982</v>
      </c>
      <c r="E1614" s="108" t="s">
        <v>2932</v>
      </c>
      <c r="F1614" s="68" t="s">
        <v>2934</v>
      </c>
      <c r="G1614" s="25">
        <v>2</v>
      </c>
      <c r="H1614" s="25">
        <v>2</v>
      </c>
      <c r="I1614" s="137">
        <v>1344.72</v>
      </c>
      <c r="J1614" s="137">
        <v>754.4</v>
      </c>
      <c r="K1614" s="137">
        <v>754.4</v>
      </c>
      <c r="L1614" s="30">
        <v>25</v>
      </c>
      <c r="M1614" s="137">
        <f>R1614+T1614+V1614+X1614+Z1614+AB1614+AE1614+AF1614</f>
        <v>1164564</v>
      </c>
      <c r="N1614" s="137"/>
      <c r="O1614" s="137"/>
      <c r="P1614" s="137"/>
      <c r="Q1614" s="137">
        <f t="shared" si="339"/>
        <v>1164564</v>
      </c>
      <c r="R1614" s="137"/>
      <c r="S1614" s="30"/>
      <c r="T1614" s="137"/>
      <c r="U1614" s="137"/>
      <c r="V1614" s="137"/>
      <c r="W1614" s="137">
        <v>526</v>
      </c>
      <c r="X1614" s="137">
        <f>W1614*2214</f>
        <v>1164564</v>
      </c>
      <c r="Y1614" s="137"/>
      <c r="Z1614" s="137"/>
      <c r="AA1614" s="137"/>
      <c r="AB1614" s="137"/>
      <c r="AC1614" s="137"/>
      <c r="AD1614" s="137"/>
      <c r="AE1614" s="137"/>
      <c r="AF1614" s="137"/>
      <c r="AG1614" s="337">
        <v>2025</v>
      </c>
      <c r="AH1614" s="126"/>
      <c r="AI1614" s="126"/>
      <c r="AJ1614" s="134">
        <f t="shared" si="326"/>
        <v>1529</v>
      </c>
      <c r="AK1614" s="35" t="s">
        <v>153</v>
      </c>
      <c r="AL1614" s="134" t="str">
        <f t="shared" si="327"/>
        <v>1529.</v>
      </c>
      <c r="AM1614" s="140"/>
      <c r="AN1614" s="35"/>
      <c r="AO1614" s="193"/>
    </row>
    <row r="1615" spans="1:41" ht="22.5" hidden="1" customHeight="1" x14ac:dyDescent="0.25">
      <c r="A1615" s="68" t="s">
        <v>4713</v>
      </c>
      <c r="B1615" s="25">
        <v>3177</v>
      </c>
      <c r="C1615" s="130" t="s">
        <v>661</v>
      </c>
      <c r="D1615" s="25">
        <v>1967</v>
      </c>
      <c r="E1615" s="108" t="s">
        <v>2932</v>
      </c>
      <c r="F1615" s="68" t="s">
        <v>2934</v>
      </c>
      <c r="G1615" s="25">
        <v>2</v>
      </c>
      <c r="H1615" s="25">
        <v>2</v>
      </c>
      <c r="I1615" s="137">
        <v>546</v>
      </c>
      <c r="J1615" s="137">
        <v>473.8</v>
      </c>
      <c r="K1615" s="137">
        <v>473.8</v>
      </c>
      <c r="L1615" s="30">
        <v>21</v>
      </c>
      <c r="M1615" s="137">
        <f>R1615+T1615+V1615+X1615+Z1615+AB1615+AE1615+AF1615</f>
        <v>107175</v>
      </c>
      <c r="N1615" s="137"/>
      <c r="O1615" s="137"/>
      <c r="P1615" s="137"/>
      <c r="Q1615" s="137">
        <f t="shared" si="339"/>
        <v>107175</v>
      </c>
      <c r="R1615" s="137">
        <v>107175</v>
      </c>
      <c r="S1615" s="30"/>
      <c r="T1615" s="137"/>
      <c r="U1615" s="137"/>
      <c r="V1615" s="137"/>
      <c r="W1615" s="137"/>
      <c r="X1615" s="137"/>
      <c r="Y1615" s="137"/>
      <c r="Z1615" s="137"/>
      <c r="AA1615" s="137"/>
      <c r="AB1615" s="137"/>
      <c r="AC1615" s="137"/>
      <c r="AD1615" s="137"/>
      <c r="AE1615" s="137"/>
      <c r="AF1615" s="137"/>
      <c r="AG1615" s="337">
        <v>2025</v>
      </c>
      <c r="AH1615" s="141" t="s">
        <v>3048</v>
      </c>
      <c r="AI1615" s="141"/>
      <c r="AJ1615" s="134">
        <f t="shared" si="326"/>
        <v>1530</v>
      </c>
      <c r="AK1615" s="35" t="s">
        <v>153</v>
      </c>
      <c r="AL1615" s="134" t="str">
        <f t="shared" si="327"/>
        <v>1530.</v>
      </c>
      <c r="AM1615" s="140"/>
      <c r="AN1615" s="35"/>
      <c r="AO1615" s="193"/>
    </row>
    <row r="1616" spans="1:41" ht="22.5" hidden="1" customHeight="1" x14ac:dyDescent="0.25">
      <c r="A1616" s="68" t="s">
        <v>4714</v>
      </c>
      <c r="B1616" s="25">
        <v>3240</v>
      </c>
      <c r="C1616" s="36" t="s">
        <v>1392</v>
      </c>
      <c r="D1616" s="25">
        <v>1983</v>
      </c>
      <c r="E1616" s="108" t="s">
        <v>2932</v>
      </c>
      <c r="F1616" s="68" t="s">
        <v>2933</v>
      </c>
      <c r="G1616" s="25">
        <v>2</v>
      </c>
      <c r="H1616" s="25">
        <v>1</v>
      </c>
      <c r="I1616" s="137">
        <v>745.7</v>
      </c>
      <c r="J1616" s="137">
        <v>438.9</v>
      </c>
      <c r="K1616" s="137">
        <v>438.9</v>
      </c>
      <c r="L1616" s="30">
        <v>15</v>
      </c>
      <c r="M1616" s="137">
        <f>R1616+T1616+V1616+X1616+Z1616+AB1616+AE1616+AF1616</f>
        <v>506501.24</v>
      </c>
      <c r="N1616" s="137"/>
      <c r="O1616" s="137"/>
      <c r="P1616" s="137"/>
      <c r="Q1616" s="137">
        <f t="shared" si="339"/>
        <v>506501.24</v>
      </c>
      <c r="R1616" s="137"/>
      <c r="S1616" s="30"/>
      <c r="T1616" s="137"/>
      <c r="U1616" s="137"/>
      <c r="V1616" s="137"/>
      <c r="W1616" s="137"/>
      <c r="X1616" s="137"/>
      <c r="Y1616" s="137">
        <v>356.44</v>
      </c>
      <c r="Z1616" s="137">
        <f>Y1616*1421</f>
        <v>506501.24</v>
      </c>
      <c r="AA1616" s="137"/>
      <c r="AB1616" s="137"/>
      <c r="AC1616" s="137"/>
      <c r="AD1616" s="137"/>
      <c r="AE1616" s="137"/>
      <c r="AF1616" s="137"/>
      <c r="AG1616" s="337">
        <v>2025</v>
      </c>
      <c r="AH1616" s="126"/>
      <c r="AI1616" s="126"/>
      <c r="AJ1616" s="134">
        <f t="shared" si="326"/>
        <v>1531</v>
      </c>
      <c r="AK1616" s="35" t="s">
        <v>153</v>
      </c>
      <c r="AL1616" s="134" t="str">
        <f t="shared" si="327"/>
        <v>1531.</v>
      </c>
      <c r="AM1616" s="140"/>
      <c r="AN1616" s="35"/>
      <c r="AO1616" s="193"/>
    </row>
    <row r="1617" spans="1:41" ht="22.5" hidden="1" customHeight="1" x14ac:dyDescent="0.25">
      <c r="A1617" s="68" t="s">
        <v>4715</v>
      </c>
      <c r="B1617" s="25">
        <v>3111</v>
      </c>
      <c r="C1617" s="36" t="s">
        <v>1372</v>
      </c>
      <c r="D1617" s="25">
        <v>1958</v>
      </c>
      <c r="E1617" s="108" t="s">
        <v>2932</v>
      </c>
      <c r="F1617" s="68" t="s">
        <v>2934</v>
      </c>
      <c r="G1617" s="25">
        <v>2</v>
      </c>
      <c r="H1617" s="25">
        <v>1</v>
      </c>
      <c r="I1617" s="137">
        <v>484.2</v>
      </c>
      <c r="J1617" s="137">
        <v>443.4</v>
      </c>
      <c r="K1617" s="137">
        <v>443.4</v>
      </c>
      <c r="L1617" s="30">
        <v>18</v>
      </c>
      <c r="M1617" s="137">
        <f t="shared" ref="M1617" si="341">R1617+T1617+V1617+X1617+Z1617+AB1617+AE1617+AF1617</f>
        <v>649760</v>
      </c>
      <c r="N1617" s="137"/>
      <c r="O1617" s="137"/>
      <c r="P1617" s="137"/>
      <c r="Q1617" s="137">
        <f t="shared" ref="Q1617" si="342">M1617</f>
        <v>649760</v>
      </c>
      <c r="R1617" s="137">
        <v>649760</v>
      </c>
      <c r="S1617" s="30"/>
      <c r="T1617" s="137"/>
      <c r="U1617" s="137"/>
      <c r="V1617" s="137"/>
      <c r="W1617" s="137"/>
      <c r="X1617" s="137"/>
      <c r="Y1617" s="137"/>
      <c r="Z1617" s="137"/>
      <c r="AA1617" s="137"/>
      <c r="AB1617" s="137"/>
      <c r="AC1617" s="137"/>
      <c r="AD1617" s="137"/>
      <c r="AE1617" s="137"/>
      <c r="AF1617" s="137"/>
      <c r="AG1617" s="337">
        <v>2025</v>
      </c>
      <c r="AH1617" s="126" t="s">
        <v>3050</v>
      </c>
      <c r="AI1617" s="126"/>
      <c r="AJ1617" s="134">
        <f t="shared" si="326"/>
        <v>1532</v>
      </c>
      <c r="AK1617" s="35" t="s">
        <v>153</v>
      </c>
      <c r="AL1617" s="134" t="str">
        <f t="shared" si="327"/>
        <v>1532.</v>
      </c>
      <c r="AM1617" s="140"/>
      <c r="AN1617" s="35"/>
      <c r="AO1617" s="193"/>
    </row>
    <row r="1618" spans="1:41" ht="22.5" hidden="1" customHeight="1" x14ac:dyDescent="0.25">
      <c r="A1618" s="68" t="s">
        <v>4716</v>
      </c>
      <c r="B1618" s="25">
        <v>3105</v>
      </c>
      <c r="C1618" s="154" t="s">
        <v>666</v>
      </c>
      <c r="D1618" s="25">
        <v>1968</v>
      </c>
      <c r="E1618" s="108" t="s">
        <v>2932</v>
      </c>
      <c r="F1618" s="68" t="s">
        <v>2934</v>
      </c>
      <c r="G1618" s="25">
        <v>2</v>
      </c>
      <c r="H1618" s="25">
        <v>2</v>
      </c>
      <c r="I1618" s="137">
        <v>497.4</v>
      </c>
      <c r="J1618" s="137">
        <v>288.10000000000002</v>
      </c>
      <c r="K1618" s="137">
        <v>288.10000000000002</v>
      </c>
      <c r="L1618" s="30">
        <v>10</v>
      </c>
      <c r="M1618" s="137">
        <f t="shared" ref="M1618:M1649" si="343">R1618+T1618+V1618+X1618+Z1618+AB1618+AE1618+AF1618</f>
        <v>71450</v>
      </c>
      <c r="N1618" s="137"/>
      <c r="O1618" s="137"/>
      <c r="P1618" s="137"/>
      <c r="Q1618" s="137">
        <f t="shared" ref="Q1618:Q1649" si="344">M1618</f>
        <v>71450</v>
      </c>
      <c r="R1618" s="137">
        <v>71450</v>
      </c>
      <c r="S1618" s="30"/>
      <c r="T1618" s="137"/>
      <c r="U1618" s="137"/>
      <c r="V1618" s="137"/>
      <c r="W1618" s="137"/>
      <c r="X1618" s="137"/>
      <c r="Y1618" s="137"/>
      <c r="Z1618" s="137"/>
      <c r="AA1618" s="137"/>
      <c r="AB1618" s="137"/>
      <c r="AC1618" s="137"/>
      <c r="AD1618" s="137"/>
      <c r="AE1618" s="137"/>
      <c r="AF1618" s="137"/>
      <c r="AG1618" s="337">
        <v>2025</v>
      </c>
      <c r="AH1618" s="126" t="s">
        <v>3048</v>
      </c>
      <c r="AI1618" s="126"/>
      <c r="AJ1618" s="134">
        <f t="shared" si="326"/>
        <v>1533</v>
      </c>
      <c r="AK1618" s="35" t="s">
        <v>153</v>
      </c>
      <c r="AL1618" s="134" t="str">
        <f t="shared" si="327"/>
        <v>1533.</v>
      </c>
      <c r="AM1618" s="140"/>
      <c r="AN1618" s="35"/>
      <c r="AO1618" s="193"/>
    </row>
    <row r="1619" spans="1:41" ht="22.5" hidden="1" customHeight="1" x14ac:dyDescent="0.25">
      <c r="A1619" s="68" t="s">
        <v>4717</v>
      </c>
      <c r="B1619" s="25">
        <v>3107</v>
      </c>
      <c r="C1619" s="154" t="s">
        <v>667</v>
      </c>
      <c r="D1619" s="25">
        <v>1965</v>
      </c>
      <c r="E1619" s="108" t="s">
        <v>2932</v>
      </c>
      <c r="F1619" s="68" t="s">
        <v>2934</v>
      </c>
      <c r="G1619" s="25">
        <v>2</v>
      </c>
      <c r="H1619" s="25">
        <v>1</v>
      </c>
      <c r="I1619" s="137">
        <v>370.5</v>
      </c>
      <c r="J1619" s="137">
        <v>247.9</v>
      </c>
      <c r="K1619" s="137">
        <v>247.9</v>
      </c>
      <c r="L1619" s="30">
        <v>13</v>
      </c>
      <c r="M1619" s="137">
        <f t="shared" si="343"/>
        <v>140542.5</v>
      </c>
      <c r="N1619" s="137"/>
      <c r="O1619" s="137"/>
      <c r="P1619" s="137"/>
      <c r="Q1619" s="137">
        <f t="shared" si="344"/>
        <v>140542.5</v>
      </c>
      <c r="R1619" s="137"/>
      <c r="S1619" s="30"/>
      <c r="T1619" s="137"/>
      <c r="U1619" s="137"/>
      <c r="V1619" s="137"/>
      <c r="W1619" s="137"/>
      <c r="X1619" s="137"/>
      <c r="Y1619" s="137"/>
      <c r="Z1619" s="137"/>
      <c r="AA1619" s="137">
        <v>52.5</v>
      </c>
      <c r="AB1619" s="137">
        <f>AA1619*2677</f>
        <v>140542.5</v>
      </c>
      <c r="AC1619" s="137"/>
      <c r="AD1619" s="137"/>
      <c r="AE1619" s="137"/>
      <c r="AF1619" s="137"/>
      <c r="AG1619" s="337">
        <v>2025</v>
      </c>
      <c r="AH1619" s="126"/>
      <c r="AI1619" s="126"/>
      <c r="AJ1619" s="134">
        <f t="shared" si="326"/>
        <v>1534</v>
      </c>
      <c r="AK1619" s="35" t="s">
        <v>153</v>
      </c>
      <c r="AL1619" s="134" t="str">
        <f t="shared" si="327"/>
        <v>1534.</v>
      </c>
      <c r="AM1619" s="140"/>
      <c r="AN1619" s="35"/>
      <c r="AO1619" s="193"/>
    </row>
    <row r="1620" spans="1:41" ht="22.5" hidden="1" customHeight="1" x14ac:dyDescent="0.25">
      <c r="A1620" s="68" t="s">
        <v>4718</v>
      </c>
      <c r="B1620" s="25">
        <v>3119</v>
      </c>
      <c r="C1620" s="154" t="s">
        <v>668</v>
      </c>
      <c r="D1620" s="25">
        <v>1965</v>
      </c>
      <c r="E1620" s="108" t="s">
        <v>2932</v>
      </c>
      <c r="F1620" s="68" t="s">
        <v>2934</v>
      </c>
      <c r="G1620" s="25">
        <v>2</v>
      </c>
      <c r="H1620" s="25">
        <v>2</v>
      </c>
      <c r="I1620" s="137">
        <v>759.07</v>
      </c>
      <c r="J1620" s="137">
        <v>666.4</v>
      </c>
      <c r="K1620" s="137">
        <v>666.4</v>
      </c>
      <c r="L1620" s="30">
        <v>40</v>
      </c>
      <c r="M1620" s="137">
        <f t="shared" si="343"/>
        <v>2042737.2</v>
      </c>
      <c r="N1620" s="137"/>
      <c r="O1620" s="137"/>
      <c r="P1620" s="137"/>
      <c r="Q1620" s="137">
        <f t="shared" si="344"/>
        <v>2042737.2</v>
      </c>
      <c r="R1620" s="137"/>
      <c r="S1620" s="30"/>
      <c r="T1620" s="137"/>
      <c r="U1620" s="137"/>
      <c r="V1620" s="137"/>
      <c r="W1620" s="137"/>
      <c r="X1620" s="137"/>
      <c r="Y1620" s="137">
        <v>648.9</v>
      </c>
      <c r="Z1620" s="137">
        <f>Y1620*3148</f>
        <v>2042737.2</v>
      </c>
      <c r="AA1620" s="137"/>
      <c r="AB1620" s="137"/>
      <c r="AC1620" s="137"/>
      <c r="AD1620" s="137"/>
      <c r="AE1620" s="137"/>
      <c r="AF1620" s="137"/>
      <c r="AG1620" s="337">
        <v>2025</v>
      </c>
      <c r="AH1620" s="126"/>
      <c r="AI1620" s="126"/>
      <c r="AJ1620" s="134">
        <f t="shared" si="326"/>
        <v>1535</v>
      </c>
      <c r="AK1620" s="35" t="s">
        <v>153</v>
      </c>
      <c r="AL1620" s="134" t="str">
        <f t="shared" si="327"/>
        <v>1535.</v>
      </c>
      <c r="AM1620" s="140"/>
      <c r="AN1620" s="35"/>
      <c r="AO1620" s="193"/>
    </row>
    <row r="1621" spans="1:41" ht="22.5" hidden="1" customHeight="1" x14ac:dyDescent="0.25">
      <c r="A1621" s="68" t="s">
        <v>4719</v>
      </c>
      <c r="B1621" s="25">
        <v>3126</v>
      </c>
      <c r="C1621" s="154" t="s">
        <v>669</v>
      </c>
      <c r="D1621" s="25">
        <v>1972</v>
      </c>
      <c r="E1621" s="108" t="s">
        <v>2932</v>
      </c>
      <c r="F1621" s="68" t="s">
        <v>2934</v>
      </c>
      <c r="G1621" s="25">
        <v>2</v>
      </c>
      <c r="H1621" s="25">
        <v>2</v>
      </c>
      <c r="I1621" s="137">
        <v>537.9</v>
      </c>
      <c r="J1621" s="137">
        <v>498.4</v>
      </c>
      <c r="K1621" s="137">
        <v>498.4</v>
      </c>
      <c r="L1621" s="30">
        <v>24</v>
      </c>
      <c r="M1621" s="137">
        <f t="shared" si="343"/>
        <v>71450</v>
      </c>
      <c r="N1621" s="137"/>
      <c r="O1621" s="137"/>
      <c r="P1621" s="137"/>
      <c r="Q1621" s="137">
        <f t="shared" si="344"/>
        <v>71450</v>
      </c>
      <c r="R1621" s="137">
        <v>71450</v>
      </c>
      <c r="S1621" s="30"/>
      <c r="T1621" s="137"/>
      <c r="U1621" s="137"/>
      <c r="V1621" s="137"/>
      <c r="W1621" s="137"/>
      <c r="X1621" s="137"/>
      <c r="Y1621" s="137"/>
      <c r="Z1621" s="137"/>
      <c r="AA1621" s="137"/>
      <c r="AB1621" s="137"/>
      <c r="AC1621" s="137"/>
      <c r="AD1621" s="137"/>
      <c r="AE1621" s="137"/>
      <c r="AF1621" s="137"/>
      <c r="AG1621" s="337">
        <v>2025</v>
      </c>
      <c r="AH1621" s="126" t="s">
        <v>3048</v>
      </c>
      <c r="AI1621" s="126"/>
      <c r="AJ1621" s="134">
        <f t="shared" si="326"/>
        <v>1536</v>
      </c>
      <c r="AK1621" s="35" t="s">
        <v>153</v>
      </c>
      <c r="AL1621" s="134" t="str">
        <f t="shared" si="327"/>
        <v>1536.</v>
      </c>
      <c r="AM1621" s="140"/>
      <c r="AN1621" s="35"/>
      <c r="AO1621" s="193"/>
    </row>
    <row r="1622" spans="1:41" ht="22.5" hidden="1" customHeight="1" x14ac:dyDescent="0.25">
      <c r="A1622" s="68" t="s">
        <v>4720</v>
      </c>
      <c r="B1622" s="25">
        <v>3132</v>
      </c>
      <c r="C1622" s="154" t="s">
        <v>675</v>
      </c>
      <c r="D1622" s="25">
        <v>1976</v>
      </c>
      <c r="E1622" s="108" t="s">
        <v>2932</v>
      </c>
      <c r="F1622" s="68" t="s">
        <v>2933</v>
      </c>
      <c r="G1622" s="25">
        <v>2</v>
      </c>
      <c r="H1622" s="25">
        <v>2</v>
      </c>
      <c r="I1622" s="137">
        <v>1362.6</v>
      </c>
      <c r="J1622" s="137">
        <v>758.3</v>
      </c>
      <c r="K1622" s="137">
        <v>758.3</v>
      </c>
      <c r="L1622" s="30">
        <v>25</v>
      </c>
      <c r="M1622" s="137">
        <f t="shared" si="343"/>
        <v>4814720</v>
      </c>
      <c r="N1622" s="137"/>
      <c r="O1622" s="137"/>
      <c r="P1622" s="137"/>
      <c r="Q1622" s="137">
        <f t="shared" si="344"/>
        <v>4814720</v>
      </c>
      <c r="R1622" s="137"/>
      <c r="S1622" s="30"/>
      <c r="T1622" s="137"/>
      <c r="U1622" s="137">
        <v>640</v>
      </c>
      <c r="V1622" s="137">
        <f>U1622*7523</f>
        <v>4814720</v>
      </c>
      <c r="W1622" s="137"/>
      <c r="X1622" s="137"/>
      <c r="Y1622" s="137"/>
      <c r="Z1622" s="137"/>
      <c r="AA1622" s="137"/>
      <c r="AB1622" s="137"/>
      <c r="AC1622" s="137"/>
      <c r="AD1622" s="137"/>
      <c r="AE1622" s="137"/>
      <c r="AF1622" s="137"/>
      <c r="AG1622" s="337">
        <v>2025</v>
      </c>
      <c r="AH1622" s="126"/>
      <c r="AI1622" s="126"/>
      <c r="AJ1622" s="134">
        <f t="shared" si="326"/>
        <v>1537</v>
      </c>
      <c r="AK1622" s="35" t="s">
        <v>153</v>
      </c>
      <c r="AL1622" s="134" t="str">
        <f t="shared" si="327"/>
        <v>1537.</v>
      </c>
      <c r="AM1622" s="140"/>
      <c r="AN1622" s="35"/>
      <c r="AO1622" s="193"/>
    </row>
    <row r="1623" spans="1:41" ht="22.5" hidden="1" customHeight="1" x14ac:dyDescent="0.25">
      <c r="A1623" s="68" t="s">
        <v>4721</v>
      </c>
      <c r="B1623" s="25">
        <v>3136</v>
      </c>
      <c r="C1623" s="154" t="s">
        <v>1081</v>
      </c>
      <c r="D1623" s="25">
        <v>1970</v>
      </c>
      <c r="E1623" s="108" t="s">
        <v>2932</v>
      </c>
      <c r="F1623" s="68" t="s">
        <v>2934</v>
      </c>
      <c r="G1623" s="25">
        <v>2</v>
      </c>
      <c r="H1623" s="25">
        <v>2</v>
      </c>
      <c r="I1623" s="137">
        <v>912.4</v>
      </c>
      <c r="J1623" s="137">
        <v>491.6</v>
      </c>
      <c r="K1623" s="137">
        <v>491.6</v>
      </c>
      <c r="L1623" s="30">
        <v>23</v>
      </c>
      <c r="M1623" s="137">
        <f t="shared" si="343"/>
        <v>525504</v>
      </c>
      <c r="N1623" s="137"/>
      <c r="O1623" s="137"/>
      <c r="P1623" s="137"/>
      <c r="Q1623" s="137">
        <f t="shared" si="344"/>
        <v>525504</v>
      </c>
      <c r="R1623" s="137">
        <v>525504</v>
      </c>
      <c r="S1623" s="30"/>
      <c r="T1623" s="137"/>
      <c r="U1623" s="137"/>
      <c r="V1623" s="137"/>
      <c r="W1623" s="137"/>
      <c r="X1623" s="137"/>
      <c r="Y1623" s="137"/>
      <c r="Z1623" s="137"/>
      <c r="AA1623" s="137"/>
      <c r="AB1623" s="137"/>
      <c r="AC1623" s="137"/>
      <c r="AD1623" s="137"/>
      <c r="AE1623" s="137"/>
      <c r="AF1623" s="137"/>
      <c r="AG1623" s="337">
        <v>2025</v>
      </c>
      <c r="AH1623" s="126" t="s">
        <v>3052</v>
      </c>
      <c r="AI1623" s="126"/>
      <c r="AJ1623" s="134">
        <f t="shared" si="326"/>
        <v>1538</v>
      </c>
      <c r="AK1623" s="35" t="s">
        <v>153</v>
      </c>
      <c r="AL1623" s="134" t="str">
        <f t="shared" si="327"/>
        <v>1538.</v>
      </c>
      <c r="AM1623" s="140"/>
      <c r="AN1623" s="35"/>
      <c r="AO1623" s="193"/>
    </row>
    <row r="1624" spans="1:41" ht="22.5" hidden="1" customHeight="1" x14ac:dyDescent="0.25">
      <c r="A1624" s="68" t="s">
        <v>4722</v>
      </c>
      <c r="B1624" s="25">
        <v>3144</v>
      </c>
      <c r="C1624" s="154" t="s">
        <v>676</v>
      </c>
      <c r="D1624" s="25">
        <v>1980</v>
      </c>
      <c r="E1624" s="108" t="s">
        <v>2932</v>
      </c>
      <c r="F1624" s="68" t="s">
        <v>2934</v>
      </c>
      <c r="G1624" s="25">
        <v>2</v>
      </c>
      <c r="H1624" s="25">
        <v>2</v>
      </c>
      <c r="I1624" s="137">
        <v>797.7</v>
      </c>
      <c r="J1624" s="137">
        <v>731.8</v>
      </c>
      <c r="K1624" s="137">
        <v>731.8</v>
      </c>
      <c r="L1624" s="30">
        <v>21</v>
      </c>
      <c r="M1624" s="137">
        <f t="shared" si="343"/>
        <v>4762059</v>
      </c>
      <c r="N1624" s="137"/>
      <c r="O1624" s="137"/>
      <c r="P1624" s="137"/>
      <c r="Q1624" s="137">
        <f t="shared" si="344"/>
        <v>4762059</v>
      </c>
      <c r="R1624" s="137"/>
      <c r="S1624" s="30"/>
      <c r="T1624" s="137"/>
      <c r="U1624" s="137">
        <v>633</v>
      </c>
      <c r="V1624" s="137">
        <f>U1624*7523</f>
        <v>4762059</v>
      </c>
      <c r="W1624" s="137"/>
      <c r="X1624" s="137"/>
      <c r="Y1624" s="137"/>
      <c r="Z1624" s="137"/>
      <c r="AA1624" s="137"/>
      <c r="AB1624" s="137"/>
      <c r="AC1624" s="137"/>
      <c r="AD1624" s="137"/>
      <c r="AE1624" s="137"/>
      <c r="AF1624" s="137"/>
      <c r="AG1624" s="337">
        <v>2025</v>
      </c>
      <c r="AH1624" s="126"/>
      <c r="AI1624" s="126"/>
      <c r="AJ1624" s="134">
        <f t="shared" si="326"/>
        <v>1539</v>
      </c>
      <c r="AK1624" s="35" t="s">
        <v>153</v>
      </c>
      <c r="AL1624" s="134" t="str">
        <f t="shared" si="327"/>
        <v>1539.</v>
      </c>
      <c r="AM1624" s="140"/>
      <c r="AN1624" s="35"/>
      <c r="AO1624" s="193"/>
    </row>
    <row r="1625" spans="1:41" ht="22.5" hidden="1" customHeight="1" x14ac:dyDescent="0.25">
      <c r="A1625" s="68" t="s">
        <v>4723</v>
      </c>
      <c r="B1625" s="25">
        <v>3147</v>
      </c>
      <c r="C1625" s="36" t="s">
        <v>1376</v>
      </c>
      <c r="D1625" s="25">
        <v>1982</v>
      </c>
      <c r="E1625" s="108" t="s">
        <v>2932</v>
      </c>
      <c r="F1625" s="68" t="s">
        <v>2934</v>
      </c>
      <c r="G1625" s="25">
        <v>2</v>
      </c>
      <c r="H1625" s="25">
        <v>2</v>
      </c>
      <c r="I1625" s="137">
        <v>1146.4000000000001</v>
      </c>
      <c r="J1625" s="137">
        <v>988.4</v>
      </c>
      <c r="K1625" s="137">
        <v>988.4</v>
      </c>
      <c r="L1625" s="30">
        <v>30</v>
      </c>
      <c r="M1625" s="137">
        <f t="shared" si="343"/>
        <v>7282264</v>
      </c>
      <c r="N1625" s="137"/>
      <c r="O1625" s="137"/>
      <c r="P1625" s="137"/>
      <c r="Q1625" s="137">
        <f t="shared" si="344"/>
        <v>7282264</v>
      </c>
      <c r="R1625" s="137"/>
      <c r="S1625" s="30"/>
      <c r="T1625" s="137"/>
      <c r="U1625" s="137">
        <v>968</v>
      </c>
      <c r="V1625" s="137">
        <f>U1625*7523</f>
        <v>7282264</v>
      </c>
      <c r="W1625" s="137"/>
      <c r="X1625" s="137"/>
      <c r="Y1625" s="137"/>
      <c r="Z1625" s="137"/>
      <c r="AA1625" s="137"/>
      <c r="AB1625" s="137"/>
      <c r="AC1625" s="137"/>
      <c r="AD1625" s="137"/>
      <c r="AE1625" s="137"/>
      <c r="AF1625" s="137"/>
      <c r="AG1625" s="337">
        <v>2025</v>
      </c>
      <c r="AH1625" s="126"/>
      <c r="AI1625" s="126"/>
      <c r="AJ1625" s="134">
        <f t="shared" si="326"/>
        <v>1540</v>
      </c>
      <c r="AK1625" s="35" t="s">
        <v>153</v>
      </c>
      <c r="AL1625" s="134" t="str">
        <f t="shared" si="327"/>
        <v>1540.</v>
      </c>
      <c r="AM1625" s="140"/>
      <c r="AN1625" s="35"/>
      <c r="AO1625" s="193"/>
    </row>
    <row r="1626" spans="1:41" ht="22.5" hidden="1" customHeight="1" x14ac:dyDescent="0.25">
      <c r="A1626" s="68" t="s">
        <v>4724</v>
      </c>
      <c r="B1626" s="25">
        <v>3149</v>
      </c>
      <c r="C1626" s="154" t="s">
        <v>677</v>
      </c>
      <c r="D1626" s="25">
        <v>1977</v>
      </c>
      <c r="E1626" s="108" t="s">
        <v>2932</v>
      </c>
      <c r="F1626" s="68" t="s">
        <v>2933</v>
      </c>
      <c r="G1626" s="25">
        <v>2</v>
      </c>
      <c r="H1626" s="25">
        <v>2</v>
      </c>
      <c r="I1626" s="137">
        <v>802.3</v>
      </c>
      <c r="J1626" s="137">
        <v>737.1</v>
      </c>
      <c r="K1626" s="137">
        <v>737.1</v>
      </c>
      <c r="L1626" s="30">
        <v>38</v>
      </c>
      <c r="M1626" s="137">
        <f t="shared" si="343"/>
        <v>3439460.1</v>
      </c>
      <c r="N1626" s="137"/>
      <c r="O1626" s="137"/>
      <c r="P1626" s="137"/>
      <c r="Q1626" s="137">
        <f t="shared" si="344"/>
        <v>3439460.1</v>
      </c>
      <c r="R1626" s="137">
        <v>3439460.1</v>
      </c>
      <c r="S1626" s="30"/>
      <c r="T1626" s="137"/>
      <c r="U1626" s="137"/>
      <c r="V1626" s="137"/>
      <c r="W1626" s="137"/>
      <c r="X1626" s="137"/>
      <c r="Y1626" s="137"/>
      <c r="Z1626" s="137"/>
      <c r="AA1626" s="137"/>
      <c r="AB1626" s="137"/>
      <c r="AC1626" s="137"/>
      <c r="AD1626" s="137"/>
      <c r="AE1626" s="137"/>
      <c r="AF1626" s="137"/>
      <c r="AG1626" s="337">
        <v>2025</v>
      </c>
      <c r="AH1626" s="126" t="s">
        <v>3048</v>
      </c>
      <c r="AI1626" s="126"/>
      <c r="AJ1626" s="134">
        <f t="shared" ref="AJ1626:AJ1689" si="345">MAX(AJ1622:AJ1625)+1</f>
        <v>1541</v>
      </c>
      <c r="AK1626" s="35" t="s">
        <v>153</v>
      </c>
      <c r="AL1626" s="134" t="str">
        <f t="shared" ref="AL1626:AL1689" si="346">CONCATENATE(AJ1626,AK1626)</f>
        <v>1541.</v>
      </c>
      <c r="AM1626" s="140"/>
      <c r="AN1626" s="35"/>
      <c r="AO1626" s="193"/>
    </row>
    <row r="1627" spans="1:41" ht="22.5" hidden="1" customHeight="1" x14ac:dyDescent="0.25">
      <c r="A1627" s="68" t="s">
        <v>4725</v>
      </c>
      <c r="B1627" s="25">
        <v>3152</v>
      </c>
      <c r="C1627" s="36" t="s">
        <v>1377</v>
      </c>
      <c r="D1627" s="25">
        <v>1985</v>
      </c>
      <c r="E1627" s="108" t="s">
        <v>2932</v>
      </c>
      <c r="F1627" s="68" t="s">
        <v>2934</v>
      </c>
      <c r="G1627" s="25">
        <v>2</v>
      </c>
      <c r="H1627" s="25">
        <v>2</v>
      </c>
      <c r="I1627" s="137">
        <v>556.29999999999995</v>
      </c>
      <c r="J1627" s="137">
        <v>314.39999999999998</v>
      </c>
      <c r="K1627" s="137">
        <v>314.39999999999998</v>
      </c>
      <c r="L1627" s="30">
        <v>8</v>
      </c>
      <c r="M1627" s="137">
        <f t="shared" si="343"/>
        <v>3701316</v>
      </c>
      <c r="N1627" s="137"/>
      <c r="O1627" s="137"/>
      <c r="P1627" s="137"/>
      <c r="Q1627" s="137">
        <f t="shared" si="344"/>
        <v>3701316</v>
      </c>
      <c r="R1627" s="137"/>
      <c r="S1627" s="30"/>
      <c r="T1627" s="137"/>
      <c r="U1627" s="137">
        <v>492</v>
      </c>
      <c r="V1627" s="137">
        <f>U1627*7523</f>
        <v>3701316</v>
      </c>
      <c r="W1627" s="137"/>
      <c r="X1627" s="137"/>
      <c r="Y1627" s="137"/>
      <c r="Z1627" s="137"/>
      <c r="AA1627" s="137"/>
      <c r="AB1627" s="137"/>
      <c r="AC1627" s="137"/>
      <c r="AD1627" s="137"/>
      <c r="AE1627" s="137"/>
      <c r="AF1627" s="137"/>
      <c r="AG1627" s="337">
        <v>2025</v>
      </c>
      <c r="AH1627" s="126"/>
      <c r="AI1627" s="126"/>
      <c r="AJ1627" s="134">
        <f t="shared" si="345"/>
        <v>1542</v>
      </c>
      <c r="AK1627" s="35" t="s">
        <v>153</v>
      </c>
      <c r="AL1627" s="134" t="str">
        <f t="shared" si="346"/>
        <v>1542.</v>
      </c>
      <c r="AM1627" s="140"/>
      <c r="AN1627" s="35"/>
      <c r="AO1627" s="193"/>
    </row>
    <row r="1628" spans="1:41" ht="22.5" hidden="1" customHeight="1" x14ac:dyDescent="0.25">
      <c r="A1628" s="68" t="s">
        <v>4726</v>
      </c>
      <c r="B1628" s="25">
        <v>3151</v>
      </c>
      <c r="C1628" s="154" t="s">
        <v>678</v>
      </c>
      <c r="D1628" s="25">
        <v>1979</v>
      </c>
      <c r="E1628" s="108" t="s">
        <v>2932</v>
      </c>
      <c r="F1628" s="68" t="s">
        <v>2934</v>
      </c>
      <c r="G1628" s="25">
        <v>2</v>
      </c>
      <c r="H1628" s="25">
        <v>2</v>
      </c>
      <c r="I1628" s="137">
        <v>806.87</v>
      </c>
      <c r="J1628" s="137">
        <v>741.4</v>
      </c>
      <c r="K1628" s="137">
        <v>741.4</v>
      </c>
      <c r="L1628" s="30">
        <v>30</v>
      </c>
      <c r="M1628" s="137">
        <f t="shared" si="343"/>
        <v>1494448</v>
      </c>
      <c r="N1628" s="137"/>
      <c r="O1628" s="137"/>
      <c r="P1628" s="137"/>
      <c r="Q1628" s="137">
        <f t="shared" si="344"/>
        <v>1494448</v>
      </c>
      <c r="R1628" s="137">
        <v>1494448</v>
      </c>
      <c r="S1628" s="30"/>
      <c r="T1628" s="137"/>
      <c r="U1628" s="137"/>
      <c r="V1628" s="137"/>
      <c r="W1628" s="137"/>
      <c r="X1628" s="137"/>
      <c r="Y1628" s="137"/>
      <c r="Z1628" s="137"/>
      <c r="AA1628" s="137"/>
      <c r="AB1628" s="137"/>
      <c r="AC1628" s="137"/>
      <c r="AD1628" s="137"/>
      <c r="AE1628" s="137"/>
      <c r="AF1628" s="137"/>
      <c r="AG1628" s="337">
        <v>2025</v>
      </c>
      <c r="AH1628" s="126" t="s">
        <v>3050</v>
      </c>
      <c r="AI1628" s="126"/>
      <c r="AJ1628" s="134">
        <f t="shared" si="345"/>
        <v>1543</v>
      </c>
      <c r="AK1628" s="35" t="s">
        <v>153</v>
      </c>
      <c r="AL1628" s="134" t="str">
        <f t="shared" si="346"/>
        <v>1543.</v>
      </c>
      <c r="AM1628" s="140"/>
      <c r="AN1628" s="35"/>
      <c r="AO1628" s="193"/>
    </row>
    <row r="1629" spans="1:41" ht="24.75" hidden="1" customHeight="1" x14ac:dyDescent="0.25">
      <c r="A1629" s="68" t="s">
        <v>4727</v>
      </c>
      <c r="B1629" s="25">
        <v>3184</v>
      </c>
      <c r="C1629" s="36" t="s">
        <v>1380</v>
      </c>
      <c r="D1629" s="25">
        <v>1961</v>
      </c>
      <c r="E1629" s="108" t="s">
        <v>2932</v>
      </c>
      <c r="F1629" s="68" t="s">
        <v>2934</v>
      </c>
      <c r="G1629" s="25">
        <v>2</v>
      </c>
      <c r="H1629" s="25">
        <v>1</v>
      </c>
      <c r="I1629" s="137">
        <v>315.60000000000002</v>
      </c>
      <c r="J1629" s="137">
        <v>283</v>
      </c>
      <c r="K1629" s="137">
        <v>283</v>
      </c>
      <c r="L1629" s="30">
        <v>8</v>
      </c>
      <c r="M1629" s="137">
        <f t="shared" si="343"/>
        <v>2021797</v>
      </c>
      <c r="N1629" s="137"/>
      <c r="O1629" s="137"/>
      <c r="P1629" s="137"/>
      <c r="Q1629" s="137">
        <f t="shared" si="344"/>
        <v>2021797</v>
      </c>
      <c r="R1629" s="137">
        <v>35725</v>
      </c>
      <c r="S1629" s="30"/>
      <c r="T1629" s="137"/>
      <c r="U1629" s="137">
        <v>264</v>
      </c>
      <c r="V1629" s="137">
        <f>U1629*7523</f>
        <v>1986072</v>
      </c>
      <c r="W1629" s="137"/>
      <c r="X1629" s="137"/>
      <c r="Y1629" s="137"/>
      <c r="Z1629" s="137"/>
      <c r="AA1629" s="137"/>
      <c r="AB1629" s="137"/>
      <c r="AC1629" s="137"/>
      <c r="AD1629" s="137"/>
      <c r="AE1629" s="137"/>
      <c r="AF1629" s="137"/>
      <c r="AG1629" s="337">
        <v>2025</v>
      </c>
      <c r="AH1629" s="126" t="s">
        <v>3048</v>
      </c>
      <c r="AI1629" s="126"/>
      <c r="AJ1629" s="134">
        <f t="shared" si="345"/>
        <v>1544</v>
      </c>
      <c r="AK1629" s="35" t="s">
        <v>153</v>
      </c>
      <c r="AL1629" s="134" t="str">
        <f t="shared" si="346"/>
        <v>1544.</v>
      </c>
      <c r="AM1629" s="140"/>
      <c r="AN1629" s="35"/>
      <c r="AO1629" s="193"/>
    </row>
    <row r="1630" spans="1:41" ht="22.5" hidden="1" customHeight="1" x14ac:dyDescent="0.25">
      <c r="A1630" s="68" t="s">
        <v>4728</v>
      </c>
      <c r="B1630" s="25">
        <v>3186</v>
      </c>
      <c r="C1630" s="154" t="s">
        <v>680</v>
      </c>
      <c r="D1630" s="25">
        <v>1975</v>
      </c>
      <c r="E1630" s="108" t="s">
        <v>2932</v>
      </c>
      <c r="F1630" s="68" t="s">
        <v>2934</v>
      </c>
      <c r="G1630" s="25">
        <v>2</v>
      </c>
      <c r="H1630" s="25">
        <v>2</v>
      </c>
      <c r="I1630" s="137">
        <v>825.6</v>
      </c>
      <c r="J1630" s="137">
        <v>752.9</v>
      </c>
      <c r="K1630" s="137">
        <v>752.9</v>
      </c>
      <c r="L1630" s="30">
        <v>29</v>
      </c>
      <c r="M1630" s="137">
        <f t="shared" si="343"/>
        <v>71450</v>
      </c>
      <c r="N1630" s="137"/>
      <c r="O1630" s="137"/>
      <c r="P1630" s="137"/>
      <c r="Q1630" s="137">
        <f t="shared" si="344"/>
        <v>71450</v>
      </c>
      <c r="R1630" s="137">
        <v>71450</v>
      </c>
      <c r="S1630" s="30"/>
      <c r="T1630" s="137"/>
      <c r="U1630" s="137"/>
      <c r="V1630" s="137"/>
      <c r="W1630" s="137"/>
      <c r="X1630" s="137"/>
      <c r="Y1630" s="137"/>
      <c r="Z1630" s="137"/>
      <c r="AA1630" s="137"/>
      <c r="AB1630" s="137"/>
      <c r="AC1630" s="137"/>
      <c r="AD1630" s="137"/>
      <c r="AE1630" s="137"/>
      <c r="AF1630" s="137"/>
      <c r="AG1630" s="337">
        <v>2025</v>
      </c>
      <c r="AH1630" s="126" t="s">
        <v>3048</v>
      </c>
      <c r="AI1630" s="126"/>
      <c r="AJ1630" s="134">
        <f t="shared" si="345"/>
        <v>1545</v>
      </c>
      <c r="AK1630" s="35" t="s">
        <v>153</v>
      </c>
      <c r="AL1630" s="134" t="str">
        <f t="shared" si="346"/>
        <v>1545.</v>
      </c>
      <c r="AM1630" s="140"/>
      <c r="AN1630" s="35"/>
      <c r="AO1630" s="193"/>
    </row>
    <row r="1631" spans="1:41" ht="22.5" hidden="1" customHeight="1" x14ac:dyDescent="0.25">
      <c r="A1631" s="68" t="s">
        <v>4729</v>
      </c>
      <c r="B1631" s="25">
        <v>5543</v>
      </c>
      <c r="C1631" s="36" t="s">
        <v>1393</v>
      </c>
      <c r="D1631" s="25">
        <v>1980</v>
      </c>
      <c r="E1631" s="108" t="s">
        <v>2932</v>
      </c>
      <c r="F1631" s="68" t="s">
        <v>2934</v>
      </c>
      <c r="G1631" s="25">
        <v>2</v>
      </c>
      <c r="H1631" s="25">
        <v>2</v>
      </c>
      <c r="I1631" s="137">
        <v>791.7</v>
      </c>
      <c r="J1631" s="137">
        <v>718.4</v>
      </c>
      <c r="K1631" s="137">
        <v>718.4</v>
      </c>
      <c r="L1631" s="30">
        <v>18</v>
      </c>
      <c r="M1631" s="137">
        <f t="shared" si="343"/>
        <v>7128042.5</v>
      </c>
      <c r="N1631" s="137"/>
      <c r="O1631" s="137"/>
      <c r="P1631" s="137"/>
      <c r="Q1631" s="137">
        <f t="shared" si="344"/>
        <v>7128042.5</v>
      </c>
      <c r="R1631" s="137"/>
      <c r="S1631" s="30"/>
      <c r="T1631" s="137"/>
      <c r="U1631" s="137">
        <v>947.5</v>
      </c>
      <c r="V1631" s="137">
        <f>U1631*7523</f>
        <v>7128042.5</v>
      </c>
      <c r="W1631" s="137"/>
      <c r="X1631" s="137"/>
      <c r="Y1631" s="137"/>
      <c r="Z1631" s="137"/>
      <c r="AA1631" s="137"/>
      <c r="AB1631" s="137"/>
      <c r="AC1631" s="137"/>
      <c r="AD1631" s="137"/>
      <c r="AE1631" s="137"/>
      <c r="AF1631" s="137"/>
      <c r="AG1631" s="337">
        <v>2025</v>
      </c>
      <c r="AH1631" s="126"/>
      <c r="AI1631" s="126"/>
      <c r="AJ1631" s="134">
        <f t="shared" si="345"/>
        <v>1546</v>
      </c>
      <c r="AK1631" s="35" t="s">
        <v>153</v>
      </c>
      <c r="AL1631" s="134" t="str">
        <f t="shared" si="346"/>
        <v>1546.</v>
      </c>
      <c r="AM1631" s="140"/>
      <c r="AN1631" s="35"/>
      <c r="AO1631" s="193"/>
    </row>
    <row r="1632" spans="1:41" ht="22.5" hidden="1" customHeight="1" x14ac:dyDescent="0.25">
      <c r="A1632" s="68" t="s">
        <v>4730</v>
      </c>
      <c r="B1632" s="25">
        <v>3187</v>
      </c>
      <c r="C1632" s="36" t="s">
        <v>1381</v>
      </c>
      <c r="D1632" s="25">
        <v>1983</v>
      </c>
      <c r="E1632" s="108" t="s">
        <v>2932</v>
      </c>
      <c r="F1632" s="68" t="s">
        <v>2934</v>
      </c>
      <c r="G1632" s="25">
        <v>2</v>
      </c>
      <c r="H1632" s="25">
        <v>2</v>
      </c>
      <c r="I1632" s="137">
        <v>811.58</v>
      </c>
      <c r="J1632" s="137">
        <v>746.9</v>
      </c>
      <c r="K1632" s="137">
        <v>746.9</v>
      </c>
      <c r="L1632" s="30">
        <v>32</v>
      </c>
      <c r="M1632" s="137">
        <f t="shared" si="343"/>
        <v>4277577.8</v>
      </c>
      <c r="N1632" s="137"/>
      <c r="O1632" s="137"/>
      <c r="P1632" s="137"/>
      <c r="Q1632" s="137">
        <f t="shared" si="344"/>
        <v>4277577.8</v>
      </c>
      <c r="R1632" s="137"/>
      <c r="S1632" s="30"/>
      <c r="T1632" s="137"/>
      <c r="U1632" s="137">
        <v>568.6</v>
      </c>
      <c r="V1632" s="137">
        <f>U1632*7523</f>
        <v>4277577.8</v>
      </c>
      <c r="W1632" s="137"/>
      <c r="X1632" s="137"/>
      <c r="Y1632" s="137"/>
      <c r="Z1632" s="137"/>
      <c r="AA1632" s="137"/>
      <c r="AB1632" s="137"/>
      <c r="AC1632" s="137"/>
      <c r="AD1632" s="137"/>
      <c r="AE1632" s="137"/>
      <c r="AF1632" s="137"/>
      <c r="AG1632" s="337">
        <v>2025</v>
      </c>
      <c r="AH1632" s="126"/>
      <c r="AI1632" s="126"/>
      <c r="AJ1632" s="134">
        <f t="shared" si="345"/>
        <v>1547</v>
      </c>
      <c r="AK1632" s="35" t="s">
        <v>153</v>
      </c>
      <c r="AL1632" s="134" t="str">
        <f t="shared" si="346"/>
        <v>1547.</v>
      </c>
      <c r="AM1632" s="140"/>
      <c r="AN1632" s="35"/>
      <c r="AO1632" s="193"/>
    </row>
    <row r="1633" spans="1:41" ht="22.5" hidden="1" customHeight="1" x14ac:dyDescent="0.25">
      <c r="A1633" s="68" t="s">
        <v>4731</v>
      </c>
      <c r="B1633" s="25">
        <v>5541</v>
      </c>
      <c r="C1633" s="154" t="s">
        <v>1143</v>
      </c>
      <c r="D1633" s="25">
        <v>1964</v>
      </c>
      <c r="E1633" s="108" t="s">
        <v>2932</v>
      </c>
      <c r="F1633" s="68" t="s">
        <v>2934</v>
      </c>
      <c r="G1633" s="25">
        <v>2</v>
      </c>
      <c r="H1633" s="25">
        <v>1</v>
      </c>
      <c r="I1633" s="137">
        <v>390.4</v>
      </c>
      <c r="J1633" s="137">
        <v>342.7</v>
      </c>
      <c r="K1633" s="137">
        <v>342.7</v>
      </c>
      <c r="L1633" s="30">
        <v>7</v>
      </c>
      <c r="M1633" s="137">
        <f t="shared" si="343"/>
        <v>219514</v>
      </c>
      <c r="N1633" s="137"/>
      <c r="O1633" s="137"/>
      <c r="P1633" s="137"/>
      <c r="Q1633" s="137">
        <f t="shared" si="344"/>
        <v>219514</v>
      </c>
      <c r="R1633" s="137"/>
      <c r="S1633" s="30"/>
      <c r="T1633" s="137"/>
      <c r="U1633" s="137"/>
      <c r="V1633" s="137"/>
      <c r="W1633" s="137"/>
      <c r="X1633" s="137"/>
      <c r="Y1633" s="137"/>
      <c r="Z1633" s="137"/>
      <c r="AA1633" s="137">
        <v>82</v>
      </c>
      <c r="AB1633" s="137">
        <f>AA1633*2677</f>
        <v>219514</v>
      </c>
      <c r="AC1633" s="137"/>
      <c r="AD1633" s="137"/>
      <c r="AE1633" s="137"/>
      <c r="AF1633" s="137"/>
      <c r="AG1633" s="337">
        <v>2025</v>
      </c>
      <c r="AH1633" s="126"/>
      <c r="AI1633" s="126"/>
      <c r="AJ1633" s="134">
        <f t="shared" si="345"/>
        <v>1548</v>
      </c>
      <c r="AK1633" s="35" t="s">
        <v>153</v>
      </c>
      <c r="AL1633" s="134" t="str">
        <f t="shared" si="346"/>
        <v>1548.</v>
      </c>
      <c r="AM1633" s="140"/>
      <c r="AN1633" s="35"/>
      <c r="AO1633" s="193"/>
    </row>
    <row r="1634" spans="1:41" ht="22.5" hidden="1" customHeight="1" x14ac:dyDescent="0.25">
      <c r="A1634" s="68" t="s">
        <v>4732</v>
      </c>
      <c r="B1634" s="25">
        <v>3189</v>
      </c>
      <c r="C1634" s="36" t="s">
        <v>1382</v>
      </c>
      <c r="D1634" s="25">
        <v>1983</v>
      </c>
      <c r="E1634" s="108" t="s">
        <v>2932</v>
      </c>
      <c r="F1634" s="68" t="s">
        <v>2934</v>
      </c>
      <c r="G1634" s="25">
        <v>2</v>
      </c>
      <c r="H1634" s="25">
        <v>2</v>
      </c>
      <c r="I1634" s="137">
        <v>1204.02</v>
      </c>
      <c r="J1634" s="137">
        <v>608.70000000000005</v>
      </c>
      <c r="K1634" s="137">
        <v>608.70000000000005</v>
      </c>
      <c r="L1634" s="30">
        <v>25</v>
      </c>
      <c r="M1634" s="137">
        <f t="shared" si="343"/>
        <v>71450</v>
      </c>
      <c r="N1634" s="137"/>
      <c r="O1634" s="137"/>
      <c r="P1634" s="137"/>
      <c r="Q1634" s="137">
        <f t="shared" si="344"/>
        <v>71450</v>
      </c>
      <c r="R1634" s="137">
        <v>71450</v>
      </c>
      <c r="S1634" s="30"/>
      <c r="T1634" s="137"/>
      <c r="U1634" s="137"/>
      <c r="V1634" s="137"/>
      <c r="W1634" s="137"/>
      <c r="X1634" s="137"/>
      <c r="Y1634" s="137"/>
      <c r="Z1634" s="137"/>
      <c r="AA1634" s="137"/>
      <c r="AB1634" s="137"/>
      <c r="AC1634" s="137"/>
      <c r="AD1634" s="137"/>
      <c r="AE1634" s="137"/>
      <c r="AF1634" s="137"/>
      <c r="AG1634" s="337">
        <v>2025</v>
      </c>
      <c r="AH1634" s="126" t="s">
        <v>3048</v>
      </c>
      <c r="AI1634" s="126"/>
      <c r="AJ1634" s="134">
        <f t="shared" si="345"/>
        <v>1549</v>
      </c>
      <c r="AK1634" s="35" t="s">
        <v>153</v>
      </c>
      <c r="AL1634" s="134" t="str">
        <f t="shared" si="346"/>
        <v>1549.</v>
      </c>
      <c r="AM1634" s="140"/>
      <c r="AN1634" s="35"/>
      <c r="AO1634" s="193"/>
    </row>
    <row r="1635" spans="1:41" ht="22.5" hidden="1" customHeight="1" x14ac:dyDescent="0.25">
      <c r="A1635" s="68" t="s">
        <v>4733</v>
      </c>
      <c r="B1635" s="25">
        <v>3190</v>
      </c>
      <c r="C1635" s="36" t="s">
        <v>1383</v>
      </c>
      <c r="D1635" s="25">
        <v>1983</v>
      </c>
      <c r="E1635" s="108" t="s">
        <v>2932</v>
      </c>
      <c r="F1635" s="68" t="s">
        <v>2934</v>
      </c>
      <c r="G1635" s="25">
        <v>2</v>
      </c>
      <c r="H1635" s="25">
        <v>2</v>
      </c>
      <c r="I1635" s="137">
        <v>1153</v>
      </c>
      <c r="J1635" s="137">
        <v>602.29999999999995</v>
      </c>
      <c r="K1635" s="137">
        <v>602.29999999999995</v>
      </c>
      <c r="L1635" s="30">
        <v>24</v>
      </c>
      <c r="M1635" s="137">
        <f t="shared" si="343"/>
        <v>71450</v>
      </c>
      <c r="N1635" s="137"/>
      <c r="O1635" s="137"/>
      <c r="P1635" s="137"/>
      <c r="Q1635" s="137">
        <f t="shared" si="344"/>
        <v>71450</v>
      </c>
      <c r="R1635" s="137">
        <v>71450</v>
      </c>
      <c r="S1635" s="30"/>
      <c r="T1635" s="137"/>
      <c r="U1635" s="137"/>
      <c r="V1635" s="137"/>
      <c r="W1635" s="137"/>
      <c r="X1635" s="137"/>
      <c r="Y1635" s="137"/>
      <c r="Z1635" s="137"/>
      <c r="AA1635" s="137"/>
      <c r="AB1635" s="137"/>
      <c r="AC1635" s="137"/>
      <c r="AD1635" s="137"/>
      <c r="AE1635" s="137"/>
      <c r="AF1635" s="137"/>
      <c r="AG1635" s="337">
        <v>2025</v>
      </c>
      <c r="AH1635" s="126" t="s">
        <v>3048</v>
      </c>
      <c r="AI1635" s="126"/>
      <c r="AJ1635" s="134">
        <f t="shared" si="345"/>
        <v>1550</v>
      </c>
      <c r="AK1635" s="35" t="s">
        <v>153</v>
      </c>
      <c r="AL1635" s="134" t="str">
        <f t="shared" si="346"/>
        <v>1550.</v>
      </c>
      <c r="AM1635" s="140"/>
      <c r="AN1635" s="35"/>
      <c r="AO1635" s="193"/>
    </row>
    <row r="1636" spans="1:41" ht="22.5" hidden="1" customHeight="1" x14ac:dyDescent="0.25">
      <c r="A1636" s="68" t="s">
        <v>4734</v>
      </c>
      <c r="B1636" s="25">
        <v>3192</v>
      </c>
      <c r="C1636" s="154" t="s">
        <v>671</v>
      </c>
      <c r="D1636" s="25">
        <v>1970</v>
      </c>
      <c r="E1636" s="108" t="s">
        <v>2932</v>
      </c>
      <c r="F1636" s="68" t="s">
        <v>2934</v>
      </c>
      <c r="G1636" s="25">
        <v>2</v>
      </c>
      <c r="H1636" s="25">
        <v>2</v>
      </c>
      <c r="I1636" s="137">
        <v>555</v>
      </c>
      <c r="J1636" s="137">
        <v>508</v>
      </c>
      <c r="K1636" s="137">
        <v>508</v>
      </c>
      <c r="L1636" s="30">
        <v>27</v>
      </c>
      <c r="M1636" s="137">
        <f t="shared" si="343"/>
        <v>71450</v>
      </c>
      <c r="N1636" s="137"/>
      <c r="O1636" s="137"/>
      <c r="P1636" s="137"/>
      <c r="Q1636" s="137">
        <f t="shared" si="344"/>
        <v>71450</v>
      </c>
      <c r="R1636" s="137">
        <v>71450</v>
      </c>
      <c r="S1636" s="30"/>
      <c r="T1636" s="137"/>
      <c r="U1636" s="137"/>
      <c r="V1636" s="137"/>
      <c r="W1636" s="137"/>
      <c r="X1636" s="137"/>
      <c r="Y1636" s="137"/>
      <c r="Z1636" s="137"/>
      <c r="AA1636" s="137"/>
      <c r="AB1636" s="137"/>
      <c r="AC1636" s="137"/>
      <c r="AD1636" s="137"/>
      <c r="AE1636" s="137"/>
      <c r="AF1636" s="137"/>
      <c r="AG1636" s="337">
        <v>2025</v>
      </c>
      <c r="AH1636" s="126" t="s">
        <v>3048</v>
      </c>
      <c r="AI1636" s="126"/>
      <c r="AJ1636" s="134">
        <f t="shared" si="345"/>
        <v>1551</v>
      </c>
      <c r="AK1636" s="35" t="s">
        <v>153</v>
      </c>
      <c r="AL1636" s="134" t="str">
        <f t="shared" si="346"/>
        <v>1551.</v>
      </c>
      <c r="AM1636" s="140"/>
      <c r="AN1636" s="35"/>
      <c r="AO1636" s="193"/>
    </row>
    <row r="1637" spans="1:41" ht="22.5" hidden="1" customHeight="1" x14ac:dyDescent="0.25">
      <c r="A1637" s="68" t="s">
        <v>4735</v>
      </c>
      <c r="B1637" s="25">
        <v>3194</v>
      </c>
      <c r="C1637" s="36" t="s">
        <v>1384</v>
      </c>
      <c r="D1637" s="25">
        <v>1982</v>
      </c>
      <c r="E1637" s="108" t="s">
        <v>2932</v>
      </c>
      <c r="F1637" s="68" t="s">
        <v>2934</v>
      </c>
      <c r="G1637" s="25">
        <v>2</v>
      </c>
      <c r="H1637" s="25">
        <v>2</v>
      </c>
      <c r="I1637" s="137">
        <v>751</v>
      </c>
      <c r="J1637" s="137">
        <v>602</v>
      </c>
      <c r="K1637" s="137">
        <v>602</v>
      </c>
      <c r="L1637" s="30">
        <v>25</v>
      </c>
      <c r="M1637" s="137">
        <f t="shared" si="343"/>
        <v>4563451.8</v>
      </c>
      <c r="N1637" s="137"/>
      <c r="O1637" s="137"/>
      <c r="P1637" s="137"/>
      <c r="Q1637" s="137">
        <f t="shared" si="344"/>
        <v>4563451.8</v>
      </c>
      <c r="R1637" s="137"/>
      <c r="S1637" s="30"/>
      <c r="T1637" s="137"/>
      <c r="U1637" s="137">
        <v>606.6</v>
      </c>
      <c r="V1637" s="137">
        <f>U1637*7523</f>
        <v>4563451.8</v>
      </c>
      <c r="W1637" s="137"/>
      <c r="X1637" s="137"/>
      <c r="Y1637" s="137"/>
      <c r="Z1637" s="137"/>
      <c r="AA1637" s="137"/>
      <c r="AB1637" s="137"/>
      <c r="AC1637" s="137"/>
      <c r="AD1637" s="137"/>
      <c r="AE1637" s="137"/>
      <c r="AF1637" s="137"/>
      <c r="AG1637" s="337">
        <v>2025</v>
      </c>
      <c r="AH1637" s="126"/>
      <c r="AI1637" s="126"/>
      <c r="AJ1637" s="134">
        <f t="shared" si="345"/>
        <v>1552</v>
      </c>
      <c r="AK1637" s="35" t="s">
        <v>153</v>
      </c>
      <c r="AL1637" s="134" t="str">
        <f t="shared" si="346"/>
        <v>1552.</v>
      </c>
      <c r="AM1637" s="140"/>
      <c r="AN1637" s="35"/>
      <c r="AO1637" s="193"/>
    </row>
    <row r="1638" spans="1:41" ht="22.5" hidden="1" customHeight="1" x14ac:dyDescent="0.25">
      <c r="A1638" s="68" t="s">
        <v>4736</v>
      </c>
      <c r="B1638" s="25">
        <v>3199</v>
      </c>
      <c r="C1638" s="36" t="s">
        <v>1385</v>
      </c>
      <c r="D1638" s="25">
        <v>1961</v>
      </c>
      <c r="E1638" s="108" t="s">
        <v>2932</v>
      </c>
      <c r="F1638" s="68" t="s">
        <v>2934</v>
      </c>
      <c r="G1638" s="25">
        <v>2</v>
      </c>
      <c r="H1638" s="25">
        <v>1</v>
      </c>
      <c r="I1638" s="137">
        <v>304.8</v>
      </c>
      <c r="J1638" s="137">
        <v>282.8</v>
      </c>
      <c r="K1638" s="137">
        <v>282.8</v>
      </c>
      <c r="L1638" s="30">
        <v>18</v>
      </c>
      <c r="M1638" s="137">
        <f t="shared" si="343"/>
        <v>702004</v>
      </c>
      <c r="N1638" s="137"/>
      <c r="O1638" s="137"/>
      <c r="P1638" s="137"/>
      <c r="Q1638" s="137">
        <f t="shared" si="344"/>
        <v>702004</v>
      </c>
      <c r="R1638" s="137"/>
      <c r="S1638" s="30"/>
      <c r="T1638" s="137"/>
      <c r="U1638" s="137"/>
      <c r="V1638" s="137"/>
      <c r="W1638" s="137"/>
      <c r="X1638" s="137"/>
      <c r="Y1638" s="137">
        <v>223</v>
      </c>
      <c r="Z1638" s="137">
        <f>Y1638*3148</f>
        <v>702004</v>
      </c>
      <c r="AA1638" s="137"/>
      <c r="AB1638" s="137"/>
      <c r="AC1638" s="137"/>
      <c r="AD1638" s="137"/>
      <c r="AE1638" s="137"/>
      <c r="AF1638" s="137"/>
      <c r="AG1638" s="337">
        <v>2025</v>
      </c>
      <c r="AH1638" s="126"/>
      <c r="AI1638" s="126"/>
      <c r="AJ1638" s="134">
        <f t="shared" si="345"/>
        <v>1553</v>
      </c>
      <c r="AK1638" s="35" t="s">
        <v>153</v>
      </c>
      <c r="AL1638" s="134" t="str">
        <f t="shared" si="346"/>
        <v>1553.</v>
      </c>
      <c r="AM1638" s="140"/>
      <c r="AN1638" s="35"/>
      <c r="AO1638" s="193"/>
    </row>
    <row r="1639" spans="1:41" ht="22.5" hidden="1" customHeight="1" x14ac:dyDescent="0.25">
      <c r="A1639" s="68" t="s">
        <v>4737</v>
      </c>
      <c r="B1639" s="25">
        <v>3200</v>
      </c>
      <c r="C1639" s="36" t="s">
        <v>681</v>
      </c>
      <c r="D1639" s="25">
        <v>1961</v>
      </c>
      <c r="E1639" s="108" t="s">
        <v>2932</v>
      </c>
      <c r="F1639" s="68" t="s">
        <v>2934</v>
      </c>
      <c r="G1639" s="25">
        <v>2</v>
      </c>
      <c r="H1639" s="25">
        <v>1</v>
      </c>
      <c r="I1639" s="137">
        <v>295.60000000000002</v>
      </c>
      <c r="J1639" s="137">
        <v>270.39999999999998</v>
      </c>
      <c r="K1639" s="137">
        <v>270.39999999999998</v>
      </c>
      <c r="L1639" s="30">
        <v>5</v>
      </c>
      <c r="M1639" s="137">
        <f t="shared" si="343"/>
        <v>1905008.5</v>
      </c>
      <c r="N1639" s="137"/>
      <c r="O1639" s="137"/>
      <c r="P1639" s="137"/>
      <c r="Q1639" s="137">
        <f t="shared" si="344"/>
        <v>1905008.5</v>
      </c>
      <c r="R1639" s="137"/>
      <c r="S1639" s="30"/>
      <c r="T1639" s="137"/>
      <c r="U1639" s="137">
        <v>236.5</v>
      </c>
      <c r="V1639" s="137">
        <f>U1639*7523</f>
        <v>1779189.5</v>
      </c>
      <c r="W1639" s="137"/>
      <c r="X1639" s="137"/>
      <c r="Y1639" s="137"/>
      <c r="Z1639" s="137"/>
      <c r="AA1639" s="137">
        <v>47</v>
      </c>
      <c r="AB1639" s="137">
        <f>AA1639*2677</f>
        <v>125819</v>
      </c>
      <c r="AC1639" s="137"/>
      <c r="AD1639" s="137"/>
      <c r="AE1639" s="137"/>
      <c r="AF1639" s="137"/>
      <c r="AG1639" s="337">
        <v>2025</v>
      </c>
      <c r="AH1639" s="126"/>
      <c r="AI1639" s="126"/>
      <c r="AJ1639" s="134">
        <f t="shared" si="345"/>
        <v>1554</v>
      </c>
      <c r="AK1639" s="35" t="s">
        <v>153</v>
      </c>
      <c r="AL1639" s="134" t="str">
        <f t="shared" si="346"/>
        <v>1554.</v>
      </c>
      <c r="AM1639" s="140"/>
      <c r="AN1639" s="35"/>
      <c r="AO1639" s="193"/>
    </row>
    <row r="1640" spans="1:41" ht="22.5" hidden="1" customHeight="1" x14ac:dyDescent="0.25">
      <c r="A1640" s="68" t="s">
        <v>4738</v>
      </c>
      <c r="B1640" s="25">
        <v>3201</v>
      </c>
      <c r="C1640" s="36" t="s">
        <v>682</v>
      </c>
      <c r="D1640" s="25">
        <v>1960</v>
      </c>
      <c r="E1640" s="108" t="s">
        <v>2932</v>
      </c>
      <c r="F1640" s="68" t="s">
        <v>2934</v>
      </c>
      <c r="G1640" s="25">
        <v>2</v>
      </c>
      <c r="H1640" s="25">
        <v>1</v>
      </c>
      <c r="I1640" s="137">
        <v>516.20000000000005</v>
      </c>
      <c r="J1640" s="137">
        <v>283.7</v>
      </c>
      <c r="K1640" s="137">
        <v>283.7</v>
      </c>
      <c r="L1640" s="30">
        <v>8</v>
      </c>
      <c r="M1640" s="137">
        <f t="shared" si="343"/>
        <v>1946873.5999999999</v>
      </c>
      <c r="N1640" s="137"/>
      <c r="O1640" s="137"/>
      <c r="P1640" s="137"/>
      <c r="Q1640" s="137">
        <f t="shared" si="344"/>
        <v>1946873.5999999999</v>
      </c>
      <c r="R1640" s="137"/>
      <c r="S1640" s="30"/>
      <c r="T1640" s="137"/>
      <c r="U1640" s="137">
        <v>244.2</v>
      </c>
      <c r="V1640" s="137">
        <f>U1640*7523</f>
        <v>1837116.5999999999</v>
      </c>
      <c r="W1640" s="137"/>
      <c r="X1640" s="137"/>
      <c r="Y1640" s="137"/>
      <c r="Z1640" s="137"/>
      <c r="AA1640" s="137">
        <v>41</v>
      </c>
      <c r="AB1640" s="137">
        <f>AA1640*2677</f>
        <v>109757</v>
      </c>
      <c r="AC1640" s="137"/>
      <c r="AD1640" s="137"/>
      <c r="AE1640" s="137"/>
      <c r="AF1640" s="137"/>
      <c r="AG1640" s="337">
        <v>2025</v>
      </c>
      <c r="AH1640" s="126"/>
      <c r="AI1640" s="126"/>
      <c r="AJ1640" s="134">
        <f t="shared" si="345"/>
        <v>1555</v>
      </c>
      <c r="AK1640" s="35" t="s">
        <v>153</v>
      </c>
      <c r="AL1640" s="134" t="str">
        <f t="shared" si="346"/>
        <v>1555.</v>
      </c>
      <c r="AM1640" s="140"/>
      <c r="AN1640" s="35"/>
      <c r="AO1640" s="193"/>
    </row>
    <row r="1641" spans="1:41" ht="22.5" hidden="1" customHeight="1" x14ac:dyDescent="0.25">
      <c r="A1641" s="68" t="s">
        <v>4739</v>
      </c>
      <c r="B1641" s="25">
        <v>3202</v>
      </c>
      <c r="C1641" s="131" t="s">
        <v>683</v>
      </c>
      <c r="D1641" s="25">
        <v>1961</v>
      </c>
      <c r="E1641" s="108" t="s">
        <v>2932</v>
      </c>
      <c r="F1641" s="68" t="s">
        <v>2934</v>
      </c>
      <c r="G1641" s="25">
        <v>2</v>
      </c>
      <c r="H1641" s="25">
        <v>1</v>
      </c>
      <c r="I1641" s="137">
        <v>368.2</v>
      </c>
      <c r="J1641" s="137">
        <v>322</v>
      </c>
      <c r="K1641" s="137">
        <v>322</v>
      </c>
      <c r="L1641" s="30">
        <v>5</v>
      </c>
      <c r="M1641" s="137">
        <f t="shared" si="343"/>
        <v>2648096</v>
      </c>
      <c r="N1641" s="137"/>
      <c r="O1641" s="137"/>
      <c r="P1641" s="137"/>
      <c r="Q1641" s="137">
        <f t="shared" si="344"/>
        <v>2648096</v>
      </c>
      <c r="R1641" s="137"/>
      <c r="S1641" s="30"/>
      <c r="T1641" s="137"/>
      <c r="U1641" s="137">
        <v>352</v>
      </c>
      <c r="V1641" s="137">
        <f>U1641*7523</f>
        <v>2648096</v>
      </c>
      <c r="W1641" s="137"/>
      <c r="X1641" s="137"/>
      <c r="Y1641" s="137"/>
      <c r="Z1641" s="137"/>
      <c r="AA1641" s="137"/>
      <c r="AB1641" s="137"/>
      <c r="AC1641" s="137"/>
      <c r="AD1641" s="137"/>
      <c r="AE1641" s="137"/>
      <c r="AF1641" s="137"/>
      <c r="AG1641" s="337">
        <v>2025</v>
      </c>
      <c r="AH1641" s="126"/>
      <c r="AI1641" s="126"/>
      <c r="AJ1641" s="134">
        <f t="shared" si="345"/>
        <v>1556</v>
      </c>
      <c r="AK1641" s="35" t="s">
        <v>153</v>
      </c>
      <c r="AL1641" s="134" t="str">
        <f t="shared" si="346"/>
        <v>1556.</v>
      </c>
      <c r="AM1641" s="140"/>
      <c r="AN1641" s="35"/>
      <c r="AO1641" s="193"/>
    </row>
    <row r="1642" spans="1:41" ht="22.5" hidden="1" customHeight="1" x14ac:dyDescent="0.25">
      <c r="A1642" s="68" t="s">
        <v>4740</v>
      </c>
      <c r="B1642" s="25">
        <v>3203</v>
      </c>
      <c r="C1642" s="131" t="s">
        <v>1082</v>
      </c>
      <c r="D1642" s="25">
        <v>1962</v>
      </c>
      <c r="E1642" s="108" t="s">
        <v>2932</v>
      </c>
      <c r="F1642" s="68" t="s">
        <v>2934</v>
      </c>
      <c r="G1642" s="25">
        <v>2</v>
      </c>
      <c r="H1642" s="25">
        <v>2</v>
      </c>
      <c r="I1642" s="137">
        <v>323.60000000000002</v>
      </c>
      <c r="J1642" s="137">
        <v>298.29000000000002</v>
      </c>
      <c r="K1642" s="137">
        <v>298.29000000000002</v>
      </c>
      <c r="L1642" s="30">
        <v>8</v>
      </c>
      <c r="M1642" s="137">
        <f t="shared" si="343"/>
        <v>216837</v>
      </c>
      <c r="N1642" s="137"/>
      <c r="O1642" s="137"/>
      <c r="P1642" s="137"/>
      <c r="Q1642" s="137">
        <f t="shared" si="344"/>
        <v>216837</v>
      </c>
      <c r="R1642" s="137"/>
      <c r="S1642" s="30"/>
      <c r="T1642" s="137"/>
      <c r="U1642" s="137"/>
      <c r="V1642" s="137"/>
      <c r="W1642" s="137"/>
      <c r="X1642" s="137"/>
      <c r="Y1642" s="137"/>
      <c r="Z1642" s="137"/>
      <c r="AA1642" s="137">
        <v>81</v>
      </c>
      <c r="AB1642" s="137">
        <f>AA1642*2677</f>
        <v>216837</v>
      </c>
      <c r="AC1642" s="137"/>
      <c r="AD1642" s="137"/>
      <c r="AE1642" s="137"/>
      <c r="AF1642" s="137"/>
      <c r="AG1642" s="337">
        <v>2025</v>
      </c>
      <c r="AH1642" s="126"/>
      <c r="AI1642" s="126"/>
      <c r="AJ1642" s="134">
        <f t="shared" si="345"/>
        <v>1557</v>
      </c>
      <c r="AK1642" s="35" t="s">
        <v>153</v>
      </c>
      <c r="AL1642" s="134" t="str">
        <f t="shared" si="346"/>
        <v>1557.</v>
      </c>
      <c r="AM1642" s="140"/>
      <c r="AN1642" s="35"/>
      <c r="AO1642" s="193"/>
    </row>
    <row r="1643" spans="1:41" ht="22.5" hidden="1" customHeight="1" x14ac:dyDescent="0.25">
      <c r="A1643" s="68" t="s">
        <v>4741</v>
      </c>
      <c r="B1643" s="25">
        <v>3207</v>
      </c>
      <c r="C1643" s="130" t="s">
        <v>662</v>
      </c>
      <c r="D1643" s="25">
        <v>1938</v>
      </c>
      <c r="E1643" s="108" t="s">
        <v>2932</v>
      </c>
      <c r="F1643" s="68" t="s">
        <v>2934</v>
      </c>
      <c r="G1643" s="25">
        <v>4</v>
      </c>
      <c r="H1643" s="25">
        <v>2</v>
      </c>
      <c r="I1643" s="137">
        <v>3029.4</v>
      </c>
      <c r="J1643" s="137">
        <v>2690.9</v>
      </c>
      <c r="K1643" s="137">
        <v>2541.5</v>
      </c>
      <c r="L1643" s="30">
        <v>99</v>
      </c>
      <c r="M1643" s="137">
        <f t="shared" si="343"/>
        <v>1555905</v>
      </c>
      <c r="N1643" s="137"/>
      <c r="O1643" s="137"/>
      <c r="P1643" s="137"/>
      <c r="Q1643" s="137">
        <f t="shared" si="344"/>
        <v>1555905</v>
      </c>
      <c r="R1643" s="137">
        <v>1555905</v>
      </c>
      <c r="S1643" s="30"/>
      <c r="T1643" s="137"/>
      <c r="U1643" s="137"/>
      <c r="V1643" s="137"/>
      <c r="W1643" s="137"/>
      <c r="X1643" s="137"/>
      <c r="Y1643" s="137"/>
      <c r="Z1643" s="137"/>
      <c r="AA1643" s="137"/>
      <c r="AB1643" s="137"/>
      <c r="AC1643" s="137"/>
      <c r="AD1643" s="137"/>
      <c r="AE1643" s="137"/>
      <c r="AF1643" s="137"/>
      <c r="AG1643" s="337">
        <v>2025</v>
      </c>
      <c r="AH1643" s="141" t="s">
        <v>3049</v>
      </c>
      <c r="AI1643" s="141"/>
      <c r="AJ1643" s="134">
        <f t="shared" si="345"/>
        <v>1558</v>
      </c>
      <c r="AK1643" s="35" t="s">
        <v>153</v>
      </c>
      <c r="AL1643" s="134" t="str">
        <f t="shared" si="346"/>
        <v>1558.</v>
      </c>
      <c r="AM1643" s="140"/>
      <c r="AN1643" s="35"/>
      <c r="AO1643" s="193"/>
    </row>
    <row r="1644" spans="1:41" ht="22.5" hidden="1" customHeight="1" x14ac:dyDescent="0.25">
      <c r="A1644" s="68" t="s">
        <v>4742</v>
      </c>
      <c r="B1644" s="25">
        <v>3208</v>
      </c>
      <c r="C1644" s="36" t="s">
        <v>1386</v>
      </c>
      <c r="D1644" s="25">
        <v>1964</v>
      </c>
      <c r="E1644" s="108" t="s">
        <v>2932</v>
      </c>
      <c r="F1644" s="68" t="s">
        <v>2933</v>
      </c>
      <c r="G1644" s="25">
        <v>5</v>
      </c>
      <c r="H1644" s="25">
        <v>2</v>
      </c>
      <c r="I1644" s="137">
        <v>1751.73</v>
      </c>
      <c r="J1644" s="137">
        <v>1587</v>
      </c>
      <c r="K1644" s="137">
        <v>1488</v>
      </c>
      <c r="L1644" s="30">
        <v>81</v>
      </c>
      <c r="M1644" s="137">
        <f t="shared" si="343"/>
        <v>847275</v>
      </c>
      <c r="N1644" s="137"/>
      <c r="O1644" s="137"/>
      <c r="P1644" s="137"/>
      <c r="Q1644" s="137">
        <f t="shared" si="344"/>
        <v>847275</v>
      </c>
      <c r="R1644" s="137">
        <v>847275</v>
      </c>
      <c r="S1644" s="30"/>
      <c r="T1644" s="137"/>
      <c r="U1644" s="137"/>
      <c r="V1644" s="137"/>
      <c r="W1644" s="137"/>
      <c r="X1644" s="137"/>
      <c r="Y1644" s="137"/>
      <c r="Z1644" s="139"/>
      <c r="AA1644" s="137"/>
      <c r="AB1644" s="137"/>
      <c r="AC1644" s="137"/>
      <c r="AD1644" s="137"/>
      <c r="AE1644" s="137"/>
      <c r="AF1644" s="137"/>
      <c r="AG1644" s="337">
        <v>2025</v>
      </c>
      <c r="AH1644" s="126" t="s">
        <v>3049</v>
      </c>
      <c r="AI1644" s="126"/>
      <c r="AJ1644" s="134">
        <f t="shared" si="345"/>
        <v>1559</v>
      </c>
      <c r="AK1644" s="35" t="s">
        <v>153</v>
      </c>
      <c r="AL1644" s="134" t="str">
        <f t="shared" si="346"/>
        <v>1559.</v>
      </c>
      <c r="AM1644" s="140"/>
      <c r="AO1644" s="193"/>
    </row>
    <row r="1645" spans="1:41" ht="22.5" hidden="1" customHeight="1" x14ac:dyDescent="0.25">
      <c r="A1645" s="68" t="s">
        <v>4743</v>
      </c>
      <c r="B1645" s="25">
        <v>3227</v>
      </c>
      <c r="C1645" s="154" t="s">
        <v>672</v>
      </c>
      <c r="D1645" s="25">
        <v>1973</v>
      </c>
      <c r="E1645" s="108" t="s">
        <v>2932</v>
      </c>
      <c r="F1645" s="68" t="s">
        <v>2934</v>
      </c>
      <c r="G1645" s="25">
        <v>2</v>
      </c>
      <c r="H1645" s="25">
        <v>2</v>
      </c>
      <c r="I1645" s="137">
        <v>738.9</v>
      </c>
      <c r="J1645" s="137">
        <v>679.8</v>
      </c>
      <c r="K1645" s="137">
        <v>679.8</v>
      </c>
      <c r="L1645" s="30">
        <v>25</v>
      </c>
      <c r="M1645" s="137">
        <f t="shared" si="343"/>
        <v>1827450</v>
      </c>
      <c r="N1645" s="137"/>
      <c r="O1645" s="137"/>
      <c r="P1645" s="137"/>
      <c r="Q1645" s="137">
        <f t="shared" si="344"/>
        <v>1827450</v>
      </c>
      <c r="R1645" s="137">
        <v>1827450</v>
      </c>
      <c r="S1645" s="30"/>
      <c r="T1645" s="137"/>
      <c r="U1645" s="137"/>
      <c r="V1645" s="137"/>
      <c r="W1645" s="137"/>
      <c r="X1645" s="137"/>
      <c r="Y1645" s="137"/>
      <c r="Z1645" s="137"/>
      <c r="AA1645" s="137"/>
      <c r="AB1645" s="137"/>
      <c r="AC1645" s="137"/>
      <c r="AD1645" s="137"/>
      <c r="AE1645" s="137"/>
      <c r="AF1645" s="137"/>
      <c r="AG1645" s="337">
        <v>2025</v>
      </c>
      <c r="AH1645" s="126" t="s">
        <v>3050</v>
      </c>
      <c r="AI1645" s="126"/>
      <c r="AJ1645" s="134">
        <f t="shared" si="345"/>
        <v>1560</v>
      </c>
      <c r="AK1645" s="35" t="s">
        <v>153</v>
      </c>
      <c r="AL1645" s="134" t="str">
        <f t="shared" si="346"/>
        <v>1560.</v>
      </c>
      <c r="AM1645" s="140"/>
      <c r="AN1645" s="35"/>
      <c r="AO1645" s="193"/>
    </row>
    <row r="1646" spans="1:41" ht="22.5" hidden="1" customHeight="1" x14ac:dyDescent="0.25">
      <c r="A1646" s="68" t="s">
        <v>4744</v>
      </c>
      <c r="B1646" s="25">
        <v>5548</v>
      </c>
      <c r="C1646" s="36" t="s">
        <v>3124</v>
      </c>
      <c r="D1646" s="25">
        <v>1956</v>
      </c>
      <c r="E1646" s="108" t="s">
        <v>2932</v>
      </c>
      <c r="F1646" s="68" t="s">
        <v>2934</v>
      </c>
      <c r="G1646" s="25">
        <v>2</v>
      </c>
      <c r="H1646" s="25">
        <v>2</v>
      </c>
      <c r="I1646" s="137">
        <v>377.6</v>
      </c>
      <c r="J1646" s="137">
        <v>328.2</v>
      </c>
      <c r="K1646" s="137">
        <v>328.2</v>
      </c>
      <c r="L1646" s="30">
        <v>19</v>
      </c>
      <c r="M1646" s="137">
        <f t="shared" si="343"/>
        <v>71450</v>
      </c>
      <c r="N1646" s="137"/>
      <c r="O1646" s="137"/>
      <c r="P1646" s="137"/>
      <c r="Q1646" s="137">
        <f t="shared" si="344"/>
        <v>71450</v>
      </c>
      <c r="R1646" s="137">
        <v>71450</v>
      </c>
      <c r="S1646" s="30"/>
      <c r="T1646" s="137"/>
      <c r="U1646" s="137"/>
      <c r="V1646" s="137"/>
      <c r="W1646" s="137"/>
      <c r="X1646" s="137"/>
      <c r="Y1646" s="137"/>
      <c r="Z1646" s="137"/>
      <c r="AA1646" s="137"/>
      <c r="AB1646" s="137"/>
      <c r="AC1646" s="137"/>
      <c r="AD1646" s="137"/>
      <c r="AE1646" s="137"/>
      <c r="AF1646" s="137"/>
      <c r="AG1646" s="337">
        <v>2025</v>
      </c>
      <c r="AH1646" s="141" t="s">
        <v>3048</v>
      </c>
      <c r="AI1646" s="141"/>
      <c r="AJ1646" s="134">
        <f t="shared" si="345"/>
        <v>1561</v>
      </c>
      <c r="AK1646" s="35" t="s">
        <v>153</v>
      </c>
      <c r="AL1646" s="134" t="str">
        <f t="shared" si="346"/>
        <v>1561.</v>
      </c>
      <c r="AM1646" s="140"/>
      <c r="AN1646" s="35"/>
      <c r="AO1646" s="193"/>
    </row>
    <row r="1647" spans="1:41" ht="22.5" hidden="1" customHeight="1" x14ac:dyDescent="0.25">
      <c r="A1647" s="68" t="s">
        <v>4745</v>
      </c>
      <c r="B1647" s="25">
        <v>5547</v>
      </c>
      <c r="C1647" s="36" t="s">
        <v>1394</v>
      </c>
      <c r="D1647" s="25">
        <v>1983</v>
      </c>
      <c r="E1647" s="108" t="s">
        <v>2932</v>
      </c>
      <c r="F1647" s="68" t="s">
        <v>2934</v>
      </c>
      <c r="G1647" s="25">
        <v>2</v>
      </c>
      <c r="H1647" s="25">
        <v>2</v>
      </c>
      <c r="I1647" s="137">
        <v>826.33</v>
      </c>
      <c r="J1647" s="137">
        <v>760.13</v>
      </c>
      <c r="K1647" s="137">
        <v>760.13</v>
      </c>
      <c r="L1647" s="30">
        <v>39</v>
      </c>
      <c r="M1647" s="137">
        <f t="shared" si="343"/>
        <v>5190870</v>
      </c>
      <c r="N1647" s="137"/>
      <c r="O1647" s="137"/>
      <c r="P1647" s="137"/>
      <c r="Q1647" s="137">
        <f t="shared" si="344"/>
        <v>5190870</v>
      </c>
      <c r="R1647" s="137"/>
      <c r="S1647" s="30"/>
      <c r="T1647" s="137"/>
      <c r="U1647" s="137">
        <v>690</v>
      </c>
      <c r="V1647" s="137">
        <f>U1647*7523</f>
        <v>5190870</v>
      </c>
      <c r="W1647" s="137"/>
      <c r="X1647" s="137"/>
      <c r="Y1647" s="137"/>
      <c r="Z1647" s="137"/>
      <c r="AA1647" s="137"/>
      <c r="AB1647" s="137"/>
      <c r="AC1647" s="137"/>
      <c r="AD1647" s="137"/>
      <c r="AE1647" s="137"/>
      <c r="AF1647" s="137"/>
      <c r="AG1647" s="337">
        <v>2025</v>
      </c>
      <c r="AH1647" s="126"/>
      <c r="AI1647" s="126"/>
      <c r="AJ1647" s="134">
        <f t="shared" si="345"/>
        <v>1562</v>
      </c>
      <c r="AK1647" s="35" t="s">
        <v>153</v>
      </c>
      <c r="AL1647" s="134" t="str">
        <f t="shared" si="346"/>
        <v>1562.</v>
      </c>
      <c r="AM1647" s="140"/>
      <c r="AN1647" s="35"/>
      <c r="AO1647" s="193"/>
    </row>
    <row r="1648" spans="1:41" ht="22.5" hidden="1" customHeight="1" x14ac:dyDescent="0.25">
      <c r="A1648" s="68" t="s">
        <v>4746</v>
      </c>
      <c r="B1648" s="25">
        <v>3228</v>
      </c>
      <c r="C1648" s="36" t="s">
        <v>1390</v>
      </c>
      <c r="D1648" s="25">
        <v>1983</v>
      </c>
      <c r="E1648" s="108" t="s">
        <v>2932</v>
      </c>
      <c r="F1648" s="68" t="s">
        <v>2934</v>
      </c>
      <c r="G1648" s="25">
        <v>2</v>
      </c>
      <c r="H1648" s="25">
        <v>2</v>
      </c>
      <c r="I1648" s="137">
        <v>750.5</v>
      </c>
      <c r="J1648" s="137">
        <v>691</v>
      </c>
      <c r="K1648" s="137">
        <v>691</v>
      </c>
      <c r="L1648" s="30">
        <v>41</v>
      </c>
      <c r="M1648" s="137">
        <f t="shared" si="343"/>
        <v>1888800</v>
      </c>
      <c r="N1648" s="137"/>
      <c r="O1648" s="137"/>
      <c r="P1648" s="137"/>
      <c r="Q1648" s="137">
        <f t="shared" si="344"/>
        <v>1888800</v>
      </c>
      <c r="R1648" s="137"/>
      <c r="S1648" s="30"/>
      <c r="T1648" s="137"/>
      <c r="U1648" s="137"/>
      <c r="V1648" s="137"/>
      <c r="W1648" s="137"/>
      <c r="X1648" s="137"/>
      <c r="Y1648" s="137">
        <v>600</v>
      </c>
      <c r="Z1648" s="137">
        <f>Y1648*3148</f>
        <v>1888800</v>
      </c>
      <c r="AA1648" s="137"/>
      <c r="AB1648" s="137"/>
      <c r="AC1648" s="137"/>
      <c r="AD1648" s="137"/>
      <c r="AE1648" s="137"/>
      <c r="AF1648" s="137"/>
      <c r="AG1648" s="337">
        <v>2025</v>
      </c>
      <c r="AH1648" s="126"/>
      <c r="AI1648" s="126"/>
      <c r="AJ1648" s="134">
        <f t="shared" si="345"/>
        <v>1563</v>
      </c>
      <c r="AK1648" s="35" t="s">
        <v>153</v>
      </c>
      <c r="AL1648" s="134" t="str">
        <f t="shared" si="346"/>
        <v>1563.</v>
      </c>
      <c r="AM1648" s="140"/>
      <c r="AN1648" s="35"/>
      <c r="AO1648" s="193"/>
    </row>
    <row r="1649" spans="1:41" ht="22.5" hidden="1" customHeight="1" x14ac:dyDescent="0.25">
      <c r="A1649" s="68" t="s">
        <v>4747</v>
      </c>
      <c r="B1649" s="25">
        <v>3230</v>
      </c>
      <c r="C1649" s="154" t="s">
        <v>674</v>
      </c>
      <c r="D1649" s="25">
        <v>1965</v>
      </c>
      <c r="E1649" s="108" t="s">
        <v>2932</v>
      </c>
      <c r="F1649" s="68" t="s">
        <v>2934</v>
      </c>
      <c r="G1649" s="25">
        <v>2</v>
      </c>
      <c r="H1649" s="25">
        <v>2</v>
      </c>
      <c r="I1649" s="137">
        <v>795.1</v>
      </c>
      <c r="J1649" s="137">
        <v>738.6</v>
      </c>
      <c r="K1649" s="137">
        <v>738.6</v>
      </c>
      <c r="L1649" s="30">
        <v>21</v>
      </c>
      <c r="M1649" s="137">
        <f t="shared" si="343"/>
        <v>1888800</v>
      </c>
      <c r="N1649" s="137"/>
      <c r="O1649" s="137"/>
      <c r="P1649" s="137"/>
      <c r="Q1649" s="137">
        <f t="shared" si="344"/>
        <v>1888800</v>
      </c>
      <c r="R1649" s="137"/>
      <c r="S1649" s="30"/>
      <c r="T1649" s="137"/>
      <c r="U1649" s="137"/>
      <c r="V1649" s="137"/>
      <c r="W1649" s="137"/>
      <c r="X1649" s="137"/>
      <c r="Y1649" s="137">
        <v>600</v>
      </c>
      <c r="Z1649" s="137">
        <f>Y1649*3148</f>
        <v>1888800</v>
      </c>
      <c r="AA1649" s="137"/>
      <c r="AB1649" s="137"/>
      <c r="AC1649" s="137"/>
      <c r="AD1649" s="137"/>
      <c r="AE1649" s="137"/>
      <c r="AF1649" s="137"/>
      <c r="AG1649" s="337">
        <v>2025</v>
      </c>
      <c r="AH1649" s="126"/>
      <c r="AI1649" s="126"/>
      <c r="AJ1649" s="134">
        <f t="shared" si="345"/>
        <v>1564</v>
      </c>
      <c r="AK1649" s="35" t="s">
        <v>153</v>
      </c>
      <c r="AL1649" s="134" t="str">
        <f t="shared" si="346"/>
        <v>1564.</v>
      </c>
      <c r="AM1649" s="140"/>
      <c r="AN1649" s="35"/>
      <c r="AO1649" s="193"/>
    </row>
    <row r="1650" spans="1:41" ht="22.5" hidden="1" customHeight="1" x14ac:dyDescent="0.25">
      <c r="A1650" s="68" t="s">
        <v>4748</v>
      </c>
      <c r="B1650" s="25">
        <v>3235</v>
      </c>
      <c r="C1650" s="36" t="s">
        <v>1391</v>
      </c>
      <c r="D1650" s="25">
        <v>1983</v>
      </c>
      <c r="E1650" s="108" t="s">
        <v>2932</v>
      </c>
      <c r="F1650" s="68" t="s">
        <v>2933</v>
      </c>
      <c r="G1650" s="25">
        <v>2</v>
      </c>
      <c r="H1650" s="25">
        <v>1</v>
      </c>
      <c r="I1650" s="137">
        <v>726.9</v>
      </c>
      <c r="J1650" s="137">
        <v>439.2</v>
      </c>
      <c r="K1650" s="137">
        <v>439.2</v>
      </c>
      <c r="L1650" s="30">
        <v>11</v>
      </c>
      <c r="M1650" s="137">
        <f>R1650+T1650+V1650+X1650+Z1650+AB1650+AE1650+AF1650</f>
        <v>197184</v>
      </c>
      <c r="N1650" s="137"/>
      <c r="O1650" s="137"/>
      <c r="P1650" s="137"/>
      <c r="Q1650" s="137">
        <f>M1650</f>
        <v>197184</v>
      </c>
      <c r="R1650" s="137">
        <v>197184</v>
      </c>
      <c r="S1650" s="30"/>
      <c r="T1650" s="137"/>
      <c r="U1650" s="137"/>
      <c r="V1650" s="137"/>
      <c r="W1650" s="137"/>
      <c r="X1650" s="137"/>
      <c r="Y1650" s="137"/>
      <c r="Z1650" s="137"/>
      <c r="AA1650" s="137"/>
      <c r="AB1650" s="137"/>
      <c r="AC1650" s="137"/>
      <c r="AD1650" s="137"/>
      <c r="AE1650" s="137"/>
      <c r="AF1650" s="137"/>
      <c r="AG1650" s="337">
        <v>2025</v>
      </c>
      <c r="AH1650" s="126" t="s">
        <v>3049</v>
      </c>
      <c r="AI1650" s="126"/>
      <c r="AJ1650" s="134">
        <f t="shared" si="345"/>
        <v>1565</v>
      </c>
      <c r="AK1650" s="35" t="s">
        <v>153</v>
      </c>
      <c r="AL1650" s="134" t="str">
        <f t="shared" si="346"/>
        <v>1565.</v>
      </c>
      <c r="AM1650" s="140"/>
      <c r="AN1650" s="35"/>
      <c r="AO1650" s="193"/>
    </row>
    <row r="1651" spans="1:41" ht="22.5" hidden="1" customHeight="1" x14ac:dyDescent="0.25">
      <c r="A1651" s="68" t="s">
        <v>4749</v>
      </c>
      <c r="B1651" s="25">
        <v>3211</v>
      </c>
      <c r="C1651" s="36" t="s">
        <v>1387</v>
      </c>
      <c r="D1651" s="25">
        <v>1982</v>
      </c>
      <c r="E1651" s="108" t="s">
        <v>2932</v>
      </c>
      <c r="F1651" s="68" t="s">
        <v>2933</v>
      </c>
      <c r="G1651" s="25">
        <v>5</v>
      </c>
      <c r="H1651" s="25">
        <v>5</v>
      </c>
      <c r="I1651" s="137">
        <v>3975.4</v>
      </c>
      <c r="J1651" s="137">
        <v>3468.5</v>
      </c>
      <c r="K1651" s="137">
        <v>3468.5</v>
      </c>
      <c r="L1651" s="30">
        <v>155</v>
      </c>
      <c r="M1651" s="137">
        <f t="shared" ref="M1651:M1664" si="347">R1651+T1651+V1651+X1651+Z1651+AB1651+AE1651+AF1651</f>
        <v>2303665</v>
      </c>
      <c r="N1651" s="137"/>
      <c r="O1651" s="137"/>
      <c r="P1651" s="137"/>
      <c r="Q1651" s="137">
        <f t="shared" ref="Q1651:Q1664" si="348">M1651</f>
        <v>2303665</v>
      </c>
      <c r="R1651" s="137">
        <v>2303665</v>
      </c>
      <c r="S1651" s="30"/>
      <c r="T1651" s="137"/>
      <c r="U1651" s="137"/>
      <c r="V1651" s="137"/>
      <c r="W1651" s="137"/>
      <c r="X1651" s="137"/>
      <c r="Y1651" s="137"/>
      <c r="Z1651" s="137"/>
      <c r="AA1651" s="137"/>
      <c r="AB1651" s="137"/>
      <c r="AC1651" s="137"/>
      <c r="AD1651" s="137"/>
      <c r="AE1651" s="137"/>
      <c r="AF1651" s="137"/>
      <c r="AG1651" s="337">
        <v>2025</v>
      </c>
      <c r="AH1651" s="126" t="s">
        <v>3053</v>
      </c>
      <c r="AI1651" s="126"/>
      <c r="AJ1651" s="134">
        <f t="shared" si="345"/>
        <v>1566</v>
      </c>
      <c r="AK1651" s="35" t="s">
        <v>153</v>
      </c>
      <c r="AL1651" s="134" t="str">
        <f t="shared" si="346"/>
        <v>1566.</v>
      </c>
      <c r="AM1651" s="140"/>
      <c r="AN1651" s="35"/>
      <c r="AO1651" s="193"/>
    </row>
    <row r="1652" spans="1:41" ht="22.5" hidden="1" customHeight="1" x14ac:dyDescent="0.25">
      <c r="A1652" s="68" t="s">
        <v>4750</v>
      </c>
      <c r="B1652" s="25">
        <v>3212</v>
      </c>
      <c r="C1652" s="36" t="s">
        <v>1388</v>
      </c>
      <c r="D1652" s="25">
        <v>1983</v>
      </c>
      <c r="E1652" s="108" t="s">
        <v>2932</v>
      </c>
      <c r="F1652" s="68" t="s">
        <v>2933</v>
      </c>
      <c r="G1652" s="25">
        <v>5</v>
      </c>
      <c r="H1652" s="25">
        <v>5</v>
      </c>
      <c r="I1652" s="137">
        <v>3952.11</v>
      </c>
      <c r="J1652" s="137">
        <v>3437.1</v>
      </c>
      <c r="K1652" s="137">
        <v>3437.1</v>
      </c>
      <c r="L1652" s="30">
        <v>152</v>
      </c>
      <c r="M1652" s="137">
        <f t="shared" si="347"/>
        <v>1440444</v>
      </c>
      <c r="N1652" s="137"/>
      <c r="O1652" s="137"/>
      <c r="P1652" s="137"/>
      <c r="Q1652" s="137">
        <f t="shared" si="348"/>
        <v>1440444</v>
      </c>
      <c r="R1652" s="137">
        <v>1440444</v>
      </c>
      <c r="S1652" s="30"/>
      <c r="T1652" s="137"/>
      <c r="U1652" s="137"/>
      <c r="V1652" s="137"/>
      <c r="W1652" s="137"/>
      <c r="X1652" s="137"/>
      <c r="Y1652" s="137"/>
      <c r="Z1652" s="137"/>
      <c r="AA1652" s="137"/>
      <c r="AB1652" s="137"/>
      <c r="AC1652" s="137"/>
      <c r="AD1652" s="137"/>
      <c r="AE1652" s="137"/>
      <c r="AF1652" s="137"/>
      <c r="AG1652" s="337">
        <v>2025</v>
      </c>
      <c r="AH1652" s="126" t="s">
        <v>3052</v>
      </c>
      <c r="AI1652" s="126"/>
      <c r="AJ1652" s="134">
        <f t="shared" si="345"/>
        <v>1567</v>
      </c>
      <c r="AK1652" s="35" t="s">
        <v>153</v>
      </c>
      <c r="AL1652" s="134" t="str">
        <f t="shared" si="346"/>
        <v>1567.</v>
      </c>
      <c r="AM1652" s="140"/>
      <c r="AN1652" s="35"/>
      <c r="AO1652" s="193"/>
    </row>
    <row r="1653" spans="1:41" ht="22.5" hidden="1" customHeight="1" x14ac:dyDescent="0.25">
      <c r="A1653" s="68" t="s">
        <v>4751</v>
      </c>
      <c r="B1653" s="25">
        <v>3219</v>
      </c>
      <c r="C1653" s="130" t="s">
        <v>1085</v>
      </c>
      <c r="D1653" s="25">
        <v>1938</v>
      </c>
      <c r="E1653" s="108" t="s">
        <v>2932</v>
      </c>
      <c r="F1653" s="68" t="s">
        <v>2934</v>
      </c>
      <c r="G1653" s="25">
        <v>4</v>
      </c>
      <c r="H1653" s="25">
        <v>2</v>
      </c>
      <c r="I1653" s="137">
        <v>2834.2</v>
      </c>
      <c r="J1653" s="137">
        <v>2208.4</v>
      </c>
      <c r="K1653" s="137">
        <v>2208.4</v>
      </c>
      <c r="L1653" s="30">
        <v>93</v>
      </c>
      <c r="M1653" s="137">
        <f t="shared" si="347"/>
        <v>1555905</v>
      </c>
      <c r="N1653" s="137"/>
      <c r="O1653" s="137"/>
      <c r="P1653" s="137"/>
      <c r="Q1653" s="137">
        <f t="shared" si="348"/>
        <v>1555905</v>
      </c>
      <c r="R1653" s="137">
        <v>1555905</v>
      </c>
      <c r="S1653" s="30"/>
      <c r="T1653" s="137"/>
      <c r="U1653" s="137"/>
      <c r="V1653" s="137"/>
      <c r="W1653" s="137"/>
      <c r="X1653" s="137"/>
      <c r="Y1653" s="137"/>
      <c r="Z1653" s="137"/>
      <c r="AA1653" s="137"/>
      <c r="AB1653" s="137"/>
      <c r="AC1653" s="137"/>
      <c r="AD1653" s="137"/>
      <c r="AE1653" s="137"/>
      <c r="AF1653" s="137"/>
      <c r="AG1653" s="337">
        <v>2025</v>
      </c>
      <c r="AH1653" s="141" t="s">
        <v>3049</v>
      </c>
      <c r="AI1653" s="141"/>
      <c r="AJ1653" s="134">
        <f t="shared" si="345"/>
        <v>1568</v>
      </c>
      <c r="AK1653" s="35" t="s">
        <v>153</v>
      </c>
      <c r="AL1653" s="134" t="str">
        <f t="shared" si="346"/>
        <v>1568.</v>
      </c>
      <c r="AM1653" s="140"/>
      <c r="AN1653" s="35"/>
      <c r="AO1653" s="193"/>
    </row>
    <row r="1654" spans="1:41" ht="22.5" hidden="1" customHeight="1" x14ac:dyDescent="0.25">
      <c r="A1654" s="68" t="s">
        <v>4752</v>
      </c>
      <c r="B1654" s="25">
        <v>3221</v>
      </c>
      <c r="C1654" s="36" t="s">
        <v>1389</v>
      </c>
      <c r="D1654" s="25">
        <v>1958</v>
      </c>
      <c r="E1654" s="108" t="s">
        <v>2932</v>
      </c>
      <c r="F1654" s="68" t="s">
        <v>2934</v>
      </c>
      <c r="G1654" s="25">
        <v>4</v>
      </c>
      <c r="H1654" s="25">
        <v>2</v>
      </c>
      <c r="I1654" s="137">
        <v>2258.63</v>
      </c>
      <c r="J1654" s="137">
        <v>2093.9</v>
      </c>
      <c r="K1654" s="137">
        <v>2093.9</v>
      </c>
      <c r="L1654" s="30">
        <v>102</v>
      </c>
      <c r="M1654" s="137">
        <f t="shared" si="347"/>
        <v>4149270</v>
      </c>
      <c r="N1654" s="137"/>
      <c r="O1654" s="137"/>
      <c r="P1654" s="137"/>
      <c r="Q1654" s="137">
        <f t="shared" si="348"/>
        <v>4149270</v>
      </c>
      <c r="R1654" s="137">
        <f>3533070+616200</f>
        <v>4149270</v>
      </c>
      <c r="S1654" s="30"/>
      <c r="T1654" s="137"/>
      <c r="U1654" s="137"/>
      <c r="V1654" s="137"/>
      <c r="W1654" s="137"/>
      <c r="X1654" s="137"/>
      <c r="Y1654" s="137"/>
      <c r="Z1654" s="137"/>
      <c r="AA1654" s="137"/>
      <c r="AB1654" s="137"/>
      <c r="AC1654" s="137"/>
      <c r="AD1654" s="137"/>
      <c r="AE1654" s="137"/>
      <c r="AF1654" s="137"/>
      <c r="AG1654" s="337">
        <v>2025</v>
      </c>
      <c r="AH1654" s="126" t="s">
        <v>3060</v>
      </c>
      <c r="AI1654" s="126"/>
      <c r="AJ1654" s="134">
        <f t="shared" si="345"/>
        <v>1569</v>
      </c>
      <c r="AK1654" s="35" t="s">
        <v>153</v>
      </c>
      <c r="AL1654" s="134" t="str">
        <f t="shared" si="346"/>
        <v>1569.</v>
      </c>
      <c r="AM1654" s="140"/>
      <c r="AN1654" s="35"/>
      <c r="AO1654" s="193"/>
    </row>
    <row r="1655" spans="1:41" ht="22.5" hidden="1" customHeight="1" x14ac:dyDescent="0.25">
      <c r="A1655" s="68" t="s">
        <v>4753</v>
      </c>
      <c r="B1655" s="25">
        <v>3229</v>
      </c>
      <c r="C1655" s="154" t="s">
        <v>673</v>
      </c>
      <c r="D1655" s="25">
        <v>1971</v>
      </c>
      <c r="E1655" s="108" t="s">
        <v>2932</v>
      </c>
      <c r="F1655" s="68" t="s">
        <v>2934</v>
      </c>
      <c r="G1655" s="25">
        <v>2</v>
      </c>
      <c r="H1655" s="25">
        <v>2</v>
      </c>
      <c r="I1655" s="137">
        <v>747.2</v>
      </c>
      <c r="J1655" s="137">
        <v>707.3</v>
      </c>
      <c r="K1655" s="137">
        <v>707.3</v>
      </c>
      <c r="L1655" s="30">
        <v>25</v>
      </c>
      <c r="M1655" s="137">
        <f t="shared" si="347"/>
        <v>1827450</v>
      </c>
      <c r="N1655" s="137"/>
      <c r="O1655" s="137"/>
      <c r="P1655" s="137"/>
      <c r="Q1655" s="137">
        <f t="shared" si="348"/>
        <v>1827450</v>
      </c>
      <c r="R1655" s="137">
        <v>1827450</v>
      </c>
      <c r="S1655" s="30"/>
      <c r="T1655" s="137"/>
      <c r="U1655" s="137"/>
      <c r="V1655" s="137"/>
      <c r="W1655" s="137"/>
      <c r="X1655" s="137"/>
      <c r="Y1655" s="137"/>
      <c r="Z1655" s="137"/>
      <c r="AA1655" s="137"/>
      <c r="AB1655" s="137"/>
      <c r="AC1655" s="137"/>
      <c r="AD1655" s="137"/>
      <c r="AE1655" s="137"/>
      <c r="AF1655" s="137"/>
      <c r="AG1655" s="337">
        <v>2025</v>
      </c>
      <c r="AH1655" s="126" t="s">
        <v>3050</v>
      </c>
      <c r="AI1655" s="126"/>
      <c r="AJ1655" s="134">
        <f t="shared" si="345"/>
        <v>1570</v>
      </c>
      <c r="AK1655" s="35" t="s">
        <v>153</v>
      </c>
      <c r="AL1655" s="134" t="str">
        <f t="shared" si="346"/>
        <v>1570.</v>
      </c>
      <c r="AM1655" s="140"/>
      <c r="AN1655" s="35"/>
      <c r="AO1655" s="193"/>
    </row>
    <row r="1656" spans="1:41" ht="22.5" hidden="1" customHeight="1" x14ac:dyDescent="0.25">
      <c r="A1656" s="68" t="s">
        <v>4754</v>
      </c>
      <c r="B1656" s="25">
        <v>3236</v>
      </c>
      <c r="C1656" s="131" t="s">
        <v>684</v>
      </c>
      <c r="D1656" s="25">
        <v>1975</v>
      </c>
      <c r="E1656" s="108" t="s">
        <v>2932</v>
      </c>
      <c r="F1656" s="68" t="s">
        <v>2934</v>
      </c>
      <c r="G1656" s="25">
        <v>2</v>
      </c>
      <c r="H1656" s="25">
        <v>2</v>
      </c>
      <c r="I1656" s="137">
        <v>1174.8</v>
      </c>
      <c r="J1656" s="137">
        <v>709.9</v>
      </c>
      <c r="K1656" s="137">
        <v>709.9</v>
      </c>
      <c r="L1656" s="30">
        <v>20</v>
      </c>
      <c r="M1656" s="137">
        <f t="shared" si="347"/>
        <v>4513800</v>
      </c>
      <c r="N1656" s="137"/>
      <c r="O1656" s="137"/>
      <c r="P1656" s="137"/>
      <c r="Q1656" s="137">
        <f t="shared" si="348"/>
        <v>4513800</v>
      </c>
      <c r="R1656" s="137"/>
      <c r="S1656" s="30"/>
      <c r="T1656" s="137"/>
      <c r="U1656" s="137">
        <v>600</v>
      </c>
      <c r="V1656" s="137">
        <f>U1656*7523</f>
        <v>4513800</v>
      </c>
      <c r="W1656" s="137"/>
      <c r="X1656" s="137"/>
      <c r="Y1656" s="137"/>
      <c r="Z1656" s="137"/>
      <c r="AA1656" s="137"/>
      <c r="AB1656" s="137"/>
      <c r="AC1656" s="137"/>
      <c r="AD1656" s="137"/>
      <c r="AE1656" s="137"/>
      <c r="AF1656" s="137"/>
      <c r="AG1656" s="337">
        <v>2025</v>
      </c>
      <c r="AH1656" s="126"/>
      <c r="AI1656" s="126"/>
      <c r="AJ1656" s="134">
        <f t="shared" si="345"/>
        <v>1571</v>
      </c>
      <c r="AK1656" s="35" t="s">
        <v>153</v>
      </c>
      <c r="AL1656" s="134" t="str">
        <f t="shared" si="346"/>
        <v>1571.</v>
      </c>
      <c r="AM1656" s="140"/>
      <c r="AN1656" s="35"/>
      <c r="AO1656" s="193"/>
    </row>
    <row r="1657" spans="1:41" ht="22.5" hidden="1" customHeight="1" x14ac:dyDescent="0.25">
      <c r="A1657" s="68" t="s">
        <v>4755</v>
      </c>
      <c r="B1657" s="25">
        <v>3238</v>
      </c>
      <c r="C1657" s="130" t="s">
        <v>665</v>
      </c>
      <c r="D1657" s="25">
        <v>1960</v>
      </c>
      <c r="E1657" s="108" t="s">
        <v>2932</v>
      </c>
      <c r="F1657" s="68" t="s">
        <v>2934</v>
      </c>
      <c r="G1657" s="25">
        <v>2</v>
      </c>
      <c r="H1657" s="25">
        <v>1</v>
      </c>
      <c r="I1657" s="137">
        <v>739.8</v>
      </c>
      <c r="J1657" s="137">
        <v>364.8</v>
      </c>
      <c r="K1657" s="137">
        <v>364.8</v>
      </c>
      <c r="L1657" s="30">
        <v>8</v>
      </c>
      <c r="M1657" s="137">
        <f t="shared" si="347"/>
        <v>71450</v>
      </c>
      <c r="N1657" s="137"/>
      <c r="O1657" s="137"/>
      <c r="P1657" s="137"/>
      <c r="Q1657" s="137">
        <f t="shared" si="348"/>
        <v>71450</v>
      </c>
      <c r="R1657" s="137">
        <v>71450</v>
      </c>
      <c r="S1657" s="30"/>
      <c r="T1657" s="137"/>
      <c r="U1657" s="137"/>
      <c r="V1657" s="137"/>
      <c r="W1657" s="137"/>
      <c r="X1657" s="137"/>
      <c r="Y1657" s="137"/>
      <c r="Z1657" s="137"/>
      <c r="AA1657" s="137"/>
      <c r="AB1657" s="137"/>
      <c r="AC1657" s="137"/>
      <c r="AD1657" s="137"/>
      <c r="AE1657" s="137"/>
      <c r="AF1657" s="137"/>
      <c r="AG1657" s="337">
        <v>2025</v>
      </c>
      <c r="AH1657" s="141" t="s">
        <v>3048</v>
      </c>
      <c r="AI1657" s="141"/>
      <c r="AJ1657" s="134">
        <f t="shared" si="345"/>
        <v>1572</v>
      </c>
      <c r="AK1657" s="35" t="s">
        <v>153</v>
      </c>
      <c r="AL1657" s="134" t="str">
        <f t="shared" si="346"/>
        <v>1572.</v>
      </c>
      <c r="AM1657" s="140"/>
      <c r="AN1657" s="35"/>
      <c r="AO1657" s="193"/>
    </row>
    <row r="1658" spans="1:41" ht="22.5" hidden="1" customHeight="1" x14ac:dyDescent="0.25">
      <c r="A1658" s="68" t="s">
        <v>4756</v>
      </c>
      <c r="B1658" s="25">
        <v>3239</v>
      </c>
      <c r="C1658" s="130" t="s">
        <v>97</v>
      </c>
      <c r="D1658" s="25">
        <v>1960</v>
      </c>
      <c r="E1658" s="108" t="s">
        <v>2932</v>
      </c>
      <c r="F1658" s="68" t="s">
        <v>2934</v>
      </c>
      <c r="G1658" s="25">
        <v>2</v>
      </c>
      <c r="H1658" s="25">
        <v>2</v>
      </c>
      <c r="I1658" s="137">
        <v>904.7</v>
      </c>
      <c r="J1658" s="137">
        <v>497.7</v>
      </c>
      <c r="K1658" s="137">
        <v>497.7</v>
      </c>
      <c r="L1658" s="30">
        <v>9</v>
      </c>
      <c r="M1658" s="137">
        <f t="shared" si="347"/>
        <v>3761500</v>
      </c>
      <c r="N1658" s="137"/>
      <c r="O1658" s="137"/>
      <c r="P1658" s="137"/>
      <c r="Q1658" s="137">
        <f t="shared" si="348"/>
        <v>3761500</v>
      </c>
      <c r="R1658" s="137"/>
      <c r="S1658" s="30"/>
      <c r="T1658" s="137"/>
      <c r="U1658" s="137">
        <v>500</v>
      </c>
      <c r="V1658" s="137">
        <f>U1658*7523</f>
        <v>3761500</v>
      </c>
      <c r="W1658" s="137"/>
      <c r="X1658" s="137"/>
      <c r="Y1658" s="137"/>
      <c r="Z1658" s="137"/>
      <c r="AA1658" s="137"/>
      <c r="AB1658" s="137"/>
      <c r="AC1658" s="137"/>
      <c r="AD1658" s="137"/>
      <c r="AE1658" s="137"/>
      <c r="AF1658" s="137"/>
      <c r="AG1658" s="337">
        <v>2025</v>
      </c>
      <c r="AH1658" s="126"/>
      <c r="AI1658" s="126"/>
      <c r="AJ1658" s="134">
        <f t="shared" si="345"/>
        <v>1573</v>
      </c>
      <c r="AK1658" s="35" t="s">
        <v>153</v>
      </c>
      <c r="AL1658" s="134" t="str">
        <f t="shared" si="346"/>
        <v>1573.</v>
      </c>
      <c r="AM1658" s="140"/>
      <c r="AN1658" s="35"/>
      <c r="AO1658" s="193"/>
    </row>
    <row r="1659" spans="1:41" ht="22.5" hidden="1" customHeight="1" x14ac:dyDescent="0.25">
      <c r="A1659" s="68" t="s">
        <v>4757</v>
      </c>
      <c r="B1659" s="25">
        <v>3242</v>
      </c>
      <c r="C1659" s="154" t="s">
        <v>1161</v>
      </c>
      <c r="D1659" s="25">
        <v>1956</v>
      </c>
      <c r="E1659" s="108" t="s">
        <v>2932</v>
      </c>
      <c r="F1659" s="68" t="s">
        <v>2935</v>
      </c>
      <c r="G1659" s="25">
        <v>1</v>
      </c>
      <c r="H1659" s="25">
        <v>3</v>
      </c>
      <c r="I1659" s="137">
        <v>285</v>
      </c>
      <c r="J1659" s="137">
        <v>159</v>
      </c>
      <c r="K1659" s="137">
        <v>159</v>
      </c>
      <c r="L1659" s="30">
        <v>9</v>
      </c>
      <c r="M1659" s="137">
        <f t="shared" si="347"/>
        <v>2256900</v>
      </c>
      <c r="N1659" s="137"/>
      <c r="O1659" s="137"/>
      <c r="P1659" s="137"/>
      <c r="Q1659" s="137">
        <f t="shared" si="348"/>
        <v>2256900</v>
      </c>
      <c r="R1659" s="137"/>
      <c r="S1659" s="30"/>
      <c r="T1659" s="137"/>
      <c r="U1659" s="137">
        <v>300</v>
      </c>
      <c r="V1659" s="137">
        <f>U1659*7523</f>
        <v>2256900</v>
      </c>
      <c r="W1659" s="137"/>
      <c r="X1659" s="137"/>
      <c r="Y1659" s="137"/>
      <c r="Z1659" s="137"/>
      <c r="AA1659" s="137"/>
      <c r="AB1659" s="137"/>
      <c r="AC1659" s="137"/>
      <c r="AD1659" s="137"/>
      <c r="AE1659" s="137"/>
      <c r="AF1659" s="137"/>
      <c r="AG1659" s="337">
        <v>2025</v>
      </c>
      <c r="AH1659" s="126"/>
      <c r="AI1659" s="126"/>
      <c r="AJ1659" s="134">
        <f t="shared" si="345"/>
        <v>1574</v>
      </c>
      <c r="AK1659" s="35" t="s">
        <v>153</v>
      </c>
      <c r="AL1659" s="134" t="str">
        <f t="shared" si="346"/>
        <v>1574.</v>
      </c>
      <c r="AM1659" s="140"/>
      <c r="AN1659" s="35"/>
      <c r="AO1659" s="193"/>
    </row>
    <row r="1660" spans="1:41" ht="22.5" hidden="1" customHeight="1" x14ac:dyDescent="0.25">
      <c r="A1660" s="68" t="s">
        <v>4758</v>
      </c>
      <c r="B1660" s="25">
        <v>3243</v>
      </c>
      <c r="C1660" s="213" t="s">
        <v>1156</v>
      </c>
      <c r="D1660" s="25">
        <v>1953</v>
      </c>
      <c r="E1660" s="108" t="s">
        <v>2932</v>
      </c>
      <c r="F1660" s="68" t="s">
        <v>2934</v>
      </c>
      <c r="G1660" s="25">
        <v>2</v>
      </c>
      <c r="H1660" s="25">
        <v>2</v>
      </c>
      <c r="I1660" s="137">
        <v>364.5</v>
      </c>
      <c r="J1660" s="137">
        <v>251.8</v>
      </c>
      <c r="K1660" s="137">
        <v>251.8</v>
      </c>
      <c r="L1660" s="30">
        <v>20</v>
      </c>
      <c r="M1660" s="137">
        <f t="shared" si="347"/>
        <v>3009200</v>
      </c>
      <c r="N1660" s="137"/>
      <c r="O1660" s="137"/>
      <c r="P1660" s="137"/>
      <c r="Q1660" s="137">
        <f t="shared" si="348"/>
        <v>3009200</v>
      </c>
      <c r="R1660" s="137"/>
      <c r="S1660" s="30"/>
      <c r="T1660" s="137"/>
      <c r="U1660" s="137">
        <v>400</v>
      </c>
      <c r="V1660" s="137">
        <f>U1660*7523</f>
        <v>3009200</v>
      </c>
      <c r="W1660" s="137"/>
      <c r="X1660" s="137"/>
      <c r="Y1660" s="137"/>
      <c r="Z1660" s="137"/>
      <c r="AA1660" s="137"/>
      <c r="AB1660" s="137"/>
      <c r="AC1660" s="137"/>
      <c r="AD1660" s="137"/>
      <c r="AE1660" s="137"/>
      <c r="AF1660" s="137"/>
      <c r="AG1660" s="337">
        <v>2025</v>
      </c>
      <c r="AH1660" s="126"/>
      <c r="AI1660" s="126"/>
      <c r="AJ1660" s="134">
        <f t="shared" si="345"/>
        <v>1575</v>
      </c>
      <c r="AK1660" s="35" t="s">
        <v>153</v>
      </c>
      <c r="AL1660" s="134" t="str">
        <f t="shared" si="346"/>
        <v>1575.</v>
      </c>
      <c r="AM1660" s="140"/>
      <c r="AN1660" s="35"/>
      <c r="AO1660" s="193"/>
    </row>
    <row r="1661" spans="1:41" ht="22.5" hidden="1" customHeight="1" x14ac:dyDescent="0.25">
      <c r="A1661" s="68" t="s">
        <v>4759</v>
      </c>
      <c r="B1661" s="25">
        <v>5542</v>
      </c>
      <c r="C1661" s="130" t="s">
        <v>663</v>
      </c>
      <c r="D1661" s="25">
        <v>1917</v>
      </c>
      <c r="E1661" s="108" t="s">
        <v>2932</v>
      </c>
      <c r="F1661" s="68" t="s">
        <v>2934</v>
      </c>
      <c r="G1661" s="25">
        <v>2</v>
      </c>
      <c r="H1661" s="25">
        <v>2</v>
      </c>
      <c r="I1661" s="137">
        <v>396</v>
      </c>
      <c r="J1661" s="137">
        <v>358.6</v>
      </c>
      <c r="K1661" s="137">
        <v>358.6</v>
      </c>
      <c r="L1661" s="30">
        <v>9</v>
      </c>
      <c r="M1661" s="137">
        <f t="shared" si="347"/>
        <v>307855</v>
      </c>
      <c r="N1661" s="137"/>
      <c r="O1661" s="137"/>
      <c r="P1661" s="137"/>
      <c r="Q1661" s="137">
        <f t="shared" si="348"/>
        <v>307855</v>
      </c>
      <c r="R1661" s="137"/>
      <c r="S1661" s="30"/>
      <c r="T1661" s="137"/>
      <c r="U1661" s="137"/>
      <c r="V1661" s="137"/>
      <c r="W1661" s="137"/>
      <c r="X1661" s="137"/>
      <c r="Y1661" s="137"/>
      <c r="Z1661" s="137"/>
      <c r="AA1661" s="137">
        <v>115</v>
      </c>
      <c r="AB1661" s="137">
        <f>AA1661*2677</f>
        <v>307855</v>
      </c>
      <c r="AC1661" s="137"/>
      <c r="AD1661" s="137"/>
      <c r="AE1661" s="137"/>
      <c r="AF1661" s="137"/>
      <c r="AG1661" s="337">
        <v>2025</v>
      </c>
      <c r="AH1661" s="126"/>
      <c r="AI1661" s="126"/>
      <c r="AJ1661" s="134">
        <f t="shared" si="345"/>
        <v>1576</v>
      </c>
      <c r="AK1661" s="35" t="s">
        <v>153</v>
      </c>
      <c r="AL1661" s="134" t="str">
        <f t="shared" si="346"/>
        <v>1576.</v>
      </c>
      <c r="AM1661" s="140"/>
      <c r="AN1661" s="35"/>
      <c r="AO1661" s="193"/>
    </row>
    <row r="1662" spans="1:41" ht="22.5" hidden="1" customHeight="1" x14ac:dyDescent="0.25">
      <c r="A1662" s="68" t="s">
        <v>4760</v>
      </c>
      <c r="B1662" s="25">
        <v>5544</v>
      </c>
      <c r="C1662" s="130" t="s">
        <v>664</v>
      </c>
      <c r="D1662" s="25">
        <v>1917</v>
      </c>
      <c r="E1662" s="108" t="s">
        <v>2932</v>
      </c>
      <c r="F1662" s="68" t="s">
        <v>2934</v>
      </c>
      <c r="G1662" s="25">
        <v>2</v>
      </c>
      <c r="H1662" s="25">
        <v>3</v>
      </c>
      <c r="I1662" s="137">
        <v>522.9</v>
      </c>
      <c r="J1662" s="137">
        <v>364.1</v>
      </c>
      <c r="K1662" s="137">
        <v>364.1</v>
      </c>
      <c r="L1662" s="30">
        <v>16</v>
      </c>
      <c r="M1662" s="137">
        <f t="shared" si="347"/>
        <v>463121</v>
      </c>
      <c r="N1662" s="137"/>
      <c r="O1662" s="137"/>
      <c r="P1662" s="137"/>
      <c r="Q1662" s="137">
        <f t="shared" si="348"/>
        <v>463121</v>
      </c>
      <c r="R1662" s="137"/>
      <c r="S1662" s="30"/>
      <c r="T1662" s="137"/>
      <c r="U1662" s="137"/>
      <c r="V1662" s="137"/>
      <c r="W1662" s="137"/>
      <c r="X1662" s="137"/>
      <c r="Y1662" s="137"/>
      <c r="Z1662" s="137"/>
      <c r="AA1662" s="137">
        <v>173</v>
      </c>
      <c r="AB1662" s="137">
        <f>AA1662*2677</f>
        <v>463121</v>
      </c>
      <c r="AC1662" s="137"/>
      <c r="AD1662" s="137"/>
      <c r="AE1662" s="137"/>
      <c r="AF1662" s="137"/>
      <c r="AG1662" s="337">
        <v>2025</v>
      </c>
      <c r="AH1662" s="126"/>
      <c r="AI1662" s="126"/>
      <c r="AJ1662" s="134">
        <f t="shared" si="345"/>
        <v>1577</v>
      </c>
      <c r="AK1662" s="35" t="s">
        <v>153</v>
      </c>
      <c r="AL1662" s="134" t="str">
        <f t="shared" si="346"/>
        <v>1577.</v>
      </c>
      <c r="AM1662" s="140"/>
      <c r="AN1662" s="35"/>
      <c r="AO1662" s="193"/>
    </row>
    <row r="1663" spans="1:41" ht="22.5" hidden="1" customHeight="1" x14ac:dyDescent="0.25">
      <c r="A1663" s="68" t="s">
        <v>4761</v>
      </c>
      <c r="B1663" s="25">
        <v>5545</v>
      </c>
      <c r="C1663" s="130" t="s">
        <v>1144</v>
      </c>
      <c r="D1663" s="25">
        <v>1944</v>
      </c>
      <c r="E1663" s="108" t="s">
        <v>2932</v>
      </c>
      <c r="F1663" s="68" t="s">
        <v>2934</v>
      </c>
      <c r="G1663" s="25">
        <v>2</v>
      </c>
      <c r="H1663" s="25">
        <v>1</v>
      </c>
      <c r="I1663" s="137">
        <v>196.5</v>
      </c>
      <c r="J1663" s="137">
        <v>168.8</v>
      </c>
      <c r="K1663" s="137">
        <v>168.8</v>
      </c>
      <c r="L1663" s="30">
        <v>20</v>
      </c>
      <c r="M1663" s="137">
        <f t="shared" si="347"/>
        <v>35725</v>
      </c>
      <c r="N1663" s="137"/>
      <c r="O1663" s="137"/>
      <c r="P1663" s="137"/>
      <c r="Q1663" s="137">
        <f t="shared" si="348"/>
        <v>35725</v>
      </c>
      <c r="R1663" s="137">
        <v>35725</v>
      </c>
      <c r="S1663" s="30"/>
      <c r="T1663" s="137"/>
      <c r="U1663" s="137"/>
      <c r="V1663" s="137"/>
      <c r="W1663" s="137"/>
      <c r="X1663" s="137"/>
      <c r="Y1663" s="137"/>
      <c r="Z1663" s="137"/>
      <c r="AA1663" s="137"/>
      <c r="AB1663" s="137"/>
      <c r="AC1663" s="137"/>
      <c r="AD1663" s="137"/>
      <c r="AE1663" s="137"/>
      <c r="AF1663" s="137"/>
      <c r="AG1663" s="337">
        <v>2025</v>
      </c>
      <c r="AH1663" s="141" t="s">
        <v>3048</v>
      </c>
      <c r="AI1663" s="141"/>
      <c r="AJ1663" s="134">
        <f t="shared" si="345"/>
        <v>1578</v>
      </c>
      <c r="AK1663" s="35" t="s">
        <v>153</v>
      </c>
      <c r="AL1663" s="134" t="str">
        <f t="shared" si="346"/>
        <v>1578.</v>
      </c>
      <c r="AM1663" s="140"/>
      <c r="AN1663" s="35"/>
      <c r="AO1663" s="193"/>
    </row>
    <row r="1664" spans="1:41" ht="22.5" hidden="1" customHeight="1" x14ac:dyDescent="0.25">
      <c r="A1664" s="68" t="s">
        <v>4762</v>
      </c>
      <c r="B1664" s="25">
        <v>5550</v>
      </c>
      <c r="C1664" s="130" t="s">
        <v>1124</v>
      </c>
      <c r="D1664" s="25">
        <v>1917</v>
      </c>
      <c r="E1664" s="108" t="s">
        <v>2932</v>
      </c>
      <c r="F1664" s="68" t="s">
        <v>2934</v>
      </c>
      <c r="G1664" s="25">
        <v>1</v>
      </c>
      <c r="H1664" s="25">
        <v>1</v>
      </c>
      <c r="I1664" s="137">
        <v>176.6</v>
      </c>
      <c r="J1664" s="137">
        <v>127.6</v>
      </c>
      <c r="K1664" s="137">
        <v>127.6</v>
      </c>
      <c r="L1664" s="30">
        <v>10</v>
      </c>
      <c r="M1664" s="137">
        <f t="shared" si="347"/>
        <v>160620</v>
      </c>
      <c r="N1664" s="137"/>
      <c r="O1664" s="137"/>
      <c r="P1664" s="137"/>
      <c r="Q1664" s="137">
        <f t="shared" si="348"/>
        <v>160620</v>
      </c>
      <c r="R1664" s="137"/>
      <c r="S1664" s="30"/>
      <c r="T1664" s="137"/>
      <c r="U1664" s="137"/>
      <c r="V1664" s="137"/>
      <c r="W1664" s="137"/>
      <c r="X1664" s="137"/>
      <c r="Y1664" s="137"/>
      <c r="Z1664" s="137"/>
      <c r="AA1664" s="137">
        <v>60</v>
      </c>
      <c r="AB1664" s="137">
        <f>AA1664*2677</f>
        <v>160620</v>
      </c>
      <c r="AC1664" s="137"/>
      <c r="AD1664" s="137"/>
      <c r="AE1664" s="137"/>
      <c r="AF1664" s="137"/>
      <c r="AG1664" s="337">
        <v>2025</v>
      </c>
      <c r="AH1664" s="126"/>
      <c r="AI1664" s="126"/>
      <c r="AJ1664" s="134">
        <f t="shared" si="345"/>
        <v>1579</v>
      </c>
      <c r="AK1664" s="35" t="s">
        <v>153</v>
      </c>
      <c r="AL1664" s="134" t="str">
        <f t="shared" si="346"/>
        <v>1579.</v>
      </c>
      <c r="AM1664" s="140"/>
      <c r="AN1664" s="35"/>
      <c r="AO1664" s="193"/>
    </row>
    <row r="1665" spans="1:41" ht="22.5" hidden="1" customHeight="1" x14ac:dyDescent="0.25">
      <c r="A1665" s="68" t="s">
        <v>4763</v>
      </c>
      <c r="B1665" s="25">
        <v>3112</v>
      </c>
      <c r="C1665" s="130" t="s">
        <v>95</v>
      </c>
      <c r="D1665" s="25">
        <v>1962</v>
      </c>
      <c r="E1665" s="108" t="s">
        <v>2932</v>
      </c>
      <c r="F1665" s="68" t="s">
        <v>2934</v>
      </c>
      <c r="G1665" s="25">
        <v>2</v>
      </c>
      <c r="H1665" s="25">
        <v>2</v>
      </c>
      <c r="I1665" s="137">
        <v>511.1</v>
      </c>
      <c r="J1665" s="137">
        <v>450.3</v>
      </c>
      <c r="K1665" s="137">
        <v>450.6</v>
      </c>
      <c r="L1665" s="30">
        <v>17</v>
      </c>
      <c r="M1665" s="137">
        <f t="shared" ref="M1665:M1668" si="349">R1665+T1665+V1665+X1665+Z1665+AB1665+AE1665+AF1665</f>
        <v>1448709.5999999999</v>
      </c>
      <c r="N1665" s="137"/>
      <c r="O1665" s="137"/>
      <c r="P1665" s="137"/>
      <c r="Q1665" s="137">
        <f t="shared" ref="Q1665:Q1668" si="350">M1665</f>
        <v>1448709.5999999999</v>
      </c>
      <c r="R1665" s="137"/>
      <c r="S1665" s="30"/>
      <c r="T1665" s="137"/>
      <c r="U1665" s="137"/>
      <c r="V1665" s="137"/>
      <c r="W1665" s="137"/>
      <c r="X1665" s="137"/>
      <c r="Y1665" s="137">
        <v>460.2</v>
      </c>
      <c r="Z1665" s="137">
        <f>Y1665*3148</f>
        <v>1448709.5999999999</v>
      </c>
      <c r="AA1665" s="137"/>
      <c r="AB1665" s="137"/>
      <c r="AC1665" s="137"/>
      <c r="AD1665" s="137"/>
      <c r="AE1665" s="137"/>
      <c r="AF1665" s="137"/>
      <c r="AG1665" s="337">
        <v>2025</v>
      </c>
      <c r="AH1665" s="126"/>
      <c r="AI1665" s="126"/>
      <c r="AJ1665" s="134">
        <f t="shared" si="345"/>
        <v>1580</v>
      </c>
      <c r="AK1665" s="35" t="s">
        <v>153</v>
      </c>
      <c r="AL1665" s="134" t="str">
        <f t="shared" si="346"/>
        <v>1580.</v>
      </c>
      <c r="AM1665" s="140"/>
      <c r="AN1665" s="35"/>
      <c r="AO1665" s="193"/>
    </row>
    <row r="1666" spans="1:41" ht="22.5" hidden="1" customHeight="1" x14ac:dyDescent="0.25">
      <c r="A1666" s="68" t="s">
        <v>4764</v>
      </c>
      <c r="B1666" s="25">
        <v>3109</v>
      </c>
      <c r="C1666" s="36" t="s">
        <v>1371</v>
      </c>
      <c r="D1666" s="25">
        <v>1946</v>
      </c>
      <c r="E1666" s="108" t="s">
        <v>2932</v>
      </c>
      <c r="F1666" s="68" t="s">
        <v>2934</v>
      </c>
      <c r="G1666" s="25">
        <v>2</v>
      </c>
      <c r="H1666" s="25">
        <v>1</v>
      </c>
      <c r="I1666" s="137">
        <v>171.6</v>
      </c>
      <c r="J1666" s="137">
        <v>146.6</v>
      </c>
      <c r="K1666" s="137">
        <v>86.5</v>
      </c>
      <c r="L1666" s="30">
        <v>2</v>
      </c>
      <c r="M1666" s="137">
        <f>R1666+T1666+V1666+X1666+Z1666+AB1666+AE1666+AF1666</f>
        <v>229365.36000000002</v>
      </c>
      <c r="N1666" s="137"/>
      <c r="O1666" s="137"/>
      <c r="P1666" s="137"/>
      <c r="Q1666" s="137">
        <f>M1666</f>
        <v>229365.36000000002</v>
      </c>
      <c r="R1666" s="137"/>
      <c r="S1666" s="30"/>
      <c r="T1666" s="137"/>
      <c r="U1666" s="137"/>
      <c r="V1666" s="137"/>
      <c r="W1666" s="137"/>
      <c r="X1666" s="137"/>
      <c r="Y1666" s="137"/>
      <c r="Z1666" s="137"/>
      <c r="AA1666" s="137">
        <v>85.68</v>
      </c>
      <c r="AB1666" s="137">
        <f>AA1666*2677</f>
        <v>229365.36000000002</v>
      </c>
      <c r="AC1666" s="137"/>
      <c r="AD1666" s="137"/>
      <c r="AE1666" s="137"/>
      <c r="AF1666" s="137"/>
      <c r="AG1666" s="337">
        <v>2025</v>
      </c>
      <c r="AH1666" s="126"/>
      <c r="AI1666" s="126"/>
      <c r="AJ1666" s="134">
        <f t="shared" si="345"/>
        <v>1581</v>
      </c>
      <c r="AK1666" s="35" t="s">
        <v>153</v>
      </c>
      <c r="AL1666" s="134" t="str">
        <f t="shared" si="346"/>
        <v>1581.</v>
      </c>
      <c r="AM1666" s="140"/>
      <c r="AN1666" s="35"/>
      <c r="AO1666" s="193"/>
    </row>
    <row r="1667" spans="1:41" ht="21" hidden="1" customHeight="1" x14ac:dyDescent="0.25">
      <c r="A1667" s="68" t="s">
        <v>4765</v>
      </c>
      <c r="B1667" s="25">
        <v>3116</v>
      </c>
      <c r="C1667" s="131" t="s">
        <v>657</v>
      </c>
      <c r="D1667" s="25">
        <v>1963</v>
      </c>
      <c r="E1667" s="108" t="s">
        <v>2932</v>
      </c>
      <c r="F1667" s="68" t="s">
        <v>2934</v>
      </c>
      <c r="G1667" s="25">
        <v>2</v>
      </c>
      <c r="H1667" s="25">
        <v>2</v>
      </c>
      <c r="I1667" s="137">
        <v>351.4</v>
      </c>
      <c r="J1667" s="137">
        <v>317.60000000000002</v>
      </c>
      <c r="K1667" s="137">
        <v>317.60000000000002</v>
      </c>
      <c r="L1667" s="30">
        <v>10</v>
      </c>
      <c r="M1667" s="137">
        <f t="shared" si="349"/>
        <v>1166396.96</v>
      </c>
      <c r="N1667" s="137"/>
      <c r="O1667" s="137"/>
      <c r="P1667" s="137"/>
      <c r="Q1667" s="137">
        <f t="shared" si="350"/>
        <v>1166396.96</v>
      </c>
      <c r="R1667" s="137"/>
      <c r="S1667" s="30"/>
      <c r="T1667" s="137"/>
      <c r="U1667" s="137"/>
      <c r="V1667" s="137"/>
      <c r="W1667" s="137"/>
      <c r="X1667" s="137"/>
      <c r="Y1667" s="137">
        <v>370.52</v>
      </c>
      <c r="Z1667" s="137">
        <f>Y1667*3148</f>
        <v>1166396.96</v>
      </c>
      <c r="AA1667" s="137"/>
      <c r="AB1667" s="137"/>
      <c r="AC1667" s="137"/>
      <c r="AD1667" s="137"/>
      <c r="AE1667" s="137"/>
      <c r="AF1667" s="137"/>
      <c r="AG1667" s="337">
        <v>2025</v>
      </c>
      <c r="AH1667" s="126"/>
      <c r="AI1667" s="126"/>
      <c r="AJ1667" s="134">
        <f t="shared" si="345"/>
        <v>1582</v>
      </c>
      <c r="AK1667" s="35" t="s">
        <v>153</v>
      </c>
      <c r="AL1667" s="134" t="str">
        <f t="shared" si="346"/>
        <v>1582.</v>
      </c>
      <c r="AM1667" s="140"/>
      <c r="AN1667" s="35"/>
      <c r="AO1667" s="193"/>
    </row>
    <row r="1668" spans="1:41" ht="22.5" hidden="1" customHeight="1" x14ac:dyDescent="0.25">
      <c r="A1668" s="68" t="s">
        <v>4766</v>
      </c>
      <c r="B1668" s="25">
        <v>3120</v>
      </c>
      <c r="C1668" s="154" t="s">
        <v>96</v>
      </c>
      <c r="D1668" s="25">
        <v>1959</v>
      </c>
      <c r="E1668" s="108" t="s">
        <v>2932</v>
      </c>
      <c r="F1668" s="68" t="s">
        <v>2934</v>
      </c>
      <c r="G1668" s="25">
        <v>2</v>
      </c>
      <c r="H1668" s="25">
        <v>1</v>
      </c>
      <c r="I1668" s="137">
        <v>453</v>
      </c>
      <c r="J1668" s="137">
        <v>403.2</v>
      </c>
      <c r="K1668" s="137">
        <v>403.2</v>
      </c>
      <c r="L1668" s="30">
        <v>21</v>
      </c>
      <c r="M1668" s="137">
        <f t="shared" si="349"/>
        <v>187680</v>
      </c>
      <c r="N1668" s="137"/>
      <c r="O1668" s="137"/>
      <c r="P1668" s="137"/>
      <c r="Q1668" s="137">
        <f t="shared" si="350"/>
        <v>187680</v>
      </c>
      <c r="R1668" s="137">
        <v>187680</v>
      </c>
      <c r="S1668" s="30"/>
      <c r="T1668" s="137"/>
      <c r="U1668" s="137"/>
      <c r="V1668" s="137"/>
      <c r="W1668" s="137"/>
      <c r="X1668" s="137"/>
      <c r="Y1668" s="137"/>
      <c r="Z1668" s="137"/>
      <c r="AA1668" s="137"/>
      <c r="AB1668" s="137"/>
      <c r="AC1668" s="137"/>
      <c r="AD1668" s="137"/>
      <c r="AE1668" s="137"/>
      <c r="AF1668" s="137"/>
      <c r="AG1668" s="337">
        <v>2025</v>
      </c>
      <c r="AH1668" s="126" t="s">
        <v>3052</v>
      </c>
      <c r="AI1668" s="126"/>
      <c r="AJ1668" s="134">
        <f t="shared" si="345"/>
        <v>1583</v>
      </c>
      <c r="AK1668" s="35" t="s">
        <v>153</v>
      </c>
      <c r="AL1668" s="134" t="str">
        <f t="shared" si="346"/>
        <v>1583.</v>
      </c>
      <c r="AM1668" s="140"/>
      <c r="AN1668" s="35"/>
      <c r="AO1668" s="193"/>
    </row>
    <row r="1669" spans="1:41" ht="22.5" hidden="1" customHeight="1" x14ac:dyDescent="0.25">
      <c r="A1669" s="68" t="s">
        <v>4767</v>
      </c>
      <c r="B1669" s="25">
        <v>3121</v>
      </c>
      <c r="C1669" s="36" t="s">
        <v>1373</v>
      </c>
      <c r="D1669" s="25">
        <v>1959</v>
      </c>
      <c r="E1669" s="108" t="s">
        <v>2932</v>
      </c>
      <c r="F1669" s="68" t="s">
        <v>2934</v>
      </c>
      <c r="G1669" s="25">
        <v>2</v>
      </c>
      <c r="H1669" s="25">
        <v>1</v>
      </c>
      <c r="I1669" s="137">
        <v>481.8</v>
      </c>
      <c r="J1669" s="137">
        <v>433.3</v>
      </c>
      <c r="K1669" s="137">
        <v>433.3</v>
      </c>
      <c r="L1669" s="30">
        <v>10</v>
      </c>
      <c r="M1669" s="137">
        <f>R1669+T1669+V1669+X1669+Z1669+AB1669+AE1669+AF1669</f>
        <v>132779.20000000001</v>
      </c>
      <c r="N1669" s="137"/>
      <c r="O1669" s="137"/>
      <c r="P1669" s="137"/>
      <c r="Q1669" s="137">
        <f>M1669</f>
        <v>132779.20000000001</v>
      </c>
      <c r="R1669" s="137"/>
      <c r="S1669" s="30"/>
      <c r="T1669" s="137"/>
      <c r="U1669" s="137"/>
      <c r="V1669" s="137"/>
      <c r="W1669" s="137"/>
      <c r="X1669" s="137"/>
      <c r="Y1669" s="137"/>
      <c r="Z1669" s="137"/>
      <c r="AA1669" s="137">
        <v>49.6</v>
      </c>
      <c r="AB1669" s="137">
        <f>AA1669*2677</f>
        <v>132779.20000000001</v>
      </c>
      <c r="AC1669" s="137"/>
      <c r="AD1669" s="137"/>
      <c r="AE1669" s="137"/>
      <c r="AF1669" s="137"/>
      <c r="AG1669" s="337">
        <v>2025</v>
      </c>
      <c r="AH1669" s="126"/>
      <c r="AI1669" s="126"/>
      <c r="AJ1669" s="134">
        <f t="shared" si="345"/>
        <v>1584</v>
      </c>
      <c r="AK1669" s="35" t="s">
        <v>153</v>
      </c>
      <c r="AL1669" s="134" t="str">
        <f t="shared" si="346"/>
        <v>1584.</v>
      </c>
      <c r="AM1669" s="140"/>
      <c r="AN1669" s="35"/>
      <c r="AO1669" s="193"/>
    </row>
    <row r="1670" spans="1:41" ht="22.5" hidden="1" customHeight="1" x14ac:dyDescent="0.25">
      <c r="A1670" s="68" t="s">
        <v>4768</v>
      </c>
      <c r="B1670" s="25">
        <v>3104</v>
      </c>
      <c r="C1670" s="36" t="s">
        <v>1370</v>
      </c>
      <c r="D1670" s="25">
        <v>1917</v>
      </c>
      <c r="E1670" s="108" t="s">
        <v>2932</v>
      </c>
      <c r="F1670" s="68" t="s">
        <v>2934</v>
      </c>
      <c r="G1670" s="25">
        <v>2</v>
      </c>
      <c r="H1670" s="25">
        <v>3</v>
      </c>
      <c r="I1670" s="137">
        <v>635.1</v>
      </c>
      <c r="J1670" s="137">
        <v>572.9</v>
      </c>
      <c r="K1670" s="137">
        <v>572.9</v>
      </c>
      <c r="L1670" s="30">
        <v>22</v>
      </c>
      <c r="M1670" s="137">
        <f t="shared" ref="M1670:M1677" si="351">R1670+T1670+V1670+X1670+Z1670+AB1670+AE1670+AF1670</f>
        <v>3967630.1999999997</v>
      </c>
      <c r="N1670" s="137"/>
      <c r="O1670" s="137"/>
      <c r="P1670" s="137"/>
      <c r="Q1670" s="137">
        <f t="shared" ref="Q1670:Q1677" si="352">M1670</f>
        <v>3967630.1999999997</v>
      </c>
      <c r="R1670" s="137"/>
      <c r="S1670" s="30"/>
      <c r="T1670" s="137"/>
      <c r="U1670" s="137">
        <v>527.4</v>
      </c>
      <c r="V1670" s="137">
        <f>U1670*7523</f>
        <v>3967630.1999999997</v>
      </c>
      <c r="W1670" s="137"/>
      <c r="X1670" s="137"/>
      <c r="Y1670" s="137"/>
      <c r="Z1670" s="137"/>
      <c r="AA1670" s="137"/>
      <c r="AB1670" s="137"/>
      <c r="AC1670" s="137"/>
      <c r="AD1670" s="137"/>
      <c r="AE1670" s="137"/>
      <c r="AF1670" s="137"/>
      <c r="AG1670" s="337">
        <v>2025</v>
      </c>
      <c r="AH1670" s="126"/>
      <c r="AI1670" s="126"/>
      <c r="AJ1670" s="134">
        <f t="shared" si="345"/>
        <v>1585</v>
      </c>
      <c r="AK1670" s="35" t="s">
        <v>153</v>
      </c>
      <c r="AL1670" s="134" t="str">
        <f t="shared" si="346"/>
        <v>1585.</v>
      </c>
      <c r="AM1670" s="140"/>
      <c r="AN1670" s="35"/>
      <c r="AO1670" s="193"/>
    </row>
    <row r="1671" spans="1:41" ht="22.5" hidden="1" customHeight="1" x14ac:dyDescent="0.25">
      <c r="A1671" s="68" t="s">
        <v>4769</v>
      </c>
      <c r="B1671" s="25">
        <v>3137</v>
      </c>
      <c r="C1671" s="130" t="s">
        <v>658</v>
      </c>
      <c r="D1671" s="25">
        <v>1967</v>
      </c>
      <c r="E1671" s="108" t="s">
        <v>2932</v>
      </c>
      <c r="F1671" s="68" t="s">
        <v>2934</v>
      </c>
      <c r="G1671" s="25">
        <v>2</v>
      </c>
      <c r="H1671" s="25">
        <v>2</v>
      </c>
      <c r="I1671" s="137">
        <v>552.82000000000005</v>
      </c>
      <c r="J1671" s="137">
        <v>492.1</v>
      </c>
      <c r="K1671" s="137">
        <v>492.1</v>
      </c>
      <c r="L1671" s="30">
        <v>27</v>
      </c>
      <c r="M1671" s="137">
        <f t="shared" si="351"/>
        <v>71450</v>
      </c>
      <c r="N1671" s="137"/>
      <c r="O1671" s="137"/>
      <c r="P1671" s="137"/>
      <c r="Q1671" s="137">
        <f t="shared" si="352"/>
        <v>71450</v>
      </c>
      <c r="R1671" s="137">
        <v>71450</v>
      </c>
      <c r="S1671" s="30"/>
      <c r="T1671" s="137"/>
      <c r="U1671" s="137"/>
      <c r="V1671" s="137"/>
      <c r="W1671" s="137"/>
      <c r="X1671" s="137"/>
      <c r="Y1671" s="137"/>
      <c r="Z1671" s="137"/>
      <c r="AA1671" s="137"/>
      <c r="AB1671" s="137"/>
      <c r="AC1671" s="137"/>
      <c r="AD1671" s="137"/>
      <c r="AE1671" s="137"/>
      <c r="AF1671" s="137"/>
      <c r="AG1671" s="337">
        <v>2025</v>
      </c>
      <c r="AH1671" s="141" t="s">
        <v>3048</v>
      </c>
      <c r="AI1671" s="141"/>
      <c r="AJ1671" s="134">
        <f t="shared" si="345"/>
        <v>1586</v>
      </c>
      <c r="AK1671" s="35" t="s">
        <v>153</v>
      </c>
      <c r="AL1671" s="134" t="str">
        <f t="shared" si="346"/>
        <v>1586.</v>
      </c>
      <c r="AM1671" s="140"/>
      <c r="AN1671" s="35"/>
      <c r="AO1671" s="193"/>
    </row>
    <row r="1672" spans="1:41" ht="22.5" hidden="1" customHeight="1" x14ac:dyDescent="0.25">
      <c r="A1672" s="68" t="s">
        <v>4770</v>
      </c>
      <c r="B1672" s="25">
        <v>3138</v>
      </c>
      <c r="C1672" s="36" t="s">
        <v>1375</v>
      </c>
      <c r="D1672" s="25">
        <v>1959</v>
      </c>
      <c r="E1672" s="108" t="s">
        <v>2932</v>
      </c>
      <c r="F1672" s="68" t="s">
        <v>2934</v>
      </c>
      <c r="G1672" s="25">
        <v>2</v>
      </c>
      <c r="H1672" s="25">
        <v>2</v>
      </c>
      <c r="I1672" s="137">
        <v>431.68</v>
      </c>
      <c r="J1672" s="137">
        <v>386.48</v>
      </c>
      <c r="K1672" s="137">
        <v>386.48</v>
      </c>
      <c r="L1672" s="30">
        <v>12</v>
      </c>
      <c r="M1672" s="137">
        <f t="shared" si="351"/>
        <v>71450</v>
      </c>
      <c r="N1672" s="137"/>
      <c r="O1672" s="137"/>
      <c r="P1672" s="137"/>
      <c r="Q1672" s="137">
        <f t="shared" si="352"/>
        <v>71450</v>
      </c>
      <c r="R1672" s="137">
        <v>71450</v>
      </c>
      <c r="S1672" s="30"/>
      <c r="T1672" s="137"/>
      <c r="U1672" s="137"/>
      <c r="V1672" s="137"/>
      <c r="W1672" s="137"/>
      <c r="X1672" s="137"/>
      <c r="Y1672" s="137"/>
      <c r="Z1672" s="137"/>
      <c r="AA1672" s="137"/>
      <c r="AB1672" s="137"/>
      <c r="AC1672" s="137"/>
      <c r="AD1672" s="137"/>
      <c r="AE1672" s="137"/>
      <c r="AF1672" s="137"/>
      <c r="AG1672" s="337">
        <v>2025</v>
      </c>
      <c r="AH1672" s="126" t="s">
        <v>3048</v>
      </c>
      <c r="AI1672" s="126"/>
      <c r="AJ1672" s="134">
        <f t="shared" si="345"/>
        <v>1587</v>
      </c>
      <c r="AK1672" s="35" t="s">
        <v>153</v>
      </c>
      <c r="AL1672" s="134" t="str">
        <f t="shared" si="346"/>
        <v>1587.</v>
      </c>
      <c r="AM1672" s="140"/>
      <c r="AN1672" s="35"/>
      <c r="AO1672" s="193"/>
    </row>
    <row r="1673" spans="1:41" ht="22.5" hidden="1" customHeight="1" x14ac:dyDescent="0.25">
      <c r="A1673" s="68" t="s">
        <v>4771</v>
      </c>
      <c r="B1673" s="25">
        <v>3139</v>
      </c>
      <c r="C1673" s="130" t="s">
        <v>659</v>
      </c>
      <c r="D1673" s="25">
        <v>1962</v>
      </c>
      <c r="E1673" s="108" t="s">
        <v>2932</v>
      </c>
      <c r="F1673" s="68" t="s">
        <v>2934</v>
      </c>
      <c r="G1673" s="25">
        <v>2</v>
      </c>
      <c r="H1673" s="25">
        <v>2</v>
      </c>
      <c r="I1673" s="137">
        <v>491.1</v>
      </c>
      <c r="J1673" s="137">
        <v>362.6</v>
      </c>
      <c r="K1673" s="137">
        <v>362.6</v>
      </c>
      <c r="L1673" s="30">
        <v>16</v>
      </c>
      <c r="M1673" s="137">
        <f t="shared" si="351"/>
        <v>4437487</v>
      </c>
      <c r="N1673" s="137"/>
      <c r="O1673" s="137"/>
      <c r="P1673" s="137"/>
      <c r="Q1673" s="137">
        <f t="shared" si="352"/>
        <v>4437487</v>
      </c>
      <c r="R1673" s="137"/>
      <c r="S1673" s="30"/>
      <c r="T1673" s="137"/>
      <c r="U1673" s="137">
        <v>389</v>
      </c>
      <c r="V1673" s="137">
        <f>U1673*7523</f>
        <v>2926447</v>
      </c>
      <c r="W1673" s="137"/>
      <c r="X1673" s="137"/>
      <c r="Y1673" s="137">
        <v>480</v>
      </c>
      <c r="Z1673" s="137">
        <f>Y1673*3148</f>
        <v>1511040</v>
      </c>
      <c r="AA1673" s="137"/>
      <c r="AB1673" s="137"/>
      <c r="AC1673" s="137"/>
      <c r="AD1673" s="137"/>
      <c r="AE1673" s="137"/>
      <c r="AF1673" s="137"/>
      <c r="AG1673" s="337">
        <v>2025</v>
      </c>
      <c r="AH1673" s="126"/>
      <c r="AI1673" s="126"/>
      <c r="AJ1673" s="134">
        <f t="shared" si="345"/>
        <v>1588</v>
      </c>
      <c r="AK1673" s="35" t="s">
        <v>153</v>
      </c>
      <c r="AL1673" s="134" t="str">
        <f t="shared" si="346"/>
        <v>1588.</v>
      </c>
      <c r="AM1673" s="140"/>
      <c r="AN1673" s="35"/>
      <c r="AO1673" s="193"/>
    </row>
    <row r="1674" spans="1:41" ht="24.75" hidden="1" customHeight="1" x14ac:dyDescent="0.25">
      <c r="A1674" s="68" t="s">
        <v>4772</v>
      </c>
      <c r="B1674" s="25">
        <v>3142</v>
      </c>
      <c r="C1674" s="154" t="s">
        <v>670</v>
      </c>
      <c r="D1674" s="25">
        <v>1972</v>
      </c>
      <c r="E1674" s="108" t="s">
        <v>2932</v>
      </c>
      <c r="F1674" s="68" t="s">
        <v>2934</v>
      </c>
      <c r="G1674" s="25">
        <v>2</v>
      </c>
      <c r="H1674" s="25">
        <v>1</v>
      </c>
      <c r="I1674" s="137">
        <v>329</v>
      </c>
      <c r="J1674" s="137">
        <v>303.8</v>
      </c>
      <c r="K1674" s="137">
        <v>303.8</v>
      </c>
      <c r="L1674" s="30">
        <v>8</v>
      </c>
      <c r="M1674" s="137">
        <f t="shared" si="351"/>
        <v>35725</v>
      </c>
      <c r="N1674" s="137"/>
      <c r="O1674" s="137"/>
      <c r="P1674" s="137"/>
      <c r="Q1674" s="137">
        <f t="shared" si="352"/>
        <v>35725</v>
      </c>
      <c r="R1674" s="137">
        <v>35725</v>
      </c>
      <c r="S1674" s="30"/>
      <c r="T1674" s="137"/>
      <c r="U1674" s="137"/>
      <c r="V1674" s="137"/>
      <c r="W1674" s="137"/>
      <c r="X1674" s="137"/>
      <c r="Y1674" s="137"/>
      <c r="Z1674" s="137"/>
      <c r="AA1674" s="137"/>
      <c r="AB1674" s="137"/>
      <c r="AC1674" s="137"/>
      <c r="AD1674" s="137"/>
      <c r="AE1674" s="137"/>
      <c r="AF1674" s="137"/>
      <c r="AG1674" s="337">
        <v>2025</v>
      </c>
      <c r="AH1674" s="126" t="s">
        <v>3048</v>
      </c>
      <c r="AI1674" s="126"/>
      <c r="AJ1674" s="134">
        <f t="shared" si="345"/>
        <v>1589</v>
      </c>
      <c r="AK1674" s="35" t="s">
        <v>153</v>
      </c>
      <c r="AL1674" s="134" t="str">
        <f t="shared" si="346"/>
        <v>1589.</v>
      </c>
      <c r="AM1674" s="140"/>
      <c r="AN1674" s="35"/>
      <c r="AO1674" s="193"/>
    </row>
    <row r="1675" spans="1:41" ht="22.5" hidden="1" customHeight="1" x14ac:dyDescent="0.25">
      <c r="A1675" s="68" t="s">
        <v>4773</v>
      </c>
      <c r="B1675" s="25">
        <v>3166</v>
      </c>
      <c r="C1675" s="130" t="s">
        <v>660</v>
      </c>
      <c r="D1675" s="25">
        <v>1965</v>
      </c>
      <c r="E1675" s="108" t="s">
        <v>2932</v>
      </c>
      <c r="F1675" s="68" t="s">
        <v>2934</v>
      </c>
      <c r="G1675" s="25">
        <v>2</v>
      </c>
      <c r="H1675" s="25">
        <v>1</v>
      </c>
      <c r="I1675" s="137">
        <v>434.6</v>
      </c>
      <c r="J1675" s="137">
        <v>380.9</v>
      </c>
      <c r="K1675" s="137">
        <v>380.9</v>
      </c>
      <c r="L1675" s="30">
        <v>19</v>
      </c>
      <c r="M1675" s="137">
        <f t="shared" si="351"/>
        <v>141881</v>
      </c>
      <c r="N1675" s="137"/>
      <c r="O1675" s="137"/>
      <c r="P1675" s="137"/>
      <c r="Q1675" s="137">
        <f t="shared" si="352"/>
        <v>141881</v>
      </c>
      <c r="R1675" s="137"/>
      <c r="S1675" s="30"/>
      <c r="T1675" s="137"/>
      <c r="U1675" s="137"/>
      <c r="V1675" s="137"/>
      <c r="W1675" s="137"/>
      <c r="X1675" s="137"/>
      <c r="Y1675" s="137"/>
      <c r="Z1675" s="137"/>
      <c r="AA1675" s="137">
        <v>53</v>
      </c>
      <c r="AB1675" s="137">
        <f>AA1675*2677</f>
        <v>141881</v>
      </c>
      <c r="AC1675" s="137"/>
      <c r="AD1675" s="137"/>
      <c r="AE1675" s="137"/>
      <c r="AF1675" s="137"/>
      <c r="AG1675" s="337">
        <v>2025</v>
      </c>
      <c r="AH1675" s="126"/>
      <c r="AI1675" s="126"/>
      <c r="AJ1675" s="134">
        <f t="shared" si="345"/>
        <v>1590</v>
      </c>
      <c r="AK1675" s="35" t="s">
        <v>153</v>
      </c>
      <c r="AL1675" s="134" t="str">
        <f t="shared" si="346"/>
        <v>1590.</v>
      </c>
      <c r="AM1675" s="140"/>
      <c r="AN1675" s="35"/>
      <c r="AO1675" s="193"/>
    </row>
    <row r="1676" spans="1:41" ht="22.5" hidden="1" customHeight="1" x14ac:dyDescent="0.25">
      <c r="A1676" s="68" t="s">
        <v>4774</v>
      </c>
      <c r="B1676" s="25">
        <v>3170</v>
      </c>
      <c r="C1676" s="154" t="s">
        <v>679</v>
      </c>
      <c r="D1676" s="25">
        <v>1977</v>
      </c>
      <c r="E1676" s="108" t="s">
        <v>2932</v>
      </c>
      <c r="F1676" s="68" t="s">
        <v>2933</v>
      </c>
      <c r="G1676" s="25">
        <v>2</v>
      </c>
      <c r="H1676" s="25">
        <v>2</v>
      </c>
      <c r="I1676" s="137">
        <v>1838.4</v>
      </c>
      <c r="J1676" s="137">
        <v>735.4</v>
      </c>
      <c r="K1676" s="137">
        <v>735.4</v>
      </c>
      <c r="L1676" s="30">
        <v>31</v>
      </c>
      <c r="M1676" s="137">
        <f t="shared" si="351"/>
        <v>2079232</v>
      </c>
      <c r="N1676" s="137"/>
      <c r="O1676" s="137"/>
      <c r="P1676" s="137"/>
      <c r="Q1676" s="137">
        <f t="shared" si="352"/>
        <v>2079232</v>
      </c>
      <c r="R1676" s="137">
        <v>2079232</v>
      </c>
      <c r="S1676" s="30"/>
      <c r="T1676" s="137"/>
      <c r="U1676" s="137"/>
      <c r="V1676" s="137"/>
      <c r="W1676" s="137"/>
      <c r="X1676" s="137"/>
      <c r="Y1676" s="137"/>
      <c r="Z1676" s="137"/>
      <c r="AA1676" s="137"/>
      <c r="AB1676" s="137"/>
      <c r="AC1676" s="137"/>
      <c r="AD1676" s="137"/>
      <c r="AE1676" s="137"/>
      <c r="AF1676" s="137"/>
      <c r="AG1676" s="337">
        <v>2025</v>
      </c>
      <c r="AH1676" s="126" t="s">
        <v>3050</v>
      </c>
      <c r="AI1676" s="126"/>
      <c r="AJ1676" s="134">
        <f t="shared" si="345"/>
        <v>1591</v>
      </c>
      <c r="AK1676" s="35" t="s">
        <v>153</v>
      </c>
      <c r="AL1676" s="134" t="str">
        <f t="shared" si="346"/>
        <v>1591.</v>
      </c>
      <c r="AM1676" s="140"/>
      <c r="AN1676" s="35"/>
      <c r="AO1676" s="193"/>
    </row>
    <row r="1677" spans="1:41" ht="22.5" hidden="1" customHeight="1" x14ac:dyDescent="0.25">
      <c r="A1677" s="68" t="s">
        <v>4775</v>
      </c>
      <c r="B1677" s="25">
        <v>3178</v>
      </c>
      <c r="C1677" s="36" t="s">
        <v>1379</v>
      </c>
      <c r="D1677" s="25">
        <v>1980</v>
      </c>
      <c r="E1677" s="108" t="s">
        <v>2932</v>
      </c>
      <c r="F1677" s="68" t="s">
        <v>2934</v>
      </c>
      <c r="G1677" s="25">
        <v>5</v>
      </c>
      <c r="H1677" s="25">
        <v>6</v>
      </c>
      <c r="I1677" s="137">
        <v>2823.31</v>
      </c>
      <c r="J1677" s="137">
        <v>2001.12</v>
      </c>
      <c r="K1677" s="137">
        <v>2001.12</v>
      </c>
      <c r="L1677" s="30">
        <v>88</v>
      </c>
      <c r="M1677" s="137">
        <f t="shared" si="351"/>
        <v>5380825</v>
      </c>
      <c r="N1677" s="137"/>
      <c r="O1677" s="137"/>
      <c r="P1677" s="137"/>
      <c r="Q1677" s="137">
        <f t="shared" si="352"/>
        <v>5380825</v>
      </c>
      <c r="R1677" s="137">
        <v>5380825</v>
      </c>
      <c r="S1677" s="30"/>
      <c r="T1677" s="137"/>
      <c r="U1677" s="137"/>
      <c r="V1677" s="137"/>
      <c r="W1677" s="137"/>
      <c r="X1677" s="137"/>
      <c r="Y1677" s="137"/>
      <c r="Z1677" s="137"/>
      <c r="AA1677" s="137"/>
      <c r="AB1677" s="137"/>
      <c r="AC1677" s="137"/>
      <c r="AD1677" s="137"/>
      <c r="AE1677" s="137"/>
      <c r="AF1677" s="137"/>
      <c r="AG1677" s="337">
        <v>2025</v>
      </c>
      <c r="AH1677" s="126" t="s">
        <v>3050</v>
      </c>
      <c r="AI1677" s="126"/>
      <c r="AJ1677" s="134">
        <f t="shared" si="345"/>
        <v>1592</v>
      </c>
      <c r="AK1677" s="35" t="s">
        <v>153</v>
      </c>
      <c r="AL1677" s="134" t="str">
        <f t="shared" si="346"/>
        <v>1592.</v>
      </c>
      <c r="AM1677" s="140"/>
      <c r="AN1677" s="35"/>
      <c r="AO1677" s="193"/>
    </row>
    <row r="1678" spans="1:41" ht="22.5" hidden="1" customHeight="1" x14ac:dyDescent="0.25">
      <c r="A1678" s="68" t="s">
        <v>4776</v>
      </c>
      <c r="B1678" s="25">
        <v>3131</v>
      </c>
      <c r="C1678" s="154" t="s">
        <v>2965</v>
      </c>
      <c r="D1678" s="25">
        <v>1974</v>
      </c>
      <c r="E1678" s="108" t="s">
        <v>2932</v>
      </c>
      <c r="F1678" s="68" t="s">
        <v>2934</v>
      </c>
      <c r="G1678" s="25">
        <v>2</v>
      </c>
      <c r="H1678" s="25">
        <v>2</v>
      </c>
      <c r="I1678" s="137">
        <v>781.12</v>
      </c>
      <c r="J1678" s="137">
        <v>432.9</v>
      </c>
      <c r="K1678" s="137">
        <v>432.9</v>
      </c>
      <c r="L1678" s="30">
        <v>25</v>
      </c>
      <c r="M1678" s="137">
        <f>R1678+T1678+V1678+X1678+Z1678+AB1678+AE1678+AF1678</f>
        <v>171480</v>
      </c>
      <c r="N1678" s="137"/>
      <c r="O1678" s="137"/>
      <c r="P1678" s="137"/>
      <c r="Q1678" s="137">
        <f>M1678</f>
        <v>171480</v>
      </c>
      <c r="R1678" s="137">
        <v>171480</v>
      </c>
      <c r="S1678" s="30"/>
      <c r="T1678" s="137"/>
      <c r="U1678" s="137"/>
      <c r="V1678" s="137"/>
      <c r="W1678" s="137"/>
      <c r="X1678" s="137"/>
      <c r="Y1678" s="137"/>
      <c r="Z1678" s="137"/>
      <c r="AA1678" s="137"/>
      <c r="AB1678" s="137"/>
      <c r="AC1678" s="137"/>
      <c r="AD1678" s="137"/>
      <c r="AE1678" s="137"/>
      <c r="AF1678" s="137"/>
      <c r="AG1678" s="337">
        <v>2025</v>
      </c>
      <c r="AH1678" s="126" t="s">
        <v>3048</v>
      </c>
      <c r="AI1678" s="126"/>
      <c r="AJ1678" s="134">
        <f t="shared" si="345"/>
        <v>1593</v>
      </c>
      <c r="AK1678" s="35" t="s">
        <v>153</v>
      </c>
      <c r="AL1678" s="134" t="str">
        <f t="shared" si="346"/>
        <v>1593.</v>
      </c>
      <c r="AM1678" s="140"/>
      <c r="AN1678" s="296"/>
      <c r="AO1678" s="193"/>
    </row>
    <row r="1679" spans="1:41" ht="22.5" hidden="1" customHeight="1" x14ac:dyDescent="0.25">
      <c r="A1679" s="68" t="s">
        <v>4777</v>
      </c>
      <c r="B1679" s="25">
        <v>3128</v>
      </c>
      <c r="C1679" s="154" t="s">
        <v>2966</v>
      </c>
      <c r="D1679" s="25">
        <v>1974</v>
      </c>
      <c r="E1679" s="108" t="s">
        <v>2932</v>
      </c>
      <c r="F1679" s="68" t="s">
        <v>2933</v>
      </c>
      <c r="G1679" s="25">
        <v>2</v>
      </c>
      <c r="H1679" s="25">
        <v>2</v>
      </c>
      <c r="I1679" s="137">
        <v>567.70000000000005</v>
      </c>
      <c r="J1679" s="137">
        <v>518.4</v>
      </c>
      <c r="K1679" s="137">
        <v>518.4</v>
      </c>
      <c r="L1679" s="30">
        <v>12</v>
      </c>
      <c r="M1679" s="137">
        <f>R1679+T1679+V1679+X1679+Z1679+AB1679+AE1679+AF1679</f>
        <v>146164.20000000001</v>
      </c>
      <c r="N1679" s="137"/>
      <c r="O1679" s="137"/>
      <c r="P1679" s="137"/>
      <c r="Q1679" s="137">
        <f>M1679</f>
        <v>146164.20000000001</v>
      </c>
      <c r="R1679" s="137"/>
      <c r="S1679" s="30"/>
      <c r="T1679" s="137"/>
      <c r="U1679" s="137"/>
      <c r="V1679" s="137"/>
      <c r="W1679" s="137"/>
      <c r="X1679" s="137"/>
      <c r="Y1679" s="137"/>
      <c r="Z1679" s="137"/>
      <c r="AA1679" s="137">
        <v>54.6</v>
      </c>
      <c r="AB1679" s="137">
        <f>AA1679*2677</f>
        <v>146164.20000000001</v>
      </c>
      <c r="AC1679" s="137"/>
      <c r="AD1679" s="137"/>
      <c r="AE1679" s="137"/>
      <c r="AF1679" s="137"/>
      <c r="AG1679" s="337">
        <v>2025</v>
      </c>
      <c r="AH1679" s="126"/>
      <c r="AI1679" s="126"/>
      <c r="AJ1679" s="134">
        <f t="shared" si="345"/>
        <v>1594</v>
      </c>
      <c r="AK1679" s="35" t="s">
        <v>153</v>
      </c>
      <c r="AL1679" s="134" t="str">
        <f t="shared" si="346"/>
        <v>1594.</v>
      </c>
      <c r="AM1679" s="140"/>
      <c r="AN1679" s="296"/>
      <c r="AO1679" s="193"/>
    </row>
    <row r="1680" spans="1:41" ht="22.5" hidden="1" customHeight="1" x14ac:dyDescent="0.25">
      <c r="A1680" s="68" t="s">
        <v>4778</v>
      </c>
      <c r="B1680" s="25">
        <v>3122</v>
      </c>
      <c r="C1680" s="154" t="s">
        <v>2967</v>
      </c>
      <c r="D1680" s="25">
        <v>1975</v>
      </c>
      <c r="E1680" s="108" t="s">
        <v>2932</v>
      </c>
      <c r="F1680" s="68" t="s">
        <v>2934</v>
      </c>
      <c r="G1680" s="25">
        <v>2</v>
      </c>
      <c r="H1680" s="25">
        <v>2</v>
      </c>
      <c r="I1680" s="137">
        <v>732.8</v>
      </c>
      <c r="J1680" s="137">
        <v>442.3</v>
      </c>
      <c r="K1680" s="137">
        <v>442.3</v>
      </c>
      <c r="L1680" s="30">
        <v>31</v>
      </c>
      <c r="M1680" s="137">
        <f>R1680+T1680+V1680+X1680+Z1680+AB1680+AE1680+AF1680</f>
        <v>382044</v>
      </c>
      <c r="N1680" s="137"/>
      <c r="O1680" s="137"/>
      <c r="P1680" s="137"/>
      <c r="Q1680" s="137">
        <f>M1680</f>
        <v>382044</v>
      </c>
      <c r="R1680" s="137">
        <v>382044</v>
      </c>
      <c r="S1680" s="30"/>
      <c r="T1680" s="137"/>
      <c r="U1680" s="137"/>
      <c r="V1680" s="137"/>
      <c r="W1680" s="137"/>
      <c r="X1680" s="137"/>
      <c r="Y1680" s="137"/>
      <c r="Z1680" s="137"/>
      <c r="AA1680" s="137"/>
      <c r="AB1680" s="137"/>
      <c r="AC1680" s="137"/>
      <c r="AD1680" s="137"/>
      <c r="AE1680" s="137"/>
      <c r="AF1680" s="137"/>
      <c r="AG1680" s="337">
        <v>2025</v>
      </c>
      <c r="AH1680" s="126" t="s">
        <v>3049</v>
      </c>
      <c r="AI1680" s="126"/>
      <c r="AJ1680" s="134">
        <f t="shared" si="345"/>
        <v>1595</v>
      </c>
      <c r="AK1680" s="35" t="s">
        <v>153</v>
      </c>
      <c r="AL1680" s="134" t="str">
        <f t="shared" si="346"/>
        <v>1595.</v>
      </c>
      <c r="AM1680" s="140"/>
      <c r="AN1680" s="296"/>
      <c r="AO1680" s="193"/>
    </row>
    <row r="1681" spans="1:41" ht="22.5" hidden="1" customHeight="1" x14ac:dyDescent="0.25">
      <c r="A1681" s="68"/>
      <c r="B1681" s="25"/>
      <c r="C1681" s="203" t="s">
        <v>98</v>
      </c>
      <c r="D1681" s="117"/>
      <c r="E1681" s="68"/>
      <c r="F1681" s="68"/>
      <c r="G1681" s="25"/>
      <c r="H1681" s="25"/>
      <c r="I1681" s="135">
        <f>I1682+I1699+I1707</f>
        <v>577440.31000000006</v>
      </c>
      <c r="J1681" s="135">
        <f>J1682+J1699+J1707</f>
        <v>513460.84999999974</v>
      </c>
      <c r="K1681" s="135">
        <f>K1682+K1699+K1707</f>
        <v>508349.69999999978</v>
      </c>
      <c r="L1681" s="103">
        <f>L1682+L1699+L1707</f>
        <v>17860</v>
      </c>
      <c r="M1681" s="135">
        <f>M1682+M1699+M1707</f>
        <v>521787458.57000005</v>
      </c>
      <c r="N1681" s="135"/>
      <c r="O1681" s="135"/>
      <c r="P1681" s="135"/>
      <c r="Q1681" s="135">
        <f>M1681</f>
        <v>521787458.57000005</v>
      </c>
      <c r="R1681" s="135">
        <f>R1682+R1699+R1707</f>
        <v>405786856</v>
      </c>
      <c r="S1681" s="103"/>
      <c r="T1681" s="135"/>
      <c r="U1681" s="135">
        <f t="shared" ref="U1681:AB1681" si="353">U1682+U1699+U1707</f>
        <v>17186.8</v>
      </c>
      <c r="V1681" s="135">
        <f t="shared" si="353"/>
        <v>95001244.599999994</v>
      </c>
      <c r="W1681" s="135">
        <f t="shared" si="353"/>
        <v>1652.4</v>
      </c>
      <c r="X1681" s="135">
        <f t="shared" si="353"/>
        <v>3658413.5999999996</v>
      </c>
      <c r="Y1681" s="135">
        <f t="shared" si="353"/>
        <v>3360.16</v>
      </c>
      <c r="Z1681" s="135">
        <f t="shared" si="353"/>
        <v>11091993.4</v>
      </c>
      <c r="AA1681" s="135">
        <f t="shared" si="353"/>
        <v>1579.7</v>
      </c>
      <c r="AB1681" s="135">
        <f t="shared" si="353"/>
        <v>4228856.9000000004</v>
      </c>
      <c r="AC1681" s="135"/>
      <c r="AD1681" s="135"/>
      <c r="AE1681" s="135">
        <f>AE1682+AE1699+AE1707</f>
        <v>1217529</v>
      </c>
      <c r="AF1681" s="135">
        <f>AF1682+AF1699+AF1707</f>
        <v>802565.07000000007</v>
      </c>
      <c r="AG1681" s="143"/>
      <c r="AH1681" s="126"/>
      <c r="AI1681" s="126"/>
      <c r="AM1681" s="144"/>
      <c r="AN1681" s="35"/>
      <c r="AO1681" s="193"/>
    </row>
    <row r="1682" spans="1:41" ht="22.5" hidden="1" customHeight="1" x14ac:dyDescent="0.25">
      <c r="A1682" s="68"/>
      <c r="B1682" s="25"/>
      <c r="C1682" s="203" t="s">
        <v>1190</v>
      </c>
      <c r="D1682" s="117"/>
      <c r="E1682" s="68"/>
      <c r="F1682" s="68"/>
      <c r="G1682" s="25"/>
      <c r="H1682" s="25"/>
      <c r="I1682" s="135">
        <f>SUM(I1683:I1698)</f>
        <v>34151.200000000004</v>
      </c>
      <c r="J1682" s="135">
        <f t="shared" ref="J1682:AF1682" si="354">SUM(J1683:J1698)</f>
        <v>29783.1</v>
      </c>
      <c r="K1682" s="135">
        <f t="shared" si="354"/>
        <v>29619.65</v>
      </c>
      <c r="L1682" s="103">
        <f t="shared" si="354"/>
        <v>1114</v>
      </c>
      <c r="M1682" s="135">
        <f t="shared" si="354"/>
        <v>19731613.68</v>
      </c>
      <c r="N1682" s="135"/>
      <c r="O1682" s="135"/>
      <c r="P1682" s="135"/>
      <c r="Q1682" s="135">
        <f>M1682</f>
        <v>19731613.68</v>
      </c>
      <c r="R1682" s="135">
        <f t="shared" si="354"/>
        <v>10352805</v>
      </c>
      <c r="S1682" s="103"/>
      <c r="T1682" s="135"/>
      <c r="U1682" s="135">
        <f t="shared" si="354"/>
        <v>2805.4</v>
      </c>
      <c r="V1682" s="135">
        <f t="shared" si="354"/>
        <v>6499522</v>
      </c>
      <c r="W1682" s="135"/>
      <c r="X1682" s="135"/>
      <c r="Y1682" s="135">
        <f t="shared" si="354"/>
        <v>180.86</v>
      </c>
      <c r="Z1682" s="135">
        <f t="shared" si="354"/>
        <v>1083557</v>
      </c>
      <c r="AA1682" s="135"/>
      <c r="AB1682" s="135"/>
      <c r="AC1682" s="135"/>
      <c r="AD1682" s="135"/>
      <c r="AE1682" s="135">
        <f t="shared" si="354"/>
        <v>1217529</v>
      </c>
      <c r="AF1682" s="135">
        <f t="shared" si="354"/>
        <v>578200.68000000005</v>
      </c>
      <c r="AG1682" s="143"/>
      <c r="AH1682" s="126"/>
      <c r="AI1682" s="126"/>
      <c r="AM1682" s="144"/>
      <c r="AN1682" s="35"/>
      <c r="AO1682" s="193"/>
    </row>
    <row r="1683" spans="1:41" ht="22.5" hidden="1" customHeight="1" x14ac:dyDescent="0.25">
      <c r="A1683" s="68" t="s">
        <v>4779</v>
      </c>
      <c r="B1683" s="25">
        <v>3256</v>
      </c>
      <c r="C1683" s="168" t="s">
        <v>749</v>
      </c>
      <c r="D1683" s="25">
        <v>1983</v>
      </c>
      <c r="E1683" s="68" t="s">
        <v>2932</v>
      </c>
      <c r="F1683" s="68" t="s">
        <v>2934</v>
      </c>
      <c r="G1683" s="25">
        <v>2</v>
      </c>
      <c r="H1683" s="25">
        <v>2</v>
      </c>
      <c r="I1683" s="250">
        <v>457.8</v>
      </c>
      <c r="J1683" s="137">
        <v>406.1</v>
      </c>
      <c r="K1683" s="263">
        <v>406.1</v>
      </c>
      <c r="L1683" s="12">
        <v>39</v>
      </c>
      <c r="M1683" s="250">
        <f t="shared" ref="M1683:M1689" si="355">R1683+T1683+V1683+X1683+Z1683+AB1683+AE1683+AF1683</f>
        <v>748585.17999999993</v>
      </c>
      <c r="N1683" s="250"/>
      <c r="O1683" s="250"/>
      <c r="P1683" s="250"/>
      <c r="Q1683" s="137">
        <f t="shared" ref="Q1683:Q1689" si="356">M1683</f>
        <v>748585.17999999993</v>
      </c>
      <c r="R1683" s="259">
        <v>636174</v>
      </c>
      <c r="S1683" s="255"/>
      <c r="T1683" s="250"/>
      <c r="U1683" s="250"/>
      <c r="V1683" s="250"/>
      <c r="W1683" s="250"/>
      <c r="X1683" s="250"/>
      <c r="Y1683" s="250"/>
      <c r="Z1683" s="250"/>
      <c r="AA1683" s="250"/>
      <c r="AB1683" s="250"/>
      <c r="AC1683" s="250"/>
      <c r="AD1683" s="250"/>
      <c r="AE1683" s="250"/>
      <c r="AF1683" s="250">
        <v>112411.18</v>
      </c>
      <c r="AG1683" s="337">
        <v>2025</v>
      </c>
      <c r="AH1683" s="218" t="s">
        <v>3051</v>
      </c>
      <c r="AI1683" s="171"/>
      <c r="AJ1683" s="134">
        <f t="shared" si="345"/>
        <v>1596</v>
      </c>
      <c r="AK1683" s="35" t="s">
        <v>153</v>
      </c>
      <c r="AL1683" s="134" t="str">
        <f t="shared" si="346"/>
        <v>1596.</v>
      </c>
      <c r="AM1683" s="129"/>
      <c r="AN1683" s="35"/>
      <c r="AO1683" s="193"/>
    </row>
    <row r="1684" spans="1:41" ht="22.5" hidden="1" customHeight="1" x14ac:dyDescent="0.25">
      <c r="A1684" s="68" t="s">
        <v>4780</v>
      </c>
      <c r="B1684" s="25">
        <v>3630</v>
      </c>
      <c r="C1684" s="211" t="s">
        <v>871</v>
      </c>
      <c r="D1684" s="117">
        <v>1968</v>
      </c>
      <c r="E1684" s="68" t="s">
        <v>2932</v>
      </c>
      <c r="F1684" s="68" t="s">
        <v>2934</v>
      </c>
      <c r="G1684" s="25">
        <v>2</v>
      </c>
      <c r="H1684" s="25">
        <v>1</v>
      </c>
      <c r="I1684" s="170">
        <v>533.4</v>
      </c>
      <c r="J1684" s="137">
        <v>485</v>
      </c>
      <c r="K1684" s="170">
        <v>485</v>
      </c>
      <c r="L1684" s="12">
        <v>11</v>
      </c>
      <c r="M1684" s="250">
        <f t="shared" si="355"/>
        <v>462143.32</v>
      </c>
      <c r="N1684" s="250"/>
      <c r="O1684" s="250"/>
      <c r="P1684" s="250"/>
      <c r="Q1684" s="137">
        <f t="shared" si="356"/>
        <v>462143.32</v>
      </c>
      <c r="R1684" s="259">
        <v>397320</v>
      </c>
      <c r="S1684" s="260"/>
      <c r="T1684" s="259"/>
      <c r="U1684" s="259"/>
      <c r="V1684" s="259"/>
      <c r="W1684" s="259"/>
      <c r="X1684" s="259"/>
      <c r="Y1684" s="259"/>
      <c r="Z1684" s="259"/>
      <c r="AA1684" s="259"/>
      <c r="AB1684" s="259"/>
      <c r="AC1684" s="259"/>
      <c r="AD1684" s="259"/>
      <c r="AE1684" s="259"/>
      <c r="AF1684" s="259">
        <v>64823.32</v>
      </c>
      <c r="AG1684" s="337">
        <v>2025</v>
      </c>
      <c r="AH1684" s="166" t="s">
        <v>3051</v>
      </c>
      <c r="AI1684" s="171"/>
      <c r="AJ1684" s="134">
        <f t="shared" si="345"/>
        <v>1597</v>
      </c>
      <c r="AK1684" s="35" t="s">
        <v>153</v>
      </c>
      <c r="AL1684" s="134" t="str">
        <f t="shared" si="346"/>
        <v>1597.</v>
      </c>
      <c r="AM1684" s="129"/>
      <c r="AN1684" s="35"/>
      <c r="AO1684" s="193"/>
    </row>
    <row r="1685" spans="1:41" ht="22.5" hidden="1" customHeight="1" x14ac:dyDescent="0.25">
      <c r="A1685" s="68" t="s">
        <v>4781</v>
      </c>
      <c r="B1685" s="25">
        <v>3587</v>
      </c>
      <c r="C1685" s="211" t="s">
        <v>903</v>
      </c>
      <c r="D1685" s="117">
        <v>1993</v>
      </c>
      <c r="E1685" s="68" t="s">
        <v>2932</v>
      </c>
      <c r="F1685" s="68" t="s">
        <v>2934</v>
      </c>
      <c r="G1685" s="25">
        <v>2</v>
      </c>
      <c r="H1685" s="25">
        <v>1</v>
      </c>
      <c r="I1685" s="170">
        <v>405.4</v>
      </c>
      <c r="J1685" s="137">
        <v>371.6</v>
      </c>
      <c r="K1685" s="170">
        <v>371.6</v>
      </c>
      <c r="L1685" s="12">
        <v>19</v>
      </c>
      <c r="M1685" s="250">
        <f t="shared" si="355"/>
        <v>263980.78999999998</v>
      </c>
      <c r="N1685" s="250"/>
      <c r="O1685" s="250"/>
      <c r="P1685" s="250"/>
      <c r="Q1685" s="137">
        <f t="shared" si="356"/>
        <v>263980.78999999998</v>
      </c>
      <c r="R1685" s="259">
        <v>221760</v>
      </c>
      <c r="S1685" s="260"/>
      <c r="T1685" s="259"/>
      <c r="U1685" s="259"/>
      <c r="V1685" s="259"/>
      <c r="W1685" s="259"/>
      <c r="X1685" s="259"/>
      <c r="Y1685" s="259"/>
      <c r="Z1685" s="259"/>
      <c r="AA1685" s="259"/>
      <c r="AB1685" s="259"/>
      <c r="AC1685" s="259"/>
      <c r="AD1685" s="259"/>
      <c r="AE1685" s="259"/>
      <c r="AF1685" s="259">
        <v>42220.79</v>
      </c>
      <c r="AG1685" s="337">
        <v>2025</v>
      </c>
      <c r="AH1685" s="166" t="s">
        <v>3051</v>
      </c>
      <c r="AI1685" s="171"/>
      <c r="AJ1685" s="134">
        <f t="shared" si="345"/>
        <v>1598</v>
      </c>
      <c r="AK1685" s="35" t="s">
        <v>153</v>
      </c>
      <c r="AL1685" s="134" t="str">
        <f t="shared" si="346"/>
        <v>1598.</v>
      </c>
      <c r="AM1685" s="129"/>
      <c r="AN1685" s="35"/>
      <c r="AO1685" s="193"/>
    </row>
    <row r="1686" spans="1:41" ht="22.5" hidden="1" customHeight="1" x14ac:dyDescent="0.25">
      <c r="A1686" s="68" t="s">
        <v>4782</v>
      </c>
      <c r="B1686" s="25">
        <v>3318</v>
      </c>
      <c r="C1686" s="333" t="s">
        <v>880</v>
      </c>
      <c r="D1686" s="117">
        <v>1960</v>
      </c>
      <c r="E1686" s="118" t="s">
        <v>2932</v>
      </c>
      <c r="F1686" s="68" t="s">
        <v>2934</v>
      </c>
      <c r="G1686" s="117">
        <v>2</v>
      </c>
      <c r="H1686" s="117">
        <v>1</v>
      </c>
      <c r="I1686" s="335">
        <v>363.2</v>
      </c>
      <c r="J1686" s="137">
        <v>331.2</v>
      </c>
      <c r="K1686" s="170">
        <v>331.2</v>
      </c>
      <c r="L1686" s="12">
        <v>8</v>
      </c>
      <c r="M1686" s="250">
        <f t="shared" si="355"/>
        <v>258503.75</v>
      </c>
      <c r="N1686" s="250"/>
      <c r="O1686" s="250"/>
      <c r="P1686" s="250"/>
      <c r="Q1686" s="137">
        <f t="shared" si="356"/>
        <v>258503.75</v>
      </c>
      <c r="R1686" s="259">
        <v>214830</v>
      </c>
      <c r="S1686" s="260"/>
      <c r="T1686" s="259"/>
      <c r="U1686" s="259"/>
      <c r="V1686" s="259"/>
      <c r="W1686" s="259"/>
      <c r="X1686" s="259"/>
      <c r="Y1686" s="259"/>
      <c r="Z1686" s="259"/>
      <c r="AA1686" s="259"/>
      <c r="AB1686" s="259"/>
      <c r="AC1686" s="259"/>
      <c r="AD1686" s="259"/>
      <c r="AE1686" s="259"/>
      <c r="AF1686" s="259">
        <v>43673.75</v>
      </c>
      <c r="AG1686" s="337">
        <v>2025</v>
      </c>
      <c r="AH1686" s="166" t="s">
        <v>3051</v>
      </c>
      <c r="AI1686" s="171"/>
      <c r="AJ1686" s="134">
        <f t="shared" si="345"/>
        <v>1599</v>
      </c>
      <c r="AK1686" s="35" t="s">
        <v>153</v>
      </c>
      <c r="AL1686" s="134" t="str">
        <f t="shared" si="346"/>
        <v>1599.</v>
      </c>
      <c r="AM1686" s="129"/>
      <c r="AN1686" s="35"/>
      <c r="AO1686" s="193"/>
    </row>
    <row r="1687" spans="1:41" ht="22.5" hidden="1" customHeight="1" x14ac:dyDescent="0.25">
      <c r="A1687" s="68" t="s">
        <v>4783</v>
      </c>
      <c r="B1687" s="25">
        <v>3488</v>
      </c>
      <c r="C1687" s="168" t="s">
        <v>105</v>
      </c>
      <c r="D1687" s="25">
        <v>1941</v>
      </c>
      <c r="E1687" s="68" t="s">
        <v>2932</v>
      </c>
      <c r="F1687" s="68" t="s">
        <v>2934</v>
      </c>
      <c r="G1687" s="25">
        <v>2</v>
      </c>
      <c r="H1687" s="25">
        <v>1</v>
      </c>
      <c r="I1687" s="250">
        <v>374.4</v>
      </c>
      <c r="J1687" s="137">
        <v>353.5</v>
      </c>
      <c r="K1687" s="263">
        <v>353.5</v>
      </c>
      <c r="L1687" s="12">
        <v>8</v>
      </c>
      <c r="M1687" s="250">
        <f t="shared" si="355"/>
        <v>1774906.83</v>
      </c>
      <c r="N1687" s="250"/>
      <c r="O1687" s="250"/>
      <c r="P1687" s="250"/>
      <c r="Q1687" s="137">
        <f t="shared" si="356"/>
        <v>1774906.83</v>
      </c>
      <c r="R1687" s="250">
        <v>1729728</v>
      </c>
      <c r="S1687" s="255"/>
      <c r="T1687" s="250"/>
      <c r="U1687" s="250"/>
      <c r="V1687" s="250"/>
      <c r="W1687" s="250"/>
      <c r="X1687" s="250"/>
      <c r="Y1687" s="250"/>
      <c r="Z1687" s="250"/>
      <c r="AA1687" s="250"/>
      <c r="AB1687" s="250"/>
      <c r="AC1687" s="250"/>
      <c r="AD1687" s="250"/>
      <c r="AE1687" s="137"/>
      <c r="AF1687" s="250">
        <v>45178.83</v>
      </c>
      <c r="AG1687" s="337">
        <v>2025</v>
      </c>
      <c r="AH1687" s="218" t="s">
        <v>3051</v>
      </c>
      <c r="AI1687" s="171"/>
      <c r="AJ1687" s="134">
        <f t="shared" si="345"/>
        <v>1600</v>
      </c>
      <c r="AK1687" s="35" t="s">
        <v>153</v>
      </c>
      <c r="AL1687" s="134" t="str">
        <f t="shared" si="346"/>
        <v>1600.</v>
      </c>
      <c r="AM1687" s="129"/>
      <c r="AN1687" s="35"/>
      <c r="AO1687" s="193"/>
    </row>
    <row r="1688" spans="1:41" ht="22.5" hidden="1" customHeight="1" x14ac:dyDescent="0.25">
      <c r="A1688" s="68" t="s">
        <v>4784</v>
      </c>
      <c r="B1688" s="25">
        <v>3564</v>
      </c>
      <c r="C1688" s="168" t="s">
        <v>727</v>
      </c>
      <c r="D1688" s="25">
        <v>1980</v>
      </c>
      <c r="E1688" s="68" t="s">
        <v>2932</v>
      </c>
      <c r="F1688" s="68" t="s">
        <v>2934</v>
      </c>
      <c r="G1688" s="25">
        <v>2</v>
      </c>
      <c r="H1688" s="25">
        <v>2</v>
      </c>
      <c r="I1688" s="250">
        <v>835.6</v>
      </c>
      <c r="J1688" s="137">
        <v>770.8</v>
      </c>
      <c r="K1688" s="263">
        <v>770.8</v>
      </c>
      <c r="L1688" s="12">
        <v>16</v>
      </c>
      <c r="M1688" s="250">
        <f t="shared" si="355"/>
        <v>470477.2</v>
      </c>
      <c r="N1688" s="250"/>
      <c r="O1688" s="250"/>
      <c r="P1688" s="250"/>
      <c r="Q1688" s="137">
        <f t="shared" si="356"/>
        <v>470477.2</v>
      </c>
      <c r="R1688" s="250">
        <v>397320</v>
      </c>
      <c r="S1688" s="255"/>
      <c r="T1688" s="250"/>
      <c r="U1688" s="250"/>
      <c r="V1688" s="250"/>
      <c r="W1688" s="250"/>
      <c r="X1688" s="250"/>
      <c r="Y1688" s="250"/>
      <c r="Z1688" s="250"/>
      <c r="AA1688" s="250"/>
      <c r="AB1688" s="250"/>
      <c r="AC1688" s="250"/>
      <c r="AD1688" s="250"/>
      <c r="AE1688" s="137"/>
      <c r="AF1688" s="250">
        <v>73157.2</v>
      </c>
      <c r="AG1688" s="337">
        <v>2025</v>
      </c>
      <c r="AH1688" s="218" t="s">
        <v>3051</v>
      </c>
      <c r="AI1688" s="171"/>
      <c r="AJ1688" s="134">
        <f t="shared" si="345"/>
        <v>1601</v>
      </c>
      <c r="AK1688" s="35" t="s">
        <v>153</v>
      </c>
      <c r="AL1688" s="134" t="str">
        <f t="shared" si="346"/>
        <v>1601.</v>
      </c>
      <c r="AM1688" s="129"/>
      <c r="AN1688" s="35"/>
      <c r="AO1688" s="193"/>
    </row>
    <row r="1689" spans="1:41" ht="22.5" hidden="1" customHeight="1" x14ac:dyDescent="0.25">
      <c r="A1689" s="68" t="s">
        <v>4785</v>
      </c>
      <c r="B1689" s="25">
        <v>3443</v>
      </c>
      <c r="C1689" s="36" t="s">
        <v>1758</v>
      </c>
      <c r="D1689" s="117">
        <v>1963</v>
      </c>
      <c r="E1689" s="118" t="s">
        <v>2932</v>
      </c>
      <c r="F1689" s="68" t="s">
        <v>2934</v>
      </c>
      <c r="G1689" s="117">
        <v>2</v>
      </c>
      <c r="H1689" s="117">
        <v>1</v>
      </c>
      <c r="I1689" s="335">
        <v>346</v>
      </c>
      <c r="J1689" s="170">
        <v>315</v>
      </c>
      <c r="K1689" s="170">
        <v>315</v>
      </c>
      <c r="L1689" s="12">
        <v>8</v>
      </c>
      <c r="M1689" s="250">
        <f t="shared" si="355"/>
        <v>1642138.13</v>
      </c>
      <c r="N1689" s="250"/>
      <c r="O1689" s="250"/>
      <c r="P1689" s="250"/>
      <c r="Q1689" s="137">
        <f t="shared" si="356"/>
        <v>1642138.13</v>
      </c>
      <c r="R1689" s="250">
        <v>1598520</v>
      </c>
      <c r="S1689" s="255"/>
      <c r="T1689" s="250"/>
      <c r="U1689" s="250"/>
      <c r="V1689" s="250"/>
      <c r="W1689" s="250"/>
      <c r="X1689" s="250"/>
      <c r="Y1689" s="250"/>
      <c r="Z1689" s="250"/>
      <c r="AA1689" s="250"/>
      <c r="AB1689" s="250"/>
      <c r="AC1689" s="250"/>
      <c r="AD1689" s="250"/>
      <c r="AE1689" s="250"/>
      <c r="AF1689" s="250">
        <v>43618.13</v>
      </c>
      <c r="AG1689" s="337">
        <v>2025</v>
      </c>
      <c r="AH1689" s="218" t="s">
        <v>3051</v>
      </c>
      <c r="AI1689" s="171"/>
      <c r="AJ1689" s="134">
        <f t="shared" si="345"/>
        <v>1602</v>
      </c>
      <c r="AK1689" s="35" t="s">
        <v>153</v>
      </c>
      <c r="AL1689" s="134" t="str">
        <f t="shared" si="346"/>
        <v>1602.</v>
      </c>
      <c r="AM1689" s="129"/>
      <c r="AN1689" s="35"/>
      <c r="AO1689" s="193"/>
    </row>
    <row r="1690" spans="1:41" ht="22.5" hidden="1" customHeight="1" x14ac:dyDescent="0.25">
      <c r="A1690" s="68" t="s">
        <v>4786</v>
      </c>
      <c r="B1690" s="25">
        <v>3368</v>
      </c>
      <c r="C1690" s="211" t="s">
        <v>2639</v>
      </c>
      <c r="D1690" s="117">
        <v>1958</v>
      </c>
      <c r="E1690" s="68" t="s">
        <v>2932</v>
      </c>
      <c r="F1690" s="68" t="s">
        <v>2934</v>
      </c>
      <c r="G1690" s="25">
        <v>2</v>
      </c>
      <c r="H1690" s="25">
        <v>1</v>
      </c>
      <c r="I1690" s="170">
        <v>408.8</v>
      </c>
      <c r="J1690" s="137">
        <v>290</v>
      </c>
      <c r="K1690" s="170">
        <v>290</v>
      </c>
      <c r="L1690" s="12">
        <v>8</v>
      </c>
      <c r="M1690" s="250">
        <f>R1690+T1690+V1690+X1690+Z1690+AB1690+AE1690+AF1690</f>
        <v>1797347.4</v>
      </c>
      <c r="N1690" s="250"/>
      <c r="O1690" s="250"/>
      <c r="P1690" s="250"/>
      <c r="Q1690" s="137">
        <f>M1690</f>
        <v>1797347.4</v>
      </c>
      <c r="R1690" s="259">
        <v>1723260</v>
      </c>
      <c r="S1690" s="260"/>
      <c r="T1690" s="259"/>
      <c r="U1690" s="259"/>
      <c r="V1690" s="259"/>
      <c r="W1690" s="259"/>
      <c r="X1690" s="259"/>
      <c r="Y1690" s="259"/>
      <c r="Z1690" s="259"/>
      <c r="AA1690" s="259"/>
      <c r="AB1690" s="259"/>
      <c r="AC1690" s="259"/>
      <c r="AD1690" s="259"/>
      <c r="AE1690" s="137"/>
      <c r="AF1690" s="259">
        <v>74087.399999999994</v>
      </c>
      <c r="AG1690" s="337">
        <v>2025</v>
      </c>
      <c r="AH1690" s="166" t="s">
        <v>3051</v>
      </c>
      <c r="AI1690" s="171"/>
      <c r="AJ1690" s="134">
        <f t="shared" ref="AJ1690:AJ1753" si="357">MAX(AJ1686:AJ1689)+1</f>
        <v>1603</v>
      </c>
      <c r="AK1690" s="35" t="s">
        <v>153</v>
      </c>
      <c r="AL1690" s="134" t="str">
        <f t="shared" ref="AL1690:AL1753" si="358">CONCATENATE(AJ1690,AK1690)</f>
        <v>1603.</v>
      </c>
      <c r="AM1690" s="129"/>
      <c r="AN1690" s="35"/>
      <c r="AO1690" s="193"/>
    </row>
    <row r="1691" spans="1:41" ht="22.5" hidden="1" customHeight="1" x14ac:dyDescent="0.25">
      <c r="A1691" s="68" t="s">
        <v>4787</v>
      </c>
      <c r="B1691" s="25">
        <v>3455</v>
      </c>
      <c r="C1691" s="36" t="s">
        <v>1760</v>
      </c>
      <c r="D1691" s="25">
        <v>2002</v>
      </c>
      <c r="E1691" s="68" t="s">
        <v>2932</v>
      </c>
      <c r="F1691" s="68" t="s">
        <v>2934</v>
      </c>
      <c r="G1691" s="25">
        <v>5</v>
      </c>
      <c r="H1691" s="25">
        <v>5</v>
      </c>
      <c r="I1691" s="138">
        <v>3678.1</v>
      </c>
      <c r="J1691" s="138">
        <v>3268.7</v>
      </c>
      <c r="K1691" s="147">
        <v>3165.25</v>
      </c>
      <c r="L1691" s="25">
        <v>131</v>
      </c>
      <c r="M1691" s="138">
        <f>R1691+T1691+V1691+X1691+Z1691+AB1691+AE1691+AF1691</f>
        <v>3050471</v>
      </c>
      <c r="N1691" s="138"/>
      <c r="O1691" s="138"/>
      <c r="P1691" s="138"/>
      <c r="Q1691" s="137">
        <f>M1691</f>
        <v>3050471</v>
      </c>
      <c r="R1691" s="138"/>
      <c r="S1691" s="145"/>
      <c r="T1691" s="138"/>
      <c r="U1691" s="138">
        <v>771.4</v>
      </c>
      <c r="V1691" s="138">
        <v>3050471</v>
      </c>
      <c r="W1691" s="138"/>
      <c r="X1691" s="138"/>
      <c r="Y1691" s="138"/>
      <c r="Z1691" s="138"/>
      <c r="AA1691" s="138"/>
      <c r="AB1691" s="138"/>
      <c r="AC1691" s="138"/>
      <c r="AD1691" s="138"/>
      <c r="AE1691" s="138"/>
      <c r="AF1691" s="138"/>
      <c r="AG1691" s="337">
        <v>2025</v>
      </c>
      <c r="AH1691" s="126"/>
      <c r="AI1691" s="126"/>
      <c r="AJ1691" s="134">
        <f t="shared" si="357"/>
        <v>1604</v>
      </c>
      <c r="AK1691" s="35" t="s">
        <v>153</v>
      </c>
      <c r="AL1691" s="134" t="str">
        <f t="shared" si="358"/>
        <v>1604.</v>
      </c>
      <c r="AM1691" s="129"/>
      <c r="AN1691" s="35"/>
      <c r="AO1691" s="193"/>
    </row>
    <row r="1692" spans="1:41" ht="22.5" hidden="1" customHeight="1" x14ac:dyDescent="0.25">
      <c r="A1692" s="68" t="s">
        <v>4788</v>
      </c>
      <c r="B1692" s="25">
        <v>3575</v>
      </c>
      <c r="C1692" s="36" t="s">
        <v>116</v>
      </c>
      <c r="D1692" s="117">
        <v>1995</v>
      </c>
      <c r="E1692" s="118" t="s">
        <v>2932</v>
      </c>
      <c r="F1692" s="68" t="s">
        <v>2934</v>
      </c>
      <c r="G1692" s="117">
        <v>5</v>
      </c>
      <c r="H1692" s="117">
        <v>6</v>
      </c>
      <c r="I1692" s="139">
        <v>4028.4</v>
      </c>
      <c r="J1692" s="137">
        <v>2590.8000000000002</v>
      </c>
      <c r="K1692" s="173">
        <v>2590.8000000000002</v>
      </c>
      <c r="L1692" s="25">
        <v>177</v>
      </c>
      <c r="M1692" s="138">
        <f t="shared" ref="M1692:M1698" si="359">R1692+T1692+V1692+X1692+Z1692+AB1692+AE1692+AF1692</f>
        <v>2155363</v>
      </c>
      <c r="N1692" s="138"/>
      <c r="O1692" s="138"/>
      <c r="P1692" s="138"/>
      <c r="Q1692" s="137">
        <f t="shared" ref="Q1692:Q1698" si="360">M1692</f>
        <v>2155363</v>
      </c>
      <c r="R1692" s="179"/>
      <c r="S1692" s="180"/>
      <c r="T1692" s="179"/>
      <c r="U1692" s="179">
        <v>1264</v>
      </c>
      <c r="V1692" s="179">
        <v>2155363</v>
      </c>
      <c r="W1692" s="179"/>
      <c r="X1692" s="179"/>
      <c r="Y1692" s="179"/>
      <c r="Z1692" s="179"/>
      <c r="AA1692" s="179"/>
      <c r="AB1692" s="179"/>
      <c r="AC1692" s="179"/>
      <c r="AD1692" s="179"/>
      <c r="AE1692" s="179"/>
      <c r="AF1692" s="179"/>
      <c r="AG1692" s="337">
        <v>2025</v>
      </c>
      <c r="AH1692" s="126"/>
      <c r="AI1692" s="126"/>
      <c r="AJ1692" s="134">
        <f t="shared" si="357"/>
        <v>1605</v>
      </c>
      <c r="AK1692" s="35" t="s">
        <v>153</v>
      </c>
      <c r="AL1692" s="134" t="str">
        <f t="shared" si="358"/>
        <v>1605.</v>
      </c>
      <c r="AM1692" s="129"/>
      <c r="AO1692" s="193"/>
    </row>
    <row r="1693" spans="1:41" ht="22.5" hidden="1" customHeight="1" x14ac:dyDescent="0.25">
      <c r="A1693" s="68" t="s">
        <v>4789</v>
      </c>
      <c r="B1693" s="25">
        <v>3397</v>
      </c>
      <c r="C1693" s="168" t="s">
        <v>1184</v>
      </c>
      <c r="D1693" s="25">
        <v>1946</v>
      </c>
      <c r="E1693" s="68" t="s">
        <v>2932</v>
      </c>
      <c r="F1693" s="68" t="s">
        <v>2934</v>
      </c>
      <c r="G1693" s="25">
        <v>3</v>
      </c>
      <c r="H1693" s="25">
        <v>3</v>
      </c>
      <c r="I1693" s="250">
        <v>1529.7</v>
      </c>
      <c r="J1693" s="137">
        <v>1366.9</v>
      </c>
      <c r="K1693" s="263">
        <v>1366.9</v>
      </c>
      <c r="L1693" s="12">
        <v>51</v>
      </c>
      <c r="M1693" s="250">
        <f t="shared" si="359"/>
        <v>1003030.08</v>
      </c>
      <c r="N1693" s="250"/>
      <c r="O1693" s="250"/>
      <c r="P1693" s="250"/>
      <c r="Q1693" s="137">
        <f t="shared" si="360"/>
        <v>1003030.08</v>
      </c>
      <c r="R1693" s="250">
        <v>924000</v>
      </c>
      <c r="S1693" s="255"/>
      <c r="T1693" s="250"/>
      <c r="U1693" s="250"/>
      <c r="V1693" s="250"/>
      <c r="W1693" s="250"/>
      <c r="X1693" s="250"/>
      <c r="Y1693" s="250"/>
      <c r="Z1693" s="250"/>
      <c r="AA1693" s="250"/>
      <c r="AB1693" s="250"/>
      <c r="AC1693" s="250"/>
      <c r="AD1693" s="250"/>
      <c r="AE1693" s="250"/>
      <c r="AF1693" s="250">
        <v>79030.080000000002</v>
      </c>
      <c r="AG1693" s="337">
        <v>2025</v>
      </c>
      <c r="AH1693" s="218" t="s">
        <v>3051</v>
      </c>
      <c r="AI1693" s="218"/>
      <c r="AJ1693" s="134">
        <f t="shared" si="357"/>
        <v>1606</v>
      </c>
      <c r="AK1693" s="35" t="s">
        <v>153</v>
      </c>
      <c r="AL1693" s="134" t="str">
        <f t="shared" si="358"/>
        <v>1606.</v>
      </c>
      <c r="AM1693" s="129"/>
      <c r="AN1693" s="35"/>
      <c r="AO1693" s="193"/>
    </row>
    <row r="1694" spans="1:41" ht="22.5" hidden="1" customHeight="1" x14ac:dyDescent="0.25">
      <c r="A1694" s="68" t="s">
        <v>4790</v>
      </c>
      <c r="B1694" s="25">
        <v>3280</v>
      </c>
      <c r="C1694" s="36" t="s">
        <v>3113</v>
      </c>
      <c r="D1694" s="117">
        <v>1994</v>
      </c>
      <c r="E1694" s="118" t="s">
        <v>2932</v>
      </c>
      <c r="F1694" s="68" t="s">
        <v>2934</v>
      </c>
      <c r="G1694" s="117">
        <v>5</v>
      </c>
      <c r="H1694" s="117">
        <v>4</v>
      </c>
      <c r="I1694" s="335">
        <v>5408</v>
      </c>
      <c r="J1694" s="170">
        <v>4989.3999999999996</v>
      </c>
      <c r="K1694" s="170">
        <v>4989.3999999999996</v>
      </c>
      <c r="L1694" s="12">
        <v>94</v>
      </c>
      <c r="M1694" s="250">
        <f t="shared" si="359"/>
        <v>2096893</v>
      </c>
      <c r="N1694" s="250"/>
      <c r="O1694" s="250"/>
      <c r="P1694" s="250"/>
      <c r="Q1694" s="137">
        <f t="shared" si="360"/>
        <v>2096893</v>
      </c>
      <c r="R1694" s="250">
        <v>896893</v>
      </c>
      <c r="S1694" s="255"/>
      <c r="T1694" s="250"/>
      <c r="U1694" s="250"/>
      <c r="V1694" s="250"/>
      <c r="W1694" s="250"/>
      <c r="X1694" s="250"/>
      <c r="Y1694" s="250">
        <v>30.62</v>
      </c>
      <c r="Z1694" s="250">
        <v>360000</v>
      </c>
      <c r="AA1694" s="250"/>
      <c r="AB1694" s="250"/>
      <c r="AC1694" s="250"/>
      <c r="AD1694" s="250"/>
      <c r="AE1694" s="250">
        <v>840000</v>
      </c>
      <c r="AF1694" s="250"/>
      <c r="AG1694" s="337">
        <v>2025</v>
      </c>
      <c r="AH1694" s="218" t="s">
        <v>3171</v>
      </c>
      <c r="AI1694" s="218"/>
      <c r="AJ1694" s="134">
        <f t="shared" si="357"/>
        <v>1607</v>
      </c>
      <c r="AK1694" s="35" t="s">
        <v>153</v>
      </c>
      <c r="AL1694" s="134" t="str">
        <f t="shared" si="358"/>
        <v>1607.</v>
      </c>
      <c r="AM1694" s="129"/>
      <c r="AN1694" s="35"/>
      <c r="AO1694" s="193"/>
    </row>
    <row r="1695" spans="1:41" ht="22.5" hidden="1" customHeight="1" x14ac:dyDescent="0.25">
      <c r="A1695" s="68" t="s">
        <v>4791</v>
      </c>
      <c r="B1695" s="25">
        <v>3340</v>
      </c>
      <c r="C1695" s="333" t="s">
        <v>879</v>
      </c>
      <c r="D1695" s="117">
        <v>1976</v>
      </c>
      <c r="E1695" s="118" t="s">
        <v>2932</v>
      </c>
      <c r="F1695" s="68" t="s">
        <v>2933</v>
      </c>
      <c r="G1695" s="117">
        <v>5</v>
      </c>
      <c r="H1695" s="117">
        <v>6</v>
      </c>
      <c r="I1695" s="335">
        <v>5180.3</v>
      </c>
      <c r="J1695" s="137">
        <v>4733.8</v>
      </c>
      <c r="K1695" s="170">
        <v>4733.8</v>
      </c>
      <c r="L1695" s="12">
        <v>180</v>
      </c>
      <c r="M1695" s="250">
        <f t="shared" si="359"/>
        <v>597849</v>
      </c>
      <c r="N1695" s="250"/>
      <c r="O1695" s="250"/>
      <c r="P1695" s="250"/>
      <c r="Q1695" s="137">
        <f t="shared" si="360"/>
        <v>597849</v>
      </c>
      <c r="R1695" s="259"/>
      <c r="S1695" s="260"/>
      <c r="T1695" s="259"/>
      <c r="U1695" s="259"/>
      <c r="V1695" s="259"/>
      <c r="W1695" s="259"/>
      <c r="X1695" s="259"/>
      <c r="Y1695" s="259">
        <v>92.16</v>
      </c>
      <c r="Z1695" s="259">
        <v>420000</v>
      </c>
      <c r="AA1695" s="259"/>
      <c r="AB1695" s="259"/>
      <c r="AC1695" s="259"/>
      <c r="AD1695" s="259"/>
      <c r="AE1695" s="259">
        <v>177849</v>
      </c>
      <c r="AF1695" s="259"/>
      <c r="AG1695" s="337">
        <v>2025</v>
      </c>
      <c r="AH1695" s="166" t="s">
        <v>3083</v>
      </c>
      <c r="AI1695" s="166"/>
      <c r="AJ1695" s="134">
        <f t="shared" si="357"/>
        <v>1608</v>
      </c>
      <c r="AK1695" s="35" t="s">
        <v>153</v>
      </c>
      <c r="AL1695" s="134" t="str">
        <f t="shared" si="358"/>
        <v>1608.</v>
      </c>
      <c r="AM1695" s="129"/>
      <c r="AN1695" s="35"/>
      <c r="AO1695" s="193"/>
    </row>
    <row r="1696" spans="1:41" ht="22.5" hidden="1" customHeight="1" x14ac:dyDescent="0.25">
      <c r="A1696" s="68" t="s">
        <v>4792</v>
      </c>
      <c r="B1696" s="25">
        <v>3483</v>
      </c>
      <c r="C1696" s="36" t="s">
        <v>1763</v>
      </c>
      <c r="D1696" s="25">
        <v>1984</v>
      </c>
      <c r="E1696" s="68" t="s">
        <v>2932</v>
      </c>
      <c r="F1696" s="68" t="s">
        <v>2934</v>
      </c>
      <c r="G1696" s="25">
        <v>5</v>
      </c>
      <c r="H1696" s="25">
        <v>4</v>
      </c>
      <c r="I1696" s="250">
        <v>3059.1</v>
      </c>
      <c r="J1696" s="250">
        <v>2815.3</v>
      </c>
      <c r="K1696" s="263">
        <v>2755.3</v>
      </c>
      <c r="L1696" s="12">
        <v>101</v>
      </c>
      <c r="M1696" s="250">
        <f t="shared" si="359"/>
        <v>373493</v>
      </c>
      <c r="N1696" s="250"/>
      <c r="O1696" s="250"/>
      <c r="P1696" s="250"/>
      <c r="Q1696" s="137">
        <f t="shared" si="360"/>
        <v>373493</v>
      </c>
      <c r="R1696" s="250"/>
      <c r="S1696" s="255"/>
      <c r="T1696" s="250"/>
      <c r="U1696" s="250"/>
      <c r="V1696" s="250"/>
      <c r="W1696" s="250"/>
      <c r="X1696" s="250"/>
      <c r="Y1696" s="250">
        <v>16.87</v>
      </c>
      <c r="Z1696" s="250">
        <v>173813</v>
      </c>
      <c r="AA1696" s="250"/>
      <c r="AB1696" s="250"/>
      <c r="AC1696" s="250"/>
      <c r="AD1696" s="250"/>
      <c r="AE1696" s="250">
        <v>199680</v>
      </c>
      <c r="AF1696" s="250"/>
      <c r="AG1696" s="337">
        <v>2025</v>
      </c>
      <c r="AH1696" s="218" t="s">
        <v>3083</v>
      </c>
      <c r="AI1696" s="218"/>
      <c r="AJ1696" s="134">
        <f t="shared" si="357"/>
        <v>1609</v>
      </c>
      <c r="AK1696" s="35" t="s">
        <v>153</v>
      </c>
      <c r="AL1696" s="134" t="str">
        <f t="shared" si="358"/>
        <v>1609.</v>
      </c>
      <c r="AM1696" s="129"/>
      <c r="AN1696" s="35"/>
      <c r="AO1696" s="193"/>
    </row>
    <row r="1697" spans="1:43" ht="22.5" hidden="1" customHeight="1" x14ac:dyDescent="0.25">
      <c r="A1697" s="68" t="s">
        <v>4793</v>
      </c>
      <c r="B1697" s="25">
        <v>3629</v>
      </c>
      <c r="C1697" s="211" t="s">
        <v>870</v>
      </c>
      <c r="D1697" s="117">
        <v>1966</v>
      </c>
      <c r="E1697" s="68" t="s">
        <v>2932</v>
      </c>
      <c r="F1697" s="68" t="s">
        <v>2934</v>
      </c>
      <c r="G1697" s="25">
        <v>4</v>
      </c>
      <c r="H1697" s="25">
        <v>3</v>
      </c>
      <c r="I1697" s="170">
        <v>2078.1999999999998</v>
      </c>
      <c r="J1697" s="137">
        <v>1873.9</v>
      </c>
      <c r="K1697" s="170">
        <v>1873.9</v>
      </c>
      <c r="L1697" s="12">
        <v>48</v>
      </c>
      <c r="M1697" s="250">
        <f t="shared" si="359"/>
        <v>1423432</v>
      </c>
      <c r="N1697" s="250"/>
      <c r="O1697" s="250"/>
      <c r="P1697" s="250"/>
      <c r="Q1697" s="137">
        <f t="shared" si="360"/>
        <v>1423432</v>
      </c>
      <c r="R1697" s="259"/>
      <c r="S1697" s="260"/>
      <c r="T1697" s="259"/>
      <c r="U1697" s="259">
        <v>770</v>
      </c>
      <c r="V1697" s="259">
        <v>1293688</v>
      </c>
      <c r="W1697" s="259"/>
      <c r="X1697" s="259"/>
      <c r="Y1697" s="259">
        <v>41.21</v>
      </c>
      <c r="Z1697" s="259">
        <v>129744</v>
      </c>
      <c r="AA1697" s="259"/>
      <c r="AB1697" s="259"/>
      <c r="AC1697" s="259"/>
      <c r="AD1697" s="259"/>
      <c r="AE1697" s="137"/>
      <c r="AF1697" s="259"/>
      <c r="AG1697" s="337">
        <v>2025</v>
      </c>
      <c r="AH1697" s="166"/>
      <c r="AI1697" s="166"/>
      <c r="AJ1697" s="134">
        <f t="shared" si="357"/>
        <v>1610</v>
      </c>
      <c r="AK1697" s="35" t="s">
        <v>153</v>
      </c>
      <c r="AL1697" s="134" t="str">
        <f t="shared" si="358"/>
        <v>1610.</v>
      </c>
      <c r="AM1697" s="129"/>
      <c r="AN1697" s="35"/>
      <c r="AO1697" s="193"/>
    </row>
    <row r="1698" spans="1:43" ht="22.5" hidden="1" customHeight="1" x14ac:dyDescent="0.25">
      <c r="A1698" s="68" t="s">
        <v>4794</v>
      </c>
      <c r="B1698" s="68">
        <v>3415</v>
      </c>
      <c r="C1698" s="333" t="s">
        <v>3196</v>
      </c>
      <c r="D1698" s="181">
        <v>1989</v>
      </c>
      <c r="E1698" s="312" t="s">
        <v>2932</v>
      </c>
      <c r="F1698" s="68" t="s">
        <v>2934</v>
      </c>
      <c r="G1698" s="181">
        <v>5</v>
      </c>
      <c r="H1698" s="181">
        <v>6</v>
      </c>
      <c r="I1698" s="335">
        <v>5464.8</v>
      </c>
      <c r="J1698" s="137">
        <v>4821.1000000000004</v>
      </c>
      <c r="K1698" s="170">
        <v>4821.1000000000004</v>
      </c>
      <c r="L1698" s="12">
        <v>215</v>
      </c>
      <c r="M1698" s="250">
        <f t="shared" si="359"/>
        <v>1613000</v>
      </c>
      <c r="N1698" s="250"/>
      <c r="O1698" s="250"/>
      <c r="P1698" s="250"/>
      <c r="Q1698" s="137">
        <f t="shared" si="360"/>
        <v>1613000</v>
      </c>
      <c r="R1698" s="259">
        <v>1613000</v>
      </c>
      <c r="S1698" s="260"/>
      <c r="T1698" s="259"/>
      <c r="U1698" s="259"/>
      <c r="V1698" s="259"/>
      <c r="W1698" s="259"/>
      <c r="X1698" s="259"/>
      <c r="Y1698" s="259"/>
      <c r="Z1698" s="259"/>
      <c r="AA1698" s="259"/>
      <c r="AB1698" s="259"/>
      <c r="AC1698" s="259"/>
      <c r="AD1698" s="259"/>
      <c r="AE1698" s="137"/>
      <c r="AF1698" s="259"/>
      <c r="AG1698" s="337">
        <v>2025</v>
      </c>
      <c r="AH1698" s="166" t="s">
        <v>3053</v>
      </c>
      <c r="AI1698" s="166"/>
      <c r="AJ1698" s="134">
        <f t="shared" si="357"/>
        <v>1611</v>
      </c>
      <c r="AK1698" s="35" t="s">
        <v>153</v>
      </c>
      <c r="AL1698" s="134" t="str">
        <f t="shared" si="358"/>
        <v>1611.</v>
      </c>
      <c r="AM1698" s="129"/>
      <c r="AN1698" s="35"/>
      <c r="AO1698" s="193"/>
    </row>
    <row r="1699" spans="1:43" s="33" customFormat="1" ht="22.5" hidden="1" customHeight="1" x14ac:dyDescent="0.25">
      <c r="A1699" s="70"/>
      <c r="B1699" s="45"/>
      <c r="C1699" s="203" t="s">
        <v>1191</v>
      </c>
      <c r="D1699" s="25"/>
      <c r="E1699" s="68"/>
      <c r="F1699" s="68"/>
      <c r="G1699" s="25"/>
      <c r="H1699" s="25"/>
      <c r="I1699" s="135">
        <f>SUM(I1700:I1706)</f>
        <v>8049.2000000000007</v>
      </c>
      <c r="J1699" s="135">
        <f t="shared" ref="J1699:AB1699" si="361">SUM(J1700:J1706)</f>
        <v>7349.4</v>
      </c>
      <c r="K1699" s="135">
        <f t="shared" si="361"/>
        <v>6740.7999999999993</v>
      </c>
      <c r="L1699" s="103">
        <f t="shared" si="361"/>
        <v>323</v>
      </c>
      <c r="M1699" s="135">
        <f t="shared" si="361"/>
        <v>1193951</v>
      </c>
      <c r="N1699" s="135"/>
      <c r="O1699" s="135"/>
      <c r="P1699" s="135"/>
      <c r="Q1699" s="135">
        <f>M1699</f>
        <v>1193951</v>
      </c>
      <c r="R1699" s="135">
        <f t="shared" si="361"/>
        <v>845941</v>
      </c>
      <c r="S1699" s="103"/>
      <c r="T1699" s="135"/>
      <c r="U1699" s="135"/>
      <c r="V1699" s="135"/>
      <c r="W1699" s="135"/>
      <c r="X1699" s="135"/>
      <c r="Y1699" s="135"/>
      <c r="Z1699" s="135"/>
      <c r="AA1699" s="135">
        <f t="shared" si="361"/>
        <v>130</v>
      </c>
      <c r="AB1699" s="135">
        <f t="shared" si="361"/>
        <v>348010</v>
      </c>
      <c r="AC1699" s="135"/>
      <c r="AD1699" s="135"/>
      <c r="AE1699" s="135"/>
      <c r="AF1699" s="135"/>
      <c r="AG1699" s="152"/>
      <c r="AH1699" s="124"/>
      <c r="AI1699" s="124"/>
      <c r="AJ1699" s="134"/>
      <c r="AK1699" s="35"/>
      <c r="AL1699" s="134"/>
      <c r="AM1699" s="153"/>
      <c r="AN1699" s="297"/>
      <c r="AO1699" s="193"/>
    </row>
    <row r="1700" spans="1:43" ht="22.5" hidden="1" customHeight="1" x14ac:dyDescent="0.25">
      <c r="A1700" s="68" t="s">
        <v>4795</v>
      </c>
      <c r="B1700" s="25">
        <v>3434</v>
      </c>
      <c r="C1700" s="333" t="s">
        <v>2970</v>
      </c>
      <c r="D1700" s="117">
        <v>1997</v>
      </c>
      <c r="E1700" s="118" t="s">
        <v>2932</v>
      </c>
      <c r="F1700" s="68" t="s">
        <v>2935</v>
      </c>
      <c r="G1700" s="117">
        <v>2</v>
      </c>
      <c r="H1700" s="117">
        <v>1</v>
      </c>
      <c r="I1700" s="335">
        <v>642.70000000000005</v>
      </c>
      <c r="J1700" s="137">
        <v>549.4</v>
      </c>
      <c r="K1700" s="170">
        <v>549.4</v>
      </c>
      <c r="L1700" s="12">
        <v>22</v>
      </c>
      <c r="M1700" s="250">
        <f t="shared" ref="M1700:M1706" si="362">R1700+T1700+V1700+X1700+Z1700+AB1700+AE1700+AF1700</f>
        <v>147888</v>
      </c>
      <c r="N1700" s="250"/>
      <c r="O1700" s="250"/>
      <c r="P1700" s="250"/>
      <c r="Q1700" s="137">
        <f t="shared" ref="Q1700:Q1706" si="363">M1700</f>
        <v>147888</v>
      </c>
      <c r="R1700" s="259">
        <v>147888</v>
      </c>
      <c r="S1700" s="260"/>
      <c r="T1700" s="259"/>
      <c r="U1700" s="259"/>
      <c r="V1700" s="259"/>
      <c r="W1700" s="259"/>
      <c r="X1700" s="259"/>
      <c r="Y1700" s="259"/>
      <c r="Z1700" s="259"/>
      <c r="AA1700" s="259"/>
      <c r="AB1700" s="259"/>
      <c r="AC1700" s="259"/>
      <c r="AD1700" s="259"/>
      <c r="AE1700" s="259"/>
      <c r="AF1700" s="259"/>
      <c r="AG1700" s="337">
        <v>2025</v>
      </c>
      <c r="AH1700" s="166" t="s">
        <v>3049</v>
      </c>
      <c r="AI1700" s="166"/>
      <c r="AJ1700" s="134">
        <f t="shared" si="357"/>
        <v>1612</v>
      </c>
      <c r="AK1700" s="35" t="s">
        <v>153</v>
      </c>
      <c r="AL1700" s="134" t="str">
        <f t="shared" si="358"/>
        <v>1612.</v>
      </c>
      <c r="AM1700" s="129"/>
      <c r="AN1700" s="35"/>
      <c r="AO1700" s="193"/>
    </row>
    <row r="1701" spans="1:43" ht="22.5" hidden="1" customHeight="1" x14ac:dyDescent="0.25">
      <c r="A1701" s="68" t="s">
        <v>4796</v>
      </c>
      <c r="B1701" s="25">
        <v>3311</v>
      </c>
      <c r="C1701" s="211" t="s">
        <v>2972</v>
      </c>
      <c r="D1701" s="117">
        <v>1972</v>
      </c>
      <c r="E1701" s="68" t="s">
        <v>2932</v>
      </c>
      <c r="F1701" s="68" t="s">
        <v>2934</v>
      </c>
      <c r="G1701" s="25">
        <v>2</v>
      </c>
      <c r="H1701" s="25">
        <v>2</v>
      </c>
      <c r="I1701" s="170">
        <v>559.4</v>
      </c>
      <c r="J1701" s="137">
        <v>510.9</v>
      </c>
      <c r="K1701" s="170">
        <v>510.9</v>
      </c>
      <c r="L1701" s="12">
        <v>27</v>
      </c>
      <c r="M1701" s="250">
        <f t="shared" si="362"/>
        <v>57160</v>
      </c>
      <c r="N1701" s="250"/>
      <c r="O1701" s="250"/>
      <c r="P1701" s="250"/>
      <c r="Q1701" s="137">
        <f t="shared" si="363"/>
        <v>57160</v>
      </c>
      <c r="R1701" s="259">
        <v>57160</v>
      </c>
      <c r="S1701" s="260"/>
      <c r="T1701" s="259"/>
      <c r="U1701" s="259"/>
      <c r="V1701" s="259"/>
      <c r="W1701" s="259"/>
      <c r="X1701" s="259"/>
      <c r="Y1701" s="259"/>
      <c r="Z1701" s="259"/>
      <c r="AA1701" s="259"/>
      <c r="AB1701" s="259"/>
      <c r="AC1701" s="259"/>
      <c r="AD1701" s="259"/>
      <c r="AE1701" s="259"/>
      <c r="AF1701" s="259"/>
      <c r="AG1701" s="337">
        <v>2025</v>
      </c>
      <c r="AH1701" s="166" t="s">
        <v>3048</v>
      </c>
      <c r="AI1701" s="166"/>
      <c r="AJ1701" s="134">
        <f t="shared" si="357"/>
        <v>1613</v>
      </c>
      <c r="AK1701" s="35" t="s">
        <v>153</v>
      </c>
      <c r="AL1701" s="134" t="str">
        <f t="shared" si="358"/>
        <v>1613.</v>
      </c>
      <c r="AM1701" s="129"/>
      <c r="AO1701" s="193"/>
    </row>
    <row r="1702" spans="1:43" ht="22.5" hidden="1" customHeight="1" x14ac:dyDescent="0.25">
      <c r="A1702" s="68" t="s">
        <v>4797</v>
      </c>
      <c r="B1702" s="25">
        <v>3481</v>
      </c>
      <c r="C1702" s="168" t="s">
        <v>2974</v>
      </c>
      <c r="D1702" s="25">
        <v>1973</v>
      </c>
      <c r="E1702" s="68" t="s">
        <v>2932</v>
      </c>
      <c r="F1702" s="68" t="s">
        <v>2934</v>
      </c>
      <c r="G1702" s="25">
        <v>5</v>
      </c>
      <c r="H1702" s="25">
        <v>1</v>
      </c>
      <c r="I1702" s="250">
        <v>3930.5</v>
      </c>
      <c r="J1702" s="137">
        <v>3610.7</v>
      </c>
      <c r="K1702" s="263">
        <v>3002.1</v>
      </c>
      <c r="L1702" s="12">
        <v>189</v>
      </c>
      <c r="M1702" s="250">
        <f t="shared" si="362"/>
        <v>300090</v>
      </c>
      <c r="N1702" s="250"/>
      <c r="O1702" s="250"/>
      <c r="P1702" s="250"/>
      <c r="Q1702" s="137">
        <f t="shared" si="363"/>
        <v>300090</v>
      </c>
      <c r="R1702" s="250">
        <v>300090</v>
      </c>
      <c r="S1702" s="255"/>
      <c r="T1702" s="250"/>
      <c r="U1702" s="250"/>
      <c r="V1702" s="250"/>
      <c r="W1702" s="250"/>
      <c r="X1702" s="250"/>
      <c r="Y1702" s="250"/>
      <c r="Z1702" s="250"/>
      <c r="AA1702" s="250"/>
      <c r="AB1702" s="250"/>
      <c r="AC1702" s="250"/>
      <c r="AD1702" s="250"/>
      <c r="AE1702" s="250"/>
      <c r="AF1702" s="250"/>
      <c r="AG1702" s="337">
        <v>2025</v>
      </c>
      <c r="AH1702" s="218" t="s">
        <v>3048</v>
      </c>
      <c r="AI1702" s="218"/>
      <c r="AJ1702" s="134">
        <f t="shared" si="357"/>
        <v>1614</v>
      </c>
      <c r="AK1702" s="35" t="s">
        <v>153</v>
      </c>
      <c r="AL1702" s="134" t="str">
        <f t="shared" si="358"/>
        <v>1614.</v>
      </c>
      <c r="AM1702" s="129"/>
      <c r="AN1702" s="35"/>
      <c r="AO1702" s="193"/>
    </row>
    <row r="1703" spans="1:43" ht="22.5" hidden="1" customHeight="1" x14ac:dyDescent="0.25">
      <c r="A1703" s="68" t="s">
        <v>4798</v>
      </c>
      <c r="B1703" s="25">
        <v>3489</v>
      </c>
      <c r="C1703" s="36" t="s">
        <v>2975</v>
      </c>
      <c r="D1703" s="25">
        <v>1984</v>
      </c>
      <c r="E1703" s="68" t="s">
        <v>2932</v>
      </c>
      <c r="F1703" s="68" t="s">
        <v>2934</v>
      </c>
      <c r="G1703" s="25">
        <v>2</v>
      </c>
      <c r="H1703" s="25">
        <v>3</v>
      </c>
      <c r="I1703" s="250">
        <v>964.6</v>
      </c>
      <c r="J1703" s="250">
        <v>916.8</v>
      </c>
      <c r="K1703" s="263">
        <v>916.8</v>
      </c>
      <c r="L1703" s="12">
        <v>42</v>
      </c>
      <c r="M1703" s="250">
        <f t="shared" si="362"/>
        <v>192915</v>
      </c>
      <c r="N1703" s="250"/>
      <c r="O1703" s="250"/>
      <c r="P1703" s="250"/>
      <c r="Q1703" s="137">
        <f t="shared" si="363"/>
        <v>192915</v>
      </c>
      <c r="R1703" s="250">
        <v>192915</v>
      </c>
      <c r="S1703" s="255"/>
      <c r="T1703" s="250"/>
      <c r="U1703" s="250"/>
      <c r="V1703" s="250"/>
      <c r="W1703" s="250"/>
      <c r="X1703" s="250"/>
      <c r="Y1703" s="250"/>
      <c r="Z1703" s="250"/>
      <c r="AA1703" s="250"/>
      <c r="AB1703" s="250"/>
      <c r="AC1703" s="250"/>
      <c r="AD1703" s="250"/>
      <c r="AE1703" s="250"/>
      <c r="AF1703" s="250"/>
      <c r="AG1703" s="337">
        <v>2025</v>
      </c>
      <c r="AH1703" s="218" t="s">
        <v>3048</v>
      </c>
      <c r="AI1703" s="218"/>
      <c r="AJ1703" s="134">
        <f t="shared" si="357"/>
        <v>1615</v>
      </c>
      <c r="AK1703" s="35" t="s">
        <v>153</v>
      </c>
      <c r="AL1703" s="134" t="str">
        <f t="shared" si="358"/>
        <v>1615.</v>
      </c>
      <c r="AM1703" s="129"/>
      <c r="AN1703" s="35"/>
      <c r="AO1703" s="193"/>
    </row>
    <row r="1704" spans="1:43" ht="22.5" hidden="1" customHeight="1" x14ac:dyDescent="0.25">
      <c r="A1704" s="68" t="s">
        <v>4799</v>
      </c>
      <c r="B1704" s="25">
        <v>3408</v>
      </c>
      <c r="C1704" s="36" t="s">
        <v>2976</v>
      </c>
      <c r="D1704" s="117">
        <v>1972</v>
      </c>
      <c r="E1704" s="68" t="s">
        <v>2932</v>
      </c>
      <c r="F1704" s="68" t="s">
        <v>2934</v>
      </c>
      <c r="G1704" s="25">
        <v>2</v>
      </c>
      <c r="H1704" s="25">
        <v>2</v>
      </c>
      <c r="I1704" s="170">
        <v>574.70000000000005</v>
      </c>
      <c r="J1704" s="170">
        <v>524.5</v>
      </c>
      <c r="K1704" s="170">
        <v>524.5</v>
      </c>
      <c r="L1704" s="12">
        <v>12</v>
      </c>
      <c r="M1704" s="250">
        <f t="shared" si="362"/>
        <v>192744</v>
      </c>
      <c r="N1704" s="250"/>
      <c r="O1704" s="250"/>
      <c r="P1704" s="250"/>
      <c r="Q1704" s="137">
        <f t="shared" si="363"/>
        <v>192744</v>
      </c>
      <c r="R1704" s="250"/>
      <c r="S1704" s="255"/>
      <c r="T1704" s="250"/>
      <c r="U1704" s="250"/>
      <c r="V1704" s="250"/>
      <c r="W1704" s="250"/>
      <c r="X1704" s="250"/>
      <c r="Y1704" s="250"/>
      <c r="Z1704" s="250"/>
      <c r="AA1704" s="250">
        <v>72</v>
      </c>
      <c r="AB1704" s="250">
        <f>AA1704*2677</f>
        <v>192744</v>
      </c>
      <c r="AC1704" s="250"/>
      <c r="AD1704" s="250"/>
      <c r="AE1704" s="250"/>
      <c r="AF1704" s="250"/>
      <c r="AG1704" s="337">
        <v>2025</v>
      </c>
      <c r="AH1704" s="166"/>
      <c r="AI1704" s="166"/>
      <c r="AJ1704" s="134">
        <f t="shared" si="357"/>
        <v>1616</v>
      </c>
      <c r="AK1704" s="35" t="s">
        <v>153</v>
      </c>
      <c r="AL1704" s="134" t="str">
        <f t="shared" si="358"/>
        <v>1616.</v>
      </c>
      <c r="AM1704" s="129"/>
      <c r="AN1704" s="35"/>
      <c r="AO1704" s="193"/>
    </row>
    <row r="1705" spans="1:43" ht="22.5" hidden="1" customHeight="1" x14ac:dyDescent="0.25">
      <c r="A1705" s="68" t="s">
        <v>4800</v>
      </c>
      <c r="B1705" s="25">
        <v>3293</v>
      </c>
      <c r="C1705" s="211" t="s">
        <v>3041</v>
      </c>
      <c r="D1705" s="117">
        <v>1959</v>
      </c>
      <c r="E1705" s="68" t="s">
        <v>2932</v>
      </c>
      <c r="F1705" s="68" t="s">
        <v>2934</v>
      </c>
      <c r="G1705" s="25">
        <v>2</v>
      </c>
      <c r="H1705" s="25">
        <v>2</v>
      </c>
      <c r="I1705" s="170">
        <v>729.6</v>
      </c>
      <c r="J1705" s="137">
        <v>683.2</v>
      </c>
      <c r="K1705" s="170">
        <v>683.2</v>
      </c>
      <c r="L1705" s="12">
        <v>12</v>
      </c>
      <c r="M1705" s="250">
        <f t="shared" si="362"/>
        <v>155266</v>
      </c>
      <c r="N1705" s="250"/>
      <c r="O1705" s="250"/>
      <c r="P1705" s="250"/>
      <c r="Q1705" s="137">
        <f t="shared" si="363"/>
        <v>155266</v>
      </c>
      <c r="R1705" s="259"/>
      <c r="S1705" s="260"/>
      <c r="T1705" s="259"/>
      <c r="U1705" s="259"/>
      <c r="V1705" s="259"/>
      <c r="W1705" s="259"/>
      <c r="X1705" s="259"/>
      <c r="Y1705" s="259"/>
      <c r="Z1705" s="259"/>
      <c r="AA1705" s="259">
        <v>58</v>
      </c>
      <c r="AB1705" s="259">
        <f>AA1705*2677</f>
        <v>155266</v>
      </c>
      <c r="AC1705" s="259"/>
      <c r="AD1705" s="259"/>
      <c r="AE1705" s="137"/>
      <c r="AF1705" s="259"/>
      <c r="AG1705" s="337">
        <v>2025</v>
      </c>
      <c r="AH1705" s="166"/>
      <c r="AI1705" s="166"/>
      <c r="AJ1705" s="134">
        <f t="shared" si="357"/>
        <v>1617</v>
      </c>
      <c r="AK1705" s="35" t="s">
        <v>153</v>
      </c>
      <c r="AL1705" s="134" t="str">
        <f t="shared" si="358"/>
        <v>1617.</v>
      </c>
      <c r="AM1705" s="129"/>
      <c r="AN1705" s="35"/>
      <c r="AO1705" s="193"/>
    </row>
    <row r="1706" spans="1:43" ht="22.5" hidden="1" customHeight="1" x14ac:dyDescent="0.25">
      <c r="A1706" s="68" t="s">
        <v>4801</v>
      </c>
      <c r="B1706" s="25">
        <v>3431</v>
      </c>
      <c r="C1706" s="36" t="s">
        <v>2977</v>
      </c>
      <c r="D1706" s="25">
        <v>1997</v>
      </c>
      <c r="E1706" s="68" t="s">
        <v>2932</v>
      </c>
      <c r="F1706" s="68" t="s">
        <v>2935</v>
      </c>
      <c r="G1706" s="25">
        <v>2</v>
      </c>
      <c r="H1706" s="25">
        <v>1</v>
      </c>
      <c r="I1706" s="250">
        <v>647.70000000000005</v>
      </c>
      <c r="J1706" s="250">
        <v>553.9</v>
      </c>
      <c r="K1706" s="263">
        <v>553.9</v>
      </c>
      <c r="L1706" s="12">
        <v>19</v>
      </c>
      <c r="M1706" s="250">
        <f t="shared" si="362"/>
        <v>147888</v>
      </c>
      <c r="N1706" s="250"/>
      <c r="O1706" s="250"/>
      <c r="P1706" s="250"/>
      <c r="Q1706" s="137">
        <f t="shared" si="363"/>
        <v>147888</v>
      </c>
      <c r="R1706" s="250">
        <v>147888</v>
      </c>
      <c r="S1706" s="255"/>
      <c r="T1706" s="250"/>
      <c r="U1706" s="250"/>
      <c r="V1706" s="250"/>
      <c r="W1706" s="250"/>
      <c r="X1706" s="250"/>
      <c r="Y1706" s="250"/>
      <c r="Z1706" s="250"/>
      <c r="AA1706" s="250"/>
      <c r="AB1706" s="250"/>
      <c r="AC1706" s="250"/>
      <c r="AD1706" s="250"/>
      <c r="AE1706" s="250"/>
      <c r="AF1706" s="250"/>
      <c r="AG1706" s="337">
        <v>2025</v>
      </c>
      <c r="AH1706" s="218" t="s">
        <v>3049</v>
      </c>
      <c r="AI1706" s="218"/>
      <c r="AJ1706" s="134">
        <f t="shared" si="357"/>
        <v>1618</v>
      </c>
      <c r="AK1706" s="35" t="s">
        <v>153</v>
      </c>
      <c r="AL1706" s="134" t="str">
        <f t="shared" si="358"/>
        <v>1618.</v>
      </c>
      <c r="AM1706" s="129"/>
      <c r="AN1706" s="35"/>
      <c r="AO1706" s="193"/>
    </row>
    <row r="1707" spans="1:43" s="33" customFormat="1" ht="22.5" hidden="1" customHeight="1" x14ac:dyDescent="0.25">
      <c r="A1707" s="70"/>
      <c r="B1707" s="45"/>
      <c r="C1707" s="203" t="s">
        <v>1192</v>
      </c>
      <c r="D1707" s="25"/>
      <c r="E1707" s="68"/>
      <c r="F1707" s="68"/>
      <c r="G1707" s="25"/>
      <c r="H1707" s="25"/>
      <c r="I1707" s="135">
        <f>SUM(I1708:I1989)</f>
        <v>535239.91</v>
      </c>
      <c r="J1707" s="135">
        <f t="shared" ref="J1707:AF1707" si="364">SUM(J1708:J1989)</f>
        <v>476328.34999999974</v>
      </c>
      <c r="K1707" s="135">
        <f t="shared" si="364"/>
        <v>471989.24999999977</v>
      </c>
      <c r="L1707" s="103">
        <f t="shared" si="364"/>
        <v>16423</v>
      </c>
      <c r="M1707" s="135">
        <f t="shared" si="364"/>
        <v>500861893.89000005</v>
      </c>
      <c r="N1707" s="135"/>
      <c r="O1707" s="135"/>
      <c r="P1707" s="135"/>
      <c r="Q1707" s="135">
        <f>M1707</f>
        <v>500861893.89000005</v>
      </c>
      <c r="R1707" s="135">
        <f t="shared" si="364"/>
        <v>394588110</v>
      </c>
      <c r="S1707" s="103"/>
      <c r="T1707" s="135"/>
      <c r="U1707" s="135">
        <f t="shared" si="364"/>
        <v>14381.4</v>
      </c>
      <c r="V1707" s="135">
        <f t="shared" si="364"/>
        <v>88501722.599999994</v>
      </c>
      <c r="W1707" s="135">
        <f t="shared" si="364"/>
        <v>1652.4</v>
      </c>
      <c r="X1707" s="135">
        <f t="shared" si="364"/>
        <v>3658413.5999999996</v>
      </c>
      <c r="Y1707" s="135">
        <f t="shared" si="364"/>
        <v>3179.2999999999997</v>
      </c>
      <c r="Z1707" s="135">
        <f t="shared" si="364"/>
        <v>10008436.4</v>
      </c>
      <c r="AA1707" s="135">
        <f t="shared" si="364"/>
        <v>1449.7</v>
      </c>
      <c r="AB1707" s="135">
        <f t="shared" si="364"/>
        <v>3880846.9</v>
      </c>
      <c r="AC1707" s="135"/>
      <c r="AD1707" s="135"/>
      <c r="AE1707" s="135"/>
      <c r="AF1707" s="135">
        <f t="shared" si="364"/>
        <v>224364.39</v>
      </c>
      <c r="AG1707" s="152"/>
      <c r="AH1707" s="124"/>
      <c r="AI1707" s="124"/>
      <c r="AJ1707" s="134"/>
      <c r="AK1707" s="35"/>
      <c r="AL1707" s="134"/>
      <c r="AM1707" s="153"/>
      <c r="AN1707" s="297"/>
      <c r="AO1707" s="193"/>
    </row>
    <row r="1708" spans="1:43" ht="22.5" hidden="1" customHeight="1" x14ac:dyDescent="0.25">
      <c r="A1708" s="68" t="s">
        <v>4802</v>
      </c>
      <c r="B1708" s="25">
        <v>3253</v>
      </c>
      <c r="C1708" s="168" t="s">
        <v>734</v>
      </c>
      <c r="D1708" s="25">
        <v>1969</v>
      </c>
      <c r="E1708" s="68" t="s">
        <v>2932</v>
      </c>
      <c r="F1708" s="68" t="s">
        <v>2934</v>
      </c>
      <c r="G1708" s="25">
        <v>2</v>
      </c>
      <c r="H1708" s="25">
        <v>1</v>
      </c>
      <c r="I1708" s="250">
        <v>372.7</v>
      </c>
      <c r="J1708" s="137">
        <v>330.6</v>
      </c>
      <c r="K1708" s="263">
        <v>330.6</v>
      </c>
      <c r="L1708" s="12">
        <v>21</v>
      </c>
      <c r="M1708" s="250">
        <f>R1708+T1708+V1708+X1708+Z1708+AB1708+AE1708+AF1708</f>
        <v>726919</v>
      </c>
      <c r="N1708" s="250"/>
      <c r="O1708" s="250"/>
      <c r="P1708" s="250"/>
      <c r="Q1708" s="137">
        <f t="shared" ref="Q1708:Q1745" si="365">M1708</f>
        <v>726919</v>
      </c>
      <c r="R1708" s="259">
        <v>726919</v>
      </c>
      <c r="S1708" s="255"/>
      <c r="T1708" s="250"/>
      <c r="U1708" s="250"/>
      <c r="V1708" s="250"/>
      <c r="W1708" s="250"/>
      <c r="X1708" s="250"/>
      <c r="Y1708" s="250"/>
      <c r="Z1708" s="250"/>
      <c r="AA1708" s="250"/>
      <c r="AB1708" s="250"/>
      <c r="AC1708" s="250"/>
      <c r="AD1708" s="250"/>
      <c r="AE1708" s="137"/>
      <c r="AF1708" s="250"/>
      <c r="AG1708" s="337">
        <v>2025</v>
      </c>
      <c r="AH1708" s="218" t="s">
        <v>3050</v>
      </c>
      <c r="AI1708" s="218"/>
      <c r="AJ1708" s="134">
        <f t="shared" si="357"/>
        <v>1619</v>
      </c>
      <c r="AK1708" s="35" t="s">
        <v>153</v>
      </c>
      <c r="AL1708" s="134" t="str">
        <f t="shared" si="358"/>
        <v>1619.</v>
      </c>
      <c r="AM1708" s="129"/>
      <c r="AN1708" s="35"/>
      <c r="AO1708" s="193"/>
    </row>
    <row r="1709" spans="1:43" ht="22.5" hidden="1" customHeight="1" x14ac:dyDescent="0.25">
      <c r="A1709" s="68" t="s">
        <v>4803</v>
      </c>
      <c r="B1709" s="25">
        <v>3264</v>
      </c>
      <c r="C1709" s="36" t="s">
        <v>1716</v>
      </c>
      <c r="D1709" s="117">
        <v>1982</v>
      </c>
      <c r="E1709" s="68" t="s">
        <v>2932</v>
      </c>
      <c r="F1709" s="68" t="s">
        <v>2934</v>
      </c>
      <c r="G1709" s="25">
        <v>2</v>
      </c>
      <c r="H1709" s="25">
        <v>2</v>
      </c>
      <c r="I1709" s="170">
        <v>961</v>
      </c>
      <c r="J1709" s="170">
        <v>873.2</v>
      </c>
      <c r="K1709" s="170">
        <v>873.2</v>
      </c>
      <c r="L1709" s="12">
        <v>35</v>
      </c>
      <c r="M1709" s="250">
        <f t="shared" ref="M1709:M1745" si="366">R1709+T1709+V1709+X1709+Z1709+AB1709+AE1709+AF1709</f>
        <v>655851.5</v>
      </c>
      <c r="N1709" s="250"/>
      <c r="O1709" s="250"/>
      <c r="P1709" s="250"/>
      <c r="Q1709" s="137">
        <f t="shared" si="365"/>
        <v>655851.5</v>
      </c>
      <c r="R1709" s="250">
        <v>655851.5</v>
      </c>
      <c r="S1709" s="255"/>
      <c r="T1709" s="250"/>
      <c r="U1709" s="250"/>
      <c r="V1709" s="250"/>
      <c r="W1709" s="250"/>
      <c r="X1709" s="250"/>
      <c r="Y1709" s="250"/>
      <c r="Z1709" s="250"/>
      <c r="AA1709" s="250"/>
      <c r="AB1709" s="250"/>
      <c r="AC1709" s="250"/>
      <c r="AD1709" s="250"/>
      <c r="AE1709" s="137"/>
      <c r="AF1709" s="335"/>
      <c r="AG1709" s="337">
        <v>2025</v>
      </c>
      <c r="AH1709" s="218" t="s">
        <v>3050</v>
      </c>
      <c r="AI1709" s="218"/>
      <c r="AJ1709" s="134">
        <f t="shared" si="357"/>
        <v>1620</v>
      </c>
      <c r="AK1709" s="35" t="s">
        <v>153</v>
      </c>
      <c r="AL1709" s="134" t="str">
        <f t="shared" si="358"/>
        <v>1620.</v>
      </c>
      <c r="AM1709" s="129"/>
      <c r="AN1709" s="35"/>
      <c r="AO1709" s="193"/>
    </row>
    <row r="1710" spans="1:43" ht="22.5" hidden="1" customHeight="1" x14ac:dyDescent="0.25">
      <c r="A1710" s="68" t="s">
        <v>4804</v>
      </c>
      <c r="B1710" s="25">
        <v>3254</v>
      </c>
      <c r="C1710" s="168" t="s">
        <v>1849</v>
      </c>
      <c r="D1710" s="25">
        <v>1976</v>
      </c>
      <c r="E1710" s="68" t="s">
        <v>2932</v>
      </c>
      <c r="F1710" s="68" t="s">
        <v>2934</v>
      </c>
      <c r="G1710" s="25">
        <v>2</v>
      </c>
      <c r="H1710" s="25">
        <v>2</v>
      </c>
      <c r="I1710" s="250">
        <v>482.6</v>
      </c>
      <c r="J1710" s="137">
        <v>428.1</v>
      </c>
      <c r="K1710" s="263">
        <v>428.1</v>
      </c>
      <c r="L1710" s="12">
        <v>30</v>
      </c>
      <c r="M1710" s="250">
        <f t="shared" si="366"/>
        <v>1055860</v>
      </c>
      <c r="N1710" s="250"/>
      <c r="O1710" s="250"/>
      <c r="P1710" s="250"/>
      <c r="Q1710" s="137">
        <f t="shared" si="365"/>
        <v>1055860</v>
      </c>
      <c r="R1710" s="250">
        <v>1055860</v>
      </c>
      <c r="S1710" s="255"/>
      <c r="T1710" s="250"/>
      <c r="U1710" s="250"/>
      <c r="V1710" s="250"/>
      <c r="W1710" s="250"/>
      <c r="X1710" s="250"/>
      <c r="Y1710" s="250"/>
      <c r="Z1710" s="250"/>
      <c r="AA1710" s="250"/>
      <c r="AB1710" s="250"/>
      <c r="AC1710" s="250"/>
      <c r="AD1710" s="250"/>
      <c r="AE1710" s="250"/>
      <c r="AF1710" s="250"/>
      <c r="AG1710" s="337">
        <v>2025</v>
      </c>
      <c r="AH1710" s="218" t="s">
        <v>3050</v>
      </c>
      <c r="AI1710" s="218"/>
      <c r="AJ1710" s="134">
        <f t="shared" si="357"/>
        <v>1621</v>
      </c>
      <c r="AK1710" s="35" t="s">
        <v>153</v>
      </c>
      <c r="AL1710" s="134" t="str">
        <f t="shared" si="358"/>
        <v>1621.</v>
      </c>
      <c r="AM1710" s="129"/>
      <c r="AN1710" s="35"/>
      <c r="AO1710" s="193"/>
    </row>
    <row r="1711" spans="1:43" s="26" customFormat="1" ht="22.5" hidden="1" customHeight="1" x14ac:dyDescent="0.25">
      <c r="A1711" s="68" t="s">
        <v>4805</v>
      </c>
      <c r="B1711" s="25">
        <v>3605</v>
      </c>
      <c r="C1711" s="333" t="s">
        <v>745</v>
      </c>
      <c r="D1711" s="25">
        <v>1981</v>
      </c>
      <c r="E1711" s="68" t="s">
        <v>2932</v>
      </c>
      <c r="F1711" s="68" t="s">
        <v>2933</v>
      </c>
      <c r="G1711" s="25">
        <v>3</v>
      </c>
      <c r="H1711" s="25">
        <v>2</v>
      </c>
      <c r="I1711" s="250">
        <v>486.4</v>
      </c>
      <c r="J1711" s="137">
        <v>431.4</v>
      </c>
      <c r="K1711" s="263">
        <v>431.4</v>
      </c>
      <c r="L1711" s="12">
        <v>39</v>
      </c>
      <c r="M1711" s="250">
        <f t="shared" si="366"/>
        <v>950274</v>
      </c>
      <c r="N1711" s="250"/>
      <c r="O1711" s="250"/>
      <c r="P1711" s="250"/>
      <c r="Q1711" s="137">
        <f t="shared" si="365"/>
        <v>950274</v>
      </c>
      <c r="R1711" s="259">
        <v>950274</v>
      </c>
      <c r="S1711" s="255"/>
      <c r="T1711" s="250"/>
      <c r="U1711" s="250"/>
      <c r="V1711" s="250"/>
      <c r="W1711" s="250"/>
      <c r="X1711" s="250"/>
      <c r="Y1711" s="250"/>
      <c r="Z1711" s="250"/>
      <c r="AA1711" s="250"/>
      <c r="AB1711" s="250"/>
      <c r="AC1711" s="250"/>
      <c r="AD1711" s="250"/>
      <c r="AE1711" s="250"/>
      <c r="AF1711" s="250"/>
      <c r="AG1711" s="337">
        <v>2025</v>
      </c>
      <c r="AH1711" s="218" t="s">
        <v>3050</v>
      </c>
      <c r="AI1711" s="218"/>
      <c r="AJ1711" s="134">
        <f t="shared" si="357"/>
        <v>1622</v>
      </c>
      <c r="AK1711" s="35" t="s">
        <v>153</v>
      </c>
      <c r="AL1711" s="134" t="str">
        <f t="shared" si="358"/>
        <v>1622.</v>
      </c>
      <c r="AM1711" s="129"/>
      <c r="AN1711" s="307"/>
      <c r="AO1711" s="193"/>
      <c r="AQ1711" s="15"/>
    </row>
    <row r="1712" spans="1:43" ht="23.25" hidden="1" customHeight="1" x14ac:dyDescent="0.25">
      <c r="A1712" s="68" t="s">
        <v>4806</v>
      </c>
      <c r="B1712" s="25">
        <v>3606</v>
      </c>
      <c r="C1712" s="168" t="s">
        <v>746</v>
      </c>
      <c r="D1712" s="25">
        <v>1983</v>
      </c>
      <c r="E1712" s="68" t="s">
        <v>2932</v>
      </c>
      <c r="F1712" s="68" t="s">
        <v>2933</v>
      </c>
      <c r="G1712" s="25">
        <v>3</v>
      </c>
      <c r="H1712" s="25">
        <v>2</v>
      </c>
      <c r="I1712" s="250">
        <v>492.6</v>
      </c>
      <c r="J1712" s="137">
        <v>436.9</v>
      </c>
      <c r="K1712" s="263">
        <v>436.9</v>
      </c>
      <c r="L1712" s="12">
        <v>37</v>
      </c>
      <c r="M1712" s="250">
        <f t="shared" si="366"/>
        <v>950274</v>
      </c>
      <c r="N1712" s="250"/>
      <c r="O1712" s="250"/>
      <c r="P1712" s="250"/>
      <c r="Q1712" s="137">
        <f t="shared" si="365"/>
        <v>950274</v>
      </c>
      <c r="R1712" s="259">
        <v>950274</v>
      </c>
      <c r="S1712" s="255"/>
      <c r="T1712" s="250"/>
      <c r="U1712" s="250"/>
      <c r="V1712" s="250"/>
      <c r="W1712" s="250"/>
      <c r="X1712" s="250"/>
      <c r="Y1712" s="250"/>
      <c r="Z1712" s="250"/>
      <c r="AA1712" s="250"/>
      <c r="AB1712" s="250"/>
      <c r="AC1712" s="250"/>
      <c r="AD1712" s="250"/>
      <c r="AE1712" s="250"/>
      <c r="AF1712" s="250"/>
      <c r="AG1712" s="337">
        <v>2025</v>
      </c>
      <c r="AH1712" s="218" t="s">
        <v>3050</v>
      </c>
      <c r="AI1712" s="218"/>
      <c r="AJ1712" s="134">
        <f t="shared" si="357"/>
        <v>1623</v>
      </c>
      <c r="AK1712" s="35" t="s">
        <v>153</v>
      </c>
      <c r="AL1712" s="134" t="str">
        <f t="shared" si="358"/>
        <v>1623.</v>
      </c>
      <c r="AM1712" s="129"/>
      <c r="AN1712" s="35"/>
      <c r="AO1712" s="193"/>
    </row>
    <row r="1713" spans="1:41" ht="22.5" hidden="1" customHeight="1" x14ac:dyDescent="0.25">
      <c r="A1713" s="68" t="s">
        <v>4807</v>
      </c>
      <c r="B1713" s="25">
        <v>3607</v>
      </c>
      <c r="C1713" s="168" t="s">
        <v>747</v>
      </c>
      <c r="D1713" s="25">
        <v>1981</v>
      </c>
      <c r="E1713" s="68" t="s">
        <v>2932</v>
      </c>
      <c r="F1713" s="68" t="s">
        <v>2933</v>
      </c>
      <c r="G1713" s="25">
        <v>3</v>
      </c>
      <c r="H1713" s="25">
        <v>2</v>
      </c>
      <c r="I1713" s="250">
        <v>469.3</v>
      </c>
      <c r="J1713" s="137">
        <v>469.3</v>
      </c>
      <c r="K1713" s="263">
        <v>416.3</v>
      </c>
      <c r="L1713" s="12">
        <v>37</v>
      </c>
      <c r="M1713" s="250">
        <f t="shared" si="366"/>
        <v>360477</v>
      </c>
      <c r="N1713" s="250"/>
      <c r="O1713" s="250"/>
      <c r="P1713" s="250"/>
      <c r="Q1713" s="137">
        <f t="shared" si="365"/>
        <v>360477</v>
      </c>
      <c r="R1713" s="250">
        <v>360477</v>
      </c>
      <c r="S1713" s="255"/>
      <c r="T1713" s="250"/>
      <c r="U1713" s="250"/>
      <c r="V1713" s="250"/>
      <c r="W1713" s="250"/>
      <c r="X1713" s="250"/>
      <c r="Y1713" s="250"/>
      <c r="Z1713" s="250"/>
      <c r="AA1713" s="250"/>
      <c r="AB1713" s="250"/>
      <c r="AC1713" s="250"/>
      <c r="AD1713" s="250"/>
      <c r="AE1713" s="250"/>
      <c r="AF1713" s="250"/>
      <c r="AG1713" s="337">
        <v>2025</v>
      </c>
      <c r="AH1713" s="218" t="s">
        <v>3049</v>
      </c>
      <c r="AI1713" s="218"/>
      <c r="AJ1713" s="134">
        <f t="shared" si="357"/>
        <v>1624</v>
      </c>
      <c r="AK1713" s="35" t="s">
        <v>153</v>
      </c>
      <c r="AL1713" s="134" t="str">
        <f t="shared" si="358"/>
        <v>1624.</v>
      </c>
      <c r="AM1713" s="129"/>
      <c r="AN1713" s="35"/>
      <c r="AO1713" s="193"/>
    </row>
    <row r="1714" spans="1:41" ht="22.5" hidden="1" customHeight="1" x14ac:dyDescent="0.25">
      <c r="A1714" s="68" t="s">
        <v>4808</v>
      </c>
      <c r="B1714" s="25">
        <v>3459</v>
      </c>
      <c r="C1714" s="211" t="s">
        <v>837</v>
      </c>
      <c r="D1714" s="117">
        <v>1953</v>
      </c>
      <c r="E1714" s="68" t="s">
        <v>2932</v>
      </c>
      <c r="F1714" s="68" t="s">
        <v>2934</v>
      </c>
      <c r="G1714" s="25">
        <v>2</v>
      </c>
      <c r="H1714" s="25">
        <v>2</v>
      </c>
      <c r="I1714" s="170">
        <v>828.6</v>
      </c>
      <c r="J1714" s="137">
        <v>649.5</v>
      </c>
      <c r="K1714" s="170">
        <v>649.5</v>
      </c>
      <c r="L1714" s="12">
        <v>12</v>
      </c>
      <c r="M1714" s="250">
        <f t="shared" si="366"/>
        <v>1746230</v>
      </c>
      <c r="N1714" s="250"/>
      <c r="O1714" s="250"/>
      <c r="P1714" s="250"/>
      <c r="Q1714" s="137">
        <f t="shared" si="365"/>
        <v>1746230</v>
      </c>
      <c r="R1714" s="259">
        <v>1746230</v>
      </c>
      <c r="S1714" s="260"/>
      <c r="T1714" s="259"/>
      <c r="U1714" s="259"/>
      <c r="V1714" s="259"/>
      <c r="W1714" s="259"/>
      <c r="X1714" s="259"/>
      <c r="Y1714" s="259"/>
      <c r="Z1714" s="259"/>
      <c r="AA1714" s="259"/>
      <c r="AB1714" s="259"/>
      <c r="AC1714" s="259"/>
      <c r="AD1714" s="259"/>
      <c r="AE1714" s="259"/>
      <c r="AF1714" s="259"/>
      <c r="AG1714" s="337">
        <v>2025</v>
      </c>
      <c r="AH1714" s="166" t="s">
        <v>3050</v>
      </c>
      <c r="AI1714" s="166"/>
      <c r="AJ1714" s="134">
        <f t="shared" si="357"/>
        <v>1625</v>
      </c>
      <c r="AK1714" s="35" t="s">
        <v>153</v>
      </c>
      <c r="AL1714" s="134" t="str">
        <f t="shared" si="358"/>
        <v>1625.</v>
      </c>
      <c r="AM1714" s="129"/>
      <c r="AN1714" s="35"/>
      <c r="AO1714" s="193"/>
    </row>
    <row r="1715" spans="1:41" ht="22.5" hidden="1" customHeight="1" x14ac:dyDescent="0.25">
      <c r="A1715" s="68" t="s">
        <v>4809</v>
      </c>
      <c r="B1715" s="25">
        <v>3578</v>
      </c>
      <c r="C1715" s="211" t="s">
        <v>862</v>
      </c>
      <c r="D1715" s="117">
        <v>1966</v>
      </c>
      <c r="E1715" s="68" t="s">
        <v>2932</v>
      </c>
      <c r="F1715" s="68" t="s">
        <v>2934</v>
      </c>
      <c r="G1715" s="25">
        <v>2</v>
      </c>
      <c r="H1715" s="25">
        <v>2</v>
      </c>
      <c r="I1715" s="170">
        <v>778.4</v>
      </c>
      <c r="J1715" s="137">
        <v>466.2</v>
      </c>
      <c r="K1715" s="170">
        <v>466.2</v>
      </c>
      <c r="L1715" s="12">
        <v>30</v>
      </c>
      <c r="M1715" s="250">
        <f t="shared" si="366"/>
        <v>3103928</v>
      </c>
      <c r="N1715" s="250"/>
      <c r="O1715" s="250"/>
      <c r="P1715" s="250"/>
      <c r="Q1715" s="137">
        <f t="shared" si="365"/>
        <v>3103928</v>
      </c>
      <c r="R1715" s="259"/>
      <c r="S1715" s="260"/>
      <c r="T1715" s="259"/>
      <c r="U1715" s="259"/>
      <c r="V1715" s="259"/>
      <c r="W1715" s="259"/>
      <c r="X1715" s="259"/>
      <c r="Y1715" s="259">
        <v>986</v>
      </c>
      <c r="Z1715" s="259">
        <f>Y1715*3148</f>
        <v>3103928</v>
      </c>
      <c r="AA1715" s="259"/>
      <c r="AB1715" s="259"/>
      <c r="AC1715" s="259"/>
      <c r="AD1715" s="259"/>
      <c r="AE1715" s="137"/>
      <c r="AF1715" s="259"/>
      <c r="AG1715" s="337">
        <v>2025</v>
      </c>
      <c r="AH1715" s="166"/>
      <c r="AI1715" s="166"/>
      <c r="AJ1715" s="134">
        <f t="shared" si="357"/>
        <v>1626</v>
      </c>
      <c r="AK1715" s="35" t="s">
        <v>153</v>
      </c>
      <c r="AL1715" s="134" t="str">
        <f t="shared" si="358"/>
        <v>1626.</v>
      </c>
      <c r="AM1715" s="129"/>
      <c r="AN1715" s="35"/>
      <c r="AO1715" s="193"/>
    </row>
    <row r="1716" spans="1:41" ht="22.5" hidden="1" customHeight="1" x14ac:dyDescent="0.25">
      <c r="A1716" s="68" t="s">
        <v>4810</v>
      </c>
      <c r="B1716" s="25">
        <v>3257</v>
      </c>
      <c r="C1716" s="36" t="s">
        <v>908</v>
      </c>
      <c r="D1716" s="117">
        <v>1987</v>
      </c>
      <c r="E1716" s="118" t="s">
        <v>2932</v>
      </c>
      <c r="F1716" s="68" t="s">
        <v>2934</v>
      </c>
      <c r="G1716" s="117">
        <v>3</v>
      </c>
      <c r="H1716" s="117">
        <v>2</v>
      </c>
      <c r="I1716" s="335">
        <v>481</v>
      </c>
      <c r="J1716" s="137">
        <v>481</v>
      </c>
      <c r="K1716" s="170">
        <v>481</v>
      </c>
      <c r="L1716" s="12">
        <v>37</v>
      </c>
      <c r="M1716" s="250">
        <f t="shared" si="366"/>
        <v>378963</v>
      </c>
      <c r="N1716" s="250"/>
      <c r="O1716" s="250"/>
      <c r="P1716" s="250"/>
      <c r="Q1716" s="137">
        <f t="shared" si="365"/>
        <v>378963</v>
      </c>
      <c r="R1716" s="259">
        <v>378963</v>
      </c>
      <c r="S1716" s="260"/>
      <c r="T1716" s="259"/>
      <c r="U1716" s="259"/>
      <c r="V1716" s="259"/>
      <c r="W1716" s="259"/>
      <c r="X1716" s="259"/>
      <c r="Y1716" s="259"/>
      <c r="Z1716" s="259"/>
      <c r="AA1716" s="259"/>
      <c r="AB1716" s="259"/>
      <c r="AC1716" s="259"/>
      <c r="AD1716" s="259"/>
      <c r="AE1716" s="259"/>
      <c r="AF1716" s="259"/>
      <c r="AG1716" s="337">
        <v>2025</v>
      </c>
      <c r="AH1716" s="166" t="s">
        <v>3049</v>
      </c>
      <c r="AI1716" s="166"/>
      <c r="AJ1716" s="134">
        <f t="shared" si="357"/>
        <v>1627</v>
      </c>
      <c r="AK1716" s="35" t="s">
        <v>153</v>
      </c>
      <c r="AL1716" s="134" t="str">
        <f t="shared" si="358"/>
        <v>1627.</v>
      </c>
      <c r="AM1716" s="129"/>
      <c r="AN1716" s="35"/>
      <c r="AO1716" s="193"/>
    </row>
    <row r="1717" spans="1:41" ht="22.5" hidden="1" customHeight="1" x14ac:dyDescent="0.25">
      <c r="A1717" s="68" t="s">
        <v>4811</v>
      </c>
      <c r="B1717" s="25">
        <v>3255</v>
      </c>
      <c r="C1717" s="168" t="s">
        <v>748</v>
      </c>
      <c r="D1717" s="25">
        <v>1976</v>
      </c>
      <c r="E1717" s="68" t="s">
        <v>2932</v>
      </c>
      <c r="F1717" s="68" t="s">
        <v>2934</v>
      </c>
      <c r="G1717" s="25">
        <v>2</v>
      </c>
      <c r="H1717" s="25">
        <v>2</v>
      </c>
      <c r="I1717" s="250">
        <v>719.1</v>
      </c>
      <c r="J1717" s="137">
        <v>654.29999999999995</v>
      </c>
      <c r="K1717" s="263">
        <v>439</v>
      </c>
      <c r="L1717" s="12">
        <v>37</v>
      </c>
      <c r="M1717" s="250">
        <f t="shared" si="366"/>
        <v>442775.8</v>
      </c>
      <c r="N1717" s="250"/>
      <c r="O1717" s="250"/>
      <c r="P1717" s="250"/>
      <c r="Q1717" s="137">
        <f t="shared" si="365"/>
        <v>442775.8</v>
      </c>
      <c r="R1717" s="250"/>
      <c r="S1717" s="255"/>
      <c r="T1717" s="250"/>
      <c r="U1717" s="250"/>
      <c r="V1717" s="250"/>
      <c r="W1717" s="250"/>
      <c r="X1717" s="250"/>
      <c r="Y1717" s="250"/>
      <c r="Z1717" s="250"/>
      <c r="AA1717" s="250">
        <v>165.4</v>
      </c>
      <c r="AB1717" s="250">
        <f>AA1717*2677</f>
        <v>442775.8</v>
      </c>
      <c r="AC1717" s="250"/>
      <c r="AD1717" s="250"/>
      <c r="AE1717" s="250"/>
      <c r="AF1717" s="250"/>
      <c r="AG1717" s="337">
        <v>2025</v>
      </c>
      <c r="AH1717" s="166"/>
      <c r="AI1717" s="166"/>
      <c r="AJ1717" s="134">
        <f t="shared" si="357"/>
        <v>1628</v>
      </c>
      <c r="AK1717" s="35" t="s">
        <v>153</v>
      </c>
      <c r="AL1717" s="134" t="str">
        <f t="shared" si="358"/>
        <v>1628.</v>
      </c>
      <c r="AM1717" s="129"/>
      <c r="AN1717" s="35"/>
      <c r="AO1717" s="193"/>
    </row>
    <row r="1718" spans="1:41" ht="22.5" hidden="1" customHeight="1" x14ac:dyDescent="0.25">
      <c r="A1718" s="68" t="s">
        <v>4812</v>
      </c>
      <c r="B1718" s="25">
        <v>3579</v>
      </c>
      <c r="C1718" s="168" t="s">
        <v>735</v>
      </c>
      <c r="D1718" s="25">
        <v>1976</v>
      </c>
      <c r="E1718" s="68" t="s">
        <v>2932</v>
      </c>
      <c r="F1718" s="68" t="s">
        <v>2934</v>
      </c>
      <c r="G1718" s="25">
        <v>2</v>
      </c>
      <c r="H1718" s="25">
        <v>1</v>
      </c>
      <c r="I1718" s="250">
        <v>383.06</v>
      </c>
      <c r="J1718" s="137">
        <v>358</v>
      </c>
      <c r="K1718" s="263">
        <v>358</v>
      </c>
      <c r="L1718" s="12">
        <v>16</v>
      </c>
      <c r="M1718" s="250">
        <f t="shared" si="366"/>
        <v>2411682.8000000003</v>
      </c>
      <c r="N1718" s="250"/>
      <c r="O1718" s="250"/>
      <c r="P1718" s="250"/>
      <c r="Q1718" s="137">
        <f t="shared" si="365"/>
        <v>2411682.8000000003</v>
      </c>
      <c r="R1718" s="250"/>
      <c r="S1718" s="255"/>
      <c r="T1718" s="250"/>
      <c r="U1718" s="250"/>
      <c r="V1718" s="250"/>
      <c r="W1718" s="250"/>
      <c r="X1718" s="250"/>
      <c r="Y1718" s="250">
        <v>766.1</v>
      </c>
      <c r="Z1718" s="250">
        <f>Y1718*3148</f>
        <v>2411682.8000000003</v>
      </c>
      <c r="AA1718" s="250"/>
      <c r="AB1718" s="250"/>
      <c r="AC1718" s="250"/>
      <c r="AD1718" s="250"/>
      <c r="AE1718" s="137"/>
      <c r="AF1718" s="250"/>
      <c r="AG1718" s="337">
        <v>2025</v>
      </c>
      <c r="AH1718" s="166"/>
      <c r="AI1718" s="166"/>
      <c r="AJ1718" s="134">
        <f t="shared" si="357"/>
        <v>1629</v>
      </c>
      <c r="AK1718" s="35" t="s">
        <v>153</v>
      </c>
      <c r="AL1718" s="134" t="str">
        <f t="shared" si="358"/>
        <v>1629.</v>
      </c>
      <c r="AM1718" s="129"/>
      <c r="AN1718" s="35"/>
      <c r="AO1718" s="193"/>
    </row>
    <row r="1719" spans="1:41" ht="22.5" hidden="1" customHeight="1" x14ac:dyDescent="0.25">
      <c r="A1719" s="68" t="s">
        <v>4813</v>
      </c>
      <c r="B1719" s="25">
        <v>3614</v>
      </c>
      <c r="C1719" s="168" t="s">
        <v>740</v>
      </c>
      <c r="D1719" s="25">
        <v>1980</v>
      </c>
      <c r="E1719" s="68" t="s">
        <v>2932</v>
      </c>
      <c r="F1719" s="68" t="s">
        <v>2934</v>
      </c>
      <c r="G1719" s="25">
        <v>2</v>
      </c>
      <c r="H1719" s="25">
        <v>2</v>
      </c>
      <c r="I1719" s="250">
        <v>742.5</v>
      </c>
      <c r="J1719" s="137">
        <v>681.9</v>
      </c>
      <c r="K1719" s="263">
        <v>681.9</v>
      </c>
      <c r="L1719" s="12">
        <v>27</v>
      </c>
      <c r="M1719" s="250">
        <f t="shared" si="366"/>
        <v>215832</v>
      </c>
      <c r="N1719" s="250"/>
      <c r="O1719" s="250"/>
      <c r="P1719" s="250"/>
      <c r="Q1719" s="137">
        <f t="shared" si="365"/>
        <v>215832</v>
      </c>
      <c r="R1719" s="259">
        <v>215832</v>
      </c>
      <c r="S1719" s="255"/>
      <c r="T1719" s="250"/>
      <c r="U1719" s="250"/>
      <c r="V1719" s="250"/>
      <c r="W1719" s="250"/>
      <c r="X1719" s="250"/>
      <c r="Y1719" s="250"/>
      <c r="Z1719" s="250"/>
      <c r="AA1719" s="250"/>
      <c r="AB1719" s="250"/>
      <c r="AC1719" s="250"/>
      <c r="AD1719" s="250"/>
      <c r="AE1719" s="250"/>
      <c r="AF1719" s="250"/>
      <c r="AG1719" s="337">
        <v>2025</v>
      </c>
      <c r="AH1719" s="218" t="s">
        <v>3052</v>
      </c>
      <c r="AI1719" s="218"/>
      <c r="AJ1719" s="134">
        <f t="shared" si="357"/>
        <v>1630</v>
      </c>
      <c r="AK1719" s="35" t="s">
        <v>153</v>
      </c>
      <c r="AL1719" s="134" t="str">
        <f t="shared" si="358"/>
        <v>1630.</v>
      </c>
      <c r="AM1719" s="129"/>
      <c r="AN1719" s="35"/>
      <c r="AO1719" s="193"/>
    </row>
    <row r="1720" spans="1:41" ht="22.5" hidden="1" customHeight="1" x14ac:dyDescent="0.25">
      <c r="A1720" s="68" t="s">
        <v>4814</v>
      </c>
      <c r="B1720" s="25">
        <v>3617</v>
      </c>
      <c r="C1720" s="168" t="s">
        <v>744</v>
      </c>
      <c r="D1720" s="25">
        <v>1975</v>
      </c>
      <c r="E1720" s="68" t="s">
        <v>2932</v>
      </c>
      <c r="F1720" s="68" t="s">
        <v>2934</v>
      </c>
      <c r="G1720" s="25">
        <v>2</v>
      </c>
      <c r="H1720" s="25">
        <v>1</v>
      </c>
      <c r="I1720" s="250">
        <v>373.4</v>
      </c>
      <c r="J1720" s="137">
        <v>373.4</v>
      </c>
      <c r="K1720" s="263">
        <v>337.7</v>
      </c>
      <c r="L1720" s="12">
        <v>12</v>
      </c>
      <c r="M1720" s="250">
        <f t="shared" si="366"/>
        <v>757376.5</v>
      </c>
      <c r="N1720" s="250"/>
      <c r="O1720" s="250"/>
      <c r="P1720" s="250"/>
      <c r="Q1720" s="137">
        <f t="shared" si="365"/>
        <v>757376.5</v>
      </c>
      <c r="R1720" s="259">
        <v>757376.5</v>
      </c>
      <c r="S1720" s="255"/>
      <c r="T1720" s="250"/>
      <c r="U1720" s="250"/>
      <c r="V1720" s="250"/>
      <c r="W1720" s="250"/>
      <c r="X1720" s="250"/>
      <c r="Y1720" s="250"/>
      <c r="Z1720" s="250"/>
      <c r="AA1720" s="250"/>
      <c r="AB1720" s="250"/>
      <c r="AC1720" s="250"/>
      <c r="AD1720" s="250"/>
      <c r="AE1720" s="250"/>
      <c r="AF1720" s="250"/>
      <c r="AG1720" s="337">
        <v>2025</v>
      </c>
      <c r="AH1720" s="218" t="s">
        <v>3050</v>
      </c>
      <c r="AI1720" s="218"/>
      <c r="AJ1720" s="134">
        <f t="shared" si="357"/>
        <v>1631</v>
      </c>
      <c r="AK1720" s="35" t="s">
        <v>153</v>
      </c>
      <c r="AL1720" s="134" t="str">
        <f t="shared" si="358"/>
        <v>1631.</v>
      </c>
      <c r="AM1720" s="129"/>
      <c r="AN1720" s="35"/>
      <c r="AO1720" s="193"/>
    </row>
    <row r="1721" spans="1:41" ht="22.5" hidden="1" customHeight="1" x14ac:dyDescent="0.25">
      <c r="A1721" s="68" t="s">
        <v>4815</v>
      </c>
      <c r="B1721" s="25">
        <v>3258</v>
      </c>
      <c r="C1721" s="168" t="s">
        <v>750</v>
      </c>
      <c r="D1721" s="25">
        <v>1989</v>
      </c>
      <c r="E1721" s="68" t="s">
        <v>2932</v>
      </c>
      <c r="F1721" s="68" t="s">
        <v>2934</v>
      </c>
      <c r="G1721" s="25">
        <v>2</v>
      </c>
      <c r="H1721" s="25">
        <v>3</v>
      </c>
      <c r="I1721" s="250">
        <v>722.1</v>
      </c>
      <c r="J1721" s="137">
        <v>640.5</v>
      </c>
      <c r="K1721" s="263">
        <v>506.7</v>
      </c>
      <c r="L1721" s="12">
        <v>20</v>
      </c>
      <c r="M1721" s="250">
        <f t="shared" si="366"/>
        <v>563040</v>
      </c>
      <c r="N1721" s="250"/>
      <c r="O1721" s="250"/>
      <c r="P1721" s="250"/>
      <c r="Q1721" s="137">
        <f t="shared" si="365"/>
        <v>563040</v>
      </c>
      <c r="R1721" s="250">
        <v>563040</v>
      </c>
      <c r="S1721" s="255"/>
      <c r="T1721" s="250"/>
      <c r="U1721" s="250"/>
      <c r="V1721" s="250"/>
      <c r="W1721" s="250"/>
      <c r="X1721" s="250"/>
      <c r="Y1721" s="250"/>
      <c r="Z1721" s="250"/>
      <c r="AA1721" s="250"/>
      <c r="AB1721" s="250"/>
      <c r="AC1721" s="250"/>
      <c r="AD1721" s="250"/>
      <c r="AE1721" s="250"/>
      <c r="AF1721" s="250"/>
      <c r="AG1721" s="337">
        <v>2025</v>
      </c>
      <c r="AH1721" s="218" t="s">
        <v>3052</v>
      </c>
      <c r="AI1721" s="218"/>
      <c r="AJ1721" s="134">
        <f t="shared" si="357"/>
        <v>1632</v>
      </c>
      <c r="AK1721" s="35" t="s">
        <v>153</v>
      </c>
      <c r="AL1721" s="134" t="str">
        <f t="shared" si="358"/>
        <v>1632.</v>
      </c>
      <c r="AM1721" s="129"/>
      <c r="AN1721" s="35"/>
      <c r="AO1721" s="193"/>
    </row>
    <row r="1722" spans="1:41" ht="22.5" hidden="1" customHeight="1" x14ac:dyDescent="0.25">
      <c r="A1722" s="68" t="s">
        <v>4816</v>
      </c>
      <c r="B1722" s="25">
        <v>3246</v>
      </c>
      <c r="C1722" s="168" t="s">
        <v>731</v>
      </c>
      <c r="D1722" s="25">
        <v>1984</v>
      </c>
      <c r="E1722" s="68" t="s">
        <v>2932</v>
      </c>
      <c r="F1722" s="68" t="s">
        <v>2934</v>
      </c>
      <c r="G1722" s="25">
        <v>2</v>
      </c>
      <c r="H1722" s="25">
        <v>2</v>
      </c>
      <c r="I1722" s="250">
        <v>467.2</v>
      </c>
      <c r="J1722" s="137">
        <v>467.2</v>
      </c>
      <c r="K1722" s="263">
        <v>467.2</v>
      </c>
      <c r="L1722" s="12">
        <v>16</v>
      </c>
      <c r="M1722" s="250">
        <f t="shared" si="366"/>
        <v>732327</v>
      </c>
      <c r="N1722" s="250"/>
      <c r="O1722" s="250"/>
      <c r="P1722" s="250"/>
      <c r="Q1722" s="137">
        <f t="shared" si="365"/>
        <v>732327</v>
      </c>
      <c r="R1722" s="250">
        <f>244359+487968</f>
        <v>732327</v>
      </c>
      <c r="S1722" s="255"/>
      <c r="T1722" s="250"/>
      <c r="U1722" s="250"/>
      <c r="V1722" s="250"/>
      <c r="W1722" s="250"/>
      <c r="X1722" s="250"/>
      <c r="Y1722" s="250"/>
      <c r="Z1722" s="250"/>
      <c r="AA1722" s="250"/>
      <c r="AB1722" s="250"/>
      <c r="AC1722" s="250"/>
      <c r="AD1722" s="250"/>
      <c r="AE1722" s="250"/>
      <c r="AF1722" s="250"/>
      <c r="AG1722" s="337">
        <v>2025</v>
      </c>
      <c r="AH1722" s="218" t="s">
        <v>3063</v>
      </c>
      <c r="AI1722" s="218"/>
      <c r="AJ1722" s="134">
        <f t="shared" si="357"/>
        <v>1633</v>
      </c>
      <c r="AK1722" s="35" t="s">
        <v>153</v>
      </c>
      <c r="AL1722" s="134" t="str">
        <f t="shared" si="358"/>
        <v>1633.</v>
      </c>
      <c r="AM1722" s="129"/>
      <c r="AN1722" s="35"/>
      <c r="AO1722" s="193"/>
    </row>
    <row r="1723" spans="1:41" ht="22.5" hidden="1" customHeight="1" x14ac:dyDescent="0.25">
      <c r="A1723" s="68" t="s">
        <v>4817</v>
      </c>
      <c r="B1723" s="25">
        <v>3247</v>
      </c>
      <c r="C1723" s="214" t="s">
        <v>901</v>
      </c>
      <c r="D1723" s="117">
        <v>1985</v>
      </c>
      <c r="E1723" s="118" t="s">
        <v>2932</v>
      </c>
      <c r="F1723" s="68" t="s">
        <v>2934</v>
      </c>
      <c r="G1723" s="117">
        <v>2</v>
      </c>
      <c r="H1723" s="117">
        <v>2</v>
      </c>
      <c r="I1723" s="335">
        <v>477.6</v>
      </c>
      <c r="J1723" s="137">
        <v>477.6</v>
      </c>
      <c r="K1723" s="170">
        <v>423.6</v>
      </c>
      <c r="L1723" s="12">
        <v>16</v>
      </c>
      <c r="M1723" s="250">
        <f t="shared" si="366"/>
        <v>241643.9</v>
      </c>
      <c r="N1723" s="250"/>
      <c r="O1723" s="250"/>
      <c r="P1723" s="250"/>
      <c r="Q1723" s="137">
        <f t="shared" si="365"/>
        <v>241643.9</v>
      </c>
      <c r="R1723" s="259">
        <v>241643.9</v>
      </c>
      <c r="S1723" s="260"/>
      <c r="T1723" s="259"/>
      <c r="U1723" s="259"/>
      <c r="V1723" s="259"/>
      <c r="W1723" s="259"/>
      <c r="X1723" s="259"/>
      <c r="Y1723" s="259"/>
      <c r="Z1723" s="259"/>
      <c r="AA1723" s="259"/>
      <c r="AB1723" s="259"/>
      <c r="AC1723" s="259"/>
      <c r="AD1723" s="259"/>
      <c r="AE1723" s="259"/>
      <c r="AF1723" s="259"/>
      <c r="AG1723" s="337">
        <v>2025</v>
      </c>
      <c r="AH1723" s="166" t="s">
        <v>3048</v>
      </c>
      <c r="AI1723" s="166"/>
      <c r="AJ1723" s="134">
        <f t="shared" si="357"/>
        <v>1634</v>
      </c>
      <c r="AK1723" s="35" t="s">
        <v>153</v>
      </c>
      <c r="AL1723" s="134" t="str">
        <f t="shared" si="358"/>
        <v>1634.</v>
      </c>
      <c r="AM1723" s="129"/>
      <c r="AN1723" s="35"/>
      <c r="AO1723" s="193"/>
    </row>
    <row r="1724" spans="1:41" ht="22.5" hidden="1" customHeight="1" x14ac:dyDescent="0.25">
      <c r="A1724" s="68" t="s">
        <v>4818</v>
      </c>
      <c r="B1724" s="25">
        <v>3616</v>
      </c>
      <c r="C1724" s="168" t="s">
        <v>743</v>
      </c>
      <c r="D1724" s="25">
        <v>1975</v>
      </c>
      <c r="E1724" s="68" t="s">
        <v>2932</v>
      </c>
      <c r="F1724" s="68" t="s">
        <v>2934</v>
      </c>
      <c r="G1724" s="25">
        <v>2</v>
      </c>
      <c r="H1724" s="25">
        <v>2</v>
      </c>
      <c r="I1724" s="250">
        <v>784.8</v>
      </c>
      <c r="J1724" s="137">
        <v>717.5</v>
      </c>
      <c r="K1724" s="263">
        <v>717.5</v>
      </c>
      <c r="L1724" s="12">
        <v>25</v>
      </c>
      <c r="M1724" s="250">
        <f t="shared" si="366"/>
        <v>244359</v>
      </c>
      <c r="N1724" s="250"/>
      <c r="O1724" s="250"/>
      <c r="P1724" s="250"/>
      <c r="Q1724" s="137">
        <f t="shared" si="365"/>
        <v>244359</v>
      </c>
      <c r="R1724" s="250">
        <v>244359</v>
      </c>
      <c r="S1724" s="255"/>
      <c r="T1724" s="250"/>
      <c r="U1724" s="250"/>
      <c r="V1724" s="250"/>
      <c r="W1724" s="250"/>
      <c r="X1724" s="250"/>
      <c r="Y1724" s="250"/>
      <c r="Z1724" s="250"/>
      <c r="AA1724" s="250"/>
      <c r="AB1724" s="250"/>
      <c r="AC1724" s="250"/>
      <c r="AD1724" s="250"/>
      <c r="AE1724" s="250"/>
      <c r="AF1724" s="250"/>
      <c r="AG1724" s="337">
        <v>2025</v>
      </c>
      <c r="AH1724" s="218" t="s">
        <v>3048</v>
      </c>
      <c r="AI1724" s="218"/>
      <c r="AJ1724" s="134">
        <f t="shared" si="357"/>
        <v>1635</v>
      </c>
      <c r="AK1724" s="35" t="s">
        <v>153</v>
      </c>
      <c r="AL1724" s="134" t="str">
        <f t="shared" si="358"/>
        <v>1635.</v>
      </c>
      <c r="AM1724" s="129"/>
      <c r="AN1724" s="35"/>
      <c r="AO1724" s="193"/>
    </row>
    <row r="1725" spans="1:41" ht="22.5" hidden="1" customHeight="1" x14ac:dyDescent="0.25">
      <c r="A1725" s="68" t="s">
        <v>4819</v>
      </c>
      <c r="B1725" s="25">
        <v>5599</v>
      </c>
      <c r="C1725" s="168" t="s">
        <v>1091</v>
      </c>
      <c r="D1725" s="25">
        <v>1975</v>
      </c>
      <c r="E1725" s="68" t="s">
        <v>2932</v>
      </c>
      <c r="F1725" s="68" t="s">
        <v>2934</v>
      </c>
      <c r="G1725" s="25">
        <v>2</v>
      </c>
      <c r="H1725" s="25">
        <v>1</v>
      </c>
      <c r="I1725" s="250">
        <v>397.3</v>
      </c>
      <c r="J1725" s="137">
        <v>397.3</v>
      </c>
      <c r="K1725" s="250">
        <v>397.3</v>
      </c>
      <c r="L1725" s="12">
        <v>8</v>
      </c>
      <c r="M1725" s="250">
        <f t="shared" si="366"/>
        <v>277290</v>
      </c>
      <c r="N1725" s="250"/>
      <c r="O1725" s="250"/>
      <c r="P1725" s="250"/>
      <c r="Q1725" s="137">
        <f t="shared" si="365"/>
        <v>277290</v>
      </c>
      <c r="R1725" s="250">
        <v>277290</v>
      </c>
      <c r="S1725" s="255"/>
      <c r="T1725" s="250"/>
      <c r="U1725" s="250"/>
      <c r="V1725" s="250"/>
      <c r="W1725" s="250"/>
      <c r="X1725" s="250"/>
      <c r="Y1725" s="250"/>
      <c r="Z1725" s="250"/>
      <c r="AA1725" s="250"/>
      <c r="AB1725" s="250"/>
      <c r="AC1725" s="250"/>
      <c r="AD1725" s="250"/>
      <c r="AE1725" s="250"/>
      <c r="AF1725" s="250"/>
      <c r="AG1725" s="337">
        <v>2025</v>
      </c>
      <c r="AH1725" s="218" t="s">
        <v>3049</v>
      </c>
      <c r="AI1725" s="218"/>
      <c r="AJ1725" s="134">
        <f t="shared" si="357"/>
        <v>1636</v>
      </c>
      <c r="AK1725" s="35" t="s">
        <v>153</v>
      </c>
      <c r="AL1725" s="134" t="str">
        <f t="shared" si="358"/>
        <v>1636.</v>
      </c>
      <c r="AM1725" s="129"/>
      <c r="AN1725" s="35"/>
      <c r="AO1725" s="193"/>
    </row>
    <row r="1726" spans="1:41" ht="22.5" hidden="1" customHeight="1" x14ac:dyDescent="0.25">
      <c r="A1726" s="68" t="s">
        <v>4820</v>
      </c>
      <c r="B1726" s="25">
        <v>5513</v>
      </c>
      <c r="C1726" s="36" t="s">
        <v>1785</v>
      </c>
      <c r="D1726" s="117">
        <v>1958</v>
      </c>
      <c r="E1726" s="118" t="s">
        <v>2932</v>
      </c>
      <c r="F1726" s="68" t="s">
        <v>2934</v>
      </c>
      <c r="G1726" s="117">
        <v>2</v>
      </c>
      <c r="H1726" s="117">
        <v>1</v>
      </c>
      <c r="I1726" s="335">
        <v>360.1</v>
      </c>
      <c r="J1726" s="170">
        <v>319.8</v>
      </c>
      <c r="K1726" s="170">
        <v>319.8</v>
      </c>
      <c r="L1726" s="12">
        <v>8</v>
      </c>
      <c r="M1726" s="250">
        <f t="shared" si="366"/>
        <v>50015</v>
      </c>
      <c r="N1726" s="250"/>
      <c r="O1726" s="250"/>
      <c r="P1726" s="250"/>
      <c r="Q1726" s="137">
        <f t="shared" si="365"/>
        <v>50015</v>
      </c>
      <c r="R1726" s="250">
        <v>50015</v>
      </c>
      <c r="S1726" s="255"/>
      <c r="T1726" s="250"/>
      <c r="U1726" s="250"/>
      <c r="V1726" s="250"/>
      <c r="W1726" s="250"/>
      <c r="X1726" s="250"/>
      <c r="Y1726" s="250"/>
      <c r="Z1726" s="250"/>
      <c r="AA1726" s="250"/>
      <c r="AB1726" s="250"/>
      <c r="AC1726" s="250"/>
      <c r="AD1726" s="250"/>
      <c r="AE1726" s="250"/>
      <c r="AF1726" s="250"/>
      <c r="AG1726" s="337">
        <v>2025</v>
      </c>
      <c r="AH1726" s="218" t="s">
        <v>3048</v>
      </c>
      <c r="AI1726" s="218"/>
      <c r="AJ1726" s="134">
        <f t="shared" si="357"/>
        <v>1637</v>
      </c>
      <c r="AK1726" s="35" t="s">
        <v>153</v>
      </c>
      <c r="AL1726" s="134" t="str">
        <f t="shared" si="358"/>
        <v>1637.</v>
      </c>
      <c r="AM1726" s="129"/>
      <c r="AN1726" s="35"/>
      <c r="AO1726" s="193"/>
    </row>
    <row r="1727" spans="1:41" ht="22.5" hidden="1" customHeight="1" x14ac:dyDescent="0.25">
      <c r="A1727" s="68" t="s">
        <v>4821</v>
      </c>
      <c r="B1727" s="25">
        <v>3603</v>
      </c>
      <c r="C1727" s="36" t="s">
        <v>1782</v>
      </c>
      <c r="D1727" s="117">
        <v>1963</v>
      </c>
      <c r="E1727" s="68" t="s">
        <v>2932</v>
      </c>
      <c r="F1727" s="68" t="s">
        <v>2935</v>
      </c>
      <c r="G1727" s="25">
        <v>2</v>
      </c>
      <c r="H1727" s="25">
        <v>1</v>
      </c>
      <c r="I1727" s="170">
        <v>385.4</v>
      </c>
      <c r="J1727" s="170">
        <v>341.8</v>
      </c>
      <c r="K1727" s="170">
        <v>341.8</v>
      </c>
      <c r="L1727" s="12">
        <v>8</v>
      </c>
      <c r="M1727" s="250">
        <f t="shared" si="366"/>
        <v>254850.4</v>
      </c>
      <c r="N1727" s="250"/>
      <c r="O1727" s="250"/>
      <c r="P1727" s="250"/>
      <c r="Q1727" s="137">
        <f t="shared" si="365"/>
        <v>254850.4</v>
      </c>
      <c r="R1727" s="250"/>
      <c r="S1727" s="255"/>
      <c r="T1727" s="250"/>
      <c r="U1727" s="250"/>
      <c r="V1727" s="250"/>
      <c r="W1727" s="250"/>
      <c r="X1727" s="250"/>
      <c r="Y1727" s="250"/>
      <c r="Z1727" s="250"/>
      <c r="AA1727" s="250">
        <v>95.2</v>
      </c>
      <c r="AB1727" s="250">
        <f>AA1727*2677</f>
        <v>254850.4</v>
      </c>
      <c r="AC1727" s="250"/>
      <c r="AD1727" s="250"/>
      <c r="AE1727" s="250"/>
      <c r="AF1727" s="250"/>
      <c r="AG1727" s="337">
        <v>2025</v>
      </c>
      <c r="AH1727" s="166"/>
      <c r="AI1727" s="166"/>
      <c r="AJ1727" s="134">
        <f t="shared" si="357"/>
        <v>1638</v>
      </c>
      <c r="AK1727" s="35" t="s">
        <v>153</v>
      </c>
      <c r="AL1727" s="134" t="str">
        <f t="shared" si="358"/>
        <v>1638.</v>
      </c>
      <c r="AM1727" s="129"/>
      <c r="AN1727" s="35"/>
      <c r="AO1727" s="193"/>
    </row>
    <row r="1728" spans="1:41" ht="22.5" hidden="1" customHeight="1" x14ac:dyDescent="0.25">
      <c r="A1728" s="68" t="s">
        <v>4822</v>
      </c>
      <c r="B1728" s="25">
        <v>3623</v>
      </c>
      <c r="C1728" s="211" t="s">
        <v>868</v>
      </c>
      <c r="D1728" s="117">
        <v>1976</v>
      </c>
      <c r="E1728" s="68" t="s">
        <v>2932</v>
      </c>
      <c r="F1728" s="68" t="s">
        <v>2934</v>
      </c>
      <c r="G1728" s="25">
        <v>2</v>
      </c>
      <c r="H1728" s="25">
        <v>1</v>
      </c>
      <c r="I1728" s="170">
        <v>373.4</v>
      </c>
      <c r="J1728" s="137">
        <v>332.3</v>
      </c>
      <c r="K1728" s="170">
        <v>332.3</v>
      </c>
      <c r="L1728" s="12">
        <v>8</v>
      </c>
      <c r="M1728" s="250">
        <f t="shared" si="366"/>
        <v>229686.6</v>
      </c>
      <c r="N1728" s="250"/>
      <c r="O1728" s="250"/>
      <c r="P1728" s="250"/>
      <c r="Q1728" s="137">
        <f t="shared" si="365"/>
        <v>229686.6</v>
      </c>
      <c r="R1728" s="259"/>
      <c r="S1728" s="260"/>
      <c r="T1728" s="259"/>
      <c r="U1728" s="259"/>
      <c r="V1728" s="259"/>
      <c r="W1728" s="259"/>
      <c r="X1728" s="259"/>
      <c r="Y1728" s="259"/>
      <c r="Z1728" s="259"/>
      <c r="AA1728" s="259">
        <v>85.8</v>
      </c>
      <c r="AB1728" s="259">
        <f>AA1728*2677</f>
        <v>229686.6</v>
      </c>
      <c r="AC1728" s="259"/>
      <c r="AD1728" s="259"/>
      <c r="AE1728" s="259"/>
      <c r="AF1728" s="259"/>
      <c r="AG1728" s="337">
        <v>2025</v>
      </c>
      <c r="AH1728" s="166"/>
      <c r="AI1728" s="166"/>
      <c r="AJ1728" s="134">
        <f t="shared" si="357"/>
        <v>1639</v>
      </c>
      <c r="AK1728" s="35" t="s">
        <v>153</v>
      </c>
      <c r="AL1728" s="134" t="str">
        <f t="shared" si="358"/>
        <v>1639.</v>
      </c>
      <c r="AM1728" s="129"/>
      <c r="AN1728" s="35"/>
      <c r="AO1728" s="193"/>
    </row>
    <row r="1729" spans="1:41" ht="22.5" hidden="1" customHeight="1" x14ac:dyDescent="0.25">
      <c r="A1729" s="68" t="s">
        <v>4823</v>
      </c>
      <c r="B1729" s="25">
        <v>3604</v>
      </c>
      <c r="C1729" s="168" t="s">
        <v>752</v>
      </c>
      <c r="D1729" s="25">
        <v>1982</v>
      </c>
      <c r="E1729" s="68" t="s">
        <v>2932</v>
      </c>
      <c r="F1729" s="68" t="s">
        <v>2935</v>
      </c>
      <c r="G1729" s="25">
        <v>2</v>
      </c>
      <c r="H1729" s="25">
        <v>1</v>
      </c>
      <c r="I1729" s="250">
        <v>287.8</v>
      </c>
      <c r="J1729" s="137">
        <v>254.6</v>
      </c>
      <c r="K1729" s="263">
        <v>254.6</v>
      </c>
      <c r="L1729" s="12">
        <v>11</v>
      </c>
      <c r="M1729" s="250">
        <f t="shared" si="366"/>
        <v>438588</v>
      </c>
      <c r="N1729" s="250"/>
      <c r="O1729" s="250"/>
      <c r="P1729" s="250"/>
      <c r="Q1729" s="137">
        <f t="shared" si="365"/>
        <v>438588</v>
      </c>
      <c r="R1729" s="250">
        <v>438588</v>
      </c>
      <c r="S1729" s="255"/>
      <c r="T1729" s="250"/>
      <c r="U1729" s="250"/>
      <c r="V1729" s="250"/>
      <c r="W1729" s="250"/>
      <c r="X1729" s="250"/>
      <c r="Y1729" s="250"/>
      <c r="Z1729" s="250"/>
      <c r="AA1729" s="250"/>
      <c r="AB1729" s="250"/>
      <c r="AC1729" s="250"/>
      <c r="AD1729" s="250"/>
      <c r="AE1729" s="250"/>
      <c r="AF1729" s="250"/>
      <c r="AG1729" s="337">
        <v>2025</v>
      </c>
      <c r="AH1729" s="218" t="s">
        <v>3050</v>
      </c>
      <c r="AI1729" s="218"/>
      <c r="AJ1729" s="134">
        <f t="shared" si="357"/>
        <v>1640</v>
      </c>
      <c r="AK1729" s="35" t="s">
        <v>153</v>
      </c>
      <c r="AL1729" s="134" t="str">
        <f t="shared" si="358"/>
        <v>1640.</v>
      </c>
      <c r="AM1729" s="129"/>
      <c r="AN1729" s="35"/>
      <c r="AO1729" s="193"/>
    </row>
    <row r="1730" spans="1:41" ht="22.5" hidden="1" customHeight="1" x14ac:dyDescent="0.25">
      <c r="A1730" s="68" t="s">
        <v>4824</v>
      </c>
      <c r="B1730" s="25">
        <v>3251</v>
      </c>
      <c r="C1730" s="168" t="s">
        <v>733</v>
      </c>
      <c r="D1730" s="25">
        <v>1982</v>
      </c>
      <c r="E1730" s="68" t="s">
        <v>2932</v>
      </c>
      <c r="F1730" s="68" t="s">
        <v>2934</v>
      </c>
      <c r="G1730" s="25">
        <v>2</v>
      </c>
      <c r="H1730" s="25">
        <v>2</v>
      </c>
      <c r="I1730" s="250">
        <v>352.2</v>
      </c>
      <c r="J1730" s="137">
        <v>312.39999999999998</v>
      </c>
      <c r="K1730" s="263">
        <v>312.39999999999998</v>
      </c>
      <c r="L1730" s="12">
        <v>19</v>
      </c>
      <c r="M1730" s="250">
        <f t="shared" si="366"/>
        <v>365976</v>
      </c>
      <c r="N1730" s="250"/>
      <c r="O1730" s="250"/>
      <c r="P1730" s="250"/>
      <c r="Q1730" s="137">
        <f t="shared" si="365"/>
        <v>365976</v>
      </c>
      <c r="R1730" s="250">
        <v>365976</v>
      </c>
      <c r="S1730" s="255"/>
      <c r="T1730" s="250"/>
      <c r="U1730" s="250"/>
      <c r="V1730" s="250"/>
      <c r="W1730" s="250"/>
      <c r="X1730" s="250"/>
      <c r="Y1730" s="250"/>
      <c r="Z1730" s="250"/>
      <c r="AA1730" s="250"/>
      <c r="AB1730" s="250"/>
      <c r="AC1730" s="250"/>
      <c r="AD1730" s="250"/>
      <c r="AE1730" s="250"/>
      <c r="AF1730" s="250"/>
      <c r="AG1730" s="337">
        <v>2025</v>
      </c>
      <c r="AH1730" s="218" t="s">
        <v>3052</v>
      </c>
      <c r="AI1730" s="218"/>
      <c r="AJ1730" s="134">
        <f t="shared" si="357"/>
        <v>1641</v>
      </c>
      <c r="AK1730" s="35" t="s">
        <v>153</v>
      </c>
      <c r="AL1730" s="134" t="str">
        <f t="shared" si="358"/>
        <v>1641.</v>
      </c>
      <c r="AM1730" s="129"/>
      <c r="AN1730" s="35"/>
      <c r="AO1730" s="193"/>
    </row>
    <row r="1731" spans="1:41" ht="22.5" hidden="1" customHeight="1" x14ac:dyDescent="0.25">
      <c r="A1731" s="68" t="s">
        <v>4825</v>
      </c>
      <c r="B1731" s="25">
        <v>3613</v>
      </c>
      <c r="C1731" s="333" t="s">
        <v>1181</v>
      </c>
      <c r="D1731" s="25">
        <v>1977</v>
      </c>
      <c r="E1731" s="119" t="s">
        <v>2932</v>
      </c>
      <c r="F1731" s="68" t="s">
        <v>2934</v>
      </c>
      <c r="G1731" s="25">
        <v>2</v>
      </c>
      <c r="H1731" s="25">
        <v>1</v>
      </c>
      <c r="I1731" s="335">
        <v>373.9</v>
      </c>
      <c r="J1731" s="335">
        <v>339.6</v>
      </c>
      <c r="K1731" s="335">
        <v>339.6</v>
      </c>
      <c r="L1731" s="12">
        <v>14</v>
      </c>
      <c r="M1731" s="250">
        <f t="shared" si="366"/>
        <v>93840</v>
      </c>
      <c r="N1731" s="250"/>
      <c r="O1731" s="250"/>
      <c r="P1731" s="250"/>
      <c r="Q1731" s="137">
        <f t="shared" si="365"/>
        <v>93840</v>
      </c>
      <c r="R1731" s="335">
        <v>93840</v>
      </c>
      <c r="S1731" s="255"/>
      <c r="T1731" s="250"/>
      <c r="U1731" s="250"/>
      <c r="V1731" s="250"/>
      <c r="W1731" s="250"/>
      <c r="X1731" s="250"/>
      <c r="Y1731" s="250"/>
      <c r="Z1731" s="250"/>
      <c r="AA1731" s="250"/>
      <c r="AB1731" s="250"/>
      <c r="AC1731" s="250"/>
      <c r="AD1731" s="250"/>
      <c r="AE1731" s="137"/>
      <c r="AF1731" s="335"/>
      <c r="AG1731" s="337">
        <v>2025</v>
      </c>
      <c r="AH1731" s="218" t="s">
        <v>3052</v>
      </c>
      <c r="AI1731" s="218"/>
      <c r="AJ1731" s="134">
        <f t="shared" si="357"/>
        <v>1642</v>
      </c>
      <c r="AK1731" s="35" t="s">
        <v>153</v>
      </c>
      <c r="AL1731" s="134" t="str">
        <f t="shared" si="358"/>
        <v>1642.</v>
      </c>
      <c r="AM1731" s="129"/>
      <c r="AN1731" s="35"/>
      <c r="AO1731" s="193"/>
    </row>
    <row r="1732" spans="1:41" ht="22.5" hidden="1" customHeight="1" x14ac:dyDescent="0.25">
      <c r="A1732" s="68" t="s">
        <v>4826</v>
      </c>
      <c r="B1732" s="25">
        <v>3583</v>
      </c>
      <c r="C1732" s="168" t="s">
        <v>741</v>
      </c>
      <c r="D1732" s="25">
        <v>1980</v>
      </c>
      <c r="E1732" s="68" t="s">
        <v>2932</v>
      </c>
      <c r="F1732" s="68" t="s">
        <v>2934</v>
      </c>
      <c r="G1732" s="25">
        <v>2</v>
      </c>
      <c r="H1732" s="25">
        <v>1</v>
      </c>
      <c r="I1732" s="250">
        <v>319.10000000000002</v>
      </c>
      <c r="J1732" s="137">
        <v>204</v>
      </c>
      <c r="K1732" s="263">
        <v>163.80000000000001</v>
      </c>
      <c r="L1732" s="12">
        <v>12</v>
      </c>
      <c r="M1732" s="250">
        <f t="shared" si="366"/>
        <v>682248</v>
      </c>
      <c r="N1732" s="250"/>
      <c r="O1732" s="250"/>
      <c r="P1732" s="250"/>
      <c r="Q1732" s="137">
        <f t="shared" si="365"/>
        <v>682248</v>
      </c>
      <c r="R1732" s="259">
        <v>682248</v>
      </c>
      <c r="S1732" s="255"/>
      <c r="T1732" s="250"/>
      <c r="U1732" s="250"/>
      <c r="V1732" s="250"/>
      <c r="W1732" s="250"/>
      <c r="X1732" s="250"/>
      <c r="Y1732" s="250"/>
      <c r="Z1732" s="250"/>
      <c r="AA1732" s="250"/>
      <c r="AB1732" s="250"/>
      <c r="AC1732" s="250"/>
      <c r="AD1732" s="250"/>
      <c r="AE1732" s="250"/>
      <c r="AF1732" s="250"/>
      <c r="AG1732" s="337">
        <v>2025</v>
      </c>
      <c r="AH1732" s="218" t="s">
        <v>3050</v>
      </c>
      <c r="AI1732" s="218"/>
      <c r="AJ1732" s="134">
        <f t="shared" si="357"/>
        <v>1643</v>
      </c>
      <c r="AK1732" s="35" t="s">
        <v>153</v>
      </c>
      <c r="AL1732" s="134" t="str">
        <f t="shared" si="358"/>
        <v>1643.</v>
      </c>
      <c r="AM1732" s="129"/>
      <c r="AN1732" s="35"/>
      <c r="AO1732" s="193"/>
    </row>
    <row r="1733" spans="1:41" ht="22.5" hidden="1" customHeight="1" x14ac:dyDescent="0.25">
      <c r="A1733" s="68" t="s">
        <v>4827</v>
      </c>
      <c r="B1733" s="25">
        <v>3498</v>
      </c>
      <c r="C1733" s="36" t="s">
        <v>1766</v>
      </c>
      <c r="D1733" s="25">
        <v>1966</v>
      </c>
      <c r="E1733" s="68" t="s">
        <v>2932</v>
      </c>
      <c r="F1733" s="68" t="s">
        <v>2934</v>
      </c>
      <c r="G1733" s="25">
        <v>2</v>
      </c>
      <c r="H1733" s="25">
        <v>1</v>
      </c>
      <c r="I1733" s="250">
        <v>394.2</v>
      </c>
      <c r="J1733" s="250">
        <v>349.4</v>
      </c>
      <c r="K1733" s="263">
        <v>349.4</v>
      </c>
      <c r="L1733" s="12">
        <v>8</v>
      </c>
      <c r="M1733" s="250">
        <f t="shared" si="366"/>
        <v>2648096</v>
      </c>
      <c r="N1733" s="250"/>
      <c r="O1733" s="250"/>
      <c r="P1733" s="250"/>
      <c r="Q1733" s="137">
        <f t="shared" si="365"/>
        <v>2648096</v>
      </c>
      <c r="R1733" s="250"/>
      <c r="S1733" s="255"/>
      <c r="T1733" s="250"/>
      <c r="U1733" s="250">
        <v>352</v>
      </c>
      <c r="V1733" s="250">
        <f>U1733*7523</f>
        <v>2648096</v>
      </c>
      <c r="W1733" s="250"/>
      <c r="X1733" s="250"/>
      <c r="Y1733" s="250"/>
      <c r="Z1733" s="250"/>
      <c r="AA1733" s="250"/>
      <c r="AB1733" s="250"/>
      <c r="AC1733" s="250"/>
      <c r="AD1733" s="250"/>
      <c r="AE1733" s="250"/>
      <c r="AF1733" s="250"/>
      <c r="AG1733" s="337">
        <v>2025</v>
      </c>
      <c r="AH1733" s="166"/>
      <c r="AI1733" s="166"/>
      <c r="AJ1733" s="134">
        <f t="shared" si="357"/>
        <v>1644</v>
      </c>
      <c r="AK1733" s="35" t="s">
        <v>153</v>
      </c>
      <c r="AL1733" s="134" t="str">
        <f t="shared" si="358"/>
        <v>1644.</v>
      </c>
      <c r="AM1733" s="129"/>
      <c r="AN1733" s="35"/>
      <c r="AO1733" s="193"/>
    </row>
    <row r="1734" spans="1:41" ht="22.5" hidden="1" customHeight="1" x14ac:dyDescent="0.25">
      <c r="A1734" s="68" t="s">
        <v>4828</v>
      </c>
      <c r="B1734" s="25">
        <v>3418</v>
      </c>
      <c r="C1734" s="36" t="s">
        <v>1185</v>
      </c>
      <c r="D1734" s="42">
        <v>1977</v>
      </c>
      <c r="E1734" s="119" t="s">
        <v>2932</v>
      </c>
      <c r="F1734" s="68" t="s">
        <v>2934</v>
      </c>
      <c r="G1734" s="25">
        <v>5</v>
      </c>
      <c r="H1734" s="25">
        <v>3</v>
      </c>
      <c r="I1734" s="335">
        <v>3350.6</v>
      </c>
      <c r="J1734" s="335">
        <v>3073.2</v>
      </c>
      <c r="K1734" s="335">
        <v>3073.2</v>
      </c>
      <c r="L1734" s="12">
        <v>70</v>
      </c>
      <c r="M1734" s="250">
        <f t="shared" si="366"/>
        <v>571600</v>
      </c>
      <c r="N1734" s="250"/>
      <c r="O1734" s="250"/>
      <c r="P1734" s="250"/>
      <c r="Q1734" s="137">
        <f t="shared" si="365"/>
        <v>571600</v>
      </c>
      <c r="R1734" s="250">
        <v>571600</v>
      </c>
      <c r="S1734" s="255"/>
      <c r="T1734" s="250"/>
      <c r="U1734" s="250"/>
      <c r="V1734" s="250"/>
      <c r="W1734" s="250"/>
      <c r="X1734" s="250"/>
      <c r="Y1734" s="250"/>
      <c r="Z1734" s="250"/>
      <c r="AA1734" s="250"/>
      <c r="AB1734" s="250"/>
      <c r="AC1734" s="250"/>
      <c r="AD1734" s="250"/>
      <c r="AE1734" s="137"/>
      <c r="AF1734" s="335"/>
      <c r="AG1734" s="337">
        <v>2025</v>
      </c>
      <c r="AH1734" s="218" t="s">
        <v>3048</v>
      </c>
      <c r="AI1734" s="218"/>
      <c r="AJ1734" s="134">
        <f t="shared" si="357"/>
        <v>1645</v>
      </c>
      <c r="AK1734" s="35" t="s">
        <v>153</v>
      </c>
      <c r="AL1734" s="134" t="str">
        <f t="shared" si="358"/>
        <v>1645.</v>
      </c>
      <c r="AM1734" s="129"/>
      <c r="AN1734" s="35"/>
      <c r="AO1734" s="193"/>
    </row>
    <row r="1735" spans="1:41" ht="22.5" hidden="1" customHeight="1" x14ac:dyDescent="0.25">
      <c r="A1735" s="68" t="s">
        <v>4829</v>
      </c>
      <c r="B1735" s="25">
        <v>3502</v>
      </c>
      <c r="C1735" s="168" t="s">
        <v>713</v>
      </c>
      <c r="D1735" s="25">
        <v>1975</v>
      </c>
      <c r="E1735" s="68" t="s">
        <v>2932</v>
      </c>
      <c r="F1735" s="68" t="s">
        <v>2934</v>
      </c>
      <c r="G1735" s="25">
        <v>2</v>
      </c>
      <c r="H1735" s="25">
        <v>2</v>
      </c>
      <c r="I1735" s="250">
        <v>597.9</v>
      </c>
      <c r="J1735" s="137">
        <v>569.79999999999995</v>
      </c>
      <c r="K1735" s="263">
        <v>569.79999999999995</v>
      </c>
      <c r="L1735" s="12">
        <v>12</v>
      </c>
      <c r="M1735" s="250">
        <f t="shared" si="366"/>
        <v>253368</v>
      </c>
      <c r="N1735" s="250"/>
      <c r="O1735" s="250"/>
      <c r="P1735" s="250"/>
      <c r="Q1735" s="137">
        <f t="shared" si="365"/>
        <v>253368</v>
      </c>
      <c r="R1735" s="259">
        <v>253368</v>
      </c>
      <c r="S1735" s="255"/>
      <c r="T1735" s="250"/>
      <c r="U1735" s="250"/>
      <c r="V1735" s="250"/>
      <c r="W1735" s="250"/>
      <c r="X1735" s="250"/>
      <c r="Y1735" s="250"/>
      <c r="Z1735" s="250"/>
      <c r="AA1735" s="250"/>
      <c r="AB1735" s="250"/>
      <c r="AC1735" s="250"/>
      <c r="AD1735" s="250"/>
      <c r="AE1735" s="250"/>
      <c r="AF1735" s="250"/>
      <c r="AG1735" s="337">
        <v>2025</v>
      </c>
      <c r="AH1735" s="166" t="s">
        <v>3052</v>
      </c>
      <c r="AI1735" s="166"/>
      <c r="AJ1735" s="134">
        <f t="shared" si="357"/>
        <v>1646</v>
      </c>
      <c r="AK1735" s="35" t="s">
        <v>153</v>
      </c>
      <c r="AL1735" s="134" t="str">
        <f t="shared" si="358"/>
        <v>1646.</v>
      </c>
      <c r="AM1735" s="129"/>
      <c r="AN1735" s="35"/>
      <c r="AO1735" s="193"/>
    </row>
    <row r="1736" spans="1:41" ht="22.5" hidden="1" customHeight="1" x14ac:dyDescent="0.25">
      <c r="A1736" s="68" t="s">
        <v>4830</v>
      </c>
      <c r="B1736" s="25">
        <v>3350</v>
      </c>
      <c r="C1736" s="36" t="s">
        <v>1735</v>
      </c>
      <c r="D1736" s="117">
        <v>1948</v>
      </c>
      <c r="E1736" s="118" t="s">
        <v>2932</v>
      </c>
      <c r="F1736" s="68" t="s">
        <v>2934</v>
      </c>
      <c r="G1736" s="117">
        <v>3</v>
      </c>
      <c r="H1736" s="117">
        <v>1</v>
      </c>
      <c r="I1736" s="335">
        <v>1237</v>
      </c>
      <c r="J1736" s="170">
        <v>1114.3</v>
      </c>
      <c r="K1736" s="170">
        <v>1114.3</v>
      </c>
      <c r="L1736" s="12">
        <v>3</v>
      </c>
      <c r="M1736" s="250">
        <f t="shared" si="366"/>
        <v>778872</v>
      </c>
      <c r="N1736" s="250"/>
      <c r="O1736" s="250"/>
      <c r="P1736" s="250"/>
      <c r="Q1736" s="137">
        <f t="shared" si="365"/>
        <v>778872</v>
      </c>
      <c r="R1736" s="250">
        <v>778872</v>
      </c>
      <c r="S1736" s="255"/>
      <c r="T1736" s="250"/>
      <c r="U1736" s="250"/>
      <c r="V1736" s="250"/>
      <c r="W1736" s="250"/>
      <c r="X1736" s="250"/>
      <c r="Y1736" s="250"/>
      <c r="Z1736" s="250"/>
      <c r="AA1736" s="250"/>
      <c r="AB1736" s="250"/>
      <c r="AC1736" s="250"/>
      <c r="AD1736" s="250"/>
      <c r="AE1736" s="137"/>
      <c r="AF1736" s="335"/>
      <c r="AG1736" s="337">
        <v>2025</v>
      </c>
      <c r="AH1736" s="218" t="s">
        <v>3052</v>
      </c>
      <c r="AI1736" s="218"/>
      <c r="AJ1736" s="134">
        <f t="shared" si="357"/>
        <v>1647</v>
      </c>
      <c r="AK1736" s="35" t="s">
        <v>153</v>
      </c>
      <c r="AL1736" s="134" t="str">
        <f t="shared" si="358"/>
        <v>1647.</v>
      </c>
      <c r="AM1736" s="129"/>
      <c r="AN1736" s="35"/>
      <c r="AO1736" s="193"/>
    </row>
    <row r="1737" spans="1:41" ht="22.5" hidden="1" customHeight="1" x14ac:dyDescent="0.25">
      <c r="A1737" s="68" t="s">
        <v>4831</v>
      </c>
      <c r="B1737" s="25">
        <v>3557</v>
      </c>
      <c r="C1737" s="211" t="s">
        <v>858</v>
      </c>
      <c r="D1737" s="117">
        <v>1983</v>
      </c>
      <c r="E1737" s="68" t="s">
        <v>2932</v>
      </c>
      <c r="F1737" s="68" t="s">
        <v>2934</v>
      </c>
      <c r="G1737" s="25">
        <v>3</v>
      </c>
      <c r="H1737" s="25">
        <v>3</v>
      </c>
      <c r="I1737" s="170">
        <v>1416.8</v>
      </c>
      <c r="J1737" s="137">
        <v>1288.5</v>
      </c>
      <c r="K1737" s="170">
        <v>1288.5</v>
      </c>
      <c r="L1737" s="12">
        <v>27</v>
      </c>
      <c r="M1737" s="250">
        <f t="shared" si="366"/>
        <v>137898.5</v>
      </c>
      <c r="N1737" s="250"/>
      <c r="O1737" s="250"/>
      <c r="P1737" s="250"/>
      <c r="Q1737" s="137">
        <f t="shared" si="365"/>
        <v>137898.5</v>
      </c>
      <c r="R1737" s="259">
        <v>137898.5</v>
      </c>
      <c r="S1737" s="260"/>
      <c r="T1737" s="259"/>
      <c r="U1737" s="259"/>
      <c r="V1737" s="259"/>
      <c r="W1737" s="259"/>
      <c r="X1737" s="259"/>
      <c r="Y1737" s="259"/>
      <c r="Z1737" s="259"/>
      <c r="AA1737" s="259"/>
      <c r="AB1737" s="259"/>
      <c r="AC1737" s="259"/>
      <c r="AD1737" s="259"/>
      <c r="AE1737" s="137"/>
      <c r="AF1737" s="259"/>
      <c r="AG1737" s="337">
        <v>2025</v>
      </c>
      <c r="AH1737" s="166" t="s">
        <v>3048</v>
      </c>
      <c r="AI1737" s="166"/>
      <c r="AJ1737" s="134">
        <f t="shared" si="357"/>
        <v>1648</v>
      </c>
      <c r="AK1737" s="35" t="s">
        <v>153</v>
      </c>
      <c r="AL1737" s="134" t="str">
        <f t="shared" si="358"/>
        <v>1648.</v>
      </c>
      <c r="AM1737" s="129"/>
      <c r="AN1737" s="35"/>
      <c r="AO1737" s="193"/>
    </row>
    <row r="1738" spans="1:41" ht="22.5" hidden="1" customHeight="1" x14ac:dyDescent="0.25">
      <c r="A1738" s="68" t="s">
        <v>4832</v>
      </c>
      <c r="B1738" s="25">
        <v>3261</v>
      </c>
      <c r="C1738" s="168" t="s">
        <v>737</v>
      </c>
      <c r="D1738" s="25">
        <v>1976</v>
      </c>
      <c r="E1738" s="68" t="s">
        <v>2932</v>
      </c>
      <c r="F1738" s="68" t="s">
        <v>2934</v>
      </c>
      <c r="G1738" s="25">
        <v>2</v>
      </c>
      <c r="H1738" s="25">
        <v>2</v>
      </c>
      <c r="I1738" s="250">
        <v>814.4</v>
      </c>
      <c r="J1738" s="137">
        <v>764.2</v>
      </c>
      <c r="K1738" s="263">
        <v>764.2</v>
      </c>
      <c r="L1738" s="12">
        <v>36</v>
      </c>
      <c r="M1738" s="250">
        <f t="shared" si="366"/>
        <v>5070502</v>
      </c>
      <c r="N1738" s="250"/>
      <c r="O1738" s="250"/>
      <c r="P1738" s="250"/>
      <c r="Q1738" s="137">
        <f t="shared" si="365"/>
        <v>5070502</v>
      </c>
      <c r="R1738" s="250"/>
      <c r="S1738" s="255"/>
      <c r="T1738" s="250"/>
      <c r="U1738" s="250">
        <v>674</v>
      </c>
      <c r="V1738" s="250">
        <f>U1738*7523</f>
        <v>5070502</v>
      </c>
      <c r="W1738" s="250"/>
      <c r="X1738" s="250"/>
      <c r="Y1738" s="250"/>
      <c r="Z1738" s="250"/>
      <c r="AA1738" s="250"/>
      <c r="AB1738" s="250"/>
      <c r="AC1738" s="250"/>
      <c r="AD1738" s="250"/>
      <c r="AE1738" s="250"/>
      <c r="AF1738" s="250"/>
      <c r="AG1738" s="337">
        <v>2025</v>
      </c>
      <c r="AH1738" s="166"/>
      <c r="AI1738" s="166"/>
      <c r="AJ1738" s="134">
        <f t="shared" si="357"/>
        <v>1649</v>
      </c>
      <c r="AK1738" s="35" t="s">
        <v>153</v>
      </c>
      <c r="AL1738" s="134" t="str">
        <f t="shared" si="358"/>
        <v>1649.</v>
      </c>
      <c r="AM1738" s="129"/>
      <c r="AN1738" s="35"/>
      <c r="AO1738" s="193"/>
    </row>
    <row r="1739" spans="1:41" ht="22.5" hidden="1" customHeight="1" x14ac:dyDescent="0.25">
      <c r="A1739" s="68" t="s">
        <v>4833</v>
      </c>
      <c r="B1739" s="25">
        <v>3486</v>
      </c>
      <c r="C1739" s="211" t="s">
        <v>760</v>
      </c>
      <c r="D1739" s="117">
        <v>1960</v>
      </c>
      <c r="E1739" s="68" t="s">
        <v>2932</v>
      </c>
      <c r="F1739" s="68" t="s">
        <v>2934</v>
      </c>
      <c r="G1739" s="25">
        <v>2</v>
      </c>
      <c r="H1739" s="25">
        <v>2</v>
      </c>
      <c r="I1739" s="170">
        <v>590.9</v>
      </c>
      <c r="J1739" s="137">
        <v>477.1</v>
      </c>
      <c r="K1739" s="170">
        <v>477.1</v>
      </c>
      <c r="L1739" s="12">
        <v>14</v>
      </c>
      <c r="M1739" s="250">
        <f t="shared" si="366"/>
        <v>938091</v>
      </c>
      <c r="N1739" s="250"/>
      <c r="O1739" s="250"/>
      <c r="P1739" s="250"/>
      <c r="Q1739" s="137">
        <f t="shared" si="365"/>
        <v>938091</v>
      </c>
      <c r="R1739" s="259">
        <v>938091</v>
      </c>
      <c r="S1739" s="260"/>
      <c r="T1739" s="259"/>
      <c r="U1739" s="259"/>
      <c r="V1739" s="259"/>
      <c r="W1739" s="259"/>
      <c r="X1739" s="259"/>
      <c r="Y1739" s="259"/>
      <c r="Z1739" s="259"/>
      <c r="AA1739" s="259"/>
      <c r="AB1739" s="259"/>
      <c r="AC1739" s="259"/>
      <c r="AD1739" s="259"/>
      <c r="AE1739" s="259"/>
      <c r="AF1739" s="259"/>
      <c r="AG1739" s="337">
        <v>2025</v>
      </c>
      <c r="AH1739" s="166" t="s">
        <v>3050</v>
      </c>
      <c r="AI1739" s="166"/>
      <c r="AJ1739" s="134">
        <f t="shared" si="357"/>
        <v>1650</v>
      </c>
      <c r="AK1739" s="35" t="s">
        <v>153</v>
      </c>
      <c r="AL1739" s="134" t="str">
        <f t="shared" si="358"/>
        <v>1650.</v>
      </c>
      <c r="AM1739" s="129"/>
      <c r="AN1739" s="35"/>
      <c r="AO1739" s="193"/>
    </row>
    <row r="1740" spans="1:41" ht="22.5" hidden="1" customHeight="1" x14ac:dyDescent="0.25">
      <c r="A1740" s="68" t="s">
        <v>4834</v>
      </c>
      <c r="B1740" s="25">
        <v>3490</v>
      </c>
      <c r="C1740" s="211" t="s">
        <v>1126</v>
      </c>
      <c r="D1740" s="117">
        <v>1980</v>
      </c>
      <c r="E1740" s="68" t="s">
        <v>2932</v>
      </c>
      <c r="F1740" s="68" t="s">
        <v>2934</v>
      </c>
      <c r="G1740" s="25">
        <v>5</v>
      </c>
      <c r="H1740" s="25">
        <v>1</v>
      </c>
      <c r="I1740" s="170">
        <v>2048.5300000000002</v>
      </c>
      <c r="J1740" s="137">
        <v>1790.73</v>
      </c>
      <c r="K1740" s="170">
        <v>1790.73</v>
      </c>
      <c r="L1740" s="12">
        <v>120</v>
      </c>
      <c r="M1740" s="250">
        <f t="shared" si="366"/>
        <v>1036932</v>
      </c>
      <c r="N1740" s="250"/>
      <c r="O1740" s="250"/>
      <c r="P1740" s="250"/>
      <c r="Q1740" s="137">
        <f t="shared" si="365"/>
        <v>1036932</v>
      </c>
      <c r="R1740" s="259">
        <v>1036932</v>
      </c>
      <c r="S1740" s="260"/>
      <c r="T1740" s="259"/>
      <c r="U1740" s="250"/>
      <c r="V1740" s="250"/>
      <c r="W1740" s="259"/>
      <c r="X1740" s="259"/>
      <c r="Y1740" s="259"/>
      <c r="Z1740" s="259"/>
      <c r="AA1740" s="259"/>
      <c r="AB1740" s="259"/>
      <c r="AC1740" s="259"/>
      <c r="AD1740" s="259"/>
      <c r="AE1740" s="259"/>
      <c r="AF1740" s="259"/>
      <c r="AG1740" s="337">
        <v>2025</v>
      </c>
      <c r="AH1740" s="166" t="s">
        <v>3052</v>
      </c>
      <c r="AI1740" s="166"/>
      <c r="AJ1740" s="134">
        <f t="shared" si="357"/>
        <v>1651</v>
      </c>
      <c r="AK1740" s="35" t="s">
        <v>153</v>
      </c>
      <c r="AL1740" s="134" t="str">
        <f t="shared" si="358"/>
        <v>1651.</v>
      </c>
      <c r="AM1740" s="129"/>
      <c r="AN1740" s="35"/>
      <c r="AO1740" s="193"/>
    </row>
    <row r="1741" spans="1:41" ht="22.5" hidden="1" customHeight="1" x14ac:dyDescent="0.25">
      <c r="A1741" s="68" t="s">
        <v>4835</v>
      </c>
      <c r="B1741" s="25">
        <v>3306</v>
      </c>
      <c r="C1741" s="36" t="s">
        <v>3111</v>
      </c>
      <c r="D1741" s="25">
        <v>1964</v>
      </c>
      <c r="E1741" s="119" t="s">
        <v>2932</v>
      </c>
      <c r="F1741" s="68" t="s">
        <v>2934</v>
      </c>
      <c r="G1741" s="25">
        <v>4</v>
      </c>
      <c r="H1741" s="25">
        <v>2</v>
      </c>
      <c r="I1741" s="335">
        <v>1408.3</v>
      </c>
      <c r="J1741" s="335">
        <v>1306.4000000000001</v>
      </c>
      <c r="K1741" s="335">
        <v>1306.4000000000001</v>
      </c>
      <c r="L1741" s="12">
        <v>44</v>
      </c>
      <c r="M1741" s="250">
        <f t="shared" si="366"/>
        <v>406692</v>
      </c>
      <c r="N1741" s="250"/>
      <c r="O1741" s="250"/>
      <c r="P1741" s="250"/>
      <c r="Q1741" s="137">
        <f t="shared" si="365"/>
        <v>406692</v>
      </c>
      <c r="R1741" s="335">
        <v>406692</v>
      </c>
      <c r="S1741" s="255"/>
      <c r="T1741" s="250"/>
      <c r="U1741" s="250"/>
      <c r="V1741" s="250"/>
      <c r="W1741" s="250"/>
      <c r="X1741" s="250"/>
      <c r="Y1741" s="250"/>
      <c r="Z1741" s="250"/>
      <c r="AA1741" s="250"/>
      <c r="AB1741" s="250"/>
      <c r="AC1741" s="250"/>
      <c r="AD1741" s="250"/>
      <c r="AE1741" s="137"/>
      <c r="AF1741" s="335"/>
      <c r="AG1741" s="337">
        <v>2025</v>
      </c>
      <c r="AH1741" s="218" t="s">
        <v>3049</v>
      </c>
      <c r="AI1741" s="218"/>
      <c r="AJ1741" s="134">
        <f t="shared" si="357"/>
        <v>1652</v>
      </c>
      <c r="AK1741" s="35" t="s">
        <v>153</v>
      </c>
      <c r="AL1741" s="134" t="str">
        <f t="shared" si="358"/>
        <v>1652.</v>
      </c>
      <c r="AM1741" s="129"/>
      <c r="AN1741" s="35"/>
      <c r="AO1741" s="193"/>
    </row>
    <row r="1742" spans="1:41" ht="22.5" hidden="1" customHeight="1" x14ac:dyDescent="0.25">
      <c r="A1742" s="68" t="s">
        <v>4836</v>
      </c>
      <c r="B1742" s="25">
        <v>3260</v>
      </c>
      <c r="C1742" s="211" t="s">
        <v>863</v>
      </c>
      <c r="D1742" s="117">
        <v>1972</v>
      </c>
      <c r="E1742" s="68" t="s">
        <v>2932</v>
      </c>
      <c r="F1742" s="68" t="s">
        <v>2934</v>
      </c>
      <c r="G1742" s="25">
        <v>2</v>
      </c>
      <c r="H1742" s="25">
        <v>2</v>
      </c>
      <c r="I1742" s="170">
        <v>802</v>
      </c>
      <c r="J1742" s="137">
        <v>752.7</v>
      </c>
      <c r="K1742" s="170">
        <v>752.7</v>
      </c>
      <c r="L1742" s="12">
        <v>35</v>
      </c>
      <c r="M1742" s="250">
        <f t="shared" si="366"/>
        <v>251638</v>
      </c>
      <c r="N1742" s="250"/>
      <c r="O1742" s="250"/>
      <c r="P1742" s="250"/>
      <c r="Q1742" s="137">
        <f t="shared" si="365"/>
        <v>251638</v>
      </c>
      <c r="R1742" s="259"/>
      <c r="S1742" s="260"/>
      <c r="T1742" s="259"/>
      <c r="U1742" s="259"/>
      <c r="V1742" s="259"/>
      <c r="W1742" s="259"/>
      <c r="X1742" s="259"/>
      <c r="Y1742" s="259"/>
      <c r="Z1742" s="259"/>
      <c r="AA1742" s="259">
        <v>94</v>
      </c>
      <c r="AB1742" s="259">
        <f>AA1742*2677</f>
        <v>251638</v>
      </c>
      <c r="AC1742" s="259"/>
      <c r="AD1742" s="259"/>
      <c r="AE1742" s="259"/>
      <c r="AF1742" s="259"/>
      <c r="AG1742" s="337">
        <v>2025</v>
      </c>
      <c r="AH1742" s="166"/>
      <c r="AI1742" s="166"/>
      <c r="AJ1742" s="134">
        <f t="shared" si="357"/>
        <v>1653</v>
      </c>
      <c r="AK1742" s="35" t="s">
        <v>153</v>
      </c>
      <c r="AL1742" s="134" t="str">
        <f t="shared" si="358"/>
        <v>1653.</v>
      </c>
      <c r="AM1742" s="129"/>
      <c r="AN1742" s="35"/>
      <c r="AO1742" s="193"/>
    </row>
    <row r="1743" spans="1:41" ht="22.5" hidden="1" customHeight="1" x14ac:dyDescent="0.25">
      <c r="A1743" s="68" t="s">
        <v>4837</v>
      </c>
      <c r="B1743" s="25">
        <v>3262</v>
      </c>
      <c r="C1743" s="36" t="s">
        <v>1715</v>
      </c>
      <c r="D1743" s="25">
        <v>1978</v>
      </c>
      <c r="E1743" s="68" t="s">
        <v>2932</v>
      </c>
      <c r="F1743" s="68" t="s">
        <v>2934</v>
      </c>
      <c r="G1743" s="25">
        <v>2</v>
      </c>
      <c r="H1743" s="25">
        <v>2</v>
      </c>
      <c r="I1743" s="250">
        <v>933</v>
      </c>
      <c r="J1743" s="250">
        <v>847.7</v>
      </c>
      <c r="K1743" s="263">
        <v>847.7</v>
      </c>
      <c r="L1743" s="12">
        <v>52</v>
      </c>
      <c r="M1743" s="250">
        <f t="shared" si="366"/>
        <v>333474.5</v>
      </c>
      <c r="N1743" s="250"/>
      <c r="O1743" s="250"/>
      <c r="P1743" s="250"/>
      <c r="Q1743" s="137">
        <f t="shared" si="365"/>
        <v>333474.5</v>
      </c>
      <c r="R1743" s="250">
        <f>112176.5+221298</f>
        <v>333474.5</v>
      </c>
      <c r="S1743" s="255"/>
      <c r="T1743" s="250"/>
      <c r="U1743" s="250"/>
      <c r="V1743" s="250"/>
      <c r="W1743" s="250"/>
      <c r="X1743" s="250"/>
      <c r="Y1743" s="250"/>
      <c r="Z1743" s="250"/>
      <c r="AA1743" s="250"/>
      <c r="AB1743" s="250"/>
      <c r="AC1743" s="250"/>
      <c r="AD1743" s="250"/>
      <c r="AE1743" s="250"/>
      <c r="AF1743" s="250"/>
      <c r="AG1743" s="337">
        <v>2025</v>
      </c>
      <c r="AH1743" s="218" t="s">
        <v>3080</v>
      </c>
      <c r="AI1743" s="218"/>
      <c r="AJ1743" s="134">
        <f t="shared" si="357"/>
        <v>1654</v>
      </c>
      <c r="AK1743" s="35" t="s">
        <v>153</v>
      </c>
      <c r="AL1743" s="134" t="str">
        <f t="shared" si="358"/>
        <v>1654.</v>
      </c>
      <c r="AM1743" s="129"/>
      <c r="AN1743" s="35"/>
      <c r="AO1743" s="193"/>
    </row>
    <row r="1744" spans="1:41" ht="22.5" hidden="1" customHeight="1" x14ac:dyDescent="0.25">
      <c r="A1744" s="68" t="s">
        <v>4838</v>
      </c>
      <c r="B1744" s="25">
        <v>3265</v>
      </c>
      <c r="C1744" s="168" t="s">
        <v>738</v>
      </c>
      <c r="D1744" s="25">
        <v>1986</v>
      </c>
      <c r="E1744" s="68" t="s">
        <v>2932</v>
      </c>
      <c r="F1744" s="68" t="s">
        <v>2934</v>
      </c>
      <c r="G1744" s="25">
        <v>2</v>
      </c>
      <c r="H1744" s="25">
        <v>3</v>
      </c>
      <c r="I1744" s="250">
        <v>937.6</v>
      </c>
      <c r="J1744" s="137">
        <v>852.6</v>
      </c>
      <c r="K1744" s="263">
        <v>852.6</v>
      </c>
      <c r="L1744" s="12">
        <v>46</v>
      </c>
      <c r="M1744" s="250">
        <f t="shared" si="366"/>
        <v>642044.1</v>
      </c>
      <c r="N1744" s="250"/>
      <c r="O1744" s="250"/>
      <c r="P1744" s="250"/>
      <c r="Q1744" s="137">
        <f t="shared" si="365"/>
        <v>642044.1</v>
      </c>
      <c r="R1744" s="250">
        <v>642044.1</v>
      </c>
      <c r="S1744" s="255"/>
      <c r="T1744" s="250"/>
      <c r="U1744" s="250"/>
      <c r="V1744" s="250"/>
      <c r="W1744" s="250"/>
      <c r="X1744" s="250"/>
      <c r="Y1744" s="250"/>
      <c r="Z1744" s="250"/>
      <c r="AA1744" s="250"/>
      <c r="AB1744" s="250"/>
      <c r="AC1744" s="250"/>
      <c r="AD1744" s="250"/>
      <c r="AE1744" s="250"/>
      <c r="AF1744" s="250"/>
      <c r="AG1744" s="337">
        <v>2025</v>
      </c>
      <c r="AH1744" s="218" t="s">
        <v>3050</v>
      </c>
      <c r="AI1744" s="218"/>
      <c r="AJ1744" s="134">
        <f t="shared" si="357"/>
        <v>1655</v>
      </c>
      <c r="AK1744" s="35" t="s">
        <v>153</v>
      </c>
      <c r="AL1744" s="134" t="str">
        <f t="shared" si="358"/>
        <v>1655.</v>
      </c>
      <c r="AM1744" s="129"/>
      <c r="AN1744" s="35"/>
      <c r="AO1744" s="193"/>
    </row>
    <row r="1745" spans="1:41" ht="22.5" hidden="1" customHeight="1" x14ac:dyDescent="0.25">
      <c r="A1745" s="68" t="s">
        <v>4839</v>
      </c>
      <c r="B1745" s="25">
        <v>3288</v>
      </c>
      <c r="C1745" s="211" t="s">
        <v>1096</v>
      </c>
      <c r="D1745" s="117">
        <v>1958</v>
      </c>
      <c r="E1745" s="68" t="s">
        <v>2932</v>
      </c>
      <c r="F1745" s="68" t="s">
        <v>2934</v>
      </c>
      <c r="G1745" s="25">
        <v>3</v>
      </c>
      <c r="H1745" s="25">
        <v>1</v>
      </c>
      <c r="I1745" s="170">
        <v>3385.7</v>
      </c>
      <c r="J1745" s="170">
        <v>2577.4</v>
      </c>
      <c r="K1745" s="170">
        <v>1004.6</v>
      </c>
      <c r="L1745" s="12">
        <v>30</v>
      </c>
      <c r="M1745" s="250">
        <f t="shared" si="366"/>
        <v>703800</v>
      </c>
      <c r="N1745" s="250"/>
      <c r="O1745" s="250"/>
      <c r="P1745" s="250"/>
      <c r="Q1745" s="137">
        <f t="shared" si="365"/>
        <v>703800</v>
      </c>
      <c r="R1745" s="259">
        <v>703800</v>
      </c>
      <c r="S1745" s="260"/>
      <c r="T1745" s="259"/>
      <c r="U1745" s="259"/>
      <c r="V1745" s="259"/>
      <c r="W1745" s="259"/>
      <c r="X1745" s="259"/>
      <c r="Y1745" s="259"/>
      <c r="Z1745" s="259"/>
      <c r="AA1745" s="259"/>
      <c r="AB1745" s="259"/>
      <c r="AC1745" s="259"/>
      <c r="AD1745" s="259"/>
      <c r="AE1745" s="259"/>
      <c r="AF1745" s="259"/>
      <c r="AG1745" s="337">
        <v>2025</v>
      </c>
      <c r="AH1745" s="166" t="s">
        <v>3052</v>
      </c>
      <c r="AI1745" s="166"/>
      <c r="AJ1745" s="134">
        <f t="shared" si="357"/>
        <v>1656</v>
      </c>
      <c r="AK1745" s="35" t="s">
        <v>153</v>
      </c>
      <c r="AL1745" s="134" t="str">
        <f t="shared" si="358"/>
        <v>1656.</v>
      </c>
      <c r="AM1745" s="129"/>
      <c r="AN1745" s="35"/>
      <c r="AO1745" s="193"/>
    </row>
    <row r="1746" spans="1:41" ht="22.5" hidden="1" customHeight="1" x14ac:dyDescent="0.25">
      <c r="A1746" s="68" t="s">
        <v>4840</v>
      </c>
      <c r="B1746" s="25">
        <v>3294</v>
      </c>
      <c r="C1746" s="214" t="s">
        <v>1167</v>
      </c>
      <c r="D1746" s="117">
        <v>1981</v>
      </c>
      <c r="E1746" s="68" t="s">
        <v>2932</v>
      </c>
      <c r="F1746" s="68" t="s">
        <v>2934</v>
      </c>
      <c r="G1746" s="25">
        <v>3</v>
      </c>
      <c r="H1746" s="25">
        <v>2</v>
      </c>
      <c r="I1746" s="173">
        <v>1038</v>
      </c>
      <c r="J1746" s="137">
        <v>965</v>
      </c>
      <c r="K1746" s="173">
        <v>965</v>
      </c>
      <c r="L1746" s="25">
        <v>24</v>
      </c>
      <c r="M1746" s="138">
        <f t="shared" ref="M1746:M1772" si="367">R1746+T1746+V1746+X1746+Z1746+AB1746+AE1746+AF1746</f>
        <v>754122</v>
      </c>
      <c r="N1746" s="138"/>
      <c r="O1746" s="138"/>
      <c r="P1746" s="138"/>
      <c r="Q1746" s="137">
        <f t="shared" ref="Q1746:Q1784" si="368">M1746</f>
        <v>754122</v>
      </c>
      <c r="R1746" s="179">
        <f>464508+289614</f>
        <v>754122</v>
      </c>
      <c r="S1746" s="180"/>
      <c r="T1746" s="179"/>
      <c r="U1746" s="179"/>
      <c r="V1746" s="179"/>
      <c r="W1746" s="179"/>
      <c r="X1746" s="179"/>
      <c r="Y1746" s="179"/>
      <c r="Z1746" s="179"/>
      <c r="AA1746" s="179"/>
      <c r="AB1746" s="179"/>
      <c r="AC1746" s="179"/>
      <c r="AD1746" s="179"/>
      <c r="AE1746" s="179"/>
      <c r="AF1746" s="179"/>
      <c r="AG1746" s="337">
        <v>2025</v>
      </c>
      <c r="AH1746" s="126" t="s">
        <v>3065</v>
      </c>
      <c r="AI1746" s="126"/>
      <c r="AJ1746" s="134">
        <f t="shared" si="357"/>
        <v>1657</v>
      </c>
      <c r="AK1746" s="35" t="s">
        <v>153</v>
      </c>
      <c r="AL1746" s="134" t="str">
        <f t="shared" si="358"/>
        <v>1657.</v>
      </c>
      <c r="AM1746" s="129"/>
      <c r="AN1746" s="35"/>
      <c r="AO1746" s="193"/>
    </row>
    <row r="1747" spans="1:41" ht="22.5" hidden="1" customHeight="1" x14ac:dyDescent="0.25">
      <c r="A1747" s="68" t="s">
        <v>4841</v>
      </c>
      <c r="B1747" s="25">
        <v>3625</v>
      </c>
      <c r="C1747" s="211" t="s">
        <v>869</v>
      </c>
      <c r="D1747" s="117">
        <v>1975</v>
      </c>
      <c r="E1747" s="68" t="s">
        <v>2932</v>
      </c>
      <c r="F1747" s="68" t="s">
        <v>2934</v>
      </c>
      <c r="G1747" s="25">
        <v>2</v>
      </c>
      <c r="H1747" s="25">
        <v>2</v>
      </c>
      <c r="I1747" s="170">
        <v>470</v>
      </c>
      <c r="J1747" s="137">
        <v>359.4</v>
      </c>
      <c r="K1747" s="170">
        <v>359.4</v>
      </c>
      <c r="L1747" s="12">
        <v>13</v>
      </c>
      <c r="M1747" s="250">
        <f t="shared" si="367"/>
        <v>185770</v>
      </c>
      <c r="N1747" s="250"/>
      <c r="O1747" s="250"/>
      <c r="P1747" s="250"/>
      <c r="Q1747" s="137">
        <f t="shared" si="368"/>
        <v>185770</v>
      </c>
      <c r="R1747" s="259">
        <v>185770</v>
      </c>
      <c r="S1747" s="260"/>
      <c r="T1747" s="259"/>
      <c r="U1747" s="259"/>
      <c r="V1747" s="259"/>
      <c r="W1747" s="259"/>
      <c r="X1747" s="259"/>
      <c r="Y1747" s="259"/>
      <c r="Z1747" s="259"/>
      <c r="AA1747" s="259"/>
      <c r="AB1747" s="259"/>
      <c r="AC1747" s="259"/>
      <c r="AD1747" s="259"/>
      <c r="AE1747" s="259"/>
      <c r="AF1747" s="259"/>
      <c r="AG1747" s="337">
        <v>2025</v>
      </c>
      <c r="AH1747" s="166" t="s">
        <v>3048</v>
      </c>
      <c r="AI1747" s="166"/>
      <c r="AJ1747" s="134">
        <f t="shared" si="357"/>
        <v>1658</v>
      </c>
      <c r="AK1747" s="35" t="s">
        <v>153</v>
      </c>
      <c r="AL1747" s="134" t="str">
        <f t="shared" si="358"/>
        <v>1658.</v>
      </c>
      <c r="AM1747" s="129"/>
      <c r="AN1747" s="35"/>
      <c r="AO1747" s="193"/>
    </row>
    <row r="1748" spans="1:41" ht="22.5" hidden="1" customHeight="1" x14ac:dyDescent="0.25">
      <c r="A1748" s="68" t="s">
        <v>4842</v>
      </c>
      <c r="B1748" s="25">
        <v>3626</v>
      </c>
      <c r="C1748" s="36" t="s">
        <v>1784</v>
      </c>
      <c r="D1748" s="117">
        <v>1978</v>
      </c>
      <c r="E1748" s="68" t="s">
        <v>2932</v>
      </c>
      <c r="F1748" s="68" t="s">
        <v>2934</v>
      </c>
      <c r="G1748" s="25">
        <v>2</v>
      </c>
      <c r="H1748" s="25">
        <v>2</v>
      </c>
      <c r="I1748" s="170">
        <v>729.6</v>
      </c>
      <c r="J1748" s="170">
        <v>666.2</v>
      </c>
      <c r="K1748" s="170">
        <v>666.2</v>
      </c>
      <c r="L1748" s="12">
        <v>16</v>
      </c>
      <c r="M1748" s="250">
        <f t="shared" si="367"/>
        <v>185770</v>
      </c>
      <c r="N1748" s="250"/>
      <c r="O1748" s="250"/>
      <c r="P1748" s="250"/>
      <c r="Q1748" s="137">
        <f t="shared" si="368"/>
        <v>185770</v>
      </c>
      <c r="R1748" s="250">
        <v>185770</v>
      </c>
      <c r="S1748" s="255"/>
      <c r="T1748" s="250"/>
      <c r="U1748" s="250"/>
      <c r="V1748" s="250"/>
      <c r="W1748" s="250"/>
      <c r="X1748" s="250"/>
      <c r="Y1748" s="250"/>
      <c r="Z1748" s="250"/>
      <c r="AA1748" s="250"/>
      <c r="AB1748" s="250"/>
      <c r="AC1748" s="250"/>
      <c r="AD1748" s="250"/>
      <c r="AE1748" s="250"/>
      <c r="AF1748" s="250"/>
      <c r="AG1748" s="337">
        <v>2025</v>
      </c>
      <c r="AH1748" s="218" t="s">
        <v>3048</v>
      </c>
      <c r="AI1748" s="218"/>
      <c r="AJ1748" s="134">
        <f t="shared" si="357"/>
        <v>1659</v>
      </c>
      <c r="AK1748" s="35" t="s">
        <v>153</v>
      </c>
      <c r="AL1748" s="134" t="str">
        <f t="shared" si="358"/>
        <v>1659.</v>
      </c>
      <c r="AM1748" s="129"/>
      <c r="AN1748" s="35"/>
      <c r="AO1748" s="193"/>
    </row>
    <row r="1749" spans="1:41" ht="22.5" hidden="1" customHeight="1" x14ac:dyDescent="0.25">
      <c r="A1749" s="68" t="s">
        <v>4843</v>
      </c>
      <c r="B1749" s="25">
        <v>3628</v>
      </c>
      <c r="C1749" s="168" t="s">
        <v>751</v>
      </c>
      <c r="D1749" s="25">
        <v>1989</v>
      </c>
      <c r="E1749" s="68" t="s">
        <v>2932</v>
      </c>
      <c r="F1749" s="68" t="s">
        <v>2934</v>
      </c>
      <c r="G1749" s="25">
        <v>2</v>
      </c>
      <c r="H1749" s="25">
        <v>2</v>
      </c>
      <c r="I1749" s="250">
        <v>862.5</v>
      </c>
      <c r="J1749" s="137">
        <v>778.1</v>
      </c>
      <c r="K1749" s="263">
        <v>778.1</v>
      </c>
      <c r="L1749" s="12">
        <v>16</v>
      </c>
      <c r="M1749" s="250">
        <f t="shared" si="367"/>
        <v>553656</v>
      </c>
      <c r="N1749" s="250"/>
      <c r="O1749" s="250"/>
      <c r="P1749" s="250"/>
      <c r="Q1749" s="137">
        <f t="shared" si="368"/>
        <v>553656</v>
      </c>
      <c r="R1749" s="250">
        <v>553656</v>
      </c>
      <c r="S1749" s="255"/>
      <c r="T1749" s="250"/>
      <c r="U1749" s="250"/>
      <c r="V1749" s="250"/>
      <c r="W1749" s="250"/>
      <c r="X1749" s="250"/>
      <c r="Y1749" s="250"/>
      <c r="Z1749" s="250"/>
      <c r="AA1749" s="250"/>
      <c r="AB1749" s="250"/>
      <c r="AC1749" s="250"/>
      <c r="AD1749" s="250"/>
      <c r="AE1749" s="250"/>
      <c r="AF1749" s="250"/>
      <c r="AG1749" s="337">
        <v>2025</v>
      </c>
      <c r="AH1749" s="218" t="s">
        <v>3052</v>
      </c>
      <c r="AI1749" s="218"/>
      <c r="AJ1749" s="134">
        <f t="shared" si="357"/>
        <v>1660</v>
      </c>
      <c r="AK1749" s="35" t="s">
        <v>153</v>
      </c>
      <c r="AL1749" s="134" t="str">
        <f t="shared" si="358"/>
        <v>1660.</v>
      </c>
      <c r="AM1749" s="129"/>
      <c r="AN1749" s="35"/>
      <c r="AO1749" s="193"/>
    </row>
    <row r="1750" spans="1:41" ht="22.5" hidden="1" customHeight="1" x14ac:dyDescent="0.25">
      <c r="A1750" s="68" t="s">
        <v>4844</v>
      </c>
      <c r="B1750" s="25">
        <v>3629</v>
      </c>
      <c r="C1750" s="211" t="s">
        <v>870</v>
      </c>
      <c r="D1750" s="117">
        <v>1966</v>
      </c>
      <c r="E1750" s="68" t="s">
        <v>2932</v>
      </c>
      <c r="F1750" s="68" t="s">
        <v>2934</v>
      </c>
      <c r="G1750" s="25">
        <v>4</v>
      </c>
      <c r="H1750" s="25">
        <v>3</v>
      </c>
      <c r="I1750" s="170">
        <v>2078.1999999999998</v>
      </c>
      <c r="J1750" s="137">
        <v>1873.9</v>
      </c>
      <c r="K1750" s="170">
        <v>1873.9</v>
      </c>
      <c r="L1750" s="12">
        <v>48</v>
      </c>
      <c r="M1750" s="250">
        <f t="shared" si="367"/>
        <v>970200</v>
      </c>
      <c r="N1750" s="250"/>
      <c r="O1750" s="250"/>
      <c r="P1750" s="250"/>
      <c r="Q1750" s="137">
        <f t="shared" si="368"/>
        <v>970200</v>
      </c>
      <c r="R1750" s="259">
        <v>970200</v>
      </c>
      <c r="S1750" s="260"/>
      <c r="T1750" s="259"/>
      <c r="U1750" s="259"/>
      <c r="V1750" s="259"/>
      <c r="W1750" s="259"/>
      <c r="X1750" s="259"/>
      <c r="Y1750" s="259"/>
      <c r="Z1750" s="259"/>
      <c r="AA1750" s="259"/>
      <c r="AB1750" s="259"/>
      <c r="AC1750" s="259"/>
      <c r="AD1750" s="259"/>
      <c r="AE1750" s="137"/>
      <c r="AF1750" s="259"/>
      <c r="AG1750" s="337">
        <v>2025</v>
      </c>
      <c r="AH1750" s="166" t="s">
        <v>3051</v>
      </c>
      <c r="AI1750" s="166"/>
      <c r="AJ1750" s="134">
        <f t="shared" si="357"/>
        <v>1661</v>
      </c>
      <c r="AK1750" s="35" t="s">
        <v>153</v>
      </c>
      <c r="AL1750" s="134" t="str">
        <f t="shared" si="358"/>
        <v>1661.</v>
      </c>
      <c r="AM1750" s="129"/>
      <c r="AN1750" s="35"/>
      <c r="AO1750" s="193"/>
    </row>
    <row r="1751" spans="1:41" ht="22.5" hidden="1" customHeight="1" x14ac:dyDescent="0.25">
      <c r="A1751" s="68" t="s">
        <v>4845</v>
      </c>
      <c r="B1751" s="25">
        <v>3609</v>
      </c>
      <c r="C1751" s="168" t="s">
        <v>739</v>
      </c>
      <c r="D1751" s="25">
        <v>1973</v>
      </c>
      <c r="E1751" s="68" t="s">
        <v>2932</v>
      </c>
      <c r="F1751" s="68" t="s">
        <v>2934</v>
      </c>
      <c r="G1751" s="25">
        <v>2</v>
      </c>
      <c r="H1751" s="25">
        <v>1</v>
      </c>
      <c r="I1751" s="250">
        <v>384.4</v>
      </c>
      <c r="J1751" s="137">
        <v>254</v>
      </c>
      <c r="K1751" s="263">
        <v>254</v>
      </c>
      <c r="L1751" s="12">
        <v>12</v>
      </c>
      <c r="M1751" s="250">
        <f t="shared" si="367"/>
        <v>128895.8</v>
      </c>
      <c r="N1751" s="250"/>
      <c r="O1751" s="250"/>
      <c r="P1751" s="250"/>
      <c r="Q1751" s="137">
        <f t="shared" si="368"/>
        <v>128895.8</v>
      </c>
      <c r="R1751" s="259">
        <v>128895.8</v>
      </c>
      <c r="S1751" s="255"/>
      <c r="T1751" s="250"/>
      <c r="U1751" s="250"/>
      <c r="V1751" s="250"/>
      <c r="W1751" s="250"/>
      <c r="X1751" s="250"/>
      <c r="Y1751" s="250"/>
      <c r="Z1751" s="250"/>
      <c r="AA1751" s="250"/>
      <c r="AB1751" s="250"/>
      <c r="AC1751" s="250"/>
      <c r="AD1751" s="250"/>
      <c r="AE1751" s="250"/>
      <c r="AF1751" s="250"/>
      <c r="AG1751" s="337">
        <v>2025</v>
      </c>
      <c r="AH1751" s="218" t="s">
        <v>3048</v>
      </c>
      <c r="AI1751" s="218"/>
      <c r="AJ1751" s="134">
        <f t="shared" si="357"/>
        <v>1662</v>
      </c>
      <c r="AK1751" s="35" t="s">
        <v>153</v>
      </c>
      <c r="AL1751" s="134" t="str">
        <f t="shared" si="358"/>
        <v>1662.</v>
      </c>
      <c r="AM1751" s="129"/>
      <c r="AN1751" s="35"/>
      <c r="AO1751" s="193"/>
    </row>
    <row r="1752" spans="1:41" ht="22.5" hidden="1" customHeight="1" x14ac:dyDescent="0.25">
      <c r="A1752" s="68" t="s">
        <v>4846</v>
      </c>
      <c r="B1752" s="25">
        <v>3364</v>
      </c>
      <c r="C1752" s="211" t="s">
        <v>716</v>
      </c>
      <c r="D1752" s="117">
        <v>1964</v>
      </c>
      <c r="E1752" s="68" t="s">
        <v>2932</v>
      </c>
      <c r="F1752" s="68" t="s">
        <v>2934</v>
      </c>
      <c r="G1752" s="25">
        <v>4</v>
      </c>
      <c r="H1752" s="25">
        <v>3</v>
      </c>
      <c r="I1752" s="170">
        <v>2085.1</v>
      </c>
      <c r="J1752" s="137">
        <v>1901.8</v>
      </c>
      <c r="K1752" s="170">
        <v>1901.8</v>
      </c>
      <c r="L1752" s="12">
        <v>69</v>
      </c>
      <c r="M1752" s="250">
        <f t="shared" si="367"/>
        <v>628760</v>
      </c>
      <c r="N1752" s="250"/>
      <c r="O1752" s="250"/>
      <c r="P1752" s="250"/>
      <c r="Q1752" s="137">
        <f t="shared" si="368"/>
        <v>628760</v>
      </c>
      <c r="R1752" s="259">
        <v>628760</v>
      </c>
      <c r="S1752" s="260"/>
      <c r="T1752" s="259"/>
      <c r="U1752" s="259"/>
      <c r="V1752" s="259"/>
      <c r="W1752" s="259"/>
      <c r="X1752" s="259"/>
      <c r="Y1752" s="259"/>
      <c r="Z1752" s="259"/>
      <c r="AA1752" s="259"/>
      <c r="AB1752" s="259"/>
      <c r="AC1752" s="259"/>
      <c r="AD1752" s="259"/>
      <c r="AE1752" s="259"/>
      <c r="AF1752" s="259"/>
      <c r="AG1752" s="337">
        <v>2025</v>
      </c>
      <c r="AH1752" s="166" t="s">
        <v>3048</v>
      </c>
      <c r="AI1752" s="166"/>
      <c r="AJ1752" s="134">
        <f t="shared" si="357"/>
        <v>1663</v>
      </c>
      <c r="AK1752" s="35" t="s">
        <v>153</v>
      </c>
      <c r="AL1752" s="134" t="str">
        <f t="shared" si="358"/>
        <v>1663.</v>
      </c>
      <c r="AM1752" s="129"/>
      <c r="AN1752" s="35"/>
      <c r="AO1752" s="193"/>
    </row>
    <row r="1753" spans="1:41" ht="22.5" hidden="1" customHeight="1" x14ac:dyDescent="0.25">
      <c r="A1753" s="68" t="s">
        <v>4847</v>
      </c>
      <c r="B1753" s="25">
        <v>3263</v>
      </c>
      <c r="C1753" s="211" t="s">
        <v>864</v>
      </c>
      <c r="D1753" s="117">
        <v>1980</v>
      </c>
      <c r="E1753" s="68" t="s">
        <v>2932</v>
      </c>
      <c r="F1753" s="68" t="s">
        <v>2934</v>
      </c>
      <c r="G1753" s="25">
        <v>2</v>
      </c>
      <c r="H1753" s="25">
        <v>3</v>
      </c>
      <c r="I1753" s="170">
        <v>978.9</v>
      </c>
      <c r="J1753" s="137">
        <v>891.4</v>
      </c>
      <c r="K1753" s="170">
        <v>891.4</v>
      </c>
      <c r="L1753" s="12">
        <v>34</v>
      </c>
      <c r="M1753" s="250">
        <f t="shared" si="367"/>
        <v>348178</v>
      </c>
      <c r="N1753" s="250"/>
      <c r="O1753" s="250"/>
      <c r="P1753" s="250"/>
      <c r="Q1753" s="137">
        <f t="shared" si="368"/>
        <v>348178</v>
      </c>
      <c r="R1753" s="259">
        <f>117178+231000</f>
        <v>348178</v>
      </c>
      <c r="S1753" s="260"/>
      <c r="T1753" s="259"/>
      <c r="U1753" s="259"/>
      <c r="V1753" s="259"/>
      <c r="W1753" s="259"/>
      <c r="X1753" s="259"/>
      <c r="Y1753" s="259"/>
      <c r="Z1753" s="259"/>
      <c r="AA1753" s="259"/>
      <c r="AB1753" s="259"/>
      <c r="AC1753" s="259"/>
      <c r="AD1753" s="259"/>
      <c r="AE1753" s="259"/>
      <c r="AF1753" s="259"/>
      <c r="AG1753" s="337">
        <v>2025</v>
      </c>
      <c r="AH1753" s="166" t="s">
        <v>3080</v>
      </c>
      <c r="AI1753" s="166"/>
      <c r="AJ1753" s="134">
        <f t="shared" si="357"/>
        <v>1664</v>
      </c>
      <c r="AK1753" s="35" t="s">
        <v>153</v>
      </c>
      <c r="AL1753" s="134" t="str">
        <f t="shared" si="358"/>
        <v>1664.</v>
      </c>
      <c r="AM1753" s="129"/>
      <c r="AN1753" s="35"/>
      <c r="AO1753" s="193"/>
    </row>
    <row r="1754" spans="1:41" ht="22.5" hidden="1" customHeight="1" x14ac:dyDescent="0.25">
      <c r="A1754" s="68" t="s">
        <v>4848</v>
      </c>
      <c r="B1754" s="25">
        <v>3295</v>
      </c>
      <c r="C1754" s="211" t="s">
        <v>757</v>
      </c>
      <c r="D1754" s="117">
        <v>1944</v>
      </c>
      <c r="E1754" s="68" t="s">
        <v>2932</v>
      </c>
      <c r="F1754" s="68" t="s">
        <v>2934</v>
      </c>
      <c r="G1754" s="25">
        <v>3</v>
      </c>
      <c r="H1754" s="25">
        <v>2</v>
      </c>
      <c r="I1754" s="170">
        <v>841.9</v>
      </c>
      <c r="J1754" s="137">
        <v>773.2</v>
      </c>
      <c r="K1754" s="170">
        <v>773.2</v>
      </c>
      <c r="L1754" s="12">
        <v>41</v>
      </c>
      <c r="M1754" s="250">
        <f t="shared" si="367"/>
        <v>649760</v>
      </c>
      <c r="N1754" s="250"/>
      <c r="O1754" s="250"/>
      <c r="P1754" s="250"/>
      <c r="Q1754" s="137">
        <f t="shared" si="368"/>
        <v>649760</v>
      </c>
      <c r="R1754" s="259">
        <v>649760</v>
      </c>
      <c r="S1754" s="260"/>
      <c r="T1754" s="259"/>
      <c r="U1754" s="259"/>
      <c r="V1754" s="259"/>
      <c r="W1754" s="259"/>
      <c r="X1754" s="259"/>
      <c r="Y1754" s="259"/>
      <c r="Z1754" s="259"/>
      <c r="AA1754" s="259"/>
      <c r="AB1754" s="259"/>
      <c r="AC1754" s="259"/>
      <c r="AD1754" s="259"/>
      <c r="AE1754" s="259"/>
      <c r="AF1754" s="259"/>
      <c r="AG1754" s="337">
        <v>2025</v>
      </c>
      <c r="AH1754" s="166" t="s">
        <v>3050</v>
      </c>
      <c r="AI1754" s="166"/>
      <c r="AJ1754" s="134">
        <f t="shared" ref="AJ1754:AJ1817" si="369">MAX(AJ1750:AJ1753)+1</f>
        <v>1665</v>
      </c>
      <c r="AK1754" s="35" t="s">
        <v>153</v>
      </c>
      <c r="AL1754" s="134" t="str">
        <f t="shared" ref="AL1754:AL1817" si="370">CONCATENATE(AJ1754,AK1754)</f>
        <v>1665.</v>
      </c>
      <c r="AM1754" s="129"/>
      <c r="AN1754" s="35"/>
      <c r="AO1754" s="193"/>
    </row>
    <row r="1755" spans="1:41" ht="22.5" hidden="1" customHeight="1" x14ac:dyDescent="0.25">
      <c r="A1755" s="68" t="s">
        <v>4849</v>
      </c>
      <c r="B1755" s="25">
        <v>3297</v>
      </c>
      <c r="C1755" s="36" t="s">
        <v>1720</v>
      </c>
      <c r="D1755" s="117">
        <v>1952</v>
      </c>
      <c r="E1755" s="118" t="s">
        <v>2932</v>
      </c>
      <c r="F1755" s="68" t="s">
        <v>2934</v>
      </c>
      <c r="G1755" s="117">
        <v>2</v>
      </c>
      <c r="H1755" s="117">
        <v>1</v>
      </c>
      <c r="I1755" s="335">
        <v>502.4</v>
      </c>
      <c r="J1755" s="170">
        <v>430</v>
      </c>
      <c r="K1755" s="170">
        <v>430</v>
      </c>
      <c r="L1755" s="12">
        <v>24</v>
      </c>
      <c r="M1755" s="250">
        <f t="shared" si="367"/>
        <v>491310</v>
      </c>
      <c r="N1755" s="250"/>
      <c r="O1755" s="250"/>
      <c r="P1755" s="250"/>
      <c r="Q1755" s="137">
        <f t="shared" si="368"/>
        <v>491310</v>
      </c>
      <c r="R1755" s="250">
        <f>300288+191022</f>
        <v>491310</v>
      </c>
      <c r="S1755" s="255"/>
      <c r="T1755" s="250"/>
      <c r="U1755" s="250"/>
      <c r="V1755" s="250"/>
      <c r="W1755" s="250"/>
      <c r="X1755" s="250"/>
      <c r="Y1755" s="250"/>
      <c r="Z1755" s="250"/>
      <c r="AA1755" s="250"/>
      <c r="AB1755" s="250"/>
      <c r="AC1755" s="250"/>
      <c r="AD1755" s="250"/>
      <c r="AE1755" s="137"/>
      <c r="AF1755" s="335"/>
      <c r="AG1755" s="337">
        <v>2025</v>
      </c>
      <c r="AH1755" s="218" t="s">
        <v>3065</v>
      </c>
      <c r="AI1755" s="218"/>
      <c r="AJ1755" s="134">
        <f t="shared" si="369"/>
        <v>1666</v>
      </c>
      <c r="AK1755" s="35" t="s">
        <v>153</v>
      </c>
      <c r="AL1755" s="134" t="str">
        <f t="shared" si="370"/>
        <v>1666.</v>
      </c>
      <c r="AM1755" s="129"/>
      <c r="AN1755" s="35"/>
      <c r="AO1755" s="193"/>
    </row>
    <row r="1756" spans="1:41" ht="22.5" hidden="1" customHeight="1" x14ac:dyDescent="0.25">
      <c r="A1756" s="68" t="s">
        <v>4850</v>
      </c>
      <c r="B1756" s="25">
        <v>3298</v>
      </c>
      <c r="C1756" s="36" t="s">
        <v>1721</v>
      </c>
      <c r="D1756" s="117">
        <v>1951</v>
      </c>
      <c r="E1756" s="118" t="s">
        <v>2932</v>
      </c>
      <c r="F1756" s="68" t="s">
        <v>2934</v>
      </c>
      <c r="G1756" s="117">
        <v>2</v>
      </c>
      <c r="H1756" s="117">
        <v>1</v>
      </c>
      <c r="I1756" s="335">
        <v>394.2</v>
      </c>
      <c r="J1756" s="170">
        <v>374.2</v>
      </c>
      <c r="K1756" s="170">
        <v>374.2</v>
      </c>
      <c r="L1756" s="12">
        <v>24</v>
      </c>
      <c r="M1756" s="250">
        <f t="shared" si="367"/>
        <v>142900</v>
      </c>
      <c r="N1756" s="250"/>
      <c r="O1756" s="250"/>
      <c r="P1756" s="250"/>
      <c r="Q1756" s="137">
        <f t="shared" si="368"/>
        <v>142900</v>
      </c>
      <c r="R1756" s="250">
        <v>142900</v>
      </c>
      <c r="S1756" s="255"/>
      <c r="T1756" s="250"/>
      <c r="U1756" s="250"/>
      <c r="V1756" s="250"/>
      <c r="W1756" s="250"/>
      <c r="X1756" s="250"/>
      <c r="Y1756" s="250"/>
      <c r="Z1756" s="250"/>
      <c r="AA1756" s="250"/>
      <c r="AB1756" s="250"/>
      <c r="AC1756" s="250"/>
      <c r="AD1756" s="250"/>
      <c r="AE1756" s="250"/>
      <c r="AF1756" s="250"/>
      <c r="AG1756" s="337">
        <v>2025</v>
      </c>
      <c r="AH1756" s="218" t="s">
        <v>3048</v>
      </c>
      <c r="AI1756" s="218"/>
      <c r="AJ1756" s="134">
        <f t="shared" si="369"/>
        <v>1667</v>
      </c>
      <c r="AK1756" s="35" t="s">
        <v>153</v>
      </c>
      <c r="AL1756" s="134" t="str">
        <f t="shared" si="370"/>
        <v>1667.</v>
      </c>
      <c r="AM1756" s="129"/>
      <c r="AN1756" s="35"/>
      <c r="AO1756" s="193"/>
    </row>
    <row r="1757" spans="1:41" ht="22.5" hidden="1" customHeight="1" x14ac:dyDescent="0.25">
      <c r="A1757" s="68" t="s">
        <v>4851</v>
      </c>
      <c r="B1757" s="25">
        <v>3326</v>
      </c>
      <c r="C1757" s="333" t="s">
        <v>877</v>
      </c>
      <c r="D1757" s="117">
        <v>1962</v>
      </c>
      <c r="E1757" s="118" t="s">
        <v>2932</v>
      </c>
      <c r="F1757" s="68" t="s">
        <v>2934</v>
      </c>
      <c r="G1757" s="117">
        <v>3</v>
      </c>
      <c r="H1757" s="117">
        <v>2</v>
      </c>
      <c r="I1757" s="335">
        <v>1012.5</v>
      </c>
      <c r="J1757" s="137">
        <v>939.7</v>
      </c>
      <c r="K1757" s="170">
        <v>939.7</v>
      </c>
      <c r="L1757" s="12">
        <v>20</v>
      </c>
      <c r="M1757" s="250">
        <f t="shared" si="367"/>
        <v>274209</v>
      </c>
      <c r="N1757" s="250"/>
      <c r="O1757" s="250"/>
      <c r="P1757" s="250"/>
      <c r="Q1757" s="137">
        <f t="shared" si="368"/>
        <v>274209</v>
      </c>
      <c r="R1757" s="259">
        <v>274209</v>
      </c>
      <c r="S1757" s="260"/>
      <c r="T1757" s="259"/>
      <c r="U1757" s="259"/>
      <c r="V1757" s="259"/>
      <c r="W1757" s="259"/>
      <c r="X1757" s="259"/>
      <c r="Y1757" s="259"/>
      <c r="Z1757" s="259"/>
      <c r="AA1757" s="259"/>
      <c r="AB1757" s="259"/>
      <c r="AC1757" s="259"/>
      <c r="AD1757" s="259"/>
      <c r="AE1757" s="259"/>
      <c r="AF1757" s="259"/>
      <c r="AG1757" s="337">
        <v>2025</v>
      </c>
      <c r="AH1757" s="166" t="s">
        <v>3049</v>
      </c>
      <c r="AI1757" s="166"/>
      <c r="AJ1757" s="134">
        <f t="shared" si="369"/>
        <v>1668</v>
      </c>
      <c r="AK1757" s="35" t="s">
        <v>153</v>
      </c>
      <c r="AL1757" s="134" t="str">
        <f t="shared" si="370"/>
        <v>1668.</v>
      </c>
      <c r="AM1757" s="129"/>
      <c r="AN1757" s="35"/>
      <c r="AO1757" s="193"/>
    </row>
    <row r="1758" spans="1:41" ht="22.5" hidden="1" customHeight="1" x14ac:dyDescent="0.25">
      <c r="A1758" s="68" t="s">
        <v>4852</v>
      </c>
      <c r="B1758" s="25">
        <v>3376</v>
      </c>
      <c r="C1758" s="214" t="s">
        <v>896</v>
      </c>
      <c r="D1758" s="117">
        <v>1955</v>
      </c>
      <c r="E1758" s="118" t="s">
        <v>2932</v>
      </c>
      <c r="F1758" s="68" t="s">
        <v>2934</v>
      </c>
      <c r="G1758" s="117">
        <v>2</v>
      </c>
      <c r="H1758" s="117">
        <v>2</v>
      </c>
      <c r="I1758" s="335">
        <v>636.79999999999995</v>
      </c>
      <c r="J1758" s="137">
        <v>603.20000000000005</v>
      </c>
      <c r="K1758" s="170">
        <v>603.20000000000005</v>
      </c>
      <c r="L1758" s="12">
        <v>15</v>
      </c>
      <c r="M1758" s="250">
        <f t="shared" si="367"/>
        <v>380052</v>
      </c>
      <c r="N1758" s="250"/>
      <c r="O1758" s="250"/>
      <c r="P1758" s="250"/>
      <c r="Q1758" s="137">
        <f t="shared" si="368"/>
        <v>380052</v>
      </c>
      <c r="R1758" s="259">
        <v>380052</v>
      </c>
      <c r="S1758" s="260"/>
      <c r="T1758" s="259"/>
      <c r="U1758" s="259"/>
      <c r="V1758" s="259"/>
      <c r="W1758" s="259"/>
      <c r="X1758" s="259"/>
      <c r="Y1758" s="259"/>
      <c r="Z1758" s="259"/>
      <c r="AA1758" s="259"/>
      <c r="AB1758" s="259"/>
      <c r="AC1758" s="259"/>
      <c r="AD1758" s="259"/>
      <c r="AE1758" s="259"/>
      <c r="AF1758" s="259"/>
      <c r="AG1758" s="337">
        <v>2025</v>
      </c>
      <c r="AH1758" s="166" t="s">
        <v>3052</v>
      </c>
      <c r="AI1758" s="166"/>
      <c r="AJ1758" s="134">
        <f t="shared" si="369"/>
        <v>1669</v>
      </c>
      <c r="AK1758" s="35" t="s">
        <v>153</v>
      </c>
      <c r="AL1758" s="134" t="str">
        <f t="shared" si="370"/>
        <v>1669.</v>
      </c>
      <c r="AM1758" s="129"/>
      <c r="AN1758" s="35"/>
      <c r="AO1758" s="193"/>
    </row>
    <row r="1759" spans="1:41" ht="22.5" hidden="1" customHeight="1" x14ac:dyDescent="0.25">
      <c r="A1759" s="68" t="s">
        <v>4853</v>
      </c>
      <c r="B1759" s="25">
        <v>3380</v>
      </c>
      <c r="C1759" s="168" t="s">
        <v>696</v>
      </c>
      <c r="D1759" s="25">
        <v>1975</v>
      </c>
      <c r="E1759" s="68" t="s">
        <v>2932</v>
      </c>
      <c r="F1759" s="68" t="s">
        <v>2934</v>
      </c>
      <c r="G1759" s="25">
        <v>4</v>
      </c>
      <c r="H1759" s="25">
        <v>2</v>
      </c>
      <c r="I1759" s="250">
        <v>1513.5</v>
      </c>
      <c r="J1759" s="137">
        <v>1304.5999999999999</v>
      </c>
      <c r="K1759" s="263">
        <v>1304.5999999999999</v>
      </c>
      <c r="L1759" s="12">
        <v>70</v>
      </c>
      <c r="M1759" s="250">
        <f t="shared" si="367"/>
        <v>544272</v>
      </c>
      <c r="N1759" s="250"/>
      <c r="O1759" s="250"/>
      <c r="P1759" s="250"/>
      <c r="Q1759" s="137">
        <f t="shared" si="368"/>
        <v>544272</v>
      </c>
      <c r="R1759" s="259">
        <v>544272</v>
      </c>
      <c r="S1759" s="255"/>
      <c r="T1759" s="250"/>
      <c r="U1759" s="250"/>
      <c r="V1759" s="250"/>
      <c r="W1759" s="250"/>
      <c r="X1759" s="250"/>
      <c r="Y1759" s="250"/>
      <c r="Z1759" s="250"/>
      <c r="AA1759" s="250"/>
      <c r="AB1759" s="250"/>
      <c r="AC1759" s="250"/>
      <c r="AD1759" s="250"/>
      <c r="AE1759" s="250"/>
      <c r="AF1759" s="250"/>
      <c r="AG1759" s="337">
        <v>2025</v>
      </c>
      <c r="AH1759" s="218" t="s">
        <v>3052</v>
      </c>
      <c r="AI1759" s="218"/>
      <c r="AJ1759" s="134">
        <f t="shared" si="369"/>
        <v>1670</v>
      </c>
      <c r="AK1759" s="35" t="s">
        <v>153</v>
      </c>
      <c r="AL1759" s="134" t="str">
        <f t="shared" si="370"/>
        <v>1670.</v>
      </c>
      <c r="AM1759" s="129"/>
      <c r="AN1759" s="35"/>
      <c r="AO1759" s="193"/>
    </row>
    <row r="1760" spans="1:41" ht="22.5" hidden="1" customHeight="1" x14ac:dyDescent="0.25">
      <c r="A1760" s="68" t="s">
        <v>4854</v>
      </c>
      <c r="B1760" s="25">
        <v>3411</v>
      </c>
      <c r="C1760" s="211" t="s">
        <v>849</v>
      </c>
      <c r="D1760" s="117">
        <v>1983</v>
      </c>
      <c r="E1760" s="68" t="s">
        <v>2932</v>
      </c>
      <c r="F1760" s="68" t="s">
        <v>2934</v>
      </c>
      <c r="G1760" s="25">
        <v>5</v>
      </c>
      <c r="H1760" s="25">
        <v>5</v>
      </c>
      <c r="I1760" s="170">
        <v>4766.3999999999996</v>
      </c>
      <c r="J1760" s="137">
        <v>3413</v>
      </c>
      <c r="K1760" s="170">
        <v>3413</v>
      </c>
      <c r="L1760" s="12">
        <v>106</v>
      </c>
      <c r="M1760" s="250">
        <f t="shared" si="367"/>
        <v>9348422</v>
      </c>
      <c r="N1760" s="250"/>
      <c r="O1760" s="250"/>
      <c r="P1760" s="250"/>
      <c r="Q1760" s="137">
        <f t="shared" si="368"/>
        <v>9348422</v>
      </c>
      <c r="R1760" s="259">
        <v>9348422</v>
      </c>
      <c r="S1760" s="260"/>
      <c r="T1760" s="259"/>
      <c r="U1760" s="259"/>
      <c r="V1760" s="259"/>
      <c r="W1760" s="259"/>
      <c r="X1760" s="259"/>
      <c r="Y1760" s="259"/>
      <c r="Z1760" s="259"/>
      <c r="AA1760" s="259"/>
      <c r="AB1760" s="259"/>
      <c r="AC1760" s="259"/>
      <c r="AD1760" s="259"/>
      <c r="AE1760" s="259"/>
      <c r="AF1760" s="259"/>
      <c r="AG1760" s="337">
        <v>2025</v>
      </c>
      <c r="AH1760" s="166" t="s">
        <v>3050</v>
      </c>
      <c r="AI1760" s="166"/>
      <c r="AJ1760" s="134">
        <f t="shared" si="369"/>
        <v>1671</v>
      </c>
      <c r="AK1760" s="35" t="s">
        <v>153</v>
      </c>
      <c r="AL1760" s="134" t="str">
        <f t="shared" si="370"/>
        <v>1671.</v>
      </c>
      <c r="AM1760" s="129"/>
      <c r="AN1760" s="35"/>
      <c r="AO1760" s="193"/>
    </row>
    <row r="1761" spans="1:41" ht="22.5" hidden="1" customHeight="1" x14ac:dyDescent="0.25">
      <c r="A1761" s="68" t="s">
        <v>4855</v>
      </c>
      <c r="B1761" s="25">
        <v>3437</v>
      </c>
      <c r="C1761" s="36" t="s">
        <v>1754</v>
      </c>
      <c r="D1761" s="25">
        <v>1997</v>
      </c>
      <c r="E1761" s="68" t="s">
        <v>2932</v>
      </c>
      <c r="F1761" s="68" t="s">
        <v>2935</v>
      </c>
      <c r="G1761" s="25">
        <v>2</v>
      </c>
      <c r="H1761" s="25">
        <v>1</v>
      </c>
      <c r="I1761" s="250">
        <v>643.79999999999995</v>
      </c>
      <c r="J1761" s="250">
        <v>550.9</v>
      </c>
      <c r="K1761" s="263">
        <v>550.9</v>
      </c>
      <c r="L1761" s="12">
        <v>13</v>
      </c>
      <c r="M1761" s="250">
        <f t="shared" si="367"/>
        <v>3671224</v>
      </c>
      <c r="N1761" s="250"/>
      <c r="O1761" s="250"/>
      <c r="P1761" s="250"/>
      <c r="Q1761" s="137">
        <f t="shared" si="368"/>
        <v>3671224</v>
      </c>
      <c r="R1761" s="250"/>
      <c r="S1761" s="255"/>
      <c r="T1761" s="250"/>
      <c r="U1761" s="250">
        <v>488</v>
      </c>
      <c r="V1761" s="250">
        <f>U1761*7523</f>
        <v>3671224</v>
      </c>
      <c r="W1761" s="250"/>
      <c r="X1761" s="250"/>
      <c r="Y1761" s="250"/>
      <c r="Z1761" s="250"/>
      <c r="AA1761" s="250"/>
      <c r="AB1761" s="250"/>
      <c r="AC1761" s="250"/>
      <c r="AD1761" s="250"/>
      <c r="AE1761" s="250"/>
      <c r="AF1761" s="250"/>
      <c r="AG1761" s="337">
        <v>2025</v>
      </c>
      <c r="AH1761" s="166"/>
      <c r="AI1761" s="166"/>
      <c r="AJ1761" s="134">
        <f t="shared" si="369"/>
        <v>1672</v>
      </c>
      <c r="AK1761" s="35" t="s">
        <v>153</v>
      </c>
      <c r="AL1761" s="134" t="str">
        <f t="shared" si="370"/>
        <v>1672.</v>
      </c>
      <c r="AM1761" s="129"/>
      <c r="AN1761" s="35"/>
      <c r="AO1761" s="193"/>
    </row>
    <row r="1762" spans="1:41" ht="22.5" hidden="1" customHeight="1" x14ac:dyDescent="0.25">
      <c r="A1762" s="68" t="s">
        <v>4856</v>
      </c>
      <c r="B1762" s="25">
        <v>3461</v>
      </c>
      <c r="C1762" s="211" t="s">
        <v>838</v>
      </c>
      <c r="D1762" s="117">
        <v>1955</v>
      </c>
      <c r="E1762" s="68" t="s">
        <v>2932</v>
      </c>
      <c r="F1762" s="68" t="s">
        <v>2934</v>
      </c>
      <c r="G1762" s="25">
        <v>2</v>
      </c>
      <c r="H1762" s="25">
        <v>1</v>
      </c>
      <c r="I1762" s="170">
        <v>421.6</v>
      </c>
      <c r="J1762" s="137">
        <v>281.3</v>
      </c>
      <c r="K1762" s="170">
        <v>281.3</v>
      </c>
      <c r="L1762" s="12">
        <v>13</v>
      </c>
      <c r="M1762" s="250">
        <f t="shared" si="367"/>
        <v>276828</v>
      </c>
      <c r="N1762" s="250"/>
      <c r="O1762" s="250"/>
      <c r="P1762" s="250"/>
      <c r="Q1762" s="137">
        <f t="shared" si="368"/>
        <v>276828</v>
      </c>
      <c r="R1762" s="259">
        <v>276828</v>
      </c>
      <c r="S1762" s="260"/>
      <c r="T1762" s="259"/>
      <c r="U1762" s="259"/>
      <c r="V1762" s="259"/>
      <c r="W1762" s="259"/>
      <c r="X1762" s="259"/>
      <c r="Y1762" s="259"/>
      <c r="Z1762" s="259"/>
      <c r="AA1762" s="259"/>
      <c r="AB1762" s="259"/>
      <c r="AC1762" s="259"/>
      <c r="AD1762" s="259"/>
      <c r="AE1762" s="259"/>
      <c r="AF1762" s="259"/>
      <c r="AG1762" s="337">
        <v>2025</v>
      </c>
      <c r="AH1762" s="166" t="s">
        <v>3052</v>
      </c>
      <c r="AI1762" s="166"/>
      <c r="AJ1762" s="134">
        <f t="shared" si="369"/>
        <v>1673</v>
      </c>
      <c r="AK1762" s="35" t="s">
        <v>153</v>
      </c>
      <c r="AL1762" s="134" t="str">
        <f t="shared" si="370"/>
        <v>1673.</v>
      </c>
      <c r="AM1762" s="129"/>
      <c r="AN1762" s="35"/>
      <c r="AO1762" s="193"/>
    </row>
    <row r="1763" spans="1:41" ht="22.5" hidden="1" customHeight="1" x14ac:dyDescent="0.25">
      <c r="A1763" s="68" t="s">
        <v>4857</v>
      </c>
      <c r="B1763" s="25">
        <v>3462</v>
      </c>
      <c r="C1763" s="211" t="s">
        <v>839</v>
      </c>
      <c r="D1763" s="117">
        <v>1957</v>
      </c>
      <c r="E1763" s="68" t="s">
        <v>2932</v>
      </c>
      <c r="F1763" s="68" t="s">
        <v>2934</v>
      </c>
      <c r="G1763" s="25">
        <v>2</v>
      </c>
      <c r="H1763" s="25">
        <v>3</v>
      </c>
      <c r="I1763" s="170">
        <v>1496.1</v>
      </c>
      <c r="J1763" s="137">
        <v>750.9</v>
      </c>
      <c r="K1763" s="170">
        <v>691.7</v>
      </c>
      <c r="L1763" s="12">
        <v>29</v>
      </c>
      <c r="M1763" s="250">
        <f t="shared" si="367"/>
        <v>797640</v>
      </c>
      <c r="N1763" s="250"/>
      <c r="O1763" s="250"/>
      <c r="P1763" s="250"/>
      <c r="Q1763" s="137">
        <f t="shared" si="368"/>
        <v>797640</v>
      </c>
      <c r="R1763" s="259">
        <v>797640</v>
      </c>
      <c r="S1763" s="260"/>
      <c r="T1763" s="259"/>
      <c r="U1763" s="259"/>
      <c r="V1763" s="259"/>
      <c r="W1763" s="259"/>
      <c r="X1763" s="259"/>
      <c r="Y1763" s="259"/>
      <c r="Z1763" s="259"/>
      <c r="AA1763" s="259"/>
      <c r="AB1763" s="259"/>
      <c r="AC1763" s="259"/>
      <c r="AD1763" s="259"/>
      <c r="AE1763" s="259"/>
      <c r="AF1763" s="259"/>
      <c r="AG1763" s="337">
        <v>2025</v>
      </c>
      <c r="AH1763" s="166" t="s">
        <v>3052</v>
      </c>
      <c r="AI1763" s="166"/>
      <c r="AJ1763" s="134">
        <f t="shared" si="369"/>
        <v>1674</v>
      </c>
      <c r="AK1763" s="35" t="s">
        <v>153</v>
      </c>
      <c r="AL1763" s="134" t="str">
        <f t="shared" si="370"/>
        <v>1674.</v>
      </c>
      <c r="AM1763" s="129"/>
      <c r="AN1763" s="35"/>
      <c r="AO1763" s="193"/>
    </row>
    <row r="1764" spans="1:41" ht="22.5" hidden="1" customHeight="1" x14ac:dyDescent="0.25">
      <c r="A1764" s="68" t="s">
        <v>4858</v>
      </c>
      <c r="B1764" s="25">
        <v>3524</v>
      </c>
      <c r="C1764" s="168" t="s">
        <v>721</v>
      </c>
      <c r="D1764" s="25">
        <v>1980</v>
      </c>
      <c r="E1764" s="68" t="s">
        <v>2932</v>
      </c>
      <c r="F1764" s="68" t="s">
        <v>2934</v>
      </c>
      <c r="G1764" s="25">
        <v>2</v>
      </c>
      <c r="H1764" s="25">
        <v>2</v>
      </c>
      <c r="I1764" s="250">
        <v>637.27</v>
      </c>
      <c r="J1764" s="137">
        <v>496</v>
      </c>
      <c r="K1764" s="263">
        <v>496</v>
      </c>
      <c r="L1764" s="12">
        <v>78</v>
      </c>
      <c r="M1764" s="250">
        <f t="shared" si="367"/>
        <v>88598</v>
      </c>
      <c r="N1764" s="250"/>
      <c r="O1764" s="250"/>
      <c r="P1764" s="250"/>
      <c r="Q1764" s="137">
        <f t="shared" si="368"/>
        <v>88598</v>
      </c>
      <c r="R1764" s="250">
        <v>88598</v>
      </c>
      <c r="S1764" s="255"/>
      <c r="T1764" s="250"/>
      <c r="U1764" s="250"/>
      <c r="V1764" s="250"/>
      <c r="W1764" s="250"/>
      <c r="X1764" s="250"/>
      <c r="Y1764" s="250"/>
      <c r="Z1764" s="250"/>
      <c r="AA1764" s="250"/>
      <c r="AB1764" s="250"/>
      <c r="AC1764" s="250"/>
      <c r="AD1764" s="250"/>
      <c r="AE1764" s="250"/>
      <c r="AF1764" s="250"/>
      <c r="AG1764" s="337">
        <v>2025</v>
      </c>
      <c r="AH1764" s="218" t="s">
        <v>3048</v>
      </c>
      <c r="AI1764" s="218"/>
      <c r="AJ1764" s="134">
        <f t="shared" si="369"/>
        <v>1675</v>
      </c>
      <c r="AK1764" s="35" t="s">
        <v>153</v>
      </c>
      <c r="AL1764" s="134" t="str">
        <f t="shared" si="370"/>
        <v>1675.</v>
      </c>
      <c r="AM1764" s="129"/>
      <c r="AN1764" s="35"/>
      <c r="AO1764" s="193"/>
    </row>
    <row r="1765" spans="1:41" ht="22.5" hidden="1" customHeight="1" x14ac:dyDescent="0.25">
      <c r="A1765" s="68" t="s">
        <v>4859</v>
      </c>
      <c r="B1765" s="25">
        <v>3526</v>
      </c>
      <c r="C1765" s="168" t="s">
        <v>1100</v>
      </c>
      <c r="D1765" s="25">
        <v>1980</v>
      </c>
      <c r="E1765" s="68" t="s">
        <v>2932</v>
      </c>
      <c r="F1765" s="68" t="s">
        <v>2934</v>
      </c>
      <c r="G1765" s="25">
        <v>2</v>
      </c>
      <c r="H1765" s="25">
        <v>2</v>
      </c>
      <c r="I1765" s="250">
        <v>603.20000000000005</v>
      </c>
      <c r="J1765" s="137">
        <v>517.4</v>
      </c>
      <c r="K1765" s="263">
        <v>517.4</v>
      </c>
      <c r="L1765" s="12">
        <v>25</v>
      </c>
      <c r="M1765" s="250">
        <f t="shared" si="367"/>
        <v>88598</v>
      </c>
      <c r="N1765" s="250"/>
      <c r="O1765" s="250"/>
      <c r="P1765" s="250"/>
      <c r="Q1765" s="137">
        <f t="shared" si="368"/>
        <v>88598</v>
      </c>
      <c r="R1765" s="250">
        <v>88598</v>
      </c>
      <c r="S1765" s="255"/>
      <c r="T1765" s="250"/>
      <c r="U1765" s="250"/>
      <c r="V1765" s="250"/>
      <c r="W1765" s="250"/>
      <c r="X1765" s="250"/>
      <c r="Y1765" s="250"/>
      <c r="Z1765" s="250"/>
      <c r="AA1765" s="250"/>
      <c r="AB1765" s="250"/>
      <c r="AC1765" s="250"/>
      <c r="AD1765" s="250"/>
      <c r="AE1765" s="137"/>
      <c r="AF1765" s="250"/>
      <c r="AG1765" s="337">
        <v>2025</v>
      </c>
      <c r="AH1765" s="218" t="s">
        <v>3048</v>
      </c>
      <c r="AI1765" s="218"/>
      <c r="AJ1765" s="134">
        <f t="shared" si="369"/>
        <v>1676</v>
      </c>
      <c r="AK1765" s="35" t="s">
        <v>153</v>
      </c>
      <c r="AL1765" s="134" t="str">
        <f t="shared" si="370"/>
        <v>1676.</v>
      </c>
      <c r="AM1765" s="129"/>
      <c r="AN1765" s="35"/>
      <c r="AO1765" s="193"/>
    </row>
    <row r="1766" spans="1:41" ht="22.5" hidden="1" customHeight="1" x14ac:dyDescent="0.25">
      <c r="A1766" s="68" t="s">
        <v>4860</v>
      </c>
      <c r="B1766" s="25">
        <v>3618</v>
      </c>
      <c r="C1766" s="36" t="s">
        <v>1783</v>
      </c>
      <c r="D1766" s="25">
        <v>1976</v>
      </c>
      <c r="E1766" s="68" t="s">
        <v>2932</v>
      </c>
      <c r="F1766" s="68" t="s">
        <v>2934</v>
      </c>
      <c r="G1766" s="25">
        <v>2</v>
      </c>
      <c r="H1766" s="25">
        <v>1</v>
      </c>
      <c r="I1766" s="250">
        <v>375.8</v>
      </c>
      <c r="J1766" s="250">
        <v>342</v>
      </c>
      <c r="K1766" s="263">
        <v>342</v>
      </c>
      <c r="L1766" s="12">
        <v>15</v>
      </c>
      <c r="M1766" s="250">
        <f t="shared" si="367"/>
        <v>757376.5</v>
      </c>
      <c r="N1766" s="250"/>
      <c r="O1766" s="250"/>
      <c r="P1766" s="250"/>
      <c r="Q1766" s="137">
        <f t="shared" si="368"/>
        <v>757376.5</v>
      </c>
      <c r="R1766" s="250">
        <v>757376.5</v>
      </c>
      <c r="S1766" s="255"/>
      <c r="T1766" s="250"/>
      <c r="U1766" s="250"/>
      <c r="V1766" s="250"/>
      <c r="W1766" s="250"/>
      <c r="X1766" s="250"/>
      <c r="Y1766" s="250"/>
      <c r="Z1766" s="250"/>
      <c r="AA1766" s="250"/>
      <c r="AB1766" s="250"/>
      <c r="AC1766" s="250"/>
      <c r="AD1766" s="250"/>
      <c r="AE1766" s="137"/>
      <c r="AF1766" s="335"/>
      <c r="AG1766" s="337">
        <v>2025</v>
      </c>
      <c r="AH1766" s="218" t="s">
        <v>3050</v>
      </c>
      <c r="AI1766" s="218"/>
      <c r="AJ1766" s="134">
        <f t="shared" si="369"/>
        <v>1677</v>
      </c>
      <c r="AK1766" s="35" t="s">
        <v>153</v>
      </c>
      <c r="AL1766" s="134" t="str">
        <f t="shared" si="370"/>
        <v>1677.</v>
      </c>
      <c r="AM1766" s="129"/>
      <c r="AN1766" s="35"/>
      <c r="AO1766" s="193"/>
    </row>
    <row r="1767" spans="1:41" ht="22.5" hidden="1" customHeight="1" x14ac:dyDescent="0.25">
      <c r="A1767" s="68" t="s">
        <v>4861</v>
      </c>
      <c r="B1767" s="25">
        <v>3569</v>
      </c>
      <c r="C1767" s="168" t="s">
        <v>2633</v>
      </c>
      <c r="D1767" s="25">
        <v>1975</v>
      </c>
      <c r="E1767" s="68" t="s">
        <v>2932</v>
      </c>
      <c r="F1767" s="68" t="s">
        <v>2934</v>
      </c>
      <c r="G1767" s="25">
        <v>2</v>
      </c>
      <c r="H1767" s="25">
        <v>2</v>
      </c>
      <c r="I1767" s="250">
        <v>798.7</v>
      </c>
      <c r="J1767" s="137">
        <v>737</v>
      </c>
      <c r="K1767" s="263">
        <v>737</v>
      </c>
      <c r="L1767" s="12">
        <v>31</v>
      </c>
      <c r="M1767" s="250">
        <f t="shared" si="367"/>
        <v>2923920</v>
      </c>
      <c r="N1767" s="250"/>
      <c r="O1767" s="250"/>
      <c r="P1767" s="250"/>
      <c r="Q1767" s="137">
        <f t="shared" si="368"/>
        <v>2923920</v>
      </c>
      <c r="R1767" s="259">
        <v>2923920</v>
      </c>
      <c r="S1767" s="255"/>
      <c r="T1767" s="250"/>
      <c r="U1767" s="250"/>
      <c r="V1767" s="250"/>
      <c r="W1767" s="250"/>
      <c r="X1767" s="250"/>
      <c r="Y1767" s="250"/>
      <c r="Z1767" s="250"/>
      <c r="AA1767" s="250"/>
      <c r="AB1767" s="250"/>
      <c r="AC1767" s="250"/>
      <c r="AD1767" s="250"/>
      <c r="AE1767" s="250"/>
      <c r="AF1767" s="250"/>
      <c r="AG1767" s="337">
        <v>2025</v>
      </c>
      <c r="AH1767" s="218" t="s">
        <v>3050</v>
      </c>
      <c r="AI1767" s="218"/>
      <c r="AJ1767" s="134">
        <f t="shared" si="369"/>
        <v>1678</v>
      </c>
      <c r="AK1767" s="35" t="s">
        <v>153</v>
      </c>
      <c r="AL1767" s="134" t="str">
        <f t="shared" si="370"/>
        <v>1678.</v>
      </c>
      <c r="AM1767" s="129"/>
      <c r="AN1767" s="35"/>
      <c r="AO1767" s="193"/>
    </row>
    <row r="1768" spans="1:41" ht="22.5" hidden="1" customHeight="1" x14ac:dyDescent="0.25">
      <c r="A1768" s="68" t="s">
        <v>4862</v>
      </c>
      <c r="B1768" s="25">
        <v>3586</v>
      </c>
      <c r="C1768" s="36" t="s">
        <v>1780</v>
      </c>
      <c r="D1768" s="117">
        <v>1991</v>
      </c>
      <c r="E1768" s="68" t="s">
        <v>2932</v>
      </c>
      <c r="F1768" s="68" t="s">
        <v>2934</v>
      </c>
      <c r="G1768" s="25">
        <v>2</v>
      </c>
      <c r="H1768" s="25">
        <v>1</v>
      </c>
      <c r="I1768" s="170">
        <v>396.6</v>
      </c>
      <c r="J1768" s="170">
        <v>362.1</v>
      </c>
      <c r="K1768" s="170">
        <v>362.1</v>
      </c>
      <c r="L1768" s="12">
        <v>15</v>
      </c>
      <c r="M1768" s="250">
        <f t="shared" si="367"/>
        <v>145758</v>
      </c>
      <c r="N1768" s="250"/>
      <c r="O1768" s="250"/>
      <c r="P1768" s="250"/>
      <c r="Q1768" s="137">
        <f t="shared" si="368"/>
        <v>145758</v>
      </c>
      <c r="R1768" s="250">
        <v>145758</v>
      </c>
      <c r="S1768" s="255"/>
      <c r="T1768" s="250"/>
      <c r="U1768" s="250"/>
      <c r="V1768" s="250"/>
      <c r="W1768" s="250"/>
      <c r="X1768" s="250"/>
      <c r="Y1768" s="250"/>
      <c r="Z1768" s="250"/>
      <c r="AA1768" s="250"/>
      <c r="AB1768" s="250"/>
      <c r="AC1768" s="250"/>
      <c r="AD1768" s="250"/>
      <c r="AE1768" s="250"/>
      <c r="AF1768" s="250"/>
      <c r="AG1768" s="337">
        <v>2025</v>
      </c>
      <c r="AH1768" s="218" t="s">
        <v>3048</v>
      </c>
      <c r="AI1768" s="218"/>
      <c r="AJ1768" s="134">
        <f t="shared" si="369"/>
        <v>1679</v>
      </c>
      <c r="AK1768" s="35" t="s">
        <v>153</v>
      </c>
      <c r="AL1768" s="134" t="str">
        <f t="shared" si="370"/>
        <v>1679.</v>
      </c>
      <c r="AM1768" s="129"/>
      <c r="AN1768" s="35"/>
      <c r="AO1768" s="193"/>
    </row>
    <row r="1769" spans="1:41" ht="22.5" hidden="1" customHeight="1" x14ac:dyDescent="0.25">
      <c r="A1769" s="68" t="s">
        <v>4863</v>
      </c>
      <c r="B1769" s="25">
        <v>3584</v>
      </c>
      <c r="C1769" s="211" t="s">
        <v>866</v>
      </c>
      <c r="D1769" s="117">
        <v>1988</v>
      </c>
      <c r="E1769" s="68" t="s">
        <v>2932</v>
      </c>
      <c r="F1769" s="68" t="s">
        <v>2934</v>
      </c>
      <c r="G1769" s="25">
        <v>2</v>
      </c>
      <c r="H1769" s="25">
        <v>1</v>
      </c>
      <c r="I1769" s="170">
        <v>388.7</v>
      </c>
      <c r="J1769" s="137">
        <v>354.8</v>
      </c>
      <c r="K1769" s="170">
        <v>354.8</v>
      </c>
      <c r="L1769" s="12">
        <v>18</v>
      </c>
      <c r="M1769" s="250">
        <f t="shared" si="367"/>
        <v>148616</v>
      </c>
      <c r="N1769" s="250"/>
      <c r="O1769" s="250"/>
      <c r="P1769" s="250"/>
      <c r="Q1769" s="137">
        <f t="shared" si="368"/>
        <v>148616</v>
      </c>
      <c r="R1769" s="259">
        <v>148616</v>
      </c>
      <c r="S1769" s="260"/>
      <c r="T1769" s="259"/>
      <c r="U1769" s="259"/>
      <c r="V1769" s="259"/>
      <c r="W1769" s="259"/>
      <c r="X1769" s="259"/>
      <c r="Y1769" s="259"/>
      <c r="Z1769" s="259"/>
      <c r="AA1769" s="259"/>
      <c r="AB1769" s="259"/>
      <c r="AC1769" s="259"/>
      <c r="AD1769" s="259"/>
      <c r="AE1769" s="259"/>
      <c r="AF1769" s="259"/>
      <c r="AG1769" s="337">
        <v>2025</v>
      </c>
      <c r="AH1769" s="166" t="s">
        <v>3048</v>
      </c>
      <c r="AI1769" s="166"/>
      <c r="AJ1769" s="134">
        <f t="shared" si="369"/>
        <v>1680</v>
      </c>
      <c r="AK1769" s="35" t="s">
        <v>153</v>
      </c>
      <c r="AL1769" s="134" t="str">
        <f t="shared" si="370"/>
        <v>1680.</v>
      </c>
      <c r="AM1769" s="129"/>
      <c r="AN1769" s="35"/>
      <c r="AO1769" s="193"/>
    </row>
    <row r="1770" spans="1:41" ht="22.5" hidden="1" customHeight="1" x14ac:dyDescent="0.25">
      <c r="A1770" s="68" t="s">
        <v>4864</v>
      </c>
      <c r="B1770" s="25">
        <v>3308</v>
      </c>
      <c r="C1770" s="211" t="s">
        <v>835</v>
      </c>
      <c r="D1770" s="117">
        <v>1970</v>
      </c>
      <c r="E1770" s="68" t="s">
        <v>2932</v>
      </c>
      <c r="F1770" s="68" t="s">
        <v>2934</v>
      </c>
      <c r="G1770" s="25">
        <v>2</v>
      </c>
      <c r="H1770" s="25">
        <v>2</v>
      </c>
      <c r="I1770" s="170">
        <v>563.70000000000005</v>
      </c>
      <c r="J1770" s="137">
        <v>514.9</v>
      </c>
      <c r="K1770" s="170">
        <v>514.9</v>
      </c>
      <c r="L1770" s="12">
        <v>12</v>
      </c>
      <c r="M1770" s="250">
        <f t="shared" si="367"/>
        <v>619344</v>
      </c>
      <c r="N1770" s="250"/>
      <c r="O1770" s="250"/>
      <c r="P1770" s="250"/>
      <c r="Q1770" s="137">
        <f t="shared" si="368"/>
        <v>619344</v>
      </c>
      <c r="R1770" s="259">
        <v>619344</v>
      </c>
      <c r="S1770" s="260"/>
      <c r="T1770" s="259"/>
      <c r="U1770" s="259"/>
      <c r="V1770" s="259"/>
      <c r="W1770" s="259"/>
      <c r="X1770" s="259"/>
      <c r="Y1770" s="259"/>
      <c r="Z1770" s="259"/>
      <c r="AA1770" s="259"/>
      <c r="AB1770" s="259"/>
      <c r="AC1770" s="259"/>
      <c r="AD1770" s="259"/>
      <c r="AE1770" s="259"/>
      <c r="AF1770" s="259"/>
      <c r="AG1770" s="337">
        <v>2025</v>
      </c>
      <c r="AH1770" s="166" t="s">
        <v>3052</v>
      </c>
      <c r="AI1770" s="166"/>
      <c r="AJ1770" s="134">
        <f t="shared" si="369"/>
        <v>1681</v>
      </c>
      <c r="AK1770" s="35" t="s">
        <v>153</v>
      </c>
      <c r="AL1770" s="134" t="str">
        <f t="shared" si="370"/>
        <v>1681.</v>
      </c>
      <c r="AM1770" s="129"/>
      <c r="AN1770" s="35"/>
      <c r="AO1770" s="193"/>
    </row>
    <row r="1771" spans="1:41" ht="22.5" hidden="1" customHeight="1" x14ac:dyDescent="0.25">
      <c r="A1771" s="68" t="s">
        <v>4865</v>
      </c>
      <c r="B1771" s="25">
        <v>3362</v>
      </c>
      <c r="C1771" s="211" t="s">
        <v>853</v>
      </c>
      <c r="D1771" s="117">
        <v>1962</v>
      </c>
      <c r="E1771" s="68" t="s">
        <v>2932</v>
      </c>
      <c r="F1771" s="68" t="s">
        <v>2934</v>
      </c>
      <c r="G1771" s="25">
        <v>4</v>
      </c>
      <c r="H1771" s="25">
        <v>3</v>
      </c>
      <c r="I1771" s="170">
        <v>2171.1</v>
      </c>
      <c r="J1771" s="137">
        <v>1495.8</v>
      </c>
      <c r="K1771" s="170">
        <v>1495.8</v>
      </c>
      <c r="L1771" s="12">
        <v>36</v>
      </c>
      <c r="M1771" s="250">
        <f t="shared" si="367"/>
        <v>5267117</v>
      </c>
      <c r="N1771" s="250"/>
      <c r="O1771" s="250"/>
      <c r="P1771" s="250"/>
      <c r="Q1771" s="137">
        <f t="shared" si="368"/>
        <v>5267117</v>
      </c>
      <c r="R1771" s="259">
        <v>5267117</v>
      </c>
      <c r="S1771" s="260"/>
      <c r="T1771" s="259"/>
      <c r="U1771" s="259"/>
      <c r="V1771" s="259"/>
      <c r="W1771" s="259"/>
      <c r="X1771" s="259"/>
      <c r="Y1771" s="259"/>
      <c r="Z1771" s="259"/>
      <c r="AA1771" s="259"/>
      <c r="AB1771" s="259"/>
      <c r="AC1771" s="259"/>
      <c r="AD1771" s="259"/>
      <c r="AE1771" s="259"/>
      <c r="AF1771" s="259"/>
      <c r="AG1771" s="337">
        <v>2025</v>
      </c>
      <c r="AH1771" s="166" t="s">
        <v>3050</v>
      </c>
      <c r="AI1771" s="166"/>
      <c r="AJ1771" s="134">
        <f t="shared" si="369"/>
        <v>1682</v>
      </c>
      <c r="AK1771" s="35" t="s">
        <v>153</v>
      </c>
      <c r="AL1771" s="134" t="str">
        <f t="shared" si="370"/>
        <v>1682.</v>
      </c>
      <c r="AM1771" s="129"/>
      <c r="AN1771" s="35"/>
      <c r="AO1771" s="193"/>
    </row>
    <row r="1772" spans="1:41" ht="22.5" hidden="1" customHeight="1" x14ac:dyDescent="0.25">
      <c r="A1772" s="68" t="s">
        <v>4866</v>
      </c>
      <c r="B1772" s="25">
        <v>3373</v>
      </c>
      <c r="C1772" s="36" t="s">
        <v>1823</v>
      </c>
      <c r="D1772" s="25">
        <v>1949</v>
      </c>
      <c r="E1772" s="68" t="s">
        <v>2932</v>
      </c>
      <c r="F1772" s="68" t="s">
        <v>2934</v>
      </c>
      <c r="G1772" s="25">
        <v>2</v>
      </c>
      <c r="H1772" s="25">
        <v>2</v>
      </c>
      <c r="I1772" s="250">
        <v>846.3</v>
      </c>
      <c r="J1772" s="250">
        <v>415.8</v>
      </c>
      <c r="K1772" s="263">
        <v>415.8</v>
      </c>
      <c r="L1772" s="12">
        <v>14</v>
      </c>
      <c r="M1772" s="250">
        <f t="shared" si="367"/>
        <v>938091</v>
      </c>
      <c r="N1772" s="250"/>
      <c r="O1772" s="250"/>
      <c r="P1772" s="250"/>
      <c r="Q1772" s="137">
        <f t="shared" si="368"/>
        <v>938091</v>
      </c>
      <c r="R1772" s="250">
        <v>938091</v>
      </c>
      <c r="S1772" s="255"/>
      <c r="T1772" s="250"/>
      <c r="U1772" s="250"/>
      <c r="V1772" s="250"/>
      <c r="W1772" s="250"/>
      <c r="X1772" s="250"/>
      <c r="Y1772" s="250"/>
      <c r="Z1772" s="250"/>
      <c r="AA1772" s="250"/>
      <c r="AB1772" s="250"/>
      <c r="AC1772" s="250"/>
      <c r="AD1772" s="250"/>
      <c r="AE1772" s="250"/>
      <c r="AF1772" s="250"/>
      <c r="AG1772" s="337">
        <v>2025</v>
      </c>
      <c r="AH1772" s="218" t="s">
        <v>3050</v>
      </c>
      <c r="AI1772" s="218"/>
      <c r="AJ1772" s="134">
        <f t="shared" si="369"/>
        <v>1683</v>
      </c>
      <c r="AK1772" s="35" t="s">
        <v>153</v>
      </c>
      <c r="AL1772" s="134" t="str">
        <f t="shared" si="370"/>
        <v>1683.</v>
      </c>
      <c r="AM1772" s="129"/>
      <c r="AN1772" s="35"/>
      <c r="AO1772" s="193"/>
    </row>
    <row r="1773" spans="1:41" ht="22.5" hidden="1" customHeight="1" x14ac:dyDescent="0.25">
      <c r="A1773" s="68" t="s">
        <v>4867</v>
      </c>
      <c r="B1773" s="25">
        <v>3406</v>
      </c>
      <c r="C1773" s="36" t="s">
        <v>1744</v>
      </c>
      <c r="D1773" s="25">
        <v>1994</v>
      </c>
      <c r="E1773" s="68" t="s">
        <v>2932</v>
      </c>
      <c r="F1773" s="68" t="s">
        <v>2934</v>
      </c>
      <c r="G1773" s="25">
        <v>3</v>
      </c>
      <c r="H1773" s="25">
        <v>2</v>
      </c>
      <c r="I1773" s="250">
        <v>1381.9</v>
      </c>
      <c r="J1773" s="250">
        <v>1273.3</v>
      </c>
      <c r="K1773" s="263">
        <v>1273.3</v>
      </c>
      <c r="L1773" s="12">
        <v>24</v>
      </c>
      <c r="M1773" s="250">
        <f t="shared" ref="M1773:M1834" si="371">R1773+T1773+V1773+X1773+Z1773+AB1773+AE1773+AF1773</f>
        <v>966552</v>
      </c>
      <c r="N1773" s="250"/>
      <c r="O1773" s="250"/>
      <c r="P1773" s="250"/>
      <c r="Q1773" s="137">
        <f t="shared" si="368"/>
        <v>966552</v>
      </c>
      <c r="R1773" s="250">
        <v>966552</v>
      </c>
      <c r="S1773" s="255"/>
      <c r="T1773" s="250"/>
      <c r="U1773" s="250"/>
      <c r="V1773" s="250"/>
      <c r="W1773" s="250"/>
      <c r="X1773" s="250"/>
      <c r="Y1773" s="250"/>
      <c r="Z1773" s="250"/>
      <c r="AA1773" s="250"/>
      <c r="AB1773" s="250"/>
      <c r="AC1773" s="250"/>
      <c r="AD1773" s="250"/>
      <c r="AE1773" s="250"/>
      <c r="AF1773" s="250"/>
      <c r="AG1773" s="337">
        <v>2025</v>
      </c>
      <c r="AH1773" s="218" t="s">
        <v>3052</v>
      </c>
      <c r="AI1773" s="218"/>
      <c r="AJ1773" s="134">
        <f t="shared" si="369"/>
        <v>1684</v>
      </c>
      <c r="AK1773" s="35" t="s">
        <v>153</v>
      </c>
      <c r="AL1773" s="134" t="str">
        <f t="shared" si="370"/>
        <v>1684.</v>
      </c>
      <c r="AM1773" s="129"/>
      <c r="AN1773" s="35"/>
      <c r="AO1773" s="193"/>
    </row>
    <row r="1774" spans="1:41" ht="22.5" hidden="1" customHeight="1" x14ac:dyDescent="0.25">
      <c r="A1774" s="68" t="s">
        <v>4868</v>
      </c>
      <c r="B1774" s="25">
        <v>3595</v>
      </c>
      <c r="C1774" s="211" t="s">
        <v>907</v>
      </c>
      <c r="D1774" s="117">
        <v>1987</v>
      </c>
      <c r="E1774" s="68" t="s">
        <v>2932</v>
      </c>
      <c r="F1774" s="68" t="s">
        <v>2934</v>
      </c>
      <c r="G1774" s="25">
        <v>2</v>
      </c>
      <c r="H1774" s="25">
        <v>1</v>
      </c>
      <c r="I1774" s="170">
        <v>356.7</v>
      </c>
      <c r="J1774" s="137">
        <v>322.10000000000002</v>
      </c>
      <c r="K1774" s="170">
        <v>322.10000000000002</v>
      </c>
      <c r="L1774" s="12">
        <v>21</v>
      </c>
      <c r="M1774" s="250">
        <f t="shared" si="371"/>
        <v>258804</v>
      </c>
      <c r="N1774" s="250"/>
      <c r="O1774" s="250"/>
      <c r="P1774" s="250"/>
      <c r="Q1774" s="137">
        <f t="shared" si="368"/>
        <v>258804</v>
      </c>
      <c r="R1774" s="259">
        <v>258804</v>
      </c>
      <c r="S1774" s="260"/>
      <c r="T1774" s="259"/>
      <c r="U1774" s="259"/>
      <c r="V1774" s="259"/>
      <c r="W1774" s="259"/>
      <c r="X1774" s="259"/>
      <c r="Y1774" s="259"/>
      <c r="Z1774" s="259"/>
      <c r="AA1774" s="259"/>
      <c r="AB1774" s="259"/>
      <c r="AC1774" s="259"/>
      <c r="AD1774" s="259"/>
      <c r="AE1774" s="259"/>
      <c r="AF1774" s="259"/>
      <c r="AG1774" s="337">
        <v>2025</v>
      </c>
      <c r="AH1774" s="166" t="s">
        <v>3049</v>
      </c>
      <c r="AI1774" s="166"/>
      <c r="AJ1774" s="134">
        <f t="shared" si="369"/>
        <v>1685</v>
      </c>
      <c r="AK1774" s="35" t="s">
        <v>153</v>
      </c>
      <c r="AL1774" s="134" t="str">
        <f t="shared" si="370"/>
        <v>1685.</v>
      </c>
      <c r="AM1774" s="129"/>
      <c r="AN1774" s="35"/>
      <c r="AO1774" s="193"/>
    </row>
    <row r="1775" spans="1:41" ht="22.5" hidden="1" customHeight="1" x14ac:dyDescent="0.25">
      <c r="A1775" s="68" t="s">
        <v>4869</v>
      </c>
      <c r="B1775" s="25">
        <v>3597</v>
      </c>
      <c r="C1775" s="36" t="s">
        <v>1781</v>
      </c>
      <c r="D1775" s="25">
        <v>1987</v>
      </c>
      <c r="E1775" s="68" t="s">
        <v>2932</v>
      </c>
      <c r="F1775" s="68" t="s">
        <v>2934</v>
      </c>
      <c r="G1775" s="25">
        <v>2</v>
      </c>
      <c r="H1775" s="25">
        <v>1</v>
      </c>
      <c r="I1775" s="250">
        <v>358</v>
      </c>
      <c r="J1775" s="250">
        <v>324</v>
      </c>
      <c r="K1775" s="263">
        <v>324</v>
      </c>
      <c r="L1775" s="12">
        <v>19</v>
      </c>
      <c r="M1775" s="250">
        <f t="shared" si="371"/>
        <v>2504406.6999999997</v>
      </c>
      <c r="N1775" s="250"/>
      <c r="O1775" s="250"/>
      <c r="P1775" s="250"/>
      <c r="Q1775" s="137">
        <f t="shared" si="368"/>
        <v>2504406.6999999997</v>
      </c>
      <c r="R1775" s="250"/>
      <c r="S1775" s="255"/>
      <c r="T1775" s="250"/>
      <c r="U1775" s="250">
        <v>332.9</v>
      </c>
      <c r="V1775" s="250">
        <f>U1775*7523</f>
        <v>2504406.6999999997</v>
      </c>
      <c r="W1775" s="250"/>
      <c r="X1775" s="250"/>
      <c r="Y1775" s="250"/>
      <c r="Z1775" s="250"/>
      <c r="AA1775" s="250"/>
      <c r="AB1775" s="250"/>
      <c r="AC1775" s="250"/>
      <c r="AD1775" s="250"/>
      <c r="AE1775" s="250"/>
      <c r="AF1775" s="250"/>
      <c r="AG1775" s="337">
        <v>2025</v>
      </c>
      <c r="AH1775" s="166"/>
      <c r="AI1775" s="166"/>
      <c r="AJ1775" s="134">
        <f t="shared" si="369"/>
        <v>1686</v>
      </c>
      <c r="AK1775" s="35" t="s">
        <v>153</v>
      </c>
      <c r="AL1775" s="134" t="str">
        <f t="shared" si="370"/>
        <v>1686.</v>
      </c>
      <c r="AM1775" s="129"/>
      <c r="AN1775" s="35"/>
      <c r="AO1775" s="193"/>
    </row>
    <row r="1776" spans="1:41" ht="22.5" hidden="1" customHeight="1" x14ac:dyDescent="0.25">
      <c r="A1776" s="68" t="s">
        <v>4870</v>
      </c>
      <c r="B1776" s="25">
        <v>3600</v>
      </c>
      <c r="C1776" s="211" t="s">
        <v>867</v>
      </c>
      <c r="D1776" s="117">
        <v>1965</v>
      </c>
      <c r="E1776" s="68" t="s">
        <v>2932</v>
      </c>
      <c r="F1776" s="68" t="s">
        <v>2934</v>
      </c>
      <c r="G1776" s="25">
        <v>2</v>
      </c>
      <c r="H1776" s="25">
        <v>1</v>
      </c>
      <c r="I1776" s="170">
        <v>347.5</v>
      </c>
      <c r="J1776" s="137">
        <v>302.5</v>
      </c>
      <c r="K1776" s="170">
        <v>302.5</v>
      </c>
      <c r="L1776" s="12">
        <v>17</v>
      </c>
      <c r="M1776" s="250">
        <f t="shared" si="371"/>
        <v>394128</v>
      </c>
      <c r="N1776" s="250"/>
      <c r="O1776" s="250"/>
      <c r="P1776" s="250"/>
      <c r="Q1776" s="137">
        <f t="shared" si="368"/>
        <v>394128</v>
      </c>
      <c r="R1776" s="259">
        <v>394128</v>
      </c>
      <c r="S1776" s="260"/>
      <c r="T1776" s="259"/>
      <c r="U1776" s="259"/>
      <c r="V1776" s="259"/>
      <c r="W1776" s="259"/>
      <c r="X1776" s="259"/>
      <c r="Y1776" s="259"/>
      <c r="Z1776" s="259"/>
      <c r="AA1776" s="259"/>
      <c r="AB1776" s="259"/>
      <c r="AC1776" s="259"/>
      <c r="AD1776" s="259"/>
      <c r="AE1776" s="259"/>
      <c r="AF1776" s="259"/>
      <c r="AG1776" s="337">
        <v>2025</v>
      </c>
      <c r="AH1776" s="166" t="s">
        <v>3052</v>
      </c>
      <c r="AI1776" s="166"/>
      <c r="AJ1776" s="134">
        <f t="shared" si="369"/>
        <v>1687</v>
      </c>
      <c r="AK1776" s="35" t="s">
        <v>153</v>
      </c>
      <c r="AL1776" s="134" t="str">
        <f t="shared" si="370"/>
        <v>1687.</v>
      </c>
      <c r="AM1776" s="129"/>
      <c r="AN1776" s="35"/>
      <c r="AO1776" s="193"/>
    </row>
    <row r="1777" spans="1:41" ht="22.5" hidden="1" customHeight="1" x14ac:dyDescent="0.25">
      <c r="A1777" s="68" t="s">
        <v>4871</v>
      </c>
      <c r="B1777" s="25">
        <v>3272</v>
      </c>
      <c r="C1777" s="211" t="s">
        <v>108</v>
      </c>
      <c r="D1777" s="117">
        <v>1983</v>
      </c>
      <c r="E1777" s="68" t="s">
        <v>2932</v>
      </c>
      <c r="F1777" s="68" t="s">
        <v>2933</v>
      </c>
      <c r="G1777" s="25">
        <v>5</v>
      </c>
      <c r="H1777" s="25">
        <v>5</v>
      </c>
      <c r="I1777" s="170">
        <v>4016.5</v>
      </c>
      <c r="J1777" s="137">
        <v>3512.5</v>
      </c>
      <c r="K1777" s="170">
        <v>3512.5</v>
      </c>
      <c r="L1777" s="12">
        <v>140</v>
      </c>
      <c r="M1777" s="250">
        <f t="shared" si="371"/>
        <v>2537917.1999999997</v>
      </c>
      <c r="N1777" s="250"/>
      <c r="O1777" s="250"/>
      <c r="P1777" s="250"/>
      <c r="Q1777" s="137">
        <f t="shared" si="368"/>
        <v>2537917.1999999997</v>
      </c>
      <c r="R1777" s="259">
        <v>2537917.1999999997</v>
      </c>
      <c r="S1777" s="260"/>
      <c r="T1777" s="259"/>
      <c r="U1777" s="259"/>
      <c r="V1777" s="259"/>
      <c r="W1777" s="259"/>
      <c r="X1777" s="259"/>
      <c r="Y1777" s="259"/>
      <c r="Z1777" s="259"/>
      <c r="AA1777" s="259"/>
      <c r="AB1777" s="259"/>
      <c r="AC1777" s="259"/>
      <c r="AD1777" s="259"/>
      <c r="AE1777" s="259"/>
      <c r="AF1777" s="259"/>
      <c r="AG1777" s="337">
        <v>2025</v>
      </c>
      <c r="AH1777" s="166" t="s">
        <v>3053</v>
      </c>
      <c r="AI1777" s="166"/>
      <c r="AJ1777" s="134">
        <f t="shared" si="369"/>
        <v>1688</v>
      </c>
      <c r="AK1777" s="35" t="s">
        <v>153</v>
      </c>
      <c r="AL1777" s="134" t="str">
        <f t="shared" si="370"/>
        <v>1688.</v>
      </c>
      <c r="AM1777" s="129"/>
      <c r="AN1777" s="35"/>
      <c r="AO1777" s="193"/>
    </row>
    <row r="1778" spans="1:41" ht="22.5" hidden="1" customHeight="1" x14ac:dyDescent="0.25">
      <c r="A1778" s="68" t="s">
        <v>4872</v>
      </c>
      <c r="B1778" s="25">
        <v>3392</v>
      </c>
      <c r="C1778" s="168" t="s">
        <v>702</v>
      </c>
      <c r="D1778" s="25">
        <v>1965</v>
      </c>
      <c r="E1778" s="68" t="s">
        <v>2932</v>
      </c>
      <c r="F1778" s="68" t="s">
        <v>2934</v>
      </c>
      <c r="G1778" s="25">
        <v>4</v>
      </c>
      <c r="H1778" s="25">
        <v>3</v>
      </c>
      <c r="I1778" s="250">
        <v>1322.8</v>
      </c>
      <c r="J1778" s="137">
        <v>1224.2</v>
      </c>
      <c r="K1778" s="263">
        <v>1224.2</v>
      </c>
      <c r="L1778" s="12">
        <v>48</v>
      </c>
      <c r="M1778" s="250">
        <f t="shared" si="371"/>
        <v>553656</v>
      </c>
      <c r="N1778" s="250"/>
      <c r="O1778" s="250"/>
      <c r="P1778" s="250"/>
      <c r="Q1778" s="137">
        <f t="shared" si="368"/>
        <v>553656</v>
      </c>
      <c r="R1778" s="250">
        <v>553656</v>
      </c>
      <c r="S1778" s="255"/>
      <c r="T1778" s="250"/>
      <c r="U1778" s="250"/>
      <c r="V1778" s="250"/>
      <c r="W1778" s="250"/>
      <c r="X1778" s="250"/>
      <c r="Y1778" s="250"/>
      <c r="Z1778" s="250"/>
      <c r="AA1778" s="250"/>
      <c r="AB1778" s="250"/>
      <c r="AC1778" s="250"/>
      <c r="AD1778" s="250"/>
      <c r="AE1778" s="250"/>
      <c r="AF1778" s="250"/>
      <c r="AG1778" s="337">
        <v>2025</v>
      </c>
      <c r="AH1778" s="218" t="s">
        <v>3052</v>
      </c>
      <c r="AI1778" s="218"/>
      <c r="AJ1778" s="134">
        <f t="shared" si="369"/>
        <v>1689</v>
      </c>
      <c r="AK1778" s="35" t="s">
        <v>153</v>
      </c>
      <c r="AL1778" s="134" t="str">
        <f t="shared" si="370"/>
        <v>1689.</v>
      </c>
      <c r="AM1778" s="129"/>
      <c r="AN1778" s="35"/>
      <c r="AO1778" s="193"/>
    </row>
    <row r="1779" spans="1:41" ht="22.5" hidden="1" customHeight="1" x14ac:dyDescent="0.25">
      <c r="A1779" s="68" t="s">
        <v>4873</v>
      </c>
      <c r="B1779" s="25">
        <v>3266</v>
      </c>
      <c r="C1779" s="214" t="s">
        <v>753</v>
      </c>
      <c r="D1779" s="25">
        <v>1965</v>
      </c>
      <c r="E1779" s="68" t="s">
        <v>2932</v>
      </c>
      <c r="F1779" s="68" t="s">
        <v>2934</v>
      </c>
      <c r="G1779" s="25">
        <v>5</v>
      </c>
      <c r="H1779" s="25">
        <v>4</v>
      </c>
      <c r="I1779" s="259">
        <v>3745.1</v>
      </c>
      <c r="J1779" s="137">
        <v>3443.9</v>
      </c>
      <c r="K1779" s="259">
        <v>3443.9</v>
      </c>
      <c r="L1779" s="12">
        <v>147</v>
      </c>
      <c r="M1779" s="250">
        <f t="shared" si="371"/>
        <v>5181836</v>
      </c>
      <c r="N1779" s="250"/>
      <c r="O1779" s="250"/>
      <c r="P1779" s="250"/>
      <c r="Q1779" s="137">
        <f t="shared" si="368"/>
        <v>5181836</v>
      </c>
      <c r="R1779" s="259">
        <v>5181836</v>
      </c>
      <c r="S1779" s="260"/>
      <c r="T1779" s="259"/>
      <c r="U1779" s="259"/>
      <c r="V1779" s="259"/>
      <c r="W1779" s="259"/>
      <c r="X1779" s="259"/>
      <c r="Y1779" s="259"/>
      <c r="Z1779" s="259"/>
      <c r="AA1779" s="259"/>
      <c r="AB1779" s="259"/>
      <c r="AC1779" s="259"/>
      <c r="AD1779" s="259"/>
      <c r="AE1779" s="137"/>
      <c r="AF1779" s="259"/>
      <c r="AG1779" s="337">
        <v>2025</v>
      </c>
      <c r="AH1779" s="166" t="s">
        <v>3050</v>
      </c>
      <c r="AI1779" s="166"/>
      <c r="AJ1779" s="134">
        <f t="shared" si="369"/>
        <v>1690</v>
      </c>
      <c r="AK1779" s="35" t="s">
        <v>153</v>
      </c>
      <c r="AL1779" s="134" t="str">
        <f t="shared" si="370"/>
        <v>1690.</v>
      </c>
      <c r="AM1779" s="129"/>
      <c r="AN1779" s="35"/>
      <c r="AO1779" s="193"/>
    </row>
    <row r="1780" spans="1:41" ht="22.5" hidden="1" customHeight="1" x14ac:dyDescent="0.25">
      <c r="A1780" s="68" t="s">
        <v>4874</v>
      </c>
      <c r="B1780" s="25">
        <v>3287</v>
      </c>
      <c r="C1780" s="168" t="s">
        <v>686</v>
      </c>
      <c r="D1780" s="25">
        <v>1961</v>
      </c>
      <c r="E1780" s="68" t="s">
        <v>2932</v>
      </c>
      <c r="F1780" s="68" t="s">
        <v>2934</v>
      </c>
      <c r="G1780" s="25">
        <v>3</v>
      </c>
      <c r="H1780" s="25">
        <v>3</v>
      </c>
      <c r="I1780" s="250">
        <v>1221.5</v>
      </c>
      <c r="J1780" s="137">
        <v>1110.8</v>
      </c>
      <c r="K1780" s="263">
        <v>1110.8</v>
      </c>
      <c r="L1780" s="12">
        <v>52</v>
      </c>
      <c r="M1780" s="250">
        <f t="shared" si="371"/>
        <v>828444</v>
      </c>
      <c r="N1780" s="250"/>
      <c r="O1780" s="250"/>
      <c r="P1780" s="250"/>
      <c r="Q1780" s="137">
        <f t="shared" si="368"/>
        <v>828444</v>
      </c>
      <c r="R1780" s="250">
        <v>828444</v>
      </c>
      <c r="S1780" s="255"/>
      <c r="T1780" s="250"/>
      <c r="U1780" s="250"/>
      <c r="V1780" s="250"/>
      <c r="W1780" s="250"/>
      <c r="X1780" s="250"/>
      <c r="Y1780" s="250"/>
      <c r="Z1780" s="250"/>
      <c r="AA1780" s="250"/>
      <c r="AB1780" s="250"/>
      <c r="AC1780" s="250"/>
      <c r="AD1780" s="250"/>
      <c r="AE1780" s="250"/>
      <c r="AF1780" s="250"/>
      <c r="AG1780" s="337">
        <v>2025</v>
      </c>
      <c r="AH1780" s="218" t="s">
        <v>3050</v>
      </c>
      <c r="AI1780" s="218"/>
      <c r="AJ1780" s="134">
        <f t="shared" si="369"/>
        <v>1691</v>
      </c>
      <c r="AK1780" s="35" t="s">
        <v>153</v>
      </c>
      <c r="AL1780" s="134" t="str">
        <f t="shared" si="370"/>
        <v>1691.</v>
      </c>
      <c r="AM1780" s="129"/>
      <c r="AN1780" s="35"/>
      <c r="AO1780" s="193"/>
    </row>
    <row r="1781" spans="1:41" ht="22.5" hidden="1" customHeight="1" x14ac:dyDescent="0.25">
      <c r="A1781" s="68" t="s">
        <v>4875</v>
      </c>
      <c r="B1781" s="25">
        <v>3296</v>
      </c>
      <c r="C1781" s="36" t="s">
        <v>3112</v>
      </c>
      <c r="D1781" s="117">
        <v>1979</v>
      </c>
      <c r="E1781" s="68" t="s">
        <v>2932</v>
      </c>
      <c r="F1781" s="68" t="s">
        <v>2934</v>
      </c>
      <c r="G1781" s="25">
        <v>5</v>
      </c>
      <c r="H1781" s="25">
        <v>4</v>
      </c>
      <c r="I1781" s="170">
        <v>3068</v>
      </c>
      <c r="J1781" s="137">
        <v>2781.5</v>
      </c>
      <c r="K1781" s="170">
        <v>2781.5</v>
      </c>
      <c r="L1781" s="12">
        <v>109</v>
      </c>
      <c r="M1781" s="250">
        <f t="shared" si="371"/>
        <v>655851.5</v>
      </c>
      <c r="N1781" s="250"/>
      <c r="O1781" s="250"/>
      <c r="P1781" s="250"/>
      <c r="Q1781" s="137">
        <f t="shared" si="368"/>
        <v>655851.5</v>
      </c>
      <c r="R1781" s="250">
        <v>655851.5</v>
      </c>
      <c r="S1781" s="255"/>
      <c r="T1781" s="250"/>
      <c r="U1781" s="250"/>
      <c r="V1781" s="250"/>
      <c r="W1781" s="250"/>
      <c r="X1781" s="250"/>
      <c r="Y1781" s="250"/>
      <c r="Z1781" s="250"/>
      <c r="AA1781" s="250"/>
      <c r="AB1781" s="250"/>
      <c r="AC1781" s="250"/>
      <c r="AD1781" s="250"/>
      <c r="AE1781" s="250"/>
      <c r="AF1781" s="250"/>
      <c r="AG1781" s="337">
        <v>2025</v>
      </c>
      <c r="AH1781" s="218" t="s">
        <v>3050</v>
      </c>
      <c r="AI1781" s="218"/>
      <c r="AJ1781" s="134">
        <f t="shared" si="369"/>
        <v>1692</v>
      </c>
      <c r="AK1781" s="35" t="s">
        <v>153</v>
      </c>
      <c r="AL1781" s="134" t="str">
        <f t="shared" si="370"/>
        <v>1692.</v>
      </c>
      <c r="AM1781" s="129"/>
      <c r="AN1781" s="35"/>
      <c r="AO1781" s="193"/>
    </row>
    <row r="1782" spans="1:41" ht="22.5" hidden="1" customHeight="1" x14ac:dyDescent="0.25">
      <c r="A1782" s="68" t="s">
        <v>4876</v>
      </c>
      <c r="B1782" s="25">
        <v>3323</v>
      </c>
      <c r="C1782" s="36" t="s">
        <v>1727</v>
      </c>
      <c r="D1782" s="25">
        <v>1941</v>
      </c>
      <c r="E1782" s="68" t="s">
        <v>2932</v>
      </c>
      <c r="F1782" s="68" t="s">
        <v>2934</v>
      </c>
      <c r="G1782" s="25">
        <v>4</v>
      </c>
      <c r="H1782" s="25">
        <v>3</v>
      </c>
      <c r="I1782" s="250">
        <v>2514.6999999999998</v>
      </c>
      <c r="J1782" s="250">
        <v>2277.6999999999998</v>
      </c>
      <c r="K1782" s="263">
        <v>2277.6999999999998</v>
      </c>
      <c r="L1782" s="12">
        <v>62</v>
      </c>
      <c r="M1782" s="250">
        <f t="shared" si="371"/>
        <v>1465593</v>
      </c>
      <c r="N1782" s="250"/>
      <c r="O1782" s="250"/>
      <c r="P1782" s="250"/>
      <c r="Q1782" s="137">
        <f t="shared" si="368"/>
        <v>1465593</v>
      </c>
      <c r="R1782" s="250">
        <f>606957+858636</f>
        <v>1465593</v>
      </c>
      <c r="S1782" s="255"/>
      <c r="T1782" s="250"/>
      <c r="U1782" s="250"/>
      <c r="V1782" s="250"/>
      <c r="W1782" s="250"/>
      <c r="X1782" s="250"/>
      <c r="Y1782" s="250"/>
      <c r="Z1782" s="250"/>
      <c r="AA1782" s="250"/>
      <c r="AB1782" s="250"/>
      <c r="AC1782" s="250"/>
      <c r="AD1782" s="250"/>
      <c r="AE1782" s="250"/>
      <c r="AF1782" s="250"/>
      <c r="AG1782" s="337">
        <v>2025</v>
      </c>
      <c r="AH1782" s="218" t="s">
        <v>3054</v>
      </c>
      <c r="AI1782" s="218"/>
      <c r="AJ1782" s="134">
        <f t="shared" si="369"/>
        <v>1693</v>
      </c>
      <c r="AK1782" s="35" t="s">
        <v>153</v>
      </c>
      <c r="AL1782" s="134" t="str">
        <f t="shared" si="370"/>
        <v>1693.</v>
      </c>
      <c r="AM1782" s="129"/>
      <c r="AN1782" s="35"/>
      <c r="AO1782" s="193"/>
    </row>
    <row r="1783" spans="1:41" ht="22.5" hidden="1" customHeight="1" x14ac:dyDescent="0.25">
      <c r="A1783" s="68" t="s">
        <v>4877</v>
      </c>
      <c r="B1783" s="25">
        <v>3581</v>
      </c>
      <c r="C1783" s="211" t="s">
        <v>865</v>
      </c>
      <c r="D1783" s="117">
        <v>1988</v>
      </c>
      <c r="E1783" s="68" t="s">
        <v>2932</v>
      </c>
      <c r="F1783" s="68" t="s">
        <v>2934</v>
      </c>
      <c r="G1783" s="25">
        <v>2</v>
      </c>
      <c r="H1783" s="25">
        <v>1</v>
      </c>
      <c r="I1783" s="170">
        <v>409.8</v>
      </c>
      <c r="J1783" s="137">
        <v>373.1</v>
      </c>
      <c r="K1783" s="170">
        <v>373.1</v>
      </c>
      <c r="L1783" s="12">
        <v>15</v>
      </c>
      <c r="M1783" s="250">
        <f t="shared" si="371"/>
        <v>159528</v>
      </c>
      <c r="N1783" s="250"/>
      <c r="O1783" s="250"/>
      <c r="P1783" s="250"/>
      <c r="Q1783" s="137">
        <f t="shared" si="368"/>
        <v>159528</v>
      </c>
      <c r="R1783" s="259">
        <v>159528</v>
      </c>
      <c r="S1783" s="260"/>
      <c r="T1783" s="259"/>
      <c r="U1783" s="259"/>
      <c r="V1783" s="259"/>
      <c r="W1783" s="259"/>
      <c r="X1783" s="259"/>
      <c r="Y1783" s="259"/>
      <c r="Z1783" s="259"/>
      <c r="AA1783" s="259"/>
      <c r="AB1783" s="259"/>
      <c r="AC1783" s="259"/>
      <c r="AD1783" s="259"/>
      <c r="AE1783" s="259"/>
      <c r="AF1783" s="259"/>
      <c r="AG1783" s="337">
        <v>2025</v>
      </c>
      <c r="AH1783" s="166" t="s">
        <v>3052</v>
      </c>
      <c r="AI1783" s="166"/>
      <c r="AJ1783" s="134">
        <f t="shared" si="369"/>
        <v>1694</v>
      </c>
      <c r="AK1783" s="35" t="s">
        <v>153</v>
      </c>
      <c r="AL1783" s="134" t="str">
        <f t="shared" si="370"/>
        <v>1694.</v>
      </c>
      <c r="AM1783" s="129"/>
      <c r="AN1783" s="35"/>
      <c r="AO1783" s="193"/>
    </row>
    <row r="1784" spans="1:41" ht="22.5" hidden="1" customHeight="1" x14ac:dyDescent="0.25">
      <c r="A1784" s="68" t="s">
        <v>4878</v>
      </c>
      <c r="B1784" s="25">
        <v>3612</v>
      </c>
      <c r="C1784" s="168" t="s">
        <v>736</v>
      </c>
      <c r="D1784" s="25">
        <v>1966</v>
      </c>
      <c r="E1784" s="68" t="s">
        <v>2932</v>
      </c>
      <c r="F1784" s="68" t="s">
        <v>2934</v>
      </c>
      <c r="G1784" s="25">
        <v>2</v>
      </c>
      <c r="H1784" s="25">
        <v>2</v>
      </c>
      <c r="I1784" s="250">
        <v>496</v>
      </c>
      <c r="J1784" s="137">
        <v>436</v>
      </c>
      <c r="K1784" s="263">
        <v>436</v>
      </c>
      <c r="L1784" s="12">
        <v>18</v>
      </c>
      <c r="M1784" s="250">
        <f t="shared" si="371"/>
        <v>305178</v>
      </c>
      <c r="N1784" s="250"/>
      <c r="O1784" s="250"/>
      <c r="P1784" s="250"/>
      <c r="Q1784" s="137">
        <f t="shared" si="368"/>
        <v>305178</v>
      </c>
      <c r="R1784" s="259"/>
      <c r="S1784" s="255"/>
      <c r="T1784" s="250"/>
      <c r="U1784" s="250"/>
      <c r="V1784" s="250"/>
      <c r="W1784" s="250"/>
      <c r="X1784" s="250"/>
      <c r="Y1784" s="250"/>
      <c r="Z1784" s="250"/>
      <c r="AA1784" s="250">
        <v>114</v>
      </c>
      <c r="AB1784" s="250">
        <f>AA1784*2677</f>
        <v>305178</v>
      </c>
      <c r="AC1784" s="250"/>
      <c r="AD1784" s="250"/>
      <c r="AE1784" s="137"/>
      <c r="AF1784" s="250"/>
      <c r="AG1784" s="337">
        <v>2025</v>
      </c>
      <c r="AH1784" s="166"/>
      <c r="AI1784" s="166"/>
      <c r="AJ1784" s="134">
        <f t="shared" si="369"/>
        <v>1695</v>
      </c>
      <c r="AK1784" s="35" t="s">
        <v>153</v>
      </c>
      <c r="AL1784" s="134" t="str">
        <f t="shared" si="370"/>
        <v>1695.</v>
      </c>
      <c r="AM1784" s="129"/>
      <c r="AN1784" s="35"/>
      <c r="AO1784" s="193"/>
    </row>
    <row r="1785" spans="1:41" ht="22.5" hidden="1" customHeight="1" x14ac:dyDescent="0.25">
      <c r="A1785" s="68" t="s">
        <v>4879</v>
      </c>
      <c r="B1785" s="25">
        <v>5696</v>
      </c>
      <c r="C1785" s="36" t="s">
        <v>1786</v>
      </c>
      <c r="D1785" s="25">
        <v>1970</v>
      </c>
      <c r="E1785" s="118" t="s">
        <v>2932</v>
      </c>
      <c r="F1785" s="68" t="s">
        <v>2934</v>
      </c>
      <c r="G1785" s="25">
        <v>2</v>
      </c>
      <c r="H1785" s="25">
        <v>2</v>
      </c>
      <c r="I1785" s="336">
        <v>733</v>
      </c>
      <c r="J1785" s="336">
        <v>479.6</v>
      </c>
      <c r="K1785" s="336">
        <v>479.6</v>
      </c>
      <c r="L1785" s="12">
        <v>35</v>
      </c>
      <c r="M1785" s="250">
        <f t="shared" si="371"/>
        <v>5453622</v>
      </c>
      <c r="N1785" s="259"/>
      <c r="O1785" s="259"/>
      <c r="P1785" s="259"/>
      <c r="Q1785" s="137">
        <f>M1785</f>
        <v>5453622</v>
      </c>
      <c r="R1785" s="250">
        <v>262752</v>
      </c>
      <c r="S1785" s="255"/>
      <c r="T1785" s="250"/>
      <c r="U1785" s="250">
        <v>690</v>
      </c>
      <c r="V1785" s="250">
        <f>U1785*7523</f>
        <v>5190870</v>
      </c>
      <c r="W1785" s="250"/>
      <c r="X1785" s="250"/>
      <c r="Y1785" s="250"/>
      <c r="Z1785" s="250"/>
      <c r="AA1785" s="250"/>
      <c r="AB1785" s="250"/>
      <c r="AC1785" s="250"/>
      <c r="AD1785" s="250"/>
      <c r="AE1785" s="137"/>
      <c r="AF1785" s="335"/>
      <c r="AG1785" s="337">
        <v>2025</v>
      </c>
      <c r="AH1785" s="218" t="s">
        <v>3052</v>
      </c>
      <c r="AI1785" s="218"/>
      <c r="AJ1785" s="134">
        <f t="shared" si="369"/>
        <v>1696</v>
      </c>
      <c r="AK1785" s="35" t="s">
        <v>153</v>
      </c>
      <c r="AL1785" s="134" t="str">
        <f t="shared" si="370"/>
        <v>1696.</v>
      </c>
      <c r="AM1785" s="129"/>
      <c r="AN1785" s="35"/>
      <c r="AO1785" s="193"/>
    </row>
    <row r="1786" spans="1:41" ht="22.5" hidden="1" customHeight="1" x14ac:dyDescent="0.25">
      <c r="A1786" s="68" t="s">
        <v>4880</v>
      </c>
      <c r="B1786" s="25">
        <v>3280</v>
      </c>
      <c r="C1786" s="36" t="s">
        <v>3113</v>
      </c>
      <c r="D1786" s="117">
        <v>1994</v>
      </c>
      <c r="E1786" s="118" t="s">
        <v>2932</v>
      </c>
      <c r="F1786" s="68" t="s">
        <v>2934</v>
      </c>
      <c r="G1786" s="117">
        <v>5</v>
      </c>
      <c r="H1786" s="117">
        <v>4</v>
      </c>
      <c r="I1786" s="335">
        <v>5408</v>
      </c>
      <c r="J1786" s="170">
        <v>4989.3999999999996</v>
      </c>
      <c r="K1786" s="170">
        <v>4989.3999999999996</v>
      </c>
      <c r="L1786" s="12">
        <v>94</v>
      </c>
      <c r="M1786" s="250">
        <f t="shared" si="371"/>
        <v>1361493.9</v>
      </c>
      <c r="N1786" s="250"/>
      <c r="O1786" s="250"/>
      <c r="P1786" s="250"/>
      <c r="Q1786" s="137">
        <f t="shared" ref="Q1786:Q1847" si="372">M1786</f>
        <v>1361493.9</v>
      </c>
      <c r="R1786" s="250">
        <v>1361493.9</v>
      </c>
      <c r="S1786" s="255"/>
      <c r="T1786" s="250"/>
      <c r="U1786" s="250"/>
      <c r="V1786" s="250"/>
      <c r="W1786" s="250"/>
      <c r="X1786" s="250"/>
      <c r="Y1786" s="250"/>
      <c r="Z1786" s="250"/>
      <c r="AA1786" s="250"/>
      <c r="AB1786" s="250"/>
      <c r="AC1786" s="250"/>
      <c r="AD1786" s="250"/>
      <c r="AE1786" s="250"/>
      <c r="AF1786" s="250"/>
      <c r="AG1786" s="337">
        <v>2025</v>
      </c>
      <c r="AH1786" s="218" t="s">
        <v>3049</v>
      </c>
      <c r="AI1786" s="218"/>
      <c r="AJ1786" s="134">
        <f t="shared" si="369"/>
        <v>1697</v>
      </c>
      <c r="AK1786" s="35" t="s">
        <v>153</v>
      </c>
      <c r="AL1786" s="134" t="str">
        <f t="shared" si="370"/>
        <v>1697.</v>
      </c>
      <c r="AM1786" s="129"/>
      <c r="AN1786" s="35"/>
      <c r="AO1786" s="193"/>
    </row>
    <row r="1787" spans="1:41" ht="22.5" hidden="1" customHeight="1" x14ac:dyDescent="0.25">
      <c r="A1787" s="68" t="s">
        <v>4881</v>
      </c>
      <c r="B1787" s="25">
        <v>3345</v>
      </c>
      <c r="C1787" s="168" t="s">
        <v>693</v>
      </c>
      <c r="D1787" s="25">
        <v>1973</v>
      </c>
      <c r="E1787" s="68" t="s">
        <v>2932</v>
      </c>
      <c r="F1787" s="68" t="s">
        <v>2934</v>
      </c>
      <c r="G1787" s="25">
        <v>5</v>
      </c>
      <c r="H1787" s="25">
        <v>8</v>
      </c>
      <c r="I1787" s="250">
        <v>7100.5</v>
      </c>
      <c r="J1787" s="137">
        <v>5275.1</v>
      </c>
      <c r="K1787" s="263">
        <v>5275.1</v>
      </c>
      <c r="L1787" s="12">
        <v>192</v>
      </c>
      <c r="M1787" s="250">
        <f t="shared" si="371"/>
        <v>4316640</v>
      </c>
      <c r="N1787" s="250"/>
      <c r="O1787" s="250"/>
      <c r="P1787" s="250"/>
      <c r="Q1787" s="137">
        <f t="shared" si="372"/>
        <v>4316640</v>
      </c>
      <c r="R1787" s="250">
        <v>4316640</v>
      </c>
      <c r="S1787" s="255"/>
      <c r="T1787" s="250"/>
      <c r="U1787" s="250"/>
      <c r="V1787" s="250"/>
      <c r="W1787" s="250"/>
      <c r="X1787" s="250"/>
      <c r="Y1787" s="250"/>
      <c r="Z1787" s="250"/>
      <c r="AA1787" s="250"/>
      <c r="AB1787" s="250"/>
      <c r="AC1787" s="250"/>
      <c r="AD1787" s="250"/>
      <c r="AE1787" s="250"/>
      <c r="AF1787" s="250"/>
      <c r="AG1787" s="337">
        <v>2025</v>
      </c>
      <c r="AH1787" s="218" t="s">
        <v>3052</v>
      </c>
      <c r="AI1787" s="218"/>
      <c r="AJ1787" s="134">
        <f t="shared" si="369"/>
        <v>1698</v>
      </c>
      <c r="AK1787" s="35" t="s">
        <v>153</v>
      </c>
      <c r="AL1787" s="134" t="str">
        <f t="shared" si="370"/>
        <v>1698.</v>
      </c>
      <c r="AM1787" s="129"/>
      <c r="AN1787" s="35"/>
      <c r="AO1787" s="193"/>
    </row>
    <row r="1788" spans="1:41" ht="22.5" hidden="1" customHeight="1" x14ac:dyDescent="0.25">
      <c r="A1788" s="68" t="s">
        <v>4882</v>
      </c>
      <c r="B1788" s="25">
        <v>3276</v>
      </c>
      <c r="C1788" s="214" t="s">
        <v>876</v>
      </c>
      <c r="D1788" s="117">
        <v>1993</v>
      </c>
      <c r="E1788" s="118" t="s">
        <v>2932</v>
      </c>
      <c r="F1788" s="68" t="s">
        <v>2933</v>
      </c>
      <c r="G1788" s="117">
        <v>5</v>
      </c>
      <c r="H1788" s="117">
        <v>5</v>
      </c>
      <c r="I1788" s="335">
        <v>6215.6</v>
      </c>
      <c r="J1788" s="137">
        <v>5619.6</v>
      </c>
      <c r="K1788" s="170">
        <v>5619.6</v>
      </c>
      <c r="L1788" s="12">
        <v>214</v>
      </c>
      <c r="M1788" s="250">
        <f t="shared" si="371"/>
        <v>857400</v>
      </c>
      <c r="N1788" s="250"/>
      <c r="O1788" s="250"/>
      <c r="P1788" s="250"/>
      <c r="Q1788" s="137">
        <f t="shared" si="372"/>
        <v>857400</v>
      </c>
      <c r="R1788" s="259">
        <v>857400</v>
      </c>
      <c r="S1788" s="260"/>
      <c r="T1788" s="259"/>
      <c r="U1788" s="259"/>
      <c r="V1788" s="259"/>
      <c r="W1788" s="259"/>
      <c r="X1788" s="259"/>
      <c r="Y1788" s="259"/>
      <c r="Z1788" s="259"/>
      <c r="AA1788" s="259"/>
      <c r="AB1788" s="259"/>
      <c r="AC1788" s="259"/>
      <c r="AD1788" s="259"/>
      <c r="AE1788" s="259"/>
      <c r="AF1788" s="259"/>
      <c r="AG1788" s="337">
        <v>2025</v>
      </c>
      <c r="AH1788" s="166" t="s">
        <v>3048</v>
      </c>
      <c r="AI1788" s="166"/>
      <c r="AJ1788" s="134">
        <f t="shared" si="369"/>
        <v>1699</v>
      </c>
      <c r="AK1788" s="35" t="s">
        <v>153</v>
      </c>
      <c r="AL1788" s="134" t="str">
        <f t="shared" si="370"/>
        <v>1699.</v>
      </c>
      <c r="AM1788" s="129"/>
      <c r="AN1788" s="35"/>
      <c r="AO1788" s="193"/>
    </row>
    <row r="1789" spans="1:41" ht="22.5" hidden="1" customHeight="1" x14ac:dyDescent="0.25">
      <c r="A1789" s="68" t="s">
        <v>4883</v>
      </c>
      <c r="B1789" s="25">
        <v>3291</v>
      </c>
      <c r="C1789" s="211" t="s">
        <v>756</v>
      </c>
      <c r="D1789" s="117">
        <v>1960</v>
      </c>
      <c r="E1789" s="68" t="s">
        <v>2932</v>
      </c>
      <c r="F1789" s="68" t="s">
        <v>2934</v>
      </c>
      <c r="G1789" s="25">
        <v>2</v>
      </c>
      <c r="H1789" s="25">
        <v>2</v>
      </c>
      <c r="I1789" s="170">
        <v>579.20000000000005</v>
      </c>
      <c r="J1789" s="137">
        <v>558.6</v>
      </c>
      <c r="K1789" s="170">
        <v>558.6</v>
      </c>
      <c r="L1789" s="12">
        <v>16</v>
      </c>
      <c r="M1789" s="250">
        <f t="shared" si="371"/>
        <v>155266</v>
      </c>
      <c r="N1789" s="250"/>
      <c r="O1789" s="250"/>
      <c r="P1789" s="250"/>
      <c r="Q1789" s="137">
        <f t="shared" si="372"/>
        <v>155266</v>
      </c>
      <c r="R1789" s="259"/>
      <c r="S1789" s="260"/>
      <c r="T1789" s="259"/>
      <c r="U1789" s="259"/>
      <c r="V1789" s="259"/>
      <c r="W1789" s="259"/>
      <c r="X1789" s="259"/>
      <c r="Y1789" s="259"/>
      <c r="Z1789" s="259"/>
      <c r="AA1789" s="259">
        <v>58</v>
      </c>
      <c r="AB1789" s="259">
        <f>AA1789*2677</f>
        <v>155266</v>
      </c>
      <c r="AC1789" s="259"/>
      <c r="AD1789" s="259"/>
      <c r="AE1789" s="137"/>
      <c r="AF1789" s="259"/>
      <c r="AG1789" s="337">
        <v>2025</v>
      </c>
      <c r="AH1789" s="166"/>
      <c r="AI1789" s="166"/>
      <c r="AJ1789" s="134">
        <f t="shared" si="369"/>
        <v>1700</v>
      </c>
      <c r="AK1789" s="35" t="s">
        <v>153</v>
      </c>
      <c r="AL1789" s="134" t="str">
        <f t="shared" si="370"/>
        <v>1700.</v>
      </c>
      <c r="AM1789" s="129"/>
      <c r="AN1789" s="35"/>
      <c r="AO1789" s="193"/>
    </row>
    <row r="1790" spans="1:41" ht="22.5" hidden="1" customHeight="1" x14ac:dyDescent="0.25">
      <c r="A1790" s="68" t="s">
        <v>4884</v>
      </c>
      <c r="B1790" s="25">
        <v>3343</v>
      </c>
      <c r="C1790" s="168" t="s">
        <v>692</v>
      </c>
      <c r="D1790" s="25">
        <v>1958</v>
      </c>
      <c r="E1790" s="68" t="s">
        <v>2932</v>
      </c>
      <c r="F1790" s="68" t="s">
        <v>2934</v>
      </c>
      <c r="G1790" s="25">
        <v>2</v>
      </c>
      <c r="H1790" s="25">
        <v>1</v>
      </c>
      <c r="I1790" s="250">
        <v>817.1</v>
      </c>
      <c r="J1790" s="137">
        <v>721.1</v>
      </c>
      <c r="K1790" s="250">
        <v>721.1</v>
      </c>
      <c r="L1790" s="12">
        <v>12</v>
      </c>
      <c r="M1790" s="250">
        <f t="shared" si="371"/>
        <v>60018</v>
      </c>
      <c r="N1790" s="250"/>
      <c r="O1790" s="250"/>
      <c r="P1790" s="250"/>
      <c r="Q1790" s="137">
        <f t="shared" si="372"/>
        <v>60018</v>
      </c>
      <c r="R1790" s="250">
        <v>60018</v>
      </c>
      <c r="S1790" s="255"/>
      <c r="T1790" s="250"/>
      <c r="U1790" s="250"/>
      <c r="V1790" s="250"/>
      <c r="W1790" s="250"/>
      <c r="X1790" s="250"/>
      <c r="Y1790" s="250"/>
      <c r="Z1790" s="250"/>
      <c r="AA1790" s="250"/>
      <c r="AB1790" s="250"/>
      <c r="AC1790" s="250"/>
      <c r="AD1790" s="250"/>
      <c r="AE1790" s="250"/>
      <c r="AF1790" s="250"/>
      <c r="AG1790" s="337">
        <v>2025</v>
      </c>
      <c r="AH1790" s="218" t="s">
        <v>3048</v>
      </c>
      <c r="AI1790" s="218"/>
      <c r="AJ1790" s="134">
        <f t="shared" si="369"/>
        <v>1701</v>
      </c>
      <c r="AK1790" s="35" t="s">
        <v>153</v>
      </c>
      <c r="AL1790" s="134" t="str">
        <f t="shared" si="370"/>
        <v>1701.</v>
      </c>
      <c r="AM1790" s="129"/>
      <c r="AN1790" s="35"/>
      <c r="AO1790" s="193"/>
    </row>
    <row r="1791" spans="1:41" ht="22.5" hidden="1" customHeight="1" x14ac:dyDescent="0.25">
      <c r="A1791" s="68" t="s">
        <v>4885</v>
      </c>
      <c r="B1791" s="25">
        <v>3355</v>
      </c>
      <c r="C1791" s="36" t="s">
        <v>1738</v>
      </c>
      <c r="D1791" s="117">
        <v>1962</v>
      </c>
      <c r="E1791" s="118" t="s">
        <v>2932</v>
      </c>
      <c r="F1791" s="68" t="s">
        <v>2934</v>
      </c>
      <c r="G1791" s="117">
        <v>2</v>
      </c>
      <c r="H1791" s="117">
        <v>2</v>
      </c>
      <c r="I1791" s="335">
        <v>615.1</v>
      </c>
      <c r="J1791" s="170">
        <v>573.79999999999995</v>
      </c>
      <c r="K1791" s="170">
        <v>573.79999999999995</v>
      </c>
      <c r="L1791" s="12">
        <v>16</v>
      </c>
      <c r="M1791" s="250">
        <f t="shared" si="371"/>
        <v>328440</v>
      </c>
      <c r="N1791" s="250"/>
      <c r="O1791" s="250"/>
      <c r="P1791" s="250"/>
      <c r="Q1791" s="137">
        <f t="shared" si="372"/>
        <v>328440</v>
      </c>
      <c r="R1791" s="250">
        <v>328440</v>
      </c>
      <c r="S1791" s="255"/>
      <c r="T1791" s="250"/>
      <c r="U1791" s="250"/>
      <c r="V1791" s="250"/>
      <c r="W1791" s="250"/>
      <c r="X1791" s="250"/>
      <c r="Y1791" s="250"/>
      <c r="Z1791" s="250"/>
      <c r="AA1791" s="250"/>
      <c r="AB1791" s="250"/>
      <c r="AC1791" s="250"/>
      <c r="AD1791" s="250"/>
      <c r="AE1791" s="250"/>
      <c r="AF1791" s="250"/>
      <c r="AG1791" s="337">
        <v>2025</v>
      </c>
      <c r="AH1791" s="218" t="s">
        <v>3052</v>
      </c>
      <c r="AI1791" s="218"/>
      <c r="AJ1791" s="134">
        <f t="shared" si="369"/>
        <v>1702</v>
      </c>
      <c r="AK1791" s="35" t="s">
        <v>153</v>
      </c>
      <c r="AL1791" s="134" t="str">
        <f t="shared" si="370"/>
        <v>1702.</v>
      </c>
      <c r="AM1791" s="129"/>
      <c r="AN1791" s="35"/>
      <c r="AO1791" s="193"/>
    </row>
    <row r="1792" spans="1:41" ht="22.5" hidden="1" customHeight="1" x14ac:dyDescent="0.25">
      <c r="A1792" s="68" t="s">
        <v>4886</v>
      </c>
      <c r="B1792" s="25">
        <v>3460</v>
      </c>
      <c r="C1792" s="211" t="s">
        <v>150</v>
      </c>
      <c r="D1792" s="117">
        <v>1952</v>
      </c>
      <c r="E1792" s="68" t="s">
        <v>2932</v>
      </c>
      <c r="F1792" s="68" t="s">
        <v>2934</v>
      </c>
      <c r="G1792" s="25">
        <v>2</v>
      </c>
      <c r="H1792" s="25">
        <v>2</v>
      </c>
      <c r="I1792" s="170">
        <v>816.7</v>
      </c>
      <c r="J1792" s="137">
        <v>675.1</v>
      </c>
      <c r="K1792" s="170">
        <v>675.1</v>
      </c>
      <c r="L1792" s="12">
        <v>12</v>
      </c>
      <c r="M1792" s="250">
        <f t="shared" si="371"/>
        <v>398820</v>
      </c>
      <c r="N1792" s="250"/>
      <c r="O1792" s="250"/>
      <c r="P1792" s="250"/>
      <c r="Q1792" s="137">
        <f t="shared" si="372"/>
        <v>398820</v>
      </c>
      <c r="R1792" s="259">
        <v>398820</v>
      </c>
      <c r="S1792" s="260"/>
      <c r="T1792" s="259"/>
      <c r="U1792" s="259"/>
      <c r="V1792" s="259"/>
      <c r="W1792" s="259"/>
      <c r="X1792" s="259"/>
      <c r="Y1792" s="259"/>
      <c r="Z1792" s="259"/>
      <c r="AA1792" s="259"/>
      <c r="AB1792" s="259"/>
      <c r="AC1792" s="259"/>
      <c r="AD1792" s="259"/>
      <c r="AE1792" s="259"/>
      <c r="AF1792" s="259"/>
      <c r="AG1792" s="337">
        <v>2025</v>
      </c>
      <c r="AH1792" s="166" t="s">
        <v>3052</v>
      </c>
      <c r="AI1792" s="166"/>
      <c r="AJ1792" s="134">
        <f t="shared" si="369"/>
        <v>1703</v>
      </c>
      <c r="AK1792" s="35" t="s">
        <v>153</v>
      </c>
      <c r="AL1792" s="134" t="str">
        <f t="shared" si="370"/>
        <v>1703.</v>
      </c>
      <c r="AM1792" s="129"/>
      <c r="AN1792" s="35"/>
      <c r="AO1792" s="193"/>
    </row>
    <row r="1793" spans="1:41" ht="22.5" hidden="1" customHeight="1" x14ac:dyDescent="0.25">
      <c r="A1793" s="68" t="s">
        <v>4887</v>
      </c>
      <c r="B1793" s="25">
        <v>3522</v>
      </c>
      <c r="C1793" s="36" t="s">
        <v>1772</v>
      </c>
      <c r="D1793" s="117">
        <v>1951</v>
      </c>
      <c r="E1793" s="68" t="s">
        <v>2932</v>
      </c>
      <c r="F1793" s="68" t="s">
        <v>2934</v>
      </c>
      <c r="G1793" s="25">
        <v>3</v>
      </c>
      <c r="H1793" s="25">
        <v>2</v>
      </c>
      <c r="I1793" s="170">
        <v>1314.9</v>
      </c>
      <c r="J1793" s="170">
        <v>1212.3</v>
      </c>
      <c r="K1793" s="170">
        <v>1212.3</v>
      </c>
      <c r="L1793" s="12">
        <v>43</v>
      </c>
      <c r="M1793" s="250">
        <f t="shared" si="371"/>
        <v>1267032</v>
      </c>
      <c r="N1793" s="250"/>
      <c r="O1793" s="250"/>
      <c r="P1793" s="250"/>
      <c r="Q1793" s="137">
        <f t="shared" si="372"/>
        <v>1267032</v>
      </c>
      <c r="R1793" s="250">
        <v>1267032</v>
      </c>
      <c r="S1793" s="255"/>
      <c r="T1793" s="250"/>
      <c r="U1793" s="250"/>
      <c r="V1793" s="250"/>
      <c r="W1793" s="250"/>
      <c r="X1793" s="250"/>
      <c r="Y1793" s="250"/>
      <c r="Z1793" s="250"/>
      <c r="AA1793" s="250"/>
      <c r="AB1793" s="250"/>
      <c r="AC1793" s="250"/>
      <c r="AD1793" s="250"/>
      <c r="AE1793" s="137"/>
      <c r="AF1793" s="335"/>
      <c r="AG1793" s="337">
        <v>2025</v>
      </c>
      <c r="AH1793" s="218" t="s">
        <v>3050</v>
      </c>
      <c r="AI1793" s="218"/>
      <c r="AJ1793" s="134">
        <f t="shared" si="369"/>
        <v>1704</v>
      </c>
      <c r="AK1793" s="35" t="s">
        <v>153</v>
      </c>
      <c r="AL1793" s="134" t="str">
        <f t="shared" si="370"/>
        <v>1704.</v>
      </c>
      <c r="AM1793" s="129"/>
      <c r="AN1793" s="35"/>
      <c r="AO1793" s="193"/>
    </row>
    <row r="1794" spans="1:41" ht="22.5" hidden="1" customHeight="1" x14ac:dyDescent="0.25">
      <c r="A1794" s="68" t="s">
        <v>4888</v>
      </c>
      <c r="B1794" s="25">
        <v>3365</v>
      </c>
      <c r="C1794" s="214" t="s">
        <v>893</v>
      </c>
      <c r="D1794" s="117">
        <v>1957</v>
      </c>
      <c r="E1794" s="118" t="s">
        <v>2932</v>
      </c>
      <c r="F1794" s="68" t="s">
        <v>2934</v>
      </c>
      <c r="G1794" s="117">
        <v>2</v>
      </c>
      <c r="H1794" s="117">
        <v>3</v>
      </c>
      <c r="I1794" s="335">
        <v>1098.5999999999999</v>
      </c>
      <c r="J1794" s="137">
        <v>644.9</v>
      </c>
      <c r="K1794" s="170">
        <v>644.9</v>
      </c>
      <c r="L1794" s="12">
        <v>18</v>
      </c>
      <c r="M1794" s="250">
        <f t="shared" si="371"/>
        <v>2789907</v>
      </c>
      <c r="N1794" s="250"/>
      <c r="O1794" s="250"/>
      <c r="P1794" s="250"/>
      <c r="Q1794" s="137">
        <f t="shared" si="372"/>
        <v>2789907</v>
      </c>
      <c r="R1794" s="259">
        <v>2789907</v>
      </c>
      <c r="S1794" s="260"/>
      <c r="T1794" s="259"/>
      <c r="U1794" s="259"/>
      <c r="V1794" s="259"/>
      <c r="W1794" s="259"/>
      <c r="X1794" s="259"/>
      <c r="Y1794" s="259"/>
      <c r="Z1794" s="259"/>
      <c r="AA1794" s="259"/>
      <c r="AB1794" s="259"/>
      <c r="AC1794" s="259"/>
      <c r="AD1794" s="259"/>
      <c r="AE1794" s="259"/>
      <c r="AF1794" s="259"/>
      <c r="AG1794" s="337">
        <v>2025</v>
      </c>
      <c r="AH1794" s="166" t="s">
        <v>3050</v>
      </c>
      <c r="AI1794" s="166"/>
      <c r="AJ1794" s="134">
        <f t="shared" si="369"/>
        <v>1705</v>
      </c>
      <c r="AK1794" s="35" t="s">
        <v>153</v>
      </c>
      <c r="AL1794" s="134" t="str">
        <f t="shared" si="370"/>
        <v>1705.</v>
      </c>
      <c r="AM1794" s="129"/>
      <c r="AN1794" s="35"/>
      <c r="AO1794" s="193"/>
    </row>
    <row r="1795" spans="1:41" ht="22.5" hidden="1" customHeight="1" x14ac:dyDescent="0.25">
      <c r="A1795" s="68" t="s">
        <v>4889</v>
      </c>
      <c r="B1795" s="25">
        <v>3372</v>
      </c>
      <c r="C1795" s="211" t="s">
        <v>854</v>
      </c>
      <c r="D1795" s="117">
        <v>1957</v>
      </c>
      <c r="E1795" s="68" t="s">
        <v>2932</v>
      </c>
      <c r="F1795" s="68" t="s">
        <v>2934</v>
      </c>
      <c r="G1795" s="25">
        <v>2</v>
      </c>
      <c r="H1795" s="25">
        <v>1</v>
      </c>
      <c r="I1795" s="170">
        <v>435.8</v>
      </c>
      <c r="J1795" s="137">
        <v>282.8</v>
      </c>
      <c r="K1795" s="170">
        <v>282.8</v>
      </c>
      <c r="L1795" s="12">
        <v>8</v>
      </c>
      <c r="M1795" s="250">
        <f t="shared" si="371"/>
        <v>276828</v>
      </c>
      <c r="N1795" s="250"/>
      <c r="O1795" s="250"/>
      <c r="P1795" s="250"/>
      <c r="Q1795" s="137">
        <f t="shared" si="372"/>
        <v>276828</v>
      </c>
      <c r="R1795" s="259">
        <v>276828</v>
      </c>
      <c r="S1795" s="260"/>
      <c r="T1795" s="259"/>
      <c r="U1795" s="259"/>
      <c r="V1795" s="259"/>
      <c r="W1795" s="259"/>
      <c r="X1795" s="259"/>
      <c r="Y1795" s="259"/>
      <c r="Z1795" s="259"/>
      <c r="AA1795" s="259"/>
      <c r="AB1795" s="259"/>
      <c r="AC1795" s="259"/>
      <c r="AD1795" s="259"/>
      <c r="AE1795" s="259"/>
      <c r="AF1795" s="259"/>
      <c r="AG1795" s="337">
        <v>2025</v>
      </c>
      <c r="AH1795" s="166" t="s">
        <v>3052</v>
      </c>
      <c r="AI1795" s="166"/>
      <c r="AJ1795" s="134">
        <f t="shared" si="369"/>
        <v>1706</v>
      </c>
      <c r="AK1795" s="35" t="s">
        <v>153</v>
      </c>
      <c r="AL1795" s="134" t="str">
        <f t="shared" si="370"/>
        <v>1706.</v>
      </c>
      <c r="AM1795" s="129"/>
      <c r="AN1795" s="35"/>
      <c r="AO1795" s="193"/>
    </row>
    <row r="1796" spans="1:41" ht="22.5" hidden="1" customHeight="1" x14ac:dyDescent="0.25">
      <c r="A1796" s="68" t="s">
        <v>4890</v>
      </c>
      <c r="B1796" s="25">
        <v>3453</v>
      </c>
      <c r="C1796" s="211" t="s">
        <v>846</v>
      </c>
      <c r="D1796" s="117">
        <v>1962</v>
      </c>
      <c r="E1796" s="68" t="s">
        <v>2932</v>
      </c>
      <c r="F1796" s="68" t="s">
        <v>2934</v>
      </c>
      <c r="G1796" s="25">
        <v>2</v>
      </c>
      <c r="H1796" s="25">
        <v>1</v>
      </c>
      <c r="I1796" s="170">
        <v>340.7</v>
      </c>
      <c r="J1796" s="137">
        <v>313.5</v>
      </c>
      <c r="K1796" s="170">
        <v>313.5</v>
      </c>
      <c r="L1796" s="12">
        <v>8</v>
      </c>
      <c r="M1796" s="250">
        <f t="shared" si="371"/>
        <v>1048284</v>
      </c>
      <c r="N1796" s="250"/>
      <c r="O1796" s="250"/>
      <c r="P1796" s="250"/>
      <c r="Q1796" s="137">
        <f t="shared" si="372"/>
        <v>1048284</v>
      </c>
      <c r="R1796" s="259"/>
      <c r="S1796" s="260"/>
      <c r="T1796" s="259"/>
      <c r="U1796" s="259"/>
      <c r="V1796" s="259"/>
      <c r="W1796" s="259"/>
      <c r="X1796" s="259"/>
      <c r="Y1796" s="259">
        <v>333</v>
      </c>
      <c r="Z1796" s="259">
        <f>Y1796*3148</f>
        <v>1048284</v>
      </c>
      <c r="AA1796" s="259"/>
      <c r="AB1796" s="259"/>
      <c r="AC1796" s="259"/>
      <c r="AD1796" s="259"/>
      <c r="AE1796" s="137"/>
      <c r="AF1796" s="259"/>
      <c r="AG1796" s="337">
        <v>2025</v>
      </c>
      <c r="AH1796" s="166"/>
      <c r="AI1796" s="166"/>
      <c r="AJ1796" s="134">
        <f t="shared" si="369"/>
        <v>1707</v>
      </c>
      <c r="AK1796" s="35" t="s">
        <v>153</v>
      </c>
      <c r="AL1796" s="134" t="str">
        <f t="shared" si="370"/>
        <v>1707.</v>
      </c>
      <c r="AM1796" s="129"/>
      <c r="AN1796" s="35"/>
      <c r="AO1796" s="193"/>
    </row>
    <row r="1797" spans="1:41" ht="22.5" hidden="1" customHeight="1" x14ac:dyDescent="0.25">
      <c r="A1797" s="68" t="s">
        <v>4891</v>
      </c>
      <c r="B1797" s="25">
        <v>3457</v>
      </c>
      <c r="C1797" s="211" t="s">
        <v>149</v>
      </c>
      <c r="D1797" s="117">
        <v>1957</v>
      </c>
      <c r="E1797" s="68" t="s">
        <v>2932</v>
      </c>
      <c r="F1797" s="68" t="s">
        <v>2934</v>
      </c>
      <c r="G1797" s="25">
        <v>2</v>
      </c>
      <c r="H1797" s="25">
        <v>1</v>
      </c>
      <c r="I1797" s="170">
        <v>419.4</v>
      </c>
      <c r="J1797" s="137">
        <v>334.4</v>
      </c>
      <c r="K1797" s="170">
        <v>334.4</v>
      </c>
      <c r="L1797" s="12">
        <v>8</v>
      </c>
      <c r="M1797" s="250">
        <f t="shared" si="371"/>
        <v>276828</v>
      </c>
      <c r="N1797" s="250"/>
      <c r="O1797" s="250"/>
      <c r="P1797" s="250"/>
      <c r="Q1797" s="137">
        <f t="shared" si="372"/>
        <v>276828</v>
      </c>
      <c r="R1797" s="259">
        <v>276828</v>
      </c>
      <c r="S1797" s="260"/>
      <c r="T1797" s="259"/>
      <c r="U1797" s="259"/>
      <c r="V1797" s="259"/>
      <c r="W1797" s="259"/>
      <c r="X1797" s="259"/>
      <c r="Y1797" s="259"/>
      <c r="Z1797" s="259"/>
      <c r="AA1797" s="259"/>
      <c r="AB1797" s="259"/>
      <c r="AC1797" s="259"/>
      <c r="AD1797" s="259"/>
      <c r="AE1797" s="259"/>
      <c r="AF1797" s="259"/>
      <c r="AG1797" s="337">
        <v>2025</v>
      </c>
      <c r="AH1797" s="166" t="s">
        <v>3052</v>
      </c>
      <c r="AI1797" s="166"/>
      <c r="AJ1797" s="134">
        <f t="shared" si="369"/>
        <v>1708</v>
      </c>
      <c r="AK1797" s="35" t="s">
        <v>153</v>
      </c>
      <c r="AL1797" s="134" t="str">
        <f t="shared" si="370"/>
        <v>1708.</v>
      </c>
      <c r="AM1797" s="129"/>
      <c r="AN1797" s="35"/>
      <c r="AO1797" s="193"/>
    </row>
    <row r="1798" spans="1:41" ht="22.5" hidden="1" customHeight="1" x14ac:dyDescent="0.25">
      <c r="A1798" s="68" t="s">
        <v>4892</v>
      </c>
      <c r="B1798" s="25">
        <v>3480</v>
      </c>
      <c r="C1798" s="168" t="s">
        <v>2634</v>
      </c>
      <c r="D1798" s="25">
        <v>1976</v>
      </c>
      <c r="E1798" s="68" t="s">
        <v>2932</v>
      </c>
      <c r="F1798" s="68" t="s">
        <v>2933</v>
      </c>
      <c r="G1798" s="25">
        <v>5</v>
      </c>
      <c r="H1798" s="25">
        <v>6</v>
      </c>
      <c r="I1798" s="250">
        <v>5109.6000000000004</v>
      </c>
      <c r="J1798" s="137">
        <v>4713.8</v>
      </c>
      <c r="K1798" s="263">
        <v>4713.8</v>
      </c>
      <c r="L1798" s="12">
        <v>198</v>
      </c>
      <c r="M1798" s="250">
        <f t="shared" si="371"/>
        <v>8601198</v>
      </c>
      <c r="N1798" s="250"/>
      <c r="O1798" s="250"/>
      <c r="P1798" s="250"/>
      <c r="Q1798" s="137">
        <f t="shared" si="372"/>
        <v>8601198</v>
      </c>
      <c r="R1798" s="250">
        <v>8601198</v>
      </c>
      <c r="S1798" s="255"/>
      <c r="T1798" s="250"/>
      <c r="U1798" s="250"/>
      <c r="V1798" s="250"/>
      <c r="W1798" s="250"/>
      <c r="X1798" s="250"/>
      <c r="Y1798" s="250"/>
      <c r="Z1798" s="250"/>
      <c r="AA1798" s="250"/>
      <c r="AB1798" s="250"/>
      <c r="AC1798" s="250"/>
      <c r="AD1798" s="250"/>
      <c r="AE1798" s="137"/>
      <c r="AF1798" s="250"/>
      <c r="AG1798" s="337">
        <v>2025</v>
      </c>
      <c r="AH1798" s="218" t="s">
        <v>3050</v>
      </c>
      <c r="AI1798" s="218"/>
      <c r="AJ1798" s="134">
        <f t="shared" si="369"/>
        <v>1709</v>
      </c>
      <c r="AK1798" s="35" t="s">
        <v>153</v>
      </c>
      <c r="AL1798" s="134" t="str">
        <f t="shared" si="370"/>
        <v>1709.</v>
      </c>
      <c r="AM1798" s="129"/>
      <c r="AN1798" s="35"/>
      <c r="AO1798" s="193"/>
    </row>
    <row r="1799" spans="1:41" ht="22.5" hidden="1" customHeight="1" x14ac:dyDescent="0.25">
      <c r="A1799" s="68" t="s">
        <v>4893</v>
      </c>
      <c r="B1799" s="25">
        <v>3503</v>
      </c>
      <c r="C1799" s="168" t="s">
        <v>714</v>
      </c>
      <c r="D1799" s="25">
        <v>1975</v>
      </c>
      <c r="E1799" s="68" t="s">
        <v>2932</v>
      </c>
      <c r="F1799" s="68" t="s">
        <v>2934</v>
      </c>
      <c r="G1799" s="25">
        <v>2</v>
      </c>
      <c r="H1799" s="25">
        <v>2</v>
      </c>
      <c r="I1799" s="250">
        <v>596.5</v>
      </c>
      <c r="J1799" s="137">
        <v>568.5</v>
      </c>
      <c r="K1799" s="263">
        <v>568.5</v>
      </c>
      <c r="L1799" s="12">
        <v>12</v>
      </c>
      <c r="M1799" s="250">
        <f t="shared" si="371"/>
        <v>856871</v>
      </c>
      <c r="N1799" s="250"/>
      <c r="O1799" s="250"/>
      <c r="P1799" s="250"/>
      <c r="Q1799" s="137">
        <f t="shared" si="372"/>
        <v>856871</v>
      </c>
      <c r="R1799" s="259">
        <v>856871</v>
      </c>
      <c r="S1799" s="255"/>
      <c r="T1799" s="250"/>
      <c r="U1799" s="250"/>
      <c r="V1799" s="250"/>
      <c r="W1799" s="250"/>
      <c r="X1799" s="250"/>
      <c r="Y1799" s="250"/>
      <c r="Z1799" s="250"/>
      <c r="AA1799" s="250"/>
      <c r="AB1799" s="250"/>
      <c r="AC1799" s="250"/>
      <c r="AD1799" s="250"/>
      <c r="AE1799" s="250"/>
      <c r="AF1799" s="250"/>
      <c r="AG1799" s="337">
        <v>2025</v>
      </c>
      <c r="AH1799" s="166" t="s">
        <v>3050</v>
      </c>
      <c r="AI1799" s="166"/>
      <c r="AJ1799" s="134">
        <f t="shared" si="369"/>
        <v>1710</v>
      </c>
      <c r="AK1799" s="35" t="s">
        <v>153</v>
      </c>
      <c r="AL1799" s="134" t="str">
        <f t="shared" si="370"/>
        <v>1710.</v>
      </c>
      <c r="AM1799" s="129"/>
      <c r="AN1799" s="35"/>
      <c r="AO1799" s="193"/>
    </row>
    <row r="1800" spans="1:41" ht="22.5" hidden="1" customHeight="1" x14ac:dyDescent="0.25">
      <c r="A1800" s="68" t="s">
        <v>4894</v>
      </c>
      <c r="B1800" s="25">
        <v>3508</v>
      </c>
      <c r="C1800" s="214" t="s">
        <v>897</v>
      </c>
      <c r="D1800" s="117">
        <v>1995</v>
      </c>
      <c r="E1800" s="118" t="s">
        <v>2932</v>
      </c>
      <c r="F1800" s="68" t="s">
        <v>2933</v>
      </c>
      <c r="G1800" s="117">
        <v>3</v>
      </c>
      <c r="H1800" s="117">
        <v>3</v>
      </c>
      <c r="I1800" s="335">
        <v>1419.2</v>
      </c>
      <c r="J1800" s="137">
        <v>1287.4000000000001</v>
      </c>
      <c r="K1800" s="170">
        <v>1287.4000000000001</v>
      </c>
      <c r="L1800" s="12">
        <v>27</v>
      </c>
      <c r="M1800" s="250">
        <f t="shared" si="371"/>
        <v>594633</v>
      </c>
      <c r="N1800" s="250"/>
      <c r="O1800" s="250"/>
      <c r="P1800" s="250"/>
      <c r="Q1800" s="137">
        <f t="shared" si="372"/>
        <v>594633</v>
      </c>
      <c r="R1800" s="259">
        <v>594633</v>
      </c>
      <c r="S1800" s="260"/>
      <c r="T1800" s="259"/>
      <c r="U1800" s="259"/>
      <c r="V1800" s="259"/>
      <c r="W1800" s="259"/>
      <c r="X1800" s="259"/>
      <c r="Y1800" s="259"/>
      <c r="Z1800" s="259"/>
      <c r="AA1800" s="259"/>
      <c r="AB1800" s="259"/>
      <c r="AC1800" s="259"/>
      <c r="AD1800" s="259"/>
      <c r="AE1800" s="259"/>
      <c r="AF1800" s="259"/>
      <c r="AG1800" s="337">
        <v>2025</v>
      </c>
      <c r="AH1800" s="166" t="s">
        <v>3049</v>
      </c>
      <c r="AI1800" s="166"/>
      <c r="AJ1800" s="134">
        <f t="shared" si="369"/>
        <v>1711</v>
      </c>
      <c r="AK1800" s="35" t="s">
        <v>153</v>
      </c>
      <c r="AL1800" s="134" t="str">
        <f t="shared" si="370"/>
        <v>1711.</v>
      </c>
      <c r="AM1800" s="129"/>
      <c r="AO1800" s="193"/>
    </row>
    <row r="1801" spans="1:41" ht="22.5" hidden="1" customHeight="1" x14ac:dyDescent="0.25">
      <c r="A1801" s="68" t="s">
        <v>4895</v>
      </c>
      <c r="B1801" s="25">
        <v>3520</v>
      </c>
      <c r="C1801" s="168" t="s">
        <v>720</v>
      </c>
      <c r="D1801" s="25">
        <v>1917</v>
      </c>
      <c r="E1801" s="68" t="s">
        <v>2932</v>
      </c>
      <c r="F1801" s="68" t="s">
        <v>2934</v>
      </c>
      <c r="G1801" s="25">
        <v>2</v>
      </c>
      <c r="H1801" s="25">
        <v>1</v>
      </c>
      <c r="I1801" s="250">
        <v>627.70000000000005</v>
      </c>
      <c r="J1801" s="137">
        <v>556.4</v>
      </c>
      <c r="K1801" s="263">
        <v>556.4</v>
      </c>
      <c r="L1801" s="12">
        <v>10</v>
      </c>
      <c r="M1801" s="250">
        <f t="shared" si="371"/>
        <v>57160</v>
      </c>
      <c r="N1801" s="250"/>
      <c r="O1801" s="250"/>
      <c r="P1801" s="250"/>
      <c r="Q1801" s="137">
        <f t="shared" si="372"/>
        <v>57160</v>
      </c>
      <c r="R1801" s="250">
        <v>57160</v>
      </c>
      <c r="S1801" s="255"/>
      <c r="T1801" s="250"/>
      <c r="U1801" s="250"/>
      <c r="V1801" s="250"/>
      <c r="W1801" s="250"/>
      <c r="X1801" s="250"/>
      <c r="Y1801" s="250"/>
      <c r="Z1801" s="250"/>
      <c r="AA1801" s="250"/>
      <c r="AB1801" s="250"/>
      <c r="AC1801" s="250"/>
      <c r="AD1801" s="250"/>
      <c r="AE1801" s="250"/>
      <c r="AF1801" s="250"/>
      <c r="AG1801" s="337">
        <v>2025</v>
      </c>
      <c r="AH1801" s="218" t="s">
        <v>3048</v>
      </c>
      <c r="AI1801" s="218"/>
      <c r="AJ1801" s="134">
        <f t="shared" si="369"/>
        <v>1712</v>
      </c>
      <c r="AK1801" s="35" t="s">
        <v>153</v>
      </c>
      <c r="AL1801" s="134" t="str">
        <f t="shared" si="370"/>
        <v>1712.</v>
      </c>
      <c r="AM1801" s="129"/>
      <c r="AN1801" s="35"/>
      <c r="AO1801" s="193"/>
    </row>
    <row r="1802" spans="1:41" ht="22.5" hidden="1" customHeight="1" x14ac:dyDescent="0.25">
      <c r="A1802" s="68" t="s">
        <v>4896</v>
      </c>
      <c r="B1802" s="25">
        <v>3527</v>
      </c>
      <c r="C1802" s="168" t="s">
        <v>724</v>
      </c>
      <c r="D1802" s="25">
        <v>1974</v>
      </c>
      <c r="E1802" s="68" t="s">
        <v>2932</v>
      </c>
      <c r="F1802" s="68" t="s">
        <v>2934</v>
      </c>
      <c r="G1802" s="25">
        <v>2</v>
      </c>
      <c r="H1802" s="25">
        <v>2</v>
      </c>
      <c r="I1802" s="250">
        <v>780.8</v>
      </c>
      <c r="J1802" s="137">
        <v>723.2</v>
      </c>
      <c r="K1802" s="263">
        <v>723.2</v>
      </c>
      <c r="L1802" s="12">
        <v>16</v>
      </c>
      <c r="M1802" s="250">
        <f t="shared" si="371"/>
        <v>223797.19999999998</v>
      </c>
      <c r="N1802" s="250"/>
      <c r="O1802" s="250"/>
      <c r="P1802" s="250"/>
      <c r="Q1802" s="137">
        <f t="shared" si="372"/>
        <v>223797.19999999998</v>
      </c>
      <c r="R1802" s="250"/>
      <c r="S1802" s="255"/>
      <c r="T1802" s="250"/>
      <c r="U1802" s="250"/>
      <c r="V1802" s="250"/>
      <c r="W1802" s="250"/>
      <c r="X1802" s="250"/>
      <c r="Y1802" s="250"/>
      <c r="Z1802" s="250"/>
      <c r="AA1802" s="250">
        <v>83.6</v>
      </c>
      <c r="AB1802" s="250">
        <f>AA1802*2677</f>
        <v>223797.19999999998</v>
      </c>
      <c r="AC1802" s="250"/>
      <c r="AD1802" s="250"/>
      <c r="AE1802" s="250"/>
      <c r="AF1802" s="250"/>
      <c r="AG1802" s="337">
        <v>2025</v>
      </c>
      <c r="AH1802" s="166"/>
      <c r="AI1802" s="166"/>
      <c r="AJ1802" s="134">
        <f t="shared" si="369"/>
        <v>1713</v>
      </c>
      <c r="AK1802" s="35" t="s">
        <v>153</v>
      </c>
      <c r="AL1802" s="134" t="str">
        <f t="shared" si="370"/>
        <v>1713.</v>
      </c>
      <c r="AM1802" s="129"/>
      <c r="AN1802" s="35"/>
      <c r="AO1802" s="193"/>
    </row>
    <row r="1803" spans="1:41" ht="22.5" hidden="1" customHeight="1" x14ac:dyDescent="0.25">
      <c r="A1803" s="68" t="s">
        <v>4897</v>
      </c>
      <c r="B1803" s="25">
        <v>3563</v>
      </c>
      <c r="C1803" s="211" t="s">
        <v>899</v>
      </c>
      <c r="D1803" s="117">
        <v>1978</v>
      </c>
      <c r="E1803" s="118" t="s">
        <v>2932</v>
      </c>
      <c r="F1803" s="68" t="s">
        <v>2934</v>
      </c>
      <c r="G1803" s="117">
        <v>2</v>
      </c>
      <c r="H1803" s="117">
        <v>2</v>
      </c>
      <c r="I1803" s="335">
        <v>799.3</v>
      </c>
      <c r="J1803" s="137">
        <v>741</v>
      </c>
      <c r="K1803" s="170">
        <v>741</v>
      </c>
      <c r="L1803" s="12">
        <v>16</v>
      </c>
      <c r="M1803" s="250">
        <f t="shared" si="371"/>
        <v>417588</v>
      </c>
      <c r="N1803" s="250"/>
      <c r="O1803" s="250"/>
      <c r="P1803" s="250"/>
      <c r="Q1803" s="137">
        <f t="shared" si="372"/>
        <v>417588</v>
      </c>
      <c r="R1803" s="259">
        <v>417588</v>
      </c>
      <c r="S1803" s="260"/>
      <c r="T1803" s="259"/>
      <c r="U1803" s="259"/>
      <c r="V1803" s="259"/>
      <c r="W1803" s="259"/>
      <c r="X1803" s="259"/>
      <c r="Y1803" s="259"/>
      <c r="Z1803" s="259"/>
      <c r="AA1803" s="259"/>
      <c r="AB1803" s="259"/>
      <c r="AC1803" s="259"/>
      <c r="AD1803" s="259"/>
      <c r="AE1803" s="259"/>
      <c r="AF1803" s="259"/>
      <c r="AG1803" s="337">
        <v>2025</v>
      </c>
      <c r="AH1803" s="166" t="s">
        <v>3052</v>
      </c>
      <c r="AI1803" s="166"/>
      <c r="AJ1803" s="134">
        <f t="shared" si="369"/>
        <v>1714</v>
      </c>
      <c r="AK1803" s="35" t="s">
        <v>153</v>
      </c>
      <c r="AL1803" s="134" t="str">
        <f t="shared" si="370"/>
        <v>1714.</v>
      </c>
      <c r="AM1803" s="129"/>
      <c r="AN1803" s="35"/>
      <c r="AO1803" s="193"/>
    </row>
    <row r="1804" spans="1:41" ht="22.5" hidden="1" customHeight="1" x14ac:dyDescent="0.25">
      <c r="A1804" s="68" t="s">
        <v>4898</v>
      </c>
      <c r="B1804" s="25">
        <v>3329</v>
      </c>
      <c r="C1804" s="168" t="s">
        <v>691</v>
      </c>
      <c r="D1804" s="25">
        <v>1968</v>
      </c>
      <c r="E1804" s="68" t="s">
        <v>2932</v>
      </c>
      <c r="F1804" s="68" t="s">
        <v>2934</v>
      </c>
      <c r="G1804" s="25">
        <v>5</v>
      </c>
      <c r="H1804" s="25">
        <v>4</v>
      </c>
      <c r="I1804" s="250">
        <v>3993.5</v>
      </c>
      <c r="J1804" s="137">
        <v>3444.8</v>
      </c>
      <c r="K1804" s="263">
        <v>3329.6</v>
      </c>
      <c r="L1804" s="12">
        <v>154</v>
      </c>
      <c r="M1804" s="250">
        <f t="shared" si="371"/>
        <v>364072</v>
      </c>
      <c r="N1804" s="250"/>
      <c r="O1804" s="250"/>
      <c r="P1804" s="250"/>
      <c r="Q1804" s="137">
        <f t="shared" si="372"/>
        <v>364072</v>
      </c>
      <c r="R1804" s="250"/>
      <c r="S1804" s="255"/>
      <c r="T1804" s="250"/>
      <c r="U1804" s="250"/>
      <c r="V1804" s="250"/>
      <c r="W1804" s="250"/>
      <c r="X1804" s="250"/>
      <c r="Y1804" s="250"/>
      <c r="Z1804" s="250"/>
      <c r="AA1804" s="250">
        <v>136</v>
      </c>
      <c r="AB1804" s="250">
        <f>AA1804*2677</f>
        <v>364072</v>
      </c>
      <c r="AC1804" s="250"/>
      <c r="AD1804" s="250"/>
      <c r="AE1804" s="250"/>
      <c r="AF1804" s="250"/>
      <c r="AG1804" s="337">
        <v>2025</v>
      </c>
      <c r="AH1804" s="166"/>
      <c r="AI1804" s="166"/>
      <c r="AJ1804" s="134">
        <f t="shared" si="369"/>
        <v>1715</v>
      </c>
      <c r="AK1804" s="35" t="s">
        <v>153</v>
      </c>
      <c r="AL1804" s="134" t="str">
        <f t="shared" si="370"/>
        <v>1715.</v>
      </c>
      <c r="AM1804" s="129"/>
      <c r="AN1804" s="35"/>
      <c r="AO1804" s="193"/>
    </row>
    <row r="1805" spans="1:41" ht="22.5" hidden="1" customHeight="1" x14ac:dyDescent="0.25">
      <c r="A1805" s="68" t="s">
        <v>4899</v>
      </c>
      <c r="B1805" s="25">
        <v>3334</v>
      </c>
      <c r="C1805" s="333" t="s">
        <v>110</v>
      </c>
      <c r="D1805" s="117">
        <v>1971</v>
      </c>
      <c r="E1805" s="118" t="s">
        <v>2932</v>
      </c>
      <c r="F1805" s="68" t="s">
        <v>2934</v>
      </c>
      <c r="G1805" s="117">
        <v>5</v>
      </c>
      <c r="H1805" s="117">
        <v>4</v>
      </c>
      <c r="I1805" s="335">
        <v>2869.8</v>
      </c>
      <c r="J1805" s="137">
        <v>2590.8000000000002</v>
      </c>
      <c r="K1805" s="170">
        <v>2590.8000000000002</v>
      </c>
      <c r="L1805" s="12">
        <v>94</v>
      </c>
      <c r="M1805" s="250">
        <f t="shared" si="371"/>
        <v>1290300</v>
      </c>
      <c r="N1805" s="250"/>
      <c r="O1805" s="250"/>
      <c r="P1805" s="250"/>
      <c r="Q1805" s="137">
        <f t="shared" si="372"/>
        <v>1290300</v>
      </c>
      <c r="R1805" s="259">
        <v>1290300</v>
      </c>
      <c r="S1805" s="260"/>
      <c r="T1805" s="259"/>
      <c r="U1805" s="259"/>
      <c r="V1805" s="259"/>
      <c r="W1805" s="259"/>
      <c r="X1805" s="259"/>
      <c r="Y1805" s="259"/>
      <c r="Z1805" s="259"/>
      <c r="AA1805" s="259"/>
      <c r="AB1805" s="259"/>
      <c r="AC1805" s="259"/>
      <c r="AD1805" s="259"/>
      <c r="AE1805" s="259"/>
      <c r="AF1805" s="259"/>
      <c r="AG1805" s="337">
        <v>2025</v>
      </c>
      <c r="AH1805" s="166" t="s">
        <v>3052</v>
      </c>
      <c r="AI1805" s="166"/>
      <c r="AJ1805" s="134">
        <f t="shared" si="369"/>
        <v>1716</v>
      </c>
      <c r="AK1805" s="35" t="s">
        <v>153</v>
      </c>
      <c r="AL1805" s="134" t="str">
        <f t="shared" si="370"/>
        <v>1716.</v>
      </c>
      <c r="AM1805" s="129"/>
      <c r="AN1805" s="35"/>
      <c r="AO1805" s="193"/>
    </row>
    <row r="1806" spans="1:41" ht="22.5" hidden="1" customHeight="1" x14ac:dyDescent="0.25">
      <c r="A1806" s="68" t="s">
        <v>4900</v>
      </c>
      <c r="B1806" s="25">
        <v>3341</v>
      </c>
      <c r="C1806" s="211" t="s">
        <v>873</v>
      </c>
      <c r="D1806" s="117">
        <v>1974</v>
      </c>
      <c r="E1806" s="68" t="s">
        <v>2932</v>
      </c>
      <c r="F1806" s="68" t="s">
        <v>2934</v>
      </c>
      <c r="G1806" s="25">
        <v>5</v>
      </c>
      <c r="H1806" s="25">
        <v>4</v>
      </c>
      <c r="I1806" s="170">
        <v>2880.1</v>
      </c>
      <c r="J1806" s="137">
        <v>2613.6</v>
      </c>
      <c r="K1806" s="170">
        <v>2613.6</v>
      </c>
      <c r="L1806" s="12">
        <v>98</v>
      </c>
      <c r="M1806" s="250">
        <f t="shared" si="371"/>
        <v>697352</v>
      </c>
      <c r="N1806" s="250"/>
      <c r="O1806" s="250"/>
      <c r="P1806" s="250"/>
      <c r="Q1806" s="137">
        <f t="shared" si="372"/>
        <v>697352</v>
      </c>
      <c r="R1806" s="259">
        <v>697352</v>
      </c>
      <c r="S1806" s="260"/>
      <c r="T1806" s="259"/>
      <c r="U1806" s="259"/>
      <c r="V1806" s="259"/>
      <c r="W1806" s="259"/>
      <c r="X1806" s="259"/>
      <c r="Y1806" s="259"/>
      <c r="Z1806" s="259"/>
      <c r="AA1806" s="259"/>
      <c r="AB1806" s="259"/>
      <c r="AC1806" s="259"/>
      <c r="AD1806" s="259"/>
      <c r="AE1806" s="259"/>
      <c r="AF1806" s="259"/>
      <c r="AG1806" s="337">
        <v>2025</v>
      </c>
      <c r="AH1806" s="166" t="s">
        <v>3048</v>
      </c>
      <c r="AI1806" s="166"/>
      <c r="AJ1806" s="134">
        <f t="shared" si="369"/>
        <v>1717</v>
      </c>
      <c r="AK1806" s="35" t="s">
        <v>153</v>
      </c>
      <c r="AL1806" s="134" t="str">
        <f t="shared" si="370"/>
        <v>1717.</v>
      </c>
      <c r="AM1806" s="129"/>
      <c r="AN1806" s="35"/>
      <c r="AO1806" s="193"/>
    </row>
    <row r="1807" spans="1:41" ht="22.5" hidden="1" customHeight="1" x14ac:dyDescent="0.25">
      <c r="A1807" s="68" t="s">
        <v>4901</v>
      </c>
      <c r="B1807" s="25">
        <v>3349</v>
      </c>
      <c r="C1807" s="36" t="s">
        <v>1734</v>
      </c>
      <c r="D1807" s="117">
        <v>1977</v>
      </c>
      <c r="E1807" s="118" t="s">
        <v>2932</v>
      </c>
      <c r="F1807" s="68" t="s">
        <v>2934</v>
      </c>
      <c r="G1807" s="117">
        <v>5</v>
      </c>
      <c r="H1807" s="117">
        <v>5</v>
      </c>
      <c r="I1807" s="335">
        <v>3746.7</v>
      </c>
      <c r="J1807" s="170">
        <v>3322.9</v>
      </c>
      <c r="K1807" s="170">
        <v>3322.9</v>
      </c>
      <c r="L1807" s="12">
        <v>132</v>
      </c>
      <c r="M1807" s="250">
        <f t="shared" si="371"/>
        <v>3753600</v>
      </c>
      <c r="N1807" s="250"/>
      <c r="O1807" s="250"/>
      <c r="P1807" s="250"/>
      <c r="Q1807" s="137">
        <f t="shared" si="372"/>
        <v>3753600</v>
      </c>
      <c r="R1807" s="250">
        <v>3753600</v>
      </c>
      <c r="S1807" s="255"/>
      <c r="T1807" s="250"/>
      <c r="U1807" s="250"/>
      <c r="V1807" s="250"/>
      <c r="W1807" s="250"/>
      <c r="X1807" s="250"/>
      <c r="Y1807" s="250"/>
      <c r="Z1807" s="250"/>
      <c r="AA1807" s="250"/>
      <c r="AB1807" s="250"/>
      <c r="AC1807" s="250"/>
      <c r="AD1807" s="250"/>
      <c r="AE1807" s="137"/>
      <c r="AF1807" s="335"/>
      <c r="AG1807" s="337">
        <v>2025</v>
      </c>
      <c r="AH1807" s="218" t="s">
        <v>3052</v>
      </c>
      <c r="AI1807" s="218"/>
      <c r="AJ1807" s="134">
        <f t="shared" si="369"/>
        <v>1718</v>
      </c>
      <c r="AK1807" s="35" t="s">
        <v>153</v>
      </c>
      <c r="AL1807" s="134" t="str">
        <f t="shared" si="370"/>
        <v>1718.</v>
      </c>
      <c r="AM1807" s="129"/>
      <c r="AN1807" s="35"/>
      <c r="AO1807" s="193"/>
    </row>
    <row r="1808" spans="1:41" ht="22.5" hidden="1" customHeight="1" x14ac:dyDescent="0.25">
      <c r="A1808" s="68" t="s">
        <v>4902</v>
      </c>
      <c r="B1808" s="25">
        <v>3391</v>
      </c>
      <c r="C1808" s="168" t="s">
        <v>102</v>
      </c>
      <c r="D1808" s="25">
        <v>1976</v>
      </c>
      <c r="E1808" s="68" t="s">
        <v>2932</v>
      </c>
      <c r="F1808" s="68" t="s">
        <v>2934</v>
      </c>
      <c r="G1808" s="25">
        <v>5</v>
      </c>
      <c r="H1808" s="25">
        <v>4</v>
      </c>
      <c r="I1808" s="250">
        <v>3610.3</v>
      </c>
      <c r="J1808" s="137">
        <v>3335.9</v>
      </c>
      <c r="K1808" s="263">
        <v>3335.9</v>
      </c>
      <c r="L1808" s="12">
        <v>126</v>
      </c>
      <c r="M1808" s="250">
        <f t="shared" si="371"/>
        <v>5279300</v>
      </c>
      <c r="N1808" s="250"/>
      <c r="O1808" s="250"/>
      <c r="P1808" s="250"/>
      <c r="Q1808" s="137">
        <f t="shared" si="372"/>
        <v>5279300</v>
      </c>
      <c r="R1808" s="250">
        <v>5279300</v>
      </c>
      <c r="S1808" s="255"/>
      <c r="T1808" s="250"/>
      <c r="U1808" s="250"/>
      <c r="V1808" s="250"/>
      <c r="W1808" s="250"/>
      <c r="X1808" s="250"/>
      <c r="Y1808" s="250"/>
      <c r="Z1808" s="250"/>
      <c r="AA1808" s="250"/>
      <c r="AB1808" s="250"/>
      <c r="AC1808" s="250"/>
      <c r="AD1808" s="250"/>
      <c r="AE1808" s="137"/>
      <c r="AF1808" s="250"/>
      <c r="AG1808" s="337">
        <v>2025</v>
      </c>
      <c r="AH1808" s="218" t="s">
        <v>3050</v>
      </c>
      <c r="AI1808" s="218"/>
      <c r="AJ1808" s="134">
        <f t="shared" si="369"/>
        <v>1719</v>
      </c>
      <c r="AK1808" s="35" t="s">
        <v>153</v>
      </c>
      <c r="AL1808" s="134" t="str">
        <f t="shared" si="370"/>
        <v>1719.</v>
      </c>
      <c r="AM1808" s="129"/>
      <c r="AN1808" s="35"/>
      <c r="AO1808" s="193"/>
    </row>
    <row r="1809" spans="1:41" ht="22.5" hidden="1" customHeight="1" x14ac:dyDescent="0.25">
      <c r="A1809" s="68" t="s">
        <v>4903</v>
      </c>
      <c r="B1809" s="25">
        <v>3472</v>
      </c>
      <c r="C1809" s="333" t="s">
        <v>886</v>
      </c>
      <c r="D1809" s="117">
        <v>1969</v>
      </c>
      <c r="E1809" s="118" t="s">
        <v>2932</v>
      </c>
      <c r="F1809" s="68" t="s">
        <v>2934</v>
      </c>
      <c r="G1809" s="117">
        <v>5</v>
      </c>
      <c r="H1809" s="117">
        <v>2</v>
      </c>
      <c r="I1809" s="335">
        <v>1876.6</v>
      </c>
      <c r="J1809" s="137">
        <v>1752.8</v>
      </c>
      <c r="K1809" s="170">
        <v>1752.8</v>
      </c>
      <c r="L1809" s="12">
        <v>65</v>
      </c>
      <c r="M1809" s="250">
        <f t="shared" si="371"/>
        <v>966552</v>
      </c>
      <c r="N1809" s="250"/>
      <c r="O1809" s="250"/>
      <c r="P1809" s="250"/>
      <c r="Q1809" s="137">
        <f t="shared" si="372"/>
        <v>966552</v>
      </c>
      <c r="R1809" s="259">
        <v>966552</v>
      </c>
      <c r="S1809" s="260"/>
      <c r="T1809" s="259"/>
      <c r="U1809" s="259"/>
      <c r="V1809" s="259"/>
      <c r="W1809" s="259"/>
      <c r="X1809" s="259"/>
      <c r="Y1809" s="259"/>
      <c r="Z1809" s="259"/>
      <c r="AA1809" s="259"/>
      <c r="AB1809" s="259"/>
      <c r="AC1809" s="259"/>
      <c r="AD1809" s="259"/>
      <c r="AE1809" s="137"/>
      <c r="AF1809" s="259"/>
      <c r="AG1809" s="337">
        <v>2025</v>
      </c>
      <c r="AH1809" s="166" t="s">
        <v>3052</v>
      </c>
      <c r="AI1809" s="166"/>
      <c r="AJ1809" s="134">
        <f t="shared" si="369"/>
        <v>1720</v>
      </c>
      <c r="AK1809" s="35" t="s">
        <v>153</v>
      </c>
      <c r="AL1809" s="134" t="str">
        <f t="shared" si="370"/>
        <v>1720.</v>
      </c>
      <c r="AM1809" s="129"/>
      <c r="AN1809" s="35"/>
      <c r="AO1809" s="193"/>
    </row>
    <row r="1810" spans="1:41" ht="22.5" hidden="1" customHeight="1" x14ac:dyDescent="0.25">
      <c r="A1810" s="68" t="s">
        <v>4904</v>
      </c>
      <c r="B1810" s="25">
        <v>3515</v>
      </c>
      <c r="C1810" s="36" t="s">
        <v>898</v>
      </c>
      <c r="D1810" s="117">
        <v>1994</v>
      </c>
      <c r="E1810" s="118" t="s">
        <v>2932</v>
      </c>
      <c r="F1810" s="68" t="s">
        <v>2933</v>
      </c>
      <c r="G1810" s="117">
        <v>5</v>
      </c>
      <c r="H1810" s="117">
        <v>3</v>
      </c>
      <c r="I1810" s="335">
        <v>3647.5</v>
      </c>
      <c r="J1810" s="137">
        <v>3274.7</v>
      </c>
      <c r="K1810" s="170">
        <v>3274.7</v>
      </c>
      <c r="L1810" s="12">
        <v>129</v>
      </c>
      <c r="M1810" s="250">
        <f t="shared" si="371"/>
        <v>2842112</v>
      </c>
      <c r="N1810" s="250"/>
      <c r="O1810" s="250"/>
      <c r="P1810" s="250"/>
      <c r="Q1810" s="137">
        <f t="shared" si="372"/>
        <v>2842112</v>
      </c>
      <c r="R1810" s="259">
        <v>2842112</v>
      </c>
      <c r="S1810" s="260"/>
      <c r="T1810" s="259"/>
      <c r="U1810" s="259"/>
      <c r="V1810" s="259"/>
      <c r="W1810" s="259"/>
      <c r="X1810" s="259"/>
      <c r="Y1810" s="259"/>
      <c r="Z1810" s="259"/>
      <c r="AA1810" s="259"/>
      <c r="AB1810" s="259"/>
      <c r="AC1810" s="259"/>
      <c r="AD1810" s="259"/>
      <c r="AE1810" s="259"/>
      <c r="AF1810" s="259"/>
      <c r="AG1810" s="337">
        <v>2025</v>
      </c>
      <c r="AH1810" s="166" t="s">
        <v>3053</v>
      </c>
      <c r="AI1810" s="166"/>
      <c r="AJ1810" s="134">
        <f t="shared" si="369"/>
        <v>1721</v>
      </c>
      <c r="AK1810" s="35" t="s">
        <v>153</v>
      </c>
      <c r="AL1810" s="134" t="str">
        <f t="shared" si="370"/>
        <v>1721.</v>
      </c>
      <c r="AM1810" s="129"/>
      <c r="AO1810" s="193"/>
    </row>
    <row r="1811" spans="1:41" ht="22.5" hidden="1" customHeight="1" x14ac:dyDescent="0.25">
      <c r="A1811" s="68" t="s">
        <v>4905</v>
      </c>
      <c r="B1811" s="25">
        <v>3588</v>
      </c>
      <c r="C1811" s="168" t="s">
        <v>742</v>
      </c>
      <c r="D1811" s="25">
        <v>1994</v>
      </c>
      <c r="E1811" s="68" t="s">
        <v>2932</v>
      </c>
      <c r="F1811" s="68" t="s">
        <v>2934</v>
      </c>
      <c r="G1811" s="25">
        <v>2</v>
      </c>
      <c r="H1811" s="25">
        <v>1</v>
      </c>
      <c r="I1811" s="250">
        <v>368.3</v>
      </c>
      <c r="J1811" s="137">
        <v>332.9</v>
      </c>
      <c r="K1811" s="263">
        <v>332.9</v>
      </c>
      <c r="L1811" s="12">
        <v>14</v>
      </c>
      <c r="M1811" s="250">
        <f t="shared" si="371"/>
        <v>419934</v>
      </c>
      <c r="N1811" s="250"/>
      <c r="O1811" s="250"/>
      <c r="P1811" s="250"/>
      <c r="Q1811" s="137">
        <f t="shared" si="372"/>
        <v>419934</v>
      </c>
      <c r="R1811" s="250">
        <v>419934</v>
      </c>
      <c r="S1811" s="255"/>
      <c r="T1811" s="250"/>
      <c r="U1811" s="250"/>
      <c r="V1811" s="250"/>
      <c r="W1811" s="250"/>
      <c r="X1811" s="250"/>
      <c r="Y1811" s="250"/>
      <c r="Z1811" s="250"/>
      <c r="AA1811" s="250"/>
      <c r="AB1811" s="250"/>
      <c r="AC1811" s="250"/>
      <c r="AD1811" s="250"/>
      <c r="AE1811" s="250"/>
      <c r="AF1811" s="250"/>
      <c r="AG1811" s="337">
        <v>2025</v>
      </c>
      <c r="AH1811" s="218" t="s">
        <v>3052</v>
      </c>
      <c r="AI1811" s="218"/>
      <c r="AJ1811" s="134">
        <f t="shared" si="369"/>
        <v>1722</v>
      </c>
      <c r="AK1811" s="35" t="s">
        <v>153</v>
      </c>
      <c r="AL1811" s="134" t="str">
        <f t="shared" si="370"/>
        <v>1722.</v>
      </c>
      <c r="AM1811" s="129"/>
      <c r="AN1811" s="35"/>
      <c r="AO1811" s="193"/>
    </row>
    <row r="1812" spans="1:41" ht="22.5" hidden="1" customHeight="1" x14ac:dyDescent="0.25">
      <c r="A1812" s="68" t="s">
        <v>4906</v>
      </c>
      <c r="B1812" s="25">
        <v>3589</v>
      </c>
      <c r="C1812" s="36" t="s">
        <v>1182</v>
      </c>
      <c r="D1812" s="25">
        <v>1979</v>
      </c>
      <c r="E1812" s="119" t="s">
        <v>2932</v>
      </c>
      <c r="F1812" s="68" t="s">
        <v>2934</v>
      </c>
      <c r="G1812" s="25">
        <v>2</v>
      </c>
      <c r="H1812" s="25">
        <v>1</v>
      </c>
      <c r="I1812" s="335">
        <v>374.4</v>
      </c>
      <c r="J1812" s="335">
        <v>332.1</v>
      </c>
      <c r="K1812" s="335">
        <v>332.1</v>
      </c>
      <c r="L1812" s="12">
        <v>16</v>
      </c>
      <c r="M1812" s="250">
        <f t="shared" si="371"/>
        <v>1090452</v>
      </c>
      <c r="N1812" s="250"/>
      <c r="O1812" s="250"/>
      <c r="P1812" s="250"/>
      <c r="Q1812" s="137">
        <f t="shared" si="372"/>
        <v>1090452</v>
      </c>
      <c r="R1812" s="335">
        <f>408204+682248</f>
        <v>1090452</v>
      </c>
      <c r="S1812" s="255"/>
      <c r="T1812" s="250"/>
      <c r="U1812" s="250"/>
      <c r="V1812" s="250"/>
      <c r="W1812" s="250"/>
      <c r="X1812" s="250"/>
      <c r="Y1812" s="250"/>
      <c r="Z1812" s="250"/>
      <c r="AA1812" s="250"/>
      <c r="AB1812" s="250"/>
      <c r="AC1812" s="250"/>
      <c r="AD1812" s="250"/>
      <c r="AE1812" s="137"/>
      <c r="AF1812" s="335"/>
      <c r="AG1812" s="337">
        <v>2025</v>
      </c>
      <c r="AH1812" s="218" t="s">
        <v>3061</v>
      </c>
      <c r="AI1812" s="218"/>
      <c r="AJ1812" s="134">
        <f t="shared" si="369"/>
        <v>1723</v>
      </c>
      <c r="AK1812" s="35" t="s">
        <v>153</v>
      </c>
      <c r="AL1812" s="134" t="str">
        <f t="shared" si="370"/>
        <v>1723.</v>
      </c>
      <c r="AM1812" s="129"/>
      <c r="AN1812" s="35"/>
      <c r="AO1812" s="193"/>
    </row>
    <row r="1813" spans="1:41" ht="22.5" hidden="1" customHeight="1" x14ac:dyDescent="0.25">
      <c r="A1813" s="68" t="s">
        <v>4907</v>
      </c>
      <c r="B1813" s="25">
        <v>3590</v>
      </c>
      <c r="C1813" s="211" t="s">
        <v>904</v>
      </c>
      <c r="D1813" s="117">
        <v>1988</v>
      </c>
      <c r="E1813" s="68" t="s">
        <v>2932</v>
      </c>
      <c r="F1813" s="68" t="s">
        <v>2934</v>
      </c>
      <c r="G1813" s="25">
        <v>2</v>
      </c>
      <c r="H1813" s="25">
        <v>1</v>
      </c>
      <c r="I1813" s="170">
        <v>362.9</v>
      </c>
      <c r="J1813" s="137">
        <v>328.5</v>
      </c>
      <c r="K1813" s="170">
        <v>328.5</v>
      </c>
      <c r="L1813" s="12">
        <v>16</v>
      </c>
      <c r="M1813" s="250">
        <f t="shared" si="371"/>
        <v>698492</v>
      </c>
      <c r="N1813" s="250"/>
      <c r="O1813" s="250"/>
      <c r="P1813" s="250"/>
      <c r="Q1813" s="137">
        <f t="shared" si="372"/>
        <v>698492</v>
      </c>
      <c r="R1813" s="259">
        <v>698492</v>
      </c>
      <c r="S1813" s="260"/>
      <c r="T1813" s="259"/>
      <c r="U1813" s="259"/>
      <c r="V1813" s="259"/>
      <c r="W1813" s="259"/>
      <c r="X1813" s="259"/>
      <c r="Y1813" s="259"/>
      <c r="Z1813" s="259"/>
      <c r="AA1813" s="259"/>
      <c r="AB1813" s="259"/>
      <c r="AC1813" s="259"/>
      <c r="AD1813" s="259"/>
      <c r="AE1813" s="259"/>
      <c r="AF1813" s="259"/>
      <c r="AG1813" s="337">
        <v>2025</v>
      </c>
      <c r="AH1813" s="166" t="s">
        <v>3050</v>
      </c>
      <c r="AI1813" s="166"/>
      <c r="AJ1813" s="134">
        <f t="shared" si="369"/>
        <v>1724</v>
      </c>
      <c r="AK1813" s="35" t="s">
        <v>153</v>
      </c>
      <c r="AL1813" s="134" t="str">
        <f t="shared" si="370"/>
        <v>1724.</v>
      </c>
      <c r="AM1813" s="129"/>
      <c r="AN1813" s="35"/>
      <c r="AO1813" s="193"/>
    </row>
    <row r="1814" spans="1:41" ht="22.5" hidden="1" customHeight="1" x14ac:dyDescent="0.25">
      <c r="A1814" s="68" t="s">
        <v>4908</v>
      </c>
      <c r="B1814" s="25">
        <v>3592</v>
      </c>
      <c r="C1814" s="36" t="s">
        <v>1183</v>
      </c>
      <c r="D1814" s="25">
        <v>1979</v>
      </c>
      <c r="E1814" s="119" t="s">
        <v>2932</v>
      </c>
      <c r="F1814" s="68" t="s">
        <v>2934</v>
      </c>
      <c r="G1814" s="25">
        <v>2</v>
      </c>
      <c r="H1814" s="25">
        <v>2</v>
      </c>
      <c r="I1814" s="335">
        <v>373.5</v>
      </c>
      <c r="J1814" s="335">
        <v>331.3</v>
      </c>
      <c r="K1814" s="335">
        <v>331.3</v>
      </c>
      <c r="L1814" s="12">
        <v>14</v>
      </c>
      <c r="M1814" s="250">
        <f t="shared" si="371"/>
        <v>1076376</v>
      </c>
      <c r="N1814" s="250"/>
      <c r="O1814" s="250"/>
      <c r="P1814" s="250"/>
      <c r="Q1814" s="137">
        <f t="shared" si="372"/>
        <v>1076376</v>
      </c>
      <c r="R1814" s="335">
        <f>394128+682248</f>
        <v>1076376</v>
      </c>
      <c r="S1814" s="255"/>
      <c r="T1814" s="250"/>
      <c r="U1814" s="250"/>
      <c r="V1814" s="250"/>
      <c r="W1814" s="250"/>
      <c r="X1814" s="250"/>
      <c r="Y1814" s="250"/>
      <c r="Z1814" s="250"/>
      <c r="AA1814" s="250"/>
      <c r="AB1814" s="250"/>
      <c r="AC1814" s="250"/>
      <c r="AD1814" s="250"/>
      <c r="AE1814" s="137"/>
      <c r="AF1814" s="335"/>
      <c r="AG1814" s="337">
        <v>2025</v>
      </c>
      <c r="AH1814" s="218" t="s">
        <v>3061</v>
      </c>
      <c r="AI1814" s="218"/>
      <c r="AJ1814" s="134">
        <f t="shared" si="369"/>
        <v>1725</v>
      </c>
      <c r="AK1814" s="35" t="s">
        <v>153</v>
      </c>
      <c r="AL1814" s="134" t="str">
        <f t="shared" si="370"/>
        <v>1725.</v>
      </c>
      <c r="AM1814" s="129"/>
      <c r="AN1814" s="35"/>
      <c r="AO1814" s="193"/>
    </row>
    <row r="1815" spans="1:41" ht="22.5" hidden="1" customHeight="1" x14ac:dyDescent="0.25">
      <c r="A1815" s="68" t="s">
        <v>4909</v>
      </c>
      <c r="B1815" s="25">
        <v>3593</v>
      </c>
      <c r="C1815" s="211" t="s">
        <v>905</v>
      </c>
      <c r="D1815" s="117">
        <v>1987</v>
      </c>
      <c r="E1815" s="68" t="s">
        <v>2932</v>
      </c>
      <c r="F1815" s="68" t="s">
        <v>2934</v>
      </c>
      <c r="G1815" s="25">
        <v>2</v>
      </c>
      <c r="H1815" s="25">
        <v>1</v>
      </c>
      <c r="I1815" s="170">
        <v>374.8</v>
      </c>
      <c r="J1815" s="137">
        <v>339.9</v>
      </c>
      <c r="K1815" s="170">
        <v>339.9</v>
      </c>
      <c r="L1815" s="12">
        <v>19</v>
      </c>
      <c r="M1815" s="250">
        <f t="shared" si="371"/>
        <v>258804</v>
      </c>
      <c r="N1815" s="250"/>
      <c r="O1815" s="250"/>
      <c r="P1815" s="250"/>
      <c r="Q1815" s="137">
        <f t="shared" si="372"/>
        <v>258804</v>
      </c>
      <c r="R1815" s="259">
        <v>258804</v>
      </c>
      <c r="S1815" s="260"/>
      <c r="T1815" s="259"/>
      <c r="U1815" s="259"/>
      <c r="V1815" s="259"/>
      <c r="W1815" s="259"/>
      <c r="X1815" s="259"/>
      <c r="Y1815" s="259"/>
      <c r="Z1815" s="259"/>
      <c r="AA1815" s="259"/>
      <c r="AB1815" s="259"/>
      <c r="AC1815" s="259"/>
      <c r="AD1815" s="259"/>
      <c r="AE1815" s="259"/>
      <c r="AF1815" s="259"/>
      <c r="AG1815" s="337">
        <v>2025</v>
      </c>
      <c r="AH1815" s="166" t="s">
        <v>3049</v>
      </c>
      <c r="AI1815" s="166"/>
      <c r="AJ1815" s="134">
        <f t="shared" si="369"/>
        <v>1726</v>
      </c>
      <c r="AK1815" s="35" t="s">
        <v>153</v>
      </c>
      <c r="AL1815" s="134" t="str">
        <f t="shared" si="370"/>
        <v>1726.</v>
      </c>
      <c r="AM1815" s="129"/>
      <c r="AN1815" s="35"/>
      <c r="AO1815" s="193"/>
    </row>
    <row r="1816" spans="1:41" ht="22.5" hidden="1" customHeight="1" x14ac:dyDescent="0.25">
      <c r="A1816" s="68" t="s">
        <v>4910</v>
      </c>
      <c r="B1816" s="25">
        <v>3500</v>
      </c>
      <c r="C1816" s="168" t="s">
        <v>712</v>
      </c>
      <c r="D1816" s="25">
        <v>1970</v>
      </c>
      <c r="E1816" s="68" t="s">
        <v>2932</v>
      </c>
      <c r="F1816" s="68" t="s">
        <v>2934</v>
      </c>
      <c r="G1816" s="25">
        <v>2</v>
      </c>
      <c r="H1816" s="25">
        <v>2</v>
      </c>
      <c r="I1816" s="250">
        <v>564.9</v>
      </c>
      <c r="J1816" s="137">
        <v>517.70000000000005</v>
      </c>
      <c r="K1816" s="263">
        <v>517.70000000000005</v>
      </c>
      <c r="L1816" s="12">
        <v>12</v>
      </c>
      <c r="M1816" s="250">
        <f t="shared" si="371"/>
        <v>302261</v>
      </c>
      <c r="N1816" s="250"/>
      <c r="O1816" s="250"/>
      <c r="P1816" s="250"/>
      <c r="Q1816" s="137">
        <f t="shared" si="372"/>
        <v>302261</v>
      </c>
      <c r="R1816" s="250">
        <f>187941+114320</f>
        <v>302261</v>
      </c>
      <c r="S1816" s="255"/>
      <c r="T1816" s="250"/>
      <c r="U1816" s="250"/>
      <c r="V1816" s="250"/>
      <c r="W1816" s="250"/>
      <c r="X1816" s="250"/>
      <c r="Y1816" s="250"/>
      <c r="Z1816" s="250"/>
      <c r="AA1816" s="250"/>
      <c r="AB1816" s="250"/>
      <c r="AC1816" s="250"/>
      <c r="AD1816" s="250"/>
      <c r="AE1816" s="250"/>
      <c r="AF1816" s="250"/>
      <c r="AG1816" s="337">
        <v>2025</v>
      </c>
      <c r="AH1816" s="218" t="s">
        <v>3068</v>
      </c>
      <c r="AI1816" s="218"/>
      <c r="AJ1816" s="134">
        <f t="shared" si="369"/>
        <v>1727</v>
      </c>
      <c r="AK1816" s="35" t="s">
        <v>153</v>
      </c>
      <c r="AL1816" s="134" t="str">
        <f t="shared" si="370"/>
        <v>1727.</v>
      </c>
      <c r="AM1816" s="129"/>
      <c r="AN1816" s="35"/>
      <c r="AO1816" s="193"/>
    </row>
    <row r="1817" spans="1:41" ht="22.5" hidden="1" customHeight="1" x14ac:dyDescent="0.25">
      <c r="A1817" s="68" t="s">
        <v>4911</v>
      </c>
      <c r="B1817" s="25">
        <v>3594</v>
      </c>
      <c r="C1817" s="211" t="s">
        <v>906</v>
      </c>
      <c r="D1817" s="117">
        <v>1987</v>
      </c>
      <c r="E1817" s="68" t="s">
        <v>2932</v>
      </c>
      <c r="F1817" s="68" t="s">
        <v>2934</v>
      </c>
      <c r="G1817" s="25">
        <v>2</v>
      </c>
      <c r="H1817" s="25">
        <v>1</v>
      </c>
      <c r="I1817" s="170">
        <v>364.6</v>
      </c>
      <c r="J1817" s="137">
        <v>332.1</v>
      </c>
      <c r="K1817" s="170">
        <v>287.5</v>
      </c>
      <c r="L1817" s="12">
        <v>17</v>
      </c>
      <c r="M1817" s="250">
        <f t="shared" si="371"/>
        <v>258804</v>
      </c>
      <c r="N1817" s="250"/>
      <c r="O1817" s="250"/>
      <c r="P1817" s="250"/>
      <c r="Q1817" s="137">
        <f t="shared" si="372"/>
        <v>258804</v>
      </c>
      <c r="R1817" s="259">
        <v>258804</v>
      </c>
      <c r="S1817" s="260"/>
      <c r="T1817" s="259"/>
      <c r="U1817" s="259"/>
      <c r="V1817" s="259"/>
      <c r="W1817" s="259"/>
      <c r="X1817" s="259"/>
      <c r="Y1817" s="259"/>
      <c r="Z1817" s="259"/>
      <c r="AA1817" s="259"/>
      <c r="AB1817" s="259"/>
      <c r="AC1817" s="259"/>
      <c r="AD1817" s="259"/>
      <c r="AE1817" s="259"/>
      <c r="AF1817" s="259"/>
      <c r="AG1817" s="337">
        <v>2025</v>
      </c>
      <c r="AH1817" s="166" t="s">
        <v>3049</v>
      </c>
      <c r="AI1817" s="166"/>
      <c r="AJ1817" s="134">
        <f t="shared" si="369"/>
        <v>1728</v>
      </c>
      <c r="AK1817" s="35" t="s">
        <v>153</v>
      </c>
      <c r="AL1817" s="134" t="str">
        <f t="shared" si="370"/>
        <v>1728.</v>
      </c>
      <c r="AM1817" s="129"/>
      <c r="AN1817" s="35"/>
      <c r="AO1817" s="193"/>
    </row>
    <row r="1818" spans="1:41" ht="22.5" hidden="1" customHeight="1" x14ac:dyDescent="0.25">
      <c r="A1818" s="68" t="s">
        <v>4912</v>
      </c>
      <c r="B1818" s="25">
        <v>3619</v>
      </c>
      <c r="C1818" s="168" t="s">
        <v>107</v>
      </c>
      <c r="D1818" s="25">
        <v>1989</v>
      </c>
      <c r="E1818" s="68" t="s">
        <v>2932</v>
      </c>
      <c r="F1818" s="68" t="s">
        <v>2934</v>
      </c>
      <c r="G1818" s="25">
        <v>2</v>
      </c>
      <c r="H1818" s="25">
        <v>2</v>
      </c>
      <c r="I1818" s="250">
        <v>371.2</v>
      </c>
      <c r="J1818" s="137">
        <v>358.6</v>
      </c>
      <c r="K1818" s="263">
        <v>329.3</v>
      </c>
      <c r="L1818" s="12">
        <v>25</v>
      </c>
      <c r="M1818" s="250">
        <f t="shared" si="371"/>
        <v>925908</v>
      </c>
      <c r="N1818" s="250"/>
      <c r="O1818" s="250"/>
      <c r="P1818" s="250"/>
      <c r="Q1818" s="137">
        <f t="shared" si="372"/>
        <v>925908</v>
      </c>
      <c r="R1818" s="250">
        <v>925908</v>
      </c>
      <c r="S1818" s="255"/>
      <c r="T1818" s="250"/>
      <c r="U1818" s="250"/>
      <c r="V1818" s="250"/>
      <c r="W1818" s="250"/>
      <c r="X1818" s="250"/>
      <c r="Y1818" s="250"/>
      <c r="Z1818" s="250"/>
      <c r="AA1818" s="250"/>
      <c r="AB1818" s="250"/>
      <c r="AC1818" s="250"/>
      <c r="AD1818" s="250"/>
      <c r="AE1818" s="250"/>
      <c r="AF1818" s="250"/>
      <c r="AG1818" s="337">
        <v>2025</v>
      </c>
      <c r="AH1818" s="218" t="s">
        <v>3050</v>
      </c>
      <c r="AI1818" s="218"/>
      <c r="AJ1818" s="134">
        <f t="shared" ref="AJ1818:AJ1881" si="373">MAX(AJ1814:AJ1817)+1</f>
        <v>1729</v>
      </c>
      <c r="AK1818" s="35" t="s">
        <v>153</v>
      </c>
      <c r="AL1818" s="134" t="str">
        <f t="shared" ref="AL1818:AL1881" si="374">CONCATENATE(AJ1818,AK1818)</f>
        <v>1729.</v>
      </c>
      <c r="AM1818" s="129"/>
      <c r="AN1818" s="35"/>
      <c r="AO1818" s="193"/>
    </row>
    <row r="1819" spans="1:41" ht="22.5" hidden="1" customHeight="1" x14ac:dyDescent="0.25">
      <c r="A1819" s="68" t="s">
        <v>4913</v>
      </c>
      <c r="B1819" s="25">
        <v>3621</v>
      </c>
      <c r="C1819" s="214" t="s">
        <v>902</v>
      </c>
      <c r="D1819" s="117">
        <v>1988</v>
      </c>
      <c r="E1819" s="118" t="s">
        <v>2932</v>
      </c>
      <c r="F1819" s="68" t="s">
        <v>2933</v>
      </c>
      <c r="G1819" s="117">
        <v>3</v>
      </c>
      <c r="H1819" s="117">
        <v>2</v>
      </c>
      <c r="I1819" s="335">
        <v>839.7</v>
      </c>
      <c r="J1819" s="137">
        <v>743.7</v>
      </c>
      <c r="K1819" s="170">
        <v>743.7</v>
      </c>
      <c r="L1819" s="12">
        <v>18</v>
      </c>
      <c r="M1819" s="250">
        <f t="shared" si="371"/>
        <v>950274</v>
      </c>
      <c r="N1819" s="250"/>
      <c r="O1819" s="250"/>
      <c r="P1819" s="250"/>
      <c r="Q1819" s="137">
        <f t="shared" si="372"/>
        <v>950274</v>
      </c>
      <c r="R1819" s="259">
        <v>950274</v>
      </c>
      <c r="S1819" s="260"/>
      <c r="T1819" s="259"/>
      <c r="U1819" s="259"/>
      <c r="V1819" s="259"/>
      <c r="W1819" s="259"/>
      <c r="X1819" s="259"/>
      <c r="Y1819" s="259"/>
      <c r="Z1819" s="259"/>
      <c r="AA1819" s="259"/>
      <c r="AB1819" s="259"/>
      <c r="AC1819" s="259"/>
      <c r="AD1819" s="259"/>
      <c r="AE1819" s="259"/>
      <c r="AF1819" s="259"/>
      <c r="AG1819" s="337">
        <v>2025</v>
      </c>
      <c r="AH1819" s="166" t="s">
        <v>3050</v>
      </c>
      <c r="AI1819" s="166"/>
      <c r="AJ1819" s="134">
        <f t="shared" si="373"/>
        <v>1730</v>
      </c>
      <c r="AK1819" s="35" t="s">
        <v>153</v>
      </c>
      <c r="AL1819" s="134" t="str">
        <f t="shared" si="374"/>
        <v>1730.</v>
      </c>
      <c r="AM1819" s="129"/>
      <c r="AN1819" s="35"/>
      <c r="AO1819" s="193"/>
    </row>
    <row r="1820" spans="1:41" ht="22.5" hidden="1" customHeight="1" x14ac:dyDescent="0.25">
      <c r="A1820" s="68" t="s">
        <v>4914</v>
      </c>
      <c r="B1820" s="25">
        <v>3631</v>
      </c>
      <c r="C1820" s="211" t="s">
        <v>872</v>
      </c>
      <c r="D1820" s="117">
        <v>1970</v>
      </c>
      <c r="E1820" s="68" t="s">
        <v>2932</v>
      </c>
      <c r="F1820" s="68" t="s">
        <v>2933</v>
      </c>
      <c r="G1820" s="25">
        <v>5</v>
      </c>
      <c r="H1820" s="25">
        <v>4</v>
      </c>
      <c r="I1820" s="170">
        <v>4028.7</v>
      </c>
      <c r="J1820" s="137">
        <v>3656.1</v>
      </c>
      <c r="K1820" s="170">
        <v>3656.1</v>
      </c>
      <c r="L1820" s="12">
        <v>156</v>
      </c>
      <c r="M1820" s="250">
        <f t="shared" si="371"/>
        <v>1432200</v>
      </c>
      <c r="N1820" s="250"/>
      <c r="O1820" s="250"/>
      <c r="P1820" s="250"/>
      <c r="Q1820" s="137">
        <f t="shared" si="372"/>
        <v>1432200</v>
      </c>
      <c r="R1820" s="259">
        <v>1432200</v>
      </c>
      <c r="S1820" s="260"/>
      <c r="T1820" s="259"/>
      <c r="U1820" s="259"/>
      <c r="V1820" s="259"/>
      <c r="W1820" s="259"/>
      <c r="X1820" s="259"/>
      <c r="Y1820" s="259"/>
      <c r="Z1820" s="259"/>
      <c r="AA1820" s="259"/>
      <c r="AB1820" s="259"/>
      <c r="AC1820" s="259"/>
      <c r="AD1820" s="259"/>
      <c r="AE1820" s="137"/>
      <c r="AF1820" s="259"/>
      <c r="AG1820" s="337">
        <v>2025</v>
      </c>
      <c r="AH1820" s="166" t="s">
        <v>3051</v>
      </c>
      <c r="AI1820" s="166"/>
      <c r="AJ1820" s="134">
        <f t="shared" si="373"/>
        <v>1731</v>
      </c>
      <c r="AK1820" s="35" t="s">
        <v>153</v>
      </c>
      <c r="AL1820" s="134" t="str">
        <f t="shared" si="374"/>
        <v>1731.</v>
      </c>
      <c r="AM1820" s="129"/>
      <c r="AN1820" s="35"/>
      <c r="AO1820" s="193"/>
    </row>
    <row r="1821" spans="1:41" ht="22.5" hidden="1" customHeight="1" x14ac:dyDescent="0.25">
      <c r="A1821" s="68" t="s">
        <v>4915</v>
      </c>
      <c r="B1821" s="25">
        <v>3302</v>
      </c>
      <c r="C1821" s="36" t="s">
        <v>1722</v>
      </c>
      <c r="D1821" s="25">
        <v>1998</v>
      </c>
      <c r="E1821" s="68" t="s">
        <v>2932</v>
      </c>
      <c r="F1821" s="68" t="s">
        <v>2934</v>
      </c>
      <c r="G1821" s="25">
        <v>5</v>
      </c>
      <c r="H1821" s="25">
        <v>8</v>
      </c>
      <c r="I1821" s="250">
        <v>6021.5</v>
      </c>
      <c r="J1821" s="250">
        <v>5361.8</v>
      </c>
      <c r="K1821" s="263">
        <v>5361.8</v>
      </c>
      <c r="L1821" s="12">
        <v>146</v>
      </c>
      <c r="M1821" s="250">
        <f t="shared" si="371"/>
        <v>2011893</v>
      </c>
      <c r="N1821" s="250"/>
      <c r="O1821" s="250"/>
      <c r="P1821" s="250"/>
      <c r="Q1821" s="137">
        <f t="shared" si="372"/>
        <v>2011893</v>
      </c>
      <c r="R1821" s="250">
        <v>2011893</v>
      </c>
      <c r="S1821" s="255"/>
      <c r="T1821" s="250"/>
      <c r="U1821" s="250"/>
      <c r="V1821" s="250"/>
      <c r="W1821" s="250"/>
      <c r="X1821" s="250"/>
      <c r="Y1821" s="250"/>
      <c r="Z1821" s="250"/>
      <c r="AA1821" s="250"/>
      <c r="AB1821" s="250"/>
      <c r="AC1821" s="250"/>
      <c r="AD1821" s="250"/>
      <c r="AE1821" s="250"/>
      <c r="AF1821" s="250"/>
      <c r="AG1821" s="337">
        <v>2025</v>
      </c>
      <c r="AH1821" s="218" t="s">
        <v>3049</v>
      </c>
      <c r="AI1821" s="218"/>
      <c r="AJ1821" s="134">
        <f t="shared" si="373"/>
        <v>1732</v>
      </c>
      <c r="AK1821" s="35" t="s">
        <v>153</v>
      </c>
      <c r="AL1821" s="134" t="str">
        <f t="shared" si="374"/>
        <v>1732.</v>
      </c>
      <c r="AM1821" s="129"/>
      <c r="AN1821" s="35"/>
      <c r="AO1821" s="193"/>
    </row>
    <row r="1822" spans="1:41" ht="22.5" hidden="1" customHeight="1" x14ac:dyDescent="0.25">
      <c r="A1822" s="68" t="s">
        <v>4916</v>
      </c>
      <c r="B1822" s="25">
        <v>3536</v>
      </c>
      <c r="C1822" s="211" t="s">
        <v>2635</v>
      </c>
      <c r="D1822" s="117">
        <v>1957</v>
      </c>
      <c r="E1822" s="68" t="s">
        <v>2932</v>
      </c>
      <c r="F1822" s="68" t="s">
        <v>2934</v>
      </c>
      <c r="G1822" s="25">
        <v>2</v>
      </c>
      <c r="H1822" s="25">
        <v>1</v>
      </c>
      <c r="I1822" s="170">
        <v>449.2</v>
      </c>
      <c r="J1822" s="137">
        <v>414.8</v>
      </c>
      <c r="K1822" s="170">
        <v>414.8</v>
      </c>
      <c r="L1822" s="12">
        <v>19</v>
      </c>
      <c r="M1822" s="250">
        <f t="shared" si="371"/>
        <v>145452</v>
      </c>
      <c r="N1822" s="250"/>
      <c r="O1822" s="250"/>
      <c r="P1822" s="250"/>
      <c r="Q1822" s="137">
        <f t="shared" si="372"/>
        <v>145452</v>
      </c>
      <c r="R1822" s="259">
        <v>145452</v>
      </c>
      <c r="S1822" s="260"/>
      <c r="T1822" s="259"/>
      <c r="U1822" s="259"/>
      <c r="V1822" s="259"/>
      <c r="W1822" s="259"/>
      <c r="X1822" s="259"/>
      <c r="Y1822" s="259"/>
      <c r="Z1822" s="259"/>
      <c r="AA1822" s="259"/>
      <c r="AB1822" s="259"/>
      <c r="AC1822" s="259"/>
      <c r="AD1822" s="259"/>
      <c r="AE1822" s="259"/>
      <c r="AF1822" s="259"/>
      <c r="AG1822" s="337">
        <v>2025</v>
      </c>
      <c r="AH1822" s="166" t="s">
        <v>3052</v>
      </c>
      <c r="AI1822" s="166"/>
      <c r="AJ1822" s="134">
        <f t="shared" si="373"/>
        <v>1733</v>
      </c>
      <c r="AK1822" s="35" t="s">
        <v>153</v>
      </c>
      <c r="AL1822" s="134" t="str">
        <f t="shared" si="374"/>
        <v>1733.</v>
      </c>
      <c r="AM1822" s="129"/>
      <c r="AN1822" s="35"/>
      <c r="AO1822" s="193"/>
    </row>
    <row r="1823" spans="1:41" ht="22.5" hidden="1" customHeight="1" x14ac:dyDescent="0.25">
      <c r="A1823" s="68" t="s">
        <v>4917</v>
      </c>
      <c r="B1823" s="25">
        <v>3278</v>
      </c>
      <c r="C1823" s="36" t="s">
        <v>3114</v>
      </c>
      <c r="D1823" s="117">
        <v>1996</v>
      </c>
      <c r="E1823" s="118" t="s">
        <v>2932</v>
      </c>
      <c r="F1823" s="68" t="s">
        <v>2934</v>
      </c>
      <c r="G1823" s="117">
        <v>5</v>
      </c>
      <c r="H1823" s="117">
        <v>4</v>
      </c>
      <c r="I1823" s="335">
        <v>5229.1000000000004</v>
      </c>
      <c r="J1823" s="170">
        <v>4762.8</v>
      </c>
      <c r="K1823" s="170">
        <v>4762.8</v>
      </c>
      <c r="L1823" s="12">
        <v>126</v>
      </c>
      <c r="M1823" s="250">
        <f t="shared" si="371"/>
        <v>1035216</v>
      </c>
      <c r="N1823" s="250"/>
      <c r="O1823" s="250"/>
      <c r="P1823" s="250"/>
      <c r="Q1823" s="137">
        <f t="shared" si="372"/>
        <v>1035216</v>
      </c>
      <c r="R1823" s="250">
        <v>1035216</v>
      </c>
      <c r="S1823" s="255"/>
      <c r="T1823" s="250"/>
      <c r="U1823" s="250"/>
      <c r="V1823" s="250"/>
      <c r="W1823" s="250"/>
      <c r="X1823" s="250"/>
      <c r="Y1823" s="250"/>
      <c r="Z1823" s="250"/>
      <c r="AA1823" s="250"/>
      <c r="AB1823" s="250"/>
      <c r="AC1823" s="250"/>
      <c r="AD1823" s="250"/>
      <c r="AE1823" s="250"/>
      <c r="AF1823" s="250"/>
      <c r="AG1823" s="337">
        <v>2025</v>
      </c>
      <c r="AH1823" s="218" t="s">
        <v>3049</v>
      </c>
      <c r="AI1823" s="218"/>
      <c r="AJ1823" s="134">
        <f t="shared" si="373"/>
        <v>1734</v>
      </c>
      <c r="AK1823" s="35" t="s">
        <v>153</v>
      </c>
      <c r="AL1823" s="134" t="str">
        <f t="shared" si="374"/>
        <v>1734.</v>
      </c>
      <c r="AM1823" s="129"/>
      <c r="AN1823" s="35"/>
      <c r="AO1823" s="193"/>
    </row>
    <row r="1824" spans="1:41" ht="22.5" hidden="1" customHeight="1" x14ac:dyDescent="0.25">
      <c r="A1824" s="68" t="s">
        <v>4918</v>
      </c>
      <c r="B1824" s="25">
        <v>3279</v>
      </c>
      <c r="C1824" s="36" t="s">
        <v>3115</v>
      </c>
      <c r="D1824" s="117">
        <v>2004</v>
      </c>
      <c r="E1824" s="118" t="s">
        <v>2932</v>
      </c>
      <c r="F1824" s="68" t="s">
        <v>2934</v>
      </c>
      <c r="G1824" s="117">
        <v>5</v>
      </c>
      <c r="H1824" s="117">
        <v>4</v>
      </c>
      <c r="I1824" s="335">
        <v>2309.4</v>
      </c>
      <c r="J1824" s="170">
        <v>2039.7</v>
      </c>
      <c r="K1824" s="170">
        <v>2039.7</v>
      </c>
      <c r="L1824" s="12">
        <v>34</v>
      </c>
      <c r="M1824" s="250">
        <f t="shared" si="371"/>
        <v>7417678</v>
      </c>
      <c r="N1824" s="250"/>
      <c r="O1824" s="250"/>
      <c r="P1824" s="250"/>
      <c r="Q1824" s="137">
        <f t="shared" si="372"/>
        <v>7417678</v>
      </c>
      <c r="R1824" s="250"/>
      <c r="S1824" s="255"/>
      <c r="T1824" s="250"/>
      <c r="U1824" s="250">
        <v>986</v>
      </c>
      <c r="V1824" s="250">
        <f>U1824*7523</f>
        <v>7417678</v>
      </c>
      <c r="W1824" s="250"/>
      <c r="X1824" s="250"/>
      <c r="Y1824" s="250"/>
      <c r="Z1824" s="250"/>
      <c r="AA1824" s="250"/>
      <c r="AB1824" s="250"/>
      <c r="AC1824" s="250"/>
      <c r="AD1824" s="250"/>
      <c r="AE1824" s="250"/>
      <c r="AF1824" s="250"/>
      <c r="AG1824" s="337">
        <v>2025</v>
      </c>
      <c r="AH1824" s="166"/>
      <c r="AI1824" s="166"/>
      <c r="AJ1824" s="134">
        <f t="shared" si="373"/>
        <v>1735</v>
      </c>
      <c r="AK1824" s="35" t="s">
        <v>153</v>
      </c>
      <c r="AL1824" s="134" t="str">
        <f t="shared" si="374"/>
        <v>1735.</v>
      </c>
      <c r="AM1824" s="129"/>
      <c r="AN1824" s="35"/>
      <c r="AO1824" s="193"/>
    </row>
    <row r="1825" spans="1:41" ht="22.5" hidden="1" customHeight="1" x14ac:dyDescent="0.25">
      <c r="A1825" s="68" t="s">
        <v>4919</v>
      </c>
      <c r="B1825" s="25">
        <v>3305</v>
      </c>
      <c r="C1825" s="211" t="s">
        <v>759</v>
      </c>
      <c r="D1825" s="117">
        <v>1989</v>
      </c>
      <c r="E1825" s="68" t="s">
        <v>2932</v>
      </c>
      <c r="F1825" s="68" t="s">
        <v>2933</v>
      </c>
      <c r="G1825" s="25">
        <v>5</v>
      </c>
      <c r="H1825" s="25">
        <v>6</v>
      </c>
      <c r="I1825" s="170">
        <v>7230.9</v>
      </c>
      <c r="J1825" s="137">
        <v>6417.5</v>
      </c>
      <c r="K1825" s="170">
        <v>6417.5</v>
      </c>
      <c r="L1825" s="12">
        <v>261</v>
      </c>
      <c r="M1825" s="250">
        <f t="shared" si="371"/>
        <v>5766620</v>
      </c>
      <c r="N1825" s="250"/>
      <c r="O1825" s="250"/>
      <c r="P1825" s="250"/>
      <c r="Q1825" s="137">
        <f t="shared" si="372"/>
        <v>5766620</v>
      </c>
      <c r="R1825" s="259">
        <v>5766620</v>
      </c>
      <c r="S1825" s="260"/>
      <c r="T1825" s="259"/>
      <c r="U1825" s="259"/>
      <c r="V1825" s="259"/>
      <c r="W1825" s="259"/>
      <c r="X1825" s="259"/>
      <c r="Y1825" s="259"/>
      <c r="Z1825" s="259"/>
      <c r="AA1825" s="259"/>
      <c r="AB1825" s="259"/>
      <c r="AC1825" s="259"/>
      <c r="AD1825" s="259"/>
      <c r="AE1825" s="137"/>
      <c r="AF1825" s="259"/>
      <c r="AG1825" s="337">
        <v>2025</v>
      </c>
      <c r="AH1825" s="166" t="s">
        <v>3050</v>
      </c>
      <c r="AI1825" s="166"/>
      <c r="AJ1825" s="134">
        <f t="shared" si="373"/>
        <v>1736</v>
      </c>
      <c r="AK1825" s="35" t="s">
        <v>153</v>
      </c>
      <c r="AL1825" s="134" t="str">
        <f t="shared" si="374"/>
        <v>1736.</v>
      </c>
      <c r="AM1825" s="129"/>
      <c r="AN1825" s="35"/>
      <c r="AO1825" s="193"/>
    </row>
    <row r="1826" spans="1:41" ht="22.5" hidden="1" customHeight="1" x14ac:dyDescent="0.25">
      <c r="A1826" s="68" t="s">
        <v>4920</v>
      </c>
      <c r="B1826" s="25">
        <v>3394</v>
      </c>
      <c r="C1826" s="36" t="s">
        <v>1742</v>
      </c>
      <c r="D1826" s="117">
        <v>1977</v>
      </c>
      <c r="E1826" s="68" t="s">
        <v>2932</v>
      </c>
      <c r="F1826" s="68" t="s">
        <v>2934</v>
      </c>
      <c r="G1826" s="25">
        <v>5</v>
      </c>
      <c r="H1826" s="25">
        <v>6</v>
      </c>
      <c r="I1826" s="170">
        <v>7385.7</v>
      </c>
      <c r="J1826" s="170">
        <v>6897.7</v>
      </c>
      <c r="K1826" s="170">
        <v>6897.7</v>
      </c>
      <c r="L1826" s="12">
        <v>234</v>
      </c>
      <c r="M1826" s="250">
        <f t="shared" si="371"/>
        <v>9976928</v>
      </c>
      <c r="N1826" s="250"/>
      <c r="O1826" s="250"/>
      <c r="P1826" s="250"/>
      <c r="Q1826" s="137">
        <f t="shared" si="372"/>
        <v>9976928</v>
      </c>
      <c r="R1826" s="250">
        <f>3284400+6692528</f>
        <v>9976928</v>
      </c>
      <c r="S1826" s="255"/>
      <c r="T1826" s="250"/>
      <c r="U1826" s="250"/>
      <c r="V1826" s="250"/>
      <c r="W1826" s="250"/>
      <c r="X1826" s="250"/>
      <c r="Y1826" s="250"/>
      <c r="Z1826" s="250"/>
      <c r="AA1826" s="250"/>
      <c r="AB1826" s="250"/>
      <c r="AC1826" s="250"/>
      <c r="AD1826" s="250"/>
      <c r="AE1826" s="137"/>
      <c r="AF1826" s="335"/>
      <c r="AG1826" s="337">
        <v>2025</v>
      </c>
      <c r="AH1826" s="218" t="s">
        <v>3061</v>
      </c>
      <c r="AI1826" s="218"/>
      <c r="AJ1826" s="134">
        <f t="shared" si="373"/>
        <v>1737</v>
      </c>
      <c r="AK1826" s="35" t="s">
        <v>153</v>
      </c>
      <c r="AL1826" s="134" t="str">
        <f t="shared" si="374"/>
        <v>1737.</v>
      </c>
      <c r="AM1826" s="129"/>
      <c r="AN1826" s="35"/>
      <c r="AO1826" s="193"/>
    </row>
    <row r="1827" spans="1:41" ht="22.5" hidden="1" customHeight="1" x14ac:dyDescent="0.25">
      <c r="A1827" s="68" t="s">
        <v>4921</v>
      </c>
      <c r="B1827" s="25">
        <v>3427</v>
      </c>
      <c r="C1827" s="36" t="s">
        <v>1749</v>
      </c>
      <c r="D1827" s="25">
        <v>1997</v>
      </c>
      <c r="E1827" s="68" t="s">
        <v>2932</v>
      </c>
      <c r="F1827" s="68" t="s">
        <v>2935</v>
      </c>
      <c r="G1827" s="25">
        <v>2</v>
      </c>
      <c r="H1827" s="25">
        <v>1</v>
      </c>
      <c r="I1827" s="250">
        <v>642.4</v>
      </c>
      <c r="J1827" s="250">
        <v>549.1</v>
      </c>
      <c r="K1827" s="263">
        <v>549.1</v>
      </c>
      <c r="L1827" s="12">
        <v>11</v>
      </c>
      <c r="M1827" s="250">
        <f t="shared" si="371"/>
        <v>3671224</v>
      </c>
      <c r="N1827" s="250"/>
      <c r="O1827" s="250"/>
      <c r="P1827" s="250"/>
      <c r="Q1827" s="137">
        <f t="shared" si="372"/>
        <v>3671224</v>
      </c>
      <c r="R1827" s="250"/>
      <c r="S1827" s="255"/>
      <c r="T1827" s="250"/>
      <c r="U1827" s="250">
        <v>488</v>
      </c>
      <c r="V1827" s="250">
        <f>U1827*7523</f>
        <v>3671224</v>
      </c>
      <c r="W1827" s="250"/>
      <c r="X1827" s="250"/>
      <c r="Y1827" s="250"/>
      <c r="Z1827" s="250"/>
      <c r="AA1827" s="250"/>
      <c r="AB1827" s="250"/>
      <c r="AC1827" s="250"/>
      <c r="AD1827" s="250"/>
      <c r="AE1827" s="250"/>
      <c r="AF1827" s="250"/>
      <c r="AG1827" s="337">
        <v>2025</v>
      </c>
      <c r="AH1827" s="166"/>
      <c r="AI1827" s="166"/>
      <c r="AJ1827" s="134">
        <f t="shared" si="373"/>
        <v>1738</v>
      </c>
      <c r="AK1827" s="35" t="s">
        <v>153</v>
      </c>
      <c r="AL1827" s="134" t="str">
        <f t="shared" si="374"/>
        <v>1738.</v>
      </c>
      <c r="AM1827" s="129"/>
      <c r="AN1827" s="35"/>
      <c r="AO1827" s="193"/>
    </row>
    <row r="1828" spans="1:41" ht="22.5" hidden="1" customHeight="1" x14ac:dyDescent="0.25">
      <c r="A1828" s="68" t="s">
        <v>4922</v>
      </c>
      <c r="B1828" s="25">
        <v>3429</v>
      </c>
      <c r="C1828" s="36" t="s">
        <v>1751</v>
      </c>
      <c r="D1828" s="25">
        <v>1997</v>
      </c>
      <c r="E1828" s="68" t="s">
        <v>2932</v>
      </c>
      <c r="F1828" s="68" t="s">
        <v>2935</v>
      </c>
      <c r="G1828" s="25">
        <v>2</v>
      </c>
      <c r="H1828" s="25">
        <v>1</v>
      </c>
      <c r="I1828" s="250">
        <v>647.6</v>
      </c>
      <c r="J1828" s="250">
        <v>553.79999999999995</v>
      </c>
      <c r="K1828" s="263">
        <v>553.79999999999995</v>
      </c>
      <c r="L1828" s="12">
        <v>8</v>
      </c>
      <c r="M1828" s="250">
        <f t="shared" si="371"/>
        <v>519808</v>
      </c>
      <c r="N1828" s="250"/>
      <c r="O1828" s="250"/>
      <c r="P1828" s="250"/>
      <c r="Q1828" s="137">
        <f t="shared" si="372"/>
        <v>519808</v>
      </c>
      <c r="R1828" s="250">
        <v>519808</v>
      </c>
      <c r="S1828" s="255"/>
      <c r="T1828" s="250"/>
      <c r="U1828" s="250"/>
      <c r="V1828" s="250"/>
      <c r="W1828" s="250"/>
      <c r="X1828" s="250"/>
      <c r="Y1828" s="250"/>
      <c r="Z1828" s="250"/>
      <c r="AA1828" s="250"/>
      <c r="AB1828" s="250"/>
      <c r="AC1828" s="250"/>
      <c r="AD1828" s="250"/>
      <c r="AE1828" s="250"/>
      <c r="AF1828" s="250"/>
      <c r="AG1828" s="337">
        <v>2025</v>
      </c>
      <c r="AH1828" s="218" t="s">
        <v>3050</v>
      </c>
      <c r="AI1828" s="218"/>
      <c r="AJ1828" s="134">
        <f t="shared" si="373"/>
        <v>1739</v>
      </c>
      <c r="AK1828" s="35" t="s">
        <v>153</v>
      </c>
      <c r="AL1828" s="134" t="str">
        <f t="shared" si="374"/>
        <v>1739.</v>
      </c>
      <c r="AM1828" s="129"/>
      <c r="AN1828" s="35"/>
      <c r="AO1828" s="193"/>
    </row>
    <row r="1829" spans="1:41" ht="22.5" hidden="1" customHeight="1" x14ac:dyDescent="0.25">
      <c r="A1829" s="68" t="s">
        <v>4923</v>
      </c>
      <c r="B1829" s="25">
        <v>3433</v>
      </c>
      <c r="C1829" s="36" t="s">
        <v>1752</v>
      </c>
      <c r="D1829" s="25">
        <v>1997</v>
      </c>
      <c r="E1829" s="68" t="s">
        <v>2932</v>
      </c>
      <c r="F1829" s="68" t="s">
        <v>2935</v>
      </c>
      <c r="G1829" s="25">
        <v>2</v>
      </c>
      <c r="H1829" s="25">
        <v>1</v>
      </c>
      <c r="I1829" s="250">
        <v>646</v>
      </c>
      <c r="J1829" s="250">
        <v>552.20000000000005</v>
      </c>
      <c r="K1829" s="263">
        <v>552.20000000000005</v>
      </c>
      <c r="L1829" s="12">
        <v>20</v>
      </c>
      <c r="M1829" s="250">
        <f t="shared" si="371"/>
        <v>147888</v>
      </c>
      <c r="N1829" s="250"/>
      <c r="O1829" s="250"/>
      <c r="P1829" s="250"/>
      <c r="Q1829" s="137">
        <f t="shared" si="372"/>
        <v>147888</v>
      </c>
      <c r="R1829" s="250">
        <v>147888</v>
      </c>
      <c r="S1829" s="255"/>
      <c r="T1829" s="250"/>
      <c r="U1829" s="250"/>
      <c r="V1829" s="250"/>
      <c r="W1829" s="250"/>
      <c r="X1829" s="250"/>
      <c r="Y1829" s="250"/>
      <c r="Z1829" s="250"/>
      <c r="AA1829" s="250"/>
      <c r="AB1829" s="250"/>
      <c r="AC1829" s="250"/>
      <c r="AD1829" s="250"/>
      <c r="AE1829" s="250"/>
      <c r="AF1829" s="250"/>
      <c r="AG1829" s="337">
        <v>2025</v>
      </c>
      <c r="AH1829" s="218" t="s">
        <v>3049</v>
      </c>
      <c r="AI1829" s="218"/>
      <c r="AJ1829" s="134">
        <f t="shared" si="373"/>
        <v>1740</v>
      </c>
      <c r="AK1829" s="35" t="s">
        <v>153</v>
      </c>
      <c r="AL1829" s="134" t="str">
        <f t="shared" si="374"/>
        <v>1740.</v>
      </c>
      <c r="AM1829" s="129"/>
      <c r="AN1829" s="35"/>
      <c r="AO1829" s="193"/>
    </row>
    <row r="1830" spans="1:41" ht="22.5" hidden="1" customHeight="1" x14ac:dyDescent="0.25">
      <c r="A1830" s="68" t="s">
        <v>4924</v>
      </c>
      <c r="B1830" s="25">
        <v>3439</v>
      </c>
      <c r="C1830" s="36" t="s">
        <v>1756</v>
      </c>
      <c r="D1830" s="25">
        <v>1997</v>
      </c>
      <c r="E1830" s="68" t="s">
        <v>2932</v>
      </c>
      <c r="F1830" s="68" t="s">
        <v>2935</v>
      </c>
      <c r="G1830" s="25">
        <v>2</v>
      </c>
      <c r="H1830" s="25">
        <v>1</v>
      </c>
      <c r="I1830" s="250">
        <v>639.70000000000005</v>
      </c>
      <c r="J1830" s="250">
        <v>546.70000000000005</v>
      </c>
      <c r="K1830" s="263">
        <v>546.70000000000005</v>
      </c>
      <c r="L1830" s="12">
        <v>8</v>
      </c>
      <c r="M1830" s="250">
        <f t="shared" si="371"/>
        <v>532896</v>
      </c>
      <c r="N1830" s="250"/>
      <c r="O1830" s="250"/>
      <c r="P1830" s="250"/>
      <c r="Q1830" s="137">
        <f t="shared" si="372"/>
        <v>532896</v>
      </c>
      <c r="R1830" s="250">
        <v>532896</v>
      </c>
      <c r="S1830" s="255"/>
      <c r="T1830" s="250"/>
      <c r="U1830" s="250"/>
      <c r="V1830" s="250"/>
      <c r="W1830" s="250"/>
      <c r="X1830" s="250"/>
      <c r="Y1830" s="250"/>
      <c r="Z1830" s="250"/>
      <c r="AA1830" s="250"/>
      <c r="AB1830" s="250"/>
      <c r="AC1830" s="250"/>
      <c r="AD1830" s="250"/>
      <c r="AE1830" s="250"/>
      <c r="AF1830" s="250"/>
      <c r="AG1830" s="337">
        <v>2025</v>
      </c>
      <c r="AH1830" s="218" t="s">
        <v>3053</v>
      </c>
      <c r="AI1830" s="218"/>
      <c r="AJ1830" s="134">
        <f t="shared" si="373"/>
        <v>1741</v>
      </c>
      <c r="AK1830" s="35" t="s">
        <v>153</v>
      </c>
      <c r="AL1830" s="134" t="str">
        <f t="shared" si="374"/>
        <v>1741.</v>
      </c>
      <c r="AM1830" s="129"/>
      <c r="AN1830" s="35"/>
      <c r="AO1830" s="193"/>
    </row>
    <row r="1831" spans="1:41" ht="22.5" hidden="1" customHeight="1" x14ac:dyDescent="0.25">
      <c r="A1831" s="68" t="s">
        <v>4925</v>
      </c>
      <c r="B1831" s="25">
        <v>3440</v>
      </c>
      <c r="C1831" s="36" t="s">
        <v>1757</v>
      </c>
      <c r="D1831" s="25">
        <v>1997</v>
      </c>
      <c r="E1831" s="68" t="s">
        <v>2932</v>
      </c>
      <c r="F1831" s="68" t="s">
        <v>2935</v>
      </c>
      <c r="G1831" s="25">
        <v>2</v>
      </c>
      <c r="H1831" s="25">
        <v>1</v>
      </c>
      <c r="I1831" s="250">
        <v>639.20000000000005</v>
      </c>
      <c r="J1831" s="250">
        <v>546.29999999999995</v>
      </c>
      <c r="K1831" s="263">
        <v>546.29999999999995</v>
      </c>
      <c r="L1831" s="12">
        <v>14</v>
      </c>
      <c r="M1831" s="250">
        <f t="shared" si="371"/>
        <v>3671224</v>
      </c>
      <c r="N1831" s="250"/>
      <c r="O1831" s="250"/>
      <c r="P1831" s="250"/>
      <c r="Q1831" s="137">
        <f t="shared" si="372"/>
        <v>3671224</v>
      </c>
      <c r="R1831" s="250"/>
      <c r="S1831" s="255"/>
      <c r="T1831" s="250"/>
      <c r="U1831" s="250">
        <v>488</v>
      </c>
      <c r="V1831" s="250">
        <f>U1831*7523</f>
        <v>3671224</v>
      </c>
      <c r="W1831" s="250"/>
      <c r="X1831" s="250"/>
      <c r="Y1831" s="250"/>
      <c r="Z1831" s="250"/>
      <c r="AA1831" s="250"/>
      <c r="AB1831" s="250"/>
      <c r="AC1831" s="250"/>
      <c r="AD1831" s="250"/>
      <c r="AE1831" s="250"/>
      <c r="AF1831" s="250"/>
      <c r="AG1831" s="337">
        <v>2025</v>
      </c>
      <c r="AH1831" s="166"/>
      <c r="AI1831" s="166"/>
      <c r="AJ1831" s="134">
        <f t="shared" si="373"/>
        <v>1742</v>
      </c>
      <c r="AK1831" s="35" t="s">
        <v>153</v>
      </c>
      <c r="AL1831" s="134" t="str">
        <f t="shared" si="374"/>
        <v>1742.</v>
      </c>
      <c r="AM1831" s="129"/>
      <c r="AN1831" s="35"/>
      <c r="AO1831" s="193"/>
    </row>
    <row r="1832" spans="1:41" ht="22.5" hidden="1" customHeight="1" x14ac:dyDescent="0.25">
      <c r="A1832" s="68" t="s">
        <v>4926</v>
      </c>
      <c r="B1832" s="25">
        <v>3485</v>
      </c>
      <c r="C1832" s="36" t="s">
        <v>1765</v>
      </c>
      <c r="D1832" s="117">
        <v>2001</v>
      </c>
      <c r="E1832" s="118" t="s">
        <v>2932</v>
      </c>
      <c r="F1832" s="68" t="s">
        <v>2934</v>
      </c>
      <c r="G1832" s="117">
        <v>5</v>
      </c>
      <c r="H1832" s="117">
        <v>4</v>
      </c>
      <c r="I1832" s="335">
        <v>5401</v>
      </c>
      <c r="J1832" s="170">
        <v>4980.8</v>
      </c>
      <c r="K1832" s="170">
        <v>4980.8</v>
      </c>
      <c r="L1832" s="12">
        <v>68</v>
      </c>
      <c r="M1832" s="250">
        <f t="shared" si="371"/>
        <v>17304404.599999998</v>
      </c>
      <c r="N1832" s="250"/>
      <c r="O1832" s="250"/>
      <c r="P1832" s="250"/>
      <c r="Q1832" s="137">
        <f t="shared" si="372"/>
        <v>17304404.599999998</v>
      </c>
      <c r="R1832" s="250"/>
      <c r="S1832" s="255"/>
      <c r="T1832" s="250"/>
      <c r="U1832" s="250">
        <v>2300.1999999999998</v>
      </c>
      <c r="V1832" s="250">
        <f>U1832*7523</f>
        <v>17304404.599999998</v>
      </c>
      <c r="W1832" s="250"/>
      <c r="X1832" s="250"/>
      <c r="Y1832" s="250"/>
      <c r="Z1832" s="250"/>
      <c r="AA1832" s="250"/>
      <c r="AB1832" s="250"/>
      <c r="AC1832" s="250"/>
      <c r="AD1832" s="250"/>
      <c r="AE1832" s="250"/>
      <c r="AF1832" s="250"/>
      <c r="AG1832" s="337">
        <v>2025</v>
      </c>
      <c r="AH1832" s="166"/>
      <c r="AI1832" s="166"/>
      <c r="AJ1832" s="134">
        <f t="shared" si="373"/>
        <v>1743</v>
      </c>
      <c r="AK1832" s="35" t="s">
        <v>153</v>
      </c>
      <c r="AL1832" s="134" t="str">
        <f t="shared" si="374"/>
        <v>1743.</v>
      </c>
      <c r="AM1832" s="129"/>
      <c r="AN1832" s="35"/>
      <c r="AO1832" s="193"/>
    </row>
    <row r="1833" spans="1:41" ht="22.5" hidden="1" customHeight="1" x14ac:dyDescent="0.25">
      <c r="A1833" s="68" t="s">
        <v>4927</v>
      </c>
      <c r="B1833" s="25">
        <v>3544</v>
      </c>
      <c r="C1833" s="36" t="s">
        <v>1775</v>
      </c>
      <c r="D1833" s="117">
        <v>1986</v>
      </c>
      <c r="E1833" s="68" t="s">
        <v>2932</v>
      </c>
      <c r="F1833" s="68" t="s">
        <v>2933</v>
      </c>
      <c r="G1833" s="25">
        <v>5</v>
      </c>
      <c r="H1833" s="25">
        <v>3</v>
      </c>
      <c r="I1833" s="170">
        <v>3724.3</v>
      </c>
      <c r="J1833" s="170">
        <v>3246.1</v>
      </c>
      <c r="K1833" s="170">
        <v>3246.1</v>
      </c>
      <c r="L1833" s="12">
        <v>121</v>
      </c>
      <c r="M1833" s="250">
        <f t="shared" si="371"/>
        <v>1504321</v>
      </c>
      <c r="N1833" s="250"/>
      <c r="O1833" s="250"/>
      <c r="P1833" s="250"/>
      <c r="Q1833" s="137">
        <f t="shared" si="372"/>
        <v>1504321</v>
      </c>
      <c r="R1833" s="250">
        <v>1504321</v>
      </c>
      <c r="S1833" s="255"/>
      <c r="T1833" s="250"/>
      <c r="U1833" s="250"/>
      <c r="V1833" s="250"/>
      <c r="W1833" s="250"/>
      <c r="X1833" s="250"/>
      <c r="Y1833" s="250"/>
      <c r="Z1833" s="250"/>
      <c r="AA1833" s="250"/>
      <c r="AB1833" s="250"/>
      <c r="AC1833" s="250"/>
      <c r="AD1833" s="250"/>
      <c r="AE1833" s="250"/>
      <c r="AF1833" s="250"/>
      <c r="AG1833" s="337">
        <v>2025</v>
      </c>
      <c r="AH1833" s="218" t="s">
        <v>3053</v>
      </c>
      <c r="AI1833" s="218"/>
      <c r="AJ1833" s="134">
        <f t="shared" si="373"/>
        <v>1744</v>
      </c>
      <c r="AK1833" s="35" t="s">
        <v>153</v>
      </c>
      <c r="AL1833" s="134" t="str">
        <f t="shared" si="374"/>
        <v>1744.</v>
      </c>
      <c r="AM1833" s="129"/>
      <c r="AN1833" s="35"/>
      <c r="AO1833" s="193"/>
    </row>
    <row r="1834" spans="1:41" ht="22.5" hidden="1" customHeight="1" x14ac:dyDescent="0.25">
      <c r="A1834" s="68" t="s">
        <v>4928</v>
      </c>
      <c r="B1834" s="25">
        <v>3267</v>
      </c>
      <c r="C1834" s="333" t="s">
        <v>874</v>
      </c>
      <c r="D1834" s="117">
        <v>1970</v>
      </c>
      <c r="E1834" s="118" t="s">
        <v>2932</v>
      </c>
      <c r="F1834" s="68" t="s">
        <v>2934</v>
      </c>
      <c r="G1834" s="117">
        <v>5</v>
      </c>
      <c r="H1834" s="117">
        <v>4</v>
      </c>
      <c r="I1834" s="335">
        <v>3863.2</v>
      </c>
      <c r="J1834" s="137">
        <v>3558.4</v>
      </c>
      <c r="K1834" s="170">
        <v>3558.4</v>
      </c>
      <c r="L1834" s="12">
        <v>143</v>
      </c>
      <c r="M1834" s="250">
        <f t="shared" si="371"/>
        <v>1309068</v>
      </c>
      <c r="N1834" s="250"/>
      <c r="O1834" s="250"/>
      <c r="P1834" s="250"/>
      <c r="Q1834" s="137">
        <f t="shared" si="372"/>
        <v>1309068</v>
      </c>
      <c r="R1834" s="259">
        <v>1309068</v>
      </c>
      <c r="S1834" s="260"/>
      <c r="T1834" s="259"/>
      <c r="U1834" s="259"/>
      <c r="V1834" s="259"/>
      <c r="W1834" s="259"/>
      <c r="X1834" s="259"/>
      <c r="Y1834" s="259"/>
      <c r="Z1834" s="259"/>
      <c r="AA1834" s="259"/>
      <c r="AB1834" s="259"/>
      <c r="AC1834" s="259"/>
      <c r="AD1834" s="259"/>
      <c r="AE1834" s="259"/>
      <c r="AF1834" s="259"/>
      <c r="AG1834" s="337">
        <v>2025</v>
      </c>
      <c r="AH1834" s="166" t="s">
        <v>3052</v>
      </c>
      <c r="AI1834" s="166"/>
      <c r="AJ1834" s="134">
        <f t="shared" si="373"/>
        <v>1745</v>
      </c>
      <c r="AK1834" s="35" t="s">
        <v>153</v>
      </c>
      <c r="AL1834" s="134" t="str">
        <f t="shared" si="374"/>
        <v>1745.</v>
      </c>
      <c r="AM1834" s="129"/>
      <c r="AN1834" s="35"/>
      <c r="AO1834" s="193"/>
    </row>
    <row r="1835" spans="1:41" ht="22.5" hidden="1" customHeight="1" x14ac:dyDescent="0.25">
      <c r="A1835" s="68" t="s">
        <v>4929</v>
      </c>
      <c r="B1835" s="25">
        <v>3546</v>
      </c>
      <c r="C1835" s="211" t="s">
        <v>2863</v>
      </c>
      <c r="D1835" s="117">
        <v>1965</v>
      </c>
      <c r="E1835" s="68" t="s">
        <v>2932</v>
      </c>
      <c r="F1835" s="68" t="s">
        <v>2933</v>
      </c>
      <c r="G1835" s="25">
        <v>4</v>
      </c>
      <c r="H1835" s="25">
        <v>3</v>
      </c>
      <c r="I1835" s="170">
        <v>2241.5</v>
      </c>
      <c r="J1835" s="137">
        <v>2053</v>
      </c>
      <c r="K1835" s="170">
        <v>2053</v>
      </c>
      <c r="L1835" s="12">
        <v>86</v>
      </c>
      <c r="M1835" s="250">
        <f t="shared" ref="M1835:M1898" si="375">R1835+T1835+V1835+X1835+Z1835+AB1835+AE1835+AF1835</f>
        <v>924000</v>
      </c>
      <c r="N1835" s="250"/>
      <c r="O1835" s="250"/>
      <c r="P1835" s="250"/>
      <c r="Q1835" s="137">
        <f t="shared" si="372"/>
        <v>924000</v>
      </c>
      <c r="R1835" s="259">
        <v>924000</v>
      </c>
      <c r="S1835" s="260"/>
      <c r="T1835" s="259"/>
      <c r="U1835" s="259"/>
      <c r="V1835" s="259"/>
      <c r="W1835" s="259"/>
      <c r="X1835" s="259"/>
      <c r="Y1835" s="259"/>
      <c r="Z1835" s="259"/>
      <c r="AA1835" s="259"/>
      <c r="AB1835" s="259"/>
      <c r="AC1835" s="259"/>
      <c r="AD1835" s="259"/>
      <c r="AE1835" s="137"/>
      <c r="AF1835" s="259"/>
      <c r="AG1835" s="337">
        <v>2025</v>
      </c>
      <c r="AH1835" s="166" t="s">
        <v>3051</v>
      </c>
      <c r="AI1835" s="166"/>
      <c r="AJ1835" s="134">
        <f t="shared" si="373"/>
        <v>1746</v>
      </c>
      <c r="AK1835" s="35" t="s">
        <v>153</v>
      </c>
      <c r="AL1835" s="134" t="str">
        <f t="shared" si="374"/>
        <v>1746.</v>
      </c>
      <c r="AM1835" s="129"/>
      <c r="AN1835" s="35"/>
      <c r="AO1835" s="193"/>
    </row>
    <row r="1836" spans="1:41" ht="22.5" hidden="1" customHeight="1" x14ac:dyDescent="0.25">
      <c r="A1836" s="68" t="s">
        <v>4930</v>
      </c>
      <c r="B1836" s="25">
        <v>3374</v>
      </c>
      <c r="C1836" s="211" t="s">
        <v>895</v>
      </c>
      <c r="D1836" s="117">
        <v>1954</v>
      </c>
      <c r="E1836" s="118" t="s">
        <v>2932</v>
      </c>
      <c r="F1836" s="68" t="s">
        <v>2934</v>
      </c>
      <c r="G1836" s="117">
        <v>2</v>
      </c>
      <c r="H1836" s="117">
        <v>2</v>
      </c>
      <c r="I1836" s="335">
        <v>415.6</v>
      </c>
      <c r="J1836" s="137">
        <v>269.39999999999998</v>
      </c>
      <c r="K1836" s="170">
        <v>269.39999999999998</v>
      </c>
      <c r="L1836" s="12">
        <v>12</v>
      </c>
      <c r="M1836" s="250">
        <f t="shared" si="375"/>
        <v>144807</v>
      </c>
      <c r="N1836" s="250"/>
      <c r="O1836" s="250"/>
      <c r="P1836" s="250"/>
      <c r="Q1836" s="137">
        <f t="shared" si="372"/>
        <v>144807</v>
      </c>
      <c r="R1836" s="259">
        <v>144807</v>
      </c>
      <c r="S1836" s="260"/>
      <c r="T1836" s="259"/>
      <c r="U1836" s="259"/>
      <c r="V1836" s="259"/>
      <c r="W1836" s="259"/>
      <c r="X1836" s="259"/>
      <c r="Y1836" s="259"/>
      <c r="Z1836" s="259"/>
      <c r="AA1836" s="259"/>
      <c r="AB1836" s="259"/>
      <c r="AC1836" s="259"/>
      <c r="AD1836" s="259"/>
      <c r="AE1836" s="259"/>
      <c r="AF1836" s="259"/>
      <c r="AG1836" s="337">
        <v>2025</v>
      </c>
      <c r="AH1836" s="166" t="s">
        <v>3049</v>
      </c>
      <c r="AI1836" s="166"/>
      <c r="AJ1836" s="134">
        <f t="shared" si="373"/>
        <v>1747</v>
      </c>
      <c r="AK1836" s="35" t="s">
        <v>153</v>
      </c>
      <c r="AL1836" s="134" t="str">
        <f t="shared" si="374"/>
        <v>1747.</v>
      </c>
      <c r="AM1836" s="129"/>
      <c r="AO1836" s="193"/>
    </row>
    <row r="1837" spans="1:41" ht="22.5" hidden="1" customHeight="1" x14ac:dyDescent="0.25">
      <c r="A1837" s="68" t="s">
        <v>4931</v>
      </c>
      <c r="B1837" s="25">
        <v>3379</v>
      </c>
      <c r="C1837" s="333" t="s">
        <v>883</v>
      </c>
      <c r="D1837" s="25">
        <v>1958</v>
      </c>
      <c r="E1837" s="68" t="s">
        <v>2932</v>
      </c>
      <c r="F1837" s="68" t="s">
        <v>2934</v>
      </c>
      <c r="G1837" s="25">
        <v>3</v>
      </c>
      <c r="H1837" s="25">
        <v>2</v>
      </c>
      <c r="I1837" s="137">
        <v>1239</v>
      </c>
      <c r="J1837" s="137">
        <v>1127.2</v>
      </c>
      <c r="K1837" s="137">
        <v>1127.2</v>
      </c>
      <c r="L1837" s="30">
        <v>43</v>
      </c>
      <c r="M1837" s="250">
        <f t="shared" si="375"/>
        <v>361395</v>
      </c>
      <c r="N1837" s="137"/>
      <c r="O1837" s="137"/>
      <c r="P1837" s="137"/>
      <c r="Q1837" s="137">
        <f t="shared" si="372"/>
        <v>361395</v>
      </c>
      <c r="R1837" s="137"/>
      <c r="S1837" s="30"/>
      <c r="T1837" s="137"/>
      <c r="U1837" s="137"/>
      <c r="V1837" s="137"/>
      <c r="W1837" s="137"/>
      <c r="X1837" s="137"/>
      <c r="Y1837" s="137"/>
      <c r="Z1837" s="137"/>
      <c r="AA1837" s="137">
        <v>135</v>
      </c>
      <c r="AB1837" s="137">
        <f>AA1837*2677</f>
        <v>361395</v>
      </c>
      <c r="AC1837" s="137"/>
      <c r="AD1837" s="137"/>
      <c r="AE1837" s="137"/>
      <c r="AF1837" s="135"/>
      <c r="AG1837" s="337">
        <v>2025</v>
      </c>
      <c r="AH1837" s="166"/>
      <c r="AI1837" s="166"/>
      <c r="AJ1837" s="134">
        <f t="shared" si="373"/>
        <v>1748</v>
      </c>
      <c r="AK1837" s="35" t="s">
        <v>153</v>
      </c>
      <c r="AL1837" s="134" t="str">
        <f t="shared" si="374"/>
        <v>1748.</v>
      </c>
      <c r="AM1837" s="129"/>
      <c r="AN1837" s="35"/>
      <c r="AO1837" s="193"/>
    </row>
    <row r="1838" spans="1:41" ht="22.5" hidden="1" customHeight="1" x14ac:dyDescent="0.25">
      <c r="A1838" s="68" t="s">
        <v>4932</v>
      </c>
      <c r="B1838" s="25">
        <v>3385</v>
      </c>
      <c r="C1838" s="168" t="s">
        <v>698</v>
      </c>
      <c r="D1838" s="25">
        <v>1962</v>
      </c>
      <c r="E1838" s="68" t="s">
        <v>2932</v>
      </c>
      <c r="F1838" s="68" t="s">
        <v>2934</v>
      </c>
      <c r="G1838" s="25">
        <v>3</v>
      </c>
      <c r="H1838" s="25">
        <v>2</v>
      </c>
      <c r="I1838" s="250">
        <v>1020.5</v>
      </c>
      <c r="J1838" s="137">
        <v>946.7</v>
      </c>
      <c r="K1838" s="263">
        <v>946.7</v>
      </c>
      <c r="L1838" s="12">
        <v>46</v>
      </c>
      <c r="M1838" s="250">
        <f t="shared" si="375"/>
        <v>477260</v>
      </c>
      <c r="N1838" s="250"/>
      <c r="O1838" s="250"/>
      <c r="P1838" s="250"/>
      <c r="Q1838" s="137">
        <f t="shared" si="372"/>
        <v>477260</v>
      </c>
      <c r="R1838" s="250">
        <f>200060+277200</f>
        <v>477260</v>
      </c>
      <c r="S1838" s="255"/>
      <c r="T1838" s="250"/>
      <c r="U1838" s="250"/>
      <c r="V1838" s="250"/>
      <c r="W1838" s="250"/>
      <c r="X1838" s="250"/>
      <c r="Y1838" s="250"/>
      <c r="Z1838" s="250"/>
      <c r="AA1838" s="250"/>
      <c r="AB1838" s="250"/>
      <c r="AC1838" s="250"/>
      <c r="AD1838" s="250"/>
      <c r="AE1838" s="250"/>
      <c r="AF1838" s="250"/>
      <c r="AG1838" s="337">
        <v>2025</v>
      </c>
      <c r="AH1838" s="218" t="s">
        <v>3080</v>
      </c>
      <c r="AI1838" s="218"/>
      <c r="AJ1838" s="134">
        <f t="shared" si="373"/>
        <v>1749</v>
      </c>
      <c r="AK1838" s="35" t="s">
        <v>153</v>
      </c>
      <c r="AL1838" s="134" t="str">
        <f t="shared" si="374"/>
        <v>1749.</v>
      </c>
      <c r="AM1838" s="129"/>
      <c r="AN1838" s="35"/>
      <c r="AO1838" s="193"/>
    </row>
    <row r="1839" spans="1:41" ht="22.5" hidden="1" customHeight="1" x14ac:dyDescent="0.25">
      <c r="A1839" s="68" t="s">
        <v>4933</v>
      </c>
      <c r="B1839" s="25">
        <v>3399</v>
      </c>
      <c r="C1839" s="211" t="s">
        <v>843</v>
      </c>
      <c r="D1839" s="117">
        <v>1959</v>
      </c>
      <c r="E1839" s="68" t="s">
        <v>2932</v>
      </c>
      <c r="F1839" s="68" t="s">
        <v>2934</v>
      </c>
      <c r="G1839" s="25">
        <v>3</v>
      </c>
      <c r="H1839" s="25">
        <v>2</v>
      </c>
      <c r="I1839" s="170">
        <v>1097.7</v>
      </c>
      <c r="J1839" s="137">
        <v>983.5</v>
      </c>
      <c r="K1839" s="170">
        <v>983.5</v>
      </c>
      <c r="L1839" s="12">
        <v>35</v>
      </c>
      <c r="M1839" s="250">
        <f t="shared" si="375"/>
        <v>225216</v>
      </c>
      <c r="N1839" s="250"/>
      <c r="O1839" s="250"/>
      <c r="P1839" s="250"/>
      <c r="Q1839" s="137">
        <f t="shared" si="372"/>
        <v>225216</v>
      </c>
      <c r="R1839" s="259">
        <v>225216</v>
      </c>
      <c r="S1839" s="260"/>
      <c r="T1839" s="259"/>
      <c r="U1839" s="259"/>
      <c r="V1839" s="259"/>
      <c r="W1839" s="259"/>
      <c r="X1839" s="259"/>
      <c r="Y1839" s="259"/>
      <c r="Z1839" s="259"/>
      <c r="AA1839" s="259"/>
      <c r="AB1839" s="259"/>
      <c r="AC1839" s="259"/>
      <c r="AD1839" s="259"/>
      <c r="AE1839" s="259"/>
      <c r="AF1839" s="259"/>
      <c r="AG1839" s="337">
        <v>2025</v>
      </c>
      <c r="AH1839" s="166" t="s">
        <v>3052</v>
      </c>
      <c r="AI1839" s="166"/>
      <c r="AJ1839" s="134">
        <f t="shared" si="373"/>
        <v>1750</v>
      </c>
      <c r="AK1839" s="35" t="s">
        <v>153</v>
      </c>
      <c r="AL1839" s="134" t="str">
        <f t="shared" si="374"/>
        <v>1750.</v>
      </c>
      <c r="AM1839" s="129"/>
      <c r="AN1839" s="35"/>
      <c r="AO1839" s="193"/>
    </row>
    <row r="1840" spans="1:41" ht="22.5" hidden="1" customHeight="1" x14ac:dyDescent="0.25">
      <c r="A1840" s="68" t="s">
        <v>4934</v>
      </c>
      <c r="B1840" s="25">
        <v>3342</v>
      </c>
      <c r="C1840" s="168" t="s">
        <v>100</v>
      </c>
      <c r="D1840" s="25">
        <v>1958</v>
      </c>
      <c r="E1840" s="68" t="s">
        <v>2932</v>
      </c>
      <c r="F1840" s="68" t="s">
        <v>2934</v>
      </c>
      <c r="G1840" s="25">
        <v>2</v>
      </c>
      <c r="H1840" s="25">
        <v>2</v>
      </c>
      <c r="I1840" s="250">
        <v>789.2</v>
      </c>
      <c r="J1840" s="137">
        <v>647.4</v>
      </c>
      <c r="K1840" s="263">
        <v>647.4</v>
      </c>
      <c r="L1840" s="12">
        <v>23</v>
      </c>
      <c r="M1840" s="250">
        <f t="shared" si="375"/>
        <v>2599040</v>
      </c>
      <c r="N1840" s="250"/>
      <c r="O1840" s="250"/>
      <c r="P1840" s="250"/>
      <c r="Q1840" s="137">
        <f t="shared" si="372"/>
        <v>2599040</v>
      </c>
      <c r="R1840" s="250">
        <v>2599040</v>
      </c>
      <c r="S1840" s="255"/>
      <c r="T1840" s="250"/>
      <c r="U1840" s="250"/>
      <c r="V1840" s="250"/>
      <c r="W1840" s="250"/>
      <c r="X1840" s="250"/>
      <c r="Y1840" s="250"/>
      <c r="Z1840" s="250"/>
      <c r="AA1840" s="250"/>
      <c r="AB1840" s="250"/>
      <c r="AC1840" s="250"/>
      <c r="AD1840" s="250"/>
      <c r="AE1840" s="250"/>
      <c r="AF1840" s="250"/>
      <c r="AG1840" s="337">
        <v>2025</v>
      </c>
      <c r="AH1840" s="218" t="s">
        <v>3050</v>
      </c>
      <c r="AI1840" s="218"/>
      <c r="AJ1840" s="134">
        <f t="shared" si="373"/>
        <v>1751</v>
      </c>
      <c r="AK1840" s="35" t="s">
        <v>153</v>
      </c>
      <c r="AL1840" s="134" t="str">
        <f t="shared" si="374"/>
        <v>1751.</v>
      </c>
      <c r="AM1840" s="129"/>
      <c r="AN1840" s="35"/>
      <c r="AO1840" s="193"/>
    </row>
    <row r="1841" spans="1:41" ht="22.5" hidden="1" customHeight="1" x14ac:dyDescent="0.25">
      <c r="A1841" s="68" t="s">
        <v>4935</v>
      </c>
      <c r="B1841" s="25">
        <v>3303</v>
      </c>
      <c r="C1841" s="211" t="s">
        <v>758</v>
      </c>
      <c r="D1841" s="117">
        <v>1955</v>
      </c>
      <c r="E1841" s="68" t="s">
        <v>2932</v>
      </c>
      <c r="F1841" s="68" t="s">
        <v>2934</v>
      </c>
      <c r="G1841" s="25">
        <v>2</v>
      </c>
      <c r="H1841" s="25">
        <v>1</v>
      </c>
      <c r="I1841" s="170">
        <v>280</v>
      </c>
      <c r="J1841" s="137">
        <v>260</v>
      </c>
      <c r="K1841" s="170">
        <v>260</v>
      </c>
      <c r="L1841" s="12">
        <v>8</v>
      </c>
      <c r="M1841" s="250">
        <f t="shared" si="375"/>
        <v>836566</v>
      </c>
      <c r="N1841" s="250"/>
      <c r="O1841" s="250"/>
      <c r="P1841" s="250"/>
      <c r="Q1841" s="137">
        <f t="shared" si="372"/>
        <v>836566</v>
      </c>
      <c r="R1841" s="259">
        <v>836566</v>
      </c>
      <c r="S1841" s="260"/>
      <c r="T1841" s="259"/>
      <c r="U1841" s="259"/>
      <c r="V1841" s="259"/>
      <c r="W1841" s="259"/>
      <c r="X1841" s="259"/>
      <c r="Y1841" s="259"/>
      <c r="Z1841" s="259"/>
      <c r="AA1841" s="259"/>
      <c r="AB1841" s="259"/>
      <c r="AC1841" s="259"/>
      <c r="AD1841" s="259"/>
      <c r="AE1841" s="259"/>
      <c r="AF1841" s="259"/>
      <c r="AG1841" s="337">
        <v>2025</v>
      </c>
      <c r="AH1841" s="166" t="s">
        <v>3050</v>
      </c>
      <c r="AI1841" s="166"/>
      <c r="AJ1841" s="134">
        <f t="shared" si="373"/>
        <v>1752</v>
      </c>
      <c r="AK1841" s="35" t="s">
        <v>153</v>
      </c>
      <c r="AL1841" s="134" t="str">
        <f t="shared" si="374"/>
        <v>1752.</v>
      </c>
      <c r="AM1841" s="129"/>
      <c r="AO1841" s="193"/>
    </row>
    <row r="1842" spans="1:41" ht="22.5" hidden="1" customHeight="1" x14ac:dyDescent="0.25">
      <c r="A1842" s="68" t="s">
        <v>4936</v>
      </c>
      <c r="B1842" s="25">
        <v>3304</v>
      </c>
      <c r="C1842" s="333" t="s">
        <v>148</v>
      </c>
      <c r="D1842" s="117">
        <v>1974</v>
      </c>
      <c r="E1842" s="118" t="s">
        <v>2932</v>
      </c>
      <c r="F1842" s="68" t="s">
        <v>2934</v>
      </c>
      <c r="G1842" s="117">
        <v>2</v>
      </c>
      <c r="H1842" s="117">
        <v>2</v>
      </c>
      <c r="I1842" s="335">
        <v>721.5</v>
      </c>
      <c r="J1842" s="137">
        <v>676.3</v>
      </c>
      <c r="K1842" s="170">
        <v>676.3</v>
      </c>
      <c r="L1842" s="12">
        <v>42</v>
      </c>
      <c r="M1842" s="250">
        <f t="shared" si="375"/>
        <v>2696504</v>
      </c>
      <c r="N1842" s="250"/>
      <c r="O1842" s="250"/>
      <c r="P1842" s="250"/>
      <c r="Q1842" s="137">
        <f t="shared" si="372"/>
        <v>2696504</v>
      </c>
      <c r="R1842" s="259">
        <v>2696504</v>
      </c>
      <c r="S1842" s="260"/>
      <c r="T1842" s="259"/>
      <c r="U1842" s="259"/>
      <c r="V1842" s="259"/>
      <c r="W1842" s="259"/>
      <c r="X1842" s="259"/>
      <c r="Y1842" s="259"/>
      <c r="Z1842" s="259"/>
      <c r="AA1842" s="259"/>
      <c r="AB1842" s="259"/>
      <c r="AC1842" s="259"/>
      <c r="AD1842" s="259"/>
      <c r="AE1842" s="259"/>
      <c r="AF1842" s="259"/>
      <c r="AG1842" s="337">
        <v>2025</v>
      </c>
      <c r="AH1842" s="166" t="s">
        <v>3050</v>
      </c>
      <c r="AI1842" s="166"/>
      <c r="AJ1842" s="134">
        <f t="shared" si="373"/>
        <v>1753</v>
      </c>
      <c r="AK1842" s="35" t="s">
        <v>153</v>
      </c>
      <c r="AL1842" s="134" t="str">
        <f t="shared" si="374"/>
        <v>1753.</v>
      </c>
      <c r="AM1842" s="129"/>
      <c r="AN1842" s="35"/>
      <c r="AO1842" s="193"/>
    </row>
    <row r="1843" spans="1:41" ht="22.5" hidden="1" customHeight="1" x14ac:dyDescent="0.25">
      <c r="A1843" s="68" t="s">
        <v>4937</v>
      </c>
      <c r="B1843" s="25">
        <v>3312</v>
      </c>
      <c r="C1843" s="168" t="s">
        <v>99</v>
      </c>
      <c r="D1843" s="25">
        <v>1969</v>
      </c>
      <c r="E1843" s="68" t="s">
        <v>2932</v>
      </c>
      <c r="F1843" s="68" t="s">
        <v>2934</v>
      </c>
      <c r="G1843" s="25">
        <v>2</v>
      </c>
      <c r="H1843" s="25">
        <v>2</v>
      </c>
      <c r="I1843" s="250">
        <v>588.29999999999995</v>
      </c>
      <c r="J1843" s="137">
        <v>538.79999999999995</v>
      </c>
      <c r="K1843" s="263">
        <v>538.79999999999995</v>
      </c>
      <c r="L1843" s="12">
        <v>12</v>
      </c>
      <c r="M1843" s="250">
        <f t="shared" si="375"/>
        <v>57160</v>
      </c>
      <c r="N1843" s="250"/>
      <c r="O1843" s="250"/>
      <c r="P1843" s="250"/>
      <c r="Q1843" s="137">
        <f t="shared" si="372"/>
        <v>57160</v>
      </c>
      <c r="R1843" s="250">
        <v>57160</v>
      </c>
      <c r="S1843" s="255"/>
      <c r="T1843" s="250"/>
      <c r="U1843" s="250"/>
      <c r="V1843" s="250"/>
      <c r="W1843" s="250"/>
      <c r="X1843" s="250"/>
      <c r="Y1843" s="250"/>
      <c r="Z1843" s="250"/>
      <c r="AA1843" s="250"/>
      <c r="AB1843" s="250"/>
      <c r="AC1843" s="250"/>
      <c r="AD1843" s="250"/>
      <c r="AE1843" s="250"/>
      <c r="AF1843" s="250"/>
      <c r="AG1843" s="337">
        <v>2025</v>
      </c>
      <c r="AH1843" s="218" t="s">
        <v>3048</v>
      </c>
      <c r="AI1843" s="218"/>
      <c r="AJ1843" s="134">
        <f t="shared" si="373"/>
        <v>1754</v>
      </c>
      <c r="AK1843" s="35" t="s">
        <v>153</v>
      </c>
      <c r="AL1843" s="134" t="str">
        <f t="shared" si="374"/>
        <v>1754.</v>
      </c>
      <c r="AM1843" s="129"/>
      <c r="AN1843" s="35"/>
      <c r="AO1843" s="193"/>
    </row>
    <row r="1844" spans="1:41" ht="22.5" hidden="1" customHeight="1" x14ac:dyDescent="0.25">
      <c r="A1844" s="68" t="s">
        <v>4938</v>
      </c>
      <c r="B1844" s="25">
        <v>3315</v>
      </c>
      <c r="C1844" s="168" t="s">
        <v>694</v>
      </c>
      <c r="D1844" s="25">
        <v>1980</v>
      </c>
      <c r="E1844" s="68" t="s">
        <v>2932</v>
      </c>
      <c r="F1844" s="68" t="s">
        <v>2934</v>
      </c>
      <c r="G1844" s="25">
        <v>2</v>
      </c>
      <c r="H1844" s="25">
        <v>2</v>
      </c>
      <c r="I1844" s="250">
        <v>813.3</v>
      </c>
      <c r="J1844" s="137">
        <v>754.6</v>
      </c>
      <c r="K1844" s="263">
        <v>754.6</v>
      </c>
      <c r="L1844" s="12">
        <v>16</v>
      </c>
      <c r="M1844" s="250">
        <f t="shared" si="375"/>
        <v>141471</v>
      </c>
      <c r="N1844" s="250"/>
      <c r="O1844" s="250"/>
      <c r="P1844" s="250"/>
      <c r="Q1844" s="137">
        <f t="shared" si="372"/>
        <v>141471</v>
      </c>
      <c r="R1844" s="250">
        <v>141471</v>
      </c>
      <c r="S1844" s="255"/>
      <c r="T1844" s="250"/>
      <c r="U1844" s="250"/>
      <c r="V1844" s="250"/>
      <c r="W1844" s="250"/>
      <c r="X1844" s="250"/>
      <c r="Y1844" s="250"/>
      <c r="Z1844" s="250"/>
      <c r="AA1844" s="250"/>
      <c r="AB1844" s="250"/>
      <c r="AC1844" s="250"/>
      <c r="AD1844" s="250"/>
      <c r="AE1844" s="250"/>
      <c r="AF1844" s="250"/>
      <c r="AG1844" s="337">
        <v>2025</v>
      </c>
      <c r="AH1844" s="218" t="s">
        <v>3048</v>
      </c>
      <c r="AI1844" s="218"/>
      <c r="AJ1844" s="134">
        <f t="shared" si="373"/>
        <v>1755</v>
      </c>
      <c r="AK1844" s="35" t="s">
        <v>153</v>
      </c>
      <c r="AL1844" s="134" t="str">
        <f t="shared" si="374"/>
        <v>1755.</v>
      </c>
      <c r="AM1844" s="129"/>
      <c r="AN1844" s="35"/>
      <c r="AO1844" s="193"/>
    </row>
    <row r="1845" spans="1:41" ht="22.5" hidden="1" customHeight="1" x14ac:dyDescent="0.25">
      <c r="A1845" s="68" t="s">
        <v>4939</v>
      </c>
      <c r="B1845" s="25">
        <v>3367</v>
      </c>
      <c r="C1845" s="214" t="s">
        <v>894</v>
      </c>
      <c r="D1845" s="25">
        <v>1956</v>
      </c>
      <c r="E1845" s="68" t="s">
        <v>2932</v>
      </c>
      <c r="F1845" s="68" t="s">
        <v>2934</v>
      </c>
      <c r="G1845" s="25">
        <v>2</v>
      </c>
      <c r="H1845" s="25">
        <v>2</v>
      </c>
      <c r="I1845" s="137">
        <v>657.2</v>
      </c>
      <c r="J1845" s="137">
        <v>492.3</v>
      </c>
      <c r="K1845" s="137">
        <v>269.39999999999998</v>
      </c>
      <c r="L1845" s="30">
        <v>12</v>
      </c>
      <c r="M1845" s="250">
        <f t="shared" si="375"/>
        <v>268047</v>
      </c>
      <c r="N1845" s="137"/>
      <c r="O1845" s="137"/>
      <c r="P1845" s="137"/>
      <c r="Q1845" s="137">
        <f t="shared" si="372"/>
        <v>268047</v>
      </c>
      <c r="R1845" s="137">
        <v>268047</v>
      </c>
      <c r="S1845" s="30"/>
      <c r="T1845" s="137"/>
      <c r="U1845" s="137"/>
      <c r="V1845" s="137"/>
      <c r="W1845" s="137"/>
      <c r="X1845" s="137"/>
      <c r="Y1845" s="137"/>
      <c r="Z1845" s="137"/>
      <c r="AA1845" s="137"/>
      <c r="AB1845" s="137"/>
      <c r="AC1845" s="137"/>
      <c r="AD1845" s="137"/>
      <c r="AE1845" s="137"/>
      <c r="AF1845" s="137"/>
      <c r="AG1845" s="337">
        <v>2025</v>
      </c>
      <c r="AH1845" s="166" t="s">
        <v>3049</v>
      </c>
      <c r="AI1845" s="166"/>
      <c r="AJ1845" s="134">
        <f t="shared" si="373"/>
        <v>1756</v>
      </c>
      <c r="AK1845" s="35" t="s">
        <v>153</v>
      </c>
      <c r="AL1845" s="134" t="str">
        <f t="shared" si="374"/>
        <v>1756.</v>
      </c>
      <c r="AM1845" s="129"/>
      <c r="AN1845" s="35"/>
      <c r="AO1845" s="193"/>
    </row>
    <row r="1846" spans="1:41" ht="22.5" hidden="1" customHeight="1" x14ac:dyDescent="0.25">
      <c r="A1846" s="68" t="s">
        <v>4940</v>
      </c>
      <c r="B1846" s="25">
        <v>3369</v>
      </c>
      <c r="C1846" s="168" t="s">
        <v>717</v>
      </c>
      <c r="D1846" s="25">
        <v>1959</v>
      </c>
      <c r="E1846" s="68" t="s">
        <v>2932</v>
      </c>
      <c r="F1846" s="68" t="s">
        <v>2934</v>
      </c>
      <c r="G1846" s="25">
        <v>2</v>
      </c>
      <c r="H1846" s="25">
        <v>1</v>
      </c>
      <c r="I1846" s="250">
        <v>296.8</v>
      </c>
      <c r="J1846" s="137">
        <v>237</v>
      </c>
      <c r="K1846" s="263">
        <v>237</v>
      </c>
      <c r="L1846" s="12">
        <v>8</v>
      </c>
      <c r="M1846" s="250">
        <f t="shared" si="375"/>
        <v>234600</v>
      </c>
      <c r="N1846" s="250"/>
      <c r="O1846" s="250"/>
      <c r="P1846" s="250"/>
      <c r="Q1846" s="137">
        <f t="shared" si="372"/>
        <v>234600</v>
      </c>
      <c r="R1846" s="250">
        <v>234600</v>
      </c>
      <c r="S1846" s="255"/>
      <c r="T1846" s="250"/>
      <c r="U1846" s="250"/>
      <c r="V1846" s="250"/>
      <c r="W1846" s="250"/>
      <c r="X1846" s="250"/>
      <c r="Y1846" s="250"/>
      <c r="Z1846" s="250"/>
      <c r="AA1846" s="250"/>
      <c r="AB1846" s="250"/>
      <c r="AC1846" s="250"/>
      <c r="AD1846" s="250"/>
      <c r="AE1846" s="250"/>
      <c r="AF1846" s="250"/>
      <c r="AG1846" s="337">
        <v>2025</v>
      </c>
      <c r="AH1846" s="218" t="s">
        <v>3052</v>
      </c>
      <c r="AI1846" s="218"/>
      <c r="AJ1846" s="134">
        <f t="shared" si="373"/>
        <v>1757</v>
      </c>
      <c r="AK1846" s="35" t="s">
        <v>153</v>
      </c>
      <c r="AL1846" s="134" t="str">
        <f t="shared" si="374"/>
        <v>1757.</v>
      </c>
      <c r="AM1846" s="129"/>
      <c r="AN1846" s="35"/>
      <c r="AO1846" s="193"/>
    </row>
    <row r="1847" spans="1:41" ht="22.5" hidden="1" customHeight="1" x14ac:dyDescent="0.25">
      <c r="A1847" s="68" t="s">
        <v>4941</v>
      </c>
      <c r="B1847" s="25">
        <v>3409</v>
      </c>
      <c r="C1847" s="36" t="s">
        <v>1745</v>
      </c>
      <c r="D1847" s="117">
        <v>1980</v>
      </c>
      <c r="E1847" s="118" t="s">
        <v>2932</v>
      </c>
      <c r="F1847" s="68" t="s">
        <v>2934</v>
      </c>
      <c r="G1847" s="117">
        <v>5</v>
      </c>
      <c r="H1847" s="117">
        <v>6</v>
      </c>
      <c r="I1847" s="335">
        <v>4944.3999999999996</v>
      </c>
      <c r="J1847" s="170">
        <v>4407.8999999999996</v>
      </c>
      <c r="K1847" s="170">
        <v>4407.8999999999996</v>
      </c>
      <c r="L1847" s="12">
        <v>191</v>
      </c>
      <c r="M1847" s="250">
        <f t="shared" si="375"/>
        <v>3096720</v>
      </c>
      <c r="N1847" s="250"/>
      <c r="O1847" s="250"/>
      <c r="P1847" s="250"/>
      <c r="Q1847" s="137">
        <f t="shared" si="372"/>
        <v>3096720</v>
      </c>
      <c r="R1847" s="250">
        <v>3096720</v>
      </c>
      <c r="S1847" s="255"/>
      <c r="T1847" s="250"/>
      <c r="U1847" s="250"/>
      <c r="V1847" s="250"/>
      <c r="W1847" s="250"/>
      <c r="X1847" s="250"/>
      <c r="Y1847" s="250"/>
      <c r="Z1847" s="250"/>
      <c r="AA1847" s="250"/>
      <c r="AB1847" s="250"/>
      <c r="AC1847" s="250"/>
      <c r="AD1847" s="250"/>
      <c r="AE1847" s="250"/>
      <c r="AF1847" s="250"/>
      <c r="AG1847" s="337">
        <v>2025</v>
      </c>
      <c r="AH1847" s="218" t="s">
        <v>3052</v>
      </c>
      <c r="AI1847" s="218"/>
      <c r="AJ1847" s="134">
        <f t="shared" si="373"/>
        <v>1758</v>
      </c>
      <c r="AK1847" s="35" t="s">
        <v>153</v>
      </c>
      <c r="AL1847" s="134" t="str">
        <f t="shared" si="374"/>
        <v>1758.</v>
      </c>
      <c r="AM1847" s="129"/>
      <c r="AN1847" s="35"/>
      <c r="AO1847" s="193"/>
    </row>
    <row r="1848" spans="1:41" ht="22.5" hidden="1" customHeight="1" x14ac:dyDescent="0.25">
      <c r="A1848" s="68" t="s">
        <v>4942</v>
      </c>
      <c r="B1848" s="25">
        <v>3419</v>
      </c>
      <c r="C1848" s="168" t="s">
        <v>703</v>
      </c>
      <c r="D1848" s="25">
        <v>1969</v>
      </c>
      <c r="E1848" s="68" t="s">
        <v>2932</v>
      </c>
      <c r="F1848" s="68" t="s">
        <v>2934</v>
      </c>
      <c r="G1848" s="25">
        <v>2</v>
      </c>
      <c r="H1848" s="25">
        <v>2</v>
      </c>
      <c r="I1848" s="250">
        <v>565.70000000000005</v>
      </c>
      <c r="J1848" s="137">
        <v>514.70000000000005</v>
      </c>
      <c r="K1848" s="263">
        <v>514.70000000000005</v>
      </c>
      <c r="L1848" s="12">
        <v>12</v>
      </c>
      <c r="M1848" s="250">
        <f t="shared" si="375"/>
        <v>856871</v>
      </c>
      <c r="N1848" s="250"/>
      <c r="O1848" s="250"/>
      <c r="P1848" s="250"/>
      <c r="Q1848" s="137">
        <f t="shared" ref="Q1848:Q1911" si="376">M1848</f>
        <v>856871</v>
      </c>
      <c r="R1848" s="250">
        <v>856871</v>
      </c>
      <c r="S1848" s="255"/>
      <c r="T1848" s="250"/>
      <c r="U1848" s="250"/>
      <c r="V1848" s="250"/>
      <c r="W1848" s="250"/>
      <c r="X1848" s="250"/>
      <c r="Y1848" s="250"/>
      <c r="Z1848" s="250"/>
      <c r="AA1848" s="250"/>
      <c r="AB1848" s="250"/>
      <c r="AC1848" s="250"/>
      <c r="AD1848" s="250"/>
      <c r="AE1848" s="137"/>
      <c r="AF1848" s="250"/>
      <c r="AG1848" s="337">
        <v>2025</v>
      </c>
      <c r="AH1848" s="218" t="s">
        <v>3050</v>
      </c>
      <c r="AI1848" s="218"/>
      <c r="AJ1848" s="134">
        <f t="shared" si="373"/>
        <v>1759</v>
      </c>
      <c r="AK1848" s="35" t="s">
        <v>153</v>
      </c>
      <c r="AL1848" s="134" t="str">
        <f t="shared" si="374"/>
        <v>1759.</v>
      </c>
      <c r="AM1848" s="129"/>
      <c r="AN1848" s="35"/>
      <c r="AO1848" s="193"/>
    </row>
    <row r="1849" spans="1:41" ht="22.5" hidden="1" customHeight="1" x14ac:dyDescent="0.25">
      <c r="A1849" s="68" t="s">
        <v>4943</v>
      </c>
      <c r="B1849" s="25">
        <v>3420</v>
      </c>
      <c r="C1849" s="333" t="s">
        <v>1097</v>
      </c>
      <c r="D1849" s="25">
        <v>1964</v>
      </c>
      <c r="E1849" s="68" t="s">
        <v>2932</v>
      </c>
      <c r="F1849" s="68" t="s">
        <v>2934</v>
      </c>
      <c r="G1849" s="25">
        <v>2</v>
      </c>
      <c r="H1849" s="25">
        <v>2</v>
      </c>
      <c r="I1849" s="137">
        <v>542.6</v>
      </c>
      <c r="J1849" s="137">
        <v>479</v>
      </c>
      <c r="K1849" s="137">
        <v>479</v>
      </c>
      <c r="L1849" s="30">
        <v>12</v>
      </c>
      <c r="M1849" s="250">
        <f t="shared" si="375"/>
        <v>114320</v>
      </c>
      <c r="N1849" s="137"/>
      <c r="O1849" s="137"/>
      <c r="P1849" s="137"/>
      <c r="Q1849" s="137">
        <f t="shared" si="376"/>
        <v>114320</v>
      </c>
      <c r="R1849" s="137">
        <v>114320</v>
      </c>
      <c r="S1849" s="30"/>
      <c r="T1849" s="137"/>
      <c r="U1849" s="137"/>
      <c r="V1849" s="137"/>
      <c r="W1849" s="137"/>
      <c r="X1849" s="137"/>
      <c r="Y1849" s="137"/>
      <c r="Z1849" s="137"/>
      <c r="AA1849" s="137"/>
      <c r="AB1849" s="137"/>
      <c r="AC1849" s="137"/>
      <c r="AD1849" s="137"/>
      <c r="AE1849" s="137"/>
      <c r="AF1849" s="137"/>
      <c r="AG1849" s="337">
        <v>2025</v>
      </c>
      <c r="AH1849" s="166" t="s">
        <v>3048</v>
      </c>
      <c r="AI1849" s="166"/>
      <c r="AJ1849" s="134">
        <f t="shared" si="373"/>
        <v>1760</v>
      </c>
      <c r="AK1849" s="35" t="s">
        <v>153</v>
      </c>
      <c r="AL1849" s="134" t="str">
        <f t="shared" si="374"/>
        <v>1760.</v>
      </c>
      <c r="AM1849" s="129"/>
      <c r="AN1849" s="35"/>
      <c r="AO1849" s="193"/>
    </row>
    <row r="1850" spans="1:41" ht="22.5" hidden="1" customHeight="1" x14ac:dyDescent="0.25">
      <c r="A1850" s="68" t="s">
        <v>4944</v>
      </c>
      <c r="B1850" s="25">
        <v>3473</v>
      </c>
      <c r="C1850" s="168" t="s">
        <v>709</v>
      </c>
      <c r="D1850" s="25">
        <v>1967</v>
      </c>
      <c r="E1850" s="68" t="s">
        <v>2932</v>
      </c>
      <c r="F1850" s="68" t="s">
        <v>2934</v>
      </c>
      <c r="G1850" s="25">
        <v>5</v>
      </c>
      <c r="H1850" s="25">
        <v>4</v>
      </c>
      <c r="I1850" s="250">
        <v>3518.1</v>
      </c>
      <c r="J1850" s="137">
        <v>3110</v>
      </c>
      <c r="K1850" s="263">
        <v>3110</v>
      </c>
      <c r="L1850" s="12">
        <v>99</v>
      </c>
      <c r="M1850" s="250">
        <f t="shared" si="375"/>
        <v>7309330</v>
      </c>
      <c r="N1850" s="250"/>
      <c r="O1850" s="250"/>
      <c r="P1850" s="250"/>
      <c r="Q1850" s="137">
        <f t="shared" si="376"/>
        <v>7309330</v>
      </c>
      <c r="R1850" s="250">
        <f>1965054+5344276</f>
        <v>7309330</v>
      </c>
      <c r="S1850" s="255"/>
      <c r="T1850" s="250"/>
      <c r="U1850" s="250"/>
      <c r="V1850" s="250"/>
      <c r="W1850" s="250"/>
      <c r="X1850" s="250"/>
      <c r="Y1850" s="250"/>
      <c r="Z1850" s="250"/>
      <c r="AA1850" s="250"/>
      <c r="AB1850" s="250"/>
      <c r="AC1850" s="250"/>
      <c r="AD1850" s="250"/>
      <c r="AE1850" s="250"/>
      <c r="AF1850" s="250"/>
      <c r="AG1850" s="337">
        <v>2025</v>
      </c>
      <c r="AH1850" s="218" t="s">
        <v>3073</v>
      </c>
      <c r="AI1850" s="218"/>
      <c r="AJ1850" s="134">
        <f t="shared" si="373"/>
        <v>1761</v>
      </c>
      <c r="AK1850" s="35" t="s">
        <v>153</v>
      </c>
      <c r="AL1850" s="134" t="str">
        <f t="shared" si="374"/>
        <v>1761.</v>
      </c>
      <c r="AM1850" s="129"/>
      <c r="AN1850" s="35"/>
      <c r="AO1850" s="193"/>
    </row>
    <row r="1851" spans="1:41" ht="22.5" hidden="1" customHeight="1" x14ac:dyDescent="0.25">
      <c r="A1851" s="68" t="s">
        <v>4945</v>
      </c>
      <c r="B1851" s="25">
        <v>3474</v>
      </c>
      <c r="C1851" s="211" t="s">
        <v>847</v>
      </c>
      <c r="D1851" s="117">
        <v>1964</v>
      </c>
      <c r="E1851" s="68" t="s">
        <v>2932</v>
      </c>
      <c r="F1851" s="68" t="s">
        <v>2934</v>
      </c>
      <c r="G1851" s="25">
        <v>4</v>
      </c>
      <c r="H1851" s="25">
        <v>3</v>
      </c>
      <c r="I1851" s="170">
        <v>2388.9</v>
      </c>
      <c r="J1851" s="137">
        <v>2388.9</v>
      </c>
      <c r="K1851" s="170">
        <v>2304.1</v>
      </c>
      <c r="L1851" s="12">
        <v>26</v>
      </c>
      <c r="M1851" s="250">
        <f t="shared" si="375"/>
        <v>5267117</v>
      </c>
      <c r="N1851" s="250"/>
      <c r="O1851" s="250"/>
      <c r="P1851" s="250"/>
      <c r="Q1851" s="137">
        <f t="shared" si="376"/>
        <v>5267117</v>
      </c>
      <c r="R1851" s="259">
        <v>5267117</v>
      </c>
      <c r="S1851" s="260"/>
      <c r="T1851" s="259"/>
      <c r="U1851" s="259"/>
      <c r="V1851" s="259"/>
      <c r="W1851" s="259"/>
      <c r="X1851" s="259"/>
      <c r="Y1851" s="259"/>
      <c r="Z1851" s="259"/>
      <c r="AA1851" s="259"/>
      <c r="AB1851" s="259"/>
      <c r="AC1851" s="259"/>
      <c r="AD1851" s="259"/>
      <c r="AE1851" s="259"/>
      <c r="AF1851" s="259"/>
      <c r="AG1851" s="337">
        <v>2025</v>
      </c>
      <c r="AH1851" s="166" t="s">
        <v>3050</v>
      </c>
      <c r="AI1851" s="166"/>
      <c r="AJ1851" s="134">
        <f t="shared" si="373"/>
        <v>1762</v>
      </c>
      <c r="AK1851" s="35" t="s">
        <v>153</v>
      </c>
      <c r="AL1851" s="134" t="str">
        <f t="shared" si="374"/>
        <v>1762.</v>
      </c>
      <c r="AM1851" s="129"/>
      <c r="AN1851" s="35"/>
      <c r="AO1851" s="193"/>
    </row>
    <row r="1852" spans="1:41" ht="22.5" hidden="1" customHeight="1" x14ac:dyDescent="0.25">
      <c r="A1852" s="68" t="s">
        <v>4946</v>
      </c>
      <c r="B1852" s="25">
        <v>3484</v>
      </c>
      <c r="C1852" s="36" t="s">
        <v>1764</v>
      </c>
      <c r="D1852" s="117">
        <v>2007</v>
      </c>
      <c r="E1852" s="118" t="s">
        <v>2932</v>
      </c>
      <c r="F1852" s="68" t="s">
        <v>2934</v>
      </c>
      <c r="G1852" s="117">
        <v>5</v>
      </c>
      <c r="H1852" s="117">
        <v>6</v>
      </c>
      <c r="I1852" s="335">
        <v>4628.8</v>
      </c>
      <c r="J1852" s="170">
        <v>4124.3999999999996</v>
      </c>
      <c r="K1852" s="170">
        <v>4124.3999999999996</v>
      </c>
      <c r="L1852" s="12">
        <v>91</v>
      </c>
      <c r="M1852" s="250">
        <f t="shared" si="375"/>
        <v>12412950</v>
      </c>
      <c r="N1852" s="250"/>
      <c r="O1852" s="250"/>
      <c r="P1852" s="250"/>
      <c r="Q1852" s="137">
        <f t="shared" si="376"/>
        <v>12412950</v>
      </c>
      <c r="R1852" s="250"/>
      <c r="S1852" s="255"/>
      <c r="T1852" s="250"/>
      <c r="U1852" s="250">
        <v>1650</v>
      </c>
      <c r="V1852" s="250">
        <f>U1852*7523</f>
        <v>12412950</v>
      </c>
      <c r="W1852" s="250"/>
      <c r="X1852" s="250"/>
      <c r="Y1852" s="250"/>
      <c r="Z1852" s="250"/>
      <c r="AA1852" s="250"/>
      <c r="AB1852" s="250"/>
      <c r="AC1852" s="250"/>
      <c r="AD1852" s="250"/>
      <c r="AE1852" s="250"/>
      <c r="AF1852" s="250"/>
      <c r="AG1852" s="337">
        <v>2025</v>
      </c>
      <c r="AH1852" s="166"/>
      <c r="AI1852" s="166"/>
      <c r="AJ1852" s="134">
        <f t="shared" si="373"/>
        <v>1763</v>
      </c>
      <c r="AK1852" s="35" t="s">
        <v>153</v>
      </c>
      <c r="AL1852" s="134" t="str">
        <f t="shared" si="374"/>
        <v>1763.</v>
      </c>
      <c r="AM1852" s="129"/>
      <c r="AN1852" s="35"/>
      <c r="AO1852" s="193"/>
    </row>
    <row r="1853" spans="1:41" ht="22.5" hidden="1" customHeight="1" x14ac:dyDescent="0.25">
      <c r="A1853" s="68" t="s">
        <v>4947</v>
      </c>
      <c r="B1853" s="25">
        <v>3499</v>
      </c>
      <c r="C1853" s="168" t="s">
        <v>711</v>
      </c>
      <c r="D1853" s="25">
        <v>1970</v>
      </c>
      <c r="E1853" s="68" t="s">
        <v>2932</v>
      </c>
      <c r="F1853" s="68" t="s">
        <v>2934</v>
      </c>
      <c r="G1853" s="25">
        <v>2</v>
      </c>
      <c r="H1853" s="25">
        <v>2</v>
      </c>
      <c r="I1853" s="250">
        <v>566.20000000000005</v>
      </c>
      <c r="J1853" s="137">
        <v>520.79999999999995</v>
      </c>
      <c r="K1853" s="263">
        <v>520.79999999999995</v>
      </c>
      <c r="L1853" s="12">
        <v>12</v>
      </c>
      <c r="M1853" s="250">
        <f t="shared" si="375"/>
        <v>441309</v>
      </c>
      <c r="N1853" s="250"/>
      <c r="O1853" s="250"/>
      <c r="P1853" s="250"/>
      <c r="Q1853" s="137">
        <f t="shared" si="376"/>
        <v>441309</v>
      </c>
      <c r="R1853" s="250">
        <f>253368+187941</f>
        <v>441309</v>
      </c>
      <c r="S1853" s="255"/>
      <c r="T1853" s="250"/>
      <c r="U1853" s="250"/>
      <c r="V1853" s="250"/>
      <c r="W1853" s="250"/>
      <c r="X1853" s="250"/>
      <c r="Y1853" s="250"/>
      <c r="Z1853" s="250"/>
      <c r="AA1853" s="250"/>
      <c r="AB1853" s="250"/>
      <c r="AC1853" s="250"/>
      <c r="AD1853" s="250"/>
      <c r="AE1853" s="250"/>
      <c r="AF1853" s="250"/>
      <c r="AG1853" s="337">
        <v>2025</v>
      </c>
      <c r="AH1853" s="218" t="s">
        <v>3065</v>
      </c>
      <c r="AI1853" s="218"/>
      <c r="AJ1853" s="134">
        <f t="shared" si="373"/>
        <v>1764</v>
      </c>
      <c r="AK1853" s="35" t="s">
        <v>153</v>
      </c>
      <c r="AL1853" s="134" t="str">
        <f t="shared" si="374"/>
        <v>1764.</v>
      </c>
      <c r="AM1853" s="129"/>
      <c r="AN1853" s="35"/>
      <c r="AO1853" s="193"/>
    </row>
    <row r="1854" spans="1:41" ht="22.5" hidden="1" customHeight="1" x14ac:dyDescent="0.25">
      <c r="A1854" s="68" t="s">
        <v>4948</v>
      </c>
      <c r="B1854" s="25">
        <v>3501</v>
      </c>
      <c r="C1854" s="333" t="s">
        <v>890</v>
      </c>
      <c r="D1854" s="117">
        <v>1972</v>
      </c>
      <c r="E1854" s="118" t="s">
        <v>2932</v>
      </c>
      <c r="F1854" s="68" t="s">
        <v>2934</v>
      </c>
      <c r="G1854" s="117">
        <v>2</v>
      </c>
      <c r="H1854" s="117">
        <v>2</v>
      </c>
      <c r="I1854" s="335">
        <v>557.69000000000005</v>
      </c>
      <c r="J1854" s="137">
        <v>508.79</v>
      </c>
      <c r="K1854" s="170">
        <v>508.79</v>
      </c>
      <c r="L1854" s="12">
        <v>12</v>
      </c>
      <c r="M1854" s="250">
        <f t="shared" si="375"/>
        <v>253368</v>
      </c>
      <c r="N1854" s="250"/>
      <c r="O1854" s="250"/>
      <c r="P1854" s="250"/>
      <c r="Q1854" s="137">
        <f t="shared" si="376"/>
        <v>253368</v>
      </c>
      <c r="R1854" s="259">
        <v>253368</v>
      </c>
      <c r="S1854" s="260"/>
      <c r="T1854" s="259"/>
      <c r="U1854" s="259"/>
      <c r="V1854" s="259"/>
      <c r="W1854" s="259"/>
      <c r="X1854" s="259"/>
      <c r="Y1854" s="259"/>
      <c r="Z1854" s="259"/>
      <c r="AA1854" s="259"/>
      <c r="AB1854" s="259"/>
      <c r="AC1854" s="259"/>
      <c r="AD1854" s="259"/>
      <c r="AE1854" s="259"/>
      <c r="AF1854" s="259"/>
      <c r="AG1854" s="337">
        <v>2025</v>
      </c>
      <c r="AH1854" s="166" t="s">
        <v>3052</v>
      </c>
      <c r="AI1854" s="166"/>
      <c r="AJ1854" s="134">
        <f t="shared" si="373"/>
        <v>1765</v>
      </c>
      <c r="AK1854" s="35" t="s">
        <v>153</v>
      </c>
      <c r="AL1854" s="134" t="str">
        <f t="shared" si="374"/>
        <v>1765.</v>
      </c>
      <c r="AM1854" s="129"/>
      <c r="AN1854" s="35"/>
      <c r="AO1854" s="193"/>
    </row>
    <row r="1855" spans="1:41" ht="22.5" hidden="1" customHeight="1" x14ac:dyDescent="0.25">
      <c r="A1855" s="68" t="s">
        <v>4949</v>
      </c>
      <c r="B1855" s="25">
        <v>3529</v>
      </c>
      <c r="C1855" s="168" t="s">
        <v>722</v>
      </c>
      <c r="D1855" s="25">
        <v>1960</v>
      </c>
      <c r="E1855" s="68" t="s">
        <v>2932</v>
      </c>
      <c r="F1855" s="68" t="s">
        <v>2934</v>
      </c>
      <c r="G1855" s="25">
        <v>2</v>
      </c>
      <c r="H1855" s="25">
        <v>1</v>
      </c>
      <c r="I1855" s="250">
        <v>298.5</v>
      </c>
      <c r="J1855" s="137">
        <v>277.10000000000002</v>
      </c>
      <c r="K1855" s="263">
        <v>277.10000000000002</v>
      </c>
      <c r="L1855" s="12">
        <v>8</v>
      </c>
      <c r="M1855" s="250">
        <f t="shared" si="375"/>
        <v>406100</v>
      </c>
      <c r="N1855" s="250"/>
      <c r="O1855" s="250"/>
      <c r="P1855" s="250"/>
      <c r="Q1855" s="137">
        <f t="shared" si="376"/>
        <v>406100</v>
      </c>
      <c r="R1855" s="250">
        <v>406100</v>
      </c>
      <c r="S1855" s="255"/>
      <c r="T1855" s="250"/>
      <c r="U1855" s="250"/>
      <c r="V1855" s="250"/>
      <c r="W1855" s="250"/>
      <c r="X1855" s="250"/>
      <c r="Y1855" s="250"/>
      <c r="Z1855" s="250"/>
      <c r="AA1855" s="250"/>
      <c r="AB1855" s="250"/>
      <c r="AC1855" s="250"/>
      <c r="AD1855" s="250"/>
      <c r="AE1855" s="250"/>
      <c r="AF1855" s="250"/>
      <c r="AG1855" s="337">
        <v>2025</v>
      </c>
      <c r="AH1855" s="218" t="s">
        <v>3050</v>
      </c>
      <c r="AI1855" s="218"/>
      <c r="AJ1855" s="134">
        <f t="shared" si="373"/>
        <v>1766</v>
      </c>
      <c r="AK1855" s="35" t="s">
        <v>153</v>
      </c>
      <c r="AL1855" s="134" t="str">
        <f t="shared" si="374"/>
        <v>1766.</v>
      </c>
      <c r="AM1855" s="129"/>
      <c r="AN1855" s="35"/>
      <c r="AO1855" s="193"/>
    </row>
    <row r="1856" spans="1:41" ht="22.5" hidden="1" customHeight="1" x14ac:dyDescent="0.25">
      <c r="A1856" s="68" t="s">
        <v>4950</v>
      </c>
      <c r="B1856" s="25">
        <v>3540</v>
      </c>
      <c r="C1856" s="168" t="s">
        <v>104</v>
      </c>
      <c r="D1856" s="25">
        <v>1962</v>
      </c>
      <c r="E1856" s="68" t="s">
        <v>2932</v>
      </c>
      <c r="F1856" s="68" t="s">
        <v>2934</v>
      </c>
      <c r="G1856" s="25">
        <v>3</v>
      </c>
      <c r="H1856" s="25">
        <v>2</v>
      </c>
      <c r="I1856" s="250">
        <v>1008.3</v>
      </c>
      <c r="J1856" s="137">
        <v>775.4</v>
      </c>
      <c r="K1856" s="263">
        <v>775.4</v>
      </c>
      <c r="L1856" s="12">
        <v>20</v>
      </c>
      <c r="M1856" s="250">
        <f t="shared" si="375"/>
        <v>2789907</v>
      </c>
      <c r="N1856" s="250"/>
      <c r="O1856" s="250"/>
      <c r="P1856" s="250"/>
      <c r="Q1856" s="137">
        <f t="shared" si="376"/>
        <v>2789907</v>
      </c>
      <c r="R1856" s="250">
        <v>2789907</v>
      </c>
      <c r="S1856" s="255"/>
      <c r="T1856" s="250"/>
      <c r="U1856" s="250"/>
      <c r="V1856" s="250"/>
      <c r="W1856" s="250"/>
      <c r="X1856" s="250"/>
      <c r="Y1856" s="250"/>
      <c r="Z1856" s="250"/>
      <c r="AA1856" s="250"/>
      <c r="AB1856" s="250"/>
      <c r="AC1856" s="250"/>
      <c r="AD1856" s="250"/>
      <c r="AE1856" s="250"/>
      <c r="AF1856" s="250"/>
      <c r="AG1856" s="337">
        <v>2025</v>
      </c>
      <c r="AH1856" s="218" t="s">
        <v>3050</v>
      </c>
      <c r="AI1856" s="218"/>
      <c r="AJ1856" s="134">
        <f t="shared" si="373"/>
        <v>1767</v>
      </c>
      <c r="AK1856" s="35" t="s">
        <v>153</v>
      </c>
      <c r="AL1856" s="134" t="str">
        <f t="shared" si="374"/>
        <v>1767.</v>
      </c>
      <c r="AM1856" s="129"/>
      <c r="AN1856" s="35"/>
      <c r="AO1856" s="193"/>
    </row>
    <row r="1857" spans="1:41" ht="22.5" hidden="1" customHeight="1" x14ac:dyDescent="0.25">
      <c r="A1857" s="68" t="s">
        <v>4951</v>
      </c>
      <c r="B1857" s="25">
        <v>3547</v>
      </c>
      <c r="C1857" s="36" t="s">
        <v>1777</v>
      </c>
      <c r="D1857" s="25">
        <v>1951</v>
      </c>
      <c r="E1857" s="68" t="s">
        <v>2932</v>
      </c>
      <c r="F1857" s="68" t="s">
        <v>2934</v>
      </c>
      <c r="G1857" s="25">
        <v>2</v>
      </c>
      <c r="H1857" s="25">
        <v>1</v>
      </c>
      <c r="I1857" s="250">
        <v>912</v>
      </c>
      <c r="J1857" s="250">
        <v>842.5</v>
      </c>
      <c r="K1857" s="263">
        <v>842.5</v>
      </c>
      <c r="L1857" s="12">
        <v>14</v>
      </c>
      <c r="M1857" s="250">
        <f t="shared" si="375"/>
        <v>836566</v>
      </c>
      <c r="N1857" s="250"/>
      <c r="O1857" s="250"/>
      <c r="P1857" s="250"/>
      <c r="Q1857" s="137">
        <f t="shared" si="376"/>
        <v>836566</v>
      </c>
      <c r="R1857" s="250">
        <v>836566</v>
      </c>
      <c r="S1857" s="255"/>
      <c r="T1857" s="250"/>
      <c r="U1857" s="250"/>
      <c r="V1857" s="250"/>
      <c r="W1857" s="250"/>
      <c r="X1857" s="250"/>
      <c r="Y1857" s="250"/>
      <c r="Z1857" s="250"/>
      <c r="AA1857" s="250"/>
      <c r="AB1857" s="250"/>
      <c r="AC1857" s="250"/>
      <c r="AD1857" s="250"/>
      <c r="AE1857" s="250"/>
      <c r="AF1857" s="250"/>
      <c r="AG1857" s="337">
        <v>2025</v>
      </c>
      <c r="AH1857" s="218" t="s">
        <v>3050</v>
      </c>
      <c r="AI1857" s="218"/>
      <c r="AJ1857" s="134">
        <f t="shared" si="373"/>
        <v>1768</v>
      </c>
      <c r="AK1857" s="35" t="s">
        <v>153</v>
      </c>
      <c r="AL1857" s="134" t="str">
        <f t="shared" si="374"/>
        <v>1768.</v>
      </c>
      <c r="AM1857" s="129"/>
      <c r="AN1857" s="35"/>
      <c r="AO1857" s="193"/>
    </row>
    <row r="1858" spans="1:41" ht="22.5" hidden="1" customHeight="1" x14ac:dyDescent="0.25">
      <c r="A1858" s="68" t="s">
        <v>4952</v>
      </c>
      <c r="B1858" s="25">
        <v>3548</v>
      </c>
      <c r="C1858" s="211" t="s">
        <v>840</v>
      </c>
      <c r="D1858" s="117">
        <v>1947</v>
      </c>
      <c r="E1858" s="68" t="s">
        <v>2932</v>
      </c>
      <c r="F1858" s="68" t="s">
        <v>2934</v>
      </c>
      <c r="G1858" s="25">
        <v>2</v>
      </c>
      <c r="H1858" s="25">
        <v>1</v>
      </c>
      <c r="I1858" s="170">
        <v>304.5</v>
      </c>
      <c r="J1858" s="137">
        <v>270.2</v>
      </c>
      <c r="K1858" s="170">
        <v>270.2</v>
      </c>
      <c r="L1858" s="12">
        <v>11</v>
      </c>
      <c r="M1858" s="250">
        <f t="shared" si="375"/>
        <v>57160</v>
      </c>
      <c r="N1858" s="250"/>
      <c r="O1858" s="250"/>
      <c r="P1858" s="250"/>
      <c r="Q1858" s="137">
        <f t="shared" si="376"/>
        <v>57160</v>
      </c>
      <c r="R1858" s="259">
        <v>57160</v>
      </c>
      <c r="S1858" s="260"/>
      <c r="T1858" s="259"/>
      <c r="U1858" s="259"/>
      <c r="V1858" s="259"/>
      <c r="W1858" s="259"/>
      <c r="X1858" s="259"/>
      <c r="Y1858" s="259"/>
      <c r="Z1858" s="259"/>
      <c r="AA1858" s="259"/>
      <c r="AB1858" s="259"/>
      <c r="AC1858" s="259"/>
      <c r="AD1858" s="259"/>
      <c r="AE1858" s="259"/>
      <c r="AF1858" s="259"/>
      <c r="AG1858" s="337">
        <v>2025</v>
      </c>
      <c r="AH1858" s="166" t="s">
        <v>3048</v>
      </c>
      <c r="AI1858" s="166"/>
      <c r="AJ1858" s="134">
        <f t="shared" si="373"/>
        <v>1769</v>
      </c>
      <c r="AK1858" s="35" t="s">
        <v>153</v>
      </c>
      <c r="AL1858" s="134" t="str">
        <f t="shared" si="374"/>
        <v>1769.</v>
      </c>
      <c r="AM1858" s="129"/>
      <c r="AN1858" s="35"/>
      <c r="AO1858" s="193"/>
    </row>
    <row r="1859" spans="1:41" ht="22.5" hidden="1" customHeight="1" x14ac:dyDescent="0.25">
      <c r="A1859" s="68" t="s">
        <v>4953</v>
      </c>
      <c r="B1859" s="25">
        <v>3559</v>
      </c>
      <c r="C1859" s="211" t="s">
        <v>859</v>
      </c>
      <c r="D1859" s="117">
        <v>1965</v>
      </c>
      <c r="E1859" s="68" t="s">
        <v>2932</v>
      </c>
      <c r="F1859" s="68" t="s">
        <v>2934</v>
      </c>
      <c r="G1859" s="25">
        <v>2</v>
      </c>
      <c r="H1859" s="25">
        <v>2</v>
      </c>
      <c r="I1859" s="170">
        <v>546.4</v>
      </c>
      <c r="J1859" s="137">
        <v>496.6</v>
      </c>
      <c r="K1859" s="170">
        <v>496.6</v>
      </c>
      <c r="L1859" s="12">
        <v>12</v>
      </c>
      <c r="M1859" s="250">
        <f t="shared" si="375"/>
        <v>1451023.5</v>
      </c>
      <c r="N1859" s="250"/>
      <c r="O1859" s="250"/>
      <c r="P1859" s="250"/>
      <c r="Q1859" s="137">
        <f t="shared" si="376"/>
        <v>1451023.5</v>
      </c>
      <c r="R1859" s="259">
        <f>62161.5+1388862</f>
        <v>1451023.5</v>
      </c>
      <c r="S1859" s="260"/>
      <c r="T1859" s="259"/>
      <c r="U1859" s="259"/>
      <c r="V1859" s="259"/>
      <c r="W1859" s="259"/>
      <c r="X1859" s="259"/>
      <c r="Y1859" s="259"/>
      <c r="Z1859" s="259"/>
      <c r="AA1859" s="259"/>
      <c r="AB1859" s="259"/>
      <c r="AC1859" s="259"/>
      <c r="AD1859" s="259"/>
      <c r="AE1859" s="259"/>
      <c r="AF1859" s="259"/>
      <c r="AG1859" s="337">
        <v>2025</v>
      </c>
      <c r="AH1859" s="166" t="s">
        <v>3081</v>
      </c>
      <c r="AI1859" s="166"/>
      <c r="AJ1859" s="134">
        <f t="shared" si="373"/>
        <v>1770</v>
      </c>
      <c r="AK1859" s="35" t="s">
        <v>153</v>
      </c>
      <c r="AL1859" s="134" t="str">
        <f t="shared" si="374"/>
        <v>1770.</v>
      </c>
      <c r="AM1859" s="129"/>
      <c r="AN1859" s="35"/>
      <c r="AO1859" s="193"/>
    </row>
    <row r="1860" spans="1:41" ht="22.5" hidden="1" customHeight="1" x14ac:dyDescent="0.25">
      <c r="A1860" s="68" t="s">
        <v>4954</v>
      </c>
      <c r="B1860" s="25">
        <v>3568</v>
      </c>
      <c r="C1860" s="36" t="s">
        <v>1779</v>
      </c>
      <c r="D1860" s="25">
        <v>1961</v>
      </c>
      <c r="E1860" s="68" t="s">
        <v>2932</v>
      </c>
      <c r="F1860" s="68" t="s">
        <v>2934</v>
      </c>
      <c r="G1860" s="25">
        <v>2</v>
      </c>
      <c r="H1860" s="25">
        <v>2</v>
      </c>
      <c r="I1860" s="250">
        <v>889.2</v>
      </c>
      <c r="J1860" s="250">
        <v>566.79999999999995</v>
      </c>
      <c r="K1860" s="263">
        <v>566.79999999999995</v>
      </c>
      <c r="L1860" s="12">
        <v>12</v>
      </c>
      <c r="M1860" s="250">
        <f t="shared" si="375"/>
        <v>2314770</v>
      </c>
      <c r="N1860" s="250"/>
      <c r="O1860" s="250"/>
      <c r="P1860" s="250"/>
      <c r="Q1860" s="137">
        <f t="shared" si="376"/>
        <v>2314770</v>
      </c>
      <c r="R1860" s="250">
        <v>2314770</v>
      </c>
      <c r="S1860" s="255"/>
      <c r="T1860" s="250"/>
      <c r="U1860" s="250"/>
      <c r="V1860" s="250"/>
      <c r="W1860" s="250"/>
      <c r="X1860" s="250"/>
      <c r="Y1860" s="250"/>
      <c r="Z1860" s="250"/>
      <c r="AA1860" s="250"/>
      <c r="AB1860" s="250"/>
      <c r="AC1860" s="250"/>
      <c r="AD1860" s="250"/>
      <c r="AE1860" s="137"/>
      <c r="AF1860" s="335"/>
      <c r="AG1860" s="337">
        <v>2025</v>
      </c>
      <c r="AH1860" s="218" t="s">
        <v>3050</v>
      </c>
      <c r="AI1860" s="218"/>
      <c r="AJ1860" s="134">
        <f t="shared" si="373"/>
        <v>1771</v>
      </c>
      <c r="AK1860" s="35" t="s">
        <v>153</v>
      </c>
      <c r="AL1860" s="134" t="str">
        <f t="shared" si="374"/>
        <v>1771.</v>
      </c>
      <c r="AM1860" s="129"/>
      <c r="AN1860" s="35"/>
      <c r="AO1860" s="193"/>
    </row>
    <row r="1861" spans="1:41" ht="22.5" hidden="1" customHeight="1" x14ac:dyDescent="0.25">
      <c r="A1861" s="68" t="s">
        <v>4955</v>
      </c>
      <c r="B1861" s="25">
        <v>3610</v>
      </c>
      <c r="C1861" s="211" t="s">
        <v>2636</v>
      </c>
      <c r="D1861" s="117">
        <v>1952</v>
      </c>
      <c r="E1861" s="68" t="s">
        <v>2932</v>
      </c>
      <c r="F1861" s="68" t="s">
        <v>2934</v>
      </c>
      <c r="G1861" s="25">
        <v>2</v>
      </c>
      <c r="H1861" s="25">
        <v>1</v>
      </c>
      <c r="I1861" s="170">
        <v>374.1</v>
      </c>
      <c r="J1861" s="137">
        <v>312.10000000000002</v>
      </c>
      <c r="K1861" s="170">
        <v>312.10000000000002</v>
      </c>
      <c r="L1861" s="12">
        <v>14</v>
      </c>
      <c r="M1861" s="250">
        <f t="shared" si="375"/>
        <v>1424784.8</v>
      </c>
      <c r="N1861" s="250"/>
      <c r="O1861" s="250"/>
      <c r="P1861" s="250"/>
      <c r="Q1861" s="137">
        <f t="shared" si="376"/>
        <v>1424784.8</v>
      </c>
      <c r="R1861" s="259"/>
      <c r="S1861" s="260"/>
      <c r="T1861" s="259"/>
      <c r="U1861" s="259"/>
      <c r="V1861" s="259"/>
      <c r="W1861" s="259"/>
      <c r="X1861" s="259"/>
      <c r="Y1861" s="259">
        <v>452.6</v>
      </c>
      <c r="Z1861" s="259">
        <f>Y1861*3148</f>
        <v>1424784.8</v>
      </c>
      <c r="AA1861" s="259"/>
      <c r="AB1861" s="259"/>
      <c r="AC1861" s="259"/>
      <c r="AD1861" s="259"/>
      <c r="AE1861" s="137"/>
      <c r="AF1861" s="259"/>
      <c r="AG1861" s="337">
        <v>2025</v>
      </c>
      <c r="AH1861" s="166"/>
      <c r="AI1861" s="166"/>
      <c r="AJ1861" s="134">
        <f t="shared" si="373"/>
        <v>1772</v>
      </c>
      <c r="AK1861" s="35" t="s">
        <v>153</v>
      </c>
      <c r="AL1861" s="134" t="str">
        <f t="shared" si="374"/>
        <v>1772.</v>
      </c>
      <c r="AM1861" s="129"/>
      <c r="AN1861" s="35"/>
      <c r="AO1861" s="193"/>
    </row>
    <row r="1862" spans="1:41" ht="22.5" hidden="1" customHeight="1" x14ac:dyDescent="0.25">
      <c r="A1862" s="68" t="s">
        <v>4956</v>
      </c>
      <c r="B1862" s="25">
        <v>3511</v>
      </c>
      <c r="C1862" s="36" t="s">
        <v>1769</v>
      </c>
      <c r="D1862" s="25">
        <v>1975</v>
      </c>
      <c r="E1862" s="68" t="s">
        <v>2932</v>
      </c>
      <c r="F1862" s="68" t="s">
        <v>2934</v>
      </c>
      <c r="G1862" s="25">
        <v>5</v>
      </c>
      <c r="H1862" s="25">
        <v>4</v>
      </c>
      <c r="I1862" s="250">
        <v>3656.7</v>
      </c>
      <c r="J1862" s="250">
        <v>3331.9</v>
      </c>
      <c r="K1862" s="263">
        <v>3331.9</v>
      </c>
      <c r="L1862" s="12">
        <v>116</v>
      </c>
      <c r="M1862" s="250">
        <f t="shared" si="375"/>
        <v>5945304</v>
      </c>
      <c r="N1862" s="250"/>
      <c r="O1862" s="250"/>
      <c r="P1862" s="250"/>
      <c r="Q1862" s="137">
        <f t="shared" si="376"/>
        <v>5945304</v>
      </c>
      <c r="R1862" s="250">
        <v>5945304</v>
      </c>
      <c r="S1862" s="255"/>
      <c r="T1862" s="250"/>
      <c r="U1862" s="250"/>
      <c r="V1862" s="250"/>
      <c r="W1862" s="250"/>
      <c r="X1862" s="250"/>
      <c r="Y1862" s="250"/>
      <c r="Z1862" s="250"/>
      <c r="AA1862" s="250"/>
      <c r="AB1862" s="250"/>
      <c r="AC1862" s="250"/>
      <c r="AD1862" s="250"/>
      <c r="AE1862" s="137"/>
      <c r="AF1862" s="335"/>
      <c r="AG1862" s="337">
        <v>2025</v>
      </c>
      <c r="AH1862" s="218" t="s">
        <v>3050</v>
      </c>
      <c r="AI1862" s="218"/>
      <c r="AJ1862" s="134">
        <f t="shared" si="373"/>
        <v>1773</v>
      </c>
      <c r="AK1862" s="35" t="s">
        <v>153</v>
      </c>
      <c r="AL1862" s="134" t="str">
        <f t="shared" si="374"/>
        <v>1773.</v>
      </c>
      <c r="AM1862" s="129"/>
      <c r="AN1862" s="35"/>
      <c r="AO1862" s="193"/>
    </row>
    <row r="1863" spans="1:41" ht="22.5" hidden="1" customHeight="1" x14ac:dyDescent="0.25">
      <c r="A1863" s="68" t="s">
        <v>4957</v>
      </c>
      <c r="B1863" s="25">
        <v>3430</v>
      </c>
      <c r="C1863" s="36" t="s">
        <v>2637</v>
      </c>
      <c r="D1863" s="25">
        <v>1997</v>
      </c>
      <c r="E1863" s="68" t="s">
        <v>2932</v>
      </c>
      <c r="F1863" s="68" t="s">
        <v>2935</v>
      </c>
      <c r="G1863" s="25">
        <v>2</v>
      </c>
      <c r="H1863" s="25">
        <v>1</v>
      </c>
      <c r="I1863" s="250">
        <v>647.70000000000005</v>
      </c>
      <c r="J1863" s="250">
        <v>553.9</v>
      </c>
      <c r="K1863" s="263">
        <v>553.9</v>
      </c>
      <c r="L1863" s="12">
        <v>20</v>
      </c>
      <c r="M1863" s="250">
        <f t="shared" si="375"/>
        <v>532896</v>
      </c>
      <c r="N1863" s="250"/>
      <c r="O1863" s="250"/>
      <c r="P1863" s="250"/>
      <c r="Q1863" s="137">
        <f t="shared" si="376"/>
        <v>532896</v>
      </c>
      <c r="R1863" s="250">
        <v>532896</v>
      </c>
      <c r="S1863" s="255"/>
      <c r="T1863" s="250"/>
      <c r="U1863" s="250"/>
      <c r="V1863" s="250"/>
      <c r="W1863" s="250"/>
      <c r="X1863" s="250"/>
      <c r="Y1863" s="250"/>
      <c r="Z1863" s="250"/>
      <c r="AA1863" s="250"/>
      <c r="AB1863" s="250"/>
      <c r="AC1863" s="250"/>
      <c r="AD1863" s="250"/>
      <c r="AE1863" s="250"/>
      <c r="AF1863" s="250"/>
      <c r="AG1863" s="337">
        <v>2025</v>
      </c>
      <c r="AH1863" s="218" t="s">
        <v>3053</v>
      </c>
      <c r="AI1863" s="218"/>
      <c r="AJ1863" s="134">
        <f t="shared" si="373"/>
        <v>1774</v>
      </c>
      <c r="AK1863" s="35" t="s">
        <v>153</v>
      </c>
      <c r="AL1863" s="134" t="str">
        <f t="shared" si="374"/>
        <v>1774.</v>
      </c>
      <c r="AM1863" s="129"/>
      <c r="AN1863" s="35"/>
      <c r="AO1863" s="193"/>
    </row>
    <row r="1864" spans="1:41" ht="22.5" hidden="1" customHeight="1" x14ac:dyDescent="0.25">
      <c r="A1864" s="68" t="s">
        <v>4958</v>
      </c>
      <c r="B1864" s="25">
        <v>3361</v>
      </c>
      <c r="C1864" s="333" t="s">
        <v>891</v>
      </c>
      <c r="D1864" s="117">
        <v>1954</v>
      </c>
      <c r="E1864" s="118" t="s">
        <v>2932</v>
      </c>
      <c r="F1864" s="68" t="s">
        <v>2934</v>
      </c>
      <c r="G1864" s="117">
        <v>2</v>
      </c>
      <c r="H1864" s="117">
        <v>1</v>
      </c>
      <c r="I1864" s="335">
        <v>511.8</v>
      </c>
      <c r="J1864" s="137">
        <v>294.8</v>
      </c>
      <c r="K1864" s="170">
        <v>294.8</v>
      </c>
      <c r="L1864" s="12">
        <v>8</v>
      </c>
      <c r="M1864" s="250">
        <f t="shared" si="375"/>
        <v>123240</v>
      </c>
      <c r="N1864" s="250"/>
      <c r="O1864" s="250"/>
      <c r="P1864" s="250"/>
      <c r="Q1864" s="137">
        <f t="shared" si="376"/>
        <v>123240</v>
      </c>
      <c r="R1864" s="259">
        <v>123240</v>
      </c>
      <c r="S1864" s="260"/>
      <c r="T1864" s="259"/>
      <c r="U1864" s="259"/>
      <c r="V1864" s="259"/>
      <c r="W1864" s="259"/>
      <c r="X1864" s="259"/>
      <c r="Y1864" s="259"/>
      <c r="Z1864" s="259"/>
      <c r="AA1864" s="259"/>
      <c r="AB1864" s="259"/>
      <c r="AC1864" s="259"/>
      <c r="AD1864" s="259"/>
      <c r="AE1864" s="259"/>
      <c r="AF1864" s="259"/>
      <c r="AG1864" s="337">
        <v>2025</v>
      </c>
      <c r="AH1864" s="166" t="s">
        <v>3049</v>
      </c>
      <c r="AI1864" s="166"/>
      <c r="AJ1864" s="134">
        <f t="shared" si="373"/>
        <v>1775</v>
      </c>
      <c r="AK1864" s="35" t="s">
        <v>153</v>
      </c>
      <c r="AL1864" s="134" t="str">
        <f t="shared" si="374"/>
        <v>1775.</v>
      </c>
      <c r="AM1864" s="129"/>
      <c r="AN1864" s="35"/>
      <c r="AO1864" s="193"/>
    </row>
    <row r="1865" spans="1:41" ht="22.5" hidden="1" customHeight="1" x14ac:dyDescent="0.25">
      <c r="A1865" s="68" t="s">
        <v>4959</v>
      </c>
      <c r="B1865" s="25">
        <v>3363</v>
      </c>
      <c r="C1865" s="211" t="s">
        <v>892</v>
      </c>
      <c r="D1865" s="117">
        <v>1953</v>
      </c>
      <c r="E1865" s="118" t="s">
        <v>2932</v>
      </c>
      <c r="F1865" s="68" t="s">
        <v>2934</v>
      </c>
      <c r="G1865" s="117">
        <v>2</v>
      </c>
      <c r="H1865" s="117">
        <v>1</v>
      </c>
      <c r="I1865" s="335">
        <v>504.5</v>
      </c>
      <c r="J1865" s="137">
        <v>338.8</v>
      </c>
      <c r="K1865" s="170">
        <v>338.8</v>
      </c>
      <c r="L1865" s="12">
        <v>8</v>
      </c>
      <c r="M1865" s="250">
        <f t="shared" si="375"/>
        <v>836566</v>
      </c>
      <c r="N1865" s="250"/>
      <c r="O1865" s="250"/>
      <c r="P1865" s="250"/>
      <c r="Q1865" s="137">
        <f t="shared" si="376"/>
        <v>836566</v>
      </c>
      <c r="R1865" s="259">
        <v>836566</v>
      </c>
      <c r="S1865" s="260"/>
      <c r="T1865" s="259"/>
      <c r="U1865" s="259"/>
      <c r="V1865" s="259"/>
      <c r="W1865" s="259"/>
      <c r="X1865" s="259"/>
      <c r="Y1865" s="259"/>
      <c r="Z1865" s="259"/>
      <c r="AA1865" s="259"/>
      <c r="AB1865" s="259"/>
      <c r="AC1865" s="259"/>
      <c r="AD1865" s="259"/>
      <c r="AE1865" s="259"/>
      <c r="AF1865" s="259"/>
      <c r="AG1865" s="337">
        <v>2025</v>
      </c>
      <c r="AH1865" s="166" t="s">
        <v>3050</v>
      </c>
      <c r="AI1865" s="166"/>
      <c r="AJ1865" s="134">
        <f t="shared" si="373"/>
        <v>1776</v>
      </c>
      <c r="AK1865" s="35" t="s">
        <v>153</v>
      </c>
      <c r="AL1865" s="134" t="str">
        <f t="shared" si="374"/>
        <v>1776.</v>
      </c>
      <c r="AM1865" s="129"/>
      <c r="AN1865" s="35"/>
      <c r="AO1865" s="193"/>
    </row>
    <row r="1866" spans="1:41" ht="22.5" hidden="1" customHeight="1" x14ac:dyDescent="0.25">
      <c r="A1866" s="68" t="s">
        <v>4960</v>
      </c>
      <c r="B1866" s="25">
        <v>3378</v>
      </c>
      <c r="C1866" s="168" t="s">
        <v>152</v>
      </c>
      <c r="D1866" s="25">
        <v>1969</v>
      </c>
      <c r="E1866" s="68" t="s">
        <v>2932</v>
      </c>
      <c r="F1866" s="68" t="s">
        <v>2934</v>
      </c>
      <c r="G1866" s="25">
        <v>4</v>
      </c>
      <c r="H1866" s="25">
        <v>2</v>
      </c>
      <c r="I1866" s="250">
        <v>1249.4000000000001</v>
      </c>
      <c r="J1866" s="137">
        <v>1050.3</v>
      </c>
      <c r="K1866" s="263">
        <v>1050.3</v>
      </c>
      <c r="L1866" s="12">
        <v>47</v>
      </c>
      <c r="M1866" s="250">
        <f t="shared" si="375"/>
        <v>544272</v>
      </c>
      <c r="N1866" s="250"/>
      <c r="O1866" s="250"/>
      <c r="P1866" s="250"/>
      <c r="Q1866" s="137">
        <f t="shared" si="376"/>
        <v>544272</v>
      </c>
      <c r="R1866" s="250">
        <v>544272</v>
      </c>
      <c r="S1866" s="255"/>
      <c r="T1866" s="250"/>
      <c r="U1866" s="250"/>
      <c r="V1866" s="250"/>
      <c r="W1866" s="250"/>
      <c r="X1866" s="250"/>
      <c r="Y1866" s="250"/>
      <c r="Z1866" s="250"/>
      <c r="AA1866" s="250"/>
      <c r="AB1866" s="250"/>
      <c r="AC1866" s="250"/>
      <c r="AD1866" s="250"/>
      <c r="AE1866" s="250"/>
      <c r="AF1866" s="250"/>
      <c r="AG1866" s="337">
        <v>2025</v>
      </c>
      <c r="AH1866" s="218" t="s">
        <v>3052</v>
      </c>
      <c r="AI1866" s="218"/>
      <c r="AJ1866" s="134">
        <f t="shared" si="373"/>
        <v>1777</v>
      </c>
      <c r="AK1866" s="35" t="s">
        <v>153</v>
      </c>
      <c r="AL1866" s="134" t="str">
        <f t="shared" si="374"/>
        <v>1777.</v>
      </c>
      <c r="AM1866" s="129"/>
      <c r="AN1866" s="35"/>
      <c r="AO1866" s="193"/>
    </row>
    <row r="1867" spans="1:41" ht="22.5" hidden="1" customHeight="1" x14ac:dyDescent="0.25">
      <c r="A1867" s="68" t="s">
        <v>4961</v>
      </c>
      <c r="B1867" s="25">
        <v>3384</v>
      </c>
      <c r="C1867" s="36" t="s">
        <v>1740</v>
      </c>
      <c r="D1867" s="25">
        <v>1981</v>
      </c>
      <c r="E1867" s="68" t="s">
        <v>2932</v>
      </c>
      <c r="F1867" s="68" t="s">
        <v>2934</v>
      </c>
      <c r="G1867" s="25">
        <v>5</v>
      </c>
      <c r="H1867" s="25">
        <v>4</v>
      </c>
      <c r="I1867" s="250">
        <v>3420.1</v>
      </c>
      <c r="J1867" s="250">
        <v>3335.5</v>
      </c>
      <c r="K1867" s="263">
        <v>3192.7</v>
      </c>
      <c r="L1867" s="12">
        <v>100</v>
      </c>
      <c r="M1867" s="250">
        <f t="shared" si="375"/>
        <v>1129833.6000000001</v>
      </c>
      <c r="N1867" s="250"/>
      <c r="O1867" s="250"/>
      <c r="P1867" s="250"/>
      <c r="Q1867" s="137">
        <f t="shared" si="376"/>
        <v>1129833.6000000001</v>
      </c>
      <c r="R1867" s="250">
        <v>1129833.6000000001</v>
      </c>
      <c r="S1867" s="255"/>
      <c r="T1867" s="250"/>
      <c r="U1867" s="250"/>
      <c r="V1867" s="250"/>
      <c r="W1867" s="250"/>
      <c r="X1867" s="250"/>
      <c r="Y1867" s="250"/>
      <c r="Z1867" s="250"/>
      <c r="AA1867" s="250"/>
      <c r="AB1867" s="250"/>
      <c r="AC1867" s="250"/>
      <c r="AD1867" s="250"/>
      <c r="AE1867" s="250"/>
      <c r="AF1867" s="250"/>
      <c r="AG1867" s="337">
        <v>2025</v>
      </c>
      <c r="AH1867" s="218" t="s">
        <v>3052</v>
      </c>
      <c r="AI1867" s="218"/>
      <c r="AJ1867" s="134">
        <f t="shared" si="373"/>
        <v>1778</v>
      </c>
      <c r="AK1867" s="35" t="s">
        <v>153</v>
      </c>
      <c r="AL1867" s="134" t="str">
        <f t="shared" si="374"/>
        <v>1778.</v>
      </c>
      <c r="AM1867" s="129"/>
      <c r="AN1867" s="35"/>
      <c r="AO1867" s="193"/>
    </row>
    <row r="1868" spans="1:41" ht="22.5" hidden="1" customHeight="1" x14ac:dyDescent="0.25">
      <c r="A1868" s="68" t="s">
        <v>4962</v>
      </c>
      <c r="B1868" s="25">
        <v>3532</v>
      </c>
      <c r="C1868" s="168" t="s">
        <v>723</v>
      </c>
      <c r="D1868" s="25">
        <v>1960</v>
      </c>
      <c r="E1868" s="68" t="s">
        <v>2932</v>
      </c>
      <c r="F1868" s="68" t="s">
        <v>2934</v>
      </c>
      <c r="G1868" s="25">
        <v>2</v>
      </c>
      <c r="H1868" s="25">
        <v>1</v>
      </c>
      <c r="I1868" s="250">
        <v>298.5</v>
      </c>
      <c r="J1868" s="137">
        <v>277.10000000000002</v>
      </c>
      <c r="K1868" s="263">
        <v>277.10000000000002</v>
      </c>
      <c r="L1868" s="12">
        <v>8</v>
      </c>
      <c r="M1868" s="250">
        <f t="shared" si="375"/>
        <v>303762.8</v>
      </c>
      <c r="N1868" s="250"/>
      <c r="O1868" s="250"/>
      <c r="P1868" s="250"/>
      <c r="Q1868" s="137">
        <f t="shared" si="376"/>
        <v>303762.8</v>
      </c>
      <c r="R1868" s="250">
        <v>303762.8</v>
      </c>
      <c r="S1868" s="255"/>
      <c r="T1868" s="250"/>
      <c r="U1868" s="250"/>
      <c r="V1868" s="250"/>
      <c r="W1868" s="250"/>
      <c r="X1868" s="250"/>
      <c r="Y1868" s="250"/>
      <c r="Z1868" s="250"/>
      <c r="AA1868" s="250"/>
      <c r="AB1868" s="250"/>
      <c r="AC1868" s="250"/>
      <c r="AD1868" s="250"/>
      <c r="AE1868" s="137"/>
      <c r="AF1868" s="250"/>
      <c r="AG1868" s="337">
        <v>2025</v>
      </c>
      <c r="AH1868" s="218" t="s">
        <v>3050</v>
      </c>
      <c r="AI1868" s="218"/>
      <c r="AJ1868" s="134">
        <f t="shared" si="373"/>
        <v>1779</v>
      </c>
      <c r="AK1868" s="35" t="s">
        <v>153</v>
      </c>
      <c r="AL1868" s="134" t="str">
        <f t="shared" si="374"/>
        <v>1779.</v>
      </c>
      <c r="AM1868" s="129"/>
      <c r="AN1868" s="35"/>
      <c r="AO1868" s="193"/>
    </row>
    <row r="1869" spans="1:41" ht="22.5" hidden="1" customHeight="1" x14ac:dyDescent="0.25">
      <c r="A1869" s="68" t="s">
        <v>4963</v>
      </c>
      <c r="B1869" s="25">
        <v>3281</v>
      </c>
      <c r="C1869" s="211" t="s">
        <v>755</v>
      </c>
      <c r="D1869" s="117">
        <v>1959</v>
      </c>
      <c r="E1869" s="68" t="s">
        <v>2932</v>
      </c>
      <c r="F1869" s="68" t="s">
        <v>2934</v>
      </c>
      <c r="G1869" s="25">
        <v>2</v>
      </c>
      <c r="H1869" s="25">
        <v>2</v>
      </c>
      <c r="I1869" s="170">
        <v>451.1</v>
      </c>
      <c r="J1869" s="137">
        <v>428.4</v>
      </c>
      <c r="K1869" s="170">
        <v>428.4</v>
      </c>
      <c r="L1869" s="12">
        <v>22</v>
      </c>
      <c r="M1869" s="250">
        <f t="shared" si="375"/>
        <v>88598</v>
      </c>
      <c r="N1869" s="250"/>
      <c r="O1869" s="250"/>
      <c r="P1869" s="250"/>
      <c r="Q1869" s="137">
        <f t="shared" si="376"/>
        <v>88598</v>
      </c>
      <c r="R1869" s="259">
        <v>88598</v>
      </c>
      <c r="S1869" s="260"/>
      <c r="T1869" s="259"/>
      <c r="U1869" s="259"/>
      <c r="V1869" s="259"/>
      <c r="W1869" s="259"/>
      <c r="X1869" s="259"/>
      <c r="Y1869" s="259"/>
      <c r="Z1869" s="259"/>
      <c r="AA1869" s="259"/>
      <c r="AB1869" s="259"/>
      <c r="AC1869" s="259"/>
      <c r="AD1869" s="259"/>
      <c r="AE1869" s="259"/>
      <c r="AF1869" s="259"/>
      <c r="AG1869" s="337">
        <v>2025</v>
      </c>
      <c r="AH1869" s="166" t="s">
        <v>3048</v>
      </c>
      <c r="AI1869" s="166"/>
      <c r="AJ1869" s="134">
        <f t="shared" si="373"/>
        <v>1780</v>
      </c>
      <c r="AK1869" s="35" t="s">
        <v>153</v>
      </c>
      <c r="AL1869" s="134" t="str">
        <f t="shared" si="374"/>
        <v>1780.</v>
      </c>
      <c r="AM1869" s="129"/>
      <c r="AN1869" s="35"/>
      <c r="AO1869" s="193"/>
    </row>
    <row r="1870" spans="1:41" ht="22.5" hidden="1" customHeight="1" x14ac:dyDescent="0.25">
      <c r="A1870" s="68" t="s">
        <v>4964</v>
      </c>
      <c r="B1870" s="25">
        <v>3285</v>
      </c>
      <c r="C1870" s="211" t="s">
        <v>106</v>
      </c>
      <c r="D1870" s="117">
        <v>1955</v>
      </c>
      <c r="E1870" s="68" t="s">
        <v>2932</v>
      </c>
      <c r="F1870" s="68" t="s">
        <v>2934</v>
      </c>
      <c r="G1870" s="25">
        <v>4</v>
      </c>
      <c r="H1870" s="25">
        <v>3</v>
      </c>
      <c r="I1870" s="170">
        <v>2774.9</v>
      </c>
      <c r="J1870" s="137">
        <v>2609.6</v>
      </c>
      <c r="K1870" s="170">
        <v>2609.6</v>
      </c>
      <c r="L1870" s="12">
        <v>100</v>
      </c>
      <c r="M1870" s="250">
        <f t="shared" si="375"/>
        <v>1745424</v>
      </c>
      <c r="N1870" s="250"/>
      <c r="O1870" s="250"/>
      <c r="P1870" s="250"/>
      <c r="Q1870" s="137">
        <f t="shared" si="376"/>
        <v>1745424</v>
      </c>
      <c r="R1870" s="259">
        <v>1745424</v>
      </c>
      <c r="S1870" s="260"/>
      <c r="T1870" s="259"/>
      <c r="U1870" s="259"/>
      <c r="V1870" s="259"/>
      <c r="W1870" s="259"/>
      <c r="X1870" s="259"/>
      <c r="Y1870" s="259"/>
      <c r="Z1870" s="259"/>
      <c r="AA1870" s="259"/>
      <c r="AB1870" s="259"/>
      <c r="AC1870" s="259"/>
      <c r="AD1870" s="259"/>
      <c r="AE1870" s="259"/>
      <c r="AF1870" s="259"/>
      <c r="AG1870" s="337">
        <v>2025</v>
      </c>
      <c r="AH1870" s="166" t="s">
        <v>3052</v>
      </c>
      <c r="AI1870" s="166"/>
      <c r="AJ1870" s="134">
        <f t="shared" si="373"/>
        <v>1781</v>
      </c>
      <c r="AK1870" s="35" t="s">
        <v>153</v>
      </c>
      <c r="AL1870" s="134" t="str">
        <f t="shared" si="374"/>
        <v>1781.</v>
      </c>
      <c r="AM1870" s="129"/>
      <c r="AN1870" s="35"/>
      <c r="AO1870" s="193"/>
    </row>
    <row r="1871" spans="1:41" ht="22.5" hidden="1" customHeight="1" x14ac:dyDescent="0.25">
      <c r="A1871" s="68" t="s">
        <v>4965</v>
      </c>
      <c r="B1871" s="25">
        <v>3299</v>
      </c>
      <c r="C1871" s="168" t="s">
        <v>687</v>
      </c>
      <c r="D1871" s="25">
        <v>1959</v>
      </c>
      <c r="E1871" s="68" t="s">
        <v>2932</v>
      </c>
      <c r="F1871" s="68" t="s">
        <v>2934</v>
      </c>
      <c r="G1871" s="25">
        <v>2</v>
      </c>
      <c r="H1871" s="25">
        <v>1</v>
      </c>
      <c r="I1871" s="250">
        <v>287.39999999999998</v>
      </c>
      <c r="J1871" s="137">
        <v>265.3</v>
      </c>
      <c r="K1871" s="263">
        <v>265.3</v>
      </c>
      <c r="L1871" s="12">
        <v>10</v>
      </c>
      <c r="M1871" s="250">
        <f t="shared" si="375"/>
        <v>166374</v>
      </c>
      <c r="N1871" s="250"/>
      <c r="O1871" s="250"/>
      <c r="P1871" s="250"/>
      <c r="Q1871" s="137">
        <f t="shared" si="376"/>
        <v>166374</v>
      </c>
      <c r="R1871" s="250">
        <v>166374</v>
      </c>
      <c r="S1871" s="255"/>
      <c r="T1871" s="250"/>
      <c r="U1871" s="250"/>
      <c r="V1871" s="250"/>
      <c r="W1871" s="250"/>
      <c r="X1871" s="250"/>
      <c r="Y1871" s="250"/>
      <c r="Z1871" s="250"/>
      <c r="AA1871" s="250"/>
      <c r="AB1871" s="250"/>
      <c r="AC1871" s="250"/>
      <c r="AD1871" s="250"/>
      <c r="AE1871" s="137"/>
      <c r="AF1871" s="250"/>
      <c r="AG1871" s="337">
        <v>2025</v>
      </c>
      <c r="AH1871" s="218" t="s">
        <v>3049</v>
      </c>
      <c r="AI1871" s="218"/>
      <c r="AJ1871" s="134">
        <f t="shared" si="373"/>
        <v>1782</v>
      </c>
      <c r="AK1871" s="35" t="s">
        <v>153</v>
      </c>
      <c r="AL1871" s="134" t="str">
        <f t="shared" si="374"/>
        <v>1782.</v>
      </c>
      <c r="AM1871" s="129"/>
      <c r="AN1871" s="35"/>
      <c r="AO1871" s="193"/>
    </row>
    <row r="1872" spans="1:41" ht="22.5" hidden="1" customHeight="1" x14ac:dyDescent="0.25">
      <c r="A1872" s="68" t="s">
        <v>4966</v>
      </c>
      <c r="B1872" s="25">
        <v>3301</v>
      </c>
      <c r="C1872" s="211" t="s">
        <v>109</v>
      </c>
      <c r="D1872" s="117">
        <v>1967</v>
      </c>
      <c r="E1872" s="68" t="s">
        <v>2932</v>
      </c>
      <c r="F1872" s="68" t="s">
        <v>2934</v>
      </c>
      <c r="G1872" s="25">
        <v>5</v>
      </c>
      <c r="H1872" s="25">
        <v>6</v>
      </c>
      <c r="I1872" s="170">
        <v>3965.7</v>
      </c>
      <c r="J1872" s="137">
        <v>3562.4</v>
      </c>
      <c r="K1872" s="170">
        <v>3460.8</v>
      </c>
      <c r="L1872" s="12">
        <v>144</v>
      </c>
      <c r="M1872" s="250">
        <f t="shared" si="375"/>
        <v>3776730</v>
      </c>
      <c r="N1872" s="250"/>
      <c r="O1872" s="250"/>
      <c r="P1872" s="250"/>
      <c r="Q1872" s="137">
        <f t="shared" si="376"/>
        <v>3776730</v>
      </c>
      <c r="R1872" s="259">
        <v>3776730</v>
      </c>
      <c r="S1872" s="260"/>
      <c r="T1872" s="259"/>
      <c r="U1872" s="259"/>
      <c r="V1872" s="259"/>
      <c r="W1872" s="259"/>
      <c r="X1872" s="259"/>
      <c r="Y1872" s="259"/>
      <c r="Z1872" s="259"/>
      <c r="AA1872" s="259"/>
      <c r="AB1872" s="259"/>
      <c r="AC1872" s="259"/>
      <c r="AD1872" s="259"/>
      <c r="AE1872" s="259"/>
      <c r="AF1872" s="259"/>
      <c r="AG1872" s="337">
        <v>2025</v>
      </c>
      <c r="AH1872" s="166" t="s">
        <v>3050</v>
      </c>
      <c r="AI1872" s="166"/>
      <c r="AJ1872" s="134">
        <f t="shared" si="373"/>
        <v>1783</v>
      </c>
      <c r="AK1872" s="35" t="s">
        <v>153</v>
      </c>
      <c r="AL1872" s="134" t="str">
        <f t="shared" si="374"/>
        <v>1783.</v>
      </c>
      <c r="AM1872" s="129"/>
      <c r="AN1872" s="35"/>
      <c r="AO1872" s="193"/>
    </row>
    <row r="1873" spans="1:41" ht="22.5" hidden="1" customHeight="1" x14ac:dyDescent="0.25">
      <c r="A1873" s="68" t="s">
        <v>4967</v>
      </c>
      <c r="B1873" s="25">
        <v>3321</v>
      </c>
      <c r="C1873" s="168" t="s">
        <v>688</v>
      </c>
      <c r="D1873" s="25">
        <v>1967</v>
      </c>
      <c r="E1873" s="68" t="s">
        <v>2932</v>
      </c>
      <c r="F1873" s="68" t="s">
        <v>2934</v>
      </c>
      <c r="G1873" s="25">
        <v>5</v>
      </c>
      <c r="H1873" s="25">
        <v>4</v>
      </c>
      <c r="I1873" s="250">
        <v>2871.7</v>
      </c>
      <c r="J1873" s="137">
        <v>2562.3000000000002</v>
      </c>
      <c r="K1873" s="263">
        <v>2562.3000000000002</v>
      </c>
      <c r="L1873" s="12">
        <v>80</v>
      </c>
      <c r="M1873" s="250">
        <f t="shared" si="375"/>
        <v>1360680</v>
      </c>
      <c r="N1873" s="250"/>
      <c r="O1873" s="250"/>
      <c r="P1873" s="250"/>
      <c r="Q1873" s="137">
        <f t="shared" si="376"/>
        <v>1360680</v>
      </c>
      <c r="R1873" s="250">
        <v>1360680</v>
      </c>
      <c r="S1873" s="255"/>
      <c r="T1873" s="250"/>
      <c r="U1873" s="250"/>
      <c r="V1873" s="250"/>
      <c r="W1873" s="250"/>
      <c r="X1873" s="250"/>
      <c r="Y1873" s="250"/>
      <c r="Z1873" s="250"/>
      <c r="AA1873" s="250"/>
      <c r="AB1873" s="250"/>
      <c r="AC1873" s="250"/>
      <c r="AD1873" s="250"/>
      <c r="AE1873" s="250"/>
      <c r="AF1873" s="250"/>
      <c r="AG1873" s="337">
        <v>2025</v>
      </c>
      <c r="AH1873" s="218" t="s">
        <v>3052</v>
      </c>
      <c r="AI1873" s="218"/>
      <c r="AJ1873" s="134">
        <f t="shared" si="373"/>
        <v>1784</v>
      </c>
      <c r="AK1873" s="35" t="s">
        <v>153</v>
      </c>
      <c r="AL1873" s="134" t="str">
        <f t="shared" si="374"/>
        <v>1784.</v>
      </c>
      <c r="AM1873" s="129"/>
      <c r="AN1873" s="35"/>
      <c r="AO1873" s="193"/>
    </row>
    <row r="1874" spans="1:41" ht="22.5" hidden="1" customHeight="1" x14ac:dyDescent="0.25">
      <c r="A1874" s="68" t="s">
        <v>4968</v>
      </c>
      <c r="B1874" s="25">
        <v>3328</v>
      </c>
      <c r="C1874" s="211" t="s">
        <v>832</v>
      </c>
      <c r="D1874" s="117">
        <v>1970</v>
      </c>
      <c r="E1874" s="68" t="s">
        <v>2932</v>
      </c>
      <c r="F1874" s="68" t="s">
        <v>2934</v>
      </c>
      <c r="G1874" s="25">
        <v>3</v>
      </c>
      <c r="H1874" s="25">
        <v>2</v>
      </c>
      <c r="I1874" s="170">
        <v>831.5</v>
      </c>
      <c r="J1874" s="137">
        <v>787.5</v>
      </c>
      <c r="K1874" s="170">
        <v>787.5</v>
      </c>
      <c r="L1874" s="12">
        <v>22</v>
      </c>
      <c r="M1874" s="250">
        <f t="shared" si="375"/>
        <v>1559424</v>
      </c>
      <c r="N1874" s="250"/>
      <c r="O1874" s="250"/>
      <c r="P1874" s="250"/>
      <c r="Q1874" s="137">
        <f t="shared" si="376"/>
        <v>1559424</v>
      </c>
      <c r="R1874" s="259">
        <v>1559424</v>
      </c>
      <c r="S1874" s="260"/>
      <c r="T1874" s="259"/>
      <c r="U1874" s="259"/>
      <c r="V1874" s="259"/>
      <c r="W1874" s="259"/>
      <c r="X1874" s="259"/>
      <c r="Y1874" s="259"/>
      <c r="Z1874" s="259"/>
      <c r="AA1874" s="259"/>
      <c r="AB1874" s="259"/>
      <c r="AC1874" s="259"/>
      <c r="AD1874" s="259"/>
      <c r="AE1874" s="259"/>
      <c r="AF1874" s="259"/>
      <c r="AG1874" s="337">
        <v>2025</v>
      </c>
      <c r="AH1874" s="166" t="s">
        <v>3050</v>
      </c>
      <c r="AI1874" s="166"/>
      <c r="AJ1874" s="134">
        <f t="shared" si="373"/>
        <v>1785</v>
      </c>
      <c r="AK1874" s="35" t="s">
        <v>153</v>
      </c>
      <c r="AL1874" s="134" t="str">
        <f t="shared" si="374"/>
        <v>1785.</v>
      </c>
      <c r="AM1874" s="129"/>
      <c r="AN1874" s="35"/>
      <c r="AO1874" s="193"/>
    </row>
    <row r="1875" spans="1:41" ht="22.5" hidden="1" customHeight="1" x14ac:dyDescent="0.25">
      <c r="A1875" s="68" t="s">
        <v>4969</v>
      </c>
      <c r="B1875" s="25">
        <v>3330</v>
      </c>
      <c r="C1875" s="36" t="s">
        <v>1728</v>
      </c>
      <c r="D1875" s="25">
        <v>2000</v>
      </c>
      <c r="E1875" s="68" t="s">
        <v>2932</v>
      </c>
      <c r="F1875" s="68" t="s">
        <v>2934</v>
      </c>
      <c r="G1875" s="25">
        <v>5</v>
      </c>
      <c r="H1875" s="25">
        <v>4</v>
      </c>
      <c r="I1875" s="250">
        <v>4192</v>
      </c>
      <c r="J1875" s="250">
        <v>3711.1</v>
      </c>
      <c r="K1875" s="263">
        <v>3711.1</v>
      </c>
      <c r="L1875" s="12">
        <v>36</v>
      </c>
      <c r="M1875" s="250">
        <f t="shared" si="375"/>
        <v>476506</v>
      </c>
      <c r="N1875" s="250"/>
      <c r="O1875" s="250"/>
      <c r="P1875" s="250"/>
      <c r="Q1875" s="137">
        <f t="shared" si="376"/>
        <v>476506</v>
      </c>
      <c r="R1875" s="250"/>
      <c r="S1875" s="255"/>
      <c r="T1875" s="250"/>
      <c r="U1875" s="250"/>
      <c r="V1875" s="250"/>
      <c r="W1875" s="250"/>
      <c r="X1875" s="250"/>
      <c r="Y1875" s="250"/>
      <c r="Z1875" s="250"/>
      <c r="AA1875" s="250">
        <v>178</v>
      </c>
      <c r="AB1875" s="250">
        <f>AA1875*2677</f>
        <v>476506</v>
      </c>
      <c r="AC1875" s="250"/>
      <c r="AD1875" s="250"/>
      <c r="AE1875" s="250"/>
      <c r="AF1875" s="250"/>
      <c r="AG1875" s="337">
        <v>2025</v>
      </c>
      <c r="AH1875" s="166"/>
      <c r="AI1875" s="166"/>
      <c r="AJ1875" s="134">
        <f t="shared" si="373"/>
        <v>1786</v>
      </c>
      <c r="AK1875" s="35" t="s">
        <v>153</v>
      </c>
      <c r="AL1875" s="134" t="str">
        <f t="shared" si="374"/>
        <v>1786.</v>
      </c>
      <c r="AM1875" s="129"/>
      <c r="AN1875" s="35"/>
      <c r="AO1875" s="193"/>
    </row>
    <row r="1876" spans="1:41" ht="22.5" hidden="1" customHeight="1" x14ac:dyDescent="0.25">
      <c r="A1876" s="68" t="s">
        <v>4970</v>
      </c>
      <c r="B1876" s="25">
        <v>3339</v>
      </c>
      <c r="C1876" s="36" t="s">
        <v>1732</v>
      </c>
      <c r="D1876" s="25">
        <v>1971</v>
      </c>
      <c r="E1876" s="68" t="s">
        <v>2932</v>
      </c>
      <c r="F1876" s="68" t="s">
        <v>2934</v>
      </c>
      <c r="G1876" s="25">
        <v>5</v>
      </c>
      <c r="H1876" s="25">
        <v>4</v>
      </c>
      <c r="I1876" s="250">
        <v>3452.1</v>
      </c>
      <c r="J1876" s="250">
        <v>3233.4</v>
      </c>
      <c r="K1876" s="263">
        <v>3122.4</v>
      </c>
      <c r="L1876" s="12">
        <v>122</v>
      </c>
      <c r="M1876" s="250">
        <f t="shared" si="375"/>
        <v>1388832</v>
      </c>
      <c r="N1876" s="250"/>
      <c r="O1876" s="250"/>
      <c r="P1876" s="250"/>
      <c r="Q1876" s="137">
        <f t="shared" si="376"/>
        <v>1388832</v>
      </c>
      <c r="R1876" s="250">
        <v>1388832</v>
      </c>
      <c r="S1876" s="255"/>
      <c r="T1876" s="250"/>
      <c r="U1876" s="250"/>
      <c r="V1876" s="250"/>
      <c r="W1876" s="250"/>
      <c r="X1876" s="250"/>
      <c r="Y1876" s="250"/>
      <c r="Z1876" s="250"/>
      <c r="AA1876" s="250"/>
      <c r="AB1876" s="250"/>
      <c r="AC1876" s="250"/>
      <c r="AD1876" s="250"/>
      <c r="AE1876" s="137"/>
      <c r="AF1876" s="335"/>
      <c r="AG1876" s="337">
        <v>2025</v>
      </c>
      <c r="AH1876" s="218" t="s">
        <v>3052</v>
      </c>
      <c r="AI1876" s="218"/>
      <c r="AJ1876" s="134">
        <f t="shared" si="373"/>
        <v>1787</v>
      </c>
      <c r="AK1876" s="35" t="s">
        <v>153</v>
      </c>
      <c r="AL1876" s="134" t="str">
        <f t="shared" si="374"/>
        <v>1787.</v>
      </c>
      <c r="AM1876" s="129"/>
      <c r="AN1876" s="35"/>
      <c r="AO1876" s="193"/>
    </row>
    <row r="1877" spans="1:41" ht="22.5" hidden="1" customHeight="1" x14ac:dyDescent="0.25">
      <c r="A1877" s="68" t="s">
        <v>4971</v>
      </c>
      <c r="B1877" s="25">
        <v>3377</v>
      </c>
      <c r="C1877" s="36" t="s">
        <v>1739</v>
      </c>
      <c r="D1877" s="25">
        <v>1961</v>
      </c>
      <c r="E1877" s="68" t="s">
        <v>2932</v>
      </c>
      <c r="F1877" s="68" t="s">
        <v>2934</v>
      </c>
      <c r="G1877" s="25">
        <v>2</v>
      </c>
      <c r="H1877" s="25">
        <v>2</v>
      </c>
      <c r="I1877" s="250">
        <v>605.32000000000005</v>
      </c>
      <c r="J1877" s="250">
        <v>562.6</v>
      </c>
      <c r="K1877" s="263">
        <v>562.6</v>
      </c>
      <c r="L1877" s="12">
        <v>16</v>
      </c>
      <c r="M1877" s="250">
        <f t="shared" si="375"/>
        <v>114320</v>
      </c>
      <c r="N1877" s="250"/>
      <c r="O1877" s="250"/>
      <c r="P1877" s="250"/>
      <c r="Q1877" s="137">
        <f t="shared" si="376"/>
        <v>114320</v>
      </c>
      <c r="R1877" s="250">
        <v>114320</v>
      </c>
      <c r="S1877" s="255"/>
      <c r="T1877" s="250"/>
      <c r="U1877" s="250"/>
      <c r="V1877" s="250"/>
      <c r="W1877" s="250"/>
      <c r="X1877" s="250"/>
      <c r="Y1877" s="250"/>
      <c r="Z1877" s="250"/>
      <c r="AA1877" s="250"/>
      <c r="AB1877" s="250"/>
      <c r="AC1877" s="250"/>
      <c r="AD1877" s="250"/>
      <c r="AE1877" s="250"/>
      <c r="AF1877" s="250"/>
      <c r="AG1877" s="337">
        <v>2025</v>
      </c>
      <c r="AH1877" s="218" t="s">
        <v>3048</v>
      </c>
      <c r="AI1877" s="218"/>
      <c r="AJ1877" s="134">
        <f t="shared" si="373"/>
        <v>1788</v>
      </c>
      <c r="AK1877" s="35" t="s">
        <v>153</v>
      </c>
      <c r="AL1877" s="134" t="str">
        <f t="shared" si="374"/>
        <v>1788.</v>
      </c>
      <c r="AM1877" s="129"/>
      <c r="AN1877" s="35"/>
      <c r="AO1877" s="193"/>
    </row>
    <row r="1878" spans="1:41" ht="22.5" hidden="1" customHeight="1" x14ac:dyDescent="0.25">
      <c r="A1878" s="68" t="s">
        <v>4972</v>
      </c>
      <c r="B1878" s="25">
        <v>3381</v>
      </c>
      <c r="C1878" s="36" t="s">
        <v>1180</v>
      </c>
      <c r="D1878" s="25">
        <v>1949</v>
      </c>
      <c r="E1878" s="119" t="s">
        <v>2932</v>
      </c>
      <c r="F1878" s="68" t="s">
        <v>2934</v>
      </c>
      <c r="G1878" s="25">
        <v>3</v>
      </c>
      <c r="H1878" s="25">
        <v>2</v>
      </c>
      <c r="I1878" s="335">
        <v>1338.5</v>
      </c>
      <c r="J1878" s="335">
        <v>972</v>
      </c>
      <c r="K1878" s="335">
        <v>972</v>
      </c>
      <c r="L1878" s="12">
        <v>15</v>
      </c>
      <c r="M1878" s="250">
        <f t="shared" si="375"/>
        <v>1076165</v>
      </c>
      <c r="N1878" s="250"/>
      <c r="O1878" s="250"/>
      <c r="P1878" s="250"/>
      <c r="Q1878" s="137">
        <f t="shared" si="376"/>
        <v>1076165</v>
      </c>
      <c r="R1878" s="250">
        <v>1076165</v>
      </c>
      <c r="S1878" s="255"/>
      <c r="T1878" s="250"/>
      <c r="U1878" s="335"/>
      <c r="V1878" s="335"/>
      <c r="W1878" s="250"/>
      <c r="X1878" s="250"/>
      <c r="Y1878" s="250"/>
      <c r="Z1878" s="250"/>
      <c r="AA1878" s="250"/>
      <c r="AB1878" s="250"/>
      <c r="AC1878" s="250"/>
      <c r="AD1878" s="250"/>
      <c r="AE1878" s="137"/>
      <c r="AF1878" s="335"/>
      <c r="AG1878" s="337">
        <v>2025</v>
      </c>
      <c r="AH1878" s="218" t="s">
        <v>3050</v>
      </c>
      <c r="AI1878" s="218"/>
      <c r="AJ1878" s="134">
        <f t="shared" si="373"/>
        <v>1789</v>
      </c>
      <c r="AK1878" s="35" t="s">
        <v>153</v>
      </c>
      <c r="AL1878" s="134" t="str">
        <f t="shared" si="374"/>
        <v>1789.</v>
      </c>
      <c r="AM1878" s="129"/>
      <c r="AN1878" s="35"/>
      <c r="AO1878" s="193"/>
    </row>
    <row r="1879" spans="1:41" ht="22.5" hidden="1" customHeight="1" x14ac:dyDescent="0.25">
      <c r="A1879" s="68" t="s">
        <v>4973</v>
      </c>
      <c r="B1879" s="25">
        <v>3383</v>
      </c>
      <c r="C1879" s="333" t="s">
        <v>884</v>
      </c>
      <c r="D1879" s="117">
        <v>1963</v>
      </c>
      <c r="E1879" s="118" t="s">
        <v>2932</v>
      </c>
      <c r="F1879" s="68" t="s">
        <v>2934</v>
      </c>
      <c r="G1879" s="117">
        <v>3</v>
      </c>
      <c r="H1879" s="117">
        <v>2</v>
      </c>
      <c r="I1879" s="335">
        <v>1019.1</v>
      </c>
      <c r="J1879" s="137">
        <v>945.9</v>
      </c>
      <c r="K1879" s="170">
        <v>945.9</v>
      </c>
      <c r="L1879" s="12">
        <v>29</v>
      </c>
      <c r="M1879" s="250">
        <f t="shared" si="375"/>
        <v>440583</v>
      </c>
      <c r="N1879" s="250"/>
      <c r="O1879" s="250"/>
      <c r="P1879" s="250"/>
      <c r="Q1879" s="137">
        <f t="shared" si="376"/>
        <v>440583</v>
      </c>
      <c r="R1879" s="259">
        <v>440583</v>
      </c>
      <c r="S1879" s="260"/>
      <c r="T1879" s="259"/>
      <c r="U1879" s="259"/>
      <c r="V1879" s="259"/>
      <c r="W1879" s="259"/>
      <c r="X1879" s="259"/>
      <c r="Y1879" s="259"/>
      <c r="Z1879" s="259"/>
      <c r="AA1879" s="259"/>
      <c r="AB1879" s="259"/>
      <c r="AC1879" s="259"/>
      <c r="AD1879" s="259"/>
      <c r="AE1879" s="259"/>
      <c r="AF1879" s="259"/>
      <c r="AG1879" s="337">
        <v>2025</v>
      </c>
      <c r="AH1879" s="166" t="s">
        <v>3049</v>
      </c>
      <c r="AI1879" s="166"/>
      <c r="AJ1879" s="134">
        <f t="shared" si="373"/>
        <v>1790</v>
      </c>
      <c r="AK1879" s="35" t="s">
        <v>153</v>
      </c>
      <c r="AL1879" s="134" t="str">
        <f t="shared" si="374"/>
        <v>1790.</v>
      </c>
      <c r="AM1879" s="129"/>
      <c r="AN1879" s="35"/>
      <c r="AO1879" s="193"/>
    </row>
    <row r="1880" spans="1:41" ht="22.5" hidden="1" customHeight="1" x14ac:dyDescent="0.25">
      <c r="A1880" s="68" t="s">
        <v>4974</v>
      </c>
      <c r="B1880" s="25">
        <v>3393</v>
      </c>
      <c r="C1880" s="211" t="s">
        <v>842</v>
      </c>
      <c r="D1880" s="117">
        <v>1977</v>
      </c>
      <c r="E1880" s="68" t="s">
        <v>2932</v>
      </c>
      <c r="F1880" s="68" t="s">
        <v>2934</v>
      </c>
      <c r="G1880" s="25">
        <v>5</v>
      </c>
      <c r="H1880" s="25">
        <v>5</v>
      </c>
      <c r="I1880" s="170">
        <v>5866.7</v>
      </c>
      <c r="J1880" s="137">
        <v>5714</v>
      </c>
      <c r="K1880" s="170">
        <v>5714</v>
      </c>
      <c r="L1880" s="12">
        <v>163</v>
      </c>
      <c r="M1880" s="250">
        <f t="shared" si="375"/>
        <v>1157490</v>
      </c>
      <c r="N1880" s="250"/>
      <c r="O1880" s="250"/>
      <c r="P1880" s="250"/>
      <c r="Q1880" s="137">
        <f t="shared" si="376"/>
        <v>1157490</v>
      </c>
      <c r="R1880" s="259">
        <v>1157490</v>
      </c>
      <c r="S1880" s="260"/>
      <c r="T1880" s="259"/>
      <c r="U1880" s="259"/>
      <c r="V1880" s="259"/>
      <c r="W1880" s="259"/>
      <c r="X1880" s="259"/>
      <c r="Y1880" s="259"/>
      <c r="Z1880" s="259"/>
      <c r="AA1880" s="259"/>
      <c r="AB1880" s="259"/>
      <c r="AC1880" s="259"/>
      <c r="AD1880" s="259"/>
      <c r="AE1880" s="137"/>
      <c r="AF1880" s="259"/>
      <c r="AG1880" s="337">
        <v>2025</v>
      </c>
      <c r="AH1880" s="166" t="s">
        <v>3048</v>
      </c>
      <c r="AI1880" s="166"/>
      <c r="AJ1880" s="134">
        <f t="shared" si="373"/>
        <v>1791</v>
      </c>
      <c r="AK1880" s="35" t="s">
        <v>153</v>
      </c>
      <c r="AL1880" s="134" t="str">
        <f t="shared" si="374"/>
        <v>1791.</v>
      </c>
      <c r="AM1880" s="129"/>
      <c r="AN1880" s="35"/>
      <c r="AO1880" s="193"/>
    </row>
    <row r="1881" spans="1:41" ht="22.5" hidden="1" customHeight="1" x14ac:dyDescent="0.25">
      <c r="A1881" s="68" t="s">
        <v>4975</v>
      </c>
      <c r="B1881" s="25">
        <v>3397</v>
      </c>
      <c r="C1881" s="168" t="s">
        <v>1184</v>
      </c>
      <c r="D1881" s="25">
        <v>1946</v>
      </c>
      <c r="E1881" s="68" t="s">
        <v>2932</v>
      </c>
      <c r="F1881" s="68" t="s">
        <v>2934</v>
      </c>
      <c r="G1881" s="25">
        <v>3</v>
      </c>
      <c r="H1881" s="25">
        <v>3</v>
      </c>
      <c r="I1881" s="250">
        <v>1529.7</v>
      </c>
      <c r="J1881" s="137">
        <v>1366.9</v>
      </c>
      <c r="K1881" s="263">
        <v>1366.9</v>
      </c>
      <c r="L1881" s="12">
        <v>51</v>
      </c>
      <c r="M1881" s="250">
        <f t="shared" si="375"/>
        <v>514440</v>
      </c>
      <c r="N1881" s="250"/>
      <c r="O1881" s="250"/>
      <c r="P1881" s="250"/>
      <c r="Q1881" s="137">
        <f t="shared" si="376"/>
        <v>514440</v>
      </c>
      <c r="R1881" s="250">
        <v>514440</v>
      </c>
      <c r="S1881" s="255"/>
      <c r="T1881" s="250"/>
      <c r="U1881" s="250"/>
      <c r="V1881" s="250"/>
      <c r="W1881" s="250"/>
      <c r="X1881" s="250"/>
      <c r="Y1881" s="250"/>
      <c r="Z1881" s="250"/>
      <c r="AA1881" s="250"/>
      <c r="AB1881" s="250"/>
      <c r="AC1881" s="250"/>
      <c r="AD1881" s="250"/>
      <c r="AE1881" s="250"/>
      <c r="AF1881" s="250"/>
      <c r="AG1881" s="337">
        <v>2025</v>
      </c>
      <c r="AH1881" s="218" t="s">
        <v>3048</v>
      </c>
      <c r="AI1881" s="218"/>
      <c r="AJ1881" s="134">
        <f t="shared" si="373"/>
        <v>1792</v>
      </c>
      <c r="AK1881" s="35" t="s">
        <v>153</v>
      </c>
      <c r="AL1881" s="134" t="str">
        <f t="shared" si="374"/>
        <v>1792.</v>
      </c>
      <c r="AM1881" s="129"/>
      <c r="AN1881" s="35"/>
      <c r="AO1881" s="193"/>
    </row>
    <row r="1882" spans="1:41" ht="22.5" hidden="1" customHeight="1" x14ac:dyDescent="0.25">
      <c r="A1882" s="68" t="s">
        <v>4976</v>
      </c>
      <c r="B1882" s="25">
        <v>3417</v>
      </c>
      <c r="C1882" s="36" t="s">
        <v>1747</v>
      </c>
      <c r="D1882" s="117">
        <v>1947</v>
      </c>
      <c r="E1882" s="118" t="s">
        <v>2932</v>
      </c>
      <c r="F1882" s="68" t="s">
        <v>2934</v>
      </c>
      <c r="G1882" s="117">
        <v>5</v>
      </c>
      <c r="H1882" s="117">
        <v>1</v>
      </c>
      <c r="I1882" s="335">
        <v>796.5</v>
      </c>
      <c r="J1882" s="170">
        <v>743.5</v>
      </c>
      <c r="K1882" s="170">
        <v>743.5</v>
      </c>
      <c r="L1882" s="12">
        <v>12</v>
      </c>
      <c r="M1882" s="250">
        <f t="shared" si="375"/>
        <v>85740</v>
      </c>
      <c r="N1882" s="250"/>
      <c r="O1882" s="250"/>
      <c r="P1882" s="250"/>
      <c r="Q1882" s="137">
        <f t="shared" si="376"/>
        <v>85740</v>
      </c>
      <c r="R1882" s="250">
        <v>85740</v>
      </c>
      <c r="S1882" s="255"/>
      <c r="T1882" s="250"/>
      <c r="U1882" s="250"/>
      <c r="V1882" s="250"/>
      <c r="W1882" s="250"/>
      <c r="X1882" s="250"/>
      <c r="Y1882" s="250"/>
      <c r="Z1882" s="250"/>
      <c r="AA1882" s="250"/>
      <c r="AB1882" s="250"/>
      <c r="AC1882" s="250"/>
      <c r="AD1882" s="250"/>
      <c r="AE1882" s="250"/>
      <c r="AF1882" s="250"/>
      <c r="AG1882" s="337">
        <v>2025</v>
      </c>
      <c r="AH1882" s="218" t="s">
        <v>3048</v>
      </c>
      <c r="AI1882" s="218"/>
      <c r="AJ1882" s="134">
        <f t="shared" ref="AJ1882:AJ1945" si="377">MAX(AJ1878:AJ1881)+1</f>
        <v>1793</v>
      </c>
      <c r="AK1882" s="35" t="s">
        <v>153</v>
      </c>
      <c r="AL1882" s="134" t="str">
        <f t="shared" ref="AL1882:AL1945" si="378">CONCATENATE(AJ1882,AK1882)</f>
        <v>1793.</v>
      </c>
      <c r="AM1882" s="129"/>
      <c r="AN1882" s="35"/>
      <c r="AO1882" s="193"/>
    </row>
    <row r="1883" spans="1:41" ht="22.5" hidden="1" customHeight="1" x14ac:dyDescent="0.25">
      <c r="A1883" s="68" t="s">
        <v>4977</v>
      </c>
      <c r="B1883" s="25">
        <v>3424</v>
      </c>
      <c r="C1883" s="211" t="s">
        <v>705</v>
      </c>
      <c r="D1883" s="117">
        <v>1965</v>
      </c>
      <c r="E1883" s="68" t="s">
        <v>2932</v>
      </c>
      <c r="F1883" s="68" t="s">
        <v>2934</v>
      </c>
      <c r="G1883" s="25">
        <v>2</v>
      </c>
      <c r="H1883" s="25">
        <v>1</v>
      </c>
      <c r="I1883" s="170">
        <v>424.8</v>
      </c>
      <c r="J1883" s="137">
        <v>383.6</v>
      </c>
      <c r="K1883" s="170">
        <v>383.6</v>
      </c>
      <c r="L1883" s="12">
        <v>22</v>
      </c>
      <c r="M1883" s="250">
        <f t="shared" si="375"/>
        <v>234600</v>
      </c>
      <c r="N1883" s="250"/>
      <c r="O1883" s="250"/>
      <c r="P1883" s="250"/>
      <c r="Q1883" s="137">
        <f t="shared" si="376"/>
        <v>234600</v>
      </c>
      <c r="R1883" s="259">
        <v>234600</v>
      </c>
      <c r="S1883" s="260"/>
      <c r="T1883" s="259"/>
      <c r="U1883" s="259"/>
      <c r="V1883" s="259"/>
      <c r="W1883" s="259"/>
      <c r="X1883" s="259"/>
      <c r="Y1883" s="259"/>
      <c r="Z1883" s="259"/>
      <c r="AA1883" s="259"/>
      <c r="AB1883" s="259"/>
      <c r="AC1883" s="259"/>
      <c r="AD1883" s="259"/>
      <c r="AE1883" s="259"/>
      <c r="AF1883" s="259"/>
      <c r="AG1883" s="337">
        <v>2025</v>
      </c>
      <c r="AH1883" s="166" t="s">
        <v>3052</v>
      </c>
      <c r="AI1883" s="166"/>
      <c r="AJ1883" s="134">
        <f t="shared" si="377"/>
        <v>1794</v>
      </c>
      <c r="AK1883" s="35" t="s">
        <v>153</v>
      </c>
      <c r="AL1883" s="134" t="str">
        <f t="shared" si="378"/>
        <v>1794.</v>
      </c>
      <c r="AM1883" s="129"/>
      <c r="AN1883" s="35"/>
      <c r="AO1883" s="193"/>
    </row>
    <row r="1884" spans="1:41" ht="22.5" hidden="1" customHeight="1" x14ac:dyDescent="0.25">
      <c r="A1884" s="68" t="s">
        <v>4978</v>
      </c>
      <c r="B1884" s="25">
        <v>3426</v>
      </c>
      <c r="C1884" s="36" t="s">
        <v>1748</v>
      </c>
      <c r="D1884" s="25">
        <v>1997</v>
      </c>
      <c r="E1884" s="68" t="s">
        <v>2932</v>
      </c>
      <c r="F1884" s="68" t="s">
        <v>2935</v>
      </c>
      <c r="G1884" s="25">
        <v>2</v>
      </c>
      <c r="H1884" s="25">
        <v>1</v>
      </c>
      <c r="I1884" s="250">
        <v>637.5</v>
      </c>
      <c r="J1884" s="250">
        <v>544.9</v>
      </c>
      <c r="K1884" s="263">
        <v>544.9</v>
      </c>
      <c r="L1884" s="12">
        <v>18</v>
      </c>
      <c r="M1884" s="250">
        <f t="shared" si="375"/>
        <v>519808</v>
      </c>
      <c r="N1884" s="250"/>
      <c r="O1884" s="250"/>
      <c r="P1884" s="250"/>
      <c r="Q1884" s="137">
        <f t="shared" si="376"/>
        <v>519808</v>
      </c>
      <c r="R1884" s="250">
        <v>519808</v>
      </c>
      <c r="S1884" s="255"/>
      <c r="T1884" s="250"/>
      <c r="U1884" s="250"/>
      <c r="V1884" s="250"/>
      <c r="W1884" s="250"/>
      <c r="X1884" s="250"/>
      <c r="Y1884" s="250"/>
      <c r="Z1884" s="250"/>
      <c r="AA1884" s="250"/>
      <c r="AB1884" s="250"/>
      <c r="AC1884" s="250"/>
      <c r="AD1884" s="250"/>
      <c r="AE1884" s="250"/>
      <c r="AF1884" s="250"/>
      <c r="AG1884" s="337">
        <v>2025</v>
      </c>
      <c r="AH1884" s="218" t="s">
        <v>3050</v>
      </c>
      <c r="AI1884" s="218"/>
      <c r="AJ1884" s="134">
        <f t="shared" si="377"/>
        <v>1795</v>
      </c>
      <c r="AK1884" s="35" t="s">
        <v>153</v>
      </c>
      <c r="AL1884" s="134" t="str">
        <f t="shared" si="378"/>
        <v>1795.</v>
      </c>
      <c r="AM1884" s="129"/>
      <c r="AN1884" s="35"/>
      <c r="AO1884" s="193"/>
    </row>
    <row r="1885" spans="1:41" ht="22.5" hidden="1" customHeight="1" x14ac:dyDescent="0.25">
      <c r="A1885" s="68" t="s">
        <v>4979</v>
      </c>
      <c r="B1885" s="25">
        <v>3428</v>
      </c>
      <c r="C1885" s="36" t="s">
        <v>1750</v>
      </c>
      <c r="D1885" s="25">
        <v>1997</v>
      </c>
      <c r="E1885" s="68" t="s">
        <v>2932</v>
      </c>
      <c r="F1885" s="68" t="s">
        <v>2935</v>
      </c>
      <c r="G1885" s="25">
        <v>2</v>
      </c>
      <c r="H1885" s="25">
        <v>1</v>
      </c>
      <c r="I1885" s="250">
        <v>636</v>
      </c>
      <c r="J1885" s="250">
        <v>543.5</v>
      </c>
      <c r="K1885" s="263">
        <v>543.5</v>
      </c>
      <c r="L1885" s="12">
        <v>15</v>
      </c>
      <c r="M1885" s="250">
        <f t="shared" si="375"/>
        <v>147888</v>
      </c>
      <c r="N1885" s="250"/>
      <c r="O1885" s="250"/>
      <c r="P1885" s="250"/>
      <c r="Q1885" s="137">
        <f t="shared" si="376"/>
        <v>147888</v>
      </c>
      <c r="R1885" s="250">
        <v>147888</v>
      </c>
      <c r="S1885" s="255"/>
      <c r="T1885" s="250"/>
      <c r="U1885" s="250"/>
      <c r="V1885" s="250"/>
      <c r="W1885" s="250"/>
      <c r="X1885" s="250"/>
      <c r="Y1885" s="250"/>
      <c r="Z1885" s="250"/>
      <c r="AA1885" s="250"/>
      <c r="AB1885" s="250"/>
      <c r="AC1885" s="250"/>
      <c r="AD1885" s="250"/>
      <c r="AE1885" s="250"/>
      <c r="AF1885" s="250"/>
      <c r="AG1885" s="337">
        <v>2025</v>
      </c>
      <c r="AH1885" s="218" t="s">
        <v>3049</v>
      </c>
      <c r="AI1885" s="218"/>
      <c r="AJ1885" s="134">
        <f t="shared" si="377"/>
        <v>1796</v>
      </c>
      <c r="AK1885" s="35" t="s">
        <v>153</v>
      </c>
      <c r="AL1885" s="134" t="str">
        <f t="shared" si="378"/>
        <v>1796.</v>
      </c>
      <c r="AM1885" s="129"/>
      <c r="AN1885" s="35"/>
      <c r="AO1885" s="193"/>
    </row>
    <row r="1886" spans="1:41" ht="22.5" hidden="1" customHeight="1" x14ac:dyDescent="0.25">
      <c r="A1886" s="68" t="s">
        <v>4980</v>
      </c>
      <c r="B1886" s="25">
        <v>3435</v>
      </c>
      <c r="C1886" s="36" t="s">
        <v>1753</v>
      </c>
      <c r="D1886" s="25">
        <v>1997</v>
      </c>
      <c r="E1886" s="68" t="s">
        <v>2932</v>
      </c>
      <c r="F1886" s="68" t="s">
        <v>2935</v>
      </c>
      <c r="G1886" s="25">
        <v>2</v>
      </c>
      <c r="H1886" s="25">
        <v>1</v>
      </c>
      <c r="I1886" s="250">
        <v>638.6</v>
      </c>
      <c r="J1886" s="250">
        <v>545.70000000000005</v>
      </c>
      <c r="K1886" s="263">
        <v>545.70000000000005</v>
      </c>
      <c r="L1886" s="12">
        <v>25</v>
      </c>
      <c r="M1886" s="250">
        <f t="shared" si="375"/>
        <v>147888</v>
      </c>
      <c r="N1886" s="250"/>
      <c r="O1886" s="250"/>
      <c r="P1886" s="250"/>
      <c r="Q1886" s="137">
        <f t="shared" si="376"/>
        <v>147888</v>
      </c>
      <c r="R1886" s="259">
        <v>147888</v>
      </c>
      <c r="S1886" s="260"/>
      <c r="T1886" s="259"/>
      <c r="U1886" s="259"/>
      <c r="V1886" s="259"/>
      <c r="W1886" s="259"/>
      <c r="X1886" s="259"/>
      <c r="Y1886" s="259"/>
      <c r="Z1886" s="259"/>
      <c r="AA1886" s="259"/>
      <c r="AB1886" s="259"/>
      <c r="AC1886" s="259"/>
      <c r="AD1886" s="259"/>
      <c r="AE1886" s="259"/>
      <c r="AF1886" s="259"/>
      <c r="AG1886" s="337">
        <v>2025</v>
      </c>
      <c r="AH1886" s="166" t="s">
        <v>3049</v>
      </c>
      <c r="AI1886" s="166"/>
      <c r="AJ1886" s="134">
        <f t="shared" si="377"/>
        <v>1797</v>
      </c>
      <c r="AK1886" s="35" t="s">
        <v>153</v>
      </c>
      <c r="AL1886" s="134" t="str">
        <f t="shared" si="378"/>
        <v>1797.</v>
      </c>
      <c r="AM1886" s="129"/>
      <c r="AN1886" s="35"/>
      <c r="AO1886" s="193"/>
    </row>
    <row r="1887" spans="1:41" ht="22.5" hidden="1" customHeight="1" x14ac:dyDescent="0.25">
      <c r="A1887" s="68" t="s">
        <v>4981</v>
      </c>
      <c r="B1887" s="25">
        <v>3467</v>
      </c>
      <c r="C1887" s="168" t="s">
        <v>103</v>
      </c>
      <c r="D1887" s="25">
        <v>1961</v>
      </c>
      <c r="E1887" s="68" t="s">
        <v>2932</v>
      </c>
      <c r="F1887" s="68" t="s">
        <v>2934</v>
      </c>
      <c r="G1887" s="25">
        <v>3</v>
      </c>
      <c r="H1887" s="25">
        <v>2</v>
      </c>
      <c r="I1887" s="250">
        <v>1170.4000000000001</v>
      </c>
      <c r="J1887" s="137">
        <v>955.8</v>
      </c>
      <c r="K1887" s="263">
        <v>955.8</v>
      </c>
      <c r="L1887" s="12">
        <v>43</v>
      </c>
      <c r="M1887" s="250">
        <f t="shared" si="375"/>
        <v>2231195</v>
      </c>
      <c r="N1887" s="250"/>
      <c r="O1887" s="250"/>
      <c r="P1887" s="250"/>
      <c r="Q1887" s="137">
        <f t="shared" si="376"/>
        <v>2231195</v>
      </c>
      <c r="R1887" s="250">
        <f>326586+1904609</f>
        <v>2231195</v>
      </c>
      <c r="S1887" s="255"/>
      <c r="T1887" s="250"/>
      <c r="U1887" s="250"/>
      <c r="V1887" s="250"/>
      <c r="W1887" s="250"/>
      <c r="X1887" s="250"/>
      <c r="Y1887" s="250"/>
      <c r="Z1887" s="250"/>
      <c r="AA1887" s="250"/>
      <c r="AB1887" s="250"/>
      <c r="AC1887" s="250"/>
      <c r="AD1887" s="250"/>
      <c r="AE1887" s="250"/>
      <c r="AF1887" s="250"/>
      <c r="AG1887" s="337">
        <v>2025</v>
      </c>
      <c r="AH1887" s="218" t="s">
        <v>3064</v>
      </c>
      <c r="AI1887" s="218"/>
      <c r="AJ1887" s="134">
        <f t="shared" si="377"/>
        <v>1798</v>
      </c>
      <c r="AK1887" s="35" t="s">
        <v>153</v>
      </c>
      <c r="AL1887" s="134" t="str">
        <f t="shared" si="378"/>
        <v>1798.</v>
      </c>
      <c r="AM1887" s="129"/>
      <c r="AN1887" s="35"/>
      <c r="AO1887" s="193"/>
    </row>
    <row r="1888" spans="1:41" ht="22.5" hidden="1" customHeight="1" x14ac:dyDescent="0.25">
      <c r="A1888" s="68" t="s">
        <v>4982</v>
      </c>
      <c r="B1888" s="25">
        <v>3516</v>
      </c>
      <c r="C1888" s="36" t="s">
        <v>1771</v>
      </c>
      <c r="D1888" s="25">
        <v>1970</v>
      </c>
      <c r="E1888" s="68" t="s">
        <v>2932</v>
      </c>
      <c r="F1888" s="68" t="s">
        <v>2934</v>
      </c>
      <c r="G1888" s="25">
        <v>5</v>
      </c>
      <c r="H1888" s="25">
        <v>4</v>
      </c>
      <c r="I1888" s="250">
        <v>3375.3</v>
      </c>
      <c r="J1888" s="250">
        <v>3100.5</v>
      </c>
      <c r="K1888" s="263">
        <v>3100.5</v>
      </c>
      <c r="L1888" s="12">
        <v>64</v>
      </c>
      <c r="M1888" s="250">
        <f t="shared" si="375"/>
        <v>348010</v>
      </c>
      <c r="N1888" s="250"/>
      <c r="O1888" s="250"/>
      <c r="P1888" s="250"/>
      <c r="Q1888" s="137">
        <f t="shared" si="376"/>
        <v>348010</v>
      </c>
      <c r="R1888" s="250"/>
      <c r="S1888" s="255"/>
      <c r="T1888" s="250"/>
      <c r="U1888" s="250"/>
      <c r="V1888" s="250"/>
      <c r="W1888" s="250"/>
      <c r="X1888" s="250"/>
      <c r="Y1888" s="250"/>
      <c r="Z1888" s="250"/>
      <c r="AA1888" s="250">
        <v>130</v>
      </c>
      <c r="AB1888" s="250">
        <f>AA1888*2677</f>
        <v>348010</v>
      </c>
      <c r="AC1888" s="250"/>
      <c r="AD1888" s="250"/>
      <c r="AE1888" s="250"/>
      <c r="AF1888" s="250"/>
      <c r="AG1888" s="337">
        <v>2025</v>
      </c>
      <c r="AH1888" s="166"/>
      <c r="AI1888" s="166"/>
      <c r="AJ1888" s="134">
        <f t="shared" si="377"/>
        <v>1799</v>
      </c>
      <c r="AK1888" s="35" t="s">
        <v>153</v>
      </c>
      <c r="AL1888" s="134" t="str">
        <f t="shared" si="378"/>
        <v>1799.</v>
      </c>
      <c r="AM1888" s="129"/>
      <c r="AN1888" s="35"/>
      <c r="AO1888" s="193"/>
    </row>
    <row r="1889" spans="1:41" ht="22.5" hidden="1" customHeight="1" x14ac:dyDescent="0.25">
      <c r="A1889" s="68" t="s">
        <v>4983</v>
      </c>
      <c r="B1889" s="25">
        <v>3517</v>
      </c>
      <c r="C1889" s="168" t="s">
        <v>719</v>
      </c>
      <c r="D1889" s="25">
        <v>1949</v>
      </c>
      <c r="E1889" s="68" t="s">
        <v>2932</v>
      </c>
      <c r="F1889" s="68" t="s">
        <v>2934</v>
      </c>
      <c r="G1889" s="25">
        <v>3</v>
      </c>
      <c r="H1889" s="25">
        <v>2</v>
      </c>
      <c r="I1889" s="250">
        <v>775.9</v>
      </c>
      <c r="J1889" s="137">
        <v>708.7</v>
      </c>
      <c r="K1889" s="263">
        <v>708.7</v>
      </c>
      <c r="L1889" s="12">
        <v>13</v>
      </c>
      <c r="M1889" s="250">
        <f t="shared" si="375"/>
        <v>178625</v>
      </c>
      <c r="N1889" s="250"/>
      <c r="O1889" s="250"/>
      <c r="P1889" s="250"/>
      <c r="Q1889" s="137">
        <f t="shared" si="376"/>
        <v>178625</v>
      </c>
      <c r="R1889" s="250">
        <v>178625</v>
      </c>
      <c r="S1889" s="255"/>
      <c r="T1889" s="250"/>
      <c r="U1889" s="250"/>
      <c r="V1889" s="250"/>
      <c r="W1889" s="250"/>
      <c r="X1889" s="250"/>
      <c r="Y1889" s="250"/>
      <c r="Z1889" s="250"/>
      <c r="AA1889" s="250"/>
      <c r="AB1889" s="250"/>
      <c r="AC1889" s="250"/>
      <c r="AD1889" s="250"/>
      <c r="AE1889" s="250"/>
      <c r="AF1889" s="250"/>
      <c r="AG1889" s="337">
        <v>2025</v>
      </c>
      <c r="AH1889" s="218" t="s">
        <v>3048</v>
      </c>
      <c r="AI1889" s="218"/>
      <c r="AJ1889" s="134">
        <f t="shared" si="377"/>
        <v>1800</v>
      </c>
      <c r="AK1889" s="35" t="s">
        <v>153</v>
      </c>
      <c r="AL1889" s="134" t="str">
        <f t="shared" si="378"/>
        <v>1800.</v>
      </c>
      <c r="AM1889" s="129"/>
      <c r="AN1889" s="35"/>
      <c r="AO1889" s="193"/>
    </row>
    <row r="1890" spans="1:41" ht="22.5" hidden="1" customHeight="1" x14ac:dyDescent="0.25">
      <c r="A1890" s="68" t="s">
        <v>4984</v>
      </c>
      <c r="B1890" s="25">
        <v>3539</v>
      </c>
      <c r="C1890" s="36" t="s">
        <v>1773</v>
      </c>
      <c r="D1890" s="25">
        <v>1998</v>
      </c>
      <c r="E1890" s="68" t="s">
        <v>2932</v>
      </c>
      <c r="F1890" s="68" t="s">
        <v>2934</v>
      </c>
      <c r="G1890" s="25">
        <v>3</v>
      </c>
      <c r="H1890" s="25">
        <v>1</v>
      </c>
      <c r="I1890" s="250">
        <v>752.5</v>
      </c>
      <c r="J1890" s="250">
        <v>701.1</v>
      </c>
      <c r="K1890" s="263">
        <v>701.1</v>
      </c>
      <c r="L1890" s="12">
        <v>26</v>
      </c>
      <c r="M1890" s="250">
        <f t="shared" si="375"/>
        <v>246480</v>
      </c>
      <c r="N1890" s="250"/>
      <c r="O1890" s="250"/>
      <c r="P1890" s="250"/>
      <c r="Q1890" s="137">
        <f t="shared" si="376"/>
        <v>246480</v>
      </c>
      <c r="R1890" s="250">
        <v>246480</v>
      </c>
      <c r="S1890" s="255"/>
      <c r="T1890" s="250"/>
      <c r="U1890" s="250"/>
      <c r="V1890" s="250"/>
      <c r="W1890" s="250"/>
      <c r="X1890" s="250"/>
      <c r="Y1890" s="250"/>
      <c r="Z1890" s="250"/>
      <c r="AA1890" s="250"/>
      <c r="AB1890" s="250"/>
      <c r="AC1890" s="250"/>
      <c r="AD1890" s="250"/>
      <c r="AE1890" s="250"/>
      <c r="AF1890" s="250"/>
      <c r="AG1890" s="337">
        <v>2025</v>
      </c>
      <c r="AH1890" s="218" t="s">
        <v>3049</v>
      </c>
      <c r="AI1890" s="218"/>
      <c r="AJ1890" s="134">
        <f t="shared" si="377"/>
        <v>1801</v>
      </c>
      <c r="AK1890" s="35" t="s">
        <v>153</v>
      </c>
      <c r="AL1890" s="134" t="str">
        <f t="shared" si="378"/>
        <v>1801.</v>
      </c>
      <c r="AM1890" s="129"/>
      <c r="AN1890" s="35"/>
      <c r="AO1890" s="193"/>
    </row>
    <row r="1891" spans="1:41" ht="22.5" hidden="1" customHeight="1" x14ac:dyDescent="0.25">
      <c r="A1891" s="68" t="s">
        <v>4985</v>
      </c>
      <c r="B1891" s="25">
        <v>3483</v>
      </c>
      <c r="C1891" s="36" t="s">
        <v>1763</v>
      </c>
      <c r="D1891" s="25">
        <v>1984</v>
      </c>
      <c r="E1891" s="68" t="s">
        <v>2932</v>
      </c>
      <c r="F1891" s="68" t="s">
        <v>2934</v>
      </c>
      <c r="G1891" s="25">
        <v>5</v>
      </c>
      <c r="H1891" s="25">
        <v>4</v>
      </c>
      <c r="I1891" s="250">
        <v>3059.1</v>
      </c>
      <c r="J1891" s="250">
        <v>2815.3</v>
      </c>
      <c r="K1891" s="263">
        <v>2755.3</v>
      </c>
      <c r="L1891" s="12">
        <v>101</v>
      </c>
      <c r="M1891" s="250">
        <f t="shared" si="375"/>
        <v>5807230</v>
      </c>
      <c r="N1891" s="250"/>
      <c r="O1891" s="250"/>
      <c r="P1891" s="250"/>
      <c r="Q1891" s="137">
        <f t="shared" si="376"/>
        <v>5807230</v>
      </c>
      <c r="R1891" s="250">
        <v>5807230</v>
      </c>
      <c r="S1891" s="255"/>
      <c r="T1891" s="250"/>
      <c r="U1891" s="250"/>
      <c r="V1891" s="250"/>
      <c r="W1891" s="250"/>
      <c r="X1891" s="250"/>
      <c r="Y1891" s="250"/>
      <c r="Z1891" s="250"/>
      <c r="AA1891" s="250"/>
      <c r="AB1891" s="250"/>
      <c r="AC1891" s="250"/>
      <c r="AD1891" s="250"/>
      <c r="AE1891" s="250"/>
      <c r="AF1891" s="250"/>
      <c r="AG1891" s="337">
        <v>2025</v>
      </c>
      <c r="AH1891" s="218" t="s">
        <v>3050</v>
      </c>
      <c r="AI1891" s="218"/>
      <c r="AJ1891" s="134">
        <f t="shared" si="377"/>
        <v>1802</v>
      </c>
      <c r="AK1891" s="35" t="s">
        <v>153</v>
      </c>
      <c r="AL1891" s="134" t="str">
        <f t="shared" si="378"/>
        <v>1802.</v>
      </c>
      <c r="AM1891" s="129"/>
      <c r="AN1891" s="35"/>
      <c r="AO1891" s="193"/>
    </row>
    <row r="1892" spans="1:41" ht="22.5" hidden="1" customHeight="1" x14ac:dyDescent="0.25">
      <c r="A1892" s="68" t="s">
        <v>4986</v>
      </c>
      <c r="B1892" s="25">
        <v>3537</v>
      </c>
      <c r="C1892" s="333" t="s">
        <v>881</v>
      </c>
      <c r="D1892" s="117">
        <v>1961</v>
      </c>
      <c r="E1892" s="118" t="s">
        <v>2932</v>
      </c>
      <c r="F1892" s="68" t="s">
        <v>2934</v>
      </c>
      <c r="G1892" s="117">
        <v>2</v>
      </c>
      <c r="H1892" s="117">
        <v>1</v>
      </c>
      <c r="I1892" s="335">
        <v>299</v>
      </c>
      <c r="J1892" s="137">
        <v>288.7</v>
      </c>
      <c r="K1892" s="170">
        <v>288.7</v>
      </c>
      <c r="L1892" s="12">
        <v>9</v>
      </c>
      <c r="M1892" s="250">
        <f t="shared" si="375"/>
        <v>131376</v>
      </c>
      <c r="N1892" s="250"/>
      <c r="O1892" s="250"/>
      <c r="P1892" s="250"/>
      <c r="Q1892" s="137">
        <f t="shared" si="376"/>
        <v>131376</v>
      </c>
      <c r="R1892" s="259">
        <v>131376</v>
      </c>
      <c r="S1892" s="260"/>
      <c r="T1892" s="259"/>
      <c r="U1892" s="259"/>
      <c r="V1892" s="259"/>
      <c r="W1892" s="259"/>
      <c r="X1892" s="259"/>
      <c r="Y1892" s="259"/>
      <c r="Z1892" s="259"/>
      <c r="AA1892" s="259"/>
      <c r="AB1892" s="259"/>
      <c r="AC1892" s="259"/>
      <c r="AD1892" s="259"/>
      <c r="AE1892" s="259"/>
      <c r="AF1892" s="259"/>
      <c r="AG1892" s="337">
        <v>2025</v>
      </c>
      <c r="AH1892" s="166" t="s">
        <v>3052</v>
      </c>
      <c r="AI1892" s="166"/>
      <c r="AJ1892" s="134">
        <f t="shared" si="377"/>
        <v>1803</v>
      </c>
      <c r="AK1892" s="35" t="s">
        <v>153</v>
      </c>
      <c r="AL1892" s="134" t="str">
        <f t="shared" si="378"/>
        <v>1803.</v>
      </c>
      <c r="AM1892" s="129"/>
      <c r="AN1892" s="35"/>
      <c r="AO1892" s="193"/>
    </row>
    <row r="1893" spans="1:41" ht="22.5" hidden="1" customHeight="1" x14ac:dyDescent="0.25">
      <c r="A1893" s="68" t="s">
        <v>4987</v>
      </c>
      <c r="B1893" s="25">
        <v>3512</v>
      </c>
      <c r="C1893" s="36" t="s">
        <v>1770</v>
      </c>
      <c r="D1893" s="25">
        <v>1997</v>
      </c>
      <c r="E1893" s="68" t="s">
        <v>2932</v>
      </c>
      <c r="F1893" s="68" t="s">
        <v>2934</v>
      </c>
      <c r="G1893" s="25">
        <v>5</v>
      </c>
      <c r="H1893" s="25">
        <v>4</v>
      </c>
      <c r="I1893" s="250">
        <v>3885.5</v>
      </c>
      <c r="J1893" s="250">
        <v>3547.5</v>
      </c>
      <c r="K1893" s="263">
        <v>3547.5</v>
      </c>
      <c r="L1893" s="12">
        <v>55</v>
      </c>
      <c r="M1893" s="250">
        <f t="shared" si="375"/>
        <v>2218320</v>
      </c>
      <c r="N1893" s="250"/>
      <c r="O1893" s="250"/>
      <c r="P1893" s="250"/>
      <c r="Q1893" s="137">
        <f t="shared" si="376"/>
        <v>2218320</v>
      </c>
      <c r="R1893" s="250">
        <v>2218320</v>
      </c>
      <c r="S1893" s="255"/>
      <c r="T1893" s="250"/>
      <c r="U1893" s="250"/>
      <c r="V1893" s="250"/>
      <c r="W1893" s="250"/>
      <c r="X1893" s="250"/>
      <c r="Y1893" s="250"/>
      <c r="Z1893" s="250"/>
      <c r="AA1893" s="250"/>
      <c r="AB1893" s="250"/>
      <c r="AC1893" s="250"/>
      <c r="AD1893" s="250"/>
      <c r="AE1893" s="137"/>
      <c r="AF1893" s="335"/>
      <c r="AG1893" s="337">
        <v>2025</v>
      </c>
      <c r="AH1893" s="218" t="s">
        <v>3049</v>
      </c>
      <c r="AI1893" s="218"/>
      <c r="AJ1893" s="134">
        <f t="shared" si="377"/>
        <v>1804</v>
      </c>
      <c r="AK1893" s="35" t="s">
        <v>153</v>
      </c>
      <c r="AL1893" s="134" t="str">
        <f t="shared" si="378"/>
        <v>1804.</v>
      </c>
      <c r="AM1893" s="129"/>
      <c r="AN1893" s="35"/>
      <c r="AO1893" s="193"/>
    </row>
    <row r="1894" spans="1:41" ht="22.5" hidden="1" customHeight="1" x14ac:dyDescent="0.25">
      <c r="A1894" s="68" t="s">
        <v>4988</v>
      </c>
      <c r="B1894" s="25">
        <v>3542</v>
      </c>
      <c r="C1894" s="36" t="s">
        <v>1774</v>
      </c>
      <c r="D1894" s="117">
        <v>1972</v>
      </c>
      <c r="E1894" s="68" t="s">
        <v>2932</v>
      </c>
      <c r="F1894" s="68" t="s">
        <v>2933</v>
      </c>
      <c r="G1894" s="25">
        <v>5</v>
      </c>
      <c r="H1894" s="25">
        <v>6</v>
      </c>
      <c r="I1894" s="170">
        <v>5093.6000000000004</v>
      </c>
      <c r="J1894" s="170">
        <v>4706.3999999999996</v>
      </c>
      <c r="K1894" s="170">
        <v>4706.3999999999996</v>
      </c>
      <c r="L1894" s="12">
        <v>100</v>
      </c>
      <c r="M1894" s="250">
        <f t="shared" si="375"/>
        <v>4497596</v>
      </c>
      <c r="N1894" s="250"/>
      <c r="O1894" s="250"/>
      <c r="P1894" s="250"/>
      <c r="Q1894" s="137">
        <f t="shared" si="376"/>
        <v>4497596</v>
      </c>
      <c r="R1894" s="250"/>
      <c r="S1894" s="255"/>
      <c r="T1894" s="250"/>
      <c r="U1894" s="250">
        <v>1268</v>
      </c>
      <c r="V1894" s="250">
        <f>U1894*3547</f>
        <v>4497596</v>
      </c>
      <c r="W1894" s="250"/>
      <c r="X1894" s="250"/>
      <c r="Y1894" s="250"/>
      <c r="Z1894" s="250"/>
      <c r="AA1894" s="250"/>
      <c r="AB1894" s="250"/>
      <c r="AC1894" s="250"/>
      <c r="AD1894" s="250"/>
      <c r="AE1894" s="250"/>
      <c r="AF1894" s="250"/>
      <c r="AG1894" s="337">
        <v>2025</v>
      </c>
      <c r="AH1894" s="166"/>
      <c r="AI1894" s="166"/>
      <c r="AJ1894" s="134">
        <f t="shared" si="377"/>
        <v>1805</v>
      </c>
      <c r="AK1894" s="35" t="s">
        <v>153</v>
      </c>
      <c r="AL1894" s="134" t="str">
        <f t="shared" si="378"/>
        <v>1805.</v>
      </c>
      <c r="AM1894" s="129"/>
      <c r="AN1894" s="35"/>
      <c r="AO1894" s="193"/>
    </row>
    <row r="1895" spans="1:41" ht="22.5" hidden="1" customHeight="1" x14ac:dyDescent="0.25">
      <c r="A1895" s="68" t="s">
        <v>4989</v>
      </c>
      <c r="B1895" s="25">
        <v>3541</v>
      </c>
      <c r="C1895" s="211" t="s">
        <v>112</v>
      </c>
      <c r="D1895" s="117">
        <v>1970</v>
      </c>
      <c r="E1895" s="68" t="s">
        <v>2932</v>
      </c>
      <c r="F1895" s="68" t="s">
        <v>2934</v>
      </c>
      <c r="G1895" s="25">
        <v>5</v>
      </c>
      <c r="H1895" s="25">
        <v>4</v>
      </c>
      <c r="I1895" s="170">
        <v>3409</v>
      </c>
      <c r="J1895" s="137">
        <v>3140.5</v>
      </c>
      <c r="K1895" s="170">
        <v>3140.5</v>
      </c>
      <c r="L1895" s="12">
        <v>123</v>
      </c>
      <c r="M1895" s="250">
        <f t="shared" si="375"/>
        <v>1318452</v>
      </c>
      <c r="N1895" s="250"/>
      <c r="O1895" s="250"/>
      <c r="P1895" s="250"/>
      <c r="Q1895" s="137">
        <f t="shared" si="376"/>
        <v>1318452</v>
      </c>
      <c r="R1895" s="259">
        <v>1318452</v>
      </c>
      <c r="S1895" s="260"/>
      <c r="T1895" s="259"/>
      <c r="U1895" s="259"/>
      <c r="V1895" s="259"/>
      <c r="W1895" s="259"/>
      <c r="X1895" s="259"/>
      <c r="Y1895" s="259"/>
      <c r="Z1895" s="259"/>
      <c r="AA1895" s="259"/>
      <c r="AB1895" s="259"/>
      <c r="AC1895" s="259"/>
      <c r="AD1895" s="259"/>
      <c r="AE1895" s="259"/>
      <c r="AF1895" s="259"/>
      <c r="AG1895" s="337">
        <v>2025</v>
      </c>
      <c r="AH1895" s="166" t="s">
        <v>3052</v>
      </c>
      <c r="AI1895" s="166"/>
      <c r="AJ1895" s="134">
        <f t="shared" si="377"/>
        <v>1806</v>
      </c>
      <c r="AK1895" s="35" t="s">
        <v>153</v>
      </c>
      <c r="AL1895" s="134" t="str">
        <f t="shared" si="378"/>
        <v>1806.</v>
      </c>
      <c r="AM1895" s="129"/>
      <c r="AN1895" s="35"/>
      <c r="AO1895" s="193"/>
    </row>
    <row r="1896" spans="1:41" ht="22.5" hidden="1" customHeight="1" x14ac:dyDescent="0.25">
      <c r="A1896" s="68" t="s">
        <v>4990</v>
      </c>
      <c r="B1896" s="25">
        <v>3550</v>
      </c>
      <c r="C1896" s="333" t="s">
        <v>151</v>
      </c>
      <c r="D1896" s="117">
        <v>1947</v>
      </c>
      <c r="E1896" s="118" t="s">
        <v>2932</v>
      </c>
      <c r="F1896" s="68" t="s">
        <v>2934</v>
      </c>
      <c r="G1896" s="117">
        <v>2</v>
      </c>
      <c r="H1896" s="117">
        <v>1</v>
      </c>
      <c r="I1896" s="335">
        <v>267.5</v>
      </c>
      <c r="J1896" s="137">
        <v>255.9</v>
      </c>
      <c r="K1896" s="170">
        <v>255.9</v>
      </c>
      <c r="L1896" s="12">
        <v>5</v>
      </c>
      <c r="M1896" s="250">
        <f t="shared" si="375"/>
        <v>121992</v>
      </c>
      <c r="N1896" s="250"/>
      <c r="O1896" s="250"/>
      <c r="P1896" s="250"/>
      <c r="Q1896" s="137">
        <f t="shared" si="376"/>
        <v>121992</v>
      </c>
      <c r="R1896" s="259">
        <v>121992</v>
      </c>
      <c r="S1896" s="260"/>
      <c r="T1896" s="259"/>
      <c r="U1896" s="259"/>
      <c r="V1896" s="259"/>
      <c r="W1896" s="259"/>
      <c r="X1896" s="259"/>
      <c r="Y1896" s="259"/>
      <c r="Z1896" s="259"/>
      <c r="AA1896" s="259"/>
      <c r="AB1896" s="259"/>
      <c r="AC1896" s="259"/>
      <c r="AD1896" s="259"/>
      <c r="AE1896" s="259"/>
      <c r="AF1896" s="259"/>
      <c r="AG1896" s="337">
        <v>2025</v>
      </c>
      <c r="AH1896" s="166" t="s">
        <v>3052</v>
      </c>
      <c r="AI1896" s="166"/>
      <c r="AJ1896" s="134">
        <f t="shared" si="377"/>
        <v>1807</v>
      </c>
      <c r="AK1896" s="35" t="s">
        <v>153</v>
      </c>
      <c r="AL1896" s="134" t="str">
        <f t="shared" si="378"/>
        <v>1807.</v>
      </c>
      <c r="AM1896" s="129"/>
      <c r="AN1896" s="35"/>
      <c r="AO1896" s="193"/>
    </row>
    <row r="1897" spans="1:41" ht="22.5" hidden="1" customHeight="1" x14ac:dyDescent="0.25">
      <c r="A1897" s="68" t="s">
        <v>4991</v>
      </c>
      <c r="B1897" s="25">
        <v>3562</v>
      </c>
      <c r="C1897" s="211" t="s">
        <v>726</v>
      </c>
      <c r="D1897" s="117">
        <v>1981</v>
      </c>
      <c r="E1897" s="68" t="s">
        <v>2932</v>
      </c>
      <c r="F1897" s="68" t="s">
        <v>2934</v>
      </c>
      <c r="G1897" s="25">
        <v>2</v>
      </c>
      <c r="H1897" s="25">
        <v>2</v>
      </c>
      <c r="I1897" s="170">
        <v>908</v>
      </c>
      <c r="J1897" s="137">
        <v>865.7</v>
      </c>
      <c r="K1897" s="170">
        <v>865.7</v>
      </c>
      <c r="L1897" s="12">
        <v>33</v>
      </c>
      <c r="M1897" s="250">
        <f t="shared" si="375"/>
        <v>2314770</v>
      </c>
      <c r="N1897" s="250"/>
      <c r="O1897" s="250"/>
      <c r="P1897" s="250"/>
      <c r="Q1897" s="137">
        <f t="shared" si="376"/>
        <v>2314770</v>
      </c>
      <c r="R1897" s="259">
        <v>2314770</v>
      </c>
      <c r="S1897" s="260"/>
      <c r="T1897" s="259"/>
      <c r="U1897" s="259"/>
      <c r="V1897" s="259"/>
      <c r="W1897" s="259"/>
      <c r="X1897" s="259"/>
      <c r="Y1897" s="259"/>
      <c r="Z1897" s="259"/>
      <c r="AA1897" s="259"/>
      <c r="AB1897" s="259"/>
      <c r="AC1897" s="259"/>
      <c r="AD1897" s="259"/>
      <c r="AE1897" s="259"/>
      <c r="AF1897" s="259"/>
      <c r="AG1897" s="337">
        <v>2025</v>
      </c>
      <c r="AH1897" s="166" t="s">
        <v>3050</v>
      </c>
      <c r="AI1897" s="166"/>
      <c r="AJ1897" s="134">
        <f t="shared" si="377"/>
        <v>1808</v>
      </c>
      <c r="AK1897" s="35" t="s">
        <v>153</v>
      </c>
      <c r="AL1897" s="134" t="str">
        <f t="shared" si="378"/>
        <v>1808.</v>
      </c>
      <c r="AM1897" s="129"/>
      <c r="AN1897" s="35"/>
      <c r="AO1897" s="193"/>
    </row>
    <row r="1898" spans="1:41" ht="22.5" hidden="1" customHeight="1" x14ac:dyDescent="0.25">
      <c r="A1898" s="68" t="s">
        <v>4992</v>
      </c>
      <c r="B1898" s="25">
        <v>3565</v>
      </c>
      <c r="C1898" s="36" t="s">
        <v>1778</v>
      </c>
      <c r="D1898" s="117">
        <v>1986</v>
      </c>
      <c r="E1898" s="118" t="s">
        <v>2932</v>
      </c>
      <c r="F1898" s="68" t="s">
        <v>2934</v>
      </c>
      <c r="G1898" s="117">
        <v>3</v>
      </c>
      <c r="H1898" s="117">
        <v>3</v>
      </c>
      <c r="I1898" s="335">
        <v>1321.6</v>
      </c>
      <c r="J1898" s="170">
        <v>1207.8</v>
      </c>
      <c r="K1898" s="170">
        <v>1207.8</v>
      </c>
      <c r="L1898" s="12">
        <v>25</v>
      </c>
      <c r="M1898" s="250">
        <f t="shared" si="375"/>
        <v>440583</v>
      </c>
      <c r="N1898" s="250"/>
      <c r="O1898" s="250"/>
      <c r="P1898" s="250"/>
      <c r="Q1898" s="137">
        <f t="shared" si="376"/>
        <v>440583</v>
      </c>
      <c r="R1898" s="250">
        <v>440583</v>
      </c>
      <c r="S1898" s="255"/>
      <c r="T1898" s="250"/>
      <c r="U1898" s="250"/>
      <c r="V1898" s="250"/>
      <c r="W1898" s="250"/>
      <c r="X1898" s="250"/>
      <c r="Y1898" s="250"/>
      <c r="Z1898" s="250"/>
      <c r="AA1898" s="250"/>
      <c r="AB1898" s="250"/>
      <c r="AC1898" s="250"/>
      <c r="AD1898" s="250"/>
      <c r="AE1898" s="250"/>
      <c r="AF1898" s="250"/>
      <c r="AG1898" s="337">
        <v>2025</v>
      </c>
      <c r="AH1898" s="218" t="s">
        <v>3049</v>
      </c>
      <c r="AI1898" s="218"/>
      <c r="AJ1898" s="134">
        <f t="shared" si="377"/>
        <v>1809</v>
      </c>
      <c r="AK1898" s="35" t="s">
        <v>153</v>
      </c>
      <c r="AL1898" s="134" t="str">
        <f t="shared" si="378"/>
        <v>1809.</v>
      </c>
      <c r="AM1898" s="129"/>
      <c r="AN1898" s="35"/>
      <c r="AO1898" s="193"/>
    </row>
    <row r="1899" spans="1:41" ht="22.5" hidden="1" customHeight="1" x14ac:dyDescent="0.25">
      <c r="A1899" s="68" t="s">
        <v>4993</v>
      </c>
      <c r="B1899" s="25">
        <v>3566</v>
      </c>
      <c r="C1899" s="214" t="s">
        <v>900</v>
      </c>
      <c r="D1899" s="117">
        <v>1995</v>
      </c>
      <c r="E1899" s="118" t="s">
        <v>2932</v>
      </c>
      <c r="F1899" s="68" t="s">
        <v>2934</v>
      </c>
      <c r="G1899" s="117">
        <v>3</v>
      </c>
      <c r="H1899" s="117">
        <v>5</v>
      </c>
      <c r="I1899" s="335">
        <v>3534.4</v>
      </c>
      <c r="J1899" s="137">
        <v>3265.5</v>
      </c>
      <c r="K1899" s="170">
        <v>3265.5</v>
      </c>
      <c r="L1899" s="12">
        <v>126</v>
      </c>
      <c r="M1899" s="250">
        <f t="shared" ref="M1899:M1961" si="379">R1899+T1899+V1899+X1899+Z1899+AB1899+AE1899+AF1899</f>
        <v>2142686</v>
      </c>
      <c r="N1899" s="250"/>
      <c r="O1899" s="250"/>
      <c r="P1899" s="250"/>
      <c r="Q1899" s="137">
        <f t="shared" si="376"/>
        <v>2142686</v>
      </c>
      <c r="R1899" s="259">
        <v>2142686</v>
      </c>
      <c r="S1899" s="260"/>
      <c r="T1899" s="259"/>
      <c r="U1899" s="259"/>
      <c r="V1899" s="259"/>
      <c r="W1899" s="259"/>
      <c r="X1899" s="259"/>
      <c r="Y1899" s="259"/>
      <c r="Z1899" s="259"/>
      <c r="AA1899" s="259"/>
      <c r="AB1899" s="259"/>
      <c r="AC1899" s="259"/>
      <c r="AD1899" s="259"/>
      <c r="AE1899" s="259"/>
      <c r="AF1899" s="259"/>
      <c r="AG1899" s="337">
        <v>2025</v>
      </c>
      <c r="AH1899" s="166" t="s">
        <v>3053</v>
      </c>
      <c r="AI1899" s="166"/>
      <c r="AJ1899" s="134">
        <f t="shared" si="377"/>
        <v>1810</v>
      </c>
      <c r="AK1899" s="35" t="s">
        <v>153</v>
      </c>
      <c r="AL1899" s="134" t="str">
        <f t="shared" si="378"/>
        <v>1810.</v>
      </c>
      <c r="AM1899" s="129"/>
      <c r="AO1899" s="193"/>
    </row>
    <row r="1900" spans="1:41" ht="22.5" hidden="1" customHeight="1" x14ac:dyDescent="0.25">
      <c r="A1900" s="68" t="s">
        <v>4994</v>
      </c>
      <c r="B1900" s="25">
        <v>3561</v>
      </c>
      <c r="C1900" s="211" t="s">
        <v>1150</v>
      </c>
      <c r="D1900" s="117">
        <v>1969</v>
      </c>
      <c r="E1900" s="118" t="s">
        <v>2932</v>
      </c>
      <c r="F1900" s="68" t="s">
        <v>2934</v>
      </c>
      <c r="G1900" s="117">
        <v>2</v>
      </c>
      <c r="H1900" s="117">
        <v>2</v>
      </c>
      <c r="I1900" s="335">
        <v>563.9</v>
      </c>
      <c r="J1900" s="137">
        <v>513.6</v>
      </c>
      <c r="K1900" s="170">
        <v>513.6</v>
      </c>
      <c r="L1900" s="12">
        <v>12</v>
      </c>
      <c r="M1900" s="250">
        <f t="shared" si="379"/>
        <v>743834</v>
      </c>
      <c r="N1900" s="250"/>
      <c r="O1900" s="250"/>
      <c r="P1900" s="250"/>
      <c r="Q1900" s="137">
        <f t="shared" si="376"/>
        <v>743834</v>
      </c>
      <c r="R1900" s="259">
        <v>743834</v>
      </c>
      <c r="S1900" s="260"/>
      <c r="T1900" s="259"/>
      <c r="U1900" s="259"/>
      <c r="V1900" s="259"/>
      <c r="W1900" s="259"/>
      <c r="X1900" s="259"/>
      <c r="Y1900" s="259"/>
      <c r="Z1900" s="259"/>
      <c r="AA1900" s="259"/>
      <c r="AB1900" s="259"/>
      <c r="AC1900" s="250"/>
      <c r="AD1900" s="250"/>
      <c r="AE1900" s="259"/>
      <c r="AF1900" s="259"/>
      <c r="AG1900" s="337">
        <v>2025</v>
      </c>
      <c r="AH1900" s="166" t="s">
        <v>3053</v>
      </c>
      <c r="AI1900" s="166"/>
      <c r="AJ1900" s="134">
        <f t="shared" si="377"/>
        <v>1811</v>
      </c>
      <c r="AK1900" s="35" t="s">
        <v>153</v>
      </c>
      <c r="AL1900" s="134" t="str">
        <f t="shared" si="378"/>
        <v>1811.</v>
      </c>
      <c r="AM1900" s="129"/>
      <c r="AN1900" s="35"/>
      <c r="AO1900" s="193"/>
    </row>
    <row r="1901" spans="1:41" ht="22.5" hidden="1" customHeight="1" x14ac:dyDescent="0.25">
      <c r="A1901" s="68" t="s">
        <v>4995</v>
      </c>
      <c r="B1901" s="25">
        <v>3248</v>
      </c>
      <c r="C1901" s="168" t="s">
        <v>730</v>
      </c>
      <c r="D1901" s="25">
        <v>1981</v>
      </c>
      <c r="E1901" s="68" t="s">
        <v>2932</v>
      </c>
      <c r="F1901" s="68" t="s">
        <v>2934</v>
      </c>
      <c r="G1901" s="25">
        <v>2</v>
      </c>
      <c r="H1901" s="25">
        <v>3</v>
      </c>
      <c r="I1901" s="250">
        <v>497.1</v>
      </c>
      <c r="J1901" s="137">
        <v>497.1</v>
      </c>
      <c r="K1901" s="263">
        <v>497.1</v>
      </c>
      <c r="L1901" s="12">
        <v>18</v>
      </c>
      <c r="M1901" s="250">
        <f t="shared" si="379"/>
        <v>548964</v>
      </c>
      <c r="N1901" s="250"/>
      <c r="O1901" s="250"/>
      <c r="P1901" s="250"/>
      <c r="Q1901" s="137">
        <f t="shared" si="376"/>
        <v>548964</v>
      </c>
      <c r="R1901" s="250">
        <v>548964</v>
      </c>
      <c r="S1901" s="255"/>
      <c r="T1901" s="250"/>
      <c r="U1901" s="250"/>
      <c r="V1901" s="250"/>
      <c r="W1901" s="250"/>
      <c r="X1901" s="250"/>
      <c r="Y1901" s="250"/>
      <c r="Z1901" s="250"/>
      <c r="AA1901" s="250"/>
      <c r="AB1901" s="250"/>
      <c r="AC1901" s="250"/>
      <c r="AD1901" s="250"/>
      <c r="AE1901" s="250"/>
      <c r="AF1901" s="250"/>
      <c r="AG1901" s="337">
        <v>2025</v>
      </c>
      <c r="AH1901" s="218" t="s">
        <v>3052</v>
      </c>
      <c r="AI1901" s="218"/>
      <c r="AJ1901" s="134">
        <f t="shared" si="377"/>
        <v>1812</v>
      </c>
      <c r="AK1901" s="35" t="s">
        <v>153</v>
      </c>
      <c r="AL1901" s="134" t="str">
        <f t="shared" si="378"/>
        <v>1812.</v>
      </c>
      <c r="AM1901" s="129"/>
      <c r="AN1901" s="35"/>
      <c r="AO1901" s="193"/>
    </row>
    <row r="1902" spans="1:41" ht="22.5" hidden="1" customHeight="1" x14ac:dyDescent="0.25">
      <c r="A1902" s="68" t="s">
        <v>4996</v>
      </c>
      <c r="B1902" s="25">
        <v>3249</v>
      </c>
      <c r="C1902" s="168" t="s">
        <v>732</v>
      </c>
      <c r="D1902" s="25">
        <v>1969</v>
      </c>
      <c r="E1902" s="68" t="s">
        <v>2932</v>
      </c>
      <c r="F1902" s="68" t="s">
        <v>2934</v>
      </c>
      <c r="G1902" s="25">
        <v>2</v>
      </c>
      <c r="H1902" s="25">
        <v>2</v>
      </c>
      <c r="I1902" s="250">
        <v>461.2</v>
      </c>
      <c r="J1902" s="137">
        <v>461.2</v>
      </c>
      <c r="K1902" s="263">
        <v>461.2</v>
      </c>
      <c r="L1902" s="12">
        <v>16</v>
      </c>
      <c r="M1902" s="250">
        <f t="shared" si="379"/>
        <v>244359</v>
      </c>
      <c r="N1902" s="250"/>
      <c r="O1902" s="250"/>
      <c r="P1902" s="250"/>
      <c r="Q1902" s="137">
        <f t="shared" si="376"/>
        <v>244359</v>
      </c>
      <c r="R1902" s="259">
        <v>244359</v>
      </c>
      <c r="S1902" s="255"/>
      <c r="T1902" s="250"/>
      <c r="U1902" s="250"/>
      <c r="V1902" s="250"/>
      <c r="W1902" s="250"/>
      <c r="X1902" s="250"/>
      <c r="Y1902" s="250"/>
      <c r="Z1902" s="250"/>
      <c r="AA1902" s="250"/>
      <c r="AB1902" s="250"/>
      <c r="AC1902" s="250"/>
      <c r="AD1902" s="250"/>
      <c r="AE1902" s="250"/>
      <c r="AF1902" s="250"/>
      <c r="AG1902" s="337">
        <v>2025</v>
      </c>
      <c r="AH1902" s="218" t="s">
        <v>3048</v>
      </c>
      <c r="AI1902" s="218"/>
      <c r="AJ1902" s="134">
        <f t="shared" si="377"/>
        <v>1813</v>
      </c>
      <c r="AK1902" s="35" t="s">
        <v>153</v>
      </c>
      <c r="AL1902" s="134" t="str">
        <f t="shared" si="378"/>
        <v>1813.</v>
      </c>
      <c r="AM1902" s="129"/>
      <c r="AN1902" s="35"/>
      <c r="AO1902" s="193"/>
    </row>
    <row r="1903" spans="1:41" ht="22.5" hidden="1" customHeight="1" x14ac:dyDescent="0.25">
      <c r="A1903" s="68" t="s">
        <v>4997</v>
      </c>
      <c r="B1903" s="25">
        <v>3250</v>
      </c>
      <c r="C1903" s="211" t="s">
        <v>861</v>
      </c>
      <c r="D1903" s="117">
        <v>1964</v>
      </c>
      <c r="E1903" s="68" t="s">
        <v>2932</v>
      </c>
      <c r="F1903" s="68" t="s">
        <v>2934</v>
      </c>
      <c r="G1903" s="25">
        <v>2</v>
      </c>
      <c r="H1903" s="25">
        <v>2</v>
      </c>
      <c r="I1903" s="170">
        <v>465.1</v>
      </c>
      <c r="J1903" s="137">
        <v>412.5</v>
      </c>
      <c r="K1903" s="170">
        <v>412.5</v>
      </c>
      <c r="L1903" s="12">
        <v>16</v>
      </c>
      <c r="M1903" s="250">
        <f t="shared" si="379"/>
        <v>285800</v>
      </c>
      <c r="N1903" s="250"/>
      <c r="O1903" s="250"/>
      <c r="P1903" s="250"/>
      <c r="Q1903" s="137">
        <f t="shared" si="376"/>
        <v>285800</v>
      </c>
      <c r="R1903" s="259">
        <v>285800</v>
      </c>
      <c r="S1903" s="260"/>
      <c r="T1903" s="259"/>
      <c r="U1903" s="259"/>
      <c r="V1903" s="259"/>
      <c r="W1903" s="259"/>
      <c r="X1903" s="259"/>
      <c r="Y1903" s="259"/>
      <c r="Z1903" s="259"/>
      <c r="AA1903" s="259"/>
      <c r="AB1903" s="259"/>
      <c r="AC1903" s="259"/>
      <c r="AD1903" s="259"/>
      <c r="AE1903" s="259"/>
      <c r="AF1903" s="259"/>
      <c r="AG1903" s="337">
        <v>2025</v>
      </c>
      <c r="AH1903" s="166" t="s">
        <v>3048</v>
      </c>
      <c r="AI1903" s="166"/>
      <c r="AJ1903" s="134">
        <f t="shared" si="377"/>
        <v>1814</v>
      </c>
      <c r="AK1903" s="35" t="s">
        <v>153</v>
      </c>
      <c r="AL1903" s="134" t="str">
        <f t="shared" si="378"/>
        <v>1814.</v>
      </c>
      <c r="AM1903" s="129"/>
      <c r="AN1903" s="35"/>
      <c r="AO1903" s="193"/>
    </row>
    <row r="1904" spans="1:41" ht="22.5" hidden="1" customHeight="1" x14ac:dyDescent="0.25">
      <c r="A1904" s="68" t="s">
        <v>4998</v>
      </c>
      <c r="B1904" s="25">
        <v>3268</v>
      </c>
      <c r="C1904" s="36" t="s">
        <v>1717</v>
      </c>
      <c r="D1904" s="25">
        <v>1974</v>
      </c>
      <c r="E1904" s="68" t="s">
        <v>2932</v>
      </c>
      <c r="F1904" s="68" t="s">
        <v>2933</v>
      </c>
      <c r="G1904" s="25">
        <v>5</v>
      </c>
      <c r="H1904" s="25">
        <v>5</v>
      </c>
      <c r="I1904" s="250">
        <v>4014.7</v>
      </c>
      <c r="J1904" s="250">
        <v>3513.2</v>
      </c>
      <c r="K1904" s="263">
        <v>3513.2</v>
      </c>
      <c r="L1904" s="12">
        <v>114</v>
      </c>
      <c r="M1904" s="250">
        <f t="shared" si="379"/>
        <v>2335075</v>
      </c>
      <c r="N1904" s="250"/>
      <c r="O1904" s="250"/>
      <c r="P1904" s="250"/>
      <c r="Q1904" s="137">
        <f t="shared" si="376"/>
        <v>2335075</v>
      </c>
      <c r="R1904" s="250">
        <v>2335075</v>
      </c>
      <c r="S1904" s="255"/>
      <c r="T1904" s="250"/>
      <c r="U1904" s="250"/>
      <c r="V1904" s="250"/>
      <c r="W1904" s="250"/>
      <c r="X1904" s="250"/>
      <c r="Y1904" s="250"/>
      <c r="Z1904" s="250"/>
      <c r="AA1904" s="250"/>
      <c r="AB1904" s="250"/>
      <c r="AC1904" s="250"/>
      <c r="AD1904" s="250"/>
      <c r="AE1904" s="250"/>
      <c r="AF1904" s="250"/>
      <c r="AG1904" s="337">
        <v>2025</v>
      </c>
      <c r="AH1904" s="218" t="s">
        <v>3050</v>
      </c>
      <c r="AI1904" s="218"/>
      <c r="AJ1904" s="134">
        <f t="shared" si="377"/>
        <v>1815</v>
      </c>
      <c r="AK1904" s="35" t="s">
        <v>153</v>
      </c>
      <c r="AL1904" s="134" t="str">
        <f t="shared" si="378"/>
        <v>1815.</v>
      </c>
      <c r="AM1904" s="129"/>
      <c r="AN1904" s="35"/>
      <c r="AO1904" s="193"/>
    </row>
    <row r="1905" spans="1:41" ht="22.5" hidden="1" customHeight="1" x14ac:dyDescent="0.25">
      <c r="A1905" s="68" t="s">
        <v>4999</v>
      </c>
      <c r="B1905" s="25">
        <v>3269</v>
      </c>
      <c r="C1905" s="211" t="s">
        <v>754</v>
      </c>
      <c r="D1905" s="117">
        <v>1977</v>
      </c>
      <c r="E1905" s="68" t="s">
        <v>2932</v>
      </c>
      <c r="F1905" s="68" t="s">
        <v>2933</v>
      </c>
      <c r="G1905" s="25">
        <v>5</v>
      </c>
      <c r="H1905" s="25">
        <v>5</v>
      </c>
      <c r="I1905" s="170">
        <v>4052.9</v>
      </c>
      <c r="J1905" s="137">
        <v>3532.4</v>
      </c>
      <c r="K1905" s="170">
        <v>3532.4</v>
      </c>
      <c r="L1905" s="12">
        <v>137</v>
      </c>
      <c r="M1905" s="250">
        <f t="shared" si="379"/>
        <v>1339800</v>
      </c>
      <c r="N1905" s="250"/>
      <c r="O1905" s="250"/>
      <c r="P1905" s="250"/>
      <c r="Q1905" s="137">
        <f t="shared" si="376"/>
        <v>1339800</v>
      </c>
      <c r="R1905" s="259">
        <v>1339800</v>
      </c>
      <c r="S1905" s="260"/>
      <c r="T1905" s="259"/>
      <c r="U1905" s="259"/>
      <c r="V1905" s="259"/>
      <c r="W1905" s="259"/>
      <c r="X1905" s="259"/>
      <c r="Y1905" s="259"/>
      <c r="Z1905" s="259"/>
      <c r="AA1905" s="259"/>
      <c r="AB1905" s="259"/>
      <c r="AC1905" s="259"/>
      <c r="AD1905" s="259"/>
      <c r="AE1905" s="259"/>
      <c r="AF1905" s="259"/>
      <c r="AG1905" s="337">
        <v>2025</v>
      </c>
      <c r="AH1905" s="166" t="s">
        <v>3051</v>
      </c>
      <c r="AI1905" s="166"/>
      <c r="AJ1905" s="134">
        <f t="shared" si="377"/>
        <v>1816</v>
      </c>
      <c r="AK1905" s="35" t="s">
        <v>153</v>
      </c>
      <c r="AL1905" s="134" t="str">
        <f t="shared" si="378"/>
        <v>1816.</v>
      </c>
      <c r="AM1905" s="129"/>
      <c r="AN1905" s="35"/>
      <c r="AO1905" s="193"/>
    </row>
    <row r="1906" spans="1:41" ht="22.5" hidden="1" customHeight="1" x14ac:dyDescent="0.25">
      <c r="A1906" s="68" t="s">
        <v>5000</v>
      </c>
      <c r="B1906" s="25">
        <v>3324</v>
      </c>
      <c r="C1906" s="168" t="s">
        <v>689</v>
      </c>
      <c r="D1906" s="25">
        <v>1968</v>
      </c>
      <c r="E1906" s="68" t="s">
        <v>2932</v>
      </c>
      <c r="F1906" s="68" t="s">
        <v>2934</v>
      </c>
      <c r="G1906" s="25">
        <v>5</v>
      </c>
      <c r="H1906" s="25">
        <v>4</v>
      </c>
      <c r="I1906" s="250">
        <v>3563.6</v>
      </c>
      <c r="J1906" s="137">
        <v>3170.9</v>
      </c>
      <c r="K1906" s="263">
        <v>3170.9</v>
      </c>
      <c r="L1906" s="12">
        <v>111</v>
      </c>
      <c r="M1906" s="250">
        <f t="shared" si="379"/>
        <v>1293600</v>
      </c>
      <c r="N1906" s="250"/>
      <c r="O1906" s="250"/>
      <c r="P1906" s="250"/>
      <c r="Q1906" s="137">
        <f t="shared" si="376"/>
        <v>1293600</v>
      </c>
      <c r="R1906" s="250">
        <v>1293600</v>
      </c>
      <c r="S1906" s="255"/>
      <c r="T1906" s="250"/>
      <c r="U1906" s="250"/>
      <c r="V1906" s="250"/>
      <c r="W1906" s="250"/>
      <c r="X1906" s="250"/>
      <c r="Y1906" s="250"/>
      <c r="Z1906" s="250"/>
      <c r="AA1906" s="250"/>
      <c r="AB1906" s="250"/>
      <c r="AC1906" s="250"/>
      <c r="AD1906" s="250"/>
      <c r="AE1906" s="250"/>
      <c r="AF1906" s="250"/>
      <c r="AG1906" s="337">
        <v>2025</v>
      </c>
      <c r="AH1906" s="218" t="s">
        <v>3051</v>
      </c>
      <c r="AI1906" s="218"/>
      <c r="AJ1906" s="134">
        <f t="shared" si="377"/>
        <v>1817</v>
      </c>
      <c r="AK1906" s="35" t="s">
        <v>153</v>
      </c>
      <c r="AL1906" s="134" t="str">
        <f t="shared" si="378"/>
        <v>1817.</v>
      </c>
      <c r="AM1906" s="129"/>
      <c r="AN1906" s="35"/>
      <c r="AO1906" s="193"/>
    </row>
    <row r="1907" spans="1:41" ht="22.5" hidden="1" customHeight="1" x14ac:dyDescent="0.25">
      <c r="A1907" s="68" t="s">
        <v>5001</v>
      </c>
      <c r="B1907" s="25">
        <v>3325</v>
      </c>
      <c r="C1907" s="211" t="s">
        <v>831</v>
      </c>
      <c r="D1907" s="117">
        <v>1967</v>
      </c>
      <c r="E1907" s="68" t="s">
        <v>2932</v>
      </c>
      <c r="F1907" s="68" t="s">
        <v>2934</v>
      </c>
      <c r="G1907" s="25">
        <v>4</v>
      </c>
      <c r="H1907" s="25">
        <v>3</v>
      </c>
      <c r="I1907" s="170">
        <v>2554.6999999999998</v>
      </c>
      <c r="J1907" s="137">
        <v>2214</v>
      </c>
      <c r="K1907" s="170">
        <v>2214</v>
      </c>
      <c r="L1907" s="12">
        <v>77</v>
      </c>
      <c r="M1907" s="250">
        <f t="shared" si="379"/>
        <v>457280</v>
      </c>
      <c r="N1907" s="250"/>
      <c r="O1907" s="250"/>
      <c r="P1907" s="250"/>
      <c r="Q1907" s="137">
        <f t="shared" si="376"/>
        <v>457280</v>
      </c>
      <c r="R1907" s="259">
        <v>457280</v>
      </c>
      <c r="S1907" s="260"/>
      <c r="T1907" s="259"/>
      <c r="U1907" s="259"/>
      <c r="V1907" s="259"/>
      <c r="W1907" s="259"/>
      <c r="X1907" s="259"/>
      <c r="Y1907" s="259"/>
      <c r="Z1907" s="259"/>
      <c r="AA1907" s="259"/>
      <c r="AB1907" s="259"/>
      <c r="AC1907" s="259"/>
      <c r="AD1907" s="259"/>
      <c r="AE1907" s="259"/>
      <c r="AF1907" s="259"/>
      <c r="AG1907" s="337">
        <v>2025</v>
      </c>
      <c r="AH1907" s="166" t="s">
        <v>3048</v>
      </c>
      <c r="AI1907" s="166"/>
      <c r="AJ1907" s="134">
        <f t="shared" si="377"/>
        <v>1818</v>
      </c>
      <c r="AK1907" s="35" t="s">
        <v>153</v>
      </c>
      <c r="AL1907" s="134" t="str">
        <f t="shared" si="378"/>
        <v>1818.</v>
      </c>
      <c r="AM1907" s="129"/>
      <c r="AN1907" s="296"/>
      <c r="AO1907" s="193"/>
    </row>
    <row r="1908" spans="1:41" ht="22.5" hidden="1" customHeight="1" x14ac:dyDescent="0.25">
      <c r="A1908" s="68" t="s">
        <v>5002</v>
      </c>
      <c r="B1908" s="25">
        <v>3353</v>
      </c>
      <c r="C1908" s="36" t="s">
        <v>1737</v>
      </c>
      <c r="D1908" s="117">
        <v>1982</v>
      </c>
      <c r="E1908" s="118" t="s">
        <v>2932</v>
      </c>
      <c r="F1908" s="68" t="s">
        <v>2934</v>
      </c>
      <c r="G1908" s="117">
        <v>5</v>
      </c>
      <c r="H1908" s="117">
        <v>4</v>
      </c>
      <c r="I1908" s="335">
        <v>3122.1</v>
      </c>
      <c r="J1908" s="170">
        <v>2794.5</v>
      </c>
      <c r="K1908" s="170">
        <v>2794.5</v>
      </c>
      <c r="L1908" s="12">
        <v>110</v>
      </c>
      <c r="M1908" s="250">
        <f t="shared" si="379"/>
        <v>5238690</v>
      </c>
      <c r="N1908" s="250"/>
      <c r="O1908" s="250"/>
      <c r="P1908" s="250"/>
      <c r="Q1908" s="137">
        <f t="shared" si="376"/>
        <v>5238690</v>
      </c>
      <c r="R1908" s="250">
        <v>5238690</v>
      </c>
      <c r="S1908" s="255"/>
      <c r="T1908" s="250"/>
      <c r="U1908" s="250"/>
      <c r="V1908" s="250"/>
      <c r="W1908" s="250"/>
      <c r="X1908" s="250"/>
      <c r="Y1908" s="250"/>
      <c r="Z1908" s="250"/>
      <c r="AA1908" s="250"/>
      <c r="AB1908" s="250"/>
      <c r="AC1908" s="250"/>
      <c r="AD1908" s="250"/>
      <c r="AE1908" s="137"/>
      <c r="AF1908" s="335"/>
      <c r="AG1908" s="337">
        <v>2025</v>
      </c>
      <c r="AH1908" s="218" t="s">
        <v>3050</v>
      </c>
      <c r="AI1908" s="218"/>
      <c r="AJ1908" s="134">
        <f t="shared" si="377"/>
        <v>1819</v>
      </c>
      <c r="AK1908" s="35" t="s">
        <v>153</v>
      </c>
      <c r="AL1908" s="134" t="str">
        <f t="shared" si="378"/>
        <v>1819.</v>
      </c>
      <c r="AM1908" s="129"/>
      <c r="AN1908" s="35"/>
      <c r="AO1908" s="193"/>
    </row>
    <row r="1909" spans="1:41" ht="22.5" hidden="1" customHeight="1" x14ac:dyDescent="0.25">
      <c r="A1909" s="68" t="s">
        <v>5003</v>
      </c>
      <c r="B1909" s="25">
        <v>3347</v>
      </c>
      <c r="C1909" s="211" t="s">
        <v>111</v>
      </c>
      <c r="D1909" s="117">
        <v>1978</v>
      </c>
      <c r="E1909" s="68" t="s">
        <v>2932</v>
      </c>
      <c r="F1909" s="68" t="s">
        <v>2934</v>
      </c>
      <c r="G1909" s="25">
        <v>5</v>
      </c>
      <c r="H1909" s="25">
        <v>4</v>
      </c>
      <c r="I1909" s="170">
        <v>3662.2</v>
      </c>
      <c r="J1909" s="137">
        <v>3387.2</v>
      </c>
      <c r="K1909" s="170">
        <v>3387.2</v>
      </c>
      <c r="L1909" s="12">
        <v>159</v>
      </c>
      <c r="M1909" s="250">
        <f t="shared" si="379"/>
        <v>760228</v>
      </c>
      <c r="N1909" s="250"/>
      <c r="O1909" s="250"/>
      <c r="P1909" s="250"/>
      <c r="Q1909" s="137">
        <f t="shared" si="376"/>
        <v>760228</v>
      </c>
      <c r="R1909" s="259">
        <v>760228</v>
      </c>
      <c r="S1909" s="260"/>
      <c r="T1909" s="259"/>
      <c r="U1909" s="259"/>
      <c r="V1909" s="259"/>
      <c r="W1909" s="259"/>
      <c r="X1909" s="259"/>
      <c r="Y1909" s="259"/>
      <c r="Z1909" s="259"/>
      <c r="AA1909" s="259"/>
      <c r="AB1909" s="259"/>
      <c r="AC1909" s="259"/>
      <c r="AD1909" s="259"/>
      <c r="AE1909" s="259"/>
      <c r="AF1909" s="259"/>
      <c r="AG1909" s="337">
        <v>2025</v>
      </c>
      <c r="AH1909" s="166" t="s">
        <v>3048</v>
      </c>
      <c r="AI1909" s="166"/>
      <c r="AJ1909" s="134">
        <f t="shared" si="377"/>
        <v>1820</v>
      </c>
      <c r="AK1909" s="35" t="s">
        <v>153</v>
      </c>
      <c r="AL1909" s="134" t="str">
        <f t="shared" si="378"/>
        <v>1820.</v>
      </c>
      <c r="AM1909" s="129"/>
      <c r="AN1909" s="35"/>
      <c r="AO1909" s="193"/>
    </row>
    <row r="1910" spans="1:41" ht="22.5" hidden="1" customHeight="1" x14ac:dyDescent="0.25">
      <c r="A1910" s="68" t="s">
        <v>5004</v>
      </c>
      <c r="B1910" s="25">
        <v>3348</v>
      </c>
      <c r="C1910" s="211" t="s">
        <v>836</v>
      </c>
      <c r="D1910" s="117">
        <v>1971</v>
      </c>
      <c r="E1910" s="68" t="s">
        <v>2932</v>
      </c>
      <c r="F1910" s="68" t="s">
        <v>2933</v>
      </c>
      <c r="G1910" s="25">
        <v>5</v>
      </c>
      <c r="H1910" s="25">
        <v>5</v>
      </c>
      <c r="I1910" s="170">
        <v>5178.3</v>
      </c>
      <c r="J1910" s="137">
        <v>4808.3</v>
      </c>
      <c r="K1910" s="170">
        <v>4808.3</v>
      </c>
      <c r="L1910" s="12">
        <v>217</v>
      </c>
      <c r="M1910" s="250">
        <f t="shared" si="379"/>
        <v>1663200</v>
      </c>
      <c r="N1910" s="250"/>
      <c r="O1910" s="250"/>
      <c r="P1910" s="250"/>
      <c r="Q1910" s="137">
        <f t="shared" si="376"/>
        <v>1663200</v>
      </c>
      <c r="R1910" s="259">
        <v>1663200</v>
      </c>
      <c r="S1910" s="260"/>
      <c r="T1910" s="259"/>
      <c r="U1910" s="259"/>
      <c r="V1910" s="259"/>
      <c r="W1910" s="259"/>
      <c r="X1910" s="259"/>
      <c r="Y1910" s="259"/>
      <c r="Z1910" s="259"/>
      <c r="AA1910" s="259"/>
      <c r="AB1910" s="259"/>
      <c r="AC1910" s="259"/>
      <c r="AD1910" s="259"/>
      <c r="AE1910" s="259"/>
      <c r="AF1910" s="259"/>
      <c r="AG1910" s="337">
        <v>2025</v>
      </c>
      <c r="AH1910" s="166" t="s">
        <v>3051</v>
      </c>
      <c r="AI1910" s="166"/>
      <c r="AJ1910" s="134">
        <f t="shared" si="377"/>
        <v>1821</v>
      </c>
      <c r="AK1910" s="35" t="s">
        <v>153</v>
      </c>
      <c r="AL1910" s="134" t="str">
        <f t="shared" si="378"/>
        <v>1821.</v>
      </c>
      <c r="AM1910" s="129"/>
      <c r="AN1910" s="35"/>
      <c r="AO1910" s="193"/>
    </row>
    <row r="1911" spans="1:41" ht="22.5" hidden="1" customHeight="1" x14ac:dyDescent="0.25">
      <c r="A1911" s="68" t="s">
        <v>5005</v>
      </c>
      <c r="B1911" s="25">
        <v>3352</v>
      </c>
      <c r="C1911" s="36" t="s">
        <v>1736</v>
      </c>
      <c r="D1911" s="25">
        <v>1984</v>
      </c>
      <c r="E1911" s="68" t="s">
        <v>2932</v>
      </c>
      <c r="F1911" s="68" t="s">
        <v>2934</v>
      </c>
      <c r="G1911" s="25">
        <v>5</v>
      </c>
      <c r="H1911" s="25">
        <v>4</v>
      </c>
      <c r="I1911" s="250">
        <v>3069.8</v>
      </c>
      <c r="J1911" s="250">
        <v>2794.4</v>
      </c>
      <c r="K1911" s="263">
        <v>2794.4</v>
      </c>
      <c r="L1911" s="12">
        <v>102</v>
      </c>
      <c r="M1911" s="250">
        <f t="shared" si="379"/>
        <v>5198080</v>
      </c>
      <c r="N1911" s="250"/>
      <c r="O1911" s="250"/>
      <c r="P1911" s="250"/>
      <c r="Q1911" s="137">
        <f t="shared" si="376"/>
        <v>5198080</v>
      </c>
      <c r="R1911" s="250">
        <v>5198080</v>
      </c>
      <c r="S1911" s="255"/>
      <c r="T1911" s="250"/>
      <c r="U1911" s="250"/>
      <c r="V1911" s="250"/>
      <c r="W1911" s="250"/>
      <c r="X1911" s="250"/>
      <c r="Y1911" s="250"/>
      <c r="Z1911" s="250"/>
      <c r="AA1911" s="250"/>
      <c r="AB1911" s="250"/>
      <c r="AC1911" s="250"/>
      <c r="AD1911" s="250"/>
      <c r="AE1911" s="137"/>
      <c r="AF1911" s="335"/>
      <c r="AG1911" s="337">
        <v>2025</v>
      </c>
      <c r="AH1911" s="218" t="s">
        <v>3050</v>
      </c>
      <c r="AI1911" s="218"/>
      <c r="AJ1911" s="134">
        <f t="shared" si="377"/>
        <v>1822</v>
      </c>
      <c r="AK1911" s="35" t="s">
        <v>153</v>
      </c>
      <c r="AL1911" s="134" t="str">
        <f t="shared" si="378"/>
        <v>1822.</v>
      </c>
      <c r="AM1911" s="129"/>
      <c r="AN1911" s="35"/>
      <c r="AO1911" s="193"/>
    </row>
    <row r="1912" spans="1:41" ht="22.5" hidden="1" customHeight="1" x14ac:dyDescent="0.25">
      <c r="A1912" s="68" t="s">
        <v>5006</v>
      </c>
      <c r="B1912" s="25">
        <v>3386</v>
      </c>
      <c r="C1912" s="36" t="s">
        <v>1741</v>
      </c>
      <c r="D1912" s="117">
        <v>1979</v>
      </c>
      <c r="E1912" s="118" t="s">
        <v>2932</v>
      </c>
      <c r="F1912" s="68" t="s">
        <v>2934</v>
      </c>
      <c r="G1912" s="117">
        <v>5</v>
      </c>
      <c r="H1912" s="117">
        <v>5</v>
      </c>
      <c r="I1912" s="335">
        <v>3629.7</v>
      </c>
      <c r="J1912" s="170">
        <v>3358.1</v>
      </c>
      <c r="K1912" s="170">
        <v>3358.1</v>
      </c>
      <c r="L1912" s="12">
        <v>107</v>
      </c>
      <c r="M1912" s="250">
        <f t="shared" si="379"/>
        <v>771660</v>
      </c>
      <c r="N1912" s="250"/>
      <c r="O1912" s="250"/>
      <c r="P1912" s="250"/>
      <c r="Q1912" s="137">
        <f t="shared" ref="Q1912:Q1974" si="380">M1912</f>
        <v>771660</v>
      </c>
      <c r="R1912" s="250">
        <v>771660</v>
      </c>
      <c r="S1912" s="255"/>
      <c r="T1912" s="250"/>
      <c r="U1912" s="250"/>
      <c r="V1912" s="250"/>
      <c r="W1912" s="250"/>
      <c r="X1912" s="250"/>
      <c r="Y1912" s="250"/>
      <c r="Z1912" s="250"/>
      <c r="AA1912" s="250"/>
      <c r="AB1912" s="250"/>
      <c r="AC1912" s="250"/>
      <c r="AD1912" s="250"/>
      <c r="AE1912" s="250"/>
      <c r="AF1912" s="250"/>
      <c r="AG1912" s="337">
        <v>2025</v>
      </c>
      <c r="AH1912" s="218" t="s">
        <v>3048</v>
      </c>
      <c r="AI1912" s="218"/>
      <c r="AJ1912" s="134">
        <f t="shared" si="377"/>
        <v>1823</v>
      </c>
      <c r="AK1912" s="35" t="s">
        <v>153</v>
      </c>
      <c r="AL1912" s="134" t="str">
        <f t="shared" si="378"/>
        <v>1823.</v>
      </c>
      <c r="AM1912" s="129"/>
      <c r="AN1912" s="35"/>
      <c r="AO1912" s="193"/>
    </row>
    <row r="1913" spans="1:41" ht="22.5" hidden="1" customHeight="1" x14ac:dyDescent="0.25">
      <c r="A1913" s="68" t="s">
        <v>5007</v>
      </c>
      <c r="B1913" s="25">
        <v>3387</v>
      </c>
      <c r="C1913" s="168" t="s">
        <v>699</v>
      </c>
      <c r="D1913" s="25">
        <v>1979</v>
      </c>
      <c r="E1913" s="68" t="s">
        <v>2932</v>
      </c>
      <c r="F1913" s="68" t="s">
        <v>2934</v>
      </c>
      <c r="G1913" s="25">
        <v>5</v>
      </c>
      <c r="H1913" s="25">
        <v>2</v>
      </c>
      <c r="I1913" s="250">
        <v>1785.2</v>
      </c>
      <c r="J1913" s="137">
        <v>1678.2</v>
      </c>
      <c r="K1913" s="263">
        <v>1644.2</v>
      </c>
      <c r="L1913" s="12">
        <v>46</v>
      </c>
      <c r="M1913" s="250">
        <f t="shared" si="379"/>
        <v>1113090</v>
      </c>
      <c r="N1913" s="250"/>
      <c r="O1913" s="250"/>
      <c r="P1913" s="250"/>
      <c r="Q1913" s="137">
        <f t="shared" si="380"/>
        <v>1113090</v>
      </c>
      <c r="R1913" s="250">
        <f>727260+385830</f>
        <v>1113090</v>
      </c>
      <c r="S1913" s="255"/>
      <c r="T1913" s="250"/>
      <c r="U1913" s="250"/>
      <c r="V1913" s="250"/>
      <c r="W1913" s="250"/>
      <c r="X1913" s="250"/>
      <c r="Y1913" s="250"/>
      <c r="Z1913" s="250"/>
      <c r="AA1913" s="250"/>
      <c r="AB1913" s="250"/>
      <c r="AC1913" s="250"/>
      <c r="AD1913" s="250"/>
      <c r="AE1913" s="250"/>
      <c r="AF1913" s="250"/>
      <c r="AG1913" s="337">
        <v>2025</v>
      </c>
      <c r="AH1913" s="218" t="s">
        <v>3056</v>
      </c>
      <c r="AI1913" s="218"/>
      <c r="AJ1913" s="134">
        <f t="shared" si="377"/>
        <v>1824</v>
      </c>
      <c r="AK1913" s="35" t="s">
        <v>153</v>
      </c>
      <c r="AL1913" s="134" t="str">
        <f t="shared" si="378"/>
        <v>1824.</v>
      </c>
      <c r="AM1913" s="129"/>
      <c r="AN1913" s="35"/>
      <c r="AO1913" s="193"/>
    </row>
    <row r="1914" spans="1:41" ht="22.5" hidden="1" customHeight="1" x14ac:dyDescent="0.25">
      <c r="A1914" s="68" t="s">
        <v>5008</v>
      </c>
      <c r="B1914" s="25">
        <v>3389</v>
      </c>
      <c r="C1914" s="168" t="s">
        <v>700</v>
      </c>
      <c r="D1914" s="25">
        <v>1980</v>
      </c>
      <c r="E1914" s="68" t="s">
        <v>2932</v>
      </c>
      <c r="F1914" s="68" t="s">
        <v>2934</v>
      </c>
      <c r="G1914" s="25">
        <v>5</v>
      </c>
      <c r="H1914" s="25">
        <v>4</v>
      </c>
      <c r="I1914" s="250">
        <v>3699.2</v>
      </c>
      <c r="J1914" s="137">
        <v>3403.8</v>
      </c>
      <c r="K1914" s="263">
        <v>3403.8</v>
      </c>
      <c r="L1914" s="12">
        <v>80</v>
      </c>
      <c r="M1914" s="250">
        <f t="shared" si="379"/>
        <v>1520208</v>
      </c>
      <c r="N1914" s="250"/>
      <c r="O1914" s="250"/>
      <c r="P1914" s="250"/>
      <c r="Q1914" s="137">
        <f t="shared" si="380"/>
        <v>1520208</v>
      </c>
      <c r="R1914" s="250">
        <v>1520208</v>
      </c>
      <c r="S1914" s="255"/>
      <c r="T1914" s="250"/>
      <c r="U1914" s="250"/>
      <c r="V1914" s="250"/>
      <c r="W1914" s="250"/>
      <c r="X1914" s="250"/>
      <c r="Y1914" s="250"/>
      <c r="Z1914" s="250"/>
      <c r="AA1914" s="250"/>
      <c r="AB1914" s="250"/>
      <c r="AC1914" s="250"/>
      <c r="AD1914" s="250"/>
      <c r="AE1914" s="250"/>
      <c r="AF1914" s="250"/>
      <c r="AG1914" s="337">
        <v>2025</v>
      </c>
      <c r="AH1914" s="218" t="s">
        <v>3052</v>
      </c>
      <c r="AI1914" s="218"/>
      <c r="AJ1914" s="134">
        <f t="shared" si="377"/>
        <v>1825</v>
      </c>
      <c r="AK1914" s="35" t="s">
        <v>153</v>
      </c>
      <c r="AL1914" s="134" t="str">
        <f t="shared" si="378"/>
        <v>1825.</v>
      </c>
      <c r="AM1914" s="129"/>
      <c r="AN1914" s="35"/>
      <c r="AO1914" s="193"/>
    </row>
    <row r="1915" spans="1:41" ht="22.5" hidden="1" customHeight="1" x14ac:dyDescent="0.25">
      <c r="A1915" s="68" t="s">
        <v>5009</v>
      </c>
      <c r="B1915" s="25">
        <v>3404</v>
      </c>
      <c r="C1915" s="333" t="s">
        <v>888</v>
      </c>
      <c r="D1915" s="117">
        <v>1991</v>
      </c>
      <c r="E1915" s="118" t="s">
        <v>2932</v>
      </c>
      <c r="F1915" s="68" t="s">
        <v>2933</v>
      </c>
      <c r="G1915" s="117">
        <v>5</v>
      </c>
      <c r="H1915" s="117">
        <v>4</v>
      </c>
      <c r="I1915" s="335">
        <v>4968.6000000000004</v>
      </c>
      <c r="J1915" s="137">
        <v>4401.6000000000004</v>
      </c>
      <c r="K1915" s="170">
        <v>4401.6000000000004</v>
      </c>
      <c r="L1915" s="12">
        <v>152</v>
      </c>
      <c r="M1915" s="250">
        <f t="shared" si="379"/>
        <v>4873200</v>
      </c>
      <c r="N1915" s="250"/>
      <c r="O1915" s="250"/>
      <c r="P1915" s="250"/>
      <c r="Q1915" s="137">
        <f t="shared" si="380"/>
        <v>4873200</v>
      </c>
      <c r="R1915" s="259">
        <v>4873200</v>
      </c>
      <c r="S1915" s="260"/>
      <c r="T1915" s="259"/>
      <c r="U1915" s="259"/>
      <c r="V1915" s="259"/>
      <c r="W1915" s="259"/>
      <c r="X1915" s="259"/>
      <c r="Y1915" s="259"/>
      <c r="Z1915" s="259"/>
      <c r="AA1915" s="259"/>
      <c r="AB1915" s="259"/>
      <c r="AC1915" s="259"/>
      <c r="AD1915" s="259"/>
      <c r="AE1915" s="137"/>
      <c r="AF1915" s="259"/>
      <c r="AG1915" s="337">
        <v>2025</v>
      </c>
      <c r="AH1915" s="166" t="s">
        <v>3050</v>
      </c>
      <c r="AI1915" s="166"/>
      <c r="AJ1915" s="134">
        <f t="shared" si="377"/>
        <v>1826</v>
      </c>
      <c r="AK1915" s="35" t="s">
        <v>153</v>
      </c>
      <c r="AL1915" s="134" t="str">
        <f t="shared" si="378"/>
        <v>1826.</v>
      </c>
      <c r="AM1915" s="129"/>
      <c r="AN1915" s="35"/>
      <c r="AO1915" s="193"/>
    </row>
    <row r="1916" spans="1:41" ht="22.5" hidden="1" customHeight="1" x14ac:dyDescent="0.25">
      <c r="A1916" s="68" t="s">
        <v>5010</v>
      </c>
      <c r="B1916" s="25">
        <v>3421</v>
      </c>
      <c r="C1916" s="211" t="s">
        <v>841</v>
      </c>
      <c r="D1916" s="117">
        <v>1976</v>
      </c>
      <c r="E1916" s="68" t="s">
        <v>2932</v>
      </c>
      <c r="F1916" s="68" t="s">
        <v>2934</v>
      </c>
      <c r="G1916" s="25">
        <v>5</v>
      </c>
      <c r="H1916" s="25">
        <v>4</v>
      </c>
      <c r="I1916" s="170">
        <v>3634.4</v>
      </c>
      <c r="J1916" s="137">
        <v>3317.8</v>
      </c>
      <c r="K1916" s="170">
        <v>3317.8</v>
      </c>
      <c r="L1916" s="12">
        <v>128</v>
      </c>
      <c r="M1916" s="250">
        <f t="shared" si="379"/>
        <v>3248800</v>
      </c>
      <c r="N1916" s="250"/>
      <c r="O1916" s="250"/>
      <c r="P1916" s="250"/>
      <c r="Q1916" s="137">
        <f t="shared" si="380"/>
        <v>3248800</v>
      </c>
      <c r="R1916" s="259">
        <v>3248800</v>
      </c>
      <c r="S1916" s="260"/>
      <c r="T1916" s="259"/>
      <c r="U1916" s="259"/>
      <c r="V1916" s="259"/>
      <c r="W1916" s="259"/>
      <c r="X1916" s="259"/>
      <c r="Y1916" s="259"/>
      <c r="Z1916" s="259"/>
      <c r="AA1916" s="259"/>
      <c r="AB1916" s="259"/>
      <c r="AC1916" s="259"/>
      <c r="AD1916" s="259"/>
      <c r="AE1916" s="137"/>
      <c r="AF1916" s="259"/>
      <c r="AG1916" s="337">
        <v>2025</v>
      </c>
      <c r="AH1916" s="166" t="s">
        <v>3050</v>
      </c>
      <c r="AI1916" s="166"/>
      <c r="AJ1916" s="134">
        <f t="shared" si="377"/>
        <v>1827</v>
      </c>
      <c r="AK1916" s="35" t="s">
        <v>153</v>
      </c>
      <c r="AL1916" s="134" t="str">
        <f t="shared" si="378"/>
        <v>1827.</v>
      </c>
      <c r="AM1916" s="129"/>
      <c r="AN1916" s="35"/>
      <c r="AO1916" s="193"/>
    </row>
    <row r="1917" spans="1:41" ht="22.5" hidden="1" customHeight="1" x14ac:dyDescent="0.25">
      <c r="A1917" s="68" t="s">
        <v>5011</v>
      </c>
      <c r="B1917" s="25">
        <v>3447</v>
      </c>
      <c r="C1917" s="211" t="s">
        <v>844</v>
      </c>
      <c r="D1917" s="117">
        <v>1981</v>
      </c>
      <c r="E1917" s="68" t="s">
        <v>2932</v>
      </c>
      <c r="F1917" s="68" t="s">
        <v>2934</v>
      </c>
      <c r="G1917" s="25">
        <v>5</v>
      </c>
      <c r="H1917" s="25">
        <v>6</v>
      </c>
      <c r="I1917" s="170">
        <v>4452.5</v>
      </c>
      <c r="J1917" s="137">
        <v>3999.5</v>
      </c>
      <c r="K1917" s="170">
        <v>3999.5</v>
      </c>
      <c r="L1917" s="12">
        <v>162</v>
      </c>
      <c r="M1917" s="250">
        <f t="shared" si="379"/>
        <v>6903700</v>
      </c>
      <c r="N1917" s="250"/>
      <c r="O1917" s="250"/>
      <c r="P1917" s="250"/>
      <c r="Q1917" s="137">
        <f t="shared" si="380"/>
        <v>6903700</v>
      </c>
      <c r="R1917" s="259">
        <v>6903700</v>
      </c>
      <c r="S1917" s="260"/>
      <c r="T1917" s="259"/>
      <c r="U1917" s="259"/>
      <c r="V1917" s="259"/>
      <c r="W1917" s="259"/>
      <c r="X1917" s="259"/>
      <c r="Y1917" s="259"/>
      <c r="Z1917" s="259"/>
      <c r="AA1917" s="259"/>
      <c r="AB1917" s="259"/>
      <c r="AC1917" s="259"/>
      <c r="AD1917" s="259"/>
      <c r="AE1917" s="259"/>
      <c r="AF1917" s="259"/>
      <c r="AG1917" s="337">
        <v>2025</v>
      </c>
      <c r="AH1917" s="166" t="s">
        <v>3050</v>
      </c>
      <c r="AI1917" s="166"/>
      <c r="AJ1917" s="134">
        <f t="shared" si="377"/>
        <v>1828</v>
      </c>
      <c r="AK1917" s="35" t="s">
        <v>153</v>
      </c>
      <c r="AL1917" s="134" t="str">
        <f t="shared" si="378"/>
        <v>1828.</v>
      </c>
      <c r="AM1917" s="129"/>
      <c r="AN1917" s="35"/>
      <c r="AO1917" s="193"/>
    </row>
    <row r="1918" spans="1:41" ht="22.5" hidden="1" customHeight="1" x14ac:dyDescent="0.25">
      <c r="A1918" s="68" t="s">
        <v>5012</v>
      </c>
      <c r="B1918" s="25">
        <v>3449</v>
      </c>
      <c r="C1918" s="36" t="s">
        <v>1825</v>
      </c>
      <c r="D1918" s="117">
        <v>1978</v>
      </c>
      <c r="E1918" s="68" t="s">
        <v>2932</v>
      </c>
      <c r="F1918" s="68" t="s">
        <v>2934</v>
      </c>
      <c r="G1918" s="25">
        <v>5</v>
      </c>
      <c r="H1918" s="25">
        <v>4</v>
      </c>
      <c r="I1918" s="170">
        <v>2924</v>
      </c>
      <c r="J1918" s="170">
        <v>2612</v>
      </c>
      <c r="K1918" s="170">
        <v>2612</v>
      </c>
      <c r="L1918" s="12">
        <v>102</v>
      </c>
      <c r="M1918" s="250">
        <f t="shared" si="379"/>
        <v>1639245.5999999999</v>
      </c>
      <c r="N1918" s="250"/>
      <c r="O1918" s="250"/>
      <c r="P1918" s="250"/>
      <c r="Q1918" s="137">
        <f t="shared" si="380"/>
        <v>1639245.5999999999</v>
      </c>
      <c r="R1918" s="250"/>
      <c r="S1918" s="255"/>
      <c r="T1918" s="250"/>
      <c r="U1918" s="250"/>
      <c r="V1918" s="250"/>
      <c r="W1918" s="250">
        <v>740.4</v>
      </c>
      <c r="X1918" s="250">
        <f>W1918*2214</f>
        <v>1639245.5999999999</v>
      </c>
      <c r="Y1918" s="250"/>
      <c r="Z1918" s="250"/>
      <c r="AA1918" s="250"/>
      <c r="AB1918" s="250"/>
      <c r="AC1918" s="250"/>
      <c r="AD1918" s="250"/>
      <c r="AE1918" s="137"/>
      <c r="AF1918" s="335"/>
      <c r="AG1918" s="337">
        <v>2025</v>
      </c>
      <c r="AH1918" s="166"/>
      <c r="AI1918" s="166"/>
      <c r="AJ1918" s="134">
        <f t="shared" si="377"/>
        <v>1829</v>
      </c>
      <c r="AK1918" s="35" t="s">
        <v>153</v>
      </c>
      <c r="AL1918" s="134" t="str">
        <f t="shared" si="378"/>
        <v>1829.</v>
      </c>
      <c r="AM1918" s="129"/>
      <c r="AN1918" s="35"/>
      <c r="AO1918" s="193"/>
    </row>
    <row r="1919" spans="1:41" ht="22.5" hidden="1" customHeight="1" x14ac:dyDescent="0.25">
      <c r="A1919" s="68" t="s">
        <v>5013</v>
      </c>
      <c r="B1919" s="25">
        <v>3450</v>
      </c>
      <c r="C1919" s="36" t="s">
        <v>1826</v>
      </c>
      <c r="D1919" s="25">
        <v>1983</v>
      </c>
      <c r="E1919" s="68" t="s">
        <v>2932</v>
      </c>
      <c r="F1919" s="68" t="s">
        <v>2933</v>
      </c>
      <c r="G1919" s="25">
        <v>5</v>
      </c>
      <c r="H1919" s="25">
        <v>4</v>
      </c>
      <c r="I1919" s="250">
        <v>3638.1</v>
      </c>
      <c r="J1919" s="250">
        <v>3298.8</v>
      </c>
      <c r="K1919" s="263">
        <v>3298.8</v>
      </c>
      <c r="L1919" s="12">
        <v>148</v>
      </c>
      <c r="M1919" s="250">
        <f t="shared" si="379"/>
        <v>7025530</v>
      </c>
      <c r="N1919" s="250"/>
      <c r="O1919" s="250"/>
      <c r="P1919" s="250"/>
      <c r="Q1919" s="137">
        <f t="shared" si="380"/>
        <v>7025530</v>
      </c>
      <c r="R1919" s="250">
        <v>7025530</v>
      </c>
      <c r="S1919" s="255"/>
      <c r="T1919" s="250"/>
      <c r="U1919" s="250"/>
      <c r="V1919" s="250"/>
      <c r="W1919" s="250"/>
      <c r="X1919" s="250"/>
      <c r="Y1919" s="250"/>
      <c r="Z1919" s="250"/>
      <c r="AA1919" s="250"/>
      <c r="AB1919" s="250"/>
      <c r="AC1919" s="250"/>
      <c r="AD1919" s="250"/>
      <c r="AE1919" s="137"/>
      <c r="AF1919" s="335"/>
      <c r="AG1919" s="337">
        <v>2025</v>
      </c>
      <c r="AH1919" s="218" t="s">
        <v>3050</v>
      </c>
      <c r="AI1919" s="218"/>
      <c r="AJ1919" s="134">
        <f t="shared" si="377"/>
        <v>1830</v>
      </c>
      <c r="AK1919" s="35" t="s">
        <v>153</v>
      </c>
      <c r="AL1919" s="134" t="str">
        <f t="shared" si="378"/>
        <v>1830.</v>
      </c>
      <c r="AM1919" s="129"/>
      <c r="AN1919" s="35"/>
      <c r="AO1919" s="193"/>
    </row>
    <row r="1920" spans="1:41" ht="22.5" hidden="1" customHeight="1" x14ac:dyDescent="0.25">
      <c r="A1920" s="68" t="s">
        <v>5014</v>
      </c>
      <c r="B1920" s="25">
        <v>3452</v>
      </c>
      <c r="C1920" s="211" t="s">
        <v>845</v>
      </c>
      <c r="D1920" s="117">
        <v>1982</v>
      </c>
      <c r="E1920" s="68" t="s">
        <v>2932</v>
      </c>
      <c r="F1920" s="68" t="s">
        <v>2934</v>
      </c>
      <c r="G1920" s="25">
        <v>5</v>
      </c>
      <c r="H1920" s="25">
        <v>4</v>
      </c>
      <c r="I1920" s="170">
        <v>3607.5</v>
      </c>
      <c r="J1920" s="137">
        <v>3323.6</v>
      </c>
      <c r="K1920" s="170">
        <v>3323.6</v>
      </c>
      <c r="L1920" s="12">
        <v>108</v>
      </c>
      <c r="M1920" s="250">
        <f t="shared" si="379"/>
        <v>5685400</v>
      </c>
      <c r="N1920" s="250"/>
      <c r="O1920" s="250"/>
      <c r="P1920" s="250"/>
      <c r="Q1920" s="137">
        <f t="shared" si="380"/>
        <v>5685400</v>
      </c>
      <c r="R1920" s="259">
        <v>5685400</v>
      </c>
      <c r="S1920" s="260"/>
      <c r="T1920" s="259"/>
      <c r="U1920" s="259"/>
      <c r="V1920" s="259"/>
      <c r="W1920" s="259"/>
      <c r="X1920" s="259"/>
      <c r="Y1920" s="259"/>
      <c r="Z1920" s="259"/>
      <c r="AA1920" s="259"/>
      <c r="AB1920" s="259"/>
      <c r="AC1920" s="259"/>
      <c r="AD1920" s="259"/>
      <c r="AE1920" s="259"/>
      <c r="AF1920" s="259"/>
      <c r="AG1920" s="337">
        <v>2025</v>
      </c>
      <c r="AH1920" s="166" t="s">
        <v>3050</v>
      </c>
      <c r="AI1920" s="166"/>
      <c r="AJ1920" s="134">
        <f t="shared" si="377"/>
        <v>1831</v>
      </c>
      <c r="AK1920" s="35" t="s">
        <v>153</v>
      </c>
      <c r="AL1920" s="134" t="str">
        <f t="shared" si="378"/>
        <v>1831.</v>
      </c>
      <c r="AM1920" s="129"/>
      <c r="AN1920" s="35"/>
      <c r="AO1920" s="193"/>
    </row>
    <row r="1921" spans="1:41" ht="22.5" hidden="1" customHeight="1" x14ac:dyDescent="0.25">
      <c r="A1921" s="68" t="s">
        <v>5015</v>
      </c>
      <c r="B1921" s="25">
        <v>3475</v>
      </c>
      <c r="C1921" s="211" t="s">
        <v>2643</v>
      </c>
      <c r="D1921" s="117">
        <v>1964</v>
      </c>
      <c r="E1921" s="68" t="s">
        <v>2932</v>
      </c>
      <c r="F1921" s="68" t="s">
        <v>2934</v>
      </c>
      <c r="G1921" s="25">
        <v>4</v>
      </c>
      <c r="H1921" s="25">
        <v>3</v>
      </c>
      <c r="I1921" s="170">
        <v>2615.3000000000002</v>
      </c>
      <c r="J1921" s="137">
        <v>2082.1</v>
      </c>
      <c r="K1921" s="170">
        <v>2008.1</v>
      </c>
      <c r="L1921" s="12">
        <v>43</v>
      </c>
      <c r="M1921" s="250">
        <f t="shared" si="379"/>
        <v>6368257</v>
      </c>
      <c r="N1921" s="250"/>
      <c r="O1921" s="250"/>
      <c r="P1921" s="250"/>
      <c r="Q1921" s="137">
        <f t="shared" si="380"/>
        <v>6368257</v>
      </c>
      <c r="R1921" s="259">
        <f>3497130+2871127</f>
        <v>6368257</v>
      </c>
      <c r="S1921" s="260"/>
      <c r="T1921" s="259"/>
      <c r="U1921" s="259"/>
      <c r="V1921" s="259"/>
      <c r="W1921" s="259"/>
      <c r="X1921" s="259"/>
      <c r="Y1921" s="259"/>
      <c r="Z1921" s="259"/>
      <c r="AA1921" s="259"/>
      <c r="AB1921" s="259"/>
      <c r="AC1921" s="259"/>
      <c r="AD1921" s="259"/>
      <c r="AE1921" s="259"/>
      <c r="AF1921" s="259"/>
      <c r="AG1921" s="337">
        <v>2025</v>
      </c>
      <c r="AH1921" s="166" t="s">
        <v>3073</v>
      </c>
      <c r="AI1921" s="166"/>
      <c r="AJ1921" s="134">
        <f t="shared" si="377"/>
        <v>1832</v>
      </c>
      <c r="AK1921" s="35" t="s">
        <v>153</v>
      </c>
      <c r="AL1921" s="134" t="str">
        <f t="shared" si="378"/>
        <v>1832.</v>
      </c>
      <c r="AM1921" s="129"/>
      <c r="AN1921" s="35"/>
      <c r="AO1921" s="193"/>
    </row>
    <row r="1922" spans="1:41" ht="22.5" hidden="1" customHeight="1" x14ac:dyDescent="0.25">
      <c r="A1922" s="68" t="s">
        <v>5016</v>
      </c>
      <c r="B1922" s="25">
        <v>3482</v>
      </c>
      <c r="C1922" s="333" t="s">
        <v>887</v>
      </c>
      <c r="D1922" s="117">
        <v>1995</v>
      </c>
      <c r="E1922" s="118" t="s">
        <v>2932</v>
      </c>
      <c r="F1922" s="68" t="s">
        <v>2933</v>
      </c>
      <c r="G1922" s="117">
        <v>5</v>
      </c>
      <c r="H1922" s="117">
        <v>5</v>
      </c>
      <c r="I1922" s="335">
        <v>5947.7</v>
      </c>
      <c r="J1922" s="137">
        <v>5283.8</v>
      </c>
      <c r="K1922" s="170">
        <v>5283.8</v>
      </c>
      <c r="L1922" s="12">
        <v>201</v>
      </c>
      <c r="M1922" s="250">
        <f t="shared" si="379"/>
        <v>5484388</v>
      </c>
      <c r="N1922" s="250"/>
      <c r="O1922" s="250"/>
      <c r="P1922" s="250"/>
      <c r="Q1922" s="137">
        <f t="shared" si="380"/>
        <v>5484388</v>
      </c>
      <c r="R1922" s="259">
        <v>5484388</v>
      </c>
      <c r="S1922" s="260"/>
      <c r="T1922" s="259"/>
      <c r="U1922" s="259"/>
      <c r="V1922" s="259"/>
      <c r="W1922" s="259"/>
      <c r="X1922" s="259"/>
      <c r="Y1922" s="259"/>
      <c r="Z1922" s="259"/>
      <c r="AA1922" s="259"/>
      <c r="AB1922" s="259"/>
      <c r="AC1922" s="259"/>
      <c r="AD1922" s="259"/>
      <c r="AE1922" s="259"/>
      <c r="AF1922" s="259"/>
      <c r="AG1922" s="337">
        <v>2025</v>
      </c>
      <c r="AH1922" s="166" t="s">
        <v>3053</v>
      </c>
      <c r="AI1922" s="166"/>
      <c r="AJ1922" s="134">
        <f t="shared" si="377"/>
        <v>1833</v>
      </c>
      <c r="AK1922" s="35" t="s">
        <v>153</v>
      </c>
      <c r="AL1922" s="134" t="str">
        <f t="shared" si="378"/>
        <v>1833.</v>
      </c>
      <c r="AM1922" s="129"/>
      <c r="AN1922" s="35"/>
      <c r="AO1922" s="193"/>
    </row>
    <row r="1923" spans="1:41" ht="22.5" hidden="1" customHeight="1" x14ac:dyDescent="0.25">
      <c r="A1923" s="68" t="s">
        <v>5017</v>
      </c>
      <c r="B1923" s="25">
        <v>3494</v>
      </c>
      <c r="C1923" s="168" t="s">
        <v>710</v>
      </c>
      <c r="D1923" s="25">
        <v>1969</v>
      </c>
      <c r="E1923" s="68" t="s">
        <v>2932</v>
      </c>
      <c r="F1923" s="68" t="s">
        <v>2934</v>
      </c>
      <c r="G1923" s="25">
        <v>5</v>
      </c>
      <c r="H1923" s="25">
        <v>4</v>
      </c>
      <c r="I1923" s="250">
        <v>3439.6</v>
      </c>
      <c r="J1923" s="137">
        <v>2537.3000000000002</v>
      </c>
      <c r="K1923" s="263">
        <v>2537.3000000000002</v>
      </c>
      <c r="L1923" s="12">
        <v>84</v>
      </c>
      <c r="M1923" s="250">
        <f t="shared" si="379"/>
        <v>1351296</v>
      </c>
      <c r="N1923" s="250"/>
      <c r="O1923" s="250"/>
      <c r="P1923" s="250"/>
      <c r="Q1923" s="137">
        <f t="shared" si="380"/>
        <v>1351296</v>
      </c>
      <c r="R1923" s="250">
        <v>1351296</v>
      </c>
      <c r="S1923" s="255"/>
      <c r="T1923" s="250"/>
      <c r="U1923" s="250"/>
      <c r="V1923" s="250"/>
      <c r="W1923" s="250"/>
      <c r="X1923" s="250"/>
      <c r="Y1923" s="250"/>
      <c r="Z1923" s="250"/>
      <c r="AA1923" s="250"/>
      <c r="AB1923" s="250"/>
      <c r="AC1923" s="250"/>
      <c r="AD1923" s="250"/>
      <c r="AE1923" s="250"/>
      <c r="AF1923" s="250"/>
      <c r="AG1923" s="337">
        <v>2025</v>
      </c>
      <c r="AH1923" s="218" t="s">
        <v>3052</v>
      </c>
      <c r="AI1923" s="218"/>
      <c r="AJ1923" s="134">
        <f t="shared" si="377"/>
        <v>1834</v>
      </c>
      <c r="AK1923" s="35" t="s">
        <v>153</v>
      </c>
      <c r="AL1923" s="134" t="str">
        <f t="shared" si="378"/>
        <v>1834.</v>
      </c>
      <c r="AM1923" s="129"/>
      <c r="AN1923" s="35"/>
      <c r="AO1923" s="193"/>
    </row>
    <row r="1924" spans="1:41" ht="22.5" hidden="1" customHeight="1" x14ac:dyDescent="0.25">
      <c r="A1924" s="68" t="s">
        <v>5018</v>
      </c>
      <c r="B1924" s="25">
        <v>3495</v>
      </c>
      <c r="C1924" s="211" t="s">
        <v>852</v>
      </c>
      <c r="D1924" s="117">
        <v>1971</v>
      </c>
      <c r="E1924" s="68" t="s">
        <v>2932</v>
      </c>
      <c r="F1924" s="68" t="s">
        <v>2934</v>
      </c>
      <c r="G1924" s="25">
        <v>5</v>
      </c>
      <c r="H1924" s="25">
        <v>4</v>
      </c>
      <c r="I1924" s="170">
        <v>3479.4</v>
      </c>
      <c r="J1924" s="137">
        <v>2500.5</v>
      </c>
      <c r="K1924" s="170">
        <v>2500.5</v>
      </c>
      <c r="L1924" s="12">
        <v>124</v>
      </c>
      <c r="M1924" s="250">
        <f t="shared" si="379"/>
        <v>771660</v>
      </c>
      <c r="N1924" s="250"/>
      <c r="O1924" s="250"/>
      <c r="P1924" s="250"/>
      <c r="Q1924" s="137">
        <f t="shared" si="380"/>
        <v>771660</v>
      </c>
      <c r="R1924" s="259">
        <v>771660</v>
      </c>
      <c r="S1924" s="260"/>
      <c r="T1924" s="259"/>
      <c r="U1924" s="259"/>
      <c r="V1924" s="259"/>
      <c r="W1924" s="259"/>
      <c r="X1924" s="259"/>
      <c r="Y1924" s="259"/>
      <c r="Z1924" s="259"/>
      <c r="AA1924" s="259"/>
      <c r="AB1924" s="259"/>
      <c r="AC1924" s="259"/>
      <c r="AD1924" s="259"/>
      <c r="AE1924" s="259"/>
      <c r="AF1924" s="259"/>
      <c r="AG1924" s="337">
        <v>2025</v>
      </c>
      <c r="AH1924" s="166" t="s">
        <v>3048</v>
      </c>
      <c r="AI1924" s="166"/>
      <c r="AJ1924" s="134">
        <f t="shared" si="377"/>
        <v>1835</v>
      </c>
      <c r="AK1924" s="35" t="s">
        <v>153</v>
      </c>
      <c r="AL1924" s="134" t="str">
        <f t="shared" si="378"/>
        <v>1835.</v>
      </c>
      <c r="AM1924" s="129"/>
      <c r="AN1924" s="35"/>
      <c r="AO1924" s="193"/>
    </row>
    <row r="1925" spans="1:41" ht="22.5" hidden="1" customHeight="1" x14ac:dyDescent="0.25">
      <c r="A1925" s="68" t="s">
        <v>5019</v>
      </c>
      <c r="B1925" s="25">
        <v>3553</v>
      </c>
      <c r="C1925" s="168" t="s">
        <v>725</v>
      </c>
      <c r="D1925" s="25">
        <v>1973</v>
      </c>
      <c r="E1925" s="68" t="s">
        <v>2932</v>
      </c>
      <c r="F1925" s="68" t="s">
        <v>2934</v>
      </c>
      <c r="G1925" s="25">
        <v>2</v>
      </c>
      <c r="H1925" s="25">
        <v>2</v>
      </c>
      <c r="I1925" s="250">
        <v>724</v>
      </c>
      <c r="J1925" s="137">
        <v>708.4</v>
      </c>
      <c r="K1925" s="263">
        <v>708.4</v>
      </c>
      <c r="L1925" s="12">
        <v>31</v>
      </c>
      <c r="M1925" s="250">
        <f t="shared" si="379"/>
        <v>502044</v>
      </c>
      <c r="N1925" s="250"/>
      <c r="O1925" s="250"/>
      <c r="P1925" s="250"/>
      <c r="Q1925" s="137">
        <f t="shared" si="380"/>
        <v>502044</v>
      </c>
      <c r="R1925" s="250">
        <v>502044</v>
      </c>
      <c r="S1925" s="255"/>
      <c r="T1925" s="250"/>
      <c r="U1925" s="250"/>
      <c r="V1925" s="250"/>
      <c r="W1925" s="250"/>
      <c r="X1925" s="250"/>
      <c r="Y1925" s="250"/>
      <c r="Z1925" s="250"/>
      <c r="AA1925" s="250"/>
      <c r="AB1925" s="250"/>
      <c r="AC1925" s="250"/>
      <c r="AD1925" s="250"/>
      <c r="AE1925" s="250"/>
      <c r="AF1925" s="250"/>
      <c r="AG1925" s="337">
        <v>2025</v>
      </c>
      <c r="AH1925" s="218" t="s">
        <v>3052</v>
      </c>
      <c r="AI1925" s="218"/>
      <c r="AJ1925" s="134">
        <f t="shared" si="377"/>
        <v>1836</v>
      </c>
      <c r="AK1925" s="35" t="s">
        <v>153</v>
      </c>
      <c r="AL1925" s="134" t="str">
        <f t="shared" si="378"/>
        <v>1836.</v>
      </c>
      <c r="AM1925" s="129"/>
      <c r="AN1925" s="35"/>
      <c r="AO1925" s="193"/>
    </row>
    <row r="1926" spans="1:41" ht="22.5" hidden="1" customHeight="1" x14ac:dyDescent="0.25">
      <c r="A1926" s="68" t="s">
        <v>5020</v>
      </c>
      <c r="B1926" s="25">
        <v>3570</v>
      </c>
      <c r="C1926" s="211" t="s">
        <v>860</v>
      </c>
      <c r="D1926" s="117">
        <v>1987</v>
      </c>
      <c r="E1926" s="68" t="s">
        <v>2932</v>
      </c>
      <c r="F1926" s="68" t="s">
        <v>2934</v>
      </c>
      <c r="G1926" s="25">
        <v>5</v>
      </c>
      <c r="H1926" s="25">
        <v>6</v>
      </c>
      <c r="I1926" s="170">
        <v>4697.3</v>
      </c>
      <c r="J1926" s="137">
        <v>4006.8</v>
      </c>
      <c r="K1926" s="170">
        <v>4006.8</v>
      </c>
      <c r="L1926" s="12">
        <v>187</v>
      </c>
      <c r="M1926" s="250">
        <f t="shared" si="379"/>
        <v>5482350</v>
      </c>
      <c r="N1926" s="250"/>
      <c r="O1926" s="250"/>
      <c r="P1926" s="250"/>
      <c r="Q1926" s="137">
        <f t="shared" si="380"/>
        <v>5482350</v>
      </c>
      <c r="R1926" s="259">
        <v>5482350</v>
      </c>
      <c r="S1926" s="260"/>
      <c r="T1926" s="259"/>
      <c r="U1926" s="259"/>
      <c r="V1926" s="259"/>
      <c r="W1926" s="259"/>
      <c r="X1926" s="259"/>
      <c r="Y1926" s="259"/>
      <c r="Z1926" s="259"/>
      <c r="AA1926" s="259"/>
      <c r="AB1926" s="259"/>
      <c r="AC1926" s="259"/>
      <c r="AD1926" s="259"/>
      <c r="AE1926" s="137"/>
      <c r="AF1926" s="259"/>
      <c r="AG1926" s="337">
        <v>2025</v>
      </c>
      <c r="AH1926" s="166" t="s">
        <v>3050</v>
      </c>
      <c r="AI1926" s="166"/>
      <c r="AJ1926" s="134">
        <f t="shared" si="377"/>
        <v>1837</v>
      </c>
      <c r="AK1926" s="35" t="s">
        <v>153</v>
      </c>
      <c r="AL1926" s="134" t="str">
        <f t="shared" si="378"/>
        <v>1837.</v>
      </c>
      <c r="AM1926" s="129"/>
      <c r="AN1926" s="35"/>
      <c r="AO1926" s="193"/>
    </row>
    <row r="1927" spans="1:41" ht="22.5" hidden="1" customHeight="1" x14ac:dyDescent="0.25">
      <c r="A1927" s="68" t="s">
        <v>5021</v>
      </c>
      <c r="B1927" s="25">
        <v>3572</v>
      </c>
      <c r="C1927" s="211" t="s">
        <v>728</v>
      </c>
      <c r="D1927" s="117">
        <v>1993</v>
      </c>
      <c r="E1927" s="68" t="s">
        <v>2932</v>
      </c>
      <c r="F1927" s="68" t="s">
        <v>2934</v>
      </c>
      <c r="G1927" s="25">
        <v>5</v>
      </c>
      <c r="H1927" s="25">
        <v>4</v>
      </c>
      <c r="I1927" s="170">
        <v>3354.8</v>
      </c>
      <c r="J1927" s="137">
        <v>3004.3</v>
      </c>
      <c r="K1927" s="170">
        <v>3004.3</v>
      </c>
      <c r="L1927" s="12">
        <v>135</v>
      </c>
      <c r="M1927" s="250">
        <f t="shared" si="379"/>
        <v>1436820</v>
      </c>
      <c r="N1927" s="250"/>
      <c r="O1927" s="250"/>
      <c r="P1927" s="250"/>
      <c r="Q1927" s="137">
        <f t="shared" si="380"/>
        <v>1436820</v>
      </c>
      <c r="R1927" s="259">
        <v>1436820</v>
      </c>
      <c r="S1927" s="260"/>
      <c r="T1927" s="259"/>
      <c r="U1927" s="259"/>
      <c r="V1927" s="259"/>
      <c r="W1927" s="259"/>
      <c r="X1927" s="259"/>
      <c r="Y1927" s="259"/>
      <c r="Z1927" s="259"/>
      <c r="AA1927" s="259"/>
      <c r="AB1927" s="259"/>
      <c r="AC1927" s="259"/>
      <c r="AD1927" s="259"/>
      <c r="AE1927" s="259"/>
      <c r="AF1927" s="259"/>
      <c r="AG1927" s="337">
        <v>2025</v>
      </c>
      <c r="AH1927" s="166" t="s">
        <v>3051</v>
      </c>
      <c r="AI1927" s="166"/>
      <c r="AJ1927" s="134">
        <f t="shared" si="377"/>
        <v>1838</v>
      </c>
      <c r="AK1927" s="35" t="s">
        <v>153</v>
      </c>
      <c r="AL1927" s="134" t="str">
        <f t="shared" si="378"/>
        <v>1838.</v>
      </c>
      <c r="AM1927" s="129"/>
      <c r="AN1927" s="35"/>
      <c r="AO1927" s="193"/>
    </row>
    <row r="1928" spans="1:41" ht="22.5" hidden="1" customHeight="1" x14ac:dyDescent="0.25">
      <c r="A1928" s="68" t="s">
        <v>5022</v>
      </c>
      <c r="B1928" s="25">
        <v>3446</v>
      </c>
      <c r="C1928" s="168" t="s">
        <v>706</v>
      </c>
      <c r="D1928" s="25">
        <v>1982</v>
      </c>
      <c r="E1928" s="68" t="s">
        <v>2932</v>
      </c>
      <c r="F1928" s="68" t="s">
        <v>2934</v>
      </c>
      <c r="G1928" s="25">
        <v>5</v>
      </c>
      <c r="H1928" s="25">
        <v>4</v>
      </c>
      <c r="I1928" s="250">
        <v>3176.5</v>
      </c>
      <c r="J1928" s="137">
        <v>2857.4</v>
      </c>
      <c r="K1928" s="263">
        <v>2857.4</v>
      </c>
      <c r="L1928" s="12">
        <v>56</v>
      </c>
      <c r="M1928" s="250">
        <f t="shared" si="379"/>
        <v>6168659</v>
      </c>
      <c r="N1928" s="250"/>
      <c r="O1928" s="250"/>
      <c r="P1928" s="250"/>
      <c r="Q1928" s="137">
        <f t="shared" si="380"/>
        <v>6168659</v>
      </c>
      <c r="R1928" s="250">
        <v>6168659</v>
      </c>
      <c r="S1928" s="255"/>
      <c r="T1928" s="250"/>
      <c r="U1928" s="250"/>
      <c r="V1928" s="250"/>
      <c r="W1928" s="250"/>
      <c r="X1928" s="250"/>
      <c r="Y1928" s="250"/>
      <c r="Z1928" s="250"/>
      <c r="AA1928" s="250"/>
      <c r="AB1928" s="250"/>
      <c r="AC1928" s="250"/>
      <c r="AD1928" s="250"/>
      <c r="AE1928" s="137"/>
      <c r="AF1928" s="250"/>
      <c r="AG1928" s="337">
        <v>2025</v>
      </c>
      <c r="AH1928" s="218" t="s">
        <v>3050</v>
      </c>
      <c r="AI1928" s="218"/>
      <c r="AJ1928" s="134">
        <f t="shared" si="377"/>
        <v>1839</v>
      </c>
      <c r="AK1928" s="35" t="s">
        <v>153</v>
      </c>
      <c r="AL1928" s="134" t="str">
        <f t="shared" si="378"/>
        <v>1839.</v>
      </c>
      <c r="AM1928" s="129"/>
      <c r="AN1928" s="35"/>
      <c r="AO1928" s="193"/>
    </row>
    <row r="1929" spans="1:41" ht="22.5" hidden="1" customHeight="1" x14ac:dyDescent="0.25">
      <c r="A1929" s="68" t="s">
        <v>5023</v>
      </c>
      <c r="B1929" s="25">
        <v>3466</v>
      </c>
      <c r="C1929" s="36" t="s">
        <v>1761</v>
      </c>
      <c r="D1929" s="117">
        <v>1961</v>
      </c>
      <c r="E1929" s="68" t="s">
        <v>2932</v>
      </c>
      <c r="F1929" s="68" t="s">
        <v>2934</v>
      </c>
      <c r="G1929" s="25">
        <v>3</v>
      </c>
      <c r="H1929" s="25">
        <v>2</v>
      </c>
      <c r="I1929" s="170">
        <v>1024.5999999999999</v>
      </c>
      <c r="J1929" s="170">
        <v>782.2</v>
      </c>
      <c r="K1929" s="170">
        <v>782.2</v>
      </c>
      <c r="L1929" s="12">
        <v>24</v>
      </c>
      <c r="M1929" s="250">
        <f t="shared" si="379"/>
        <v>2176696</v>
      </c>
      <c r="N1929" s="250"/>
      <c r="O1929" s="250"/>
      <c r="P1929" s="250"/>
      <c r="Q1929" s="137">
        <f t="shared" si="380"/>
        <v>2176696</v>
      </c>
      <c r="R1929" s="250">
        <v>2176696</v>
      </c>
      <c r="S1929" s="255"/>
      <c r="T1929" s="250"/>
      <c r="U1929" s="250"/>
      <c r="V1929" s="250"/>
      <c r="W1929" s="250"/>
      <c r="X1929" s="250"/>
      <c r="Y1929" s="250"/>
      <c r="Z1929" s="250"/>
      <c r="AA1929" s="250"/>
      <c r="AB1929" s="250"/>
      <c r="AC1929" s="250"/>
      <c r="AD1929" s="250"/>
      <c r="AE1929" s="137"/>
      <c r="AF1929" s="335"/>
      <c r="AG1929" s="337">
        <v>2025</v>
      </c>
      <c r="AH1929" s="218" t="s">
        <v>3050</v>
      </c>
      <c r="AI1929" s="218"/>
      <c r="AJ1929" s="134">
        <f t="shared" si="377"/>
        <v>1840</v>
      </c>
      <c r="AK1929" s="35" t="s">
        <v>153</v>
      </c>
      <c r="AL1929" s="134" t="str">
        <f t="shared" si="378"/>
        <v>1840.</v>
      </c>
      <c r="AM1929" s="129"/>
      <c r="AN1929" s="35"/>
      <c r="AO1929" s="193"/>
    </row>
    <row r="1930" spans="1:41" ht="22.5" hidden="1" customHeight="1" x14ac:dyDescent="0.25">
      <c r="A1930" s="68" t="s">
        <v>5024</v>
      </c>
      <c r="B1930" s="25">
        <v>3469</v>
      </c>
      <c r="C1930" s="168" t="s">
        <v>708</v>
      </c>
      <c r="D1930" s="25">
        <v>1967</v>
      </c>
      <c r="E1930" s="68" t="s">
        <v>2932</v>
      </c>
      <c r="F1930" s="68" t="s">
        <v>2934</v>
      </c>
      <c r="G1930" s="25">
        <v>5</v>
      </c>
      <c r="H1930" s="25">
        <v>2</v>
      </c>
      <c r="I1930" s="250">
        <v>1998.7</v>
      </c>
      <c r="J1930" s="137">
        <v>1782.2</v>
      </c>
      <c r="K1930" s="263">
        <v>1782.2</v>
      </c>
      <c r="L1930" s="12">
        <v>40</v>
      </c>
      <c r="M1930" s="250">
        <f t="shared" si="379"/>
        <v>1386000</v>
      </c>
      <c r="N1930" s="250"/>
      <c r="O1930" s="250"/>
      <c r="P1930" s="250"/>
      <c r="Q1930" s="137">
        <f t="shared" si="380"/>
        <v>1386000</v>
      </c>
      <c r="R1930" s="250">
        <v>1386000</v>
      </c>
      <c r="S1930" s="255"/>
      <c r="T1930" s="250"/>
      <c r="U1930" s="250"/>
      <c r="V1930" s="250"/>
      <c r="W1930" s="250"/>
      <c r="X1930" s="250"/>
      <c r="Y1930" s="250"/>
      <c r="Z1930" s="250"/>
      <c r="AA1930" s="250"/>
      <c r="AB1930" s="250"/>
      <c r="AC1930" s="250"/>
      <c r="AD1930" s="250"/>
      <c r="AE1930" s="137"/>
      <c r="AF1930" s="250"/>
      <c r="AG1930" s="337">
        <v>2025</v>
      </c>
      <c r="AH1930" s="218" t="s">
        <v>3051</v>
      </c>
      <c r="AI1930" s="218"/>
      <c r="AJ1930" s="134">
        <f t="shared" si="377"/>
        <v>1841</v>
      </c>
      <c r="AK1930" s="35" t="s">
        <v>153</v>
      </c>
      <c r="AL1930" s="134" t="str">
        <f t="shared" si="378"/>
        <v>1841.</v>
      </c>
      <c r="AM1930" s="129"/>
      <c r="AN1930" s="35"/>
      <c r="AO1930" s="193"/>
    </row>
    <row r="1931" spans="1:41" ht="22.5" hidden="1" customHeight="1" x14ac:dyDescent="0.25">
      <c r="A1931" s="68" t="s">
        <v>5025</v>
      </c>
      <c r="B1931" s="25">
        <v>3477</v>
      </c>
      <c r="C1931" s="211" t="s">
        <v>848</v>
      </c>
      <c r="D1931" s="117">
        <v>1958</v>
      </c>
      <c r="E1931" s="68" t="s">
        <v>2932</v>
      </c>
      <c r="F1931" s="68" t="s">
        <v>2934</v>
      </c>
      <c r="G1931" s="25">
        <v>2</v>
      </c>
      <c r="H1931" s="25">
        <v>1</v>
      </c>
      <c r="I1931" s="170">
        <v>460.2</v>
      </c>
      <c r="J1931" s="137">
        <v>416.2</v>
      </c>
      <c r="K1931" s="170">
        <v>416.2</v>
      </c>
      <c r="L1931" s="12">
        <v>8</v>
      </c>
      <c r="M1931" s="250">
        <f t="shared" si="379"/>
        <v>2019756.8</v>
      </c>
      <c r="N1931" s="250"/>
      <c r="O1931" s="250"/>
      <c r="P1931" s="250"/>
      <c r="Q1931" s="137">
        <f t="shared" si="380"/>
        <v>2019756.8</v>
      </c>
      <c r="R1931" s="259"/>
      <c r="S1931" s="260"/>
      <c r="T1931" s="259"/>
      <c r="U1931" s="259"/>
      <c r="V1931" s="259"/>
      <c r="W1931" s="259"/>
      <c r="X1931" s="259"/>
      <c r="Y1931" s="259">
        <v>641.6</v>
      </c>
      <c r="Z1931" s="259">
        <f>Y1931*3148</f>
        <v>2019756.8</v>
      </c>
      <c r="AA1931" s="259"/>
      <c r="AB1931" s="259"/>
      <c r="AC1931" s="259"/>
      <c r="AD1931" s="259"/>
      <c r="AE1931" s="259"/>
      <c r="AF1931" s="259"/>
      <c r="AG1931" s="337">
        <v>2025</v>
      </c>
      <c r="AH1931" s="166"/>
      <c r="AI1931" s="166"/>
      <c r="AJ1931" s="134">
        <f t="shared" si="377"/>
        <v>1842</v>
      </c>
      <c r="AK1931" s="35" t="s">
        <v>153</v>
      </c>
      <c r="AL1931" s="134" t="str">
        <f t="shared" si="378"/>
        <v>1842.</v>
      </c>
      <c r="AM1931" s="129"/>
      <c r="AN1931" s="35"/>
      <c r="AO1931" s="193"/>
    </row>
    <row r="1932" spans="1:41" ht="22.5" hidden="1" customHeight="1" x14ac:dyDescent="0.25">
      <c r="A1932" s="68" t="s">
        <v>5026</v>
      </c>
      <c r="B1932" s="25">
        <v>3479</v>
      </c>
      <c r="C1932" s="36" t="s">
        <v>1762</v>
      </c>
      <c r="D1932" s="117">
        <v>1977</v>
      </c>
      <c r="E1932" s="118" t="s">
        <v>2932</v>
      </c>
      <c r="F1932" s="68" t="s">
        <v>2934</v>
      </c>
      <c r="G1932" s="117">
        <v>5</v>
      </c>
      <c r="H1932" s="117">
        <v>6</v>
      </c>
      <c r="I1932" s="335">
        <v>4932.6000000000004</v>
      </c>
      <c r="J1932" s="170">
        <v>4542</v>
      </c>
      <c r="K1932" s="170">
        <v>4542</v>
      </c>
      <c r="L1932" s="12">
        <v>100</v>
      </c>
      <c r="M1932" s="250">
        <f t="shared" si="379"/>
        <v>3435606</v>
      </c>
      <c r="N1932" s="250"/>
      <c r="O1932" s="250"/>
      <c r="P1932" s="250"/>
      <c r="Q1932" s="137">
        <f t="shared" si="380"/>
        <v>3435606</v>
      </c>
      <c r="R1932" s="250">
        <v>3435606</v>
      </c>
      <c r="S1932" s="255"/>
      <c r="T1932" s="250"/>
      <c r="U1932" s="250"/>
      <c r="V1932" s="250"/>
      <c r="W1932" s="250"/>
      <c r="X1932" s="250"/>
      <c r="Y1932" s="250"/>
      <c r="Z1932" s="250"/>
      <c r="AA1932" s="250"/>
      <c r="AB1932" s="250"/>
      <c r="AC1932" s="250"/>
      <c r="AD1932" s="250"/>
      <c r="AE1932" s="250"/>
      <c r="AF1932" s="250"/>
      <c r="AG1932" s="337">
        <v>2025</v>
      </c>
      <c r="AH1932" s="218" t="s">
        <v>3050</v>
      </c>
      <c r="AI1932" s="218"/>
      <c r="AJ1932" s="134">
        <f t="shared" si="377"/>
        <v>1843</v>
      </c>
      <c r="AK1932" s="35" t="s">
        <v>153</v>
      </c>
      <c r="AL1932" s="134" t="str">
        <f t="shared" si="378"/>
        <v>1843.</v>
      </c>
      <c r="AM1932" s="129"/>
      <c r="AN1932" s="35"/>
      <c r="AO1932" s="193"/>
    </row>
    <row r="1933" spans="1:41" ht="22.5" hidden="1" customHeight="1" x14ac:dyDescent="0.25">
      <c r="A1933" s="68" t="s">
        <v>5027</v>
      </c>
      <c r="B1933" s="25">
        <v>3504</v>
      </c>
      <c r="C1933" s="333" t="s">
        <v>1098</v>
      </c>
      <c r="D1933" s="25">
        <v>1977</v>
      </c>
      <c r="E1933" s="68" t="s">
        <v>2932</v>
      </c>
      <c r="F1933" s="68" t="s">
        <v>2934</v>
      </c>
      <c r="G1933" s="25">
        <v>3</v>
      </c>
      <c r="H1933" s="25">
        <v>2</v>
      </c>
      <c r="I1933" s="137">
        <v>1174.8</v>
      </c>
      <c r="J1933" s="137">
        <v>1086.3</v>
      </c>
      <c r="K1933" s="137">
        <v>1086.3</v>
      </c>
      <c r="L1933" s="30">
        <v>24</v>
      </c>
      <c r="M1933" s="250">
        <f t="shared" si="379"/>
        <v>950352</v>
      </c>
      <c r="N1933" s="250"/>
      <c r="O1933" s="250"/>
      <c r="P1933" s="250"/>
      <c r="Q1933" s="137">
        <f t="shared" si="380"/>
        <v>950352</v>
      </c>
      <c r="R1933" s="137">
        <f>778872+171480</f>
        <v>950352</v>
      </c>
      <c r="S1933" s="30"/>
      <c r="T1933" s="137"/>
      <c r="U1933" s="137"/>
      <c r="V1933" s="137"/>
      <c r="W1933" s="137"/>
      <c r="X1933" s="137"/>
      <c r="Y1933" s="137"/>
      <c r="Z1933" s="137"/>
      <c r="AA1933" s="137"/>
      <c r="AB1933" s="137"/>
      <c r="AC1933" s="137"/>
      <c r="AD1933" s="137"/>
      <c r="AE1933" s="137"/>
      <c r="AF1933" s="137"/>
      <c r="AG1933" s="337">
        <v>2025</v>
      </c>
      <c r="AH1933" s="166" t="s">
        <v>3056</v>
      </c>
      <c r="AI1933" s="166"/>
      <c r="AJ1933" s="134">
        <f t="shared" si="377"/>
        <v>1844</v>
      </c>
      <c r="AK1933" s="35" t="s">
        <v>153</v>
      </c>
      <c r="AL1933" s="134" t="str">
        <f t="shared" si="378"/>
        <v>1844.</v>
      </c>
      <c r="AM1933" s="129"/>
      <c r="AN1933" s="35"/>
      <c r="AO1933" s="193"/>
    </row>
    <row r="1934" spans="1:41" ht="22.5" hidden="1" customHeight="1" x14ac:dyDescent="0.25">
      <c r="A1934" s="68" t="s">
        <v>5028</v>
      </c>
      <c r="B1934" s="25">
        <v>3507</v>
      </c>
      <c r="C1934" s="211" t="s">
        <v>114</v>
      </c>
      <c r="D1934" s="117">
        <v>1983</v>
      </c>
      <c r="E1934" s="68" t="s">
        <v>2932</v>
      </c>
      <c r="F1934" s="68" t="s">
        <v>2933</v>
      </c>
      <c r="G1934" s="25">
        <v>5</v>
      </c>
      <c r="H1934" s="25">
        <v>4</v>
      </c>
      <c r="I1934" s="170">
        <v>3676.5</v>
      </c>
      <c r="J1934" s="137">
        <v>3229.1</v>
      </c>
      <c r="K1934" s="170">
        <v>3229.1</v>
      </c>
      <c r="L1934" s="12">
        <v>60</v>
      </c>
      <c r="M1934" s="250">
        <f t="shared" si="379"/>
        <v>2636904</v>
      </c>
      <c r="N1934" s="250"/>
      <c r="O1934" s="250"/>
      <c r="P1934" s="250"/>
      <c r="Q1934" s="137">
        <f t="shared" si="380"/>
        <v>2636904</v>
      </c>
      <c r="R1934" s="259">
        <v>2636904</v>
      </c>
      <c r="S1934" s="260"/>
      <c r="T1934" s="259"/>
      <c r="U1934" s="259"/>
      <c r="V1934" s="259"/>
      <c r="W1934" s="259"/>
      <c r="X1934" s="259"/>
      <c r="Y1934" s="259"/>
      <c r="Z1934" s="259"/>
      <c r="AA1934" s="259"/>
      <c r="AB1934" s="259"/>
      <c r="AC1934" s="259"/>
      <c r="AD1934" s="259"/>
      <c r="AE1934" s="259"/>
      <c r="AF1934" s="259"/>
      <c r="AG1934" s="337">
        <v>2025</v>
      </c>
      <c r="AH1934" s="166" t="s">
        <v>3052</v>
      </c>
      <c r="AI1934" s="166"/>
      <c r="AJ1934" s="134">
        <f t="shared" si="377"/>
        <v>1845</v>
      </c>
      <c r="AK1934" s="35" t="s">
        <v>153</v>
      </c>
      <c r="AL1934" s="134" t="str">
        <f t="shared" si="378"/>
        <v>1845.</v>
      </c>
      <c r="AM1934" s="129"/>
      <c r="AN1934" s="35"/>
      <c r="AO1934" s="193"/>
    </row>
    <row r="1935" spans="1:41" ht="22.5" hidden="1" customHeight="1" x14ac:dyDescent="0.25">
      <c r="A1935" s="68" t="s">
        <v>5029</v>
      </c>
      <c r="B1935" s="25">
        <v>3510</v>
      </c>
      <c r="C1935" s="36" t="s">
        <v>1768</v>
      </c>
      <c r="D1935" s="25">
        <v>1977</v>
      </c>
      <c r="E1935" s="68" t="s">
        <v>2932</v>
      </c>
      <c r="F1935" s="68" t="s">
        <v>2934</v>
      </c>
      <c r="G1935" s="25">
        <v>5</v>
      </c>
      <c r="H1935" s="25">
        <v>5</v>
      </c>
      <c r="I1935" s="250">
        <v>4805.3</v>
      </c>
      <c r="J1935" s="250">
        <v>4443.8999999999996</v>
      </c>
      <c r="K1935" s="263">
        <v>4443.8999999999996</v>
      </c>
      <c r="L1935" s="12">
        <v>100</v>
      </c>
      <c r="M1935" s="250">
        <f t="shared" si="379"/>
        <v>3394996</v>
      </c>
      <c r="N1935" s="250"/>
      <c r="O1935" s="250"/>
      <c r="P1935" s="250"/>
      <c r="Q1935" s="137">
        <f t="shared" si="380"/>
        <v>3394996</v>
      </c>
      <c r="R1935" s="250">
        <v>3394996</v>
      </c>
      <c r="S1935" s="255"/>
      <c r="T1935" s="250"/>
      <c r="U1935" s="250"/>
      <c r="V1935" s="250"/>
      <c r="W1935" s="250"/>
      <c r="X1935" s="250"/>
      <c r="Y1935" s="250"/>
      <c r="Z1935" s="250"/>
      <c r="AA1935" s="250"/>
      <c r="AB1935" s="250"/>
      <c r="AC1935" s="250"/>
      <c r="AD1935" s="250"/>
      <c r="AE1935" s="250"/>
      <c r="AF1935" s="250"/>
      <c r="AG1935" s="337">
        <v>2025</v>
      </c>
      <c r="AH1935" s="218" t="s">
        <v>3050</v>
      </c>
      <c r="AI1935" s="218"/>
      <c r="AJ1935" s="134">
        <f t="shared" si="377"/>
        <v>1846</v>
      </c>
      <c r="AK1935" s="35" t="s">
        <v>153</v>
      </c>
      <c r="AL1935" s="134" t="str">
        <f t="shared" si="378"/>
        <v>1846.</v>
      </c>
      <c r="AM1935" s="129"/>
      <c r="AN1935" s="35"/>
      <c r="AO1935" s="193"/>
    </row>
    <row r="1936" spans="1:41" ht="22.5" hidden="1" customHeight="1" x14ac:dyDescent="0.25">
      <c r="A1936" s="68" t="s">
        <v>5030</v>
      </c>
      <c r="B1936" s="25">
        <v>3523</v>
      </c>
      <c r="C1936" s="211" t="s">
        <v>115</v>
      </c>
      <c r="D1936" s="117">
        <v>1970</v>
      </c>
      <c r="E1936" s="68" t="s">
        <v>2932</v>
      </c>
      <c r="F1936" s="68" t="s">
        <v>2933</v>
      </c>
      <c r="G1936" s="25">
        <v>5</v>
      </c>
      <c r="H1936" s="25">
        <v>5</v>
      </c>
      <c r="I1936" s="170">
        <v>2928.2</v>
      </c>
      <c r="J1936" s="137">
        <v>2626.6</v>
      </c>
      <c r="K1936" s="170">
        <v>2626.6</v>
      </c>
      <c r="L1936" s="12">
        <v>99</v>
      </c>
      <c r="M1936" s="250">
        <f t="shared" si="379"/>
        <v>2132837.2000000002</v>
      </c>
      <c r="N1936" s="250"/>
      <c r="O1936" s="250"/>
      <c r="P1936" s="250"/>
      <c r="Q1936" s="137">
        <f t="shared" si="380"/>
        <v>2132837.2000000002</v>
      </c>
      <c r="R1936" s="259">
        <v>2132837.2000000002</v>
      </c>
      <c r="S1936" s="260"/>
      <c r="T1936" s="259"/>
      <c r="U1936" s="259"/>
      <c r="V1936" s="259"/>
      <c r="W1936" s="259"/>
      <c r="X1936" s="259"/>
      <c r="Y1936" s="259"/>
      <c r="Z1936" s="259"/>
      <c r="AA1936" s="259"/>
      <c r="AB1936" s="259"/>
      <c r="AC1936" s="259"/>
      <c r="AD1936" s="259"/>
      <c r="AE1936" s="259"/>
      <c r="AF1936" s="259"/>
      <c r="AG1936" s="337">
        <v>2025</v>
      </c>
      <c r="AH1936" s="166" t="s">
        <v>3050</v>
      </c>
      <c r="AI1936" s="166"/>
      <c r="AJ1936" s="134">
        <f t="shared" si="377"/>
        <v>1847</v>
      </c>
      <c r="AK1936" s="35" t="s">
        <v>153</v>
      </c>
      <c r="AL1936" s="134" t="str">
        <f t="shared" si="378"/>
        <v>1847.</v>
      </c>
      <c r="AM1936" s="129"/>
      <c r="AN1936" s="35"/>
      <c r="AO1936" s="193"/>
    </row>
    <row r="1937" spans="1:41" ht="22.5" hidden="1" customHeight="1" x14ac:dyDescent="0.25">
      <c r="A1937" s="68" t="s">
        <v>5031</v>
      </c>
      <c r="B1937" s="25">
        <v>3545</v>
      </c>
      <c r="C1937" s="36" t="s">
        <v>1776</v>
      </c>
      <c r="D1937" s="117">
        <v>1961</v>
      </c>
      <c r="E1937" s="68" t="s">
        <v>2932</v>
      </c>
      <c r="F1937" s="68" t="s">
        <v>2934</v>
      </c>
      <c r="G1937" s="25">
        <v>2</v>
      </c>
      <c r="H1937" s="25">
        <v>2</v>
      </c>
      <c r="I1937" s="170">
        <v>830.7</v>
      </c>
      <c r="J1937" s="170">
        <v>700.7</v>
      </c>
      <c r="K1937" s="170">
        <v>700.7</v>
      </c>
      <c r="L1937" s="12">
        <v>44</v>
      </c>
      <c r="M1937" s="250">
        <f t="shared" si="379"/>
        <v>232899</v>
      </c>
      <c r="N1937" s="250"/>
      <c r="O1937" s="250"/>
      <c r="P1937" s="250"/>
      <c r="Q1937" s="137">
        <f t="shared" si="380"/>
        <v>232899</v>
      </c>
      <c r="R1937" s="250"/>
      <c r="S1937" s="255"/>
      <c r="T1937" s="250"/>
      <c r="U1937" s="250"/>
      <c r="V1937" s="250"/>
      <c r="W1937" s="250"/>
      <c r="X1937" s="250"/>
      <c r="Y1937" s="250"/>
      <c r="Z1937" s="250"/>
      <c r="AA1937" s="250">
        <v>87</v>
      </c>
      <c r="AB1937" s="250">
        <f>AA1937*2677</f>
        <v>232899</v>
      </c>
      <c r="AC1937" s="250"/>
      <c r="AD1937" s="250"/>
      <c r="AE1937" s="250"/>
      <c r="AF1937" s="250"/>
      <c r="AG1937" s="337">
        <v>2025</v>
      </c>
      <c r="AH1937" s="166"/>
      <c r="AI1937" s="166"/>
      <c r="AJ1937" s="134">
        <f t="shared" si="377"/>
        <v>1848</v>
      </c>
      <c r="AK1937" s="35" t="s">
        <v>153</v>
      </c>
      <c r="AL1937" s="134" t="str">
        <f t="shared" si="378"/>
        <v>1848.</v>
      </c>
      <c r="AM1937" s="129"/>
      <c r="AN1937" s="35"/>
      <c r="AO1937" s="193"/>
    </row>
    <row r="1938" spans="1:41" ht="22.5" hidden="1" customHeight="1" x14ac:dyDescent="0.25">
      <c r="A1938" s="68" t="s">
        <v>5032</v>
      </c>
      <c r="B1938" s="25">
        <v>3555</v>
      </c>
      <c r="C1938" s="211" t="s">
        <v>857</v>
      </c>
      <c r="D1938" s="117">
        <v>1956</v>
      </c>
      <c r="E1938" s="68" t="s">
        <v>2932</v>
      </c>
      <c r="F1938" s="68" t="s">
        <v>2934</v>
      </c>
      <c r="G1938" s="25">
        <v>2</v>
      </c>
      <c r="H1938" s="25">
        <v>1</v>
      </c>
      <c r="I1938" s="170">
        <v>408.1</v>
      </c>
      <c r="J1938" s="137">
        <v>371.5</v>
      </c>
      <c r="K1938" s="170">
        <v>371.5</v>
      </c>
      <c r="L1938" s="12">
        <v>8</v>
      </c>
      <c r="M1938" s="250">
        <f t="shared" si="379"/>
        <v>397978</v>
      </c>
      <c r="N1938" s="250"/>
      <c r="O1938" s="250"/>
      <c r="P1938" s="250"/>
      <c r="Q1938" s="137">
        <f t="shared" si="380"/>
        <v>397978</v>
      </c>
      <c r="R1938" s="259">
        <v>397978</v>
      </c>
      <c r="S1938" s="260"/>
      <c r="T1938" s="259"/>
      <c r="U1938" s="259"/>
      <c r="V1938" s="259"/>
      <c r="W1938" s="259"/>
      <c r="X1938" s="259"/>
      <c r="Y1938" s="259"/>
      <c r="Z1938" s="259"/>
      <c r="AA1938" s="259"/>
      <c r="AB1938" s="259"/>
      <c r="AC1938" s="259"/>
      <c r="AD1938" s="259"/>
      <c r="AE1938" s="259"/>
      <c r="AF1938" s="259"/>
      <c r="AG1938" s="337">
        <v>2025</v>
      </c>
      <c r="AH1938" s="166" t="s">
        <v>3050</v>
      </c>
      <c r="AI1938" s="166"/>
      <c r="AJ1938" s="134">
        <f t="shared" si="377"/>
        <v>1849</v>
      </c>
      <c r="AK1938" s="35" t="s">
        <v>153</v>
      </c>
      <c r="AL1938" s="134" t="str">
        <f t="shared" si="378"/>
        <v>1849.</v>
      </c>
      <c r="AM1938" s="129"/>
      <c r="AN1938" s="35"/>
      <c r="AO1938" s="193"/>
    </row>
    <row r="1939" spans="1:41" ht="22.5" hidden="1" customHeight="1" x14ac:dyDescent="0.25">
      <c r="A1939" s="68" t="s">
        <v>5033</v>
      </c>
      <c r="B1939" s="25">
        <v>3270</v>
      </c>
      <c r="C1939" s="36" t="s">
        <v>1718</v>
      </c>
      <c r="D1939" s="117">
        <v>1980</v>
      </c>
      <c r="E1939" s="68" t="s">
        <v>2932</v>
      </c>
      <c r="F1939" s="68" t="s">
        <v>2933</v>
      </c>
      <c r="G1939" s="25">
        <v>5</v>
      </c>
      <c r="H1939" s="25">
        <v>5</v>
      </c>
      <c r="I1939" s="170">
        <v>4015.9</v>
      </c>
      <c r="J1939" s="170">
        <v>3496.4</v>
      </c>
      <c r="K1939" s="170">
        <v>3496.4</v>
      </c>
      <c r="L1939" s="12">
        <v>97</v>
      </c>
      <c r="M1939" s="250">
        <f t="shared" si="379"/>
        <v>5214324</v>
      </c>
      <c r="N1939" s="250"/>
      <c r="O1939" s="250"/>
      <c r="P1939" s="250"/>
      <c r="Q1939" s="137">
        <f t="shared" si="380"/>
        <v>5214324</v>
      </c>
      <c r="R1939" s="250">
        <v>5214324</v>
      </c>
      <c r="S1939" s="255"/>
      <c r="T1939" s="250"/>
      <c r="U1939" s="250"/>
      <c r="V1939" s="250"/>
      <c r="W1939" s="250"/>
      <c r="X1939" s="250"/>
      <c r="Y1939" s="250"/>
      <c r="Z1939" s="250"/>
      <c r="AA1939" s="250"/>
      <c r="AB1939" s="250"/>
      <c r="AC1939" s="250"/>
      <c r="AD1939" s="250"/>
      <c r="AE1939" s="250"/>
      <c r="AF1939" s="250"/>
      <c r="AG1939" s="337">
        <v>2025</v>
      </c>
      <c r="AH1939" s="218" t="s">
        <v>3050</v>
      </c>
      <c r="AI1939" s="218"/>
      <c r="AJ1939" s="134">
        <f t="shared" si="377"/>
        <v>1850</v>
      </c>
      <c r="AK1939" s="35" t="s">
        <v>153</v>
      </c>
      <c r="AL1939" s="134" t="str">
        <f t="shared" si="378"/>
        <v>1850.</v>
      </c>
      <c r="AM1939" s="129"/>
      <c r="AN1939" s="35"/>
      <c r="AO1939" s="193"/>
    </row>
    <row r="1940" spans="1:41" ht="22.5" hidden="1" customHeight="1" x14ac:dyDescent="0.25">
      <c r="A1940" s="68" t="s">
        <v>5034</v>
      </c>
      <c r="B1940" s="25">
        <v>3313</v>
      </c>
      <c r="C1940" s="36" t="s">
        <v>1723</v>
      </c>
      <c r="D1940" s="117">
        <v>1973</v>
      </c>
      <c r="E1940" s="118" t="s">
        <v>2932</v>
      </c>
      <c r="F1940" s="68" t="s">
        <v>2934</v>
      </c>
      <c r="G1940" s="117">
        <v>2</v>
      </c>
      <c r="H1940" s="117">
        <v>2</v>
      </c>
      <c r="I1940" s="335">
        <v>770.1</v>
      </c>
      <c r="J1940" s="170">
        <v>731.1</v>
      </c>
      <c r="K1940" s="170">
        <v>731.1</v>
      </c>
      <c r="L1940" s="12">
        <v>16</v>
      </c>
      <c r="M1940" s="250">
        <f t="shared" si="379"/>
        <v>1445778</v>
      </c>
      <c r="N1940" s="250"/>
      <c r="O1940" s="250"/>
      <c r="P1940" s="250"/>
      <c r="Q1940" s="137">
        <f t="shared" si="380"/>
        <v>1445778</v>
      </c>
      <c r="R1940" s="250">
        <f>573066+872712</f>
        <v>1445778</v>
      </c>
      <c r="S1940" s="255"/>
      <c r="T1940" s="250"/>
      <c r="U1940" s="250"/>
      <c r="V1940" s="250"/>
      <c r="W1940" s="250"/>
      <c r="X1940" s="250"/>
      <c r="Y1940" s="250"/>
      <c r="Z1940" s="250"/>
      <c r="AA1940" s="250"/>
      <c r="AB1940" s="250"/>
      <c r="AC1940" s="250"/>
      <c r="AD1940" s="250"/>
      <c r="AE1940" s="137"/>
      <c r="AF1940" s="335"/>
      <c r="AG1940" s="337">
        <v>2025</v>
      </c>
      <c r="AH1940" s="218" t="s">
        <v>3054</v>
      </c>
      <c r="AI1940" s="218"/>
      <c r="AJ1940" s="134">
        <f t="shared" si="377"/>
        <v>1851</v>
      </c>
      <c r="AK1940" s="35" t="s">
        <v>153</v>
      </c>
      <c r="AL1940" s="134" t="str">
        <f t="shared" si="378"/>
        <v>1851.</v>
      </c>
      <c r="AM1940" s="129"/>
      <c r="AN1940" s="35"/>
      <c r="AO1940" s="193"/>
    </row>
    <row r="1941" spans="1:41" ht="22.5" hidden="1" customHeight="1" x14ac:dyDescent="0.25">
      <c r="A1941" s="68" t="s">
        <v>5035</v>
      </c>
      <c r="B1941" s="25">
        <v>3314</v>
      </c>
      <c r="C1941" s="36" t="s">
        <v>1724</v>
      </c>
      <c r="D1941" s="117">
        <v>1979</v>
      </c>
      <c r="E1941" s="68" t="s">
        <v>2932</v>
      </c>
      <c r="F1941" s="68" t="s">
        <v>2934</v>
      </c>
      <c r="G1941" s="25">
        <v>2</v>
      </c>
      <c r="H1941" s="25">
        <v>2</v>
      </c>
      <c r="I1941" s="170">
        <v>797.6</v>
      </c>
      <c r="J1941" s="170">
        <v>651.1</v>
      </c>
      <c r="K1941" s="170">
        <v>651.1</v>
      </c>
      <c r="L1941" s="12">
        <v>14</v>
      </c>
      <c r="M1941" s="250">
        <f t="shared" si="379"/>
        <v>910248</v>
      </c>
      <c r="N1941" s="250"/>
      <c r="O1941" s="250"/>
      <c r="P1941" s="250"/>
      <c r="Q1941" s="137">
        <f t="shared" si="380"/>
        <v>910248</v>
      </c>
      <c r="R1941" s="250">
        <v>910248</v>
      </c>
      <c r="S1941" s="255"/>
      <c r="T1941" s="250"/>
      <c r="U1941" s="250"/>
      <c r="V1941" s="250"/>
      <c r="W1941" s="250"/>
      <c r="X1941" s="250"/>
      <c r="Y1941" s="250"/>
      <c r="Z1941" s="250"/>
      <c r="AA1941" s="250"/>
      <c r="AB1941" s="250"/>
      <c r="AC1941" s="250"/>
      <c r="AD1941" s="250"/>
      <c r="AE1941" s="250"/>
      <c r="AF1941" s="250"/>
      <c r="AG1941" s="337">
        <v>2025</v>
      </c>
      <c r="AH1941" s="218" t="s">
        <v>3052</v>
      </c>
      <c r="AI1941" s="218"/>
      <c r="AJ1941" s="134">
        <f t="shared" si="377"/>
        <v>1852</v>
      </c>
      <c r="AK1941" s="35" t="s">
        <v>153</v>
      </c>
      <c r="AL1941" s="134" t="str">
        <f t="shared" si="378"/>
        <v>1852.</v>
      </c>
      <c r="AM1941" s="129"/>
      <c r="AN1941" s="35"/>
      <c r="AO1941" s="193"/>
    </row>
    <row r="1942" spans="1:41" ht="22.5" hidden="1" customHeight="1" x14ac:dyDescent="0.25">
      <c r="A1942" s="68" t="s">
        <v>5036</v>
      </c>
      <c r="B1942" s="25">
        <v>3316</v>
      </c>
      <c r="C1942" s="36" t="s">
        <v>1725</v>
      </c>
      <c r="D1942" s="25">
        <v>1982</v>
      </c>
      <c r="E1942" s="68" t="s">
        <v>2932</v>
      </c>
      <c r="F1942" s="68" t="s">
        <v>2934</v>
      </c>
      <c r="G1942" s="25">
        <v>2</v>
      </c>
      <c r="H1942" s="25">
        <v>2</v>
      </c>
      <c r="I1942" s="250">
        <v>782.6</v>
      </c>
      <c r="J1942" s="250">
        <v>719.8</v>
      </c>
      <c r="K1942" s="263">
        <v>719.8</v>
      </c>
      <c r="L1942" s="12">
        <v>14</v>
      </c>
      <c r="M1942" s="250">
        <f t="shared" si="379"/>
        <v>914940</v>
      </c>
      <c r="N1942" s="250"/>
      <c r="O1942" s="250"/>
      <c r="P1942" s="250"/>
      <c r="Q1942" s="137">
        <f t="shared" si="380"/>
        <v>914940</v>
      </c>
      <c r="R1942" s="250">
        <v>914940</v>
      </c>
      <c r="S1942" s="255"/>
      <c r="T1942" s="250"/>
      <c r="U1942" s="250"/>
      <c r="V1942" s="250"/>
      <c r="W1942" s="250"/>
      <c r="X1942" s="250"/>
      <c r="Y1942" s="250"/>
      <c r="Z1942" s="250"/>
      <c r="AA1942" s="250"/>
      <c r="AB1942" s="250"/>
      <c r="AC1942" s="250"/>
      <c r="AD1942" s="250"/>
      <c r="AE1942" s="250"/>
      <c r="AF1942" s="250"/>
      <c r="AG1942" s="337">
        <v>2025</v>
      </c>
      <c r="AH1942" s="218" t="s">
        <v>3052</v>
      </c>
      <c r="AI1942" s="218"/>
      <c r="AJ1942" s="134">
        <f t="shared" si="377"/>
        <v>1853</v>
      </c>
      <c r="AK1942" s="35" t="s">
        <v>153</v>
      </c>
      <c r="AL1942" s="134" t="str">
        <f t="shared" si="378"/>
        <v>1853.</v>
      </c>
      <c r="AM1942" s="129"/>
      <c r="AN1942" s="35"/>
      <c r="AO1942" s="193"/>
    </row>
    <row r="1943" spans="1:41" ht="22.5" hidden="1" customHeight="1" x14ac:dyDescent="0.25">
      <c r="A1943" s="68" t="s">
        <v>5037</v>
      </c>
      <c r="B1943" s="25">
        <v>3320</v>
      </c>
      <c r="C1943" s="36" t="s">
        <v>1726</v>
      </c>
      <c r="D1943" s="117">
        <v>1967</v>
      </c>
      <c r="E1943" s="68" t="s">
        <v>2932</v>
      </c>
      <c r="F1943" s="68" t="s">
        <v>2934</v>
      </c>
      <c r="G1943" s="25">
        <v>5</v>
      </c>
      <c r="H1943" s="25">
        <v>4</v>
      </c>
      <c r="I1943" s="170">
        <v>2878.4</v>
      </c>
      <c r="J1943" s="170">
        <v>2599.4</v>
      </c>
      <c r="K1943" s="170">
        <v>2599.4</v>
      </c>
      <c r="L1943" s="12">
        <v>77</v>
      </c>
      <c r="M1943" s="250">
        <f t="shared" si="379"/>
        <v>2646062</v>
      </c>
      <c r="N1943" s="250"/>
      <c r="O1943" s="250"/>
      <c r="P1943" s="250"/>
      <c r="Q1943" s="137">
        <f t="shared" si="380"/>
        <v>2646062</v>
      </c>
      <c r="R1943" s="250"/>
      <c r="S1943" s="255"/>
      <c r="T1943" s="250"/>
      <c r="U1943" s="250">
        <v>746</v>
      </c>
      <c r="V1943" s="250">
        <f>U1943*3547</f>
        <v>2646062</v>
      </c>
      <c r="W1943" s="250"/>
      <c r="X1943" s="250"/>
      <c r="Y1943" s="250"/>
      <c r="Z1943" s="250"/>
      <c r="AA1943" s="250"/>
      <c r="AB1943" s="250"/>
      <c r="AC1943" s="250"/>
      <c r="AD1943" s="250"/>
      <c r="AE1943" s="137"/>
      <c r="AF1943" s="335"/>
      <c r="AG1943" s="337">
        <v>2025</v>
      </c>
      <c r="AH1943" s="166"/>
      <c r="AI1943" s="166"/>
      <c r="AJ1943" s="134">
        <f t="shared" si="377"/>
        <v>1854</v>
      </c>
      <c r="AK1943" s="35" t="s">
        <v>153</v>
      </c>
      <c r="AL1943" s="134" t="str">
        <f t="shared" si="378"/>
        <v>1854.</v>
      </c>
      <c r="AM1943" s="129"/>
      <c r="AN1943" s="35"/>
      <c r="AO1943" s="193"/>
    </row>
    <row r="1944" spans="1:41" ht="22.5" hidden="1" customHeight="1" x14ac:dyDescent="0.25">
      <c r="A1944" s="68" t="s">
        <v>5038</v>
      </c>
      <c r="B1944" s="25">
        <v>3327</v>
      </c>
      <c r="C1944" s="168" t="s">
        <v>690</v>
      </c>
      <c r="D1944" s="25">
        <v>1963</v>
      </c>
      <c r="E1944" s="68" t="s">
        <v>2932</v>
      </c>
      <c r="F1944" s="68" t="s">
        <v>2934</v>
      </c>
      <c r="G1944" s="25">
        <v>4</v>
      </c>
      <c r="H1944" s="25">
        <v>3</v>
      </c>
      <c r="I1944" s="250">
        <v>2503.9</v>
      </c>
      <c r="J1944" s="137">
        <v>2252.3000000000002</v>
      </c>
      <c r="K1944" s="263">
        <v>2252.3000000000002</v>
      </c>
      <c r="L1944" s="12">
        <v>65</v>
      </c>
      <c r="M1944" s="250">
        <f t="shared" si="379"/>
        <v>1032240</v>
      </c>
      <c r="N1944" s="250"/>
      <c r="O1944" s="250"/>
      <c r="P1944" s="250"/>
      <c r="Q1944" s="137">
        <f t="shared" si="380"/>
        <v>1032240</v>
      </c>
      <c r="R1944" s="250">
        <v>1032240</v>
      </c>
      <c r="S1944" s="255"/>
      <c r="T1944" s="250"/>
      <c r="U1944" s="250"/>
      <c r="V1944" s="250"/>
      <c r="W1944" s="250"/>
      <c r="X1944" s="250"/>
      <c r="Y1944" s="250"/>
      <c r="Z1944" s="250"/>
      <c r="AA1944" s="250"/>
      <c r="AB1944" s="250"/>
      <c r="AC1944" s="250"/>
      <c r="AD1944" s="250"/>
      <c r="AE1944" s="250"/>
      <c r="AF1944" s="250"/>
      <c r="AG1944" s="337">
        <v>2025</v>
      </c>
      <c r="AH1944" s="218" t="s">
        <v>3052</v>
      </c>
      <c r="AI1944" s="218"/>
      <c r="AJ1944" s="134">
        <f t="shared" si="377"/>
        <v>1855</v>
      </c>
      <c r="AK1944" s="35" t="s">
        <v>153</v>
      </c>
      <c r="AL1944" s="134" t="str">
        <f t="shared" si="378"/>
        <v>1855.</v>
      </c>
      <c r="AM1944" s="129"/>
      <c r="AN1944" s="35"/>
      <c r="AO1944" s="193"/>
    </row>
    <row r="1945" spans="1:41" ht="22.5" hidden="1" customHeight="1" x14ac:dyDescent="0.25">
      <c r="A1945" s="68" t="s">
        <v>5039</v>
      </c>
      <c r="B1945" s="25">
        <v>3331</v>
      </c>
      <c r="C1945" s="36" t="s">
        <v>1729</v>
      </c>
      <c r="D1945" s="117">
        <v>1975</v>
      </c>
      <c r="E1945" s="68" t="s">
        <v>2932</v>
      </c>
      <c r="F1945" s="68" t="s">
        <v>2934</v>
      </c>
      <c r="G1945" s="25">
        <v>5</v>
      </c>
      <c r="H1945" s="25">
        <v>2</v>
      </c>
      <c r="I1945" s="170">
        <v>1934.8</v>
      </c>
      <c r="J1945" s="170">
        <v>1779.3</v>
      </c>
      <c r="K1945" s="170">
        <v>1779.3</v>
      </c>
      <c r="L1945" s="12">
        <v>40</v>
      </c>
      <c r="M1945" s="250">
        <f t="shared" si="379"/>
        <v>3610229</v>
      </c>
      <c r="N1945" s="250"/>
      <c r="O1945" s="250"/>
      <c r="P1945" s="250"/>
      <c r="Q1945" s="137">
        <f t="shared" si="380"/>
        <v>3610229</v>
      </c>
      <c r="R1945" s="250">
        <v>3610229</v>
      </c>
      <c r="S1945" s="255"/>
      <c r="T1945" s="250"/>
      <c r="U1945" s="250"/>
      <c r="V1945" s="250"/>
      <c r="W1945" s="250"/>
      <c r="X1945" s="250"/>
      <c r="Y1945" s="250"/>
      <c r="Z1945" s="250"/>
      <c r="AA1945" s="250"/>
      <c r="AB1945" s="250"/>
      <c r="AC1945" s="250"/>
      <c r="AD1945" s="250"/>
      <c r="AE1945" s="250"/>
      <c r="AF1945" s="250"/>
      <c r="AG1945" s="337">
        <v>2025</v>
      </c>
      <c r="AH1945" s="218" t="s">
        <v>3050</v>
      </c>
      <c r="AI1945" s="218"/>
      <c r="AJ1945" s="134">
        <f t="shared" si="377"/>
        <v>1856</v>
      </c>
      <c r="AK1945" s="35" t="s">
        <v>153</v>
      </c>
      <c r="AL1945" s="134" t="str">
        <f t="shared" si="378"/>
        <v>1856.</v>
      </c>
      <c r="AM1945" s="129"/>
      <c r="AN1945" s="35"/>
      <c r="AO1945" s="193"/>
    </row>
    <row r="1946" spans="1:41" ht="22.5" hidden="1" customHeight="1" x14ac:dyDescent="0.25">
      <c r="A1946" s="68" t="s">
        <v>5040</v>
      </c>
      <c r="B1946" s="25">
        <v>3340</v>
      </c>
      <c r="C1946" s="333" t="s">
        <v>879</v>
      </c>
      <c r="D1946" s="117">
        <v>1976</v>
      </c>
      <c r="E1946" s="118" t="s">
        <v>2932</v>
      </c>
      <c r="F1946" s="68" t="s">
        <v>2933</v>
      </c>
      <c r="G1946" s="117">
        <v>5</v>
      </c>
      <c r="H1946" s="117">
        <v>6</v>
      </c>
      <c r="I1946" s="335">
        <v>5180.3</v>
      </c>
      <c r="J1946" s="137">
        <v>4733.8</v>
      </c>
      <c r="K1946" s="170">
        <v>4733.8</v>
      </c>
      <c r="L1946" s="12">
        <v>180</v>
      </c>
      <c r="M1946" s="250">
        <f t="shared" si="379"/>
        <v>5432322.7999999989</v>
      </c>
      <c r="N1946" s="250"/>
      <c r="O1946" s="250"/>
      <c r="P1946" s="250"/>
      <c r="Q1946" s="137">
        <f t="shared" si="380"/>
        <v>5432322.7999999989</v>
      </c>
      <c r="R1946" s="259">
        <v>927278.1</v>
      </c>
      <c r="S1946" s="260"/>
      <c r="T1946" s="259"/>
      <c r="U1946" s="259">
        <v>1270.0999999999999</v>
      </c>
      <c r="V1946" s="259">
        <f>U1946*3547</f>
        <v>4505044.6999999993</v>
      </c>
      <c r="W1946" s="259"/>
      <c r="X1946" s="259"/>
      <c r="Y1946" s="259"/>
      <c r="Z1946" s="259"/>
      <c r="AA1946" s="259"/>
      <c r="AB1946" s="259"/>
      <c r="AC1946" s="259"/>
      <c r="AD1946" s="259"/>
      <c r="AE1946" s="259"/>
      <c r="AF1946" s="259"/>
      <c r="AG1946" s="337">
        <v>2025</v>
      </c>
      <c r="AH1946" s="166" t="s">
        <v>3048</v>
      </c>
      <c r="AI1946" s="166"/>
      <c r="AJ1946" s="134">
        <f t="shared" ref="AJ1946:AJ2009" si="381">MAX(AJ1942:AJ1945)+1</f>
        <v>1857</v>
      </c>
      <c r="AK1946" s="35" t="s">
        <v>153</v>
      </c>
      <c r="AL1946" s="134" t="str">
        <f t="shared" ref="AL1946:AL2009" si="382">CONCATENATE(AJ1946,AK1946)</f>
        <v>1857.</v>
      </c>
      <c r="AM1946" s="129"/>
      <c r="AN1946" s="35"/>
      <c r="AO1946" s="193"/>
    </row>
    <row r="1947" spans="1:41" ht="22.5" hidden="1" customHeight="1" x14ac:dyDescent="0.25">
      <c r="A1947" s="68" t="s">
        <v>5041</v>
      </c>
      <c r="B1947" s="25">
        <v>3354</v>
      </c>
      <c r="C1947" s="211" t="s">
        <v>695</v>
      </c>
      <c r="D1947" s="117">
        <v>1959</v>
      </c>
      <c r="E1947" s="68" t="s">
        <v>2932</v>
      </c>
      <c r="F1947" s="68" t="s">
        <v>2934</v>
      </c>
      <c r="G1947" s="25">
        <v>2</v>
      </c>
      <c r="H1947" s="25">
        <v>1</v>
      </c>
      <c r="I1947" s="170">
        <v>467.1</v>
      </c>
      <c r="J1947" s="137">
        <v>423.9</v>
      </c>
      <c r="K1947" s="170">
        <v>423.9</v>
      </c>
      <c r="L1947" s="12">
        <v>8</v>
      </c>
      <c r="M1947" s="250">
        <f t="shared" si="379"/>
        <v>107080</v>
      </c>
      <c r="N1947" s="250"/>
      <c r="O1947" s="250"/>
      <c r="P1947" s="250"/>
      <c r="Q1947" s="137">
        <f t="shared" si="380"/>
        <v>107080</v>
      </c>
      <c r="R1947" s="259"/>
      <c r="S1947" s="260"/>
      <c r="T1947" s="259"/>
      <c r="U1947" s="259"/>
      <c r="V1947" s="259"/>
      <c r="W1947" s="259"/>
      <c r="X1947" s="259"/>
      <c r="Y1947" s="259"/>
      <c r="Z1947" s="259"/>
      <c r="AA1947" s="259">
        <v>40</v>
      </c>
      <c r="AB1947" s="259">
        <f>AA1947*2677</f>
        <v>107080</v>
      </c>
      <c r="AC1947" s="259"/>
      <c r="AD1947" s="259"/>
      <c r="AE1947" s="259"/>
      <c r="AF1947" s="259"/>
      <c r="AG1947" s="337">
        <v>2025</v>
      </c>
      <c r="AH1947" s="166"/>
      <c r="AI1947" s="166"/>
      <c r="AJ1947" s="134">
        <f t="shared" si="381"/>
        <v>1858</v>
      </c>
      <c r="AK1947" s="35" t="s">
        <v>153</v>
      </c>
      <c r="AL1947" s="134" t="str">
        <f t="shared" si="382"/>
        <v>1858.</v>
      </c>
      <c r="AM1947" s="129"/>
      <c r="AN1947" s="35"/>
      <c r="AO1947" s="193"/>
    </row>
    <row r="1948" spans="1:41" ht="22.5" hidden="1" customHeight="1" x14ac:dyDescent="0.25">
      <c r="A1948" s="68" t="s">
        <v>5042</v>
      </c>
      <c r="B1948" s="25">
        <v>3366</v>
      </c>
      <c r="C1948" s="211" t="s">
        <v>1166</v>
      </c>
      <c r="D1948" s="117">
        <v>1959</v>
      </c>
      <c r="E1948" s="68" t="s">
        <v>2932</v>
      </c>
      <c r="F1948" s="68" t="s">
        <v>2934</v>
      </c>
      <c r="G1948" s="25">
        <v>2</v>
      </c>
      <c r="H1948" s="25">
        <v>1</v>
      </c>
      <c r="I1948" s="170">
        <v>295.2</v>
      </c>
      <c r="J1948" s="137">
        <v>269.39999999999998</v>
      </c>
      <c r="K1948" s="170">
        <v>269.39999999999998</v>
      </c>
      <c r="L1948" s="12">
        <v>12</v>
      </c>
      <c r="M1948" s="250">
        <f t="shared" si="379"/>
        <v>836566</v>
      </c>
      <c r="N1948" s="250"/>
      <c r="O1948" s="250"/>
      <c r="P1948" s="250"/>
      <c r="Q1948" s="137">
        <f t="shared" si="380"/>
        <v>836566</v>
      </c>
      <c r="R1948" s="259">
        <v>836566</v>
      </c>
      <c r="S1948" s="260"/>
      <c r="T1948" s="259"/>
      <c r="U1948" s="259"/>
      <c r="V1948" s="259"/>
      <c r="W1948" s="259"/>
      <c r="X1948" s="259"/>
      <c r="Y1948" s="259"/>
      <c r="Z1948" s="259"/>
      <c r="AA1948" s="259"/>
      <c r="AB1948" s="259"/>
      <c r="AC1948" s="259"/>
      <c r="AD1948" s="259"/>
      <c r="AE1948" s="259"/>
      <c r="AF1948" s="259"/>
      <c r="AG1948" s="337">
        <v>2025</v>
      </c>
      <c r="AH1948" s="166" t="s">
        <v>3050</v>
      </c>
      <c r="AI1948" s="166"/>
      <c r="AJ1948" s="134">
        <f t="shared" si="381"/>
        <v>1859</v>
      </c>
      <c r="AK1948" s="35" t="s">
        <v>153</v>
      </c>
      <c r="AL1948" s="134" t="str">
        <f t="shared" si="382"/>
        <v>1859.</v>
      </c>
      <c r="AM1948" s="129"/>
      <c r="AN1948" s="35"/>
      <c r="AO1948" s="193"/>
    </row>
    <row r="1949" spans="1:41" ht="22.5" hidden="1" customHeight="1" x14ac:dyDescent="0.25">
      <c r="A1949" s="68" t="s">
        <v>5043</v>
      </c>
      <c r="B1949" s="25">
        <v>3401</v>
      </c>
      <c r="C1949" s="36" t="s">
        <v>1743</v>
      </c>
      <c r="D1949" s="25">
        <v>1954</v>
      </c>
      <c r="E1949" s="68" t="s">
        <v>2932</v>
      </c>
      <c r="F1949" s="68" t="s">
        <v>2934</v>
      </c>
      <c r="G1949" s="25">
        <v>2</v>
      </c>
      <c r="H1949" s="25">
        <v>2</v>
      </c>
      <c r="I1949" s="250">
        <v>912</v>
      </c>
      <c r="J1949" s="250">
        <v>842.5</v>
      </c>
      <c r="K1949" s="263">
        <v>842.5</v>
      </c>
      <c r="L1949" s="12">
        <v>12</v>
      </c>
      <c r="M1949" s="250">
        <f t="shared" si="379"/>
        <v>171480</v>
      </c>
      <c r="N1949" s="250"/>
      <c r="O1949" s="250"/>
      <c r="P1949" s="250"/>
      <c r="Q1949" s="137">
        <f t="shared" si="380"/>
        <v>171480</v>
      </c>
      <c r="R1949" s="250">
        <v>171480</v>
      </c>
      <c r="S1949" s="255"/>
      <c r="T1949" s="250"/>
      <c r="U1949" s="250"/>
      <c r="V1949" s="250"/>
      <c r="W1949" s="250"/>
      <c r="X1949" s="250"/>
      <c r="Y1949" s="250"/>
      <c r="Z1949" s="250"/>
      <c r="AA1949" s="250"/>
      <c r="AB1949" s="250"/>
      <c r="AC1949" s="250"/>
      <c r="AD1949" s="250"/>
      <c r="AE1949" s="250"/>
      <c r="AF1949" s="250"/>
      <c r="AG1949" s="337">
        <v>2025</v>
      </c>
      <c r="AH1949" s="218" t="s">
        <v>3048</v>
      </c>
      <c r="AI1949" s="218"/>
      <c r="AJ1949" s="134">
        <f t="shared" si="381"/>
        <v>1860</v>
      </c>
      <c r="AK1949" s="35" t="s">
        <v>153</v>
      </c>
      <c r="AL1949" s="134" t="str">
        <f t="shared" si="382"/>
        <v>1860.</v>
      </c>
      <c r="AM1949" s="129"/>
      <c r="AN1949" s="35"/>
      <c r="AO1949" s="193"/>
    </row>
    <row r="1950" spans="1:41" ht="22.5" hidden="1" customHeight="1" x14ac:dyDescent="0.25">
      <c r="A1950" s="68" t="s">
        <v>5044</v>
      </c>
      <c r="B1950" s="25">
        <v>3422</v>
      </c>
      <c r="C1950" s="333" t="s">
        <v>704</v>
      </c>
      <c r="D1950" s="117">
        <v>1960</v>
      </c>
      <c r="E1950" s="118" t="s">
        <v>2932</v>
      </c>
      <c r="F1950" s="68" t="s">
        <v>2934</v>
      </c>
      <c r="G1950" s="117">
        <v>2</v>
      </c>
      <c r="H1950" s="117">
        <v>1</v>
      </c>
      <c r="I1950" s="335">
        <v>283.89999999999998</v>
      </c>
      <c r="J1950" s="137">
        <v>261.7</v>
      </c>
      <c r="K1950" s="170">
        <v>261.7</v>
      </c>
      <c r="L1950" s="12">
        <v>8</v>
      </c>
      <c r="M1950" s="250">
        <f t="shared" si="379"/>
        <v>1786840</v>
      </c>
      <c r="N1950" s="250"/>
      <c r="O1950" s="250"/>
      <c r="P1950" s="250"/>
      <c r="Q1950" s="137">
        <f t="shared" si="380"/>
        <v>1786840</v>
      </c>
      <c r="R1950" s="259">
        <v>1786840</v>
      </c>
      <c r="S1950" s="260"/>
      <c r="T1950" s="259"/>
      <c r="U1950" s="259"/>
      <c r="V1950" s="259"/>
      <c r="W1950" s="259"/>
      <c r="X1950" s="259"/>
      <c r="Y1950" s="259"/>
      <c r="Z1950" s="259"/>
      <c r="AA1950" s="259"/>
      <c r="AB1950" s="259"/>
      <c r="AC1950" s="259"/>
      <c r="AD1950" s="259"/>
      <c r="AE1950" s="137"/>
      <c r="AF1950" s="259"/>
      <c r="AG1950" s="337">
        <v>2025</v>
      </c>
      <c r="AH1950" s="166" t="s">
        <v>3050</v>
      </c>
      <c r="AI1950" s="166"/>
      <c r="AJ1950" s="134">
        <f t="shared" si="381"/>
        <v>1861</v>
      </c>
      <c r="AK1950" s="35" t="s">
        <v>153</v>
      </c>
      <c r="AL1950" s="134" t="str">
        <f t="shared" si="382"/>
        <v>1861.</v>
      </c>
      <c r="AM1950" s="129"/>
      <c r="AN1950" s="35"/>
      <c r="AO1950" s="193"/>
    </row>
    <row r="1951" spans="1:41" ht="22.5" hidden="1" customHeight="1" x14ac:dyDescent="0.25">
      <c r="A1951" s="68" t="s">
        <v>5045</v>
      </c>
      <c r="B1951" s="25">
        <v>3277</v>
      </c>
      <c r="C1951" s="168" t="s">
        <v>101</v>
      </c>
      <c r="D1951" s="25">
        <v>1967</v>
      </c>
      <c r="E1951" s="68" t="s">
        <v>2932</v>
      </c>
      <c r="F1951" s="68" t="s">
        <v>2934</v>
      </c>
      <c r="G1951" s="25">
        <v>5</v>
      </c>
      <c r="H1951" s="25">
        <v>4</v>
      </c>
      <c r="I1951" s="250">
        <v>3916.8</v>
      </c>
      <c r="J1951" s="137">
        <v>3602.8</v>
      </c>
      <c r="K1951" s="263">
        <v>3602.8</v>
      </c>
      <c r="L1951" s="12">
        <v>149</v>
      </c>
      <c r="M1951" s="250">
        <f t="shared" si="379"/>
        <v>5222446</v>
      </c>
      <c r="N1951" s="250"/>
      <c r="O1951" s="250"/>
      <c r="P1951" s="250"/>
      <c r="Q1951" s="137">
        <f t="shared" si="380"/>
        <v>5222446</v>
      </c>
      <c r="R1951" s="250">
        <v>5222446</v>
      </c>
      <c r="S1951" s="255"/>
      <c r="T1951" s="250"/>
      <c r="U1951" s="250"/>
      <c r="V1951" s="250"/>
      <c r="W1951" s="250"/>
      <c r="X1951" s="250"/>
      <c r="Y1951" s="250"/>
      <c r="Z1951" s="250"/>
      <c r="AA1951" s="250"/>
      <c r="AB1951" s="250"/>
      <c r="AC1951" s="250"/>
      <c r="AD1951" s="250"/>
      <c r="AE1951" s="137"/>
      <c r="AF1951" s="250"/>
      <c r="AG1951" s="337">
        <v>2025</v>
      </c>
      <c r="AH1951" s="218" t="s">
        <v>3050</v>
      </c>
      <c r="AI1951" s="218"/>
      <c r="AJ1951" s="134">
        <f t="shared" si="381"/>
        <v>1862</v>
      </c>
      <c r="AK1951" s="35" t="s">
        <v>153</v>
      </c>
      <c r="AL1951" s="134" t="str">
        <f t="shared" si="382"/>
        <v>1862.</v>
      </c>
      <c r="AM1951" s="129"/>
      <c r="AN1951" s="35"/>
      <c r="AO1951" s="193"/>
    </row>
    <row r="1952" spans="1:41" ht="22.5" hidden="1" customHeight="1" x14ac:dyDescent="0.25">
      <c r="A1952" s="68" t="s">
        <v>5046</v>
      </c>
      <c r="B1952" s="25">
        <v>3289</v>
      </c>
      <c r="C1952" s="211" t="s">
        <v>1095</v>
      </c>
      <c r="D1952" s="117">
        <v>1941</v>
      </c>
      <c r="E1952" s="68" t="s">
        <v>2932</v>
      </c>
      <c r="F1952" s="68" t="s">
        <v>2934</v>
      </c>
      <c r="G1952" s="25">
        <v>2</v>
      </c>
      <c r="H1952" s="25">
        <v>1</v>
      </c>
      <c r="I1952" s="170">
        <v>316.45999999999998</v>
      </c>
      <c r="J1952" s="170">
        <v>302.60000000000002</v>
      </c>
      <c r="K1952" s="170">
        <v>302.60000000000002</v>
      </c>
      <c r="L1952" s="12">
        <v>3</v>
      </c>
      <c r="M1952" s="250">
        <f t="shared" si="379"/>
        <v>127692.90000000001</v>
      </c>
      <c r="N1952" s="250"/>
      <c r="O1952" s="250"/>
      <c r="P1952" s="250"/>
      <c r="Q1952" s="137">
        <f t="shared" si="380"/>
        <v>127692.90000000001</v>
      </c>
      <c r="R1952" s="259"/>
      <c r="S1952" s="260"/>
      <c r="T1952" s="259"/>
      <c r="U1952" s="259"/>
      <c r="V1952" s="259"/>
      <c r="W1952" s="259"/>
      <c r="X1952" s="259"/>
      <c r="Y1952" s="259"/>
      <c r="Z1952" s="259"/>
      <c r="AA1952" s="259">
        <v>47.7</v>
      </c>
      <c r="AB1952" s="259">
        <f>AA1952*2677</f>
        <v>127692.90000000001</v>
      </c>
      <c r="AC1952" s="259"/>
      <c r="AD1952" s="259"/>
      <c r="AE1952" s="137"/>
      <c r="AF1952" s="259"/>
      <c r="AG1952" s="337">
        <v>2025</v>
      </c>
      <c r="AH1952" s="166"/>
      <c r="AI1952" s="166"/>
      <c r="AJ1952" s="134">
        <f t="shared" si="381"/>
        <v>1863</v>
      </c>
      <c r="AK1952" s="35" t="s">
        <v>153</v>
      </c>
      <c r="AL1952" s="134" t="str">
        <f t="shared" si="382"/>
        <v>1863.</v>
      </c>
      <c r="AM1952" s="129"/>
      <c r="AN1952" s="35"/>
      <c r="AO1952" s="193"/>
    </row>
    <row r="1953" spans="1:41" ht="22.5" hidden="1" customHeight="1" x14ac:dyDescent="0.25">
      <c r="A1953" s="68" t="s">
        <v>5047</v>
      </c>
      <c r="B1953" s="25">
        <v>3528</v>
      </c>
      <c r="C1953" s="214" t="s">
        <v>856</v>
      </c>
      <c r="D1953" s="117">
        <v>1968</v>
      </c>
      <c r="E1953" s="118" t="s">
        <v>2932</v>
      </c>
      <c r="F1953" s="68" t="s">
        <v>2934</v>
      </c>
      <c r="G1953" s="117">
        <v>2</v>
      </c>
      <c r="H1953" s="117">
        <v>2</v>
      </c>
      <c r="I1953" s="335">
        <v>540.4</v>
      </c>
      <c r="J1953" s="137">
        <v>494.6</v>
      </c>
      <c r="K1953" s="170">
        <v>494.6</v>
      </c>
      <c r="L1953" s="12">
        <v>12</v>
      </c>
      <c r="M1953" s="250">
        <f t="shared" si="379"/>
        <v>380052</v>
      </c>
      <c r="N1953" s="250"/>
      <c r="O1953" s="250"/>
      <c r="P1953" s="250"/>
      <c r="Q1953" s="137">
        <f t="shared" si="380"/>
        <v>380052</v>
      </c>
      <c r="R1953" s="259">
        <v>380052</v>
      </c>
      <c r="S1953" s="260"/>
      <c r="T1953" s="259"/>
      <c r="U1953" s="259"/>
      <c r="V1953" s="259"/>
      <c r="W1953" s="259"/>
      <c r="X1953" s="259"/>
      <c r="Y1953" s="259"/>
      <c r="Z1953" s="259"/>
      <c r="AA1953" s="259"/>
      <c r="AB1953" s="259"/>
      <c r="AC1953" s="259"/>
      <c r="AD1953" s="259"/>
      <c r="AE1953" s="259"/>
      <c r="AF1953" s="259"/>
      <c r="AG1953" s="337">
        <v>2025</v>
      </c>
      <c r="AH1953" s="166" t="s">
        <v>3052</v>
      </c>
      <c r="AI1953" s="166"/>
      <c r="AJ1953" s="134">
        <f t="shared" si="381"/>
        <v>1864</v>
      </c>
      <c r="AK1953" s="35" t="s">
        <v>153</v>
      </c>
      <c r="AL1953" s="134" t="str">
        <f t="shared" si="382"/>
        <v>1864.</v>
      </c>
      <c r="AM1953" s="129"/>
      <c r="AN1953" s="35"/>
      <c r="AO1953" s="193"/>
    </row>
    <row r="1954" spans="1:41" ht="22.5" hidden="1" customHeight="1" x14ac:dyDescent="0.25">
      <c r="A1954" s="68" t="s">
        <v>5048</v>
      </c>
      <c r="B1954" s="25">
        <v>3441</v>
      </c>
      <c r="C1954" s="36" t="s">
        <v>1759</v>
      </c>
      <c r="D1954" s="117">
        <v>1980</v>
      </c>
      <c r="E1954" s="118" t="s">
        <v>2932</v>
      </c>
      <c r="F1954" s="68" t="s">
        <v>2934</v>
      </c>
      <c r="G1954" s="117">
        <v>5</v>
      </c>
      <c r="H1954" s="117">
        <v>4</v>
      </c>
      <c r="I1954" s="335">
        <v>2878</v>
      </c>
      <c r="J1954" s="170">
        <v>2768.1</v>
      </c>
      <c r="K1954" s="170">
        <v>2768.1</v>
      </c>
      <c r="L1954" s="12">
        <v>136</v>
      </c>
      <c r="M1954" s="250">
        <f t="shared" si="379"/>
        <v>1313760</v>
      </c>
      <c r="N1954" s="250"/>
      <c r="O1954" s="250"/>
      <c r="P1954" s="250"/>
      <c r="Q1954" s="137">
        <f t="shared" si="380"/>
        <v>1313760</v>
      </c>
      <c r="R1954" s="250">
        <v>1313760</v>
      </c>
      <c r="S1954" s="255"/>
      <c r="T1954" s="250"/>
      <c r="U1954" s="250"/>
      <c r="V1954" s="250"/>
      <c r="W1954" s="250"/>
      <c r="X1954" s="250"/>
      <c r="Y1954" s="250"/>
      <c r="Z1954" s="250"/>
      <c r="AA1954" s="250"/>
      <c r="AB1954" s="250"/>
      <c r="AC1954" s="250"/>
      <c r="AD1954" s="250"/>
      <c r="AE1954" s="250"/>
      <c r="AF1954" s="250"/>
      <c r="AG1954" s="337">
        <v>2025</v>
      </c>
      <c r="AH1954" s="218" t="s">
        <v>3052</v>
      </c>
      <c r="AI1954" s="218"/>
      <c r="AJ1954" s="134">
        <f t="shared" si="381"/>
        <v>1865</v>
      </c>
      <c r="AK1954" s="35" t="s">
        <v>153</v>
      </c>
      <c r="AL1954" s="134" t="str">
        <f t="shared" si="382"/>
        <v>1865.</v>
      </c>
      <c r="AM1954" s="129"/>
      <c r="AN1954" s="35"/>
      <c r="AO1954" s="193"/>
    </row>
    <row r="1955" spans="1:41" ht="22.5" hidden="1" customHeight="1" x14ac:dyDescent="0.25">
      <c r="A1955" s="68" t="s">
        <v>5049</v>
      </c>
      <c r="B1955" s="25">
        <v>3509</v>
      </c>
      <c r="C1955" s="36" t="s">
        <v>1767</v>
      </c>
      <c r="D1955" s="117">
        <v>1975</v>
      </c>
      <c r="E1955" s="68" t="s">
        <v>2932</v>
      </c>
      <c r="F1955" s="68" t="s">
        <v>2934</v>
      </c>
      <c r="G1955" s="25">
        <v>5</v>
      </c>
      <c r="H1955" s="25">
        <v>4</v>
      </c>
      <c r="I1955" s="170">
        <v>2714</v>
      </c>
      <c r="J1955" s="170">
        <v>2617</v>
      </c>
      <c r="K1955" s="170">
        <v>2617</v>
      </c>
      <c r="L1955" s="12">
        <v>60</v>
      </c>
      <c r="M1955" s="250">
        <f t="shared" si="379"/>
        <v>1233996</v>
      </c>
      <c r="N1955" s="250"/>
      <c r="O1955" s="250"/>
      <c r="P1955" s="250"/>
      <c r="Q1955" s="137">
        <f t="shared" si="380"/>
        <v>1233996</v>
      </c>
      <c r="R1955" s="250">
        <v>1233996</v>
      </c>
      <c r="S1955" s="255"/>
      <c r="T1955" s="250"/>
      <c r="U1955" s="250"/>
      <c r="V1955" s="250"/>
      <c r="W1955" s="250"/>
      <c r="X1955" s="250"/>
      <c r="Y1955" s="250"/>
      <c r="Z1955" s="250"/>
      <c r="AA1955" s="250"/>
      <c r="AB1955" s="250"/>
      <c r="AC1955" s="250"/>
      <c r="AD1955" s="250"/>
      <c r="AE1955" s="250"/>
      <c r="AF1955" s="250"/>
      <c r="AG1955" s="337">
        <v>2025</v>
      </c>
      <c r="AH1955" s="218" t="s">
        <v>3052</v>
      </c>
      <c r="AI1955" s="218"/>
      <c r="AJ1955" s="134">
        <f t="shared" si="381"/>
        <v>1866</v>
      </c>
      <c r="AK1955" s="35" t="s">
        <v>153</v>
      </c>
      <c r="AL1955" s="134" t="str">
        <f t="shared" si="382"/>
        <v>1866.</v>
      </c>
      <c r="AM1955" s="129"/>
      <c r="AN1955" s="35"/>
      <c r="AO1955" s="193"/>
    </row>
    <row r="1956" spans="1:41" ht="22.5" hidden="1" customHeight="1" x14ac:dyDescent="0.25">
      <c r="A1956" s="68" t="s">
        <v>5050</v>
      </c>
      <c r="B1956" s="25">
        <v>3513</v>
      </c>
      <c r="C1956" s="211" t="s">
        <v>855</v>
      </c>
      <c r="D1956" s="117">
        <v>1989</v>
      </c>
      <c r="E1956" s="68" t="s">
        <v>2932</v>
      </c>
      <c r="F1956" s="68" t="s">
        <v>2933</v>
      </c>
      <c r="G1956" s="25">
        <v>5</v>
      </c>
      <c r="H1956" s="25">
        <v>5</v>
      </c>
      <c r="I1956" s="170">
        <v>5830.6</v>
      </c>
      <c r="J1956" s="137">
        <v>5418.3</v>
      </c>
      <c r="K1956" s="170">
        <v>5358.1</v>
      </c>
      <c r="L1956" s="12">
        <v>223</v>
      </c>
      <c r="M1956" s="250">
        <f t="shared" si="379"/>
        <v>5484388</v>
      </c>
      <c r="N1956" s="250"/>
      <c r="O1956" s="250"/>
      <c r="P1956" s="250"/>
      <c r="Q1956" s="137">
        <f t="shared" si="380"/>
        <v>5484388</v>
      </c>
      <c r="R1956" s="259">
        <v>5484388</v>
      </c>
      <c r="S1956" s="260"/>
      <c r="T1956" s="259"/>
      <c r="U1956" s="259"/>
      <c r="V1956" s="259"/>
      <c r="W1956" s="259"/>
      <c r="X1956" s="259"/>
      <c r="Y1956" s="259"/>
      <c r="Z1956" s="259"/>
      <c r="AA1956" s="259"/>
      <c r="AB1956" s="259"/>
      <c r="AC1956" s="259"/>
      <c r="AD1956" s="259"/>
      <c r="AE1956" s="259"/>
      <c r="AF1956" s="259"/>
      <c r="AG1956" s="337">
        <v>2025</v>
      </c>
      <c r="AH1956" s="166" t="s">
        <v>3053</v>
      </c>
      <c r="AI1956" s="166"/>
      <c r="AJ1956" s="134">
        <f t="shared" si="381"/>
        <v>1867</v>
      </c>
      <c r="AK1956" s="35" t="s">
        <v>153</v>
      </c>
      <c r="AL1956" s="134" t="str">
        <f t="shared" si="382"/>
        <v>1867.</v>
      </c>
      <c r="AM1956" s="129"/>
      <c r="AN1956" s="35"/>
      <c r="AO1956" s="193"/>
    </row>
    <row r="1957" spans="1:41" ht="22.5" hidden="1" customHeight="1" x14ac:dyDescent="0.25">
      <c r="A1957" s="68" t="s">
        <v>5051</v>
      </c>
      <c r="B1957" s="25">
        <v>3370</v>
      </c>
      <c r="C1957" s="168" t="s">
        <v>718</v>
      </c>
      <c r="D1957" s="25">
        <v>1960</v>
      </c>
      <c r="E1957" s="68" t="s">
        <v>2932</v>
      </c>
      <c r="F1957" s="68" t="s">
        <v>2934</v>
      </c>
      <c r="G1957" s="25">
        <v>2</v>
      </c>
      <c r="H1957" s="25">
        <v>1</v>
      </c>
      <c r="I1957" s="250">
        <v>334.1</v>
      </c>
      <c r="J1957" s="137">
        <v>304.5</v>
      </c>
      <c r="K1957" s="263">
        <v>304.5</v>
      </c>
      <c r="L1957" s="12">
        <v>8</v>
      </c>
      <c r="M1957" s="250">
        <f t="shared" si="379"/>
        <v>57160</v>
      </c>
      <c r="N1957" s="250"/>
      <c r="O1957" s="250"/>
      <c r="P1957" s="250"/>
      <c r="Q1957" s="137">
        <f t="shared" si="380"/>
        <v>57160</v>
      </c>
      <c r="R1957" s="250">
        <v>57160</v>
      </c>
      <c r="S1957" s="255"/>
      <c r="T1957" s="250"/>
      <c r="U1957" s="250"/>
      <c r="V1957" s="250"/>
      <c r="W1957" s="250"/>
      <c r="X1957" s="250"/>
      <c r="Y1957" s="250"/>
      <c r="Z1957" s="250"/>
      <c r="AA1957" s="250"/>
      <c r="AB1957" s="250"/>
      <c r="AC1957" s="250"/>
      <c r="AD1957" s="250"/>
      <c r="AE1957" s="250"/>
      <c r="AF1957" s="250"/>
      <c r="AG1957" s="337">
        <v>2025</v>
      </c>
      <c r="AH1957" s="218" t="s">
        <v>3048</v>
      </c>
      <c r="AI1957" s="218"/>
      <c r="AJ1957" s="134">
        <f t="shared" si="381"/>
        <v>1868</v>
      </c>
      <c r="AK1957" s="35" t="s">
        <v>153</v>
      </c>
      <c r="AL1957" s="134" t="str">
        <f t="shared" si="382"/>
        <v>1868.</v>
      </c>
      <c r="AM1957" s="129"/>
      <c r="AN1957" s="35"/>
      <c r="AO1957" s="193"/>
    </row>
    <row r="1958" spans="1:41" ht="22.5" hidden="1" customHeight="1" x14ac:dyDescent="0.25">
      <c r="A1958" s="68" t="s">
        <v>5052</v>
      </c>
      <c r="B1958" s="25">
        <v>3410</v>
      </c>
      <c r="C1958" s="36" t="s">
        <v>1746</v>
      </c>
      <c r="D1958" s="117">
        <v>1985</v>
      </c>
      <c r="E1958" s="118" t="s">
        <v>2932</v>
      </c>
      <c r="F1958" s="68" t="s">
        <v>2934</v>
      </c>
      <c r="G1958" s="117">
        <v>5</v>
      </c>
      <c r="H1958" s="117">
        <v>3</v>
      </c>
      <c r="I1958" s="335">
        <v>2048.5300000000002</v>
      </c>
      <c r="J1958" s="170">
        <v>1790.73</v>
      </c>
      <c r="K1958" s="170">
        <v>1790.73</v>
      </c>
      <c r="L1958" s="12">
        <v>159</v>
      </c>
      <c r="M1958" s="250">
        <f t="shared" si="379"/>
        <v>382044</v>
      </c>
      <c r="N1958" s="250"/>
      <c r="O1958" s="250"/>
      <c r="P1958" s="250"/>
      <c r="Q1958" s="137">
        <f t="shared" si="380"/>
        <v>382044</v>
      </c>
      <c r="R1958" s="250">
        <v>382044</v>
      </c>
      <c r="S1958" s="255"/>
      <c r="T1958" s="250"/>
      <c r="U1958" s="250"/>
      <c r="V1958" s="250"/>
      <c r="W1958" s="250"/>
      <c r="X1958" s="250"/>
      <c r="Y1958" s="250"/>
      <c r="Z1958" s="250"/>
      <c r="AA1958" s="250"/>
      <c r="AB1958" s="250"/>
      <c r="AC1958" s="250"/>
      <c r="AD1958" s="250"/>
      <c r="AE1958" s="250"/>
      <c r="AF1958" s="250"/>
      <c r="AG1958" s="337">
        <v>2025</v>
      </c>
      <c r="AH1958" s="218" t="s">
        <v>3049</v>
      </c>
      <c r="AI1958" s="218"/>
      <c r="AJ1958" s="134">
        <f t="shared" si="381"/>
        <v>1869</v>
      </c>
      <c r="AK1958" s="35" t="s">
        <v>153</v>
      </c>
      <c r="AL1958" s="134" t="str">
        <f t="shared" si="382"/>
        <v>1869.</v>
      </c>
      <c r="AM1958" s="129"/>
      <c r="AN1958" s="35"/>
      <c r="AO1958" s="193"/>
    </row>
    <row r="1959" spans="1:41" ht="22.5" hidden="1" customHeight="1" x14ac:dyDescent="0.25">
      <c r="A1959" s="68" t="s">
        <v>5053</v>
      </c>
      <c r="B1959" s="25">
        <v>3283</v>
      </c>
      <c r="C1959" s="36" t="s">
        <v>1719</v>
      </c>
      <c r="D1959" s="25">
        <v>1957</v>
      </c>
      <c r="E1959" s="68" t="s">
        <v>2932</v>
      </c>
      <c r="F1959" s="68" t="s">
        <v>2934</v>
      </c>
      <c r="G1959" s="25">
        <v>4</v>
      </c>
      <c r="H1959" s="25">
        <v>3</v>
      </c>
      <c r="I1959" s="250">
        <v>2538</v>
      </c>
      <c r="J1959" s="250">
        <v>2240.1999999999998</v>
      </c>
      <c r="K1959" s="263">
        <v>2240.1999999999998</v>
      </c>
      <c r="L1959" s="12">
        <v>76</v>
      </c>
      <c r="M1959" s="250">
        <f t="shared" si="379"/>
        <v>1761840</v>
      </c>
      <c r="N1959" s="250"/>
      <c r="O1959" s="250"/>
      <c r="P1959" s="250"/>
      <c r="Q1959" s="137">
        <f t="shared" si="380"/>
        <v>1761840</v>
      </c>
      <c r="R1959" s="250">
        <f>514440+1247400</f>
        <v>1761840</v>
      </c>
      <c r="S1959" s="255"/>
      <c r="T1959" s="250"/>
      <c r="U1959" s="250"/>
      <c r="V1959" s="250"/>
      <c r="W1959" s="250"/>
      <c r="X1959" s="250"/>
      <c r="Y1959" s="250"/>
      <c r="Z1959" s="250"/>
      <c r="AA1959" s="250"/>
      <c r="AB1959" s="250"/>
      <c r="AC1959" s="250"/>
      <c r="AD1959" s="250"/>
      <c r="AE1959" s="250"/>
      <c r="AF1959" s="250"/>
      <c r="AG1959" s="337">
        <v>2025</v>
      </c>
      <c r="AH1959" s="218" t="s">
        <v>3080</v>
      </c>
      <c r="AI1959" s="218"/>
      <c r="AJ1959" s="134">
        <f t="shared" si="381"/>
        <v>1870</v>
      </c>
      <c r="AK1959" s="35" t="s">
        <v>153</v>
      </c>
      <c r="AL1959" s="134" t="str">
        <f t="shared" si="382"/>
        <v>1870.</v>
      </c>
      <c r="AM1959" s="129"/>
      <c r="AN1959" s="35"/>
      <c r="AO1959" s="193"/>
    </row>
    <row r="1960" spans="1:41" ht="22.5" hidden="1" customHeight="1" x14ac:dyDescent="0.25">
      <c r="A1960" s="68" t="s">
        <v>5054</v>
      </c>
      <c r="B1960" s="25">
        <v>3336</v>
      </c>
      <c r="C1960" s="211" t="s">
        <v>833</v>
      </c>
      <c r="D1960" s="117">
        <v>1972</v>
      </c>
      <c r="E1960" s="68" t="s">
        <v>2932</v>
      </c>
      <c r="F1960" s="68" t="s">
        <v>2934</v>
      </c>
      <c r="G1960" s="25">
        <v>5</v>
      </c>
      <c r="H1960" s="25">
        <v>4</v>
      </c>
      <c r="I1960" s="170">
        <v>3340.9</v>
      </c>
      <c r="J1960" s="137">
        <v>3088.9</v>
      </c>
      <c r="K1960" s="170">
        <v>3088.9</v>
      </c>
      <c r="L1960" s="12">
        <v>136</v>
      </c>
      <c r="M1960" s="250">
        <f t="shared" si="379"/>
        <v>6903795</v>
      </c>
      <c r="N1960" s="250"/>
      <c r="O1960" s="250"/>
      <c r="P1960" s="250"/>
      <c r="Q1960" s="137">
        <f t="shared" si="380"/>
        <v>6903795</v>
      </c>
      <c r="R1960" s="259">
        <v>3849828</v>
      </c>
      <c r="S1960" s="260"/>
      <c r="T1960" s="259"/>
      <c r="U1960" s="259">
        <v>861</v>
      </c>
      <c r="V1960" s="259">
        <f>U1960*3547</f>
        <v>3053967</v>
      </c>
      <c r="W1960" s="259"/>
      <c r="X1960" s="259"/>
      <c r="Y1960" s="259"/>
      <c r="Z1960" s="259"/>
      <c r="AA1960" s="259"/>
      <c r="AB1960" s="259"/>
      <c r="AC1960" s="259"/>
      <c r="AD1960" s="259"/>
      <c r="AE1960" s="259"/>
      <c r="AF1960" s="259"/>
      <c r="AG1960" s="337">
        <v>2025</v>
      </c>
      <c r="AH1960" s="166" t="s">
        <v>3050</v>
      </c>
      <c r="AI1960" s="166"/>
      <c r="AJ1960" s="134">
        <f t="shared" si="381"/>
        <v>1871</v>
      </c>
      <c r="AK1960" s="35" t="s">
        <v>153</v>
      </c>
      <c r="AL1960" s="134" t="str">
        <f t="shared" si="382"/>
        <v>1871.</v>
      </c>
      <c r="AM1960" s="129"/>
      <c r="AN1960" s="35"/>
      <c r="AO1960" s="193"/>
    </row>
    <row r="1961" spans="1:41" ht="22.5" hidden="1" customHeight="1" x14ac:dyDescent="0.25">
      <c r="A1961" s="68" t="s">
        <v>5055</v>
      </c>
      <c r="B1961" s="25">
        <v>3346</v>
      </c>
      <c r="C1961" s="36" t="s">
        <v>1733</v>
      </c>
      <c r="D1961" s="117">
        <v>1975</v>
      </c>
      <c r="E1961" s="68" t="s">
        <v>2932</v>
      </c>
      <c r="F1961" s="68" t="s">
        <v>2934</v>
      </c>
      <c r="G1961" s="25">
        <v>5</v>
      </c>
      <c r="H1961" s="25">
        <v>4</v>
      </c>
      <c r="I1961" s="170">
        <v>3698.6</v>
      </c>
      <c r="J1961" s="170">
        <v>3420.6</v>
      </c>
      <c r="K1961" s="170">
        <v>3420.6</v>
      </c>
      <c r="L1961" s="12">
        <v>147</v>
      </c>
      <c r="M1961" s="250">
        <f t="shared" si="379"/>
        <v>828820</v>
      </c>
      <c r="N1961" s="250"/>
      <c r="O1961" s="250"/>
      <c r="P1961" s="250"/>
      <c r="Q1961" s="137">
        <f t="shared" si="380"/>
        <v>828820</v>
      </c>
      <c r="R1961" s="250">
        <v>828820</v>
      </c>
      <c r="S1961" s="255"/>
      <c r="T1961" s="250"/>
      <c r="U1961" s="250"/>
      <c r="V1961" s="250"/>
      <c r="W1961" s="250"/>
      <c r="X1961" s="250"/>
      <c r="Y1961" s="250"/>
      <c r="Z1961" s="250"/>
      <c r="AA1961" s="250"/>
      <c r="AB1961" s="250"/>
      <c r="AC1961" s="250"/>
      <c r="AD1961" s="250"/>
      <c r="AE1961" s="250"/>
      <c r="AF1961" s="250"/>
      <c r="AG1961" s="337">
        <v>2025</v>
      </c>
      <c r="AH1961" s="218" t="s">
        <v>3048</v>
      </c>
      <c r="AI1961" s="218"/>
      <c r="AJ1961" s="134">
        <f t="shared" si="381"/>
        <v>1872</v>
      </c>
      <c r="AK1961" s="35" t="s">
        <v>153</v>
      </c>
      <c r="AL1961" s="134" t="str">
        <f t="shared" si="382"/>
        <v>1872.</v>
      </c>
      <c r="AM1961" s="129"/>
      <c r="AN1961" s="35"/>
      <c r="AO1961" s="193"/>
    </row>
    <row r="1962" spans="1:41" ht="22.5" hidden="1" customHeight="1" x14ac:dyDescent="0.25">
      <c r="A1962" s="68" t="s">
        <v>5056</v>
      </c>
      <c r="B1962" s="25">
        <v>3560</v>
      </c>
      <c r="C1962" s="211" t="s">
        <v>2641</v>
      </c>
      <c r="D1962" s="117">
        <v>1967</v>
      </c>
      <c r="E1962" s="68" t="s">
        <v>2932</v>
      </c>
      <c r="F1962" s="68" t="s">
        <v>2934</v>
      </c>
      <c r="G1962" s="25">
        <v>2</v>
      </c>
      <c r="H1962" s="25">
        <v>2</v>
      </c>
      <c r="I1962" s="170">
        <v>574.79999999999995</v>
      </c>
      <c r="J1962" s="137">
        <v>527.9</v>
      </c>
      <c r="K1962" s="170">
        <v>527.9</v>
      </c>
      <c r="L1962" s="12">
        <v>12</v>
      </c>
      <c r="M1962" s="250">
        <f t="shared" ref="M1962:M1985" si="383">R1962+T1962+V1962+X1962+Z1962+AB1962+AE1962+AF1962</f>
        <v>679442.4</v>
      </c>
      <c r="N1962" s="250"/>
      <c r="O1962" s="250"/>
      <c r="P1962" s="250"/>
      <c r="Q1962" s="137">
        <f t="shared" si="380"/>
        <v>679442.4</v>
      </c>
      <c r="R1962" s="259">
        <v>679442.4</v>
      </c>
      <c r="S1962" s="260"/>
      <c r="T1962" s="259"/>
      <c r="U1962" s="259"/>
      <c r="V1962" s="259"/>
      <c r="W1962" s="259"/>
      <c r="X1962" s="259"/>
      <c r="Y1962" s="259"/>
      <c r="Z1962" s="259"/>
      <c r="AA1962" s="259"/>
      <c r="AB1962" s="259"/>
      <c r="AC1962" s="259"/>
      <c r="AD1962" s="259"/>
      <c r="AE1962" s="259"/>
      <c r="AF1962" s="259"/>
      <c r="AG1962" s="337">
        <v>2025</v>
      </c>
      <c r="AH1962" s="166" t="s">
        <v>3053</v>
      </c>
      <c r="AI1962" s="166"/>
      <c r="AJ1962" s="134">
        <f t="shared" si="381"/>
        <v>1873</v>
      </c>
      <c r="AK1962" s="35" t="s">
        <v>153</v>
      </c>
      <c r="AL1962" s="134" t="str">
        <f t="shared" si="382"/>
        <v>1873.</v>
      </c>
      <c r="AM1962" s="129"/>
      <c r="AN1962" s="35"/>
      <c r="AO1962" s="193"/>
    </row>
    <row r="1963" spans="1:41" ht="22.5" hidden="1" customHeight="1" x14ac:dyDescent="0.25">
      <c r="A1963" s="68" t="s">
        <v>5057</v>
      </c>
      <c r="B1963" s="25">
        <v>3309</v>
      </c>
      <c r="C1963" s="211" t="s">
        <v>2638</v>
      </c>
      <c r="D1963" s="117">
        <v>1974</v>
      </c>
      <c r="E1963" s="68" t="s">
        <v>2932</v>
      </c>
      <c r="F1963" s="68" t="s">
        <v>2934</v>
      </c>
      <c r="G1963" s="25">
        <v>2</v>
      </c>
      <c r="H1963" s="25">
        <v>2</v>
      </c>
      <c r="I1963" s="170">
        <v>562.79999999999995</v>
      </c>
      <c r="J1963" s="137">
        <v>514</v>
      </c>
      <c r="K1963" s="170">
        <v>514</v>
      </c>
      <c r="L1963" s="12">
        <v>12</v>
      </c>
      <c r="M1963" s="250">
        <f t="shared" si="383"/>
        <v>3702820.6</v>
      </c>
      <c r="N1963" s="250"/>
      <c r="O1963" s="250"/>
      <c r="P1963" s="250"/>
      <c r="Q1963" s="137">
        <f t="shared" si="380"/>
        <v>3702820.6</v>
      </c>
      <c r="R1963" s="259"/>
      <c r="S1963" s="260"/>
      <c r="T1963" s="259"/>
      <c r="U1963" s="259">
        <v>492.2</v>
      </c>
      <c r="V1963" s="259">
        <f>U1963*7523</f>
        <v>3702820.6</v>
      </c>
      <c r="W1963" s="259"/>
      <c r="X1963" s="259"/>
      <c r="Y1963" s="259"/>
      <c r="Z1963" s="259"/>
      <c r="AA1963" s="259"/>
      <c r="AB1963" s="259"/>
      <c r="AC1963" s="259"/>
      <c r="AD1963" s="259"/>
      <c r="AE1963" s="259"/>
      <c r="AF1963" s="259"/>
      <c r="AG1963" s="337">
        <v>2025</v>
      </c>
      <c r="AH1963" s="166"/>
      <c r="AI1963" s="166"/>
      <c r="AJ1963" s="134">
        <f t="shared" si="381"/>
        <v>1874</v>
      </c>
      <c r="AK1963" s="35" t="s">
        <v>153</v>
      </c>
      <c r="AL1963" s="134" t="str">
        <f t="shared" si="382"/>
        <v>1874.</v>
      </c>
      <c r="AM1963" s="129"/>
      <c r="AN1963" s="35"/>
      <c r="AO1963" s="193"/>
    </row>
    <row r="1964" spans="1:41" ht="22.5" hidden="1" customHeight="1" x14ac:dyDescent="0.25">
      <c r="A1964" s="68" t="s">
        <v>5058</v>
      </c>
      <c r="B1964" s="25">
        <v>3390</v>
      </c>
      <c r="C1964" s="168" t="s">
        <v>701</v>
      </c>
      <c r="D1964" s="25">
        <v>1963</v>
      </c>
      <c r="E1964" s="68" t="s">
        <v>2932</v>
      </c>
      <c r="F1964" s="68" t="s">
        <v>2934</v>
      </c>
      <c r="G1964" s="25">
        <v>4</v>
      </c>
      <c r="H1964" s="25">
        <v>2</v>
      </c>
      <c r="I1964" s="250">
        <v>1353</v>
      </c>
      <c r="J1964" s="137">
        <v>1254</v>
      </c>
      <c r="K1964" s="263">
        <v>1254</v>
      </c>
      <c r="L1964" s="12">
        <v>39</v>
      </c>
      <c r="M1964" s="250">
        <f t="shared" si="383"/>
        <v>571600</v>
      </c>
      <c r="N1964" s="250"/>
      <c r="O1964" s="250"/>
      <c r="P1964" s="250"/>
      <c r="Q1964" s="137">
        <f t="shared" si="380"/>
        <v>571600</v>
      </c>
      <c r="R1964" s="250">
        <v>571600</v>
      </c>
      <c r="S1964" s="255"/>
      <c r="T1964" s="250"/>
      <c r="U1964" s="250"/>
      <c r="V1964" s="250"/>
      <c r="W1964" s="250"/>
      <c r="X1964" s="250"/>
      <c r="Y1964" s="250"/>
      <c r="Z1964" s="250"/>
      <c r="AA1964" s="250"/>
      <c r="AB1964" s="250"/>
      <c r="AC1964" s="250"/>
      <c r="AD1964" s="250"/>
      <c r="AE1964" s="250"/>
      <c r="AF1964" s="250"/>
      <c r="AG1964" s="337">
        <v>2025</v>
      </c>
      <c r="AH1964" s="218" t="s">
        <v>3048</v>
      </c>
      <c r="AI1964" s="218"/>
      <c r="AJ1964" s="134">
        <f t="shared" si="381"/>
        <v>1875</v>
      </c>
      <c r="AK1964" s="35" t="s">
        <v>153</v>
      </c>
      <c r="AL1964" s="134" t="str">
        <f t="shared" si="382"/>
        <v>1875.</v>
      </c>
      <c r="AM1964" s="129"/>
      <c r="AN1964" s="35"/>
      <c r="AO1964" s="193"/>
    </row>
    <row r="1965" spans="1:41" ht="22.5" hidden="1" customHeight="1" x14ac:dyDescent="0.25">
      <c r="A1965" s="68" t="s">
        <v>5059</v>
      </c>
      <c r="B1965" s="25">
        <v>3413</v>
      </c>
      <c r="C1965" s="333" t="s">
        <v>889</v>
      </c>
      <c r="D1965" s="117">
        <v>1989</v>
      </c>
      <c r="E1965" s="118" t="s">
        <v>2932</v>
      </c>
      <c r="F1965" s="68" t="s">
        <v>2933</v>
      </c>
      <c r="G1965" s="117">
        <v>5</v>
      </c>
      <c r="H1965" s="117">
        <v>3</v>
      </c>
      <c r="I1965" s="335">
        <v>3643.8</v>
      </c>
      <c r="J1965" s="137">
        <v>3241</v>
      </c>
      <c r="K1965" s="170">
        <v>3241</v>
      </c>
      <c r="L1965" s="12">
        <v>100</v>
      </c>
      <c r="M1965" s="250">
        <f t="shared" si="383"/>
        <v>1448070</v>
      </c>
      <c r="N1965" s="250"/>
      <c r="O1965" s="250"/>
      <c r="P1965" s="250"/>
      <c r="Q1965" s="137">
        <f t="shared" si="380"/>
        <v>1448070</v>
      </c>
      <c r="R1965" s="259">
        <v>1448070</v>
      </c>
      <c r="S1965" s="260"/>
      <c r="T1965" s="259"/>
      <c r="U1965" s="259"/>
      <c r="V1965" s="259"/>
      <c r="W1965" s="259"/>
      <c r="X1965" s="259"/>
      <c r="Y1965" s="259"/>
      <c r="Z1965" s="259"/>
      <c r="AA1965" s="259"/>
      <c r="AB1965" s="259"/>
      <c r="AC1965" s="259"/>
      <c r="AD1965" s="259"/>
      <c r="AE1965" s="259"/>
      <c r="AF1965" s="259"/>
      <c r="AG1965" s="337">
        <v>2025</v>
      </c>
      <c r="AH1965" s="166" t="s">
        <v>3049</v>
      </c>
      <c r="AI1965" s="166"/>
      <c r="AJ1965" s="134">
        <f t="shared" si="381"/>
        <v>1876</v>
      </c>
      <c r="AK1965" s="35" t="s">
        <v>153</v>
      </c>
      <c r="AL1965" s="134" t="str">
        <f t="shared" si="382"/>
        <v>1876.</v>
      </c>
      <c r="AM1965" s="129"/>
      <c r="AN1965" s="35"/>
      <c r="AO1965" s="193"/>
    </row>
    <row r="1966" spans="1:41" ht="22.5" hidden="1" customHeight="1" x14ac:dyDescent="0.25">
      <c r="A1966" s="68" t="s">
        <v>5060</v>
      </c>
      <c r="B1966" s="25">
        <v>3438</v>
      </c>
      <c r="C1966" s="36" t="s">
        <v>1755</v>
      </c>
      <c r="D1966" s="25">
        <v>1997</v>
      </c>
      <c r="E1966" s="68" t="s">
        <v>2932</v>
      </c>
      <c r="F1966" s="68" t="s">
        <v>2935</v>
      </c>
      <c r="G1966" s="25">
        <v>2</v>
      </c>
      <c r="H1966" s="25">
        <v>1</v>
      </c>
      <c r="I1966" s="250">
        <v>641.4</v>
      </c>
      <c r="J1966" s="250">
        <v>547.9</v>
      </c>
      <c r="K1966" s="263">
        <v>547.9</v>
      </c>
      <c r="L1966" s="12">
        <v>19</v>
      </c>
      <c r="M1966" s="250">
        <f t="shared" si="383"/>
        <v>3671224</v>
      </c>
      <c r="N1966" s="250"/>
      <c r="O1966" s="250"/>
      <c r="P1966" s="250"/>
      <c r="Q1966" s="137">
        <f t="shared" si="380"/>
        <v>3671224</v>
      </c>
      <c r="R1966" s="250"/>
      <c r="S1966" s="255"/>
      <c r="T1966" s="250"/>
      <c r="U1966" s="250">
        <v>488</v>
      </c>
      <c r="V1966" s="250">
        <f>U1966*7523</f>
        <v>3671224</v>
      </c>
      <c r="W1966" s="250"/>
      <c r="X1966" s="250"/>
      <c r="Y1966" s="250"/>
      <c r="Z1966" s="250"/>
      <c r="AA1966" s="250"/>
      <c r="AB1966" s="250"/>
      <c r="AC1966" s="250"/>
      <c r="AD1966" s="250"/>
      <c r="AE1966" s="250"/>
      <c r="AF1966" s="250"/>
      <c r="AG1966" s="337">
        <v>2025</v>
      </c>
      <c r="AH1966" s="166"/>
      <c r="AI1966" s="166"/>
      <c r="AJ1966" s="134">
        <f t="shared" si="381"/>
        <v>1877</v>
      </c>
      <c r="AK1966" s="35" t="s">
        <v>153</v>
      </c>
      <c r="AL1966" s="134" t="str">
        <f t="shared" si="382"/>
        <v>1877.</v>
      </c>
      <c r="AM1966" s="129"/>
      <c r="AN1966" s="35"/>
      <c r="AO1966" s="193"/>
    </row>
    <row r="1967" spans="1:41" ht="22.5" hidden="1" customHeight="1" x14ac:dyDescent="0.25">
      <c r="A1967" s="68" t="s">
        <v>5061</v>
      </c>
      <c r="B1967" s="25">
        <v>3444</v>
      </c>
      <c r="C1967" s="333" t="s">
        <v>885</v>
      </c>
      <c r="D1967" s="117">
        <v>1981</v>
      </c>
      <c r="E1967" s="118" t="s">
        <v>2932</v>
      </c>
      <c r="F1967" s="68" t="s">
        <v>2934</v>
      </c>
      <c r="G1967" s="117">
        <v>5</v>
      </c>
      <c r="H1967" s="117">
        <v>4</v>
      </c>
      <c r="I1967" s="335">
        <v>2943.6</v>
      </c>
      <c r="J1967" s="137">
        <v>2841.3</v>
      </c>
      <c r="K1967" s="170">
        <v>2841.3</v>
      </c>
      <c r="L1967" s="12">
        <v>104</v>
      </c>
      <c r="M1967" s="250">
        <f t="shared" si="383"/>
        <v>5604180</v>
      </c>
      <c r="N1967" s="250"/>
      <c r="O1967" s="250"/>
      <c r="P1967" s="250"/>
      <c r="Q1967" s="137">
        <f t="shared" si="380"/>
        <v>5604180</v>
      </c>
      <c r="R1967" s="259">
        <v>5604180</v>
      </c>
      <c r="S1967" s="260"/>
      <c r="T1967" s="259"/>
      <c r="U1967" s="259"/>
      <c r="V1967" s="259"/>
      <c r="W1967" s="259"/>
      <c r="X1967" s="259"/>
      <c r="Y1967" s="259"/>
      <c r="Z1967" s="259"/>
      <c r="AA1967" s="259"/>
      <c r="AB1967" s="259"/>
      <c r="AC1967" s="259"/>
      <c r="AD1967" s="259"/>
      <c r="AE1967" s="137"/>
      <c r="AF1967" s="259"/>
      <c r="AG1967" s="337">
        <v>2025</v>
      </c>
      <c r="AH1967" s="166" t="s">
        <v>3050</v>
      </c>
      <c r="AI1967" s="166"/>
      <c r="AJ1967" s="134">
        <f t="shared" si="381"/>
        <v>1878</v>
      </c>
      <c r="AK1967" s="35" t="s">
        <v>153</v>
      </c>
      <c r="AL1967" s="134" t="str">
        <f t="shared" si="382"/>
        <v>1878.</v>
      </c>
      <c r="AM1967" s="129"/>
      <c r="AN1967" s="35"/>
      <c r="AO1967" s="193"/>
    </row>
    <row r="1968" spans="1:41" ht="22.5" hidden="1" customHeight="1" x14ac:dyDescent="0.25">
      <c r="A1968" s="68" t="s">
        <v>5062</v>
      </c>
      <c r="B1968" s="25">
        <v>3445</v>
      </c>
      <c r="C1968" s="211" t="s">
        <v>113</v>
      </c>
      <c r="D1968" s="117">
        <v>1979</v>
      </c>
      <c r="E1968" s="68" t="s">
        <v>2932</v>
      </c>
      <c r="F1968" s="68" t="s">
        <v>2934</v>
      </c>
      <c r="G1968" s="25">
        <v>5</v>
      </c>
      <c r="H1968" s="25">
        <v>4</v>
      </c>
      <c r="I1968" s="170">
        <v>3068</v>
      </c>
      <c r="J1968" s="137">
        <v>2781.5</v>
      </c>
      <c r="K1968" s="170">
        <v>2781.5</v>
      </c>
      <c r="L1968" s="12">
        <v>109</v>
      </c>
      <c r="M1968" s="250">
        <f t="shared" si="383"/>
        <v>2862429</v>
      </c>
      <c r="N1968" s="250"/>
      <c r="O1968" s="250"/>
      <c r="P1968" s="250"/>
      <c r="Q1968" s="137">
        <f t="shared" si="380"/>
        <v>2862429</v>
      </c>
      <c r="R1968" s="259"/>
      <c r="S1968" s="260"/>
      <c r="T1968" s="259"/>
      <c r="U1968" s="259">
        <v>807</v>
      </c>
      <c r="V1968" s="259">
        <f>U1968*3547</f>
        <v>2862429</v>
      </c>
      <c r="W1968" s="259"/>
      <c r="X1968" s="259"/>
      <c r="Y1968" s="259"/>
      <c r="Z1968" s="259"/>
      <c r="AA1968" s="259"/>
      <c r="AB1968" s="259"/>
      <c r="AC1968" s="259"/>
      <c r="AD1968" s="259"/>
      <c r="AE1968" s="259"/>
      <c r="AF1968" s="259"/>
      <c r="AG1968" s="337">
        <v>2025</v>
      </c>
      <c r="AH1968" s="166"/>
      <c r="AI1968" s="166"/>
      <c r="AJ1968" s="134">
        <f t="shared" si="381"/>
        <v>1879</v>
      </c>
      <c r="AK1968" s="35" t="s">
        <v>153</v>
      </c>
      <c r="AL1968" s="134" t="str">
        <f t="shared" si="382"/>
        <v>1879.</v>
      </c>
      <c r="AM1968" s="129"/>
      <c r="AN1968" s="35"/>
      <c r="AO1968" s="193"/>
    </row>
    <row r="1969" spans="1:41" ht="22.5" hidden="1" customHeight="1" x14ac:dyDescent="0.25">
      <c r="A1969" s="68" t="s">
        <v>5063</v>
      </c>
      <c r="B1969" s="25">
        <v>3448</v>
      </c>
      <c r="C1969" s="36" t="s">
        <v>1824</v>
      </c>
      <c r="D1969" s="25">
        <v>1978</v>
      </c>
      <c r="E1969" s="68" t="s">
        <v>2932</v>
      </c>
      <c r="F1969" s="68" t="s">
        <v>2933</v>
      </c>
      <c r="G1969" s="25">
        <v>5</v>
      </c>
      <c r="H1969" s="25">
        <v>4</v>
      </c>
      <c r="I1969" s="250">
        <v>3634.9</v>
      </c>
      <c r="J1969" s="250">
        <v>3364.9</v>
      </c>
      <c r="K1969" s="263">
        <v>3364.9</v>
      </c>
      <c r="L1969" s="12">
        <v>129</v>
      </c>
      <c r="M1969" s="250">
        <f t="shared" si="383"/>
        <v>6010280</v>
      </c>
      <c r="N1969" s="250"/>
      <c r="O1969" s="250"/>
      <c r="P1969" s="250"/>
      <c r="Q1969" s="137">
        <f t="shared" si="380"/>
        <v>6010280</v>
      </c>
      <c r="R1969" s="250">
        <v>6010280</v>
      </c>
      <c r="S1969" s="255"/>
      <c r="T1969" s="250"/>
      <c r="U1969" s="250"/>
      <c r="V1969" s="250"/>
      <c r="W1969" s="250"/>
      <c r="X1969" s="250"/>
      <c r="Y1969" s="250"/>
      <c r="Z1969" s="250"/>
      <c r="AA1969" s="250"/>
      <c r="AB1969" s="250"/>
      <c r="AC1969" s="250"/>
      <c r="AD1969" s="250"/>
      <c r="AE1969" s="137"/>
      <c r="AF1969" s="335"/>
      <c r="AG1969" s="337">
        <v>2025</v>
      </c>
      <c r="AH1969" s="218" t="s">
        <v>3050</v>
      </c>
      <c r="AI1969" s="218"/>
      <c r="AJ1969" s="134">
        <f t="shared" si="381"/>
        <v>1880</v>
      </c>
      <c r="AK1969" s="35" t="s">
        <v>153</v>
      </c>
      <c r="AL1969" s="134" t="str">
        <f t="shared" si="382"/>
        <v>1880.</v>
      </c>
      <c r="AM1969" s="129"/>
      <c r="AN1969" s="35"/>
      <c r="AO1969" s="193"/>
    </row>
    <row r="1970" spans="1:41" ht="22.5" hidden="1" customHeight="1" x14ac:dyDescent="0.25">
      <c r="A1970" s="68" t="s">
        <v>5064</v>
      </c>
      <c r="B1970" s="25">
        <v>3470</v>
      </c>
      <c r="C1970" s="168" t="s">
        <v>1125</v>
      </c>
      <c r="D1970" s="25">
        <v>1967</v>
      </c>
      <c r="E1970" s="68" t="s">
        <v>2932</v>
      </c>
      <c r="F1970" s="68" t="s">
        <v>2933</v>
      </c>
      <c r="G1970" s="25">
        <v>5</v>
      </c>
      <c r="H1970" s="25">
        <v>3</v>
      </c>
      <c r="I1970" s="250">
        <v>2240.8000000000002</v>
      </c>
      <c r="J1970" s="137">
        <v>2044</v>
      </c>
      <c r="K1970" s="263">
        <v>2044</v>
      </c>
      <c r="L1970" s="12">
        <v>71</v>
      </c>
      <c r="M1970" s="250">
        <f t="shared" si="383"/>
        <v>1386000</v>
      </c>
      <c r="N1970" s="250"/>
      <c r="O1970" s="250"/>
      <c r="P1970" s="250"/>
      <c r="Q1970" s="137">
        <f t="shared" si="380"/>
        <v>1386000</v>
      </c>
      <c r="R1970" s="250">
        <v>1386000</v>
      </c>
      <c r="S1970" s="255"/>
      <c r="T1970" s="250"/>
      <c r="U1970" s="250"/>
      <c r="V1970" s="250"/>
      <c r="W1970" s="250"/>
      <c r="X1970" s="250"/>
      <c r="Y1970" s="250"/>
      <c r="Z1970" s="250"/>
      <c r="AA1970" s="250"/>
      <c r="AB1970" s="250"/>
      <c r="AC1970" s="250"/>
      <c r="AD1970" s="250"/>
      <c r="AE1970" s="137"/>
      <c r="AF1970" s="250"/>
      <c r="AG1970" s="337">
        <v>2025</v>
      </c>
      <c r="AH1970" s="218" t="s">
        <v>3051</v>
      </c>
      <c r="AI1970" s="218"/>
      <c r="AJ1970" s="134">
        <f t="shared" si="381"/>
        <v>1881</v>
      </c>
      <c r="AK1970" s="35" t="s">
        <v>153</v>
      </c>
      <c r="AL1970" s="134" t="str">
        <f t="shared" si="382"/>
        <v>1881.</v>
      </c>
      <c r="AM1970" s="129"/>
      <c r="AN1970" s="35"/>
      <c r="AO1970" s="193"/>
    </row>
    <row r="1971" spans="1:41" ht="22.5" hidden="1" customHeight="1" x14ac:dyDescent="0.25">
      <c r="A1971" s="68" t="s">
        <v>5065</v>
      </c>
      <c r="B1971" s="25">
        <v>3491</v>
      </c>
      <c r="C1971" s="211" t="s">
        <v>850</v>
      </c>
      <c r="D1971" s="117">
        <v>1973</v>
      </c>
      <c r="E1971" s="68" t="s">
        <v>2932</v>
      </c>
      <c r="F1971" s="68" t="s">
        <v>2933</v>
      </c>
      <c r="G1971" s="25">
        <v>5</v>
      </c>
      <c r="H1971" s="25">
        <v>4</v>
      </c>
      <c r="I1971" s="170">
        <v>3608.1</v>
      </c>
      <c r="J1971" s="137">
        <v>3335.1</v>
      </c>
      <c r="K1971" s="170">
        <v>3335.1</v>
      </c>
      <c r="L1971" s="12">
        <v>142</v>
      </c>
      <c r="M1971" s="250">
        <f t="shared" si="383"/>
        <v>1663200</v>
      </c>
      <c r="N1971" s="250"/>
      <c r="O1971" s="250"/>
      <c r="P1971" s="250"/>
      <c r="Q1971" s="137">
        <f t="shared" si="380"/>
        <v>1663200</v>
      </c>
      <c r="R1971" s="259">
        <v>1663200</v>
      </c>
      <c r="S1971" s="260"/>
      <c r="T1971" s="259"/>
      <c r="U1971" s="259"/>
      <c r="V1971" s="259"/>
      <c r="W1971" s="259"/>
      <c r="X1971" s="259"/>
      <c r="Y1971" s="259"/>
      <c r="Z1971" s="259"/>
      <c r="AA1971" s="259"/>
      <c r="AB1971" s="259"/>
      <c r="AC1971" s="259"/>
      <c r="AD1971" s="259"/>
      <c r="AE1971" s="259"/>
      <c r="AF1971" s="259"/>
      <c r="AG1971" s="337">
        <v>2025</v>
      </c>
      <c r="AH1971" s="166" t="s">
        <v>3051</v>
      </c>
      <c r="AI1971" s="166"/>
      <c r="AJ1971" s="134">
        <f t="shared" si="381"/>
        <v>1882</v>
      </c>
      <c r="AK1971" s="35" t="s">
        <v>153</v>
      </c>
      <c r="AL1971" s="134" t="str">
        <f t="shared" si="382"/>
        <v>1882.</v>
      </c>
      <c r="AM1971" s="129"/>
      <c r="AN1971" s="35"/>
      <c r="AO1971" s="193"/>
    </row>
    <row r="1972" spans="1:41" ht="22.5" hidden="1" customHeight="1" x14ac:dyDescent="0.25">
      <c r="A1972" s="68" t="s">
        <v>5066</v>
      </c>
      <c r="B1972" s="25">
        <v>3493</v>
      </c>
      <c r="C1972" s="211" t="s">
        <v>851</v>
      </c>
      <c r="D1972" s="117">
        <v>1973</v>
      </c>
      <c r="E1972" s="68" t="s">
        <v>2932</v>
      </c>
      <c r="F1972" s="68" t="s">
        <v>2933</v>
      </c>
      <c r="G1972" s="25">
        <v>5</v>
      </c>
      <c r="H1972" s="25">
        <v>4</v>
      </c>
      <c r="I1972" s="170">
        <v>3627.9</v>
      </c>
      <c r="J1972" s="137">
        <v>3349.1</v>
      </c>
      <c r="K1972" s="170">
        <v>3349.1</v>
      </c>
      <c r="L1972" s="12">
        <v>142</v>
      </c>
      <c r="M1972" s="250">
        <f t="shared" si="383"/>
        <v>1210536</v>
      </c>
      <c r="N1972" s="250"/>
      <c r="O1972" s="250"/>
      <c r="P1972" s="250"/>
      <c r="Q1972" s="137">
        <f t="shared" si="380"/>
        <v>1210536</v>
      </c>
      <c r="R1972" s="259">
        <v>1210536</v>
      </c>
      <c r="S1972" s="260"/>
      <c r="T1972" s="259"/>
      <c r="U1972" s="259"/>
      <c r="V1972" s="259"/>
      <c r="W1972" s="259"/>
      <c r="X1972" s="259"/>
      <c r="Y1972" s="259"/>
      <c r="Z1972" s="259"/>
      <c r="AA1972" s="259"/>
      <c r="AB1972" s="259"/>
      <c r="AC1972" s="259"/>
      <c r="AD1972" s="259"/>
      <c r="AE1972" s="259"/>
      <c r="AF1972" s="259"/>
      <c r="AG1972" s="337">
        <v>2025</v>
      </c>
      <c r="AH1972" s="166" t="s">
        <v>3052</v>
      </c>
      <c r="AI1972" s="166"/>
      <c r="AJ1972" s="134">
        <f t="shared" si="381"/>
        <v>1883</v>
      </c>
      <c r="AK1972" s="35" t="s">
        <v>153</v>
      </c>
      <c r="AL1972" s="134" t="str">
        <f t="shared" si="382"/>
        <v>1883.</v>
      </c>
      <c r="AM1972" s="129"/>
      <c r="AN1972" s="35"/>
      <c r="AO1972" s="193"/>
    </row>
    <row r="1973" spans="1:41" ht="22.5" hidden="1" customHeight="1" x14ac:dyDescent="0.25">
      <c r="A1973" s="68" t="s">
        <v>5067</v>
      </c>
      <c r="B1973" s="25">
        <v>3574</v>
      </c>
      <c r="C1973" s="168" t="s">
        <v>729</v>
      </c>
      <c r="D1973" s="25">
        <v>1994</v>
      </c>
      <c r="E1973" s="68" t="s">
        <v>2932</v>
      </c>
      <c r="F1973" s="68" t="s">
        <v>2934</v>
      </c>
      <c r="G1973" s="25">
        <v>5</v>
      </c>
      <c r="H1973" s="25">
        <v>3</v>
      </c>
      <c r="I1973" s="250">
        <v>2629.1</v>
      </c>
      <c r="J1973" s="137">
        <v>2351.3000000000002</v>
      </c>
      <c r="K1973" s="263">
        <v>2351.3000000000002</v>
      </c>
      <c r="L1973" s="12">
        <v>89</v>
      </c>
      <c r="M1973" s="250">
        <f t="shared" si="383"/>
        <v>1745424</v>
      </c>
      <c r="N1973" s="250"/>
      <c r="O1973" s="250"/>
      <c r="P1973" s="250"/>
      <c r="Q1973" s="137">
        <f t="shared" si="380"/>
        <v>1745424</v>
      </c>
      <c r="R1973" s="250">
        <v>1745424</v>
      </c>
      <c r="S1973" s="255"/>
      <c r="T1973" s="250"/>
      <c r="U1973" s="250"/>
      <c r="V1973" s="250"/>
      <c r="W1973" s="250"/>
      <c r="X1973" s="250"/>
      <c r="Y1973" s="250"/>
      <c r="Z1973" s="250"/>
      <c r="AA1973" s="250"/>
      <c r="AB1973" s="250"/>
      <c r="AC1973" s="250"/>
      <c r="AD1973" s="250"/>
      <c r="AE1973" s="250"/>
      <c r="AF1973" s="250"/>
      <c r="AG1973" s="337">
        <v>2025</v>
      </c>
      <c r="AH1973" s="218" t="s">
        <v>3052</v>
      </c>
      <c r="AI1973" s="218"/>
      <c r="AJ1973" s="134">
        <f t="shared" si="381"/>
        <v>1884</v>
      </c>
      <c r="AK1973" s="35" t="s">
        <v>153</v>
      </c>
      <c r="AL1973" s="134" t="str">
        <f t="shared" si="382"/>
        <v>1884.</v>
      </c>
      <c r="AM1973" s="129"/>
      <c r="AN1973" s="35"/>
      <c r="AO1973" s="193"/>
    </row>
    <row r="1974" spans="1:41" ht="22.5" hidden="1" customHeight="1" x14ac:dyDescent="0.25">
      <c r="A1974" s="68" t="s">
        <v>5068</v>
      </c>
      <c r="B1974" s="25">
        <v>3575</v>
      </c>
      <c r="C1974" s="333" t="s">
        <v>116</v>
      </c>
      <c r="D1974" s="117">
        <v>1995</v>
      </c>
      <c r="E1974" s="118" t="s">
        <v>2932</v>
      </c>
      <c r="F1974" s="68" t="s">
        <v>2934</v>
      </c>
      <c r="G1974" s="117">
        <v>5</v>
      </c>
      <c r="H1974" s="117">
        <v>6</v>
      </c>
      <c r="I1974" s="335">
        <v>4028.4</v>
      </c>
      <c r="J1974" s="137">
        <v>2590.8000000000002</v>
      </c>
      <c r="K1974" s="170">
        <v>2590.8000000000002</v>
      </c>
      <c r="L1974" s="12">
        <v>177</v>
      </c>
      <c r="M1974" s="250">
        <f t="shared" si="383"/>
        <v>2144244</v>
      </c>
      <c r="N1974" s="250"/>
      <c r="O1974" s="250"/>
      <c r="P1974" s="250"/>
      <c r="Q1974" s="137">
        <f t="shared" si="380"/>
        <v>2144244</v>
      </c>
      <c r="R1974" s="259">
        <v>2144244</v>
      </c>
      <c r="S1974" s="260"/>
      <c r="T1974" s="259"/>
      <c r="U1974" s="259"/>
      <c r="V1974" s="259"/>
      <c r="W1974" s="259"/>
      <c r="X1974" s="259"/>
      <c r="Y1974" s="259"/>
      <c r="Z1974" s="259"/>
      <c r="AA1974" s="259"/>
      <c r="AB1974" s="259"/>
      <c r="AC1974" s="259"/>
      <c r="AD1974" s="259"/>
      <c r="AE1974" s="259"/>
      <c r="AF1974" s="259"/>
      <c r="AG1974" s="337">
        <v>2025</v>
      </c>
      <c r="AH1974" s="166" t="s">
        <v>3052</v>
      </c>
      <c r="AI1974" s="166"/>
      <c r="AJ1974" s="134">
        <f t="shared" si="381"/>
        <v>1885</v>
      </c>
      <c r="AK1974" s="35" t="s">
        <v>153</v>
      </c>
      <c r="AL1974" s="134" t="str">
        <f t="shared" si="382"/>
        <v>1885.</v>
      </c>
      <c r="AM1974" s="129"/>
      <c r="AO1974" s="193"/>
    </row>
    <row r="1975" spans="1:41" ht="22.5" hidden="1" customHeight="1" x14ac:dyDescent="0.25">
      <c r="A1975" s="68" t="s">
        <v>5069</v>
      </c>
      <c r="B1975" s="25">
        <v>3273</v>
      </c>
      <c r="C1975" s="333" t="s">
        <v>875</v>
      </c>
      <c r="D1975" s="117">
        <v>1985</v>
      </c>
      <c r="E1975" s="118" t="s">
        <v>2932</v>
      </c>
      <c r="F1975" s="68" t="s">
        <v>2933</v>
      </c>
      <c r="G1975" s="117">
        <v>5</v>
      </c>
      <c r="H1975" s="117">
        <v>4</v>
      </c>
      <c r="I1975" s="335">
        <v>4550.25</v>
      </c>
      <c r="J1975" s="137">
        <v>3894.1</v>
      </c>
      <c r="K1975" s="170">
        <v>3894.1</v>
      </c>
      <c r="L1975" s="12">
        <v>131</v>
      </c>
      <c r="M1975" s="250">
        <f t="shared" si="383"/>
        <v>5573204</v>
      </c>
      <c r="N1975" s="250"/>
      <c r="O1975" s="250"/>
      <c r="P1975" s="250"/>
      <c r="Q1975" s="137">
        <f t="shared" ref="Q1975:Q1985" si="384">M1975</f>
        <v>5573204</v>
      </c>
      <c r="R1975" s="259">
        <v>5573204</v>
      </c>
      <c r="S1975" s="260"/>
      <c r="T1975" s="259"/>
      <c r="U1975" s="259"/>
      <c r="V1975" s="259"/>
      <c r="W1975" s="259"/>
      <c r="X1975" s="259"/>
      <c r="Y1975" s="259"/>
      <c r="Z1975" s="259"/>
      <c r="AA1975" s="259"/>
      <c r="AB1975" s="259"/>
      <c r="AC1975" s="259"/>
      <c r="AD1975" s="259"/>
      <c r="AE1975" s="259"/>
      <c r="AF1975" s="259"/>
      <c r="AG1975" s="337">
        <v>2025</v>
      </c>
      <c r="AH1975" s="166" t="s">
        <v>3053</v>
      </c>
      <c r="AI1975" s="166"/>
      <c r="AJ1975" s="134">
        <f t="shared" si="381"/>
        <v>1886</v>
      </c>
      <c r="AK1975" s="35" t="s">
        <v>153</v>
      </c>
      <c r="AL1975" s="134" t="str">
        <f t="shared" si="382"/>
        <v>1886.</v>
      </c>
      <c r="AM1975" s="129"/>
      <c r="AN1975" s="35"/>
      <c r="AO1975" s="193"/>
    </row>
    <row r="1976" spans="1:41" ht="22.5" hidden="1" customHeight="1" x14ac:dyDescent="0.25">
      <c r="A1976" s="68" t="s">
        <v>5070</v>
      </c>
      <c r="B1976" s="25">
        <v>3282</v>
      </c>
      <c r="C1976" s="211" t="s">
        <v>685</v>
      </c>
      <c r="D1976" s="117">
        <v>1953</v>
      </c>
      <c r="E1976" s="118" t="s">
        <v>2932</v>
      </c>
      <c r="F1976" s="68" t="s">
        <v>2934</v>
      </c>
      <c r="G1976" s="117">
        <v>4</v>
      </c>
      <c r="H1976" s="117">
        <v>3</v>
      </c>
      <c r="I1976" s="335">
        <v>2562.1</v>
      </c>
      <c r="J1976" s="137">
        <v>2264.3000000000002</v>
      </c>
      <c r="K1976" s="170">
        <v>2264.3000000000002</v>
      </c>
      <c r="L1976" s="12">
        <v>77</v>
      </c>
      <c r="M1976" s="250">
        <f t="shared" si="383"/>
        <v>1016400</v>
      </c>
      <c r="N1976" s="250"/>
      <c r="O1976" s="250"/>
      <c r="P1976" s="250"/>
      <c r="Q1976" s="137">
        <f t="shared" si="384"/>
        <v>1016400</v>
      </c>
      <c r="R1976" s="259">
        <v>1016400</v>
      </c>
      <c r="S1976" s="260"/>
      <c r="T1976" s="259"/>
      <c r="U1976" s="259"/>
      <c r="V1976" s="259"/>
      <c r="W1976" s="259"/>
      <c r="X1976" s="259"/>
      <c r="Y1976" s="259"/>
      <c r="Z1976" s="259"/>
      <c r="AA1976" s="259"/>
      <c r="AB1976" s="259"/>
      <c r="AC1976" s="250"/>
      <c r="AD1976" s="250"/>
      <c r="AE1976" s="259"/>
      <c r="AF1976" s="259"/>
      <c r="AG1976" s="337">
        <v>2025</v>
      </c>
      <c r="AH1976" s="166" t="s">
        <v>3051</v>
      </c>
      <c r="AI1976" s="166"/>
      <c r="AJ1976" s="134">
        <f t="shared" si="381"/>
        <v>1887</v>
      </c>
      <c r="AK1976" s="35" t="s">
        <v>153</v>
      </c>
      <c r="AL1976" s="134" t="str">
        <f t="shared" si="382"/>
        <v>1887.</v>
      </c>
      <c r="AM1976" s="129"/>
      <c r="AN1976" s="35"/>
      <c r="AO1976" s="193"/>
    </row>
    <row r="1977" spans="1:41" ht="22.5" hidden="1" customHeight="1" x14ac:dyDescent="0.25">
      <c r="A1977" s="68" t="s">
        <v>5071</v>
      </c>
      <c r="B1977" s="25">
        <v>3465</v>
      </c>
      <c r="C1977" s="168" t="s">
        <v>707</v>
      </c>
      <c r="D1977" s="25">
        <v>1964</v>
      </c>
      <c r="E1977" s="68" t="s">
        <v>2932</v>
      </c>
      <c r="F1977" s="68" t="s">
        <v>2934</v>
      </c>
      <c r="G1977" s="25">
        <v>2</v>
      </c>
      <c r="H1977" s="25">
        <v>1</v>
      </c>
      <c r="I1977" s="250">
        <v>410.9</v>
      </c>
      <c r="J1977" s="137">
        <v>364.1</v>
      </c>
      <c r="K1977" s="263">
        <v>364.1</v>
      </c>
      <c r="L1977" s="12">
        <v>11</v>
      </c>
      <c r="M1977" s="250">
        <f t="shared" si="383"/>
        <v>68592</v>
      </c>
      <c r="N1977" s="250"/>
      <c r="O1977" s="250"/>
      <c r="P1977" s="250"/>
      <c r="Q1977" s="137">
        <f t="shared" si="384"/>
        <v>68592</v>
      </c>
      <c r="R1977" s="250">
        <v>68592</v>
      </c>
      <c r="S1977" s="255"/>
      <c r="T1977" s="250"/>
      <c r="U1977" s="250"/>
      <c r="V1977" s="250"/>
      <c r="W1977" s="250"/>
      <c r="X1977" s="250"/>
      <c r="Y1977" s="250"/>
      <c r="Z1977" s="250"/>
      <c r="AA1977" s="250"/>
      <c r="AB1977" s="250"/>
      <c r="AC1977" s="250"/>
      <c r="AD1977" s="250"/>
      <c r="AE1977" s="250"/>
      <c r="AF1977" s="250"/>
      <c r="AG1977" s="337">
        <v>2025</v>
      </c>
      <c r="AH1977" s="218" t="s">
        <v>3048</v>
      </c>
      <c r="AI1977" s="218"/>
      <c r="AJ1977" s="134">
        <f t="shared" si="381"/>
        <v>1888</v>
      </c>
      <c r="AK1977" s="35" t="s">
        <v>153</v>
      </c>
      <c r="AL1977" s="134" t="str">
        <f t="shared" si="382"/>
        <v>1888.</v>
      </c>
      <c r="AM1977" s="129"/>
      <c r="AN1977" s="35"/>
      <c r="AO1977" s="193"/>
    </row>
    <row r="1978" spans="1:41" ht="22.5" hidden="1" customHeight="1" x14ac:dyDescent="0.25">
      <c r="A1978" s="68" t="s">
        <v>5072</v>
      </c>
      <c r="B1978" s="25">
        <v>3382</v>
      </c>
      <c r="C1978" s="168" t="s">
        <v>697</v>
      </c>
      <c r="D1978" s="25">
        <v>1965</v>
      </c>
      <c r="E1978" s="68" t="s">
        <v>2932</v>
      </c>
      <c r="F1978" s="68" t="s">
        <v>2934</v>
      </c>
      <c r="G1978" s="25">
        <v>4</v>
      </c>
      <c r="H1978" s="25">
        <v>2</v>
      </c>
      <c r="I1978" s="250">
        <v>1354.7</v>
      </c>
      <c r="J1978" s="137">
        <v>1255.5999999999999</v>
      </c>
      <c r="K1978" s="263">
        <v>1255.5999999999999</v>
      </c>
      <c r="L1978" s="12">
        <v>49</v>
      </c>
      <c r="M1978" s="250">
        <f t="shared" si="383"/>
        <v>894030</v>
      </c>
      <c r="N1978" s="250"/>
      <c r="O1978" s="250"/>
      <c r="P1978" s="250"/>
      <c r="Q1978" s="137">
        <f t="shared" si="384"/>
        <v>894030</v>
      </c>
      <c r="R1978" s="250">
        <f>385830+508200</f>
        <v>894030</v>
      </c>
      <c r="S1978" s="255"/>
      <c r="T1978" s="250"/>
      <c r="U1978" s="250"/>
      <c r="V1978" s="250"/>
      <c r="W1978" s="250"/>
      <c r="X1978" s="250"/>
      <c r="Y1978" s="250"/>
      <c r="Z1978" s="250"/>
      <c r="AA1978" s="250"/>
      <c r="AB1978" s="250"/>
      <c r="AC1978" s="250"/>
      <c r="AD1978" s="250"/>
      <c r="AE1978" s="250"/>
      <c r="AF1978" s="250"/>
      <c r="AG1978" s="337">
        <v>2025</v>
      </c>
      <c r="AH1978" s="218" t="s">
        <v>3080</v>
      </c>
      <c r="AI1978" s="218"/>
      <c r="AJ1978" s="134">
        <f t="shared" si="381"/>
        <v>1889</v>
      </c>
      <c r="AK1978" s="35" t="s">
        <v>153</v>
      </c>
      <c r="AL1978" s="134" t="str">
        <f t="shared" si="382"/>
        <v>1889.</v>
      </c>
      <c r="AM1978" s="129"/>
      <c r="AN1978" s="35"/>
      <c r="AO1978" s="193"/>
    </row>
    <row r="1979" spans="1:41" ht="22.5" hidden="1" customHeight="1" x14ac:dyDescent="0.25">
      <c r="A1979" s="68" t="s">
        <v>5073</v>
      </c>
      <c r="B1979" s="25">
        <v>3359</v>
      </c>
      <c r="C1979" s="168" t="s">
        <v>715</v>
      </c>
      <c r="D1979" s="25">
        <v>1959</v>
      </c>
      <c r="E1979" s="68" t="s">
        <v>2932</v>
      </c>
      <c r="F1979" s="68" t="s">
        <v>2934</v>
      </c>
      <c r="G1979" s="25">
        <v>3</v>
      </c>
      <c r="H1979" s="25">
        <v>3</v>
      </c>
      <c r="I1979" s="250">
        <v>1926.3</v>
      </c>
      <c r="J1979" s="137">
        <v>1549.2</v>
      </c>
      <c r="K1979" s="263">
        <v>1549.2</v>
      </c>
      <c r="L1979" s="12">
        <v>26</v>
      </c>
      <c r="M1979" s="250">
        <f t="shared" si="383"/>
        <v>929016</v>
      </c>
      <c r="N1979" s="250"/>
      <c r="O1979" s="250"/>
      <c r="P1979" s="250"/>
      <c r="Q1979" s="137">
        <f t="shared" si="384"/>
        <v>929016</v>
      </c>
      <c r="R1979" s="250">
        <v>929016</v>
      </c>
      <c r="S1979" s="255"/>
      <c r="T1979" s="250"/>
      <c r="U1979" s="250"/>
      <c r="V1979" s="250"/>
      <c r="W1979" s="250"/>
      <c r="X1979" s="250"/>
      <c r="Y1979" s="250"/>
      <c r="Z1979" s="250"/>
      <c r="AA1979" s="250"/>
      <c r="AB1979" s="250"/>
      <c r="AC1979" s="250"/>
      <c r="AD1979" s="250"/>
      <c r="AE1979" s="250"/>
      <c r="AF1979" s="250"/>
      <c r="AG1979" s="337">
        <v>2025</v>
      </c>
      <c r="AH1979" s="218" t="s">
        <v>3052</v>
      </c>
      <c r="AI1979" s="218"/>
      <c r="AJ1979" s="134">
        <f t="shared" si="381"/>
        <v>1890</v>
      </c>
      <c r="AK1979" s="35" t="s">
        <v>153</v>
      </c>
      <c r="AL1979" s="134" t="str">
        <f t="shared" si="382"/>
        <v>1890.</v>
      </c>
      <c r="AM1979" s="129"/>
      <c r="AN1979" s="35"/>
      <c r="AO1979" s="193"/>
    </row>
    <row r="1980" spans="1:41" ht="22.5" hidden="1" customHeight="1" x14ac:dyDescent="0.25">
      <c r="A1980" s="68" t="s">
        <v>5074</v>
      </c>
      <c r="B1980" s="25">
        <v>3332</v>
      </c>
      <c r="C1980" s="36" t="s">
        <v>1730</v>
      </c>
      <c r="D1980" s="117">
        <v>1969</v>
      </c>
      <c r="E1980" s="118" t="s">
        <v>2932</v>
      </c>
      <c r="F1980" s="68" t="s">
        <v>2934</v>
      </c>
      <c r="G1980" s="117">
        <v>5</v>
      </c>
      <c r="H1980" s="117">
        <v>4</v>
      </c>
      <c r="I1980" s="335">
        <v>3625.1</v>
      </c>
      <c r="J1980" s="170">
        <v>3282.6</v>
      </c>
      <c r="K1980" s="170">
        <v>2187.9</v>
      </c>
      <c r="L1980" s="12">
        <v>136</v>
      </c>
      <c r="M1980" s="250">
        <f t="shared" si="383"/>
        <v>2019168</v>
      </c>
      <c r="N1980" s="250"/>
      <c r="O1980" s="250"/>
      <c r="P1980" s="250"/>
      <c r="Q1980" s="137">
        <f t="shared" si="384"/>
        <v>2019168</v>
      </c>
      <c r="R1980" s="250"/>
      <c r="S1980" s="255"/>
      <c r="T1980" s="250"/>
      <c r="U1980" s="250"/>
      <c r="V1980" s="250"/>
      <c r="W1980" s="250">
        <v>912</v>
      </c>
      <c r="X1980" s="250">
        <f>W1980*2214</f>
        <v>2019168</v>
      </c>
      <c r="Y1980" s="250"/>
      <c r="Z1980" s="250"/>
      <c r="AA1980" s="250"/>
      <c r="AB1980" s="250"/>
      <c r="AC1980" s="250"/>
      <c r="AD1980" s="250"/>
      <c r="AE1980" s="250"/>
      <c r="AF1980" s="250"/>
      <c r="AG1980" s="337">
        <v>2025</v>
      </c>
      <c r="AH1980" s="166"/>
      <c r="AI1980" s="166"/>
      <c r="AJ1980" s="134">
        <f t="shared" si="381"/>
        <v>1891</v>
      </c>
      <c r="AK1980" s="35" t="s">
        <v>153</v>
      </c>
      <c r="AL1980" s="134" t="str">
        <f t="shared" si="382"/>
        <v>1891.</v>
      </c>
      <c r="AM1980" s="129"/>
      <c r="AN1980" s="35"/>
      <c r="AO1980" s="193"/>
    </row>
    <row r="1981" spans="1:41" ht="22.5" hidden="1" customHeight="1" x14ac:dyDescent="0.25">
      <c r="A1981" s="68" t="s">
        <v>5075</v>
      </c>
      <c r="B1981" s="25">
        <v>3335</v>
      </c>
      <c r="C1981" s="333" t="s">
        <v>878</v>
      </c>
      <c r="D1981" s="117">
        <v>1987</v>
      </c>
      <c r="E1981" s="118" t="s">
        <v>2932</v>
      </c>
      <c r="F1981" s="68" t="s">
        <v>2933</v>
      </c>
      <c r="G1981" s="117">
        <v>5</v>
      </c>
      <c r="H1981" s="117">
        <v>4</v>
      </c>
      <c r="I1981" s="335">
        <v>4968.8999999999996</v>
      </c>
      <c r="J1981" s="137">
        <v>4428.8</v>
      </c>
      <c r="K1981" s="170">
        <v>4428.8</v>
      </c>
      <c r="L1981" s="12">
        <v>94</v>
      </c>
      <c r="M1981" s="250">
        <f t="shared" si="383"/>
        <v>5573204</v>
      </c>
      <c r="N1981" s="250"/>
      <c r="O1981" s="250"/>
      <c r="P1981" s="250"/>
      <c r="Q1981" s="137">
        <f t="shared" si="384"/>
        <v>5573204</v>
      </c>
      <c r="R1981" s="259">
        <v>5573204</v>
      </c>
      <c r="S1981" s="260"/>
      <c r="T1981" s="259"/>
      <c r="U1981" s="259"/>
      <c r="V1981" s="259"/>
      <c r="W1981" s="259"/>
      <c r="X1981" s="259"/>
      <c r="Y1981" s="259"/>
      <c r="Z1981" s="259"/>
      <c r="AA1981" s="259"/>
      <c r="AB1981" s="259"/>
      <c r="AC1981" s="259"/>
      <c r="AD1981" s="259"/>
      <c r="AE1981" s="259"/>
      <c r="AF1981" s="259"/>
      <c r="AG1981" s="337">
        <v>2025</v>
      </c>
      <c r="AH1981" s="166" t="s">
        <v>3053</v>
      </c>
      <c r="AI1981" s="166"/>
      <c r="AJ1981" s="134">
        <f t="shared" si="381"/>
        <v>1892</v>
      </c>
      <c r="AK1981" s="35" t="s">
        <v>153</v>
      </c>
      <c r="AL1981" s="134" t="str">
        <f t="shared" si="382"/>
        <v>1892.</v>
      </c>
      <c r="AM1981" s="129"/>
      <c r="AN1981" s="35"/>
      <c r="AO1981" s="193"/>
    </row>
    <row r="1982" spans="1:41" ht="22.5" hidden="1" customHeight="1" x14ac:dyDescent="0.25">
      <c r="A1982" s="68" t="s">
        <v>5076</v>
      </c>
      <c r="B1982" s="25">
        <v>3337</v>
      </c>
      <c r="C1982" s="211" t="s">
        <v>834</v>
      </c>
      <c r="D1982" s="117">
        <v>1973</v>
      </c>
      <c r="E1982" s="68" t="s">
        <v>2932</v>
      </c>
      <c r="F1982" s="68" t="s">
        <v>2934</v>
      </c>
      <c r="G1982" s="25">
        <v>5</v>
      </c>
      <c r="H1982" s="25">
        <v>4</v>
      </c>
      <c r="I1982" s="170">
        <v>3393.8</v>
      </c>
      <c r="J1982" s="137">
        <v>3215.8</v>
      </c>
      <c r="K1982" s="170">
        <v>3215.8</v>
      </c>
      <c r="L1982" s="12">
        <v>113</v>
      </c>
      <c r="M1982" s="250">
        <f t="shared" si="383"/>
        <v>725932</v>
      </c>
      <c r="N1982" s="250"/>
      <c r="O1982" s="250"/>
      <c r="P1982" s="250"/>
      <c r="Q1982" s="137">
        <f t="shared" si="384"/>
        <v>725932</v>
      </c>
      <c r="R1982" s="259">
        <v>725932</v>
      </c>
      <c r="S1982" s="260"/>
      <c r="T1982" s="259"/>
      <c r="U1982" s="259"/>
      <c r="V1982" s="259"/>
      <c r="W1982" s="259"/>
      <c r="X1982" s="259"/>
      <c r="Y1982" s="259"/>
      <c r="Z1982" s="259"/>
      <c r="AA1982" s="259"/>
      <c r="AB1982" s="259"/>
      <c r="AC1982" s="259"/>
      <c r="AD1982" s="259"/>
      <c r="AE1982" s="259"/>
      <c r="AF1982" s="259"/>
      <c r="AG1982" s="337">
        <v>2025</v>
      </c>
      <c r="AH1982" s="166" t="s">
        <v>3048</v>
      </c>
      <c r="AI1982" s="166"/>
      <c r="AJ1982" s="134">
        <f t="shared" si="381"/>
        <v>1893</v>
      </c>
      <c r="AK1982" s="35" t="s">
        <v>153</v>
      </c>
      <c r="AL1982" s="134" t="str">
        <f t="shared" si="382"/>
        <v>1893.</v>
      </c>
      <c r="AM1982" s="129"/>
      <c r="AN1982" s="35"/>
      <c r="AO1982" s="193"/>
    </row>
    <row r="1983" spans="1:41" ht="22.5" hidden="1" customHeight="1" x14ac:dyDescent="0.25">
      <c r="A1983" s="68" t="s">
        <v>5077</v>
      </c>
      <c r="B1983" s="25">
        <v>3338</v>
      </c>
      <c r="C1983" s="36" t="s">
        <v>1731</v>
      </c>
      <c r="D1983" s="117">
        <v>1974</v>
      </c>
      <c r="E1983" s="118" t="s">
        <v>2932</v>
      </c>
      <c r="F1983" s="68" t="s">
        <v>2933</v>
      </c>
      <c r="G1983" s="117">
        <v>5</v>
      </c>
      <c r="H1983" s="117">
        <v>6</v>
      </c>
      <c r="I1983" s="335">
        <v>5105.8999999999996</v>
      </c>
      <c r="J1983" s="170">
        <v>4709.8999999999996</v>
      </c>
      <c r="K1983" s="170">
        <v>4709.8999999999996</v>
      </c>
      <c r="L1983" s="12">
        <v>196</v>
      </c>
      <c r="M1983" s="250">
        <f t="shared" si="383"/>
        <v>1904952</v>
      </c>
      <c r="N1983" s="250"/>
      <c r="O1983" s="250"/>
      <c r="P1983" s="250"/>
      <c r="Q1983" s="137">
        <f t="shared" si="384"/>
        <v>1904952</v>
      </c>
      <c r="R1983" s="250">
        <v>1904952</v>
      </c>
      <c r="S1983" s="255"/>
      <c r="T1983" s="250"/>
      <c r="U1983" s="250"/>
      <c r="V1983" s="250"/>
      <c r="W1983" s="250"/>
      <c r="X1983" s="250"/>
      <c r="Y1983" s="250"/>
      <c r="Z1983" s="250"/>
      <c r="AA1983" s="250"/>
      <c r="AB1983" s="250"/>
      <c r="AC1983" s="250"/>
      <c r="AD1983" s="250"/>
      <c r="AE1983" s="137"/>
      <c r="AF1983" s="335"/>
      <c r="AG1983" s="337">
        <v>2025</v>
      </c>
      <c r="AH1983" s="218" t="s">
        <v>3052</v>
      </c>
      <c r="AI1983" s="218"/>
      <c r="AJ1983" s="134">
        <f t="shared" si="381"/>
        <v>1894</v>
      </c>
      <c r="AK1983" s="35" t="s">
        <v>153</v>
      </c>
      <c r="AL1983" s="134" t="str">
        <f t="shared" si="382"/>
        <v>1894.</v>
      </c>
      <c r="AM1983" s="129"/>
      <c r="AN1983" s="35"/>
      <c r="AO1983" s="193"/>
    </row>
    <row r="1984" spans="1:41" ht="22.5" hidden="1" customHeight="1" x14ac:dyDescent="0.25">
      <c r="A1984" s="68" t="s">
        <v>5078</v>
      </c>
      <c r="B1984" s="25">
        <v>3274</v>
      </c>
      <c r="C1984" s="36" t="s">
        <v>2640</v>
      </c>
      <c r="D1984" s="117">
        <v>1990</v>
      </c>
      <c r="E1984" s="118" t="s">
        <v>2932</v>
      </c>
      <c r="F1984" s="68" t="s">
        <v>2933</v>
      </c>
      <c r="G1984" s="117">
        <v>5</v>
      </c>
      <c r="H1984" s="117">
        <v>5</v>
      </c>
      <c r="I1984" s="335">
        <v>3968.4</v>
      </c>
      <c r="J1984" s="170">
        <v>3477.8</v>
      </c>
      <c r="K1984" s="170">
        <v>3477.8</v>
      </c>
      <c r="L1984" s="12">
        <v>75</v>
      </c>
      <c r="M1984" s="250">
        <f t="shared" si="383"/>
        <v>3758820</v>
      </c>
      <c r="N1984" s="250"/>
      <c r="O1984" s="250"/>
      <c r="P1984" s="250"/>
      <c r="Q1984" s="137">
        <f t="shared" si="384"/>
        <v>3758820</v>
      </c>
      <c r="R1984" s="250">
        <v>3758820</v>
      </c>
      <c r="S1984" s="255"/>
      <c r="T1984" s="250"/>
      <c r="U1984" s="250"/>
      <c r="V1984" s="250"/>
      <c r="W1984" s="250"/>
      <c r="X1984" s="250"/>
      <c r="Y1984" s="250"/>
      <c r="Z1984" s="250"/>
      <c r="AA1984" s="250"/>
      <c r="AB1984" s="250"/>
      <c r="AC1984" s="250"/>
      <c r="AD1984" s="250"/>
      <c r="AE1984" s="137"/>
      <c r="AF1984" s="335"/>
      <c r="AG1984" s="337">
        <v>2025</v>
      </c>
      <c r="AH1984" s="218" t="s">
        <v>3049</v>
      </c>
      <c r="AI1984" s="218"/>
      <c r="AJ1984" s="134">
        <f t="shared" si="381"/>
        <v>1895</v>
      </c>
      <c r="AK1984" s="35" t="s">
        <v>153</v>
      </c>
      <c r="AL1984" s="134" t="str">
        <f t="shared" si="382"/>
        <v>1895.</v>
      </c>
      <c r="AM1984" s="129"/>
      <c r="AN1984" s="35"/>
      <c r="AO1984" s="193"/>
    </row>
    <row r="1985" spans="1:41" ht="22.5" hidden="1" customHeight="1" x14ac:dyDescent="0.25">
      <c r="A1985" s="68" t="s">
        <v>5079</v>
      </c>
      <c r="B1985" s="25">
        <v>3478</v>
      </c>
      <c r="C1985" s="36" t="s">
        <v>2644</v>
      </c>
      <c r="D1985" s="117">
        <v>1987</v>
      </c>
      <c r="E1985" s="118" t="s">
        <v>2932</v>
      </c>
      <c r="F1985" s="68" t="s">
        <v>2934</v>
      </c>
      <c r="G1985" s="117">
        <v>5</v>
      </c>
      <c r="H1985" s="117">
        <v>10</v>
      </c>
      <c r="I1985" s="335">
        <v>11994.3</v>
      </c>
      <c r="J1985" s="170">
        <v>10656</v>
      </c>
      <c r="K1985" s="170">
        <v>10656</v>
      </c>
      <c r="L1985" s="12">
        <v>442</v>
      </c>
      <c r="M1985" s="250">
        <f t="shared" si="383"/>
        <v>16138414</v>
      </c>
      <c r="N1985" s="250"/>
      <c r="O1985" s="250"/>
      <c r="P1985" s="250"/>
      <c r="Q1985" s="137">
        <f t="shared" si="384"/>
        <v>16138414</v>
      </c>
      <c r="R1985" s="250">
        <v>16138414</v>
      </c>
      <c r="S1985" s="255"/>
      <c r="T1985" s="250"/>
      <c r="U1985" s="250"/>
      <c r="V1985" s="250"/>
      <c r="W1985" s="250"/>
      <c r="X1985" s="250"/>
      <c r="Y1985" s="250"/>
      <c r="Z1985" s="250"/>
      <c r="AA1985" s="250"/>
      <c r="AB1985" s="250"/>
      <c r="AC1985" s="250"/>
      <c r="AD1985" s="250"/>
      <c r="AE1985" s="250"/>
      <c r="AF1985" s="250"/>
      <c r="AG1985" s="337">
        <v>2025</v>
      </c>
      <c r="AH1985" s="218" t="s">
        <v>3050</v>
      </c>
      <c r="AI1985" s="218"/>
      <c r="AJ1985" s="134">
        <f t="shared" si="381"/>
        <v>1896</v>
      </c>
      <c r="AK1985" s="35" t="s">
        <v>153</v>
      </c>
      <c r="AL1985" s="134" t="str">
        <f t="shared" si="382"/>
        <v>1896.</v>
      </c>
      <c r="AM1985" s="129"/>
      <c r="AN1985" s="35"/>
      <c r="AO1985" s="193"/>
    </row>
    <row r="1986" spans="1:41" ht="22.5" hidden="1" customHeight="1" x14ac:dyDescent="0.25">
      <c r="A1986" s="68" t="s">
        <v>5080</v>
      </c>
      <c r="B1986" s="25">
        <v>3538</v>
      </c>
      <c r="C1986" s="36" t="s">
        <v>882</v>
      </c>
      <c r="D1986" s="117">
        <v>1960</v>
      </c>
      <c r="E1986" s="118" t="s">
        <v>2932</v>
      </c>
      <c r="F1986" s="68" t="s">
        <v>2934</v>
      </c>
      <c r="G1986" s="117">
        <v>2</v>
      </c>
      <c r="H1986" s="117">
        <v>2</v>
      </c>
      <c r="I1986" s="139">
        <v>624.20000000000005</v>
      </c>
      <c r="J1986" s="137">
        <v>575.5</v>
      </c>
      <c r="K1986" s="173">
        <v>575.5</v>
      </c>
      <c r="L1986" s="25">
        <v>9</v>
      </c>
      <c r="M1986" s="138">
        <f>R1986+T1986+V1986+X1986+Z1986+AB1986+AE1986+AF1986</f>
        <v>171480</v>
      </c>
      <c r="N1986" s="138"/>
      <c r="O1986" s="138"/>
      <c r="P1986" s="138"/>
      <c r="Q1986" s="137">
        <f>M1986</f>
        <v>171480</v>
      </c>
      <c r="R1986" s="179">
        <v>171480</v>
      </c>
      <c r="S1986" s="180"/>
      <c r="T1986" s="179"/>
      <c r="U1986" s="179"/>
      <c r="V1986" s="179"/>
      <c r="W1986" s="179"/>
      <c r="X1986" s="179"/>
      <c r="Y1986" s="179"/>
      <c r="Z1986" s="179"/>
      <c r="AA1986" s="179"/>
      <c r="AB1986" s="179"/>
      <c r="AC1986" s="179"/>
      <c r="AD1986" s="179"/>
      <c r="AE1986" s="179"/>
      <c r="AF1986" s="179"/>
      <c r="AG1986" s="337">
        <v>2025</v>
      </c>
      <c r="AH1986" s="126" t="s">
        <v>3048</v>
      </c>
      <c r="AI1986" s="126"/>
      <c r="AJ1986" s="134">
        <f t="shared" si="381"/>
        <v>1897</v>
      </c>
      <c r="AK1986" s="35" t="s">
        <v>153</v>
      </c>
      <c r="AL1986" s="134" t="str">
        <f t="shared" si="382"/>
        <v>1897.</v>
      </c>
      <c r="AM1986" s="129"/>
      <c r="AN1986" s="35"/>
      <c r="AO1986" s="193"/>
    </row>
    <row r="1987" spans="1:41" ht="22.5" hidden="1" customHeight="1" x14ac:dyDescent="0.25">
      <c r="A1987" s="68" t="s">
        <v>5081</v>
      </c>
      <c r="B1987" s="25">
        <v>3317</v>
      </c>
      <c r="C1987" s="333" t="s">
        <v>2971</v>
      </c>
      <c r="D1987" s="117">
        <v>1988</v>
      </c>
      <c r="E1987" s="118" t="s">
        <v>2932</v>
      </c>
      <c r="F1987" s="68" t="s">
        <v>2934</v>
      </c>
      <c r="G1987" s="117">
        <v>2</v>
      </c>
      <c r="H1987" s="117">
        <v>2</v>
      </c>
      <c r="I1987" s="335">
        <v>1392.6</v>
      </c>
      <c r="J1987" s="137">
        <v>1280.3</v>
      </c>
      <c r="K1987" s="170">
        <v>1280.3</v>
      </c>
      <c r="L1987" s="12">
        <v>24</v>
      </c>
      <c r="M1987" s="250">
        <f>R1987+T1987+V1987+X1987+Z1987+AB1987+AE1987+AF1987</f>
        <v>303662.5</v>
      </c>
      <c r="N1987" s="250"/>
      <c r="O1987" s="250"/>
      <c r="P1987" s="250"/>
      <c r="Q1987" s="137">
        <f>M1987</f>
        <v>303662.5</v>
      </c>
      <c r="R1987" s="259">
        <v>303662.5</v>
      </c>
      <c r="S1987" s="260"/>
      <c r="T1987" s="259"/>
      <c r="U1987" s="259"/>
      <c r="V1987" s="259"/>
      <c r="W1987" s="259"/>
      <c r="X1987" s="259"/>
      <c r="Y1987" s="259"/>
      <c r="Z1987" s="259"/>
      <c r="AA1987" s="259"/>
      <c r="AB1987" s="259"/>
      <c r="AC1987" s="259"/>
      <c r="AD1987" s="259"/>
      <c r="AE1987" s="259"/>
      <c r="AF1987" s="259"/>
      <c r="AG1987" s="337">
        <v>2025</v>
      </c>
      <c r="AH1987" s="166" t="s">
        <v>3048</v>
      </c>
      <c r="AI1987" s="166"/>
      <c r="AJ1987" s="134">
        <f t="shared" si="381"/>
        <v>1898</v>
      </c>
      <c r="AK1987" s="35" t="s">
        <v>153</v>
      </c>
      <c r="AL1987" s="134" t="str">
        <f t="shared" si="382"/>
        <v>1898.</v>
      </c>
      <c r="AM1987" s="129"/>
      <c r="AN1987" s="296"/>
      <c r="AO1987" s="193"/>
    </row>
    <row r="1988" spans="1:41" ht="22.5" hidden="1" customHeight="1" x14ac:dyDescent="0.25">
      <c r="A1988" s="68" t="s">
        <v>5082</v>
      </c>
      <c r="B1988" s="25">
        <v>3531</v>
      </c>
      <c r="C1988" s="168" t="s">
        <v>2973</v>
      </c>
      <c r="D1988" s="25">
        <v>1990</v>
      </c>
      <c r="E1988" s="68" t="s">
        <v>2932</v>
      </c>
      <c r="F1988" s="68" t="s">
        <v>2934</v>
      </c>
      <c r="G1988" s="25">
        <v>2</v>
      </c>
      <c r="H1988" s="25">
        <v>2</v>
      </c>
      <c r="I1988" s="250">
        <v>822.5</v>
      </c>
      <c r="J1988" s="137">
        <v>755.8</v>
      </c>
      <c r="K1988" s="263">
        <v>755.8</v>
      </c>
      <c r="L1988" s="12">
        <v>16</v>
      </c>
      <c r="M1988" s="250">
        <f>R1988+T1988+V1988+X1988+Z1988+AB1988+AE1988+AF1988</f>
        <v>398820</v>
      </c>
      <c r="N1988" s="250"/>
      <c r="O1988" s="250"/>
      <c r="P1988" s="250"/>
      <c r="Q1988" s="137">
        <f>M1988</f>
        <v>398820</v>
      </c>
      <c r="R1988" s="250">
        <v>398820</v>
      </c>
      <c r="S1988" s="255"/>
      <c r="T1988" s="250"/>
      <c r="U1988" s="250"/>
      <c r="V1988" s="250"/>
      <c r="W1988" s="250"/>
      <c r="X1988" s="250"/>
      <c r="Y1988" s="250"/>
      <c r="Z1988" s="250"/>
      <c r="AA1988" s="250"/>
      <c r="AB1988" s="250"/>
      <c r="AC1988" s="250"/>
      <c r="AD1988" s="250"/>
      <c r="AE1988" s="250"/>
      <c r="AF1988" s="250"/>
      <c r="AG1988" s="337">
        <v>2025</v>
      </c>
      <c r="AH1988" s="218" t="s">
        <v>3052</v>
      </c>
      <c r="AI1988" s="218"/>
      <c r="AJ1988" s="134">
        <f t="shared" si="381"/>
        <v>1899</v>
      </c>
      <c r="AK1988" s="35" t="s">
        <v>153</v>
      </c>
      <c r="AL1988" s="134" t="str">
        <f t="shared" si="382"/>
        <v>1899.</v>
      </c>
      <c r="AM1988" s="129"/>
      <c r="AN1988" s="296"/>
      <c r="AO1988" s="193"/>
    </row>
    <row r="1989" spans="1:41" ht="22.5" hidden="1" customHeight="1" x14ac:dyDescent="0.25">
      <c r="A1989" s="68" t="s">
        <v>5083</v>
      </c>
      <c r="B1989" s="25">
        <v>3286</v>
      </c>
      <c r="C1989" s="211" t="s">
        <v>2864</v>
      </c>
      <c r="D1989" s="117">
        <v>1953</v>
      </c>
      <c r="E1989" s="68" t="s">
        <v>2932</v>
      </c>
      <c r="F1989" s="68" t="s">
        <v>2934</v>
      </c>
      <c r="G1989" s="25">
        <v>4</v>
      </c>
      <c r="H1989" s="25">
        <v>3</v>
      </c>
      <c r="I1989" s="170">
        <v>2751.8</v>
      </c>
      <c r="J1989" s="137">
        <v>2569.8000000000002</v>
      </c>
      <c r="K1989" s="170">
        <v>2569.8000000000002</v>
      </c>
      <c r="L1989" s="12">
        <v>108</v>
      </c>
      <c r="M1989" s="250">
        <f>R1989+T1989+V1989+X1989+Z1989+AB1989+AE1989+AF1989</f>
        <v>1462524.3900000001</v>
      </c>
      <c r="N1989" s="250"/>
      <c r="O1989" s="250"/>
      <c r="P1989" s="250"/>
      <c r="Q1989" s="137">
        <f>M1989</f>
        <v>1462524.3900000001</v>
      </c>
      <c r="R1989" s="259">
        <v>1238160</v>
      </c>
      <c r="S1989" s="260"/>
      <c r="T1989" s="259"/>
      <c r="U1989" s="259"/>
      <c r="V1989" s="259"/>
      <c r="W1989" s="259"/>
      <c r="X1989" s="259"/>
      <c r="Y1989" s="259"/>
      <c r="Z1989" s="259"/>
      <c r="AA1989" s="259"/>
      <c r="AB1989" s="259"/>
      <c r="AC1989" s="259"/>
      <c r="AD1989" s="259"/>
      <c r="AE1989" s="259"/>
      <c r="AF1989" s="259">
        <v>224364.39</v>
      </c>
      <c r="AG1989" s="337">
        <v>2025</v>
      </c>
      <c r="AH1989" s="166" t="s">
        <v>3051</v>
      </c>
      <c r="AI1989" s="171"/>
      <c r="AJ1989" s="134">
        <f t="shared" si="381"/>
        <v>1900</v>
      </c>
      <c r="AK1989" s="35" t="s">
        <v>153</v>
      </c>
      <c r="AL1989" s="134" t="str">
        <f t="shared" si="382"/>
        <v>1900.</v>
      </c>
      <c r="AM1989" s="129"/>
      <c r="AN1989" s="35"/>
      <c r="AO1989" s="193"/>
    </row>
    <row r="1990" spans="1:41" ht="31.5" hidden="1" customHeight="1" x14ac:dyDescent="0.25">
      <c r="A1990" s="68"/>
      <c r="B1990" s="25"/>
      <c r="C1990" s="160" t="s">
        <v>1836</v>
      </c>
      <c r="D1990" s="25"/>
      <c r="E1990" s="68"/>
      <c r="F1990" s="68"/>
      <c r="G1990" s="25"/>
      <c r="H1990" s="25"/>
      <c r="I1990" s="135">
        <f>I1991+I1993+I1995</f>
        <v>78567.47</v>
      </c>
      <c r="J1990" s="135">
        <f>J1991+J1993+J1995</f>
        <v>51251.3</v>
      </c>
      <c r="K1990" s="135">
        <f>K1991+K1993+K1995</f>
        <v>49073.200000000004</v>
      </c>
      <c r="L1990" s="103">
        <f>L1991+L1993+L1995</f>
        <v>2155</v>
      </c>
      <c r="M1990" s="135">
        <f>M1991+M1993+M1995</f>
        <v>115775989.16000001</v>
      </c>
      <c r="N1990" s="135"/>
      <c r="O1990" s="135"/>
      <c r="P1990" s="135"/>
      <c r="Q1990" s="135">
        <f t="shared" ref="Q1990" si="385">M1990</f>
        <v>115775989.16000001</v>
      </c>
      <c r="R1990" s="135">
        <f>R1991+R1993+R1995</f>
        <v>61301958.5</v>
      </c>
      <c r="S1990" s="103"/>
      <c r="T1990" s="135"/>
      <c r="U1990" s="135">
        <f t="shared" ref="U1990:AF1990" si="386">U1991+U1993+U1995</f>
        <v>4841.1399999999994</v>
      </c>
      <c r="V1990" s="135">
        <f t="shared" si="386"/>
        <v>36419896.219999999</v>
      </c>
      <c r="W1990" s="135">
        <f t="shared" si="386"/>
        <v>702</v>
      </c>
      <c r="X1990" s="135">
        <f t="shared" si="386"/>
        <v>1554228</v>
      </c>
      <c r="Y1990" s="135">
        <f t="shared" si="386"/>
        <v>5266.4000000000005</v>
      </c>
      <c r="Z1990" s="135">
        <f t="shared" si="386"/>
        <v>16385163.6</v>
      </c>
      <c r="AA1990" s="135"/>
      <c r="AB1990" s="135"/>
      <c r="AC1990" s="135"/>
      <c r="AD1990" s="135"/>
      <c r="AE1990" s="135"/>
      <c r="AF1990" s="135">
        <f t="shared" si="386"/>
        <v>114742.84</v>
      </c>
      <c r="AG1990" s="155"/>
      <c r="AH1990" s="126"/>
      <c r="AI1990" s="126"/>
      <c r="AM1990" s="157"/>
      <c r="AN1990" s="35"/>
      <c r="AO1990" s="193"/>
    </row>
    <row r="1991" spans="1:41" ht="22.5" hidden="1" customHeight="1" x14ac:dyDescent="0.25">
      <c r="A1991" s="68"/>
      <c r="B1991" s="25"/>
      <c r="C1991" s="203" t="s">
        <v>1190</v>
      </c>
      <c r="D1991" s="25"/>
      <c r="E1991" s="68"/>
      <c r="F1991" s="68"/>
      <c r="G1991" s="25"/>
      <c r="H1991" s="25"/>
      <c r="I1991" s="135">
        <f>SUM(I1992)</f>
        <v>684</v>
      </c>
      <c r="J1991" s="135">
        <f t="shared" ref="J1991:AF1991" si="387">SUM(J1992)</f>
        <v>640</v>
      </c>
      <c r="K1991" s="135">
        <f t="shared" si="387"/>
        <v>640</v>
      </c>
      <c r="L1991" s="103">
        <f t="shared" si="387"/>
        <v>10</v>
      </c>
      <c r="M1991" s="135">
        <f t="shared" si="387"/>
        <v>207142.84</v>
      </c>
      <c r="N1991" s="135"/>
      <c r="O1991" s="135"/>
      <c r="P1991" s="135"/>
      <c r="Q1991" s="135">
        <f>M1991</f>
        <v>207142.84</v>
      </c>
      <c r="R1991" s="135">
        <f t="shared" si="387"/>
        <v>92400</v>
      </c>
      <c r="S1991" s="103"/>
      <c r="T1991" s="135"/>
      <c r="U1991" s="135"/>
      <c r="V1991" s="135"/>
      <c r="W1991" s="135"/>
      <c r="X1991" s="135"/>
      <c r="Y1991" s="135"/>
      <c r="Z1991" s="135"/>
      <c r="AA1991" s="135"/>
      <c r="AB1991" s="135"/>
      <c r="AC1991" s="135"/>
      <c r="AD1991" s="135"/>
      <c r="AE1991" s="135"/>
      <c r="AF1991" s="135">
        <f t="shared" si="387"/>
        <v>114742.84</v>
      </c>
      <c r="AG1991" s="155"/>
      <c r="AH1991" s="126"/>
      <c r="AI1991" s="126"/>
      <c r="AM1991" s="157"/>
      <c r="AN1991" s="35"/>
      <c r="AO1991" s="193"/>
    </row>
    <row r="1992" spans="1:41" ht="22.5" hidden="1" customHeight="1" x14ac:dyDescent="0.25">
      <c r="A1992" s="68" t="s">
        <v>5084</v>
      </c>
      <c r="B1992" s="25">
        <v>3644</v>
      </c>
      <c r="C1992" s="36" t="s">
        <v>767</v>
      </c>
      <c r="D1992" s="25">
        <v>1978</v>
      </c>
      <c r="E1992" s="68" t="s">
        <v>2932</v>
      </c>
      <c r="F1992" s="68" t="s">
        <v>2934</v>
      </c>
      <c r="G1992" s="25">
        <v>2</v>
      </c>
      <c r="H1992" s="25">
        <v>2</v>
      </c>
      <c r="I1992" s="139">
        <v>684</v>
      </c>
      <c r="J1992" s="137">
        <v>640</v>
      </c>
      <c r="K1992" s="139">
        <v>640</v>
      </c>
      <c r="L1992" s="25">
        <v>10</v>
      </c>
      <c r="M1992" s="138">
        <f>R1992+T1992+V1992+X1992+Z1992+AB1992+AE1992+AF1992</f>
        <v>207142.84</v>
      </c>
      <c r="N1992" s="142"/>
      <c r="O1992" s="135"/>
      <c r="P1992" s="135"/>
      <c r="Q1992" s="137">
        <f t="shared" ref="Q1992:Q1994" si="388">M1992</f>
        <v>207142.84</v>
      </c>
      <c r="R1992" s="138">
        <v>92400</v>
      </c>
      <c r="S1992" s="145"/>
      <c r="T1992" s="138"/>
      <c r="U1992" s="138"/>
      <c r="V1992" s="138"/>
      <c r="W1992" s="138"/>
      <c r="X1992" s="138"/>
      <c r="Y1992" s="138"/>
      <c r="Z1992" s="138"/>
      <c r="AA1992" s="138"/>
      <c r="AB1992" s="138"/>
      <c r="AC1992" s="137"/>
      <c r="AD1992" s="137"/>
      <c r="AE1992" s="137"/>
      <c r="AF1992" s="138">
        <v>114742.84</v>
      </c>
      <c r="AG1992" s="337">
        <v>2025</v>
      </c>
      <c r="AH1992" s="141" t="s">
        <v>3051</v>
      </c>
      <c r="AI1992" s="171"/>
      <c r="AJ1992" s="134">
        <f t="shared" si="381"/>
        <v>1901</v>
      </c>
      <c r="AK1992" s="35" t="s">
        <v>153</v>
      </c>
      <c r="AL1992" s="134" t="str">
        <f t="shared" si="382"/>
        <v>1901.</v>
      </c>
      <c r="AM1992" s="140"/>
      <c r="AN1992" s="35"/>
      <c r="AO1992" s="193"/>
    </row>
    <row r="1993" spans="1:41" s="33" customFormat="1" ht="22.5" hidden="1" customHeight="1" x14ac:dyDescent="0.25">
      <c r="A1993" s="70"/>
      <c r="B1993" s="45"/>
      <c r="C1993" s="203" t="s">
        <v>1191</v>
      </c>
      <c r="D1993" s="25"/>
      <c r="E1993" s="68"/>
      <c r="F1993" s="68"/>
      <c r="G1993" s="25"/>
      <c r="H1993" s="25"/>
      <c r="I1993" s="135">
        <f>SUM(I1994:I1994)</f>
        <v>3818.3</v>
      </c>
      <c r="J1993" s="135">
        <f t="shared" ref="J1993:R1993" si="389">SUM(J1994:J1994)</f>
        <v>2805.9</v>
      </c>
      <c r="K1993" s="135">
        <f t="shared" si="389"/>
        <v>2805.9</v>
      </c>
      <c r="L1993" s="103">
        <f t="shared" si="389"/>
        <v>131</v>
      </c>
      <c r="M1993" s="135">
        <f t="shared" si="389"/>
        <v>1501440</v>
      </c>
      <c r="N1993" s="135"/>
      <c r="O1993" s="135"/>
      <c r="P1993" s="135"/>
      <c r="Q1993" s="135">
        <f>M1993</f>
        <v>1501440</v>
      </c>
      <c r="R1993" s="135">
        <f t="shared" si="389"/>
        <v>1501440</v>
      </c>
      <c r="S1993" s="103"/>
      <c r="T1993" s="135"/>
      <c r="U1993" s="135"/>
      <c r="V1993" s="135"/>
      <c r="W1993" s="135"/>
      <c r="X1993" s="135"/>
      <c r="Y1993" s="135"/>
      <c r="Z1993" s="135"/>
      <c r="AA1993" s="135"/>
      <c r="AB1993" s="135"/>
      <c r="AC1993" s="135"/>
      <c r="AD1993" s="135"/>
      <c r="AE1993" s="135"/>
      <c r="AF1993" s="135"/>
      <c r="AG1993" s="156"/>
      <c r="AH1993" s="124"/>
      <c r="AI1993" s="124"/>
      <c r="AJ1993" s="134"/>
      <c r="AK1993" s="35"/>
      <c r="AL1993" s="134"/>
      <c r="AM1993" s="127"/>
      <c r="AN1993" s="297"/>
      <c r="AO1993" s="193"/>
    </row>
    <row r="1994" spans="1:41" ht="22.5" hidden="1" customHeight="1" x14ac:dyDescent="0.25">
      <c r="A1994" s="68" t="s">
        <v>5085</v>
      </c>
      <c r="B1994" s="25">
        <v>3699</v>
      </c>
      <c r="C1994" s="37" t="s">
        <v>2979</v>
      </c>
      <c r="D1994" s="337">
        <v>1983</v>
      </c>
      <c r="E1994" s="108" t="s">
        <v>2932</v>
      </c>
      <c r="F1994" s="68" t="s">
        <v>2934</v>
      </c>
      <c r="G1994" s="25">
        <v>5</v>
      </c>
      <c r="H1994" s="25">
        <v>3</v>
      </c>
      <c r="I1994" s="137">
        <v>3818.3</v>
      </c>
      <c r="J1994" s="137">
        <v>2805.9</v>
      </c>
      <c r="K1994" s="336">
        <v>2805.9</v>
      </c>
      <c r="L1994" s="337">
        <v>131</v>
      </c>
      <c r="M1994" s="137">
        <f>R1994+T1994+V1994+X1994+Z1994+AB1994+AE1994+AF1994</f>
        <v>1501440</v>
      </c>
      <c r="N1994" s="135"/>
      <c r="O1994" s="135"/>
      <c r="P1994" s="135"/>
      <c r="Q1994" s="137">
        <f t="shared" si="388"/>
        <v>1501440</v>
      </c>
      <c r="R1994" s="137">
        <v>1501440</v>
      </c>
      <c r="S1994" s="30"/>
      <c r="T1994" s="137"/>
      <c r="U1994" s="137"/>
      <c r="V1994" s="137"/>
      <c r="W1994" s="137"/>
      <c r="X1994" s="137"/>
      <c r="Y1994" s="137"/>
      <c r="Z1994" s="137"/>
      <c r="AA1994" s="137"/>
      <c r="AB1994" s="137"/>
      <c r="AC1994" s="137"/>
      <c r="AD1994" s="137"/>
      <c r="AE1994" s="137"/>
      <c r="AF1994" s="137"/>
      <c r="AG1994" s="337">
        <v>2025</v>
      </c>
      <c r="AH1994" s="126" t="s">
        <v>3052</v>
      </c>
      <c r="AI1994" s="126"/>
      <c r="AJ1994" s="134">
        <f t="shared" si="381"/>
        <v>1902</v>
      </c>
      <c r="AK1994" s="35" t="s">
        <v>153</v>
      </c>
      <c r="AL1994" s="134" t="str">
        <f t="shared" si="382"/>
        <v>1902.</v>
      </c>
      <c r="AM1994" s="140"/>
      <c r="AN1994" s="35"/>
      <c r="AO1994" s="193"/>
    </row>
    <row r="1995" spans="1:41" s="33" customFormat="1" ht="22.5" hidden="1" customHeight="1" x14ac:dyDescent="0.25">
      <c r="A1995" s="70"/>
      <c r="B1995" s="45"/>
      <c r="C1995" s="203" t="s">
        <v>1192</v>
      </c>
      <c r="D1995" s="25"/>
      <c r="E1995" s="108"/>
      <c r="F1995" s="68"/>
      <c r="G1995" s="25"/>
      <c r="H1995" s="25"/>
      <c r="I1995" s="135">
        <f>SUM(I1996:I2054)</f>
        <v>74065.17</v>
      </c>
      <c r="J1995" s="135">
        <f t="shared" ref="J1995:V1995" si="390">SUM(J1996:J2054)</f>
        <v>47805.4</v>
      </c>
      <c r="K1995" s="135">
        <f t="shared" si="390"/>
        <v>45627.3</v>
      </c>
      <c r="L1995" s="103">
        <f t="shared" si="390"/>
        <v>2014</v>
      </c>
      <c r="M1995" s="135">
        <f t="shared" si="390"/>
        <v>114067406.32000001</v>
      </c>
      <c r="N1995" s="135"/>
      <c r="O1995" s="135"/>
      <c r="P1995" s="135"/>
      <c r="Q1995" s="135">
        <f>M1995</f>
        <v>114067406.32000001</v>
      </c>
      <c r="R1995" s="135">
        <f t="shared" si="390"/>
        <v>59708118.5</v>
      </c>
      <c r="S1995" s="103"/>
      <c r="T1995" s="135"/>
      <c r="U1995" s="135">
        <f t="shared" si="390"/>
        <v>4841.1399999999994</v>
      </c>
      <c r="V1995" s="135">
        <f t="shared" si="390"/>
        <v>36419896.219999999</v>
      </c>
      <c r="W1995" s="135">
        <f t="shared" ref="W1995:Z1995" si="391">SUM(W1996:W2053)</f>
        <v>702</v>
      </c>
      <c r="X1995" s="135">
        <f t="shared" si="391"/>
        <v>1554228</v>
      </c>
      <c r="Y1995" s="135">
        <f t="shared" si="391"/>
        <v>5266.4000000000005</v>
      </c>
      <c r="Z1995" s="135">
        <f t="shared" si="391"/>
        <v>16385163.6</v>
      </c>
      <c r="AA1995" s="135"/>
      <c r="AB1995" s="135"/>
      <c r="AC1995" s="135"/>
      <c r="AD1995" s="135"/>
      <c r="AE1995" s="135"/>
      <c r="AF1995" s="135"/>
      <c r="AG1995" s="156"/>
      <c r="AH1995" s="124"/>
      <c r="AI1995" s="124"/>
      <c r="AJ1995" s="134"/>
      <c r="AK1995" s="35"/>
      <c r="AL1995" s="134"/>
      <c r="AM1995" s="127"/>
      <c r="AN1995" s="297"/>
      <c r="AO1995" s="193"/>
    </row>
    <row r="1996" spans="1:41" ht="22.5" hidden="1" customHeight="1" x14ac:dyDescent="0.25">
      <c r="A1996" s="68" t="s">
        <v>5086</v>
      </c>
      <c r="B1996" s="25">
        <v>3679</v>
      </c>
      <c r="C1996" s="36" t="s">
        <v>1354</v>
      </c>
      <c r="D1996" s="25">
        <v>1980</v>
      </c>
      <c r="E1996" s="68" t="s">
        <v>2932</v>
      </c>
      <c r="F1996" s="68" t="s">
        <v>2934</v>
      </c>
      <c r="G1996" s="25">
        <v>2</v>
      </c>
      <c r="H1996" s="25">
        <v>2</v>
      </c>
      <c r="I1996" s="139">
        <v>790.6</v>
      </c>
      <c r="J1996" s="139">
        <v>734.7</v>
      </c>
      <c r="K1996" s="139">
        <v>734.7</v>
      </c>
      <c r="L1996" s="25">
        <v>27</v>
      </c>
      <c r="M1996" s="138">
        <f t="shared" ref="M1996:M2011" si="392">R1996+T1996+V1996+X1996+Z1996+AB1996+AE1996+AF1996</f>
        <v>5115640</v>
      </c>
      <c r="N1996" s="142"/>
      <c r="O1996" s="135"/>
      <c r="P1996" s="135"/>
      <c r="Q1996" s="137">
        <f t="shared" ref="Q1996:Q2011" si="393">M1996</f>
        <v>5115640</v>
      </c>
      <c r="R1996" s="138"/>
      <c r="S1996" s="145"/>
      <c r="T1996" s="138"/>
      <c r="U1996" s="138">
        <v>680</v>
      </c>
      <c r="V1996" s="138">
        <f>U1996*7523</f>
        <v>5115640</v>
      </c>
      <c r="W1996" s="138"/>
      <c r="X1996" s="138"/>
      <c r="Y1996" s="138"/>
      <c r="Z1996" s="138"/>
      <c r="AA1996" s="138"/>
      <c r="AB1996" s="138"/>
      <c r="AC1996" s="137"/>
      <c r="AD1996" s="137"/>
      <c r="AE1996" s="138"/>
      <c r="AF1996" s="138"/>
      <c r="AG1996" s="337">
        <v>2025</v>
      </c>
      <c r="AH1996" s="126"/>
      <c r="AI1996" s="126"/>
      <c r="AJ1996" s="134">
        <f t="shared" si="381"/>
        <v>1903</v>
      </c>
      <c r="AK1996" s="35" t="s">
        <v>153</v>
      </c>
      <c r="AL1996" s="134" t="str">
        <f t="shared" si="382"/>
        <v>1903.</v>
      </c>
      <c r="AM1996" s="140"/>
      <c r="AN1996" s="35"/>
      <c r="AO1996" s="193"/>
    </row>
    <row r="1997" spans="1:41" ht="22.5" hidden="1" customHeight="1" x14ac:dyDescent="0.25">
      <c r="A1997" s="68" t="s">
        <v>5087</v>
      </c>
      <c r="B1997" s="25">
        <v>3695</v>
      </c>
      <c r="C1997" s="36" t="s">
        <v>1357</v>
      </c>
      <c r="D1997" s="25">
        <v>1972</v>
      </c>
      <c r="E1997" s="68" t="s">
        <v>2932</v>
      </c>
      <c r="F1997" s="68" t="s">
        <v>2934</v>
      </c>
      <c r="G1997" s="25">
        <v>2</v>
      </c>
      <c r="H1997" s="25">
        <v>2</v>
      </c>
      <c r="I1997" s="139">
        <v>543.4</v>
      </c>
      <c r="J1997" s="137">
        <v>492.6</v>
      </c>
      <c r="K1997" s="139">
        <v>492.6</v>
      </c>
      <c r="L1997" s="25">
        <v>15</v>
      </c>
      <c r="M1997" s="138">
        <f>R1997+T1997+V1997+X1997+Z1997+AB1997+AE1997+AF1997</f>
        <v>398820</v>
      </c>
      <c r="N1997" s="142"/>
      <c r="O1997" s="135"/>
      <c r="P1997" s="135"/>
      <c r="Q1997" s="137">
        <f>M1997</f>
        <v>398820</v>
      </c>
      <c r="R1997" s="138">
        <v>398820</v>
      </c>
      <c r="S1997" s="145"/>
      <c r="T1997" s="138"/>
      <c r="U1997" s="138"/>
      <c r="V1997" s="138"/>
      <c r="W1997" s="138"/>
      <c r="X1997" s="138"/>
      <c r="Y1997" s="138"/>
      <c r="Z1997" s="138"/>
      <c r="AA1997" s="138"/>
      <c r="AB1997" s="138"/>
      <c r="AC1997" s="137"/>
      <c r="AD1997" s="137"/>
      <c r="AE1997" s="138"/>
      <c r="AF1997" s="138"/>
      <c r="AG1997" s="337">
        <v>2025</v>
      </c>
      <c r="AH1997" s="141" t="s">
        <v>3052</v>
      </c>
      <c r="AI1997" s="141"/>
      <c r="AJ1997" s="134">
        <f t="shared" si="381"/>
        <v>1904</v>
      </c>
      <c r="AK1997" s="35" t="s">
        <v>153</v>
      </c>
      <c r="AL1997" s="134" t="str">
        <f t="shared" si="382"/>
        <v>1904.</v>
      </c>
      <c r="AM1997" s="140"/>
      <c r="AN1997" s="35"/>
      <c r="AO1997" s="193"/>
    </row>
    <row r="1998" spans="1:41" ht="22.5" hidden="1" customHeight="1" x14ac:dyDescent="0.25">
      <c r="A1998" s="68" t="s">
        <v>5088</v>
      </c>
      <c r="B1998" s="25">
        <v>3743</v>
      </c>
      <c r="C1998" s="36" t="s">
        <v>1368</v>
      </c>
      <c r="D1998" s="25">
        <v>1976</v>
      </c>
      <c r="E1998" s="108" t="s">
        <v>2932</v>
      </c>
      <c r="F1998" s="68" t="s">
        <v>2934</v>
      </c>
      <c r="G1998" s="25">
        <v>2</v>
      </c>
      <c r="H1998" s="25">
        <v>2</v>
      </c>
      <c r="I1998" s="137">
        <v>930.4</v>
      </c>
      <c r="J1998" s="137">
        <v>861</v>
      </c>
      <c r="K1998" s="137">
        <v>861</v>
      </c>
      <c r="L1998" s="30">
        <v>8</v>
      </c>
      <c r="M1998" s="138">
        <f>R1998+T1998+V1998+X1998+Z1998+AB1998+AE1998+AF1998</f>
        <v>5823800</v>
      </c>
      <c r="N1998" s="142"/>
      <c r="O1998" s="135"/>
      <c r="P1998" s="135"/>
      <c r="Q1998" s="137">
        <f>M1998</f>
        <v>5823800</v>
      </c>
      <c r="R1998" s="137"/>
      <c r="S1998" s="145"/>
      <c r="T1998" s="138"/>
      <c r="U1998" s="138"/>
      <c r="V1998" s="138"/>
      <c r="W1998" s="138"/>
      <c r="X1998" s="138"/>
      <c r="Y1998" s="138">
        <v>1850</v>
      </c>
      <c r="Z1998" s="138">
        <f>Y1998*3148</f>
        <v>5823800</v>
      </c>
      <c r="AA1998" s="138"/>
      <c r="AB1998" s="138"/>
      <c r="AC1998" s="137"/>
      <c r="AD1998" s="137"/>
      <c r="AE1998" s="137"/>
      <c r="AF1998" s="138"/>
      <c r="AG1998" s="337">
        <v>2025</v>
      </c>
      <c r="AH1998" s="126"/>
      <c r="AI1998" s="126"/>
      <c r="AJ1998" s="134">
        <f t="shared" si="381"/>
        <v>1905</v>
      </c>
      <c r="AK1998" s="35" t="s">
        <v>153</v>
      </c>
      <c r="AL1998" s="134" t="str">
        <f t="shared" si="382"/>
        <v>1905.</v>
      </c>
      <c r="AM1998" s="140"/>
      <c r="AN1998" s="35"/>
      <c r="AO1998" s="193"/>
    </row>
    <row r="1999" spans="1:41" ht="22.5" hidden="1" customHeight="1" x14ac:dyDescent="0.25">
      <c r="A1999" s="68" t="s">
        <v>5089</v>
      </c>
      <c r="B1999" s="25">
        <v>3704</v>
      </c>
      <c r="C1999" s="36" t="s">
        <v>1827</v>
      </c>
      <c r="D1999" s="25">
        <v>1972</v>
      </c>
      <c r="E1999" s="68" t="s">
        <v>2932</v>
      </c>
      <c r="F1999" s="68" t="s">
        <v>2936</v>
      </c>
      <c r="G1999" s="25">
        <v>2</v>
      </c>
      <c r="H1999" s="25">
        <v>2</v>
      </c>
      <c r="I1999" s="137">
        <v>803.7</v>
      </c>
      <c r="J1999" s="137">
        <v>746.1</v>
      </c>
      <c r="K1999" s="137">
        <v>746.1</v>
      </c>
      <c r="L1999" s="30">
        <v>14</v>
      </c>
      <c r="M1999" s="137">
        <f t="shared" si="392"/>
        <v>4852335</v>
      </c>
      <c r="N1999" s="137"/>
      <c r="O1999" s="137"/>
      <c r="P1999" s="137"/>
      <c r="Q1999" s="137">
        <f t="shared" si="393"/>
        <v>4852335</v>
      </c>
      <c r="R1999" s="137"/>
      <c r="S1999" s="30"/>
      <c r="T1999" s="137"/>
      <c r="U1999" s="137">
        <v>645</v>
      </c>
      <c r="V1999" s="137">
        <f>U1999*7523</f>
        <v>4852335</v>
      </c>
      <c r="W1999" s="137"/>
      <c r="X1999" s="137"/>
      <c r="Y1999" s="137"/>
      <c r="Z1999" s="137"/>
      <c r="AA1999" s="137"/>
      <c r="AB1999" s="137"/>
      <c r="AC1999" s="137"/>
      <c r="AD1999" s="137"/>
      <c r="AE1999" s="137"/>
      <c r="AF1999" s="137"/>
      <c r="AG1999" s="337">
        <v>2025</v>
      </c>
      <c r="AH1999" s="126"/>
      <c r="AI1999" s="126"/>
      <c r="AJ1999" s="134">
        <f t="shared" si="381"/>
        <v>1906</v>
      </c>
      <c r="AK1999" s="35" t="s">
        <v>153</v>
      </c>
      <c r="AL1999" s="134" t="str">
        <f t="shared" si="382"/>
        <v>1906.</v>
      </c>
      <c r="AM1999" s="140"/>
      <c r="AN1999" s="35"/>
      <c r="AO1999" s="193"/>
    </row>
    <row r="2000" spans="1:41" ht="21" hidden="1" customHeight="1" x14ac:dyDescent="0.25">
      <c r="A2000" s="68" t="s">
        <v>5090</v>
      </c>
      <c r="B2000" s="25">
        <v>3684</v>
      </c>
      <c r="C2000" s="36" t="s">
        <v>763</v>
      </c>
      <c r="D2000" s="25">
        <v>1973</v>
      </c>
      <c r="E2000" s="68" t="s">
        <v>2932</v>
      </c>
      <c r="F2000" s="68" t="s">
        <v>2934</v>
      </c>
      <c r="G2000" s="25">
        <v>2</v>
      </c>
      <c r="H2000" s="25">
        <v>2</v>
      </c>
      <c r="I2000" s="139">
        <v>1967.6</v>
      </c>
      <c r="J2000" s="137">
        <v>863.4</v>
      </c>
      <c r="K2000" s="139">
        <v>863.4</v>
      </c>
      <c r="L2000" s="25">
        <v>32</v>
      </c>
      <c r="M2000" s="138">
        <f t="shared" si="392"/>
        <v>6507395</v>
      </c>
      <c r="N2000" s="142"/>
      <c r="O2000" s="135"/>
      <c r="P2000" s="135"/>
      <c r="Q2000" s="137">
        <f t="shared" si="393"/>
        <v>6507395</v>
      </c>
      <c r="R2000" s="138"/>
      <c r="S2000" s="145"/>
      <c r="T2000" s="138"/>
      <c r="U2000" s="138">
        <v>865</v>
      </c>
      <c r="V2000" s="138">
        <f>U2000*7523</f>
        <v>6507395</v>
      </c>
      <c r="W2000" s="138"/>
      <c r="X2000" s="138"/>
      <c r="Y2000" s="138"/>
      <c r="Z2000" s="138"/>
      <c r="AA2000" s="138"/>
      <c r="AB2000" s="138"/>
      <c r="AC2000" s="137"/>
      <c r="AD2000" s="137"/>
      <c r="AE2000" s="137"/>
      <c r="AF2000" s="138"/>
      <c r="AG2000" s="337">
        <v>2025</v>
      </c>
      <c r="AH2000" s="126"/>
      <c r="AI2000" s="126"/>
      <c r="AJ2000" s="134">
        <f t="shared" si="381"/>
        <v>1907</v>
      </c>
      <c r="AK2000" s="35" t="s">
        <v>153</v>
      </c>
      <c r="AL2000" s="134" t="str">
        <f t="shared" si="382"/>
        <v>1907.</v>
      </c>
      <c r="AM2000" s="140"/>
      <c r="AN2000" s="35"/>
      <c r="AO2000" s="193"/>
    </row>
    <row r="2001" spans="1:41" ht="22.5" hidden="1" customHeight="1" x14ac:dyDescent="0.25">
      <c r="A2001" s="68" t="s">
        <v>5091</v>
      </c>
      <c r="B2001" s="25">
        <v>3642</v>
      </c>
      <c r="C2001" s="36" t="s">
        <v>1349</v>
      </c>
      <c r="D2001" s="25">
        <v>1973</v>
      </c>
      <c r="E2001" s="68" t="s">
        <v>2932</v>
      </c>
      <c r="F2001" s="68" t="s">
        <v>2934</v>
      </c>
      <c r="G2001" s="25">
        <v>2</v>
      </c>
      <c r="H2001" s="25">
        <v>1</v>
      </c>
      <c r="I2001" s="139">
        <v>324</v>
      </c>
      <c r="J2001" s="139">
        <v>280</v>
      </c>
      <c r="K2001" s="139">
        <v>280</v>
      </c>
      <c r="L2001" s="25">
        <v>11</v>
      </c>
      <c r="M2001" s="138">
        <f t="shared" si="392"/>
        <v>977990</v>
      </c>
      <c r="N2001" s="142"/>
      <c r="O2001" s="135"/>
      <c r="P2001" s="135"/>
      <c r="Q2001" s="137">
        <f t="shared" si="393"/>
        <v>977990</v>
      </c>
      <c r="R2001" s="138"/>
      <c r="S2001" s="145"/>
      <c r="T2001" s="138"/>
      <c r="U2001" s="138">
        <v>130</v>
      </c>
      <c r="V2001" s="138">
        <f>U2001*7523</f>
        <v>977990</v>
      </c>
      <c r="W2001" s="138"/>
      <c r="X2001" s="138"/>
      <c r="Y2001" s="138"/>
      <c r="Z2001" s="138"/>
      <c r="AA2001" s="138"/>
      <c r="AB2001" s="138"/>
      <c r="AC2001" s="137"/>
      <c r="AD2001" s="137"/>
      <c r="AE2001" s="137"/>
      <c r="AF2001" s="138"/>
      <c r="AG2001" s="337">
        <v>2025</v>
      </c>
      <c r="AH2001" s="126"/>
      <c r="AI2001" s="126"/>
      <c r="AJ2001" s="134">
        <f t="shared" si="381"/>
        <v>1908</v>
      </c>
      <c r="AK2001" s="35" t="s">
        <v>153</v>
      </c>
      <c r="AL2001" s="134" t="str">
        <f t="shared" si="382"/>
        <v>1908.</v>
      </c>
      <c r="AM2001" s="140"/>
      <c r="AN2001" s="35"/>
      <c r="AO2001" s="193"/>
    </row>
    <row r="2002" spans="1:41" ht="22.5" hidden="1" customHeight="1" x14ac:dyDescent="0.25">
      <c r="A2002" s="68" t="s">
        <v>5092</v>
      </c>
      <c r="B2002" s="25">
        <v>3645</v>
      </c>
      <c r="C2002" s="36" t="s">
        <v>768</v>
      </c>
      <c r="D2002" s="25">
        <v>1973</v>
      </c>
      <c r="E2002" s="68" t="s">
        <v>2932</v>
      </c>
      <c r="F2002" s="68" t="s">
        <v>2934</v>
      </c>
      <c r="G2002" s="25">
        <v>2</v>
      </c>
      <c r="H2002" s="25">
        <v>2</v>
      </c>
      <c r="I2002" s="139">
        <v>548.20000000000005</v>
      </c>
      <c r="J2002" s="137">
        <v>289.7</v>
      </c>
      <c r="K2002" s="139">
        <v>289.7</v>
      </c>
      <c r="L2002" s="25">
        <v>8</v>
      </c>
      <c r="M2002" s="138">
        <f t="shared" si="392"/>
        <v>685920</v>
      </c>
      <c r="N2002" s="142"/>
      <c r="O2002" s="135"/>
      <c r="P2002" s="135"/>
      <c r="Q2002" s="137">
        <f t="shared" si="393"/>
        <v>685920</v>
      </c>
      <c r="R2002" s="138">
        <v>685920</v>
      </c>
      <c r="S2002" s="145"/>
      <c r="T2002" s="138"/>
      <c r="U2002" s="138"/>
      <c r="V2002" s="138"/>
      <c r="W2002" s="138"/>
      <c r="X2002" s="138"/>
      <c r="Y2002" s="138"/>
      <c r="Z2002" s="138"/>
      <c r="AA2002" s="138"/>
      <c r="AB2002" s="138"/>
      <c r="AC2002" s="137"/>
      <c r="AD2002" s="137"/>
      <c r="AE2002" s="138"/>
      <c r="AF2002" s="138"/>
      <c r="AG2002" s="337">
        <v>2025</v>
      </c>
      <c r="AH2002" s="141" t="s">
        <v>3048</v>
      </c>
      <c r="AI2002" s="141"/>
      <c r="AJ2002" s="134">
        <f t="shared" si="381"/>
        <v>1909</v>
      </c>
      <c r="AK2002" s="35" t="s">
        <v>153</v>
      </c>
      <c r="AL2002" s="134" t="str">
        <f t="shared" si="382"/>
        <v>1909.</v>
      </c>
      <c r="AM2002" s="140"/>
      <c r="AN2002" s="35"/>
      <c r="AO2002" s="193"/>
    </row>
    <row r="2003" spans="1:41" ht="22.5" hidden="1" customHeight="1" x14ac:dyDescent="0.25">
      <c r="A2003" s="68" t="s">
        <v>5093</v>
      </c>
      <c r="B2003" s="25">
        <v>3694</v>
      </c>
      <c r="C2003" s="36" t="s">
        <v>117</v>
      </c>
      <c r="D2003" s="25">
        <v>1974</v>
      </c>
      <c r="E2003" s="68" t="s">
        <v>2932</v>
      </c>
      <c r="F2003" s="68" t="s">
        <v>2934</v>
      </c>
      <c r="G2003" s="25">
        <v>2</v>
      </c>
      <c r="H2003" s="25">
        <v>1</v>
      </c>
      <c r="I2003" s="139">
        <v>464.3</v>
      </c>
      <c r="J2003" s="137">
        <v>421.9</v>
      </c>
      <c r="K2003" s="139">
        <v>421.9</v>
      </c>
      <c r="L2003" s="25">
        <v>12</v>
      </c>
      <c r="M2003" s="138">
        <f t="shared" si="392"/>
        <v>2355380</v>
      </c>
      <c r="N2003" s="142"/>
      <c r="O2003" s="135"/>
      <c r="P2003" s="135"/>
      <c r="Q2003" s="137">
        <f t="shared" si="393"/>
        <v>2355380</v>
      </c>
      <c r="R2003" s="138">
        <v>2355380</v>
      </c>
      <c r="S2003" s="145"/>
      <c r="T2003" s="138"/>
      <c r="U2003" s="138"/>
      <c r="V2003" s="138"/>
      <c r="W2003" s="138"/>
      <c r="X2003" s="138"/>
      <c r="Y2003" s="138"/>
      <c r="Z2003" s="138"/>
      <c r="AA2003" s="138"/>
      <c r="AB2003" s="138"/>
      <c r="AC2003" s="137"/>
      <c r="AD2003" s="137"/>
      <c r="AE2003" s="138"/>
      <c r="AF2003" s="138"/>
      <c r="AG2003" s="337">
        <v>2025</v>
      </c>
      <c r="AH2003" s="141" t="s">
        <v>3050</v>
      </c>
      <c r="AI2003" s="141"/>
      <c r="AJ2003" s="134">
        <f t="shared" si="381"/>
        <v>1910</v>
      </c>
      <c r="AK2003" s="35" t="s">
        <v>153</v>
      </c>
      <c r="AL2003" s="134" t="str">
        <f t="shared" si="382"/>
        <v>1910.</v>
      </c>
      <c r="AM2003" s="140"/>
      <c r="AN2003" s="35"/>
      <c r="AO2003" s="193"/>
    </row>
    <row r="2004" spans="1:41" ht="22.5" hidden="1" customHeight="1" x14ac:dyDescent="0.25">
      <c r="A2004" s="68" t="s">
        <v>5094</v>
      </c>
      <c r="B2004" s="25">
        <v>3731</v>
      </c>
      <c r="C2004" s="36" t="s">
        <v>764</v>
      </c>
      <c r="D2004" s="25">
        <v>1974</v>
      </c>
      <c r="E2004" s="68" t="s">
        <v>2932</v>
      </c>
      <c r="F2004" s="68" t="s">
        <v>2934</v>
      </c>
      <c r="G2004" s="25">
        <v>2</v>
      </c>
      <c r="H2004" s="25">
        <v>3</v>
      </c>
      <c r="I2004" s="139">
        <v>2037.5</v>
      </c>
      <c r="J2004" s="137">
        <v>915</v>
      </c>
      <c r="K2004" s="139">
        <v>915</v>
      </c>
      <c r="L2004" s="25">
        <v>34</v>
      </c>
      <c r="M2004" s="138">
        <f t="shared" si="392"/>
        <v>552296</v>
      </c>
      <c r="N2004" s="142"/>
      <c r="O2004" s="135"/>
      <c r="P2004" s="135"/>
      <c r="Q2004" s="137">
        <f t="shared" si="393"/>
        <v>552296</v>
      </c>
      <c r="R2004" s="138">
        <v>552296</v>
      </c>
      <c r="S2004" s="145"/>
      <c r="T2004" s="138"/>
      <c r="U2004" s="138"/>
      <c r="V2004" s="138"/>
      <c r="W2004" s="138"/>
      <c r="X2004" s="138"/>
      <c r="Y2004" s="138"/>
      <c r="Z2004" s="138"/>
      <c r="AA2004" s="138"/>
      <c r="AB2004" s="138"/>
      <c r="AC2004" s="137"/>
      <c r="AD2004" s="137"/>
      <c r="AE2004" s="138"/>
      <c r="AF2004" s="138"/>
      <c r="AG2004" s="337">
        <v>2025</v>
      </c>
      <c r="AH2004" s="141" t="s">
        <v>3050</v>
      </c>
      <c r="AI2004" s="141"/>
      <c r="AJ2004" s="134">
        <f t="shared" si="381"/>
        <v>1911</v>
      </c>
      <c r="AK2004" s="35" t="s">
        <v>153</v>
      </c>
      <c r="AL2004" s="134" t="str">
        <f t="shared" si="382"/>
        <v>1911.</v>
      </c>
      <c r="AM2004" s="140"/>
      <c r="AN2004" s="35"/>
      <c r="AO2004" s="193"/>
    </row>
    <row r="2005" spans="1:41" ht="22.5" hidden="1" customHeight="1" x14ac:dyDescent="0.25">
      <c r="A2005" s="68" t="s">
        <v>5095</v>
      </c>
      <c r="B2005" s="25">
        <v>3663</v>
      </c>
      <c r="C2005" s="36" t="s">
        <v>1351</v>
      </c>
      <c r="D2005" s="337">
        <v>1976</v>
      </c>
      <c r="E2005" s="108" t="s">
        <v>2932</v>
      </c>
      <c r="F2005" s="68" t="s">
        <v>2934</v>
      </c>
      <c r="G2005" s="25">
        <v>2</v>
      </c>
      <c r="H2005" s="25">
        <v>3</v>
      </c>
      <c r="I2005" s="137">
        <v>976.1</v>
      </c>
      <c r="J2005" s="137">
        <v>582.70000000000005</v>
      </c>
      <c r="K2005" s="336">
        <v>582.70000000000005</v>
      </c>
      <c r="L2005" s="337">
        <v>25</v>
      </c>
      <c r="M2005" s="137">
        <f t="shared" si="392"/>
        <v>1779277.5</v>
      </c>
      <c r="N2005" s="137"/>
      <c r="O2005" s="137"/>
      <c r="P2005" s="137"/>
      <c r="Q2005" s="137">
        <f t="shared" si="393"/>
        <v>1779277.5</v>
      </c>
      <c r="R2005" s="137">
        <v>1779277.5</v>
      </c>
      <c r="S2005" s="30"/>
      <c r="T2005" s="137"/>
      <c r="U2005" s="137"/>
      <c r="V2005" s="137"/>
      <c r="W2005" s="137"/>
      <c r="X2005" s="137"/>
      <c r="Y2005" s="137"/>
      <c r="Z2005" s="137"/>
      <c r="AA2005" s="137"/>
      <c r="AB2005" s="137"/>
      <c r="AC2005" s="137"/>
      <c r="AD2005" s="137"/>
      <c r="AE2005" s="137"/>
      <c r="AF2005" s="137"/>
      <c r="AG2005" s="337">
        <v>2025</v>
      </c>
      <c r="AH2005" s="157" t="s">
        <v>3049</v>
      </c>
      <c r="AI2005" s="157"/>
      <c r="AJ2005" s="134">
        <f t="shared" si="381"/>
        <v>1912</v>
      </c>
      <c r="AK2005" s="35" t="s">
        <v>153</v>
      </c>
      <c r="AL2005" s="134" t="str">
        <f t="shared" si="382"/>
        <v>1912.</v>
      </c>
      <c r="AM2005" s="140"/>
      <c r="AN2005" s="35"/>
      <c r="AO2005" s="193"/>
    </row>
    <row r="2006" spans="1:41" ht="22.5" hidden="1" customHeight="1" x14ac:dyDescent="0.25">
      <c r="A2006" s="68" t="s">
        <v>5096</v>
      </c>
      <c r="B2006" s="25">
        <v>3664</v>
      </c>
      <c r="C2006" s="36" t="s">
        <v>1352</v>
      </c>
      <c r="D2006" s="25">
        <v>1978</v>
      </c>
      <c r="E2006" s="108" t="s">
        <v>2932</v>
      </c>
      <c r="F2006" s="68" t="s">
        <v>2934</v>
      </c>
      <c r="G2006" s="25">
        <v>2</v>
      </c>
      <c r="H2006" s="25">
        <v>3</v>
      </c>
      <c r="I2006" s="137">
        <v>922.36</v>
      </c>
      <c r="J2006" s="137">
        <v>572.70000000000005</v>
      </c>
      <c r="K2006" s="137">
        <v>572.70000000000005</v>
      </c>
      <c r="L2006" s="30">
        <v>31</v>
      </c>
      <c r="M2006" s="137">
        <f t="shared" si="392"/>
        <v>4980664</v>
      </c>
      <c r="N2006" s="137"/>
      <c r="O2006" s="137"/>
      <c r="P2006" s="137"/>
      <c r="Q2006" s="137">
        <f t="shared" si="393"/>
        <v>4980664</v>
      </c>
      <c r="R2006" s="137">
        <f>3202927+1777737</f>
        <v>4980664</v>
      </c>
      <c r="S2006" s="30"/>
      <c r="T2006" s="137"/>
      <c r="U2006" s="137"/>
      <c r="V2006" s="137"/>
      <c r="W2006" s="137"/>
      <c r="X2006" s="137"/>
      <c r="Y2006" s="137"/>
      <c r="Z2006" s="137"/>
      <c r="AA2006" s="137"/>
      <c r="AB2006" s="137"/>
      <c r="AC2006" s="137"/>
      <c r="AD2006" s="137"/>
      <c r="AE2006" s="137"/>
      <c r="AF2006" s="137"/>
      <c r="AG2006" s="337">
        <v>2025</v>
      </c>
      <c r="AH2006" s="157" t="s">
        <v>3072</v>
      </c>
      <c r="AI2006" s="157"/>
      <c r="AJ2006" s="134">
        <f t="shared" si="381"/>
        <v>1913</v>
      </c>
      <c r="AK2006" s="35" t="s">
        <v>153</v>
      </c>
      <c r="AL2006" s="134" t="str">
        <f t="shared" si="382"/>
        <v>1913.</v>
      </c>
      <c r="AM2006" s="140"/>
      <c r="AN2006" s="35"/>
      <c r="AO2006" s="193"/>
    </row>
    <row r="2007" spans="1:41" ht="22.5" hidden="1" customHeight="1" x14ac:dyDescent="0.25">
      <c r="A2007" s="68" t="s">
        <v>5097</v>
      </c>
      <c r="B2007" s="25">
        <v>3682</v>
      </c>
      <c r="C2007" s="36" t="s">
        <v>3116</v>
      </c>
      <c r="D2007" s="25">
        <v>1986</v>
      </c>
      <c r="E2007" s="108" t="s">
        <v>2932</v>
      </c>
      <c r="F2007" s="68" t="s">
        <v>2934</v>
      </c>
      <c r="G2007" s="25">
        <v>5</v>
      </c>
      <c r="H2007" s="25">
        <v>2</v>
      </c>
      <c r="I2007" s="137">
        <v>1924.9</v>
      </c>
      <c r="J2007" s="137">
        <v>1432.9</v>
      </c>
      <c r="K2007" s="137">
        <v>1432.9</v>
      </c>
      <c r="L2007" s="30">
        <v>62</v>
      </c>
      <c r="M2007" s="138">
        <f t="shared" si="392"/>
        <v>2082960</v>
      </c>
      <c r="N2007" s="138"/>
      <c r="O2007" s="138"/>
      <c r="P2007" s="138"/>
      <c r="Q2007" s="137">
        <f t="shared" si="393"/>
        <v>2082960</v>
      </c>
      <c r="R2007" s="138">
        <f>1332240+750720</f>
        <v>2082960</v>
      </c>
      <c r="S2007" s="145"/>
      <c r="T2007" s="138"/>
      <c r="U2007" s="138"/>
      <c r="V2007" s="138"/>
      <c r="W2007" s="138"/>
      <c r="X2007" s="138"/>
      <c r="Y2007" s="138"/>
      <c r="Z2007" s="138"/>
      <c r="AA2007" s="138"/>
      <c r="AB2007" s="138"/>
      <c r="AC2007" s="138"/>
      <c r="AD2007" s="138"/>
      <c r="AE2007" s="137"/>
      <c r="AF2007" s="138"/>
      <c r="AG2007" s="337">
        <v>2025</v>
      </c>
      <c r="AH2007" s="141" t="s">
        <v>3066</v>
      </c>
      <c r="AI2007" s="141"/>
      <c r="AJ2007" s="134">
        <f t="shared" si="381"/>
        <v>1914</v>
      </c>
      <c r="AK2007" s="35" t="s">
        <v>153</v>
      </c>
      <c r="AL2007" s="134" t="str">
        <f t="shared" si="382"/>
        <v>1914.</v>
      </c>
      <c r="AM2007" s="140"/>
      <c r="AN2007" s="35"/>
      <c r="AO2007" s="193"/>
    </row>
    <row r="2008" spans="1:41" ht="22.5" hidden="1" customHeight="1" x14ac:dyDescent="0.25">
      <c r="A2008" s="68" t="s">
        <v>5098</v>
      </c>
      <c r="B2008" s="25">
        <v>3698</v>
      </c>
      <c r="C2008" s="36" t="s">
        <v>909</v>
      </c>
      <c r="D2008" s="25">
        <v>1987</v>
      </c>
      <c r="E2008" s="108" t="s">
        <v>2932</v>
      </c>
      <c r="F2008" s="68" t="s">
        <v>2934</v>
      </c>
      <c r="G2008" s="25">
        <v>5</v>
      </c>
      <c r="H2008" s="25">
        <v>3</v>
      </c>
      <c r="I2008" s="137">
        <v>3741.8</v>
      </c>
      <c r="J2008" s="137">
        <v>3735.8</v>
      </c>
      <c r="K2008" s="137">
        <v>2735.8</v>
      </c>
      <c r="L2008" s="30">
        <v>137</v>
      </c>
      <c r="M2008" s="137">
        <f t="shared" si="392"/>
        <v>3679266</v>
      </c>
      <c r="N2008" s="137"/>
      <c r="O2008" s="137"/>
      <c r="P2008" s="137"/>
      <c r="Q2008" s="137">
        <f t="shared" si="393"/>
        <v>3679266</v>
      </c>
      <c r="R2008" s="137">
        <v>3679266</v>
      </c>
      <c r="S2008" s="30"/>
      <c r="T2008" s="137"/>
      <c r="U2008" s="137"/>
      <c r="V2008" s="137"/>
      <c r="W2008" s="137"/>
      <c r="X2008" s="137"/>
      <c r="Y2008" s="137"/>
      <c r="Z2008" s="137"/>
      <c r="AA2008" s="137"/>
      <c r="AB2008" s="137"/>
      <c r="AC2008" s="137"/>
      <c r="AD2008" s="137"/>
      <c r="AE2008" s="137"/>
      <c r="AF2008" s="137"/>
      <c r="AG2008" s="337">
        <v>2025</v>
      </c>
      <c r="AH2008" s="157" t="s">
        <v>3050</v>
      </c>
      <c r="AI2008" s="157"/>
      <c r="AJ2008" s="134">
        <f t="shared" si="381"/>
        <v>1915</v>
      </c>
      <c r="AK2008" s="35" t="s">
        <v>153</v>
      </c>
      <c r="AL2008" s="134" t="str">
        <f t="shared" si="382"/>
        <v>1915.</v>
      </c>
      <c r="AM2008" s="140"/>
      <c r="AN2008" s="35"/>
      <c r="AO2008" s="193"/>
    </row>
    <row r="2009" spans="1:41" ht="22.5" hidden="1" customHeight="1" x14ac:dyDescent="0.25">
      <c r="A2009" s="68" t="s">
        <v>5099</v>
      </c>
      <c r="B2009" s="25">
        <v>3709</v>
      </c>
      <c r="C2009" s="36" t="s">
        <v>1360</v>
      </c>
      <c r="D2009" s="25">
        <v>1961</v>
      </c>
      <c r="E2009" s="68" t="s">
        <v>2932</v>
      </c>
      <c r="F2009" s="68" t="s">
        <v>2934</v>
      </c>
      <c r="G2009" s="25">
        <v>2</v>
      </c>
      <c r="H2009" s="25">
        <v>2</v>
      </c>
      <c r="I2009" s="137">
        <v>318.60000000000002</v>
      </c>
      <c r="J2009" s="137">
        <v>290.3</v>
      </c>
      <c r="K2009" s="137">
        <v>290.3</v>
      </c>
      <c r="L2009" s="30">
        <v>17</v>
      </c>
      <c r="M2009" s="138">
        <f t="shared" si="392"/>
        <v>2181670</v>
      </c>
      <c r="N2009" s="135"/>
      <c r="O2009" s="135"/>
      <c r="P2009" s="135"/>
      <c r="Q2009" s="137">
        <f t="shared" si="393"/>
        <v>2181670</v>
      </c>
      <c r="R2009" s="138"/>
      <c r="S2009" s="145"/>
      <c r="T2009" s="138"/>
      <c r="U2009" s="138">
        <v>290</v>
      </c>
      <c r="V2009" s="138">
        <f>U2009*7523</f>
        <v>2181670</v>
      </c>
      <c r="W2009" s="138"/>
      <c r="X2009" s="138"/>
      <c r="Y2009" s="138"/>
      <c r="Z2009" s="138"/>
      <c r="AA2009" s="138"/>
      <c r="AB2009" s="138"/>
      <c r="AC2009" s="137"/>
      <c r="AD2009" s="137"/>
      <c r="AE2009" s="138"/>
      <c r="AF2009" s="138"/>
      <c r="AG2009" s="337">
        <v>2025</v>
      </c>
      <c r="AH2009" s="126"/>
      <c r="AI2009" s="126"/>
      <c r="AJ2009" s="134">
        <f t="shared" si="381"/>
        <v>1916</v>
      </c>
      <c r="AK2009" s="35" t="s">
        <v>153</v>
      </c>
      <c r="AL2009" s="134" t="str">
        <f t="shared" si="382"/>
        <v>1916.</v>
      </c>
      <c r="AM2009" s="140"/>
      <c r="AN2009" s="35"/>
      <c r="AO2009" s="193"/>
    </row>
    <row r="2010" spans="1:41" ht="22.5" hidden="1" customHeight="1" x14ac:dyDescent="0.25">
      <c r="A2010" s="68" t="s">
        <v>5100</v>
      </c>
      <c r="B2010" s="25">
        <v>3656</v>
      </c>
      <c r="C2010" s="36" t="s">
        <v>916</v>
      </c>
      <c r="D2010" s="25">
        <v>1979</v>
      </c>
      <c r="E2010" s="108" t="s">
        <v>2932</v>
      </c>
      <c r="F2010" s="68" t="s">
        <v>2934</v>
      </c>
      <c r="G2010" s="25">
        <v>2</v>
      </c>
      <c r="H2010" s="25">
        <v>2</v>
      </c>
      <c r="I2010" s="137">
        <v>535.6</v>
      </c>
      <c r="J2010" s="137">
        <v>333.8</v>
      </c>
      <c r="K2010" s="137">
        <v>333.8</v>
      </c>
      <c r="L2010" s="30">
        <v>15</v>
      </c>
      <c r="M2010" s="137">
        <f t="shared" si="392"/>
        <v>4941597.22</v>
      </c>
      <c r="N2010" s="137"/>
      <c r="O2010" s="137"/>
      <c r="P2010" s="137"/>
      <c r="Q2010" s="137">
        <f t="shared" si="393"/>
        <v>4941597.22</v>
      </c>
      <c r="R2010" s="137">
        <v>2322540</v>
      </c>
      <c r="S2010" s="30"/>
      <c r="T2010" s="137"/>
      <c r="U2010" s="137">
        <v>348.14</v>
      </c>
      <c r="V2010" s="137">
        <f>U2010*7523</f>
        <v>2619057.2199999997</v>
      </c>
      <c r="W2010" s="137"/>
      <c r="X2010" s="137"/>
      <c r="Y2010" s="137"/>
      <c r="Z2010" s="137"/>
      <c r="AA2010" s="137"/>
      <c r="AB2010" s="137"/>
      <c r="AC2010" s="137"/>
      <c r="AD2010" s="137"/>
      <c r="AE2010" s="137"/>
      <c r="AF2010" s="137"/>
      <c r="AG2010" s="337">
        <v>2025</v>
      </c>
      <c r="AH2010" s="157" t="s">
        <v>3052</v>
      </c>
      <c r="AI2010" s="157"/>
      <c r="AJ2010" s="134">
        <f t="shared" ref="AJ2010:AJ2072" si="394">MAX(AJ2006:AJ2009)+1</f>
        <v>1917</v>
      </c>
      <c r="AK2010" s="35" t="s">
        <v>153</v>
      </c>
      <c r="AL2010" s="134" t="str">
        <f t="shared" ref="AL2010:AL2072" si="395">CONCATENATE(AJ2010,AK2010)</f>
        <v>1917.</v>
      </c>
      <c r="AM2010" s="140"/>
      <c r="AN2010" s="35"/>
      <c r="AO2010" s="193"/>
    </row>
    <row r="2011" spans="1:41" ht="22.5" hidden="1" customHeight="1" x14ac:dyDescent="0.25">
      <c r="A2011" s="68" t="s">
        <v>5101</v>
      </c>
      <c r="B2011" s="25">
        <v>3729</v>
      </c>
      <c r="C2011" s="36" t="s">
        <v>1367</v>
      </c>
      <c r="D2011" s="337">
        <v>1980</v>
      </c>
      <c r="E2011" s="108" t="s">
        <v>2932</v>
      </c>
      <c r="F2011" s="68" t="s">
        <v>2934</v>
      </c>
      <c r="G2011" s="25">
        <v>5</v>
      </c>
      <c r="H2011" s="25">
        <v>4</v>
      </c>
      <c r="I2011" s="137">
        <v>3735.3</v>
      </c>
      <c r="J2011" s="137">
        <v>2764.1</v>
      </c>
      <c r="K2011" s="336">
        <v>2764.1</v>
      </c>
      <c r="L2011" s="337">
        <v>116</v>
      </c>
      <c r="M2011" s="138">
        <f t="shared" si="392"/>
        <v>3047499</v>
      </c>
      <c r="N2011" s="135"/>
      <c r="O2011" s="135"/>
      <c r="P2011" s="135"/>
      <c r="Q2011" s="137">
        <f t="shared" si="393"/>
        <v>3047499</v>
      </c>
      <c r="R2011" s="138">
        <v>3047499</v>
      </c>
      <c r="S2011" s="145"/>
      <c r="T2011" s="138"/>
      <c r="U2011" s="138"/>
      <c r="V2011" s="138"/>
      <c r="W2011" s="138"/>
      <c r="X2011" s="138"/>
      <c r="Y2011" s="138"/>
      <c r="Z2011" s="138"/>
      <c r="AA2011" s="138"/>
      <c r="AB2011" s="138"/>
      <c r="AC2011" s="137"/>
      <c r="AD2011" s="137"/>
      <c r="AE2011" s="138"/>
      <c r="AF2011" s="138"/>
      <c r="AG2011" s="337">
        <v>2025</v>
      </c>
      <c r="AH2011" s="141" t="s">
        <v>3053</v>
      </c>
      <c r="AI2011" s="141"/>
      <c r="AJ2011" s="134">
        <f t="shared" si="394"/>
        <v>1918</v>
      </c>
      <c r="AK2011" s="35" t="s">
        <v>153</v>
      </c>
      <c r="AL2011" s="134" t="str">
        <f t="shared" si="395"/>
        <v>1918.</v>
      </c>
      <c r="AM2011" s="140"/>
      <c r="AN2011" s="35"/>
      <c r="AO2011" s="193"/>
    </row>
    <row r="2012" spans="1:41" ht="22.5" hidden="1" customHeight="1" x14ac:dyDescent="0.25">
      <c r="A2012" s="68" t="s">
        <v>5102</v>
      </c>
      <c r="B2012" s="25">
        <v>3733</v>
      </c>
      <c r="C2012" s="36" t="s">
        <v>765</v>
      </c>
      <c r="D2012" s="25">
        <v>1970</v>
      </c>
      <c r="E2012" s="68" t="s">
        <v>2932</v>
      </c>
      <c r="F2012" s="68" t="s">
        <v>2934</v>
      </c>
      <c r="G2012" s="25">
        <v>2</v>
      </c>
      <c r="H2012" s="25">
        <v>3</v>
      </c>
      <c r="I2012" s="139">
        <v>1580</v>
      </c>
      <c r="J2012" s="137">
        <v>915</v>
      </c>
      <c r="K2012" s="139">
        <v>915</v>
      </c>
      <c r="L2012" s="25">
        <v>38</v>
      </c>
      <c r="M2012" s="138">
        <f t="shared" ref="M2012:M2014" si="396">R2012+T2012+V2012+X2012+Z2012+AB2012+AE2012+AF2012</f>
        <v>552296</v>
      </c>
      <c r="N2012" s="142"/>
      <c r="O2012" s="135"/>
      <c r="P2012" s="135"/>
      <c r="Q2012" s="137">
        <f t="shared" ref="Q2012:Q2014" si="397">M2012</f>
        <v>552296</v>
      </c>
      <c r="R2012" s="138">
        <v>552296</v>
      </c>
      <c r="S2012" s="145"/>
      <c r="T2012" s="138"/>
      <c r="U2012" s="138"/>
      <c r="V2012" s="138"/>
      <c r="W2012" s="138"/>
      <c r="X2012" s="138"/>
      <c r="Y2012" s="138"/>
      <c r="Z2012" s="138"/>
      <c r="AA2012" s="138"/>
      <c r="AB2012" s="138"/>
      <c r="AC2012" s="137"/>
      <c r="AD2012" s="137"/>
      <c r="AE2012" s="138"/>
      <c r="AF2012" s="138"/>
      <c r="AG2012" s="337">
        <v>2025</v>
      </c>
      <c r="AH2012" s="141" t="s">
        <v>3050</v>
      </c>
      <c r="AI2012" s="141"/>
      <c r="AJ2012" s="134">
        <f t="shared" si="394"/>
        <v>1919</v>
      </c>
      <c r="AK2012" s="35" t="s">
        <v>153</v>
      </c>
      <c r="AL2012" s="134" t="str">
        <f t="shared" si="395"/>
        <v>1919.</v>
      </c>
      <c r="AM2012" s="140"/>
      <c r="AN2012" s="35"/>
      <c r="AO2012" s="193"/>
    </row>
    <row r="2013" spans="1:41" ht="22.5" hidden="1" customHeight="1" x14ac:dyDescent="0.25">
      <c r="A2013" s="68" t="s">
        <v>5103</v>
      </c>
      <c r="B2013" s="25">
        <v>3751</v>
      </c>
      <c r="C2013" s="36" t="s">
        <v>1369</v>
      </c>
      <c r="D2013" s="25">
        <v>1970</v>
      </c>
      <c r="E2013" s="68" t="s">
        <v>2932</v>
      </c>
      <c r="F2013" s="68" t="s">
        <v>2934</v>
      </c>
      <c r="G2013" s="25">
        <v>2</v>
      </c>
      <c r="H2013" s="25">
        <v>3</v>
      </c>
      <c r="I2013" s="139">
        <v>2116</v>
      </c>
      <c r="J2013" s="139">
        <v>934</v>
      </c>
      <c r="K2013" s="139">
        <v>934</v>
      </c>
      <c r="L2013" s="25">
        <v>45</v>
      </c>
      <c r="M2013" s="137">
        <f t="shared" si="396"/>
        <v>1705620</v>
      </c>
      <c r="N2013" s="137"/>
      <c r="O2013" s="137"/>
      <c r="P2013" s="137"/>
      <c r="Q2013" s="137">
        <f t="shared" si="397"/>
        <v>1705620</v>
      </c>
      <c r="R2013" s="137">
        <v>1705620</v>
      </c>
      <c r="S2013" s="30"/>
      <c r="T2013" s="137"/>
      <c r="U2013" s="137"/>
      <c r="V2013" s="137"/>
      <c r="W2013" s="137"/>
      <c r="X2013" s="137"/>
      <c r="Y2013" s="137"/>
      <c r="Z2013" s="137"/>
      <c r="AA2013" s="137"/>
      <c r="AB2013" s="137"/>
      <c r="AC2013" s="137"/>
      <c r="AD2013" s="137"/>
      <c r="AE2013" s="137"/>
      <c r="AF2013" s="137"/>
      <c r="AG2013" s="337">
        <v>2025</v>
      </c>
      <c r="AH2013" s="157" t="s">
        <v>3050</v>
      </c>
      <c r="AI2013" s="157"/>
      <c r="AJ2013" s="134">
        <f t="shared" si="394"/>
        <v>1920</v>
      </c>
      <c r="AK2013" s="35" t="s">
        <v>153</v>
      </c>
      <c r="AL2013" s="134" t="str">
        <f t="shared" si="395"/>
        <v>1920.</v>
      </c>
      <c r="AM2013" s="140"/>
      <c r="AN2013" s="35"/>
      <c r="AO2013" s="193"/>
    </row>
    <row r="2014" spans="1:41" ht="22.5" hidden="1" customHeight="1" x14ac:dyDescent="0.25">
      <c r="A2014" s="68" t="s">
        <v>5104</v>
      </c>
      <c r="B2014" s="25">
        <v>3730</v>
      </c>
      <c r="C2014" s="36" t="s">
        <v>1178</v>
      </c>
      <c r="D2014" s="25">
        <v>1970</v>
      </c>
      <c r="E2014" s="68" t="s">
        <v>2932</v>
      </c>
      <c r="F2014" s="68" t="s">
        <v>2934</v>
      </c>
      <c r="G2014" s="25">
        <v>2</v>
      </c>
      <c r="H2014" s="25">
        <v>3</v>
      </c>
      <c r="I2014" s="139">
        <v>2037.5</v>
      </c>
      <c r="J2014" s="137">
        <v>915</v>
      </c>
      <c r="K2014" s="139">
        <v>915</v>
      </c>
      <c r="L2014" s="25">
        <v>35</v>
      </c>
      <c r="M2014" s="137">
        <f t="shared" si="396"/>
        <v>742704</v>
      </c>
      <c r="N2014" s="135"/>
      <c r="O2014" s="135"/>
      <c r="P2014" s="135"/>
      <c r="Q2014" s="137">
        <f t="shared" si="397"/>
        <v>742704</v>
      </c>
      <c r="R2014" s="138">
        <f>320424+422280</f>
        <v>742704</v>
      </c>
      <c r="S2014" s="145"/>
      <c r="T2014" s="138"/>
      <c r="U2014" s="138"/>
      <c r="V2014" s="138"/>
      <c r="W2014" s="138"/>
      <c r="X2014" s="138"/>
      <c r="Y2014" s="138"/>
      <c r="Z2014" s="138"/>
      <c r="AA2014" s="138"/>
      <c r="AB2014" s="138"/>
      <c r="AC2014" s="137"/>
      <c r="AD2014" s="137"/>
      <c r="AE2014" s="137"/>
      <c r="AF2014" s="138"/>
      <c r="AG2014" s="337">
        <v>2025</v>
      </c>
      <c r="AH2014" s="141" t="s">
        <v>3054</v>
      </c>
      <c r="AI2014" s="141"/>
      <c r="AJ2014" s="134">
        <f t="shared" si="394"/>
        <v>1921</v>
      </c>
      <c r="AK2014" s="35" t="s">
        <v>153</v>
      </c>
      <c r="AL2014" s="134" t="str">
        <f t="shared" si="395"/>
        <v>1921.</v>
      </c>
      <c r="AM2014" s="140"/>
      <c r="AN2014" s="35"/>
      <c r="AO2014" s="193"/>
    </row>
    <row r="2015" spans="1:41" ht="22.5" hidden="1" customHeight="1" x14ac:dyDescent="0.25">
      <c r="A2015" s="68" t="s">
        <v>5105</v>
      </c>
      <c r="B2015" s="25">
        <v>3711</v>
      </c>
      <c r="C2015" s="36" t="s">
        <v>1362</v>
      </c>
      <c r="D2015" s="337">
        <v>1961</v>
      </c>
      <c r="E2015" s="108" t="s">
        <v>2932</v>
      </c>
      <c r="F2015" s="68" t="s">
        <v>2934</v>
      </c>
      <c r="G2015" s="25">
        <v>2</v>
      </c>
      <c r="H2015" s="25">
        <v>2</v>
      </c>
      <c r="I2015" s="137">
        <v>490.1</v>
      </c>
      <c r="J2015" s="137">
        <v>432.1</v>
      </c>
      <c r="K2015" s="336">
        <v>432.1</v>
      </c>
      <c r="L2015" s="337">
        <v>17</v>
      </c>
      <c r="M2015" s="138">
        <f>R2015+T2015+V2015+X2015+Z2015+AB2015+AE2015+AF2015</f>
        <v>4747318</v>
      </c>
      <c r="N2015" s="135"/>
      <c r="O2015" s="135"/>
      <c r="P2015" s="135"/>
      <c r="Q2015" s="137">
        <f>M2015</f>
        <v>4747318</v>
      </c>
      <c r="R2015" s="138"/>
      <c r="S2015" s="145"/>
      <c r="T2015" s="138"/>
      <c r="U2015" s="138">
        <v>426</v>
      </c>
      <c r="V2015" s="138">
        <f>U2015*7523</f>
        <v>3204798</v>
      </c>
      <c r="W2015" s="138"/>
      <c r="X2015" s="138"/>
      <c r="Y2015" s="138">
        <v>490</v>
      </c>
      <c r="Z2015" s="138">
        <f>Y2015*3148</f>
        <v>1542520</v>
      </c>
      <c r="AA2015" s="137"/>
      <c r="AB2015" s="137"/>
      <c r="AC2015" s="137"/>
      <c r="AD2015" s="137"/>
      <c r="AE2015" s="138"/>
      <c r="AF2015" s="138"/>
      <c r="AG2015" s="337">
        <v>2025</v>
      </c>
      <c r="AH2015" s="126"/>
      <c r="AI2015" s="126"/>
      <c r="AJ2015" s="134">
        <f t="shared" si="394"/>
        <v>1922</v>
      </c>
      <c r="AK2015" s="35" t="s">
        <v>153</v>
      </c>
      <c r="AL2015" s="134" t="str">
        <f t="shared" si="395"/>
        <v>1922.</v>
      </c>
      <c r="AM2015" s="140"/>
      <c r="AN2015" s="35"/>
      <c r="AO2015" s="193"/>
    </row>
    <row r="2016" spans="1:41" ht="22.5" hidden="1" customHeight="1" x14ac:dyDescent="0.25">
      <c r="A2016" s="68" t="s">
        <v>5106</v>
      </c>
      <c r="B2016" s="25">
        <v>3712</v>
      </c>
      <c r="C2016" s="36" t="s">
        <v>1363</v>
      </c>
      <c r="D2016" s="25">
        <v>1961</v>
      </c>
      <c r="E2016" s="108" t="s">
        <v>2932</v>
      </c>
      <c r="F2016" s="68" t="s">
        <v>2934</v>
      </c>
      <c r="G2016" s="25">
        <v>2</v>
      </c>
      <c r="H2016" s="25">
        <v>1</v>
      </c>
      <c r="I2016" s="137">
        <v>330.2</v>
      </c>
      <c r="J2016" s="137">
        <v>301.2</v>
      </c>
      <c r="K2016" s="137">
        <v>301.2</v>
      </c>
      <c r="L2016" s="30">
        <v>15</v>
      </c>
      <c r="M2016" s="137">
        <f t="shared" ref="M2016:M2029" si="398">R2016+T2016+V2016+X2016+Z2016+AB2016+AE2016+AF2016</f>
        <v>1038840</v>
      </c>
      <c r="N2016" s="137"/>
      <c r="O2016" s="137"/>
      <c r="P2016" s="137"/>
      <c r="Q2016" s="137">
        <f t="shared" ref="Q2016:Q2029" si="399">M2016</f>
        <v>1038840</v>
      </c>
      <c r="R2016" s="137"/>
      <c r="S2016" s="30"/>
      <c r="T2016" s="137"/>
      <c r="U2016" s="137"/>
      <c r="V2016" s="137"/>
      <c r="W2016" s="137"/>
      <c r="X2016" s="137"/>
      <c r="Y2016" s="137">
        <v>330</v>
      </c>
      <c r="Z2016" s="137">
        <f>Y2016*3148</f>
        <v>1038840</v>
      </c>
      <c r="AA2016" s="137"/>
      <c r="AB2016" s="137"/>
      <c r="AC2016" s="137"/>
      <c r="AD2016" s="137"/>
      <c r="AE2016" s="137"/>
      <c r="AF2016" s="137"/>
      <c r="AG2016" s="337">
        <v>2025</v>
      </c>
      <c r="AH2016" s="126"/>
      <c r="AI2016" s="126"/>
      <c r="AJ2016" s="134">
        <f t="shared" si="394"/>
        <v>1923</v>
      </c>
      <c r="AK2016" s="35" t="s">
        <v>153</v>
      </c>
      <c r="AL2016" s="134" t="str">
        <f t="shared" si="395"/>
        <v>1923.</v>
      </c>
      <c r="AM2016" s="140"/>
      <c r="AN2016" s="35"/>
      <c r="AO2016" s="193"/>
    </row>
    <row r="2017" spans="1:41" ht="22.5" hidden="1" customHeight="1" x14ac:dyDescent="0.25">
      <c r="A2017" s="68" t="s">
        <v>5107</v>
      </c>
      <c r="B2017" s="25">
        <v>3713</v>
      </c>
      <c r="C2017" s="36" t="s">
        <v>1364</v>
      </c>
      <c r="D2017" s="25">
        <v>1962</v>
      </c>
      <c r="E2017" s="108" t="s">
        <v>2932</v>
      </c>
      <c r="F2017" s="68" t="s">
        <v>2934</v>
      </c>
      <c r="G2017" s="25">
        <v>2</v>
      </c>
      <c r="H2017" s="25">
        <v>2</v>
      </c>
      <c r="I2017" s="137">
        <v>511.5</v>
      </c>
      <c r="J2017" s="137">
        <v>449.1</v>
      </c>
      <c r="K2017" s="137">
        <v>449.1</v>
      </c>
      <c r="L2017" s="30">
        <v>21</v>
      </c>
      <c r="M2017" s="137">
        <f t="shared" si="398"/>
        <v>1542520</v>
      </c>
      <c r="N2017" s="137"/>
      <c r="O2017" s="137"/>
      <c r="P2017" s="137"/>
      <c r="Q2017" s="137">
        <f t="shared" si="399"/>
        <v>1542520</v>
      </c>
      <c r="R2017" s="137"/>
      <c r="S2017" s="30"/>
      <c r="T2017" s="137"/>
      <c r="U2017" s="137"/>
      <c r="V2017" s="137"/>
      <c r="W2017" s="137"/>
      <c r="X2017" s="137"/>
      <c r="Y2017" s="137">
        <v>490</v>
      </c>
      <c r="Z2017" s="137">
        <f>Y2017*3148</f>
        <v>1542520</v>
      </c>
      <c r="AA2017" s="137"/>
      <c r="AB2017" s="137"/>
      <c r="AC2017" s="137"/>
      <c r="AD2017" s="137"/>
      <c r="AE2017" s="137"/>
      <c r="AF2017" s="137"/>
      <c r="AG2017" s="337">
        <v>2025</v>
      </c>
      <c r="AH2017" s="126"/>
      <c r="AI2017" s="126"/>
      <c r="AJ2017" s="134">
        <f t="shared" si="394"/>
        <v>1924</v>
      </c>
      <c r="AK2017" s="35" t="s">
        <v>153</v>
      </c>
      <c r="AL2017" s="134" t="str">
        <f t="shared" si="395"/>
        <v>1924.</v>
      </c>
      <c r="AM2017" s="140"/>
      <c r="AN2017" s="35"/>
      <c r="AO2017" s="193"/>
    </row>
    <row r="2018" spans="1:41" ht="22.5" hidden="1" customHeight="1" x14ac:dyDescent="0.25">
      <c r="A2018" s="68" t="s">
        <v>5108</v>
      </c>
      <c r="B2018" s="25">
        <v>3690</v>
      </c>
      <c r="C2018" s="37" t="s">
        <v>917</v>
      </c>
      <c r="D2018" s="337">
        <v>1970</v>
      </c>
      <c r="E2018" s="108" t="s">
        <v>2932</v>
      </c>
      <c r="F2018" s="68" t="s">
        <v>2934</v>
      </c>
      <c r="G2018" s="25">
        <v>2</v>
      </c>
      <c r="H2018" s="25">
        <v>2</v>
      </c>
      <c r="I2018" s="137">
        <v>529.4</v>
      </c>
      <c r="J2018" s="137">
        <v>505.4</v>
      </c>
      <c r="K2018" s="336">
        <v>505.4</v>
      </c>
      <c r="L2018" s="337">
        <v>20</v>
      </c>
      <c r="M2018" s="137">
        <f t="shared" si="398"/>
        <v>304980</v>
      </c>
      <c r="N2018" s="135"/>
      <c r="O2018" s="135"/>
      <c r="P2018" s="135"/>
      <c r="Q2018" s="137">
        <f t="shared" si="399"/>
        <v>304980</v>
      </c>
      <c r="R2018" s="137">
        <v>304980</v>
      </c>
      <c r="S2018" s="30"/>
      <c r="T2018" s="137"/>
      <c r="U2018" s="137"/>
      <c r="V2018" s="137"/>
      <c r="W2018" s="137"/>
      <c r="X2018" s="137"/>
      <c r="Y2018" s="137"/>
      <c r="Z2018" s="137"/>
      <c r="AA2018" s="137"/>
      <c r="AB2018" s="137"/>
      <c r="AC2018" s="137"/>
      <c r="AD2018" s="137"/>
      <c r="AE2018" s="137"/>
      <c r="AF2018" s="137"/>
      <c r="AG2018" s="337">
        <v>2025</v>
      </c>
      <c r="AH2018" s="126" t="s">
        <v>3052</v>
      </c>
      <c r="AI2018" s="126"/>
      <c r="AJ2018" s="134">
        <f t="shared" si="394"/>
        <v>1925</v>
      </c>
      <c r="AK2018" s="35" t="s">
        <v>153</v>
      </c>
      <c r="AL2018" s="134" t="str">
        <f t="shared" si="395"/>
        <v>1925.</v>
      </c>
      <c r="AM2018" s="140"/>
      <c r="AN2018" s="35"/>
      <c r="AO2018" s="193"/>
    </row>
    <row r="2019" spans="1:41" ht="22.5" hidden="1" customHeight="1" x14ac:dyDescent="0.25">
      <c r="A2019" s="68" t="s">
        <v>5109</v>
      </c>
      <c r="B2019" s="25">
        <v>3641</v>
      </c>
      <c r="C2019" s="36" t="s">
        <v>1348</v>
      </c>
      <c r="D2019" s="25">
        <v>1973</v>
      </c>
      <c r="E2019" s="68" t="s">
        <v>2932</v>
      </c>
      <c r="F2019" s="68" t="s">
        <v>2934</v>
      </c>
      <c r="G2019" s="25">
        <v>2</v>
      </c>
      <c r="H2019" s="25">
        <v>1</v>
      </c>
      <c r="I2019" s="139">
        <v>302</v>
      </c>
      <c r="J2019" s="139">
        <v>280</v>
      </c>
      <c r="K2019" s="139">
        <v>280</v>
      </c>
      <c r="L2019" s="25">
        <v>15</v>
      </c>
      <c r="M2019" s="138">
        <f t="shared" si="398"/>
        <v>977990</v>
      </c>
      <c r="N2019" s="138"/>
      <c r="O2019" s="138"/>
      <c r="P2019" s="138"/>
      <c r="Q2019" s="137">
        <f t="shared" si="399"/>
        <v>977990</v>
      </c>
      <c r="R2019" s="138"/>
      <c r="S2019" s="145"/>
      <c r="T2019" s="138"/>
      <c r="U2019" s="138">
        <v>130</v>
      </c>
      <c r="V2019" s="138">
        <f>U2019*7523</f>
        <v>977990</v>
      </c>
      <c r="W2019" s="138"/>
      <c r="X2019" s="138"/>
      <c r="Y2019" s="138"/>
      <c r="Z2019" s="138"/>
      <c r="AA2019" s="138"/>
      <c r="AB2019" s="138"/>
      <c r="AC2019" s="138"/>
      <c r="AD2019" s="138"/>
      <c r="AE2019" s="137"/>
      <c r="AF2019" s="138"/>
      <c r="AG2019" s="337">
        <v>2025</v>
      </c>
      <c r="AH2019" s="126"/>
      <c r="AI2019" s="126"/>
      <c r="AJ2019" s="134">
        <f t="shared" si="394"/>
        <v>1926</v>
      </c>
      <c r="AK2019" s="35" t="s">
        <v>153</v>
      </c>
      <c r="AL2019" s="134" t="str">
        <f t="shared" si="395"/>
        <v>1926.</v>
      </c>
      <c r="AM2019" s="140"/>
      <c r="AN2019" s="35"/>
      <c r="AO2019" s="193"/>
    </row>
    <row r="2020" spans="1:41" ht="22.5" hidden="1" customHeight="1" x14ac:dyDescent="0.25">
      <c r="A2020" s="68" t="s">
        <v>5110</v>
      </c>
      <c r="B2020" s="25">
        <v>3727</v>
      </c>
      <c r="C2020" s="36" t="s">
        <v>1366</v>
      </c>
      <c r="D2020" s="25">
        <v>1972</v>
      </c>
      <c r="E2020" s="108" t="s">
        <v>2932</v>
      </c>
      <c r="F2020" s="68" t="s">
        <v>2934</v>
      </c>
      <c r="G2020" s="25">
        <v>5</v>
      </c>
      <c r="H2020" s="25">
        <v>3</v>
      </c>
      <c r="I2020" s="137">
        <v>4896.6000000000004</v>
      </c>
      <c r="J2020" s="137">
        <v>2701.4</v>
      </c>
      <c r="K2020" s="137">
        <v>2038.2</v>
      </c>
      <c r="L2020" s="30">
        <v>108</v>
      </c>
      <c r="M2020" s="137">
        <f t="shared" si="398"/>
        <v>1714800</v>
      </c>
      <c r="N2020" s="137"/>
      <c r="O2020" s="137"/>
      <c r="P2020" s="137"/>
      <c r="Q2020" s="137">
        <f t="shared" si="399"/>
        <v>1714800</v>
      </c>
      <c r="R2020" s="137">
        <v>1714800</v>
      </c>
      <c r="S2020" s="30"/>
      <c r="T2020" s="137"/>
      <c r="U2020" s="137"/>
      <c r="V2020" s="137"/>
      <c r="W2020" s="137"/>
      <c r="X2020" s="137"/>
      <c r="Y2020" s="137"/>
      <c r="Z2020" s="137"/>
      <c r="AA2020" s="137"/>
      <c r="AB2020" s="137"/>
      <c r="AC2020" s="137"/>
      <c r="AD2020" s="137"/>
      <c r="AE2020" s="137"/>
      <c r="AF2020" s="137"/>
      <c r="AG2020" s="337">
        <v>2025</v>
      </c>
      <c r="AH2020" s="157" t="s">
        <v>3048</v>
      </c>
      <c r="AI2020" s="157"/>
      <c r="AJ2020" s="134">
        <f t="shared" si="394"/>
        <v>1927</v>
      </c>
      <c r="AK2020" s="35" t="s">
        <v>153</v>
      </c>
      <c r="AL2020" s="134" t="str">
        <f t="shared" si="395"/>
        <v>1927.</v>
      </c>
      <c r="AM2020" s="140"/>
      <c r="AN2020" s="35"/>
      <c r="AO2020" s="193"/>
    </row>
    <row r="2021" spans="1:41" ht="22.5" hidden="1" customHeight="1" x14ac:dyDescent="0.25">
      <c r="A2021" s="68" t="s">
        <v>5111</v>
      </c>
      <c r="B2021" s="25">
        <v>3746</v>
      </c>
      <c r="C2021" s="36" t="s">
        <v>911</v>
      </c>
      <c r="D2021" s="25">
        <v>1975</v>
      </c>
      <c r="E2021" s="108" t="s">
        <v>2932</v>
      </c>
      <c r="F2021" s="68" t="s">
        <v>2934</v>
      </c>
      <c r="G2021" s="25">
        <v>2</v>
      </c>
      <c r="H2021" s="25">
        <v>3</v>
      </c>
      <c r="I2021" s="137">
        <v>1959.8</v>
      </c>
      <c r="J2021" s="137">
        <v>858.2</v>
      </c>
      <c r="K2021" s="137">
        <v>858.2</v>
      </c>
      <c r="L2021" s="30">
        <v>30</v>
      </c>
      <c r="M2021" s="137">
        <f t="shared" si="398"/>
        <v>1705620</v>
      </c>
      <c r="N2021" s="137"/>
      <c r="O2021" s="137"/>
      <c r="P2021" s="137"/>
      <c r="Q2021" s="137">
        <f t="shared" si="399"/>
        <v>1705620</v>
      </c>
      <c r="R2021" s="137">
        <v>1705620</v>
      </c>
      <c r="S2021" s="30"/>
      <c r="T2021" s="137"/>
      <c r="U2021" s="137"/>
      <c r="V2021" s="137"/>
      <c r="W2021" s="137"/>
      <c r="X2021" s="137"/>
      <c r="Y2021" s="137"/>
      <c r="Z2021" s="137"/>
      <c r="AA2021" s="137"/>
      <c r="AB2021" s="137"/>
      <c r="AC2021" s="137"/>
      <c r="AD2021" s="137"/>
      <c r="AE2021" s="137"/>
      <c r="AF2021" s="137"/>
      <c r="AG2021" s="337">
        <v>2025</v>
      </c>
      <c r="AH2021" s="157" t="s">
        <v>3050</v>
      </c>
      <c r="AI2021" s="157"/>
      <c r="AJ2021" s="134">
        <f t="shared" si="394"/>
        <v>1928</v>
      </c>
      <c r="AK2021" s="35" t="s">
        <v>153</v>
      </c>
      <c r="AL2021" s="134" t="str">
        <f t="shared" si="395"/>
        <v>1928.</v>
      </c>
      <c r="AM2021" s="140"/>
      <c r="AN2021" s="35"/>
      <c r="AO2021" s="193"/>
    </row>
    <row r="2022" spans="1:41" ht="22.5" hidden="1" customHeight="1" x14ac:dyDescent="0.25">
      <c r="A2022" s="68" t="s">
        <v>5112</v>
      </c>
      <c r="B2022" s="25">
        <v>3661</v>
      </c>
      <c r="C2022" s="36" t="s">
        <v>769</v>
      </c>
      <c r="D2022" s="25">
        <v>1975</v>
      </c>
      <c r="E2022" s="68" t="s">
        <v>2932</v>
      </c>
      <c r="F2022" s="68" t="s">
        <v>2934</v>
      </c>
      <c r="G2022" s="25">
        <v>2</v>
      </c>
      <c r="H2022" s="25">
        <v>2</v>
      </c>
      <c r="I2022" s="139">
        <v>557.29999999999995</v>
      </c>
      <c r="J2022" s="137">
        <v>283.7</v>
      </c>
      <c r="K2022" s="139">
        <v>283.7</v>
      </c>
      <c r="L2022" s="25">
        <v>16</v>
      </c>
      <c r="M2022" s="138">
        <f t="shared" si="398"/>
        <v>643050</v>
      </c>
      <c r="N2022" s="135"/>
      <c r="O2022" s="135"/>
      <c r="P2022" s="135"/>
      <c r="Q2022" s="137">
        <f t="shared" si="399"/>
        <v>643050</v>
      </c>
      <c r="R2022" s="138">
        <v>643050</v>
      </c>
      <c r="S2022" s="145"/>
      <c r="T2022" s="138"/>
      <c r="U2022" s="138"/>
      <c r="V2022" s="138"/>
      <c r="W2022" s="138"/>
      <c r="X2022" s="138"/>
      <c r="Y2022" s="138"/>
      <c r="Z2022" s="138"/>
      <c r="AA2022" s="138"/>
      <c r="AB2022" s="138"/>
      <c r="AC2022" s="137"/>
      <c r="AD2022" s="137"/>
      <c r="AE2022" s="138"/>
      <c r="AF2022" s="138"/>
      <c r="AG2022" s="337">
        <v>2025</v>
      </c>
      <c r="AH2022" s="141" t="s">
        <v>3048</v>
      </c>
      <c r="AI2022" s="141"/>
      <c r="AJ2022" s="134">
        <f t="shared" si="394"/>
        <v>1929</v>
      </c>
      <c r="AK2022" s="35" t="s">
        <v>153</v>
      </c>
      <c r="AL2022" s="134" t="str">
        <f t="shared" si="395"/>
        <v>1929.</v>
      </c>
      <c r="AM2022" s="140"/>
      <c r="AN2022" s="35"/>
      <c r="AO2022" s="193"/>
    </row>
    <row r="2023" spans="1:41" ht="22.5" hidden="1" customHeight="1" x14ac:dyDescent="0.25">
      <c r="A2023" s="68" t="s">
        <v>5113</v>
      </c>
      <c r="B2023" s="25">
        <v>3658</v>
      </c>
      <c r="C2023" s="37" t="s">
        <v>924</v>
      </c>
      <c r="D2023" s="337">
        <v>1976</v>
      </c>
      <c r="E2023" s="108" t="s">
        <v>2932</v>
      </c>
      <c r="F2023" s="68" t="s">
        <v>2934</v>
      </c>
      <c r="G2023" s="25">
        <v>2</v>
      </c>
      <c r="H2023" s="25">
        <v>2</v>
      </c>
      <c r="I2023" s="137">
        <v>754.4</v>
      </c>
      <c r="J2023" s="137">
        <v>444.3</v>
      </c>
      <c r="K2023" s="336">
        <v>444.3</v>
      </c>
      <c r="L2023" s="337">
        <v>35</v>
      </c>
      <c r="M2023" s="137">
        <f t="shared" si="398"/>
        <v>8234460</v>
      </c>
      <c r="N2023" s="135"/>
      <c r="O2023" s="135"/>
      <c r="P2023" s="135"/>
      <c r="Q2023" s="137">
        <f t="shared" si="399"/>
        <v>8234460</v>
      </c>
      <c r="R2023" s="137">
        <v>8234460</v>
      </c>
      <c r="S2023" s="30"/>
      <c r="T2023" s="137"/>
      <c r="U2023" s="137"/>
      <c r="V2023" s="137"/>
      <c r="W2023" s="137"/>
      <c r="X2023" s="137"/>
      <c r="Y2023" s="137"/>
      <c r="Z2023" s="137"/>
      <c r="AA2023" s="137"/>
      <c r="AB2023" s="137"/>
      <c r="AC2023" s="137"/>
      <c r="AD2023" s="137"/>
      <c r="AE2023" s="137"/>
      <c r="AF2023" s="137"/>
      <c r="AG2023" s="337">
        <v>2025</v>
      </c>
      <c r="AH2023" s="126" t="s">
        <v>3052</v>
      </c>
      <c r="AI2023" s="126"/>
      <c r="AJ2023" s="134">
        <f t="shared" si="394"/>
        <v>1930</v>
      </c>
      <c r="AK2023" s="35" t="s">
        <v>153</v>
      </c>
      <c r="AL2023" s="134" t="str">
        <f t="shared" si="395"/>
        <v>1930.</v>
      </c>
      <c r="AM2023" s="140"/>
      <c r="AN2023" s="35"/>
      <c r="AO2023" s="193"/>
    </row>
    <row r="2024" spans="1:41" ht="22.5" hidden="1" customHeight="1" x14ac:dyDescent="0.25">
      <c r="A2024" s="68" t="s">
        <v>5114</v>
      </c>
      <c r="B2024" s="25">
        <v>3655</v>
      </c>
      <c r="C2024" s="36" t="s">
        <v>1350</v>
      </c>
      <c r="D2024" s="25">
        <v>1979</v>
      </c>
      <c r="E2024" s="108" t="s">
        <v>2932</v>
      </c>
      <c r="F2024" s="68" t="s">
        <v>2934</v>
      </c>
      <c r="G2024" s="25">
        <v>2</v>
      </c>
      <c r="H2024" s="25">
        <v>3</v>
      </c>
      <c r="I2024" s="137">
        <v>948.9</v>
      </c>
      <c r="J2024" s="137">
        <v>527</v>
      </c>
      <c r="K2024" s="137">
        <v>527</v>
      </c>
      <c r="L2024" s="30">
        <v>29</v>
      </c>
      <c r="M2024" s="138">
        <f t="shared" si="398"/>
        <v>4661280</v>
      </c>
      <c r="N2024" s="135"/>
      <c r="O2024" s="135"/>
      <c r="P2024" s="135"/>
      <c r="Q2024" s="137">
        <f t="shared" si="399"/>
        <v>4661280</v>
      </c>
      <c r="R2024" s="138">
        <f>1663740+2997540</f>
        <v>4661280</v>
      </c>
      <c r="S2024" s="145"/>
      <c r="T2024" s="138"/>
      <c r="U2024" s="138"/>
      <c r="V2024" s="138"/>
      <c r="W2024" s="138"/>
      <c r="X2024" s="138"/>
      <c r="Y2024" s="138"/>
      <c r="Z2024" s="138"/>
      <c r="AA2024" s="137"/>
      <c r="AB2024" s="137"/>
      <c r="AC2024" s="137"/>
      <c r="AD2024" s="137"/>
      <c r="AE2024" s="138"/>
      <c r="AF2024" s="138"/>
      <c r="AG2024" s="337">
        <v>2025</v>
      </c>
      <c r="AH2024" s="141" t="s">
        <v>3055</v>
      </c>
      <c r="AI2024" s="141"/>
      <c r="AJ2024" s="134">
        <f t="shared" si="394"/>
        <v>1931</v>
      </c>
      <c r="AK2024" s="35" t="s">
        <v>153</v>
      </c>
      <c r="AL2024" s="134" t="str">
        <f t="shared" si="395"/>
        <v>1931.</v>
      </c>
      <c r="AM2024" s="140"/>
      <c r="AN2024" s="35"/>
      <c r="AO2024" s="193"/>
    </row>
    <row r="2025" spans="1:41" ht="22.5" hidden="1" customHeight="1" x14ac:dyDescent="0.25">
      <c r="A2025" s="68" t="s">
        <v>5115</v>
      </c>
      <c r="B2025" s="25">
        <v>3640</v>
      </c>
      <c r="C2025" s="36" t="s">
        <v>914</v>
      </c>
      <c r="D2025" s="25">
        <v>1979</v>
      </c>
      <c r="E2025" s="108" t="s">
        <v>2932</v>
      </c>
      <c r="F2025" s="68" t="s">
        <v>2935</v>
      </c>
      <c r="G2025" s="25">
        <v>2</v>
      </c>
      <c r="H2025" s="25">
        <v>2</v>
      </c>
      <c r="I2025" s="137">
        <v>499.5</v>
      </c>
      <c r="J2025" s="137">
        <v>446.3</v>
      </c>
      <c r="K2025" s="137">
        <v>446.3</v>
      </c>
      <c r="L2025" s="30">
        <v>12</v>
      </c>
      <c r="M2025" s="137">
        <f t="shared" si="398"/>
        <v>115749</v>
      </c>
      <c r="N2025" s="137"/>
      <c r="O2025" s="137"/>
      <c r="P2025" s="137"/>
      <c r="Q2025" s="137">
        <f t="shared" si="399"/>
        <v>115749</v>
      </c>
      <c r="R2025" s="137">
        <v>115749</v>
      </c>
      <c r="S2025" s="30"/>
      <c r="T2025" s="137"/>
      <c r="U2025" s="137"/>
      <c r="V2025" s="137"/>
      <c r="W2025" s="137"/>
      <c r="X2025" s="137"/>
      <c r="Y2025" s="137"/>
      <c r="Z2025" s="137"/>
      <c r="AA2025" s="137"/>
      <c r="AB2025" s="137"/>
      <c r="AC2025" s="137"/>
      <c r="AD2025" s="137"/>
      <c r="AE2025" s="137"/>
      <c r="AF2025" s="137"/>
      <c r="AG2025" s="337">
        <v>2025</v>
      </c>
      <c r="AH2025" s="157" t="s">
        <v>3048</v>
      </c>
      <c r="AI2025" s="157"/>
      <c r="AJ2025" s="134">
        <f t="shared" si="394"/>
        <v>1932</v>
      </c>
      <c r="AK2025" s="35" t="s">
        <v>153</v>
      </c>
      <c r="AL2025" s="134" t="str">
        <f t="shared" si="395"/>
        <v>1932.</v>
      </c>
      <c r="AM2025" s="140"/>
      <c r="AN2025" s="35"/>
      <c r="AO2025" s="193"/>
    </row>
    <row r="2026" spans="1:41" ht="22.5" hidden="1" customHeight="1" x14ac:dyDescent="0.25">
      <c r="A2026" s="68" t="s">
        <v>5116</v>
      </c>
      <c r="B2026" s="25">
        <v>3722</v>
      </c>
      <c r="C2026" s="36" t="s">
        <v>1365</v>
      </c>
      <c r="D2026" s="25">
        <v>1949</v>
      </c>
      <c r="E2026" s="68" t="s">
        <v>2932</v>
      </c>
      <c r="F2026" s="68" t="s">
        <v>2935</v>
      </c>
      <c r="G2026" s="25">
        <v>2</v>
      </c>
      <c r="H2026" s="25">
        <v>1</v>
      </c>
      <c r="I2026" s="139">
        <v>256.8</v>
      </c>
      <c r="J2026" s="139">
        <v>227.8</v>
      </c>
      <c r="K2026" s="139">
        <v>227.8</v>
      </c>
      <c r="L2026" s="25">
        <v>11</v>
      </c>
      <c r="M2026" s="137">
        <f t="shared" si="398"/>
        <v>961520</v>
      </c>
      <c r="N2026" s="137"/>
      <c r="O2026" s="137"/>
      <c r="P2026" s="137"/>
      <c r="Q2026" s="137">
        <f t="shared" si="399"/>
        <v>961520</v>
      </c>
      <c r="R2026" s="137"/>
      <c r="S2026" s="30"/>
      <c r="T2026" s="137"/>
      <c r="U2026" s="137"/>
      <c r="V2026" s="137"/>
      <c r="W2026" s="137"/>
      <c r="X2026" s="137"/>
      <c r="Y2026" s="137">
        <v>280</v>
      </c>
      <c r="Z2026" s="137">
        <f>Y2026*3434</f>
        <v>961520</v>
      </c>
      <c r="AA2026" s="137"/>
      <c r="AB2026" s="137"/>
      <c r="AC2026" s="137"/>
      <c r="AD2026" s="137"/>
      <c r="AE2026" s="137"/>
      <c r="AF2026" s="137"/>
      <c r="AG2026" s="337">
        <v>2025</v>
      </c>
      <c r="AH2026" s="126"/>
      <c r="AI2026" s="126"/>
      <c r="AJ2026" s="134">
        <f t="shared" si="394"/>
        <v>1933</v>
      </c>
      <c r="AK2026" s="35" t="s">
        <v>153</v>
      </c>
      <c r="AL2026" s="134" t="str">
        <f t="shared" si="395"/>
        <v>1933.</v>
      </c>
      <c r="AM2026" s="140"/>
      <c r="AN2026" s="35"/>
      <c r="AO2026" s="193"/>
    </row>
    <row r="2027" spans="1:41" ht="22.5" hidden="1" customHeight="1" x14ac:dyDescent="0.25">
      <c r="A2027" s="68" t="s">
        <v>5117</v>
      </c>
      <c r="B2027" s="25">
        <v>3700</v>
      </c>
      <c r="C2027" s="37" t="s">
        <v>918</v>
      </c>
      <c r="D2027" s="337">
        <v>1985</v>
      </c>
      <c r="E2027" s="108" t="s">
        <v>2932</v>
      </c>
      <c r="F2027" s="68" t="s">
        <v>2934</v>
      </c>
      <c r="G2027" s="25">
        <v>5</v>
      </c>
      <c r="H2027" s="25">
        <v>3</v>
      </c>
      <c r="I2027" s="137">
        <v>3799.4</v>
      </c>
      <c r="J2027" s="137">
        <v>2813.1</v>
      </c>
      <c r="K2027" s="336">
        <v>2813.1</v>
      </c>
      <c r="L2027" s="337">
        <v>149</v>
      </c>
      <c r="M2027" s="137">
        <f t="shared" si="398"/>
        <v>4831460</v>
      </c>
      <c r="N2027" s="135"/>
      <c r="O2027" s="135"/>
      <c r="P2027" s="135"/>
      <c r="Q2027" s="137">
        <f t="shared" si="399"/>
        <v>4831460</v>
      </c>
      <c r="R2027" s="137">
        <f>1501440+3330020</f>
        <v>4831460</v>
      </c>
      <c r="S2027" s="30"/>
      <c r="T2027" s="137"/>
      <c r="U2027" s="137"/>
      <c r="V2027" s="137"/>
      <c r="W2027" s="137"/>
      <c r="X2027" s="137"/>
      <c r="Y2027" s="137"/>
      <c r="Z2027" s="137"/>
      <c r="AA2027" s="137"/>
      <c r="AB2027" s="137"/>
      <c r="AC2027" s="137"/>
      <c r="AD2027" s="137"/>
      <c r="AE2027" s="137"/>
      <c r="AF2027" s="137"/>
      <c r="AG2027" s="337">
        <v>2025</v>
      </c>
      <c r="AH2027" s="126" t="s">
        <v>3061</v>
      </c>
      <c r="AI2027" s="126"/>
      <c r="AJ2027" s="134">
        <f t="shared" si="394"/>
        <v>1934</v>
      </c>
      <c r="AK2027" s="35" t="s">
        <v>153</v>
      </c>
      <c r="AL2027" s="134" t="str">
        <f t="shared" si="395"/>
        <v>1934.</v>
      </c>
      <c r="AM2027" s="140"/>
      <c r="AN2027" s="35"/>
      <c r="AO2027" s="193"/>
    </row>
    <row r="2028" spans="1:41" ht="22.5" hidden="1" customHeight="1" x14ac:dyDescent="0.25">
      <c r="A2028" s="68" t="s">
        <v>5118</v>
      </c>
      <c r="B2028" s="25">
        <v>3705</v>
      </c>
      <c r="C2028" s="36" t="s">
        <v>1828</v>
      </c>
      <c r="D2028" s="25">
        <v>1989</v>
      </c>
      <c r="E2028" s="68" t="s">
        <v>2932</v>
      </c>
      <c r="F2028" s="68" t="s">
        <v>2936</v>
      </c>
      <c r="G2028" s="25">
        <v>2</v>
      </c>
      <c r="H2028" s="25">
        <v>2</v>
      </c>
      <c r="I2028" s="137">
        <v>989.7</v>
      </c>
      <c r="J2028" s="137">
        <v>908.1</v>
      </c>
      <c r="K2028" s="137">
        <v>908.1</v>
      </c>
      <c r="L2028" s="30">
        <v>23</v>
      </c>
      <c r="M2028" s="137">
        <f t="shared" si="398"/>
        <v>6093630</v>
      </c>
      <c r="N2028" s="137"/>
      <c r="O2028" s="137"/>
      <c r="P2028" s="137"/>
      <c r="Q2028" s="137">
        <f t="shared" si="399"/>
        <v>6093630</v>
      </c>
      <c r="R2028" s="137"/>
      <c r="S2028" s="30"/>
      <c r="T2028" s="137"/>
      <c r="U2028" s="137">
        <v>810</v>
      </c>
      <c r="V2028" s="137">
        <f>U2028*7523</f>
        <v>6093630</v>
      </c>
      <c r="W2028" s="137"/>
      <c r="X2028" s="137"/>
      <c r="Y2028" s="137"/>
      <c r="Z2028" s="137"/>
      <c r="AA2028" s="137"/>
      <c r="AB2028" s="137"/>
      <c r="AC2028" s="137"/>
      <c r="AD2028" s="137"/>
      <c r="AE2028" s="137"/>
      <c r="AF2028" s="137"/>
      <c r="AG2028" s="337">
        <v>2025</v>
      </c>
      <c r="AH2028" s="126"/>
      <c r="AI2028" s="126"/>
      <c r="AJ2028" s="134">
        <f t="shared" si="394"/>
        <v>1935</v>
      </c>
      <c r="AK2028" s="35" t="s">
        <v>153</v>
      </c>
      <c r="AL2028" s="134" t="str">
        <f t="shared" si="395"/>
        <v>1935.</v>
      </c>
      <c r="AM2028" s="140"/>
      <c r="AN2028" s="35"/>
      <c r="AO2028" s="193"/>
    </row>
    <row r="2029" spans="1:41" ht="22.5" hidden="1" customHeight="1" x14ac:dyDescent="0.25">
      <c r="A2029" s="68" t="s">
        <v>5119</v>
      </c>
      <c r="B2029" s="25">
        <v>3680</v>
      </c>
      <c r="C2029" s="37" t="s">
        <v>921</v>
      </c>
      <c r="D2029" s="337">
        <v>1995</v>
      </c>
      <c r="E2029" s="108" t="s">
        <v>2932</v>
      </c>
      <c r="F2029" s="68" t="s">
        <v>2934</v>
      </c>
      <c r="G2029" s="25">
        <v>2</v>
      </c>
      <c r="H2029" s="25">
        <v>2</v>
      </c>
      <c r="I2029" s="137">
        <v>683.77</v>
      </c>
      <c r="J2029" s="137">
        <v>608.1</v>
      </c>
      <c r="K2029" s="336">
        <v>608.1</v>
      </c>
      <c r="L2029" s="337">
        <v>29</v>
      </c>
      <c r="M2029" s="137">
        <f t="shared" si="398"/>
        <v>994380</v>
      </c>
      <c r="N2029" s="135"/>
      <c r="O2029" s="135"/>
      <c r="P2029" s="135"/>
      <c r="Q2029" s="137">
        <f t="shared" si="399"/>
        <v>994380</v>
      </c>
      <c r="R2029" s="137">
        <f>431340+563040</f>
        <v>994380</v>
      </c>
      <c r="S2029" s="30"/>
      <c r="T2029" s="137"/>
      <c r="U2029" s="137"/>
      <c r="V2029" s="137"/>
      <c r="W2029" s="137"/>
      <c r="X2029" s="137"/>
      <c r="Y2029" s="137"/>
      <c r="Z2029" s="137"/>
      <c r="AA2029" s="137"/>
      <c r="AB2029" s="137"/>
      <c r="AC2029" s="137"/>
      <c r="AD2029" s="137"/>
      <c r="AE2029" s="137"/>
      <c r="AF2029" s="137"/>
      <c r="AG2029" s="337">
        <v>2025</v>
      </c>
      <c r="AH2029" s="126" t="s">
        <v>3054</v>
      </c>
      <c r="AI2029" s="126"/>
      <c r="AJ2029" s="134">
        <f t="shared" si="394"/>
        <v>1936</v>
      </c>
      <c r="AK2029" s="35" t="s">
        <v>153</v>
      </c>
      <c r="AL2029" s="134" t="str">
        <f t="shared" si="395"/>
        <v>1936.</v>
      </c>
      <c r="AM2029" s="140"/>
      <c r="AN2029" s="35"/>
      <c r="AO2029" s="193"/>
    </row>
    <row r="2030" spans="1:41" ht="22.5" hidden="1" customHeight="1" x14ac:dyDescent="0.25">
      <c r="A2030" s="68" t="s">
        <v>5120</v>
      </c>
      <c r="B2030" s="25">
        <v>3683</v>
      </c>
      <c r="C2030" s="36" t="s">
        <v>1356</v>
      </c>
      <c r="D2030" s="25">
        <v>1973</v>
      </c>
      <c r="E2030" s="108" t="s">
        <v>2932</v>
      </c>
      <c r="F2030" s="68" t="s">
        <v>2934</v>
      </c>
      <c r="G2030" s="25">
        <v>2</v>
      </c>
      <c r="H2030" s="25">
        <v>3</v>
      </c>
      <c r="I2030" s="137">
        <v>1967.8</v>
      </c>
      <c r="J2030" s="137">
        <v>856.2</v>
      </c>
      <c r="K2030" s="137">
        <v>856.2</v>
      </c>
      <c r="L2030" s="30">
        <v>34</v>
      </c>
      <c r="M2030" s="138">
        <f>R2030+T2030+V2030+X2030+Z2030+AB2030+AE2030+AF2030</f>
        <v>469200</v>
      </c>
      <c r="N2030" s="142"/>
      <c r="O2030" s="135"/>
      <c r="P2030" s="135"/>
      <c r="Q2030" s="137">
        <f>M2030</f>
        <v>469200</v>
      </c>
      <c r="R2030" s="138">
        <v>469200</v>
      </c>
      <c r="S2030" s="145"/>
      <c r="T2030" s="138"/>
      <c r="U2030" s="138"/>
      <c r="V2030" s="138"/>
      <c r="W2030" s="138"/>
      <c r="X2030" s="138"/>
      <c r="Y2030" s="138"/>
      <c r="Z2030" s="138"/>
      <c r="AA2030" s="138"/>
      <c r="AB2030" s="138"/>
      <c r="AC2030" s="137"/>
      <c r="AD2030" s="137"/>
      <c r="AE2030" s="137"/>
      <c r="AF2030" s="138"/>
      <c r="AG2030" s="337">
        <v>2025</v>
      </c>
      <c r="AH2030" s="141" t="s">
        <v>3052</v>
      </c>
      <c r="AI2030" s="141"/>
      <c r="AJ2030" s="134">
        <f t="shared" si="394"/>
        <v>1937</v>
      </c>
      <c r="AK2030" s="35" t="s">
        <v>153</v>
      </c>
      <c r="AL2030" s="134" t="str">
        <f t="shared" si="395"/>
        <v>1937.</v>
      </c>
      <c r="AM2030" s="140"/>
      <c r="AN2030" s="35"/>
      <c r="AO2030" s="193"/>
    </row>
    <row r="2031" spans="1:41" ht="22.5" hidden="1" customHeight="1" x14ac:dyDescent="0.25">
      <c r="A2031" s="68" t="s">
        <v>5121</v>
      </c>
      <c r="B2031" s="25">
        <v>3710</v>
      </c>
      <c r="C2031" s="36" t="s">
        <v>1361</v>
      </c>
      <c r="D2031" s="337">
        <v>1958</v>
      </c>
      <c r="E2031" s="108" t="s">
        <v>2932</v>
      </c>
      <c r="F2031" s="68" t="s">
        <v>2934</v>
      </c>
      <c r="G2031" s="25">
        <v>2</v>
      </c>
      <c r="H2031" s="25">
        <v>2</v>
      </c>
      <c r="I2031" s="137">
        <v>776.5</v>
      </c>
      <c r="J2031" s="137">
        <v>684.9</v>
      </c>
      <c r="K2031" s="336">
        <v>684.9</v>
      </c>
      <c r="L2031" s="337">
        <v>28</v>
      </c>
      <c r="M2031" s="138">
        <f>R2031+T2031+V2031+X2031+Z2031+AB2031+AE2031+AF2031</f>
        <v>252642</v>
      </c>
      <c r="N2031" s="142"/>
      <c r="O2031" s="135"/>
      <c r="P2031" s="135"/>
      <c r="Q2031" s="137">
        <f>M2031</f>
        <v>252642</v>
      </c>
      <c r="R2031" s="138">
        <v>252642</v>
      </c>
      <c r="S2031" s="145"/>
      <c r="T2031" s="138"/>
      <c r="U2031" s="138"/>
      <c r="V2031" s="138"/>
      <c r="W2031" s="138"/>
      <c r="X2031" s="138"/>
      <c r="Y2031" s="138"/>
      <c r="Z2031" s="138"/>
      <c r="AA2031" s="138"/>
      <c r="AB2031" s="138"/>
      <c r="AC2031" s="137"/>
      <c r="AD2031" s="137"/>
      <c r="AE2031" s="138"/>
      <c r="AF2031" s="138"/>
      <c r="AG2031" s="337">
        <v>2025</v>
      </c>
      <c r="AH2031" s="141" t="s">
        <v>3049</v>
      </c>
      <c r="AI2031" s="141"/>
      <c r="AJ2031" s="134">
        <f t="shared" si="394"/>
        <v>1938</v>
      </c>
      <c r="AK2031" s="35" t="s">
        <v>153</v>
      </c>
      <c r="AL2031" s="134" t="str">
        <f t="shared" si="395"/>
        <v>1938.</v>
      </c>
      <c r="AM2031" s="140"/>
      <c r="AN2031" s="35"/>
      <c r="AO2031" s="193"/>
    </row>
    <row r="2032" spans="1:41" ht="22.5" hidden="1" customHeight="1" x14ac:dyDescent="0.25">
      <c r="A2032" s="68" t="s">
        <v>5122</v>
      </c>
      <c r="B2032" s="25">
        <v>3707</v>
      </c>
      <c r="C2032" s="37" t="s">
        <v>922</v>
      </c>
      <c r="D2032" s="337">
        <v>1959</v>
      </c>
      <c r="E2032" s="108" t="s">
        <v>2932</v>
      </c>
      <c r="F2032" s="68" t="s">
        <v>2934</v>
      </c>
      <c r="G2032" s="25">
        <v>2</v>
      </c>
      <c r="H2032" s="25">
        <v>2</v>
      </c>
      <c r="I2032" s="137">
        <v>780.6</v>
      </c>
      <c r="J2032" s="137">
        <v>692.4</v>
      </c>
      <c r="K2032" s="336">
        <v>692.4</v>
      </c>
      <c r="L2032" s="337">
        <v>27</v>
      </c>
      <c r="M2032" s="137">
        <f t="shared" ref="M2032:M2035" si="400">R2032+T2032+V2032+X2032+Z2032+AB2032+AE2032+AF2032</f>
        <v>185770</v>
      </c>
      <c r="N2032" s="135"/>
      <c r="O2032" s="135"/>
      <c r="P2032" s="135"/>
      <c r="Q2032" s="137">
        <f t="shared" ref="Q2032:Q2035" si="401">M2032</f>
        <v>185770</v>
      </c>
      <c r="R2032" s="137">
        <v>185770</v>
      </c>
      <c r="S2032" s="30"/>
      <c r="T2032" s="137"/>
      <c r="U2032" s="137"/>
      <c r="V2032" s="137"/>
      <c r="W2032" s="137"/>
      <c r="X2032" s="137"/>
      <c r="Y2032" s="137"/>
      <c r="Z2032" s="137"/>
      <c r="AA2032" s="137"/>
      <c r="AB2032" s="137"/>
      <c r="AC2032" s="137"/>
      <c r="AD2032" s="137"/>
      <c r="AE2032" s="137"/>
      <c r="AF2032" s="137"/>
      <c r="AG2032" s="337">
        <v>2025</v>
      </c>
      <c r="AH2032" s="126" t="s">
        <v>3048</v>
      </c>
      <c r="AI2032" s="126"/>
      <c r="AJ2032" s="134">
        <f t="shared" si="394"/>
        <v>1939</v>
      </c>
      <c r="AK2032" s="35" t="s">
        <v>153</v>
      </c>
      <c r="AL2032" s="134" t="str">
        <f t="shared" si="395"/>
        <v>1939.</v>
      </c>
      <c r="AM2032" s="140"/>
      <c r="AN2032" s="35"/>
      <c r="AO2032" s="193"/>
    </row>
    <row r="2033" spans="1:43" ht="22.5" hidden="1" customHeight="1" x14ac:dyDescent="0.25">
      <c r="A2033" s="68" t="s">
        <v>5123</v>
      </c>
      <c r="B2033" s="25">
        <v>3719</v>
      </c>
      <c r="C2033" s="36" t="s">
        <v>118</v>
      </c>
      <c r="D2033" s="25">
        <v>1990</v>
      </c>
      <c r="E2033" s="68" t="s">
        <v>2932</v>
      </c>
      <c r="F2033" s="68" t="s">
        <v>2934</v>
      </c>
      <c r="G2033" s="25">
        <v>2</v>
      </c>
      <c r="H2033" s="25">
        <v>3</v>
      </c>
      <c r="I2033" s="139">
        <v>952.5</v>
      </c>
      <c r="J2033" s="137">
        <v>805.5</v>
      </c>
      <c r="K2033" s="139">
        <v>805.5</v>
      </c>
      <c r="L2033" s="25">
        <v>32</v>
      </c>
      <c r="M2033" s="138">
        <f t="shared" si="400"/>
        <v>500150</v>
      </c>
      <c r="N2033" s="142"/>
      <c r="O2033" s="135"/>
      <c r="P2033" s="135"/>
      <c r="Q2033" s="137">
        <f t="shared" si="401"/>
        <v>500150</v>
      </c>
      <c r="R2033" s="138">
        <v>500150</v>
      </c>
      <c r="S2033" s="145"/>
      <c r="T2033" s="137"/>
      <c r="U2033" s="138"/>
      <c r="V2033" s="138"/>
      <c r="W2033" s="138"/>
      <c r="X2033" s="138"/>
      <c r="Y2033" s="138"/>
      <c r="Z2033" s="138"/>
      <c r="AA2033" s="138"/>
      <c r="AB2033" s="138"/>
      <c r="AC2033" s="137"/>
      <c r="AD2033" s="137"/>
      <c r="AE2033" s="138"/>
      <c r="AF2033" s="138"/>
      <c r="AG2033" s="337">
        <v>2025</v>
      </c>
      <c r="AH2033" s="141" t="s">
        <v>3048</v>
      </c>
      <c r="AI2033" s="141"/>
      <c r="AJ2033" s="134">
        <f t="shared" si="394"/>
        <v>1940</v>
      </c>
      <c r="AK2033" s="35" t="s">
        <v>153</v>
      </c>
      <c r="AL2033" s="134" t="str">
        <f t="shared" si="395"/>
        <v>1940.</v>
      </c>
      <c r="AM2033" s="140"/>
      <c r="AN2033" s="35"/>
      <c r="AO2033" s="193"/>
    </row>
    <row r="2034" spans="1:43" ht="22.5" hidden="1" customHeight="1" x14ac:dyDescent="0.25">
      <c r="A2034" s="68" t="s">
        <v>5124</v>
      </c>
      <c r="B2034" s="25">
        <v>3676</v>
      </c>
      <c r="C2034" s="37" t="s">
        <v>920</v>
      </c>
      <c r="D2034" s="337">
        <v>1935</v>
      </c>
      <c r="E2034" s="108" t="s">
        <v>2932</v>
      </c>
      <c r="F2034" s="68" t="s">
        <v>2935</v>
      </c>
      <c r="G2034" s="25">
        <v>2</v>
      </c>
      <c r="H2034" s="25">
        <v>1</v>
      </c>
      <c r="I2034" s="137">
        <v>521.5</v>
      </c>
      <c r="J2034" s="137">
        <v>459.9</v>
      </c>
      <c r="K2034" s="336">
        <v>459.9</v>
      </c>
      <c r="L2034" s="337">
        <v>15</v>
      </c>
      <c r="M2034" s="137">
        <f t="shared" si="400"/>
        <v>217208</v>
      </c>
      <c r="N2034" s="135"/>
      <c r="O2034" s="135"/>
      <c r="P2034" s="135"/>
      <c r="Q2034" s="137">
        <f t="shared" si="401"/>
        <v>217208</v>
      </c>
      <c r="R2034" s="137">
        <v>217208</v>
      </c>
      <c r="S2034" s="30"/>
      <c r="T2034" s="137"/>
      <c r="U2034" s="137"/>
      <c r="V2034" s="137"/>
      <c r="W2034" s="137"/>
      <c r="X2034" s="137"/>
      <c r="Y2034" s="137"/>
      <c r="Z2034" s="137"/>
      <c r="AA2034" s="137"/>
      <c r="AB2034" s="137"/>
      <c r="AC2034" s="137"/>
      <c r="AD2034" s="137"/>
      <c r="AE2034" s="137"/>
      <c r="AF2034" s="137"/>
      <c r="AG2034" s="337">
        <v>2025</v>
      </c>
      <c r="AH2034" s="126" t="s">
        <v>3048</v>
      </c>
      <c r="AI2034" s="126"/>
      <c r="AJ2034" s="134">
        <f t="shared" si="394"/>
        <v>1941</v>
      </c>
      <c r="AK2034" s="35" t="s">
        <v>153</v>
      </c>
      <c r="AL2034" s="134" t="str">
        <f t="shared" si="395"/>
        <v>1941.</v>
      </c>
      <c r="AM2034" s="140"/>
      <c r="AN2034" s="35"/>
      <c r="AO2034" s="193"/>
    </row>
    <row r="2035" spans="1:43" ht="22.5" hidden="1" customHeight="1" x14ac:dyDescent="0.25">
      <c r="A2035" s="68" t="s">
        <v>5125</v>
      </c>
      <c r="B2035" s="25">
        <v>3701</v>
      </c>
      <c r="C2035" s="36" t="s">
        <v>1358</v>
      </c>
      <c r="D2035" s="25">
        <v>1948</v>
      </c>
      <c r="E2035" s="68" t="s">
        <v>2932</v>
      </c>
      <c r="F2035" s="68" t="s">
        <v>2935</v>
      </c>
      <c r="G2035" s="25">
        <v>2</v>
      </c>
      <c r="H2035" s="25">
        <v>1</v>
      </c>
      <c r="I2035" s="139">
        <v>413.2</v>
      </c>
      <c r="J2035" s="139">
        <v>289.89999999999998</v>
      </c>
      <c r="K2035" s="139">
        <v>289.89999999999998</v>
      </c>
      <c r="L2035" s="25">
        <v>10</v>
      </c>
      <c r="M2035" s="137">
        <f t="shared" si="400"/>
        <v>1167560</v>
      </c>
      <c r="N2035" s="137"/>
      <c r="O2035" s="137"/>
      <c r="P2035" s="137"/>
      <c r="Q2035" s="137">
        <f t="shared" si="401"/>
        <v>1167560</v>
      </c>
      <c r="R2035" s="137"/>
      <c r="S2035" s="30"/>
      <c r="T2035" s="137"/>
      <c r="U2035" s="137"/>
      <c r="V2035" s="137"/>
      <c r="W2035" s="137"/>
      <c r="X2035" s="137"/>
      <c r="Y2035" s="137">
        <v>340</v>
      </c>
      <c r="Z2035" s="137">
        <f>Y2035*3434</f>
        <v>1167560</v>
      </c>
      <c r="AA2035" s="137"/>
      <c r="AB2035" s="137"/>
      <c r="AC2035" s="137"/>
      <c r="AD2035" s="137"/>
      <c r="AE2035" s="137"/>
      <c r="AF2035" s="137"/>
      <c r="AG2035" s="337">
        <v>2025</v>
      </c>
      <c r="AH2035" s="126"/>
      <c r="AI2035" s="126"/>
      <c r="AJ2035" s="134">
        <f t="shared" si="394"/>
        <v>1942</v>
      </c>
      <c r="AK2035" s="35" t="s">
        <v>153</v>
      </c>
      <c r="AL2035" s="134" t="str">
        <f t="shared" si="395"/>
        <v>1942.</v>
      </c>
      <c r="AM2035" s="140"/>
      <c r="AN2035" s="35"/>
      <c r="AO2035" s="193"/>
    </row>
    <row r="2036" spans="1:43" ht="22.5" hidden="1" customHeight="1" x14ac:dyDescent="0.25">
      <c r="A2036" s="68" t="s">
        <v>5126</v>
      </c>
      <c r="B2036" s="25">
        <v>3706</v>
      </c>
      <c r="C2036" s="36" t="s">
        <v>1359</v>
      </c>
      <c r="D2036" s="337">
        <v>1958</v>
      </c>
      <c r="E2036" s="108" t="s">
        <v>2932</v>
      </c>
      <c r="F2036" s="68" t="s">
        <v>2934</v>
      </c>
      <c r="G2036" s="25">
        <v>2</v>
      </c>
      <c r="H2036" s="25">
        <v>2</v>
      </c>
      <c r="I2036" s="137">
        <v>759.7</v>
      </c>
      <c r="J2036" s="137">
        <v>672.7</v>
      </c>
      <c r="K2036" s="336">
        <v>672.7</v>
      </c>
      <c r="L2036" s="337">
        <v>22</v>
      </c>
      <c r="M2036" s="138">
        <f>R2036+T2036+V2036+X2036+Z2036+AB2036+AE2036+AF2036</f>
        <v>215670</v>
      </c>
      <c r="N2036" s="142"/>
      <c r="O2036" s="135"/>
      <c r="P2036" s="135"/>
      <c r="Q2036" s="137">
        <f>M2036</f>
        <v>215670</v>
      </c>
      <c r="R2036" s="138">
        <v>215670</v>
      </c>
      <c r="S2036" s="145"/>
      <c r="T2036" s="138"/>
      <c r="U2036" s="138"/>
      <c r="V2036" s="138"/>
      <c r="W2036" s="138"/>
      <c r="X2036" s="138"/>
      <c r="Y2036" s="138"/>
      <c r="Z2036" s="138"/>
      <c r="AA2036" s="138"/>
      <c r="AB2036" s="138"/>
      <c r="AC2036" s="137"/>
      <c r="AD2036" s="137"/>
      <c r="AE2036" s="138"/>
      <c r="AF2036" s="138"/>
      <c r="AG2036" s="337">
        <v>2025</v>
      </c>
      <c r="AH2036" s="141" t="s">
        <v>3049</v>
      </c>
      <c r="AI2036" s="141"/>
      <c r="AJ2036" s="134">
        <f t="shared" si="394"/>
        <v>1943</v>
      </c>
      <c r="AK2036" s="35" t="s">
        <v>153</v>
      </c>
      <c r="AL2036" s="134" t="str">
        <f t="shared" si="395"/>
        <v>1943.</v>
      </c>
      <c r="AM2036" s="140"/>
      <c r="AN2036" s="35"/>
      <c r="AO2036" s="193"/>
    </row>
    <row r="2037" spans="1:43" ht="22.5" hidden="1" customHeight="1" x14ac:dyDescent="0.25">
      <c r="A2037" s="68" t="s">
        <v>5127</v>
      </c>
      <c r="B2037" s="25">
        <v>3715</v>
      </c>
      <c r="C2037" s="37" t="s">
        <v>923</v>
      </c>
      <c r="D2037" s="337">
        <v>1966</v>
      </c>
      <c r="E2037" s="108" t="s">
        <v>2932</v>
      </c>
      <c r="F2037" s="68" t="s">
        <v>2934</v>
      </c>
      <c r="G2037" s="25">
        <v>2</v>
      </c>
      <c r="H2037" s="25">
        <v>2</v>
      </c>
      <c r="I2037" s="137">
        <v>527.5</v>
      </c>
      <c r="J2037" s="137">
        <v>464.5</v>
      </c>
      <c r="K2037" s="336">
        <v>464.5</v>
      </c>
      <c r="L2037" s="337">
        <v>20</v>
      </c>
      <c r="M2037" s="137">
        <f t="shared" ref="M2037:M2046" si="402">R2037+T2037+V2037+X2037+Z2037+AB2037+AE2037+AF2037</f>
        <v>736542</v>
      </c>
      <c r="N2037" s="135"/>
      <c r="O2037" s="135"/>
      <c r="P2037" s="135"/>
      <c r="Q2037" s="137">
        <f t="shared" ref="Q2037:Q2046" si="403">M2037</f>
        <v>736542</v>
      </c>
      <c r="R2037" s="137">
        <f>314262+422280</f>
        <v>736542</v>
      </c>
      <c r="S2037" s="30"/>
      <c r="T2037" s="137"/>
      <c r="U2037" s="137"/>
      <c r="V2037" s="137"/>
      <c r="W2037" s="137"/>
      <c r="X2037" s="137"/>
      <c r="Y2037" s="137"/>
      <c r="Z2037" s="137"/>
      <c r="AA2037" s="137"/>
      <c r="AB2037" s="137"/>
      <c r="AC2037" s="137"/>
      <c r="AD2037" s="137"/>
      <c r="AE2037" s="137"/>
      <c r="AF2037" s="137"/>
      <c r="AG2037" s="337">
        <v>2025</v>
      </c>
      <c r="AH2037" s="126" t="s">
        <v>3054</v>
      </c>
      <c r="AI2037" s="126"/>
      <c r="AJ2037" s="134">
        <f t="shared" si="394"/>
        <v>1944</v>
      </c>
      <c r="AK2037" s="35" t="s">
        <v>153</v>
      </c>
      <c r="AL2037" s="134" t="str">
        <f t="shared" si="395"/>
        <v>1944.</v>
      </c>
      <c r="AM2037" s="140"/>
      <c r="AN2037" s="35"/>
      <c r="AO2037" s="193"/>
    </row>
    <row r="2038" spans="1:43" ht="22.5" hidden="1" customHeight="1" x14ac:dyDescent="0.25">
      <c r="A2038" s="68" t="s">
        <v>5128</v>
      </c>
      <c r="B2038" s="25">
        <v>3681</v>
      </c>
      <c r="C2038" s="36" t="s">
        <v>1355</v>
      </c>
      <c r="D2038" s="337">
        <v>1968</v>
      </c>
      <c r="E2038" s="108" t="s">
        <v>2932</v>
      </c>
      <c r="F2038" s="68" t="s">
        <v>2934</v>
      </c>
      <c r="G2038" s="25">
        <v>2</v>
      </c>
      <c r="H2038" s="25">
        <v>1</v>
      </c>
      <c r="I2038" s="137">
        <v>356.5</v>
      </c>
      <c r="J2038" s="137">
        <v>331</v>
      </c>
      <c r="K2038" s="336">
        <v>331</v>
      </c>
      <c r="L2038" s="337">
        <v>10</v>
      </c>
      <c r="M2038" s="137">
        <f t="shared" si="402"/>
        <v>102888</v>
      </c>
      <c r="N2038" s="137"/>
      <c r="O2038" s="137"/>
      <c r="P2038" s="137"/>
      <c r="Q2038" s="137">
        <f t="shared" si="403"/>
        <v>102888</v>
      </c>
      <c r="R2038" s="137">
        <v>102888</v>
      </c>
      <c r="S2038" s="30"/>
      <c r="T2038" s="137"/>
      <c r="U2038" s="137"/>
      <c r="V2038" s="137"/>
      <c r="W2038" s="137"/>
      <c r="X2038" s="137"/>
      <c r="Y2038" s="137"/>
      <c r="Z2038" s="137"/>
      <c r="AA2038" s="137"/>
      <c r="AB2038" s="137"/>
      <c r="AC2038" s="137"/>
      <c r="AD2038" s="137"/>
      <c r="AE2038" s="137"/>
      <c r="AF2038" s="137"/>
      <c r="AG2038" s="337">
        <v>2025</v>
      </c>
      <c r="AH2038" s="157" t="s">
        <v>3048</v>
      </c>
      <c r="AI2038" s="157"/>
      <c r="AJ2038" s="134">
        <f t="shared" si="394"/>
        <v>1945</v>
      </c>
      <c r="AK2038" s="35" t="s">
        <v>153</v>
      </c>
      <c r="AL2038" s="134" t="str">
        <f t="shared" si="395"/>
        <v>1945.</v>
      </c>
      <c r="AM2038" s="140"/>
      <c r="AN2038" s="35"/>
      <c r="AO2038" s="193"/>
    </row>
    <row r="2039" spans="1:43" ht="22.5" hidden="1" customHeight="1" x14ac:dyDescent="0.25">
      <c r="A2039" s="68" t="s">
        <v>5129</v>
      </c>
      <c r="B2039" s="25">
        <v>5529</v>
      </c>
      <c r="C2039" s="36" t="s">
        <v>1127</v>
      </c>
      <c r="D2039" s="25">
        <v>1968</v>
      </c>
      <c r="E2039" s="68" t="s">
        <v>2932</v>
      </c>
      <c r="F2039" s="68" t="s">
        <v>2934</v>
      </c>
      <c r="G2039" s="25">
        <v>2</v>
      </c>
      <c r="H2039" s="25">
        <v>1</v>
      </c>
      <c r="I2039" s="139">
        <v>411.8</v>
      </c>
      <c r="J2039" s="137">
        <v>365</v>
      </c>
      <c r="K2039" s="139">
        <v>365</v>
      </c>
      <c r="L2039" s="25">
        <v>15</v>
      </c>
      <c r="M2039" s="138">
        <f t="shared" si="402"/>
        <v>385830</v>
      </c>
      <c r="N2039" s="142"/>
      <c r="O2039" s="135"/>
      <c r="P2039" s="135"/>
      <c r="Q2039" s="137">
        <f t="shared" si="403"/>
        <v>385830</v>
      </c>
      <c r="R2039" s="138">
        <v>385830</v>
      </c>
      <c r="S2039" s="145"/>
      <c r="T2039" s="138"/>
      <c r="U2039" s="138"/>
      <c r="V2039" s="138"/>
      <c r="W2039" s="138"/>
      <c r="X2039" s="138"/>
      <c r="Y2039" s="138"/>
      <c r="Z2039" s="138"/>
      <c r="AA2039" s="138"/>
      <c r="AB2039" s="138"/>
      <c r="AC2039" s="137"/>
      <c r="AD2039" s="137"/>
      <c r="AE2039" s="138"/>
      <c r="AF2039" s="138"/>
      <c r="AG2039" s="337">
        <v>2025</v>
      </c>
      <c r="AH2039" s="141" t="s">
        <v>3048</v>
      </c>
      <c r="AI2039" s="141"/>
      <c r="AJ2039" s="134">
        <f t="shared" si="394"/>
        <v>1946</v>
      </c>
      <c r="AK2039" s="35" t="s">
        <v>153</v>
      </c>
      <c r="AL2039" s="134" t="str">
        <f t="shared" si="395"/>
        <v>1946.</v>
      </c>
      <c r="AM2039" s="140"/>
      <c r="AN2039" s="35"/>
      <c r="AO2039" s="193"/>
    </row>
    <row r="2040" spans="1:43" ht="22.5" hidden="1" customHeight="1" x14ac:dyDescent="0.25">
      <c r="A2040" s="68" t="s">
        <v>5130</v>
      </c>
      <c r="B2040" s="25">
        <v>3734</v>
      </c>
      <c r="C2040" s="36" t="s">
        <v>766</v>
      </c>
      <c r="D2040" s="25">
        <v>1970</v>
      </c>
      <c r="E2040" s="68" t="s">
        <v>2932</v>
      </c>
      <c r="F2040" s="68" t="s">
        <v>2934</v>
      </c>
      <c r="G2040" s="25">
        <v>2</v>
      </c>
      <c r="H2040" s="25">
        <v>3</v>
      </c>
      <c r="I2040" s="139">
        <v>1955.3</v>
      </c>
      <c r="J2040" s="137">
        <v>896</v>
      </c>
      <c r="K2040" s="139">
        <v>896</v>
      </c>
      <c r="L2040" s="25">
        <v>47</v>
      </c>
      <c r="M2040" s="138">
        <f t="shared" si="402"/>
        <v>422280</v>
      </c>
      <c r="N2040" s="142"/>
      <c r="O2040" s="135"/>
      <c r="P2040" s="135"/>
      <c r="Q2040" s="137">
        <f t="shared" si="403"/>
        <v>422280</v>
      </c>
      <c r="R2040" s="137">
        <v>422280</v>
      </c>
      <c r="S2040" s="145"/>
      <c r="T2040" s="138"/>
      <c r="U2040" s="138"/>
      <c r="V2040" s="138"/>
      <c r="W2040" s="138"/>
      <c r="X2040" s="138"/>
      <c r="Y2040" s="138"/>
      <c r="Z2040" s="138"/>
      <c r="AA2040" s="138"/>
      <c r="AB2040" s="138"/>
      <c r="AC2040" s="137"/>
      <c r="AD2040" s="137"/>
      <c r="AE2040" s="138"/>
      <c r="AF2040" s="138"/>
      <c r="AG2040" s="337">
        <v>2025</v>
      </c>
      <c r="AH2040" s="141" t="s">
        <v>3052</v>
      </c>
      <c r="AI2040" s="141"/>
      <c r="AJ2040" s="134">
        <f t="shared" si="394"/>
        <v>1947</v>
      </c>
      <c r="AK2040" s="35" t="s">
        <v>153</v>
      </c>
      <c r="AL2040" s="134" t="str">
        <f t="shared" si="395"/>
        <v>1947.</v>
      </c>
      <c r="AM2040" s="140"/>
      <c r="AN2040" s="35"/>
      <c r="AO2040" s="193"/>
    </row>
    <row r="2041" spans="1:43" ht="22.5" hidden="1" customHeight="1" x14ac:dyDescent="0.25">
      <c r="A2041" s="68" t="s">
        <v>5131</v>
      </c>
      <c r="B2041" s="25">
        <v>3646</v>
      </c>
      <c r="C2041" s="36" t="s">
        <v>915</v>
      </c>
      <c r="D2041" s="25">
        <v>2009</v>
      </c>
      <c r="E2041" s="108" t="s">
        <v>2932</v>
      </c>
      <c r="F2041" s="68" t="s">
        <v>2934</v>
      </c>
      <c r="G2041" s="25">
        <v>2</v>
      </c>
      <c r="H2041" s="25">
        <v>1</v>
      </c>
      <c r="I2041" s="137">
        <v>381.8</v>
      </c>
      <c r="J2041" s="137">
        <v>200</v>
      </c>
      <c r="K2041" s="137">
        <v>200</v>
      </c>
      <c r="L2041" s="30">
        <v>14</v>
      </c>
      <c r="M2041" s="137">
        <f t="shared" si="402"/>
        <v>2765610</v>
      </c>
      <c r="N2041" s="137"/>
      <c r="O2041" s="137"/>
      <c r="P2041" s="137"/>
      <c r="Q2041" s="137">
        <f t="shared" si="403"/>
        <v>2765610</v>
      </c>
      <c r="R2041" s="137">
        <f>1498770+1266840</f>
        <v>2765610</v>
      </c>
      <c r="S2041" s="30"/>
      <c r="T2041" s="137"/>
      <c r="U2041" s="137"/>
      <c r="V2041" s="137"/>
      <c r="W2041" s="137"/>
      <c r="X2041" s="137"/>
      <c r="Y2041" s="137"/>
      <c r="Z2041" s="137"/>
      <c r="AA2041" s="137"/>
      <c r="AB2041" s="137"/>
      <c r="AC2041" s="137"/>
      <c r="AD2041" s="137"/>
      <c r="AE2041" s="137"/>
      <c r="AF2041" s="137"/>
      <c r="AG2041" s="337">
        <v>2025</v>
      </c>
      <c r="AH2041" s="157" t="s">
        <v>3066</v>
      </c>
      <c r="AI2041" s="157"/>
      <c r="AJ2041" s="134">
        <f t="shared" si="394"/>
        <v>1948</v>
      </c>
      <c r="AK2041" s="35" t="s">
        <v>153</v>
      </c>
      <c r="AL2041" s="134" t="str">
        <f t="shared" si="395"/>
        <v>1948.</v>
      </c>
      <c r="AM2041" s="140"/>
      <c r="AN2041" s="35"/>
      <c r="AO2041" s="193"/>
    </row>
    <row r="2042" spans="1:43" ht="22.5" hidden="1" customHeight="1" x14ac:dyDescent="0.25">
      <c r="A2042" s="68" t="s">
        <v>5132</v>
      </c>
      <c r="B2042" s="25">
        <v>3673</v>
      </c>
      <c r="C2042" s="36" t="s">
        <v>1353</v>
      </c>
      <c r="D2042" s="25">
        <v>1934</v>
      </c>
      <c r="E2042" s="68" t="s">
        <v>2932</v>
      </c>
      <c r="F2042" s="68" t="s">
        <v>2935</v>
      </c>
      <c r="G2042" s="25">
        <v>2</v>
      </c>
      <c r="H2042" s="25">
        <v>2</v>
      </c>
      <c r="I2042" s="139">
        <v>519.70000000000005</v>
      </c>
      <c r="J2042" s="139">
        <v>456.9</v>
      </c>
      <c r="K2042" s="139">
        <v>456.9</v>
      </c>
      <c r="L2042" s="25">
        <v>23</v>
      </c>
      <c r="M2042" s="137">
        <f t="shared" si="402"/>
        <v>1105095.2000000002</v>
      </c>
      <c r="N2042" s="137"/>
      <c r="O2042" s="137"/>
      <c r="P2042" s="137"/>
      <c r="Q2042" s="137">
        <f t="shared" si="403"/>
        <v>1105095.2000000002</v>
      </c>
      <c r="R2042" s="137">
        <v>209508</v>
      </c>
      <c r="S2042" s="30"/>
      <c r="T2042" s="137"/>
      <c r="U2042" s="137"/>
      <c r="V2042" s="137"/>
      <c r="W2042" s="137"/>
      <c r="X2042" s="137"/>
      <c r="Y2042" s="137">
        <v>260.8</v>
      </c>
      <c r="Z2042" s="137">
        <f>Y2042*3434</f>
        <v>895587.20000000007</v>
      </c>
      <c r="AA2042" s="137"/>
      <c r="AB2042" s="137"/>
      <c r="AC2042" s="137"/>
      <c r="AD2042" s="137"/>
      <c r="AE2042" s="137"/>
      <c r="AF2042" s="137"/>
      <c r="AG2042" s="337">
        <v>2025</v>
      </c>
      <c r="AH2042" s="157" t="s">
        <v>3082</v>
      </c>
      <c r="AI2042" s="157"/>
      <c r="AJ2042" s="134">
        <f t="shared" si="394"/>
        <v>1949</v>
      </c>
      <c r="AK2042" s="35" t="s">
        <v>153</v>
      </c>
      <c r="AL2042" s="134" t="str">
        <f t="shared" si="395"/>
        <v>1949.</v>
      </c>
      <c r="AM2042" s="140"/>
      <c r="AN2042" s="35"/>
      <c r="AO2042" s="193"/>
    </row>
    <row r="2043" spans="1:43" ht="22.5" hidden="1" customHeight="1" x14ac:dyDescent="0.25">
      <c r="A2043" s="68" t="s">
        <v>5133</v>
      </c>
      <c r="B2043" s="25">
        <v>3672</v>
      </c>
      <c r="C2043" s="37" t="s">
        <v>1186</v>
      </c>
      <c r="D2043" s="25">
        <v>1934</v>
      </c>
      <c r="E2043" s="108" t="s">
        <v>2932</v>
      </c>
      <c r="F2043" s="68" t="s">
        <v>2935</v>
      </c>
      <c r="G2043" s="25">
        <v>2</v>
      </c>
      <c r="H2043" s="25">
        <v>1</v>
      </c>
      <c r="I2043" s="137">
        <v>260.8</v>
      </c>
      <c r="J2043" s="137">
        <v>236.8</v>
      </c>
      <c r="K2043" s="137">
        <v>236.8</v>
      </c>
      <c r="L2043" s="30">
        <v>9</v>
      </c>
      <c r="M2043" s="138">
        <f t="shared" si="402"/>
        <v>212589</v>
      </c>
      <c r="N2043" s="135"/>
      <c r="O2043" s="135"/>
      <c r="P2043" s="135"/>
      <c r="Q2043" s="137">
        <f t="shared" si="403"/>
        <v>212589</v>
      </c>
      <c r="R2043" s="138">
        <v>212589</v>
      </c>
      <c r="S2043" s="145"/>
      <c r="T2043" s="138"/>
      <c r="U2043" s="138"/>
      <c r="V2043" s="138"/>
      <c r="W2043" s="138"/>
      <c r="X2043" s="138"/>
      <c r="Y2043" s="138"/>
      <c r="Z2043" s="138"/>
      <c r="AA2043" s="137"/>
      <c r="AB2043" s="137"/>
      <c r="AC2043" s="137"/>
      <c r="AD2043" s="137"/>
      <c r="AE2043" s="138"/>
      <c r="AF2043" s="138"/>
      <c r="AG2043" s="337">
        <v>2025</v>
      </c>
      <c r="AH2043" s="141" t="s">
        <v>3049</v>
      </c>
      <c r="AI2043" s="141"/>
      <c r="AJ2043" s="134">
        <f t="shared" si="394"/>
        <v>1950</v>
      </c>
      <c r="AK2043" s="35" t="s">
        <v>153</v>
      </c>
      <c r="AL2043" s="134" t="str">
        <f t="shared" si="395"/>
        <v>1950.</v>
      </c>
      <c r="AM2043" s="140"/>
      <c r="AN2043" s="35"/>
      <c r="AO2043" s="193"/>
    </row>
    <row r="2044" spans="1:43" ht="22.5" hidden="1" customHeight="1" x14ac:dyDescent="0.25">
      <c r="A2044" s="68" t="s">
        <v>5134</v>
      </c>
      <c r="B2044" s="25">
        <v>3633</v>
      </c>
      <c r="C2044" s="36" t="s">
        <v>761</v>
      </c>
      <c r="D2044" s="25">
        <v>1964</v>
      </c>
      <c r="E2044" s="68" t="s">
        <v>2932</v>
      </c>
      <c r="F2044" s="68" t="s">
        <v>2933</v>
      </c>
      <c r="G2044" s="25">
        <v>2</v>
      </c>
      <c r="H2044" s="25">
        <v>1</v>
      </c>
      <c r="I2044" s="139">
        <v>342.2</v>
      </c>
      <c r="J2044" s="137">
        <v>210.7</v>
      </c>
      <c r="K2044" s="139">
        <v>210.7</v>
      </c>
      <c r="L2044" s="25">
        <v>6</v>
      </c>
      <c r="M2044" s="138">
        <f t="shared" si="402"/>
        <v>437668</v>
      </c>
      <c r="N2044" s="138"/>
      <c r="O2044" s="138"/>
      <c r="P2044" s="138"/>
      <c r="Q2044" s="137">
        <f t="shared" si="403"/>
        <v>437668</v>
      </c>
      <c r="R2044" s="138"/>
      <c r="S2044" s="145"/>
      <c r="T2044" s="138"/>
      <c r="U2044" s="138"/>
      <c r="V2044" s="138"/>
      <c r="W2044" s="138"/>
      <c r="X2044" s="138"/>
      <c r="Y2044" s="138">
        <v>308</v>
      </c>
      <c r="Z2044" s="138">
        <f>Y2044*1421</f>
        <v>437668</v>
      </c>
      <c r="AA2044" s="138"/>
      <c r="AB2044" s="138"/>
      <c r="AC2044" s="138"/>
      <c r="AD2044" s="138"/>
      <c r="AE2044" s="137"/>
      <c r="AF2044" s="138"/>
      <c r="AG2044" s="337">
        <v>2025</v>
      </c>
      <c r="AH2044" s="126"/>
      <c r="AI2044" s="126"/>
      <c r="AJ2044" s="134">
        <f t="shared" si="394"/>
        <v>1951</v>
      </c>
      <c r="AK2044" s="35" t="s">
        <v>153</v>
      </c>
      <c r="AL2044" s="134" t="str">
        <f t="shared" si="395"/>
        <v>1951.</v>
      </c>
      <c r="AM2044" s="140"/>
      <c r="AN2044" s="35"/>
      <c r="AO2044" s="193"/>
    </row>
    <row r="2045" spans="1:43" ht="22.5" hidden="1" customHeight="1" x14ac:dyDescent="0.25">
      <c r="A2045" s="68" t="s">
        <v>5135</v>
      </c>
      <c r="B2045" s="25">
        <v>3634</v>
      </c>
      <c r="C2045" s="36" t="s">
        <v>762</v>
      </c>
      <c r="D2045" s="25">
        <v>1974</v>
      </c>
      <c r="E2045" s="68" t="s">
        <v>2932</v>
      </c>
      <c r="F2045" s="68" t="s">
        <v>2934</v>
      </c>
      <c r="G2045" s="25">
        <v>2</v>
      </c>
      <c r="H2045" s="25">
        <v>2</v>
      </c>
      <c r="I2045" s="139">
        <v>771.6</v>
      </c>
      <c r="J2045" s="137">
        <v>453.9</v>
      </c>
      <c r="K2045" s="139">
        <v>453.9</v>
      </c>
      <c r="L2045" s="25">
        <v>31</v>
      </c>
      <c r="M2045" s="138">
        <f t="shared" si="402"/>
        <v>1936020</v>
      </c>
      <c r="N2045" s="142"/>
      <c r="O2045" s="135"/>
      <c r="P2045" s="135"/>
      <c r="Q2045" s="137">
        <f t="shared" si="403"/>
        <v>1936020</v>
      </c>
      <c r="R2045" s="138"/>
      <c r="S2045" s="145"/>
      <c r="T2045" s="138"/>
      <c r="U2045" s="138"/>
      <c r="V2045" s="138"/>
      <c r="W2045" s="138"/>
      <c r="X2045" s="138"/>
      <c r="Y2045" s="138">
        <v>615</v>
      </c>
      <c r="Z2045" s="138">
        <f>Y2045*3148</f>
        <v>1936020</v>
      </c>
      <c r="AA2045" s="138"/>
      <c r="AB2045" s="138"/>
      <c r="AC2045" s="137"/>
      <c r="AD2045" s="137"/>
      <c r="AE2045" s="137"/>
      <c r="AF2045" s="138"/>
      <c r="AG2045" s="337">
        <v>2025</v>
      </c>
      <c r="AH2045" s="126"/>
      <c r="AI2045" s="126"/>
      <c r="AJ2045" s="134">
        <f t="shared" si="394"/>
        <v>1952</v>
      </c>
      <c r="AK2045" s="35" t="s">
        <v>153</v>
      </c>
      <c r="AL2045" s="134" t="str">
        <f t="shared" si="395"/>
        <v>1952.</v>
      </c>
      <c r="AM2045" s="140"/>
      <c r="AN2045" s="35"/>
      <c r="AO2045" s="193"/>
    </row>
    <row r="2046" spans="1:43" s="14" customFormat="1" ht="22.5" hidden="1" customHeight="1" x14ac:dyDescent="0.25">
      <c r="A2046" s="68" t="s">
        <v>5136</v>
      </c>
      <c r="B2046" s="68">
        <v>3666</v>
      </c>
      <c r="C2046" s="36" t="s">
        <v>2646</v>
      </c>
      <c r="D2046" s="68">
        <v>1952</v>
      </c>
      <c r="E2046" s="68" t="s">
        <v>2932</v>
      </c>
      <c r="F2046" s="68" t="s">
        <v>2935</v>
      </c>
      <c r="G2046" s="25">
        <v>2</v>
      </c>
      <c r="H2046" s="25">
        <v>1</v>
      </c>
      <c r="I2046" s="139">
        <v>337.9</v>
      </c>
      <c r="J2046" s="137">
        <v>286.8</v>
      </c>
      <c r="K2046" s="139">
        <v>286.8</v>
      </c>
      <c r="L2046" s="25">
        <v>7</v>
      </c>
      <c r="M2046" s="138">
        <f t="shared" si="402"/>
        <v>1130584.3999999999</v>
      </c>
      <c r="N2046" s="142"/>
      <c r="O2046" s="135"/>
      <c r="P2046" s="135"/>
      <c r="Q2046" s="137">
        <f t="shared" si="403"/>
        <v>1130584.3999999999</v>
      </c>
      <c r="R2046" s="137">
        <v>91456</v>
      </c>
      <c r="S2046" s="145"/>
      <c r="T2046" s="138"/>
      <c r="U2046" s="138"/>
      <c r="V2046" s="138"/>
      <c r="W2046" s="138"/>
      <c r="X2046" s="138"/>
      <c r="Y2046" s="138">
        <v>302.60000000000002</v>
      </c>
      <c r="Z2046" s="138">
        <f>Y2046*3434</f>
        <v>1039128.4</v>
      </c>
      <c r="AA2046" s="138"/>
      <c r="AB2046" s="138"/>
      <c r="AC2046" s="137"/>
      <c r="AD2046" s="137"/>
      <c r="AE2046" s="137"/>
      <c r="AF2046" s="158"/>
      <c r="AG2046" s="337">
        <v>2025</v>
      </c>
      <c r="AH2046" s="129" t="s">
        <v>3048</v>
      </c>
      <c r="AI2046" s="129"/>
      <c r="AJ2046" s="134">
        <f t="shared" si="394"/>
        <v>1953</v>
      </c>
      <c r="AK2046" s="35" t="s">
        <v>153</v>
      </c>
      <c r="AL2046" s="134" t="str">
        <f t="shared" si="395"/>
        <v>1953.</v>
      </c>
      <c r="AM2046" s="140"/>
      <c r="AN2046" s="299"/>
      <c r="AO2046" s="193"/>
      <c r="AQ2046" s="21"/>
    </row>
    <row r="2047" spans="1:43" ht="22.5" hidden="1" customHeight="1" x14ac:dyDescent="0.25">
      <c r="A2047" s="68" t="s">
        <v>5137</v>
      </c>
      <c r="B2047" s="25">
        <v>3747</v>
      </c>
      <c r="C2047" s="36" t="s">
        <v>119</v>
      </c>
      <c r="D2047" s="25">
        <v>1970</v>
      </c>
      <c r="E2047" s="68" t="s">
        <v>2932</v>
      </c>
      <c r="F2047" s="68" t="s">
        <v>2934</v>
      </c>
      <c r="G2047" s="25">
        <v>2</v>
      </c>
      <c r="H2047" s="25">
        <v>3</v>
      </c>
      <c r="I2047" s="139">
        <v>2232.12</v>
      </c>
      <c r="J2047" s="137">
        <v>913.2</v>
      </c>
      <c r="K2047" s="139">
        <v>913.2</v>
      </c>
      <c r="L2047" s="25">
        <v>34</v>
      </c>
      <c r="M2047" s="138">
        <f t="shared" ref="M2047:M2052" si="404">R2047+T2047+V2047+X2047+Z2047+AB2047+AE2047+AF2047</f>
        <v>564479</v>
      </c>
      <c r="N2047" s="142"/>
      <c r="O2047" s="135"/>
      <c r="P2047" s="135"/>
      <c r="Q2047" s="137">
        <f t="shared" ref="Q2047:Q2055" si="405">M2047</f>
        <v>564479</v>
      </c>
      <c r="R2047" s="138">
        <v>564479</v>
      </c>
      <c r="S2047" s="145"/>
      <c r="T2047" s="138"/>
      <c r="U2047" s="138"/>
      <c r="V2047" s="138"/>
      <c r="W2047" s="138"/>
      <c r="X2047" s="138"/>
      <c r="Y2047" s="138"/>
      <c r="Z2047" s="138"/>
      <c r="AA2047" s="138"/>
      <c r="AB2047" s="138"/>
      <c r="AC2047" s="137"/>
      <c r="AD2047" s="137"/>
      <c r="AE2047" s="137"/>
      <c r="AF2047" s="138"/>
      <c r="AG2047" s="337">
        <v>2025</v>
      </c>
      <c r="AH2047" s="141" t="s">
        <v>3050</v>
      </c>
      <c r="AI2047" s="141"/>
      <c r="AJ2047" s="134">
        <f t="shared" si="394"/>
        <v>1954</v>
      </c>
      <c r="AK2047" s="35" t="s">
        <v>153</v>
      </c>
      <c r="AL2047" s="134" t="str">
        <f t="shared" si="395"/>
        <v>1954.</v>
      </c>
      <c r="AM2047" s="140"/>
      <c r="AN2047" s="35"/>
      <c r="AO2047" s="193"/>
    </row>
    <row r="2048" spans="1:43" ht="22.5" hidden="1" customHeight="1" x14ac:dyDescent="0.25">
      <c r="A2048" s="68" t="s">
        <v>5138</v>
      </c>
      <c r="B2048" s="25">
        <v>3750</v>
      </c>
      <c r="C2048" s="36" t="s">
        <v>913</v>
      </c>
      <c r="D2048" s="25">
        <v>1970</v>
      </c>
      <c r="E2048" s="108" t="s">
        <v>2932</v>
      </c>
      <c r="F2048" s="68" t="s">
        <v>2934</v>
      </c>
      <c r="G2048" s="25">
        <v>2</v>
      </c>
      <c r="H2048" s="25">
        <v>3</v>
      </c>
      <c r="I2048" s="137">
        <v>2201.6</v>
      </c>
      <c r="J2048" s="137">
        <v>915</v>
      </c>
      <c r="K2048" s="137">
        <v>915</v>
      </c>
      <c r="L2048" s="30">
        <v>51</v>
      </c>
      <c r="M2048" s="137">
        <f t="shared" si="404"/>
        <v>564479</v>
      </c>
      <c r="N2048" s="137"/>
      <c r="O2048" s="137"/>
      <c r="P2048" s="137"/>
      <c r="Q2048" s="137">
        <f t="shared" si="405"/>
        <v>564479</v>
      </c>
      <c r="R2048" s="137">
        <v>564479</v>
      </c>
      <c r="S2048" s="30"/>
      <c r="T2048" s="137"/>
      <c r="U2048" s="137"/>
      <c r="V2048" s="137"/>
      <c r="W2048" s="137"/>
      <c r="X2048" s="137"/>
      <c r="Y2048" s="137"/>
      <c r="Z2048" s="137"/>
      <c r="AA2048" s="137"/>
      <c r="AB2048" s="137"/>
      <c r="AC2048" s="137"/>
      <c r="AD2048" s="137"/>
      <c r="AE2048" s="137"/>
      <c r="AF2048" s="137"/>
      <c r="AG2048" s="337">
        <v>2025</v>
      </c>
      <c r="AH2048" s="157" t="s">
        <v>3050</v>
      </c>
      <c r="AI2048" s="157"/>
      <c r="AJ2048" s="134">
        <f t="shared" si="394"/>
        <v>1955</v>
      </c>
      <c r="AK2048" s="35" t="s">
        <v>153</v>
      </c>
      <c r="AL2048" s="134" t="str">
        <f t="shared" si="395"/>
        <v>1955.</v>
      </c>
      <c r="AM2048" s="140"/>
      <c r="AN2048" s="35"/>
      <c r="AO2048" s="193"/>
    </row>
    <row r="2049" spans="1:41" ht="22.5" hidden="1" customHeight="1" x14ac:dyDescent="0.25">
      <c r="A2049" s="68" t="s">
        <v>5139</v>
      </c>
      <c r="B2049" s="25">
        <v>3749</v>
      </c>
      <c r="C2049" s="37" t="s">
        <v>919</v>
      </c>
      <c r="D2049" s="337">
        <v>1970</v>
      </c>
      <c r="E2049" s="108" t="s">
        <v>2932</v>
      </c>
      <c r="F2049" s="68" t="s">
        <v>2934</v>
      </c>
      <c r="G2049" s="25">
        <v>2</v>
      </c>
      <c r="H2049" s="25">
        <v>2</v>
      </c>
      <c r="I2049" s="137">
        <v>2244.8000000000002</v>
      </c>
      <c r="J2049" s="137">
        <v>914.2</v>
      </c>
      <c r="K2049" s="336">
        <v>914.2</v>
      </c>
      <c r="L2049" s="337">
        <v>45</v>
      </c>
      <c r="M2049" s="137">
        <f t="shared" si="404"/>
        <v>357250</v>
      </c>
      <c r="N2049" s="135"/>
      <c r="O2049" s="135"/>
      <c r="P2049" s="135"/>
      <c r="Q2049" s="137">
        <f t="shared" si="405"/>
        <v>357250</v>
      </c>
      <c r="R2049" s="137">
        <v>357250</v>
      </c>
      <c r="S2049" s="30"/>
      <c r="T2049" s="137"/>
      <c r="U2049" s="137"/>
      <c r="V2049" s="137"/>
      <c r="W2049" s="137"/>
      <c r="X2049" s="137"/>
      <c r="Y2049" s="137"/>
      <c r="Z2049" s="137"/>
      <c r="AA2049" s="137"/>
      <c r="AB2049" s="137"/>
      <c r="AC2049" s="137"/>
      <c r="AD2049" s="137"/>
      <c r="AE2049" s="137"/>
      <c r="AF2049" s="137"/>
      <c r="AG2049" s="337">
        <v>2025</v>
      </c>
      <c r="AH2049" s="126" t="s">
        <v>3048</v>
      </c>
      <c r="AI2049" s="126"/>
      <c r="AJ2049" s="134">
        <f t="shared" si="394"/>
        <v>1956</v>
      </c>
      <c r="AK2049" s="35" t="s">
        <v>153</v>
      </c>
      <c r="AL2049" s="134" t="str">
        <f t="shared" si="395"/>
        <v>1956.</v>
      </c>
      <c r="AM2049" s="140"/>
      <c r="AN2049" s="35"/>
      <c r="AO2049" s="193"/>
    </row>
    <row r="2050" spans="1:41" ht="22.5" hidden="1" customHeight="1" x14ac:dyDescent="0.25">
      <c r="A2050" s="68" t="s">
        <v>5140</v>
      </c>
      <c r="B2050" s="25">
        <v>3697</v>
      </c>
      <c r="C2050" s="36" t="s">
        <v>1168</v>
      </c>
      <c r="D2050" s="25">
        <v>1971</v>
      </c>
      <c r="E2050" s="68" t="s">
        <v>2932</v>
      </c>
      <c r="F2050" s="68" t="s">
        <v>2934</v>
      </c>
      <c r="G2050" s="25">
        <v>2</v>
      </c>
      <c r="H2050" s="25">
        <v>2</v>
      </c>
      <c r="I2050" s="139">
        <v>1286.2</v>
      </c>
      <c r="J2050" s="137">
        <v>742.4</v>
      </c>
      <c r="K2050" s="139">
        <v>742.4</v>
      </c>
      <c r="L2050" s="25">
        <v>34</v>
      </c>
      <c r="M2050" s="138">
        <f t="shared" si="404"/>
        <v>552296</v>
      </c>
      <c r="N2050" s="142"/>
      <c r="O2050" s="135"/>
      <c r="P2050" s="135"/>
      <c r="Q2050" s="137">
        <f t="shared" si="405"/>
        <v>552296</v>
      </c>
      <c r="R2050" s="138">
        <v>552296</v>
      </c>
      <c r="S2050" s="145"/>
      <c r="T2050" s="138"/>
      <c r="U2050" s="138"/>
      <c r="V2050" s="138"/>
      <c r="W2050" s="138"/>
      <c r="X2050" s="138"/>
      <c r="Y2050" s="138"/>
      <c r="Z2050" s="138"/>
      <c r="AA2050" s="138"/>
      <c r="AB2050" s="138"/>
      <c r="AC2050" s="137"/>
      <c r="AD2050" s="137"/>
      <c r="AE2050" s="137"/>
      <c r="AF2050" s="138"/>
      <c r="AG2050" s="337">
        <v>2025</v>
      </c>
      <c r="AH2050" s="141" t="s">
        <v>3050</v>
      </c>
      <c r="AI2050" s="141"/>
      <c r="AJ2050" s="134">
        <f t="shared" si="394"/>
        <v>1957</v>
      </c>
      <c r="AK2050" s="35" t="s">
        <v>153</v>
      </c>
      <c r="AL2050" s="134" t="str">
        <f t="shared" si="395"/>
        <v>1957.</v>
      </c>
      <c r="AM2050" s="140"/>
      <c r="AN2050" s="35"/>
      <c r="AO2050" s="193"/>
    </row>
    <row r="2051" spans="1:41" ht="22.5" hidden="1" customHeight="1" x14ac:dyDescent="0.25">
      <c r="A2051" s="68" t="s">
        <v>5141</v>
      </c>
      <c r="B2051" s="25">
        <v>3726</v>
      </c>
      <c r="C2051" s="36" t="s">
        <v>910</v>
      </c>
      <c r="D2051" s="25">
        <v>1972</v>
      </c>
      <c r="E2051" s="108" t="s">
        <v>2932</v>
      </c>
      <c r="F2051" s="68" t="s">
        <v>2934</v>
      </c>
      <c r="G2051" s="25">
        <v>4</v>
      </c>
      <c r="H2051" s="25">
        <v>3</v>
      </c>
      <c r="I2051" s="137">
        <v>2327</v>
      </c>
      <c r="J2051" s="137">
        <v>1524.3</v>
      </c>
      <c r="K2051" s="137">
        <v>1009.4</v>
      </c>
      <c r="L2051" s="30">
        <v>84</v>
      </c>
      <c r="M2051" s="137">
        <f t="shared" si="404"/>
        <v>2293428</v>
      </c>
      <c r="N2051" s="137"/>
      <c r="O2051" s="137"/>
      <c r="P2051" s="137"/>
      <c r="Q2051" s="137">
        <f t="shared" si="405"/>
        <v>2293428</v>
      </c>
      <c r="R2051" s="137">
        <v>739200</v>
      </c>
      <c r="S2051" s="30"/>
      <c r="T2051" s="137"/>
      <c r="U2051" s="137"/>
      <c r="V2051" s="137"/>
      <c r="W2051" s="137">
        <v>702</v>
      </c>
      <c r="X2051" s="137">
        <f>W2051*2214</f>
        <v>1554228</v>
      </c>
      <c r="Y2051" s="137"/>
      <c r="Z2051" s="137"/>
      <c r="AA2051" s="137"/>
      <c r="AB2051" s="137"/>
      <c r="AC2051" s="137"/>
      <c r="AD2051" s="137"/>
      <c r="AE2051" s="137"/>
      <c r="AF2051" s="137"/>
      <c r="AG2051" s="337">
        <v>2025</v>
      </c>
      <c r="AH2051" s="126" t="s">
        <v>3051</v>
      </c>
      <c r="AI2051" s="126"/>
      <c r="AJ2051" s="134">
        <f t="shared" si="394"/>
        <v>1958</v>
      </c>
      <c r="AK2051" s="35" t="s">
        <v>153</v>
      </c>
      <c r="AL2051" s="134" t="str">
        <f t="shared" si="395"/>
        <v>1958.</v>
      </c>
      <c r="AM2051" s="140"/>
      <c r="AN2051" s="35"/>
      <c r="AO2051" s="193"/>
    </row>
    <row r="2052" spans="1:41" ht="22.5" hidden="1" customHeight="1" x14ac:dyDescent="0.25">
      <c r="A2052" s="68" t="s">
        <v>5142</v>
      </c>
      <c r="B2052" s="25">
        <v>3748</v>
      </c>
      <c r="C2052" s="36" t="s">
        <v>912</v>
      </c>
      <c r="D2052" s="25">
        <v>1970</v>
      </c>
      <c r="E2052" s="108" t="s">
        <v>2932</v>
      </c>
      <c r="F2052" s="68" t="s">
        <v>2934</v>
      </c>
      <c r="G2052" s="25">
        <v>2</v>
      </c>
      <c r="H2052" s="25">
        <v>3</v>
      </c>
      <c r="I2052" s="137">
        <v>2232.12</v>
      </c>
      <c r="J2052" s="137">
        <v>913.2</v>
      </c>
      <c r="K2052" s="137">
        <v>913.2</v>
      </c>
      <c r="L2052" s="30">
        <v>41</v>
      </c>
      <c r="M2052" s="137">
        <f t="shared" si="404"/>
        <v>357250</v>
      </c>
      <c r="N2052" s="137"/>
      <c r="O2052" s="137"/>
      <c r="P2052" s="137"/>
      <c r="Q2052" s="137">
        <f t="shared" si="405"/>
        <v>357250</v>
      </c>
      <c r="R2052" s="137">
        <v>357250</v>
      </c>
      <c r="S2052" s="30"/>
      <c r="T2052" s="137"/>
      <c r="U2052" s="137"/>
      <c r="V2052" s="137"/>
      <c r="W2052" s="137"/>
      <c r="X2052" s="137"/>
      <c r="Y2052" s="137"/>
      <c r="Z2052" s="137"/>
      <c r="AA2052" s="137"/>
      <c r="AB2052" s="137"/>
      <c r="AC2052" s="137"/>
      <c r="AD2052" s="137"/>
      <c r="AE2052" s="137"/>
      <c r="AF2052" s="137"/>
      <c r="AG2052" s="337">
        <v>2025</v>
      </c>
      <c r="AH2052" s="157" t="s">
        <v>3048</v>
      </c>
      <c r="AI2052" s="157"/>
      <c r="AJ2052" s="134">
        <f t="shared" si="394"/>
        <v>1959</v>
      </c>
      <c r="AK2052" s="35" t="s">
        <v>153</v>
      </c>
      <c r="AL2052" s="134" t="str">
        <f t="shared" si="395"/>
        <v>1959.</v>
      </c>
      <c r="AM2052" s="140"/>
      <c r="AN2052" s="35"/>
      <c r="AO2052" s="193"/>
    </row>
    <row r="2053" spans="1:41" ht="22.5" hidden="1" customHeight="1" x14ac:dyDescent="0.25">
      <c r="A2053" s="68" t="s">
        <v>5143</v>
      </c>
      <c r="B2053" s="25">
        <v>3728</v>
      </c>
      <c r="C2053" s="36" t="s">
        <v>2978</v>
      </c>
      <c r="D2053" s="25">
        <v>1980</v>
      </c>
      <c r="E2053" s="68" t="s">
        <v>2932</v>
      </c>
      <c r="F2053" s="68" t="s">
        <v>2934</v>
      </c>
      <c r="G2053" s="25">
        <v>5</v>
      </c>
      <c r="H2053" s="25">
        <v>2</v>
      </c>
      <c r="I2053" s="139">
        <v>3770.7</v>
      </c>
      <c r="J2053" s="137">
        <v>2799.5</v>
      </c>
      <c r="K2053" s="139">
        <v>2799.5</v>
      </c>
      <c r="L2053" s="25">
        <v>129</v>
      </c>
      <c r="M2053" s="138">
        <f>R2053+T2053+V2053+X2053+Z2053+AB2053+AE2053+AF2053</f>
        <v>1714800</v>
      </c>
      <c r="N2053" s="142"/>
      <c r="O2053" s="135"/>
      <c r="P2053" s="135"/>
      <c r="Q2053" s="137">
        <f>M2053</f>
        <v>1714800</v>
      </c>
      <c r="R2053" s="138">
        <v>1714800</v>
      </c>
      <c r="S2053" s="145"/>
      <c r="T2053" s="138"/>
      <c r="U2053" s="138"/>
      <c r="V2053" s="138"/>
      <c r="W2053" s="138"/>
      <c r="X2053" s="138"/>
      <c r="Y2053" s="138"/>
      <c r="Z2053" s="138"/>
      <c r="AA2053" s="138"/>
      <c r="AB2053" s="138"/>
      <c r="AC2053" s="137"/>
      <c r="AD2053" s="137"/>
      <c r="AE2053" s="138"/>
      <c r="AF2053" s="138"/>
      <c r="AG2053" s="337">
        <v>2025</v>
      </c>
      <c r="AH2053" s="141" t="s">
        <v>3048</v>
      </c>
      <c r="AI2053" s="141"/>
      <c r="AJ2053" s="134">
        <f t="shared" si="394"/>
        <v>1960</v>
      </c>
      <c r="AK2053" s="35" t="s">
        <v>153</v>
      </c>
      <c r="AL2053" s="134" t="str">
        <f t="shared" si="395"/>
        <v>1960.</v>
      </c>
      <c r="AM2053" s="140"/>
      <c r="AN2053" s="35"/>
      <c r="AO2053" s="193"/>
    </row>
    <row r="2054" spans="1:41" ht="22.5" hidden="1" customHeight="1" x14ac:dyDescent="0.25">
      <c r="A2054" s="68" t="s">
        <v>5144</v>
      </c>
      <c r="B2054" s="25">
        <v>3686</v>
      </c>
      <c r="C2054" s="343" t="s">
        <v>3202</v>
      </c>
      <c r="D2054" s="329">
        <v>1975</v>
      </c>
      <c r="E2054" s="329" t="s">
        <v>2932</v>
      </c>
      <c r="F2054" s="329" t="s">
        <v>2934</v>
      </c>
      <c r="G2054" s="12">
        <v>2</v>
      </c>
      <c r="H2054" s="12">
        <v>2</v>
      </c>
      <c r="I2054" s="344">
        <v>1926.5</v>
      </c>
      <c r="J2054" s="345">
        <v>854</v>
      </c>
      <c r="K2054" s="344">
        <v>854</v>
      </c>
      <c r="L2054" s="346">
        <v>34</v>
      </c>
      <c r="M2054" s="138">
        <f>R2054+T2054+V2054+X2054+Z2054+AB2054+AE2054+AF2054</f>
        <v>3889391</v>
      </c>
      <c r="N2054" s="142"/>
      <c r="O2054" s="135"/>
      <c r="P2054" s="135"/>
      <c r="Q2054" s="137">
        <f>M2054</f>
        <v>3889391</v>
      </c>
      <c r="R2054" s="138"/>
      <c r="S2054" s="145"/>
      <c r="T2054" s="138"/>
      <c r="U2054" s="138">
        <v>517</v>
      </c>
      <c r="V2054" s="138">
        <f>U2054*7523</f>
        <v>3889391</v>
      </c>
      <c r="W2054" s="138"/>
      <c r="X2054" s="138"/>
      <c r="Y2054" s="138"/>
      <c r="Z2054" s="138"/>
      <c r="AA2054" s="138"/>
      <c r="AB2054" s="138"/>
      <c r="AC2054" s="137"/>
      <c r="AD2054" s="137"/>
      <c r="AE2054" s="138"/>
      <c r="AF2054" s="138"/>
      <c r="AG2054" s="337">
        <v>2025</v>
      </c>
      <c r="AH2054" s="141"/>
      <c r="AI2054" s="141"/>
      <c r="AJ2054" s="134">
        <f t="shared" si="394"/>
        <v>1961</v>
      </c>
      <c r="AK2054" s="35" t="s">
        <v>153</v>
      </c>
      <c r="AL2054" s="134" t="str">
        <f t="shared" si="395"/>
        <v>1961.</v>
      </c>
      <c r="AM2054" s="140"/>
      <c r="AN2054" s="35"/>
      <c r="AO2054" s="193"/>
    </row>
    <row r="2055" spans="1:41" ht="22.5" hidden="1" customHeight="1" x14ac:dyDescent="0.25">
      <c r="A2055" s="68"/>
      <c r="B2055" s="25"/>
      <c r="C2055" s="160" t="s">
        <v>120</v>
      </c>
      <c r="D2055" s="25"/>
      <c r="E2055" s="68"/>
      <c r="F2055" s="68"/>
      <c r="G2055" s="25"/>
      <c r="H2055" s="25"/>
      <c r="I2055" s="135">
        <f>I2056+I2057+I2058</f>
        <v>8494.5</v>
      </c>
      <c r="J2055" s="135">
        <f t="shared" ref="J2055:AB2055" si="406">J2056+J2057+J2058</f>
        <v>7770.5</v>
      </c>
      <c r="K2055" s="135">
        <f t="shared" si="406"/>
        <v>7671.3</v>
      </c>
      <c r="L2055" s="103">
        <f t="shared" si="406"/>
        <v>317</v>
      </c>
      <c r="M2055" s="135">
        <f t="shared" si="406"/>
        <v>19981110.800000001</v>
      </c>
      <c r="N2055" s="135"/>
      <c r="O2055" s="135"/>
      <c r="P2055" s="135"/>
      <c r="Q2055" s="135">
        <f t="shared" si="405"/>
        <v>19981110.800000001</v>
      </c>
      <c r="R2055" s="135">
        <f t="shared" si="406"/>
        <v>2587484</v>
      </c>
      <c r="S2055" s="103"/>
      <c r="T2055" s="135"/>
      <c r="U2055" s="135">
        <f t="shared" si="406"/>
        <v>2254.1999999999998</v>
      </c>
      <c r="V2055" s="135">
        <f t="shared" si="406"/>
        <v>16958346.600000001</v>
      </c>
      <c r="W2055" s="135"/>
      <c r="X2055" s="135"/>
      <c r="Y2055" s="135"/>
      <c r="Z2055" s="135"/>
      <c r="AA2055" s="135">
        <f t="shared" si="406"/>
        <v>162.6</v>
      </c>
      <c r="AB2055" s="135">
        <f t="shared" si="406"/>
        <v>435280.19999999995</v>
      </c>
      <c r="AC2055" s="135"/>
      <c r="AD2055" s="135"/>
      <c r="AE2055" s="135"/>
      <c r="AF2055" s="135"/>
      <c r="AG2055" s="283"/>
      <c r="AH2055" s="166"/>
      <c r="AI2055" s="166"/>
      <c r="AM2055" s="223"/>
      <c r="AN2055" s="35"/>
      <c r="AO2055" s="193"/>
    </row>
    <row r="2056" spans="1:41" ht="22.5" hidden="1" customHeight="1" x14ac:dyDescent="0.25">
      <c r="A2056" s="68"/>
      <c r="B2056" s="25"/>
      <c r="C2056" s="160" t="s">
        <v>1190</v>
      </c>
      <c r="D2056" s="25"/>
      <c r="E2056" s="68"/>
      <c r="F2056" s="68"/>
      <c r="G2056" s="25"/>
      <c r="H2056" s="25"/>
      <c r="I2056" s="135"/>
      <c r="J2056" s="135"/>
      <c r="K2056" s="135"/>
      <c r="L2056" s="103"/>
      <c r="M2056" s="135"/>
      <c r="N2056" s="135"/>
      <c r="O2056" s="135"/>
      <c r="P2056" s="135"/>
      <c r="Q2056" s="135"/>
      <c r="R2056" s="135"/>
      <c r="S2056" s="103"/>
      <c r="T2056" s="135"/>
      <c r="U2056" s="135"/>
      <c r="V2056" s="135"/>
      <c r="W2056" s="135"/>
      <c r="X2056" s="135"/>
      <c r="Y2056" s="135"/>
      <c r="Z2056" s="135"/>
      <c r="AA2056" s="135"/>
      <c r="AB2056" s="135"/>
      <c r="AC2056" s="135"/>
      <c r="AD2056" s="135"/>
      <c r="AE2056" s="135"/>
      <c r="AF2056" s="135"/>
      <c r="AG2056" s="283"/>
      <c r="AH2056" s="166"/>
      <c r="AI2056" s="166"/>
      <c r="AM2056" s="223"/>
      <c r="AN2056" s="35"/>
      <c r="AO2056" s="193"/>
    </row>
    <row r="2057" spans="1:41" s="33" customFormat="1" ht="22.5" hidden="1" customHeight="1" x14ac:dyDescent="0.25">
      <c r="A2057" s="70"/>
      <c r="B2057" s="45"/>
      <c r="C2057" s="160" t="s">
        <v>1191</v>
      </c>
      <c r="D2057" s="25"/>
      <c r="E2057" s="68"/>
      <c r="F2057" s="68"/>
      <c r="G2057" s="25"/>
      <c r="H2057" s="25"/>
      <c r="I2057" s="135"/>
      <c r="J2057" s="135"/>
      <c r="K2057" s="135"/>
      <c r="L2057" s="103"/>
      <c r="M2057" s="135"/>
      <c r="N2057" s="135"/>
      <c r="O2057" s="135"/>
      <c r="P2057" s="135"/>
      <c r="Q2057" s="135"/>
      <c r="R2057" s="135"/>
      <c r="S2057" s="103"/>
      <c r="T2057" s="135"/>
      <c r="U2057" s="135"/>
      <c r="V2057" s="135"/>
      <c r="W2057" s="135"/>
      <c r="X2057" s="135"/>
      <c r="Y2057" s="135"/>
      <c r="Z2057" s="135"/>
      <c r="AA2057" s="135"/>
      <c r="AB2057" s="135"/>
      <c r="AC2057" s="135"/>
      <c r="AD2057" s="135"/>
      <c r="AE2057" s="135"/>
      <c r="AF2057" s="135"/>
      <c r="AG2057" s="284"/>
      <c r="AH2057" s="219"/>
      <c r="AI2057" s="219"/>
      <c r="AJ2057" s="134"/>
      <c r="AK2057" s="35"/>
      <c r="AL2057" s="134"/>
      <c r="AM2057" s="231"/>
      <c r="AN2057" s="297"/>
      <c r="AO2057" s="193"/>
    </row>
    <row r="2058" spans="1:41" s="33" customFormat="1" ht="22.5" hidden="1" customHeight="1" x14ac:dyDescent="0.25">
      <c r="A2058" s="70"/>
      <c r="B2058" s="45"/>
      <c r="C2058" s="160" t="s">
        <v>1192</v>
      </c>
      <c r="D2058" s="25"/>
      <c r="E2058" s="68"/>
      <c r="F2058" s="68"/>
      <c r="G2058" s="25"/>
      <c r="H2058" s="25"/>
      <c r="I2058" s="135">
        <f>SUM(I2059:I2072)</f>
        <v>8494.5</v>
      </c>
      <c r="J2058" s="135">
        <f t="shared" ref="J2058:AB2058" si="407">SUM(J2059:J2072)</f>
        <v>7770.5</v>
      </c>
      <c r="K2058" s="135">
        <f t="shared" si="407"/>
        <v>7671.3</v>
      </c>
      <c r="L2058" s="103">
        <f t="shared" si="407"/>
        <v>317</v>
      </c>
      <c r="M2058" s="135">
        <f t="shared" si="407"/>
        <v>19981110.800000001</v>
      </c>
      <c r="N2058" s="135"/>
      <c r="O2058" s="135"/>
      <c r="P2058" s="135"/>
      <c r="Q2058" s="135">
        <f>M2058</f>
        <v>19981110.800000001</v>
      </c>
      <c r="R2058" s="135">
        <f t="shared" si="407"/>
        <v>2587484</v>
      </c>
      <c r="S2058" s="103"/>
      <c r="T2058" s="135"/>
      <c r="U2058" s="135">
        <f t="shared" si="407"/>
        <v>2254.1999999999998</v>
      </c>
      <c r="V2058" s="135">
        <f t="shared" si="407"/>
        <v>16958346.600000001</v>
      </c>
      <c r="W2058" s="135"/>
      <c r="X2058" s="135"/>
      <c r="Y2058" s="135"/>
      <c r="Z2058" s="135"/>
      <c r="AA2058" s="135">
        <f t="shared" si="407"/>
        <v>162.6</v>
      </c>
      <c r="AB2058" s="135">
        <f t="shared" si="407"/>
        <v>435280.19999999995</v>
      </c>
      <c r="AC2058" s="135"/>
      <c r="AD2058" s="135"/>
      <c r="AE2058" s="135"/>
      <c r="AF2058" s="135"/>
      <c r="AG2058" s="284"/>
      <c r="AH2058" s="219"/>
      <c r="AI2058" s="219"/>
      <c r="AJ2058" s="134"/>
      <c r="AK2058" s="35"/>
      <c r="AL2058" s="134"/>
      <c r="AM2058" s="231"/>
      <c r="AN2058" s="297"/>
      <c r="AO2058" s="193"/>
    </row>
    <row r="2059" spans="1:41" ht="21.75" hidden="1" customHeight="1" x14ac:dyDescent="0.25">
      <c r="A2059" s="68" t="s">
        <v>5145</v>
      </c>
      <c r="B2059" s="25">
        <v>3753</v>
      </c>
      <c r="C2059" s="36" t="s">
        <v>1231</v>
      </c>
      <c r="D2059" s="25">
        <v>1982</v>
      </c>
      <c r="E2059" s="68" t="s">
        <v>2932</v>
      </c>
      <c r="F2059" s="68" t="s">
        <v>2934</v>
      </c>
      <c r="G2059" s="25">
        <v>2</v>
      </c>
      <c r="H2059" s="25">
        <v>2</v>
      </c>
      <c r="I2059" s="335">
        <v>793.2</v>
      </c>
      <c r="J2059" s="335">
        <v>728.2</v>
      </c>
      <c r="K2059" s="335">
        <v>728.2</v>
      </c>
      <c r="L2059" s="12">
        <v>35</v>
      </c>
      <c r="M2059" s="250">
        <f t="shared" ref="M2059" si="408">R2059+T2059+V2059+X2059+Z2059+AB2059+AE2059+AF2059</f>
        <v>5183347</v>
      </c>
      <c r="N2059" s="250"/>
      <c r="O2059" s="250"/>
      <c r="P2059" s="250"/>
      <c r="Q2059" s="137">
        <f t="shared" ref="Q2059" si="409">M2059</f>
        <v>5183347</v>
      </c>
      <c r="R2059" s="137"/>
      <c r="S2059" s="30"/>
      <c r="T2059" s="137"/>
      <c r="U2059" s="137">
        <v>689</v>
      </c>
      <c r="V2059" s="137">
        <f>U2059*7523</f>
        <v>5183347</v>
      </c>
      <c r="W2059" s="137"/>
      <c r="X2059" s="137"/>
      <c r="Y2059" s="137"/>
      <c r="Z2059" s="137"/>
      <c r="AA2059" s="137"/>
      <c r="AB2059" s="137"/>
      <c r="AC2059" s="135"/>
      <c r="AD2059" s="135"/>
      <c r="AE2059" s="135"/>
      <c r="AF2059" s="135"/>
      <c r="AG2059" s="337">
        <v>2025</v>
      </c>
      <c r="AH2059" s="166"/>
      <c r="AI2059" s="166"/>
      <c r="AJ2059" s="134">
        <f>MAX(AJ2053:AJ2058)+1</f>
        <v>1962</v>
      </c>
      <c r="AK2059" s="35" t="s">
        <v>153</v>
      </c>
      <c r="AL2059" s="134" t="str">
        <f t="shared" si="395"/>
        <v>1962.</v>
      </c>
      <c r="AM2059" s="221"/>
      <c r="AN2059" s="35"/>
      <c r="AO2059" s="193"/>
    </row>
    <row r="2060" spans="1:41" ht="21.75" hidden="1" customHeight="1" x14ac:dyDescent="0.25">
      <c r="A2060" s="68" t="s">
        <v>5146</v>
      </c>
      <c r="B2060" s="25">
        <v>5514</v>
      </c>
      <c r="C2060" s="36" t="s">
        <v>1238</v>
      </c>
      <c r="D2060" s="25">
        <v>1985</v>
      </c>
      <c r="E2060" s="68" t="s">
        <v>2932</v>
      </c>
      <c r="F2060" s="68" t="s">
        <v>2934</v>
      </c>
      <c r="G2060" s="25">
        <v>2</v>
      </c>
      <c r="H2060" s="25">
        <v>3</v>
      </c>
      <c r="I2060" s="139">
        <v>998.8</v>
      </c>
      <c r="J2060" s="139">
        <v>919.2</v>
      </c>
      <c r="K2060" s="139">
        <v>919.2</v>
      </c>
      <c r="L2060" s="25">
        <v>40</v>
      </c>
      <c r="M2060" s="250">
        <f>R2060+T2060+V2060+X2060+Z2060+AB2060+AE2060+AF2060</f>
        <v>328670</v>
      </c>
      <c r="N2060" s="250"/>
      <c r="O2060" s="250"/>
      <c r="P2060" s="250"/>
      <c r="Q2060" s="137">
        <f>M2060</f>
        <v>328670</v>
      </c>
      <c r="R2060" s="250">
        <v>328670</v>
      </c>
      <c r="S2060" s="255"/>
      <c r="T2060" s="250"/>
      <c r="U2060" s="250"/>
      <c r="V2060" s="250"/>
      <c r="W2060" s="250"/>
      <c r="X2060" s="250"/>
      <c r="Y2060" s="250"/>
      <c r="Z2060" s="250"/>
      <c r="AA2060" s="250"/>
      <c r="AB2060" s="250"/>
      <c r="AC2060" s="250"/>
      <c r="AD2060" s="250"/>
      <c r="AE2060" s="250"/>
      <c r="AF2060" s="250"/>
      <c r="AG2060" s="337">
        <v>2025</v>
      </c>
      <c r="AH2060" s="166" t="s">
        <v>3048</v>
      </c>
      <c r="AI2060" s="166"/>
      <c r="AJ2060" s="134">
        <f t="shared" si="394"/>
        <v>1963</v>
      </c>
      <c r="AK2060" s="35" t="s">
        <v>153</v>
      </c>
      <c r="AL2060" s="134" t="str">
        <f t="shared" si="395"/>
        <v>1963.</v>
      </c>
      <c r="AM2060" s="221"/>
      <c r="AN2060" s="35"/>
      <c r="AO2060" s="193"/>
    </row>
    <row r="2061" spans="1:41" ht="22.5" hidden="1" customHeight="1" x14ac:dyDescent="0.25">
      <c r="A2061" s="68" t="s">
        <v>5147</v>
      </c>
      <c r="B2061" s="25">
        <v>3776</v>
      </c>
      <c r="C2061" s="36" t="s">
        <v>3043</v>
      </c>
      <c r="D2061" s="25">
        <v>1977</v>
      </c>
      <c r="E2061" s="68" t="s">
        <v>2932</v>
      </c>
      <c r="F2061" s="68" t="s">
        <v>2934</v>
      </c>
      <c r="G2061" s="25">
        <v>2</v>
      </c>
      <c r="H2061" s="25">
        <v>2</v>
      </c>
      <c r="I2061" s="139">
        <v>794.9</v>
      </c>
      <c r="J2061" s="139">
        <v>732.4</v>
      </c>
      <c r="K2061" s="139">
        <v>732.4</v>
      </c>
      <c r="L2061" s="25">
        <v>30</v>
      </c>
      <c r="M2061" s="250">
        <f>R2061+T2061+V2061+X2061+Z2061+AB2061+AE2061+AF2061</f>
        <v>328670</v>
      </c>
      <c r="N2061" s="250"/>
      <c r="O2061" s="250"/>
      <c r="P2061" s="250"/>
      <c r="Q2061" s="137">
        <f>M2061</f>
        <v>328670</v>
      </c>
      <c r="R2061" s="250">
        <v>328670</v>
      </c>
      <c r="S2061" s="255"/>
      <c r="T2061" s="250"/>
      <c r="U2061" s="250"/>
      <c r="V2061" s="250"/>
      <c r="W2061" s="250"/>
      <c r="X2061" s="250"/>
      <c r="Y2061" s="250"/>
      <c r="Z2061" s="250"/>
      <c r="AA2061" s="250"/>
      <c r="AB2061" s="250"/>
      <c r="AC2061" s="250"/>
      <c r="AD2061" s="250"/>
      <c r="AE2061" s="250"/>
      <c r="AF2061" s="250"/>
      <c r="AG2061" s="337">
        <v>2025</v>
      </c>
      <c r="AH2061" s="223" t="s">
        <v>3048</v>
      </c>
      <c r="AI2061" s="223"/>
      <c r="AJ2061" s="134">
        <f t="shared" si="394"/>
        <v>1964</v>
      </c>
      <c r="AK2061" s="35" t="s">
        <v>153</v>
      </c>
      <c r="AL2061" s="134" t="str">
        <f t="shared" si="395"/>
        <v>1964.</v>
      </c>
      <c r="AM2061" s="221"/>
      <c r="AN2061" s="35"/>
      <c r="AO2061" s="193"/>
    </row>
    <row r="2062" spans="1:41" ht="21.75" hidden="1" customHeight="1" x14ac:dyDescent="0.25">
      <c r="A2062" s="68" t="s">
        <v>5148</v>
      </c>
      <c r="B2062" s="25">
        <v>3764</v>
      </c>
      <c r="C2062" s="36" t="s">
        <v>1233</v>
      </c>
      <c r="D2062" s="25">
        <v>1969</v>
      </c>
      <c r="E2062" s="68" t="s">
        <v>2932</v>
      </c>
      <c r="F2062" s="68" t="s">
        <v>2934</v>
      </c>
      <c r="G2062" s="25">
        <v>2</v>
      </c>
      <c r="H2062" s="25">
        <v>2</v>
      </c>
      <c r="I2062" s="335">
        <v>548.42999999999995</v>
      </c>
      <c r="J2062" s="335">
        <v>497</v>
      </c>
      <c r="K2062" s="335">
        <v>497</v>
      </c>
      <c r="L2062" s="12">
        <v>21</v>
      </c>
      <c r="M2062" s="250">
        <f t="shared" ref="M2062:M2066" si="410">R2062+T2062+V2062+X2062+Z2062+AB2062+AE2062+AF2062</f>
        <v>317238</v>
      </c>
      <c r="N2062" s="250"/>
      <c r="O2062" s="250"/>
      <c r="P2062" s="250"/>
      <c r="Q2062" s="137">
        <f t="shared" ref="Q2062:Q2066" si="411">M2062</f>
        <v>317238</v>
      </c>
      <c r="R2062" s="137">
        <v>317238</v>
      </c>
      <c r="S2062" s="30"/>
      <c r="T2062" s="137"/>
      <c r="U2062" s="137"/>
      <c r="V2062" s="137"/>
      <c r="W2062" s="137"/>
      <c r="X2062" s="137"/>
      <c r="Y2062" s="137"/>
      <c r="Z2062" s="137"/>
      <c r="AA2062" s="137"/>
      <c r="AB2062" s="137"/>
      <c r="AC2062" s="135"/>
      <c r="AD2062" s="135"/>
      <c r="AE2062" s="135"/>
      <c r="AF2062" s="135"/>
      <c r="AG2062" s="337">
        <v>2025</v>
      </c>
      <c r="AH2062" s="166" t="s">
        <v>3048</v>
      </c>
      <c r="AI2062" s="166"/>
      <c r="AJ2062" s="134">
        <f t="shared" si="394"/>
        <v>1965</v>
      </c>
      <c r="AK2062" s="35" t="s">
        <v>153</v>
      </c>
      <c r="AL2062" s="134" t="str">
        <f t="shared" si="395"/>
        <v>1965.</v>
      </c>
      <c r="AM2062" s="221"/>
      <c r="AN2062" s="35"/>
      <c r="AO2062" s="193"/>
    </row>
    <row r="2063" spans="1:41" ht="22.5" hidden="1" customHeight="1" x14ac:dyDescent="0.25">
      <c r="A2063" s="68" t="s">
        <v>5149</v>
      </c>
      <c r="B2063" s="25">
        <v>3780</v>
      </c>
      <c r="C2063" s="36" t="s">
        <v>1236</v>
      </c>
      <c r="D2063" s="25">
        <v>1964</v>
      </c>
      <c r="E2063" s="68" t="s">
        <v>2932</v>
      </c>
      <c r="F2063" s="68" t="s">
        <v>2934</v>
      </c>
      <c r="G2063" s="25">
        <v>2</v>
      </c>
      <c r="H2063" s="25">
        <v>2</v>
      </c>
      <c r="I2063" s="139">
        <v>387.93</v>
      </c>
      <c r="J2063" s="139">
        <v>341</v>
      </c>
      <c r="K2063" s="139">
        <v>341</v>
      </c>
      <c r="L2063" s="25">
        <v>13</v>
      </c>
      <c r="M2063" s="250">
        <f t="shared" si="410"/>
        <v>2676683.4</v>
      </c>
      <c r="N2063" s="250"/>
      <c r="O2063" s="250"/>
      <c r="P2063" s="250"/>
      <c r="Q2063" s="137">
        <f t="shared" si="411"/>
        <v>2676683.4</v>
      </c>
      <c r="R2063" s="250"/>
      <c r="S2063" s="255"/>
      <c r="T2063" s="250"/>
      <c r="U2063" s="250">
        <v>355.8</v>
      </c>
      <c r="V2063" s="250">
        <f>U2063*7523</f>
        <v>2676683.4</v>
      </c>
      <c r="W2063" s="250"/>
      <c r="X2063" s="250"/>
      <c r="Y2063" s="250"/>
      <c r="Z2063" s="250"/>
      <c r="AA2063" s="250"/>
      <c r="AB2063" s="250"/>
      <c r="AC2063" s="137"/>
      <c r="AD2063" s="137"/>
      <c r="AE2063" s="250"/>
      <c r="AF2063" s="250"/>
      <c r="AG2063" s="337">
        <v>2025</v>
      </c>
      <c r="AH2063" s="166"/>
      <c r="AI2063" s="166"/>
      <c r="AJ2063" s="134">
        <f t="shared" si="394"/>
        <v>1966</v>
      </c>
      <c r="AK2063" s="35" t="s">
        <v>153</v>
      </c>
      <c r="AL2063" s="134" t="str">
        <f t="shared" si="395"/>
        <v>1966.</v>
      </c>
      <c r="AM2063" s="221"/>
      <c r="AN2063" s="35"/>
      <c r="AO2063" s="193"/>
    </row>
    <row r="2064" spans="1:41" ht="22.5" hidden="1" customHeight="1" x14ac:dyDescent="0.25">
      <c r="A2064" s="68" t="s">
        <v>5150</v>
      </c>
      <c r="B2064" s="25">
        <v>3772</v>
      </c>
      <c r="C2064" s="333" t="s">
        <v>771</v>
      </c>
      <c r="D2064" s="25">
        <v>1970</v>
      </c>
      <c r="E2064" s="68" t="s">
        <v>2932</v>
      </c>
      <c r="F2064" s="68" t="s">
        <v>2934</v>
      </c>
      <c r="G2064" s="25">
        <v>2</v>
      </c>
      <c r="H2064" s="25">
        <v>2</v>
      </c>
      <c r="I2064" s="335">
        <v>532.12</v>
      </c>
      <c r="J2064" s="137">
        <v>483.7</v>
      </c>
      <c r="K2064" s="335">
        <v>483.7</v>
      </c>
      <c r="L2064" s="12">
        <v>21</v>
      </c>
      <c r="M2064" s="250">
        <f t="shared" si="410"/>
        <v>190067</v>
      </c>
      <c r="N2064" s="250"/>
      <c r="O2064" s="250"/>
      <c r="P2064" s="250"/>
      <c r="Q2064" s="137">
        <f t="shared" si="411"/>
        <v>190067</v>
      </c>
      <c r="R2064" s="250"/>
      <c r="S2064" s="255"/>
      <c r="T2064" s="250"/>
      <c r="U2064" s="250"/>
      <c r="V2064" s="250"/>
      <c r="W2064" s="250"/>
      <c r="X2064" s="250"/>
      <c r="Y2064" s="250"/>
      <c r="Z2064" s="250"/>
      <c r="AA2064" s="250">
        <v>71</v>
      </c>
      <c r="AB2064" s="250">
        <f>AA2064*2677</f>
        <v>190067</v>
      </c>
      <c r="AC2064" s="137"/>
      <c r="AD2064" s="137"/>
      <c r="AE2064" s="137"/>
      <c r="AF2064" s="250"/>
      <c r="AG2064" s="337">
        <v>2025</v>
      </c>
      <c r="AH2064" s="166"/>
      <c r="AI2064" s="166"/>
      <c r="AJ2064" s="134">
        <f t="shared" si="394"/>
        <v>1967</v>
      </c>
      <c r="AK2064" s="35" t="s">
        <v>153</v>
      </c>
      <c r="AL2064" s="134" t="str">
        <f t="shared" si="395"/>
        <v>1967.</v>
      </c>
      <c r="AM2064" s="221"/>
      <c r="AN2064" s="35"/>
      <c r="AO2064" s="193"/>
    </row>
    <row r="2065" spans="1:41" ht="22.5" hidden="1" customHeight="1" x14ac:dyDescent="0.25">
      <c r="A2065" s="68" t="s">
        <v>5151</v>
      </c>
      <c r="B2065" s="25">
        <v>3773</v>
      </c>
      <c r="C2065" s="36" t="s">
        <v>1234</v>
      </c>
      <c r="D2065" s="25">
        <v>1973</v>
      </c>
      <c r="E2065" s="68" t="s">
        <v>2932</v>
      </c>
      <c r="F2065" s="68" t="s">
        <v>2934</v>
      </c>
      <c r="G2065" s="25">
        <v>2</v>
      </c>
      <c r="H2065" s="25">
        <v>2</v>
      </c>
      <c r="I2065" s="335">
        <v>517.98</v>
      </c>
      <c r="J2065" s="335">
        <v>479.4</v>
      </c>
      <c r="K2065" s="335">
        <v>479.4</v>
      </c>
      <c r="L2065" s="12">
        <v>17</v>
      </c>
      <c r="M2065" s="250">
        <f t="shared" si="410"/>
        <v>649760</v>
      </c>
      <c r="N2065" s="250"/>
      <c r="O2065" s="250"/>
      <c r="P2065" s="250"/>
      <c r="Q2065" s="137">
        <f t="shared" si="411"/>
        <v>649760</v>
      </c>
      <c r="R2065" s="250">
        <v>649760</v>
      </c>
      <c r="S2065" s="255"/>
      <c r="T2065" s="250"/>
      <c r="U2065" s="250"/>
      <c r="V2065" s="250"/>
      <c r="W2065" s="250"/>
      <c r="X2065" s="250"/>
      <c r="Y2065" s="250"/>
      <c r="Z2065" s="250"/>
      <c r="AA2065" s="250"/>
      <c r="AB2065" s="250"/>
      <c r="AC2065" s="137"/>
      <c r="AD2065" s="137"/>
      <c r="AE2065" s="137"/>
      <c r="AF2065" s="250"/>
      <c r="AG2065" s="337">
        <v>2025</v>
      </c>
      <c r="AH2065" s="218" t="s">
        <v>3050</v>
      </c>
      <c r="AI2065" s="218"/>
      <c r="AJ2065" s="134">
        <f t="shared" si="394"/>
        <v>1968</v>
      </c>
      <c r="AK2065" s="35" t="s">
        <v>153</v>
      </c>
      <c r="AL2065" s="134" t="str">
        <f t="shared" si="395"/>
        <v>1968.</v>
      </c>
      <c r="AM2065" s="221"/>
      <c r="AN2065" s="35"/>
      <c r="AO2065" s="193"/>
    </row>
    <row r="2066" spans="1:41" ht="22.5" hidden="1" customHeight="1" x14ac:dyDescent="0.25">
      <c r="A2066" s="68" t="s">
        <v>5152</v>
      </c>
      <c r="B2066" s="25">
        <v>3775</v>
      </c>
      <c r="C2066" s="36" t="s">
        <v>3044</v>
      </c>
      <c r="D2066" s="25">
        <v>1972</v>
      </c>
      <c r="E2066" s="68" t="s">
        <v>2932</v>
      </c>
      <c r="F2066" s="68" t="s">
        <v>2934</v>
      </c>
      <c r="G2066" s="25">
        <v>2</v>
      </c>
      <c r="H2066" s="25">
        <v>2</v>
      </c>
      <c r="I2066" s="335">
        <v>557.20000000000005</v>
      </c>
      <c r="J2066" s="335">
        <v>557.20000000000005</v>
      </c>
      <c r="K2066" s="335">
        <v>505.8</v>
      </c>
      <c r="L2066" s="12">
        <v>25</v>
      </c>
      <c r="M2066" s="250">
        <f t="shared" si="410"/>
        <v>3755481.6</v>
      </c>
      <c r="N2066" s="250"/>
      <c r="O2066" s="250"/>
      <c r="P2066" s="250"/>
      <c r="Q2066" s="137">
        <f t="shared" si="411"/>
        <v>3755481.6</v>
      </c>
      <c r="R2066" s="250"/>
      <c r="S2066" s="255"/>
      <c r="T2066" s="250"/>
      <c r="U2066" s="250">
        <v>499.2</v>
      </c>
      <c r="V2066" s="250">
        <f>U2066*7523</f>
        <v>3755481.6</v>
      </c>
      <c r="W2066" s="250"/>
      <c r="X2066" s="250"/>
      <c r="Y2066" s="250"/>
      <c r="Z2066" s="250"/>
      <c r="AA2066" s="250"/>
      <c r="AB2066" s="250"/>
      <c r="AC2066" s="137"/>
      <c r="AD2066" s="137"/>
      <c r="AE2066" s="250"/>
      <c r="AF2066" s="250"/>
      <c r="AG2066" s="337">
        <v>2025</v>
      </c>
      <c r="AH2066" s="166"/>
      <c r="AI2066" s="166"/>
      <c r="AJ2066" s="134">
        <f t="shared" si="394"/>
        <v>1969</v>
      </c>
      <c r="AK2066" s="35" t="s">
        <v>153</v>
      </c>
      <c r="AL2066" s="134" t="str">
        <f t="shared" si="395"/>
        <v>1969.</v>
      </c>
      <c r="AM2066" s="221"/>
      <c r="AN2066" s="35"/>
      <c r="AO2066" s="193"/>
    </row>
    <row r="2067" spans="1:41" ht="22.5" hidden="1" customHeight="1" x14ac:dyDescent="0.25">
      <c r="A2067" s="68" t="s">
        <v>5153</v>
      </c>
      <c r="B2067" s="25">
        <v>3778</v>
      </c>
      <c r="C2067" s="36" t="s">
        <v>3045</v>
      </c>
      <c r="D2067" s="25">
        <v>1975</v>
      </c>
      <c r="E2067" s="68" t="s">
        <v>2932</v>
      </c>
      <c r="F2067" s="68" t="s">
        <v>2934</v>
      </c>
      <c r="G2067" s="25">
        <v>2</v>
      </c>
      <c r="H2067" s="25">
        <v>2</v>
      </c>
      <c r="I2067" s="139">
        <v>414.8</v>
      </c>
      <c r="J2067" s="139">
        <v>365.1</v>
      </c>
      <c r="K2067" s="139">
        <v>365.1</v>
      </c>
      <c r="L2067" s="25">
        <v>12</v>
      </c>
      <c r="M2067" s="250">
        <f>R2067+T2067+V2067+X2067+Z2067+AB2067+AE2067+AF2067</f>
        <v>310093</v>
      </c>
      <c r="N2067" s="250"/>
      <c r="O2067" s="250"/>
      <c r="P2067" s="250"/>
      <c r="Q2067" s="137">
        <f>M2067</f>
        <v>310093</v>
      </c>
      <c r="R2067" s="250">
        <v>310093</v>
      </c>
      <c r="S2067" s="255"/>
      <c r="T2067" s="250"/>
      <c r="U2067" s="250"/>
      <c r="V2067" s="250"/>
      <c r="W2067" s="250"/>
      <c r="X2067" s="250"/>
      <c r="Y2067" s="250"/>
      <c r="Z2067" s="250"/>
      <c r="AA2067" s="250"/>
      <c r="AB2067" s="250"/>
      <c r="AC2067" s="250"/>
      <c r="AD2067" s="250"/>
      <c r="AE2067" s="250"/>
      <c r="AF2067" s="250"/>
      <c r="AG2067" s="337">
        <v>2025</v>
      </c>
      <c r="AH2067" s="223" t="s">
        <v>3048</v>
      </c>
      <c r="AI2067" s="223"/>
      <c r="AJ2067" s="134">
        <f t="shared" si="394"/>
        <v>1970</v>
      </c>
      <c r="AK2067" s="35" t="s">
        <v>153</v>
      </c>
      <c r="AL2067" s="134" t="str">
        <f t="shared" si="395"/>
        <v>1970.</v>
      </c>
      <c r="AM2067" s="221"/>
      <c r="AN2067" s="35"/>
      <c r="AO2067" s="193"/>
    </row>
    <row r="2068" spans="1:41" ht="21.75" hidden="1" customHeight="1" x14ac:dyDescent="0.25">
      <c r="A2068" s="68" t="s">
        <v>5154</v>
      </c>
      <c r="B2068" s="25">
        <v>3779</v>
      </c>
      <c r="C2068" s="36" t="s">
        <v>1235</v>
      </c>
      <c r="D2068" s="25">
        <v>1965</v>
      </c>
      <c r="E2068" s="68" t="s">
        <v>2932</v>
      </c>
      <c r="F2068" s="68" t="s">
        <v>2934</v>
      </c>
      <c r="G2068" s="25">
        <v>2</v>
      </c>
      <c r="H2068" s="25">
        <v>2</v>
      </c>
      <c r="I2068" s="139">
        <v>388.94</v>
      </c>
      <c r="J2068" s="139">
        <v>344.4</v>
      </c>
      <c r="K2068" s="139">
        <v>344.4</v>
      </c>
      <c r="L2068" s="25">
        <v>10</v>
      </c>
      <c r="M2068" s="250">
        <f t="shared" ref="M2068" si="412">R2068+T2068+V2068+X2068+Z2068+AB2068+AE2068+AF2068</f>
        <v>2653362.1</v>
      </c>
      <c r="N2068" s="250"/>
      <c r="O2068" s="250"/>
      <c r="P2068" s="250"/>
      <c r="Q2068" s="137">
        <f t="shared" ref="Q2068" si="413">M2068</f>
        <v>2653362.1</v>
      </c>
      <c r="R2068" s="137"/>
      <c r="S2068" s="30"/>
      <c r="T2068" s="137"/>
      <c r="U2068" s="137">
        <v>352.7</v>
      </c>
      <c r="V2068" s="137">
        <f>U2068*7523</f>
        <v>2653362.1</v>
      </c>
      <c r="W2068" s="137"/>
      <c r="X2068" s="137"/>
      <c r="Y2068" s="137"/>
      <c r="Z2068" s="137"/>
      <c r="AA2068" s="137"/>
      <c r="AB2068" s="137"/>
      <c r="AC2068" s="135"/>
      <c r="AD2068" s="135"/>
      <c r="AE2068" s="135"/>
      <c r="AF2068" s="135"/>
      <c r="AG2068" s="337">
        <v>2025</v>
      </c>
      <c r="AH2068" s="166"/>
      <c r="AI2068" s="166"/>
      <c r="AJ2068" s="134">
        <f t="shared" si="394"/>
        <v>1971</v>
      </c>
      <c r="AK2068" s="35" t="s">
        <v>153</v>
      </c>
      <c r="AL2068" s="134" t="str">
        <f t="shared" si="395"/>
        <v>1971.</v>
      </c>
      <c r="AM2068" s="221"/>
      <c r="AN2068" s="35"/>
      <c r="AO2068" s="193"/>
    </row>
    <row r="2069" spans="1:41" ht="22.5" hidden="1" customHeight="1" x14ac:dyDescent="0.25">
      <c r="A2069" s="68" t="s">
        <v>5155</v>
      </c>
      <c r="B2069" s="25">
        <v>3755</v>
      </c>
      <c r="C2069" s="36" t="s">
        <v>1232</v>
      </c>
      <c r="D2069" s="25">
        <v>1982</v>
      </c>
      <c r="E2069" s="68" t="s">
        <v>2932</v>
      </c>
      <c r="F2069" s="68" t="s">
        <v>2934</v>
      </c>
      <c r="G2069" s="25">
        <v>2</v>
      </c>
      <c r="H2069" s="25">
        <v>2</v>
      </c>
      <c r="I2069" s="335">
        <v>771.2</v>
      </c>
      <c r="J2069" s="335">
        <v>700.8</v>
      </c>
      <c r="K2069" s="335">
        <v>700.8</v>
      </c>
      <c r="L2069" s="12">
        <v>37</v>
      </c>
      <c r="M2069" s="250">
        <f>R2069+T2069+V2069+X2069+Z2069+AB2069+AE2069+AF2069</f>
        <v>342960</v>
      </c>
      <c r="N2069" s="250"/>
      <c r="O2069" s="250"/>
      <c r="P2069" s="250"/>
      <c r="Q2069" s="137">
        <f>M2069</f>
        <v>342960</v>
      </c>
      <c r="R2069" s="250">
        <v>342960</v>
      </c>
      <c r="S2069" s="255"/>
      <c r="T2069" s="250"/>
      <c r="U2069" s="250"/>
      <c r="V2069" s="250"/>
      <c r="W2069" s="250"/>
      <c r="X2069" s="250"/>
      <c r="Y2069" s="250"/>
      <c r="Z2069" s="250"/>
      <c r="AA2069" s="250"/>
      <c r="AB2069" s="250"/>
      <c r="AC2069" s="250"/>
      <c r="AD2069" s="250"/>
      <c r="AE2069" s="250"/>
      <c r="AF2069" s="250"/>
      <c r="AG2069" s="337">
        <v>2025</v>
      </c>
      <c r="AH2069" s="223" t="s">
        <v>3048</v>
      </c>
      <c r="AI2069" s="223"/>
      <c r="AJ2069" s="134">
        <f t="shared" si="394"/>
        <v>1972</v>
      </c>
      <c r="AK2069" s="35" t="s">
        <v>153</v>
      </c>
      <c r="AL2069" s="134" t="str">
        <f t="shared" si="395"/>
        <v>1972.</v>
      </c>
      <c r="AM2069" s="221"/>
      <c r="AN2069" s="35"/>
      <c r="AO2069" s="193"/>
    </row>
    <row r="2070" spans="1:41" ht="21.75" hidden="1" customHeight="1" x14ac:dyDescent="0.25">
      <c r="A2070" s="68" t="s">
        <v>5156</v>
      </c>
      <c r="B2070" s="25">
        <v>3781</v>
      </c>
      <c r="C2070" s="36" t="s">
        <v>1237</v>
      </c>
      <c r="D2070" s="25">
        <v>1966</v>
      </c>
      <c r="E2070" s="68" t="s">
        <v>2932</v>
      </c>
      <c r="F2070" s="68" t="s">
        <v>2934</v>
      </c>
      <c r="G2070" s="25">
        <v>2</v>
      </c>
      <c r="H2070" s="25">
        <v>2</v>
      </c>
      <c r="I2070" s="139">
        <v>419.8</v>
      </c>
      <c r="J2070" s="139">
        <v>367.8</v>
      </c>
      <c r="K2070" s="139">
        <v>320</v>
      </c>
      <c r="L2070" s="25">
        <v>12</v>
      </c>
      <c r="M2070" s="250">
        <f t="shared" ref="M2070" si="414">R2070+T2070+V2070+X2070+Z2070+AB2070+AE2070+AF2070</f>
        <v>2689472.5</v>
      </c>
      <c r="N2070" s="250"/>
      <c r="O2070" s="250"/>
      <c r="P2070" s="250"/>
      <c r="Q2070" s="137">
        <f t="shared" ref="Q2070" si="415">M2070</f>
        <v>2689472.5</v>
      </c>
      <c r="R2070" s="250"/>
      <c r="S2070" s="255"/>
      <c r="T2070" s="250"/>
      <c r="U2070" s="250">
        <v>357.5</v>
      </c>
      <c r="V2070" s="250">
        <f>U2070*7523</f>
        <v>2689472.5</v>
      </c>
      <c r="W2070" s="250"/>
      <c r="X2070" s="250"/>
      <c r="Y2070" s="250"/>
      <c r="Z2070" s="250"/>
      <c r="AA2070" s="250"/>
      <c r="AB2070" s="250"/>
      <c r="AC2070" s="250"/>
      <c r="AD2070" s="250"/>
      <c r="AE2070" s="137"/>
      <c r="AF2070" s="250"/>
      <c r="AG2070" s="337">
        <v>2025</v>
      </c>
      <c r="AH2070" s="166"/>
      <c r="AI2070" s="166"/>
      <c r="AJ2070" s="134">
        <f t="shared" si="394"/>
        <v>1973</v>
      </c>
      <c r="AK2070" s="35" t="s">
        <v>153</v>
      </c>
      <c r="AL2070" s="134" t="str">
        <f t="shared" si="395"/>
        <v>1973.</v>
      </c>
      <c r="AM2070" s="221"/>
      <c r="AN2070" s="35"/>
      <c r="AO2070" s="193"/>
    </row>
    <row r="2071" spans="1:41" ht="22.5" hidden="1" customHeight="1" x14ac:dyDescent="0.25">
      <c r="A2071" s="68" t="s">
        <v>5157</v>
      </c>
      <c r="B2071" s="25">
        <v>3754</v>
      </c>
      <c r="C2071" s="333" t="s">
        <v>770</v>
      </c>
      <c r="D2071" s="25">
        <v>1975</v>
      </c>
      <c r="E2071" s="68" t="s">
        <v>2932</v>
      </c>
      <c r="F2071" s="68" t="s">
        <v>2934</v>
      </c>
      <c r="G2071" s="25">
        <v>2</v>
      </c>
      <c r="H2071" s="25">
        <v>2</v>
      </c>
      <c r="I2071" s="335">
        <v>826</v>
      </c>
      <c r="J2071" s="137">
        <v>759.3</v>
      </c>
      <c r="K2071" s="335">
        <v>759.3</v>
      </c>
      <c r="L2071" s="12">
        <v>32</v>
      </c>
      <c r="M2071" s="250">
        <f t="shared" ref="M2071" si="416">R2071+T2071+V2071+X2071+Z2071+AB2071+AE2071+AF2071</f>
        <v>245213.19999999998</v>
      </c>
      <c r="N2071" s="250"/>
      <c r="O2071" s="250"/>
      <c r="P2071" s="250"/>
      <c r="Q2071" s="137">
        <f t="shared" ref="Q2071:Q2072" si="417">M2071</f>
        <v>245213.19999999998</v>
      </c>
      <c r="R2071" s="250"/>
      <c r="S2071" s="255"/>
      <c r="T2071" s="250"/>
      <c r="U2071" s="250"/>
      <c r="V2071" s="250"/>
      <c r="W2071" s="250"/>
      <c r="X2071" s="250"/>
      <c r="Y2071" s="250"/>
      <c r="Z2071" s="250"/>
      <c r="AA2071" s="250">
        <v>91.6</v>
      </c>
      <c r="AB2071" s="250">
        <f>AA2071*2677</f>
        <v>245213.19999999998</v>
      </c>
      <c r="AC2071" s="250"/>
      <c r="AD2071" s="250"/>
      <c r="AE2071" s="137"/>
      <c r="AF2071" s="250"/>
      <c r="AG2071" s="337">
        <v>2025</v>
      </c>
      <c r="AH2071" s="166"/>
      <c r="AI2071" s="166"/>
      <c r="AJ2071" s="134">
        <f t="shared" si="394"/>
        <v>1974</v>
      </c>
      <c r="AK2071" s="35" t="s">
        <v>153</v>
      </c>
      <c r="AL2071" s="134" t="str">
        <f t="shared" si="395"/>
        <v>1974.</v>
      </c>
      <c r="AM2071" s="221"/>
      <c r="AN2071" s="35"/>
      <c r="AO2071" s="193"/>
    </row>
    <row r="2072" spans="1:41" ht="21.75" hidden="1" customHeight="1" x14ac:dyDescent="0.25">
      <c r="A2072" s="68" t="s">
        <v>5158</v>
      </c>
      <c r="B2072" s="25">
        <v>5516</v>
      </c>
      <c r="C2072" s="36" t="s">
        <v>1239</v>
      </c>
      <c r="D2072" s="25">
        <v>1972</v>
      </c>
      <c r="E2072" s="68" t="s">
        <v>2932</v>
      </c>
      <c r="F2072" s="68" t="s">
        <v>2934</v>
      </c>
      <c r="G2072" s="25">
        <v>2</v>
      </c>
      <c r="H2072" s="25">
        <v>2</v>
      </c>
      <c r="I2072" s="139">
        <v>543.20000000000005</v>
      </c>
      <c r="J2072" s="139">
        <v>495</v>
      </c>
      <c r="K2072" s="139">
        <v>495</v>
      </c>
      <c r="L2072" s="25">
        <v>12</v>
      </c>
      <c r="M2072" s="250">
        <f>R2072+T2072+V2072+X2072+Z2072+AB2072+AE2072+AF2072</f>
        <v>310093</v>
      </c>
      <c r="N2072" s="250"/>
      <c r="O2072" s="250"/>
      <c r="P2072" s="250"/>
      <c r="Q2072" s="137">
        <f t="shared" si="417"/>
        <v>310093</v>
      </c>
      <c r="R2072" s="250">
        <v>310093</v>
      </c>
      <c r="S2072" s="255"/>
      <c r="T2072" s="250"/>
      <c r="U2072" s="250"/>
      <c r="V2072" s="250"/>
      <c r="W2072" s="250"/>
      <c r="X2072" s="250"/>
      <c r="Y2072" s="250"/>
      <c r="Z2072" s="250"/>
      <c r="AA2072" s="250"/>
      <c r="AB2072" s="250"/>
      <c r="AC2072" s="250"/>
      <c r="AD2072" s="250"/>
      <c r="AE2072" s="250"/>
      <c r="AF2072" s="250"/>
      <c r="AG2072" s="337">
        <v>2025</v>
      </c>
      <c r="AH2072" s="166" t="s">
        <v>3048</v>
      </c>
      <c r="AI2072" s="166"/>
      <c r="AJ2072" s="134">
        <f t="shared" si="394"/>
        <v>1975</v>
      </c>
      <c r="AK2072" s="35" t="s">
        <v>153</v>
      </c>
      <c r="AL2072" s="134" t="str">
        <f t="shared" si="395"/>
        <v>1975.</v>
      </c>
      <c r="AM2072" s="221"/>
      <c r="AN2072" s="35"/>
      <c r="AO2072" s="193"/>
    </row>
    <row r="2073" spans="1:41" s="192" customFormat="1" ht="22.5" customHeight="1" x14ac:dyDescent="0.25">
      <c r="A2073" s="161"/>
      <c r="B2073" s="162"/>
      <c r="C2073" s="355" t="s">
        <v>121</v>
      </c>
      <c r="D2073" s="162"/>
      <c r="E2073" s="161"/>
      <c r="F2073" s="161"/>
      <c r="G2073" s="162"/>
      <c r="H2073" s="162"/>
      <c r="I2073" s="191">
        <f>I2074+I2099+I2107</f>
        <v>291118.91999999993</v>
      </c>
      <c r="J2073" s="191">
        <f t="shared" ref="J2073:AF2073" si="418">J2074+J2099+J2107</f>
        <v>250177.84999999998</v>
      </c>
      <c r="K2073" s="191">
        <f t="shared" si="418"/>
        <v>243073.65999999997</v>
      </c>
      <c r="L2073" s="191">
        <f t="shared" si="418"/>
        <v>11289</v>
      </c>
      <c r="M2073" s="191">
        <f t="shared" si="418"/>
        <v>366874681.75999993</v>
      </c>
      <c r="N2073" s="191"/>
      <c r="O2073" s="191"/>
      <c r="P2073" s="191">
        <f t="shared" si="418"/>
        <v>1423764.41</v>
      </c>
      <c r="Q2073" s="191">
        <f t="shared" si="418"/>
        <v>365450917.3499999</v>
      </c>
      <c r="R2073" s="191">
        <f t="shared" si="418"/>
        <v>125189781.91</v>
      </c>
      <c r="S2073" s="194"/>
      <c r="T2073" s="191"/>
      <c r="U2073" s="191">
        <f t="shared" si="418"/>
        <v>35072.900000000009</v>
      </c>
      <c r="V2073" s="191">
        <f t="shared" si="418"/>
        <v>185453237.10999995</v>
      </c>
      <c r="W2073" s="191">
        <f t="shared" si="418"/>
        <v>1244.1600000000001</v>
      </c>
      <c r="X2073" s="191">
        <f t="shared" si="418"/>
        <v>2754570.2400000002</v>
      </c>
      <c r="Y2073" s="191">
        <f t="shared" si="418"/>
        <v>22792.9</v>
      </c>
      <c r="Z2073" s="191">
        <f t="shared" si="418"/>
        <v>51645372.800000004</v>
      </c>
      <c r="AA2073" s="191">
        <f t="shared" si="418"/>
        <v>495.42</v>
      </c>
      <c r="AB2073" s="191">
        <f t="shared" si="418"/>
        <v>1326239.3400000001</v>
      </c>
      <c r="AC2073" s="191"/>
      <c r="AD2073" s="191"/>
      <c r="AE2073" s="191"/>
      <c r="AF2073" s="191">
        <f t="shared" si="418"/>
        <v>505480.36000000004</v>
      </c>
      <c r="AG2073" s="195"/>
      <c r="AH2073" s="196"/>
      <c r="AI2073" s="196"/>
      <c r="AJ2073" s="309"/>
      <c r="AK2073" s="298"/>
      <c r="AL2073" s="309"/>
      <c r="AM2073" s="197"/>
      <c r="AN2073" s="298"/>
      <c r="AO2073" s="193"/>
    </row>
    <row r="2074" spans="1:41" s="192" customFormat="1" ht="22.5" customHeight="1" x14ac:dyDescent="0.25">
      <c r="A2074" s="161"/>
      <c r="B2074" s="162"/>
      <c r="C2074" s="355" t="s">
        <v>1190</v>
      </c>
      <c r="D2074" s="162"/>
      <c r="E2074" s="161"/>
      <c r="F2074" s="161"/>
      <c r="G2074" s="162"/>
      <c r="H2074" s="162"/>
      <c r="I2074" s="191">
        <f>SUM(I2075:I2098)</f>
        <v>38701.26</v>
      </c>
      <c r="J2074" s="191">
        <f t="shared" ref="J2074:AF2074" si="419">SUM(J2075:J2098)</f>
        <v>32367.97</v>
      </c>
      <c r="K2074" s="191">
        <f t="shared" si="419"/>
        <v>31395.27</v>
      </c>
      <c r="L2074" s="191">
        <f t="shared" si="419"/>
        <v>1398</v>
      </c>
      <c r="M2074" s="191">
        <f t="shared" si="419"/>
        <v>29149318.479999997</v>
      </c>
      <c r="N2074" s="191"/>
      <c r="O2074" s="191"/>
      <c r="P2074" s="191">
        <f t="shared" si="419"/>
        <v>1423764.41</v>
      </c>
      <c r="Q2074" s="191">
        <f t="shared" si="419"/>
        <v>27725554.069999997</v>
      </c>
      <c r="R2074" s="191">
        <f t="shared" si="419"/>
        <v>16751737.710000001</v>
      </c>
      <c r="S2074" s="194"/>
      <c r="T2074" s="191"/>
      <c r="U2074" s="191">
        <f t="shared" si="419"/>
        <v>1800.0000000000002</v>
      </c>
      <c r="V2074" s="191">
        <f t="shared" si="419"/>
        <v>3963694.41</v>
      </c>
      <c r="W2074" s="191"/>
      <c r="X2074" s="191"/>
      <c r="Y2074" s="191">
        <f t="shared" si="419"/>
        <v>6707</v>
      </c>
      <c r="Z2074" s="191">
        <f t="shared" si="419"/>
        <v>7928406</v>
      </c>
      <c r="AA2074" s="191"/>
      <c r="AB2074" s="191"/>
      <c r="AC2074" s="191"/>
      <c r="AD2074" s="191"/>
      <c r="AE2074" s="191"/>
      <c r="AF2074" s="191">
        <f t="shared" si="419"/>
        <v>505480.36000000004</v>
      </c>
      <c r="AG2074" s="195"/>
      <c r="AH2074" s="196"/>
      <c r="AI2074" s="196"/>
      <c r="AJ2074" s="309"/>
      <c r="AK2074" s="298"/>
      <c r="AL2074" s="309"/>
      <c r="AM2074" s="197"/>
      <c r="AN2074" s="298"/>
      <c r="AO2074" s="193"/>
    </row>
    <row r="2075" spans="1:41" ht="22.5" hidden="1" customHeight="1" x14ac:dyDescent="0.25">
      <c r="A2075" s="68" t="s">
        <v>5159</v>
      </c>
      <c r="B2075" s="25">
        <v>3920</v>
      </c>
      <c r="C2075" s="36" t="s">
        <v>782</v>
      </c>
      <c r="D2075" s="25">
        <v>1955</v>
      </c>
      <c r="E2075" s="68" t="s">
        <v>2932</v>
      </c>
      <c r="F2075" s="68" t="s">
        <v>2934</v>
      </c>
      <c r="G2075" s="25">
        <v>2</v>
      </c>
      <c r="H2075" s="25">
        <v>2</v>
      </c>
      <c r="I2075" s="139">
        <v>881.8</v>
      </c>
      <c r="J2075" s="137">
        <v>812.6</v>
      </c>
      <c r="K2075" s="139">
        <v>410.6</v>
      </c>
      <c r="L2075" s="25">
        <v>14</v>
      </c>
      <c r="M2075" s="139">
        <f t="shared" ref="M2075:M2076" si="420">R2075+T2075+V2075+X2075+Z2075+AB2075+AE2075+AF2075</f>
        <v>629459.47</v>
      </c>
      <c r="N2075" s="135"/>
      <c r="O2075" s="135"/>
      <c r="P2075" s="135"/>
      <c r="Q2075" s="137">
        <f t="shared" ref="Q2075:Q2076" si="421">M2075</f>
        <v>629459.47</v>
      </c>
      <c r="R2075" s="139">
        <v>508200</v>
      </c>
      <c r="S2075" s="25"/>
      <c r="T2075" s="139"/>
      <c r="U2075" s="139"/>
      <c r="V2075" s="139"/>
      <c r="W2075" s="139"/>
      <c r="X2075" s="139"/>
      <c r="Y2075" s="139"/>
      <c r="Z2075" s="139"/>
      <c r="AA2075" s="139"/>
      <c r="AB2075" s="139"/>
      <c r="AC2075" s="137"/>
      <c r="AD2075" s="137"/>
      <c r="AE2075" s="137"/>
      <c r="AF2075" s="139">
        <v>121259.47</v>
      </c>
      <c r="AG2075" s="337">
        <v>2025</v>
      </c>
      <c r="AH2075" s="141" t="s">
        <v>3051</v>
      </c>
      <c r="AI2075" s="171"/>
      <c r="AJ2075" s="134">
        <f t="shared" ref="AJ2075:AJ2136" si="422">MAX(AJ2071:AJ2074)+1</f>
        <v>1976</v>
      </c>
      <c r="AK2075" s="35" t="s">
        <v>153</v>
      </c>
      <c r="AL2075" s="134" t="str">
        <f t="shared" ref="AL2075:AL2136" si="423">CONCATENATE(AJ2075,AK2075)</f>
        <v>1976.</v>
      </c>
      <c r="AM2075" s="149"/>
      <c r="AN2075" s="296"/>
      <c r="AO2075" s="193"/>
    </row>
    <row r="2076" spans="1:41" ht="22.5" hidden="1" customHeight="1" x14ac:dyDescent="0.25">
      <c r="A2076" s="68" t="s">
        <v>5160</v>
      </c>
      <c r="B2076" s="25">
        <v>3944</v>
      </c>
      <c r="C2076" s="36" t="s">
        <v>128</v>
      </c>
      <c r="D2076" s="25">
        <v>1960</v>
      </c>
      <c r="E2076" s="108" t="s">
        <v>2932</v>
      </c>
      <c r="F2076" s="68" t="s">
        <v>2934</v>
      </c>
      <c r="G2076" s="25">
        <v>2</v>
      </c>
      <c r="H2076" s="25">
        <v>2</v>
      </c>
      <c r="I2076" s="139">
        <v>503.31</v>
      </c>
      <c r="J2076" s="137">
        <v>445.2</v>
      </c>
      <c r="K2076" s="139">
        <v>445.2</v>
      </c>
      <c r="L2076" s="25">
        <v>20</v>
      </c>
      <c r="M2076" s="139">
        <f t="shared" si="420"/>
        <v>476677.29</v>
      </c>
      <c r="N2076" s="139"/>
      <c r="O2076" s="139"/>
      <c r="P2076" s="139"/>
      <c r="Q2076" s="137">
        <f t="shared" si="421"/>
        <v>476677.29</v>
      </c>
      <c r="R2076" s="139">
        <v>406560</v>
      </c>
      <c r="S2076" s="25"/>
      <c r="T2076" s="139"/>
      <c r="U2076" s="139"/>
      <c r="V2076" s="139"/>
      <c r="W2076" s="139"/>
      <c r="X2076" s="139"/>
      <c r="Y2076" s="139"/>
      <c r="Z2076" s="139"/>
      <c r="AA2076" s="139"/>
      <c r="AB2076" s="139"/>
      <c r="AC2076" s="139"/>
      <c r="AD2076" s="139"/>
      <c r="AE2076" s="137"/>
      <c r="AF2076" s="139">
        <v>70117.289999999994</v>
      </c>
      <c r="AG2076" s="337">
        <v>2025</v>
      </c>
      <c r="AH2076" s="157" t="s">
        <v>3051</v>
      </c>
      <c r="AI2076" s="171"/>
      <c r="AJ2076" s="134">
        <f t="shared" si="422"/>
        <v>1977</v>
      </c>
      <c r="AK2076" s="35" t="s">
        <v>153</v>
      </c>
      <c r="AL2076" s="134" t="str">
        <f t="shared" si="423"/>
        <v>1977.</v>
      </c>
      <c r="AM2076" s="149"/>
      <c r="AN2076" s="35"/>
      <c r="AO2076" s="193"/>
    </row>
    <row r="2077" spans="1:41" ht="22.5" hidden="1" customHeight="1" x14ac:dyDescent="0.25">
      <c r="A2077" s="68" t="s">
        <v>5161</v>
      </c>
      <c r="B2077" s="25">
        <v>3979</v>
      </c>
      <c r="C2077" s="36" t="s">
        <v>791</v>
      </c>
      <c r="D2077" s="25">
        <v>1957</v>
      </c>
      <c r="E2077" s="68" t="s">
        <v>2932</v>
      </c>
      <c r="F2077" s="68" t="s">
        <v>2934</v>
      </c>
      <c r="G2077" s="25">
        <v>2</v>
      </c>
      <c r="H2077" s="25">
        <v>1</v>
      </c>
      <c r="I2077" s="139">
        <v>466.26</v>
      </c>
      <c r="J2077" s="137">
        <v>423.2</v>
      </c>
      <c r="K2077" s="139">
        <v>423.2</v>
      </c>
      <c r="L2077" s="25">
        <v>21</v>
      </c>
      <c r="M2077" s="139">
        <f t="shared" ref="M2077" si="424">R2077+T2077+V2077+X2077+Z2077+AB2077+AE2077+AF2077</f>
        <v>431779.81</v>
      </c>
      <c r="N2077" s="135"/>
      <c r="O2077" s="135"/>
      <c r="P2077" s="135"/>
      <c r="Q2077" s="137">
        <f t="shared" ref="Q2077" si="425">M2077</f>
        <v>431779.81</v>
      </c>
      <c r="R2077" s="139">
        <v>388080</v>
      </c>
      <c r="S2077" s="25"/>
      <c r="T2077" s="139"/>
      <c r="U2077" s="139"/>
      <c r="V2077" s="139"/>
      <c r="W2077" s="139"/>
      <c r="X2077" s="139"/>
      <c r="Y2077" s="139"/>
      <c r="Z2077" s="139"/>
      <c r="AA2077" s="139"/>
      <c r="AB2077" s="139"/>
      <c r="AC2077" s="137"/>
      <c r="AD2077" s="137"/>
      <c r="AE2077" s="137"/>
      <c r="AF2077" s="139">
        <v>43699.81</v>
      </c>
      <c r="AG2077" s="337">
        <v>2025</v>
      </c>
      <c r="AH2077" s="141" t="s">
        <v>3051</v>
      </c>
      <c r="AI2077" s="171"/>
      <c r="AJ2077" s="134">
        <f t="shared" si="422"/>
        <v>1978</v>
      </c>
      <c r="AK2077" s="35" t="s">
        <v>153</v>
      </c>
      <c r="AL2077" s="134" t="str">
        <f t="shared" si="423"/>
        <v>1978.</v>
      </c>
      <c r="AM2077" s="149"/>
      <c r="AN2077" s="296"/>
      <c r="AO2077" s="193"/>
    </row>
    <row r="2078" spans="1:41" ht="22.5" hidden="1" customHeight="1" x14ac:dyDescent="0.25">
      <c r="A2078" s="68" t="s">
        <v>5162</v>
      </c>
      <c r="B2078" s="25">
        <v>4001</v>
      </c>
      <c r="C2078" s="36" t="s">
        <v>125</v>
      </c>
      <c r="D2078" s="25">
        <v>1960</v>
      </c>
      <c r="E2078" s="108" t="s">
        <v>2932</v>
      </c>
      <c r="F2078" s="68" t="s">
        <v>2934</v>
      </c>
      <c r="G2078" s="25">
        <v>2</v>
      </c>
      <c r="H2078" s="25">
        <v>1</v>
      </c>
      <c r="I2078" s="139">
        <v>335.4</v>
      </c>
      <c r="J2078" s="137">
        <v>305.5</v>
      </c>
      <c r="K2078" s="139">
        <v>235.9</v>
      </c>
      <c r="L2078" s="25">
        <v>12</v>
      </c>
      <c r="M2078" s="139">
        <f t="shared" ref="M2078" si="426">R2078+T2078+V2078+X2078+Z2078+AB2078+AE2078+AF2078</f>
        <v>528447.63</v>
      </c>
      <c r="N2078" s="139"/>
      <c r="O2078" s="139"/>
      <c r="P2078" s="139"/>
      <c r="Q2078" s="137">
        <f t="shared" ref="Q2078" si="427">M2078</f>
        <v>528447.63</v>
      </c>
      <c r="R2078" s="139">
        <v>485100</v>
      </c>
      <c r="S2078" s="25"/>
      <c r="T2078" s="139"/>
      <c r="U2078" s="139"/>
      <c r="V2078" s="139"/>
      <c r="W2078" s="139"/>
      <c r="X2078" s="139"/>
      <c r="Y2078" s="139"/>
      <c r="Z2078" s="139"/>
      <c r="AA2078" s="139"/>
      <c r="AB2078" s="139"/>
      <c r="AC2078" s="139"/>
      <c r="AD2078" s="139"/>
      <c r="AE2078" s="139"/>
      <c r="AF2078" s="139">
        <v>43347.63</v>
      </c>
      <c r="AG2078" s="337">
        <v>2025</v>
      </c>
      <c r="AH2078" s="157" t="s">
        <v>3051</v>
      </c>
      <c r="AI2078" s="171"/>
      <c r="AJ2078" s="134">
        <f t="shared" si="422"/>
        <v>1979</v>
      </c>
      <c r="AK2078" s="35" t="s">
        <v>153</v>
      </c>
      <c r="AL2078" s="134" t="str">
        <f t="shared" si="423"/>
        <v>1979.</v>
      </c>
      <c r="AM2078" s="149"/>
      <c r="AN2078" s="35"/>
      <c r="AO2078" s="193"/>
    </row>
    <row r="2079" spans="1:41" ht="22.5" hidden="1" customHeight="1" x14ac:dyDescent="0.25">
      <c r="A2079" s="68" t="s">
        <v>5163</v>
      </c>
      <c r="B2079" s="25">
        <v>3854</v>
      </c>
      <c r="C2079" s="36" t="s">
        <v>774</v>
      </c>
      <c r="D2079" s="25">
        <v>1956</v>
      </c>
      <c r="E2079" s="108" t="s">
        <v>2932</v>
      </c>
      <c r="F2079" s="68" t="s">
        <v>2934</v>
      </c>
      <c r="G2079" s="25">
        <v>2</v>
      </c>
      <c r="H2079" s="25">
        <v>1</v>
      </c>
      <c r="I2079" s="139">
        <v>510.9</v>
      </c>
      <c r="J2079" s="137">
        <v>472.8</v>
      </c>
      <c r="K2079" s="139">
        <v>472.8</v>
      </c>
      <c r="L2079" s="25">
        <v>27</v>
      </c>
      <c r="M2079" s="139">
        <f t="shared" ref="M2079:M2080" si="428">R2079+T2079+V2079+X2079+Z2079+AB2079+AE2079+AF2079</f>
        <v>446399.65</v>
      </c>
      <c r="N2079" s="139"/>
      <c r="O2079" s="139"/>
      <c r="P2079" s="139"/>
      <c r="Q2079" s="137">
        <f t="shared" ref="Q2079:Q2080" si="429">M2079</f>
        <v>446399.65</v>
      </c>
      <c r="R2079" s="139">
        <v>401940</v>
      </c>
      <c r="S2079" s="25"/>
      <c r="T2079" s="139"/>
      <c r="U2079" s="139"/>
      <c r="V2079" s="139"/>
      <c r="W2079" s="139"/>
      <c r="X2079" s="139"/>
      <c r="Y2079" s="139"/>
      <c r="Z2079" s="139"/>
      <c r="AA2079" s="139"/>
      <c r="AB2079" s="139"/>
      <c r="AC2079" s="139"/>
      <c r="AD2079" s="139"/>
      <c r="AE2079" s="137"/>
      <c r="AF2079" s="139">
        <v>44459.65</v>
      </c>
      <c r="AG2079" s="337">
        <v>2025</v>
      </c>
      <c r="AH2079" s="157" t="s">
        <v>3051</v>
      </c>
      <c r="AI2079" s="171"/>
      <c r="AJ2079" s="134">
        <f t="shared" si="422"/>
        <v>1980</v>
      </c>
      <c r="AK2079" s="35" t="s">
        <v>153</v>
      </c>
      <c r="AL2079" s="134" t="str">
        <f t="shared" si="423"/>
        <v>1980.</v>
      </c>
      <c r="AM2079" s="149"/>
      <c r="AN2079" s="35"/>
      <c r="AO2079" s="193"/>
    </row>
    <row r="2080" spans="1:41" ht="22.5" hidden="1" customHeight="1" x14ac:dyDescent="0.25">
      <c r="A2080" s="68" t="s">
        <v>5164</v>
      </c>
      <c r="B2080" s="25">
        <v>3855</v>
      </c>
      <c r="C2080" s="36" t="s">
        <v>926</v>
      </c>
      <c r="D2080" s="25">
        <v>1953</v>
      </c>
      <c r="E2080" s="108" t="s">
        <v>2932</v>
      </c>
      <c r="F2080" s="68" t="s">
        <v>2935</v>
      </c>
      <c r="G2080" s="25">
        <v>2</v>
      </c>
      <c r="H2080" s="25">
        <v>1</v>
      </c>
      <c r="I2080" s="139">
        <v>373.1</v>
      </c>
      <c r="J2080" s="137">
        <v>353.8</v>
      </c>
      <c r="K2080" s="139">
        <v>353.8</v>
      </c>
      <c r="L2080" s="25">
        <v>25</v>
      </c>
      <c r="M2080" s="139">
        <f t="shared" si="428"/>
        <v>1797282.22</v>
      </c>
      <c r="N2080" s="139"/>
      <c r="O2080" s="139"/>
      <c r="P2080" s="139"/>
      <c r="Q2080" s="137">
        <f t="shared" si="429"/>
        <v>1797282.22</v>
      </c>
      <c r="R2080" s="139">
        <f>364980+1388862</f>
        <v>1753842</v>
      </c>
      <c r="S2080" s="25"/>
      <c r="T2080" s="139"/>
      <c r="U2080" s="139"/>
      <c r="V2080" s="139"/>
      <c r="W2080" s="139"/>
      <c r="X2080" s="139"/>
      <c r="Y2080" s="139"/>
      <c r="Z2080" s="139"/>
      <c r="AA2080" s="139"/>
      <c r="AB2080" s="139"/>
      <c r="AC2080" s="139"/>
      <c r="AD2080" s="139"/>
      <c r="AE2080" s="137"/>
      <c r="AF2080" s="139">
        <v>43440.22</v>
      </c>
      <c r="AG2080" s="337">
        <v>2025</v>
      </c>
      <c r="AH2080" s="157" t="s">
        <v>3089</v>
      </c>
      <c r="AI2080" s="171"/>
      <c r="AJ2080" s="134">
        <f t="shared" si="422"/>
        <v>1981</v>
      </c>
      <c r="AK2080" s="35" t="s">
        <v>153</v>
      </c>
      <c r="AL2080" s="134" t="str">
        <f t="shared" si="423"/>
        <v>1981.</v>
      </c>
      <c r="AM2080" s="149"/>
      <c r="AN2080" s="35"/>
      <c r="AO2080" s="193"/>
    </row>
    <row r="2081" spans="1:41" ht="22.5" hidden="1" customHeight="1" x14ac:dyDescent="0.25">
      <c r="A2081" s="68" t="s">
        <v>5165</v>
      </c>
      <c r="B2081" s="25">
        <v>3883</v>
      </c>
      <c r="C2081" s="36" t="s">
        <v>778</v>
      </c>
      <c r="D2081" s="25">
        <v>1962</v>
      </c>
      <c r="E2081" s="68" t="s">
        <v>2932</v>
      </c>
      <c r="F2081" s="68" t="s">
        <v>2934</v>
      </c>
      <c r="G2081" s="25">
        <v>2</v>
      </c>
      <c r="H2081" s="25">
        <v>2</v>
      </c>
      <c r="I2081" s="139">
        <v>629.70000000000005</v>
      </c>
      <c r="J2081" s="137">
        <v>577.70000000000005</v>
      </c>
      <c r="K2081" s="139">
        <v>577.70000000000005</v>
      </c>
      <c r="L2081" s="25">
        <v>30</v>
      </c>
      <c r="M2081" s="139">
        <f>R2081+T2081+V2081+X2081+Z2081+AB2081+AE2081+AF2081</f>
        <v>314572.96999999997</v>
      </c>
      <c r="N2081" s="135"/>
      <c r="O2081" s="135"/>
      <c r="P2081" s="135"/>
      <c r="Q2081" s="137">
        <f t="shared" ref="Q2081:Q2105" si="430">M2081</f>
        <v>314572.96999999997</v>
      </c>
      <c r="R2081" s="139">
        <v>240240</v>
      </c>
      <c r="S2081" s="25"/>
      <c r="T2081" s="139"/>
      <c r="U2081" s="139"/>
      <c r="V2081" s="139"/>
      <c r="W2081" s="139"/>
      <c r="X2081" s="139"/>
      <c r="Y2081" s="139"/>
      <c r="Z2081" s="139"/>
      <c r="AA2081" s="139"/>
      <c r="AB2081" s="139"/>
      <c r="AC2081" s="137"/>
      <c r="AD2081" s="137"/>
      <c r="AE2081" s="139"/>
      <c r="AF2081" s="139">
        <v>74332.97</v>
      </c>
      <c r="AG2081" s="337">
        <v>2025</v>
      </c>
      <c r="AH2081" s="141" t="s">
        <v>3051</v>
      </c>
      <c r="AI2081" s="171"/>
      <c r="AJ2081" s="134">
        <f t="shared" si="422"/>
        <v>1982</v>
      </c>
      <c r="AK2081" s="35" t="s">
        <v>153</v>
      </c>
      <c r="AL2081" s="134" t="str">
        <f t="shared" si="423"/>
        <v>1982.</v>
      </c>
      <c r="AM2081" s="149"/>
      <c r="AN2081" s="296"/>
      <c r="AO2081" s="193"/>
    </row>
    <row r="2082" spans="1:41" ht="22.5" hidden="1" customHeight="1" x14ac:dyDescent="0.25">
      <c r="A2082" s="68" t="s">
        <v>5166</v>
      </c>
      <c r="B2082" s="25">
        <v>3931</v>
      </c>
      <c r="C2082" s="36" t="s">
        <v>784</v>
      </c>
      <c r="D2082" s="25">
        <v>1960</v>
      </c>
      <c r="E2082" s="68" t="s">
        <v>2932</v>
      </c>
      <c r="F2082" s="68" t="s">
        <v>2934</v>
      </c>
      <c r="G2082" s="25">
        <v>2</v>
      </c>
      <c r="H2082" s="25">
        <v>1</v>
      </c>
      <c r="I2082" s="139">
        <v>500.2</v>
      </c>
      <c r="J2082" s="137">
        <v>453.1</v>
      </c>
      <c r="K2082" s="139">
        <v>333.9</v>
      </c>
      <c r="L2082" s="25">
        <v>14</v>
      </c>
      <c r="M2082" s="139">
        <f>R2082+T2082+V2082+X2082+Z2082+AB2082+AE2082+AF2082</f>
        <v>295823.32</v>
      </c>
      <c r="N2082" s="135"/>
      <c r="O2082" s="135"/>
      <c r="P2082" s="135"/>
      <c r="Q2082" s="137">
        <f t="shared" si="430"/>
        <v>295823.32</v>
      </c>
      <c r="R2082" s="139">
        <v>231000</v>
      </c>
      <c r="S2082" s="25"/>
      <c r="T2082" s="139"/>
      <c r="U2082" s="139"/>
      <c r="V2082" s="139"/>
      <c r="W2082" s="139"/>
      <c r="X2082" s="139"/>
      <c r="Y2082" s="139"/>
      <c r="Z2082" s="139"/>
      <c r="AA2082" s="139"/>
      <c r="AB2082" s="139"/>
      <c r="AC2082" s="137"/>
      <c r="AD2082" s="137"/>
      <c r="AE2082" s="137"/>
      <c r="AF2082" s="139">
        <v>64823.32</v>
      </c>
      <c r="AG2082" s="337">
        <v>2025</v>
      </c>
      <c r="AH2082" s="141" t="s">
        <v>3051</v>
      </c>
      <c r="AI2082" s="171"/>
      <c r="AJ2082" s="134">
        <f t="shared" si="422"/>
        <v>1983</v>
      </c>
      <c r="AK2082" s="35" t="s">
        <v>153</v>
      </c>
      <c r="AL2082" s="134" t="str">
        <f t="shared" si="423"/>
        <v>1983.</v>
      </c>
      <c r="AM2082" s="149"/>
      <c r="AN2082" s="296"/>
      <c r="AO2082" s="193"/>
    </row>
    <row r="2083" spans="1:41" ht="22.5" hidden="1" customHeight="1" x14ac:dyDescent="0.25">
      <c r="A2083" s="68" t="s">
        <v>5167</v>
      </c>
      <c r="B2083" s="25">
        <v>3955</v>
      </c>
      <c r="C2083" s="36" t="s">
        <v>140</v>
      </c>
      <c r="D2083" s="25">
        <v>1962</v>
      </c>
      <c r="E2083" s="68" t="s">
        <v>2932</v>
      </c>
      <c r="F2083" s="68" t="s">
        <v>2934</v>
      </c>
      <c r="G2083" s="25">
        <v>2</v>
      </c>
      <c r="H2083" s="25">
        <v>2</v>
      </c>
      <c r="I2083" s="139">
        <v>6733.48</v>
      </c>
      <c r="J2083" s="137">
        <v>4426.08</v>
      </c>
      <c r="K2083" s="139">
        <v>4426.08</v>
      </c>
      <c r="L2083" s="25">
        <v>189</v>
      </c>
      <c r="M2083" s="139">
        <f>R2083+T2083+V2083+X2083+Z2083+AB2083+AE2083+AF2083</f>
        <v>1904364</v>
      </c>
      <c r="N2083" s="139"/>
      <c r="O2083" s="139"/>
      <c r="P2083" s="139"/>
      <c r="Q2083" s="137">
        <f t="shared" si="430"/>
        <v>1904364</v>
      </c>
      <c r="R2083" s="139">
        <v>1904364</v>
      </c>
      <c r="S2083" s="25"/>
      <c r="T2083" s="139"/>
      <c r="U2083" s="139"/>
      <c r="V2083" s="139"/>
      <c r="W2083" s="139"/>
      <c r="X2083" s="139"/>
      <c r="Y2083" s="139"/>
      <c r="Z2083" s="139"/>
      <c r="AA2083" s="139"/>
      <c r="AB2083" s="139"/>
      <c r="AC2083" s="139"/>
      <c r="AD2083" s="139"/>
      <c r="AE2083" s="139"/>
      <c r="AF2083" s="139"/>
      <c r="AG2083" s="337">
        <v>2025</v>
      </c>
      <c r="AH2083" s="157" t="s">
        <v>3051</v>
      </c>
      <c r="AI2083" s="171"/>
      <c r="AJ2083" s="134">
        <f t="shared" si="422"/>
        <v>1984</v>
      </c>
      <c r="AK2083" s="35" t="s">
        <v>153</v>
      </c>
      <c r="AL2083" s="134" t="str">
        <f t="shared" si="423"/>
        <v>1984.</v>
      </c>
      <c r="AM2083" s="149"/>
      <c r="AN2083" s="35"/>
      <c r="AO2083" s="193"/>
    </row>
    <row r="2084" spans="1:41" ht="22.5" hidden="1" customHeight="1" x14ac:dyDescent="0.25">
      <c r="A2084" s="68" t="s">
        <v>5168</v>
      </c>
      <c r="B2084" s="25">
        <v>3914</v>
      </c>
      <c r="C2084" s="36" t="s">
        <v>934</v>
      </c>
      <c r="D2084" s="25">
        <v>1990</v>
      </c>
      <c r="E2084" s="108" t="s">
        <v>2932</v>
      </c>
      <c r="F2084" s="68" t="s">
        <v>2934</v>
      </c>
      <c r="G2084" s="25">
        <v>5</v>
      </c>
      <c r="H2084" s="25">
        <v>4</v>
      </c>
      <c r="I2084" s="139">
        <v>3691.2</v>
      </c>
      <c r="J2084" s="137">
        <v>3387</v>
      </c>
      <c r="K2084" s="139">
        <v>3276.8</v>
      </c>
      <c r="L2084" s="25">
        <v>130</v>
      </c>
      <c r="M2084" s="139">
        <f t="shared" ref="M2084" si="431">R2084+T2084+V2084+X2084+Z2084+AB2084+AE2084+AF2084</f>
        <v>2675800</v>
      </c>
      <c r="N2084" s="139"/>
      <c r="O2084" s="139"/>
      <c r="P2084" s="139"/>
      <c r="Q2084" s="137">
        <f t="shared" si="430"/>
        <v>2675800</v>
      </c>
      <c r="R2084" s="139"/>
      <c r="S2084" s="25"/>
      <c r="T2084" s="139"/>
      <c r="U2084" s="139"/>
      <c r="V2084" s="139"/>
      <c r="W2084" s="139"/>
      <c r="X2084" s="139"/>
      <c r="Y2084" s="139">
        <v>850</v>
      </c>
      <c r="Z2084" s="139">
        <f>Y2084*3148</f>
        <v>2675800</v>
      </c>
      <c r="AA2084" s="139"/>
      <c r="AB2084" s="139"/>
      <c r="AC2084" s="139"/>
      <c r="AD2084" s="139"/>
      <c r="AE2084" s="139"/>
      <c r="AF2084" s="139"/>
      <c r="AG2084" s="337">
        <v>2025</v>
      </c>
      <c r="AH2084" s="126"/>
      <c r="AI2084" s="126"/>
      <c r="AJ2084" s="134">
        <f t="shared" si="422"/>
        <v>1985</v>
      </c>
      <c r="AK2084" s="35" t="s">
        <v>153</v>
      </c>
      <c r="AL2084" s="134" t="str">
        <f t="shared" si="423"/>
        <v>1985.</v>
      </c>
      <c r="AM2084" s="149"/>
      <c r="AN2084" s="35"/>
      <c r="AO2084" s="193"/>
    </row>
    <row r="2085" spans="1:41" ht="22.5" hidden="1" customHeight="1" x14ac:dyDescent="0.25">
      <c r="A2085" s="68" t="s">
        <v>5169</v>
      </c>
      <c r="B2085" s="25">
        <v>3946</v>
      </c>
      <c r="C2085" s="36" t="s">
        <v>3191</v>
      </c>
      <c r="D2085" s="25">
        <v>1965</v>
      </c>
      <c r="E2085" s="68" t="s">
        <v>2932</v>
      </c>
      <c r="F2085" s="68" t="s">
        <v>2933</v>
      </c>
      <c r="G2085" s="25">
        <v>5</v>
      </c>
      <c r="H2085" s="25">
        <v>4</v>
      </c>
      <c r="I2085" s="139">
        <v>3030.11</v>
      </c>
      <c r="J2085" s="137">
        <v>2792.3</v>
      </c>
      <c r="K2085" s="139">
        <v>2792.3</v>
      </c>
      <c r="L2085" s="25">
        <v>111</v>
      </c>
      <c r="M2085" s="139">
        <f>R2085+T2085+V2085+X2085+Z2085+AB2085+AE2085+AF2085</f>
        <v>2206748</v>
      </c>
      <c r="N2085" s="135"/>
      <c r="O2085" s="135"/>
      <c r="P2085" s="135"/>
      <c r="Q2085" s="137">
        <f>M2085</f>
        <v>2206748</v>
      </c>
      <c r="R2085" s="139"/>
      <c r="S2085" s="25"/>
      <c r="T2085" s="139"/>
      <c r="U2085" s="139"/>
      <c r="V2085" s="139"/>
      <c r="W2085" s="139"/>
      <c r="X2085" s="139"/>
      <c r="Y2085" s="139">
        <v>2500</v>
      </c>
      <c r="Z2085" s="139">
        <v>2206748</v>
      </c>
      <c r="AA2085" s="139"/>
      <c r="AB2085" s="139"/>
      <c r="AC2085" s="137"/>
      <c r="AD2085" s="137"/>
      <c r="AE2085" s="139"/>
      <c r="AF2085" s="139"/>
      <c r="AG2085" s="337">
        <v>2025</v>
      </c>
      <c r="AH2085" s="126"/>
      <c r="AI2085" s="126"/>
      <c r="AJ2085" s="134">
        <f t="shared" si="422"/>
        <v>1986</v>
      </c>
      <c r="AK2085" s="35" t="s">
        <v>153</v>
      </c>
      <c r="AL2085" s="134" t="str">
        <f t="shared" si="423"/>
        <v>1986.</v>
      </c>
      <c r="AM2085" s="149"/>
      <c r="AN2085" s="35"/>
      <c r="AO2085" s="193"/>
    </row>
    <row r="2086" spans="1:41" ht="22.5" hidden="1" customHeight="1" x14ac:dyDescent="0.25">
      <c r="A2086" s="68" t="s">
        <v>5170</v>
      </c>
      <c r="B2086" s="25">
        <v>3928</v>
      </c>
      <c r="C2086" s="36" t="s">
        <v>1533</v>
      </c>
      <c r="D2086" s="25">
        <v>1985</v>
      </c>
      <c r="E2086" s="68" t="s">
        <v>2932</v>
      </c>
      <c r="F2086" s="68" t="s">
        <v>2933</v>
      </c>
      <c r="G2086" s="25">
        <v>5</v>
      </c>
      <c r="H2086" s="25">
        <v>3</v>
      </c>
      <c r="I2086" s="139">
        <v>3563.9</v>
      </c>
      <c r="J2086" s="139">
        <v>3563.9</v>
      </c>
      <c r="K2086" s="139">
        <v>3563.9</v>
      </c>
      <c r="L2086" s="25">
        <v>145</v>
      </c>
      <c r="M2086" s="139">
        <f>R2086+T2086+V2086+X2086+Z2086+AB2086+AE2086+AF2086</f>
        <v>2034828</v>
      </c>
      <c r="N2086" s="139"/>
      <c r="O2086" s="139"/>
      <c r="P2086" s="139"/>
      <c r="Q2086" s="137">
        <f>M2086</f>
        <v>2034828</v>
      </c>
      <c r="R2086" s="139"/>
      <c r="S2086" s="25"/>
      <c r="T2086" s="139"/>
      <c r="U2086" s="139"/>
      <c r="V2086" s="139"/>
      <c r="W2086" s="139"/>
      <c r="X2086" s="139"/>
      <c r="Y2086" s="139">
        <v>1432</v>
      </c>
      <c r="Z2086" s="139">
        <v>2034828</v>
      </c>
      <c r="AA2086" s="139"/>
      <c r="AB2086" s="139"/>
      <c r="AC2086" s="139"/>
      <c r="AD2086" s="139"/>
      <c r="AE2086" s="139"/>
      <c r="AF2086" s="139"/>
      <c r="AG2086" s="337">
        <v>2025</v>
      </c>
      <c r="AH2086" s="141"/>
      <c r="AI2086" s="141"/>
      <c r="AJ2086" s="134">
        <f t="shared" si="422"/>
        <v>1987</v>
      </c>
      <c r="AK2086" s="35" t="s">
        <v>153</v>
      </c>
      <c r="AL2086" s="134" t="str">
        <f t="shared" si="423"/>
        <v>1987.</v>
      </c>
      <c r="AM2086" s="149"/>
      <c r="AN2086" s="35"/>
      <c r="AO2086" s="193"/>
    </row>
    <row r="2087" spans="1:41" ht="22.5" hidden="1" customHeight="1" x14ac:dyDescent="0.25">
      <c r="A2087" s="68" t="s">
        <v>5171</v>
      </c>
      <c r="B2087" s="25">
        <v>3912</v>
      </c>
      <c r="C2087" s="36" t="s">
        <v>3132</v>
      </c>
      <c r="D2087" s="25">
        <v>1965</v>
      </c>
      <c r="E2087" s="68" t="s">
        <v>2932</v>
      </c>
      <c r="F2087" s="68" t="s">
        <v>2933</v>
      </c>
      <c r="G2087" s="25">
        <v>4</v>
      </c>
      <c r="H2087" s="25">
        <v>4</v>
      </c>
      <c r="I2087" s="139">
        <v>2847.5</v>
      </c>
      <c r="J2087" s="137">
        <v>2609.69</v>
      </c>
      <c r="K2087" s="139">
        <v>2609.69</v>
      </c>
      <c r="L2087" s="25">
        <v>128</v>
      </c>
      <c r="M2087" s="139">
        <f>R2087+T2087+V2087+X2087+Z2087+AB2087+AE2087+AF2087</f>
        <v>1011030</v>
      </c>
      <c r="N2087" s="139"/>
      <c r="O2087" s="139"/>
      <c r="P2087" s="139"/>
      <c r="Q2087" s="137">
        <f t="shared" ref="Q2087" si="432">M2087</f>
        <v>1011030</v>
      </c>
      <c r="R2087" s="139"/>
      <c r="S2087" s="25"/>
      <c r="T2087" s="139"/>
      <c r="U2087" s="139"/>
      <c r="V2087" s="139"/>
      <c r="W2087" s="139"/>
      <c r="X2087" s="139"/>
      <c r="Y2087" s="139">
        <v>1925</v>
      </c>
      <c r="Z2087" s="139">
        <v>1011030</v>
      </c>
      <c r="AA2087" s="139"/>
      <c r="AB2087" s="139"/>
      <c r="AC2087" s="139"/>
      <c r="AD2087" s="139"/>
      <c r="AE2087" s="139"/>
      <c r="AF2087" s="139"/>
      <c r="AG2087" s="337">
        <v>2025</v>
      </c>
      <c r="AH2087" s="157"/>
      <c r="AI2087" s="157"/>
      <c r="AJ2087" s="134">
        <f t="shared" si="422"/>
        <v>1988</v>
      </c>
      <c r="AK2087" s="35" t="s">
        <v>153</v>
      </c>
      <c r="AL2087" s="134" t="str">
        <f t="shared" si="423"/>
        <v>1988.</v>
      </c>
      <c r="AM2087" s="149"/>
      <c r="AN2087" s="35"/>
      <c r="AO2087" s="193"/>
    </row>
    <row r="2088" spans="1:41" ht="22.5" hidden="1" customHeight="1" x14ac:dyDescent="0.25">
      <c r="A2088" s="68" t="s">
        <v>5172</v>
      </c>
      <c r="B2088" s="68">
        <v>3791</v>
      </c>
      <c r="C2088" s="36" t="s">
        <v>3133</v>
      </c>
      <c r="D2088" s="68">
        <v>1966</v>
      </c>
      <c r="E2088" s="108" t="s">
        <v>2932</v>
      </c>
      <c r="F2088" s="68" t="s">
        <v>2934</v>
      </c>
      <c r="G2088" s="68">
        <v>2</v>
      </c>
      <c r="H2088" s="68">
        <v>1</v>
      </c>
      <c r="I2088" s="139">
        <v>270.2</v>
      </c>
      <c r="J2088" s="137">
        <v>238.2</v>
      </c>
      <c r="K2088" s="139">
        <v>198.1</v>
      </c>
      <c r="L2088" s="25">
        <v>17</v>
      </c>
      <c r="M2088" s="139">
        <f t="shared" ref="M2088" si="433">R2088+T2088+V2088+X2088+Z2088+AB2088+AE2088+AF2088</f>
        <v>1271093</v>
      </c>
      <c r="N2088" s="139"/>
      <c r="O2088" s="139"/>
      <c r="P2088" s="139"/>
      <c r="Q2088" s="137">
        <f t="shared" ref="Q2088" si="434">M2088</f>
        <v>1271093</v>
      </c>
      <c r="R2088" s="139">
        <v>1271093</v>
      </c>
      <c r="S2088" s="25"/>
      <c r="T2088" s="139"/>
      <c r="U2088" s="139"/>
      <c r="V2088" s="139"/>
      <c r="W2088" s="139"/>
      <c r="X2088" s="139"/>
      <c r="Y2088" s="139"/>
      <c r="Z2088" s="139"/>
      <c r="AA2088" s="139"/>
      <c r="AB2088" s="139"/>
      <c r="AC2088" s="139"/>
      <c r="AD2088" s="139"/>
      <c r="AE2088" s="139"/>
      <c r="AF2088" s="139"/>
      <c r="AG2088" s="337">
        <v>2025</v>
      </c>
      <c r="AH2088" s="157" t="s">
        <v>3050</v>
      </c>
      <c r="AI2088" s="157"/>
      <c r="AJ2088" s="134">
        <f t="shared" si="422"/>
        <v>1989</v>
      </c>
      <c r="AK2088" s="35" t="s">
        <v>153</v>
      </c>
      <c r="AL2088" s="134" t="str">
        <f t="shared" si="423"/>
        <v>1989.</v>
      </c>
      <c r="AM2088" s="149"/>
      <c r="AN2088" s="35"/>
      <c r="AO2088" s="193"/>
    </row>
    <row r="2089" spans="1:41" ht="22.5" hidden="1" customHeight="1" x14ac:dyDescent="0.25">
      <c r="A2089" s="68" t="s">
        <v>5173</v>
      </c>
      <c r="B2089" s="25">
        <v>3794</v>
      </c>
      <c r="C2089" s="36" t="s">
        <v>139</v>
      </c>
      <c r="D2089" s="25">
        <v>1967</v>
      </c>
      <c r="E2089" s="108" t="s">
        <v>2932</v>
      </c>
      <c r="F2089" s="68" t="s">
        <v>2934</v>
      </c>
      <c r="G2089" s="25">
        <v>2</v>
      </c>
      <c r="H2089" s="25">
        <v>2</v>
      </c>
      <c r="I2089" s="139">
        <v>525</v>
      </c>
      <c r="J2089" s="137">
        <v>462.6</v>
      </c>
      <c r="K2089" s="139">
        <v>462.6</v>
      </c>
      <c r="L2089" s="25">
        <v>24</v>
      </c>
      <c r="M2089" s="139">
        <f>R2089+T2089+V2089+X2089+Z2089+AB2089+AE2089+AF2089</f>
        <v>1522875</v>
      </c>
      <c r="N2089" s="139"/>
      <c r="O2089" s="139"/>
      <c r="P2089" s="139"/>
      <c r="Q2089" s="137">
        <f>M2089</f>
        <v>1522875</v>
      </c>
      <c r="R2089" s="139">
        <v>1522875</v>
      </c>
      <c r="S2089" s="25"/>
      <c r="T2089" s="139"/>
      <c r="U2089" s="139"/>
      <c r="V2089" s="139"/>
      <c r="W2089" s="139"/>
      <c r="X2089" s="139"/>
      <c r="Y2089" s="139"/>
      <c r="Z2089" s="139"/>
      <c r="AA2089" s="139"/>
      <c r="AB2089" s="139"/>
      <c r="AC2089" s="139"/>
      <c r="AD2089" s="139"/>
      <c r="AE2089" s="139"/>
      <c r="AF2089" s="139"/>
      <c r="AG2089" s="337">
        <v>2025</v>
      </c>
      <c r="AH2089" s="157" t="s">
        <v>3050</v>
      </c>
      <c r="AI2089" s="157"/>
      <c r="AJ2089" s="134">
        <f t="shared" si="422"/>
        <v>1990</v>
      </c>
      <c r="AK2089" s="35" t="s">
        <v>153</v>
      </c>
      <c r="AL2089" s="134" t="str">
        <f t="shared" si="423"/>
        <v>1990.</v>
      </c>
      <c r="AM2089" s="149"/>
      <c r="AN2089" s="35"/>
      <c r="AO2089" s="193"/>
    </row>
    <row r="2090" spans="1:41" ht="22.5" hidden="1" customHeight="1" x14ac:dyDescent="0.25">
      <c r="A2090" s="68" t="s">
        <v>5174</v>
      </c>
      <c r="B2090" s="25">
        <v>3976</v>
      </c>
      <c r="C2090" s="36" t="s">
        <v>123</v>
      </c>
      <c r="D2090" s="25">
        <v>1976</v>
      </c>
      <c r="E2090" s="68" t="s">
        <v>2932</v>
      </c>
      <c r="F2090" s="68" t="s">
        <v>2934</v>
      </c>
      <c r="G2090" s="25">
        <v>2</v>
      </c>
      <c r="H2090" s="25">
        <v>2</v>
      </c>
      <c r="I2090" s="139">
        <v>1327</v>
      </c>
      <c r="J2090" s="137">
        <v>750.2</v>
      </c>
      <c r="K2090" s="139">
        <v>750.2</v>
      </c>
      <c r="L2090" s="25">
        <v>30</v>
      </c>
      <c r="M2090" s="139">
        <f t="shared" ref="M2090:M2091" si="435">R2090+T2090+V2090+X2090+Z2090+AB2090+AE2090+AF2090</f>
        <v>1202056</v>
      </c>
      <c r="N2090" s="135"/>
      <c r="O2090" s="135"/>
      <c r="P2090" s="135"/>
      <c r="Q2090" s="137">
        <f t="shared" ref="Q2090:Q2091" si="436">M2090</f>
        <v>1202056</v>
      </c>
      <c r="R2090" s="139">
        <v>1202056</v>
      </c>
      <c r="S2090" s="25"/>
      <c r="T2090" s="139"/>
      <c r="U2090" s="139"/>
      <c r="V2090" s="139"/>
      <c r="W2090" s="139"/>
      <c r="X2090" s="139"/>
      <c r="Y2090" s="139"/>
      <c r="Z2090" s="139"/>
      <c r="AA2090" s="139"/>
      <c r="AB2090" s="139"/>
      <c r="AC2090" s="137"/>
      <c r="AD2090" s="137"/>
      <c r="AE2090" s="139"/>
      <c r="AF2090" s="139"/>
      <c r="AG2090" s="337">
        <v>2025</v>
      </c>
      <c r="AH2090" s="157" t="s">
        <v>3050</v>
      </c>
      <c r="AI2090" s="157"/>
      <c r="AJ2090" s="134">
        <f>MAX(AJ2087:AJ2089)+1</f>
        <v>1991</v>
      </c>
      <c r="AK2090" s="35" t="s">
        <v>153</v>
      </c>
      <c r="AL2090" s="134" t="str">
        <f t="shared" si="423"/>
        <v>1991.</v>
      </c>
      <c r="AM2090" s="149"/>
      <c r="AN2090" s="35"/>
      <c r="AO2090" s="193"/>
    </row>
    <row r="2091" spans="1:41" ht="22.5" hidden="1" customHeight="1" x14ac:dyDescent="0.25">
      <c r="A2091" s="68" t="s">
        <v>5175</v>
      </c>
      <c r="B2091" s="25">
        <v>3815</v>
      </c>
      <c r="C2091" s="36" t="s">
        <v>797</v>
      </c>
      <c r="D2091" s="25">
        <v>1959</v>
      </c>
      <c r="E2091" s="68" t="s">
        <v>2932</v>
      </c>
      <c r="F2091" s="68" t="s">
        <v>2934</v>
      </c>
      <c r="G2091" s="25">
        <v>2</v>
      </c>
      <c r="H2091" s="25">
        <v>3</v>
      </c>
      <c r="I2091" s="139">
        <v>831.8</v>
      </c>
      <c r="J2091" s="137">
        <v>533.4</v>
      </c>
      <c r="K2091" s="139">
        <v>533.4</v>
      </c>
      <c r="L2091" s="25">
        <v>13</v>
      </c>
      <c r="M2091" s="139">
        <f t="shared" si="435"/>
        <v>1210178</v>
      </c>
      <c r="N2091" s="135"/>
      <c r="O2091" s="135"/>
      <c r="P2091" s="135"/>
      <c r="Q2091" s="137">
        <f t="shared" si="436"/>
        <v>1210178</v>
      </c>
      <c r="R2091" s="139">
        <v>1210178</v>
      </c>
      <c r="S2091" s="25"/>
      <c r="T2091" s="139"/>
      <c r="U2091" s="139"/>
      <c r="V2091" s="139"/>
      <c r="W2091" s="139"/>
      <c r="X2091" s="139"/>
      <c r="Y2091" s="139"/>
      <c r="Z2091" s="139"/>
      <c r="AA2091" s="139"/>
      <c r="AB2091" s="139"/>
      <c r="AC2091" s="137"/>
      <c r="AD2091" s="137"/>
      <c r="AE2091" s="139"/>
      <c r="AF2091" s="139"/>
      <c r="AG2091" s="337">
        <v>2025</v>
      </c>
      <c r="AH2091" s="157" t="s">
        <v>3050</v>
      </c>
      <c r="AI2091" s="157"/>
      <c r="AJ2091" s="134">
        <f>MAX(AJ2088:AJ2090)+1</f>
        <v>1992</v>
      </c>
      <c r="AK2091" s="35" t="s">
        <v>153</v>
      </c>
      <c r="AL2091" s="134" t="str">
        <f t="shared" si="423"/>
        <v>1992.</v>
      </c>
      <c r="AM2091" s="149"/>
      <c r="AN2091" s="35"/>
      <c r="AO2091" s="193"/>
    </row>
    <row r="2092" spans="1:41" ht="22.5" hidden="1" customHeight="1" x14ac:dyDescent="0.25">
      <c r="A2092" s="68" t="s">
        <v>5176</v>
      </c>
      <c r="B2092" s="68">
        <v>3816</v>
      </c>
      <c r="C2092" s="333" t="s">
        <v>3137</v>
      </c>
      <c r="D2092" s="68">
        <v>1955</v>
      </c>
      <c r="E2092" s="108" t="s">
        <v>2932</v>
      </c>
      <c r="F2092" s="68" t="s">
        <v>2934</v>
      </c>
      <c r="G2092" s="68">
        <v>2</v>
      </c>
      <c r="H2092" s="68">
        <v>1</v>
      </c>
      <c r="I2092" s="139">
        <v>697.9</v>
      </c>
      <c r="J2092" s="137">
        <v>360.7</v>
      </c>
      <c r="K2092" s="139">
        <v>360.7</v>
      </c>
      <c r="L2092" s="25">
        <v>20</v>
      </c>
      <c r="M2092" s="139">
        <f t="shared" ref="M2092:M2094" si="437">R2092+T2092+V2092+X2092+Z2092+AB2092+AE2092+AF2092</f>
        <v>1100531</v>
      </c>
      <c r="N2092" s="135"/>
      <c r="O2092" s="135"/>
      <c r="P2092" s="135"/>
      <c r="Q2092" s="137">
        <f t="shared" ref="Q2092:Q2094" si="438">M2092</f>
        <v>1100531</v>
      </c>
      <c r="R2092" s="139">
        <v>1100531</v>
      </c>
      <c r="S2092" s="25"/>
      <c r="T2092" s="139"/>
      <c r="U2092" s="139"/>
      <c r="V2092" s="139"/>
      <c r="W2092" s="139"/>
      <c r="X2092" s="139"/>
      <c r="Y2092" s="139"/>
      <c r="Z2092" s="139"/>
      <c r="AA2092" s="139"/>
      <c r="AB2092" s="139"/>
      <c r="AC2092" s="139"/>
      <c r="AD2092" s="139"/>
      <c r="AE2092" s="139"/>
      <c r="AF2092" s="139"/>
      <c r="AG2092" s="337">
        <v>2025</v>
      </c>
      <c r="AH2092" s="157" t="s">
        <v>3050</v>
      </c>
      <c r="AI2092" s="157"/>
      <c r="AJ2092" s="134">
        <f>MAX(AJ2089:AJ2091)+1</f>
        <v>1993</v>
      </c>
      <c r="AK2092" s="35" t="s">
        <v>153</v>
      </c>
      <c r="AL2092" s="134" t="str">
        <f t="shared" si="423"/>
        <v>1993.</v>
      </c>
      <c r="AM2092" s="149"/>
      <c r="AN2092" s="35"/>
      <c r="AO2092" s="193"/>
    </row>
    <row r="2093" spans="1:41" ht="22.5" hidden="1" customHeight="1" x14ac:dyDescent="0.25">
      <c r="A2093" s="68" t="s">
        <v>5177</v>
      </c>
      <c r="B2093" s="25">
        <v>3812</v>
      </c>
      <c r="C2093" s="36" t="s">
        <v>939</v>
      </c>
      <c r="D2093" s="25">
        <v>1954</v>
      </c>
      <c r="E2093" s="108" t="s">
        <v>2932</v>
      </c>
      <c r="F2093" s="68" t="s">
        <v>2934</v>
      </c>
      <c r="G2093" s="25">
        <v>2</v>
      </c>
      <c r="H2093" s="25">
        <v>1</v>
      </c>
      <c r="I2093" s="139">
        <v>711.5</v>
      </c>
      <c r="J2093" s="137">
        <v>378.6</v>
      </c>
      <c r="K2093" s="139">
        <v>378.6</v>
      </c>
      <c r="L2093" s="25">
        <v>17</v>
      </c>
      <c r="M2093" s="139">
        <f t="shared" si="437"/>
        <v>809837.83</v>
      </c>
      <c r="N2093" s="139"/>
      <c r="O2093" s="139"/>
      <c r="P2093" s="139"/>
      <c r="Q2093" s="137">
        <f t="shared" si="438"/>
        <v>809837.83</v>
      </c>
      <c r="R2093" s="139">
        <v>809837.83</v>
      </c>
      <c r="S2093" s="25"/>
      <c r="T2093" s="139"/>
      <c r="U2093" s="139"/>
      <c r="V2093" s="139"/>
      <c r="W2093" s="139"/>
      <c r="X2093" s="139"/>
      <c r="Y2093" s="139"/>
      <c r="Z2093" s="139"/>
      <c r="AA2093" s="139"/>
      <c r="AB2093" s="139"/>
      <c r="AC2093" s="139"/>
      <c r="AD2093" s="139"/>
      <c r="AE2093" s="139"/>
      <c r="AF2093" s="139"/>
      <c r="AG2093" s="337">
        <v>2025</v>
      </c>
      <c r="AH2093" s="157" t="s">
        <v>3050</v>
      </c>
      <c r="AI2093" s="157"/>
      <c r="AJ2093" s="134">
        <f>MAX(AJ2090:AJ2092)+1</f>
        <v>1994</v>
      </c>
      <c r="AK2093" s="35" t="s">
        <v>153</v>
      </c>
      <c r="AL2093" s="134" t="str">
        <f t="shared" si="423"/>
        <v>1994.</v>
      </c>
      <c r="AM2093" s="149"/>
      <c r="AN2093" s="35"/>
      <c r="AO2093" s="193"/>
    </row>
    <row r="2094" spans="1:41" ht="22.5" hidden="1" customHeight="1" x14ac:dyDescent="0.25">
      <c r="A2094" s="68" t="s">
        <v>5178</v>
      </c>
      <c r="B2094" s="68">
        <v>3866</v>
      </c>
      <c r="C2094" s="333" t="s">
        <v>3138</v>
      </c>
      <c r="D2094" s="68">
        <v>1961</v>
      </c>
      <c r="E2094" s="108" t="s">
        <v>2932</v>
      </c>
      <c r="F2094" s="68" t="s">
        <v>2934</v>
      </c>
      <c r="G2094" s="68">
        <v>2</v>
      </c>
      <c r="H2094" s="68">
        <v>1</v>
      </c>
      <c r="I2094" s="139">
        <v>815.7</v>
      </c>
      <c r="J2094" s="137">
        <v>432</v>
      </c>
      <c r="K2094" s="139">
        <v>432</v>
      </c>
      <c r="L2094" s="25">
        <v>26</v>
      </c>
      <c r="M2094" s="139">
        <f t="shared" si="437"/>
        <v>966351.88</v>
      </c>
      <c r="N2094" s="135"/>
      <c r="O2094" s="135"/>
      <c r="P2094" s="135"/>
      <c r="Q2094" s="137">
        <f t="shared" si="438"/>
        <v>966351.88</v>
      </c>
      <c r="R2094" s="139">
        <v>966351.88</v>
      </c>
      <c r="S2094" s="25"/>
      <c r="T2094" s="139"/>
      <c r="U2094" s="139"/>
      <c r="V2094" s="139"/>
      <c r="W2094" s="139"/>
      <c r="X2094" s="139"/>
      <c r="Y2094" s="139"/>
      <c r="Z2094" s="139"/>
      <c r="AA2094" s="139"/>
      <c r="AB2094" s="139"/>
      <c r="AC2094" s="139"/>
      <c r="AD2094" s="139"/>
      <c r="AE2094" s="139"/>
      <c r="AF2094" s="139"/>
      <c r="AG2094" s="337">
        <v>2025</v>
      </c>
      <c r="AH2094" s="157" t="s">
        <v>3050</v>
      </c>
      <c r="AI2094" s="157"/>
      <c r="AJ2094" s="134">
        <f t="shared" si="422"/>
        <v>1995</v>
      </c>
      <c r="AK2094" s="35" t="s">
        <v>153</v>
      </c>
      <c r="AL2094" s="134" t="str">
        <f t="shared" si="423"/>
        <v>1995.</v>
      </c>
      <c r="AM2094" s="149"/>
      <c r="AN2094" s="35"/>
      <c r="AO2094" s="193"/>
    </row>
    <row r="2095" spans="1:41" ht="22.5" hidden="1" customHeight="1" x14ac:dyDescent="0.25">
      <c r="A2095" s="68" t="s">
        <v>5179</v>
      </c>
      <c r="B2095" s="25">
        <v>3837</v>
      </c>
      <c r="C2095" s="36" t="s">
        <v>1524</v>
      </c>
      <c r="D2095" s="25">
        <v>1991</v>
      </c>
      <c r="E2095" s="68" t="s">
        <v>2932</v>
      </c>
      <c r="F2095" s="68" t="s">
        <v>2933</v>
      </c>
      <c r="G2095" s="25">
        <v>3</v>
      </c>
      <c r="H2095" s="25">
        <v>3</v>
      </c>
      <c r="I2095" s="139">
        <v>1564.2</v>
      </c>
      <c r="J2095" s="139">
        <v>1367.6</v>
      </c>
      <c r="K2095" s="139">
        <v>1367.6</v>
      </c>
      <c r="L2095" s="25">
        <v>61</v>
      </c>
      <c r="M2095" s="139">
        <f>R2095+T2095+V2095+X2095+Z2095+AB2095+AE2095+AF2095</f>
        <v>1085235</v>
      </c>
      <c r="N2095" s="139"/>
      <c r="O2095" s="139"/>
      <c r="P2095" s="139"/>
      <c r="Q2095" s="137">
        <f>M2095</f>
        <v>1085235</v>
      </c>
      <c r="R2095" s="139"/>
      <c r="S2095" s="25"/>
      <c r="T2095" s="139"/>
      <c r="U2095" s="139">
        <v>670.7</v>
      </c>
      <c r="V2095" s="139">
        <v>1085235</v>
      </c>
      <c r="W2095" s="139"/>
      <c r="X2095" s="139"/>
      <c r="Y2095" s="139"/>
      <c r="Z2095" s="139"/>
      <c r="AA2095" s="139"/>
      <c r="AB2095" s="139"/>
      <c r="AC2095" s="139"/>
      <c r="AD2095" s="139"/>
      <c r="AE2095" s="139"/>
      <c r="AF2095" s="139"/>
      <c r="AG2095" s="337">
        <v>2025</v>
      </c>
      <c r="AH2095" s="126"/>
      <c r="AI2095" s="126"/>
      <c r="AJ2095" s="134">
        <f t="shared" si="422"/>
        <v>1996</v>
      </c>
      <c r="AK2095" s="35" t="s">
        <v>153</v>
      </c>
      <c r="AL2095" s="134" t="str">
        <f t="shared" si="423"/>
        <v>1996.</v>
      </c>
      <c r="AM2095" s="149"/>
      <c r="AO2095" s="193"/>
    </row>
    <row r="2096" spans="1:41" ht="22.5" hidden="1" customHeight="1" x14ac:dyDescent="0.25">
      <c r="A2096" s="68" t="s">
        <v>5180</v>
      </c>
      <c r="B2096" s="25">
        <v>3828</v>
      </c>
      <c r="C2096" s="36" t="s">
        <v>2980</v>
      </c>
      <c r="D2096" s="25">
        <v>1985</v>
      </c>
      <c r="E2096" s="68" t="s">
        <v>2932</v>
      </c>
      <c r="F2096" s="68" t="s">
        <v>2933</v>
      </c>
      <c r="G2096" s="25">
        <v>5</v>
      </c>
      <c r="H2096" s="25">
        <v>2</v>
      </c>
      <c r="I2096" s="139">
        <v>2134.9</v>
      </c>
      <c r="J2096" s="139">
        <v>1893.9</v>
      </c>
      <c r="K2096" s="139">
        <v>1893.9</v>
      </c>
      <c r="L2096" s="25">
        <v>88</v>
      </c>
      <c r="M2096" s="139">
        <f>R2096+T2096+V2096+X2096+Z2096+AB2096+AE2096+AF2096</f>
        <v>1454695</v>
      </c>
      <c r="N2096" s="139"/>
      <c r="O2096" s="139"/>
      <c r="P2096" s="139"/>
      <c r="Q2096" s="137">
        <f>M2096</f>
        <v>1454695</v>
      </c>
      <c r="R2096" s="139"/>
      <c r="S2096" s="25"/>
      <c r="T2096" s="139"/>
      <c r="U2096" s="139">
        <v>601.6</v>
      </c>
      <c r="V2096" s="139">
        <v>1454695</v>
      </c>
      <c r="W2096" s="139"/>
      <c r="X2096" s="139"/>
      <c r="Y2096" s="139"/>
      <c r="Z2096" s="139"/>
      <c r="AA2096" s="139"/>
      <c r="AB2096" s="139"/>
      <c r="AC2096" s="139"/>
      <c r="AD2096" s="139"/>
      <c r="AE2096" s="139"/>
      <c r="AF2096" s="139"/>
      <c r="AG2096" s="337">
        <v>2025</v>
      </c>
      <c r="AH2096" s="113"/>
      <c r="AI2096" s="113"/>
      <c r="AJ2096" s="134">
        <f t="shared" si="422"/>
        <v>1997</v>
      </c>
      <c r="AK2096" s="35" t="s">
        <v>153</v>
      </c>
      <c r="AL2096" s="134" t="str">
        <f t="shared" si="423"/>
        <v>1997.</v>
      </c>
      <c r="AM2096" s="149"/>
      <c r="AN2096" s="296"/>
      <c r="AO2096" s="193"/>
    </row>
    <row r="2097" spans="1:41" ht="22.5" hidden="1" customHeight="1" x14ac:dyDescent="0.25">
      <c r="A2097" s="68" t="s">
        <v>5181</v>
      </c>
      <c r="B2097" s="25">
        <v>3805</v>
      </c>
      <c r="C2097" s="36" t="s">
        <v>1518</v>
      </c>
      <c r="D2097" s="25">
        <v>1967</v>
      </c>
      <c r="E2097" s="68" t="s">
        <v>2932</v>
      </c>
      <c r="F2097" s="68" t="s">
        <v>2933</v>
      </c>
      <c r="G2097" s="25">
        <v>5</v>
      </c>
      <c r="H2097" s="25">
        <v>3</v>
      </c>
      <c r="I2097" s="139">
        <v>2202.6999999999998</v>
      </c>
      <c r="J2097" s="139">
        <v>2076.6999999999998</v>
      </c>
      <c r="K2097" s="139">
        <v>1894.4</v>
      </c>
      <c r="L2097" s="25">
        <v>87</v>
      </c>
      <c r="M2097" s="139">
        <f>R2097+T2097+V2097+X2097+Z2097+AB2097+AE2097+AF2097</f>
        <v>1423764.41</v>
      </c>
      <c r="N2097" s="139"/>
      <c r="O2097" s="139"/>
      <c r="P2097" s="139">
        <v>1423764.41</v>
      </c>
      <c r="Q2097" s="137"/>
      <c r="R2097" s="139"/>
      <c r="S2097" s="25"/>
      <c r="T2097" s="139"/>
      <c r="U2097" s="139">
        <v>527.70000000000005</v>
      </c>
      <c r="V2097" s="139">
        <v>1423764.41</v>
      </c>
      <c r="W2097" s="139"/>
      <c r="X2097" s="139"/>
      <c r="Y2097" s="139"/>
      <c r="Z2097" s="139"/>
      <c r="AA2097" s="139"/>
      <c r="AB2097" s="139"/>
      <c r="AC2097" s="139"/>
      <c r="AD2097" s="139"/>
      <c r="AE2097" s="139"/>
      <c r="AF2097" s="139"/>
      <c r="AG2097" s="337">
        <v>2025</v>
      </c>
      <c r="AH2097" s="126"/>
      <c r="AI2097" s="126"/>
      <c r="AJ2097" s="134">
        <f t="shared" si="422"/>
        <v>1998</v>
      </c>
      <c r="AK2097" s="35" t="s">
        <v>153</v>
      </c>
      <c r="AL2097" s="134" t="str">
        <f t="shared" si="423"/>
        <v>1998.</v>
      </c>
      <c r="AM2097" s="149"/>
      <c r="AN2097" s="296"/>
      <c r="AO2097" s="193"/>
    </row>
    <row r="2098" spans="1:41" ht="22.5" hidden="1" customHeight="1" x14ac:dyDescent="0.25">
      <c r="A2098" s="68" t="s">
        <v>5182</v>
      </c>
      <c r="B2098" s="25">
        <v>3968</v>
      </c>
      <c r="C2098" s="36" t="s">
        <v>130</v>
      </c>
      <c r="D2098" s="25">
        <v>1971</v>
      </c>
      <c r="E2098" s="108" t="s">
        <v>2932</v>
      </c>
      <c r="F2098" s="68" t="s">
        <v>2934</v>
      </c>
      <c r="G2098" s="25">
        <v>5</v>
      </c>
      <c r="H2098" s="25">
        <v>4</v>
      </c>
      <c r="I2098" s="139">
        <v>3553.5</v>
      </c>
      <c r="J2098" s="137">
        <v>3251.2</v>
      </c>
      <c r="K2098" s="139">
        <v>3201.9</v>
      </c>
      <c r="L2098" s="25">
        <v>149</v>
      </c>
      <c r="M2098" s="139">
        <f>R2098+T2098+V2098+X2098+Z2098+AB2098+AE2098+AF2098</f>
        <v>2349489</v>
      </c>
      <c r="N2098" s="139"/>
      <c r="O2098" s="139"/>
      <c r="P2098" s="139"/>
      <c r="Q2098" s="137">
        <f>M2098</f>
        <v>2349489</v>
      </c>
      <c r="R2098" s="139">
        <v>2349489</v>
      </c>
      <c r="S2098" s="25"/>
      <c r="T2098" s="139"/>
      <c r="U2098" s="139"/>
      <c r="V2098" s="139"/>
      <c r="W2098" s="139"/>
      <c r="X2098" s="139"/>
      <c r="Y2098" s="139"/>
      <c r="Z2098" s="139"/>
      <c r="AA2098" s="139"/>
      <c r="AB2098" s="139"/>
      <c r="AC2098" s="139"/>
      <c r="AD2098" s="139"/>
      <c r="AE2098" s="137"/>
      <c r="AF2098" s="139"/>
      <c r="AG2098" s="337">
        <v>2025</v>
      </c>
      <c r="AH2098" s="128" t="s">
        <v>3050</v>
      </c>
      <c r="AI2098" s="128"/>
      <c r="AJ2098" s="134">
        <f t="shared" si="422"/>
        <v>1999</v>
      </c>
      <c r="AK2098" s="35" t="s">
        <v>153</v>
      </c>
      <c r="AL2098" s="134" t="str">
        <f t="shared" si="423"/>
        <v>1999.</v>
      </c>
      <c r="AM2098" s="149"/>
      <c r="AN2098" s="35"/>
      <c r="AO2098" s="193"/>
    </row>
    <row r="2099" spans="1:41" s="33" customFormat="1" ht="22.5" hidden="1" customHeight="1" x14ac:dyDescent="0.25">
      <c r="A2099" s="70"/>
      <c r="B2099" s="45"/>
      <c r="C2099" s="203" t="s">
        <v>1191</v>
      </c>
      <c r="D2099" s="25"/>
      <c r="E2099" s="108"/>
      <c r="F2099" s="68"/>
      <c r="G2099" s="25"/>
      <c r="H2099" s="25"/>
      <c r="I2099" s="135">
        <f>SUM(I2100:I2106)</f>
        <v>20574.910000000003</v>
      </c>
      <c r="J2099" s="135">
        <f t="shared" ref="J2099:V2099" si="439">SUM(J2100:J2106)</f>
        <v>18260.690000000002</v>
      </c>
      <c r="K2099" s="135">
        <f t="shared" si="439"/>
        <v>18210.190000000002</v>
      </c>
      <c r="L2099" s="103">
        <f t="shared" si="439"/>
        <v>785</v>
      </c>
      <c r="M2099" s="135">
        <f t="shared" si="439"/>
        <v>10540280.58</v>
      </c>
      <c r="N2099" s="135"/>
      <c r="O2099" s="135"/>
      <c r="P2099" s="135"/>
      <c r="Q2099" s="135">
        <f>M2099</f>
        <v>10540280.58</v>
      </c>
      <c r="R2099" s="135">
        <f t="shared" si="439"/>
        <v>3494655</v>
      </c>
      <c r="S2099" s="103"/>
      <c r="T2099" s="135"/>
      <c r="U2099" s="135">
        <f t="shared" si="439"/>
        <v>900</v>
      </c>
      <c r="V2099" s="135">
        <f t="shared" si="439"/>
        <v>4003492</v>
      </c>
      <c r="W2099" s="135">
        <f t="shared" ref="W2099:AB2099" si="440">SUM(W2100:W2105)</f>
        <v>1244.1600000000001</v>
      </c>
      <c r="X2099" s="135">
        <f t="shared" si="440"/>
        <v>2754570.2400000002</v>
      </c>
      <c r="Y2099" s="135"/>
      <c r="Z2099" s="135"/>
      <c r="AA2099" s="135">
        <f t="shared" si="440"/>
        <v>107.42</v>
      </c>
      <c r="AB2099" s="135">
        <f t="shared" si="440"/>
        <v>287563.34000000003</v>
      </c>
      <c r="AC2099" s="135"/>
      <c r="AD2099" s="135"/>
      <c r="AE2099" s="135"/>
      <c r="AF2099" s="135"/>
      <c r="AG2099" s="156"/>
      <c r="AH2099" s="126"/>
      <c r="AI2099" s="126"/>
      <c r="AJ2099" s="134"/>
      <c r="AK2099" s="35"/>
      <c r="AL2099" s="134"/>
      <c r="AM2099" s="127"/>
      <c r="AN2099" s="297"/>
      <c r="AO2099" s="193"/>
    </row>
    <row r="2100" spans="1:41" ht="22.5" hidden="1" customHeight="1" x14ac:dyDescent="0.25">
      <c r="A2100" s="68" t="s">
        <v>5183</v>
      </c>
      <c r="B2100" s="25">
        <v>3856</v>
      </c>
      <c r="C2100" s="36" t="s">
        <v>1527</v>
      </c>
      <c r="D2100" s="25">
        <v>1996</v>
      </c>
      <c r="E2100" s="108" t="s">
        <v>2932</v>
      </c>
      <c r="F2100" s="68" t="s">
        <v>2934</v>
      </c>
      <c r="G2100" s="25">
        <v>2</v>
      </c>
      <c r="H2100" s="25">
        <v>2</v>
      </c>
      <c r="I2100" s="139">
        <v>792.1</v>
      </c>
      <c r="J2100" s="139">
        <v>792.1</v>
      </c>
      <c r="K2100" s="139">
        <v>792.1</v>
      </c>
      <c r="L2100" s="25">
        <v>34</v>
      </c>
      <c r="M2100" s="139">
        <f t="shared" ref="M2100:M2105" si="441">R2100+T2100+V2100+X2100+Z2100+AB2100+AE2100+AF2100</f>
        <v>305019</v>
      </c>
      <c r="N2100" s="139"/>
      <c r="O2100" s="139"/>
      <c r="P2100" s="139"/>
      <c r="Q2100" s="137">
        <f t="shared" si="430"/>
        <v>305019</v>
      </c>
      <c r="R2100" s="139">
        <v>305019</v>
      </c>
      <c r="S2100" s="25"/>
      <c r="T2100" s="139"/>
      <c r="U2100" s="139"/>
      <c r="V2100" s="139"/>
      <c r="W2100" s="139"/>
      <c r="X2100" s="139"/>
      <c r="Y2100" s="139"/>
      <c r="Z2100" s="139"/>
      <c r="AA2100" s="139"/>
      <c r="AB2100" s="139"/>
      <c r="AC2100" s="139"/>
      <c r="AD2100" s="139"/>
      <c r="AE2100" s="139"/>
      <c r="AF2100" s="139"/>
      <c r="AG2100" s="337">
        <v>2025</v>
      </c>
      <c r="AH2100" s="141" t="s">
        <v>3049</v>
      </c>
      <c r="AI2100" s="141"/>
      <c r="AJ2100" s="134">
        <f t="shared" si="422"/>
        <v>2000</v>
      </c>
      <c r="AK2100" s="35" t="s">
        <v>153</v>
      </c>
      <c r="AL2100" s="134" t="str">
        <f t="shared" si="423"/>
        <v>2000.</v>
      </c>
      <c r="AM2100" s="149"/>
      <c r="AN2100" s="296"/>
      <c r="AO2100" s="193"/>
    </row>
    <row r="2101" spans="1:41" ht="22.5" hidden="1" customHeight="1" x14ac:dyDescent="0.25">
      <c r="A2101" s="68" t="s">
        <v>5184</v>
      </c>
      <c r="B2101" s="25">
        <v>3983</v>
      </c>
      <c r="C2101" s="36" t="s">
        <v>2981</v>
      </c>
      <c r="D2101" s="25">
        <v>1984</v>
      </c>
      <c r="E2101" s="108" t="s">
        <v>2932</v>
      </c>
      <c r="F2101" s="68" t="s">
        <v>2933</v>
      </c>
      <c r="G2101" s="25">
        <v>5</v>
      </c>
      <c r="H2101" s="25">
        <v>3</v>
      </c>
      <c r="I2101" s="139">
        <v>3618.95</v>
      </c>
      <c r="J2101" s="137">
        <v>3257.3</v>
      </c>
      <c r="K2101" s="139">
        <v>3257.3</v>
      </c>
      <c r="L2101" s="25">
        <v>142</v>
      </c>
      <c r="M2101" s="139">
        <f>R2101+T2101+V2101+X2101+Z2101+AB2101+AE2101+AF2101</f>
        <v>985920</v>
      </c>
      <c r="N2101" s="139"/>
      <c r="O2101" s="139"/>
      <c r="P2101" s="139"/>
      <c r="Q2101" s="137">
        <f t="shared" si="430"/>
        <v>985920</v>
      </c>
      <c r="R2101" s="139">
        <v>985920</v>
      </c>
      <c r="S2101" s="25"/>
      <c r="T2101" s="139"/>
      <c r="U2101" s="139"/>
      <c r="V2101" s="139"/>
      <c r="W2101" s="139"/>
      <c r="X2101" s="139"/>
      <c r="Y2101" s="139"/>
      <c r="Z2101" s="139"/>
      <c r="AA2101" s="139"/>
      <c r="AB2101" s="139"/>
      <c r="AC2101" s="139"/>
      <c r="AD2101" s="139"/>
      <c r="AE2101" s="139"/>
      <c r="AF2101" s="139"/>
      <c r="AG2101" s="337">
        <v>2025</v>
      </c>
      <c r="AH2101" s="157" t="s">
        <v>3049</v>
      </c>
      <c r="AI2101" s="157"/>
      <c r="AJ2101" s="134">
        <f t="shared" si="422"/>
        <v>2001</v>
      </c>
      <c r="AK2101" s="35" t="s">
        <v>153</v>
      </c>
      <c r="AL2101" s="134" t="str">
        <f t="shared" si="423"/>
        <v>2001.</v>
      </c>
      <c r="AM2101" s="149"/>
      <c r="AN2101" s="35"/>
      <c r="AO2101" s="193"/>
    </row>
    <row r="2102" spans="1:41" ht="22.5" hidden="1" customHeight="1" x14ac:dyDescent="0.25">
      <c r="A2102" s="68" t="s">
        <v>5185</v>
      </c>
      <c r="B2102" s="25">
        <v>4008</v>
      </c>
      <c r="C2102" s="36" t="s">
        <v>2982</v>
      </c>
      <c r="D2102" s="25">
        <v>1976</v>
      </c>
      <c r="E2102" s="68" t="s">
        <v>2932</v>
      </c>
      <c r="F2102" s="68" t="s">
        <v>2934</v>
      </c>
      <c r="G2102" s="25">
        <v>2</v>
      </c>
      <c r="H2102" s="25">
        <v>2</v>
      </c>
      <c r="I2102" s="139">
        <v>1288.3900000000001</v>
      </c>
      <c r="J2102" s="139">
        <v>710.99</v>
      </c>
      <c r="K2102" s="139">
        <v>710.99</v>
      </c>
      <c r="L2102" s="25">
        <v>33</v>
      </c>
      <c r="M2102" s="139">
        <f t="shared" si="441"/>
        <v>287563.34000000003</v>
      </c>
      <c r="N2102" s="139"/>
      <c r="O2102" s="139"/>
      <c r="P2102" s="139"/>
      <c r="Q2102" s="137">
        <f t="shared" si="430"/>
        <v>287563.34000000003</v>
      </c>
      <c r="R2102" s="139"/>
      <c r="S2102" s="25"/>
      <c r="T2102" s="139"/>
      <c r="U2102" s="139"/>
      <c r="V2102" s="139"/>
      <c r="W2102" s="139"/>
      <c r="X2102" s="139"/>
      <c r="Y2102" s="139"/>
      <c r="Z2102" s="139"/>
      <c r="AA2102" s="139">
        <v>107.42</v>
      </c>
      <c r="AB2102" s="139">
        <f>AA2102*2677</f>
        <v>287563.34000000003</v>
      </c>
      <c r="AC2102" s="139"/>
      <c r="AD2102" s="139"/>
      <c r="AE2102" s="139"/>
      <c r="AF2102" s="139"/>
      <c r="AG2102" s="337">
        <v>2025</v>
      </c>
      <c r="AH2102" s="126"/>
      <c r="AI2102" s="126"/>
      <c r="AJ2102" s="134">
        <f t="shared" si="422"/>
        <v>2002</v>
      </c>
      <c r="AK2102" s="35" t="s">
        <v>153</v>
      </c>
      <c r="AL2102" s="134" t="str">
        <f t="shared" si="423"/>
        <v>2002.</v>
      </c>
      <c r="AM2102" s="149"/>
      <c r="AN2102" s="296"/>
      <c r="AO2102" s="193"/>
    </row>
    <row r="2103" spans="1:41" ht="22.5" hidden="1" customHeight="1" x14ac:dyDescent="0.25">
      <c r="A2103" s="68" t="s">
        <v>5186</v>
      </c>
      <c r="B2103" s="120">
        <v>3936</v>
      </c>
      <c r="C2103" s="131" t="s">
        <v>2983</v>
      </c>
      <c r="D2103" s="25">
        <v>1976</v>
      </c>
      <c r="E2103" s="68" t="s">
        <v>2932</v>
      </c>
      <c r="F2103" s="68" t="s">
        <v>2933</v>
      </c>
      <c r="G2103" s="25">
        <v>5</v>
      </c>
      <c r="H2103" s="25">
        <v>8</v>
      </c>
      <c r="I2103" s="139">
        <v>6042.37</v>
      </c>
      <c r="J2103" s="139">
        <v>5530.4</v>
      </c>
      <c r="K2103" s="139">
        <v>5530.4</v>
      </c>
      <c r="L2103" s="25">
        <v>237</v>
      </c>
      <c r="M2103" s="139">
        <f t="shared" si="441"/>
        <v>2754570.2400000002</v>
      </c>
      <c r="N2103" s="139"/>
      <c r="O2103" s="139"/>
      <c r="P2103" s="139"/>
      <c r="Q2103" s="137">
        <f t="shared" si="430"/>
        <v>2754570.2400000002</v>
      </c>
      <c r="R2103" s="139"/>
      <c r="S2103" s="25"/>
      <c r="T2103" s="139"/>
      <c r="U2103" s="139"/>
      <c r="V2103" s="139"/>
      <c r="W2103" s="139">
        <v>1244.1600000000001</v>
      </c>
      <c r="X2103" s="139">
        <f>W2103*2214</f>
        <v>2754570.2400000002</v>
      </c>
      <c r="Y2103" s="139"/>
      <c r="Z2103" s="139"/>
      <c r="AA2103" s="139"/>
      <c r="AB2103" s="139"/>
      <c r="AC2103" s="139"/>
      <c r="AD2103" s="139"/>
      <c r="AE2103" s="139"/>
      <c r="AF2103" s="139"/>
      <c r="AG2103" s="337">
        <v>2025</v>
      </c>
      <c r="AH2103" s="126"/>
      <c r="AI2103" s="126"/>
      <c r="AJ2103" s="134">
        <f t="shared" si="422"/>
        <v>2003</v>
      </c>
      <c r="AK2103" s="35" t="s">
        <v>153</v>
      </c>
      <c r="AL2103" s="134" t="str">
        <f t="shared" si="423"/>
        <v>2003.</v>
      </c>
      <c r="AM2103" s="149"/>
      <c r="AN2103" s="296"/>
      <c r="AO2103" s="193"/>
    </row>
    <row r="2104" spans="1:41" ht="22.5" hidden="1" customHeight="1" x14ac:dyDescent="0.25">
      <c r="A2104" s="68" t="s">
        <v>5187</v>
      </c>
      <c r="B2104" s="25">
        <v>3967</v>
      </c>
      <c r="C2104" s="36" t="s">
        <v>2984</v>
      </c>
      <c r="D2104" s="25">
        <v>1995</v>
      </c>
      <c r="E2104" s="108" t="s">
        <v>2932</v>
      </c>
      <c r="F2104" s="68" t="s">
        <v>2934</v>
      </c>
      <c r="G2104" s="25">
        <v>4</v>
      </c>
      <c r="H2104" s="25">
        <v>2</v>
      </c>
      <c r="I2104" s="139">
        <v>1457.6</v>
      </c>
      <c r="J2104" s="137">
        <v>1318</v>
      </c>
      <c r="K2104" s="139">
        <v>1267.5</v>
      </c>
      <c r="L2104" s="25">
        <v>62</v>
      </c>
      <c r="M2104" s="139">
        <f t="shared" si="441"/>
        <v>600576</v>
      </c>
      <c r="N2104" s="139"/>
      <c r="O2104" s="139"/>
      <c r="P2104" s="139"/>
      <c r="Q2104" s="137">
        <f t="shared" si="430"/>
        <v>600576</v>
      </c>
      <c r="R2104" s="139">
        <v>600576</v>
      </c>
      <c r="S2104" s="25"/>
      <c r="T2104" s="139"/>
      <c r="U2104" s="139"/>
      <c r="V2104" s="139"/>
      <c r="W2104" s="139"/>
      <c r="X2104" s="139"/>
      <c r="Y2104" s="139"/>
      <c r="Z2104" s="139"/>
      <c r="AA2104" s="139"/>
      <c r="AB2104" s="139"/>
      <c r="AC2104" s="139"/>
      <c r="AD2104" s="139"/>
      <c r="AE2104" s="139"/>
      <c r="AF2104" s="139"/>
      <c r="AG2104" s="337">
        <v>2025</v>
      </c>
      <c r="AH2104" s="128" t="s">
        <v>3052</v>
      </c>
      <c r="AI2104" s="128"/>
      <c r="AJ2104" s="134">
        <f t="shared" si="422"/>
        <v>2004</v>
      </c>
      <c r="AK2104" s="35" t="s">
        <v>153</v>
      </c>
      <c r="AL2104" s="134" t="str">
        <f t="shared" si="423"/>
        <v>2004.</v>
      </c>
      <c r="AM2104" s="149"/>
      <c r="AN2104" s="35"/>
      <c r="AO2104" s="193"/>
    </row>
    <row r="2105" spans="1:41" ht="22.5" hidden="1" customHeight="1" x14ac:dyDescent="0.25">
      <c r="A2105" s="68" t="s">
        <v>5188</v>
      </c>
      <c r="B2105" s="25">
        <v>3994</v>
      </c>
      <c r="C2105" s="36" t="s">
        <v>2985</v>
      </c>
      <c r="D2105" s="25">
        <v>1980</v>
      </c>
      <c r="E2105" s="108" t="s">
        <v>2932</v>
      </c>
      <c r="F2105" s="68" t="s">
        <v>2933</v>
      </c>
      <c r="G2105" s="25">
        <v>5</v>
      </c>
      <c r="H2105" s="25">
        <v>3</v>
      </c>
      <c r="I2105" s="139">
        <v>2480.8000000000002</v>
      </c>
      <c r="J2105" s="137">
        <v>2345.1</v>
      </c>
      <c r="K2105" s="139">
        <v>2345.1</v>
      </c>
      <c r="L2105" s="25">
        <v>94</v>
      </c>
      <c r="M2105" s="139">
        <f t="shared" si="441"/>
        <v>1603140</v>
      </c>
      <c r="N2105" s="139"/>
      <c r="O2105" s="139"/>
      <c r="P2105" s="139"/>
      <c r="Q2105" s="137">
        <f t="shared" si="430"/>
        <v>1603140</v>
      </c>
      <c r="R2105" s="139">
        <v>1603140</v>
      </c>
      <c r="S2105" s="25"/>
      <c r="T2105" s="139"/>
      <c r="U2105" s="139"/>
      <c r="V2105" s="139"/>
      <c r="W2105" s="139"/>
      <c r="X2105" s="139"/>
      <c r="Y2105" s="139"/>
      <c r="Z2105" s="139"/>
      <c r="AA2105" s="139"/>
      <c r="AB2105" s="139"/>
      <c r="AC2105" s="139"/>
      <c r="AD2105" s="139"/>
      <c r="AE2105" s="139"/>
      <c r="AF2105" s="139"/>
      <c r="AG2105" s="337">
        <v>2025</v>
      </c>
      <c r="AH2105" s="157" t="s">
        <v>3051</v>
      </c>
      <c r="AI2105" s="157"/>
      <c r="AJ2105" s="134">
        <f t="shared" si="422"/>
        <v>2005</v>
      </c>
      <c r="AK2105" s="35" t="s">
        <v>153</v>
      </c>
      <c r="AL2105" s="134" t="str">
        <f t="shared" si="423"/>
        <v>2005.</v>
      </c>
      <c r="AM2105" s="149"/>
      <c r="AN2105" s="35"/>
      <c r="AO2105" s="193"/>
    </row>
    <row r="2106" spans="1:41" ht="22.5" hidden="1" customHeight="1" x14ac:dyDescent="0.25">
      <c r="A2106" s="68" t="s">
        <v>5189</v>
      </c>
      <c r="B2106" s="25">
        <v>3927</v>
      </c>
      <c r="C2106" s="36" t="s">
        <v>952</v>
      </c>
      <c r="D2106" s="25">
        <v>1987</v>
      </c>
      <c r="E2106" s="68" t="s">
        <v>2932</v>
      </c>
      <c r="F2106" s="68" t="s">
        <v>2933</v>
      </c>
      <c r="G2106" s="25">
        <v>5</v>
      </c>
      <c r="H2106" s="25">
        <v>4</v>
      </c>
      <c r="I2106" s="139">
        <v>4894.7</v>
      </c>
      <c r="J2106" s="137">
        <v>4306.8</v>
      </c>
      <c r="K2106" s="139">
        <v>4306.8</v>
      </c>
      <c r="L2106" s="25">
        <v>183</v>
      </c>
      <c r="M2106" s="139">
        <f>R2106+T2106+V2106+X2106+Z2106+AB2106+AE2106+AF2106</f>
        <v>4003492</v>
      </c>
      <c r="N2106" s="139"/>
      <c r="O2106" s="139"/>
      <c r="P2106" s="139"/>
      <c r="Q2106" s="137">
        <f>M2106</f>
        <v>4003492</v>
      </c>
      <c r="R2106" s="139"/>
      <c r="S2106" s="25"/>
      <c r="T2106" s="139"/>
      <c r="U2106" s="139">
        <v>900</v>
      </c>
      <c r="V2106" s="139">
        <v>4003492</v>
      </c>
      <c r="W2106" s="139"/>
      <c r="X2106" s="139"/>
      <c r="Y2106" s="139"/>
      <c r="Z2106" s="139"/>
      <c r="AA2106" s="139"/>
      <c r="AB2106" s="139"/>
      <c r="AC2106" s="139"/>
      <c r="AD2106" s="139"/>
      <c r="AE2106" s="139"/>
      <c r="AF2106" s="139"/>
      <c r="AG2106" s="337">
        <v>2025</v>
      </c>
      <c r="AH2106" s="126"/>
      <c r="AI2106" s="126"/>
      <c r="AJ2106" s="134">
        <f t="shared" si="422"/>
        <v>2006</v>
      </c>
      <c r="AK2106" s="35" t="s">
        <v>153</v>
      </c>
      <c r="AL2106" s="134" t="str">
        <f t="shared" si="423"/>
        <v>2006.</v>
      </c>
      <c r="AM2106" s="149"/>
      <c r="AO2106" s="193"/>
    </row>
    <row r="2107" spans="1:41" s="33" customFormat="1" ht="22.5" hidden="1" customHeight="1" x14ac:dyDescent="0.25">
      <c r="A2107" s="70"/>
      <c r="B2107" s="45"/>
      <c r="C2107" s="203" t="s">
        <v>1192</v>
      </c>
      <c r="D2107" s="25"/>
      <c r="E2107" s="68"/>
      <c r="F2107" s="68"/>
      <c r="G2107" s="25"/>
      <c r="H2107" s="25"/>
      <c r="I2107" s="135">
        <f>SUM(I2108:I2238)</f>
        <v>231842.74999999994</v>
      </c>
      <c r="J2107" s="135">
        <f t="shared" ref="J2107:AB2107" si="442">SUM(J2108:J2238)</f>
        <v>199549.18999999997</v>
      </c>
      <c r="K2107" s="135">
        <f t="shared" si="442"/>
        <v>193468.19999999998</v>
      </c>
      <c r="L2107" s="103">
        <f t="shared" si="442"/>
        <v>9106</v>
      </c>
      <c r="M2107" s="135">
        <f t="shared" si="442"/>
        <v>327185082.69999993</v>
      </c>
      <c r="N2107" s="135"/>
      <c r="O2107" s="135"/>
      <c r="P2107" s="135"/>
      <c r="Q2107" s="135">
        <f>M2107</f>
        <v>327185082.69999993</v>
      </c>
      <c r="R2107" s="135">
        <f t="shared" si="442"/>
        <v>104943389.2</v>
      </c>
      <c r="S2107" s="103"/>
      <c r="T2107" s="135"/>
      <c r="U2107" s="135">
        <f t="shared" si="442"/>
        <v>32372.900000000005</v>
      </c>
      <c r="V2107" s="135">
        <f t="shared" si="442"/>
        <v>177486050.69999996</v>
      </c>
      <c r="W2107" s="135"/>
      <c r="X2107" s="135"/>
      <c r="Y2107" s="135">
        <f t="shared" si="442"/>
        <v>16085.900000000001</v>
      </c>
      <c r="Z2107" s="135">
        <f t="shared" si="442"/>
        <v>43716966.800000004</v>
      </c>
      <c r="AA2107" s="135">
        <f t="shared" si="442"/>
        <v>388</v>
      </c>
      <c r="AB2107" s="135">
        <f t="shared" si="442"/>
        <v>1038676</v>
      </c>
      <c r="AC2107" s="135"/>
      <c r="AD2107" s="135"/>
      <c r="AE2107" s="135"/>
      <c r="AF2107" s="135"/>
      <c r="AG2107" s="156"/>
      <c r="AH2107" s="126"/>
      <c r="AI2107" s="126"/>
      <c r="AJ2107" s="134"/>
      <c r="AK2107" s="35"/>
      <c r="AL2107" s="134"/>
      <c r="AM2107" s="127"/>
      <c r="AN2107" s="297"/>
      <c r="AO2107" s="193"/>
    </row>
    <row r="2108" spans="1:41" ht="22.5" hidden="1" customHeight="1" x14ac:dyDescent="0.25">
      <c r="A2108" s="68" t="s">
        <v>5190</v>
      </c>
      <c r="B2108" s="25">
        <v>3783</v>
      </c>
      <c r="C2108" s="36" t="s">
        <v>1509</v>
      </c>
      <c r="D2108" s="25">
        <v>1973</v>
      </c>
      <c r="E2108" s="68" t="s">
        <v>2932</v>
      </c>
      <c r="F2108" s="68" t="s">
        <v>2933</v>
      </c>
      <c r="G2108" s="25">
        <v>2</v>
      </c>
      <c r="H2108" s="25">
        <v>2</v>
      </c>
      <c r="I2108" s="139">
        <v>785.1</v>
      </c>
      <c r="J2108" s="139">
        <v>717.8</v>
      </c>
      <c r="K2108" s="139">
        <v>671.9</v>
      </c>
      <c r="L2108" s="25">
        <v>32</v>
      </c>
      <c r="M2108" s="139">
        <f>R2108+T2108+V2108+X2108+Z2108+AB2108+AE2108+AF2108</f>
        <v>1932050.9000000001</v>
      </c>
      <c r="N2108" s="139"/>
      <c r="O2108" s="139"/>
      <c r="P2108" s="139"/>
      <c r="Q2108" s="137">
        <f t="shared" ref="Q2108:Q2111" si="443">M2108</f>
        <v>1932050.9000000001</v>
      </c>
      <c r="R2108" s="139"/>
      <c r="S2108" s="25"/>
      <c r="T2108" s="139"/>
      <c r="U2108" s="139">
        <v>544.70000000000005</v>
      </c>
      <c r="V2108" s="139">
        <f>U2108*3547</f>
        <v>1932050.9000000001</v>
      </c>
      <c r="W2108" s="139"/>
      <c r="X2108" s="139"/>
      <c r="Y2108" s="139"/>
      <c r="Z2108" s="139"/>
      <c r="AA2108" s="139"/>
      <c r="AB2108" s="139"/>
      <c r="AC2108" s="139"/>
      <c r="AD2108" s="139"/>
      <c r="AE2108" s="139"/>
      <c r="AF2108" s="139"/>
      <c r="AG2108" s="337">
        <v>2025</v>
      </c>
      <c r="AH2108" s="126"/>
      <c r="AI2108" s="126"/>
      <c r="AJ2108" s="134">
        <f t="shared" si="422"/>
        <v>2007</v>
      </c>
      <c r="AK2108" s="35" t="s">
        <v>153</v>
      </c>
      <c r="AL2108" s="134" t="str">
        <f t="shared" si="423"/>
        <v>2007.</v>
      </c>
      <c r="AM2108" s="149"/>
      <c r="AN2108" s="296"/>
      <c r="AO2108" s="193"/>
    </row>
    <row r="2109" spans="1:41" ht="22.5" hidden="1" customHeight="1" x14ac:dyDescent="0.25">
      <c r="A2109" s="68" t="s">
        <v>5191</v>
      </c>
      <c r="B2109" s="25">
        <v>3784</v>
      </c>
      <c r="C2109" s="36" t="s">
        <v>1510</v>
      </c>
      <c r="D2109" s="25">
        <v>1993</v>
      </c>
      <c r="E2109" s="68" t="s">
        <v>2932</v>
      </c>
      <c r="F2109" s="68" t="s">
        <v>2934</v>
      </c>
      <c r="G2109" s="25">
        <v>2</v>
      </c>
      <c r="H2109" s="25">
        <v>2</v>
      </c>
      <c r="I2109" s="139">
        <v>529.1</v>
      </c>
      <c r="J2109" s="139">
        <v>469</v>
      </c>
      <c r="K2109" s="139">
        <v>469</v>
      </c>
      <c r="L2109" s="25">
        <v>30</v>
      </c>
      <c r="M2109" s="139">
        <f>R2109+T2109+V2109+X2109+Z2109+AB2109+AE2109+AF2109</f>
        <v>4473337.5</v>
      </c>
      <c r="N2109" s="139"/>
      <c r="O2109" s="139"/>
      <c r="P2109" s="139"/>
      <c r="Q2109" s="137">
        <f t="shared" si="443"/>
        <v>4473337.5</v>
      </c>
      <c r="R2109" s="139">
        <v>828444</v>
      </c>
      <c r="S2109" s="25"/>
      <c r="T2109" s="139"/>
      <c r="U2109" s="139">
        <v>484.5</v>
      </c>
      <c r="V2109" s="139">
        <f>U2109*7523</f>
        <v>3644893.5</v>
      </c>
      <c r="W2109" s="139"/>
      <c r="X2109" s="139"/>
      <c r="Y2109" s="139"/>
      <c r="Z2109" s="139"/>
      <c r="AA2109" s="139"/>
      <c r="AB2109" s="139"/>
      <c r="AC2109" s="139"/>
      <c r="AD2109" s="139"/>
      <c r="AE2109" s="139"/>
      <c r="AF2109" s="139"/>
      <c r="AG2109" s="337">
        <v>2025</v>
      </c>
      <c r="AH2109" s="141" t="s">
        <v>3050</v>
      </c>
      <c r="AI2109" s="141"/>
      <c r="AJ2109" s="134">
        <f t="shared" si="422"/>
        <v>2008</v>
      </c>
      <c r="AK2109" s="35" t="s">
        <v>153</v>
      </c>
      <c r="AL2109" s="134" t="str">
        <f t="shared" si="423"/>
        <v>2008.</v>
      </c>
      <c r="AM2109" s="149"/>
      <c r="AN2109" s="296"/>
      <c r="AO2109" s="193"/>
    </row>
    <row r="2110" spans="1:41" ht="22.5" hidden="1" customHeight="1" x14ac:dyDescent="0.25">
      <c r="A2110" s="68" t="s">
        <v>5192</v>
      </c>
      <c r="B2110" s="25">
        <v>3786</v>
      </c>
      <c r="C2110" s="36" t="s">
        <v>1512</v>
      </c>
      <c r="D2110" s="25">
        <v>1986</v>
      </c>
      <c r="E2110" s="108" t="s">
        <v>2932</v>
      </c>
      <c r="F2110" s="68" t="s">
        <v>2934</v>
      </c>
      <c r="G2110" s="25">
        <v>2</v>
      </c>
      <c r="H2110" s="25">
        <v>3</v>
      </c>
      <c r="I2110" s="139">
        <v>907.5</v>
      </c>
      <c r="J2110" s="139">
        <v>834.7</v>
      </c>
      <c r="K2110" s="139">
        <v>485.3</v>
      </c>
      <c r="L2110" s="25">
        <v>20</v>
      </c>
      <c r="M2110" s="139">
        <f>R2110+T2110+V2110+X2110+Z2110+AB2110+AE2110+AF2110</f>
        <v>4962170.8</v>
      </c>
      <c r="N2110" s="139"/>
      <c r="O2110" s="139"/>
      <c r="P2110" s="139"/>
      <c r="Q2110" s="137">
        <f t="shared" si="443"/>
        <v>4962170.8</v>
      </c>
      <c r="R2110" s="139"/>
      <c r="S2110" s="25"/>
      <c r="T2110" s="139"/>
      <c r="U2110" s="139">
        <v>659.6</v>
      </c>
      <c r="V2110" s="139">
        <f>U2110*7523</f>
        <v>4962170.8</v>
      </c>
      <c r="W2110" s="139"/>
      <c r="X2110" s="139"/>
      <c r="Y2110" s="139"/>
      <c r="Z2110" s="139"/>
      <c r="AA2110" s="139"/>
      <c r="AB2110" s="139"/>
      <c r="AC2110" s="139"/>
      <c r="AD2110" s="139"/>
      <c r="AE2110" s="139"/>
      <c r="AF2110" s="139"/>
      <c r="AG2110" s="337">
        <v>2025</v>
      </c>
      <c r="AH2110" s="126"/>
      <c r="AI2110" s="126"/>
      <c r="AJ2110" s="134">
        <f t="shared" si="422"/>
        <v>2009</v>
      </c>
      <c r="AK2110" s="35" t="s">
        <v>153</v>
      </c>
      <c r="AL2110" s="134" t="str">
        <f t="shared" si="423"/>
        <v>2009.</v>
      </c>
      <c r="AM2110" s="149"/>
      <c r="AO2110" s="193"/>
    </row>
    <row r="2111" spans="1:41" ht="22.5" hidden="1" customHeight="1" x14ac:dyDescent="0.25">
      <c r="A2111" s="68" t="s">
        <v>5193</v>
      </c>
      <c r="B2111" s="25">
        <v>3789</v>
      </c>
      <c r="C2111" s="36" t="s">
        <v>1513</v>
      </c>
      <c r="D2111" s="25">
        <v>1985</v>
      </c>
      <c r="E2111" s="108" t="s">
        <v>2932</v>
      </c>
      <c r="F2111" s="68" t="s">
        <v>2934</v>
      </c>
      <c r="G2111" s="25">
        <v>2</v>
      </c>
      <c r="H2111" s="25">
        <v>2</v>
      </c>
      <c r="I2111" s="139">
        <v>713.3</v>
      </c>
      <c r="J2111" s="139">
        <v>537.29999999999995</v>
      </c>
      <c r="K2111" s="139">
        <v>537.29999999999995</v>
      </c>
      <c r="L2111" s="25">
        <v>28</v>
      </c>
      <c r="M2111" s="139">
        <f>R2111+T2111+V2111+X2111+Z2111+AB2111+AE2111+AF2111</f>
        <v>3684013.1</v>
      </c>
      <c r="N2111" s="139"/>
      <c r="O2111" s="139"/>
      <c r="P2111" s="139"/>
      <c r="Q2111" s="137">
        <f t="shared" si="443"/>
        <v>3684013.1</v>
      </c>
      <c r="R2111" s="139"/>
      <c r="S2111" s="25"/>
      <c r="T2111" s="139"/>
      <c r="U2111" s="139">
        <v>489.7</v>
      </c>
      <c r="V2111" s="139">
        <f>U2111*7523</f>
        <v>3684013.1</v>
      </c>
      <c r="W2111" s="139"/>
      <c r="X2111" s="139"/>
      <c r="Y2111" s="139"/>
      <c r="Z2111" s="139"/>
      <c r="AA2111" s="139"/>
      <c r="AB2111" s="139"/>
      <c r="AC2111" s="137"/>
      <c r="AD2111" s="137"/>
      <c r="AE2111" s="139"/>
      <c r="AF2111" s="139"/>
      <c r="AG2111" s="337">
        <v>2025</v>
      </c>
      <c r="AH2111" s="126"/>
      <c r="AI2111" s="126"/>
      <c r="AJ2111" s="134">
        <f t="shared" si="422"/>
        <v>2010</v>
      </c>
      <c r="AK2111" s="35" t="s">
        <v>153</v>
      </c>
      <c r="AL2111" s="134" t="str">
        <f t="shared" si="423"/>
        <v>2010.</v>
      </c>
      <c r="AM2111" s="149"/>
      <c r="AN2111" s="296"/>
      <c r="AO2111" s="193"/>
    </row>
    <row r="2112" spans="1:41" ht="22.5" hidden="1" customHeight="1" x14ac:dyDescent="0.25">
      <c r="A2112" s="68" t="s">
        <v>5194</v>
      </c>
      <c r="B2112" s="25">
        <v>3813</v>
      </c>
      <c r="C2112" s="36" t="s">
        <v>953</v>
      </c>
      <c r="D2112" s="25">
        <v>1961</v>
      </c>
      <c r="E2112" s="68" t="s">
        <v>2932</v>
      </c>
      <c r="F2112" s="68" t="s">
        <v>2934</v>
      </c>
      <c r="G2112" s="25">
        <v>2</v>
      </c>
      <c r="H2112" s="25">
        <v>2</v>
      </c>
      <c r="I2112" s="139">
        <v>518.24</v>
      </c>
      <c r="J2112" s="137">
        <v>458.2</v>
      </c>
      <c r="K2112" s="139">
        <v>391.6</v>
      </c>
      <c r="L2112" s="25">
        <v>14</v>
      </c>
      <c r="M2112" s="139">
        <f t="shared" ref="M2112" si="444">R2112+T2112+V2112+X2112+Z2112+AB2112+AE2112+AF2112</f>
        <v>3167183</v>
      </c>
      <c r="N2112" s="139"/>
      <c r="O2112" s="139"/>
      <c r="P2112" s="139"/>
      <c r="Q2112" s="137">
        <f t="shared" ref="Q2112" si="445">M2112</f>
        <v>3167183</v>
      </c>
      <c r="R2112" s="139"/>
      <c r="S2112" s="25"/>
      <c r="T2112" s="139"/>
      <c r="U2112" s="139">
        <v>421</v>
      </c>
      <c r="V2112" s="139">
        <f>U2112*7523</f>
        <v>3167183</v>
      </c>
      <c r="W2112" s="139"/>
      <c r="X2112" s="139"/>
      <c r="Y2112" s="139"/>
      <c r="Z2112" s="139"/>
      <c r="AA2112" s="139"/>
      <c r="AB2112" s="139"/>
      <c r="AC2112" s="139"/>
      <c r="AD2112" s="139"/>
      <c r="AE2112" s="139"/>
      <c r="AF2112" s="139"/>
      <c r="AG2112" s="337">
        <v>2025</v>
      </c>
      <c r="AH2112" s="126"/>
      <c r="AI2112" s="126"/>
      <c r="AJ2112" s="134">
        <f t="shared" si="422"/>
        <v>2011</v>
      </c>
      <c r="AK2112" s="35" t="s">
        <v>153</v>
      </c>
      <c r="AL2112" s="134" t="str">
        <f t="shared" si="423"/>
        <v>2011.</v>
      </c>
      <c r="AM2112" s="149"/>
      <c r="AO2112" s="193"/>
    </row>
    <row r="2113" spans="1:41" ht="22.5" hidden="1" customHeight="1" x14ac:dyDescent="0.25">
      <c r="A2113" s="68" t="s">
        <v>5195</v>
      </c>
      <c r="B2113" s="25">
        <v>3827</v>
      </c>
      <c r="C2113" s="36" t="s">
        <v>1521</v>
      </c>
      <c r="D2113" s="25">
        <v>1985</v>
      </c>
      <c r="E2113" s="68" t="s">
        <v>2932</v>
      </c>
      <c r="F2113" s="68" t="s">
        <v>2933</v>
      </c>
      <c r="G2113" s="25">
        <v>5</v>
      </c>
      <c r="H2113" s="25">
        <v>2</v>
      </c>
      <c r="I2113" s="139">
        <v>2106.9</v>
      </c>
      <c r="J2113" s="139">
        <v>1865.9</v>
      </c>
      <c r="K2113" s="139">
        <v>1865.9</v>
      </c>
      <c r="L2113" s="25">
        <v>94</v>
      </c>
      <c r="M2113" s="139">
        <f>R2113+T2113+V2113+X2113+Z2113+AB2113+AE2113+AF2113</f>
        <v>2119687.2000000002</v>
      </c>
      <c r="N2113" s="139"/>
      <c r="O2113" s="139"/>
      <c r="P2113" s="139"/>
      <c r="Q2113" s="137">
        <f>M2113</f>
        <v>2119687.2000000002</v>
      </c>
      <c r="R2113" s="139"/>
      <c r="S2113" s="25"/>
      <c r="T2113" s="139"/>
      <c r="U2113" s="139">
        <v>597.6</v>
      </c>
      <c r="V2113" s="139">
        <f>U2113*3547</f>
        <v>2119687.2000000002</v>
      </c>
      <c r="W2113" s="139"/>
      <c r="X2113" s="139"/>
      <c r="Y2113" s="139"/>
      <c r="Z2113" s="139"/>
      <c r="AA2113" s="139"/>
      <c r="AB2113" s="139"/>
      <c r="AC2113" s="137"/>
      <c r="AD2113" s="137"/>
      <c r="AE2113" s="139"/>
      <c r="AF2113" s="139"/>
      <c r="AG2113" s="337">
        <v>2025</v>
      </c>
      <c r="AH2113" s="126"/>
      <c r="AI2113" s="126"/>
      <c r="AJ2113" s="134">
        <f t="shared" si="422"/>
        <v>2012</v>
      </c>
      <c r="AK2113" s="35" t="s">
        <v>153</v>
      </c>
      <c r="AL2113" s="134" t="str">
        <f t="shared" si="423"/>
        <v>2012.</v>
      </c>
      <c r="AM2113" s="149"/>
      <c r="AO2113" s="193"/>
    </row>
    <row r="2114" spans="1:41" ht="22.5" hidden="1" customHeight="1" x14ac:dyDescent="0.25">
      <c r="A2114" s="68" t="s">
        <v>5196</v>
      </c>
      <c r="B2114" s="25">
        <v>3829</v>
      </c>
      <c r="C2114" s="36" t="s">
        <v>1522</v>
      </c>
      <c r="D2114" s="25">
        <v>1987</v>
      </c>
      <c r="E2114" s="68" t="s">
        <v>2932</v>
      </c>
      <c r="F2114" s="68" t="s">
        <v>2934</v>
      </c>
      <c r="G2114" s="25">
        <v>2</v>
      </c>
      <c r="H2114" s="25">
        <v>2</v>
      </c>
      <c r="I2114" s="139">
        <v>613.5</v>
      </c>
      <c r="J2114" s="139">
        <v>548.5</v>
      </c>
      <c r="K2114" s="139">
        <v>548.5</v>
      </c>
      <c r="L2114" s="25">
        <v>25</v>
      </c>
      <c r="M2114" s="139">
        <f>R2114+T2114+V2114+X2114+Z2114+AB2114+AE2114+AF2114</f>
        <v>749224</v>
      </c>
      <c r="N2114" s="139"/>
      <c r="O2114" s="139"/>
      <c r="P2114" s="139"/>
      <c r="Q2114" s="137">
        <f>M2114</f>
        <v>749224</v>
      </c>
      <c r="R2114" s="139"/>
      <c r="S2114" s="25"/>
      <c r="T2114" s="139"/>
      <c r="U2114" s="139"/>
      <c r="V2114" s="139"/>
      <c r="W2114" s="139"/>
      <c r="X2114" s="139"/>
      <c r="Y2114" s="139">
        <v>238</v>
      </c>
      <c r="Z2114" s="139">
        <f>Y2114*3148</f>
        <v>749224</v>
      </c>
      <c r="AA2114" s="139"/>
      <c r="AB2114" s="139"/>
      <c r="AC2114" s="137"/>
      <c r="AD2114" s="137"/>
      <c r="AE2114" s="139"/>
      <c r="AF2114" s="139"/>
      <c r="AG2114" s="337">
        <v>2025</v>
      </c>
      <c r="AH2114" s="141"/>
      <c r="AI2114" s="141"/>
      <c r="AJ2114" s="134">
        <f t="shared" si="422"/>
        <v>2013</v>
      </c>
      <c r="AK2114" s="35" t="s">
        <v>153</v>
      </c>
      <c r="AL2114" s="134" t="str">
        <f t="shared" si="423"/>
        <v>2013.</v>
      </c>
      <c r="AM2114" s="149"/>
      <c r="AN2114" s="296"/>
      <c r="AO2114" s="193"/>
    </row>
    <row r="2115" spans="1:41" ht="22.5" hidden="1" customHeight="1" x14ac:dyDescent="0.25">
      <c r="A2115" s="68" t="s">
        <v>5197</v>
      </c>
      <c r="B2115" s="25">
        <v>3841</v>
      </c>
      <c r="C2115" s="36" t="s">
        <v>942</v>
      </c>
      <c r="D2115" s="25">
        <v>1986</v>
      </c>
      <c r="E2115" s="68" t="s">
        <v>2932</v>
      </c>
      <c r="F2115" s="68" t="s">
        <v>2935</v>
      </c>
      <c r="G2115" s="25">
        <v>2</v>
      </c>
      <c r="H2115" s="25">
        <v>1</v>
      </c>
      <c r="I2115" s="139">
        <v>295.8</v>
      </c>
      <c r="J2115" s="137">
        <v>261.60000000000002</v>
      </c>
      <c r="K2115" s="139">
        <v>261.60000000000002</v>
      </c>
      <c r="L2115" s="25">
        <v>16</v>
      </c>
      <c r="M2115" s="139">
        <f>R2115+T2115+V2115+X2115+Z2115+AB2115+AE2115+AF2115</f>
        <v>2232179</v>
      </c>
      <c r="N2115" s="139"/>
      <c r="O2115" s="139"/>
      <c r="P2115" s="139"/>
      <c r="Q2115" s="137">
        <f>M2115</f>
        <v>2232179</v>
      </c>
      <c r="R2115" s="139">
        <v>990884</v>
      </c>
      <c r="S2115" s="25"/>
      <c r="T2115" s="139"/>
      <c r="U2115" s="139">
        <v>165</v>
      </c>
      <c r="V2115" s="139">
        <f>U2115*7523</f>
        <v>1241295</v>
      </c>
      <c r="W2115" s="139"/>
      <c r="X2115" s="139"/>
      <c r="Y2115" s="139"/>
      <c r="Z2115" s="139"/>
      <c r="AA2115" s="139"/>
      <c r="AB2115" s="139"/>
      <c r="AC2115" s="139"/>
      <c r="AD2115" s="139"/>
      <c r="AE2115" s="139"/>
      <c r="AF2115" s="139"/>
      <c r="AG2115" s="337">
        <v>2025</v>
      </c>
      <c r="AH2115" s="126" t="s">
        <v>3050</v>
      </c>
      <c r="AI2115" s="126"/>
      <c r="AJ2115" s="134">
        <f t="shared" si="422"/>
        <v>2014</v>
      </c>
      <c r="AK2115" s="35" t="s">
        <v>153</v>
      </c>
      <c r="AL2115" s="134" t="str">
        <f t="shared" si="423"/>
        <v>2014.</v>
      </c>
      <c r="AM2115" s="149"/>
      <c r="AO2115" s="193"/>
    </row>
    <row r="2116" spans="1:41" ht="22.5" hidden="1" customHeight="1" x14ac:dyDescent="0.25">
      <c r="A2116" s="68" t="s">
        <v>5198</v>
      </c>
      <c r="B2116" s="25">
        <v>3854</v>
      </c>
      <c r="C2116" s="36" t="s">
        <v>774</v>
      </c>
      <c r="D2116" s="25">
        <v>1956</v>
      </c>
      <c r="E2116" s="108" t="s">
        <v>2932</v>
      </c>
      <c r="F2116" s="68" t="s">
        <v>2934</v>
      </c>
      <c r="G2116" s="25">
        <v>2</v>
      </c>
      <c r="H2116" s="25">
        <v>1</v>
      </c>
      <c r="I2116" s="139">
        <v>510.9</v>
      </c>
      <c r="J2116" s="137">
        <v>472.8</v>
      </c>
      <c r="K2116" s="139">
        <v>472.8</v>
      </c>
      <c r="L2116" s="25">
        <v>27</v>
      </c>
      <c r="M2116" s="139">
        <f t="shared" ref="M2116" si="446">R2116+T2116+V2116+X2116+Z2116+AB2116+AE2116+AF2116</f>
        <v>3388409</v>
      </c>
      <c r="N2116" s="139"/>
      <c r="O2116" s="139"/>
      <c r="P2116" s="139"/>
      <c r="Q2116" s="137">
        <f t="shared" ref="Q2116" si="447">M2116</f>
        <v>3388409</v>
      </c>
      <c r="R2116" s="139"/>
      <c r="S2116" s="25"/>
      <c r="T2116" s="139"/>
      <c r="U2116" s="139">
        <v>355</v>
      </c>
      <c r="V2116" s="139">
        <f>U2116*7523</f>
        <v>2670665</v>
      </c>
      <c r="W2116" s="139"/>
      <c r="X2116" s="139"/>
      <c r="Y2116" s="139">
        <v>228</v>
      </c>
      <c r="Z2116" s="139">
        <f>Y2116*3148</f>
        <v>717744</v>
      </c>
      <c r="AA2116" s="139"/>
      <c r="AB2116" s="139"/>
      <c r="AC2116" s="139"/>
      <c r="AD2116" s="139"/>
      <c r="AE2116" s="137"/>
      <c r="AF2116" s="139"/>
      <c r="AG2116" s="337">
        <v>2025</v>
      </c>
      <c r="AH2116" s="141"/>
      <c r="AI2116" s="141"/>
      <c r="AJ2116" s="134">
        <f t="shared" si="422"/>
        <v>2015</v>
      </c>
      <c r="AK2116" s="35" t="s">
        <v>153</v>
      </c>
      <c r="AL2116" s="134" t="str">
        <f t="shared" si="423"/>
        <v>2015.</v>
      </c>
      <c r="AM2116" s="149"/>
      <c r="AN2116" s="35"/>
      <c r="AO2116" s="193"/>
    </row>
    <row r="2117" spans="1:41" ht="22.5" hidden="1" customHeight="1" x14ac:dyDescent="0.25">
      <c r="A2117" s="68" t="s">
        <v>5199</v>
      </c>
      <c r="B2117" s="25">
        <v>3855</v>
      </c>
      <c r="C2117" s="36" t="s">
        <v>926</v>
      </c>
      <c r="D2117" s="25">
        <v>1953</v>
      </c>
      <c r="E2117" s="108" t="s">
        <v>2932</v>
      </c>
      <c r="F2117" s="68" t="s">
        <v>2935</v>
      </c>
      <c r="G2117" s="25">
        <v>2</v>
      </c>
      <c r="H2117" s="25">
        <v>1</v>
      </c>
      <c r="I2117" s="139">
        <v>373.1</v>
      </c>
      <c r="J2117" s="137">
        <v>353.8</v>
      </c>
      <c r="K2117" s="139">
        <v>353.8</v>
      </c>
      <c r="L2117" s="25">
        <v>25</v>
      </c>
      <c r="M2117" s="139">
        <f>R2117+T2117+V2117+X2117+Z2117+AB2117+AE2117+AF2117</f>
        <v>3069417.0999999996</v>
      </c>
      <c r="N2117" s="139"/>
      <c r="O2117" s="139"/>
      <c r="P2117" s="139"/>
      <c r="Q2117" s="137">
        <f>M2117</f>
        <v>3069417.0999999996</v>
      </c>
      <c r="R2117" s="139"/>
      <c r="S2117" s="25"/>
      <c r="T2117" s="139"/>
      <c r="U2117" s="139">
        <v>227.7</v>
      </c>
      <c r="V2117" s="139">
        <f>U2117*7523</f>
        <v>1712987.0999999999</v>
      </c>
      <c r="W2117" s="139"/>
      <c r="X2117" s="139"/>
      <c r="Y2117" s="139">
        <v>395</v>
      </c>
      <c r="Z2117" s="139">
        <f>Y2117*3434</f>
        <v>1356430</v>
      </c>
      <c r="AA2117" s="139"/>
      <c r="AB2117" s="139"/>
      <c r="AC2117" s="139"/>
      <c r="AD2117" s="139"/>
      <c r="AE2117" s="137"/>
      <c r="AF2117" s="139"/>
      <c r="AG2117" s="337">
        <v>2025</v>
      </c>
      <c r="AH2117" s="141"/>
      <c r="AI2117" s="141"/>
      <c r="AJ2117" s="134">
        <f t="shared" si="422"/>
        <v>2016</v>
      </c>
      <c r="AK2117" s="35" t="s">
        <v>153</v>
      </c>
      <c r="AL2117" s="134" t="str">
        <f t="shared" si="423"/>
        <v>2016.</v>
      </c>
      <c r="AM2117" s="149"/>
      <c r="AN2117" s="35"/>
      <c r="AO2117" s="193"/>
    </row>
    <row r="2118" spans="1:41" ht="22.5" hidden="1" customHeight="1" x14ac:dyDescent="0.25">
      <c r="A2118" s="68" t="s">
        <v>5200</v>
      </c>
      <c r="B2118" s="25">
        <v>3861</v>
      </c>
      <c r="C2118" s="36" t="s">
        <v>775</v>
      </c>
      <c r="D2118" s="25">
        <v>1966</v>
      </c>
      <c r="E2118" s="68" t="s">
        <v>2932</v>
      </c>
      <c r="F2118" s="68" t="s">
        <v>2934</v>
      </c>
      <c r="G2118" s="25">
        <v>2</v>
      </c>
      <c r="H2118" s="25">
        <v>2</v>
      </c>
      <c r="I2118" s="139">
        <v>518.1</v>
      </c>
      <c r="J2118" s="137">
        <v>459.2</v>
      </c>
      <c r="K2118" s="139">
        <v>459.2</v>
      </c>
      <c r="L2118" s="25">
        <v>26</v>
      </c>
      <c r="M2118" s="139">
        <f t="shared" ref="M2118:M2120" si="448">R2118+T2118+V2118+X2118+Z2118+AB2118+AE2118+AF2118</f>
        <v>840906.8</v>
      </c>
      <c r="N2118" s="135"/>
      <c r="O2118" s="135"/>
      <c r="P2118" s="135"/>
      <c r="Q2118" s="137">
        <f t="shared" ref="Q2118:Q2120" si="449">M2118</f>
        <v>840906.8</v>
      </c>
      <c r="R2118" s="139">
        <v>371540</v>
      </c>
      <c r="S2118" s="25"/>
      <c r="T2118" s="139"/>
      <c r="U2118" s="139"/>
      <c r="V2118" s="139"/>
      <c r="W2118" s="139"/>
      <c r="X2118" s="139"/>
      <c r="Y2118" s="139">
        <v>149.1</v>
      </c>
      <c r="Z2118" s="139">
        <f>Y2118*3148</f>
        <v>469366.8</v>
      </c>
      <c r="AA2118" s="139"/>
      <c r="AB2118" s="139"/>
      <c r="AC2118" s="137"/>
      <c r="AD2118" s="137"/>
      <c r="AE2118" s="139"/>
      <c r="AF2118" s="139"/>
      <c r="AG2118" s="337">
        <v>2025</v>
      </c>
      <c r="AH2118" s="141" t="s">
        <v>3048</v>
      </c>
      <c r="AI2118" s="141"/>
      <c r="AJ2118" s="134">
        <f t="shared" si="422"/>
        <v>2017</v>
      </c>
      <c r="AK2118" s="35" t="s">
        <v>153</v>
      </c>
      <c r="AL2118" s="134" t="str">
        <f t="shared" si="423"/>
        <v>2017.</v>
      </c>
      <c r="AM2118" s="149"/>
      <c r="AN2118" s="296"/>
      <c r="AO2118" s="193"/>
    </row>
    <row r="2119" spans="1:41" ht="22.5" hidden="1" customHeight="1" x14ac:dyDescent="0.25">
      <c r="A2119" s="68" t="s">
        <v>5201</v>
      </c>
      <c r="B2119" s="25">
        <v>3866</v>
      </c>
      <c r="C2119" s="36" t="s">
        <v>1170</v>
      </c>
      <c r="D2119" s="25">
        <v>1965</v>
      </c>
      <c r="E2119" s="108" t="s">
        <v>2932</v>
      </c>
      <c r="F2119" s="68" t="s">
        <v>2934</v>
      </c>
      <c r="G2119" s="25">
        <v>2</v>
      </c>
      <c r="H2119" s="25">
        <v>1</v>
      </c>
      <c r="I2119" s="139">
        <v>526.95000000000005</v>
      </c>
      <c r="J2119" s="137">
        <v>282.10000000000002</v>
      </c>
      <c r="K2119" s="139">
        <v>282.10000000000002</v>
      </c>
      <c r="L2119" s="25">
        <v>15</v>
      </c>
      <c r="M2119" s="139">
        <f t="shared" si="448"/>
        <v>1246461</v>
      </c>
      <c r="N2119" s="139"/>
      <c r="O2119" s="139"/>
      <c r="P2119" s="139"/>
      <c r="Q2119" s="137">
        <f t="shared" si="449"/>
        <v>1246461</v>
      </c>
      <c r="R2119" s="139">
        <v>110033</v>
      </c>
      <c r="S2119" s="25"/>
      <c r="T2119" s="139"/>
      <c r="U2119" s="139"/>
      <c r="V2119" s="139"/>
      <c r="W2119" s="139"/>
      <c r="X2119" s="139"/>
      <c r="Y2119" s="139">
        <v>361</v>
      </c>
      <c r="Z2119" s="139">
        <f>Y2119*3148</f>
        <v>1136428</v>
      </c>
      <c r="AA2119" s="139"/>
      <c r="AB2119" s="139"/>
      <c r="AC2119" s="139"/>
      <c r="AD2119" s="139"/>
      <c r="AE2119" s="139"/>
      <c r="AF2119" s="139"/>
      <c r="AG2119" s="337">
        <v>2025</v>
      </c>
      <c r="AH2119" s="157" t="s">
        <v>3048</v>
      </c>
      <c r="AI2119" s="157"/>
      <c r="AJ2119" s="134">
        <f t="shared" si="422"/>
        <v>2018</v>
      </c>
      <c r="AK2119" s="35" t="s">
        <v>153</v>
      </c>
      <c r="AL2119" s="134" t="str">
        <f t="shared" si="423"/>
        <v>2018.</v>
      </c>
      <c r="AM2119" s="149"/>
      <c r="AN2119" s="35"/>
      <c r="AO2119" s="193"/>
    </row>
    <row r="2120" spans="1:41" ht="22.5" hidden="1" customHeight="1" x14ac:dyDescent="0.25">
      <c r="A2120" s="68" t="s">
        <v>5202</v>
      </c>
      <c r="B2120" s="25">
        <v>3874</v>
      </c>
      <c r="C2120" s="36" t="s">
        <v>134</v>
      </c>
      <c r="D2120" s="25">
        <v>1976</v>
      </c>
      <c r="E2120" s="108" t="s">
        <v>2932</v>
      </c>
      <c r="F2120" s="68" t="s">
        <v>2934</v>
      </c>
      <c r="G2120" s="25">
        <v>2</v>
      </c>
      <c r="H2120" s="25">
        <v>2</v>
      </c>
      <c r="I2120" s="139">
        <v>804.17</v>
      </c>
      <c r="J2120" s="137">
        <v>740.6</v>
      </c>
      <c r="K2120" s="139">
        <v>740.6</v>
      </c>
      <c r="L2120" s="25">
        <v>30</v>
      </c>
      <c r="M2120" s="139">
        <f t="shared" si="448"/>
        <v>1916534</v>
      </c>
      <c r="N2120" s="139"/>
      <c r="O2120" s="139"/>
      <c r="P2120" s="139"/>
      <c r="Q2120" s="137">
        <f t="shared" si="449"/>
        <v>1916534</v>
      </c>
      <c r="R2120" s="139">
        <f>511428+1405106</f>
        <v>1916534</v>
      </c>
      <c r="S2120" s="25"/>
      <c r="T2120" s="139"/>
      <c r="U2120" s="139"/>
      <c r="V2120" s="139"/>
      <c r="W2120" s="139"/>
      <c r="X2120" s="139"/>
      <c r="Y2120" s="139"/>
      <c r="Z2120" s="139"/>
      <c r="AA2120" s="139"/>
      <c r="AB2120" s="139"/>
      <c r="AC2120" s="139"/>
      <c r="AD2120" s="139"/>
      <c r="AE2120" s="139"/>
      <c r="AF2120" s="139"/>
      <c r="AG2120" s="337">
        <v>2025</v>
      </c>
      <c r="AH2120" s="157" t="s">
        <v>3061</v>
      </c>
      <c r="AI2120" s="157"/>
      <c r="AJ2120" s="134">
        <f t="shared" si="422"/>
        <v>2019</v>
      </c>
      <c r="AK2120" s="35" t="s">
        <v>153</v>
      </c>
      <c r="AL2120" s="134" t="str">
        <f t="shared" si="423"/>
        <v>2019.</v>
      </c>
      <c r="AM2120" s="149"/>
      <c r="AN2120" s="35"/>
      <c r="AO2120" s="193"/>
    </row>
    <row r="2121" spans="1:41" ht="22.5" hidden="1" customHeight="1" x14ac:dyDescent="0.25">
      <c r="A2121" s="68" t="s">
        <v>5203</v>
      </c>
      <c r="B2121" s="25">
        <v>3877</v>
      </c>
      <c r="C2121" s="36" t="s">
        <v>928</v>
      </c>
      <c r="D2121" s="25">
        <v>1972</v>
      </c>
      <c r="E2121" s="108" t="s">
        <v>2932</v>
      </c>
      <c r="F2121" s="68" t="s">
        <v>2934</v>
      </c>
      <c r="G2121" s="25">
        <v>2</v>
      </c>
      <c r="H2121" s="25">
        <v>2</v>
      </c>
      <c r="I2121" s="139">
        <v>538.79999999999995</v>
      </c>
      <c r="J2121" s="137">
        <v>484.3</v>
      </c>
      <c r="K2121" s="139">
        <v>484.3</v>
      </c>
      <c r="L2121" s="25">
        <v>18</v>
      </c>
      <c r="M2121" s="139">
        <f>R2121+T2121+V2121+X2121+Z2121+AB2121+AE2121+AF2121</f>
        <v>994945</v>
      </c>
      <c r="N2121" s="139"/>
      <c r="O2121" s="139"/>
      <c r="P2121" s="139"/>
      <c r="Q2121" s="137">
        <f>M2121</f>
        <v>994945</v>
      </c>
      <c r="R2121" s="139">
        <v>994945</v>
      </c>
      <c r="S2121" s="25"/>
      <c r="T2121" s="139"/>
      <c r="U2121" s="139"/>
      <c r="V2121" s="139"/>
      <c r="W2121" s="139"/>
      <c r="X2121" s="139"/>
      <c r="Y2121" s="139"/>
      <c r="Z2121" s="139"/>
      <c r="AA2121" s="139"/>
      <c r="AB2121" s="139"/>
      <c r="AC2121" s="139"/>
      <c r="AD2121" s="139"/>
      <c r="AE2121" s="139"/>
      <c r="AF2121" s="139"/>
      <c r="AG2121" s="337">
        <v>2025</v>
      </c>
      <c r="AH2121" s="157" t="s">
        <v>3050</v>
      </c>
      <c r="AI2121" s="157"/>
      <c r="AJ2121" s="134">
        <f t="shared" si="422"/>
        <v>2020</v>
      </c>
      <c r="AK2121" s="35" t="s">
        <v>153</v>
      </c>
      <c r="AL2121" s="134" t="str">
        <f t="shared" si="423"/>
        <v>2020.</v>
      </c>
      <c r="AM2121" s="149"/>
      <c r="AN2121" s="35"/>
      <c r="AO2121" s="193"/>
    </row>
    <row r="2122" spans="1:41" ht="22.5" hidden="1" customHeight="1" x14ac:dyDescent="0.25">
      <c r="A2122" s="68" t="s">
        <v>5204</v>
      </c>
      <c r="B2122" s="25">
        <v>3878</v>
      </c>
      <c r="C2122" s="36" t="s">
        <v>947</v>
      </c>
      <c r="D2122" s="25">
        <v>1975</v>
      </c>
      <c r="E2122" s="68" t="s">
        <v>2932</v>
      </c>
      <c r="F2122" s="68" t="s">
        <v>2934</v>
      </c>
      <c r="G2122" s="25">
        <v>2</v>
      </c>
      <c r="H2122" s="25">
        <v>3</v>
      </c>
      <c r="I2122" s="139">
        <v>800.8</v>
      </c>
      <c r="J2122" s="137">
        <v>751.3</v>
      </c>
      <c r="K2122" s="139">
        <v>751.3</v>
      </c>
      <c r="L2122" s="25">
        <v>50</v>
      </c>
      <c r="M2122" s="139">
        <f>R2122+T2122+V2122+X2122+Z2122+AB2122+AE2122+AF2122</f>
        <v>215670</v>
      </c>
      <c r="N2122" s="139"/>
      <c r="O2122" s="139"/>
      <c r="P2122" s="139"/>
      <c r="Q2122" s="137">
        <f>M2122</f>
        <v>215670</v>
      </c>
      <c r="R2122" s="139">
        <v>215670</v>
      </c>
      <c r="S2122" s="25"/>
      <c r="T2122" s="139"/>
      <c r="U2122" s="139"/>
      <c r="V2122" s="139"/>
      <c r="W2122" s="139"/>
      <c r="X2122" s="139"/>
      <c r="Y2122" s="139"/>
      <c r="Z2122" s="139"/>
      <c r="AA2122" s="139"/>
      <c r="AB2122" s="139"/>
      <c r="AC2122" s="139"/>
      <c r="AD2122" s="139"/>
      <c r="AE2122" s="139"/>
      <c r="AF2122" s="139"/>
      <c r="AG2122" s="337">
        <v>2025</v>
      </c>
      <c r="AH2122" s="126" t="s">
        <v>3049</v>
      </c>
      <c r="AI2122" s="126"/>
      <c r="AJ2122" s="134">
        <f t="shared" si="422"/>
        <v>2021</v>
      </c>
      <c r="AK2122" s="35" t="s">
        <v>153</v>
      </c>
      <c r="AL2122" s="134" t="str">
        <f t="shared" si="423"/>
        <v>2021.</v>
      </c>
      <c r="AM2122" s="149"/>
      <c r="AO2122" s="193"/>
    </row>
    <row r="2123" spans="1:41" ht="22.5" hidden="1" customHeight="1" x14ac:dyDescent="0.25">
      <c r="A2123" s="68" t="s">
        <v>5205</v>
      </c>
      <c r="B2123" s="25">
        <v>3879</v>
      </c>
      <c r="C2123" s="36" t="s">
        <v>135</v>
      </c>
      <c r="D2123" s="25">
        <v>1972</v>
      </c>
      <c r="E2123" s="108" t="s">
        <v>2932</v>
      </c>
      <c r="F2123" s="68" t="s">
        <v>2934</v>
      </c>
      <c r="G2123" s="25">
        <v>2</v>
      </c>
      <c r="H2123" s="25">
        <v>3</v>
      </c>
      <c r="I2123" s="139">
        <v>906.3</v>
      </c>
      <c r="J2123" s="137">
        <v>825.03</v>
      </c>
      <c r="K2123" s="139">
        <v>825.03</v>
      </c>
      <c r="L2123" s="25">
        <v>32</v>
      </c>
      <c r="M2123" s="139">
        <f t="shared" ref="M2123" si="450">R2123+T2123+V2123+X2123+Z2123+AB2123+AE2123+AF2123</f>
        <v>2399520</v>
      </c>
      <c r="N2123" s="139"/>
      <c r="O2123" s="139"/>
      <c r="P2123" s="139"/>
      <c r="Q2123" s="137">
        <f t="shared" ref="Q2123" si="451">M2123</f>
        <v>2399520</v>
      </c>
      <c r="R2123" s="139">
        <v>85740</v>
      </c>
      <c r="S2123" s="25"/>
      <c r="T2123" s="139"/>
      <c r="U2123" s="139"/>
      <c r="V2123" s="139"/>
      <c r="W2123" s="139"/>
      <c r="X2123" s="139"/>
      <c r="Y2123" s="139">
        <v>735</v>
      </c>
      <c r="Z2123" s="139">
        <f>Y2123*3148</f>
        <v>2313780</v>
      </c>
      <c r="AA2123" s="139"/>
      <c r="AB2123" s="139"/>
      <c r="AC2123" s="139"/>
      <c r="AD2123" s="139"/>
      <c r="AE2123" s="139"/>
      <c r="AF2123" s="139"/>
      <c r="AG2123" s="337">
        <v>2025</v>
      </c>
      <c r="AH2123" s="157" t="s">
        <v>3048</v>
      </c>
      <c r="AI2123" s="157"/>
      <c r="AJ2123" s="134">
        <f t="shared" si="422"/>
        <v>2022</v>
      </c>
      <c r="AK2123" s="35" t="s">
        <v>153</v>
      </c>
      <c r="AL2123" s="134" t="str">
        <f t="shared" si="423"/>
        <v>2022.</v>
      </c>
      <c r="AM2123" s="149"/>
      <c r="AN2123" s="35"/>
      <c r="AO2123" s="193"/>
    </row>
    <row r="2124" spans="1:41" ht="22.5" hidden="1" customHeight="1" x14ac:dyDescent="0.25">
      <c r="A2124" s="68" t="s">
        <v>5206</v>
      </c>
      <c r="B2124" s="25">
        <v>3884</v>
      </c>
      <c r="C2124" s="36" t="s">
        <v>1529</v>
      </c>
      <c r="D2124" s="25">
        <v>1961</v>
      </c>
      <c r="E2124" s="68" t="s">
        <v>2932</v>
      </c>
      <c r="F2124" s="68" t="s">
        <v>2934</v>
      </c>
      <c r="G2124" s="25">
        <v>2</v>
      </c>
      <c r="H2124" s="25">
        <v>2</v>
      </c>
      <c r="I2124" s="139">
        <v>280.5</v>
      </c>
      <c r="J2124" s="139">
        <v>253.73</v>
      </c>
      <c r="K2124" s="139">
        <v>253.73</v>
      </c>
      <c r="L2124" s="25">
        <v>3</v>
      </c>
      <c r="M2124" s="139">
        <f t="shared" ref="M2124:M2134" si="452">R2124+T2124+V2124+X2124+Z2124+AB2124+AE2124+AF2124</f>
        <v>755346</v>
      </c>
      <c r="N2124" s="139"/>
      <c r="O2124" s="139"/>
      <c r="P2124" s="139"/>
      <c r="Q2124" s="137">
        <f t="shared" ref="Q2124:Q2134" si="453">M2124</f>
        <v>755346</v>
      </c>
      <c r="R2124" s="139">
        <v>755346</v>
      </c>
      <c r="S2124" s="25"/>
      <c r="T2124" s="139"/>
      <c r="U2124" s="139"/>
      <c r="V2124" s="139"/>
      <c r="W2124" s="139"/>
      <c r="X2124" s="139"/>
      <c r="Y2124" s="139"/>
      <c r="Z2124" s="139"/>
      <c r="AA2124" s="139"/>
      <c r="AB2124" s="139"/>
      <c r="AC2124" s="139"/>
      <c r="AD2124" s="139"/>
      <c r="AE2124" s="139"/>
      <c r="AF2124" s="139"/>
      <c r="AG2124" s="337">
        <v>2025</v>
      </c>
      <c r="AH2124" s="141" t="s">
        <v>3050</v>
      </c>
      <c r="AI2124" s="141"/>
      <c r="AJ2124" s="134">
        <f t="shared" si="422"/>
        <v>2023</v>
      </c>
      <c r="AK2124" s="35" t="s">
        <v>153</v>
      </c>
      <c r="AL2124" s="134" t="str">
        <f t="shared" si="423"/>
        <v>2023.</v>
      </c>
      <c r="AM2124" s="149"/>
      <c r="AN2124" s="296"/>
      <c r="AO2124" s="193"/>
    </row>
    <row r="2125" spans="1:41" ht="22.5" hidden="1" customHeight="1" x14ac:dyDescent="0.25">
      <c r="A2125" s="68" t="s">
        <v>5207</v>
      </c>
      <c r="B2125" s="25">
        <v>3885</v>
      </c>
      <c r="C2125" s="36" t="s">
        <v>1152</v>
      </c>
      <c r="D2125" s="25">
        <v>1961</v>
      </c>
      <c r="E2125" s="68" t="s">
        <v>2932</v>
      </c>
      <c r="F2125" s="68" t="s">
        <v>2934</v>
      </c>
      <c r="G2125" s="25">
        <v>2</v>
      </c>
      <c r="H2125" s="25">
        <v>2</v>
      </c>
      <c r="I2125" s="139">
        <v>280.5</v>
      </c>
      <c r="J2125" s="137">
        <v>253.73</v>
      </c>
      <c r="K2125" s="139">
        <v>253.73</v>
      </c>
      <c r="L2125" s="25">
        <v>17</v>
      </c>
      <c r="M2125" s="139">
        <f t="shared" si="452"/>
        <v>755346</v>
      </c>
      <c r="N2125" s="139"/>
      <c r="O2125" s="139"/>
      <c r="P2125" s="139"/>
      <c r="Q2125" s="137">
        <f t="shared" si="453"/>
        <v>755346</v>
      </c>
      <c r="R2125" s="139">
        <v>755346</v>
      </c>
      <c r="S2125" s="25"/>
      <c r="T2125" s="139"/>
      <c r="U2125" s="139"/>
      <c r="V2125" s="139"/>
      <c r="W2125" s="139"/>
      <c r="X2125" s="139"/>
      <c r="Y2125" s="139"/>
      <c r="Z2125" s="139"/>
      <c r="AA2125" s="139"/>
      <c r="AB2125" s="139"/>
      <c r="AC2125" s="139"/>
      <c r="AD2125" s="139"/>
      <c r="AE2125" s="139"/>
      <c r="AF2125" s="139"/>
      <c r="AG2125" s="337">
        <v>2025</v>
      </c>
      <c r="AH2125" s="126" t="s">
        <v>3050</v>
      </c>
      <c r="AI2125" s="126"/>
      <c r="AJ2125" s="134">
        <f t="shared" si="422"/>
        <v>2024</v>
      </c>
      <c r="AK2125" s="35" t="s">
        <v>153</v>
      </c>
      <c r="AL2125" s="134" t="str">
        <f t="shared" si="423"/>
        <v>2024.</v>
      </c>
      <c r="AM2125" s="149"/>
      <c r="AO2125" s="193"/>
    </row>
    <row r="2126" spans="1:41" ht="22.5" hidden="1" customHeight="1" x14ac:dyDescent="0.25">
      <c r="A2126" s="68" t="s">
        <v>5208</v>
      </c>
      <c r="B2126" s="25">
        <v>3894</v>
      </c>
      <c r="C2126" s="36" t="s">
        <v>779</v>
      </c>
      <c r="D2126" s="25">
        <v>1961</v>
      </c>
      <c r="E2126" s="68" t="s">
        <v>2932</v>
      </c>
      <c r="F2126" s="68" t="s">
        <v>2934</v>
      </c>
      <c r="G2126" s="25">
        <v>2</v>
      </c>
      <c r="H2126" s="25">
        <v>1</v>
      </c>
      <c r="I2126" s="139">
        <v>347.2</v>
      </c>
      <c r="J2126" s="137">
        <v>316.60000000000002</v>
      </c>
      <c r="K2126" s="139">
        <v>316.60000000000002</v>
      </c>
      <c r="L2126" s="25">
        <v>19</v>
      </c>
      <c r="M2126" s="139">
        <f t="shared" si="452"/>
        <v>28580</v>
      </c>
      <c r="N2126" s="135"/>
      <c r="O2126" s="135"/>
      <c r="P2126" s="135"/>
      <c r="Q2126" s="137">
        <f t="shared" si="453"/>
        <v>28580</v>
      </c>
      <c r="R2126" s="139">
        <v>28580</v>
      </c>
      <c r="S2126" s="25"/>
      <c r="T2126" s="139"/>
      <c r="U2126" s="139"/>
      <c r="V2126" s="139"/>
      <c r="W2126" s="139"/>
      <c r="X2126" s="139"/>
      <c r="Y2126" s="139"/>
      <c r="Z2126" s="139"/>
      <c r="AA2126" s="139"/>
      <c r="AB2126" s="139"/>
      <c r="AC2126" s="137"/>
      <c r="AD2126" s="137"/>
      <c r="AE2126" s="139"/>
      <c r="AF2126" s="139"/>
      <c r="AG2126" s="337">
        <v>2025</v>
      </c>
      <c r="AH2126" s="141" t="s">
        <v>3048</v>
      </c>
      <c r="AI2126" s="141"/>
      <c r="AJ2126" s="134">
        <f t="shared" si="422"/>
        <v>2025</v>
      </c>
      <c r="AK2126" s="35" t="s">
        <v>153</v>
      </c>
      <c r="AL2126" s="134" t="str">
        <f t="shared" si="423"/>
        <v>2025.</v>
      </c>
      <c r="AM2126" s="149"/>
      <c r="AN2126" s="296"/>
      <c r="AO2126" s="193"/>
    </row>
    <row r="2127" spans="1:41" ht="22.5" hidden="1" customHeight="1" x14ac:dyDescent="0.25">
      <c r="A2127" s="68" t="s">
        <v>5209</v>
      </c>
      <c r="B2127" s="25">
        <v>3898</v>
      </c>
      <c r="C2127" s="36" t="s">
        <v>1530</v>
      </c>
      <c r="D2127" s="25">
        <v>1964</v>
      </c>
      <c r="E2127" s="68" t="s">
        <v>2932</v>
      </c>
      <c r="F2127" s="68" t="s">
        <v>2934</v>
      </c>
      <c r="G2127" s="25">
        <v>2</v>
      </c>
      <c r="H2127" s="25">
        <v>2</v>
      </c>
      <c r="I2127" s="139">
        <v>542.70000000000005</v>
      </c>
      <c r="J2127" s="139">
        <v>470.7</v>
      </c>
      <c r="K2127" s="139">
        <v>470.7</v>
      </c>
      <c r="L2127" s="25">
        <v>17</v>
      </c>
      <c r="M2127" s="139">
        <f t="shared" si="452"/>
        <v>385830</v>
      </c>
      <c r="N2127" s="139"/>
      <c r="O2127" s="139"/>
      <c r="P2127" s="139"/>
      <c r="Q2127" s="137">
        <f t="shared" si="453"/>
        <v>385830</v>
      </c>
      <c r="R2127" s="139">
        <v>385830</v>
      </c>
      <c r="S2127" s="25"/>
      <c r="T2127" s="139"/>
      <c r="U2127" s="139"/>
      <c r="V2127" s="139"/>
      <c r="W2127" s="139"/>
      <c r="X2127" s="139"/>
      <c r="Y2127" s="139"/>
      <c r="Z2127" s="139"/>
      <c r="AA2127" s="139"/>
      <c r="AB2127" s="139"/>
      <c r="AC2127" s="139"/>
      <c r="AD2127" s="139"/>
      <c r="AE2127" s="139"/>
      <c r="AF2127" s="139"/>
      <c r="AG2127" s="337">
        <v>2025</v>
      </c>
      <c r="AH2127" s="141" t="s">
        <v>3048</v>
      </c>
      <c r="AI2127" s="141"/>
      <c r="AJ2127" s="134">
        <f t="shared" si="422"/>
        <v>2026</v>
      </c>
      <c r="AK2127" s="35" t="s">
        <v>153</v>
      </c>
      <c r="AL2127" s="134" t="str">
        <f t="shared" si="423"/>
        <v>2026.</v>
      </c>
      <c r="AM2127" s="149"/>
      <c r="AN2127" s="296"/>
      <c r="AO2127" s="193"/>
    </row>
    <row r="2128" spans="1:41" ht="22.5" hidden="1" customHeight="1" x14ac:dyDescent="0.25">
      <c r="A2128" s="68" t="s">
        <v>5210</v>
      </c>
      <c r="B2128" s="25">
        <v>3902</v>
      </c>
      <c r="C2128" s="36" t="s">
        <v>932</v>
      </c>
      <c r="D2128" s="25">
        <v>1952</v>
      </c>
      <c r="E2128" s="108" t="s">
        <v>2932</v>
      </c>
      <c r="F2128" s="68" t="s">
        <v>2935</v>
      </c>
      <c r="G2128" s="25">
        <v>2</v>
      </c>
      <c r="H2128" s="25">
        <v>1</v>
      </c>
      <c r="I2128" s="139">
        <v>441.2</v>
      </c>
      <c r="J2128" s="137">
        <v>385.2</v>
      </c>
      <c r="K2128" s="139">
        <v>385.2</v>
      </c>
      <c r="L2128" s="25">
        <v>25</v>
      </c>
      <c r="M2128" s="139">
        <f t="shared" si="452"/>
        <v>114320</v>
      </c>
      <c r="N2128" s="139"/>
      <c r="O2128" s="139"/>
      <c r="P2128" s="139"/>
      <c r="Q2128" s="137">
        <f t="shared" si="453"/>
        <v>114320</v>
      </c>
      <c r="R2128" s="139">
        <v>114320</v>
      </c>
      <c r="S2128" s="25"/>
      <c r="T2128" s="139"/>
      <c r="U2128" s="139"/>
      <c r="V2128" s="139"/>
      <c r="W2128" s="139"/>
      <c r="X2128" s="139"/>
      <c r="Y2128" s="139"/>
      <c r="Z2128" s="139"/>
      <c r="AA2128" s="139"/>
      <c r="AB2128" s="139"/>
      <c r="AC2128" s="139"/>
      <c r="AD2128" s="139"/>
      <c r="AE2128" s="139"/>
      <c r="AF2128" s="139"/>
      <c r="AG2128" s="337">
        <v>2025</v>
      </c>
      <c r="AH2128" s="157" t="s">
        <v>3048</v>
      </c>
      <c r="AI2128" s="157"/>
      <c r="AJ2128" s="134">
        <f t="shared" si="422"/>
        <v>2027</v>
      </c>
      <c r="AK2128" s="35" t="s">
        <v>153</v>
      </c>
      <c r="AL2128" s="134" t="str">
        <f t="shared" si="423"/>
        <v>2027.</v>
      </c>
      <c r="AM2128" s="149"/>
      <c r="AN2128" s="35"/>
      <c r="AO2128" s="193"/>
    </row>
    <row r="2129" spans="1:41" ht="22.5" hidden="1" customHeight="1" x14ac:dyDescent="0.25">
      <c r="A2129" s="68" t="s">
        <v>5211</v>
      </c>
      <c r="B2129" s="25">
        <v>3909</v>
      </c>
      <c r="C2129" s="36" t="s">
        <v>1829</v>
      </c>
      <c r="D2129" s="25">
        <v>1961</v>
      </c>
      <c r="E2129" s="68" t="s">
        <v>2932</v>
      </c>
      <c r="F2129" s="68" t="s">
        <v>2934</v>
      </c>
      <c r="G2129" s="25">
        <v>2</v>
      </c>
      <c r="H2129" s="25">
        <v>2</v>
      </c>
      <c r="I2129" s="139">
        <v>321.10000000000002</v>
      </c>
      <c r="J2129" s="139">
        <v>306.76</v>
      </c>
      <c r="K2129" s="139">
        <v>306.76</v>
      </c>
      <c r="L2129" s="25">
        <v>12</v>
      </c>
      <c r="M2129" s="139">
        <f t="shared" si="452"/>
        <v>1504600</v>
      </c>
      <c r="N2129" s="139"/>
      <c r="O2129" s="139"/>
      <c r="P2129" s="139"/>
      <c r="Q2129" s="137">
        <f t="shared" si="453"/>
        <v>1504600</v>
      </c>
      <c r="R2129" s="139"/>
      <c r="S2129" s="25"/>
      <c r="T2129" s="139"/>
      <c r="U2129" s="139">
        <v>200</v>
      </c>
      <c r="V2129" s="139">
        <f>U2129*7523</f>
        <v>1504600</v>
      </c>
      <c r="W2129" s="139"/>
      <c r="X2129" s="139"/>
      <c r="Y2129" s="139"/>
      <c r="Z2129" s="139"/>
      <c r="AA2129" s="139"/>
      <c r="AB2129" s="139"/>
      <c r="AC2129" s="139"/>
      <c r="AD2129" s="139"/>
      <c r="AE2129" s="139"/>
      <c r="AF2129" s="139"/>
      <c r="AG2129" s="337">
        <v>2025</v>
      </c>
      <c r="AH2129" s="126"/>
      <c r="AI2129" s="126"/>
      <c r="AJ2129" s="134">
        <f t="shared" si="422"/>
        <v>2028</v>
      </c>
      <c r="AK2129" s="35" t="s">
        <v>153</v>
      </c>
      <c r="AL2129" s="134" t="str">
        <f t="shared" si="423"/>
        <v>2028.</v>
      </c>
      <c r="AM2129" s="149"/>
      <c r="AN2129" s="296"/>
      <c r="AO2129" s="193"/>
    </row>
    <row r="2130" spans="1:41" ht="22.5" hidden="1" customHeight="1" x14ac:dyDescent="0.25">
      <c r="A2130" s="68" t="s">
        <v>5212</v>
      </c>
      <c r="B2130" s="25">
        <v>3915</v>
      </c>
      <c r="C2130" s="36" t="s">
        <v>1830</v>
      </c>
      <c r="D2130" s="25">
        <v>1984</v>
      </c>
      <c r="E2130" s="108" t="s">
        <v>2932</v>
      </c>
      <c r="F2130" s="68" t="s">
        <v>2933</v>
      </c>
      <c r="G2130" s="25">
        <v>5</v>
      </c>
      <c r="H2130" s="25">
        <v>3</v>
      </c>
      <c r="I2130" s="139">
        <v>3169.4</v>
      </c>
      <c r="J2130" s="139">
        <v>3169.4</v>
      </c>
      <c r="K2130" s="139">
        <v>3169.4</v>
      </c>
      <c r="L2130" s="25">
        <v>137</v>
      </c>
      <c r="M2130" s="139">
        <f t="shared" si="452"/>
        <v>2482900</v>
      </c>
      <c r="N2130" s="139"/>
      <c r="O2130" s="139"/>
      <c r="P2130" s="139"/>
      <c r="Q2130" s="137">
        <f t="shared" si="453"/>
        <v>2482900</v>
      </c>
      <c r="R2130" s="139"/>
      <c r="S2130" s="25"/>
      <c r="T2130" s="139"/>
      <c r="U2130" s="139">
        <v>700</v>
      </c>
      <c r="V2130" s="139">
        <f>U2130*3547</f>
        <v>2482900</v>
      </c>
      <c r="W2130" s="139"/>
      <c r="X2130" s="139"/>
      <c r="Y2130" s="139"/>
      <c r="Z2130" s="139"/>
      <c r="AA2130" s="139"/>
      <c r="AB2130" s="139"/>
      <c r="AC2130" s="139"/>
      <c r="AD2130" s="139"/>
      <c r="AE2130" s="139"/>
      <c r="AF2130" s="139"/>
      <c r="AG2130" s="337">
        <v>2025</v>
      </c>
      <c r="AH2130" s="126"/>
      <c r="AI2130" s="126"/>
      <c r="AJ2130" s="134">
        <f t="shared" si="422"/>
        <v>2029</v>
      </c>
      <c r="AK2130" s="35" t="s">
        <v>153</v>
      </c>
      <c r="AL2130" s="134" t="str">
        <f t="shared" si="423"/>
        <v>2029.</v>
      </c>
      <c r="AM2130" s="149"/>
      <c r="AN2130" s="296"/>
      <c r="AO2130" s="193"/>
    </row>
    <row r="2131" spans="1:41" ht="22.5" hidden="1" customHeight="1" x14ac:dyDescent="0.25">
      <c r="A2131" s="68" t="s">
        <v>5213</v>
      </c>
      <c r="B2131" s="25">
        <v>3919</v>
      </c>
      <c r="C2131" s="36" t="s">
        <v>136</v>
      </c>
      <c r="D2131" s="25">
        <v>1960</v>
      </c>
      <c r="E2131" s="68" t="s">
        <v>2932</v>
      </c>
      <c r="F2131" s="68" t="s">
        <v>2934</v>
      </c>
      <c r="G2131" s="25">
        <v>2</v>
      </c>
      <c r="H2131" s="25">
        <v>1</v>
      </c>
      <c r="I2131" s="139">
        <v>504.9</v>
      </c>
      <c r="J2131" s="137">
        <v>454.06</v>
      </c>
      <c r="K2131" s="139">
        <v>229.5</v>
      </c>
      <c r="L2131" s="25">
        <v>13</v>
      </c>
      <c r="M2131" s="139">
        <f t="shared" si="452"/>
        <v>1174940</v>
      </c>
      <c r="N2131" s="139"/>
      <c r="O2131" s="139"/>
      <c r="P2131" s="139"/>
      <c r="Q2131" s="137">
        <f t="shared" si="453"/>
        <v>1174940</v>
      </c>
      <c r="R2131" s="139">
        <f>281520+893420</f>
        <v>1174940</v>
      </c>
      <c r="S2131" s="25"/>
      <c r="T2131" s="139"/>
      <c r="U2131" s="139"/>
      <c r="V2131" s="139"/>
      <c r="W2131" s="139"/>
      <c r="X2131" s="139"/>
      <c r="Y2131" s="139"/>
      <c r="Z2131" s="139"/>
      <c r="AA2131" s="139"/>
      <c r="AB2131" s="139"/>
      <c r="AC2131" s="139"/>
      <c r="AD2131" s="139"/>
      <c r="AE2131" s="139"/>
      <c r="AF2131" s="139"/>
      <c r="AG2131" s="337">
        <v>2025</v>
      </c>
      <c r="AH2131" s="126" t="s">
        <v>3061</v>
      </c>
      <c r="AI2131" s="126"/>
      <c r="AJ2131" s="134">
        <f t="shared" si="422"/>
        <v>2030</v>
      </c>
      <c r="AK2131" s="35" t="s">
        <v>153</v>
      </c>
      <c r="AL2131" s="134" t="str">
        <f t="shared" si="423"/>
        <v>2030.</v>
      </c>
      <c r="AM2131" s="149"/>
      <c r="AO2131" s="193"/>
    </row>
    <row r="2132" spans="1:41" ht="22.5" hidden="1" customHeight="1" x14ac:dyDescent="0.25">
      <c r="A2132" s="68" t="s">
        <v>5214</v>
      </c>
      <c r="B2132" s="25">
        <v>3922</v>
      </c>
      <c r="C2132" s="36" t="s">
        <v>127</v>
      </c>
      <c r="D2132" s="25">
        <v>1939</v>
      </c>
      <c r="E2132" s="108" t="s">
        <v>2932</v>
      </c>
      <c r="F2132" s="68" t="s">
        <v>2934</v>
      </c>
      <c r="G2132" s="25">
        <v>3</v>
      </c>
      <c r="H2132" s="25">
        <v>3</v>
      </c>
      <c r="I2132" s="139">
        <v>1366</v>
      </c>
      <c r="J2132" s="137">
        <v>1212.5999999999999</v>
      </c>
      <c r="K2132" s="139">
        <v>1074.2</v>
      </c>
      <c r="L2132" s="25">
        <v>49</v>
      </c>
      <c r="M2132" s="139">
        <f t="shared" si="452"/>
        <v>703800</v>
      </c>
      <c r="N2132" s="139"/>
      <c r="O2132" s="139"/>
      <c r="P2132" s="139"/>
      <c r="Q2132" s="137">
        <f t="shared" si="453"/>
        <v>703800</v>
      </c>
      <c r="R2132" s="139">
        <v>703800</v>
      </c>
      <c r="S2132" s="25"/>
      <c r="T2132" s="139"/>
      <c r="U2132" s="139"/>
      <c r="V2132" s="139"/>
      <c r="W2132" s="139"/>
      <c r="X2132" s="139"/>
      <c r="Y2132" s="139"/>
      <c r="Z2132" s="139"/>
      <c r="AA2132" s="139"/>
      <c r="AB2132" s="139"/>
      <c r="AC2132" s="139"/>
      <c r="AD2132" s="139"/>
      <c r="AE2132" s="139"/>
      <c r="AF2132" s="139"/>
      <c r="AG2132" s="337">
        <v>2025</v>
      </c>
      <c r="AH2132" s="157" t="s">
        <v>3052</v>
      </c>
      <c r="AI2132" s="157"/>
      <c r="AJ2132" s="134">
        <f t="shared" si="422"/>
        <v>2031</v>
      </c>
      <c r="AK2132" s="35" t="s">
        <v>153</v>
      </c>
      <c r="AL2132" s="134" t="str">
        <f t="shared" si="423"/>
        <v>2031.</v>
      </c>
      <c r="AM2132" s="149"/>
      <c r="AN2132" s="35"/>
      <c r="AO2132" s="193"/>
    </row>
    <row r="2133" spans="1:41" ht="22.5" hidden="1" customHeight="1" x14ac:dyDescent="0.25">
      <c r="A2133" s="68" t="s">
        <v>5215</v>
      </c>
      <c r="B2133" s="25">
        <v>3923</v>
      </c>
      <c r="C2133" s="36" t="s">
        <v>951</v>
      </c>
      <c r="D2133" s="25">
        <v>1967</v>
      </c>
      <c r="E2133" s="68" t="s">
        <v>2932</v>
      </c>
      <c r="F2133" s="68" t="s">
        <v>2934</v>
      </c>
      <c r="G2133" s="25">
        <v>4</v>
      </c>
      <c r="H2133" s="25">
        <v>2</v>
      </c>
      <c r="I2133" s="139">
        <v>1406.7</v>
      </c>
      <c r="J2133" s="137">
        <v>1300.9000000000001</v>
      </c>
      <c r="K2133" s="139">
        <v>1300.9000000000001</v>
      </c>
      <c r="L2133" s="25">
        <v>53</v>
      </c>
      <c r="M2133" s="139">
        <f t="shared" si="452"/>
        <v>844560</v>
      </c>
      <c r="N2133" s="139"/>
      <c r="O2133" s="139"/>
      <c r="P2133" s="139"/>
      <c r="Q2133" s="137">
        <f t="shared" si="453"/>
        <v>844560</v>
      </c>
      <c r="R2133" s="139">
        <v>844560</v>
      </c>
      <c r="S2133" s="25"/>
      <c r="T2133" s="139"/>
      <c r="U2133" s="139"/>
      <c r="V2133" s="139"/>
      <c r="W2133" s="139"/>
      <c r="X2133" s="139"/>
      <c r="Y2133" s="139"/>
      <c r="Z2133" s="139"/>
      <c r="AA2133" s="139"/>
      <c r="AB2133" s="139"/>
      <c r="AC2133" s="139"/>
      <c r="AD2133" s="139"/>
      <c r="AE2133" s="139"/>
      <c r="AF2133" s="139"/>
      <c r="AG2133" s="337">
        <v>2025</v>
      </c>
      <c r="AH2133" s="126" t="s">
        <v>3052</v>
      </c>
      <c r="AI2133" s="126"/>
      <c r="AJ2133" s="134">
        <f t="shared" si="422"/>
        <v>2032</v>
      </c>
      <c r="AK2133" s="35" t="s">
        <v>153</v>
      </c>
      <c r="AL2133" s="134" t="str">
        <f t="shared" si="423"/>
        <v>2032.</v>
      </c>
      <c r="AM2133" s="149"/>
      <c r="AO2133" s="193"/>
    </row>
    <row r="2134" spans="1:41" ht="22.5" hidden="1" customHeight="1" x14ac:dyDescent="0.25">
      <c r="A2134" s="68" t="s">
        <v>5216</v>
      </c>
      <c r="B2134" s="25">
        <v>3924</v>
      </c>
      <c r="C2134" s="36" t="s">
        <v>783</v>
      </c>
      <c r="D2134" s="25">
        <v>1975</v>
      </c>
      <c r="E2134" s="68" t="s">
        <v>2932</v>
      </c>
      <c r="F2134" s="68" t="s">
        <v>2933</v>
      </c>
      <c r="G2134" s="25">
        <v>5</v>
      </c>
      <c r="H2134" s="25">
        <v>4</v>
      </c>
      <c r="I2134" s="139">
        <v>3628.5</v>
      </c>
      <c r="J2134" s="137">
        <v>3353.8</v>
      </c>
      <c r="K2134" s="139">
        <v>3353.8</v>
      </c>
      <c r="L2134" s="25">
        <v>142</v>
      </c>
      <c r="M2134" s="139">
        <f t="shared" si="452"/>
        <v>1571310</v>
      </c>
      <c r="N2134" s="135"/>
      <c r="O2134" s="135"/>
      <c r="P2134" s="135"/>
      <c r="Q2134" s="137">
        <f t="shared" si="453"/>
        <v>1571310</v>
      </c>
      <c r="R2134" s="139">
        <v>1571310</v>
      </c>
      <c r="S2134" s="25"/>
      <c r="T2134" s="139"/>
      <c r="U2134" s="139"/>
      <c r="V2134" s="139"/>
      <c r="W2134" s="139"/>
      <c r="X2134" s="139"/>
      <c r="Y2134" s="139"/>
      <c r="Z2134" s="139"/>
      <c r="AA2134" s="139"/>
      <c r="AB2134" s="139"/>
      <c r="AC2134" s="137"/>
      <c r="AD2134" s="137"/>
      <c r="AE2134" s="139"/>
      <c r="AF2134" s="139"/>
      <c r="AG2134" s="337">
        <v>2025</v>
      </c>
      <c r="AH2134" s="141" t="s">
        <v>3049</v>
      </c>
      <c r="AI2134" s="141"/>
      <c r="AJ2134" s="134">
        <f t="shared" si="422"/>
        <v>2033</v>
      </c>
      <c r="AK2134" s="35" t="s">
        <v>153</v>
      </c>
      <c r="AL2134" s="134" t="str">
        <f t="shared" si="423"/>
        <v>2033.</v>
      </c>
      <c r="AM2134" s="149"/>
      <c r="AN2134" s="296"/>
      <c r="AO2134" s="193"/>
    </row>
    <row r="2135" spans="1:41" ht="22.5" hidden="1" customHeight="1" x14ac:dyDescent="0.25">
      <c r="A2135" s="68" t="s">
        <v>5217</v>
      </c>
      <c r="B2135" s="25">
        <v>3926</v>
      </c>
      <c r="C2135" s="36" t="s">
        <v>1532</v>
      </c>
      <c r="D2135" s="25">
        <v>1984</v>
      </c>
      <c r="E2135" s="108" t="s">
        <v>2932</v>
      </c>
      <c r="F2135" s="68" t="s">
        <v>2933</v>
      </c>
      <c r="G2135" s="25">
        <v>5</v>
      </c>
      <c r="H2135" s="25">
        <v>7</v>
      </c>
      <c r="I2135" s="139">
        <v>4242.6000000000004</v>
      </c>
      <c r="J2135" s="139">
        <v>4242.6000000000004</v>
      </c>
      <c r="K2135" s="139">
        <v>4242.6000000000004</v>
      </c>
      <c r="L2135" s="25">
        <v>186</v>
      </c>
      <c r="M2135" s="139">
        <f t="shared" ref="M2135" si="454">R2135+T2135+V2135+X2135+Z2135+AB2135+AE2135+AF2135</f>
        <v>6161970</v>
      </c>
      <c r="N2135" s="139"/>
      <c r="O2135" s="139"/>
      <c r="P2135" s="139"/>
      <c r="Q2135" s="137">
        <f t="shared" ref="Q2135" si="455">M2135</f>
        <v>6161970</v>
      </c>
      <c r="R2135" s="139">
        <v>3005140</v>
      </c>
      <c r="S2135" s="25"/>
      <c r="T2135" s="139"/>
      <c r="U2135" s="139">
        <v>890</v>
      </c>
      <c r="V2135" s="139">
        <f>U2135*3547</f>
        <v>3156830</v>
      </c>
      <c r="W2135" s="139"/>
      <c r="X2135" s="139"/>
      <c r="Y2135" s="139"/>
      <c r="Z2135" s="139"/>
      <c r="AA2135" s="139"/>
      <c r="AB2135" s="139"/>
      <c r="AC2135" s="139"/>
      <c r="AD2135" s="139"/>
      <c r="AE2135" s="139"/>
      <c r="AF2135" s="139"/>
      <c r="AG2135" s="337">
        <v>2025</v>
      </c>
      <c r="AH2135" s="126" t="s">
        <v>3050</v>
      </c>
      <c r="AI2135" s="126"/>
      <c r="AJ2135" s="134">
        <f t="shared" si="422"/>
        <v>2034</v>
      </c>
      <c r="AK2135" s="35" t="s">
        <v>153</v>
      </c>
      <c r="AL2135" s="134" t="str">
        <f t="shared" si="423"/>
        <v>2034.</v>
      </c>
      <c r="AM2135" s="149"/>
      <c r="AO2135" s="193"/>
    </row>
    <row r="2136" spans="1:41" ht="22.5" hidden="1" customHeight="1" x14ac:dyDescent="0.25">
      <c r="A2136" s="68" t="s">
        <v>5218</v>
      </c>
      <c r="B2136" s="25">
        <v>3927</v>
      </c>
      <c r="C2136" s="36" t="s">
        <v>952</v>
      </c>
      <c r="D2136" s="25">
        <v>1987</v>
      </c>
      <c r="E2136" s="68" t="s">
        <v>2932</v>
      </c>
      <c r="F2136" s="68" t="s">
        <v>2933</v>
      </c>
      <c r="G2136" s="25">
        <v>5</v>
      </c>
      <c r="H2136" s="25">
        <v>4</v>
      </c>
      <c r="I2136" s="139">
        <v>4894.7</v>
      </c>
      <c r="J2136" s="137">
        <v>4306.8</v>
      </c>
      <c r="K2136" s="139">
        <v>4306.8</v>
      </c>
      <c r="L2136" s="25">
        <v>183</v>
      </c>
      <c r="M2136" s="139">
        <f>R2136+T2136+V2136+X2136+Z2136+AB2136+AE2136+AF2136</f>
        <v>7078000</v>
      </c>
      <c r="N2136" s="139"/>
      <c r="O2136" s="139"/>
      <c r="P2136" s="139"/>
      <c r="Q2136" s="137">
        <f>M2136</f>
        <v>7078000</v>
      </c>
      <c r="R2136" s="139">
        <v>3885700</v>
      </c>
      <c r="S2136" s="25"/>
      <c r="T2136" s="139"/>
      <c r="U2136" s="139">
        <v>900</v>
      </c>
      <c r="V2136" s="139">
        <f>U2136*3547</f>
        <v>3192300</v>
      </c>
      <c r="W2136" s="139"/>
      <c r="X2136" s="139"/>
      <c r="Y2136" s="139"/>
      <c r="Z2136" s="139"/>
      <c r="AA2136" s="139"/>
      <c r="AB2136" s="139"/>
      <c r="AC2136" s="139"/>
      <c r="AD2136" s="139"/>
      <c r="AE2136" s="139"/>
      <c r="AF2136" s="139"/>
      <c r="AG2136" s="337">
        <v>2025</v>
      </c>
      <c r="AH2136" s="126" t="s">
        <v>3053</v>
      </c>
      <c r="AI2136" s="126"/>
      <c r="AJ2136" s="134">
        <f t="shared" si="422"/>
        <v>2035</v>
      </c>
      <c r="AK2136" s="35" t="s">
        <v>153</v>
      </c>
      <c r="AL2136" s="134" t="str">
        <f t="shared" si="423"/>
        <v>2035.</v>
      </c>
      <c r="AM2136" s="149"/>
      <c r="AO2136" s="193"/>
    </row>
    <row r="2137" spans="1:41" ht="22.5" hidden="1" customHeight="1" x14ac:dyDescent="0.25">
      <c r="A2137" s="68" t="s">
        <v>5219</v>
      </c>
      <c r="B2137" s="25">
        <v>3931</v>
      </c>
      <c r="C2137" s="36" t="s">
        <v>784</v>
      </c>
      <c r="D2137" s="25">
        <v>1960</v>
      </c>
      <c r="E2137" s="68" t="s">
        <v>2932</v>
      </c>
      <c r="F2137" s="68" t="s">
        <v>2934</v>
      </c>
      <c r="G2137" s="25">
        <v>2</v>
      </c>
      <c r="H2137" s="25">
        <v>1</v>
      </c>
      <c r="I2137" s="139">
        <v>500.2</v>
      </c>
      <c r="J2137" s="137">
        <v>453.1</v>
      </c>
      <c r="K2137" s="139">
        <v>333.9</v>
      </c>
      <c r="L2137" s="25">
        <v>14</v>
      </c>
      <c r="M2137" s="139">
        <f t="shared" ref="M2137" si="456">R2137+T2137+V2137+X2137+Z2137+AB2137+AE2137+AF2137</f>
        <v>1007360</v>
      </c>
      <c r="N2137" s="135"/>
      <c r="O2137" s="135"/>
      <c r="P2137" s="135"/>
      <c r="Q2137" s="137">
        <f t="shared" ref="Q2137" si="457">M2137</f>
        <v>1007360</v>
      </c>
      <c r="R2137" s="139"/>
      <c r="S2137" s="25"/>
      <c r="T2137" s="139"/>
      <c r="U2137" s="139"/>
      <c r="V2137" s="139"/>
      <c r="W2137" s="139"/>
      <c r="X2137" s="139"/>
      <c r="Y2137" s="139">
        <v>320</v>
      </c>
      <c r="Z2137" s="139">
        <f>Y2137*3148</f>
        <v>1007360</v>
      </c>
      <c r="AA2137" s="139"/>
      <c r="AB2137" s="139"/>
      <c r="AC2137" s="137"/>
      <c r="AD2137" s="137"/>
      <c r="AE2137" s="137"/>
      <c r="AF2137" s="139"/>
      <c r="AG2137" s="337">
        <v>2025</v>
      </c>
      <c r="AH2137" s="141"/>
      <c r="AI2137" s="141"/>
      <c r="AJ2137" s="134">
        <f t="shared" ref="AJ2137:AJ2200" si="458">MAX(AJ2133:AJ2136)+1</f>
        <v>2036</v>
      </c>
      <c r="AK2137" s="35" t="s">
        <v>153</v>
      </c>
      <c r="AL2137" s="134" t="str">
        <f t="shared" ref="AL2137:AL2200" si="459">CONCATENATE(AJ2137,AK2137)</f>
        <v>2036.</v>
      </c>
      <c r="AM2137" s="149"/>
      <c r="AN2137" s="296"/>
      <c r="AO2137" s="193"/>
    </row>
    <row r="2138" spans="1:41" ht="22.5" hidden="1" customHeight="1" x14ac:dyDescent="0.25">
      <c r="A2138" s="68" t="s">
        <v>5220</v>
      </c>
      <c r="B2138" s="25">
        <v>3934</v>
      </c>
      <c r="C2138" s="36" t="s">
        <v>1534</v>
      </c>
      <c r="D2138" s="25">
        <v>1987</v>
      </c>
      <c r="E2138" s="68" t="s">
        <v>2932</v>
      </c>
      <c r="F2138" s="68" t="s">
        <v>2934</v>
      </c>
      <c r="G2138" s="25">
        <v>5</v>
      </c>
      <c r="H2138" s="25">
        <v>1</v>
      </c>
      <c r="I2138" s="139">
        <v>2328.5</v>
      </c>
      <c r="J2138" s="139">
        <v>1848.9</v>
      </c>
      <c r="K2138" s="139">
        <v>1848.9</v>
      </c>
      <c r="L2138" s="25">
        <v>95</v>
      </c>
      <c r="M2138" s="139">
        <f>R2138+T2138+V2138+X2138+Z2138+AB2138+AE2138+AF2138</f>
        <v>591552</v>
      </c>
      <c r="N2138" s="139"/>
      <c r="O2138" s="139"/>
      <c r="P2138" s="139"/>
      <c r="Q2138" s="137">
        <f>M2138</f>
        <v>591552</v>
      </c>
      <c r="R2138" s="139">
        <v>591552</v>
      </c>
      <c r="S2138" s="25"/>
      <c r="T2138" s="139"/>
      <c r="U2138" s="139"/>
      <c r="V2138" s="139"/>
      <c r="W2138" s="139"/>
      <c r="X2138" s="139"/>
      <c r="Y2138" s="139"/>
      <c r="Z2138" s="139"/>
      <c r="AA2138" s="139"/>
      <c r="AB2138" s="139"/>
      <c r="AC2138" s="139"/>
      <c r="AD2138" s="139"/>
      <c r="AE2138" s="139"/>
      <c r="AF2138" s="139"/>
      <c r="AG2138" s="337">
        <v>2025</v>
      </c>
      <c r="AH2138" s="126" t="s">
        <v>3049</v>
      </c>
      <c r="AI2138" s="126"/>
      <c r="AJ2138" s="134">
        <f t="shared" si="458"/>
        <v>2037</v>
      </c>
      <c r="AK2138" s="35" t="s">
        <v>153</v>
      </c>
      <c r="AL2138" s="134" t="str">
        <f t="shared" si="459"/>
        <v>2037.</v>
      </c>
      <c r="AM2138" s="149"/>
      <c r="AO2138" s="193"/>
    </row>
    <row r="2139" spans="1:41" ht="22.5" hidden="1" customHeight="1" x14ac:dyDescent="0.25">
      <c r="A2139" s="68" t="s">
        <v>5221</v>
      </c>
      <c r="B2139" s="25">
        <v>3942</v>
      </c>
      <c r="C2139" s="36" t="s">
        <v>785</v>
      </c>
      <c r="D2139" s="25">
        <v>1965</v>
      </c>
      <c r="E2139" s="68" t="s">
        <v>2932</v>
      </c>
      <c r="F2139" s="68" t="s">
        <v>2934</v>
      </c>
      <c r="G2139" s="25">
        <v>4</v>
      </c>
      <c r="H2139" s="25">
        <v>4</v>
      </c>
      <c r="I2139" s="139">
        <v>1329.9</v>
      </c>
      <c r="J2139" s="137">
        <v>1219.3</v>
      </c>
      <c r="K2139" s="139">
        <v>985.2</v>
      </c>
      <c r="L2139" s="25">
        <v>41</v>
      </c>
      <c r="M2139" s="139">
        <f>R2139+T2139+V2139+X2139+Z2139+AB2139+AE2139+AF2139</f>
        <v>2783510</v>
      </c>
      <c r="N2139" s="135"/>
      <c r="O2139" s="135"/>
      <c r="P2139" s="135"/>
      <c r="Q2139" s="137">
        <f>M2139</f>
        <v>2783510</v>
      </c>
      <c r="R2139" s="139"/>
      <c r="S2139" s="25"/>
      <c r="T2139" s="139"/>
      <c r="U2139" s="139">
        <v>370</v>
      </c>
      <c r="V2139" s="139">
        <f>U2139*7523</f>
        <v>2783510</v>
      </c>
      <c r="W2139" s="139"/>
      <c r="X2139" s="139"/>
      <c r="Y2139" s="139"/>
      <c r="Z2139" s="139"/>
      <c r="AA2139" s="139"/>
      <c r="AB2139" s="139"/>
      <c r="AC2139" s="137"/>
      <c r="AD2139" s="137"/>
      <c r="AE2139" s="139"/>
      <c r="AF2139" s="139"/>
      <c r="AG2139" s="337">
        <v>2025</v>
      </c>
      <c r="AH2139" s="126"/>
      <c r="AI2139" s="126"/>
      <c r="AJ2139" s="134">
        <f t="shared" si="458"/>
        <v>2038</v>
      </c>
      <c r="AK2139" s="35" t="s">
        <v>153</v>
      </c>
      <c r="AL2139" s="134" t="str">
        <f t="shared" si="459"/>
        <v>2038.</v>
      </c>
      <c r="AM2139" s="149"/>
      <c r="AN2139" s="296"/>
      <c r="AO2139" s="193"/>
    </row>
    <row r="2140" spans="1:41" ht="22.5" hidden="1" customHeight="1" x14ac:dyDescent="0.25">
      <c r="A2140" s="68" t="s">
        <v>5222</v>
      </c>
      <c r="B2140" s="25">
        <v>3945</v>
      </c>
      <c r="C2140" s="36" t="s">
        <v>122</v>
      </c>
      <c r="D2140" s="25">
        <v>1970</v>
      </c>
      <c r="E2140" s="68" t="s">
        <v>2932</v>
      </c>
      <c r="F2140" s="68" t="s">
        <v>2933</v>
      </c>
      <c r="G2140" s="25">
        <v>5</v>
      </c>
      <c r="H2140" s="25">
        <v>3</v>
      </c>
      <c r="I2140" s="139">
        <v>2971</v>
      </c>
      <c r="J2140" s="137">
        <v>2651.7</v>
      </c>
      <c r="K2140" s="139">
        <v>2651.7</v>
      </c>
      <c r="L2140" s="25">
        <v>105</v>
      </c>
      <c r="M2140" s="139">
        <f>R2140+T2140+V2140+X2140+Z2140+AB2140+AE2140+AF2140</f>
        <v>5342080</v>
      </c>
      <c r="N2140" s="135"/>
      <c r="O2140" s="135"/>
      <c r="P2140" s="135"/>
      <c r="Q2140" s="137">
        <f>M2140</f>
        <v>5342080</v>
      </c>
      <c r="R2140" s="139">
        <f>2761480+2580600</f>
        <v>5342080</v>
      </c>
      <c r="S2140" s="25"/>
      <c r="T2140" s="139"/>
      <c r="U2140" s="139"/>
      <c r="V2140" s="139"/>
      <c r="W2140" s="139"/>
      <c r="X2140" s="139"/>
      <c r="Y2140" s="139"/>
      <c r="Z2140" s="139"/>
      <c r="AA2140" s="139"/>
      <c r="AB2140" s="139"/>
      <c r="AC2140" s="137"/>
      <c r="AD2140" s="137"/>
      <c r="AE2140" s="139"/>
      <c r="AF2140" s="139"/>
      <c r="AG2140" s="337">
        <v>2025</v>
      </c>
      <c r="AH2140" s="141" t="s">
        <v>3058</v>
      </c>
      <c r="AI2140" s="141"/>
      <c r="AJ2140" s="134">
        <f t="shared" si="458"/>
        <v>2039</v>
      </c>
      <c r="AK2140" s="35" t="s">
        <v>153</v>
      </c>
      <c r="AL2140" s="134" t="str">
        <f t="shared" si="459"/>
        <v>2039.</v>
      </c>
      <c r="AM2140" s="149"/>
      <c r="AN2140" s="296"/>
      <c r="AO2140" s="193"/>
    </row>
    <row r="2141" spans="1:41" ht="22.5" hidden="1" customHeight="1" x14ac:dyDescent="0.25">
      <c r="A2141" s="68" t="s">
        <v>5223</v>
      </c>
      <c r="B2141" s="25">
        <v>3947</v>
      </c>
      <c r="C2141" s="36" t="s">
        <v>786</v>
      </c>
      <c r="D2141" s="25">
        <v>1961</v>
      </c>
      <c r="E2141" s="68" t="s">
        <v>2932</v>
      </c>
      <c r="F2141" s="68" t="s">
        <v>2934</v>
      </c>
      <c r="G2141" s="25">
        <v>2</v>
      </c>
      <c r="H2141" s="25">
        <v>1</v>
      </c>
      <c r="I2141" s="139">
        <v>326.2</v>
      </c>
      <c r="J2141" s="137">
        <v>315.7</v>
      </c>
      <c r="K2141" s="139">
        <v>231</v>
      </c>
      <c r="L2141" s="25">
        <v>12</v>
      </c>
      <c r="M2141" s="139">
        <f>R2141+T2141+V2141+X2141+Z2141+AB2141+AE2141+AF2141</f>
        <v>184860</v>
      </c>
      <c r="N2141" s="135"/>
      <c r="O2141" s="135"/>
      <c r="P2141" s="135"/>
      <c r="Q2141" s="137">
        <f>M2141</f>
        <v>184860</v>
      </c>
      <c r="R2141" s="139">
        <v>184860</v>
      </c>
      <c r="S2141" s="25"/>
      <c r="T2141" s="139"/>
      <c r="U2141" s="139"/>
      <c r="V2141" s="139"/>
      <c r="W2141" s="139"/>
      <c r="X2141" s="139"/>
      <c r="Y2141" s="139"/>
      <c r="Z2141" s="139"/>
      <c r="AA2141" s="139"/>
      <c r="AB2141" s="139"/>
      <c r="AC2141" s="137"/>
      <c r="AD2141" s="137"/>
      <c r="AE2141" s="137"/>
      <c r="AF2141" s="139"/>
      <c r="AG2141" s="337">
        <v>2025</v>
      </c>
      <c r="AH2141" s="141" t="s">
        <v>3049</v>
      </c>
      <c r="AI2141" s="141"/>
      <c r="AJ2141" s="134">
        <f t="shared" si="458"/>
        <v>2040</v>
      </c>
      <c r="AK2141" s="35" t="s">
        <v>153</v>
      </c>
      <c r="AL2141" s="134" t="str">
        <f t="shared" si="459"/>
        <v>2040.</v>
      </c>
      <c r="AM2141" s="149"/>
      <c r="AN2141" s="296"/>
      <c r="AO2141" s="193"/>
    </row>
    <row r="2142" spans="1:41" ht="22.5" hidden="1" customHeight="1" x14ac:dyDescent="0.25">
      <c r="A2142" s="68" t="s">
        <v>5224</v>
      </c>
      <c r="B2142" s="25">
        <v>3952</v>
      </c>
      <c r="C2142" s="36" t="s">
        <v>788</v>
      </c>
      <c r="D2142" s="25">
        <v>1959</v>
      </c>
      <c r="E2142" s="68" t="s">
        <v>2932</v>
      </c>
      <c r="F2142" s="68" t="s">
        <v>2934</v>
      </c>
      <c r="G2142" s="25">
        <v>2</v>
      </c>
      <c r="H2142" s="25">
        <v>1</v>
      </c>
      <c r="I2142" s="139">
        <v>995.1</v>
      </c>
      <c r="J2142" s="137">
        <v>913.2</v>
      </c>
      <c r="K2142" s="139">
        <v>745.6</v>
      </c>
      <c r="L2142" s="25">
        <v>25</v>
      </c>
      <c r="M2142" s="139">
        <f>R2142+T2142+V2142+X2142+Z2142+AB2142+AE2142+AF2142</f>
        <v>5051180</v>
      </c>
      <c r="N2142" s="135"/>
      <c r="O2142" s="135"/>
      <c r="P2142" s="135"/>
      <c r="Q2142" s="137">
        <f>M2142</f>
        <v>5051180</v>
      </c>
      <c r="R2142" s="139">
        <v>462150</v>
      </c>
      <c r="S2142" s="25"/>
      <c r="T2142" s="139"/>
      <c r="U2142" s="139">
        <v>610</v>
      </c>
      <c r="V2142" s="139">
        <f>U2142*7523</f>
        <v>4589030</v>
      </c>
      <c r="W2142" s="139"/>
      <c r="X2142" s="139"/>
      <c r="Y2142" s="139"/>
      <c r="Z2142" s="139"/>
      <c r="AA2142" s="139"/>
      <c r="AB2142" s="139"/>
      <c r="AC2142" s="137"/>
      <c r="AD2142" s="137"/>
      <c r="AE2142" s="137"/>
      <c r="AF2142" s="139"/>
      <c r="AG2142" s="337">
        <v>2025</v>
      </c>
      <c r="AH2142" s="126" t="s">
        <v>3049</v>
      </c>
      <c r="AI2142" s="126"/>
      <c r="AJ2142" s="134">
        <f t="shared" si="458"/>
        <v>2041</v>
      </c>
      <c r="AK2142" s="35" t="s">
        <v>153</v>
      </c>
      <c r="AL2142" s="134" t="str">
        <f t="shared" si="459"/>
        <v>2041.</v>
      </c>
      <c r="AM2142" s="149"/>
      <c r="AN2142" s="296"/>
      <c r="AO2142" s="193"/>
    </row>
    <row r="2143" spans="1:41" ht="22.5" hidden="1" customHeight="1" x14ac:dyDescent="0.25">
      <c r="A2143" s="68" t="s">
        <v>5225</v>
      </c>
      <c r="B2143" s="25">
        <v>3959</v>
      </c>
      <c r="C2143" s="36" t="s">
        <v>129</v>
      </c>
      <c r="D2143" s="25">
        <v>1961</v>
      </c>
      <c r="E2143" s="68" t="s">
        <v>2932</v>
      </c>
      <c r="F2143" s="68" t="s">
        <v>2934</v>
      </c>
      <c r="G2143" s="25">
        <v>2</v>
      </c>
      <c r="H2143" s="25">
        <v>2</v>
      </c>
      <c r="I2143" s="139">
        <v>718.3</v>
      </c>
      <c r="J2143" s="137">
        <v>659.8</v>
      </c>
      <c r="K2143" s="139">
        <v>546.79999999999995</v>
      </c>
      <c r="L2143" s="25">
        <v>25</v>
      </c>
      <c r="M2143" s="139">
        <f t="shared" ref="M2143" si="460">R2143+T2143+V2143+X2143+Z2143+AB2143+AE2143+AF2143</f>
        <v>6952590</v>
      </c>
      <c r="N2143" s="135"/>
      <c r="O2143" s="135"/>
      <c r="P2143" s="135"/>
      <c r="Q2143" s="137">
        <f t="shared" ref="Q2143" si="461">M2143</f>
        <v>6952590</v>
      </c>
      <c r="R2143" s="139">
        <f>656880+1258910</f>
        <v>1915790</v>
      </c>
      <c r="S2143" s="25"/>
      <c r="T2143" s="139"/>
      <c r="U2143" s="139"/>
      <c r="V2143" s="139"/>
      <c r="W2143" s="139"/>
      <c r="X2143" s="139"/>
      <c r="Y2143" s="139">
        <v>1600</v>
      </c>
      <c r="Z2143" s="139">
        <f>Y2143*3148</f>
        <v>5036800</v>
      </c>
      <c r="AA2143" s="139"/>
      <c r="AB2143" s="139"/>
      <c r="AC2143" s="137"/>
      <c r="AD2143" s="137"/>
      <c r="AE2143" s="137"/>
      <c r="AF2143" s="139"/>
      <c r="AG2143" s="337">
        <v>2025</v>
      </c>
      <c r="AH2143" s="141" t="s">
        <v>3061</v>
      </c>
      <c r="AI2143" s="141"/>
      <c r="AJ2143" s="134">
        <f t="shared" si="458"/>
        <v>2042</v>
      </c>
      <c r="AK2143" s="35" t="s">
        <v>153</v>
      </c>
      <c r="AL2143" s="134" t="str">
        <f t="shared" si="459"/>
        <v>2042.</v>
      </c>
      <c r="AM2143" s="149"/>
      <c r="AN2143" s="296"/>
      <c r="AO2143" s="193"/>
    </row>
    <row r="2144" spans="1:41" ht="22.5" hidden="1" customHeight="1" x14ac:dyDescent="0.25">
      <c r="A2144" s="68" t="s">
        <v>5226</v>
      </c>
      <c r="B2144" s="25">
        <v>3962</v>
      </c>
      <c r="C2144" s="36" t="s">
        <v>937</v>
      </c>
      <c r="D2144" s="25">
        <v>1960</v>
      </c>
      <c r="E2144" s="108" t="s">
        <v>2932</v>
      </c>
      <c r="F2144" s="68" t="s">
        <v>2934</v>
      </c>
      <c r="G2144" s="25">
        <v>2</v>
      </c>
      <c r="H2144" s="25">
        <v>2</v>
      </c>
      <c r="I2144" s="139">
        <v>692.7</v>
      </c>
      <c r="J2144" s="137">
        <v>647.6</v>
      </c>
      <c r="K2144" s="139">
        <v>647.6</v>
      </c>
      <c r="L2144" s="25">
        <v>30</v>
      </c>
      <c r="M2144" s="139">
        <f>R2144+T2144+V2144+X2144+Z2144+AB2144+AE2144+AF2144</f>
        <v>3122045</v>
      </c>
      <c r="N2144" s="139"/>
      <c r="O2144" s="139"/>
      <c r="P2144" s="139"/>
      <c r="Q2144" s="137">
        <f>M2144</f>
        <v>3122045</v>
      </c>
      <c r="R2144" s="139"/>
      <c r="S2144" s="25"/>
      <c r="T2144" s="139"/>
      <c r="U2144" s="139">
        <v>415</v>
      </c>
      <c r="V2144" s="139">
        <f>U2144*7523</f>
        <v>3122045</v>
      </c>
      <c r="W2144" s="139"/>
      <c r="X2144" s="139"/>
      <c r="Y2144" s="139"/>
      <c r="Z2144" s="139"/>
      <c r="AA2144" s="139"/>
      <c r="AB2144" s="139"/>
      <c r="AC2144" s="139"/>
      <c r="AD2144" s="139"/>
      <c r="AE2144" s="139"/>
      <c r="AF2144" s="139"/>
      <c r="AG2144" s="337">
        <v>2025</v>
      </c>
      <c r="AH2144" s="126"/>
      <c r="AI2144" s="126"/>
      <c r="AJ2144" s="134">
        <f t="shared" si="458"/>
        <v>2043</v>
      </c>
      <c r="AK2144" s="35" t="s">
        <v>153</v>
      </c>
      <c r="AL2144" s="134" t="str">
        <f t="shared" si="459"/>
        <v>2043.</v>
      </c>
      <c r="AM2144" s="149"/>
      <c r="AN2144" s="35"/>
      <c r="AO2144" s="193"/>
    </row>
    <row r="2145" spans="1:41" ht="22.5" hidden="1" customHeight="1" x14ac:dyDescent="0.25">
      <c r="A2145" s="68" t="s">
        <v>5227</v>
      </c>
      <c r="B2145" s="25">
        <v>3963</v>
      </c>
      <c r="C2145" s="36" t="s">
        <v>790</v>
      </c>
      <c r="D2145" s="25">
        <v>1961</v>
      </c>
      <c r="E2145" s="68" t="s">
        <v>2932</v>
      </c>
      <c r="F2145" s="68" t="s">
        <v>2934</v>
      </c>
      <c r="G2145" s="25">
        <v>2</v>
      </c>
      <c r="H2145" s="25">
        <v>2</v>
      </c>
      <c r="I2145" s="139">
        <v>684.4</v>
      </c>
      <c r="J2145" s="137">
        <v>637.9</v>
      </c>
      <c r="K2145" s="139">
        <v>637.9</v>
      </c>
      <c r="L2145" s="25">
        <v>27</v>
      </c>
      <c r="M2145" s="139">
        <f t="shared" ref="M2145" si="462">R2145+T2145+V2145+X2145+Z2145+AB2145+AE2145+AF2145</f>
        <v>3498570</v>
      </c>
      <c r="N2145" s="135"/>
      <c r="O2145" s="135"/>
      <c r="P2145" s="135"/>
      <c r="Q2145" s="137">
        <f t="shared" ref="Q2145" si="463">M2145</f>
        <v>3498570</v>
      </c>
      <c r="R2145" s="139">
        <v>338910</v>
      </c>
      <c r="S2145" s="25"/>
      <c r="T2145" s="139"/>
      <c r="U2145" s="139">
        <v>420</v>
      </c>
      <c r="V2145" s="139">
        <f>U2145*7523</f>
        <v>3159660</v>
      </c>
      <c r="W2145" s="139"/>
      <c r="X2145" s="139"/>
      <c r="Y2145" s="139"/>
      <c r="Z2145" s="139"/>
      <c r="AA2145" s="139"/>
      <c r="AB2145" s="139"/>
      <c r="AC2145" s="137"/>
      <c r="AD2145" s="137"/>
      <c r="AE2145" s="139"/>
      <c r="AF2145" s="139"/>
      <c r="AG2145" s="337">
        <v>2025</v>
      </c>
      <c r="AH2145" s="126" t="s">
        <v>3049</v>
      </c>
      <c r="AI2145" s="126"/>
      <c r="AJ2145" s="134">
        <f t="shared" si="458"/>
        <v>2044</v>
      </c>
      <c r="AK2145" s="35" t="s">
        <v>153</v>
      </c>
      <c r="AL2145" s="134" t="str">
        <f t="shared" si="459"/>
        <v>2044.</v>
      </c>
      <c r="AM2145" s="149"/>
      <c r="AN2145" s="296"/>
      <c r="AO2145" s="193"/>
    </row>
    <row r="2146" spans="1:41" ht="22.5" hidden="1" customHeight="1" x14ac:dyDescent="0.25">
      <c r="A2146" s="68" t="s">
        <v>5228</v>
      </c>
      <c r="B2146" s="25">
        <v>3964</v>
      </c>
      <c r="C2146" s="36" t="s">
        <v>1538</v>
      </c>
      <c r="D2146" s="25">
        <v>1966</v>
      </c>
      <c r="E2146" s="68" t="s">
        <v>2932</v>
      </c>
      <c r="F2146" s="68" t="s">
        <v>2934</v>
      </c>
      <c r="G2146" s="25">
        <v>4</v>
      </c>
      <c r="H2146" s="25">
        <v>2</v>
      </c>
      <c r="I2146" s="139">
        <v>1237.8</v>
      </c>
      <c r="J2146" s="139">
        <v>1267.3</v>
      </c>
      <c r="K2146" s="139">
        <v>1196.2</v>
      </c>
      <c r="L2146" s="25">
        <v>49</v>
      </c>
      <c r="M2146" s="139">
        <f t="shared" ref="M2146:M2157" si="464">R2146+T2146+V2146+X2146+Z2146+AB2146+AE2146+AF2146</f>
        <v>3460580</v>
      </c>
      <c r="N2146" s="139"/>
      <c r="O2146" s="139"/>
      <c r="P2146" s="139"/>
      <c r="Q2146" s="137">
        <f t="shared" ref="Q2146:Q2157" si="465">M2146</f>
        <v>3460580</v>
      </c>
      <c r="R2146" s="139"/>
      <c r="S2146" s="25"/>
      <c r="T2146" s="139"/>
      <c r="U2146" s="139">
        <v>460</v>
      </c>
      <c r="V2146" s="139">
        <f>U2146*7523</f>
        <v>3460580</v>
      </c>
      <c r="W2146" s="139"/>
      <c r="X2146" s="139"/>
      <c r="Y2146" s="139"/>
      <c r="Z2146" s="139"/>
      <c r="AA2146" s="139"/>
      <c r="AB2146" s="139"/>
      <c r="AC2146" s="139"/>
      <c r="AD2146" s="139"/>
      <c r="AE2146" s="139"/>
      <c r="AF2146" s="139"/>
      <c r="AG2146" s="337">
        <v>2025</v>
      </c>
      <c r="AH2146" s="126"/>
      <c r="AI2146" s="126"/>
      <c r="AJ2146" s="134">
        <f t="shared" si="458"/>
        <v>2045</v>
      </c>
      <c r="AK2146" s="35" t="s">
        <v>153</v>
      </c>
      <c r="AL2146" s="134" t="str">
        <f t="shared" si="459"/>
        <v>2045.</v>
      </c>
      <c r="AM2146" s="149"/>
      <c r="AO2146" s="193"/>
    </row>
    <row r="2147" spans="1:41" ht="22.5" hidden="1" customHeight="1" x14ac:dyDescent="0.25">
      <c r="A2147" s="68" t="s">
        <v>5229</v>
      </c>
      <c r="B2147" s="25">
        <v>3966</v>
      </c>
      <c r="C2147" s="36" t="s">
        <v>1539</v>
      </c>
      <c r="D2147" s="25">
        <v>1977</v>
      </c>
      <c r="E2147" s="68" t="s">
        <v>2932</v>
      </c>
      <c r="F2147" s="68" t="s">
        <v>2934</v>
      </c>
      <c r="G2147" s="25">
        <v>5</v>
      </c>
      <c r="H2147" s="25">
        <v>4</v>
      </c>
      <c r="I2147" s="139">
        <v>3569.8</v>
      </c>
      <c r="J2147" s="139">
        <v>3571.32</v>
      </c>
      <c r="K2147" s="139">
        <v>3424.5</v>
      </c>
      <c r="L2147" s="25">
        <v>157</v>
      </c>
      <c r="M2147" s="139">
        <f t="shared" si="464"/>
        <v>3123133.5</v>
      </c>
      <c r="N2147" s="135"/>
      <c r="O2147" s="135"/>
      <c r="P2147" s="135"/>
      <c r="Q2147" s="137">
        <f t="shared" si="465"/>
        <v>3123133.5</v>
      </c>
      <c r="R2147" s="139"/>
      <c r="S2147" s="25"/>
      <c r="T2147" s="139"/>
      <c r="U2147" s="139">
        <v>880.5</v>
      </c>
      <c r="V2147" s="139">
        <f>U2147*3547</f>
        <v>3123133.5</v>
      </c>
      <c r="W2147" s="139"/>
      <c r="X2147" s="139"/>
      <c r="Y2147" s="139"/>
      <c r="Z2147" s="139"/>
      <c r="AA2147" s="139"/>
      <c r="AB2147" s="139"/>
      <c r="AC2147" s="137"/>
      <c r="AD2147" s="137"/>
      <c r="AE2147" s="137"/>
      <c r="AF2147" s="139"/>
      <c r="AG2147" s="337">
        <v>2025</v>
      </c>
      <c r="AH2147" s="126"/>
      <c r="AI2147" s="126"/>
      <c r="AJ2147" s="134">
        <f t="shared" si="458"/>
        <v>2046</v>
      </c>
      <c r="AK2147" s="35" t="s">
        <v>153</v>
      </c>
      <c r="AL2147" s="134" t="str">
        <f t="shared" si="459"/>
        <v>2046.</v>
      </c>
      <c r="AM2147" s="149"/>
      <c r="AN2147" s="296"/>
      <c r="AO2147" s="193"/>
    </row>
    <row r="2148" spans="1:41" ht="22.5" hidden="1" customHeight="1" x14ac:dyDescent="0.25">
      <c r="A2148" s="68" t="s">
        <v>5230</v>
      </c>
      <c r="B2148" s="25">
        <v>3973</v>
      </c>
      <c r="C2148" s="36" t="s">
        <v>956</v>
      </c>
      <c r="D2148" s="25">
        <v>1968</v>
      </c>
      <c r="E2148" s="68" t="s">
        <v>2932</v>
      </c>
      <c r="F2148" s="68" t="s">
        <v>2934</v>
      </c>
      <c r="G2148" s="25">
        <v>4</v>
      </c>
      <c r="H2148" s="25">
        <v>4</v>
      </c>
      <c r="I2148" s="139">
        <v>6190.6</v>
      </c>
      <c r="J2148" s="137">
        <v>2531</v>
      </c>
      <c r="K2148" s="139">
        <v>2531</v>
      </c>
      <c r="L2148" s="25">
        <v>94</v>
      </c>
      <c r="M2148" s="139">
        <f t="shared" si="464"/>
        <v>10233536.9</v>
      </c>
      <c r="N2148" s="139"/>
      <c r="O2148" s="139"/>
      <c r="P2148" s="139"/>
      <c r="Q2148" s="137">
        <f t="shared" si="465"/>
        <v>10233536.9</v>
      </c>
      <c r="R2148" s="139"/>
      <c r="S2148" s="25"/>
      <c r="T2148" s="139"/>
      <c r="U2148" s="139">
        <v>1360.3</v>
      </c>
      <c r="V2148" s="139">
        <f>U2148*7523</f>
        <v>10233536.9</v>
      </c>
      <c r="W2148" s="139"/>
      <c r="X2148" s="139"/>
      <c r="Y2148" s="139"/>
      <c r="Z2148" s="139"/>
      <c r="AA2148" s="139"/>
      <c r="AB2148" s="139"/>
      <c r="AC2148" s="139"/>
      <c r="AD2148" s="139"/>
      <c r="AE2148" s="139"/>
      <c r="AF2148" s="139"/>
      <c r="AG2148" s="337">
        <v>2025</v>
      </c>
      <c r="AH2148" s="126"/>
      <c r="AI2148" s="126"/>
      <c r="AJ2148" s="134">
        <f t="shared" si="458"/>
        <v>2047</v>
      </c>
      <c r="AK2148" s="35" t="s">
        <v>153</v>
      </c>
      <c r="AL2148" s="134" t="str">
        <f t="shared" si="459"/>
        <v>2047.</v>
      </c>
      <c r="AM2148" s="149"/>
      <c r="AO2148" s="193"/>
    </row>
    <row r="2149" spans="1:41" ht="22.5" hidden="1" customHeight="1" x14ac:dyDescent="0.25">
      <c r="A2149" s="68" t="s">
        <v>5231</v>
      </c>
      <c r="B2149" s="25">
        <v>3977</v>
      </c>
      <c r="C2149" s="36" t="s">
        <v>1541</v>
      </c>
      <c r="D2149" s="25">
        <v>1956</v>
      </c>
      <c r="E2149" s="68" t="s">
        <v>2932</v>
      </c>
      <c r="F2149" s="68" t="s">
        <v>2934</v>
      </c>
      <c r="G2149" s="25">
        <v>2</v>
      </c>
      <c r="H2149" s="25">
        <v>2</v>
      </c>
      <c r="I2149" s="137">
        <v>733</v>
      </c>
      <c r="J2149" s="137">
        <v>383.3</v>
      </c>
      <c r="K2149" s="137">
        <v>383.3</v>
      </c>
      <c r="L2149" s="30">
        <v>18</v>
      </c>
      <c r="M2149" s="139">
        <f t="shared" si="464"/>
        <v>2610481</v>
      </c>
      <c r="N2149" s="139"/>
      <c r="O2149" s="139"/>
      <c r="P2149" s="139"/>
      <c r="Q2149" s="137">
        <f t="shared" si="465"/>
        <v>2610481</v>
      </c>
      <c r="R2149" s="139"/>
      <c r="S2149" s="25"/>
      <c r="T2149" s="139"/>
      <c r="U2149" s="139">
        <v>347</v>
      </c>
      <c r="V2149" s="139">
        <f>U2149*7523</f>
        <v>2610481</v>
      </c>
      <c r="W2149" s="139"/>
      <c r="X2149" s="139"/>
      <c r="Y2149" s="139"/>
      <c r="Z2149" s="139"/>
      <c r="AA2149" s="139"/>
      <c r="AB2149" s="139"/>
      <c r="AC2149" s="139"/>
      <c r="AD2149" s="139"/>
      <c r="AE2149" s="139"/>
      <c r="AF2149" s="139"/>
      <c r="AG2149" s="337">
        <v>2025</v>
      </c>
      <c r="AH2149" s="126"/>
      <c r="AI2149" s="126"/>
      <c r="AJ2149" s="134">
        <f t="shared" si="458"/>
        <v>2048</v>
      </c>
      <c r="AK2149" s="35" t="s">
        <v>153</v>
      </c>
      <c r="AL2149" s="134" t="str">
        <f t="shared" si="459"/>
        <v>2048.</v>
      </c>
      <c r="AM2149" s="149"/>
      <c r="AO2149" s="193"/>
    </row>
    <row r="2150" spans="1:41" ht="22.5" hidden="1" customHeight="1" x14ac:dyDescent="0.25">
      <c r="A2150" s="68" t="s">
        <v>5232</v>
      </c>
      <c r="B2150" s="25">
        <v>3985</v>
      </c>
      <c r="C2150" s="36" t="s">
        <v>1542</v>
      </c>
      <c r="D2150" s="25">
        <v>1984</v>
      </c>
      <c r="E2150" s="108" t="s">
        <v>2932</v>
      </c>
      <c r="F2150" s="68" t="s">
        <v>2933</v>
      </c>
      <c r="G2150" s="25">
        <v>5</v>
      </c>
      <c r="H2150" s="25">
        <v>3</v>
      </c>
      <c r="I2150" s="139">
        <v>518.6</v>
      </c>
      <c r="J2150" s="139">
        <v>460.3</v>
      </c>
      <c r="K2150" s="139">
        <v>460.3</v>
      </c>
      <c r="L2150" s="25">
        <v>19</v>
      </c>
      <c r="M2150" s="139">
        <f t="shared" si="464"/>
        <v>178698</v>
      </c>
      <c r="N2150" s="135"/>
      <c r="O2150" s="135"/>
      <c r="P2150" s="135"/>
      <c r="Q2150" s="137">
        <f t="shared" si="465"/>
        <v>178698</v>
      </c>
      <c r="R2150" s="139">
        <v>178698</v>
      </c>
      <c r="S2150" s="25"/>
      <c r="T2150" s="139"/>
      <c r="U2150" s="139"/>
      <c r="V2150" s="139"/>
      <c r="W2150" s="139"/>
      <c r="X2150" s="139"/>
      <c r="Y2150" s="139"/>
      <c r="Z2150" s="139"/>
      <c r="AA2150" s="139"/>
      <c r="AB2150" s="139"/>
      <c r="AC2150" s="137"/>
      <c r="AD2150" s="137"/>
      <c r="AE2150" s="137"/>
      <c r="AF2150" s="139"/>
      <c r="AG2150" s="337">
        <v>2025</v>
      </c>
      <c r="AH2150" s="141" t="s">
        <v>3049</v>
      </c>
      <c r="AI2150" s="141"/>
      <c r="AJ2150" s="134">
        <f t="shared" si="458"/>
        <v>2049</v>
      </c>
      <c r="AK2150" s="35" t="s">
        <v>153</v>
      </c>
      <c r="AL2150" s="134" t="str">
        <f t="shared" si="459"/>
        <v>2049.</v>
      </c>
      <c r="AM2150" s="149"/>
      <c r="AN2150" s="296"/>
      <c r="AO2150" s="193"/>
    </row>
    <row r="2151" spans="1:41" ht="22.5" hidden="1" customHeight="1" x14ac:dyDescent="0.25">
      <c r="A2151" s="68" t="s">
        <v>5233</v>
      </c>
      <c r="B2151" s="25">
        <v>3987</v>
      </c>
      <c r="C2151" s="36" t="s">
        <v>138</v>
      </c>
      <c r="D2151" s="25">
        <v>1962</v>
      </c>
      <c r="E2151" s="68" t="s">
        <v>2932</v>
      </c>
      <c r="F2151" s="68" t="s">
        <v>2934</v>
      </c>
      <c r="G2151" s="25">
        <v>2</v>
      </c>
      <c r="H2151" s="25">
        <v>2</v>
      </c>
      <c r="I2151" s="139">
        <v>1045</v>
      </c>
      <c r="J2151" s="137">
        <v>861.7</v>
      </c>
      <c r="K2151" s="139">
        <v>861.7</v>
      </c>
      <c r="L2151" s="25">
        <v>38</v>
      </c>
      <c r="M2151" s="139">
        <f t="shared" si="464"/>
        <v>1765921</v>
      </c>
      <c r="N2151" s="139"/>
      <c r="O2151" s="139"/>
      <c r="P2151" s="139"/>
      <c r="Q2151" s="137">
        <f t="shared" si="465"/>
        <v>1765921</v>
      </c>
      <c r="R2151" s="139">
        <f>478584+1287337</f>
        <v>1765921</v>
      </c>
      <c r="S2151" s="25"/>
      <c r="T2151" s="139"/>
      <c r="U2151" s="139"/>
      <c r="V2151" s="139"/>
      <c r="W2151" s="139"/>
      <c r="X2151" s="139"/>
      <c r="Y2151" s="139"/>
      <c r="Z2151" s="139"/>
      <c r="AA2151" s="139"/>
      <c r="AB2151" s="139"/>
      <c r="AC2151" s="139"/>
      <c r="AD2151" s="139"/>
      <c r="AE2151" s="137"/>
      <c r="AF2151" s="139"/>
      <c r="AG2151" s="337">
        <v>2025</v>
      </c>
      <c r="AH2151" s="157" t="s">
        <v>3061</v>
      </c>
      <c r="AI2151" s="157"/>
      <c r="AJ2151" s="134">
        <f t="shared" si="458"/>
        <v>2050</v>
      </c>
      <c r="AK2151" s="35" t="s">
        <v>153</v>
      </c>
      <c r="AL2151" s="134" t="str">
        <f t="shared" si="459"/>
        <v>2050.</v>
      </c>
      <c r="AM2151" s="149"/>
      <c r="AN2151" s="35"/>
      <c r="AO2151" s="193"/>
    </row>
    <row r="2152" spans="1:41" ht="22.5" hidden="1" customHeight="1" x14ac:dyDescent="0.25">
      <c r="A2152" s="68" t="s">
        <v>5234</v>
      </c>
      <c r="B2152" s="25">
        <v>3993</v>
      </c>
      <c r="C2152" s="36" t="s">
        <v>124</v>
      </c>
      <c r="D2152" s="25">
        <v>1987</v>
      </c>
      <c r="E2152" s="108" t="s">
        <v>2932</v>
      </c>
      <c r="F2152" s="68" t="s">
        <v>2934</v>
      </c>
      <c r="G2152" s="25">
        <v>2</v>
      </c>
      <c r="H2152" s="25">
        <v>3</v>
      </c>
      <c r="I2152" s="139">
        <v>802.4</v>
      </c>
      <c r="J2152" s="137">
        <v>739.2</v>
      </c>
      <c r="K2152" s="139">
        <v>739.2</v>
      </c>
      <c r="L2152" s="25">
        <v>40</v>
      </c>
      <c r="M2152" s="139">
        <f t="shared" si="464"/>
        <v>384744</v>
      </c>
      <c r="N2152" s="135"/>
      <c r="O2152" s="135"/>
      <c r="P2152" s="135"/>
      <c r="Q2152" s="137">
        <f t="shared" si="465"/>
        <v>384744</v>
      </c>
      <c r="R2152" s="139">
        <v>384744</v>
      </c>
      <c r="S2152" s="25"/>
      <c r="T2152" s="139"/>
      <c r="U2152" s="139"/>
      <c r="V2152" s="139"/>
      <c r="W2152" s="139"/>
      <c r="X2152" s="139"/>
      <c r="Y2152" s="139"/>
      <c r="Z2152" s="139"/>
      <c r="AA2152" s="139"/>
      <c r="AB2152" s="139"/>
      <c r="AC2152" s="137"/>
      <c r="AD2152" s="137"/>
      <c r="AE2152" s="139"/>
      <c r="AF2152" s="139"/>
      <c r="AG2152" s="337">
        <v>2025</v>
      </c>
      <c r="AH2152" s="141" t="s">
        <v>3052</v>
      </c>
      <c r="AI2152" s="141"/>
      <c r="AJ2152" s="134">
        <f t="shared" si="458"/>
        <v>2051</v>
      </c>
      <c r="AK2152" s="35" t="s">
        <v>153</v>
      </c>
      <c r="AL2152" s="134" t="str">
        <f t="shared" si="459"/>
        <v>2051.</v>
      </c>
      <c r="AM2152" s="149"/>
      <c r="AN2152" s="296"/>
      <c r="AO2152" s="193"/>
    </row>
    <row r="2153" spans="1:41" ht="22.5" hidden="1" customHeight="1" x14ac:dyDescent="0.25">
      <c r="A2153" s="68" t="s">
        <v>5235</v>
      </c>
      <c r="B2153" s="25">
        <v>3996</v>
      </c>
      <c r="C2153" s="36" t="s">
        <v>955</v>
      </c>
      <c r="D2153" s="25">
        <v>1980</v>
      </c>
      <c r="E2153" s="68" t="s">
        <v>2932</v>
      </c>
      <c r="F2153" s="68" t="s">
        <v>2934</v>
      </c>
      <c r="G2153" s="25">
        <v>2</v>
      </c>
      <c r="H2153" s="25">
        <v>2</v>
      </c>
      <c r="I2153" s="139">
        <v>4279.3999999999996</v>
      </c>
      <c r="J2153" s="137">
        <v>4053.2</v>
      </c>
      <c r="K2153" s="139">
        <v>4053.2</v>
      </c>
      <c r="L2153" s="25">
        <v>159</v>
      </c>
      <c r="M2153" s="139">
        <f t="shared" si="464"/>
        <v>1910220</v>
      </c>
      <c r="N2153" s="139"/>
      <c r="O2153" s="139"/>
      <c r="P2153" s="139"/>
      <c r="Q2153" s="137">
        <f t="shared" si="465"/>
        <v>1910220</v>
      </c>
      <c r="R2153" s="139">
        <v>1910220</v>
      </c>
      <c r="S2153" s="25"/>
      <c r="T2153" s="139"/>
      <c r="U2153" s="139"/>
      <c r="V2153" s="139"/>
      <c r="W2153" s="139"/>
      <c r="X2153" s="139"/>
      <c r="Y2153" s="139"/>
      <c r="Z2153" s="139"/>
      <c r="AA2153" s="139"/>
      <c r="AB2153" s="139"/>
      <c r="AC2153" s="139"/>
      <c r="AD2153" s="139"/>
      <c r="AE2153" s="139"/>
      <c r="AF2153" s="139"/>
      <c r="AG2153" s="337">
        <v>2025</v>
      </c>
      <c r="AH2153" s="126" t="s">
        <v>3049</v>
      </c>
      <c r="AI2153" s="126"/>
      <c r="AJ2153" s="134">
        <f t="shared" si="458"/>
        <v>2052</v>
      </c>
      <c r="AK2153" s="35" t="s">
        <v>153</v>
      </c>
      <c r="AL2153" s="134" t="str">
        <f t="shared" si="459"/>
        <v>2052.</v>
      </c>
      <c r="AM2153" s="149"/>
      <c r="AO2153" s="193"/>
    </row>
    <row r="2154" spans="1:41" ht="22.5" hidden="1" customHeight="1" x14ac:dyDescent="0.25">
      <c r="A2154" s="68" t="s">
        <v>5236</v>
      </c>
      <c r="B2154" s="25">
        <v>4002</v>
      </c>
      <c r="C2154" s="36" t="s">
        <v>796</v>
      </c>
      <c r="D2154" s="25">
        <v>1981</v>
      </c>
      <c r="E2154" s="68" t="s">
        <v>2932</v>
      </c>
      <c r="F2154" s="68" t="s">
        <v>2933</v>
      </c>
      <c r="G2154" s="25">
        <v>5</v>
      </c>
      <c r="H2154" s="25">
        <v>5</v>
      </c>
      <c r="I2154" s="139">
        <v>1177.99</v>
      </c>
      <c r="J2154" s="137">
        <v>629.6</v>
      </c>
      <c r="K2154" s="139">
        <v>629.6</v>
      </c>
      <c r="L2154" s="25">
        <v>34</v>
      </c>
      <c r="M2154" s="139">
        <f t="shared" si="464"/>
        <v>234600</v>
      </c>
      <c r="N2154" s="135"/>
      <c r="O2154" s="135"/>
      <c r="P2154" s="135"/>
      <c r="Q2154" s="137">
        <f t="shared" si="465"/>
        <v>234600</v>
      </c>
      <c r="R2154" s="139">
        <v>234600</v>
      </c>
      <c r="S2154" s="25"/>
      <c r="T2154" s="139"/>
      <c r="U2154" s="139"/>
      <c r="V2154" s="139"/>
      <c r="W2154" s="139"/>
      <c r="X2154" s="139"/>
      <c r="Y2154" s="139"/>
      <c r="Z2154" s="139"/>
      <c r="AA2154" s="139"/>
      <c r="AB2154" s="139"/>
      <c r="AC2154" s="137"/>
      <c r="AD2154" s="137"/>
      <c r="AE2154" s="139"/>
      <c r="AF2154" s="139"/>
      <c r="AG2154" s="337">
        <v>2025</v>
      </c>
      <c r="AH2154" s="141" t="s">
        <v>3052</v>
      </c>
      <c r="AI2154" s="141"/>
      <c r="AJ2154" s="134">
        <f t="shared" si="458"/>
        <v>2053</v>
      </c>
      <c r="AK2154" s="35" t="s">
        <v>153</v>
      </c>
      <c r="AL2154" s="134" t="str">
        <f t="shared" si="459"/>
        <v>2053.</v>
      </c>
      <c r="AM2154" s="149"/>
      <c r="AN2154" s="296"/>
      <c r="AO2154" s="193"/>
    </row>
    <row r="2155" spans="1:41" ht="22.5" hidden="1" customHeight="1" x14ac:dyDescent="0.25">
      <c r="A2155" s="68" t="s">
        <v>5237</v>
      </c>
      <c r="B2155" s="25">
        <v>4003</v>
      </c>
      <c r="C2155" s="36" t="s">
        <v>1546</v>
      </c>
      <c r="D2155" s="25">
        <v>1965</v>
      </c>
      <c r="E2155" s="68" t="s">
        <v>2932</v>
      </c>
      <c r="F2155" s="68" t="s">
        <v>2934</v>
      </c>
      <c r="G2155" s="25">
        <v>2</v>
      </c>
      <c r="H2155" s="25">
        <v>2</v>
      </c>
      <c r="I2155" s="139">
        <v>973.5</v>
      </c>
      <c r="J2155" s="139">
        <v>549.5</v>
      </c>
      <c r="K2155" s="139">
        <v>549.5</v>
      </c>
      <c r="L2155" s="25">
        <v>21</v>
      </c>
      <c r="M2155" s="139">
        <f t="shared" si="464"/>
        <v>628728</v>
      </c>
      <c r="N2155" s="135"/>
      <c r="O2155" s="135"/>
      <c r="P2155" s="135"/>
      <c r="Q2155" s="137">
        <f t="shared" si="465"/>
        <v>628728</v>
      </c>
      <c r="R2155" s="139">
        <v>628728</v>
      </c>
      <c r="S2155" s="25"/>
      <c r="T2155" s="139"/>
      <c r="U2155" s="139"/>
      <c r="V2155" s="139"/>
      <c r="W2155" s="139"/>
      <c r="X2155" s="139"/>
      <c r="Y2155" s="139"/>
      <c r="Z2155" s="139"/>
      <c r="AA2155" s="139"/>
      <c r="AB2155" s="139"/>
      <c r="AC2155" s="137"/>
      <c r="AD2155" s="137"/>
      <c r="AE2155" s="137"/>
      <c r="AF2155" s="139"/>
      <c r="AG2155" s="337">
        <v>2025</v>
      </c>
      <c r="AH2155" s="141" t="s">
        <v>3052</v>
      </c>
      <c r="AI2155" s="141"/>
      <c r="AJ2155" s="134">
        <f t="shared" si="458"/>
        <v>2054</v>
      </c>
      <c r="AK2155" s="35" t="s">
        <v>153</v>
      </c>
      <c r="AL2155" s="134" t="str">
        <f t="shared" si="459"/>
        <v>2054.</v>
      </c>
      <c r="AM2155" s="149"/>
      <c r="AN2155" s="296"/>
      <c r="AO2155" s="193"/>
    </row>
    <row r="2156" spans="1:41" ht="22.5" hidden="1" customHeight="1" x14ac:dyDescent="0.25">
      <c r="A2156" s="68" t="s">
        <v>5238</v>
      </c>
      <c r="B2156" s="25">
        <v>4005</v>
      </c>
      <c r="C2156" s="36" t="s">
        <v>1157</v>
      </c>
      <c r="D2156" s="25">
        <v>1988</v>
      </c>
      <c r="E2156" s="68" t="s">
        <v>2932</v>
      </c>
      <c r="F2156" s="68" t="s">
        <v>2933</v>
      </c>
      <c r="G2156" s="25">
        <v>2</v>
      </c>
      <c r="H2156" s="25">
        <v>2</v>
      </c>
      <c r="I2156" s="139">
        <v>1177.99</v>
      </c>
      <c r="J2156" s="137">
        <v>629.6</v>
      </c>
      <c r="K2156" s="139">
        <v>629.6</v>
      </c>
      <c r="L2156" s="25">
        <v>34</v>
      </c>
      <c r="M2156" s="139">
        <f t="shared" si="464"/>
        <v>657882</v>
      </c>
      <c r="N2156" s="135"/>
      <c r="O2156" s="135"/>
      <c r="P2156" s="135"/>
      <c r="Q2156" s="137">
        <f t="shared" si="465"/>
        <v>657882</v>
      </c>
      <c r="R2156" s="139">
        <v>657882</v>
      </c>
      <c r="S2156" s="25"/>
      <c r="T2156" s="139"/>
      <c r="U2156" s="139"/>
      <c r="V2156" s="139"/>
      <c r="W2156" s="139"/>
      <c r="X2156" s="139"/>
      <c r="Y2156" s="139"/>
      <c r="Z2156" s="139"/>
      <c r="AA2156" s="139"/>
      <c r="AB2156" s="139"/>
      <c r="AC2156" s="137"/>
      <c r="AD2156" s="137"/>
      <c r="AE2156" s="137"/>
      <c r="AF2156" s="139"/>
      <c r="AG2156" s="337">
        <v>2025</v>
      </c>
      <c r="AH2156" s="141" t="s">
        <v>3050</v>
      </c>
      <c r="AI2156" s="141"/>
      <c r="AJ2156" s="134">
        <f t="shared" si="458"/>
        <v>2055</v>
      </c>
      <c r="AK2156" s="35" t="s">
        <v>153</v>
      </c>
      <c r="AL2156" s="134" t="str">
        <f t="shared" si="459"/>
        <v>2055.</v>
      </c>
      <c r="AM2156" s="149"/>
      <c r="AN2156" s="296"/>
      <c r="AO2156" s="193"/>
    </row>
    <row r="2157" spans="1:41" ht="22.5" hidden="1" customHeight="1" x14ac:dyDescent="0.25">
      <c r="A2157" s="68" t="s">
        <v>5239</v>
      </c>
      <c r="B2157" s="25">
        <v>4009</v>
      </c>
      <c r="C2157" s="36" t="s">
        <v>957</v>
      </c>
      <c r="D2157" s="25">
        <v>1965</v>
      </c>
      <c r="E2157" s="68" t="s">
        <v>2932</v>
      </c>
      <c r="F2157" s="68" t="s">
        <v>2934</v>
      </c>
      <c r="G2157" s="25">
        <v>2</v>
      </c>
      <c r="H2157" s="25">
        <v>2</v>
      </c>
      <c r="I2157" s="139">
        <v>1182.07</v>
      </c>
      <c r="J2157" s="137">
        <v>633.67999999999995</v>
      </c>
      <c r="K2157" s="139">
        <v>633.67999999999995</v>
      </c>
      <c r="L2157" s="25">
        <v>25</v>
      </c>
      <c r="M2157" s="139">
        <f t="shared" si="464"/>
        <v>94314</v>
      </c>
      <c r="N2157" s="139"/>
      <c r="O2157" s="139"/>
      <c r="P2157" s="139"/>
      <c r="Q2157" s="137">
        <f t="shared" si="465"/>
        <v>94314</v>
      </c>
      <c r="R2157" s="139">
        <v>94314</v>
      </c>
      <c r="S2157" s="25"/>
      <c r="T2157" s="139"/>
      <c r="U2157" s="139"/>
      <c r="V2157" s="139"/>
      <c r="W2157" s="139"/>
      <c r="X2157" s="139"/>
      <c r="Y2157" s="139"/>
      <c r="Z2157" s="139"/>
      <c r="AA2157" s="139"/>
      <c r="AB2157" s="139"/>
      <c r="AC2157" s="139"/>
      <c r="AD2157" s="139"/>
      <c r="AE2157" s="139"/>
      <c r="AF2157" s="139"/>
      <c r="AG2157" s="337">
        <v>2025</v>
      </c>
      <c r="AH2157" s="126" t="s">
        <v>3048</v>
      </c>
      <c r="AI2157" s="126"/>
      <c r="AJ2157" s="134">
        <f t="shared" si="458"/>
        <v>2056</v>
      </c>
      <c r="AK2157" s="35" t="s">
        <v>153</v>
      </c>
      <c r="AL2157" s="134" t="str">
        <f t="shared" si="459"/>
        <v>2056.</v>
      </c>
      <c r="AM2157" s="149"/>
      <c r="AO2157" s="193"/>
    </row>
    <row r="2158" spans="1:41" ht="22.5" hidden="1" customHeight="1" x14ac:dyDescent="0.25">
      <c r="A2158" s="68" t="s">
        <v>5240</v>
      </c>
      <c r="B2158" s="25">
        <v>3785</v>
      </c>
      <c r="C2158" s="36" t="s">
        <v>1511</v>
      </c>
      <c r="D2158" s="25">
        <v>1977</v>
      </c>
      <c r="E2158" s="108" t="s">
        <v>2932</v>
      </c>
      <c r="F2158" s="68" t="s">
        <v>2934</v>
      </c>
      <c r="G2158" s="25">
        <v>2</v>
      </c>
      <c r="H2158" s="25">
        <v>2</v>
      </c>
      <c r="I2158" s="139">
        <v>714.4</v>
      </c>
      <c r="J2158" s="139">
        <v>626.4</v>
      </c>
      <c r="K2158" s="139">
        <v>590.9</v>
      </c>
      <c r="L2158" s="25">
        <v>25</v>
      </c>
      <c r="M2158" s="139">
        <f t="shared" ref="M2158:M2169" si="466">R2158+T2158+V2158+X2158+Z2158+AB2158+AE2158+AF2158</f>
        <v>4097778.1000000006</v>
      </c>
      <c r="N2158" s="139"/>
      <c r="O2158" s="139"/>
      <c r="P2158" s="139"/>
      <c r="Q2158" s="137">
        <f t="shared" ref="Q2158:Q2169" si="467">M2158</f>
        <v>4097778.1000000006</v>
      </c>
      <c r="R2158" s="139"/>
      <c r="S2158" s="25"/>
      <c r="T2158" s="139"/>
      <c r="U2158" s="139">
        <v>544.70000000000005</v>
      </c>
      <c r="V2158" s="139">
        <f>U2158*7523</f>
        <v>4097778.1000000006</v>
      </c>
      <c r="W2158" s="139"/>
      <c r="X2158" s="139"/>
      <c r="Y2158" s="139"/>
      <c r="Z2158" s="139"/>
      <c r="AA2158" s="139"/>
      <c r="AB2158" s="139"/>
      <c r="AC2158" s="139"/>
      <c r="AD2158" s="139"/>
      <c r="AE2158" s="139"/>
      <c r="AF2158" s="139"/>
      <c r="AG2158" s="337">
        <v>2025</v>
      </c>
      <c r="AH2158" s="126"/>
      <c r="AI2158" s="126"/>
      <c r="AJ2158" s="134">
        <f t="shared" si="458"/>
        <v>2057</v>
      </c>
      <c r="AK2158" s="35" t="s">
        <v>153</v>
      </c>
      <c r="AL2158" s="134" t="str">
        <f t="shared" si="459"/>
        <v>2057.</v>
      </c>
      <c r="AM2158" s="149"/>
      <c r="AO2158" s="193"/>
    </row>
    <row r="2159" spans="1:41" ht="22.5" hidden="1" customHeight="1" x14ac:dyDescent="0.25">
      <c r="A2159" s="68" t="s">
        <v>5241</v>
      </c>
      <c r="B2159" s="25">
        <v>3790</v>
      </c>
      <c r="C2159" s="36" t="s">
        <v>1514</v>
      </c>
      <c r="D2159" s="25">
        <v>1981</v>
      </c>
      <c r="E2159" s="68" t="s">
        <v>2932</v>
      </c>
      <c r="F2159" s="68" t="s">
        <v>2933</v>
      </c>
      <c r="G2159" s="25">
        <v>2</v>
      </c>
      <c r="H2159" s="25">
        <v>3</v>
      </c>
      <c r="I2159" s="139">
        <v>791.4</v>
      </c>
      <c r="J2159" s="139">
        <v>696.6</v>
      </c>
      <c r="K2159" s="139">
        <v>696.6</v>
      </c>
      <c r="L2159" s="25">
        <v>26</v>
      </c>
      <c r="M2159" s="139">
        <f t="shared" si="466"/>
        <v>1835927.2000000002</v>
      </c>
      <c r="N2159" s="139"/>
      <c r="O2159" s="139"/>
      <c r="P2159" s="139"/>
      <c r="Q2159" s="137">
        <f t="shared" si="467"/>
        <v>1835927.2000000002</v>
      </c>
      <c r="R2159" s="139"/>
      <c r="S2159" s="25"/>
      <c r="T2159" s="139"/>
      <c r="U2159" s="139">
        <v>517.6</v>
      </c>
      <c r="V2159" s="139">
        <f>U2159*3547</f>
        <v>1835927.2000000002</v>
      </c>
      <c r="W2159" s="139"/>
      <c r="X2159" s="139"/>
      <c r="Y2159" s="139"/>
      <c r="Z2159" s="139"/>
      <c r="AA2159" s="139"/>
      <c r="AB2159" s="139"/>
      <c r="AC2159" s="139"/>
      <c r="AD2159" s="139"/>
      <c r="AE2159" s="139"/>
      <c r="AF2159" s="139"/>
      <c r="AG2159" s="337">
        <v>2025</v>
      </c>
      <c r="AH2159" s="126"/>
      <c r="AI2159" s="126"/>
      <c r="AJ2159" s="134">
        <f t="shared" si="458"/>
        <v>2058</v>
      </c>
      <c r="AK2159" s="35" t="s">
        <v>153</v>
      </c>
      <c r="AL2159" s="134" t="str">
        <f t="shared" si="459"/>
        <v>2058.</v>
      </c>
      <c r="AM2159" s="149"/>
      <c r="AN2159" s="296"/>
      <c r="AO2159" s="193"/>
    </row>
    <row r="2160" spans="1:41" ht="22.5" hidden="1" customHeight="1" x14ac:dyDescent="0.25">
      <c r="A2160" s="68" t="s">
        <v>5242</v>
      </c>
      <c r="B2160" s="25">
        <v>3792</v>
      </c>
      <c r="C2160" s="36" t="s">
        <v>1515</v>
      </c>
      <c r="D2160" s="25">
        <v>1982</v>
      </c>
      <c r="E2160" s="68" t="s">
        <v>2932</v>
      </c>
      <c r="F2160" s="68" t="s">
        <v>2933</v>
      </c>
      <c r="G2160" s="25">
        <v>2</v>
      </c>
      <c r="H2160" s="25">
        <v>3</v>
      </c>
      <c r="I2160" s="139">
        <v>814.6</v>
      </c>
      <c r="J2160" s="139">
        <v>719.8</v>
      </c>
      <c r="K2160" s="139">
        <v>719.8</v>
      </c>
      <c r="L2160" s="25">
        <v>40</v>
      </c>
      <c r="M2160" s="139">
        <f t="shared" si="466"/>
        <v>242930</v>
      </c>
      <c r="N2160" s="139"/>
      <c r="O2160" s="139"/>
      <c r="P2160" s="139"/>
      <c r="Q2160" s="137">
        <f t="shared" si="467"/>
        <v>242930</v>
      </c>
      <c r="R2160" s="139">
        <v>242930</v>
      </c>
      <c r="S2160" s="25"/>
      <c r="T2160" s="139"/>
      <c r="U2160" s="139"/>
      <c r="V2160" s="139"/>
      <c r="W2160" s="139"/>
      <c r="X2160" s="139"/>
      <c r="Y2160" s="139"/>
      <c r="Z2160" s="139"/>
      <c r="AA2160" s="139"/>
      <c r="AB2160" s="139"/>
      <c r="AC2160" s="139"/>
      <c r="AD2160" s="139"/>
      <c r="AE2160" s="139"/>
      <c r="AF2160" s="139"/>
      <c r="AG2160" s="337">
        <v>2025</v>
      </c>
      <c r="AH2160" s="141" t="s">
        <v>3048</v>
      </c>
      <c r="AI2160" s="141"/>
      <c r="AJ2160" s="134">
        <f t="shared" si="458"/>
        <v>2059</v>
      </c>
      <c r="AK2160" s="35" t="s">
        <v>153</v>
      </c>
      <c r="AL2160" s="134" t="str">
        <f t="shared" si="459"/>
        <v>2059.</v>
      </c>
      <c r="AM2160" s="149"/>
      <c r="AN2160" s="296"/>
      <c r="AO2160" s="193"/>
    </row>
    <row r="2161" spans="1:41" ht="22.5" hidden="1" customHeight="1" x14ac:dyDescent="0.25">
      <c r="A2161" s="68" t="s">
        <v>5243</v>
      </c>
      <c r="B2161" s="25">
        <v>3794</v>
      </c>
      <c r="C2161" s="36" t="s">
        <v>139</v>
      </c>
      <c r="D2161" s="25">
        <v>1967</v>
      </c>
      <c r="E2161" s="108" t="s">
        <v>2932</v>
      </c>
      <c r="F2161" s="68" t="s">
        <v>2934</v>
      </c>
      <c r="G2161" s="25">
        <v>2</v>
      </c>
      <c r="H2161" s="25">
        <v>2</v>
      </c>
      <c r="I2161" s="139">
        <v>525</v>
      </c>
      <c r="J2161" s="137">
        <v>462.6</v>
      </c>
      <c r="K2161" s="139">
        <v>462.6</v>
      </c>
      <c r="L2161" s="25">
        <v>24</v>
      </c>
      <c r="M2161" s="139">
        <f t="shared" si="466"/>
        <v>150045</v>
      </c>
      <c r="N2161" s="139"/>
      <c r="O2161" s="139"/>
      <c r="P2161" s="139"/>
      <c r="Q2161" s="137">
        <f t="shared" si="467"/>
        <v>150045</v>
      </c>
      <c r="R2161" s="139">
        <v>150045</v>
      </c>
      <c r="S2161" s="25"/>
      <c r="T2161" s="139"/>
      <c r="U2161" s="139"/>
      <c r="V2161" s="139"/>
      <c r="W2161" s="139"/>
      <c r="X2161" s="139"/>
      <c r="Y2161" s="139"/>
      <c r="Z2161" s="139"/>
      <c r="AA2161" s="139"/>
      <c r="AB2161" s="139"/>
      <c r="AC2161" s="139"/>
      <c r="AD2161" s="139"/>
      <c r="AE2161" s="139"/>
      <c r="AF2161" s="139"/>
      <c r="AG2161" s="337">
        <v>2025</v>
      </c>
      <c r="AH2161" s="157" t="s">
        <v>3048</v>
      </c>
      <c r="AI2161" s="157"/>
      <c r="AJ2161" s="134">
        <f t="shared" si="458"/>
        <v>2060</v>
      </c>
      <c r="AK2161" s="35" t="s">
        <v>153</v>
      </c>
      <c r="AL2161" s="134" t="str">
        <f t="shared" si="459"/>
        <v>2060.</v>
      </c>
      <c r="AM2161" s="149"/>
      <c r="AN2161" s="35"/>
      <c r="AO2161" s="193"/>
    </row>
    <row r="2162" spans="1:41" ht="22.5" hidden="1" customHeight="1" x14ac:dyDescent="0.25">
      <c r="A2162" s="68" t="s">
        <v>5244</v>
      </c>
      <c r="B2162" s="25">
        <v>3801</v>
      </c>
      <c r="C2162" s="36" t="s">
        <v>1517</v>
      </c>
      <c r="D2162" s="25">
        <v>1966</v>
      </c>
      <c r="E2162" s="68" t="s">
        <v>2932</v>
      </c>
      <c r="F2162" s="68" t="s">
        <v>2934</v>
      </c>
      <c r="G2162" s="25">
        <v>2</v>
      </c>
      <c r="H2162" s="25">
        <v>2</v>
      </c>
      <c r="I2162" s="137">
        <v>345.7</v>
      </c>
      <c r="J2162" s="137">
        <v>305.5</v>
      </c>
      <c r="K2162" s="137">
        <v>305.5</v>
      </c>
      <c r="L2162" s="30">
        <v>14</v>
      </c>
      <c r="M2162" s="139">
        <f t="shared" si="466"/>
        <v>93695</v>
      </c>
      <c r="N2162" s="139"/>
      <c r="O2162" s="139"/>
      <c r="P2162" s="139"/>
      <c r="Q2162" s="137">
        <f t="shared" si="467"/>
        <v>93695</v>
      </c>
      <c r="R2162" s="139"/>
      <c r="S2162" s="25"/>
      <c r="T2162" s="139"/>
      <c r="U2162" s="139"/>
      <c r="V2162" s="139"/>
      <c r="W2162" s="139"/>
      <c r="X2162" s="139"/>
      <c r="Y2162" s="139"/>
      <c r="Z2162" s="139"/>
      <c r="AA2162" s="139">
        <v>35</v>
      </c>
      <c r="AB2162" s="139">
        <f>AA2162*2677</f>
        <v>93695</v>
      </c>
      <c r="AC2162" s="137"/>
      <c r="AD2162" s="137"/>
      <c r="AE2162" s="139"/>
      <c r="AF2162" s="139"/>
      <c r="AG2162" s="337">
        <v>2025</v>
      </c>
      <c r="AH2162" s="126"/>
      <c r="AI2162" s="126"/>
      <c r="AJ2162" s="134">
        <f t="shared" si="458"/>
        <v>2061</v>
      </c>
      <c r="AK2162" s="35" t="s">
        <v>153</v>
      </c>
      <c r="AL2162" s="134" t="str">
        <f t="shared" si="459"/>
        <v>2061.</v>
      </c>
      <c r="AM2162" s="149"/>
      <c r="AN2162" s="296"/>
      <c r="AO2162" s="193"/>
    </row>
    <row r="2163" spans="1:41" ht="22.5" hidden="1" customHeight="1" x14ac:dyDescent="0.25">
      <c r="A2163" s="68" t="s">
        <v>5245</v>
      </c>
      <c r="B2163" s="25">
        <v>3811</v>
      </c>
      <c r="C2163" s="36" t="s">
        <v>1520</v>
      </c>
      <c r="D2163" s="25">
        <v>1955</v>
      </c>
      <c r="E2163" s="68" t="s">
        <v>2932</v>
      </c>
      <c r="F2163" s="68" t="s">
        <v>2934</v>
      </c>
      <c r="G2163" s="25">
        <v>2</v>
      </c>
      <c r="H2163" s="25">
        <v>2</v>
      </c>
      <c r="I2163" s="139">
        <v>712.2</v>
      </c>
      <c r="J2163" s="139">
        <v>380.3</v>
      </c>
      <c r="K2163" s="139">
        <v>380.3</v>
      </c>
      <c r="L2163" s="25">
        <v>18</v>
      </c>
      <c r="M2163" s="139">
        <f t="shared" si="466"/>
        <v>2599948.8000000003</v>
      </c>
      <c r="N2163" s="139"/>
      <c r="O2163" s="139"/>
      <c r="P2163" s="139"/>
      <c r="Q2163" s="137">
        <f t="shared" si="467"/>
        <v>2599948.8000000003</v>
      </c>
      <c r="R2163" s="139"/>
      <c r="S2163" s="25"/>
      <c r="T2163" s="139"/>
      <c r="U2163" s="139">
        <v>345.6</v>
      </c>
      <c r="V2163" s="139">
        <f>U2163*7523</f>
        <v>2599948.8000000003</v>
      </c>
      <c r="W2163" s="139"/>
      <c r="X2163" s="139"/>
      <c r="Y2163" s="139"/>
      <c r="Z2163" s="139"/>
      <c r="AA2163" s="139"/>
      <c r="AB2163" s="139"/>
      <c r="AC2163" s="139"/>
      <c r="AD2163" s="139"/>
      <c r="AE2163" s="139"/>
      <c r="AF2163" s="139"/>
      <c r="AG2163" s="337">
        <v>2025</v>
      </c>
      <c r="AH2163" s="126"/>
      <c r="AI2163" s="126"/>
      <c r="AJ2163" s="134">
        <f t="shared" si="458"/>
        <v>2062</v>
      </c>
      <c r="AK2163" s="35" t="s">
        <v>153</v>
      </c>
      <c r="AL2163" s="134" t="str">
        <f t="shared" si="459"/>
        <v>2062.</v>
      </c>
      <c r="AM2163" s="149"/>
      <c r="AN2163" s="296"/>
      <c r="AO2163" s="193"/>
    </row>
    <row r="2164" spans="1:41" ht="22.5" hidden="1" customHeight="1" x14ac:dyDescent="0.25">
      <c r="A2164" s="68" t="s">
        <v>5246</v>
      </c>
      <c r="B2164" s="25">
        <v>3812</v>
      </c>
      <c r="C2164" s="36" t="s">
        <v>939</v>
      </c>
      <c r="D2164" s="25">
        <v>1954</v>
      </c>
      <c r="E2164" s="108" t="s">
        <v>2932</v>
      </c>
      <c r="F2164" s="68" t="s">
        <v>2934</v>
      </c>
      <c r="G2164" s="25">
        <v>2</v>
      </c>
      <c r="H2164" s="25">
        <v>1</v>
      </c>
      <c r="I2164" s="139">
        <v>711.5</v>
      </c>
      <c r="J2164" s="137">
        <v>378.6</v>
      </c>
      <c r="K2164" s="139">
        <v>378.6</v>
      </c>
      <c r="L2164" s="25">
        <v>17</v>
      </c>
      <c r="M2164" s="139">
        <f t="shared" si="466"/>
        <v>2608224.1</v>
      </c>
      <c r="N2164" s="139"/>
      <c r="O2164" s="139"/>
      <c r="P2164" s="139"/>
      <c r="Q2164" s="137">
        <f t="shared" si="467"/>
        <v>2608224.1</v>
      </c>
      <c r="R2164" s="139"/>
      <c r="S2164" s="25"/>
      <c r="T2164" s="139"/>
      <c r="U2164" s="139">
        <v>346.7</v>
      </c>
      <c r="V2164" s="139">
        <f>U2164*7523</f>
        <v>2608224.1</v>
      </c>
      <c r="W2164" s="139"/>
      <c r="X2164" s="139"/>
      <c r="Y2164" s="139"/>
      <c r="Z2164" s="139"/>
      <c r="AA2164" s="139"/>
      <c r="AB2164" s="139"/>
      <c r="AC2164" s="139"/>
      <c r="AD2164" s="139"/>
      <c r="AE2164" s="139"/>
      <c r="AF2164" s="139"/>
      <c r="AG2164" s="337">
        <v>2025</v>
      </c>
      <c r="AH2164" s="126"/>
      <c r="AI2164" s="126"/>
      <c r="AJ2164" s="134">
        <f t="shared" si="458"/>
        <v>2063</v>
      </c>
      <c r="AK2164" s="35" t="s">
        <v>153</v>
      </c>
      <c r="AL2164" s="134" t="str">
        <f t="shared" si="459"/>
        <v>2063.</v>
      </c>
      <c r="AM2164" s="149"/>
      <c r="AN2164" s="35"/>
      <c r="AO2164" s="193"/>
    </row>
    <row r="2165" spans="1:41" ht="22.5" hidden="1" customHeight="1" x14ac:dyDescent="0.25">
      <c r="A2165" s="68" t="s">
        <v>5247</v>
      </c>
      <c r="B2165" s="25">
        <v>3817</v>
      </c>
      <c r="C2165" s="36" t="s">
        <v>925</v>
      </c>
      <c r="D2165" s="25">
        <v>1972</v>
      </c>
      <c r="E2165" s="108" t="s">
        <v>2932</v>
      </c>
      <c r="F2165" s="68" t="s">
        <v>2934</v>
      </c>
      <c r="G2165" s="25">
        <v>2</v>
      </c>
      <c r="H2165" s="25">
        <v>2</v>
      </c>
      <c r="I2165" s="139">
        <v>563.4</v>
      </c>
      <c r="J2165" s="137">
        <v>513.9</v>
      </c>
      <c r="K2165" s="139">
        <v>513.9</v>
      </c>
      <c r="L2165" s="25">
        <v>35</v>
      </c>
      <c r="M2165" s="139">
        <f t="shared" si="466"/>
        <v>197064</v>
      </c>
      <c r="N2165" s="139"/>
      <c r="O2165" s="139"/>
      <c r="P2165" s="139"/>
      <c r="Q2165" s="137">
        <f t="shared" si="467"/>
        <v>197064</v>
      </c>
      <c r="R2165" s="139">
        <v>197064</v>
      </c>
      <c r="S2165" s="25"/>
      <c r="T2165" s="139"/>
      <c r="U2165" s="139"/>
      <c r="V2165" s="139"/>
      <c r="W2165" s="139"/>
      <c r="X2165" s="139"/>
      <c r="Y2165" s="139"/>
      <c r="Z2165" s="139"/>
      <c r="AA2165" s="139"/>
      <c r="AB2165" s="139"/>
      <c r="AC2165" s="139"/>
      <c r="AD2165" s="139"/>
      <c r="AE2165" s="139"/>
      <c r="AF2165" s="139"/>
      <c r="AG2165" s="337">
        <v>2025</v>
      </c>
      <c r="AH2165" s="157" t="s">
        <v>3052</v>
      </c>
      <c r="AI2165" s="157"/>
      <c r="AJ2165" s="134">
        <f t="shared" si="458"/>
        <v>2064</v>
      </c>
      <c r="AK2165" s="35" t="s">
        <v>153</v>
      </c>
      <c r="AL2165" s="134" t="str">
        <f t="shared" si="459"/>
        <v>2064.</v>
      </c>
      <c r="AM2165" s="149"/>
      <c r="AN2165" s="35"/>
      <c r="AO2165" s="193"/>
    </row>
    <row r="2166" spans="1:41" ht="22.5" hidden="1" customHeight="1" x14ac:dyDescent="0.25">
      <c r="A2166" s="68" t="s">
        <v>5248</v>
      </c>
      <c r="B2166" s="25">
        <v>3819</v>
      </c>
      <c r="C2166" s="36" t="s">
        <v>772</v>
      </c>
      <c r="D2166" s="25">
        <v>1990</v>
      </c>
      <c r="E2166" s="68" t="s">
        <v>2932</v>
      </c>
      <c r="F2166" s="68" t="s">
        <v>2934</v>
      </c>
      <c r="G2166" s="25">
        <v>5</v>
      </c>
      <c r="H2166" s="25">
        <v>1</v>
      </c>
      <c r="I2166" s="139">
        <v>2211.4</v>
      </c>
      <c r="J2166" s="137">
        <v>2061.9</v>
      </c>
      <c r="K2166" s="139">
        <v>2061.9</v>
      </c>
      <c r="L2166" s="25">
        <v>117</v>
      </c>
      <c r="M2166" s="139">
        <f t="shared" si="466"/>
        <v>2688626</v>
      </c>
      <c r="N2166" s="135"/>
      <c r="O2166" s="135"/>
      <c r="P2166" s="135"/>
      <c r="Q2166" s="137">
        <f t="shared" si="467"/>
        <v>2688626</v>
      </c>
      <c r="R2166" s="139"/>
      <c r="S2166" s="25"/>
      <c r="T2166" s="139"/>
      <c r="U2166" s="139">
        <v>758</v>
      </c>
      <c r="V2166" s="139">
        <f>U2166*3547</f>
        <v>2688626</v>
      </c>
      <c r="W2166" s="139"/>
      <c r="X2166" s="139"/>
      <c r="Y2166" s="139"/>
      <c r="Z2166" s="139"/>
      <c r="AA2166" s="139"/>
      <c r="AB2166" s="139"/>
      <c r="AC2166" s="137"/>
      <c r="AD2166" s="137"/>
      <c r="AE2166" s="139"/>
      <c r="AF2166" s="139"/>
      <c r="AG2166" s="337">
        <v>2025</v>
      </c>
      <c r="AH2166" s="126"/>
      <c r="AI2166" s="126"/>
      <c r="AJ2166" s="134">
        <f t="shared" si="458"/>
        <v>2065</v>
      </c>
      <c r="AK2166" s="35" t="s">
        <v>153</v>
      </c>
      <c r="AL2166" s="134" t="str">
        <f t="shared" si="459"/>
        <v>2065.</v>
      </c>
      <c r="AM2166" s="149"/>
      <c r="AN2166" s="296"/>
      <c r="AO2166" s="193"/>
    </row>
    <row r="2167" spans="1:41" ht="22.5" hidden="1" customHeight="1" x14ac:dyDescent="0.25">
      <c r="A2167" s="68" t="s">
        <v>5249</v>
      </c>
      <c r="B2167" s="25">
        <v>3821</v>
      </c>
      <c r="C2167" s="36" t="s">
        <v>945</v>
      </c>
      <c r="D2167" s="25">
        <v>1983</v>
      </c>
      <c r="E2167" s="68" t="s">
        <v>2932</v>
      </c>
      <c r="F2167" s="68" t="s">
        <v>2933</v>
      </c>
      <c r="G2167" s="25">
        <v>5</v>
      </c>
      <c r="H2167" s="25">
        <v>2</v>
      </c>
      <c r="I2167" s="139">
        <v>2462.9</v>
      </c>
      <c r="J2167" s="137">
        <v>2188.3000000000002</v>
      </c>
      <c r="K2167" s="139">
        <v>2188.3000000000002</v>
      </c>
      <c r="L2167" s="25">
        <v>94</v>
      </c>
      <c r="M2167" s="139">
        <f t="shared" si="466"/>
        <v>1702560</v>
      </c>
      <c r="N2167" s="139"/>
      <c r="O2167" s="139"/>
      <c r="P2167" s="139"/>
      <c r="Q2167" s="137">
        <f t="shared" si="467"/>
        <v>1702560</v>
      </c>
      <c r="R2167" s="139"/>
      <c r="S2167" s="25"/>
      <c r="T2167" s="139"/>
      <c r="U2167" s="139">
        <v>480</v>
      </c>
      <c r="V2167" s="139">
        <f>U2167*3547</f>
        <v>1702560</v>
      </c>
      <c r="W2167" s="139"/>
      <c r="X2167" s="139"/>
      <c r="Y2167" s="139"/>
      <c r="Z2167" s="139"/>
      <c r="AA2167" s="139"/>
      <c r="AB2167" s="139"/>
      <c r="AC2167" s="139"/>
      <c r="AD2167" s="139"/>
      <c r="AE2167" s="137"/>
      <c r="AF2167" s="139"/>
      <c r="AG2167" s="337">
        <v>2025</v>
      </c>
      <c r="AH2167" s="126"/>
      <c r="AI2167" s="126"/>
      <c r="AJ2167" s="134">
        <f t="shared" si="458"/>
        <v>2066</v>
      </c>
      <c r="AK2167" s="35" t="s">
        <v>153</v>
      </c>
      <c r="AL2167" s="134" t="str">
        <f t="shared" si="459"/>
        <v>2066.</v>
      </c>
      <c r="AM2167" s="149"/>
      <c r="AO2167" s="193"/>
    </row>
    <row r="2168" spans="1:41" ht="22.5" hidden="1" customHeight="1" x14ac:dyDescent="0.25">
      <c r="A2168" s="68" t="s">
        <v>5250</v>
      </c>
      <c r="B2168" s="25">
        <v>3825</v>
      </c>
      <c r="C2168" s="36" t="s">
        <v>141</v>
      </c>
      <c r="D2168" s="25">
        <v>1967</v>
      </c>
      <c r="E2168" s="68" t="s">
        <v>2932</v>
      </c>
      <c r="F2168" s="68" t="s">
        <v>2934</v>
      </c>
      <c r="G2168" s="25">
        <v>4</v>
      </c>
      <c r="H2168" s="25">
        <v>2</v>
      </c>
      <c r="I2168" s="139">
        <v>1280.9000000000001</v>
      </c>
      <c r="J2168" s="137">
        <v>1162.2</v>
      </c>
      <c r="K2168" s="139">
        <v>1162.2</v>
      </c>
      <c r="L2168" s="25">
        <v>52</v>
      </c>
      <c r="M2168" s="139">
        <f t="shared" si="466"/>
        <v>1977707</v>
      </c>
      <c r="N2168" s="139"/>
      <c r="O2168" s="139"/>
      <c r="P2168" s="139"/>
      <c r="Q2168" s="137">
        <f t="shared" si="467"/>
        <v>1977707</v>
      </c>
      <c r="R2168" s="139">
        <v>1977707</v>
      </c>
      <c r="S2168" s="25"/>
      <c r="T2168" s="139"/>
      <c r="U2168" s="139"/>
      <c r="V2168" s="139"/>
      <c r="W2168" s="139"/>
      <c r="X2168" s="139"/>
      <c r="Y2168" s="139"/>
      <c r="Z2168" s="139"/>
      <c r="AA2168" s="139"/>
      <c r="AB2168" s="139"/>
      <c r="AC2168" s="139"/>
      <c r="AD2168" s="139"/>
      <c r="AE2168" s="139"/>
      <c r="AF2168" s="139"/>
      <c r="AG2168" s="337">
        <v>2025</v>
      </c>
      <c r="AH2168" s="126" t="s">
        <v>3050</v>
      </c>
      <c r="AI2168" s="126"/>
      <c r="AJ2168" s="134">
        <f t="shared" si="458"/>
        <v>2067</v>
      </c>
      <c r="AK2168" s="35" t="s">
        <v>153</v>
      </c>
      <c r="AL2168" s="134" t="str">
        <f t="shared" si="459"/>
        <v>2067.</v>
      </c>
      <c r="AM2168" s="149"/>
      <c r="AO2168" s="193"/>
    </row>
    <row r="2169" spans="1:41" ht="22.5" hidden="1" customHeight="1" x14ac:dyDescent="0.25">
      <c r="A2169" s="68" t="s">
        <v>5251</v>
      </c>
      <c r="B2169" s="25">
        <v>3830</v>
      </c>
      <c r="C2169" s="36" t="s">
        <v>1523</v>
      </c>
      <c r="D2169" s="25">
        <v>1992</v>
      </c>
      <c r="E2169" s="68" t="s">
        <v>2932</v>
      </c>
      <c r="F2169" s="68" t="s">
        <v>2933</v>
      </c>
      <c r="G2169" s="25">
        <v>5</v>
      </c>
      <c r="H2169" s="25">
        <v>2</v>
      </c>
      <c r="I2169" s="139">
        <v>2145.6999999999998</v>
      </c>
      <c r="J2169" s="139">
        <v>1904.7</v>
      </c>
      <c r="K2169" s="139">
        <v>1851</v>
      </c>
      <c r="L2169" s="25">
        <v>113</v>
      </c>
      <c r="M2169" s="139">
        <f t="shared" si="466"/>
        <v>2159058.9000000004</v>
      </c>
      <c r="N2169" s="139"/>
      <c r="O2169" s="139"/>
      <c r="P2169" s="139"/>
      <c r="Q2169" s="137">
        <f t="shared" si="467"/>
        <v>2159058.9000000004</v>
      </c>
      <c r="R2169" s="139"/>
      <c r="S2169" s="25"/>
      <c r="T2169" s="139"/>
      <c r="U2169" s="139">
        <v>608.70000000000005</v>
      </c>
      <c r="V2169" s="139">
        <f>U2169*3547</f>
        <v>2159058.9000000004</v>
      </c>
      <c r="W2169" s="139"/>
      <c r="X2169" s="139"/>
      <c r="Y2169" s="139"/>
      <c r="Z2169" s="139"/>
      <c r="AA2169" s="139"/>
      <c r="AB2169" s="139"/>
      <c r="AC2169" s="137"/>
      <c r="AD2169" s="137"/>
      <c r="AE2169" s="139"/>
      <c r="AF2169" s="139"/>
      <c r="AG2169" s="337">
        <v>2025</v>
      </c>
      <c r="AH2169" s="126"/>
      <c r="AI2169" s="126"/>
      <c r="AJ2169" s="134">
        <f t="shared" si="458"/>
        <v>2068</v>
      </c>
      <c r="AK2169" s="35" t="s">
        <v>153</v>
      </c>
      <c r="AL2169" s="134" t="str">
        <f t="shared" si="459"/>
        <v>2068.</v>
      </c>
      <c r="AM2169" s="149"/>
      <c r="AN2169" s="296"/>
      <c r="AO2169" s="193"/>
    </row>
    <row r="2170" spans="1:41" ht="22.5" hidden="1" customHeight="1" x14ac:dyDescent="0.25">
      <c r="A2170" s="68" t="s">
        <v>5252</v>
      </c>
      <c r="B2170" s="25">
        <v>3844</v>
      </c>
      <c r="C2170" s="36" t="s">
        <v>773</v>
      </c>
      <c r="D2170" s="25">
        <v>1959</v>
      </c>
      <c r="E2170" s="68" t="s">
        <v>2932</v>
      </c>
      <c r="F2170" s="68" t="s">
        <v>2934</v>
      </c>
      <c r="G2170" s="25">
        <v>2</v>
      </c>
      <c r="H2170" s="25">
        <v>2</v>
      </c>
      <c r="I2170" s="139">
        <v>829.5</v>
      </c>
      <c r="J2170" s="137">
        <v>735.3</v>
      </c>
      <c r="K2170" s="139">
        <v>735.3</v>
      </c>
      <c r="L2170" s="25">
        <v>32</v>
      </c>
      <c r="M2170" s="139">
        <f t="shared" ref="M2170" si="468">R2170+T2170+V2170+X2170+Z2170+AB2170+AE2170+AF2170</f>
        <v>8094603.2000000002</v>
      </c>
      <c r="N2170" s="139"/>
      <c r="O2170" s="139"/>
      <c r="P2170" s="139"/>
      <c r="Q2170" s="137">
        <f t="shared" ref="Q2170" si="469">M2170</f>
        <v>8094603.2000000002</v>
      </c>
      <c r="R2170" s="139">
        <v>85740</v>
      </c>
      <c r="S2170" s="25"/>
      <c r="T2170" s="139"/>
      <c r="U2170" s="139">
        <v>806.4</v>
      </c>
      <c r="V2170" s="139">
        <f>U2170*7523</f>
        <v>6066547.2000000002</v>
      </c>
      <c r="W2170" s="139"/>
      <c r="X2170" s="139"/>
      <c r="Y2170" s="139">
        <v>617</v>
      </c>
      <c r="Z2170" s="139">
        <f>Y2170*3148</f>
        <v>1942316</v>
      </c>
      <c r="AA2170" s="139"/>
      <c r="AB2170" s="139"/>
      <c r="AC2170" s="137"/>
      <c r="AD2170" s="137"/>
      <c r="AE2170" s="139"/>
      <c r="AF2170" s="139"/>
      <c r="AG2170" s="337">
        <v>2025</v>
      </c>
      <c r="AH2170" s="126" t="s">
        <v>3048</v>
      </c>
      <c r="AI2170" s="126"/>
      <c r="AJ2170" s="134">
        <f t="shared" si="458"/>
        <v>2069</v>
      </c>
      <c r="AK2170" s="35" t="s">
        <v>153</v>
      </c>
      <c r="AL2170" s="134" t="str">
        <f t="shared" si="459"/>
        <v>2069.</v>
      </c>
      <c r="AM2170" s="149"/>
      <c r="AN2170" s="296"/>
      <c r="AO2170" s="193"/>
    </row>
    <row r="2171" spans="1:41" ht="22.5" hidden="1" customHeight="1" x14ac:dyDescent="0.25">
      <c r="A2171" s="68" t="s">
        <v>5253</v>
      </c>
      <c r="B2171" s="25">
        <v>3850</v>
      </c>
      <c r="C2171" s="36" t="s">
        <v>1151</v>
      </c>
      <c r="D2171" s="25">
        <v>1987</v>
      </c>
      <c r="E2171" s="68" t="s">
        <v>2932</v>
      </c>
      <c r="F2171" s="68" t="s">
        <v>2934</v>
      </c>
      <c r="G2171" s="25">
        <v>5</v>
      </c>
      <c r="H2171" s="25">
        <v>5</v>
      </c>
      <c r="I2171" s="139">
        <v>6208.4</v>
      </c>
      <c r="J2171" s="137">
        <v>5628.8</v>
      </c>
      <c r="K2171" s="139">
        <v>5628.8</v>
      </c>
      <c r="L2171" s="25">
        <v>251</v>
      </c>
      <c r="M2171" s="139">
        <f>R2171+T2171+V2171+X2171+Z2171+AB2171+AE2171+AF2171</f>
        <v>1663740</v>
      </c>
      <c r="N2171" s="139"/>
      <c r="O2171" s="139"/>
      <c r="P2171" s="139"/>
      <c r="Q2171" s="137">
        <f>M2171</f>
        <v>1663740</v>
      </c>
      <c r="R2171" s="139">
        <v>1663740</v>
      </c>
      <c r="S2171" s="25"/>
      <c r="T2171" s="139"/>
      <c r="U2171" s="139"/>
      <c r="V2171" s="139"/>
      <c r="W2171" s="139"/>
      <c r="X2171" s="139"/>
      <c r="Y2171" s="139"/>
      <c r="Z2171" s="139"/>
      <c r="AA2171" s="139"/>
      <c r="AB2171" s="139"/>
      <c r="AC2171" s="139"/>
      <c r="AD2171" s="139"/>
      <c r="AE2171" s="139"/>
      <c r="AF2171" s="139"/>
      <c r="AG2171" s="337">
        <v>2025</v>
      </c>
      <c r="AH2171" s="141" t="s">
        <v>3049</v>
      </c>
      <c r="AI2171" s="141"/>
      <c r="AJ2171" s="134">
        <f t="shared" si="458"/>
        <v>2070</v>
      </c>
      <c r="AK2171" s="35" t="s">
        <v>153</v>
      </c>
      <c r="AL2171" s="134" t="str">
        <f t="shared" si="459"/>
        <v>2070.</v>
      </c>
      <c r="AM2171" s="149"/>
      <c r="AN2171" s="296"/>
      <c r="AO2171" s="193"/>
    </row>
    <row r="2172" spans="1:41" ht="22.5" hidden="1" customHeight="1" x14ac:dyDescent="0.25">
      <c r="A2172" s="68" t="s">
        <v>5254</v>
      </c>
      <c r="B2172" s="25">
        <v>3856</v>
      </c>
      <c r="C2172" s="36" t="s">
        <v>1527</v>
      </c>
      <c r="D2172" s="25">
        <v>1996</v>
      </c>
      <c r="E2172" s="108" t="s">
        <v>2932</v>
      </c>
      <c r="F2172" s="68" t="s">
        <v>2934</v>
      </c>
      <c r="G2172" s="25">
        <v>2</v>
      </c>
      <c r="H2172" s="25">
        <v>2</v>
      </c>
      <c r="I2172" s="139">
        <v>792.1</v>
      </c>
      <c r="J2172" s="139">
        <v>792.1</v>
      </c>
      <c r="K2172" s="139">
        <v>792.1</v>
      </c>
      <c r="L2172" s="25">
        <v>34</v>
      </c>
      <c r="M2172" s="139">
        <f t="shared" ref="M2172" si="470">R2172+T2172+V2172+X2172+Z2172+AB2172+AE2172+AF2172</f>
        <v>8245091.2000000002</v>
      </c>
      <c r="N2172" s="139"/>
      <c r="O2172" s="139"/>
      <c r="P2172" s="139"/>
      <c r="Q2172" s="137">
        <f t="shared" ref="Q2172" si="471">M2172</f>
        <v>8245091.2000000002</v>
      </c>
      <c r="R2172" s="139">
        <v>2915798</v>
      </c>
      <c r="S2172" s="25"/>
      <c r="T2172" s="139"/>
      <c r="U2172" s="139">
        <v>708.4</v>
      </c>
      <c r="V2172" s="139">
        <f>U2172*7523</f>
        <v>5329293.2</v>
      </c>
      <c r="W2172" s="139"/>
      <c r="X2172" s="139"/>
      <c r="Y2172" s="139"/>
      <c r="Z2172" s="139"/>
      <c r="AA2172" s="139"/>
      <c r="AB2172" s="139"/>
      <c r="AC2172" s="139"/>
      <c r="AD2172" s="139"/>
      <c r="AE2172" s="139"/>
      <c r="AF2172" s="139"/>
      <c r="AG2172" s="337">
        <v>2025</v>
      </c>
      <c r="AH2172" s="126" t="s">
        <v>3050</v>
      </c>
      <c r="AI2172" s="126"/>
      <c r="AJ2172" s="134">
        <f t="shared" si="458"/>
        <v>2071</v>
      </c>
      <c r="AK2172" s="35" t="s">
        <v>153</v>
      </c>
      <c r="AL2172" s="134" t="str">
        <f t="shared" si="459"/>
        <v>2071.</v>
      </c>
      <c r="AM2172" s="149"/>
      <c r="AN2172" s="296"/>
      <c r="AO2172" s="193"/>
    </row>
    <row r="2173" spans="1:41" ht="22.5" hidden="1" customHeight="1" x14ac:dyDescent="0.25">
      <c r="A2173" s="68" t="s">
        <v>5255</v>
      </c>
      <c r="B2173" s="25">
        <v>3859</v>
      </c>
      <c r="C2173" s="36" t="s">
        <v>944</v>
      </c>
      <c r="D2173" s="25">
        <v>1976</v>
      </c>
      <c r="E2173" s="68" t="s">
        <v>2932</v>
      </c>
      <c r="F2173" s="68" t="s">
        <v>2934</v>
      </c>
      <c r="G2173" s="25">
        <v>5</v>
      </c>
      <c r="H2173" s="25">
        <v>3</v>
      </c>
      <c r="I2173" s="139">
        <v>2961.1</v>
      </c>
      <c r="J2173" s="137">
        <v>2085.1</v>
      </c>
      <c r="K2173" s="139">
        <v>2085.1</v>
      </c>
      <c r="L2173" s="25">
        <v>115</v>
      </c>
      <c r="M2173" s="139">
        <f>R2173+T2173+V2173+X2173+Z2173+AB2173+AE2173+AF2173</f>
        <v>3920853.8000000003</v>
      </c>
      <c r="N2173" s="139"/>
      <c r="O2173" s="139"/>
      <c r="P2173" s="139"/>
      <c r="Q2173" s="137">
        <f>M2173</f>
        <v>3920853.8000000003</v>
      </c>
      <c r="R2173" s="139"/>
      <c r="S2173" s="25"/>
      <c r="T2173" s="139"/>
      <c r="U2173" s="139">
        <v>1105.4000000000001</v>
      </c>
      <c r="V2173" s="139">
        <f>U2173*3547</f>
        <v>3920853.8000000003</v>
      </c>
      <c r="W2173" s="139"/>
      <c r="X2173" s="139"/>
      <c r="Y2173" s="139"/>
      <c r="Z2173" s="139"/>
      <c r="AA2173" s="139"/>
      <c r="AB2173" s="139"/>
      <c r="AC2173" s="139"/>
      <c r="AD2173" s="139"/>
      <c r="AE2173" s="139"/>
      <c r="AF2173" s="139"/>
      <c r="AG2173" s="337">
        <v>2025</v>
      </c>
      <c r="AH2173" s="126"/>
      <c r="AI2173" s="126"/>
      <c r="AJ2173" s="134">
        <f t="shared" si="458"/>
        <v>2072</v>
      </c>
      <c r="AK2173" s="35" t="s">
        <v>153</v>
      </c>
      <c r="AL2173" s="134" t="str">
        <f t="shared" si="459"/>
        <v>2072.</v>
      </c>
      <c r="AM2173" s="149"/>
      <c r="AO2173" s="193"/>
    </row>
    <row r="2174" spans="1:41" ht="22.5" hidden="1" customHeight="1" x14ac:dyDescent="0.25">
      <c r="A2174" s="68" t="s">
        <v>5256</v>
      </c>
      <c r="B2174" s="25">
        <v>3871</v>
      </c>
      <c r="C2174" s="36" t="s">
        <v>133</v>
      </c>
      <c r="D2174" s="25">
        <v>1972</v>
      </c>
      <c r="E2174" s="68" t="s">
        <v>2932</v>
      </c>
      <c r="F2174" s="68" t="s">
        <v>2934</v>
      </c>
      <c r="G2174" s="25">
        <v>2</v>
      </c>
      <c r="H2174" s="25">
        <v>3</v>
      </c>
      <c r="I2174" s="139">
        <v>903.4</v>
      </c>
      <c r="J2174" s="137">
        <v>816.56</v>
      </c>
      <c r="K2174" s="139">
        <v>816.56</v>
      </c>
      <c r="L2174" s="25">
        <v>33</v>
      </c>
      <c r="M2174" s="139">
        <f t="shared" ref="M2174:M2204" si="472">R2174+T2174+V2174+X2174+Z2174+AB2174+AE2174+AF2174</f>
        <v>1332240</v>
      </c>
      <c r="N2174" s="135"/>
      <c r="O2174" s="135"/>
      <c r="P2174" s="135"/>
      <c r="Q2174" s="137">
        <f t="shared" ref="Q2174:Q2204" si="473">M2174</f>
        <v>1332240</v>
      </c>
      <c r="R2174" s="139">
        <v>1332240</v>
      </c>
      <c r="S2174" s="25"/>
      <c r="T2174" s="139"/>
      <c r="U2174" s="139"/>
      <c r="V2174" s="139"/>
      <c r="W2174" s="139"/>
      <c r="X2174" s="139"/>
      <c r="Y2174" s="139"/>
      <c r="Z2174" s="139"/>
      <c r="AA2174" s="139"/>
      <c r="AB2174" s="139"/>
      <c r="AC2174" s="137"/>
      <c r="AD2174" s="137"/>
      <c r="AE2174" s="139"/>
      <c r="AF2174" s="139"/>
      <c r="AG2174" s="337">
        <v>2025</v>
      </c>
      <c r="AH2174" s="141" t="s">
        <v>3053</v>
      </c>
      <c r="AI2174" s="141"/>
      <c r="AJ2174" s="134">
        <f t="shared" si="458"/>
        <v>2073</v>
      </c>
      <c r="AK2174" s="35" t="s">
        <v>153</v>
      </c>
      <c r="AL2174" s="134" t="str">
        <f t="shared" si="459"/>
        <v>2073.</v>
      </c>
      <c r="AM2174" s="149"/>
      <c r="AN2174" s="296"/>
      <c r="AO2174" s="193"/>
    </row>
    <row r="2175" spans="1:41" ht="22.5" hidden="1" customHeight="1" x14ac:dyDescent="0.25">
      <c r="A2175" s="68" t="s">
        <v>5257</v>
      </c>
      <c r="B2175" s="25">
        <v>3872</v>
      </c>
      <c r="C2175" s="36" t="s">
        <v>927</v>
      </c>
      <c r="D2175" s="25">
        <v>1988</v>
      </c>
      <c r="E2175" s="108" t="s">
        <v>2932</v>
      </c>
      <c r="F2175" s="68" t="s">
        <v>2934</v>
      </c>
      <c r="G2175" s="25">
        <v>2</v>
      </c>
      <c r="H2175" s="25">
        <v>2</v>
      </c>
      <c r="I2175" s="139">
        <v>702.2</v>
      </c>
      <c r="J2175" s="137">
        <v>668.7</v>
      </c>
      <c r="K2175" s="139">
        <v>668.7</v>
      </c>
      <c r="L2175" s="25">
        <v>27</v>
      </c>
      <c r="M2175" s="139">
        <f t="shared" si="472"/>
        <v>1550720</v>
      </c>
      <c r="N2175" s="139"/>
      <c r="O2175" s="139"/>
      <c r="P2175" s="139"/>
      <c r="Q2175" s="137">
        <f t="shared" si="473"/>
        <v>1550720</v>
      </c>
      <c r="R2175" s="139">
        <f>1283276+267444</f>
        <v>1550720</v>
      </c>
      <c r="S2175" s="25"/>
      <c r="T2175" s="139"/>
      <c r="U2175" s="139"/>
      <c r="V2175" s="139"/>
      <c r="W2175" s="139"/>
      <c r="X2175" s="139"/>
      <c r="Y2175" s="139"/>
      <c r="Z2175" s="139"/>
      <c r="AA2175" s="139"/>
      <c r="AB2175" s="139"/>
      <c r="AC2175" s="139"/>
      <c r="AD2175" s="139"/>
      <c r="AE2175" s="139"/>
      <c r="AF2175" s="139"/>
      <c r="AG2175" s="337">
        <v>2025</v>
      </c>
      <c r="AH2175" s="157" t="s">
        <v>3058</v>
      </c>
      <c r="AI2175" s="157"/>
      <c r="AJ2175" s="134">
        <f t="shared" si="458"/>
        <v>2074</v>
      </c>
      <c r="AK2175" s="35" t="s">
        <v>153</v>
      </c>
      <c r="AL2175" s="134" t="str">
        <f t="shared" si="459"/>
        <v>2074.</v>
      </c>
      <c r="AM2175" s="149"/>
      <c r="AN2175" s="35"/>
      <c r="AO2175" s="193"/>
    </row>
    <row r="2176" spans="1:41" ht="22.5" hidden="1" customHeight="1" x14ac:dyDescent="0.25">
      <c r="A2176" s="68" t="s">
        <v>5258</v>
      </c>
      <c r="B2176" s="25">
        <v>3873</v>
      </c>
      <c r="C2176" s="36" t="s">
        <v>776</v>
      </c>
      <c r="D2176" s="25">
        <v>1990</v>
      </c>
      <c r="E2176" s="108" t="s">
        <v>2932</v>
      </c>
      <c r="F2176" s="68" t="s">
        <v>2934</v>
      </c>
      <c r="G2176" s="25">
        <v>3</v>
      </c>
      <c r="H2176" s="25">
        <v>1</v>
      </c>
      <c r="I2176" s="139">
        <v>1087.7</v>
      </c>
      <c r="J2176" s="137">
        <v>1044.8</v>
      </c>
      <c r="K2176" s="139">
        <v>1044.8</v>
      </c>
      <c r="L2176" s="25">
        <v>59</v>
      </c>
      <c r="M2176" s="139">
        <f t="shared" si="472"/>
        <v>1958988</v>
      </c>
      <c r="N2176" s="139"/>
      <c r="O2176" s="139"/>
      <c r="P2176" s="139"/>
      <c r="Q2176" s="137">
        <f t="shared" si="473"/>
        <v>1958988</v>
      </c>
      <c r="R2176" s="139">
        <f>1705620+253368</f>
        <v>1958988</v>
      </c>
      <c r="S2176" s="25"/>
      <c r="T2176" s="139"/>
      <c r="U2176" s="139"/>
      <c r="V2176" s="139"/>
      <c r="W2176" s="139"/>
      <c r="X2176" s="139"/>
      <c r="Y2176" s="139"/>
      <c r="Z2176" s="139"/>
      <c r="AA2176" s="139"/>
      <c r="AB2176" s="139"/>
      <c r="AC2176" s="139"/>
      <c r="AD2176" s="139"/>
      <c r="AE2176" s="137"/>
      <c r="AF2176" s="139"/>
      <c r="AG2176" s="337">
        <v>2025</v>
      </c>
      <c r="AH2176" s="157" t="s">
        <v>3058</v>
      </c>
      <c r="AI2176" s="157"/>
      <c r="AJ2176" s="134">
        <f t="shared" si="458"/>
        <v>2075</v>
      </c>
      <c r="AK2176" s="35" t="s">
        <v>153</v>
      </c>
      <c r="AL2176" s="134" t="str">
        <f t="shared" si="459"/>
        <v>2075.</v>
      </c>
      <c r="AM2176" s="149"/>
      <c r="AN2176" s="35"/>
      <c r="AO2176" s="193"/>
    </row>
    <row r="2177" spans="1:41" ht="22.5" hidden="1" customHeight="1" x14ac:dyDescent="0.25">
      <c r="A2177" s="68" t="s">
        <v>5259</v>
      </c>
      <c r="B2177" s="25">
        <v>3876</v>
      </c>
      <c r="C2177" s="36" t="s">
        <v>1528</v>
      </c>
      <c r="D2177" s="25">
        <v>1972</v>
      </c>
      <c r="E2177" s="68" t="s">
        <v>2932</v>
      </c>
      <c r="F2177" s="68" t="s">
        <v>2934</v>
      </c>
      <c r="G2177" s="25">
        <v>2</v>
      </c>
      <c r="H2177" s="25">
        <v>2</v>
      </c>
      <c r="I2177" s="139">
        <v>538.79999999999995</v>
      </c>
      <c r="J2177" s="139">
        <v>484.3</v>
      </c>
      <c r="K2177" s="139">
        <v>484.3</v>
      </c>
      <c r="L2177" s="25">
        <v>18</v>
      </c>
      <c r="M2177" s="139">
        <f t="shared" si="472"/>
        <v>286533</v>
      </c>
      <c r="N2177" s="139"/>
      <c r="O2177" s="139"/>
      <c r="P2177" s="139"/>
      <c r="Q2177" s="137">
        <f t="shared" si="473"/>
        <v>286533</v>
      </c>
      <c r="R2177" s="139">
        <v>286533</v>
      </c>
      <c r="S2177" s="25"/>
      <c r="T2177" s="139"/>
      <c r="U2177" s="139"/>
      <c r="V2177" s="139"/>
      <c r="W2177" s="139"/>
      <c r="X2177" s="139"/>
      <c r="Y2177" s="139"/>
      <c r="Z2177" s="139"/>
      <c r="AA2177" s="139"/>
      <c r="AB2177" s="139"/>
      <c r="AC2177" s="139"/>
      <c r="AD2177" s="139"/>
      <c r="AE2177" s="139"/>
      <c r="AF2177" s="139"/>
      <c r="AG2177" s="337">
        <v>2025</v>
      </c>
      <c r="AH2177" s="141" t="s">
        <v>3049</v>
      </c>
      <c r="AI2177" s="141"/>
      <c r="AJ2177" s="134">
        <f t="shared" si="458"/>
        <v>2076</v>
      </c>
      <c r="AK2177" s="35" t="s">
        <v>153</v>
      </c>
      <c r="AL2177" s="134" t="str">
        <f t="shared" si="459"/>
        <v>2076.</v>
      </c>
      <c r="AM2177" s="149"/>
      <c r="AN2177" s="296"/>
      <c r="AO2177" s="193"/>
    </row>
    <row r="2178" spans="1:41" ht="22.5" hidden="1" customHeight="1" x14ac:dyDescent="0.25">
      <c r="A2178" s="68" t="s">
        <v>5260</v>
      </c>
      <c r="B2178" s="25">
        <v>3881</v>
      </c>
      <c r="C2178" s="36" t="s">
        <v>777</v>
      </c>
      <c r="D2178" s="25">
        <v>1982</v>
      </c>
      <c r="E2178" s="68" t="s">
        <v>2932</v>
      </c>
      <c r="F2178" s="68" t="s">
        <v>2933</v>
      </c>
      <c r="G2178" s="25">
        <v>5</v>
      </c>
      <c r="H2178" s="25">
        <v>3</v>
      </c>
      <c r="I2178" s="139">
        <v>3680.5</v>
      </c>
      <c r="J2178" s="137">
        <v>3367.3</v>
      </c>
      <c r="K2178" s="139">
        <v>3367.3</v>
      </c>
      <c r="L2178" s="25">
        <v>131</v>
      </c>
      <c r="M2178" s="139">
        <f t="shared" si="472"/>
        <v>1244724</v>
      </c>
      <c r="N2178" s="135"/>
      <c r="O2178" s="135"/>
      <c r="P2178" s="135"/>
      <c r="Q2178" s="137">
        <f t="shared" si="473"/>
        <v>1244724</v>
      </c>
      <c r="R2178" s="139">
        <v>1244724</v>
      </c>
      <c r="S2178" s="25"/>
      <c r="T2178" s="139"/>
      <c r="U2178" s="139"/>
      <c r="V2178" s="139"/>
      <c r="W2178" s="139"/>
      <c r="X2178" s="139"/>
      <c r="Y2178" s="139"/>
      <c r="Z2178" s="139"/>
      <c r="AA2178" s="139"/>
      <c r="AB2178" s="139"/>
      <c r="AC2178" s="137"/>
      <c r="AD2178" s="137"/>
      <c r="AE2178" s="139"/>
      <c r="AF2178" s="139"/>
      <c r="AG2178" s="337">
        <v>2025</v>
      </c>
      <c r="AH2178" s="141" t="s">
        <v>3049</v>
      </c>
      <c r="AI2178" s="141"/>
      <c r="AJ2178" s="134">
        <f t="shared" si="458"/>
        <v>2077</v>
      </c>
      <c r="AK2178" s="35" t="s">
        <v>153</v>
      </c>
      <c r="AL2178" s="134" t="str">
        <f t="shared" si="459"/>
        <v>2077.</v>
      </c>
      <c r="AM2178" s="149"/>
      <c r="AN2178" s="296"/>
      <c r="AO2178" s="193"/>
    </row>
    <row r="2179" spans="1:41" ht="22.5" hidden="1" customHeight="1" x14ac:dyDescent="0.25">
      <c r="A2179" s="68" t="s">
        <v>5261</v>
      </c>
      <c r="B2179" s="25">
        <v>3891</v>
      </c>
      <c r="C2179" s="36" t="s">
        <v>948</v>
      </c>
      <c r="D2179" s="25">
        <v>1983</v>
      </c>
      <c r="E2179" s="68" t="s">
        <v>2932</v>
      </c>
      <c r="F2179" s="68" t="s">
        <v>2934</v>
      </c>
      <c r="G2179" s="25">
        <v>2</v>
      </c>
      <c r="H2179" s="25">
        <v>1</v>
      </c>
      <c r="I2179" s="139">
        <v>428.8</v>
      </c>
      <c r="J2179" s="137">
        <v>387</v>
      </c>
      <c r="K2179" s="139">
        <v>387</v>
      </c>
      <c r="L2179" s="25">
        <v>17</v>
      </c>
      <c r="M2179" s="139">
        <f t="shared" si="472"/>
        <v>1265074.3999999999</v>
      </c>
      <c r="N2179" s="139"/>
      <c r="O2179" s="139"/>
      <c r="P2179" s="139"/>
      <c r="Q2179" s="137">
        <f t="shared" si="473"/>
        <v>1265074.3999999999</v>
      </c>
      <c r="R2179" s="139">
        <v>200265</v>
      </c>
      <c r="S2179" s="25"/>
      <c r="T2179" s="139"/>
      <c r="U2179" s="139">
        <v>300.2</v>
      </c>
      <c r="V2179" s="139">
        <f>U2179*3547</f>
        <v>1064809.3999999999</v>
      </c>
      <c r="W2179" s="139"/>
      <c r="X2179" s="139"/>
      <c r="Y2179" s="139"/>
      <c r="Z2179" s="139"/>
      <c r="AA2179" s="139"/>
      <c r="AB2179" s="139"/>
      <c r="AC2179" s="139"/>
      <c r="AD2179" s="139"/>
      <c r="AE2179" s="139"/>
      <c r="AF2179" s="139"/>
      <c r="AG2179" s="337">
        <v>2025</v>
      </c>
      <c r="AH2179" s="126" t="s">
        <v>3049</v>
      </c>
      <c r="AI2179" s="126"/>
      <c r="AJ2179" s="134">
        <f t="shared" si="458"/>
        <v>2078</v>
      </c>
      <c r="AK2179" s="35" t="s">
        <v>153</v>
      </c>
      <c r="AL2179" s="134" t="str">
        <f t="shared" si="459"/>
        <v>2078.</v>
      </c>
      <c r="AM2179" s="149"/>
      <c r="AO2179" s="193"/>
    </row>
    <row r="2180" spans="1:41" ht="22.5" hidden="1" customHeight="1" x14ac:dyDescent="0.25">
      <c r="A2180" s="68" t="s">
        <v>5262</v>
      </c>
      <c r="B2180" s="25">
        <v>3892</v>
      </c>
      <c r="C2180" s="36" t="s">
        <v>929</v>
      </c>
      <c r="D2180" s="25">
        <v>1958</v>
      </c>
      <c r="E2180" s="108" t="s">
        <v>2932</v>
      </c>
      <c r="F2180" s="68" t="s">
        <v>2934</v>
      </c>
      <c r="G2180" s="25">
        <v>1</v>
      </c>
      <c r="H2180" s="25">
        <v>1</v>
      </c>
      <c r="I2180" s="139">
        <v>203.35</v>
      </c>
      <c r="J2180" s="137">
        <v>203.35</v>
      </c>
      <c r="K2180" s="139">
        <v>203.35</v>
      </c>
      <c r="L2180" s="25">
        <v>9</v>
      </c>
      <c r="M2180" s="139">
        <f t="shared" si="472"/>
        <v>28580</v>
      </c>
      <c r="N2180" s="139"/>
      <c r="O2180" s="139"/>
      <c r="P2180" s="139"/>
      <c r="Q2180" s="137">
        <f t="shared" si="473"/>
        <v>28580</v>
      </c>
      <c r="R2180" s="139">
        <v>28580</v>
      </c>
      <c r="S2180" s="25"/>
      <c r="T2180" s="139"/>
      <c r="U2180" s="139"/>
      <c r="V2180" s="139"/>
      <c r="W2180" s="139"/>
      <c r="X2180" s="139"/>
      <c r="Y2180" s="139"/>
      <c r="Z2180" s="139"/>
      <c r="AA2180" s="139"/>
      <c r="AB2180" s="139"/>
      <c r="AC2180" s="139"/>
      <c r="AD2180" s="139"/>
      <c r="AE2180" s="137"/>
      <c r="AF2180" s="139"/>
      <c r="AG2180" s="337">
        <v>2025</v>
      </c>
      <c r="AH2180" s="132" t="s">
        <v>3048</v>
      </c>
      <c r="AI2180" s="132"/>
      <c r="AJ2180" s="134">
        <f t="shared" si="458"/>
        <v>2079</v>
      </c>
      <c r="AK2180" s="35" t="s">
        <v>153</v>
      </c>
      <c r="AL2180" s="134" t="str">
        <f t="shared" si="459"/>
        <v>2079.</v>
      </c>
      <c r="AM2180" s="149"/>
      <c r="AN2180" s="35"/>
      <c r="AO2180" s="193"/>
    </row>
    <row r="2181" spans="1:41" ht="22.5" hidden="1" customHeight="1" x14ac:dyDescent="0.25">
      <c r="A2181" s="68" t="s">
        <v>5263</v>
      </c>
      <c r="B2181" s="25">
        <v>3896</v>
      </c>
      <c r="C2181" s="36" t="s">
        <v>930</v>
      </c>
      <c r="D2181" s="25">
        <v>1952</v>
      </c>
      <c r="E2181" s="68" t="s">
        <v>2932</v>
      </c>
      <c r="F2181" s="68" t="s">
        <v>2934</v>
      </c>
      <c r="G2181" s="25">
        <v>2</v>
      </c>
      <c r="H2181" s="25">
        <v>1</v>
      </c>
      <c r="I2181" s="139">
        <v>420.9</v>
      </c>
      <c r="J2181" s="137">
        <v>370.2</v>
      </c>
      <c r="K2181" s="139">
        <v>370.2</v>
      </c>
      <c r="L2181" s="25">
        <v>22</v>
      </c>
      <c r="M2181" s="139">
        <f t="shared" si="472"/>
        <v>511428</v>
      </c>
      <c r="N2181" s="139"/>
      <c r="O2181" s="139"/>
      <c r="P2181" s="139"/>
      <c r="Q2181" s="137">
        <f t="shared" si="473"/>
        <v>511428</v>
      </c>
      <c r="R2181" s="139">
        <v>511428</v>
      </c>
      <c r="S2181" s="25"/>
      <c r="T2181" s="139"/>
      <c r="U2181" s="139"/>
      <c r="V2181" s="139"/>
      <c r="W2181" s="139"/>
      <c r="X2181" s="139"/>
      <c r="Y2181" s="139"/>
      <c r="Z2181" s="139"/>
      <c r="AA2181" s="139"/>
      <c r="AB2181" s="139"/>
      <c r="AC2181" s="139"/>
      <c r="AD2181" s="139"/>
      <c r="AE2181" s="139"/>
      <c r="AF2181" s="139"/>
      <c r="AG2181" s="337">
        <v>2025</v>
      </c>
      <c r="AH2181" s="126" t="s">
        <v>3052</v>
      </c>
      <c r="AI2181" s="126"/>
      <c r="AJ2181" s="134">
        <f t="shared" si="458"/>
        <v>2080</v>
      </c>
      <c r="AK2181" s="35" t="s">
        <v>153</v>
      </c>
      <c r="AL2181" s="134" t="str">
        <f t="shared" si="459"/>
        <v>2080.</v>
      </c>
      <c r="AM2181" s="149"/>
      <c r="AO2181" s="193"/>
    </row>
    <row r="2182" spans="1:41" ht="22.5" hidden="1" customHeight="1" x14ac:dyDescent="0.25">
      <c r="A2182" s="68" t="s">
        <v>5264</v>
      </c>
      <c r="B2182" s="25">
        <v>3910</v>
      </c>
      <c r="C2182" s="36" t="s">
        <v>781</v>
      </c>
      <c r="D2182" s="25">
        <v>1989</v>
      </c>
      <c r="E2182" s="68" t="s">
        <v>2932</v>
      </c>
      <c r="F2182" s="68" t="s">
        <v>2933</v>
      </c>
      <c r="G2182" s="25">
        <v>5</v>
      </c>
      <c r="H2182" s="25">
        <v>2</v>
      </c>
      <c r="I2182" s="139">
        <v>2424</v>
      </c>
      <c r="J2182" s="137">
        <v>2173.5</v>
      </c>
      <c r="K2182" s="139">
        <v>2173.5</v>
      </c>
      <c r="L2182" s="25">
        <v>101</v>
      </c>
      <c r="M2182" s="139">
        <f t="shared" si="472"/>
        <v>2817880</v>
      </c>
      <c r="N2182" s="135"/>
      <c r="O2182" s="135"/>
      <c r="P2182" s="135"/>
      <c r="Q2182" s="137">
        <f t="shared" si="473"/>
        <v>2817880</v>
      </c>
      <c r="R2182" s="139">
        <f>847275+1970605</f>
        <v>2817880</v>
      </c>
      <c r="S2182" s="25"/>
      <c r="T2182" s="139"/>
      <c r="U2182" s="139"/>
      <c r="V2182" s="139"/>
      <c r="W2182" s="139"/>
      <c r="X2182" s="139"/>
      <c r="Y2182" s="139"/>
      <c r="Z2182" s="139"/>
      <c r="AA2182" s="139"/>
      <c r="AB2182" s="139"/>
      <c r="AC2182" s="137"/>
      <c r="AD2182" s="137"/>
      <c r="AE2182" s="139"/>
      <c r="AF2182" s="139"/>
      <c r="AG2182" s="337">
        <v>2025</v>
      </c>
      <c r="AH2182" s="141" t="s">
        <v>3055</v>
      </c>
      <c r="AI2182" s="141"/>
      <c r="AJ2182" s="134">
        <f t="shared" si="458"/>
        <v>2081</v>
      </c>
      <c r="AK2182" s="35" t="s">
        <v>153</v>
      </c>
      <c r="AL2182" s="134" t="str">
        <f t="shared" si="459"/>
        <v>2081.</v>
      </c>
      <c r="AM2182" s="149"/>
      <c r="AN2182" s="296"/>
      <c r="AO2182" s="193"/>
    </row>
    <row r="2183" spans="1:41" ht="22.5" hidden="1" customHeight="1" x14ac:dyDescent="0.25">
      <c r="A2183" s="68" t="s">
        <v>5265</v>
      </c>
      <c r="B2183" s="25">
        <v>3913</v>
      </c>
      <c r="C2183" s="36" t="s">
        <v>1187</v>
      </c>
      <c r="D2183" s="25">
        <v>1982</v>
      </c>
      <c r="E2183" s="68" t="s">
        <v>2932</v>
      </c>
      <c r="F2183" s="68" t="s">
        <v>2934</v>
      </c>
      <c r="G2183" s="25">
        <v>5</v>
      </c>
      <c r="H2183" s="25">
        <v>6</v>
      </c>
      <c r="I2183" s="139">
        <v>6373.3</v>
      </c>
      <c r="J2183" s="137">
        <v>5877.4</v>
      </c>
      <c r="K2183" s="139">
        <v>5232.6000000000004</v>
      </c>
      <c r="L2183" s="25">
        <v>261</v>
      </c>
      <c r="M2183" s="139">
        <f t="shared" si="472"/>
        <v>2557230</v>
      </c>
      <c r="N2183" s="139"/>
      <c r="O2183" s="139"/>
      <c r="P2183" s="139"/>
      <c r="Q2183" s="137">
        <f t="shared" si="473"/>
        <v>2557230</v>
      </c>
      <c r="R2183" s="139">
        <v>2557230</v>
      </c>
      <c r="S2183" s="25"/>
      <c r="T2183" s="139"/>
      <c r="U2183" s="139"/>
      <c r="V2183" s="139"/>
      <c r="W2183" s="139"/>
      <c r="X2183" s="139"/>
      <c r="Y2183" s="139"/>
      <c r="Z2183" s="139"/>
      <c r="AA2183" s="139"/>
      <c r="AB2183" s="139"/>
      <c r="AC2183" s="139"/>
      <c r="AD2183" s="139"/>
      <c r="AE2183" s="139"/>
      <c r="AF2183" s="139"/>
      <c r="AG2183" s="337">
        <v>2025</v>
      </c>
      <c r="AH2183" s="126" t="s">
        <v>3049</v>
      </c>
      <c r="AI2183" s="126"/>
      <c r="AJ2183" s="134">
        <f t="shared" si="458"/>
        <v>2082</v>
      </c>
      <c r="AK2183" s="35" t="s">
        <v>153</v>
      </c>
      <c r="AL2183" s="134" t="str">
        <f t="shared" si="459"/>
        <v>2082.</v>
      </c>
      <c r="AM2183" s="149"/>
      <c r="AO2183" s="193"/>
    </row>
    <row r="2184" spans="1:41" ht="22.5" hidden="1" customHeight="1" x14ac:dyDescent="0.25">
      <c r="A2184" s="68" t="s">
        <v>5266</v>
      </c>
      <c r="B2184" s="25">
        <v>3916</v>
      </c>
      <c r="C2184" s="36" t="s">
        <v>126</v>
      </c>
      <c r="D2184" s="25">
        <v>1950</v>
      </c>
      <c r="E2184" s="108" t="s">
        <v>2932</v>
      </c>
      <c r="F2184" s="68" t="s">
        <v>2934</v>
      </c>
      <c r="G2184" s="25">
        <v>2</v>
      </c>
      <c r="H2184" s="25">
        <v>2</v>
      </c>
      <c r="I2184" s="139">
        <v>862.6</v>
      </c>
      <c r="J2184" s="137">
        <v>802.8</v>
      </c>
      <c r="K2184" s="139">
        <v>749.2</v>
      </c>
      <c r="L2184" s="25">
        <v>33</v>
      </c>
      <c r="M2184" s="139">
        <f t="shared" si="472"/>
        <v>1387750</v>
      </c>
      <c r="N2184" s="139"/>
      <c r="O2184" s="139"/>
      <c r="P2184" s="139"/>
      <c r="Q2184" s="137">
        <f t="shared" si="473"/>
        <v>1387750</v>
      </c>
      <c r="R2184" s="139">
        <v>1387750</v>
      </c>
      <c r="S2184" s="25"/>
      <c r="T2184" s="139"/>
      <c r="U2184" s="139"/>
      <c r="V2184" s="139"/>
      <c r="W2184" s="139"/>
      <c r="X2184" s="139"/>
      <c r="Y2184" s="139"/>
      <c r="Z2184" s="139"/>
      <c r="AA2184" s="139"/>
      <c r="AB2184" s="139"/>
      <c r="AC2184" s="139"/>
      <c r="AD2184" s="139"/>
      <c r="AE2184" s="139"/>
      <c r="AF2184" s="139"/>
      <c r="AG2184" s="337">
        <v>2025</v>
      </c>
      <c r="AH2184" s="157" t="s">
        <v>3053</v>
      </c>
      <c r="AI2184" s="157"/>
      <c r="AJ2184" s="134">
        <f t="shared" si="458"/>
        <v>2083</v>
      </c>
      <c r="AK2184" s="35" t="s">
        <v>153</v>
      </c>
      <c r="AL2184" s="134" t="str">
        <f t="shared" si="459"/>
        <v>2083.</v>
      </c>
      <c r="AM2184" s="149"/>
      <c r="AN2184" s="35"/>
      <c r="AO2184" s="193"/>
    </row>
    <row r="2185" spans="1:41" ht="22.5" hidden="1" customHeight="1" x14ac:dyDescent="0.25">
      <c r="A2185" s="68" t="s">
        <v>5267</v>
      </c>
      <c r="B2185" s="25">
        <v>3918</v>
      </c>
      <c r="C2185" s="36" t="s">
        <v>1831</v>
      </c>
      <c r="D2185" s="25">
        <v>1987</v>
      </c>
      <c r="E2185" s="108" t="s">
        <v>2932</v>
      </c>
      <c r="F2185" s="68" t="s">
        <v>2933</v>
      </c>
      <c r="G2185" s="25">
        <v>5</v>
      </c>
      <c r="H2185" s="25">
        <v>2</v>
      </c>
      <c r="I2185" s="139">
        <v>2229.1</v>
      </c>
      <c r="J2185" s="139">
        <v>2229</v>
      </c>
      <c r="K2185" s="139">
        <v>2229</v>
      </c>
      <c r="L2185" s="25">
        <v>88</v>
      </c>
      <c r="M2185" s="139">
        <f t="shared" si="472"/>
        <v>1702560</v>
      </c>
      <c r="N2185" s="139"/>
      <c r="O2185" s="139"/>
      <c r="P2185" s="139"/>
      <c r="Q2185" s="137">
        <f t="shared" si="473"/>
        <v>1702560</v>
      </c>
      <c r="R2185" s="139"/>
      <c r="S2185" s="25"/>
      <c r="T2185" s="139"/>
      <c r="U2185" s="139">
        <v>480</v>
      </c>
      <c r="V2185" s="139">
        <f>U2185*3547</f>
        <v>1702560</v>
      </c>
      <c r="W2185" s="139"/>
      <c r="X2185" s="139"/>
      <c r="Y2185" s="139"/>
      <c r="Z2185" s="139"/>
      <c r="AA2185" s="139"/>
      <c r="AB2185" s="139"/>
      <c r="AC2185" s="139"/>
      <c r="AD2185" s="139"/>
      <c r="AE2185" s="139"/>
      <c r="AF2185" s="139"/>
      <c r="AG2185" s="337">
        <v>2025</v>
      </c>
      <c r="AH2185" s="126"/>
      <c r="AI2185" s="126"/>
      <c r="AJ2185" s="134">
        <f t="shared" si="458"/>
        <v>2084</v>
      </c>
      <c r="AK2185" s="35" t="s">
        <v>153</v>
      </c>
      <c r="AL2185" s="134" t="str">
        <f t="shared" si="459"/>
        <v>2084.</v>
      </c>
      <c r="AM2185" s="149"/>
      <c r="AN2185" s="296"/>
      <c r="AO2185" s="193"/>
    </row>
    <row r="2186" spans="1:41" ht="22.5" hidden="1" customHeight="1" x14ac:dyDescent="0.25">
      <c r="A2186" s="68" t="s">
        <v>5268</v>
      </c>
      <c r="B2186" s="25">
        <v>3920</v>
      </c>
      <c r="C2186" s="36" t="s">
        <v>782</v>
      </c>
      <c r="D2186" s="25">
        <v>1955</v>
      </c>
      <c r="E2186" s="68" t="s">
        <v>2932</v>
      </c>
      <c r="F2186" s="68" t="s">
        <v>2934</v>
      </c>
      <c r="G2186" s="25">
        <v>2</v>
      </c>
      <c r="H2186" s="25">
        <v>2</v>
      </c>
      <c r="I2186" s="139">
        <v>881.8</v>
      </c>
      <c r="J2186" s="137">
        <v>812.6</v>
      </c>
      <c r="K2186" s="139">
        <v>410.6</v>
      </c>
      <c r="L2186" s="25">
        <v>14</v>
      </c>
      <c r="M2186" s="139">
        <f t="shared" si="472"/>
        <v>4111150</v>
      </c>
      <c r="N2186" s="135"/>
      <c r="O2186" s="135"/>
      <c r="P2186" s="135"/>
      <c r="Q2186" s="137">
        <f t="shared" si="473"/>
        <v>4111150</v>
      </c>
      <c r="R2186" s="139">
        <v>585390</v>
      </c>
      <c r="S2186" s="25"/>
      <c r="T2186" s="139"/>
      <c r="U2186" s="139"/>
      <c r="V2186" s="139"/>
      <c r="W2186" s="139"/>
      <c r="X2186" s="139"/>
      <c r="Y2186" s="139">
        <v>1120</v>
      </c>
      <c r="Z2186" s="139">
        <f>Y2186*3148</f>
        <v>3525760</v>
      </c>
      <c r="AA2186" s="139"/>
      <c r="AB2186" s="139"/>
      <c r="AC2186" s="137"/>
      <c r="AD2186" s="137"/>
      <c r="AE2186" s="137"/>
      <c r="AF2186" s="139"/>
      <c r="AG2186" s="337">
        <v>2025</v>
      </c>
      <c r="AH2186" s="141" t="s">
        <v>3049</v>
      </c>
      <c r="AI2186" s="141"/>
      <c r="AJ2186" s="134">
        <f t="shared" si="458"/>
        <v>2085</v>
      </c>
      <c r="AK2186" s="35" t="s">
        <v>153</v>
      </c>
      <c r="AL2186" s="134" t="str">
        <f t="shared" si="459"/>
        <v>2085.</v>
      </c>
      <c r="AM2186" s="149"/>
      <c r="AN2186" s="296"/>
      <c r="AO2186" s="193"/>
    </row>
    <row r="2187" spans="1:41" ht="22.5" hidden="1" customHeight="1" x14ac:dyDescent="0.25">
      <c r="A2187" s="68" t="s">
        <v>5269</v>
      </c>
      <c r="B2187" s="25">
        <v>3921</v>
      </c>
      <c r="C2187" s="36" t="s">
        <v>935</v>
      </c>
      <c r="D2187" s="25">
        <v>1978</v>
      </c>
      <c r="E2187" s="108" t="s">
        <v>2932</v>
      </c>
      <c r="F2187" s="68" t="s">
        <v>2934</v>
      </c>
      <c r="G2187" s="25">
        <v>5</v>
      </c>
      <c r="H2187" s="25">
        <v>4</v>
      </c>
      <c r="I2187" s="139">
        <v>3000.9</v>
      </c>
      <c r="J2187" s="137">
        <v>1918.4</v>
      </c>
      <c r="K2187" s="139">
        <v>1918.4</v>
      </c>
      <c r="L2187" s="25">
        <v>106</v>
      </c>
      <c r="M2187" s="139">
        <f t="shared" si="472"/>
        <v>3411240</v>
      </c>
      <c r="N2187" s="139"/>
      <c r="O2187" s="139"/>
      <c r="P2187" s="139"/>
      <c r="Q2187" s="137">
        <f t="shared" si="473"/>
        <v>3411240</v>
      </c>
      <c r="R2187" s="139">
        <v>3411240</v>
      </c>
      <c r="S2187" s="25"/>
      <c r="T2187" s="139"/>
      <c r="U2187" s="139"/>
      <c r="V2187" s="139"/>
      <c r="W2187" s="139"/>
      <c r="X2187" s="139"/>
      <c r="Y2187" s="139"/>
      <c r="Z2187" s="139"/>
      <c r="AA2187" s="139"/>
      <c r="AB2187" s="139"/>
      <c r="AC2187" s="139"/>
      <c r="AD2187" s="139"/>
      <c r="AE2187" s="139"/>
      <c r="AF2187" s="139"/>
      <c r="AG2187" s="337">
        <v>2025</v>
      </c>
      <c r="AH2187" s="157" t="s">
        <v>3050</v>
      </c>
      <c r="AI2187" s="157"/>
      <c r="AJ2187" s="134">
        <f t="shared" si="458"/>
        <v>2086</v>
      </c>
      <c r="AK2187" s="35" t="s">
        <v>153</v>
      </c>
      <c r="AL2187" s="134" t="str">
        <f t="shared" si="459"/>
        <v>2086.</v>
      </c>
      <c r="AM2187" s="149"/>
      <c r="AN2187" s="35"/>
      <c r="AO2187" s="193"/>
    </row>
    <row r="2188" spans="1:41" ht="22.5" hidden="1" customHeight="1" x14ac:dyDescent="0.25">
      <c r="A2188" s="68" t="s">
        <v>5270</v>
      </c>
      <c r="B2188" s="25">
        <v>3925</v>
      </c>
      <c r="C2188" s="36" t="s">
        <v>1531</v>
      </c>
      <c r="D2188" s="25">
        <v>1981</v>
      </c>
      <c r="E2188" s="108" t="s">
        <v>2932</v>
      </c>
      <c r="F2188" s="68" t="s">
        <v>2933</v>
      </c>
      <c r="G2188" s="25">
        <v>5</v>
      </c>
      <c r="H2188" s="25">
        <v>6</v>
      </c>
      <c r="I2188" s="139">
        <v>4016.8</v>
      </c>
      <c r="J2188" s="139">
        <v>4016.8</v>
      </c>
      <c r="K2188" s="139">
        <v>4016.8</v>
      </c>
      <c r="L2188" s="25">
        <v>191</v>
      </c>
      <c r="M2188" s="139">
        <f t="shared" si="472"/>
        <v>3289410</v>
      </c>
      <c r="N2188" s="139"/>
      <c r="O2188" s="139"/>
      <c r="P2188" s="139"/>
      <c r="Q2188" s="137">
        <f t="shared" si="473"/>
        <v>3289410</v>
      </c>
      <c r="R2188" s="139">
        <v>3289410</v>
      </c>
      <c r="S2188" s="25"/>
      <c r="T2188" s="139"/>
      <c r="U2188" s="139"/>
      <c r="V2188" s="139"/>
      <c r="W2188" s="139"/>
      <c r="X2188" s="139"/>
      <c r="Y2188" s="139"/>
      <c r="Z2188" s="139"/>
      <c r="AA2188" s="139"/>
      <c r="AB2188" s="139"/>
      <c r="AC2188" s="139"/>
      <c r="AD2188" s="139"/>
      <c r="AE2188" s="139"/>
      <c r="AF2188" s="139"/>
      <c r="AG2188" s="337">
        <v>2025</v>
      </c>
      <c r="AH2188" s="126" t="s">
        <v>3050</v>
      </c>
      <c r="AI2188" s="126"/>
      <c r="AJ2188" s="134">
        <f t="shared" si="458"/>
        <v>2087</v>
      </c>
      <c r="AK2188" s="35" t="s">
        <v>153</v>
      </c>
      <c r="AL2188" s="134" t="str">
        <f t="shared" si="459"/>
        <v>2087.</v>
      </c>
      <c r="AM2188" s="149"/>
      <c r="AO2188" s="193"/>
    </row>
    <row r="2189" spans="1:41" ht="22.5" hidden="1" customHeight="1" x14ac:dyDescent="0.25">
      <c r="A2189" s="68" t="s">
        <v>5271</v>
      </c>
      <c r="B2189" s="25">
        <v>3939</v>
      </c>
      <c r="C2189" s="36" t="s">
        <v>1535</v>
      </c>
      <c r="D2189" s="25">
        <v>1979</v>
      </c>
      <c r="E2189" s="68" t="s">
        <v>2932</v>
      </c>
      <c r="F2189" s="68" t="s">
        <v>2933</v>
      </c>
      <c r="G2189" s="25">
        <v>5</v>
      </c>
      <c r="H2189" s="25">
        <v>6</v>
      </c>
      <c r="I2189" s="139">
        <v>5243.7</v>
      </c>
      <c r="J2189" s="139">
        <v>4755.2</v>
      </c>
      <c r="K2189" s="139">
        <v>4755.2</v>
      </c>
      <c r="L2189" s="25">
        <v>230</v>
      </c>
      <c r="M2189" s="139">
        <f t="shared" si="472"/>
        <v>4142186.5999999996</v>
      </c>
      <c r="N2189" s="139"/>
      <c r="O2189" s="139"/>
      <c r="P2189" s="139"/>
      <c r="Q2189" s="137">
        <f t="shared" si="473"/>
        <v>4142186.5999999996</v>
      </c>
      <c r="R2189" s="139"/>
      <c r="S2189" s="25"/>
      <c r="T2189" s="139"/>
      <c r="U2189" s="139">
        <v>1167.8</v>
      </c>
      <c r="V2189" s="139">
        <f>U2189*3547</f>
        <v>4142186.5999999996</v>
      </c>
      <c r="W2189" s="139"/>
      <c r="X2189" s="139"/>
      <c r="Y2189" s="139"/>
      <c r="Z2189" s="139"/>
      <c r="AA2189" s="139"/>
      <c r="AB2189" s="139"/>
      <c r="AC2189" s="137"/>
      <c r="AD2189" s="137"/>
      <c r="AE2189" s="139"/>
      <c r="AF2189" s="139"/>
      <c r="AG2189" s="337">
        <v>2025</v>
      </c>
      <c r="AH2189" s="126"/>
      <c r="AI2189" s="126"/>
      <c r="AJ2189" s="134">
        <f t="shared" si="458"/>
        <v>2088</v>
      </c>
      <c r="AK2189" s="35" t="s">
        <v>153</v>
      </c>
      <c r="AL2189" s="134" t="str">
        <f t="shared" si="459"/>
        <v>2088.</v>
      </c>
      <c r="AM2189" s="149"/>
      <c r="AN2189" s="296"/>
      <c r="AO2189" s="193"/>
    </row>
    <row r="2190" spans="1:41" ht="22.5" hidden="1" customHeight="1" x14ac:dyDescent="0.25">
      <c r="A2190" s="68" t="s">
        <v>5272</v>
      </c>
      <c r="B2190" s="25">
        <v>3944</v>
      </c>
      <c r="C2190" s="36" t="s">
        <v>128</v>
      </c>
      <c r="D2190" s="25">
        <v>1960</v>
      </c>
      <c r="E2190" s="108" t="s">
        <v>2932</v>
      </c>
      <c r="F2190" s="68" t="s">
        <v>2934</v>
      </c>
      <c r="G2190" s="25">
        <v>2</v>
      </c>
      <c r="H2190" s="25">
        <v>2</v>
      </c>
      <c r="I2190" s="139">
        <v>503.31</v>
      </c>
      <c r="J2190" s="137">
        <v>445.2</v>
      </c>
      <c r="K2190" s="139">
        <v>445.2</v>
      </c>
      <c r="L2190" s="25">
        <v>20</v>
      </c>
      <c r="M2190" s="139">
        <f t="shared" si="472"/>
        <v>474718.4</v>
      </c>
      <c r="N2190" s="139"/>
      <c r="O2190" s="139"/>
      <c r="P2190" s="139"/>
      <c r="Q2190" s="137">
        <f t="shared" si="473"/>
        <v>474718.4</v>
      </c>
      <c r="R2190" s="139"/>
      <c r="S2190" s="25"/>
      <c r="T2190" s="139"/>
      <c r="U2190" s="139"/>
      <c r="V2190" s="139"/>
      <c r="W2190" s="139"/>
      <c r="X2190" s="139"/>
      <c r="Y2190" s="139">
        <v>150.80000000000001</v>
      </c>
      <c r="Z2190" s="139">
        <f>Y2190*3148</f>
        <v>474718.4</v>
      </c>
      <c r="AA2190" s="139"/>
      <c r="AB2190" s="139"/>
      <c r="AC2190" s="139"/>
      <c r="AD2190" s="139"/>
      <c r="AE2190" s="137"/>
      <c r="AF2190" s="139"/>
      <c r="AG2190" s="337">
        <v>2025</v>
      </c>
      <c r="AH2190" s="141"/>
      <c r="AI2190" s="141"/>
      <c r="AJ2190" s="134">
        <f t="shared" si="458"/>
        <v>2089</v>
      </c>
      <c r="AK2190" s="35" t="s">
        <v>153</v>
      </c>
      <c r="AL2190" s="134" t="str">
        <f t="shared" si="459"/>
        <v>2089.</v>
      </c>
      <c r="AM2190" s="149"/>
      <c r="AN2190" s="35"/>
      <c r="AO2190" s="193"/>
    </row>
    <row r="2191" spans="1:41" ht="22.5" hidden="1" customHeight="1" x14ac:dyDescent="0.25">
      <c r="A2191" s="68" t="s">
        <v>5273</v>
      </c>
      <c r="B2191" s="25">
        <v>3949</v>
      </c>
      <c r="C2191" s="36" t="s">
        <v>787</v>
      </c>
      <c r="D2191" s="25">
        <v>1956</v>
      </c>
      <c r="E2191" s="68" t="s">
        <v>2932</v>
      </c>
      <c r="F2191" s="68" t="s">
        <v>2934</v>
      </c>
      <c r="G2191" s="25">
        <v>2</v>
      </c>
      <c r="H2191" s="25">
        <v>1</v>
      </c>
      <c r="I2191" s="139">
        <v>571.70000000000005</v>
      </c>
      <c r="J2191" s="137">
        <v>520.70000000000005</v>
      </c>
      <c r="K2191" s="139">
        <v>386.5</v>
      </c>
      <c r="L2191" s="25">
        <v>11</v>
      </c>
      <c r="M2191" s="139">
        <f t="shared" si="472"/>
        <v>4373920</v>
      </c>
      <c r="N2191" s="135"/>
      <c r="O2191" s="135"/>
      <c r="P2191" s="135"/>
      <c r="Q2191" s="137">
        <f t="shared" si="473"/>
        <v>4373920</v>
      </c>
      <c r="R2191" s="139">
        <v>281520</v>
      </c>
      <c r="S2191" s="25"/>
      <c r="T2191" s="139"/>
      <c r="U2191" s="139"/>
      <c r="V2191" s="139"/>
      <c r="W2191" s="139"/>
      <c r="X2191" s="139"/>
      <c r="Y2191" s="139">
        <v>1300</v>
      </c>
      <c r="Z2191" s="139">
        <f>Y2191*3148</f>
        <v>4092400</v>
      </c>
      <c r="AA2191" s="139"/>
      <c r="AB2191" s="139"/>
      <c r="AC2191" s="137"/>
      <c r="AD2191" s="137"/>
      <c r="AE2191" s="137"/>
      <c r="AF2191" s="139"/>
      <c r="AG2191" s="337">
        <v>2025</v>
      </c>
      <c r="AH2191" s="141" t="s">
        <v>3052</v>
      </c>
      <c r="AI2191" s="141"/>
      <c r="AJ2191" s="134">
        <f t="shared" si="458"/>
        <v>2090</v>
      </c>
      <c r="AK2191" s="35" t="s">
        <v>153</v>
      </c>
      <c r="AL2191" s="134" t="str">
        <f t="shared" si="459"/>
        <v>2090.</v>
      </c>
      <c r="AM2191" s="149"/>
      <c r="AN2191" s="296"/>
      <c r="AO2191" s="193"/>
    </row>
    <row r="2192" spans="1:41" ht="22.5" hidden="1" customHeight="1" x14ac:dyDescent="0.25">
      <c r="A2192" s="68" t="s">
        <v>5274</v>
      </c>
      <c r="B2192" s="25">
        <v>3953</v>
      </c>
      <c r="C2192" s="36" t="s">
        <v>1537</v>
      </c>
      <c r="D2192" s="25">
        <v>1959</v>
      </c>
      <c r="E2192" s="108" t="s">
        <v>2932</v>
      </c>
      <c r="F2192" s="68" t="s">
        <v>2934</v>
      </c>
      <c r="G2192" s="25">
        <v>2</v>
      </c>
      <c r="H2192" s="25">
        <v>2</v>
      </c>
      <c r="I2192" s="139">
        <v>990.38</v>
      </c>
      <c r="J2192" s="139">
        <v>986.6</v>
      </c>
      <c r="K2192" s="139">
        <v>715</v>
      </c>
      <c r="L2192" s="25">
        <v>22</v>
      </c>
      <c r="M2192" s="139">
        <f t="shared" si="472"/>
        <v>6477303</v>
      </c>
      <c r="N2192" s="139"/>
      <c r="O2192" s="139"/>
      <c r="P2192" s="139"/>
      <c r="Q2192" s="137">
        <f t="shared" si="473"/>
        <v>6477303</v>
      </c>
      <c r="R2192" s="139"/>
      <c r="S2192" s="25"/>
      <c r="T2192" s="139"/>
      <c r="U2192" s="139">
        <v>861</v>
      </c>
      <c r="V2192" s="139">
        <f>U2192*7523</f>
        <v>6477303</v>
      </c>
      <c r="W2192" s="139"/>
      <c r="X2192" s="139"/>
      <c r="Y2192" s="139"/>
      <c r="Z2192" s="139"/>
      <c r="AA2192" s="139"/>
      <c r="AB2192" s="139"/>
      <c r="AC2192" s="139"/>
      <c r="AD2192" s="139"/>
      <c r="AE2192" s="139"/>
      <c r="AF2192" s="139"/>
      <c r="AG2192" s="337">
        <v>2025</v>
      </c>
      <c r="AH2192" s="126"/>
      <c r="AI2192" s="126"/>
      <c r="AJ2192" s="134">
        <f t="shared" si="458"/>
        <v>2091</v>
      </c>
      <c r="AK2192" s="35" t="s">
        <v>153</v>
      </c>
      <c r="AL2192" s="134" t="str">
        <f t="shared" si="459"/>
        <v>2091.</v>
      </c>
      <c r="AM2192" s="149"/>
      <c r="AO2192" s="193"/>
    </row>
    <row r="2193" spans="1:41" ht="22.5" hidden="1" customHeight="1" x14ac:dyDescent="0.25">
      <c r="A2193" s="68" t="s">
        <v>5275</v>
      </c>
      <c r="B2193" s="25">
        <v>3960</v>
      </c>
      <c r="C2193" s="36" t="s">
        <v>936</v>
      </c>
      <c r="D2193" s="25">
        <v>1972</v>
      </c>
      <c r="E2193" s="108" t="s">
        <v>2932</v>
      </c>
      <c r="F2193" s="68" t="s">
        <v>2933</v>
      </c>
      <c r="G2193" s="25">
        <v>5</v>
      </c>
      <c r="H2193" s="25">
        <v>4</v>
      </c>
      <c r="I2193" s="139">
        <v>3411.5</v>
      </c>
      <c r="J2193" s="137">
        <v>2918.4</v>
      </c>
      <c r="K2193" s="139">
        <v>2918.4</v>
      </c>
      <c r="L2193" s="25">
        <v>144</v>
      </c>
      <c r="M2193" s="139">
        <f t="shared" si="472"/>
        <v>3086360</v>
      </c>
      <c r="N2193" s="139"/>
      <c r="O2193" s="139"/>
      <c r="P2193" s="139"/>
      <c r="Q2193" s="137">
        <f t="shared" si="473"/>
        <v>3086360</v>
      </c>
      <c r="R2193" s="139">
        <v>3086360</v>
      </c>
      <c r="S2193" s="25"/>
      <c r="T2193" s="139"/>
      <c r="U2193" s="139"/>
      <c r="V2193" s="139"/>
      <c r="W2193" s="139"/>
      <c r="X2193" s="139"/>
      <c r="Y2193" s="139"/>
      <c r="Z2193" s="139"/>
      <c r="AA2193" s="139"/>
      <c r="AB2193" s="139"/>
      <c r="AC2193" s="139"/>
      <c r="AD2193" s="139"/>
      <c r="AE2193" s="139"/>
      <c r="AF2193" s="139"/>
      <c r="AG2193" s="337">
        <v>2025</v>
      </c>
      <c r="AH2193" s="157" t="s">
        <v>3050</v>
      </c>
      <c r="AI2193" s="157"/>
      <c r="AJ2193" s="134">
        <f t="shared" si="458"/>
        <v>2092</v>
      </c>
      <c r="AK2193" s="35" t="s">
        <v>153</v>
      </c>
      <c r="AL2193" s="134" t="str">
        <f t="shared" si="459"/>
        <v>2092.</v>
      </c>
      <c r="AM2193" s="149"/>
      <c r="AN2193" s="35"/>
      <c r="AO2193" s="193"/>
    </row>
    <row r="2194" spans="1:41" ht="23.25" hidden="1" customHeight="1" x14ac:dyDescent="0.25">
      <c r="A2194" s="68" t="s">
        <v>5276</v>
      </c>
      <c r="B2194" s="25">
        <v>3961</v>
      </c>
      <c r="C2194" s="36" t="s">
        <v>789</v>
      </c>
      <c r="D2194" s="25">
        <v>1960</v>
      </c>
      <c r="E2194" s="68" t="s">
        <v>2932</v>
      </c>
      <c r="F2194" s="68" t="s">
        <v>2934</v>
      </c>
      <c r="G2194" s="25">
        <v>2</v>
      </c>
      <c r="H2194" s="25">
        <v>2</v>
      </c>
      <c r="I2194" s="139">
        <v>683.8</v>
      </c>
      <c r="J2194" s="137">
        <v>637.29999999999995</v>
      </c>
      <c r="K2194" s="139">
        <v>564.9</v>
      </c>
      <c r="L2194" s="25">
        <v>21</v>
      </c>
      <c r="M2194" s="139">
        <f t="shared" si="472"/>
        <v>338910</v>
      </c>
      <c r="N2194" s="139"/>
      <c r="O2194" s="139"/>
      <c r="P2194" s="139"/>
      <c r="Q2194" s="137">
        <f t="shared" si="473"/>
        <v>338910</v>
      </c>
      <c r="R2194" s="139">
        <v>338910</v>
      </c>
      <c r="S2194" s="25"/>
      <c r="T2194" s="139"/>
      <c r="U2194" s="139"/>
      <c r="V2194" s="139"/>
      <c r="W2194" s="139"/>
      <c r="X2194" s="139"/>
      <c r="Y2194" s="139"/>
      <c r="Z2194" s="139"/>
      <c r="AA2194" s="139"/>
      <c r="AB2194" s="139"/>
      <c r="AC2194" s="137"/>
      <c r="AD2194" s="137"/>
      <c r="AE2194" s="139"/>
      <c r="AF2194" s="139"/>
      <c r="AG2194" s="337">
        <v>2025</v>
      </c>
      <c r="AH2194" s="141" t="s">
        <v>3049</v>
      </c>
      <c r="AI2194" s="141"/>
      <c r="AJ2194" s="134">
        <f t="shared" si="458"/>
        <v>2093</v>
      </c>
      <c r="AK2194" s="35" t="s">
        <v>153</v>
      </c>
      <c r="AL2194" s="134" t="str">
        <f t="shared" si="459"/>
        <v>2093.</v>
      </c>
      <c r="AM2194" s="149"/>
      <c r="AN2194" s="296"/>
      <c r="AO2194" s="193"/>
    </row>
    <row r="2195" spans="1:41" ht="22.5" hidden="1" customHeight="1" x14ac:dyDescent="0.25">
      <c r="A2195" s="68" t="s">
        <v>5277</v>
      </c>
      <c r="B2195" s="25">
        <v>3969</v>
      </c>
      <c r="C2195" s="36" t="s">
        <v>938</v>
      </c>
      <c r="D2195" s="25">
        <v>1971</v>
      </c>
      <c r="E2195" s="108" t="s">
        <v>2932</v>
      </c>
      <c r="F2195" s="68" t="s">
        <v>2934</v>
      </c>
      <c r="G2195" s="25">
        <v>5</v>
      </c>
      <c r="H2195" s="25">
        <v>4</v>
      </c>
      <c r="I2195" s="139">
        <v>3373.79</v>
      </c>
      <c r="J2195" s="137">
        <v>2514.1</v>
      </c>
      <c r="K2195" s="139">
        <v>2514.1</v>
      </c>
      <c r="L2195" s="25">
        <v>112</v>
      </c>
      <c r="M2195" s="139">
        <f t="shared" si="472"/>
        <v>1478880</v>
      </c>
      <c r="N2195" s="139"/>
      <c r="O2195" s="139"/>
      <c r="P2195" s="139"/>
      <c r="Q2195" s="137">
        <f t="shared" si="473"/>
        <v>1478880</v>
      </c>
      <c r="R2195" s="139">
        <v>1478880</v>
      </c>
      <c r="S2195" s="25"/>
      <c r="T2195" s="139"/>
      <c r="U2195" s="139"/>
      <c r="V2195" s="139"/>
      <c r="W2195" s="139"/>
      <c r="X2195" s="139"/>
      <c r="Y2195" s="139"/>
      <c r="Z2195" s="139"/>
      <c r="AA2195" s="139"/>
      <c r="AB2195" s="139"/>
      <c r="AC2195" s="139"/>
      <c r="AD2195" s="139"/>
      <c r="AE2195" s="139"/>
      <c r="AF2195" s="139"/>
      <c r="AG2195" s="337">
        <v>2025</v>
      </c>
      <c r="AH2195" s="157" t="s">
        <v>3049</v>
      </c>
      <c r="AI2195" s="157"/>
      <c r="AJ2195" s="134">
        <f t="shared" si="458"/>
        <v>2094</v>
      </c>
      <c r="AK2195" s="35" t="s">
        <v>153</v>
      </c>
      <c r="AL2195" s="134" t="str">
        <f t="shared" si="459"/>
        <v>2094.</v>
      </c>
      <c r="AM2195" s="149"/>
      <c r="AN2195" s="35"/>
      <c r="AO2195" s="193"/>
    </row>
    <row r="2196" spans="1:41" ht="22.5" hidden="1" customHeight="1" x14ac:dyDescent="0.25">
      <c r="A2196" s="68" t="s">
        <v>5278</v>
      </c>
      <c r="B2196" s="25">
        <v>3970</v>
      </c>
      <c r="C2196" s="36" t="s">
        <v>1842</v>
      </c>
      <c r="D2196" s="25">
        <v>1981</v>
      </c>
      <c r="E2196" s="108" t="s">
        <v>2932</v>
      </c>
      <c r="F2196" s="68" t="s">
        <v>2933</v>
      </c>
      <c r="G2196" s="25">
        <v>5</v>
      </c>
      <c r="H2196" s="25">
        <v>4</v>
      </c>
      <c r="I2196" s="139">
        <v>2584.6999999999998</v>
      </c>
      <c r="J2196" s="137">
        <v>2197.6999999999998</v>
      </c>
      <c r="K2196" s="139">
        <v>2197.6999999999998</v>
      </c>
      <c r="L2196" s="25">
        <v>154</v>
      </c>
      <c r="M2196" s="139">
        <f t="shared" si="472"/>
        <v>1725360</v>
      </c>
      <c r="N2196" s="139"/>
      <c r="O2196" s="139"/>
      <c r="P2196" s="139"/>
      <c r="Q2196" s="137">
        <f t="shared" si="473"/>
        <v>1725360</v>
      </c>
      <c r="R2196" s="139">
        <v>1725360</v>
      </c>
      <c r="S2196" s="25"/>
      <c r="T2196" s="139"/>
      <c r="U2196" s="139"/>
      <c r="V2196" s="139"/>
      <c r="W2196" s="139"/>
      <c r="X2196" s="139"/>
      <c r="Y2196" s="139"/>
      <c r="Z2196" s="139"/>
      <c r="AA2196" s="139"/>
      <c r="AB2196" s="139"/>
      <c r="AC2196" s="139"/>
      <c r="AD2196" s="139"/>
      <c r="AE2196" s="139"/>
      <c r="AF2196" s="139"/>
      <c r="AG2196" s="337">
        <v>2025</v>
      </c>
      <c r="AH2196" s="128" t="s">
        <v>3049</v>
      </c>
      <c r="AI2196" s="128"/>
      <c r="AJ2196" s="134">
        <f t="shared" si="458"/>
        <v>2095</v>
      </c>
      <c r="AK2196" s="35" t="s">
        <v>153</v>
      </c>
      <c r="AL2196" s="134" t="str">
        <f t="shared" si="459"/>
        <v>2095.</v>
      </c>
      <c r="AM2196" s="149"/>
      <c r="AN2196" s="296"/>
      <c r="AO2196" s="193"/>
    </row>
    <row r="2197" spans="1:41" ht="22.5" hidden="1" customHeight="1" x14ac:dyDescent="0.25">
      <c r="A2197" s="68" t="s">
        <v>5279</v>
      </c>
      <c r="B2197" s="25">
        <v>3979</v>
      </c>
      <c r="C2197" s="36" t="s">
        <v>791</v>
      </c>
      <c r="D2197" s="25">
        <v>1957</v>
      </c>
      <c r="E2197" s="68" t="s">
        <v>2932</v>
      </c>
      <c r="F2197" s="68" t="s">
        <v>2934</v>
      </c>
      <c r="G2197" s="25">
        <v>2</v>
      </c>
      <c r="H2197" s="25">
        <v>1</v>
      </c>
      <c r="I2197" s="139">
        <v>466.26</v>
      </c>
      <c r="J2197" s="137">
        <v>423.2</v>
      </c>
      <c r="K2197" s="139">
        <v>423.2</v>
      </c>
      <c r="L2197" s="25">
        <v>21</v>
      </c>
      <c r="M2197" s="139">
        <f t="shared" si="472"/>
        <v>518160.8</v>
      </c>
      <c r="N2197" s="135"/>
      <c r="O2197" s="135"/>
      <c r="P2197" s="135"/>
      <c r="Q2197" s="137">
        <f t="shared" si="473"/>
        <v>518160.8</v>
      </c>
      <c r="R2197" s="139"/>
      <c r="S2197" s="25"/>
      <c r="T2197" s="139"/>
      <c r="U2197" s="139"/>
      <c r="V2197" s="139"/>
      <c r="W2197" s="139"/>
      <c r="X2197" s="139"/>
      <c r="Y2197" s="139">
        <v>164.6</v>
      </c>
      <c r="Z2197" s="139">
        <f>Y2197*3148</f>
        <v>518160.8</v>
      </c>
      <c r="AA2197" s="139"/>
      <c r="AB2197" s="139"/>
      <c r="AC2197" s="137"/>
      <c r="AD2197" s="137"/>
      <c r="AE2197" s="137"/>
      <c r="AF2197" s="139"/>
      <c r="AG2197" s="337">
        <v>2025</v>
      </c>
      <c r="AH2197" s="141"/>
      <c r="AI2197" s="141"/>
      <c r="AJ2197" s="134">
        <f t="shared" si="458"/>
        <v>2096</v>
      </c>
      <c r="AK2197" s="35" t="s">
        <v>153</v>
      </c>
      <c r="AL2197" s="134" t="str">
        <f t="shared" si="459"/>
        <v>2096.</v>
      </c>
      <c r="AM2197" s="149"/>
      <c r="AN2197" s="296"/>
      <c r="AO2197" s="193"/>
    </row>
    <row r="2198" spans="1:41" ht="22.5" hidden="1" customHeight="1" x14ac:dyDescent="0.25">
      <c r="A2198" s="68" t="s">
        <v>5280</v>
      </c>
      <c r="B2198" s="25">
        <v>3981</v>
      </c>
      <c r="C2198" s="36" t="s">
        <v>792</v>
      </c>
      <c r="D2198" s="25">
        <v>1956</v>
      </c>
      <c r="E2198" s="68" t="s">
        <v>2932</v>
      </c>
      <c r="F2198" s="68" t="s">
        <v>2934</v>
      </c>
      <c r="G2198" s="25">
        <v>2</v>
      </c>
      <c r="H2198" s="25">
        <v>1</v>
      </c>
      <c r="I2198" s="139">
        <v>430.9</v>
      </c>
      <c r="J2198" s="137">
        <v>395.6</v>
      </c>
      <c r="K2198" s="139">
        <v>395.6</v>
      </c>
      <c r="L2198" s="25">
        <v>15</v>
      </c>
      <c r="M2198" s="139">
        <f t="shared" si="472"/>
        <v>787953.60000000009</v>
      </c>
      <c r="N2198" s="135"/>
      <c r="O2198" s="135"/>
      <c r="P2198" s="135"/>
      <c r="Q2198" s="137">
        <f t="shared" si="473"/>
        <v>787953.60000000009</v>
      </c>
      <c r="R2198" s="139">
        <v>400120</v>
      </c>
      <c r="S2198" s="25"/>
      <c r="T2198" s="139"/>
      <c r="U2198" s="139"/>
      <c r="V2198" s="139"/>
      <c r="W2198" s="139"/>
      <c r="X2198" s="139"/>
      <c r="Y2198" s="139">
        <v>123.2</v>
      </c>
      <c r="Z2198" s="139">
        <f>Y2198*3148</f>
        <v>387833.60000000003</v>
      </c>
      <c r="AA2198" s="139"/>
      <c r="AB2198" s="139"/>
      <c r="AC2198" s="137"/>
      <c r="AD2198" s="137"/>
      <c r="AE2198" s="139"/>
      <c r="AF2198" s="139"/>
      <c r="AG2198" s="337">
        <v>2025</v>
      </c>
      <c r="AH2198" s="141" t="s">
        <v>3048</v>
      </c>
      <c r="AI2198" s="141"/>
      <c r="AJ2198" s="134">
        <f t="shared" si="458"/>
        <v>2097</v>
      </c>
      <c r="AK2198" s="35" t="s">
        <v>153</v>
      </c>
      <c r="AL2198" s="134" t="str">
        <f t="shared" si="459"/>
        <v>2097.</v>
      </c>
      <c r="AM2198" s="149"/>
      <c r="AN2198" s="296"/>
      <c r="AO2198" s="193"/>
    </row>
    <row r="2199" spans="1:41" ht="22.5" hidden="1" customHeight="1" x14ac:dyDescent="0.25">
      <c r="A2199" s="68" t="s">
        <v>5281</v>
      </c>
      <c r="B2199" s="25">
        <v>3982</v>
      </c>
      <c r="C2199" s="36" t="s">
        <v>131</v>
      </c>
      <c r="D2199" s="25">
        <v>1960</v>
      </c>
      <c r="E2199" s="108" t="s">
        <v>2932</v>
      </c>
      <c r="F2199" s="68" t="s">
        <v>2934</v>
      </c>
      <c r="G2199" s="25">
        <v>2</v>
      </c>
      <c r="H2199" s="25">
        <v>2</v>
      </c>
      <c r="I2199" s="139">
        <v>620.04999999999995</v>
      </c>
      <c r="J2199" s="137">
        <v>570.79999999999995</v>
      </c>
      <c r="K2199" s="139">
        <v>570.79999999999995</v>
      </c>
      <c r="L2199" s="25">
        <v>34</v>
      </c>
      <c r="M2199" s="139">
        <f t="shared" si="472"/>
        <v>4936350</v>
      </c>
      <c r="N2199" s="139"/>
      <c r="O2199" s="139"/>
      <c r="P2199" s="139"/>
      <c r="Q2199" s="137">
        <f t="shared" si="473"/>
        <v>4936350</v>
      </c>
      <c r="R2199" s="139">
        <v>214350</v>
      </c>
      <c r="S2199" s="25"/>
      <c r="T2199" s="139"/>
      <c r="U2199" s="139"/>
      <c r="V2199" s="139"/>
      <c r="W2199" s="139"/>
      <c r="X2199" s="139"/>
      <c r="Y2199" s="139">
        <v>1500</v>
      </c>
      <c r="Z2199" s="139">
        <f>Y2199*3148</f>
        <v>4722000</v>
      </c>
      <c r="AA2199" s="139"/>
      <c r="AB2199" s="139"/>
      <c r="AC2199" s="139"/>
      <c r="AD2199" s="139"/>
      <c r="AE2199" s="139"/>
      <c r="AF2199" s="139"/>
      <c r="AG2199" s="337">
        <v>2025</v>
      </c>
      <c r="AH2199" s="141" t="s">
        <v>3048</v>
      </c>
      <c r="AI2199" s="141"/>
      <c r="AJ2199" s="134">
        <f t="shared" si="458"/>
        <v>2098</v>
      </c>
      <c r="AK2199" s="35" t="s">
        <v>153</v>
      </c>
      <c r="AL2199" s="134" t="str">
        <f t="shared" si="459"/>
        <v>2098.</v>
      </c>
      <c r="AM2199" s="149"/>
      <c r="AN2199" s="35"/>
      <c r="AO2199" s="193"/>
    </row>
    <row r="2200" spans="1:41" ht="22.5" hidden="1" customHeight="1" x14ac:dyDescent="0.25">
      <c r="A2200" s="68" t="s">
        <v>5282</v>
      </c>
      <c r="B2200" s="25">
        <v>3991</v>
      </c>
      <c r="C2200" s="36" t="s">
        <v>793</v>
      </c>
      <c r="D2200" s="25">
        <v>1985</v>
      </c>
      <c r="E2200" s="68" t="s">
        <v>2932</v>
      </c>
      <c r="F2200" s="68" t="s">
        <v>2933</v>
      </c>
      <c r="G2200" s="25">
        <v>5</v>
      </c>
      <c r="H2200" s="25">
        <v>3</v>
      </c>
      <c r="I2200" s="139">
        <v>3596.9</v>
      </c>
      <c r="J2200" s="137">
        <v>3192.5</v>
      </c>
      <c r="K2200" s="139">
        <v>3192.5</v>
      </c>
      <c r="L2200" s="25">
        <v>143</v>
      </c>
      <c r="M2200" s="139">
        <f t="shared" si="472"/>
        <v>933543</v>
      </c>
      <c r="N2200" s="137"/>
      <c r="O2200" s="137"/>
      <c r="P2200" s="135"/>
      <c r="Q2200" s="137">
        <f t="shared" si="473"/>
        <v>933543</v>
      </c>
      <c r="R2200" s="139">
        <v>933543</v>
      </c>
      <c r="S2200" s="25"/>
      <c r="T2200" s="139"/>
      <c r="U2200" s="139"/>
      <c r="V2200" s="139"/>
      <c r="W2200" s="139"/>
      <c r="X2200" s="139"/>
      <c r="Y2200" s="139"/>
      <c r="Z2200" s="139"/>
      <c r="AA2200" s="139"/>
      <c r="AB2200" s="139"/>
      <c r="AC2200" s="137"/>
      <c r="AD2200" s="137"/>
      <c r="AE2200" s="139"/>
      <c r="AF2200" s="139"/>
      <c r="AG2200" s="337">
        <v>2025</v>
      </c>
      <c r="AH2200" s="141" t="s">
        <v>3049</v>
      </c>
      <c r="AI2200" s="141"/>
      <c r="AJ2200" s="134">
        <f t="shared" si="458"/>
        <v>2099</v>
      </c>
      <c r="AK2200" s="35" t="s">
        <v>153</v>
      </c>
      <c r="AL2200" s="134" t="str">
        <f t="shared" si="459"/>
        <v>2099.</v>
      </c>
      <c r="AM2200" s="149"/>
      <c r="AO2200" s="193"/>
    </row>
    <row r="2201" spans="1:41" ht="22.5" hidden="1" customHeight="1" x14ac:dyDescent="0.25">
      <c r="A2201" s="68" t="s">
        <v>5283</v>
      </c>
      <c r="B2201" s="25">
        <v>3992</v>
      </c>
      <c r="C2201" s="36" t="s">
        <v>1543</v>
      </c>
      <c r="D2201" s="25">
        <v>1987</v>
      </c>
      <c r="E2201" s="68" t="s">
        <v>2932</v>
      </c>
      <c r="F2201" s="68" t="s">
        <v>2933</v>
      </c>
      <c r="G2201" s="25">
        <v>5</v>
      </c>
      <c r="H2201" s="25">
        <v>5</v>
      </c>
      <c r="I2201" s="139">
        <v>5440.3</v>
      </c>
      <c r="J2201" s="139">
        <v>5440.3</v>
      </c>
      <c r="K2201" s="139">
        <v>5440.3</v>
      </c>
      <c r="L2201" s="25">
        <v>228</v>
      </c>
      <c r="M2201" s="139">
        <f t="shared" si="472"/>
        <v>6008618</v>
      </c>
      <c r="N2201" s="135"/>
      <c r="O2201" s="135"/>
      <c r="P2201" s="135"/>
      <c r="Q2201" s="137">
        <f t="shared" si="473"/>
        <v>6008618</v>
      </c>
      <c r="R2201" s="139"/>
      <c r="S2201" s="25"/>
      <c r="T2201" s="139"/>
      <c r="U2201" s="139">
        <v>1694</v>
      </c>
      <c r="V2201" s="139">
        <f>U2201*3547</f>
        <v>6008618</v>
      </c>
      <c r="W2201" s="139"/>
      <c r="X2201" s="139"/>
      <c r="Y2201" s="139"/>
      <c r="Z2201" s="139"/>
      <c r="AA2201" s="139"/>
      <c r="AB2201" s="139"/>
      <c r="AC2201" s="137"/>
      <c r="AD2201" s="137"/>
      <c r="AE2201" s="137"/>
      <c r="AF2201" s="139"/>
      <c r="AG2201" s="337">
        <v>2025</v>
      </c>
      <c r="AH2201" s="126"/>
      <c r="AI2201" s="126"/>
      <c r="AJ2201" s="134">
        <f t="shared" ref="AJ2201:AJ2264" si="474">MAX(AJ2197:AJ2200)+1</f>
        <v>2100</v>
      </c>
      <c r="AK2201" s="35" t="s">
        <v>153</v>
      </c>
      <c r="AL2201" s="134" t="str">
        <f t="shared" ref="AL2201:AL2264" si="475">CONCATENATE(AJ2201,AK2201)</f>
        <v>2100.</v>
      </c>
      <c r="AM2201" s="149"/>
      <c r="AN2201" s="296"/>
      <c r="AO2201" s="193"/>
    </row>
    <row r="2202" spans="1:41" ht="22.5" hidden="1" customHeight="1" x14ac:dyDescent="0.25">
      <c r="A2202" s="68" t="s">
        <v>5284</v>
      </c>
      <c r="B2202" s="25">
        <v>3998</v>
      </c>
      <c r="C2202" s="36" t="s">
        <v>794</v>
      </c>
      <c r="D2202" s="25">
        <v>1976</v>
      </c>
      <c r="E2202" s="68" t="s">
        <v>2932</v>
      </c>
      <c r="F2202" s="68" t="s">
        <v>2934</v>
      </c>
      <c r="G2202" s="25">
        <v>2</v>
      </c>
      <c r="H2202" s="25">
        <v>3</v>
      </c>
      <c r="I2202" s="139">
        <v>997.03</v>
      </c>
      <c r="J2202" s="137">
        <v>913.9</v>
      </c>
      <c r="K2202" s="139">
        <v>913.9</v>
      </c>
      <c r="L2202" s="25">
        <v>32</v>
      </c>
      <c r="M2202" s="139">
        <f t="shared" si="472"/>
        <v>1405106</v>
      </c>
      <c r="N2202" s="135"/>
      <c r="O2202" s="135"/>
      <c r="P2202" s="135"/>
      <c r="Q2202" s="137">
        <f t="shared" si="473"/>
        <v>1405106</v>
      </c>
      <c r="R2202" s="139">
        <v>1405106</v>
      </c>
      <c r="S2202" s="25"/>
      <c r="T2202" s="139"/>
      <c r="U2202" s="139"/>
      <c r="V2202" s="139"/>
      <c r="W2202" s="139"/>
      <c r="X2202" s="139"/>
      <c r="Y2202" s="139"/>
      <c r="Z2202" s="139"/>
      <c r="AA2202" s="139"/>
      <c r="AB2202" s="139"/>
      <c r="AC2202" s="137"/>
      <c r="AD2202" s="137"/>
      <c r="AE2202" s="139"/>
      <c r="AF2202" s="139"/>
      <c r="AG2202" s="337">
        <v>2025</v>
      </c>
      <c r="AH2202" s="141" t="s">
        <v>3050</v>
      </c>
      <c r="AI2202" s="141"/>
      <c r="AJ2202" s="134">
        <f t="shared" si="474"/>
        <v>2101</v>
      </c>
      <c r="AK2202" s="35" t="s">
        <v>153</v>
      </c>
      <c r="AL2202" s="134" t="str">
        <f t="shared" si="475"/>
        <v>2101.</v>
      </c>
      <c r="AM2202" s="149"/>
      <c r="AN2202" s="296"/>
      <c r="AO2202" s="193"/>
    </row>
    <row r="2203" spans="1:41" ht="22.5" hidden="1" customHeight="1" x14ac:dyDescent="0.25">
      <c r="A2203" s="68" t="s">
        <v>5285</v>
      </c>
      <c r="B2203" s="25">
        <v>3999</v>
      </c>
      <c r="C2203" s="36" t="s">
        <v>1544</v>
      </c>
      <c r="D2203" s="25">
        <v>1974</v>
      </c>
      <c r="E2203" s="108" t="s">
        <v>2932</v>
      </c>
      <c r="F2203" s="68" t="s">
        <v>2933</v>
      </c>
      <c r="G2203" s="25">
        <v>5</v>
      </c>
      <c r="H2203" s="25">
        <v>4</v>
      </c>
      <c r="I2203" s="139">
        <v>3681.6</v>
      </c>
      <c r="J2203" s="139">
        <v>3386.8</v>
      </c>
      <c r="K2203" s="139">
        <v>3386.8</v>
      </c>
      <c r="L2203" s="25">
        <v>157</v>
      </c>
      <c r="M2203" s="139">
        <f t="shared" si="472"/>
        <v>961888.2</v>
      </c>
      <c r="N2203" s="139"/>
      <c r="O2203" s="139"/>
      <c r="P2203" s="139"/>
      <c r="Q2203" s="137">
        <f t="shared" si="473"/>
        <v>961888.2</v>
      </c>
      <c r="R2203" s="139">
        <v>961888.2</v>
      </c>
      <c r="S2203" s="25"/>
      <c r="T2203" s="139"/>
      <c r="U2203" s="139"/>
      <c r="V2203" s="139"/>
      <c r="W2203" s="139"/>
      <c r="X2203" s="139"/>
      <c r="Y2203" s="139"/>
      <c r="Z2203" s="139"/>
      <c r="AA2203" s="139"/>
      <c r="AB2203" s="139"/>
      <c r="AC2203" s="139"/>
      <c r="AD2203" s="139"/>
      <c r="AE2203" s="139"/>
      <c r="AF2203" s="139"/>
      <c r="AG2203" s="337">
        <v>2025</v>
      </c>
      <c r="AH2203" s="126" t="s">
        <v>3049</v>
      </c>
      <c r="AI2203" s="126"/>
      <c r="AJ2203" s="134">
        <f t="shared" si="474"/>
        <v>2102</v>
      </c>
      <c r="AK2203" s="35" t="s">
        <v>153</v>
      </c>
      <c r="AL2203" s="134" t="str">
        <f t="shared" si="475"/>
        <v>2102.</v>
      </c>
      <c r="AM2203" s="149"/>
      <c r="AO2203" s="193"/>
    </row>
    <row r="2204" spans="1:41" ht="22.5" hidden="1" customHeight="1" x14ac:dyDescent="0.25">
      <c r="A2204" s="68" t="s">
        <v>5286</v>
      </c>
      <c r="B2204" s="25">
        <v>4000</v>
      </c>
      <c r="C2204" s="36" t="s">
        <v>1545</v>
      </c>
      <c r="D2204" s="25">
        <v>1976</v>
      </c>
      <c r="E2204" s="108" t="s">
        <v>2932</v>
      </c>
      <c r="F2204" s="68" t="s">
        <v>2933</v>
      </c>
      <c r="G2204" s="25">
        <v>5</v>
      </c>
      <c r="H2204" s="25">
        <v>4</v>
      </c>
      <c r="I2204" s="139">
        <v>3647.7</v>
      </c>
      <c r="J2204" s="139">
        <v>3194.9</v>
      </c>
      <c r="K2204" s="139">
        <v>3194.9</v>
      </c>
      <c r="L2204" s="25">
        <v>139</v>
      </c>
      <c r="M2204" s="139">
        <f t="shared" si="472"/>
        <v>979758</v>
      </c>
      <c r="N2204" s="139"/>
      <c r="O2204" s="139"/>
      <c r="P2204" s="139"/>
      <c r="Q2204" s="137">
        <f t="shared" si="473"/>
        <v>979758</v>
      </c>
      <c r="R2204" s="139">
        <v>979758</v>
      </c>
      <c r="S2204" s="25"/>
      <c r="T2204" s="139"/>
      <c r="U2204" s="139"/>
      <c r="V2204" s="139"/>
      <c r="W2204" s="139"/>
      <c r="X2204" s="139"/>
      <c r="Y2204" s="139"/>
      <c r="Z2204" s="139"/>
      <c r="AA2204" s="139"/>
      <c r="AB2204" s="139"/>
      <c r="AC2204" s="139"/>
      <c r="AD2204" s="139"/>
      <c r="AE2204" s="139"/>
      <c r="AF2204" s="139"/>
      <c r="AG2204" s="337">
        <v>2025</v>
      </c>
      <c r="AH2204" s="126" t="s">
        <v>3049</v>
      </c>
      <c r="AI2204" s="126"/>
      <c r="AJ2204" s="134">
        <f t="shared" si="474"/>
        <v>2103</v>
      </c>
      <c r="AK2204" s="35" t="s">
        <v>153</v>
      </c>
      <c r="AL2204" s="134" t="str">
        <f t="shared" si="475"/>
        <v>2103.</v>
      </c>
      <c r="AM2204" s="149"/>
      <c r="AO2204" s="193"/>
    </row>
    <row r="2205" spans="1:41" ht="22.5" hidden="1" customHeight="1" x14ac:dyDescent="0.25">
      <c r="A2205" s="68" t="s">
        <v>5287</v>
      </c>
      <c r="B2205" s="25">
        <v>4004</v>
      </c>
      <c r="C2205" s="36" t="s">
        <v>1547</v>
      </c>
      <c r="D2205" s="25">
        <v>1987</v>
      </c>
      <c r="E2205" s="68" t="s">
        <v>2932</v>
      </c>
      <c r="F2205" s="68" t="s">
        <v>2933</v>
      </c>
      <c r="G2205" s="25">
        <v>2</v>
      </c>
      <c r="H2205" s="25">
        <v>2</v>
      </c>
      <c r="I2205" s="139">
        <v>983.7</v>
      </c>
      <c r="J2205" s="139">
        <v>546.70000000000005</v>
      </c>
      <c r="K2205" s="139">
        <v>546.70000000000005</v>
      </c>
      <c r="L2205" s="25">
        <v>16</v>
      </c>
      <c r="M2205" s="139">
        <f>R2205+T2205+V2205+X2205+Z2205+AB2205+AE2205+AF2205</f>
        <v>1505679.6</v>
      </c>
      <c r="N2205" s="139"/>
      <c r="O2205" s="139"/>
      <c r="P2205" s="139"/>
      <c r="Q2205" s="137">
        <f>M2205</f>
        <v>1505679.6</v>
      </c>
      <c r="R2205" s="139">
        <v>147888</v>
      </c>
      <c r="S2205" s="25"/>
      <c r="T2205" s="139"/>
      <c r="U2205" s="139">
        <v>382.8</v>
      </c>
      <c r="V2205" s="139">
        <f>U2205*3547</f>
        <v>1357791.6</v>
      </c>
      <c r="W2205" s="139"/>
      <c r="X2205" s="139"/>
      <c r="Y2205" s="139"/>
      <c r="Z2205" s="139"/>
      <c r="AA2205" s="139"/>
      <c r="AB2205" s="139"/>
      <c r="AC2205" s="139"/>
      <c r="AD2205" s="139"/>
      <c r="AE2205" s="139"/>
      <c r="AF2205" s="139"/>
      <c r="AG2205" s="337">
        <v>2025</v>
      </c>
      <c r="AH2205" s="126" t="s">
        <v>3049</v>
      </c>
      <c r="AI2205" s="126"/>
      <c r="AJ2205" s="134">
        <f t="shared" si="474"/>
        <v>2104</v>
      </c>
      <c r="AK2205" s="35" t="s">
        <v>153</v>
      </c>
      <c r="AL2205" s="134" t="str">
        <f t="shared" si="475"/>
        <v>2104.</v>
      </c>
      <c r="AM2205" s="149"/>
      <c r="AO2205" s="193"/>
    </row>
    <row r="2206" spans="1:41" ht="22.5" hidden="1" customHeight="1" x14ac:dyDescent="0.25">
      <c r="A2206" s="68" t="s">
        <v>5288</v>
      </c>
      <c r="B2206" s="25">
        <v>5554</v>
      </c>
      <c r="C2206" s="36" t="s">
        <v>1548</v>
      </c>
      <c r="D2206" s="25">
        <v>1962</v>
      </c>
      <c r="E2206" s="108" t="s">
        <v>2932</v>
      </c>
      <c r="F2206" s="68" t="s">
        <v>2934</v>
      </c>
      <c r="G2206" s="25">
        <v>2</v>
      </c>
      <c r="H2206" s="25">
        <v>1</v>
      </c>
      <c r="I2206" s="139">
        <v>326</v>
      </c>
      <c r="J2206" s="139">
        <v>326</v>
      </c>
      <c r="K2206" s="139">
        <v>255.6</v>
      </c>
      <c r="L2206" s="25">
        <v>14</v>
      </c>
      <c r="M2206" s="139">
        <f>R2206+T2206+V2206+X2206+Z2206+AB2206+AE2206+AF2206</f>
        <v>1685315</v>
      </c>
      <c r="N2206" s="139"/>
      <c r="O2206" s="139"/>
      <c r="P2206" s="139"/>
      <c r="Q2206" s="137">
        <f>M2206</f>
        <v>1685315</v>
      </c>
      <c r="R2206" s="139">
        <v>1685315</v>
      </c>
      <c r="S2206" s="25"/>
      <c r="T2206" s="139"/>
      <c r="U2206" s="139"/>
      <c r="V2206" s="139"/>
      <c r="W2206" s="139"/>
      <c r="X2206" s="139"/>
      <c r="Y2206" s="139"/>
      <c r="Z2206" s="139"/>
      <c r="AA2206" s="139"/>
      <c r="AB2206" s="139"/>
      <c r="AC2206" s="139"/>
      <c r="AD2206" s="139"/>
      <c r="AE2206" s="139"/>
      <c r="AF2206" s="139"/>
      <c r="AG2206" s="337">
        <v>2025</v>
      </c>
      <c r="AH2206" s="126" t="s">
        <v>3050</v>
      </c>
      <c r="AI2206" s="126"/>
      <c r="AJ2206" s="134">
        <f t="shared" si="474"/>
        <v>2105</v>
      </c>
      <c r="AK2206" s="35" t="s">
        <v>153</v>
      </c>
      <c r="AL2206" s="134" t="str">
        <f t="shared" si="475"/>
        <v>2105.</v>
      </c>
      <c r="AM2206" s="149"/>
      <c r="AO2206" s="193"/>
    </row>
    <row r="2207" spans="1:41" ht="22.5" hidden="1" customHeight="1" x14ac:dyDescent="0.25">
      <c r="A2207" s="68" t="s">
        <v>5289</v>
      </c>
      <c r="B2207" s="25">
        <v>5700</v>
      </c>
      <c r="C2207" s="36" t="s">
        <v>1549</v>
      </c>
      <c r="D2207" s="25">
        <v>2008</v>
      </c>
      <c r="E2207" s="68" t="s">
        <v>2932</v>
      </c>
      <c r="F2207" s="68" t="s">
        <v>2934</v>
      </c>
      <c r="G2207" s="25">
        <v>6</v>
      </c>
      <c r="H2207" s="25">
        <v>4</v>
      </c>
      <c r="I2207" s="137">
        <v>2957</v>
      </c>
      <c r="J2207" s="137">
        <v>2796</v>
      </c>
      <c r="K2207" s="137">
        <v>2796</v>
      </c>
      <c r="L2207" s="30">
        <v>174</v>
      </c>
      <c r="M2207" s="139">
        <f>R2207+T2207+V2207+X2207+Z2207+AB2207+AE2207+AF2207</f>
        <v>18807500</v>
      </c>
      <c r="N2207" s="139"/>
      <c r="O2207" s="139"/>
      <c r="P2207" s="139"/>
      <c r="Q2207" s="137">
        <f>M2207</f>
        <v>18807500</v>
      </c>
      <c r="R2207" s="139"/>
      <c r="S2207" s="25"/>
      <c r="T2207" s="139"/>
      <c r="U2207" s="139">
        <v>2500</v>
      </c>
      <c r="V2207" s="139">
        <f>U2207*7523</f>
        <v>18807500</v>
      </c>
      <c r="W2207" s="139"/>
      <c r="X2207" s="139"/>
      <c r="Y2207" s="139"/>
      <c r="Z2207" s="139"/>
      <c r="AA2207" s="139"/>
      <c r="AB2207" s="139"/>
      <c r="AC2207" s="139"/>
      <c r="AD2207" s="139"/>
      <c r="AE2207" s="139"/>
      <c r="AF2207" s="139"/>
      <c r="AG2207" s="337">
        <v>2025</v>
      </c>
      <c r="AH2207" s="126"/>
      <c r="AI2207" s="126"/>
      <c r="AJ2207" s="134">
        <f t="shared" si="474"/>
        <v>2106</v>
      </c>
      <c r="AK2207" s="35" t="s">
        <v>153</v>
      </c>
      <c r="AL2207" s="134" t="str">
        <f t="shared" si="475"/>
        <v>2106.</v>
      </c>
      <c r="AM2207" s="149"/>
      <c r="AO2207" s="193"/>
    </row>
    <row r="2208" spans="1:41" ht="22.5" hidden="1" customHeight="1" x14ac:dyDescent="0.25">
      <c r="A2208" s="68" t="s">
        <v>5290</v>
      </c>
      <c r="B2208" s="25">
        <v>5703</v>
      </c>
      <c r="C2208" s="36" t="s">
        <v>1550</v>
      </c>
      <c r="D2208" s="25">
        <v>1958</v>
      </c>
      <c r="E2208" s="68" t="s">
        <v>2932</v>
      </c>
      <c r="F2208" s="68" t="s">
        <v>2934</v>
      </c>
      <c r="G2208" s="25">
        <v>2</v>
      </c>
      <c r="H2208" s="25">
        <v>2</v>
      </c>
      <c r="I2208" s="137">
        <v>799.4</v>
      </c>
      <c r="J2208" s="137">
        <v>703.5</v>
      </c>
      <c r="K2208" s="137">
        <v>703.5</v>
      </c>
      <c r="L2208" s="30">
        <v>36</v>
      </c>
      <c r="M2208" s="139">
        <f>R2208+T2208+V2208+X2208+Z2208+AB2208+AE2208+AF2208</f>
        <v>227545</v>
      </c>
      <c r="N2208" s="139"/>
      <c r="O2208" s="139"/>
      <c r="P2208" s="139"/>
      <c r="Q2208" s="137">
        <f>M2208</f>
        <v>227545</v>
      </c>
      <c r="R2208" s="139"/>
      <c r="S2208" s="25"/>
      <c r="T2208" s="139"/>
      <c r="U2208" s="139"/>
      <c r="V2208" s="139"/>
      <c r="W2208" s="139"/>
      <c r="X2208" s="139"/>
      <c r="Y2208" s="139"/>
      <c r="Z2208" s="139"/>
      <c r="AA2208" s="139">
        <v>85</v>
      </c>
      <c r="AB2208" s="139">
        <f>AA2208*2677</f>
        <v>227545</v>
      </c>
      <c r="AC2208" s="139"/>
      <c r="AD2208" s="139"/>
      <c r="AE2208" s="139"/>
      <c r="AF2208" s="139"/>
      <c r="AG2208" s="337">
        <v>2025</v>
      </c>
      <c r="AH2208" s="126"/>
      <c r="AI2208" s="126"/>
      <c r="AJ2208" s="134">
        <f t="shared" si="474"/>
        <v>2107</v>
      </c>
      <c r="AK2208" s="35" t="s">
        <v>153</v>
      </c>
      <c r="AL2208" s="134" t="str">
        <f t="shared" si="475"/>
        <v>2107.</v>
      </c>
      <c r="AM2208" s="149"/>
      <c r="AO2208" s="193"/>
    </row>
    <row r="2209" spans="1:41" ht="22.5" hidden="1" customHeight="1" x14ac:dyDescent="0.25">
      <c r="A2209" s="68" t="s">
        <v>5291</v>
      </c>
      <c r="B2209" s="25">
        <v>5705</v>
      </c>
      <c r="C2209" s="36" t="s">
        <v>1552</v>
      </c>
      <c r="D2209" s="25">
        <v>2011</v>
      </c>
      <c r="E2209" s="68" t="s">
        <v>2932</v>
      </c>
      <c r="F2209" s="68" t="s">
        <v>2934</v>
      </c>
      <c r="G2209" s="25">
        <v>5</v>
      </c>
      <c r="H2209" s="25">
        <v>4</v>
      </c>
      <c r="I2209" s="137">
        <v>3621.8</v>
      </c>
      <c r="J2209" s="137">
        <v>3428</v>
      </c>
      <c r="K2209" s="137">
        <v>3428</v>
      </c>
      <c r="L2209" s="30">
        <v>234</v>
      </c>
      <c r="M2209" s="139">
        <f>R2209+T2209+V2209+X2209+Z2209+AB2209+AE2209+AF2209</f>
        <v>717436</v>
      </c>
      <c r="N2209" s="135"/>
      <c r="O2209" s="135"/>
      <c r="P2209" s="135"/>
      <c r="Q2209" s="137">
        <f>M2209</f>
        <v>717436</v>
      </c>
      <c r="R2209" s="139"/>
      <c r="S2209" s="25"/>
      <c r="T2209" s="139"/>
      <c r="U2209" s="139"/>
      <c r="V2209" s="139"/>
      <c r="W2209" s="139"/>
      <c r="X2209" s="139"/>
      <c r="Y2209" s="139"/>
      <c r="Z2209" s="139"/>
      <c r="AA2209" s="139">
        <v>268</v>
      </c>
      <c r="AB2209" s="139">
        <f>AA2209*2677</f>
        <v>717436</v>
      </c>
      <c r="AC2209" s="137"/>
      <c r="AD2209" s="137"/>
      <c r="AE2209" s="137"/>
      <c r="AF2209" s="139"/>
      <c r="AG2209" s="337">
        <v>2025</v>
      </c>
      <c r="AH2209" s="126"/>
      <c r="AI2209" s="126"/>
      <c r="AJ2209" s="134">
        <f t="shared" si="474"/>
        <v>2108</v>
      </c>
      <c r="AK2209" s="35" t="s">
        <v>153</v>
      </c>
      <c r="AL2209" s="134" t="str">
        <f t="shared" si="475"/>
        <v>2108.</v>
      </c>
      <c r="AM2209" s="149"/>
      <c r="AN2209" s="296"/>
      <c r="AO2209" s="193"/>
    </row>
    <row r="2210" spans="1:41" ht="22.5" hidden="1" customHeight="1" x14ac:dyDescent="0.25">
      <c r="A2210" s="68" t="s">
        <v>5292</v>
      </c>
      <c r="B2210" s="25">
        <v>3795</v>
      </c>
      <c r="C2210" s="36" t="s">
        <v>795</v>
      </c>
      <c r="D2210" s="25">
        <v>1970</v>
      </c>
      <c r="E2210" s="68" t="s">
        <v>2932</v>
      </c>
      <c r="F2210" s="68" t="s">
        <v>2934</v>
      </c>
      <c r="G2210" s="25">
        <v>2</v>
      </c>
      <c r="H2210" s="25">
        <v>1</v>
      </c>
      <c r="I2210" s="139">
        <v>325.39999999999998</v>
      </c>
      <c r="J2210" s="137">
        <v>262.2</v>
      </c>
      <c r="K2210" s="139">
        <v>262.2</v>
      </c>
      <c r="L2210" s="25">
        <v>16</v>
      </c>
      <c r="M2210" s="139">
        <f t="shared" ref="M2210:M2216" si="476">R2210+T2210+V2210+X2210+Z2210+AB2210+AE2210+AF2210</f>
        <v>2353946.6999999997</v>
      </c>
      <c r="N2210" s="135"/>
      <c r="O2210" s="135"/>
      <c r="P2210" s="135"/>
      <c r="Q2210" s="137">
        <f t="shared" ref="Q2210:Q2216" si="477">M2210</f>
        <v>2353946.6999999997</v>
      </c>
      <c r="R2210" s="139"/>
      <c r="S2210" s="25"/>
      <c r="T2210" s="139"/>
      <c r="U2210" s="139">
        <v>312.89999999999998</v>
      </c>
      <c r="V2210" s="139">
        <f>U2210*7523</f>
        <v>2353946.6999999997</v>
      </c>
      <c r="W2210" s="139"/>
      <c r="X2210" s="139"/>
      <c r="Y2210" s="139"/>
      <c r="Z2210" s="139"/>
      <c r="AA2210" s="139"/>
      <c r="AB2210" s="139"/>
      <c r="AC2210" s="137"/>
      <c r="AD2210" s="137"/>
      <c r="AE2210" s="139"/>
      <c r="AF2210" s="139"/>
      <c r="AG2210" s="337">
        <v>2025</v>
      </c>
      <c r="AH2210" s="126"/>
      <c r="AI2210" s="126"/>
      <c r="AJ2210" s="134">
        <f t="shared" si="474"/>
        <v>2109</v>
      </c>
      <c r="AK2210" s="35" t="s">
        <v>153</v>
      </c>
      <c r="AL2210" s="134" t="str">
        <f t="shared" si="475"/>
        <v>2109.</v>
      </c>
      <c r="AM2210" s="149"/>
      <c r="AN2210" s="296"/>
      <c r="AO2210" s="193"/>
    </row>
    <row r="2211" spans="1:41" ht="22.5" hidden="1" customHeight="1" x14ac:dyDescent="0.25">
      <c r="A2211" s="68" t="s">
        <v>5293</v>
      </c>
      <c r="B2211" s="25">
        <v>3800</v>
      </c>
      <c r="C2211" s="36" t="s">
        <v>1516</v>
      </c>
      <c r="D2211" s="25">
        <v>1969</v>
      </c>
      <c r="E2211" s="68" t="s">
        <v>2932</v>
      </c>
      <c r="F2211" s="68" t="s">
        <v>2934</v>
      </c>
      <c r="G2211" s="25">
        <v>2</v>
      </c>
      <c r="H2211" s="25">
        <v>1</v>
      </c>
      <c r="I2211" s="139">
        <v>406.8</v>
      </c>
      <c r="J2211" s="139">
        <v>358.2</v>
      </c>
      <c r="K2211" s="139">
        <v>358.2</v>
      </c>
      <c r="L2211" s="25">
        <v>11</v>
      </c>
      <c r="M2211" s="139">
        <f t="shared" si="476"/>
        <v>2903878</v>
      </c>
      <c r="N2211" s="139"/>
      <c r="O2211" s="139"/>
      <c r="P2211" s="139"/>
      <c r="Q2211" s="137">
        <f t="shared" si="477"/>
        <v>2903878</v>
      </c>
      <c r="R2211" s="139"/>
      <c r="S2211" s="25"/>
      <c r="T2211" s="139"/>
      <c r="U2211" s="139">
        <v>386</v>
      </c>
      <c r="V2211" s="139">
        <f>U2211*7523</f>
        <v>2903878</v>
      </c>
      <c r="W2211" s="139"/>
      <c r="X2211" s="139"/>
      <c r="Y2211" s="139"/>
      <c r="Z2211" s="139"/>
      <c r="AA2211" s="139"/>
      <c r="AB2211" s="139"/>
      <c r="AC2211" s="139"/>
      <c r="AD2211" s="139"/>
      <c r="AE2211" s="139"/>
      <c r="AF2211" s="139"/>
      <c r="AG2211" s="337">
        <v>2025</v>
      </c>
      <c r="AH2211" s="126"/>
      <c r="AI2211" s="126"/>
      <c r="AJ2211" s="134">
        <f t="shared" si="474"/>
        <v>2110</v>
      </c>
      <c r="AK2211" s="35" t="s">
        <v>153</v>
      </c>
      <c r="AL2211" s="134" t="str">
        <f t="shared" si="475"/>
        <v>2110.</v>
      </c>
      <c r="AM2211" s="149"/>
      <c r="AO2211" s="193"/>
    </row>
    <row r="2212" spans="1:41" ht="22.5" hidden="1" customHeight="1" x14ac:dyDescent="0.25">
      <c r="A2212" s="68" t="s">
        <v>5294</v>
      </c>
      <c r="B2212" s="25">
        <v>3807</v>
      </c>
      <c r="C2212" s="36" t="s">
        <v>1519</v>
      </c>
      <c r="D2212" s="25">
        <v>1972</v>
      </c>
      <c r="E2212" s="108" t="s">
        <v>2932</v>
      </c>
      <c r="F2212" s="68" t="s">
        <v>2933</v>
      </c>
      <c r="G2212" s="25">
        <v>2</v>
      </c>
      <c r="H2212" s="25">
        <v>2</v>
      </c>
      <c r="I2212" s="139">
        <v>814.5</v>
      </c>
      <c r="J2212" s="139">
        <v>755.5</v>
      </c>
      <c r="K2212" s="139">
        <v>755.5</v>
      </c>
      <c r="L2212" s="25">
        <v>32</v>
      </c>
      <c r="M2212" s="139">
        <f t="shared" si="476"/>
        <v>563040</v>
      </c>
      <c r="N2212" s="139"/>
      <c r="O2212" s="139"/>
      <c r="P2212" s="139"/>
      <c r="Q2212" s="137">
        <f t="shared" si="477"/>
        <v>563040</v>
      </c>
      <c r="R2212" s="139">
        <v>563040</v>
      </c>
      <c r="S2212" s="25"/>
      <c r="T2212" s="139"/>
      <c r="U2212" s="139"/>
      <c r="V2212" s="139"/>
      <c r="W2212" s="139"/>
      <c r="X2212" s="139"/>
      <c r="Y2212" s="139"/>
      <c r="Z2212" s="139"/>
      <c r="AA2212" s="139"/>
      <c r="AB2212" s="139"/>
      <c r="AC2212" s="137"/>
      <c r="AD2212" s="137"/>
      <c r="AE2212" s="139"/>
      <c r="AF2212" s="139"/>
      <c r="AG2212" s="337">
        <v>2025</v>
      </c>
      <c r="AH2212" s="141" t="s">
        <v>3052</v>
      </c>
      <c r="AI2212" s="141"/>
      <c r="AJ2212" s="134">
        <f t="shared" si="474"/>
        <v>2111</v>
      </c>
      <c r="AK2212" s="35" t="s">
        <v>153</v>
      </c>
      <c r="AL2212" s="134" t="str">
        <f t="shared" si="475"/>
        <v>2111.</v>
      </c>
      <c r="AM2212" s="149"/>
      <c r="AN2212" s="296"/>
      <c r="AO2212" s="193"/>
    </row>
    <row r="2213" spans="1:41" ht="22.5" hidden="1" customHeight="1" x14ac:dyDescent="0.25">
      <c r="A2213" s="68" t="s">
        <v>5295</v>
      </c>
      <c r="B2213" s="25">
        <v>3815</v>
      </c>
      <c r="C2213" s="36" t="s">
        <v>797</v>
      </c>
      <c r="D2213" s="25">
        <v>1959</v>
      </c>
      <c r="E2213" s="68" t="s">
        <v>2932</v>
      </c>
      <c r="F2213" s="68" t="s">
        <v>2934</v>
      </c>
      <c r="G2213" s="25">
        <v>2</v>
      </c>
      <c r="H2213" s="25">
        <v>3</v>
      </c>
      <c r="I2213" s="139">
        <v>831.8</v>
      </c>
      <c r="J2213" s="137">
        <v>533.4</v>
      </c>
      <c r="K2213" s="139">
        <v>533.4</v>
      </c>
      <c r="L2213" s="25">
        <v>13</v>
      </c>
      <c r="M2213" s="139">
        <f t="shared" si="476"/>
        <v>4212880</v>
      </c>
      <c r="N2213" s="135"/>
      <c r="O2213" s="135"/>
      <c r="P2213" s="135"/>
      <c r="Q2213" s="137">
        <f t="shared" si="477"/>
        <v>4212880</v>
      </c>
      <c r="R2213" s="139"/>
      <c r="S2213" s="25"/>
      <c r="T2213" s="139"/>
      <c r="U2213" s="139">
        <v>560</v>
      </c>
      <c r="V2213" s="139">
        <f>U2213*7523</f>
        <v>4212880</v>
      </c>
      <c r="W2213" s="139"/>
      <c r="X2213" s="139"/>
      <c r="Y2213" s="139"/>
      <c r="Z2213" s="139"/>
      <c r="AA2213" s="139"/>
      <c r="AB2213" s="139"/>
      <c r="AC2213" s="137"/>
      <c r="AD2213" s="137"/>
      <c r="AE2213" s="139"/>
      <c r="AF2213" s="139"/>
      <c r="AG2213" s="337">
        <v>2025</v>
      </c>
      <c r="AH2213" s="126"/>
      <c r="AI2213" s="126"/>
      <c r="AJ2213" s="134">
        <f t="shared" si="474"/>
        <v>2112</v>
      </c>
      <c r="AK2213" s="35" t="s">
        <v>153</v>
      </c>
      <c r="AL2213" s="134" t="str">
        <f t="shared" si="475"/>
        <v>2112.</v>
      </c>
      <c r="AM2213" s="149"/>
      <c r="AN2213" s="296"/>
      <c r="AO2213" s="193"/>
    </row>
    <row r="2214" spans="1:41" ht="22.5" hidden="1" customHeight="1" x14ac:dyDescent="0.25">
      <c r="A2214" s="68" t="s">
        <v>5296</v>
      </c>
      <c r="B2214" s="25">
        <v>3839</v>
      </c>
      <c r="C2214" s="36" t="s">
        <v>1525</v>
      </c>
      <c r="D2214" s="25">
        <v>1997</v>
      </c>
      <c r="E2214" s="68" t="s">
        <v>2932</v>
      </c>
      <c r="F2214" s="68" t="s">
        <v>2934</v>
      </c>
      <c r="G2214" s="25">
        <v>5</v>
      </c>
      <c r="H2214" s="25">
        <v>6</v>
      </c>
      <c r="I2214" s="139">
        <v>3950.4</v>
      </c>
      <c r="J2214" s="139">
        <v>3545.1</v>
      </c>
      <c r="K2214" s="139">
        <v>3545.1</v>
      </c>
      <c r="L2214" s="25">
        <v>160</v>
      </c>
      <c r="M2214" s="139">
        <f t="shared" si="476"/>
        <v>3607299</v>
      </c>
      <c r="N2214" s="139"/>
      <c r="O2214" s="139"/>
      <c r="P2214" s="139"/>
      <c r="Q2214" s="137">
        <f t="shared" si="477"/>
        <v>3607299</v>
      </c>
      <c r="R2214" s="139"/>
      <c r="S2214" s="25"/>
      <c r="T2214" s="139"/>
      <c r="U2214" s="139">
        <v>1017</v>
      </c>
      <c r="V2214" s="139">
        <f>U2214*3547</f>
        <v>3607299</v>
      </c>
      <c r="W2214" s="139"/>
      <c r="X2214" s="139"/>
      <c r="Y2214" s="139"/>
      <c r="Z2214" s="139"/>
      <c r="AA2214" s="139"/>
      <c r="AB2214" s="139"/>
      <c r="AC2214" s="139"/>
      <c r="AD2214" s="139"/>
      <c r="AE2214" s="139"/>
      <c r="AF2214" s="139"/>
      <c r="AG2214" s="337">
        <v>2025</v>
      </c>
      <c r="AH2214" s="126"/>
      <c r="AI2214" s="126"/>
      <c r="AJ2214" s="134">
        <f t="shared" si="474"/>
        <v>2113</v>
      </c>
      <c r="AK2214" s="35" t="s">
        <v>153</v>
      </c>
      <c r="AL2214" s="134" t="str">
        <f t="shared" si="475"/>
        <v>2113.</v>
      </c>
      <c r="AM2214" s="149"/>
      <c r="AO2214" s="193"/>
    </row>
    <row r="2215" spans="1:41" ht="22.5" hidden="1" customHeight="1" x14ac:dyDescent="0.25">
      <c r="A2215" s="68" t="s">
        <v>5297</v>
      </c>
      <c r="B2215" s="25">
        <v>3851</v>
      </c>
      <c r="C2215" s="36" t="s">
        <v>1526</v>
      </c>
      <c r="D2215" s="25">
        <v>2000</v>
      </c>
      <c r="E2215" s="68" t="s">
        <v>2932</v>
      </c>
      <c r="F2215" s="68" t="s">
        <v>2933</v>
      </c>
      <c r="G2215" s="25">
        <v>5</v>
      </c>
      <c r="H2215" s="25">
        <v>3</v>
      </c>
      <c r="I2215" s="139">
        <v>3246.8</v>
      </c>
      <c r="J2215" s="139">
        <v>3246.8</v>
      </c>
      <c r="K2215" s="139">
        <v>3246.8</v>
      </c>
      <c r="L2215" s="25">
        <v>125</v>
      </c>
      <c r="M2215" s="139">
        <f t="shared" si="476"/>
        <v>3094048.0999999996</v>
      </c>
      <c r="N2215" s="139"/>
      <c r="O2215" s="139"/>
      <c r="P2215" s="139"/>
      <c r="Q2215" s="137">
        <f t="shared" si="477"/>
        <v>3094048.0999999996</v>
      </c>
      <c r="R2215" s="139"/>
      <c r="S2215" s="25"/>
      <c r="T2215" s="139"/>
      <c r="U2215" s="139">
        <v>872.3</v>
      </c>
      <c r="V2215" s="139">
        <f>U2215*3547</f>
        <v>3094048.0999999996</v>
      </c>
      <c r="W2215" s="139"/>
      <c r="X2215" s="139"/>
      <c r="Y2215" s="139"/>
      <c r="Z2215" s="139"/>
      <c r="AA2215" s="139"/>
      <c r="AB2215" s="139"/>
      <c r="AC2215" s="137"/>
      <c r="AD2215" s="137"/>
      <c r="AE2215" s="139"/>
      <c r="AF2215" s="139"/>
      <c r="AG2215" s="337">
        <v>2025</v>
      </c>
      <c r="AH2215" s="126"/>
      <c r="AI2215" s="126"/>
      <c r="AJ2215" s="134">
        <f t="shared" si="474"/>
        <v>2114</v>
      </c>
      <c r="AK2215" s="35" t="s">
        <v>153</v>
      </c>
      <c r="AL2215" s="134" t="str">
        <f t="shared" si="475"/>
        <v>2114.</v>
      </c>
      <c r="AM2215" s="149"/>
      <c r="AN2215" s="296"/>
      <c r="AO2215" s="193"/>
    </row>
    <row r="2216" spans="1:41" ht="22.5" hidden="1" customHeight="1" x14ac:dyDescent="0.25">
      <c r="A2216" s="68" t="s">
        <v>5298</v>
      </c>
      <c r="B2216" s="25">
        <v>3852</v>
      </c>
      <c r="C2216" s="36" t="s">
        <v>943</v>
      </c>
      <c r="D2216" s="25">
        <v>1987</v>
      </c>
      <c r="E2216" s="68" t="s">
        <v>2932</v>
      </c>
      <c r="F2216" s="68" t="s">
        <v>2933</v>
      </c>
      <c r="G2216" s="25">
        <v>5</v>
      </c>
      <c r="H2216" s="25">
        <v>5</v>
      </c>
      <c r="I2216" s="139">
        <v>6272.7</v>
      </c>
      <c r="J2216" s="137">
        <v>5476.7</v>
      </c>
      <c r="K2216" s="139">
        <v>5476.7</v>
      </c>
      <c r="L2216" s="25">
        <v>239</v>
      </c>
      <c r="M2216" s="139">
        <f t="shared" si="476"/>
        <v>1663740</v>
      </c>
      <c r="N2216" s="139"/>
      <c r="O2216" s="139"/>
      <c r="P2216" s="139"/>
      <c r="Q2216" s="137">
        <f t="shared" si="477"/>
        <v>1663740</v>
      </c>
      <c r="R2216" s="139">
        <v>1663740</v>
      </c>
      <c r="S2216" s="25"/>
      <c r="T2216" s="139"/>
      <c r="U2216" s="139"/>
      <c r="V2216" s="139"/>
      <c r="W2216" s="139"/>
      <c r="X2216" s="139"/>
      <c r="Y2216" s="139"/>
      <c r="Z2216" s="139"/>
      <c r="AA2216" s="139"/>
      <c r="AB2216" s="139"/>
      <c r="AC2216" s="139"/>
      <c r="AD2216" s="139"/>
      <c r="AE2216" s="139"/>
      <c r="AF2216" s="139"/>
      <c r="AG2216" s="337">
        <v>2025</v>
      </c>
      <c r="AH2216" s="141" t="s">
        <v>3049</v>
      </c>
      <c r="AI2216" s="141"/>
      <c r="AJ2216" s="134">
        <f t="shared" si="474"/>
        <v>2115</v>
      </c>
      <c r="AK2216" s="35" t="s">
        <v>153</v>
      </c>
      <c r="AL2216" s="134" t="str">
        <f t="shared" si="475"/>
        <v>2115.</v>
      </c>
      <c r="AM2216" s="149"/>
      <c r="AN2216" s="296"/>
      <c r="AO2216" s="193"/>
    </row>
    <row r="2217" spans="1:41" ht="22.5" hidden="1" customHeight="1" x14ac:dyDescent="0.25">
      <c r="A2217" s="68" t="s">
        <v>5299</v>
      </c>
      <c r="B2217" s="25">
        <v>3865</v>
      </c>
      <c r="C2217" s="36" t="s">
        <v>940</v>
      </c>
      <c r="D2217" s="25">
        <v>1966</v>
      </c>
      <c r="E2217" s="108" t="s">
        <v>2932</v>
      </c>
      <c r="F2217" s="68" t="s">
        <v>2934</v>
      </c>
      <c r="G2217" s="25">
        <v>2</v>
      </c>
      <c r="H2217" s="25">
        <v>2</v>
      </c>
      <c r="I2217" s="139">
        <v>1169.0999999999999</v>
      </c>
      <c r="J2217" s="137">
        <v>667.1</v>
      </c>
      <c r="K2217" s="139">
        <v>667.1</v>
      </c>
      <c r="L2217" s="25">
        <v>38</v>
      </c>
      <c r="M2217" s="139">
        <f t="shared" ref="M2217:M2231" si="478">R2217+T2217+V2217+X2217+Z2217+AB2217+AE2217+AF2217</f>
        <v>4212880</v>
      </c>
      <c r="N2217" s="139"/>
      <c r="O2217" s="139"/>
      <c r="P2217" s="139"/>
      <c r="Q2217" s="137">
        <f t="shared" ref="Q2217:Q2231" si="479">M2217</f>
        <v>4212880</v>
      </c>
      <c r="R2217" s="139"/>
      <c r="S2217" s="25"/>
      <c r="T2217" s="139"/>
      <c r="U2217" s="139">
        <v>560</v>
      </c>
      <c r="V2217" s="139">
        <f>U2217*7523</f>
        <v>4212880</v>
      </c>
      <c r="W2217" s="139"/>
      <c r="X2217" s="139"/>
      <c r="Y2217" s="139"/>
      <c r="Z2217" s="139"/>
      <c r="AA2217" s="139"/>
      <c r="AB2217" s="139"/>
      <c r="AC2217" s="139"/>
      <c r="AD2217" s="139"/>
      <c r="AE2217" s="139"/>
      <c r="AF2217" s="139"/>
      <c r="AG2217" s="337">
        <v>2025</v>
      </c>
      <c r="AH2217" s="126"/>
      <c r="AI2217" s="126"/>
      <c r="AJ2217" s="134">
        <f t="shared" si="474"/>
        <v>2116</v>
      </c>
      <c r="AK2217" s="35" t="s">
        <v>153</v>
      </c>
      <c r="AL2217" s="134" t="str">
        <f t="shared" si="475"/>
        <v>2116.</v>
      </c>
      <c r="AM2217" s="149"/>
      <c r="AN2217" s="35"/>
      <c r="AO2217" s="193"/>
    </row>
    <row r="2218" spans="1:41" ht="22.5" hidden="1" customHeight="1" x14ac:dyDescent="0.25">
      <c r="A2218" s="68" t="s">
        <v>5300</v>
      </c>
      <c r="B2218" s="25">
        <v>3867</v>
      </c>
      <c r="C2218" s="36" t="s">
        <v>1169</v>
      </c>
      <c r="D2218" s="25">
        <v>1959</v>
      </c>
      <c r="E2218" s="68" t="s">
        <v>2932</v>
      </c>
      <c r="F2218" s="68" t="s">
        <v>2934</v>
      </c>
      <c r="G2218" s="25">
        <v>2</v>
      </c>
      <c r="H2218" s="25">
        <v>1</v>
      </c>
      <c r="I2218" s="139">
        <v>871.9</v>
      </c>
      <c r="J2218" s="137">
        <v>452.3</v>
      </c>
      <c r="K2218" s="139">
        <v>452.3</v>
      </c>
      <c r="L2218" s="25">
        <v>17</v>
      </c>
      <c r="M2218" s="139">
        <f t="shared" si="478"/>
        <v>3444781.6999999997</v>
      </c>
      <c r="N2218" s="135"/>
      <c r="O2218" s="135"/>
      <c r="P2218" s="135"/>
      <c r="Q2218" s="137">
        <f t="shared" si="479"/>
        <v>3444781.6999999997</v>
      </c>
      <c r="R2218" s="139"/>
      <c r="S2218" s="25"/>
      <c r="T2218" s="139"/>
      <c r="U2218" s="139">
        <v>457.9</v>
      </c>
      <c r="V2218" s="139">
        <f>U2218*7523</f>
        <v>3444781.6999999997</v>
      </c>
      <c r="W2218" s="139"/>
      <c r="X2218" s="139"/>
      <c r="Y2218" s="139"/>
      <c r="Z2218" s="139"/>
      <c r="AA2218" s="139"/>
      <c r="AB2218" s="139"/>
      <c r="AC2218" s="137"/>
      <c r="AD2218" s="137"/>
      <c r="AE2218" s="139"/>
      <c r="AF2218" s="139"/>
      <c r="AG2218" s="337">
        <v>2025</v>
      </c>
      <c r="AH2218" s="126"/>
      <c r="AI2218" s="126"/>
      <c r="AJ2218" s="134">
        <f t="shared" si="474"/>
        <v>2117</v>
      </c>
      <c r="AK2218" s="35" t="s">
        <v>153</v>
      </c>
      <c r="AL2218" s="134" t="str">
        <f t="shared" si="475"/>
        <v>2117.</v>
      </c>
      <c r="AM2218" s="149"/>
      <c r="AN2218" s="296"/>
      <c r="AO2218" s="193"/>
    </row>
    <row r="2219" spans="1:41" ht="22.5" hidden="1" customHeight="1" x14ac:dyDescent="0.25">
      <c r="A2219" s="68" t="s">
        <v>5301</v>
      </c>
      <c r="B2219" s="25">
        <v>3875</v>
      </c>
      <c r="C2219" s="36" t="s">
        <v>946</v>
      </c>
      <c r="D2219" s="25">
        <v>1982</v>
      </c>
      <c r="E2219" s="68" t="s">
        <v>2932</v>
      </c>
      <c r="F2219" s="68" t="s">
        <v>2934</v>
      </c>
      <c r="G2219" s="25">
        <v>2</v>
      </c>
      <c r="H2219" s="25">
        <v>1</v>
      </c>
      <c r="I2219" s="139">
        <v>997.8</v>
      </c>
      <c r="J2219" s="137">
        <v>966.8</v>
      </c>
      <c r="K2219" s="139">
        <v>966.8</v>
      </c>
      <c r="L2219" s="25">
        <v>68</v>
      </c>
      <c r="M2219" s="139">
        <f t="shared" si="478"/>
        <v>2844339.3</v>
      </c>
      <c r="N2219" s="139"/>
      <c r="O2219" s="139"/>
      <c r="P2219" s="139"/>
      <c r="Q2219" s="137">
        <f t="shared" si="479"/>
        <v>2844339.3</v>
      </c>
      <c r="R2219" s="139"/>
      <c r="S2219" s="25"/>
      <c r="T2219" s="139"/>
      <c r="U2219" s="139">
        <v>801.9</v>
      </c>
      <c r="V2219" s="139">
        <f>U2219*3547</f>
        <v>2844339.3</v>
      </c>
      <c r="W2219" s="139"/>
      <c r="X2219" s="139"/>
      <c r="Y2219" s="139"/>
      <c r="Z2219" s="139"/>
      <c r="AA2219" s="139"/>
      <c r="AB2219" s="139"/>
      <c r="AC2219" s="139"/>
      <c r="AD2219" s="139"/>
      <c r="AE2219" s="139"/>
      <c r="AF2219" s="139"/>
      <c r="AG2219" s="337">
        <v>2025</v>
      </c>
      <c r="AH2219" s="126"/>
      <c r="AI2219" s="126"/>
      <c r="AJ2219" s="134">
        <f t="shared" si="474"/>
        <v>2118</v>
      </c>
      <c r="AK2219" s="35" t="s">
        <v>153</v>
      </c>
      <c r="AL2219" s="134" t="str">
        <f t="shared" si="475"/>
        <v>2118.</v>
      </c>
      <c r="AM2219" s="149"/>
      <c r="AO2219" s="193"/>
    </row>
    <row r="2220" spans="1:41" ht="22.5" hidden="1" customHeight="1" x14ac:dyDescent="0.25">
      <c r="A2220" s="68" t="s">
        <v>5302</v>
      </c>
      <c r="B2220" s="25">
        <v>3899</v>
      </c>
      <c r="C2220" s="36" t="s">
        <v>949</v>
      </c>
      <c r="D2220" s="25">
        <v>1960</v>
      </c>
      <c r="E2220" s="68" t="s">
        <v>2932</v>
      </c>
      <c r="F2220" s="68" t="s">
        <v>2934</v>
      </c>
      <c r="G2220" s="25">
        <v>2</v>
      </c>
      <c r="H2220" s="25">
        <v>1</v>
      </c>
      <c r="I2220" s="139">
        <v>334.1</v>
      </c>
      <c r="J2220" s="137">
        <v>306.5</v>
      </c>
      <c r="K2220" s="139">
        <v>306.5</v>
      </c>
      <c r="L2220" s="25">
        <v>15</v>
      </c>
      <c r="M2220" s="139">
        <f t="shared" si="478"/>
        <v>314170.39999999997</v>
      </c>
      <c r="N2220" s="139"/>
      <c r="O2220" s="139"/>
      <c r="P2220" s="139"/>
      <c r="Q2220" s="137">
        <f t="shared" si="479"/>
        <v>314170.39999999997</v>
      </c>
      <c r="R2220" s="139"/>
      <c r="S2220" s="25"/>
      <c r="T2220" s="139"/>
      <c r="U2220" s="139"/>
      <c r="V2220" s="139"/>
      <c r="W2220" s="139"/>
      <c r="X2220" s="139"/>
      <c r="Y2220" s="139">
        <v>99.8</v>
      </c>
      <c r="Z2220" s="139">
        <f>Y2220*3148</f>
        <v>314170.39999999997</v>
      </c>
      <c r="AA2220" s="139"/>
      <c r="AB2220" s="139"/>
      <c r="AC2220" s="139"/>
      <c r="AD2220" s="139"/>
      <c r="AE2220" s="137"/>
      <c r="AF2220" s="139"/>
      <c r="AG2220" s="337">
        <v>2025</v>
      </c>
      <c r="AH2220" s="141"/>
      <c r="AI2220" s="141"/>
      <c r="AJ2220" s="134">
        <f t="shared" si="474"/>
        <v>2119</v>
      </c>
      <c r="AK2220" s="35" t="s">
        <v>153</v>
      </c>
      <c r="AL2220" s="134" t="str">
        <f t="shared" si="475"/>
        <v>2119.</v>
      </c>
      <c r="AM2220" s="149"/>
      <c r="AO2220" s="193"/>
    </row>
    <row r="2221" spans="1:41" ht="22.5" hidden="1" customHeight="1" x14ac:dyDescent="0.25">
      <c r="A2221" s="68" t="s">
        <v>5303</v>
      </c>
      <c r="B2221" s="25">
        <v>3901</v>
      </c>
      <c r="C2221" s="36" t="s">
        <v>931</v>
      </c>
      <c r="D2221" s="25">
        <v>1952</v>
      </c>
      <c r="E2221" s="108" t="s">
        <v>2932</v>
      </c>
      <c r="F2221" s="68" t="s">
        <v>2934</v>
      </c>
      <c r="G2221" s="25">
        <v>2</v>
      </c>
      <c r="H2221" s="25">
        <v>1</v>
      </c>
      <c r="I2221" s="139">
        <v>500.7</v>
      </c>
      <c r="J2221" s="137">
        <v>464.8</v>
      </c>
      <c r="K2221" s="139">
        <v>464.8</v>
      </c>
      <c r="L2221" s="25">
        <v>21</v>
      </c>
      <c r="M2221" s="139">
        <f t="shared" si="478"/>
        <v>328021.60000000003</v>
      </c>
      <c r="N2221" s="139"/>
      <c r="O2221" s="139"/>
      <c r="P2221" s="139"/>
      <c r="Q2221" s="137">
        <f t="shared" si="479"/>
        <v>328021.60000000003</v>
      </c>
      <c r="R2221" s="139"/>
      <c r="S2221" s="25"/>
      <c r="T2221" s="139"/>
      <c r="U2221" s="139"/>
      <c r="V2221" s="139"/>
      <c r="W2221" s="139"/>
      <c r="X2221" s="139"/>
      <c r="Y2221" s="139">
        <v>104.2</v>
      </c>
      <c r="Z2221" s="139">
        <f>Y2221*3148</f>
        <v>328021.60000000003</v>
      </c>
      <c r="AA2221" s="139"/>
      <c r="AB2221" s="139"/>
      <c r="AC2221" s="139"/>
      <c r="AD2221" s="139"/>
      <c r="AE2221" s="137"/>
      <c r="AF2221" s="139"/>
      <c r="AG2221" s="337">
        <v>2025</v>
      </c>
      <c r="AH2221" s="141"/>
      <c r="AI2221" s="141"/>
      <c r="AJ2221" s="134">
        <f t="shared" si="474"/>
        <v>2120</v>
      </c>
      <c r="AK2221" s="35" t="s">
        <v>153</v>
      </c>
      <c r="AL2221" s="134" t="str">
        <f t="shared" si="475"/>
        <v>2120.</v>
      </c>
      <c r="AM2221" s="149"/>
      <c r="AN2221" s="35"/>
      <c r="AO2221" s="193"/>
    </row>
    <row r="2222" spans="1:41" ht="22.5" hidden="1" customHeight="1" x14ac:dyDescent="0.25">
      <c r="A2222" s="68" t="s">
        <v>5304</v>
      </c>
      <c r="B2222" s="25">
        <v>3904</v>
      </c>
      <c r="C2222" s="36" t="s">
        <v>780</v>
      </c>
      <c r="D2222" s="25">
        <v>1990</v>
      </c>
      <c r="E2222" s="68" t="s">
        <v>2932</v>
      </c>
      <c r="F2222" s="68" t="s">
        <v>2933</v>
      </c>
      <c r="G2222" s="25">
        <v>5</v>
      </c>
      <c r="H2222" s="25">
        <v>3</v>
      </c>
      <c r="I2222" s="139">
        <v>3598.4</v>
      </c>
      <c r="J2222" s="137">
        <v>3256.5</v>
      </c>
      <c r="K2222" s="139">
        <v>3256.5</v>
      </c>
      <c r="L2222" s="25">
        <v>156</v>
      </c>
      <c r="M2222" s="139">
        <f t="shared" si="478"/>
        <v>881166</v>
      </c>
      <c r="N2222" s="135"/>
      <c r="O2222" s="135"/>
      <c r="P2222" s="135"/>
      <c r="Q2222" s="137">
        <f t="shared" si="479"/>
        <v>881166</v>
      </c>
      <c r="R2222" s="139">
        <v>881166</v>
      </c>
      <c r="S2222" s="25"/>
      <c r="T2222" s="139"/>
      <c r="U2222" s="139"/>
      <c r="V2222" s="139"/>
      <c r="W2222" s="139"/>
      <c r="X2222" s="139"/>
      <c r="Y2222" s="139"/>
      <c r="Z2222" s="139"/>
      <c r="AA2222" s="139"/>
      <c r="AB2222" s="139"/>
      <c r="AC2222" s="139"/>
      <c r="AD2222" s="139"/>
      <c r="AE2222" s="139"/>
      <c r="AF2222" s="139"/>
      <c r="AG2222" s="337">
        <v>2025</v>
      </c>
      <c r="AH2222" s="141" t="s">
        <v>3049</v>
      </c>
      <c r="AI2222" s="141"/>
      <c r="AJ2222" s="134">
        <f t="shared" si="474"/>
        <v>2121</v>
      </c>
      <c r="AK2222" s="35" t="s">
        <v>153</v>
      </c>
      <c r="AL2222" s="134" t="str">
        <f t="shared" si="475"/>
        <v>2121.</v>
      </c>
      <c r="AM2222" s="149"/>
      <c r="AN2222" s="296"/>
      <c r="AO2222" s="193"/>
    </row>
    <row r="2223" spans="1:41" ht="22.5" hidden="1" customHeight="1" x14ac:dyDescent="0.25">
      <c r="A2223" s="68" t="s">
        <v>5305</v>
      </c>
      <c r="B2223" s="25">
        <v>3905</v>
      </c>
      <c r="C2223" s="36" t="s">
        <v>941</v>
      </c>
      <c r="D2223" s="25">
        <v>1991</v>
      </c>
      <c r="E2223" s="68" t="s">
        <v>2932</v>
      </c>
      <c r="F2223" s="68" t="s">
        <v>2933</v>
      </c>
      <c r="G2223" s="25">
        <v>5</v>
      </c>
      <c r="H2223" s="25">
        <v>3</v>
      </c>
      <c r="I2223" s="139">
        <v>3634.3</v>
      </c>
      <c r="J2223" s="137">
        <v>3280.3</v>
      </c>
      <c r="K2223" s="139">
        <v>3280.3</v>
      </c>
      <c r="L2223" s="25">
        <v>134</v>
      </c>
      <c r="M2223" s="139">
        <f t="shared" si="478"/>
        <v>881166</v>
      </c>
      <c r="N2223" s="139"/>
      <c r="O2223" s="139"/>
      <c r="P2223" s="139"/>
      <c r="Q2223" s="137">
        <f t="shared" si="479"/>
        <v>881166</v>
      </c>
      <c r="R2223" s="139">
        <v>881166</v>
      </c>
      <c r="S2223" s="25"/>
      <c r="T2223" s="139"/>
      <c r="U2223" s="139"/>
      <c r="V2223" s="139"/>
      <c r="W2223" s="139"/>
      <c r="X2223" s="139"/>
      <c r="Y2223" s="139"/>
      <c r="Z2223" s="139"/>
      <c r="AA2223" s="139"/>
      <c r="AB2223" s="139"/>
      <c r="AC2223" s="139"/>
      <c r="AD2223" s="139"/>
      <c r="AE2223" s="139"/>
      <c r="AF2223" s="139"/>
      <c r="AG2223" s="337">
        <v>2025</v>
      </c>
      <c r="AH2223" s="126" t="s">
        <v>3049</v>
      </c>
      <c r="AI2223" s="126"/>
      <c r="AJ2223" s="134">
        <f t="shared" si="474"/>
        <v>2122</v>
      </c>
      <c r="AK2223" s="35" t="s">
        <v>153</v>
      </c>
      <c r="AL2223" s="134" t="str">
        <f t="shared" si="475"/>
        <v>2122.</v>
      </c>
      <c r="AM2223" s="149"/>
      <c r="AO2223" s="193"/>
    </row>
    <row r="2224" spans="1:41" ht="22.5" hidden="1" customHeight="1" x14ac:dyDescent="0.25">
      <c r="A2224" s="68" t="s">
        <v>5306</v>
      </c>
      <c r="B2224" s="25">
        <v>3906</v>
      </c>
      <c r="C2224" s="36" t="s">
        <v>933</v>
      </c>
      <c r="D2224" s="25">
        <v>1993</v>
      </c>
      <c r="E2224" s="108" t="s">
        <v>2932</v>
      </c>
      <c r="F2224" s="68" t="s">
        <v>2934</v>
      </c>
      <c r="G2224" s="25">
        <v>5</v>
      </c>
      <c r="H2224" s="25">
        <v>3</v>
      </c>
      <c r="I2224" s="139">
        <v>2629.5</v>
      </c>
      <c r="J2224" s="137">
        <v>2450.3000000000002</v>
      </c>
      <c r="K2224" s="139">
        <v>2450.3000000000002</v>
      </c>
      <c r="L2224" s="25">
        <v>106</v>
      </c>
      <c r="M2224" s="139">
        <f t="shared" si="478"/>
        <v>6521908</v>
      </c>
      <c r="N2224" s="139"/>
      <c r="O2224" s="139"/>
      <c r="P2224" s="139"/>
      <c r="Q2224" s="137">
        <f t="shared" si="479"/>
        <v>6521908</v>
      </c>
      <c r="R2224" s="139">
        <v>3382813</v>
      </c>
      <c r="S2224" s="25"/>
      <c r="T2224" s="139"/>
      <c r="U2224" s="139">
        <v>885</v>
      </c>
      <c r="V2224" s="139">
        <f>U2224*3547</f>
        <v>3139095</v>
      </c>
      <c r="W2224" s="139"/>
      <c r="X2224" s="139"/>
      <c r="Y2224" s="139"/>
      <c r="Z2224" s="139"/>
      <c r="AA2224" s="139"/>
      <c r="AB2224" s="139"/>
      <c r="AC2224" s="139"/>
      <c r="AD2224" s="139"/>
      <c r="AE2224" s="137"/>
      <c r="AF2224" s="139"/>
      <c r="AG2224" s="337">
        <v>2025</v>
      </c>
      <c r="AH2224" s="126" t="s">
        <v>3050</v>
      </c>
      <c r="AI2224" s="126"/>
      <c r="AJ2224" s="134">
        <f t="shared" si="474"/>
        <v>2123</v>
      </c>
      <c r="AK2224" s="35" t="s">
        <v>153</v>
      </c>
      <c r="AL2224" s="134" t="str">
        <f t="shared" si="475"/>
        <v>2123.</v>
      </c>
      <c r="AM2224" s="149"/>
      <c r="AN2224" s="35"/>
      <c r="AO2224" s="193"/>
    </row>
    <row r="2225" spans="1:43" ht="22.5" hidden="1" customHeight="1" x14ac:dyDescent="0.25">
      <c r="A2225" s="68" t="s">
        <v>5307</v>
      </c>
      <c r="B2225" s="25">
        <v>3907</v>
      </c>
      <c r="C2225" s="36" t="s">
        <v>950</v>
      </c>
      <c r="D2225" s="25">
        <v>1990</v>
      </c>
      <c r="E2225" s="68" t="s">
        <v>2932</v>
      </c>
      <c r="F2225" s="68" t="s">
        <v>2933</v>
      </c>
      <c r="G2225" s="25">
        <v>5</v>
      </c>
      <c r="H2225" s="25">
        <v>3</v>
      </c>
      <c r="I2225" s="139">
        <v>3598.4</v>
      </c>
      <c r="J2225" s="137">
        <v>3256.5</v>
      </c>
      <c r="K2225" s="139">
        <v>3256.5</v>
      </c>
      <c r="L2225" s="25">
        <v>157</v>
      </c>
      <c r="M2225" s="139">
        <f t="shared" si="478"/>
        <v>3653410</v>
      </c>
      <c r="N2225" s="139"/>
      <c r="O2225" s="139"/>
      <c r="P2225" s="139"/>
      <c r="Q2225" s="137">
        <f t="shared" si="479"/>
        <v>3653410</v>
      </c>
      <c r="R2225" s="139"/>
      <c r="S2225" s="25"/>
      <c r="T2225" s="139"/>
      <c r="U2225" s="139">
        <v>1030</v>
      </c>
      <c r="V2225" s="139">
        <f>U2225*3547</f>
        <v>3653410</v>
      </c>
      <c r="W2225" s="139"/>
      <c r="X2225" s="139"/>
      <c r="Y2225" s="139"/>
      <c r="Z2225" s="139"/>
      <c r="AA2225" s="139"/>
      <c r="AB2225" s="139"/>
      <c r="AC2225" s="139"/>
      <c r="AD2225" s="139"/>
      <c r="AE2225" s="139"/>
      <c r="AF2225" s="139"/>
      <c r="AG2225" s="337">
        <v>2025</v>
      </c>
      <c r="AH2225" s="126"/>
      <c r="AI2225" s="126"/>
      <c r="AJ2225" s="134">
        <f t="shared" si="474"/>
        <v>2124</v>
      </c>
      <c r="AK2225" s="35" t="s">
        <v>153</v>
      </c>
      <c r="AL2225" s="134" t="str">
        <f t="shared" si="475"/>
        <v>2124.</v>
      </c>
      <c r="AM2225" s="149"/>
      <c r="AO2225" s="193"/>
    </row>
    <row r="2226" spans="1:43" ht="22.5" hidden="1" customHeight="1" x14ac:dyDescent="0.25">
      <c r="A2226" s="68" t="s">
        <v>5308</v>
      </c>
      <c r="B2226" s="25">
        <v>3941</v>
      </c>
      <c r="C2226" s="36" t="s">
        <v>1536</v>
      </c>
      <c r="D2226" s="25">
        <v>1992</v>
      </c>
      <c r="E2226" s="68" t="s">
        <v>2932</v>
      </c>
      <c r="F2226" s="68" t="s">
        <v>2933</v>
      </c>
      <c r="G2226" s="25">
        <v>5</v>
      </c>
      <c r="H2226" s="25">
        <v>3</v>
      </c>
      <c r="I2226" s="139">
        <v>3264.9</v>
      </c>
      <c r="J2226" s="139">
        <v>3264.9</v>
      </c>
      <c r="K2226" s="139">
        <v>3264.9</v>
      </c>
      <c r="L2226" s="25">
        <v>148</v>
      </c>
      <c r="M2226" s="139">
        <f t="shared" si="478"/>
        <v>1007487</v>
      </c>
      <c r="N2226" s="139"/>
      <c r="O2226" s="139"/>
      <c r="P2226" s="139"/>
      <c r="Q2226" s="137">
        <f t="shared" si="479"/>
        <v>1007487</v>
      </c>
      <c r="R2226" s="139">
        <v>1007487</v>
      </c>
      <c r="S2226" s="25"/>
      <c r="T2226" s="139"/>
      <c r="U2226" s="139"/>
      <c r="V2226" s="139"/>
      <c r="W2226" s="139"/>
      <c r="X2226" s="139"/>
      <c r="Y2226" s="139"/>
      <c r="Z2226" s="139"/>
      <c r="AA2226" s="139"/>
      <c r="AB2226" s="139"/>
      <c r="AC2226" s="139"/>
      <c r="AD2226" s="139"/>
      <c r="AE2226" s="139"/>
      <c r="AF2226" s="139"/>
      <c r="AG2226" s="337">
        <v>2025</v>
      </c>
      <c r="AH2226" s="141" t="s">
        <v>3049</v>
      </c>
      <c r="AI2226" s="141"/>
      <c r="AJ2226" s="134">
        <f t="shared" si="474"/>
        <v>2125</v>
      </c>
      <c r="AK2226" s="35" t="s">
        <v>153</v>
      </c>
      <c r="AL2226" s="134" t="str">
        <f t="shared" si="475"/>
        <v>2125.</v>
      </c>
      <c r="AM2226" s="149"/>
      <c r="AN2226" s="296"/>
      <c r="AO2226" s="193"/>
    </row>
    <row r="2227" spans="1:43" ht="22.5" hidden="1" customHeight="1" x14ac:dyDescent="0.25">
      <c r="A2227" s="68" t="s">
        <v>5309</v>
      </c>
      <c r="B2227" s="25">
        <v>3954</v>
      </c>
      <c r="C2227" s="36" t="s">
        <v>1087</v>
      </c>
      <c r="D2227" s="25">
        <v>1978</v>
      </c>
      <c r="E2227" s="68" t="s">
        <v>2932</v>
      </c>
      <c r="F2227" s="68" t="s">
        <v>2934</v>
      </c>
      <c r="G2227" s="25">
        <v>5</v>
      </c>
      <c r="H2227" s="25">
        <v>4</v>
      </c>
      <c r="I2227" s="139">
        <v>4509.8100000000004</v>
      </c>
      <c r="J2227" s="137">
        <v>3323.41</v>
      </c>
      <c r="K2227" s="139">
        <v>1186.4000000000001</v>
      </c>
      <c r="L2227" s="25">
        <v>140</v>
      </c>
      <c r="M2227" s="139">
        <f t="shared" si="478"/>
        <v>3210900</v>
      </c>
      <c r="N2227" s="135"/>
      <c r="O2227" s="135"/>
      <c r="P2227" s="135"/>
      <c r="Q2227" s="137">
        <f t="shared" si="479"/>
        <v>3210900</v>
      </c>
      <c r="R2227" s="139">
        <v>3210900</v>
      </c>
      <c r="S2227" s="25"/>
      <c r="T2227" s="139"/>
      <c r="U2227" s="139"/>
      <c r="V2227" s="139"/>
      <c r="W2227" s="139"/>
      <c r="X2227" s="139"/>
      <c r="Y2227" s="139"/>
      <c r="Z2227" s="139"/>
      <c r="AA2227" s="139"/>
      <c r="AB2227" s="139"/>
      <c r="AC2227" s="137"/>
      <c r="AD2227" s="137"/>
      <c r="AE2227" s="139"/>
      <c r="AF2227" s="139"/>
      <c r="AG2227" s="337">
        <v>2025</v>
      </c>
      <c r="AH2227" s="141" t="s">
        <v>3051</v>
      </c>
      <c r="AI2227" s="141"/>
      <c r="AJ2227" s="134">
        <f t="shared" si="474"/>
        <v>2126</v>
      </c>
      <c r="AK2227" s="35" t="s">
        <v>153</v>
      </c>
      <c r="AL2227" s="134" t="str">
        <f t="shared" si="475"/>
        <v>2126.</v>
      </c>
      <c r="AM2227" s="149"/>
      <c r="AN2227" s="296"/>
      <c r="AO2227" s="193"/>
    </row>
    <row r="2228" spans="1:43" ht="22.5" hidden="1" customHeight="1" x14ac:dyDescent="0.25">
      <c r="A2228" s="68" t="s">
        <v>5310</v>
      </c>
      <c r="B2228" s="25">
        <v>3955</v>
      </c>
      <c r="C2228" s="36" t="s">
        <v>140</v>
      </c>
      <c r="D2228" s="25">
        <v>1962</v>
      </c>
      <c r="E2228" s="68" t="s">
        <v>2932</v>
      </c>
      <c r="F2228" s="68" t="s">
        <v>2934</v>
      </c>
      <c r="G2228" s="25">
        <v>2</v>
      </c>
      <c r="H2228" s="25">
        <v>2</v>
      </c>
      <c r="I2228" s="139">
        <v>6733.48</v>
      </c>
      <c r="J2228" s="137">
        <v>4426.08</v>
      </c>
      <c r="K2228" s="139">
        <v>4426.08</v>
      </c>
      <c r="L2228" s="25">
        <v>189</v>
      </c>
      <c r="M2228" s="139">
        <f>R2228+T2228+V2228+X2228+Z2228+AB2228+AE2228+AF2228</f>
        <v>5697880</v>
      </c>
      <c r="N2228" s="139"/>
      <c r="O2228" s="139"/>
      <c r="P2228" s="139"/>
      <c r="Q2228" s="137">
        <f t="shared" si="479"/>
        <v>5697880</v>
      </c>
      <c r="R2228" s="139"/>
      <c r="S2228" s="25"/>
      <c r="T2228" s="139"/>
      <c r="U2228" s="139"/>
      <c r="V2228" s="139"/>
      <c r="W2228" s="139"/>
      <c r="X2228" s="139"/>
      <c r="Y2228" s="139">
        <v>1810</v>
      </c>
      <c r="Z2228" s="139">
        <f>Y2228*3148</f>
        <v>5697880</v>
      </c>
      <c r="AA2228" s="139"/>
      <c r="AB2228" s="139"/>
      <c r="AC2228" s="139"/>
      <c r="AD2228" s="139"/>
      <c r="AE2228" s="139"/>
      <c r="AF2228" s="139"/>
      <c r="AG2228" s="337">
        <v>2025</v>
      </c>
      <c r="AH2228" s="157"/>
      <c r="AI2228" s="157"/>
      <c r="AJ2228" s="134">
        <f t="shared" si="474"/>
        <v>2127</v>
      </c>
      <c r="AK2228" s="35" t="s">
        <v>153</v>
      </c>
      <c r="AL2228" s="134" t="str">
        <f t="shared" si="475"/>
        <v>2127.</v>
      </c>
      <c r="AM2228" s="149"/>
      <c r="AN2228" s="35"/>
      <c r="AO2228" s="193"/>
    </row>
    <row r="2229" spans="1:43" ht="22.5" hidden="1" customHeight="1" x14ac:dyDescent="0.25">
      <c r="A2229" s="68" t="s">
        <v>5311</v>
      </c>
      <c r="B2229" s="25">
        <v>3956</v>
      </c>
      <c r="C2229" s="36" t="s">
        <v>132</v>
      </c>
      <c r="D2229" s="25">
        <v>1972</v>
      </c>
      <c r="E2229" s="108" t="s">
        <v>2932</v>
      </c>
      <c r="F2229" s="68" t="s">
        <v>2934</v>
      </c>
      <c r="G2229" s="25">
        <v>5</v>
      </c>
      <c r="H2229" s="25">
        <v>6</v>
      </c>
      <c r="I2229" s="139">
        <v>4694.3599999999997</v>
      </c>
      <c r="J2229" s="137">
        <v>3519.36</v>
      </c>
      <c r="K2229" s="139">
        <v>3519.36</v>
      </c>
      <c r="L2229" s="25">
        <v>166</v>
      </c>
      <c r="M2229" s="139">
        <f t="shared" si="478"/>
        <v>5945023</v>
      </c>
      <c r="N2229" s="135"/>
      <c r="O2229" s="135"/>
      <c r="P2229" s="135"/>
      <c r="Q2229" s="137">
        <f t="shared" si="479"/>
        <v>5945023</v>
      </c>
      <c r="R2229" s="139">
        <v>2587200</v>
      </c>
      <c r="S2229" s="25"/>
      <c r="T2229" s="139"/>
      <c r="U2229" s="139"/>
      <c r="V2229" s="139"/>
      <c r="W2229" s="139"/>
      <c r="X2229" s="139"/>
      <c r="Y2229" s="139">
        <v>2363</v>
      </c>
      <c r="Z2229" s="139">
        <f>Y2229*1421</f>
        <v>3357823</v>
      </c>
      <c r="AA2229" s="139"/>
      <c r="AB2229" s="139"/>
      <c r="AC2229" s="137"/>
      <c r="AD2229" s="137"/>
      <c r="AE2229" s="139"/>
      <c r="AF2229" s="139"/>
      <c r="AG2229" s="337">
        <v>2025</v>
      </c>
      <c r="AH2229" s="141" t="s">
        <v>3051</v>
      </c>
      <c r="AI2229" s="141"/>
      <c r="AJ2229" s="134">
        <f t="shared" si="474"/>
        <v>2128</v>
      </c>
      <c r="AK2229" s="35" t="s">
        <v>153</v>
      </c>
      <c r="AL2229" s="134" t="str">
        <f t="shared" si="475"/>
        <v>2128.</v>
      </c>
      <c r="AM2229" s="149"/>
      <c r="AN2229" s="296"/>
      <c r="AO2229" s="193"/>
    </row>
    <row r="2230" spans="1:43" ht="22.5" hidden="1" customHeight="1" x14ac:dyDescent="0.25">
      <c r="A2230" s="68" t="s">
        <v>5312</v>
      </c>
      <c r="B2230" s="25">
        <v>3958</v>
      </c>
      <c r="C2230" s="36" t="s">
        <v>137</v>
      </c>
      <c r="D2230" s="25">
        <v>1956</v>
      </c>
      <c r="E2230" s="68" t="s">
        <v>2932</v>
      </c>
      <c r="F2230" s="68" t="s">
        <v>2934</v>
      </c>
      <c r="G2230" s="25">
        <v>2</v>
      </c>
      <c r="H2230" s="25">
        <v>2</v>
      </c>
      <c r="I2230" s="139">
        <v>766.1</v>
      </c>
      <c r="J2230" s="137">
        <v>681.2</v>
      </c>
      <c r="K2230" s="139">
        <v>550.6</v>
      </c>
      <c r="L2230" s="25">
        <v>21</v>
      </c>
      <c r="M2230" s="139">
        <f t="shared" si="478"/>
        <v>1909480</v>
      </c>
      <c r="N2230" s="135"/>
      <c r="O2230" s="135"/>
      <c r="P2230" s="135"/>
      <c r="Q2230" s="137">
        <f t="shared" si="479"/>
        <v>1909480</v>
      </c>
      <c r="R2230" s="139">
        <f>1299520+609960</f>
        <v>1909480</v>
      </c>
      <c r="S2230" s="25"/>
      <c r="T2230" s="139"/>
      <c r="U2230" s="139"/>
      <c r="V2230" s="139"/>
      <c r="W2230" s="139"/>
      <c r="X2230" s="139"/>
      <c r="Y2230" s="139"/>
      <c r="Z2230" s="139"/>
      <c r="AA2230" s="139"/>
      <c r="AB2230" s="139"/>
      <c r="AC2230" s="137"/>
      <c r="AD2230" s="137"/>
      <c r="AE2230" s="137"/>
      <c r="AF2230" s="139"/>
      <c r="AG2230" s="337">
        <v>2025</v>
      </c>
      <c r="AH2230" s="141" t="s">
        <v>3058</v>
      </c>
      <c r="AI2230" s="141"/>
      <c r="AJ2230" s="134">
        <f t="shared" si="474"/>
        <v>2129</v>
      </c>
      <c r="AK2230" s="35" t="s">
        <v>153</v>
      </c>
      <c r="AL2230" s="134" t="str">
        <f t="shared" si="475"/>
        <v>2129.</v>
      </c>
      <c r="AM2230" s="149"/>
      <c r="AN2230" s="296"/>
      <c r="AO2230" s="193"/>
    </row>
    <row r="2231" spans="1:43" ht="22.5" hidden="1" customHeight="1" x14ac:dyDescent="0.25">
      <c r="A2231" s="68" t="s">
        <v>5313</v>
      </c>
      <c r="B2231" s="25">
        <v>3975</v>
      </c>
      <c r="C2231" s="36" t="s">
        <v>1540</v>
      </c>
      <c r="D2231" s="25">
        <v>1960</v>
      </c>
      <c r="E2231" s="68" t="s">
        <v>2932</v>
      </c>
      <c r="F2231" s="68" t="s">
        <v>2934</v>
      </c>
      <c r="G2231" s="25">
        <v>2</v>
      </c>
      <c r="H2231" s="25">
        <v>2</v>
      </c>
      <c r="I2231" s="137">
        <v>986.22</v>
      </c>
      <c r="J2231" s="137">
        <v>559.12</v>
      </c>
      <c r="K2231" s="137">
        <v>559.12</v>
      </c>
      <c r="L2231" s="30">
        <v>20</v>
      </c>
      <c r="M2231" s="139">
        <f t="shared" si="478"/>
        <v>1161446</v>
      </c>
      <c r="N2231" s="139"/>
      <c r="O2231" s="139"/>
      <c r="P2231" s="139"/>
      <c r="Q2231" s="137">
        <f t="shared" si="479"/>
        <v>1161446</v>
      </c>
      <c r="R2231" s="139">
        <v>1161446</v>
      </c>
      <c r="S2231" s="25"/>
      <c r="T2231" s="139"/>
      <c r="U2231" s="139"/>
      <c r="V2231" s="139"/>
      <c r="W2231" s="139"/>
      <c r="X2231" s="139"/>
      <c r="Y2231" s="139"/>
      <c r="Z2231" s="139"/>
      <c r="AA2231" s="139"/>
      <c r="AB2231" s="139"/>
      <c r="AC2231" s="139"/>
      <c r="AD2231" s="139"/>
      <c r="AE2231" s="139"/>
      <c r="AF2231" s="139"/>
      <c r="AG2231" s="337">
        <v>2025</v>
      </c>
      <c r="AH2231" s="126" t="s">
        <v>3050</v>
      </c>
      <c r="AI2231" s="126"/>
      <c r="AJ2231" s="134">
        <f t="shared" si="474"/>
        <v>2130</v>
      </c>
      <c r="AK2231" s="35" t="s">
        <v>153</v>
      </c>
      <c r="AL2231" s="134" t="str">
        <f t="shared" si="475"/>
        <v>2130.</v>
      </c>
      <c r="AM2231" s="149"/>
      <c r="AO2231" s="193"/>
    </row>
    <row r="2232" spans="1:43" ht="22.5" hidden="1" customHeight="1" x14ac:dyDescent="0.25">
      <c r="A2232" s="68" t="s">
        <v>5314</v>
      </c>
      <c r="B2232" s="25">
        <v>3976</v>
      </c>
      <c r="C2232" s="36" t="s">
        <v>123</v>
      </c>
      <c r="D2232" s="25">
        <v>1976</v>
      </c>
      <c r="E2232" s="68" t="s">
        <v>2932</v>
      </c>
      <c r="F2232" s="68" t="s">
        <v>2934</v>
      </c>
      <c r="G2232" s="25">
        <v>2</v>
      </c>
      <c r="H2232" s="25">
        <v>2</v>
      </c>
      <c r="I2232" s="139">
        <v>1327</v>
      </c>
      <c r="J2232" s="137">
        <v>750.2</v>
      </c>
      <c r="K2232" s="139">
        <v>750.2</v>
      </c>
      <c r="L2232" s="25">
        <v>30</v>
      </c>
      <c r="M2232" s="139">
        <f t="shared" ref="M2232" si="480">R2232+T2232+V2232+X2232+Z2232+AB2232+AE2232+AF2232</f>
        <v>360108</v>
      </c>
      <c r="N2232" s="135"/>
      <c r="O2232" s="135"/>
      <c r="P2232" s="135"/>
      <c r="Q2232" s="137">
        <f t="shared" ref="Q2232" si="481">M2232</f>
        <v>360108</v>
      </c>
      <c r="R2232" s="139">
        <v>360108</v>
      </c>
      <c r="S2232" s="25"/>
      <c r="T2232" s="139"/>
      <c r="U2232" s="139"/>
      <c r="V2232" s="139"/>
      <c r="W2232" s="139"/>
      <c r="X2232" s="139"/>
      <c r="Y2232" s="139"/>
      <c r="Z2232" s="139"/>
      <c r="AA2232" s="139"/>
      <c r="AB2232" s="139"/>
      <c r="AC2232" s="137"/>
      <c r="AD2232" s="137"/>
      <c r="AE2232" s="139"/>
      <c r="AF2232" s="139"/>
      <c r="AG2232" s="337">
        <v>2025</v>
      </c>
      <c r="AH2232" s="141" t="s">
        <v>3048</v>
      </c>
      <c r="AI2232" s="141"/>
      <c r="AJ2232" s="134">
        <f t="shared" si="474"/>
        <v>2131</v>
      </c>
      <c r="AK2232" s="35" t="s">
        <v>153</v>
      </c>
      <c r="AL2232" s="134" t="str">
        <f t="shared" si="475"/>
        <v>2131.</v>
      </c>
      <c r="AM2232" s="149"/>
      <c r="AN2232" s="296"/>
      <c r="AO2232" s="193"/>
    </row>
    <row r="2233" spans="1:43" ht="22.5" hidden="1" customHeight="1" x14ac:dyDescent="0.25">
      <c r="A2233" s="68" t="s">
        <v>5315</v>
      </c>
      <c r="B2233" s="25">
        <v>3990</v>
      </c>
      <c r="C2233" s="36" t="s">
        <v>954</v>
      </c>
      <c r="D2233" s="25">
        <v>1999</v>
      </c>
      <c r="E2233" s="68" t="s">
        <v>2932</v>
      </c>
      <c r="F2233" s="68" t="s">
        <v>2934</v>
      </c>
      <c r="G2233" s="25">
        <v>5</v>
      </c>
      <c r="H2233" s="25">
        <v>3</v>
      </c>
      <c r="I2233" s="139">
        <v>2519.9</v>
      </c>
      <c r="J2233" s="137">
        <v>2426.5</v>
      </c>
      <c r="K2233" s="139">
        <v>2426.5</v>
      </c>
      <c r="L2233" s="25">
        <v>127</v>
      </c>
      <c r="M2233" s="139">
        <f>R2233+T2233+V2233+X2233+Z2233+AB2233+AE2233+AF2233</f>
        <v>622362</v>
      </c>
      <c r="N2233" s="139"/>
      <c r="O2233" s="139"/>
      <c r="P2233" s="139"/>
      <c r="Q2233" s="137">
        <f>M2233</f>
        <v>622362</v>
      </c>
      <c r="R2233" s="139">
        <v>622362</v>
      </c>
      <c r="S2233" s="25"/>
      <c r="T2233" s="139"/>
      <c r="U2233" s="139"/>
      <c r="V2233" s="139"/>
      <c r="W2233" s="139"/>
      <c r="X2233" s="139"/>
      <c r="Y2233" s="139"/>
      <c r="Z2233" s="139"/>
      <c r="AA2233" s="139"/>
      <c r="AB2233" s="139"/>
      <c r="AC2233" s="139"/>
      <c r="AD2233" s="139"/>
      <c r="AE2233" s="139"/>
      <c r="AF2233" s="139"/>
      <c r="AG2233" s="337">
        <v>2025</v>
      </c>
      <c r="AH2233" s="126" t="s">
        <v>3049</v>
      </c>
      <c r="AI2233" s="126"/>
      <c r="AJ2233" s="134">
        <f t="shared" si="474"/>
        <v>2132</v>
      </c>
      <c r="AK2233" s="35" t="s">
        <v>153</v>
      </c>
      <c r="AL2233" s="134" t="str">
        <f t="shared" si="475"/>
        <v>2132.</v>
      </c>
      <c r="AM2233" s="149"/>
      <c r="AO2233" s="193"/>
    </row>
    <row r="2234" spans="1:43" ht="22.5" hidden="1" customHeight="1" x14ac:dyDescent="0.25">
      <c r="A2234" s="68" t="s">
        <v>5316</v>
      </c>
      <c r="B2234" s="25">
        <v>4001</v>
      </c>
      <c r="C2234" s="36" t="s">
        <v>125</v>
      </c>
      <c r="D2234" s="25">
        <v>1960</v>
      </c>
      <c r="E2234" s="108" t="s">
        <v>2932</v>
      </c>
      <c r="F2234" s="68" t="s">
        <v>2934</v>
      </c>
      <c r="G2234" s="25">
        <v>2</v>
      </c>
      <c r="H2234" s="25">
        <v>1</v>
      </c>
      <c r="I2234" s="139">
        <v>335.4</v>
      </c>
      <c r="J2234" s="137">
        <v>305.5</v>
      </c>
      <c r="K2234" s="139">
        <v>235.9</v>
      </c>
      <c r="L2234" s="25">
        <v>12</v>
      </c>
      <c r="M2234" s="139">
        <f>R2234+T2234+V2234+X2234+Z2234+AB2234+AE2234+AF2234</f>
        <v>3138556</v>
      </c>
      <c r="N2234" s="139"/>
      <c r="O2234" s="139"/>
      <c r="P2234" s="139"/>
      <c r="Q2234" s="137">
        <f>M2234</f>
        <v>3138556</v>
      </c>
      <c r="R2234" s="139"/>
      <c r="S2234" s="25"/>
      <c r="T2234" s="139"/>
      <c r="U2234" s="139"/>
      <c r="V2234" s="139"/>
      <c r="W2234" s="139"/>
      <c r="X2234" s="139"/>
      <c r="Y2234" s="139">
        <v>997</v>
      </c>
      <c r="Z2234" s="139">
        <f>Y2234*3148</f>
        <v>3138556</v>
      </c>
      <c r="AA2234" s="139"/>
      <c r="AB2234" s="139"/>
      <c r="AC2234" s="139"/>
      <c r="AD2234" s="139"/>
      <c r="AE2234" s="139"/>
      <c r="AF2234" s="139"/>
      <c r="AG2234" s="337">
        <v>2025</v>
      </c>
      <c r="AH2234" s="141"/>
      <c r="AI2234" s="141"/>
      <c r="AJ2234" s="134">
        <f t="shared" si="474"/>
        <v>2133</v>
      </c>
      <c r="AK2234" s="35" t="s">
        <v>153</v>
      </c>
      <c r="AL2234" s="134" t="str">
        <f t="shared" si="475"/>
        <v>2133.</v>
      </c>
      <c r="AM2234" s="149"/>
      <c r="AN2234" s="35"/>
      <c r="AO2234" s="193"/>
    </row>
    <row r="2235" spans="1:43" ht="22.5" hidden="1" customHeight="1" x14ac:dyDescent="0.25">
      <c r="A2235" s="68" t="s">
        <v>5317</v>
      </c>
      <c r="B2235" s="25">
        <v>5704</v>
      </c>
      <c r="C2235" s="36" t="s">
        <v>1551</v>
      </c>
      <c r="D2235" s="25">
        <v>1959</v>
      </c>
      <c r="E2235" s="68" t="s">
        <v>2932</v>
      </c>
      <c r="F2235" s="68" t="s">
        <v>2934</v>
      </c>
      <c r="G2235" s="25">
        <v>2</v>
      </c>
      <c r="H2235" s="25">
        <v>1</v>
      </c>
      <c r="I2235" s="137">
        <v>335.2</v>
      </c>
      <c r="J2235" s="137">
        <v>306.3</v>
      </c>
      <c r="K2235" s="137">
        <v>306.3</v>
      </c>
      <c r="L2235" s="30">
        <v>24</v>
      </c>
      <c r="M2235" s="139">
        <f>R2235+T2235+V2235+X2235+Z2235+AB2235+AE2235+AF2235</f>
        <v>2896355</v>
      </c>
      <c r="N2235" s="139"/>
      <c r="O2235" s="139"/>
      <c r="P2235" s="139"/>
      <c r="Q2235" s="137">
        <f>M2235</f>
        <v>2896355</v>
      </c>
      <c r="R2235" s="139"/>
      <c r="S2235" s="25"/>
      <c r="T2235" s="139"/>
      <c r="U2235" s="139">
        <v>385</v>
      </c>
      <c r="V2235" s="139">
        <f>U2235*7523</f>
        <v>2896355</v>
      </c>
      <c r="W2235" s="139"/>
      <c r="X2235" s="139"/>
      <c r="Y2235" s="139"/>
      <c r="Z2235" s="139"/>
      <c r="AA2235" s="139"/>
      <c r="AB2235" s="139"/>
      <c r="AC2235" s="139"/>
      <c r="AD2235" s="139"/>
      <c r="AE2235" s="139"/>
      <c r="AF2235" s="139"/>
      <c r="AG2235" s="337">
        <v>2025</v>
      </c>
      <c r="AH2235" s="126"/>
      <c r="AI2235" s="126"/>
      <c r="AJ2235" s="134">
        <f t="shared" si="474"/>
        <v>2134</v>
      </c>
      <c r="AK2235" s="35" t="s">
        <v>153</v>
      </c>
      <c r="AL2235" s="134" t="str">
        <f t="shared" si="475"/>
        <v>2134.</v>
      </c>
      <c r="AM2235" s="149"/>
      <c r="AO2235" s="193"/>
    </row>
    <row r="2236" spans="1:43" s="14" customFormat="1" ht="22.5" hidden="1" customHeight="1" x14ac:dyDescent="0.25">
      <c r="A2236" s="68" t="s">
        <v>5318</v>
      </c>
      <c r="B2236" s="68">
        <v>3868</v>
      </c>
      <c r="C2236" s="36" t="s">
        <v>1843</v>
      </c>
      <c r="D2236" s="68">
        <v>1950</v>
      </c>
      <c r="E2236" s="68" t="s">
        <v>2932</v>
      </c>
      <c r="F2236" s="68" t="s">
        <v>2934</v>
      </c>
      <c r="G2236" s="68">
        <v>2</v>
      </c>
      <c r="H2236" s="68">
        <v>2</v>
      </c>
      <c r="I2236" s="139">
        <v>1152.2</v>
      </c>
      <c r="J2236" s="139">
        <v>666.3</v>
      </c>
      <c r="K2236" s="139">
        <v>422.1</v>
      </c>
      <c r="L2236" s="25">
        <v>39</v>
      </c>
      <c r="M2236" s="139">
        <f t="shared" ref="M2236" si="482">R2236+T2236+V2236+X2236+Z2236+AB2236+AE2236+AF2236</f>
        <v>649760</v>
      </c>
      <c r="N2236" s="139"/>
      <c r="O2236" s="139"/>
      <c r="P2236" s="139"/>
      <c r="Q2236" s="137">
        <f t="shared" ref="Q2236" si="483">M2236</f>
        <v>649760</v>
      </c>
      <c r="R2236" s="139">
        <v>649760</v>
      </c>
      <c r="S2236" s="25"/>
      <c r="T2236" s="139"/>
      <c r="U2236" s="139"/>
      <c r="V2236" s="139"/>
      <c r="W2236" s="139"/>
      <c r="X2236" s="139"/>
      <c r="Y2236" s="139"/>
      <c r="Z2236" s="139"/>
      <c r="AA2236" s="139"/>
      <c r="AB2236" s="139"/>
      <c r="AC2236" s="137"/>
      <c r="AD2236" s="137"/>
      <c r="AE2236" s="139"/>
      <c r="AF2236" s="159"/>
      <c r="AG2236" s="337">
        <v>2025</v>
      </c>
      <c r="AH2236" s="129" t="s">
        <v>3050</v>
      </c>
      <c r="AI2236" s="129"/>
      <c r="AJ2236" s="134">
        <f t="shared" si="474"/>
        <v>2135</v>
      </c>
      <c r="AK2236" s="35" t="s">
        <v>153</v>
      </c>
      <c r="AL2236" s="134" t="str">
        <f t="shared" si="475"/>
        <v>2135.</v>
      </c>
      <c r="AM2236" s="149"/>
      <c r="AN2236" s="308"/>
      <c r="AO2236" s="193"/>
      <c r="AQ2236" s="21"/>
    </row>
    <row r="2237" spans="1:43" s="14" customFormat="1" ht="21.75" hidden="1" customHeight="1" x14ac:dyDescent="0.25">
      <c r="A2237" s="68" t="s">
        <v>5319</v>
      </c>
      <c r="B2237" s="68">
        <v>3995</v>
      </c>
      <c r="C2237" s="36" t="s">
        <v>2917</v>
      </c>
      <c r="D2237" s="68">
        <v>1975</v>
      </c>
      <c r="E2237" s="68" t="s">
        <v>2932</v>
      </c>
      <c r="F2237" s="68" t="s">
        <v>2933</v>
      </c>
      <c r="G2237" s="25">
        <v>5</v>
      </c>
      <c r="H2237" s="25">
        <v>4</v>
      </c>
      <c r="I2237" s="139">
        <v>3659.6</v>
      </c>
      <c r="J2237" s="137">
        <v>3348.1</v>
      </c>
      <c r="K2237" s="139">
        <v>3348.1</v>
      </c>
      <c r="L2237" s="25">
        <v>176</v>
      </c>
      <c r="M2237" s="139">
        <f>R2237+T2237+V2237+X2237+Z2237+AB2237+AE2237+AF2237</f>
        <v>2430194.2000000002</v>
      </c>
      <c r="N2237" s="135"/>
      <c r="O2237" s="135"/>
      <c r="P2237" s="135"/>
      <c r="Q2237" s="137">
        <f>M2237</f>
        <v>2430194.2000000002</v>
      </c>
      <c r="R2237" s="139"/>
      <c r="S2237" s="25"/>
      <c r="T2237" s="139"/>
      <c r="U2237" s="139"/>
      <c r="V2237" s="139"/>
      <c r="W2237" s="139"/>
      <c r="X2237" s="139"/>
      <c r="Y2237" s="139">
        <v>1710.2</v>
      </c>
      <c r="Z2237" s="139">
        <f>Y2237*1421</f>
        <v>2430194.2000000002</v>
      </c>
      <c r="AA2237" s="139"/>
      <c r="AB2237" s="139"/>
      <c r="AC2237" s="137"/>
      <c r="AD2237" s="137"/>
      <c r="AE2237" s="139"/>
      <c r="AF2237" s="159"/>
      <c r="AG2237" s="337">
        <v>2025</v>
      </c>
      <c r="AH2237" s="141"/>
      <c r="AI2237" s="141"/>
      <c r="AJ2237" s="134">
        <f t="shared" si="474"/>
        <v>2136</v>
      </c>
      <c r="AK2237" s="35" t="s">
        <v>153</v>
      </c>
      <c r="AL2237" s="134" t="str">
        <f t="shared" si="475"/>
        <v>2136.</v>
      </c>
      <c r="AM2237" s="149"/>
      <c r="AN2237" s="308"/>
      <c r="AO2237" s="193"/>
      <c r="AQ2237" s="21"/>
    </row>
    <row r="2238" spans="1:43" s="14" customFormat="1" ht="21.75" hidden="1" customHeight="1" x14ac:dyDescent="0.25">
      <c r="A2238" s="68" t="s">
        <v>5320</v>
      </c>
      <c r="B2238" s="68">
        <v>3988</v>
      </c>
      <c r="C2238" s="36" t="s">
        <v>3197</v>
      </c>
      <c r="D2238" s="68">
        <v>1983</v>
      </c>
      <c r="E2238" s="68" t="s">
        <v>2932</v>
      </c>
      <c r="F2238" s="68" t="s">
        <v>2933</v>
      </c>
      <c r="G2238" s="68">
        <v>5</v>
      </c>
      <c r="H2238" s="68">
        <v>5</v>
      </c>
      <c r="I2238" s="139">
        <v>5311.1</v>
      </c>
      <c r="J2238" s="137">
        <v>4839.1000000000004</v>
      </c>
      <c r="K2238" s="139">
        <v>4839.1000000000004</v>
      </c>
      <c r="L2238" s="25">
        <v>232</v>
      </c>
      <c r="M2238" s="139">
        <f t="shared" ref="M2238" si="484">R2238+T2238+V2238+X2238+Z2238+AB2238+AE2238+AF2238</f>
        <v>10599210</v>
      </c>
      <c r="N2238" s="139"/>
      <c r="O2238" s="139"/>
      <c r="P2238" s="139"/>
      <c r="Q2238" s="137">
        <f t="shared" ref="Q2238" si="485">M2238</f>
        <v>10599210</v>
      </c>
      <c r="R2238" s="139">
        <v>10599210</v>
      </c>
      <c r="S2238" s="25"/>
      <c r="T2238" s="139"/>
      <c r="U2238" s="139"/>
      <c r="V2238" s="139"/>
      <c r="W2238" s="139"/>
      <c r="X2238" s="139"/>
      <c r="Y2238" s="139"/>
      <c r="Z2238" s="139"/>
      <c r="AA2238" s="139"/>
      <c r="AB2238" s="139"/>
      <c r="AC2238" s="137"/>
      <c r="AD2238" s="137"/>
      <c r="AE2238" s="139"/>
      <c r="AF2238" s="159"/>
      <c r="AG2238" s="337">
        <v>2025</v>
      </c>
      <c r="AH2238" s="141" t="s">
        <v>3050</v>
      </c>
      <c r="AI2238" s="141"/>
      <c r="AJ2238" s="134">
        <f t="shared" si="474"/>
        <v>2137</v>
      </c>
      <c r="AK2238" s="35" t="s">
        <v>153</v>
      </c>
      <c r="AL2238" s="134" t="str">
        <f t="shared" si="475"/>
        <v>2137.</v>
      </c>
      <c r="AM2238" s="149"/>
      <c r="AN2238" s="308"/>
      <c r="AO2238" s="193"/>
      <c r="AQ2238" s="21"/>
    </row>
    <row r="2239" spans="1:43" ht="22.5" hidden="1" customHeight="1" x14ac:dyDescent="0.25">
      <c r="A2239" s="68"/>
      <c r="B2239" s="25"/>
      <c r="C2239" s="160" t="s">
        <v>142</v>
      </c>
      <c r="D2239" s="25"/>
      <c r="E2239" s="108"/>
      <c r="F2239" s="68"/>
      <c r="G2239" s="25"/>
      <c r="H2239" s="25"/>
      <c r="I2239" s="285">
        <f>I2240+I2249+I2252</f>
        <v>39956.85</v>
      </c>
      <c r="J2239" s="285">
        <f>J2240+J2249+J2252</f>
        <v>35696.519999999997</v>
      </c>
      <c r="K2239" s="285">
        <f>K2240+K2249+K2252</f>
        <v>35434.119999999995</v>
      </c>
      <c r="L2239" s="286">
        <f>L2240+L2249+L2252</f>
        <v>1395</v>
      </c>
      <c r="M2239" s="285">
        <f>M2240+M2249+M2252</f>
        <v>55694106.200000003</v>
      </c>
      <c r="N2239" s="285"/>
      <c r="O2239" s="285"/>
      <c r="P2239" s="285"/>
      <c r="Q2239" s="135">
        <f t="shared" ref="Q2239" si="486">M2239</f>
        <v>55694106.200000003</v>
      </c>
      <c r="R2239" s="285">
        <f>R2240+R2249+R2252</f>
        <v>7994113</v>
      </c>
      <c r="S2239" s="286"/>
      <c r="T2239" s="285"/>
      <c r="U2239" s="285">
        <f>U2240+U2249+U2252</f>
        <v>7961.5</v>
      </c>
      <c r="V2239" s="285">
        <f>V2240+V2249+V2252</f>
        <v>38413832.5</v>
      </c>
      <c r="W2239" s="285"/>
      <c r="X2239" s="285"/>
      <c r="Y2239" s="285">
        <f>Y2240+Y2249+Y2252</f>
        <v>2397</v>
      </c>
      <c r="Z2239" s="285">
        <f>Z2240+Z2249+Z2252</f>
        <v>7848344</v>
      </c>
      <c r="AA2239" s="285">
        <f>AA2240+AA2249+AA2252</f>
        <v>537.1</v>
      </c>
      <c r="AB2239" s="285">
        <f>AB2240+AB2249+AB2252</f>
        <v>1437816.7</v>
      </c>
      <c r="AC2239" s="285"/>
      <c r="AD2239" s="285"/>
      <c r="AE2239" s="285"/>
      <c r="AF2239" s="285"/>
      <c r="AG2239" s="143"/>
      <c r="AH2239" s="166"/>
      <c r="AI2239" s="166"/>
      <c r="AM2239" s="144"/>
      <c r="AN2239" s="35"/>
      <c r="AO2239" s="193"/>
    </row>
    <row r="2240" spans="1:43" ht="22.5" hidden="1" customHeight="1" x14ac:dyDescent="0.25">
      <c r="A2240" s="68"/>
      <c r="B2240" s="25"/>
      <c r="C2240" s="160" t="s">
        <v>1190</v>
      </c>
      <c r="D2240" s="25"/>
      <c r="E2240" s="108"/>
      <c r="F2240" s="68"/>
      <c r="G2240" s="25"/>
      <c r="H2240" s="25"/>
      <c r="I2240" s="135">
        <f>SUM(I2241:I2248)</f>
        <v>12813.3</v>
      </c>
      <c r="J2240" s="135">
        <f t="shared" ref="J2240:V2240" si="487">SUM(J2241:J2248)</f>
        <v>11552.699999999999</v>
      </c>
      <c r="K2240" s="135">
        <f t="shared" si="487"/>
        <v>11320.7</v>
      </c>
      <c r="L2240" s="103">
        <f t="shared" si="487"/>
        <v>474</v>
      </c>
      <c r="M2240" s="135">
        <f t="shared" si="487"/>
        <v>13740174</v>
      </c>
      <c r="N2240" s="135"/>
      <c r="O2240" s="135"/>
      <c r="P2240" s="135"/>
      <c r="Q2240" s="135">
        <f>M2240</f>
        <v>13740174</v>
      </c>
      <c r="R2240" s="135">
        <f t="shared" si="487"/>
        <v>471240</v>
      </c>
      <c r="S2240" s="103"/>
      <c r="T2240" s="135"/>
      <c r="U2240" s="135">
        <f t="shared" si="487"/>
        <v>3950</v>
      </c>
      <c r="V2240" s="135">
        <f t="shared" si="487"/>
        <v>13268934</v>
      </c>
      <c r="W2240" s="135"/>
      <c r="X2240" s="135"/>
      <c r="Y2240" s="135"/>
      <c r="Z2240" s="135"/>
      <c r="AA2240" s="135"/>
      <c r="AB2240" s="135"/>
      <c r="AC2240" s="135"/>
      <c r="AD2240" s="135"/>
      <c r="AE2240" s="135"/>
      <c r="AF2240" s="135"/>
      <c r="AG2240" s="143"/>
      <c r="AH2240" s="171"/>
      <c r="AI2240" s="171"/>
      <c r="AM2240" s="144"/>
      <c r="AN2240" s="35"/>
      <c r="AO2240" s="193"/>
    </row>
    <row r="2241" spans="1:41" ht="22.5" hidden="1" customHeight="1" x14ac:dyDescent="0.25">
      <c r="A2241" s="68" t="s">
        <v>5321</v>
      </c>
      <c r="B2241" s="25">
        <v>4088</v>
      </c>
      <c r="C2241" s="36" t="s">
        <v>1277</v>
      </c>
      <c r="D2241" s="25">
        <v>1982</v>
      </c>
      <c r="E2241" s="108" t="s">
        <v>2932</v>
      </c>
      <c r="F2241" s="68" t="s">
        <v>2933</v>
      </c>
      <c r="G2241" s="25">
        <v>3</v>
      </c>
      <c r="H2241" s="25">
        <v>3</v>
      </c>
      <c r="I2241" s="335">
        <v>1451.2</v>
      </c>
      <c r="J2241" s="335">
        <v>1291.2</v>
      </c>
      <c r="K2241" s="335">
        <v>1291.2</v>
      </c>
      <c r="L2241" s="12">
        <v>57</v>
      </c>
      <c r="M2241" s="137">
        <f t="shared" ref="M2241" si="488">R2241+T2241+V2241+X2241+Z2241+AB2241+AE2241+AF2241</f>
        <v>1411313</v>
      </c>
      <c r="N2241" s="135"/>
      <c r="O2241" s="135"/>
      <c r="P2241" s="135"/>
      <c r="Q2241" s="137">
        <f t="shared" ref="Q2241" si="489">M2241</f>
        <v>1411313</v>
      </c>
      <c r="R2241" s="137"/>
      <c r="S2241" s="30"/>
      <c r="T2241" s="137"/>
      <c r="U2241" s="137">
        <v>607</v>
      </c>
      <c r="V2241" s="137">
        <v>1411313</v>
      </c>
      <c r="W2241" s="137"/>
      <c r="X2241" s="137"/>
      <c r="Y2241" s="137"/>
      <c r="Z2241" s="137"/>
      <c r="AA2241" s="137"/>
      <c r="AB2241" s="137"/>
      <c r="AC2241" s="137"/>
      <c r="AD2241" s="137"/>
      <c r="AE2241" s="137"/>
      <c r="AF2241" s="137"/>
      <c r="AG2241" s="337">
        <v>2025</v>
      </c>
      <c r="AH2241" s="218"/>
      <c r="AI2241" s="218"/>
      <c r="AJ2241" s="134">
        <f t="shared" si="474"/>
        <v>2138</v>
      </c>
      <c r="AK2241" s="35" t="s">
        <v>153</v>
      </c>
      <c r="AL2241" s="134" t="str">
        <f t="shared" si="475"/>
        <v>2138.</v>
      </c>
      <c r="AM2241" s="140"/>
      <c r="AN2241" s="35"/>
      <c r="AO2241" s="193"/>
    </row>
    <row r="2242" spans="1:41" ht="22.5" hidden="1" customHeight="1" x14ac:dyDescent="0.25">
      <c r="A2242" s="68" t="s">
        <v>5322</v>
      </c>
      <c r="B2242" s="25">
        <v>4060</v>
      </c>
      <c r="C2242" s="36" t="s">
        <v>1272</v>
      </c>
      <c r="D2242" s="25">
        <v>1990</v>
      </c>
      <c r="E2242" s="108" t="s">
        <v>2932</v>
      </c>
      <c r="F2242" s="68" t="s">
        <v>2933</v>
      </c>
      <c r="G2242" s="25">
        <v>3</v>
      </c>
      <c r="H2242" s="25">
        <v>2</v>
      </c>
      <c r="I2242" s="335">
        <v>917</v>
      </c>
      <c r="J2242" s="335">
        <v>829.6</v>
      </c>
      <c r="K2242" s="335">
        <v>829.6</v>
      </c>
      <c r="L2242" s="12">
        <v>42</v>
      </c>
      <c r="M2242" s="137">
        <f t="shared" ref="M2242:M2247" si="490">R2242+T2242+V2242+X2242+Z2242+AB2242+AE2242+AF2242</f>
        <v>286440</v>
      </c>
      <c r="N2242" s="135"/>
      <c r="O2242" s="135"/>
      <c r="P2242" s="135"/>
      <c r="Q2242" s="137">
        <f t="shared" ref="Q2242:Q2243" si="491">M2242</f>
        <v>286440</v>
      </c>
      <c r="R2242" s="137">
        <v>286440</v>
      </c>
      <c r="S2242" s="30"/>
      <c r="T2242" s="137"/>
      <c r="U2242" s="137"/>
      <c r="V2242" s="137"/>
      <c r="W2242" s="137"/>
      <c r="X2242" s="137"/>
      <c r="Y2242" s="137"/>
      <c r="Z2242" s="137"/>
      <c r="AA2242" s="137"/>
      <c r="AB2242" s="137"/>
      <c r="AC2242" s="137"/>
      <c r="AD2242" s="137"/>
      <c r="AE2242" s="137"/>
      <c r="AF2242" s="137"/>
      <c r="AG2242" s="337">
        <v>2025</v>
      </c>
      <c r="AH2242" s="218" t="s">
        <v>3051</v>
      </c>
      <c r="AI2242" s="218"/>
      <c r="AJ2242" s="134">
        <f t="shared" si="474"/>
        <v>2139</v>
      </c>
      <c r="AK2242" s="35" t="s">
        <v>153</v>
      </c>
      <c r="AL2242" s="134" t="str">
        <f t="shared" si="475"/>
        <v>2139.</v>
      </c>
      <c r="AM2242" s="140"/>
      <c r="AN2242" s="35"/>
      <c r="AO2242" s="193"/>
    </row>
    <row r="2243" spans="1:41" ht="22.5" hidden="1" customHeight="1" x14ac:dyDescent="0.25">
      <c r="A2243" s="68" t="s">
        <v>5323</v>
      </c>
      <c r="B2243" s="25">
        <v>4056</v>
      </c>
      <c r="C2243" s="36" t="s">
        <v>1270</v>
      </c>
      <c r="D2243" s="25">
        <v>1991</v>
      </c>
      <c r="E2243" s="108" t="s">
        <v>2932</v>
      </c>
      <c r="F2243" s="68" t="s">
        <v>2934</v>
      </c>
      <c r="G2243" s="25">
        <v>2</v>
      </c>
      <c r="H2243" s="25">
        <v>3</v>
      </c>
      <c r="I2243" s="137">
        <v>908.9</v>
      </c>
      <c r="J2243" s="137">
        <v>865.7</v>
      </c>
      <c r="K2243" s="137">
        <v>865.7</v>
      </c>
      <c r="L2243" s="30">
        <v>44</v>
      </c>
      <c r="M2243" s="137">
        <f t="shared" si="490"/>
        <v>184800</v>
      </c>
      <c r="N2243" s="135"/>
      <c r="O2243" s="135"/>
      <c r="P2243" s="135"/>
      <c r="Q2243" s="137">
        <f t="shared" si="491"/>
        <v>184800</v>
      </c>
      <c r="R2243" s="137">
        <v>184800</v>
      </c>
      <c r="S2243" s="30"/>
      <c r="T2243" s="137"/>
      <c r="U2243" s="137"/>
      <c r="V2243" s="137"/>
      <c r="W2243" s="137"/>
      <c r="X2243" s="137"/>
      <c r="Y2243" s="137"/>
      <c r="Z2243" s="137"/>
      <c r="AA2243" s="137"/>
      <c r="AB2243" s="137"/>
      <c r="AC2243" s="137"/>
      <c r="AD2243" s="137"/>
      <c r="AE2243" s="137"/>
      <c r="AF2243" s="137"/>
      <c r="AG2243" s="337">
        <v>2025</v>
      </c>
      <c r="AH2243" s="218" t="s">
        <v>3051</v>
      </c>
      <c r="AI2243" s="218"/>
      <c r="AJ2243" s="134">
        <f t="shared" si="474"/>
        <v>2140</v>
      </c>
      <c r="AK2243" s="35" t="s">
        <v>153</v>
      </c>
      <c r="AL2243" s="134" t="str">
        <f t="shared" si="475"/>
        <v>2140.</v>
      </c>
      <c r="AM2243" s="140"/>
      <c r="AN2243" s="35"/>
      <c r="AO2243" s="193"/>
    </row>
    <row r="2244" spans="1:41" ht="22.5" hidden="1" customHeight="1" x14ac:dyDescent="0.25">
      <c r="A2244" s="68" t="s">
        <v>5324</v>
      </c>
      <c r="B2244" s="25">
        <v>4071</v>
      </c>
      <c r="C2244" s="36" t="s">
        <v>1274</v>
      </c>
      <c r="D2244" s="25">
        <v>1985</v>
      </c>
      <c r="E2244" s="108" t="s">
        <v>2932</v>
      </c>
      <c r="F2244" s="68" t="s">
        <v>2933</v>
      </c>
      <c r="G2244" s="25">
        <v>3</v>
      </c>
      <c r="H2244" s="25">
        <v>3</v>
      </c>
      <c r="I2244" s="137">
        <v>1461.7</v>
      </c>
      <c r="J2244" s="137">
        <v>1301.7</v>
      </c>
      <c r="K2244" s="137">
        <v>1301.7</v>
      </c>
      <c r="L2244" s="30">
        <v>43</v>
      </c>
      <c r="M2244" s="137">
        <f t="shared" si="490"/>
        <v>2032431</v>
      </c>
      <c r="N2244" s="135"/>
      <c r="O2244" s="135"/>
      <c r="P2244" s="135"/>
      <c r="Q2244" s="137">
        <f t="shared" ref="Q2244:Q2248" si="492">M2244</f>
        <v>2032431</v>
      </c>
      <c r="R2244" s="137"/>
      <c r="S2244" s="30"/>
      <c r="T2244" s="137"/>
      <c r="U2244" s="137">
        <v>573</v>
      </c>
      <c r="V2244" s="137">
        <f>U2244*3547</f>
        <v>2032431</v>
      </c>
      <c r="W2244" s="137"/>
      <c r="X2244" s="137"/>
      <c r="Y2244" s="137"/>
      <c r="Z2244" s="137"/>
      <c r="AA2244" s="137"/>
      <c r="AB2244" s="137"/>
      <c r="AC2244" s="137"/>
      <c r="AD2244" s="137"/>
      <c r="AE2244" s="137"/>
      <c r="AF2244" s="137"/>
      <c r="AG2244" s="337">
        <v>2025</v>
      </c>
      <c r="AH2244" s="126"/>
      <c r="AI2244" s="126"/>
      <c r="AJ2244" s="134">
        <f t="shared" si="474"/>
        <v>2141</v>
      </c>
      <c r="AK2244" s="35" t="s">
        <v>153</v>
      </c>
      <c r="AL2244" s="134" t="str">
        <f t="shared" si="475"/>
        <v>2141.</v>
      </c>
      <c r="AM2244" s="140"/>
      <c r="AN2244" s="35"/>
      <c r="AO2244" s="193"/>
    </row>
    <row r="2245" spans="1:41" ht="22.5" hidden="1" customHeight="1" x14ac:dyDescent="0.25">
      <c r="A2245" s="68" t="s">
        <v>5325</v>
      </c>
      <c r="B2245" s="25">
        <v>4083</v>
      </c>
      <c r="C2245" s="36" t="s">
        <v>1276</v>
      </c>
      <c r="D2245" s="25">
        <v>1983</v>
      </c>
      <c r="E2245" s="108" t="s">
        <v>2932</v>
      </c>
      <c r="F2245" s="68" t="s">
        <v>2933</v>
      </c>
      <c r="G2245" s="25">
        <v>3</v>
      </c>
      <c r="H2245" s="25">
        <v>3</v>
      </c>
      <c r="I2245" s="137">
        <v>1464.7</v>
      </c>
      <c r="J2245" s="137">
        <v>1304.7</v>
      </c>
      <c r="K2245" s="137">
        <v>1307.4000000000001</v>
      </c>
      <c r="L2245" s="30">
        <v>44</v>
      </c>
      <c r="M2245" s="137">
        <f t="shared" si="490"/>
        <v>2216875</v>
      </c>
      <c r="N2245" s="135"/>
      <c r="O2245" s="135"/>
      <c r="P2245" s="135"/>
      <c r="Q2245" s="137">
        <f t="shared" si="492"/>
        <v>2216875</v>
      </c>
      <c r="R2245" s="137"/>
      <c r="S2245" s="30"/>
      <c r="T2245" s="137"/>
      <c r="U2245" s="137">
        <v>625</v>
      </c>
      <c r="V2245" s="137">
        <f>U2245*3547</f>
        <v>2216875</v>
      </c>
      <c r="W2245" s="137"/>
      <c r="X2245" s="137"/>
      <c r="Y2245" s="137"/>
      <c r="Z2245" s="137"/>
      <c r="AA2245" s="137"/>
      <c r="AB2245" s="137"/>
      <c r="AC2245" s="137"/>
      <c r="AD2245" s="137"/>
      <c r="AE2245" s="137"/>
      <c r="AF2245" s="137"/>
      <c r="AG2245" s="337">
        <v>2025</v>
      </c>
      <c r="AH2245" s="126"/>
      <c r="AI2245" s="126"/>
      <c r="AJ2245" s="134">
        <f t="shared" si="474"/>
        <v>2142</v>
      </c>
      <c r="AK2245" s="35" t="s">
        <v>153</v>
      </c>
      <c r="AL2245" s="134" t="str">
        <f t="shared" si="475"/>
        <v>2142.</v>
      </c>
      <c r="AM2245" s="140"/>
      <c r="AN2245" s="35"/>
      <c r="AO2245" s="193"/>
    </row>
    <row r="2246" spans="1:41" ht="22.5" hidden="1" customHeight="1" x14ac:dyDescent="0.25">
      <c r="A2246" s="68" t="s">
        <v>5326</v>
      </c>
      <c r="B2246" s="25">
        <v>4089</v>
      </c>
      <c r="C2246" s="36" t="s">
        <v>1278</v>
      </c>
      <c r="D2246" s="25">
        <v>1983</v>
      </c>
      <c r="E2246" s="108" t="s">
        <v>2932</v>
      </c>
      <c r="F2246" s="68" t="s">
        <v>2933</v>
      </c>
      <c r="G2246" s="25">
        <v>3</v>
      </c>
      <c r="H2246" s="25">
        <v>3</v>
      </c>
      <c r="I2246" s="139">
        <v>1446.7</v>
      </c>
      <c r="J2246" s="139">
        <v>1286.7</v>
      </c>
      <c r="K2246" s="139">
        <v>1286.7</v>
      </c>
      <c r="L2246" s="25">
        <v>44</v>
      </c>
      <c r="M2246" s="137">
        <f t="shared" si="490"/>
        <v>2216875</v>
      </c>
      <c r="N2246" s="135"/>
      <c r="O2246" s="135"/>
      <c r="P2246" s="135"/>
      <c r="Q2246" s="137">
        <f t="shared" si="492"/>
        <v>2216875</v>
      </c>
      <c r="R2246" s="137"/>
      <c r="S2246" s="30"/>
      <c r="T2246" s="137"/>
      <c r="U2246" s="137">
        <v>625</v>
      </c>
      <c r="V2246" s="137">
        <f>U2246*3547</f>
        <v>2216875</v>
      </c>
      <c r="W2246" s="137"/>
      <c r="X2246" s="137"/>
      <c r="Y2246" s="137"/>
      <c r="Z2246" s="137"/>
      <c r="AA2246" s="137"/>
      <c r="AB2246" s="137"/>
      <c r="AC2246" s="137"/>
      <c r="AD2246" s="137"/>
      <c r="AE2246" s="137"/>
      <c r="AF2246" s="137"/>
      <c r="AG2246" s="337">
        <v>2025</v>
      </c>
      <c r="AH2246" s="126"/>
      <c r="AI2246" s="126"/>
      <c r="AJ2246" s="134">
        <f t="shared" si="474"/>
        <v>2143</v>
      </c>
      <c r="AK2246" s="35" t="s">
        <v>153</v>
      </c>
      <c r="AL2246" s="134" t="str">
        <f t="shared" si="475"/>
        <v>2143.</v>
      </c>
      <c r="AM2246" s="140"/>
      <c r="AN2246" s="35"/>
      <c r="AO2246" s="193"/>
    </row>
    <row r="2247" spans="1:41" ht="22.5" hidden="1" customHeight="1" x14ac:dyDescent="0.25">
      <c r="A2247" s="68" t="s">
        <v>5327</v>
      </c>
      <c r="B2247" s="25">
        <v>4090</v>
      </c>
      <c r="C2247" s="333" t="s">
        <v>964</v>
      </c>
      <c r="D2247" s="25">
        <v>1975</v>
      </c>
      <c r="E2247" s="108" t="s">
        <v>2932</v>
      </c>
      <c r="F2247" s="68" t="s">
        <v>2933</v>
      </c>
      <c r="G2247" s="25">
        <v>5</v>
      </c>
      <c r="H2247" s="25">
        <v>4</v>
      </c>
      <c r="I2247" s="170">
        <v>3689.1</v>
      </c>
      <c r="J2247" s="137">
        <v>3359.1</v>
      </c>
      <c r="K2247" s="170">
        <v>3124.4</v>
      </c>
      <c r="L2247" s="287">
        <v>141</v>
      </c>
      <c r="M2247" s="170">
        <f t="shared" si="490"/>
        <v>3156830</v>
      </c>
      <c r="N2247" s="135"/>
      <c r="O2247" s="135"/>
      <c r="P2247" s="135"/>
      <c r="Q2247" s="137">
        <f t="shared" si="492"/>
        <v>3156830</v>
      </c>
      <c r="R2247" s="137"/>
      <c r="S2247" s="30"/>
      <c r="T2247" s="137"/>
      <c r="U2247" s="137">
        <v>890</v>
      </c>
      <c r="V2247" s="137">
        <f>U2247*3547</f>
        <v>3156830</v>
      </c>
      <c r="W2247" s="137"/>
      <c r="X2247" s="137"/>
      <c r="Y2247" s="137"/>
      <c r="Z2247" s="137"/>
      <c r="AA2247" s="137"/>
      <c r="AB2247" s="137"/>
      <c r="AC2247" s="137"/>
      <c r="AD2247" s="137"/>
      <c r="AE2247" s="137"/>
      <c r="AF2247" s="137"/>
      <c r="AG2247" s="337">
        <v>2025</v>
      </c>
      <c r="AH2247" s="166"/>
      <c r="AI2247" s="166"/>
      <c r="AJ2247" s="134">
        <f t="shared" si="474"/>
        <v>2144</v>
      </c>
      <c r="AK2247" s="35" t="s">
        <v>153</v>
      </c>
      <c r="AL2247" s="134" t="str">
        <f t="shared" si="475"/>
        <v>2144.</v>
      </c>
      <c r="AM2247" s="140"/>
      <c r="AN2247" s="35"/>
      <c r="AO2247" s="193"/>
    </row>
    <row r="2248" spans="1:41" ht="22.5" hidden="1" customHeight="1" x14ac:dyDescent="0.25">
      <c r="A2248" s="68" t="s">
        <v>5328</v>
      </c>
      <c r="B2248" s="25">
        <v>4087</v>
      </c>
      <c r="C2248" s="205" t="s">
        <v>804</v>
      </c>
      <c r="D2248" s="25">
        <v>1982</v>
      </c>
      <c r="E2248" s="108" t="s">
        <v>2932</v>
      </c>
      <c r="F2248" s="68" t="s">
        <v>2933</v>
      </c>
      <c r="G2248" s="25">
        <v>3</v>
      </c>
      <c r="H2248" s="25">
        <v>3</v>
      </c>
      <c r="I2248" s="137">
        <v>1474</v>
      </c>
      <c r="J2248" s="137">
        <v>1314</v>
      </c>
      <c r="K2248" s="137">
        <v>1314</v>
      </c>
      <c r="L2248" s="30">
        <v>59</v>
      </c>
      <c r="M2248" s="137">
        <f>R2248+T2248+V2248+X2248+Z2248+AB2248+AE2248+AF2248</f>
        <v>2234610</v>
      </c>
      <c r="N2248" s="135"/>
      <c r="O2248" s="135"/>
      <c r="P2248" s="135"/>
      <c r="Q2248" s="137">
        <f t="shared" si="492"/>
        <v>2234610</v>
      </c>
      <c r="R2248" s="137"/>
      <c r="S2248" s="30"/>
      <c r="T2248" s="137"/>
      <c r="U2248" s="137">
        <v>630</v>
      </c>
      <c r="V2248" s="137">
        <f>U2248*3547</f>
        <v>2234610</v>
      </c>
      <c r="W2248" s="137"/>
      <c r="X2248" s="137"/>
      <c r="Y2248" s="137"/>
      <c r="Z2248" s="137"/>
      <c r="AA2248" s="137"/>
      <c r="AB2248" s="137"/>
      <c r="AC2248" s="137"/>
      <c r="AD2248" s="137"/>
      <c r="AE2248" s="137"/>
      <c r="AF2248" s="137"/>
      <c r="AG2248" s="337">
        <v>2025</v>
      </c>
      <c r="AH2248" s="166"/>
      <c r="AI2248" s="166"/>
      <c r="AJ2248" s="134">
        <f t="shared" si="474"/>
        <v>2145</v>
      </c>
      <c r="AK2248" s="35" t="s">
        <v>153</v>
      </c>
      <c r="AL2248" s="134" t="str">
        <f t="shared" si="475"/>
        <v>2145.</v>
      </c>
      <c r="AM2248" s="140"/>
      <c r="AN2248" s="35"/>
      <c r="AO2248" s="193"/>
    </row>
    <row r="2249" spans="1:41" s="33" customFormat="1" ht="22.5" hidden="1" customHeight="1" x14ac:dyDescent="0.25">
      <c r="A2249" s="70"/>
      <c r="B2249" s="45"/>
      <c r="C2249" s="160" t="s">
        <v>1191</v>
      </c>
      <c r="D2249" s="25"/>
      <c r="E2249" s="108"/>
      <c r="F2249" s="68"/>
      <c r="G2249" s="25"/>
      <c r="H2249" s="25"/>
      <c r="I2249" s="135">
        <f>SUM(I2250:I2251)</f>
        <v>2285.1</v>
      </c>
      <c r="J2249" s="135">
        <f t="shared" ref="J2249:AB2249" si="493">SUM(J2250:J2251)</f>
        <v>2142.3000000000002</v>
      </c>
      <c r="K2249" s="135">
        <f t="shared" si="493"/>
        <v>2142.3000000000002</v>
      </c>
      <c r="L2249" s="103">
        <f t="shared" si="493"/>
        <v>85</v>
      </c>
      <c r="M2249" s="135">
        <f t="shared" si="493"/>
        <v>327718</v>
      </c>
      <c r="N2249" s="135"/>
      <c r="O2249" s="135"/>
      <c r="P2249" s="135"/>
      <c r="Q2249" s="135">
        <f t="shared" si="493"/>
        <v>327718</v>
      </c>
      <c r="R2249" s="135">
        <f t="shared" si="493"/>
        <v>60018</v>
      </c>
      <c r="S2249" s="103"/>
      <c r="T2249" s="135"/>
      <c r="U2249" s="135"/>
      <c r="V2249" s="135"/>
      <c r="W2249" s="135"/>
      <c r="X2249" s="135"/>
      <c r="Y2249" s="135"/>
      <c r="Z2249" s="135"/>
      <c r="AA2249" s="135">
        <f t="shared" si="493"/>
        <v>100</v>
      </c>
      <c r="AB2249" s="135">
        <f t="shared" si="493"/>
        <v>267700</v>
      </c>
      <c r="AC2249" s="135"/>
      <c r="AD2249" s="135"/>
      <c r="AE2249" s="135"/>
      <c r="AF2249" s="135"/>
      <c r="AG2249" s="258"/>
      <c r="AH2249" s="166"/>
      <c r="AI2249" s="166"/>
      <c r="AJ2249" s="134"/>
      <c r="AK2249" s="35"/>
      <c r="AL2249" s="134"/>
      <c r="AM2249" s="226"/>
      <c r="AN2249" s="297"/>
      <c r="AO2249" s="193"/>
    </row>
    <row r="2250" spans="1:41" ht="22.5" hidden="1" customHeight="1" x14ac:dyDescent="0.25">
      <c r="A2250" s="68" t="s">
        <v>5329</v>
      </c>
      <c r="B2250" s="25">
        <v>4065</v>
      </c>
      <c r="C2250" s="36" t="s">
        <v>2986</v>
      </c>
      <c r="D2250" s="25">
        <v>1987</v>
      </c>
      <c r="E2250" s="108" t="s">
        <v>2932</v>
      </c>
      <c r="F2250" s="68" t="s">
        <v>2934</v>
      </c>
      <c r="G2250" s="25">
        <v>3</v>
      </c>
      <c r="H2250" s="25">
        <v>2</v>
      </c>
      <c r="I2250" s="335">
        <v>1383.3</v>
      </c>
      <c r="J2250" s="335">
        <v>1289.3</v>
      </c>
      <c r="K2250" s="335">
        <v>1289.3</v>
      </c>
      <c r="L2250" s="12">
        <v>54</v>
      </c>
      <c r="M2250" s="137">
        <f>R2250+T2250+V2250+X2250+Z2250+AB2250+AE2250+AF2250</f>
        <v>60018</v>
      </c>
      <c r="N2250" s="135"/>
      <c r="O2250" s="135"/>
      <c r="P2250" s="135"/>
      <c r="Q2250" s="137">
        <f t="shared" ref="Q2250:Q2251" si="494">M2250</f>
        <v>60018</v>
      </c>
      <c r="R2250" s="137">
        <v>60018</v>
      </c>
      <c r="S2250" s="30"/>
      <c r="T2250" s="137"/>
      <c r="U2250" s="137"/>
      <c r="V2250" s="137"/>
      <c r="W2250" s="137"/>
      <c r="X2250" s="137"/>
      <c r="Y2250" s="137"/>
      <c r="Z2250" s="137"/>
      <c r="AA2250" s="137"/>
      <c r="AB2250" s="137"/>
      <c r="AC2250" s="137"/>
      <c r="AD2250" s="137"/>
      <c r="AE2250" s="137"/>
      <c r="AF2250" s="137"/>
      <c r="AG2250" s="337">
        <v>2025</v>
      </c>
      <c r="AH2250" s="218" t="s">
        <v>3048</v>
      </c>
      <c r="AI2250" s="218"/>
      <c r="AJ2250" s="134">
        <f t="shared" si="474"/>
        <v>2146</v>
      </c>
      <c r="AK2250" s="35" t="s">
        <v>153</v>
      </c>
      <c r="AL2250" s="134" t="str">
        <f t="shared" si="475"/>
        <v>2146.</v>
      </c>
      <c r="AM2250" s="140"/>
      <c r="AN2250" s="35"/>
      <c r="AO2250" s="193"/>
    </row>
    <row r="2251" spans="1:41" ht="22.5" hidden="1" customHeight="1" x14ac:dyDescent="0.25">
      <c r="A2251" s="68" t="s">
        <v>5330</v>
      </c>
      <c r="B2251" s="25">
        <v>4068</v>
      </c>
      <c r="C2251" s="36" t="s">
        <v>2987</v>
      </c>
      <c r="D2251" s="25">
        <v>1987</v>
      </c>
      <c r="E2251" s="108" t="s">
        <v>2932</v>
      </c>
      <c r="F2251" s="68" t="s">
        <v>2933</v>
      </c>
      <c r="G2251" s="25">
        <v>2</v>
      </c>
      <c r="H2251" s="25">
        <v>3</v>
      </c>
      <c r="I2251" s="335">
        <v>901.8</v>
      </c>
      <c r="J2251" s="335">
        <v>853</v>
      </c>
      <c r="K2251" s="335">
        <v>853</v>
      </c>
      <c r="L2251" s="12">
        <v>31</v>
      </c>
      <c r="M2251" s="137">
        <f>R2251+T2251+V2251+X2251+Z2251+AB2251+AE2251+AF2251</f>
        <v>267700</v>
      </c>
      <c r="N2251" s="135"/>
      <c r="O2251" s="135"/>
      <c r="P2251" s="135"/>
      <c r="Q2251" s="137">
        <f t="shared" si="494"/>
        <v>267700</v>
      </c>
      <c r="R2251" s="137"/>
      <c r="S2251" s="30"/>
      <c r="T2251" s="137"/>
      <c r="U2251" s="137"/>
      <c r="V2251" s="137"/>
      <c r="W2251" s="137"/>
      <c r="X2251" s="137"/>
      <c r="Y2251" s="137"/>
      <c r="Z2251" s="137"/>
      <c r="AA2251" s="137">
        <v>100</v>
      </c>
      <c r="AB2251" s="137">
        <f>AA2251*2677</f>
        <v>267700</v>
      </c>
      <c r="AC2251" s="137"/>
      <c r="AD2251" s="137"/>
      <c r="AE2251" s="137"/>
      <c r="AF2251" s="137"/>
      <c r="AG2251" s="337">
        <v>2025</v>
      </c>
      <c r="AH2251" s="166"/>
      <c r="AI2251" s="166"/>
      <c r="AJ2251" s="134">
        <f t="shared" si="474"/>
        <v>2147</v>
      </c>
      <c r="AK2251" s="35" t="s">
        <v>153</v>
      </c>
      <c r="AL2251" s="134" t="str">
        <f t="shared" si="475"/>
        <v>2147.</v>
      </c>
      <c r="AM2251" s="140"/>
      <c r="AN2251" s="35"/>
      <c r="AO2251" s="193"/>
    </row>
    <row r="2252" spans="1:41" s="33" customFormat="1" ht="22.5" hidden="1" customHeight="1" x14ac:dyDescent="0.25">
      <c r="A2252" s="70"/>
      <c r="B2252" s="45"/>
      <c r="C2252" s="160" t="s">
        <v>1192</v>
      </c>
      <c r="D2252" s="25"/>
      <c r="E2252" s="108"/>
      <c r="F2252" s="68"/>
      <c r="G2252" s="25"/>
      <c r="H2252" s="25"/>
      <c r="I2252" s="135">
        <f>SUM(I2253:I2286)</f>
        <v>24858.45</v>
      </c>
      <c r="J2252" s="135">
        <f t="shared" ref="J2252:AB2252" si="495">SUM(J2253:J2286)</f>
        <v>22001.519999999997</v>
      </c>
      <c r="K2252" s="135">
        <f t="shared" si="495"/>
        <v>21971.119999999999</v>
      </c>
      <c r="L2252" s="103">
        <f t="shared" si="495"/>
        <v>836</v>
      </c>
      <c r="M2252" s="135">
        <f t="shared" si="495"/>
        <v>41626214.200000003</v>
      </c>
      <c r="N2252" s="135"/>
      <c r="O2252" s="135"/>
      <c r="P2252" s="135"/>
      <c r="Q2252" s="135">
        <f t="shared" si="495"/>
        <v>41626214.200000003</v>
      </c>
      <c r="R2252" s="135">
        <f t="shared" si="495"/>
        <v>7462855</v>
      </c>
      <c r="S2252" s="103"/>
      <c r="T2252" s="135"/>
      <c r="U2252" s="135">
        <f t="shared" si="495"/>
        <v>4011.5</v>
      </c>
      <c r="V2252" s="135">
        <f t="shared" si="495"/>
        <v>25144898.5</v>
      </c>
      <c r="W2252" s="135"/>
      <c r="X2252" s="135"/>
      <c r="Y2252" s="135">
        <f t="shared" si="495"/>
        <v>2397</v>
      </c>
      <c r="Z2252" s="135">
        <f t="shared" si="495"/>
        <v>7848344</v>
      </c>
      <c r="AA2252" s="135">
        <f t="shared" si="495"/>
        <v>437.1</v>
      </c>
      <c r="AB2252" s="135">
        <f t="shared" si="495"/>
        <v>1170116.7</v>
      </c>
      <c r="AC2252" s="135"/>
      <c r="AD2252" s="135"/>
      <c r="AE2252" s="135"/>
      <c r="AF2252" s="135"/>
      <c r="AG2252" s="258"/>
      <c r="AH2252" s="166"/>
      <c r="AI2252" s="166"/>
      <c r="AJ2252" s="134"/>
      <c r="AK2252" s="35"/>
      <c r="AL2252" s="134"/>
      <c r="AM2252" s="226"/>
      <c r="AN2252" s="297"/>
      <c r="AO2252" s="193"/>
    </row>
    <row r="2253" spans="1:41" ht="22.5" hidden="1" customHeight="1" x14ac:dyDescent="0.25">
      <c r="A2253" s="68" t="s">
        <v>5331</v>
      </c>
      <c r="B2253" s="25">
        <v>4037</v>
      </c>
      <c r="C2253" s="333" t="s">
        <v>967</v>
      </c>
      <c r="D2253" s="25">
        <v>1970</v>
      </c>
      <c r="E2253" s="108" t="s">
        <v>2932</v>
      </c>
      <c r="F2253" s="68" t="s">
        <v>2934</v>
      </c>
      <c r="G2253" s="25">
        <v>2</v>
      </c>
      <c r="H2253" s="25">
        <v>1</v>
      </c>
      <c r="I2253" s="137">
        <v>468.8</v>
      </c>
      <c r="J2253" s="137">
        <v>458.8</v>
      </c>
      <c r="K2253" s="137">
        <v>458.8</v>
      </c>
      <c r="L2253" s="30">
        <v>25</v>
      </c>
      <c r="M2253" s="137">
        <f t="shared" ref="M2253:M2265" si="496">R2253+T2253+V2253+X2253+Z2253+AB2253+AE2253+AF2253</f>
        <v>3528250</v>
      </c>
      <c r="N2253" s="135"/>
      <c r="O2253" s="135"/>
      <c r="P2253" s="135"/>
      <c r="Q2253" s="137">
        <f t="shared" ref="Q2253:Q2265" si="497">M2253</f>
        <v>3528250</v>
      </c>
      <c r="R2253" s="137">
        <v>142900</v>
      </c>
      <c r="S2253" s="30"/>
      <c r="T2253" s="137"/>
      <c r="U2253" s="137">
        <v>450</v>
      </c>
      <c r="V2253" s="137">
        <f>U2253*7523</f>
        <v>3385350</v>
      </c>
      <c r="W2253" s="137"/>
      <c r="X2253" s="137"/>
      <c r="Y2253" s="137"/>
      <c r="Z2253" s="137"/>
      <c r="AA2253" s="137"/>
      <c r="AB2253" s="137"/>
      <c r="AC2253" s="137"/>
      <c r="AD2253" s="137"/>
      <c r="AE2253" s="137"/>
      <c r="AF2253" s="137"/>
      <c r="AG2253" s="337">
        <v>2025</v>
      </c>
      <c r="AH2253" s="171" t="s">
        <v>3048</v>
      </c>
      <c r="AI2253" s="171"/>
      <c r="AJ2253" s="134">
        <f t="shared" si="474"/>
        <v>2148</v>
      </c>
      <c r="AK2253" s="35" t="s">
        <v>153</v>
      </c>
      <c r="AL2253" s="134" t="str">
        <f t="shared" si="475"/>
        <v>2148.</v>
      </c>
      <c r="AM2253" s="140"/>
      <c r="AN2253" s="35"/>
      <c r="AO2253" s="193"/>
    </row>
    <row r="2254" spans="1:41" ht="22.5" hidden="1" customHeight="1" x14ac:dyDescent="0.25">
      <c r="A2254" s="68" t="s">
        <v>5332</v>
      </c>
      <c r="B2254" s="25">
        <v>4038</v>
      </c>
      <c r="C2254" s="333" t="s">
        <v>959</v>
      </c>
      <c r="D2254" s="25">
        <v>1966</v>
      </c>
      <c r="E2254" s="108" t="s">
        <v>2932</v>
      </c>
      <c r="F2254" s="68" t="s">
        <v>2934</v>
      </c>
      <c r="G2254" s="25">
        <v>2</v>
      </c>
      <c r="H2254" s="25">
        <v>1</v>
      </c>
      <c r="I2254" s="170">
        <v>357.2</v>
      </c>
      <c r="J2254" s="137">
        <v>246.4</v>
      </c>
      <c r="K2254" s="170">
        <v>246.4</v>
      </c>
      <c r="L2254" s="287">
        <v>14</v>
      </c>
      <c r="M2254" s="170">
        <f t="shared" si="496"/>
        <v>142900</v>
      </c>
      <c r="N2254" s="135"/>
      <c r="O2254" s="135"/>
      <c r="P2254" s="135"/>
      <c r="Q2254" s="137">
        <f t="shared" si="497"/>
        <v>142900</v>
      </c>
      <c r="R2254" s="137">
        <v>142900</v>
      </c>
      <c r="S2254" s="30"/>
      <c r="T2254" s="137"/>
      <c r="U2254" s="137"/>
      <c r="V2254" s="137"/>
      <c r="W2254" s="137"/>
      <c r="X2254" s="137"/>
      <c r="Y2254" s="137"/>
      <c r="Z2254" s="137"/>
      <c r="AA2254" s="137"/>
      <c r="AB2254" s="137"/>
      <c r="AC2254" s="137"/>
      <c r="AD2254" s="137"/>
      <c r="AE2254" s="137"/>
      <c r="AF2254" s="137"/>
      <c r="AG2254" s="337">
        <v>2025</v>
      </c>
      <c r="AH2254" s="171" t="s">
        <v>3048</v>
      </c>
      <c r="AI2254" s="171"/>
      <c r="AJ2254" s="134">
        <f t="shared" si="474"/>
        <v>2149</v>
      </c>
      <c r="AK2254" s="35" t="s">
        <v>153</v>
      </c>
      <c r="AL2254" s="134" t="str">
        <f t="shared" si="475"/>
        <v>2149.</v>
      </c>
      <c r="AM2254" s="140"/>
      <c r="AN2254" s="35"/>
      <c r="AO2254" s="193"/>
    </row>
    <row r="2255" spans="1:41" ht="22.5" hidden="1" customHeight="1" x14ac:dyDescent="0.25">
      <c r="A2255" s="68" t="s">
        <v>5333</v>
      </c>
      <c r="B2255" s="25">
        <v>4048</v>
      </c>
      <c r="C2255" s="333" t="s">
        <v>800</v>
      </c>
      <c r="D2255" s="25">
        <v>1977</v>
      </c>
      <c r="E2255" s="108" t="s">
        <v>2932</v>
      </c>
      <c r="F2255" s="68" t="s">
        <v>2935</v>
      </c>
      <c r="G2255" s="25">
        <v>2</v>
      </c>
      <c r="H2255" s="25">
        <v>1</v>
      </c>
      <c r="I2255" s="170">
        <v>343.7</v>
      </c>
      <c r="J2255" s="137">
        <v>325.2</v>
      </c>
      <c r="K2255" s="170">
        <v>325.2</v>
      </c>
      <c r="L2255" s="287">
        <v>5</v>
      </c>
      <c r="M2255" s="170">
        <f t="shared" si="496"/>
        <v>3633172</v>
      </c>
      <c r="N2255" s="135"/>
      <c r="O2255" s="135"/>
      <c r="P2255" s="135"/>
      <c r="Q2255" s="137">
        <f t="shared" si="497"/>
        <v>3633172</v>
      </c>
      <c r="R2255" s="137"/>
      <c r="S2255" s="30"/>
      <c r="T2255" s="137"/>
      <c r="U2255" s="137"/>
      <c r="V2255" s="137"/>
      <c r="W2255" s="137"/>
      <c r="X2255" s="137"/>
      <c r="Y2255" s="137">
        <v>1058</v>
      </c>
      <c r="Z2255" s="137">
        <f>Y2255*3434</f>
        <v>3633172</v>
      </c>
      <c r="AA2255" s="137"/>
      <c r="AB2255" s="137"/>
      <c r="AC2255" s="137"/>
      <c r="AD2255" s="137"/>
      <c r="AE2255" s="137"/>
      <c r="AF2255" s="137"/>
      <c r="AG2255" s="337">
        <v>2025</v>
      </c>
      <c r="AH2255" s="218"/>
      <c r="AI2255" s="218"/>
      <c r="AJ2255" s="134">
        <f t="shared" si="474"/>
        <v>2150</v>
      </c>
      <c r="AK2255" s="35" t="s">
        <v>153</v>
      </c>
      <c r="AL2255" s="134" t="str">
        <f t="shared" si="475"/>
        <v>2150.</v>
      </c>
      <c r="AM2255" s="140"/>
      <c r="AN2255" s="35"/>
      <c r="AO2255" s="193"/>
    </row>
    <row r="2256" spans="1:41" ht="22.5" hidden="1" customHeight="1" x14ac:dyDescent="0.25">
      <c r="A2256" s="68" t="s">
        <v>5334</v>
      </c>
      <c r="B2256" s="25">
        <v>4072</v>
      </c>
      <c r="C2256" s="333" t="s">
        <v>968</v>
      </c>
      <c r="D2256" s="25">
        <v>1982</v>
      </c>
      <c r="E2256" s="108" t="s">
        <v>2932</v>
      </c>
      <c r="F2256" s="68" t="s">
        <v>2934</v>
      </c>
      <c r="G2256" s="25">
        <v>2</v>
      </c>
      <c r="H2256" s="25">
        <v>3</v>
      </c>
      <c r="I2256" s="137">
        <v>1189.5</v>
      </c>
      <c r="J2256" s="137">
        <v>992.7</v>
      </c>
      <c r="K2256" s="137">
        <v>992.7</v>
      </c>
      <c r="L2256" s="30">
        <v>45</v>
      </c>
      <c r="M2256" s="137">
        <f t="shared" si="496"/>
        <v>998244</v>
      </c>
      <c r="N2256" s="135"/>
      <c r="O2256" s="135"/>
      <c r="P2256" s="135"/>
      <c r="Q2256" s="137">
        <f t="shared" si="497"/>
        <v>998244</v>
      </c>
      <c r="R2256" s="137">
        <v>998244</v>
      </c>
      <c r="S2256" s="30"/>
      <c r="T2256" s="137"/>
      <c r="U2256" s="137"/>
      <c r="V2256" s="137"/>
      <c r="W2256" s="137"/>
      <c r="X2256" s="137"/>
      <c r="Y2256" s="137"/>
      <c r="Z2256" s="137"/>
      <c r="AA2256" s="137"/>
      <c r="AB2256" s="137"/>
      <c r="AC2256" s="137"/>
      <c r="AD2256" s="137"/>
      <c r="AE2256" s="137"/>
      <c r="AF2256" s="137"/>
      <c r="AG2256" s="337">
        <v>2025</v>
      </c>
      <c r="AH2256" s="171" t="s">
        <v>3049</v>
      </c>
      <c r="AI2256" s="171"/>
      <c r="AJ2256" s="134">
        <f t="shared" si="474"/>
        <v>2151</v>
      </c>
      <c r="AK2256" s="35" t="s">
        <v>153</v>
      </c>
      <c r="AL2256" s="134" t="str">
        <f t="shared" si="475"/>
        <v>2151.</v>
      </c>
      <c r="AM2256" s="140"/>
      <c r="AN2256" s="35"/>
      <c r="AO2256" s="193"/>
    </row>
    <row r="2257" spans="1:41" ht="22.5" hidden="1" customHeight="1" x14ac:dyDescent="0.25">
      <c r="A2257" s="68" t="s">
        <v>5335</v>
      </c>
      <c r="B2257" s="25">
        <v>4076</v>
      </c>
      <c r="C2257" s="205" t="s">
        <v>803</v>
      </c>
      <c r="D2257" s="25">
        <v>1960</v>
      </c>
      <c r="E2257" s="108" t="s">
        <v>2932</v>
      </c>
      <c r="F2257" s="68" t="s">
        <v>2934</v>
      </c>
      <c r="G2257" s="25">
        <v>2</v>
      </c>
      <c r="H2257" s="25">
        <v>1</v>
      </c>
      <c r="I2257" s="137">
        <v>341.5</v>
      </c>
      <c r="J2257" s="137">
        <v>308.60000000000002</v>
      </c>
      <c r="K2257" s="137">
        <v>308.60000000000002</v>
      </c>
      <c r="L2257" s="30">
        <v>15</v>
      </c>
      <c r="M2257" s="137">
        <f t="shared" si="496"/>
        <v>107080</v>
      </c>
      <c r="N2257" s="135"/>
      <c r="O2257" s="135"/>
      <c r="P2257" s="135"/>
      <c r="Q2257" s="137">
        <f t="shared" si="497"/>
        <v>107080</v>
      </c>
      <c r="R2257" s="137"/>
      <c r="S2257" s="30"/>
      <c r="T2257" s="137"/>
      <c r="U2257" s="137"/>
      <c r="V2257" s="137"/>
      <c r="W2257" s="137"/>
      <c r="X2257" s="137"/>
      <c r="Y2257" s="137"/>
      <c r="Z2257" s="137"/>
      <c r="AA2257" s="137">
        <v>40</v>
      </c>
      <c r="AB2257" s="137">
        <f>AA2257*2677</f>
        <v>107080</v>
      </c>
      <c r="AC2257" s="137"/>
      <c r="AD2257" s="137"/>
      <c r="AE2257" s="137"/>
      <c r="AF2257" s="137"/>
      <c r="AG2257" s="337">
        <v>2025</v>
      </c>
      <c r="AH2257" s="166"/>
      <c r="AI2257" s="166"/>
      <c r="AJ2257" s="134">
        <f t="shared" si="474"/>
        <v>2152</v>
      </c>
      <c r="AK2257" s="35" t="s">
        <v>153</v>
      </c>
      <c r="AL2257" s="134" t="str">
        <f t="shared" si="475"/>
        <v>2152.</v>
      </c>
      <c r="AM2257" s="140"/>
      <c r="AN2257" s="35"/>
      <c r="AO2257" s="193"/>
    </row>
    <row r="2258" spans="1:41" ht="22.5" hidden="1" customHeight="1" x14ac:dyDescent="0.25">
      <c r="A2258" s="68" t="s">
        <v>5336</v>
      </c>
      <c r="B2258" s="25">
        <v>4079</v>
      </c>
      <c r="C2258" s="333" t="s">
        <v>963</v>
      </c>
      <c r="D2258" s="25">
        <v>1955</v>
      </c>
      <c r="E2258" s="108" t="s">
        <v>2932</v>
      </c>
      <c r="F2258" s="68" t="s">
        <v>2935</v>
      </c>
      <c r="G2258" s="25">
        <v>2</v>
      </c>
      <c r="H2258" s="25">
        <v>1</v>
      </c>
      <c r="I2258" s="170">
        <v>432.7</v>
      </c>
      <c r="J2258" s="137">
        <v>400.2</v>
      </c>
      <c r="K2258" s="170">
        <v>400.2</v>
      </c>
      <c r="L2258" s="287">
        <v>10</v>
      </c>
      <c r="M2258" s="170">
        <f t="shared" si="496"/>
        <v>107080</v>
      </c>
      <c r="N2258" s="135"/>
      <c r="O2258" s="135"/>
      <c r="P2258" s="135"/>
      <c r="Q2258" s="137">
        <f t="shared" si="497"/>
        <v>107080</v>
      </c>
      <c r="R2258" s="137"/>
      <c r="S2258" s="30"/>
      <c r="T2258" s="137"/>
      <c r="U2258" s="137"/>
      <c r="V2258" s="137"/>
      <c r="W2258" s="137"/>
      <c r="X2258" s="137"/>
      <c r="Y2258" s="137"/>
      <c r="Z2258" s="137"/>
      <c r="AA2258" s="137">
        <v>40</v>
      </c>
      <c r="AB2258" s="137">
        <f>AA2258*2677</f>
        <v>107080</v>
      </c>
      <c r="AC2258" s="137"/>
      <c r="AD2258" s="137"/>
      <c r="AE2258" s="137"/>
      <c r="AF2258" s="137"/>
      <c r="AG2258" s="337">
        <v>2025</v>
      </c>
      <c r="AH2258" s="166"/>
      <c r="AI2258" s="166"/>
      <c r="AJ2258" s="134">
        <f t="shared" si="474"/>
        <v>2153</v>
      </c>
      <c r="AK2258" s="35" t="s">
        <v>153</v>
      </c>
      <c r="AL2258" s="134" t="str">
        <f t="shared" si="475"/>
        <v>2153.</v>
      </c>
      <c r="AM2258" s="140"/>
      <c r="AN2258" s="35"/>
      <c r="AO2258" s="193"/>
    </row>
    <row r="2259" spans="1:41" ht="22.5" hidden="1" customHeight="1" x14ac:dyDescent="0.25">
      <c r="A2259" s="68" t="s">
        <v>5337</v>
      </c>
      <c r="B2259" s="25">
        <v>4022</v>
      </c>
      <c r="C2259" s="333" t="s">
        <v>1266</v>
      </c>
      <c r="D2259" s="25">
        <v>1837</v>
      </c>
      <c r="E2259" s="108" t="s">
        <v>2932</v>
      </c>
      <c r="F2259" s="68" t="s">
        <v>2934</v>
      </c>
      <c r="G2259" s="25">
        <v>2</v>
      </c>
      <c r="H2259" s="25">
        <v>2</v>
      </c>
      <c r="I2259" s="170">
        <v>1290</v>
      </c>
      <c r="J2259" s="137">
        <v>717.4</v>
      </c>
      <c r="K2259" s="170">
        <v>717.4</v>
      </c>
      <c r="L2259" s="287">
        <v>23</v>
      </c>
      <c r="M2259" s="170">
        <f t="shared" si="496"/>
        <v>267444</v>
      </c>
      <c r="N2259" s="135"/>
      <c r="O2259" s="135"/>
      <c r="P2259" s="135"/>
      <c r="Q2259" s="137">
        <f t="shared" si="497"/>
        <v>267444</v>
      </c>
      <c r="R2259" s="137">
        <v>267444</v>
      </c>
      <c r="S2259" s="30"/>
      <c r="T2259" s="137"/>
      <c r="U2259" s="137"/>
      <c r="V2259" s="137"/>
      <c r="W2259" s="137"/>
      <c r="X2259" s="137"/>
      <c r="Y2259" s="137"/>
      <c r="Z2259" s="137"/>
      <c r="AA2259" s="137"/>
      <c r="AB2259" s="137"/>
      <c r="AC2259" s="137"/>
      <c r="AD2259" s="137"/>
      <c r="AE2259" s="137"/>
      <c r="AF2259" s="137"/>
      <c r="AG2259" s="337">
        <v>2025</v>
      </c>
      <c r="AH2259" s="171" t="s">
        <v>3052</v>
      </c>
      <c r="AI2259" s="171"/>
      <c r="AJ2259" s="134">
        <f t="shared" si="474"/>
        <v>2154</v>
      </c>
      <c r="AK2259" s="35" t="s">
        <v>153</v>
      </c>
      <c r="AL2259" s="134" t="str">
        <f t="shared" si="475"/>
        <v>2154.</v>
      </c>
      <c r="AM2259" s="140"/>
      <c r="AN2259" s="35"/>
      <c r="AO2259" s="193"/>
    </row>
    <row r="2260" spans="1:41" ht="22.5" hidden="1" customHeight="1" x14ac:dyDescent="0.25">
      <c r="A2260" s="68" t="s">
        <v>5338</v>
      </c>
      <c r="B2260" s="25">
        <v>4025</v>
      </c>
      <c r="C2260" s="205" t="s">
        <v>808</v>
      </c>
      <c r="D2260" s="25">
        <v>1954</v>
      </c>
      <c r="E2260" s="108" t="s">
        <v>2932</v>
      </c>
      <c r="F2260" s="68" t="s">
        <v>2934</v>
      </c>
      <c r="G2260" s="25">
        <v>2</v>
      </c>
      <c r="H2260" s="25">
        <v>1</v>
      </c>
      <c r="I2260" s="137">
        <v>568.85</v>
      </c>
      <c r="J2260" s="137">
        <v>528.70000000000005</v>
      </c>
      <c r="K2260" s="137">
        <v>528.70000000000005</v>
      </c>
      <c r="L2260" s="30">
        <v>8</v>
      </c>
      <c r="M2260" s="137">
        <f t="shared" si="496"/>
        <v>51444</v>
      </c>
      <c r="N2260" s="135"/>
      <c r="O2260" s="135"/>
      <c r="P2260" s="135"/>
      <c r="Q2260" s="137">
        <f t="shared" si="497"/>
        <v>51444</v>
      </c>
      <c r="R2260" s="137">
        <v>51444</v>
      </c>
      <c r="S2260" s="30"/>
      <c r="T2260" s="137"/>
      <c r="U2260" s="137"/>
      <c r="V2260" s="137"/>
      <c r="W2260" s="137"/>
      <c r="X2260" s="137"/>
      <c r="Y2260" s="137"/>
      <c r="Z2260" s="137"/>
      <c r="AA2260" s="137"/>
      <c r="AB2260" s="137"/>
      <c r="AC2260" s="137"/>
      <c r="AD2260" s="137"/>
      <c r="AE2260" s="137"/>
      <c r="AF2260" s="137"/>
      <c r="AG2260" s="337">
        <v>2025</v>
      </c>
      <c r="AH2260" s="218" t="s">
        <v>3048</v>
      </c>
      <c r="AI2260" s="218"/>
      <c r="AJ2260" s="134">
        <f t="shared" si="474"/>
        <v>2155</v>
      </c>
      <c r="AK2260" s="35" t="s">
        <v>153</v>
      </c>
      <c r="AL2260" s="134" t="str">
        <f t="shared" si="475"/>
        <v>2155.</v>
      </c>
      <c r="AM2260" s="140"/>
      <c r="AN2260" s="35"/>
      <c r="AO2260" s="193"/>
    </row>
    <row r="2261" spans="1:41" ht="22.5" hidden="1" customHeight="1" x14ac:dyDescent="0.25">
      <c r="A2261" s="68" t="s">
        <v>5339</v>
      </c>
      <c r="B2261" s="25">
        <v>4046</v>
      </c>
      <c r="C2261" s="36" t="s">
        <v>1268</v>
      </c>
      <c r="D2261" s="25">
        <v>1983</v>
      </c>
      <c r="E2261" s="108" t="s">
        <v>2932</v>
      </c>
      <c r="F2261" s="68" t="s">
        <v>2934</v>
      </c>
      <c r="G2261" s="25">
        <v>2</v>
      </c>
      <c r="H2261" s="25">
        <v>1</v>
      </c>
      <c r="I2261" s="137">
        <v>1047.5999999999999</v>
      </c>
      <c r="J2261" s="137">
        <v>920.8</v>
      </c>
      <c r="K2261" s="137">
        <v>920.8</v>
      </c>
      <c r="L2261" s="30">
        <v>31</v>
      </c>
      <c r="M2261" s="137">
        <f t="shared" si="496"/>
        <v>2397772</v>
      </c>
      <c r="N2261" s="135"/>
      <c r="O2261" s="135"/>
      <c r="P2261" s="135"/>
      <c r="Q2261" s="137">
        <f t="shared" si="497"/>
        <v>2397772</v>
      </c>
      <c r="R2261" s="137"/>
      <c r="S2261" s="30"/>
      <c r="T2261" s="137"/>
      <c r="U2261" s="137">
        <v>676</v>
      </c>
      <c r="V2261" s="137">
        <f>U2261*3547</f>
        <v>2397772</v>
      </c>
      <c r="W2261" s="137"/>
      <c r="X2261" s="137"/>
      <c r="Y2261" s="137"/>
      <c r="Z2261" s="137"/>
      <c r="AA2261" s="137"/>
      <c r="AB2261" s="137"/>
      <c r="AC2261" s="137"/>
      <c r="AD2261" s="137"/>
      <c r="AE2261" s="137"/>
      <c r="AF2261" s="137"/>
      <c r="AG2261" s="337">
        <v>2025</v>
      </c>
      <c r="AH2261" s="166"/>
      <c r="AI2261" s="166"/>
      <c r="AJ2261" s="134">
        <f t="shared" si="474"/>
        <v>2156</v>
      </c>
      <c r="AK2261" s="35" t="s">
        <v>153</v>
      </c>
      <c r="AL2261" s="134" t="str">
        <f t="shared" si="475"/>
        <v>2156.</v>
      </c>
      <c r="AM2261" s="140"/>
      <c r="AN2261" s="35"/>
      <c r="AO2261" s="193"/>
    </row>
    <row r="2262" spans="1:41" ht="22.5" hidden="1" customHeight="1" x14ac:dyDescent="0.25">
      <c r="A2262" s="68" t="s">
        <v>5340</v>
      </c>
      <c r="B2262" s="25">
        <v>4030</v>
      </c>
      <c r="C2262" s="205" t="s">
        <v>798</v>
      </c>
      <c r="D2262" s="25">
        <v>1970</v>
      </c>
      <c r="E2262" s="108" t="s">
        <v>2932</v>
      </c>
      <c r="F2262" s="68" t="s">
        <v>2934</v>
      </c>
      <c r="G2262" s="25">
        <v>2</v>
      </c>
      <c r="H2262" s="25">
        <v>2</v>
      </c>
      <c r="I2262" s="137">
        <v>539.20000000000005</v>
      </c>
      <c r="J2262" s="137">
        <v>500.6</v>
      </c>
      <c r="K2262" s="137">
        <v>500.6</v>
      </c>
      <c r="L2262" s="30">
        <v>18</v>
      </c>
      <c r="M2262" s="137">
        <f t="shared" si="496"/>
        <v>57160</v>
      </c>
      <c r="N2262" s="137"/>
      <c r="O2262" s="137"/>
      <c r="P2262" s="137"/>
      <c r="Q2262" s="137">
        <f t="shared" si="497"/>
        <v>57160</v>
      </c>
      <c r="R2262" s="137">
        <v>57160</v>
      </c>
      <c r="S2262" s="30"/>
      <c r="T2262" s="137"/>
      <c r="U2262" s="137"/>
      <c r="V2262" s="137"/>
      <c r="W2262" s="137"/>
      <c r="X2262" s="137"/>
      <c r="Y2262" s="137"/>
      <c r="Z2262" s="137"/>
      <c r="AA2262" s="137"/>
      <c r="AB2262" s="137"/>
      <c r="AC2262" s="137"/>
      <c r="AD2262" s="137"/>
      <c r="AE2262" s="137"/>
      <c r="AF2262" s="137"/>
      <c r="AG2262" s="337">
        <v>2025</v>
      </c>
      <c r="AH2262" s="218" t="s">
        <v>3048</v>
      </c>
      <c r="AI2262" s="218"/>
      <c r="AJ2262" s="134">
        <f t="shared" si="474"/>
        <v>2157</v>
      </c>
      <c r="AK2262" s="35" t="s">
        <v>153</v>
      </c>
      <c r="AL2262" s="134" t="str">
        <f t="shared" si="475"/>
        <v>2157.</v>
      </c>
      <c r="AM2262" s="140"/>
      <c r="AN2262" s="35"/>
      <c r="AO2262" s="193"/>
    </row>
    <row r="2263" spans="1:41" ht="22.5" hidden="1" customHeight="1" x14ac:dyDescent="0.25">
      <c r="A2263" s="68" t="s">
        <v>5341</v>
      </c>
      <c r="B2263" s="25">
        <v>4035</v>
      </c>
      <c r="C2263" s="36" t="s">
        <v>1267</v>
      </c>
      <c r="D2263" s="25">
        <v>1986</v>
      </c>
      <c r="E2263" s="108" t="s">
        <v>2932</v>
      </c>
      <c r="F2263" s="68" t="s">
        <v>2934</v>
      </c>
      <c r="G2263" s="25">
        <v>2</v>
      </c>
      <c r="H2263" s="25">
        <v>1</v>
      </c>
      <c r="I2263" s="137">
        <v>576.9</v>
      </c>
      <c r="J2263" s="137">
        <v>541.6</v>
      </c>
      <c r="K2263" s="137">
        <v>541.6</v>
      </c>
      <c r="L2263" s="30">
        <v>25</v>
      </c>
      <c r="M2263" s="137">
        <f t="shared" si="496"/>
        <v>3885629.5</v>
      </c>
      <c r="N2263" s="135"/>
      <c r="O2263" s="135"/>
      <c r="P2263" s="135"/>
      <c r="Q2263" s="137">
        <f t="shared" si="497"/>
        <v>3885629.5</v>
      </c>
      <c r="R2263" s="137"/>
      <c r="S2263" s="30"/>
      <c r="T2263" s="137"/>
      <c r="U2263" s="137">
        <v>516.5</v>
      </c>
      <c r="V2263" s="137">
        <f>U2263*7523</f>
        <v>3885629.5</v>
      </c>
      <c r="W2263" s="137"/>
      <c r="X2263" s="137"/>
      <c r="Y2263" s="137"/>
      <c r="Z2263" s="137"/>
      <c r="AA2263" s="137"/>
      <c r="AB2263" s="137"/>
      <c r="AC2263" s="137"/>
      <c r="AD2263" s="137"/>
      <c r="AE2263" s="137"/>
      <c r="AF2263" s="137"/>
      <c r="AG2263" s="337">
        <v>2025</v>
      </c>
      <c r="AH2263" s="166"/>
      <c r="AI2263" s="166"/>
      <c r="AJ2263" s="134">
        <f t="shared" si="474"/>
        <v>2158</v>
      </c>
      <c r="AK2263" s="35" t="s">
        <v>153</v>
      </c>
      <c r="AL2263" s="134" t="str">
        <f t="shared" si="475"/>
        <v>2158.</v>
      </c>
      <c r="AM2263" s="140"/>
      <c r="AN2263" s="35"/>
      <c r="AO2263" s="193"/>
    </row>
    <row r="2264" spans="1:41" ht="22.5" hidden="1" customHeight="1" x14ac:dyDescent="0.25">
      <c r="A2264" s="68" t="s">
        <v>5342</v>
      </c>
      <c r="B2264" s="25">
        <v>4036</v>
      </c>
      <c r="C2264" s="333" t="s">
        <v>1171</v>
      </c>
      <c r="D2264" s="25">
        <v>1974</v>
      </c>
      <c r="E2264" s="108" t="s">
        <v>2932</v>
      </c>
      <c r="F2264" s="68" t="s">
        <v>2934</v>
      </c>
      <c r="G2264" s="25">
        <v>2</v>
      </c>
      <c r="H2264" s="25">
        <v>1</v>
      </c>
      <c r="I2264" s="137">
        <v>351.9</v>
      </c>
      <c r="J2264" s="137">
        <v>339.3</v>
      </c>
      <c r="K2264" s="137">
        <v>339.3</v>
      </c>
      <c r="L2264" s="30">
        <v>12</v>
      </c>
      <c r="M2264" s="137">
        <f t="shared" si="496"/>
        <v>836566</v>
      </c>
      <c r="N2264" s="135"/>
      <c r="O2264" s="135"/>
      <c r="P2264" s="135"/>
      <c r="Q2264" s="137">
        <f t="shared" si="497"/>
        <v>836566</v>
      </c>
      <c r="R2264" s="137">
        <v>836566</v>
      </c>
      <c r="S2264" s="30"/>
      <c r="T2264" s="137"/>
      <c r="U2264" s="137"/>
      <c r="V2264" s="137"/>
      <c r="W2264" s="137"/>
      <c r="X2264" s="137"/>
      <c r="Y2264" s="137"/>
      <c r="Z2264" s="137"/>
      <c r="AA2264" s="137"/>
      <c r="AB2264" s="137"/>
      <c r="AC2264" s="137"/>
      <c r="AD2264" s="137"/>
      <c r="AE2264" s="137"/>
      <c r="AF2264" s="137"/>
      <c r="AG2264" s="337">
        <v>2025</v>
      </c>
      <c r="AH2264" s="171" t="s">
        <v>3050</v>
      </c>
      <c r="AI2264" s="171"/>
      <c r="AJ2264" s="134">
        <f t="shared" si="474"/>
        <v>2159</v>
      </c>
      <c r="AK2264" s="35" t="s">
        <v>153</v>
      </c>
      <c r="AL2264" s="134" t="str">
        <f t="shared" si="475"/>
        <v>2159.</v>
      </c>
      <c r="AM2264" s="140"/>
      <c r="AN2264" s="35"/>
      <c r="AO2264" s="193"/>
    </row>
    <row r="2265" spans="1:41" ht="22.5" hidden="1" customHeight="1" x14ac:dyDescent="0.25">
      <c r="A2265" s="68" t="s">
        <v>5343</v>
      </c>
      <c r="B2265" s="25">
        <v>4015</v>
      </c>
      <c r="C2265" s="205" t="s">
        <v>807</v>
      </c>
      <c r="D2265" s="25">
        <v>1972</v>
      </c>
      <c r="E2265" s="108" t="s">
        <v>2932</v>
      </c>
      <c r="F2265" s="68" t="s">
        <v>2933</v>
      </c>
      <c r="G2265" s="25">
        <v>5</v>
      </c>
      <c r="H2265" s="25">
        <v>3</v>
      </c>
      <c r="I2265" s="137">
        <v>2562.1999999999998</v>
      </c>
      <c r="J2265" s="137">
        <v>2439.6</v>
      </c>
      <c r="K2265" s="137">
        <v>2439.6</v>
      </c>
      <c r="L2265" s="30">
        <v>103</v>
      </c>
      <c r="M2265" s="137">
        <f t="shared" si="496"/>
        <v>1015250</v>
      </c>
      <c r="N2265" s="135"/>
      <c r="O2265" s="135"/>
      <c r="P2265" s="135"/>
      <c r="Q2265" s="137">
        <f t="shared" si="497"/>
        <v>1015250</v>
      </c>
      <c r="R2265" s="137">
        <v>1015250</v>
      </c>
      <c r="S2265" s="30"/>
      <c r="T2265" s="137"/>
      <c r="U2265" s="137"/>
      <c r="V2265" s="137"/>
      <c r="W2265" s="137"/>
      <c r="X2265" s="137"/>
      <c r="Y2265" s="137"/>
      <c r="Z2265" s="137"/>
      <c r="AA2265" s="137"/>
      <c r="AB2265" s="137"/>
      <c r="AC2265" s="137"/>
      <c r="AD2265" s="137"/>
      <c r="AE2265" s="137"/>
      <c r="AF2265" s="137"/>
      <c r="AG2265" s="337">
        <v>2025</v>
      </c>
      <c r="AH2265" s="218" t="s">
        <v>3050</v>
      </c>
      <c r="AI2265" s="218"/>
      <c r="AJ2265" s="134">
        <f t="shared" ref="AJ2265:AJ2328" si="498">MAX(AJ2261:AJ2264)+1</f>
        <v>2160</v>
      </c>
      <c r="AK2265" s="35" t="s">
        <v>153</v>
      </c>
      <c r="AL2265" s="134" t="str">
        <f t="shared" ref="AL2265:AL2328" si="499">CONCATENATE(AJ2265,AK2265)</f>
        <v>2160.</v>
      </c>
      <c r="AM2265" s="140"/>
      <c r="AN2265" s="35"/>
      <c r="AO2265" s="193"/>
    </row>
    <row r="2266" spans="1:41" ht="22.5" hidden="1" customHeight="1" x14ac:dyDescent="0.25">
      <c r="A2266" s="68" t="s">
        <v>5344</v>
      </c>
      <c r="B2266" s="25">
        <v>4058</v>
      </c>
      <c r="C2266" s="36" t="s">
        <v>1271</v>
      </c>
      <c r="D2266" s="25">
        <v>1988</v>
      </c>
      <c r="E2266" s="108" t="s">
        <v>2932</v>
      </c>
      <c r="F2266" s="68" t="s">
        <v>2934</v>
      </c>
      <c r="G2266" s="25">
        <v>2</v>
      </c>
      <c r="H2266" s="25">
        <v>2</v>
      </c>
      <c r="I2266" s="137">
        <v>556.4</v>
      </c>
      <c r="J2266" s="137">
        <v>510.5</v>
      </c>
      <c r="K2266" s="137">
        <v>510.5</v>
      </c>
      <c r="L2266" s="30">
        <v>18</v>
      </c>
      <c r="M2266" s="137">
        <f>R2266+T2266+V2266+X2266+Z2266+AB2266+AE2266+AF2266</f>
        <v>57160</v>
      </c>
      <c r="N2266" s="135"/>
      <c r="O2266" s="135"/>
      <c r="P2266" s="135"/>
      <c r="Q2266" s="137">
        <f>M2266</f>
        <v>57160</v>
      </c>
      <c r="R2266" s="137">
        <v>57160</v>
      </c>
      <c r="S2266" s="30"/>
      <c r="T2266" s="137"/>
      <c r="U2266" s="137"/>
      <c r="V2266" s="137"/>
      <c r="W2266" s="137"/>
      <c r="X2266" s="137"/>
      <c r="Y2266" s="137"/>
      <c r="Z2266" s="137"/>
      <c r="AA2266" s="137"/>
      <c r="AB2266" s="137"/>
      <c r="AC2266" s="137"/>
      <c r="AD2266" s="137"/>
      <c r="AE2266" s="137"/>
      <c r="AF2266" s="137"/>
      <c r="AG2266" s="337">
        <v>2025</v>
      </c>
      <c r="AH2266" s="218" t="s">
        <v>3048</v>
      </c>
      <c r="AI2266" s="218"/>
      <c r="AJ2266" s="134">
        <f t="shared" si="498"/>
        <v>2161</v>
      </c>
      <c r="AK2266" s="35" t="s">
        <v>153</v>
      </c>
      <c r="AL2266" s="134" t="str">
        <f t="shared" si="499"/>
        <v>2161.</v>
      </c>
      <c r="AM2266" s="140"/>
      <c r="AN2266" s="35"/>
      <c r="AO2266" s="193"/>
    </row>
    <row r="2267" spans="1:41" ht="22.5" hidden="1" customHeight="1" x14ac:dyDescent="0.25">
      <c r="A2267" s="68" t="s">
        <v>5345</v>
      </c>
      <c r="B2267" s="25">
        <v>4059</v>
      </c>
      <c r="C2267" s="205" t="s">
        <v>802</v>
      </c>
      <c r="D2267" s="25">
        <v>1988</v>
      </c>
      <c r="E2267" s="108" t="s">
        <v>2932</v>
      </c>
      <c r="F2267" s="68" t="s">
        <v>2934</v>
      </c>
      <c r="G2267" s="25">
        <v>2</v>
      </c>
      <c r="H2267" s="25">
        <v>1</v>
      </c>
      <c r="I2267" s="137">
        <v>556.4</v>
      </c>
      <c r="J2267" s="137">
        <v>510.5</v>
      </c>
      <c r="K2267" s="137">
        <v>510.5</v>
      </c>
      <c r="L2267" s="30">
        <v>18</v>
      </c>
      <c r="M2267" s="137">
        <f t="shared" ref="M2267:M2269" si="500">R2267+T2267+V2267+X2267+Z2267+AB2267+AE2267+AF2267</f>
        <v>65734</v>
      </c>
      <c r="N2267" s="135"/>
      <c r="O2267" s="135"/>
      <c r="P2267" s="135"/>
      <c r="Q2267" s="137">
        <f t="shared" ref="Q2267:Q2269" si="501">M2267</f>
        <v>65734</v>
      </c>
      <c r="R2267" s="137">
        <v>65734</v>
      </c>
      <c r="S2267" s="30"/>
      <c r="T2267" s="137"/>
      <c r="U2267" s="137"/>
      <c r="V2267" s="137"/>
      <c r="W2267" s="137"/>
      <c r="X2267" s="137"/>
      <c r="Y2267" s="137"/>
      <c r="Z2267" s="137"/>
      <c r="AA2267" s="137"/>
      <c r="AB2267" s="137"/>
      <c r="AC2267" s="137"/>
      <c r="AD2267" s="137"/>
      <c r="AE2267" s="137"/>
      <c r="AF2267" s="137"/>
      <c r="AG2267" s="337">
        <v>2025</v>
      </c>
      <c r="AH2267" s="218" t="s">
        <v>3048</v>
      </c>
      <c r="AI2267" s="218"/>
      <c r="AJ2267" s="134">
        <f t="shared" si="498"/>
        <v>2162</v>
      </c>
      <c r="AK2267" s="35" t="s">
        <v>153</v>
      </c>
      <c r="AL2267" s="134" t="str">
        <f t="shared" si="499"/>
        <v>2162.</v>
      </c>
      <c r="AM2267" s="140"/>
      <c r="AN2267" s="35"/>
      <c r="AO2267" s="193"/>
    </row>
    <row r="2268" spans="1:41" ht="22.5" hidden="1" customHeight="1" x14ac:dyDescent="0.25">
      <c r="A2268" s="68" t="s">
        <v>5346</v>
      </c>
      <c r="B2268" s="25">
        <v>4064</v>
      </c>
      <c r="C2268" s="333" t="s">
        <v>961</v>
      </c>
      <c r="D2268" s="25">
        <v>1973</v>
      </c>
      <c r="E2268" s="108" t="s">
        <v>2932</v>
      </c>
      <c r="F2268" s="68" t="s">
        <v>2934</v>
      </c>
      <c r="G2268" s="25">
        <v>2</v>
      </c>
      <c r="H2268" s="25">
        <v>2</v>
      </c>
      <c r="I2268" s="170">
        <v>844</v>
      </c>
      <c r="J2268" s="137">
        <v>781</v>
      </c>
      <c r="K2268" s="170">
        <v>781</v>
      </c>
      <c r="L2268" s="287">
        <v>43</v>
      </c>
      <c r="M2268" s="170">
        <f t="shared" si="500"/>
        <v>469200</v>
      </c>
      <c r="N2268" s="135"/>
      <c r="O2268" s="135"/>
      <c r="P2268" s="135"/>
      <c r="Q2268" s="137">
        <f t="shared" si="501"/>
        <v>469200</v>
      </c>
      <c r="R2268" s="137">
        <v>469200</v>
      </c>
      <c r="S2268" s="30"/>
      <c r="T2268" s="137"/>
      <c r="U2268" s="137"/>
      <c r="V2268" s="137"/>
      <c r="W2268" s="137"/>
      <c r="X2268" s="137"/>
      <c r="Y2268" s="137"/>
      <c r="Z2268" s="137"/>
      <c r="AA2268" s="137"/>
      <c r="AB2268" s="137"/>
      <c r="AC2268" s="137"/>
      <c r="AD2268" s="137"/>
      <c r="AE2268" s="137"/>
      <c r="AF2268" s="137"/>
      <c r="AG2268" s="337">
        <v>2025</v>
      </c>
      <c r="AH2268" s="171" t="s">
        <v>3052</v>
      </c>
      <c r="AI2268" s="171"/>
      <c r="AJ2268" s="134">
        <f t="shared" si="498"/>
        <v>2163</v>
      </c>
      <c r="AK2268" s="35" t="s">
        <v>153</v>
      </c>
      <c r="AL2268" s="134" t="str">
        <f t="shared" si="499"/>
        <v>2163.</v>
      </c>
      <c r="AM2268" s="140"/>
      <c r="AN2268" s="35"/>
      <c r="AO2268" s="193"/>
    </row>
    <row r="2269" spans="1:41" ht="22.5" hidden="1" customHeight="1" x14ac:dyDescent="0.25">
      <c r="A2269" s="68" t="s">
        <v>5347</v>
      </c>
      <c r="B2269" s="25">
        <v>4074</v>
      </c>
      <c r="C2269" s="333" t="s">
        <v>962</v>
      </c>
      <c r="D2269" s="25">
        <v>1974</v>
      </c>
      <c r="E2269" s="108" t="s">
        <v>2932</v>
      </c>
      <c r="F2269" s="68" t="s">
        <v>2934</v>
      </c>
      <c r="G2269" s="25">
        <v>2</v>
      </c>
      <c r="H2269" s="25">
        <v>1</v>
      </c>
      <c r="I2269" s="170">
        <v>378.8</v>
      </c>
      <c r="J2269" s="137">
        <v>354.5</v>
      </c>
      <c r="K2269" s="170">
        <v>354.5</v>
      </c>
      <c r="L2269" s="287">
        <v>8</v>
      </c>
      <c r="M2269" s="170">
        <f t="shared" si="500"/>
        <v>487320</v>
      </c>
      <c r="N2269" s="135"/>
      <c r="O2269" s="135"/>
      <c r="P2269" s="135"/>
      <c r="Q2269" s="137">
        <f t="shared" si="501"/>
        <v>487320</v>
      </c>
      <c r="R2269" s="137">
        <v>487320</v>
      </c>
      <c r="S2269" s="30"/>
      <c r="T2269" s="137"/>
      <c r="U2269" s="137"/>
      <c r="V2269" s="137"/>
      <c r="W2269" s="137"/>
      <c r="X2269" s="137"/>
      <c r="Y2269" s="137"/>
      <c r="Z2269" s="137"/>
      <c r="AA2269" s="137"/>
      <c r="AB2269" s="137"/>
      <c r="AC2269" s="137"/>
      <c r="AD2269" s="137"/>
      <c r="AE2269" s="137"/>
      <c r="AF2269" s="137"/>
      <c r="AG2269" s="337">
        <v>2025</v>
      </c>
      <c r="AH2269" s="171" t="s">
        <v>3050</v>
      </c>
      <c r="AI2269" s="171"/>
      <c r="AJ2269" s="134">
        <f t="shared" si="498"/>
        <v>2164</v>
      </c>
      <c r="AK2269" s="35" t="s">
        <v>153</v>
      </c>
      <c r="AL2269" s="134" t="str">
        <f t="shared" si="499"/>
        <v>2164.</v>
      </c>
      <c r="AM2269" s="140"/>
      <c r="AN2269" s="35"/>
      <c r="AO2269" s="193"/>
    </row>
    <row r="2270" spans="1:41" ht="22.5" hidden="1" customHeight="1" x14ac:dyDescent="0.25">
      <c r="A2270" s="68" t="s">
        <v>5348</v>
      </c>
      <c r="B2270" s="25">
        <v>4066</v>
      </c>
      <c r="C2270" s="36" t="s">
        <v>1273</v>
      </c>
      <c r="D2270" s="25">
        <v>1986</v>
      </c>
      <c r="E2270" s="108" t="s">
        <v>2932</v>
      </c>
      <c r="F2270" s="68" t="s">
        <v>2935</v>
      </c>
      <c r="G2270" s="25">
        <v>3</v>
      </c>
      <c r="H2270" s="25">
        <v>2</v>
      </c>
      <c r="I2270" s="335">
        <v>1451.5</v>
      </c>
      <c r="J2270" s="335">
        <v>1291.5</v>
      </c>
      <c r="K2270" s="335">
        <v>1291.5</v>
      </c>
      <c r="L2270" s="12">
        <v>61</v>
      </c>
      <c r="M2270" s="137">
        <f>R2270+T2270+V2270+X2270+Z2270+AB2270+AE2270+AF2270</f>
        <v>2092730</v>
      </c>
      <c r="N2270" s="135"/>
      <c r="O2270" s="135"/>
      <c r="P2270" s="135"/>
      <c r="Q2270" s="137">
        <f>M2270</f>
        <v>2092730</v>
      </c>
      <c r="R2270" s="137"/>
      <c r="S2270" s="30"/>
      <c r="T2270" s="137"/>
      <c r="U2270" s="137">
        <v>590</v>
      </c>
      <c r="V2270" s="137">
        <f>U2270*3547</f>
        <v>2092730</v>
      </c>
      <c r="W2270" s="137"/>
      <c r="X2270" s="137"/>
      <c r="Y2270" s="137"/>
      <c r="Z2270" s="137"/>
      <c r="AA2270" s="137"/>
      <c r="AB2270" s="137"/>
      <c r="AC2270" s="137"/>
      <c r="AD2270" s="137"/>
      <c r="AE2270" s="137"/>
      <c r="AF2270" s="137"/>
      <c r="AG2270" s="337">
        <v>2025</v>
      </c>
      <c r="AH2270" s="166"/>
      <c r="AI2270" s="166"/>
      <c r="AJ2270" s="134">
        <f t="shared" si="498"/>
        <v>2165</v>
      </c>
      <c r="AK2270" s="35" t="s">
        <v>153</v>
      </c>
      <c r="AL2270" s="134" t="str">
        <f t="shared" si="499"/>
        <v>2165.</v>
      </c>
      <c r="AM2270" s="140"/>
      <c r="AN2270" s="35"/>
      <c r="AO2270" s="193"/>
    </row>
    <row r="2271" spans="1:41" ht="22.5" hidden="1" customHeight="1" x14ac:dyDescent="0.25">
      <c r="A2271" s="68" t="s">
        <v>5349</v>
      </c>
      <c r="B2271" s="25">
        <v>4039</v>
      </c>
      <c r="C2271" s="333" t="s">
        <v>1128</v>
      </c>
      <c r="D2271" s="25">
        <v>1972</v>
      </c>
      <c r="E2271" s="108" t="s">
        <v>2932</v>
      </c>
      <c r="F2271" s="68" t="s">
        <v>2934</v>
      </c>
      <c r="G2271" s="25">
        <v>2</v>
      </c>
      <c r="H2271" s="25">
        <v>1</v>
      </c>
      <c r="I2271" s="137">
        <v>378.7</v>
      </c>
      <c r="J2271" s="137">
        <v>366.1</v>
      </c>
      <c r="K2271" s="137">
        <v>336.1</v>
      </c>
      <c r="L2271" s="30">
        <v>8</v>
      </c>
      <c r="M2271" s="137">
        <f t="shared" ref="M2271:M2284" si="502">R2271+T2271+V2271+X2271+Z2271+AB2271+AE2271+AF2271</f>
        <v>2643210</v>
      </c>
      <c r="N2271" s="135"/>
      <c r="O2271" s="135"/>
      <c r="P2271" s="135"/>
      <c r="Q2271" s="137">
        <f t="shared" ref="Q2271:Q2284" si="503">M2271</f>
        <v>2643210</v>
      </c>
      <c r="R2271" s="137"/>
      <c r="S2271" s="30"/>
      <c r="T2271" s="137"/>
      <c r="U2271" s="137">
        <v>330</v>
      </c>
      <c r="V2271" s="137">
        <f>U2271*7523</f>
        <v>2482590</v>
      </c>
      <c r="W2271" s="137"/>
      <c r="X2271" s="137"/>
      <c r="Y2271" s="137"/>
      <c r="Z2271" s="137"/>
      <c r="AA2271" s="137">
        <v>60</v>
      </c>
      <c r="AB2271" s="137">
        <f>AA2271*2677</f>
        <v>160620</v>
      </c>
      <c r="AC2271" s="137"/>
      <c r="AD2271" s="137"/>
      <c r="AE2271" s="137"/>
      <c r="AF2271" s="137"/>
      <c r="AG2271" s="337">
        <v>2025</v>
      </c>
      <c r="AH2271" s="166"/>
      <c r="AI2271" s="166"/>
      <c r="AJ2271" s="134">
        <f t="shared" si="498"/>
        <v>2166</v>
      </c>
      <c r="AK2271" s="35" t="s">
        <v>153</v>
      </c>
      <c r="AL2271" s="134" t="str">
        <f t="shared" si="499"/>
        <v>2166.</v>
      </c>
      <c r="AM2271" s="140"/>
      <c r="AN2271" s="35"/>
      <c r="AO2271" s="193"/>
    </row>
    <row r="2272" spans="1:41" ht="22.5" hidden="1" customHeight="1" x14ac:dyDescent="0.25">
      <c r="A2272" s="68" t="s">
        <v>5350</v>
      </c>
      <c r="B2272" s="25">
        <v>4032</v>
      </c>
      <c r="C2272" s="333" t="s">
        <v>1075</v>
      </c>
      <c r="D2272" s="25">
        <v>1969</v>
      </c>
      <c r="E2272" s="108" t="s">
        <v>2932</v>
      </c>
      <c r="F2272" s="68" t="s">
        <v>2934</v>
      </c>
      <c r="G2272" s="25">
        <v>2</v>
      </c>
      <c r="H2272" s="25">
        <v>2</v>
      </c>
      <c r="I2272" s="137">
        <v>750.7</v>
      </c>
      <c r="J2272" s="137">
        <v>510.5</v>
      </c>
      <c r="K2272" s="137">
        <v>510.5</v>
      </c>
      <c r="L2272" s="30">
        <v>14</v>
      </c>
      <c r="M2272" s="137">
        <f t="shared" si="502"/>
        <v>140042</v>
      </c>
      <c r="N2272" s="135"/>
      <c r="O2272" s="135"/>
      <c r="P2272" s="135"/>
      <c r="Q2272" s="137">
        <f t="shared" si="503"/>
        <v>140042</v>
      </c>
      <c r="R2272" s="137">
        <v>140042</v>
      </c>
      <c r="S2272" s="30"/>
      <c r="T2272" s="137"/>
      <c r="U2272" s="137"/>
      <c r="V2272" s="137"/>
      <c r="W2272" s="137"/>
      <c r="X2272" s="137"/>
      <c r="Y2272" s="137"/>
      <c r="Z2272" s="137"/>
      <c r="AA2272" s="137"/>
      <c r="AB2272" s="137"/>
      <c r="AC2272" s="137"/>
      <c r="AD2272" s="137"/>
      <c r="AE2272" s="137"/>
      <c r="AF2272" s="137"/>
      <c r="AG2272" s="337">
        <v>2025</v>
      </c>
      <c r="AH2272" s="171" t="s">
        <v>3048</v>
      </c>
      <c r="AI2272" s="171"/>
      <c r="AJ2272" s="134">
        <f t="shared" si="498"/>
        <v>2167</v>
      </c>
      <c r="AK2272" s="35" t="s">
        <v>153</v>
      </c>
      <c r="AL2272" s="134" t="str">
        <f t="shared" si="499"/>
        <v>2167.</v>
      </c>
      <c r="AM2272" s="140"/>
      <c r="AN2272" s="35"/>
      <c r="AO2272" s="193"/>
    </row>
    <row r="2273" spans="1:41" ht="22.5" hidden="1" customHeight="1" x14ac:dyDescent="0.25">
      <c r="A2273" s="68" t="s">
        <v>5351</v>
      </c>
      <c r="B2273" s="25">
        <v>4027</v>
      </c>
      <c r="C2273" s="333" t="s">
        <v>806</v>
      </c>
      <c r="D2273" s="25">
        <v>1966</v>
      </c>
      <c r="E2273" s="108" t="s">
        <v>2932</v>
      </c>
      <c r="F2273" s="68" t="s">
        <v>2934</v>
      </c>
      <c r="G2273" s="25">
        <v>2</v>
      </c>
      <c r="H2273" s="25">
        <v>2</v>
      </c>
      <c r="I2273" s="137">
        <v>470.1</v>
      </c>
      <c r="J2273" s="137">
        <v>431.7</v>
      </c>
      <c r="K2273" s="137">
        <v>431.7</v>
      </c>
      <c r="L2273" s="30">
        <v>12</v>
      </c>
      <c r="M2273" s="137">
        <f t="shared" si="502"/>
        <v>535400</v>
      </c>
      <c r="N2273" s="135"/>
      <c r="O2273" s="135"/>
      <c r="P2273" s="135"/>
      <c r="Q2273" s="137">
        <f t="shared" si="503"/>
        <v>535400</v>
      </c>
      <c r="R2273" s="137"/>
      <c r="S2273" s="30"/>
      <c r="T2273" s="137"/>
      <c r="U2273" s="137"/>
      <c r="V2273" s="137"/>
      <c r="W2273" s="137"/>
      <c r="X2273" s="137"/>
      <c r="Y2273" s="137"/>
      <c r="Z2273" s="137"/>
      <c r="AA2273" s="137">
        <v>200</v>
      </c>
      <c r="AB2273" s="137">
        <f>AA2273*2677</f>
        <v>535400</v>
      </c>
      <c r="AC2273" s="137"/>
      <c r="AD2273" s="137"/>
      <c r="AE2273" s="137"/>
      <c r="AF2273" s="137"/>
      <c r="AG2273" s="337">
        <v>2025</v>
      </c>
      <c r="AH2273" s="166"/>
      <c r="AI2273" s="166"/>
      <c r="AJ2273" s="134">
        <f t="shared" si="498"/>
        <v>2168</v>
      </c>
      <c r="AK2273" s="35" t="s">
        <v>153</v>
      </c>
      <c r="AL2273" s="134" t="str">
        <f t="shared" si="499"/>
        <v>2168.</v>
      </c>
      <c r="AM2273" s="140"/>
      <c r="AN2273" s="35"/>
      <c r="AO2273" s="193"/>
    </row>
    <row r="2274" spans="1:41" ht="22.5" hidden="1" customHeight="1" x14ac:dyDescent="0.25">
      <c r="A2274" s="68" t="s">
        <v>5352</v>
      </c>
      <c r="B2274" s="25">
        <v>4045</v>
      </c>
      <c r="C2274" s="333" t="s">
        <v>960</v>
      </c>
      <c r="D2274" s="25">
        <v>1977</v>
      </c>
      <c r="E2274" s="108" t="s">
        <v>2932</v>
      </c>
      <c r="F2274" s="68" t="s">
        <v>2934</v>
      </c>
      <c r="G2274" s="25">
        <v>2</v>
      </c>
      <c r="H2274" s="25">
        <v>1</v>
      </c>
      <c r="I2274" s="170">
        <v>369.2</v>
      </c>
      <c r="J2274" s="137">
        <v>340.3</v>
      </c>
      <c r="K2274" s="170">
        <v>340.3</v>
      </c>
      <c r="L2274" s="287">
        <v>15</v>
      </c>
      <c r="M2274" s="170">
        <f t="shared" si="502"/>
        <v>14290</v>
      </c>
      <c r="N2274" s="135"/>
      <c r="O2274" s="135"/>
      <c r="P2274" s="135"/>
      <c r="Q2274" s="137">
        <f t="shared" si="503"/>
        <v>14290</v>
      </c>
      <c r="R2274" s="137">
        <v>14290</v>
      </c>
      <c r="S2274" s="30"/>
      <c r="T2274" s="137"/>
      <c r="U2274" s="137"/>
      <c r="V2274" s="137"/>
      <c r="W2274" s="137"/>
      <c r="X2274" s="137"/>
      <c r="Y2274" s="137"/>
      <c r="Z2274" s="137"/>
      <c r="AA2274" s="137"/>
      <c r="AB2274" s="137"/>
      <c r="AC2274" s="137"/>
      <c r="AD2274" s="137"/>
      <c r="AE2274" s="137"/>
      <c r="AF2274" s="137"/>
      <c r="AG2274" s="337">
        <v>2025</v>
      </c>
      <c r="AH2274" s="171" t="s">
        <v>3048</v>
      </c>
      <c r="AI2274" s="171"/>
      <c r="AJ2274" s="134">
        <f t="shared" si="498"/>
        <v>2169</v>
      </c>
      <c r="AK2274" s="35" t="s">
        <v>153</v>
      </c>
      <c r="AL2274" s="134" t="str">
        <f t="shared" si="499"/>
        <v>2169.</v>
      </c>
      <c r="AM2274" s="140"/>
      <c r="AN2274" s="35"/>
      <c r="AO2274" s="193"/>
    </row>
    <row r="2275" spans="1:41" ht="22.5" hidden="1" customHeight="1" x14ac:dyDescent="0.25">
      <c r="A2275" s="68" t="s">
        <v>5353</v>
      </c>
      <c r="B2275" s="25">
        <v>4043</v>
      </c>
      <c r="C2275" s="333" t="s">
        <v>1129</v>
      </c>
      <c r="D2275" s="25">
        <v>1978</v>
      </c>
      <c r="E2275" s="108" t="s">
        <v>2932</v>
      </c>
      <c r="F2275" s="68" t="s">
        <v>2934</v>
      </c>
      <c r="G2275" s="25">
        <v>2</v>
      </c>
      <c r="H2275" s="25">
        <v>1</v>
      </c>
      <c r="I2275" s="137">
        <v>540.4</v>
      </c>
      <c r="J2275" s="137">
        <v>335.6</v>
      </c>
      <c r="K2275" s="137">
        <v>335.6</v>
      </c>
      <c r="L2275" s="30">
        <v>12</v>
      </c>
      <c r="M2275" s="137">
        <f t="shared" si="502"/>
        <v>441450</v>
      </c>
      <c r="N2275" s="135"/>
      <c r="O2275" s="135"/>
      <c r="P2275" s="135"/>
      <c r="Q2275" s="137">
        <f t="shared" si="503"/>
        <v>441450</v>
      </c>
      <c r="R2275" s="137">
        <f>262752+178698</f>
        <v>441450</v>
      </c>
      <c r="S2275" s="30"/>
      <c r="T2275" s="137"/>
      <c r="U2275" s="137"/>
      <c r="V2275" s="137"/>
      <c r="W2275" s="137"/>
      <c r="X2275" s="137"/>
      <c r="Y2275" s="137"/>
      <c r="Z2275" s="137"/>
      <c r="AA2275" s="137"/>
      <c r="AB2275" s="137"/>
      <c r="AC2275" s="137"/>
      <c r="AD2275" s="137"/>
      <c r="AE2275" s="137"/>
      <c r="AF2275" s="137"/>
      <c r="AG2275" s="337">
        <v>2025</v>
      </c>
      <c r="AH2275" s="171" t="s">
        <v>3065</v>
      </c>
      <c r="AI2275" s="171"/>
      <c r="AJ2275" s="134">
        <f t="shared" si="498"/>
        <v>2170</v>
      </c>
      <c r="AK2275" s="35" t="s">
        <v>153</v>
      </c>
      <c r="AL2275" s="134" t="str">
        <f t="shared" si="499"/>
        <v>2170.</v>
      </c>
      <c r="AM2275" s="140"/>
      <c r="AN2275" s="35"/>
      <c r="AO2275" s="193"/>
    </row>
    <row r="2276" spans="1:41" ht="24" hidden="1" customHeight="1" x14ac:dyDescent="0.25">
      <c r="A2276" s="68" t="s">
        <v>5354</v>
      </c>
      <c r="B2276" s="25">
        <v>4033</v>
      </c>
      <c r="C2276" s="333" t="s">
        <v>958</v>
      </c>
      <c r="D2276" s="25">
        <v>1967</v>
      </c>
      <c r="E2276" s="108" t="s">
        <v>2932</v>
      </c>
      <c r="F2276" s="68" t="s">
        <v>2934</v>
      </c>
      <c r="G2276" s="25">
        <v>2</v>
      </c>
      <c r="H2276" s="25">
        <v>1</v>
      </c>
      <c r="I2276" s="170">
        <v>385.5</v>
      </c>
      <c r="J2276" s="137">
        <v>358.6</v>
      </c>
      <c r="K2276" s="170">
        <v>358.6</v>
      </c>
      <c r="L2276" s="287">
        <v>17</v>
      </c>
      <c r="M2276" s="170">
        <f t="shared" si="502"/>
        <v>141881</v>
      </c>
      <c r="N2276" s="170"/>
      <c r="O2276" s="170"/>
      <c r="P2276" s="170"/>
      <c r="Q2276" s="137">
        <f t="shared" si="503"/>
        <v>141881</v>
      </c>
      <c r="R2276" s="170"/>
      <c r="S2276" s="287"/>
      <c r="T2276" s="170"/>
      <c r="U2276" s="170"/>
      <c r="V2276" s="170"/>
      <c r="W2276" s="170"/>
      <c r="X2276" s="170"/>
      <c r="Y2276" s="170"/>
      <c r="Z2276" s="170"/>
      <c r="AA2276" s="170">
        <v>53</v>
      </c>
      <c r="AB2276" s="170">
        <f>AA2276*2677</f>
        <v>141881</v>
      </c>
      <c r="AC2276" s="170"/>
      <c r="AD2276" s="170"/>
      <c r="AE2276" s="137"/>
      <c r="AF2276" s="170"/>
      <c r="AG2276" s="337">
        <v>2025</v>
      </c>
      <c r="AH2276" s="166"/>
      <c r="AI2276" s="166"/>
      <c r="AJ2276" s="134">
        <f t="shared" si="498"/>
        <v>2171</v>
      </c>
      <c r="AK2276" s="35" t="s">
        <v>153</v>
      </c>
      <c r="AL2276" s="134" t="str">
        <f t="shared" si="499"/>
        <v>2171.</v>
      </c>
      <c r="AM2276" s="140"/>
      <c r="AN2276" s="35"/>
      <c r="AO2276" s="193"/>
    </row>
    <row r="2277" spans="1:41" ht="22.5" hidden="1" customHeight="1" x14ac:dyDescent="0.25">
      <c r="A2277" s="68" t="s">
        <v>5355</v>
      </c>
      <c r="B2277" s="25">
        <v>4040</v>
      </c>
      <c r="C2277" s="205" t="s">
        <v>799</v>
      </c>
      <c r="D2277" s="25">
        <v>1968</v>
      </c>
      <c r="E2277" s="108" t="s">
        <v>2932</v>
      </c>
      <c r="F2277" s="68" t="s">
        <v>2934</v>
      </c>
      <c r="G2277" s="25">
        <v>2</v>
      </c>
      <c r="H2277" s="25">
        <v>1</v>
      </c>
      <c r="I2277" s="137">
        <v>328.9</v>
      </c>
      <c r="J2277" s="137">
        <v>301.39999999999998</v>
      </c>
      <c r="K2277" s="137">
        <v>301</v>
      </c>
      <c r="L2277" s="30">
        <v>10</v>
      </c>
      <c r="M2277" s="137">
        <f t="shared" si="502"/>
        <v>4215172</v>
      </c>
      <c r="N2277" s="135"/>
      <c r="O2277" s="135"/>
      <c r="P2277" s="135"/>
      <c r="Q2277" s="137">
        <f t="shared" si="503"/>
        <v>4215172</v>
      </c>
      <c r="R2277" s="137"/>
      <c r="S2277" s="30"/>
      <c r="T2277" s="137"/>
      <c r="U2277" s="137"/>
      <c r="V2277" s="137"/>
      <c r="W2277" s="137"/>
      <c r="X2277" s="137"/>
      <c r="Y2277" s="137">
        <v>1339</v>
      </c>
      <c r="Z2277" s="137">
        <f>Y2277*3148</f>
        <v>4215172</v>
      </c>
      <c r="AA2277" s="137"/>
      <c r="AB2277" s="137"/>
      <c r="AC2277" s="137"/>
      <c r="AD2277" s="137"/>
      <c r="AE2277" s="137"/>
      <c r="AF2277" s="137"/>
      <c r="AG2277" s="337">
        <v>2025</v>
      </c>
      <c r="AH2277" s="218"/>
      <c r="AI2277" s="218"/>
      <c r="AJ2277" s="134">
        <f t="shared" si="498"/>
        <v>2172</v>
      </c>
      <c r="AK2277" s="35" t="s">
        <v>153</v>
      </c>
      <c r="AL2277" s="134" t="str">
        <f t="shared" si="499"/>
        <v>2172.</v>
      </c>
      <c r="AM2277" s="140"/>
      <c r="AN2277" s="35"/>
      <c r="AO2277" s="193"/>
    </row>
    <row r="2278" spans="1:41" ht="22.5" hidden="1" customHeight="1" x14ac:dyDescent="0.25">
      <c r="A2278" s="68" t="s">
        <v>5356</v>
      </c>
      <c r="B2278" s="25">
        <v>4051</v>
      </c>
      <c r="C2278" s="205" t="s">
        <v>801</v>
      </c>
      <c r="D2278" s="25">
        <v>1977</v>
      </c>
      <c r="E2278" s="108" t="s">
        <v>2932</v>
      </c>
      <c r="F2278" s="68" t="s">
        <v>2934</v>
      </c>
      <c r="G2278" s="25">
        <v>2</v>
      </c>
      <c r="H2278" s="25">
        <v>1</v>
      </c>
      <c r="I2278" s="137">
        <v>344.7</v>
      </c>
      <c r="J2278" s="137">
        <v>315</v>
      </c>
      <c r="K2278" s="137">
        <v>315</v>
      </c>
      <c r="L2278" s="30">
        <v>12</v>
      </c>
      <c r="M2278" s="137">
        <f t="shared" si="502"/>
        <v>14290</v>
      </c>
      <c r="N2278" s="135"/>
      <c r="O2278" s="135"/>
      <c r="P2278" s="135"/>
      <c r="Q2278" s="137">
        <f t="shared" si="503"/>
        <v>14290</v>
      </c>
      <c r="R2278" s="137">
        <v>14290</v>
      </c>
      <c r="S2278" s="30"/>
      <c r="T2278" s="137"/>
      <c r="U2278" s="137"/>
      <c r="V2278" s="137"/>
      <c r="W2278" s="137"/>
      <c r="X2278" s="137"/>
      <c r="Y2278" s="137"/>
      <c r="Z2278" s="137"/>
      <c r="AA2278" s="137"/>
      <c r="AB2278" s="137"/>
      <c r="AC2278" s="137"/>
      <c r="AD2278" s="137"/>
      <c r="AE2278" s="137"/>
      <c r="AF2278" s="137"/>
      <c r="AG2278" s="337">
        <v>2025</v>
      </c>
      <c r="AH2278" s="218" t="s">
        <v>3048</v>
      </c>
      <c r="AI2278" s="218"/>
      <c r="AJ2278" s="134">
        <f t="shared" si="498"/>
        <v>2173</v>
      </c>
      <c r="AK2278" s="35" t="s">
        <v>153</v>
      </c>
      <c r="AL2278" s="134" t="str">
        <f t="shared" si="499"/>
        <v>2173.</v>
      </c>
      <c r="AM2278" s="140"/>
      <c r="AN2278" s="35"/>
      <c r="AO2278" s="193"/>
    </row>
    <row r="2279" spans="1:41" ht="22.5" hidden="1" customHeight="1" x14ac:dyDescent="0.25">
      <c r="A2279" s="68" t="s">
        <v>5357</v>
      </c>
      <c r="B2279" s="25">
        <v>4078</v>
      </c>
      <c r="C2279" s="36" t="s">
        <v>1275</v>
      </c>
      <c r="D2279" s="25">
        <v>1986</v>
      </c>
      <c r="E2279" s="108" t="s">
        <v>2932</v>
      </c>
      <c r="F2279" s="68" t="s">
        <v>2934</v>
      </c>
      <c r="G2279" s="25">
        <v>3</v>
      </c>
      <c r="H2279" s="25">
        <v>2</v>
      </c>
      <c r="I2279" s="137">
        <v>1368.6</v>
      </c>
      <c r="J2279" s="137">
        <v>1274.5999999999999</v>
      </c>
      <c r="K2279" s="137">
        <v>1274.5999999999999</v>
      </c>
      <c r="L2279" s="30">
        <v>53</v>
      </c>
      <c r="M2279" s="137">
        <f t="shared" si="502"/>
        <v>5822802</v>
      </c>
      <c r="N2279" s="135"/>
      <c r="O2279" s="135"/>
      <c r="P2279" s="135"/>
      <c r="Q2279" s="137">
        <f t="shared" si="503"/>
        <v>5822802</v>
      </c>
      <c r="R2279" s="137"/>
      <c r="S2279" s="30"/>
      <c r="T2279" s="137"/>
      <c r="U2279" s="137">
        <v>774</v>
      </c>
      <c r="V2279" s="137">
        <f>U2279*7523</f>
        <v>5822802</v>
      </c>
      <c r="W2279" s="137"/>
      <c r="X2279" s="137"/>
      <c r="Y2279" s="137"/>
      <c r="Z2279" s="137"/>
      <c r="AA2279" s="137"/>
      <c r="AB2279" s="137"/>
      <c r="AC2279" s="137"/>
      <c r="AD2279" s="137"/>
      <c r="AE2279" s="137"/>
      <c r="AF2279" s="137"/>
      <c r="AG2279" s="337">
        <v>2025</v>
      </c>
      <c r="AH2279" s="166"/>
      <c r="AI2279" s="166"/>
      <c r="AJ2279" s="134">
        <f t="shared" si="498"/>
        <v>2174</v>
      </c>
      <c r="AK2279" s="35" t="s">
        <v>153</v>
      </c>
      <c r="AL2279" s="134" t="str">
        <f t="shared" si="499"/>
        <v>2174.</v>
      </c>
      <c r="AM2279" s="140"/>
      <c r="AN2279" s="35"/>
      <c r="AO2279" s="193"/>
    </row>
    <row r="2280" spans="1:41" ht="22.5" hidden="1" customHeight="1" x14ac:dyDescent="0.25">
      <c r="A2280" s="68" t="s">
        <v>5358</v>
      </c>
      <c r="B2280" s="25">
        <v>4031</v>
      </c>
      <c r="C2280" s="333" t="s">
        <v>966</v>
      </c>
      <c r="D2280" s="25">
        <v>1978</v>
      </c>
      <c r="E2280" s="108" t="s">
        <v>2932</v>
      </c>
      <c r="F2280" s="68" t="s">
        <v>2934</v>
      </c>
      <c r="G2280" s="25">
        <v>2</v>
      </c>
      <c r="H2280" s="25">
        <v>2</v>
      </c>
      <c r="I2280" s="137">
        <v>722.2</v>
      </c>
      <c r="J2280" s="137">
        <v>717.6</v>
      </c>
      <c r="K2280" s="137">
        <v>717.6</v>
      </c>
      <c r="L2280" s="30">
        <v>31</v>
      </c>
      <c r="M2280" s="137">
        <f t="shared" si="502"/>
        <v>1692675</v>
      </c>
      <c r="N2280" s="137"/>
      <c r="O2280" s="137"/>
      <c r="P2280" s="137"/>
      <c r="Q2280" s="137">
        <f t="shared" si="503"/>
        <v>1692675</v>
      </c>
      <c r="R2280" s="137"/>
      <c r="S2280" s="30"/>
      <c r="T2280" s="137"/>
      <c r="U2280" s="137">
        <v>225</v>
      </c>
      <c r="V2280" s="137">
        <f>U2280*7523</f>
        <v>1692675</v>
      </c>
      <c r="W2280" s="137"/>
      <c r="X2280" s="137"/>
      <c r="Y2280" s="137"/>
      <c r="Z2280" s="137"/>
      <c r="AA2280" s="137"/>
      <c r="AB2280" s="137"/>
      <c r="AC2280" s="137"/>
      <c r="AD2280" s="137"/>
      <c r="AE2280" s="137"/>
      <c r="AF2280" s="137"/>
      <c r="AG2280" s="337">
        <v>2025</v>
      </c>
      <c r="AH2280" s="166"/>
      <c r="AI2280" s="166"/>
      <c r="AJ2280" s="134">
        <f t="shared" si="498"/>
        <v>2175</v>
      </c>
      <c r="AK2280" s="35" t="s">
        <v>153</v>
      </c>
      <c r="AL2280" s="134" t="str">
        <f t="shared" si="499"/>
        <v>2175.</v>
      </c>
      <c r="AM2280" s="140"/>
      <c r="AN2280" s="35"/>
      <c r="AO2280" s="193"/>
    </row>
    <row r="2281" spans="1:41" ht="22.5" hidden="1" customHeight="1" x14ac:dyDescent="0.25">
      <c r="A2281" s="68" t="s">
        <v>5359</v>
      </c>
      <c r="B2281" s="25">
        <v>4055</v>
      </c>
      <c r="C2281" s="333" t="s">
        <v>965</v>
      </c>
      <c r="D2281" s="25">
        <v>1978</v>
      </c>
      <c r="E2281" s="108" t="s">
        <v>2932</v>
      </c>
      <c r="F2281" s="68" t="s">
        <v>2933</v>
      </c>
      <c r="G2281" s="25">
        <v>2</v>
      </c>
      <c r="H2281" s="25">
        <v>2</v>
      </c>
      <c r="I2281" s="170">
        <v>746.9</v>
      </c>
      <c r="J2281" s="137">
        <v>737</v>
      </c>
      <c r="K2281" s="170">
        <v>737</v>
      </c>
      <c r="L2281" s="287">
        <v>29</v>
      </c>
      <c r="M2281" s="170">
        <f t="shared" si="502"/>
        <v>462150</v>
      </c>
      <c r="N2281" s="135"/>
      <c r="O2281" s="135"/>
      <c r="P2281" s="135"/>
      <c r="Q2281" s="137">
        <f t="shared" si="503"/>
        <v>462150</v>
      </c>
      <c r="R2281" s="137">
        <v>462150</v>
      </c>
      <c r="S2281" s="30"/>
      <c r="T2281" s="137"/>
      <c r="U2281" s="137"/>
      <c r="V2281" s="137"/>
      <c r="W2281" s="137"/>
      <c r="X2281" s="137"/>
      <c r="Y2281" s="137"/>
      <c r="Z2281" s="137"/>
      <c r="AA2281" s="137"/>
      <c r="AB2281" s="137"/>
      <c r="AC2281" s="137"/>
      <c r="AD2281" s="137"/>
      <c r="AE2281" s="137"/>
      <c r="AF2281" s="137"/>
      <c r="AG2281" s="337">
        <v>2025</v>
      </c>
      <c r="AH2281" s="171" t="s">
        <v>3049</v>
      </c>
      <c r="AI2281" s="171"/>
      <c r="AJ2281" s="134">
        <f t="shared" si="498"/>
        <v>2176</v>
      </c>
      <c r="AK2281" s="35" t="s">
        <v>153</v>
      </c>
      <c r="AL2281" s="134" t="str">
        <f t="shared" si="499"/>
        <v>2176.</v>
      </c>
      <c r="AM2281" s="140"/>
      <c r="AN2281" s="35"/>
      <c r="AO2281" s="193"/>
    </row>
    <row r="2282" spans="1:41" ht="22.5" hidden="1" customHeight="1" x14ac:dyDescent="0.25">
      <c r="A2282" s="68" t="s">
        <v>5360</v>
      </c>
      <c r="B2282" s="25">
        <v>4053</v>
      </c>
      <c r="C2282" s="205" t="s">
        <v>805</v>
      </c>
      <c r="D2282" s="25">
        <v>1968</v>
      </c>
      <c r="E2282" s="108" t="s">
        <v>2932</v>
      </c>
      <c r="F2282" s="68" t="s">
        <v>2934</v>
      </c>
      <c r="G2282" s="25">
        <v>2</v>
      </c>
      <c r="H2282" s="25">
        <v>2</v>
      </c>
      <c r="I2282" s="137">
        <v>530.6</v>
      </c>
      <c r="J2282" s="137">
        <v>514.72</v>
      </c>
      <c r="K2282" s="137">
        <v>514.72</v>
      </c>
      <c r="L2282" s="30">
        <v>29</v>
      </c>
      <c r="M2282" s="137">
        <f t="shared" si="502"/>
        <v>4197550</v>
      </c>
      <c r="N2282" s="135"/>
      <c r="O2282" s="135"/>
      <c r="P2282" s="135"/>
      <c r="Q2282" s="137">
        <f t="shared" si="503"/>
        <v>4197550</v>
      </c>
      <c r="R2282" s="137">
        <v>812200</v>
      </c>
      <c r="S2282" s="30"/>
      <c r="T2282" s="137"/>
      <c r="U2282" s="137">
        <v>450</v>
      </c>
      <c r="V2282" s="137">
        <f>U2282*7523</f>
        <v>3385350</v>
      </c>
      <c r="W2282" s="137"/>
      <c r="X2282" s="137"/>
      <c r="Y2282" s="137"/>
      <c r="Z2282" s="137"/>
      <c r="AA2282" s="137"/>
      <c r="AB2282" s="137"/>
      <c r="AC2282" s="137"/>
      <c r="AD2282" s="137"/>
      <c r="AE2282" s="137"/>
      <c r="AF2282" s="137"/>
      <c r="AG2282" s="337">
        <v>2025</v>
      </c>
      <c r="AH2282" s="218" t="s">
        <v>3050</v>
      </c>
      <c r="AI2282" s="218"/>
      <c r="AJ2282" s="134">
        <f t="shared" si="498"/>
        <v>2177</v>
      </c>
      <c r="AK2282" s="35" t="s">
        <v>153</v>
      </c>
      <c r="AL2282" s="134" t="str">
        <f t="shared" si="499"/>
        <v>2177.</v>
      </c>
      <c r="AM2282" s="140"/>
      <c r="AN2282" s="35"/>
      <c r="AO2282" s="193"/>
    </row>
    <row r="2283" spans="1:41" ht="22.5" hidden="1" customHeight="1" x14ac:dyDescent="0.25">
      <c r="A2283" s="68" t="s">
        <v>5361</v>
      </c>
      <c r="B2283" s="25">
        <v>4050</v>
      </c>
      <c r="C2283" s="36" t="s">
        <v>1269</v>
      </c>
      <c r="D2283" s="25">
        <v>1977</v>
      </c>
      <c r="E2283" s="108" t="s">
        <v>2932</v>
      </c>
      <c r="F2283" s="68" t="s">
        <v>2934</v>
      </c>
      <c r="G2283" s="25">
        <v>2</v>
      </c>
      <c r="H2283" s="25">
        <v>1</v>
      </c>
      <c r="I2283" s="335">
        <v>362.9</v>
      </c>
      <c r="J2283" s="335">
        <v>330.6</v>
      </c>
      <c r="K2283" s="335">
        <v>330.6</v>
      </c>
      <c r="L2283" s="12">
        <v>14</v>
      </c>
      <c r="M2283" s="137">
        <f t="shared" si="502"/>
        <v>156638.70000000001</v>
      </c>
      <c r="N2283" s="135"/>
      <c r="O2283" s="135"/>
      <c r="P2283" s="135"/>
      <c r="Q2283" s="137">
        <f t="shared" si="503"/>
        <v>156638.70000000001</v>
      </c>
      <c r="R2283" s="137">
        <v>38583</v>
      </c>
      <c r="S2283" s="30"/>
      <c r="T2283" s="137"/>
      <c r="U2283" s="137"/>
      <c r="V2283" s="137"/>
      <c r="W2283" s="137"/>
      <c r="X2283" s="137"/>
      <c r="Y2283" s="137"/>
      <c r="Z2283" s="137"/>
      <c r="AA2283" s="137">
        <v>44.1</v>
      </c>
      <c r="AB2283" s="137">
        <f>AA2283*2677</f>
        <v>118055.7</v>
      </c>
      <c r="AC2283" s="137"/>
      <c r="AD2283" s="137"/>
      <c r="AE2283" s="137"/>
      <c r="AF2283" s="137"/>
      <c r="AG2283" s="337">
        <v>2025</v>
      </c>
      <c r="AH2283" s="218" t="s">
        <v>3048</v>
      </c>
      <c r="AI2283" s="218"/>
      <c r="AJ2283" s="134">
        <f t="shared" si="498"/>
        <v>2178</v>
      </c>
      <c r="AK2283" s="35" t="s">
        <v>153</v>
      </c>
      <c r="AL2283" s="134" t="str">
        <f t="shared" si="499"/>
        <v>2178.</v>
      </c>
      <c r="AM2283" s="140"/>
      <c r="AN2283" s="35"/>
      <c r="AO2283" s="193"/>
    </row>
    <row r="2284" spans="1:41" ht="22.5" hidden="1" customHeight="1" x14ac:dyDescent="0.25">
      <c r="A2284" s="68" t="s">
        <v>5362</v>
      </c>
      <c r="B2284" s="25">
        <v>4020</v>
      </c>
      <c r="C2284" s="333" t="s">
        <v>1265</v>
      </c>
      <c r="D2284" s="25">
        <v>1934</v>
      </c>
      <c r="E2284" s="108" t="s">
        <v>2932</v>
      </c>
      <c r="F2284" s="68" t="s">
        <v>2934</v>
      </c>
      <c r="G2284" s="25">
        <v>2</v>
      </c>
      <c r="H2284" s="25">
        <v>2</v>
      </c>
      <c r="I2284" s="137">
        <v>994.6</v>
      </c>
      <c r="J2284" s="137">
        <v>912.6</v>
      </c>
      <c r="K2284" s="137">
        <v>912.6</v>
      </c>
      <c r="L2284" s="30">
        <v>11</v>
      </c>
      <c r="M2284" s="137">
        <f t="shared" si="502"/>
        <v>394128</v>
      </c>
      <c r="N2284" s="135"/>
      <c r="O2284" s="135"/>
      <c r="P2284" s="135"/>
      <c r="Q2284" s="137">
        <f t="shared" si="503"/>
        <v>394128</v>
      </c>
      <c r="R2284" s="137">
        <v>394128</v>
      </c>
      <c r="S2284" s="30"/>
      <c r="T2284" s="137"/>
      <c r="U2284" s="137"/>
      <c r="V2284" s="137"/>
      <c r="W2284" s="137"/>
      <c r="X2284" s="137"/>
      <c r="Y2284" s="137"/>
      <c r="Z2284" s="137"/>
      <c r="AA2284" s="137"/>
      <c r="AB2284" s="137"/>
      <c r="AC2284" s="137"/>
      <c r="AD2284" s="137"/>
      <c r="AE2284" s="137"/>
      <c r="AF2284" s="137"/>
      <c r="AG2284" s="337">
        <v>2025</v>
      </c>
      <c r="AH2284" s="171" t="s">
        <v>3052</v>
      </c>
      <c r="AI2284" s="171"/>
      <c r="AJ2284" s="134">
        <f t="shared" si="498"/>
        <v>2179</v>
      </c>
      <c r="AK2284" s="35" t="s">
        <v>153</v>
      </c>
      <c r="AL2284" s="134" t="str">
        <f t="shared" si="499"/>
        <v>2179.</v>
      </c>
      <c r="AM2284" s="140"/>
      <c r="AN2284" s="35"/>
      <c r="AO2284" s="193"/>
    </row>
    <row r="2285" spans="1:41" ht="22.5" hidden="1" customHeight="1" x14ac:dyDescent="0.25">
      <c r="A2285" s="68" t="s">
        <v>5363</v>
      </c>
      <c r="B2285" s="25">
        <v>4082</v>
      </c>
      <c r="C2285" s="333" t="s">
        <v>969</v>
      </c>
      <c r="D2285" s="25">
        <v>1980</v>
      </c>
      <c r="E2285" s="108" t="s">
        <v>2932</v>
      </c>
      <c r="F2285" s="68" t="s">
        <v>2934</v>
      </c>
      <c r="G2285" s="25">
        <v>3</v>
      </c>
      <c r="H2285" s="25">
        <v>2</v>
      </c>
      <c r="I2285" s="137">
        <v>1348.1</v>
      </c>
      <c r="J2285" s="137">
        <v>1188.0999999999999</v>
      </c>
      <c r="K2285" s="137">
        <v>1188.0999999999999</v>
      </c>
      <c r="L2285" s="30">
        <v>42</v>
      </c>
      <c r="M2285" s="137">
        <f>R2285+T2285+V2285+X2285+Z2285+AB2285+AE2285+AF2285</f>
        <v>277200</v>
      </c>
      <c r="N2285" s="135"/>
      <c r="O2285" s="135"/>
      <c r="P2285" s="135"/>
      <c r="Q2285" s="137">
        <f t="shared" ref="Q2285:Q2291" si="504">M2285</f>
        <v>277200</v>
      </c>
      <c r="R2285" s="137">
        <v>277200</v>
      </c>
      <c r="S2285" s="30"/>
      <c r="T2285" s="137"/>
      <c r="U2285" s="137"/>
      <c r="V2285" s="137"/>
      <c r="W2285" s="137"/>
      <c r="X2285" s="137"/>
      <c r="Y2285" s="137"/>
      <c r="Z2285" s="137"/>
      <c r="AA2285" s="137"/>
      <c r="AB2285" s="137"/>
      <c r="AC2285" s="137"/>
      <c r="AD2285" s="137"/>
      <c r="AE2285" s="137"/>
      <c r="AF2285" s="137"/>
      <c r="AG2285" s="337">
        <v>2025</v>
      </c>
      <c r="AH2285" s="171" t="s">
        <v>3051</v>
      </c>
      <c r="AI2285" s="171"/>
      <c r="AJ2285" s="134">
        <f t="shared" si="498"/>
        <v>2180</v>
      </c>
      <c r="AK2285" s="35" t="s">
        <v>153</v>
      </c>
      <c r="AL2285" s="134" t="str">
        <f t="shared" si="499"/>
        <v>2180.</v>
      </c>
      <c r="AM2285" s="140"/>
      <c r="AN2285" s="35"/>
      <c r="AO2285" s="193"/>
    </row>
    <row r="2286" spans="1:41" ht="22.5" hidden="1" customHeight="1" x14ac:dyDescent="0.25">
      <c r="A2286" s="68" t="s">
        <v>5364</v>
      </c>
      <c r="B2286" s="25">
        <v>4085</v>
      </c>
      <c r="C2286" s="333" t="s">
        <v>970</v>
      </c>
      <c r="D2286" s="25">
        <v>1980</v>
      </c>
      <c r="E2286" s="108" t="s">
        <v>2932</v>
      </c>
      <c r="F2286" s="68" t="s">
        <v>2934</v>
      </c>
      <c r="G2286" s="25">
        <v>3</v>
      </c>
      <c r="H2286" s="25">
        <v>2</v>
      </c>
      <c r="I2286" s="137">
        <v>1359.2</v>
      </c>
      <c r="J2286" s="137">
        <v>1199.2</v>
      </c>
      <c r="K2286" s="137">
        <v>1199.2</v>
      </c>
      <c r="L2286" s="30">
        <v>45</v>
      </c>
      <c r="M2286" s="137">
        <f>R2286+T2286+V2286+X2286+Z2286+AB2286+AE2286+AF2286</f>
        <v>277200</v>
      </c>
      <c r="N2286" s="135"/>
      <c r="O2286" s="135"/>
      <c r="P2286" s="135"/>
      <c r="Q2286" s="137">
        <f t="shared" si="504"/>
        <v>277200</v>
      </c>
      <c r="R2286" s="137">
        <v>277200</v>
      </c>
      <c r="S2286" s="30"/>
      <c r="T2286" s="137"/>
      <c r="U2286" s="137"/>
      <c r="V2286" s="137"/>
      <c r="W2286" s="137"/>
      <c r="X2286" s="137"/>
      <c r="Y2286" s="137"/>
      <c r="Z2286" s="137"/>
      <c r="AA2286" s="137"/>
      <c r="AB2286" s="137"/>
      <c r="AC2286" s="137"/>
      <c r="AD2286" s="137"/>
      <c r="AE2286" s="137"/>
      <c r="AF2286" s="137"/>
      <c r="AG2286" s="337">
        <v>2025</v>
      </c>
      <c r="AH2286" s="171" t="s">
        <v>3051</v>
      </c>
      <c r="AI2286" s="171"/>
      <c r="AJ2286" s="134">
        <f t="shared" si="498"/>
        <v>2181</v>
      </c>
      <c r="AK2286" s="35" t="s">
        <v>153</v>
      </c>
      <c r="AL2286" s="134" t="str">
        <f t="shared" si="499"/>
        <v>2181.</v>
      </c>
      <c r="AM2286" s="140"/>
      <c r="AN2286" s="35"/>
      <c r="AO2286" s="193"/>
    </row>
    <row r="2287" spans="1:41" ht="22.5" hidden="1" customHeight="1" x14ac:dyDescent="0.25">
      <c r="A2287" s="68" t="s">
        <v>5365</v>
      </c>
      <c r="B2287" s="25">
        <v>4069</v>
      </c>
      <c r="C2287" s="333" t="s">
        <v>2988</v>
      </c>
      <c r="D2287" s="25">
        <v>1983</v>
      </c>
      <c r="E2287" s="108" t="s">
        <v>2932</v>
      </c>
      <c r="F2287" s="68" t="s">
        <v>2934</v>
      </c>
      <c r="G2287" s="25">
        <v>2</v>
      </c>
      <c r="H2287" s="25">
        <v>2</v>
      </c>
      <c r="I2287" s="170">
        <v>912</v>
      </c>
      <c r="J2287" s="137">
        <v>869</v>
      </c>
      <c r="K2287" s="170">
        <v>869</v>
      </c>
      <c r="L2287" s="287">
        <v>27</v>
      </c>
      <c r="M2287" s="170">
        <f>R2287+T2287+V2287+X2287+Z2287+AB2287+AE2287+AF2287</f>
        <v>585390</v>
      </c>
      <c r="N2287" s="135"/>
      <c r="O2287" s="135"/>
      <c r="P2287" s="135"/>
      <c r="Q2287" s="137">
        <f>M2287</f>
        <v>585390</v>
      </c>
      <c r="R2287" s="137">
        <v>585390</v>
      </c>
      <c r="S2287" s="30"/>
      <c r="T2287" s="137"/>
      <c r="U2287" s="137"/>
      <c r="V2287" s="137"/>
      <c r="W2287" s="137"/>
      <c r="X2287" s="137"/>
      <c r="Y2287" s="137"/>
      <c r="Z2287" s="137"/>
      <c r="AA2287" s="137"/>
      <c r="AB2287" s="137"/>
      <c r="AC2287" s="137"/>
      <c r="AD2287" s="137"/>
      <c r="AE2287" s="137"/>
      <c r="AF2287" s="137"/>
      <c r="AG2287" s="337">
        <v>2025</v>
      </c>
      <c r="AH2287" s="171" t="s">
        <v>3049</v>
      </c>
      <c r="AI2287" s="171"/>
      <c r="AJ2287" s="134">
        <f t="shared" si="498"/>
        <v>2182</v>
      </c>
      <c r="AK2287" s="35" t="s">
        <v>153</v>
      </c>
      <c r="AL2287" s="134" t="str">
        <f t="shared" si="499"/>
        <v>2182.</v>
      </c>
      <c r="AM2287" s="140"/>
      <c r="AN2287" s="35"/>
      <c r="AO2287" s="193"/>
    </row>
    <row r="2288" spans="1:41" s="192" customFormat="1" ht="22.5" customHeight="1" x14ac:dyDescent="0.25">
      <c r="A2288" s="161"/>
      <c r="B2288" s="162"/>
      <c r="C2288" s="355" t="s">
        <v>1163</v>
      </c>
      <c r="D2288" s="162"/>
      <c r="E2288" s="234"/>
      <c r="F2288" s="161"/>
      <c r="G2288" s="162"/>
      <c r="H2288" s="162"/>
      <c r="I2288" s="366">
        <f>I2289+I2416+I2443</f>
        <v>3567993.0999999996</v>
      </c>
      <c r="J2288" s="366">
        <f>J2289+J2416+J2443</f>
        <v>3086356.6099999966</v>
      </c>
      <c r="K2288" s="366">
        <f>K2289+K2416+K2443</f>
        <v>2900574.1799999983</v>
      </c>
      <c r="L2288" s="367">
        <f>L2289+L2416+L2443</f>
        <v>146864</v>
      </c>
      <c r="M2288" s="366">
        <f>M2289+M2416+M2443</f>
        <v>3660963796.7340021</v>
      </c>
      <c r="N2288" s="366"/>
      <c r="O2288" s="366"/>
      <c r="P2288" s="366"/>
      <c r="Q2288" s="366">
        <f t="shared" si="504"/>
        <v>3660963796.7340021</v>
      </c>
      <c r="R2288" s="366">
        <f t="shared" ref="R2288:AB2288" si="505">R2289+R2416+R2443</f>
        <v>1787578728.8699992</v>
      </c>
      <c r="S2288" s="367">
        <f t="shared" si="505"/>
        <v>332</v>
      </c>
      <c r="T2288" s="366">
        <f t="shared" si="505"/>
        <v>972970867.14999998</v>
      </c>
      <c r="U2288" s="366">
        <f t="shared" si="505"/>
        <v>145757.9</v>
      </c>
      <c r="V2288" s="366">
        <f t="shared" si="505"/>
        <v>616943670.00399995</v>
      </c>
      <c r="W2288" s="366">
        <f t="shared" si="505"/>
        <v>7104</v>
      </c>
      <c r="X2288" s="366">
        <f t="shared" si="505"/>
        <v>15420322</v>
      </c>
      <c r="Y2288" s="366">
        <f t="shared" si="505"/>
        <v>97467.080000000016</v>
      </c>
      <c r="Z2288" s="366">
        <f t="shared" si="505"/>
        <v>233451905.40000001</v>
      </c>
      <c r="AA2288" s="366">
        <f t="shared" si="505"/>
        <v>4313.1100000000006</v>
      </c>
      <c r="AB2288" s="366">
        <f t="shared" si="505"/>
        <v>12381307.84</v>
      </c>
      <c r="AC2288" s="366"/>
      <c r="AD2288" s="366"/>
      <c r="AE2288" s="366">
        <f>AE2289+AE2416+AE2443</f>
        <v>2636638</v>
      </c>
      <c r="AF2288" s="366">
        <f>AF2289+AF2416+AF2443</f>
        <v>19580357.470000003</v>
      </c>
      <c r="AG2288" s="274"/>
      <c r="AH2288" s="327"/>
      <c r="AI2288" s="241"/>
      <c r="AJ2288" s="309"/>
      <c r="AK2288" s="298"/>
      <c r="AL2288" s="309"/>
      <c r="AM2288" s="229"/>
      <c r="AN2288" s="298"/>
      <c r="AO2288" s="193"/>
    </row>
    <row r="2289" spans="1:41" s="192" customFormat="1" ht="22.5" customHeight="1" x14ac:dyDescent="0.25">
      <c r="A2289" s="368"/>
      <c r="B2289" s="162"/>
      <c r="C2289" s="355" t="s">
        <v>1190</v>
      </c>
      <c r="D2289" s="162"/>
      <c r="E2289" s="234"/>
      <c r="F2289" s="161"/>
      <c r="G2289" s="162"/>
      <c r="H2289" s="162"/>
      <c r="I2289" s="191">
        <f>SUM(I2290:I2415)</f>
        <v>551556.38</v>
      </c>
      <c r="J2289" s="191">
        <f t="shared" ref="J2289:AF2289" si="506">SUM(J2290:J2415)</f>
        <v>478128.46000000008</v>
      </c>
      <c r="K2289" s="191">
        <f t="shared" si="506"/>
        <v>444614.25</v>
      </c>
      <c r="L2289" s="191">
        <f t="shared" si="506"/>
        <v>23019</v>
      </c>
      <c r="M2289" s="191">
        <f t="shared" si="506"/>
        <v>410094785.44999993</v>
      </c>
      <c r="N2289" s="191"/>
      <c r="O2289" s="191"/>
      <c r="P2289" s="191"/>
      <c r="Q2289" s="191">
        <f t="shared" si="506"/>
        <v>410094785.44999993</v>
      </c>
      <c r="R2289" s="191">
        <f t="shared" si="506"/>
        <v>95365868</v>
      </c>
      <c r="S2289" s="194">
        <f t="shared" si="506"/>
        <v>93</v>
      </c>
      <c r="T2289" s="191">
        <f t="shared" si="506"/>
        <v>230598627.14999998</v>
      </c>
      <c r="U2289" s="191">
        <f t="shared" si="506"/>
        <v>9279.2000000000007</v>
      </c>
      <c r="V2289" s="191">
        <f t="shared" si="506"/>
        <v>35467048</v>
      </c>
      <c r="W2289" s="191">
        <f t="shared" si="506"/>
        <v>1526</v>
      </c>
      <c r="X2289" s="191">
        <f t="shared" si="506"/>
        <v>3070630</v>
      </c>
      <c r="Y2289" s="191">
        <f t="shared" si="506"/>
        <v>12616.789999999999</v>
      </c>
      <c r="Z2289" s="191">
        <f t="shared" si="506"/>
        <v>20537547</v>
      </c>
      <c r="AA2289" s="191">
        <f t="shared" si="506"/>
        <v>931.08</v>
      </c>
      <c r="AB2289" s="191">
        <f t="shared" si="506"/>
        <v>2971422.65</v>
      </c>
      <c r="AC2289" s="191"/>
      <c r="AD2289" s="191"/>
      <c r="AE2289" s="191">
        <f t="shared" si="506"/>
        <v>2636638</v>
      </c>
      <c r="AF2289" s="191">
        <f t="shared" si="506"/>
        <v>19447004.650000002</v>
      </c>
      <c r="AG2289" s="274"/>
      <c r="AH2289" s="327"/>
      <c r="AI2289" s="241"/>
      <c r="AJ2289" s="309"/>
      <c r="AK2289" s="298"/>
      <c r="AL2289" s="309"/>
      <c r="AM2289" s="229"/>
      <c r="AN2289" s="298"/>
      <c r="AO2289" s="193"/>
    </row>
    <row r="2290" spans="1:41" ht="22.5" hidden="1" customHeight="1" x14ac:dyDescent="0.25">
      <c r="A2290" s="68" t="s">
        <v>5366</v>
      </c>
      <c r="B2290" s="25">
        <v>5077</v>
      </c>
      <c r="C2290" s="333" t="s">
        <v>1925</v>
      </c>
      <c r="D2290" s="25">
        <v>1977</v>
      </c>
      <c r="E2290" s="108" t="s">
        <v>2932</v>
      </c>
      <c r="F2290" s="68" t="s">
        <v>2933</v>
      </c>
      <c r="G2290" s="25">
        <v>9</v>
      </c>
      <c r="H2290" s="25">
        <v>6</v>
      </c>
      <c r="I2290" s="170">
        <v>11765.6</v>
      </c>
      <c r="J2290" s="137">
        <v>10981.5</v>
      </c>
      <c r="K2290" s="170">
        <v>10882.55</v>
      </c>
      <c r="L2290" s="287">
        <v>512</v>
      </c>
      <c r="M2290" s="170">
        <f>R2290+T2290+V2290+X2290+Z2290+AB2290+AE2290+AF2290</f>
        <v>15748231.140000001</v>
      </c>
      <c r="N2290" s="137"/>
      <c r="O2290" s="135"/>
      <c r="P2290" s="137"/>
      <c r="Q2290" s="137">
        <f t="shared" si="504"/>
        <v>15748231.140000001</v>
      </c>
      <c r="R2290" s="137"/>
      <c r="S2290" s="30">
        <v>6</v>
      </c>
      <c r="T2290" s="137">
        <v>14886331.140000001</v>
      </c>
      <c r="U2290" s="137"/>
      <c r="V2290" s="137"/>
      <c r="W2290" s="137"/>
      <c r="X2290" s="137"/>
      <c r="Y2290" s="137"/>
      <c r="Z2290" s="137"/>
      <c r="AA2290" s="137"/>
      <c r="AB2290" s="137"/>
      <c r="AC2290" s="137"/>
      <c r="AD2290" s="137"/>
      <c r="AE2290" s="137"/>
      <c r="AF2290" s="137">
        <v>861900</v>
      </c>
      <c r="AG2290" s="337">
        <v>2025</v>
      </c>
      <c r="AH2290" s="171"/>
      <c r="AI2290" s="128"/>
      <c r="AJ2290" s="134">
        <f t="shared" si="498"/>
        <v>2183</v>
      </c>
      <c r="AK2290" s="35" t="s">
        <v>153</v>
      </c>
      <c r="AL2290" s="134" t="str">
        <f t="shared" si="499"/>
        <v>2183.</v>
      </c>
      <c r="AM2290" s="140"/>
      <c r="AO2290" s="193"/>
    </row>
    <row r="2291" spans="1:41" ht="22.5" hidden="1" customHeight="1" x14ac:dyDescent="0.25">
      <c r="A2291" s="68" t="s">
        <v>5367</v>
      </c>
      <c r="B2291" s="117">
        <v>4717</v>
      </c>
      <c r="C2291" s="36" t="s">
        <v>1954</v>
      </c>
      <c r="D2291" s="25">
        <v>1985</v>
      </c>
      <c r="E2291" s="108" t="s">
        <v>2932</v>
      </c>
      <c r="F2291" s="68" t="s">
        <v>2933</v>
      </c>
      <c r="G2291" s="25">
        <v>9</v>
      </c>
      <c r="H2291" s="25">
        <v>7</v>
      </c>
      <c r="I2291" s="137">
        <v>13271</v>
      </c>
      <c r="J2291" s="137">
        <v>13337.9</v>
      </c>
      <c r="K2291" s="137">
        <v>13191.6</v>
      </c>
      <c r="L2291" s="30">
        <v>632</v>
      </c>
      <c r="M2291" s="170">
        <f>R2291+T2291+V2291+X2291+Z2291+AB2291+AE2291+AF2291</f>
        <v>17843147.629999999</v>
      </c>
      <c r="N2291" s="137"/>
      <c r="O2291" s="135"/>
      <c r="P2291" s="137"/>
      <c r="Q2291" s="137">
        <f t="shared" si="504"/>
        <v>17843147.629999999</v>
      </c>
      <c r="R2291" s="137"/>
      <c r="S2291" s="30">
        <v>7</v>
      </c>
      <c r="T2291" s="137">
        <v>16837597.629999999</v>
      </c>
      <c r="U2291" s="137"/>
      <c r="V2291" s="137"/>
      <c r="W2291" s="137"/>
      <c r="X2291" s="137"/>
      <c r="Y2291" s="137"/>
      <c r="Z2291" s="137"/>
      <c r="AA2291" s="137"/>
      <c r="AB2291" s="137"/>
      <c r="AC2291" s="137"/>
      <c r="AD2291" s="137"/>
      <c r="AE2291" s="137"/>
      <c r="AF2291" s="137">
        <v>1005550</v>
      </c>
      <c r="AG2291" s="337">
        <v>2025</v>
      </c>
      <c r="AH2291" s="171"/>
      <c r="AI2291" s="128"/>
      <c r="AJ2291" s="134">
        <f t="shared" si="498"/>
        <v>2184</v>
      </c>
      <c r="AK2291" s="35" t="s">
        <v>153</v>
      </c>
      <c r="AL2291" s="134" t="str">
        <f t="shared" si="499"/>
        <v>2184.</v>
      </c>
      <c r="AM2291" s="140"/>
      <c r="AN2291" s="35"/>
      <c r="AO2291" s="193"/>
    </row>
    <row r="2292" spans="1:41" ht="22.5" hidden="1" customHeight="1" x14ac:dyDescent="0.25">
      <c r="A2292" s="68" t="s">
        <v>5368</v>
      </c>
      <c r="B2292" s="25">
        <v>4643</v>
      </c>
      <c r="C2292" s="36" t="s">
        <v>1791</v>
      </c>
      <c r="D2292" s="25">
        <v>1967</v>
      </c>
      <c r="E2292" s="108" t="s">
        <v>2932</v>
      </c>
      <c r="F2292" s="68" t="s">
        <v>2933</v>
      </c>
      <c r="G2292" s="25">
        <v>5</v>
      </c>
      <c r="H2292" s="25">
        <v>5</v>
      </c>
      <c r="I2292" s="170">
        <v>5377.6</v>
      </c>
      <c r="J2292" s="170">
        <v>4970.1000000000004</v>
      </c>
      <c r="K2292" s="170">
        <v>4970.1000000000004</v>
      </c>
      <c r="L2292" s="287">
        <v>222</v>
      </c>
      <c r="M2292" s="170">
        <f t="shared" ref="M2292" si="507">R2292+T2292+V2292+X2292+Z2292+AB2292+AE2292+AF2292</f>
        <v>167902.43</v>
      </c>
      <c r="N2292" s="137"/>
      <c r="O2292" s="135"/>
      <c r="P2292" s="137"/>
      <c r="Q2292" s="137">
        <f t="shared" ref="Q2292" si="508">M2292</f>
        <v>167902.43</v>
      </c>
      <c r="R2292" s="137">
        <v>115500</v>
      </c>
      <c r="S2292" s="30"/>
      <c r="T2292" s="137"/>
      <c r="U2292" s="137"/>
      <c r="V2292" s="137"/>
      <c r="W2292" s="137"/>
      <c r="X2292" s="137"/>
      <c r="Y2292" s="137"/>
      <c r="Z2292" s="137"/>
      <c r="AA2292" s="137"/>
      <c r="AB2292" s="137"/>
      <c r="AC2292" s="336"/>
      <c r="AD2292" s="336"/>
      <c r="AE2292" s="137"/>
      <c r="AF2292" s="137">
        <v>52402.43</v>
      </c>
      <c r="AG2292" s="337">
        <v>2025</v>
      </c>
      <c r="AH2292" s="171" t="s">
        <v>3051</v>
      </c>
      <c r="AI2292" s="171"/>
      <c r="AJ2292" s="134">
        <f t="shared" si="498"/>
        <v>2185</v>
      </c>
      <c r="AK2292" s="35" t="s">
        <v>153</v>
      </c>
      <c r="AL2292" s="134" t="str">
        <f t="shared" si="499"/>
        <v>2185.</v>
      </c>
      <c r="AM2292" s="140"/>
      <c r="AN2292" s="35"/>
      <c r="AO2292" s="193"/>
    </row>
    <row r="2293" spans="1:41" ht="22.5" hidden="1" customHeight="1" x14ac:dyDescent="0.25">
      <c r="A2293" s="68" t="s">
        <v>5369</v>
      </c>
      <c r="B2293" s="25">
        <v>4173</v>
      </c>
      <c r="C2293" s="333" t="s">
        <v>997</v>
      </c>
      <c r="D2293" s="25">
        <v>1955</v>
      </c>
      <c r="E2293" s="108" t="s">
        <v>2932</v>
      </c>
      <c r="F2293" s="68" t="s">
        <v>2934</v>
      </c>
      <c r="G2293" s="25">
        <v>3</v>
      </c>
      <c r="H2293" s="25">
        <v>3</v>
      </c>
      <c r="I2293" s="170">
        <v>1880.5</v>
      </c>
      <c r="J2293" s="170">
        <v>1498.9</v>
      </c>
      <c r="K2293" s="170">
        <v>1498.9</v>
      </c>
      <c r="L2293" s="287">
        <v>46</v>
      </c>
      <c r="M2293" s="170">
        <f>R2293+T2293+V2293+X2293+Z2293+AB2293+AE2293+AF2293</f>
        <v>984740.69</v>
      </c>
      <c r="N2293" s="137"/>
      <c r="O2293" s="135"/>
      <c r="P2293" s="137"/>
      <c r="Q2293" s="137">
        <f>M2293</f>
        <v>984740.69</v>
      </c>
      <c r="R2293" s="137">
        <v>831600</v>
      </c>
      <c r="S2293" s="30"/>
      <c r="T2293" s="137"/>
      <c r="U2293" s="137"/>
      <c r="V2293" s="137"/>
      <c r="W2293" s="137"/>
      <c r="X2293" s="137"/>
      <c r="Y2293" s="137"/>
      <c r="Z2293" s="137"/>
      <c r="AA2293" s="137"/>
      <c r="AB2293" s="137"/>
      <c r="AC2293" s="137"/>
      <c r="AD2293" s="137"/>
      <c r="AE2293" s="137"/>
      <c r="AF2293" s="137">
        <v>153140.69</v>
      </c>
      <c r="AG2293" s="337">
        <v>2025</v>
      </c>
      <c r="AH2293" s="171" t="s">
        <v>3051</v>
      </c>
      <c r="AI2293" s="171"/>
      <c r="AJ2293" s="134">
        <f t="shared" si="498"/>
        <v>2186</v>
      </c>
      <c r="AK2293" s="35" t="s">
        <v>153</v>
      </c>
      <c r="AL2293" s="134" t="str">
        <f t="shared" si="499"/>
        <v>2186.</v>
      </c>
      <c r="AM2293" s="140"/>
      <c r="AN2293" s="35"/>
      <c r="AO2293" s="193"/>
    </row>
    <row r="2294" spans="1:41" ht="22.5" hidden="1" customHeight="1" x14ac:dyDescent="0.25">
      <c r="A2294" s="68" t="s">
        <v>5370</v>
      </c>
      <c r="B2294" s="25">
        <v>4501</v>
      </c>
      <c r="C2294" s="333" t="s">
        <v>1015</v>
      </c>
      <c r="D2294" s="25">
        <v>1955</v>
      </c>
      <c r="E2294" s="108" t="s">
        <v>2932</v>
      </c>
      <c r="F2294" s="68" t="s">
        <v>2934</v>
      </c>
      <c r="G2294" s="25">
        <v>4</v>
      </c>
      <c r="H2294" s="25">
        <v>8</v>
      </c>
      <c r="I2294" s="170">
        <v>5701.9</v>
      </c>
      <c r="J2294" s="170">
        <v>4555.3999999999996</v>
      </c>
      <c r="K2294" s="170">
        <v>4555.3999999999996</v>
      </c>
      <c r="L2294" s="287">
        <v>157</v>
      </c>
      <c r="M2294" s="170">
        <f>R2294+T2294+V2294+X2294+Z2294+AB2294+AE2294+AF2294</f>
        <v>2606481.4899999998</v>
      </c>
      <c r="N2294" s="137"/>
      <c r="O2294" s="135"/>
      <c r="P2294" s="137"/>
      <c r="Q2294" s="137">
        <f>M2294</f>
        <v>2606481.4899999998</v>
      </c>
      <c r="R2294" s="137">
        <v>2140769.4</v>
      </c>
      <c r="S2294" s="30"/>
      <c r="T2294" s="137"/>
      <c r="U2294" s="137"/>
      <c r="V2294" s="137"/>
      <c r="W2294" s="137"/>
      <c r="X2294" s="137"/>
      <c r="Y2294" s="137"/>
      <c r="Z2294" s="137"/>
      <c r="AA2294" s="137"/>
      <c r="AB2294" s="137"/>
      <c r="AC2294" s="137"/>
      <c r="AD2294" s="137"/>
      <c r="AE2294" s="137"/>
      <c r="AF2294" s="137">
        <v>465712.09</v>
      </c>
      <c r="AG2294" s="337">
        <v>2025</v>
      </c>
      <c r="AH2294" s="171" t="s">
        <v>3051</v>
      </c>
      <c r="AI2294" s="171"/>
      <c r="AJ2294" s="134">
        <f t="shared" si="498"/>
        <v>2187</v>
      </c>
      <c r="AK2294" s="35" t="s">
        <v>153</v>
      </c>
      <c r="AL2294" s="134" t="str">
        <f t="shared" si="499"/>
        <v>2187.</v>
      </c>
      <c r="AM2294" s="140"/>
      <c r="AN2294" s="35"/>
      <c r="AO2294" s="193"/>
    </row>
    <row r="2295" spans="1:41" ht="22.5" hidden="1" customHeight="1" x14ac:dyDescent="0.25">
      <c r="A2295" s="68" t="s">
        <v>5371</v>
      </c>
      <c r="B2295" s="25">
        <v>5103</v>
      </c>
      <c r="C2295" s="205" t="s">
        <v>979</v>
      </c>
      <c r="D2295" s="25">
        <v>1956</v>
      </c>
      <c r="E2295" s="108" t="s">
        <v>2932</v>
      </c>
      <c r="F2295" s="68" t="s">
        <v>2934</v>
      </c>
      <c r="G2295" s="25">
        <v>3</v>
      </c>
      <c r="H2295" s="25">
        <v>3</v>
      </c>
      <c r="I2295" s="137">
        <v>1972.21</v>
      </c>
      <c r="J2295" s="137">
        <v>1566.1</v>
      </c>
      <c r="K2295" s="137">
        <v>1566.1</v>
      </c>
      <c r="L2295" s="30">
        <v>52</v>
      </c>
      <c r="M2295" s="170">
        <f>R2295+T2295+V2295+X2295+Z2295+AB2295+AE2295+AF2295</f>
        <v>1087934.6400000001</v>
      </c>
      <c r="N2295" s="137"/>
      <c r="O2295" s="135"/>
      <c r="P2295" s="137"/>
      <c r="Q2295" s="137">
        <f>M2295</f>
        <v>1087934.6400000001</v>
      </c>
      <c r="R2295" s="137">
        <v>947100</v>
      </c>
      <c r="S2295" s="30"/>
      <c r="T2295" s="137"/>
      <c r="U2295" s="137"/>
      <c r="V2295" s="137"/>
      <c r="W2295" s="137"/>
      <c r="X2295" s="137"/>
      <c r="Y2295" s="137"/>
      <c r="Z2295" s="137"/>
      <c r="AA2295" s="137"/>
      <c r="AB2295" s="137"/>
      <c r="AC2295" s="137"/>
      <c r="AD2295" s="137"/>
      <c r="AE2295" s="137"/>
      <c r="AF2295" s="137">
        <v>140834.64000000001</v>
      </c>
      <c r="AG2295" s="337">
        <v>2025</v>
      </c>
      <c r="AH2295" s="218" t="s">
        <v>3051</v>
      </c>
      <c r="AI2295" s="171"/>
      <c r="AJ2295" s="134">
        <f t="shared" si="498"/>
        <v>2188</v>
      </c>
      <c r="AK2295" s="35" t="s">
        <v>153</v>
      </c>
      <c r="AL2295" s="134" t="str">
        <f t="shared" si="499"/>
        <v>2188.</v>
      </c>
      <c r="AM2295" s="140"/>
      <c r="AN2295" s="35"/>
      <c r="AO2295" s="193"/>
    </row>
    <row r="2296" spans="1:41" ht="22.5" hidden="1" customHeight="1" x14ac:dyDescent="0.25">
      <c r="A2296" s="68" t="s">
        <v>5372</v>
      </c>
      <c r="B2296" s="25">
        <v>4500</v>
      </c>
      <c r="C2296" s="333" t="s">
        <v>1014</v>
      </c>
      <c r="D2296" s="25">
        <v>1956</v>
      </c>
      <c r="E2296" s="108" t="s">
        <v>2932</v>
      </c>
      <c r="F2296" s="68" t="s">
        <v>2934</v>
      </c>
      <c r="G2296" s="25">
        <v>4</v>
      </c>
      <c r="H2296" s="25">
        <v>8</v>
      </c>
      <c r="I2296" s="170">
        <v>5299.6</v>
      </c>
      <c r="J2296" s="170">
        <v>4454.3999999999996</v>
      </c>
      <c r="K2296" s="170">
        <v>4454.3999999999996</v>
      </c>
      <c r="L2296" s="287">
        <v>158</v>
      </c>
      <c r="M2296" s="170">
        <f>R2296+T2296+V2296+X2296+Z2296+AB2296+AE2296+AF2296</f>
        <v>3021480</v>
      </c>
      <c r="N2296" s="137"/>
      <c r="O2296" s="135"/>
      <c r="P2296" s="137"/>
      <c r="Q2296" s="137">
        <f>M2296</f>
        <v>3021480</v>
      </c>
      <c r="R2296" s="137">
        <v>3021480</v>
      </c>
      <c r="S2296" s="30"/>
      <c r="T2296" s="137"/>
      <c r="U2296" s="137"/>
      <c r="V2296" s="137"/>
      <c r="W2296" s="137"/>
      <c r="X2296" s="137"/>
      <c r="Y2296" s="137"/>
      <c r="Z2296" s="137"/>
      <c r="AA2296" s="137"/>
      <c r="AB2296" s="137"/>
      <c r="AC2296" s="137"/>
      <c r="AD2296" s="137"/>
      <c r="AE2296" s="137"/>
      <c r="AF2296" s="137"/>
      <c r="AG2296" s="337">
        <v>2025</v>
      </c>
      <c r="AH2296" s="171" t="s">
        <v>3051</v>
      </c>
      <c r="AI2296" s="171"/>
      <c r="AJ2296" s="134">
        <f t="shared" si="498"/>
        <v>2189</v>
      </c>
      <c r="AK2296" s="35" t="s">
        <v>153</v>
      </c>
      <c r="AL2296" s="134" t="str">
        <f t="shared" si="499"/>
        <v>2189.</v>
      </c>
      <c r="AM2296" s="140"/>
      <c r="AN2296" s="35"/>
      <c r="AO2296" s="193"/>
    </row>
    <row r="2297" spans="1:41" ht="22.5" hidden="1" customHeight="1" x14ac:dyDescent="0.25">
      <c r="A2297" s="68" t="s">
        <v>5373</v>
      </c>
      <c r="B2297" s="25">
        <v>4485</v>
      </c>
      <c r="C2297" s="169" t="s">
        <v>1013</v>
      </c>
      <c r="D2297" s="25">
        <v>1957</v>
      </c>
      <c r="E2297" s="108" t="s">
        <v>2932</v>
      </c>
      <c r="F2297" s="68" t="s">
        <v>2934</v>
      </c>
      <c r="G2297" s="25">
        <v>3</v>
      </c>
      <c r="H2297" s="25">
        <v>3</v>
      </c>
      <c r="I2297" s="170">
        <v>1728.5</v>
      </c>
      <c r="J2297" s="137">
        <v>1484.7</v>
      </c>
      <c r="K2297" s="170">
        <v>1484.7</v>
      </c>
      <c r="L2297" s="287">
        <v>53</v>
      </c>
      <c r="M2297" s="170">
        <f>R2297+T2297+V2297+X2297+Z2297+AB2297+AE2297+AF2297</f>
        <v>2051205.57</v>
      </c>
      <c r="N2297" s="137"/>
      <c r="O2297" s="135"/>
      <c r="P2297" s="137"/>
      <c r="Q2297" s="137">
        <f>M2297</f>
        <v>2051205.57</v>
      </c>
      <c r="R2297" s="137">
        <v>1894200</v>
      </c>
      <c r="S2297" s="30"/>
      <c r="T2297" s="137"/>
      <c r="U2297" s="137"/>
      <c r="V2297" s="137"/>
      <c r="W2297" s="137"/>
      <c r="X2297" s="137"/>
      <c r="Y2297" s="137"/>
      <c r="Z2297" s="137"/>
      <c r="AA2297" s="137"/>
      <c r="AB2297" s="137"/>
      <c r="AC2297" s="137"/>
      <c r="AD2297" s="137"/>
      <c r="AE2297" s="137"/>
      <c r="AF2297" s="137">
        <v>157005.57</v>
      </c>
      <c r="AG2297" s="337">
        <v>2025</v>
      </c>
      <c r="AH2297" s="171" t="s">
        <v>3051</v>
      </c>
      <c r="AI2297" s="171"/>
      <c r="AJ2297" s="134">
        <f t="shared" si="498"/>
        <v>2190</v>
      </c>
      <c r="AK2297" s="35" t="s">
        <v>153</v>
      </c>
      <c r="AL2297" s="134" t="str">
        <f t="shared" si="499"/>
        <v>2190.</v>
      </c>
      <c r="AM2297" s="140"/>
      <c r="AN2297" s="35"/>
      <c r="AO2297" s="193"/>
    </row>
    <row r="2298" spans="1:41" ht="22.5" hidden="1" customHeight="1" x14ac:dyDescent="0.25">
      <c r="A2298" s="68" t="s">
        <v>5374</v>
      </c>
      <c r="B2298" s="25">
        <v>5173</v>
      </c>
      <c r="C2298" s="169" t="s">
        <v>1042</v>
      </c>
      <c r="D2298" s="25">
        <v>1958</v>
      </c>
      <c r="E2298" s="108" t="s">
        <v>2932</v>
      </c>
      <c r="F2298" s="68" t="s">
        <v>2934</v>
      </c>
      <c r="G2298" s="25">
        <v>2</v>
      </c>
      <c r="H2298" s="25">
        <v>2</v>
      </c>
      <c r="I2298" s="137">
        <v>569.11</v>
      </c>
      <c r="J2298" s="137">
        <v>525.9</v>
      </c>
      <c r="K2298" s="137">
        <v>525.9</v>
      </c>
      <c r="L2298" s="30">
        <v>43</v>
      </c>
      <c r="M2298" s="170">
        <f t="shared" ref="M2298" si="509">R2298+T2298+V2298+X2298+Z2298+AB2298+AE2298+AF2298</f>
        <v>511777.92</v>
      </c>
      <c r="N2298" s="137"/>
      <c r="O2298" s="135"/>
      <c r="P2298" s="137"/>
      <c r="Q2298" s="137">
        <f t="shared" ref="Q2298" si="510">M2298</f>
        <v>511777.92</v>
      </c>
      <c r="R2298" s="137">
        <v>462000</v>
      </c>
      <c r="S2298" s="30"/>
      <c r="T2298" s="137"/>
      <c r="U2298" s="137"/>
      <c r="V2298" s="137"/>
      <c r="W2298" s="137"/>
      <c r="X2298" s="137"/>
      <c r="Y2298" s="137"/>
      <c r="Z2298" s="137"/>
      <c r="AA2298" s="137"/>
      <c r="AB2298" s="137"/>
      <c r="AC2298" s="137"/>
      <c r="AD2298" s="137"/>
      <c r="AE2298" s="137"/>
      <c r="AF2298" s="137">
        <v>49777.919999999998</v>
      </c>
      <c r="AG2298" s="337">
        <v>2025</v>
      </c>
      <c r="AH2298" s="171" t="s">
        <v>3051</v>
      </c>
      <c r="AI2298" s="171"/>
      <c r="AJ2298" s="134">
        <f t="shared" si="498"/>
        <v>2191</v>
      </c>
      <c r="AK2298" s="35" t="s">
        <v>153</v>
      </c>
      <c r="AL2298" s="134" t="str">
        <f t="shared" si="499"/>
        <v>2191.</v>
      </c>
      <c r="AM2298" s="140"/>
      <c r="AN2298" s="35"/>
      <c r="AO2298" s="193"/>
    </row>
    <row r="2299" spans="1:41" ht="22.5" hidden="1" customHeight="1" x14ac:dyDescent="0.25">
      <c r="A2299" s="68" t="s">
        <v>5375</v>
      </c>
      <c r="B2299" s="25">
        <v>5334</v>
      </c>
      <c r="C2299" s="130" t="s">
        <v>985</v>
      </c>
      <c r="D2299" s="25">
        <v>1959</v>
      </c>
      <c r="E2299" s="108" t="s">
        <v>2932</v>
      </c>
      <c r="F2299" s="68" t="s">
        <v>2934</v>
      </c>
      <c r="G2299" s="25">
        <v>3</v>
      </c>
      <c r="H2299" s="25">
        <v>2</v>
      </c>
      <c r="I2299" s="137">
        <v>732.2</v>
      </c>
      <c r="J2299" s="137">
        <v>732.2</v>
      </c>
      <c r="K2299" s="137">
        <v>732.2</v>
      </c>
      <c r="L2299" s="30">
        <v>35</v>
      </c>
      <c r="M2299" s="170">
        <f>R2299+T2299+V2299+X2299+Z2299+AB2299+AE2299+AF2299</f>
        <v>419959.79</v>
      </c>
      <c r="N2299" s="137"/>
      <c r="O2299" s="135"/>
      <c r="P2299" s="137"/>
      <c r="Q2299" s="137">
        <f>M2299</f>
        <v>419959.79</v>
      </c>
      <c r="R2299" s="137">
        <v>332640</v>
      </c>
      <c r="S2299" s="30"/>
      <c r="T2299" s="137"/>
      <c r="U2299" s="137"/>
      <c r="V2299" s="137"/>
      <c r="W2299" s="137"/>
      <c r="X2299" s="137"/>
      <c r="Y2299" s="137"/>
      <c r="Z2299" s="137"/>
      <c r="AA2299" s="137"/>
      <c r="AB2299" s="137"/>
      <c r="AC2299" s="137"/>
      <c r="AD2299" s="137"/>
      <c r="AE2299" s="137"/>
      <c r="AF2299" s="137">
        <v>87319.79</v>
      </c>
      <c r="AG2299" s="337">
        <v>2025</v>
      </c>
      <c r="AH2299" s="218" t="s">
        <v>3051</v>
      </c>
      <c r="AI2299" s="171"/>
      <c r="AJ2299" s="134">
        <f t="shared" si="498"/>
        <v>2192</v>
      </c>
      <c r="AK2299" s="35" t="s">
        <v>153</v>
      </c>
      <c r="AL2299" s="134" t="str">
        <f t="shared" si="499"/>
        <v>2192.</v>
      </c>
      <c r="AM2299" s="140"/>
      <c r="AN2299" s="35"/>
      <c r="AO2299" s="193"/>
    </row>
    <row r="2300" spans="1:41" ht="22.5" hidden="1" customHeight="1" x14ac:dyDescent="0.25">
      <c r="A2300" s="68" t="s">
        <v>5376</v>
      </c>
      <c r="B2300" s="25">
        <v>5365</v>
      </c>
      <c r="C2300" s="333" t="s">
        <v>1048</v>
      </c>
      <c r="D2300" s="25">
        <v>1959</v>
      </c>
      <c r="E2300" s="108" t="s">
        <v>2932</v>
      </c>
      <c r="F2300" s="68" t="s">
        <v>2934</v>
      </c>
      <c r="G2300" s="25">
        <v>2</v>
      </c>
      <c r="H2300" s="25">
        <v>2</v>
      </c>
      <c r="I2300" s="137">
        <v>601.70000000000005</v>
      </c>
      <c r="J2300" s="137">
        <v>556.1</v>
      </c>
      <c r="K2300" s="137">
        <v>556.1</v>
      </c>
      <c r="L2300" s="30">
        <v>25</v>
      </c>
      <c r="M2300" s="170">
        <f>R2300+T2300+V2300+X2300+Z2300+AB2300+AE2300+AF2300</f>
        <v>411512.11</v>
      </c>
      <c r="N2300" s="137"/>
      <c r="O2300" s="135"/>
      <c r="P2300" s="137"/>
      <c r="Q2300" s="137">
        <f>M2300</f>
        <v>411512.11</v>
      </c>
      <c r="R2300" s="137">
        <v>360360</v>
      </c>
      <c r="S2300" s="30"/>
      <c r="T2300" s="137"/>
      <c r="U2300" s="137"/>
      <c r="V2300" s="137"/>
      <c r="W2300" s="137"/>
      <c r="X2300" s="137"/>
      <c r="Y2300" s="137"/>
      <c r="Z2300" s="137"/>
      <c r="AA2300" s="137"/>
      <c r="AB2300" s="137"/>
      <c r="AC2300" s="137"/>
      <c r="AD2300" s="137"/>
      <c r="AE2300" s="137"/>
      <c r="AF2300" s="137">
        <v>51152.11</v>
      </c>
      <c r="AG2300" s="337">
        <v>2025</v>
      </c>
      <c r="AH2300" s="171" t="s">
        <v>3051</v>
      </c>
      <c r="AI2300" s="171"/>
      <c r="AJ2300" s="134">
        <f t="shared" si="498"/>
        <v>2193</v>
      </c>
      <c r="AK2300" s="35" t="s">
        <v>153</v>
      </c>
      <c r="AL2300" s="134" t="str">
        <f t="shared" si="499"/>
        <v>2193.</v>
      </c>
      <c r="AM2300" s="140"/>
      <c r="AN2300" s="35"/>
      <c r="AO2300" s="193"/>
    </row>
    <row r="2301" spans="1:41" ht="22.5" hidden="1" customHeight="1" x14ac:dyDescent="0.25">
      <c r="A2301" s="68" t="s">
        <v>5377</v>
      </c>
      <c r="B2301" s="25">
        <v>4646</v>
      </c>
      <c r="C2301" s="205" t="s">
        <v>820</v>
      </c>
      <c r="D2301" s="25">
        <v>1960</v>
      </c>
      <c r="E2301" s="108" t="s">
        <v>2932</v>
      </c>
      <c r="F2301" s="68" t="s">
        <v>2934</v>
      </c>
      <c r="G2301" s="25">
        <v>4</v>
      </c>
      <c r="H2301" s="25">
        <v>3</v>
      </c>
      <c r="I2301" s="137">
        <v>2547.86</v>
      </c>
      <c r="J2301" s="137">
        <v>2443.6</v>
      </c>
      <c r="K2301" s="137">
        <v>2341.8000000000002</v>
      </c>
      <c r="L2301" s="30">
        <v>158</v>
      </c>
      <c r="M2301" s="170">
        <f t="shared" ref="M2301:M2319" si="511">R2301+T2301+V2301+X2301+Z2301+AB2301+AE2301+AF2301</f>
        <v>1373677.83</v>
      </c>
      <c r="N2301" s="137"/>
      <c r="O2301" s="135"/>
      <c r="P2301" s="137"/>
      <c r="Q2301" s="137">
        <f t="shared" ref="Q2301:Q2319" si="512">M2301</f>
        <v>1373677.83</v>
      </c>
      <c r="R2301" s="137">
        <v>1201200</v>
      </c>
      <c r="S2301" s="30"/>
      <c r="T2301" s="137"/>
      <c r="U2301" s="137"/>
      <c r="V2301" s="137"/>
      <c r="W2301" s="137"/>
      <c r="X2301" s="137"/>
      <c r="Y2301" s="137"/>
      <c r="Z2301" s="137"/>
      <c r="AA2301" s="137"/>
      <c r="AB2301" s="137"/>
      <c r="AC2301" s="137"/>
      <c r="AD2301" s="137"/>
      <c r="AE2301" s="137"/>
      <c r="AF2301" s="137">
        <v>172477.83</v>
      </c>
      <c r="AG2301" s="337">
        <v>2025</v>
      </c>
      <c r="AH2301" s="218" t="s">
        <v>3051</v>
      </c>
      <c r="AI2301" s="171"/>
      <c r="AJ2301" s="134">
        <f t="shared" si="498"/>
        <v>2194</v>
      </c>
      <c r="AK2301" s="35" t="s">
        <v>153</v>
      </c>
      <c r="AL2301" s="134" t="str">
        <f t="shared" si="499"/>
        <v>2194.</v>
      </c>
      <c r="AM2301" s="140"/>
      <c r="AN2301" s="35"/>
      <c r="AO2301" s="193"/>
    </row>
    <row r="2302" spans="1:41" ht="22.5" hidden="1" customHeight="1" x14ac:dyDescent="0.25">
      <c r="A2302" s="68" t="s">
        <v>5378</v>
      </c>
      <c r="B2302" s="25">
        <v>4654</v>
      </c>
      <c r="C2302" s="333" t="s">
        <v>822</v>
      </c>
      <c r="D2302" s="25">
        <v>1960</v>
      </c>
      <c r="E2302" s="108" t="s">
        <v>2932</v>
      </c>
      <c r="F2302" s="68" t="s">
        <v>2934</v>
      </c>
      <c r="G2302" s="25">
        <v>5</v>
      </c>
      <c r="H2302" s="25">
        <v>9</v>
      </c>
      <c r="I2302" s="170">
        <v>1027.8</v>
      </c>
      <c r="J2302" s="170">
        <v>954.7</v>
      </c>
      <c r="K2302" s="170">
        <v>954.7</v>
      </c>
      <c r="L2302" s="287">
        <v>38</v>
      </c>
      <c r="M2302" s="170">
        <f t="shared" si="511"/>
        <v>738913.15</v>
      </c>
      <c r="N2302" s="137"/>
      <c r="O2302" s="135"/>
      <c r="P2302" s="137"/>
      <c r="Q2302" s="137">
        <f t="shared" si="512"/>
        <v>738913.15</v>
      </c>
      <c r="R2302" s="137">
        <v>646800</v>
      </c>
      <c r="S2302" s="30"/>
      <c r="T2302" s="137"/>
      <c r="U2302" s="137"/>
      <c r="V2302" s="137"/>
      <c r="W2302" s="137"/>
      <c r="X2302" s="137"/>
      <c r="Y2302" s="137"/>
      <c r="Z2302" s="137"/>
      <c r="AA2302" s="137"/>
      <c r="AB2302" s="137"/>
      <c r="AC2302" s="137"/>
      <c r="AD2302" s="137"/>
      <c r="AE2302" s="137"/>
      <c r="AF2302" s="137">
        <v>92113.15</v>
      </c>
      <c r="AG2302" s="337">
        <v>2025</v>
      </c>
      <c r="AH2302" s="171" t="s">
        <v>3051</v>
      </c>
      <c r="AI2302" s="171"/>
      <c r="AJ2302" s="134">
        <f t="shared" si="498"/>
        <v>2195</v>
      </c>
      <c r="AK2302" s="35" t="s">
        <v>153</v>
      </c>
      <c r="AL2302" s="134" t="str">
        <f t="shared" si="499"/>
        <v>2195.</v>
      </c>
      <c r="AM2302" s="140"/>
      <c r="AN2302" s="35"/>
      <c r="AO2302" s="193"/>
    </row>
    <row r="2303" spans="1:41" ht="22.5" hidden="1" customHeight="1" x14ac:dyDescent="0.25">
      <c r="A2303" s="68" t="s">
        <v>5379</v>
      </c>
      <c r="B2303" s="25">
        <v>4521</v>
      </c>
      <c r="C2303" s="36" t="s">
        <v>1800</v>
      </c>
      <c r="D2303" s="25">
        <v>1963</v>
      </c>
      <c r="E2303" s="108" t="s">
        <v>2932</v>
      </c>
      <c r="F2303" s="68" t="s">
        <v>2934</v>
      </c>
      <c r="G2303" s="25">
        <v>4</v>
      </c>
      <c r="H2303" s="25">
        <v>4</v>
      </c>
      <c r="I2303" s="137">
        <v>2724.8</v>
      </c>
      <c r="J2303" s="137">
        <v>2524.6</v>
      </c>
      <c r="K2303" s="137">
        <v>2524.6</v>
      </c>
      <c r="L2303" s="30">
        <v>125</v>
      </c>
      <c r="M2303" s="170">
        <f t="shared" si="511"/>
        <v>1405984.18</v>
      </c>
      <c r="N2303" s="137"/>
      <c r="O2303" s="135"/>
      <c r="P2303" s="137"/>
      <c r="Q2303" s="137">
        <f t="shared" si="512"/>
        <v>1405984.18</v>
      </c>
      <c r="R2303" s="137">
        <v>1205820</v>
      </c>
      <c r="S2303" s="30"/>
      <c r="T2303" s="137"/>
      <c r="U2303" s="137"/>
      <c r="V2303" s="137"/>
      <c r="W2303" s="137"/>
      <c r="X2303" s="137"/>
      <c r="Y2303" s="137"/>
      <c r="Z2303" s="137"/>
      <c r="AA2303" s="137"/>
      <c r="AB2303" s="137"/>
      <c r="AC2303" s="137"/>
      <c r="AD2303" s="137"/>
      <c r="AE2303" s="137"/>
      <c r="AF2303" s="137">
        <v>200164.18</v>
      </c>
      <c r="AG2303" s="337">
        <v>2025</v>
      </c>
      <c r="AH2303" s="171" t="s">
        <v>3051</v>
      </c>
      <c r="AI2303" s="171"/>
      <c r="AJ2303" s="134">
        <f t="shared" si="498"/>
        <v>2196</v>
      </c>
      <c r="AK2303" s="35" t="s">
        <v>153</v>
      </c>
      <c r="AL2303" s="134" t="str">
        <f t="shared" si="499"/>
        <v>2196.</v>
      </c>
      <c r="AM2303" s="140"/>
      <c r="AN2303" s="35"/>
      <c r="AO2303" s="193"/>
    </row>
    <row r="2304" spans="1:41" ht="22.5" hidden="1" customHeight="1" x14ac:dyDescent="0.25">
      <c r="A2304" s="68" t="s">
        <v>5380</v>
      </c>
      <c r="B2304" s="25">
        <v>4842</v>
      </c>
      <c r="C2304" s="333" t="s">
        <v>1061</v>
      </c>
      <c r="D2304" s="25">
        <v>1964</v>
      </c>
      <c r="E2304" s="108" t="s">
        <v>2932</v>
      </c>
      <c r="F2304" s="68" t="s">
        <v>2934</v>
      </c>
      <c r="G2304" s="25">
        <v>5</v>
      </c>
      <c r="H2304" s="25">
        <v>4</v>
      </c>
      <c r="I2304" s="170">
        <v>3113.6</v>
      </c>
      <c r="J2304" s="137">
        <v>2027.1</v>
      </c>
      <c r="K2304" s="170">
        <v>2027.1</v>
      </c>
      <c r="L2304" s="287">
        <v>164</v>
      </c>
      <c r="M2304" s="170">
        <f t="shared" si="511"/>
        <v>808111.34</v>
      </c>
      <c r="N2304" s="137"/>
      <c r="O2304" s="135"/>
      <c r="P2304" s="137"/>
      <c r="Q2304" s="137">
        <f t="shared" si="512"/>
        <v>808111.34</v>
      </c>
      <c r="R2304" s="137">
        <v>546546</v>
      </c>
      <c r="S2304" s="30"/>
      <c r="T2304" s="137"/>
      <c r="U2304" s="137"/>
      <c r="V2304" s="137"/>
      <c r="W2304" s="137"/>
      <c r="X2304" s="137"/>
      <c r="Y2304" s="137"/>
      <c r="Z2304" s="137"/>
      <c r="AA2304" s="137"/>
      <c r="AB2304" s="137"/>
      <c r="AC2304" s="137"/>
      <c r="AD2304" s="137"/>
      <c r="AE2304" s="137"/>
      <c r="AF2304" s="137">
        <v>261565.34</v>
      </c>
      <c r="AG2304" s="337">
        <v>2025</v>
      </c>
      <c r="AH2304" s="171" t="s">
        <v>3051</v>
      </c>
      <c r="AI2304" s="171"/>
      <c r="AJ2304" s="134">
        <f t="shared" si="498"/>
        <v>2197</v>
      </c>
      <c r="AK2304" s="35" t="s">
        <v>153</v>
      </c>
      <c r="AL2304" s="134" t="str">
        <f t="shared" si="499"/>
        <v>2197.</v>
      </c>
      <c r="AM2304" s="140"/>
      <c r="AN2304" s="35"/>
      <c r="AO2304" s="193"/>
    </row>
    <row r="2305" spans="1:41" ht="23.25" hidden="1" customHeight="1" x14ac:dyDescent="0.25">
      <c r="A2305" s="68" t="s">
        <v>5381</v>
      </c>
      <c r="B2305" s="25">
        <v>4151</v>
      </c>
      <c r="C2305" s="36" t="s">
        <v>1794</v>
      </c>
      <c r="D2305" s="25">
        <v>1965</v>
      </c>
      <c r="E2305" s="108" t="s">
        <v>2932</v>
      </c>
      <c r="F2305" s="68" t="s">
        <v>2934</v>
      </c>
      <c r="G2305" s="25">
        <v>5</v>
      </c>
      <c r="H2305" s="25">
        <v>6</v>
      </c>
      <c r="I2305" s="137">
        <v>4829.1000000000004</v>
      </c>
      <c r="J2305" s="137">
        <v>5165.3999999999996</v>
      </c>
      <c r="K2305" s="137">
        <v>4128.3</v>
      </c>
      <c r="L2305" s="30">
        <v>177</v>
      </c>
      <c r="M2305" s="170">
        <f t="shared" si="511"/>
        <v>1563298.03</v>
      </c>
      <c r="N2305" s="137"/>
      <c r="O2305" s="135"/>
      <c r="P2305" s="137"/>
      <c r="Q2305" s="137">
        <f t="shared" si="512"/>
        <v>1563298.03</v>
      </c>
      <c r="R2305" s="137">
        <v>1247400</v>
      </c>
      <c r="S2305" s="30"/>
      <c r="T2305" s="137"/>
      <c r="U2305" s="137"/>
      <c r="V2305" s="137"/>
      <c r="W2305" s="137"/>
      <c r="X2305" s="137"/>
      <c r="Y2305" s="137"/>
      <c r="Z2305" s="137"/>
      <c r="AA2305" s="137"/>
      <c r="AB2305" s="137"/>
      <c r="AC2305" s="336"/>
      <c r="AD2305" s="336"/>
      <c r="AE2305" s="137"/>
      <c r="AF2305" s="137">
        <v>315898.03000000003</v>
      </c>
      <c r="AG2305" s="337">
        <v>2025</v>
      </c>
      <c r="AH2305" s="171" t="s">
        <v>3051</v>
      </c>
      <c r="AI2305" s="171"/>
      <c r="AJ2305" s="134">
        <f t="shared" si="498"/>
        <v>2198</v>
      </c>
      <c r="AK2305" s="35" t="s">
        <v>153</v>
      </c>
      <c r="AL2305" s="134" t="str">
        <f t="shared" si="499"/>
        <v>2198.</v>
      </c>
      <c r="AM2305" s="140"/>
      <c r="AO2305" s="193"/>
    </row>
    <row r="2306" spans="1:41" ht="22.5" hidden="1" customHeight="1" x14ac:dyDescent="0.25">
      <c r="A2306" s="68" t="s">
        <v>5382</v>
      </c>
      <c r="B2306" s="25">
        <v>5346</v>
      </c>
      <c r="C2306" s="130" t="s">
        <v>986</v>
      </c>
      <c r="D2306" s="25">
        <v>1965</v>
      </c>
      <c r="E2306" s="108" t="s">
        <v>2932</v>
      </c>
      <c r="F2306" s="68" t="s">
        <v>2934</v>
      </c>
      <c r="G2306" s="25">
        <v>5</v>
      </c>
      <c r="H2306" s="25">
        <v>3</v>
      </c>
      <c r="I2306" s="137">
        <v>2638</v>
      </c>
      <c r="J2306" s="137">
        <v>1737.7</v>
      </c>
      <c r="K2306" s="137">
        <v>1737.7</v>
      </c>
      <c r="L2306" s="30">
        <v>191</v>
      </c>
      <c r="M2306" s="170">
        <f>R2306+T2306+V2306+X2306+Z2306+AB2306+AE2306+AF2306</f>
        <v>4368011.5999999996</v>
      </c>
      <c r="N2306" s="137"/>
      <c r="O2306" s="135"/>
      <c r="P2306" s="137"/>
      <c r="Q2306" s="137">
        <f>M2306</f>
        <v>4368011.5999999996</v>
      </c>
      <c r="R2306" s="137">
        <v>4368011.5999999996</v>
      </c>
      <c r="S2306" s="30"/>
      <c r="T2306" s="137"/>
      <c r="U2306" s="137"/>
      <c r="V2306" s="137"/>
      <c r="W2306" s="137"/>
      <c r="X2306" s="137"/>
      <c r="Y2306" s="137"/>
      <c r="Z2306" s="137"/>
      <c r="AA2306" s="137"/>
      <c r="AB2306" s="137"/>
      <c r="AC2306" s="137"/>
      <c r="AD2306" s="137"/>
      <c r="AE2306" s="137"/>
      <c r="AF2306" s="137"/>
      <c r="AG2306" s="337">
        <v>2025</v>
      </c>
      <c r="AH2306" s="224" t="s">
        <v>3050</v>
      </c>
      <c r="AI2306" s="224"/>
      <c r="AJ2306" s="134">
        <f t="shared" si="498"/>
        <v>2199</v>
      </c>
      <c r="AK2306" s="35" t="s">
        <v>153</v>
      </c>
      <c r="AL2306" s="134" t="str">
        <f t="shared" si="499"/>
        <v>2199.</v>
      </c>
      <c r="AM2306" s="140"/>
      <c r="AN2306" s="35"/>
      <c r="AO2306" s="193"/>
    </row>
    <row r="2307" spans="1:41" ht="22.5" hidden="1" customHeight="1" x14ac:dyDescent="0.25">
      <c r="A2307" s="68" t="s">
        <v>5383</v>
      </c>
      <c r="B2307" s="25">
        <v>5349</v>
      </c>
      <c r="C2307" s="333" t="s">
        <v>1153</v>
      </c>
      <c r="D2307" s="25">
        <v>1965</v>
      </c>
      <c r="E2307" s="68" t="s">
        <v>2932</v>
      </c>
      <c r="F2307" s="68" t="s">
        <v>2933</v>
      </c>
      <c r="G2307" s="25">
        <v>5</v>
      </c>
      <c r="H2307" s="25">
        <v>5</v>
      </c>
      <c r="I2307" s="139">
        <v>4807.8999999999996</v>
      </c>
      <c r="J2307" s="139">
        <v>3139.9</v>
      </c>
      <c r="K2307" s="139">
        <v>3139.9</v>
      </c>
      <c r="L2307" s="25">
        <v>265</v>
      </c>
      <c r="M2307" s="137">
        <f t="shared" si="511"/>
        <v>1229369.54</v>
      </c>
      <c r="N2307" s="137"/>
      <c r="O2307" s="135"/>
      <c r="P2307" s="137"/>
      <c r="Q2307" s="137">
        <f t="shared" si="512"/>
        <v>1229369.54</v>
      </c>
      <c r="R2307" s="137">
        <v>919842</v>
      </c>
      <c r="S2307" s="337"/>
      <c r="T2307" s="336"/>
      <c r="U2307" s="336"/>
      <c r="V2307" s="336"/>
      <c r="W2307" s="336"/>
      <c r="X2307" s="336"/>
      <c r="Y2307" s="336"/>
      <c r="Z2307" s="336"/>
      <c r="AA2307" s="336"/>
      <c r="AB2307" s="336"/>
      <c r="AC2307" s="137"/>
      <c r="AD2307" s="137"/>
      <c r="AE2307" s="137"/>
      <c r="AF2307" s="336">
        <v>309527.53999999998</v>
      </c>
      <c r="AG2307" s="337">
        <v>2025</v>
      </c>
      <c r="AH2307" s="122" t="s">
        <v>3051</v>
      </c>
      <c r="AJ2307" s="134">
        <f t="shared" si="498"/>
        <v>2200</v>
      </c>
      <c r="AK2307" s="35" t="s">
        <v>153</v>
      </c>
      <c r="AL2307" s="134" t="str">
        <f t="shared" si="499"/>
        <v>2200.</v>
      </c>
      <c r="AM2307" s="140"/>
      <c r="AN2307" s="35"/>
      <c r="AO2307" s="193"/>
    </row>
    <row r="2308" spans="1:41" ht="22.5" hidden="1" customHeight="1" x14ac:dyDescent="0.25">
      <c r="A2308" s="68" t="s">
        <v>5384</v>
      </c>
      <c r="B2308" s="25">
        <v>4153</v>
      </c>
      <c r="C2308" s="37" t="s">
        <v>1050</v>
      </c>
      <c r="D2308" s="25">
        <v>1966</v>
      </c>
      <c r="E2308" s="108" t="s">
        <v>2932</v>
      </c>
      <c r="F2308" s="68" t="s">
        <v>2934</v>
      </c>
      <c r="G2308" s="25">
        <v>5</v>
      </c>
      <c r="H2308" s="25">
        <v>6</v>
      </c>
      <c r="I2308" s="170">
        <v>4847.8</v>
      </c>
      <c r="J2308" s="170">
        <v>4775.6000000000004</v>
      </c>
      <c r="K2308" s="170">
        <v>4705</v>
      </c>
      <c r="L2308" s="287">
        <v>200</v>
      </c>
      <c r="M2308" s="170">
        <f t="shared" si="511"/>
        <v>1563230.38</v>
      </c>
      <c r="N2308" s="137"/>
      <c r="O2308" s="135"/>
      <c r="P2308" s="137"/>
      <c r="Q2308" s="137">
        <f t="shared" si="512"/>
        <v>1563230.38</v>
      </c>
      <c r="R2308" s="137">
        <v>1247400</v>
      </c>
      <c r="S2308" s="30"/>
      <c r="T2308" s="137"/>
      <c r="U2308" s="137"/>
      <c r="V2308" s="137"/>
      <c r="W2308" s="137"/>
      <c r="X2308" s="137"/>
      <c r="Y2308" s="137"/>
      <c r="Z2308" s="137"/>
      <c r="AA2308" s="137"/>
      <c r="AB2308" s="137"/>
      <c r="AC2308" s="137"/>
      <c r="AD2308" s="137"/>
      <c r="AE2308" s="137"/>
      <c r="AF2308" s="137">
        <v>315830.38</v>
      </c>
      <c r="AG2308" s="337">
        <v>2025</v>
      </c>
      <c r="AH2308" s="171" t="s">
        <v>3051</v>
      </c>
      <c r="AI2308" s="171"/>
      <c r="AJ2308" s="134">
        <f t="shared" si="498"/>
        <v>2201</v>
      </c>
      <c r="AK2308" s="35" t="s">
        <v>153</v>
      </c>
      <c r="AL2308" s="134" t="str">
        <f t="shared" si="499"/>
        <v>2201.</v>
      </c>
      <c r="AM2308" s="140"/>
      <c r="AN2308" s="35"/>
      <c r="AO2308" s="193"/>
    </row>
    <row r="2309" spans="1:41" ht="22.5" hidden="1" customHeight="1" x14ac:dyDescent="0.25">
      <c r="A2309" s="68" t="s">
        <v>5385</v>
      </c>
      <c r="B2309" s="25">
        <v>5217</v>
      </c>
      <c r="C2309" s="36" t="s">
        <v>1807</v>
      </c>
      <c r="D2309" s="25">
        <v>1966</v>
      </c>
      <c r="E2309" s="108" t="s">
        <v>2932</v>
      </c>
      <c r="F2309" s="68" t="s">
        <v>2934</v>
      </c>
      <c r="G2309" s="25">
        <v>5</v>
      </c>
      <c r="H2309" s="25">
        <v>4</v>
      </c>
      <c r="I2309" s="137">
        <v>2956</v>
      </c>
      <c r="J2309" s="137">
        <v>2634.5</v>
      </c>
      <c r="K2309" s="137">
        <v>2634.5</v>
      </c>
      <c r="L2309" s="30">
        <v>107</v>
      </c>
      <c r="M2309" s="170">
        <f t="shared" si="511"/>
        <v>1496389.97</v>
      </c>
      <c r="N2309" s="137"/>
      <c r="O2309" s="135"/>
      <c r="P2309" s="137"/>
      <c r="Q2309" s="137">
        <f t="shared" si="512"/>
        <v>1496389.97</v>
      </c>
      <c r="R2309" s="137">
        <v>1293600</v>
      </c>
      <c r="S2309" s="30"/>
      <c r="T2309" s="137"/>
      <c r="U2309" s="137"/>
      <c r="V2309" s="137"/>
      <c r="W2309" s="137"/>
      <c r="X2309" s="137"/>
      <c r="Y2309" s="137"/>
      <c r="Z2309" s="137"/>
      <c r="AA2309" s="137"/>
      <c r="AB2309" s="137"/>
      <c r="AC2309" s="336"/>
      <c r="AD2309" s="336"/>
      <c r="AE2309" s="137"/>
      <c r="AF2309" s="137">
        <v>202789.97</v>
      </c>
      <c r="AG2309" s="337">
        <v>2025</v>
      </c>
      <c r="AH2309" s="171" t="s">
        <v>3051</v>
      </c>
      <c r="AI2309" s="171"/>
      <c r="AJ2309" s="134">
        <f t="shared" si="498"/>
        <v>2202</v>
      </c>
      <c r="AK2309" s="35" t="s">
        <v>153</v>
      </c>
      <c r="AL2309" s="134" t="str">
        <f t="shared" si="499"/>
        <v>2202.</v>
      </c>
      <c r="AM2309" s="140"/>
      <c r="AN2309" s="35"/>
      <c r="AO2309" s="193"/>
    </row>
    <row r="2310" spans="1:41" ht="22.5" hidden="1" customHeight="1" x14ac:dyDescent="0.25">
      <c r="A2310" s="68" t="s">
        <v>5386</v>
      </c>
      <c r="B2310" s="25">
        <v>4125</v>
      </c>
      <c r="C2310" s="205" t="s">
        <v>992</v>
      </c>
      <c r="D2310" s="25">
        <v>1967</v>
      </c>
      <c r="E2310" s="108" t="s">
        <v>2932</v>
      </c>
      <c r="F2310" s="68" t="s">
        <v>2933</v>
      </c>
      <c r="G2310" s="25">
        <v>5</v>
      </c>
      <c r="H2310" s="25">
        <v>5</v>
      </c>
      <c r="I2310" s="137">
        <v>3081.3</v>
      </c>
      <c r="J2310" s="137">
        <v>2638.8</v>
      </c>
      <c r="K2310" s="137">
        <v>2638.8</v>
      </c>
      <c r="L2310" s="30">
        <v>158</v>
      </c>
      <c r="M2310" s="137">
        <f t="shared" si="511"/>
        <v>559526.69999999995</v>
      </c>
      <c r="N2310" s="137"/>
      <c r="O2310" s="135"/>
      <c r="P2310" s="137"/>
      <c r="Q2310" s="137">
        <f t="shared" si="512"/>
        <v>559526.69999999995</v>
      </c>
      <c r="R2310" s="137">
        <v>314160</v>
      </c>
      <c r="S2310" s="30"/>
      <c r="T2310" s="137"/>
      <c r="U2310" s="137"/>
      <c r="V2310" s="137"/>
      <c r="W2310" s="137"/>
      <c r="X2310" s="137"/>
      <c r="Y2310" s="137"/>
      <c r="Z2310" s="137"/>
      <c r="AA2310" s="137"/>
      <c r="AB2310" s="137"/>
      <c r="AC2310" s="137"/>
      <c r="AD2310" s="137"/>
      <c r="AE2310" s="137"/>
      <c r="AF2310" s="137">
        <v>245366.7</v>
      </c>
      <c r="AG2310" s="337">
        <v>2025</v>
      </c>
      <c r="AH2310" s="218" t="s">
        <v>3051</v>
      </c>
      <c r="AI2310" s="171"/>
      <c r="AJ2310" s="134">
        <f t="shared" si="498"/>
        <v>2203</v>
      </c>
      <c r="AK2310" s="35" t="s">
        <v>153</v>
      </c>
      <c r="AL2310" s="134" t="str">
        <f t="shared" si="499"/>
        <v>2203.</v>
      </c>
      <c r="AM2310" s="140"/>
      <c r="AN2310" s="35"/>
      <c r="AO2310" s="193"/>
    </row>
    <row r="2311" spans="1:41" ht="22.5" hidden="1" customHeight="1" x14ac:dyDescent="0.25">
      <c r="A2311" s="68" t="s">
        <v>5387</v>
      </c>
      <c r="B2311" s="25">
        <v>4267</v>
      </c>
      <c r="C2311" s="333" t="s">
        <v>1001</v>
      </c>
      <c r="D2311" s="25">
        <v>1967</v>
      </c>
      <c r="E2311" s="108" t="s">
        <v>2932</v>
      </c>
      <c r="F2311" s="68" t="s">
        <v>2933</v>
      </c>
      <c r="G2311" s="25">
        <v>5</v>
      </c>
      <c r="H2311" s="25">
        <v>5</v>
      </c>
      <c r="I2311" s="170">
        <v>3816.2</v>
      </c>
      <c r="J2311" s="137">
        <v>3507.9</v>
      </c>
      <c r="K2311" s="170">
        <v>3507.9</v>
      </c>
      <c r="L2311" s="287">
        <v>153</v>
      </c>
      <c r="M2311" s="170">
        <f t="shared" si="511"/>
        <v>1810387.48</v>
      </c>
      <c r="N2311" s="137"/>
      <c r="O2311" s="135"/>
      <c r="P2311" s="137"/>
      <c r="Q2311" s="137">
        <f t="shared" si="512"/>
        <v>1810387.48</v>
      </c>
      <c r="R2311" s="137">
        <v>1570800</v>
      </c>
      <c r="S2311" s="30"/>
      <c r="T2311" s="137"/>
      <c r="U2311" s="137"/>
      <c r="V2311" s="137"/>
      <c r="W2311" s="137"/>
      <c r="X2311" s="137"/>
      <c r="Y2311" s="137"/>
      <c r="Z2311" s="137"/>
      <c r="AA2311" s="137"/>
      <c r="AB2311" s="137"/>
      <c r="AC2311" s="137"/>
      <c r="AD2311" s="137"/>
      <c r="AE2311" s="137"/>
      <c r="AF2311" s="137">
        <v>239587.48</v>
      </c>
      <c r="AG2311" s="337">
        <v>2025</v>
      </c>
      <c r="AH2311" s="171" t="s">
        <v>3051</v>
      </c>
      <c r="AI2311" s="171"/>
      <c r="AJ2311" s="134">
        <f t="shared" si="498"/>
        <v>2204</v>
      </c>
      <c r="AK2311" s="35" t="s">
        <v>153</v>
      </c>
      <c r="AL2311" s="134" t="str">
        <f t="shared" si="499"/>
        <v>2204.</v>
      </c>
      <c r="AM2311" s="140"/>
      <c r="AN2311" s="35"/>
      <c r="AO2311" s="193"/>
    </row>
    <row r="2312" spans="1:41" ht="22.5" hidden="1" customHeight="1" x14ac:dyDescent="0.25">
      <c r="A2312" s="68" t="s">
        <v>5388</v>
      </c>
      <c r="B2312" s="25">
        <v>4193</v>
      </c>
      <c r="C2312" s="333" t="s">
        <v>1154</v>
      </c>
      <c r="D2312" s="25">
        <v>1969</v>
      </c>
      <c r="E2312" s="68" t="s">
        <v>2932</v>
      </c>
      <c r="F2312" s="68" t="s">
        <v>2934</v>
      </c>
      <c r="G2312" s="25">
        <v>9</v>
      </c>
      <c r="H2312" s="25">
        <v>1</v>
      </c>
      <c r="I2312" s="139">
        <v>2292.6</v>
      </c>
      <c r="J2312" s="139">
        <v>1787.6</v>
      </c>
      <c r="K2312" s="139">
        <v>1787.6</v>
      </c>
      <c r="L2312" s="25">
        <v>100</v>
      </c>
      <c r="M2312" s="170">
        <f t="shared" si="511"/>
        <v>1468152</v>
      </c>
      <c r="N2312" s="137"/>
      <c r="O2312" s="135"/>
      <c r="P2312" s="137"/>
      <c r="Q2312" s="137">
        <f t="shared" si="512"/>
        <v>1468152</v>
      </c>
      <c r="R2312" s="137">
        <v>873180</v>
      </c>
      <c r="S2312" s="337"/>
      <c r="T2312" s="336"/>
      <c r="U2312" s="336"/>
      <c r="V2312" s="336"/>
      <c r="W2312" s="336"/>
      <c r="X2312" s="336"/>
      <c r="Y2312" s="336">
        <v>189</v>
      </c>
      <c r="Z2312" s="336">
        <f>Y2312*3148</f>
        <v>594972</v>
      </c>
      <c r="AA2312" s="336"/>
      <c r="AB2312" s="336"/>
      <c r="AC2312" s="336"/>
      <c r="AD2312" s="336"/>
      <c r="AE2312" s="137"/>
      <c r="AF2312" s="336"/>
      <c r="AG2312" s="337">
        <v>2025</v>
      </c>
      <c r="AH2312" s="122" t="s">
        <v>3051</v>
      </c>
      <c r="AJ2312" s="134">
        <f t="shared" si="498"/>
        <v>2205</v>
      </c>
      <c r="AK2312" s="35" t="s">
        <v>153</v>
      </c>
      <c r="AL2312" s="134" t="str">
        <f t="shared" si="499"/>
        <v>2205.</v>
      </c>
      <c r="AM2312" s="140"/>
      <c r="AN2312" s="35"/>
      <c r="AO2312" s="193"/>
    </row>
    <row r="2313" spans="1:41" ht="22.5" hidden="1" customHeight="1" x14ac:dyDescent="0.25">
      <c r="A2313" s="68" t="s">
        <v>5389</v>
      </c>
      <c r="B2313" s="25">
        <v>4552</v>
      </c>
      <c r="C2313" s="333" t="s">
        <v>1055</v>
      </c>
      <c r="D2313" s="25">
        <v>1970</v>
      </c>
      <c r="E2313" s="108" t="s">
        <v>2932</v>
      </c>
      <c r="F2313" s="68" t="s">
        <v>2934</v>
      </c>
      <c r="G2313" s="25">
        <v>5</v>
      </c>
      <c r="H2313" s="25">
        <v>4</v>
      </c>
      <c r="I2313" s="170">
        <v>3093.9</v>
      </c>
      <c r="J2313" s="137">
        <v>3093.9</v>
      </c>
      <c r="K2313" s="170">
        <v>3093.9</v>
      </c>
      <c r="L2313" s="287">
        <v>147</v>
      </c>
      <c r="M2313" s="170">
        <f t="shared" si="511"/>
        <v>1122660</v>
      </c>
      <c r="N2313" s="137"/>
      <c r="O2313" s="135"/>
      <c r="P2313" s="137"/>
      <c r="Q2313" s="137">
        <f t="shared" si="512"/>
        <v>1122660</v>
      </c>
      <c r="R2313" s="137">
        <v>1122660</v>
      </c>
      <c r="S2313" s="30"/>
      <c r="T2313" s="137"/>
      <c r="U2313" s="137"/>
      <c r="V2313" s="137"/>
      <c r="W2313" s="137"/>
      <c r="X2313" s="137"/>
      <c r="Y2313" s="137"/>
      <c r="Z2313" s="137"/>
      <c r="AA2313" s="137"/>
      <c r="AB2313" s="137"/>
      <c r="AC2313" s="137"/>
      <c r="AD2313" s="137"/>
      <c r="AE2313" s="137"/>
      <c r="AF2313" s="137"/>
      <c r="AG2313" s="337">
        <v>2025</v>
      </c>
      <c r="AH2313" s="171" t="s">
        <v>3051</v>
      </c>
      <c r="AI2313" s="171"/>
      <c r="AJ2313" s="134">
        <f t="shared" si="498"/>
        <v>2206</v>
      </c>
      <c r="AK2313" s="35" t="s">
        <v>153</v>
      </c>
      <c r="AL2313" s="134" t="str">
        <f t="shared" si="499"/>
        <v>2206.</v>
      </c>
      <c r="AM2313" s="140"/>
      <c r="AO2313" s="193"/>
    </row>
    <row r="2314" spans="1:41" ht="22.5" hidden="1" customHeight="1" x14ac:dyDescent="0.25">
      <c r="A2314" s="68" t="s">
        <v>5390</v>
      </c>
      <c r="B2314" s="25">
        <v>5025</v>
      </c>
      <c r="C2314" s="36" t="s">
        <v>1850</v>
      </c>
      <c r="D2314" s="25">
        <v>1969</v>
      </c>
      <c r="E2314" s="108" t="s">
        <v>2932</v>
      </c>
      <c r="F2314" s="68" t="s">
        <v>2934</v>
      </c>
      <c r="G2314" s="25">
        <v>5</v>
      </c>
      <c r="H2314" s="25">
        <v>3</v>
      </c>
      <c r="I2314" s="170">
        <v>2993.9</v>
      </c>
      <c r="J2314" s="170">
        <v>3072.3</v>
      </c>
      <c r="K2314" s="170">
        <v>2866.9</v>
      </c>
      <c r="L2314" s="287">
        <v>172</v>
      </c>
      <c r="M2314" s="170">
        <f t="shared" si="511"/>
        <v>1261260</v>
      </c>
      <c r="N2314" s="137"/>
      <c r="O2314" s="135"/>
      <c r="P2314" s="137"/>
      <c r="Q2314" s="137">
        <f t="shared" si="512"/>
        <v>1261260</v>
      </c>
      <c r="R2314" s="137">
        <v>1261260</v>
      </c>
      <c r="S2314" s="30"/>
      <c r="T2314" s="137"/>
      <c r="U2314" s="137"/>
      <c r="V2314" s="137"/>
      <c r="W2314" s="137"/>
      <c r="X2314" s="137"/>
      <c r="Y2314" s="137"/>
      <c r="Z2314" s="137"/>
      <c r="AA2314" s="137"/>
      <c r="AB2314" s="137"/>
      <c r="AC2314" s="336"/>
      <c r="AD2314" s="336"/>
      <c r="AE2314" s="137"/>
      <c r="AF2314" s="137"/>
      <c r="AG2314" s="337">
        <v>2025</v>
      </c>
      <c r="AH2314" s="171" t="s">
        <v>3051</v>
      </c>
      <c r="AI2314" s="171"/>
      <c r="AJ2314" s="134">
        <f t="shared" si="498"/>
        <v>2207</v>
      </c>
      <c r="AK2314" s="35" t="s">
        <v>153</v>
      </c>
      <c r="AL2314" s="134" t="str">
        <f t="shared" si="499"/>
        <v>2207.</v>
      </c>
      <c r="AM2314" s="140"/>
      <c r="AN2314" s="35"/>
      <c r="AO2314" s="193"/>
    </row>
    <row r="2315" spans="1:41" ht="22.5" hidden="1" customHeight="1" x14ac:dyDescent="0.25">
      <c r="A2315" s="68" t="s">
        <v>5391</v>
      </c>
      <c r="B2315" s="25">
        <v>4707</v>
      </c>
      <c r="C2315" s="205" t="s">
        <v>1874</v>
      </c>
      <c r="D2315" s="25">
        <v>1972</v>
      </c>
      <c r="E2315" s="108" t="s">
        <v>2932</v>
      </c>
      <c r="F2315" s="68" t="s">
        <v>2934</v>
      </c>
      <c r="G2315" s="25">
        <v>9</v>
      </c>
      <c r="H2315" s="25">
        <v>1</v>
      </c>
      <c r="I2315" s="137">
        <v>1919</v>
      </c>
      <c r="J2315" s="137">
        <v>1167.5999999999999</v>
      </c>
      <c r="K2315" s="137">
        <v>1167.5999999999999</v>
      </c>
      <c r="L2315" s="30">
        <v>99</v>
      </c>
      <c r="M2315" s="170">
        <f t="shared" si="511"/>
        <v>435356.91000000003</v>
      </c>
      <c r="N2315" s="137"/>
      <c r="O2315" s="135"/>
      <c r="P2315" s="137"/>
      <c r="Q2315" s="137">
        <f t="shared" si="512"/>
        <v>435356.91000000003</v>
      </c>
      <c r="R2315" s="137">
        <v>194040</v>
      </c>
      <c r="S2315" s="30"/>
      <c r="T2315" s="137"/>
      <c r="U2315" s="137"/>
      <c r="V2315" s="137"/>
      <c r="W2315" s="137"/>
      <c r="X2315" s="137"/>
      <c r="Y2315" s="137"/>
      <c r="Z2315" s="137"/>
      <c r="AA2315" s="137"/>
      <c r="AB2315" s="137"/>
      <c r="AC2315" s="137"/>
      <c r="AD2315" s="137"/>
      <c r="AE2315" s="137"/>
      <c r="AF2315" s="137">
        <v>241316.91</v>
      </c>
      <c r="AG2315" s="337">
        <v>2025</v>
      </c>
      <c r="AH2315" s="218" t="s">
        <v>3051</v>
      </c>
      <c r="AI2315" s="171"/>
      <c r="AJ2315" s="134">
        <f t="shared" si="498"/>
        <v>2208</v>
      </c>
      <c r="AK2315" s="35" t="s">
        <v>153</v>
      </c>
      <c r="AL2315" s="134" t="str">
        <f t="shared" si="499"/>
        <v>2208.</v>
      </c>
      <c r="AM2315" s="140"/>
      <c r="AN2315" s="35"/>
      <c r="AO2315" s="193"/>
    </row>
    <row r="2316" spans="1:41" ht="22.5" hidden="1" customHeight="1" x14ac:dyDescent="0.25">
      <c r="A2316" s="68" t="s">
        <v>5392</v>
      </c>
      <c r="B2316" s="25">
        <v>4992</v>
      </c>
      <c r="C2316" s="36" t="s">
        <v>1893</v>
      </c>
      <c r="D2316" s="25">
        <v>1974</v>
      </c>
      <c r="E2316" s="108" t="s">
        <v>2932</v>
      </c>
      <c r="F2316" s="68" t="s">
        <v>2933</v>
      </c>
      <c r="G2316" s="25">
        <v>5</v>
      </c>
      <c r="H2316" s="25">
        <v>6</v>
      </c>
      <c r="I2316" s="137">
        <v>4747.5</v>
      </c>
      <c r="J2316" s="137">
        <v>4747.2</v>
      </c>
      <c r="K2316" s="137">
        <v>4747.2</v>
      </c>
      <c r="L2316" s="30">
        <v>230</v>
      </c>
      <c r="M2316" s="170">
        <f t="shared" si="511"/>
        <v>1801800</v>
      </c>
      <c r="N2316" s="137"/>
      <c r="O2316" s="135"/>
      <c r="P2316" s="137"/>
      <c r="Q2316" s="137">
        <f t="shared" si="512"/>
        <v>1801800</v>
      </c>
      <c r="R2316" s="137">
        <v>1801800</v>
      </c>
      <c r="S2316" s="30"/>
      <c r="T2316" s="137"/>
      <c r="U2316" s="137"/>
      <c r="V2316" s="137"/>
      <c r="W2316" s="137"/>
      <c r="X2316" s="137"/>
      <c r="Y2316" s="137"/>
      <c r="Z2316" s="137"/>
      <c r="AA2316" s="137"/>
      <c r="AB2316" s="137"/>
      <c r="AC2316" s="336"/>
      <c r="AD2316" s="336"/>
      <c r="AE2316" s="137"/>
      <c r="AF2316" s="137"/>
      <c r="AG2316" s="337">
        <v>2025</v>
      </c>
      <c r="AH2316" s="171" t="s">
        <v>3051</v>
      </c>
      <c r="AI2316" s="171"/>
      <c r="AJ2316" s="134">
        <f t="shared" si="498"/>
        <v>2209</v>
      </c>
      <c r="AK2316" s="35" t="s">
        <v>153</v>
      </c>
      <c r="AL2316" s="134" t="str">
        <f t="shared" si="499"/>
        <v>2209.</v>
      </c>
      <c r="AM2316" s="140"/>
      <c r="AN2316" s="35"/>
      <c r="AO2316" s="193"/>
    </row>
    <row r="2317" spans="1:41" ht="22.5" hidden="1" customHeight="1" x14ac:dyDescent="0.25">
      <c r="A2317" s="68" t="s">
        <v>5393</v>
      </c>
      <c r="B2317" s="25">
        <v>5016</v>
      </c>
      <c r="C2317" s="333" t="s">
        <v>1908</v>
      </c>
      <c r="D2317" s="25">
        <v>1975</v>
      </c>
      <c r="E2317" s="108" t="s">
        <v>2932</v>
      </c>
      <c r="F2317" s="68" t="s">
        <v>2934</v>
      </c>
      <c r="G2317" s="25">
        <v>5</v>
      </c>
      <c r="H2317" s="25">
        <v>5</v>
      </c>
      <c r="I2317" s="170">
        <v>4364.7</v>
      </c>
      <c r="J2317" s="137">
        <v>3057.2</v>
      </c>
      <c r="K2317" s="170">
        <v>3057.2</v>
      </c>
      <c r="L2317" s="287">
        <v>232</v>
      </c>
      <c r="M2317" s="170">
        <f t="shared" si="511"/>
        <v>1963072.95</v>
      </c>
      <c r="N2317" s="137"/>
      <c r="O2317" s="135"/>
      <c r="P2317" s="137"/>
      <c r="Q2317" s="137">
        <f t="shared" si="512"/>
        <v>1963072.95</v>
      </c>
      <c r="R2317" s="137">
        <v>1638714</v>
      </c>
      <c r="S2317" s="30"/>
      <c r="T2317" s="137"/>
      <c r="U2317" s="137"/>
      <c r="V2317" s="137"/>
      <c r="W2317" s="137"/>
      <c r="X2317" s="137"/>
      <c r="Y2317" s="137"/>
      <c r="Z2317" s="137"/>
      <c r="AA2317" s="137"/>
      <c r="AB2317" s="137"/>
      <c r="AC2317" s="137"/>
      <c r="AD2317" s="137"/>
      <c r="AE2317" s="137"/>
      <c r="AF2317" s="137">
        <v>324358.95</v>
      </c>
      <c r="AG2317" s="337">
        <v>2025</v>
      </c>
      <c r="AH2317" s="171" t="s">
        <v>3051</v>
      </c>
      <c r="AI2317" s="171"/>
      <c r="AJ2317" s="134">
        <f t="shared" si="498"/>
        <v>2210</v>
      </c>
      <c r="AK2317" s="35" t="s">
        <v>153</v>
      </c>
      <c r="AL2317" s="134" t="str">
        <f t="shared" si="499"/>
        <v>2210.</v>
      </c>
      <c r="AM2317" s="140"/>
      <c r="AN2317" s="35"/>
      <c r="AO2317" s="193"/>
    </row>
    <row r="2318" spans="1:41" ht="23.25" hidden="1" customHeight="1" x14ac:dyDescent="0.25">
      <c r="A2318" s="68" t="s">
        <v>5394</v>
      </c>
      <c r="B2318" s="25">
        <v>4286</v>
      </c>
      <c r="C2318" s="37" t="s">
        <v>1922</v>
      </c>
      <c r="D2318" s="25">
        <v>1977</v>
      </c>
      <c r="E2318" s="108" t="s">
        <v>2932</v>
      </c>
      <c r="F2318" s="68" t="s">
        <v>2934</v>
      </c>
      <c r="G2318" s="25">
        <v>12</v>
      </c>
      <c r="H2318" s="25">
        <v>1</v>
      </c>
      <c r="I2318" s="137">
        <v>4008.6</v>
      </c>
      <c r="J2318" s="137">
        <v>6010.7</v>
      </c>
      <c r="K2318" s="137">
        <v>3823.8</v>
      </c>
      <c r="L2318" s="30">
        <v>159</v>
      </c>
      <c r="M2318" s="170">
        <f t="shared" si="511"/>
        <v>5238429.57</v>
      </c>
      <c r="N2318" s="137"/>
      <c r="O2318" s="135"/>
      <c r="P2318" s="137"/>
      <c r="Q2318" s="137">
        <f t="shared" si="512"/>
        <v>5238429.57</v>
      </c>
      <c r="R2318" s="137"/>
      <c r="S2318" s="30">
        <v>2</v>
      </c>
      <c r="T2318" s="137">
        <v>5014779.57</v>
      </c>
      <c r="U2318" s="137"/>
      <c r="V2318" s="137"/>
      <c r="W2318" s="137"/>
      <c r="X2318" s="137"/>
      <c r="Y2318" s="137"/>
      <c r="Z2318" s="137"/>
      <c r="AA2318" s="137"/>
      <c r="AB2318" s="137"/>
      <c r="AC2318" s="336"/>
      <c r="AD2318" s="336"/>
      <c r="AE2318" s="137"/>
      <c r="AF2318" s="137">
        <v>223650</v>
      </c>
      <c r="AG2318" s="337">
        <v>2025</v>
      </c>
      <c r="AH2318" s="171"/>
      <c r="AI2318" s="128"/>
      <c r="AJ2318" s="134">
        <f t="shared" si="498"/>
        <v>2211</v>
      </c>
      <c r="AK2318" s="35" t="s">
        <v>153</v>
      </c>
      <c r="AL2318" s="134" t="str">
        <f t="shared" si="499"/>
        <v>2211.</v>
      </c>
      <c r="AM2318" s="140"/>
      <c r="AO2318" s="193"/>
    </row>
    <row r="2319" spans="1:41" ht="22.5" hidden="1" customHeight="1" x14ac:dyDescent="0.25">
      <c r="A2319" s="68" t="s">
        <v>5395</v>
      </c>
      <c r="B2319" s="25">
        <v>4262</v>
      </c>
      <c r="C2319" s="130" t="s">
        <v>1926</v>
      </c>
      <c r="D2319" s="25">
        <v>1978</v>
      </c>
      <c r="E2319" s="108" t="s">
        <v>2932</v>
      </c>
      <c r="F2319" s="68" t="s">
        <v>2933</v>
      </c>
      <c r="G2319" s="25">
        <v>5</v>
      </c>
      <c r="H2319" s="25">
        <v>4</v>
      </c>
      <c r="I2319" s="137">
        <v>3634.2</v>
      </c>
      <c r="J2319" s="137">
        <v>3364.2</v>
      </c>
      <c r="K2319" s="137">
        <v>3364.2</v>
      </c>
      <c r="L2319" s="30">
        <v>198</v>
      </c>
      <c r="M2319" s="173">
        <f t="shared" si="511"/>
        <v>2750000</v>
      </c>
      <c r="N2319" s="137"/>
      <c r="O2319" s="135"/>
      <c r="P2319" s="137"/>
      <c r="Q2319" s="137">
        <f t="shared" si="512"/>
        <v>2750000</v>
      </c>
      <c r="R2319" s="137">
        <v>1500000</v>
      </c>
      <c r="S2319" s="30"/>
      <c r="T2319" s="137"/>
      <c r="U2319" s="137"/>
      <c r="V2319" s="137"/>
      <c r="W2319" s="137"/>
      <c r="X2319" s="137"/>
      <c r="Y2319" s="137">
        <v>879.66</v>
      </c>
      <c r="Z2319" s="137">
        <v>1250000</v>
      </c>
      <c r="AA2319" s="137"/>
      <c r="AB2319" s="137"/>
      <c r="AC2319" s="137"/>
      <c r="AD2319" s="137"/>
      <c r="AE2319" s="137"/>
      <c r="AF2319" s="137"/>
      <c r="AG2319" s="337">
        <v>2025</v>
      </c>
      <c r="AH2319" s="141" t="s">
        <v>3048</v>
      </c>
      <c r="AI2319" s="141"/>
      <c r="AJ2319" s="134">
        <f t="shared" si="498"/>
        <v>2212</v>
      </c>
      <c r="AK2319" s="35" t="s">
        <v>153</v>
      </c>
      <c r="AL2319" s="134" t="str">
        <f t="shared" si="499"/>
        <v>2212.</v>
      </c>
      <c r="AM2319" s="140"/>
      <c r="AN2319" s="35"/>
      <c r="AO2319" s="193"/>
    </row>
    <row r="2320" spans="1:41" ht="22.5" hidden="1" customHeight="1" x14ac:dyDescent="0.25">
      <c r="A2320" s="68" t="s">
        <v>5396</v>
      </c>
      <c r="B2320" s="25">
        <v>4239</v>
      </c>
      <c r="C2320" s="205" t="s">
        <v>1939</v>
      </c>
      <c r="D2320" s="25">
        <v>1980</v>
      </c>
      <c r="E2320" s="108" t="s">
        <v>2932</v>
      </c>
      <c r="F2320" s="68" t="s">
        <v>2934</v>
      </c>
      <c r="G2320" s="25">
        <v>9</v>
      </c>
      <c r="H2320" s="25">
        <v>4</v>
      </c>
      <c r="I2320" s="137">
        <v>11174.1</v>
      </c>
      <c r="J2320" s="137">
        <v>9974.7000000000007</v>
      </c>
      <c r="K2320" s="137">
        <v>8028.7</v>
      </c>
      <c r="L2320" s="30">
        <v>374</v>
      </c>
      <c r="M2320" s="170">
        <f t="shared" ref="M2320:M2321" si="513">R2320+T2320+V2320+X2320+Z2320+AB2320+AE2320+AF2320</f>
        <v>10498820.76</v>
      </c>
      <c r="N2320" s="137"/>
      <c r="O2320" s="135"/>
      <c r="P2320" s="137"/>
      <c r="Q2320" s="137">
        <f t="shared" ref="Q2320:Q2321" si="514">M2320</f>
        <v>10498820.76</v>
      </c>
      <c r="R2320" s="137"/>
      <c r="S2320" s="30">
        <v>4</v>
      </c>
      <c r="T2320" s="137">
        <v>9924220.7599999998</v>
      </c>
      <c r="U2320" s="137"/>
      <c r="V2320" s="137"/>
      <c r="W2320" s="137"/>
      <c r="X2320" s="137"/>
      <c r="Y2320" s="137"/>
      <c r="Z2320" s="137"/>
      <c r="AA2320" s="137"/>
      <c r="AB2320" s="137"/>
      <c r="AC2320" s="137"/>
      <c r="AD2320" s="137"/>
      <c r="AE2320" s="137"/>
      <c r="AF2320" s="137">
        <v>574600</v>
      </c>
      <c r="AG2320" s="337">
        <v>2025</v>
      </c>
      <c r="AH2320" s="171"/>
      <c r="AI2320" s="128"/>
      <c r="AJ2320" s="134">
        <f t="shared" si="498"/>
        <v>2213</v>
      </c>
      <c r="AK2320" s="35" t="s">
        <v>153</v>
      </c>
      <c r="AL2320" s="134" t="str">
        <f t="shared" si="499"/>
        <v>2213.</v>
      </c>
      <c r="AM2320" s="140"/>
      <c r="AN2320" s="35"/>
      <c r="AO2320" s="193"/>
    </row>
    <row r="2321" spans="1:41" ht="22.5" hidden="1" customHeight="1" x14ac:dyDescent="0.25">
      <c r="A2321" s="68" t="s">
        <v>5397</v>
      </c>
      <c r="B2321" s="25">
        <v>4949</v>
      </c>
      <c r="C2321" s="36" t="s">
        <v>1946</v>
      </c>
      <c r="D2321" s="25">
        <v>1982</v>
      </c>
      <c r="E2321" s="68" t="s">
        <v>2932</v>
      </c>
      <c r="F2321" s="68" t="s">
        <v>2934</v>
      </c>
      <c r="G2321" s="25">
        <v>9</v>
      </c>
      <c r="H2321" s="25">
        <v>2</v>
      </c>
      <c r="I2321" s="335">
        <v>5850.5</v>
      </c>
      <c r="J2321" s="335">
        <v>5850.5</v>
      </c>
      <c r="K2321" s="335">
        <v>5213.2</v>
      </c>
      <c r="L2321" s="12">
        <v>167</v>
      </c>
      <c r="M2321" s="170">
        <f t="shared" si="513"/>
        <v>5249410.38</v>
      </c>
      <c r="N2321" s="137"/>
      <c r="O2321" s="135"/>
      <c r="P2321" s="137"/>
      <c r="Q2321" s="137">
        <f t="shared" si="514"/>
        <v>5249410.38</v>
      </c>
      <c r="R2321" s="137"/>
      <c r="S2321" s="30">
        <v>2</v>
      </c>
      <c r="T2321" s="137">
        <v>4962110.38</v>
      </c>
      <c r="U2321" s="137"/>
      <c r="V2321" s="137"/>
      <c r="W2321" s="137"/>
      <c r="X2321" s="137"/>
      <c r="Y2321" s="137"/>
      <c r="Z2321" s="137"/>
      <c r="AA2321" s="137"/>
      <c r="AB2321" s="137"/>
      <c r="AC2321" s="336"/>
      <c r="AD2321" s="336"/>
      <c r="AE2321" s="137"/>
      <c r="AF2321" s="137">
        <v>287300</v>
      </c>
      <c r="AG2321" s="337">
        <v>2025</v>
      </c>
      <c r="AH2321" s="171"/>
      <c r="AI2321" s="128"/>
      <c r="AJ2321" s="134">
        <f t="shared" si="498"/>
        <v>2214</v>
      </c>
      <c r="AK2321" s="35" t="s">
        <v>153</v>
      </c>
      <c r="AL2321" s="134" t="str">
        <f t="shared" si="499"/>
        <v>2214.</v>
      </c>
      <c r="AM2321" s="140"/>
      <c r="AN2321" s="35"/>
      <c r="AO2321" s="193"/>
    </row>
    <row r="2322" spans="1:41" ht="23.25" hidden="1" customHeight="1" x14ac:dyDescent="0.25">
      <c r="A2322" s="68" t="s">
        <v>5398</v>
      </c>
      <c r="B2322" s="25">
        <v>5223</v>
      </c>
      <c r="C2322" s="36" t="s">
        <v>3001</v>
      </c>
      <c r="D2322" s="25">
        <v>1982</v>
      </c>
      <c r="E2322" s="108" t="s">
        <v>2932</v>
      </c>
      <c r="F2322" s="68" t="s">
        <v>2934</v>
      </c>
      <c r="G2322" s="25">
        <v>9</v>
      </c>
      <c r="H2322" s="25">
        <v>1</v>
      </c>
      <c r="I2322" s="137">
        <v>10776.6</v>
      </c>
      <c r="J2322" s="137">
        <v>4914.1000000000004</v>
      </c>
      <c r="K2322" s="137">
        <v>4893.2</v>
      </c>
      <c r="L2322" s="30">
        <v>206</v>
      </c>
      <c r="M2322" s="173">
        <f>R2322+T2322+V2322+X2322+Z2322+AB2322+AE2322+AF2322</f>
        <v>2209305.17</v>
      </c>
      <c r="N2322" s="137"/>
      <c r="O2322" s="135"/>
      <c r="P2322" s="137"/>
      <c r="Q2322" s="137">
        <f>M2322</f>
        <v>2209305.17</v>
      </c>
      <c r="R2322" s="137"/>
      <c r="S2322" s="30">
        <v>1</v>
      </c>
      <c r="T2322" s="137">
        <v>2072625.17</v>
      </c>
      <c r="U2322" s="137"/>
      <c r="V2322" s="137"/>
      <c r="W2322" s="137"/>
      <c r="X2322" s="137"/>
      <c r="Y2322" s="137"/>
      <c r="Z2322" s="137"/>
      <c r="AA2322" s="137"/>
      <c r="AB2322" s="137"/>
      <c r="AC2322" s="336"/>
      <c r="AD2322" s="336"/>
      <c r="AE2322" s="137"/>
      <c r="AF2322" s="137">
        <v>136680</v>
      </c>
      <c r="AG2322" s="337">
        <v>2025</v>
      </c>
      <c r="AH2322" s="128"/>
      <c r="AI2322" s="128"/>
      <c r="AJ2322" s="134">
        <f t="shared" si="498"/>
        <v>2215</v>
      </c>
      <c r="AK2322" s="35" t="s">
        <v>153</v>
      </c>
      <c r="AL2322" s="134" t="str">
        <f t="shared" si="499"/>
        <v>2215.</v>
      </c>
      <c r="AM2322" s="140"/>
      <c r="AO2322" s="193"/>
    </row>
    <row r="2323" spans="1:41" ht="23.25" hidden="1" customHeight="1" x14ac:dyDescent="0.25">
      <c r="A2323" s="68" t="s">
        <v>5399</v>
      </c>
      <c r="B2323" s="25">
        <v>5148</v>
      </c>
      <c r="C2323" s="36" t="s">
        <v>1950</v>
      </c>
      <c r="D2323" s="25">
        <v>1984</v>
      </c>
      <c r="E2323" s="68" t="s">
        <v>2932</v>
      </c>
      <c r="F2323" s="68" t="s">
        <v>2934</v>
      </c>
      <c r="G2323" s="25">
        <v>9</v>
      </c>
      <c r="H2323" s="25">
        <v>6</v>
      </c>
      <c r="I2323" s="335">
        <v>11486.7</v>
      </c>
      <c r="J2323" s="335">
        <v>11486.7</v>
      </c>
      <c r="K2323" s="335">
        <v>11486.7</v>
      </c>
      <c r="L2323" s="12">
        <v>558</v>
      </c>
      <c r="M2323" s="170">
        <f t="shared" ref="M2323:M2329" si="515">R2323+T2323+V2323+X2323+Z2323+AB2323+AE2323+AF2323</f>
        <v>14552044.630000001</v>
      </c>
      <c r="N2323" s="137"/>
      <c r="O2323" s="135"/>
      <c r="P2323" s="137"/>
      <c r="Q2323" s="137">
        <f t="shared" ref="Q2323:Q2329" si="516">M2323</f>
        <v>14552044.630000001</v>
      </c>
      <c r="R2323" s="137"/>
      <c r="S2323" s="30">
        <v>6</v>
      </c>
      <c r="T2323" s="137">
        <v>13731964.630000001</v>
      </c>
      <c r="U2323" s="137"/>
      <c r="V2323" s="137"/>
      <c r="W2323" s="137"/>
      <c r="X2323" s="137"/>
      <c r="Y2323" s="137"/>
      <c r="Z2323" s="137"/>
      <c r="AA2323" s="137"/>
      <c r="AB2323" s="137"/>
      <c r="AC2323" s="336"/>
      <c r="AD2323" s="336"/>
      <c r="AE2323" s="137"/>
      <c r="AF2323" s="137">
        <v>820080</v>
      </c>
      <c r="AG2323" s="337">
        <v>2025</v>
      </c>
      <c r="AH2323" s="171"/>
      <c r="AI2323" s="171"/>
      <c r="AJ2323" s="134">
        <f t="shared" si="498"/>
        <v>2216</v>
      </c>
      <c r="AK2323" s="35" t="s">
        <v>153</v>
      </c>
      <c r="AL2323" s="134" t="str">
        <f t="shared" si="499"/>
        <v>2216.</v>
      </c>
      <c r="AM2323" s="140"/>
      <c r="AO2323" s="193"/>
    </row>
    <row r="2324" spans="1:41" ht="23.25" hidden="1" customHeight="1" x14ac:dyDescent="0.25">
      <c r="A2324" s="68" t="s">
        <v>5400</v>
      </c>
      <c r="B2324" s="25">
        <v>5150</v>
      </c>
      <c r="C2324" s="36" t="s">
        <v>1953</v>
      </c>
      <c r="D2324" s="25">
        <v>1985</v>
      </c>
      <c r="E2324" s="68" t="s">
        <v>2932</v>
      </c>
      <c r="F2324" s="68" t="s">
        <v>2933</v>
      </c>
      <c r="G2324" s="25">
        <v>9</v>
      </c>
      <c r="H2324" s="25">
        <v>2</v>
      </c>
      <c r="I2324" s="335">
        <v>3785.7</v>
      </c>
      <c r="J2324" s="335">
        <v>3785.7</v>
      </c>
      <c r="K2324" s="335">
        <v>3785.7</v>
      </c>
      <c r="L2324" s="12">
        <v>169</v>
      </c>
      <c r="M2324" s="170">
        <f t="shared" si="515"/>
        <v>4850681.54</v>
      </c>
      <c r="N2324" s="137"/>
      <c r="O2324" s="135"/>
      <c r="P2324" s="137"/>
      <c r="Q2324" s="137">
        <f t="shared" si="516"/>
        <v>4850681.54</v>
      </c>
      <c r="R2324" s="137"/>
      <c r="S2324" s="30">
        <v>2</v>
      </c>
      <c r="T2324" s="137">
        <v>4577321.54</v>
      </c>
      <c r="U2324" s="137"/>
      <c r="V2324" s="137"/>
      <c r="W2324" s="137"/>
      <c r="X2324" s="137"/>
      <c r="Y2324" s="137"/>
      <c r="Z2324" s="137"/>
      <c r="AA2324" s="137"/>
      <c r="AB2324" s="137"/>
      <c r="AC2324" s="336"/>
      <c r="AD2324" s="336"/>
      <c r="AE2324" s="137"/>
      <c r="AF2324" s="137">
        <v>273360</v>
      </c>
      <c r="AG2324" s="337">
        <v>2025</v>
      </c>
      <c r="AH2324" s="171"/>
      <c r="AI2324" s="171"/>
      <c r="AJ2324" s="134">
        <f t="shared" si="498"/>
        <v>2217</v>
      </c>
      <c r="AK2324" s="35" t="s">
        <v>153</v>
      </c>
      <c r="AL2324" s="134" t="str">
        <f t="shared" si="499"/>
        <v>2217.</v>
      </c>
      <c r="AM2324" s="140"/>
      <c r="AO2324" s="193"/>
    </row>
    <row r="2325" spans="1:41" ht="22.5" hidden="1" customHeight="1" x14ac:dyDescent="0.25">
      <c r="A2325" s="68" t="s">
        <v>5401</v>
      </c>
      <c r="B2325" s="25">
        <v>5411</v>
      </c>
      <c r="C2325" s="169" t="s">
        <v>1957</v>
      </c>
      <c r="D2325" s="25">
        <v>1985</v>
      </c>
      <c r="E2325" s="108" t="s">
        <v>2932</v>
      </c>
      <c r="F2325" s="68" t="s">
        <v>2934</v>
      </c>
      <c r="G2325" s="25">
        <v>9</v>
      </c>
      <c r="H2325" s="25">
        <v>1</v>
      </c>
      <c r="I2325" s="170">
        <v>5096.2</v>
      </c>
      <c r="J2325" s="170">
        <v>4869.1000000000004</v>
      </c>
      <c r="K2325" s="170">
        <v>4869.1000000000004</v>
      </c>
      <c r="L2325" s="287">
        <v>240</v>
      </c>
      <c r="M2325" s="170">
        <f t="shared" si="515"/>
        <v>4643937.4800000004</v>
      </c>
      <c r="N2325" s="137"/>
      <c r="O2325" s="135"/>
      <c r="P2325" s="137"/>
      <c r="Q2325" s="137">
        <f t="shared" si="516"/>
        <v>4643937.4800000004</v>
      </c>
      <c r="R2325" s="137"/>
      <c r="S2325" s="30">
        <v>2</v>
      </c>
      <c r="T2325" s="137">
        <v>4356637.4800000004</v>
      </c>
      <c r="U2325" s="137"/>
      <c r="V2325" s="137"/>
      <c r="W2325" s="137"/>
      <c r="X2325" s="137"/>
      <c r="Y2325" s="137"/>
      <c r="Z2325" s="137"/>
      <c r="AA2325" s="137"/>
      <c r="AB2325" s="137"/>
      <c r="AC2325" s="137"/>
      <c r="AD2325" s="137"/>
      <c r="AE2325" s="137"/>
      <c r="AF2325" s="137">
        <v>287300</v>
      </c>
      <c r="AG2325" s="337">
        <v>2025</v>
      </c>
      <c r="AH2325" s="171"/>
      <c r="AI2325" s="128"/>
      <c r="AJ2325" s="134">
        <f t="shared" si="498"/>
        <v>2218</v>
      </c>
      <c r="AK2325" s="35" t="s">
        <v>153</v>
      </c>
      <c r="AL2325" s="134" t="str">
        <f t="shared" si="499"/>
        <v>2218.</v>
      </c>
      <c r="AM2325" s="140"/>
      <c r="AN2325" s="35"/>
      <c r="AO2325" s="193"/>
    </row>
    <row r="2326" spans="1:41" ht="22.5" hidden="1" customHeight="1" x14ac:dyDescent="0.25">
      <c r="A2326" s="68" t="s">
        <v>5402</v>
      </c>
      <c r="B2326" s="25">
        <v>4224</v>
      </c>
      <c r="C2326" s="36" t="s">
        <v>1974</v>
      </c>
      <c r="D2326" s="25">
        <v>1988</v>
      </c>
      <c r="E2326" s="108" t="s">
        <v>2932</v>
      </c>
      <c r="F2326" s="68" t="s">
        <v>2933</v>
      </c>
      <c r="G2326" s="25">
        <v>10</v>
      </c>
      <c r="H2326" s="25">
        <v>4</v>
      </c>
      <c r="I2326" s="137">
        <v>8552</v>
      </c>
      <c r="J2326" s="137">
        <v>8575.6</v>
      </c>
      <c r="K2326" s="137">
        <v>8544.6</v>
      </c>
      <c r="L2326" s="30">
        <v>405</v>
      </c>
      <c r="M2326" s="170">
        <f t="shared" si="515"/>
        <v>9989410.5600000005</v>
      </c>
      <c r="N2326" s="137"/>
      <c r="O2326" s="135"/>
      <c r="P2326" s="137"/>
      <c r="Q2326" s="137">
        <f t="shared" si="516"/>
        <v>9989410.5600000005</v>
      </c>
      <c r="R2326" s="137"/>
      <c r="S2326" s="30">
        <v>4</v>
      </c>
      <c r="T2326" s="137">
        <v>9442690.5600000005</v>
      </c>
      <c r="U2326" s="137"/>
      <c r="V2326" s="137"/>
      <c r="W2326" s="137"/>
      <c r="X2326" s="137"/>
      <c r="Y2326" s="137"/>
      <c r="Z2326" s="137"/>
      <c r="AA2326" s="137"/>
      <c r="AB2326" s="137"/>
      <c r="AC2326" s="336"/>
      <c r="AD2326" s="336"/>
      <c r="AE2326" s="137"/>
      <c r="AF2326" s="137">
        <v>546720</v>
      </c>
      <c r="AG2326" s="337">
        <v>2025</v>
      </c>
      <c r="AH2326" s="171"/>
      <c r="AI2326" s="171"/>
      <c r="AJ2326" s="134">
        <f t="shared" si="498"/>
        <v>2219</v>
      </c>
      <c r="AK2326" s="35" t="s">
        <v>153</v>
      </c>
      <c r="AL2326" s="134" t="str">
        <f t="shared" si="499"/>
        <v>2219.</v>
      </c>
      <c r="AM2326" s="140"/>
      <c r="AN2326" s="35"/>
      <c r="AO2326" s="193"/>
    </row>
    <row r="2327" spans="1:41" ht="23.25" hidden="1" customHeight="1" x14ac:dyDescent="0.25">
      <c r="A2327" s="68" t="s">
        <v>5403</v>
      </c>
      <c r="B2327" s="117">
        <v>4684</v>
      </c>
      <c r="C2327" s="36" t="s">
        <v>1979</v>
      </c>
      <c r="D2327" s="25">
        <v>1988</v>
      </c>
      <c r="E2327" s="108" t="s">
        <v>2932</v>
      </c>
      <c r="F2327" s="68" t="s">
        <v>2933</v>
      </c>
      <c r="G2327" s="25">
        <v>9</v>
      </c>
      <c r="H2327" s="25">
        <v>2</v>
      </c>
      <c r="I2327" s="137">
        <v>3886</v>
      </c>
      <c r="J2327" s="137">
        <v>3895.4</v>
      </c>
      <c r="K2327" s="137">
        <v>3895.4</v>
      </c>
      <c r="L2327" s="30">
        <v>166</v>
      </c>
      <c r="M2327" s="170">
        <f t="shared" si="515"/>
        <v>5098042.17</v>
      </c>
      <c r="N2327" s="137"/>
      <c r="O2327" s="135"/>
      <c r="P2327" s="137"/>
      <c r="Q2327" s="137">
        <f t="shared" si="516"/>
        <v>5098042.17</v>
      </c>
      <c r="R2327" s="137"/>
      <c r="S2327" s="30">
        <v>2</v>
      </c>
      <c r="T2327" s="137">
        <v>4810742.17</v>
      </c>
      <c r="U2327" s="137"/>
      <c r="V2327" s="137"/>
      <c r="W2327" s="137"/>
      <c r="X2327" s="137"/>
      <c r="Y2327" s="137"/>
      <c r="Z2327" s="137"/>
      <c r="AA2327" s="137"/>
      <c r="AB2327" s="137"/>
      <c r="AC2327" s="336"/>
      <c r="AD2327" s="336"/>
      <c r="AE2327" s="137"/>
      <c r="AF2327" s="137">
        <v>287300</v>
      </c>
      <c r="AG2327" s="337">
        <v>2025</v>
      </c>
      <c r="AH2327" s="171"/>
      <c r="AI2327" s="128"/>
      <c r="AJ2327" s="134">
        <f t="shared" si="498"/>
        <v>2220</v>
      </c>
      <c r="AK2327" s="35" t="s">
        <v>153</v>
      </c>
      <c r="AL2327" s="134" t="str">
        <f t="shared" si="499"/>
        <v>2220.</v>
      </c>
      <c r="AM2327" s="140"/>
      <c r="AO2327" s="193"/>
    </row>
    <row r="2328" spans="1:41" ht="22.5" hidden="1" customHeight="1" x14ac:dyDescent="0.25">
      <c r="A2328" s="68" t="s">
        <v>5404</v>
      </c>
      <c r="B2328" s="25">
        <v>5607</v>
      </c>
      <c r="C2328" s="205" t="s">
        <v>1981</v>
      </c>
      <c r="D2328" s="25">
        <v>1988</v>
      </c>
      <c r="E2328" s="108" t="s">
        <v>2932</v>
      </c>
      <c r="F2328" s="68" t="s">
        <v>2933</v>
      </c>
      <c r="G2328" s="25">
        <v>10</v>
      </c>
      <c r="H2328" s="25">
        <v>2</v>
      </c>
      <c r="I2328" s="137">
        <v>4869.5</v>
      </c>
      <c r="J2328" s="137">
        <v>4272.2</v>
      </c>
      <c r="K2328" s="137">
        <v>4085.8</v>
      </c>
      <c r="L2328" s="30">
        <v>354</v>
      </c>
      <c r="M2328" s="170">
        <f t="shared" si="515"/>
        <v>5249410.38</v>
      </c>
      <c r="N2328" s="137"/>
      <c r="O2328" s="135"/>
      <c r="P2328" s="137"/>
      <c r="Q2328" s="137">
        <f t="shared" si="516"/>
        <v>5249410.38</v>
      </c>
      <c r="R2328" s="137"/>
      <c r="S2328" s="30">
        <v>2</v>
      </c>
      <c r="T2328" s="137">
        <v>4962110.38</v>
      </c>
      <c r="U2328" s="137"/>
      <c r="V2328" s="137"/>
      <c r="W2328" s="137"/>
      <c r="X2328" s="137"/>
      <c r="Y2328" s="137"/>
      <c r="Z2328" s="137"/>
      <c r="AA2328" s="137"/>
      <c r="AB2328" s="137"/>
      <c r="AC2328" s="137"/>
      <c r="AD2328" s="137"/>
      <c r="AE2328" s="137"/>
      <c r="AF2328" s="137">
        <v>287300</v>
      </c>
      <c r="AG2328" s="337">
        <v>2025</v>
      </c>
      <c r="AH2328" s="171"/>
      <c r="AI2328" s="128"/>
      <c r="AJ2328" s="134">
        <f t="shared" si="498"/>
        <v>2221</v>
      </c>
      <c r="AK2328" s="35" t="s">
        <v>153</v>
      </c>
      <c r="AL2328" s="134" t="str">
        <f t="shared" si="499"/>
        <v>2221.</v>
      </c>
      <c r="AM2328" s="140"/>
      <c r="AN2328" s="35"/>
      <c r="AO2328" s="193"/>
    </row>
    <row r="2329" spans="1:41" ht="23.25" hidden="1" customHeight="1" x14ac:dyDescent="0.25">
      <c r="A2329" s="68" t="s">
        <v>5405</v>
      </c>
      <c r="B2329" s="25">
        <v>4408</v>
      </c>
      <c r="C2329" s="37" t="s">
        <v>1983</v>
      </c>
      <c r="D2329" s="25">
        <v>1989</v>
      </c>
      <c r="E2329" s="108" t="s">
        <v>2932</v>
      </c>
      <c r="F2329" s="68" t="s">
        <v>2933</v>
      </c>
      <c r="G2329" s="25">
        <v>9</v>
      </c>
      <c r="H2329" s="25">
        <v>4</v>
      </c>
      <c r="I2329" s="137">
        <v>7762.4</v>
      </c>
      <c r="J2329" s="137">
        <v>7778.1</v>
      </c>
      <c r="K2329" s="137">
        <v>7763</v>
      </c>
      <c r="L2329" s="30">
        <v>357</v>
      </c>
      <c r="M2329" s="170">
        <f t="shared" si="515"/>
        <v>10196084.359999999</v>
      </c>
      <c r="N2329" s="137"/>
      <c r="O2329" s="135"/>
      <c r="P2329" s="137"/>
      <c r="Q2329" s="137">
        <f t="shared" si="516"/>
        <v>10196084.359999999</v>
      </c>
      <c r="R2329" s="137"/>
      <c r="S2329" s="30">
        <v>4</v>
      </c>
      <c r="T2329" s="137">
        <v>9621484.3599999994</v>
      </c>
      <c r="U2329" s="137"/>
      <c r="V2329" s="137"/>
      <c r="W2329" s="137"/>
      <c r="X2329" s="137"/>
      <c r="Y2329" s="137"/>
      <c r="Z2329" s="137"/>
      <c r="AA2329" s="137"/>
      <c r="AB2329" s="137"/>
      <c r="AC2329" s="336"/>
      <c r="AD2329" s="336"/>
      <c r="AE2329" s="137"/>
      <c r="AF2329" s="137">
        <v>574600</v>
      </c>
      <c r="AG2329" s="337">
        <v>2025</v>
      </c>
      <c r="AH2329" s="171"/>
      <c r="AI2329" s="128"/>
      <c r="AJ2329" s="134">
        <f t="shared" ref="AJ2329:AJ2391" si="517">MAX(AJ2325:AJ2328)+1</f>
        <v>2222</v>
      </c>
      <c r="AK2329" s="35" t="s">
        <v>153</v>
      </c>
      <c r="AL2329" s="134" t="str">
        <f t="shared" ref="AL2329:AL2391" si="518">CONCATENATE(AJ2329,AK2329)</f>
        <v>2222.</v>
      </c>
      <c r="AM2329" s="140"/>
      <c r="AO2329" s="193"/>
    </row>
    <row r="2330" spans="1:41" ht="22.5" hidden="1" customHeight="1" x14ac:dyDescent="0.25">
      <c r="A2330" s="68" t="s">
        <v>5406</v>
      </c>
      <c r="B2330" s="25">
        <v>4920</v>
      </c>
      <c r="C2330" s="36" t="s">
        <v>1985</v>
      </c>
      <c r="D2330" s="25">
        <v>1989</v>
      </c>
      <c r="E2330" s="68" t="s">
        <v>2932</v>
      </c>
      <c r="F2330" s="68" t="s">
        <v>2934</v>
      </c>
      <c r="G2330" s="25">
        <v>12</v>
      </c>
      <c r="H2330" s="25">
        <v>1</v>
      </c>
      <c r="I2330" s="139">
        <v>5385.8</v>
      </c>
      <c r="J2330" s="139">
        <v>3909</v>
      </c>
      <c r="K2330" s="139">
        <v>3909</v>
      </c>
      <c r="L2330" s="25">
        <v>194</v>
      </c>
      <c r="M2330" s="173">
        <f t="shared" ref="M2330:M2342" si="519">R2330+T2330+V2330+X2330+Z2330+AB2330+AE2330+AF2330</f>
        <v>5703515.1799999997</v>
      </c>
      <c r="N2330" s="137"/>
      <c r="O2330" s="135"/>
      <c r="P2330" s="137"/>
      <c r="Q2330" s="137">
        <f t="shared" ref="Q2330:Q2342" si="520">M2330</f>
        <v>5703515.1799999997</v>
      </c>
      <c r="R2330" s="137"/>
      <c r="S2330" s="337">
        <v>2</v>
      </c>
      <c r="T2330" s="137">
        <v>5416215.1799999997</v>
      </c>
      <c r="U2330" s="137"/>
      <c r="V2330" s="137"/>
      <c r="W2330" s="137"/>
      <c r="X2330" s="137"/>
      <c r="Y2330" s="139"/>
      <c r="Z2330" s="139"/>
      <c r="AA2330" s="336"/>
      <c r="AB2330" s="336"/>
      <c r="AC2330" s="336"/>
      <c r="AD2330" s="336"/>
      <c r="AE2330" s="137"/>
      <c r="AF2330" s="137">
        <v>287300</v>
      </c>
      <c r="AG2330" s="337">
        <v>2025</v>
      </c>
      <c r="AH2330" s="128"/>
      <c r="AI2330" s="128"/>
      <c r="AJ2330" s="134">
        <f t="shared" si="517"/>
        <v>2223</v>
      </c>
      <c r="AK2330" s="35" t="s">
        <v>153</v>
      </c>
      <c r="AL2330" s="134" t="str">
        <f t="shared" si="518"/>
        <v>2223.</v>
      </c>
      <c r="AM2330" s="140"/>
      <c r="AN2330" s="35"/>
      <c r="AO2330" s="193"/>
    </row>
    <row r="2331" spans="1:41" ht="23.25" hidden="1" customHeight="1" x14ac:dyDescent="0.25">
      <c r="A2331" s="68" t="s">
        <v>5407</v>
      </c>
      <c r="B2331" s="25">
        <v>5164</v>
      </c>
      <c r="C2331" s="36" t="s">
        <v>1996</v>
      </c>
      <c r="D2331" s="25">
        <v>1990</v>
      </c>
      <c r="E2331" s="108" t="s">
        <v>2932</v>
      </c>
      <c r="F2331" s="68" t="s">
        <v>2933</v>
      </c>
      <c r="G2331" s="25">
        <v>9</v>
      </c>
      <c r="H2331" s="25">
        <v>7</v>
      </c>
      <c r="I2331" s="137">
        <v>13630.9</v>
      </c>
      <c r="J2331" s="137">
        <v>13664.8</v>
      </c>
      <c r="K2331" s="137">
        <v>13632.9</v>
      </c>
      <c r="L2331" s="30">
        <v>649</v>
      </c>
      <c r="M2331" s="170">
        <f t="shared" si="519"/>
        <v>17481468.48</v>
      </c>
      <c r="N2331" s="137"/>
      <c r="O2331" s="135"/>
      <c r="P2331" s="137"/>
      <c r="Q2331" s="137">
        <f t="shared" si="520"/>
        <v>17481468.48</v>
      </c>
      <c r="R2331" s="137"/>
      <c r="S2331" s="30">
        <v>7</v>
      </c>
      <c r="T2331" s="137">
        <v>16524708.48</v>
      </c>
      <c r="U2331" s="137"/>
      <c r="V2331" s="137"/>
      <c r="W2331" s="137"/>
      <c r="X2331" s="137"/>
      <c r="Y2331" s="137"/>
      <c r="Z2331" s="137"/>
      <c r="AA2331" s="137"/>
      <c r="AB2331" s="137"/>
      <c r="AC2331" s="336"/>
      <c r="AD2331" s="336"/>
      <c r="AE2331" s="137"/>
      <c r="AF2331" s="137">
        <v>956760</v>
      </c>
      <c r="AG2331" s="337">
        <v>2025</v>
      </c>
      <c r="AH2331" s="171"/>
      <c r="AI2331" s="171"/>
      <c r="AJ2331" s="134">
        <f t="shared" si="517"/>
        <v>2224</v>
      </c>
      <c r="AK2331" s="35" t="s">
        <v>153</v>
      </c>
      <c r="AL2331" s="134" t="str">
        <f t="shared" si="518"/>
        <v>2224.</v>
      </c>
      <c r="AM2331" s="140"/>
      <c r="AO2331" s="193"/>
    </row>
    <row r="2332" spans="1:41" ht="22.5" hidden="1" customHeight="1" x14ac:dyDescent="0.25">
      <c r="A2332" s="68" t="s">
        <v>5408</v>
      </c>
      <c r="B2332" s="25">
        <v>4622</v>
      </c>
      <c r="C2332" s="36" t="s">
        <v>2003</v>
      </c>
      <c r="D2332" s="25">
        <v>1991</v>
      </c>
      <c r="E2332" s="108" t="s">
        <v>2932</v>
      </c>
      <c r="F2332" s="68" t="s">
        <v>2933</v>
      </c>
      <c r="G2332" s="25">
        <v>10</v>
      </c>
      <c r="H2332" s="25">
        <v>2</v>
      </c>
      <c r="I2332" s="137">
        <v>5727</v>
      </c>
      <c r="J2332" s="137">
        <v>4111.6000000000004</v>
      </c>
      <c r="K2332" s="137">
        <v>4095.6</v>
      </c>
      <c r="L2332" s="30">
        <v>252</v>
      </c>
      <c r="M2332" s="170">
        <f t="shared" si="519"/>
        <v>5249410.38</v>
      </c>
      <c r="N2332" s="137"/>
      <c r="O2332" s="135"/>
      <c r="P2332" s="137"/>
      <c r="Q2332" s="137">
        <f t="shared" si="520"/>
        <v>5249410.38</v>
      </c>
      <c r="R2332" s="137"/>
      <c r="S2332" s="30">
        <v>2</v>
      </c>
      <c r="T2332" s="137">
        <v>4962110.38</v>
      </c>
      <c r="U2332" s="137"/>
      <c r="V2332" s="137"/>
      <c r="W2332" s="137"/>
      <c r="X2332" s="137"/>
      <c r="Y2332" s="137"/>
      <c r="Z2332" s="137"/>
      <c r="AA2332" s="137"/>
      <c r="AB2332" s="137"/>
      <c r="AC2332" s="336"/>
      <c r="AD2332" s="336"/>
      <c r="AE2332" s="137"/>
      <c r="AF2332" s="137">
        <v>287300</v>
      </c>
      <c r="AG2332" s="337">
        <v>2025</v>
      </c>
      <c r="AH2332" s="171"/>
      <c r="AI2332" s="128"/>
      <c r="AJ2332" s="134">
        <f t="shared" si="517"/>
        <v>2225</v>
      </c>
      <c r="AK2332" s="35" t="s">
        <v>153</v>
      </c>
      <c r="AL2332" s="134" t="str">
        <f t="shared" si="518"/>
        <v>2225.</v>
      </c>
      <c r="AM2332" s="140"/>
      <c r="AN2332" s="35"/>
      <c r="AO2332" s="193"/>
    </row>
    <row r="2333" spans="1:41" ht="23.25" hidden="1" customHeight="1" x14ac:dyDescent="0.25">
      <c r="A2333" s="68" t="s">
        <v>5409</v>
      </c>
      <c r="B2333" s="25">
        <v>4669</v>
      </c>
      <c r="C2333" s="36" t="s">
        <v>2004</v>
      </c>
      <c r="D2333" s="25">
        <v>1991</v>
      </c>
      <c r="E2333" s="108" t="s">
        <v>2932</v>
      </c>
      <c r="F2333" s="68" t="s">
        <v>2933</v>
      </c>
      <c r="G2333" s="25">
        <v>9</v>
      </c>
      <c r="H2333" s="25">
        <v>2</v>
      </c>
      <c r="I2333" s="170">
        <v>3911.6</v>
      </c>
      <c r="J2333" s="170">
        <v>3911.7</v>
      </c>
      <c r="K2333" s="170">
        <v>3911.7</v>
      </c>
      <c r="L2333" s="287">
        <v>181</v>
      </c>
      <c r="M2333" s="170">
        <f t="shared" si="519"/>
        <v>4850681.54</v>
      </c>
      <c r="N2333" s="137"/>
      <c r="O2333" s="135"/>
      <c r="P2333" s="137"/>
      <c r="Q2333" s="137">
        <f t="shared" si="520"/>
        <v>4850681.54</v>
      </c>
      <c r="R2333" s="137"/>
      <c r="S2333" s="30">
        <v>2</v>
      </c>
      <c r="T2333" s="137">
        <v>4577321.54</v>
      </c>
      <c r="U2333" s="137"/>
      <c r="V2333" s="137"/>
      <c r="W2333" s="137"/>
      <c r="X2333" s="137"/>
      <c r="Y2333" s="137"/>
      <c r="Z2333" s="137"/>
      <c r="AA2333" s="137"/>
      <c r="AB2333" s="137"/>
      <c r="AC2333" s="336"/>
      <c r="AD2333" s="336"/>
      <c r="AE2333" s="137"/>
      <c r="AF2333" s="137">
        <v>273360</v>
      </c>
      <c r="AG2333" s="337">
        <v>2025</v>
      </c>
      <c r="AH2333" s="171"/>
      <c r="AI2333" s="171"/>
      <c r="AJ2333" s="134">
        <f t="shared" si="517"/>
        <v>2226</v>
      </c>
      <c r="AK2333" s="35" t="s">
        <v>153</v>
      </c>
      <c r="AL2333" s="134" t="str">
        <f t="shared" si="518"/>
        <v>2226.</v>
      </c>
      <c r="AM2333" s="140"/>
      <c r="AO2333" s="193"/>
    </row>
    <row r="2334" spans="1:41" ht="22.5" hidden="1" customHeight="1" x14ac:dyDescent="0.25">
      <c r="A2334" s="68" t="s">
        <v>5410</v>
      </c>
      <c r="B2334" s="25">
        <v>5194</v>
      </c>
      <c r="C2334" s="333" t="s">
        <v>2018</v>
      </c>
      <c r="D2334" s="25">
        <v>1993</v>
      </c>
      <c r="E2334" s="108" t="s">
        <v>2932</v>
      </c>
      <c r="F2334" s="68" t="s">
        <v>2933</v>
      </c>
      <c r="G2334" s="25">
        <v>9</v>
      </c>
      <c r="H2334" s="25">
        <v>3</v>
      </c>
      <c r="I2334" s="170">
        <v>7093.3</v>
      </c>
      <c r="J2334" s="137">
        <v>5992</v>
      </c>
      <c r="K2334" s="170">
        <v>5992</v>
      </c>
      <c r="L2334" s="287">
        <v>230</v>
      </c>
      <c r="M2334" s="170">
        <f t="shared" si="519"/>
        <v>7276022.3200000003</v>
      </c>
      <c r="N2334" s="137"/>
      <c r="O2334" s="135"/>
      <c r="P2334" s="137"/>
      <c r="Q2334" s="137">
        <f t="shared" si="520"/>
        <v>7276022.3200000003</v>
      </c>
      <c r="R2334" s="137"/>
      <c r="S2334" s="30">
        <v>3</v>
      </c>
      <c r="T2334" s="137">
        <v>6865982.3200000003</v>
      </c>
      <c r="U2334" s="137"/>
      <c r="V2334" s="137"/>
      <c r="W2334" s="137"/>
      <c r="X2334" s="137"/>
      <c r="Y2334" s="137"/>
      <c r="Z2334" s="137"/>
      <c r="AA2334" s="137"/>
      <c r="AB2334" s="137"/>
      <c r="AC2334" s="137"/>
      <c r="AD2334" s="137"/>
      <c r="AE2334" s="137"/>
      <c r="AF2334" s="137">
        <v>410040</v>
      </c>
      <c r="AG2334" s="337">
        <v>2025</v>
      </c>
      <c r="AH2334" s="171"/>
      <c r="AI2334" s="171"/>
      <c r="AJ2334" s="134">
        <f t="shared" si="517"/>
        <v>2227</v>
      </c>
      <c r="AK2334" s="35" t="s">
        <v>153</v>
      </c>
      <c r="AL2334" s="134" t="str">
        <f t="shared" si="518"/>
        <v>2227.</v>
      </c>
      <c r="AM2334" s="140"/>
      <c r="AN2334" s="35"/>
      <c r="AO2334" s="193"/>
    </row>
    <row r="2335" spans="1:41" ht="22.5" hidden="1" customHeight="1" x14ac:dyDescent="0.25">
      <c r="A2335" s="68" t="s">
        <v>5411</v>
      </c>
      <c r="B2335" s="25">
        <v>4993</v>
      </c>
      <c r="C2335" s="333" t="s">
        <v>2019</v>
      </c>
      <c r="D2335" s="25">
        <v>1994</v>
      </c>
      <c r="E2335" s="108" t="s">
        <v>2932</v>
      </c>
      <c r="F2335" s="68" t="s">
        <v>2934</v>
      </c>
      <c r="G2335" s="25">
        <v>9</v>
      </c>
      <c r="H2335" s="25">
        <v>1</v>
      </c>
      <c r="I2335" s="170">
        <v>3238.6</v>
      </c>
      <c r="J2335" s="137">
        <v>3238.6</v>
      </c>
      <c r="K2335" s="170">
        <v>3238.6</v>
      </c>
      <c r="L2335" s="287">
        <v>112</v>
      </c>
      <c r="M2335" s="170">
        <f t="shared" si="519"/>
        <v>2624705.19</v>
      </c>
      <c r="N2335" s="137"/>
      <c r="O2335" s="135"/>
      <c r="P2335" s="137"/>
      <c r="Q2335" s="137">
        <f t="shared" si="520"/>
        <v>2624705.19</v>
      </c>
      <c r="R2335" s="137"/>
      <c r="S2335" s="30">
        <v>1</v>
      </c>
      <c r="T2335" s="137">
        <v>2481055.19</v>
      </c>
      <c r="U2335" s="137"/>
      <c r="V2335" s="137"/>
      <c r="W2335" s="137"/>
      <c r="X2335" s="137"/>
      <c r="Y2335" s="137"/>
      <c r="Z2335" s="137"/>
      <c r="AA2335" s="137"/>
      <c r="AB2335" s="137"/>
      <c r="AC2335" s="137"/>
      <c r="AD2335" s="137"/>
      <c r="AE2335" s="137"/>
      <c r="AF2335" s="137">
        <v>143650</v>
      </c>
      <c r="AG2335" s="337">
        <v>2025</v>
      </c>
      <c r="AH2335" s="171"/>
      <c r="AI2335" s="128"/>
      <c r="AJ2335" s="134">
        <f t="shared" si="517"/>
        <v>2228</v>
      </c>
      <c r="AK2335" s="35" t="s">
        <v>153</v>
      </c>
      <c r="AL2335" s="134" t="str">
        <f t="shared" si="518"/>
        <v>2228.</v>
      </c>
      <c r="AM2335" s="140"/>
      <c r="AN2335" s="35"/>
      <c r="AO2335" s="193"/>
    </row>
    <row r="2336" spans="1:41" ht="22.5" hidden="1" customHeight="1" x14ac:dyDescent="0.25">
      <c r="A2336" s="68" t="s">
        <v>5412</v>
      </c>
      <c r="B2336" s="25">
        <v>4103</v>
      </c>
      <c r="C2336" s="333" t="s">
        <v>2030</v>
      </c>
      <c r="D2336" s="25">
        <v>1962</v>
      </c>
      <c r="E2336" s="108" t="s">
        <v>2932</v>
      </c>
      <c r="F2336" s="68" t="s">
        <v>2934</v>
      </c>
      <c r="G2336" s="25">
        <v>4</v>
      </c>
      <c r="H2336" s="25">
        <v>4</v>
      </c>
      <c r="I2336" s="170">
        <v>2433.1999999999998</v>
      </c>
      <c r="J2336" s="170">
        <v>2306.1</v>
      </c>
      <c r="K2336" s="170">
        <v>2223.9</v>
      </c>
      <c r="L2336" s="287">
        <v>93</v>
      </c>
      <c r="M2336" s="170">
        <f t="shared" si="519"/>
        <v>1113420</v>
      </c>
      <c r="N2336" s="137"/>
      <c r="O2336" s="135"/>
      <c r="P2336" s="137"/>
      <c r="Q2336" s="137">
        <f t="shared" si="520"/>
        <v>1113420</v>
      </c>
      <c r="R2336" s="137">
        <v>1113420</v>
      </c>
      <c r="S2336" s="30"/>
      <c r="T2336" s="137"/>
      <c r="U2336" s="137"/>
      <c r="V2336" s="137"/>
      <c r="W2336" s="137"/>
      <c r="X2336" s="137"/>
      <c r="Y2336" s="137"/>
      <c r="Z2336" s="137"/>
      <c r="AA2336" s="137"/>
      <c r="AB2336" s="137"/>
      <c r="AC2336" s="137"/>
      <c r="AD2336" s="137"/>
      <c r="AE2336" s="137"/>
      <c r="AF2336" s="137"/>
      <c r="AG2336" s="337">
        <v>2025</v>
      </c>
      <c r="AH2336" s="171" t="s">
        <v>3051</v>
      </c>
      <c r="AI2336" s="171"/>
      <c r="AJ2336" s="134">
        <f t="shared" si="517"/>
        <v>2229</v>
      </c>
      <c r="AK2336" s="35" t="s">
        <v>153</v>
      </c>
      <c r="AL2336" s="134" t="str">
        <f t="shared" si="518"/>
        <v>2229.</v>
      </c>
      <c r="AM2336" s="140"/>
      <c r="AN2336" s="35"/>
      <c r="AO2336" s="193"/>
    </row>
    <row r="2337" spans="1:41" ht="22.5" hidden="1" customHeight="1" x14ac:dyDescent="0.25">
      <c r="A2337" s="68" t="s">
        <v>5413</v>
      </c>
      <c r="B2337" s="25">
        <v>4371</v>
      </c>
      <c r="C2337" s="205" t="s">
        <v>2070</v>
      </c>
      <c r="D2337" s="25">
        <v>1948</v>
      </c>
      <c r="E2337" s="108" t="s">
        <v>2932</v>
      </c>
      <c r="F2337" s="68" t="s">
        <v>2934</v>
      </c>
      <c r="G2337" s="25">
        <v>2</v>
      </c>
      <c r="H2337" s="25">
        <v>1</v>
      </c>
      <c r="I2337" s="137">
        <v>452.6</v>
      </c>
      <c r="J2337" s="137">
        <v>412</v>
      </c>
      <c r="K2337" s="137">
        <v>335.3</v>
      </c>
      <c r="L2337" s="30">
        <v>15</v>
      </c>
      <c r="M2337" s="137">
        <f t="shared" si="519"/>
        <v>162519.58000000002</v>
      </c>
      <c r="N2337" s="137"/>
      <c r="O2337" s="135"/>
      <c r="P2337" s="137"/>
      <c r="Q2337" s="137">
        <f t="shared" si="520"/>
        <v>162519.58000000002</v>
      </c>
      <c r="R2337" s="137">
        <v>110880</v>
      </c>
      <c r="S2337" s="30"/>
      <c r="T2337" s="137"/>
      <c r="U2337" s="137"/>
      <c r="V2337" s="137"/>
      <c r="W2337" s="137"/>
      <c r="X2337" s="137"/>
      <c r="Y2337" s="137"/>
      <c r="Z2337" s="137"/>
      <c r="AA2337" s="137"/>
      <c r="AB2337" s="137"/>
      <c r="AC2337" s="137"/>
      <c r="AD2337" s="137"/>
      <c r="AE2337" s="137"/>
      <c r="AF2337" s="137">
        <v>51639.58</v>
      </c>
      <c r="AG2337" s="337">
        <v>2025</v>
      </c>
      <c r="AH2337" s="218" t="s">
        <v>3051</v>
      </c>
      <c r="AI2337" s="171"/>
      <c r="AJ2337" s="134">
        <f t="shared" si="517"/>
        <v>2230</v>
      </c>
      <c r="AK2337" s="35" t="s">
        <v>153</v>
      </c>
      <c r="AL2337" s="134" t="str">
        <f t="shared" si="518"/>
        <v>2230.</v>
      </c>
      <c r="AM2337" s="140"/>
      <c r="AN2337" s="35"/>
      <c r="AO2337" s="193"/>
    </row>
    <row r="2338" spans="1:41" ht="22.5" hidden="1" customHeight="1" x14ac:dyDescent="0.25">
      <c r="A2338" s="68" t="s">
        <v>5414</v>
      </c>
      <c r="B2338" s="25">
        <v>4351</v>
      </c>
      <c r="C2338" s="205" t="s">
        <v>2077</v>
      </c>
      <c r="D2338" s="25">
        <v>1950</v>
      </c>
      <c r="E2338" s="108" t="s">
        <v>2932</v>
      </c>
      <c r="F2338" s="68" t="s">
        <v>2934</v>
      </c>
      <c r="G2338" s="25">
        <v>3</v>
      </c>
      <c r="H2338" s="25">
        <v>2</v>
      </c>
      <c r="I2338" s="137">
        <v>1395</v>
      </c>
      <c r="J2338" s="137">
        <v>1220.0999999999999</v>
      </c>
      <c r="K2338" s="137">
        <v>987.6</v>
      </c>
      <c r="L2338" s="30">
        <v>23</v>
      </c>
      <c r="M2338" s="170">
        <f t="shared" si="519"/>
        <v>431940.31</v>
      </c>
      <c r="N2338" s="137"/>
      <c r="O2338" s="135"/>
      <c r="P2338" s="137"/>
      <c r="Q2338" s="137">
        <f t="shared" si="520"/>
        <v>431940.31</v>
      </c>
      <c r="R2338" s="137">
        <v>332640</v>
      </c>
      <c r="S2338" s="30"/>
      <c r="T2338" s="137"/>
      <c r="U2338" s="137"/>
      <c r="V2338" s="137"/>
      <c r="W2338" s="137"/>
      <c r="X2338" s="137"/>
      <c r="Y2338" s="137"/>
      <c r="Z2338" s="137"/>
      <c r="AA2338" s="137"/>
      <c r="AB2338" s="137"/>
      <c r="AC2338" s="137"/>
      <c r="AD2338" s="137"/>
      <c r="AE2338" s="137"/>
      <c r="AF2338" s="137">
        <v>99300.31</v>
      </c>
      <c r="AG2338" s="337">
        <v>2025</v>
      </c>
      <c r="AH2338" s="218" t="s">
        <v>3051</v>
      </c>
      <c r="AI2338" s="171"/>
      <c r="AJ2338" s="134">
        <f t="shared" si="517"/>
        <v>2231</v>
      </c>
      <c r="AK2338" s="35" t="s">
        <v>153</v>
      </c>
      <c r="AL2338" s="134" t="str">
        <f t="shared" si="518"/>
        <v>2231.</v>
      </c>
      <c r="AM2338" s="140"/>
      <c r="AN2338" s="35"/>
      <c r="AO2338" s="193"/>
    </row>
    <row r="2339" spans="1:41" ht="22.5" hidden="1" customHeight="1" x14ac:dyDescent="0.25">
      <c r="A2339" s="68" t="s">
        <v>5415</v>
      </c>
      <c r="B2339" s="25">
        <v>4380</v>
      </c>
      <c r="C2339" s="169" t="s">
        <v>2092</v>
      </c>
      <c r="D2339" s="25">
        <v>1953</v>
      </c>
      <c r="E2339" s="108" t="s">
        <v>2932</v>
      </c>
      <c r="F2339" s="68" t="s">
        <v>2934</v>
      </c>
      <c r="G2339" s="25">
        <v>4</v>
      </c>
      <c r="H2339" s="25">
        <v>5</v>
      </c>
      <c r="I2339" s="170">
        <v>3713.4</v>
      </c>
      <c r="J2339" s="170">
        <v>3272.8</v>
      </c>
      <c r="K2339" s="170">
        <v>2857.1</v>
      </c>
      <c r="L2339" s="287">
        <v>93</v>
      </c>
      <c r="M2339" s="170">
        <f t="shared" si="519"/>
        <v>1314898.3799999999</v>
      </c>
      <c r="N2339" s="137"/>
      <c r="O2339" s="135"/>
      <c r="P2339" s="137"/>
      <c r="Q2339" s="137">
        <f t="shared" si="520"/>
        <v>1314898.3799999999</v>
      </c>
      <c r="R2339" s="137">
        <v>1039500</v>
      </c>
      <c r="S2339" s="30"/>
      <c r="T2339" s="137"/>
      <c r="U2339" s="137"/>
      <c r="V2339" s="137"/>
      <c r="W2339" s="137"/>
      <c r="X2339" s="137"/>
      <c r="Y2339" s="137"/>
      <c r="Z2339" s="137"/>
      <c r="AA2339" s="137"/>
      <c r="AB2339" s="137"/>
      <c r="AC2339" s="137"/>
      <c r="AD2339" s="137"/>
      <c r="AE2339" s="137"/>
      <c r="AF2339" s="137">
        <v>275398.38</v>
      </c>
      <c r="AG2339" s="337">
        <v>2025</v>
      </c>
      <c r="AH2339" s="171" t="s">
        <v>3051</v>
      </c>
      <c r="AI2339" s="171"/>
      <c r="AJ2339" s="134">
        <f t="shared" si="517"/>
        <v>2232</v>
      </c>
      <c r="AK2339" s="35" t="s">
        <v>153</v>
      </c>
      <c r="AL2339" s="134" t="str">
        <f t="shared" si="518"/>
        <v>2232.</v>
      </c>
      <c r="AM2339" s="140"/>
      <c r="AN2339" s="35"/>
      <c r="AO2339" s="193"/>
    </row>
    <row r="2340" spans="1:41" ht="22.5" hidden="1" customHeight="1" x14ac:dyDescent="0.25">
      <c r="A2340" s="68" t="s">
        <v>5416</v>
      </c>
      <c r="B2340" s="25">
        <v>5435</v>
      </c>
      <c r="C2340" s="333" t="s">
        <v>2095</v>
      </c>
      <c r="D2340" s="25">
        <v>1953</v>
      </c>
      <c r="E2340" s="108" t="s">
        <v>2932</v>
      </c>
      <c r="F2340" s="68" t="s">
        <v>2934</v>
      </c>
      <c r="G2340" s="25">
        <v>3</v>
      </c>
      <c r="H2340" s="25">
        <v>3</v>
      </c>
      <c r="I2340" s="137">
        <v>1815.49</v>
      </c>
      <c r="J2340" s="137">
        <v>1515.7</v>
      </c>
      <c r="K2340" s="137">
        <v>1515.7</v>
      </c>
      <c r="L2340" s="30">
        <v>69</v>
      </c>
      <c r="M2340" s="170">
        <f t="shared" si="519"/>
        <v>873388.83</v>
      </c>
      <c r="N2340" s="137"/>
      <c r="O2340" s="135"/>
      <c r="P2340" s="137"/>
      <c r="Q2340" s="137">
        <f t="shared" si="520"/>
        <v>873388.83</v>
      </c>
      <c r="R2340" s="137">
        <v>757680</v>
      </c>
      <c r="S2340" s="30"/>
      <c r="T2340" s="137"/>
      <c r="U2340" s="137"/>
      <c r="V2340" s="137"/>
      <c r="W2340" s="137"/>
      <c r="X2340" s="137"/>
      <c r="Y2340" s="137"/>
      <c r="Z2340" s="137"/>
      <c r="AA2340" s="137"/>
      <c r="AB2340" s="137"/>
      <c r="AC2340" s="137"/>
      <c r="AD2340" s="137"/>
      <c r="AE2340" s="137"/>
      <c r="AF2340" s="137">
        <v>115708.83</v>
      </c>
      <c r="AG2340" s="337">
        <v>2025</v>
      </c>
      <c r="AH2340" s="171" t="s">
        <v>3051</v>
      </c>
      <c r="AI2340" s="171"/>
      <c r="AJ2340" s="134">
        <f t="shared" si="517"/>
        <v>2233</v>
      </c>
      <c r="AK2340" s="35" t="s">
        <v>153</v>
      </c>
      <c r="AL2340" s="134" t="str">
        <f t="shared" si="518"/>
        <v>2233.</v>
      </c>
      <c r="AM2340" s="140"/>
      <c r="AN2340" s="35"/>
      <c r="AO2340" s="193"/>
    </row>
    <row r="2341" spans="1:41" ht="22.5" hidden="1" customHeight="1" x14ac:dyDescent="0.25">
      <c r="A2341" s="68" t="s">
        <v>5417</v>
      </c>
      <c r="B2341" s="25">
        <v>4823</v>
      </c>
      <c r="C2341" s="205" t="s">
        <v>2113</v>
      </c>
      <c r="D2341" s="25">
        <v>1956</v>
      </c>
      <c r="E2341" s="108" t="s">
        <v>2932</v>
      </c>
      <c r="F2341" s="68" t="s">
        <v>2934</v>
      </c>
      <c r="G2341" s="25">
        <v>3</v>
      </c>
      <c r="H2341" s="25">
        <v>2</v>
      </c>
      <c r="I2341" s="137">
        <v>1081.5999999999999</v>
      </c>
      <c r="J2341" s="137">
        <v>1081.5999999999999</v>
      </c>
      <c r="K2341" s="137">
        <v>1081.5999999999999</v>
      </c>
      <c r="L2341" s="30">
        <v>50</v>
      </c>
      <c r="M2341" s="170">
        <f t="shared" si="519"/>
        <v>283064.13</v>
      </c>
      <c r="N2341" s="137"/>
      <c r="O2341" s="135"/>
      <c r="P2341" s="137"/>
      <c r="Q2341" s="137">
        <f t="shared" si="520"/>
        <v>283064.13</v>
      </c>
      <c r="R2341" s="137">
        <v>175560</v>
      </c>
      <c r="S2341" s="30"/>
      <c r="T2341" s="137"/>
      <c r="U2341" s="137"/>
      <c r="V2341" s="137"/>
      <c r="W2341" s="137"/>
      <c r="X2341" s="137"/>
      <c r="Y2341" s="137"/>
      <c r="Z2341" s="137"/>
      <c r="AA2341" s="137"/>
      <c r="AB2341" s="137"/>
      <c r="AC2341" s="137"/>
      <c r="AD2341" s="137"/>
      <c r="AE2341" s="137"/>
      <c r="AF2341" s="137">
        <v>107504.13</v>
      </c>
      <c r="AG2341" s="337">
        <v>2025</v>
      </c>
      <c r="AH2341" s="218" t="s">
        <v>3051</v>
      </c>
      <c r="AI2341" s="171"/>
      <c r="AJ2341" s="134">
        <f t="shared" si="517"/>
        <v>2234</v>
      </c>
      <c r="AK2341" s="35" t="s">
        <v>153</v>
      </c>
      <c r="AL2341" s="134" t="str">
        <f t="shared" si="518"/>
        <v>2234.</v>
      </c>
      <c r="AM2341" s="140"/>
      <c r="AN2341" s="35"/>
      <c r="AO2341" s="193"/>
    </row>
    <row r="2342" spans="1:41" ht="22.5" hidden="1" customHeight="1" x14ac:dyDescent="0.25">
      <c r="A2342" s="68" t="s">
        <v>5418</v>
      </c>
      <c r="B2342" s="25">
        <v>4962</v>
      </c>
      <c r="C2342" s="169" t="s">
        <v>2122</v>
      </c>
      <c r="D2342" s="25">
        <v>1957</v>
      </c>
      <c r="E2342" s="108" t="s">
        <v>2932</v>
      </c>
      <c r="F2342" s="68" t="s">
        <v>2934</v>
      </c>
      <c r="G2342" s="25">
        <v>2</v>
      </c>
      <c r="H2342" s="25">
        <v>1</v>
      </c>
      <c r="I2342" s="137">
        <v>455</v>
      </c>
      <c r="J2342" s="137">
        <v>413.2</v>
      </c>
      <c r="K2342" s="137">
        <v>413.2</v>
      </c>
      <c r="L2342" s="30">
        <v>20</v>
      </c>
      <c r="M2342" s="170">
        <f t="shared" si="519"/>
        <v>345148.06</v>
      </c>
      <c r="N2342" s="137"/>
      <c r="O2342" s="135"/>
      <c r="P2342" s="137"/>
      <c r="Q2342" s="137">
        <f t="shared" si="520"/>
        <v>345148.06</v>
      </c>
      <c r="R2342" s="137">
        <v>300300</v>
      </c>
      <c r="S2342" s="30"/>
      <c r="T2342" s="137"/>
      <c r="U2342" s="137"/>
      <c r="V2342" s="137"/>
      <c r="W2342" s="137"/>
      <c r="X2342" s="137"/>
      <c r="Y2342" s="137"/>
      <c r="Z2342" s="137"/>
      <c r="AA2342" s="137"/>
      <c r="AB2342" s="137"/>
      <c r="AC2342" s="137"/>
      <c r="AD2342" s="137"/>
      <c r="AE2342" s="137"/>
      <c r="AF2342" s="137">
        <v>44848.06</v>
      </c>
      <c r="AG2342" s="337">
        <v>2025</v>
      </c>
      <c r="AH2342" s="171" t="s">
        <v>3051</v>
      </c>
      <c r="AI2342" s="171"/>
      <c r="AJ2342" s="134">
        <f t="shared" si="517"/>
        <v>2235</v>
      </c>
      <c r="AK2342" s="35" t="s">
        <v>153</v>
      </c>
      <c r="AL2342" s="134" t="str">
        <f t="shared" si="518"/>
        <v>2235.</v>
      </c>
      <c r="AM2342" s="140"/>
      <c r="AN2342" s="35"/>
      <c r="AO2342" s="193"/>
    </row>
    <row r="2343" spans="1:41" ht="22.5" hidden="1" customHeight="1" x14ac:dyDescent="0.25">
      <c r="A2343" s="68" t="s">
        <v>5419</v>
      </c>
      <c r="B2343" s="25">
        <v>4395</v>
      </c>
      <c r="C2343" s="205" t="s">
        <v>2126</v>
      </c>
      <c r="D2343" s="25">
        <v>1958</v>
      </c>
      <c r="E2343" s="108" t="s">
        <v>2932</v>
      </c>
      <c r="F2343" s="68" t="s">
        <v>2934</v>
      </c>
      <c r="G2343" s="25">
        <v>4</v>
      </c>
      <c r="H2343" s="25">
        <v>8</v>
      </c>
      <c r="I2343" s="137">
        <v>7872.6</v>
      </c>
      <c r="J2343" s="137">
        <v>6701.6</v>
      </c>
      <c r="K2343" s="137">
        <v>4083.6</v>
      </c>
      <c r="L2343" s="30">
        <v>211</v>
      </c>
      <c r="M2343" s="170">
        <f>R2343+T2343+V2343+X2343+Z2343+AB2343+AE2343+AF2343</f>
        <v>3254090.5</v>
      </c>
      <c r="N2343" s="137"/>
      <c r="O2343" s="135"/>
      <c r="P2343" s="137"/>
      <c r="Q2343" s="137">
        <f>M2343</f>
        <v>3254090.5</v>
      </c>
      <c r="R2343" s="137">
        <v>2587200</v>
      </c>
      <c r="S2343" s="30"/>
      <c r="T2343" s="137"/>
      <c r="U2343" s="137"/>
      <c r="V2343" s="137"/>
      <c r="W2343" s="137"/>
      <c r="X2343" s="137"/>
      <c r="Y2343" s="137"/>
      <c r="Z2343" s="137"/>
      <c r="AA2343" s="137"/>
      <c r="AB2343" s="137"/>
      <c r="AC2343" s="137"/>
      <c r="AD2343" s="137"/>
      <c r="AE2343" s="137"/>
      <c r="AF2343" s="137">
        <v>666890.5</v>
      </c>
      <c r="AG2343" s="337">
        <v>2025</v>
      </c>
      <c r="AH2343" s="218" t="s">
        <v>3051</v>
      </c>
      <c r="AI2343" s="171"/>
      <c r="AJ2343" s="134">
        <f t="shared" si="517"/>
        <v>2236</v>
      </c>
      <c r="AK2343" s="35" t="s">
        <v>153</v>
      </c>
      <c r="AL2343" s="134" t="str">
        <f t="shared" si="518"/>
        <v>2236.</v>
      </c>
      <c r="AM2343" s="140"/>
      <c r="AN2343" s="35"/>
      <c r="AO2343" s="193"/>
    </row>
    <row r="2344" spans="1:41" ht="22.5" hidden="1" customHeight="1" x14ac:dyDescent="0.25">
      <c r="A2344" s="68" t="s">
        <v>5420</v>
      </c>
      <c r="B2344" s="25">
        <v>4484</v>
      </c>
      <c r="C2344" s="36" t="s">
        <v>2139</v>
      </c>
      <c r="D2344" s="25">
        <v>1959</v>
      </c>
      <c r="E2344" s="108" t="s">
        <v>2932</v>
      </c>
      <c r="F2344" s="68" t="s">
        <v>2934</v>
      </c>
      <c r="G2344" s="25">
        <v>3</v>
      </c>
      <c r="H2344" s="25">
        <v>4</v>
      </c>
      <c r="I2344" s="137">
        <v>2281.6999999999998</v>
      </c>
      <c r="J2344" s="137">
        <v>2083.5</v>
      </c>
      <c r="K2344" s="137">
        <v>1883.9</v>
      </c>
      <c r="L2344" s="30">
        <v>72</v>
      </c>
      <c r="M2344" s="170">
        <f t="shared" ref="M2344:M2349" si="521">R2344+T2344+V2344+X2344+Z2344+AB2344+AE2344+AF2344</f>
        <v>1002540</v>
      </c>
      <c r="N2344" s="137"/>
      <c r="O2344" s="135"/>
      <c r="P2344" s="137"/>
      <c r="Q2344" s="137">
        <f t="shared" ref="Q2344:Q2349" si="522">M2344</f>
        <v>1002540</v>
      </c>
      <c r="R2344" s="137">
        <v>1002540</v>
      </c>
      <c r="S2344" s="30"/>
      <c r="T2344" s="137"/>
      <c r="U2344" s="137"/>
      <c r="V2344" s="137"/>
      <c r="W2344" s="137"/>
      <c r="X2344" s="137"/>
      <c r="Y2344" s="137"/>
      <c r="Z2344" s="137"/>
      <c r="AA2344" s="137"/>
      <c r="AB2344" s="137"/>
      <c r="AC2344" s="336"/>
      <c r="AD2344" s="336"/>
      <c r="AE2344" s="137"/>
      <c r="AF2344" s="137"/>
      <c r="AG2344" s="337">
        <v>2025</v>
      </c>
      <c r="AH2344" s="171" t="s">
        <v>3051</v>
      </c>
      <c r="AI2344" s="171"/>
      <c r="AJ2344" s="134">
        <f t="shared" si="517"/>
        <v>2237</v>
      </c>
      <c r="AK2344" s="35" t="s">
        <v>153</v>
      </c>
      <c r="AL2344" s="134" t="str">
        <f t="shared" si="518"/>
        <v>2237.</v>
      </c>
      <c r="AM2344" s="140"/>
      <c r="AN2344" s="35"/>
      <c r="AO2344" s="193"/>
    </row>
    <row r="2345" spans="1:41" ht="22.5" hidden="1" customHeight="1" x14ac:dyDescent="0.25">
      <c r="A2345" s="68" t="s">
        <v>5421</v>
      </c>
      <c r="B2345" s="25">
        <v>4503</v>
      </c>
      <c r="C2345" s="333" t="s">
        <v>2152</v>
      </c>
      <c r="D2345" s="25">
        <v>1959</v>
      </c>
      <c r="E2345" s="108" t="s">
        <v>2932</v>
      </c>
      <c r="F2345" s="68" t="s">
        <v>2934</v>
      </c>
      <c r="G2345" s="25">
        <v>3</v>
      </c>
      <c r="H2345" s="25">
        <v>3</v>
      </c>
      <c r="I2345" s="170">
        <v>1272.9000000000001</v>
      </c>
      <c r="J2345" s="170">
        <v>1134.5999999999999</v>
      </c>
      <c r="K2345" s="170">
        <v>1134.5999999999999</v>
      </c>
      <c r="L2345" s="287">
        <v>53</v>
      </c>
      <c r="M2345" s="170">
        <f t="shared" si="521"/>
        <v>608481.46</v>
      </c>
      <c r="N2345" s="137"/>
      <c r="O2345" s="135"/>
      <c r="P2345" s="137"/>
      <c r="Q2345" s="137">
        <f t="shared" si="522"/>
        <v>608481.46</v>
      </c>
      <c r="R2345" s="137">
        <v>498960</v>
      </c>
      <c r="S2345" s="30"/>
      <c r="T2345" s="137"/>
      <c r="U2345" s="137"/>
      <c r="V2345" s="137"/>
      <c r="W2345" s="137"/>
      <c r="X2345" s="137"/>
      <c r="Y2345" s="137"/>
      <c r="Z2345" s="137"/>
      <c r="AA2345" s="137"/>
      <c r="AB2345" s="137"/>
      <c r="AC2345" s="137"/>
      <c r="AD2345" s="137"/>
      <c r="AE2345" s="137"/>
      <c r="AF2345" s="137">
        <v>109521.46</v>
      </c>
      <c r="AG2345" s="337">
        <v>2025</v>
      </c>
      <c r="AH2345" s="171" t="s">
        <v>3051</v>
      </c>
      <c r="AI2345" s="171"/>
      <c r="AJ2345" s="134">
        <f t="shared" si="517"/>
        <v>2238</v>
      </c>
      <c r="AK2345" s="35" t="s">
        <v>153</v>
      </c>
      <c r="AL2345" s="134" t="str">
        <f t="shared" si="518"/>
        <v>2238.</v>
      </c>
      <c r="AM2345" s="140"/>
      <c r="AN2345" s="35"/>
      <c r="AO2345" s="193"/>
    </row>
    <row r="2346" spans="1:41" ht="22.5" hidden="1" customHeight="1" x14ac:dyDescent="0.25">
      <c r="A2346" s="68" t="s">
        <v>5422</v>
      </c>
      <c r="B2346" s="25">
        <v>4160</v>
      </c>
      <c r="C2346" s="37" t="s">
        <v>2159</v>
      </c>
      <c r="D2346" s="25">
        <v>1960</v>
      </c>
      <c r="E2346" s="108" t="s">
        <v>2932</v>
      </c>
      <c r="F2346" s="68" t="s">
        <v>2934</v>
      </c>
      <c r="G2346" s="25">
        <v>3</v>
      </c>
      <c r="H2346" s="25">
        <v>2</v>
      </c>
      <c r="I2346" s="170">
        <v>1179.96</v>
      </c>
      <c r="J2346" s="170">
        <v>1038.06</v>
      </c>
      <c r="K2346" s="170">
        <v>897.8</v>
      </c>
      <c r="L2346" s="287">
        <v>53</v>
      </c>
      <c r="M2346" s="170">
        <f t="shared" si="521"/>
        <v>633182.35</v>
      </c>
      <c r="N2346" s="137"/>
      <c r="O2346" s="135"/>
      <c r="P2346" s="137"/>
      <c r="Q2346" s="137">
        <f t="shared" si="522"/>
        <v>633182.35</v>
      </c>
      <c r="R2346" s="137">
        <v>535920</v>
      </c>
      <c r="S2346" s="30"/>
      <c r="T2346" s="137"/>
      <c r="U2346" s="137"/>
      <c r="V2346" s="137"/>
      <c r="W2346" s="137"/>
      <c r="X2346" s="137"/>
      <c r="Y2346" s="137"/>
      <c r="Z2346" s="137"/>
      <c r="AA2346" s="137"/>
      <c r="AB2346" s="137"/>
      <c r="AC2346" s="137"/>
      <c r="AD2346" s="137"/>
      <c r="AE2346" s="137"/>
      <c r="AF2346" s="137">
        <v>97262.35</v>
      </c>
      <c r="AG2346" s="337">
        <v>2025</v>
      </c>
      <c r="AH2346" s="171" t="s">
        <v>3051</v>
      </c>
      <c r="AI2346" s="171"/>
      <c r="AJ2346" s="134">
        <f t="shared" si="517"/>
        <v>2239</v>
      </c>
      <c r="AK2346" s="35" t="s">
        <v>153</v>
      </c>
      <c r="AL2346" s="134" t="str">
        <f t="shared" si="518"/>
        <v>2239.</v>
      </c>
      <c r="AM2346" s="140"/>
      <c r="AN2346" s="35"/>
      <c r="AO2346" s="193"/>
    </row>
    <row r="2347" spans="1:41" ht="22.5" hidden="1" customHeight="1" x14ac:dyDescent="0.25">
      <c r="A2347" s="68" t="s">
        <v>5423</v>
      </c>
      <c r="B2347" s="25">
        <v>5294</v>
      </c>
      <c r="C2347" s="205" t="s">
        <v>2182</v>
      </c>
      <c r="D2347" s="25">
        <v>1962</v>
      </c>
      <c r="E2347" s="108" t="s">
        <v>2932</v>
      </c>
      <c r="F2347" s="68" t="s">
        <v>2934</v>
      </c>
      <c r="G2347" s="25">
        <v>5</v>
      </c>
      <c r="H2347" s="25">
        <v>7</v>
      </c>
      <c r="I2347" s="137">
        <v>5209.2</v>
      </c>
      <c r="J2347" s="137">
        <v>3312.1</v>
      </c>
      <c r="K2347" s="137">
        <v>3321.1</v>
      </c>
      <c r="L2347" s="30">
        <v>191</v>
      </c>
      <c r="M2347" s="170">
        <f t="shared" si="521"/>
        <v>1408624.63</v>
      </c>
      <c r="N2347" s="137"/>
      <c r="O2347" s="135"/>
      <c r="P2347" s="137"/>
      <c r="Q2347" s="137">
        <f t="shared" si="522"/>
        <v>1408624.63</v>
      </c>
      <c r="R2347" s="137">
        <v>924000</v>
      </c>
      <c r="S2347" s="30"/>
      <c r="T2347" s="137"/>
      <c r="U2347" s="137"/>
      <c r="V2347" s="137"/>
      <c r="W2347" s="137"/>
      <c r="X2347" s="137"/>
      <c r="Y2347" s="137"/>
      <c r="Z2347" s="137"/>
      <c r="AA2347" s="137"/>
      <c r="AB2347" s="137"/>
      <c r="AC2347" s="137"/>
      <c r="AD2347" s="137"/>
      <c r="AE2347" s="137"/>
      <c r="AF2347" s="137">
        <v>484624.63</v>
      </c>
      <c r="AG2347" s="337">
        <v>2025</v>
      </c>
      <c r="AH2347" s="218" t="s">
        <v>3051</v>
      </c>
      <c r="AI2347" s="171"/>
      <c r="AJ2347" s="134">
        <f t="shared" si="517"/>
        <v>2240</v>
      </c>
      <c r="AK2347" s="35" t="s">
        <v>153</v>
      </c>
      <c r="AL2347" s="134" t="str">
        <f t="shared" si="518"/>
        <v>2240.</v>
      </c>
      <c r="AM2347" s="140"/>
      <c r="AN2347" s="35"/>
      <c r="AO2347" s="193"/>
    </row>
    <row r="2348" spans="1:41" ht="22.5" hidden="1" customHeight="1" x14ac:dyDescent="0.25">
      <c r="A2348" s="68" t="s">
        <v>5424</v>
      </c>
      <c r="B2348" s="25">
        <v>5384</v>
      </c>
      <c r="C2348" s="130" t="s">
        <v>2195</v>
      </c>
      <c r="D2348" s="25">
        <v>1964</v>
      </c>
      <c r="E2348" s="108" t="s">
        <v>2932</v>
      </c>
      <c r="F2348" s="68" t="s">
        <v>2933</v>
      </c>
      <c r="G2348" s="25">
        <v>5</v>
      </c>
      <c r="H2348" s="25">
        <v>4</v>
      </c>
      <c r="I2348" s="137">
        <v>4186.6000000000004</v>
      </c>
      <c r="J2348" s="137">
        <v>3890.2</v>
      </c>
      <c r="K2348" s="137">
        <v>3890.2</v>
      </c>
      <c r="L2348" s="30">
        <v>177</v>
      </c>
      <c r="M2348" s="170">
        <f t="shared" si="521"/>
        <v>1908566.7</v>
      </c>
      <c r="N2348" s="137"/>
      <c r="O2348" s="135"/>
      <c r="P2348" s="137"/>
      <c r="Q2348" s="137">
        <f t="shared" si="522"/>
        <v>1908566.7</v>
      </c>
      <c r="R2348" s="137">
        <v>1663200</v>
      </c>
      <c r="S2348" s="30"/>
      <c r="T2348" s="137"/>
      <c r="U2348" s="137"/>
      <c r="V2348" s="137"/>
      <c r="W2348" s="137"/>
      <c r="X2348" s="137"/>
      <c r="Y2348" s="137"/>
      <c r="Z2348" s="137"/>
      <c r="AA2348" s="137"/>
      <c r="AB2348" s="137"/>
      <c r="AC2348" s="137"/>
      <c r="AD2348" s="137"/>
      <c r="AE2348" s="137"/>
      <c r="AF2348" s="137">
        <v>245366.7</v>
      </c>
      <c r="AG2348" s="337">
        <v>2025</v>
      </c>
      <c r="AH2348" s="218" t="s">
        <v>3051</v>
      </c>
      <c r="AI2348" s="171"/>
      <c r="AJ2348" s="134">
        <f t="shared" si="517"/>
        <v>2241</v>
      </c>
      <c r="AK2348" s="35" t="s">
        <v>153</v>
      </c>
      <c r="AL2348" s="134" t="str">
        <f t="shared" si="518"/>
        <v>2241.</v>
      </c>
      <c r="AM2348" s="140"/>
      <c r="AN2348" s="35"/>
      <c r="AO2348" s="193"/>
    </row>
    <row r="2349" spans="1:41" ht="22.5" hidden="1" customHeight="1" x14ac:dyDescent="0.25">
      <c r="A2349" s="68" t="s">
        <v>5425</v>
      </c>
      <c r="B2349" s="25">
        <v>4520</v>
      </c>
      <c r="C2349" s="333" t="s">
        <v>2202</v>
      </c>
      <c r="D2349" s="25">
        <v>1965</v>
      </c>
      <c r="E2349" s="108" t="s">
        <v>2932</v>
      </c>
      <c r="F2349" s="68" t="s">
        <v>2933</v>
      </c>
      <c r="G2349" s="25">
        <v>5</v>
      </c>
      <c r="H2349" s="25">
        <v>5</v>
      </c>
      <c r="I2349" s="170">
        <v>3858.3</v>
      </c>
      <c r="J2349" s="137">
        <v>3478</v>
      </c>
      <c r="K2349" s="170">
        <v>3478</v>
      </c>
      <c r="L2349" s="287">
        <v>164</v>
      </c>
      <c r="M2349" s="170">
        <f t="shared" si="521"/>
        <v>2509564.46</v>
      </c>
      <c r="N2349" s="137"/>
      <c r="O2349" s="135"/>
      <c r="P2349" s="137"/>
      <c r="Q2349" s="137">
        <f t="shared" si="522"/>
        <v>2509564.46</v>
      </c>
      <c r="R2349" s="137">
        <v>2263800</v>
      </c>
      <c r="S2349" s="30"/>
      <c r="T2349" s="137"/>
      <c r="U2349" s="137"/>
      <c r="V2349" s="137"/>
      <c r="W2349" s="137"/>
      <c r="X2349" s="137"/>
      <c r="Y2349" s="137"/>
      <c r="Z2349" s="137"/>
      <c r="AA2349" s="137"/>
      <c r="AB2349" s="137"/>
      <c r="AC2349" s="137"/>
      <c r="AD2349" s="137"/>
      <c r="AE2349" s="137"/>
      <c r="AF2349" s="137">
        <v>245764.46</v>
      </c>
      <c r="AG2349" s="337">
        <v>2025</v>
      </c>
      <c r="AH2349" s="171" t="s">
        <v>3051</v>
      </c>
      <c r="AI2349" s="171"/>
      <c r="AJ2349" s="134">
        <f t="shared" si="517"/>
        <v>2242</v>
      </c>
      <c r="AK2349" s="35" t="s">
        <v>153</v>
      </c>
      <c r="AL2349" s="134" t="str">
        <f t="shared" si="518"/>
        <v>2242.</v>
      </c>
      <c r="AM2349" s="140"/>
      <c r="AN2349" s="35"/>
      <c r="AO2349" s="193"/>
    </row>
    <row r="2350" spans="1:41" ht="22.5" hidden="1" customHeight="1" x14ac:dyDescent="0.25">
      <c r="A2350" s="68" t="s">
        <v>5426</v>
      </c>
      <c r="B2350" s="25">
        <v>4774</v>
      </c>
      <c r="C2350" s="169" t="s">
        <v>2212</v>
      </c>
      <c r="D2350" s="25">
        <v>1967</v>
      </c>
      <c r="E2350" s="108" t="s">
        <v>2932</v>
      </c>
      <c r="F2350" s="68" t="s">
        <v>2934</v>
      </c>
      <c r="G2350" s="25">
        <v>5</v>
      </c>
      <c r="H2350" s="25">
        <v>1</v>
      </c>
      <c r="I2350" s="170">
        <v>1477.45</v>
      </c>
      <c r="J2350" s="137">
        <v>1327.4</v>
      </c>
      <c r="K2350" s="170">
        <v>1327.4</v>
      </c>
      <c r="L2350" s="287">
        <v>96</v>
      </c>
      <c r="M2350" s="170">
        <f>R2350+T2350+V2350+X2350+Z2350+AB2350+AE2350+AF2350</f>
        <v>1789760.54</v>
      </c>
      <c r="N2350" s="137"/>
      <c r="O2350" s="135"/>
      <c r="P2350" s="137"/>
      <c r="Q2350" s="137">
        <f>M2350</f>
        <v>1789760.54</v>
      </c>
      <c r="R2350" s="137">
        <v>1617000</v>
      </c>
      <c r="S2350" s="30"/>
      <c r="T2350" s="137"/>
      <c r="U2350" s="137"/>
      <c r="V2350" s="137"/>
      <c r="W2350" s="137"/>
      <c r="X2350" s="137"/>
      <c r="Y2350" s="137"/>
      <c r="Z2350" s="137"/>
      <c r="AA2350" s="137"/>
      <c r="AB2350" s="137"/>
      <c r="AC2350" s="137"/>
      <c r="AD2350" s="137"/>
      <c r="AE2350" s="137"/>
      <c r="AF2350" s="137">
        <v>172760.54</v>
      </c>
      <c r="AG2350" s="337">
        <v>2025</v>
      </c>
      <c r="AH2350" s="171" t="s">
        <v>3051</v>
      </c>
      <c r="AI2350" s="171"/>
      <c r="AJ2350" s="134">
        <f t="shared" si="517"/>
        <v>2243</v>
      </c>
      <c r="AK2350" s="35" t="s">
        <v>153</v>
      </c>
      <c r="AL2350" s="134" t="str">
        <f t="shared" si="518"/>
        <v>2243.</v>
      </c>
      <c r="AM2350" s="140"/>
      <c r="AN2350" s="35"/>
      <c r="AO2350" s="193"/>
    </row>
    <row r="2351" spans="1:41" ht="22.5" hidden="1" customHeight="1" x14ac:dyDescent="0.25">
      <c r="A2351" s="68" t="s">
        <v>5427</v>
      </c>
      <c r="B2351" s="25">
        <v>4588</v>
      </c>
      <c r="C2351" s="333" t="s">
        <v>2237</v>
      </c>
      <c r="D2351" s="25">
        <v>1970</v>
      </c>
      <c r="E2351" s="108" t="s">
        <v>2932</v>
      </c>
      <c r="F2351" s="68" t="s">
        <v>2934</v>
      </c>
      <c r="G2351" s="25">
        <v>9</v>
      </c>
      <c r="H2351" s="25">
        <v>1</v>
      </c>
      <c r="I2351" s="170">
        <v>1862.6</v>
      </c>
      <c r="J2351" s="170">
        <v>1129.7</v>
      </c>
      <c r="K2351" s="170">
        <v>1129.7</v>
      </c>
      <c r="L2351" s="287">
        <v>89</v>
      </c>
      <c r="M2351" s="170">
        <f>R2351+T2351+V2351+X2351+Z2351+AB2351+AE2351+AF2351</f>
        <v>569395.29</v>
      </c>
      <c r="N2351" s="137"/>
      <c r="O2351" s="135"/>
      <c r="P2351" s="137"/>
      <c r="Q2351" s="137">
        <f>M2351</f>
        <v>569395.29</v>
      </c>
      <c r="R2351" s="137">
        <v>318318</v>
      </c>
      <c r="S2351" s="30"/>
      <c r="T2351" s="137"/>
      <c r="U2351" s="137"/>
      <c r="V2351" s="137"/>
      <c r="W2351" s="137"/>
      <c r="X2351" s="137"/>
      <c r="Y2351" s="137"/>
      <c r="Z2351" s="137"/>
      <c r="AA2351" s="137"/>
      <c r="AB2351" s="137"/>
      <c r="AC2351" s="137"/>
      <c r="AD2351" s="137"/>
      <c r="AE2351" s="137"/>
      <c r="AF2351" s="137">
        <v>251077.29</v>
      </c>
      <c r="AG2351" s="337">
        <v>2025</v>
      </c>
      <c r="AH2351" s="171" t="s">
        <v>3051</v>
      </c>
      <c r="AI2351" s="171"/>
      <c r="AJ2351" s="134">
        <f t="shared" si="517"/>
        <v>2244</v>
      </c>
      <c r="AK2351" s="35" t="s">
        <v>153</v>
      </c>
      <c r="AL2351" s="134" t="str">
        <f t="shared" si="518"/>
        <v>2244.</v>
      </c>
      <c r="AM2351" s="140"/>
      <c r="AN2351" s="35"/>
      <c r="AO2351" s="193"/>
    </row>
    <row r="2352" spans="1:41" ht="22.5" hidden="1" customHeight="1" x14ac:dyDescent="0.25">
      <c r="A2352" s="68" t="s">
        <v>5428</v>
      </c>
      <c r="B2352" s="25">
        <v>4562</v>
      </c>
      <c r="C2352" s="333" t="s">
        <v>2243</v>
      </c>
      <c r="D2352" s="25">
        <v>1972</v>
      </c>
      <c r="E2352" s="108" t="s">
        <v>2932</v>
      </c>
      <c r="F2352" s="68" t="s">
        <v>2934</v>
      </c>
      <c r="G2352" s="25">
        <v>9</v>
      </c>
      <c r="H2352" s="25">
        <v>1</v>
      </c>
      <c r="I2352" s="170">
        <v>2223.3000000000002</v>
      </c>
      <c r="J2352" s="170">
        <v>1878.2</v>
      </c>
      <c r="K2352" s="170">
        <v>1878.2</v>
      </c>
      <c r="L2352" s="287">
        <v>80</v>
      </c>
      <c r="M2352" s="170">
        <f>R2352+T2352+V2352+X2352+Z2352+AB2352+AE2352+AF2352</f>
        <v>2497352.64</v>
      </c>
      <c r="N2352" s="137"/>
      <c r="O2352" s="135"/>
      <c r="P2352" s="137"/>
      <c r="Q2352" s="137">
        <f>M2352</f>
        <v>2497352.64</v>
      </c>
      <c r="R2352" s="137"/>
      <c r="S2352" s="30">
        <v>1</v>
      </c>
      <c r="T2352" s="137">
        <v>2360672.64</v>
      </c>
      <c r="U2352" s="137"/>
      <c r="V2352" s="137"/>
      <c r="W2352" s="137"/>
      <c r="X2352" s="137"/>
      <c r="Y2352" s="137"/>
      <c r="Z2352" s="137"/>
      <c r="AA2352" s="137"/>
      <c r="AB2352" s="137"/>
      <c r="AC2352" s="137"/>
      <c r="AD2352" s="137"/>
      <c r="AE2352" s="137"/>
      <c r="AF2352" s="137">
        <v>136680</v>
      </c>
      <c r="AG2352" s="337">
        <v>2025</v>
      </c>
      <c r="AH2352" s="171"/>
      <c r="AI2352" s="171"/>
      <c r="AJ2352" s="134">
        <f t="shared" si="517"/>
        <v>2245</v>
      </c>
      <c r="AK2352" s="35" t="s">
        <v>153</v>
      </c>
      <c r="AL2352" s="134" t="str">
        <f t="shared" si="518"/>
        <v>2245.</v>
      </c>
      <c r="AM2352" s="140"/>
      <c r="AN2352" s="35"/>
      <c r="AO2352" s="193"/>
    </row>
    <row r="2353" spans="1:16381" ht="23.25" hidden="1" customHeight="1" x14ac:dyDescent="0.25">
      <c r="A2353" s="68" t="s">
        <v>5429</v>
      </c>
      <c r="B2353" s="25">
        <v>4194</v>
      </c>
      <c r="C2353" s="36" t="s">
        <v>2293</v>
      </c>
      <c r="D2353" s="25">
        <v>1987</v>
      </c>
      <c r="E2353" s="108" t="s">
        <v>2932</v>
      </c>
      <c r="F2353" s="68" t="s">
        <v>2934</v>
      </c>
      <c r="G2353" s="25">
        <v>9</v>
      </c>
      <c r="H2353" s="25">
        <v>1</v>
      </c>
      <c r="I2353" s="137">
        <v>3213.9</v>
      </c>
      <c r="J2353" s="137">
        <v>3188.1</v>
      </c>
      <c r="K2353" s="137">
        <v>3188.1</v>
      </c>
      <c r="L2353" s="30">
        <v>168</v>
      </c>
      <c r="M2353" s="170">
        <f t="shared" ref="M2353:M2354" si="523">R2353+T2353+V2353+X2353+Z2353+AB2353+AE2353+AF2353</f>
        <v>2497352.64</v>
      </c>
      <c r="N2353" s="137"/>
      <c r="O2353" s="135"/>
      <c r="P2353" s="137"/>
      <c r="Q2353" s="137">
        <f t="shared" ref="Q2353:Q2354" si="524">M2353</f>
        <v>2497352.64</v>
      </c>
      <c r="R2353" s="137"/>
      <c r="S2353" s="30">
        <v>1</v>
      </c>
      <c r="T2353" s="137">
        <v>2360672.64</v>
      </c>
      <c r="U2353" s="137"/>
      <c r="V2353" s="137"/>
      <c r="W2353" s="137"/>
      <c r="X2353" s="137"/>
      <c r="Y2353" s="137"/>
      <c r="Z2353" s="137"/>
      <c r="AA2353" s="137"/>
      <c r="AB2353" s="137"/>
      <c r="AC2353" s="336"/>
      <c r="AD2353" s="336"/>
      <c r="AE2353" s="137"/>
      <c r="AF2353" s="137">
        <v>136680</v>
      </c>
      <c r="AG2353" s="337">
        <v>2025</v>
      </c>
      <c r="AH2353" s="171"/>
      <c r="AI2353" s="171"/>
      <c r="AJ2353" s="134">
        <f t="shared" si="517"/>
        <v>2246</v>
      </c>
      <c r="AK2353" s="35" t="s">
        <v>153</v>
      </c>
      <c r="AL2353" s="134" t="str">
        <f t="shared" si="518"/>
        <v>2246.</v>
      </c>
      <c r="AM2353" s="140"/>
      <c r="AO2353" s="193"/>
    </row>
    <row r="2354" spans="1:16381" ht="22.5" hidden="1" customHeight="1" x14ac:dyDescent="0.25">
      <c r="A2354" s="68" t="s">
        <v>5430</v>
      </c>
      <c r="B2354" s="25">
        <v>4476</v>
      </c>
      <c r="C2354" s="333" t="s">
        <v>2300</v>
      </c>
      <c r="D2354" s="25">
        <v>1989</v>
      </c>
      <c r="E2354" s="108" t="s">
        <v>2932</v>
      </c>
      <c r="F2354" s="68" t="s">
        <v>2933</v>
      </c>
      <c r="G2354" s="25">
        <v>5</v>
      </c>
      <c r="H2354" s="25">
        <v>6</v>
      </c>
      <c r="I2354" s="170">
        <v>6763.7</v>
      </c>
      <c r="J2354" s="137">
        <v>6488.2</v>
      </c>
      <c r="K2354" s="170">
        <v>6488.2</v>
      </c>
      <c r="L2354" s="287">
        <v>321</v>
      </c>
      <c r="M2354" s="170">
        <f t="shared" si="523"/>
        <v>1016400</v>
      </c>
      <c r="N2354" s="137"/>
      <c r="O2354" s="135"/>
      <c r="P2354" s="137"/>
      <c r="Q2354" s="137">
        <f t="shared" si="524"/>
        <v>1016400</v>
      </c>
      <c r="R2354" s="137">
        <v>1016400</v>
      </c>
      <c r="S2354" s="30"/>
      <c r="T2354" s="137"/>
      <c r="U2354" s="137"/>
      <c r="V2354" s="137"/>
      <c r="W2354" s="137"/>
      <c r="X2354" s="137"/>
      <c r="Y2354" s="137"/>
      <c r="Z2354" s="137"/>
      <c r="AA2354" s="137"/>
      <c r="AB2354" s="137"/>
      <c r="AC2354" s="137"/>
      <c r="AD2354" s="137"/>
      <c r="AE2354" s="137"/>
      <c r="AF2354" s="137"/>
      <c r="AG2354" s="337">
        <v>2025</v>
      </c>
      <c r="AH2354" s="171" t="s">
        <v>3051</v>
      </c>
      <c r="AI2354" s="171"/>
      <c r="AJ2354" s="134">
        <f t="shared" si="517"/>
        <v>2247</v>
      </c>
      <c r="AK2354" s="35" t="s">
        <v>153</v>
      </c>
      <c r="AL2354" s="134" t="str">
        <f t="shared" si="518"/>
        <v>2247.</v>
      </c>
      <c r="AM2354" s="140"/>
      <c r="AN2354" s="35"/>
      <c r="AO2354" s="193"/>
    </row>
    <row r="2355" spans="1:16381" ht="22.5" hidden="1" customHeight="1" x14ac:dyDescent="0.25">
      <c r="A2355" s="68" t="s">
        <v>5431</v>
      </c>
      <c r="B2355" s="25">
        <v>4207</v>
      </c>
      <c r="C2355" s="36" t="s">
        <v>2311</v>
      </c>
      <c r="D2355" s="25">
        <v>1993</v>
      </c>
      <c r="E2355" s="108" t="s">
        <v>2932</v>
      </c>
      <c r="F2355" s="68" t="s">
        <v>2936</v>
      </c>
      <c r="G2355" s="25">
        <v>5</v>
      </c>
      <c r="H2355" s="25">
        <v>9</v>
      </c>
      <c r="I2355" s="173">
        <v>5909.4</v>
      </c>
      <c r="J2355" s="137">
        <v>5909.4</v>
      </c>
      <c r="K2355" s="173">
        <v>5909.4</v>
      </c>
      <c r="L2355" s="117">
        <v>318</v>
      </c>
      <c r="M2355" s="173">
        <f>R2355+T2355+V2355+X2355+Z2355+AB2355+AE2355+AF2355</f>
        <v>3847440</v>
      </c>
      <c r="N2355" s="137"/>
      <c r="O2355" s="135"/>
      <c r="P2355" s="137"/>
      <c r="Q2355" s="137">
        <f>M2355</f>
        <v>3847440</v>
      </c>
      <c r="R2355" s="137">
        <v>3847440</v>
      </c>
      <c r="S2355" s="30"/>
      <c r="T2355" s="137"/>
      <c r="U2355" s="137"/>
      <c r="V2355" s="137"/>
      <c r="W2355" s="137"/>
      <c r="X2355" s="137"/>
      <c r="Y2355" s="137"/>
      <c r="Z2355" s="137"/>
      <c r="AA2355" s="137"/>
      <c r="AB2355" s="137"/>
      <c r="AC2355" s="137"/>
      <c r="AD2355" s="137"/>
      <c r="AE2355" s="137"/>
      <c r="AF2355" s="137"/>
      <c r="AG2355" s="337">
        <v>2025</v>
      </c>
      <c r="AH2355" s="128" t="s">
        <v>3052</v>
      </c>
      <c r="AI2355" s="128"/>
      <c r="AJ2355" s="134">
        <f t="shared" si="517"/>
        <v>2248</v>
      </c>
      <c r="AK2355" s="35" t="s">
        <v>153</v>
      </c>
      <c r="AL2355" s="134" t="str">
        <f t="shared" si="518"/>
        <v>2248.</v>
      </c>
      <c r="AM2355" s="140"/>
      <c r="AN2355" s="35"/>
      <c r="AO2355" s="193"/>
    </row>
    <row r="2356" spans="1:16381" ht="22.5" hidden="1" customHeight="1" x14ac:dyDescent="0.25">
      <c r="A2356" s="68" t="s">
        <v>5432</v>
      </c>
      <c r="B2356" s="25">
        <v>5191</v>
      </c>
      <c r="C2356" s="36" t="s">
        <v>2312</v>
      </c>
      <c r="D2356" s="25">
        <v>1994</v>
      </c>
      <c r="E2356" s="108" t="s">
        <v>2932</v>
      </c>
      <c r="F2356" s="68" t="s">
        <v>2933</v>
      </c>
      <c r="G2356" s="25">
        <v>9</v>
      </c>
      <c r="H2356" s="25">
        <v>2</v>
      </c>
      <c r="I2356" s="137">
        <v>3429.9</v>
      </c>
      <c r="J2356" s="137">
        <v>3445.7</v>
      </c>
      <c r="K2356" s="137">
        <v>3429.9</v>
      </c>
      <c r="L2356" s="30">
        <v>144</v>
      </c>
      <c r="M2356" s="170">
        <f t="shared" ref="M2356:M2365" si="525">R2356+T2356+V2356+X2356+Z2356+AB2356+AE2356+AF2356</f>
        <v>6184468.9199999999</v>
      </c>
      <c r="N2356" s="137"/>
      <c r="O2356" s="135"/>
      <c r="P2356" s="137"/>
      <c r="Q2356" s="137">
        <f t="shared" ref="Q2356:Q2365" si="526">M2356</f>
        <v>6184468.9199999999</v>
      </c>
      <c r="R2356" s="137">
        <v>1118040</v>
      </c>
      <c r="S2356" s="30">
        <v>2</v>
      </c>
      <c r="T2356" s="137">
        <v>4289274.07</v>
      </c>
      <c r="U2356" s="137"/>
      <c r="V2356" s="137"/>
      <c r="W2356" s="137"/>
      <c r="X2356" s="137"/>
      <c r="Y2356" s="137"/>
      <c r="Z2356" s="137"/>
      <c r="AA2356" s="137"/>
      <c r="AB2356" s="137"/>
      <c r="AC2356" s="336"/>
      <c r="AD2356" s="336"/>
      <c r="AE2356" s="137"/>
      <c r="AF2356" s="137">
        <f>503794.85+273360</f>
        <v>777154.85</v>
      </c>
      <c r="AG2356" s="337">
        <v>2025</v>
      </c>
      <c r="AH2356" s="171" t="s">
        <v>3051</v>
      </c>
      <c r="AI2356" s="171"/>
      <c r="AJ2356" s="134">
        <f t="shared" si="517"/>
        <v>2249</v>
      </c>
      <c r="AK2356" s="35" t="s">
        <v>153</v>
      </c>
      <c r="AL2356" s="134" t="str">
        <f t="shared" si="518"/>
        <v>2249.</v>
      </c>
      <c r="AM2356" s="140"/>
      <c r="AN2356" s="35"/>
      <c r="AO2356" s="193"/>
    </row>
    <row r="2357" spans="1:16381" ht="22.5" hidden="1" customHeight="1" x14ac:dyDescent="0.25">
      <c r="A2357" s="68" t="s">
        <v>5433</v>
      </c>
      <c r="B2357" s="25">
        <v>4219</v>
      </c>
      <c r="C2357" s="333" t="s">
        <v>2314</v>
      </c>
      <c r="D2357" s="25">
        <v>1995</v>
      </c>
      <c r="E2357" s="108" t="s">
        <v>2932</v>
      </c>
      <c r="F2357" s="68" t="s">
        <v>2934</v>
      </c>
      <c r="G2357" s="25">
        <v>7</v>
      </c>
      <c r="H2357" s="25">
        <v>2</v>
      </c>
      <c r="I2357" s="170">
        <v>3041.3</v>
      </c>
      <c r="J2357" s="137">
        <v>3041.3</v>
      </c>
      <c r="K2357" s="170">
        <v>3041.3</v>
      </c>
      <c r="L2357" s="287">
        <v>99</v>
      </c>
      <c r="M2357" s="170">
        <f t="shared" si="525"/>
        <v>2490008.9</v>
      </c>
      <c r="N2357" s="137"/>
      <c r="O2357" s="135"/>
      <c r="P2357" s="137"/>
      <c r="Q2357" s="137">
        <f t="shared" si="526"/>
        <v>2490008.9</v>
      </c>
      <c r="R2357" s="137"/>
      <c r="S2357" s="30">
        <v>1</v>
      </c>
      <c r="T2357" s="137">
        <v>2353328.9</v>
      </c>
      <c r="U2357" s="137"/>
      <c r="V2357" s="137"/>
      <c r="W2357" s="137"/>
      <c r="X2357" s="137"/>
      <c r="Y2357" s="137"/>
      <c r="Z2357" s="137"/>
      <c r="AA2357" s="137"/>
      <c r="AB2357" s="137"/>
      <c r="AC2357" s="137"/>
      <c r="AD2357" s="137"/>
      <c r="AE2357" s="137"/>
      <c r="AF2357" s="137">
        <v>136680</v>
      </c>
      <c r="AG2357" s="337">
        <v>2025</v>
      </c>
      <c r="AH2357" s="171"/>
      <c r="AI2357" s="171"/>
      <c r="AJ2357" s="134">
        <f t="shared" si="517"/>
        <v>2250</v>
      </c>
      <c r="AK2357" s="35" t="s">
        <v>153</v>
      </c>
      <c r="AL2357" s="134" t="str">
        <f t="shared" si="518"/>
        <v>2250.</v>
      </c>
      <c r="AM2357" s="140"/>
      <c r="AN2357" s="35"/>
      <c r="AO2357" s="193"/>
    </row>
    <row r="2358" spans="1:16381" ht="22.5" hidden="1" customHeight="1" x14ac:dyDescent="0.25">
      <c r="A2358" s="68" t="s">
        <v>5434</v>
      </c>
      <c r="B2358" s="25">
        <v>5111</v>
      </c>
      <c r="C2358" s="205" t="s">
        <v>2319</v>
      </c>
      <c r="D2358" s="25">
        <v>1975</v>
      </c>
      <c r="E2358" s="108" t="s">
        <v>2932</v>
      </c>
      <c r="F2358" s="68" t="s">
        <v>2934</v>
      </c>
      <c r="G2358" s="25">
        <v>4</v>
      </c>
      <c r="H2358" s="25">
        <v>4</v>
      </c>
      <c r="I2358" s="137">
        <v>2476</v>
      </c>
      <c r="J2358" s="137">
        <v>2403.1999999999998</v>
      </c>
      <c r="K2358" s="137">
        <v>2403.1999999999998</v>
      </c>
      <c r="L2358" s="30">
        <v>95</v>
      </c>
      <c r="M2358" s="170">
        <f t="shared" si="525"/>
        <v>1114794.68</v>
      </c>
      <c r="N2358" s="137"/>
      <c r="O2358" s="135"/>
      <c r="P2358" s="137"/>
      <c r="Q2358" s="137">
        <f t="shared" si="526"/>
        <v>1114794.68</v>
      </c>
      <c r="R2358" s="137">
        <v>900900</v>
      </c>
      <c r="S2358" s="30"/>
      <c r="T2358" s="137"/>
      <c r="U2358" s="137"/>
      <c r="V2358" s="137"/>
      <c r="W2358" s="137"/>
      <c r="X2358" s="137"/>
      <c r="Y2358" s="137"/>
      <c r="Z2358" s="137"/>
      <c r="AA2358" s="137"/>
      <c r="AB2358" s="137"/>
      <c r="AC2358" s="137"/>
      <c r="AD2358" s="137"/>
      <c r="AE2358" s="137"/>
      <c r="AF2358" s="137">
        <v>213894.68</v>
      </c>
      <c r="AG2358" s="337">
        <v>2025</v>
      </c>
      <c r="AH2358" s="218" t="s">
        <v>3051</v>
      </c>
      <c r="AI2358" s="171"/>
      <c r="AJ2358" s="134">
        <f t="shared" si="517"/>
        <v>2251</v>
      </c>
      <c r="AK2358" s="35" t="s">
        <v>153</v>
      </c>
      <c r="AL2358" s="134" t="str">
        <f t="shared" si="518"/>
        <v>2251.</v>
      </c>
      <c r="AM2358" s="140"/>
      <c r="AN2358" s="35"/>
      <c r="AO2358" s="193"/>
    </row>
    <row r="2359" spans="1:16381" ht="22.5" hidden="1" customHeight="1" x14ac:dyDescent="0.25">
      <c r="A2359" s="68" t="s">
        <v>5435</v>
      </c>
      <c r="B2359" s="25">
        <v>4629</v>
      </c>
      <c r="C2359" s="205" t="s">
        <v>2334</v>
      </c>
      <c r="D2359" s="25">
        <v>1846</v>
      </c>
      <c r="E2359" s="108" t="s">
        <v>2932</v>
      </c>
      <c r="F2359" s="68" t="s">
        <v>2935</v>
      </c>
      <c r="G2359" s="25">
        <v>2</v>
      </c>
      <c r="H2359" s="25">
        <v>1</v>
      </c>
      <c r="I2359" s="137">
        <v>467.8</v>
      </c>
      <c r="J2359" s="137">
        <v>432.7</v>
      </c>
      <c r="K2359" s="137">
        <v>268.2</v>
      </c>
      <c r="L2359" s="30">
        <v>23</v>
      </c>
      <c r="M2359" s="170">
        <f t="shared" si="525"/>
        <v>222369.94000000003</v>
      </c>
      <c r="N2359" s="137"/>
      <c r="O2359" s="135"/>
      <c r="P2359" s="137"/>
      <c r="Q2359" s="137">
        <f t="shared" si="526"/>
        <v>222369.94000000003</v>
      </c>
      <c r="R2359" s="137">
        <v>175652.40000000002</v>
      </c>
      <c r="S2359" s="30"/>
      <c r="T2359" s="137"/>
      <c r="U2359" s="137"/>
      <c r="V2359" s="137"/>
      <c r="W2359" s="137"/>
      <c r="X2359" s="137"/>
      <c r="Y2359" s="137"/>
      <c r="Z2359" s="137"/>
      <c r="AA2359" s="137"/>
      <c r="AB2359" s="137"/>
      <c r="AC2359" s="137"/>
      <c r="AD2359" s="137"/>
      <c r="AE2359" s="137"/>
      <c r="AF2359" s="137">
        <v>46717.54</v>
      </c>
      <c r="AG2359" s="337">
        <v>2025</v>
      </c>
      <c r="AH2359" s="218" t="s">
        <v>3051</v>
      </c>
      <c r="AI2359" s="171"/>
      <c r="AJ2359" s="134">
        <f t="shared" si="517"/>
        <v>2252</v>
      </c>
      <c r="AK2359" s="35" t="s">
        <v>153</v>
      </c>
      <c r="AL2359" s="134" t="str">
        <f t="shared" si="518"/>
        <v>2252.</v>
      </c>
      <c r="AM2359" s="140"/>
      <c r="AN2359" s="35"/>
      <c r="AO2359" s="193"/>
    </row>
    <row r="2360" spans="1:16381" ht="22.5" hidden="1" customHeight="1" x14ac:dyDescent="0.25">
      <c r="A2360" s="68" t="s">
        <v>5436</v>
      </c>
      <c r="B2360" s="25">
        <v>4335</v>
      </c>
      <c r="C2360" s="169" t="s">
        <v>2353</v>
      </c>
      <c r="D2360" s="25">
        <v>1954</v>
      </c>
      <c r="E2360" s="108" t="s">
        <v>2932</v>
      </c>
      <c r="F2360" s="68" t="s">
        <v>2934</v>
      </c>
      <c r="G2360" s="25">
        <v>2</v>
      </c>
      <c r="H2360" s="25">
        <v>1</v>
      </c>
      <c r="I2360" s="170">
        <v>544.1</v>
      </c>
      <c r="J2360" s="170">
        <v>507</v>
      </c>
      <c r="K2360" s="170">
        <v>507</v>
      </c>
      <c r="L2360" s="287">
        <v>25</v>
      </c>
      <c r="M2360" s="170">
        <f t="shared" si="525"/>
        <v>215790.16</v>
      </c>
      <c r="N2360" s="137"/>
      <c r="O2360" s="135"/>
      <c r="P2360" s="137"/>
      <c r="Q2360" s="137">
        <f t="shared" si="526"/>
        <v>215790.16</v>
      </c>
      <c r="R2360" s="137">
        <v>166320</v>
      </c>
      <c r="S2360" s="30"/>
      <c r="T2360" s="137"/>
      <c r="U2360" s="137"/>
      <c r="V2360" s="137"/>
      <c r="W2360" s="137"/>
      <c r="X2360" s="137"/>
      <c r="Y2360" s="137"/>
      <c r="Z2360" s="137"/>
      <c r="AA2360" s="137"/>
      <c r="AB2360" s="137"/>
      <c r="AC2360" s="137"/>
      <c r="AD2360" s="137"/>
      <c r="AE2360" s="137"/>
      <c r="AF2360" s="137">
        <v>49470.16</v>
      </c>
      <c r="AG2360" s="337">
        <v>2025</v>
      </c>
      <c r="AH2360" s="171" t="s">
        <v>3051</v>
      </c>
      <c r="AI2360" s="171"/>
      <c r="AJ2360" s="134">
        <f t="shared" si="517"/>
        <v>2253</v>
      </c>
      <c r="AK2360" s="35" t="s">
        <v>153</v>
      </c>
      <c r="AL2360" s="134" t="str">
        <f t="shared" si="518"/>
        <v>2253.</v>
      </c>
      <c r="AM2360" s="140"/>
      <c r="AN2360" s="35"/>
      <c r="AO2360" s="193"/>
    </row>
    <row r="2361" spans="1:16381" ht="22.5" hidden="1" customHeight="1" x14ac:dyDescent="0.25">
      <c r="A2361" s="68" t="s">
        <v>5437</v>
      </c>
      <c r="B2361" s="117">
        <v>5400</v>
      </c>
      <c r="C2361" s="36" t="s">
        <v>2363</v>
      </c>
      <c r="D2361" s="25">
        <v>1957</v>
      </c>
      <c r="E2361" s="108" t="s">
        <v>2932</v>
      </c>
      <c r="F2361" s="68" t="s">
        <v>2934</v>
      </c>
      <c r="G2361" s="25">
        <v>2</v>
      </c>
      <c r="H2361" s="25">
        <v>2</v>
      </c>
      <c r="I2361" s="137">
        <v>386.9</v>
      </c>
      <c r="J2361" s="137">
        <v>386.9</v>
      </c>
      <c r="K2361" s="137">
        <v>386.9</v>
      </c>
      <c r="L2361" s="30">
        <v>22</v>
      </c>
      <c r="M2361" s="170">
        <f t="shared" si="525"/>
        <v>1140487.23</v>
      </c>
      <c r="N2361" s="137"/>
      <c r="O2361" s="135"/>
      <c r="P2361" s="137"/>
      <c r="Q2361" s="137">
        <f t="shared" si="526"/>
        <v>1140487.23</v>
      </c>
      <c r="R2361" s="137">
        <v>993300</v>
      </c>
      <c r="S2361" s="30"/>
      <c r="T2361" s="137"/>
      <c r="U2361" s="137"/>
      <c r="V2361" s="137"/>
      <c r="W2361" s="137"/>
      <c r="X2361" s="137"/>
      <c r="Y2361" s="137"/>
      <c r="Z2361" s="137"/>
      <c r="AA2361" s="137"/>
      <c r="AB2361" s="137"/>
      <c r="AC2361" s="137"/>
      <c r="AD2361" s="137"/>
      <c r="AE2361" s="137"/>
      <c r="AF2361" s="137">
        <v>147187.23000000001</v>
      </c>
      <c r="AG2361" s="337">
        <v>2025</v>
      </c>
      <c r="AH2361" s="171" t="s">
        <v>3051</v>
      </c>
      <c r="AI2361" s="171"/>
      <c r="AJ2361" s="134">
        <f t="shared" si="517"/>
        <v>2254</v>
      </c>
      <c r="AK2361" s="35" t="s">
        <v>153</v>
      </c>
      <c r="AL2361" s="134" t="str">
        <f t="shared" si="518"/>
        <v>2254.</v>
      </c>
      <c r="AM2361" s="140"/>
      <c r="AN2361" s="35"/>
      <c r="AO2361" s="193"/>
    </row>
    <row r="2362" spans="1:16381" ht="22.5" hidden="1" customHeight="1" x14ac:dyDescent="0.25">
      <c r="A2362" s="68" t="s">
        <v>5438</v>
      </c>
      <c r="B2362" s="25">
        <v>4426</v>
      </c>
      <c r="C2362" s="169" t="s">
        <v>2368</v>
      </c>
      <c r="D2362" s="25">
        <v>1958</v>
      </c>
      <c r="E2362" s="108" t="s">
        <v>2932</v>
      </c>
      <c r="F2362" s="68" t="s">
        <v>2934</v>
      </c>
      <c r="G2362" s="25">
        <v>4</v>
      </c>
      <c r="H2362" s="25">
        <v>2</v>
      </c>
      <c r="I2362" s="170">
        <v>2075.6</v>
      </c>
      <c r="J2362" s="137">
        <v>1690.1</v>
      </c>
      <c r="K2362" s="170">
        <v>1690.1</v>
      </c>
      <c r="L2362" s="287">
        <v>59</v>
      </c>
      <c r="M2362" s="170">
        <f t="shared" si="525"/>
        <v>887031.23</v>
      </c>
      <c r="N2362" s="137"/>
      <c r="O2362" s="135"/>
      <c r="P2362" s="137"/>
      <c r="Q2362" s="137">
        <f t="shared" si="526"/>
        <v>887031.23</v>
      </c>
      <c r="R2362" s="137">
        <v>734580</v>
      </c>
      <c r="S2362" s="30"/>
      <c r="T2362" s="137"/>
      <c r="U2362" s="137"/>
      <c r="V2362" s="137"/>
      <c r="W2362" s="137"/>
      <c r="X2362" s="137"/>
      <c r="Y2362" s="137"/>
      <c r="Z2362" s="137"/>
      <c r="AA2362" s="137"/>
      <c r="AB2362" s="137"/>
      <c r="AC2362" s="137"/>
      <c r="AD2362" s="137"/>
      <c r="AE2362" s="137"/>
      <c r="AF2362" s="137">
        <v>152451.23000000001</v>
      </c>
      <c r="AG2362" s="337">
        <v>2025</v>
      </c>
      <c r="AH2362" s="171" t="s">
        <v>3051</v>
      </c>
      <c r="AI2362" s="171"/>
      <c r="AJ2362" s="134">
        <f t="shared" si="517"/>
        <v>2255</v>
      </c>
      <c r="AK2362" s="35" t="s">
        <v>153</v>
      </c>
      <c r="AL2362" s="134" t="str">
        <f t="shared" si="518"/>
        <v>2255.</v>
      </c>
      <c r="AM2362" s="140"/>
      <c r="AN2362" s="35"/>
      <c r="AO2362" s="193"/>
    </row>
    <row r="2363" spans="1:16381" ht="22.5" hidden="1" customHeight="1" x14ac:dyDescent="0.25">
      <c r="A2363" s="68" t="s">
        <v>5439</v>
      </c>
      <c r="B2363" s="25">
        <v>4647</v>
      </c>
      <c r="C2363" s="333" t="s">
        <v>2389</v>
      </c>
      <c r="D2363" s="25">
        <v>1964</v>
      </c>
      <c r="E2363" s="108" t="s">
        <v>2932</v>
      </c>
      <c r="F2363" s="68" t="s">
        <v>2934</v>
      </c>
      <c r="G2363" s="25">
        <v>4</v>
      </c>
      <c r="H2363" s="25">
        <v>2</v>
      </c>
      <c r="I2363" s="170">
        <v>1327.4</v>
      </c>
      <c r="J2363" s="137">
        <v>1285.5</v>
      </c>
      <c r="K2363" s="170">
        <v>1213.8</v>
      </c>
      <c r="L2363" s="287">
        <v>55</v>
      </c>
      <c r="M2363" s="170">
        <f t="shared" si="525"/>
        <v>1399711.58</v>
      </c>
      <c r="N2363" s="137"/>
      <c r="O2363" s="135"/>
      <c r="P2363" s="137"/>
      <c r="Q2363" s="137">
        <f t="shared" si="526"/>
        <v>1399711.58</v>
      </c>
      <c r="R2363" s="137">
        <v>1284360</v>
      </c>
      <c r="S2363" s="30"/>
      <c r="T2363" s="137"/>
      <c r="U2363" s="137"/>
      <c r="V2363" s="137"/>
      <c r="W2363" s="137"/>
      <c r="X2363" s="137"/>
      <c r="Y2363" s="137"/>
      <c r="Z2363" s="137"/>
      <c r="AA2363" s="137"/>
      <c r="AB2363" s="137"/>
      <c r="AC2363" s="137"/>
      <c r="AD2363" s="137"/>
      <c r="AE2363" s="137"/>
      <c r="AF2363" s="137">
        <v>115351.58</v>
      </c>
      <c r="AG2363" s="337">
        <v>2025</v>
      </c>
      <c r="AH2363" s="171" t="s">
        <v>3051</v>
      </c>
      <c r="AI2363" s="171"/>
      <c r="AJ2363" s="134">
        <f t="shared" si="517"/>
        <v>2256</v>
      </c>
      <c r="AK2363" s="35" t="s">
        <v>153</v>
      </c>
      <c r="AL2363" s="134" t="str">
        <f t="shared" si="518"/>
        <v>2256.</v>
      </c>
      <c r="AM2363" s="140"/>
      <c r="AN2363" s="35"/>
      <c r="AO2363" s="193"/>
    </row>
    <row r="2364" spans="1:16381" ht="22.5" hidden="1" customHeight="1" x14ac:dyDescent="0.25">
      <c r="A2364" s="68" t="s">
        <v>5440</v>
      </c>
      <c r="B2364" s="117">
        <v>4700</v>
      </c>
      <c r="C2364" s="36" t="s">
        <v>2441</v>
      </c>
      <c r="D2364" s="25">
        <v>1978</v>
      </c>
      <c r="E2364" s="108" t="s">
        <v>2932</v>
      </c>
      <c r="F2364" s="68" t="s">
        <v>2934</v>
      </c>
      <c r="G2364" s="25">
        <v>9</v>
      </c>
      <c r="H2364" s="25">
        <v>2</v>
      </c>
      <c r="I2364" s="137">
        <v>4625.5</v>
      </c>
      <c r="J2364" s="137">
        <v>4625.5</v>
      </c>
      <c r="K2364" s="137">
        <v>3019.8</v>
      </c>
      <c r="L2364" s="30">
        <v>241</v>
      </c>
      <c r="M2364" s="170">
        <f t="shared" si="525"/>
        <v>4994705.28</v>
      </c>
      <c r="N2364" s="137"/>
      <c r="O2364" s="135"/>
      <c r="P2364" s="137"/>
      <c r="Q2364" s="137">
        <f t="shared" si="526"/>
        <v>4994705.28</v>
      </c>
      <c r="R2364" s="137"/>
      <c r="S2364" s="30">
        <v>2</v>
      </c>
      <c r="T2364" s="137">
        <v>4721345.28</v>
      </c>
      <c r="U2364" s="137"/>
      <c r="V2364" s="137"/>
      <c r="W2364" s="137"/>
      <c r="X2364" s="137"/>
      <c r="Y2364" s="137"/>
      <c r="Z2364" s="137"/>
      <c r="AA2364" s="137"/>
      <c r="AB2364" s="137"/>
      <c r="AC2364" s="336"/>
      <c r="AD2364" s="336"/>
      <c r="AE2364" s="137"/>
      <c r="AF2364" s="137">
        <v>273360</v>
      </c>
      <c r="AG2364" s="337">
        <v>2025</v>
      </c>
      <c r="AH2364" s="171"/>
      <c r="AI2364" s="171"/>
      <c r="AJ2364" s="134">
        <f t="shared" si="517"/>
        <v>2257</v>
      </c>
      <c r="AK2364" s="35" t="s">
        <v>153</v>
      </c>
      <c r="AL2364" s="134" t="str">
        <f t="shared" si="518"/>
        <v>2257.</v>
      </c>
      <c r="AM2364" s="140"/>
      <c r="AN2364" s="35"/>
      <c r="AO2364" s="193"/>
    </row>
    <row r="2365" spans="1:16381" ht="22.5" hidden="1" customHeight="1" x14ac:dyDescent="0.25">
      <c r="A2365" s="68" t="s">
        <v>5441</v>
      </c>
      <c r="B2365" s="117">
        <v>4702</v>
      </c>
      <c r="C2365" s="36" t="s">
        <v>2448</v>
      </c>
      <c r="D2365" s="25">
        <v>1980</v>
      </c>
      <c r="E2365" s="108" t="s">
        <v>2932</v>
      </c>
      <c r="F2365" s="68" t="s">
        <v>2934</v>
      </c>
      <c r="G2365" s="25">
        <v>9</v>
      </c>
      <c r="H2365" s="25">
        <v>2</v>
      </c>
      <c r="I2365" s="137">
        <v>4675</v>
      </c>
      <c r="J2365" s="137">
        <v>4675</v>
      </c>
      <c r="K2365" s="137">
        <v>3110.8</v>
      </c>
      <c r="L2365" s="30">
        <v>178</v>
      </c>
      <c r="M2365" s="170">
        <f t="shared" si="525"/>
        <v>4386450.34</v>
      </c>
      <c r="N2365" s="137"/>
      <c r="O2365" s="135"/>
      <c r="P2365" s="137"/>
      <c r="Q2365" s="137">
        <f t="shared" si="526"/>
        <v>4386450.34</v>
      </c>
      <c r="R2365" s="137"/>
      <c r="S2365" s="30">
        <v>2</v>
      </c>
      <c r="T2365" s="137">
        <v>4113090.34</v>
      </c>
      <c r="U2365" s="137"/>
      <c r="V2365" s="137"/>
      <c r="W2365" s="137"/>
      <c r="X2365" s="137"/>
      <c r="Y2365" s="137"/>
      <c r="Z2365" s="137"/>
      <c r="AA2365" s="137"/>
      <c r="AB2365" s="137"/>
      <c r="AC2365" s="336"/>
      <c r="AD2365" s="336"/>
      <c r="AE2365" s="137"/>
      <c r="AF2365" s="137">
        <v>273360</v>
      </c>
      <c r="AG2365" s="337">
        <v>2025</v>
      </c>
      <c r="AH2365" s="171"/>
      <c r="AI2365" s="171"/>
      <c r="AJ2365" s="134">
        <f t="shared" si="517"/>
        <v>2258</v>
      </c>
      <c r="AK2365" s="35" t="s">
        <v>153</v>
      </c>
      <c r="AL2365" s="134" t="str">
        <f t="shared" si="518"/>
        <v>2258.</v>
      </c>
      <c r="AM2365" s="140"/>
      <c r="AN2365" s="35"/>
      <c r="AO2365" s="193"/>
    </row>
    <row r="2366" spans="1:16381" ht="22.5" hidden="1" customHeight="1" x14ac:dyDescent="0.25">
      <c r="A2366" s="68" t="s">
        <v>5442</v>
      </c>
      <c r="B2366" s="25">
        <v>4231</v>
      </c>
      <c r="C2366" s="333" t="s">
        <v>2036</v>
      </c>
      <c r="D2366" s="25">
        <v>1997</v>
      </c>
      <c r="E2366" s="108" t="s">
        <v>2932</v>
      </c>
      <c r="F2366" s="68" t="s">
        <v>2933</v>
      </c>
      <c r="G2366" s="25">
        <v>9</v>
      </c>
      <c r="H2366" s="25">
        <v>9</v>
      </c>
      <c r="I2366" s="170">
        <v>20223.900000000001</v>
      </c>
      <c r="J2366" s="170">
        <v>17974.8</v>
      </c>
      <c r="K2366" s="170">
        <v>10164</v>
      </c>
      <c r="L2366" s="287">
        <v>750</v>
      </c>
      <c r="M2366" s="170">
        <f>R2366+T2366+V2366+X2366+Z2366+AB2366+AE2366+AF2366</f>
        <v>22116114.420000002</v>
      </c>
      <c r="N2366" s="137"/>
      <c r="O2366" s="135"/>
      <c r="P2366" s="137"/>
      <c r="Q2366" s="137">
        <f>M2366</f>
        <v>22116114.420000002</v>
      </c>
      <c r="R2366" s="137"/>
      <c r="S2366" s="30">
        <v>9</v>
      </c>
      <c r="T2366" s="137">
        <v>20885994.420000002</v>
      </c>
      <c r="U2366" s="137"/>
      <c r="V2366" s="137"/>
      <c r="W2366" s="137"/>
      <c r="X2366" s="137"/>
      <c r="Y2366" s="137"/>
      <c r="Z2366" s="137"/>
      <c r="AA2366" s="137"/>
      <c r="AB2366" s="137"/>
      <c r="AC2366" s="137"/>
      <c r="AD2366" s="137"/>
      <c r="AE2366" s="137"/>
      <c r="AF2366" s="137">
        <v>1230120</v>
      </c>
      <c r="AG2366" s="337">
        <v>2025</v>
      </c>
      <c r="AH2366" s="171"/>
      <c r="AI2366" s="171"/>
      <c r="AJ2366" s="134">
        <f t="shared" si="517"/>
        <v>2259</v>
      </c>
      <c r="AK2366" s="35" t="s">
        <v>153</v>
      </c>
      <c r="AL2366" s="134" t="str">
        <f t="shared" si="518"/>
        <v>2259.</v>
      </c>
      <c r="AM2366" s="140"/>
      <c r="AN2366" s="35"/>
      <c r="AO2366" s="193"/>
    </row>
    <row r="2367" spans="1:16381" ht="22.5" hidden="1" customHeight="1" x14ac:dyDescent="0.25">
      <c r="A2367" s="68" t="s">
        <v>5443</v>
      </c>
      <c r="B2367" s="68">
        <v>4257</v>
      </c>
      <c r="C2367" s="130" t="s">
        <v>3131</v>
      </c>
      <c r="D2367" s="68">
        <v>1969</v>
      </c>
      <c r="E2367" s="108" t="s">
        <v>2932</v>
      </c>
      <c r="F2367" s="68" t="s">
        <v>2933</v>
      </c>
      <c r="G2367" s="25">
        <v>5</v>
      </c>
      <c r="H2367" s="25">
        <v>4</v>
      </c>
      <c r="I2367" s="137">
        <v>4215.8999999999996</v>
      </c>
      <c r="J2367" s="137">
        <v>3883</v>
      </c>
      <c r="K2367" s="137">
        <v>3883</v>
      </c>
      <c r="L2367" s="30">
        <v>179</v>
      </c>
      <c r="M2367" s="173">
        <f>R2367+T2367+V2367+X2367+Z2367+AB2367+AE2367+AF2367</f>
        <v>904843</v>
      </c>
      <c r="N2367" s="137"/>
      <c r="O2367" s="135"/>
      <c r="P2367" s="137"/>
      <c r="Q2367" s="137">
        <f>M2367</f>
        <v>904843</v>
      </c>
      <c r="R2367" s="137"/>
      <c r="S2367" s="30"/>
      <c r="T2367" s="137"/>
      <c r="U2367" s="137">
        <v>900</v>
      </c>
      <c r="V2367" s="137">
        <v>904843</v>
      </c>
      <c r="W2367" s="137"/>
      <c r="X2367" s="137"/>
      <c r="Y2367" s="137"/>
      <c r="Z2367" s="137"/>
      <c r="AA2367" s="137"/>
      <c r="AB2367" s="137"/>
      <c r="AC2367" s="137"/>
      <c r="AD2367" s="137"/>
      <c r="AE2367" s="137"/>
      <c r="AF2367" s="184"/>
      <c r="AG2367" s="143" t="s">
        <v>3126</v>
      </c>
      <c r="AH2367" s="188"/>
      <c r="AI2367" s="188"/>
      <c r="AJ2367" s="134">
        <f t="shared" si="517"/>
        <v>2260</v>
      </c>
      <c r="AK2367" s="35" t="s">
        <v>153</v>
      </c>
      <c r="AL2367" s="134" t="str">
        <f t="shared" si="518"/>
        <v>2260.</v>
      </c>
      <c r="AM2367" s="140"/>
      <c r="AN2367" s="35"/>
      <c r="AO2367" s="193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  <c r="BA2367" s="14"/>
      <c r="BB2367" s="14"/>
      <c r="BC2367" s="14"/>
      <c r="BD2367" s="14"/>
      <c r="BE2367" s="14"/>
      <c r="BF2367" s="14"/>
      <c r="BG2367" s="14"/>
      <c r="BH2367" s="14"/>
      <c r="BI2367" s="14"/>
      <c r="BJ2367" s="14"/>
      <c r="BK2367" s="14"/>
      <c r="BL2367" s="14"/>
      <c r="BM2367" s="14"/>
      <c r="BN2367" s="14"/>
      <c r="BO2367" s="14"/>
      <c r="BP2367" s="14"/>
      <c r="BQ2367" s="14"/>
      <c r="BR2367" s="14"/>
      <c r="BS2367" s="14"/>
      <c r="BT2367" s="14"/>
      <c r="BU2367" s="14"/>
      <c r="BV2367" s="14"/>
      <c r="BW2367" s="14"/>
      <c r="BX2367" s="14"/>
      <c r="BY2367" s="14"/>
      <c r="BZ2367" s="14"/>
      <c r="CA2367" s="14"/>
      <c r="CB2367" s="14"/>
      <c r="CC2367" s="14"/>
      <c r="CD2367" s="14"/>
      <c r="CE2367" s="14"/>
      <c r="CF2367" s="14"/>
      <c r="CG2367" s="14"/>
      <c r="CH2367" s="14"/>
      <c r="CI2367" s="14"/>
      <c r="CJ2367" s="14"/>
      <c r="CK2367" s="14"/>
      <c r="CL2367" s="14"/>
      <c r="CM2367" s="14"/>
      <c r="CN2367" s="14"/>
      <c r="CO2367" s="14"/>
      <c r="CP2367" s="14"/>
      <c r="CQ2367" s="14"/>
      <c r="CR2367" s="14"/>
      <c r="CS2367" s="14"/>
      <c r="CT2367" s="14"/>
      <c r="CU2367" s="14"/>
      <c r="CV2367" s="14"/>
      <c r="CW2367" s="14"/>
      <c r="CX2367" s="14"/>
      <c r="CY2367" s="14"/>
      <c r="CZ2367" s="14"/>
      <c r="DA2367" s="14"/>
      <c r="DB2367" s="14"/>
      <c r="DC2367" s="14"/>
      <c r="DD2367" s="14"/>
      <c r="DE2367" s="14"/>
      <c r="DF2367" s="14"/>
      <c r="DG2367" s="14"/>
      <c r="DH2367" s="14"/>
      <c r="DI2367" s="14"/>
      <c r="DJ2367" s="14"/>
      <c r="DK2367" s="14"/>
      <c r="DL2367" s="14"/>
      <c r="DM2367" s="14"/>
      <c r="DN2367" s="14"/>
      <c r="DO2367" s="14"/>
      <c r="DP2367" s="14"/>
      <c r="DQ2367" s="14"/>
      <c r="DR2367" s="14"/>
      <c r="DS2367" s="14"/>
      <c r="DT2367" s="14"/>
      <c r="DU2367" s="14"/>
      <c r="DV2367" s="14"/>
      <c r="DW2367" s="14"/>
      <c r="DX2367" s="14"/>
      <c r="DY2367" s="14"/>
      <c r="DZ2367" s="14"/>
      <c r="EA2367" s="14"/>
      <c r="EB2367" s="14"/>
      <c r="EC2367" s="14"/>
      <c r="ED2367" s="14"/>
      <c r="EE2367" s="14"/>
      <c r="EF2367" s="14"/>
      <c r="EG2367" s="14"/>
      <c r="EH2367" s="14"/>
      <c r="EI2367" s="14"/>
      <c r="EJ2367" s="14"/>
      <c r="EK2367" s="14"/>
      <c r="EL2367" s="14"/>
      <c r="EM2367" s="14"/>
      <c r="EN2367" s="14"/>
      <c r="EO2367" s="14"/>
      <c r="EP2367" s="14"/>
      <c r="EQ2367" s="14"/>
      <c r="ER2367" s="14"/>
      <c r="ES2367" s="14"/>
      <c r="ET2367" s="14"/>
      <c r="EU2367" s="14"/>
      <c r="EV2367" s="14"/>
      <c r="EW2367" s="14"/>
      <c r="EX2367" s="14"/>
      <c r="EY2367" s="14"/>
      <c r="EZ2367" s="14"/>
      <c r="FA2367" s="14"/>
      <c r="FB2367" s="14"/>
      <c r="FC2367" s="14"/>
      <c r="FD2367" s="14"/>
      <c r="FE2367" s="14"/>
      <c r="FF2367" s="14"/>
      <c r="FG2367" s="14"/>
      <c r="FH2367" s="14"/>
      <c r="FI2367" s="14"/>
      <c r="FJ2367" s="14"/>
      <c r="FK2367" s="14"/>
      <c r="FL2367" s="14"/>
      <c r="FM2367" s="14"/>
      <c r="FN2367" s="14"/>
      <c r="FO2367" s="14"/>
      <c r="FP2367" s="14"/>
      <c r="FQ2367" s="14"/>
      <c r="FR2367" s="14"/>
      <c r="FS2367" s="14"/>
      <c r="FT2367" s="14"/>
      <c r="FU2367" s="14"/>
      <c r="FV2367" s="14"/>
      <c r="FW2367" s="14"/>
      <c r="FX2367" s="14"/>
      <c r="FY2367" s="14"/>
      <c r="FZ2367" s="14"/>
      <c r="GA2367" s="14"/>
      <c r="GB2367" s="14"/>
      <c r="GC2367" s="14"/>
      <c r="GD2367" s="14"/>
      <c r="GE2367" s="14"/>
      <c r="GF2367" s="14"/>
      <c r="GG2367" s="14"/>
      <c r="GH2367" s="14"/>
      <c r="GI2367" s="14"/>
      <c r="GJ2367" s="14"/>
      <c r="GK2367" s="14"/>
      <c r="GL2367" s="14"/>
      <c r="GM2367" s="14"/>
      <c r="GN2367" s="14"/>
      <c r="GO2367" s="14"/>
      <c r="GP2367" s="14"/>
      <c r="GQ2367" s="14"/>
      <c r="GR2367" s="14"/>
      <c r="GS2367" s="14"/>
      <c r="GT2367" s="14"/>
      <c r="GU2367" s="14"/>
      <c r="GV2367" s="14"/>
      <c r="GW2367" s="14"/>
      <c r="GX2367" s="14"/>
      <c r="GY2367" s="14"/>
      <c r="GZ2367" s="14"/>
      <c r="HA2367" s="14"/>
      <c r="HB2367" s="14"/>
      <c r="HC2367" s="14"/>
      <c r="HD2367" s="14"/>
      <c r="HE2367" s="14"/>
      <c r="HF2367" s="14"/>
      <c r="HG2367" s="14"/>
      <c r="HH2367" s="14"/>
      <c r="HI2367" s="14"/>
      <c r="HJ2367" s="14"/>
      <c r="HK2367" s="14"/>
      <c r="HL2367" s="14"/>
      <c r="HM2367" s="14"/>
      <c r="HN2367" s="14"/>
      <c r="HO2367" s="14"/>
      <c r="HP2367" s="14"/>
      <c r="HQ2367" s="14"/>
      <c r="HR2367" s="14"/>
      <c r="HS2367" s="14"/>
      <c r="HT2367" s="14"/>
      <c r="HU2367" s="14"/>
      <c r="HV2367" s="14"/>
      <c r="HW2367" s="14"/>
      <c r="HX2367" s="14"/>
      <c r="HY2367" s="14"/>
      <c r="HZ2367" s="14"/>
      <c r="IA2367" s="14"/>
      <c r="IB2367" s="14"/>
      <c r="IC2367" s="14"/>
      <c r="ID2367" s="14"/>
      <c r="IE2367" s="14"/>
      <c r="IF2367" s="14"/>
      <c r="IG2367" s="14"/>
      <c r="IH2367" s="14"/>
      <c r="II2367" s="14"/>
      <c r="IJ2367" s="14"/>
      <c r="IK2367" s="14"/>
      <c r="IL2367" s="14"/>
      <c r="IM2367" s="14"/>
      <c r="IN2367" s="14"/>
      <c r="IO2367" s="14"/>
      <c r="IP2367" s="14"/>
      <c r="IQ2367" s="14"/>
      <c r="IR2367" s="14"/>
      <c r="IS2367" s="14"/>
      <c r="IT2367" s="14"/>
      <c r="IU2367" s="14"/>
      <c r="IV2367" s="14"/>
      <c r="IW2367" s="14"/>
      <c r="IX2367" s="14"/>
      <c r="IY2367" s="14"/>
      <c r="IZ2367" s="14"/>
      <c r="JA2367" s="14"/>
      <c r="JB2367" s="14"/>
      <c r="JC2367" s="14"/>
      <c r="JD2367" s="14"/>
      <c r="JE2367" s="14"/>
      <c r="JF2367" s="14"/>
      <c r="JG2367" s="14"/>
      <c r="JH2367" s="14"/>
      <c r="JI2367" s="14"/>
      <c r="JJ2367" s="14"/>
      <c r="JK2367" s="14"/>
      <c r="JL2367" s="14"/>
      <c r="JM2367" s="14"/>
      <c r="JN2367" s="14"/>
      <c r="JO2367" s="14"/>
      <c r="JP2367" s="14"/>
      <c r="JQ2367" s="14"/>
      <c r="JR2367" s="14"/>
      <c r="JS2367" s="14"/>
      <c r="JT2367" s="14"/>
      <c r="JU2367" s="14"/>
      <c r="JV2367" s="14"/>
      <c r="JW2367" s="14"/>
      <c r="JX2367" s="14"/>
      <c r="JY2367" s="14"/>
      <c r="JZ2367" s="14"/>
      <c r="KA2367" s="14"/>
      <c r="KB2367" s="14"/>
      <c r="KC2367" s="14"/>
      <c r="KD2367" s="14"/>
      <c r="KE2367" s="14"/>
      <c r="KF2367" s="14"/>
      <c r="KG2367" s="14"/>
      <c r="KH2367" s="14"/>
      <c r="KI2367" s="14"/>
      <c r="KJ2367" s="14"/>
      <c r="KK2367" s="14"/>
      <c r="KL2367" s="14"/>
      <c r="KM2367" s="14"/>
      <c r="KN2367" s="14"/>
      <c r="KO2367" s="14"/>
      <c r="KP2367" s="14"/>
      <c r="KQ2367" s="14"/>
      <c r="KR2367" s="14"/>
      <c r="KS2367" s="14"/>
      <c r="KT2367" s="14"/>
      <c r="KU2367" s="14"/>
      <c r="KV2367" s="14"/>
      <c r="KW2367" s="14"/>
      <c r="KX2367" s="14"/>
      <c r="KY2367" s="14"/>
      <c r="KZ2367" s="14"/>
      <c r="LA2367" s="14"/>
      <c r="LB2367" s="14"/>
      <c r="LC2367" s="14"/>
      <c r="LD2367" s="14"/>
      <c r="LE2367" s="14"/>
      <c r="LF2367" s="14"/>
      <c r="LG2367" s="14"/>
      <c r="LH2367" s="14"/>
      <c r="LI2367" s="14"/>
      <c r="LJ2367" s="14"/>
      <c r="LK2367" s="14"/>
      <c r="LL2367" s="14"/>
      <c r="LM2367" s="14"/>
      <c r="LN2367" s="14"/>
      <c r="LO2367" s="14"/>
      <c r="LP2367" s="14"/>
      <c r="LQ2367" s="14"/>
      <c r="LR2367" s="14"/>
      <c r="LS2367" s="14"/>
      <c r="LT2367" s="14"/>
      <c r="LU2367" s="14"/>
      <c r="LV2367" s="14"/>
      <c r="LW2367" s="14"/>
      <c r="LX2367" s="14"/>
      <c r="LY2367" s="14"/>
      <c r="LZ2367" s="14"/>
      <c r="MA2367" s="14"/>
      <c r="MB2367" s="14"/>
      <c r="MC2367" s="14"/>
      <c r="MD2367" s="14"/>
      <c r="ME2367" s="14"/>
      <c r="MF2367" s="14"/>
      <c r="MG2367" s="14"/>
      <c r="MH2367" s="14"/>
      <c r="MI2367" s="14"/>
      <c r="MJ2367" s="14"/>
      <c r="MK2367" s="14"/>
      <c r="ML2367" s="14"/>
      <c r="MM2367" s="14"/>
      <c r="MN2367" s="14"/>
      <c r="MO2367" s="14"/>
      <c r="MP2367" s="14"/>
      <c r="MQ2367" s="14"/>
      <c r="MR2367" s="14"/>
      <c r="MS2367" s="14"/>
      <c r="MT2367" s="14"/>
      <c r="MU2367" s="14"/>
      <c r="MV2367" s="14"/>
      <c r="MW2367" s="14"/>
      <c r="MX2367" s="14"/>
      <c r="MY2367" s="14"/>
      <c r="MZ2367" s="14"/>
      <c r="NA2367" s="14"/>
      <c r="NB2367" s="14"/>
      <c r="NC2367" s="14"/>
      <c r="ND2367" s="14"/>
      <c r="NE2367" s="14"/>
      <c r="NF2367" s="14"/>
      <c r="NG2367" s="14"/>
      <c r="NH2367" s="14"/>
      <c r="NI2367" s="14"/>
      <c r="NJ2367" s="14"/>
      <c r="NK2367" s="14"/>
      <c r="NL2367" s="14"/>
      <c r="NM2367" s="14"/>
      <c r="NN2367" s="14"/>
      <c r="NO2367" s="14"/>
      <c r="NP2367" s="14"/>
      <c r="NQ2367" s="14"/>
      <c r="NR2367" s="14"/>
      <c r="NS2367" s="14"/>
      <c r="NT2367" s="14"/>
      <c r="NU2367" s="14"/>
      <c r="NV2367" s="14"/>
      <c r="NW2367" s="14"/>
      <c r="NX2367" s="14"/>
      <c r="NY2367" s="14"/>
      <c r="NZ2367" s="14"/>
      <c r="OA2367" s="14"/>
      <c r="OB2367" s="14"/>
      <c r="OC2367" s="14"/>
      <c r="OD2367" s="14"/>
      <c r="OE2367" s="14"/>
      <c r="OF2367" s="14"/>
      <c r="OG2367" s="14"/>
      <c r="OH2367" s="14"/>
      <c r="OI2367" s="14"/>
      <c r="OJ2367" s="14"/>
      <c r="OK2367" s="14"/>
      <c r="OL2367" s="14"/>
      <c r="OM2367" s="14"/>
      <c r="ON2367" s="14"/>
      <c r="OO2367" s="14"/>
      <c r="OP2367" s="14"/>
      <c r="OQ2367" s="14"/>
      <c r="OR2367" s="14"/>
      <c r="OS2367" s="14"/>
      <c r="OT2367" s="14"/>
      <c r="OU2367" s="14"/>
      <c r="OV2367" s="14"/>
      <c r="OW2367" s="14"/>
      <c r="OX2367" s="14"/>
      <c r="OY2367" s="14"/>
      <c r="OZ2367" s="14"/>
      <c r="PA2367" s="14"/>
      <c r="PB2367" s="14"/>
      <c r="PC2367" s="14"/>
      <c r="PD2367" s="14"/>
      <c r="PE2367" s="14"/>
      <c r="PF2367" s="14"/>
      <c r="PG2367" s="14"/>
      <c r="PH2367" s="14"/>
      <c r="PI2367" s="14"/>
      <c r="PJ2367" s="14"/>
      <c r="PK2367" s="14"/>
      <c r="PL2367" s="14"/>
      <c r="PM2367" s="14"/>
      <c r="PN2367" s="14"/>
      <c r="PO2367" s="14"/>
      <c r="PP2367" s="14"/>
      <c r="PQ2367" s="14"/>
      <c r="PR2367" s="14"/>
      <c r="PS2367" s="14"/>
      <c r="PT2367" s="14"/>
      <c r="PU2367" s="14"/>
      <c r="PV2367" s="14"/>
      <c r="PW2367" s="14"/>
      <c r="PX2367" s="14"/>
      <c r="PY2367" s="14"/>
      <c r="PZ2367" s="14"/>
      <c r="QA2367" s="14"/>
      <c r="QB2367" s="14"/>
      <c r="QC2367" s="14"/>
      <c r="QD2367" s="14"/>
      <c r="QE2367" s="14"/>
      <c r="QF2367" s="14"/>
      <c r="QG2367" s="14"/>
      <c r="QH2367" s="14"/>
      <c r="QI2367" s="14"/>
      <c r="QJ2367" s="14"/>
      <c r="QK2367" s="14"/>
      <c r="QL2367" s="14"/>
      <c r="QM2367" s="14"/>
      <c r="QN2367" s="14"/>
      <c r="QO2367" s="14"/>
      <c r="QP2367" s="14"/>
      <c r="QQ2367" s="14"/>
      <c r="QR2367" s="14"/>
      <c r="QS2367" s="14"/>
      <c r="QT2367" s="14"/>
      <c r="QU2367" s="14"/>
      <c r="QV2367" s="14"/>
      <c r="QW2367" s="14"/>
      <c r="QX2367" s="14"/>
      <c r="QY2367" s="14"/>
      <c r="QZ2367" s="14"/>
      <c r="RA2367" s="14"/>
      <c r="RB2367" s="14"/>
      <c r="RC2367" s="14"/>
      <c r="RD2367" s="14"/>
      <c r="RE2367" s="14"/>
      <c r="RF2367" s="14"/>
      <c r="RG2367" s="14"/>
      <c r="RH2367" s="14"/>
      <c r="RI2367" s="14"/>
      <c r="RJ2367" s="14"/>
      <c r="RK2367" s="14"/>
      <c r="RL2367" s="14"/>
      <c r="RM2367" s="14"/>
      <c r="RN2367" s="14"/>
      <c r="RO2367" s="14"/>
      <c r="RP2367" s="14"/>
      <c r="RQ2367" s="14"/>
      <c r="RR2367" s="14"/>
      <c r="RS2367" s="14"/>
      <c r="RT2367" s="14"/>
      <c r="RU2367" s="14"/>
      <c r="RV2367" s="14"/>
      <c r="RW2367" s="14"/>
      <c r="RX2367" s="14"/>
      <c r="RY2367" s="14"/>
      <c r="RZ2367" s="14"/>
      <c r="SA2367" s="14"/>
      <c r="SB2367" s="14"/>
      <c r="SC2367" s="14"/>
      <c r="SD2367" s="14"/>
      <c r="SE2367" s="14"/>
      <c r="SF2367" s="14"/>
      <c r="SG2367" s="14"/>
      <c r="SH2367" s="14"/>
      <c r="SI2367" s="14"/>
      <c r="SJ2367" s="14"/>
      <c r="SK2367" s="14"/>
      <c r="SL2367" s="14"/>
      <c r="SM2367" s="14"/>
      <c r="SN2367" s="14"/>
      <c r="SO2367" s="14"/>
      <c r="SP2367" s="14"/>
      <c r="SQ2367" s="14"/>
      <c r="SR2367" s="14"/>
      <c r="SS2367" s="14"/>
      <c r="ST2367" s="14"/>
      <c r="SU2367" s="14"/>
      <c r="SV2367" s="14"/>
      <c r="SW2367" s="14"/>
      <c r="SX2367" s="14"/>
      <c r="SY2367" s="14"/>
      <c r="SZ2367" s="14"/>
      <c r="TA2367" s="14"/>
      <c r="TB2367" s="14"/>
      <c r="TC2367" s="14"/>
      <c r="TD2367" s="14"/>
      <c r="TE2367" s="14"/>
      <c r="TF2367" s="14"/>
      <c r="TG2367" s="14"/>
      <c r="TH2367" s="14"/>
      <c r="TI2367" s="14"/>
      <c r="TJ2367" s="14"/>
      <c r="TK2367" s="14"/>
      <c r="TL2367" s="14"/>
      <c r="TM2367" s="14"/>
      <c r="TN2367" s="14"/>
      <c r="TO2367" s="14"/>
      <c r="TP2367" s="14"/>
      <c r="TQ2367" s="14"/>
      <c r="TR2367" s="14"/>
      <c r="TS2367" s="14"/>
      <c r="TT2367" s="14"/>
      <c r="TU2367" s="14"/>
      <c r="TV2367" s="14"/>
      <c r="TW2367" s="14"/>
      <c r="TX2367" s="14"/>
      <c r="TY2367" s="14"/>
      <c r="TZ2367" s="14"/>
      <c r="UA2367" s="14"/>
      <c r="UB2367" s="14"/>
      <c r="UC2367" s="14"/>
      <c r="UD2367" s="14"/>
      <c r="UE2367" s="14"/>
      <c r="UF2367" s="14"/>
      <c r="UG2367" s="14"/>
      <c r="UH2367" s="14"/>
      <c r="UI2367" s="14"/>
      <c r="UJ2367" s="14"/>
      <c r="UK2367" s="14"/>
      <c r="UL2367" s="14"/>
      <c r="UM2367" s="14"/>
      <c r="UN2367" s="14"/>
      <c r="UO2367" s="14"/>
      <c r="UP2367" s="14"/>
      <c r="UQ2367" s="14"/>
      <c r="UR2367" s="14"/>
      <c r="US2367" s="14"/>
      <c r="UT2367" s="14"/>
      <c r="UU2367" s="14"/>
      <c r="UV2367" s="14"/>
      <c r="UW2367" s="14"/>
      <c r="UX2367" s="14"/>
      <c r="UY2367" s="14"/>
      <c r="UZ2367" s="14"/>
      <c r="VA2367" s="14"/>
      <c r="VB2367" s="14"/>
      <c r="VC2367" s="14"/>
      <c r="VD2367" s="14"/>
      <c r="VE2367" s="14"/>
      <c r="VF2367" s="14"/>
      <c r="VG2367" s="14"/>
      <c r="VH2367" s="14"/>
      <c r="VI2367" s="14"/>
      <c r="VJ2367" s="14"/>
      <c r="VK2367" s="14"/>
      <c r="VL2367" s="14"/>
      <c r="VM2367" s="14"/>
      <c r="VN2367" s="14"/>
      <c r="VO2367" s="14"/>
      <c r="VP2367" s="14"/>
      <c r="VQ2367" s="14"/>
      <c r="VR2367" s="14"/>
      <c r="VS2367" s="14"/>
      <c r="VT2367" s="14"/>
      <c r="VU2367" s="14"/>
      <c r="VV2367" s="14"/>
      <c r="VW2367" s="14"/>
      <c r="VX2367" s="14"/>
      <c r="VY2367" s="14"/>
      <c r="VZ2367" s="14"/>
      <c r="WA2367" s="14"/>
      <c r="WB2367" s="14"/>
      <c r="WC2367" s="14"/>
      <c r="WD2367" s="14"/>
      <c r="WE2367" s="14"/>
      <c r="WF2367" s="14"/>
      <c r="WG2367" s="14"/>
      <c r="WH2367" s="14"/>
      <c r="WI2367" s="14"/>
      <c r="WJ2367" s="14"/>
      <c r="WK2367" s="14"/>
      <c r="WL2367" s="14"/>
      <c r="WM2367" s="14"/>
      <c r="WN2367" s="14"/>
      <c r="WO2367" s="14"/>
      <c r="WP2367" s="14"/>
      <c r="WQ2367" s="14"/>
      <c r="WR2367" s="14"/>
      <c r="WS2367" s="14"/>
      <c r="WT2367" s="14"/>
      <c r="WU2367" s="14"/>
      <c r="WV2367" s="14"/>
      <c r="WW2367" s="14"/>
      <c r="WX2367" s="14"/>
      <c r="WY2367" s="14"/>
      <c r="WZ2367" s="14"/>
      <c r="XA2367" s="14"/>
      <c r="XB2367" s="14"/>
      <c r="XC2367" s="14"/>
      <c r="XD2367" s="14"/>
      <c r="XE2367" s="14"/>
      <c r="XF2367" s="14"/>
      <c r="XG2367" s="14"/>
      <c r="XH2367" s="14"/>
      <c r="XI2367" s="14"/>
      <c r="XJ2367" s="14"/>
      <c r="XK2367" s="14"/>
      <c r="XL2367" s="14"/>
      <c r="XM2367" s="14"/>
      <c r="XN2367" s="14"/>
      <c r="XO2367" s="14"/>
      <c r="XP2367" s="14"/>
      <c r="XQ2367" s="14"/>
      <c r="XR2367" s="14"/>
      <c r="XS2367" s="14"/>
      <c r="XT2367" s="14"/>
      <c r="XU2367" s="14"/>
      <c r="XV2367" s="14"/>
      <c r="XW2367" s="14"/>
      <c r="XX2367" s="14"/>
      <c r="XY2367" s="14"/>
      <c r="XZ2367" s="14"/>
      <c r="YA2367" s="14"/>
      <c r="YB2367" s="14"/>
      <c r="YC2367" s="14"/>
      <c r="YD2367" s="14"/>
      <c r="YE2367" s="14"/>
      <c r="YF2367" s="14"/>
      <c r="YG2367" s="14"/>
      <c r="YH2367" s="14"/>
      <c r="YI2367" s="14"/>
      <c r="YJ2367" s="14"/>
      <c r="YK2367" s="14"/>
      <c r="YL2367" s="14"/>
      <c r="YM2367" s="14"/>
      <c r="YN2367" s="14"/>
      <c r="YO2367" s="14"/>
      <c r="YP2367" s="14"/>
      <c r="YQ2367" s="14"/>
      <c r="YR2367" s="14"/>
      <c r="YS2367" s="14"/>
      <c r="YT2367" s="14"/>
      <c r="YU2367" s="14"/>
      <c r="YV2367" s="14"/>
      <c r="YW2367" s="14"/>
      <c r="YX2367" s="14"/>
      <c r="YY2367" s="14"/>
      <c r="YZ2367" s="14"/>
      <c r="ZA2367" s="14"/>
      <c r="ZB2367" s="14"/>
      <c r="ZC2367" s="14"/>
      <c r="ZD2367" s="14"/>
      <c r="ZE2367" s="14"/>
      <c r="ZF2367" s="14"/>
      <c r="ZG2367" s="14"/>
      <c r="ZH2367" s="14"/>
      <c r="ZI2367" s="14"/>
      <c r="ZJ2367" s="14"/>
      <c r="ZK2367" s="14"/>
      <c r="ZL2367" s="14"/>
      <c r="ZM2367" s="14"/>
      <c r="ZN2367" s="14"/>
      <c r="ZO2367" s="14"/>
      <c r="ZP2367" s="14"/>
      <c r="ZQ2367" s="14"/>
      <c r="ZR2367" s="14"/>
      <c r="ZS2367" s="14"/>
      <c r="ZT2367" s="14"/>
      <c r="ZU2367" s="14"/>
      <c r="ZV2367" s="14"/>
      <c r="ZW2367" s="14"/>
      <c r="ZX2367" s="14"/>
      <c r="ZY2367" s="14"/>
      <c r="ZZ2367" s="14"/>
      <c r="AAA2367" s="14"/>
      <c r="AAB2367" s="14"/>
      <c r="AAC2367" s="14"/>
      <c r="AAD2367" s="14"/>
      <c r="AAE2367" s="14"/>
      <c r="AAF2367" s="14"/>
      <c r="AAG2367" s="14"/>
      <c r="AAH2367" s="14"/>
      <c r="AAI2367" s="14"/>
      <c r="AAJ2367" s="14"/>
      <c r="AAK2367" s="14"/>
      <c r="AAL2367" s="14"/>
      <c r="AAM2367" s="14"/>
      <c r="AAN2367" s="14"/>
      <c r="AAO2367" s="14"/>
      <c r="AAP2367" s="14"/>
      <c r="AAQ2367" s="14"/>
      <c r="AAR2367" s="14"/>
      <c r="AAS2367" s="14"/>
      <c r="AAT2367" s="14"/>
      <c r="AAU2367" s="14"/>
      <c r="AAV2367" s="14"/>
      <c r="AAW2367" s="14"/>
      <c r="AAX2367" s="14"/>
      <c r="AAY2367" s="14"/>
      <c r="AAZ2367" s="14"/>
      <c r="ABA2367" s="14"/>
      <c r="ABB2367" s="14"/>
      <c r="ABC2367" s="14"/>
      <c r="ABD2367" s="14"/>
      <c r="ABE2367" s="14"/>
      <c r="ABF2367" s="14"/>
      <c r="ABG2367" s="14"/>
      <c r="ABH2367" s="14"/>
      <c r="ABI2367" s="14"/>
      <c r="ABJ2367" s="14"/>
      <c r="ABK2367" s="14"/>
      <c r="ABL2367" s="14"/>
      <c r="ABM2367" s="14"/>
      <c r="ABN2367" s="14"/>
      <c r="ABO2367" s="14"/>
      <c r="ABP2367" s="14"/>
      <c r="ABQ2367" s="14"/>
      <c r="ABR2367" s="14"/>
      <c r="ABS2367" s="14"/>
      <c r="ABT2367" s="14"/>
      <c r="ABU2367" s="14"/>
      <c r="ABV2367" s="14"/>
      <c r="ABW2367" s="14"/>
      <c r="ABX2367" s="14"/>
      <c r="ABY2367" s="14"/>
      <c r="ABZ2367" s="14"/>
      <c r="ACA2367" s="14"/>
      <c r="ACB2367" s="14"/>
      <c r="ACC2367" s="14"/>
      <c r="ACD2367" s="14"/>
      <c r="ACE2367" s="14"/>
      <c r="ACF2367" s="14"/>
      <c r="ACG2367" s="14"/>
      <c r="ACH2367" s="14"/>
      <c r="ACI2367" s="14"/>
      <c r="ACJ2367" s="14"/>
      <c r="ACK2367" s="14"/>
      <c r="ACL2367" s="14"/>
      <c r="ACM2367" s="14"/>
      <c r="ACN2367" s="14"/>
      <c r="ACO2367" s="14"/>
      <c r="ACP2367" s="14"/>
      <c r="ACQ2367" s="14"/>
      <c r="ACR2367" s="14"/>
      <c r="ACS2367" s="14"/>
      <c r="ACT2367" s="14"/>
      <c r="ACU2367" s="14"/>
      <c r="ACV2367" s="14"/>
      <c r="ACW2367" s="14"/>
      <c r="ACX2367" s="14"/>
      <c r="ACY2367" s="14"/>
      <c r="ACZ2367" s="14"/>
      <c r="ADA2367" s="14"/>
      <c r="ADB2367" s="14"/>
      <c r="ADC2367" s="14"/>
      <c r="ADD2367" s="14"/>
      <c r="ADE2367" s="14"/>
      <c r="ADF2367" s="14"/>
      <c r="ADG2367" s="14"/>
      <c r="ADH2367" s="14"/>
      <c r="ADI2367" s="14"/>
      <c r="ADJ2367" s="14"/>
      <c r="ADK2367" s="14"/>
      <c r="ADL2367" s="14"/>
      <c r="ADM2367" s="14"/>
      <c r="ADN2367" s="14"/>
      <c r="ADO2367" s="14"/>
      <c r="ADP2367" s="14"/>
      <c r="ADQ2367" s="14"/>
      <c r="ADR2367" s="14"/>
      <c r="ADS2367" s="14"/>
      <c r="ADT2367" s="14"/>
      <c r="ADU2367" s="14"/>
      <c r="ADV2367" s="14"/>
      <c r="ADW2367" s="14"/>
      <c r="ADX2367" s="14"/>
      <c r="ADY2367" s="14"/>
      <c r="ADZ2367" s="14"/>
      <c r="AEA2367" s="14"/>
      <c r="AEB2367" s="14"/>
      <c r="AEC2367" s="14"/>
      <c r="AED2367" s="14"/>
      <c r="AEE2367" s="14"/>
      <c r="AEF2367" s="14"/>
      <c r="AEG2367" s="14"/>
      <c r="AEH2367" s="14"/>
      <c r="AEI2367" s="14"/>
      <c r="AEJ2367" s="14"/>
      <c r="AEK2367" s="14"/>
      <c r="AEL2367" s="14"/>
      <c r="AEM2367" s="14"/>
      <c r="AEN2367" s="14"/>
      <c r="AEO2367" s="14"/>
      <c r="AEP2367" s="14"/>
      <c r="AEQ2367" s="14"/>
      <c r="AER2367" s="14"/>
      <c r="AES2367" s="14"/>
      <c r="AET2367" s="14"/>
      <c r="AEU2367" s="14"/>
      <c r="AEV2367" s="14"/>
      <c r="AEW2367" s="14"/>
      <c r="AEX2367" s="14"/>
      <c r="AEY2367" s="14"/>
      <c r="AEZ2367" s="14"/>
      <c r="AFA2367" s="14"/>
      <c r="AFB2367" s="14"/>
      <c r="AFC2367" s="14"/>
      <c r="AFD2367" s="14"/>
      <c r="AFE2367" s="14"/>
      <c r="AFF2367" s="14"/>
      <c r="AFG2367" s="14"/>
      <c r="AFH2367" s="14"/>
      <c r="AFI2367" s="14"/>
      <c r="AFJ2367" s="14"/>
      <c r="AFK2367" s="14"/>
      <c r="AFL2367" s="14"/>
      <c r="AFM2367" s="14"/>
      <c r="AFN2367" s="14"/>
      <c r="AFO2367" s="14"/>
      <c r="AFP2367" s="14"/>
      <c r="AFQ2367" s="14"/>
      <c r="AFR2367" s="14"/>
      <c r="AFS2367" s="14"/>
      <c r="AFT2367" s="14"/>
      <c r="AFU2367" s="14"/>
      <c r="AFV2367" s="14"/>
      <c r="AFW2367" s="14"/>
      <c r="AFX2367" s="14"/>
      <c r="AFY2367" s="14"/>
      <c r="AFZ2367" s="14"/>
      <c r="AGA2367" s="14"/>
      <c r="AGB2367" s="14"/>
      <c r="AGC2367" s="14"/>
      <c r="AGD2367" s="14"/>
      <c r="AGE2367" s="14"/>
      <c r="AGF2367" s="14"/>
      <c r="AGG2367" s="14"/>
      <c r="AGH2367" s="14"/>
      <c r="AGI2367" s="14"/>
      <c r="AGJ2367" s="14"/>
      <c r="AGK2367" s="14"/>
      <c r="AGL2367" s="14"/>
      <c r="AGM2367" s="14"/>
      <c r="AGN2367" s="14"/>
      <c r="AGO2367" s="14"/>
      <c r="AGP2367" s="14"/>
      <c r="AGQ2367" s="14"/>
      <c r="AGR2367" s="14"/>
      <c r="AGS2367" s="14"/>
      <c r="AGT2367" s="14"/>
      <c r="AGU2367" s="14"/>
      <c r="AGV2367" s="14"/>
      <c r="AGW2367" s="14"/>
      <c r="AGX2367" s="14"/>
      <c r="AGY2367" s="14"/>
      <c r="AGZ2367" s="14"/>
      <c r="AHA2367" s="14"/>
      <c r="AHB2367" s="14"/>
      <c r="AHC2367" s="14"/>
      <c r="AHD2367" s="14"/>
      <c r="AHE2367" s="14"/>
      <c r="AHF2367" s="14"/>
      <c r="AHG2367" s="14"/>
      <c r="AHH2367" s="14"/>
      <c r="AHI2367" s="14"/>
      <c r="AHJ2367" s="14"/>
      <c r="AHK2367" s="14"/>
      <c r="AHL2367" s="14"/>
      <c r="AHM2367" s="14"/>
      <c r="AHN2367" s="14"/>
      <c r="AHO2367" s="14"/>
      <c r="AHP2367" s="14"/>
      <c r="AHQ2367" s="14"/>
      <c r="AHR2367" s="14"/>
      <c r="AHS2367" s="14"/>
      <c r="AHT2367" s="14"/>
      <c r="AHU2367" s="14"/>
      <c r="AHV2367" s="14"/>
      <c r="AHW2367" s="14"/>
      <c r="AHX2367" s="14"/>
      <c r="AHY2367" s="14"/>
      <c r="AHZ2367" s="14"/>
      <c r="AIA2367" s="14"/>
      <c r="AIB2367" s="14"/>
      <c r="AIC2367" s="14"/>
      <c r="AID2367" s="14"/>
      <c r="AIE2367" s="14"/>
      <c r="AIF2367" s="14"/>
      <c r="AIG2367" s="14"/>
      <c r="AIH2367" s="14"/>
      <c r="AII2367" s="14"/>
      <c r="AIJ2367" s="14"/>
      <c r="AIK2367" s="14"/>
      <c r="AIL2367" s="14"/>
      <c r="AIM2367" s="14"/>
      <c r="AIN2367" s="14"/>
      <c r="AIO2367" s="14"/>
      <c r="AIP2367" s="14"/>
      <c r="AIQ2367" s="14"/>
      <c r="AIR2367" s="14"/>
      <c r="AIS2367" s="14"/>
      <c r="AIT2367" s="14"/>
      <c r="AIU2367" s="14"/>
      <c r="AIV2367" s="14"/>
      <c r="AIW2367" s="14"/>
      <c r="AIX2367" s="14"/>
      <c r="AIY2367" s="14"/>
      <c r="AIZ2367" s="14"/>
      <c r="AJA2367" s="14"/>
      <c r="AJB2367" s="14"/>
      <c r="AJC2367" s="14"/>
      <c r="AJD2367" s="14"/>
      <c r="AJE2367" s="14"/>
      <c r="AJF2367" s="14"/>
      <c r="AJG2367" s="14"/>
      <c r="AJH2367" s="14"/>
      <c r="AJI2367" s="14"/>
      <c r="AJJ2367" s="14"/>
      <c r="AJK2367" s="14"/>
      <c r="AJL2367" s="14"/>
      <c r="AJM2367" s="14"/>
      <c r="AJN2367" s="14"/>
      <c r="AJO2367" s="14"/>
      <c r="AJP2367" s="14"/>
      <c r="AJQ2367" s="14"/>
      <c r="AJR2367" s="14"/>
      <c r="AJS2367" s="14"/>
      <c r="AJT2367" s="14"/>
      <c r="AJU2367" s="14"/>
      <c r="AJV2367" s="14"/>
      <c r="AJW2367" s="14"/>
      <c r="AJX2367" s="14"/>
      <c r="AJY2367" s="14"/>
      <c r="AJZ2367" s="14"/>
      <c r="AKA2367" s="14"/>
      <c r="AKB2367" s="14"/>
      <c r="AKC2367" s="14"/>
      <c r="AKD2367" s="14"/>
      <c r="AKE2367" s="14"/>
      <c r="AKF2367" s="14"/>
      <c r="AKG2367" s="14"/>
      <c r="AKH2367" s="14"/>
      <c r="AKI2367" s="14"/>
      <c r="AKJ2367" s="14"/>
      <c r="AKK2367" s="14"/>
      <c r="AKL2367" s="14"/>
      <c r="AKM2367" s="14"/>
      <c r="AKN2367" s="14"/>
      <c r="AKO2367" s="14"/>
      <c r="AKP2367" s="14"/>
      <c r="AKQ2367" s="14"/>
      <c r="AKR2367" s="14"/>
      <c r="AKS2367" s="14"/>
      <c r="AKT2367" s="14"/>
      <c r="AKU2367" s="14"/>
      <c r="AKV2367" s="14"/>
      <c r="AKW2367" s="14"/>
      <c r="AKX2367" s="14"/>
      <c r="AKY2367" s="14"/>
      <c r="AKZ2367" s="14"/>
      <c r="ALA2367" s="14"/>
      <c r="ALB2367" s="14"/>
      <c r="ALC2367" s="14"/>
      <c r="ALD2367" s="14"/>
      <c r="ALE2367" s="14"/>
      <c r="ALF2367" s="14"/>
      <c r="ALG2367" s="14"/>
      <c r="ALH2367" s="14"/>
      <c r="ALI2367" s="14"/>
      <c r="ALJ2367" s="14"/>
      <c r="ALK2367" s="14"/>
      <c r="ALL2367" s="14"/>
      <c r="ALM2367" s="14"/>
      <c r="ALN2367" s="14"/>
      <c r="ALO2367" s="14"/>
      <c r="ALP2367" s="14"/>
      <c r="ALQ2367" s="14"/>
      <c r="ALR2367" s="14"/>
      <c r="ALS2367" s="14"/>
      <c r="ALT2367" s="14"/>
      <c r="ALU2367" s="14"/>
      <c r="ALV2367" s="14"/>
      <c r="ALW2367" s="14"/>
      <c r="ALX2367" s="14"/>
      <c r="ALY2367" s="14"/>
      <c r="ALZ2367" s="14"/>
      <c r="AMA2367" s="14"/>
      <c r="AMB2367" s="14"/>
      <c r="AMC2367" s="14"/>
      <c r="AMD2367" s="14"/>
      <c r="AME2367" s="14"/>
      <c r="AMF2367" s="14"/>
      <c r="AMG2367" s="14"/>
      <c r="AMH2367" s="14"/>
      <c r="AMI2367" s="14"/>
      <c r="AMJ2367" s="14"/>
      <c r="AMK2367" s="14"/>
      <c r="AML2367" s="14"/>
      <c r="AMM2367" s="14"/>
      <c r="AMN2367" s="14"/>
      <c r="AMO2367" s="14"/>
      <c r="AMP2367" s="14"/>
      <c r="AMQ2367" s="14"/>
      <c r="AMR2367" s="14"/>
      <c r="AMS2367" s="14"/>
      <c r="AMT2367" s="14"/>
      <c r="AMU2367" s="14"/>
      <c r="AMV2367" s="14"/>
      <c r="AMW2367" s="14"/>
      <c r="AMX2367" s="14"/>
      <c r="AMY2367" s="14"/>
      <c r="AMZ2367" s="14"/>
      <c r="ANA2367" s="14"/>
      <c r="ANB2367" s="14"/>
      <c r="ANC2367" s="14"/>
      <c r="AND2367" s="14"/>
      <c r="ANE2367" s="14"/>
      <c r="ANF2367" s="14"/>
      <c r="ANG2367" s="14"/>
      <c r="ANH2367" s="14"/>
      <c r="ANI2367" s="14"/>
      <c r="ANJ2367" s="14"/>
      <c r="ANK2367" s="14"/>
      <c r="ANL2367" s="14"/>
      <c r="ANM2367" s="14"/>
      <c r="ANN2367" s="14"/>
      <c r="ANO2367" s="14"/>
      <c r="ANP2367" s="14"/>
      <c r="ANQ2367" s="14"/>
      <c r="ANR2367" s="14"/>
      <c r="ANS2367" s="14"/>
      <c r="ANT2367" s="14"/>
      <c r="ANU2367" s="14"/>
      <c r="ANV2367" s="14"/>
      <c r="ANW2367" s="14"/>
      <c r="ANX2367" s="14"/>
      <c r="ANY2367" s="14"/>
      <c r="ANZ2367" s="14"/>
      <c r="AOA2367" s="14"/>
      <c r="AOB2367" s="14"/>
      <c r="AOC2367" s="14"/>
      <c r="AOD2367" s="14"/>
      <c r="AOE2367" s="14"/>
      <c r="AOF2367" s="14"/>
      <c r="AOG2367" s="14"/>
      <c r="AOH2367" s="14"/>
      <c r="AOI2367" s="14"/>
      <c r="AOJ2367" s="14"/>
      <c r="AOK2367" s="14"/>
      <c r="AOL2367" s="14"/>
      <c r="AOM2367" s="14"/>
      <c r="AON2367" s="14"/>
      <c r="AOO2367" s="14"/>
      <c r="AOP2367" s="14"/>
      <c r="AOQ2367" s="14"/>
      <c r="AOR2367" s="14"/>
      <c r="AOS2367" s="14"/>
      <c r="AOT2367" s="14"/>
      <c r="AOU2367" s="14"/>
      <c r="AOV2367" s="14"/>
      <c r="AOW2367" s="14"/>
      <c r="AOX2367" s="14"/>
      <c r="AOY2367" s="14"/>
      <c r="AOZ2367" s="14"/>
      <c r="APA2367" s="14"/>
      <c r="APB2367" s="14"/>
      <c r="APC2367" s="14"/>
      <c r="APD2367" s="14"/>
      <c r="APE2367" s="14"/>
      <c r="APF2367" s="14"/>
      <c r="APG2367" s="14"/>
      <c r="APH2367" s="14"/>
      <c r="API2367" s="14"/>
      <c r="APJ2367" s="14"/>
      <c r="APK2367" s="14"/>
      <c r="APL2367" s="14"/>
      <c r="APM2367" s="14"/>
      <c r="APN2367" s="14"/>
      <c r="APO2367" s="14"/>
      <c r="APP2367" s="14"/>
      <c r="APQ2367" s="14"/>
      <c r="APR2367" s="14"/>
      <c r="APS2367" s="14"/>
      <c r="APT2367" s="14"/>
      <c r="APU2367" s="14"/>
      <c r="APV2367" s="14"/>
      <c r="APW2367" s="14"/>
      <c r="APX2367" s="14"/>
      <c r="APY2367" s="14"/>
      <c r="APZ2367" s="14"/>
      <c r="AQA2367" s="14"/>
      <c r="AQB2367" s="14"/>
      <c r="AQC2367" s="14"/>
      <c r="AQD2367" s="14"/>
      <c r="AQE2367" s="14"/>
      <c r="AQF2367" s="14"/>
      <c r="AQG2367" s="14"/>
      <c r="AQH2367" s="14"/>
      <c r="AQI2367" s="14"/>
      <c r="AQJ2367" s="14"/>
      <c r="AQK2367" s="14"/>
      <c r="AQL2367" s="14"/>
      <c r="AQM2367" s="14"/>
      <c r="AQN2367" s="14"/>
      <c r="AQO2367" s="14"/>
      <c r="AQP2367" s="14"/>
      <c r="AQQ2367" s="14"/>
      <c r="AQR2367" s="14"/>
      <c r="AQS2367" s="14"/>
      <c r="AQT2367" s="14"/>
      <c r="AQU2367" s="14"/>
      <c r="AQV2367" s="14"/>
      <c r="AQW2367" s="14"/>
      <c r="AQX2367" s="14"/>
      <c r="AQY2367" s="14"/>
      <c r="AQZ2367" s="14"/>
      <c r="ARA2367" s="14"/>
      <c r="ARB2367" s="14"/>
      <c r="ARC2367" s="14"/>
      <c r="ARD2367" s="14"/>
      <c r="ARE2367" s="14"/>
      <c r="ARF2367" s="14"/>
      <c r="ARG2367" s="14"/>
      <c r="ARH2367" s="14"/>
      <c r="ARI2367" s="14"/>
      <c r="ARJ2367" s="14"/>
      <c r="ARK2367" s="14"/>
      <c r="ARL2367" s="14"/>
      <c r="ARM2367" s="14"/>
      <c r="ARN2367" s="14"/>
      <c r="ARO2367" s="14"/>
      <c r="ARP2367" s="14"/>
      <c r="ARQ2367" s="14"/>
      <c r="ARR2367" s="14"/>
      <c r="ARS2367" s="14"/>
      <c r="ART2367" s="14"/>
      <c r="ARU2367" s="14"/>
      <c r="ARV2367" s="14"/>
      <c r="ARW2367" s="14"/>
      <c r="ARX2367" s="14"/>
      <c r="ARY2367" s="14"/>
      <c r="ARZ2367" s="14"/>
      <c r="ASA2367" s="14"/>
      <c r="ASB2367" s="14"/>
      <c r="ASC2367" s="14"/>
      <c r="ASD2367" s="14"/>
      <c r="ASE2367" s="14"/>
      <c r="ASF2367" s="14"/>
      <c r="ASG2367" s="14"/>
      <c r="ASH2367" s="14"/>
      <c r="ASI2367" s="14"/>
      <c r="ASJ2367" s="14"/>
      <c r="ASK2367" s="14"/>
      <c r="ASL2367" s="14"/>
      <c r="ASM2367" s="14"/>
      <c r="ASN2367" s="14"/>
      <c r="ASO2367" s="14"/>
      <c r="ASP2367" s="14"/>
      <c r="ASQ2367" s="14"/>
      <c r="ASR2367" s="14"/>
      <c r="ASS2367" s="14"/>
      <c r="AST2367" s="14"/>
      <c r="ASU2367" s="14"/>
      <c r="ASV2367" s="14"/>
      <c r="ASW2367" s="14"/>
      <c r="ASX2367" s="14"/>
      <c r="ASY2367" s="14"/>
      <c r="ASZ2367" s="14"/>
      <c r="ATA2367" s="14"/>
      <c r="ATB2367" s="14"/>
      <c r="ATC2367" s="14"/>
      <c r="ATD2367" s="14"/>
      <c r="ATE2367" s="14"/>
      <c r="ATF2367" s="14"/>
      <c r="ATG2367" s="14"/>
      <c r="ATH2367" s="14"/>
      <c r="ATI2367" s="14"/>
      <c r="ATJ2367" s="14"/>
      <c r="ATK2367" s="14"/>
      <c r="ATL2367" s="14"/>
      <c r="ATM2367" s="14"/>
      <c r="ATN2367" s="14"/>
      <c r="ATO2367" s="14"/>
      <c r="ATP2367" s="14"/>
      <c r="ATQ2367" s="14"/>
      <c r="ATR2367" s="14"/>
      <c r="ATS2367" s="14"/>
      <c r="ATT2367" s="14"/>
      <c r="ATU2367" s="14"/>
      <c r="ATV2367" s="14"/>
      <c r="ATW2367" s="14"/>
      <c r="ATX2367" s="14"/>
      <c r="ATY2367" s="14"/>
      <c r="ATZ2367" s="14"/>
      <c r="AUA2367" s="14"/>
      <c r="AUB2367" s="14"/>
      <c r="AUC2367" s="14"/>
      <c r="AUD2367" s="14"/>
      <c r="AUE2367" s="14"/>
      <c r="AUF2367" s="14"/>
      <c r="AUG2367" s="14"/>
      <c r="AUH2367" s="14"/>
      <c r="AUI2367" s="14"/>
      <c r="AUJ2367" s="14"/>
      <c r="AUK2367" s="14"/>
      <c r="AUL2367" s="14"/>
      <c r="AUM2367" s="14"/>
      <c r="AUN2367" s="14"/>
      <c r="AUO2367" s="14"/>
      <c r="AUP2367" s="14"/>
      <c r="AUQ2367" s="14"/>
      <c r="AUR2367" s="14"/>
      <c r="AUS2367" s="14"/>
      <c r="AUT2367" s="14"/>
      <c r="AUU2367" s="14"/>
      <c r="AUV2367" s="14"/>
      <c r="AUW2367" s="14"/>
      <c r="AUX2367" s="14"/>
      <c r="AUY2367" s="14"/>
      <c r="AUZ2367" s="14"/>
      <c r="AVA2367" s="14"/>
      <c r="AVB2367" s="14"/>
      <c r="AVC2367" s="14"/>
      <c r="AVD2367" s="14"/>
      <c r="AVE2367" s="14"/>
      <c r="AVF2367" s="14"/>
      <c r="AVG2367" s="14"/>
      <c r="AVH2367" s="14"/>
      <c r="AVI2367" s="14"/>
      <c r="AVJ2367" s="14"/>
      <c r="AVK2367" s="14"/>
      <c r="AVL2367" s="14"/>
      <c r="AVM2367" s="14"/>
      <c r="AVN2367" s="14"/>
      <c r="AVO2367" s="14"/>
      <c r="AVP2367" s="14"/>
      <c r="AVQ2367" s="14"/>
      <c r="AVR2367" s="14"/>
      <c r="AVS2367" s="14"/>
      <c r="AVT2367" s="14"/>
      <c r="AVU2367" s="14"/>
      <c r="AVV2367" s="14"/>
      <c r="AVW2367" s="14"/>
      <c r="AVX2367" s="14"/>
      <c r="AVY2367" s="14"/>
      <c r="AVZ2367" s="14"/>
      <c r="AWA2367" s="14"/>
      <c r="AWB2367" s="14"/>
      <c r="AWC2367" s="14"/>
      <c r="AWD2367" s="14"/>
      <c r="AWE2367" s="14"/>
      <c r="AWF2367" s="14"/>
      <c r="AWG2367" s="14"/>
      <c r="AWH2367" s="14"/>
      <c r="AWI2367" s="14"/>
      <c r="AWJ2367" s="14"/>
      <c r="AWK2367" s="14"/>
      <c r="AWL2367" s="14"/>
      <c r="AWM2367" s="14"/>
      <c r="AWN2367" s="14"/>
      <c r="AWO2367" s="14"/>
      <c r="AWP2367" s="14"/>
      <c r="AWQ2367" s="14"/>
      <c r="AWR2367" s="14"/>
      <c r="AWS2367" s="14"/>
      <c r="AWT2367" s="14"/>
      <c r="AWU2367" s="14"/>
      <c r="AWV2367" s="14"/>
      <c r="AWW2367" s="14"/>
      <c r="AWX2367" s="14"/>
      <c r="AWY2367" s="14"/>
      <c r="AWZ2367" s="14"/>
      <c r="AXA2367" s="14"/>
      <c r="AXB2367" s="14"/>
      <c r="AXC2367" s="14"/>
      <c r="AXD2367" s="14"/>
      <c r="AXE2367" s="14"/>
      <c r="AXF2367" s="14"/>
      <c r="AXG2367" s="14"/>
      <c r="AXH2367" s="14"/>
      <c r="AXI2367" s="14"/>
      <c r="AXJ2367" s="14"/>
      <c r="AXK2367" s="14"/>
      <c r="AXL2367" s="14"/>
      <c r="AXM2367" s="14"/>
      <c r="AXN2367" s="14"/>
      <c r="AXO2367" s="14"/>
      <c r="AXP2367" s="14"/>
      <c r="AXQ2367" s="14"/>
      <c r="AXR2367" s="14"/>
      <c r="AXS2367" s="14"/>
      <c r="AXT2367" s="14"/>
      <c r="AXU2367" s="14"/>
      <c r="AXV2367" s="14"/>
      <c r="AXW2367" s="14"/>
      <c r="AXX2367" s="14"/>
      <c r="AXY2367" s="14"/>
      <c r="AXZ2367" s="14"/>
      <c r="AYA2367" s="14"/>
      <c r="AYB2367" s="14"/>
      <c r="AYC2367" s="14"/>
      <c r="AYD2367" s="14"/>
      <c r="AYE2367" s="14"/>
      <c r="AYF2367" s="14"/>
      <c r="AYG2367" s="14"/>
      <c r="AYH2367" s="14"/>
      <c r="AYI2367" s="14"/>
      <c r="AYJ2367" s="14"/>
      <c r="AYK2367" s="14"/>
      <c r="AYL2367" s="14"/>
      <c r="AYM2367" s="14"/>
      <c r="AYN2367" s="14"/>
      <c r="AYO2367" s="14"/>
      <c r="AYP2367" s="14"/>
      <c r="AYQ2367" s="14"/>
      <c r="AYR2367" s="14"/>
      <c r="AYS2367" s="14"/>
      <c r="AYT2367" s="14"/>
      <c r="AYU2367" s="14"/>
      <c r="AYV2367" s="14"/>
      <c r="AYW2367" s="14"/>
      <c r="AYX2367" s="14"/>
      <c r="AYY2367" s="14"/>
      <c r="AYZ2367" s="14"/>
      <c r="AZA2367" s="14"/>
      <c r="AZB2367" s="14"/>
      <c r="AZC2367" s="14"/>
      <c r="AZD2367" s="14"/>
      <c r="AZE2367" s="14"/>
      <c r="AZF2367" s="14"/>
      <c r="AZG2367" s="14"/>
      <c r="AZH2367" s="14"/>
      <c r="AZI2367" s="14"/>
      <c r="AZJ2367" s="14"/>
      <c r="AZK2367" s="14"/>
      <c r="AZL2367" s="14"/>
      <c r="AZM2367" s="14"/>
      <c r="AZN2367" s="14"/>
      <c r="AZO2367" s="14"/>
      <c r="AZP2367" s="14"/>
      <c r="AZQ2367" s="14"/>
      <c r="AZR2367" s="14"/>
      <c r="AZS2367" s="14"/>
      <c r="AZT2367" s="14"/>
      <c r="AZU2367" s="14"/>
      <c r="AZV2367" s="14"/>
      <c r="AZW2367" s="14"/>
      <c r="AZX2367" s="14"/>
      <c r="AZY2367" s="14"/>
      <c r="AZZ2367" s="14"/>
      <c r="BAA2367" s="14"/>
      <c r="BAB2367" s="14"/>
      <c r="BAC2367" s="14"/>
      <c r="BAD2367" s="14"/>
      <c r="BAE2367" s="14"/>
      <c r="BAF2367" s="14"/>
      <c r="BAG2367" s="14"/>
      <c r="BAH2367" s="14"/>
      <c r="BAI2367" s="14"/>
      <c r="BAJ2367" s="14"/>
      <c r="BAK2367" s="14"/>
      <c r="BAL2367" s="14"/>
      <c r="BAM2367" s="14"/>
      <c r="BAN2367" s="14"/>
      <c r="BAO2367" s="14"/>
      <c r="BAP2367" s="14"/>
      <c r="BAQ2367" s="14"/>
      <c r="BAR2367" s="14"/>
      <c r="BAS2367" s="14"/>
      <c r="BAT2367" s="14"/>
      <c r="BAU2367" s="14"/>
      <c r="BAV2367" s="14"/>
      <c r="BAW2367" s="14"/>
      <c r="BAX2367" s="14"/>
      <c r="BAY2367" s="14"/>
      <c r="BAZ2367" s="14"/>
      <c r="BBA2367" s="14"/>
      <c r="BBB2367" s="14"/>
      <c r="BBC2367" s="14"/>
      <c r="BBD2367" s="14"/>
      <c r="BBE2367" s="14"/>
      <c r="BBF2367" s="14"/>
      <c r="BBG2367" s="14"/>
      <c r="BBH2367" s="14"/>
      <c r="BBI2367" s="14"/>
      <c r="BBJ2367" s="14"/>
      <c r="BBK2367" s="14"/>
      <c r="BBL2367" s="14"/>
      <c r="BBM2367" s="14"/>
      <c r="BBN2367" s="14"/>
      <c r="BBO2367" s="14"/>
      <c r="BBP2367" s="14"/>
      <c r="BBQ2367" s="14"/>
      <c r="BBR2367" s="14"/>
      <c r="BBS2367" s="14"/>
      <c r="BBT2367" s="14"/>
      <c r="BBU2367" s="14"/>
      <c r="BBV2367" s="14"/>
      <c r="BBW2367" s="14"/>
      <c r="BBX2367" s="14"/>
      <c r="BBY2367" s="14"/>
      <c r="BBZ2367" s="14"/>
      <c r="BCA2367" s="14"/>
      <c r="BCB2367" s="14"/>
      <c r="BCC2367" s="14"/>
      <c r="BCD2367" s="14"/>
      <c r="BCE2367" s="14"/>
      <c r="BCF2367" s="14"/>
      <c r="BCG2367" s="14"/>
      <c r="BCH2367" s="14"/>
      <c r="BCI2367" s="14"/>
      <c r="BCJ2367" s="14"/>
      <c r="BCK2367" s="14"/>
      <c r="BCL2367" s="14"/>
      <c r="BCM2367" s="14"/>
      <c r="BCN2367" s="14"/>
      <c r="BCO2367" s="14"/>
      <c r="BCP2367" s="14"/>
      <c r="BCQ2367" s="14"/>
      <c r="BCR2367" s="14"/>
      <c r="BCS2367" s="14"/>
      <c r="BCT2367" s="14"/>
      <c r="BCU2367" s="14"/>
      <c r="BCV2367" s="14"/>
      <c r="BCW2367" s="14"/>
      <c r="BCX2367" s="14"/>
      <c r="BCY2367" s="14"/>
      <c r="BCZ2367" s="14"/>
      <c r="BDA2367" s="14"/>
      <c r="BDB2367" s="14"/>
      <c r="BDC2367" s="14"/>
      <c r="BDD2367" s="14"/>
      <c r="BDE2367" s="14"/>
      <c r="BDF2367" s="14"/>
      <c r="BDG2367" s="14"/>
      <c r="BDH2367" s="14"/>
      <c r="BDI2367" s="14"/>
      <c r="BDJ2367" s="14"/>
      <c r="BDK2367" s="14"/>
      <c r="BDL2367" s="14"/>
      <c r="BDM2367" s="14"/>
      <c r="BDN2367" s="14"/>
      <c r="BDO2367" s="14"/>
      <c r="BDP2367" s="14"/>
      <c r="BDQ2367" s="14"/>
      <c r="BDR2367" s="14"/>
      <c r="BDS2367" s="14"/>
      <c r="BDT2367" s="14"/>
      <c r="BDU2367" s="14"/>
      <c r="BDV2367" s="14"/>
      <c r="BDW2367" s="14"/>
      <c r="BDX2367" s="14"/>
      <c r="BDY2367" s="14"/>
      <c r="BDZ2367" s="14"/>
      <c r="BEA2367" s="14"/>
      <c r="BEB2367" s="14"/>
      <c r="BEC2367" s="14"/>
      <c r="BED2367" s="14"/>
      <c r="BEE2367" s="14"/>
      <c r="BEF2367" s="14"/>
      <c r="BEG2367" s="14"/>
      <c r="BEH2367" s="14"/>
      <c r="BEI2367" s="14"/>
      <c r="BEJ2367" s="14"/>
      <c r="BEK2367" s="14"/>
      <c r="BEL2367" s="14"/>
      <c r="BEM2367" s="14"/>
      <c r="BEN2367" s="14"/>
      <c r="BEO2367" s="14"/>
      <c r="BEP2367" s="14"/>
      <c r="BEQ2367" s="14"/>
      <c r="BER2367" s="14"/>
      <c r="BES2367" s="14"/>
      <c r="BET2367" s="14"/>
      <c r="BEU2367" s="14"/>
      <c r="BEV2367" s="14"/>
      <c r="BEW2367" s="14"/>
      <c r="BEX2367" s="14"/>
      <c r="BEY2367" s="14"/>
      <c r="BEZ2367" s="14"/>
      <c r="BFA2367" s="14"/>
      <c r="BFB2367" s="14"/>
      <c r="BFC2367" s="14"/>
      <c r="BFD2367" s="14"/>
      <c r="BFE2367" s="14"/>
      <c r="BFF2367" s="14"/>
      <c r="BFG2367" s="14"/>
      <c r="BFH2367" s="14"/>
      <c r="BFI2367" s="14"/>
      <c r="BFJ2367" s="14"/>
      <c r="BFK2367" s="14"/>
      <c r="BFL2367" s="14"/>
      <c r="BFM2367" s="14"/>
      <c r="BFN2367" s="14"/>
      <c r="BFO2367" s="14"/>
      <c r="BFP2367" s="14"/>
      <c r="BFQ2367" s="14"/>
      <c r="BFR2367" s="14"/>
      <c r="BFS2367" s="14"/>
      <c r="BFT2367" s="14"/>
      <c r="BFU2367" s="14"/>
      <c r="BFV2367" s="14"/>
      <c r="BFW2367" s="14"/>
      <c r="BFX2367" s="14"/>
      <c r="BFY2367" s="14"/>
      <c r="BFZ2367" s="14"/>
      <c r="BGA2367" s="14"/>
      <c r="BGB2367" s="14"/>
      <c r="BGC2367" s="14"/>
      <c r="BGD2367" s="14"/>
      <c r="BGE2367" s="14"/>
      <c r="BGF2367" s="14"/>
      <c r="BGG2367" s="14"/>
      <c r="BGH2367" s="14"/>
      <c r="BGI2367" s="14"/>
      <c r="BGJ2367" s="14"/>
      <c r="BGK2367" s="14"/>
      <c r="BGL2367" s="14"/>
      <c r="BGM2367" s="14"/>
      <c r="BGN2367" s="14"/>
      <c r="BGO2367" s="14"/>
      <c r="BGP2367" s="14"/>
      <c r="BGQ2367" s="14"/>
      <c r="BGR2367" s="14"/>
      <c r="BGS2367" s="14"/>
      <c r="BGT2367" s="14"/>
      <c r="BGU2367" s="14"/>
      <c r="BGV2367" s="14"/>
      <c r="BGW2367" s="14"/>
      <c r="BGX2367" s="14"/>
      <c r="BGY2367" s="14"/>
      <c r="BGZ2367" s="14"/>
      <c r="BHA2367" s="14"/>
      <c r="BHB2367" s="14"/>
      <c r="BHC2367" s="14"/>
      <c r="BHD2367" s="14"/>
      <c r="BHE2367" s="14"/>
      <c r="BHF2367" s="14"/>
      <c r="BHG2367" s="14"/>
      <c r="BHH2367" s="14"/>
      <c r="BHI2367" s="14"/>
      <c r="BHJ2367" s="14"/>
      <c r="BHK2367" s="14"/>
      <c r="BHL2367" s="14"/>
      <c r="BHM2367" s="14"/>
      <c r="BHN2367" s="14"/>
      <c r="BHO2367" s="14"/>
      <c r="BHP2367" s="14"/>
      <c r="BHQ2367" s="14"/>
      <c r="BHR2367" s="14"/>
      <c r="BHS2367" s="14"/>
      <c r="BHT2367" s="14"/>
      <c r="BHU2367" s="14"/>
      <c r="BHV2367" s="14"/>
      <c r="BHW2367" s="14"/>
      <c r="BHX2367" s="14"/>
      <c r="BHY2367" s="14"/>
      <c r="BHZ2367" s="14"/>
      <c r="BIA2367" s="14"/>
      <c r="BIB2367" s="14"/>
      <c r="BIC2367" s="14"/>
      <c r="BID2367" s="14"/>
      <c r="BIE2367" s="14"/>
      <c r="BIF2367" s="14"/>
      <c r="BIG2367" s="14"/>
      <c r="BIH2367" s="14"/>
      <c r="BII2367" s="14"/>
      <c r="BIJ2367" s="14"/>
      <c r="BIK2367" s="14"/>
      <c r="BIL2367" s="14"/>
      <c r="BIM2367" s="14"/>
      <c r="BIN2367" s="14"/>
      <c r="BIO2367" s="14"/>
      <c r="BIP2367" s="14"/>
      <c r="BIQ2367" s="14"/>
      <c r="BIR2367" s="14"/>
      <c r="BIS2367" s="14"/>
      <c r="BIT2367" s="14"/>
      <c r="BIU2367" s="14"/>
      <c r="BIV2367" s="14"/>
      <c r="BIW2367" s="14"/>
      <c r="BIX2367" s="14"/>
      <c r="BIY2367" s="14"/>
      <c r="BIZ2367" s="14"/>
      <c r="BJA2367" s="14"/>
      <c r="BJB2367" s="14"/>
      <c r="BJC2367" s="14"/>
      <c r="BJD2367" s="14"/>
      <c r="BJE2367" s="14"/>
      <c r="BJF2367" s="14"/>
      <c r="BJG2367" s="14"/>
      <c r="BJH2367" s="14"/>
      <c r="BJI2367" s="14"/>
      <c r="BJJ2367" s="14"/>
      <c r="BJK2367" s="14"/>
      <c r="BJL2367" s="14"/>
      <c r="BJM2367" s="14"/>
      <c r="BJN2367" s="14"/>
      <c r="BJO2367" s="14"/>
      <c r="BJP2367" s="14"/>
      <c r="BJQ2367" s="14"/>
      <c r="BJR2367" s="14"/>
      <c r="BJS2367" s="14"/>
      <c r="BJT2367" s="14"/>
      <c r="BJU2367" s="14"/>
      <c r="BJV2367" s="14"/>
      <c r="BJW2367" s="14"/>
      <c r="BJX2367" s="14"/>
      <c r="BJY2367" s="14"/>
      <c r="BJZ2367" s="14"/>
      <c r="BKA2367" s="14"/>
      <c r="BKB2367" s="14"/>
      <c r="BKC2367" s="14"/>
      <c r="BKD2367" s="14"/>
      <c r="BKE2367" s="14"/>
      <c r="BKF2367" s="14"/>
      <c r="BKG2367" s="14"/>
      <c r="BKH2367" s="14"/>
      <c r="BKI2367" s="14"/>
      <c r="BKJ2367" s="14"/>
      <c r="BKK2367" s="14"/>
      <c r="BKL2367" s="14"/>
      <c r="BKM2367" s="14"/>
      <c r="BKN2367" s="14"/>
      <c r="BKO2367" s="14"/>
      <c r="BKP2367" s="14"/>
      <c r="BKQ2367" s="14"/>
      <c r="BKR2367" s="14"/>
      <c r="BKS2367" s="14"/>
      <c r="BKT2367" s="14"/>
      <c r="BKU2367" s="14"/>
      <c r="BKV2367" s="14"/>
      <c r="BKW2367" s="14"/>
      <c r="BKX2367" s="14"/>
      <c r="BKY2367" s="14"/>
      <c r="BKZ2367" s="14"/>
      <c r="BLA2367" s="14"/>
      <c r="BLB2367" s="14"/>
      <c r="BLC2367" s="14"/>
      <c r="BLD2367" s="14"/>
      <c r="BLE2367" s="14"/>
      <c r="BLF2367" s="14"/>
      <c r="BLG2367" s="14"/>
      <c r="BLH2367" s="14"/>
      <c r="BLI2367" s="14"/>
      <c r="BLJ2367" s="14"/>
      <c r="BLK2367" s="14"/>
      <c r="BLL2367" s="14"/>
      <c r="BLM2367" s="14"/>
      <c r="BLN2367" s="14"/>
      <c r="BLO2367" s="14"/>
      <c r="BLP2367" s="14"/>
      <c r="BLQ2367" s="14"/>
      <c r="BLR2367" s="14"/>
      <c r="BLS2367" s="14"/>
      <c r="BLT2367" s="14"/>
      <c r="BLU2367" s="14"/>
      <c r="BLV2367" s="14"/>
      <c r="BLW2367" s="14"/>
      <c r="BLX2367" s="14"/>
      <c r="BLY2367" s="14"/>
      <c r="BLZ2367" s="14"/>
      <c r="BMA2367" s="14"/>
      <c r="BMB2367" s="14"/>
      <c r="BMC2367" s="14"/>
      <c r="BMD2367" s="14"/>
      <c r="BME2367" s="14"/>
      <c r="BMF2367" s="14"/>
      <c r="BMG2367" s="14"/>
      <c r="BMH2367" s="14"/>
      <c r="BMI2367" s="14"/>
      <c r="BMJ2367" s="14"/>
      <c r="BMK2367" s="14"/>
      <c r="BML2367" s="14"/>
      <c r="BMM2367" s="14"/>
      <c r="BMN2367" s="14"/>
      <c r="BMO2367" s="14"/>
      <c r="BMP2367" s="14"/>
      <c r="BMQ2367" s="14"/>
      <c r="BMR2367" s="14"/>
      <c r="BMS2367" s="14"/>
      <c r="BMT2367" s="14"/>
      <c r="BMU2367" s="14"/>
      <c r="BMV2367" s="14"/>
      <c r="BMW2367" s="14"/>
      <c r="BMX2367" s="14"/>
      <c r="BMY2367" s="14"/>
      <c r="BMZ2367" s="14"/>
      <c r="BNA2367" s="14"/>
      <c r="BNB2367" s="14"/>
      <c r="BNC2367" s="14"/>
      <c r="BND2367" s="14"/>
      <c r="BNE2367" s="14"/>
      <c r="BNF2367" s="14"/>
      <c r="BNG2367" s="14"/>
      <c r="BNH2367" s="14"/>
      <c r="BNI2367" s="14"/>
      <c r="BNJ2367" s="14"/>
      <c r="BNK2367" s="14"/>
      <c r="BNL2367" s="14"/>
      <c r="BNM2367" s="14"/>
      <c r="BNN2367" s="14"/>
      <c r="BNO2367" s="14"/>
      <c r="BNP2367" s="14"/>
      <c r="BNQ2367" s="14"/>
      <c r="BNR2367" s="14"/>
      <c r="BNS2367" s="14"/>
      <c r="BNT2367" s="14"/>
      <c r="BNU2367" s="14"/>
      <c r="BNV2367" s="14"/>
      <c r="BNW2367" s="14"/>
      <c r="BNX2367" s="14"/>
      <c r="BNY2367" s="14"/>
      <c r="BNZ2367" s="14"/>
      <c r="BOA2367" s="14"/>
      <c r="BOB2367" s="14"/>
      <c r="BOC2367" s="14"/>
      <c r="BOD2367" s="14"/>
      <c r="BOE2367" s="14"/>
      <c r="BOF2367" s="14"/>
      <c r="BOG2367" s="14"/>
      <c r="BOH2367" s="14"/>
      <c r="BOI2367" s="14"/>
      <c r="BOJ2367" s="14"/>
      <c r="BOK2367" s="14"/>
      <c r="BOL2367" s="14"/>
      <c r="BOM2367" s="14"/>
      <c r="BON2367" s="14"/>
      <c r="BOO2367" s="14"/>
      <c r="BOP2367" s="14"/>
      <c r="BOQ2367" s="14"/>
      <c r="BOR2367" s="14"/>
      <c r="BOS2367" s="14"/>
      <c r="BOT2367" s="14"/>
      <c r="BOU2367" s="14"/>
      <c r="BOV2367" s="14"/>
      <c r="BOW2367" s="14"/>
      <c r="BOX2367" s="14"/>
      <c r="BOY2367" s="14"/>
      <c r="BOZ2367" s="14"/>
      <c r="BPA2367" s="14"/>
      <c r="BPB2367" s="14"/>
      <c r="BPC2367" s="14"/>
      <c r="BPD2367" s="14"/>
      <c r="BPE2367" s="14"/>
      <c r="BPF2367" s="14"/>
      <c r="BPG2367" s="14"/>
      <c r="BPH2367" s="14"/>
      <c r="BPI2367" s="14"/>
      <c r="BPJ2367" s="14"/>
      <c r="BPK2367" s="14"/>
      <c r="BPL2367" s="14"/>
      <c r="BPM2367" s="14"/>
      <c r="BPN2367" s="14"/>
      <c r="BPO2367" s="14"/>
      <c r="BPP2367" s="14"/>
      <c r="BPQ2367" s="14"/>
      <c r="BPR2367" s="14"/>
      <c r="BPS2367" s="14"/>
      <c r="BPT2367" s="14"/>
      <c r="BPU2367" s="14"/>
      <c r="BPV2367" s="14"/>
      <c r="BPW2367" s="14"/>
      <c r="BPX2367" s="14"/>
      <c r="BPY2367" s="14"/>
      <c r="BPZ2367" s="14"/>
      <c r="BQA2367" s="14"/>
      <c r="BQB2367" s="14"/>
      <c r="BQC2367" s="14"/>
      <c r="BQD2367" s="14"/>
      <c r="BQE2367" s="14"/>
      <c r="BQF2367" s="14"/>
      <c r="BQG2367" s="14"/>
      <c r="BQH2367" s="14"/>
      <c r="BQI2367" s="14"/>
      <c r="BQJ2367" s="14"/>
      <c r="BQK2367" s="14"/>
      <c r="BQL2367" s="14"/>
      <c r="BQM2367" s="14"/>
      <c r="BQN2367" s="14"/>
      <c r="BQO2367" s="14"/>
      <c r="BQP2367" s="14"/>
      <c r="BQQ2367" s="14"/>
      <c r="BQR2367" s="14"/>
      <c r="BQS2367" s="14"/>
      <c r="BQT2367" s="14"/>
      <c r="BQU2367" s="14"/>
      <c r="BQV2367" s="14"/>
      <c r="BQW2367" s="14"/>
      <c r="BQX2367" s="14"/>
      <c r="BQY2367" s="14"/>
      <c r="BQZ2367" s="14"/>
      <c r="BRA2367" s="14"/>
      <c r="BRB2367" s="14"/>
      <c r="BRC2367" s="14"/>
      <c r="BRD2367" s="14"/>
      <c r="BRE2367" s="14"/>
      <c r="BRF2367" s="14"/>
      <c r="BRG2367" s="14"/>
      <c r="BRH2367" s="14"/>
      <c r="BRI2367" s="14"/>
      <c r="BRJ2367" s="14"/>
      <c r="BRK2367" s="14"/>
      <c r="BRL2367" s="14"/>
      <c r="BRM2367" s="14"/>
      <c r="BRN2367" s="14"/>
      <c r="BRO2367" s="14"/>
      <c r="BRP2367" s="14"/>
      <c r="BRQ2367" s="14"/>
      <c r="BRR2367" s="14"/>
      <c r="BRS2367" s="14"/>
      <c r="BRT2367" s="14"/>
      <c r="BRU2367" s="14"/>
      <c r="BRV2367" s="14"/>
      <c r="BRW2367" s="14"/>
      <c r="BRX2367" s="14"/>
      <c r="BRY2367" s="14"/>
      <c r="BRZ2367" s="14"/>
      <c r="BSA2367" s="14"/>
      <c r="BSB2367" s="14"/>
      <c r="BSC2367" s="14"/>
      <c r="BSD2367" s="14"/>
      <c r="BSE2367" s="14"/>
      <c r="BSF2367" s="14"/>
      <c r="BSG2367" s="14"/>
      <c r="BSH2367" s="14"/>
      <c r="BSI2367" s="14"/>
      <c r="BSJ2367" s="14"/>
      <c r="BSK2367" s="14"/>
      <c r="BSL2367" s="14"/>
      <c r="BSM2367" s="14"/>
      <c r="BSN2367" s="14"/>
      <c r="BSO2367" s="14"/>
      <c r="BSP2367" s="14"/>
      <c r="BSQ2367" s="14"/>
      <c r="BSR2367" s="14"/>
      <c r="BSS2367" s="14"/>
      <c r="BST2367" s="14"/>
      <c r="BSU2367" s="14"/>
      <c r="BSV2367" s="14"/>
      <c r="BSW2367" s="14"/>
      <c r="BSX2367" s="14"/>
      <c r="BSY2367" s="14"/>
      <c r="BSZ2367" s="14"/>
      <c r="BTA2367" s="14"/>
      <c r="BTB2367" s="14"/>
      <c r="BTC2367" s="14"/>
      <c r="BTD2367" s="14"/>
      <c r="BTE2367" s="14"/>
      <c r="BTF2367" s="14"/>
      <c r="BTG2367" s="14"/>
      <c r="BTH2367" s="14"/>
      <c r="BTI2367" s="14"/>
      <c r="BTJ2367" s="14"/>
      <c r="BTK2367" s="14"/>
      <c r="BTL2367" s="14"/>
      <c r="BTM2367" s="14"/>
      <c r="BTN2367" s="14"/>
      <c r="BTO2367" s="14"/>
      <c r="BTP2367" s="14"/>
      <c r="BTQ2367" s="14"/>
      <c r="BTR2367" s="14"/>
      <c r="BTS2367" s="14"/>
      <c r="BTT2367" s="14"/>
      <c r="BTU2367" s="14"/>
      <c r="BTV2367" s="14"/>
      <c r="BTW2367" s="14"/>
      <c r="BTX2367" s="14"/>
      <c r="BTY2367" s="14"/>
      <c r="BTZ2367" s="14"/>
      <c r="BUA2367" s="14"/>
      <c r="BUB2367" s="14"/>
      <c r="BUC2367" s="14"/>
      <c r="BUD2367" s="14"/>
      <c r="BUE2367" s="14"/>
      <c r="BUF2367" s="14"/>
      <c r="BUG2367" s="14"/>
      <c r="BUH2367" s="14"/>
      <c r="BUI2367" s="14"/>
      <c r="BUJ2367" s="14"/>
      <c r="BUK2367" s="14"/>
      <c r="BUL2367" s="14"/>
      <c r="BUM2367" s="14"/>
      <c r="BUN2367" s="14"/>
      <c r="BUO2367" s="14"/>
      <c r="BUP2367" s="14"/>
      <c r="BUQ2367" s="14"/>
      <c r="BUR2367" s="14"/>
      <c r="BUS2367" s="14"/>
      <c r="BUT2367" s="14"/>
      <c r="BUU2367" s="14"/>
      <c r="BUV2367" s="14"/>
      <c r="BUW2367" s="14"/>
      <c r="BUX2367" s="14"/>
      <c r="BUY2367" s="14"/>
      <c r="BUZ2367" s="14"/>
      <c r="BVA2367" s="14"/>
      <c r="BVB2367" s="14"/>
      <c r="BVC2367" s="14"/>
      <c r="BVD2367" s="14"/>
      <c r="BVE2367" s="14"/>
      <c r="BVF2367" s="14"/>
      <c r="BVG2367" s="14"/>
      <c r="BVH2367" s="14"/>
      <c r="BVI2367" s="14"/>
      <c r="BVJ2367" s="14"/>
      <c r="BVK2367" s="14"/>
      <c r="BVL2367" s="14"/>
      <c r="BVM2367" s="14"/>
      <c r="BVN2367" s="14"/>
      <c r="BVO2367" s="14"/>
      <c r="BVP2367" s="14"/>
      <c r="BVQ2367" s="14"/>
      <c r="BVR2367" s="14"/>
      <c r="BVS2367" s="14"/>
      <c r="BVT2367" s="14"/>
      <c r="BVU2367" s="14"/>
      <c r="BVV2367" s="14"/>
      <c r="BVW2367" s="14"/>
      <c r="BVX2367" s="14"/>
      <c r="BVY2367" s="14"/>
      <c r="BVZ2367" s="14"/>
      <c r="BWA2367" s="14"/>
      <c r="BWB2367" s="14"/>
      <c r="BWC2367" s="14"/>
      <c r="BWD2367" s="14"/>
      <c r="BWE2367" s="14"/>
      <c r="BWF2367" s="14"/>
      <c r="BWG2367" s="14"/>
      <c r="BWH2367" s="14"/>
      <c r="BWI2367" s="14"/>
      <c r="BWJ2367" s="14"/>
      <c r="BWK2367" s="14"/>
      <c r="BWL2367" s="14"/>
      <c r="BWM2367" s="14"/>
      <c r="BWN2367" s="14"/>
      <c r="BWO2367" s="14"/>
      <c r="BWP2367" s="14"/>
      <c r="BWQ2367" s="14"/>
      <c r="BWR2367" s="14"/>
      <c r="BWS2367" s="14"/>
      <c r="BWT2367" s="14"/>
      <c r="BWU2367" s="14"/>
      <c r="BWV2367" s="14"/>
      <c r="BWW2367" s="14"/>
      <c r="BWX2367" s="14"/>
      <c r="BWY2367" s="14"/>
      <c r="BWZ2367" s="14"/>
      <c r="BXA2367" s="14"/>
      <c r="BXB2367" s="14"/>
      <c r="BXC2367" s="14"/>
      <c r="BXD2367" s="14"/>
      <c r="BXE2367" s="14"/>
      <c r="BXF2367" s="14"/>
      <c r="BXG2367" s="14"/>
      <c r="BXH2367" s="14"/>
      <c r="BXI2367" s="14"/>
      <c r="BXJ2367" s="14"/>
      <c r="BXK2367" s="14"/>
      <c r="BXL2367" s="14"/>
      <c r="BXM2367" s="14"/>
      <c r="BXN2367" s="14"/>
      <c r="BXO2367" s="14"/>
      <c r="BXP2367" s="14"/>
      <c r="BXQ2367" s="14"/>
      <c r="BXR2367" s="14"/>
      <c r="BXS2367" s="14"/>
      <c r="BXT2367" s="14"/>
      <c r="BXU2367" s="14"/>
      <c r="BXV2367" s="14"/>
      <c r="BXW2367" s="14"/>
      <c r="BXX2367" s="14"/>
      <c r="BXY2367" s="14"/>
      <c r="BXZ2367" s="14"/>
      <c r="BYA2367" s="14"/>
      <c r="BYB2367" s="14"/>
      <c r="BYC2367" s="14"/>
      <c r="BYD2367" s="14"/>
      <c r="BYE2367" s="14"/>
      <c r="BYF2367" s="14"/>
      <c r="BYG2367" s="14"/>
      <c r="BYH2367" s="14"/>
      <c r="BYI2367" s="14"/>
      <c r="BYJ2367" s="14"/>
      <c r="BYK2367" s="14"/>
      <c r="BYL2367" s="14"/>
      <c r="BYM2367" s="14"/>
      <c r="BYN2367" s="14"/>
      <c r="BYO2367" s="14"/>
      <c r="BYP2367" s="14"/>
      <c r="BYQ2367" s="14"/>
      <c r="BYR2367" s="14"/>
      <c r="BYS2367" s="14"/>
      <c r="BYT2367" s="14"/>
      <c r="BYU2367" s="14"/>
      <c r="BYV2367" s="14"/>
      <c r="BYW2367" s="14"/>
      <c r="BYX2367" s="14"/>
      <c r="BYY2367" s="14"/>
      <c r="BYZ2367" s="14"/>
      <c r="BZA2367" s="14"/>
      <c r="BZB2367" s="14"/>
      <c r="BZC2367" s="14"/>
      <c r="BZD2367" s="14"/>
      <c r="BZE2367" s="14"/>
      <c r="BZF2367" s="14"/>
      <c r="BZG2367" s="14"/>
      <c r="BZH2367" s="14"/>
      <c r="BZI2367" s="14"/>
      <c r="BZJ2367" s="14"/>
      <c r="BZK2367" s="14"/>
      <c r="BZL2367" s="14"/>
      <c r="BZM2367" s="14"/>
      <c r="BZN2367" s="14"/>
      <c r="BZO2367" s="14"/>
      <c r="BZP2367" s="14"/>
      <c r="BZQ2367" s="14"/>
      <c r="BZR2367" s="14"/>
      <c r="BZS2367" s="14"/>
      <c r="BZT2367" s="14"/>
      <c r="BZU2367" s="14"/>
      <c r="BZV2367" s="14"/>
      <c r="BZW2367" s="14"/>
      <c r="BZX2367" s="14"/>
      <c r="BZY2367" s="14"/>
      <c r="BZZ2367" s="14"/>
      <c r="CAA2367" s="14"/>
      <c r="CAB2367" s="14"/>
      <c r="CAC2367" s="14"/>
      <c r="CAD2367" s="14"/>
      <c r="CAE2367" s="14"/>
      <c r="CAF2367" s="14"/>
      <c r="CAG2367" s="14"/>
      <c r="CAH2367" s="14"/>
      <c r="CAI2367" s="14"/>
      <c r="CAJ2367" s="14"/>
      <c r="CAK2367" s="14"/>
      <c r="CAL2367" s="14"/>
      <c r="CAM2367" s="14"/>
      <c r="CAN2367" s="14"/>
      <c r="CAO2367" s="14"/>
      <c r="CAP2367" s="14"/>
      <c r="CAQ2367" s="14"/>
      <c r="CAR2367" s="14"/>
      <c r="CAS2367" s="14"/>
      <c r="CAT2367" s="14"/>
      <c r="CAU2367" s="14"/>
      <c r="CAV2367" s="14"/>
      <c r="CAW2367" s="14"/>
      <c r="CAX2367" s="14"/>
      <c r="CAY2367" s="14"/>
      <c r="CAZ2367" s="14"/>
      <c r="CBA2367" s="14"/>
      <c r="CBB2367" s="14"/>
      <c r="CBC2367" s="14"/>
      <c r="CBD2367" s="14"/>
      <c r="CBE2367" s="14"/>
      <c r="CBF2367" s="14"/>
      <c r="CBG2367" s="14"/>
      <c r="CBH2367" s="14"/>
      <c r="CBI2367" s="14"/>
      <c r="CBJ2367" s="14"/>
      <c r="CBK2367" s="14"/>
      <c r="CBL2367" s="14"/>
      <c r="CBM2367" s="14"/>
      <c r="CBN2367" s="14"/>
      <c r="CBO2367" s="14"/>
      <c r="CBP2367" s="14"/>
      <c r="CBQ2367" s="14"/>
      <c r="CBR2367" s="14"/>
      <c r="CBS2367" s="14"/>
      <c r="CBT2367" s="14"/>
      <c r="CBU2367" s="14"/>
      <c r="CBV2367" s="14"/>
      <c r="CBW2367" s="14"/>
      <c r="CBX2367" s="14"/>
      <c r="CBY2367" s="14"/>
      <c r="CBZ2367" s="14"/>
      <c r="CCA2367" s="14"/>
      <c r="CCB2367" s="14"/>
      <c r="CCC2367" s="14"/>
      <c r="CCD2367" s="14"/>
      <c r="CCE2367" s="14"/>
      <c r="CCF2367" s="14"/>
      <c r="CCG2367" s="14"/>
      <c r="CCH2367" s="14"/>
      <c r="CCI2367" s="14"/>
      <c r="CCJ2367" s="14"/>
      <c r="CCK2367" s="14"/>
      <c r="CCL2367" s="14"/>
      <c r="CCM2367" s="14"/>
      <c r="CCN2367" s="14"/>
      <c r="CCO2367" s="14"/>
      <c r="CCP2367" s="14"/>
      <c r="CCQ2367" s="14"/>
      <c r="CCR2367" s="14"/>
      <c r="CCS2367" s="14"/>
      <c r="CCT2367" s="14"/>
      <c r="CCU2367" s="14"/>
      <c r="CCV2367" s="14"/>
      <c r="CCW2367" s="14"/>
      <c r="CCX2367" s="14"/>
      <c r="CCY2367" s="14"/>
      <c r="CCZ2367" s="14"/>
      <c r="CDA2367" s="14"/>
      <c r="CDB2367" s="14"/>
      <c r="CDC2367" s="14"/>
      <c r="CDD2367" s="14"/>
      <c r="CDE2367" s="14"/>
      <c r="CDF2367" s="14"/>
      <c r="CDG2367" s="14"/>
      <c r="CDH2367" s="14"/>
      <c r="CDI2367" s="14"/>
      <c r="CDJ2367" s="14"/>
      <c r="CDK2367" s="14"/>
      <c r="CDL2367" s="14"/>
      <c r="CDM2367" s="14"/>
      <c r="CDN2367" s="14"/>
      <c r="CDO2367" s="14"/>
      <c r="CDP2367" s="14"/>
      <c r="CDQ2367" s="14"/>
      <c r="CDR2367" s="14"/>
      <c r="CDS2367" s="14"/>
      <c r="CDT2367" s="14"/>
      <c r="CDU2367" s="14"/>
      <c r="CDV2367" s="14"/>
      <c r="CDW2367" s="14"/>
      <c r="CDX2367" s="14"/>
      <c r="CDY2367" s="14"/>
      <c r="CDZ2367" s="14"/>
      <c r="CEA2367" s="14"/>
      <c r="CEB2367" s="14"/>
      <c r="CEC2367" s="14"/>
      <c r="CED2367" s="14"/>
      <c r="CEE2367" s="14"/>
      <c r="CEF2367" s="14"/>
      <c r="CEG2367" s="14"/>
      <c r="CEH2367" s="14"/>
      <c r="CEI2367" s="14"/>
      <c r="CEJ2367" s="14"/>
      <c r="CEK2367" s="14"/>
      <c r="CEL2367" s="14"/>
      <c r="CEM2367" s="14"/>
      <c r="CEN2367" s="14"/>
      <c r="CEO2367" s="14"/>
      <c r="CEP2367" s="14"/>
      <c r="CEQ2367" s="14"/>
      <c r="CER2367" s="14"/>
      <c r="CES2367" s="14"/>
      <c r="CET2367" s="14"/>
      <c r="CEU2367" s="14"/>
      <c r="CEV2367" s="14"/>
      <c r="CEW2367" s="14"/>
      <c r="CEX2367" s="14"/>
      <c r="CEY2367" s="14"/>
      <c r="CEZ2367" s="14"/>
      <c r="CFA2367" s="14"/>
      <c r="CFB2367" s="14"/>
      <c r="CFC2367" s="14"/>
      <c r="CFD2367" s="14"/>
      <c r="CFE2367" s="14"/>
      <c r="CFF2367" s="14"/>
      <c r="CFG2367" s="14"/>
      <c r="CFH2367" s="14"/>
      <c r="CFI2367" s="14"/>
      <c r="CFJ2367" s="14"/>
      <c r="CFK2367" s="14"/>
      <c r="CFL2367" s="14"/>
      <c r="CFM2367" s="14"/>
      <c r="CFN2367" s="14"/>
      <c r="CFO2367" s="14"/>
      <c r="CFP2367" s="14"/>
      <c r="CFQ2367" s="14"/>
      <c r="CFR2367" s="14"/>
      <c r="CFS2367" s="14"/>
      <c r="CFT2367" s="14"/>
      <c r="CFU2367" s="14"/>
      <c r="CFV2367" s="14"/>
      <c r="CFW2367" s="14"/>
      <c r="CFX2367" s="14"/>
      <c r="CFY2367" s="14"/>
      <c r="CFZ2367" s="14"/>
      <c r="CGA2367" s="14"/>
      <c r="CGB2367" s="14"/>
      <c r="CGC2367" s="14"/>
      <c r="CGD2367" s="14"/>
      <c r="CGE2367" s="14"/>
      <c r="CGF2367" s="14"/>
      <c r="CGG2367" s="14"/>
      <c r="CGH2367" s="14"/>
      <c r="CGI2367" s="14"/>
      <c r="CGJ2367" s="14"/>
      <c r="CGK2367" s="14"/>
      <c r="CGL2367" s="14"/>
      <c r="CGM2367" s="14"/>
      <c r="CGN2367" s="14"/>
      <c r="CGO2367" s="14"/>
      <c r="CGP2367" s="14"/>
      <c r="CGQ2367" s="14"/>
      <c r="CGR2367" s="14"/>
      <c r="CGS2367" s="14"/>
      <c r="CGT2367" s="14"/>
      <c r="CGU2367" s="14"/>
      <c r="CGV2367" s="14"/>
      <c r="CGW2367" s="14"/>
      <c r="CGX2367" s="14"/>
      <c r="CGY2367" s="14"/>
      <c r="CGZ2367" s="14"/>
      <c r="CHA2367" s="14"/>
      <c r="CHB2367" s="14"/>
      <c r="CHC2367" s="14"/>
      <c r="CHD2367" s="14"/>
      <c r="CHE2367" s="14"/>
      <c r="CHF2367" s="14"/>
      <c r="CHG2367" s="14"/>
      <c r="CHH2367" s="14"/>
      <c r="CHI2367" s="14"/>
      <c r="CHJ2367" s="14"/>
      <c r="CHK2367" s="14"/>
      <c r="CHL2367" s="14"/>
      <c r="CHM2367" s="14"/>
      <c r="CHN2367" s="14"/>
      <c r="CHO2367" s="14"/>
      <c r="CHP2367" s="14"/>
      <c r="CHQ2367" s="14"/>
      <c r="CHR2367" s="14"/>
      <c r="CHS2367" s="14"/>
      <c r="CHT2367" s="14"/>
      <c r="CHU2367" s="14"/>
      <c r="CHV2367" s="14"/>
      <c r="CHW2367" s="14"/>
      <c r="CHX2367" s="14"/>
      <c r="CHY2367" s="14"/>
      <c r="CHZ2367" s="14"/>
      <c r="CIA2367" s="14"/>
      <c r="CIB2367" s="14"/>
      <c r="CIC2367" s="14"/>
      <c r="CID2367" s="14"/>
      <c r="CIE2367" s="14"/>
      <c r="CIF2367" s="14"/>
      <c r="CIG2367" s="14"/>
      <c r="CIH2367" s="14"/>
      <c r="CII2367" s="14"/>
      <c r="CIJ2367" s="14"/>
      <c r="CIK2367" s="14"/>
      <c r="CIL2367" s="14"/>
      <c r="CIM2367" s="14"/>
      <c r="CIN2367" s="14"/>
      <c r="CIO2367" s="14"/>
      <c r="CIP2367" s="14"/>
      <c r="CIQ2367" s="14"/>
      <c r="CIR2367" s="14"/>
      <c r="CIS2367" s="14"/>
      <c r="CIT2367" s="14"/>
      <c r="CIU2367" s="14"/>
      <c r="CIV2367" s="14"/>
      <c r="CIW2367" s="14"/>
      <c r="CIX2367" s="14"/>
      <c r="CIY2367" s="14"/>
      <c r="CIZ2367" s="14"/>
      <c r="CJA2367" s="14"/>
      <c r="CJB2367" s="14"/>
      <c r="CJC2367" s="14"/>
      <c r="CJD2367" s="14"/>
      <c r="CJE2367" s="14"/>
      <c r="CJF2367" s="14"/>
      <c r="CJG2367" s="14"/>
      <c r="CJH2367" s="14"/>
      <c r="CJI2367" s="14"/>
      <c r="CJJ2367" s="14"/>
      <c r="CJK2367" s="14"/>
      <c r="CJL2367" s="14"/>
      <c r="CJM2367" s="14"/>
      <c r="CJN2367" s="14"/>
      <c r="CJO2367" s="14"/>
      <c r="CJP2367" s="14"/>
      <c r="CJQ2367" s="14"/>
      <c r="CJR2367" s="14"/>
      <c r="CJS2367" s="14"/>
      <c r="CJT2367" s="14"/>
      <c r="CJU2367" s="14"/>
      <c r="CJV2367" s="14"/>
      <c r="CJW2367" s="14"/>
      <c r="CJX2367" s="14"/>
      <c r="CJY2367" s="14"/>
      <c r="CJZ2367" s="14"/>
      <c r="CKA2367" s="14"/>
      <c r="CKB2367" s="14"/>
      <c r="CKC2367" s="14"/>
      <c r="CKD2367" s="14"/>
      <c r="CKE2367" s="14"/>
      <c r="CKF2367" s="14"/>
      <c r="CKG2367" s="14"/>
      <c r="CKH2367" s="14"/>
      <c r="CKI2367" s="14"/>
      <c r="CKJ2367" s="14"/>
      <c r="CKK2367" s="14"/>
      <c r="CKL2367" s="14"/>
      <c r="CKM2367" s="14"/>
      <c r="CKN2367" s="14"/>
      <c r="CKO2367" s="14"/>
      <c r="CKP2367" s="14"/>
      <c r="CKQ2367" s="14"/>
      <c r="CKR2367" s="14"/>
      <c r="CKS2367" s="14"/>
      <c r="CKT2367" s="14"/>
      <c r="CKU2367" s="14"/>
      <c r="CKV2367" s="14"/>
      <c r="CKW2367" s="14"/>
      <c r="CKX2367" s="14"/>
      <c r="CKY2367" s="14"/>
      <c r="CKZ2367" s="14"/>
      <c r="CLA2367" s="14"/>
      <c r="CLB2367" s="14"/>
      <c r="CLC2367" s="14"/>
      <c r="CLD2367" s="14"/>
      <c r="CLE2367" s="14"/>
      <c r="CLF2367" s="14"/>
      <c r="CLG2367" s="14"/>
      <c r="CLH2367" s="14"/>
      <c r="CLI2367" s="14"/>
      <c r="CLJ2367" s="14"/>
      <c r="CLK2367" s="14"/>
      <c r="CLL2367" s="14"/>
      <c r="CLM2367" s="14"/>
      <c r="CLN2367" s="14"/>
      <c r="CLO2367" s="14"/>
      <c r="CLP2367" s="14"/>
      <c r="CLQ2367" s="14"/>
      <c r="CLR2367" s="14"/>
      <c r="CLS2367" s="14"/>
      <c r="CLT2367" s="14"/>
      <c r="CLU2367" s="14"/>
      <c r="CLV2367" s="14"/>
      <c r="CLW2367" s="14"/>
      <c r="CLX2367" s="14"/>
      <c r="CLY2367" s="14"/>
      <c r="CLZ2367" s="14"/>
      <c r="CMA2367" s="14"/>
      <c r="CMB2367" s="14"/>
      <c r="CMC2367" s="14"/>
      <c r="CMD2367" s="14"/>
      <c r="CME2367" s="14"/>
      <c r="CMF2367" s="14"/>
      <c r="CMG2367" s="14"/>
      <c r="CMH2367" s="14"/>
      <c r="CMI2367" s="14"/>
      <c r="CMJ2367" s="14"/>
      <c r="CMK2367" s="14"/>
      <c r="CML2367" s="14"/>
      <c r="CMM2367" s="14"/>
      <c r="CMN2367" s="14"/>
      <c r="CMO2367" s="14"/>
      <c r="CMP2367" s="14"/>
      <c r="CMQ2367" s="14"/>
      <c r="CMR2367" s="14"/>
      <c r="CMS2367" s="14"/>
      <c r="CMT2367" s="14"/>
      <c r="CMU2367" s="14"/>
      <c r="CMV2367" s="14"/>
      <c r="CMW2367" s="14"/>
      <c r="CMX2367" s="14"/>
      <c r="CMY2367" s="14"/>
      <c r="CMZ2367" s="14"/>
      <c r="CNA2367" s="14"/>
      <c r="CNB2367" s="14"/>
      <c r="CNC2367" s="14"/>
      <c r="CND2367" s="14"/>
      <c r="CNE2367" s="14"/>
      <c r="CNF2367" s="14"/>
      <c r="CNG2367" s="14"/>
      <c r="CNH2367" s="14"/>
      <c r="CNI2367" s="14"/>
      <c r="CNJ2367" s="14"/>
      <c r="CNK2367" s="14"/>
      <c r="CNL2367" s="14"/>
      <c r="CNM2367" s="14"/>
      <c r="CNN2367" s="14"/>
      <c r="CNO2367" s="14"/>
      <c r="CNP2367" s="14"/>
      <c r="CNQ2367" s="14"/>
      <c r="CNR2367" s="14"/>
      <c r="CNS2367" s="14"/>
      <c r="CNT2367" s="14"/>
      <c r="CNU2367" s="14"/>
      <c r="CNV2367" s="14"/>
      <c r="CNW2367" s="14"/>
      <c r="CNX2367" s="14"/>
      <c r="CNY2367" s="14"/>
      <c r="CNZ2367" s="14"/>
      <c r="COA2367" s="14"/>
      <c r="COB2367" s="14"/>
      <c r="COC2367" s="14"/>
      <c r="COD2367" s="14"/>
      <c r="COE2367" s="14"/>
      <c r="COF2367" s="14"/>
      <c r="COG2367" s="14"/>
      <c r="COH2367" s="14"/>
      <c r="COI2367" s="14"/>
      <c r="COJ2367" s="14"/>
      <c r="COK2367" s="14"/>
      <c r="COL2367" s="14"/>
      <c r="COM2367" s="14"/>
      <c r="CON2367" s="14"/>
      <c r="COO2367" s="14"/>
      <c r="COP2367" s="14"/>
      <c r="COQ2367" s="14"/>
      <c r="COR2367" s="14"/>
      <c r="COS2367" s="14"/>
      <c r="COT2367" s="14"/>
      <c r="COU2367" s="14"/>
      <c r="COV2367" s="14"/>
      <c r="COW2367" s="14"/>
      <c r="COX2367" s="14"/>
      <c r="COY2367" s="14"/>
      <c r="COZ2367" s="14"/>
      <c r="CPA2367" s="14"/>
      <c r="CPB2367" s="14"/>
      <c r="CPC2367" s="14"/>
      <c r="CPD2367" s="14"/>
      <c r="CPE2367" s="14"/>
      <c r="CPF2367" s="14"/>
      <c r="CPG2367" s="14"/>
      <c r="CPH2367" s="14"/>
      <c r="CPI2367" s="14"/>
      <c r="CPJ2367" s="14"/>
      <c r="CPK2367" s="14"/>
      <c r="CPL2367" s="14"/>
      <c r="CPM2367" s="14"/>
      <c r="CPN2367" s="14"/>
      <c r="CPO2367" s="14"/>
      <c r="CPP2367" s="14"/>
      <c r="CPQ2367" s="14"/>
      <c r="CPR2367" s="14"/>
      <c r="CPS2367" s="14"/>
      <c r="CPT2367" s="14"/>
      <c r="CPU2367" s="14"/>
      <c r="CPV2367" s="14"/>
      <c r="CPW2367" s="14"/>
      <c r="CPX2367" s="14"/>
      <c r="CPY2367" s="14"/>
      <c r="CPZ2367" s="14"/>
      <c r="CQA2367" s="14"/>
      <c r="CQB2367" s="14"/>
      <c r="CQC2367" s="14"/>
      <c r="CQD2367" s="14"/>
      <c r="CQE2367" s="14"/>
      <c r="CQF2367" s="14"/>
      <c r="CQG2367" s="14"/>
      <c r="CQH2367" s="14"/>
      <c r="CQI2367" s="14"/>
      <c r="CQJ2367" s="14"/>
      <c r="CQK2367" s="14"/>
      <c r="CQL2367" s="14"/>
      <c r="CQM2367" s="14"/>
      <c r="CQN2367" s="14"/>
      <c r="CQO2367" s="14"/>
      <c r="CQP2367" s="14"/>
      <c r="CQQ2367" s="14"/>
      <c r="CQR2367" s="14"/>
      <c r="CQS2367" s="14"/>
      <c r="CQT2367" s="14"/>
      <c r="CQU2367" s="14"/>
      <c r="CQV2367" s="14"/>
      <c r="CQW2367" s="14"/>
      <c r="CQX2367" s="14"/>
      <c r="CQY2367" s="14"/>
      <c r="CQZ2367" s="14"/>
      <c r="CRA2367" s="14"/>
      <c r="CRB2367" s="14"/>
      <c r="CRC2367" s="14"/>
      <c r="CRD2367" s="14"/>
      <c r="CRE2367" s="14"/>
      <c r="CRF2367" s="14"/>
      <c r="CRG2367" s="14"/>
      <c r="CRH2367" s="14"/>
      <c r="CRI2367" s="14"/>
      <c r="CRJ2367" s="14"/>
      <c r="CRK2367" s="14"/>
      <c r="CRL2367" s="14"/>
      <c r="CRM2367" s="14"/>
      <c r="CRN2367" s="14"/>
      <c r="CRO2367" s="14"/>
      <c r="CRP2367" s="14"/>
      <c r="CRQ2367" s="14"/>
      <c r="CRR2367" s="14"/>
      <c r="CRS2367" s="14"/>
      <c r="CRT2367" s="14"/>
      <c r="CRU2367" s="14"/>
      <c r="CRV2367" s="14"/>
      <c r="CRW2367" s="14"/>
      <c r="CRX2367" s="14"/>
      <c r="CRY2367" s="14"/>
      <c r="CRZ2367" s="14"/>
      <c r="CSA2367" s="14"/>
      <c r="CSB2367" s="14"/>
      <c r="CSC2367" s="14"/>
      <c r="CSD2367" s="14"/>
      <c r="CSE2367" s="14"/>
      <c r="CSF2367" s="14"/>
      <c r="CSG2367" s="14"/>
      <c r="CSH2367" s="14"/>
      <c r="CSI2367" s="14"/>
      <c r="CSJ2367" s="14"/>
      <c r="CSK2367" s="14"/>
      <c r="CSL2367" s="14"/>
      <c r="CSM2367" s="14"/>
      <c r="CSN2367" s="14"/>
      <c r="CSO2367" s="14"/>
      <c r="CSP2367" s="14"/>
      <c r="CSQ2367" s="14"/>
      <c r="CSR2367" s="14"/>
      <c r="CSS2367" s="14"/>
      <c r="CST2367" s="14"/>
      <c r="CSU2367" s="14"/>
      <c r="CSV2367" s="14"/>
      <c r="CSW2367" s="14"/>
      <c r="CSX2367" s="14"/>
      <c r="CSY2367" s="14"/>
      <c r="CSZ2367" s="14"/>
      <c r="CTA2367" s="14"/>
      <c r="CTB2367" s="14"/>
      <c r="CTC2367" s="14"/>
      <c r="CTD2367" s="14"/>
      <c r="CTE2367" s="14"/>
      <c r="CTF2367" s="14"/>
      <c r="CTG2367" s="14"/>
      <c r="CTH2367" s="14"/>
      <c r="CTI2367" s="14"/>
      <c r="CTJ2367" s="14"/>
      <c r="CTK2367" s="14"/>
      <c r="CTL2367" s="14"/>
      <c r="CTM2367" s="14"/>
      <c r="CTN2367" s="14"/>
      <c r="CTO2367" s="14"/>
      <c r="CTP2367" s="14"/>
      <c r="CTQ2367" s="14"/>
      <c r="CTR2367" s="14"/>
      <c r="CTS2367" s="14"/>
      <c r="CTT2367" s="14"/>
      <c r="CTU2367" s="14"/>
      <c r="CTV2367" s="14"/>
      <c r="CTW2367" s="14"/>
      <c r="CTX2367" s="14"/>
      <c r="CTY2367" s="14"/>
      <c r="CTZ2367" s="14"/>
      <c r="CUA2367" s="14"/>
      <c r="CUB2367" s="14"/>
      <c r="CUC2367" s="14"/>
      <c r="CUD2367" s="14"/>
      <c r="CUE2367" s="14"/>
      <c r="CUF2367" s="14"/>
      <c r="CUG2367" s="14"/>
      <c r="CUH2367" s="14"/>
      <c r="CUI2367" s="14"/>
      <c r="CUJ2367" s="14"/>
      <c r="CUK2367" s="14"/>
      <c r="CUL2367" s="14"/>
      <c r="CUM2367" s="14"/>
      <c r="CUN2367" s="14"/>
      <c r="CUO2367" s="14"/>
      <c r="CUP2367" s="14"/>
      <c r="CUQ2367" s="14"/>
      <c r="CUR2367" s="14"/>
      <c r="CUS2367" s="14"/>
      <c r="CUT2367" s="14"/>
      <c r="CUU2367" s="14"/>
      <c r="CUV2367" s="14"/>
      <c r="CUW2367" s="14"/>
      <c r="CUX2367" s="14"/>
      <c r="CUY2367" s="14"/>
      <c r="CUZ2367" s="14"/>
      <c r="CVA2367" s="14"/>
      <c r="CVB2367" s="14"/>
      <c r="CVC2367" s="14"/>
      <c r="CVD2367" s="14"/>
      <c r="CVE2367" s="14"/>
      <c r="CVF2367" s="14"/>
      <c r="CVG2367" s="14"/>
      <c r="CVH2367" s="14"/>
      <c r="CVI2367" s="14"/>
      <c r="CVJ2367" s="14"/>
      <c r="CVK2367" s="14"/>
      <c r="CVL2367" s="14"/>
      <c r="CVM2367" s="14"/>
      <c r="CVN2367" s="14"/>
      <c r="CVO2367" s="14"/>
      <c r="CVP2367" s="14"/>
      <c r="CVQ2367" s="14"/>
      <c r="CVR2367" s="14"/>
      <c r="CVS2367" s="14"/>
      <c r="CVT2367" s="14"/>
      <c r="CVU2367" s="14"/>
      <c r="CVV2367" s="14"/>
      <c r="CVW2367" s="14"/>
      <c r="CVX2367" s="14"/>
      <c r="CVY2367" s="14"/>
      <c r="CVZ2367" s="14"/>
      <c r="CWA2367" s="14"/>
      <c r="CWB2367" s="14"/>
      <c r="CWC2367" s="14"/>
      <c r="CWD2367" s="14"/>
      <c r="CWE2367" s="14"/>
      <c r="CWF2367" s="14"/>
      <c r="CWG2367" s="14"/>
      <c r="CWH2367" s="14"/>
      <c r="CWI2367" s="14"/>
      <c r="CWJ2367" s="14"/>
      <c r="CWK2367" s="14"/>
      <c r="CWL2367" s="14"/>
      <c r="CWM2367" s="14"/>
      <c r="CWN2367" s="14"/>
      <c r="CWO2367" s="14"/>
      <c r="CWP2367" s="14"/>
      <c r="CWQ2367" s="14"/>
      <c r="CWR2367" s="14"/>
      <c r="CWS2367" s="14"/>
      <c r="CWT2367" s="14"/>
      <c r="CWU2367" s="14"/>
      <c r="CWV2367" s="14"/>
      <c r="CWW2367" s="14"/>
      <c r="CWX2367" s="14"/>
      <c r="CWY2367" s="14"/>
      <c r="CWZ2367" s="14"/>
      <c r="CXA2367" s="14"/>
      <c r="CXB2367" s="14"/>
      <c r="CXC2367" s="14"/>
      <c r="CXD2367" s="14"/>
      <c r="CXE2367" s="14"/>
      <c r="CXF2367" s="14"/>
      <c r="CXG2367" s="14"/>
      <c r="CXH2367" s="14"/>
      <c r="CXI2367" s="14"/>
      <c r="CXJ2367" s="14"/>
      <c r="CXK2367" s="14"/>
      <c r="CXL2367" s="14"/>
      <c r="CXM2367" s="14"/>
      <c r="CXN2367" s="14"/>
      <c r="CXO2367" s="14"/>
      <c r="CXP2367" s="14"/>
      <c r="CXQ2367" s="14"/>
      <c r="CXR2367" s="14"/>
      <c r="CXS2367" s="14"/>
      <c r="CXT2367" s="14"/>
      <c r="CXU2367" s="14"/>
      <c r="CXV2367" s="14"/>
      <c r="CXW2367" s="14"/>
      <c r="CXX2367" s="14"/>
      <c r="CXY2367" s="14"/>
      <c r="CXZ2367" s="14"/>
      <c r="CYA2367" s="14"/>
      <c r="CYB2367" s="14"/>
      <c r="CYC2367" s="14"/>
      <c r="CYD2367" s="14"/>
      <c r="CYE2367" s="14"/>
      <c r="CYF2367" s="14"/>
      <c r="CYG2367" s="14"/>
      <c r="CYH2367" s="14"/>
      <c r="CYI2367" s="14"/>
      <c r="CYJ2367" s="14"/>
      <c r="CYK2367" s="14"/>
      <c r="CYL2367" s="14"/>
      <c r="CYM2367" s="14"/>
      <c r="CYN2367" s="14"/>
      <c r="CYO2367" s="14"/>
      <c r="CYP2367" s="14"/>
      <c r="CYQ2367" s="14"/>
      <c r="CYR2367" s="14"/>
      <c r="CYS2367" s="14"/>
      <c r="CYT2367" s="14"/>
      <c r="CYU2367" s="14"/>
      <c r="CYV2367" s="14"/>
      <c r="CYW2367" s="14"/>
      <c r="CYX2367" s="14"/>
      <c r="CYY2367" s="14"/>
      <c r="CYZ2367" s="14"/>
      <c r="CZA2367" s="14"/>
      <c r="CZB2367" s="14"/>
      <c r="CZC2367" s="14"/>
      <c r="CZD2367" s="14"/>
      <c r="CZE2367" s="14"/>
      <c r="CZF2367" s="14"/>
      <c r="CZG2367" s="14"/>
      <c r="CZH2367" s="14"/>
      <c r="CZI2367" s="14"/>
      <c r="CZJ2367" s="14"/>
      <c r="CZK2367" s="14"/>
      <c r="CZL2367" s="14"/>
      <c r="CZM2367" s="14"/>
      <c r="CZN2367" s="14"/>
      <c r="CZO2367" s="14"/>
      <c r="CZP2367" s="14"/>
      <c r="CZQ2367" s="14"/>
      <c r="CZR2367" s="14"/>
      <c r="CZS2367" s="14"/>
      <c r="CZT2367" s="14"/>
      <c r="CZU2367" s="14"/>
      <c r="CZV2367" s="14"/>
      <c r="CZW2367" s="14"/>
      <c r="CZX2367" s="14"/>
      <c r="CZY2367" s="14"/>
      <c r="CZZ2367" s="14"/>
      <c r="DAA2367" s="14"/>
      <c r="DAB2367" s="14"/>
      <c r="DAC2367" s="14"/>
      <c r="DAD2367" s="14"/>
      <c r="DAE2367" s="14"/>
      <c r="DAF2367" s="14"/>
      <c r="DAG2367" s="14"/>
      <c r="DAH2367" s="14"/>
      <c r="DAI2367" s="14"/>
      <c r="DAJ2367" s="14"/>
      <c r="DAK2367" s="14"/>
      <c r="DAL2367" s="14"/>
      <c r="DAM2367" s="14"/>
      <c r="DAN2367" s="14"/>
      <c r="DAO2367" s="14"/>
      <c r="DAP2367" s="14"/>
      <c r="DAQ2367" s="14"/>
      <c r="DAR2367" s="14"/>
      <c r="DAS2367" s="14"/>
      <c r="DAT2367" s="14"/>
      <c r="DAU2367" s="14"/>
      <c r="DAV2367" s="14"/>
      <c r="DAW2367" s="14"/>
      <c r="DAX2367" s="14"/>
      <c r="DAY2367" s="14"/>
      <c r="DAZ2367" s="14"/>
      <c r="DBA2367" s="14"/>
      <c r="DBB2367" s="14"/>
      <c r="DBC2367" s="14"/>
      <c r="DBD2367" s="14"/>
      <c r="DBE2367" s="14"/>
      <c r="DBF2367" s="14"/>
      <c r="DBG2367" s="14"/>
      <c r="DBH2367" s="14"/>
      <c r="DBI2367" s="14"/>
      <c r="DBJ2367" s="14"/>
      <c r="DBK2367" s="14"/>
      <c r="DBL2367" s="14"/>
      <c r="DBM2367" s="14"/>
      <c r="DBN2367" s="14"/>
      <c r="DBO2367" s="14"/>
      <c r="DBP2367" s="14"/>
      <c r="DBQ2367" s="14"/>
      <c r="DBR2367" s="14"/>
      <c r="DBS2367" s="14"/>
      <c r="DBT2367" s="14"/>
      <c r="DBU2367" s="14"/>
      <c r="DBV2367" s="14"/>
      <c r="DBW2367" s="14"/>
      <c r="DBX2367" s="14"/>
      <c r="DBY2367" s="14"/>
      <c r="DBZ2367" s="14"/>
      <c r="DCA2367" s="14"/>
      <c r="DCB2367" s="14"/>
      <c r="DCC2367" s="14"/>
      <c r="DCD2367" s="14"/>
      <c r="DCE2367" s="14"/>
      <c r="DCF2367" s="14"/>
      <c r="DCG2367" s="14"/>
      <c r="DCH2367" s="14"/>
      <c r="DCI2367" s="14"/>
      <c r="DCJ2367" s="14"/>
      <c r="DCK2367" s="14"/>
      <c r="DCL2367" s="14"/>
      <c r="DCM2367" s="14"/>
      <c r="DCN2367" s="14"/>
      <c r="DCO2367" s="14"/>
      <c r="DCP2367" s="14"/>
      <c r="DCQ2367" s="14"/>
      <c r="DCR2367" s="14"/>
      <c r="DCS2367" s="14"/>
      <c r="DCT2367" s="14"/>
      <c r="DCU2367" s="14"/>
      <c r="DCV2367" s="14"/>
      <c r="DCW2367" s="14"/>
      <c r="DCX2367" s="14"/>
      <c r="DCY2367" s="14"/>
      <c r="DCZ2367" s="14"/>
      <c r="DDA2367" s="14"/>
      <c r="DDB2367" s="14"/>
      <c r="DDC2367" s="14"/>
      <c r="DDD2367" s="14"/>
      <c r="DDE2367" s="14"/>
      <c r="DDF2367" s="14"/>
      <c r="DDG2367" s="14"/>
      <c r="DDH2367" s="14"/>
      <c r="DDI2367" s="14"/>
      <c r="DDJ2367" s="14"/>
      <c r="DDK2367" s="14"/>
      <c r="DDL2367" s="14"/>
      <c r="DDM2367" s="14"/>
      <c r="DDN2367" s="14"/>
      <c r="DDO2367" s="14"/>
      <c r="DDP2367" s="14"/>
      <c r="DDQ2367" s="14"/>
      <c r="DDR2367" s="14"/>
      <c r="DDS2367" s="14"/>
      <c r="DDT2367" s="14"/>
      <c r="DDU2367" s="14"/>
      <c r="DDV2367" s="14"/>
      <c r="DDW2367" s="14"/>
      <c r="DDX2367" s="14"/>
      <c r="DDY2367" s="14"/>
      <c r="DDZ2367" s="14"/>
      <c r="DEA2367" s="14"/>
      <c r="DEB2367" s="14"/>
      <c r="DEC2367" s="14"/>
      <c r="DED2367" s="14"/>
      <c r="DEE2367" s="14"/>
      <c r="DEF2367" s="14"/>
      <c r="DEG2367" s="14"/>
      <c r="DEH2367" s="14"/>
      <c r="DEI2367" s="14"/>
      <c r="DEJ2367" s="14"/>
      <c r="DEK2367" s="14"/>
      <c r="DEL2367" s="14"/>
      <c r="DEM2367" s="14"/>
      <c r="DEN2367" s="14"/>
      <c r="DEO2367" s="14"/>
      <c r="DEP2367" s="14"/>
      <c r="DEQ2367" s="14"/>
      <c r="DER2367" s="14"/>
      <c r="DES2367" s="14"/>
      <c r="DET2367" s="14"/>
      <c r="DEU2367" s="14"/>
      <c r="DEV2367" s="14"/>
      <c r="DEW2367" s="14"/>
      <c r="DEX2367" s="14"/>
      <c r="DEY2367" s="14"/>
      <c r="DEZ2367" s="14"/>
      <c r="DFA2367" s="14"/>
      <c r="DFB2367" s="14"/>
      <c r="DFC2367" s="14"/>
      <c r="DFD2367" s="14"/>
      <c r="DFE2367" s="14"/>
      <c r="DFF2367" s="14"/>
      <c r="DFG2367" s="14"/>
      <c r="DFH2367" s="14"/>
      <c r="DFI2367" s="14"/>
      <c r="DFJ2367" s="14"/>
      <c r="DFK2367" s="14"/>
      <c r="DFL2367" s="14"/>
      <c r="DFM2367" s="14"/>
      <c r="DFN2367" s="14"/>
      <c r="DFO2367" s="14"/>
      <c r="DFP2367" s="14"/>
      <c r="DFQ2367" s="14"/>
      <c r="DFR2367" s="14"/>
      <c r="DFS2367" s="14"/>
      <c r="DFT2367" s="14"/>
      <c r="DFU2367" s="14"/>
      <c r="DFV2367" s="14"/>
      <c r="DFW2367" s="14"/>
      <c r="DFX2367" s="14"/>
      <c r="DFY2367" s="14"/>
      <c r="DFZ2367" s="14"/>
      <c r="DGA2367" s="14"/>
      <c r="DGB2367" s="14"/>
      <c r="DGC2367" s="14"/>
      <c r="DGD2367" s="14"/>
      <c r="DGE2367" s="14"/>
      <c r="DGF2367" s="14"/>
      <c r="DGG2367" s="14"/>
      <c r="DGH2367" s="14"/>
      <c r="DGI2367" s="14"/>
      <c r="DGJ2367" s="14"/>
      <c r="DGK2367" s="14"/>
      <c r="DGL2367" s="14"/>
      <c r="DGM2367" s="14"/>
      <c r="DGN2367" s="14"/>
      <c r="DGO2367" s="14"/>
      <c r="DGP2367" s="14"/>
      <c r="DGQ2367" s="14"/>
      <c r="DGR2367" s="14"/>
      <c r="DGS2367" s="14"/>
      <c r="DGT2367" s="14"/>
      <c r="DGU2367" s="14"/>
      <c r="DGV2367" s="14"/>
      <c r="DGW2367" s="14"/>
      <c r="DGX2367" s="14"/>
      <c r="DGY2367" s="14"/>
      <c r="DGZ2367" s="14"/>
      <c r="DHA2367" s="14"/>
      <c r="DHB2367" s="14"/>
      <c r="DHC2367" s="14"/>
      <c r="DHD2367" s="14"/>
      <c r="DHE2367" s="14"/>
      <c r="DHF2367" s="14"/>
      <c r="DHG2367" s="14"/>
      <c r="DHH2367" s="14"/>
      <c r="DHI2367" s="14"/>
      <c r="DHJ2367" s="14"/>
      <c r="DHK2367" s="14"/>
      <c r="DHL2367" s="14"/>
      <c r="DHM2367" s="14"/>
      <c r="DHN2367" s="14"/>
      <c r="DHO2367" s="14"/>
      <c r="DHP2367" s="14"/>
      <c r="DHQ2367" s="14"/>
      <c r="DHR2367" s="14"/>
      <c r="DHS2367" s="14"/>
      <c r="DHT2367" s="14"/>
      <c r="DHU2367" s="14"/>
      <c r="DHV2367" s="14"/>
      <c r="DHW2367" s="14"/>
      <c r="DHX2367" s="14"/>
      <c r="DHY2367" s="14"/>
      <c r="DHZ2367" s="14"/>
      <c r="DIA2367" s="14"/>
      <c r="DIB2367" s="14"/>
      <c r="DIC2367" s="14"/>
      <c r="DID2367" s="14"/>
      <c r="DIE2367" s="14"/>
      <c r="DIF2367" s="14"/>
      <c r="DIG2367" s="14"/>
      <c r="DIH2367" s="14"/>
      <c r="DII2367" s="14"/>
      <c r="DIJ2367" s="14"/>
      <c r="DIK2367" s="14"/>
      <c r="DIL2367" s="14"/>
      <c r="DIM2367" s="14"/>
      <c r="DIN2367" s="14"/>
      <c r="DIO2367" s="14"/>
      <c r="DIP2367" s="14"/>
      <c r="DIQ2367" s="14"/>
      <c r="DIR2367" s="14"/>
      <c r="DIS2367" s="14"/>
      <c r="DIT2367" s="14"/>
      <c r="DIU2367" s="14"/>
      <c r="DIV2367" s="14"/>
      <c r="DIW2367" s="14"/>
      <c r="DIX2367" s="14"/>
      <c r="DIY2367" s="14"/>
      <c r="DIZ2367" s="14"/>
      <c r="DJA2367" s="14"/>
      <c r="DJB2367" s="14"/>
      <c r="DJC2367" s="14"/>
      <c r="DJD2367" s="14"/>
      <c r="DJE2367" s="14"/>
      <c r="DJF2367" s="14"/>
      <c r="DJG2367" s="14"/>
      <c r="DJH2367" s="14"/>
      <c r="DJI2367" s="14"/>
      <c r="DJJ2367" s="14"/>
      <c r="DJK2367" s="14"/>
      <c r="DJL2367" s="14"/>
      <c r="DJM2367" s="14"/>
      <c r="DJN2367" s="14"/>
      <c r="DJO2367" s="14"/>
      <c r="DJP2367" s="14"/>
      <c r="DJQ2367" s="14"/>
      <c r="DJR2367" s="14"/>
      <c r="DJS2367" s="14"/>
      <c r="DJT2367" s="14"/>
      <c r="DJU2367" s="14"/>
      <c r="DJV2367" s="14"/>
      <c r="DJW2367" s="14"/>
      <c r="DJX2367" s="14"/>
      <c r="DJY2367" s="14"/>
      <c r="DJZ2367" s="14"/>
      <c r="DKA2367" s="14"/>
      <c r="DKB2367" s="14"/>
      <c r="DKC2367" s="14"/>
      <c r="DKD2367" s="14"/>
      <c r="DKE2367" s="14"/>
      <c r="DKF2367" s="14"/>
      <c r="DKG2367" s="14"/>
      <c r="DKH2367" s="14"/>
      <c r="DKI2367" s="14"/>
      <c r="DKJ2367" s="14"/>
      <c r="DKK2367" s="14"/>
      <c r="DKL2367" s="14"/>
      <c r="DKM2367" s="14"/>
      <c r="DKN2367" s="14"/>
      <c r="DKO2367" s="14"/>
      <c r="DKP2367" s="14"/>
      <c r="DKQ2367" s="14"/>
      <c r="DKR2367" s="14"/>
      <c r="DKS2367" s="14"/>
      <c r="DKT2367" s="14"/>
      <c r="DKU2367" s="14"/>
      <c r="DKV2367" s="14"/>
      <c r="DKW2367" s="14"/>
      <c r="DKX2367" s="14"/>
      <c r="DKY2367" s="14"/>
      <c r="DKZ2367" s="14"/>
      <c r="DLA2367" s="14"/>
      <c r="DLB2367" s="14"/>
      <c r="DLC2367" s="14"/>
      <c r="DLD2367" s="14"/>
      <c r="DLE2367" s="14"/>
      <c r="DLF2367" s="14"/>
      <c r="DLG2367" s="14"/>
      <c r="DLH2367" s="14"/>
      <c r="DLI2367" s="14"/>
      <c r="DLJ2367" s="14"/>
      <c r="DLK2367" s="14"/>
      <c r="DLL2367" s="14"/>
      <c r="DLM2367" s="14"/>
      <c r="DLN2367" s="14"/>
      <c r="DLO2367" s="14"/>
      <c r="DLP2367" s="14"/>
      <c r="DLQ2367" s="14"/>
      <c r="DLR2367" s="14"/>
      <c r="DLS2367" s="14"/>
      <c r="DLT2367" s="14"/>
      <c r="DLU2367" s="14"/>
      <c r="DLV2367" s="14"/>
      <c r="DLW2367" s="14"/>
      <c r="DLX2367" s="14"/>
      <c r="DLY2367" s="14"/>
      <c r="DLZ2367" s="14"/>
      <c r="DMA2367" s="14"/>
      <c r="DMB2367" s="14"/>
      <c r="DMC2367" s="14"/>
      <c r="DMD2367" s="14"/>
      <c r="DME2367" s="14"/>
      <c r="DMF2367" s="14"/>
      <c r="DMG2367" s="14"/>
      <c r="DMH2367" s="14"/>
      <c r="DMI2367" s="14"/>
      <c r="DMJ2367" s="14"/>
      <c r="DMK2367" s="14"/>
      <c r="DML2367" s="14"/>
      <c r="DMM2367" s="14"/>
      <c r="DMN2367" s="14"/>
      <c r="DMO2367" s="14"/>
      <c r="DMP2367" s="14"/>
      <c r="DMQ2367" s="14"/>
      <c r="DMR2367" s="14"/>
      <c r="DMS2367" s="14"/>
      <c r="DMT2367" s="14"/>
      <c r="DMU2367" s="14"/>
      <c r="DMV2367" s="14"/>
      <c r="DMW2367" s="14"/>
      <c r="DMX2367" s="14"/>
      <c r="DMY2367" s="14"/>
      <c r="DMZ2367" s="14"/>
      <c r="DNA2367" s="14"/>
      <c r="DNB2367" s="14"/>
      <c r="DNC2367" s="14"/>
      <c r="DND2367" s="14"/>
      <c r="DNE2367" s="14"/>
      <c r="DNF2367" s="14"/>
      <c r="DNG2367" s="14"/>
      <c r="DNH2367" s="14"/>
      <c r="DNI2367" s="14"/>
      <c r="DNJ2367" s="14"/>
      <c r="DNK2367" s="14"/>
      <c r="DNL2367" s="14"/>
      <c r="DNM2367" s="14"/>
      <c r="DNN2367" s="14"/>
      <c r="DNO2367" s="14"/>
      <c r="DNP2367" s="14"/>
      <c r="DNQ2367" s="14"/>
      <c r="DNR2367" s="14"/>
      <c r="DNS2367" s="14"/>
      <c r="DNT2367" s="14"/>
      <c r="DNU2367" s="14"/>
      <c r="DNV2367" s="14"/>
      <c r="DNW2367" s="14"/>
      <c r="DNX2367" s="14"/>
      <c r="DNY2367" s="14"/>
      <c r="DNZ2367" s="14"/>
      <c r="DOA2367" s="14"/>
      <c r="DOB2367" s="14"/>
      <c r="DOC2367" s="14"/>
      <c r="DOD2367" s="14"/>
      <c r="DOE2367" s="14"/>
      <c r="DOF2367" s="14"/>
      <c r="DOG2367" s="14"/>
      <c r="DOH2367" s="14"/>
      <c r="DOI2367" s="14"/>
      <c r="DOJ2367" s="14"/>
      <c r="DOK2367" s="14"/>
      <c r="DOL2367" s="14"/>
      <c r="DOM2367" s="14"/>
      <c r="DON2367" s="14"/>
      <c r="DOO2367" s="14"/>
      <c r="DOP2367" s="14"/>
      <c r="DOQ2367" s="14"/>
      <c r="DOR2367" s="14"/>
      <c r="DOS2367" s="14"/>
      <c r="DOT2367" s="14"/>
      <c r="DOU2367" s="14"/>
      <c r="DOV2367" s="14"/>
      <c r="DOW2367" s="14"/>
      <c r="DOX2367" s="14"/>
      <c r="DOY2367" s="14"/>
      <c r="DOZ2367" s="14"/>
      <c r="DPA2367" s="14"/>
      <c r="DPB2367" s="14"/>
      <c r="DPC2367" s="14"/>
      <c r="DPD2367" s="14"/>
      <c r="DPE2367" s="14"/>
      <c r="DPF2367" s="14"/>
      <c r="DPG2367" s="14"/>
      <c r="DPH2367" s="14"/>
      <c r="DPI2367" s="14"/>
      <c r="DPJ2367" s="14"/>
      <c r="DPK2367" s="14"/>
      <c r="DPL2367" s="14"/>
      <c r="DPM2367" s="14"/>
      <c r="DPN2367" s="14"/>
      <c r="DPO2367" s="14"/>
      <c r="DPP2367" s="14"/>
      <c r="DPQ2367" s="14"/>
      <c r="DPR2367" s="14"/>
      <c r="DPS2367" s="14"/>
      <c r="DPT2367" s="14"/>
      <c r="DPU2367" s="14"/>
      <c r="DPV2367" s="14"/>
      <c r="DPW2367" s="14"/>
      <c r="DPX2367" s="14"/>
      <c r="DPY2367" s="14"/>
      <c r="DPZ2367" s="14"/>
      <c r="DQA2367" s="14"/>
      <c r="DQB2367" s="14"/>
      <c r="DQC2367" s="14"/>
      <c r="DQD2367" s="14"/>
      <c r="DQE2367" s="14"/>
      <c r="DQF2367" s="14"/>
      <c r="DQG2367" s="14"/>
      <c r="DQH2367" s="14"/>
      <c r="DQI2367" s="14"/>
      <c r="DQJ2367" s="14"/>
      <c r="DQK2367" s="14"/>
      <c r="DQL2367" s="14"/>
      <c r="DQM2367" s="14"/>
      <c r="DQN2367" s="14"/>
      <c r="DQO2367" s="14"/>
      <c r="DQP2367" s="14"/>
      <c r="DQQ2367" s="14"/>
      <c r="DQR2367" s="14"/>
      <c r="DQS2367" s="14"/>
      <c r="DQT2367" s="14"/>
      <c r="DQU2367" s="14"/>
      <c r="DQV2367" s="14"/>
      <c r="DQW2367" s="14"/>
      <c r="DQX2367" s="14"/>
      <c r="DQY2367" s="14"/>
      <c r="DQZ2367" s="14"/>
      <c r="DRA2367" s="14"/>
      <c r="DRB2367" s="14"/>
      <c r="DRC2367" s="14"/>
      <c r="DRD2367" s="14"/>
      <c r="DRE2367" s="14"/>
      <c r="DRF2367" s="14"/>
      <c r="DRG2367" s="14"/>
      <c r="DRH2367" s="14"/>
      <c r="DRI2367" s="14"/>
      <c r="DRJ2367" s="14"/>
      <c r="DRK2367" s="14"/>
      <c r="DRL2367" s="14"/>
      <c r="DRM2367" s="14"/>
      <c r="DRN2367" s="14"/>
      <c r="DRO2367" s="14"/>
      <c r="DRP2367" s="14"/>
      <c r="DRQ2367" s="14"/>
      <c r="DRR2367" s="14"/>
      <c r="DRS2367" s="14"/>
      <c r="DRT2367" s="14"/>
      <c r="DRU2367" s="14"/>
      <c r="DRV2367" s="14"/>
      <c r="DRW2367" s="14"/>
      <c r="DRX2367" s="14"/>
      <c r="DRY2367" s="14"/>
      <c r="DRZ2367" s="14"/>
      <c r="DSA2367" s="14"/>
      <c r="DSB2367" s="14"/>
      <c r="DSC2367" s="14"/>
      <c r="DSD2367" s="14"/>
      <c r="DSE2367" s="14"/>
      <c r="DSF2367" s="14"/>
      <c r="DSG2367" s="14"/>
      <c r="DSH2367" s="14"/>
      <c r="DSI2367" s="14"/>
      <c r="DSJ2367" s="14"/>
      <c r="DSK2367" s="14"/>
      <c r="DSL2367" s="14"/>
      <c r="DSM2367" s="14"/>
      <c r="DSN2367" s="14"/>
      <c r="DSO2367" s="14"/>
      <c r="DSP2367" s="14"/>
      <c r="DSQ2367" s="14"/>
      <c r="DSR2367" s="14"/>
      <c r="DSS2367" s="14"/>
      <c r="DST2367" s="14"/>
      <c r="DSU2367" s="14"/>
      <c r="DSV2367" s="14"/>
      <c r="DSW2367" s="14"/>
      <c r="DSX2367" s="14"/>
      <c r="DSY2367" s="14"/>
      <c r="DSZ2367" s="14"/>
      <c r="DTA2367" s="14"/>
      <c r="DTB2367" s="14"/>
      <c r="DTC2367" s="14"/>
      <c r="DTD2367" s="14"/>
      <c r="DTE2367" s="14"/>
      <c r="DTF2367" s="14"/>
      <c r="DTG2367" s="14"/>
      <c r="DTH2367" s="14"/>
      <c r="DTI2367" s="14"/>
      <c r="DTJ2367" s="14"/>
      <c r="DTK2367" s="14"/>
      <c r="DTL2367" s="14"/>
      <c r="DTM2367" s="14"/>
      <c r="DTN2367" s="14"/>
      <c r="DTO2367" s="14"/>
      <c r="DTP2367" s="14"/>
      <c r="DTQ2367" s="14"/>
      <c r="DTR2367" s="14"/>
      <c r="DTS2367" s="14"/>
      <c r="DTT2367" s="14"/>
      <c r="DTU2367" s="14"/>
      <c r="DTV2367" s="14"/>
      <c r="DTW2367" s="14"/>
      <c r="DTX2367" s="14"/>
      <c r="DTY2367" s="14"/>
      <c r="DTZ2367" s="14"/>
      <c r="DUA2367" s="14"/>
      <c r="DUB2367" s="14"/>
      <c r="DUC2367" s="14"/>
      <c r="DUD2367" s="14"/>
      <c r="DUE2367" s="14"/>
      <c r="DUF2367" s="14"/>
      <c r="DUG2367" s="14"/>
      <c r="DUH2367" s="14"/>
      <c r="DUI2367" s="14"/>
      <c r="DUJ2367" s="14"/>
      <c r="DUK2367" s="14"/>
      <c r="DUL2367" s="14"/>
      <c r="DUM2367" s="14"/>
      <c r="DUN2367" s="14"/>
      <c r="DUO2367" s="14"/>
      <c r="DUP2367" s="14"/>
      <c r="DUQ2367" s="14"/>
      <c r="DUR2367" s="14"/>
      <c r="DUS2367" s="14"/>
      <c r="DUT2367" s="14"/>
      <c r="DUU2367" s="14"/>
      <c r="DUV2367" s="14"/>
      <c r="DUW2367" s="14"/>
      <c r="DUX2367" s="14"/>
      <c r="DUY2367" s="14"/>
      <c r="DUZ2367" s="14"/>
      <c r="DVA2367" s="14"/>
      <c r="DVB2367" s="14"/>
      <c r="DVC2367" s="14"/>
      <c r="DVD2367" s="14"/>
      <c r="DVE2367" s="14"/>
      <c r="DVF2367" s="14"/>
      <c r="DVG2367" s="14"/>
      <c r="DVH2367" s="14"/>
      <c r="DVI2367" s="14"/>
      <c r="DVJ2367" s="14"/>
      <c r="DVK2367" s="14"/>
      <c r="DVL2367" s="14"/>
      <c r="DVM2367" s="14"/>
      <c r="DVN2367" s="14"/>
      <c r="DVO2367" s="14"/>
      <c r="DVP2367" s="14"/>
      <c r="DVQ2367" s="14"/>
      <c r="DVR2367" s="14"/>
      <c r="DVS2367" s="14"/>
      <c r="DVT2367" s="14"/>
      <c r="DVU2367" s="14"/>
      <c r="DVV2367" s="14"/>
      <c r="DVW2367" s="14"/>
      <c r="DVX2367" s="14"/>
      <c r="DVY2367" s="14"/>
      <c r="DVZ2367" s="14"/>
      <c r="DWA2367" s="14"/>
      <c r="DWB2367" s="14"/>
      <c r="DWC2367" s="14"/>
      <c r="DWD2367" s="14"/>
      <c r="DWE2367" s="14"/>
      <c r="DWF2367" s="14"/>
      <c r="DWG2367" s="14"/>
      <c r="DWH2367" s="14"/>
      <c r="DWI2367" s="14"/>
      <c r="DWJ2367" s="14"/>
      <c r="DWK2367" s="14"/>
      <c r="DWL2367" s="14"/>
      <c r="DWM2367" s="14"/>
      <c r="DWN2367" s="14"/>
      <c r="DWO2367" s="14"/>
      <c r="DWP2367" s="14"/>
      <c r="DWQ2367" s="14"/>
      <c r="DWR2367" s="14"/>
      <c r="DWS2367" s="14"/>
      <c r="DWT2367" s="14"/>
      <c r="DWU2367" s="14"/>
      <c r="DWV2367" s="14"/>
      <c r="DWW2367" s="14"/>
      <c r="DWX2367" s="14"/>
      <c r="DWY2367" s="14"/>
      <c r="DWZ2367" s="14"/>
      <c r="DXA2367" s="14"/>
      <c r="DXB2367" s="14"/>
      <c r="DXC2367" s="14"/>
      <c r="DXD2367" s="14"/>
      <c r="DXE2367" s="14"/>
      <c r="DXF2367" s="14"/>
      <c r="DXG2367" s="14"/>
      <c r="DXH2367" s="14"/>
      <c r="DXI2367" s="14"/>
      <c r="DXJ2367" s="14"/>
      <c r="DXK2367" s="14"/>
      <c r="DXL2367" s="14"/>
      <c r="DXM2367" s="14"/>
      <c r="DXN2367" s="14"/>
      <c r="DXO2367" s="14"/>
      <c r="DXP2367" s="14"/>
      <c r="DXQ2367" s="14"/>
      <c r="DXR2367" s="14"/>
      <c r="DXS2367" s="14"/>
      <c r="DXT2367" s="14"/>
      <c r="DXU2367" s="14"/>
      <c r="DXV2367" s="14"/>
      <c r="DXW2367" s="14"/>
      <c r="DXX2367" s="14"/>
      <c r="DXY2367" s="14"/>
      <c r="DXZ2367" s="14"/>
      <c r="DYA2367" s="14"/>
      <c r="DYB2367" s="14"/>
      <c r="DYC2367" s="14"/>
      <c r="DYD2367" s="14"/>
      <c r="DYE2367" s="14"/>
      <c r="DYF2367" s="14"/>
      <c r="DYG2367" s="14"/>
      <c r="DYH2367" s="14"/>
      <c r="DYI2367" s="14"/>
      <c r="DYJ2367" s="14"/>
      <c r="DYK2367" s="14"/>
      <c r="DYL2367" s="14"/>
      <c r="DYM2367" s="14"/>
      <c r="DYN2367" s="14"/>
      <c r="DYO2367" s="14"/>
      <c r="DYP2367" s="14"/>
      <c r="DYQ2367" s="14"/>
      <c r="DYR2367" s="14"/>
      <c r="DYS2367" s="14"/>
      <c r="DYT2367" s="14"/>
      <c r="DYU2367" s="14"/>
      <c r="DYV2367" s="14"/>
      <c r="DYW2367" s="14"/>
      <c r="DYX2367" s="14"/>
      <c r="DYY2367" s="14"/>
      <c r="DYZ2367" s="14"/>
      <c r="DZA2367" s="14"/>
      <c r="DZB2367" s="14"/>
      <c r="DZC2367" s="14"/>
      <c r="DZD2367" s="14"/>
      <c r="DZE2367" s="14"/>
      <c r="DZF2367" s="14"/>
      <c r="DZG2367" s="14"/>
      <c r="DZH2367" s="14"/>
      <c r="DZI2367" s="14"/>
      <c r="DZJ2367" s="14"/>
      <c r="DZK2367" s="14"/>
      <c r="DZL2367" s="14"/>
      <c r="DZM2367" s="14"/>
      <c r="DZN2367" s="14"/>
      <c r="DZO2367" s="14"/>
      <c r="DZP2367" s="14"/>
      <c r="DZQ2367" s="14"/>
      <c r="DZR2367" s="14"/>
      <c r="DZS2367" s="14"/>
      <c r="DZT2367" s="14"/>
      <c r="DZU2367" s="14"/>
      <c r="DZV2367" s="14"/>
      <c r="DZW2367" s="14"/>
      <c r="DZX2367" s="14"/>
      <c r="DZY2367" s="14"/>
      <c r="DZZ2367" s="14"/>
      <c r="EAA2367" s="14"/>
      <c r="EAB2367" s="14"/>
      <c r="EAC2367" s="14"/>
      <c r="EAD2367" s="14"/>
      <c r="EAE2367" s="14"/>
      <c r="EAF2367" s="14"/>
      <c r="EAG2367" s="14"/>
      <c r="EAH2367" s="14"/>
      <c r="EAI2367" s="14"/>
      <c r="EAJ2367" s="14"/>
      <c r="EAK2367" s="14"/>
      <c r="EAL2367" s="14"/>
      <c r="EAM2367" s="14"/>
      <c r="EAN2367" s="14"/>
      <c r="EAO2367" s="14"/>
      <c r="EAP2367" s="14"/>
      <c r="EAQ2367" s="14"/>
      <c r="EAR2367" s="14"/>
      <c r="EAS2367" s="14"/>
      <c r="EAT2367" s="14"/>
      <c r="EAU2367" s="14"/>
      <c r="EAV2367" s="14"/>
      <c r="EAW2367" s="14"/>
      <c r="EAX2367" s="14"/>
      <c r="EAY2367" s="14"/>
      <c r="EAZ2367" s="14"/>
      <c r="EBA2367" s="14"/>
      <c r="EBB2367" s="14"/>
      <c r="EBC2367" s="14"/>
      <c r="EBD2367" s="14"/>
      <c r="EBE2367" s="14"/>
      <c r="EBF2367" s="14"/>
      <c r="EBG2367" s="14"/>
      <c r="EBH2367" s="14"/>
      <c r="EBI2367" s="14"/>
      <c r="EBJ2367" s="14"/>
      <c r="EBK2367" s="14"/>
      <c r="EBL2367" s="14"/>
      <c r="EBM2367" s="14"/>
      <c r="EBN2367" s="14"/>
      <c r="EBO2367" s="14"/>
      <c r="EBP2367" s="14"/>
      <c r="EBQ2367" s="14"/>
      <c r="EBR2367" s="14"/>
      <c r="EBS2367" s="14"/>
      <c r="EBT2367" s="14"/>
      <c r="EBU2367" s="14"/>
      <c r="EBV2367" s="14"/>
      <c r="EBW2367" s="14"/>
      <c r="EBX2367" s="14"/>
      <c r="EBY2367" s="14"/>
      <c r="EBZ2367" s="14"/>
      <c r="ECA2367" s="14"/>
      <c r="ECB2367" s="14"/>
      <c r="ECC2367" s="14"/>
      <c r="ECD2367" s="14"/>
      <c r="ECE2367" s="14"/>
      <c r="ECF2367" s="14"/>
      <c r="ECG2367" s="14"/>
      <c r="ECH2367" s="14"/>
      <c r="ECI2367" s="14"/>
      <c r="ECJ2367" s="14"/>
      <c r="ECK2367" s="14"/>
      <c r="ECL2367" s="14"/>
      <c r="ECM2367" s="14"/>
      <c r="ECN2367" s="14"/>
      <c r="ECO2367" s="14"/>
      <c r="ECP2367" s="14"/>
      <c r="ECQ2367" s="14"/>
      <c r="ECR2367" s="14"/>
      <c r="ECS2367" s="14"/>
      <c r="ECT2367" s="14"/>
      <c r="ECU2367" s="14"/>
      <c r="ECV2367" s="14"/>
      <c r="ECW2367" s="14"/>
      <c r="ECX2367" s="14"/>
      <c r="ECY2367" s="14"/>
      <c r="ECZ2367" s="14"/>
      <c r="EDA2367" s="14"/>
      <c r="EDB2367" s="14"/>
      <c r="EDC2367" s="14"/>
      <c r="EDD2367" s="14"/>
      <c r="EDE2367" s="14"/>
      <c r="EDF2367" s="14"/>
      <c r="EDG2367" s="14"/>
      <c r="EDH2367" s="14"/>
      <c r="EDI2367" s="14"/>
      <c r="EDJ2367" s="14"/>
      <c r="EDK2367" s="14"/>
      <c r="EDL2367" s="14"/>
      <c r="EDM2367" s="14"/>
      <c r="EDN2367" s="14"/>
      <c r="EDO2367" s="14"/>
      <c r="EDP2367" s="14"/>
      <c r="EDQ2367" s="14"/>
      <c r="EDR2367" s="14"/>
      <c r="EDS2367" s="14"/>
      <c r="EDT2367" s="14"/>
      <c r="EDU2367" s="14"/>
      <c r="EDV2367" s="14"/>
      <c r="EDW2367" s="14"/>
      <c r="EDX2367" s="14"/>
      <c r="EDY2367" s="14"/>
      <c r="EDZ2367" s="14"/>
      <c r="EEA2367" s="14"/>
      <c r="EEB2367" s="14"/>
      <c r="EEC2367" s="14"/>
      <c r="EED2367" s="14"/>
      <c r="EEE2367" s="14"/>
      <c r="EEF2367" s="14"/>
      <c r="EEG2367" s="14"/>
      <c r="EEH2367" s="14"/>
      <c r="EEI2367" s="14"/>
      <c r="EEJ2367" s="14"/>
      <c r="EEK2367" s="14"/>
      <c r="EEL2367" s="14"/>
      <c r="EEM2367" s="14"/>
      <c r="EEN2367" s="14"/>
      <c r="EEO2367" s="14"/>
      <c r="EEP2367" s="14"/>
      <c r="EEQ2367" s="14"/>
      <c r="EER2367" s="14"/>
      <c r="EES2367" s="14"/>
      <c r="EET2367" s="14"/>
      <c r="EEU2367" s="14"/>
      <c r="EEV2367" s="14"/>
      <c r="EEW2367" s="14"/>
      <c r="EEX2367" s="14"/>
      <c r="EEY2367" s="14"/>
      <c r="EEZ2367" s="14"/>
      <c r="EFA2367" s="14"/>
      <c r="EFB2367" s="14"/>
      <c r="EFC2367" s="14"/>
      <c r="EFD2367" s="14"/>
      <c r="EFE2367" s="14"/>
      <c r="EFF2367" s="14"/>
      <c r="EFG2367" s="14"/>
      <c r="EFH2367" s="14"/>
      <c r="EFI2367" s="14"/>
      <c r="EFJ2367" s="14"/>
      <c r="EFK2367" s="14"/>
      <c r="EFL2367" s="14"/>
      <c r="EFM2367" s="14"/>
      <c r="EFN2367" s="14"/>
      <c r="EFO2367" s="14"/>
      <c r="EFP2367" s="14"/>
      <c r="EFQ2367" s="14"/>
      <c r="EFR2367" s="14"/>
      <c r="EFS2367" s="14"/>
      <c r="EFT2367" s="14"/>
      <c r="EFU2367" s="14"/>
      <c r="EFV2367" s="14"/>
      <c r="EFW2367" s="14"/>
      <c r="EFX2367" s="14"/>
      <c r="EFY2367" s="14"/>
      <c r="EFZ2367" s="14"/>
      <c r="EGA2367" s="14"/>
      <c r="EGB2367" s="14"/>
      <c r="EGC2367" s="14"/>
      <c r="EGD2367" s="14"/>
      <c r="EGE2367" s="14"/>
      <c r="EGF2367" s="14"/>
      <c r="EGG2367" s="14"/>
      <c r="EGH2367" s="14"/>
      <c r="EGI2367" s="14"/>
      <c r="EGJ2367" s="14"/>
      <c r="EGK2367" s="14"/>
      <c r="EGL2367" s="14"/>
      <c r="EGM2367" s="14"/>
      <c r="EGN2367" s="14"/>
      <c r="EGO2367" s="14"/>
      <c r="EGP2367" s="14"/>
      <c r="EGQ2367" s="14"/>
      <c r="EGR2367" s="14"/>
      <c r="EGS2367" s="14"/>
      <c r="EGT2367" s="14"/>
      <c r="EGU2367" s="14"/>
      <c r="EGV2367" s="14"/>
      <c r="EGW2367" s="14"/>
      <c r="EGX2367" s="14"/>
      <c r="EGY2367" s="14"/>
      <c r="EGZ2367" s="14"/>
      <c r="EHA2367" s="14"/>
      <c r="EHB2367" s="14"/>
      <c r="EHC2367" s="14"/>
      <c r="EHD2367" s="14"/>
      <c r="EHE2367" s="14"/>
      <c r="EHF2367" s="14"/>
      <c r="EHG2367" s="14"/>
      <c r="EHH2367" s="14"/>
      <c r="EHI2367" s="14"/>
      <c r="EHJ2367" s="14"/>
      <c r="EHK2367" s="14"/>
      <c r="EHL2367" s="14"/>
      <c r="EHM2367" s="14"/>
      <c r="EHN2367" s="14"/>
      <c r="EHO2367" s="14"/>
      <c r="EHP2367" s="14"/>
      <c r="EHQ2367" s="14"/>
      <c r="EHR2367" s="14"/>
      <c r="EHS2367" s="14"/>
      <c r="EHT2367" s="14"/>
      <c r="EHU2367" s="14"/>
      <c r="EHV2367" s="14"/>
      <c r="EHW2367" s="14"/>
      <c r="EHX2367" s="14"/>
      <c r="EHY2367" s="14"/>
      <c r="EHZ2367" s="14"/>
      <c r="EIA2367" s="14"/>
      <c r="EIB2367" s="14"/>
      <c r="EIC2367" s="14"/>
      <c r="EID2367" s="14"/>
      <c r="EIE2367" s="14"/>
      <c r="EIF2367" s="14"/>
      <c r="EIG2367" s="14"/>
      <c r="EIH2367" s="14"/>
      <c r="EII2367" s="14"/>
      <c r="EIJ2367" s="14"/>
      <c r="EIK2367" s="14"/>
      <c r="EIL2367" s="14"/>
      <c r="EIM2367" s="14"/>
      <c r="EIN2367" s="14"/>
      <c r="EIO2367" s="14"/>
      <c r="EIP2367" s="14"/>
      <c r="EIQ2367" s="14"/>
      <c r="EIR2367" s="14"/>
      <c r="EIS2367" s="14"/>
      <c r="EIT2367" s="14"/>
      <c r="EIU2367" s="14"/>
      <c r="EIV2367" s="14"/>
      <c r="EIW2367" s="14"/>
      <c r="EIX2367" s="14"/>
      <c r="EIY2367" s="14"/>
      <c r="EIZ2367" s="14"/>
      <c r="EJA2367" s="14"/>
      <c r="EJB2367" s="14"/>
      <c r="EJC2367" s="14"/>
      <c r="EJD2367" s="14"/>
      <c r="EJE2367" s="14"/>
      <c r="EJF2367" s="14"/>
      <c r="EJG2367" s="14"/>
      <c r="EJH2367" s="14"/>
      <c r="EJI2367" s="14"/>
      <c r="EJJ2367" s="14"/>
      <c r="EJK2367" s="14"/>
      <c r="EJL2367" s="14"/>
      <c r="EJM2367" s="14"/>
      <c r="EJN2367" s="14"/>
      <c r="EJO2367" s="14"/>
      <c r="EJP2367" s="14"/>
      <c r="EJQ2367" s="14"/>
      <c r="EJR2367" s="14"/>
      <c r="EJS2367" s="14"/>
      <c r="EJT2367" s="14"/>
      <c r="EJU2367" s="14"/>
      <c r="EJV2367" s="14"/>
      <c r="EJW2367" s="14"/>
      <c r="EJX2367" s="14"/>
      <c r="EJY2367" s="14"/>
      <c r="EJZ2367" s="14"/>
      <c r="EKA2367" s="14"/>
      <c r="EKB2367" s="14"/>
      <c r="EKC2367" s="14"/>
      <c r="EKD2367" s="14"/>
      <c r="EKE2367" s="14"/>
      <c r="EKF2367" s="14"/>
      <c r="EKG2367" s="14"/>
      <c r="EKH2367" s="14"/>
      <c r="EKI2367" s="14"/>
      <c r="EKJ2367" s="14"/>
      <c r="EKK2367" s="14"/>
      <c r="EKL2367" s="14"/>
      <c r="EKM2367" s="14"/>
      <c r="EKN2367" s="14"/>
      <c r="EKO2367" s="14"/>
      <c r="EKP2367" s="14"/>
      <c r="EKQ2367" s="14"/>
      <c r="EKR2367" s="14"/>
      <c r="EKS2367" s="14"/>
      <c r="EKT2367" s="14"/>
      <c r="EKU2367" s="14"/>
      <c r="EKV2367" s="14"/>
      <c r="EKW2367" s="14"/>
      <c r="EKX2367" s="14"/>
      <c r="EKY2367" s="14"/>
      <c r="EKZ2367" s="14"/>
      <c r="ELA2367" s="14"/>
      <c r="ELB2367" s="14"/>
      <c r="ELC2367" s="14"/>
      <c r="ELD2367" s="14"/>
      <c r="ELE2367" s="14"/>
      <c r="ELF2367" s="14"/>
      <c r="ELG2367" s="14"/>
      <c r="ELH2367" s="14"/>
      <c r="ELI2367" s="14"/>
      <c r="ELJ2367" s="14"/>
      <c r="ELK2367" s="14"/>
      <c r="ELL2367" s="14"/>
      <c r="ELM2367" s="14"/>
      <c r="ELN2367" s="14"/>
      <c r="ELO2367" s="14"/>
      <c r="ELP2367" s="14"/>
      <c r="ELQ2367" s="14"/>
      <c r="ELR2367" s="14"/>
      <c r="ELS2367" s="14"/>
      <c r="ELT2367" s="14"/>
      <c r="ELU2367" s="14"/>
      <c r="ELV2367" s="14"/>
      <c r="ELW2367" s="14"/>
      <c r="ELX2367" s="14"/>
      <c r="ELY2367" s="14"/>
      <c r="ELZ2367" s="14"/>
      <c r="EMA2367" s="14"/>
      <c r="EMB2367" s="14"/>
      <c r="EMC2367" s="14"/>
      <c r="EMD2367" s="14"/>
      <c r="EME2367" s="14"/>
      <c r="EMF2367" s="14"/>
      <c r="EMG2367" s="14"/>
      <c r="EMH2367" s="14"/>
      <c r="EMI2367" s="14"/>
      <c r="EMJ2367" s="14"/>
      <c r="EMK2367" s="14"/>
      <c r="EML2367" s="14"/>
      <c r="EMM2367" s="14"/>
      <c r="EMN2367" s="14"/>
      <c r="EMO2367" s="14"/>
      <c r="EMP2367" s="14"/>
      <c r="EMQ2367" s="14"/>
      <c r="EMR2367" s="14"/>
      <c r="EMS2367" s="14"/>
      <c r="EMT2367" s="14"/>
      <c r="EMU2367" s="14"/>
      <c r="EMV2367" s="14"/>
      <c r="EMW2367" s="14"/>
      <c r="EMX2367" s="14"/>
      <c r="EMY2367" s="14"/>
      <c r="EMZ2367" s="14"/>
      <c r="ENA2367" s="14"/>
      <c r="ENB2367" s="14"/>
      <c r="ENC2367" s="14"/>
      <c r="END2367" s="14"/>
      <c r="ENE2367" s="14"/>
      <c r="ENF2367" s="14"/>
      <c r="ENG2367" s="14"/>
      <c r="ENH2367" s="14"/>
      <c r="ENI2367" s="14"/>
      <c r="ENJ2367" s="14"/>
      <c r="ENK2367" s="14"/>
      <c r="ENL2367" s="14"/>
      <c r="ENM2367" s="14"/>
      <c r="ENN2367" s="14"/>
      <c r="ENO2367" s="14"/>
      <c r="ENP2367" s="14"/>
      <c r="ENQ2367" s="14"/>
      <c r="ENR2367" s="14"/>
      <c r="ENS2367" s="14"/>
      <c r="ENT2367" s="14"/>
      <c r="ENU2367" s="14"/>
      <c r="ENV2367" s="14"/>
      <c r="ENW2367" s="14"/>
      <c r="ENX2367" s="14"/>
      <c r="ENY2367" s="14"/>
      <c r="ENZ2367" s="14"/>
      <c r="EOA2367" s="14"/>
      <c r="EOB2367" s="14"/>
      <c r="EOC2367" s="14"/>
      <c r="EOD2367" s="14"/>
      <c r="EOE2367" s="14"/>
      <c r="EOF2367" s="14"/>
      <c r="EOG2367" s="14"/>
      <c r="EOH2367" s="14"/>
      <c r="EOI2367" s="14"/>
      <c r="EOJ2367" s="14"/>
      <c r="EOK2367" s="14"/>
      <c r="EOL2367" s="14"/>
      <c r="EOM2367" s="14"/>
      <c r="EON2367" s="14"/>
      <c r="EOO2367" s="14"/>
      <c r="EOP2367" s="14"/>
      <c r="EOQ2367" s="14"/>
      <c r="EOR2367" s="14"/>
      <c r="EOS2367" s="14"/>
      <c r="EOT2367" s="14"/>
      <c r="EOU2367" s="14"/>
      <c r="EOV2367" s="14"/>
      <c r="EOW2367" s="14"/>
      <c r="EOX2367" s="14"/>
      <c r="EOY2367" s="14"/>
      <c r="EOZ2367" s="14"/>
      <c r="EPA2367" s="14"/>
      <c r="EPB2367" s="14"/>
      <c r="EPC2367" s="14"/>
      <c r="EPD2367" s="14"/>
      <c r="EPE2367" s="14"/>
      <c r="EPF2367" s="14"/>
      <c r="EPG2367" s="14"/>
      <c r="EPH2367" s="14"/>
      <c r="EPI2367" s="14"/>
      <c r="EPJ2367" s="14"/>
      <c r="EPK2367" s="14"/>
      <c r="EPL2367" s="14"/>
      <c r="EPM2367" s="14"/>
      <c r="EPN2367" s="14"/>
      <c r="EPO2367" s="14"/>
      <c r="EPP2367" s="14"/>
      <c r="EPQ2367" s="14"/>
      <c r="EPR2367" s="14"/>
      <c r="EPS2367" s="14"/>
      <c r="EPT2367" s="14"/>
      <c r="EPU2367" s="14"/>
      <c r="EPV2367" s="14"/>
      <c r="EPW2367" s="14"/>
      <c r="EPX2367" s="14"/>
      <c r="EPY2367" s="14"/>
      <c r="EPZ2367" s="14"/>
      <c r="EQA2367" s="14"/>
      <c r="EQB2367" s="14"/>
      <c r="EQC2367" s="14"/>
      <c r="EQD2367" s="14"/>
      <c r="EQE2367" s="14"/>
      <c r="EQF2367" s="14"/>
      <c r="EQG2367" s="14"/>
      <c r="EQH2367" s="14"/>
      <c r="EQI2367" s="14"/>
      <c r="EQJ2367" s="14"/>
      <c r="EQK2367" s="14"/>
      <c r="EQL2367" s="14"/>
      <c r="EQM2367" s="14"/>
      <c r="EQN2367" s="14"/>
      <c r="EQO2367" s="14"/>
      <c r="EQP2367" s="14"/>
      <c r="EQQ2367" s="14"/>
      <c r="EQR2367" s="14"/>
      <c r="EQS2367" s="14"/>
      <c r="EQT2367" s="14"/>
      <c r="EQU2367" s="14"/>
      <c r="EQV2367" s="14"/>
      <c r="EQW2367" s="14"/>
      <c r="EQX2367" s="14"/>
      <c r="EQY2367" s="14"/>
      <c r="EQZ2367" s="14"/>
      <c r="ERA2367" s="14"/>
      <c r="ERB2367" s="14"/>
      <c r="ERC2367" s="14"/>
      <c r="ERD2367" s="14"/>
      <c r="ERE2367" s="14"/>
      <c r="ERF2367" s="14"/>
      <c r="ERG2367" s="14"/>
      <c r="ERH2367" s="14"/>
      <c r="ERI2367" s="14"/>
      <c r="ERJ2367" s="14"/>
      <c r="ERK2367" s="14"/>
      <c r="ERL2367" s="14"/>
      <c r="ERM2367" s="14"/>
      <c r="ERN2367" s="14"/>
      <c r="ERO2367" s="14"/>
      <c r="ERP2367" s="14"/>
      <c r="ERQ2367" s="14"/>
      <c r="ERR2367" s="14"/>
      <c r="ERS2367" s="14"/>
      <c r="ERT2367" s="14"/>
      <c r="ERU2367" s="14"/>
      <c r="ERV2367" s="14"/>
      <c r="ERW2367" s="14"/>
      <c r="ERX2367" s="14"/>
      <c r="ERY2367" s="14"/>
      <c r="ERZ2367" s="14"/>
      <c r="ESA2367" s="14"/>
      <c r="ESB2367" s="14"/>
      <c r="ESC2367" s="14"/>
      <c r="ESD2367" s="14"/>
      <c r="ESE2367" s="14"/>
      <c r="ESF2367" s="14"/>
      <c r="ESG2367" s="14"/>
      <c r="ESH2367" s="14"/>
      <c r="ESI2367" s="14"/>
      <c r="ESJ2367" s="14"/>
      <c r="ESK2367" s="14"/>
      <c r="ESL2367" s="14"/>
      <c r="ESM2367" s="14"/>
      <c r="ESN2367" s="14"/>
      <c r="ESO2367" s="14"/>
      <c r="ESP2367" s="14"/>
      <c r="ESQ2367" s="14"/>
      <c r="ESR2367" s="14"/>
      <c r="ESS2367" s="14"/>
      <c r="EST2367" s="14"/>
      <c r="ESU2367" s="14"/>
      <c r="ESV2367" s="14"/>
      <c r="ESW2367" s="14"/>
      <c r="ESX2367" s="14"/>
      <c r="ESY2367" s="14"/>
      <c r="ESZ2367" s="14"/>
      <c r="ETA2367" s="14"/>
      <c r="ETB2367" s="14"/>
      <c r="ETC2367" s="14"/>
      <c r="ETD2367" s="14"/>
      <c r="ETE2367" s="14"/>
      <c r="ETF2367" s="14"/>
      <c r="ETG2367" s="14"/>
      <c r="ETH2367" s="14"/>
      <c r="ETI2367" s="14"/>
      <c r="ETJ2367" s="14"/>
      <c r="ETK2367" s="14"/>
      <c r="ETL2367" s="14"/>
      <c r="ETM2367" s="14"/>
      <c r="ETN2367" s="14"/>
      <c r="ETO2367" s="14"/>
      <c r="ETP2367" s="14"/>
      <c r="ETQ2367" s="14"/>
      <c r="ETR2367" s="14"/>
      <c r="ETS2367" s="14"/>
      <c r="ETT2367" s="14"/>
      <c r="ETU2367" s="14"/>
      <c r="ETV2367" s="14"/>
      <c r="ETW2367" s="14"/>
      <c r="ETX2367" s="14"/>
      <c r="ETY2367" s="14"/>
      <c r="ETZ2367" s="14"/>
      <c r="EUA2367" s="14"/>
      <c r="EUB2367" s="14"/>
      <c r="EUC2367" s="14"/>
      <c r="EUD2367" s="14"/>
      <c r="EUE2367" s="14"/>
      <c r="EUF2367" s="14"/>
      <c r="EUG2367" s="14"/>
      <c r="EUH2367" s="14"/>
      <c r="EUI2367" s="14"/>
      <c r="EUJ2367" s="14"/>
      <c r="EUK2367" s="14"/>
      <c r="EUL2367" s="14"/>
      <c r="EUM2367" s="14"/>
      <c r="EUN2367" s="14"/>
      <c r="EUO2367" s="14"/>
      <c r="EUP2367" s="14"/>
      <c r="EUQ2367" s="14"/>
      <c r="EUR2367" s="14"/>
      <c r="EUS2367" s="14"/>
      <c r="EUT2367" s="14"/>
      <c r="EUU2367" s="14"/>
      <c r="EUV2367" s="14"/>
      <c r="EUW2367" s="14"/>
      <c r="EUX2367" s="14"/>
      <c r="EUY2367" s="14"/>
      <c r="EUZ2367" s="14"/>
      <c r="EVA2367" s="14"/>
      <c r="EVB2367" s="14"/>
      <c r="EVC2367" s="14"/>
      <c r="EVD2367" s="14"/>
      <c r="EVE2367" s="14"/>
      <c r="EVF2367" s="14"/>
      <c r="EVG2367" s="14"/>
      <c r="EVH2367" s="14"/>
      <c r="EVI2367" s="14"/>
      <c r="EVJ2367" s="14"/>
      <c r="EVK2367" s="14"/>
      <c r="EVL2367" s="14"/>
      <c r="EVM2367" s="14"/>
      <c r="EVN2367" s="14"/>
      <c r="EVO2367" s="14"/>
      <c r="EVP2367" s="14"/>
      <c r="EVQ2367" s="14"/>
      <c r="EVR2367" s="14"/>
      <c r="EVS2367" s="14"/>
      <c r="EVT2367" s="14"/>
      <c r="EVU2367" s="14"/>
      <c r="EVV2367" s="14"/>
      <c r="EVW2367" s="14"/>
      <c r="EVX2367" s="14"/>
      <c r="EVY2367" s="14"/>
      <c r="EVZ2367" s="14"/>
      <c r="EWA2367" s="14"/>
      <c r="EWB2367" s="14"/>
      <c r="EWC2367" s="14"/>
      <c r="EWD2367" s="14"/>
      <c r="EWE2367" s="14"/>
      <c r="EWF2367" s="14"/>
      <c r="EWG2367" s="14"/>
      <c r="EWH2367" s="14"/>
      <c r="EWI2367" s="14"/>
      <c r="EWJ2367" s="14"/>
      <c r="EWK2367" s="14"/>
      <c r="EWL2367" s="14"/>
      <c r="EWM2367" s="14"/>
      <c r="EWN2367" s="14"/>
      <c r="EWO2367" s="14"/>
      <c r="EWP2367" s="14"/>
      <c r="EWQ2367" s="14"/>
      <c r="EWR2367" s="14"/>
      <c r="EWS2367" s="14"/>
      <c r="EWT2367" s="14"/>
      <c r="EWU2367" s="14"/>
      <c r="EWV2367" s="14"/>
      <c r="EWW2367" s="14"/>
      <c r="EWX2367" s="14"/>
      <c r="EWY2367" s="14"/>
      <c r="EWZ2367" s="14"/>
      <c r="EXA2367" s="14"/>
      <c r="EXB2367" s="14"/>
      <c r="EXC2367" s="14"/>
      <c r="EXD2367" s="14"/>
      <c r="EXE2367" s="14"/>
      <c r="EXF2367" s="14"/>
      <c r="EXG2367" s="14"/>
      <c r="EXH2367" s="14"/>
      <c r="EXI2367" s="14"/>
      <c r="EXJ2367" s="14"/>
      <c r="EXK2367" s="14"/>
      <c r="EXL2367" s="14"/>
      <c r="EXM2367" s="14"/>
      <c r="EXN2367" s="14"/>
      <c r="EXO2367" s="14"/>
      <c r="EXP2367" s="14"/>
      <c r="EXQ2367" s="14"/>
      <c r="EXR2367" s="14"/>
      <c r="EXS2367" s="14"/>
      <c r="EXT2367" s="14"/>
      <c r="EXU2367" s="14"/>
      <c r="EXV2367" s="14"/>
      <c r="EXW2367" s="14"/>
      <c r="EXX2367" s="14"/>
      <c r="EXY2367" s="14"/>
      <c r="EXZ2367" s="14"/>
      <c r="EYA2367" s="14"/>
      <c r="EYB2367" s="14"/>
      <c r="EYC2367" s="14"/>
      <c r="EYD2367" s="14"/>
      <c r="EYE2367" s="14"/>
      <c r="EYF2367" s="14"/>
      <c r="EYG2367" s="14"/>
      <c r="EYH2367" s="14"/>
      <c r="EYI2367" s="14"/>
      <c r="EYJ2367" s="14"/>
      <c r="EYK2367" s="14"/>
      <c r="EYL2367" s="14"/>
      <c r="EYM2367" s="14"/>
      <c r="EYN2367" s="14"/>
      <c r="EYO2367" s="14"/>
      <c r="EYP2367" s="14"/>
      <c r="EYQ2367" s="14"/>
      <c r="EYR2367" s="14"/>
      <c r="EYS2367" s="14"/>
      <c r="EYT2367" s="14"/>
      <c r="EYU2367" s="14"/>
      <c r="EYV2367" s="14"/>
      <c r="EYW2367" s="14"/>
      <c r="EYX2367" s="14"/>
      <c r="EYY2367" s="14"/>
      <c r="EYZ2367" s="14"/>
      <c r="EZA2367" s="14"/>
      <c r="EZB2367" s="14"/>
      <c r="EZC2367" s="14"/>
      <c r="EZD2367" s="14"/>
      <c r="EZE2367" s="14"/>
      <c r="EZF2367" s="14"/>
      <c r="EZG2367" s="14"/>
      <c r="EZH2367" s="14"/>
      <c r="EZI2367" s="14"/>
      <c r="EZJ2367" s="14"/>
      <c r="EZK2367" s="14"/>
      <c r="EZL2367" s="14"/>
      <c r="EZM2367" s="14"/>
      <c r="EZN2367" s="14"/>
      <c r="EZO2367" s="14"/>
      <c r="EZP2367" s="14"/>
      <c r="EZQ2367" s="14"/>
      <c r="EZR2367" s="14"/>
      <c r="EZS2367" s="14"/>
      <c r="EZT2367" s="14"/>
      <c r="EZU2367" s="14"/>
      <c r="EZV2367" s="14"/>
      <c r="EZW2367" s="14"/>
      <c r="EZX2367" s="14"/>
      <c r="EZY2367" s="14"/>
      <c r="EZZ2367" s="14"/>
      <c r="FAA2367" s="14"/>
      <c r="FAB2367" s="14"/>
      <c r="FAC2367" s="14"/>
      <c r="FAD2367" s="14"/>
      <c r="FAE2367" s="14"/>
      <c r="FAF2367" s="14"/>
      <c r="FAG2367" s="14"/>
      <c r="FAH2367" s="14"/>
      <c r="FAI2367" s="14"/>
      <c r="FAJ2367" s="14"/>
      <c r="FAK2367" s="14"/>
      <c r="FAL2367" s="14"/>
      <c r="FAM2367" s="14"/>
      <c r="FAN2367" s="14"/>
      <c r="FAO2367" s="14"/>
      <c r="FAP2367" s="14"/>
      <c r="FAQ2367" s="14"/>
      <c r="FAR2367" s="14"/>
      <c r="FAS2367" s="14"/>
      <c r="FAT2367" s="14"/>
      <c r="FAU2367" s="14"/>
      <c r="FAV2367" s="14"/>
      <c r="FAW2367" s="14"/>
      <c r="FAX2367" s="14"/>
      <c r="FAY2367" s="14"/>
      <c r="FAZ2367" s="14"/>
      <c r="FBA2367" s="14"/>
      <c r="FBB2367" s="14"/>
      <c r="FBC2367" s="14"/>
      <c r="FBD2367" s="14"/>
      <c r="FBE2367" s="14"/>
      <c r="FBF2367" s="14"/>
      <c r="FBG2367" s="14"/>
      <c r="FBH2367" s="14"/>
      <c r="FBI2367" s="14"/>
      <c r="FBJ2367" s="14"/>
      <c r="FBK2367" s="14"/>
      <c r="FBL2367" s="14"/>
      <c r="FBM2367" s="14"/>
      <c r="FBN2367" s="14"/>
      <c r="FBO2367" s="14"/>
      <c r="FBP2367" s="14"/>
      <c r="FBQ2367" s="14"/>
      <c r="FBR2367" s="14"/>
      <c r="FBS2367" s="14"/>
      <c r="FBT2367" s="14"/>
      <c r="FBU2367" s="14"/>
      <c r="FBV2367" s="14"/>
      <c r="FBW2367" s="14"/>
      <c r="FBX2367" s="14"/>
      <c r="FBY2367" s="14"/>
      <c r="FBZ2367" s="14"/>
      <c r="FCA2367" s="14"/>
      <c r="FCB2367" s="14"/>
      <c r="FCC2367" s="14"/>
      <c r="FCD2367" s="14"/>
      <c r="FCE2367" s="14"/>
      <c r="FCF2367" s="14"/>
      <c r="FCG2367" s="14"/>
      <c r="FCH2367" s="14"/>
      <c r="FCI2367" s="14"/>
      <c r="FCJ2367" s="14"/>
      <c r="FCK2367" s="14"/>
      <c r="FCL2367" s="14"/>
      <c r="FCM2367" s="14"/>
      <c r="FCN2367" s="14"/>
      <c r="FCO2367" s="14"/>
      <c r="FCP2367" s="14"/>
      <c r="FCQ2367" s="14"/>
      <c r="FCR2367" s="14"/>
      <c r="FCS2367" s="14"/>
      <c r="FCT2367" s="14"/>
      <c r="FCU2367" s="14"/>
      <c r="FCV2367" s="14"/>
      <c r="FCW2367" s="14"/>
      <c r="FCX2367" s="14"/>
      <c r="FCY2367" s="14"/>
      <c r="FCZ2367" s="14"/>
      <c r="FDA2367" s="14"/>
      <c r="FDB2367" s="14"/>
      <c r="FDC2367" s="14"/>
      <c r="FDD2367" s="14"/>
      <c r="FDE2367" s="14"/>
      <c r="FDF2367" s="14"/>
      <c r="FDG2367" s="14"/>
      <c r="FDH2367" s="14"/>
      <c r="FDI2367" s="14"/>
      <c r="FDJ2367" s="14"/>
      <c r="FDK2367" s="14"/>
      <c r="FDL2367" s="14"/>
      <c r="FDM2367" s="14"/>
      <c r="FDN2367" s="14"/>
      <c r="FDO2367" s="14"/>
      <c r="FDP2367" s="14"/>
      <c r="FDQ2367" s="14"/>
      <c r="FDR2367" s="14"/>
      <c r="FDS2367" s="14"/>
      <c r="FDT2367" s="14"/>
      <c r="FDU2367" s="14"/>
      <c r="FDV2367" s="14"/>
      <c r="FDW2367" s="14"/>
      <c r="FDX2367" s="14"/>
      <c r="FDY2367" s="14"/>
      <c r="FDZ2367" s="14"/>
      <c r="FEA2367" s="14"/>
      <c r="FEB2367" s="14"/>
      <c r="FEC2367" s="14"/>
      <c r="FED2367" s="14"/>
      <c r="FEE2367" s="14"/>
      <c r="FEF2367" s="14"/>
      <c r="FEG2367" s="14"/>
      <c r="FEH2367" s="14"/>
      <c r="FEI2367" s="14"/>
      <c r="FEJ2367" s="14"/>
      <c r="FEK2367" s="14"/>
      <c r="FEL2367" s="14"/>
      <c r="FEM2367" s="14"/>
      <c r="FEN2367" s="14"/>
      <c r="FEO2367" s="14"/>
      <c r="FEP2367" s="14"/>
      <c r="FEQ2367" s="14"/>
      <c r="FER2367" s="14"/>
      <c r="FES2367" s="14"/>
      <c r="FET2367" s="14"/>
      <c r="FEU2367" s="14"/>
      <c r="FEV2367" s="14"/>
      <c r="FEW2367" s="14"/>
      <c r="FEX2367" s="14"/>
      <c r="FEY2367" s="14"/>
      <c r="FEZ2367" s="14"/>
      <c r="FFA2367" s="14"/>
      <c r="FFB2367" s="14"/>
      <c r="FFC2367" s="14"/>
      <c r="FFD2367" s="14"/>
      <c r="FFE2367" s="14"/>
      <c r="FFF2367" s="14"/>
      <c r="FFG2367" s="14"/>
      <c r="FFH2367" s="14"/>
      <c r="FFI2367" s="14"/>
      <c r="FFJ2367" s="14"/>
      <c r="FFK2367" s="14"/>
      <c r="FFL2367" s="14"/>
      <c r="FFM2367" s="14"/>
      <c r="FFN2367" s="14"/>
      <c r="FFO2367" s="14"/>
      <c r="FFP2367" s="14"/>
      <c r="FFQ2367" s="14"/>
      <c r="FFR2367" s="14"/>
      <c r="FFS2367" s="14"/>
      <c r="FFT2367" s="14"/>
      <c r="FFU2367" s="14"/>
      <c r="FFV2367" s="14"/>
      <c r="FFW2367" s="14"/>
      <c r="FFX2367" s="14"/>
      <c r="FFY2367" s="14"/>
      <c r="FFZ2367" s="14"/>
      <c r="FGA2367" s="14"/>
      <c r="FGB2367" s="14"/>
      <c r="FGC2367" s="14"/>
      <c r="FGD2367" s="14"/>
      <c r="FGE2367" s="14"/>
      <c r="FGF2367" s="14"/>
      <c r="FGG2367" s="14"/>
      <c r="FGH2367" s="14"/>
      <c r="FGI2367" s="14"/>
      <c r="FGJ2367" s="14"/>
      <c r="FGK2367" s="14"/>
      <c r="FGL2367" s="14"/>
      <c r="FGM2367" s="14"/>
      <c r="FGN2367" s="14"/>
      <c r="FGO2367" s="14"/>
      <c r="FGP2367" s="14"/>
      <c r="FGQ2367" s="14"/>
      <c r="FGR2367" s="14"/>
      <c r="FGS2367" s="14"/>
      <c r="FGT2367" s="14"/>
      <c r="FGU2367" s="14"/>
      <c r="FGV2367" s="14"/>
      <c r="FGW2367" s="14"/>
      <c r="FGX2367" s="14"/>
      <c r="FGY2367" s="14"/>
      <c r="FGZ2367" s="14"/>
      <c r="FHA2367" s="14"/>
      <c r="FHB2367" s="14"/>
      <c r="FHC2367" s="14"/>
      <c r="FHD2367" s="14"/>
      <c r="FHE2367" s="14"/>
      <c r="FHF2367" s="14"/>
      <c r="FHG2367" s="14"/>
      <c r="FHH2367" s="14"/>
      <c r="FHI2367" s="14"/>
      <c r="FHJ2367" s="14"/>
      <c r="FHK2367" s="14"/>
      <c r="FHL2367" s="14"/>
      <c r="FHM2367" s="14"/>
      <c r="FHN2367" s="14"/>
      <c r="FHO2367" s="14"/>
      <c r="FHP2367" s="14"/>
      <c r="FHQ2367" s="14"/>
      <c r="FHR2367" s="14"/>
      <c r="FHS2367" s="14"/>
      <c r="FHT2367" s="14"/>
      <c r="FHU2367" s="14"/>
      <c r="FHV2367" s="14"/>
      <c r="FHW2367" s="14"/>
      <c r="FHX2367" s="14"/>
      <c r="FHY2367" s="14"/>
      <c r="FHZ2367" s="14"/>
      <c r="FIA2367" s="14"/>
      <c r="FIB2367" s="14"/>
      <c r="FIC2367" s="14"/>
      <c r="FID2367" s="14"/>
      <c r="FIE2367" s="14"/>
      <c r="FIF2367" s="14"/>
      <c r="FIG2367" s="14"/>
      <c r="FIH2367" s="14"/>
      <c r="FII2367" s="14"/>
      <c r="FIJ2367" s="14"/>
      <c r="FIK2367" s="14"/>
      <c r="FIL2367" s="14"/>
      <c r="FIM2367" s="14"/>
      <c r="FIN2367" s="14"/>
      <c r="FIO2367" s="14"/>
      <c r="FIP2367" s="14"/>
      <c r="FIQ2367" s="14"/>
      <c r="FIR2367" s="14"/>
      <c r="FIS2367" s="14"/>
      <c r="FIT2367" s="14"/>
      <c r="FIU2367" s="14"/>
      <c r="FIV2367" s="14"/>
      <c r="FIW2367" s="14"/>
      <c r="FIX2367" s="14"/>
      <c r="FIY2367" s="14"/>
      <c r="FIZ2367" s="14"/>
      <c r="FJA2367" s="14"/>
      <c r="FJB2367" s="14"/>
      <c r="FJC2367" s="14"/>
      <c r="FJD2367" s="14"/>
      <c r="FJE2367" s="14"/>
      <c r="FJF2367" s="14"/>
      <c r="FJG2367" s="14"/>
      <c r="FJH2367" s="14"/>
      <c r="FJI2367" s="14"/>
      <c r="FJJ2367" s="14"/>
      <c r="FJK2367" s="14"/>
      <c r="FJL2367" s="14"/>
      <c r="FJM2367" s="14"/>
      <c r="FJN2367" s="14"/>
      <c r="FJO2367" s="14"/>
      <c r="FJP2367" s="14"/>
      <c r="FJQ2367" s="14"/>
      <c r="FJR2367" s="14"/>
      <c r="FJS2367" s="14"/>
      <c r="FJT2367" s="14"/>
      <c r="FJU2367" s="14"/>
      <c r="FJV2367" s="14"/>
      <c r="FJW2367" s="14"/>
      <c r="FJX2367" s="14"/>
      <c r="FJY2367" s="14"/>
      <c r="FJZ2367" s="14"/>
      <c r="FKA2367" s="14"/>
      <c r="FKB2367" s="14"/>
      <c r="FKC2367" s="14"/>
      <c r="FKD2367" s="14"/>
      <c r="FKE2367" s="14"/>
      <c r="FKF2367" s="14"/>
      <c r="FKG2367" s="14"/>
      <c r="FKH2367" s="14"/>
      <c r="FKI2367" s="14"/>
      <c r="FKJ2367" s="14"/>
      <c r="FKK2367" s="14"/>
      <c r="FKL2367" s="14"/>
      <c r="FKM2367" s="14"/>
      <c r="FKN2367" s="14"/>
      <c r="FKO2367" s="14"/>
      <c r="FKP2367" s="14"/>
      <c r="FKQ2367" s="14"/>
      <c r="FKR2367" s="14"/>
      <c r="FKS2367" s="14"/>
      <c r="FKT2367" s="14"/>
      <c r="FKU2367" s="14"/>
      <c r="FKV2367" s="14"/>
      <c r="FKW2367" s="14"/>
      <c r="FKX2367" s="14"/>
      <c r="FKY2367" s="14"/>
      <c r="FKZ2367" s="14"/>
      <c r="FLA2367" s="14"/>
      <c r="FLB2367" s="14"/>
      <c r="FLC2367" s="14"/>
      <c r="FLD2367" s="14"/>
      <c r="FLE2367" s="14"/>
      <c r="FLF2367" s="14"/>
      <c r="FLG2367" s="14"/>
      <c r="FLH2367" s="14"/>
      <c r="FLI2367" s="14"/>
      <c r="FLJ2367" s="14"/>
      <c r="FLK2367" s="14"/>
      <c r="FLL2367" s="14"/>
      <c r="FLM2367" s="14"/>
      <c r="FLN2367" s="14"/>
      <c r="FLO2367" s="14"/>
      <c r="FLP2367" s="14"/>
      <c r="FLQ2367" s="14"/>
      <c r="FLR2367" s="14"/>
      <c r="FLS2367" s="14"/>
      <c r="FLT2367" s="14"/>
      <c r="FLU2367" s="14"/>
      <c r="FLV2367" s="14"/>
      <c r="FLW2367" s="14"/>
      <c r="FLX2367" s="14"/>
      <c r="FLY2367" s="14"/>
      <c r="FLZ2367" s="14"/>
      <c r="FMA2367" s="14"/>
      <c r="FMB2367" s="14"/>
      <c r="FMC2367" s="14"/>
      <c r="FMD2367" s="14"/>
      <c r="FME2367" s="14"/>
      <c r="FMF2367" s="14"/>
      <c r="FMG2367" s="14"/>
      <c r="FMH2367" s="14"/>
      <c r="FMI2367" s="14"/>
      <c r="FMJ2367" s="14"/>
      <c r="FMK2367" s="14"/>
      <c r="FML2367" s="14"/>
      <c r="FMM2367" s="14"/>
      <c r="FMN2367" s="14"/>
      <c r="FMO2367" s="14"/>
      <c r="FMP2367" s="14"/>
      <c r="FMQ2367" s="14"/>
      <c r="FMR2367" s="14"/>
      <c r="FMS2367" s="14"/>
      <c r="FMT2367" s="14"/>
      <c r="FMU2367" s="14"/>
      <c r="FMV2367" s="14"/>
      <c r="FMW2367" s="14"/>
      <c r="FMX2367" s="14"/>
      <c r="FMY2367" s="14"/>
      <c r="FMZ2367" s="14"/>
      <c r="FNA2367" s="14"/>
      <c r="FNB2367" s="14"/>
      <c r="FNC2367" s="14"/>
      <c r="FND2367" s="14"/>
      <c r="FNE2367" s="14"/>
      <c r="FNF2367" s="14"/>
      <c r="FNG2367" s="14"/>
      <c r="FNH2367" s="14"/>
      <c r="FNI2367" s="14"/>
      <c r="FNJ2367" s="14"/>
      <c r="FNK2367" s="14"/>
      <c r="FNL2367" s="14"/>
      <c r="FNM2367" s="14"/>
      <c r="FNN2367" s="14"/>
      <c r="FNO2367" s="14"/>
      <c r="FNP2367" s="14"/>
      <c r="FNQ2367" s="14"/>
      <c r="FNR2367" s="14"/>
      <c r="FNS2367" s="14"/>
      <c r="FNT2367" s="14"/>
      <c r="FNU2367" s="14"/>
      <c r="FNV2367" s="14"/>
      <c r="FNW2367" s="14"/>
      <c r="FNX2367" s="14"/>
      <c r="FNY2367" s="14"/>
      <c r="FNZ2367" s="14"/>
      <c r="FOA2367" s="14"/>
      <c r="FOB2367" s="14"/>
      <c r="FOC2367" s="14"/>
      <c r="FOD2367" s="14"/>
      <c r="FOE2367" s="14"/>
      <c r="FOF2367" s="14"/>
      <c r="FOG2367" s="14"/>
      <c r="FOH2367" s="14"/>
      <c r="FOI2367" s="14"/>
      <c r="FOJ2367" s="14"/>
      <c r="FOK2367" s="14"/>
      <c r="FOL2367" s="14"/>
      <c r="FOM2367" s="14"/>
      <c r="FON2367" s="14"/>
      <c r="FOO2367" s="14"/>
      <c r="FOP2367" s="14"/>
      <c r="FOQ2367" s="14"/>
      <c r="FOR2367" s="14"/>
      <c r="FOS2367" s="14"/>
      <c r="FOT2367" s="14"/>
      <c r="FOU2367" s="14"/>
      <c r="FOV2367" s="14"/>
      <c r="FOW2367" s="14"/>
      <c r="FOX2367" s="14"/>
      <c r="FOY2367" s="14"/>
      <c r="FOZ2367" s="14"/>
      <c r="FPA2367" s="14"/>
      <c r="FPB2367" s="14"/>
      <c r="FPC2367" s="14"/>
      <c r="FPD2367" s="14"/>
      <c r="FPE2367" s="14"/>
      <c r="FPF2367" s="14"/>
      <c r="FPG2367" s="14"/>
      <c r="FPH2367" s="14"/>
      <c r="FPI2367" s="14"/>
      <c r="FPJ2367" s="14"/>
      <c r="FPK2367" s="14"/>
      <c r="FPL2367" s="14"/>
      <c r="FPM2367" s="14"/>
      <c r="FPN2367" s="14"/>
      <c r="FPO2367" s="14"/>
      <c r="FPP2367" s="14"/>
      <c r="FPQ2367" s="14"/>
      <c r="FPR2367" s="14"/>
      <c r="FPS2367" s="14"/>
      <c r="FPT2367" s="14"/>
      <c r="FPU2367" s="14"/>
      <c r="FPV2367" s="14"/>
      <c r="FPW2367" s="14"/>
      <c r="FPX2367" s="14"/>
      <c r="FPY2367" s="14"/>
      <c r="FPZ2367" s="14"/>
      <c r="FQA2367" s="14"/>
      <c r="FQB2367" s="14"/>
      <c r="FQC2367" s="14"/>
      <c r="FQD2367" s="14"/>
      <c r="FQE2367" s="14"/>
      <c r="FQF2367" s="14"/>
      <c r="FQG2367" s="14"/>
      <c r="FQH2367" s="14"/>
      <c r="FQI2367" s="14"/>
      <c r="FQJ2367" s="14"/>
      <c r="FQK2367" s="14"/>
      <c r="FQL2367" s="14"/>
      <c r="FQM2367" s="14"/>
      <c r="FQN2367" s="14"/>
      <c r="FQO2367" s="14"/>
      <c r="FQP2367" s="14"/>
      <c r="FQQ2367" s="14"/>
      <c r="FQR2367" s="14"/>
      <c r="FQS2367" s="14"/>
      <c r="FQT2367" s="14"/>
      <c r="FQU2367" s="14"/>
      <c r="FQV2367" s="14"/>
      <c r="FQW2367" s="14"/>
      <c r="FQX2367" s="14"/>
      <c r="FQY2367" s="14"/>
      <c r="FQZ2367" s="14"/>
      <c r="FRA2367" s="14"/>
      <c r="FRB2367" s="14"/>
      <c r="FRC2367" s="14"/>
      <c r="FRD2367" s="14"/>
      <c r="FRE2367" s="14"/>
      <c r="FRF2367" s="14"/>
      <c r="FRG2367" s="14"/>
      <c r="FRH2367" s="14"/>
      <c r="FRI2367" s="14"/>
      <c r="FRJ2367" s="14"/>
      <c r="FRK2367" s="14"/>
      <c r="FRL2367" s="14"/>
      <c r="FRM2367" s="14"/>
      <c r="FRN2367" s="14"/>
      <c r="FRO2367" s="14"/>
      <c r="FRP2367" s="14"/>
      <c r="FRQ2367" s="14"/>
      <c r="FRR2367" s="14"/>
      <c r="FRS2367" s="14"/>
      <c r="FRT2367" s="14"/>
      <c r="FRU2367" s="14"/>
      <c r="FRV2367" s="14"/>
      <c r="FRW2367" s="14"/>
      <c r="FRX2367" s="14"/>
      <c r="FRY2367" s="14"/>
      <c r="FRZ2367" s="14"/>
      <c r="FSA2367" s="14"/>
      <c r="FSB2367" s="14"/>
      <c r="FSC2367" s="14"/>
      <c r="FSD2367" s="14"/>
      <c r="FSE2367" s="14"/>
      <c r="FSF2367" s="14"/>
      <c r="FSG2367" s="14"/>
      <c r="FSH2367" s="14"/>
      <c r="FSI2367" s="14"/>
      <c r="FSJ2367" s="14"/>
      <c r="FSK2367" s="14"/>
      <c r="FSL2367" s="14"/>
      <c r="FSM2367" s="14"/>
      <c r="FSN2367" s="14"/>
      <c r="FSO2367" s="14"/>
      <c r="FSP2367" s="14"/>
      <c r="FSQ2367" s="14"/>
      <c r="FSR2367" s="14"/>
      <c r="FSS2367" s="14"/>
      <c r="FST2367" s="14"/>
      <c r="FSU2367" s="14"/>
      <c r="FSV2367" s="14"/>
      <c r="FSW2367" s="14"/>
      <c r="FSX2367" s="14"/>
      <c r="FSY2367" s="14"/>
      <c r="FSZ2367" s="14"/>
      <c r="FTA2367" s="14"/>
      <c r="FTB2367" s="14"/>
      <c r="FTC2367" s="14"/>
      <c r="FTD2367" s="14"/>
      <c r="FTE2367" s="14"/>
      <c r="FTF2367" s="14"/>
      <c r="FTG2367" s="14"/>
      <c r="FTH2367" s="14"/>
      <c r="FTI2367" s="14"/>
      <c r="FTJ2367" s="14"/>
      <c r="FTK2367" s="14"/>
      <c r="FTL2367" s="14"/>
      <c r="FTM2367" s="14"/>
      <c r="FTN2367" s="14"/>
      <c r="FTO2367" s="14"/>
      <c r="FTP2367" s="14"/>
      <c r="FTQ2367" s="14"/>
      <c r="FTR2367" s="14"/>
      <c r="FTS2367" s="14"/>
      <c r="FTT2367" s="14"/>
      <c r="FTU2367" s="14"/>
      <c r="FTV2367" s="14"/>
      <c r="FTW2367" s="14"/>
      <c r="FTX2367" s="14"/>
      <c r="FTY2367" s="14"/>
      <c r="FTZ2367" s="14"/>
      <c r="FUA2367" s="14"/>
      <c r="FUB2367" s="14"/>
      <c r="FUC2367" s="14"/>
      <c r="FUD2367" s="14"/>
      <c r="FUE2367" s="14"/>
      <c r="FUF2367" s="14"/>
      <c r="FUG2367" s="14"/>
      <c r="FUH2367" s="14"/>
      <c r="FUI2367" s="14"/>
      <c r="FUJ2367" s="14"/>
      <c r="FUK2367" s="14"/>
      <c r="FUL2367" s="14"/>
      <c r="FUM2367" s="14"/>
      <c r="FUN2367" s="14"/>
      <c r="FUO2367" s="14"/>
      <c r="FUP2367" s="14"/>
      <c r="FUQ2367" s="14"/>
      <c r="FUR2367" s="14"/>
      <c r="FUS2367" s="14"/>
      <c r="FUT2367" s="14"/>
      <c r="FUU2367" s="14"/>
      <c r="FUV2367" s="14"/>
      <c r="FUW2367" s="14"/>
      <c r="FUX2367" s="14"/>
      <c r="FUY2367" s="14"/>
      <c r="FUZ2367" s="14"/>
      <c r="FVA2367" s="14"/>
      <c r="FVB2367" s="14"/>
      <c r="FVC2367" s="14"/>
      <c r="FVD2367" s="14"/>
      <c r="FVE2367" s="14"/>
      <c r="FVF2367" s="14"/>
      <c r="FVG2367" s="14"/>
      <c r="FVH2367" s="14"/>
      <c r="FVI2367" s="14"/>
      <c r="FVJ2367" s="14"/>
      <c r="FVK2367" s="14"/>
      <c r="FVL2367" s="14"/>
      <c r="FVM2367" s="14"/>
      <c r="FVN2367" s="14"/>
      <c r="FVO2367" s="14"/>
      <c r="FVP2367" s="14"/>
      <c r="FVQ2367" s="14"/>
      <c r="FVR2367" s="14"/>
      <c r="FVS2367" s="14"/>
      <c r="FVT2367" s="14"/>
      <c r="FVU2367" s="14"/>
      <c r="FVV2367" s="14"/>
      <c r="FVW2367" s="14"/>
      <c r="FVX2367" s="14"/>
      <c r="FVY2367" s="14"/>
      <c r="FVZ2367" s="14"/>
      <c r="FWA2367" s="14"/>
      <c r="FWB2367" s="14"/>
      <c r="FWC2367" s="14"/>
      <c r="FWD2367" s="14"/>
      <c r="FWE2367" s="14"/>
      <c r="FWF2367" s="14"/>
      <c r="FWG2367" s="14"/>
      <c r="FWH2367" s="14"/>
      <c r="FWI2367" s="14"/>
      <c r="FWJ2367" s="14"/>
      <c r="FWK2367" s="14"/>
      <c r="FWL2367" s="14"/>
      <c r="FWM2367" s="14"/>
      <c r="FWN2367" s="14"/>
      <c r="FWO2367" s="14"/>
      <c r="FWP2367" s="14"/>
      <c r="FWQ2367" s="14"/>
      <c r="FWR2367" s="14"/>
      <c r="FWS2367" s="14"/>
      <c r="FWT2367" s="14"/>
      <c r="FWU2367" s="14"/>
      <c r="FWV2367" s="14"/>
      <c r="FWW2367" s="14"/>
      <c r="FWX2367" s="14"/>
      <c r="FWY2367" s="14"/>
      <c r="FWZ2367" s="14"/>
      <c r="FXA2367" s="14"/>
      <c r="FXB2367" s="14"/>
      <c r="FXC2367" s="14"/>
      <c r="FXD2367" s="14"/>
      <c r="FXE2367" s="14"/>
      <c r="FXF2367" s="14"/>
      <c r="FXG2367" s="14"/>
      <c r="FXH2367" s="14"/>
      <c r="FXI2367" s="14"/>
      <c r="FXJ2367" s="14"/>
      <c r="FXK2367" s="14"/>
      <c r="FXL2367" s="14"/>
      <c r="FXM2367" s="14"/>
      <c r="FXN2367" s="14"/>
      <c r="FXO2367" s="14"/>
      <c r="FXP2367" s="14"/>
      <c r="FXQ2367" s="14"/>
      <c r="FXR2367" s="14"/>
      <c r="FXS2367" s="14"/>
      <c r="FXT2367" s="14"/>
      <c r="FXU2367" s="14"/>
      <c r="FXV2367" s="14"/>
      <c r="FXW2367" s="14"/>
      <c r="FXX2367" s="14"/>
      <c r="FXY2367" s="14"/>
      <c r="FXZ2367" s="14"/>
      <c r="FYA2367" s="14"/>
      <c r="FYB2367" s="14"/>
      <c r="FYC2367" s="14"/>
      <c r="FYD2367" s="14"/>
      <c r="FYE2367" s="14"/>
      <c r="FYF2367" s="14"/>
      <c r="FYG2367" s="14"/>
      <c r="FYH2367" s="14"/>
      <c r="FYI2367" s="14"/>
      <c r="FYJ2367" s="14"/>
      <c r="FYK2367" s="14"/>
      <c r="FYL2367" s="14"/>
      <c r="FYM2367" s="14"/>
      <c r="FYN2367" s="14"/>
      <c r="FYO2367" s="14"/>
      <c r="FYP2367" s="14"/>
      <c r="FYQ2367" s="14"/>
      <c r="FYR2367" s="14"/>
      <c r="FYS2367" s="14"/>
      <c r="FYT2367" s="14"/>
      <c r="FYU2367" s="14"/>
      <c r="FYV2367" s="14"/>
      <c r="FYW2367" s="14"/>
      <c r="FYX2367" s="14"/>
      <c r="FYY2367" s="14"/>
      <c r="FYZ2367" s="14"/>
      <c r="FZA2367" s="14"/>
      <c r="FZB2367" s="14"/>
      <c r="FZC2367" s="14"/>
      <c r="FZD2367" s="14"/>
      <c r="FZE2367" s="14"/>
      <c r="FZF2367" s="14"/>
      <c r="FZG2367" s="14"/>
      <c r="FZH2367" s="14"/>
      <c r="FZI2367" s="14"/>
      <c r="FZJ2367" s="14"/>
      <c r="FZK2367" s="14"/>
      <c r="FZL2367" s="14"/>
      <c r="FZM2367" s="14"/>
      <c r="FZN2367" s="14"/>
      <c r="FZO2367" s="14"/>
      <c r="FZP2367" s="14"/>
      <c r="FZQ2367" s="14"/>
      <c r="FZR2367" s="14"/>
      <c r="FZS2367" s="14"/>
      <c r="FZT2367" s="14"/>
      <c r="FZU2367" s="14"/>
      <c r="FZV2367" s="14"/>
      <c r="FZW2367" s="14"/>
      <c r="FZX2367" s="14"/>
      <c r="FZY2367" s="14"/>
      <c r="FZZ2367" s="14"/>
      <c r="GAA2367" s="14"/>
      <c r="GAB2367" s="14"/>
      <c r="GAC2367" s="14"/>
      <c r="GAD2367" s="14"/>
      <c r="GAE2367" s="14"/>
      <c r="GAF2367" s="14"/>
      <c r="GAG2367" s="14"/>
      <c r="GAH2367" s="14"/>
      <c r="GAI2367" s="14"/>
      <c r="GAJ2367" s="14"/>
      <c r="GAK2367" s="14"/>
      <c r="GAL2367" s="14"/>
      <c r="GAM2367" s="14"/>
      <c r="GAN2367" s="14"/>
      <c r="GAO2367" s="14"/>
      <c r="GAP2367" s="14"/>
      <c r="GAQ2367" s="14"/>
      <c r="GAR2367" s="14"/>
      <c r="GAS2367" s="14"/>
      <c r="GAT2367" s="14"/>
      <c r="GAU2367" s="14"/>
      <c r="GAV2367" s="14"/>
      <c r="GAW2367" s="14"/>
      <c r="GAX2367" s="14"/>
      <c r="GAY2367" s="14"/>
      <c r="GAZ2367" s="14"/>
      <c r="GBA2367" s="14"/>
      <c r="GBB2367" s="14"/>
      <c r="GBC2367" s="14"/>
      <c r="GBD2367" s="14"/>
      <c r="GBE2367" s="14"/>
      <c r="GBF2367" s="14"/>
      <c r="GBG2367" s="14"/>
      <c r="GBH2367" s="14"/>
      <c r="GBI2367" s="14"/>
      <c r="GBJ2367" s="14"/>
      <c r="GBK2367" s="14"/>
      <c r="GBL2367" s="14"/>
      <c r="GBM2367" s="14"/>
      <c r="GBN2367" s="14"/>
      <c r="GBO2367" s="14"/>
      <c r="GBP2367" s="14"/>
      <c r="GBQ2367" s="14"/>
      <c r="GBR2367" s="14"/>
      <c r="GBS2367" s="14"/>
      <c r="GBT2367" s="14"/>
      <c r="GBU2367" s="14"/>
      <c r="GBV2367" s="14"/>
      <c r="GBW2367" s="14"/>
      <c r="GBX2367" s="14"/>
      <c r="GBY2367" s="14"/>
      <c r="GBZ2367" s="14"/>
      <c r="GCA2367" s="14"/>
      <c r="GCB2367" s="14"/>
      <c r="GCC2367" s="14"/>
      <c r="GCD2367" s="14"/>
      <c r="GCE2367" s="14"/>
      <c r="GCF2367" s="14"/>
      <c r="GCG2367" s="14"/>
      <c r="GCH2367" s="14"/>
      <c r="GCI2367" s="14"/>
      <c r="GCJ2367" s="14"/>
      <c r="GCK2367" s="14"/>
      <c r="GCL2367" s="14"/>
      <c r="GCM2367" s="14"/>
      <c r="GCN2367" s="14"/>
      <c r="GCO2367" s="14"/>
      <c r="GCP2367" s="14"/>
      <c r="GCQ2367" s="14"/>
      <c r="GCR2367" s="14"/>
      <c r="GCS2367" s="14"/>
      <c r="GCT2367" s="14"/>
      <c r="GCU2367" s="14"/>
      <c r="GCV2367" s="14"/>
      <c r="GCW2367" s="14"/>
      <c r="GCX2367" s="14"/>
      <c r="GCY2367" s="14"/>
      <c r="GCZ2367" s="14"/>
      <c r="GDA2367" s="14"/>
      <c r="GDB2367" s="14"/>
      <c r="GDC2367" s="14"/>
      <c r="GDD2367" s="14"/>
      <c r="GDE2367" s="14"/>
      <c r="GDF2367" s="14"/>
      <c r="GDG2367" s="14"/>
      <c r="GDH2367" s="14"/>
      <c r="GDI2367" s="14"/>
      <c r="GDJ2367" s="14"/>
      <c r="GDK2367" s="14"/>
      <c r="GDL2367" s="14"/>
      <c r="GDM2367" s="14"/>
      <c r="GDN2367" s="14"/>
      <c r="GDO2367" s="14"/>
      <c r="GDP2367" s="14"/>
      <c r="GDQ2367" s="14"/>
      <c r="GDR2367" s="14"/>
      <c r="GDS2367" s="14"/>
      <c r="GDT2367" s="14"/>
      <c r="GDU2367" s="14"/>
      <c r="GDV2367" s="14"/>
      <c r="GDW2367" s="14"/>
      <c r="GDX2367" s="14"/>
      <c r="GDY2367" s="14"/>
      <c r="GDZ2367" s="14"/>
      <c r="GEA2367" s="14"/>
      <c r="GEB2367" s="14"/>
      <c r="GEC2367" s="14"/>
      <c r="GED2367" s="14"/>
      <c r="GEE2367" s="14"/>
      <c r="GEF2367" s="14"/>
      <c r="GEG2367" s="14"/>
      <c r="GEH2367" s="14"/>
      <c r="GEI2367" s="14"/>
      <c r="GEJ2367" s="14"/>
      <c r="GEK2367" s="14"/>
      <c r="GEL2367" s="14"/>
      <c r="GEM2367" s="14"/>
      <c r="GEN2367" s="14"/>
      <c r="GEO2367" s="14"/>
      <c r="GEP2367" s="14"/>
      <c r="GEQ2367" s="14"/>
      <c r="GER2367" s="14"/>
      <c r="GES2367" s="14"/>
      <c r="GET2367" s="14"/>
      <c r="GEU2367" s="14"/>
      <c r="GEV2367" s="14"/>
      <c r="GEW2367" s="14"/>
      <c r="GEX2367" s="14"/>
      <c r="GEY2367" s="14"/>
      <c r="GEZ2367" s="14"/>
      <c r="GFA2367" s="14"/>
      <c r="GFB2367" s="14"/>
      <c r="GFC2367" s="14"/>
      <c r="GFD2367" s="14"/>
      <c r="GFE2367" s="14"/>
      <c r="GFF2367" s="14"/>
      <c r="GFG2367" s="14"/>
      <c r="GFH2367" s="14"/>
      <c r="GFI2367" s="14"/>
      <c r="GFJ2367" s="14"/>
      <c r="GFK2367" s="14"/>
      <c r="GFL2367" s="14"/>
      <c r="GFM2367" s="14"/>
      <c r="GFN2367" s="14"/>
      <c r="GFO2367" s="14"/>
      <c r="GFP2367" s="14"/>
      <c r="GFQ2367" s="14"/>
      <c r="GFR2367" s="14"/>
      <c r="GFS2367" s="14"/>
      <c r="GFT2367" s="14"/>
      <c r="GFU2367" s="14"/>
      <c r="GFV2367" s="14"/>
      <c r="GFW2367" s="14"/>
      <c r="GFX2367" s="14"/>
      <c r="GFY2367" s="14"/>
      <c r="GFZ2367" s="14"/>
      <c r="GGA2367" s="14"/>
      <c r="GGB2367" s="14"/>
      <c r="GGC2367" s="14"/>
      <c r="GGD2367" s="14"/>
      <c r="GGE2367" s="14"/>
      <c r="GGF2367" s="14"/>
      <c r="GGG2367" s="14"/>
      <c r="GGH2367" s="14"/>
      <c r="GGI2367" s="14"/>
      <c r="GGJ2367" s="14"/>
      <c r="GGK2367" s="14"/>
      <c r="GGL2367" s="14"/>
      <c r="GGM2367" s="14"/>
      <c r="GGN2367" s="14"/>
      <c r="GGO2367" s="14"/>
      <c r="GGP2367" s="14"/>
      <c r="GGQ2367" s="14"/>
      <c r="GGR2367" s="14"/>
      <c r="GGS2367" s="14"/>
      <c r="GGT2367" s="14"/>
      <c r="GGU2367" s="14"/>
      <c r="GGV2367" s="14"/>
      <c r="GGW2367" s="14"/>
      <c r="GGX2367" s="14"/>
      <c r="GGY2367" s="14"/>
      <c r="GGZ2367" s="14"/>
      <c r="GHA2367" s="14"/>
      <c r="GHB2367" s="14"/>
      <c r="GHC2367" s="14"/>
      <c r="GHD2367" s="14"/>
      <c r="GHE2367" s="14"/>
      <c r="GHF2367" s="14"/>
      <c r="GHG2367" s="14"/>
      <c r="GHH2367" s="14"/>
      <c r="GHI2367" s="14"/>
      <c r="GHJ2367" s="14"/>
      <c r="GHK2367" s="14"/>
      <c r="GHL2367" s="14"/>
      <c r="GHM2367" s="14"/>
      <c r="GHN2367" s="14"/>
      <c r="GHO2367" s="14"/>
      <c r="GHP2367" s="14"/>
      <c r="GHQ2367" s="14"/>
      <c r="GHR2367" s="14"/>
      <c r="GHS2367" s="14"/>
      <c r="GHT2367" s="14"/>
      <c r="GHU2367" s="14"/>
      <c r="GHV2367" s="14"/>
      <c r="GHW2367" s="14"/>
      <c r="GHX2367" s="14"/>
      <c r="GHY2367" s="14"/>
      <c r="GHZ2367" s="14"/>
      <c r="GIA2367" s="14"/>
      <c r="GIB2367" s="14"/>
      <c r="GIC2367" s="14"/>
      <c r="GID2367" s="14"/>
      <c r="GIE2367" s="14"/>
      <c r="GIF2367" s="14"/>
      <c r="GIG2367" s="14"/>
      <c r="GIH2367" s="14"/>
      <c r="GII2367" s="14"/>
      <c r="GIJ2367" s="14"/>
      <c r="GIK2367" s="14"/>
      <c r="GIL2367" s="14"/>
      <c r="GIM2367" s="14"/>
      <c r="GIN2367" s="14"/>
      <c r="GIO2367" s="14"/>
      <c r="GIP2367" s="14"/>
      <c r="GIQ2367" s="14"/>
      <c r="GIR2367" s="14"/>
      <c r="GIS2367" s="14"/>
      <c r="GIT2367" s="14"/>
      <c r="GIU2367" s="14"/>
      <c r="GIV2367" s="14"/>
      <c r="GIW2367" s="14"/>
      <c r="GIX2367" s="14"/>
      <c r="GIY2367" s="14"/>
      <c r="GIZ2367" s="14"/>
      <c r="GJA2367" s="14"/>
      <c r="GJB2367" s="14"/>
      <c r="GJC2367" s="14"/>
      <c r="GJD2367" s="14"/>
      <c r="GJE2367" s="14"/>
      <c r="GJF2367" s="14"/>
      <c r="GJG2367" s="14"/>
      <c r="GJH2367" s="14"/>
      <c r="GJI2367" s="14"/>
      <c r="GJJ2367" s="14"/>
      <c r="GJK2367" s="14"/>
      <c r="GJL2367" s="14"/>
      <c r="GJM2367" s="14"/>
      <c r="GJN2367" s="14"/>
      <c r="GJO2367" s="14"/>
      <c r="GJP2367" s="14"/>
      <c r="GJQ2367" s="14"/>
      <c r="GJR2367" s="14"/>
      <c r="GJS2367" s="14"/>
      <c r="GJT2367" s="14"/>
      <c r="GJU2367" s="14"/>
      <c r="GJV2367" s="14"/>
      <c r="GJW2367" s="14"/>
      <c r="GJX2367" s="14"/>
      <c r="GJY2367" s="14"/>
      <c r="GJZ2367" s="14"/>
      <c r="GKA2367" s="14"/>
      <c r="GKB2367" s="14"/>
      <c r="GKC2367" s="14"/>
      <c r="GKD2367" s="14"/>
      <c r="GKE2367" s="14"/>
      <c r="GKF2367" s="14"/>
      <c r="GKG2367" s="14"/>
      <c r="GKH2367" s="14"/>
      <c r="GKI2367" s="14"/>
      <c r="GKJ2367" s="14"/>
      <c r="GKK2367" s="14"/>
      <c r="GKL2367" s="14"/>
      <c r="GKM2367" s="14"/>
      <c r="GKN2367" s="14"/>
      <c r="GKO2367" s="14"/>
      <c r="GKP2367" s="14"/>
      <c r="GKQ2367" s="14"/>
      <c r="GKR2367" s="14"/>
      <c r="GKS2367" s="14"/>
      <c r="GKT2367" s="14"/>
      <c r="GKU2367" s="14"/>
      <c r="GKV2367" s="14"/>
      <c r="GKW2367" s="14"/>
      <c r="GKX2367" s="14"/>
      <c r="GKY2367" s="14"/>
      <c r="GKZ2367" s="14"/>
      <c r="GLA2367" s="14"/>
      <c r="GLB2367" s="14"/>
      <c r="GLC2367" s="14"/>
      <c r="GLD2367" s="14"/>
      <c r="GLE2367" s="14"/>
      <c r="GLF2367" s="14"/>
      <c r="GLG2367" s="14"/>
      <c r="GLH2367" s="14"/>
      <c r="GLI2367" s="14"/>
      <c r="GLJ2367" s="14"/>
      <c r="GLK2367" s="14"/>
      <c r="GLL2367" s="14"/>
      <c r="GLM2367" s="14"/>
      <c r="GLN2367" s="14"/>
      <c r="GLO2367" s="14"/>
      <c r="GLP2367" s="14"/>
      <c r="GLQ2367" s="14"/>
      <c r="GLR2367" s="14"/>
      <c r="GLS2367" s="14"/>
      <c r="GLT2367" s="14"/>
      <c r="GLU2367" s="14"/>
      <c r="GLV2367" s="14"/>
      <c r="GLW2367" s="14"/>
      <c r="GLX2367" s="14"/>
      <c r="GLY2367" s="14"/>
      <c r="GLZ2367" s="14"/>
      <c r="GMA2367" s="14"/>
      <c r="GMB2367" s="14"/>
      <c r="GMC2367" s="14"/>
      <c r="GMD2367" s="14"/>
      <c r="GME2367" s="14"/>
      <c r="GMF2367" s="14"/>
      <c r="GMG2367" s="14"/>
      <c r="GMH2367" s="14"/>
      <c r="GMI2367" s="14"/>
      <c r="GMJ2367" s="14"/>
      <c r="GMK2367" s="14"/>
      <c r="GML2367" s="14"/>
      <c r="GMM2367" s="14"/>
      <c r="GMN2367" s="14"/>
      <c r="GMO2367" s="14"/>
      <c r="GMP2367" s="14"/>
      <c r="GMQ2367" s="14"/>
      <c r="GMR2367" s="14"/>
      <c r="GMS2367" s="14"/>
      <c r="GMT2367" s="14"/>
      <c r="GMU2367" s="14"/>
      <c r="GMV2367" s="14"/>
      <c r="GMW2367" s="14"/>
      <c r="GMX2367" s="14"/>
      <c r="GMY2367" s="14"/>
      <c r="GMZ2367" s="14"/>
      <c r="GNA2367" s="14"/>
      <c r="GNB2367" s="14"/>
      <c r="GNC2367" s="14"/>
      <c r="GND2367" s="14"/>
      <c r="GNE2367" s="14"/>
      <c r="GNF2367" s="14"/>
      <c r="GNG2367" s="14"/>
      <c r="GNH2367" s="14"/>
      <c r="GNI2367" s="14"/>
      <c r="GNJ2367" s="14"/>
      <c r="GNK2367" s="14"/>
      <c r="GNL2367" s="14"/>
      <c r="GNM2367" s="14"/>
      <c r="GNN2367" s="14"/>
      <c r="GNO2367" s="14"/>
      <c r="GNP2367" s="14"/>
      <c r="GNQ2367" s="14"/>
      <c r="GNR2367" s="14"/>
      <c r="GNS2367" s="14"/>
      <c r="GNT2367" s="14"/>
      <c r="GNU2367" s="14"/>
      <c r="GNV2367" s="14"/>
      <c r="GNW2367" s="14"/>
      <c r="GNX2367" s="14"/>
      <c r="GNY2367" s="14"/>
      <c r="GNZ2367" s="14"/>
      <c r="GOA2367" s="14"/>
      <c r="GOB2367" s="14"/>
      <c r="GOC2367" s="14"/>
      <c r="GOD2367" s="14"/>
      <c r="GOE2367" s="14"/>
      <c r="GOF2367" s="14"/>
      <c r="GOG2367" s="14"/>
      <c r="GOH2367" s="14"/>
      <c r="GOI2367" s="14"/>
      <c r="GOJ2367" s="14"/>
      <c r="GOK2367" s="14"/>
      <c r="GOL2367" s="14"/>
      <c r="GOM2367" s="14"/>
      <c r="GON2367" s="14"/>
      <c r="GOO2367" s="14"/>
      <c r="GOP2367" s="14"/>
      <c r="GOQ2367" s="14"/>
      <c r="GOR2367" s="14"/>
      <c r="GOS2367" s="14"/>
      <c r="GOT2367" s="14"/>
      <c r="GOU2367" s="14"/>
      <c r="GOV2367" s="14"/>
      <c r="GOW2367" s="14"/>
      <c r="GOX2367" s="14"/>
      <c r="GOY2367" s="14"/>
      <c r="GOZ2367" s="14"/>
      <c r="GPA2367" s="14"/>
      <c r="GPB2367" s="14"/>
      <c r="GPC2367" s="14"/>
      <c r="GPD2367" s="14"/>
      <c r="GPE2367" s="14"/>
      <c r="GPF2367" s="14"/>
      <c r="GPG2367" s="14"/>
      <c r="GPH2367" s="14"/>
      <c r="GPI2367" s="14"/>
      <c r="GPJ2367" s="14"/>
      <c r="GPK2367" s="14"/>
      <c r="GPL2367" s="14"/>
      <c r="GPM2367" s="14"/>
      <c r="GPN2367" s="14"/>
      <c r="GPO2367" s="14"/>
      <c r="GPP2367" s="14"/>
      <c r="GPQ2367" s="14"/>
      <c r="GPR2367" s="14"/>
      <c r="GPS2367" s="14"/>
      <c r="GPT2367" s="14"/>
      <c r="GPU2367" s="14"/>
      <c r="GPV2367" s="14"/>
      <c r="GPW2367" s="14"/>
      <c r="GPX2367" s="14"/>
      <c r="GPY2367" s="14"/>
      <c r="GPZ2367" s="14"/>
      <c r="GQA2367" s="14"/>
      <c r="GQB2367" s="14"/>
      <c r="GQC2367" s="14"/>
      <c r="GQD2367" s="14"/>
      <c r="GQE2367" s="14"/>
      <c r="GQF2367" s="14"/>
      <c r="GQG2367" s="14"/>
      <c r="GQH2367" s="14"/>
      <c r="GQI2367" s="14"/>
      <c r="GQJ2367" s="14"/>
      <c r="GQK2367" s="14"/>
      <c r="GQL2367" s="14"/>
      <c r="GQM2367" s="14"/>
      <c r="GQN2367" s="14"/>
      <c r="GQO2367" s="14"/>
      <c r="GQP2367" s="14"/>
      <c r="GQQ2367" s="14"/>
      <c r="GQR2367" s="14"/>
      <c r="GQS2367" s="14"/>
      <c r="GQT2367" s="14"/>
      <c r="GQU2367" s="14"/>
      <c r="GQV2367" s="14"/>
      <c r="GQW2367" s="14"/>
      <c r="GQX2367" s="14"/>
      <c r="GQY2367" s="14"/>
      <c r="GQZ2367" s="14"/>
      <c r="GRA2367" s="14"/>
      <c r="GRB2367" s="14"/>
      <c r="GRC2367" s="14"/>
      <c r="GRD2367" s="14"/>
      <c r="GRE2367" s="14"/>
      <c r="GRF2367" s="14"/>
      <c r="GRG2367" s="14"/>
      <c r="GRH2367" s="14"/>
      <c r="GRI2367" s="14"/>
      <c r="GRJ2367" s="14"/>
      <c r="GRK2367" s="14"/>
      <c r="GRL2367" s="14"/>
      <c r="GRM2367" s="14"/>
      <c r="GRN2367" s="14"/>
      <c r="GRO2367" s="14"/>
      <c r="GRP2367" s="14"/>
      <c r="GRQ2367" s="14"/>
      <c r="GRR2367" s="14"/>
      <c r="GRS2367" s="14"/>
      <c r="GRT2367" s="14"/>
      <c r="GRU2367" s="14"/>
      <c r="GRV2367" s="14"/>
      <c r="GRW2367" s="14"/>
      <c r="GRX2367" s="14"/>
      <c r="GRY2367" s="14"/>
      <c r="GRZ2367" s="14"/>
      <c r="GSA2367" s="14"/>
      <c r="GSB2367" s="14"/>
      <c r="GSC2367" s="14"/>
      <c r="GSD2367" s="14"/>
      <c r="GSE2367" s="14"/>
      <c r="GSF2367" s="14"/>
      <c r="GSG2367" s="14"/>
      <c r="GSH2367" s="14"/>
      <c r="GSI2367" s="14"/>
      <c r="GSJ2367" s="14"/>
      <c r="GSK2367" s="14"/>
      <c r="GSL2367" s="14"/>
      <c r="GSM2367" s="14"/>
      <c r="GSN2367" s="14"/>
      <c r="GSO2367" s="14"/>
      <c r="GSP2367" s="14"/>
      <c r="GSQ2367" s="14"/>
      <c r="GSR2367" s="14"/>
      <c r="GSS2367" s="14"/>
      <c r="GST2367" s="14"/>
      <c r="GSU2367" s="14"/>
      <c r="GSV2367" s="14"/>
      <c r="GSW2367" s="14"/>
      <c r="GSX2367" s="14"/>
      <c r="GSY2367" s="14"/>
      <c r="GSZ2367" s="14"/>
      <c r="GTA2367" s="14"/>
      <c r="GTB2367" s="14"/>
      <c r="GTC2367" s="14"/>
      <c r="GTD2367" s="14"/>
      <c r="GTE2367" s="14"/>
      <c r="GTF2367" s="14"/>
      <c r="GTG2367" s="14"/>
      <c r="GTH2367" s="14"/>
      <c r="GTI2367" s="14"/>
      <c r="GTJ2367" s="14"/>
      <c r="GTK2367" s="14"/>
      <c r="GTL2367" s="14"/>
      <c r="GTM2367" s="14"/>
      <c r="GTN2367" s="14"/>
      <c r="GTO2367" s="14"/>
      <c r="GTP2367" s="14"/>
      <c r="GTQ2367" s="14"/>
      <c r="GTR2367" s="14"/>
      <c r="GTS2367" s="14"/>
      <c r="GTT2367" s="14"/>
      <c r="GTU2367" s="14"/>
      <c r="GTV2367" s="14"/>
      <c r="GTW2367" s="14"/>
      <c r="GTX2367" s="14"/>
      <c r="GTY2367" s="14"/>
      <c r="GTZ2367" s="14"/>
      <c r="GUA2367" s="14"/>
      <c r="GUB2367" s="14"/>
      <c r="GUC2367" s="14"/>
      <c r="GUD2367" s="14"/>
      <c r="GUE2367" s="14"/>
      <c r="GUF2367" s="14"/>
      <c r="GUG2367" s="14"/>
      <c r="GUH2367" s="14"/>
      <c r="GUI2367" s="14"/>
      <c r="GUJ2367" s="14"/>
      <c r="GUK2367" s="14"/>
      <c r="GUL2367" s="14"/>
      <c r="GUM2367" s="14"/>
      <c r="GUN2367" s="14"/>
      <c r="GUO2367" s="14"/>
      <c r="GUP2367" s="14"/>
      <c r="GUQ2367" s="14"/>
      <c r="GUR2367" s="14"/>
      <c r="GUS2367" s="14"/>
      <c r="GUT2367" s="14"/>
      <c r="GUU2367" s="14"/>
      <c r="GUV2367" s="14"/>
      <c r="GUW2367" s="14"/>
      <c r="GUX2367" s="14"/>
      <c r="GUY2367" s="14"/>
      <c r="GUZ2367" s="14"/>
      <c r="GVA2367" s="14"/>
      <c r="GVB2367" s="14"/>
      <c r="GVC2367" s="14"/>
      <c r="GVD2367" s="14"/>
      <c r="GVE2367" s="14"/>
      <c r="GVF2367" s="14"/>
      <c r="GVG2367" s="14"/>
      <c r="GVH2367" s="14"/>
      <c r="GVI2367" s="14"/>
      <c r="GVJ2367" s="14"/>
      <c r="GVK2367" s="14"/>
      <c r="GVL2367" s="14"/>
      <c r="GVM2367" s="14"/>
      <c r="GVN2367" s="14"/>
      <c r="GVO2367" s="14"/>
      <c r="GVP2367" s="14"/>
      <c r="GVQ2367" s="14"/>
      <c r="GVR2367" s="14"/>
      <c r="GVS2367" s="14"/>
      <c r="GVT2367" s="14"/>
      <c r="GVU2367" s="14"/>
      <c r="GVV2367" s="14"/>
      <c r="GVW2367" s="14"/>
      <c r="GVX2367" s="14"/>
      <c r="GVY2367" s="14"/>
      <c r="GVZ2367" s="14"/>
      <c r="GWA2367" s="14"/>
      <c r="GWB2367" s="14"/>
      <c r="GWC2367" s="14"/>
      <c r="GWD2367" s="14"/>
      <c r="GWE2367" s="14"/>
      <c r="GWF2367" s="14"/>
      <c r="GWG2367" s="14"/>
      <c r="GWH2367" s="14"/>
      <c r="GWI2367" s="14"/>
      <c r="GWJ2367" s="14"/>
      <c r="GWK2367" s="14"/>
      <c r="GWL2367" s="14"/>
      <c r="GWM2367" s="14"/>
      <c r="GWN2367" s="14"/>
      <c r="GWO2367" s="14"/>
      <c r="GWP2367" s="14"/>
      <c r="GWQ2367" s="14"/>
      <c r="GWR2367" s="14"/>
      <c r="GWS2367" s="14"/>
      <c r="GWT2367" s="14"/>
      <c r="GWU2367" s="14"/>
      <c r="GWV2367" s="14"/>
      <c r="GWW2367" s="14"/>
      <c r="GWX2367" s="14"/>
      <c r="GWY2367" s="14"/>
      <c r="GWZ2367" s="14"/>
      <c r="GXA2367" s="14"/>
      <c r="GXB2367" s="14"/>
      <c r="GXC2367" s="14"/>
      <c r="GXD2367" s="14"/>
      <c r="GXE2367" s="14"/>
      <c r="GXF2367" s="14"/>
      <c r="GXG2367" s="14"/>
      <c r="GXH2367" s="14"/>
      <c r="GXI2367" s="14"/>
      <c r="GXJ2367" s="14"/>
      <c r="GXK2367" s="14"/>
      <c r="GXL2367" s="14"/>
      <c r="GXM2367" s="14"/>
      <c r="GXN2367" s="14"/>
      <c r="GXO2367" s="14"/>
      <c r="GXP2367" s="14"/>
      <c r="GXQ2367" s="14"/>
      <c r="GXR2367" s="14"/>
      <c r="GXS2367" s="14"/>
      <c r="GXT2367" s="14"/>
      <c r="GXU2367" s="14"/>
      <c r="GXV2367" s="14"/>
      <c r="GXW2367" s="14"/>
      <c r="GXX2367" s="14"/>
      <c r="GXY2367" s="14"/>
      <c r="GXZ2367" s="14"/>
      <c r="GYA2367" s="14"/>
      <c r="GYB2367" s="14"/>
      <c r="GYC2367" s="14"/>
      <c r="GYD2367" s="14"/>
      <c r="GYE2367" s="14"/>
      <c r="GYF2367" s="14"/>
      <c r="GYG2367" s="14"/>
      <c r="GYH2367" s="14"/>
      <c r="GYI2367" s="14"/>
      <c r="GYJ2367" s="14"/>
      <c r="GYK2367" s="14"/>
      <c r="GYL2367" s="14"/>
      <c r="GYM2367" s="14"/>
      <c r="GYN2367" s="14"/>
      <c r="GYO2367" s="14"/>
      <c r="GYP2367" s="14"/>
      <c r="GYQ2367" s="14"/>
      <c r="GYR2367" s="14"/>
      <c r="GYS2367" s="14"/>
      <c r="GYT2367" s="14"/>
      <c r="GYU2367" s="14"/>
      <c r="GYV2367" s="14"/>
      <c r="GYW2367" s="14"/>
      <c r="GYX2367" s="14"/>
      <c r="GYY2367" s="14"/>
      <c r="GYZ2367" s="14"/>
      <c r="GZA2367" s="14"/>
      <c r="GZB2367" s="14"/>
      <c r="GZC2367" s="14"/>
      <c r="GZD2367" s="14"/>
      <c r="GZE2367" s="14"/>
      <c r="GZF2367" s="14"/>
      <c r="GZG2367" s="14"/>
      <c r="GZH2367" s="14"/>
      <c r="GZI2367" s="14"/>
      <c r="GZJ2367" s="14"/>
      <c r="GZK2367" s="14"/>
      <c r="GZL2367" s="14"/>
      <c r="GZM2367" s="14"/>
      <c r="GZN2367" s="14"/>
      <c r="GZO2367" s="14"/>
      <c r="GZP2367" s="14"/>
      <c r="GZQ2367" s="14"/>
      <c r="GZR2367" s="14"/>
      <c r="GZS2367" s="14"/>
      <c r="GZT2367" s="14"/>
      <c r="GZU2367" s="14"/>
      <c r="GZV2367" s="14"/>
      <c r="GZW2367" s="14"/>
      <c r="GZX2367" s="14"/>
      <c r="GZY2367" s="14"/>
      <c r="GZZ2367" s="14"/>
      <c r="HAA2367" s="14"/>
      <c r="HAB2367" s="14"/>
      <c r="HAC2367" s="14"/>
      <c r="HAD2367" s="14"/>
      <c r="HAE2367" s="14"/>
      <c r="HAF2367" s="14"/>
      <c r="HAG2367" s="14"/>
      <c r="HAH2367" s="14"/>
      <c r="HAI2367" s="14"/>
      <c r="HAJ2367" s="14"/>
      <c r="HAK2367" s="14"/>
      <c r="HAL2367" s="14"/>
      <c r="HAM2367" s="14"/>
      <c r="HAN2367" s="14"/>
      <c r="HAO2367" s="14"/>
      <c r="HAP2367" s="14"/>
      <c r="HAQ2367" s="14"/>
      <c r="HAR2367" s="14"/>
      <c r="HAS2367" s="14"/>
      <c r="HAT2367" s="14"/>
      <c r="HAU2367" s="14"/>
      <c r="HAV2367" s="14"/>
      <c r="HAW2367" s="14"/>
      <c r="HAX2367" s="14"/>
      <c r="HAY2367" s="14"/>
      <c r="HAZ2367" s="14"/>
      <c r="HBA2367" s="14"/>
      <c r="HBB2367" s="14"/>
      <c r="HBC2367" s="14"/>
      <c r="HBD2367" s="14"/>
      <c r="HBE2367" s="14"/>
      <c r="HBF2367" s="14"/>
      <c r="HBG2367" s="14"/>
      <c r="HBH2367" s="14"/>
      <c r="HBI2367" s="14"/>
      <c r="HBJ2367" s="14"/>
      <c r="HBK2367" s="14"/>
      <c r="HBL2367" s="14"/>
      <c r="HBM2367" s="14"/>
      <c r="HBN2367" s="14"/>
      <c r="HBO2367" s="14"/>
      <c r="HBP2367" s="14"/>
      <c r="HBQ2367" s="14"/>
      <c r="HBR2367" s="14"/>
      <c r="HBS2367" s="14"/>
      <c r="HBT2367" s="14"/>
      <c r="HBU2367" s="14"/>
      <c r="HBV2367" s="14"/>
      <c r="HBW2367" s="14"/>
      <c r="HBX2367" s="14"/>
      <c r="HBY2367" s="14"/>
      <c r="HBZ2367" s="14"/>
      <c r="HCA2367" s="14"/>
      <c r="HCB2367" s="14"/>
      <c r="HCC2367" s="14"/>
      <c r="HCD2367" s="14"/>
      <c r="HCE2367" s="14"/>
      <c r="HCF2367" s="14"/>
      <c r="HCG2367" s="14"/>
      <c r="HCH2367" s="14"/>
      <c r="HCI2367" s="14"/>
      <c r="HCJ2367" s="14"/>
      <c r="HCK2367" s="14"/>
      <c r="HCL2367" s="14"/>
      <c r="HCM2367" s="14"/>
      <c r="HCN2367" s="14"/>
      <c r="HCO2367" s="14"/>
      <c r="HCP2367" s="14"/>
      <c r="HCQ2367" s="14"/>
      <c r="HCR2367" s="14"/>
      <c r="HCS2367" s="14"/>
      <c r="HCT2367" s="14"/>
      <c r="HCU2367" s="14"/>
      <c r="HCV2367" s="14"/>
      <c r="HCW2367" s="14"/>
      <c r="HCX2367" s="14"/>
      <c r="HCY2367" s="14"/>
      <c r="HCZ2367" s="14"/>
      <c r="HDA2367" s="14"/>
      <c r="HDB2367" s="14"/>
      <c r="HDC2367" s="14"/>
      <c r="HDD2367" s="14"/>
      <c r="HDE2367" s="14"/>
      <c r="HDF2367" s="14"/>
      <c r="HDG2367" s="14"/>
      <c r="HDH2367" s="14"/>
      <c r="HDI2367" s="14"/>
      <c r="HDJ2367" s="14"/>
      <c r="HDK2367" s="14"/>
      <c r="HDL2367" s="14"/>
      <c r="HDM2367" s="14"/>
      <c r="HDN2367" s="14"/>
      <c r="HDO2367" s="14"/>
      <c r="HDP2367" s="14"/>
      <c r="HDQ2367" s="14"/>
      <c r="HDR2367" s="14"/>
      <c r="HDS2367" s="14"/>
      <c r="HDT2367" s="14"/>
      <c r="HDU2367" s="14"/>
      <c r="HDV2367" s="14"/>
      <c r="HDW2367" s="14"/>
      <c r="HDX2367" s="14"/>
      <c r="HDY2367" s="14"/>
      <c r="HDZ2367" s="14"/>
      <c r="HEA2367" s="14"/>
      <c r="HEB2367" s="14"/>
      <c r="HEC2367" s="14"/>
      <c r="HED2367" s="14"/>
      <c r="HEE2367" s="14"/>
      <c r="HEF2367" s="14"/>
      <c r="HEG2367" s="14"/>
      <c r="HEH2367" s="14"/>
      <c r="HEI2367" s="14"/>
      <c r="HEJ2367" s="14"/>
      <c r="HEK2367" s="14"/>
      <c r="HEL2367" s="14"/>
      <c r="HEM2367" s="14"/>
      <c r="HEN2367" s="14"/>
      <c r="HEO2367" s="14"/>
      <c r="HEP2367" s="14"/>
      <c r="HEQ2367" s="14"/>
      <c r="HER2367" s="14"/>
      <c r="HES2367" s="14"/>
      <c r="HET2367" s="14"/>
      <c r="HEU2367" s="14"/>
      <c r="HEV2367" s="14"/>
      <c r="HEW2367" s="14"/>
      <c r="HEX2367" s="14"/>
      <c r="HEY2367" s="14"/>
      <c r="HEZ2367" s="14"/>
      <c r="HFA2367" s="14"/>
      <c r="HFB2367" s="14"/>
      <c r="HFC2367" s="14"/>
      <c r="HFD2367" s="14"/>
      <c r="HFE2367" s="14"/>
      <c r="HFF2367" s="14"/>
      <c r="HFG2367" s="14"/>
      <c r="HFH2367" s="14"/>
      <c r="HFI2367" s="14"/>
      <c r="HFJ2367" s="14"/>
      <c r="HFK2367" s="14"/>
      <c r="HFL2367" s="14"/>
      <c r="HFM2367" s="14"/>
      <c r="HFN2367" s="14"/>
      <c r="HFO2367" s="14"/>
      <c r="HFP2367" s="14"/>
      <c r="HFQ2367" s="14"/>
      <c r="HFR2367" s="14"/>
      <c r="HFS2367" s="14"/>
      <c r="HFT2367" s="14"/>
      <c r="HFU2367" s="14"/>
      <c r="HFV2367" s="14"/>
      <c r="HFW2367" s="14"/>
      <c r="HFX2367" s="14"/>
      <c r="HFY2367" s="14"/>
      <c r="HFZ2367" s="14"/>
      <c r="HGA2367" s="14"/>
      <c r="HGB2367" s="14"/>
      <c r="HGC2367" s="14"/>
      <c r="HGD2367" s="14"/>
      <c r="HGE2367" s="14"/>
      <c r="HGF2367" s="14"/>
      <c r="HGG2367" s="14"/>
      <c r="HGH2367" s="14"/>
      <c r="HGI2367" s="14"/>
      <c r="HGJ2367" s="14"/>
      <c r="HGK2367" s="14"/>
      <c r="HGL2367" s="14"/>
      <c r="HGM2367" s="14"/>
      <c r="HGN2367" s="14"/>
      <c r="HGO2367" s="14"/>
      <c r="HGP2367" s="14"/>
      <c r="HGQ2367" s="14"/>
      <c r="HGR2367" s="14"/>
      <c r="HGS2367" s="14"/>
      <c r="HGT2367" s="14"/>
      <c r="HGU2367" s="14"/>
      <c r="HGV2367" s="14"/>
      <c r="HGW2367" s="14"/>
      <c r="HGX2367" s="14"/>
      <c r="HGY2367" s="14"/>
      <c r="HGZ2367" s="14"/>
      <c r="HHA2367" s="14"/>
      <c r="HHB2367" s="14"/>
      <c r="HHC2367" s="14"/>
      <c r="HHD2367" s="14"/>
      <c r="HHE2367" s="14"/>
      <c r="HHF2367" s="14"/>
      <c r="HHG2367" s="14"/>
      <c r="HHH2367" s="14"/>
      <c r="HHI2367" s="14"/>
      <c r="HHJ2367" s="14"/>
      <c r="HHK2367" s="14"/>
      <c r="HHL2367" s="14"/>
      <c r="HHM2367" s="14"/>
      <c r="HHN2367" s="14"/>
      <c r="HHO2367" s="14"/>
      <c r="HHP2367" s="14"/>
      <c r="HHQ2367" s="14"/>
      <c r="HHR2367" s="14"/>
      <c r="HHS2367" s="14"/>
      <c r="HHT2367" s="14"/>
      <c r="HHU2367" s="14"/>
      <c r="HHV2367" s="14"/>
      <c r="HHW2367" s="14"/>
      <c r="HHX2367" s="14"/>
      <c r="HHY2367" s="14"/>
      <c r="HHZ2367" s="14"/>
      <c r="HIA2367" s="14"/>
      <c r="HIB2367" s="14"/>
      <c r="HIC2367" s="14"/>
      <c r="HID2367" s="14"/>
      <c r="HIE2367" s="14"/>
      <c r="HIF2367" s="14"/>
      <c r="HIG2367" s="14"/>
      <c r="HIH2367" s="14"/>
      <c r="HII2367" s="14"/>
      <c r="HIJ2367" s="14"/>
      <c r="HIK2367" s="14"/>
      <c r="HIL2367" s="14"/>
      <c r="HIM2367" s="14"/>
      <c r="HIN2367" s="14"/>
      <c r="HIO2367" s="14"/>
      <c r="HIP2367" s="14"/>
      <c r="HIQ2367" s="14"/>
      <c r="HIR2367" s="14"/>
      <c r="HIS2367" s="14"/>
      <c r="HIT2367" s="14"/>
      <c r="HIU2367" s="14"/>
      <c r="HIV2367" s="14"/>
      <c r="HIW2367" s="14"/>
      <c r="HIX2367" s="14"/>
      <c r="HIY2367" s="14"/>
      <c r="HIZ2367" s="14"/>
      <c r="HJA2367" s="14"/>
      <c r="HJB2367" s="14"/>
      <c r="HJC2367" s="14"/>
      <c r="HJD2367" s="14"/>
      <c r="HJE2367" s="14"/>
      <c r="HJF2367" s="14"/>
      <c r="HJG2367" s="14"/>
      <c r="HJH2367" s="14"/>
      <c r="HJI2367" s="14"/>
      <c r="HJJ2367" s="14"/>
      <c r="HJK2367" s="14"/>
      <c r="HJL2367" s="14"/>
      <c r="HJM2367" s="14"/>
      <c r="HJN2367" s="14"/>
      <c r="HJO2367" s="14"/>
      <c r="HJP2367" s="14"/>
      <c r="HJQ2367" s="14"/>
      <c r="HJR2367" s="14"/>
      <c r="HJS2367" s="14"/>
      <c r="HJT2367" s="14"/>
      <c r="HJU2367" s="14"/>
      <c r="HJV2367" s="14"/>
      <c r="HJW2367" s="14"/>
      <c r="HJX2367" s="14"/>
      <c r="HJY2367" s="14"/>
      <c r="HJZ2367" s="14"/>
      <c r="HKA2367" s="14"/>
      <c r="HKB2367" s="14"/>
      <c r="HKC2367" s="14"/>
      <c r="HKD2367" s="14"/>
      <c r="HKE2367" s="14"/>
      <c r="HKF2367" s="14"/>
      <c r="HKG2367" s="14"/>
      <c r="HKH2367" s="14"/>
      <c r="HKI2367" s="14"/>
      <c r="HKJ2367" s="14"/>
      <c r="HKK2367" s="14"/>
      <c r="HKL2367" s="14"/>
      <c r="HKM2367" s="14"/>
      <c r="HKN2367" s="14"/>
      <c r="HKO2367" s="14"/>
      <c r="HKP2367" s="14"/>
      <c r="HKQ2367" s="14"/>
      <c r="HKR2367" s="14"/>
      <c r="HKS2367" s="14"/>
      <c r="HKT2367" s="14"/>
      <c r="HKU2367" s="14"/>
      <c r="HKV2367" s="14"/>
      <c r="HKW2367" s="14"/>
      <c r="HKX2367" s="14"/>
      <c r="HKY2367" s="14"/>
      <c r="HKZ2367" s="14"/>
      <c r="HLA2367" s="14"/>
      <c r="HLB2367" s="14"/>
      <c r="HLC2367" s="14"/>
      <c r="HLD2367" s="14"/>
      <c r="HLE2367" s="14"/>
      <c r="HLF2367" s="14"/>
      <c r="HLG2367" s="14"/>
      <c r="HLH2367" s="14"/>
      <c r="HLI2367" s="14"/>
      <c r="HLJ2367" s="14"/>
      <c r="HLK2367" s="14"/>
      <c r="HLL2367" s="14"/>
      <c r="HLM2367" s="14"/>
      <c r="HLN2367" s="14"/>
      <c r="HLO2367" s="14"/>
      <c r="HLP2367" s="14"/>
      <c r="HLQ2367" s="14"/>
      <c r="HLR2367" s="14"/>
      <c r="HLS2367" s="14"/>
      <c r="HLT2367" s="14"/>
      <c r="HLU2367" s="14"/>
      <c r="HLV2367" s="14"/>
      <c r="HLW2367" s="14"/>
      <c r="HLX2367" s="14"/>
      <c r="HLY2367" s="14"/>
      <c r="HLZ2367" s="14"/>
      <c r="HMA2367" s="14"/>
      <c r="HMB2367" s="14"/>
      <c r="HMC2367" s="14"/>
      <c r="HMD2367" s="14"/>
      <c r="HME2367" s="14"/>
      <c r="HMF2367" s="14"/>
      <c r="HMG2367" s="14"/>
      <c r="HMH2367" s="14"/>
      <c r="HMI2367" s="14"/>
      <c r="HMJ2367" s="14"/>
      <c r="HMK2367" s="14"/>
      <c r="HML2367" s="14"/>
      <c r="HMM2367" s="14"/>
      <c r="HMN2367" s="14"/>
      <c r="HMO2367" s="14"/>
      <c r="HMP2367" s="14"/>
      <c r="HMQ2367" s="14"/>
      <c r="HMR2367" s="14"/>
      <c r="HMS2367" s="14"/>
      <c r="HMT2367" s="14"/>
      <c r="HMU2367" s="14"/>
      <c r="HMV2367" s="14"/>
      <c r="HMW2367" s="14"/>
      <c r="HMX2367" s="14"/>
      <c r="HMY2367" s="14"/>
      <c r="HMZ2367" s="14"/>
      <c r="HNA2367" s="14"/>
      <c r="HNB2367" s="14"/>
      <c r="HNC2367" s="14"/>
      <c r="HND2367" s="14"/>
      <c r="HNE2367" s="14"/>
      <c r="HNF2367" s="14"/>
      <c r="HNG2367" s="14"/>
      <c r="HNH2367" s="14"/>
      <c r="HNI2367" s="14"/>
      <c r="HNJ2367" s="14"/>
      <c r="HNK2367" s="14"/>
      <c r="HNL2367" s="14"/>
      <c r="HNM2367" s="14"/>
      <c r="HNN2367" s="14"/>
      <c r="HNO2367" s="14"/>
      <c r="HNP2367" s="14"/>
      <c r="HNQ2367" s="14"/>
      <c r="HNR2367" s="14"/>
      <c r="HNS2367" s="14"/>
      <c r="HNT2367" s="14"/>
      <c r="HNU2367" s="14"/>
      <c r="HNV2367" s="14"/>
      <c r="HNW2367" s="14"/>
      <c r="HNX2367" s="14"/>
      <c r="HNY2367" s="14"/>
      <c r="HNZ2367" s="14"/>
      <c r="HOA2367" s="14"/>
      <c r="HOB2367" s="14"/>
      <c r="HOC2367" s="14"/>
      <c r="HOD2367" s="14"/>
      <c r="HOE2367" s="14"/>
      <c r="HOF2367" s="14"/>
      <c r="HOG2367" s="14"/>
      <c r="HOH2367" s="14"/>
      <c r="HOI2367" s="14"/>
      <c r="HOJ2367" s="14"/>
      <c r="HOK2367" s="14"/>
      <c r="HOL2367" s="14"/>
      <c r="HOM2367" s="14"/>
      <c r="HON2367" s="14"/>
      <c r="HOO2367" s="14"/>
      <c r="HOP2367" s="14"/>
      <c r="HOQ2367" s="14"/>
      <c r="HOR2367" s="14"/>
      <c r="HOS2367" s="14"/>
      <c r="HOT2367" s="14"/>
      <c r="HOU2367" s="14"/>
      <c r="HOV2367" s="14"/>
      <c r="HOW2367" s="14"/>
      <c r="HOX2367" s="14"/>
      <c r="HOY2367" s="14"/>
      <c r="HOZ2367" s="14"/>
      <c r="HPA2367" s="14"/>
      <c r="HPB2367" s="14"/>
      <c r="HPC2367" s="14"/>
      <c r="HPD2367" s="14"/>
      <c r="HPE2367" s="14"/>
      <c r="HPF2367" s="14"/>
      <c r="HPG2367" s="14"/>
      <c r="HPH2367" s="14"/>
      <c r="HPI2367" s="14"/>
      <c r="HPJ2367" s="14"/>
      <c r="HPK2367" s="14"/>
      <c r="HPL2367" s="14"/>
      <c r="HPM2367" s="14"/>
      <c r="HPN2367" s="14"/>
      <c r="HPO2367" s="14"/>
      <c r="HPP2367" s="14"/>
      <c r="HPQ2367" s="14"/>
      <c r="HPR2367" s="14"/>
      <c r="HPS2367" s="14"/>
      <c r="HPT2367" s="14"/>
      <c r="HPU2367" s="14"/>
      <c r="HPV2367" s="14"/>
      <c r="HPW2367" s="14"/>
      <c r="HPX2367" s="14"/>
      <c r="HPY2367" s="14"/>
      <c r="HPZ2367" s="14"/>
      <c r="HQA2367" s="14"/>
      <c r="HQB2367" s="14"/>
      <c r="HQC2367" s="14"/>
      <c r="HQD2367" s="14"/>
      <c r="HQE2367" s="14"/>
      <c r="HQF2367" s="14"/>
      <c r="HQG2367" s="14"/>
      <c r="HQH2367" s="14"/>
      <c r="HQI2367" s="14"/>
      <c r="HQJ2367" s="14"/>
      <c r="HQK2367" s="14"/>
      <c r="HQL2367" s="14"/>
      <c r="HQM2367" s="14"/>
      <c r="HQN2367" s="14"/>
      <c r="HQO2367" s="14"/>
      <c r="HQP2367" s="14"/>
      <c r="HQQ2367" s="14"/>
      <c r="HQR2367" s="14"/>
      <c r="HQS2367" s="14"/>
      <c r="HQT2367" s="14"/>
      <c r="HQU2367" s="14"/>
      <c r="HQV2367" s="14"/>
      <c r="HQW2367" s="14"/>
      <c r="HQX2367" s="14"/>
      <c r="HQY2367" s="14"/>
      <c r="HQZ2367" s="14"/>
      <c r="HRA2367" s="14"/>
      <c r="HRB2367" s="14"/>
      <c r="HRC2367" s="14"/>
      <c r="HRD2367" s="14"/>
      <c r="HRE2367" s="14"/>
      <c r="HRF2367" s="14"/>
      <c r="HRG2367" s="14"/>
      <c r="HRH2367" s="14"/>
      <c r="HRI2367" s="14"/>
      <c r="HRJ2367" s="14"/>
      <c r="HRK2367" s="14"/>
      <c r="HRL2367" s="14"/>
      <c r="HRM2367" s="14"/>
      <c r="HRN2367" s="14"/>
      <c r="HRO2367" s="14"/>
      <c r="HRP2367" s="14"/>
      <c r="HRQ2367" s="14"/>
      <c r="HRR2367" s="14"/>
      <c r="HRS2367" s="14"/>
      <c r="HRT2367" s="14"/>
      <c r="HRU2367" s="14"/>
      <c r="HRV2367" s="14"/>
      <c r="HRW2367" s="14"/>
      <c r="HRX2367" s="14"/>
      <c r="HRY2367" s="14"/>
      <c r="HRZ2367" s="14"/>
      <c r="HSA2367" s="14"/>
      <c r="HSB2367" s="14"/>
      <c r="HSC2367" s="14"/>
      <c r="HSD2367" s="14"/>
      <c r="HSE2367" s="14"/>
      <c r="HSF2367" s="14"/>
      <c r="HSG2367" s="14"/>
      <c r="HSH2367" s="14"/>
      <c r="HSI2367" s="14"/>
      <c r="HSJ2367" s="14"/>
      <c r="HSK2367" s="14"/>
      <c r="HSL2367" s="14"/>
      <c r="HSM2367" s="14"/>
      <c r="HSN2367" s="14"/>
      <c r="HSO2367" s="14"/>
      <c r="HSP2367" s="14"/>
      <c r="HSQ2367" s="14"/>
      <c r="HSR2367" s="14"/>
      <c r="HSS2367" s="14"/>
      <c r="HST2367" s="14"/>
      <c r="HSU2367" s="14"/>
      <c r="HSV2367" s="14"/>
      <c r="HSW2367" s="14"/>
      <c r="HSX2367" s="14"/>
      <c r="HSY2367" s="14"/>
      <c r="HSZ2367" s="14"/>
      <c r="HTA2367" s="14"/>
      <c r="HTB2367" s="14"/>
      <c r="HTC2367" s="14"/>
      <c r="HTD2367" s="14"/>
      <c r="HTE2367" s="14"/>
      <c r="HTF2367" s="14"/>
      <c r="HTG2367" s="14"/>
      <c r="HTH2367" s="14"/>
      <c r="HTI2367" s="14"/>
      <c r="HTJ2367" s="14"/>
      <c r="HTK2367" s="14"/>
      <c r="HTL2367" s="14"/>
      <c r="HTM2367" s="14"/>
      <c r="HTN2367" s="14"/>
      <c r="HTO2367" s="14"/>
      <c r="HTP2367" s="14"/>
      <c r="HTQ2367" s="14"/>
      <c r="HTR2367" s="14"/>
      <c r="HTS2367" s="14"/>
      <c r="HTT2367" s="14"/>
      <c r="HTU2367" s="14"/>
      <c r="HTV2367" s="14"/>
      <c r="HTW2367" s="14"/>
      <c r="HTX2367" s="14"/>
      <c r="HTY2367" s="14"/>
      <c r="HTZ2367" s="14"/>
      <c r="HUA2367" s="14"/>
      <c r="HUB2367" s="14"/>
      <c r="HUC2367" s="14"/>
      <c r="HUD2367" s="14"/>
      <c r="HUE2367" s="14"/>
      <c r="HUF2367" s="14"/>
      <c r="HUG2367" s="14"/>
      <c r="HUH2367" s="14"/>
      <c r="HUI2367" s="14"/>
      <c r="HUJ2367" s="14"/>
      <c r="HUK2367" s="14"/>
      <c r="HUL2367" s="14"/>
      <c r="HUM2367" s="14"/>
      <c r="HUN2367" s="14"/>
      <c r="HUO2367" s="14"/>
      <c r="HUP2367" s="14"/>
      <c r="HUQ2367" s="14"/>
      <c r="HUR2367" s="14"/>
      <c r="HUS2367" s="14"/>
      <c r="HUT2367" s="14"/>
      <c r="HUU2367" s="14"/>
      <c r="HUV2367" s="14"/>
      <c r="HUW2367" s="14"/>
      <c r="HUX2367" s="14"/>
      <c r="HUY2367" s="14"/>
      <c r="HUZ2367" s="14"/>
      <c r="HVA2367" s="14"/>
      <c r="HVB2367" s="14"/>
      <c r="HVC2367" s="14"/>
      <c r="HVD2367" s="14"/>
      <c r="HVE2367" s="14"/>
      <c r="HVF2367" s="14"/>
      <c r="HVG2367" s="14"/>
      <c r="HVH2367" s="14"/>
      <c r="HVI2367" s="14"/>
      <c r="HVJ2367" s="14"/>
      <c r="HVK2367" s="14"/>
      <c r="HVL2367" s="14"/>
      <c r="HVM2367" s="14"/>
      <c r="HVN2367" s="14"/>
      <c r="HVO2367" s="14"/>
      <c r="HVP2367" s="14"/>
      <c r="HVQ2367" s="14"/>
      <c r="HVR2367" s="14"/>
      <c r="HVS2367" s="14"/>
      <c r="HVT2367" s="14"/>
      <c r="HVU2367" s="14"/>
      <c r="HVV2367" s="14"/>
      <c r="HVW2367" s="14"/>
      <c r="HVX2367" s="14"/>
      <c r="HVY2367" s="14"/>
      <c r="HVZ2367" s="14"/>
      <c r="HWA2367" s="14"/>
      <c r="HWB2367" s="14"/>
      <c r="HWC2367" s="14"/>
      <c r="HWD2367" s="14"/>
      <c r="HWE2367" s="14"/>
      <c r="HWF2367" s="14"/>
      <c r="HWG2367" s="14"/>
      <c r="HWH2367" s="14"/>
      <c r="HWI2367" s="14"/>
      <c r="HWJ2367" s="14"/>
      <c r="HWK2367" s="14"/>
      <c r="HWL2367" s="14"/>
      <c r="HWM2367" s="14"/>
      <c r="HWN2367" s="14"/>
      <c r="HWO2367" s="14"/>
      <c r="HWP2367" s="14"/>
      <c r="HWQ2367" s="14"/>
      <c r="HWR2367" s="14"/>
      <c r="HWS2367" s="14"/>
      <c r="HWT2367" s="14"/>
      <c r="HWU2367" s="14"/>
      <c r="HWV2367" s="14"/>
      <c r="HWW2367" s="14"/>
      <c r="HWX2367" s="14"/>
      <c r="HWY2367" s="14"/>
      <c r="HWZ2367" s="14"/>
      <c r="HXA2367" s="14"/>
      <c r="HXB2367" s="14"/>
      <c r="HXC2367" s="14"/>
      <c r="HXD2367" s="14"/>
      <c r="HXE2367" s="14"/>
      <c r="HXF2367" s="14"/>
      <c r="HXG2367" s="14"/>
      <c r="HXH2367" s="14"/>
      <c r="HXI2367" s="14"/>
      <c r="HXJ2367" s="14"/>
      <c r="HXK2367" s="14"/>
      <c r="HXL2367" s="14"/>
      <c r="HXM2367" s="14"/>
      <c r="HXN2367" s="14"/>
      <c r="HXO2367" s="14"/>
      <c r="HXP2367" s="14"/>
      <c r="HXQ2367" s="14"/>
      <c r="HXR2367" s="14"/>
      <c r="HXS2367" s="14"/>
      <c r="HXT2367" s="14"/>
      <c r="HXU2367" s="14"/>
      <c r="HXV2367" s="14"/>
      <c r="HXW2367" s="14"/>
      <c r="HXX2367" s="14"/>
      <c r="HXY2367" s="14"/>
      <c r="HXZ2367" s="14"/>
      <c r="HYA2367" s="14"/>
      <c r="HYB2367" s="14"/>
      <c r="HYC2367" s="14"/>
      <c r="HYD2367" s="14"/>
      <c r="HYE2367" s="14"/>
      <c r="HYF2367" s="14"/>
      <c r="HYG2367" s="14"/>
      <c r="HYH2367" s="14"/>
      <c r="HYI2367" s="14"/>
      <c r="HYJ2367" s="14"/>
      <c r="HYK2367" s="14"/>
      <c r="HYL2367" s="14"/>
      <c r="HYM2367" s="14"/>
      <c r="HYN2367" s="14"/>
      <c r="HYO2367" s="14"/>
      <c r="HYP2367" s="14"/>
      <c r="HYQ2367" s="14"/>
      <c r="HYR2367" s="14"/>
      <c r="HYS2367" s="14"/>
      <c r="HYT2367" s="14"/>
      <c r="HYU2367" s="14"/>
      <c r="HYV2367" s="14"/>
      <c r="HYW2367" s="14"/>
      <c r="HYX2367" s="14"/>
      <c r="HYY2367" s="14"/>
      <c r="HYZ2367" s="14"/>
      <c r="HZA2367" s="14"/>
      <c r="HZB2367" s="14"/>
      <c r="HZC2367" s="14"/>
      <c r="HZD2367" s="14"/>
      <c r="HZE2367" s="14"/>
      <c r="HZF2367" s="14"/>
      <c r="HZG2367" s="14"/>
      <c r="HZH2367" s="14"/>
      <c r="HZI2367" s="14"/>
      <c r="HZJ2367" s="14"/>
      <c r="HZK2367" s="14"/>
      <c r="HZL2367" s="14"/>
      <c r="HZM2367" s="14"/>
      <c r="HZN2367" s="14"/>
      <c r="HZO2367" s="14"/>
      <c r="HZP2367" s="14"/>
      <c r="HZQ2367" s="14"/>
      <c r="HZR2367" s="14"/>
      <c r="HZS2367" s="14"/>
      <c r="HZT2367" s="14"/>
      <c r="HZU2367" s="14"/>
      <c r="HZV2367" s="14"/>
      <c r="HZW2367" s="14"/>
      <c r="HZX2367" s="14"/>
      <c r="HZY2367" s="14"/>
      <c r="HZZ2367" s="14"/>
      <c r="IAA2367" s="14"/>
      <c r="IAB2367" s="14"/>
      <c r="IAC2367" s="14"/>
      <c r="IAD2367" s="14"/>
      <c r="IAE2367" s="14"/>
      <c r="IAF2367" s="14"/>
      <c r="IAG2367" s="14"/>
      <c r="IAH2367" s="14"/>
      <c r="IAI2367" s="14"/>
      <c r="IAJ2367" s="14"/>
      <c r="IAK2367" s="14"/>
      <c r="IAL2367" s="14"/>
      <c r="IAM2367" s="14"/>
      <c r="IAN2367" s="14"/>
      <c r="IAO2367" s="14"/>
      <c r="IAP2367" s="14"/>
      <c r="IAQ2367" s="14"/>
      <c r="IAR2367" s="14"/>
      <c r="IAS2367" s="14"/>
      <c r="IAT2367" s="14"/>
      <c r="IAU2367" s="14"/>
      <c r="IAV2367" s="14"/>
      <c r="IAW2367" s="14"/>
      <c r="IAX2367" s="14"/>
      <c r="IAY2367" s="14"/>
      <c r="IAZ2367" s="14"/>
      <c r="IBA2367" s="14"/>
      <c r="IBB2367" s="14"/>
      <c r="IBC2367" s="14"/>
      <c r="IBD2367" s="14"/>
      <c r="IBE2367" s="14"/>
      <c r="IBF2367" s="14"/>
      <c r="IBG2367" s="14"/>
      <c r="IBH2367" s="14"/>
      <c r="IBI2367" s="14"/>
      <c r="IBJ2367" s="14"/>
      <c r="IBK2367" s="14"/>
      <c r="IBL2367" s="14"/>
      <c r="IBM2367" s="14"/>
      <c r="IBN2367" s="14"/>
      <c r="IBO2367" s="14"/>
      <c r="IBP2367" s="14"/>
      <c r="IBQ2367" s="14"/>
      <c r="IBR2367" s="14"/>
      <c r="IBS2367" s="14"/>
      <c r="IBT2367" s="14"/>
      <c r="IBU2367" s="14"/>
      <c r="IBV2367" s="14"/>
      <c r="IBW2367" s="14"/>
      <c r="IBX2367" s="14"/>
      <c r="IBY2367" s="14"/>
      <c r="IBZ2367" s="14"/>
      <c r="ICA2367" s="14"/>
      <c r="ICB2367" s="14"/>
      <c r="ICC2367" s="14"/>
      <c r="ICD2367" s="14"/>
      <c r="ICE2367" s="14"/>
      <c r="ICF2367" s="14"/>
      <c r="ICG2367" s="14"/>
      <c r="ICH2367" s="14"/>
      <c r="ICI2367" s="14"/>
      <c r="ICJ2367" s="14"/>
      <c r="ICK2367" s="14"/>
      <c r="ICL2367" s="14"/>
      <c r="ICM2367" s="14"/>
      <c r="ICN2367" s="14"/>
      <c r="ICO2367" s="14"/>
      <c r="ICP2367" s="14"/>
      <c r="ICQ2367" s="14"/>
      <c r="ICR2367" s="14"/>
      <c r="ICS2367" s="14"/>
      <c r="ICT2367" s="14"/>
      <c r="ICU2367" s="14"/>
      <c r="ICV2367" s="14"/>
      <c r="ICW2367" s="14"/>
      <c r="ICX2367" s="14"/>
      <c r="ICY2367" s="14"/>
      <c r="ICZ2367" s="14"/>
      <c r="IDA2367" s="14"/>
      <c r="IDB2367" s="14"/>
      <c r="IDC2367" s="14"/>
      <c r="IDD2367" s="14"/>
      <c r="IDE2367" s="14"/>
      <c r="IDF2367" s="14"/>
      <c r="IDG2367" s="14"/>
      <c r="IDH2367" s="14"/>
      <c r="IDI2367" s="14"/>
      <c r="IDJ2367" s="14"/>
      <c r="IDK2367" s="14"/>
      <c r="IDL2367" s="14"/>
      <c r="IDM2367" s="14"/>
      <c r="IDN2367" s="14"/>
      <c r="IDO2367" s="14"/>
      <c r="IDP2367" s="14"/>
      <c r="IDQ2367" s="14"/>
      <c r="IDR2367" s="14"/>
      <c r="IDS2367" s="14"/>
      <c r="IDT2367" s="14"/>
      <c r="IDU2367" s="14"/>
      <c r="IDV2367" s="14"/>
      <c r="IDW2367" s="14"/>
      <c r="IDX2367" s="14"/>
      <c r="IDY2367" s="14"/>
      <c r="IDZ2367" s="14"/>
      <c r="IEA2367" s="14"/>
      <c r="IEB2367" s="14"/>
      <c r="IEC2367" s="14"/>
      <c r="IED2367" s="14"/>
      <c r="IEE2367" s="14"/>
      <c r="IEF2367" s="14"/>
      <c r="IEG2367" s="14"/>
      <c r="IEH2367" s="14"/>
      <c r="IEI2367" s="14"/>
      <c r="IEJ2367" s="14"/>
      <c r="IEK2367" s="14"/>
      <c r="IEL2367" s="14"/>
      <c r="IEM2367" s="14"/>
      <c r="IEN2367" s="14"/>
      <c r="IEO2367" s="14"/>
      <c r="IEP2367" s="14"/>
      <c r="IEQ2367" s="14"/>
      <c r="IER2367" s="14"/>
      <c r="IES2367" s="14"/>
      <c r="IET2367" s="14"/>
      <c r="IEU2367" s="14"/>
      <c r="IEV2367" s="14"/>
      <c r="IEW2367" s="14"/>
      <c r="IEX2367" s="14"/>
      <c r="IEY2367" s="14"/>
      <c r="IEZ2367" s="14"/>
      <c r="IFA2367" s="14"/>
      <c r="IFB2367" s="14"/>
      <c r="IFC2367" s="14"/>
      <c r="IFD2367" s="14"/>
      <c r="IFE2367" s="14"/>
      <c r="IFF2367" s="14"/>
      <c r="IFG2367" s="14"/>
      <c r="IFH2367" s="14"/>
      <c r="IFI2367" s="14"/>
      <c r="IFJ2367" s="14"/>
      <c r="IFK2367" s="14"/>
      <c r="IFL2367" s="14"/>
      <c r="IFM2367" s="14"/>
      <c r="IFN2367" s="14"/>
      <c r="IFO2367" s="14"/>
      <c r="IFP2367" s="14"/>
      <c r="IFQ2367" s="14"/>
      <c r="IFR2367" s="14"/>
      <c r="IFS2367" s="14"/>
      <c r="IFT2367" s="14"/>
      <c r="IFU2367" s="14"/>
      <c r="IFV2367" s="14"/>
      <c r="IFW2367" s="14"/>
      <c r="IFX2367" s="14"/>
      <c r="IFY2367" s="14"/>
      <c r="IFZ2367" s="14"/>
      <c r="IGA2367" s="14"/>
      <c r="IGB2367" s="14"/>
      <c r="IGC2367" s="14"/>
      <c r="IGD2367" s="14"/>
      <c r="IGE2367" s="14"/>
      <c r="IGF2367" s="14"/>
      <c r="IGG2367" s="14"/>
      <c r="IGH2367" s="14"/>
      <c r="IGI2367" s="14"/>
      <c r="IGJ2367" s="14"/>
      <c r="IGK2367" s="14"/>
      <c r="IGL2367" s="14"/>
      <c r="IGM2367" s="14"/>
      <c r="IGN2367" s="14"/>
      <c r="IGO2367" s="14"/>
      <c r="IGP2367" s="14"/>
      <c r="IGQ2367" s="14"/>
      <c r="IGR2367" s="14"/>
      <c r="IGS2367" s="14"/>
      <c r="IGT2367" s="14"/>
      <c r="IGU2367" s="14"/>
      <c r="IGV2367" s="14"/>
      <c r="IGW2367" s="14"/>
      <c r="IGX2367" s="14"/>
      <c r="IGY2367" s="14"/>
      <c r="IGZ2367" s="14"/>
      <c r="IHA2367" s="14"/>
      <c r="IHB2367" s="14"/>
      <c r="IHC2367" s="14"/>
      <c r="IHD2367" s="14"/>
      <c r="IHE2367" s="14"/>
      <c r="IHF2367" s="14"/>
      <c r="IHG2367" s="14"/>
      <c r="IHH2367" s="14"/>
      <c r="IHI2367" s="14"/>
      <c r="IHJ2367" s="14"/>
      <c r="IHK2367" s="14"/>
      <c r="IHL2367" s="14"/>
      <c r="IHM2367" s="14"/>
      <c r="IHN2367" s="14"/>
      <c r="IHO2367" s="14"/>
      <c r="IHP2367" s="14"/>
      <c r="IHQ2367" s="14"/>
      <c r="IHR2367" s="14"/>
      <c r="IHS2367" s="14"/>
      <c r="IHT2367" s="14"/>
      <c r="IHU2367" s="14"/>
      <c r="IHV2367" s="14"/>
      <c r="IHW2367" s="14"/>
      <c r="IHX2367" s="14"/>
      <c r="IHY2367" s="14"/>
      <c r="IHZ2367" s="14"/>
      <c r="IIA2367" s="14"/>
      <c r="IIB2367" s="14"/>
      <c r="IIC2367" s="14"/>
      <c r="IID2367" s="14"/>
      <c r="IIE2367" s="14"/>
      <c r="IIF2367" s="14"/>
      <c r="IIG2367" s="14"/>
      <c r="IIH2367" s="14"/>
      <c r="III2367" s="14"/>
      <c r="IIJ2367" s="14"/>
      <c r="IIK2367" s="14"/>
      <c r="IIL2367" s="14"/>
      <c r="IIM2367" s="14"/>
      <c r="IIN2367" s="14"/>
      <c r="IIO2367" s="14"/>
      <c r="IIP2367" s="14"/>
      <c r="IIQ2367" s="14"/>
      <c r="IIR2367" s="14"/>
      <c r="IIS2367" s="14"/>
      <c r="IIT2367" s="14"/>
      <c r="IIU2367" s="14"/>
      <c r="IIV2367" s="14"/>
      <c r="IIW2367" s="14"/>
      <c r="IIX2367" s="14"/>
      <c r="IIY2367" s="14"/>
      <c r="IIZ2367" s="14"/>
      <c r="IJA2367" s="14"/>
      <c r="IJB2367" s="14"/>
      <c r="IJC2367" s="14"/>
      <c r="IJD2367" s="14"/>
      <c r="IJE2367" s="14"/>
      <c r="IJF2367" s="14"/>
      <c r="IJG2367" s="14"/>
      <c r="IJH2367" s="14"/>
      <c r="IJI2367" s="14"/>
      <c r="IJJ2367" s="14"/>
      <c r="IJK2367" s="14"/>
      <c r="IJL2367" s="14"/>
      <c r="IJM2367" s="14"/>
      <c r="IJN2367" s="14"/>
      <c r="IJO2367" s="14"/>
      <c r="IJP2367" s="14"/>
      <c r="IJQ2367" s="14"/>
      <c r="IJR2367" s="14"/>
      <c r="IJS2367" s="14"/>
      <c r="IJT2367" s="14"/>
      <c r="IJU2367" s="14"/>
      <c r="IJV2367" s="14"/>
      <c r="IJW2367" s="14"/>
      <c r="IJX2367" s="14"/>
      <c r="IJY2367" s="14"/>
      <c r="IJZ2367" s="14"/>
      <c r="IKA2367" s="14"/>
      <c r="IKB2367" s="14"/>
      <c r="IKC2367" s="14"/>
      <c r="IKD2367" s="14"/>
      <c r="IKE2367" s="14"/>
      <c r="IKF2367" s="14"/>
      <c r="IKG2367" s="14"/>
      <c r="IKH2367" s="14"/>
      <c r="IKI2367" s="14"/>
      <c r="IKJ2367" s="14"/>
      <c r="IKK2367" s="14"/>
      <c r="IKL2367" s="14"/>
      <c r="IKM2367" s="14"/>
      <c r="IKN2367" s="14"/>
      <c r="IKO2367" s="14"/>
      <c r="IKP2367" s="14"/>
      <c r="IKQ2367" s="14"/>
      <c r="IKR2367" s="14"/>
      <c r="IKS2367" s="14"/>
      <c r="IKT2367" s="14"/>
      <c r="IKU2367" s="14"/>
      <c r="IKV2367" s="14"/>
      <c r="IKW2367" s="14"/>
      <c r="IKX2367" s="14"/>
      <c r="IKY2367" s="14"/>
      <c r="IKZ2367" s="14"/>
      <c r="ILA2367" s="14"/>
      <c r="ILB2367" s="14"/>
      <c r="ILC2367" s="14"/>
      <c r="ILD2367" s="14"/>
      <c r="ILE2367" s="14"/>
      <c r="ILF2367" s="14"/>
      <c r="ILG2367" s="14"/>
      <c r="ILH2367" s="14"/>
      <c r="ILI2367" s="14"/>
      <c r="ILJ2367" s="14"/>
      <c r="ILK2367" s="14"/>
      <c r="ILL2367" s="14"/>
      <c r="ILM2367" s="14"/>
      <c r="ILN2367" s="14"/>
      <c r="ILO2367" s="14"/>
      <c r="ILP2367" s="14"/>
      <c r="ILQ2367" s="14"/>
      <c r="ILR2367" s="14"/>
      <c r="ILS2367" s="14"/>
      <c r="ILT2367" s="14"/>
      <c r="ILU2367" s="14"/>
      <c r="ILV2367" s="14"/>
      <c r="ILW2367" s="14"/>
      <c r="ILX2367" s="14"/>
      <c r="ILY2367" s="14"/>
      <c r="ILZ2367" s="14"/>
      <c r="IMA2367" s="14"/>
      <c r="IMB2367" s="14"/>
      <c r="IMC2367" s="14"/>
      <c r="IMD2367" s="14"/>
      <c r="IME2367" s="14"/>
      <c r="IMF2367" s="14"/>
      <c r="IMG2367" s="14"/>
      <c r="IMH2367" s="14"/>
      <c r="IMI2367" s="14"/>
      <c r="IMJ2367" s="14"/>
      <c r="IMK2367" s="14"/>
      <c r="IML2367" s="14"/>
      <c r="IMM2367" s="14"/>
      <c r="IMN2367" s="14"/>
      <c r="IMO2367" s="14"/>
      <c r="IMP2367" s="14"/>
      <c r="IMQ2367" s="14"/>
      <c r="IMR2367" s="14"/>
      <c r="IMS2367" s="14"/>
      <c r="IMT2367" s="14"/>
      <c r="IMU2367" s="14"/>
      <c r="IMV2367" s="14"/>
      <c r="IMW2367" s="14"/>
      <c r="IMX2367" s="14"/>
      <c r="IMY2367" s="14"/>
      <c r="IMZ2367" s="14"/>
      <c r="INA2367" s="14"/>
      <c r="INB2367" s="14"/>
      <c r="INC2367" s="14"/>
      <c r="IND2367" s="14"/>
      <c r="INE2367" s="14"/>
      <c r="INF2367" s="14"/>
      <c r="ING2367" s="14"/>
      <c r="INH2367" s="14"/>
      <c r="INI2367" s="14"/>
      <c r="INJ2367" s="14"/>
      <c r="INK2367" s="14"/>
      <c r="INL2367" s="14"/>
      <c r="INM2367" s="14"/>
      <c r="INN2367" s="14"/>
      <c r="INO2367" s="14"/>
      <c r="INP2367" s="14"/>
      <c r="INQ2367" s="14"/>
      <c r="INR2367" s="14"/>
      <c r="INS2367" s="14"/>
      <c r="INT2367" s="14"/>
      <c r="INU2367" s="14"/>
      <c r="INV2367" s="14"/>
      <c r="INW2367" s="14"/>
      <c r="INX2367" s="14"/>
      <c r="INY2367" s="14"/>
      <c r="INZ2367" s="14"/>
      <c r="IOA2367" s="14"/>
      <c r="IOB2367" s="14"/>
      <c r="IOC2367" s="14"/>
      <c r="IOD2367" s="14"/>
      <c r="IOE2367" s="14"/>
      <c r="IOF2367" s="14"/>
      <c r="IOG2367" s="14"/>
      <c r="IOH2367" s="14"/>
      <c r="IOI2367" s="14"/>
      <c r="IOJ2367" s="14"/>
      <c r="IOK2367" s="14"/>
      <c r="IOL2367" s="14"/>
      <c r="IOM2367" s="14"/>
      <c r="ION2367" s="14"/>
      <c r="IOO2367" s="14"/>
      <c r="IOP2367" s="14"/>
      <c r="IOQ2367" s="14"/>
      <c r="IOR2367" s="14"/>
      <c r="IOS2367" s="14"/>
      <c r="IOT2367" s="14"/>
      <c r="IOU2367" s="14"/>
      <c r="IOV2367" s="14"/>
      <c r="IOW2367" s="14"/>
      <c r="IOX2367" s="14"/>
      <c r="IOY2367" s="14"/>
      <c r="IOZ2367" s="14"/>
      <c r="IPA2367" s="14"/>
      <c r="IPB2367" s="14"/>
      <c r="IPC2367" s="14"/>
      <c r="IPD2367" s="14"/>
      <c r="IPE2367" s="14"/>
      <c r="IPF2367" s="14"/>
      <c r="IPG2367" s="14"/>
      <c r="IPH2367" s="14"/>
      <c r="IPI2367" s="14"/>
      <c r="IPJ2367" s="14"/>
      <c r="IPK2367" s="14"/>
      <c r="IPL2367" s="14"/>
      <c r="IPM2367" s="14"/>
      <c r="IPN2367" s="14"/>
      <c r="IPO2367" s="14"/>
      <c r="IPP2367" s="14"/>
      <c r="IPQ2367" s="14"/>
      <c r="IPR2367" s="14"/>
      <c r="IPS2367" s="14"/>
      <c r="IPT2367" s="14"/>
      <c r="IPU2367" s="14"/>
      <c r="IPV2367" s="14"/>
      <c r="IPW2367" s="14"/>
      <c r="IPX2367" s="14"/>
      <c r="IPY2367" s="14"/>
      <c r="IPZ2367" s="14"/>
      <c r="IQA2367" s="14"/>
      <c r="IQB2367" s="14"/>
      <c r="IQC2367" s="14"/>
      <c r="IQD2367" s="14"/>
      <c r="IQE2367" s="14"/>
      <c r="IQF2367" s="14"/>
      <c r="IQG2367" s="14"/>
      <c r="IQH2367" s="14"/>
      <c r="IQI2367" s="14"/>
      <c r="IQJ2367" s="14"/>
      <c r="IQK2367" s="14"/>
      <c r="IQL2367" s="14"/>
      <c r="IQM2367" s="14"/>
      <c r="IQN2367" s="14"/>
      <c r="IQO2367" s="14"/>
      <c r="IQP2367" s="14"/>
      <c r="IQQ2367" s="14"/>
      <c r="IQR2367" s="14"/>
      <c r="IQS2367" s="14"/>
      <c r="IQT2367" s="14"/>
      <c r="IQU2367" s="14"/>
      <c r="IQV2367" s="14"/>
      <c r="IQW2367" s="14"/>
      <c r="IQX2367" s="14"/>
      <c r="IQY2367" s="14"/>
      <c r="IQZ2367" s="14"/>
      <c r="IRA2367" s="14"/>
      <c r="IRB2367" s="14"/>
      <c r="IRC2367" s="14"/>
      <c r="IRD2367" s="14"/>
      <c r="IRE2367" s="14"/>
      <c r="IRF2367" s="14"/>
      <c r="IRG2367" s="14"/>
      <c r="IRH2367" s="14"/>
      <c r="IRI2367" s="14"/>
      <c r="IRJ2367" s="14"/>
      <c r="IRK2367" s="14"/>
      <c r="IRL2367" s="14"/>
      <c r="IRM2367" s="14"/>
      <c r="IRN2367" s="14"/>
      <c r="IRO2367" s="14"/>
      <c r="IRP2367" s="14"/>
      <c r="IRQ2367" s="14"/>
      <c r="IRR2367" s="14"/>
      <c r="IRS2367" s="14"/>
      <c r="IRT2367" s="14"/>
      <c r="IRU2367" s="14"/>
      <c r="IRV2367" s="14"/>
      <c r="IRW2367" s="14"/>
      <c r="IRX2367" s="14"/>
      <c r="IRY2367" s="14"/>
      <c r="IRZ2367" s="14"/>
      <c r="ISA2367" s="14"/>
      <c r="ISB2367" s="14"/>
      <c r="ISC2367" s="14"/>
      <c r="ISD2367" s="14"/>
      <c r="ISE2367" s="14"/>
      <c r="ISF2367" s="14"/>
      <c r="ISG2367" s="14"/>
      <c r="ISH2367" s="14"/>
      <c r="ISI2367" s="14"/>
      <c r="ISJ2367" s="14"/>
      <c r="ISK2367" s="14"/>
      <c r="ISL2367" s="14"/>
      <c r="ISM2367" s="14"/>
      <c r="ISN2367" s="14"/>
      <c r="ISO2367" s="14"/>
      <c r="ISP2367" s="14"/>
      <c r="ISQ2367" s="14"/>
      <c r="ISR2367" s="14"/>
      <c r="ISS2367" s="14"/>
      <c r="IST2367" s="14"/>
      <c r="ISU2367" s="14"/>
      <c r="ISV2367" s="14"/>
      <c r="ISW2367" s="14"/>
      <c r="ISX2367" s="14"/>
      <c r="ISY2367" s="14"/>
      <c r="ISZ2367" s="14"/>
      <c r="ITA2367" s="14"/>
      <c r="ITB2367" s="14"/>
      <c r="ITC2367" s="14"/>
      <c r="ITD2367" s="14"/>
      <c r="ITE2367" s="14"/>
      <c r="ITF2367" s="14"/>
      <c r="ITG2367" s="14"/>
      <c r="ITH2367" s="14"/>
      <c r="ITI2367" s="14"/>
      <c r="ITJ2367" s="14"/>
      <c r="ITK2367" s="14"/>
      <c r="ITL2367" s="14"/>
      <c r="ITM2367" s="14"/>
      <c r="ITN2367" s="14"/>
      <c r="ITO2367" s="14"/>
      <c r="ITP2367" s="14"/>
      <c r="ITQ2367" s="14"/>
      <c r="ITR2367" s="14"/>
      <c r="ITS2367" s="14"/>
      <c r="ITT2367" s="14"/>
      <c r="ITU2367" s="14"/>
      <c r="ITV2367" s="14"/>
      <c r="ITW2367" s="14"/>
      <c r="ITX2367" s="14"/>
      <c r="ITY2367" s="14"/>
      <c r="ITZ2367" s="14"/>
      <c r="IUA2367" s="14"/>
      <c r="IUB2367" s="14"/>
      <c r="IUC2367" s="14"/>
      <c r="IUD2367" s="14"/>
      <c r="IUE2367" s="14"/>
      <c r="IUF2367" s="14"/>
      <c r="IUG2367" s="14"/>
      <c r="IUH2367" s="14"/>
      <c r="IUI2367" s="14"/>
      <c r="IUJ2367" s="14"/>
      <c r="IUK2367" s="14"/>
      <c r="IUL2367" s="14"/>
      <c r="IUM2367" s="14"/>
      <c r="IUN2367" s="14"/>
      <c r="IUO2367" s="14"/>
      <c r="IUP2367" s="14"/>
      <c r="IUQ2367" s="14"/>
      <c r="IUR2367" s="14"/>
      <c r="IUS2367" s="14"/>
      <c r="IUT2367" s="14"/>
      <c r="IUU2367" s="14"/>
      <c r="IUV2367" s="14"/>
      <c r="IUW2367" s="14"/>
      <c r="IUX2367" s="14"/>
      <c r="IUY2367" s="14"/>
      <c r="IUZ2367" s="14"/>
      <c r="IVA2367" s="14"/>
      <c r="IVB2367" s="14"/>
      <c r="IVC2367" s="14"/>
      <c r="IVD2367" s="14"/>
      <c r="IVE2367" s="14"/>
      <c r="IVF2367" s="14"/>
      <c r="IVG2367" s="14"/>
      <c r="IVH2367" s="14"/>
      <c r="IVI2367" s="14"/>
      <c r="IVJ2367" s="14"/>
      <c r="IVK2367" s="14"/>
      <c r="IVL2367" s="14"/>
      <c r="IVM2367" s="14"/>
      <c r="IVN2367" s="14"/>
      <c r="IVO2367" s="14"/>
      <c r="IVP2367" s="14"/>
      <c r="IVQ2367" s="14"/>
      <c r="IVR2367" s="14"/>
      <c r="IVS2367" s="14"/>
      <c r="IVT2367" s="14"/>
      <c r="IVU2367" s="14"/>
      <c r="IVV2367" s="14"/>
      <c r="IVW2367" s="14"/>
      <c r="IVX2367" s="14"/>
      <c r="IVY2367" s="14"/>
      <c r="IVZ2367" s="14"/>
      <c r="IWA2367" s="14"/>
      <c r="IWB2367" s="14"/>
      <c r="IWC2367" s="14"/>
      <c r="IWD2367" s="14"/>
      <c r="IWE2367" s="14"/>
      <c r="IWF2367" s="14"/>
      <c r="IWG2367" s="14"/>
      <c r="IWH2367" s="14"/>
      <c r="IWI2367" s="14"/>
      <c r="IWJ2367" s="14"/>
      <c r="IWK2367" s="14"/>
      <c r="IWL2367" s="14"/>
      <c r="IWM2367" s="14"/>
      <c r="IWN2367" s="14"/>
      <c r="IWO2367" s="14"/>
      <c r="IWP2367" s="14"/>
      <c r="IWQ2367" s="14"/>
      <c r="IWR2367" s="14"/>
      <c r="IWS2367" s="14"/>
      <c r="IWT2367" s="14"/>
      <c r="IWU2367" s="14"/>
      <c r="IWV2367" s="14"/>
      <c r="IWW2367" s="14"/>
      <c r="IWX2367" s="14"/>
      <c r="IWY2367" s="14"/>
      <c r="IWZ2367" s="14"/>
      <c r="IXA2367" s="14"/>
      <c r="IXB2367" s="14"/>
      <c r="IXC2367" s="14"/>
      <c r="IXD2367" s="14"/>
      <c r="IXE2367" s="14"/>
      <c r="IXF2367" s="14"/>
      <c r="IXG2367" s="14"/>
      <c r="IXH2367" s="14"/>
      <c r="IXI2367" s="14"/>
      <c r="IXJ2367" s="14"/>
      <c r="IXK2367" s="14"/>
      <c r="IXL2367" s="14"/>
      <c r="IXM2367" s="14"/>
      <c r="IXN2367" s="14"/>
      <c r="IXO2367" s="14"/>
      <c r="IXP2367" s="14"/>
      <c r="IXQ2367" s="14"/>
      <c r="IXR2367" s="14"/>
      <c r="IXS2367" s="14"/>
      <c r="IXT2367" s="14"/>
      <c r="IXU2367" s="14"/>
      <c r="IXV2367" s="14"/>
      <c r="IXW2367" s="14"/>
      <c r="IXX2367" s="14"/>
      <c r="IXY2367" s="14"/>
      <c r="IXZ2367" s="14"/>
      <c r="IYA2367" s="14"/>
      <c r="IYB2367" s="14"/>
      <c r="IYC2367" s="14"/>
      <c r="IYD2367" s="14"/>
      <c r="IYE2367" s="14"/>
      <c r="IYF2367" s="14"/>
      <c r="IYG2367" s="14"/>
      <c r="IYH2367" s="14"/>
      <c r="IYI2367" s="14"/>
      <c r="IYJ2367" s="14"/>
      <c r="IYK2367" s="14"/>
      <c r="IYL2367" s="14"/>
      <c r="IYM2367" s="14"/>
      <c r="IYN2367" s="14"/>
      <c r="IYO2367" s="14"/>
      <c r="IYP2367" s="14"/>
      <c r="IYQ2367" s="14"/>
      <c r="IYR2367" s="14"/>
      <c r="IYS2367" s="14"/>
      <c r="IYT2367" s="14"/>
      <c r="IYU2367" s="14"/>
      <c r="IYV2367" s="14"/>
      <c r="IYW2367" s="14"/>
      <c r="IYX2367" s="14"/>
      <c r="IYY2367" s="14"/>
      <c r="IYZ2367" s="14"/>
      <c r="IZA2367" s="14"/>
      <c r="IZB2367" s="14"/>
      <c r="IZC2367" s="14"/>
      <c r="IZD2367" s="14"/>
      <c r="IZE2367" s="14"/>
      <c r="IZF2367" s="14"/>
      <c r="IZG2367" s="14"/>
      <c r="IZH2367" s="14"/>
      <c r="IZI2367" s="14"/>
      <c r="IZJ2367" s="14"/>
      <c r="IZK2367" s="14"/>
      <c r="IZL2367" s="14"/>
      <c r="IZM2367" s="14"/>
      <c r="IZN2367" s="14"/>
      <c r="IZO2367" s="14"/>
      <c r="IZP2367" s="14"/>
      <c r="IZQ2367" s="14"/>
      <c r="IZR2367" s="14"/>
      <c r="IZS2367" s="14"/>
      <c r="IZT2367" s="14"/>
      <c r="IZU2367" s="14"/>
      <c r="IZV2367" s="14"/>
      <c r="IZW2367" s="14"/>
      <c r="IZX2367" s="14"/>
      <c r="IZY2367" s="14"/>
      <c r="IZZ2367" s="14"/>
      <c r="JAA2367" s="14"/>
      <c r="JAB2367" s="14"/>
      <c r="JAC2367" s="14"/>
      <c r="JAD2367" s="14"/>
      <c r="JAE2367" s="14"/>
      <c r="JAF2367" s="14"/>
      <c r="JAG2367" s="14"/>
      <c r="JAH2367" s="14"/>
      <c r="JAI2367" s="14"/>
      <c r="JAJ2367" s="14"/>
      <c r="JAK2367" s="14"/>
      <c r="JAL2367" s="14"/>
      <c r="JAM2367" s="14"/>
      <c r="JAN2367" s="14"/>
      <c r="JAO2367" s="14"/>
      <c r="JAP2367" s="14"/>
      <c r="JAQ2367" s="14"/>
      <c r="JAR2367" s="14"/>
      <c r="JAS2367" s="14"/>
      <c r="JAT2367" s="14"/>
      <c r="JAU2367" s="14"/>
      <c r="JAV2367" s="14"/>
      <c r="JAW2367" s="14"/>
      <c r="JAX2367" s="14"/>
      <c r="JAY2367" s="14"/>
      <c r="JAZ2367" s="14"/>
      <c r="JBA2367" s="14"/>
      <c r="JBB2367" s="14"/>
      <c r="JBC2367" s="14"/>
      <c r="JBD2367" s="14"/>
      <c r="JBE2367" s="14"/>
      <c r="JBF2367" s="14"/>
      <c r="JBG2367" s="14"/>
      <c r="JBH2367" s="14"/>
      <c r="JBI2367" s="14"/>
      <c r="JBJ2367" s="14"/>
      <c r="JBK2367" s="14"/>
      <c r="JBL2367" s="14"/>
      <c r="JBM2367" s="14"/>
      <c r="JBN2367" s="14"/>
      <c r="JBO2367" s="14"/>
      <c r="JBP2367" s="14"/>
      <c r="JBQ2367" s="14"/>
      <c r="JBR2367" s="14"/>
      <c r="JBS2367" s="14"/>
      <c r="JBT2367" s="14"/>
      <c r="JBU2367" s="14"/>
      <c r="JBV2367" s="14"/>
      <c r="JBW2367" s="14"/>
      <c r="JBX2367" s="14"/>
      <c r="JBY2367" s="14"/>
      <c r="JBZ2367" s="14"/>
      <c r="JCA2367" s="14"/>
      <c r="JCB2367" s="14"/>
      <c r="JCC2367" s="14"/>
      <c r="JCD2367" s="14"/>
      <c r="JCE2367" s="14"/>
      <c r="JCF2367" s="14"/>
      <c r="JCG2367" s="14"/>
      <c r="JCH2367" s="14"/>
      <c r="JCI2367" s="14"/>
      <c r="JCJ2367" s="14"/>
      <c r="JCK2367" s="14"/>
      <c r="JCL2367" s="14"/>
      <c r="JCM2367" s="14"/>
      <c r="JCN2367" s="14"/>
      <c r="JCO2367" s="14"/>
      <c r="JCP2367" s="14"/>
      <c r="JCQ2367" s="14"/>
      <c r="JCR2367" s="14"/>
      <c r="JCS2367" s="14"/>
      <c r="JCT2367" s="14"/>
      <c r="JCU2367" s="14"/>
      <c r="JCV2367" s="14"/>
      <c r="JCW2367" s="14"/>
      <c r="JCX2367" s="14"/>
      <c r="JCY2367" s="14"/>
      <c r="JCZ2367" s="14"/>
      <c r="JDA2367" s="14"/>
      <c r="JDB2367" s="14"/>
      <c r="JDC2367" s="14"/>
      <c r="JDD2367" s="14"/>
      <c r="JDE2367" s="14"/>
      <c r="JDF2367" s="14"/>
      <c r="JDG2367" s="14"/>
      <c r="JDH2367" s="14"/>
      <c r="JDI2367" s="14"/>
      <c r="JDJ2367" s="14"/>
      <c r="JDK2367" s="14"/>
      <c r="JDL2367" s="14"/>
      <c r="JDM2367" s="14"/>
      <c r="JDN2367" s="14"/>
      <c r="JDO2367" s="14"/>
      <c r="JDP2367" s="14"/>
      <c r="JDQ2367" s="14"/>
      <c r="JDR2367" s="14"/>
      <c r="JDS2367" s="14"/>
      <c r="JDT2367" s="14"/>
      <c r="JDU2367" s="14"/>
      <c r="JDV2367" s="14"/>
      <c r="JDW2367" s="14"/>
      <c r="JDX2367" s="14"/>
      <c r="JDY2367" s="14"/>
      <c r="JDZ2367" s="14"/>
      <c r="JEA2367" s="14"/>
      <c r="JEB2367" s="14"/>
      <c r="JEC2367" s="14"/>
      <c r="JED2367" s="14"/>
      <c r="JEE2367" s="14"/>
      <c r="JEF2367" s="14"/>
      <c r="JEG2367" s="14"/>
      <c r="JEH2367" s="14"/>
      <c r="JEI2367" s="14"/>
      <c r="JEJ2367" s="14"/>
      <c r="JEK2367" s="14"/>
      <c r="JEL2367" s="14"/>
      <c r="JEM2367" s="14"/>
      <c r="JEN2367" s="14"/>
      <c r="JEO2367" s="14"/>
      <c r="JEP2367" s="14"/>
      <c r="JEQ2367" s="14"/>
      <c r="JER2367" s="14"/>
      <c r="JES2367" s="14"/>
      <c r="JET2367" s="14"/>
      <c r="JEU2367" s="14"/>
      <c r="JEV2367" s="14"/>
      <c r="JEW2367" s="14"/>
      <c r="JEX2367" s="14"/>
      <c r="JEY2367" s="14"/>
      <c r="JEZ2367" s="14"/>
      <c r="JFA2367" s="14"/>
      <c r="JFB2367" s="14"/>
      <c r="JFC2367" s="14"/>
      <c r="JFD2367" s="14"/>
      <c r="JFE2367" s="14"/>
      <c r="JFF2367" s="14"/>
      <c r="JFG2367" s="14"/>
      <c r="JFH2367" s="14"/>
      <c r="JFI2367" s="14"/>
      <c r="JFJ2367" s="14"/>
      <c r="JFK2367" s="14"/>
      <c r="JFL2367" s="14"/>
      <c r="JFM2367" s="14"/>
      <c r="JFN2367" s="14"/>
      <c r="JFO2367" s="14"/>
      <c r="JFP2367" s="14"/>
      <c r="JFQ2367" s="14"/>
      <c r="JFR2367" s="14"/>
      <c r="JFS2367" s="14"/>
      <c r="JFT2367" s="14"/>
      <c r="JFU2367" s="14"/>
      <c r="JFV2367" s="14"/>
      <c r="JFW2367" s="14"/>
      <c r="JFX2367" s="14"/>
      <c r="JFY2367" s="14"/>
      <c r="JFZ2367" s="14"/>
      <c r="JGA2367" s="14"/>
      <c r="JGB2367" s="14"/>
      <c r="JGC2367" s="14"/>
      <c r="JGD2367" s="14"/>
      <c r="JGE2367" s="14"/>
      <c r="JGF2367" s="14"/>
      <c r="JGG2367" s="14"/>
      <c r="JGH2367" s="14"/>
      <c r="JGI2367" s="14"/>
      <c r="JGJ2367" s="14"/>
      <c r="JGK2367" s="14"/>
      <c r="JGL2367" s="14"/>
      <c r="JGM2367" s="14"/>
      <c r="JGN2367" s="14"/>
      <c r="JGO2367" s="14"/>
      <c r="JGP2367" s="14"/>
      <c r="JGQ2367" s="14"/>
      <c r="JGR2367" s="14"/>
      <c r="JGS2367" s="14"/>
      <c r="JGT2367" s="14"/>
      <c r="JGU2367" s="14"/>
      <c r="JGV2367" s="14"/>
      <c r="JGW2367" s="14"/>
      <c r="JGX2367" s="14"/>
      <c r="JGY2367" s="14"/>
      <c r="JGZ2367" s="14"/>
      <c r="JHA2367" s="14"/>
      <c r="JHB2367" s="14"/>
      <c r="JHC2367" s="14"/>
      <c r="JHD2367" s="14"/>
      <c r="JHE2367" s="14"/>
      <c r="JHF2367" s="14"/>
      <c r="JHG2367" s="14"/>
      <c r="JHH2367" s="14"/>
      <c r="JHI2367" s="14"/>
      <c r="JHJ2367" s="14"/>
      <c r="JHK2367" s="14"/>
      <c r="JHL2367" s="14"/>
      <c r="JHM2367" s="14"/>
      <c r="JHN2367" s="14"/>
      <c r="JHO2367" s="14"/>
      <c r="JHP2367" s="14"/>
      <c r="JHQ2367" s="14"/>
      <c r="JHR2367" s="14"/>
      <c r="JHS2367" s="14"/>
      <c r="JHT2367" s="14"/>
      <c r="JHU2367" s="14"/>
      <c r="JHV2367" s="14"/>
      <c r="JHW2367" s="14"/>
      <c r="JHX2367" s="14"/>
      <c r="JHY2367" s="14"/>
      <c r="JHZ2367" s="14"/>
      <c r="JIA2367" s="14"/>
      <c r="JIB2367" s="14"/>
      <c r="JIC2367" s="14"/>
      <c r="JID2367" s="14"/>
      <c r="JIE2367" s="14"/>
      <c r="JIF2367" s="14"/>
      <c r="JIG2367" s="14"/>
      <c r="JIH2367" s="14"/>
      <c r="JII2367" s="14"/>
      <c r="JIJ2367" s="14"/>
      <c r="JIK2367" s="14"/>
      <c r="JIL2367" s="14"/>
      <c r="JIM2367" s="14"/>
      <c r="JIN2367" s="14"/>
      <c r="JIO2367" s="14"/>
      <c r="JIP2367" s="14"/>
      <c r="JIQ2367" s="14"/>
      <c r="JIR2367" s="14"/>
      <c r="JIS2367" s="14"/>
      <c r="JIT2367" s="14"/>
      <c r="JIU2367" s="14"/>
      <c r="JIV2367" s="14"/>
      <c r="JIW2367" s="14"/>
      <c r="JIX2367" s="14"/>
      <c r="JIY2367" s="14"/>
      <c r="JIZ2367" s="14"/>
      <c r="JJA2367" s="14"/>
      <c r="JJB2367" s="14"/>
      <c r="JJC2367" s="14"/>
      <c r="JJD2367" s="14"/>
      <c r="JJE2367" s="14"/>
      <c r="JJF2367" s="14"/>
      <c r="JJG2367" s="14"/>
      <c r="JJH2367" s="14"/>
      <c r="JJI2367" s="14"/>
      <c r="JJJ2367" s="14"/>
      <c r="JJK2367" s="14"/>
      <c r="JJL2367" s="14"/>
      <c r="JJM2367" s="14"/>
      <c r="JJN2367" s="14"/>
      <c r="JJO2367" s="14"/>
      <c r="JJP2367" s="14"/>
      <c r="JJQ2367" s="14"/>
      <c r="JJR2367" s="14"/>
      <c r="JJS2367" s="14"/>
      <c r="JJT2367" s="14"/>
      <c r="JJU2367" s="14"/>
      <c r="JJV2367" s="14"/>
      <c r="JJW2367" s="14"/>
      <c r="JJX2367" s="14"/>
      <c r="JJY2367" s="14"/>
      <c r="JJZ2367" s="14"/>
      <c r="JKA2367" s="14"/>
      <c r="JKB2367" s="14"/>
      <c r="JKC2367" s="14"/>
      <c r="JKD2367" s="14"/>
      <c r="JKE2367" s="14"/>
      <c r="JKF2367" s="14"/>
      <c r="JKG2367" s="14"/>
      <c r="JKH2367" s="14"/>
      <c r="JKI2367" s="14"/>
      <c r="JKJ2367" s="14"/>
      <c r="JKK2367" s="14"/>
      <c r="JKL2367" s="14"/>
      <c r="JKM2367" s="14"/>
      <c r="JKN2367" s="14"/>
      <c r="JKO2367" s="14"/>
      <c r="JKP2367" s="14"/>
      <c r="JKQ2367" s="14"/>
      <c r="JKR2367" s="14"/>
      <c r="JKS2367" s="14"/>
      <c r="JKT2367" s="14"/>
      <c r="JKU2367" s="14"/>
      <c r="JKV2367" s="14"/>
      <c r="JKW2367" s="14"/>
      <c r="JKX2367" s="14"/>
      <c r="JKY2367" s="14"/>
      <c r="JKZ2367" s="14"/>
      <c r="JLA2367" s="14"/>
      <c r="JLB2367" s="14"/>
      <c r="JLC2367" s="14"/>
      <c r="JLD2367" s="14"/>
      <c r="JLE2367" s="14"/>
      <c r="JLF2367" s="14"/>
      <c r="JLG2367" s="14"/>
      <c r="JLH2367" s="14"/>
      <c r="JLI2367" s="14"/>
      <c r="JLJ2367" s="14"/>
      <c r="JLK2367" s="14"/>
      <c r="JLL2367" s="14"/>
      <c r="JLM2367" s="14"/>
      <c r="JLN2367" s="14"/>
      <c r="JLO2367" s="14"/>
      <c r="JLP2367" s="14"/>
      <c r="JLQ2367" s="14"/>
      <c r="JLR2367" s="14"/>
      <c r="JLS2367" s="14"/>
      <c r="JLT2367" s="14"/>
      <c r="JLU2367" s="14"/>
      <c r="JLV2367" s="14"/>
      <c r="JLW2367" s="14"/>
      <c r="JLX2367" s="14"/>
      <c r="JLY2367" s="14"/>
      <c r="JLZ2367" s="14"/>
      <c r="JMA2367" s="14"/>
      <c r="JMB2367" s="14"/>
      <c r="JMC2367" s="14"/>
      <c r="JMD2367" s="14"/>
      <c r="JME2367" s="14"/>
      <c r="JMF2367" s="14"/>
      <c r="JMG2367" s="14"/>
      <c r="JMH2367" s="14"/>
      <c r="JMI2367" s="14"/>
      <c r="JMJ2367" s="14"/>
      <c r="JMK2367" s="14"/>
      <c r="JML2367" s="14"/>
      <c r="JMM2367" s="14"/>
      <c r="JMN2367" s="14"/>
      <c r="JMO2367" s="14"/>
      <c r="JMP2367" s="14"/>
      <c r="JMQ2367" s="14"/>
      <c r="JMR2367" s="14"/>
      <c r="JMS2367" s="14"/>
      <c r="JMT2367" s="14"/>
      <c r="JMU2367" s="14"/>
      <c r="JMV2367" s="14"/>
      <c r="JMW2367" s="14"/>
      <c r="JMX2367" s="14"/>
      <c r="JMY2367" s="14"/>
      <c r="JMZ2367" s="14"/>
      <c r="JNA2367" s="14"/>
      <c r="JNB2367" s="14"/>
      <c r="JNC2367" s="14"/>
      <c r="JND2367" s="14"/>
      <c r="JNE2367" s="14"/>
      <c r="JNF2367" s="14"/>
      <c r="JNG2367" s="14"/>
      <c r="JNH2367" s="14"/>
      <c r="JNI2367" s="14"/>
      <c r="JNJ2367" s="14"/>
      <c r="JNK2367" s="14"/>
      <c r="JNL2367" s="14"/>
      <c r="JNM2367" s="14"/>
      <c r="JNN2367" s="14"/>
      <c r="JNO2367" s="14"/>
      <c r="JNP2367" s="14"/>
      <c r="JNQ2367" s="14"/>
      <c r="JNR2367" s="14"/>
      <c r="JNS2367" s="14"/>
      <c r="JNT2367" s="14"/>
      <c r="JNU2367" s="14"/>
      <c r="JNV2367" s="14"/>
      <c r="JNW2367" s="14"/>
      <c r="JNX2367" s="14"/>
      <c r="JNY2367" s="14"/>
      <c r="JNZ2367" s="14"/>
      <c r="JOA2367" s="14"/>
      <c r="JOB2367" s="14"/>
      <c r="JOC2367" s="14"/>
      <c r="JOD2367" s="14"/>
      <c r="JOE2367" s="14"/>
      <c r="JOF2367" s="14"/>
      <c r="JOG2367" s="14"/>
      <c r="JOH2367" s="14"/>
      <c r="JOI2367" s="14"/>
      <c r="JOJ2367" s="14"/>
      <c r="JOK2367" s="14"/>
      <c r="JOL2367" s="14"/>
      <c r="JOM2367" s="14"/>
      <c r="JON2367" s="14"/>
      <c r="JOO2367" s="14"/>
      <c r="JOP2367" s="14"/>
      <c r="JOQ2367" s="14"/>
      <c r="JOR2367" s="14"/>
      <c r="JOS2367" s="14"/>
      <c r="JOT2367" s="14"/>
      <c r="JOU2367" s="14"/>
      <c r="JOV2367" s="14"/>
      <c r="JOW2367" s="14"/>
      <c r="JOX2367" s="14"/>
      <c r="JOY2367" s="14"/>
      <c r="JOZ2367" s="14"/>
      <c r="JPA2367" s="14"/>
      <c r="JPB2367" s="14"/>
      <c r="JPC2367" s="14"/>
      <c r="JPD2367" s="14"/>
      <c r="JPE2367" s="14"/>
      <c r="JPF2367" s="14"/>
      <c r="JPG2367" s="14"/>
      <c r="JPH2367" s="14"/>
      <c r="JPI2367" s="14"/>
      <c r="JPJ2367" s="14"/>
      <c r="JPK2367" s="14"/>
      <c r="JPL2367" s="14"/>
      <c r="JPM2367" s="14"/>
      <c r="JPN2367" s="14"/>
      <c r="JPO2367" s="14"/>
      <c r="JPP2367" s="14"/>
      <c r="JPQ2367" s="14"/>
      <c r="JPR2367" s="14"/>
      <c r="JPS2367" s="14"/>
      <c r="JPT2367" s="14"/>
      <c r="JPU2367" s="14"/>
      <c r="JPV2367" s="14"/>
      <c r="JPW2367" s="14"/>
      <c r="JPX2367" s="14"/>
      <c r="JPY2367" s="14"/>
      <c r="JPZ2367" s="14"/>
      <c r="JQA2367" s="14"/>
      <c r="JQB2367" s="14"/>
      <c r="JQC2367" s="14"/>
      <c r="JQD2367" s="14"/>
      <c r="JQE2367" s="14"/>
      <c r="JQF2367" s="14"/>
      <c r="JQG2367" s="14"/>
      <c r="JQH2367" s="14"/>
      <c r="JQI2367" s="14"/>
      <c r="JQJ2367" s="14"/>
      <c r="JQK2367" s="14"/>
      <c r="JQL2367" s="14"/>
      <c r="JQM2367" s="14"/>
      <c r="JQN2367" s="14"/>
      <c r="JQO2367" s="14"/>
      <c r="JQP2367" s="14"/>
      <c r="JQQ2367" s="14"/>
      <c r="JQR2367" s="14"/>
      <c r="JQS2367" s="14"/>
      <c r="JQT2367" s="14"/>
      <c r="JQU2367" s="14"/>
      <c r="JQV2367" s="14"/>
      <c r="JQW2367" s="14"/>
      <c r="JQX2367" s="14"/>
      <c r="JQY2367" s="14"/>
      <c r="JQZ2367" s="14"/>
      <c r="JRA2367" s="14"/>
      <c r="JRB2367" s="14"/>
      <c r="JRC2367" s="14"/>
      <c r="JRD2367" s="14"/>
      <c r="JRE2367" s="14"/>
      <c r="JRF2367" s="14"/>
      <c r="JRG2367" s="14"/>
      <c r="JRH2367" s="14"/>
      <c r="JRI2367" s="14"/>
      <c r="JRJ2367" s="14"/>
      <c r="JRK2367" s="14"/>
      <c r="JRL2367" s="14"/>
      <c r="JRM2367" s="14"/>
      <c r="JRN2367" s="14"/>
      <c r="JRO2367" s="14"/>
      <c r="JRP2367" s="14"/>
      <c r="JRQ2367" s="14"/>
      <c r="JRR2367" s="14"/>
      <c r="JRS2367" s="14"/>
      <c r="JRT2367" s="14"/>
      <c r="JRU2367" s="14"/>
      <c r="JRV2367" s="14"/>
      <c r="JRW2367" s="14"/>
      <c r="JRX2367" s="14"/>
      <c r="JRY2367" s="14"/>
      <c r="JRZ2367" s="14"/>
      <c r="JSA2367" s="14"/>
      <c r="JSB2367" s="14"/>
      <c r="JSC2367" s="14"/>
      <c r="JSD2367" s="14"/>
      <c r="JSE2367" s="14"/>
      <c r="JSF2367" s="14"/>
      <c r="JSG2367" s="14"/>
      <c r="JSH2367" s="14"/>
      <c r="JSI2367" s="14"/>
      <c r="JSJ2367" s="14"/>
      <c r="JSK2367" s="14"/>
      <c r="JSL2367" s="14"/>
      <c r="JSM2367" s="14"/>
      <c r="JSN2367" s="14"/>
      <c r="JSO2367" s="14"/>
      <c r="JSP2367" s="14"/>
      <c r="JSQ2367" s="14"/>
      <c r="JSR2367" s="14"/>
      <c r="JSS2367" s="14"/>
      <c r="JST2367" s="14"/>
      <c r="JSU2367" s="14"/>
      <c r="JSV2367" s="14"/>
      <c r="JSW2367" s="14"/>
      <c r="JSX2367" s="14"/>
      <c r="JSY2367" s="14"/>
      <c r="JSZ2367" s="14"/>
      <c r="JTA2367" s="14"/>
      <c r="JTB2367" s="14"/>
      <c r="JTC2367" s="14"/>
      <c r="JTD2367" s="14"/>
      <c r="JTE2367" s="14"/>
      <c r="JTF2367" s="14"/>
      <c r="JTG2367" s="14"/>
      <c r="JTH2367" s="14"/>
      <c r="JTI2367" s="14"/>
      <c r="JTJ2367" s="14"/>
      <c r="JTK2367" s="14"/>
      <c r="JTL2367" s="14"/>
      <c r="JTM2367" s="14"/>
      <c r="JTN2367" s="14"/>
      <c r="JTO2367" s="14"/>
      <c r="JTP2367" s="14"/>
      <c r="JTQ2367" s="14"/>
      <c r="JTR2367" s="14"/>
      <c r="JTS2367" s="14"/>
      <c r="JTT2367" s="14"/>
      <c r="JTU2367" s="14"/>
      <c r="JTV2367" s="14"/>
      <c r="JTW2367" s="14"/>
      <c r="JTX2367" s="14"/>
      <c r="JTY2367" s="14"/>
      <c r="JTZ2367" s="14"/>
      <c r="JUA2367" s="14"/>
      <c r="JUB2367" s="14"/>
      <c r="JUC2367" s="14"/>
      <c r="JUD2367" s="14"/>
      <c r="JUE2367" s="14"/>
      <c r="JUF2367" s="14"/>
      <c r="JUG2367" s="14"/>
      <c r="JUH2367" s="14"/>
      <c r="JUI2367" s="14"/>
      <c r="JUJ2367" s="14"/>
      <c r="JUK2367" s="14"/>
      <c r="JUL2367" s="14"/>
      <c r="JUM2367" s="14"/>
      <c r="JUN2367" s="14"/>
      <c r="JUO2367" s="14"/>
      <c r="JUP2367" s="14"/>
      <c r="JUQ2367" s="14"/>
      <c r="JUR2367" s="14"/>
      <c r="JUS2367" s="14"/>
      <c r="JUT2367" s="14"/>
      <c r="JUU2367" s="14"/>
      <c r="JUV2367" s="14"/>
      <c r="JUW2367" s="14"/>
      <c r="JUX2367" s="14"/>
      <c r="JUY2367" s="14"/>
      <c r="JUZ2367" s="14"/>
      <c r="JVA2367" s="14"/>
      <c r="JVB2367" s="14"/>
      <c r="JVC2367" s="14"/>
      <c r="JVD2367" s="14"/>
      <c r="JVE2367" s="14"/>
      <c r="JVF2367" s="14"/>
      <c r="JVG2367" s="14"/>
      <c r="JVH2367" s="14"/>
      <c r="JVI2367" s="14"/>
      <c r="JVJ2367" s="14"/>
      <c r="JVK2367" s="14"/>
      <c r="JVL2367" s="14"/>
      <c r="JVM2367" s="14"/>
      <c r="JVN2367" s="14"/>
      <c r="JVO2367" s="14"/>
      <c r="JVP2367" s="14"/>
      <c r="JVQ2367" s="14"/>
      <c r="JVR2367" s="14"/>
      <c r="JVS2367" s="14"/>
      <c r="JVT2367" s="14"/>
      <c r="JVU2367" s="14"/>
      <c r="JVV2367" s="14"/>
      <c r="JVW2367" s="14"/>
      <c r="JVX2367" s="14"/>
      <c r="JVY2367" s="14"/>
      <c r="JVZ2367" s="14"/>
      <c r="JWA2367" s="14"/>
      <c r="JWB2367" s="14"/>
      <c r="JWC2367" s="14"/>
      <c r="JWD2367" s="14"/>
      <c r="JWE2367" s="14"/>
      <c r="JWF2367" s="14"/>
      <c r="JWG2367" s="14"/>
      <c r="JWH2367" s="14"/>
      <c r="JWI2367" s="14"/>
      <c r="JWJ2367" s="14"/>
      <c r="JWK2367" s="14"/>
      <c r="JWL2367" s="14"/>
      <c r="JWM2367" s="14"/>
      <c r="JWN2367" s="14"/>
      <c r="JWO2367" s="14"/>
      <c r="JWP2367" s="14"/>
      <c r="JWQ2367" s="14"/>
      <c r="JWR2367" s="14"/>
      <c r="JWS2367" s="14"/>
      <c r="JWT2367" s="14"/>
      <c r="JWU2367" s="14"/>
      <c r="JWV2367" s="14"/>
      <c r="JWW2367" s="14"/>
      <c r="JWX2367" s="14"/>
      <c r="JWY2367" s="14"/>
      <c r="JWZ2367" s="14"/>
      <c r="JXA2367" s="14"/>
      <c r="JXB2367" s="14"/>
      <c r="JXC2367" s="14"/>
      <c r="JXD2367" s="14"/>
      <c r="JXE2367" s="14"/>
      <c r="JXF2367" s="14"/>
      <c r="JXG2367" s="14"/>
      <c r="JXH2367" s="14"/>
      <c r="JXI2367" s="14"/>
      <c r="JXJ2367" s="14"/>
      <c r="JXK2367" s="14"/>
      <c r="JXL2367" s="14"/>
      <c r="JXM2367" s="14"/>
      <c r="JXN2367" s="14"/>
      <c r="JXO2367" s="14"/>
      <c r="JXP2367" s="14"/>
      <c r="JXQ2367" s="14"/>
      <c r="JXR2367" s="14"/>
      <c r="JXS2367" s="14"/>
      <c r="JXT2367" s="14"/>
      <c r="JXU2367" s="14"/>
      <c r="JXV2367" s="14"/>
      <c r="JXW2367" s="14"/>
      <c r="JXX2367" s="14"/>
      <c r="JXY2367" s="14"/>
      <c r="JXZ2367" s="14"/>
      <c r="JYA2367" s="14"/>
      <c r="JYB2367" s="14"/>
      <c r="JYC2367" s="14"/>
      <c r="JYD2367" s="14"/>
      <c r="JYE2367" s="14"/>
      <c r="JYF2367" s="14"/>
      <c r="JYG2367" s="14"/>
      <c r="JYH2367" s="14"/>
      <c r="JYI2367" s="14"/>
      <c r="JYJ2367" s="14"/>
      <c r="JYK2367" s="14"/>
      <c r="JYL2367" s="14"/>
      <c r="JYM2367" s="14"/>
      <c r="JYN2367" s="14"/>
      <c r="JYO2367" s="14"/>
      <c r="JYP2367" s="14"/>
      <c r="JYQ2367" s="14"/>
      <c r="JYR2367" s="14"/>
      <c r="JYS2367" s="14"/>
      <c r="JYT2367" s="14"/>
      <c r="JYU2367" s="14"/>
      <c r="JYV2367" s="14"/>
      <c r="JYW2367" s="14"/>
      <c r="JYX2367" s="14"/>
      <c r="JYY2367" s="14"/>
      <c r="JYZ2367" s="14"/>
      <c r="JZA2367" s="14"/>
      <c r="JZB2367" s="14"/>
      <c r="JZC2367" s="14"/>
      <c r="JZD2367" s="14"/>
      <c r="JZE2367" s="14"/>
      <c r="JZF2367" s="14"/>
      <c r="JZG2367" s="14"/>
      <c r="JZH2367" s="14"/>
      <c r="JZI2367" s="14"/>
      <c r="JZJ2367" s="14"/>
      <c r="JZK2367" s="14"/>
      <c r="JZL2367" s="14"/>
      <c r="JZM2367" s="14"/>
      <c r="JZN2367" s="14"/>
      <c r="JZO2367" s="14"/>
      <c r="JZP2367" s="14"/>
      <c r="JZQ2367" s="14"/>
      <c r="JZR2367" s="14"/>
      <c r="JZS2367" s="14"/>
      <c r="JZT2367" s="14"/>
      <c r="JZU2367" s="14"/>
      <c r="JZV2367" s="14"/>
      <c r="JZW2367" s="14"/>
      <c r="JZX2367" s="14"/>
      <c r="JZY2367" s="14"/>
      <c r="JZZ2367" s="14"/>
      <c r="KAA2367" s="14"/>
      <c r="KAB2367" s="14"/>
      <c r="KAC2367" s="14"/>
      <c r="KAD2367" s="14"/>
      <c r="KAE2367" s="14"/>
      <c r="KAF2367" s="14"/>
      <c r="KAG2367" s="14"/>
      <c r="KAH2367" s="14"/>
      <c r="KAI2367" s="14"/>
      <c r="KAJ2367" s="14"/>
      <c r="KAK2367" s="14"/>
      <c r="KAL2367" s="14"/>
      <c r="KAM2367" s="14"/>
      <c r="KAN2367" s="14"/>
      <c r="KAO2367" s="14"/>
      <c r="KAP2367" s="14"/>
      <c r="KAQ2367" s="14"/>
      <c r="KAR2367" s="14"/>
      <c r="KAS2367" s="14"/>
      <c r="KAT2367" s="14"/>
      <c r="KAU2367" s="14"/>
      <c r="KAV2367" s="14"/>
      <c r="KAW2367" s="14"/>
      <c r="KAX2367" s="14"/>
      <c r="KAY2367" s="14"/>
      <c r="KAZ2367" s="14"/>
      <c r="KBA2367" s="14"/>
      <c r="KBB2367" s="14"/>
      <c r="KBC2367" s="14"/>
      <c r="KBD2367" s="14"/>
      <c r="KBE2367" s="14"/>
      <c r="KBF2367" s="14"/>
      <c r="KBG2367" s="14"/>
      <c r="KBH2367" s="14"/>
      <c r="KBI2367" s="14"/>
      <c r="KBJ2367" s="14"/>
      <c r="KBK2367" s="14"/>
      <c r="KBL2367" s="14"/>
      <c r="KBM2367" s="14"/>
      <c r="KBN2367" s="14"/>
      <c r="KBO2367" s="14"/>
      <c r="KBP2367" s="14"/>
      <c r="KBQ2367" s="14"/>
      <c r="KBR2367" s="14"/>
      <c r="KBS2367" s="14"/>
      <c r="KBT2367" s="14"/>
      <c r="KBU2367" s="14"/>
      <c r="KBV2367" s="14"/>
      <c r="KBW2367" s="14"/>
      <c r="KBX2367" s="14"/>
      <c r="KBY2367" s="14"/>
      <c r="KBZ2367" s="14"/>
      <c r="KCA2367" s="14"/>
      <c r="KCB2367" s="14"/>
      <c r="KCC2367" s="14"/>
      <c r="KCD2367" s="14"/>
      <c r="KCE2367" s="14"/>
      <c r="KCF2367" s="14"/>
      <c r="KCG2367" s="14"/>
      <c r="KCH2367" s="14"/>
      <c r="KCI2367" s="14"/>
      <c r="KCJ2367" s="14"/>
      <c r="KCK2367" s="14"/>
      <c r="KCL2367" s="14"/>
      <c r="KCM2367" s="14"/>
      <c r="KCN2367" s="14"/>
      <c r="KCO2367" s="14"/>
      <c r="KCP2367" s="14"/>
      <c r="KCQ2367" s="14"/>
      <c r="KCR2367" s="14"/>
      <c r="KCS2367" s="14"/>
      <c r="KCT2367" s="14"/>
      <c r="KCU2367" s="14"/>
      <c r="KCV2367" s="14"/>
      <c r="KCW2367" s="14"/>
      <c r="KCX2367" s="14"/>
      <c r="KCY2367" s="14"/>
      <c r="KCZ2367" s="14"/>
      <c r="KDA2367" s="14"/>
      <c r="KDB2367" s="14"/>
      <c r="KDC2367" s="14"/>
      <c r="KDD2367" s="14"/>
      <c r="KDE2367" s="14"/>
      <c r="KDF2367" s="14"/>
      <c r="KDG2367" s="14"/>
      <c r="KDH2367" s="14"/>
      <c r="KDI2367" s="14"/>
      <c r="KDJ2367" s="14"/>
      <c r="KDK2367" s="14"/>
      <c r="KDL2367" s="14"/>
      <c r="KDM2367" s="14"/>
      <c r="KDN2367" s="14"/>
      <c r="KDO2367" s="14"/>
      <c r="KDP2367" s="14"/>
      <c r="KDQ2367" s="14"/>
      <c r="KDR2367" s="14"/>
      <c r="KDS2367" s="14"/>
      <c r="KDT2367" s="14"/>
      <c r="KDU2367" s="14"/>
      <c r="KDV2367" s="14"/>
      <c r="KDW2367" s="14"/>
      <c r="KDX2367" s="14"/>
      <c r="KDY2367" s="14"/>
      <c r="KDZ2367" s="14"/>
      <c r="KEA2367" s="14"/>
      <c r="KEB2367" s="14"/>
      <c r="KEC2367" s="14"/>
      <c r="KED2367" s="14"/>
      <c r="KEE2367" s="14"/>
      <c r="KEF2367" s="14"/>
      <c r="KEG2367" s="14"/>
      <c r="KEH2367" s="14"/>
      <c r="KEI2367" s="14"/>
      <c r="KEJ2367" s="14"/>
      <c r="KEK2367" s="14"/>
      <c r="KEL2367" s="14"/>
      <c r="KEM2367" s="14"/>
      <c r="KEN2367" s="14"/>
      <c r="KEO2367" s="14"/>
      <c r="KEP2367" s="14"/>
      <c r="KEQ2367" s="14"/>
      <c r="KER2367" s="14"/>
      <c r="KES2367" s="14"/>
      <c r="KET2367" s="14"/>
      <c r="KEU2367" s="14"/>
      <c r="KEV2367" s="14"/>
      <c r="KEW2367" s="14"/>
      <c r="KEX2367" s="14"/>
      <c r="KEY2367" s="14"/>
      <c r="KEZ2367" s="14"/>
      <c r="KFA2367" s="14"/>
      <c r="KFB2367" s="14"/>
      <c r="KFC2367" s="14"/>
      <c r="KFD2367" s="14"/>
      <c r="KFE2367" s="14"/>
      <c r="KFF2367" s="14"/>
      <c r="KFG2367" s="14"/>
      <c r="KFH2367" s="14"/>
      <c r="KFI2367" s="14"/>
      <c r="KFJ2367" s="14"/>
      <c r="KFK2367" s="14"/>
      <c r="KFL2367" s="14"/>
      <c r="KFM2367" s="14"/>
      <c r="KFN2367" s="14"/>
      <c r="KFO2367" s="14"/>
      <c r="KFP2367" s="14"/>
      <c r="KFQ2367" s="14"/>
      <c r="KFR2367" s="14"/>
      <c r="KFS2367" s="14"/>
      <c r="KFT2367" s="14"/>
      <c r="KFU2367" s="14"/>
      <c r="KFV2367" s="14"/>
      <c r="KFW2367" s="14"/>
      <c r="KFX2367" s="14"/>
      <c r="KFY2367" s="14"/>
      <c r="KFZ2367" s="14"/>
      <c r="KGA2367" s="14"/>
      <c r="KGB2367" s="14"/>
      <c r="KGC2367" s="14"/>
      <c r="KGD2367" s="14"/>
      <c r="KGE2367" s="14"/>
      <c r="KGF2367" s="14"/>
      <c r="KGG2367" s="14"/>
      <c r="KGH2367" s="14"/>
      <c r="KGI2367" s="14"/>
      <c r="KGJ2367" s="14"/>
      <c r="KGK2367" s="14"/>
      <c r="KGL2367" s="14"/>
      <c r="KGM2367" s="14"/>
      <c r="KGN2367" s="14"/>
      <c r="KGO2367" s="14"/>
      <c r="KGP2367" s="14"/>
      <c r="KGQ2367" s="14"/>
      <c r="KGR2367" s="14"/>
      <c r="KGS2367" s="14"/>
      <c r="KGT2367" s="14"/>
      <c r="KGU2367" s="14"/>
      <c r="KGV2367" s="14"/>
      <c r="KGW2367" s="14"/>
      <c r="KGX2367" s="14"/>
      <c r="KGY2367" s="14"/>
      <c r="KGZ2367" s="14"/>
      <c r="KHA2367" s="14"/>
      <c r="KHB2367" s="14"/>
      <c r="KHC2367" s="14"/>
      <c r="KHD2367" s="14"/>
      <c r="KHE2367" s="14"/>
      <c r="KHF2367" s="14"/>
      <c r="KHG2367" s="14"/>
      <c r="KHH2367" s="14"/>
      <c r="KHI2367" s="14"/>
      <c r="KHJ2367" s="14"/>
      <c r="KHK2367" s="14"/>
      <c r="KHL2367" s="14"/>
      <c r="KHM2367" s="14"/>
      <c r="KHN2367" s="14"/>
      <c r="KHO2367" s="14"/>
      <c r="KHP2367" s="14"/>
      <c r="KHQ2367" s="14"/>
      <c r="KHR2367" s="14"/>
      <c r="KHS2367" s="14"/>
      <c r="KHT2367" s="14"/>
      <c r="KHU2367" s="14"/>
      <c r="KHV2367" s="14"/>
      <c r="KHW2367" s="14"/>
      <c r="KHX2367" s="14"/>
      <c r="KHY2367" s="14"/>
      <c r="KHZ2367" s="14"/>
      <c r="KIA2367" s="14"/>
      <c r="KIB2367" s="14"/>
      <c r="KIC2367" s="14"/>
      <c r="KID2367" s="14"/>
      <c r="KIE2367" s="14"/>
      <c r="KIF2367" s="14"/>
      <c r="KIG2367" s="14"/>
      <c r="KIH2367" s="14"/>
      <c r="KII2367" s="14"/>
      <c r="KIJ2367" s="14"/>
      <c r="KIK2367" s="14"/>
      <c r="KIL2367" s="14"/>
      <c r="KIM2367" s="14"/>
      <c r="KIN2367" s="14"/>
      <c r="KIO2367" s="14"/>
      <c r="KIP2367" s="14"/>
      <c r="KIQ2367" s="14"/>
      <c r="KIR2367" s="14"/>
      <c r="KIS2367" s="14"/>
      <c r="KIT2367" s="14"/>
      <c r="KIU2367" s="14"/>
      <c r="KIV2367" s="14"/>
      <c r="KIW2367" s="14"/>
      <c r="KIX2367" s="14"/>
      <c r="KIY2367" s="14"/>
      <c r="KIZ2367" s="14"/>
      <c r="KJA2367" s="14"/>
      <c r="KJB2367" s="14"/>
      <c r="KJC2367" s="14"/>
      <c r="KJD2367" s="14"/>
      <c r="KJE2367" s="14"/>
      <c r="KJF2367" s="14"/>
      <c r="KJG2367" s="14"/>
      <c r="KJH2367" s="14"/>
      <c r="KJI2367" s="14"/>
      <c r="KJJ2367" s="14"/>
      <c r="KJK2367" s="14"/>
      <c r="KJL2367" s="14"/>
      <c r="KJM2367" s="14"/>
      <c r="KJN2367" s="14"/>
      <c r="KJO2367" s="14"/>
      <c r="KJP2367" s="14"/>
      <c r="KJQ2367" s="14"/>
      <c r="KJR2367" s="14"/>
      <c r="KJS2367" s="14"/>
      <c r="KJT2367" s="14"/>
      <c r="KJU2367" s="14"/>
      <c r="KJV2367" s="14"/>
      <c r="KJW2367" s="14"/>
      <c r="KJX2367" s="14"/>
      <c r="KJY2367" s="14"/>
      <c r="KJZ2367" s="14"/>
      <c r="KKA2367" s="14"/>
      <c r="KKB2367" s="14"/>
      <c r="KKC2367" s="14"/>
      <c r="KKD2367" s="14"/>
      <c r="KKE2367" s="14"/>
      <c r="KKF2367" s="14"/>
      <c r="KKG2367" s="14"/>
      <c r="KKH2367" s="14"/>
      <c r="KKI2367" s="14"/>
      <c r="KKJ2367" s="14"/>
      <c r="KKK2367" s="14"/>
      <c r="KKL2367" s="14"/>
      <c r="KKM2367" s="14"/>
      <c r="KKN2367" s="14"/>
      <c r="KKO2367" s="14"/>
      <c r="KKP2367" s="14"/>
      <c r="KKQ2367" s="14"/>
      <c r="KKR2367" s="14"/>
      <c r="KKS2367" s="14"/>
      <c r="KKT2367" s="14"/>
      <c r="KKU2367" s="14"/>
      <c r="KKV2367" s="14"/>
      <c r="KKW2367" s="14"/>
      <c r="KKX2367" s="14"/>
      <c r="KKY2367" s="14"/>
      <c r="KKZ2367" s="14"/>
      <c r="KLA2367" s="14"/>
      <c r="KLB2367" s="14"/>
      <c r="KLC2367" s="14"/>
      <c r="KLD2367" s="14"/>
      <c r="KLE2367" s="14"/>
      <c r="KLF2367" s="14"/>
      <c r="KLG2367" s="14"/>
      <c r="KLH2367" s="14"/>
      <c r="KLI2367" s="14"/>
      <c r="KLJ2367" s="14"/>
      <c r="KLK2367" s="14"/>
      <c r="KLL2367" s="14"/>
      <c r="KLM2367" s="14"/>
      <c r="KLN2367" s="14"/>
      <c r="KLO2367" s="14"/>
      <c r="KLP2367" s="14"/>
      <c r="KLQ2367" s="14"/>
      <c r="KLR2367" s="14"/>
      <c r="KLS2367" s="14"/>
      <c r="KLT2367" s="14"/>
      <c r="KLU2367" s="14"/>
      <c r="KLV2367" s="14"/>
      <c r="KLW2367" s="14"/>
      <c r="KLX2367" s="14"/>
      <c r="KLY2367" s="14"/>
      <c r="KLZ2367" s="14"/>
      <c r="KMA2367" s="14"/>
      <c r="KMB2367" s="14"/>
      <c r="KMC2367" s="14"/>
      <c r="KMD2367" s="14"/>
      <c r="KME2367" s="14"/>
      <c r="KMF2367" s="14"/>
      <c r="KMG2367" s="14"/>
      <c r="KMH2367" s="14"/>
      <c r="KMI2367" s="14"/>
      <c r="KMJ2367" s="14"/>
      <c r="KMK2367" s="14"/>
      <c r="KML2367" s="14"/>
      <c r="KMM2367" s="14"/>
      <c r="KMN2367" s="14"/>
      <c r="KMO2367" s="14"/>
      <c r="KMP2367" s="14"/>
      <c r="KMQ2367" s="14"/>
      <c r="KMR2367" s="14"/>
      <c r="KMS2367" s="14"/>
      <c r="KMT2367" s="14"/>
      <c r="KMU2367" s="14"/>
      <c r="KMV2367" s="14"/>
      <c r="KMW2367" s="14"/>
      <c r="KMX2367" s="14"/>
      <c r="KMY2367" s="14"/>
      <c r="KMZ2367" s="14"/>
      <c r="KNA2367" s="14"/>
      <c r="KNB2367" s="14"/>
      <c r="KNC2367" s="14"/>
      <c r="KND2367" s="14"/>
      <c r="KNE2367" s="14"/>
      <c r="KNF2367" s="14"/>
      <c r="KNG2367" s="14"/>
      <c r="KNH2367" s="14"/>
      <c r="KNI2367" s="14"/>
      <c r="KNJ2367" s="14"/>
      <c r="KNK2367" s="14"/>
      <c r="KNL2367" s="14"/>
      <c r="KNM2367" s="14"/>
      <c r="KNN2367" s="14"/>
      <c r="KNO2367" s="14"/>
      <c r="KNP2367" s="14"/>
      <c r="KNQ2367" s="14"/>
      <c r="KNR2367" s="14"/>
      <c r="KNS2367" s="14"/>
      <c r="KNT2367" s="14"/>
      <c r="KNU2367" s="14"/>
      <c r="KNV2367" s="14"/>
      <c r="KNW2367" s="14"/>
      <c r="KNX2367" s="14"/>
      <c r="KNY2367" s="14"/>
      <c r="KNZ2367" s="14"/>
      <c r="KOA2367" s="14"/>
      <c r="KOB2367" s="14"/>
      <c r="KOC2367" s="14"/>
      <c r="KOD2367" s="14"/>
      <c r="KOE2367" s="14"/>
      <c r="KOF2367" s="14"/>
      <c r="KOG2367" s="14"/>
      <c r="KOH2367" s="14"/>
      <c r="KOI2367" s="14"/>
      <c r="KOJ2367" s="14"/>
      <c r="KOK2367" s="14"/>
      <c r="KOL2367" s="14"/>
      <c r="KOM2367" s="14"/>
      <c r="KON2367" s="14"/>
      <c r="KOO2367" s="14"/>
      <c r="KOP2367" s="14"/>
      <c r="KOQ2367" s="14"/>
      <c r="KOR2367" s="14"/>
      <c r="KOS2367" s="14"/>
      <c r="KOT2367" s="14"/>
      <c r="KOU2367" s="14"/>
      <c r="KOV2367" s="14"/>
      <c r="KOW2367" s="14"/>
      <c r="KOX2367" s="14"/>
      <c r="KOY2367" s="14"/>
      <c r="KOZ2367" s="14"/>
      <c r="KPA2367" s="14"/>
      <c r="KPB2367" s="14"/>
      <c r="KPC2367" s="14"/>
      <c r="KPD2367" s="14"/>
      <c r="KPE2367" s="14"/>
      <c r="KPF2367" s="14"/>
      <c r="KPG2367" s="14"/>
      <c r="KPH2367" s="14"/>
      <c r="KPI2367" s="14"/>
      <c r="KPJ2367" s="14"/>
      <c r="KPK2367" s="14"/>
      <c r="KPL2367" s="14"/>
      <c r="KPM2367" s="14"/>
      <c r="KPN2367" s="14"/>
      <c r="KPO2367" s="14"/>
      <c r="KPP2367" s="14"/>
      <c r="KPQ2367" s="14"/>
      <c r="KPR2367" s="14"/>
      <c r="KPS2367" s="14"/>
      <c r="KPT2367" s="14"/>
      <c r="KPU2367" s="14"/>
      <c r="KPV2367" s="14"/>
      <c r="KPW2367" s="14"/>
      <c r="KPX2367" s="14"/>
      <c r="KPY2367" s="14"/>
      <c r="KPZ2367" s="14"/>
      <c r="KQA2367" s="14"/>
      <c r="KQB2367" s="14"/>
      <c r="KQC2367" s="14"/>
      <c r="KQD2367" s="14"/>
      <c r="KQE2367" s="14"/>
      <c r="KQF2367" s="14"/>
      <c r="KQG2367" s="14"/>
      <c r="KQH2367" s="14"/>
      <c r="KQI2367" s="14"/>
      <c r="KQJ2367" s="14"/>
      <c r="KQK2367" s="14"/>
      <c r="KQL2367" s="14"/>
      <c r="KQM2367" s="14"/>
      <c r="KQN2367" s="14"/>
      <c r="KQO2367" s="14"/>
      <c r="KQP2367" s="14"/>
      <c r="KQQ2367" s="14"/>
      <c r="KQR2367" s="14"/>
      <c r="KQS2367" s="14"/>
      <c r="KQT2367" s="14"/>
      <c r="KQU2367" s="14"/>
      <c r="KQV2367" s="14"/>
      <c r="KQW2367" s="14"/>
      <c r="KQX2367" s="14"/>
      <c r="KQY2367" s="14"/>
      <c r="KQZ2367" s="14"/>
      <c r="KRA2367" s="14"/>
      <c r="KRB2367" s="14"/>
      <c r="KRC2367" s="14"/>
      <c r="KRD2367" s="14"/>
      <c r="KRE2367" s="14"/>
      <c r="KRF2367" s="14"/>
      <c r="KRG2367" s="14"/>
      <c r="KRH2367" s="14"/>
      <c r="KRI2367" s="14"/>
      <c r="KRJ2367" s="14"/>
      <c r="KRK2367" s="14"/>
      <c r="KRL2367" s="14"/>
      <c r="KRM2367" s="14"/>
      <c r="KRN2367" s="14"/>
      <c r="KRO2367" s="14"/>
      <c r="KRP2367" s="14"/>
      <c r="KRQ2367" s="14"/>
      <c r="KRR2367" s="14"/>
      <c r="KRS2367" s="14"/>
      <c r="KRT2367" s="14"/>
      <c r="KRU2367" s="14"/>
      <c r="KRV2367" s="14"/>
      <c r="KRW2367" s="14"/>
      <c r="KRX2367" s="14"/>
      <c r="KRY2367" s="14"/>
      <c r="KRZ2367" s="14"/>
      <c r="KSA2367" s="14"/>
      <c r="KSB2367" s="14"/>
      <c r="KSC2367" s="14"/>
      <c r="KSD2367" s="14"/>
      <c r="KSE2367" s="14"/>
      <c r="KSF2367" s="14"/>
      <c r="KSG2367" s="14"/>
      <c r="KSH2367" s="14"/>
      <c r="KSI2367" s="14"/>
      <c r="KSJ2367" s="14"/>
      <c r="KSK2367" s="14"/>
      <c r="KSL2367" s="14"/>
      <c r="KSM2367" s="14"/>
      <c r="KSN2367" s="14"/>
      <c r="KSO2367" s="14"/>
      <c r="KSP2367" s="14"/>
      <c r="KSQ2367" s="14"/>
      <c r="KSR2367" s="14"/>
      <c r="KSS2367" s="14"/>
      <c r="KST2367" s="14"/>
      <c r="KSU2367" s="14"/>
      <c r="KSV2367" s="14"/>
      <c r="KSW2367" s="14"/>
      <c r="KSX2367" s="14"/>
      <c r="KSY2367" s="14"/>
      <c r="KSZ2367" s="14"/>
      <c r="KTA2367" s="14"/>
      <c r="KTB2367" s="14"/>
      <c r="KTC2367" s="14"/>
      <c r="KTD2367" s="14"/>
      <c r="KTE2367" s="14"/>
      <c r="KTF2367" s="14"/>
      <c r="KTG2367" s="14"/>
      <c r="KTH2367" s="14"/>
      <c r="KTI2367" s="14"/>
      <c r="KTJ2367" s="14"/>
      <c r="KTK2367" s="14"/>
      <c r="KTL2367" s="14"/>
      <c r="KTM2367" s="14"/>
      <c r="KTN2367" s="14"/>
      <c r="KTO2367" s="14"/>
      <c r="KTP2367" s="14"/>
      <c r="KTQ2367" s="14"/>
      <c r="KTR2367" s="14"/>
      <c r="KTS2367" s="14"/>
      <c r="KTT2367" s="14"/>
      <c r="KTU2367" s="14"/>
      <c r="KTV2367" s="14"/>
      <c r="KTW2367" s="14"/>
      <c r="KTX2367" s="14"/>
      <c r="KTY2367" s="14"/>
      <c r="KTZ2367" s="14"/>
      <c r="KUA2367" s="14"/>
      <c r="KUB2367" s="14"/>
      <c r="KUC2367" s="14"/>
      <c r="KUD2367" s="14"/>
      <c r="KUE2367" s="14"/>
      <c r="KUF2367" s="14"/>
      <c r="KUG2367" s="14"/>
      <c r="KUH2367" s="14"/>
      <c r="KUI2367" s="14"/>
      <c r="KUJ2367" s="14"/>
      <c r="KUK2367" s="14"/>
      <c r="KUL2367" s="14"/>
      <c r="KUM2367" s="14"/>
      <c r="KUN2367" s="14"/>
      <c r="KUO2367" s="14"/>
      <c r="KUP2367" s="14"/>
      <c r="KUQ2367" s="14"/>
      <c r="KUR2367" s="14"/>
      <c r="KUS2367" s="14"/>
      <c r="KUT2367" s="14"/>
      <c r="KUU2367" s="14"/>
      <c r="KUV2367" s="14"/>
      <c r="KUW2367" s="14"/>
      <c r="KUX2367" s="14"/>
      <c r="KUY2367" s="14"/>
      <c r="KUZ2367" s="14"/>
      <c r="KVA2367" s="14"/>
      <c r="KVB2367" s="14"/>
      <c r="KVC2367" s="14"/>
      <c r="KVD2367" s="14"/>
      <c r="KVE2367" s="14"/>
      <c r="KVF2367" s="14"/>
      <c r="KVG2367" s="14"/>
      <c r="KVH2367" s="14"/>
      <c r="KVI2367" s="14"/>
      <c r="KVJ2367" s="14"/>
      <c r="KVK2367" s="14"/>
      <c r="KVL2367" s="14"/>
      <c r="KVM2367" s="14"/>
      <c r="KVN2367" s="14"/>
      <c r="KVO2367" s="14"/>
      <c r="KVP2367" s="14"/>
      <c r="KVQ2367" s="14"/>
      <c r="KVR2367" s="14"/>
      <c r="KVS2367" s="14"/>
      <c r="KVT2367" s="14"/>
      <c r="KVU2367" s="14"/>
      <c r="KVV2367" s="14"/>
      <c r="KVW2367" s="14"/>
      <c r="KVX2367" s="14"/>
      <c r="KVY2367" s="14"/>
      <c r="KVZ2367" s="14"/>
      <c r="KWA2367" s="14"/>
      <c r="KWB2367" s="14"/>
      <c r="KWC2367" s="14"/>
      <c r="KWD2367" s="14"/>
      <c r="KWE2367" s="14"/>
      <c r="KWF2367" s="14"/>
      <c r="KWG2367" s="14"/>
      <c r="KWH2367" s="14"/>
      <c r="KWI2367" s="14"/>
      <c r="KWJ2367" s="14"/>
      <c r="KWK2367" s="14"/>
      <c r="KWL2367" s="14"/>
      <c r="KWM2367" s="14"/>
      <c r="KWN2367" s="14"/>
      <c r="KWO2367" s="14"/>
      <c r="KWP2367" s="14"/>
      <c r="KWQ2367" s="14"/>
      <c r="KWR2367" s="14"/>
      <c r="KWS2367" s="14"/>
      <c r="KWT2367" s="14"/>
      <c r="KWU2367" s="14"/>
      <c r="KWV2367" s="14"/>
      <c r="KWW2367" s="14"/>
      <c r="KWX2367" s="14"/>
      <c r="KWY2367" s="14"/>
      <c r="KWZ2367" s="14"/>
      <c r="KXA2367" s="14"/>
      <c r="KXB2367" s="14"/>
      <c r="KXC2367" s="14"/>
      <c r="KXD2367" s="14"/>
      <c r="KXE2367" s="14"/>
      <c r="KXF2367" s="14"/>
      <c r="KXG2367" s="14"/>
      <c r="KXH2367" s="14"/>
      <c r="KXI2367" s="14"/>
      <c r="KXJ2367" s="14"/>
      <c r="KXK2367" s="14"/>
      <c r="KXL2367" s="14"/>
      <c r="KXM2367" s="14"/>
      <c r="KXN2367" s="14"/>
      <c r="KXO2367" s="14"/>
      <c r="KXP2367" s="14"/>
      <c r="KXQ2367" s="14"/>
      <c r="KXR2367" s="14"/>
      <c r="KXS2367" s="14"/>
      <c r="KXT2367" s="14"/>
      <c r="KXU2367" s="14"/>
      <c r="KXV2367" s="14"/>
      <c r="KXW2367" s="14"/>
      <c r="KXX2367" s="14"/>
      <c r="KXY2367" s="14"/>
      <c r="KXZ2367" s="14"/>
      <c r="KYA2367" s="14"/>
      <c r="KYB2367" s="14"/>
      <c r="KYC2367" s="14"/>
      <c r="KYD2367" s="14"/>
      <c r="KYE2367" s="14"/>
      <c r="KYF2367" s="14"/>
      <c r="KYG2367" s="14"/>
      <c r="KYH2367" s="14"/>
      <c r="KYI2367" s="14"/>
      <c r="KYJ2367" s="14"/>
      <c r="KYK2367" s="14"/>
      <c r="KYL2367" s="14"/>
      <c r="KYM2367" s="14"/>
      <c r="KYN2367" s="14"/>
      <c r="KYO2367" s="14"/>
      <c r="KYP2367" s="14"/>
      <c r="KYQ2367" s="14"/>
      <c r="KYR2367" s="14"/>
      <c r="KYS2367" s="14"/>
      <c r="KYT2367" s="14"/>
      <c r="KYU2367" s="14"/>
      <c r="KYV2367" s="14"/>
      <c r="KYW2367" s="14"/>
      <c r="KYX2367" s="14"/>
      <c r="KYY2367" s="14"/>
      <c r="KYZ2367" s="14"/>
      <c r="KZA2367" s="14"/>
      <c r="KZB2367" s="14"/>
      <c r="KZC2367" s="14"/>
      <c r="KZD2367" s="14"/>
      <c r="KZE2367" s="14"/>
      <c r="KZF2367" s="14"/>
      <c r="KZG2367" s="14"/>
      <c r="KZH2367" s="14"/>
      <c r="KZI2367" s="14"/>
      <c r="KZJ2367" s="14"/>
      <c r="KZK2367" s="14"/>
      <c r="KZL2367" s="14"/>
      <c r="KZM2367" s="14"/>
      <c r="KZN2367" s="14"/>
      <c r="KZO2367" s="14"/>
      <c r="KZP2367" s="14"/>
      <c r="KZQ2367" s="14"/>
      <c r="KZR2367" s="14"/>
      <c r="KZS2367" s="14"/>
      <c r="KZT2367" s="14"/>
      <c r="KZU2367" s="14"/>
      <c r="KZV2367" s="14"/>
      <c r="KZW2367" s="14"/>
      <c r="KZX2367" s="14"/>
      <c r="KZY2367" s="14"/>
      <c r="KZZ2367" s="14"/>
      <c r="LAA2367" s="14"/>
      <c r="LAB2367" s="14"/>
      <c r="LAC2367" s="14"/>
      <c r="LAD2367" s="14"/>
      <c r="LAE2367" s="14"/>
      <c r="LAF2367" s="14"/>
      <c r="LAG2367" s="14"/>
      <c r="LAH2367" s="14"/>
      <c r="LAI2367" s="14"/>
      <c r="LAJ2367" s="14"/>
      <c r="LAK2367" s="14"/>
      <c r="LAL2367" s="14"/>
      <c r="LAM2367" s="14"/>
      <c r="LAN2367" s="14"/>
      <c r="LAO2367" s="14"/>
      <c r="LAP2367" s="14"/>
      <c r="LAQ2367" s="14"/>
      <c r="LAR2367" s="14"/>
      <c r="LAS2367" s="14"/>
      <c r="LAT2367" s="14"/>
      <c r="LAU2367" s="14"/>
      <c r="LAV2367" s="14"/>
      <c r="LAW2367" s="14"/>
      <c r="LAX2367" s="14"/>
      <c r="LAY2367" s="14"/>
      <c r="LAZ2367" s="14"/>
      <c r="LBA2367" s="14"/>
      <c r="LBB2367" s="14"/>
      <c r="LBC2367" s="14"/>
      <c r="LBD2367" s="14"/>
      <c r="LBE2367" s="14"/>
      <c r="LBF2367" s="14"/>
      <c r="LBG2367" s="14"/>
      <c r="LBH2367" s="14"/>
      <c r="LBI2367" s="14"/>
      <c r="LBJ2367" s="14"/>
      <c r="LBK2367" s="14"/>
      <c r="LBL2367" s="14"/>
      <c r="LBM2367" s="14"/>
      <c r="LBN2367" s="14"/>
      <c r="LBO2367" s="14"/>
      <c r="LBP2367" s="14"/>
      <c r="LBQ2367" s="14"/>
      <c r="LBR2367" s="14"/>
      <c r="LBS2367" s="14"/>
      <c r="LBT2367" s="14"/>
      <c r="LBU2367" s="14"/>
      <c r="LBV2367" s="14"/>
      <c r="LBW2367" s="14"/>
      <c r="LBX2367" s="14"/>
      <c r="LBY2367" s="14"/>
      <c r="LBZ2367" s="14"/>
      <c r="LCA2367" s="14"/>
      <c r="LCB2367" s="14"/>
      <c r="LCC2367" s="14"/>
      <c r="LCD2367" s="14"/>
      <c r="LCE2367" s="14"/>
      <c r="LCF2367" s="14"/>
      <c r="LCG2367" s="14"/>
      <c r="LCH2367" s="14"/>
      <c r="LCI2367" s="14"/>
      <c r="LCJ2367" s="14"/>
      <c r="LCK2367" s="14"/>
      <c r="LCL2367" s="14"/>
      <c r="LCM2367" s="14"/>
      <c r="LCN2367" s="14"/>
      <c r="LCO2367" s="14"/>
      <c r="LCP2367" s="14"/>
      <c r="LCQ2367" s="14"/>
      <c r="LCR2367" s="14"/>
      <c r="LCS2367" s="14"/>
      <c r="LCT2367" s="14"/>
      <c r="LCU2367" s="14"/>
      <c r="LCV2367" s="14"/>
      <c r="LCW2367" s="14"/>
      <c r="LCX2367" s="14"/>
      <c r="LCY2367" s="14"/>
      <c r="LCZ2367" s="14"/>
      <c r="LDA2367" s="14"/>
      <c r="LDB2367" s="14"/>
      <c r="LDC2367" s="14"/>
      <c r="LDD2367" s="14"/>
      <c r="LDE2367" s="14"/>
      <c r="LDF2367" s="14"/>
      <c r="LDG2367" s="14"/>
      <c r="LDH2367" s="14"/>
      <c r="LDI2367" s="14"/>
      <c r="LDJ2367" s="14"/>
      <c r="LDK2367" s="14"/>
      <c r="LDL2367" s="14"/>
      <c r="LDM2367" s="14"/>
      <c r="LDN2367" s="14"/>
      <c r="LDO2367" s="14"/>
      <c r="LDP2367" s="14"/>
      <c r="LDQ2367" s="14"/>
      <c r="LDR2367" s="14"/>
      <c r="LDS2367" s="14"/>
      <c r="LDT2367" s="14"/>
      <c r="LDU2367" s="14"/>
      <c r="LDV2367" s="14"/>
      <c r="LDW2367" s="14"/>
      <c r="LDX2367" s="14"/>
      <c r="LDY2367" s="14"/>
      <c r="LDZ2367" s="14"/>
      <c r="LEA2367" s="14"/>
      <c r="LEB2367" s="14"/>
      <c r="LEC2367" s="14"/>
      <c r="LED2367" s="14"/>
      <c r="LEE2367" s="14"/>
      <c r="LEF2367" s="14"/>
      <c r="LEG2367" s="14"/>
      <c r="LEH2367" s="14"/>
      <c r="LEI2367" s="14"/>
      <c r="LEJ2367" s="14"/>
      <c r="LEK2367" s="14"/>
      <c r="LEL2367" s="14"/>
      <c r="LEM2367" s="14"/>
      <c r="LEN2367" s="14"/>
      <c r="LEO2367" s="14"/>
      <c r="LEP2367" s="14"/>
      <c r="LEQ2367" s="14"/>
      <c r="LER2367" s="14"/>
      <c r="LES2367" s="14"/>
      <c r="LET2367" s="14"/>
      <c r="LEU2367" s="14"/>
      <c r="LEV2367" s="14"/>
      <c r="LEW2367" s="14"/>
      <c r="LEX2367" s="14"/>
      <c r="LEY2367" s="14"/>
      <c r="LEZ2367" s="14"/>
      <c r="LFA2367" s="14"/>
      <c r="LFB2367" s="14"/>
      <c r="LFC2367" s="14"/>
      <c r="LFD2367" s="14"/>
      <c r="LFE2367" s="14"/>
      <c r="LFF2367" s="14"/>
      <c r="LFG2367" s="14"/>
      <c r="LFH2367" s="14"/>
      <c r="LFI2367" s="14"/>
      <c r="LFJ2367" s="14"/>
      <c r="LFK2367" s="14"/>
      <c r="LFL2367" s="14"/>
      <c r="LFM2367" s="14"/>
      <c r="LFN2367" s="14"/>
      <c r="LFO2367" s="14"/>
      <c r="LFP2367" s="14"/>
      <c r="LFQ2367" s="14"/>
      <c r="LFR2367" s="14"/>
      <c r="LFS2367" s="14"/>
      <c r="LFT2367" s="14"/>
      <c r="LFU2367" s="14"/>
      <c r="LFV2367" s="14"/>
      <c r="LFW2367" s="14"/>
      <c r="LFX2367" s="14"/>
      <c r="LFY2367" s="14"/>
      <c r="LFZ2367" s="14"/>
      <c r="LGA2367" s="14"/>
      <c r="LGB2367" s="14"/>
      <c r="LGC2367" s="14"/>
      <c r="LGD2367" s="14"/>
      <c r="LGE2367" s="14"/>
      <c r="LGF2367" s="14"/>
      <c r="LGG2367" s="14"/>
      <c r="LGH2367" s="14"/>
      <c r="LGI2367" s="14"/>
      <c r="LGJ2367" s="14"/>
      <c r="LGK2367" s="14"/>
      <c r="LGL2367" s="14"/>
      <c r="LGM2367" s="14"/>
      <c r="LGN2367" s="14"/>
      <c r="LGO2367" s="14"/>
      <c r="LGP2367" s="14"/>
      <c r="LGQ2367" s="14"/>
      <c r="LGR2367" s="14"/>
      <c r="LGS2367" s="14"/>
      <c r="LGT2367" s="14"/>
      <c r="LGU2367" s="14"/>
      <c r="LGV2367" s="14"/>
      <c r="LGW2367" s="14"/>
      <c r="LGX2367" s="14"/>
      <c r="LGY2367" s="14"/>
      <c r="LGZ2367" s="14"/>
      <c r="LHA2367" s="14"/>
      <c r="LHB2367" s="14"/>
      <c r="LHC2367" s="14"/>
      <c r="LHD2367" s="14"/>
      <c r="LHE2367" s="14"/>
      <c r="LHF2367" s="14"/>
      <c r="LHG2367" s="14"/>
      <c r="LHH2367" s="14"/>
      <c r="LHI2367" s="14"/>
      <c r="LHJ2367" s="14"/>
      <c r="LHK2367" s="14"/>
      <c r="LHL2367" s="14"/>
      <c r="LHM2367" s="14"/>
      <c r="LHN2367" s="14"/>
      <c r="LHO2367" s="14"/>
      <c r="LHP2367" s="14"/>
      <c r="LHQ2367" s="14"/>
      <c r="LHR2367" s="14"/>
      <c r="LHS2367" s="14"/>
      <c r="LHT2367" s="14"/>
      <c r="LHU2367" s="14"/>
      <c r="LHV2367" s="14"/>
      <c r="LHW2367" s="14"/>
      <c r="LHX2367" s="14"/>
      <c r="LHY2367" s="14"/>
      <c r="LHZ2367" s="14"/>
      <c r="LIA2367" s="14"/>
      <c r="LIB2367" s="14"/>
      <c r="LIC2367" s="14"/>
      <c r="LID2367" s="14"/>
      <c r="LIE2367" s="14"/>
      <c r="LIF2367" s="14"/>
      <c r="LIG2367" s="14"/>
      <c r="LIH2367" s="14"/>
      <c r="LII2367" s="14"/>
      <c r="LIJ2367" s="14"/>
      <c r="LIK2367" s="14"/>
      <c r="LIL2367" s="14"/>
      <c r="LIM2367" s="14"/>
      <c r="LIN2367" s="14"/>
      <c r="LIO2367" s="14"/>
      <c r="LIP2367" s="14"/>
      <c r="LIQ2367" s="14"/>
      <c r="LIR2367" s="14"/>
      <c r="LIS2367" s="14"/>
      <c r="LIT2367" s="14"/>
      <c r="LIU2367" s="14"/>
      <c r="LIV2367" s="14"/>
      <c r="LIW2367" s="14"/>
      <c r="LIX2367" s="14"/>
      <c r="LIY2367" s="14"/>
      <c r="LIZ2367" s="14"/>
      <c r="LJA2367" s="14"/>
      <c r="LJB2367" s="14"/>
      <c r="LJC2367" s="14"/>
      <c r="LJD2367" s="14"/>
      <c r="LJE2367" s="14"/>
      <c r="LJF2367" s="14"/>
      <c r="LJG2367" s="14"/>
      <c r="LJH2367" s="14"/>
      <c r="LJI2367" s="14"/>
      <c r="LJJ2367" s="14"/>
      <c r="LJK2367" s="14"/>
      <c r="LJL2367" s="14"/>
      <c r="LJM2367" s="14"/>
      <c r="LJN2367" s="14"/>
      <c r="LJO2367" s="14"/>
      <c r="LJP2367" s="14"/>
      <c r="LJQ2367" s="14"/>
      <c r="LJR2367" s="14"/>
      <c r="LJS2367" s="14"/>
      <c r="LJT2367" s="14"/>
      <c r="LJU2367" s="14"/>
      <c r="LJV2367" s="14"/>
      <c r="LJW2367" s="14"/>
      <c r="LJX2367" s="14"/>
      <c r="LJY2367" s="14"/>
      <c r="LJZ2367" s="14"/>
      <c r="LKA2367" s="14"/>
      <c r="LKB2367" s="14"/>
      <c r="LKC2367" s="14"/>
      <c r="LKD2367" s="14"/>
      <c r="LKE2367" s="14"/>
      <c r="LKF2367" s="14"/>
      <c r="LKG2367" s="14"/>
      <c r="LKH2367" s="14"/>
      <c r="LKI2367" s="14"/>
      <c r="LKJ2367" s="14"/>
      <c r="LKK2367" s="14"/>
      <c r="LKL2367" s="14"/>
      <c r="LKM2367" s="14"/>
      <c r="LKN2367" s="14"/>
      <c r="LKO2367" s="14"/>
      <c r="LKP2367" s="14"/>
      <c r="LKQ2367" s="14"/>
      <c r="LKR2367" s="14"/>
      <c r="LKS2367" s="14"/>
      <c r="LKT2367" s="14"/>
      <c r="LKU2367" s="14"/>
      <c r="LKV2367" s="14"/>
      <c r="LKW2367" s="14"/>
      <c r="LKX2367" s="14"/>
      <c r="LKY2367" s="14"/>
      <c r="LKZ2367" s="14"/>
      <c r="LLA2367" s="14"/>
      <c r="LLB2367" s="14"/>
      <c r="LLC2367" s="14"/>
      <c r="LLD2367" s="14"/>
      <c r="LLE2367" s="14"/>
      <c r="LLF2367" s="14"/>
      <c r="LLG2367" s="14"/>
      <c r="LLH2367" s="14"/>
      <c r="LLI2367" s="14"/>
      <c r="LLJ2367" s="14"/>
      <c r="LLK2367" s="14"/>
      <c r="LLL2367" s="14"/>
      <c r="LLM2367" s="14"/>
      <c r="LLN2367" s="14"/>
      <c r="LLO2367" s="14"/>
      <c r="LLP2367" s="14"/>
      <c r="LLQ2367" s="14"/>
      <c r="LLR2367" s="14"/>
      <c r="LLS2367" s="14"/>
      <c r="LLT2367" s="14"/>
      <c r="LLU2367" s="14"/>
      <c r="LLV2367" s="14"/>
      <c r="LLW2367" s="14"/>
      <c r="LLX2367" s="14"/>
      <c r="LLY2367" s="14"/>
      <c r="LLZ2367" s="14"/>
      <c r="LMA2367" s="14"/>
      <c r="LMB2367" s="14"/>
      <c r="LMC2367" s="14"/>
      <c r="LMD2367" s="14"/>
      <c r="LME2367" s="14"/>
      <c r="LMF2367" s="14"/>
      <c r="LMG2367" s="14"/>
      <c r="LMH2367" s="14"/>
      <c r="LMI2367" s="14"/>
      <c r="LMJ2367" s="14"/>
      <c r="LMK2367" s="14"/>
      <c r="LML2367" s="14"/>
      <c r="LMM2367" s="14"/>
      <c r="LMN2367" s="14"/>
      <c r="LMO2367" s="14"/>
      <c r="LMP2367" s="14"/>
      <c r="LMQ2367" s="14"/>
      <c r="LMR2367" s="14"/>
      <c r="LMS2367" s="14"/>
      <c r="LMT2367" s="14"/>
      <c r="LMU2367" s="14"/>
      <c r="LMV2367" s="14"/>
      <c r="LMW2367" s="14"/>
      <c r="LMX2367" s="14"/>
      <c r="LMY2367" s="14"/>
      <c r="LMZ2367" s="14"/>
      <c r="LNA2367" s="14"/>
      <c r="LNB2367" s="14"/>
      <c r="LNC2367" s="14"/>
      <c r="LND2367" s="14"/>
      <c r="LNE2367" s="14"/>
      <c r="LNF2367" s="14"/>
      <c r="LNG2367" s="14"/>
      <c r="LNH2367" s="14"/>
      <c r="LNI2367" s="14"/>
      <c r="LNJ2367" s="14"/>
      <c r="LNK2367" s="14"/>
      <c r="LNL2367" s="14"/>
      <c r="LNM2367" s="14"/>
      <c r="LNN2367" s="14"/>
      <c r="LNO2367" s="14"/>
      <c r="LNP2367" s="14"/>
      <c r="LNQ2367" s="14"/>
      <c r="LNR2367" s="14"/>
      <c r="LNS2367" s="14"/>
      <c r="LNT2367" s="14"/>
      <c r="LNU2367" s="14"/>
      <c r="LNV2367" s="14"/>
      <c r="LNW2367" s="14"/>
      <c r="LNX2367" s="14"/>
      <c r="LNY2367" s="14"/>
      <c r="LNZ2367" s="14"/>
      <c r="LOA2367" s="14"/>
      <c r="LOB2367" s="14"/>
      <c r="LOC2367" s="14"/>
      <c r="LOD2367" s="14"/>
      <c r="LOE2367" s="14"/>
      <c r="LOF2367" s="14"/>
      <c r="LOG2367" s="14"/>
      <c r="LOH2367" s="14"/>
      <c r="LOI2367" s="14"/>
      <c r="LOJ2367" s="14"/>
      <c r="LOK2367" s="14"/>
      <c r="LOL2367" s="14"/>
      <c r="LOM2367" s="14"/>
      <c r="LON2367" s="14"/>
      <c r="LOO2367" s="14"/>
      <c r="LOP2367" s="14"/>
      <c r="LOQ2367" s="14"/>
      <c r="LOR2367" s="14"/>
      <c r="LOS2367" s="14"/>
      <c r="LOT2367" s="14"/>
      <c r="LOU2367" s="14"/>
      <c r="LOV2367" s="14"/>
      <c r="LOW2367" s="14"/>
      <c r="LOX2367" s="14"/>
      <c r="LOY2367" s="14"/>
      <c r="LOZ2367" s="14"/>
      <c r="LPA2367" s="14"/>
      <c r="LPB2367" s="14"/>
      <c r="LPC2367" s="14"/>
      <c r="LPD2367" s="14"/>
      <c r="LPE2367" s="14"/>
      <c r="LPF2367" s="14"/>
      <c r="LPG2367" s="14"/>
      <c r="LPH2367" s="14"/>
      <c r="LPI2367" s="14"/>
      <c r="LPJ2367" s="14"/>
      <c r="LPK2367" s="14"/>
      <c r="LPL2367" s="14"/>
      <c r="LPM2367" s="14"/>
      <c r="LPN2367" s="14"/>
      <c r="LPO2367" s="14"/>
      <c r="LPP2367" s="14"/>
      <c r="LPQ2367" s="14"/>
      <c r="LPR2367" s="14"/>
      <c r="LPS2367" s="14"/>
      <c r="LPT2367" s="14"/>
      <c r="LPU2367" s="14"/>
      <c r="LPV2367" s="14"/>
      <c r="LPW2367" s="14"/>
      <c r="LPX2367" s="14"/>
      <c r="LPY2367" s="14"/>
      <c r="LPZ2367" s="14"/>
      <c r="LQA2367" s="14"/>
      <c r="LQB2367" s="14"/>
      <c r="LQC2367" s="14"/>
      <c r="LQD2367" s="14"/>
      <c r="LQE2367" s="14"/>
      <c r="LQF2367" s="14"/>
      <c r="LQG2367" s="14"/>
      <c r="LQH2367" s="14"/>
      <c r="LQI2367" s="14"/>
      <c r="LQJ2367" s="14"/>
      <c r="LQK2367" s="14"/>
      <c r="LQL2367" s="14"/>
      <c r="LQM2367" s="14"/>
      <c r="LQN2367" s="14"/>
      <c r="LQO2367" s="14"/>
      <c r="LQP2367" s="14"/>
      <c r="LQQ2367" s="14"/>
      <c r="LQR2367" s="14"/>
      <c r="LQS2367" s="14"/>
      <c r="LQT2367" s="14"/>
      <c r="LQU2367" s="14"/>
      <c r="LQV2367" s="14"/>
      <c r="LQW2367" s="14"/>
      <c r="LQX2367" s="14"/>
      <c r="LQY2367" s="14"/>
      <c r="LQZ2367" s="14"/>
      <c r="LRA2367" s="14"/>
      <c r="LRB2367" s="14"/>
      <c r="LRC2367" s="14"/>
      <c r="LRD2367" s="14"/>
      <c r="LRE2367" s="14"/>
      <c r="LRF2367" s="14"/>
      <c r="LRG2367" s="14"/>
      <c r="LRH2367" s="14"/>
      <c r="LRI2367" s="14"/>
      <c r="LRJ2367" s="14"/>
      <c r="LRK2367" s="14"/>
      <c r="LRL2367" s="14"/>
      <c r="LRM2367" s="14"/>
      <c r="LRN2367" s="14"/>
      <c r="LRO2367" s="14"/>
      <c r="LRP2367" s="14"/>
      <c r="LRQ2367" s="14"/>
      <c r="LRR2367" s="14"/>
      <c r="LRS2367" s="14"/>
      <c r="LRT2367" s="14"/>
      <c r="LRU2367" s="14"/>
      <c r="LRV2367" s="14"/>
      <c r="LRW2367" s="14"/>
      <c r="LRX2367" s="14"/>
      <c r="LRY2367" s="14"/>
      <c r="LRZ2367" s="14"/>
      <c r="LSA2367" s="14"/>
      <c r="LSB2367" s="14"/>
      <c r="LSC2367" s="14"/>
      <c r="LSD2367" s="14"/>
      <c r="LSE2367" s="14"/>
      <c r="LSF2367" s="14"/>
      <c r="LSG2367" s="14"/>
      <c r="LSH2367" s="14"/>
      <c r="LSI2367" s="14"/>
      <c r="LSJ2367" s="14"/>
      <c r="LSK2367" s="14"/>
      <c r="LSL2367" s="14"/>
      <c r="LSM2367" s="14"/>
      <c r="LSN2367" s="14"/>
      <c r="LSO2367" s="14"/>
      <c r="LSP2367" s="14"/>
      <c r="LSQ2367" s="14"/>
      <c r="LSR2367" s="14"/>
      <c r="LSS2367" s="14"/>
      <c r="LST2367" s="14"/>
      <c r="LSU2367" s="14"/>
      <c r="LSV2367" s="14"/>
      <c r="LSW2367" s="14"/>
      <c r="LSX2367" s="14"/>
      <c r="LSY2367" s="14"/>
      <c r="LSZ2367" s="14"/>
      <c r="LTA2367" s="14"/>
      <c r="LTB2367" s="14"/>
      <c r="LTC2367" s="14"/>
      <c r="LTD2367" s="14"/>
      <c r="LTE2367" s="14"/>
      <c r="LTF2367" s="14"/>
      <c r="LTG2367" s="14"/>
      <c r="LTH2367" s="14"/>
      <c r="LTI2367" s="14"/>
      <c r="LTJ2367" s="14"/>
      <c r="LTK2367" s="14"/>
      <c r="LTL2367" s="14"/>
      <c r="LTM2367" s="14"/>
      <c r="LTN2367" s="14"/>
      <c r="LTO2367" s="14"/>
      <c r="LTP2367" s="14"/>
      <c r="LTQ2367" s="14"/>
      <c r="LTR2367" s="14"/>
      <c r="LTS2367" s="14"/>
      <c r="LTT2367" s="14"/>
      <c r="LTU2367" s="14"/>
      <c r="LTV2367" s="14"/>
      <c r="LTW2367" s="14"/>
      <c r="LTX2367" s="14"/>
      <c r="LTY2367" s="14"/>
      <c r="LTZ2367" s="14"/>
      <c r="LUA2367" s="14"/>
      <c r="LUB2367" s="14"/>
      <c r="LUC2367" s="14"/>
      <c r="LUD2367" s="14"/>
      <c r="LUE2367" s="14"/>
      <c r="LUF2367" s="14"/>
      <c r="LUG2367" s="14"/>
      <c r="LUH2367" s="14"/>
      <c r="LUI2367" s="14"/>
      <c r="LUJ2367" s="14"/>
      <c r="LUK2367" s="14"/>
      <c r="LUL2367" s="14"/>
      <c r="LUM2367" s="14"/>
      <c r="LUN2367" s="14"/>
      <c r="LUO2367" s="14"/>
      <c r="LUP2367" s="14"/>
      <c r="LUQ2367" s="14"/>
      <c r="LUR2367" s="14"/>
      <c r="LUS2367" s="14"/>
      <c r="LUT2367" s="14"/>
      <c r="LUU2367" s="14"/>
      <c r="LUV2367" s="14"/>
      <c r="LUW2367" s="14"/>
      <c r="LUX2367" s="14"/>
      <c r="LUY2367" s="14"/>
      <c r="LUZ2367" s="14"/>
      <c r="LVA2367" s="14"/>
      <c r="LVB2367" s="14"/>
      <c r="LVC2367" s="14"/>
      <c r="LVD2367" s="14"/>
      <c r="LVE2367" s="14"/>
      <c r="LVF2367" s="14"/>
      <c r="LVG2367" s="14"/>
      <c r="LVH2367" s="14"/>
      <c r="LVI2367" s="14"/>
      <c r="LVJ2367" s="14"/>
      <c r="LVK2367" s="14"/>
      <c r="LVL2367" s="14"/>
      <c r="LVM2367" s="14"/>
      <c r="LVN2367" s="14"/>
      <c r="LVO2367" s="14"/>
      <c r="LVP2367" s="14"/>
      <c r="LVQ2367" s="14"/>
      <c r="LVR2367" s="14"/>
      <c r="LVS2367" s="14"/>
      <c r="LVT2367" s="14"/>
      <c r="LVU2367" s="14"/>
      <c r="LVV2367" s="14"/>
      <c r="LVW2367" s="14"/>
      <c r="LVX2367" s="14"/>
      <c r="LVY2367" s="14"/>
      <c r="LVZ2367" s="14"/>
      <c r="LWA2367" s="14"/>
      <c r="LWB2367" s="14"/>
      <c r="LWC2367" s="14"/>
      <c r="LWD2367" s="14"/>
      <c r="LWE2367" s="14"/>
      <c r="LWF2367" s="14"/>
      <c r="LWG2367" s="14"/>
      <c r="LWH2367" s="14"/>
      <c r="LWI2367" s="14"/>
      <c r="LWJ2367" s="14"/>
      <c r="LWK2367" s="14"/>
      <c r="LWL2367" s="14"/>
      <c r="LWM2367" s="14"/>
      <c r="LWN2367" s="14"/>
      <c r="LWO2367" s="14"/>
      <c r="LWP2367" s="14"/>
      <c r="LWQ2367" s="14"/>
      <c r="LWR2367" s="14"/>
      <c r="LWS2367" s="14"/>
      <c r="LWT2367" s="14"/>
      <c r="LWU2367" s="14"/>
      <c r="LWV2367" s="14"/>
      <c r="LWW2367" s="14"/>
      <c r="LWX2367" s="14"/>
      <c r="LWY2367" s="14"/>
      <c r="LWZ2367" s="14"/>
      <c r="LXA2367" s="14"/>
      <c r="LXB2367" s="14"/>
      <c r="LXC2367" s="14"/>
      <c r="LXD2367" s="14"/>
      <c r="LXE2367" s="14"/>
      <c r="LXF2367" s="14"/>
      <c r="LXG2367" s="14"/>
      <c r="LXH2367" s="14"/>
      <c r="LXI2367" s="14"/>
      <c r="LXJ2367" s="14"/>
      <c r="LXK2367" s="14"/>
      <c r="LXL2367" s="14"/>
      <c r="LXM2367" s="14"/>
      <c r="LXN2367" s="14"/>
      <c r="LXO2367" s="14"/>
      <c r="LXP2367" s="14"/>
      <c r="LXQ2367" s="14"/>
      <c r="LXR2367" s="14"/>
      <c r="LXS2367" s="14"/>
      <c r="LXT2367" s="14"/>
      <c r="LXU2367" s="14"/>
      <c r="LXV2367" s="14"/>
      <c r="LXW2367" s="14"/>
      <c r="LXX2367" s="14"/>
      <c r="LXY2367" s="14"/>
      <c r="LXZ2367" s="14"/>
      <c r="LYA2367" s="14"/>
      <c r="LYB2367" s="14"/>
      <c r="LYC2367" s="14"/>
      <c r="LYD2367" s="14"/>
      <c r="LYE2367" s="14"/>
      <c r="LYF2367" s="14"/>
      <c r="LYG2367" s="14"/>
      <c r="LYH2367" s="14"/>
      <c r="LYI2367" s="14"/>
      <c r="LYJ2367" s="14"/>
      <c r="LYK2367" s="14"/>
      <c r="LYL2367" s="14"/>
      <c r="LYM2367" s="14"/>
      <c r="LYN2367" s="14"/>
      <c r="LYO2367" s="14"/>
      <c r="LYP2367" s="14"/>
      <c r="LYQ2367" s="14"/>
      <c r="LYR2367" s="14"/>
      <c r="LYS2367" s="14"/>
      <c r="LYT2367" s="14"/>
      <c r="LYU2367" s="14"/>
      <c r="LYV2367" s="14"/>
      <c r="LYW2367" s="14"/>
      <c r="LYX2367" s="14"/>
      <c r="LYY2367" s="14"/>
      <c r="LYZ2367" s="14"/>
      <c r="LZA2367" s="14"/>
      <c r="LZB2367" s="14"/>
      <c r="LZC2367" s="14"/>
      <c r="LZD2367" s="14"/>
      <c r="LZE2367" s="14"/>
      <c r="LZF2367" s="14"/>
      <c r="LZG2367" s="14"/>
      <c r="LZH2367" s="14"/>
      <c r="LZI2367" s="14"/>
      <c r="LZJ2367" s="14"/>
      <c r="LZK2367" s="14"/>
      <c r="LZL2367" s="14"/>
      <c r="LZM2367" s="14"/>
      <c r="LZN2367" s="14"/>
      <c r="LZO2367" s="14"/>
      <c r="LZP2367" s="14"/>
      <c r="LZQ2367" s="14"/>
      <c r="LZR2367" s="14"/>
      <c r="LZS2367" s="14"/>
      <c r="LZT2367" s="14"/>
      <c r="LZU2367" s="14"/>
      <c r="LZV2367" s="14"/>
      <c r="LZW2367" s="14"/>
      <c r="LZX2367" s="14"/>
      <c r="LZY2367" s="14"/>
      <c r="LZZ2367" s="14"/>
      <c r="MAA2367" s="14"/>
      <c r="MAB2367" s="14"/>
      <c r="MAC2367" s="14"/>
      <c r="MAD2367" s="14"/>
      <c r="MAE2367" s="14"/>
      <c r="MAF2367" s="14"/>
      <c r="MAG2367" s="14"/>
      <c r="MAH2367" s="14"/>
      <c r="MAI2367" s="14"/>
      <c r="MAJ2367" s="14"/>
      <c r="MAK2367" s="14"/>
      <c r="MAL2367" s="14"/>
      <c r="MAM2367" s="14"/>
      <c r="MAN2367" s="14"/>
      <c r="MAO2367" s="14"/>
      <c r="MAP2367" s="14"/>
      <c r="MAQ2367" s="14"/>
      <c r="MAR2367" s="14"/>
      <c r="MAS2367" s="14"/>
      <c r="MAT2367" s="14"/>
      <c r="MAU2367" s="14"/>
      <c r="MAV2367" s="14"/>
      <c r="MAW2367" s="14"/>
      <c r="MAX2367" s="14"/>
      <c r="MAY2367" s="14"/>
      <c r="MAZ2367" s="14"/>
      <c r="MBA2367" s="14"/>
      <c r="MBB2367" s="14"/>
      <c r="MBC2367" s="14"/>
      <c r="MBD2367" s="14"/>
      <c r="MBE2367" s="14"/>
      <c r="MBF2367" s="14"/>
      <c r="MBG2367" s="14"/>
      <c r="MBH2367" s="14"/>
      <c r="MBI2367" s="14"/>
      <c r="MBJ2367" s="14"/>
      <c r="MBK2367" s="14"/>
      <c r="MBL2367" s="14"/>
      <c r="MBM2367" s="14"/>
      <c r="MBN2367" s="14"/>
      <c r="MBO2367" s="14"/>
      <c r="MBP2367" s="14"/>
      <c r="MBQ2367" s="14"/>
      <c r="MBR2367" s="14"/>
      <c r="MBS2367" s="14"/>
      <c r="MBT2367" s="14"/>
      <c r="MBU2367" s="14"/>
      <c r="MBV2367" s="14"/>
      <c r="MBW2367" s="14"/>
      <c r="MBX2367" s="14"/>
      <c r="MBY2367" s="14"/>
      <c r="MBZ2367" s="14"/>
      <c r="MCA2367" s="14"/>
      <c r="MCB2367" s="14"/>
      <c r="MCC2367" s="14"/>
      <c r="MCD2367" s="14"/>
      <c r="MCE2367" s="14"/>
      <c r="MCF2367" s="14"/>
      <c r="MCG2367" s="14"/>
      <c r="MCH2367" s="14"/>
      <c r="MCI2367" s="14"/>
      <c r="MCJ2367" s="14"/>
      <c r="MCK2367" s="14"/>
      <c r="MCL2367" s="14"/>
      <c r="MCM2367" s="14"/>
      <c r="MCN2367" s="14"/>
      <c r="MCO2367" s="14"/>
      <c r="MCP2367" s="14"/>
      <c r="MCQ2367" s="14"/>
      <c r="MCR2367" s="14"/>
      <c r="MCS2367" s="14"/>
      <c r="MCT2367" s="14"/>
      <c r="MCU2367" s="14"/>
      <c r="MCV2367" s="14"/>
      <c r="MCW2367" s="14"/>
      <c r="MCX2367" s="14"/>
      <c r="MCY2367" s="14"/>
      <c r="MCZ2367" s="14"/>
      <c r="MDA2367" s="14"/>
      <c r="MDB2367" s="14"/>
      <c r="MDC2367" s="14"/>
      <c r="MDD2367" s="14"/>
      <c r="MDE2367" s="14"/>
      <c r="MDF2367" s="14"/>
      <c r="MDG2367" s="14"/>
      <c r="MDH2367" s="14"/>
      <c r="MDI2367" s="14"/>
      <c r="MDJ2367" s="14"/>
      <c r="MDK2367" s="14"/>
      <c r="MDL2367" s="14"/>
      <c r="MDM2367" s="14"/>
      <c r="MDN2367" s="14"/>
      <c r="MDO2367" s="14"/>
      <c r="MDP2367" s="14"/>
      <c r="MDQ2367" s="14"/>
      <c r="MDR2367" s="14"/>
      <c r="MDS2367" s="14"/>
      <c r="MDT2367" s="14"/>
      <c r="MDU2367" s="14"/>
      <c r="MDV2367" s="14"/>
      <c r="MDW2367" s="14"/>
      <c r="MDX2367" s="14"/>
      <c r="MDY2367" s="14"/>
      <c r="MDZ2367" s="14"/>
      <c r="MEA2367" s="14"/>
      <c r="MEB2367" s="14"/>
      <c r="MEC2367" s="14"/>
      <c r="MED2367" s="14"/>
      <c r="MEE2367" s="14"/>
      <c r="MEF2367" s="14"/>
      <c r="MEG2367" s="14"/>
      <c r="MEH2367" s="14"/>
      <c r="MEI2367" s="14"/>
      <c r="MEJ2367" s="14"/>
      <c r="MEK2367" s="14"/>
      <c r="MEL2367" s="14"/>
      <c r="MEM2367" s="14"/>
      <c r="MEN2367" s="14"/>
      <c r="MEO2367" s="14"/>
      <c r="MEP2367" s="14"/>
      <c r="MEQ2367" s="14"/>
      <c r="MER2367" s="14"/>
      <c r="MES2367" s="14"/>
      <c r="MET2367" s="14"/>
      <c r="MEU2367" s="14"/>
      <c r="MEV2367" s="14"/>
      <c r="MEW2367" s="14"/>
      <c r="MEX2367" s="14"/>
      <c r="MEY2367" s="14"/>
      <c r="MEZ2367" s="14"/>
      <c r="MFA2367" s="14"/>
      <c r="MFB2367" s="14"/>
      <c r="MFC2367" s="14"/>
      <c r="MFD2367" s="14"/>
      <c r="MFE2367" s="14"/>
      <c r="MFF2367" s="14"/>
      <c r="MFG2367" s="14"/>
      <c r="MFH2367" s="14"/>
      <c r="MFI2367" s="14"/>
      <c r="MFJ2367" s="14"/>
      <c r="MFK2367" s="14"/>
      <c r="MFL2367" s="14"/>
      <c r="MFM2367" s="14"/>
      <c r="MFN2367" s="14"/>
      <c r="MFO2367" s="14"/>
      <c r="MFP2367" s="14"/>
      <c r="MFQ2367" s="14"/>
      <c r="MFR2367" s="14"/>
      <c r="MFS2367" s="14"/>
      <c r="MFT2367" s="14"/>
      <c r="MFU2367" s="14"/>
      <c r="MFV2367" s="14"/>
      <c r="MFW2367" s="14"/>
      <c r="MFX2367" s="14"/>
      <c r="MFY2367" s="14"/>
      <c r="MFZ2367" s="14"/>
      <c r="MGA2367" s="14"/>
      <c r="MGB2367" s="14"/>
      <c r="MGC2367" s="14"/>
      <c r="MGD2367" s="14"/>
      <c r="MGE2367" s="14"/>
      <c r="MGF2367" s="14"/>
      <c r="MGG2367" s="14"/>
      <c r="MGH2367" s="14"/>
      <c r="MGI2367" s="14"/>
      <c r="MGJ2367" s="14"/>
      <c r="MGK2367" s="14"/>
      <c r="MGL2367" s="14"/>
      <c r="MGM2367" s="14"/>
      <c r="MGN2367" s="14"/>
      <c r="MGO2367" s="14"/>
      <c r="MGP2367" s="14"/>
      <c r="MGQ2367" s="14"/>
      <c r="MGR2367" s="14"/>
      <c r="MGS2367" s="14"/>
      <c r="MGT2367" s="14"/>
      <c r="MGU2367" s="14"/>
      <c r="MGV2367" s="14"/>
      <c r="MGW2367" s="14"/>
      <c r="MGX2367" s="14"/>
      <c r="MGY2367" s="14"/>
      <c r="MGZ2367" s="14"/>
      <c r="MHA2367" s="14"/>
      <c r="MHB2367" s="14"/>
      <c r="MHC2367" s="14"/>
      <c r="MHD2367" s="14"/>
      <c r="MHE2367" s="14"/>
      <c r="MHF2367" s="14"/>
      <c r="MHG2367" s="14"/>
      <c r="MHH2367" s="14"/>
      <c r="MHI2367" s="14"/>
      <c r="MHJ2367" s="14"/>
      <c r="MHK2367" s="14"/>
      <c r="MHL2367" s="14"/>
      <c r="MHM2367" s="14"/>
      <c r="MHN2367" s="14"/>
      <c r="MHO2367" s="14"/>
      <c r="MHP2367" s="14"/>
      <c r="MHQ2367" s="14"/>
      <c r="MHR2367" s="14"/>
      <c r="MHS2367" s="14"/>
      <c r="MHT2367" s="14"/>
      <c r="MHU2367" s="14"/>
      <c r="MHV2367" s="14"/>
      <c r="MHW2367" s="14"/>
      <c r="MHX2367" s="14"/>
      <c r="MHY2367" s="14"/>
      <c r="MHZ2367" s="14"/>
      <c r="MIA2367" s="14"/>
      <c r="MIB2367" s="14"/>
      <c r="MIC2367" s="14"/>
      <c r="MID2367" s="14"/>
      <c r="MIE2367" s="14"/>
      <c r="MIF2367" s="14"/>
      <c r="MIG2367" s="14"/>
      <c r="MIH2367" s="14"/>
      <c r="MII2367" s="14"/>
      <c r="MIJ2367" s="14"/>
      <c r="MIK2367" s="14"/>
      <c r="MIL2367" s="14"/>
      <c r="MIM2367" s="14"/>
      <c r="MIN2367" s="14"/>
      <c r="MIO2367" s="14"/>
      <c r="MIP2367" s="14"/>
      <c r="MIQ2367" s="14"/>
      <c r="MIR2367" s="14"/>
      <c r="MIS2367" s="14"/>
      <c r="MIT2367" s="14"/>
      <c r="MIU2367" s="14"/>
      <c r="MIV2367" s="14"/>
      <c r="MIW2367" s="14"/>
      <c r="MIX2367" s="14"/>
      <c r="MIY2367" s="14"/>
      <c r="MIZ2367" s="14"/>
      <c r="MJA2367" s="14"/>
      <c r="MJB2367" s="14"/>
      <c r="MJC2367" s="14"/>
      <c r="MJD2367" s="14"/>
      <c r="MJE2367" s="14"/>
      <c r="MJF2367" s="14"/>
      <c r="MJG2367" s="14"/>
      <c r="MJH2367" s="14"/>
      <c r="MJI2367" s="14"/>
      <c r="MJJ2367" s="14"/>
      <c r="MJK2367" s="14"/>
      <c r="MJL2367" s="14"/>
      <c r="MJM2367" s="14"/>
      <c r="MJN2367" s="14"/>
      <c r="MJO2367" s="14"/>
      <c r="MJP2367" s="14"/>
      <c r="MJQ2367" s="14"/>
      <c r="MJR2367" s="14"/>
      <c r="MJS2367" s="14"/>
      <c r="MJT2367" s="14"/>
      <c r="MJU2367" s="14"/>
      <c r="MJV2367" s="14"/>
      <c r="MJW2367" s="14"/>
      <c r="MJX2367" s="14"/>
      <c r="MJY2367" s="14"/>
      <c r="MJZ2367" s="14"/>
      <c r="MKA2367" s="14"/>
      <c r="MKB2367" s="14"/>
      <c r="MKC2367" s="14"/>
      <c r="MKD2367" s="14"/>
      <c r="MKE2367" s="14"/>
      <c r="MKF2367" s="14"/>
      <c r="MKG2367" s="14"/>
      <c r="MKH2367" s="14"/>
      <c r="MKI2367" s="14"/>
      <c r="MKJ2367" s="14"/>
      <c r="MKK2367" s="14"/>
      <c r="MKL2367" s="14"/>
      <c r="MKM2367" s="14"/>
      <c r="MKN2367" s="14"/>
      <c r="MKO2367" s="14"/>
      <c r="MKP2367" s="14"/>
      <c r="MKQ2367" s="14"/>
      <c r="MKR2367" s="14"/>
      <c r="MKS2367" s="14"/>
      <c r="MKT2367" s="14"/>
      <c r="MKU2367" s="14"/>
      <c r="MKV2367" s="14"/>
      <c r="MKW2367" s="14"/>
      <c r="MKX2367" s="14"/>
      <c r="MKY2367" s="14"/>
      <c r="MKZ2367" s="14"/>
      <c r="MLA2367" s="14"/>
      <c r="MLB2367" s="14"/>
      <c r="MLC2367" s="14"/>
      <c r="MLD2367" s="14"/>
      <c r="MLE2367" s="14"/>
      <c r="MLF2367" s="14"/>
      <c r="MLG2367" s="14"/>
      <c r="MLH2367" s="14"/>
      <c r="MLI2367" s="14"/>
      <c r="MLJ2367" s="14"/>
      <c r="MLK2367" s="14"/>
      <c r="MLL2367" s="14"/>
      <c r="MLM2367" s="14"/>
      <c r="MLN2367" s="14"/>
      <c r="MLO2367" s="14"/>
      <c r="MLP2367" s="14"/>
      <c r="MLQ2367" s="14"/>
      <c r="MLR2367" s="14"/>
      <c r="MLS2367" s="14"/>
      <c r="MLT2367" s="14"/>
      <c r="MLU2367" s="14"/>
      <c r="MLV2367" s="14"/>
      <c r="MLW2367" s="14"/>
      <c r="MLX2367" s="14"/>
      <c r="MLY2367" s="14"/>
      <c r="MLZ2367" s="14"/>
      <c r="MMA2367" s="14"/>
      <c r="MMB2367" s="14"/>
      <c r="MMC2367" s="14"/>
      <c r="MMD2367" s="14"/>
      <c r="MME2367" s="14"/>
      <c r="MMF2367" s="14"/>
      <c r="MMG2367" s="14"/>
      <c r="MMH2367" s="14"/>
      <c r="MMI2367" s="14"/>
      <c r="MMJ2367" s="14"/>
      <c r="MMK2367" s="14"/>
      <c r="MML2367" s="14"/>
      <c r="MMM2367" s="14"/>
      <c r="MMN2367" s="14"/>
      <c r="MMO2367" s="14"/>
      <c r="MMP2367" s="14"/>
      <c r="MMQ2367" s="14"/>
      <c r="MMR2367" s="14"/>
      <c r="MMS2367" s="14"/>
      <c r="MMT2367" s="14"/>
      <c r="MMU2367" s="14"/>
      <c r="MMV2367" s="14"/>
      <c r="MMW2367" s="14"/>
      <c r="MMX2367" s="14"/>
      <c r="MMY2367" s="14"/>
      <c r="MMZ2367" s="14"/>
      <c r="MNA2367" s="14"/>
      <c r="MNB2367" s="14"/>
      <c r="MNC2367" s="14"/>
      <c r="MND2367" s="14"/>
      <c r="MNE2367" s="14"/>
      <c r="MNF2367" s="14"/>
      <c r="MNG2367" s="14"/>
      <c r="MNH2367" s="14"/>
      <c r="MNI2367" s="14"/>
      <c r="MNJ2367" s="14"/>
      <c r="MNK2367" s="14"/>
      <c r="MNL2367" s="14"/>
      <c r="MNM2367" s="14"/>
      <c r="MNN2367" s="14"/>
      <c r="MNO2367" s="14"/>
      <c r="MNP2367" s="14"/>
      <c r="MNQ2367" s="14"/>
      <c r="MNR2367" s="14"/>
      <c r="MNS2367" s="14"/>
      <c r="MNT2367" s="14"/>
      <c r="MNU2367" s="14"/>
      <c r="MNV2367" s="14"/>
      <c r="MNW2367" s="14"/>
      <c r="MNX2367" s="14"/>
      <c r="MNY2367" s="14"/>
      <c r="MNZ2367" s="14"/>
      <c r="MOA2367" s="14"/>
      <c r="MOB2367" s="14"/>
      <c r="MOC2367" s="14"/>
      <c r="MOD2367" s="14"/>
      <c r="MOE2367" s="14"/>
      <c r="MOF2367" s="14"/>
      <c r="MOG2367" s="14"/>
      <c r="MOH2367" s="14"/>
      <c r="MOI2367" s="14"/>
      <c r="MOJ2367" s="14"/>
      <c r="MOK2367" s="14"/>
      <c r="MOL2367" s="14"/>
      <c r="MOM2367" s="14"/>
      <c r="MON2367" s="14"/>
      <c r="MOO2367" s="14"/>
      <c r="MOP2367" s="14"/>
      <c r="MOQ2367" s="14"/>
      <c r="MOR2367" s="14"/>
      <c r="MOS2367" s="14"/>
      <c r="MOT2367" s="14"/>
      <c r="MOU2367" s="14"/>
      <c r="MOV2367" s="14"/>
      <c r="MOW2367" s="14"/>
      <c r="MOX2367" s="14"/>
      <c r="MOY2367" s="14"/>
      <c r="MOZ2367" s="14"/>
      <c r="MPA2367" s="14"/>
      <c r="MPB2367" s="14"/>
      <c r="MPC2367" s="14"/>
      <c r="MPD2367" s="14"/>
      <c r="MPE2367" s="14"/>
      <c r="MPF2367" s="14"/>
      <c r="MPG2367" s="14"/>
      <c r="MPH2367" s="14"/>
      <c r="MPI2367" s="14"/>
      <c r="MPJ2367" s="14"/>
      <c r="MPK2367" s="14"/>
      <c r="MPL2367" s="14"/>
      <c r="MPM2367" s="14"/>
      <c r="MPN2367" s="14"/>
      <c r="MPO2367" s="14"/>
      <c r="MPP2367" s="14"/>
      <c r="MPQ2367" s="14"/>
      <c r="MPR2367" s="14"/>
      <c r="MPS2367" s="14"/>
      <c r="MPT2367" s="14"/>
      <c r="MPU2367" s="14"/>
      <c r="MPV2367" s="14"/>
      <c r="MPW2367" s="14"/>
      <c r="MPX2367" s="14"/>
      <c r="MPY2367" s="14"/>
      <c r="MPZ2367" s="14"/>
      <c r="MQA2367" s="14"/>
      <c r="MQB2367" s="14"/>
      <c r="MQC2367" s="14"/>
      <c r="MQD2367" s="14"/>
      <c r="MQE2367" s="14"/>
      <c r="MQF2367" s="14"/>
      <c r="MQG2367" s="14"/>
      <c r="MQH2367" s="14"/>
      <c r="MQI2367" s="14"/>
      <c r="MQJ2367" s="14"/>
      <c r="MQK2367" s="14"/>
      <c r="MQL2367" s="14"/>
      <c r="MQM2367" s="14"/>
      <c r="MQN2367" s="14"/>
      <c r="MQO2367" s="14"/>
      <c r="MQP2367" s="14"/>
      <c r="MQQ2367" s="14"/>
      <c r="MQR2367" s="14"/>
      <c r="MQS2367" s="14"/>
      <c r="MQT2367" s="14"/>
      <c r="MQU2367" s="14"/>
      <c r="MQV2367" s="14"/>
      <c r="MQW2367" s="14"/>
      <c r="MQX2367" s="14"/>
      <c r="MQY2367" s="14"/>
      <c r="MQZ2367" s="14"/>
      <c r="MRA2367" s="14"/>
      <c r="MRB2367" s="14"/>
      <c r="MRC2367" s="14"/>
      <c r="MRD2367" s="14"/>
      <c r="MRE2367" s="14"/>
      <c r="MRF2367" s="14"/>
      <c r="MRG2367" s="14"/>
      <c r="MRH2367" s="14"/>
      <c r="MRI2367" s="14"/>
      <c r="MRJ2367" s="14"/>
      <c r="MRK2367" s="14"/>
      <c r="MRL2367" s="14"/>
      <c r="MRM2367" s="14"/>
      <c r="MRN2367" s="14"/>
      <c r="MRO2367" s="14"/>
      <c r="MRP2367" s="14"/>
      <c r="MRQ2367" s="14"/>
      <c r="MRR2367" s="14"/>
      <c r="MRS2367" s="14"/>
      <c r="MRT2367" s="14"/>
      <c r="MRU2367" s="14"/>
      <c r="MRV2367" s="14"/>
      <c r="MRW2367" s="14"/>
      <c r="MRX2367" s="14"/>
      <c r="MRY2367" s="14"/>
      <c r="MRZ2367" s="14"/>
      <c r="MSA2367" s="14"/>
      <c r="MSB2367" s="14"/>
      <c r="MSC2367" s="14"/>
      <c r="MSD2367" s="14"/>
      <c r="MSE2367" s="14"/>
      <c r="MSF2367" s="14"/>
      <c r="MSG2367" s="14"/>
      <c r="MSH2367" s="14"/>
      <c r="MSI2367" s="14"/>
      <c r="MSJ2367" s="14"/>
      <c r="MSK2367" s="14"/>
      <c r="MSL2367" s="14"/>
      <c r="MSM2367" s="14"/>
      <c r="MSN2367" s="14"/>
      <c r="MSO2367" s="14"/>
      <c r="MSP2367" s="14"/>
      <c r="MSQ2367" s="14"/>
      <c r="MSR2367" s="14"/>
      <c r="MSS2367" s="14"/>
      <c r="MST2367" s="14"/>
      <c r="MSU2367" s="14"/>
      <c r="MSV2367" s="14"/>
      <c r="MSW2367" s="14"/>
      <c r="MSX2367" s="14"/>
      <c r="MSY2367" s="14"/>
      <c r="MSZ2367" s="14"/>
      <c r="MTA2367" s="14"/>
      <c r="MTB2367" s="14"/>
      <c r="MTC2367" s="14"/>
      <c r="MTD2367" s="14"/>
      <c r="MTE2367" s="14"/>
      <c r="MTF2367" s="14"/>
      <c r="MTG2367" s="14"/>
      <c r="MTH2367" s="14"/>
      <c r="MTI2367" s="14"/>
      <c r="MTJ2367" s="14"/>
      <c r="MTK2367" s="14"/>
      <c r="MTL2367" s="14"/>
      <c r="MTM2367" s="14"/>
      <c r="MTN2367" s="14"/>
      <c r="MTO2367" s="14"/>
      <c r="MTP2367" s="14"/>
      <c r="MTQ2367" s="14"/>
      <c r="MTR2367" s="14"/>
      <c r="MTS2367" s="14"/>
      <c r="MTT2367" s="14"/>
      <c r="MTU2367" s="14"/>
      <c r="MTV2367" s="14"/>
      <c r="MTW2367" s="14"/>
      <c r="MTX2367" s="14"/>
      <c r="MTY2367" s="14"/>
      <c r="MTZ2367" s="14"/>
      <c r="MUA2367" s="14"/>
      <c r="MUB2367" s="14"/>
      <c r="MUC2367" s="14"/>
      <c r="MUD2367" s="14"/>
      <c r="MUE2367" s="14"/>
      <c r="MUF2367" s="14"/>
      <c r="MUG2367" s="14"/>
      <c r="MUH2367" s="14"/>
      <c r="MUI2367" s="14"/>
      <c r="MUJ2367" s="14"/>
      <c r="MUK2367" s="14"/>
      <c r="MUL2367" s="14"/>
      <c r="MUM2367" s="14"/>
      <c r="MUN2367" s="14"/>
      <c r="MUO2367" s="14"/>
      <c r="MUP2367" s="14"/>
      <c r="MUQ2367" s="14"/>
      <c r="MUR2367" s="14"/>
      <c r="MUS2367" s="14"/>
      <c r="MUT2367" s="14"/>
      <c r="MUU2367" s="14"/>
      <c r="MUV2367" s="14"/>
      <c r="MUW2367" s="14"/>
      <c r="MUX2367" s="14"/>
      <c r="MUY2367" s="14"/>
      <c r="MUZ2367" s="14"/>
      <c r="MVA2367" s="14"/>
      <c r="MVB2367" s="14"/>
      <c r="MVC2367" s="14"/>
      <c r="MVD2367" s="14"/>
      <c r="MVE2367" s="14"/>
      <c r="MVF2367" s="14"/>
      <c r="MVG2367" s="14"/>
      <c r="MVH2367" s="14"/>
      <c r="MVI2367" s="14"/>
      <c r="MVJ2367" s="14"/>
      <c r="MVK2367" s="14"/>
      <c r="MVL2367" s="14"/>
      <c r="MVM2367" s="14"/>
      <c r="MVN2367" s="14"/>
      <c r="MVO2367" s="14"/>
      <c r="MVP2367" s="14"/>
      <c r="MVQ2367" s="14"/>
      <c r="MVR2367" s="14"/>
      <c r="MVS2367" s="14"/>
      <c r="MVT2367" s="14"/>
      <c r="MVU2367" s="14"/>
      <c r="MVV2367" s="14"/>
      <c r="MVW2367" s="14"/>
      <c r="MVX2367" s="14"/>
      <c r="MVY2367" s="14"/>
      <c r="MVZ2367" s="14"/>
      <c r="MWA2367" s="14"/>
      <c r="MWB2367" s="14"/>
      <c r="MWC2367" s="14"/>
      <c r="MWD2367" s="14"/>
      <c r="MWE2367" s="14"/>
      <c r="MWF2367" s="14"/>
      <c r="MWG2367" s="14"/>
      <c r="MWH2367" s="14"/>
      <c r="MWI2367" s="14"/>
      <c r="MWJ2367" s="14"/>
      <c r="MWK2367" s="14"/>
      <c r="MWL2367" s="14"/>
      <c r="MWM2367" s="14"/>
      <c r="MWN2367" s="14"/>
      <c r="MWO2367" s="14"/>
      <c r="MWP2367" s="14"/>
      <c r="MWQ2367" s="14"/>
      <c r="MWR2367" s="14"/>
      <c r="MWS2367" s="14"/>
      <c r="MWT2367" s="14"/>
      <c r="MWU2367" s="14"/>
      <c r="MWV2367" s="14"/>
      <c r="MWW2367" s="14"/>
      <c r="MWX2367" s="14"/>
      <c r="MWY2367" s="14"/>
      <c r="MWZ2367" s="14"/>
      <c r="MXA2367" s="14"/>
      <c r="MXB2367" s="14"/>
      <c r="MXC2367" s="14"/>
      <c r="MXD2367" s="14"/>
      <c r="MXE2367" s="14"/>
      <c r="MXF2367" s="14"/>
      <c r="MXG2367" s="14"/>
      <c r="MXH2367" s="14"/>
      <c r="MXI2367" s="14"/>
      <c r="MXJ2367" s="14"/>
      <c r="MXK2367" s="14"/>
      <c r="MXL2367" s="14"/>
      <c r="MXM2367" s="14"/>
      <c r="MXN2367" s="14"/>
      <c r="MXO2367" s="14"/>
      <c r="MXP2367" s="14"/>
      <c r="MXQ2367" s="14"/>
      <c r="MXR2367" s="14"/>
      <c r="MXS2367" s="14"/>
      <c r="MXT2367" s="14"/>
      <c r="MXU2367" s="14"/>
      <c r="MXV2367" s="14"/>
      <c r="MXW2367" s="14"/>
      <c r="MXX2367" s="14"/>
      <c r="MXY2367" s="14"/>
      <c r="MXZ2367" s="14"/>
      <c r="MYA2367" s="14"/>
      <c r="MYB2367" s="14"/>
      <c r="MYC2367" s="14"/>
      <c r="MYD2367" s="14"/>
      <c r="MYE2367" s="14"/>
      <c r="MYF2367" s="14"/>
      <c r="MYG2367" s="14"/>
      <c r="MYH2367" s="14"/>
      <c r="MYI2367" s="14"/>
      <c r="MYJ2367" s="14"/>
      <c r="MYK2367" s="14"/>
      <c r="MYL2367" s="14"/>
      <c r="MYM2367" s="14"/>
      <c r="MYN2367" s="14"/>
      <c r="MYO2367" s="14"/>
      <c r="MYP2367" s="14"/>
      <c r="MYQ2367" s="14"/>
      <c r="MYR2367" s="14"/>
      <c r="MYS2367" s="14"/>
      <c r="MYT2367" s="14"/>
      <c r="MYU2367" s="14"/>
      <c r="MYV2367" s="14"/>
      <c r="MYW2367" s="14"/>
      <c r="MYX2367" s="14"/>
      <c r="MYY2367" s="14"/>
      <c r="MYZ2367" s="14"/>
      <c r="MZA2367" s="14"/>
      <c r="MZB2367" s="14"/>
      <c r="MZC2367" s="14"/>
      <c r="MZD2367" s="14"/>
      <c r="MZE2367" s="14"/>
      <c r="MZF2367" s="14"/>
      <c r="MZG2367" s="14"/>
      <c r="MZH2367" s="14"/>
      <c r="MZI2367" s="14"/>
      <c r="MZJ2367" s="14"/>
      <c r="MZK2367" s="14"/>
      <c r="MZL2367" s="14"/>
      <c r="MZM2367" s="14"/>
      <c r="MZN2367" s="14"/>
      <c r="MZO2367" s="14"/>
      <c r="MZP2367" s="14"/>
      <c r="MZQ2367" s="14"/>
      <c r="MZR2367" s="14"/>
      <c r="MZS2367" s="14"/>
      <c r="MZT2367" s="14"/>
      <c r="MZU2367" s="14"/>
      <c r="MZV2367" s="14"/>
      <c r="MZW2367" s="14"/>
      <c r="MZX2367" s="14"/>
      <c r="MZY2367" s="14"/>
      <c r="MZZ2367" s="14"/>
      <c r="NAA2367" s="14"/>
      <c r="NAB2367" s="14"/>
      <c r="NAC2367" s="14"/>
      <c r="NAD2367" s="14"/>
      <c r="NAE2367" s="14"/>
      <c r="NAF2367" s="14"/>
      <c r="NAG2367" s="14"/>
      <c r="NAH2367" s="14"/>
      <c r="NAI2367" s="14"/>
      <c r="NAJ2367" s="14"/>
      <c r="NAK2367" s="14"/>
      <c r="NAL2367" s="14"/>
      <c r="NAM2367" s="14"/>
      <c r="NAN2367" s="14"/>
      <c r="NAO2367" s="14"/>
      <c r="NAP2367" s="14"/>
      <c r="NAQ2367" s="14"/>
      <c r="NAR2367" s="14"/>
      <c r="NAS2367" s="14"/>
      <c r="NAT2367" s="14"/>
      <c r="NAU2367" s="14"/>
      <c r="NAV2367" s="14"/>
      <c r="NAW2367" s="14"/>
      <c r="NAX2367" s="14"/>
      <c r="NAY2367" s="14"/>
      <c r="NAZ2367" s="14"/>
      <c r="NBA2367" s="14"/>
      <c r="NBB2367" s="14"/>
      <c r="NBC2367" s="14"/>
      <c r="NBD2367" s="14"/>
      <c r="NBE2367" s="14"/>
      <c r="NBF2367" s="14"/>
      <c r="NBG2367" s="14"/>
      <c r="NBH2367" s="14"/>
      <c r="NBI2367" s="14"/>
      <c r="NBJ2367" s="14"/>
      <c r="NBK2367" s="14"/>
      <c r="NBL2367" s="14"/>
      <c r="NBM2367" s="14"/>
      <c r="NBN2367" s="14"/>
      <c r="NBO2367" s="14"/>
      <c r="NBP2367" s="14"/>
      <c r="NBQ2367" s="14"/>
      <c r="NBR2367" s="14"/>
      <c r="NBS2367" s="14"/>
      <c r="NBT2367" s="14"/>
      <c r="NBU2367" s="14"/>
      <c r="NBV2367" s="14"/>
      <c r="NBW2367" s="14"/>
      <c r="NBX2367" s="14"/>
      <c r="NBY2367" s="14"/>
      <c r="NBZ2367" s="14"/>
      <c r="NCA2367" s="14"/>
      <c r="NCB2367" s="14"/>
      <c r="NCC2367" s="14"/>
      <c r="NCD2367" s="14"/>
      <c r="NCE2367" s="14"/>
      <c r="NCF2367" s="14"/>
      <c r="NCG2367" s="14"/>
      <c r="NCH2367" s="14"/>
      <c r="NCI2367" s="14"/>
      <c r="NCJ2367" s="14"/>
      <c r="NCK2367" s="14"/>
      <c r="NCL2367" s="14"/>
      <c r="NCM2367" s="14"/>
      <c r="NCN2367" s="14"/>
      <c r="NCO2367" s="14"/>
      <c r="NCP2367" s="14"/>
      <c r="NCQ2367" s="14"/>
      <c r="NCR2367" s="14"/>
      <c r="NCS2367" s="14"/>
      <c r="NCT2367" s="14"/>
      <c r="NCU2367" s="14"/>
      <c r="NCV2367" s="14"/>
      <c r="NCW2367" s="14"/>
      <c r="NCX2367" s="14"/>
      <c r="NCY2367" s="14"/>
      <c r="NCZ2367" s="14"/>
      <c r="NDA2367" s="14"/>
      <c r="NDB2367" s="14"/>
      <c r="NDC2367" s="14"/>
      <c r="NDD2367" s="14"/>
      <c r="NDE2367" s="14"/>
      <c r="NDF2367" s="14"/>
      <c r="NDG2367" s="14"/>
      <c r="NDH2367" s="14"/>
      <c r="NDI2367" s="14"/>
      <c r="NDJ2367" s="14"/>
      <c r="NDK2367" s="14"/>
      <c r="NDL2367" s="14"/>
      <c r="NDM2367" s="14"/>
      <c r="NDN2367" s="14"/>
      <c r="NDO2367" s="14"/>
      <c r="NDP2367" s="14"/>
      <c r="NDQ2367" s="14"/>
      <c r="NDR2367" s="14"/>
      <c r="NDS2367" s="14"/>
      <c r="NDT2367" s="14"/>
      <c r="NDU2367" s="14"/>
      <c r="NDV2367" s="14"/>
      <c r="NDW2367" s="14"/>
      <c r="NDX2367" s="14"/>
      <c r="NDY2367" s="14"/>
      <c r="NDZ2367" s="14"/>
      <c r="NEA2367" s="14"/>
      <c r="NEB2367" s="14"/>
      <c r="NEC2367" s="14"/>
      <c r="NED2367" s="14"/>
      <c r="NEE2367" s="14"/>
      <c r="NEF2367" s="14"/>
      <c r="NEG2367" s="14"/>
      <c r="NEH2367" s="14"/>
      <c r="NEI2367" s="14"/>
      <c r="NEJ2367" s="14"/>
      <c r="NEK2367" s="14"/>
      <c r="NEL2367" s="14"/>
      <c r="NEM2367" s="14"/>
      <c r="NEN2367" s="14"/>
      <c r="NEO2367" s="14"/>
      <c r="NEP2367" s="14"/>
      <c r="NEQ2367" s="14"/>
      <c r="NER2367" s="14"/>
      <c r="NES2367" s="14"/>
      <c r="NET2367" s="14"/>
      <c r="NEU2367" s="14"/>
      <c r="NEV2367" s="14"/>
      <c r="NEW2367" s="14"/>
      <c r="NEX2367" s="14"/>
      <c r="NEY2367" s="14"/>
      <c r="NEZ2367" s="14"/>
      <c r="NFA2367" s="14"/>
      <c r="NFB2367" s="14"/>
      <c r="NFC2367" s="14"/>
      <c r="NFD2367" s="14"/>
      <c r="NFE2367" s="14"/>
      <c r="NFF2367" s="14"/>
      <c r="NFG2367" s="14"/>
      <c r="NFH2367" s="14"/>
      <c r="NFI2367" s="14"/>
      <c r="NFJ2367" s="14"/>
      <c r="NFK2367" s="14"/>
      <c r="NFL2367" s="14"/>
      <c r="NFM2367" s="14"/>
      <c r="NFN2367" s="14"/>
      <c r="NFO2367" s="14"/>
      <c r="NFP2367" s="14"/>
      <c r="NFQ2367" s="14"/>
      <c r="NFR2367" s="14"/>
      <c r="NFS2367" s="14"/>
      <c r="NFT2367" s="14"/>
      <c r="NFU2367" s="14"/>
      <c r="NFV2367" s="14"/>
      <c r="NFW2367" s="14"/>
      <c r="NFX2367" s="14"/>
      <c r="NFY2367" s="14"/>
      <c r="NFZ2367" s="14"/>
      <c r="NGA2367" s="14"/>
      <c r="NGB2367" s="14"/>
      <c r="NGC2367" s="14"/>
      <c r="NGD2367" s="14"/>
      <c r="NGE2367" s="14"/>
      <c r="NGF2367" s="14"/>
      <c r="NGG2367" s="14"/>
      <c r="NGH2367" s="14"/>
      <c r="NGI2367" s="14"/>
      <c r="NGJ2367" s="14"/>
      <c r="NGK2367" s="14"/>
      <c r="NGL2367" s="14"/>
      <c r="NGM2367" s="14"/>
      <c r="NGN2367" s="14"/>
      <c r="NGO2367" s="14"/>
      <c r="NGP2367" s="14"/>
      <c r="NGQ2367" s="14"/>
      <c r="NGR2367" s="14"/>
      <c r="NGS2367" s="14"/>
      <c r="NGT2367" s="14"/>
      <c r="NGU2367" s="14"/>
      <c r="NGV2367" s="14"/>
      <c r="NGW2367" s="14"/>
      <c r="NGX2367" s="14"/>
      <c r="NGY2367" s="14"/>
      <c r="NGZ2367" s="14"/>
      <c r="NHA2367" s="14"/>
      <c r="NHB2367" s="14"/>
      <c r="NHC2367" s="14"/>
      <c r="NHD2367" s="14"/>
      <c r="NHE2367" s="14"/>
      <c r="NHF2367" s="14"/>
      <c r="NHG2367" s="14"/>
      <c r="NHH2367" s="14"/>
      <c r="NHI2367" s="14"/>
      <c r="NHJ2367" s="14"/>
      <c r="NHK2367" s="14"/>
      <c r="NHL2367" s="14"/>
      <c r="NHM2367" s="14"/>
      <c r="NHN2367" s="14"/>
      <c r="NHO2367" s="14"/>
      <c r="NHP2367" s="14"/>
      <c r="NHQ2367" s="14"/>
      <c r="NHR2367" s="14"/>
      <c r="NHS2367" s="14"/>
      <c r="NHT2367" s="14"/>
      <c r="NHU2367" s="14"/>
      <c r="NHV2367" s="14"/>
      <c r="NHW2367" s="14"/>
      <c r="NHX2367" s="14"/>
      <c r="NHY2367" s="14"/>
      <c r="NHZ2367" s="14"/>
      <c r="NIA2367" s="14"/>
      <c r="NIB2367" s="14"/>
      <c r="NIC2367" s="14"/>
      <c r="NID2367" s="14"/>
      <c r="NIE2367" s="14"/>
      <c r="NIF2367" s="14"/>
      <c r="NIG2367" s="14"/>
      <c r="NIH2367" s="14"/>
      <c r="NII2367" s="14"/>
      <c r="NIJ2367" s="14"/>
      <c r="NIK2367" s="14"/>
      <c r="NIL2367" s="14"/>
      <c r="NIM2367" s="14"/>
      <c r="NIN2367" s="14"/>
      <c r="NIO2367" s="14"/>
      <c r="NIP2367" s="14"/>
      <c r="NIQ2367" s="14"/>
      <c r="NIR2367" s="14"/>
      <c r="NIS2367" s="14"/>
      <c r="NIT2367" s="14"/>
      <c r="NIU2367" s="14"/>
      <c r="NIV2367" s="14"/>
      <c r="NIW2367" s="14"/>
      <c r="NIX2367" s="14"/>
      <c r="NIY2367" s="14"/>
      <c r="NIZ2367" s="14"/>
      <c r="NJA2367" s="14"/>
      <c r="NJB2367" s="14"/>
      <c r="NJC2367" s="14"/>
      <c r="NJD2367" s="14"/>
      <c r="NJE2367" s="14"/>
      <c r="NJF2367" s="14"/>
      <c r="NJG2367" s="14"/>
      <c r="NJH2367" s="14"/>
      <c r="NJI2367" s="14"/>
      <c r="NJJ2367" s="14"/>
      <c r="NJK2367" s="14"/>
      <c r="NJL2367" s="14"/>
      <c r="NJM2367" s="14"/>
      <c r="NJN2367" s="14"/>
      <c r="NJO2367" s="14"/>
      <c r="NJP2367" s="14"/>
      <c r="NJQ2367" s="14"/>
      <c r="NJR2367" s="14"/>
      <c r="NJS2367" s="14"/>
      <c r="NJT2367" s="14"/>
      <c r="NJU2367" s="14"/>
      <c r="NJV2367" s="14"/>
      <c r="NJW2367" s="14"/>
      <c r="NJX2367" s="14"/>
      <c r="NJY2367" s="14"/>
      <c r="NJZ2367" s="14"/>
      <c r="NKA2367" s="14"/>
      <c r="NKB2367" s="14"/>
      <c r="NKC2367" s="14"/>
      <c r="NKD2367" s="14"/>
      <c r="NKE2367" s="14"/>
      <c r="NKF2367" s="14"/>
      <c r="NKG2367" s="14"/>
      <c r="NKH2367" s="14"/>
      <c r="NKI2367" s="14"/>
      <c r="NKJ2367" s="14"/>
      <c r="NKK2367" s="14"/>
      <c r="NKL2367" s="14"/>
      <c r="NKM2367" s="14"/>
      <c r="NKN2367" s="14"/>
      <c r="NKO2367" s="14"/>
      <c r="NKP2367" s="14"/>
      <c r="NKQ2367" s="14"/>
      <c r="NKR2367" s="14"/>
      <c r="NKS2367" s="14"/>
      <c r="NKT2367" s="14"/>
      <c r="NKU2367" s="14"/>
      <c r="NKV2367" s="14"/>
      <c r="NKW2367" s="14"/>
      <c r="NKX2367" s="14"/>
      <c r="NKY2367" s="14"/>
      <c r="NKZ2367" s="14"/>
      <c r="NLA2367" s="14"/>
      <c r="NLB2367" s="14"/>
      <c r="NLC2367" s="14"/>
      <c r="NLD2367" s="14"/>
      <c r="NLE2367" s="14"/>
      <c r="NLF2367" s="14"/>
      <c r="NLG2367" s="14"/>
      <c r="NLH2367" s="14"/>
      <c r="NLI2367" s="14"/>
      <c r="NLJ2367" s="14"/>
      <c r="NLK2367" s="14"/>
      <c r="NLL2367" s="14"/>
      <c r="NLM2367" s="14"/>
      <c r="NLN2367" s="14"/>
      <c r="NLO2367" s="14"/>
      <c r="NLP2367" s="14"/>
      <c r="NLQ2367" s="14"/>
      <c r="NLR2367" s="14"/>
      <c r="NLS2367" s="14"/>
      <c r="NLT2367" s="14"/>
      <c r="NLU2367" s="14"/>
      <c r="NLV2367" s="14"/>
      <c r="NLW2367" s="14"/>
      <c r="NLX2367" s="14"/>
      <c r="NLY2367" s="14"/>
      <c r="NLZ2367" s="14"/>
      <c r="NMA2367" s="14"/>
      <c r="NMB2367" s="14"/>
      <c r="NMC2367" s="14"/>
      <c r="NMD2367" s="14"/>
      <c r="NME2367" s="14"/>
      <c r="NMF2367" s="14"/>
      <c r="NMG2367" s="14"/>
      <c r="NMH2367" s="14"/>
      <c r="NMI2367" s="14"/>
      <c r="NMJ2367" s="14"/>
      <c r="NMK2367" s="14"/>
      <c r="NML2367" s="14"/>
      <c r="NMM2367" s="14"/>
      <c r="NMN2367" s="14"/>
      <c r="NMO2367" s="14"/>
      <c r="NMP2367" s="14"/>
      <c r="NMQ2367" s="14"/>
      <c r="NMR2367" s="14"/>
      <c r="NMS2367" s="14"/>
      <c r="NMT2367" s="14"/>
      <c r="NMU2367" s="14"/>
      <c r="NMV2367" s="14"/>
      <c r="NMW2367" s="14"/>
      <c r="NMX2367" s="14"/>
      <c r="NMY2367" s="14"/>
      <c r="NMZ2367" s="14"/>
      <c r="NNA2367" s="14"/>
      <c r="NNB2367" s="14"/>
      <c r="NNC2367" s="14"/>
      <c r="NND2367" s="14"/>
      <c r="NNE2367" s="14"/>
      <c r="NNF2367" s="14"/>
      <c r="NNG2367" s="14"/>
      <c r="NNH2367" s="14"/>
      <c r="NNI2367" s="14"/>
      <c r="NNJ2367" s="14"/>
      <c r="NNK2367" s="14"/>
      <c r="NNL2367" s="14"/>
      <c r="NNM2367" s="14"/>
      <c r="NNN2367" s="14"/>
      <c r="NNO2367" s="14"/>
      <c r="NNP2367" s="14"/>
      <c r="NNQ2367" s="14"/>
      <c r="NNR2367" s="14"/>
      <c r="NNS2367" s="14"/>
      <c r="NNT2367" s="14"/>
      <c r="NNU2367" s="14"/>
      <c r="NNV2367" s="14"/>
      <c r="NNW2367" s="14"/>
      <c r="NNX2367" s="14"/>
      <c r="NNY2367" s="14"/>
      <c r="NNZ2367" s="14"/>
      <c r="NOA2367" s="14"/>
      <c r="NOB2367" s="14"/>
      <c r="NOC2367" s="14"/>
      <c r="NOD2367" s="14"/>
      <c r="NOE2367" s="14"/>
      <c r="NOF2367" s="14"/>
      <c r="NOG2367" s="14"/>
      <c r="NOH2367" s="14"/>
      <c r="NOI2367" s="14"/>
      <c r="NOJ2367" s="14"/>
      <c r="NOK2367" s="14"/>
      <c r="NOL2367" s="14"/>
      <c r="NOM2367" s="14"/>
      <c r="NON2367" s="14"/>
      <c r="NOO2367" s="14"/>
      <c r="NOP2367" s="14"/>
      <c r="NOQ2367" s="14"/>
      <c r="NOR2367" s="14"/>
      <c r="NOS2367" s="14"/>
      <c r="NOT2367" s="14"/>
      <c r="NOU2367" s="14"/>
      <c r="NOV2367" s="14"/>
      <c r="NOW2367" s="14"/>
      <c r="NOX2367" s="14"/>
      <c r="NOY2367" s="14"/>
      <c r="NOZ2367" s="14"/>
      <c r="NPA2367" s="14"/>
      <c r="NPB2367" s="14"/>
      <c r="NPC2367" s="14"/>
      <c r="NPD2367" s="14"/>
      <c r="NPE2367" s="14"/>
      <c r="NPF2367" s="14"/>
      <c r="NPG2367" s="14"/>
      <c r="NPH2367" s="14"/>
      <c r="NPI2367" s="14"/>
      <c r="NPJ2367" s="14"/>
      <c r="NPK2367" s="14"/>
      <c r="NPL2367" s="14"/>
      <c r="NPM2367" s="14"/>
      <c r="NPN2367" s="14"/>
      <c r="NPO2367" s="14"/>
      <c r="NPP2367" s="14"/>
      <c r="NPQ2367" s="14"/>
      <c r="NPR2367" s="14"/>
      <c r="NPS2367" s="14"/>
      <c r="NPT2367" s="14"/>
      <c r="NPU2367" s="14"/>
      <c r="NPV2367" s="14"/>
      <c r="NPW2367" s="14"/>
      <c r="NPX2367" s="14"/>
      <c r="NPY2367" s="14"/>
      <c r="NPZ2367" s="14"/>
      <c r="NQA2367" s="14"/>
      <c r="NQB2367" s="14"/>
      <c r="NQC2367" s="14"/>
      <c r="NQD2367" s="14"/>
      <c r="NQE2367" s="14"/>
      <c r="NQF2367" s="14"/>
      <c r="NQG2367" s="14"/>
      <c r="NQH2367" s="14"/>
      <c r="NQI2367" s="14"/>
      <c r="NQJ2367" s="14"/>
      <c r="NQK2367" s="14"/>
      <c r="NQL2367" s="14"/>
      <c r="NQM2367" s="14"/>
      <c r="NQN2367" s="14"/>
      <c r="NQO2367" s="14"/>
      <c r="NQP2367" s="14"/>
      <c r="NQQ2367" s="14"/>
      <c r="NQR2367" s="14"/>
      <c r="NQS2367" s="14"/>
      <c r="NQT2367" s="14"/>
      <c r="NQU2367" s="14"/>
      <c r="NQV2367" s="14"/>
      <c r="NQW2367" s="14"/>
      <c r="NQX2367" s="14"/>
      <c r="NQY2367" s="14"/>
      <c r="NQZ2367" s="14"/>
      <c r="NRA2367" s="14"/>
      <c r="NRB2367" s="14"/>
      <c r="NRC2367" s="14"/>
      <c r="NRD2367" s="14"/>
      <c r="NRE2367" s="14"/>
      <c r="NRF2367" s="14"/>
      <c r="NRG2367" s="14"/>
      <c r="NRH2367" s="14"/>
      <c r="NRI2367" s="14"/>
      <c r="NRJ2367" s="14"/>
      <c r="NRK2367" s="14"/>
      <c r="NRL2367" s="14"/>
      <c r="NRM2367" s="14"/>
      <c r="NRN2367" s="14"/>
      <c r="NRO2367" s="14"/>
      <c r="NRP2367" s="14"/>
      <c r="NRQ2367" s="14"/>
      <c r="NRR2367" s="14"/>
      <c r="NRS2367" s="14"/>
      <c r="NRT2367" s="14"/>
      <c r="NRU2367" s="14"/>
      <c r="NRV2367" s="14"/>
      <c r="NRW2367" s="14"/>
      <c r="NRX2367" s="14"/>
      <c r="NRY2367" s="14"/>
      <c r="NRZ2367" s="14"/>
      <c r="NSA2367" s="14"/>
      <c r="NSB2367" s="14"/>
      <c r="NSC2367" s="14"/>
      <c r="NSD2367" s="14"/>
      <c r="NSE2367" s="14"/>
      <c r="NSF2367" s="14"/>
      <c r="NSG2367" s="14"/>
      <c r="NSH2367" s="14"/>
      <c r="NSI2367" s="14"/>
      <c r="NSJ2367" s="14"/>
      <c r="NSK2367" s="14"/>
      <c r="NSL2367" s="14"/>
      <c r="NSM2367" s="14"/>
      <c r="NSN2367" s="14"/>
      <c r="NSO2367" s="14"/>
      <c r="NSP2367" s="14"/>
      <c r="NSQ2367" s="14"/>
      <c r="NSR2367" s="14"/>
      <c r="NSS2367" s="14"/>
      <c r="NST2367" s="14"/>
      <c r="NSU2367" s="14"/>
      <c r="NSV2367" s="14"/>
      <c r="NSW2367" s="14"/>
      <c r="NSX2367" s="14"/>
      <c r="NSY2367" s="14"/>
      <c r="NSZ2367" s="14"/>
      <c r="NTA2367" s="14"/>
      <c r="NTB2367" s="14"/>
      <c r="NTC2367" s="14"/>
      <c r="NTD2367" s="14"/>
      <c r="NTE2367" s="14"/>
      <c r="NTF2367" s="14"/>
      <c r="NTG2367" s="14"/>
      <c r="NTH2367" s="14"/>
      <c r="NTI2367" s="14"/>
      <c r="NTJ2367" s="14"/>
      <c r="NTK2367" s="14"/>
      <c r="NTL2367" s="14"/>
      <c r="NTM2367" s="14"/>
      <c r="NTN2367" s="14"/>
      <c r="NTO2367" s="14"/>
      <c r="NTP2367" s="14"/>
      <c r="NTQ2367" s="14"/>
      <c r="NTR2367" s="14"/>
      <c r="NTS2367" s="14"/>
      <c r="NTT2367" s="14"/>
      <c r="NTU2367" s="14"/>
      <c r="NTV2367" s="14"/>
      <c r="NTW2367" s="14"/>
      <c r="NTX2367" s="14"/>
      <c r="NTY2367" s="14"/>
      <c r="NTZ2367" s="14"/>
      <c r="NUA2367" s="14"/>
      <c r="NUB2367" s="14"/>
      <c r="NUC2367" s="14"/>
      <c r="NUD2367" s="14"/>
      <c r="NUE2367" s="14"/>
      <c r="NUF2367" s="14"/>
      <c r="NUG2367" s="14"/>
      <c r="NUH2367" s="14"/>
      <c r="NUI2367" s="14"/>
      <c r="NUJ2367" s="14"/>
      <c r="NUK2367" s="14"/>
      <c r="NUL2367" s="14"/>
      <c r="NUM2367" s="14"/>
      <c r="NUN2367" s="14"/>
      <c r="NUO2367" s="14"/>
      <c r="NUP2367" s="14"/>
      <c r="NUQ2367" s="14"/>
      <c r="NUR2367" s="14"/>
      <c r="NUS2367" s="14"/>
      <c r="NUT2367" s="14"/>
      <c r="NUU2367" s="14"/>
      <c r="NUV2367" s="14"/>
      <c r="NUW2367" s="14"/>
      <c r="NUX2367" s="14"/>
      <c r="NUY2367" s="14"/>
      <c r="NUZ2367" s="14"/>
      <c r="NVA2367" s="14"/>
      <c r="NVB2367" s="14"/>
      <c r="NVC2367" s="14"/>
      <c r="NVD2367" s="14"/>
      <c r="NVE2367" s="14"/>
      <c r="NVF2367" s="14"/>
      <c r="NVG2367" s="14"/>
      <c r="NVH2367" s="14"/>
      <c r="NVI2367" s="14"/>
      <c r="NVJ2367" s="14"/>
      <c r="NVK2367" s="14"/>
      <c r="NVL2367" s="14"/>
      <c r="NVM2367" s="14"/>
      <c r="NVN2367" s="14"/>
      <c r="NVO2367" s="14"/>
      <c r="NVP2367" s="14"/>
      <c r="NVQ2367" s="14"/>
      <c r="NVR2367" s="14"/>
      <c r="NVS2367" s="14"/>
      <c r="NVT2367" s="14"/>
      <c r="NVU2367" s="14"/>
      <c r="NVV2367" s="14"/>
      <c r="NVW2367" s="14"/>
      <c r="NVX2367" s="14"/>
      <c r="NVY2367" s="14"/>
      <c r="NVZ2367" s="14"/>
      <c r="NWA2367" s="14"/>
      <c r="NWB2367" s="14"/>
      <c r="NWC2367" s="14"/>
      <c r="NWD2367" s="14"/>
      <c r="NWE2367" s="14"/>
      <c r="NWF2367" s="14"/>
      <c r="NWG2367" s="14"/>
      <c r="NWH2367" s="14"/>
      <c r="NWI2367" s="14"/>
      <c r="NWJ2367" s="14"/>
      <c r="NWK2367" s="14"/>
      <c r="NWL2367" s="14"/>
      <c r="NWM2367" s="14"/>
      <c r="NWN2367" s="14"/>
      <c r="NWO2367" s="14"/>
      <c r="NWP2367" s="14"/>
      <c r="NWQ2367" s="14"/>
      <c r="NWR2367" s="14"/>
      <c r="NWS2367" s="14"/>
      <c r="NWT2367" s="14"/>
      <c r="NWU2367" s="14"/>
      <c r="NWV2367" s="14"/>
      <c r="NWW2367" s="14"/>
      <c r="NWX2367" s="14"/>
      <c r="NWY2367" s="14"/>
      <c r="NWZ2367" s="14"/>
      <c r="NXA2367" s="14"/>
      <c r="NXB2367" s="14"/>
      <c r="NXC2367" s="14"/>
      <c r="NXD2367" s="14"/>
      <c r="NXE2367" s="14"/>
      <c r="NXF2367" s="14"/>
      <c r="NXG2367" s="14"/>
      <c r="NXH2367" s="14"/>
      <c r="NXI2367" s="14"/>
      <c r="NXJ2367" s="14"/>
      <c r="NXK2367" s="14"/>
      <c r="NXL2367" s="14"/>
      <c r="NXM2367" s="14"/>
      <c r="NXN2367" s="14"/>
      <c r="NXO2367" s="14"/>
      <c r="NXP2367" s="14"/>
      <c r="NXQ2367" s="14"/>
      <c r="NXR2367" s="14"/>
      <c r="NXS2367" s="14"/>
      <c r="NXT2367" s="14"/>
      <c r="NXU2367" s="14"/>
      <c r="NXV2367" s="14"/>
      <c r="NXW2367" s="14"/>
      <c r="NXX2367" s="14"/>
      <c r="NXY2367" s="14"/>
      <c r="NXZ2367" s="14"/>
      <c r="NYA2367" s="14"/>
      <c r="NYB2367" s="14"/>
      <c r="NYC2367" s="14"/>
      <c r="NYD2367" s="14"/>
      <c r="NYE2367" s="14"/>
      <c r="NYF2367" s="14"/>
      <c r="NYG2367" s="14"/>
      <c r="NYH2367" s="14"/>
      <c r="NYI2367" s="14"/>
      <c r="NYJ2367" s="14"/>
      <c r="NYK2367" s="14"/>
      <c r="NYL2367" s="14"/>
      <c r="NYM2367" s="14"/>
      <c r="NYN2367" s="14"/>
      <c r="NYO2367" s="14"/>
      <c r="NYP2367" s="14"/>
      <c r="NYQ2367" s="14"/>
      <c r="NYR2367" s="14"/>
      <c r="NYS2367" s="14"/>
      <c r="NYT2367" s="14"/>
      <c r="NYU2367" s="14"/>
      <c r="NYV2367" s="14"/>
      <c r="NYW2367" s="14"/>
      <c r="NYX2367" s="14"/>
      <c r="NYY2367" s="14"/>
      <c r="NYZ2367" s="14"/>
      <c r="NZA2367" s="14"/>
      <c r="NZB2367" s="14"/>
      <c r="NZC2367" s="14"/>
      <c r="NZD2367" s="14"/>
      <c r="NZE2367" s="14"/>
      <c r="NZF2367" s="14"/>
      <c r="NZG2367" s="14"/>
      <c r="NZH2367" s="14"/>
      <c r="NZI2367" s="14"/>
      <c r="NZJ2367" s="14"/>
      <c r="NZK2367" s="14"/>
      <c r="NZL2367" s="14"/>
      <c r="NZM2367" s="14"/>
      <c r="NZN2367" s="14"/>
      <c r="NZO2367" s="14"/>
      <c r="NZP2367" s="14"/>
      <c r="NZQ2367" s="14"/>
      <c r="NZR2367" s="14"/>
      <c r="NZS2367" s="14"/>
      <c r="NZT2367" s="14"/>
      <c r="NZU2367" s="14"/>
      <c r="NZV2367" s="14"/>
      <c r="NZW2367" s="14"/>
      <c r="NZX2367" s="14"/>
      <c r="NZY2367" s="14"/>
      <c r="NZZ2367" s="14"/>
      <c r="OAA2367" s="14"/>
      <c r="OAB2367" s="14"/>
      <c r="OAC2367" s="14"/>
      <c r="OAD2367" s="14"/>
      <c r="OAE2367" s="14"/>
      <c r="OAF2367" s="14"/>
      <c r="OAG2367" s="14"/>
      <c r="OAH2367" s="14"/>
      <c r="OAI2367" s="14"/>
      <c r="OAJ2367" s="14"/>
      <c r="OAK2367" s="14"/>
      <c r="OAL2367" s="14"/>
      <c r="OAM2367" s="14"/>
      <c r="OAN2367" s="14"/>
      <c r="OAO2367" s="14"/>
      <c r="OAP2367" s="14"/>
      <c r="OAQ2367" s="14"/>
      <c r="OAR2367" s="14"/>
      <c r="OAS2367" s="14"/>
      <c r="OAT2367" s="14"/>
      <c r="OAU2367" s="14"/>
      <c r="OAV2367" s="14"/>
      <c r="OAW2367" s="14"/>
      <c r="OAX2367" s="14"/>
      <c r="OAY2367" s="14"/>
      <c r="OAZ2367" s="14"/>
      <c r="OBA2367" s="14"/>
      <c r="OBB2367" s="14"/>
      <c r="OBC2367" s="14"/>
      <c r="OBD2367" s="14"/>
      <c r="OBE2367" s="14"/>
      <c r="OBF2367" s="14"/>
      <c r="OBG2367" s="14"/>
      <c r="OBH2367" s="14"/>
      <c r="OBI2367" s="14"/>
      <c r="OBJ2367" s="14"/>
      <c r="OBK2367" s="14"/>
      <c r="OBL2367" s="14"/>
      <c r="OBM2367" s="14"/>
      <c r="OBN2367" s="14"/>
      <c r="OBO2367" s="14"/>
      <c r="OBP2367" s="14"/>
      <c r="OBQ2367" s="14"/>
      <c r="OBR2367" s="14"/>
      <c r="OBS2367" s="14"/>
      <c r="OBT2367" s="14"/>
      <c r="OBU2367" s="14"/>
      <c r="OBV2367" s="14"/>
      <c r="OBW2367" s="14"/>
      <c r="OBX2367" s="14"/>
      <c r="OBY2367" s="14"/>
      <c r="OBZ2367" s="14"/>
      <c r="OCA2367" s="14"/>
      <c r="OCB2367" s="14"/>
      <c r="OCC2367" s="14"/>
      <c r="OCD2367" s="14"/>
      <c r="OCE2367" s="14"/>
      <c r="OCF2367" s="14"/>
      <c r="OCG2367" s="14"/>
      <c r="OCH2367" s="14"/>
      <c r="OCI2367" s="14"/>
      <c r="OCJ2367" s="14"/>
      <c r="OCK2367" s="14"/>
      <c r="OCL2367" s="14"/>
      <c r="OCM2367" s="14"/>
      <c r="OCN2367" s="14"/>
      <c r="OCO2367" s="14"/>
      <c r="OCP2367" s="14"/>
      <c r="OCQ2367" s="14"/>
      <c r="OCR2367" s="14"/>
      <c r="OCS2367" s="14"/>
      <c r="OCT2367" s="14"/>
      <c r="OCU2367" s="14"/>
      <c r="OCV2367" s="14"/>
      <c r="OCW2367" s="14"/>
      <c r="OCX2367" s="14"/>
      <c r="OCY2367" s="14"/>
      <c r="OCZ2367" s="14"/>
      <c r="ODA2367" s="14"/>
      <c r="ODB2367" s="14"/>
      <c r="ODC2367" s="14"/>
      <c r="ODD2367" s="14"/>
      <c r="ODE2367" s="14"/>
      <c r="ODF2367" s="14"/>
      <c r="ODG2367" s="14"/>
      <c r="ODH2367" s="14"/>
      <c r="ODI2367" s="14"/>
      <c r="ODJ2367" s="14"/>
      <c r="ODK2367" s="14"/>
      <c r="ODL2367" s="14"/>
      <c r="ODM2367" s="14"/>
      <c r="ODN2367" s="14"/>
      <c r="ODO2367" s="14"/>
      <c r="ODP2367" s="14"/>
      <c r="ODQ2367" s="14"/>
      <c r="ODR2367" s="14"/>
      <c r="ODS2367" s="14"/>
      <c r="ODT2367" s="14"/>
      <c r="ODU2367" s="14"/>
      <c r="ODV2367" s="14"/>
      <c r="ODW2367" s="14"/>
      <c r="ODX2367" s="14"/>
      <c r="ODY2367" s="14"/>
      <c r="ODZ2367" s="14"/>
      <c r="OEA2367" s="14"/>
      <c r="OEB2367" s="14"/>
      <c r="OEC2367" s="14"/>
      <c r="OED2367" s="14"/>
      <c r="OEE2367" s="14"/>
      <c r="OEF2367" s="14"/>
      <c r="OEG2367" s="14"/>
      <c r="OEH2367" s="14"/>
      <c r="OEI2367" s="14"/>
      <c r="OEJ2367" s="14"/>
      <c r="OEK2367" s="14"/>
      <c r="OEL2367" s="14"/>
      <c r="OEM2367" s="14"/>
      <c r="OEN2367" s="14"/>
      <c r="OEO2367" s="14"/>
      <c r="OEP2367" s="14"/>
      <c r="OEQ2367" s="14"/>
      <c r="OER2367" s="14"/>
      <c r="OES2367" s="14"/>
      <c r="OET2367" s="14"/>
      <c r="OEU2367" s="14"/>
      <c r="OEV2367" s="14"/>
      <c r="OEW2367" s="14"/>
      <c r="OEX2367" s="14"/>
      <c r="OEY2367" s="14"/>
      <c r="OEZ2367" s="14"/>
      <c r="OFA2367" s="14"/>
      <c r="OFB2367" s="14"/>
      <c r="OFC2367" s="14"/>
      <c r="OFD2367" s="14"/>
      <c r="OFE2367" s="14"/>
      <c r="OFF2367" s="14"/>
      <c r="OFG2367" s="14"/>
      <c r="OFH2367" s="14"/>
      <c r="OFI2367" s="14"/>
      <c r="OFJ2367" s="14"/>
      <c r="OFK2367" s="14"/>
      <c r="OFL2367" s="14"/>
      <c r="OFM2367" s="14"/>
      <c r="OFN2367" s="14"/>
      <c r="OFO2367" s="14"/>
      <c r="OFP2367" s="14"/>
      <c r="OFQ2367" s="14"/>
      <c r="OFR2367" s="14"/>
      <c r="OFS2367" s="14"/>
      <c r="OFT2367" s="14"/>
      <c r="OFU2367" s="14"/>
      <c r="OFV2367" s="14"/>
      <c r="OFW2367" s="14"/>
      <c r="OFX2367" s="14"/>
      <c r="OFY2367" s="14"/>
      <c r="OFZ2367" s="14"/>
      <c r="OGA2367" s="14"/>
      <c r="OGB2367" s="14"/>
      <c r="OGC2367" s="14"/>
      <c r="OGD2367" s="14"/>
      <c r="OGE2367" s="14"/>
      <c r="OGF2367" s="14"/>
      <c r="OGG2367" s="14"/>
      <c r="OGH2367" s="14"/>
      <c r="OGI2367" s="14"/>
      <c r="OGJ2367" s="14"/>
      <c r="OGK2367" s="14"/>
      <c r="OGL2367" s="14"/>
      <c r="OGM2367" s="14"/>
      <c r="OGN2367" s="14"/>
      <c r="OGO2367" s="14"/>
      <c r="OGP2367" s="14"/>
      <c r="OGQ2367" s="14"/>
      <c r="OGR2367" s="14"/>
      <c r="OGS2367" s="14"/>
      <c r="OGT2367" s="14"/>
      <c r="OGU2367" s="14"/>
      <c r="OGV2367" s="14"/>
      <c r="OGW2367" s="14"/>
      <c r="OGX2367" s="14"/>
      <c r="OGY2367" s="14"/>
      <c r="OGZ2367" s="14"/>
      <c r="OHA2367" s="14"/>
      <c r="OHB2367" s="14"/>
      <c r="OHC2367" s="14"/>
      <c r="OHD2367" s="14"/>
      <c r="OHE2367" s="14"/>
      <c r="OHF2367" s="14"/>
      <c r="OHG2367" s="14"/>
      <c r="OHH2367" s="14"/>
      <c r="OHI2367" s="14"/>
      <c r="OHJ2367" s="14"/>
      <c r="OHK2367" s="14"/>
      <c r="OHL2367" s="14"/>
      <c r="OHM2367" s="14"/>
      <c r="OHN2367" s="14"/>
      <c r="OHO2367" s="14"/>
      <c r="OHP2367" s="14"/>
      <c r="OHQ2367" s="14"/>
      <c r="OHR2367" s="14"/>
      <c r="OHS2367" s="14"/>
      <c r="OHT2367" s="14"/>
      <c r="OHU2367" s="14"/>
      <c r="OHV2367" s="14"/>
      <c r="OHW2367" s="14"/>
      <c r="OHX2367" s="14"/>
      <c r="OHY2367" s="14"/>
      <c r="OHZ2367" s="14"/>
      <c r="OIA2367" s="14"/>
      <c r="OIB2367" s="14"/>
      <c r="OIC2367" s="14"/>
      <c r="OID2367" s="14"/>
      <c r="OIE2367" s="14"/>
      <c r="OIF2367" s="14"/>
      <c r="OIG2367" s="14"/>
      <c r="OIH2367" s="14"/>
      <c r="OII2367" s="14"/>
      <c r="OIJ2367" s="14"/>
      <c r="OIK2367" s="14"/>
      <c r="OIL2367" s="14"/>
      <c r="OIM2367" s="14"/>
      <c r="OIN2367" s="14"/>
      <c r="OIO2367" s="14"/>
      <c r="OIP2367" s="14"/>
      <c r="OIQ2367" s="14"/>
      <c r="OIR2367" s="14"/>
      <c r="OIS2367" s="14"/>
      <c r="OIT2367" s="14"/>
      <c r="OIU2367" s="14"/>
      <c r="OIV2367" s="14"/>
      <c r="OIW2367" s="14"/>
      <c r="OIX2367" s="14"/>
      <c r="OIY2367" s="14"/>
      <c r="OIZ2367" s="14"/>
      <c r="OJA2367" s="14"/>
      <c r="OJB2367" s="14"/>
      <c r="OJC2367" s="14"/>
      <c r="OJD2367" s="14"/>
      <c r="OJE2367" s="14"/>
      <c r="OJF2367" s="14"/>
      <c r="OJG2367" s="14"/>
      <c r="OJH2367" s="14"/>
      <c r="OJI2367" s="14"/>
      <c r="OJJ2367" s="14"/>
      <c r="OJK2367" s="14"/>
      <c r="OJL2367" s="14"/>
      <c r="OJM2367" s="14"/>
      <c r="OJN2367" s="14"/>
      <c r="OJO2367" s="14"/>
      <c r="OJP2367" s="14"/>
      <c r="OJQ2367" s="14"/>
      <c r="OJR2367" s="14"/>
      <c r="OJS2367" s="14"/>
      <c r="OJT2367" s="14"/>
      <c r="OJU2367" s="14"/>
      <c r="OJV2367" s="14"/>
      <c r="OJW2367" s="14"/>
      <c r="OJX2367" s="14"/>
      <c r="OJY2367" s="14"/>
      <c r="OJZ2367" s="14"/>
      <c r="OKA2367" s="14"/>
      <c r="OKB2367" s="14"/>
      <c r="OKC2367" s="14"/>
      <c r="OKD2367" s="14"/>
      <c r="OKE2367" s="14"/>
      <c r="OKF2367" s="14"/>
      <c r="OKG2367" s="14"/>
      <c r="OKH2367" s="14"/>
      <c r="OKI2367" s="14"/>
      <c r="OKJ2367" s="14"/>
      <c r="OKK2367" s="14"/>
      <c r="OKL2367" s="14"/>
      <c r="OKM2367" s="14"/>
      <c r="OKN2367" s="14"/>
      <c r="OKO2367" s="14"/>
      <c r="OKP2367" s="14"/>
      <c r="OKQ2367" s="14"/>
      <c r="OKR2367" s="14"/>
      <c r="OKS2367" s="14"/>
      <c r="OKT2367" s="14"/>
      <c r="OKU2367" s="14"/>
      <c r="OKV2367" s="14"/>
      <c r="OKW2367" s="14"/>
      <c r="OKX2367" s="14"/>
      <c r="OKY2367" s="14"/>
      <c r="OKZ2367" s="14"/>
      <c r="OLA2367" s="14"/>
      <c r="OLB2367" s="14"/>
      <c r="OLC2367" s="14"/>
      <c r="OLD2367" s="14"/>
      <c r="OLE2367" s="14"/>
      <c r="OLF2367" s="14"/>
      <c r="OLG2367" s="14"/>
      <c r="OLH2367" s="14"/>
      <c r="OLI2367" s="14"/>
      <c r="OLJ2367" s="14"/>
      <c r="OLK2367" s="14"/>
      <c r="OLL2367" s="14"/>
      <c r="OLM2367" s="14"/>
      <c r="OLN2367" s="14"/>
      <c r="OLO2367" s="14"/>
      <c r="OLP2367" s="14"/>
      <c r="OLQ2367" s="14"/>
      <c r="OLR2367" s="14"/>
      <c r="OLS2367" s="14"/>
      <c r="OLT2367" s="14"/>
      <c r="OLU2367" s="14"/>
      <c r="OLV2367" s="14"/>
      <c r="OLW2367" s="14"/>
      <c r="OLX2367" s="14"/>
      <c r="OLY2367" s="14"/>
      <c r="OLZ2367" s="14"/>
      <c r="OMA2367" s="14"/>
      <c r="OMB2367" s="14"/>
      <c r="OMC2367" s="14"/>
      <c r="OMD2367" s="14"/>
      <c r="OME2367" s="14"/>
      <c r="OMF2367" s="14"/>
      <c r="OMG2367" s="14"/>
      <c r="OMH2367" s="14"/>
      <c r="OMI2367" s="14"/>
      <c r="OMJ2367" s="14"/>
      <c r="OMK2367" s="14"/>
      <c r="OML2367" s="14"/>
      <c r="OMM2367" s="14"/>
      <c r="OMN2367" s="14"/>
      <c r="OMO2367" s="14"/>
      <c r="OMP2367" s="14"/>
      <c r="OMQ2367" s="14"/>
      <c r="OMR2367" s="14"/>
      <c r="OMS2367" s="14"/>
      <c r="OMT2367" s="14"/>
      <c r="OMU2367" s="14"/>
      <c r="OMV2367" s="14"/>
      <c r="OMW2367" s="14"/>
      <c r="OMX2367" s="14"/>
      <c r="OMY2367" s="14"/>
      <c r="OMZ2367" s="14"/>
      <c r="ONA2367" s="14"/>
      <c r="ONB2367" s="14"/>
      <c r="ONC2367" s="14"/>
      <c r="OND2367" s="14"/>
      <c r="ONE2367" s="14"/>
      <c r="ONF2367" s="14"/>
      <c r="ONG2367" s="14"/>
      <c r="ONH2367" s="14"/>
      <c r="ONI2367" s="14"/>
      <c r="ONJ2367" s="14"/>
      <c r="ONK2367" s="14"/>
      <c r="ONL2367" s="14"/>
      <c r="ONM2367" s="14"/>
      <c r="ONN2367" s="14"/>
      <c r="ONO2367" s="14"/>
      <c r="ONP2367" s="14"/>
      <c r="ONQ2367" s="14"/>
      <c r="ONR2367" s="14"/>
      <c r="ONS2367" s="14"/>
      <c r="ONT2367" s="14"/>
      <c r="ONU2367" s="14"/>
      <c r="ONV2367" s="14"/>
      <c r="ONW2367" s="14"/>
      <c r="ONX2367" s="14"/>
      <c r="ONY2367" s="14"/>
      <c r="ONZ2367" s="14"/>
      <c r="OOA2367" s="14"/>
      <c r="OOB2367" s="14"/>
      <c r="OOC2367" s="14"/>
      <c r="OOD2367" s="14"/>
      <c r="OOE2367" s="14"/>
      <c r="OOF2367" s="14"/>
      <c r="OOG2367" s="14"/>
      <c r="OOH2367" s="14"/>
      <c r="OOI2367" s="14"/>
      <c r="OOJ2367" s="14"/>
      <c r="OOK2367" s="14"/>
      <c r="OOL2367" s="14"/>
      <c r="OOM2367" s="14"/>
      <c r="OON2367" s="14"/>
      <c r="OOO2367" s="14"/>
      <c r="OOP2367" s="14"/>
      <c r="OOQ2367" s="14"/>
      <c r="OOR2367" s="14"/>
      <c r="OOS2367" s="14"/>
      <c r="OOT2367" s="14"/>
      <c r="OOU2367" s="14"/>
      <c r="OOV2367" s="14"/>
      <c r="OOW2367" s="14"/>
      <c r="OOX2367" s="14"/>
      <c r="OOY2367" s="14"/>
      <c r="OOZ2367" s="14"/>
      <c r="OPA2367" s="14"/>
      <c r="OPB2367" s="14"/>
      <c r="OPC2367" s="14"/>
      <c r="OPD2367" s="14"/>
      <c r="OPE2367" s="14"/>
      <c r="OPF2367" s="14"/>
      <c r="OPG2367" s="14"/>
      <c r="OPH2367" s="14"/>
      <c r="OPI2367" s="14"/>
      <c r="OPJ2367" s="14"/>
      <c r="OPK2367" s="14"/>
      <c r="OPL2367" s="14"/>
      <c r="OPM2367" s="14"/>
      <c r="OPN2367" s="14"/>
      <c r="OPO2367" s="14"/>
      <c r="OPP2367" s="14"/>
      <c r="OPQ2367" s="14"/>
      <c r="OPR2367" s="14"/>
      <c r="OPS2367" s="14"/>
      <c r="OPT2367" s="14"/>
      <c r="OPU2367" s="14"/>
      <c r="OPV2367" s="14"/>
      <c r="OPW2367" s="14"/>
      <c r="OPX2367" s="14"/>
      <c r="OPY2367" s="14"/>
      <c r="OPZ2367" s="14"/>
      <c r="OQA2367" s="14"/>
      <c r="OQB2367" s="14"/>
      <c r="OQC2367" s="14"/>
      <c r="OQD2367" s="14"/>
      <c r="OQE2367" s="14"/>
      <c r="OQF2367" s="14"/>
      <c r="OQG2367" s="14"/>
      <c r="OQH2367" s="14"/>
      <c r="OQI2367" s="14"/>
      <c r="OQJ2367" s="14"/>
      <c r="OQK2367" s="14"/>
      <c r="OQL2367" s="14"/>
      <c r="OQM2367" s="14"/>
      <c r="OQN2367" s="14"/>
      <c r="OQO2367" s="14"/>
      <c r="OQP2367" s="14"/>
      <c r="OQQ2367" s="14"/>
      <c r="OQR2367" s="14"/>
      <c r="OQS2367" s="14"/>
      <c r="OQT2367" s="14"/>
      <c r="OQU2367" s="14"/>
      <c r="OQV2367" s="14"/>
      <c r="OQW2367" s="14"/>
      <c r="OQX2367" s="14"/>
      <c r="OQY2367" s="14"/>
      <c r="OQZ2367" s="14"/>
      <c r="ORA2367" s="14"/>
      <c r="ORB2367" s="14"/>
      <c r="ORC2367" s="14"/>
      <c r="ORD2367" s="14"/>
      <c r="ORE2367" s="14"/>
      <c r="ORF2367" s="14"/>
      <c r="ORG2367" s="14"/>
      <c r="ORH2367" s="14"/>
      <c r="ORI2367" s="14"/>
      <c r="ORJ2367" s="14"/>
      <c r="ORK2367" s="14"/>
      <c r="ORL2367" s="14"/>
      <c r="ORM2367" s="14"/>
      <c r="ORN2367" s="14"/>
      <c r="ORO2367" s="14"/>
      <c r="ORP2367" s="14"/>
      <c r="ORQ2367" s="14"/>
      <c r="ORR2367" s="14"/>
      <c r="ORS2367" s="14"/>
      <c r="ORT2367" s="14"/>
      <c r="ORU2367" s="14"/>
      <c r="ORV2367" s="14"/>
      <c r="ORW2367" s="14"/>
      <c r="ORX2367" s="14"/>
      <c r="ORY2367" s="14"/>
      <c r="ORZ2367" s="14"/>
      <c r="OSA2367" s="14"/>
      <c r="OSB2367" s="14"/>
      <c r="OSC2367" s="14"/>
      <c r="OSD2367" s="14"/>
      <c r="OSE2367" s="14"/>
      <c r="OSF2367" s="14"/>
      <c r="OSG2367" s="14"/>
      <c r="OSH2367" s="14"/>
      <c r="OSI2367" s="14"/>
      <c r="OSJ2367" s="14"/>
      <c r="OSK2367" s="14"/>
      <c r="OSL2367" s="14"/>
      <c r="OSM2367" s="14"/>
      <c r="OSN2367" s="14"/>
      <c r="OSO2367" s="14"/>
      <c r="OSP2367" s="14"/>
      <c r="OSQ2367" s="14"/>
      <c r="OSR2367" s="14"/>
      <c r="OSS2367" s="14"/>
      <c r="OST2367" s="14"/>
      <c r="OSU2367" s="14"/>
      <c r="OSV2367" s="14"/>
      <c r="OSW2367" s="14"/>
      <c r="OSX2367" s="14"/>
      <c r="OSY2367" s="14"/>
      <c r="OSZ2367" s="14"/>
      <c r="OTA2367" s="14"/>
      <c r="OTB2367" s="14"/>
      <c r="OTC2367" s="14"/>
      <c r="OTD2367" s="14"/>
      <c r="OTE2367" s="14"/>
      <c r="OTF2367" s="14"/>
      <c r="OTG2367" s="14"/>
      <c r="OTH2367" s="14"/>
      <c r="OTI2367" s="14"/>
      <c r="OTJ2367" s="14"/>
      <c r="OTK2367" s="14"/>
      <c r="OTL2367" s="14"/>
      <c r="OTM2367" s="14"/>
      <c r="OTN2367" s="14"/>
      <c r="OTO2367" s="14"/>
      <c r="OTP2367" s="14"/>
      <c r="OTQ2367" s="14"/>
      <c r="OTR2367" s="14"/>
      <c r="OTS2367" s="14"/>
      <c r="OTT2367" s="14"/>
      <c r="OTU2367" s="14"/>
      <c r="OTV2367" s="14"/>
      <c r="OTW2367" s="14"/>
      <c r="OTX2367" s="14"/>
      <c r="OTY2367" s="14"/>
      <c r="OTZ2367" s="14"/>
      <c r="OUA2367" s="14"/>
      <c r="OUB2367" s="14"/>
      <c r="OUC2367" s="14"/>
      <c r="OUD2367" s="14"/>
      <c r="OUE2367" s="14"/>
      <c r="OUF2367" s="14"/>
      <c r="OUG2367" s="14"/>
      <c r="OUH2367" s="14"/>
      <c r="OUI2367" s="14"/>
      <c r="OUJ2367" s="14"/>
      <c r="OUK2367" s="14"/>
      <c r="OUL2367" s="14"/>
      <c r="OUM2367" s="14"/>
      <c r="OUN2367" s="14"/>
      <c r="OUO2367" s="14"/>
      <c r="OUP2367" s="14"/>
      <c r="OUQ2367" s="14"/>
      <c r="OUR2367" s="14"/>
      <c r="OUS2367" s="14"/>
      <c r="OUT2367" s="14"/>
      <c r="OUU2367" s="14"/>
      <c r="OUV2367" s="14"/>
      <c r="OUW2367" s="14"/>
      <c r="OUX2367" s="14"/>
      <c r="OUY2367" s="14"/>
      <c r="OUZ2367" s="14"/>
      <c r="OVA2367" s="14"/>
      <c r="OVB2367" s="14"/>
      <c r="OVC2367" s="14"/>
      <c r="OVD2367" s="14"/>
      <c r="OVE2367" s="14"/>
      <c r="OVF2367" s="14"/>
      <c r="OVG2367" s="14"/>
      <c r="OVH2367" s="14"/>
      <c r="OVI2367" s="14"/>
      <c r="OVJ2367" s="14"/>
      <c r="OVK2367" s="14"/>
      <c r="OVL2367" s="14"/>
      <c r="OVM2367" s="14"/>
      <c r="OVN2367" s="14"/>
      <c r="OVO2367" s="14"/>
      <c r="OVP2367" s="14"/>
      <c r="OVQ2367" s="14"/>
      <c r="OVR2367" s="14"/>
      <c r="OVS2367" s="14"/>
      <c r="OVT2367" s="14"/>
      <c r="OVU2367" s="14"/>
      <c r="OVV2367" s="14"/>
      <c r="OVW2367" s="14"/>
      <c r="OVX2367" s="14"/>
      <c r="OVY2367" s="14"/>
      <c r="OVZ2367" s="14"/>
      <c r="OWA2367" s="14"/>
      <c r="OWB2367" s="14"/>
      <c r="OWC2367" s="14"/>
      <c r="OWD2367" s="14"/>
      <c r="OWE2367" s="14"/>
      <c r="OWF2367" s="14"/>
      <c r="OWG2367" s="14"/>
      <c r="OWH2367" s="14"/>
      <c r="OWI2367" s="14"/>
      <c r="OWJ2367" s="14"/>
      <c r="OWK2367" s="14"/>
      <c r="OWL2367" s="14"/>
      <c r="OWM2367" s="14"/>
      <c r="OWN2367" s="14"/>
      <c r="OWO2367" s="14"/>
      <c r="OWP2367" s="14"/>
      <c r="OWQ2367" s="14"/>
      <c r="OWR2367" s="14"/>
      <c r="OWS2367" s="14"/>
      <c r="OWT2367" s="14"/>
      <c r="OWU2367" s="14"/>
      <c r="OWV2367" s="14"/>
      <c r="OWW2367" s="14"/>
      <c r="OWX2367" s="14"/>
      <c r="OWY2367" s="14"/>
      <c r="OWZ2367" s="14"/>
      <c r="OXA2367" s="14"/>
      <c r="OXB2367" s="14"/>
      <c r="OXC2367" s="14"/>
      <c r="OXD2367" s="14"/>
      <c r="OXE2367" s="14"/>
      <c r="OXF2367" s="14"/>
      <c r="OXG2367" s="14"/>
      <c r="OXH2367" s="14"/>
      <c r="OXI2367" s="14"/>
      <c r="OXJ2367" s="14"/>
      <c r="OXK2367" s="14"/>
      <c r="OXL2367" s="14"/>
      <c r="OXM2367" s="14"/>
      <c r="OXN2367" s="14"/>
      <c r="OXO2367" s="14"/>
      <c r="OXP2367" s="14"/>
      <c r="OXQ2367" s="14"/>
      <c r="OXR2367" s="14"/>
      <c r="OXS2367" s="14"/>
      <c r="OXT2367" s="14"/>
      <c r="OXU2367" s="14"/>
      <c r="OXV2367" s="14"/>
      <c r="OXW2367" s="14"/>
      <c r="OXX2367" s="14"/>
      <c r="OXY2367" s="14"/>
      <c r="OXZ2367" s="14"/>
      <c r="OYA2367" s="14"/>
      <c r="OYB2367" s="14"/>
      <c r="OYC2367" s="14"/>
      <c r="OYD2367" s="14"/>
      <c r="OYE2367" s="14"/>
      <c r="OYF2367" s="14"/>
      <c r="OYG2367" s="14"/>
      <c r="OYH2367" s="14"/>
      <c r="OYI2367" s="14"/>
      <c r="OYJ2367" s="14"/>
      <c r="OYK2367" s="14"/>
      <c r="OYL2367" s="14"/>
      <c r="OYM2367" s="14"/>
      <c r="OYN2367" s="14"/>
      <c r="OYO2367" s="14"/>
      <c r="OYP2367" s="14"/>
      <c r="OYQ2367" s="14"/>
      <c r="OYR2367" s="14"/>
      <c r="OYS2367" s="14"/>
      <c r="OYT2367" s="14"/>
      <c r="OYU2367" s="14"/>
      <c r="OYV2367" s="14"/>
      <c r="OYW2367" s="14"/>
      <c r="OYX2367" s="14"/>
      <c r="OYY2367" s="14"/>
      <c r="OYZ2367" s="14"/>
      <c r="OZA2367" s="14"/>
      <c r="OZB2367" s="14"/>
      <c r="OZC2367" s="14"/>
      <c r="OZD2367" s="14"/>
      <c r="OZE2367" s="14"/>
      <c r="OZF2367" s="14"/>
      <c r="OZG2367" s="14"/>
      <c r="OZH2367" s="14"/>
      <c r="OZI2367" s="14"/>
      <c r="OZJ2367" s="14"/>
      <c r="OZK2367" s="14"/>
      <c r="OZL2367" s="14"/>
      <c r="OZM2367" s="14"/>
      <c r="OZN2367" s="14"/>
      <c r="OZO2367" s="14"/>
      <c r="OZP2367" s="14"/>
      <c r="OZQ2367" s="14"/>
      <c r="OZR2367" s="14"/>
      <c r="OZS2367" s="14"/>
      <c r="OZT2367" s="14"/>
      <c r="OZU2367" s="14"/>
      <c r="OZV2367" s="14"/>
      <c r="OZW2367" s="14"/>
      <c r="OZX2367" s="14"/>
      <c r="OZY2367" s="14"/>
      <c r="OZZ2367" s="14"/>
      <c r="PAA2367" s="14"/>
      <c r="PAB2367" s="14"/>
      <c r="PAC2367" s="14"/>
      <c r="PAD2367" s="14"/>
      <c r="PAE2367" s="14"/>
      <c r="PAF2367" s="14"/>
      <c r="PAG2367" s="14"/>
      <c r="PAH2367" s="14"/>
      <c r="PAI2367" s="14"/>
      <c r="PAJ2367" s="14"/>
      <c r="PAK2367" s="14"/>
      <c r="PAL2367" s="14"/>
      <c r="PAM2367" s="14"/>
      <c r="PAN2367" s="14"/>
      <c r="PAO2367" s="14"/>
      <c r="PAP2367" s="14"/>
      <c r="PAQ2367" s="14"/>
      <c r="PAR2367" s="14"/>
      <c r="PAS2367" s="14"/>
      <c r="PAT2367" s="14"/>
      <c r="PAU2367" s="14"/>
      <c r="PAV2367" s="14"/>
      <c r="PAW2367" s="14"/>
      <c r="PAX2367" s="14"/>
      <c r="PAY2367" s="14"/>
      <c r="PAZ2367" s="14"/>
      <c r="PBA2367" s="14"/>
      <c r="PBB2367" s="14"/>
      <c r="PBC2367" s="14"/>
      <c r="PBD2367" s="14"/>
      <c r="PBE2367" s="14"/>
      <c r="PBF2367" s="14"/>
      <c r="PBG2367" s="14"/>
      <c r="PBH2367" s="14"/>
      <c r="PBI2367" s="14"/>
      <c r="PBJ2367" s="14"/>
      <c r="PBK2367" s="14"/>
      <c r="PBL2367" s="14"/>
      <c r="PBM2367" s="14"/>
      <c r="PBN2367" s="14"/>
      <c r="PBO2367" s="14"/>
      <c r="PBP2367" s="14"/>
      <c r="PBQ2367" s="14"/>
      <c r="PBR2367" s="14"/>
      <c r="PBS2367" s="14"/>
      <c r="PBT2367" s="14"/>
      <c r="PBU2367" s="14"/>
      <c r="PBV2367" s="14"/>
      <c r="PBW2367" s="14"/>
      <c r="PBX2367" s="14"/>
      <c r="PBY2367" s="14"/>
      <c r="PBZ2367" s="14"/>
      <c r="PCA2367" s="14"/>
      <c r="PCB2367" s="14"/>
      <c r="PCC2367" s="14"/>
      <c r="PCD2367" s="14"/>
      <c r="PCE2367" s="14"/>
      <c r="PCF2367" s="14"/>
      <c r="PCG2367" s="14"/>
      <c r="PCH2367" s="14"/>
      <c r="PCI2367" s="14"/>
      <c r="PCJ2367" s="14"/>
      <c r="PCK2367" s="14"/>
      <c r="PCL2367" s="14"/>
      <c r="PCM2367" s="14"/>
      <c r="PCN2367" s="14"/>
      <c r="PCO2367" s="14"/>
      <c r="PCP2367" s="14"/>
      <c r="PCQ2367" s="14"/>
      <c r="PCR2367" s="14"/>
      <c r="PCS2367" s="14"/>
      <c r="PCT2367" s="14"/>
      <c r="PCU2367" s="14"/>
      <c r="PCV2367" s="14"/>
      <c r="PCW2367" s="14"/>
      <c r="PCX2367" s="14"/>
      <c r="PCY2367" s="14"/>
      <c r="PCZ2367" s="14"/>
      <c r="PDA2367" s="14"/>
      <c r="PDB2367" s="14"/>
      <c r="PDC2367" s="14"/>
      <c r="PDD2367" s="14"/>
      <c r="PDE2367" s="14"/>
      <c r="PDF2367" s="14"/>
      <c r="PDG2367" s="14"/>
      <c r="PDH2367" s="14"/>
      <c r="PDI2367" s="14"/>
      <c r="PDJ2367" s="14"/>
      <c r="PDK2367" s="14"/>
      <c r="PDL2367" s="14"/>
      <c r="PDM2367" s="14"/>
      <c r="PDN2367" s="14"/>
      <c r="PDO2367" s="14"/>
      <c r="PDP2367" s="14"/>
      <c r="PDQ2367" s="14"/>
      <c r="PDR2367" s="14"/>
      <c r="PDS2367" s="14"/>
      <c r="PDT2367" s="14"/>
      <c r="PDU2367" s="14"/>
      <c r="PDV2367" s="14"/>
      <c r="PDW2367" s="14"/>
      <c r="PDX2367" s="14"/>
      <c r="PDY2367" s="14"/>
      <c r="PDZ2367" s="14"/>
      <c r="PEA2367" s="14"/>
      <c r="PEB2367" s="14"/>
      <c r="PEC2367" s="14"/>
      <c r="PED2367" s="14"/>
      <c r="PEE2367" s="14"/>
      <c r="PEF2367" s="14"/>
      <c r="PEG2367" s="14"/>
      <c r="PEH2367" s="14"/>
      <c r="PEI2367" s="14"/>
      <c r="PEJ2367" s="14"/>
      <c r="PEK2367" s="14"/>
      <c r="PEL2367" s="14"/>
      <c r="PEM2367" s="14"/>
      <c r="PEN2367" s="14"/>
      <c r="PEO2367" s="14"/>
      <c r="PEP2367" s="14"/>
      <c r="PEQ2367" s="14"/>
      <c r="PER2367" s="14"/>
      <c r="PES2367" s="14"/>
      <c r="PET2367" s="14"/>
      <c r="PEU2367" s="14"/>
      <c r="PEV2367" s="14"/>
      <c r="PEW2367" s="14"/>
      <c r="PEX2367" s="14"/>
      <c r="PEY2367" s="14"/>
      <c r="PEZ2367" s="14"/>
      <c r="PFA2367" s="14"/>
      <c r="PFB2367" s="14"/>
      <c r="PFC2367" s="14"/>
      <c r="PFD2367" s="14"/>
      <c r="PFE2367" s="14"/>
      <c r="PFF2367" s="14"/>
      <c r="PFG2367" s="14"/>
      <c r="PFH2367" s="14"/>
      <c r="PFI2367" s="14"/>
      <c r="PFJ2367" s="14"/>
      <c r="PFK2367" s="14"/>
      <c r="PFL2367" s="14"/>
      <c r="PFM2367" s="14"/>
      <c r="PFN2367" s="14"/>
      <c r="PFO2367" s="14"/>
      <c r="PFP2367" s="14"/>
      <c r="PFQ2367" s="14"/>
      <c r="PFR2367" s="14"/>
      <c r="PFS2367" s="14"/>
      <c r="PFT2367" s="14"/>
      <c r="PFU2367" s="14"/>
      <c r="PFV2367" s="14"/>
      <c r="PFW2367" s="14"/>
      <c r="PFX2367" s="14"/>
      <c r="PFY2367" s="14"/>
      <c r="PFZ2367" s="14"/>
      <c r="PGA2367" s="14"/>
      <c r="PGB2367" s="14"/>
      <c r="PGC2367" s="14"/>
      <c r="PGD2367" s="14"/>
      <c r="PGE2367" s="14"/>
      <c r="PGF2367" s="14"/>
      <c r="PGG2367" s="14"/>
      <c r="PGH2367" s="14"/>
      <c r="PGI2367" s="14"/>
      <c r="PGJ2367" s="14"/>
      <c r="PGK2367" s="14"/>
      <c r="PGL2367" s="14"/>
      <c r="PGM2367" s="14"/>
      <c r="PGN2367" s="14"/>
      <c r="PGO2367" s="14"/>
      <c r="PGP2367" s="14"/>
      <c r="PGQ2367" s="14"/>
      <c r="PGR2367" s="14"/>
      <c r="PGS2367" s="14"/>
      <c r="PGT2367" s="14"/>
      <c r="PGU2367" s="14"/>
      <c r="PGV2367" s="14"/>
      <c r="PGW2367" s="14"/>
      <c r="PGX2367" s="14"/>
      <c r="PGY2367" s="14"/>
      <c r="PGZ2367" s="14"/>
      <c r="PHA2367" s="14"/>
      <c r="PHB2367" s="14"/>
      <c r="PHC2367" s="14"/>
      <c r="PHD2367" s="14"/>
      <c r="PHE2367" s="14"/>
      <c r="PHF2367" s="14"/>
      <c r="PHG2367" s="14"/>
      <c r="PHH2367" s="14"/>
      <c r="PHI2367" s="14"/>
      <c r="PHJ2367" s="14"/>
      <c r="PHK2367" s="14"/>
      <c r="PHL2367" s="14"/>
      <c r="PHM2367" s="14"/>
      <c r="PHN2367" s="14"/>
      <c r="PHO2367" s="14"/>
      <c r="PHP2367" s="14"/>
      <c r="PHQ2367" s="14"/>
      <c r="PHR2367" s="14"/>
      <c r="PHS2367" s="14"/>
      <c r="PHT2367" s="14"/>
      <c r="PHU2367" s="14"/>
      <c r="PHV2367" s="14"/>
      <c r="PHW2367" s="14"/>
      <c r="PHX2367" s="14"/>
      <c r="PHY2367" s="14"/>
      <c r="PHZ2367" s="14"/>
      <c r="PIA2367" s="14"/>
      <c r="PIB2367" s="14"/>
      <c r="PIC2367" s="14"/>
      <c r="PID2367" s="14"/>
      <c r="PIE2367" s="14"/>
      <c r="PIF2367" s="14"/>
      <c r="PIG2367" s="14"/>
      <c r="PIH2367" s="14"/>
      <c r="PII2367" s="14"/>
      <c r="PIJ2367" s="14"/>
      <c r="PIK2367" s="14"/>
      <c r="PIL2367" s="14"/>
      <c r="PIM2367" s="14"/>
      <c r="PIN2367" s="14"/>
      <c r="PIO2367" s="14"/>
      <c r="PIP2367" s="14"/>
      <c r="PIQ2367" s="14"/>
      <c r="PIR2367" s="14"/>
      <c r="PIS2367" s="14"/>
      <c r="PIT2367" s="14"/>
      <c r="PIU2367" s="14"/>
      <c r="PIV2367" s="14"/>
      <c r="PIW2367" s="14"/>
      <c r="PIX2367" s="14"/>
      <c r="PIY2367" s="14"/>
      <c r="PIZ2367" s="14"/>
      <c r="PJA2367" s="14"/>
      <c r="PJB2367" s="14"/>
      <c r="PJC2367" s="14"/>
      <c r="PJD2367" s="14"/>
      <c r="PJE2367" s="14"/>
      <c r="PJF2367" s="14"/>
      <c r="PJG2367" s="14"/>
      <c r="PJH2367" s="14"/>
      <c r="PJI2367" s="14"/>
      <c r="PJJ2367" s="14"/>
      <c r="PJK2367" s="14"/>
      <c r="PJL2367" s="14"/>
      <c r="PJM2367" s="14"/>
      <c r="PJN2367" s="14"/>
      <c r="PJO2367" s="14"/>
      <c r="PJP2367" s="14"/>
      <c r="PJQ2367" s="14"/>
      <c r="PJR2367" s="14"/>
      <c r="PJS2367" s="14"/>
      <c r="PJT2367" s="14"/>
      <c r="PJU2367" s="14"/>
      <c r="PJV2367" s="14"/>
      <c r="PJW2367" s="14"/>
      <c r="PJX2367" s="14"/>
      <c r="PJY2367" s="14"/>
      <c r="PJZ2367" s="14"/>
      <c r="PKA2367" s="14"/>
      <c r="PKB2367" s="14"/>
      <c r="PKC2367" s="14"/>
      <c r="PKD2367" s="14"/>
      <c r="PKE2367" s="14"/>
      <c r="PKF2367" s="14"/>
      <c r="PKG2367" s="14"/>
      <c r="PKH2367" s="14"/>
      <c r="PKI2367" s="14"/>
      <c r="PKJ2367" s="14"/>
      <c r="PKK2367" s="14"/>
      <c r="PKL2367" s="14"/>
      <c r="PKM2367" s="14"/>
      <c r="PKN2367" s="14"/>
      <c r="PKO2367" s="14"/>
      <c r="PKP2367" s="14"/>
      <c r="PKQ2367" s="14"/>
      <c r="PKR2367" s="14"/>
      <c r="PKS2367" s="14"/>
      <c r="PKT2367" s="14"/>
      <c r="PKU2367" s="14"/>
      <c r="PKV2367" s="14"/>
      <c r="PKW2367" s="14"/>
      <c r="PKX2367" s="14"/>
      <c r="PKY2367" s="14"/>
      <c r="PKZ2367" s="14"/>
      <c r="PLA2367" s="14"/>
      <c r="PLB2367" s="14"/>
      <c r="PLC2367" s="14"/>
      <c r="PLD2367" s="14"/>
      <c r="PLE2367" s="14"/>
      <c r="PLF2367" s="14"/>
      <c r="PLG2367" s="14"/>
      <c r="PLH2367" s="14"/>
      <c r="PLI2367" s="14"/>
      <c r="PLJ2367" s="14"/>
      <c r="PLK2367" s="14"/>
      <c r="PLL2367" s="14"/>
      <c r="PLM2367" s="14"/>
      <c r="PLN2367" s="14"/>
      <c r="PLO2367" s="14"/>
      <c r="PLP2367" s="14"/>
      <c r="PLQ2367" s="14"/>
      <c r="PLR2367" s="14"/>
      <c r="PLS2367" s="14"/>
      <c r="PLT2367" s="14"/>
      <c r="PLU2367" s="14"/>
      <c r="PLV2367" s="14"/>
      <c r="PLW2367" s="14"/>
      <c r="PLX2367" s="14"/>
      <c r="PLY2367" s="14"/>
      <c r="PLZ2367" s="14"/>
      <c r="PMA2367" s="14"/>
      <c r="PMB2367" s="14"/>
      <c r="PMC2367" s="14"/>
      <c r="PMD2367" s="14"/>
      <c r="PME2367" s="14"/>
      <c r="PMF2367" s="14"/>
      <c r="PMG2367" s="14"/>
      <c r="PMH2367" s="14"/>
      <c r="PMI2367" s="14"/>
      <c r="PMJ2367" s="14"/>
      <c r="PMK2367" s="14"/>
      <c r="PML2367" s="14"/>
      <c r="PMM2367" s="14"/>
      <c r="PMN2367" s="14"/>
      <c r="PMO2367" s="14"/>
      <c r="PMP2367" s="14"/>
      <c r="PMQ2367" s="14"/>
      <c r="PMR2367" s="14"/>
      <c r="PMS2367" s="14"/>
      <c r="PMT2367" s="14"/>
      <c r="PMU2367" s="14"/>
      <c r="PMV2367" s="14"/>
      <c r="PMW2367" s="14"/>
      <c r="PMX2367" s="14"/>
      <c r="PMY2367" s="14"/>
      <c r="PMZ2367" s="14"/>
      <c r="PNA2367" s="14"/>
      <c r="PNB2367" s="14"/>
      <c r="PNC2367" s="14"/>
      <c r="PND2367" s="14"/>
      <c r="PNE2367" s="14"/>
      <c r="PNF2367" s="14"/>
      <c r="PNG2367" s="14"/>
      <c r="PNH2367" s="14"/>
      <c r="PNI2367" s="14"/>
      <c r="PNJ2367" s="14"/>
      <c r="PNK2367" s="14"/>
      <c r="PNL2367" s="14"/>
      <c r="PNM2367" s="14"/>
      <c r="PNN2367" s="14"/>
      <c r="PNO2367" s="14"/>
      <c r="PNP2367" s="14"/>
      <c r="PNQ2367" s="14"/>
      <c r="PNR2367" s="14"/>
      <c r="PNS2367" s="14"/>
      <c r="PNT2367" s="14"/>
      <c r="PNU2367" s="14"/>
      <c r="PNV2367" s="14"/>
      <c r="PNW2367" s="14"/>
      <c r="PNX2367" s="14"/>
      <c r="PNY2367" s="14"/>
      <c r="PNZ2367" s="14"/>
      <c r="POA2367" s="14"/>
      <c r="POB2367" s="14"/>
      <c r="POC2367" s="14"/>
      <c r="POD2367" s="14"/>
      <c r="POE2367" s="14"/>
      <c r="POF2367" s="14"/>
      <c r="POG2367" s="14"/>
      <c r="POH2367" s="14"/>
      <c r="POI2367" s="14"/>
      <c r="POJ2367" s="14"/>
      <c r="POK2367" s="14"/>
      <c r="POL2367" s="14"/>
      <c r="POM2367" s="14"/>
      <c r="PON2367" s="14"/>
      <c r="POO2367" s="14"/>
      <c r="POP2367" s="14"/>
      <c r="POQ2367" s="14"/>
      <c r="POR2367" s="14"/>
      <c r="POS2367" s="14"/>
      <c r="POT2367" s="14"/>
      <c r="POU2367" s="14"/>
      <c r="POV2367" s="14"/>
      <c r="POW2367" s="14"/>
      <c r="POX2367" s="14"/>
      <c r="POY2367" s="14"/>
      <c r="POZ2367" s="14"/>
      <c r="PPA2367" s="14"/>
      <c r="PPB2367" s="14"/>
      <c r="PPC2367" s="14"/>
      <c r="PPD2367" s="14"/>
      <c r="PPE2367" s="14"/>
      <c r="PPF2367" s="14"/>
      <c r="PPG2367" s="14"/>
      <c r="PPH2367" s="14"/>
      <c r="PPI2367" s="14"/>
      <c r="PPJ2367" s="14"/>
      <c r="PPK2367" s="14"/>
      <c r="PPL2367" s="14"/>
      <c r="PPM2367" s="14"/>
      <c r="PPN2367" s="14"/>
      <c r="PPO2367" s="14"/>
      <c r="PPP2367" s="14"/>
      <c r="PPQ2367" s="14"/>
      <c r="PPR2367" s="14"/>
      <c r="PPS2367" s="14"/>
      <c r="PPT2367" s="14"/>
      <c r="PPU2367" s="14"/>
      <c r="PPV2367" s="14"/>
      <c r="PPW2367" s="14"/>
      <c r="PPX2367" s="14"/>
      <c r="PPY2367" s="14"/>
      <c r="PPZ2367" s="14"/>
      <c r="PQA2367" s="14"/>
      <c r="PQB2367" s="14"/>
      <c r="PQC2367" s="14"/>
      <c r="PQD2367" s="14"/>
      <c r="PQE2367" s="14"/>
      <c r="PQF2367" s="14"/>
      <c r="PQG2367" s="14"/>
      <c r="PQH2367" s="14"/>
      <c r="PQI2367" s="14"/>
      <c r="PQJ2367" s="14"/>
      <c r="PQK2367" s="14"/>
      <c r="PQL2367" s="14"/>
      <c r="PQM2367" s="14"/>
      <c r="PQN2367" s="14"/>
      <c r="PQO2367" s="14"/>
      <c r="PQP2367" s="14"/>
      <c r="PQQ2367" s="14"/>
      <c r="PQR2367" s="14"/>
      <c r="PQS2367" s="14"/>
      <c r="PQT2367" s="14"/>
      <c r="PQU2367" s="14"/>
      <c r="PQV2367" s="14"/>
      <c r="PQW2367" s="14"/>
      <c r="PQX2367" s="14"/>
      <c r="PQY2367" s="14"/>
      <c r="PQZ2367" s="14"/>
      <c r="PRA2367" s="14"/>
      <c r="PRB2367" s="14"/>
      <c r="PRC2367" s="14"/>
      <c r="PRD2367" s="14"/>
      <c r="PRE2367" s="14"/>
      <c r="PRF2367" s="14"/>
      <c r="PRG2367" s="14"/>
      <c r="PRH2367" s="14"/>
      <c r="PRI2367" s="14"/>
      <c r="PRJ2367" s="14"/>
      <c r="PRK2367" s="14"/>
      <c r="PRL2367" s="14"/>
      <c r="PRM2367" s="14"/>
      <c r="PRN2367" s="14"/>
      <c r="PRO2367" s="14"/>
      <c r="PRP2367" s="14"/>
      <c r="PRQ2367" s="14"/>
      <c r="PRR2367" s="14"/>
      <c r="PRS2367" s="14"/>
      <c r="PRT2367" s="14"/>
      <c r="PRU2367" s="14"/>
      <c r="PRV2367" s="14"/>
      <c r="PRW2367" s="14"/>
      <c r="PRX2367" s="14"/>
      <c r="PRY2367" s="14"/>
      <c r="PRZ2367" s="14"/>
      <c r="PSA2367" s="14"/>
      <c r="PSB2367" s="14"/>
      <c r="PSC2367" s="14"/>
      <c r="PSD2367" s="14"/>
      <c r="PSE2367" s="14"/>
      <c r="PSF2367" s="14"/>
      <c r="PSG2367" s="14"/>
      <c r="PSH2367" s="14"/>
      <c r="PSI2367" s="14"/>
      <c r="PSJ2367" s="14"/>
      <c r="PSK2367" s="14"/>
      <c r="PSL2367" s="14"/>
      <c r="PSM2367" s="14"/>
      <c r="PSN2367" s="14"/>
      <c r="PSO2367" s="14"/>
      <c r="PSP2367" s="14"/>
      <c r="PSQ2367" s="14"/>
      <c r="PSR2367" s="14"/>
      <c r="PSS2367" s="14"/>
      <c r="PST2367" s="14"/>
      <c r="PSU2367" s="14"/>
      <c r="PSV2367" s="14"/>
      <c r="PSW2367" s="14"/>
      <c r="PSX2367" s="14"/>
      <c r="PSY2367" s="14"/>
      <c r="PSZ2367" s="14"/>
      <c r="PTA2367" s="14"/>
      <c r="PTB2367" s="14"/>
      <c r="PTC2367" s="14"/>
      <c r="PTD2367" s="14"/>
      <c r="PTE2367" s="14"/>
      <c r="PTF2367" s="14"/>
      <c r="PTG2367" s="14"/>
      <c r="PTH2367" s="14"/>
      <c r="PTI2367" s="14"/>
      <c r="PTJ2367" s="14"/>
      <c r="PTK2367" s="14"/>
      <c r="PTL2367" s="14"/>
      <c r="PTM2367" s="14"/>
      <c r="PTN2367" s="14"/>
      <c r="PTO2367" s="14"/>
      <c r="PTP2367" s="14"/>
      <c r="PTQ2367" s="14"/>
      <c r="PTR2367" s="14"/>
      <c r="PTS2367" s="14"/>
      <c r="PTT2367" s="14"/>
      <c r="PTU2367" s="14"/>
      <c r="PTV2367" s="14"/>
      <c r="PTW2367" s="14"/>
      <c r="PTX2367" s="14"/>
      <c r="PTY2367" s="14"/>
      <c r="PTZ2367" s="14"/>
      <c r="PUA2367" s="14"/>
      <c r="PUB2367" s="14"/>
      <c r="PUC2367" s="14"/>
      <c r="PUD2367" s="14"/>
      <c r="PUE2367" s="14"/>
      <c r="PUF2367" s="14"/>
      <c r="PUG2367" s="14"/>
      <c r="PUH2367" s="14"/>
      <c r="PUI2367" s="14"/>
      <c r="PUJ2367" s="14"/>
      <c r="PUK2367" s="14"/>
      <c r="PUL2367" s="14"/>
      <c r="PUM2367" s="14"/>
      <c r="PUN2367" s="14"/>
      <c r="PUO2367" s="14"/>
      <c r="PUP2367" s="14"/>
      <c r="PUQ2367" s="14"/>
      <c r="PUR2367" s="14"/>
      <c r="PUS2367" s="14"/>
      <c r="PUT2367" s="14"/>
      <c r="PUU2367" s="14"/>
      <c r="PUV2367" s="14"/>
      <c r="PUW2367" s="14"/>
      <c r="PUX2367" s="14"/>
      <c r="PUY2367" s="14"/>
      <c r="PUZ2367" s="14"/>
      <c r="PVA2367" s="14"/>
      <c r="PVB2367" s="14"/>
      <c r="PVC2367" s="14"/>
      <c r="PVD2367" s="14"/>
      <c r="PVE2367" s="14"/>
      <c r="PVF2367" s="14"/>
      <c r="PVG2367" s="14"/>
      <c r="PVH2367" s="14"/>
      <c r="PVI2367" s="14"/>
      <c r="PVJ2367" s="14"/>
      <c r="PVK2367" s="14"/>
      <c r="PVL2367" s="14"/>
      <c r="PVM2367" s="14"/>
      <c r="PVN2367" s="14"/>
      <c r="PVO2367" s="14"/>
      <c r="PVP2367" s="14"/>
      <c r="PVQ2367" s="14"/>
      <c r="PVR2367" s="14"/>
      <c r="PVS2367" s="14"/>
      <c r="PVT2367" s="14"/>
      <c r="PVU2367" s="14"/>
      <c r="PVV2367" s="14"/>
      <c r="PVW2367" s="14"/>
      <c r="PVX2367" s="14"/>
      <c r="PVY2367" s="14"/>
      <c r="PVZ2367" s="14"/>
      <c r="PWA2367" s="14"/>
      <c r="PWB2367" s="14"/>
      <c r="PWC2367" s="14"/>
      <c r="PWD2367" s="14"/>
      <c r="PWE2367" s="14"/>
      <c r="PWF2367" s="14"/>
      <c r="PWG2367" s="14"/>
      <c r="PWH2367" s="14"/>
      <c r="PWI2367" s="14"/>
      <c r="PWJ2367" s="14"/>
      <c r="PWK2367" s="14"/>
      <c r="PWL2367" s="14"/>
      <c r="PWM2367" s="14"/>
      <c r="PWN2367" s="14"/>
      <c r="PWO2367" s="14"/>
      <c r="PWP2367" s="14"/>
      <c r="PWQ2367" s="14"/>
      <c r="PWR2367" s="14"/>
      <c r="PWS2367" s="14"/>
      <c r="PWT2367" s="14"/>
      <c r="PWU2367" s="14"/>
      <c r="PWV2367" s="14"/>
      <c r="PWW2367" s="14"/>
      <c r="PWX2367" s="14"/>
      <c r="PWY2367" s="14"/>
      <c r="PWZ2367" s="14"/>
      <c r="PXA2367" s="14"/>
      <c r="PXB2367" s="14"/>
      <c r="PXC2367" s="14"/>
      <c r="PXD2367" s="14"/>
      <c r="PXE2367" s="14"/>
      <c r="PXF2367" s="14"/>
      <c r="PXG2367" s="14"/>
      <c r="PXH2367" s="14"/>
      <c r="PXI2367" s="14"/>
      <c r="PXJ2367" s="14"/>
      <c r="PXK2367" s="14"/>
      <c r="PXL2367" s="14"/>
      <c r="PXM2367" s="14"/>
      <c r="PXN2367" s="14"/>
      <c r="PXO2367" s="14"/>
      <c r="PXP2367" s="14"/>
      <c r="PXQ2367" s="14"/>
      <c r="PXR2367" s="14"/>
      <c r="PXS2367" s="14"/>
      <c r="PXT2367" s="14"/>
      <c r="PXU2367" s="14"/>
      <c r="PXV2367" s="14"/>
      <c r="PXW2367" s="14"/>
      <c r="PXX2367" s="14"/>
      <c r="PXY2367" s="14"/>
      <c r="PXZ2367" s="14"/>
      <c r="PYA2367" s="14"/>
      <c r="PYB2367" s="14"/>
      <c r="PYC2367" s="14"/>
      <c r="PYD2367" s="14"/>
      <c r="PYE2367" s="14"/>
      <c r="PYF2367" s="14"/>
      <c r="PYG2367" s="14"/>
      <c r="PYH2367" s="14"/>
      <c r="PYI2367" s="14"/>
      <c r="PYJ2367" s="14"/>
      <c r="PYK2367" s="14"/>
      <c r="PYL2367" s="14"/>
      <c r="PYM2367" s="14"/>
      <c r="PYN2367" s="14"/>
      <c r="PYO2367" s="14"/>
      <c r="PYP2367" s="14"/>
      <c r="PYQ2367" s="14"/>
      <c r="PYR2367" s="14"/>
      <c r="PYS2367" s="14"/>
      <c r="PYT2367" s="14"/>
      <c r="PYU2367" s="14"/>
      <c r="PYV2367" s="14"/>
      <c r="PYW2367" s="14"/>
      <c r="PYX2367" s="14"/>
      <c r="PYY2367" s="14"/>
      <c r="PYZ2367" s="14"/>
      <c r="PZA2367" s="14"/>
      <c r="PZB2367" s="14"/>
      <c r="PZC2367" s="14"/>
      <c r="PZD2367" s="14"/>
      <c r="PZE2367" s="14"/>
      <c r="PZF2367" s="14"/>
      <c r="PZG2367" s="14"/>
      <c r="PZH2367" s="14"/>
      <c r="PZI2367" s="14"/>
      <c r="PZJ2367" s="14"/>
      <c r="PZK2367" s="14"/>
      <c r="PZL2367" s="14"/>
      <c r="PZM2367" s="14"/>
      <c r="PZN2367" s="14"/>
      <c r="PZO2367" s="14"/>
      <c r="PZP2367" s="14"/>
      <c r="PZQ2367" s="14"/>
      <c r="PZR2367" s="14"/>
      <c r="PZS2367" s="14"/>
      <c r="PZT2367" s="14"/>
      <c r="PZU2367" s="14"/>
      <c r="PZV2367" s="14"/>
      <c r="PZW2367" s="14"/>
      <c r="PZX2367" s="14"/>
      <c r="PZY2367" s="14"/>
      <c r="PZZ2367" s="14"/>
      <c r="QAA2367" s="14"/>
      <c r="QAB2367" s="14"/>
      <c r="QAC2367" s="14"/>
      <c r="QAD2367" s="14"/>
      <c r="QAE2367" s="14"/>
      <c r="QAF2367" s="14"/>
      <c r="QAG2367" s="14"/>
      <c r="QAH2367" s="14"/>
      <c r="QAI2367" s="14"/>
      <c r="QAJ2367" s="14"/>
      <c r="QAK2367" s="14"/>
      <c r="QAL2367" s="14"/>
      <c r="QAM2367" s="14"/>
      <c r="QAN2367" s="14"/>
      <c r="QAO2367" s="14"/>
      <c r="QAP2367" s="14"/>
      <c r="QAQ2367" s="14"/>
      <c r="QAR2367" s="14"/>
      <c r="QAS2367" s="14"/>
      <c r="QAT2367" s="14"/>
      <c r="QAU2367" s="14"/>
      <c r="QAV2367" s="14"/>
      <c r="QAW2367" s="14"/>
      <c r="QAX2367" s="14"/>
      <c r="QAY2367" s="14"/>
      <c r="QAZ2367" s="14"/>
      <c r="QBA2367" s="14"/>
      <c r="QBB2367" s="14"/>
      <c r="QBC2367" s="14"/>
      <c r="QBD2367" s="14"/>
      <c r="QBE2367" s="14"/>
      <c r="QBF2367" s="14"/>
      <c r="QBG2367" s="14"/>
      <c r="QBH2367" s="14"/>
      <c r="QBI2367" s="14"/>
      <c r="QBJ2367" s="14"/>
      <c r="QBK2367" s="14"/>
      <c r="QBL2367" s="14"/>
      <c r="QBM2367" s="14"/>
      <c r="QBN2367" s="14"/>
      <c r="QBO2367" s="14"/>
      <c r="QBP2367" s="14"/>
      <c r="QBQ2367" s="14"/>
      <c r="QBR2367" s="14"/>
      <c r="QBS2367" s="14"/>
      <c r="QBT2367" s="14"/>
      <c r="QBU2367" s="14"/>
      <c r="QBV2367" s="14"/>
      <c r="QBW2367" s="14"/>
      <c r="QBX2367" s="14"/>
      <c r="QBY2367" s="14"/>
      <c r="QBZ2367" s="14"/>
      <c r="QCA2367" s="14"/>
      <c r="QCB2367" s="14"/>
      <c r="QCC2367" s="14"/>
      <c r="QCD2367" s="14"/>
      <c r="QCE2367" s="14"/>
      <c r="QCF2367" s="14"/>
      <c r="QCG2367" s="14"/>
      <c r="QCH2367" s="14"/>
      <c r="QCI2367" s="14"/>
      <c r="QCJ2367" s="14"/>
      <c r="QCK2367" s="14"/>
      <c r="QCL2367" s="14"/>
      <c r="QCM2367" s="14"/>
      <c r="QCN2367" s="14"/>
      <c r="QCO2367" s="14"/>
      <c r="QCP2367" s="14"/>
      <c r="QCQ2367" s="14"/>
      <c r="QCR2367" s="14"/>
      <c r="QCS2367" s="14"/>
      <c r="QCT2367" s="14"/>
      <c r="QCU2367" s="14"/>
      <c r="QCV2367" s="14"/>
      <c r="QCW2367" s="14"/>
      <c r="QCX2367" s="14"/>
      <c r="QCY2367" s="14"/>
      <c r="QCZ2367" s="14"/>
      <c r="QDA2367" s="14"/>
      <c r="QDB2367" s="14"/>
      <c r="QDC2367" s="14"/>
      <c r="QDD2367" s="14"/>
      <c r="QDE2367" s="14"/>
      <c r="QDF2367" s="14"/>
      <c r="QDG2367" s="14"/>
      <c r="QDH2367" s="14"/>
      <c r="QDI2367" s="14"/>
      <c r="QDJ2367" s="14"/>
      <c r="QDK2367" s="14"/>
      <c r="QDL2367" s="14"/>
      <c r="QDM2367" s="14"/>
      <c r="QDN2367" s="14"/>
      <c r="QDO2367" s="14"/>
      <c r="QDP2367" s="14"/>
      <c r="QDQ2367" s="14"/>
      <c r="QDR2367" s="14"/>
      <c r="QDS2367" s="14"/>
      <c r="QDT2367" s="14"/>
      <c r="QDU2367" s="14"/>
      <c r="QDV2367" s="14"/>
      <c r="QDW2367" s="14"/>
      <c r="QDX2367" s="14"/>
      <c r="QDY2367" s="14"/>
      <c r="QDZ2367" s="14"/>
      <c r="QEA2367" s="14"/>
      <c r="QEB2367" s="14"/>
      <c r="QEC2367" s="14"/>
      <c r="QED2367" s="14"/>
      <c r="QEE2367" s="14"/>
      <c r="QEF2367" s="14"/>
      <c r="QEG2367" s="14"/>
      <c r="QEH2367" s="14"/>
      <c r="QEI2367" s="14"/>
      <c r="QEJ2367" s="14"/>
      <c r="QEK2367" s="14"/>
      <c r="QEL2367" s="14"/>
      <c r="QEM2367" s="14"/>
      <c r="QEN2367" s="14"/>
      <c r="QEO2367" s="14"/>
      <c r="QEP2367" s="14"/>
      <c r="QEQ2367" s="14"/>
      <c r="QER2367" s="14"/>
      <c r="QES2367" s="14"/>
      <c r="QET2367" s="14"/>
      <c r="QEU2367" s="14"/>
      <c r="QEV2367" s="14"/>
      <c r="QEW2367" s="14"/>
      <c r="QEX2367" s="14"/>
      <c r="QEY2367" s="14"/>
      <c r="QEZ2367" s="14"/>
      <c r="QFA2367" s="14"/>
      <c r="QFB2367" s="14"/>
      <c r="QFC2367" s="14"/>
      <c r="QFD2367" s="14"/>
      <c r="QFE2367" s="14"/>
      <c r="QFF2367" s="14"/>
      <c r="QFG2367" s="14"/>
      <c r="QFH2367" s="14"/>
      <c r="QFI2367" s="14"/>
      <c r="QFJ2367" s="14"/>
      <c r="QFK2367" s="14"/>
      <c r="QFL2367" s="14"/>
      <c r="QFM2367" s="14"/>
      <c r="QFN2367" s="14"/>
      <c r="QFO2367" s="14"/>
      <c r="QFP2367" s="14"/>
      <c r="QFQ2367" s="14"/>
      <c r="QFR2367" s="14"/>
      <c r="QFS2367" s="14"/>
      <c r="QFT2367" s="14"/>
      <c r="QFU2367" s="14"/>
      <c r="QFV2367" s="14"/>
      <c r="QFW2367" s="14"/>
      <c r="QFX2367" s="14"/>
      <c r="QFY2367" s="14"/>
      <c r="QFZ2367" s="14"/>
      <c r="QGA2367" s="14"/>
      <c r="QGB2367" s="14"/>
      <c r="QGC2367" s="14"/>
      <c r="QGD2367" s="14"/>
      <c r="QGE2367" s="14"/>
      <c r="QGF2367" s="14"/>
      <c r="QGG2367" s="14"/>
      <c r="QGH2367" s="14"/>
      <c r="QGI2367" s="14"/>
      <c r="QGJ2367" s="14"/>
      <c r="QGK2367" s="14"/>
      <c r="QGL2367" s="14"/>
      <c r="QGM2367" s="14"/>
      <c r="QGN2367" s="14"/>
      <c r="QGO2367" s="14"/>
      <c r="QGP2367" s="14"/>
      <c r="QGQ2367" s="14"/>
      <c r="QGR2367" s="14"/>
      <c r="QGS2367" s="14"/>
      <c r="QGT2367" s="14"/>
      <c r="QGU2367" s="14"/>
      <c r="QGV2367" s="14"/>
      <c r="QGW2367" s="14"/>
      <c r="QGX2367" s="14"/>
      <c r="QGY2367" s="14"/>
      <c r="QGZ2367" s="14"/>
      <c r="QHA2367" s="14"/>
      <c r="QHB2367" s="14"/>
      <c r="QHC2367" s="14"/>
      <c r="QHD2367" s="14"/>
      <c r="QHE2367" s="14"/>
      <c r="QHF2367" s="14"/>
      <c r="QHG2367" s="14"/>
      <c r="QHH2367" s="14"/>
      <c r="QHI2367" s="14"/>
      <c r="QHJ2367" s="14"/>
      <c r="QHK2367" s="14"/>
      <c r="QHL2367" s="14"/>
      <c r="QHM2367" s="14"/>
      <c r="QHN2367" s="14"/>
      <c r="QHO2367" s="14"/>
      <c r="QHP2367" s="14"/>
      <c r="QHQ2367" s="14"/>
      <c r="QHR2367" s="14"/>
      <c r="QHS2367" s="14"/>
      <c r="QHT2367" s="14"/>
      <c r="QHU2367" s="14"/>
      <c r="QHV2367" s="14"/>
      <c r="QHW2367" s="14"/>
      <c r="QHX2367" s="14"/>
      <c r="QHY2367" s="14"/>
      <c r="QHZ2367" s="14"/>
      <c r="QIA2367" s="14"/>
      <c r="QIB2367" s="14"/>
      <c r="QIC2367" s="14"/>
      <c r="QID2367" s="14"/>
      <c r="QIE2367" s="14"/>
      <c r="QIF2367" s="14"/>
      <c r="QIG2367" s="14"/>
      <c r="QIH2367" s="14"/>
      <c r="QII2367" s="14"/>
      <c r="QIJ2367" s="14"/>
      <c r="QIK2367" s="14"/>
      <c r="QIL2367" s="14"/>
      <c r="QIM2367" s="14"/>
      <c r="QIN2367" s="14"/>
      <c r="QIO2367" s="14"/>
      <c r="QIP2367" s="14"/>
      <c r="QIQ2367" s="14"/>
      <c r="QIR2367" s="14"/>
      <c r="QIS2367" s="14"/>
      <c r="QIT2367" s="14"/>
      <c r="QIU2367" s="14"/>
      <c r="QIV2367" s="14"/>
      <c r="QIW2367" s="14"/>
      <c r="QIX2367" s="14"/>
      <c r="QIY2367" s="14"/>
      <c r="QIZ2367" s="14"/>
      <c r="QJA2367" s="14"/>
      <c r="QJB2367" s="14"/>
      <c r="QJC2367" s="14"/>
      <c r="QJD2367" s="14"/>
      <c r="QJE2367" s="14"/>
      <c r="QJF2367" s="14"/>
      <c r="QJG2367" s="14"/>
      <c r="QJH2367" s="14"/>
      <c r="QJI2367" s="14"/>
      <c r="QJJ2367" s="14"/>
      <c r="QJK2367" s="14"/>
      <c r="QJL2367" s="14"/>
      <c r="QJM2367" s="14"/>
      <c r="QJN2367" s="14"/>
      <c r="QJO2367" s="14"/>
      <c r="QJP2367" s="14"/>
      <c r="QJQ2367" s="14"/>
      <c r="QJR2367" s="14"/>
      <c r="QJS2367" s="14"/>
      <c r="QJT2367" s="14"/>
      <c r="QJU2367" s="14"/>
      <c r="QJV2367" s="14"/>
      <c r="QJW2367" s="14"/>
      <c r="QJX2367" s="14"/>
      <c r="QJY2367" s="14"/>
      <c r="QJZ2367" s="14"/>
      <c r="QKA2367" s="14"/>
      <c r="QKB2367" s="14"/>
      <c r="QKC2367" s="14"/>
      <c r="QKD2367" s="14"/>
      <c r="QKE2367" s="14"/>
      <c r="QKF2367" s="14"/>
      <c r="QKG2367" s="14"/>
      <c r="QKH2367" s="14"/>
      <c r="QKI2367" s="14"/>
      <c r="QKJ2367" s="14"/>
      <c r="QKK2367" s="14"/>
      <c r="QKL2367" s="14"/>
      <c r="QKM2367" s="14"/>
      <c r="QKN2367" s="14"/>
      <c r="QKO2367" s="14"/>
      <c r="QKP2367" s="14"/>
      <c r="QKQ2367" s="14"/>
      <c r="QKR2367" s="14"/>
      <c r="QKS2367" s="14"/>
      <c r="QKT2367" s="14"/>
      <c r="QKU2367" s="14"/>
      <c r="QKV2367" s="14"/>
      <c r="QKW2367" s="14"/>
      <c r="QKX2367" s="14"/>
      <c r="QKY2367" s="14"/>
      <c r="QKZ2367" s="14"/>
      <c r="QLA2367" s="14"/>
      <c r="QLB2367" s="14"/>
      <c r="QLC2367" s="14"/>
      <c r="QLD2367" s="14"/>
      <c r="QLE2367" s="14"/>
      <c r="QLF2367" s="14"/>
      <c r="QLG2367" s="14"/>
      <c r="QLH2367" s="14"/>
      <c r="QLI2367" s="14"/>
      <c r="QLJ2367" s="14"/>
      <c r="QLK2367" s="14"/>
      <c r="QLL2367" s="14"/>
      <c r="QLM2367" s="14"/>
      <c r="QLN2367" s="14"/>
      <c r="QLO2367" s="14"/>
      <c r="QLP2367" s="14"/>
      <c r="QLQ2367" s="14"/>
      <c r="QLR2367" s="14"/>
      <c r="QLS2367" s="14"/>
      <c r="QLT2367" s="14"/>
      <c r="QLU2367" s="14"/>
      <c r="QLV2367" s="14"/>
      <c r="QLW2367" s="14"/>
      <c r="QLX2367" s="14"/>
      <c r="QLY2367" s="14"/>
      <c r="QLZ2367" s="14"/>
      <c r="QMA2367" s="14"/>
      <c r="QMB2367" s="14"/>
      <c r="QMC2367" s="14"/>
      <c r="QMD2367" s="14"/>
      <c r="QME2367" s="14"/>
      <c r="QMF2367" s="14"/>
      <c r="QMG2367" s="14"/>
      <c r="QMH2367" s="14"/>
      <c r="QMI2367" s="14"/>
      <c r="QMJ2367" s="14"/>
      <c r="QMK2367" s="14"/>
      <c r="QML2367" s="14"/>
      <c r="QMM2367" s="14"/>
      <c r="QMN2367" s="14"/>
      <c r="QMO2367" s="14"/>
      <c r="QMP2367" s="14"/>
      <c r="QMQ2367" s="14"/>
      <c r="QMR2367" s="14"/>
      <c r="QMS2367" s="14"/>
      <c r="QMT2367" s="14"/>
      <c r="QMU2367" s="14"/>
      <c r="QMV2367" s="14"/>
      <c r="QMW2367" s="14"/>
      <c r="QMX2367" s="14"/>
      <c r="QMY2367" s="14"/>
      <c r="QMZ2367" s="14"/>
      <c r="QNA2367" s="14"/>
      <c r="QNB2367" s="14"/>
      <c r="QNC2367" s="14"/>
      <c r="QND2367" s="14"/>
      <c r="QNE2367" s="14"/>
      <c r="QNF2367" s="14"/>
      <c r="QNG2367" s="14"/>
      <c r="QNH2367" s="14"/>
      <c r="QNI2367" s="14"/>
      <c r="QNJ2367" s="14"/>
      <c r="QNK2367" s="14"/>
      <c r="QNL2367" s="14"/>
      <c r="QNM2367" s="14"/>
      <c r="QNN2367" s="14"/>
      <c r="QNO2367" s="14"/>
      <c r="QNP2367" s="14"/>
      <c r="QNQ2367" s="14"/>
      <c r="QNR2367" s="14"/>
      <c r="QNS2367" s="14"/>
      <c r="QNT2367" s="14"/>
      <c r="QNU2367" s="14"/>
      <c r="QNV2367" s="14"/>
      <c r="QNW2367" s="14"/>
      <c r="QNX2367" s="14"/>
      <c r="QNY2367" s="14"/>
      <c r="QNZ2367" s="14"/>
      <c r="QOA2367" s="14"/>
      <c r="QOB2367" s="14"/>
      <c r="QOC2367" s="14"/>
      <c r="QOD2367" s="14"/>
      <c r="QOE2367" s="14"/>
      <c r="QOF2367" s="14"/>
      <c r="QOG2367" s="14"/>
      <c r="QOH2367" s="14"/>
      <c r="QOI2367" s="14"/>
      <c r="QOJ2367" s="14"/>
      <c r="QOK2367" s="14"/>
      <c r="QOL2367" s="14"/>
      <c r="QOM2367" s="14"/>
      <c r="QON2367" s="14"/>
      <c r="QOO2367" s="14"/>
      <c r="QOP2367" s="14"/>
      <c r="QOQ2367" s="14"/>
      <c r="QOR2367" s="14"/>
      <c r="QOS2367" s="14"/>
      <c r="QOT2367" s="14"/>
      <c r="QOU2367" s="14"/>
      <c r="QOV2367" s="14"/>
      <c r="QOW2367" s="14"/>
      <c r="QOX2367" s="14"/>
      <c r="QOY2367" s="14"/>
      <c r="QOZ2367" s="14"/>
      <c r="QPA2367" s="14"/>
      <c r="QPB2367" s="14"/>
      <c r="QPC2367" s="14"/>
      <c r="QPD2367" s="14"/>
      <c r="QPE2367" s="14"/>
      <c r="QPF2367" s="14"/>
      <c r="QPG2367" s="14"/>
      <c r="QPH2367" s="14"/>
      <c r="QPI2367" s="14"/>
      <c r="QPJ2367" s="14"/>
      <c r="QPK2367" s="14"/>
      <c r="QPL2367" s="14"/>
      <c r="QPM2367" s="14"/>
      <c r="QPN2367" s="14"/>
      <c r="QPO2367" s="14"/>
      <c r="QPP2367" s="14"/>
      <c r="QPQ2367" s="14"/>
      <c r="QPR2367" s="14"/>
      <c r="QPS2367" s="14"/>
      <c r="QPT2367" s="14"/>
      <c r="QPU2367" s="14"/>
      <c r="QPV2367" s="14"/>
      <c r="QPW2367" s="14"/>
      <c r="QPX2367" s="14"/>
      <c r="QPY2367" s="14"/>
      <c r="QPZ2367" s="14"/>
      <c r="QQA2367" s="14"/>
      <c r="QQB2367" s="14"/>
      <c r="QQC2367" s="14"/>
      <c r="QQD2367" s="14"/>
      <c r="QQE2367" s="14"/>
      <c r="QQF2367" s="14"/>
      <c r="QQG2367" s="14"/>
      <c r="QQH2367" s="14"/>
      <c r="QQI2367" s="14"/>
      <c r="QQJ2367" s="14"/>
      <c r="QQK2367" s="14"/>
      <c r="QQL2367" s="14"/>
      <c r="QQM2367" s="14"/>
      <c r="QQN2367" s="14"/>
      <c r="QQO2367" s="14"/>
      <c r="QQP2367" s="14"/>
      <c r="QQQ2367" s="14"/>
      <c r="QQR2367" s="14"/>
      <c r="QQS2367" s="14"/>
      <c r="QQT2367" s="14"/>
      <c r="QQU2367" s="14"/>
      <c r="QQV2367" s="14"/>
      <c r="QQW2367" s="14"/>
      <c r="QQX2367" s="14"/>
      <c r="QQY2367" s="14"/>
      <c r="QQZ2367" s="14"/>
      <c r="QRA2367" s="14"/>
      <c r="QRB2367" s="14"/>
      <c r="QRC2367" s="14"/>
      <c r="QRD2367" s="14"/>
      <c r="QRE2367" s="14"/>
      <c r="QRF2367" s="14"/>
      <c r="QRG2367" s="14"/>
      <c r="QRH2367" s="14"/>
      <c r="QRI2367" s="14"/>
      <c r="QRJ2367" s="14"/>
      <c r="QRK2367" s="14"/>
      <c r="QRL2367" s="14"/>
      <c r="QRM2367" s="14"/>
      <c r="QRN2367" s="14"/>
      <c r="QRO2367" s="14"/>
      <c r="QRP2367" s="14"/>
      <c r="QRQ2367" s="14"/>
      <c r="QRR2367" s="14"/>
      <c r="QRS2367" s="14"/>
      <c r="QRT2367" s="14"/>
      <c r="QRU2367" s="14"/>
      <c r="QRV2367" s="14"/>
      <c r="QRW2367" s="14"/>
      <c r="QRX2367" s="14"/>
      <c r="QRY2367" s="14"/>
      <c r="QRZ2367" s="14"/>
      <c r="QSA2367" s="14"/>
      <c r="QSB2367" s="14"/>
      <c r="QSC2367" s="14"/>
      <c r="QSD2367" s="14"/>
      <c r="QSE2367" s="14"/>
      <c r="QSF2367" s="14"/>
      <c r="QSG2367" s="14"/>
      <c r="QSH2367" s="14"/>
      <c r="QSI2367" s="14"/>
      <c r="QSJ2367" s="14"/>
      <c r="QSK2367" s="14"/>
      <c r="QSL2367" s="14"/>
      <c r="QSM2367" s="14"/>
      <c r="QSN2367" s="14"/>
      <c r="QSO2367" s="14"/>
      <c r="QSP2367" s="14"/>
      <c r="QSQ2367" s="14"/>
      <c r="QSR2367" s="14"/>
      <c r="QSS2367" s="14"/>
      <c r="QST2367" s="14"/>
      <c r="QSU2367" s="14"/>
      <c r="QSV2367" s="14"/>
      <c r="QSW2367" s="14"/>
      <c r="QSX2367" s="14"/>
      <c r="QSY2367" s="14"/>
      <c r="QSZ2367" s="14"/>
      <c r="QTA2367" s="14"/>
      <c r="QTB2367" s="14"/>
      <c r="QTC2367" s="14"/>
      <c r="QTD2367" s="14"/>
      <c r="QTE2367" s="14"/>
      <c r="QTF2367" s="14"/>
      <c r="QTG2367" s="14"/>
      <c r="QTH2367" s="14"/>
      <c r="QTI2367" s="14"/>
      <c r="QTJ2367" s="14"/>
      <c r="QTK2367" s="14"/>
      <c r="QTL2367" s="14"/>
      <c r="QTM2367" s="14"/>
      <c r="QTN2367" s="14"/>
      <c r="QTO2367" s="14"/>
      <c r="QTP2367" s="14"/>
      <c r="QTQ2367" s="14"/>
      <c r="QTR2367" s="14"/>
      <c r="QTS2367" s="14"/>
      <c r="QTT2367" s="14"/>
      <c r="QTU2367" s="14"/>
      <c r="QTV2367" s="14"/>
      <c r="QTW2367" s="14"/>
      <c r="QTX2367" s="14"/>
      <c r="QTY2367" s="14"/>
      <c r="QTZ2367" s="14"/>
      <c r="QUA2367" s="14"/>
      <c r="QUB2367" s="14"/>
      <c r="QUC2367" s="14"/>
      <c r="QUD2367" s="14"/>
      <c r="QUE2367" s="14"/>
      <c r="QUF2367" s="14"/>
      <c r="QUG2367" s="14"/>
      <c r="QUH2367" s="14"/>
      <c r="QUI2367" s="14"/>
      <c r="QUJ2367" s="14"/>
      <c r="QUK2367" s="14"/>
      <c r="QUL2367" s="14"/>
      <c r="QUM2367" s="14"/>
      <c r="QUN2367" s="14"/>
      <c r="QUO2367" s="14"/>
      <c r="QUP2367" s="14"/>
      <c r="QUQ2367" s="14"/>
      <c r="QUR2367" s="14"/>
      <c r="QUS2367" s="14"/>
      <c r="QUT2367" s="14"/>
      <c r="QUU2367" s="14"/>
      <c r="QUV2367" s="14"/>
      <c r="QUW2367" s="14"/>
      <c r="QUX2367" s="14"/>
      <c r="QUY2367" s="14"/>
      <c r="QUZ2367" s="14"/>
      <c r="QVA2367" s="14"/>
      <c r="QVB2367" s="14"/>
      <c r="QVC2367" s="14"/>
      <c r="QVD2367" s="14"/>
      <c r="QVE2367" s="14"/>
      <c r="QVF2367" s="14"/>
      <c r="QVG2367" s="14"/>
      <c r="QVH2367" s="14"/>
      <c r="QVI2367" s="14"/>
      <c r="QVJ2367" s="14"/>
      <c r="QVK2367" s="14"/>
      <c r="QVL2367" s="14"/>
      <c r="QVM2367" s="14"/>
      <c r="QVN2367" s="14"/>
      <c r="QVO2367" s="14"/>
      <c r="QVP2367" s="14"/>
      <c r="QVQ2367" s="14"/>
      <c r="QVR2367" s="14"/>
      <c r="QVS2367" s="14"/>
      <c r="QVT2367" s="14"/>
      <c r="QVU2367" s="14"/>
      <c r="QVV2367" s="14"/>
      <c r="QVW2367" s="14"/>
      <c r="QVX2367" s="14"/>
      <c r="QVY2367" s="14"/>
      <c r="QVZ2367" s="14"/>
      <c r="QWA2367" s="14"/>
      <c r="QWB2367" s="14"/>
      <c r="QWC2367" s="14"/>
      <c r="QWD2367" s="14"/>
      <c r="QWE2367" s="14"/>
      <c r="QWF2367" s="14"/>
      <c r="QWG2367" s="14"/>
      <c r="QWH2367" s="14"/>
      <c r="QWI2367" s="14"/>
      <c r="QWJ2367" s="14"/>
      <c r="QWK2367" s="14"/>
      <c r="QWL2367" s="14"/>
      <c r="QWM2367" s="14"/>
      <c r="QWN2367" s="14"/>
      <c r="QWO2367" s="14"/>
      <c r="QWP2367" s="14"/>
      <c r="QWQ2367" s="14"/>
      <c r="QWR2367" s="14"/>
      <c r="QWS2367" s="14"/>
      <c r="QWT2367" s="14"/>
      <c r="QWU2367" s="14"/>
      <c r="QWV2367" s="14"/>
      <c r="QWW2367" s="14"/>
      <c r="QWX2367" s="14"/>
      <c r="QWY2367" s="14"/>
      <c r="QWZ2367" s="14"/>
      <c r="QXA2367" s="14"/>
      <c r="QXB2367" s="14"/>
      <c r="QXC2367" s="14"/>
      <c r="QXD2367" s="14"/>
      <c r="QXE2367" s="14"/>
      <c r="QXF2367" s="14"/>
      <c r="QXG2367" s="14"/>
      <c r="QXH2367" s="14"/>
      <c r="QXI2367" s="14"/>
      <c r="QXJ2367" s="14"/>
      <c r="QXK2367" s="14"/>
      <c r="QXL2367" s="14"/>
      <c r="QXM2367" s="14"/>
      <c r="QXN2367" s="14"/>
      <c r="QXO2367" s="14"/>
      <c r="QXP2367" s="14"/>
      <c r="QXQ2367" s="14"/>
      <c r="QXR2367" s="14"/>
      <c r="QXS2367" s="14"/>
      <c r="QXT2367" s="14"/>
      <c r="QXU2367" s="14"/>
      <c r="QXV2367" s="14"/>
      <c r="QXW2367" s="14"/>
      <c r="QXX2367" s="14"/>
      <c r="QXY2367" s="14"/>
      <c r="QXZ2367" s="14"/>
      <c r="QYA2367" s="14"/>
      <c r="QYB2367" s="14"/>
      <c r="QYC2367" s="14"/>
      <c r="QYD2367" s="14"/>
      <c r="QYE2367" s="14"/>
      <c r="QYF2367" s="14"/>
      <c r="QYG2367" s="14"/>
      <c r="QYH2367" s="14"/>
      <c r="QYI2367" s="14"/>
      <c r="QYJ2367" s="14"/>
      <c r="QYK2367" s="14"/>
      <c r="QYL2367" s="14"/>
      <c r="QYM2367" s="14"/>
      <c r="QYN2367" s="14"/>
      <c r="QYO2367" s="14"/>
      <c r="QYP2367" s="14"/>
      <c r="QYQ2367" s="14"/>
      <c r="QYR2367" s="14"/>
      <c r="QYS2367" s="14"/>
      <c r="QYT2367" s="14"/>
      <c r="QYU2367" s="14"/>
      <c r="QYV2367" s="14"/>
      <c r="QYW2367" s="14"/>
      <c r="QYX2367" s="14"/>
      <c r="QYY2367" s="14"/>
      <c r="QYZ2367" s="14"/>
      <c r="QZA2367" s="14"/>
      <c r="QZB2367" s="14"/>
      <c r="QZC2367" s="14"/>
      <c r="QZD2367" s="14"/>
      <c r="QZE2367" s="14"/>
      <c r="QZF2367" s="14"/>
      <c r="QZG2367" s="14"/>
      <c r="QZH2367" s="14"/>
      <c r="QZI2367" s="14"/>
      <c r="QZJ2367" s="14"/>
      <c r="QZK2367" s="14"/>
      <c r="QZL2367" s="14"/>
      <c r="QZM2367" s="14"/>
      <c r="QZN2367" s="14"/>
      <c r="QZO2367" s="14"/>
      <c r="QZP2367" s="14"/>
      <c r="QZQ2367" s="14"/>
      <c r="QZR2367" s="14"/>
      <c r="QZS2367" s="14"/>
      <c r="QZT2367" s="14"/>
      <c r="QZU2367" s="14"/>
      <c r="QZV2367" s="14"/>
      <c r="QZW2367" s="14"/>
      <c r="QZX2367" s="14"/>
      <c r="QZY2367" s="14"/>
      <c r="QZZ2367" s="14"/>
      <c r="RAA2367" s="14"/>
      <c r="RAB2367" s="14"/>
      <c r="RAC2367" s="14"/>
      <c r="RAD2367" s="14"/>
      <c r="RAE2367" s="14"/>
      <c r="RAF2367" s="14"/>
      <c r="RAG2367" s="14"/>
      <c r="RAH2367" s="14"/>
      <c r="RAI2367" s="14"/>
      <c r="RAJ2367" s="14"/>
      <c r="RAK2367" s="14"/>
      <c r="RAL2367" s="14"/>
      <c r="RAM2367" s="14"/>
      <c r="RAN2367" s="14"/>
      <c r="RAO2367" s="14"/>
      <c r="RAP2367" s="14"/>
      <c r="RAQ2367" s="14"/>
      <c r="RAR2367" s="14"/>
      <c r="RAS2367" s="14"/>
      <c r="RAT2367" s="14"/>
      <c r="RAU2367" s="14"/>
      <c r="RAV2367" s="14"/>
      <c r="RAW2367" s="14"/>
      <c r="RAX2367" s="14"/>
      <c r="RAY2367" s="14"/>
      <c r="RAZ2367" s="14"/>
      <c r="RBA2367" s="14"/>
      <c r="RBB2367" s="14"/>
      <c r="RBC2367" s="14"/>
      <c r="RBD2367" s="14"/>
      <c r="RBE2367" s="14"/>
      <c r="RBF2367" s="14"/>
      <c r="RBG2367" s="14"/>
      <c r="RBH2367" s="14"/>
      <c r="RBI2367" s="14"/>
      <c r="RBJ2367" s="14"/>
      <c r="RBK2367" s="14"/>
      <c r="RBL2367" s="14"/>
      <c r="RBM2367" s="14"/>
      <c r="RBN2367" s="14"/>
      <c r="RBO2367" s="14"/>
      <c r="RBP2367" s="14"/>
      <c r="RBQ2367" s="14"/>
      <c r="RBR2367" s="14"/>
      <c r="RBS2367" s="14"/>
      <c r="RBT2367" s="14"/>
      <c r="RBU2367" s="14"/>
      <c r="RBV2367" s="14"/>
      <c r="RBW2367" s="14"/>
      <c r="RBX2367" s="14"/>
      <c r="RBY2367" s="14"/>
      <c r="RBZ2367" s="14"/>
      <c r="RCA2367" s="14"/>
      <c r="RCB2367" s="14"/>
      <c r="RCC2367" s="14"/>
      <c r="RCD2367" s="14"/>
      <c r="RCE2367" s="14"/>
      <c r="RCF2367" s="14"/>
      <c r="RCG2367" s="14"/>
      <c r="RCH2367" s="14"/>
      <c r="RCI2367" s="14"/>
      <c r="RCJ2367" s="14"/>
      <c r="RCK2367" s="14"/>
      <c r="RCL2367" s="14"/>
      <c r="RCM2367" s="14"/>
      <c r="RCN2367" s="14"/>
      <c r="RCO2367" s="14"/>
      <c r="RCP2367" s="14"/>
      <c r="RCQ2367" s="14"/>
      <c r="RCR2367" s="14"/>
      <c r="RCS2367" s="14"/>
      <c r="RCT2367" s="14"/>
      <c r="RCU2367" s="14"/>
      <c r="RCV2367" s="14"/>
      <c r="RCW2367" s="14"/>
      <c r="RCX2367" s="14"/>
      <c r="RCY2367" s="14"/>
      <c r="RCZ2367" s="14"/>
      <c r="RDA2367" s="14"/>
      <c r="RDB2367" s="14"/>
      <c r="RDC2367" s="14"/>
      <c r="RDD2367" s="14"/>
      <c r="RDE2367" s="14"/>
      <c r="RDF2367" s="14"/>
      <c r="RDG2367" s="14"/>
      <c r="RDH2367" s="14"/>
      <c r="RDI2367" s="14"/>
      <c r="RDJ2367" s="14"/>
      <c r="RDK2367" s="14"/>
      <c r="RDL2367" s="14"/>
      <c r="RDM2367" s="14"/>
      <c r="RDN2367" s="14"/>
      <c r="RDO2367" s="14"/>
      <c r="RDP2367" s="14"/>
      <c r="RDQ2367" s="14"/>
      <c r="RDR2367" s="14"/>
      <c r="RDS2367" s="14"/>
      <c r="RDT2367" s="14"/>
      <c r="RDU2367" s="14"/>
      <c r="RDV2367" s="14"/>
      <c r="RDW2367" s="14"/>
      <c r="RDX2367" s="14"/>
      <c r="RDY2367" s="14"/>
      <c r="RDZ2367" s="14"/>
      <c r="REA2367" s="14"/>
      <c r="REB2367" s="14"/>
      <c r="REC2367" s="14"/>
      <c r="RED2367" s="14"/>
      <c r="REE2367" s="14"/>
      <c r="REF2367" s="14"/>
      <c r="REG2367" s="14"/>
      <c r="REH2367" s="14"/>
      <c r="REI2367" s="14"/>
      <c r="REJ2367" s="14"/>
      <c r="REK2367" s="14"/>
      <c r="REL2367" s="14"/>
      <c r="REM2367" s="14"/>
      <c r="REN2367" s="14"/>
      <c r="REO2367" s="14"/>
      <c r="REP2367" s="14"/>
      <c r="REQ2367" s="14"/>
      <c r="RER2367" s="14"/>
      <c r="RES2367" s="14"/>
      <c r="RET2367" s="14"/>
      <c r="REU2367" s="14"/>
      <c r="REV2367" s="14"/>
      <c r="REW2367" s="14"/>
      <c r="REX2367" s="14"/>
      <c r="REY2367" s="14"/>
      <c r="REZ2367" s="14"/>
      <c r="RFA2367" s="14"/>
      <c r="RFB2367" s="14"/>
      <c r="RFC2367" s="14"/>
      <c r="RFD2367" s="14"/>
      <c r="RFE2367" s="14"/>
      <c r="RFF2367" s="14"/>
      <c r="RFG2367" s="14"/>
      <c r="RFH2367" s="14"/>
      <c r="RFI2367" s="14"/>
      <c r="RFJ2367" s="14"/>
      <c r="RFK2367" s="14"/>
      <c r="RFL2367" s="14"/>
      <c r="RFM2367" s="14"/>
      <c r="RFN2367" s="14"/>
      <c r="RFO2367" s="14"/>
      <c r="RFP2367" s="14"/>
      <c r="RFQ2367" s="14"/>
      <c r="RFR2367" s="14"/>
      <c r="RFS2367" s="14"/>
      <c r="RFT2367" s="14"/>
      <c r="RFU2367" s="14"/>
      <c r="RFV2367" s="14"/>
      <c r="RFW2367" s="14"/>
      <c r="RFX2367" s="14"/>
      <c r="RFY2367" s="14"/>
      <c r="RFZ2367" s="14"/>
      <c r="RGA2367" s="14"/>
      <c r="RGB2367" s="14"/>
      <c r="RGC2367" s="14"/>
      <c r="RGD2367" s="14"/>
      <c r="RGE2367" s="14"/>
      <c r="RGF2367" s="14"/>
      <c r="RGG2367" s="14"/>
      <c r="RGH2367" s="14"/>
      <c r="RGI2367" s="14"/>
      <c r="RGJ2367" s="14"/>
      <c r="RGK2367" s="14"/>
      <c r="RGL2367" s="14"/>
      <c r="RGM2367" s="14"/>
      <c r="RGN2367" s="14"/>
      <c r="RGO2367" s="14"/>
      <c r="RGP2367" s="14"/>
      <c r="RGQ2367" s="14"/>
      <c r="RGR2367" s="14"/>
      <c r="RGS2367" s="14"/>
      <c r="RGT2367" s="14"/>
      <c r="RGU2367" s="14"/>
      <c r="RGV2367" s="14"/>
      <c r="RGW2367" s="14"/>
      <c r="RGX2367" s="14"/>
      <c r="RGY2367" s="14"/>
      <c r="RGZ2367" s="14"/>
      <c r="RHA2367" s="14"/>
      <c r="RHB2367" s="14"/>
      <c r="RHC2367" s="14"/>
      <c r="RHD2367" s="14"/>
      <c r="RHE2367" s="14"/>
      <c r="RHF2367" s="14"/>
      <c r="RHG2367" s="14"/>
      <c r="RHH2367" s="14"/>
      <c r="RHI2367" s="14"/>
      <c r="RHJ2367" s="14"/>
      <c r="RHK2367" s="14"/>
      <c r="RHL2367" s="14"/>
      <c r="RHM2367" s="14"/>
      <c r="RHN2367" s="14"/>
      <c r="RHO2367" s="14"/>
      <c r="RHP2367" s="14"/>
      <c r="RHQ2367" s="14"/>
      <c r="RHR2367" s="14"/>
      <c r="RHS2367" s="14"/>
      <c r="RHT2367" s="14"/>
      <c r="RHU2367" s="14"/>
      <c r="RHV2367" s="14"/>
      <c r="RHW2367" s="14"/>
      <c r="RHX2367" s="14"/>
      <c r="RHY2367" s="14"/>
      <c r="RHZ2367" s="14"/>
      <c r="RIA2367" s="14"/>
      <c r="RIB2367" s="14"/>
      <c r="RIC2367" s="14"/>
      <c r="RID2367" s="14"/>
      <c r="RIE2367" s="14"/>
      <c r="RIF2367" s="14"/>
      <c r="RIG2367" s="14"/>
      <c r="RIH2367" s="14"/>
      <c r="RII2367" s="14"/>
      <c r="RIJ2367" s="14"/>
      <c r="RIK2367" s="14"/>
      <c r="RIL2367" s="14"/>
      <c r="RIM2367" s="14"/>
      <c r="RIN2367" s="14"/>
      <c r="RIO2367" s="14"/>
      <c r="RIP2367" s="14"/>
      <c r="RIQ2367" s="14"/>
      <c r="RIR2367" s="14"/>
      <c r="RIS2367" s="14"/>
      <c r="RIT2367" s="14"/>
      <c r="RIU2367" s="14"/>
      <c r="RIV2367" s="14"/>
      <c r="RIW2367" s="14"/>
      <c r="RIX2367" s="14"/>
      <c r="RIY2367" s="14"/>
      <c r="RIZ2367" s="14"/>
      <c r="RJA2367" s="14"/>
      <c r="RJB2367" s="14"/>
      <c r="RJC2367" s="14"/>
      <c r="RJD2367" s="14"/>
      <c r="RJE2367" s="14"/>
      <c r="RJF2367" s="14"/>
      <c r="RJG2367" s="14"/>
      <c r="RJH2367" s="14"/>
      <c r="RJI2367" s="14"/>
      <c r="RJJ2367" s="14"/>
      <c r="RJK2367" s="14"/>
      <c r="RJL2367" s="14"/>
      <c r="RJM2367" s="14"/>
      <c r="RJN2367" s="14"/>
      <c r="RJO2367" s="14"/>
      <c r="RJP2367" s="14"/>
      <c r="RJQ2367" s="14"/>
      <c r="RJR2367" s="14"/>
      <c r="RJS2367" s="14"/>
      <c r="RJT2367" s="14"/>
      <c r="RJU2367" s="14"/>
      <c r="RJV2367" s="14"/>
      <c r="RJW2367" s="14"/>
      <c r="RJX2367" s="14"/>
      <c r="RJY2367" s="14"/>
      <c r="RJZ2367" s="14"/>
      <c r="RKA2367" s="14"/>
      <c r="RKB2367" s="14"/>
      <c r="RKC2367" s="14"/>
      <c r="RKD2367" s="14"/>
      <c r="RKE2367" s="14"/>
      <c r="RKF2367" s="14"/>
      <c r="RKG2367" s="14"/>
      <c r="RKH2367" s="14"/>
      <c r="RKI2367" s="14"/>
      <c r="RKJ2367" s="14"/>
      <c r="RKK2367" s="14"/>
      <c r="RKL2367" s="14"/>
      <c r="RKM2367" s="14"/>
      <c r="RKN2367" s="14"/>
      <c r="RKO2367" s="14"/>
      <c r="RKP2367" s="14"/>
      <c r="RKQ2367" s="14"/>
      <c r="RKR2367" s="14"/>
      <c r="RKS2367" s="14"/>
      <c r="RKT2367" s="14"/>
      <c r="RKU2367" s="14"/>
      <c r="RKV2367" s="14"/>
      <c r="RKW2367" s="14"/>
      <c r="RKX2367" s="14"/>
      <c r="RKY2367" s="14"/>
      <c r="RKZ2367" s="14"/>
      <c r="RLA2367" s="14"/>
      <c r="RLB2367" s="14"/>
      <c r="RLC2367" s="14"/>
      <c r="RLD2367" s="14"/>
      <c r="RLE2367" s="14"/>
      <c r="RLF2367" s="14"/>
      <c r="RLG2367" s="14"/>
      <c r="RLH2367" s="14"/>
      <c r="RLI2367" s="14"/>
      <c r="RLJ2367" s="14"/>
      <c r="RLK2367" s="14"/>
      <c r="RLL2367" s="14"/>
      <c r="RLM2367" s="14"/>
      <c r="RLN2367" s="14"/>
      <c r="RLO2367" s="14"/>
      <c r="RLP2367" s="14"/>
      <c r="RLQ2367" s="14"/>
      <c r="RLR2367" s="14"/>
      <c r="RLS2367" s="14"/>
      <c r="RLT2367" s="14"/>
      <c r="RLU2367" s="14"/>
      <c r="RLV2367" s="14"/>
      <c r="RLW2367" s="14"/>
      <c r="RLX2367" s="14"/>
      <c r="RLY2367" s="14"/>
      <c r="RLZ2367" s="14"/>
      <c r="RMA2367" s="14"/>
      <c r="RMB2367" s="14"/>
      <c r="RMC2367" s="14"/>
      <c r="RMD2367" s="14"/>
      <c r="RME2367" s="14"/>
      <c r="RMF2367" s="14"/>
      <c r="RMG2367" s="14"/>
      <c r="RMH2367" s="14"/>
      <c r="RMI2367" s="14"/>
      <c r="RMJ2367" s="14"/>
      <c r="RMK2367" s="14"/>
      <c r="RML2367" s="14"/>
      <c r="RMM2367" s="14"/>
      <c r="RMN2367" s="14"/>
      <c r="RMO2367" s="14"/>
      <c r="RMP2367" s="14"/>
      <c r="RMQ2367" s="14"/>
      <c r="RMR2367" s="14"/>
      <c r="RMS2367" s="14"/>
      <c r="RMT2367" s="14"/>
      <c r="RMU2367" s="14"/>
      <c r="RMV2367" s="14"/>
      <c r="RMW2367" s="14"/>
      <c r="RMX2367" s="14"/>
      <c r="RMY2367" s="14"/>
      <c r="RMZ2367" s="14"/>
      <c r="RNA2367" s="14"/>
      <c r="RNB2367" s="14"/>
      <c r="RNC2367" s="14"/>
      <c r="RND2367" s="14"/>
      <c r="RNE2367" s="14"/>
      <c r="RNF2367" s="14"/>
      <c r="RNG2367" s="14"/>
      <c r="RNH2367" s="14"/>
      <c r="RNI2367" s="14"/>
      <c r="RNJ2367" s="14"/>
      <c r="RNK2367" s="14"/>
      <c r="RNL2367" s="14"/>
      <c r="RNM2367" s="14"/>
      <c r="RNN2367" s="14"/>
      <c r="RNO2367" s="14"/>
      <c r="RNP2367" s="14"/>
      <c r="RNQ2367" s="14"/>
      <c r="RNR2367" s="14"/>
      <c r="RNS2367" s="14"/>
      <c r="RNT2367" s="14"/>
      <c r="RNU2367" s="14"/>
      <c r="RNV2367" s="14"/>
      <c r="RNW2367" s="14"/>
      <c r="RNX2367" s="14"/>
      <c r="RNY2367" s="14"/>
      <c r="RNZ2367" s="14"/>
      <c r="ROA2367" s="14"/>
      <c r="ROB2367" s="14"/>
      <c r="ROC2367" s="14"/>
      <c r="ROD2367" s="14"/>
      <c r="ROE2367" s="14"/>
      <c r="ROF2367" s="14"/>
      <c r="ROG2367" s="14"/>
      <c r="ROH2367" s="14"/>
      <c r="ROI2367" s="14"/>
      <c r="ROJ2367" s="14"/>
      <c r="ROK2367" s="14"/>
      <c r="ROL2367" s="14"/>
      <c r="ROM2367" s="14"/>
      <c r="RON2367" s="14"/>
      <c r="ROO2367" s="14"/>
      <c r="ROP2367" s="14"/>
      <c r="ROQ2367" s="14"/>
      <c r="ROR2367" s="14"/>
      <c r="ROS2367" s="14"/>
      <c r="ROT2367" s="14"/>
      <c r="ROU2367" s="14"/>
      <c r="ROV2367" s="14"/>
      <c r="ROW2367" s="14"/>
      <c r="ROX2367" s="14"/>
      <c r="ROY2367" s="14"/>
      <c r="ROZ2367" s="14"/>
      <c r="RPA2367" s="14"/>
      <c r="RPB2367" s="14"/>
      <c r="RPC2367" s="14"/>
      <c r="RPD2367" s="14"/>
      <c r="RPE2367" s="14"/>
      <c r="RPF2367" s="14"/>
      <c r="RPG2367" s="14"/>
      <c r="RPH2367" s="14"/>
      <c r="RPI2367" s="14"/>
      <c r="RPJ2367" s="14"/>
      <c r="RPK2367" s="14"/>
      <c r="RPL2367" s="14"/>
      <c r="RPM2367" s="14"/>
      <c r="RPN2367" s="14"/>
      <c r="RPO2367" s="14"/>
      <c r="RPP2367" s="14"/>
      <c r="RPQ2367" s="14"/>
      <c r="RPR2367" s="14"/>
      <c r="RPS2367" s="14"/>
      <c r="RPT2367" s="14"/>
      <c r="RPU2367" s="14"/>
      <c r="RPV2367" s="14"/>
      <c r="RPW2367" s="14"/>
      <c r="RPX2367" s="14"/>
      <c r="RPY2367" s="14"/>
      <c r="RPZ2367" s="14"/>
      <c r="RQA2367" s="14"/>
      <c r="RQB2367" s="14"/>
      <c r="RQC2367" s="14"/>
      <c r="RQD2367" s="14"/>
      <c r="RQE2367" s="14"/>
      <c r="RQF2367" s="14"/>
      <c r="RQG2367" s="14"/>
      <c r="RQH2367" s="14"/>
      <c r="RQI2367" s="14"/>
      <c r="RQJ2367" s="14"/>
      <c r="RQK2367" s="14"/>
      <c r="RQL2367" s="14"/>
      <c r="RQM2367" s="14"/>
      <c r="RQN2367" s="14"/>
      <c r="RQO2367" s="14"/>
      <c r="RQP2367" s="14"/>
      <c r="RQQ2367" s="14"/>
      <c r="RQR2367" s="14"/>
      <c r="RQS2367" s="14"/>
      <c r="RQT2367" s="14"/>
      <c r="RQU2367" s="14"/>
      <c r="RQV2367" s="14"/>
      <c r="RQW2367" s="14"/>
      <c r="RQX2367" s="14"/>
      <c r="RQY2367" s="14"/>
      <c r="RQZ2367" s="14"/>
      <c r="RRA2367" s="14"/>
      <c r="RRB2367" s="14"/>
      <c r="RRC2367" s="14"/>
      <c r="RRD2367" s="14"/>
      <c r="RRE2367" s="14"/>
      <c r="RRF2367" s="14"/>
      <c r="RRG2367" s="14"/>
      <c r="RRH2367" s="14"/>
      <c r="RRI2367" s="14"/>
      <c r="RRJ2367" s="14"/>
      <c r="RRK2367" s="14"/>
      <c r="RRL2367" s="14"/>
      <c r="RRM2367" s="14"/>
      <c r="RRN2367" s="14"/>
      <c r="RRO2367" s="14"/>
      <c r="RRP2367" s="14"/>
      <c r="RRQ2367" s="14"/>
      <c r="RRR2367" s="14"/>
      <c r="RRS2367" s="14"/>
      <c r="RRT2367" s="14"/>
      <c r="RRU2367" s="14"/>
      <c r="RRV2367" s="14"/>
      <c r="RRW2367" s="14"/>
      <c r="RRX2367" s="14"/>
      <c r="RRY2367" s="14"/>
      <c r="RRZ2367" s="14"/>
      <c r="RSA2367" s="14"/>
      <c r="RSB2367" s="14"/>
      <c r="RSC2367" s="14"/>
      <c r="RSD2367" s="14"/>
      <c r="RSE2367" s="14"/>
      <c r="RSF2367" s="14"/>
      <c r="RSG2367" s="14"/>
      <c r="RSH2367" s="14"/>
      <c r="RSI2367" s="14"/>
      <c r="RSJ2367" s="14"/>
      <c r="RSK2367" s="14"/>
      <c r="RSL2367" s="14"/>
      <c r="RSM2367" s="14"/>
      <c r="RSN2367" s="14"/>
      <c r="RSO2367" s="14"/>
      <c r="RSP2367" s="14"/>
      <c r="RSQ2367" s="14"/>
      <c r="RSR2367" s="14"/>
      <c r="RSS2367" s="14"/>
      <c r="RST2367" s="14"/>
      <c r="RSU2367" s="14"/>
      <c r="RSV2367" s="14"/>
      <c r="RSW2367" s="14"/>
      <c r="RSX2367" s="14"/>
      <c r="RSY2367" s="14"/>
      <c r="RSZ2367" s="14"/>
      <c r="RTA2367" s="14"/>
      <c r="RTB2367" s="14"/>
      <c r="RTC2367" s="14"/>
      <c r="RTD2367" s="14"/>
      <c r="RTE2367" s="14"/>
      <c r="RTF2367" s="14"/>
      <c r="RTG2367" s="14"/>
      <c r="RTH2367" s="14"/>
      <c r="RTI2367" s="14"/>
      <c r="RTJ2367" s="14"/>
      <c r="RTK2367" s="14"/>
      <c r="RTL2367" s="14"/>
      <c r="RTM2367" s="14"/>
      <c r="RTN2367" s="14"/>
      <c r="RTO2367" s="14"/>
      <c r="RTP2367" s="14"/>
      <c r="RTQ2367" s="14"/>
      <c r="RTR2367" s="14"/>
      <c r="RTS2367" s="14"/>
      <c r="RTT2367" s="14"/>
      <c r="RTU2367" s="14"/>
      <c r="RTV2367" s="14"/>
      <c r="RTW2367" s="14"/>
      <c r="RTX2367" s="14"/>
      <c r="RTY2367" s="14"/>
      <c r="RTZ2367" s="14"/>
      <c r="RUA2367" s="14"/>
      <c r="RUB2367" s="14"/>
      <c r="RUC2367" s="14"/>
      <c r="RUD2367" s="14"/>
      <c r="RUE2367" s="14"/>
      <c r="RUF2367" s="14"/>
      <c r="RUG2367" s="14"/>
      <c r="RUH2367" s="14"/>
      <c r="RUI2367" s="14"/>
      <c r="RUJ2367" s="14"/>
      <c r="RUK2367" s="14"/>
      <c r="RUL2367" s="14"/>
      <c r="RUM2367" s="14"/>
      <c r="RUN2367" s="14"/>
      <c r="RUO2367" s="14"/>
      <c r="RUP2367" s="14"/>
      <c r="RUQ2367" s="14"/>
      <c r="RUR2367" s="14"/>
      <c r="RUS2367" s="14"/>
      <c r="RUT2367" s="14"/>
      <c r="RUU2367" s="14"/>
      <c r="RUV2367" s="14"/>
      <c r="RUW2367" s="14"/>
      <c r="RUX2367" s="14"/>
      <c r="RUY2367" s="14"/>
      <c r="RUZ2367" s="14"/>
      <c r="RVA2367" s="14"/>
      <c r="RVB2367" s="14"/>
      <c r="RVC2367" s="14"/>
      <c r="RVD2367" s="14"/>
      <c r="RVE2367" s="14"/>
      <c r="RVF2367" s="14"/>
      <c r="RVG2367" s="14"/>
      <c r="RVH2367" s="14"/>
      <c r="RVI2367" s="14"/>
      <c r="RVJ2367" s="14"/>
      <c r="RVK2367" s="14"/>
      <c r="RVL2367" s="14"/>
      <c r="RVM2367" s="14"/>
      <c r="RVN2367" s="14"/>
      <c r="RVO2367" s="14"/>
      <c r="RVP2367" s="14"/>
      <c r="RVQ2367" s="14"/>
      <c r="RVR2367" s="14"/>
      <c r="RVS2367" s="14"/>
      <c r="RVT2367" s="14"/>
      <c r="RVU2367" s="14"/>
      <c r="RVV2367" s="14"/>
      <c r="RVW2367" s="14"/>
      <c r="RVX2367" s="14"/>
      <c r="RVY2367" s="14"/>
      <c r="RVZ2367" s="14"/>
      <c r="RWA2367" s="14"/>
      <c r="RWB2367" s="14"/>
      <c r="RWC2367" s="14"/>
      <c r="RWD2367" s="14"/>
      <c r="RWE2367" s="14"/>
      <c r="RWF2367" s="14"/>
      <c r="RWG2367" s="14"/>
      <c r="RWH2367" s="14"/>
      <c r="RWI2367" s="14"/>
      <c r="RWJ2367" s="14"/>
      <c r="RWK2367" s="14"/>
      <c r="RWL2367" s="14"/>
      <c r="RWM2367" s="14"/>
      <c r="RWN2367" s="14"/>
      <c r="RWO2367" s="14"/>
      <c r="RWP2367" s="14"/>
      <c r="RWQ2367" s="14"/>
      <c r="RWR2367" s="14"/>
      <c r="RWS2367" s="14"/>
      <c r="RWT2367" s="14"/>
      <c r="RWU2367" s="14"/>
      <c r="RWV2367" s="14"/>
      <c r="RWW2367" s="14"/>
      <c r="RWX2367" s="14"/>
      <c r="RWY2367" s="14"/>
      <c r="RWZ2367" s="14"/>
      <c r="RXA2367" s="14"/>
      <c r="RXB2367" s="14"/>
      <c r="RXC2367" s="14"/>
      <c r="RXD2367" s="14"/>
      <c r="RXE2367" s="14"/>
      <c r="RXF2367" s="14"/>
      <c r="RXG2367" s="14"/>
      <c r="RXH2367" s="14"/>
      <c r="RXI2367" s="14"/>
      <c r="RXJ2367" s="14"/>
      <c r="RXK2367" s="14"/>
      <c r="RXL2367" s="14"/>
      <c r="RXM2367" s="14"/>
      <c r="RXN2367" s="14"/>
      <c r="RXO2367" s="14"/>
      <c r="RXP2367" s="14"/>
      <c r="RXQ2367" s="14"/>
      <c r="RXR2367" s="14"/>
      <c r="RXS2367" s="14"/>
      <c r="RXT2367" s="14"/>
      <c r="RXU2367" s="14"/>
      <c r="RXV2367" s="14"/>
      <c r="RXW2367" s="14"/>
      <c r="RXX2367" s="14"/>
      <c r="RXY2367" s="14"/>
      <c r="RXZ2367" s="14"/>
      <c r="RYA2367" s="14"/>
      <c r="RYB2367" s="14"/>
      <c r="RYC2367" s="14"/>
      <c r="RYD2367" s="14"/>
      <c r="RYE2367" s="14"/>
      <c r="RYF2367" s="14"/>
      <c r="RYG2367" s="14"/>
      <c r="RYH2367" s="14"/>
      <c r="RYI2367" s="14"/>
      <c r="RYJ2367" s="14"/>
      <c r="RYK2367" s="14"/>
      <c r="RYL2367" s="14"/>
      <c r="RYM2367" s="14"/>
      <c r="RYN2367" s="14"/>
      <c r="RYO2367" s="14"/>
      <c r="RYP2367" s="14"/>
      <c r="RYQ2367" s="14"/>
      <c r="RYR2367" s="14"/>
      <c r="RYS2367" s="14"/>
      <c r="RYT2367" s="14"/>
      <c r="RYU2367" s="14"/>
      <c r="RYV2367" s="14"/>
      <c r="RYW2367" s="14"/>
      <c r="RYX2367" s="14"/>
      <c r="RYY2367" s="14"/>
      <c r="RYZ2367" s="14"/>
      <c r="RZA2367" s="14"/>
      <c r="RZB2367" s="14"/>
      <c r="RZC2367" s="14"/>
      <c r="RZD2367" s="14"/>
      <c r="RZE2367" s="14"/>
      <c r="RZF2367" s="14"/>
      <c r="RZG2367" s="14"/>
      <c r="RZH2367" s="14"/>
      <c r="RZI2367" s="14"/>
      <c r="RZJ2367" s="14"/>
      <c r="RZK2367" s="14"/>
      <c r="RZL2367" s="14"/>
      <c r="RZM2367" s="14"/>
      <c r="RZN2367" s="14"/>
      <c r="RZO2367" s="14"/>
      <c r="RZP2367" s="14"/>
      <c r="RZQ2367" s="14"/>
      <c r="RZR2367" s="14"/>
      <c r="RZS2367" s="14"/>
      <c r="RZT2367" s="14"/>
      <c r="RZU2367" s="14"/>
      <c r="RZV2367" s="14"/>
      <c r="RZW2367" s="14"/>
      <c r="RZX2367" s="14"/>
      <c r="RZY2367" s="14"/>
      <c r="RZZ2367" s="14"/>
      <c r="SAA2367" s="14"/>
      <c r="SAB2367" s="14"/>
      <c r="SAC2367" s="14"/>
      <c r="SAD2367" s="14"/>
      <c r="SAE2367" s="14"/>
      <c r="SAF2367" s="14"/>
      <c r="SAG2367" s="14"/>
      <c r="SAH2367" s="14"/>
      <c r="SAI2367" s="14"/>
      <c r="SAJ2367" s="14"/>
      <c r="SAK2367" s="14"/>
      <c r="SAL2367" s="14"/>
      <c r="SAM2367" s="14"/>
      <c r="SAN2367" s="14"/>
      <c r="SAO2367" s="14"/>
      <c r="SAP2367" s="14"/>
      <c r="SAQ2367" s="14"/>
      <c r="SAR2367" s="14"/>
      <c r="SAS2367" s="14"/>
      <c r="SAT2367" s="14"/>
      <c r="SAU2367" s="14"/>
      <c r="SAV2367" s="14"/>
      <c r="SAW2367" s="14"/>
      <c r="SAX2367" s="14"/>
      <c r="SAY2367" s="14"/>
      <c r="SAZ2367" s="14"/>
      <c r="SBA2367" s="14"/>
      <c r="SBB2367" s="14"/>
      <c r="SBC2367" s="14"/>
      <c r="SBD2367" s="14"/>
      <c r="SBE2367" s="14"/>
      <c r="SBF2367" s="14"/>
      <c r="SBG2367" s="14"/>
      <c r="SBH2367" s="14"/>
      <c r="SBI2367" s="14"/>
      <c r="SBJ2367" s="14"/>
      <c r="SBK2367" s="14"/>
      <c r="SBL2367" s="14"/>
      <c r="SBM2367" s="14"/>
      <c r="SBN2367" s="14"/>
      <c r="SBO2367" s="14"/>
      <c r="SBP2367" s="14"/>
      <c r="SBQ2367" s="14"/>
      <c r="SBR2367" s="14"/>
      <c r="SBS2367" s="14"/>
      <c r="SBT2367" s="14"/>
      <c r="SBU2367" s="14"/>
      <c r="SBV2367" s="14"/>
      <c r="SBW2367" s="14"/>
      <c r="SBX2367" s="14"/>
      <c r="SBY2367" s="14"/>
      <c r="SBZ2367" s="14"/>
      <c r="SCA2367" s="14"/>
      <c r="SCB2367" s="14"/>
      <c r="SCC2367" s="14"/>
      <c r="SCD2367" s="14"/>
      <c r="SCE2367" s="14"/>
      <c r="SCF2367" s="14"/>
      <c r="SCG2367" s="14"/>
      <c r="SCH2367" s="14"/>
      <c r="SCI2367" s="14"/>
      <c r="SCJ2367" s="14"/>
      <c r="SCK2367" s="14"/>
      <c r="SCL2367" s="14"/>
      <c r="SCM2367" s="14"/>
      <c r="SCN2367" s="14"/>
      <c r="SCO2367" s="14"/>
      <c r="SCP2367" s="14"/>
      <c r="SCQ2367" s="14"/>
      <c r="SCR2367" s="14"/>
      <c r="SCS2367" s="14"/>
      <c r="SCT2367" s="14"/>
      <c r="SCU2367" s="14"/>
      <c r="SCV2367" s="14"/>
      <c r="SCW2367" s="14"/>
      <c r="SCX2367" s="14"/>
      <c r="SCY2367" s="14"/>
      <c r="SCZ2367" s="14"/>
      <c r="SDA2367" s="14"/>
      <c r="SDB2367" s="14"/>
      <c r="SDC2367" s="14"/>
      <c r="SDD2367" s="14"/>
      <c r="SDE2367" s="14"/>
      <c r="SDF2367" s="14"/>
      <c r="SDG2367" s="14"/>
      <c r="SDH2367" s="14"/>
      <c r="SDI2367" s="14"/>
      <c r="SDJ2367" s="14"/>
      <c r="SDK2367" s="14"/>
      <c r="SDL2367" s="14"/>
      <c r="SDM2367" s="14"/>
      <c r="SDN2367" s="14"/>
      <c r="SDO2367" s="14"/>
      <c r="SDP2367" s="14"/>
      <c r="SDQ2367" s="14"/>
      <c r="SDR2367" s="14"/>
      <c r="SDS2367" s="14"/>
      <c r="SDT2367" s="14"/>
      <c r="SDU2367" s="14"/>
      <c r="SDV2367" s="14"/>
      <c r="SDW2367" s="14"/>
      <c r="SDX2367" s="14"/>
      <c r="SDY2367" s="14"/>
      <c r="SDZ2367" s="14"/>
      <c r="SEA2367" s="14"/>
      <c r="SEB2367" s="14"/>
      <c r="SEC2367" s="14"/>
      <c r="SED2367" s="14"/>
      <c r="SEE2367" s="14"/>
      <c r="SEF2367" s="14"/>
      <c r="SEG2367" s="14"/>
      <c r="SEH2367" s="14"/>
      <c r="SEI2367" s="14"/>
      <c r="SEJ2367" s="14"/>
      <c r="SEK2367" s="14"/>
      <c r="SEL2367" s="14"/>
      <c r="SEM2367" s="14"/>
      <c r="SEN2367" s="14"/>
      <c r="SEO2367" s="14"/>
      <c r="SEP2367" s="14"/>
      <c r="SEQ2367" s="14"/>
      <c r="SER2367" s="14"/>
      <c r="SES2367" s="14"/>
      <c r="SET2367" s="14"/>
      <c r="SEU2367" s="14"/>
      <c r="SEV2367" s="14"/>
      <c r="SEW2367" s="14"/>
      <c r="SEX2367" s="14"/>
      <c r="SEY2367" s="14"/>
      <c r="SEZ2367" s="14"/>
      <c r="SFA2367" s="14"/>
      <c r="SFB2367" s="14"/>
      <c r="SFC2367" s="14"/>
      <c r="SFD2367" s="14"/>
      <c r="SFE2367" s="14"/>
      <c r="SFF2367" s="14"/>
      <c r="SFG2367" s="14"/>
      <c r="SFH2367" s="14"/>
      <c r="SFI2367" s="14"/>
      <c r="SFJ2367" s="14"/>
      <c r="SFK2367" s="14"/>
      <c r="SFL2367" s="14"/>
      <c r="SFM2367" s="14"/>
      <c r="SFN2367" s="14"/>
      <c r="SFO2367" s="14"/>
      <c r="SFP2367" s="14"/>
      <c r="SFQ2367" s="14"/>
      <c r="SFR2367" s="14"/>
      <c r="SFS2367" s="14"/>
      <c r="SFT2367" s="14"/>
      <c r="SFU2367" s="14"/>
      <c r="SFV2367" s="14"/>
      <c r="SFW2367" s="14"/>
      <c r="SFX2367" s="14"/>
      <c r="SFY2367" s="14"/>
      <c r="SFZ2367" s="14"/>
      <c r="SGA2367" s="14"/>
      <c r="SGB2367" s="14"/>
      <c r="SGC2367" s="14"/>
      <c r="SGD2367" s="14"/>
      <c r="SGE2367" s="14"/>
      <c r="SGF2367" s="14"/>
      <c r="SGG2367" s="14"/>
      <c r="SGH2367" s="14"/>
      <c r="SGI2367" s="14"/>
      <c r="SGJ2367" s="14"/>
      <c r="SGK2367" s="14"/>
      <c r="SGL2367" s="14"/>
      <c r="SGM2367" s="14"/>
      <c r="SGN2367" s="14"/>
      <c r="SGO2367" s="14"/>
      <c r="SGP2367" s="14"/>
      <c r="SGQ2367" s="14"/>
      <c r="SGR2367" s="14"/>
      <c r="SGS2367" s="14"/>
      <c r="SGT2367" s="14"/>
      <c r="SGU2367" s="14"/>
      <c r="SGV2367" s="14"/>
      <c r="SGW2367" s="14"/>
      <c r="SGX2367" s="14"/>
      <c r="SGY2367" s="14"/>
      <c r="SGZ2367" s="14"/>
      <c r="SHA2367" s="14"/>
      <c r="SHB2367" s="14"/>
      <c r="SHC2367" s="14"/>
      <c r="SHD2367" s="14"/>
      <c r="SHE2367" s="14"/>
      <c r="SHF2367" s="14"/>
      <c r="SHG2367" s="14"/>
      <c r="SHH2367" s="14"/>
      <c r="SHI2367" s="14"/>
      <c r="SHJ2367" s="14"/>
      <c r="SHK2367" s="14"/>
      <c r="SHL2367" s="14"/>
      <c r="SHM2367" s="14"/>
      <c r="SHN2367" s="14"/>
      <c r="SHO2367" s="14"/>
      <c r="SHP2367" s="14"/>
      <c r="SHQ2367" s="14"/>
      <c r="SHR2367" s="14"/>
      <c r="SHS2367" s="14"/>
      <c r="SHT2367" s="14"/>
      <c r="SHU2367" s="14"/>
      <c r="SHV2367" s="14"/>
      <c r="SHW2367" s="14"/>
      <c r="SHX2367" s="14"/>
      <c r="SHY2367" s="14"/>
      <c r="SHZ2367" s="14"/>
      <c r="SIA2367" s="14"/>
      <c r="SIB2367" s="14"/>
      <c r="SIC2367" s="14"/>
      <c r="SID2367" s="14"/>
      <c r="SIE2367" s="14"/>
      <c r="SIF2367" s="14"/>
      <c r="SIG2367" s="14"/>
      <c r="SIH2367" s="14"/>
      <c r="SII2367" s="14"/>
      <c r="SIJ2367" s="14"/>
      <c r="SIK2367" s="14"/>
      <c r="SIL2367" s="14"/>
      <c r="SIM2367" s="14"/>
      <c r="SIN2367" s="14"/>
      <c r="SIO2367" s="14"/>
      <c r="SIP2367" s="14"/>
      <c r="SIQ2367" s="14"/>
      <c r="SIR2367" s="14"/>
      <c r="SIS2367" s="14"/>
      <c r="SIT2367" s="14"/>
      <c r="SIU2367" s="14"/>
      <c r="SIV2367" s="14"/>
      <c r="SIW2367" s="14"/>
      <c r="SIX2367" s="14"/>
      <c r="SIY2367" s="14"/>
      <c r="SIZ2367" s="14"/>
      <c r="SJA2367" s="14"/>
      <c r="SJB2367" s="14"/>
      <c r="SJC2367" s="14"/>
      <c r="SJD2367" s="14"/>
      <c r="SJE2367" s="14"/>
      <c r="SJF2367" s="14"/>
      <c r="SJG2367" s="14"/>
      <c r="SJH2367" s="14"/>
      <c r="SJI2367" s="14"/>
      <c r="SJJ2367" s="14"/>
      <c r="SJK2367" s="14"/>
      <c r="SJL2367" s="14"/>
      <c r="SJM2367" s="14"/>
      <c r="SJN2367" s="14"/>
      <c r="SJO2367" s="14"/>
      <c r="SJP2367" s="14"/>
      <c r="SJQ2367" s="14"/>
      <c r="SJR2367" s="14"/>
      <c r="SJS2367" s="14"/>
      <c r="SJT2367" s="14"/>
      <c r="SJU2367" s="14"/>
      <c r="SJV2367" s="14"/>
      <c r="SJW2367" s="14"/>
      <c r="SJX2367" s="14"/>
      <c r="SJY2367" s="14"/>
      <c r="SJZ2367" s="14"/>
      <c r="SKA2367" s="14"/>
      <c r="SKB2367" s="14"/>
      <c r="SKC2367" s="14"/>
      <c r="SKD2367" s="14"/>
      <c r="SKE2367" s="14"/>
      <c r="SKF2367" s="14"/>
      <c r="SKG2367" s="14"/>
      <c r="SKH2367" s="14"/>
      <c r="SKI2367" s="14"/>
      <c r="SKJ2367" s="14"/>
      <c r="SKK2367" s="14"/>
      <c r="SKL2367" s="14"/>
      <c r="SKM2367" s="14"/>
      <c r="SKN2367" s="14"/>
      <c r="SKO2367" s="14"/>
      <c r="SKP2367" s="14"/>
      <c r="SKQ2367" s="14"/>
      <c r="SKR2367" s="14"/>
      <c r="SKS2367" s="14"/>
      <c r="SKT2367" s="14"/>
      <c r="SKU2367" s="14"/>
      <c r="SKV2367" s="14"/>
      <c r="SKW2367" s="14"/>
      <c r="SKX2367" s="14"/>
      <c r="SKY2367" s="14"/>
      <c r="SKZ2367" s="14"/>
      <c r="SLA2367" s="14"/>
      <c r="SLB2367" s="14"/>
      <c r="SLC2367" s="14"/>
      <c r="SLD2367" s="14"/>
      <c r="SLE2367" s="14"/>
      <c r="SLF2367" s="14"/>
      <c r="SLG2367" s="14"/>
      <c r="SLH2367" s="14"/>
      <c r="SLI2367" s="14"/>
      <c r="SLJ2367" s="14"/>
      <c r="SLK2367" s="14"/>
      <c r="SLL2367" s="14"/>
      <c r="SLM2367" s="14"/>
      <c r="SLN2367" s="14"/>
      <c r="SLO2367" s="14"/>
      <c r="SLP2367" s="14"/>
      <c r="SLQ2367" s="14"/>
      <c r="SLR2367" s="14"/>
      <c r="SLS2367" s="14"/>
      <c r="SLT2367" s="14"/>
      <c r="SLU2367" s="14"/>
      <c r="SLV2367" s="14"/>
      <c r="SLW2367" s="14"/>
      <c r="SLX2367" s="14"/>
      <c r="SLY2367" s="14"/>
      <c r="SLZ2367" s="14"/>
      <c r="SMA2367" s="14"/>
      <c r="SMB2367" s="14"/>
      <c r="SMC2367" s="14"/>
      <c r="SMD2367" s="14"/>
      <c r="SME2367" s="14"/>
      <c r="SMF2367" s="14"/>
      <c r="SMG2367" s="14"/>
      <c r="SMH2367" s="14"/>
      <c r="SMI2367" s="14"/>
      <c r="SMJ2367" s="14"/>
      <c r="SMK2367" s="14"/>
      <c r="SML2367" s="14"/>
      <c r="SMM2367" s="14"/>
      <c r="SMN2367" s="14"/>
      <c r="SMO2367" s="14"/>
      <c r="SMP2367" s="14"/>
      <c r="SMQ2367" s="14"/>
      <c r="SMR2367" s="14"/>
      <c r="SMS2367" s="14"/>
      <c r="SMT2367" s="14"/>
      <c r="SMU2367" s="14"/>
      <c r="SMV2367" s="14"/>
      <c r="SMW2367" s="14"/>
      <c r="SMX2367" s="14"/>
      <c r="SMY2367" s="14"/>
      <c r="SMZ2367" s="14"/>
      <c r="SNA2367" s="14"/>
      <c r="SNB2367" s="14"/>
      <c r="SNC2367" s="14"/>
      <c r="SND2367" s="14"/>
      <c r="SNE2367" s="14"/>
      <c r="SNF2367" s="14"/>
      <c r="SNG2367" s="14"/>
      <c r="SNH2367" s="14"/>
      <c r="SNI2367" s="14"/>
      <c r="SNJ2367" s="14"/>
      <c r="SNK2367" s="14"/>
      <c r="SNL2367" s="14"/>
      <c r="SNM2367" s="14"/>
      <c r="SNN2367" s="14"/>
      <c r="SNO2367" s="14"/>
      <c r="SNP2367" s="14"/>
      <c r="SNQ2367" s="14"/>
      <c r="SNR2367" s="14"/>
      <c r="SNS2367" s="14"/>
      <c r="SNT2367" s="14"/>
      <c r="SNU2367" s="14"/>
      <c r="SNV2367" s="14"/>
      <c r="SNW2367" s="14"/>
      <c r="SNX2367" s="14"/>
      <c r="SNY2367" s="14"/>
      <c r="SNZ2367" s="14"/>
      <c r="SOA2367" s="14"/>
      <c r="SOB2367" s="14"/>
      <c r="SOC2367" s="14"/>
      <c r="SOD2367" s="14"/>
      <c r="SOE2367" s="14"/>
      <c r="SOF2367" s="14"/>
      <c r="SOG2367" s="14"/>
      <c r="SOH2367" s="14"/>
      <c r="SOI2367" s="14"/>
      <c r="SOJ2367" s="14"/>
      <c r="SOK2367" s="14"/>
      <c r="SOL2367" s="14"/>
      <c r="SOM2367" s="14"/>
      <c r="SON2367" s="14"/>
      <c r="SOO2367" s="14"/>
      <c r="SOP2367" s="14"/>
      <c r="SOQ2367" s="14"/>
      <c r="SOR2367" s="14"/>
      <c r="SOS2367" s="14"/>
      <c r="SOT2367" s="14"/>
      <c r="SOU2367" s="14"/>
      <c r="SOV2367" s="14"/>
      <c r="SOW2367" s="14"/>
      <c r="SOX2367" s="14"/>
      <c r="SOY2367" s="14"/>
      <c r="SOZ2367" s="14"/>
      <c r="SPA2367" s="14"/>
      <c r="SPB2367" s="14"/>
      <c r="SPC2367" s="14"/>
      <c r="SPD2367" s="14"/>
      <c r="SPE2367" s="14"/>
      <c r="SPF2367" s="14"/>
      <c r="SPG2367" s="14"/>
      <c r="SPH2367" s="14"/>
      <c r="SPI2367" s="14"/>
      <c r="SPJ2367" s="14"/>
      <c r="SPK2367" s="14"/>
      <c r="SPL2367" s="14"/>
      <c r="SPM2367" s="14"/>
      <c r="SPN2367" s="14"/>
      <c r="SPO2367" s="14"/>
      <c r="SPP2367" s="14"/>
      <c r="SPQ2367" s="14"/>
      <c r="SPR2367" s="14"/>
      <c r="SPS2367" s="14"/>
      <c r="SPT2367" s="14"/>
      <c r="SPU2367" s="14"/>
      <c r="SPV2367" s="14"/>
      <c r="SPW2367" s="14"/>
      <c r="SPX2367" s="14"/>
      <c r="SPY2367" s="14"/>
      <c r="SPZ2367" s="14"/>
      <c r="SQA2367" s="14"/>
      <c r="SQB2367" s="14"/>
      <c r="SQC2367" s="14"/>
      <c r="SQD2367" s="14"/>
      <c r="SQE2367" s="14"/>
      <c r="SQF2367" s="14"/>
      <c r="SQG2367" s="14"/>
      <c r="SQH2367" s="14"/>
      <c r="SQI2367" s="14"/>
      <c r="SQJ2367" s="14"/>
      <c r="SQK2367" s="14"/>
      <c r="SQL2367" s="14"/>
      <c r="SQM2367" s="14"/>
      <c r="SQN2367" s="14"/>
      <c r="SQO2367" s="14"/>
      <c r="SQP2367" s="14"/>
      <c r="SQQ2367" s="14"/>
      <c r="SQR2367" s="14"/>
      <c r="SQS2367" s="14"/>
      <c r="SQT2367" s="14"/>
      <c r="SQU2367" s="14"/>
      <c r="SQV2367" s="14"/>
      <c r="SQW2367" s="14"/>
      <c r="SQX2367" s="14"/>
      <c r="SQY2367" s="14"/>
      <c r="SQZ2367" s="14"/>
      <c r="SRA2367" s="14"/>
      <c r="SRB2367" s="14"/>
      <c r="SRC2367" s="14"/>
      <c r="SRD2367" s="14"/>
      <c r="SRE2367" s="14"/>
      <c r="SRF2367" s="14"/>
      <c r="SRG2367" s="14"/>
      <c r="SRH2367" s="14"/>
      <c r="SRI2367" s="14"/>
      <c r="SRJ2367" s="14"/>
      <c r="SRK2367" s="14"/>
      <c r="SRL2367" s="14"/>
      <c r="SRM2367" s="14"/>
      <c r="SRN2367" s="14"/>
      <c r="SRO2367" s="14"/>
      <c r="SRP2367" s="14"/>
      <c r="SRQ2367" s="14"/>
      <c r="SRR2367" s="14"/>
      <c r="SRS2367" s="14"/>
      <c r="SRT2367" s="14"/>
      <c r="SRU2367" s="14"/>
      <c r="SRV2367" s="14"/>
      <c r="SRW2367" s="14"/>
      <c r="SRX2367" s="14"/>
      <c r="SRY2367" s="14"/>
      <c r="SRZ2367" s="14"/>
      <c r="SSA2367" s="14"/>
      <c r="SSB2367" s="14"/>
      <c r="SSC2367" s="14"/>
      <c r="SSD2367" s="14"/>
      <c r="SSE2367" s="14"/>
      <c r="SSF2367" s="14"/>
      <c r="SSG2367" s="14"/>
      <c r="SSH2367" s="14"/>
      <c r="SSI2367" s="14"/>
      <c r="SSJ2367" s="14"/>
      <c r="SSK2367" s="14"/>
      <c r="SSL2367" s="14"/>
      <c r="SSM2367" s="14"/>
      <c r="SSN2367" s="14"/>
      <c r="SSO2367" s="14"/>
      <c r="SSP2367" s="14"/>
      <c r="SSQ2367" s="14"/>
      <c r="SSR2367" s="14"/>
      <c r="SSS2367" s="14"/>
      <c r="SST2367" s="14"/>
      <c r="SSU2367" s="14"/>
      <c r="SSV2367" s="14"/>
      <c r="SSW2367" s="14"/>
      <c r="SSX2367" s="14"/>
      <c r="SSY2367" s="14"/>
      <c r="SSZ2367" s="14"/>
      <c r="STA2367" s="14"/>
      <c r="STB2367" s="14"/>
      <c r="STC2367" s="14"/>
      <c r="STD2367" s="14"/>
      <c r="STE2367" s="14"/>
      <c r="STF2367" s="14"/>
      <c r="STG2367" s="14"/>
      <c r="STH2367" s="14"/>
      <c r="STI2367" s="14"/>
      <c r="STJ2367" s="14"/>
      <c r="STK2367" s="14"/>
      <c r="STL2367" s="14"/>
      <c r="STM2367" s="14"/>
      <c r="STN2367" s="14"/>
      <c r="STO2367" s="14"/>
      <c r="STP2367" s="14"/>
      <c r="STQ2367" s="14"/>
      <c r="STR2367" s="14"/>
      <c r="STS2367" s="14"/>
      <c r="STT2367" s="14"/>
      <c r="STU2367" s="14"/>
      <c r="STV2367" s="14"/>
      <c r="STW2367" s="14"/>
      <c r="STX2367" s="14"/>
      <c r="STY2367" s="14"/>
      <c r="STZ2367" s="14"/>
      <c r="SUA2367" s="14"/>
      <c r="SUB2367" s="14"/>
      <c r="SUC2367" s="14"/>
      <c r="SUD2367" s="14"/>
      <c r="SUE2367" s="14"/>
      <c r="SUF2367" s="14"/>
      <c r="SUG2367" s="14"/>
      <c r="SUH2367" s="14"/>
      <c r="SUI2367" s="14"/>
      <c r="SUJ2367" s="14"/>
      <c r="SUK2367" s="14"/>
      <c r="SUL2367" s="14"/>
      <c r="SUM2367" s="14"/>
      <c r="SUN2367" s="14"/>
      <c r="SUO2367" s="14"/>
      <c r="SUP2367" s="14"/>
      <c r="SUQ2367" s="14"/>
      <c r="SUR2367" s="14"/>
      <c r="SUS2367" s="14"/>
      <c r="SUT2367" s="14"/>
      <c r="SUU2367" s="14"/>
      <c r="SUV2367" s="14"/>
      <c r="SUW2367" s="14"/>
      <c r="SUX2367" s="14"/>
      <c r="SUY2367" s="14"/>
      <c r="SUZ2367" s="14"/>
      <c r="SVA2367" s="14"/>
      <c r="SVB2367" s="14"/>
      <c r="SVC2367" s="14"/>
      <c r="SVD2367" s="14"/>
      <c r="SVE2367" s="14"/>
      <c r="SVF2367" s="14"/>
      <c r="SVG2367" s="14"/>
      <c r="SVH2367" s="14"/>
      <c r="SVI2367" s="14"/>
      <c r="SVJ2367" s="14"/>
      <c r="SVK2367" s="14"/>
      <c r="SVL2367" s="14"/>
      <c r="SVM2367" s="14"/>
      <c r="SVN2367" s="14"/>
      <c r="SVO2367" s="14"/>
      <c r="SVP2367" s="14"/>
      <c r="SVQ2367" s="14"/>
      <c r="SVR2367" s="14"/>
      <c r="SVS2367" s="14"/>
      <c r="SVT2367" s="14"/>
      <c r="SVU2367" s="14"/>
      <c r="SVV2367" s="14"/>
      <c r="SVW2367" s="14"/>
      <c r="SVX2367" s="14"/>
      <c r="SVY2367" s="14"/>
      <c r="SVZ2367" s="14"/>
      <c r="SWA2367" s="14"/>
      <c r="SWB2367" s="14"/>
      <c r="SWC2367" s="14"/>
      <c r="SWD2367" s="14"/>
      <c r="SWE2367" s="14"/>
      <c r="SWF2367" s="14"/>
      <c r="SWG2367" s="14"/>
      <c r="SWH2367" s="14"/>
      <c r="SWI2367" s="14"/>
      <c r="SWJ2367" s="14"/>
      <c r="SWK2367" s="14"/>
      <c r="SWL2367" s="14"/>
      <c r="SWM2367" s="14"/>
      <c r="SWN2367" s="14"/>
      <c r="SWO2367" s="14"/>
      <c r="SWP2367" s="14"/>
      <c r="SWQ2367" s="14"/>
      <c r="SWR2367" s="14"/>
      <c r="SWS2367" s="14"/>
      <c r="SWT2367" s="14"/>
      <c r="SWU2367" s="14"/>
      <c r="SWV2367" s="14"/>
      <c r="SWW2367" s="14"/>
      <c r="SWX2367" s="14"/>
      <c r="SWY2367" s="14"/>
      <c r="SWZ2367" s="14"/>
      <c r="SXA2367" s="14"/>
      <c r="SXB2367" s="14"/>
      <c r="SXC2367" s="14"/>
      <c r="SXD2367" s="14"/>
      <c r="SXE2367" s="14"/>
      <c r="SXF2367" s="14"/>
      <c r="SXG2367" s="14"/>
      <c r="SXH2367" s="14"/>
      <c r="SXI2367" s="14"/>
      <c r="SXJ2367" s="14"/>
      <c r="SXK2367" s="14"/>
      <c r="SXL2367" s="14"/>
      <c r="SXM2367" s="14"/>
      <c r="SXN2367" s="14"/>
      <c r="SXO2367" s="14"/>
      <c r="SXP2367" s="14"/>
      <c r="SXQ2367" s="14"/>
      <c r="SXR2367" s="14"/>
      <c r="SXS2367" s="14"/>
      <c r="SXT2367" s="14"/>
      <c r="SXU2367" s="14"/>
      <c r="SXV2367" s="14"/>
      <c r="SXW2367" s="14"/>
      <c r="SXX2367" s="14"/>
      <c r="SXY2367" s="14"/>
      <c r="SXZ2367" s="14"/>
      <c r="SYA2367" s="14"/>
      <c r="SYB2367" s="14"/>
      <c r="SYC2367" s="14"/>
      <c r="SYD2367" s="14"/>
      <c r="SYE2367" s="14"/>
      <c r="SYF2367" s="14"/>
      <c r="SYG2367" s="14"/>
      <c r="SYH2367" s="14"/>
      <c r="SYI2367" s="14"/>
      <c r="SYJ2367" s="14"/>
      <c r="SYK2367" s="14"/>
      <c r="SYL2367" s="14"/>
      <c r="SYM2367" s="14"/>
      <c r="SYN2367" s="14"/>
      <c r="SYO2367" s="14"/>
      <c r="SYP2367" s="14"/>
      <c r="SYQ2367" s="14"/>
      <c r="SYR2367" s="14"/>
      <c r="SYS2367" s="14"/>
      <c r="SYT2367" s="14"/>
      <c r="SYU2367" s="14"/>
      <c r="SYV2367" s="14"/>
      <c r="SYW2367" s="14"/>
      <c r="SYX2367" s="14"/>
      <c r="SYY2367" s="14"/>
      <c r="SYZ2367" s="14"/>
      <c r="SZA2367" s="14"/>
      <c r="SZB2367" s="14"/>
      <c r="SZC2367" s="14"/>
      <c r="SZD2367" s="14"/>
      <c r="SZE2367" s="14"/>
      <c r="SZF2367" s="14"/>
      <c r="SZG2367" s="14"/>
      <c r="SZH2367" s="14"/>
      <c r="SZI2367" s="14"/>
      <c r="SZJ2367" s="14"/>
      <c r="SZK2367" s="14"/>
      <c r="SZL2367" s="14"/>
      <c r="SZM2367" s="14"/>
      <c r="SZN2367" s="14"/>
      <c r="SZO2367" s="14"/>
      <c r="SZP2367" s="14"/>
      <c r="SZQ2367" s="14"/>
      <c r="SZR2367" s="14"/>
      <c r="SZS2367" s="14"/>
      <c r="SZT2367" s="14"/>
      <c r="SZU2367" s="14"/>
      <c r="SZV2367" s="14"/>
      <c r="SZW2367" s="14"/>
      <c r="SZX2367" s="14"/>
      <c r="SZY2367" s="14"/>
      <c r="SZZ2367" s="14"/>
      <c r="TAA2367" s="14"/>
      <c r="TAB2367" s="14"/>
      <c r="TAC2367" s="14"/>
      <c r="TAD2367" s="14"/>
      <c r="TAE2367" s="14"/>
      <c r="TAF2367" s="14"/>
      <c r="TAG2367" s="14"/>
      <c r="TAH2367" s="14"/>
      <c r="TAI2367" s="14"/>
      <c r="TAJ2367" s="14"/>
      <c r="TAK2367" s="14"/>
      <c r="TAL2367" s="14"/>
      <c r="TAM2367" s="14"/>
      <c r="TAN2367" s="14"/>
      <c r="TAO2367" s="14"/>
      <c r="TAP2367" s="14"/>
      <c r="TAQ2367" s="14"/>
      <c r="TAR2367" s="14"/>
      <c r="TAS2367" s="14"/>
      <c r="TAT2367" s="14"/>
      <c r="TAU2367" s="14"/>
      <c r="TAV2367" s="14"/>
      <c r="TAW2367" s="14"/>
      <c r="TAX2367" s="14"/>
      <c r="TAY2367" s="14"/>
      <c r="TAZ2367" s="14"/>
      <c r="TBA2367" s="14"/>
      <c r="TBB2367" s="14"/>
      <c r="TBC2367" s="14"/>
      <c r="TBD2367" s="14"/>
      <c r="TBE2367" s="14"/>
      <c r="TBF2367" s="14"/>
      <c r="TBG2367" s="14"/>
      <c r="TBH2367" s="14"/>
      <c r="TBI2367" s="14"/>
      <c r="TBJ2367" s="14"/>
      <c r="TBK2367" s="14"/>
      <c r="TBL2367" s="14"/>
      <c r="TBM2367" s="14"/>
      <c r="TBN2367" s="14"/>
      <c r="TBO2367" s="14"/>
      <c r="TBP2367" s="14"/>
      <c r="TBQ2367" s="14"/>
      <c r="TBR2367" s="14"/>
      <c r="TBS2367" s="14"/>
      <c r="TBT2367" s="14"/>
      <c r="TBU2367" s="14"/>
      <c r="TBV2367" s="14"/>
      <c r="TBW2367" s="14"/>
      <c r="TBX2367" s="14"/>
      <c r="TBY2367" s="14"/>
      <c r="TBZ2367" s="14"/>
      <c r="TCA2367" s="14"/>
      <c r="TCB2367" s="14"/>
      <c r="TCC2367" s="14"/>
      <c r="TCD2367" s="14"/>
      <c r="TCE2367" s="14"/>
      <c r="TCF2367" s="14"/>
      <c r="TCG2367" s="14"/>
      <c r="TCH2367" s="14"/>
      <c r="TCI2367" s="14"/>
      <c r="TCJ2367" s="14"/>
      <c r="TCK2367" s="14"/>
      <c r="TCL2367" s="14"/>
      <c r="TCM2367" s="14"/>
      <c r="TCN2367" s="14"/>
      <c r="TCO2367" s="14"/>
      <c r="TCP2367" s="14"/>
      <c r="TCQ2367" s="14"/>
      <c r="TCR2367" s="14"/>
      <c r="TCS2367" s="14"/>
      <c r="TCT2367" s="14"/>
      <c r="TCU2367" s="14"/>
      <c r="TCV2367" s="14"/>
      <c r="TCW2367" s="14"/>
      <c r="TCX2367" s="14"/>
      <c r="TCY2367" s="14"/>
      <c r="TCZ2367" s="14"/>
      <c r="TDA2367" s="14"/>
      <c r="TDB2367" s="14"/>
      <c r="TDC2367" s="14"/>
      <c r="TDD2367" s="14"/>
      <c r="TDE2367" s="14"/>
      <c r="TDF2367" s="14"/>
      <c r="TDG2367" s="14"/>
      <c r="TDH2367" s="14"/>
      <c r="TDI2367" s="14"/>
      <c r="TDJ2367" s="14"/>
      <c r="TDK2367" s="14"/>
      <c r="TDL2367" s="14"/>
      <c r="TDM2367" s="14"/>
      <c r="TDN2367" s="14"/>
      <c r="TDO2367" s="14"/>
      <c r="TDP2367" s="14"/>
      <c r="TDQ2367" s="14"/>
      <c r="TDR2367" s="14"/>
      <c r="TDS2367" s="14"/>
      <c r="TDT2367" s="14"/>
      <c r="TDU2367" s="14"/>
      <c r="TDV2367" s="14"/>
      <c r="TDW2367" s="14"/>
      <c r="TDX2367" s="14"/>
      <c r="TDY2367" s="14"/>
      <c r="TDZ2367" s="14"/>
      <c r="TEA2367" s="14"/>
      <c r="TEB2367" s="14"/>
      <c r="TEC2367" s="14"/>
      <c r="TED2367" s="14"/>
      <c r="TEE2367" s="14"/>
      <c r="TEF2367" s="14"/>
      <c r="TEG2367" s="14"/>
      <c r="TEH2367" s="14"/>
      <c r="TEI2367" s="14"/>
      <c r="TEJ2367" s="14"/>
      <c r="TEK2367" s="14"/>
      <c r="TEL2367" s="14"/>
      <c r="TEM2367" s="14"/>
      <c r="TEN2367" s="14"/>
      <c r="TEO2367" s="14"/>
      <c r="TEP2367" s="14"/>
      <c r="TEQ2367" s="14"/>
      <c r="TER2367" s="14"/>
      <c r="TES2367" s="14"/>
      <c r="TET2367" s="14"/>
      <c r="TEU2367" s="14"/>
      <c r="TEV2367" s="14"/>
      <c r="TEW2367" s="14"/>
      <c r="TEX2367" s="14"/>
      <c r="TEY2367" s="14"/>
      <c r="TEZ2367" s="14"/>
      <c r="TFA2367" s="14"/>
      <c r="TFB2367" s="14"/>
      <c r="TFC2367" s="14"/>
      <c r="TFD2367" s="14"/>
      <c r="TFE2367" s="14"/>
      <c r="TFF2367" s="14"/>
      <c r="TFG2367" s="14"/>
      <c r="TFH2367" s="14"/>
      <c r="TFI2367" s="14"/>
      <c r="TFJ2367" s="14"/>
      <c r="TFK2367" s="14"/>
      <c r="TFL2367" s="14"/>
      <c r="TFM2367" s="14"/>
      <c r="TFN2367" s="14"/>
      <c r="TFO2367" s="14"/>
      <c r="TFP2367" s="14"/>
      <c r="TFQ2367" s="14"/>
      <c r="TFR2367" s="14"/>
      <c r="TFS2367" s="14"/>
      <c r="TFT2367" s="14"/>
      <c r="TFU2367" s="14"/>
      <c r="TFV2367" s="14"/>
      <c r="TFW2367" s="14"/>
      <c r="TFX2367" s="14"/>
      <c r="TFY2367" s="14"/>
      <c r="TFZ2367" s="14"/>
      <c r="TGA2367" s="14"/>
      <c r="TGB2367" s="14"/>
      <c r="TGC2367" s="14"/>
      <c r="TGD2367" s="14"/>
      <c r="TGE2367" s="14"/>
      <c r="TGF2367" s="14"/>
      <c r="TGG2367" s="14"/>
      <c r="TGH2367" s="14"/>
      <c r="TGI2367" s="14"/>
      <c r="TGJ2367" s="14"/>
      <c r="TGK2367" s="14"/>
      <c r="TGL2367" s="14"/>
      <c r="TGM2367" s="14"/>
      <c r="TGN2367" s="14"/>
      <c r="TGO2367" s="14"/>
      <c r="TGP2367" s="14"/>
      <c r="TGQ2367" s="14"/>
      <c r="TGR2367" s="14"/>
      <c r="TGS2367" s="14"/>
      <c r="TGT2367" s="14"/>
      <c r="TGU2367" s="14"/>
      <c r="TGV2367" s="14"/>
      <c r="TGW2367" s="14"/>
      <c r="TGX2367" s="14"/>
      <c r="TGY2367" s="14"/>
      <c r="TGZ2367" s="14"/>
      <c r="THA2367" s="14"/>
      <c r="THB2367" s="14"/>
      <c r="THC2367" s="14"/>
      <c r="THD2367" s="14"/>
      <c r="THE2367" s="14"/>
      <c r="THF2367" s="14"/>
      <c r="THG2367" s="14"/>
      <c r="THH2367" s="14"/>
      <c r="THI2367" s="14"/>
      <c r="THJ2367" s="14"/>
      <c r="THK2367" s="14"/>
      <c r="THL2367" s="14"/>
      <c r="THM2367" s="14"/>
      <c r="THN2367" s="14"/>
      <c r="THO2367" s="14"/>
      <c r="THP2367" s="14"/>
      <c r="THQ2367" s="14"/>
      <c r="THR2367" s="14"/>
      <c r="THS2367" s="14"/>
      <c r="THT2367" s="14"/>
      <c r="THU2367" s="14"/>
      <c r="THV2367" s="14"/>
      <c r="THW2367" s="14"/>
      <c r="THX2367" s="14"/>
      <c r="THY2367" s="14"/>
      <c r="THZ2367" s="14"/>
      <c r="TIA2367" s="14"/>
      <c r="TIB2367" s="14"/>
      <c r="TIC2367" s="14"/>
      <c r="TID2367" s="14"/>
      <c r="TIE2367" s="14"/>
      <c r="TIF2367" s="14"/>
      <c r="TIG2367" s="14"/>
      <c r="TIH2367" s="14"/>
      <c r="TII2367" s="14"/>
      <c r="TIJ2367" s="14"/>
      <c r="TIK2367" s="14"/>
      <c r="TIL2367" s="14"/>
      <c r="TIM2367" s="14"/>
      <c r="TIN2367" s="14"/>
      <c r="TIO2367" s="14"/>
      <c r="TIP2367" s="14"/>
      <c r="TIQ2367" s="14"/>
      <c r="TIR2367" s="14"/>
      <c r="TIS2367" s="14"/>
      <c r="TIT2367" s="14"/>
      <c r="TIU2367" s="14"/>
      <c r="TIV2367" s="14"/>
      <c r="TIW2367" s="14"/>
      <c r="TIX2367" s="14"/>
      <c r="TIY2367" s="14"/>
      <c r="TIZ2367" s="14"/>
      <c r="TJA2367" s="14"/>
      <c r="TJB2367" s="14"/>
      <c r="TJC2367" s="14"/>
      <c r="TJD2367" s="14"/>
      <c r="TJE2367" s="14"/>
      <c r="TJF2367" s="14"/>
      <c r="TJG2367" s="14"/>
      <c r="TJH2367" s="14"/>
      <c r="TJI2367" s="14"/>
      <c r="TJJ2367" s="14"/>
      <c r="TJK2367" s="14"/>
      <c r="TJL2367" s="14"/>
      <c r="TJM2367" s="14"/>
      <c r="TJN2367" s="14"/>
      <c r="TJO2367" s="14"/>
      <c r="TJP2367" s="14"/>
      <c r="TJQ2367" s="14"/>
      <c r="TJR2367" s="14"/>
      <c r="TJS2367" s="14"/>
      <c r="TJT2367" s="14"/>
      <c r="TJU2367" s="14"/>
      <c r="TJV2367" s="14"/>
      <c r="TJW2367" s="14"/>
      <c r="TJX2367" s="14"/>
      <c r="TJY2367" s="14"/>
      <c r="TJZ2367" s="14"/>
      <c r="TKA2367" s="14"/>
      <c r="TKB2367" s="14"/>
      <c r="TKC2367" s="14"/>
      <c r="TKD2367" s="14"/>
      <c r="TKE2367" s="14"/>
      <c r="TKF2367" s="14"/>
      <c r="TKG2367" s="14"/>
      <c r="TKH2367" s="14"/>
      <c r="TKI2367" s="14"/>
      <c r="TKJ2367" s="14"/>
      <c r="TKK2367" s="14"/>
      <c r="TKL2367" s="14"/>
      <c r="TKM2367" s="14"/>
      <c r="TKN2367" s="14"/>
      <c r="TKO2367" s="14"/>
      <c r="TKP2367" s="14"/>
      <c r="TKQ2367" s="14"/>
      <c r="TKR2367" s="14"/>
      <c r="TKS2367" s="14"/>
      <c r="TKT2367" s="14"/>
      <c r="TKU2367" s="14"/>
      <c r="TKV2367" s="14"/>
      <c r="TKW2367" s="14"/>
      <c r="TKX2367" s="14"/>
      <c r="TKY2367" s="14"/>
      <c r="TKZ2367" s="14"/>
      <c r="TLA2367" s="14"/>
      <c r="TLB2367" s="14"/>
      <c r="TLC2367" s="14"/>
      <c r="TLD2367" s="14"/>
      <c r="TLE2367" s="14"/>
      <c r="TLF2367" s="14"/>
      <c r="TLG2367" s="14"/>
      <c r="TLH2367" s="14"/>
      <c r="TLI2367" s="14"/>
      <c r="TLJ2367" s="14"/>
      <c r="TLK2367" s="14"/>
      <c r="TLL2367" s="14"/>
      <c r="TLM2367" s="14"/>
      <c r="TLN2367" s="14"/>
      <c r="TLO2367" s="14"/>
      <c r="TLP2367" s="14"/>
      <c r="TLQ2367" s="14"/>
      <c r="TLR2367" s="14"/>
      <c r="TLS2367" s="14"/>
      <c r="TLT2367" s="14"/>
      <c r="TLU2367" s="14"/>
      <c r="TLV2367" s="14"/>
      <c r="TLW2367" s="14"/>
      <c r="TLX2367" s="14"/>
      <c r="TLY2367" s="14"/>
      <c r="TLZ2367" s="14"/>
      <c r="TMA2367" s="14"/>
      <c r="TMB2367" s="14"/>
      <c r="TMC2367" s="14"/>
      <c r="TMD2367" s="14"/>
      <c r="TME2367" s="14"/>
      <c r="TMF2367" s="14"/>
      <c r="TMG2367" s="14"/>
      <c r="TMH2367" s="14"/>
      <c r="TMI2367" s="14"/>
      <c r="TMJ2367" s="14"/>
      <c r="TMK2367" s="14"/>
      <c r="TML2367" s="14"/>
      <c r="TMM2367" s="14"/>
      <c r="TMN2367" s="14"/>
      <c r="TMO2367" s="14"/>
      <c r="TMP2367" s="14"/>
      <c r="TMQ2367" s="14"/>
      <c r="TMR2367" s="14"/>
      <c r="TMS2367" s="14"/>
      <c r="TMT2367" s="14"/>
      <c r="TMU2367" s="14"/>
      <c r="TMV2367" s="14"/>
      <c r="TMW2367" s="14"/>
      <c r="TMX2367" s="14"/>
      <c r="TMY2367" s="14"/>
      <c r="TMZ2367" s="14"/>
      <c r="TNA2367" s="14"/>
      <c r="TNB2367" s="14"/>
      <c r="TNC2367" s="14"/>
      <c r="TND2367" s="14"/>
      <c r="TNE2367" s="14"/>
      <c r="TNF2367" s="14"/>
      <c r="TNG2367" s="14"/>
      <c r="TNH2367" s="14"/>
      <c r="TNI2367" s="14"/>
      <c r="TNJ2367" s="14"/>
      <c r="TNK2367" s="14"/>
      <c r="TNL2367" s="14"/>
      <c r="TNM2367" s="14"/>
      <c r="TNN2367" s="14"/>
      <c r="TNO2367" s="14"/>
      <c r="TNP2367" s="14"/>
      <c r="TNQ2367" s="14"/>
      <c r="TNR2367" s="14"/>
      <c r="TNS2367" s="14"/>
      <c r="TNT2367" s="14"/>
      <c r="TNU2367" s="14"/>
      <c r="TNV2367" s="14"/>
      <c r="TNW2367" s="14"/>
      <c r="TNX2367" s="14"/>
      <c r="TNY2367" s="14"/>
      <c r="TNZ2367" s="14"/>
      <c r="TOA2367" s="14"/>
      <c r="TOB2367" s="14"/>
      <c r="TOC2367" s="14"/>
      <c r="TOD2367" s="14"/>
      <c r="TOE2367" s="14"/>
      <c r="TOF2367" s="14"/>
      <c r="TOG2367" s="14"/>
      <c r="TOH2367" s="14"/>
      <c r="TOI2367" s="14"/>
      <c r="TOJ2367" s="14"/>
      <c r="TOK2367" s="14"/>
      <c r="TOL2367" s="14"/>
      <c r="TOM2367" s="14"/>
      <c r="TON2367" s="14"/>
      <c r="TOO2367" s="14"/>
      <c r="TOP2367" s="14"/>
      <c r="TOQ2367" s="14"/>
      <c r="TOR2367" s="14"/>
      <c r="TOS2367" s="14"/>
      <c r="TOT2367" s="14"/>
      <c r="TOU2367" s="14"/>
      <c r="TOV2367" s="14"/>
      <c r="TOW2367" s="14"/>
      <c r="TOX2367" s="14"/>
      <c r="TOY2367" s="14"/>
      <c r="TOZ2367" s="14"/>
      <c r="TPA2367" s="14"/>
      <c r="TPB2367" s="14"/>
      <c r="TPC2367" s="14"/>
      <c r="TPD2367" s="14"/>
      <c r="TPE2367" s="14"/>
      <c r="TPF2367" s="14"/>
      <c r="TPG2367" s="14"/>
      <c r="TPH2367" s="14"/>
      <c r="TPI2367" s="14"/>
      <c r="TPJ2367" s="14"/>
      <c r="TPK2367" s="14"/>
      <c r="TPL2367" s="14"/>
      <c r="TPM2367" s="14"/>
      <c r="TPN2367" s="14"/>
      <c r="TPO2367" s="14"/>
      <c r="TPP2367" s="14"/>
      <c r="TPQ2367" s="14"/>
      <c r="TPR2367" s="14"/>
      <c r="TPS2367" s="14"/>
      <c r="TPT2367" s="14"/>
      <c r="TPU2367" s="14"/>
      <c r="TPV2367" s="14"/>
      <c r="TPW2367" s="14"/>
      <c r="TPX2367" s="14"/>
      <c r="TPY2367" s="14"/>
      <c r="TPZ2367" s="14"/>
      <c r="TQA2367" s="14"/>
      <c r="TQB2367" s="14"/>
      <c r="TQC2367" s="14"/>
      <c r="TQD2367" s="14"/>
      <c r="TQE2367" s="14"/>
      <c r="TQF2367" s="14"/>
      <c r="TQG2367" s="14"/>
      <c r="TQH2367" s="14"/>
      <c r="TQI2367" s="14"/>
      <c r="TQJ2367" s="14"/>
      <c r="TQK2367" s="14"/>
      <c r="TQL2367" s="14"/>
      <c r="TQM2367" s="14"/>
      <c r="TQN2367" s="14"/>
      <c r="TQO2367" s="14"/>
      <c r="TQP2367" s="14"/>
      <c r="TQQ2367" s="14"/>
      <c r="TQR2367" s="14"/>
      <c r="TQS2367" s="14"/>
      <c r="TQT2367" s="14"/>
      <c r="TQU2367" s="14"/>
      <c r="TQV2367" s="14"/>
      <c r="TQW2367" s="14"/>
      <c r="TQX2367" s="14"/>
      <c r="TQY2367" s="14"/>
      <c r="TQZ2367" s="14"/>
      <c r="TRA2367" s="14"/>
      <c r="TRB2367" s="14"/>
      <c r="TRC2367" s="14"/>
      <c r="TRD2367" s="14"/>
      <c r="TRE2367" s="14"/>
      <c r="TRF2367" s="14"/>
      <c r="TRG2367" s="14"/>
      <c r="TRH2367" s="14"/>
      <c r="TRI2367" s="14"/>
      <c r="TRJ2367" s="14"/>
      <c r="TRK2367" s="14"/>
      <c r="TRL2367" s="14"/>
      <c r="TRM2367" s="14"/>
      <c r="TRN2367" s="14"/>
      <c r="TRO2367" s="14"/>
      <c r="TRP2367" s="14"/>
      <c r="TRQ2367" s="14"/>
      <c r="TRR2367" s="14"/>
      <c r="TRS2367" s="14"/>
      <c r="TRT2367" s="14"/>
      <c r="TRU2367" s="14"/>
      <c r="TRV2367" s="14"/>
      <c r="TRW2367" s="14"/>
      <c r="TRX2367" s="14"/>
      <c r="TRY2367" s="14"/>
      <c r="TRZ2367" s="14"/>
      <c r="TSA2367" s="14"/>
      <c r="TSB2367" s="14"/>
      <c r="TSC2367" s="14"/>
      <c r="TSD2367" s="14"/>
      <c r="TSE2367" s="14"/>
      <c r="TSF2367" s="14"/>
      <c r="TSG2367" s="14"/>
      <c r="TSH2367" s="14"/>
      <c r="TSI2367" s="14"/>
      <c r="TSJ2367" s="14"/>
      <c r="TSK2367" s="14"/>
      <c r="TSL2367" s="14"/>
      <c r="TSM2367" s="14"/>
      <c r="TSN2367" s="14"/>
      <c r="TSO2367" s="14"/>
      <c r="TSP2367" s="14"/>
      <c r="TSQ2367" s="14"/>
      <c r="TSR2367" s="14"/>
      <c r="TSS2367" s="14"/>
      <c r="TST2367" s="14"/>
      <c r="TSU2367" s="14"/>
      <c r="TSV2367" s="14"/>
      <c r="TSW2367" s="14"/>
      <c r="TSX2367" s="14"/>
      <c r="TSY2367" s="14"/>
      <c r="TSZ2367" s="14"/>
      <c r="TTA2367" s="14"/>
      <c r="TTB2367" s="14"/>
      <c r="TTC2367" s="14"/>
      <c r="TTD2367" s="14"/>
      <c r="TTE2367" s="14"/>
      <c r="TTF2367" s="14"/>
      <c r="TTG2367" s="14"/>
      <c r="TTH2367" s="14"/>
      <c r="TTI2367" s="14"/>
      <c r="TTJ2367" s="14"/>
      <c r="TTK2367" s="14"/>
      <c r="TTL2367" s="14"/>
      <c r="TTM2367" s="14"/>
      <c r="TTN2367" s="14"/>
      <c r="TTO2367" s="14"/>
      <c r="TTP2367" s="14"/>
      <c r="TTQ2367" s="14"/>
      <c r="TTR2367" s="14"/>
      <c r="TTS2367" s="14"/>
      <c r="TTT2367" s="14"/>
      <c r="TTU2367" s="14"/>
      <c r="TTV2367" s="14"/>
      <c r="TTW2367" s="14"/>
      <c r="TTX2367" s="14"/>
      <c r="TTY2367" s="14"/>
      <c r="TTZ2367" s="14"/>
      <c r="TUA2367" s="14"/>
      <c r="TUB2367" s="14"/>
      <c r="TUC2367" s="14"/>
      <c r="TUD2367" s="14"/>
      <c r="TUE2367" s="14"/>
      <c r="TUF2367" s="14"/>
      <c r="TUG2367" s="14"/>
      <c r="TUH2367" s="14"/>
      <c r="TUI2367" s="14"/>
      <c r="TUJ2367" s="14"/>
      <c r="TUK2367" s="14"/>
      <c r="TUL2367" s="14"/>
      <c r="TUM2367" s="14"/>
      <c r="TUN2367" s="14"/>
      <c r="TUO2367" s="14"/>
      <c r="TUP2367" s="14"/>
      <c r="TUQ2367" s="14"/>
      <c r="TUR2367" s="14"/>
      <c r="TUS2367" s="14"/>
      <c r="TUT2367" s="14"/>
      <c r="TUU2367" s="14"/>
      <c r="TUV2367" s="14"/>
      <c r="TUW2367" s="14"/>
      <c r="TUX2367" s="14"/>
      <c r="TUY2367" s="14"/>
      <c r="TUZ2367" s="14"/>
      <c r="TVA2367" s="14"/>
      <c r="TVB2367" s="14"/>
      <c r="TVC2367" s="14"/>
      <c r="TVD2367" s="14"/>
      <c r="TVE2367" s="14"/>
      <c r="TVF2367" s="14"/>
      <c r="TVG2367" s="14"/>
      <c r="TVH2367" s="14"/>
      <c r="TVI2367" s="14"/>
      <c r="TVJ2367" s="14"/>
      <c r="TVK2367" s="14"/>
      <c r="TVL2367" s="14"/>
      <c r="TVM2367" s="14"/>
      <c r="TVN2367" s="14"/>
      <c r="TVO2367" s="14"/>
      <c r="TVP2367" s="14"/>
      <c r="TVQ2367" s="14"/>
      <c r="TVR2367" s="14"/>
      <c r="TVS2367" s="14"/>
      <c r="TVT2367" s="14"/>
      <c r="TVU2367" s="14"/>
      <c r="TVV2367" s="14"/>
      <c r="TVW2367" s="14"/>
      <c r="TVX2367" s="14"/>
      <c r="TVY2367" s="14"/>
      <c r="TVZ2367" s="14"/>
      <c r="TWA2367" s="14"/>
      <c r="TWB2367" s="14"/>
      <c r="TWC2367" s="14"/>
      <c r="TWD2367" s="14"/>
      <c r="TWE2367" s="14"/>
      <c r="TWF2367" s="14"/>
      <c r="TWG2367" s="14"/>
      <c r="TWH2367" s="14"/>
      <c r="TWI2367" s="14"/>
      <c r="TWJ2367" s="14"/>
      <c r="TWK2367" s="14"/>
      <c r="TWL2367" s="14"/>
      <c r="TWM2367" s="14"/>
      <c r="TWN2367" s="14"/>
      <c r="TWO2367" s="14"/>
      <c r="TWP2367" s="14"/>
      <c r="TWQ2367" s="14"/>
      <c r="TWR2367" s="14"/>
      <c r="TWS2367" s="14"/>
      <c r="TWT2367" s="14"/>
      <c r="TWU2367" s="14"/>
      <c r="TWV2367" s="14"/>
      <c r="TWW2367" s="14"/>
      <c r="TWX2367" s="14"/>
      <c r="TWY2367" s="14"/>
      <c r="TWZ2367" s="14"/>
      <c r="TXA2367" s="14"/>
      <c r="TXB2367" s="14"/>
      <c r="TXC2367" s="14"/>
      <c r="TXD2367" s="14"/>
      <c r="TXE2367" s="14"/>
      <c r="TXF2367" s="14"/>
      <c r="TXG2367" s="14"/>
      <c r="TXH2367" s="14"/>
      <c r="TXI2367" s="14"/>
      <c r="TXJ2367" s="14"/>
      <c r="TXK2367" s="14"/>
      <c r="TXL2367" s="14"/>
      <c r="TXM2367" s="14"/>
      <c r="TXN2367" s="14"/>
      <c r="TXO2367" s="14"/>
      <c r="TXP2367" s="14"/>
      <c r="TXQ2367" s="14"/>
      <c r="TXR2367" s="14"/>
      <c r="TXS2367" s="14"/>
      <c r="TXT2367" s="14"/>
      <c r="TXU2367" s="14"/>
      <c r="TXV2367" s="14"/>
      <c r="TXW2367" s="14"/>
      <c r="TXX2367" s="14"/>
      <c r="TXY2367" s="14"/>
      <c r="TXZ2367" s="14"/>
      <c r="TYA2367" s="14"/>
      <c r="TYB2367" s="14"/>
      <c r="TYC2367" s="14"/>
      <c r="TYD2367" s="14"/>
      <c r="TYE2367" s="14"/>
      <c r="TYF2367" s="14"/>
      <c r="TYG2367" s="14"/>
      <c r="TYH2367" s="14"/>
      <c r="TYI2367" s="14"/>
      <c r="TYJ2367" s="14"/>
      <c r="TYK2367" s="14"/>
      <c r="TYL2367" s="14"/>
      <c r="TYM2367" s="14"/>
      <c r="TYN2367" s="14"/>
      <c r="TYO2367" s="14"/>
      <c r="TYP2367" s="14"/>
      <c r="TYQ2367" s="14"/>
      <c r="TYR2367" s="14"/>
      <c r="TYS2367" s="14"/>
      <c r="TYT2367" s="14"/>
      <c r="TYU2367" s="14"/>
      <c r="TYV2367" s="14"/>
      <c r="TYW2367" s="14"/>
      <c r="TYX2367" s="14"/>
      <c r="TYY2367" s="14"/>
      <c r="TYZ2367" s="14"/>
      <c r="TZA2367" s="14"/>
      <c r="TZB2367" s="14"/>
      <c r="TZC2367" s="14"/>
      <c r="TZD2367" s="14"/>
      <c r="TZE2367" s="14"/>
      <c r="TZF2367" s="14"/>
      <c r="TZG2367" s="14"/>
      <c r="TZH2367" s="14"/>
      <c r="TZI2367" s="14"/>
      <c r="TZJ2367" s="14"/>
      <c r="TZK2367" s="14"/>
      <c r="TZL2367" s="14"/>
      <c r="TZM2367" s="14"/>
      <c r="TZN2367" s="14"/>
      <c r="TZO2367" s="14"/>
      <c r="TZP2367" s="14"/>
      <c r="TZQ2367" s="14"/>
      <c r="TZR2367" s="14"/>
      <c r="TZS2367" s="14"/>
      <c r="TZT2367" s="14"/>
      <c r="TZU2367" s="14"/>
      <c r="TZV2367" s="14"/>
      <c r="TZW2367" s="14"/>
      <c r="TZX2367" s="14"/>
      <c r="TZY2367" s="14"/>
      <c r="TZZ2367" s="14"/>
      <c r="UAA2367" s="14"/>
      <c r="UAB2367" s="14"/>
      <c r="UAC2367" s="14"/>
      <c r="UAD2367" s="14"/>
      <c r="UAE2367" s="14"/>
      <c r="UAF2367" s="14"/>
      <c r="UAG2367" s="14"/>
      <c r="UAH2367" s="14"/>
      <c r="UAI2367" s="14"/>
      <c r="UAJ2367" s="14"/>
      <c r="UAK2367" s="14"/>
      <c r="UAL2367" s="14"/>
      <c r="UAM2367" s="14"/>
      <c r="UAN2367" s="14"/>
      <c r="UAO2367" s="14"/>
      <c r="UAP2367" s="14"/>
      <c r="UAQ2367" s="14"/>
      <c r="UAR2367" s="14"/>
      <c r="UAS2367" s="14"/>
      <c r="UAT2367" s="14"/>
      <c r="UAU2367" s="14"/>
      <c r="UAV2367" s="14"/>
      <c r="UAW2367" s="14"/>
      <c r="UAX2367" s="14"/>
      <c r="UAY2367" s="14"/>
      <c r="UAZ2367" s="14"/>
      <c r="UBA2367" s="14"/>
      <c r="UBB2367" s="14"/>
      <c r="UBC2367" s="14"/>
      <c r="UBD2367" s="14"/>
      <c r="UBE2367" s="14"/>
      <c r="UBF2367" s="14"/>
      <c r="UBG2367" s="14"/>
      <c r="UBH2367" s="14"/>
      <c r="UBI2367" s="14"/>
      <c r="UBJ2367" s="14"/>
      <c r="UBK2367" s="14"/>
      <c r="UBL2367" s="14"/>
      <c r="UBM2367" s="14"/>
      <c r="UBN2367" s="14"/>
      <c r="UBO2367" s="14"/>
      <c r="UBP2367" s="14"/>
      <c r="UBQ2367" s="14"/>
      <c r="UBR2367" s="14"/>
      <c r="UBS2367" s="14"/>
      <c r="UBT2367" s="14"/>
      <c r="UBU2367" s="14"/>
      <c r="UBV2367" s="14"/>
      <c r="UBW2367" s="14"/>
      <c r="UBX2367" s="14"/>
      <c r="UBY2367" s="14"/>
      <c r="UBZ2367" s="14"/>
      <c r="UCA2367" s="14"/>
      <c r="UCB2367" s="14"/>
      <c r="UCC2367" s="14"/>
      <c r="UCD2367" s="14"/>
      <c r="UCE2367" s="14"/>
      <c r="UCF2367" s="14"/>
      <c r="UCG2367" s="14"/>
      <c r="UCH2367" s="14"/>
      <c r="UCI2367" s="14"/>
      <c r="UCJ2367" s="14"/>
      <c r="UCK2367" s="14"/>
      <c r="UCL2367" s="14"/>
      <c r="UCM2367" s="14"/>
      <c r="UCN2367" s="14"/>
      <c r="UCO2367" s="14"/>
      <c r="UCP2367" s="14"/>
      <c r="UCQ2367" s="14"/>
      <c r="UCR2367" s="14"/>
      <c r="UCS2367" s="14"/>
      <c r="UCT2367" s="14"/>
      <c r="UCU2367" s="14"/>
      <c r="UCV2367" s="14"/>
      <c r="UCW2367" s="14"/>
      <c r="UCX2367" s="14"/>
      <c r="UCY2367" s="14"/>
      <c r="UCZ2367" s="14"/>
      <c r="UDA2367" s="14"/>
      <c r="UDB2367" s="14"/>
      <c r="UDC2367" s="14"/>
      <c r="UDD2367" s="14"/>
      <c r="UDE2367" s="14"/>
      <c r="UDF2367" s="14"/>
      <c r="UDG2367" s="14"/>
      <c r="UDH2367" s="14"/>
      <c r="UDI2367" s="14"/>
      <c r="UDJ2367" s="14"/>
      <c r="UDK2367" s="14"/>
      <c r="UDL2367" s="14"/>
      <c r="UDM2367" s="14"/>
      <c r="UDN2367" s="14"/>
      <c r="UDO2367" s="14"/>
      <c r="UDP2367" s="14"/>
      <c r="UDQ2367" s="14"/>
      <c r="UDR2367" s="14"/>
      <c r="UDS2367" s="14"/>
      <c r="UDT2367" s="14"/>
      <c r="UDU2367" s="14"/>
      <c r="UDV2367" s="14"/>
      <c r="UDW2367" s="14"/>
      <c r="UDX2367" s="14"/>
      <c r="UDY2367" s="14"/>
      <c r="UDZ2367" s="14"/>
      <c r="UEA2367" s="14"/>
      <c r="UEB2367" s="14"/>
      <c r="UEC2367" s="14"/>
      <c r="UED2367" s="14"/>
      <c r="UEE2367" s="14"/>
      <c r="UEF2367" s="14"/>
      <c r="UEG2367" s="14"/>
      <c r="UEH2367" s="14"/>
      <c r="UEI2367" s="14"/>
      <c r="UEJ2367" s="14"/>
      <c r="UEK2367" s="14"/>
      <c r="UEL2367" s="14"/>
      <c r="UEM2367" s="14"/>
      <c r="UEN2367" s="14"/>
      <c r="UEO2367" s="14"/>
      <c r="UEP2367" s="14"/>
      <c r="UEQ2367" s="14"/>
      <c r="UER2367" s="14"/>
      <c r="UES2367" s="14"/>
      <c r="UET2367" s="14"/>
      <c r="UEU2367" s="14"/>
      <c r="UEV2367" s="14"/>
      <c r="UEW2367" s="14"/>
      <c r="UEX2367" s="14"/>
      <c r="UEY2367" s="14"/>
      <c r="UEZ2367" s="14"/>
      <c r="UFA2367" s="14"/>
      <c r="UFB2367" s="14"/>
      <c r="UFC2367" s="14"/>
      <c r="UFD2367" s="14"/>
      <c r="UFE2367" s="14"/>
      <c r="UFF2367" s="14"/>
      <c r="UFG2367" s="14"/>
      <c r="UFH2367" s="14"/>
      <c r="UFI2367" s="14"/>
      <c r="UFJ2367" s="14"/>
      <c r="UFK2367" s="14"/>
      <c r="UFL2367" s="14"/>
      <c r="UFM2367" s="14"/>
      <c r="UFN2367" s="14"/>
      <c r="UFO2367" s="14"/>
      <c r="UFP2367" s="14"/>
      <c r="UFQ2367" s="14"/>
      <c r="UFR2367" s="14"/>
      <c r="UFS2367" s="14"/>
      <c r="UFT2367" s="14"/>
      <c r="UFU2367" s="14"/>
      <c r="UFV2367" s="14"/>
      <c r="UFW2367" s="14"/>
      <c r="UFX2367" s="14"/>
      <c r="UFY2367" s="14"/>
      <c r="UFZ2367" s="14"/>
      <c r="UGA2367" s="14"/>
      <c r="UGB2367" s="14"/>
      <c r="UGC2367" s="14"/>
      <c r="UGD2367" s="14"/>
      <c r="UGE2367" s="14"/>
      <c r="UGF2367" s="14"/>
      <c r="UGG2367" s="14"/>
      <c r="UGH2367" s="14"/>
      <c r="UGI2367" s="14"/>
      <c r="UGJ2367" s="14"/>
      <c r="UGK2367" s="14"/>
      <c r="UGL2367" s="14"/>
      <c r="UGM2367" s="14"/>
      <c r="UGN2367" s="14"/>
      <c r="UGO2367" s="14"/>
      <c r="UGP2367" s="14"/>
      <c r="UGQ2367" s="14"/>
      <c r="UGR2367" s="14"/>
      <c r="UGS2367" s="14"/>
      <c r="UGT2367" s="14"/>
      <c r="UGU2367" s="14"/>
      <c r="UGV2367" s="14"/>
      <c r="UGW2367" s="14"/>
      <c r="UGX2367" s="14"/>
      <c r="UGY2367" s="14"/>
      <c r="UGZ2367" s="14"/>
      <c r="UHA2367" s="14"/>
      <c r="UHB2367" s="14"/>
      <c r="UHC2367" s="14"/>
      <c r="UHD2367" s="14"/>
      <c r="UHE2367" s="14"/>
      <c r="UHF2367" s="14"/>
      <c r="UHG2367" s="14"/>
      <c r="UHH2367" s="14"/>
      <c r="UHI2367" s="14"/>
      <c r="UHJ2367" s="14"/>
      <c r="UHK2367" s="14"/>
      <c r="UHL2367" s="14"/>
      <c r="UHM2367" s="14"/>
      <c r="UHN2367" s="14"/>
      <c r="UHO2367" s="14"/>
      <c r="UHP2367" s="14"/>
      <c r="UHQ2367" s="14"/>
      <c r="UHR2367" s="14"/>
      <c r="UHS2367" s="14"/>
      <c r="UHT2367" s="14"/>
      <c r="UHU2367" s="14"/>
      <c r="UHV2367" s="14"/>
      <c r="UHW2367" s="14"/>
      <c r="UHX2367" s="14"/>
      <c r="UHY2367" s="14"/>
      <c r="UHZ2367" s="14"/>
      <c r="UIA2367" s="14"/>
      <c r="UIB2367" s="14"/>
      <c r="UIC2367" s="14"/>
      <c r="UID2367" s="14"/>
      <c r="UIE2367" s="14"/>
      <c r="UIF2367" s="14"/>
      <c r="UIG2367" s="14"/>
      <c r="UIH2367" s="14"/>
      <c r="UII2367" s="14"/>
      <c r="UIJ2367" s="14"/>
      <c r="UIK2367" s="14"/>
      <c r="UIL2367" s="14"/>
      <c r="UIM2367" s="14"/>
      <c r="UIN2367" s="14"/>
      <c r="UIO2367" s="14"/>
      <c r="UIP2367" s="14"/>
      <c r="UIQ2367" s="14"/>
      <c r="UIR2367" s="14"/>
      <c r="UIS2367" s="14"/>
      <c r="UIT2367" s="14"/>
      <c r="UIU2367" s="14"/>
      <c r="UIV2367" s="14"/>
      <c r="UIW2367" s="14"/>
      <c r="UIX2367" s="14"/>
      <c r="UIY2367" s="14"/>
      <c r="UIZ2367" s="14"/>
      <c r="UJA2367" s="14"/>
      <c r="UJB2367" s="14"/>
      <c r="UJC2367" s="14"/>
      <c r="UJD2367" s="14"/>
      <c r="UJE2367" s="14"/>
      <c r="UJF2367" s="14"/>
      <c r="UJG2367" s="14"/>
      <c r="UJH2367" s="14"/>
      <c r="UJI2367" s="14"/>
      <c r="UJJ2367" s="14"/>
      <c r="UJK2367" s="14"/>
      <c r="UJL2367" s="14"/>
      <c r="UJM2367" s="14"/>
      <c r="UJN2367" s="14"/>
      <c r="UJO2367" s="14"/>
      <c r="UJP2367" s="14"/>
      <c r="UJQ2367" s="14"/>
      <c r="UJR2367" s="14"/>
      <c r="UJS2367" s="14"/>
      <c r="UJT2367" s="14"/>
      <c r="UJU2367" s="14"/>
      <c r="UJV2367" s="14"/>
      <c r="UJW2367" s="14"/>
      <c r="UJX2367" s="14"/>
      <c r="UJY2367" s="14"/>
      <c r="UJZ2367" s="14"/>
      <c r="UKA2367" s="14"/>
      <c r="UKB2367" s="14"/>
      <c r="UKC2367" s="14"/>
      <c r="UKD2367" s="14"/>
      <c r="UKE2367" s="14"/>
      <c r="UKF2367" s="14"/>
      <c r="UKG2367" s="14"/>
      <c r="UKH2367" s="14"/>
      <c r="UKI2367" s="14"/>
      <c r="UKJ2367" s="14"/>
      <c r="UKK2367" s="14"/>
      <c r="UKL2367" s="14"/>
      <c r="UKM2367" s="14"/>
      <c r="UKN2367" s="14"/>
      <c r="UKO2367" s="14"/>
      <c r="UKP2367" s="14"/>
      <c r="UKQ2367" s="14"/>
      <c r="UKR2367" s="14"/>
      <c r="UKS2367" s="14"/>
      <c r="UKT2367" s="14"/>
      <c r="UKU2367" s="14"/>
      <c r="UKV2367" s="14"/>
      <c r="UKW2367" s="14"/>
      <c r="UKX2367" s="14"/>
      <c r="UKY2367" s="14"/>
      <c r="UKZ2367" s="14"/>
      <c r="ULA2367" s="14"/>
      <c r="ULB2367" s="14"/>
      <c r="ULC2367" s="14"/>
      <c r="ULD2367" s="14"/>
      <c r="ULE2367" s="14"/>
      <c r="ULF2367" s="14"/>
      <c r="ULG2367" s="14"/>
      <c r="ULH2367" s="14"/>
      <c r="ULI2367" s="14"/>
      <c r="ULJ2367" s="14"/>
      <c r="ULK2367" s="14"/>
      <c r="ULL2367" s="14"/>
      <c r="ULM2367" s="14"/>
      <c r="ULN2367" s="14"/>
      <c r="ULO2367" s="14"/>
      <c r="ULP2367" s="14"/>
      <c r="ULQ2367" s="14"/>
      <c r="ULR2367" s="14"/>
      <c r="ULS2367" s="14"/>
      <c r="ULT2367" s="14"/>
      <c r="ULU2367" s="14"/>
      <c r="ULV2367" s="14"/>
      <c r="ULW2367" s="14"/>
      <c r="ULX2367" s="14"/>
      <c r="ULY2367" s="14"/>
      <c r="ULZ2367" s="14"/>
      <c r="UMA2367" s="14"/>
      <c r="UMB2367" s="14"/>
      <c r="UMC2367" s="14"/>
      <c r="UMD2367" s="14"/>
      <c r="UME2367" s="14"/>
      <c r="UMF2367" s="14"/>
      <c r="UMG2367" s="14"/>
      <c r="UMH2367" s="14"/>
      <c r="UMI2367" s="14"/>
      <c r="UMJ2367" s="14"/>
      <c r="UMK2367" s="14"/>
      <c r="UML2367" s="14"/>
      <c r="UMM2367" s="14"/>
      <c r="UMN2367" s="14"/>
      <c r="UMO2367" s="14"/>
      <c r="UMP2367" s="14"/>
      <c r="UMQ2367" s="14"/>
      <c r="UMR2367" s="14"/>
      <c r="UMS2367" s="14"/>
      <c r="UMT2367" s="14"/>
      <c r="UMU2367" s="14"/>
      <c r="UMV2367" s="14"/>
      <c r="UMW2367" s="14"/>
      <c r="UMX2367" s="14"/>
      <c r="UMY2367" s="14"/>
      <c r="UMZ2367" s="14"/>
      <c r="UNA2367" s="14"/>
      <c r="UNB2367" s="14"/>
      <c r="UNC2367" s="14"/>
      <c r="UND2367" s="14"/>
      <c r="UNE2367" s="14"/>
      <c r="UNF2367" s="14"/>
      <c r="UNG2367" s="14"/>
      <c r="UNH2367" s="14"/>
      <c r="UNI2367" s="14"/>
      <c r="UNJ2367" s="14"/>
      <c r="UNK2367" s="14"/>
      <c r="UNL2367" s="14"/>
      <c r="UNM2367" s="14"/>
      <c r="UNN2367" s="14"/>
      <c r="UNO2367" s="14"/>
      <c r="UNP2367" s="14"/>
      <c r="UNQ2367" s="14"/>
      <c r="UNR2367" s="14"/>
      <c r="UNS2367" s="14"/>
      <c r="UNT2367" s="14"/>
      <c r="UNU2367" s="14"/>
      <c r="UNV2367" s="14"/>
      <c r="UNW2367" s="14"/>
      <c r="UNX2367" s="14"/>
      <c r="UNY2367" s="14"/>
      <c r="UNZ2367" s="14"/>
      <c r="UOA2367" s="14"/>
      <c r="UOB2367" s="14"/>
      <c r="UOC2367" s="14"/>
      <c r="UOD2367" s="14"/>
      <c r="UOE2367" s="14"/>
      <c r="UOF2367" s="14"/>
      <c r="UOG2367" s="14"/>
      <c r="UOH2367" s="14"/>
      <c r="UOI2367" s="14"/>
      <c r="UOJ2367" s="14"/>
      <c r="UOK2367" s="14"/>
      <c r="UOL2367" s="14"/>
      <c r="UOM2367" s="14"/>
      <c r="UON2367" s="14"/>
      <c r="UOO2367" s="14"/>
      <c r="UOP2367" s="14"/>
      <c r="UOQ2367" s="14"/>
      <c r="UOR2367" s="14"/>
      <c r="UOS2367" s="14"/>
      <c r="UOT2367" s="14"/>
      <c r="UOU2367" s="14"/>
      <c r="UOV2367" s="14"/>
      <c r="UOW2367" s="14"/>
      <c r="UOX2367" s="14"/>
      <c r="UOY2367" s="14"/>
      <c r="UOZ2367" s="14"/>
      <c r="UPA2367" s="14"/>
      <c r="UPB2367" s="14"/>
      <c r="UPC2367" s="14"/>
      <c r="UPD2367" s="14"/>
      <c r="UPE2367" s="14"/>
      <c r="UPF2367" s="14"/>
      <c r="UPG2367" s="14"/>
      <c r="UPH2367" s="14"/>
      <c r="UPI2367" s="14"/>
      <c r="UPJ2367" s="14"/>
      <c r="UPK2367" s="14"/>
      <c r="UPL2367" s="14"/>
      <c r="UPM2367" s="14"/>
      <c r="UPN2367" s="14"/>
      <c r="UPO2367" s="14"/>
      <c r="UPP2367" s="14"/>
      <c r="UPQ2367" s="14"/>
      <c r="UPR2367" s="14"/>
      <c r="UPS2367" s="14"/>
      <c r="UPT2367" s="14"/>
      <c r="UPU2367" s="14"/>
      <c r="UPV2367" s="14"/>
      <c r="UPW2367" s="14"/>
      <c r="UPX2367" s="14"/>
      <c r="UPY2367" s="14"/>
      <c r="UPZ2367" s="14"/>
      <c r="UQA2367" s="14"/>
      <c r="UQB2367" s="14"/>
      <c r="UQC2367" s="14"/>
      <c r="UQD2367" s="14"/>
      <c r="UQE2367" s="14"/>
      <c r="UQF2367" s="14"/>
      <c r="UQG2367" s="14"/>
      <c r="UQH2367" s="14"/>
      <c r="UQI2367" s="14"/>
      <c r="UQJ2367" s="14"/>
      <c r="UQK2367" s="14"/>
      <c r="UQL2367" s="14"/>
      <c r="UQM2367" s="14"/>
      <c r="UQN2367" s="14"/>
      <c r="UQO2367" s="14"/>
      <c r="UQP2367" s="14"/>
      <c r="UQQ2367" s="14"/>
      <c r="UQR2367" s="14"/>
      <c r="UQS2367" s="14"/>
      <c r="UQT2367" s="14"/>
      <c r="UQU2367" s="14"/>
      <c r="UQV2367" s="14"/>
      <c r="UQW2367" s="14"/>
      <c r="UQX2367" s="14"/>
      <c r="UQY2367" s="14"/>
      <c r="UQZ2367" s="14"/>
      <c r="URA2367" s="14"/>
      <c r="URB2367" s="14"/>
      <c r="URC2367" s="14"/>
      <c r="URD2367" s="14"/>
      <c r="URE2367" s="14"/>
      <c r="URF2367" s="14"/>
      <c r="URG2367" s="14"/>
      <c r="URH2367" s="14"/>
      <c r="URI2367" s="14"/>
      <c r="URJ2367" s="14"/>
      <c r="URK2367" s="14"/>
      <c r="URL2367" s="14"/>
      <c r="URM2367" s="14"/>
      <c r="URN2367" s="14"/>
      <c r="URO2367" s="14"/>
      <c r="URP2367" s="14"/>
      <c r="URQ2367" s="14"/>
      <c r="URR2367" s="14"/>
      <c r="URS2367" s="14"/>
      <c r="URT2367" s="14"/>
      <c r="URU2367" s="14"/>
      <c r="URV2367" s="14"/>
      <c r="URW2367" s="14"/>
      <c r="URX2367" s="14"/>
      <c r="URY2367" s="14"/>
      <c r="URZ2367" s="14"/>
      <c r="USA2367" s="14"/>
      <c r="USB2367" s="14"/>
      <c r="USC2367" s="14"/>
      <c r="USD2367" s="14"/>
      <c r="USE2367" s="14"/>
      <c r="USF2367" s="14"/>
      <c r="USG2367" s="14"/>
      <c r="USH2367" s="14"/>
      <c r="USI2367" s="14"/>
      <c r="USJ2367" s="14"/>
      <c r="USK2367" s="14"/>
      <c r="USL2367" s="14"/>
      <c r="USM2367" s="14"/>
      <c r="USN2367" s="14"/>
      <c r="USO2367" s="14"/>
      <c r="USP2367" s="14"/>
      <c r="USQ2367" s="14"/>
      <c r="USR2367" s="14"/>
      <c r="USS2367" s="14"/>
      <c r="UST2367" s="14"/>
      <c r="USU2367" s="14"/>
      <c r="USV2367" s="14"/>
      <c r="USW2367" s="14"/>
      <c r="USX2367" s="14"/>
      <c r="USY2367" s="14"/>
      <c r="USZ2367" s="14"/>
      <c r="UTA2367" s="14"/>
      <c r="UTB2367" s="14"/>
      <c r="UTC2367" s="14"/>
      <c r="UTD2367" s="14"/>
      <c r="UTE2367" s="14"/>
      <c r="UTF2367" s="14"/>
      <c r="UTG2367" s="14"/>
      <c r="UTH2367" s="14"/>
      <c r="UTI2367" s="14"/>
      <c r="UTJ2367" s="14"/>
      <c r="UTK2367" s="14"/>
      <c r="UTL2367" s="14"/>
      <c r="UTM2367" s="14"/>
      <c r="UTN2367" s="14"/>
      <c r="UTO2367" s="14"/>
      <c r="UTP2367" s="14"/>
      <c r="UTQ2367" s="14"/>
      <c r="UTR2367" s="14"/>
      <c r="UTS2367" s="14"/>
      <c r="UTT2367" s="14"/>
      <c r="UTU2367" s="14"/>
      <c r="UTV2367" s="14"/>
      <c r="UTW2367" s="14"/>
      <c r="UTX2367" s="14"/>
      <c r="UTY2367" s="14"/>
      <c r="UTZ2367" s="14"/>
      <c r="UUA2367" s="14"/>
      <c r="UUB2367" s="14"/>
      <c r="UUC2367" s="14"/>
      <c r="UUD2367" s="14"/>
      <c r="UUE2367" s="14"/>
      <c r="UUF2367" s="14"/>
      <c r="UUG2367" s="14"/>
      <c r="UUH2367" s="14"/>
      <c r="UUI2367" s="14"/>
      <c r="UUJ2367" s="14"/>
      <c r="UUK2367" s="14"/>
      <c r="UUL2367" s="14"/>
      <c r="UUM2367" s="14"/>
      <c r="UUN2367" s="14"/>
      <c r="UUO2367" s="14"/>
      <c r="UUP2367" s="14"/>
      <c r="UUQ2367" s="14"/>
      <c r="UUR2367" s="14"/>
      <c r="UUS2367" s="14"/>
      <c r="UUT2367" s="14"/>
      <c r="UUU2367" s="14"/>
      <c r="UUV2367" s="14"/>
      <c r="UUW2367" s="14"/>
      <c r="UUX2367" s="14"/>
      <c r="UUY2367" s="14"/>
      <c r="UUZ2367" s="14"/>
      <c r="UVA2367" s="14"/>
      <c r="UVB2367" s="14"/>
      <c r="UVC2367" s="14"/>
      <c r="UVD2367" s="14"/>
      <c r="UVE2367" s="14"/>
      <c r="UVF2367" s="14"/>
      <c r="UVG2367" s="14"/>
      <c r="UVH2367" s="14"/>
      <c r="UVI2367" s="14"/>
      <c r="UVJ2367" s="14"/>
      <c r="UVK2367" s="14"/>
      <c r="UVL2367" s="14"/>
      <c r="UVM2367" s="14"/>
      <c r="UVN2367" s="14"/>
      <c r="UVO2367" s="14"/>
      <c r="UVP2367" s="14"/>
      <c r="UVQ2367" s="14"/>
      <c r="UVR2367" s="14"/>
      <c r="UVS2367" s="14"/>
      <c r="UVT2367" s="14"/>
      <c r="UVU2367" s="14"/>
      <c r="UVV2367" s="14"/>
      <c r="UVW2367" s="14"/>
      <c r="UVX2367" s="14"/>
      <c r="UVY2367" s="14"/>
      <c r="UVZ2367" s="14"/>
      <c r="UWA2367" s="14"/>
      <c r="UWB2367" s="14"/>
      <c r="UWC2367" s="14"/>
      <c r="UWD2367" s="14"/>
      <c r="UWE2367" s="14"/>
      <c r="UWF2367" s="14"/>
      <c r="UWG2367" s="14"/>
      <c r="UWH2367" s="14"/>
      <c r="UWI2367" s="14"/>
      <c r="UWJ2367" s="14"/>
      <c r="UWK2367" s="14"/>
      <c r="UWL2367" s="14"/>
      <c r="UWM2367" s="14"/>
      <c r="UWN2367" s="14"/>
      <c r="UWO2367" s="14"/>
      <c r="UWP2367" s="14"/>
      <c r="UWQ2367" s="14"/>
      <c r="UWR2367" s="14"/>
      <c r="UWS2367" s="14"/>
      <c r="UWT2367" s="14"/>
      <c r="UWU2367" s="14"/>
      <c r="UWV2367" s="14"/>
      <c r="UWW2367" s="14"/>
      <c r="UWX2367" s="14"/>
      <c r="UWY2367" s="14"/>
      <c r="UWZ2367" s="14"/>
      <c r="UXA2367" s="14"/>
      <c r="UXB2367" s="14"/>
      <c r="UXC2367" s="14"/>
      <c r="UXD2367" s="14"/>
      <c r="UXE2367" s="14"/>
      <c r="UXF2367" s="14"/>
      <c r="UXG2367" s="14"/>
      <c r="UXH2367" s="14"/>
      <c r="UXI2367" s="14"/>
      <c r="UXJ2367" s="14"/>
      <c r="UXK2367" s="14"/>
      <c r="UXL2367" s="14"/>
      <c r="UXM2367" s="14"/>
      <c r="UXN2367" s="14"/>
      <c r="UXO2367" s="14"/>
      <c r="UXP2367" s="14"/>
      <c r="UXQ2367" s="14"/>
      <c r="UXR2367" s="14"/>
      <c r="UXS2367" s="14"/>
      <c r="UXT2367" s="14"/>
      <c r="UXU2367" s="14"/>
      <c r="UXV2367" s="14"/>
      <c r="UXW2367" s="14"/>
      <c r="UXX2367" s="14"/>
      <c r="UXY2367" s="14"/>
      <c r="UXZ2367" s="14"/>
      <c r="UYA2367" s="14"/>
      <c r="UYB2367" s="14"/>
      <c r="UYC2367" s="14"/>
      <c r="UYD2367" s="14"/>
      <c r="UYE2367" s="14"/>
      <c r="UYF2367" s="14"/>
      <c r="UYG2367" s="14"/>
      <c r="UYH2367" s="14"/>
      <c r="UYI2367" s="14"/>
      <c r="UYJ2367" s="14"/>
      <c r="UYK2367" s="14"/>
      <c r="UYL2367" s="14"/>
      <c r="UYM2367" s="14"/>
      <c r="UYN2367" s="14"/>
      <c r="UYO2367" s="14"/>
      <c r="UYP2367" s="14"/>
      <c r="UYQ2367" s="14"/>
      <c r="UYR2367" s="14"/>
      <c r="UYS2367" s="14"/>
      <c r="UYT2367" s="14"/>
      <c r="UYU2367" s="14"/>
      <c r="UYV2367" s="14"/>
      <c r="UYW2367" s="14"/>
      <c r="UYX2367" s="14"/>
      <c r="UYY2367" s="14"/>
      <c r="UYZ2367" s="14"/>
      <c r="UZA2367" s="14"/>
      <c r="UZB2367" s="14"/>
      <c r="UZC2367" s="14"/>
      <c r="UZD2367" s="14"/>
      <c r="UZE2367" s="14"/>
      <c r="UZF2367" s="14"/>
      <c r="UZG2367" s="14"/>
      <c r="UZH2367" s="14"/>
      <c r="UZI2367" s="14"/>
      <c r="UZJ2367" s="14"/>
      <c r="UZK2367" s="14"/>
      <c r="UZL2367" s="14"/>
      <c r="UZM2367" s="14"/>
      <c r="UZN2367" s="14"/>
      <c r="UZO2367" s="14"/>
      <c r="UZP2367" s="14"/>
      <c r="UZQ2367" s="14"/>
      <c r="UZR2367" s="14"/>
      <c r="UZS2367" s="14"/>
      <c r="UZT2367" s="14"/>
      <c r="UZU2367" s="14"/>
      <c r="UZV2367" s="14"/>
      <c r="UZW2367" s="14"/>
      <c r="UZX2367" s="14"/>
      <c r="UZY2367" s="14"/>
      <c r="UZZ2367" s="14"/>
      <c r="VAA2367" s="14"/>
      <c r="VAB2367" s="14"/>
      <c r="VAC2367" s="14"/>
      <c r="VAD2367" s="14"/>
      <c r="VAE2367" s="14"/>
      <c r="VAF2367" s="14"/>
      <c r="VAG2367" s="14"/>
      <c r="VAH2367" s="14"/>
      <c r="VAI2367" s="14"/>
      <c r="VAJ2367" s="14"/>
      <c r="VAK2367" s="14"/>
      <c r="VAL2367" s="14"/>
      <c r="VAM2367" s="14"/>
      <c r="VAN2367" s="14"/>
      <c r="VAO2367" s="14"/>
      <c r="VAP2367" s="14"/>
      <c r="VAQ2367" s="14"/>
      <c r="VAR2367" s="14"/>
      <c r="VAS2367" s="14"/>
      <c r="VAT2367" s="14"/>
      <c r="VAU2367" s="14"/>
      <c r="VAV2367" s="14"/>
      <c r="VAW2367" s="14"/>
      <c r="VAX2367" s="14"/>
      <c r="VAY2367" s="14"/>
      <c r="VAZ2367" s="14"/>
      <c r="VBA2367" s="14"/>
      <c r="VBB2367" s="14"/>
      <c r="VBC2367" s="14"/>
      <c r="VBD2367" s="14"/>
      <c r="VBE2367" s="14"/>
      <c r="VBF2367" s="14"/>
      <c r="VBG2367" s="14"/>
      <c r="VBH2367" s="14"/>
      <c r="VBI2367" s="14"/>
      <c r="VBJ2367" s="14"/>
      <c r="VBK2367" s="14"/>
      <c r="VBL2367" s="14"/>
      <c r="VBM2367" s="14"/>
      <c r="VBN2367" s="14"/>
      <c r="VBO2367" s="14"/>
      <c r="VBP2367" s="14"/>
      <c r="VBQ2367" s="14"/>
      <c r="VBR2367" s="14"/>
      <c r="VBS2367" s="14"/>
      <c r="VBT2367" s="14"/>
      <c r="VBU2367" s="14"/>
      <c r="VBV2367" s="14"/>
      <c r="VBW2367" s="14"/>
      <c r="VBX2367" s="14"/>
      <c r="VBY2367" s="14"/>
      <c r="VBZ2367" s="14"/>
      <c r="VCA2367" s="14"/>
      <c r="VCB2367" s="14"/>
      <c r="VCC2367" s="14"/>
      <c r="VCD2367" s="14"/>
      <c r="VCE2367" s="14"/>
      <c r="VCF2367" s="14"/>
      <c r="VCG2367" s="14"/>
      <c r="VCH2367" s="14"/>
      <c r="VCI2367" s="14"/>
      <c r="VCJ2367" s="14"/>
      <c r="VCK2367" s="14"/>
      <c r="VCL2367" s="14"/>
      <c r="VCM2367" s="14"/>
      <c r="VCN2367" s="14"/>
      <c r="VCO2367" s="14"/>
      <c r="VCP2367" s="14"/>
      <c r="VCQ2367" s="14"/>
      <c r="VCR2367" s="14"/>
      <c r="VCS2367" s="14"/>
      <c r="VCT2367" s="14"/>
      <c r="VCU2367" s="14"/>
      <c r="VCV2367" s="14"/>
      <c r="VCW2367" s="14"/>
      <c r="VCX2367" s="14"/>
      <c r="VCY2367" s="14"/>
      <c r="VCZ2367" s="14"/>
      <c r="VDA2367" s="14"/>
      <c r="VDB2367" s="14"/>
      <c r="VDC2367" s="14"/>
      <c r="VDD2367" s="14"/>
      <c r="VDE2367" s="14"/>
      <c r="VDF2367" s="14"/>
      <c r="VDG2367" s="14"/>
      <c r="VDH2367" s="14"/>
      <c r="VDI2367" s="14"/>
      <c r="VDJ2367" s="14"/>
      <c r="VDK2367" s="14"/>
      <c r="VDL2367" s="14"/>
      <c r="VDM2367" s="14"/>
      <c r="VDN2367" s="14"/>
      <c r="VDO2367" s="14"/>
      <c r="VDP2367" s="14"/>
      <c r="VDQ2367" s="14"/>
      <c r="VDR2367" s="14"/>
      <c r="VDS2367" s="14"/>
      <c r="VDT2367" s="14"/>
      <c r="VDU2367" s="14"/>
      <c r="VDV2367" s="14"/>
      <c r="VDW2367" s="14"/>
      <c r="VDX2367" s="14"/>
      <c r="VDY2367" s="14"/>
      <c r="VDZ2367" s="14"/>
      <c r="VEA2367" s="14"/>
      <c r="VEB2367" s="14"/>
      <c r="VEC2367" s="14"/>
      <c r="VED2367" s="14"/>
      <c r="VEE2367" s="14"/>
      <c r="VEF2367" s="14"/>
      <c r="VEG2367" s="14"/>
      <c r="VEH2367" s="14"/>
      <c r="VEI2367" s="14"/>
      <c r="VEJ2367" s="14"/>
      <c r="VEK2367" s="14"/>
      <c r="VEL2367" s="14"/>
      <c r="VEM2367" s="14"/>
      <c r="VEN2367" s="14"/>
      <c r="VEO2367" s="14"/>
      <c r="VEP2367" s="14"/>
      <c r="VEQ2367" s="14"/>
      <c r="VER2367" s="14"/>
      <c r="VES2367" s="14"/>
      <c r="VET2367" s="14"/>
      <c r="VEU2367" s="14"/>
      <c r="VEV2367" s="14"/>
      <c r="VEW2367" s="14"/>
      <c r="VEX2367" s="14"/>
      <c r="VEY2367" s="14"/>
      <c r="VEZ2367" s="14"/>
      <c r="VFA2367" s="14"/>
      <c r="VFB2367" s="14"/>
      <c r="VFC2367" s="14"/>
      <c r="VFD2367" s="14"/>
      <c r="VFE2367" s="14"/>
      <c r="VFF2367" s="14"/>
      <c r="VFG2367" s="14"/>
      <c r="VFH2367" s="14"/>
      <c r="VFI2367" s="14"/>
      <c r="VFJ2367" s="14"/>
      <c r="VFK2367" s="14"/>
      <c r="VFL2367" s="14"/>
      <c r="VFM2367" s="14"/>
      <c r="VFN2367" s="14"/>
      <c r="VFO2367" s="14"/>
      <c r="VFP2367" s="14"/>
      <c r="VFQ2367" s="14"/>
      <c r="VFR2367" s="14"/>
      <c r="VFS2367" s="14"/>
      <c r="VFT2367" s="14"/>
      <c r="VFU2367" s="14"/>
      <c r="VFV2367" s="14"/>
      <c r="VFW2367" s="14"/>
      <c r="VFX2367" s="14"/>
      <c r="VFY2367" s="14"/>
      <c r="VFZ2367" s="14"/>
      <c r="VGA2367" s="14"/>
      <c r="VGB2367" s="14"/>
      <c r="VGC2367" s="14"/>
      <c r="VGD2367" s="14"/>
      <c r="VGE2367" s="14"/>
      <c r="VGF2367" s="14"/>
      <c r="VGG2367" s="14"/>
      <c r="VGH2367" s="14"/>
      <c r="VGI2367" s="14"/>
      <c r="VGJ2367" s="14"/>
      <c r="VGK2367" s="14"/>
      <c r="VGL2367" s="14"/>
      <c r="VGM2367" s="14"/>
      <c r="VGN2367" s="14"/>
      <c r="VGO2367" s="14"/>
      <c r="VGP2367" s="14"/>
      <c r="VGQ2367" s="14"/>
      <c r="VGR2367" s="14"/>
      <c r="VGS2367" s="14"/>
      <c r="VGT2367" s="14"/>
      <c r="VGU2367" s="14"/>
      <c r="VGV2367" s="14"/>
      <c r="VGW2367" s="14"/>
      <c r="VGX2367" s="14"/>
      <c r="VGY2367" s="14"/>
      <c r="VGZ2367" s="14"/>
      <c r="VHA2367" s="14"/>
      <c r="VHB2367" s="14"/>
      <c r="VHC2367" s="14"/>
      <c r="VHD2367" s="14"/>
      <c r="VHE2367" s="14"/>
      <c r="VHF2367" s="14"/>
      <c r="VHG2367" s="14"/>
      <c r="VHH2367" s="14"/>
      <c r="VHI2367" s="14"/>
      <c r="VHJ2367" s="14"/>
      <c r="VHK2367" s="14"/>
      <c r="VHL2367" s="14"/>
      <c r="VHM2367" s="14"/>
      <c r="VHN2367" s="14"/>
      <c r="VHO2367" s="14"/>
      <c r="VHP2367" s="14"/>
      <c r="VHQ2367" s="14"/>
      <c r="VHR2367" s="14"/>
      <c r="VHS2367" s="14"/>
      <c r="VHT2367" s="14"/>
      <c r="VHU2367" s="14"/>
      <c r="VHV2367" s="14"/>
      <c r="VHW2367" s="14"/>
      <c r="VHX2367" s="14"/>
      <c r="VHY2367" s="14"/>
      <c r="VHZ2367" s="14"/>
      <c r="VIA2367" s="14"/>
      <c r="VIB2367" s="14"/>
      <c r="VIC2367" s="14"/>
      <c r="VID2367" s="14"/>
      <c r="VIE2367" s="14"/>
      <c r="VIF2367" s="14"/>
      <c r="VIG2367" s="14"/>
      <c r="VIH2367" s="14"/>
      <c r="VII2367" s="14"/>
      <c r="VIJ2367" s="14"/>
      <c r="VIK2367" s="14"/>
      <c r="VIL2367" s="14"/>
      <c r="VIM2367" s="14"/>
      <c r="VIN2367" s="14"/>
      <c r="VIO2367" s="14"/>
      <c r="VIP2367" s="14"/>
      <c r="VIQ2367" s="14"/>
      <c r="VIR2367" s="14"/>
      <c r="VIS2367" s="14"/>
      <c r="VIT2367" s="14"/>
      <c r="VIU2367" s="14"/>
      <c r="VIV2367" s="14"/>
      <c r="VIW2367" s="14"/>
      <c r="VIX2367" s="14"/>
      <c r="VIY2367" s="14"/>
      <c r="VIZ2367" s="14"/>
      <c r="VJA2367" s="14"/>
      <c r="VJB2367" s="14"/>
      <c r="VJC2367" s="14"/>
      <c r="VJD2367" s="14"/>
      <c r="VJE2367" s="14"/>
      <c r="VJF2367" s="14"/>
      <c r="VJG2367" s="14"/>
      <c r="VJH2367" s="14"/>
      <c r="VJI2367" s="14"/>
      <c r="VJJ2367" s="14"/>
      <c r="VJK2367" s="14"/>
      <c r="VJL2367" s="14"/>
      <c r="VJM2367" s="14"/>
      <c r="VJN2367" s="14"/>
      <c r="VJO2367" s="14"/>
      <c r="VJP2367" s="14"/>
      <c r="VJQ2367" s="14"/>
      <c r="VJR2367" s="14"/>
      <c r="VJS2367" s="14"/>
      <c r="VJT2367" s="14"/>
      <c r="VJU2367" s="14"/>
      <c r="VJV2367" s="14"/>
      <c r="VJW2367" s="14"/>
      <c r="VJX2367" s="14"/>
      <c r="VJY2367" s="14"/>
      <c r="VJZ2367" s="14"/>
      <c r="VKA2367" s="14"/>
      <c r="VKB2367" s="14"/>
      <c r="VKC2367" s="14"/>
      <c r="VKD2367" s="14"/>
      <c r="VKE2367" s="14"/>
      <c r="VKF2367" s="14"/>
      <c r="VKG2367" s="14"/>
      <c r="VKH2367" s="14"/>
      <c r="VKI2367" s="14"/>
      <c r="VKJ2367" s="14"/>
      <c r="VKK2367" s="14"/>
      <c r="VKL2367" s="14"/>
      <c r="VKM2367" s="14"/>
      <c r="VKN2367" s="14"/>
      <c r="VKO2367" s="14"/>
      <c r="VKP2367" s="14"/>
      <c r="VKQ2367" s="14"/>
      <c r="VKR2367" s="14"/>
      <c r="VKS2367" s="14"/>
      <c r="VKT2367" s="14"/>
      <c r="VKU2367" s="14"/>
      <c r="VKV2367" s="14"/>
      <c r="VKW2367" s="14"/>
      <c r="VKX2367" s="14"/>
      <c r="VKY2367" s="14"/>
      <c r="VKZ2367" s="14"/>
      <c r="VLA2367" s="14"/>
      <c r="VLB2367" s="14"/>
      <c r="VLC2367" s="14"/>
      <c r="VLD2367" s="14"/>
      <c r="VLE2367" s="14"/>
      <c r="VLF2367" s="14"/>
      <c r="VLG2367" s="14"/>
      <c r="VLH2367" s="14"/>
      <c r="VLI2367" s="14"/>
      <c r="VLJ2367" s="14"/>
      <c r="VLK2367" s="14"/>
      <c r="VLL2367" s="14"/>
      <c r="VLM2367" s="14"/>
      <c r="VLN2367" s="14"/>
      <c r="VLO2367" s="14"/>
      <c r="VLP2367" s="14"/>
      <c r="VLQ2367" s="14"/>
      <c r="VLR2367" s="14"/>
      <c r="VLS2367" s="14"/>
      <c r="VLT2367" s="14"/>
      <c r="VLU2367" s="14"/>
      <c r="VLV2367" s="14"/>
      <c r="VLW2367" s="14"/>
      <c r="VLX2367" s="14"/>
      <c r="VLY2367" s="14"/>
      <c r="VLZ2367" s="14"/>
      <c r="VMA2367" s="14"/>
      <c r="VMB2367" s="14"/>
      <c r="VMC2367" s="14"/>
      <c r="VMD2367" s="14"/>
      <c r="VME2367" s="14"/>
      <c r="VMF2367" s="14"/>
      <c r="VMG2367" s="14"/>
      <c r="VMH2367" s="14"/>
      <c r="VMI2367" s="14"/>
      <c r="VMJ2367" s="14"/>
      <c r="VMK2367" s="14"/>
      <c r="VML2367" s="14"/>
      <c r="VMM2367" s="14"/>
      <c r="VMN2367" s="14"/>
      <c r="VMO2367" s="14"/>
      <c r="VMP2367" s="14"/>
      <c r="VMQ2367" s="14"/>
      <c r="VMR2367" s="14"/>
      <c r="VMS2367" s="14"/>
      <c r="VMT2367" s="14"/>
      <c r="VMU2367" s="14"/>
      <c r="VMV2367" s="14"/>
      <c r="VMW2367" s="14"/>
      <c r="VMX2367" s="14"/>
      <c r="VMY2367" s="14"/>
      <c r="VMZ2367" s="14"/>
      <c r="VNA2367" s="14"/>
      <c r="VNB2367" s="14"/>
      <c r="VNC2367" s="14"/>
      <c r="VND2367" s="14"/>
      <c r="VNE2367" s="14"/>
      <c r="VNF2367" s="14"/>
      <c r="VNG2367" s="14"/>
      <c r="VNH2367" s="14"/>
      <c r="VNI2367" s="14"/>
      <c r="VNJ2367" s="14"/>
      <c r="VNK2367" s="14"/>
      <c r="VNL2367" s="14"/>
      <c r="VNM2367" s="14"/>
      <c r="VNN2367" s="14"/>
      <c r="VNO2367" s="14"/>
      <c r="VNP2367" s="14"/>
      <c r="VNQ2367" s="14"/>
      <c r="VNR2367" s="14"/>
      <c r="VNS2367" s="14"/>
      <c r="VNT2367" s="14"/>
      <c r="VNU2367" s="14"/>
      <c r="VNV2367" s="14"/>
      <c r="VNW2367" s="14"/>
      <c r="VNX2367" s="14"/>
      <c r="VNY2367" s="14"/>
      <c r="VNZ2367" s="14"/>
      <c r="VOA2367" s="14"/>
      <c r="VOB2367" s="14"/>
      <c r="VOC2367" s="14"/>
      <c r="VOD2367" s="14"/>
      <c r="VOE2367" s="14"/>
      <c r="VOF2367" s="14"/>
      <c r="VOG2367" s="14"/>
      <c r="VOH2367" s="14"/>
      <c r="VOI2367" s="14"/>
      <c r="VOJ2367" s="14"/>
      <c r="VOK2367" s="14"/>
      <c r="VOL2367" s="14"/>
      <c r="VOM2367" s="14"/>
      <c r="VON2367" s="14"/>
      <c r="VOO2367" s="14"/>
      <c r="VOP2367" s="14"/>
      <c r="VOQ2367" s="14"/>
      <c r="VOR2367" s="14"/>
      <c r="VOS2367" s="14"/>
      <c r="VOT2367" s="14"/>
      <c r="VOU2367" s="14"/>
      <c r="VOV2367" s="14"/>
      <c r="VOW2367" s="14"/>
      <c r="VOX2367" s="14"/>
      <c r="VOY2367" s="14"/>
      <c r="VOZ2367" s="14"/>
      <c r="VPA2367" s="14"/>
      <c r="VPB2367" s="14"/>
      <c r="VPC2367" s="14"/>
      <c r="VPD2367" s="14"/>
      <c r="VPE2367" s="14"/>
      <c r="VPF2367" s="14"/>
      <c r="VPG2367" s="14"/>
      <c r="VPH2367" s="14"/>
      <c r="VPI2367" s="14"/>
      <c r="VPJ2367" s="14"/>
      <c r="VPK2367" s="14"/>
      <c r="VPL2367" s="14"/>
      <c r="VPM2367" s="14"/>
      <c r="VPN2367" s="14"/>
      <c r="VPO2367" s="14"/>
      <c r="VPP2367" s="14"/>
      <c r="VPQ2367" s="14"/>
      <c r="VPR2367" s="14"/>
      <c r="VPS2367" s="14"/>
      <c r="VPT2367" s="14"/>
      <c r="VPU2367" s="14"/>
      <c r="VPV2367" s="14"/>
      <c r="VPW2367" s="14"/>
      <c r="VPX2367" s="14"/>
      <c r="VPY2367" s="14"/>
      <c r="VPZ2367" s="14"/>
      <c r="VQA2367" s="14"/>
      <c r="VQB2367" s="14"/>
      <c r="VQC2367" s="14"/>
      <c r="VQD2367" s="14"/>
      <c r="VQE2367" s="14"/>
      <c r="VQF2367" s="14"/>
      <c r="VQG2367" s="14"/>
      <c r="VQH2367" s="14"/>
      <c r="VQI2367" s="14"/>
      <c r="VQJ2367" s="14"/>
      <c r="VQK2367" s="14"/>
      <c r="VQL2367" s="14"/>
      <c r="VQM2367" s="14"/>
      <c r="VQN2367" s="14"/>
      <c r="VQO2367" s="14"/>
      <c r="VQP2367" s="14"/>
      <c r="VQQ2367" s="14"/>
      <c r="VQR2367" s="14"/>
      <c r="VQS2367" s="14"/>
      <c r="VQT2367" s="14"/>
      <c r="VQU2367" s="14"/>
      <c r="VQV2367" s="14"/>
      <c r="VQW2367" s="14"/>
      <c r="VQX2367" s="14"/>
      <c r="VQY2367" s="14"/>
      <c r="VQZ2367" s="14"/>
      <c r="VRA2367" s="14"/>
      <c r="VRB2367" s="14"/>
      <c r="VRC2367" s="14"/>
      <c r="VRD2367" s="14"/>
      <c r="VRE2367" s="14"/>
      <c r="VRF2367" s="14"/>
      <c r="VRG2367" s="14"/>
      <c r="VRH2367" s="14"/>
      <c r="VRI2367" s="14"/>
      <c r="VRJ2367" s="14"/>
      <c r="VRK2367" s="14"/>
      <c r="VRL2367" s="14"/>
      <c r="VRM2367" s="14"/>
      <c r="VRN2367" s="14"/>
      <c r="VRO2367" s="14"/>
      <c r="VRP2367" s="14"/>
      <c r="VRQ2367" s="14"/>
      <c r="VRR2367" s="14"/>
      <c r="VRS2367" s="14"/>
      <c r="VRT2367" s="14"/>
      <c r="VRU2367" s="14"/>
      <c r="VRV2367" s="14"/>
      <c r="VRW2367" s="14"/>
      <c r="VRX2367" s="14"/>
      <c r="VRY2367" s="14"/>
      <c r="VRZ2367" s="14"/>
      <c r="VSA2367" s="14"/>
      <c r="VSB2367" s="14"/>
      <c r="VSC2367" s="14"/>
      <c r="VSD2367" s="14"/>
      <c r="VSE2367" s="14"/>
      <c r="VSF2367" s="14"/>
      <c r="VSG2367" s="14"/>
      <c r="VSH2367" s="14"/>
      <c r="VSI2367" s="14"/>
      <c r="VSJ2367" s="14"/>
      <c r="VSK2367" s="14"/>
      <c r="VSL2367" s="14"/>
      <c r="VSM2367" s="14"/>
      <c r="VSN2367" s="14"/>
      <c r="VSO2367" s="14"/>
      <c r="VSP2367" s="14"/>
      <c r="VSQ2367" s="14"/>
      <c r="VSR2367" s="14"/>
      <c r="VSS2367" s="14"/>
      <c r="VST2367" s="14"/>
      <c r="VSU2367" s="14"/>
      <c r="VSV2367" s="14"/>
      <c r="VSW2367" s="14"/>
      <c r="VSX2367" s="14"/>
      <c r="VSY2367" s="14"/>
      <c r="VSZ2367" s="14"/>
      <c r="VTA2367" s="14"/>
      <c r="VTB2367" s="14"/>
      <c r="VTC2367" s="14"/>
      <c r="VTD2367" s="14"/>
      <c r="VTE2367" s="14"/>
      <c r="VTF2367" s="14"/>
      <c r="VTG2367" s="14"/>
      <c r="VTH2367" s="14"/>
      <c r="VTI2367" s="14"/>
      <c r="VTJ2367" s="14"/>
      <c r="VTK2367" s="14"/>
      <c r="VTL2367" s="14"/>
      <c r="VTM2367" s="14"/>
      <c r="VTN2367" s="14"/>
      <c r="VTO2367" s="14"/>
      <c r="VTP2367" s="14"/>
      <c r="VTQ2367" s="14"/>
      <c r="VTR2367" s="14"/>
      <c r="VTS2367" s="14"/>
      <c r="VTT2367" s="14"/>
      <c r="VTU2367" s="14"/>
      <c r="VTV2367" s="14"/>
      <c r="VTW2367" s="14"/>
      <c r="VTX2367" s="14"/>
      <c r="VTY2367" s="14"/>
      <c r="VTZ2367" s="14"/>
      <c r="VUA2367" s="14"/>
      <c r="VUB2367" s="14"/>
      <c r="VUC2367" s="14"/>
      <c r="VUD2367" s="14"/>
      <c r="VUE2367" s="14"/>
      <c r="VUF2367" s="14"/>
      <c r="VUG2367" s="14"/>
      <c r="VUH2367" s="14"/>
      <c r="VUI2367" s="14"/>
      <c r="VUJ2367" s="14"/>
      <c r="VUK2367" s="14"/>
      <c r="VUL2367" s="14"/>
      <c r="VUM2367" s="14"/>
      <c r="VUN2367" s="14"/>
      <c r="VUO2367" s="14"/>
      <c r="VUP2367" s="14"/>
      <c r="VUQ2367" s="14"/>
      <c r="VUR2367" s="14"/>
      <c r="VUS2367" s="14"/>
      <c r="VUT2367" s="14"/>
      <c r="VUU2367" s="14"/>
      <c r="VUV2367" s="14"/>
      <c r="VUW2367" s="14"/>
      <c r="VUX2367" s="14"/>
      <c r="VUY2367" s="14"/>
      <c r="VUZ2367" s="14"/>
      <c r="VVA2367" s="14"/>
      <c r="VVB2367" s="14"/>
      <c r="VVC2367" s="14"/>
      <c r="VVD2367" s="14"/>
      <c r="VVE2367" s="14"/>
      <c r="VVF2367" s="14"/>
      <c r="VVG2367" s="14"/>
      <c r="VVH2367" s="14"/>
      <c r="VVI2367" s="14"/>
      <c r="VVJ2367" s="14"/>
      <c r="VVK2367" s="14"/>
      <c r="VVL2367" s="14"/>
      <c r="VVM2367" s="14"/>
      <c r="VVN2367" s="14"/>
      <c r="VVO2367" s="14"/>
      <c r="VVP2367" s="14"/>
      <c r="VVQ2367" s="14"/>
      <c r="VVR2367" s="14"/>
      <c r="VVS2367" s="14"/>
      <c r="VVT2367" s="14"/>
      <c r="VVU2367" s="14"/>
      <c r="VVV2367" s="14"/>
      <c r="VVW2367" s="14"/>
      <c r="VVX2367" s="14"/>
      <c r="VVY2367" s="14"/>
      <c r="VVZ2367" s="14"/>
      <c r="VWA2367" s="14"/>
      <c r="VWB2367" s="14"/>
      <c r="VWC2367" s="14"/>
      <c r="VWD2367" s="14"/>
      <c r="VWE2367" s="14"/>
      <c r="VWF2367" s="14"/>
      <c r="VWG2367" s="14"/>
      <c r="VWH2367" s="14"/>
      <c r="VWI2367" s="14"/>
      <c r="VWJ2367" s="14"/>
      <c r="VWK2367" s="14"/>
      <c r="VWL2367" s="14"/>
      <c r="VWM2367" s="14"/>
      <c r="VWN2367" s="14"/>
      <c r="VWO2367" s="14"/>
      <c r="VWP2367" s="14"/>
      <c r="VWQ2367" s="14"/>
      <c r="VWR2367" s="14"/>
      <c r="VWS2367" s="14"/>
      <c r="VWT2367" s="14"/>
      <c r="VWU2367" s="14"/>
      <c r="VWV2367" s="14"/>
      <c r="VWW2367" s="14"/>
      <c r="VWX2367" s="14"/>
      <c r="VWY2367" s="14"/>
      <c r="VWZ2367" s="14"/>
      <c r="VXA2367" s="14"/>
      <c r="VXB2367" s="14"/>
      <c r="VXC2367" s="14"/>
      <c r="VXD2367" s="14"/>
      <c r="VXE2367" s="14"/>
      <c r="VXF2367" s="14"/>
      <c r="VXG2367" s="14"/>
      <c r="VXH2367" s="14"/>
      <c r="VXI2367" s="14"/>
      <c r="VXJ2367" s="14"/>
      <c r="VXK2367" s="14"/>
      <c r="VXL2367" s="14"/>
      <c r="VXM2367" s="14"/>
      <c r="VXN2367" s="14"/>
      <c r="VXO2367" s="14"/>
      <c r="VXP2367" s="14"/>
      <c r="VXQ2367" s="14"/>
      <c r="VXR2367" s="14"/>
      <c r="VXS2367" s="14"/>
      <c r="VXT2367" s="14"/>
      <c r="VXU2367" s="14"/>
      <c r="VXV2367" s="14"/>
      <c r="VXW2367" s="14"/>
      <c r="VXX2367" s="14"/>
      <c r="VXY2367" s="14"/>
      <c r="VXZ2367" s="14"/>
      <c r="VYA2367" s="14"/>
      <c r="VYB2367" s="14"/>
      <c r="VYC2367" s="14"/>
      <c r="VYD2367" s="14"/>
      <c r="VYE2367" s="14"/>
      <c r="VYF2367" s="14"/>
      <c r="VYG2367" s="14"/>
      <c r="VYH2367" s="14"/>
      <c r="VYI2367" s="14"/>
      <c r="VYJ2367" s="14"/>
      <c r="VYK2367" s="14"/>
      <c r="VYL2367" s="14"/>
      <c r="VYM2367" s="14"/>
      <c r="VYN2367" s="14"/>
      <c r="VYO2367" s="14"/>
      <c r="VYP2367" s="14"/>
      <c r="VYQ2367" s="14"/>
      <c r="VYR2367" s="14"/>
      <c r="VYS2367" s="14"/>
      <c r="VYT2367" s="14"/>
      <c r="VYU2367" s="14"/>
      <c r="VYV2367" s="14"/>
      <c r="VYW2367" s="14"/>
      <c r="VYX2367" s="14"/>
      <c r="VYY2367" s="14"/>
      <c r="VYZ2367" s="14"/>
      <c r="VZA2367" s="14"/>
      <c r="VZB2367" s="14"/>
      <c r="VZC2367" s="14"/>
      <c r="VZD2367" s="14"/>
      <c r="VZE2367" s="14"/>
      <c r="VZF2367" s="14"/>
      <c r="VZG2367" s="14"/>
      <c r="VZH2367" s="14"/>
      <c r="VZI2367" s="14"/>
      <c r="VZJ2367" s="14"/>
      <c r="VZK2367" s="14"/>
      <c r="VZL2367" s="14"/>
      <c r="VZM2367" s="14"/>
      <c r="VZN2367" s="14"/>
      <c r="VZO2367" s="14"/>
      <c r="VZP2367" s="14"/>
      <c r="VZQ2367" s="14"/>
      <c r="VZR2367" s="14"/>
      <c r="VZS2367" s="14"/>
      <c r="VZT2367" s="14"/>
      <c r="VZU2367" s="14"/>
      <c r="VZV2367" s="14"/>
      <c r="VZW2367" s="14"/>
      <c r="VZX2367" s="14"/>
      <c r="VZY2367" s="14"/>
      <c r="VZZ2367" s="14"/>
      <c r="WAA2367" s="14"/>
      <c r="WAB2367" s="14"/>
      <c r="WAC2367" s="14"/>
      <c r="WAD2367" s="14"/>
      <c r="WAE2367" s="14"/>
      <c r="WAF2367" s="14"/>
      <c r="WAG2367" s="14"/>
      <c r="WAH2367" s="14"/>
      <c r="WAI2367" s="14"/>
      <c r="WAJ2367" s="14"/>
      <c r="WAK2367" s="14"/>
      <c r="WAL2367" s="14"/>
      <c r="WAM2367" s="14"/>
      <c r="WAN2367" s="14"/>
      <c r="WAO2367" s="14"/>
      <c r="WAP2367" s="14"/>
      <c r="WAQ2367" s="14"/>
      <c r="WAR2367" s="14"/>
      <c r="WAS2367" s="14"/>
      <c r="WAT2367" s="14"/>
      <c r="WAU2367" s="14"/>
      <c r="WAV2367" s="14"/>
      <c r="WAW2367" s="14"/>
      <c r="WAX2367" s="14"/>
      <c r="WAY2367" s="14"/>
      <c r="WAZ2367" s="14"/>
      <c r="WBA2367" s="14"/>
      <c r="WBB2367" s="14"/>
      <c r="WBC2367" s="14"/>
      <c r="WBD2367" s="14"/>
      <c r="WBE2367" s="14"/>
      <c r="WBF2367" s="14"/>
      <c r="WBG2367" s="14"/>
      <c r="WBH2367" s="14"/>
      <c r="WBI2367" s="14"/>
      <c r="WBJ2367" s="14"/>
      <c r="WBK2367" s="14"/>
      <c r="WBL2367" s="14"/>
      <c r="WBM2367" s="14"/>
      <c r="WBN2367" s="14"/>
      <c r="WBO2367" s="14"/>
      <c r="WBP2367" s="14"/>
      <c r="WBQ2367" s="14"/>
      <c r="WBR2367" s="14"/>
      <c r="WBS2367" s="14"/>
      <c r="WBT2367" s="14"/>
      <c r="WBU2367" s="14"/>
      <c r="WBV2367" s="14"/>
      <c r="WBW2367" s="14"/>
      <c r="WBX2367" s="14"/>
      <c r="WBY2367" s="14"/>
      <c r="WBZ2367" s="14"/>
      <c r="WCA2367" s="14"/>
      <c r="WCB2367" s="14"/>
      <c r="WCC2367" s="14"/>
      <c r="WCD2367" s="14"/>
      <c r="WCE2367" s="14"/>
      <c r="WCF2367" s="14"/>
      <c r="WCG2367" s="14"/>
      <c r="WCH2367" s="14"/>
      <c r="WCI2367" s="14"/>
      <c r="WCJ2367" s="14"/>
      <c r="WCK2367" s="14"/>
      <c r="WCL2367" s="14"/>
      <c r="WCM2367" s="14"/>
      <c r="WCN2367" s="14"/>
      <c r="WCO2367" s="14"/>
      <c r="WCP2367" s="14"/>
      <c r="WCQ2367" s="14"/>
      <c r="WCR2367" s="14"/>
      <c r="WCS2367" s="14"/>
      <c r="WCT2367" s="14"/>
      <c r="WCU2367" s="14"/>
      <c r="WCV2367" s="14"/>
      <c r="WCW2367" s="14"/>
      <c r="WCX2367" s="14"/>
      <c r="WCY2367" s="14"/>
      <c r="WCZ2367" s="14"/>
      <c r="WDA2367" s="14"/>
      <c r="WDB2367" s="14"/>
      <c r="WDC2367" s="14"/>
      <c r="WDD2367" s="14"/>
      <c r="WDE2367" s="14"/>
      <c r="WDF2367" s="14"/>
      <c r="WDG2367" s="14"/>
      <c r="WDH2367" s="14"/>
      <c r="WDI2367" s="14"/>
      <c r="WDJ2367" s="14"/>
      <c r="WDK2367" s="14"/>
      <c r="WDL2367" s="14"/>
      <c r="WDM2367" s="14"/>
      <c r="WDN2367" s="14"/>
      <c r="WDO2367" s="14"/>
      <c r="WDP2367" s="14"/>
      <c r="WDQ2367" s="14"/>
      <c r="WDR2367" s="14"/>
      <c r="WDS2367" s="14"/>
      <c r="WDT2367" s="14"/>
      <c r="WDU2367" s="14"/>
      <c r="WDV2367" s="14"/>
      <c r="WDW2367" s="14"/>
      <c r="WDX2367" s="14"/>
      <c r="WDY2367" s="14"/>
      <c r="WDZ2367" s="14"/>
      <c r="WEA2367" s="14"/>
      <c r="WEB2367" s="14"/>
      <c r="WEC2367" s="14"/>
      <c r="WED2367" s="14"/>
      <c r="WEE2367" s="14"/>
      <c r="WEF2367" s="14"/>
      <c r="WEG2367" s="14"/>
      <c r="WEH2367" s="14"/>
      <c r="WEI2367" s="14"/>
      <c r="WEJ2367" s="14"/>
      <c r="WEK2367" s="14"/>
      <c r="WEL2367" s="14"/>
      <c r="WEM2367" s="14"/>
      <c r="WEN2367" s="14"/>
      <c r="WEO2367" s="14"/>
      <c r="WEP2367" s="14"/>
      <c r="WEQ2367" s="14"/>
      <c r="WER2367" s="14"/>
      <c r="WES2367" s="14"/>
      <c r="WET2367" s="14"/>
      <c r="WEU2367" s="14"/>
      <c r="WEV2367" s="14"/>
      <c r="WEW2367" s="14"/>
      <c r="WEX2367" s="14"/>
      <c r="WEY2367" s="14"/>
      <c r="WEZ2367" s="14"/>
      <c r="WFA2367" s="14"/>
      <c r="WFB2367" s="14"/>
      <c r="WFC2367" s="14"/>
      <c r="WFD2367" s="14"/>
      <c r="WFE2367" s="14"/>
      <c r="WFF2367" s="14"/>
      <c r="WFG2367" s="14"/>
      <c r="WFH2367" s="14"/>
      <c r="WFI2367" s="14"/>
      <c r="WFJ2367" s="14"/>
      <c r="WFK2367" s="14"/>
      <c r="WFL2367" s="14"/>
      <c r="WFM2367" s="14"/>
      <c r="WFN2367" s="14"/>
      <c r="WFO2367" s="14"/>
      <c r="WFP2367" s="14"/>
      <c r="WFQ2367" s="14"/>
      <c r="WFR2367" s="14"/>
      <c r="WFS2367" s="14"/>
      <c r="WFT2367" s="14"/>
      <c r="WFU2367" s="14"/>
      <c r="WFV2367" s="14"/>
      <c r="WFW2367" s="14"/>
      <c r="WFX2367" s="14"/>
      <c r="WFY2367" s="14"/>
      <c r="WFZ2367" s="14"/>
      <c r="WGA2367" s="14"/>
      <c r="WGB2367" s="14"/>
      <c r="WGC2367" s="14"/>
      <c r="WGD2367" s="14"/>
      <c r="WGE2367" s="14"/>
      <c r="WGF2367" s="14"/>
      <c r="WGG2367" s="14"/>
      <c r="WGH2367" s="14"/>
      <c r="WGI2367" s="14"/>
      <c r="WGJ2367" s="14"/>
      <c r="WGK2367" s="14"/>
      <c r="WGL2367" s="14"/>
      <c r="WGM2367" s="14"/>
      <c r="WGN2367" s="14"/>
      <c r="WGO2367" s="14"/>
      <c r="WGP2367" s="14"/>
      <c r="WGQ2367" s="14"/>
      <c r="WGR2367" s="14"/>
      <c r="WGS2367" s="14"/>
      <c r="WGT2367" s="14"/>
      <c r="WGU2367" s="14"/>
      <c r="WGV2367" s="14"/>
      <c r="WGW2367" s="14"/>
      <c r="WGX2367" s="14"/>
      <c r="WGY2367" s="14"/>
      <c r="WGZ2367" s="14"/>
      <c r="WHA2367" s="14"/>
      <c r="WHB2367" s="14"/>
      <c r="WHC2367" s="14"/>
      <c r="WHD2367" s="14"/>
      <c r="WHE2367" s="14"/>
      <c r="WHF2367" s="14"/>
      <c r="WHG2367" s="14"/>
      <c r="WHH2367" s="14"/>
      <c r="WHI2367" s="14"/>
      <c r="WHJ2367" s="14"/>
      <c r="WHK2367" s="14"/>
      <c r="WHL2367" s="14"/>
      <c r="WHM2367" s="14"/>
      <c r="WHN2367" s="14"/>
      <c r="WHO2367" s="14"/>
      <c r="WHP2367" s="14"/>
      <c r="WHQ2367" s="14"/>
      <c r="WHR2367" s="14"/>
      <c r="WHS2367" s="14"/>
      <c r="WHT2367" s="14"/>
      <c r="WHU2367" s="14"/>
      <c r="WHV2367" s="14"/>
      <c r="WHW2367" s="14"/>
      <c r="WHX2367" s="14"/>
      <c r="WHY2367" s="14"/>
      <c r="WHZ2367" s="14"/>
      <c r="WIA2367" s="14"/>
      <c r="WIB2367" s="14"/>
      <c r="WIC2367" s="14"/>
      <c r="WID2367" s="14"/>
      <c r="WIE2367" s="14"/>
      <c r="WIF2367" s="14"/>
      <c r="WIG2367" s="14"/>
      <c r="WIH2367" s="14"/>
      <c r="WII2367" s="14"/>
      <c r="WIJ2367" s="14"/>
      <c r="WIK2367" s="14"/>
      <c r="WIL2367" s="14"/>
      <c r="WIM2367" s="14"/>
      <c r="WIN2367" s="14"/>
      <c r="WIO2367" s="14"/>
      <c r="WIP2367" s="14"/>
      <c r="WIQ2367" s="14"/>
      <c r="WIR2367" s="14"/>
      <c r="WIS2367" s="14"/>
      <c r="WIT2367" s="14"/>
      <c r="WIU2367" s="14"/>
      <c r="WIV2367" s="14"/>
      <c r="WIW2367" s="14"/>
      <c r="WIX2367" s="14"/>
      <c r="WIY2367" s="14"/>
      <c r="WIZ2367" s="14"/>
      <c r="WJA2367" s="14"/>
      <c r="WJB2367" s="14"/>
      <c r="WJC2367" s="14"/>
      <c r="WJD2367" s="14"/>
      <c r="WJE2367" s="14"/>
      <c r="WJF2367" s="14"/>
      <c r="WJG2367" s="14"/>
      <c r="WJH2367" s="14"/>
      <c r="WJI2367" s="14"/>
      <c r="WJJ2367" s="14"/>
      <c r="WJK2367" s="14"/>
      <c r="WJL2367" s="14"/>
      <c r="WJM2367" s="14"/>
      <c r="WJN2367" s="14"/>
      <c r="WJO2367" s="14"/>
      <c r="WJP2367" s="14"/>
      <c r="WJQ2367" s="14"/>
      <c r="WJR2367" s="14"/>
      <c r="WJS2367" s="14"/>
      <c r="WJT2367" s="14"/>
      <c r="WJU2367" s="14"/>
      <c r="WJV2367" s="14"/>
      <c r="WJW2367" s="14"/>
      <c r="WJX2367" s="14"/>
      <c r="WJY2367" s="14"/>
      <c r="WJZ2367" s="14"/>
      <c r="WKA2367" s="14"/>
      <c r="WKB2367" s="14"/>
      <c r="WKC2367" s="14"/>
      <c r="WKD2367" s="14"/>
      <c r="WKE2367" s="14"/>
      <c r="WKF2367" s="14"/>
      <c r="WKG2367" s="14"/>
      <c r="WKH2367" s="14"/>
      <c r="WKI2367" s="14"/>
      <c r="WKJ2367" s="14"/>
      <c r="WKK2367" s="14"/>
      <c r="WKL2367" s="14"/>
      <c r="WKM2367" s="14"/>
      <c r="WKN2367" s="14"/>
      <c r="WKO2367" s="14"/>
      <c r="WKP2367" s="14"/>
      <c r="WKQ2367" s="14"/>
      <c r="WKR2367" s="14"/>
      <c r="WKS2367" s="14"/>
      <c r="WKT2367" s="14"/>
      <c r="WKU2367" s="14"/>
      <c r="WKV2367" s="14"/>
      <c r="WKW2367" s="14"/>
      <c r="WKX2367" s="14"/>
      <c r="WKY2367" s="14"/>
      <c r="WKZ2367" s="14"/>
      <c r="WLA2367" s="14"/>
      <c r="WLB2367" s="14"/>
      <c r="WLC2367" s="14"/>
      <c r="WLD2367" s="14"/>
      <c r="WLE2367" s="14"/>
      <c r="WLF2367" s="14"/>
      <c r="WLG2367" s="14"/>
      <c r="WLH2367" s="14"/>
      <c r="WLI2367" s="14"/>
      <c r="WLJ2367" s="14"/>
      <c r="WLK2367" s="14"/>
      <c r="WLL2367" s="14"/>
      <c r="WLM2367" s="14"/>
      <c r="WLN2367" s="14"/>
      <c r="WLO2367" s="14"/>
      <c r="WLP2367" s="14"/>
      <c r="WLQ2367" s="14"/>
      <c r="WLR2367" s="14"/>
      <c r="WLS2367" s="14"/>
      <c r="WLT2367" s="14"/>
      <c r="WLU2367" s="14"/>
      <c r="WLV2367" s="14"/>
      <c r="WLW2367" s="14"/>
      <c r="WLX2367" s="14"/>
      <c r="WLY2367" s="14"/>
      <c r="WLZ2367" s="14"/>
      <c r="WMA2367" s="14"/>
      <c r="WMB2367" s="14"/>
      <c r="WMC2367" s="14"/>
      <c r="WMD2367" s="14"/>
      <c r="WME2367" s="14"/>
      <c r="WMF2367" s="14"/>
      <c r="WMG2367" s="14"/>
      <c r="WMH2367" s="14"/>
      <c r="WMI2367" s="14"/>
      <c r="WMJ2367" s="14"/>
      <c r="WMK2367" s="14"/>
      <c r="WML2367" s="14"/>
      <c r="WMM2367" s="14"/>
      <c r="WMN2367" s="14"/>
      <c r="WMO2367" s="14"/>
      <c r="WMP2367" s="14"/>
      <c r="WMQ2367" s="14"/>
      <c r="WMR2367" s="14"/>
      <c r="WMS2367" s="14"/>
      <c r="WMT2367" s="14"/>
      <c r="WMU2367" s="14"/>
      <c r="WMV2367" s="14"/>
      <c r="WMW2367" s="14"/>
      <c r="WMX2367" s="14"/>
      <c r="WMY2367" s="14"/>
      <c r="WMZ2367" s="14"/>
      <c r="WNA2367" s="14"/>
      <c r="WNB2367" s="14"/>
      <c r="WNC2367" s="14"/>
      <c r="WND2367" s="14"/>
      <c r="WNE2367" s="14"/>
      <c r="WNF2367" s="14"/>
      <c r="WNG2367" s="14"/>
      <c r="WNH2367" s="14"/>
      <c r="WNI2367" s="14"/>
      <c r="WNJ2367" s="14"/>
      <c r="WNK2367" s="14"/>
      <c r="WNL2367" s="14"/>
      <c r="WNM2367" s="14"/>
      <c r="WNN2367" s="14"/>
      <c r="WNO2367" s="14"/>
      <c r="WNP2367" s="14"/>
      <c r="WNQ2367" s="14"/>
      <c r="WNR2367" s="14"/>
      <c r="WNS2367" s="14"/>
      <c r="WNT2367" s="14"/>
      <c r="WNU2367" s="14"/>
      <c r="WNV2367" s="14"/>
      <c r="WNW2367" s="14"/>
      <c r="WNX2367" s="14"/>
      <c r="WNY2367" s="14"/>
      <c r="WNZ2367" s="14"/>
      <c r="WOA2367" s="14"/>
      <c r="WOB2367" s="14"/>
      <c r="WOC2367" s="14"/>
      <c r="WOD2367" s="14"/>
      <c r="WOE2367" s="14"/>
      <c r="WOF2367" s="14"/>
      <c r="WOG2367" s="14"/>
      <c r="WOH2367" s="14"/>
      <c r="WOI2367" s="14"/>
      <c r="WOJ2367" s="14"/>
      <c r="WOK2367" s="14"/>
      <c r="WOL2367" s="14"/>
      <c r="WOM2367" s="14"/>
      <c r="WON2367" s="14"/>
      <c r="WOO2367" s="14"/>
      <c r="WOP2367" s="14"/>
      <c r="WOQ2367" s="14"/>
      <c r="WOR2367" s="14"/>
      <c r="WOS2367" s="14"/>
      <c r="WOT2367" s="14"/>
      <c r="WOU2367" s="14"/>
      <c r="WOV2367" s="14"/>
      <c r="WOW2367" s="14"/>
      <c r="WOX2367" s="14"/>
      <c r="WOY2367" s="14"/>
      <c r="WOZ2367" s="14"/>
      <c r="WPA2367" s="14"/>
      <c r="WPB2367" s="14"/>
      <c r="WPC2367" s="14"/>
      <c r="WPD2367" s="14"/>
      <c r="WPE2367" s="14"/>
      <c r="WPF2367" s="14"/>
      <c r="WPG2367" s="14"/>
      <c r="WPH2367" s="14"/>
      <c r="WPI2367" s="14"/>
      <c r="WPJ2367" s="14"/>
      <c r="WPK2367" s="14"/>
      <c r="WPL2367" s="14"/>
      <c r="WPM2367" s="14"/>
      <c r="WPN2367" s="14"/>
      <c r="WPO2367" s="14"/>
      <c r="WPP2367" s="14"/>
      <c r="WPQ2367" s="14"/>
      <c r="WPR2367" s="14"/>
      <c r="WPS2367" s="14"/>
      <c r="WPT2367" s="14"/>
      <c r="WPU2367" s="14"/>
      <c r="WPV2367" s="14"/>
      <c r="WPW2367" s="14"/>
      <c r="WPX2367" s="14"/>
      <c r="WPY2367" s="14"/>
      <c r="WPZ2367" s="14"/>
      <c r="WQA2367" s="14"/>
      <c r="WQB2367" s="14"/>
      <c r="WQC2367" s="14"/>
      <c r="WQD2367" s="14"/>
      <c r="WQE2367" s="14"/>
      <c r="WQF2367" s="14"/>
      <c r="WQG2367" s="14"/>
      <c r="WQH2367" s="14"/>
      <c r="WQI2367" s="14"/>
      <c r="WQJ2367" s="14"/>
      <c r="WQK2367" s="14"/>
      <c r="WQL2367" s="14"/>
      <c r="WQM2367" s="14"/>
      <c r="WQN2367" s="14"/>
      <c r="WQO2367" s="14"/>
      <c r="WQP2367" s="14"/>
      <c r="WQQ2367" s="14"/>
      <c r="WQR2367" s="14"/>
      <c r="WQS2367" s="14"/>
      <c r="WQT2367" s="14"/>
      <c r="WQU2367" s="14"/>
      <c r="WQV2367" s="14"/>
      <c r="WQW2367" s="14"/>
      <c r="WQX2367" s="14"/>
      <c r="WQY2367" s="14"/>
      <c r="WQZ2367" s="14"/>
      <c r="WRA2367" s="14"/>
      <c r="WRB2367" s="14"/>
      <c r="WRC2367" s="14"/>
      <c r="WRD2367" s="14"/>
      <c r="WRE2367" s="14"/>
      <c r="WRF2367" s="14"/>
      <c r="WRG2367" s="14"/>
      <c r="WRH2367" s="14"/>
      <c r="WRI2367" s="14"/>
      <c r="WRJ2367" s="14"/>
      <c r="WRK2367" s="14"/>
      <c r="WRL2367" s="14"/>
      <c r="WRM2367" s="14"/>
      <c r="WRN2367" s="14"/>
      <c r="WRO2367" s="14"/>
      <c r="WRP2367" s="14"/>
      <c r="WRQ2367" s="14"/>
      <c r="WRR2367" s="14"/>
      <c r="WRS2367" s="14"/>
      <c r="WRT2367" s="14"/>
      <c r="WRU2367" s="14"/>
      <c r="WRV2367" s="14"/>
      <c r="WRW2367" s="14"/>
      <c r="WRX2367" s="14"/>
      <c r="WRY2367" s="14"/>
      <c r="WRZ2367" s="14"/>
      <c r="WSA2367" s="14"/>
      <c r="WSB2367" s="14"/>
      <c r="WSC2367" s="14"/>
      <c r="WSD2367" s="14"/>
      <c r="WSE2367" s="14"/>
      <c r="WSF2367" s="14"/>
      <c r="WSG2367" s="14"/>
      <c r="WSH2367" s="14"/>
      <c r="WSI2367" s="14"/>
      <c r="WSJ2367" s="14"/>
      <c r="WSK2367" s="14"/>
      <c r="WSL2367" s="14"/>
      <c r="WSM2367" s="14"/>
      <c r="WSN2367" s="14"/>
      <c r="WSO2367" s="14"/>
      <c r="WSP2367" s="14"/>
      <c r="WSQ2367" s="14"/>
      <c r="WSR2367" s="14"/>
      <c r="WSS2367" s="14"/>
      <c r="WST2367" s="14"/>
      <c r="WSU2367" s="14"/>
      <c r="WSV2367" s="14"/>
      <c r="WSW2367" s="14"/>
      <c r="WSX2367" s="14"/>
      <c r="WSY2367" s="14"/>
      <c r="WSZ2367" s="14"/>
      <c r="WTA2367" s="14"/>
      <c r="WTB2367" s="14"/>
      <c r="WTC2367" s="14"/>
      <c r="WTD2367" s="14"/>
      <c r="WTE2367" s="14"/>
      <c r="WTF2367" s="14"/>
      <c r="WTG2367" s="14"/>
      <c r="WTH2367" s="14"/>
      <c r="WTI2367" s="14"/>
      <c r="WTJ2367" s="14"/>
      <c r="WTK2367" s="14"/>
      <c r="WTL2367" s="14"/>
      <c r="WTM2367" s="14"/>
      <c r="WTN2367" s="14"/>
      <c r="WTO2367" s="14"/>
      <c r="WTP2367" s="14"/>
      <c r="WTQ2367" s="14"/>
      <c r="WTR2367" s="14"/>
      <c r="WTS2367" s="14"/>
      <c r="WTT2367" s="14"/>
      <c r="WTU2367" s="14"/>
      <c r="WTV2367" s="14"/>
      <c r="WTW2367" s="14"/>
      <c r="WTX2367" s="14"/>
      <c r="WTY2367" s="14"/>
      <c r="WTZ2367" s="14"/>
      <c r="WUA2367" s="14"/>
      <c r="WUB2367" s="14"/>
      <c r="WUC2367" s="14"/>
      <c r="WUD2367" s="14"/>
      <c r="WUE2367" s="14"/>
      <c r="WUF2367" s="14"/>
      <c r="WUG2367" s="14"/>
      <c r="WUH2367" s="14"/>
      <c r="WUI2367" s="14"/>
      <c r="WUJ2367" s="14"/>
      <c r="WUK2367" s="14"/>
      <c r="WUL2367" s="14"/>
      <c r="WUM2367" s="14"/>
      <c r="WUN2367" s="14"/>
      <c r="WUO2367" s="14"/>
      <c r="WUP2367" s="14"/>
      <c r="WUQ2367" s="14"/>
      <c r="WUR2367" s="14"/>
      <c r="WUS2367" s="14"/>
      <c r="WUT2367" s="14"/>
      <c r="WUU2367" s="14"/>
      <c r="WUV2367" s="14"/>
      <c r="WUW2367" s="14"/>
      <c r="WUX2367" s="14"/>
      <c r="WUY2367" s="14"/>
      <c r="WUZ2367" s="14"/>
      <c r="WVA2367" s="14"/>
      <c r="WVB2367" s="14"/>
      <c r="WVC2367" s="14"/>
      <c r="WVD2367" s="14"/>
      <c r="WVE2367" s="14"/>
      <c r="WVF2367" s="14"/>
      <c r="WVG2367" s="14"/>
      <c r="WVH2367" s="14"/>
      <c r="WVI2367" s="14"/>
      <c r="WVJ2367" s="14"/>
      <c r="WVK2367" s="14"/>
      <c r="WVL2367" s="14"/>
      <c r="WVM2367" s="14"/>
      <c r="WVN2367" s="14"/>
      <c r="WVO2367" s="14"/>
      <c r="WVP2367" s="14"/>
      <c r="WVQ2367" s="14"/>
      <c r="WVR2367" s="14"/>
      <c r="WVS2367" s="14"/>
      <c r="WVT2367" s="14"/>
      <c r="WVU2367" s="14"/>
      <c r="WVV2367" s="14"/>
      <c r="WVW2367" s="14"/>
      <c r="WVX2367" s="14"/>
      <c r="WVY2367" s="14"/>
      <c r="WVZ2367" s="14"/>
      <c r="WWA2367" s="14"/>
      <c r="WWB2367" s="14"/>
      <c r="WWC2367" s="14"/>
      <c r="WWD2367" s="14"/>
      <c r="WWE2367" s="14"/>
      <c r="WWF2367" s="14"/>
      <c r="WWG2367" s="14"/>
      <c r="WWH2367" s="14"/>
      <c r="WWI2367" s="14"/>
      <c r="WWJ2367" s="14"/>
      <c r="WWK2367" s="14"/>
      <c r="WWL2367" s="14"/>
      <c r="WWM2367" s="14"/>
      <c r="WWN2367" s="14"/>
      <c r="WWO2367" s="14"/>
      <c r="WWP2367" s="14"/>
      <c r="WWQ2367" s="14"/>
      <c r="WWR2367" s="14"/>
      <c r="WWS2367" s="14"/>
      <c r="WWT2367" s="14"/>
      <c r="WWU2367" s="14"/>
      <c r="WWV2367" s="14"/>
      <c r="WWW2367" s="14"/>
      <c r="WWX2367" s="14"/>
      <c r="WWY2367" s="14"/>
      <c r="WWZ2367" s="14"/>
      <c r="WXA2367" s="14"/>
      <c r="WXB2367" s="14"/>
      <c r="WXC2367" s="14"/>
      <c r="WXD2367" s="14"/>
      <c r="WXE2367" s="14"/>
      <c r="WXF2367" s="14"/>
      <c r="WXG2367" s="14"/>
      <c r="WXH2367" s="14"/>
      <c r="WXI2367" s="14"/>
      <c r="WXJ2367" s="14"/>
      <c r="WXK2367" s="14"/>
      <c r="WXL2367" s="14"/>
      <c r="WXM2367" s="14"/>
      <c r="WXN2367" s="14"/>
      <c r="WXO2367" s="14"/>
      <c r="WXP2367" s="14"/>
      <c r="WXQ2367" s="14"/>
      <c r="WXR2367" s="14"/>
      <c r="WXS2367" s="14"/>
      <c r="WXT2367" s="14"/>
      <c r="WXU2367" s="14"/>
      <c r="WXV2367" s="14"/>
      <c r="WXW2367" s="14"/>
      <c r="WXX2367" s="14"/>
      <c r="WXY2367" s="14"/>
      <c r="WXZ2367" s="14"/>
      <c r="WYA2367" s="14"/>
      <c r="WYB2367" s="14"/>
      <c r="WYC2367" s="14"/>
      <c r="WYD2367" s="14"/>
      <c r="WYE2367" s="14"/>
      <c r="WYF2367" s="14"/>
      <c r="WYG2367" s="14"/>
      <c r="WYH2367" s="14"/>
      <c r="WYI2367" s="14"/>
      <c r="WYJ2367" s="14"/>
      <c r="WYK2367" s="14"/>
      <c r="WYL2367" s="14"/>
      <c r="WYM2367" s="14"/>
      <c r="WYN2367" s="14"/>
      <c r="WYO2367" s="14"/>
      <c r="WYP2367" s="14"/>
      <c r="WYQ2367" s="14"/>
      <c r="WYR2367" s="14"/>
      <c r="WYS2367" s="14"/>
      <c r="WYT2367" s="14"/>
      <c r="WYU2367" s="14"/>
      <c r="WYV2367" s="14"/>
      <c r="WYW2367" s="14"/>
      <c r="WYX2367" s="14"/>
      <c r="WYY2367" s="14"/>
      <c r="WYZ2367" s="14"/>
      <c r="WZA2367" s="14"/>
      <c r="WZB2367" s="14"/>
      <c r="WZC2367" s="14"/>
      <c r="WZD2367" s="14"/>
      <c r="WZE2367" s="14"/>
      <c r="WZF2367" s="14"/>
      <c r="WZG2367" s="14"/>
      <c r="WZH2367" s="14"/>
      <c r="WZI2367" s="14"/>
      <c r="WZJ2367" s="14"/>
      <c r="WZK2367" s="14"/>
      <c r="WZL2367" s="14"/>
      <c r="WZM2367" s="14"/>
      <c r="WZN2367" s="14"/>
      <c r="WZO2367" s="14"/>
      <c r="WZP2367" s="14"/>
      <c r="WZQ2367" s="14"/>
      <c r="WZR2367" s="14"/>
      <c r="WZS2367" s="14"/>
      <c r="WZT2367" s="14"/>
      <c r="WZU2367" s="14"/>
      <c r="WZV2367" s="14"/>
      <c r="WZW2367" s="14"/>
      <c r="WZX2367" s="14"/>
      <c r="WZY2367" s="14"/>
      <c r="WZZ2367" s="14"/>
      <c r="XAA2367" s="14"/>
      <c r="XAB2367" s="14"/>
      <c r="XAC2367" s="14"/>
      <c r="XAD2367" s="14"/>
      <c r="XAE2367" s="14"/>
      <c r="XAF2367" s="14"/>
      <c r="XAG2367" s="14"/>
      <c r="XAH2367" s="14"/>
      <c r="XAI2367" s="14"/>
      <c r="XAJ2367" s="14"/>
      <c r="XAK2367" s="14"/>
      <c r="XAL2367" s="14"/>
      <c r="XAM2367" s="14"/>
      <c r="XAN2367" s="14"/>
      <c r="XAO2367" s="14"/>
      <c r="XAP2367" s="14"/>
      <c r="XAQ2367" s="14"/>
      <c r="XAR2367" s="14"/>
      <c r="XAS2367" s="14"/>
      <c r="XAT2367" s="14"/>
      <c r="XAU2367" s="14"/>
      <c r="XAV2367" s="14"/>
      <c r="XAW2367" s="14"/>
      <c r="XAX2367" s="14"/>
      <c r="XAY2367" s="14"/>
      <c r="XAZ2367" s="14"/>
      <c r="XBA2367" s="14"/>
      <c r="XBB2367" s="14"/>
      <c r="XBC2367" s="14"/>
      <c r="XBD2367" s="14"/>
      <c r="XBE2367" s="14"/>
      <c r="XBF2367" s="14"/>
      <c r="XBG2367" s="14"/>
      <c r="XBH2367" s="14"/>
      <c r="XBI2367" s="14"/>
      <c r="XBJ2367" s="14"/>
      <c r="XBK2367" s="14"/>
      <c r="XBL2367" s="14"/>
      <c r="XBM2367" s="14"/>
      <c r="XBN2367" s="14"/>
      <c r="XBO2367" s="14"/>
      <c r="XBP2367" s="14"/>
      <c r="XBQ2367" s="14"/>
      <c r="XBR2367" s="14"/>
      <c r="XBS2367" s="14"/>
      <c r="XBT2367" s="14"/>
      <c r="XBU2367" s="14"/>
      <c r="XBV2367" s="14"/>
      <c r="XBW2367" s="14"/>
      <c r="XBX2367" s="14"/>
      <c r="XBY2367" s="14"/>
      <c r="XBZ2367" s="14"/>
      <c r="XCA2367" s="14"/>
      <c r="XCB2367" s="14"/>
      <c r="XCC2367" s="14"/>
      <c r="XCD2367" s="14"/>
      <c r="XCE2367" s="14"/>
      <c r="XCF2367" s="14"/>
      <c r="XCG2367" s="14"/>
      <c r="XCH2367" s="14"/>
      <c r="XCI2367" s="14"/>
      <c r="XCJ2367" s="14"/>
      <c r="XCK2367" s="14"/>
      <c r="XCL2367" s="14"/>
      <c r="XCM2367" s="14"/>
      <c r="XCN2367" s="14"/>
      <c r="XCO2367" s="14"/>
      <c r="XCP2367" s="14"/>
      <c r="XCQ2367" s="14"/>
      <c r="XCR2367" s="14"/>
      <c r="XCS2367" s="14"/>
      <c r="XCT2367" s="14"/>
      <c r="XCU2367" s="14"/>
      <c r="XCV2367" s="14"/>
      <c r="XCW2367" s="14"/>
      <c r="XCX2367" s="14"/>
      <c r="XCY2367" s="14"/>
      <c r="XCZ2367" s="14"/>
      <c r="XDA2367" s="14"/>
      <c r="XDB2367" s="14"/>
      <c r="XDC2367" s="14"/>
      <c r="XDD2367" s="14"/>
      <c r="XDE2367" s="14"/>
      <c r="XDF2367" s="14"/>
      <c r="XDG2367" s="14"/>
      <c r="XDH2367" s="14"/>
      <c r="XDI2367" s="14"/>
      <c r="XDJ2367" s="14"/>
      <c r="XDK2367" s="14"/>
      <c r="XDL2367" s="14"/>
      <c r="XDM2367" s="14"/>
      <c r="XDN2367" s="14"/>
      <c r="XDO2367" s="14"/>
      <c r="XDP2367" s="14"/>
      <c r="XDQ2367" s="14"/>
      <c r="XDR2367" s="14"/>
      <c r="XDS2367" s="14"/>
      <c r="XDT2367" s="14"/>
      <c r="XDU2367" s="14"/>
      <c r="XDV2367" s="14"/>
      <c r="XDW2367" s="14"/>
      <c r="XDX2367" s="14"/>
      <c r="XDY2367" s="14"/>
      <c r="XDZ2367" s="14"/>
      <c r="XEA2367" s="14"/>
      <c r="XEB2367" s="14"/>
      <c r="XEC2367" s="14"/>
      <c r="XED2367" s="14"/>
      <c r="XEE2367" s="14"/>
      <c r="XEF2367" s="14"/>
      <c r="XEG2367" s="14"/>
      <c r="XEH2367" s="14"/>
      <c r="XEI2367" s="14"/>
      <c r="XEJ2367" s="14"/>
      <c r="XEK2367" s="14"/>
      <c r="XEL2367" s="14"/>
      <c r="XEM2367" s="14"/>
      <c r="XEN2367" s="14"/>
      <c r="XEO2367" s="14"/>
      <c r="XEP2367" s="14"/>
      <c r="XEQ2367" s="14"/>
      <c r="XER2367" s="14"/>
      <c r="XES2367" s="14"/>
      <c r="XET2367" s="14"/>
      <c r="XEU2367" s="14"/>
      <c r="XEV2367" s="14"/>
      <c r="XEW2367" s="14"/>
      <c r="XEX2367" s="14"/>
      <c r="XEY2367" s="14"/>
      <c r="XEZ2367" s="14"/>
      <c r="XFA2367" s="14"/>
    </row>
    <row r="2368" spans="1:16381" ht="22.5" hidden="1" customHeight="1" x14ac:dyDescent="0.25">
      <c r="A2368" s="68" t="s">
        <v>5444</v>
      </c>
      <c r="B2368" s="25">
        <v>4339</v>
      </c>
      <c r="C2368" s="36" t="s">
        <v>2995</v>
      </c>
      <c r="D2368" s="25">
        <v>1969</v>
      </c>
      <c r="E2368" s="108" t="s">
        <v>2932</v>
      </c>
      <c r="F2368" s="68" t="s">
        <v>2934</v>
      </c>
      <c r="G2368" s="25">
        <v>5</v>
      </c>
      <c r="H2368" s="25">
        <v>8</v>
      </c>
      <c r="I2368" s="173">
        <v>6996.8</v>
      </c>
      <c r="J2368" s="137">
        <v>6363.9</v>
      </c>
      <c r="K2368" s="173">
        <v>5124.3</v>
      </c>
      <c r="L2368" s="117">
        <v>238</v>
      </c>
      <c r="M2368" s="173">
        <f>R2368+T2368+V2368+X2368+Z2368+AB2368+AE2368+AF2368</f>
        <v>3794082</v>
      </c>
      <c r="N2368" s="137"/>
      <c r="O2368" s="135"/>
      <c r="P2368" s="137"/>
      <c r="Q2368" s="137">
        <f>M2368</f>
        <v>3794082</v>
      </c>
      <c r="R2368" s="137"/>
      <c r="S2368" s="30"/>
      <c r="T2368" s="137"/>
      <c r="U2368" s="137"/>
      <c r="V2368" s="137"/>
      <c r="W2368" s="137"/>
      <c r="X2368" s="137"/>
      <c r="Y2368" s="137">
        <v>2448</v>
      </c>
      <c r="Z2368" s="137">
        <v>3794082</v>
      </c>
      <c r="AA2368" s="137"/>
      <c r="AB2368" s="137"/>
      <c r="AC2368" s="137"/>
      <c r="AD2368" s="137"/>
      <c r="AE2368" s="137"/>
      <c r="AF2368" s="137"/>
      <c r="AG2368" s="337">
        <v>2025</v>
      </c>
      <c r="AH2368" s="128"/>
      <c r="AI2368" s="128"/>
      <c r="AJ2368" s="134">
        <f t="shared" si="517"/>
        <v>2261</v>
      </c>
      <c r="AK2368" s="35" t="s">
        <v>153</v>
      </c>
      <c r="AL2368" s="134" t="str">
        <f t="shared" si="518"/>
        <v>2261.</v>
      </c>
      <c r="AM2368" s="140"/>
      <c r="AN2368" s="35"/>
      <c r="AO2368" s="193"/>
    </row>
    <row r="2369" spans="1:16381" ht="22.5" hidden="1" customHeight="1" x14ac:dyDescent="0.25">
      <c r="A2369" s="68" t="s">
        <v>5445</v>
      </c>
      <c r="B2369" s="117">
        <v>5345</v>
      </c>
      <c r="C2369" s="36" t="s">
        <v>1810</v>
      </c>
      <c r="D2369" s="25">
        <v>1966</v>
      </c>
      <c r="E2369" s="108" t="s">
        <v>2932</v>
      </c>
      <c r="F2369" s="68" t="s">
        <v>2933</v>
      </c>
      <c r="G2369" s="25">
        <v>5</v>
      </c>
      <c r="H2369" s="25">
        <v>5</v>
      </c>
      <c r="I2369" s="137">
        <v>3542.7</v>
      </c>
      <c r="J2369" s="137">
        <v>3544.3</v>
      </c>
      <c r="K2369" s="137">
        <v>3544.3</v>
      </c>
      <c r="L2369" s="30">
        <v>184</v>
      </c>
      <c r="M2369" s="173">
        <f t="shared" ref="M2369:M2370" si="527">R2369+T2369+V2369+X2369+Z2369+AB2369+AE2369+AF2369</f>
        <v>6193567</v>
      </c>
      <c r="N2369" s="137"/>
      <c r="O2369" s="135"/>
      <c r="P2369" s="137"/>
      <c r="Q2369" s="137">
        <f t="shared" ref="Q2369:Q2370" si="528">M2369</f>
        <v>6193567</v>
      </c>
      <c r="R2369" s="137">
        <v>1712942</v>
      </c>
      <c r="S2369" s="30"/>
      <c r="T2369" s="137"/>
      <c r="U2369" s="137"/>
      <c r="V2369" s="137"/>
      <c r="W2369" s="137"/>
      <c r="X2369" s="137"/>
      <c r="Y2369" s="137">
        <v>3125</v>
      </c>
      <c r="Z2369" s="137">
        <f>Y2369*1421</f>
        <v>4440625</v>
      </c>
      <c r="AA2369" s="137"/>
      <c r="AB2369" s="137"/>
      <c r="AC2369" s="336"/>
      <c r="AD2369" s="336"/>
      <c r="AE2369" s="137"/>
      <c r="AF2369" s="137">
        <v>40000</v>
      </c>
      <c r="AG2369" s="337">
        <v>2025</v>
      </c>
      <c r="AH2369" s="141" t="s">
        <v>3048</v>
      </c>
      <c r="AI2369" s="141"/>
      <c r="AJ2369" s="134">
        <f t="shared" si="517"/>
        <v>2262</v>
      </c>
      <c r="AK2369" s="35" t="s">
        <v>153</v>
      </c>
      <c r="AL2369" s="134" t="str">
        <f t="shared" si="518"/>
        <v>2262.</v>
      </c>
      <c r="AM2369" s="140"/>
      <c r="AN2369" s="35"/>
      <c r="AO2369" s="193"/>
    </row>
    <row r="2370" spans="1:16381" ht="22.5" hidden="1" customHeight="1" x14ac:dyDescent="0.25">
      <c r="A2370" s="68" t="s">
        <v>5446</v>
      </c>
      <c r="B2370" s="25">
        <v>5245</v>
      </c>
      <c r="C2370" s="36" t="s">
        <v>2306</v>
      </c>
      <c r="D2370" s="25">
        <v>1990</v>
      </c>
      <c r="E2370" s="108" t="s">
        <v>2932</v>
      </c>
      <c r="F2370" s="68" t="s">
        <v>2934</v>
      </c>
      <c r="G2370" s="25">
        <v>6</v>
      </c>
      <c r="H2370" s="25">
        <v>1</v>
      </c>
      <c r="I2370" s="173">
        <v>2372.6999999999998</v>
      </c>
      <c r="J2370" s="137">
        <v>1364.7</v>
      </c>
      <c r="K2370" s="173">
        <v>1364.7</v>
      </c>
      <c r="L2370" s="117">
        <v>89</v>
      </c>
      <c r="M2370" s="173">
        <f t="shared" si="527"/>
        <v>971614.29999999993</v>
      </c>
      <c r="N2370" s="137"/>
      <c r="O2370" s="135"/>
      <c r="P2370" s="137"/>
      <c r="Q2370" s="137">
        <f t="shared" si="528"/>
        <v>971614.29999999993</v>
      </c>
      <c r="R2370" s="137">
        <v>824475.84</v>
      </c>
      <c r="S2370" s="30"/>
      <c r="T2370" s="137"/>
      <c r="U2370" s="137"/>
      <c r="V2370" s="137"/>
      <c r="W2370" s="137"/>
      <c r="X2370" s="137"/>
      <c r="Y2370" s="137"/>
      <c r="Z2370" s="137"/>
      <c r="AA2370" s="137"/>
      <c r="AB2370" s="137"/>
      <c r="AC2370" s="137"/>
      <c r="AD2370" s="137"/>
      <c r="AE2370" s="137"/>
      <c r="AF2370" s="137">
        <v>147138.46</v>
      </c>
      <c r="AG2370" s="337">
        <v>2025</v>
      </c>
      <c r="AH2370" s="126" t="s">
        <v>3048</v>
      </c>
      <c r="AI2370" s="126"/>
      <c r="AJ2370" s="134">
        <f t="shared" si="517"/>
        <v>2263</v>
      </c>
      <c r="AK2370" s="35" t="s">
        <v>153</v>
      </c>
      <c r="AL2370" s="134" t="str">
        <f t="shared" si="518"/>
        <v>2263.</v>
      </c>
      <c r="AM2370" s="140"/>
      <c r="AN2370" s="35"/>
      <c r="AO2370" s="193"/>
    </row>
    <row r="2371" spans="1:16381" ht="22.5" hidden="1" customHeight="1" x14ac:dyDescent="0.25">
      <c r="A2371" s="68" t="s">
        <v>5447</v>
      </c>
      <c r="B2371" s="25">
        <v>4736</v>
      </c>
      <c r="C2371" s="37" t="s">
        <v>1916</v>
      </c>
      <c r="D2371" s="25">
        <v>1976</v>
      </c>
      <c r="E2371" s="108" t="s">
        <v>2932</v>
      </c>
      <c r="F2371" s="68" t="s">
        <v>2934</v>
      </c>
      <c r="G2371" s="25">
        <v>5</v>
      </c>
      <c r="H2371" s="25">
        <v>6</v>
      </c>
      <c r="I2371" s="173">
        <v>4961.8999999999996</v>
      </c>
      <c r="J2371" s="137">
        <v>4475</v>
      </c>
      <c r="K2371" s="173">
        <v>4475</v>
      </c>
      <c r="L2371" s="117">
        <v>208</v>
      </c>
      <c r="M2371" s="173">
        <f>R2371+T2371+V2371+X2371+Z2371+AB2371+AE2371+AF2371</f>
        <v>1654500.6</v>
      </c>
      <c r="N2371" s="137"/>
      <c r="O2371" s="135"/>
      <c r="P2371" s="137"/>
      <c r="Q2371" s="137">
        <f>M2371</f>
        <v>1654500.6</v>
      </c>
      <c r="R2371" s="137">
        <v>1654500.6</v>
      </c>
      <c r="S2371" s="30"/>
      <c r="T2371" s="137"/>
      <c r="U2371" s="137"/>
      <c r="V2371" s="137"/>
      <c r="W2371" s="137"/>
      <c r="X2371" s="137"/>
      <c r="Y2371" s="137"/>
      <c r="Z2371" s="137"/>
      <c r="AA2371" s="137"/>
      <c r="AB2371" s="137"/>
      <c r="AC2371" s="137"/>
      <c r="AD2371" s="137"/>
      <c r="AE2371" s="137"/>
      <c r="AF2371" s="137"/>
      <c r="AG2371" s="337">
        <v>2025</v>
      </c>
      <c r="AH2371" s="128" t="s">
        <v>3052</v>
      </c>
      <c r="AI2371" s="128"/>
      <c r="AJ2371" s="134">
        <f t="shared" si="517"/>
        <v>2264</v>
      </c>
      <c r="AK2371" s="35" t="s">
        <v>153</v>
      </c>
      <c r="AL2371" s="134" t="str">
        <f t="shared" si="518"/>
        <v>2264.</v>
      </c>
      <c r="AM2371" s="140"/>
      <c r="AN2371" s="35"/>
      <c r="AO2371" s="193"/>
    </row>
    <row r="2372" spans="1:16381" ht="22.5" hidden="1" customHeight="1" x14ac:dyDescent="0.25">
      <c r="A2372" s="68" t="s">
        <v>5448</v>
      </c>
      <c r="B2372" s="68">
        <v>4266</v>
      </c>
      <c r="C2372" s="36" t="s">
        <v>3092</v>
      </c>
      <c r="D2372" s="68">
        <v>1977</v>
      </c>
      <c r="E2372" s="108" t="s">
        <v>2932</v>
      </c>
      <c r="F2372" s="68" t="s">
        <v>2933</v>
      </c>
      <c r="G2372" s="25">
        <v>5</v>
      </c>
      <c r="H2372" s="25">
        <v>4</v>
      </c>
      <c r="I2372" s="173">
        <v>3361.6</v>
      </c>
      <c r="J2372" s="173">
        <v>2298.6</v>
      </c>
      <c r="K2372" s="173">
        <v>2298.6</v>
      </c>
      <c r="L2372" s="117">
        <v>164</v>
      </c>
      <c r="M2372" s="173">
        <f>R2372+T2372+V2372+X2372+Z2372+AB2372+AE2372+AF2372</f>
        <v>1996505</v>
      </c>
      <c r="N2372" s="137"/>
      <c r="O2372" s="135"/>
      <c r="P2372" s="137"/>
      <c r="Q2372" s="137">
        <f>M2372</f>
        <v>1996505</v>
      </c>
      <c r="R2372" s="137"/>
      <c r="S2372" s="30"/>
      <c r="T2372" s="137"/>
      <c r="U2372" s="137"/>
      <c r="V2372" s="137"/>
      <c r="W2372" s="137"/>
      <c r="X2372" s="137"/>
      <c r="Y2372" s="137">
        <v>1405</v>
      </c>
      <c r="Z2372" s="137">
        <f>Y2372*1421</f>
        <v>1996505</v>
      </c>
      <c r="AA2372" s="137"/>
      <c r="AB2372" s="137"/>
      <c r="AC2372" s="137"/>
      <c r="AD2372" s="137"/>
      <c r="AE2372" s="137"/>
      <c r="AF2372" s="184"/>
      <c r="AG2372" s="337">
        <v>2025</v>
      </c>
      <c r="AH2372" s="128"/>
      <c r="AI2372" s="128"/>
      <c r="AJ2372" s="134">
        <f t="shared" si="517"/>
        <v>2265</v>
      </c>
      <c r="AK2372" s="35" t="s">
        <v>153</v>
      </c>
      <c r="AL2372" s="134" t="str">
        <f t="shared" si="518"/>
        <v>2265.</v>
      </c>
      <c r="AM2372" s="140"/>
      <c r="AN2372" s="35"/>
      <c r="AO2372" s="193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  <c r="BA2372" s="14"/>
      <c r="BB2372" s="14"/>
      <c r="BC2372" s="14"/>
      <c r="BD2372" s="14"/>
      <c r="BE2372" s="14"/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/>
      <c r="BP2372" s="14"/>
      <c r="BQ2372" s="14"/>
      <c r="BR2372" s="14"/>
      <c r="BS2372" s="14"/>
      <c r="BT2372" s="14"/>
      <c r="BU2372" s="14"/>
      <c r="BV2372" s="14"/>
      <c r="BW2372" s="14"/>
      <c r="BX2372" s="14"/>
      <c r="BY2372" s="14"/>
      <c r="BZ2372" s="14"/>
      <c r="CA2372" s="14"/>
      <c r="CB2372" s="14"/>
      <c r="CC2372" s="14"/>
      <c r="CD2372" s="14"/>
      <c r="CE2372" s="14"/>
      <c r="CF2372" s="14"/>
      <c r="CG2372" s="14"/>
      <c r="CH2372" s="14"/>
      <c r="CI2372" s="14"/>
      <c r="CJ2372" s="14"/>
      <c r="CK2372" s="14"/>
      <c r="CL2372" s="14"/>
      <c r="CM2372" s="14"/>
      <c r="CN2372" s="14"/>
      <c r="CO2372" s="14"/>
      <c r="CP2372" s="14"/>
      <c r="CQ2372" s="14"/>
      <c r="CR2372" s="14"/>
      <c r="CS2372" s="14"/>
      <c r="CT2372" s="14"/>
      <c r="CU2372" s="14"/>
      <c r="CV2372" s="14"/>
      <c r="CW2372" s="14"/>
      <c r="CX2372" s="14"/>
      <c r="CY2372" s="14"/>
      <c r="CZ2372" s="14"/>
      <c r="DA2372" s="14"/>
      <c r="DB2372" s="14"/>
      <c r="DC2372" s="14"/>
      <c r="DD2372" s="14"/>
      <c r="DE2372" s="14"/>
      <c r="DF2372" s="14"/>
      <c r="DG2372" s="14"/>
      <c r="DH2372" s="14"/>
      <c r="DI2372" s="14"/>
      <c r="DJ2372" s="14"/>
      <c r="DK2372" s="14"/>
      <c r="DL2372" s="14"/>
      <c r="DM2372" s="14"/>
      <c r="DN2372" s="14"/>
      <c r="DO2372" s="14"/>
      <c r="DP2372" s="14"/>
      <c r="DQ2372" s="14"/>
      <c r="DR2372" s="14"/>
      <c r="DS2372" s="14"/>
      <c r="DT2372" s="14"/>
      <c r="DU2372" s="14"/>
      <c r="DV2372" s="14"/>
      <c r="DW2372" s="14"/>
      <c r="DX2372" s="14"/>
      <c r="DY2372" s="14"/>
      <c r="DZ2372" s="14"/>
      <c r="EA2372" s="14"/>
      <c r="EB2372" s="14"/>
      <c r="EC2372" s="14"/>
      <c r="ED2372" s="14"/>
      <c r="EE2372" s="14"/>
      <c r="EF2372" s="14"/>
      <c r="EG2372" s="14"/>
      <c r="EH2372" s="14"/>
      <c r="EI2372" s="14"/>
      <c r="EJ2372" s="14"/>
      <c r="EK2372" s="14"/>
      <c r="EL2372" s="14"/>
      <c r="EM2372" s="14"/>
      <c r="EN2372" s="14"/>
      <c r="EO2372" s="14"/>
      <c r="EP2372" s="14"/>
      <c r="EQ2372" s="14"/>
      <c r="ER2372" s="14"/>
      <c r="ES2372" s="14"/>
      <c r="ET2372" s="14"/>
      <c r="EU2372" s="14"/>
      <c r="EV2372" s="14"/>
      <c r="EW2372" s="14"/>
      <c r="EX2372" s="14"/>
      <c r="EY2372" s="14"/>
      <c r="EZ2372" s="14"/>
      <c r="FA2372" s="14"/>
      <c r="FB2372" s="14"/>
      <c r="FC2372" s="14"/>
      <c r="FD2372" s="14"/>
      <c r="FE2372" s="14"/>
      <c r="FF2372" s="14"/>
      <c r="FG2372" s="14"/>
      <c r="FH2372" s="14"/>
      <c r="FI2372" s="14"/>
      <c r="FJ2372" s="14"/>
      <c r="FK2372" s="14"/>
      <c r="FL2372" s="14"/>
      <c r="FM2372" s="14"/>
      <c r="FN2372" s="14"/>
      <c r="FO2372" s="14"/>
      <c r="FP2372" s="14"/>
      <c r="FQ2372" s="14"/>
      <c r="FR2372" s="14"/>
      <c r="FS2372" s="14"/>
      <c r="FT2372" s="14"/>
      <c r="FU2372" s="14"/>
      <c r="FV2372" s="14"/>
      <c r="FW2372" s="14"/>
      <c r="FX2372" s="14"/>
      <c r="FY2372" s="14"/>
      <c r="FZ2372" s="14"/>
      <c r="GA2372" s="14"/>
      <c r="GB2372" s="14"/>
      <c r="GC2372" s="14"/>
      <c r="GD2372" s="14"/>
      <c r="GE2372" s="14"/>
      <c r="GF2372" s="14"/>
      <c r="GG2372" s="14"/>
      <c r="GH2372" s="14"/>
      <c r="GI2372" s="14"/>
      <c r="GJ2372" s="14"/>
      <c r="GK2372" s="14"/>
      <c r="GL2372" s="14"/>
      <c r="GM2372" s="14"/>
      <c r="GN2372" s="14"/>
      <c r="GO2372" s="14"/>
      <c r="GP2372" s="14"/>
      <c r="GQ2372" s="14"/>
      <c r="GR2372" s="14"/>
      <c r="GS2372" s="14"/>
      <c r="GT2372" s="14"/>
      <c r="GU2372" s="14"/>
      <c r="GV2372" s="14"/>
      <c r="GW2372" s="14"/>
      <c r="GX2372" s="14"/>
      <c r="GY2372" s="14"/>
      <c r="GZ2372" s="14"/>
      <c r="HA2372" s="14"/>
      <c r="HB2372" s="14"/>
      <c r="HC2372" s="14"/>
      <c r="HD2372" s="14"/>
      <c r="HE2372" s="14"/>
      <c r="HF2372" s="14"/>
      <c r="HG2372" s="14"/>
      <c r="HH2372" s="14"/>
      <c r="HI2372" s="14"/>
      <c r="HJ2372" s="14"/>
      <c r="HK2372" s="14"/>
      <c r="HL2372" s="14"/>
      <c r="HM2372" s="14"/>
      <c r="HN2372" s="14"/>
      <c r="HO2372" s="14"/>
      <c r="HP2372" s="14"/>
      <c r="HQ2372" s="14"/>
      <c r="HR2372" s="14"/>
      <c r="HS2372" s="14"/>
      <c r="HT2372" s="14"/>
      <c r="HU2372" s="14"/>
      <c r="HV2372" s="14"/>
      <c r="HW2372" s="14"/>
      <c r="HX2372" s="14"/>
      <c r="HY2372" s="14"/>
      <c r="HZ2372" s="14"/>
      <c r="IA2372" s="14"/>
      <c r="IB2372" s="14"/>
      <c r="IC2372" s="14"/>
      <c r="ID2372" s="14"/>
      <c r="IE2372" s="14"/>
      <c r="IF2372" s="14"/>
      <c r="IG2372" s="14"/>
      <c r="IH2372" s="14"/>
      <c r="II2372" s="14"/>
      <c r="IJ2372" s="14"/>
      <c r="IK2372" s="14"/>
      <c r="IL2372" s="14"/>
      <c r="IM2372" s="14"/>
      <c r="IN2372" s="14"/>
      <c r="IO2372" s="14"/>
      <c r="IP2372" s="14"/>
      <c r="IQ2372" s="14"/>
      <c r="IR2372" s="14"/>
      <c r="IS2372" s="14"/>
      <c r="IT2372" s="14"/>
      <c r="IU2372" s="14"/>
      <c r="IV2372" s="14"/>
      <c r="IW2372" s="14"/>
      <c r="IX2372" s="14"/>
      <c r="IY2372" s="14"/>
      <c r="IZ2372" s="14"/>
      <c r="JA2372" s="14"/>
      <c r="JB2372" s="14"/>
      <c r="JC2372" s="14"/>
      <c r="JD2372" s="14"/>
      <c r="JE2372" s="14"/>
      <c r="JF2372" s="14"/>
      <c r="JG2372" s="14"/>
      <c r="JH2372" s="14"/>
      <c r="JI2372" s="14"/>
      <c r="JJ2372" s="14"/>
      <c r="JK2372" s="14"/>
      <c r="JL2372" s="14"/>
      <c r="JM2372" s="14"/>
      <c r="JN2372" s="14"/>
      <c r="JO2372" s="14"/>
      <c r="JP2372" s="14"/>
      <c r="JQ2372" s="14"/>
      <c r="JR2372" s="14"/>
      <c r="JS2372" s="14"/>
      <c r="JT2372" s="14"/>
      <c r="JU2372" s="14"/>
      <c r="JV2372" s="14"/>
      <c r="JW2372" s="14"/>
      <c r="JX2372" s="14"/>
      <c r="JY2372" s="14"/>
      <c r="JZ2372" s="14"/>
      <c r="KA2372" s="14"/>
      <c r="KB2372" s="14"/>
      <c r="KC2372" s="14"/>
      <c r="KD2372" s="14"/>
      <c r="KE2372" s="14"/>
      <c r="KF2372" s="14"/>
      <c r="KG2372" s="14"/>
      <c r="KH2372" s="14"/>
      <c r="KI2372" s="14"/>
      <c r="KJ2372" s="14"/>
      <c r="KK2372" s="14"/>
      <c r="KL2372" s="14"/>
      <c r="KM2372" s="14"/>
      <c r="KN2372" s="14"/>
      <c r="KO2372" s="14"/>
      <c r="KP2372" s="14"/>
      <c r="KQ2372" s="14"/>
      <c r="KR2372" s="14"/>
      <c r="KS2372" s="14"/>
      <c r="KT2372" s="14"/>
      <c r="KU2372" s="14"/>
      <c r="KV2372" s="14"/>
      <c r="KW2372" s="14"/>
      <c r="KX2372" s="14"/>
      <c r="KY2372" s="14"/>
      <c r="KZ2372" s="14"/>
      <c r="LA2372" s="14"/>
      <c r="LB2372" s="14"/>
      <c r="LC2372" s="14"/>
      <c r="LD2372" s="14"/>
      <c r="LE2372" s="14"/>
      <c r="LF2372" s="14"/>
      <c r="LG2372" s="14"/>
      <c r="LH2372" s="14"/>
      <c r="LI2372" s="14"/>
      <c r="LJ2372" s="14"/>
      <c r="LK2372" s="14"/>
      <c r="LL2372" s="14"/>
      <c r="LM2372" s="14"/>
      <c r="LN2372" s="14"/>
      <c r="LO2372" s="14"/>
      <c r="LP2372" s="14"/>
      <c r="LQ2372" s="14"/>
      <c r="LR2372" s="14"/>
      <c r="LS2372" s="14"/>
      <c r="LT2372" s="14"/>
      <c r="LU2372" s="14"/>
      <c r="LV2372" s="14"/>
      <c r="LW2372" s="14"/>
      <c r="LX2372" s="14"/>
      <c r="LY2372" s="14"/>
      <c r="LZ2372" s="14"/>
      <c r="MA2372" s="14"/>
      <c r="MB2372" s="14"/>
      <c r="MC2372" s="14"/>
      <c r="MD2372" s="14"/>
      <c r="ME2372" s="14"/>
      <c r="MF2372" s="14"/>
      <c r="MG2372" s="14"/>
      <c r="MH2372" s="14"/>
      <c r="MI2372" s="14"/>
      <c r="MJ2372" s="14"/>
      <c r="MK2372" s="14"/>
      <c r="ML2372" s="14"/>
      <c r="MM2372" s="14"/>
      <c r="MN2372" s="14"/>
      <c r="MO2372" s="14"/>
      <c r="MP2372" s="14"/>
      <c r="MQ2372" s="14"/>
      <c r="MR2372" s="14"/>
      <c r="MS2372" s="14"/>
      <c r="MT2372" s="14"/>
      <c r="MU2372" s="14"/>
      <c r="MV2372" s="14"/>
      <c r="MW2372" s="14"/>
      <c r="MX2372" s="14"/>
      <c r="MY2372" s="14"/>
      <c r="MZ2372" s="14"/>
      <c r="NA2372" s="14"/>
      <c r="NB2372" s="14"/>
      <c r="NC2372" s="14"/>
      <c r="ND2372" s="14"/>
      <c r="NE2372" s="14"/>
      <c r="NF2372" s="14"/>
      <c r="NG2372" s="14"/>
      <c r="NH2372" s="14"/>
      <c r="NI2372" s="14"/>
      <c r="NJ2372" s="14"/>
      <c r="NK2372" s="14"/>
      <c r="NL2372" s="14"/>
      <c r="NM2372" s="14"/>
      <c r="NN2372" s="14"/>
      <c r="NO2372" s="14"/>
      <c r="NP2372" s="14"/>
      <c r="NQ2372" s="14"/>
      <c r="NR2372" s="14"/>
      <c r="NS2372" s="14"/>
      <c r="NT2372" s="14"/>
      <c r="NU2372" s="14"/>
      <c r="NV2372" s="14"/>
      <c r="NW2372" s="14"/>
      <c r="NX2372" s="14"/>
      <c r="NY2372" s="14"/>
      <c r="NZ2372" s="14"/>
      <c r="OA2372" s="14"/>
      <c r="OB2372" s="14"/>
      <c r="OC2372" s="14"/>
      <c r="OD2372" s="14"/>
      <c r="OE2372" s="14"/>
      <c r="OF2372" s="14"/>
      <c r="OG2372" s="14"/>
      <c r="OH2372" s="14"/>
      <c r="OI2372" s="14"/>
      <c r="OJ2372" s="14"/>
      <c r="OK2372" s="14"/>
      <c r="OL2372" s="14"/>
      <c r="OM2372" s="14"/>
      <c r="ON2372" s="14"/>
      <c r="OO2372" s="14"/>
      <c r="OP2372" s="14"/>
      <c r="OQ2372" s="14"/>
      <c r="OR2372" s="14"/>
      <c r="OS2372" s="14"/>
      <c r="OT2372" s="14"/>
      <c r="OU2372" s="14"/>
      <c r="OV2372" s="14"/>
      <c r="OW2372" s="14"/>
      <c r="OX2372" s="14"/>
      <c r="OY2372" s="14"/>
      <c r="OZ2372" s="14"/>
      <c r="PA2372" s="14"/>
      <c r="PB2372" s="14"/>
      <c r="PC2372" s="14"/>
      <c r="PD2372" s="14"/>
      <c r="PE2372" s="14"/>
      <c r="PF2372" s="14"/>
      <c r="PG2372" s="14"/>
      <c r="PH2372" s="14"/>
      <c r="PI2372" s="14"/>
      <c r="PJ2372" s="14"/>
      <c r="PK2372" s="14"/>
      <c r="PL2372" s="14"/>
      <c r="PM2372" s="14"/>
      <c r="PN2372" s="14"/>
      <c r="PO2372" s="14"/>
      <c r="PP2372" s="14"/>
      <c r="PQ2372" s="14"/>
      <c r="PR2372" s="14"/>
      <c r="PS2372" s="14"/>
      <c r="PT2372" s="14"/>
      <c r="PU2372" s="14"/>
      <c r="PV2372" s="14"/>
      <c r="PW2372" s="14"/>
      <c r="PX2372" s="14"/>
      <c r="PY2372" s="14"/>
      <c r="PZ2372" s="14"/>
      <c r="QA2372" s="14"/>
      <c r="QB2372" s="14"/>
      <c r="QC2372" s="14"/>
      <c r="QD2372" s="14"/>
      <c r="QE2372" s="14"/>
      <c r="QF2372" s="14"/>
      <c r="QG2372" s="14"/>
      <c r="QH2372" s="14"/>
      <c r="QI2372" s="14"/>
      <c r="QJ2372" s="14"/>
      <c r="QK2372" s="14"/>
      <c r="QL2372" s="14"/>
      <c r="QM2372" s="14"/>
      <c r="QN2372" s="14"/>
      <c r="QO2372" s="14"/>
      <c r="QP2372" s="14"/>
      <c r="QQ2372" s="14"/>
      <c r="QR2372" s="14"/>
      <c r="QS2372" s="14"/>
      <c r="QT2372" s="14"/>
      <c r="QU2372" s="14"/>
      <c r="QV2372" s="14"/>
      <c r="QW2372" s="14"/>
      <c r="QX2372" s="14"/>
      <c r="QY2372" s="14"/>
      <c r="QZ2372" s="14"/>
      <c r="RA2372" s="14"/>
      <c r="RB2372" s="14"/>
      <c r="RC2372" s="14"/>
      <c r="RD2372" s="14"/>
      <c r="RE2372" s="14"/>
      <c r="RF2372" s="14"/>
      <c r="RG2372" s="14"/>
      <c r="RH2372" s="14"/>
      <c r="RI2372" s="14"/>
      <c r="RJ2372" s="14"/>
      <c r="RK2372" s="14"/>
      <c r="RL2372" s="14"/>
      <c r="RM2372" s="14"/>
      <c r="RN2372" s="14"/>
      <c r="RO2372" s="14"/>
      <c r="RP2372" s="14"/>
      <c r="RQ2372" s="14"/>
      <c r="RR2372" s="14"/>
      <c r="RS2372" s="14"/>
      <c r="RT2372" s="14"/>
      <c r="RU2372" s="14"/>
      <c r="RV2372" s="14"/>
      <c r="RW2372" s="14"/>
      <c r="RX2372" s="14"/>
      <c r="RY2372" s="14"/>
      <c r="RZ2372" s="14"/>
      <c r="SA2372" s="14"/>
      <c r="SB2372" s="14"/>
      <c r="SC2372" s="14"/>
      <c r="SD2372" s="14"/>
      <c r="SE2372" s="14"/>
      <c r="SF2372" s="14"/>
      <c r="SG2372" s="14"/>
      <c r="SH2372" s="14"/>
      <c r="SI2372" s="14"/>
      <c r="SJ2372" s="14"/>
      <c r="SK2372" s="14"/>
      <c r="SL2372" s="14"/>
      <c r="SM2372" s="14"/>
      <c r="SN2372" s="14"/>
      <c r="SO2372" s="14"/>
      <c r="SP2372" s="14"/>
      <c r="SQ2372" s="14"/>
      <c r="SR2372" s="14"/>
      <c r="SS2372" s="14"/>
      <c r="ST2372" s="14"/>
      <c r="SU2372" s="14"/>
      <c r="SV2372" s="14"/>
      <c r="SW2372" s="14"/>
      <c r="SX2372" s="14"/>
      <c r="SY2372" s="14"/>
      <c r="SZ2372" s="14"/>
      <c r="TA2372" s="14"/>
      <c r="TB2372" s="14"/>
      <c r="TC2372" s="14"/>
      <c r="TD2372" s="14"/>
      <c r="TE2372" s="14"/>
      <c r="TF2372" s="14"/>
      <c r="TG2372" s="14"/>
      <c r="TH2372" s="14"/>
      <c r="TI2372" s="14"/>
      <c r="TJ2372" s="14"/>
      <c r="TK2372" s="14"/>
      <c r="TL2372" s="14"/>
      <c r="TM2372" s="14"/>
      <c r="TN2372" s="14"/>
      <c r="TO2372" s="14"/>
      <c r="TP2372" s="14"/>
      <c r="TQ2372" s="14"/>
      <c r="TR2372" s="14"/>
      <c r="TS2372" s="14"/>
      <c r="TT2372" s="14"/>
      <c r="TU2372" s="14"/>
      <c r="TV2372" s="14"/>
      <c r="TW2372" s="14"/>
      <c r="TX2372" s="14"/>
      <c r="TY2372" s="14"/>
      <c r="TZ2372" s="14"/>
      <c r="UA2372" s="14"/>
      <c r="UB2372" s="14"/>
      <c r="UC2372" s="14"/>
      <c r="UD2372" s="14"/>
      <c r="UE2372" s="14"/>
      <c r="UF2372" s="14"/>
      <c r="UG2372" s="14"/>
      <c r="UH2372" s="14"/>
      <c r="UI2372" s="14"/>
      <c r="UJ2372" s="14"/>
      <c r="UK2372" s="14"/>
      <c r="UL2372" s="14"/>
      <c r="UM2372" s="14"/>
      <c r="UN2372" s="14"/>
      <c r="UO2372" s="14"/>
      <c r="UP2372" s="14"/>
      <c r="UQ2372" s="14"/>
      <c r="UR2372" s="14"/>
      <c r="US2372" s="14"/>
      <c r="UT2372" s="14"/>
      <c r="UU2372" s="14"/>
      <c r="UV2372" s="14"/>
      <c r="UW2372" s="14"/>
      <c r="UX2372" s="14"/>
      <c r="UY2372" s="14"/>
      <c r="UZ2372" s="14"/>
      <c r="VA2372" s="14"/>
      <c r="VB2372" s="14"/>
      <c r="VC2372" s="14"/>
      <c r="VD2372" s="14"/>
      <c r="VE2372" s="14"/>
      <c r="VF2372" s="14"/>
      <c r="VG2372" s="14"/>
      <c r="VH2372" s="14"/>
      <c r="VI2372" s="14"/>
      <c r="VJ2372" s="14"/>
      <c r="VK2372" s="14"/>
      <c r="VL2372" s="14"/>
      <c r="VM2372" s="14"/>
      <c r="VN2372" s="14"/>
      <c r="VO2372" s="14"/>
      <c r="VP2372" s="14"/>
      <c r="VQ2372" s="14"/>
      <c r="VR2372" s="14"/>
      <c r="VS2372" s="14"/>
      <c r="VT2372" s="14"/>
      <c r="VU2372" s="14"/>
      <c r="VV2372" s="14"/>
      <c r="VW2372" s="14"/>
      <c r="VX2372" s="14"/>
      <c r="VY2372" s="14"/>
      <c r="VZ2372" s="14"/>
      <c r="WA2372" s="14"/>
      <c r="WB2372" s="14"/>
      <c r="WC2372" s="14"/>
      <c r="WD2372" s="14"/>
      <c r="WE2372" s="14"/>
      <c r="WF2372" s="14"/>
      <c r="WG2372" s="14"/>
      <c r="WH2372" s="14"/>
      <c r="WI2372" s="14"/>
      <c r="WJ2372" s="14"/>
      <c r="WK2372" s="14"/>
      <c r="WL2372" s="14"/>
      <c r="WM2372" s="14"/>
      <c r="WN2372" s="14"/>
      <c r="WO2372" s="14"/>
      <c r="WP2372" s="14"/>
      <c r="WQ2372" s="14"/>
      <c r="WR2372" s="14"/>
      <c r="WS2372" s="14"/>
      <c r="WT2372" s="14"/>
      <c r="WU2372" s="14"/>
      <c r="WV2372" s="14"/>
      <c r="WW2372" s="14"/>
      <c r="WX2372" s="14"/>
      <c r="WY2372" s="14"/>
      <c r="WZ2372" s="14"/>
      <c r="XA2372" s="14"/>
      <c r="XB2372" s="14"/>
      <c r="XC2372" s="14"/>
      <c r="XD2372" s="14"/>
      <c r="XE2372" s="14"/>
      <c r="XF2372" s="14"/>
      <c r="XG2372" s="14"/>
      <c r="XH2372" s="14"/>
      <c r="XI2372" s="14"/>
      <c r="XJ2372" s="14"/>
      <c r="XK2372" s="14"/>
      <c r="XL2372" s="14"/>
      <c r="XM2372" s="14"/>
      <c r="XN2372" s="14"/>
      <c r="XO2372" s="14"/>
      <c r="XP2372" s="14"/>
      <c r="XQ2372" s="14"/>
      <c r="XR2372" s="14"/>
      <c r="XS2372" s="14"/>
      <c r="XT2372" s="14"/>
      <c r="XU2372" s="14"/>
      <c r="XV2372" s="14"/>
      <c r="XW2372" s="14"/>
      <c r="XX2372" s="14"/>
      <c r="XY2372" s="14"/>
      <c r="XZ2372" s="14"/>
      <c r="YA2372" s="14"/>
      <c r="YB2372" s="14"/>
      <c r="YC2372" s="14"/>
      <c r="YD2372" s="14"/>
      <c r="YE2372" s="14"/>
      <c r="YF2372" s="14"/>
      <c r="YG2372" s="14"/>
      <c r="YH2372" s="14"/>
      <c r="YI2372" s="14"/>
      <c r="YJ2372" s="14"/>
      <c r="YK2372" s="14"/>
      <c r="YL2372" s="14"/>
      <c r="YM2372" s="14"/>
      <c r="YN2372" s="14"/>
      <c r="YO2372" s="14"/>
      <c r="YP2372" s="14"/>
      <c r="YQ2372" s="14"/>
      <c r="YR2372" s="14"/>
      <c r="YS2372" s="14"/>
      <c r="YT2372" s="14"/>
      <c r="YU2372" s="14"/>
      <c r="YV2372" s="14"/>
      <c r="YW2372" s="14"/>
      <c r="YX2372" s="14"/>
      <c r="YY2372" s="14"/>
      <c r="YZ2372" s="14"/>
      <c r="ZA2372" s="14"/>
      <c r="ZB2372" s="14"/>
      <c r="ZC2372" s="14"/>
      <c r="ZD2372" s="14"/>
      <c r="ZE2372" s="14"/>
      <c r="ZF2372" s="14"/>
      <c r="ZG2372" s="14"/>
      <c r="ZH2372" s="14"/>
      <c r="ZI2372" s="14"/>
      <c r="ZJ2372" s="14"/>
      <c r="ZK2372" s="14"/>
      <c r="ZL2372" s="14"/>
      <c r="ZM2372" s="14"/>
      <c r="ZN2372" s="14"/>
      <c r="ZO2372" s="14"/>
      <c r="ZP2372" s="14"/>
      <c r="ZQ2372" s="14"/>
      <c r="ZR2372" s="14"/>
      <c r="ZS2372" s="14"/>
      <c r="ZT2372" s="14"/>
      <c r="ZU2372" s="14"/>
      <c r="ZV2372" s="14"/>
      <c r="ZW2372" s="14"/>
      <c r="ZX2372" s="14"/>
      <c r="ZY2372" s="14"/>
      <c r="ZZ2372" s="14"/>
      <c r="AAA2372" s="14"/>
      <c r="AAB2372" s="14"/>
      <c r="AAC2372" s="14"/>
      <c r="AAD2372" s="14"/>
      <c r="AAE2372" s="14"/>
      <c r="AAF2372" s="14"/>
      <c r="AAG2372" s="14"/>
      <c r="AAH2372" s="14"/>
      <c r="AAI2372" s="14"/>
      <c r="AAJ2372" s="14"/>
      <c r="AAK2372" s="14"/>
      <c r="AAL2372" s="14"/>
      <c r="AAM2372" s="14"/>
      <c r="AAN2372" s="14"/>
      <c r="AAO2372" s="14"/>
      <c r="AAP2372" s="14"/>
      <c r="AAQ2372" s="14"/>
      <c r="AAR2372" s="14"/>
      <c r="AAS2372" s="14"/>
      <c r="AAT2372" s="14"/>
      <c r="AAU2372" s="14"/>
      <c r="AAV2372" s="14"/>
      <c r="AAW2372" s="14"/>
      <c r="AAX2372" s="14"/>
      <c r="AAY2372" s="14"/>
      <c r="AAZ2372" s="14"/>
      <c r="ABA2372" s="14"/>
      <c r="ABB2372" s="14"/>
      <c r="ABC2372" s="14"/>
      <c r="ABD2372" s="14"/>
      <c r="ABE2372" s="14"/>
      <c r="ABF2372" s="14"/>
      <c r="ABG2372" s="14"/>
      <c r="ABH2372" s="14"/>
      <c r="ABI2372" s="14"/>
      <c r="ABJ2372" s="14"/>
      <c r="ABK2372" s="14"/>
      <c r="ABL2372" s="14"/>
      <c r="ABM2372" s="14"/>
      <c r="ABN2372" s="14"/>
      <c r="ABO2372" s="14"/>
      <c r="ABP2372" s="14"/>
      <c r="ABQ2372" s="14"/>
      <c r="ABR2372" s="14"/>
      <c r="ABS2372" s="14"/>
      <c r="ABT2372" s="14"/>
      <c r="ABU2372" s="14"/>
      <c r="ABV2372" s="14"/>
      <c r="ABW2372" s="14"/>
      <c r="ABX2372" s="14"/>
      <c r="ABY2372" s="14"/>
      <c r="ABZ2372" s="14"/>
      <c r="ACA2372" s="14"/>
      <c r="ACB2372" s="14"/>
      <c r="ACC2372" s="14"/>
      <c r="ACD2372" s="14"/>
      <c r="ACE2372" s="14"/>
      <c r="ACF2372" s="14"/>
      <c r="ACG2372" s="14"/>
      <c r="ACH2372" s="14"/>
      <c r="ACI2372" s="14"/>
      <c r="ACJ2372" s="14"/>
      <c r="ACK2372" s="14"/>
      <c r="ACL2372" s="14"/>
      <c r="ACM2372" s="14"/>
      <c r="ACN2372" s="14"/>
      <c r="ACO2372" s="14"/>
      <c r="ACP2372" s="14"/>
      <c r="ACQ2372" s="14"/>
      <c r="ACR2372" s="14"/>
      <c r="ACS2372" s="14"/>
      <c r="ACT2372" s="14"/>
      <c r="ACU2372" s="14"/>
      <c r="ACV2372" s="14"/>
      <c r="ACW2372" s="14"/>
      <c r="ACX2372" s="14"/>
      <c r="ACY2372" s="14"/>
      <c r="ACZ2372" s="14"/>
      <c r="ADA2372" s="14"/>
      <c r="ADB2372" s="14"/>
      <c r="ADC2372" s="14"/>
      <c r="ADD2372" s="14"/>
      <c r="ADE2372" s="14"/>
      <c r="ADF2372" s="14"/>
      <c r="ADG2372" s="14"/>
      <c r="ADH2372" s="14"/>
      <c r="ADI2372" s="14"/>
      <c r="ADJ2372" s="14"/>
      <c r="ADK2372" s="14"/>
      <c r="ADL2372" s="14"/>
      <c r="ADM2372" s="14"/>
      <c r="ADN2372" s="14"/>
      <c r="ADO2372" s="14"/>
      <c r="ADP2372" s="14"/>
      <c r="ADQ2372" s="14"/>
      <c r="ADR2372" s="14"/>
      <c r="ADS2372" s="14"/>
      <c r="ADT2372" s="14"/>
      <c r="ADU2372" s="14"/>
      <c r="ADV2372" s="14"/>
      <c r="ADW2372" s="14"/>
      <c r="ADX2372" s="14"/>
      <c r="ADY2372" s="14"/>
      <c r="ADZ2372" s="14"/>
      <c r="AEA2372" s="14"/>
      <c r="AEB2372" s="14"/>
      <c r="AEC2372" s="14"/>
      <c r="AED2372" s="14"/>
      <c r="AEE2372" s="14"/>
      <c r="AEF2372" s="14"/>
      <c r="AEG2372" s="14"/>
      <c r="AEH2372" s="14"/>
      <c r="AEI2372" s="14"/>
      <c r="AEJ2372" s="14"/>
      <c r="AEK2372" s="14"/>
      <c r="AEL2372" s="14"/>
      <c r="AEM2372" s="14"/>
      <c r="AEN2372" s="14"/>
      <c r="AEO2372" s="14"/>
      <c r="AEP2372" s="14"/>
      <c r="AEQ2372" s="14"/>
      <c r="AER2372" s="14"/>
      <c r="AES2372" s="14"/>
      <c r="AET2372" s="14"/>
      <c r="AEU2372" s="14"/>
      <c r="AEV2372" s="14"/>
      <c r="AEW2372" s="14"/>
      <c r="AEX2372" s="14"/>
      <c r="AEY2372" s="14"/>
      <c r="AEZ2372" s="14"/>
      <c r="AFA2372" s="14"/>
      <c r="AFB2372" s="14"/>
      <c r="AFC2372" s="14"/>
      <c r="AFD2372" s="14"/>
      <c r="AFE2372" s="14"/>
      <c r="AFF2372" s="14"/>
      <c r="AFG2372" s="14"/>
      <c r="AFH2372" s="14"/>
      <c r="AFI2372" s="14"/>
      <c r="AFJ2372" s="14"/>
      <c r="AFK2372" s="14"/>
      <c r="AFL2372" s="14"/>
      <c r="AFM2372" s="14"/>
      <c r="AFN2372" s="14"/>
      <c r="AFO2372" s="14"/>
      <c r="AFP2372" s="14"/>
      <c r="AFQ2372" s="14"/>
      <c r="AFR2372" s="14"/>
      <c r="AFS2372" s="14"/>
      <c r="AFT2372" s="14"/>
      <c r="AFU2372" s="14"/>
      <c r="AFV2372" s="14"/>
      <c r="AFW2372" s="14"/>
      <c r="AFX2372" s="14"/>
      <c r="AFY2372" s="14"/>
      <c r="AFZ2372" s="14"/>
      <c r="AGA2372" s="14"/>
      <c r="AGB2372" s="14"/>
      <c r="AGC2372" s="14"/>
      <c r="AGD2372" s="14"/>
      <c r="AGE2372" s="14"/>
      <c r="AGF2372" s="14"/>
      <c r="AGG2372" s="14"/>
      <c r="AGH2372" s="14"/>
      <c r="AGI2372" s="14"/>
      <c r="AGJ2372" s="14"/>
      <c r="AGK2372" s="14"/>
      <c r="AGL2372" s="14"/>
      <c r="AGM2372" s="14"/>
      <c r="AGN2372" s="14"/>
      <c r="AGO2372" s="14"/>
      <c r="AGP2372" s="14"/>
      <c r="AGQ2372" s="14"/>
      <c r="AGR2372" s="14"/>
      <c r="AGS2372" s="14"/>
      <c r="AGT2372" s="14"/>
      <c r="AGU2372" s="14"/>
      <c r="AGV2372" s="14"/>
      <c r="AGW2372" s="14"/>
      <c r="AGX2372" s="14"/>
      <c r="AGY2372" s="14"/>
      <c r="AGZ2372" s="14"/>
      <c r="AHA2372" s="14"/>
      <c r="AHB2372" s="14"/>
      <c r="AHC2372" s="14"/>
      <c r="AHD2372" s="14"/>
      <c r="AHE2372" s="14"/>
      <c r="AHF2372" s="14"/>
      <c r="AHG2372" s="14"/>
      <c r="AHH2372" s="14"/>
      <c r="AHI2372" s="14"/>
      <c r="AHJ2372" s="14"/>
      <c r="AHK2372" s="14"/>
      <c r="AHL2372" s="14"/>
      <c r="AHM2372" s="14"/>
      <c r="AHN2372" s="14"/>
      <c r="AHO2372" s="14"/>
      <c r="AHP2372" s="14"/>
      <c r="AHQ2372" s="14"/>
      <c r="AHR2372" s="14"/>
      <c r="AHS2372" s="14"/>
      <c r="AHT2372" s="14"/>
      <c r="AHU2372" s="14"/>
      <c r="AHV2372" s="14"/>
      <c r="AHW2372" s="14"/>
      <c r="AHX2372" s="14"/>
      <c r="AHY2372" s="14"/>
      <c r="AHZ2372" s="14"/>
      <c r="AIA2372" s="14"/>
      <c r="AIB2372" s="14"/>
      <c r="AIC2372" s="14"/>
      <c r="AID2372" s="14"/>
      <c r="AIE2372" s="14"/>
      <c r="AIF2372" s="14"/>
      <c r="AIG2372" s="14"/>
      <c r="AIH2372" s="14"/>
      <c r="AII2372" s="14"/>
      <c r="AIJ2372" s="14"/>
      <c r="AIK2372" s="14"/>
      <c r="AIL2372" s="14"/>
      <c r="AIM2372" s="14"/>
      <c r="AIN2372" s="14"/>
      <c r="AIO2372" s="14"/>
      <c r="AIP2372" s="14"/>
      <c r="AIQ2372" s="14"/>
      <c r="AIR2372" s="14"/>
      <c r="AIS2372" s="14"/>
      <c r="AIT2372" s="14"/>
      <c r="AIU2372" s="14"/>
      <c r="AIV2372" s="14"/>
      <c r="AIW2372" s="14"/>
      <c r="AIX2372" s="14"/>
      <c r="AIY2372" s="14"/>
      <c r="AIZ2372" s="14"/>
      <c r="AJA2372" s="14"/>
      <c r="AJB2372" s="14"/>
      <c r="AJC2372" s="14"/>
      <c r="AJD2372" s="14"/>
      <c r="AJE2372" s="14"/>
      <c r="AJF2372" s="14"/>
      <c r="AJG2372" s="14"/>
      <c r="AJH2372" s="14"/>
      <c r="AJI2372" s="14"/>
      <c r="AJJ2372" s="14"/>
      <c r="AJK2372" s="14"/>
      <c r="AJL2372" s="14"/>
      <c r="AJM2372" s="14"/>
      <c r="AJN2372" s="14"/>
      <c r="AJO2372" s="14"/>
      <c r="AJP2372" s="14"/>
      <c r="AJQ2372" s="14"/>
      <c r="AJR2372" s="14"/>
      <c r="AJS2372" s="14"/>
      <c r="AJT2372" s="14"/>
      <c r="AJU2372" s="14"/>
      <c r="AJV2372" s="14"/>
      <c r="AJW2372" s="14"/>
      <c r="AJX2372" s="14"/>
      <c r="AJY2372" s="14"/>
      <c r="AJZ2372" s="14"/>
      <c r="AKA2372" s="14"/>
      <c r="AKB2372" s="14"/>
      <c r="AKC2372" s="14"/>
      <c r="AKD2372" s="14"/>
      <c r="AKE2372" s="14"/>
      <c r="AKF2372" s="14"/>
      <c r="AKG2372" s="14"/>
      <c r="AKH2372" s="14"/>
      <c r="AKI2372" s="14"/>
      <c r="AKJ2372" s="14"/>
      <c r="AKK2372" s="14"/>
      <c r="AKL2372" s="14"/>
      <c r="AKM2372" s="14"/>
      <c r="AKN2372" s="14"/>
      <c r="AKO2372" s="14"/>
      <c r="AKP2372" s="14"/>
      <c r="AKQ2372" s="14"/>
      <c r="AKR2372" s="14"/>
      <c r="AKS2372" s="14"/>
      <c r="AKT2372" s="14"/>
      <c r="AKU2372" s="14"/>
      <c r="AKV2372" s="14"/>
      <c r="AKW2372" s="14"/>
      <c r="AKX2372" s="14"/>
      <c r="AKY2372" s="14"/>
      <c r="AKZ2372" s="14"/>
      <c r="ALA2372" s="14"/>
      <c r="ALB2372" s="14"/>
      <c r="ALC2372" s="14"/>
      <c r="ALD2372" s="14"/>
      <c r="ALE2372" s="14"/>
      <c r="ALF2372" s="14"/>
      <c r="ALG2372" s="14"/>
      <c r="ALH2372" s="14"/>
      <c r="ALI2372" s="14"/>
      <c r="ALJ2372" s="14"/>
      <c r="ALK2372" s="14"/>
      <c r="ALL2372" s="14"/>
      <c r="ALM2372" s="14"/>
      <c r="ALN2372" s="14"/>
      <c r="ALO2372" s="14"/>
      <c r="ALP2372" s="14"/>
      <c r="ALQ2372" s="14"/>
      <c r="ALR2372" s="14"/>
      <c r="ALS2372" s="14"/>
      <c r="ALT2372" s="14"/>
      <c r="ALU2372" s="14"/>
      <c r="ALV2372" s="14"/>
      <c r="ALW2372" s="14"/>
      <c r="ALX2372" s="14"/>
      <c r="ALY2372" s="14"/>
      <c r="ALZ2372" s="14"/>
      <c r="AMA2372" s="14"/>
      <c r="AMB2372" s="14"/>
      <c r="AMC2372" s="14"/>
      <c r="AMD2372" s="14"/>
      <c r="AME2372" s="14"/>
      <c r="AMF2372" s="14"/>
      <c r="AMG2372" s="14"/>
      <c r="AMH2372" s="14"/>
      <c r="AMI2372" s="14"/>
      <c r="AMJ2372" s="14"/>
      <c r="AMK2372" s="14"/>
      <c r="AML2372" s="14"/>
      <c r="AMM2372" s="14"/>
      <c r="AMN2372" s="14"/>
      <c r="AMO2372" s="14"/>
      <c r="AMP2372" s="14"/>
      <c r="AMQ2372" s="14"/>
      <c r="AMR2372" s="14"/>
      <c r="AMS2372" s="14"/>
      <c r="AMT2372" s="14"/>
      <c r="AMU2372" s="14"/>
      <c r="AMV2372" s="14"/>
      <c r="AMW2372" s="14"/>
      <c r="AMX2372" s="14"/>
      <c r="AMY2372" s="14"/>
      <c r="AMZ2372" s="14"/>
      <c r="ANA2372" s="14"/>
      <c r="ANB2372" s="14"/>
      <c r="ANC2372" s="14"/>
      <c r="AND2372" s="14"/>
      <c r="ANE2372" s="14"/>
      <c r="ANF2372" s="14"/>
      <c r="ANG2372" s="14"/>
      <c r="ANH2372" s="14"/>
      <c r="ANI2372" s="14"/>
      <c r="ANJ2372" s="14"/>
      <c r="ANK2372" s="14"/>
      <c r="ANL2372" s="14"/>
      <c r="ANM2372" s="14"/>
      <c r="ANN2372" s="14"/>
      <c r="ANO2372" s="14"/>
      <c r="ANP2372" s="14"/>
      <c r="ANQ2372" s="14"/>
      <c r="ANR2372" s="14"/>
      <c r="ANS2372" s="14"/>
      <c r="ANT2372" s="14"/>
      <c r="ANU2372" s="14"/>
      <c r="ANV2372" s="14"/>
      <c r="ANW2372" s="14"/>
      <c r="ANX2372" s="14"/>
      <c r="ANY2372" s="14"/>
      <c r="ANZ2372" s="14"/>
      <c r="AOA2372" s="14"/>
      <c r="AOB2372" s="14"/>
      <c r="AOC2372" s="14"/>
      <c r="AOD2372" s="14"/>
      <c r="AOE2372" s="14"/>
      <c r="AOF2372" s="14"/>
      <c r="AOG2372" s="14"/>
      <c r="AOH2372" s="14"/>
      <c r="AOI2372" s="14"/>
      <c r="AOJ2372" s="14"/>
      <c r="AOK2372" s="14"/>
      <c r="AOL2372" s="14"/>
      <c r="AOM2372" s="14"/>
      <c r="AON2372" s="14"/>
      <c r="AOO2372" s="14"/>
      <c r="AOP2372" s="14"/>
      <c r="AOQ2372" s="14"/>
      <c r="AOR2372" s="14"/>
      <c r="AOS2372" s="14"/>
      <c r="AOT2372" s="14"/>
      <c r="AOU2372" s="14"/>
      <c r="AOV2372" s="14"/>
      <c r="AOW2372" s="14"/>
      <c r="AOX2372" s="14"/>
      <c r="AOY2372" s="14"/>
      <c r="AOZ2372" s="14"/>
      <c r="APA2372" s="14"/>
      <c r="APB2372" s="14"/>
      <c r="APC2372" s="14"/>
      <c r="APD2372" s="14"/>
      <c r="APE2372" s="14"/>
      <c r="APF2372" s="14"/>
      <c r="APG2372" s="14"/>
      <c r="APH2372" s="14"/>
      <c r="API2372" s="14"/>
      <c r="APJ2372" s="14"/>
      <c r="APK2372" s="14"/>
      <c r="APL2372" s="14"/>
      <c r="APM2372" s="14"/>
      <c r="APN2372" s="14"/>
      <c r="APO2372" s="14"/>
      <c r="APP2372" s="14"/>
      <c r="APQ2372" s="14"/>
      <c r="APR2372" s="14"/>
      <c r="APS2372" s="14"/>
      <c r="APT2372" s="14"/>
      <c r="APU2372" s="14"/>
      <c r="APV2372" s="14"/>
      <c r="APW2372" s="14"/>
      <c r="APX2372" s="14"/>
      <c r="APY2372" s="14"/>
      <c r="APZ2372" s="14"/>
      <c r="AQA2372" s="14"/>
      <c r="AQB2372" s="14"/>
      <c r="AQC2372" s="14"/>
      <c r="AQD2372" s="14"/>
      <c r="AQE2372" s="14"/>
      <c r="AQF2372" s="14"/>
      <c r="AQG2372" s="14"/>
      <c r="AQH2372" s="14"/>
      <c r="AQI2372" s="14"/>
      <c r="AQJ2372" s="14"/>
      <c r="AQK2372" s="14"/>
      <c r="AQL2372" s="14"/>
      <c r="AQM2372" s="14"/>
      <c r="AQN2372" s="14"/>
      <c r="AQO2372" s="14"/>
      <c r="AQP2372" s="14"/>
      <c r="AQQ2372" s="14"/>
      <c r="AQR2372" s="14"/>
      <c r="AQS2372" s="14"/>
      <c r="AQT2372" s="14"/>
      <c r="AQU2372" s="14"/>
      <c r="AQV2372" s="14"/>
      <c r="AQW2372" s="14"/>
      <c r="AQX2372" s="14"/>
      <c r="AQY2372" s="14"/>
      <c r="AQZ2372" s="14"/>
      <c r="ARA2372" s="14"/>
      <c r="ARB2372" s="14"/>
      <c r="ARC2372" s="14"/>
      <c r="ARD2372" s="14"/>
      <c r="ARE2372" s="14"/>
      <c r="ARF2372" s="14"/>
      <c r="ARG2372" s="14"/>
      <c r="ARH2372" s="14"/>
      <c r="ARI2372" s="14"/>
      <c r="ARJ2372" s="14"/>
      <c r="ARK2372" s="14"/>
      <c r="ARL2372" s="14"/>
      <c r="ARM2372" s="14"/>
      <c r="ARN2372" s="14"/>
      <c r="ARO2372" s="14"/>
      <c r="ARP2372" s="14"/>
      <c r="ARQ2372" s="14"/>
      <c r="ARR2372" s="14"/>
      <c r="ARS2372" s="14"/>
      <c r="ART2372" s="14"/>
      <c r="ARU2372" s="14"/>
      <c r="ARV2372" s="14"/>
      <c r="ARW2372" s="14"/>
      <c r="ARX2372" s="14"/>
      <c r="ARY2372" s="14"/>
      <c r="ARZ2372" s="14"/>
      <c r="ASA2372" s="14"/>
      <c r="ASB2372" s="14"/>
      <c r="ASC2372" s="14"/>
      <c r="ASD2372" s="14"/>
      <c r="ASE2372" s="14"/>
      <c r="ASF2372" s="14"/>
      <c r="ASG2372" s="14"/>
      <c r="ASH2372" s="14"/>
      <c r="ASI2372" s="14"/>
      <c r="ASJ2372" s="14"/>
      <c r="ASK2372" s="14"/>
      <c r="ASL2372" s="14"/>
      <c r="ASM2372" s="14"/>
      <c r="ASN2372" s="14"/>
      <c r="ASO2372" s="14"/>
      <c r="ASP2372" s="14"/>
      <c r="ASQ2372" s="14"/>
      <c r="ASR2372" s="14"/>
      <c r="ASS2372" s="14"/>
      <c r="AST2372" s="14"/>
      <c r="ASU2372" s="14"/>
      <c r="ASV2372" s="14"/>
      <c r="ASW2372" s="14"/>
      <c r="ASX2372" s="14"/>
      <c r="ASY2372" s="14"/>
      <c r="ASZ2372" s="14"/>
      <c r="ATA2372" s="14"/>
      <c r="ATB2372" s="14"/>
      <c r="ATC2372" s="14"/>
      <c r="ATD2372" s="14"/>
      <c r="ATE2372" s="14"/>
      <c r="ATF2372" s="14"/>
      <c r="ATG2372" s="14"/>
      <c r="ATH2372" s="14"/>
      <c r="ATI2372" s="14"/>
      <c r="ATJ2372" s="14"/>
      <c r="ATK2372" s="14"/>
      <c r="ATL2372" s="14"/>
      <c r="ATM2372" s="14"/>
      <c r="ATN2372" s="14"/>
      <c r="ATO2372" s="14"/>
      <c r="ATP2372" s="14"/>
      <c r="ATQ2372" s="14"/>
      <c r="ATR2372" s="14"/>
      <c r="ATS2372" s="14"/>
      <c r="ATT2372" s="14"/>
      <c r="ATU2372" s="14"/>
      <c r="ATV2372" s="14"/>
      <c r="ATW2372" s="14"/>
      <c r="ATX2372" s="14"/>
      <c r="ATY2372" s="14"/>
      <c r="ATZ2372" s="14"/>
      <c r="AUA2372" s="14"/>
      <c r="AUB2372" s="14"/>
      <c r="AUC2372" s="14"/>
      <c r="AUD2372" s="14"/>
      <c r="AUE2372" s="14"/>
      <c r="AUF2372" s="14"/>
      <c r="AUG2372" s="14"/>
      <c r="AUH2372" s="14"/>
      <c r="AUI2372" s="14"/>
      <c r="AUJ2372" s="14"/>
      <c r="AUK2372" s="14"/>
      <c r="AUL2372" s="14"/>
      <c r="AUM2372" s="14"/>
      <c r="AUN2372" s="14"/>
      <c r="AUO2372" s="14"/>
      <c r="AUP2372" s="14"/>
      <c r="AUQ2372" s="14"/>
      <c r="AUR2372" s="14"/>
      <c r="AUS2372" s="14"/>
      <c r="AUT2372" s="14"/>
      <c r="AUU2372" s="14"/>
      <c r="AUV2372" s="14"/>
      <c r="AUW2372" s="14"/>
      <c r="AUX2372" s="14"/>
      <c r="AUY2372" s="14"/>
      <c r="AUZ2372" s="14"/>
      <c r="AVA2372" s="14"/>
      <c r="AVB2372" s="14"/>
      <c r="AVC2372" s="14"/>
      <c r="AVD2372" s="14"/>
      <c r="AVE2372" s="14"/>
      <c r="AVF2372" s="14"/>
      <c r="AVG2372" s="14"/>
      <c r="AVH2372" s="14"/>
      <c r="AVI2372" s="14"/>
      <c r="AVJ2372" s="14"/>
      <c r="AVK2372" s="14"/>
      <c r="AVL2372" s="14"/>
      <c r="AVM2372" s="14"/>
      <c r="AVN2372" s="14"/>
      <c r="AVO2372" s="14"/>
      <c r="AVP2372" s="14"/>
      <c r="AVQ2372" s="14"/>
      <c r="AVR2372" s="14"/>
      <c r="AVS2372" s="14"/>
      <c r="AVT2372" s="14"/>
      <c r="AVU2372" s="14"/>
      <c r="AVV2372" s="14"/>
      <c r="AVW2372" s="14"/>
      <c r="AVX2372" s="14"/>
      <c r="AVY2372" s="14"/>
      <c r="AVZ2372" s="14"/>
      <c r="AWA2372" s="14"/>
      <c r="AWB2372" s="14"/>
      <c r="AWC2372" s="14"/>
      <c r="AWD2372" s="14"/>
      <c r="AWE2372" s="14"/>
      <c r="AWF2372" s="14"/>
      <c r="AWG2372" s="14"/>
      <c r="AWH2372" s="14"/>
      <c r="AWI2372" s="14"/>
      <c r="AWJ2372" s="14"/>
      <c r="AWK2372" s="14"/>
      <c r="AWL2372" s="14"/>
      <c r="AWM2372" s="14"/>
      <c r="AWN2372" s="14"/>
      <c r="AWO2372" s="14"/>
      <c r="AWP2372" s="14"/>
      <c r="AWQ2372" s="14"/>
      <c r="AWR2372" s="14"/>
      <c r="AWS2372" s="14"/>
      <c r="AWT2372" s="14"/>
      <c r="AWU2372" s="14"/>
      <c r="AWV2372" s="14"/>
      <c r="AWW2372" s="14"/>
      <c r="AWX2372" s="14"/>
      <c r="AWY2372" s="14"/>
      <c r="AWZ2372" s="14"/>
      <c r="AXA2372" s="14"/>
      <c r="AXB2372" s="14"/>
      <c r="AXC2372" s="14"/>
      <c r="AXD2372" s="14"/>
      <c r="AXE2372" s="14"/>
      <c r="AXF2372" s="14"/>
      <c r="AXG2372" s="14"/>
      <c r="AXH2372" s="14"/>
      <c r="AXI2372" s="14"/>
      <c r="AXJ2372" s="14"/>
      <c r="AXK2372" s="14"/>
      <c r="AXL2372" s="14"/>
      <c r="AXM2372" s="14"/>
      <c r="AXN2372" s="14"/>
      <c r="AXO2372" s="14"/>
      <c r="AXP2372" s="14"/>
      <c r="AXQ2372" s="14"/>
      <c r="AXR2372" s="14"/>
      <c r="AXS2372" s="14"/>
      <c r="AXT2372" s="14"/>
      <c r="AXU2372" s="14"/>
      <c r="AXV2372" s="14"/>
      <c r="AXW2372" s="14"/>
      <c r="AXX2372" s="14"/>
      <c r="AXY2372" s="14"/>
      <c r="AXZ2372" s="14"/>
      <c r="AYA2372" s="14"/>
      <c r="AYB2372" s="14"/>
      <c r="AYC2372" s="14"/>
      <c r="AYD2372" s="14"/>
      <c r="AYE2372" s="14"/>
      <c r="AYF2372" s="14"/>
      <c r="AYG2372" s="14"/>
      <c r="AYH2372" s="14"/>
      <c r="AYI2372" s="14"/>
      <c r="AYJ2372" s="14"/>
      <c r="AYK2372" s="14"/>
      <c r="AYL2372" s="14"/>
      <c r="AYM2372" s="14"/>
      <c r="AYN2372" s="14"/>
      <c r="AYO2372" s="14"/>
      <c r="AYP2372" s="14"/>
      <c r="AYQ2372" s="14"/>
      <c r="AYR2372" s="14"/>
      <c r="AYS2372" s="14"/>
      <c r="AYT2372" s="14"/>
      <c r="AYU2372" s="14"/>
      <c r="AYV2372" s="14"/>
      <c r="AYW2372" s="14"/>
      <c r="AYX2372" s="14"/>
      <c r="AYY2372" s="14"/>
      <c r="AYZ2372" s="14"/>
      <c r="AZA2372" s="14"/>
      <c r="AZB2372" s="14"/>
      <c r="AZC2372" s="14"/>
      <c r="AZD2372" s="14"/>
      <c r="AZE2372" s="14"/>
      <c r="AZF2372" s="14"/>
      <c r="AZG2372" s="14"/>
      <c r="AZH2372" s="14"/>
      <c r="AZI2372" s="14"/>
      <c r="AZJ2372" s="14"/>
      <c r="AZK2372" s="14"/>
      <c r="AZL2372" s="14"/>
      <c r="AZM2372" s="14"/>
      <c r="AZN2372" s="14"/>
      <c r="AZO2372" s="14"/>
      <c r="AZP2372" s="14"/>
      <c r="AZQ2372" s="14"/>
      <c r="AZR2372" s="14"/>
      <c r="AZS2372" s="14"/>
      <c r="AZT2372" s="14"/>
      <c r="AZU2372" s="14"/>
      <c r="AZV2372" s="14"/>
      <c r="AZW2372" s="14"/>
      <c r="AZX2372" s="14"/>
      <c r="AZY2372" s="14"/>
      <c r="AZZ2372" s="14"/>
      <c r="BAA2372" s="14"/>
      <c r="BAB2372" s="14"/>
      <c r="BAC2372" s="14"/>
      <c r="BAD2372" s="14"/>
      <c r="BAE2372" s="14"/>
      <c r="BAF2372" s="14"/>
      <c r="BAG2372" s="14"/>
      <c r="BAH2372" s="14"/>
      <c r="BAI2372" s="14"/>
      <c r="BAJ2372" s="14"/>
      <c r="BAK2372" s="14"/>
      <c r="BAL2372" s="14"/>
      <c r="BAM2372" s="14"/>
      <c r="BAN2372" s="14"/>
      <c r="BAO2372" s="14"/>
      <c r="BAP2372" s="14"/>
      <c r="BAQ2372" s="14"/>
      <c r="BAR2372" s="14"/>
      <c r="BAS2372" s="14"/>
      <c r="BAT2372" s="14"/>
      <c r="BAU2372" s="14"/>
      <c r="BAV2372" s="14"/>
      <c r="BAW2372" s="14"/>
      <c r="BAX2372" s="14"/>
      <c r="BAY2372" s="14"/>
      <c r="BAZ2372" s="14"/>
      <c r="BBA2372" s="14"/>
      <c r="BBB2372" s="14"/>
      <c r="BBC2372" s="14"/>
      <c r="BBD2372" s="14"/>
      <c r="BBE2372" s="14"/>
      <c r="BBF2372" s="14"/>
      <c r="BBG2372" s="14"/>
      <c r="BBH2372" s="14"/>
      <c r="BBI2372" s="14"/>
      <c r="BBJ2372" s="14"/>
      <c r="BBK2372" s="14"/>
      <c r="BBL2372" s="14"/>
      <c r="BBM2372" s="14"/>
      <c r="BBN2372" s="14"/>
      <c r="BBO2372" s="14"/>
      <c r="BBP2372" s="14"/>
      <c r="BBQ2372" s="14"/>
      <c r="BBR2372" s="14"/>
      <c r="BBS2372" s="14"/>
      <c r="BBT2372" s="14"/>
      <c r="BBU2372" s="14"/>
      <c r="BBV2372" s="14"/>
      <c r="BBW2372" s="14"/>
      <c r="BBX2372" s="14"/>
      <c r="BBY2372" s="14"/>
      <c r="BBZ2372" s="14"/>
      <c r="BCA2372" s="14"/>
      <c r="BCB2372" s="14"/>
      <c r="BCC2372" s="14"/>
      <c r="BCD2372" s="14"/>
      <c r="BCE2372" s="14"/>
      <c r="BCF2372" s="14"/>
      <c r="BCG2372" s="14"/>
      <c r="BCH2372" s="14"/>
      <c r="BCI2372" s="14"/>
      <c r="BCJ2372" s="14"/>
      <c r="BCK2372" s="14"/>
      <c r="BCL2372" s="14"/>
      <c r="BCM2372" s="14"/>
      <c r="BCN2372" s="14"/>
      <c r="BCO2372" s="14"/>
      <c r="BCP2372" s="14"/>
      <c r="BCQ2372" s="14"/>
      <c r="BCR2372" s="14"/>
      <c r="BCS2372" s="14"/>
      <c r="BCT2372" s="14"/>
      <c r="BCU2372" s="14"/>
      <c r="BCV2372" s="14"/>
      <c r="BCW2372" s="14"/>
      <c r="BCX2372" s="14"/>
      <c r="BCY2372" s="14"/>
      <c r="BCZ2372" s="14"/>
      <c r="BDA2372" s="14"/>
      <c r="BDB2372" s="14"/>
      <c r="BDC2372" s="14"/>
      <c r="BDD2372" s="14"/>
      <c r="BDE2372" s="14"/>
      <c r="BDF2372" s="14"/>
      <c r="BDG2372" s="14"/>
      <c r="BDH2372" s="14"/>
      <c r="BDI2372" s="14"/>
      <c r="BDJ2372" s="14"/>
      <c r="BDK2372" s="14"/>
      <c r="BDL2372" s="14"/>
      <c r="BDM2372" s="14"/>
      <c r="BDN2372" s="14"/>
      <c r="BDO2372" s="14"/>
      <c r="BDP2372" s="14"/>
      <c r="BDQ2372" s="14"/>
      <c r="BDR2372" s="14"/>
      <c r="BDS2372" s="14"/>
      <c r="BDT2372" s="14"/>
      <c r="BDU2372" s="14"/>
      <c r="BDV2372" s="14"/>
      <c r="BDW2372" s="14"/>
      <c r="BDX2372" s="14"/>
      <c r="BDY2372" s="14"/>
      <c r="BDZ2372" s="14"/>
      <c r="BEA2372" s="14"/>
      <c r="BEB2372" s="14"/>
      <c r="BEC2372" s="14"/>
      <c r="BED2372" s="14"/>
      <c r="BEE2372" s="14"/>
      <c r="BEF2372" s="14"/>
      <c r="BEG2372" s="14"/>
      <c r="BEH2372" s="14"/>
      <c r="BEI2372" s="14"/>
      <c r="BEJ2372" s="14"/>
      <c r="BEK2372" s="14"/>
      <c r="BEL2372" s="14"/>
      <c r="BEM2372" s="14"/>
      <c r="BEN2372" s="14"/>
      <c r="BEO2372" s="14"/>
      <c r="BEP2372" s="14"/>
      <c r="BEQ2372" s="14"/>
      <c r="BER2372" s="14"/>
      <c r="BES2372" s="14"/>
      <c r="BET2372" s="14"/>
      <c r="BEU2372" s="14"/>
      <c r="BEV2372" s="14"/>
      <c r="BEW2372" s="14"/>
      <c r="BEX2372" s="14"/>
      <c r="BEY2372" s="14"/>
      <c r="BEZ2372" s="14"/>
      <c r="BFA2372" s="14"/>
      <c r="BFB2372" s="14"/>
      <c r="BFC2372" s="14"/>
      <c r="BFD2372" s="14"/>
      <c r="BFE2372" s="14"/>
      <c r="BFF2372" s="14"/>
      <c r="BFG2372" s="14"/>
      <c r="BFH2372" s="14"/>
      <c r="BFI2372" s="14"/>
      <c r="BFJ2372" s="14"/>
      <c r="BFK2372" s="14"/>
      <c r="BFL2372" s="14"/>
      <c r="BFM2372" s="14"/>
      <c r="BFN2372" s="14"/>
      <c r="BFO2372" s="14"/>
      <c r="BFP2372" s="14"/>
      <c r="BFQ2372" s="14"/>
      <c r="BFR2372" s="14"/>
      <c r="BFS2372" s="14"/>
      <c r="BFT2372" s="14"/>
      <c r="BFU2372" s="14"/>
      <c r="BFV2372" s="14"/>
      <c r="BFW2372" s="14"/>
      <c r="BFX2372" s="14"/>
      <c r="BFY2372" s="14"/>
      <c r="BFZ2372" s="14"/>
      <c r="BGA2372" s="14"/>
      <c r="BGB2372" s="14"/>
      <c r="BGC2372" s="14"/>
      <c r="BGD2372" s="14"/>
      <c r="BGE2372" s="14"/>
      <c r="BGF2372" s="14"/>
      <c r="BGG2372" s="14"/>
      <c r="BGH2372" s="14"/>
      <c r="BGI2372" s="14"/>
      <c r="BGJ2372" s="14"/>
      <c r="BGK2372" s="14"/>
      <c r="BGL2372" s="14"/>
      <c r="BGM2372" s="14"/>
      <c r="BGN2372" s="14"/>
      <c r="BGO2372" s="14"/>
      <c r="BGP2372" s="14"/>
      <c r="BGQ2372" s="14"/>
      <c r="BGR2372" s="14"/>
      <c r="BGS2372" s="14"/>
      <c r="BGT2372" s="14"/>
      <c r="BGU2372" s="14"/>
      <c r="BGV2372" s="14"/>
      <c r="BGW2372" s="14"/>
      <c r="BGX2372" s="14"/>
      <c r="BGY2372" s="14"/>
      <c r="BGZ2372" s="14"/>
      <c r="BHA2372" s="14"/>
      <c r="BHB2372" s="14"/>
      <c r="BHC2372" s="14"/>
      <c r="BHD2372" s="14"/>
      <c r="BHE2372" s="14"/>
      <c r="BHF2372" s="14"/>
      <c r="BHG2372" s="14"/>
      <c r="BHH2372" s="14"/>
      <c r="BHI2372" s="14"/>
      <c r="BHJ2372" s="14"/>
      <c r="BHK2372" s="14"/>
      <c r="BHL2372" s="14"/>
      <c r="BHM2372" s="14"/>
      <c r="BHN2372" s="14"/>
      <c r="BHO2372" s="14"/>
      <c r="BHP2372" s="14"/>
      <c r="BHQ2372" s="14"/>
      <c r="BHR2372" s="14"/>
      <c r="BHS2372" s="14"/>
      <c r="BHT2372" s="14"/>
      <c r="BHU2372" s="14"/>
      <c r="BHV2372" s="14"/>
      <c r="BHW2372" s="14"/>
      <c r="BHX2372" s="14"/>
      <c r="BHY2372" s="14"/>
      <c r="BHZ2372" s="14"/>
      <c r="BIA2372" s="14"/>
      <c r="BIB2372" s="14"/>
      <c r="BIC2372" s="14"/>
      <c r="BID2372" s="14"/>
      <c r="BIE2372" s="14"/>
      <c r="BIF2372" s="14"/>
      <c r="BIG2372" s="14"/>
      <c r="BIH2372" s="14"/>
      <c r="BII2372" s="14"/>
      <c r="BIJ2372" s="14"/>
      <c r="BIK2372" s="14"/>
      <c r="BIL2372" s="14"/>
      <c r="BIM2372" s="14"/>
      <c r="BIN2372" s="14"/>
      <c r="BIO2372" s="14"/>
      <c r="BIP2372" s="14"/>
      <c r="BIQ2372" s="14"/>
      <c r="BIR2372" s="14"/>
      <c r="BIS2372" s="14"/>
      <c r="BIT2372" s="14"/>
      <c r="BIU2372" s="14"/>
      <c r="BIV2372" s="14"/>
      <c r="BIW2372" s="14"/>
      <c r="BIX2372" s="14"/>
      <c r="BIY2372" s="14"/>
      <c r="BIZ2372" s="14"/>
      <c r="BJA2372" s="14"/>
      <c r="BJB2372" s="14"/>
      <c r="BJC2372" s="14"/>
      <c r="BJD2372" s="14"/>
      <c r="BJE2372" s="14"/>
      <c r="BJF2372" s="14"/>
      <c r="BJG2372" s="14"/>
      <c r="BJH2372" s="14"/>
      <c r="BJI2372" s="14"/>
      <c r="BJJ2372" s="14"/>
      <c r="BJK2372" s="14"/>
      <c r="BJL2372" s="14"/>
      <c r="BJM2372" s="14"/>
      <c r="BJN2372" s="14"/>
      <c r="BJO2372" s="14"/>
      <c r="BJP2372" s="14"/>
      <c r="BJQ2372" s="14"/>
      <c r="BJR2372" s="14"/>
      <c r="BJS2372" s="14"/>
      <c r="BJT2372" s="14"/>
      <c r="BJU2372" s="14"/>
      <c r="BJV2372" s="14"/>
      <c r="BJW2372" s="14"/>
      <c r="BJX2372" s="14"/>
      <c r="BJY2372" s="14"/>
      <c r="BJZ2372" s="14"/>
      <c r="BKA2372" s="14"/>
      <c r="BKB2372" s="14"/>
      <c r="BKC2372" s="14"/>
      <c r="BKD2372" s="14"/>
      <c r="BKE2372" s="14"/>
      <c r="BKF2372" s="14"/>
      <c r="BKG2372" s="14"/>
      <c r="BKH2372" s="14"/>
      <c r="BKI2372" s="14"/>
      <c r="BKJ2372" s="14"/>
      <c r="BKK2372" s="14"/>
      <c r="BKL2372" s="14"/>
      <c r="BKM2372" s="14"/>
      <c r="BKN2372" s="14"/>
      <c r="BKO2372" s="14"/>
      <c r="BKP2372" s="14"/>
      <c r="BKQ2372" s="14"/>
      <c r="BKR2372" s="14"/>
      <c r="BKS2372" s="14"/>
      <c r="BKT2372" s="14"/>
      <c r="BKU2372" s="14"/>
      <c r="BKV2372" s="14"/>
      <c r="BKW2372" s="14"/>
      <c r="BKX2372" s="14"/>
      <c r="BKY2372" s="14"/>
      <c r="BKZ2372" s="14"/>
      <c r="BLA2372" s="14"/>
      <c r="BLB2372" s="14"/>
      <c r="BLC2372" s="14"/>
      <c r="BLD2372" s="14"/>
      <c r="BLE2372" s="14"/>
      <c r="BLF2372" s="14"/>
      <c r="BLG2372" s="14"/>
      <c r="BLH2372" s="14"/>
      <c r="BLI2372" s="14"/>
      <c r="BLJ2372" s="14"/>
      <c r="BLK2372" s="14"/>
      <c r="BLL2372" s="14"/>
      <c r="BLM2372" s="14"/>
      <c r="BLN2372" s="14"/>
      <c r="BLO2372" s="14"/>
      <c r="BLP2372" s="14"/>
      <c r="BLQ2372" s="14"/>
      <c r="BLR2372" s="14"/>
      <c r="BLS2372" s="14"/>
      <c r="BLT2372" s="14"/>
      <c r="BLU2372" s="14"/>
      <c r="BLV2372" s="14"/>
      <c r="BLW2372" s="14"/>
      <c r="BLX2372" s="14"/>
      <c r="BLY2372" s="14"/>
      <c r="BLZ2372" s="14"/>
      <c r="BMA2372" s="14"/>
      <c r="BMB2372" s="14"/>
      <c r="BMC2372" s="14"/>
      <c r="BMD2372" s="14"/>
      <c r="BME2372" s="14"/>
      <c r="BMF2372" s="14"/>
      <c r="BMG2372" s="14"/>
      <c r="BMH2372" s="14"/>
      <c r="BMI2372" s="14"/>
      <c r="BMJ2372" s="14"/>
      <c r="BMK2372" s="14"/>
      <c r="BML2372" s="14"/>
      <c r="BMM2372" s="14"/>
      <c r="BMN2372" s="14"/>
      <c r="BMO2372" s="14"/>
      <c r="BMP2372" s="14"/>
      <c r="BMQ2372" s="14"/>
      <c r="BMR2372" s="14"/>
      <c r="BMS2372" s="14"/>
      <c r="BMT2372" s="14"/>
      <c r="BMU2372" s="14"/>
      <c r="BMV2372" s="14"/>
      <c r="BMW2372" s="14"/>
      <c r="BMX2372" s="14"/>
      <c r="BMY2372" s="14"/>
      <c r="BMZ2372" s="14"/>
      <c r="BNA2372" s="14"/>
      <c r="BNB2372" s="14"/>
      <c r="BNC2372" s="14"/>
      <c r="BND2372" s="14"/>
      <c r="BNE2372" s="14"/>
      <c r="BNF2372" s="14"/>
      <c r="BNG2372" s="14"/>
      <c r="BNH2372" s="14"/>
      <c r="BNI2372" s="14"/>
      <c r="BNJ2372" s="14"/>
      <c r="BNK2372" s="14"/>
      <c r="BNL2372" s="14"/>
      <c r="BNM2372" s="14"/>
      <c r="BNN2372" s="14"/>
      <c r="BNO2372" s="14"/>
      <c r="BNP2372" s="14"/>
      <c r="BNQ2372" s="14"/>
      <c r="BNR2372" s="14"/>
      <c r="BNS2372" s="14"/>
      <c r="BNT2372" s="14"/>
      <c r="BNU2372" s="14"/>
      <c r="BNV2372" s="14"/>
      <c r="BNW2372" s="14"/>
      <c r="BNX2372" s="14"/>
      <c r="BNY2372" s="14"/>
      <c r="BNZ2372" s="14"/>
      <c r="BOA2372" s="14"/>
      <c r="BOB2372" s="14"/>
      <c r="BOC2372" s="14"/>
      <c r="BOD2372" s="14"/>
      <c r="BOE2372" s="14"/>
      <c r="BOF2372" s="14"/>
      <c r="BOG2372" s="14"/>
      <c r="BOH2372" s="14"/>
      <c r="BOI2372" s="14"/>
      <c r="BOJ2372" s="14"/>
      <c r="BOK2372" s="14"/>
      <c r="BOL2372" s="14"/>
      <c r="BOM2372" s="14"/>
      <c r="BON2372" s="14"/>
      <c r="BOO2372" s="14"/>
      <c r="BOP2372" s="14"/>
      <c r="BOQ2372" s="14"/>
      <c r="BOR2372" s="14"/>
      <c r="BOS2372" s="14"/>
      <c r="BOT2372" s="14"/>
      <c r="BOU2372" s="14"/>
      <c r="BOV2372" s="14"/>
      <c r="BOW2372" s="14"/>
      <c r="BOX2372" s="14"/>
      <c r="BOY2372" s="14"/>
      <c r="BOZ2372" s="14"/>
      <c r="BPA2372" s="14"/>
      <c r="BPB2372" s="14"/>
      <c r="BPC2372" s="14"/>
      <c r="BPD2372" s="14"/>
      <c r="BPE2372" s="14"/>
      <c r="BPF2372" s="14"/>
      <c r="BPG2372" s="14"/>
      <c r="BPH2372" s="14"/>
      <c r="BPI2372" s="14"/>
      <c r="BPJ2372" s="14"/>
      <c r="BPK2372" s="14"/>
      <c r="BPL2372" s="14"/>
      <c r="BPM2372" s="14"/>
      <c r="BPN2372" s="14"/>
      <c r="BPO2372" s="14"/>
      <c r="BPP2372" s="14"/>
      <c r="BPQ2372" s="14"/>
      <c r="BPR2372" s="14"/>
      <c r="BPS2372" s="14"/>
      <c r="BPT2372" s="14"/>
      <c r="BPU2372" s="14"/>
      <c r="BPV2372" s="14"/>
      <c r="BPW2372" s="14"/>
      <c r="BPX2372" s="14"/>
      <c r="BPY2372" s="14"/>
      <c r="BPZ2372" s="14"/>
      <c r="BQA2372" s="14"/>
      <c r="BQB2372" s="14"/>
      <c r="BQC2372" s="14"/>
      <c r="BQD2372" s="14"/>
      <c r="BQE2372" s="14"/>
      <c r="BQF2372" s="14"/>
      <c r="BQG2372" s="14"/>
      <c r="BQH2372" s="14"/>
      <c r="BQI2372" s="14"/>
      <c r="BQJ2372" s="14"/>
      <c r="BQK2372" s="14"/>
      <c r="BQL2372" s="14"/>
      <c r="BQM2372" s="14"/>
      <c r="BQN2372" s="14"/>
      <c r="BQO2372" s="14"/>
      <c r="BQP2372" s="14"/>
      <c r="BQQ2372" s="14"/>
      <c r="BQR2372" s="14"/>
      <c r="BQS2372" s="14"/>
      <c r="BQT2372" s="14"/>
      <c r="BQU2372" s="14"/>
      <c r="BQV2372" s="14"/>
      <c r="BQW2372" s="14"/>
      <c r="BQX2372" s="14"/>
      <c r="BQY2372" s="14"/>
      <c r="BQZ2372" s="14"/>
      <c r="BRA2372" s="14"/>
      <c r="BRB2372" s="14"/>
      <c r="BRC2372" s="14"/>
      <c r="BRD2372" s="14"/>
      <c r="BRE2372" s="14"/>
      <c r="BRF2372" s="14"/>
      <c r="BRG2372" s="14"/>
      <c r="BRH2372" s="14"/>
      <c r="BRI2372" s="14"/>
      <c r="BRJ2372" s="14"/>
      <c r="BRK2372" s="14"/>
      <c r="BRL2372" s="14"/>
      <c r="BRM2372" s="14"/>
      <c r="BRN2372" s="14"/>
      <c r="BRO2372" s="14"/>
      <c r="BRP2372" s="14"/>
      <c r="BRQ2372" s="14"/>
      <c r="BRR2372" s="14"/>
      <c r="BRS2372" s="14"/>
      <c r="BRT2372" s="14"/>
      <c r="BRU2372" s="14"/>
      <c r="BRV2372" s="14"/>
      <c r="BRW2372" s="14"/>
      <c r="BRX2372" s="14"/>
      <c r="BRY2372" s="14"/>
      <c r="BRZ2372" s="14"/>
      <c r="BSA2372" s="14"/>
      <c r="BSB2372" s="14"/>
      <c r="BSC2372" s="14"/>
      <c r="BSD2372" s="14"/>
      <c r="BSE2372" s="14"/>
      <c r="BSF2372" s="14"/>
      <c r="BSG2372" s="14"/>
      <c r="BSH2372" s="14"/>
      <c r="BSI2372" s="14"/>
      <c r="BSJ2372" s="14"/>
      <c r="BSK2372" s="14"/>
      <c r="BSL2372" s="14"/>
      <c r="BSM2372" s="14"/>
      <c r="BSN2372" s="14"/>
      <c r="BSO2372" s="14"/>
      <c r="BSP2372" s="14"/>
      <c r="BSQ2372" s="14"/>
      <c r="BSR2372" s="14"/>
      <c r="BSS2372" s="14"/>
      <c r="BST2372" s="14"/>
      <c r="BSU2372" s="14"/>
      <c r="BSV2372" s="14"/>
      <c r="BSW2372" s="14"/>
      <c r="BSX2372" s="14"/>
      <c r="BSY2372" s="14"/>
      <c r="BSZ2372" s="14"/>
      <c r="BTA2372" s="14"/>
      <c r="BTB2372" s="14"/>
      <c r="BTC2372" s="14"/>
      <c r="BTD2372" s="14"/>
      <c r="BTE2372" s="14"/>
      <c r="BTF2372" s="14"/>
      <c r="BTG2372" s="14"/>
      <c r="BTH2372" s="14"/>
      <c r="BTI2372" s="14"/>
      <c r="BTJ2372" s="14"/>
      <c r="BTK2372" s="14"/>
      <c r="BTL2372" s="14"/>
      <c r="BTM2372" s="14"/>
      <c r="BTN2372" s="14"/>
      <c r="BTO2372" s="14"/>
      <c r="BTP2372" s="14"/>
      <c r="BTQ2372" s="14"/>
      <c r="BTR2372" s="14"/>
      <c r="BTS2372" s="14"/>
      <c r="BTT2372" s="14"/>
      <c r="BTU2372" s="14"/>
      <c r="BTV2372" s="14"/>
      <c r="BTW2372" s="14"/>
      <c r="BTX2372" s="14"/>
      <c r="BTY2372" s="14"/>
      <c r="BTZ2372" s="14"/>
      <c r="BUA2372" s="14"/>
      <c r="BUB2372" s="14"/>
      <c r="BUC2372" s="14"/>
      <c r="BUD2372" s="14"/>
      <c r="BUE2372" s="14"/>
      <c r="BUF2372" s="14"/>
      <c r="BUG2372" s="14"/>
      <c r="BUH2372" s="14"/>
      <c r="BUI2372" s="14"/>
      <c r="BUJ2372" s="14"/>
      <c r="BUK2372" s="14"/>
      <c r="BUL2372" s="14"/>
      <c r="BUM2372" s="14"/>
      <c r="BUN2372" s="14"/>
      <c r="BUO2372" s="14"/>
      <c r="BUP2372" s="14"/>
      <c r="BUQ2372" s="14"/>
      <c r="BUR2372" s="14"/>
      <c r="BUS2372" s="14"/>
      <c r="BUT2372" s="14"/>
      <c r="BUU2372" s="14"/>
      <c r="BUV2372" s="14"/>
      <c r="BUW2372" s="14"/>
      <c r="BUX2372" s="14"/>
      <c r="BUY2372" s="14"/>
      <c r="BUZ2372" s="14"/>
      <c r="BVA2372" s="14"/>
      <c r="BVB2372" s="14"/>
      <c r="BVC2372" s="14"/>
      <c r="BVD2372" s="14"/>
      <c r="BVE2372" s="14"/>
      <c r="BVF2372" s="14"/>
      <c r="BVG2372" s="14"/>
      <c r="BVH2372" s="14"/>
      <c r="BVI2372" s="14"/>
      <c r="BVJ2372" s="14"/>
      <c r="BVK2372" s="14"/>
      <c r="BVL2372" s="14"/>
      <c r="BVM2372" s="14"/>
      <c r="BVN2372" s="14"/>
      <c r="BVO2372" s="14"/>
      <c r="BVP2372" s="14"/>
      <c r="BVQ2372" s="14"/>
      <c r="BVR2372" s="14"/>
      <c r="BVS2372" s="14"/>
      <c r="BVT2372" s="14"/>
      <c r="BVU2372" s="14"/>
      <c r="BVV2372" s="14"/>
      <c r="BVW2372" s="14"/>
      <c r="BVX2372" s="14"/>
      <c r="BVY2372" s="14"/>
      <c r="BVZ2372" s="14"/>
      <c r="BWA2372" s="14"/>
      <c r="BWB2372" s="14"/>
      <c r="BWC2372" s="14"/>
      <c r="BWD2372" s="14"/>
      <c r="BWE2372" s="14"/>
      <c r="BWF2372" s="14"/>
      <c r="BWG2372" s="14"/>
      <c r="BWH2372" s="14"/>
      <c r="BWI2372" s="14"/>
      <c r="BWJ2372" s="14"/>
      <c r="BWK2372" s="14"/>
      <c r="BWL2372" s="14"/>
      <c r="BWM2372" s="14"/>
      <c r="BWN2372" s="14"/>
      <c r="BWO2372" s="14"/>
      <c r="BWP2372" s="14"/>
      <c r="BWQ2372" s="14"/>
      <c r="BWR2372" s="14"/>
      <c r="BWS2372" s="14"/>
      <c r="BWT2372" s="14"/>
      <c r="BWU2372" s="14"/>
      <c r="BWV2372" s="14"/>
      <c r="BWW2372" s="14"/>
      <c r="BWX2372" s="14"/>
      <c r="BWY2372" s="14"/>
      <c r="BWZ2372" s="14"/>
      <c r="BXA2372" s="14"/>
      <c r="BXB2372" s="14"/>
      <c r="BXC2372" s="14"/>
      <c r="BXD2372" s="14"/>
      <c r="BXE2372" s="14"/>
      <c r="BXF2372" s="14"/>
      <c r="BXG2372" s="14"/>
      <c r="BXH2372" s="14"/>
      <c r="BXI2372" s="14"/>
      <c r="BXJ2372" s="14"/>
      <c r="BXK2372" s="14"/>
      <c r="BXL2372" s="14"/>
      <c r="BXM2372" s="14"/>
      <c r="BXN2372" s="14"/>
      <c r="BXO2372" s="14"/>
      <c r="BXP2372" s="14"/>
      <c r="BXQ2372" s="14"/>
      <c r="BXR2372" s="14"/>
      <c r="BXS2372" s="14"/>
      <c r="BXT2372" s="14"/>
      <c r="BXU2372" s="14"/>
      <c r="BXV2372" s="14"/>
      <c r="BXW2372" s="14"/>
      <c r="BXX2372" s="14"/>
      <c r="BXY2372" s="14"/>
      <c r="BXZ2372" s="14"/>
      <c r="BYA2372" s="14"/>
      <c r="BYB2372" s="14"/>
      <c r="BYC2372" s="14"/>
      <c r="BYD2372" s="14"/>
      <c r="BYE2372" s="14"/>
      <c r="BYF2372" s="14"/>
      <c r="BYG2372" s="14"/>
      <c r="BYH2372" s="14"/>
      <c r="BYI2372" s="14"/>
      <c r="BYJ2372" s="14"/>
      <c r="BYK2372" s="14"/>
      <c r="BYL2372" s="14"/>
      <c r="BYM2372" s="14"/>
      <c r="BYN2372" s="14"/>
      <c r="BYO2372" s="14"/>
      <c r="BYP2372" s="14"/>
      <c r="BYQ2372" s="14"/>
      <c r="BYR2372" s="14"/>
      <c r="BYS2372" s="14"/>
      <c r="BYT2372" s="14"/>
      <c r="BYU2372" s="14"/>
      <c r="BYV2372" s="14"/>
      <c r="BYW2372" s="14"/>
      <c r="BYX2372" s="14"/>
      <c r="BYY2372" s="14"/>
      <c r="BYZ2372" s="14"/>
      <c r="BZA2372" s="14"/>
      <c r="BZB2372" s="14"/>
      <c r="BZC2372" s="14"/>
      <c r="BZD2372" s="14"/>
      <c r="BZE2372" s="14"/>
      <c r="BZF2372" s="14"/>
      <c r="BZG2372" s="14"/>
      <c r="BZH2372" s="14"/>
      <c r="BZI2372" s="14"/>
      <c r="BZJ2372" s="14"/>
      <c r="BZK2372" s="14"/>
      <c r="BZL2372" s="14"/>
      <c r="BZM2372" s="14"/>
      <c r="BZN2372" s="14"/>
      <c r="BZO2372" s="14"/>
      <c r="BZP2372" s="14"/>
      <c r="BZQ2372" s="14"/>
      <c r="BZR2372" s="14"/>
      <c r="BZS2372" s="14"/>
      <c r="BZT2372" s="14"/>
      <c r="BZU2372" s="14"/>
      <c r="BZV2372" s="14"/>
      <c r="BZW2372" s="14"/>
      <c r="BZX2372" s="14"/>
      <c r="BZY2372" s="14"/>
      <c r="BZZ2372" s="14"/>
      <c r="CAA2372" s="14"/>
      <c r="CAB2372" s="14"/>
      <c r="CAC2372" s="14"/>
      <c r="CAD2372" s="14"/>
      <c r="CAE2372" s="14"/>
      <c r="CAF2372" s="14"/>
      <c r="CAG2372" s="14"/>
      <c r="CAH2372" s="14"/>
      <c r="CAI2372" s="14"/>
      <c r="CAJ2372" s="14"/>
      <c r="CAK2372" s="14"/>
      <c r="CAL2372" s="14"/>
      <c r="CAM2372" s="14"/>
      <c r="CAN2372" s="14"/>
      <c r="CAO2372" s="14"/>
      <c r="CAP2372" s="14"/>
      <c r="CAQ2372" s="14"/>
      <c r="CAR2372" s="14"/>
      <c r="CAS2372" s="14"/>
      <c r="CAT2372" s="14"/>
      <c r="CAU2372" s="14"/>
      <c r="CAV2372" s="14"/>
      <c r="CAW2372" s="14"/>
      <c r="CAX2372" s="14"/>
      <c r="CAY2372" s="14"/>
      <c r="CAZ2372" s="14"/>
      <c r="CBA2372" s="14"/>
      <c r="CBB2372" s="14"/>
      <c r="CBC2372" s="14"/>
      <c r="CBD2372" s="14"/>
      <c r="CBE2372" s="14"/>
      <c r="CBF2372" s="14"/>
      <c r="CBG2372" s="14"/>
      <c r="CBH2372" s="14"/>
      <c r="CBI2372" s="14"/>
      <c r="CBJ2372" s="14"/>
      <c r="CBK2372" s="14"/>
      <c r="CBL2372" s="14"/>
      <c r="CBM2372" s="14"/>
      <c r="CBN2372" s="14"/>
      <c r="CBO2372" s="14"/>
      <c r="CBP2372" s="14"/>
      <c r="CBQ2372" s="14"/>
      <c r="CBR2372" s="14"/>
      <c r="CBS2372" s="14"/>
      <c r="CBT2372" s="14"/>
      <c r="CBU2372" s="14"/>
      <c r="CBV2372" s="14"/>
      <c r="CBW2372" s="14"/>
      <c r="CBX2372" s="14"/>
      <c r="CBY2372" s="14"/>
      <c r="CBZ2372" s="14"/>
      <c r="CCA2372" s="14"/>
      <c r="CCB2372" s="14"/>
      <c r="CCC2372" s="14"/>
      <c r="CCD2372" s="14"/>
      <c r="CCE2372" s="14"/>
      <c r="CCF2372" s="14"/>
      <c r="CCG2372" s="14"/>
      <c r="CCH2372" s="14"/>
      <c r="CCI2372" s="14"/>
      <c r="CCJ2372" s="14"/>
      <c r="CCK2372" s="14"/>
      <c r="CCL2372" s="14"/>
      <c r="CCM2372" s="14"/>
      <c r="CCN2372" s="14"/>
      <c r="CCO2372" s="14"/>
      <c r="CCP2372" s="14"/>
      <c r="CCQ2372" s="14"/>
      <c r="CCR2372" s="14"/>
      <c r="CCS2372" s="14"/>
      <c r="CCT2372" s="14"/>
      <c r="CCU2372" s="14"/>
      <c r="CCV2372" s="14"/>
      <c r="CCW2372" s="14"/>
      <c r="CCX2372" s="14"/>
      <c r="CCY2372" s="14"/>
      <c r="CCZ2372" s="14"/>
      <c r="CDA2372" s="14"/>
      <c r="CDB2372" s="14"/>
      <c r="CDC2372" s="14"/>
      <c r="CDD2372" s="14"/>
      <c r="CDE2372" s="14"/>
      <c r="CDF2372" s="14"/>
      <c r="CDG2372" s="14"/>
      <c r="CDH2372" s="14"/>
      <c r="CDI2372" s="14"/>
      <c r="CDJ2372" s="14"/>
      <c r="CDK2372" s="14"/>
      <c r="CDL2372" s="14"/>
      <c r="CDM2372" s="14"/>
      <c r="CDN2372" s="14"/>
      <c r="CDO2372" s="14"/>
      <c r="CDP2372" s="14"/>
      <c r="CDQ2372" s="14"/>
      <c r="CDR2372" s="14"/>
      <c r="CDS2372" s="14"/>
      <c r="CDT2372" s="14"/>
      <c r="CDU2372" s="14"/>
      <c r="CDV2372" s="14"/>
      <c r="CDW2372" s="14"/>
      <c r="CDX2372" s="14"/>
      <c r="CDY2372" s="14"/>
      <c r="CDZ2372" s="14"/>
      <c r="CEA2372" s="14"/>
      <c r="CEB2372" s="14"/>
      <c r="CEC2372" s="14"/>
      <c r="CED2372" s="14"/>
      <c r="CEE2372" s="14"/>
      <c r="CEF2372" s="14"/>
      <c r="CEG2372" s="14"/>
      <c r="CEH2372" s="14"/>
      <c r="CEI2372" s="14"/>
      <c r="CEJ2372" s="14"/>
      <c r="CEK2372" s="14"/>
      <c r="CEL2372" s="14"/>
      <c r="CEM2372" s="14"/>
      <c r="CEN2372" s="14"/>
      <c r="CEO2372" s="14"/>
      <c r="CEP2372" s="14"/>
      <c r="CEQ2372" s="14"/>
      <c r="CER2372" s="14"/>
      <c r="CES2372" s="14"/>
      <c r="CET2372" s="14"/>
      <c r="CEU2372" s="14"/>
      <c r="CEV2372" s="14"/>
      <c r="CEW2372" s="14"/>
      <c r="CEX2372" s="14"/>
      <c r="CEY2372" s="14"/>
      <c r="CEZ2372" s="14"/>
      <c r="CFA2372" s="14"/>
      <c r="CFB2372" s="14"/>
      <c r="CFC2372" s="14"/>
      <c r="CFD2372" s="14"/>
      <c r="CFE2372" s="14"/>
      <c r="CFF2372" s="14"/>
      <c r="CFG2372" s="14"/>
      <c r="CFH2372" s="14"/>
      <c r="CFI2372" s="14"/>
      <c r="CFJ2372" s="14"/>
      <c r="CFK2372" s="14"/>
      <c r="CFL2372" s="14"/>
      <c r="CFM2372" s="14"/>
      <c r="CFN2372" s="14"/>
      <c r="CFO2372" s="14"/>
      <c r="CFP2372" s="14"/>
      <c r="CFQ2372" s="14"/>
      <c r="CFR2372" s="14"/>
      <c r="CFS2372" s="14"/>
      <c r="CFT2372" s="14"/>
      <c r="CFU2372" s="14"/>
      <c r="CFV2372" s="14"/>
      <c r="CFW2372" s="14"/>
      <c r="CFX2372" s="14"/>
      <c r="CFY2372" s="14"/>
      <c r="CFZ2372" s="14"/>
      <c r="CGA2372" s="14"/>
      <c r="CGB2372" s="14"/>
      <c r="CGC2372" s="14"/>
      <c r="CGD2372" s="14"/>
      <c r="CGE2372" s="14"/>
      <c r="CGF2372" s="14"/>
      <c r="CGG2372" s="14"/>
      <c r="CGH2372" s="14"/>
      <c r="CGI2372" s="14"/>
      <c r="CGJ2372" s="14"/>
      <c r="CGK2372" s="14"/>
      <c r="CGL2372" s="14"/>
      <c r="CGM2372" s="14"/>
      <c r="CGN2372" s="14"/>
      <c r="CGO2372" s="14"/>
      <c r="CGP2372" s="14"/>
      <c r="CGQ2372" s="14"/>
      <c r="CGR2372" s="14"/>
      <c r="CGS2372" s="14"/>
      <c r="CGT2372" s="14"/>
      <c r="CGU2372" s="14"/>
      <c r="CGV2372" s="14"/>
      <c r="CGW2372" s="14"/>
      <c r="CGX2372" s="14"/>
      <c r="CGY2372" s="14"/>
      <c r="CGZ2372" s="14"/>
      <c r="CHA2372" s="14"/>
      <c r="CHB2372" s="14"/>
      <c r="CHC2372" s="14"/>
      <c r="CHD2372" s="14"/>
      <c r="CHE2372" s="14"/>
      <c r="CHF2372" s="14"/>
      <c r="CHG2372" s="14"/>
      <c r="CHH2372" s="14"/>
      <c r="CHI2372" s="14"/>
      <c r="CHJ2372" s="14"/>
      <c r="CHK2372" s="14"/>
      <c r="CHL2372" s="14"/>
      <c r="CHM2372" s="14"/>
      <c r="CHN2372" s="14"/>
      <c r="CHO2372" s="14"/>
      <c r="CHP2372" s="14"/>
      <c r="CHQ2372" s="14"/>
      <c r="CHR2372" s="14"/>
      <c r="CHS2372" s="14"/>
      <c r="CHT2372" s="14"/>
      <c r="CHU2372" s="14"/>
      <c r="CHV2372" s="14"/>
      <c r="CHW2372" s="14"/>
      <c r="CHX2372" s="14"/>
      <c r="CHY2372" s="14"/>
      <c r="CHZ2372" s="14"/>
      <c r="CIA2372" s="14"/>
      <c r="CIB2372" s="14"/>
      <c r="CIC2372" s="14"/>
      <c r="CID2372" s="14"/>
      <c r="CIE2372" s="14"/>
      <c r="CIF2372" s="14"/>
      <c r="CIG2372" s="14"/>
      <c r="CIH2372" s="14"/>
      <c r="CII2372" s="14"/>
      <c r="CIJ2372" s="14"/>
      <c r="CIK2372" s="14"/>
      <c r="CIL2372" s="14"/>
      <c r="CIM2372" s="14"/>
      <c r="CIN2372" s="14"/>
      <c r="CIO2372" s="14"/>
      <c r="CIP2372" s="14"/>
      <c r="CIQ2372" s="14"/>
      <c r="CIR2372" s="14"/>
      <c r="CIS2372" s="14"/>
      <c r="CIT2372" s="14"/>
      <c r="CIU2372" s="14"/>
      <c r="CIV2372" s="14"/>
      <c r="CIW2372" s="14"/>
      <c r="CIX2372" s="14"/>
      <c r="CIY2372" s="14"/>
      <c r="CIZ2372" s="14"/>
      <c r="CJA2372" s="14"/>
      <c r="CJB2372" s="14"/>
      <c r="CJC2372" s="14"/>
      <c r="CJD2372" s="14"/>
      <c r="CJE2372" s="14"/>
      <c r="CJF2372" s="14"/>
      <c r="CJG2372" s="14"/>
      <c r="CJH2372" s="14"/>
      <c r="CJI2372" s="14"/>
      <c r="CJJ2372" s="14"/>
      <c r="CJK2372" s="14"/>
      <c r="CJL2372" s="14"/>
      <c r="CJM2372" s="14"/>
      <c r="CJN2372" s="14"/>
      <c r="CJO2372" s="14"/>
      <c r="CJP2372" s="14"/>
      <c r="CJQ2372" s="14"/>
      <c r="CJR2372" s="14"/>
      <c r="CJS2372" s="14"/>
      <c r="CJT2372" s="14"/>
      <c r="CJU2372" s="14"/>
      <c r="CJV2372" s="14"/>
      <c r="CJW2372" s="14"/>
      <c r="CJX2372" s="14"/>
      <c r="CJY2372" s="14"/>
      <c r="CJZ2372" s="14"/>
      <c r="CKA2372" s="14"/>
      <c r="CKB2372" s="14"/>
      <c r="CKC2372" s="14"/>
      <c r="CKD2372" s="14"/>
      <c r="CKE2372" s="14"/>
      <c r="CKF2372" s="14"/>
      <c r="CKG2372" s="14"/>
      <c r="CKH2372" s="14"/>
      <c r="CKI2372" s="14"/>
      <c r="CKJ2372" s="14"/>
      <c r="CKK2372" s="14"/>
      <c r="CKL2372" s="14"/>
      <c r="CKM2372" s="14"/>
      <c r="CKN2372" s="14"/>
      <c r="CKO2372" s="14"/>
      <c r="CKP2372" s="14"/>
      <c r="CKQ2372" s="14"/>
      <c r="CKR2372" s="14"/>
      <c r="CKS2372" s="14"/>
      <c r="CKT2372" s="14"/>
      <c r="CKU2372" s="14"/>
      <c r="CKV2372" s="14"/>
      <c r="CKW2372" s="14"/>
      <c r="CKX2372" s="14"/>
      <c r="CKY2372" s="14"/>
      <c r="CKZ2372" s="14"/>
      <c r="CLA2372" s="14"/>
      <c r="CLB2372" s="14"/>
      <c r="CLC2372" s="14"/>
      <c r="CLD2372" s="14"/>
      <c r="CLE2372" s="14"/>
      <c r="CLF2372" s="14"/>
      <c r="CLG2372" s="14"/>
      <c r="CLH2372" s="14"/>
      <c r="CLI2372" s="14"/>
      <c r="CLJ2372" s="14"/>
      <c r="CLK2372" s="14"/>
      <c r="CLL2372" s="14"/>
      <c r="CLM2372" s="14"/>
      <c r="CLN2372" s="14"/>
      <c r="CLO2372" s="14"/>
      <c r="CLP2372" s="14"/>
      <c r="CLQ2372" s="14"/>
      <c r="CLR2372" s="14"/>
      <c r="CLS2372" s="14"/>
      <c r="CLT2372" s="14"/>
      <c r="CLU2372" s="14"/>
      <c r="CLV2372" s="14"/>
      <c r="CLW2372" s="14"/>
      <c r="CLX2372" s="14"/>
      <c r="CLY2372" s="14"/>
      <c r="CLZ2372" s="14"/>
      <c r="CMA2372" s="14"/>
      <c r="CMB2372" s="14"/>
      <c r="CMC2372" s="14"/>
      <c r="CMD2372" s="14"/>
      <c r="CME2372" s="14"/>
      <c r="CMF2372" s="14"/>
      <c r="CMG2372" s="14"/>
      <c r="CMH2372" s="14"/>
      <c r="CMI2372" s="14"/>
      <c r="CMJ2372" s="14"/>
      <c r="CMK2372" s="14"/>
      <c r="CML2372" s="14"/>
      <c r="CMM2372" s="14"/>
      <c r="CMN2372" s="14"/>
      <c r="CMO2372" s="14"/>
      <c r="CMP2372" s="14"/>
      <c r="CMQ2372" s="14"/>
      <c r="CMR2372" s="14"/>
      <c r="CMS2372" s="14"/>
      <c r="CMT2372" s="14"/>
      <c r="CMU2372" s="14"/>
      <c r="CMV2372" s="14"/>
      <c r="CMW2372" s="14"/>
      <c r="CMX2372" s="14"/>
      <c r="CMY2372" s="14"/>
      <c r="CMZ2372" s="14"/>
      <c r="CNA2372" s="14"/>
      <c r="CNB2372" s="14"/>
      <c r="CNC2372" s="14"/>
      <c r="CND2372" s="14"/>
      <c r="CNE2372" s="14"/>
      <c r="CNF2372" s="14"/>
      <c r="CNG2372" s="14"/>
      <c r="CNH2372" s="14"/>
      <c r="CNI2372" s="14"/>
      <c r="CNJ2372" s="14"/>
      <c r="CNK2372" s="14"/>
      <c r="CNL2372" s="14"/>
      <c r="CNM2372" s="14"/>
      <c r="CNN2372" s="14"/>
      <c r="CNO2372" s="14"/>
      <c r="CNP2372" s="14"/>
      <c r="CNQ2372" s="14"/>
      <c r="CNR2372" s="14"/>
      <c r="CNS2372" s="14"/>
      <c r="CNT2372" s="14"/>
      <c r="CNU2372" s="14"/>
      <c r="CNV2372" s="14"/>
      <c r="CNW2372" s="14"/>
      <c r="CNX2372" s="14"/>
      <c r="CNY2372" s="14"/>
      <c r="CNZ2372" s="14"/>
      <c r="COA2372" s="14"/>
      <c r="COB2372" s="14"/>
      <c r="COC2372" s="14"/>
      <c r="COD2372" s="14"/>
      <c r="COE2372" s="14"/>
      <c r="COF2372" s="14"/>
      <c r="COG2372" s="14"/>
      <c r="COH2372" s="14"/>
      <c r="COI2372" s="14"/>
      <c r="COJ2372" s="14"/>
      <c r="COK2372" s="14"/>
      <c r="COL2372" s="14"/>
      <c r="COM2372" s="14"/>
      <c r="CON2372" s="14"/>
      <c r="COO2372" s="14"/>
      <c r="COP2372" s="14"/>
      <c r="COQ2372" s="14"/>
      <c r="COR2372" s="14"/>
      <c r="COS2372" s="14"/>
      <c r="COT2372" s="14"/>
      <c r="COU2372" s="14"/>
      <c r="COV2372" s="14"/>
      <c r="COW2372" s="14"/>
      <c r="COX2372" s="14"/>
      <c r="COY2372" s="14"/>
      <c r="COZ2372" s="14"/>
      <c r="CPA2372" s="14"/>
      <c r="CPB2372" s="14"/>
      <c r="CPC2372" s="14"/>
      <c r="CPD2372" s="14"/>
      <c r="CPE2372" s="14"/>
      <c r="CPF2372" s="14"/>
      <c r="CPG2372" s="14"/>
      <c r="CPH2372" s="14"/>
      <c r="CPI2372" s="14"/>
      <c r="CPJ2372" s="14"/>
      <c r="CPK2372" s="14"/>
      <c r="CPL2372" s="14"/>
      <c r="CPM2372" s="14"/>
      <c r="CPN2372" s="14"/>
      <c r="CPO2372" s="14"/>
      <c r="CPP2372" s="14"/>
      <c r="CPQ2372" s="14"/>
      <c r="CPR2372" s="14"/>
      <c r="CPS2372" s="14"/>
      <c r="CPT2372" s="14"/>
      <c r="CPU2372" s="14"/>
      <c r="CPV2372" s="14"/>
      <c r="CPW2372" s="14"/>
      <c r="CPX2372" s="14"/>
      <c r="CPY2372" s="14"/>
      <c r="CPZ2372" s="14"/>
      <c r="CQA2372" s="14"/>
      <c r="CQB2372" s="14"/>
      <c r="CQC2372" s="14"/>
      <c r="CQD2372" s="14"/>
      <c r="CQE2372" s="14"/>
      <c r="CQF2372" s="14"/>
      <c r="CQG2372" s="14"/>
      <c r="CQH2372" s="14"/>
      <c r="CQI2372" s="14"/>
      <c r="CQJ2372" s="14"/>
      <c r="CQK2372" s="14"/>
      <c r="CQL2372" s="14"/>
      <c r="CQM2372" s="14"/>
      <c r="CQN2372" s="14"/>
      <c r="CQO2372" s="14"/>
      <c r="CQP2372" s="14"/>
      <c r="CQQ2372" s="14"/>
      <c r="CQR2372" s="14"/>
      <c r="CQS2372" s="14"/>
      <c r="CQT2372" s="14"/>
      <c r="CQU2372" s="14"/>
      <c r="CQV2372" s="14"/>
      <c r="CQW2372" s="14"/>
      <c r="CQX2372" s="14"/>
      <c r="CQY2372" s="14"/>
      <c r="CQZ2372" s="14"/>
      <c r="CRA2372" s="14"/>
      <c r="CRB2372" s="14"/>
      <c r="CRC2372" s="14"/>
      <c r="CRD2372" s="14"/>
      <c r="CRE2372" s="14"/>
      <c r="CRF2372" s="14"/>
      <c r="CRG2372" s="14"/>
      <c r="CRH2372" s="14"/>
      <c r="CRI2372" s="14"/>
      <c r="CRJ2372" s="14"/>
      <c r="CRK2372" s="14"/>
      <c r="CRL2372" s="14"/>
      <c r="CRM2372" s="14"/>
      <c r="CRN2372" s="14"/>
      <c r="CRO2372" s="14"/>
      <c r="CRP2372" s="14"/>
      <c r="CRQ2372" s="14"/>
      <c r="CRR2372" s="14"/>
      <c r="CRS2372" s="14"/>
      <c r="CRT2372" s="14"/>
      <c r="CRU2372" s="14"/>
      <c r="CRV2372" s="14"/>
      <c r="CRW2372" s="14"/>
      <c r="CRX2372" s="14"/>
      <c r="CRY2372" s="14"/>
      <c r="CRZ2372" s="14"/>
      <c r="CSA2372" s="14"/>
      <c r="CSB2372" s="14"/>
      <c r="CSC2372" s="14"/>
      <c r="CSD2372" s="14"/>
      <c r="CSE2372" s="14"/>
      <c r="CSF2372" s="14"/>
      <c r="CSG2372" s="14"/>
      <c r="CSH2372" s="14"/>
      <c r="CSI2372" s="14"/>
      <c r="CSJ2372" s="14"/>
      <c r="CSK2372" s="14"/>
      <c r="CSL2372" s="14"/>
      <c r="CSM2372" s="14"/>
      <c r="CSN2372" s="14"/>
      <c r="CSO2372" s="14"/>
      <c r="CSP2372" s="14"/>
      <c r="CSQ2372" s="14"/>
      <c r="CSR2372" s="14"/>
      <c r="CSS2372" s="14"/>
      <c r="CST2372" s="14"/>
      <c r="CSU2372" s="14"/>
      <c r="CSV2372" s="14"/>
      <c r="CSW2372" s="14"/>
      <c r="CSX2372" s="14"/>
      <c r="CSY2372" s="14"/>
      <c r="CSZ2372" s="14"/>
      <c r="CTA2372" s="14"/>
      <c r="CTB2372" s="14"/>
      <c r="CTC2372" s="14"/>
      <c r="CTD2372" s="14"/>
      <c r="CTE2372" s="14"/>
      <c r="CTF2372" s="14"/>
      <c r="CTG2372" s="14"/>
      <c r="CTH2372" s="14"/>
      <c r="CTI2372" s="14"/>
      <c r="CTJ2372" s="14"/>
      <c r="CTK2372" s="14"/>
      <c r="CTL2372" s="14"/>
      <c r="CTM2372" s="14"/>
      <c r="CTN2372" s="14"/>
      <c r="CTO2372" s="14"/>
      <c r="CTP2372" s="14"/>
      <c r="CTQ2372" s="14"/>
      <c r="CTR2372" s="14"/>
      <c r="CTS2372" s="14"/>
      <c r="CTT2372" s="14"/>
      <c r="CTU2372" s="14"/>
      <c r="CTV2372" s="14"/>
      <c r="CTW2372" s="14"/>
      <c r="CTX2372" s="14"/>
      <c r="CTY2372" s="14"/>
      <c r="CTZ2372" s="14"/>
      <c r="CUA2372" s="14"/>
      <c r="CUB2372" s="14"/>
      <c r="CUC2372" s="14"/>
      <c r="CUD2372" s="14"/>
      <c r="CUE2372" s="14"/>
      <c r="CUF2372" s="14"/>
      <c r="CUG2372" s="14"/>
      <c r="CUH2372" s="14"/>
      <c r="CUI2372" s="14"/>
      <c r="CUJ2372" s="14"/>
      <c r="CUK2372" s="14"/>
      <c r="CUL2372" s="14"/>
      <c r="CUM2372" s="14"/>
      <c r="CUN2372" s="14"/>
      <c r="CUO2372" s="14"/>
      <c r="CUP2372" s="14"/>
      <c r="CUQ2372" s="14"/>
      <c r="CUR2372" s="14"/>
      <c r="CUS2372" s="14"/>
      <c r="CUT2372" s="14"/>
      <c r="CUU2372" s="14"/>
      <c r="CUV2372" s="14"/>
      <c r="CUW2372" s="14"/>
      <c r="CUX2372" s="14"/>
      <c r="CUY2372" s="14"/>
      <c r="CUZ2372" s="14"/>
      <c r="CVA2372" s="14"/>
      <c r="CVB2372" s="14"/>
      <c r="CVC2372" s="14"/>
      <c r="CVD2372" s="14"/>
      <c r="CVE2372" s="14"/>
      <c r="CVF2372" s="14"/>
      <c r="CVG2372" s="14"/>
      <c r="CVH2372" s="14"/>
      <c r="CVI2372" s="14"/>
      <c r="CVJ2372" s="14"/>
      <c r="CVK2372" s="14"/>
      <c r="CVL2372" s="14"/>
      <c r="CVM2372" s="14"/>
      <c r="CVN2372" s="14"/>
      <c r="CVO2372" s="14"/>
      <c r="CVP2372" s="14"/>
      <c r="CVQ2372" s="14"/>
      <c r="CVR2372" s="14"/>
      <c r="CVS2372" s="14"/>
      <c r="CVT2372" s="14"/>
      <c r="CVU2372" s="14"/>
      <c r="CVV2372" s="14"/>
      <c r="CVW2372" s="14"/>
      <c r="CVX2372" s="14"/>
      <c r="CVY2372" s="14"/>
      <c r="CVZ2372" s="14"/>
      <c r="CWA2372" s="14"/>
      <c r="CWB2372" s="14"/>
      <c r="CWC2372" s="14"/>
      <c r="CWD2372" s="14"/>
      <c r="CWE2372" s="14"/>
      <c r="CWF2372" s="14"/>
      <c r="CWG2372" s="14"/>
      <c r="CWH2372" s="14"/>
      <c r="CWI2372" s="14"/>
      <c r="CWJ2372" s="14"/>
      <c r="CWK2372" s="14"/>
      <c r="CWL2372" s="14"/>
      <c r="CWM2372" s="14"/>
      <c r="CWN2372" s="14"/>
      <c r="CWO2372" s="14"/>
      <c r="CWP2372" s="14"/>
      <c r="CWQ2372" s="14"/>
      <c r="CWR2372" s="14"/>
      <c r="CWS2372" s="14"/>
      <c r="CWT2372" s="14"/>
      <c r="CWU2372" s="14"/>
      <c r="CWV2372" s="14"/>
      <c r="CWW2372" s="14"/>
      <c r="CWX2372" s="14"/>
      <c r="CWY2372" s="14"/>
      <c r="CWZ2372" s="14"/>
      <c r="CXA2372" s="14"/>
      <c r="CXB2372" s="14"/>
      <c r="CXC2372" s="14"/>
      <c r="CXD2372" s="14"/>
      <c r="CXE2372" s="14"/>
      <c r="CXF2372" s="14"/>
      <c r="CXG2372" s="14"/>
      <c r="CXH2372" s="14"/>
      <c r="CXI2372" s="14"/>
      <c r="CXJ2372" s="14"/>
      <c r="CXK2372" s="14"/>
      <c r="CXL2372" s="14"/>
      <c r="CXM2372" s="14"/>
      <c r="CXN2372" s="14"/>
      <c r="CXO2372" s="14"/>
      <c r="CXP2372" s="14"/>
      <c r="CXQ2372" s="14"/>
      <c r="CXR2372" s="14"/>
      <c r="CXS2372" s="14"/>
      <c r="CXT2372" s="14"/>
      <c r="CXU2372" s="14"/>
      <c r="CXV2372" s="14"/>
      <c r="CXW2372" s="14"/>
      <c r="CXX2372" s="14"/>
      <c r="CXY2372" s="14"/>
      <c r="CXZ2372" s="14"/>
      <c r="CYA2372" s="14"/>
      <c r="CYB2372" s="14"/>
      <c r="CYC2372" s="14"/>
      <c r="CYD2372" s="14"/>
      <c r="CYE2372" s="14"/>
      <c r="CYF2372" s="14"/>
      <c r="CYG2372" s="14"/>
      <c r="CYH2372" s="14"/>
      <c r="CYI2372" s="14"/>
      <c r="CYJ2372" s="14"/>
      <c r="CYK2372" s="14"/>
      <c r="CYL2372" s="14"/>
      <c r="CYM2372" s="14"/>
      <c r="CYN2372" s="14"/>
      <c r="CYO2372" s="14"/>
      <c r="CYP2372" s="14"/>
      <c r="CYQ2372" s="14"/>
      <c r="CYR2372" s="14"/>
      <c r="CYS2372" s="14"/>
      <c r="CYT2372" s="14"/>
      <c r="CYU2372" s="14"/>
      <c r="CYV2372" s="14"/>
      <c r="CYW2372" s="14"/>
      <c r="CYX2372" s="14"/>
      <c r="CYY2372" s="14"/>
      <c r="CYZ2372" s="14"/>
      <c r="CZA2372" s="14"/>
      <c r="CZB2372" s="14"/>
      <c r="CZC2372" s="14"/>
      <c r="CZD2372" s="14"/>
      <c r="CZE2372" s="14"/>
      <c r="CZF2372" s="14"/>
      <c r="CZG2372" s="14"/>
      <c r="CZH2372" s="14"/>
      <c r="CZI2372" s="14"/>
      <c r="CZJ2372" s="14"/>
      <c r="CZK2372" s="14"/>
      <c r="CZL2372" s="14"/>
      <c r="CZM2372" s="14"/>
      <c r="CZN2372" s="14"/>
      <c r="CZO2372" s="14"/>
      <c r="CZP2372" s="14"/>
      <c r="CZQ2372" s="14"/>
      <c r="CZR2372" s="14"/>
      <c r="CZS2372" s="14"/>
      <c r="CZT2372" s="14"/>
      <c r="CZU2372" s="14"/>
      <c r="CZV2372" s="14"/>
      <c r="CZW2372" s="14"/>
      <c r="CZX2372" s="14"/>
      <c r="CZY2372" s="14"/>
      <c r="CZZ2372" s="14"/>
      <c r="DAA2372" s="14"/>
      <c r="DAB2372" s="14"/>
      <c r="DAC2372" s="14"/>
      <c r="DAD2372" s="14"/>
      <c r="DAE2372" s="14"/>
      <c r="DAF2372" s="14"/>
      <c r="DAG2372" s="14"/>
      <c r="DAH2372" s="14"/>
      <c r="DAI2372" s="14"/>
      <c r="DAJ2372" s="14"/>
      <c r="DAK2372" s="14"/>
      <c r="DAL2372" s="14"/>
      <c r="DAM2372" s="14"/>
      <c r="DAN2372" s="14"/>
      <c r="DAO2372" s="14"/>
      <c r="DAP2372" s="14"/>
      <c r="DAQ2372" s="14"/>
      <c r="DAR2372" s="14"/>
      <c r="DAS2372" s="14"/>
      <c r="DAT2372" s="14"/>
      <c r="DAU2372" s="14"/>
      <c r="DAV2372" s="14"/>
      <c r="DAW2372" s="14"/>
      <c r="DAX2372" s="14"/>
      <c r="DAY2372" s="14"/>
      <c r="DAZ2372" s="14"/>
      <c r="DBA2372" s="14"/>
      <c r="DBB2372" s="14"/>
      <c r="DBC2372" s="14"/>
      <c r="DBD2372" s="14"/>
      <c r="DBE2372" s="14"/>
      <c r="DBF2372" s="14"/>
      <c r="DBG2372" s="14"/>
      <c r="DBH2372" s="14"/>
      <c r="DBI2372" s="14"/>
      <c r="DBJ2372" s="14"/>
      <c r="DBK2372" s="14"/>
      <c r="DBL2372" s="14"/>
      <c r="DBM2372" s="14"/>
      <c r="DBN2372" s="14"/>
      <c r="DBO2372" s="14"/>
      <c r="DBP2372" s="14"/>
      <c r="DBQ2372" s="14"/>
      <c r="DBR2372" s="14"/>
      <c r="DBS2372" s="14"/>
      <c r="DBT2372" s="14"/>
      <c r="DBU2372" s="14"/>
      <c r="DBV2372" s="14"/>
      <c r="DBW2372" s="14"/>
      <c r="DBX2372" s="14"/>
      <c r="DBY2372" s="14"/>
      <c r="DBZ2372" s="14"/>
      <c r="DCA2372" s="14"/>
      <c r="DCB2372" s="14"/>
      <c r="DCC2372" s="14"/>
      <c r="DCD2372" s="14"/>
      <c r="DCE2372" s="14"/>
      <c r="DCF2372" s="14"/>
      <c r="DCG2372" s="14"/>
      <c r="DCH2372" s="14"/>
      <c r="DCI2372" s="14"/>
      <c r="DCJ2372" s="14"/>
      <c r="DCK2372" s="14"/>
      <c r="DCL2372" s="14"/>
      <c r="DCM2372" s="14"/>
      <c r="DCN2372" s="14"/>
      <c r="DCO2372" s="14"/>
      <c r="DCP2372" s="14"/>
      <c r="DCQ2372" s="14"/>
      <c r="DCR2372" s="14"/>
      <c r="DCS2372" s="14"/>
      <c r="DCT2372" s="14"/>
      <c r="DCU2372" s="14"/>
      <c r="DCV2372" s="14"/>
      <c r="DCW2372" s="14"/>
      <c r="DCX2372" s="14"/>
      <c r="DCY2372" s="14"/>
      <c r="DCZ2372" s="14"/>
      <c r="DDA2372" s="14"/>
      <c r="DDB2372" s="14"/>
      <c r="DDC2372" s="14"/>
      <c r="DDD2372" s="14"/>
      <c r="DDE2372" s="14"/>
      <c r="DDF2372" s="14"/>
      <c r="DDG2372" s="14"/>
      <c r="DDH2372" s="14"/>
      <c r="DDI2372" s="14"/>
      <c r="DDJ2372" s="14"/>
      <c r="DDK2372" s="14"/>
      <c r="DDL2372" s="14"/>
      <c r="DDM2372" s="14"/>
      <c r="DDN2372" s="14"/>
      <c r="DDO2372" s="14"/>
      <c r="DDP2372" s="14"/>
      <c r="DDQ2372" s="14"/>
      <c r="DDR2372" s="14"/>
      <c r="DDS2372" s="14"/>
      <c r="DDT2372" s="14"/>
      <c r="DDU2372" s="14"/>
      <c r="DDV2372" s="14"/>
      <c r="DDW2372" s="14"/>
      <c r="DDX2372" s="14"/>
      <c r="DDY2372" s="14"/>
      <c r="DDZ2372" s="14"/>
      <c r="DEA2372" s="14"/>
      <c r="DEB2372" s="14"/>
      <c r="DEC2372" s="14"/>
      <c r="DED2372" s="14"/>
      <c r="DEE2372" s="14"/>
      <c r="DEF2372" s="14"/>
      <c r="DEG2372" s="14"/>
      <c r="DEH2372" s="14"/>
      <c r="DEI2372" s="14"/>
      <c r="DEJ2372" s="14"/>
      <c r="DEK2372" s="14"/>
      <c r="DEL2372" s="14"/>
      <c r="DEM2372" s="14"/>
      <c r="DEN2372" s="14"/>
      <c r="DEO2372" s="14"/>
      <c r="DEP2372" s="14"/>
      <c r="DEQ2372" s="14"/>
      <c r="DER2372" s="14"/>
      <c r="DES2372" s="14"/>
      <c r="DET2372" s="14"/>
      <c r="DEU2372" s="14"/>
      <c r="DEV2372" s="14"/>
      <c r="DEW2372" s="14"/>
      <c r="DEX2372" s="14"/>
      <c r="DEY2372" s="14"/>
      <c r="DEZ2372" s="14"/>
      <c r="DFA2372" s="14"/>
      <c r="DFB2372" s="14"/>
      <c r="DFC2372" s="14"/>
      <c r="DFD2372" s="14"/>
      <c r="DFE2372" s="14"/>
      <c r="DFF2372" s="14"/>
      <c r="DFG2372" s="14"/>
      <c r="DFH2372" s="14"/>
      <c r="DFI2372" s="14"/>
      <c r="DFJ2372" s="14"/>
      <c r="DFK2372" s="14"/>
      <c r="DFL2372" s="14"/>
      <c r="DFM2372" s="14"/>
      <c r="DFN2372" s="14"/>
      <c r="DFO2372" s="14"/>
      <c r="DFP2372" s="14"/>
      <c r="DFQ2372" s="14"/>
      <c r="DFR2372" s="14"/>
      <c r="DFS2372" s="14"/>
      <c r="DFT2372" s="14"/>
      <c r="DFU2372" s="14"/>
      <c r="DFV2372" s="14"/>
      <c r="DFW2372" s="14"/>
      <c r="DFX2372" s="14"/>
      <c r="DFY2372" s="14"/>
      <c r="DFZ2372" s="14"/>
      <c r="DGA2372" s="14"/>
      <c r="DGB2372" s="14"/>
      <c r="DGC2372" s="14"/>
      <c r="DGD2372" s="14"/>
      <c r="DGE2372" s="14"/>
      <c r="DGF2372" s="14"/>
      <c r="DGG2372" s="14"/>
      <c r="DGH2372" s="14"/>
      <c r="DGI2372" s="14"/>
      <c r="DGJ2372" s="14"/>
      <c r="DGK2372" s="14"/>
      <c r="DGL2372" s="14"/>
      <c r="DGM2372" s="14"/>
      <c r="DGN2372" s="14"/>
      <c r="DGO2372" s="14"/>
      <c r="DGP2372" s="14"/>
      <c r="DGQ2372" s="14"/>
      <c r="DGR2372" s="14"/>
      <c r="DGS2372" s="14"/>
      <c r="DGT2372" s="14"/>
      <c r="DGU2372" s="14"/>
      <c r="DGV2372" s="14"/>
      <c r="DGW2372" s="14"/>
      <c r="DGX2372" s="14"/>
      <c r="DGY2372" s="14"/>
      <c r="DGZ2372" s="14"/>
      <c r="DHA2372" s="14"/>
      <c r="DHB2372" s="14"/>
      <c r="DHC2372" s="14"/>
      <c r="DHD2372" s="14"/>
      <c r="DHE2372" s="14"/>
      <c r="DHF2372" s="14"/>
      <c r="DHG2372" s="14"/>
      <c r="DHH2372" s="14"/>
      <c r="DHI2372" s="14"/>
      <c r="DHJ2372" s="14"/>
      <c r="DHK2372" s="14"/>
      <c r="DHL2372" s="14"/>
      <c r="DHM2372" s="14"/>
      <c r="DHN2372" s="14"/>
      <c r="DHO2372" s="14"/>
      <c r="DHP2372" s="14"/>
      <c r="DHQ2372" s="14"/>
      <c r="DHR2372" s="14"/>
      <c r="DHS2372" s="14"/>
      <c r="DHT2372" s="14"/>
      <c r="DHU2372" s="14"/>
      <c r="DHV2372" s="14"/>
      <c r="DHW2372" s="14"/>
      <c r="DHX2372" s="14"/>
      <c r="DHY2372" s="14"/>
      <c r="DHZ2372" s="14"/>
      <c r="DIA2372" s="14"/>
      <c r="DIB2372" s="14"/>
      <c r="DIC2372" s="14"/>
      <c r="DID2372" s="14"/>
      <c r="DIE2372" s="14"/>
      <c r="DIF2372" s="14"/>
      <c r="DIG2372" s="14"/>
      <c r="DIH2372" s="14"/>
      <c r="DII2372" s="14"/>
      <c r="DIJ2372" s="14"/>
      <c r="DIK2372" s="14"/>
      <c r="DIL2372" s="14"/>
      <c r="DIM2372" s="14"/>
      <c r="DIN2372" s="14"/>
      <c r="DIO2372" s="14"/>
      <c r="DIP2372" s="14"/>
      <c r="DIQ2372" s="14"/>
      <c r="DIR2372" s="14"/>
      <c r="DIS2372" s="14"/>
      <c r="DIT2372" s="14"/>
      <c r="DIU2372" s="14"/>
      <c r="DIV2372" s="14"/>
      <c r="DIW2372" s="14"/>
      <c r="DIX2372" s="14"/>
      <c r="DIY2372" s="14"/>
      <c r="DIZ2372" s="14"/>
      <c r="DJA2372" s="14"/>
      <c r="DJB2372" s="14"/>
      <c r="DJC2372" s="14"/>
      <c r="DJD2372" s="14"/>
      <c r="DJE2372" s="14"/>
      <c r="DJF2372" s="14"/>
      <c r="DJG2372" s="14"/>
      <c r="DJH2372" s="14"/>
      <c r="DJI2372" s="14"/>
      <c r="DJJ2372" s="14"/>
      <c r="DJK2372" s="14"/>
      <c r="DJL2372" s="14"/>
      <c r="DJM2372" s="14"/>
      <c r="DJN2372" s="14"/>
      <c r="DJO2372" s="14"/>
      <c r="DJP2372" s="14"/>
      <c r="DJQ2372" s="14"/>
      <c r="DJR2372" s="14"/>
      <c r="DJS2372" s="14"/>
      <c r="DJT2372" s="14"/>
      <c r="DJU2372" s="14"/>
      <c r="DJV2372" s="14"/>
      <c r="DJW2372" s="14"/>
      <c r="DJX2372" s="14"/>
      <c r="DJY2372" s="14"/>
      <c r="DJZ2372" s="14"/>
      <c r="DKA2372" s="14"/>
      <c r="DKB2372" s="14"/>
      <c r="DKC2372" s="14"/>
      <c r="DKD2372" s="14"/>
      <c r="DKE2372" s="14"/>
      <c r="DKF2372" s="14"/>
      <c r="DKG2372" s="14"/>
      <c r="DKH2372" s="14"/>
      <c r="DKI2372" s="14"/>
      <c r="DKJ2372" s="14"/>
      <c r="DKK2372" s="14"/>
      <c r="DKL2372" s="14"/>
      <c r="DKM2372" s="14"/>
      <c r="DKN2372" s="14"/>
      <c r="DKO2372" s="14"/>
      <c r="DKP2372" s="14"/>
      <c r="DKQ2372" s="14"/>
      <c r="DKR2372" s="14"/>
      <c r="DKS2372" s="14"/>
      <c r="DKT2372" s="14"/>
      <c r="DKU2372" s="14"/>
      <c r="DKV2372" s="14"/>
      <c r="DKW2372" s="14"/>
      <c r="DKX2372" s="14"/>
      <c r="DKY2372" s="14"/>
      <c r="DKZ2372" s="14"/>
      <c r="DLA2372" s="14"/>
      <c r="DLB2372" s="14"/>
      <c r="DLC2372" s="14"/>
      <c r="DLD2372" s="14"/>
      <c r="DLE2372" s="14"/>
      <c r="DLF2372" s="14"/>
      <c r="DLG2372" s="14"/>
      <c r="DLH2372" s="14"/>
      <c r="DLI2372" s="14"/>
      <c r="DLJ2372" s="14"/>
      <c r="DLK2372" s="14"/>
      <c r="DLL2372" s="14"/>
      <c r="DLM2372" s="14"/>
      <c r="DLN2372" s="14"/>
      <c r="DLO2372" s="14"/>
      <c r="DLP2372" s="14"/>
      <c r="DLQ2372" s="14"/>
      <c r="DLR2372" s="14"/>
      <c r="DLS2372" s="14"/>
      <c r="DLT2372" s="14"/>
      <c r="DLU2372" s="14"/>
      <c r="DLV2372" s="14"/>
      <c r="DLW2372" s="14"/>
      <c r="DLX2372" s="14"/>
      <c r="DLY2372" s="14"/>
      <c r="DLZ2372" s="14"/>
      <c r="DMA2372" s="14"/>
      <c r="DMB2372" s="14"/>
      <c r="DMC2372" s="14"/>
      <c r="DMD2372" s="14"/>
      <c r="DME2372" s="14"/>
      <c r="DMF2372" s="14"/>
      <c r="DMG2372" s="14"/>
      <c r="DMH2372" s="14"/>
      <c r="DMI2372" s="14"/>
      <c r="DMJ2372" s="14"/>
      <c r="DMK2372" s="14"/>
      <c r="DML2372" s="14"/>
      <c r="DMM2372" s="14"/>
      <c r="DMN2372" s="14"/>
      <c r="DMO2372" s="14"/>
      <c r="DMP2372" s="14"/>
      <c r="DMQ2372" s="14"/>
      <c r="DMR2372" s="14"/>
      <c r="DMS2372" s="14"/>
      <c r="DMT2372" s="14"/>
      <c r="DMU2372" s="14"/>
      <c r="DMV2372" s="14"/>
      <c r="DMW2372" s="14"/>
      <c r="DMX2372" s="14"/>
      <c r="DMY2372" s="14"/>
      <c r="DMZ2372" s="14"/>
      <c r="DNA2372" s="14"/>
      <c r="DNB2372" s="14"/>
      <c r="DNC2372" s="14"/>
      <c r="DND2372" s="14"/>
      <c r="DNE2372" s="14"/>
      <c r="DNF2372" s="14"/>
      <c r="DNG2372" s="14"/>
      <c r="DNH2372" s="14"/>
      <c r="DNI2372" s="14"/>
      <c r="DNJ2372" s="14"/>
      <c r="DNK2372" s="14"/>
      <c r="DNL2372" s="14"/>
      <c r="DNM2372" s="14"/>
      <c r="DNN2372" s="14"/>
      <c r="DNO2372" s="14"/>
      <c r="DNP2372" s="14"/>
      <c r="DNQ2372" s="14"/>
      <c r="DNR2372" s="14"/>
      <c r="DNS2372" s="14"/>
      <c r="DNT2372" s="14"/>
      <c r="DNU2372" s="14"/>
      <c r="DNV2372" s="14"/>
      <c r="DNW2372" s="14"/>
      <c r="DNX2372" s="14"/>
      <c r="DNY2372" s="14"/>
      <c r="DNZ2372" s="14"/>
      <c r="DOA2372" s="14"/>
      <c r="DOB2372" s="14"/>
      <c r="DOC2372" s="14"/>
      <c r="DOD2372" s="14"/>
      <c r="DOE2372" s="14"/>
      <c r="DOF2372" s="14"/>
      <c r="DOG2372" s="14"/>
      <c r="DOH2372" s="14"/>
      <c r="DOI2372" s="14"/>
      <c r="DOJ2372" s="14"/>
      <c r="DOK2372" s="14"/>
      <c r="DOL2372" s="14"/>
      <c r="DOM2372" s="14"/>
      <c r="DON2372" s="14"/>
      <c r="DOO2372" s="14"/>
      <c r="DOP2372" s="14"/>
      <c r="DOQ2372" s="14"/>
      <c r="DOR2372" s="14"/>
      <c r="DOS2372" s="14"/>
      <c r="DOT2372" s="14"/>
      <c r="DOU2372" s="14"/>
      <c r="DOV2372" s="14"/>
      <c r="DOW2372" s="14"/>
      <c r="DOX2372" s="14"/>
      <c r="DOY2372" s="14"/>
      <c r="DOZ2372" s="14"/>
      <c r="DPA2372" s="14"/>
      <c r="DPB2372" s="14"/>
      <c r="DPC2372" s="14"/>
      <c r="DPD2372" s="14"/>
      <c r="DPE2372" s="14"/>
      <c r="DPF2372" s="14"/>
      <c r="DPG2372" s="14"/>
      <c r="DPH2372" s="14"/>
      <c r="DPI2372" s="14"/>
      <c r="DPJ2372" s="14"/>
      <c r="DPK2372" s="14"/>
      <c r="DPL2372" s="14"/>
      <c r="DPM2372" s="14"/>
      <c r="DPN2372" s="14"/>
      <c r="DPO2372" s="14"/>
      <c r="DPP2372" s="14"/>
      <c r="DPQ2372" s="14"/>
      <c r="DPR2372" s="14"/>
      <c r="DPS2372" s="14"/>
      <c r="DPT2372" s="14"/>
      <c r="DPU2372" s="14"/>
      <c r="DPV2372" s="14"/>
      <c r="DPW2372" s="14"/>
      <c r="DPX2372" s="14"/>
      <c r="DPY2372" s="14"/>
      <c r="DPZ2372" s="14"/>
      <c r="DQA2372" s="14"/>
      <c r="DQB2372" s="14"/>
      <c r="DQC2372" s="14"/>
      <c r="DQD2372" s="14"/>
      <c r="DQE2372" s="14"/>
      <c r="DQF2372" s="14"/>
      <c r="DQG2372" s="14"/>
      <c r="DQH2372" s="14"/>
      <c r="DQI2372" s="14"/>
      <c r="DQJ2372" s="14"/>
      <c r="DQK2372" s="14"/>
      <c r="DQL2372" s="14"/>
      <c r="DQM2372" s="14"/>
      <c r="DQN2372" s="14"/>
      <c r="DQO2372" s="14"/>
      <c r="DQP2372" s="14"/>
      <c r="DQQ2372" s="14"/>
      <c r="DQR2372" s="14"/>
      <c r="DQS2372" s="14"/>
      <c r="DQT2372" s="14"/>
      <c r="DQU2372" s="14"/>
      <c r="DQV2372" s="14"/>
      <c r="DQW2372" s="14"/>
      <c r="DQX2372" s="14"/>
      <c r="DQY2372" s="14"/>
      <c r="DQZ2372" s="14"/>
      <c r="DRA2372" s="14"/>
      <c r="DRB2372" s="14"/>
      <c r="DRC2372" s="14"/>
      <c r="DRD2372" s="14"/>
      <c r="DRE2372" s="14"/>
      <c r="DRF2372" s="14"/>
      <c r="DRG2372" s="14"/>
      <c r="DRH2372" s="14"/>
      <c r="DRI2372" s="14"/>
      <c r="DRJ2372" s="14"/>
      <c r="DRK2372" s="14"/>
      <c r="DRL2372" s="14"/>
      <c r="DRM2372" s="14"/>
      <c r="DRN2372" s="14"/>
      <c r="DRO2372" s="14"/>
      <c r="DRP2372" s="14"/>
      <c r="DRQ2372" s="14"/>
      <c r="DRR2372" s="14"/>
      <c r="DRS2372" s="14"/>
      <c r="DRT2372" s="14"/>
      <c r="DRU2372" s="14"/>
      <c r="DRV2372" s="14"/>
      <c r="DRW2372" s="14"/>
      <c r="DRX2372" s="14"/>
      <c r="DRY2372" s="14"/>
      <c r="DRZ2372" s="14"/>
      <c r="DSA2372" s="14"/>
      <c r="DSB2372" s="14"/>
      <c r="DSC2372" s="14"/>
      <c r="DSD2372" s="14"/>
      <c r="DSE2372" s="14"/>
      <c r="DSF2372" s="14"/>
      <c r="DSG2372" s="14"/>
      <c r="DSH2372" s="14"/>
      <c r="DSI2372" s="14"/>
      <c r="DSJ2372" s="14"/>
      <c r="DSK2372" s="14"/>
      <c r="DSL2372" s="14"/>
      <c r="DSM2372" s="14"/>
      <c r="DSN2372" s="14"/>
      <c r="DSO2372" s="14"/>
      <c r="DSP2372" s="14"/>
      <c r="DSQ2372" s="14"/>
      <c r="DSR2372" s="14"/>
      <c r="DSS2372" s="14"/>
      <c r="DST2372" s="14"/>
      <c r="DSU2372" s="14"/>
      <c r="DSV2372" s="14"/>
      <c r="DSW2372" s="14"/>
      <c r="DSX2372" s="14"/>
      <c r="DSY2372" s="14"/>
      <c r="DSZ2372" s="14"/>
      <c r="DTA2372" s="14"/>
      <c r="DTB2372" s="14"/>
      <c r="DTC2372" s="14"/>
      <c r="DTD2372" s="14"/>
      <c r="DTE2372" s="14"/>
      <c r="DTF2372" s="14"/>
      <c r="DTG2372" s="14"/>
      <c r="DTH2372" s="14"/>
      <c r="DTI2372" s="14"/>
      <c r="DTJ2372" s="14"/>
      <c r="DTK2372" s="14"/>
      <c r="DTL2372" s="14"/>
      <c r="DTM2372" s="14"/>
      <c r="DTN2372" s="14"/>
      <c r="DTO2372" s="14"/>
      <c r="DTP2372" s="14"/>
      <c r="DTQ2372" s="14"/>
      <c r="DTR2372" s="14"/>
      <c r="DTS2372" s="14"/>
      <c r="DTT2372" s="14"/>
      <c r="DTU2372" s="14"/>
      <c r="DTV2372" s="14"/>
      <c r="DTW2372" s="14"/>
      <c r="DTX2372" s="14"/>
      <c r="DTY2372" s="14"/>
      <c r="DTZ2372" s="14"/>
      <c r="DUA2372" s="14"/>
      <c r="DUB2372" s="14"/>
      <c r="DUC2372" s="14"/>
      <c r="DUD2372" s="14"/>
      <c r="DUE2372" s="14"/>
      <c r="DUF2372" s="14"/>
      <c r="DUG2372" s="14"/>
      <c r="DUH2372" s="14"/>
      <c r="DUI2372" s="14"/>
      <c r="DUJ2372" s="14"/>
      <c r="DUK2372" s="14"/>
      <c r="DUL2372" s="14"/>
      <c r="DUM2372" s="14"/>
      <c r="DUN2372" s="14"/>
      <c r="DUO2372" s="14"/>
      <c r="DUP2372" s="14"/>
      <c r="DUQ2372" s="14"/>
      <c r="DUR2372" s="14"/>
      <c r="DUS2372" s="14"/>
      <c r="DUT2372" s="14"/>
      <c r="DUU2372" s="14"/>
      <c r="DUV2372" s="14"/>
      <c r="DUW2372" s="14"/>
      <c r="DUX2372" s="14"/>
      <c r="DUY2372" s="14"/>
      <c r="DUZ2372" s="14"/>
      <c r="DVA2372" s="14"/>
      <c r="DVB2372" s="14"/>
      <c r="DVC2372" s="14"/>
      <c r="DVD2372" s="14"/>
      <c r="DVE2372" s="14"/>
      <c r="DVF2372" s="14"/>
      <c r="DVG2372" s="14"/>
      <c r="DVH2372" s="14"/>
      <c r="DVI2372" s="14"/>
      <c r="DVJ2372" s="14"/>
      <c r="DVK2372" s="14"/>
      <c r="DVL2372" s="14"/>
      <c r="DVM2372" s="14"/>
      <c r="DVN2372" s="14"/>
      <c r="DVO2372" s="14"/>
      <c r="DVP2372" s="14"/>
      <c r="DVQ2372" s="14"/>
      <c r="DVR2372" s="14"/>
      <c r="DVS2372" s="14"/>
      <c r="DVT2372" s="14"/>
      <c r="DVU2372" s="14"/>
      <c r="DVV2372" s="14"/>
      <c r="DVW2372" s="14"/>
      <c r="DVX2372" s="14"/>
      <c r="DVY2372" s="14"/>
      <c r="DVZ2372" s="14"/>
      <c r="DWA2372" s="14"/>
      <c r="DWB2372" s="14"/>
      <c r="DWC2372" s="14"/>
      <c r="DWD2372" s="14"/>
      <c r="DWE2372" s="14"/>
      <c r="DWF2372" s="14"/>
      <c r="DWG2372" s="14"/>
      <c r="DWH2372" s="14"/>
      <c r="DWI2372" s="14"/>
      <c r="DWJ2372" s="14"/>
      <c r="DWK2372" s="14"/>
      <c r="DWL2372" s="14"/>
      <c r="DWM2372" s="14"/>
      <c r="DWN2372" s="14"/>
      <c r="DWO2372" s="14"/>
      <c r="DWP2372" s="14"/>
      <c r="DWQ2372" s="14"/>
      <c r="DWR2372" s="14"/>
      <c r="DWS2372" s="14"/>
      <c r="DWT2372" s="14"/>
      <c r="DWU2372" s="14"/>
      <c r="DWV2372" s="14"/>
      <c r="DWW2372" s="14"/>
      <c r="DWX2372" s="14"/>
      <c r="DWY2372" s="14"/>
      <c r="DWZ2372" s="14"/>
      <c r="DXA2372" s="14"/>
      <c r="DXB2372" s="14"/>
      <c r="DXC2372" s="14"/>
      <c r="DXD2372" s="14"/>
      <c r="DXE2372" s="14"/>
      <c r="DXF2372" s="14"/>
      <c r="DXG2372" s="14"/>
      <c r="DXH2372" s="14"/>
      <c r="DXI2372" s="14"/>
      <c r="DXJ2372" s="14"/>
      <c r="DXK2372" s="14"/>
      <c r="DXL2372" s="14"/>
      <c r="DXM2372" s="14"/>
      <c r="DXN2372" s="14"/>
      <c r="DXO2372" s="14"/>
      <c r="DXP2372" s="14"/>
      <c r="DXQ2372" s="14"/>
      <c r="DXR2372" s="14"/>
      <c r="DXS2372" s="14"/>
      <c r="DXT2372" s="14"/>
      <c r="DXU2372" s="14"/>
      <c r="DXV2372" s="14"/>
      <c r="DXW2372" s="14"/>
      <c r="DXX2372" s="14"/>
      <c r="DXY2372" s="14"/>
      <c r="DXZ2372" s="14"/>
      <c r="DYA2372" s="14"/>
      <c r="DYB2372" s="14"/>
      <c r="DYC2372" s="14"/>
      <c r="DYD2372" s="14"/>
      <c r="DYE2372" s="14"/>
      <c r="DYF2372" s="14"/>
      <c r="DYG2372" s="14"/>
      <c r="DYH2372" s="14"/>
      <c r="DYI2372" s="14"/>
      <c r="DYJ2372" s="14"/>
      <c r="DYK2372" s="14"/>
      <c r="DYL2372" s="14"/>
      <c r="DYM2372" s="14"/>
      <c r="DYN2372" s="14"/>
      <c r="DYO2372" s="14"/>
      <c r="DYP2372" s="14"/>
      <c r="DYQ2372" s="14"/>
      <c r="DYR2372" s="14"/>
      <c r="DYS2372" s="14"/>
      <c r="DYT2372" s="14"/>
      <c r="DYU2372" s="14"/>
      <c r="DYV2372" s="14"/>
      <c r="DYW2372" s="14"/>
      <c r="DYX2372" s="14"/>
      <c r="DYY2372" s="14"/>
      <c r="DYZ2372" s="14"/>
      <c r="DZA2372" s="14"/>
      <c r="DZB2372" s="14"/>
      <c r="DZC2372" s="14"/>
      <c r="DZD2372" s="14"/>
      <c r="DZE2372" s="14"/>
      <c r="DZF2372" s="14"/>
      <c r="DZG2372" s="14"/>
      <c r="DZH2372" s="14"/>
      <c r="DZI2372" s="14"/>
      <c r="DZJ2372" s="14"/>
      <c r="DZK2372" s="14"/>
      <c r="DZL2372" s="14"/>
      <c r="DZM2372" s="14"/>
      <c r="DZN2372" s="14"/>
      <c r="DZO2372" s="14"/>
      <c r="DZP2372" s="14"/>
      <c r="DZQ2372" s="14"/>
      <c r="DZR2372" s="14"/>
      <c r="DZS2372" s="14"/>
      <c r="DZT2372" s="14"/>
      <c r="DZU2372" s="14"/>
      <c r="DZV2372" s="14"/>
      <c r="DZW2372" s="14"/>
      <c r="DZX2372" s="14"/>
      <c r="DZY2372" s="14"/>
      <c r="DZZ2372" s="14"/>
      <c r="EAA2372" s="14"/>
      <c r="EAB2372" s="14"/>
      <c r="EAC2372" s="14"/>
      <c r="EAD2372" s="14"/>
      <c r="EAE2372" s="14"/>
      <c r="EAF2372" s="14"/>
      <c r="EAG2372" s="14"/>
      <c r="EAH2372" s="14"/>
      <c r="EAI2372" s="14"/>
      <c r="EAJ2372" s="14"/>
      <c r="EAK2372" s="14"/>
      <c r="EAL2372" s="14"/>
      <c r="EAM2372" s="14"/>
      <c r="EAN2372" s="14"/>
      <c r="EAO2372" s="14"/>
      <c r="EAP2372" s="14"/>
      <c r="EAQ2372" s="14"/>
      <c r="EAR2372" s="14"/>
      <c r="EAS2372" s="14"/>
      <c r="EAT2372" s="14"/>
      <c r="EAU2372" s="14"/>
      <c r="EAV2372" s="14"/>
      <c r="EAW2372" s="14"/>
      <c r="EAX2372" s="14"/>
      <c r="EAY2372" s="14"/>
      <c r="EAZ2372" s="14"/>
      <c r="EBA2372" s="14"/>
      <c r="EBB2372" s="14"/>
      <c r="EBC2372" s="14"/>
      <c r="EBD2372" s="14"/>
      <c r="EBE2372" s="14"/>
      <c r="EBF2372" s="14"/>
      <c r="EBG2372" s="14"/>
      <c r="EBH2372" s="14"/>
      <c r="EBI2372" s="14"/>
      <c r="EBJ2372" s="14"/>
      <c r="EBK2372" s="14"/>
      <c r="EBL2372" s="14"/>
      <c r="EBM2372" s="14"/>
      <c r="EBN2372" s="14"/>
      <c r="EBO2372" s="14"/>
      <c r="EBP2372" s="14"/>
      <c r="EBQ2372" s="14"/>
      <c r="EBR2372" s="14"/>
      <c r="EBS2372" s="14"/>
      <c r="EBT2372" s="14"/>
      <c r="EBU2372" s="14"/>
      <c r="EBV2372" s="14"/>
      <c r="EBW2372" s="14"/>
      <c r="EBX2372" s="14"/>
      <c r="EBY2372" s="14"/>
      <c r="EBZ2372" s="14"/>
      <c r="ECA2372" s="14"/>
      <c r="ECB2372" s="14"/>
      <c r="ECC2372" s="14"/>
      <c r="ECD2372" s="14"/>
      <c r="ECE2372" s="14"/>
      <c r="ECF2372" s="14"/>
      <c r="ECG2372" s="14"/>
      <c r="ECH2372" s="14"/>
      <c r="ECI2372" s="14"/>
      <c r="ECJ2372" s="14"/>
      <c r="ECK2372" s="14"/>
      <c r="ECL2372" s="14"/>
      <c r="ECM2372" s="14"/>
      <c r="ECN2372" s="14"/>
      <c r="ECO2372" s="14"/>
      <c r="ECP2372" s="14"/>
      <c r="ECQ2372" s="14"/>
      <c r="ECR2372" s="14"/>
      <c r="ECS2372" s="14"/>
      <c r="ECT2372" s="14"/>
      <c r="ECU2372" s="14"/>
      <c r="ECV2372" s="14"/>
      <c r="ECW2372" s="14"/>
      <c r="ECX2372" s="14"/>
      <c r="ECY2372" s="14"/>
      <c r="ECZ2372" s="14"/>
      <c r="EDA2372" s="14"/>
      <c r="EDB2372" s="14"/>
      <c r="EDC2372" s="14"/>
      <c r="EDD2372" s="14"/>
      <c r="EDE2372" s="14"/>
      <c r="EDF2372" s="14"/>
      <c r="EDG2372" s="14"/>
      <c r="EDH2372" s="14"/>
      <c r="EDI2372" s="14"/>
      <c r="EDJ2372" s="14"/>
      <c r="EDK2372" s="14"/>
      <c r="EDL2372" s="14"/>
      <c r="EDM2372" s="14"/>
      <c r="EDN2372" s="14"/>
      <c r="EDO2372" s="14"/>
      <c r="EDP2372" s="14"/>
      <c r="EDQ2372" s="14"/>
      <c r="EDR2372" s="14"/>
      <c r="EDS2372" s="14"/>
      <c r="EDT2372" s="14"/>
      <c r="EDU2372" s="14"/>
      <c r="EDV2372" s="14"/>
      <c r="EDW2372" s="14"/>
      <c r="EDX2372" s="14"/>
      <c r="EDY2372" s="14"/>
      <c r="EDZ2372" s="14"/>
      <c r="EEA2372" s="14"/>
      <c r="EEB2372" s="14"/>
      <c r="EEC2372" s="14"/>
      <c r="EED2372" s="14"/>
      <c r="EEE2372" s="14"/>
      <c r="EEF2372" s="14"/>
      <c r="EEG2372" s="14"/>
      <c r="EEH2372" s="14"/>
      <c r="EEI2372" s="14"/>
      <c r="EEJ2372" s="14"/>
      <c r="EEK2372" s="14"/>
      <c r="EEL2372" s="14"/>
      <c r="EEM2372" s="14"/>
      <c r="EEN2372" s="14"/>
      <c r="EEO2372" s="14"/>
      <c r="EEP2372" s="14"/>
      <c r="EEQ2372" s="14"/>
      <c r="EER2372" s="14"/>
      <c r="EES2372" s="14"/>
      <c r="EET2372" s="14"/>
      <c r="EEU2372" s="14"/>
      <c r="EEV2372" s="14"/>
      <c r="EEW2372" s="14"/>
      <c r="EEX2372" s="14"/>
      <c r="EEY2372" s="14"/>
      <c r="EEZ2372" s="14"/>
      <c r="EFA2372" s="14"/>
      <c r="EFB2372" s="14"/>
      <c r="EFC2372" s="14"/>
      <c r="EFD2372" s="14"/>
      <c r="EFE2372" s="14"/>
      <c r="EFF2372" s="14"/>
      <c r="EFG2372" s="14"/>
      <c r="EFH2372" s="14"/>
      <c r="EFI2372" s="14"/>
      <c r="EFJ2372" s="14"/>
      <c r="EFK2372" s="14"/>
      <c r="EFL2372" s="14"/>
      <c r="EFM2372" s="14"/>
      <c r="EFN2372" s="14"/>
      <c r="EFO2372" s="14"/>
      <c r="EFP2372" s="14"/>
      <c r="EFQ2372" s="14"/>
      <c r="EFR2372" s="14"/>
      <c r="EFS2372" s="14"/>
      <c r="EFT2372" s="14"/>
      <c r="EFU2372" s="14"/>
      <c r="EFV2372" s="14"/>
      <c r="EFW2372" s="14"/>
      <c r="EFX2372" s="14"/>
      <c r="EFY2372" s="14"/>
      <c r="EFZ2372" s="14"/>
      <c r="EGA2372" s="14"/>
      <c r="EGB2372" s="14"/>
      <c r="EGC2372" s="14"/>
      <c r="EGD2372" s="14"/>
      <c r="EGE2372" s="14"/>
      <c r="EGF2372" s="14"/>
      <c r="EGG2372" s="14"/>
      <c r="EGH2372" s="14"/>
      <c r="EGI2372" s="14"/>
      <c r="EGJ2372" s="14"/>
      <c r="EGK2372" s="14"/>
      <c r="EGL2372" s="14"/>
      <c r="EGM2372" s="14"/>
      <c r="EGN2372" s="14"/>
      <c r="EGO2372" s="14"/>
      <c r="EGP2372" s="14"/>
      <c r="EGQ2372" s="14"/>
      <c r="EGR2372" s="14"/>
      <c r="EGS2372" s="14"/>
      <c r="EGT2372" s="14"/>
      <c r="EGU2372" s="14"/>
      <c r="EGV2372" s="14"/>
      <c r="EGW2372" s="14"/>
      <c r="EGX2372" s="14"/>
      <c r="EGY2372" s="14"/>
      <c r="EGZ2372" s="14"/>
      <c r="EHA2372" s="14"/>
      <c r="EHB2372" s="14"/>
      <c r="EHC2372" s="14"/>
      <c r="EHD2372" s="14"/>
      <c r="EHE2372" s="14"/>
      <c r="EHF2372" s="14"/>
      <c r="EHG2372" s="14"/>
      <c r="EHH2372" s="14"/>
      <c r="EHI2372" s="14"/>
      <c r="EHJ2372" s="14"/>
      <c r="EHK2372" s="14"/>
      <c r="EHL2372" s="14"/>
      <c r="EHM2372" s="14"/>
      <c r="EHN2372" s="14"/>
      <c r="EHO2372" s="14"/>
      <c r="EHP2372" s="14"/>
      <c r="EHQ2372" s="14"/>
      <c r="EHR2372" s="14"/>
      <c r="EHS2372" s="14"/>
      <c r="EHT2372" s="14"/>
      <c r="EHU2372" s="14"/>
      <c r="EHV2372" s="14"/>
      <c r="EHW2372" s="14"/>
      <c r="EHX2372" s="14"/>
      <c r="EHY2372" s="14"/>
      <c r="EHZ2372" s="14"/>
      <c r="EIA2372" s="14"/>
      <c r="EIB2372" s="14"/>
      <c r="EIC2372" s="14"/>
      <c r="EID2372" s="14"/>
      <c r="EIE2372" s="14"/>
      <c r="EIF2372" s="14"/>
      <c r="EIG2372" s="14"/>
      <c r="EIH2372" s="14"/>
      <c r="EII2372" s="14"/>
      <c r="EIJ2372" s="14"/>
      <c r="EIK2372" s="14"/>
      <c r="EIL2372" s="14"/>
      <c r="EIM2372" s="14"/>
      <c r="EIN2372" s="14"/>
      <c r="EIO2372" s="14"/>
      <c r="EIP2372" s="14"/>
      <c r="EIQ2372" s="14"/>
      <c r="EIR2372" s="14"/>
      <c r="EIS2372" s="14"/>
      <c r="EIT2372" s="14"/>
      <c r="EIU2372" s="14"/>
      <c r="EIV2372" s="14"/>
      <c r="EIW2372" s="14"/>
      <c r="EIX2372" s="14"/>
      <c r="EIY2372" s="14"/>
      <c r="EIZ2372" s="14"/>
      <c r="EJA2372" s="14"/>
      <c r="EJB2372" s="14"/>
      <c r="EJC2372" s="14"/>
      <c r="EJD2372" s="14"/>
      <c r="EJE2372" s="14"/>
      <c r="EJF2372" s="14"/>
      <c r="EJG2372" s="14"/>
      <c r="EJH2372" s="14"/>
      <c r="EJI2372" s="14"/>
      <c r="EJJ2372" s="14"/>
      <c r="EJK2372" s="14"/>
      <c r="EJL2372" s="14"/>
      <c r="EJM2372" s="14"/>
      <c r="EJN2372" s="14"/>
      <c r="EJO2372" s="14"/>
      <c r="EJP2372" s="14"/>
      <c r="EJQ2372" s="14"/>
      <c r="EJR2372" s="14"/>
      <c r="EJS2372" s="14"/>
      <c r="EJT2372" s="14"/>
      <c r="EJU2372" s="14"/>
      <c r="EJV2372" s="14"/>
      <c r="EJW2372" s="14"/>
      <c r="EJX2372" s="14"/>
      <c r="EJY2372" s="14"/>
      <c r="EJZ2372" s="14"/>
      <c r="EKA2372" s="14"/>
      <c r="EKB2372" s="14"/>
      <c r="EKC2372" s="14"/>
      <c r="EKD2372" s="14"/>
      <c r="EKE2372" s="14"/>
      <c r="EKF2372" s="14"/>
      <c r="EKG2372" s="14"/>
      <c r="EKH2372" s="14"/>
      <c r="EKI2372" s="14"/>
      <c r="EKJ2372" s="14"/>
      <c r="EKK2372" s="14"/>
      <c r="EKL2372" s="14"/>
      <c r="EKM2372" s="14"/>
      <c r="EKN2372" s="14"/>
      <c r="EKO2372" s="14"/>
      <c r="EKP2372" s="14"/>
      <c r="EKQ2372" s="14"/>
      <c r="EKR2372" s="14"/>
      <c r="EKS2372" s="14"/>
      <c r="EKT2372" s="14"/>
      <c r="EKU2372" s="14"/>
      <c r="EKV2372" s="14"/>
      <c r="EKW2372" s="14"/>
      <c r="EKX2372" s="14"/>
      <c r="EKY2372" s="14"/>
      <c r="EKZ2372" s="14"/>
      <c r="ELA2372" s="14"/>
      <c r="ELB2372" s="14"/>
      <c r="ELC2372" s="14"/>
      <c r="ELD2372" s="14"/>
      <c r="ELE2372" s="14"/>
      <c r="ELF2372" s="14"/>
      <c r="ELG2372" s="14"/>
      <c r="ELH2372" s="14"/>
      <c r="ELI2372" s="14"/>
      <c r="ELJ2372" s="14"/>
      <c r="ELK2372" s="14"/>
      <c r="ELL2372" s="14"/>
      <c r="ELM2372" s="14"/>
      <c r="ELN2372" s="14"/>
      <c r="ELO2372" s="14"/>
      <c r="ELP2372" s="14"/>
      <c r="ELQ2372" s="14"/>
      <c r="ELR2372" s="14"/>
      <c r="ELS2372" s="14"/>
      <c r="ELT2372" s="14"/>
      <c r="ELU2372" s="14"/>
      <c r="ELV2372" s="14"/>
      <c r="ELW2372" s="14"/>
      <c r="ELX2372" s="14"/>
      <c r="ELY2372" s="14"/>
      <c r="ELZ2372" s="14"/>
      <c r="EMA2372" s="14"/>
      <c r="EMB2372" s="14"/>
      <c r="EMC2372" s="14"/>
      <c r="EMD2372" s="14"/>
      <c r="EME2372" s="14"/>
      <c r="EMF2372" s="14"/>
      <c r="EMG2372" s="14"/>
      <c r="EMH2372" s="14"/>
      <c r="EMI2372" s="14"/>
      <c r="EMJ2372" s="14"/>
      <c r="EMK2372" s="14"/>
      <c r="EML2372" s="14"/>
      <c r="EMM2372" s="14"/>
      <c r="EMN2372" s="14"/>
      <c r="EMO2372" s="14"/>
      <c r="EMP2372" s="14"/>
      <c r="EMQ2372" s="14"/>
      <c r="EMR2372" s="14"/>
      <c r="EMS2372" s="14"/>
      <c r="EMT2372" s="14"/>
      <c r="EMU2372" s="14"/>
      <c r="EMV2372" s="14"/>
      <c r="EMW2372" s="14"/>
      <c r="EMX2372" s="14"/>
      <c r="EMY2372" s="14"/>
      <c r="EMZ2372" s="14"/>
      <c r="ENA2372" s="14"/>
      <c r="ENB2372" s="14"/>
      <c r="ENC2372" s="14"/>
      <c r="END2372" s="14"/>
      <c r="ENE2372" s="14"/>
      <c r="ENF2372" s="14"/>
      <c r="ENG2372" s="14"/>
      <c r="ENH2372" s="14"/>
      <c r="ENI2372" s="14"/>
      <c r="ENJ2372" s="14"/>
      <c r="ENK2372" s="14"/>
      <c r="ENL2372" s="14"/>
      <c r="ENM2372" s="14"/>
      <c r="ENN2372" s="14"/>
      <c r="ENO2372" s="14"/>
      <c r="ENP2372" s="14"/>
      <c r="ENQ2372" s="14"/>
      <c r="ENR2372" s="14"/>
      <c r="ENS2372" s="14"/>
      <c r="ENT2372" s="14"/>
      <c r="ENU2372" s="14"/>
      <c r="ENV2372" s="14"/>
      <c r="ENW2372" s="14"/>
      <c r="ENX2372" s="14"/>
      <c r="ENY2372" s="14"/>
      <c r="ENZ2372" s="14"/>
      <c r="EOA2372" s="14"/>
      <c r="EOB2372" s="14"/>
      <c r="EOC2372" s="14"/>
      <c r="EOD2372" s="14"/>
      <c r="EOE2372" s="14"/>
      <c r="EOF2372" s="14"/>
      <c r="EOG2372" s="14"/>
      <c r="EOH2372" s="14"/>
      <c r="EOI2372" s="14"/>
      <c r="EOJ2372" s="14"/>
      <c r="EOK2372" s="14"/>
      <c r="EOL2372" s="14"/>
      <c r="EOM2372" s="14"/>
      <c r="EON2372" s="14"/>
      <c r="EOO2372" s="14"/>
      <c r="EOP2372" s="14"/>
      <c r="EOQ2372" s="14"/>
      <c r="EOR2372" s="14"/>
      <c r="EOS2372" s="14"/>
      <c r="EOT2372" s="14"/>
      <c r="EOU2372" s="14"/>
      <c r="EOV2372" s="14"/>
      <c r="EOW2372" s="14"/>
      <c r="EOX2372" s="14"/>
      <c r="EOY2372" s="14"/>
      <c r="EOZ2372" s="14"/>
      <c r="EPA2372" s="14"/>
      <c r="EPB2372" s="14"/>
      <c r="EPC2372" s="14"/>
      <c r="EPD2372" s="14"/>
      <c r="EPE2372" s="14"/>
      <c r="EPF2372" s="14"/>
      <c r="EPG2372" s="14"/>
      <c r="EPH2372" s="14"/>
      <c r="EPI2372" s="14"/>
      <c r="EPJ2372" s="14"/>
      <c r="EPK2372" s="14"/>
      <c r="EPL2372" s="14"/>
      <c r="EPM2372" s="14"/>
      <c r="EPN2372" s="14"/>
      <c r="EPO2372" s="14"/>
      <c r="EPP2372" s="14"/>
      <c r="EPQ2372" s="14"/>
      <c r="EPR2372" s="14"/>
      <c r="EPS2372" s="14"/>
      <c r="EPT2372" s="14"/>
      <c r="EPU2372" s="14"/>
      <c r="EPV2372" s="14"/>
      <c r="EPW2372" s="14"/>
      <c r="EPX2372" s="14"/>
      <c r="EPY2372" s="14"/>
      <c r="EPZ2372" s="14"/>
      <c r="EQA2372" s="14"/>
      <c r="EQB2372" s="14"/>
      <c r="EQC2372" s="14"/>
      <c r="EQD2372" s="14"/>
      <c r="EQE2372" s="14"/>
      <c r="EQF2372" s="14"/>
      <c r="EQG2372" s="14"/>
      <c r="EQH2372" s="14"/>
      <c r="EQI2372" s="14"/>
      <c r="EQJ2372" s="14"/>
      <c r="EQK2372" s="14"/>
      <c r="EQL2372" s="14"/>
      <c r="EQM2372" s="14"/>
      <c r="EQN2372" s="14"/>
      <c r="EQO2372" s="14"/>
      <c r="EQP2372" s="14"/>
      <c r="EQQ2372" s="14"/>
      <c r="EQR2372" s="14"/>
      <c r="EQS2372" s="14"/>
      <c r="EQT2372" s="14"/>
      <c r="EQU2372" s="14"/>
      <c r="EQV2372" s="14"/>
      <c r="EQW2372" s="14"/>
      <c r="EQX2372" s="14"/>
      <c r="EQY2372" s="14"/>
      <c r="EQZ2372" s="14"/>
      <c r="ERA2372" s="14"/>
      <c r="ERB2372" s="14"/>
      <c r="ERC2372" s="14"/>
      <c r="ERD2372" s="14"/>
      <c r="ERE2372" s="14"/>
      <c r="ERF2372" s="14"/>
      <c r="ERG2372" s="14"/>
      <c r="ERH2372" s="14"/>
      <c r="ERI2372" s="14"/>
      <c r="ERJ2372" s="14"/>
      <c r="ERK2372" s="14"/>
      <c r="ERL2372" s="14"/>
      <c r="ERM2372" s="14"/>
      <c r="ERN2372" s="14"/>
      <c r="ERO2372" s="14"/>
      <c r="ERP2372" s="14"/>
      <c r="ERQ2372" s="14"/>
      <c r="ERR2372" s="14"/>
      <c r="ERS2372" s="14"/>
      <c r="ERT2372" s="14"/>
      <c r="ERU2372" s="14"/>
      <c r="ERV2372" s="14"/>
      <c r="ERW2372" s="14"/>
      <c r="ERX2372" s="14"/>
      <c r="ERY2372" s="14"/>
      <c r="ERZ2372" s="14"/>
      <c r="ESA2372" s="14"/>
      <c r="ESB2372" s="14"/>
      <c r="ESC2372" s="14"/>
      <c r="ESD2372" s="14"/>
      <c r="ESE2372" s="14"/>
      <c r="ESF2372" s="14"/>
      <c r="ESG2372" s="14"/>
      <c r="ESH2372" s="14"/>
      <c r="ESI2372" s="14"/>
      <c r="ESJ2372" s="14"/>
      <c r="ESK2372" s="14"/>
      <c r="ESL2372" s="14"/>
      <c r="ESM2372" s="14"/>
      <c r="ESN2372" s="14"/>
      <c r="ESO2372" s="14"/>
      <c r="ESP2372" s="14"/>
      <c r="ESQ2372" s="14"/>
      <c r="ESR2372" s="14"/>
      <c r="ESS2372" s="14"/>
      <c r="EST2372" s="14"/>
      <c r="ESU2372" s="14"/>
      <c r="ESV2372" s="14"/>
      <c r="ESW2372" s="14"/>
      <c r="ESX2372" s="14"/>
      <c r="ESY2372" s="14"/>
      <c r="ESZ2372" s="14"/>
      <c r="ETA2372" s="14"/>
      <c r="ETB2372" s="14"/>
      <c r="ETC2372" s="14"/>
      <c r="ETD2372" s="14"/>
      <c r="ETE2372" s="14"/>
      <c r="ETF2372" s="14"/>
      <c r="ETG2372" s="14"/>
      <c r="ETH2372" s="14"/>
      <c r="ETI2372" s="14"/>
      <c r="ETJ2372" s="14"/>
      <c r="ETK2372" s="14"/>
      <c r="ETL2372" s="14"/>
      <c r="ETM2372" s="14"/>
      <c r="ETN2372" s="14"/>
      <c r="ETO2372" s="14"/>
      <c r="ETP2372" s="14"/>
      <c r="ETQ2372" s="14"/>
      <c r="ETR2372" s="14"/>
      <c r="ETS2372" s="14"/>
      <c r="ETT2372" s="14"/>
      <c r="ETU2372" s="14"/>
      <c r="ETV2372" s="14"/>
      <c r="ETW2372" s="14"/>
      <c r="ETX2372" s="14"/>
      <c r="ETY2372" s="14"/>
      <c r="ETZ2372" s="14"/>
      <c r="EUA2372" s="14"/>
      <c r="EUB2372" s="14"/>
      <c r="EUC2372" s="14"/>
      <c r="EUD2372" s="14"/>
      <c r="EUE2372" s="14"/>
      <c r="EUF2372" s="14"/>
      <c r="EUG2372" s="14"/>
      <c r="EUH2372" s="14"/>
      <c r="EUI2372" s="14"/>
      <c r="EUJ2372" s="14"/>
      <c r="EUK2372" s="14"/>
      <c r="EUL2372" s="14"/>
      <c r="EUM2372" s="14"/>
      <c r="EUN2372" s="14"/>
      <c r="EUO2372" s="14"/>
      <c r="EUP2372" s="14"/>
      <c r="EUQ2372" s="14"/>
      <c r="EUR2372" s="14"/>
      <c r="EUS2372" s="14"/>
      <c r="EUT2372" s="14"/>
      <c r="EUU2372" s="14"/>
      <c r="EUV2372" s="14"/>
      <c r="EUW2372" s="14"/>
      <c r="EUX2372" s="14"/>
      <c r="EUY2372" s="14"/>
      <c r="EUZ2372" s="14"/>
      <c r="EVA2372" s="14"/>
      <c r="EVB2372" s="14"/>
      <c r="EVC2372" s="14"/>
      <c r="EVD2372" s="14"/>
      <c r="EVE2372" s="14"/>
      <c r="EVF2372" s="14"/>
      <c r="EVG2372" s="14"/>
      <c r="EVH2372" s="14"/>
      <c r="EVI2372" s="14"/>
      <c r="EVJ2372" s="14"/>
      <c r="EVK2372" s="14"/>
      <c r="EVL2372" s="14"/>
      <c r="EVM2372" s="14"/>
      <c r="EVN2372" s="14"/>
      <c r="EVO2372" s="14"/>
      <c r="EVP2372" s="14"/>
      <c r="EVQ2372" s="14"/>
      <c r="EVR2372" s="14"/>
      <c r="EVS2372" s="14"/>
      <c r="EVT2372" s="14"/>
      <c r="EVU2372" s="14"/>
      <c r="EVV2372" s="14"/>
      <c r="EVW2372" s="14"/>
      <c r="EVX2372" s="14"/>
      <c r="EVY2372" s="14"/>
      <c r="EVZ2372" s="14"/>
      <c r="EWA2372" s="14"/>
      <c r="EWB2372" s="14"/>
      <c r="EWC2372" s="14"/>
      <c r="EWD2372" s="14"/>
      <c r="EWE2372" s="14"/>
      <c r="EWF2372" s="14"/>
      <c r="EWG2372" s="14"/>
      <c r="EWH2372" s="14"/>
      <c r="EWI2372" s="14"/>
      <c r="EWJ2372" s="14"/>
      <c r="EWK2372" s="14"/>
      <c r="EWL2372" s="14"/>
      <c r="EWM2372" s="14"/>
      <c r="EWN2372" s="14"/>
      <c r="EWO2372" s="14"/>
      <c r="EWP2372" s="14"/>
      <c r="EWQ2372" s="14"/>
      <c r="EWR2372" s="14"/>
      <c r="EWS2372" s="14"/>
      <c r="EWT2372" s="14"/>
      <c r="EWU2372" s="14"/>
      <c r="EWV2372" s="14"/>
      <c r="EWW2372" s="14"/>
      <c r="EWX2372" s="14"/>
      <c r="EWY2372" s="14"/>
      <c r="EWZ2372" s="14"/>
      <c r="EXA2372" s="14"/>
      <c r="EXB2372" s="14"/>
      <c r="EXC2372" s="14"/>
      <c r="EXD2372" s="14"/>
      <c r="EXE2372" s="14"/>
      <c r="EXF2372" s="14"/>
      <c r="EXG2372" s="14"/>
      <c r="EXH2372" s="14"/>
      <c r="EXI2372" s="14"/>
      <c r="EXJ2372" s="14"/>
      <c r="EXK2372" s="14"/>
      <c r="EXL2372" s="14"/>
      <c r="EXM2372" s="14"/>
      <c r="EXN2372" s="14"/>
      <c r="EXO2372" s="14"/>
      <c r="EXP2372" s="14"/>
      <c r="EXQ2372" s="14"/>
      <c r="EXR2372" s="14"/>
      <c r="EXS2372" s="14"/>
      <c r="EXT2372" s="14"/>
      <c r="EXU2372" s="14"/>
      <c r="EXV2372" s="14"/>
      <c r="EXW2372" s="14"/>
      <c r="EXX2372" s="14"/>
      <c r="EXY2372" s="14"/>
      <c r="EXZ2372" s="14"/>
      <c r="EYA2372" s="14"/>
      <c r="EYB2372" s="14"/>
      <c r="EYC2372" s="14"/>
      <c r="EYD2372" s="14"/>
      <c r="EYE2372" s="14"/>
      <c r="EYF2372" s="14"/>
      <c r="EYG2372" s="14"/>
      <c r="EYH2372" s="14"/>
      <c r="EYI2372" s="14"/>
      <c r="EYJ2372" s="14"/>
      <c r="EYK2372" s="14"/>
      <c r="EYL2372" s="14"/>
      <c r="EYM2372" s="14"/>
      <c r="EYN2372" s="14"/>
      <c r="EYO2372" s="14"/>
      <c r="EYP2372" s="14"/>
      <c r="EYQ2372" s="14"/>
      <c r="EYR2372" s="14"/>
      <c r="EYS2372" s="14"/>
      <c r="EYT2372" s="14"/>
      <c r="EYU2372" s="14"/>
      <c r="EYV2372" s="14"/>
      <c r="EYW2372" s="14"/>
      <c r="EYX2372" s="14"/>
      <c r="EYY2372" s="14"/>
      <c r="EYZ2372" s="14"/>
      <c r="EZA2372" s="14"/>
      <c r="EZB2372" s="14"/>
      <c r="EZC2372" s="14"/>
      <c r="EZD2372" s="14"/>
      <c r="EZE2372" s="14"/>
      <c r="EZF2372" s="14"/>
      <c r="EZG2372" s="14"/>
      <c r="EZH2372" s="14"/>
      <c r="EZI2372" s="14"/>
      <c r="EZJ2372" s="14"/>
      <c r="EZK2372" s="14"/>
      <c r="EZL2372" s="14"/>
      <c r="EZM2372" s="14"/>
      <c r="EZN2372" s="14"/>
      <c r="EZO2372" s="14"/>
      <c r="EZP2372" s="14"/>
      <c r="EZQ2372" s="14"/>
      <c r="EZR2372" s="14"/>
      <c r="EZS2372" s="14"/>
      <c r="EZT2372" s="14"/>
      <c r="EZU2372" s="14"/>
      <c r="EZV2372" s="14"/>
      <c r="EZW2372" s="14"/>
      <c r="EZX2372" s="14"/>
      <c r="EZY2372" s="14"/>
      <c r="EZZ2372" s="14"/>
      <c r="FAA2372" s="14"/>
      <c r="FAB2372" s="14"/>
      <c r="FAC2372" s="14"/>
      <c r="FAD2372" s="14"/>
      <c r="FAE2372" s="14"/>
      <c r="FAF2372" s="14"/>
      <c r="FAG2372" s="14"/>
      <c r="FAH2372" s="14"/>
      <c r="FAI2372" s="14"/>
      <c r="FAJ2372" s="14"/>
      <c r="FAK2372" s="14"/>
      <c r="FAL2372" s="14"/>
      <c r="FAM2372" s="14"/>
      <c r="FAN2372" s="14"/>
      <c r="FAO2372" s="14"/>
      <c r="FAP2372" s="14"/>
      <c r="FAQ2372" s="14"/>
      <c r="FAR2372" s="14"/>
      <c r="FAS2372" s="14"/>
      <c r="FAT2372" s="14"/>
      <c r="FAU2372" s="14"/>
      <c r="FAV2372" s="14"/>
      <c r="FAW2372" s="14"/>
      <c r="FAX2372" s="14"/>
      <c r="FAY2372" s="14"/>
      <c r="FAZ2372" s="14"/>
      <c r="FBA2372" s="14"/>
      <c r="FBB2372" s="14"/>
      <c r="FBC2372" s="14"/>
      <c r="FBD2372" s="14"/>
      <c r="FBE2372" s="14"/>
      <c r="FBF2372" s="14"/>
      <c r="FBG2372" s="14"/>
      <c r="FBH2372" s="14"/>
      <c r="FBI2372" s="14"/>
      <c r="FBJ2372" s="14"/>
      <c r="FBK2372" s="14"/>
      <c r="FBL2372" s="14"/>
      <c r="FBM2372" s="14"/>
      <c r="FBN2372" s="14"/>
      <c r="FBO2372" s="14"/>
      <c r="FBP2372" s="14"/>
      <c r="FBQ2372" s="14"/>
      <c r="FBR2372" s="14"/>
      <c r="FBS2372" s="14"/>
      <c r="FBT2372" s="14"/>
      <c r="FBU2372" s="14"/>
      <c r="FBV2372" s="14"/>
      <c r="FBW2372" s="14"/>
      <c r="FBX2372" s="14"/>
      <c r="FBY2372" s="14"/>
      <c r="FBZ2372" s="14"/>
      <c r="FCA2372" s="14"/>
      <c r="FCB2372" s="14"/>
      <c r="FCC2372" s="14"/>
      <c r="FCD2372" s="14"/>
      <c r="FCE2372" s="14"/>
      <c r="FCF2372" s="14"/>
      <c r="FCG2372" s="14"/>
      <c r="FCH2372" s="14"/>
      <c r="FCI2372" s="14"/>
      <c r="FCJ2372" s="14"/>
      <c r="FCK2372" s="14"/>
      <c r="FCL2372" s="14"/>
      <c r="FCM2372" s="14"/>
      <c r="FCN2372" s="14"/>
      <c r="FCO2372" s="14"/>
      <c r="FCP2372" s="14"/>
      <c r="FCQ2372" s="14"/>
      <c r="FCR2372" s="14"/>
      <c r="FCS2372" s="14"/>
      <c r="FCT2372" s="14"/>
      <c r="FCU2372" s="14"/>
      <c r="FCV2372" s="14"/>
      <c r="FCW2372" s="14"/>
      <c r="FCX2372" s="14"/>
      <c r="FCY2372" s="14"/>
      <c r="FCZ2372" s="14"/>
      <c r="FDA2372" s="14"/>
      <c r="FDB2372" s="14"/>
      <c r="FDC2372" s="14"/>
      <c r="FDD2372" s="14"/>
      <c r="FDE2372" s="14"/>
      <c r="FDF2372" s="14"/>
      <c r="FDG2372" s="14"/>
      <c r="FDH2372" s="14"/>
      <c r="FDI2372" s="14"/>
      <c r="FDJ2372" s="14"/>
      <c r="FDK2372" s="14"/>
      <c r="FDL2372" s="14"/>
      <c r="FDM2372" s="14"/>
      <c r="FDN2372" s="14"/>
      <c r="FDO2372" s="14"/>
      <c r="FDP2372" s="14"/>
      <c r="FDQ2372" s="14"/>
      <c r="FDR2372" s="14"/>
      <c r="FDS2372" s="14"/>
      <c r="FDT2372" s="14"/>
      <c r="FDU2372" s="14"/>
      <c r="FDV2372" s="14"/>
      <c r="FDW2372" s="14"/>
      <c r="FDX2372" s="14"/>
      <c r="FDY2372" s="14"/>
      <c r="FDZ2372" s="14"/>
      <c r="FEA2372" s="14"/>
      <c r="FEB2372" s="14"/>
      <c r="FEC2372" s="14"/>
      <c r="FED2372" s="14"/>
      <c r="FEE2372" s="14"/>
      <c r="FEF2372" s="14"/>
      <c r="FEG2372" s="14"/>
      <c r="FEH2372" s="14"/>
      <c r="FEI2372" s="14"/>
      <c r="FEJ2372" s="14"/>
      <c r="FEK2372" s="14"/>
      <c r="FEL2372" s="14"/>
      <c r="FEM2372" s="14"/>
      <c r="FEN2372" s="14"/>
      <c r="FEO2372" s="14"/>
      <c r="FEP2372" s="14"/>
      <c r="FEQ2372" s="14"/>
      <c r="FER2372" s="14"/>
      <c r="FES2372" s="14"/>
      <c r="FET2372" s="14"/>
      <c r="FEU2372" s="14"/>
      <c r="FEV2372" s="14"/>
      <c r="FEW2372" s="14"/>
      <c r="FEX2372" s="14"/>
      <c r="FEY2372" s="14"/>
      <c r="FEZ2372" s="14"/>
      <c r="FFA2372" s="14"/>
      <c r="FFB2372" s="14"/>
      <c r="FFC2372" s="14"/>
      <c r="FFD2372" s="14"/>
      <c r="FFE2372" s="14"/>
      <c r="FFF2372" s="14"/>
      <c r="FFG2372" s="14"/>
      <c r="FFH2372" s="14"/>
      <c r="FFI2372" s="14"/>
      <c r="FFJ2372" s="14"/>
      <c r="FFK2372" s="14"/>
      <c r="FFL2372" s="14"/>
      <c r="FFM2372" s="14"/>
      <c r="FFN2372" s="14"/>
      <c r="FFO2372" s="14"/>
      <c r="FFP2372" s="14"/>
      <c r="FFQ2372" s="14"/>
      <c r="FFR2372" s="14"/>
      <c r="FFS2372" s="14"/>
      <c r="FFT2372" s="14"/>
      <c r="FFU2372" s="14"/>
      <c r="FFV2372" s="14"/>
      <c r="FFW2372" s="14"/>
      <c r="FFX2372" s="14"/>
      <c r="FFY2372" s="14"/>
      <c r="FFZ2372" s="14"/>
      <c r="FGA2372" s="14"/>
      <c r="FGB2372" s="14"/>
      <c r="FGC2372" s="14"/>
      <c r="FGD2372" s="14"/>
      <c r="FGE2372" s="14"/>
      <c r="FGF2372" s="14"/>
      <c r="FGG2372" s="14"/>
      <c r="FGH2372" s="14"/>
      <c r="FGI2372" s="14"/>
      <c r="FGJ2372" s="14"/>
      <c r="FGK2372" s="14"/>
      <c r="FGL2372" s="14"/>
      <c r="FGM2372" s="14"/>
      <c r="FGN2372" s="14"/>
      <c r="FGO2372" s="14"/>
      <c r="FGP2372" s="14"/>
      <c r="FGQ2372" s="14"/>
      <c r="FGR2372" s="14"/>
      <c r="FGS2372" s="14"/>
      <c r="FGT2372" s="14"/>
      <c r="FGU2372" s="14"/>
      <c r="FGV2372" s="14"/>
      <c r="FGW2372" s="14"/>
      <c r="FGX2372" s="14"/>
      <c r="FGY2372" s="14"/>
      <c r="FGZ2372" s="14"/>
      <c r="FHA2372" s="14"/>
      <c r="FHB2372" s="14"/>
      <c r="FHC2372" s="14"/>
      <c r="FHD2372" s="14"/>
      <c r="FHE2372" s="14"/>
      <c r="FHF2372" s="14"/>
      <c r="FHG2372" s="14"/>
      <c r="FHH2372" s="14"/>
      <c r="FHI2372" s="14"/>
      <c r="FHJ2372" s="14"/>
      <c r="FHK2372" s="14"/>
      <c r="FHL2372" s="14"/>
      <c r="FHM2372" s="14"/>
      <c r="FHN2372" s="14"/>
      <c r="FHO2372" s="14"/>
      <c r="FHP2372" s="14"/>
      <c r="FHQ2372" s="14"/>
      <c r="FHR2372" s="14"/>
      <c r="FHS2372" s="14"/>
      <c r="FHT2372" s="14"/>
      <c r="FHU2372" s="14"/>
      <c r="FHV2372" s="14"/>
      <c r="FHW2372" s="14"/>
      <c r="FHX2372" s="14"/>
      <c r="FHY2372" s="14"/>
      <c r="FHZ2372" s="14"/>
      <c r="FIA2372" s="14"/>
      <c r="FIB2372" s="14"/>
      <c r="FIC2372" s="14"/>
      <c r="FID2372" s="14"/>
      <c r="FIE2372" s="14"/>
      <c r="FIF2372" s="14"/>
      <c r="FIG2372" s="14"/>
      <c r="FIH2372" s="14"/>
      <c r="FII2372" s="14"/>
      <c r="FIJ2372" s="14"/>
      <c r="FIK2372" s="14"/>
      <c r="FIL2372" s="14"/>
      <c r="FIM2372" s="14"/>
      <c r="FIN2372" s="14"/>
      <c r="FIO2372" s="14"/>
      <c r="FIP2372" s="14"/>
      <c r="FIQ2372" s="14"/>
      <c r="FIR2372" s="14"/>
      <c r="FIS2372" s="14"/>
      <c r="FIT2372" s="14"/>
      <c r="FIU2372" s="14"/>
      <c r="FIV2372" s="14"/>
      <c r="FIW2372" s="14"/>
      <c r="FIX2372" s="14"/>
      <c r="FIY2372" s="14"/>
      <c r="FIZ2372" s="14"/>
      <c r="FJA2372" s="14"/>
      <c r="FJB2372" s="14"/>
      <c r="FJC2372" s="14"/>
      <c r="FJD2372" s="14"/>
      <c r="FJE2372" s="14"/>
      <c r="FJF2372" s="14"/>
      <c r="FJG2372" s="14"/>
      <c r="FJH2372" s="14"/>
      <c r="FJI2372" s="14"/>
      <c r="FJJ2372" s="14"/>
      <c r="FJK2372" s="14"/>
      <c r="FJL2372" s="14"/>
      <c r="FJM2372" s="14"/>
      <c r="FJN2372" s="14"/>
      <c r="FJO2372" s="14"/>
      <c r="FJP2372" s="14"/>
      <c r="FJQ2372" s="14"/>
      <c r="FJR2372" s="14"/>
      <c r="FJS2372" s="14"/>
      <c r="FJT2372" s="14"/>
      <c r="FJU2372" s="14"/>
      <c r="FJV2372" s="14"/>
      <c r="FJW2372" s="14"/>
      <c r="FJX2372" s="14"/>
      <c r="FJY2372" s="14"/>
      <c r="FJZ2372" s="14"/>
      <c r="FKA2372" s="14"/>
      <c r="FKB2372" s="14"/>
      <c r="FKC2372" s="14"/>
      <c r="FKD2372" s="14"/>
      <c r="FKE2372" s="14"/>
      <c r="FKF2372" s="14"/>
      <c r="FKG2372" s="14"/>
      <c r="FKH2372" s="14"/>
      <c r="FKI2372" s="14"/>
      <c r="FKJ2372" s="14"/>
      <c r="FKK2372" s="14"/>
      <c r="FKL2372" s="14"/>
      <c r="FKM2372" s="14"/>
      <c r="FKN2372" s="14"/>
      <c r="FKO2372" s="14"/>
      <c r="FKP2372" s="14"/>
      <c r="FKQ2372" s="14"/>
      <c r="FKR2372" s="14"/>
      <c r="FKS2372" s="14"/>
      <c r="FKT2372" s="14"/>
      <c r="FKU2372" s="14"/>
      <c r="FKV2372" s="14"/>
      <c r="FKW2372" s="14"/>
      <c r="FKX2372" s="14"/>
      <c r="FKY2372" s="14"/>
      <c r="FKZ2372" s="14"/>
      <c r="FLA2372" s="14"/>
      <c r="FLB2372" s="14"/>
      <c r="FLC2372" s="14"/>
      <c r="FLD2372" s="14"/>
      <c r="FLE2372" s="14"/>
      <c r="FLF2372" s="14"/>
      <c r="FLG2372" s="14"/>
      <c r="FLH2372" s="14"/>
      <c r="FLI2372" s="14"/>
      <c r="FLJ2372" s="14"/>
      <c r="FLK2372" s="14"/>
      <c r="FLL2372" s="14"/>
      <c r="FLM2372" s="14"/>
      <c r="FLN2372" s="14"/>
      <c r="FLO2372" s="14"/>
      <c r="FLP2372" s="14"/>
      <c r="FLQ2372" s="14"/>
      <c r="FLR2372" s="14"/>
      <c r="FLS2372" s="14"/>
      <c r="FLT2372" s="14"/>
      <c r="FLU2372" s="14"/>
      <c r="FLV2372" s="14"/>
      <c r="FLW2372" s="14"/>
      <c r="FLX2372" s="14"/>
      <c r="FLY2372" s="14"/>
      <c r="FLZ2372" s="14"/>
      <c r="FMA2372" s="14"/>
      <c r="FMB2372" s="14"/>
      <c r="FMC2372" s="14"/>
      <c r="FMD2372" s="14"/>
      <c r="FME2372" s="14"/>
      <c r="FMF2372" s="14"/>
      <c r="FMG2372" s="14"/>
      <c r="FMH2372" s="14"/>
      <c r="FMI2372" s="14"/>
      <c r="FMJ2372" s="14"/>
      <c r="FMK2372" s="14"/>
      <c r="FML2372" s="14"/>
      <c r="FMM2372" s="14"/>
      <c r="FMN2372" s="14"/>
      <c r="FMO2372" s="14"/>
      <c r="FMP2372" s="14"/>
      <c r="FMQ2372" s="14"/>
      <c r="FMR2372" s="14"/>
      <c r="FMS2372" s="14"/>
      <c r="FMT2372" s="14"/>
      <c r="FMU2372" s="14"/>
      <c r="FMV2372" s="14"/>
      <c r="FMW2372" s="14"/>
      <c r="FMX2372" s="14"/>
      <c r="FMY2372" s="14"/>
      <c r="FMZ2372" s="14"/>
      <c r="FNA2372" s="14"/>
      <c r="FNB2372" s="14"/>
      <c r="FNC2372" s="14"/>
      <c r="FND2372" s="14"/>
      <c r="FNE2372" s="14"/>
      <c r="FNF2372" s="14"/>
      <c r="FNG2372" s="14"/>
      <c r="FNH2372" s="14"/>
      <c r="FNI2372" s="14"/>
      <c r="FNJ2372" s="14"/>
      <c r="FNK2372" s="14"/>
      <c r="FNL2372" s="14"/>
      <c r="FNM2372" s="14"/>
      <c r="FNN2372" s="14"/>
      <c r="FNO2372" s="14"/>
      <c r="FNP2372" s="14"/>
      <c r="FNQ2372" s="14"/>
      <c r="FNR2372" s="14"/>
      <c r="FNS2372" s="14"/>
      <c r="FNT2372" s="14"/>
      <c r="FNU2372" s="14"/>
      <c r="FNV2372" s="14"/>
      <c r="FNW2372" s="14"/>
      <c r="FNX2372" s="14"/>
      <c r="FNY2372" s="14"/>
      <c r="FNZ2372" s="14"/>
      <c r="FOA2372" s="14"/>
      <c r="FOB2372" s="14"/>
      <c r="FOC2372" s="14"/>
      <c r="FOD2372" s="14"/>
      <c r="FOE2372" s="14"/>
      <c r="FOF2372" s="14"/>
      <c r="FOG2372" s="14"/>
      <c r="FOH2372" s="14"/>
      <c r="FOI2372" s="14"/>
      <c r="FOJ2372" s="14"/>
      <c r="FOK2372" s="14"/>
      <c r="FOL2372" s="14"/>
      <c r="FOM2372" s="14"/>
      <c r="FON2372" s="14"/>
      <c r="FOO2372" s="14"/>
      <c r="FOP2372" s="14"/>
      <c r="FOQ2372" s="14"/>
      <c r="FOR2372" s="14"/>
      <c r="FOS2372" s="14"/>
      <c r="FOT2372" s="14"/>
      <c r="FOU2372" s="14"/>
      <c r="FOV2372" s="14"/>
      <c r="FOW2372" s="14"/>
      <c r="FOX2372" s="14"/>
      <c r="FOY2372" s="14"/>
      <c r="FOZ2372" s="14"/>
      <c r="FPA2372" s="14"/>
      <c r="FPB2372" s="14"/>
      <c r="FPC2372" s="14"/>
      <c r="FPD2372" s="14"/>
      <c r="FPE2372" s="14"/>
      <c r="FPF2372" s="14"/>
      <c r="FPG2372" s="14"/>
      <c r="FPH2372" s="14"/>
      <c r="FPI2372" s="14"/>
      <c r="FPJ2372" s="14"/>
      <c r="FPK2372" s="14"/>
      <c r="FPL2372" s="14"/>
      <c r="FPM2372" s="14"/>
      <c r="FPN2372" s="14"/>
      <c r="FPO2372" s="14"/>
      <c r="FPP2372" s="14"/>
      <c r="FPQ2372" s="14"/>
      <c r="FPR2372" s="14"/>
      <c r="FPS2372" s="14"/>
      <c r="FPT2372" s="14"/>
      <c r="FPU2372" s="14"/>
      <c r="FPV2372" s="14"/>
      <c r="FPW2372" s="14"/>
      <c r="FPX2372" s="14"/>
      <c r="FPY2372" s="14"/>
      <c r="FPZ2372" s="14"/>
      <c r="FQA2372" s="14"/>
      <c r="FQB2372" s="14"/>
      <c r="FQC2372" s="14"/>
      <c r="FQD2372" s="14"/>
      <c r="FQE2372" s="14"/>
      <c r="FQF2372" s="14"/>
      <c r="FQG2372" s="14"/>
      <c r="FQH2372" s="14"/>
      <c r="FQI2372" s="14"/>
      <c r="FQJ2372" s="14"/>
      <c r="FQK2372" s="14"/>
      <c r="FQL2372" s="14"/>
      <c r="FQM2372" s="14"/>
      <c r="FQN2372" s="14"/>
      <c r="FQO2372" s="14"/>
      <c r="FQP2372" s="14"/>
      <c r="FQQ2372" s="14"/>
      <c r="FQR2372" s="14"/>
      <c r="FQS2372" s="14"/>
      <c r="FQT2372" s="14"/>
      <c r="FQU2372" s="14"/>
      <c r="FQV2372" s="14"/>
      <c r="FQW2372" s="14"/>
      <c r="FQX2372" s="14"/>
      <c r="FQY2372" s="14"/>
      <c r="FQZ2372" s="14"/>
      <c r="FRA2372" s="14"/>
      <c r="FRB2372" s="14"/>
      <c r="FRC2372" s="14"/>
      <c r="FRD2372" s="14"/>
      <c r="FRE2372" s="14"/>
      <c r="FRF2372" s="14"/>
      <c r="FRG2372" s="14"/>
      <c r="FRH2372" s="14"/>
      <c r="FRI2372" s="14"/>
      <c r="FRJ2372" s="14"/>
      <c r="FRK2372" s="14"/>
      <c r="FRL2372" s="14"/>
      <c r="FRM2372" s="14"/>
      <c r="FRN2372" s="14"/>
      <c r="FRO2372" s="14"/>
      <c r="FRP2372" s="14"/>
      <c r="FRQ2372" s="14"/>
      <c r="FRR2372" s="14"/>
      <c r="FRS2372" s="14"/>
      <c r="FRT2372" s="14"/>
      <c r="FRU2372" s="14"/>
      <c r="FRV2372" s="14"/>
      <c r="FRW2372" s="14"/>
      <c r="FRX2372" s="14"/>
      <c r="FRY2372" s="14"/>
      <c r="FRZ2372" s="14"/>
      <c r="FSA2372" s="14"/>
      <c r="FSB2372" s="14"/>
      <c r="FSC2372" s="14"/>
      <c r="FSD2372" s="14"/>
      <c r="FSE2372" s="14"/>
      <c r="FSF2372" s="14"/>
      <c r="FSG2372" s="14"/>
      <c r="FSH2372" s="14"/>
      <c r="FSI2372" s="14"/>
      <c r="FSJ2372" s="14"/>
      <c r="FSK2372" s="14"/>
      <c r="FSL2372" s="14"/>
      <c r="FSM2372" s="14"/>
      <c r="FSN2372" s="14"/>
      <c r="FSO2372" s="14"/>
      <c r="FSP2372" s="14"/>
      <c r="FSQ2372" s="14"/>
      <c r="FSR2372" s="14"/>
      <c r="FSS2372" s="14"/>
      <c r="FST2372" s="14"/>
      <c r="FSU2372" s="14"/>
      <c r="FSV2372" s="14"/>
      <c r="FSW2372" s="14"/>
      <c r="FSX2372" s="14"/>
      <c r="FSY2372" s="14"/>
      <c r="FSZ2372" s="14"/>
      <c r="FTA2372" s="14"/>
      <c r="FTB2372" s="14"/>
      <c r="FTC2372" s="14"/>
      <c r="FTD2372" s="14"/>
      <c r="FTE2372" s="14"/>
      <c r="FTF2372" s="14"/>
      <c r="FTG2372" s="14"/>
      <c r="FTH2372" s="14"/>
      <c r="FTI2372" s="14"/>
      <c r="FTJ2372" s="14"/>
      <c r="FTK2372" s="14"/>
      <c r="FTL2372" s="14"/>
      <c r="FTM2372" s="14"/>
      <c r="FTN2372" s="14"/>
      <c r="FTO2372" s="14"/>
      <c r="FTP2372" s="14"/>
      <c r="FTQ2372" s="14"/>
      <c r="FTR2372" s="14"/>
      <c r="FTS2372" s="14"/>
      <c r="FTT2372" s="14"/>
      <c r="FTU2372" s="14"/>
      <c r="FTV2372" s="14"/>
      <c r="FTW2372" s="14"/>
      <c r="FTX2372" s="14"/>
      <c r="FTY2372" s="14"/>
      <c r="FTZ2372" s="14"/>
      <c r="FUA2372" s="14"/>
      <c r="FUB2372" s="14"/>
      <c r="FUC2372" s="14"/>
      <c r="FUD2372" s="14"/>
      <c r="FUE2372" s="14"/>
      <c r="FUF2372" s="14"/>
      <c r="FUG2372" s="14"/>
      <c r="FUH2372" s="14"/>
      <c r="FUI2372" s="14"/>
      <c r="FUJ2372" s="14"/>
      <c r="FUK2372" s="14"/>
      <c r="FUL2372" s="14"/>
      <c r="FUM2372" s="14"/>
      <c r="FUN2372" s="14"/>
      <c r="FUO2372" s="14"/>
      <c r="FUP2372" s="14"/>
      <c r="FUQ2372" s="14"/>
      <c r="FUR2372" s="14"/>
      <c r="FUS2372" s="14"/>
      <c r="FUT2372" s="14"/>
      <c r="FUU2372" s="14"/>
      <c r="FUV2372" s="14"/>
      <c r="FUW2372" s="14"/>
      <c r="FUX2372" s="14"/>
      <c r="FUY2372" s="14"/>
      <c r="FUZ2372" s="14"/>
      <c r="FVA2372" s="14"/>
      <c r="FVB2372" s="14"/>
      <c r="FVC2372" s="14"/>
      <c r="FVD2372" s="14"/>
      <c r="FVE2372" s="14"/>
      <c r="FVF2372" s="14"/>
      <c r="FVG2372" s="14"/>
      <c r="FVH2372" s="14"/>
      <c r="FVI2372" s="14"/>
      <c r="FVJ2372" s="14"/>
      <c r="FVK2372" s="14"/>
      <c r="FVL2372" s="14"/>
      <c r="FVM2372" s="14"/>
      <c r="FVN2372" s="14"/>
      <c r="FVO2372" s="14"/>
      <c r="FVP2372" s="14"/>
      <c r="FVQ2372" s="14"/>
      <c r="FVR2372" s="14"/>
      <c r="FVS2372" s="14"/>
      <c r="FVT2372" s="14"/>
      <c r="FVU2372" s="14"/>
      <c r="FVV2372" s="14"/>
      <c r="FVW2372" s="14"/>
      <c r="FVX2372" s="14"/>
      <c r="FVY2372" s="14"/>
      <c r="FVZ2372" s="14"/>
      <c r="FWA2372" s="14"/>
      <c r="FWB2372" s="14"/>
      <c r="FWC2372" s="14"/>
      <c r="FWD2372" s="14"/>
      <c r="FWE2372" s="14"/>
      <c r="FWF2372" s="14"/>
      <c r="FWG2372" s="14"/>
      <c r="FWH2372" s="14"/>
      <c r="FWI2372" s="14"/>
      <c r="FWJ2372" s="14"/>
      <c r="FWK2372" s="14"/>
      <c r="FWL2372" s="14"/>
      <c r="FWM2372" s="14"/>
      <c r="FWN2372" s="14"/>
      <c r="FWO2372" s="14"/>
      <c r="FWP2372" s="14"/>
      <c r="FWQ2372" s="14"/>
      <c r="FWR2372" s="14"/>
      <c r="FWS2372" s="14"/>
      <c r="FWT2372" s="14"/>
      <c r="FWU2372" s="14"/>
      <c r="FWV2372" s="14"/>
      <c r="FWW2372" s="14"/>
      <c r="FWX2372" s="14"/>
      <c r="FWY2372" s="14"/>
      <c r="FWZ2372" s="14"/>
      <c r="FXA2372" s="14"/>
      <c r="FXB2372" s="14"/>
      <c r="FXC2372" s="14"/>
      <c r="FXD2372" s="14"/>
      <c r="FXE2372" s="14"/>
      <c r="FXF2372" s="14"/>
      <c r="FXG2372" s="14"/>
      <c r="FXH2372" s="14"/>
      <c r="FXI2372" s="14"/>
      <c r="FXJ2372" s="14"/>
      <c r="FXK2372" s="14"/>
      <c r="FXL2372" s="14"/>
      <c r="FXM2372" s="14"/>
      <c r="FXN2372" s="14"/>
      <c r="FXO2372" s="14"/>
      <c r="FXP2372" s="14"/>
      <c r="FXQ2372" s="14"/>
      <c r="FXR2372" s="14"/>
      <c r="FXS2372" s="14"/>
      <c r="FXT2372" s="14"/>
      <c r="FXU2372" s="14"/>
      <c r="FXV2372" s="14"/>
      <c r="FXW2372" s="14"/>
      <c r="FXX2372" s="14"/>
      <c r="FXY2372" s="14"/>
      <c r="FXZ2372" s="14"/>
      <c r="FYA2372" s="14"/>
      <c r="FYB2372" s="14"/>
      <c r="FYC2372" s="14"/>
      <c r="FYD2372" s="14"/>
      <c r="FYE2372" s="14"/>
      <c r="FYF2372" s="14"/>
      <c r="FYG2372" s="14"/>
      <c r="FYH2372" s="14"/>
      <c r="FYI2372" s="14"/>
      <c r="FYJ2372" s="14"/>
      <c r="FYK2372" s="14"/>
      <c r="FYL2372" s="14"/>
      <c r="FYM2372" s="14"/>
      <c r="FYN2372" s="14"/>
      <c r="FYO2372" s="14"/>
      <c r="FYP2372" s="14"/>
      <c r="FYQ2372" s="14"/>
      <c r="FYR2372" s="14"/>
      <c r="FYS2372" s="14"/>
      <c r="FYT2372" s="14"/>
      <c r="FYU2372" s="14"/>
      <c r="FYV2372" s="14"/>
      <c r="FYW2372" s="14"/>
      <c r="FYX2372" s="14"/>
      <c r="FYY2372" s="14"/>
      <c r="FYZ2372" s="14"/>
      <c r="FZA2372" s="14"/>
      <c r="FZB2372" s="14"/>
      <c r="FZC2372" s="14"/>
      <c r="FZD2372" s="14"/>
      <c r="FZE2372" s="14"/>
      <c r="FZF2372" s="14"/>
      <c r="FZG2372" s="14"/>
      <c r="FZH2372" s="14"/>
      <c r="FZI2372" s="14"/>
      <c r="FZJ2372" s="14"/>
      <c r="FZK2372" s="14"/>
      <c r="FZL2372" s="14"/>
      <c r="FZM2372" s="14"/>
      <c r="FZN2372" s="14"/>
      <c r="FZO2372" s="14"/>
      <c r="FZP2372" s="14"/>
      <c r="FZQ2372" s="14"/>
      <c r="FZR2372" s="14"/>
      <c r="FZS2372" s="14"/>
      <c r="FZT2372" s="14"/>
      <c r="FZU2372" s="14"/>
      <c r="FZV2372" s="14"/>
      <c r="FZW2372" s="14"/>
      <c r="FZX2372" s="14"/>
      <c r="FZY2372" s="14"/>
      <c r="FZZ2372" s="14"/>
      <c r="GAA2372" s="14"/>
      <c r="GAB2372" s="14"/>
      <c r="GAC2372" s="14"/>
      <c r="GAD2372" s="14"/>
      <c r="GAE2372" s="14"/>
      <c r="GAF2372" s="14"/>
      <c r="GAG2372" s="14"/>
      <c r="GAH2372" s="14"/>
      <c r="GAI2372" s="14"/>
      <c r="GAJ2372" s="14"/>
      <c r="GAK2372" s="14"/>
      <c r="GAL2372" s="14"/>
      <c r="GAM2372" s="14"/>
      <c r="GAN2372" s="14"/>
      <c r="GAO2372" s="14"/>
      <c r="GAP2372" s="14"/>
      <c r="GAQ2372" s="14"/>
      <c r="GAR2372" s="14"/>
      <c r="GAS2372" s="14"/>
      <c r="GAT2372" s="14"/>
      <c r="GAU2372" s="14"/>
      <c r="GAV2372" s="14"/>
      <c r="GAW2372" s="14"/>
      <c r="GAX2372" s="14"/>
      <c r="GAY2372" s="14"/>
      <c r="GAZ2372" s="14"/>
      <c r="GBA2372" s="14"/>
      <c r="GBB2372" s="14"/>
      <c r="GBC2372" s="14"/>
      <c r="GBD2372" s="14"/>
      <c r="GBE2372" s="14"/>
      <c r="GBF2372" s="14"/>
      <c r="GBG2372" s="14"/>
      <c r="GBH2372" s="14"/>
      <c r="GBI2372" s="14"/>
      <c r="GBJ2372" s="14"/>
      <c r="GBK2372" s="14"/>
      <c r="GBL2372" s="14"/>
      <c r="GBM2372" s="14"/>
      <c r="GBN2372" s="14"/>
      <c r="GBO2372" s="14"/>
      <c r="GBP2372" s="14"/>
      <c r="GBQ2372" s="14"/>
      <c r="GBR2372" s="14"/>
      <c r="GBS2372" s="14"/>
      <c r="GBT2372" s="14"/>
      <c r="GBU2372" s="14"/>
      <c r="GBV2372" s="14"/>
      <c r="GBW2372" s="14"/>
      <c r="GBX2372" s="14"/>
      <c r="GBY2372" s="14"/>
      <c r="GBZ2372" s="14"/>
      <c r="GCA2372" s="14"/>
      <c r="GCB2372" s="14"/>
      <c r="GCC2372" s="14"/>
      <c r="GCD2372" s="14"/>
      <c r="GCE2372" s="14"/>
      <c r="GCF2372" s="14"/>
      <c r="GCG2372" s="14"/>
      <c r="GCH2372" s="14"/>
      <c r="GCI2372" s="14"/>
      <c r="GCJ2372" s="14"/>
      <c r="GCK2372" s="14"/>
      <c r="GCL2372" s="14"/>
      <c r="GCM2372" s="14"/>
      <c r="GCN2372" s="14"/>
      <c r="GCO2372" s="14"/>
      <c r="GCP2372" s="14"/>
      <c r="GCQ2372" s="14"/>
      <c r="GCR2372" s="14"/>
      <c r="GCS2372" s="14"/>
      <c r="GCT2372" s="14"/>
      <c r="GCU2372" s="14"/>
      <c r="GCV2372" s="14"/>
      <c r="GCW2372" s="14"/>
      <c r="GCX2372" s="14"/>
      <c r="GCY2372" s="14"/>
      <c r="GCZ2372" s="14"/>
      <c r="GDA2372" s="14"/>
      <c r="GDB2372" s="14"/>
      <c r="GDC2372" s="14"/>
      <c r="GDD2372" s="14"/>
      <c r="GDE2372" s="14"/>
      <c r="GDF2372" s="14"/>
      <c r="GDG2372" s="14"/>
      <c r="GDH2372" s="14"/>
      <c r="GDI2372" s="14"/>
      <c r="GDJ2372" s="14"/>
      <c r="GDK2372" s="14"/>
      <c r="GDL2372" s="14"/>
      <c r="GDM2372" s="14"/>
      <c r="GDN2372" s="14"/>
      <c r="GDO2372" s="14"/>
      <c r="GDP2372" s="14"/>
      <c r="GDQ2372" s="14"/>
      <c r="GDR2372" s="14"/>
      <c r="GDS2372" s="14"/>
      <c r="GDT2372" s="14"/>
      <c r="GDU2372" s="14"/>
      <c r="GDV2372" s="14"/>
      <c r="GDW2372" s="14"/>
      <c r="GDX2372" s="14"/>
      <c r="GDY2372" s="14"/>
      <c r="GDZ2372" s="14"/>
      <c r="GEA2372" s="14"/>
      <c r="GEB2372" s="14"/>
      <c r="GEC2372" s="14"/>
      <c r="GED2372" s="14"/>
      <c r="GEE2372" s="14"/>
      <c r="GEF2372" s="14"/>
      <c r="GEG2372" s="14"/>
      <c r="GEH2372" s="14"/>
      <c r="GEI2372" s="14"/>
      <c r="GEJ2372" s="14"/>
      <c r="GEK2372" s="14"/>
      <c r="GEL2372" s="14"/>
      <c r="GEM2372" s="14"/>
      <c r="GEN2372" s="14"/>
      <c r="GEO2372" s="14"/>
      <c r="GEP2372" s="14"/>
      <c r="GEQ2372" s="14"/>
      <c r="GER2372" s="14"/>
      <c r="GES2372" s="14"/>
      <c r="GET2372" s="14"/>
      <c r="GEU2372" s="14"/>
      <c r="GEV2372" s="14"/>
      <c r="GEW2372" s="14"/>
      <c r="GEX2372" s="14"/>
      <c r="GEY2372" s="14"/>
      <c r="GEZ2372" s="14"/>
      <c r="GFA2372" s="14"/>
      <c r="GFB2372" s="14"/>
      <c r="GFC2372" s="14"/>
      <c r="GFD2372" s="14"/>
      <c r="GFE2372" s="14"/>
      <c r="GFF2372" s="14"/>
      <c r="GFG2372" s="14"/>
      <c r="GFH2372" s="14"/>
      <c r="GFI2372" s="14"/>
      <c r="GFJ2372" s="14"/>
      <c r="GFK2372" s="14"/>
      <c r="GFL2372" s="14"/>
      <c r="GFM2372" s="14"/>
      <c r="GFN2372" s="14"/>
      <c r="GFO2372" s="14"/>
      <c r="GFP2372" s="14"/>
      <c r="GFQ2372" s="14"/>
      <c r="GFR2372" s="14"/>
      <c r="GFS2372" s="14"/>
      <c r="GFT2372" s="14"/>
      <c r="GFU2372" s="14"/>
      <c r="GFV2372" s="14"/>
      <c r="GFW2372" s="14"/>
      <c r="GFX2372" s="14"/>
      <c r="GFY2372" s="14"/>
      <c r="GFZ2372" s="14"/>
      <c r="GGA2372" s="14"/>
      <c r="GGB2372" s="14"/>
      <c r="GGC2372" s="14"/>
      <c r="GGD2372" s="14"/>
      <c r="GGE2372" s="14"/>
      <c r="GGF2372" s="14"/>
      <c r="GGG2372" s="14"/>
      <c r="GGH2372" s="14"/>
      <c r="GGI2372" s="14"/>
      <c r="GGJ2372" s="14"/>
      <c r="GGK2372" s="14"/>
      <c r="GGL2372" s="14"/>
      <c r="GGM2372" s="14"/>
      <c r="GGN2372" s="14"/>
      <c r="GGO2372" s="14"/>
      <c r="GGP2372" s="14"/>
      <c r="GGQ2372" s="14"/>
      <c r="GGR2372" s="14"/>
      <c r="GGS2372" s="14"/>
      <c r="GGT2372" s="14"/>
      <c r="GGU2372" s="14"/>
      <c r="GGV2372" s="14"/>
      <c r="GGW2372" s="14"/>
      <c r="GGX2372" s="14"/>
      <c r="GGY2372" s="14"/>
      <c r="GGZ2372" s="14"/>
      <c r="GHA2372" s="14"/>
      <c r="GHB2372" s="14"/>
      <c r="GHC2372" s="14"/>
      <c r="GHD2372" s="14"/>
      <c r="GHE2372" s="14"/>
      <c r="GHF2372" s="14"/>
      <c r="GHG2372" s="14"/>
      <c r="GHH2372" s="14"/>
      <c r="GHI2372" s="14"/>
      <c r="GHJ2372" s="14"/>
      <c r="GHK2372" s="14"/>
      <c r="GHL2372" s="14"/>
      <c r="GHM2372" s="14"/>
      <c r="GHN2372" s="14"/>
      <c r="GHO2372" s="14"/>
      <c r="GHP2372" s="14"/>
      <c r="GHQ2372" s="14"/>
      <c r="GHR2372" s="14"/>
      <c r="GHS2372" s="14"/>
      <c r="GHT2372" s="14"/>
      <c r="GHU2372" s="14"/>
      <c r="GHV2372" s="14"/>
      <c r="GHW2372" s="14"/>
      <c r="GHX2372" s="14"/>
      <c r="GHY2372" s="14"/>
      <c r="GHZ2372" s="14"/>
      <c r="GIA2372" s="14"/>
      <c r="GIB2372" s="14"/>
      <c r="GIC2372" s="14"/>
      <c r="GID2372" s="14"/>
      <c r="GIE2372" s="14"/>
      <c r="GIF2372" s="14"/>
      <c r="GIG2372" s="14"/>
      <c r="GIH2372" s="14"/>
      <c r="GII2372" s="14"/>
      <c r="GIJ2372" s="14"/>
      <c r="GIK2372" s="14"/>
      <c r="GIL2372" s="14"/>
      <c r="GIM2372" s="14"/>
      <c r="GIN2372" s="14"/>
      <c r="GIO2372" s="14"/>
      <c r="GIP2372" s="14"/>
      <c r="GIQ2372" s="14"/>
      <c r="GIR2372" s="14"/>
      <c r="GIS2372" s="14"/>
      <c r="GIT2372" s="14"/>
      <c r="GIU2372" s="14"/>
      <c r="GIV2372" s="14"/>
      <c r="GIW2372" s="14"/>
      <c r="GIX2372" s="14"/>
      <c r="GIY2372" s="14"/>
      <c r="GIZ2372" s="14"/>
      <c r="GJA2372" s="14"/>
      <c r="GJB2372" s="14"/>
      <c r="GJC2372" s="14"/>
      <c r="GJD2372" s="14"/>
      <c r="GJE2372" s="14"/>
      <c r="GJF2372" s="14"/>
      <c r="GJG2372" s="14"/>
      <c r="GJH2372" s="14"/>
      <c r="GJI2372" s="14"/>
      <c r="GJJ2372" s="14"/>
      <c r="GJK2372" s="14"/>
      <c r="GJL2372" s="14"/>
      <c r="GJM2372" s="14"/>
      <c r="GJN2372" s="14"/>
      <c r="GJO2372" s="14"/>
      <c r="GJP2372" s="14"/>
      <c r="GJQ2372" s="14"/>
      <c r="GJR2372" s="14"/>
      <c r="GJS2372" s="14"/>
      <c r="GJT2372" s="14"/>
      <c r="GJU2372" s="14"/>
      <c r="GJV2372" s="14"/>
      <c r="GJW2372" s="14"/>
      <c r="GJX2372" s="14"/>
      <c r="GJY2372" s="14"/>
      <c r="GJZ2372" s="14"/>
      <c r="GKA2372" s="14"/>
      <c r="GKB2372" s="14"/>
      <c r="GKC2372" s="14"/>
      <c r="GKD2372" s="14"/>
      <c r="GKE2372" s="14"/>
      <c r="GKF2372" s="14"/>
      <c r="GKG2372" s="14"/>
      <c r="GKH2372" s="14"/>
      <c r="GKI2372" s="14"/>
      <c r="GKJ2372" s="14"/>
      <c r="GKK2372" s="14"/>
      <c r="GKL2372" s="14"/>
      <c r="GKM2372" s="14"/>
      <c r="GKN2372" s="14"/>
      <c r="GKO2372" s="14"/>
      <c r="GKP2372" s="14"/>
      <c r="GKQ2372" s="14"/>
      <c r="GKR2372" s="14"/>
      <c r="GKS2372" s="14"/>
      <c r="GKT2372" s="14"/>
      <c r="GKU2372" s="14"/>
      <c r="GKV2372" s="14"/>
      <c r="GKW2372" s="14"/>
      <c r="GKX2372" s="14"/>
      <c r="GKY2372" s="14"/>
      <c r="GKZ2372" s="14"/>
      <c r="GLA2372" s="14"/>
      <c r="GLB2372" s="14"/>
      <c r="GLC2372" s="14"/>
      <c r="GLD2372" s="14"/>
      <c r="GLE2372" s="14"/>
      <c r="GLF2372" s="14"/>
      <c r="GLG2372" s="14"/>
      <c r="GLH2372" s="14"/>
      <c r="GLI2372" s="14"/>
      <c r="GLJ2372" s="14"/>
      <c r="GLK2372" s="14"/>
      <c r="GLL2372" s="14"/>
      <c r="GLM2372" s="14"/>
      <c r="GLN2372" s="14"/>
      <c r="GLO2372" s="14"/>
      <c r="GLP2372" s="14"/>
      <c r="GLQ2372" s="14"/>
      <c r="GLR2372" s="14"/>
      <c r="GLS2372" s="14"/>
      <c r="GLT2372" s="14"/>
      <c r="GLU2372" s="14"/>
      <c r="GLV2372" s="14"/>
      <c r="GLW2372" s="14"/>
      <c r="GLX2372" s="14"/>
      <c r="GLY2372" s="14"/>
      <c r="GLZ2372" s="14"/>
      <c r="GMA2372" s="14"/>
      <c r="GMB2372" s="14"/>
      <c r="GMC2372" s="14"/>
      <c r="GMD2372" s="14"/>
      <c r="GME2372" s="14"/>
      <c r="GMF2372" s="14"/>
      <c r="GMG2372" s="14"/>
      <c r="GMH2372" s="14"/>
      <c r="GMI2372" s="14"/>
      <c r="GMJ2372" s="14"/>
      <c r="GMK2372" s="14"/>
      <c r="GML2372" s="14"/>
      <c r="GMM2372" s="14"/>
      <c r="GMN2372" s="14"/>
      <c r="GMO2372" s="14"/>
      <c r="GMP2372" s="14"/>
      <c r="GMQ2372" s="14"/>
      <c r="GMR2372" s="14"/>
      <c r="GMS2372" s="14"/>
      <c r="GMT2372" s="14"/>
      <c r="GMU2372" s="14"/>
      <c r="GMV2372" s="14"/>
      <c r="GMW2372" s="14"/>
      <c r="GMX2372" s="14"/>
      <c r="GMY2372" s="14"/>
      <c r="GMZ2372" s="14"/>
      <c r="GNA2372" s="14"/>
      <c r="GNB2372" s="14"/>
      <c r="GNC2372" s="14"/>
      <c r="GND2372" s="14"/>
      <c r="GNE2372" s="14"/>
      <c r="GNF2372" s="14"/>
      <c r="GNG2372" s="14"/>
      <c r="GNH2372" s="14"/>
      <c r="GNI2372" s="14"/>
      <c r="GNJ2372" s="14"/>
      <c r="GNK2372" s="14"/>
      <c r="GNL2372" s="14"/>
      <c r="GNM2372" s="14"/>
      <c r="GNN2372" s="14"/>
      <c r="GNO2372" s="14"/>
      <c r="GNP2372" s="14"/>
      <c r="GNQ2372" s="14"/>
      <c r="GNR2372" s="14"/>
      <c r="GNS2372" s="14"/>
      <c r="GNT2372" s="14"/>
      <c r="GNU2372" s="14"/>
      <c r="GNV2372" s="14"/>
      <c r="GNW2372" s="14"/>
      <c r="GNX2372" s="14"/>
      <c r="GNY2372" s="14"/>
      <c r="GNZ2372" s="14"/>
      <c r="GOA2372" s="14"/>
      <c r="GOB2372" s="14"/>
      <c r="GOC2372" s="14"/>
      <c r="GOD2372" s="14"/>
      <c r="GOE2372" s="14"/>
      <c r="GOF2372" s="14"/>
      <c r="GOG2372" s="14"/>
      <c r="GOH2372" s="14"/>
      <c r="GOI2372" s="14"/>
      <c r="GOJ2372" s="14"/>
      <c r="GOK2372" s="14"/>
      <c r="GOL2372" s="14"/>
      <c r="GOM2372" s="14"/>
      <c r="GON2372" s="14"/>
      <c r="GOO2372" s="14"/>
      <c r="GOP2372" s="14"/>
      <c r="GOQ2372" s="14"/>
      <c r="GOR2372" s="14"/>
      <c r="GOS2372" s="14"/>
      <c r="GOT2372" s="14"/>
      <c r="GOU2372" s="14"/>
      <c r="GOV2372" s="14"/>
      <c r="GOW2372" s="14"/>
      <c r="GOX2372" s="14"/>
      <c r="GOY2372" s="14"/>
      <c r="GOZ2372" s="14"/>
      <c r="GPA2372" s="14"/>
      <c r="GPB2372" s="14"/>
      <c r="GPC2372" s="14"/>
      <c r="GPD2372" s="14"/>
      <c r="GPE2372" s="14"/>
      <c r="GPF2372" s="14"/>
      <c r="GPG2372" s="14"/>
      <c r="GPH2372" s="14"/>
      <c r="GPI2372" s="14"/>
      <c r="GPJ2372" s="14"/>
      <c r="GPK2372" s="14"/>
      <c r="GPL2372" s="14"/>
      <c r="GPM2372" s="14"/>
      <c r="GPN2372" s="14"/>
      <c r="GPO2372" s="14"/>
      <c r="GPP2372" s="14"/>
      <c r="GPQ2372" s="14"/>
      <c r="GPR2372" s="14"/>
      <c r="GPS2372" s="14"/>
      <c r="GPT2372" s="14"/>
      <c r="GPU2372" s="14"/>
      <c r="GPV2372" s="14"/>
      <c r="GPW2372" s="14"/>
      <c r="GPX2372" s="14"/>
      <c r="GPY2372" s="14"/>
      <c r="GPZ2372" s="14"/>
      <c r="GQA2372" s="14"/>
      <c r="GQB2372" s="14"/>
      <c r="GQC2372" s="14"/>
      <c r="GQD2372" s="14"/>
      <c r="GQE2372" s="14"/>
      <c r="GQF2372" s="14"/>
      <c r="GQG2372" s="14"/>
      <c r="GQH2372" s="14"/>
      <c r="GQI2372" s="14"/>
      <c r="GQJ2372" s="14"/>
      <c r="GQK2372" s="14"/>
      <c r="GQL2372" s="14"/>
      <c r="GQM2372" s="14"/>
      <c r="GQN2372" s="14"/>
      <c r="GQO2372" s="14"/>
      <c r="GQP2372" s="14"/>
      <c r="GQQ2372" s="14"/>
      <c r="GQR2372" s="14"/>
      <c r="GQS2372" s="14"/>
      <c r="GQT2372" s="14"/>
      <c r="GQU2372" s="14"/>
      <c r="GQV2372" s="14"/>
      <c r="GQW2372" s="14"/>
      <c r="GQX2372" s="14"/>
      <c r="GQY2372" s="14"/>
      <c r="GQZ2372" s="14"/>
      <c r="GRA2372" s="14"/>
      <c r="GRB2372" s="14"/>
      <c r="GRC2372" s="14"/>
      <c r="GRD2372" s="14"/>
      <c r="GRE2372" s="14"/>
      <c r="GRF2372" s="14"/>
      <c r="GRG2372" s="14"/>
      <c r="GRH2372" s="14"/>
      <c r="GRI2372" s="14"/>
      <c r="GRJ2372" s="14"/>
      <c r="GRK2372" s="14"/>
      <c r="GRL2372" s="14"/>
      <c r="GRM2372" s="14"/>
      <c r="GRN2372" s="14"/>
      <c r="GRO2372" s="14"/>
      <c r="GRP2372" s="14"/>
      <c r="GRQ2372" s="14"/>
      <c r="GRR2372" s="14"/>
      <c r="GRS2372" s="14"/>
      <c r="GRT2372" s="14"/>
      <c r="GRU2372" s="14"/>
      <c r="GRV2372" s="14"/>
      <c r="GRW2372" s="14"/>
      <c r="GRX2372" s="14"/>
      <c r="GRY2372" s="14"/>
      <c r="GRZ2372" s="14"/>
      <c r="GSA2372" s="14"/>
      <c r="GSB2372" s="14"/>
      <c r="GSC2372" s="14"/>
      <c r="GSD2372" s="14"/>
      <c r="GSE2372" s="14"/>
      <c r="GSF2372" s="14"/>
      <c r="GSG2372" s="14"/>
      <c r="GSH2372" s="14"/>
      <c r="GSI2372" s="14"/>
      <c r="GSJ2372" s="14"/>
      <c r="GSK2372" s="14"/>
      <c r="GSL2372" s="14"/>
      <c r="GSM2372" s="14"/>
      <c r="GSN2372" s="14"/>
      <c r="GSO2372" s="14"/>
      <c r="GSP2372" s="14"/>
      <c r="GSQ2372" s="14"/>
      <c r="GSR2372" s="14"/>
      <c r="GSS2372" s="14"/>
      <c r="GST2372" s="14"/>
      <c r="GSU2372" s="14"/>
      <c r="GSV2372" s="14"/>
      <c r="GSW2372" s="14"/>
      <c r="GSX2372" s="14"/>
      <c r="GSY2372" s="14"/>
      <c r="GSZ2372" s="14"/>
      <c r="GTA2372" s="14"/>
      <c r="GTB2372" s="14"/>
      <c r="GTC2372" s="14"/>
      <c r="GTD2372" s="14"/>
      <c r="GTE2372" s="14"/>
      <c r="GTF2372" s="14"/>
      <c r="GTG2372" s="14"/>
      <c r="GTH2372" s="14"/>
      <c r="GTI2372" s="14"/>
      <c r="GTJ2372" s="14"/>
      <c r="GTK2372" s="14"/>
      <c r="GTL2372" s="14"/>
      <c r="GTM2372" s="14"/>
      <c r="GTN2372" s="14"/>
      <c r="GTO2372" s="14"/>
      <c r="GTP2372" s="14"/>
      <c r="GTQ2372" s="14"/>
      <c r="GTR2372" s="14"/>
      <c r="GTS2372" s="14"/>
      <c r="GTT2372" s="14"/>
      <c r="GTU2372" s="14"/>
      <c r="GTV2372" s="14"/>
      <c r="GTW2372" s="14"/>
      <c r="GTX2372" s="14"/>
      <c r="GTY2372" s="14"/>
      <c r="GTZ2372" s="14"/>
      <c r="GUA2372" s="14"/>
      <c r="GUB2372" s="14"/>
      <c r="GUC2372" s="14"/>
      <c r="GUD2372" s="14"/>
      <c r="GUE2372" s="14"/>
      <c r="GUF2372" s="14"/>
      <c r="GUG2372" s="14"/>
      <c r="GUH2372" s="14"/>
      <c r="GUI2372" s="14"/>
      <c r="GUJ2372" s="14"/>
      <c r="GUK2372" s="14"/>
      <c r="GUL2372" s="14"/>
      <c r="GUM2372" s="14"/>
      <c r="GUN2372" s="14"/>
      <c r="GUO2372" s="14"/>
      <c r="GUP2372" s="14"/>
      <c r="GUQ2372" s="14"/>
      <c r="GUR2372" s="14"/>
      <c r="GUS2372" s="14"/>
      <c r="GUT2372" s="14"/>
      <c r="GUU2372" s="14"/>
      <c r="GUV2372" s="14"/>
      <c r="GUW2372" s="14"/>
      <c r="GUX2372" s="14"/>
      <c r="GUY2372" s="14"/>
      <c r="GUZ2372" s="14"/>
      <c r="GVA2372" s="14"/>
      <c r="GVB2372" s="14"/>
      <c r="GVC2372" s="14"/>
      <c r="GVD2372" s="14"/>
      <c r="GVE2372" s="14"/>
      <c r="GVF2372" s="14"/>
      <c r="GVG2372" s="14"/>
      <c r="GVH2372" s="14"/>
      <c r="GVI2372" s="14"/>
      <c r="GVJ2372" s="14"/>
      <c r="GVK2372" s="14"/>
      <c r="GVL2372" s="14"/>
      <c r="GVM2372" s="14"/>
      <c r="GVN2372" s="14"/>
      <c r="GVO2372" s="14"/>
      <c r="GVP2372" s="14"/>
      <c r="GVQ2372" s="14"/>
      <c r="GVR2372" s="14"/>
      <c r="GVS2372" s="14"/>
      <c r="GVT2372" s="14"/>
      <c r="GVU2372" s="14"/>
      <c r="GVV2372" s="14"/>
      <c r="GVW2372" s="14"/>
      <c r="GVX2372" s="14"/>
      <c r="GVY2372" s="14"/>
      <c r="GVZ2372" s="14"/>
      <c r="GWA2372" s="14"/>
      <c r="GWB2372" s="14"/>
      <c r="GWC2372" s="14"/>
      <c r="GWD2372" s="14"/>
      <c r="GWE2372" s="14"/>
      <c r="GWF2372" s="14"/>
      <c r="GWG2372" s="14"/>
      <c r="GWH2372" s="14"/>
      <c r="GWI2372" s="14"/>
      <c r="GWJ2372" s="14"/>
      <c r="GWK2372" s="14"/>
      <c r="GWL2372" s="14"/>
      <c r="GWM2372" s="14"/>
      <c r="GWN2372" s="14"/>
      <c r="GWO2372" s="14"/>
      <c r="GWP2372" s="14"/>
      <c r="GWQ2372" s="14"/>
      <c r="GWR2372" s="14"/>
      <c r="GWS2372" s="14"/>
      <c r="GWT2372" s="14"/>
      <c r="GWU2372" s="14"/>
      <c r="GWV2372" s="14"/>
      <c r="GWW2372" s="14"/>
      <c r="GWX2372" s="14"/>
      <c r="GWY2372" s="14"/>
      <c r="GWZ2372" s="14"/>
      <c r="GXA2372" s="14"/>
      <c r="GXB2372" s="14"/>
      <c r="GXC2372" s="14"/>
      <c r="GXD2372" s="14"/>
      <c r="GXE2372" s="14"/>
      <c r="GXF2372" s="14"/>
      <c r="GXG2372" s="14"/>
      <c r="GXH2372" s="14"/>
      <c r="GXI2372" s="14"/>
      <c r="GXJ2372" s="14"/>
      <c r="GXK2372" s="14"/>
      <c r="GXL2372" s="14"/>
      <c r="GXM2372" s="14"/>
      <c r="GXN2372" s="14"/>
      <c r="GXO2372" s="14"/>
      <c r="GXP2372" s="14"/>
      <c r="GXQ2372" s="14"/>
      <c r="GXR2372" s="14"/>
      <c r="GXS2372" s="14"/>
      <c r="GXT2372" s="14"/>
      <c r="GXU2372" s="14"/>
      <c r="GXV2372" s="14"/>
      <c r="GXW2372" s="14"/>
      <c r="GXX2372" s="14"/>
      <c r="GXY2372" s="14"/>
      <c r="GXZ2372" s="14"/>
      <c r="GYA2372" s="14"/>
      <c r="GYB2372" s="14"/>
      <c r="GYC2372" s="14"/>
      <c r="GYD2372" s="14"/>
      <c r="GYE2372" s="14"/>
      <c r="GYF2372" s="14"/>
      <c r="GYG2372" s="14"/>
      <c r="GYH2372" s="14"/>
      <c r="GYI2372" s="14"/>
      <c r="GYJ2372" s="14"/>
      <c r="GYK2372" s="14"/>
      <c r="GYL2372" s="14"/>
      <c r="GYM2372" s="14"/>
      <c r="GYN2372" s="14"/>
      <c r="GYO2372" s="14"/>
      <c r="GYP2372" s="14"/>
      <c r="GYQ2372" s="14"/>
      <c r="GYR2372" s="14"/>
      <c r="GYS2372" s="14"/>
      <c r="GYT2372" s="14"/>
      <c r="GYU2372" s="14"/>
      <c r="GYV2372" s="14"/>
      <c r="GYW2372" s="14"/>
      <c r="GYX2372" s="14"/>
      <c r="GYY2372" s="14"/>
      <c r="GYZ2372" s="14"/>
      <c r="GZA2372" s="14"/>
      <c r="GZB2372" s="14"/>
      <c r="GZC2372" s="14"/>
      <c r="GZD2372" s="14"/>
      <c r="GZE2372" s="14"/>
      <c r="GZF2372" s="14"/>
      <c r="GZG2372" s="14"/>
      <c r="GZH2372" s="14"/>
      <c r="GZI2372" s="14"/>
      <c r="GZJ2372" s="14"/>
      <c r="GZK2372" s="14"/>
      <c r="GZL2372" s="14"/>
      <c r="GZM2372" s="14"/>
      <c r="GZN2372" s="14"/>
      <c r="GZO2372" s="14"/>
      <c r="GZP2372" s="14"/>
      <c r="GZQ2372" s="14"/>
      <c r="GZR2372" s="14"/>
      <c r="GZS2372" s="14"/>
      <c r="GZT2372" s="14"/>
      <c r="GZU2372" s="14"/>
      <c r="GZV2372" s="14"/>
      <c r="GZW2372" s="14"/>
      <c r="GZX2372" s="14"/>
      <c r="GZY2372" s="14"/>
      <c r="GZZ2372" s="14"/>
      <c r="HAA2372" s="14"/>
      <c r="HAB2372" s="14"/>
      <c r="HAC2372" s="14"/>
      <c r="HAD2372" s="14"/>
      <c r="HAE2372" s="14"/>
      <c r="HAF2372" s="14"/>
      <c r="HAG2372" s="14"/>
      <c r="HAH2372" s="14"/>
      <c r="HAI2372" s="14"/>
      <c r="HAJ2372" s="14"/>
      <c r="HAK2372" s="14"/>
      <c r="HAL2372" s="14"/>
      <c r="HAM2372" s="14"/>
      <c r="HAN2372" s="14"/>
      <c r="HAO2372" s="14"/>
      <c r="HAP2372" s="14"/>
      <c r="HAQ2372" s="14"/>
      <c r="HAR2372" s="14"/>
      <c r="HAS2372" s="14"/>
      <c r="HAT2372" s="14"/>
      <c r="HAU2372" s="14"/>
      <c r="HAV2372" s="14"/>
      <c r="HAW2372" s="14"/>
      <c r="HAX2372" s="14"/>
      <c r="HAY2372" s="14"/>
      <c r="HAZ2372" s="14"/>
      <c r="HBA2372" s="14"/>
      <c r="HBB2372" s="14"/>
      <c r="HBC2372" s="14"/>
      <c r="HBD2372" s="14"/>
      <c r="HBE2372" s="14"/>
      <c r="HBF2372" s="14"/>
      <c r="HBG2372" s="14"/>
      <c r="HBH2372" s="14"/>
      <c r="HBI2372" s="14"/>
      <c r="HBJ2372" s="14"/>
      <c r="HBK2372" s="14"/>
      <c r="HBL2372" s="14"/>
      <c r="HBM2372" s="14"/>
      <c r="HBN2372" s="14"/>
      <c r="HBO2372" s="14"/>
      <c r="HBP2372" s="14"/>
      <c r="HBQ2372" s="14"/>
      <c r="HBR2372" s="14"/>
      <c r="HBS2372" s="14"/>
      <c r="HBT2372" s="14"/>
      <c r="HBU2372" s="14"/>
      <c r="HBV2372" s="14"/>
      <c r="HBW2372" s="14"/>
      <c r="HBX2372" s="14"/>
      <c r="HBY2372" s="14"/>
      <c r="HBZ2372" s="14"/>
      <c r="HCA2372" s="14"/>
      <c r="HCB2372" s="14"/>
      <c r="HCC2372" s="14"/>
      <c r="HCD2372" s="14"/>
      <c r="HCE2372" s="14"/>
      <c r="HCF2372" s="14"/>
      <c r="HCG2372" s="14"/>
      <c r="HCH2372" s="14"/>
      <c r="HCI2372" s="14"/>
      <c r="HCJ2372" s="14"/>
      <c r="HCK2372" s="14"/>
      <c r="HCL2372" s="14"/>
      <c r="HCM2372" s="14"/>
      <c r="HCN2372" s="14"/>
      <c r="HCO2372" s="14"/>
      <c r="HCP2372" s="14"/>
      <c r="HCQ2372" s="14"/>
      <c r="HCR2372" s="14"/>
      <c r="HCS2372" s="14"/>
      <c r="HCT2372" s="14"/>
      <c r="HCU2372" s="14"/>
      <c r="HCV2372" s="14"/>
      <c r="HCW2372" s="14"/>
      <c r="HCX2372" s="14"/>
      <c r="HCY2372" s="14"/>
      <c r="HCZ2372" s="14"/>
      <c r="HDA2372" s="14"/>
      <c r="HDB2372" s="14"/>
      <c r="HDC2372" s="14"/>
      <c r="HDD2372" s="14"/>
      <c r="HDE2372" s="14"/>
      <c r="HDF2372" s="14"/>
      <c r="HDG2372" s="14"/>
      <c r="HDH2372" s="14"/>
      <c r="HDI2372" s="14"/>
      <c r="HDJ2372" s="14"/>
      <c r="HDK2372" s="14"/>
      <c r="HDL2372" s="14"/>
      <c r="HDM2372" s="14"/>
      <c r="HDN2372" s="14"/>
      <c r="HDO2372" s="14"/>
      <c r="HDP2372" s="14"/>
      <c r="HDQ2372" s="14"/>
      <c r="HDR2372" s="14"/>
      <c r="HDS2372" s="14"/>
      <c r="HDT2372" s="14"/>
      <c r="HDU2372" s="14"/>
      <c r="HDV2372" s="14"/>
      <c r="HDW2372" s="14"/>
      <c r="HDX2372" s="14"/>
      <c r="HDY2372" s="14"/>
      <c r="HDZ2372" s="14"/>
      <c r="HEA2372" s="14"/>
      <c r="HEB2372" s="14"/>
      <c r="HEC2372" s="14"/>
      <c r="HED2372" s="14"/>
      <c r="HEE2372" s="14"/>
      <c r="HEF2372" s="14"/>
      <c r="HEG2372" s="14"/>
      <c r="HEH2372" s="14"/>
      <c r="HEI2372" s="14"/>
      <c r="HEJ2372" s="14"/>
      <c r="HEK2372" s="14"/>
      <c r="HEL2372" s="14"/>
      <c r="HEM2372" s="14"/>
      <c r="HEN2372" s="14"/>
      <c r="HEO2372" s="14"/>
      <c r="HEP2372" s="14"/>
      <c r="HEQ2372" s="14"/>
      <c r="HER2372" s="14"/>
      <c r="HES2372" s="14"/>
      <c r="HET2372" s="14"/>
      <c r="HEU2372" s="14"/>
      <c r="HEV2372" s="14"/>
      <c r="HEW2372" s="14"/>
      <c r="HEX2372" s="14"/>
      <c r="HEY2372" s="14"/>
      <c r="HEZ2372" s="14"/>
      <c r="HFA2372" s="14"/>
      <c r="HFB2372" s="14"/>
      <c r="HFC2372" s="14"/>
      <c r="HFD2372" s="14"/>
      <c r="HFE2372" s="14"/>
      <c r="HFF2372" s="14"/>
      <c r="HFG2372" s="14"/>
      <c r="HFH2372" s="14"/>
      <c r="HFI2372" s="14"/>
      <c r="HFJ2372" s="14"/>
      <c r="HFK2372" s="14"/>
      <c r="HFL2372" s="14"/>
      <c r="HFM2372" s="14"/>
      <c r="HFN2372" s="14"/>
      <c r="HFO2372" s="14"/>
      <c r="HFP2372" s="14"/>
      <c r="HFQ2372" s="14"/>
      <c r="HFR2372" s="14"/>
      <c r="HFS2372" s="14"/>
      <c r="HFT2372" s="14"/>
      <c r="HFU2372" s="14"/>
      <c r="HFV2372" s="14"/>
      <c r="HFW2372" s="14"/>
      <c r="HFX2372" s="14"/>
      <c r="HFY2372" s="14"/>
      <c r="HFZ2372" s="14"/>
      <c r="HGA2372" s="14"/>
      <c r="HGB2372" s="14"/>
      <c r="HGC2372" s="14"/>
      <c r="HGD2372" s="14"/>
      <c r="HGE2372" s="14"/>
      <c r="HGF2372" s="14"/>
      <c r="HGG2372" s="14"/>
      <c r="HGH2372" s="14"/>
      <c r="HGI2372" s="14"/>
      <c r="HGJ2372" s="14"/>
      <c r="HGK2372" s="14"/>
      <c r="HGL2372" s="14"/>
      <c r="HGM2372" s="14"/>
      <c r="HGN2372" s="14"/>
      <c r="HGO2372" s="14"/>
      <c r="HGP2372" s="14"/>
      <c r="HGQ2372" s="14"/>
      <c r="HGR2372" s="14"/>
      <c r="HGS2372" s="14"/>
      <c r="HGT2372" s="14"/>
      <c r="HGU2372" s="14"/>
      <c r="HGV2372" s="14"/>
      <c r="HGW2372" s="14"/>
      <c r="HGX2372" s="14"/>
      <c r="HGY2372" s="14"/>
      <c r="HGZ2372" s="14"/>
      <c r="HHA2372" s="14"/>
      <c r="HHB2372" s="14"/>
      <c r="HHC2372" s="14"/>
      <c r="HHD2372" s="14"/>
      <c r="HHE2372" s="14"/>
      <c r="HHF2372" s="14"/>
      <c r="HHG2372" s="14"/>
      <c r="HHH2372" s="14"/>
      <c r="HHI2372" s="14"/>
      <c r="HHJ2372" s="14"/>
      <c r="HHK2372" s="14"/>
      <c r="HHL2372" s="14"/>
      <c r="HHM2372" s="14"/>
      <c r="HHN2372" s="14"/>
      <c r="HHO2372" s="14"/>
      <c r="HHP2372" s="14"/>
      <c r="HHQ2372" s="14"/>
      <c r="HHR2372" s="14"/>
      <c r="HHS2372" s="14"/>
      <c r="HHT2372" s="14"/>
      <c r="HHU2372" s="14"/>
      <c r="HHV2372" s="14"/>
      <c r="HHW2372" s="14"/>
      <c r="HHX2372" s="14"/>
      <c r="HHY2372" s="14"/>
      <c r="HHZ2372" s="14"/>
      <c r="HIA2372" s="14"/>
      <c r="HIB2372" s="14"/>
      <c r="HIC2372" s="14"/>
      <c r="HID2372" s="14"/>
      <c r="HIE2372" s="14"/>
      <c r="HIF2372" s="14"/>
      <c r="HIG2372" s="14"/>
      <c r="HIH2372" s="14"/>
      <c r="HII2372" s="14"/>
      <c r="HIJ2372" s="14"/>
      <c r="HIK2372" s="14"/>
      <c r="HIL2372" s="14"/>
      <c r="HIM2372" s="14"/>
      <c r="HIN2372" s="14"/>
      <c r="HIO2372" s="14"/>
      <c r="HIP2372" s="14"/>
      <c r="HIQ2372" s="14"/>
      <c r="HIR2372" s="14"/>
      <c r="HIS2372" s="14"/>
      <c r="HIT2372" s="14"/>
      <c r="HIU2372" s="14"/>
      <c r="HIV2372" s="14"/>
      <c r="HIW2372" s="14"/>
      <c r="HIX2372" s="14"/>
      <c r="HIY2372" s="14"/>
      <c r="HIZ2372" s="14"/>
      <c r="HJA2372" s="14"/>
      <c r="HJB2372" s="14"/>
      <c r="HJC2372" s="14"/>
      <c r="HJD2372" s="14"/>
      <c r="HJE2372" s="14"/>
      <c r="HJF2372" s="14"/>
      <c r="HJG2372" s="14"/>
      <c r="HJH2372" s="14"/>
      <c r="HJI2372" s="14"/>
      <c r="HJJ2372" s="14"/>
      <c r="HJK2372" s="14"/>
      <c r="HJL2372" s="14"/>
      <c r="HJM2372" s="14"/>
      <c r="HJN2372" s="14"/>
      <c r="HJO2372" s="14"/>
      <c r="HJP2372" s="14"/>
      <c r="HJQ2372" s="14"/>
      <c r="HJR2372" s="14"/>
      <c r="HJS2372" s="14"/>
      <c r="HJT2372" s="14"/>
      <c r="HJU2372" s="14"/>
      <c r="HJV2372" s="14"/>
      <c r="HJW2372" s="14"/>
      <c r="HJX2372" s="14"/>
      <c r="HJY2372" s="14"/>
      <c r="HJZ2372" s="14"/>
      <c r="HKA2372" s="14"/>
      <c r="HKB2372" s="14"/>
      <c r="HKC2372" s="14"/>
      <c r="HKD2372" s="14"/>
      <c r="HKE2372" s="14"/>
      <c r="HKF2372" s="14"/>
      <c r="HKG2372" s="14"/>
      <c r="HKH2372" s="14"/>
      <c r="HKI2372" s="14"/>
      <c r="HKJ2372" s="14"/>
      <c r="HKK2372" s="14"/>
      <c r="HKL2372" s="14"/>
      <c r="HKM2372" s="14"/>
      <c r="HKN2372" s="14"/>
      <c r="HKO2372" s="14"/>
      <c r="HKP2372" s="14"/>
      <c r="HKQ2372" s="14"/>
      <c r="HKR2372" s="14"/>
      <c r="HKS2372" s="14"/>
      <c r="HKT2372" s="14"/>
      <c r="HKU2372" s="14"/>
      <c r="HKV2372" s="14"/>
      <c r="HKW2372" s="14"/>
      <c r="HKX2372" s="14"/>
      <c r="HKY2372" s="14"/>
      <c r="HKZ2372" s="14"/>
      <c r="HLA2372" s="14"/>
      <c r="HLB2372" s="14"/>
      <c r="HLC2372" s="14"/>
      <c r="HLD2372" s="14"/>
      <c r="HLE2372" s="14"/>
      <c r="HLF2372" s="14"/>
      <c r="HLG2372" s="14"/>
      <c r="HLH2372" s="14"/>
      <c r="HLI2372" s="14"/>
      <c r="HLJ2372" s="14"/>
      <c r="HLK2372" s="14"/>
      <c r="HLL2372" s="14"/>
      <c r="HLM2372" s="14"/>
      <c r="HLN2372" s="14"/>
      <c r="HLO2372" s="14"/>
      <c r="HLP2372" s="14"/>
      <c r="HLQ2372" s="14"/>
      <c r="HLR2372" s="14"/>
      <c r="HLS2372" s="14"/>
      <c r="HLT2372" s="14"/>
      <c r="HLU2372" s="14"/>
      <c r="HLV2372" s="14"/>
      <c r="HLW2372" s="14"/>
      <c r="HLX2372" s="14"/>
      <c r="HLY2372" s="14"/>
      <c r="HLZ2372" s="14"/>
      <c r="HMA2372" s="14"/>
      <c r="HMB2372" s="14"/>
      <c r="HMC2372" s="14"/>
      <c r="HMD2372" s="14"/>
      <c r="HME2372" s="14"/>
      <c r="HMF2372" s="14"/>
      <c r="HMG2372" s="14"/>
      <c r="HMH2372" s="14"/>
      <c r="HMI2372" s="14"/>
      <c r="HMJ2372" s="14"/>
      <c r="HMK2372" s="14"/>
      <c r="HML2372" s="14"/>
      <c r="HMM2372" s="14"/>
      <c r="HMN2372" s="14"/>
      <c r="HMO2372" s="14"/>
      <c r="HMP2372" s="14"/>
      <c r="HMQ2372" s="14"/>
      <c r="HMR2372" s="14"/>
      <c r="HMS2372" s="14"/>
      <c r="HMT2372" s="14"/>
      <c r="HMU2372" s="14"/>
      <c r="HMV2372" s="14"/>
      <c r="HMW2372" s="14"/>
      <c r="HMX2372" s="14"/>
      <c r="HMY2372" s="14"/>
      <c r="HMZ2372" s="14"/>
      <c r="HNA2372" s="14"/>
      <c r="HNB2372" s="14"/>
      <c r="HNC2372" s="14"/>
      <c r="HND2372" s="14"/>
      <c r="HNE2372" s="14"/>
      <c r="HNF2372" s="14"/>
      <c r="HNG2372" s="14"/>
      <c r="HNH2372" s="14"/>
      <c r="HNI2372" s="14"/>
      <c r="HNJ2372" s="14"/>
      <c r="HNK2372" s="14"/>
      <c r="HNL2372" s="14"/>
      <c r="HNM2372" s="14"/>
      <c r="HNN2372" s="14"/>
      <c r="HNO2372" s="14"/>
      <c r="HNP2372" s="14"/>
      <c r="HNQ2372" s="14"/>
      <c r="HNR2372" s="14"/>
      <c r="HNS2372" s="14"/>
      <c r="HNT2372" s="14"/>
      <c r="HNU2372" s="14"/>
      <c r="HNV2372" s="14"/>
      <c r="HNW2372" s="14"/>
      <c r="HNX2372" s="14"/>
      <c r="HNY2372" s="14"/>
      <c r="HNZ2372" s="14"/>
      <c r="HOA2372" s="14"/>
      <c r="HOB2372" s="14"/>
      <c r="HOC2372" s="14"/>
      <c r="HOD2372" s="14"/>
      <c r="HOE2372" s="14"/>
      <c r="HOF2372" s="14"/>
      <c r="HOG2372" s="14"/>
      <c r="HOH2372" s="14"/>
      <c r="HOI2372" s="14"/>
      <c r="HOJ2372" s="14"/>
      <c r="HOK2372" s="14"/>
      <c r="HOL2372" s="14"/>
      <c r="HOM2372" s="14"/>
      <c r="HON2372" s="14"/>
      <c r="HOO2372" s="14"/>
      <c r="HOP2372" s="14"/>
      <c r="HOQ2372" s="14"/>
      <c r="HOR2372" s="14"/>
      <c r="HOS2372" s="14"/>
      <c r="HOT2372" s="14"/>
      <c r="HOU2372" s="14"/>
      <c r="HOV2372" s="14"/>
      <c r="HOW2372" s="14"/>
      <c r="HOX2372" s="14"/>
      <c r="HOY2372" s="14"/>
      <c r="HOZ2372" s="14"/>
      <c r="HPA2372" s="14"/>
      <c r="HPB2372" s="14"/>
      <c r="HPC2372" s="14"/>
      <c r="HPD2372" s="14"/>
      <c r="HPE2372" s="14"/>
      <c r="HPF2372" s="14"/>
      <c r="HPG2372" s="14"/>
      <c r="HPH2372" s="14"/>
      <c r="HPI2372" s="14"/>
      <c r="HPJ2372" s="14"/>
      <c r="HPK2372" s="14"/>
      <c r="HPL2372" s="14"/>
      <c r="HPM2372" s="14"/>
      <c r="HPN2372" s="14"/>
      <c r="HPO2372" s="14"/>
      <c r="HPP2372" s="14"/>
      <c r="HPQ2372" s="14"/>
      <c r="HPR2372" s="14"/>
      <c r="HPS2372" s="14"/>
      <c r="HPT2372" s="14"/>
      <c r="HPU2372" s="14"/>
      <c r="HPV2372" s="14"/>
      <c r="HPW2372" s="14"/>
      <c r="HPX2372" s="14"/>
      <c r="HPY2372" s="14"/>
      <c r="HPZ2372" s="14"/>
      <c r="HQA2372" s="14"/>
      <c r="HQB2372" s="14"/>
      <c r="HQC2372" s="14"/>
      <c r="HQD2372" s="14"/>
      <c r="HQE2372" s="14"/>
      <c r="HQF2372" s="14"/>
      <c r="HQG2372" s="14"/>
      <c r="HQH2372" s="14"/>
      <c r="HQI2372" s="14"/>
      <c r="HQJ2372" s="14"/>
      <c r="HQK2372" s="14"/>
      <c r="HQL2372" s="14"/>
      <c r="HQM2372" s="14"/>
      <c r="HQN2372" s="14"/>
      <c r="HQO2372" s="14"/>
      <c r="HQP2372" s="14"/>
      <c r="HQQ2372" s="14"/>
      <c r="HQR2372" s="14"/>
      <c r="HQS2372" s="14"/>
      <c r="HQT2372" s="14"/>
      <c r="HQU2372" s="14"/>
      <c r="HQV2372" s="14"/>
      <c r="HQW2372" s="14"/>
      <c r="HQX2372" s="14"/>
      <c r="HQY2372" s="14"/>
      <c r="HQZ2372" s="14"/>
      <c r="HRA2372" s="14"/>
      <c r="HRB2372" s="14"/>
      <c r="HRC2372" s="14"/>
      <c r="HRD2372" s="14"/>
      <c r="HRE2372" s="14"/>
      <c r="HRF2372" s="14"/>
      <c r="HRG2372" s="14"/>
      <c r="HRH2372" s="14"/>
      <c r="HRI2372" s="14"/>
      <c r="HRJ2372" s="14"/>
      <c r="HRK2372" s="14"/>
      <c r="HRL2372" s="14"/>
      <c r="HRM2372" s="14"/>
      <c r="HRN2372" s="14"/>
      <c r="HRO2372" s="14"/>
      <c r="HRP2372" s="14"/>
      <c r="HRQ2372" s="14"/>
      <c r="HRR2372" s="14"/>
      <c r="HRS2372" s="14"/>
      <c r="HRT2372" s="14"/>
      <c r="HRU2372" s="14"/>
      <c r="HRV2372" s="14"/>
      <c r="HRW2372" s="14"/>
      <c r="HRX2372" s="14"/>
      <c r="HRY2372" s="14"/>
      <c r="HRZ2372" s="14"/>
      <c r="HSA2372" s="14"/>
      <c r="HSB2372" s="14"/>
      <c r="HSC2372" s="14"/>
      <c r="HSD2372" s="14"/>
      <c r="HSE2372" s="14"/>
      <c r="HSF2372" s="14"/>
      <c r="HSG2372" s="14"/>
      <c r="HSH2372" s="14"/>
      <c r="HSI2372" s="14"/>
      <c r="HSJ2372" s="14"/>
      <c r="HSK2372" s="14"/>
      <c r="HSL2372" s="14"/>
      <c r="HSM2372" s="14"/>
      <c r="HSN2372" s="14"/>
      <c r="HSO2372" s="14"/>
      <c r="HSP2372" s="14"/>
      <c r="HSQ2372" s="14"/>
      <c r="HSR2372" s="14"/>
      <c r="HSS2372" s="14"/>
      <c r="HST2372" s="14"/>
      <c r="HSU2372" s="14"/>
      <c r="HSV2372" s="14"/>
      <c r="HSW2372" s="14"/>
      <c r="HSX2372" s="14"/>
      <c r="HSY2372" s="14"/>
      <c r="HSZ2372" s="14"/>
      <c r="HTA2372" s="14"/>
      <c r="HTB2372" s="14"/>
      <c r="HTC2372" s="14"/>
      <c r="HTD2372" s="14"/>
      <c r="HTE2372" s="14"/>
      <c r="HTF2372" s="14"/>
      <c r="HTG2372" s="14"/>
      <c r="HTH2372" s="14"/>
      <c r="HTI2372" s="14"/>
      <c r="HTJ2372" s="14"/>
      <c r="HTK2372" s="14"/>
      <c r="HTL2372" s="14"/>
      <c r="HTM2372" s="14"/>
      <c r="HTN2372" s="14"/>
      <c r="HTO2372" s="14"/>
      <c r="HTP2372" s="14"/>
      <c r="HTQ2372" s="14"/>
      <c r="HTR2372" s="14"/>
      <c r="HTS2372" s="14"/>
      <c r="HTT2372" s="14"/>
      <c r="HTU2372" s="14"/>
      <c r="HTV2372" s="14"/>
      <c r="HTW2372" s="14"/>
      <c r="HTX2372" s="14"/>
      <c r="HTY2372" s="14"/>
      <c r="HTZ2372" s="14"/>
      <c r="HUA2372" s="14"/>
      <c r="HUB2372" s="14"/>
      <c r="HUC2372" s="14"/>
      <c r="HUD2372" s="14"/>
      <c r="HUE2372" s="14"/>
      <c r="HUF2372" s="14"/>
      <c r="HUG2372" s="14"/>
      <c r="HUH2372" s="14"/>
      <c r="HUI2372" s="14"/>
      <c r="HUJ2372" s="14"/>
      <c r="HUK2372" s="14"/>
      <c r="HUL2372" s="14"/>
      <c r="HUM2372" s="14"/>
      <c r="HUN2372" s="14"/>
      <c r="HUO2372" s="14"/>
      <c r="HUP2372" s="14"/>
      <c r="HUQ2372" s="14"/>
      <c r="HUR2372" s="14"/>
      <c r="HUS2372" s="14"/>
      <c r="HUT2372" s="14"/>
      <c r="HUU2372" s="14"/>
      <c r="HUV2372" s="14"/>
      <c r="HUW2372" s="14"/>
      <c r="HUX2372" s="14"/>
      <c r="HUY2372" s="14"/>
      <c r="HUZ2372" s="14"/>
      <c r="HVA2372" s="14"/>
      <c r="HVB2372" s="14"/>
      <c r="HVC2372" s="14"/>
      <c r="HVD2372" s="14"/>
      <c r="HVE2372" s="14"/>
      <c r="HVF2372" s="14"/>
      <c r="HVG2372" s="14"/>
      <c r="HVH2372" s="14"/>
      <c r="HVI2372" s="14"/>
      <c r="HVJ2372" s="14"/>
      <c r="HVK2372" s="14"/>
      <c r="HVL2372" s="14"/>
      <c r="HVM2372" s="14"/>
      <c r="HVN2372" s="14"/>
      <c r="HVO2372" s="14"/>
      <c r="HVP2372" s="14"/>
      <c r="HVQ2372" s="14"/>
      <c r="HVR2372" s="14"/>
      <c r="HVS2372" s="14"/>
      <c r="HVT2372" s="14"/>
      <c r="HVU2372" s="14"/>
      <c r="HVV2372" s="14"/>
      <c r="HVW2372" s="14"/>
      <c r="HVX2372" s="14"/>
      <c r="HVY2372" s="14"/>
      <c r="HVZ2372" s="14"/>
      <c r="HWA2372" s="14"/>
      <c r="HWB2372" s="14"/>
      <c r="HWC2372" s="14"/>
      <c r="HWD2372" s="14"/>
      <c r="HWE2372" s="14"/>
      <c r="HWF2372" s="14"/>
      <c r="HWG2372" s="14"/>
      <c r="HWH2372" s="14"/>
      <c r="HWI2372" s="14"/>
      <c r="HWJ2372" s="14"/>
      <c r="HWK2372" s="14"/>
      <c r="HWL2372" s="14"/>
      <c r="HWM2372" s="14"/>
      <c r="HWN2372" s="14"/>
      <c r="HWO2372" s="14"/>
      <c r="HWP2372" s="14"/>
      <c r="HWQ2372" s="14"/>
      <c r="HWR2372" s="14"/>
      <c r="HWS2372" s="14"/>
      <c r="HWT2372" s="14"/>
      <c r="HWU2372" s="14"/>
      <c r="HWV2372" s="14"/>
      <c r="HWW2372" s="14"/>
      <c r="HWX2372" s="14"/>
      <c r="HWY2372" s="14"/>
      <c r="HWZ2372" s="14"/>
      <c r="HXA2372" s="14"/>
      <c r="HXB2372" s="14"/>
      <c r="HXC2372" s="14"/>
      <c r="HXD2372" s="14"/>
      <c r="HXE2372" s="14"/>
      <c r="HXF2372" s="14"/>
      <c r="HXG2372" s="14"/>
      <c r="HXH2372" s="14"/>
      <c r="HXI2372" s="14"/>
      <c r="HXJ2372" s="14"/>
      <c r="HXK2372" s="14"/>
      <c r="HXL2372" s="14"/>
      <c r="HXM2372" s="14"/>
      <c r="HXN2372" s="14"/>
      <c r="HXO2372" s="14"/>
      <c r="HXP2372" s="14"/>
      <c r="HXQ2372" s="14"/>
      <c r="HXR2372" s="14"/>
      <c r="HXS2372" s="14"/>
      <c r="HXT2372" s="14"/>
      <c r="HXU2372" s="14"/>
      <c r="HXV2372" s="14"/>
      <c r="HXW2372" s="14"/>
      <c r="HXX2372" s="14"/>
      <c r="HXY2372" s="14"/>
      <c r="HXZ2372" s="14"/>
      <c r="HYA2372" s="14"/>
      <c r="HYB2372" s="14"/>
      <c r="HYC2372" s="14"/>
      <c r="HYD2372" s="14"/>
      <c r="HYE2372" s="14"/>
      <c r="HYF2372" s="14"/>
      <c r="HYG2372" s="14"/>
      <c r="HYH2372" s="14"/>
      <c r="HYI2372" s="14"/>
      <c r="HYJ2372" s="14"/>
      <c r="HYK2372" s="14"/>
      <c r="HYL2372" s="14"/>
      <c r="HYM2372" s="14"/>
      <c r="HYN2372" s="14"/>
      <c r="HYO2372" s="14"/>
      <c r="HYP2372" s="14"/>
      <c r="HYQ2372" s="14"/>
      <c r="HYR2372" s="14"/>
      <c r="HYS2372" s="14"/>
      <c r="HYT2372" s="14"/>
      <c r="HYU2372" s="14"/>
      <c r="HYV2372" s="14"/>
      <c r="HYW2372" s="14"/>
      <c r="HYX2372" s="14"/>
      <c r="HYY2372" s="14"/>
      <c r="HYZ2372" s="14"/>
      <c r="HZA2372" s="14"/>
      <c r="HZB2372" s="14"/>
      <c r="HZC2372" s="14"/>
      <c r="HZD2372" s="14"/>
      <c r="HZE2372" s="14"/>
      <c r="HZF2372" s="14"/>
      <c r="HZG2372" s="14"/>
      <c r="HZH2372" s="14"/>
      <c r="HZI2372" s="14"/>
      <c r="HZJ2372" s="14"/>
      <c r="HZK2372" s="14"/>
      <c r="HZL2372" s="14"/>
      <c r="HZM2372" s="14"/>
      <c r="HZN2372" s="14"/>
      <c r="HZO2372" s="14"/>
      <c r="HZP2372" s="14"/>
      <c r="HZQ2372" s="14"/>
      <c r="HZR2372" s="14"/>
      <c r="HZS2372" s="14"/>
      <c r="HZT2372" s="14"/>
      <c r="HZU2372" s="14"/>
      <c r="HZV2372" s="14"/>
      <c r="HZW2372" s="14"/>
      <c r="HZX2372" s="14"/>
      <c r="HZY2372" s="14"/>
      <c r="HZZ2372" s="14"/>
      <c r="IAA2372" s="14"/>
      <c r="IAB2372" s="14"/>
      <c r="IAC2372" s="14"/>
      <c r="IAD2372" s="14"/>
      <c r="IAE2372" s="14"/>
      <c r="IAF2372" s="14"/>
      <c r="IAG2372" s="14"/>
      <c r="IAH2372" s="14"/>
      <c r="IAI2372" s="14"/>
      <c r="IAJ2372" s="14"/>
      <c r="IAK2372" s="14"/>
      <c r="IAL2372" s="14"/>
      <c r="IAM2372" s="14"/>
      <c r="IAN2372" s="14"/>
      <c r="IAO2372" s="14"/>
      <c r="IAP2372" s="14"/>
      <c r="IAQ2372" s="14"/>
      <c r="IAR2372" s="14"/>
      <c r="IAS2372" s="14"/>
      <c r="IAT2372" s="14"/>
      <c r="IAU2372" s="14"/>
      <c r="IAV2372" s="14"/>
      <c r="IAW2372" s="14"/>
      <c r="IAX2372" s="14"/>
      <c r="IAY2372" s="14"/>
      <c r="IAZ2372" s="14"/>
      <c r="IBA2372" s="14"/>
      <c r="IBB2372" s="14"/>
      <c r="IBC2372" s="14"/>
      <c r="IBD2372" s="14"/>
      <c r="IBE2372" s="14"/>
      <c r="IBF2372" s="14"/>
      <c r="IBG2372" s="14"/>
      <c r="IBH2372" s="14"/>
      <c r="IBI2372" s="14"/>
      <c r="IBJ2372" s="14"/>
      <c r="IBK2372" s="14"/>
      <c r="IBL2372" s="14"/>
      <c r="IBM2372" s="14"/>
      <c r="IBN2372" s="14"/>
      <c r="IBO2372" s="14"/>
      <c r="IBP2372" s="14"/>
      <c r="IBQ2372" s="14"/>
      <c r="IBR2372" s="14"/>
      <c r="IBS2372" s="14"/>
      <c r="IBT2372" s="14"/>
      <c r="IBU2372" s="14"/>
      <c r="IBV2372" s="14"/>
      <c r="IBW2372" s="14"/>
      <c r="IBX2372" s="14"/>
      <c r="IBY2372" s="14"/>
      <c r="IBZ2372" s="14"/>
      <c r="ICA2372" s="14"/>
      <c r="ICB2372" s="14"/>
      <c r="ICC2372" s="14"/>
      <c r="ICD2372" s="14"/>
      <c r="ICE2372" s="14"/>
      <c r="ICF2372" s="14"/>
      <c r="ICG2372" s="14"/>
      <c r="ICH2372" s="14"/>
      <c r="ICI2372" s="14"/>
      <c r="ICJ2372" s="14"/>
      <c r="ICK2372" s="14"/>
      <c r="ICL2372" s="14"/>
      <c r="ICM2372" s="14"/>
      <c r="ICN2372" s="14"/>
      <c r="ICO2372" s="14"/>
      <c r="ICP2372" s="14"/>
      <c r="ICQ2372" s="14"/>
      <c r="ICR2372" s="14"/>
      <c r="ICS2372" s="14"/>
      <c r="ICT2372" s="14"/>
      <c r="ICU2372" s="14"/>
      <c r="ICV2372" s="14"/>
      <c r="ICW2372" s="14"/>
      <c r="ICX2372" s="14"/>
      <c r="ICY2372" s="14"/>
      <c r="ICZ2372" s="14"/>
      <c r="IDA2372" s="14"/>
      <c r="IDB2372" s="14"/>
      <c r="IDC2372" s="14"/>
      <c r="IDD2372" s="14"/>
      <c r="IDE2372" s="14"/>
      <c r="IDF2372" s="14"/>
      <c r="IDG2372" s="14"/>
      <c r="IDH2372" s="14"/>
      <c r="IDI2372" s="14"/>
      <c r="IDJ2372" s="14"/>
      <c r="IDK2372" s="14"/>
      <c r="IDL2372" s="14"/>
      <c r="IDM2372" s="14"/>
      <c r="IDN2372" s="14"/>
      <c r="IDO2372" s="14"/>
      <c r="IDP2372" s="14"/>
      <c r="IDQ2372" s="14"/>
      <c r="IDR2372" s="14"/>
      <c r="IDS2372" s="14"/>
      <c r="IDT2372" s="14"/>
      <c r="IDU2372" s="14"/>
      <c r="IDV2372" s="14"/>
      <c r="IDW2372" s="14"/>
      <c r="IDX2372" s="14"/>
      <c r="IDY2372" s="14"/>
      <c r="IDZ2372" s="14"/>
      <c r="IEA2372" s="14"/>
      <c r="IEB2372" s="14"/>
      <c r="IEC2372" s="14"/>
      <c r="IED2372" s="14"/>
      <c r="IEE2372" s="14"/>
      <c r="IEF2372" s="14"/>
      <c r="IEG2372" s="14"/>
      <c r="IEH2372" s="14"/>
      <c r="IEI2372" s="14"/>
      <c r="IEJ2372" s="14"/>
      <c r="IEK2372" s="14"/>
      <c r="IEL2372" s="14"/>
      <c r="IEM2372" s="14"/>
      <c r="IEN2372" s="14"/>
      <c r="IEO2372" s="14"/>
      <c r="IEP2372" s="14"/>
      <c r="IEQ2372" s="14"/>
      <c r="IER2372" s="14"/>
      <c r="IES2372" s="14"/>
      <c r="IET2372" s="14"/>
      <c r="IEU2372" s="14"/>
      <c r="IEV2372" s="14"/>
      <c r="IEW2372" s="14"/>
      <c r="IEX2372" s="14"/>
      <c r="IEY2372" s="14"/>
      <c r="IEZ2372" s="14"/>
      <c r="IFA2372" s="14"/>
      <c r="IFB2372" s="14"/>
      <c r="IFC2372" s="14"/>
      <c r="IFD2372" s="14"/>
      <c r="IFE2372" s="14"/>
      <c r="IFF2372" s="14"/>
      <c r="IFG2372" s="14"/>
      <c r="IFH2372" s="14"/>
      <c r="IFI2372" s="14"/>
      <c r="IFJ2372" s="14"/>
      <c r="IFK2372" s="14"/>
      <c r="IFL2372" s="14"/>
      <c r="IFM2372" s="14"/>
      <c r="IFN2372" s="14"/>
      <c r="IFO2372" s="14"/>
      <c r="IFP2372" s="14"/>
      <c r="IFQ2372" s="14"/>
      <c r="IFR2372" s="14"/>
      <c r="IFS2372" s="14"/>
      <c r="IFT2372" s="14"/>
      <c r="IFU2372" s="14"/>
      <c r="IFV2372" s="14"/>
      <c r="IFW2372" s="14"/>
      <c r="IFX2372" s="14"/>
      <c r="IFY2372" s="14"/>
      <c r="IFZ2372" s="14"/>
      <c r="IGA2372" s="14"/>
      <c r="IGB2372" s="14"/>
      <c r="IGC2372" s="14"/>
      <c r="IGD2372" s="14"/>
      <c r="IGE2372" s="14"/>
      <c r="IGF2372" s="14"/>
      <c r="IGG2372" s="14"/>
      <c r="IGH2372" s="14"/>
      <c r="IGI2372" s="14"/>
      <c r="IGJ2372" s="14"/>
      <c r="IGK2372" s="14"/>
      <c r="IGL2372" s="14"/>
      <c r="IGM2372" s="14"/>
      <c r="IGN2372" s="14"/>
      <c r="IGO2372" s="14"/>
      <c r="IGP2372" s="14"/>
      <c r="IGQ2372" s="14"/>
      <c r="IGR2372" s="14"/>
      <c r="IGS2372" s="14"/>
      <c r="IGT2372" s="14"/>
      <c r="IGU2372" s="14"/>
      <c r="IGV2372" s="14"/>
      <c r="IGW2372" s="14"/>
      <c r="IGX2372" s="14"/>
      <c r="IGY2372" s="14"/>
      <c r="IGZ2372" s="14"/>
      <c r="IHA2372" s="14"/>
      <c r="IHB2372" s="14"/>
      <c r="IHC2372" s="14"/>
      <c r="IHD2372" s="14"/>
      <c r="IHE2372" s="14"/>
      <c r="IHF2372" s="14"/>
      <c r="IHG2372" s="14"/>
      <c r="IHH2372" s="14"/>
      <c r="IHI2372" s="14"/>
      <c r="IHJ2372" s="14"/>
      <c r="IHK2372" s="14"/>
      <c r="IHL2372" s="14"/>
      <c r="IHM2372" s="14"/>
      <c r="IHN2372" s="14"/>
      <c r="IHO2372" s="14"/>
      <c r="IHP2372" s="14"/>
      <c r="IHQ2372" s="14"/>
      <c r="IHR2372" s="14"/>
      <c r="IHS2372" s="14"/>
      <c r="IHT2372" s="14"/>
      <c r="IHU2372" s="14"/>
      <c r="IHV2372" s="14"/>
      <c r="IHW2372" s="14"/>
      <c r="IHX2372" s="14"/>
      <c r="IHY2372" s="14"/>
      <c r="IHZ2372" s="14"/>
      <c r="IIA2372" s="14"/>
      <c r="IIB2372" s="14"/>
      <c r="IIC2372" s="14"/>
      <c r="IID2372" s="14"/>
      <c r="IIE2372" s="14"/>
      <c r="IIF2372" s="14"/>
      <c r="IIG2372" s="14"/>
      <c r="IIH2372" s="14"/>
      <c r="III2372" s="14"/>
      <c r="IIJ2372" s="14"/>
      <c r="IIK2372" s="14"/>
      <c r="IIL2372" s="14"/>
      <c r="IIM2372" s="14"/>
      <c r="IIN2372" s="14"/>
      <c r="IIO2372" s="14"/>
      <c r="IIP2372" s="14"/>
      <c r="IIQ2372" s="14"/>
      <c r="IIR2372" s="14"/>
      <c r="IIS2372" s="14"/>
      <c r="IIT2372" s="14"/>
      <c r="IIU2372" s="14"/>
      <c r="IIV2372" s="14"/>
      <c r="IIW2372" s="14"/>
      <c r="IIX2372" s="14"/>
      <c r="IIY2372" s="14"/>
      <c r="IIZ2372" s="14"/>
      <c r="IJA2372" s="14"/>
      <c r="IJB2372" s="14"/>
      <c r="IJC2372" s="14"/>
      <c r="IJD2372" s="14"/>
      <c r="IJE2372" s="14"/>
      <c r="IJF2372" s="14"/>
      <c r="IJG2372" s="14"/>
      <c r="IJH2372" s="14"/>
      <c r="IJI2372" s="14"/>
      <c r="IJJ2372" s="14"/>
      <c r="IJK2372" s="14"/>
      <c r="IJL2372" s="14"/>
      <c r="IJM2372" s="14"/>
      <c r="IJN2372" s="14"/>
      <c r="IJO2372" s="14"/>
      <c r="IJP2372" s="14"/>
      <c r="IJQ2372" s="14"/>
      <c r="IJR2372" s="14"/>
      <c r="IJS2372" s="14"/>
      <c r="IJT2372" s="14"/>
      <c r="IJU2372" s="14"/>
      <c r="IJV2372" s="14"/>
      <c r="IJW2372" s="14"/>
      <c r="IJX2372" s="14"/>
      <c r="IJY2372" s="14"/>
      <c r="IJZ2372" s="14"/>
      <c r="IKA2372" s="14"/>
      <c r="IKB2372" s="14"/>
      <c r="IKC2372" s="14"/>
      <c r="IKD2372" s="14"/>
      <c r="IKE2372" s="14"/>
      <c r="IKF2372" s="14"/>
      <c r="IKG2372" s="14"/>
      <c r="IKH2372" s="14"/>
      <c r="IKI2372" s="14"/>
      <c r="IKJ2372" s="14"/>
      <c r="IKK2372" s="14"/>
      <c r="IKL2372" s="14"/>
      <c r="IKM2372" s="14"/>
      <c r="IKN2372" s="14"/>
      <c r="IKO2372" s="14"/>
      <c r="IKP2372" s="14"/>
      <c r="IKQ2372" s="14"/>
      <c r="IKR2372" s="14"/>
      <c r="IKS2372" s="14"/>
      <c r="IKT2372" s="14"/>
      <c r="IKU2372" s="14"/>
      <c r="IKV2372" s="14"/>
      <c r="IKW2372" s="14"/>
      <c r="IKX2372" s="14"/>
      <c r="IKY2372" s="14"/>
      <c r="IKZ2372" s="14"/>
      <c r="ILA2372" s="14"/>
      <c r="ILB2372" s="14"/>
      <c r="ILC2372" s="14"/>
      <c r="ILD2372" s="14"/>
      <c r="ILE2372" s="14"/>
      <c r="ILF2372" s="14"/>
      <c r="ILG2372" s="14"/>
      <c r="ILH2372" s="14"/>
      <c r="ILI2372" s="14"/>
      <c r="ILJ2372" s="14"/>
      <c r="ILK2372" s="14"/>
      <c r="ILL2372" s="14"/>
      <c r="ILM2372" s="14"/>
      <c r="ILN2372" s="14"/>
      <c r="ILO2372" s="14"/>
      <c r="ILP2372" s="14"/>
      <c r="ILQ2372" s="14"/>
      <c r="ILR2372" s="14"/>
      <c r="ILS2372" s="14"/>
      <c r="ILT2372" s="14"/>
      <c r="ILU2372" s="14"/>
      <c r="ILV2372" s="14"/>
      <c r="ILW2372" s="14"/>
      <c r="ILX2372" s="14"/>
      <c r="ILY2372" s="14"/>
      <c r="ILZ2372" s="14"/>
      <c r="IMA2372" s="14"/>
      <c r="IMB2372" s="14"/>
      <c r="IMC2372" s="14"/>
      <c r="IMD2372" s="14"/>
      <c r="IME2372" s="14"/>
      <c r="IMF2372" s="14"/>
      <c r="IMG2372" s="14"/>
      <c r="IMH2372" s="14"/>
      <c r="IMI2372" s="14"/>
      <c r="IMJ2372" s="14"/>
      <c r="IMK2372" s="14"/>
      <c r="IML2372" s="14"/>
      <c r="IMM2372" s="14"/>
      <c r="IMN2372" s="14"/>
      <c r="IMO2372" s="14"/>
      <c r="IMP2372" s="14"/>
      <c r="IMQ2372" s="14"/>
      <c r="IMR2372" s="14"/>
      <c r="IMS2372" s="14"/>
      <c r="IMT2372" s="14"/>
      <c r="IMU2372" s="14"/>
      <c r="IMV2372" s="14"/>
      <c r="IMW2372" s="14"/>
      <c r="IMX2372" s="14"/>
      <c r="IMY2372" s="14"/>
      <c r="IMZ2372" s="14"/>
      <c r="INA2372" s="14"/>
      <c r="INB2372" s="14"/>
      <c r="INC2372" s="14"/>
      <c r="IND2372" s="14"/>
      <c r="INE2372" s="14"/>
      <c r="INF2372" s="14"/>
      <c r="ING2372" s="14"/>
      <c r="INH2372" s="14"/>
      <c r="INI2372" s="14"/>
      <c r="INJ2372" s="14"/>
      <c r="INK2372" s="14"/>
      <c r="INL2372" s="14"/>
      <c r="INM2372" s="14"/>
      <c r="INN2372" s="14"/>
      <c r="INO2372" s="14"/>
      <c r="INP2372" s="14"/>
      <c r="INQ2372" s="14"/>
      <c r="INR2372" s="14"/>
      <c r="INS2372" s="14"/>
      <c r="INT2372" s="14"/>
      <c r="INU2372" s="14"/>
      <c r="INV2372" s="14"/>
      <c r="INW2372" s="14"/>
      <c r="INX2372" s="14"/>
      <c r="INY2372" s="14"/>
      <c r="INZ2372" s="14"/>
      <c r="IOA2372" s="14"/>
      <c r="IOB2372" s="14"/>
      <c r="IOC2372" s="14"/>
      <c r="IOD2372" s="14"/>
      <c r="IOE2372" s="14"/>
      <c r="IOF2372" s="14"/>
      <c r="IOG2372" s="14"/>
      <c r="IOH2372" s="14"/>
      <c r="IOI2372" s="14"/>
      <c r="IOJ2372" s="14"/>
      <c r="IOK2372" s="14"/>
      <c r="IOL2372" s="14"/>
      <c r="IOM2372" s="14"/>
      <c r="ION2372" s="14"/>
      <c r="IOO2372" s="14"/>
      <c r="IOP2372" s="14"/>
      <c r="IOQ2372" s="14"/>
      <c r="IOR2372" s="14"/>
      <c r="IOS2372" s="14"/>
      <c r="IOT2372" s="14"/>
      <c r="IOU2372" s="14"/>
      <c r="IOV2372" s="14"/>
      <c r="IOW2372" s="14"/>
      <c r="IOX2372" s="14"/>
      <c r="IOY2372" s="14"/>
      <c r="IOZ2372" s="14"/>
      <c r="IPA2372" s="14"/>
      <c r="IPB2372" s="14"/>
      <c r="IPC2372" s="14"/>
      <c r="IPD2372" s="14"/>
      <c r="IPE2372" s="14"/>
      <c r="IPF2372" s="14"/>
      <c r="IPG2372" s="14"/>
      <c r="IPH2372" s="14"/>
      <c r="IPI2372" s="14"/>
      <c r="IPJ2372" s="14"/>
      <c r="IPK2372" s="14"/>
      <c r="IPL2372" s="14"/>
      <c r="IPM2372" s="14"/>
      <c r="IPN2372" s="14"/>
      <c r="IPO2372" s="14"/>
      <c r="IPP2372" s="14"/>
      <c r="IPQ2372" s="14"/>
      <c r="IPR2372" s="14"/>
      <c r="IPS2372" s="14"/>
      <c r="IPT2372" s="14"/>
      <c r="IPU2372" s="14"/>
      <c r="IPV2372" s="14"/>
      <c r="IPW2372" s="14"/>
      <c r="IPX2372" s="14"/>
      <c r="IPY2372" s="14"/>
      <c r="IPZ2372" s="14"/>
      <c r="IQA2372" s="14"/>
      <c r="IQB2372" s="14"/>
      <c r="IQC2372" s="14"/>
      <c r="IQD2372" s="14"/>
      <c r="IQE2372" s="14"/>
      <c r="IQF2372" s="14"/>
      <c r="IQG2372" s="14"/>
      <c r="IQH2372" s="14"/>
      <c r="IQI2372" s="14"/>
      <c r="IQJ2372" s="14"/>
      <c r="IQK2372" s="14"/>
      <c r="IQL2372" s="14"/>
      <c r="IQM2372" s="14"/>
      <c r="IQN2372" s="14"/>
      <c r="IQO2372" s="14"/>
      <c r="IQP2372" s="14"/>
      <c r="IQQ2372" s="14"/>
      <c r="IQR2372" s="14"/>
      <c r="IQS2372" s="14"/>
      <c r="IQT2372" s="14"/>
      <c r="IQU2372" s="14"/>
      <c r="IQV2372" s="14"/>
      <c r="IQW2372" s="14"/>
      <c r="IQX2372" s="14"/>
      <c r="IQY2372" s="14"/>
      <c r="IQZ2372" s="14"/>
      <c r="IRA2372" s="14"/>
      <c r="IRB2372" s="14"/>
      <c r="IRC2372" s="14"/>
      <c r="IRD2372" s="14"/>
      <c r="IRE2372" s="14"/>
      <c r="IRF2372" s="14"/>
      <c r="IRG2372" s="14"/>
      <c r="IRH2372" s="14"/>
      <c r="IRI2372" s="14"/>
      <c r="IRJ2372" s="14"/>
      <c r="IRK2372" s="14"/>
      <c r="IRL2372" s="14"/>
      <c r="IRM2372" s="14"/>
      <c r="IRN2372" s="14"/>
      <c r="IRO2372" s="14"/>
      <c r="IRP2372" s="14"/>
      <c r="IRQ2372" s="14"/>
      <c r="IRR2372" s="14"/>
      <c r="IRS2372" s="14"/>
      <c r="IRT2372" s="14"/>
      <c r="IRU2372" s="14"/>
      <c r="IRV2372" s="14"/>
      <c r="IRW2372" s="14"/>
      <c r="IRX2372" s="14"/>
      <c r="IRY2372" s="14"/>
      <c r="IRZ2372" s="14"/>
      <c r="ISA2372" s="14"/>
      <c r="ISB2372" s="14"/>
      <c r="ISC2372" s="14"/>
      <c r="ISD2372" s="14"/>
      <c r="ISE2372" s="14"/>
      <c r="ISF2372" s="14"/>
      <c r="ISG2372" s="14"/>
      <c r="ISH2372" s="14"/>
      <c r="ISI2372" s="14"/>
      <c r="ISJ2372" s="14"/>
      <c r="ISK2372" s="14"/>
      <c r="ISL2372" s="14"/>
      <c r="ISM2372" s="14"/>
      <c r="ISN2372" s="14"/>
      <c r="ISO2372" s="14"/>
      <c r="ISP2372" s="14"/>
      <c r="ISQ2372" s="14"/>
      <c r="ISR2372" s="14"/>
      <c r="ISS2372" s="14"/>
      <c r="IST2372" s="14"/>
      <c r="ISU2372" s="14"/>
      <c r="ISV2372" s="14"/>
      <c r="ISW2372" s="14"/>
      <c r="ISX2372" s="14"/>
      <c r="ISY2372" s="14"/>
      <c r="ISZ2372" s="14"/>
      <c r="ITA2372" s="14"/>
      <c r="ITB2372" s="14"/>
      <c r="ITC2372" s="14"/>
      <c r="ITD2372" s="14"/>
      <c r="ITE2372" s="14"/>
      <c r="ITF2372" s="14"/>
      <c r="ITG2372" s="14"/>
      <c r="ITH2372" s="14"/>
      <c r="ITI2372" s="14"/>
      <c r="ITJ2372" s="14"/>
      <c r="ITK2372" s="14"/>
      <c r="ITL2372" s="14"/>
      <c r="ITM2372" s="14"/>
      <c r="ITN2372" s="14"/>
      <c r="ITO2372" s="14"/>
      <c r="ITP2372" s="14"/>
      <c r="ITQ2372" s="14"/>
      <c r="ITR2372" s="14"/>
      <c r="ITS2372" s="14"/>
      <c r="ITT2372" s="14"/>
      <c r="ITU2372" s="14"/>
      <c r="ITV2372" s="14"/>
      <c r="ITW2372" s="14"/>
      <c r="ITX2372" s="14"/>
      <c r="ITY2372" s="14"/>
      <c r="ITZ2372" s="14"/>
      <c r="IUA2372" s="14"/>
      <c r="IUB2372" s="14"/>
      <c r="IUC2372" s="14"/>
      <c r="IUD2372" s="14"/>
      <c r="IUE2372" s="14"/>
      <c r="IUF2372" s="14"/>
      <c r="IUG2372" s="14"/>
      <c r="IUH2372" s="14"/>
      <c r="IUI2372" s="14"/>
      <c r="IUJ2372" s="14"/>
      <c r="IUK2372" s="14"/>
      <c r="IUL2372" s="14"/>
      <c r="IUM2372" s="14"/>
      <c r="IUN2372" s="14"/>
      <c r="IUO2372" s="14"/>
      <c r="IUP2372" s="14"/>
      <c r="IUQ2372" s="14"/>
      <c r="IUR2372" s="14"/>
      <c r="IUS2372" s="14"/>
      <c r="IUT2372" s="14"/>
      <c r="IUU2372" s="14"/>
      <c r="IUV2372" s="14"/>
      <c r="IUW2372" s="14"/>
      <c r="IUX2372" s="14"/>
      <c r="IUY2372" s="14"/>
      <c r="IUZ2372" s="14"/>
      <c r="IVA2372" s="14"/>
      <c r="IVB2372" s="14"/>
      <c r="IVC2372" s="14"/>
      <c r="IVD2372" s="14"/>
      <c r="IVE2372" s="14"/>
      <c r="IVF2372" s="14"/>
      <c r="IVG2372" s="14"/>
      <c r="IVH2372" s="14"/>
      <c r="IVI2372" s="14"/>
      <c r="IVJ2372" s="14"/>
      <c r="IVK2372" s="14"/>
      <c r="IVL2372" s="14"/>
      <c r="IVM2372" s="14"/>
      <c r="IVN2372" s="14"/>
      <c r="IVO2372" s="14"/>
      <c r="IVP2372" s="14"/>
      <c r="IVQ2372" s="14"/>
      <c r="IVR2372" s="14"/>
      <c r="IVS2372" s="14"/>
      <c r="IVT2372" s="14"/>
      <c r="IVU2372" s="14"/>
      <c r="IVV2372" s="14"/>
      <c r="IVW2372" s="14"/>
      <c r="IVX2372" s="14"/>
      <c r="IVY2372" s="14"/>
      <c r="IVZ2372" s="14"/>
      <c r="IWA2372" s="14"/>
      <c r="IWB2372" s="14"/>
      <c r="IWC2372" s="14"/>
      <c r="IWD2372" s="14"/>
      <c r="IWE2372" s="14"/>
      <c r="IWF2372" s="14"/>
      <c r="IWG2372" s="14"/>
      <c r="IWH2372" s="14"/>
      <c r="IWI2372" s="14"/>
      <c r="IWJ2372" s="14"/>
      <c r="IWK2372" s="14"/>
      <c r="IWL2372" s="14"/>
      <c r="IWM2372" s="14"/>
      <c r="IWN2372" s="14"/>
      <c r="IWO2372" s="14"/>
      <c r="IWP2372" s="14"/>
      <c r="IWQ2372" s="14"/>
      <c r="IWR2372" s="14"/>
      <c r="IWS2372" s="14"/>
      <c r="IWT2372" s="14"/>
      <c r="IWU2372" s="14"/>
      <c r="IWV2372" s="14"/>
      <c r="IWW2372" s="14"/>
      <c r="IWX2372" s="14"/>
      <c r="IWY2372" s="14"/>
      <c r="IWZ2372" s="14"/>
      <c r="IXA2372" s="14"/>
      <c r="IXB2372" s="14"/>
      <c r="IXC2372" s="14"/>
      <c r="IXD2372" s="14"/>
      <c r="IXE2372" s="14"/>
      <c r="IXF2372" s="14"/>
      <c r="IXG2372" s="14"/>
      <c r="IXH2372" s="14"/>
      <c r="IXI2372" s="14"/>
      <c r="IXJ2372" s="14"/>
      <c r="IXK2372" s="14"/>
      <c r="IXL2372" s="14"/>
      <c r="IXM2372" s="14"/>
      <c r="IXN2372" s="14"/>
      <c r="IXO2372" s="14"/>
      <c r="IXP2372" s="14"/>
      <c r="IXQ2372" s="14"/>
      <c r="IXR2372" s="14"/>
      <c r="IXS2372" s="14"/>
      <c r="IXT2372" s="14"/>
      <c r="IXU2372" s="14"/>
      <c r="IXV2372" s="14"/>
      <c r="IXW2372" s="14"/>
      <c r="IXX2372" s="14"/>
      <c r="IXY2372" s="14"/>
      <c r="IXZ2372" s="14"/>
      <c r="IYA2372" s="14"/>
      <c r="IYB2372" s="14"/>
      <c r="IYC2372" s="14"/>
      <c r="IYD2372" s="14"/>
      <c r="IYE2372" s="14"/>
      <c r="IYF2372" s="14"/>
      <c r="IYG2372" s="14"/>
      <c r="IYH2372" s="14"/>
      <c r="IYI2372" s="14"/>
      <c r="IYJ2372" s="14"/>
      <c r="IYK2372" s="14"/>
      <c r="IYL2372" s="14"/>
      <c r="IYM2372" s="14"/>
      <c r="IYN2372" s="14"/>
      <c r="IYO2372" s="14"/>
      <c r="IYP2372" s="14"/>
      <c r="IYQ2372" s="14"/>
      <c r="IYR2372" s="14"/>
      <c r="IYS2372" s="14"/>
      <c r="IYT2372" s="14"/>
      <c r="IYU2372" s="14"/>
      <c r="IYV2372" s="14"/>
      <c r="IYW2372" s="14"/>
      <c r="IYX2372" s="14"/>
      <c r="IYY2372" s="14"/>
      <c r="IYZ2372" s="14"/>
      <c r="IZA2372" s="14"/>
      <c r="IZB2372" s="14"/>
      <c r="IZC2372" s="14"/>
      <c r="IZD2372" s="14"/>
      <c r="IZE2372" s="14"/>
      <c r="IZF2372" s="14"/>
      <c r="IZG2372" s="14"/>
      <c r="IZH2372" s="14"/>
      <c r="IZI2372" s="14"/>
      <c r="IZJ2372" s="14"/>
      <c r="IZK2372" s="14"/>
      <c r="IZL2372" s="14"/>
      <c r="IZM2372" s="14"/>
      <c r="IZN2372" s="14"/>
      <c r="IZO2372" s="14"/>
      <c r="IZP2372" s="14"/>
      <c r="IZQ2372" s="14"/>
      <c r="IZR2372" s="14"/>
      <c r="IZS2372" s="14"/>
      <c r="IZT2372" s="14"/>
      <c r="IZU2372" s="14"/>
      <c r="IZV2372" s="14"/>
      <c r="IZW2372" s="14"/>
      <c r="IZX2372" s="14"/>
      <c r="IZY2372" s="14"/>
      <c r="IZZ2372" s="14"/>
      <c r="JAA2372" s="14"/>
      <c r="JAB2372" s="14"/>
      <c r="JAC2372" s="14"/>
      <c r="JAD2372" s="14"/>
      <c r="JAE2372" s="14"/>
      <c r="JAF2372" s="14"/>
      <c r="JAG2372" s="14"/>
      <c r="JAH2372" s="14"/>
      <c r="JAI2372" s="14"/>
      <c r="JAJ2372" s="14"/>
      <c r="JAK2372" s="14"/>
      <c r="JAL2372" s="14"/>
      <c r="JAM2372" s="14"/>
      <c r="JAN2372" s="14"/>
      <c r="JAO2372" s="14"/>
      <c r="JAP2372" s="14"/>
      <c r="JAQ2372" s="14"/>
      <c r="JAR2372" s="14"/>
      <c r="JAS2372" s="14"/>
      <c r="JAT2372" s="14"/>
      <c r="JAU2372" s="14"/>
      <c r="JAV2372" s="14"/>
      <c r="JAW2372" s="14"/>
      <c r="JAX2372" s="14"/>
      <c r="JAY2372" s="14"/>
      <c r="JAZ2372" s="14"/>
      <c r="JBA2372" s="14"/>
      <c r="JBB2372" s="14"/>
      <c r="JBC2372" s="14"/>
      <c r="JBD2372" s="14"/>
      <c r="JBE2372" s="14"/>
      <c r="JBF2372" s="14"/>
      <c r="JBG2372" s="14"/>
      <c r="JBH2372" s="14"/>
      <c r="JBI2372" s="14"/>
      <c r="JBJ2372" s="14"/>
      <c r="JBK2372" s="14"/>
      <c r="JBL2372" s="14"/>
      <c r="JBM2372" s="14"/>
      <c r="JBN2372" s="14"/>
      <c r="JBO2372" s="14"/>
      <c r="JBP2372" s="14"/>
      <c r="JBQ2372" s="14"/>
      <c r="JBR2372" s="14"/>
      <c r="JBS2372" s="14"/>
      <c r="JBT2372" s="14"/>
      <c r="JBU2372" s="14"/>
      <c r="JBV2372" s="14"/>
      <c r="JBW2372" s="14"/>
      <c r="JBX2372" s="14"/>
      <c r="JBY2372" s="14"/>
      <c r="JBZ2372" s="14"/>
      <c r="JCA2372" s="14"/>
      <c r="JCB2372" s="14"/>
      <c r="JCC2372" s="14"/>
      <c r="JCD2372" s="14"/>
      <c r="JCE2372" s="14"/>
      <c r="JCF2372" s="14"/>
      <c r="JCG2372" s="14"/>
      <c r="JCH2372" s="14"/>
      <c r="JCI2372" s="14"/>
      <c r="JCJ2372" s="14"/>
      <c r="JCK2372" s="14"/>
      <c r="JCL2372" s="14"/>
      <c r="JCM2372" s="14"/>
      <c r="JCN2372" s="14"/>
      <c r="JCO2372" s="14"/>
      <c r="JCP2372" s="14"/>
      <c r="JCQ2372" s="14"/>
      <c r="JCR2372" s="14"/>
      <c r="JCS2372" s="14"/>
      <c r="JCT2372" s="14"/>
      <c r="JCU2372" s="14"/>
      <c r="JCV2372" s="14"/>
      <c r="JCW2372" s="14"/>
      <c r="JCX2372" s="14"/>
      <c r="JCY2372" s="14"/>
      <c r="JCZ2372" s="14"/>
      <c r="JDA2372" s="14"/>
      <c r="JDB2372" s="14"/>
      <c r="JDC2372" s="14"/>
      <c r="JDD2372" s="14"/>
      <c r="JDE2372" s="14"/>
      <c r="JDF2372" s="14"/>
      <c r="JDG2372" s="14"/>
      <c r="JDH2372" s="14"/>
      <c r="JDI2372" s="14"/>
      <c r="JDJ2372" s="14"/>
      <c r="JDK2372" s="14"/>
      <c r="JDL2372" s="14"/>
      <c r="JDM2372" s="14"/>
      <c r="JDN2372" s="14"/>
      <c r="JDO2372" s="14"/>
      <c r="JDP2372" s="14"/>
      <c r="JDQ2372" s="14"/>
      <c r="JDR2372" s="14"/>
      <c r="JDS2372" s="14"/>
      <c r="JDT2372" s="14"/>
      <c r="JDU2372" s="14"/>
      <c r="JDV2372" s="14"/>
      <c r="JDW2372" s="14"/>
      <c r="JDX2372" s="14"/>
      <c r="JDY2372" s="14"/>
      <c r="JDZ2372" s="14"/>
      <c r="JEA2372" s="14"/>
      <c r="JEB2372" s="14"/>
      <c r="JEC2372" s="14"/>
      <c r="JED2372" s="14"/>
      <c r="JEE2372" s="14"/>
      <c r="JEF2372" s="14"/>
      <c r="JEG2372" s="14"/>
      <c r="JEH2372" s="14"/>
      <c r="JEI2372" s="14"/>
      <c r="JEJ2372" s="14"/>
      <c r="JEK2372" s="14"/>
      <c r="JEL2372" s="14"/>
      <c r="JEM2372" s="14"/>
      <c r="JEN2372" s="14"/>
      <c r="JEO2372" s="14"/>
      <c r="JEP2372" s="14"/>
      <c r="JEQ2372" s="14"/>
      <c r="JER2372" s="14"/>
      <c r="JES2372" s="14"/>
      <c r="JET2372" s="14"/>
      <c r="JEU2372" s="14"/>
      <c r="JEV2372" s="14"/>
      <c r="JEW2372" s="14"/>
      <c r="JEX2372" s="14"/>
      <c r="JEY2372" s="14"/>
      <c r="JEZ2372" s="14"/>
      <c r="JFA2372" s="14"/>
      <c r="JFB2372" s="14"/>
      <c r="JFC2372" s="14"/>
      <c r="JFD2372" s="14"/>
      <c r="JFE2372" s="14"/>
      <c r="JFF2372" s="14"/>
      <c r="JFG2372" s="14"/>
      <c r="JFH2372" s="14"/>
      <c r="JFI2372" s="14"/>
      <c r="JFJ2372" s="14"/>
      <c r="JFK2372" s="14"/>
      <c r="JFL2372" s="14"/>
      <c r="JFM2372" s="14"/>
      <c r="JFN2372" s="14"/>
      <c r="JFO2372" s="14"/>
      <c r="JFP2372" s="14"/>
      <c r="JFQ2372" s="14"/>
      <c r="JFR2372" s="14"/>
      <c r="JFS2372" s="14"/>
      <c r="JFT2372" s="14"/>
      <c r="JFU2372" s="14"/>
      <c r="JFV2372" s="14"/>
      <c r="JFW2372" s="14"/>
      <c r="JFX2372" s="14"/>
      <c r="JFY2372" s="14"/>
      <c r="JFZ2372" s="14"/>
      <c r="JGA2372" s="14"/>
      <c r="JGB2372" s="14"/>
      <c r="JGC2372" s="14"/>
      <c r="JGD2372" s="14"/>
      <c r="JGE2372" s="14"/>
      <c r="JGF2372" s="14"/>
      <c r="JGG2372" s="14"/>
      <c r="JGH2372" s="14"/>
      <c r="JGI2372" s="14"/>
      <c r="JGJ2372" s="14"/>
      <c r="JGK2372" s="14"/>
      <c r="JGL2372" s="14"/>
      <c r="JGM2372" s="14"/>
      <c r="JGN2372" s="14"/>
      <c r="JGO2372" s="14"/>
      <c r="JGP2372" s="14"/>
      <c r="JGQ2372" s="14"/>
      <c r="JGR2372" s="14"/>
      <c r="JGS2372" s="14"/>
      <c r="JGT2372" s="14"/>
      <c r="JGU2372" s="14"/>
      <c r="JGV2372" s="14"/>
      <c r="JGW2372" s="14"/>
      <c r="JGX2372" s="14"/>
      <c r="JGY2372" s="14"/>
      <c r="JGZ2372" s="14"/>
      <c r="JHA2372" s="14"/>
      <c r="JHB2372" s="14"/>
      <c r="JHC2372" s="14"/>
      <c r="JHD2372" s="14"/>
      <c r="JHE2372" s="14"/>
      <c r="JHF2372" s="14"/>
      <c r="JHG2372" s="14"/>
      <c r="JHH2372" s="14"/>
      <c r="JHI2372" s="14"/>
      <c r="JHJ2372" s="14"/>
      <c r="JHK2372" s="14"/>
      <c r="JHL2372" s="14"/>
      <c r="JHM2372" s="14"/>
      <c r="JHN2372" s="14"/>
      <c r="JHO2372" s="14"/>
      <c r="JHP2372" s="14"/>
      <c r="JHQ2372" s="14"/>
      <c r="JHR2372" s="14"/>
      <c r="JHS2372" s="14"/>
      <c r="JHT2372" s="14"/>
      <c r="JHU2372" s="14"/>
      <c r="JHV2372" s="14"/>
      <c r="JHW2372" s="14"/>
      <c r="JHX2372" s="14"/>
      <c r="JHY2372" s="14"/>
      <c r="JHZ2372" s="14"/>
      <c r="JIA2372" s="14"/>
      <c r="JIB2372" s="14"/>
      <c r="JIC2372" s="14"/>
      <c r="JID2372" s="14"/>
      <c r="JIE2372" s="14"/>
      <c r="JIF2372" s="14"/>
      <c r="JIG2372" s="14"/>
      <c r="JIH2372" s="14"/>
      <c r="JII2372" s="14"/>
      <c r="JIJ2372" s="14"/>
      <c r="JIK2372" s="14"/>
      <c r="JIL2372" s="14"/>
      <c r="JIM2372" s="14"/>
      <c r="JIN2372" s="14"/>
      <c r="JIO2372" s="14"/>
      <c r="JIP2372" s="14"/>
      <c r="JIQ2372" s="14"/>
      <c r="JIR2372" s="14"/>
      <c r="JIS2372" s="14"/>
      <c r="JIT2372" s="14"/>
      <c r="JIU2372" s="14"/>
      <c r="JIV2372" s="14"/>
      <c r="JIW2372" s="14"/>
      <c r="JIX2372" s="14"/>
      <c r="JIY2372" s="14"/>
      <c r="JIZ2372" s="14"/>
      <c r="JJA2372" s="14"/>
      <c r="JJB2372" s="14"/>
      <c r="JJC2372" s="14"/>
      <c r="JJD2372" s="14"/>
      <c r="JJE2372" s="14"/>
      <c r="JJF2372" s="14"/>
      <c r="JJG2372" s="14"/>
      <c r="JJH2372" s="14"/>
      <c r="JJI2372" s="14"/>
      <c r="JJJ2372" s="14"/>
      <c r="JJK2372" s="14"/>
      <c r="JJL2372" s="14"/>
      <c r="JJM2372" s="14"/>
      <c r="JJN2372" s="14"/>
      <c r="JJO2372" s="14"/>
      <c r="JJP2372" s="14"/>
      <c r="JJQ2372" s="14"/>
      <c r="JJR2372" s="14"/>
      <c r="JJS2372" s="14"/>
      <c r="JJT2372" s="14"/>
      <c r="JJU2372" s="14"/>
      <c r="JJV2372" s="14"/>
      <c r="JJW2372" s="14"/>
      <c r="JJX2372" s="14"/>
      <c r="JJY2372" s="14"/>
      <c r="JJZ2372" s="14"/>
      <c r="JKA2372" s="14"/>
      <c r="JKB2372" s="14"/>
      <c r="JKC2372" s="14"/>
      <c r="JKD2372" s="14"/>
      <c r="JKE2372" s="14"/>
      <c r="JKF2372" s="14"/>
      <c r="JKG2372" s="14"/>
      <c r="JKH2372" s="14"/>
      <c r="JKI2372" s="14"/>
      <c r="JKJ2372" s="14"/>
      <c r="JKK2372" s="14"/>
      <c r="JKL2372" s="14"/>
      <c r="JKM2372" s="14"/>
      <c r="JKN2372" s="14"/>
      <c r="JKO2372" s="14"/>
      <c r="JKP2372" s="14"/>
      <c r="JKQ2372" s="14"/>
      <c r="JKR2372" s="14"/>
      <c r="JKS2372" s="14"/>
      <c r="JKT2372" s="14"/>
      <c r="JKU2372" s="14"/>
      <c r="JKV2372" s="14"/>
      <c r="JKW2372" s="14"/>
      <c r="JKX2372" s="14"/>
      <c r="JKY2372" s="14"/>
      <c r="JKZ2372" s="14"/>
      <c r="JLA2372" s="14"/>
      <c r="JLB2372" s="14"/>
      <c r="JLC2372" s="14"/>
      <c r="JLD2372" s="14"/>
      <c r="JLE2372" s="14"/>
      <c r="JLF2372" s="14"/>
      <c r="JLG2372" s="14"/>
      <c r="JLH2372" s="14"/>
      <c r="JLI2372" s="14"/>
      <c r="JLJ2372" s="14"/>
      <c r="JLK2372" s="14"/>
      <c r="JLL2372" s="14"/>
      <c r="JLM2372" s="14"/>
      <c r="JLN2372" s="14"/>
      <c r="JLO2372" s="14"/>
      <c r="JLP2372" s="14"/>
      <c r="JLQ2372" s="14"/>
      <c r="JLR2372" s="14"/>
      <c r="JLS2372" s="14"/>
      <c r="JLT2372" s="14"/>
      <c r="JLU2372" s="14"/>
      <c r="JLV2372" s="14"/>
      <c r="JLW2372" s="14"/>
      <c r="JLX2372" s="14"/>
      <c r="JLY2372" s="14"/>
      <c r="JLZ2372" s="14"/>
      <c r="JMA2372" s="14"/>
      <c r="JMB2372" s="14"/>
      <c r="JMC2372" s="14"/>
      <c r="JMD2372" s="14"/>
      <c r="JME2372" s="14"/>
      <c r="JMF2372" s="14"/>
      <c r="JMG2372" s="14"/>
      <c r="JMH2372" s="14"/>
      <c r="JMI2372" s="14"/>
      <c r="JMJ2372" s="14"/>
      <c r="JMK2372" s="14"/>
      <c r="JML2372" s="14"/>
      <c r="JMM2372" s="14"/>
      <c r="JMN2372" s="14"/>
      <c r="JMO2372" s="14"/>
      <c r="JMP2372" s="14"/>
      <c r="JMQ2372" s="14"/>
      <c r="JMR2372" s="14"/>
      <c r="JMS2372" s="14"/>
      <c r="JMT2372" s="14"/>
      <c r="JMU2372" s="14"/>
      <c r="JMV2372" s="14"/>
      <c r="JMW2372" s="14"/>
      <c r="JMX2372" s="14"/>
      <c r="JMY2372" s="14"/>
      <c r="JMZ2372" s="14"/>
      <c r="JNA2372" s="14"/>
      <c r="JNB2372" s="14"/>
      <c r="JNC2372" s="14"/>
      <c r="JND2372" s="14"/>
      <c r="JNE2372" s="14"/>
      <c r="JNF2372" s="14"/>
      <c r="JNG2372" s="14"/>
      <c r="JNH2372" s="14"/>
      <c r="JNI2372" s="14"/>
      <c r="JNJ2372" s="14"/>
      <c r="JNK2372" s="14"/>
      <c r="JNL2372" s="14"/>
      <c r="JNM2372" s="14"/>
      <c r="JNN2372" s="14"/>
      <c r="JNO2372" s="14"/>
      <c r="JNP2372" s="14"/>
      <c r="JNQ2372" s="14"/>
      <c r="JNR2372" s="14"/>
      <c r="JNS2372" s="14"/>
      <c r="JNT2372" s="14"/>
      <c r="JNU2372" s="14"/>
      <c r="JNV2372" s="14"/>
      <c r="JNW2372" s="14"/>
      <c r="JNX2372" s="14"/>
      <c r="JNY2372" s="14"/>
      <c r="JNZ2372" s="14"/>
      <c r="JOA2372" s="14"/>
      <c r="JOB2372" s="14"/>
      <c r="JOC2372" s="14"/>
      <c r="JOD2372" s="14"/>
      <c r="JOE2372" s="14"/>
      <c r="JOF2372" s="14"/>
      <c r="JOG2372" s="14"/>
      <c r="JOH2372" s="14"/>
      <c r="JOI2372" s="14"/>
      <c r="JOJ2372" s="14"/>
      <c r="JOK2372" s="14"/>
      <c r="JOL2372" s="14"/>
      <c r="JOM2372" s="14"/>
      <c r="JON2372" s="14"/>
      <c r="JOO2372" s="14"/>
      <c r="JOP2372" s="14"/>
      <c r="JOQ2372" s="14"/>
      <c r="JOR2372" s="14"/>
      <c r="JOS2372" s="14"/>
      <c r="JOT2372" s="14"/>
      <c r="JOU2372" s="14"/>
      <c r="JOV2372" s="14"/>
      <c r="JOW2372" s="14"/>
      <c r="JOX2372" s="14"/>
      <c r="JOY2372" s="14"/>
      <c r="JOZ2372" s="14"/>
      <c r="JPA2372" s="14"/>
      <c r="JPB2372" s="14"/>
      <c r="JPC2372" s="14"/>
      <c r="JPD2372" s="14"/>
      <c r="JPE2372" s="14"/>
      <c r="JPF2372" s="14"/>
      <c r="JPG2372" s="14"/>
      <c r="JPH2372" s="14"/>
      <c r="JPI2372" s="14"/>
      <c r="JPJ2372" s="14"/>
      <c r="JPK2372" s="14"/>
      <c r="JPL2372" s="14"/>
      <c r="JPM2372" s="14"/>
      <c r="JPN2372" s="14"/>
      <c r="JPO2372" s="14"/>
      <c r="JPP2372" s="14"/>
      <c r="JPQ2372" s="14"/>
      <c r="JPR2372" s="14"/>
      <c r="JPS2372" s="14"/>
      <c r="JPT2372" s="14"/>
      <c r="JPU2372" s="14"/>
      <c r="JPV2372" s="14"/>
      <c r="JPW2372" s="14"/>
      <c r="JPX2372" s="14"/>
      <c r="JPY2372" s="14"/>
      <c r="JPZ2372" s="14"/>
      <c r="JQA2372" s="14"/>
      <c r="JQB2372" s="14"/>
      <c r="JQC2372" s="14"/>
      <c r="JQD2372" s="14"/>
      <c r="JQE2372" s="14"/>
      <c r="JQF2372" s="14"/>
      <c r="JQG2372" s="14"/>
      <c r="JQH2372" s="14"/>
      <c r="JQI2372" s="14"/>
      <c r="JQJ2372" s="14"/>
      <c r="JQK2372" s="14"/>
      <c r="JQL2372" s="14"/>
      <c r="JQM2372" s="14"/>
      <c r="JQN2372" s="14"/>
      <c r="JQO2372" s="14"/>
      <c r="JQP2372" s="14"/>
      <c r="JQQ2372" s="14"/>
      <c r="JQR2372" s="14"/>
      <c r="JQS2372" s="14"/>
      <c r="JQT2372" s="14"/>
      <c r="JQU2372" s="14"/>
      <c r="JQV2372" s="14"/>
      <c r="JQW2372" s="14"/>
      <c r="JQX2372" s="14"/>
      <c r="JQY2372" s="14"/>
      <c r="JQZ2372" s="14"/>
      <c r="JRA2372" s="14"/>
      <c r="JRB2372" s="14"/>
      <c r="JRC2372" s="14"/>
      <c r="JRD2372" s="14"/>
      <c r="JRE2372" s="14"/>
      <c r="JRF2372" s="14"/>
      <c r="JRG2372" s="14"/>
      <c r="JRH2372" s="14"/>
      <c r="JRI2372" s="14"/>
      <c r="JRJ2372" s="14"/>
      <c r="JRK2372" s="14"/>
      <c r="JRL2372" s="14"/>
      <c r="JRM2372" s="14"/>
      <c r="JRN2372" s="14"/>
      <c r="JRO2372" s="14"/>
      <c r="JRP2372" s="14"/>
      <c r="JRQ2372" s="14"/>
      <c r="JRR2372" s="14"/>
      <c r="JRS2372" s="14"/>
      <c r="JRT2372" s="14"/>
      <c r="JRU2372" s="14"/>
      <c r="JRV2372" s="14"/>
      <c r="JRW2372" s="14"/>
      <c r="JRX2372" s="14"/>
      <c r="JRY2372" s="14"/>
      <c r="JRZ2372" s="14"/>
      <c r="JSA2372" s="14"/>
      <c r="JSB2372" s="14"/>
      <c r="JSC2372" s="14"/>
      <c r="JSD2372" s="14"/>
      <c r="JSE2372" s="14"/>
      <c r="JSF2372" s="14"/>
      <c r="JSG2372" s="14"/>
      <c r="JSH2372" s="14"/>
      <c r="JSI2372" s="14"/>
      <c r="JSJ2372" s="14"/>
      <c r="JSK2372" s="14"/>
      <c r="JSL2372" s="14"/>
      <c r="JSM2372" s="14"/>
      <c r="JSN2372" s="14"/>
      <c r="JSO2372" s="14"/>
      <c r="JSP2372" s="14"/>
      <c r="JSQ2372" s="14"/>
      <c r="JSR2372" s="14"/>
      <c r="JSS2372" s="14"/>
      <c r="JST2372" s="14"/>
      <c r="JSU2372" s="14"/>
      <c r="JSV2372" s="14"/>
      <c r="JSW2372" s="14"/>
      <c r="JSX2372" s="14"/>
      <c r="JSY2372" s="14"/>
      <c r="JSZ2372" s="14"/>
      <c r="JTA2372" s="14"/>
      <c r="JTB2372" s="14"/>
      <c r="JTC2372" s="14"/>
      <c r="JTD2372" s="14"/>
      <c r="JTE2372" s="14"/>
      <c r="JTF2372" s="14"/>
      <c r="JTG2372" s="14"/>
      <c r="JTH2372" s="14"/>
      <c r="JTI2372" s="14"/>
      <c r="JTJ2372" s="14"/>
      <c r="JTK2372" s="14"/>
      <c r="JTL2372" s="14"/>
      <c r="JTM2372" s="14"/>
      <c r="JTN2372" s="14"/>
      <c r="JTO2372" s="14"/>
      <c r="JTP2372" s="14"/>
      <c r="JTQ2372" s="14"/>
      <c r="JTR2372" s="14"/>
      <c r="JTS2372" s="14"/>
      <c r="JTT2372" s="14"/>
      <c r="JTU2372" s="14"/>
      <c r="JTV2372" s="14"/>
      <c r="JTW2372" s="14"/>
      <c r="JTX2372" s="14"/>
      <c r="JTY2372" s="14"/>
      <c r="JTZ2372" s="14"/>
      <c r="JUA2372" s="14"/>
      <c r="JUB2372" s="14"/>
      <c r="JUC2372" s="14"/>
      <c r="JUD2372" s="14"/>
      <c r="JUE2372" s="14"/>
      <c r="JUF2372" s="14"/>
      <c r="JUG2372" s="14"/>
      <c r="JUH2372" s="14"/>
      <c r="JUI2372" s="14"/>
      <c r="JUJ2372" s="14"/>
      <c r="JUK2372" s="14"/>
      <c r="JUL2372" s="14"/>
      <c r="JUM2372" s="14"/>
      <c r="JUN2372" s="14"/>
      <c r="JUO2372" s="14"/>
      <c r="JUP2372" s="14"/>
      <c r="JUQ2372" s="14"/>
      <c r="JUR2372" s="14"/>
      <c r="JUS2372" s="14"/>
      <c r="JUT2372" s="14"/>
      <c r="JUU2372" s="14"/>
      <c r="JUV2372" s="14"/>
      <c r="JUW2372" s="14"/>
      <c r="JUX2372" s="14"/>
      <c r="JUY2372" s="14"/>
      <c r="JUZ2372" s="14"/>
      <c r="JVA2372" s="14"/>
      <c r="JVB2372" s="14"/>
      <c r="JVC2372" s="14"/>
      <c r="JVD2372" s="14"/>
      <c r="JVE2372" s="14"/>
      <c r="JVF2372" s="14"/>
      <c r="JVG2372" s="14"/>
      <c r="JVH2372" s="14"/>
      <c r="JVI2372" s="14"/>
      <c r="JVJ2372" s="14"/>
      <c r="JVK2372" s="14"/>
      <c r="JVL2372" s="14"/>
      <c r="JVM2372" s="14"/>
      <c r="JVN2372" s="14"/>
      <c r="JVO2372" s="14"/>
      <c r="JVP2372" s="14"/>
      <c r="JVQ2372" s="14"/>
      <c r="JVR2372" s="14"/>
      <c r="JVS2372" s="14"/>
      <c r="JVT2372" s="14"/>
      <c r="JVU2372" s="14"/>
      <c r="JVV2372" s="14"/>
      <c r="JVW2372" s="14"/>
      <c r="JVX2372" s="14"/>
      <c r="JVY2372" s="14"/>
      <c r="JVZ2372" s="14"/>
      <c r="JWA2372" s="14"/>
      <c r="JWB2372" s="14"/>
      <c r="JWC2372" s="14"/>
      <c r="JWD2372" s="14"/>
      <c r="JWE2372" s="14"/>
      <c r="JWF2372" s="14"/>
      <c r="JWG2372" s="14"/>
      <c r="JWH2372" s="14"/>
      <c r="JWI2372" s="14"/>
      <c r="JWJ2372" s="14"/>
      <c r="JWK2372" s="14"/>
      <c r="JWL2372" s="14"/>
      <c r="JWM2372" s="14"/>
      <c r="JWN2372" s="14"/>
      <c r="JWO2372" s="14"/>
      <c r="JWP2372" s="14"/>
      <c r="JWQ2372" s="14"/>
      <c r="JWR2372" s="14"/>
      <c r="JWS2372" s="14"/>
      <c r="JWT2372" s="14"/>
      <c r="JWU2372" s="14"/>
      <c r="JWV2372" s="14"/>
      <c r="JWW2372" s="14"/>
      <c r="JWX2372" s="14"/>
      <c r="JWY2372" s="14"/>
      <c r="JWZ2372" s="14"/>
      <c r="JXA2372" s="14"/>
      <c r="JXB2372" s="14"/>
      <c r="JXC2372" s="14"/>
      <c r="JXD2372" s="14"/>
      <c r="JXE2372" s="14"/>
      <c r="JXF2372" s="14"/>
      <c r="JXG2372" s="14"/>
      <c r="JXH2372" s="14"/>
      <c r="JXI2372" s="14"/>
      <c r="JXJ2372" s="14"/>
      <c r="JXK2372" s="14"/>
      <c r="JXL2372" s="14"/>
      <c r="JXM2372" s="14"/>
      <c r="JXN2372" s="14"/>
      <c r="JXO2372" s="14"/>
      <c r="JXP2372" s="14"/>
      <c r="JXQ2372" s="14"/>
      <c r="JXR2372" s="14"/>
      <c r="JXS2372" s="14"/>
      <c r="JXT2372" s="14"/>
      <c r="JXU2372" s="14"/>
      <c r="JXV2372" s="14"/>
      <c r="JXW2372" s="14"/>
      <c r="JXX2372" s="14"/>
      <c r="JXY2372" s="14"/>
      <c r="JXZ2372" s="14"/>
      <c r="JYA2372" s="14"/>
      <c r="JYB2372" s="14"/>
      <c r="JYC2372" s="14"/>
      <c r="JYD2372" s="14"/>
      <c r="JYE2372" s="14"/>
      <c r="JYF2372" s="14"/>
      <c r="JYG2372" s="14"/>
      <c r="JYH2372" s="14"/>
      <c r="JYI2372" s="14"/>
      <c r="JYJ2372" s="14"/>
      <c r="JYK2372" s="14"/>
      <c r="JYL2372" s="14"/>
      <c r="JYM2372" s="14"/>
      <c r="JYN2372" s="14"/>
      <c r="JYO2372" s="14"/>
      <c r="JYP2372" s="14"/>
      <c r="JYQ2372" s="14"/>
      <c r="JYR2372" s="14"/>
      <c r="JYS2372" s="14"/>
      <c r="JYT2372" s="14"/>
      <c r="JYU2372" s="14"/>
      <c r="JYV2372" s="14"/>
      <c r="JYW2372" s="14"/>
      <c r="JYX2372" s="14"/>
      <c r="JYY2372" s="14"/>
      <c r="JYZ2372" s="14"/>
      <c r="JZA2372" s="14"/>
      <c r="JZB2372" s="14"/>
      <c r="JZC2372" s="14"/>
      <c r="JZD2372" s="14"/>
      <c r="JZE2372" s="14"/>
      <c r="JZF2372" s="14"/>
      <c r="JZG2372" s="14"/>
      <c r="JZH2372" s="14"/>
      <c r="JZI2372" s="14"/>
      <c r="JZJ2372" s="14"/>
      <c r="JZK2372" s="14"/>
      <c r="JZL2372" s="14"/>
      <c r="JZM2372" s="14"/>
      <c r="JZN2372" s="14"/>
      <c r="JZO2372" s="14"/>
      <c r="JZP2372" s="14"/>
      <c r="JZQ2372" s="14"/>
      <c r="JZR2372" s="14"/>
      <c r="JZS2372" s="14"/>
      <c r="JZT2372" s="14"/>
      <c r="JZU2372" s="14"/>
      <c r="JZV2372" s="14"/>
      <c r="JZW2372" s="14"/>
      <c r="JZX2372" s="14"/>
      <c r="JZY2372" s="14"/>
      <c r="JZZ2372" s="14"/>
      <c r="KAA2372" s="14"/>
      <c r="KAB2372" s="14"/>
      <c r="KAC2372" s="14"/>
      <c r="KAD2372" s="14"/>
      <c r="KAE2372" s="14"/>
      <c r="KAF2372" s="14"/>
      <c r="KAG2372" s="14"/>
      <c r="KAH2372" s="14"/>
      <c r="KAI2372" s="14"/>
      <c r="KAJ2372" s="14"/>
      <c r="KAK2372" s="14"/>
      <c r="KAL2372" s="14"/>
      <c r="KAM2372" s="14"/>
      <c r="KAN2372" s="14"/>
      <c r="KAO2372" s="14"/>
      <c r="KAP2372" s="14"/>
      <c r="KAQ2372" s="14"/>
      <c r="KAR2372" s="14"/>
      <c r="KAS2372" s="14"/>
      <c r="KAT2372" s="14"/>
      <c r="KAU2372" s="14"/>
      <c r="KAV2372" s="14"/>
      <c r="KAW2372" s="14"/>
      <c r="KAX2372" s="14"/>
      <c r="KAY2372" s="14"/>
      <c r="KAZ2372" s="14"/>
      <c r="KBA2372" s="14"/>
      <c r="KBB2372" s="14"/>
      <c r="KBC2372" s="14"/>
      <c r="KBD2372" s="14"/>
      <c r="KBE2372" s="14"/>
      <c r="KBF2372" s="14"/>
      <c r="KBG2372" s="14"/>
      <c r="KBH2372" s="14"/>
      <c r="KBI2372" s="14"/>
      <c r="KBJ2372" s="14"/>
      <c r="KBK2372" s="14"/>
      <c r="KBL2372" s="14"/>
      <c r="KBM2372" s="14"/>
      <c r="KBN2372" s="14"/>
      <c r="KBO2372" s="14"/>
      <c r="KBP2372" s="14"/>
      <c r="KBQ2372" s="14"/>
      <c r="KBR2372" s="14"/>
      <c r="KBS2372" s="14"/>
      <c r="KBT2372" s="14"/>
      <c r="KBU2372" s="14"/>
      <c r="KBV2372" s="14"/>
      <c r="KBW2372" s="14"/>
      <c r="KBX2372" s="14"/>
      <c r="KBY2372" s="14"/>
      <c r="KBZ2372" s="14"/>
      <c r="KCA2372" s="14"/>
      <c r="KCB2372" s="14"/>
      <c r="KCC2372" s="14"/>
      <c r="KCD2372" s="14"/>
      <c r="KCE2372" s="14"/>
      <c r="KCF2372" s="14"/>
      <c r="KCG2372" s="14"/>
      <c r="KCH2372" s="14"/>
      <c r="KCI2372" s="14"/>
      <c r="KCJ2372" s="14"/>
      <c r="KCK2372" s="14"/>
      <c r="KCL2372" s="14"/>
      <c r="KCM2372" s="14"/>
      <c r="KCN2372" s="14"/>
      <c r="KCO2372" s="14"/>
      <c r="KCP2372" s="14"/>
      <c r="KCQ2372" s="14"/>
      <c r="KCR2372" s="14"/>
      <c r="KCS2372" s="14"/>
      <c r="KCT2372" s="14"/>
      <c r="KCU2372" s="14"/>
      <c r="KCV2372" s="14"/>
      <c r="KCW2372" s="14"/>
      <c r="KCX2372" s="14"/>
      <c r="KCY2372" s="14"/>
      <c r="KCZ2372" s="14"/>
      <c r="KDA2372" s="14"/>
      <c r="KDB2372" s="14"/>
      <c r="KDC2372" s="14"/>
      <c r="KDD2372" s="14"/>
      <c r="KDE2372" s="14"/>
      <c r="KDF2372" s="14"/>
      <c r="KDG2372" s="14"/>
      <c r="KDH2372" s="14"/>
      <c r="KDI2372" s="14"/>
      <c r="KDJ2372" s="14"/>
      <c r="KDK2372" s="14"/>
      <c r="KDL2372" s="14"/>
      <c r="KDM2372" s="14"/>
      <c r="KDN2372" s="14"/>
      <c r="KDO2372" s="14"/>
      <c r="KDP2372" s="14"/>
      <c r="KDQ2372" s="14"/>
      <c r="KDR2372" s="14"/>
      <c r="KDS2372" s="14"/>
      <c r="KDT2372" s="14"/>
      <c r="KDU2372" s="14"/>
      <c r="KDV2372" s="14"/>
      <c r="KDW2372" s="14"/>
      <c r="KDX2372" s="14"/>
      <c r="KDY2372" s="14"/>
      <c r="KDZ2372" s="14"/>
      <c r="KEA2372" s="14"/>
      <c r="KEB2372" s="14"/>
      <c r="KEC2372" s="14"/>
      <c r="KED2372" s="14"/>
      <c r="KEE2372" s="14"/>
      <c r="KEF2372" s="14"/>
      <c r="KEG2372" s="14"/>
      <c r="KEH2372" s="14"/>
      <c r="KEI2372" s="14"/>
      <c r="KEJ2372" s="14"/>
      <c r="KEK2372" s="14"/>
      <c r="KEL2372" s="14"/>
      <c r="KEM2372" s="14"/>
      <c r="KEN2372" s="14"/>
      <c r="KEO2372" s="14"/>
      <c r="KEP2372" s="14"/>
      <c r="KEQ2372" s="14"/>
      <c r="KER2372" s="14"/>
      <c r="KES2372" s="14"/>
      <c r="KET2372" s="14"/>
      <c r="KEU2372" s="14"/>
      <c r="KEV2372" s="14"/>
      <c r="KEW2372" s="14"/>
      <c r="KEX2372" s="14"/>
      <c r="KEY2372" s="14"/>
      <c r="KEZ2372" s="14"/>
      <c r="KFA2372" s="14"/>
      <c r="KFB2372" s="14"/>
      <c r="KFC2372" s="14"/>
      <c r="KFD2372" s="14"/>
      <c r="KFE2372" s="14"/>
      <c r="KFF2372" s="14"/>
      <c r="KFG2372" s="14"/>
      <c r="KFH2372" s="14"/>
      <c r="KFI2372" s="14"/>
      <c r="KFJ2372" s="14"/>
      <c r="KFK2372" s="14"/>
      <c r="KFL2372" s="14"/>
      <c r="KFM2372" s="14"/>
      <c r="KFN2372" s="14"/>
      <c r="KFO2372" s="14"/>
      <c r="KFP2372" s="14"/>
      <c r="KFQ2372" s="14"/>
      <c r="KFR2372" s="14"/>
      <c r="KFS2372" s="14"/>
      <c r="KFT2372" s="14"/>
      <c r="KFU2372" s="14"/>
      <c r="KFV2372" s="14"/>
      <c r="KFW2372" s="14"/>
      <c r="KFX2372" s="14"/>
      <c r="KFY2372" s="14"/>
      <c r="KFZ2372" s="14"/>
      <c r="KGA2372" s="14"/>
      <c r="KGB2372" s="14"/>
      <c r="KGC2372" s="14"/>
      <c r="KGD2372" s="14"/>
      <c r="KGE2372" s="14"/>
      <c r="KGF2372" s="14"/>
      <c r="KGG2372" s="14"/>
      <c r="KGH2372" s="14"/>
      <c r="KGI2372" s="14"/>
      <c r="KGJ2372" s="14"/>
      <c r="KGK2372" s="14"/>
      <c r="KGL2372" s="14"/>
      <c r="KGM2372" s="14"/>
      <c r="KGN2372" s="14"/>
      <c r="KGO2372" s="14"/>
      <c r="KGP2372" s="14"/>
      <c r="KGQ2372" s="14"/>
      <c r="KGR2372" s="14"/>
      <c r="KGS2372" s="14"/>
      <c r="KGT2372" s="14"/>
      <c r="KGU2372" s="14"/>
      <c r="KGV2372" s="14"/>
      <c r="KGW2372" s="14"/>
      <c r="KGX2372" s="14"/>
      <c r="KGY2372" s="14"/>
      <c r="KGZ2372" s="14"/>
      <c r="KHA2372" s="14"/>
      <c r="KHB2372" s="14"/>
      <c r="KHC2372" s="14"/>
      <c r="KHD2372" s="14"/>
      <c r="KHE2372" s="14"/>
      <c r="KHF2372" s="14"/>
      <c r="KHG2372" s="14"/>
      <c r="KHH2372" s="14"/>
      <c r="KHI2372" s="14"/>
      <c r="KHJ2372" s="14"/>
      <c r="KHK2372" s="14"/>
      <c r="KHL2372" s="14"/>
      <c r="KHM2372" s="14"/>
      <c r="KHN2372" s="14"/>
      <c r="KHO2372" s="14"/>
      <c r="KHP2372" s="14"/>
      <c r="KHQ2372" s="14"/>
      <c r="KHR2372" s="14"/>
      <c r="KHS2372" s="14"/>
      <c r="KHT2372" s="14"/>
      <c r="KHU2372" s="14"/>
      <c r="KHV2372" s="14"/>
      <c r="KHW2372" s="14"/>
      <c r="KHX2372" s="14"/>
      <c r="KHY2372" s="14"/>
      <c r="KHZ2372" s="14"/>
      <c r="KIA2372" s="14"/>
      <c r="KIB2372" s="14"/>
      <c r="KIC2372" s="14"/>
      <c r="KID2372" s="14"/>
      <c r="KIE2372" s="14"/>
      <c r="KIF2372" s="14"/>
      <c r="KIG2372" s="14"/>
      <c r="KIH2372" s="14"/>
      <c r="KII2372" s="14"/>
      <c r="KIJ2372" s="14"/>
      <c r="KIK2372" s="14"/>
      <c r="KIL2372" s="14"/>
      <c r="KIM2372" s="14"/>
      <c r="KIN2372" s="14"/>
      <c r="KIO2372" s="14"/>
      <c r="KIP2372" s="14"/>
      <c r="KIQ2372" s="14"/>
      <c r="KIR2372" s="14"/>
      <c r="KIS2372" s="14"/>
      <c r="KIT2372" s="14"/>
      <c r="KIU2372" s="14"/>
      <c r="KIV2372" s="14"/>
      <c r="KIW2372" s="14"/>
      <c r="KIX2372" s="14"/>
      <c r="KIY2372" s="14"/>
      <c r="KIZ2372" s="14"/>
      <c r="KJA2372" s="14"/>
      <c r="KJB2372" s="14"/>
      <c r="KJC2372" s="14"/>
      <c r="KJD2372" s="14"/>
      <c r="KJE2372" s="14"/>
      <c r="KJF2372" s="14"/>
      <c r="KJG2372" s="14"/>
      <c r="KJH2372" s="14"/>
      <c r="KJI2372" s="14"/>
      <c r="KJJ2372" s="14"/>
      <c r="KJK2372" s="14"/>
      <c r="KJL2372" s="14"/>
      <c r="KJM2372" s="14"/>
      <c r="KJN2372" s="14"/>
      <c r="KJO2372" s="14"/>
      <c r="KJP2372" s="14"/>
      <c r="KJQ2372" s="14"/>
      <c r="KJR2372" s="14"/>
      <c r="KJS2372" s="14"/>
      <c r="KJT2372" s="14"/>
      <c r="KJU2372" s="14"/>
      <c r="KJV2372" s="14"/>
      <c r="KJW2372" s="14"/>
      <c r="KJX2372" s="14"/>
      <c r="KJY2372" s="14"/>
      <c r="KJZ2372" s="14"/>
      <c r="KKA2372" s="14"/>
      <c r="KKB2372" s="14"/>
      <c r="KKC2372" s="14"/>
      <c r="KKD2372" s="14"/>
      <c r="KKE2372" s="14"/>
      <c r="KKF2372" s="14"/>
      <c r="KKG2372" s="14"/>
      <c r="KKH2372" s="14"/>
      <c r="KKI2372" s="14"/>
      <c r="KKJ2372" s="14"/>
      <c r="KKK2372" s="14"/>
      <c r="KKL2372" s="14"/>
      <c r="KKM2372" s="14"/>
      <c r="KKN2372" s="14"/>
      <c r="KKO2372" s="14"/>
      <c r="KKP2372" s="14"/>
      <c r="KKQ2372" s="14"/>
      <c r="KKR2372" s="14"/>
      <c r="KKS2372" s="14"/>
      <c r="KKT2372" s="14"/>
      <c r="KKU2372" s="14"/>
      <c r="KKV2372" s="14"/>
      <c r="KKW2372" s="14"/>
      <c r="KKX2372" s="14"/>
      <c r="KKY2372" s="14"/>
      <c r="KKZ2372" s="14"/>
      <c r="KLA2372" s="14"/>
      <c r="KLB2372" s="14"/>
      <c r="KLC2372" s="14"/>
      <c r="KLD2372" s="14"/>
      <c r="KLE2372" s="14"/>
      <c r="KLF2372" s="14"/>
      <c r="KLG2372" s="14"/>
      <c r="KLH2372" s="14"/>
      <c r="KLI2372" s="14"/>
      <c r="KLJ2372" s="14"/>
      <c r="KLK2372" s="14"/>
      <c r="KLL2372" s="14"/>
      <c r="KLM2372" s="14"/>
      <c r="KLN2372" s="14"/>
      <c r="KLO2372" s="14"/>
      <c r="KLP2372" s="14"/>
      <c r="KLQ2372" s="14"/>
      <c r="KLR2372" s="14"/>
      <c r="KLS2372" s="14"/>
      <c r="KLT2372" s="14"/>
      <c r="KLU2372" s="14"/>
      <c r="KLV2372" s="14"/>
      <c r="KLW2372" s="14"/>
      <c r="KLX2372" s="14"/>
      <c r="KLY2372" s="14"/>
      <c r="KLZ2372" s="14"/>
      <c r="KMA2372" s="14"/>
      <c r="KMB2372" s="14"/>
      <c r="KMC2372" s="14"/>
      <c r="KMD2372" s="14"/>
      <c r="KME2372" s="14"/>
      <c r="KMF2372" s="14"/>
      <c r="KMG2372" s="14"/>
      <c r="KMH2372" s="14"/>
      <c r="KMI2372" s="14"/>
      <c r="KMJ2372" s="14"/>
      <c r="KMK2372" s="14"/>
      <c r="KML2372" s="14"/>
      <c r="KMM2372" s="14"/>
      <c r="KMN2372" s="14"/>
      <c r="KMO2372" s="14"/>
      <c r="KMP2372" s="14"/>
      <c r="KMQ2372" s="14"/>
      <c r="KMR2372" s="14"/>
      <c r="KMS2372" s="14"/>
      <c r="KMT2372" s="14"/>
      <c r="KMU2372" s="14"/>
      <c r="KMV2372" s="14"/>
      <c r="KMW2372" s="14"/>
      <c r="KMX2372" s="14"/>
      <c r="KMY2372" s="14"/>
      <c r="KMZ2372" s="14"/>
      <c r="KNA2372" s="14"/>
      <c r="KNB2372" s="14"/>
      <c r="KNC2372" s="14"/>
      <c r="KND2372" s="14"/>
      <c r="KNE2372" s="14"/>
      <c r="KNF2372" s="14"/>
      <c r="KNG2372" s="14"/>
      <c r="KNH2372" s="14"/>
      <c r="KNI2372" s="14"/>
      <c r="KNJ2372" s="14"/>
      <c r="KNK2372" s="14"/>
      <c r="KNL2372" s="14"/>
      <c r="KNM2372" s="14"/>
      <c r="KNN2372" s="14"/>
      <c r="KNO2372" s="14"/>
      <c r="KNP2372" s="14"/>
      <c r="KNQ2372" s="14"/>
      <c r="KNR2372" s="14"/>
      <c r="KNS2372" s="14"/>
      <c r="KNT2372" s="14"/>
      <c r="KNU2372" s="14"/>
      <c r="KNV2372" s="14"/>
      <c r="KNW2372" s="14"/>
      <c r="KNX2372" s="14"/>
      <c r="KNY2372" s="14"/>
      <c r="KNZ2372" s="14"/>
      <c r="KOA2372" s="14"/>
      <c r="KOB2372" s="14"/>
      <c r="KOC2372" s="14"/>
      <c r="KOD2372" s="14"/>
      <c r="KOE2372" s="14"/>
      <c r="KOF2372" s="14"/>
      <c r="KOG2372" s="14"/>
      <c r="KOH2372" s="14"/>
      <c r="KOI2372" s="14"/>
      <c r="KOJ2372" s="14"/>
      <c r="KOK2372" s="14"/>
      <c r="KOL2372" s="14"/>
      <c r="KOM2372" s="14"/>
      <c r="KON2372" s="14"/>
      <c r="KOO2372" s="14"/>
      <c r="KOP2372" s="14"/>
      <c r="KOQ2372" s="14"/>
      <c r="KOR2372" s="14"/>
      <c r="KOS2372" s="14"/>
      <c r="KOT2372" s="14"/>
      <c r="KOU2372" s="14"/>
      <c r="KOV2372" s="14"/>
      <c r="KOW2372" s="14"/>
      <c r="KOX2372" s="14"/>
      <c r="KOY2372" s="14"/>
      <c r="KOZ2372" s="14"/>
      <c r="KPA2372" s="14"/>
      <c r="KPB2372" s="14"/>
      <c r="KPC2372" s="14"/>
      <c r="KPD2372" s="14"/>
      <c r="KPE2372" s="14"/>
      <c r="KPF2372" s="14"/>
      <c r="KPG2372" s="14"/>
      <c r="KPH2372" s="14"/>
      <c r="KPI2372" s="14"/>
      <c r="KPJ2372" s="14"/>
      <c r="KPK2372" s="14"/>
      <c r="KPL2372" s="14"/>
      <c r="KPM2372" s="14"/>
      <c r="KPN2372" s="14"/>
      <c r="KPO2372" s="14"/>
      <c r="KPP2372" s="14"/>
      <c r="KPQ2372" s="14"/>
      <c r="KPR2372" s="14"/>
      <c r="KPS2372" s="14"/>
      <c r="KPT2372" s="14"/>
      <c r="KPU2372" s="14"/>
      <c r="KPV2372" s="14"/>
      <c r="KPW2372" s="14"/>
      <c r="KPX2372" s="14"/>
      <c r="KPY2372" s="14"/>
      <c r="KPZ2372" s="14"/>
      <c r="KQA2372" s="14"/>
      <c r="KQB2372" s="14"/>
      <c r="KQC2372" s="14"/>
      <c r="KQD2372" s="14"/>
      <c r="KQE2372" s="14"/>
      <c r="KQF2372" s="14"/>
      <c r="KQG2372" s="14"/>
      <c r="KQH2372" s="14"/>
      <c r="KQI2372" s="14"/>
      <c r="KQJ2372" s="14"/>
      <c r="KQK2372" s="14"/>
      <c r="KQL2372" s="14"/>
      <c r="KQM2372" s="14"/>
      <c r="KQN2372" s="14"/>
      <c r="KQO2372" s="14"/>
      <c r="KQP2372" s="14"/>
      <c r="KQQ2372" s="14"/>
      <c r="KQR2372" s="14"/>
      <c r="KQS2372" s="14"/>
      <c r="KQT2372" s="14"/>
      <c r="KQU2372" s="14"/>
      <c r="KQV2372" s="14"/>
      <c r="KQW2372" s="14"/>
      <c r="KQX2372" s="14"/>
      <c r="KQY2372" s="14"/>
      <c r="KQZ2372" s="14"/>
      <c r="KRA2372" s="14"/>
      <c r="KRB2372" s="14"/>
      <c r="KRC2372" s="14"/>
      <c r="KRD2372" s="14"/>
      <c r="KRE2372" s="14"/>
      <c r="KRF2372" s="14"/>
      <c r="KRG2372" s="14"/>
      <c r="KRH2372" s="14"/>
      <c r="KRI2372" s="14"/>
      <c r="KRJ2372" s="14"/>
      <c r="KRK2372" s="14"/>
      <c r="KRL2372" s="14"/>
      <c r="KRM2372" s="14"/>
      <c r="KRN2372" s="14"/>
      <c r="KRO2372" s="14"/>
      <c r="KRP2372" s="14"/>
      <c r="KRQ2372" s="14"/>
      <c r="KRR2372" s="14"/>
      <c r="KRS2372" s="14"/>
      <c r="KRT2372" s="14"/>
      <c r="KRU2372" s="14"/>
      <c r="KRV2372" s="14"/>
      <c r="KRW2372" s="14"/>
      <c r="KRX2372" s="14"/>
      <c r="KRY2372" s="14"/>
      <c r="KRZ2372" s="14"/>
      <c r="KSA2372" s="14"/>
      <c r="KSB2372" s="14"/>
      <c r="KSC2372" s="14"/>
      <c r="KSD2372" s="14"/>
      <c r="KSE2372" s="14"/>
      <c r="KSF2372" s="14"/>
      <c r="KSG2372" s="14"/>
      <c r="KSH2372" s="14"/>
      <c r="KSI2372" s="14"/>
      <c r="KSJ2372" s="14"/>
      <c r="KSK2372" s="14"/>
      <c r="KSL2372" s="14"/>
      <c r="KSM2372" s="14"/>
      <c r="KSN2372" s="14"/>
      <c r="KSO2372" s="14"/>
      <c r="KSP2372" s="14"/>
      <c r="KSQ2372" s="14"/>
      <c r="KSR2372" s="14"/>
      <c r="KSS2372" s="14"/>
      <c r="KST2372" s="14"/>
      <c r="KSU2372" s="14"/>
      <c r="KSV2372" s="14"/>
      <c r="KSW2372" s="14"/>
      <c r="KSX2372" s="14"/>
      <c r="KSY2372" s="14"/>
      <c r="KSZ2372" s="14"/>
      <c r="KTA2372" s="14"/>
      <c r="KTB2372" s="14"/>
      <c r="KTC2372" s="14"/>
      <c r="KTD2372" s="14"/>
      <c r="KTE2372" s="14"/>
      <c r="KTF2372" s="14"/>
      <c r="KTG2372" s="14"/>
      <c r="KTH2372" s="14"/>
      <c r="KTI2372" s="14"/>
      <c r="KTJ2372" s="14"/>
      <c r="KTK2372" s="14"/>
      <c r="KTL2372" s="14"/>
      <c r="KTM2372" s="14"/>
      <c r="KTN2372" s="14"/>
      <c r="KTO2372" s="14"/>
      <c r="KTP2372" s="14"/>
      <c r="KTQ2372" s="14"/>
      <c r="KTR2372" s="14"/>
      <c r="KTS2372" s="14"/>
      <c r="KTT2372" s="14"/>
      <c r="KTU2372" s="14"/>
      <c r="KTV2372" s="14"/>
      <c r="KTW2372" s="14"/>
      <c r="KTX2372" s="14"/>
      <c r="KTY2372" s="14"/>
      <c r="KTZ2372" s="14"/>
      <c r="KUA2372" s="14"/>
      <c r="KUB2372" s="14"/>
      <c r="KUC2372" s="14"/>
      <c r="KUD2372" s="14"/>
      <c r="KUE2372" s="14"/>
      <c r="KUF2372" s="14"/>
      <c r="KUG2372" s="14"/>
      <c r="KUH2372" s="14"/>
      <c r="KUI2372" s="14"/>
      <c r="KUJ2372" s="14"/>
      <c r="KUK2372" s="14"/>
      <c r="KUL2372" s="14"/>
      <c r="KUM2372" s="14"/>
      <c r="KUN2372" s="14"/>
      <c r="KUO2372" s="14"/>
      <c r="KUP2372" s="14"/>
      <c r="KUQ2372" s="14"/>
      <c r="KUR2372" s="14"/>
      <c r="KUS2372" s="14"/>
      <c r="KUT2372" s="14"/>
      <c r="KUU2372" s="14"/>
      <c r="KUV2372" s="14"/>
      <c r="KUW2372" s="14"/>
      <c r="KUX2372" s="14"/>
      <c r="KUY2372" s="14"/>
      <c r="KUZ2372" s="14"/>
      <c r="KVA2372" s="14"/>
      <c r="KVB2372" s="14"/>
      <c r="KVC2372" s="14"/>
      <c r="KVD2372" s="14"/>
      <c r="KVE2372" s="14"/>
      <c r="KVF2372" s="14"/>
      <c r="KVG2372" s="14"/>
      <c r="KVH2372" s="14"/>
      <c r="KVI2372" s="14"/>
      <c r="KVJ2372" s="14"/>
      <c r="KVK2372" s="14"/>
      <c r="KVL2372" s="14"/>
      <c r="KVM2372" s="14"/>
      <c r="KVN2372" s="14"/>
      <c r="KVO2372" s="14"/>
      <c r="KVP2372" s="14"/>
      <c r="KVQ2372" s="14"/>
      <c r="KVR2372" s="14"/>
      <c r="KVS2372" s="14"/>
      <c r="KVT2372" s="14"/>
      <c r="KVU2372" s="14"/>
      <c r="KVV2372" s="14"/>
      <c r="KVW2372" s="14"/>
      <c r="KVX2372" s="14"/>
      <c r="KVY2372" s="14"/>
      <c r="KVZ2372" s="14"/>
      <c r="KWA2372" s="14"/>
      <c r="KWB2372" s="14"/>
      <c r="KWC2372" s="14"/>
      <c r="KWD2372" s="14"/>
      <c r="KWE2372" s="14"/>
      <c r="KWF2372" s="14"/>
      <c r="KWG2372" s="14"/>
      <c r="KWH2372" s="14"/>
      <c r="KWI2372" s="14"/>
      <c r="KWJ2372" s="14"/>
      <c r="KWK2372" s="14"/>
      <c r="KWL2372" s="14"/>
      <c r="KWM2372" s="14"/>
      <c r="KWN2372" s="14"/>
      <c r="KWO2372" s="14"/>
      <c r="KWP2372" s="14"/>
      <c r="KWQ2372" s="14"/>
      <c r="KWR2372" s="14"/>
      <c r="KWS2372" s="14"/>
      <c r="KWT2372" s="14"/>
      <c r="KWU2372" s="14"/>
      <c r="KWV2372" s="14"/>
      <c r="KWW2372" s="14"/>
      <c r="KWX2372" s="14"/>
      <c r="KWY2372" s="14"/>
      <c r="KWZ2372" s="14"/>
      <c r="KXA2372" s="14"/>
      <c r="KXB2372" s="14"/>
      <c r="KXC2372" s="14"/>
      <c r="KXD2372" s="14"/>
      <c r="KXE2372" s="14"/>
      <c r="KXF2372" s="14"/>
      <c r="KXG2372" s="14"/>
      <c r="KXH2372" s="14"/>
      <c r="KXI2372" s="14"/>
      <c r="KXJ2372" s="14"/>
      <c r="KXK2372" s="14"/>
      <c r="KXL2372" s="14"/>
      <c r="KXM2372" s="14"/>
      <c r="KXN2372" s="14"/>
      <c r="KXO2372" s="14"/>
      <c r="KXP2372" s="14"/>
      <c r="KXQ2372" s="14"/>
      <c r="KXR2372" s="14"/>
      <c r="KXS2372" s="14"/>
      <c r="KXT2372" s="14"/>
      <c r="KXU2372" s="14"/>
      <c r="KXV2372" s="14"/>
      <c r="KXW2372" s="14"/>
      <c r="KXX2372" s="14"/>
      <c r="KXY2372" s="14"/>
      <c r="KXZ2372" s="14"/>
      <c r="KYA2372" s="14"/>
      <c r="KYB2372" s="14"/>
      <c r="KYC2372" s="14"/>
      <c r="KYD2372" s="14"/>
      <c r="KYE2372" s="14"/>
      <c r="KYF2372" s="14"/>
      <c r="KYG2372" s="14"/>
      <c r="KYH2372" s="14"/>
      <c r="KYI2372" s="14"/>
      <c r="KYJ2372" s="14"/>
      <c r="KYK2372" s="14"/>
      <c r="KYL2372" s="14"/>
      <c r="KYM2372" s="14"/>
      <c r="KYN2372" s="14"/>
      <c r="KYO2372" s="14"/>
      <c r="KYP2372" s="14"/>
      <c r="KYQ2372" s="14"/>
      <c r="KYR2372" s="14"/>
      <c r="KYS2372" s="14"/>
      <c r="KYT2372" s="14"/>
      <c r="KYU2372" s="14"/>
      <c r="KYV2372" s="14"/>
      <c r="KYW2372" s="14"/>
      <c r="KYX2372" s="14"/>
      <c r="KYY2372" s="14"/>
      <c r="KYZ2372" s="14"/>
      <c r="KZA2372" s="14"/>
      <c r="KZB2372" s="14"/>
      <c r="KZC2372" s="14"/>
      <c r="KZD2372" s="14"/>
      <c r="KZE2372" s="14"/>
      <c r="KZF2372" s="14"/>
      <c r="KZG2372" s="14"/>
      <c r="KZH2372" s="14"/>
      <c r="KZI2372" s="14"/>
      <c r="KZJ2372" s="14"/>
      <c r="KZK2372" s="14"/>
      <c r="KZL2372" s="14"/>
      <c r="KZM2372" s="14"/>
      <c r="KZN2372" s="14"/>
      <c r="KZO2372" s="14"/>
      <c r="KZP2372" s="14"/>
      <c r="KZQ2372" s="14"/>
      <c r="KZR2372" s="14"/>
      <c r="KZS2372" s="14"/>
      <c r="KZT2372" s="14"/>
      <c r="KZU2372" s="14"/>
      <c r="KZV2372" s="14"/>
      <c r="KZW2372" s="14"/>
      <c r="KZX2372" s="14"/>
      <c r="KZY2372" s="14"/>
      <c r="KZZ2372" s="14"/>
      <c r="LAA2372" s="14"/>
      <c r="LAB2372" s="14"/>
      <c r="LAC2372" s="14"/>
      <c r="LAD2372" s="14"/>
      <c r="LAE2372" s="14"/>
      <c r="LAF2372" s="14"/>
      <c r="LAG2372" s="14"/>
      <c r="LAH2372" s="14"/>
      <c r="LAI2372" s="14"/>
      <c r="LAJ2372" s="14"/>
      <c r="LAK2372" s="14"/>
      <c r="LAL2372" s="14"/>
      <c r="LAM2372" s="14"/>
      <c r="LAN2372" s="14"/>
      <c r="LAO2372" s="14"/>
      <c r="LAP2372" s="14"/>
      <c r="LAQ2372" s="14"/>
      <c r="LAR2372" s="14"/>
      <c r="LAS2372" s="14"/>
      <c r="LAT2372" s="14"/>
      <c r="LAU2372" s="14"/>
      <c r="LAV2372" s="14"/>
      <c r="LAW2372" s="14"/>
      <c r="LAX2372" s="14"/>
      <c r="LAY2372" s="14"/>
      <c r="LAZ2372" s="14"/>
      <c r="LBA2372" s="14"/>
      <c r="LBB2372" s="14"/>
      <c r="LBC2372" s="14"/>
      <c r="LBD2372" s="14"/>
      <c r="LBE2372" s="14"/>
      <c r="LBF2372" s="14"/>
      <c r="LBG2372" s="14"/>
      <c r="LBH2372" s="14"/>
      <c r="LBI2372" s="14"/>
      <c r="LBJ2372" s="14"/>
      <c r="LBK2372" s="14"/>
      <c r="LBL2372" s="14"/>
      <c r="LBM2372" s="14"/>
      <c r="LBN2372" s="14"/>
      <c r="LBO2372" s="14"/>
      <c r="LBP2372" s="14"/>
      <c r="LBQ2372" s="14"/>
      <c r="LBR2372" s="14"/>
      <c r="LBS2372" s="14"/>
      <c r="LBT2372" s="14"/>
      <c r="LBU2372" s="14"/>
      <c r="LBV2372" s="14"/>
      <c r="LBW2372" s="14"/>
      <c r="LBX2372" s="14"/>
      <c r="LBY2372" s="14"/>
      <c r="LBZ2372" s="14"/>
      <c r="LCA2372" s="14"/>
      <c r="LCB2372" s="14"/>
      <c r="LCC2372" s="14"/>
      <c r="LCD2372" s="14"/>
      <c r="LCE2372" s="14"/>
      <c r="LCF2372" s="14"/>
      <c r="LCG2372" s="14"/>
      <c r="LCH2372" s="14"/>
      <c r="LCI2372" s="14"/>
      <c r="LCJ2372" s="14"/>
      <c r="LCK2372" s="14"/>
      <c r="LCL2372" s="14"/>
      <c r="LCM2372" s="14"/>
      <c r="LCN2372" s="14"/>
      <c r="LCO2372" s="14"/>
      <c r="LCP2372" s="14"/>
      <c r="LCQ2372" s="14"/>
      <c r="LCR2372" s="14"/>
      <c r="LCS2372" s="14"/>
      <c r="LCT2372" s="14"/>
      <c r="LCU2372" s="14"/>
      <c r="LCV2372" s="14"/>
      <c r="LCW2372" s="14"/>
      <c r="LCX2372" s="14"/>
      <c r="LCY2372" s="14"/>
      <c r="LCZ2372" s="14"/>
      <c r="LDA2372" s="14"/>
      <c r="LDB2372" s="14"/>
      <c r="LDC2372" s="14"/>
      <c r="LDD2372" s="14"/>
      <c r="LDE2372" s="14"/>
      <c r="LDF2372" s="14"/>
      <c r="LDG2372" s="14"/>
      <c r="LDH2372" s="14"/>
      <c r="LDI2372" s="14"/>
      <c r="LDJ2372" s="14"/>
      <c r="LDK2372" s="14"/>
      <c r="LDL2372" s="14"/>
      <c r="LDM2372" s="14"/>
      <c r="LDN2372" s="14"/>
      <c r="LDO2372" s="14"/>
      <c r="LDP2372" s="14"/>
      <c r="LDQ2372" s="14"/>
      <c r="LDR2372" s="14"/>
      <c r="LDS2372" s="14"/>
      <c r="LDT2372" s="14"/>
      <c r="LDU2372" s="14"/>
      <c r="LDV2372" s="14"/>
      <c r="LDW2372" s="14"/>
      <c r="LDX2372" s="14"/>
      <c r="LDY2372" s="14"/>
      <c r="LDZ2372" s="14"/>
      <c r="LEA2372" s="14"/>
      <c r="LEB2372" s="14"/>
      <c r="LEC2372" s="14"/>
      <c r="LED2372" s="14"/>
      <c r="LEE2372" s="14"/>
      <c r="LEF2372" s="14"/>
      <c r="LEG2372" s="14"/>
      <c r="LEH2372" s="14"/>
      <c r="LEI2372" s="14"/>
      <c r="LEJ2372" s="14"/>
      <c r="LEK2372" s="14"/>
      <c r="LEL2372" s="14"/>
      <c r="LEM2372" s="14"/>
      <c r="LEN2372" s="14"/>
      <c r="LEO2372" s="14"/>
      <c r="LEP2372" s="14"/>
      <c r="LEQ2372" s="14"/>
      <c r="LER2372" s="14"/>
      <c r="LES2372" s="14"/>
      <c r="LET2372" s="14"/>
      <c r="LEU2372" s="14"/>
      <c r="LEV2372" s="14"/>
      <c r="LEW2372" s="14"/>
      <c r="LEX2372" s="14"/>
      <c r="LEY2372" s="14"/>
      <c r="LEZ2372" s="14"/>
      <c r="LFA2372" s="14"/>
      <c r="LFB2372" s="14"/>
      <c r="LFC2372" s="14"/>
      <c r="LFD2372" s="14"/>
      <c r="LFE2372" s="14"/>
      <c r="LFF2372" s="14"/>
      <c r="LFG2372" s="14"/>
      <c r="LFH2372" s="14"/>
      <c r="LFI2372" s="14"/>
      <c r="LFJ2372" s="14"/>
      <c r="LFK2372" s="14"/>
      <c r="LFL2372" s="14"/>
      <c r="LFM2372" s="14"/>
      <c r="LFN2372" s="14"/>
      <c r="LFO2372" s="14"/>
      <c r="LFP2372" s="14"/>
      <c r="LFQ2372" s="14"/>
      <c r="LFR2372" s="14"/>
      <c r="LFS2372" s="14"/>
      <c r="LFT2372" s="14"/>
      <c r="LFU2372" s="14"/>
      <c r="LFV2372" s="14"/>
      <c r="LFW2372" s="14"/>
      <c r="LFX2372" s="14"/>
      <c r="LFY2372" s="14"/>
      <c r="LFZ2372" s="14"/>
      <c r="LGA2372" s="14"/>
      <c r="LGB2372" s="14"/>
      <c r="LGC2372" s="14"/>
      <c r="LGD2372" s="14"/>
      <c r="LGE2372" s="14"/>
      <c r="LGF2372" s="14"/>
      <c r="LGG2372" s="14"/>
      <c r="LGH2372" s="14"/>
      <c r="LGI2372" s="14"/>
      <c r="LGJ2372" s="14"/>
      <c r="LGK2372" s="14"/>
      <c r="LGL2372" s="14"/>
      <c r="LGM2372" s="14"/>
      <c r="LGN2372" s="14"/>
      <c r="LGO2372" s="14"/>
      <c r="LGP2372" s="14"/>
      <c r="LGQ2372" s="14"/>
      <c r="LGR2372" s="14"/>
      <c r="LGS2372" s="14"/>
      <c r="LGT2372" s="14"/>
      <c r="LGU2372" s="14"/>
      <c r="LGV2372" s="14"/>
      <c r="LGW2372" s="14"/>
      <c r="LGX2372" s="14"/>
      <c r="LGY2372" s="14"/>
      <c r="LGZ2372" s="14"/>
      <c r="LHA2372" s="14"/>
      <c r="LHB2372" s="14"/>
      <c r="LHC2372" s="14"/>
      <c r="LHD2372" s="14"/>
      <c r="LHE2372" s="14"/>
      <c r="LHF2372" s="14"/>
      <c r="LHG2372" s="14"/>
      <c r="LHH2372" s="14"/>
      <c r="LHI2372" s="14"/>
      <c r="LHJ2372" s="14"/>
      <c r="LHK2372" s="14"/>
      <c r="LHL2372" s="14"/>
      <c r="LHM2372" s="14"/>
      <c r="LHN2372" s="14"/>
      <c r="LHO2372" s="14"/>
      <c r="LHP2372" s="14"/>
      <c r="LHQ2372" s="14"/>
      <c r="LHR2372" s="14"/>
      <c r="LHS2372" s="14"/>
      <c r="LHT2372" s="14"/>
      <c r="LHU2372" s="14"/>
      <c r="LHV2372" s="14"/>
      <c r="LHW2372" s="14"/>
      <c r="LHX2372" s="14"/>
      <c r="LHY2372" s="14"/>
      <c r="LHZ2372" s="14"/>
      <c r="LIA2372" s="14"/>
      <c r="LIB2372" s="14"/>
      <c r="LIC2372" s="14"/>
      <c r="LID2372" s="14"/>
      <c r="LIE2372" s="14"/>
      <c r="LIF2372" s="14"/>
      <c r="LIG2372" s="14"/>
      <c r="LIH2372" s="14"/>
      <c r="LII2372" s="14"/>
      <c r="LIJ2372" s="14"/>
      <c r="LIK2372" s="14"/>
      <c r="LIL2372" s="14"/>
      <c r="LIM2372" s="14"/>
      <c r="LIN2372" s="14"/>
      <c r="LIO2372" s="14"/>
      <c r="LIP2372" s="14"/>
      <c r="LIQ2372" s="14"/>
      <c r="LIR2372" s="14"/>
      <c r="LIS2372" s="14"/>
      <c r="LIT2372" s="14"/>
      <c r="LIU2372" s="14"/>
      <c r="LIV2372" s="14"/>
      <c r="LIW2372" s="14"/>
      <c r="LIX2372" s="14"/>
      <c r="LIY2372" s="14"/>
      <c r="LIZ2372" s="14"/>
      <c r="LJA2372" s="14"/>
      <c r="LJB2372" s="14"/>
      <c r="LJC2372" s="14"/>
      <c r="LJD2372" s="14"/>
      <c r="LJE2372" s="14"/>
      <c r="LJF2372" s="14"/>
      <c r="LJG2372" s="14"/>
      <c r="LJH2372" s="14"/>
      <c r="LJI2372" s="14"/>
      <c r="LJJ2372" s="14"/>
      <c r="LJK2372" s="14"/>
      <c r="LJL2372" s="14"/>
      <c r="LJM2372" s="14"/>
      <c r="LJN2372" s="14"/>
      <c r="LJO2372" s="14"/>
      <c r="LJP2372" s="14"/>
      <c r="LJQ2372" s="14"/>
      <c r="LJR2372" s="14"/>
      <c r="LJS2372" s="14"/>
      <c r="LJT2372" s="14"/>
      <c r="LJU2372" s="14"/>
      <c r="LJV2372" s="14"/>
      <c r="LJW2372" s="14"/>
      <c r="LJX2372" s="14"/>
      <c r="LJY2372" s="14"/>
      <c r="LJZ2372" s="14"/>
      <c r="LKA2372" s="14"/>
      <c r="LKB2372" s="14"/>
      <c r="LKC2372" s="14"/>
      <c r="LKD2372" s="14"/>
      <c r="LKE2372" s="14"/>
      <c r="LKF2372" s="14"/>
      <c r="LKG2372" s="14"/>
      <c r="LKH2372" s="14"/>
      <c r="LKI2372" s="14"/>
      <c r="LKJ2372" s="14"/>
      <c r="LKK2372" s="14"/>
      <c r="LKL2372" s="14"/>
      <c r="LKM2372" s="14"/>
      <c r="LKN2372" s="14"/>
      <c r="LKO2372" s="14"/>
      <c r="LKP2372" s="14"/>
      <c r="LKQ2372" s="14"/>
      <c r="LKR2372" s="14"/>
      <c r="LKS2372" s="14"/>
      <c r="LKT2372" s="14"/>
      <c r="LKU2372" s="14"/>
      <c r="LKV2372" s="14"/>
      <c r="LKW2372" s="14"/>
      <c r="LKX2372" s="14"/>
      <c r="LKY2372" s="14"/>
      <c r="LKZ2372" s="14"/>
      <c r="LLA2372" s="14"/>
      <c r="LLB2372" s="14"/>
      <c r="LLC2372" s="14"/>
      <c r="LLD2372" s="14"/>
      <c r="LLE2372" s="14"/>
      <c r="LLF2372" s="14"/>
      <c r="LLG2372" s="14"/>
      <c r="LLH2372" s="14"/>
      <c r="LLI2372" s="14"/>
      <c r="LLJ2372" s="14"/>
      <c r="LLK2372" s="14"/>
      <c r="LLL2372" s="14"/>
      <c r="LLM2372" s="14"/>
      <c r="LLN2372" s="14"/>
      <c r="LLO2372" s="14"/>
      <c r="LLP2372" s="14"/>
      <c r="LLQ2372" s="14"/>
      <c r="LLR2372" s="14"/>
      <c r="LLS2372" s="14"/>
      <c r="LLT2372" s="14"/>
      <c r="LLU2372" s="14"/>
      <c r="LLV2372" s="14"/>
      <c r="LLW2372" s="14"/>
      <c r="LLX2372" s="14"/>
      <c r="LLY2372" s="14"/>
      <c r="LLZ2372" s="14"/>
      <c r="LMA2372" s="14"/>
      <c r="LMB2372" s="14"/>
      <c r="LMC2372" s="14"/>
      <c r="LMD2372" s="14"/>
      <c r="LME2372" s="14"/>
      <c r="LMF2372" s="14"/>
      <c r="LMG2372" s="14"/>
      <c r="LMH2372" s="14"/>
      <c r="LMI2372" s="14"/>
      <c r="LMJ2372" s="14"/>
      <c r="LMK2372" s="14"/>
      <c r="LML2372" s="14"/>
      <c r="LMM2372" s="14"/>
      <c r="LMN2372" s="14"/>
      <c r="LMO2372" s="14"/>
      <c r="LMP2372" s="14"/>
      <c r="LMQ2372" s="14"/>
      <c r="LMR2372" s="14"/>
      <c r="LMS2372" s="14"/>
      <c r="LMT2372" s="14"/>
      <c r="LMU2372" s="14"/>
      <c r="LMV2372" s="14"/>
      <c r="LMW2372" s="14"/>
      <c r="LMX2372" s="14"/>
      <c r="LMY2372" s="14"/>
      <c r="LMZ2372" s="14"/>
      <c r="LNA2372" s="14"/>
      <c r="LNB2372" s="14"/>
      <c r="LNC2372" s="14"/>
      <c r="LND2372" s="14"/>
      <c r="LNE2372" s="14"/>
      <c r="LNF2372" s="14"/>
      <c r="LNG2372" s="14"/>
      <c r="LNH2372" s="14"/>
      <c r="LNI2372" s="14"/>
      <c r="LNJ2372" s="14"/>
      <c r="LNK2372" s="14"/>
      <c r="LNL2372" s="14"/>
      <c r="LNM2372" s="14"/>
      <c r="LNN2372" s="14"/>
      <c r="LNO2372" s="14"/>
      <c r="LNP2372" s="14"/>
      <c r="LNQ2372" s="14"/>
      <c r="LNR2372" s="14"/>
      <c r="LNS2372" s="14"/>
      <c r="LNT2372" s="14"/>
      <c r="LNU2372" s="14"/>
      <c r="LNV2372" s="14"/>
      <c r="LNW2372" s="14"/>
      <c r="LNX2372" s="14"/>
      <c r="LNY2372" s="14"/>
      <c r="LNZ2372" s="14"/>
      <c r="LOA2372" s="14"/>
      <c r="LOB2372" s="14"/>
      <c r="LOC2372" s="14"/>
      <c r="LOD2372" s="14"/>
      <c r="LOE2372" s="14"/>
      <c r="LOF2372" s="14"/>
      <c r="LOG2372" s="14"/>
      <c r="LOH2372" s="14"/>
      <c r="LOI2372" s="14"/>
      <c r="LOJ2372" s="14"/>
      <c r="LOK2372" s="14"/>
      <c r="LOL2372" s="14"/>
      <c r="LOM2372" s="14"/>
      <c r="LON2372" s="14"/>
      <c r="LOO2372" s="14"/>
      <c r="LOP2372" s="14"/>
      <c r="LOQ2372" s="14"/>
      <c r="LOR2372" s="14"/>
      <c r="LOS2372" s="14"/>
      <c r="LOT2372" s="14"/>
      <c r="LOU2372" s="14"/>
      <c r="LOV2372" s="14"/>
      <c r="LOW2372" s="14"/>
      <c r="LOX2372" s="14"/>
      <c r="LOY2372" s="14"/>
      <c r="LOZ2372" s="14"/>
      <c r="LPA2372" s="14"/>
      <c r="LPB2372" s="14"/>
      <c r="LPC2372" s="14"/>
      <c r="LPD2372" s="14"/>
      <c r="LPE2372" s="14"/>
      <c r="LPF2372" s="14"/>
      <c r="LPG2372" s="14"/>
      <c r="LPH2372" s="14"/>
      <c r="LPI2372" s="14"/>
      <c r="LPJ2372" s="14"/>
      <c r="LPK2372" s="14"/>
      <c r="LPL2372" s="14"/>
      <c r="LPM2372" s="14"/>
      <c r="LPN2372" s="14"/>
      <c r="LPO2372" s="14"/>
      <c r="LPP2372" s="14"/>
      <c r="LPQ2372" s="14"/>
      <c r="LPR2372" s="14"/>
      <c r="LPS2372" s="14"/>
      <c r="LPT2372" s="14"/>
      <c r="LPU2372" s="14"/>
      <c r="LPV2372" s="14"/>
      <c r="LPW2372" s="14"/>
      <c r="LPX2372" s="14"/>
      <c r="LPY2372" s="14"/>
      <c r="LPZ2372" s="14"/>
      <c r="LQA2372" s="14"/>
      <c r="LQB2372" s="14"/>
      <c r="LQC2372" s="14"/>
      <c r="LQD2372" s="14"/>
      <c r="LQE2372" s="14"/>
      <c r="LQF2372" s="14"/>
      <c r="LQG2372" s="14"/>
      <c r="LQH2372" s="14"/>
      <c r="LQI2372" s="14"/>
      <c r="LQJ2372" s="14"/>
      <c r="LQK2372" s="14"/>
      <c r="LQL2372" s="14"/>
      <c r="LQM2372" s="14"/>
      <c r="LQN2372" s="14"/>
      <c r="LQO2372" s="14"/>
      <c r="LQP2372" s="14"/>
      <c r="LQQ2372" s="14"/>
      <c r="LQR2372" s="14"/>
      <c r="LQS2372" s="14"/>
      <c r="LQT2372" s="14"/>
      <c r="LQU2372" s="14"/>
      <c r="LQV2372" s="14"/>
      <c r="LQW2372" s="14"/>
      <c r="LQX2372" s="14"/>
      <c r="LQY2372" s="14"/>
      <c r="LQZ2372" s="14"/>
      <c r="LRA2372" s="14"/>
      <c r="LRB2372" s="14"/>
      <c r="LRC2372" s="14"/>
      <c r="LRD2372" s="14"/>
      <c r="LRE2372" s="14"/>
      <c r="LRF2372" s="14"/>
      <c r="LRG2372" s="14"/>
      <c r="LRH2372" s="14"/>
      <c r="LRI2372" s="14"/>
      <c r="LRJ2372" s="14"/>
      <c r="LRK2372" s="14"/>
      <c r="LRL2372" s="14"/>
      <c r="LRM2372" s="14"/>
      <c r="LRN2372" s="14"/>
      <c r="LRO2372" s="14"/>
      <c r="LRP2372" s="14"/>
      <c r="LRQ2372" s="14"/>
      <c r="LRR2372" s="14"/>
      <c r="LRS2372" s="14"/>
      <c r="LRT2372" s="14"/>
      <c r="LRU2372" s="14"/>
      <c r="LRV2372" s="14"/>
      <c r="LRW2372" s="14"/>
      <c r="LRX2372" s="14"/>
      <c r="LRY2372" s="14"/>
      <c r="LRZ2372" s="14"/>
      <c r="LSA2372" s="14"/>
      <c r="LSB2372" s="14"/>
      <c r="LSC2372" s="14"/>
      <c r="LSD2372" s="14"/>
      <c r="LSE2372" s="14"/>
      <c r="LSF2372" s="14"/>
      <c r="LSG2372" s="14"/>
      <c r="LSH2372" s="14"/>
      <c r="LSI2372" s="14"/>
      <c r="LSJ2372" s="14"/>
      <c r="LSK2372" s="14"/>
      <c r="LSL2372" s="14"/>
      <c r="LSM2372" s="14"/>
      <c r="LSN2372" s="14"/>
      <c r="LSO2372" s="14"/>
      <c r="LSP2372" s="14"/>
      <c r="LSQ2372" s="14"/>
      <c r="LSR2372" s="14"/>
      <c r="LSS2372" s="14"/>
      <c r="LST2372" s="14"/>
      <c r="LSU2372" s="14"/>
      <c r="LSV2372" s="14"/>
      <c r="LSW2372" s="14"/>
      <c r="LSX2372" s="14"/>
      <c r="LSY2372" s="14"/>
      <c r="LSZ2372" s="14"/>
      <c r="LTA2372" s="14"/>
      <c r="LTB2372" s="14"/>
      <c r="LTC2372" s="14"/>
      <c r="LTD2372" s="14"/>
      <c r="LTE2372" s="14"/>
      <c r="LTF2372" s="14"/>
      <c r="LTG2372" s="14"/>
      <c r="LTH2372" s="14"/>
      <c r="LTI2372" s="14"/>
      <c r="LTJ2372" s="14"/>
      <c r="LTK2372" s="14"/>
      <c r="LTL2372" s="14"/>
      <c r="LTM2372" s="14"/>
      <c r="LTN2372" s="14"/>
      <c r="LTO2372" s="14"/>
      <c r="LTP2372" s="14"/>
      <c r="LTQ2372" s="14"/>
      <c r="LTR2372" s="14"/>
      <c r="LTS2372" s="14"/>
      <c r="LTT2372" s="14"/>
      <c r="LTU2372" s="14"/>
      <c r="LTV2372" s="14"/>
      <c r="LTW2372" s="14"/>
      <c r="LTX2372" s="14"/>
      <c r="LTY2372" s="14"/>
      <c r="LTZ2372" s="14"/>
      <c r="LUA2372" s="14"/>
      <c r="LUB2372" s="14"/>
      <c r="LUC2372" s="14"/>
      <c r="LUD2372" s="14"/>
      <c r="LUE2372" s="14"/>
      <c r="LUF2372" s="14"/>
      <c r="LUG2372" s="14"/>
      <c r="LUH2372" s="14"/>
      <c r="LUI2372" s="14"/>
      <c r="LUJ2372" s="14"/>
      <c r="LUK2372" s="14"/>
      <c r="LUL2372" s="14"/>
      <c r="LUM2372" s="14"/>
      <c r="LUN2372" s="14"/>
      <c r="LUO2372" s="14"/>
      <c r="LUP2372" s="14"/>
      <c r="LUQ2372" s="14"/>
      <c r="LUR2372" s="14"/>
      <c r="LUS2372" s="14"/>
      <c r="LUT2372" s="14"/>
      <c r="LUU2372" s="14"/>
      <c r="LUV2372" s="14"/>
      <c r="LUW2372" s="14"/>
      <c r="LUX2372" s="14"/>
      <c r="LUY2372" s="14"/>
      <c r="LUZ2372" s="14"/>
      <c r="LVA2372" s="14"/>
      <c r="LVB2372" s="14"/>
      <c r="LVC2372" s="14"/>
      <c r="LVD2372" s="14"/>
      <c r="LVE2372" s="14"/>
      <c r="LVF2372" s="14"/>
      <c r="LVG2372" s="14"/>
      <c r="LVH2372" s="14"/>
      <c r="LVI2372" s="14"/>
      <c r="LVJ2372" s="14"/>
      <c r="LVK2372" s="14"/>
      <c r="LVL2372" s="14"/>
      <c r="LVM2372" s="14"/>
      <c r="LVN2372" s="14"/>
      <c r="LVO2372" s="14"/>
      <c r="LVP2372" s="14"/>
      <c r="LVQ2372" s="14"/>
      <c r="LVR2372" s="14"/>
      <c r="LVS2372" s="14"/>
      <c r="LVT2372" s="14"/>
      <c r="LVU2372" s="14"/>
      <c r="LVV2372" s="14"/>
      <c r="LVW2372" s="14"/>
      <c r="LVX2372" s="14"/>
      <c r="LVY2372" s="14"/>
      <c r="LVZ2372" s="14"/>
      <c r="LWA2372" s="14"/>
      <c r="LWB2372" s="14"/>
      <c r="LWC2372" s="14"/>
      <c r="LWD2372" s="14"/>
      <c r="LWE2372" s="14"/>
      <c r="LWF2372" s="14"/>
      <c r="LWG2372" s="14"/>
      <c r="LWH2372" s="14"/>
      <c r="LWI2372" s="14"/>
      <c r="LWJ2372" s="14"/>
      <c r="LWK2372" s="14"/>
      <c r="LWL2372" s="14"/>
      <c r="LWM2372" s="14"/>
      <c r="LWN2372" s="14"/>
      <c r="LWO2372" s="14"/>
      <c r="LWP2372" s="14"/>
      <c r="LWQ2372" s="14"/>
      <c r="LWR2372" s="14"/>
      <c r="LWS2372" s="14"/>
      <c r="LWT2372" s="14"/>
      <c r="LWU2372" s="14"/>
      <c r="LWV2372" s="14"/>
      <c r="LWW2372" s="14"/>
      <c r="LWX2372" s="14"/>
      <c r="LWY2372" s="14"/>
      <c r="LWZ2372" s="14"/>
      <c r="LXA2372" s="14"/>
      <c r="LXB2372" s="14"/>
      <c r="LXC2372" s="14"/>
      <c r="LXD2372" s="14"/>
      <c r="LXE2372" s="14"/>
      <c r="LXF2372" s="14"/>
      <c r="LXG2372" s="14"/>
      <c r="LXH2372" s="14"/>
      <c r="LXI2372" s="14"/>
      <c r="LXJ2372" s="14"/>
      <c r="LXK2372" s="14"/>
      <c r="LXL2372" s="14"/>
      <c r="LXM2372" s="14"/>
      <c r="LXN2372" s="14"/>
      <c r="LXO2372" s="14"/>
      <c r="LXP2372" s="14"/>
      <c r="LXQ2372" s="14"/>
      <c r="LXR2372" s="14"/>
      <c r="LXS2372" s="14"/>
      <c r="LXT2372" s="14"/>
      <c r="LXU2372" s="14"/>
      <c r="LXV2372" s="14"/>
      <c r="LXW2372" s="14"/>
      <c r="LXX2372" s="14"/>
      <c r="LXY2372" s="14"/>
      <c r="LXZ2372" s="14"/>
      <c r="LYA2372" s="14"/>
      <c r="LYB2372" s="14"/>
      <c r="LYC2372" s="14"/>
      <c r="LYD2372" s="14"/>
      <c r="LYE2372" s="14"/>
      <c r="LYF2372" s="14"/>
      <c r="LYG2372" s="14"/>
      <c r="LYH2372" s="14"/>
      <c r="LYI2372" s="14"/>
      <c r="LYJ2372" s="14"/>
      <c r="LYK2372" s="14"/>
      <c r="LYL2372" s="14"/>
      <c r="LYM2372" s="14"/>
      <c r="LYN2372" s="14"/>
      <c r="LYO2372" s="14"/>
      <c r="LYP2372" s="14"/>
      <c r="LYQ2372" s="14"/>
      <c r="LYR2372" s="14"/>
      <c r="LYS2372" s="14"/>
      <c r="LYT2372" s="14"/>
      <c r="LYU2372" s="14"/>
      <c r="LYV2372" s="14"/>
      <c r="LYW2372" s="14"/>
      <c r="LYX2372" s="14"/>
      <c r="LYY2372" s="14"/>
      <c r="LYZ2372" s="14"/>
      <c r="LZA2372" s="14"/>
      <c r="LZB2372" s="14"/>
      <c r="LZC2372" s="14"/>
      <c r="LZD2372" s="14"/>
      <c r="LZE2372" s="14"/>
      <c r="LZF2372" s="14"/>
      <c r="LZG2372" s="14"/>
      <c r="LZH2372" s="14"/>
      <c r="LZI2372" s="14"/>
      <c r="LZJ2372" s="14"/>
      <c r="LZK2372" s="14"/>
      <c r="LZL2372" s="14"/>
      <c r="LZM2372" s="14"/>
      <c r="LZN2372" s="14"/>
      <c r="LZO2372" s="14"/>
      <c r="LZP2372" s="14"/>
      <c r="LZQ2372" s="14"/>
      <c r="LZR2372" s="14"/>
      <c r="LZS2372" s="14"/>
      <c r="LZT2372" s="14"/>
      <c r="LZU2372" s="14"/>
      <c r="LZV2372" s="14"/>
      <c r="LZW2372" s="14"/>
      <c r="LZX2372" s="14"/>
      <c r="LZY2372" s="14"/>
      <c r="LZZ2372" s="14"/>
      <c r="MAA2372" s="14"/>
      <c r="MAB2372" s="14"/>
      <c r="MAC2372" s="14"/>
      <c r="MAD2372" s="14"/>
      <c r="MAE2372" s="14"/>
      <c r="MAF2372" s="14"/>
      <c r="MAG2372" s="14"/>
      <c r="MAH2372" s="14"/>
      <c r="MAI2372" s="14"/>
      <c r="MAJ2372" s="14"/>
      <c r="MAK2372" s="14"/>
      <c r="MAL2372" s="14"/>
      <c r="MAM2372" s="14"/>
      <c r="MAN2372" s="14"/>
      <c r="MAO2372" s="14"/>
      <c r="MAP2372" s="14"/>
      <c r="MAQ2372" s="14"/>
      <c r="MAR2372" s="14"/>
      <c r="MAS2372" s="14"/>
      <c r="MAT2372" s="14"/>
      <c r="MAU2372" s="14"/>
      <c r="MAV2372" s="14"/>
      <c r="MAW2372" s="14"/>
      <c r="MAX2372" s="14"/>
      <c r="MAY2372" s="14"/>
      <c r="MAZ2372" s="14"/>
      <c r="MBA2372" s="14"/>
      <c r="MBB2372" s="14"/>
      <c r="MBC2372" s="14"/>
      <c r="MBD2372" s="14"/>
      <c r="MBE2372" s="14"/>
      <c r="MBF2372" s="14"/>
      <c r="MBG2372" s="14"/>
      <c r="MBH2372" s="14"/>
      <c r="MBI2372" s="14"/>
      <c r="MBJ2372" s="14"/>
      <c r="MBK2372" s="14"/>
      <c r="MBL2372" s="14"/>
      <c r="MBM2372" s="14"/>
      <c r="MBN2372" s="14"/>
      <c r="MBO2372" s="14"/>
      <c r="MBP2372" s="14"/>
      <c r="MBQ2372" s="14"/>
      <c r="MBR2372" s="14"/>
      <c r="MBS2372" s="14"/>
      <c r="MBT2372" s="14"/>
      <c r="MBU2372" s="14"/>
      <c r="MBV2372" s="14"/>
      <c r="MBW2372" s="14"/>
      <c r="MBX2372" s="14"/>
      <c r="MBY2372" s="14"/>
      <c r="MBZ2372" s="14"/>
      <c r="MCA2372" s="14"/>
      <c r="MCB2372" s="14"/>
      <c r="MCC2372" s="14"/>
      <c r="MCD2372" s="14"/>
      <c r="MCE2372" s="14"/>
      <c r="MCF2372" s="14"/>
      <c r="MCG2372" s="14"/>
      <c r="MCH2372" s="14"/>
      <c r="MCI2372" s="14"/>
      <c r="MCJ2372" s="14"/>
      <c r="MCK2372" s="14"/>
      <c r="MCL2372" s="14"/>
      <c r="MCM2372" s="14"/>
      <c r="MCN2372" s="14"/>
      <c r="MCO2372" s="14"/>
      <c r="MCP2372" s="14"/>
      <c r="MCQ2372" s="14"/>
      <c r="MCR2372" s="14"/>
      <c r="MCS2372" s="14"/>
      <c r="MCT2372" s="14"/>
      <c r="MCU2372" s="14"/>
      <c r="MCV2372" s="14"/>
      <c r="MCW2372" s="14"/>
      <c r="MCX2372" s="14"/>
      <c r="MCY2372" s="14"/>
      <c r="MCZ2372" s="14"/>
      <c r="MDA2372" s="14"/>
      <c r="MDB2372" s="14"/>
      <c r="MDC2372" s="14"/>
      <c r="MDD2372" s="14"/>
      <c r="MDE2372" s="14"/>
      <c r="MDF2372" s="14"/>
      <c r="MDG2372" s="14"/>
      <c r="MDH2372" s="14"/>
      <c r="MDI2372" s="14"/>
      <c r="MDJ2372" s="14"/>
      <c r="MDK2372" s="14"/>
      <c r="MDL2372" s="14"/>
      <c r="MDM2372" s="14"/>
      <c r="MDN2372" s="14"/>
      <c r="MDO2372" s="14"/>
      <c r="MDP2372" s="14"/>
      <c r="MDQ2372" s="14"/>
      <c r="MDR2372" s="14"/>
      <c r="MDS2372" s="14"/>
      <c r="MDT2372" s="14"/>
      <c r="MDU2372" s="14"/>
      <c r="MDV2372" s="14"/>
      <c r="MDW2372" s="14"/>
      <c r="MDX2372" s="14"/>
      <c r="MDY2372" s="14"/>
      <c r="MDZ2372" s="14"/>
      <c r="MEA2372" s="14"/>
      <c r="MEB2372" s="14"/>
      <c r="MEC2372" s="14"/>
      <c r="MED2372" s="14"/>
      <c r="MEE2372" s="14"/>
      <c r="MEF2372" s="14"/>
      <c r="MEG2372" s="14"/>
      <c r="MEH2372" s="14"/>
      <c r="MEI2372" s="14"/>
      <c r="MEJ2372" s="14"/>
      <c r="MEK2372" s="14"/>
      <c r="MEL2372" s="14"/>
      <c r="MEM2372" s="14"/>
      <c r="MEN2372" s="14"/>
      <c r="MEO2372" s="14"/>
      <c r="MEP2372" s="14"/>
      <c r="MEQ2372" s="14"/>
      <c r="MER2372" s="14"/>
      <c r="MES2372" s="14"/>
      <c r="MET2372" s="14"/>
      <c r="MEU2372" s="14"/>
      <c r="MEV2372" s="14"/>
      <c r="MEW2372" s="14"/>
      <c r="MEX2372" s="14"/>
      <c r="MEY2372" s="14"/>
      <c r="MEZ2372" s="14"/>
      <c r="MFA2372" s="14"/>
      <c r="MFB2372" s="14"/>
      <c r="MFC2372" s="14"/>
      <c r="MFD2372" s="14"/>
      <c r="MFE2372" s="14"/>
      <c r="MFF2372" s="14"/>
      <c r="MFG2372" s="14"/>
      <c r="MFH2372" s="14"/>
      <c r="MFI2372" s="14"/>
      <c r="MFJ2372" s="14"/>
      <c r="MFK2372" s="14"/>
      <c r="MFL2372" s="14"/>
      <c r="MFM2372" s="14"/>
      <c r="MFN2372" s="14"/>
      <c r="MFO2372" s="14"/>
      <c r="MFP2372" s="14"/>
      <c r="MFQ2372" s="14"/>
      <c r="MFR2372" s="14"/>
      <c r="MFS2372" s="14"/>
      <c r="MFT2372" s="14"/>
      <c r="MFU2372" s="14"/>
      <c r="MFV2372" s="14"/>
      <c r="MFW2372" s="14"/>
      <c r="MFX2372" s="14"/>
      <c r="MFY2372" s="14"/>
      <c r="MFZ2372" s="14"/>
      <c r="MGA2372" s="14"/>
      <c r="MGB2372" s="14"/>
      <c r="MGC2372" s="14"/>
      <c r="MGD2372" s="14"/>
      <c r="MGE2372" s="14"/>
      <c r="MGF2372" s="14"/>
      <c r="MGG2372" s="14"/>
      <c r="MGH2372" s="14"/>
      <c r="MGI2372" s="14"/>
      <c r="MGJ2372" s="14"/>
      <c r="MGK2372" s="14"/>
      <c r="MGL2372" s="14"/>
      <c r="MGM2372" s="14"/>
      <c r="MGN2372" s="14"/>
      <c r="MGO2372" s="14"/>
      <c r="MGP2372" s="14"/>
      <c r="MGQ2372" s="14"/>
      <c r="MGR2372" s="14"/>
      <c r="MGS2372" s="14"/>
      <c r="MGT2372" s="14"/>
      <c r="MGU2372" s="14"/>
      <c r="MGV2372" s="14"/>
      <c r="MGW2372" s="14"/>
      <c r="MGX2372" s="14"/>
      <c r="MGY2372" s="14"/>
      <c r="MGZ2372" s="14"/>
      <c r="MHA2372" s="14"/>
      <c r="MHB2372" s="14"/>
      <c r="MHC2372" s="14"/>
      <c r="MHD2372" s="14"/>
      <c r="MHE2372" s="14"/>
      <c r="MHF2372" s="14"/>
      <c r="MHG2372" s="14"/>
      <c r="MHH2372" s="14"/>
      <c r="MHI2372" s="14"/>
      <c r="MHJ2372" s="14"/>
      <c r="MHK2372" s="14"/>
      <c r="MHL2372" s="14"/>
      <c r="MHM2372" s="14"/>
      <c r="MHN2372" s="14"/>
      <c r="MHO2372" s="14"/>
      <c r="MHP2372" s="14"/>
      <c r="MHQ2372" s="14"/>
      <c r="MHR2372" s="14"/>
      <c r="MHS2372" s="14"/>
      <c r="MHT2372" s="14"/>
      <c r="MHU2372" s="14"/>
      <c r="MHV2372" s="14"/>
      <c r="MHW2372" s="14"/>
      <c r="MHX2372" s="14"/>
      <c r="MHY2372" s="14"/>
      <c r="MHZ2372" s="14"/>
      <c r="MIA2372" s="14"/>
      <c r="MIB2372" s="14"/>
      <c r="MIC2372" s="14"/>
      <c r="MID2372" s="14"/>
      <c r="MIE2372" s="14"/>
      <c r="MIF2372" s="14"/>
      <c r="MIG2372" s="14"/>
      <c r="MIH2372" s="14"/>
      <c r="MII2372" s="14"/>
      <c r="MIJ2372" s="14"/>
      <c r="MIK2372" s="14"/>
      <c r="MIL2372" s="14"/>
      <c r="MIM2372" s="14"/>
      <c r="MIN2372" s="14"/>
      <c r="MIO2372" s="14"/>
      <c r="MIP2372" s="14"/>
      <c r="MIQ2372" s="14"/>
      <c r="MIR2372" s="14"/>
      <c r="MIS2372" s="14"/>
      <c r="MIT2372" s="14"/>
      <c r="MIU2372" s="14"/>
      <c r="MIV2372" s="14"/>
      <c r="MIW2372" s="14"/>
      <c r="MIX2372" s="14"/>
      <c r="MIY2372" s="14"/>
      <c r="MIZ2372" s="14"/>
      <c r="MJA2372" s="14"/>
      <c r="MJB2372" s="14"/>
      <c r="MJC2372" s="14"/>
      <c r="MJD2372" s="14"/>
      <c r="MJE2372" s="14"/>
      <c r="MJF2372" s="14"/>
      <c r="MJG2372" s="14"/>
      <c r="MJH2372" s="14"/>
      <c r="MJI2372" s="14"/>
      <c r="MJJ2372" s="14"/>
      <c r="MJK2372" s="14"/>
      <c r="MJL2372" s="14"/>
      <c r="MJM2372" s="14"/>
      <c r="MJN2372" s="14"/>
      <c r="MJO2372" s="14"/>
      <c r="MJP2372" s="14"/>
      <c r="MJQ2372" s="14"/>
      <c r="MJR2372" s="14"/>
      <c r="MJS2372" s="14"/>
      <c r="MJT2372" s="14"/>
      <c r="MJU2372" s="14"/>
      <c r="MJV2372" s="14"/>
      <c r="MJW2372" s="14"/>
      <c r="MJX2372" s="14"/>
      <c r="MJY2372" s="14"/>
      <c r="MJZ2372" s="14"/>
      <c r="MKA2372" s="14"/>
      <c r="MKB2372" s="14"/>
      <c r="MKC2372" s="14"/>
      <c r="MKD2372" s="14"/>
      <c r="MKE2372" s="14"/>
      <c r="MKF2372" s="14"/>
      <c r="MKG2372" s="14"/>
      <c r="MKH2372" s="14"/>
      <c r="MKI2372" s="14"/>
      <c r="MKJ2372" s="14"/>
      <c r="MKK2372" s="14"/>
      <c r="MKL2372" s="14"/>
      <c r="MKM2372" s="14"/>
      <c r="MKN2372" s="14"/>
      <c r="MKO2372" s="14"/>
      <c r="MKP2372" s="14"/>
      <c r="MKQ2372" s="14"/>
      <c r="MKR2372" s="14"/>
      <c r="MKS2372" s="14"/>
      <c r="MKT2372" s="14"/>
      <c r="MKU2372" s="14"/>
      <c r="MKV2372" s="14"/>
      <c r="MKW2372" s="14"/>
      <c r="MKX2372" s="14"/>
      <c r="MKY2372" s="14"/>
      <c r="MKZ2372" s="14"/>
      <c r="MLA2372" s="14"/>
      <c r="MLB2372" s="14"/>
      <c r="MLC2372" s="14"/>
      <c r="MLD2372" s="14"/>
      <c r="MLE2372" s="14"/>
      <c r="MLF2372" s="14"/>
      <c r="MLG2372" s="14"/>
      <c r="MLH2372" s="14"/>
      <c r="MLI2372" s="14"/>
      <c r="MLJ2372" s="14"/>
      <c r="MLK2372" s="14"/>
      <c r="MLL2372" s="14"/>
      <c r="MLM2372" s="14"/>
      <c r="MLN2372" s="14"/>
      <c r="MLO2372" s="14"/>
      <c r="MLP2372" s="14"/>
      <c r="MLQ2372" s="14"/>
      <c r="MLR2372" s="14"/>
      <c r="MLS2372" s="14"/>
      <c r="MLT2372" s="14"/>
      <c r="MLU2372" s="14"/>
      <c r="MLV2372" s="14"/>
      <c r="MLW2372" s="14"/>
      <c r="MLX2372" s="14"/>
      <c r="MLY2372" s="14"/>
      <c r="MLZ2372" s="14"/>
      <c r="MMA2372" s="14"/>
      <c r="MMB2372" s="14"/>
      <c r="MMC2372" s="14"/>
      <c r="MMD2372" s="14"/>
      <c r="MME2372" s="14"/>
      <c r="MMF2372" s="14"/>
      <c r="MMG2372" s="14"/>
      <c r="MMH2372" s="14"/>
      <c r="MMI2372" s="14"/>
      <c r="MMJ2372" s="14"/>
      <c r="MMK2372" s="14"/>
      <c r="MML2372" s="14"/>
      <c r="MMM2372" s="14"/>
      <c r="MMN2372" s="14"/>
      <c r="MMO2372" s="14"/>
      <c r="MMP2372" s="14"/>
      <c r="MMQ2372" s="14"/>
      <c r="MMR2372" s="14"/>
      <c r="MMS2372" s="14"/>
      <c r="MMT2372" s="14"/>
      <c r="MMU2372" s="14"/>
      <c r="MMV2372" s="14"/>
      <c r="MMW2372" s="14"/>
      <c r="MMX2372" s="14"/>
      <c r="MMY2372" s="14"/>
      <c r="MMZ2372" s="14"/>
      <c r="MNA2372" s="14"/>
      <c r="MNB2372" s="14"/>
      <c r="MNC2372" s="14"/>
      <c r="MND2372" s="14"/>
      <c r="MNE2372" s="14"/>
      <c r="MNF2372" s="14"/>
      <c r="MNG2372" s="14"/>
      <c r="MNH2372" s="14"/>
      <c r="MNI2372" s="14"/>
      <c r="MNJ2372" s="14"/>
      <c r="MNK2372" s="14"/>
      <c r="MNL2372" s="14"/>
      <c r="MNM2372" s="14"/>
      <c r="MNN2372" s="14"/>
      <c r="MNO2372" s="14"/>
      <c r="MNP2372" s="14"/>
      <c r="MNQ2372" s="14"/>
      <c r="MNR2372" s="14"/>
      <c r="MNS2372" s="14"/>
      <c r="MNT2372" s="14"/>
      <c r="MNU2372" s="14"/>
      <c r="MNV2372" s="14"/>
      <c r="MNW2372" s="14"/>
      <c r="MNX2372" s="14"/>
      <c r="MNY2372" s="14"/>
      <c r="MNZ2372" s="14"/>
      <c r="MOA2372" s="14"/>
      <c r="MOB2372" s="14"/>
      <c r="MOC2372" s="14"/>
      <c r="MOD2372" s="14"/>
      <c r="MOE2372" s="14"/>
      <c r="MOF2372" s="14"/>
      <c r="MOG2372" s="14"/>
      <c r="MOH2372" s="14"/>
      <c r="MOI2372" s="14"/>
      <c r="MOJ2372" s="14"/>
      <c r="MOK2372" s="14"/>
      <c r="MOL2372" s="14"/>
      <c r="MOM2372" s="14"/>
      <c r="MON2372" s="14"/>
      <c r="MOO2372" s="14"/>
      <c r="MOP2372" s="14"/>
      <c r="MOQ2372" s="14"/>
      <c r="MOR2372" s="14"/>
      <c r="MOS2372" s="14"/>
      <c r="MOT2372" s="14"/>
      <c r="MOU2372" s="14"/>
      <c r="MOV2372" s="14"/>
      <c r="MOW2372" s="14"/>
      <c r="MOX2372" s="14"/>
      <c r="MOY2372" s="14"/>
      <c r="MOZ2372" s="14"/>
      <c r="MPA2372" s="14"/>
      <c r="MPB2372" s="14"/>
      <c r="MPC2372" s="14"/>
      <c r="MPD2372" s="14"/>
      <c r="MPE2372" s="14"/>
      <c r="MPF2372" s="14"/>
      <c r="MPG2372" s="14"/>
      <c r="MPH2372" s="14"/>
      <c r="MPI2372" s="14"/>
      <c r="MPJ2372" s="14"/>
      <c r="MPK2372" s="14"/>
      <c r="MPL2372" s="14"/>
      <c r="MPM2372" s="14"/>
      <c r="MPN2372" s="14"/>
      <c r="MPO2372" s="14"/>
      <c r="MPP2372" s="14"/>
      <c r="MPQ2372" s="14"/>
      <c r="MPR2372" s="14"/>
      <c r="MPS2372" s="14"/>
      <c r="MPT2372" s="14"/>
      <c r="MPU2372" s="14"/>
      <c r="MPV2372" s="14"/>
      <c r="MPW2372" s="14"/>
      <c r="MPX2372" s="14"/>
      <c r="MPY2372" s="14"/>
      <c r="MPZ2372" s="14"/>
      <c r="MQA2372" s="14"/>
      <c r="MQB2372" s="14"/>
      <c r="MQC2372" s="14"/>
      <c r="MQD2372" s="14"/>
      <c r="MQE2372" s="14"/>
      <c r="MQF2372" s="14"/>
      <c r="MQG2372" s="14"/>
      <c r="MQH2372" s="14"/>
      <c r="MQI2372" s="14"/>
      <c r="MQJ2372" s="14"/>
      <c r="MQK2372" s="14"/>
      <c r="MQL2372" s="14"/>
      <c r="MQM2372" s="14"/>
      <c r="MQN2372" s="14"/>
      <c r="MQO2372" s="14"/>
      <c r="MQP2372" s="14"/>
      <c r="MQQ2372" s="14"/>
      <c r="MQR2372" s="14"/>
      <c r="MQS2372" s="14"/>
      <c r="MQT2372" s="14"/>
      <c r="MQU2372" s="14"/>
      <c r="MQV2372" s="14"/>
      <c r="MQW2372" s="14"/>
      <c r="MQX2372" s="14"/>
      <c r="MQY2372" s="14"/>
      <c r="MQZ2372" s="14"/>
      <c r="MRA2372" s="14"/>
      <c r="MRB2372" s="14"/>
      <c r="MRC2372" s="14"/>
      <c r="MRD2372" s="14"/>
      <c r="MRE2372" s="14"/>
      <c r="MRF2372" s="14"/>
      <c r="MRG2372" s="14"/>
      <c r="MRH2372" s="14"/>
      <c r="MRI2372" s="14"/>
      <c r="MRJ2372" s="14"/>
      <c r="MRK2372" s="14"/>
      <c r="MRL2372" s="14"/>
      <c r="MRM2372" s="14"/>
      <c r="MRN2372" s="14"/>
      <c r="MRO2372" s="14"/>
      <c r="MRP2372" s="14"/>
      <c r="MRQ2372" s="14"/>
      <c r="MRR2372" s="14"/>
      <c r="MRS2372" s="14"/>
      <c r="MRT2372" s="14"/>
      <c r="MRU2372" s="14"/>
      <c r="MRV2372" s="14"/>
      <c r="MRW2372" s="14"/>
      <c r="MRX2372" s="14"/>
      <c r="MRY2372" s="14"/>
      <c r="MRZ2372" s="14"/>
      <c r="MSA2372" s="14"/>
      <c r="MSB2372" s="14"/>
      <c r="MSC2372" s="14"/>
      <c r="MSD2372" s="14"/>
      <c r="MSE2372" s="14"/>
      <c r="MSF2372" s="14"/>
      <c r="MSG2372" s="14"/>
      <c r="MSH2372" s="14"/>
      <c r="MSI2372" s="14"/>
      <c r="MSJ2372" s="14"/>
      <c r="MSK2372" s="14"/>
      <c r="MSL2372" s="14"/>
      <c r="MSM2372" s="14"/>
      <c r="MSN2372" s="14"/>
      <c r="MSO2372" s="14"/>
      <c r="MSP2372" s="14"/>
      <c r="MSQ2372" s="14"/>
      <c r="MSR2372" s="14"/>
      <c r="MSS2372" s="14"/>
      <c r="MST2372" s="14"/>
      <c r="MSU2372" s="14"/>
      <c r="MSV2372" s="14"/>
      <c r="MSW2372" s="14"/>
      <c r="MSX2372" s="14"/>
      <c r="MSY2372" s="14"/>
      <c r="MSZ2372" s="14"/>
      <c r="MTA2372" s="14"/>
      <c r="MTB2372" s="14"/>
      <c r="MTC2372" s="14"/>
      <c r="MTD2372" s="14"/>
      <c r="MTE2372" s="14"/>
      <c r="MTF2372" s="14"/>
      <c r="MTG2372" s="14"/>
      <c r="MTH2372" s="14"/>
      <c r="MTI2372" s="14"/>
      <c r="MTJ2372" s="14"/>
      <c r="MTK2372" s="14"/>
      <c r="MTL2372" s="14"/>
      <c r="MTM2372" s="14"/>
      <c r="MTN2372" s="14"/>
      <c r="MTO2372" s="14"/>
      <c r="MTP2372" s="14"/>
      <c r="MTQ2372" s="14"/>
      <c r="MTR2372" s="14"/>
      <c r="MTS2372" s="14"/>
      <c r="MTT2372" s="14"/>
      <c r="MTU2372" s="14"/>
      <c r="MTV2372" s="14"/>
      <c r="MTW2372" s="14"/>
      <c r="MTX2372" s="14"/>
      <c r="MTY2372" s="14"/>
      <c r="MTZ2372" s="14"/>
      <c r="MUA2372" s="14"/>
      <c r="MUB2372" s="14"/>
      <c r="MUC2372" s="14"/>
      <c r="MUD2372" s="14"/>
      <c r="MUE2372" s="14"/>
      <c r="MUF2372" s="14"/>
      <c r="MUG2372" s="14"/>
      <c r="MUH2372" s="14"/>
      <c r="MUI2372" s="14"/>
      <c r="MUJ2372" s="14"/>
      <c r="MUK2372" s="14"/>
      <c r="MUL2372" s="14"/>
      <c r="MUM2372" s="14"/>
      <c r="MUN2372" s="14"/>
      <c r="MUO2372" s="14"/>
      <c r="MUP2372" s="14"/>
      <c r="MUQ2372" s="14"/>
      <c r="MUR2372" s="14"/>
      <c r="MUS2372" s="14"/>
      <c r="MUT2372" s="14"/>
      <c r="MUU2372" s="14"/>
      <c r="MUV2372" s="14"/>
      <c r="MUW2372" s="14"/>
      <c r="MUX2372" s="14"/>
      <c r="MUY2372" s="14"/>
      <c r="MUZ2372" s="14"/>
      <c r="MVA2372" s="14"/>
      <c r="MVB2372" s="14"/>
      <c r="MVC2372" s="14"/>
      <c r="MVD2372" s="14"/>
      <c r="MVE2372" s="14"/>
      <c r="MVF2372" s="14"/>
      <c r="MVG2372" s="14"/>
      <c r="MVH2372" s="14"/>
      <c r="MVI2372" s="14"/>
      <c r="MVJ2372" s="14"/>
      <c r="MVK2372" s="14"/>
      <c r="MVL2372" s="14"/>
      <c r="MVM2372" s="14"/>
      <c r="MVN2372" s="14"/>
      <c r="MVO2372" s="14"/>
      <c r="MVP2372" s="14"/>
      <c r="MVQ2372" s="14"/>
      <c r="MVR2372" s="14"/>
      <c r="MVS2372" s="14"/>
      <c r="MVT2372" s="14"/>
      <c r="MVU2372" s="14"/>
      <c r="MVV2372" s="14"/>
      <c r="MVW2372" s="14"/>
      <c r="MVX2372" s="14"/>
      <c r="MVY2372" s="14"/>
      <c r="MVZ2372" s="14"/>
      <c r="MWA2372" s="14"/>
      <c r="MWB2372" s="14"/>
      <c r="MWC2372" s="14"/>
      <c r="MWD2372" s="14"/>
      <c r="MWE2372" s="14"/>
      <c r="MWF2372" s="14"/>
      <c r="MWG2372" s="14"/>
      <c r="MWH2372" s="14"/>
      <c r="MWI2372" s="14"/>
      <c r="MWJ2372" s="14"/>
      <c r="MWK2372" s="14"/>
      <c r="MWL2372" s="14"/>
      <c r="MWM2372" s="14"/>
      <c r="MWN2372" s="14"/>
      <c r="MWO2372" s="14"/>
      <c r="MWP2372" s="14"/>
      <c r="MWQ2372" s="14"/>
      <c r="MWR2372" s="14"/>
      <c r="MWS2372" s="14"/>
      <c r="MWT2372" s="14"/>
      <c r="MWU2372" s="14"/>
      <c r="MWV2372" s="14"/>
      <c r="MWW2372" s="14"/>
      <c r="MWX2372" s="14"/>
      <c r="MWY2372" s="14"/>
      <c r="MWZ2372" s="14"/>
      <c r="MXA2372" s="14"/>
      <c r="MXB2372" s="14"/>
      <c r="MXC2372" s="14"/>
      <c r="MXD2372" s="14"/>
      <c r="MXE2372" s="14"/>
      <c r="MXF2372" s="14"/>
      <c r="MXG2372" s="14"/>
      <c r="MXH2372" s="14"/>
      <c r="MXI2372" s="14"/>
      <c r="MXJ2372" s="14"/>
      <c r="MXK2372" s="14"/>
      <c r="MXL2372" s="14"/>
      <c r="MXM2372" s="14"/>
      <c r="MXN2372" s="14"/>
      <c r="MXO2372" s="14"/>
      <c r="MXP2372" s="14"/>
      <c r="MXQ2372" s="14"/>
      <c r="MXR2372" s="14"/>
      <c r="MXS2372" s="14"/>
      <c r="MXT2372" s="14"/>
      <c r="MXU2372" s="14"/>
      <c r="MXV2372" s="14"/>
      <c r="MXW2372" s="14"/>
      <c r="MXX2372" s="14"/>
      <c r="MXY2372" s="14"/>
      <c r="MXZ2372" s="14"/>
      <c r="MYA2372" s="14"/>
      <c r="MYB2372" s="14"/>
      <c r="MYC2372" s="14"/>
      <c r="MYD2372" s="14"/>
      <c r="MYE2372" s="14"/>
      <c r="MYF2372" s="14"/>
      <c r="MYG2372" s="14"/>
      <c r="MYH2372" s="14"/>
      <c r="MYI2372" s="14"/>
      <c r="MYJ2372" s="14"/>
      <c r="MYK2372" s="14"/>
      <c r="MYL2372" s="14"/>
      <c r="MYM2372" s="14"/>
      <c r="MYN2372" s="14"/>
      <c r="MYO2372" s="14"/>
      <c r="MYP2372" s="14"/>
      <c r="MYQ2372" s="14"/>
      <c r="MYR2372" s="14"/>
      <c r="MYS2372" s="14"/>
      <c r="MYT2372" s="14"/>
      <c r="MYU2372" s="14"/>
      <c r="MYV2372" s="14"/>
      <c r="MYW2372" s="14"/>
      <c r="MYX2372" s="14"/>
      <c r="MYY2372" s="14"/>
      <c r="MYZ2372" s="14"/>
      <c r="MZA2372" s="14"/>
      <c r="MZB2372" s="14"/>
      <c r="MZC2372" s="14"/>
      <c r="MZD2372" s="14"/>
      <c r="MZE2372" s="14"/>
      <c r="MZF2372" s="14"/>
      <c r="MZG2372" s="14"/>
      <c r="MZH2372" s="14"/>
      <c r="MZI2372" s="14"/>
      <c r="MZJ2372" s="14"/>
      <c r="MZK2372" s="14"/>
      <c r="MZL2372" s="14"/>
      <c r="MZM2372" s="14"/>
      <c r="MZN2372" s="14"/>
      <c r="MZO2372" s="14"/>
      <c r="MZP2372" s="14"/>
      <c r="MZQ2372" s="14"/>
      <c r="MZR2372" s="14"/>
      <c r="MZS2372" s="14"/>
      <c r="MZT2372" s="14"/>
      <c r="MZU2372" s="14"/>
      <c r="MZV2372" s="14"/>
      <c r="MZW2372" s="14"/>
      <c r="MZX2372" s="14"/>
      <c r="MZY2372" s="14"/>
      <c r="MZZ2372" s="14"/>
      <c r="NAA2372" s="14"/>
      <c r="NAB2372" s="14"/>
      <c r="NAC2372" s="14"/>
      <c r="NAD2372" s="14"/>
      <c r="NAE2372" s="14"/>
      <c r="NAF2372" s="14"/>
      <c r="NAG2372" s="14"/>
      <c r="NAH2372" s="14"/>
      <c r="NAI2372" s="14"/>
      <c r="NAJ2372" s="14"/>
      <c r="NAK2372" s="14"/>
      <c r="NAL2372" s="14"/>
      <c r="NAM2372" s="14"/>
      <c r="NAN2372" s="14"/>
      <c r="NAO2372" s="14"/>
      <c r="NAP2372" s="14"/>
      <c r="NAQ2372" s="14"/>
      <c r="NAR2372" s="14"/>
      <c r="NAS2372" s="14"/>
      <c r="NAT2372" s="14"/>
      <c r="NAU2372" s="14"/>
      <c r="NAV2372" s="14"/>
      <c r="NAW2372" s="14"/>
      <c r="NAX2372" s="14"/>
      <c r="NAY2372" s="14"/>
      <c r="NAZ2372" s="14"/>
      <c r="NBA2372" s="14"/>
      <c r="NBB2372" s="14"/>
      <c r="NBC2372" s="14"/>
      <c r="NBD2372" s="14"/>
      <c r="NBE2372" s="14"/>
      <c r="NBF2372" s="14"/>
      <c r="NBG2372" s="14"/>
      <c r="NBH2372" s="14"/>
      <c r="NBI2372" s="14"/>
      <c r="NBJ2372" s="14"/>
      <c r="NBK2372" s="14"/>
      <c r="NBL2372" s="14"/>
      <c r="NBM2372" s="14"/>
      <c r="NBN2372" s="14"/>
      <c r="NBO2372" s="14"/>
      <c r="NBP2372" s="14"/>
      <c r="NBQ2372" s="14"/>
      <c r="NBR2372" s="14"/>
      <c r="NBS2372" s="14"/>
      <c r="NBT2372" s="14"/>
      <c r="NBU2372" s="14"/>
      <c r="NBV2372" s="14"/>
      <c r="NBW2372" s="14"/>
      <c r="NBX2372" s="14"/>
      <c r="NBY2372" s="14"/>
      <c r="NBZ2372" s="14"/>
      <c r="NCA2372" s="14"/>
      <c r="NCB2372" s="14"/>
      <c r="NCC2372" s="14"/>
      <c r="NCD2372" s="14"/>
      <c r="NCE2372" s="14"/>
      <c r="NCF2372" s="14"/>
      <c r="NCG2372" s="14"/>
      <c r="NCH2372" s="14"/>
      <c r="NCI2372" s="14"/>
      <c r="NCJ2372" s="14"/>
      <c r="NCK2372" s="14"/>
      <c r="NCL2372" s="14"/>
      <c r="NCM2372" s="14"/>
      <c r="NCN2372" s="14"/>
      <c r="NCO2372" s="14"/>
      <c r="NCP2372" s="14"/>
      <c r="NCQ2372" s="14"/>
      <c r="NCR2372" s="14"/>
      <c r="NCS2372" s="14"/>
      <c r="NCT2372" s="14"/>
      <c r="NCU2372" s="14"/>
      <c r="NCV2372" s="14"/>
      <c r="NCW2372" s="14"/>
      <c r="NCX2372" s="14"/>
      <c r="NCY2372" s="14"/>
      <c r="NCZ2372" s="14"/>
      <c r="NDA2372" s="14"/>
      <c r="NDB2372" s="14"/>
      <c r="NDC2372" s="14"/>
      <c r="NDD2372" s="14"/>
      <c r="NDE2372" s="14"/>
      <c r="NDF2372" s="14"/>
      <c r="NDG2372" s="14"/>
      <c r="NDH2372" s="14"/>
      <c r="NDI2372" s="14"/>
      <c r="NDJ2372" s="14"/>
      <c r="NDK2372" s="14"/>
      <c r="NDL2372" s="14"/>
      <c r="NDM2372" s="14"/>
      <c r="NDN2372" s="14"/>
      <c r="NDO2372" s="14"/>
      <c r="NDP2372" s="14"/>
      <c r="NDQ2372" s="14"/>
      <c r="NDR2372" s="14"/>
      <c r="NDS2372" s="14"/>
      <c r="NDT2372" s="14"/>
      <c r="NDU2372" s="14"/>
      <c r="NDV2372" s="14"/>
      <c r="NDW2372" s="14"/>
      <c r="NDX2372" s="14"/>
      <c r="NDY2372" s="14"/>
      <c r="NDZ2372" s="14"/>
      <c r="NEA2372" s="14"/>
      <c r="NEB2372" s="14"/>
      <c r="NEC2372" s="14"/>
      <c r="NED2372" s="14"/>
      <c r="NEE2372" s="14"/>
      <c r="NEF2372" s="14"/>
      <c r="NEG2372" s="14"/>
      <c r="NEH2372" s="14"/>
      <c r="NEI2372" s="14"/>
      <c r="NEJ2372" s="14"/>
      <c r="NEK2372" s="14"/>
      <c r="NEL2372" s="14"/>
      <c r="NEM2372" s="14"/>
      <c r="NEN2372" s="14"/>
      <c r="NEO2372" s="14"/>
      <c r="NEP2372" s="14"/>
      <c r="NEQ2372" s="14"/>
      <c r="NER2372" s="14"/>
      <c r="NES2372" s="14"/>
      <c r="NET2372" s="14"/>
      <c r="NEU2372" s="14"/>
      <c r="NEV2372" s="14"/>
      <c r="NEW2372" s="14"/>
      <c r="NEX2372" s="14"/>
      <c r="NEY2372" s="14"/>
      <c r="NEZ2372" s="14"/>
      <c r="NFA2372" s="14"/>
      <c r="NFB2372" s="14"/>
      <c r="NFC2372" s="14"/>
      <c r="NFD2372" s="14"/>
      <c r="NFE2372" s="14"/>
      <c r="NFF2372" s="14"/>
      <c r="NFG2372" s="14"/>
      <c r="NFH2372" s="14"/>
      <c r="NFI2372" s="14"/>
      <c r="NFJ2372" s="14"/>
      <c r="NFK2372" s="14"/>
      <c r="NFL2372" s="14"/>
      <c r="NFM2372" s="14"/>
      <c r="NFN2372" s="14"/>
      <c r="NFO2372" s="14"/>
      <c r="NFP2372" s="14"/>
      <c r="NFQ2372" s="14"/>
      <c r="NFR2372" s="14"/>
      <c r="NFS2372" s="14"/>
      <c r="NFT2372" s="14"/>
      <c r="NFU2372" s="14"/>
      <c r="NFV2372" s="14"/>
      <c r="NFW2372" s="14"/>
      <c r="NFX2372" s="14"/>
      <c r="NFY2372" s="14"/>
      <c r="NFZ2372" s="14"/>
      <c r="NGA2372" s="14"/>
      <c r="NGB2372" s="14"/>
      <c r="NGC2372" s="14"/>
      <c r="NGD2372" s="14"/>
      <c r="NGE2372" s="14"/>
      <c r="NGF2372" s="14"/>
      <c r="NGG2372" s="14"/>
      <c r="NGH2372" s="14"/>
      <c r="NGI2372" s="14"/>
      <c r="NGJ2372" s="14"/>
      <c r="NGK2372" s="14"/>
      <c r="NGL2372" s="14"/>
      <c r="NGM2372" s="14"/>
      <c r="NGN2372" s="14"/>
      <c r="NGO2372" s="14"/>
      <c r="NGP2372" s="14"/>
      <c r="NGQ2372" s="14"/>
      <c r="NGR2372" s="14"/>
      <c r="NGS2372" s="14"/>
      <c r="NGT2372" s="14"/>
      <c r="NGU2372" s="14"/>
      <c r="NGV2372" s="14"/>
      <c r="NGW2372" s="14"/>
      <c r="NGX2372" s="14"/>
      <c r="NGY2372" s="14"/>
      <c r="NGZ2372" s="14"/>
      <c r="NHA2372" s="14"/>
      <c r="NHB2372" s="14"/>
      <c r="NHC2372" s="14"/>
      <c r="NHD2372" s="14"/>
      <c r="NHE2372" s="14"/>
      <c r="NHF2372" s="14"/>
      <c r="NHG2372" s="14"/>
      <c r="NHH2372" s="14"/>
      <c r="NHI2372" s="14"/>
      <c r="NHJ2372" s="14"/>
      <c r="NHK2372" s="14"/>
      <c r="NHL2372" s="14"/>
      <c r="NHM2372" s="14"/>
      <c r="NHN2372" s="14"/>
      <c r="NHO2372" s="14"/>
      <c r="NHP2372" s="14"/>
      <c r="NHQ2372" s="14"/>
      <c r="NHR2372" s="14"/>
      <c r="NHS2372" s="14"/>
      <c r="NHT2372" s="14"/>
      <c r="NHU2372" s="14"/>
      <c r="NHV2372" s="14"/>
      <c r="NHW2372" s="14"/>
      <c r="NHX2372" s="14"/>
      <c r="NHY2372" s="14"/>
      <c r="NHZ2372" s="14"/>
      <c r="NIA2372" s="14"/>
      <c r="NIB2372" s="14"/>
      <c r="NIC2372" s="14"/>
      <c r="NID2372" s="14"/>
      <c r="NIE2372" s="14"/>
      <c r="NIF2372" s="14"/>
      <c r="NIG2372" s="14"/>
      <c r="NIH2372" s="14"/>
      <c r="NII2372" s="14"/>
      <c r="NIJ2372" s="14"/>
      <c r="NIK2372" s="14"/>
      <c r="NIL2372" s="14"/>
      <c r="NIM2372" s="14"/>
      <c r="NIN2372" s="14"/>
      <c r="NIO2372" s="14"/>
      <c r="NIP2372" s="14"/>
      <c r="NIQ2372" s="14"/>
      <c r="NIR2372" s="14"/>
      <c r="NIS2372" s="14"/>
      <c r="NIT2372" s="14"/>
      <c r="NIU2372" s="14"/>
      <c r="NIV2372" s="14"/>
      <c r="NIW2372" s="14"/>
      <c r="NIX2372" s="14"/>
      <c r="NIY2372" s="14"/>
      <c r="NIZ2372" s="14"/>
      <c r="NJA2372" s="14"/>
      <c r="NJB2372" s="14"/>
      <c r="NJC2372" s="14"/>
      <c r="NJD2372" s="14"/>
      <c r="NJE2372" s="14"/>
      <c r="NJF2372" s="14"/>
      <c r="NJG2372" s="14"/>
      <c r="NJH2372" s="14"/>
      <c r="NJI2372" s="14"/>
      <c r="NJJ2372" s="14"/>
      <c r="NJK2372" s="14"/>
      <c r="NJL2372" s="14"/>
      <c r="NJM2372" s="14"/>
      <c r="NJN2372" s="14"/>
      <c r="NJO2372" s="14"/>
      <c r="NJP2372" s="14"/>
      <c r="NJQ2372" s="14"/>
      <c r="NJR2372" s="14"/>
      <c r="NJS2372" s="14"/>
      <c r="NJT2372" s="14"/>
      <c r="NJU2372" s="14"/>
      <c r="NJV2372" s="14"/>
      <c r="NJW2372" s="14"/>
      <c r="NJX2372" s="14"/>
      <c r="NJY2372" s="14"/>
      <c r="NJZ2372" s="14"/>
      <c r="NKA2372" s="14"/>
      <c r="NKB2372" s="14"/>
      <c r="NKC2372" s="14"/>
      <c r="NKD2372" s="14"/>
      <c r="NKE2372" s="14"/>
      <c r="NKF2372" s="14"/>
      <c r="NKG2372" s="14"/>
      <c r="NKH2372" s="14"/>
      <c r="NKI2372" s="14"/>
      <c r="NKJ2372" s="14"/>
      <c r="NKK2372" s="14"/>
      <c r="NKL2372" s="14"/>
      <c r="NKM2372" s="14"/>
      <c r="NKN2372" s="14"/>
      <c r="NKO2372" s="14"/>
      <c r="NKP2372" s="14"/>
      <c r="NKQ2372" s="14"/>
      <c r="NKR2372" s="14"/>
      <c r="NKS2372" s="14"/>
      <c r="NKT2372" s="14"/>
      <c r="NKU2372" s="14"/>
      <c r="NKV2372" s="14"/>
      <c r="NKW2372" s="14"/>
      <c r="NKX2372" s="14"/>
      <c r="NKY2372" s="14"/>
      <c r="NKZ2372" s="14"/>
      <c r="NLA2372" s="14"/>
      <c r="NLB2372" s="14"/>
      <c r="NLC2372" s="14"/>
      <c r="NLD2372" s="14"/>
      <c r="NLE2372" s="14"/>
      <c r="NLF2372" s="14"/>
      <c r="NLG2372" s="14"/>
      <c r="NLH2372" s="14"/>
      <c r="NLI2372" s="14"/>
      <c r="NLJ2372" s="14"/>
      <c r="NLK2372" s="14"/>
      <c r="NLL2372" s="14"/>
      <c r="NLM2372" s="14"/>
      <c r="NLN2372" s="14"/>
      <c r="NLO2372" s="14"/>
      <c r="NLP2372" s="14"/>
      <c r="NLQ2372" s="14"/>
      <c r="NLR2372" s="14"/>
      <c r="NLS2372" s="14"/>
      <c r="NLT2372" s="14"/>
      <c r="NLU2372" s="14"/>
      <c r="NLV2372" s="14"/>
      <c r="NLW2372" s="14"/>
      <c r="NLX2372" s="14"/>
      <c r="NLY2372" s="14"/>
      <c r="NLZ2372" s="14"/>
      <c r="NMA2372" s="14"/>
      <c r="NMB2372" s="14"/>
      <c r="NMC2372" s="14"/>
      <c r="NMD2372" s="14"/>
      <c r="NME2372" s="14"/>
      <c r="NMF2372" s="14"/>
      <c r="NMG2372" s="14"/>
      <c r="NMH2372" s="14"/>
      <c r="NMI2372" s="14"/>
      <c r="NMJ2372" s="14"/>
      <c r="NMK2372" s="14"/>
      <c r="NML2372" s="14"/>
      <c r="NMM2372" s="14"/>
      <c r="NMN2372" s="14"/>
      <c r="NMO2372" s="14"/>
      <c r="NMP2372" s="14"/>
      <c r="NMQ2372" s="14"/>
      <c r="NMR2372" s="14"/>
      <c r="NMS2372" s="14"/>
      <c r="NMT2372" s="14"/>
      <c r="NMU2372" s="14"/>
      <c r="NMV2372" s="14"/>
      <c r="NMW2372" s="14"/>
      <c r="NMX2372" s="14"/>
      <c r="NMY2372" s="14"/>
      <c r="NMZ2372" s="14"/>
      <c r="NNA2372" s="14"/>
      <c r="NNB2372" s="14"/>
      <c r="NNC2372" s="14"/>
      <c r="NND2372" s="14"/>
      <c r="NNE2372" s="14"/>
      <c r="NNF2372" s="14"/>
      <c r="NNG2372" s="14"/>
      <c r="NNH2372" s="14"/>
      <c r="NNI2372" s="14"/>
      <c r="NNJ2372" s="14"/>
      <c r="NNK2372" s="14"/>
      <c r="NNL2372" s="14"/>
      <c r="NNM2372" s="14"/>
      <c r="NNN2372" s="14"/>
      <c r="NNO2372" s="14"/>
      <c r="NNP2372" s="14"/>
      <c r="NNQ2372" s="14"/>
      <c r="NNR2372" s="14"/>
      <c r="NNS2372" s="14"/>
      <c r="NNT2372" s="14"/>
      <c r="NNU2372" s="14"/>
      <c r="NNV2372" s="14"/>
      <c r="NNW2372" s="14"/>
      <c r="NNX2372" s="14"/>
      <c r="NNY2372" s="14"/>
      <c r="NNZ2372" s="14"/>
      <c r="NOA2372" s="14"/>
      <c r="NOB2372" s="14"/>
      <c r="NOC2372" s="14"/>
      <c r="NOD2372" s="14"/>
      <c r="NOE2372" s="14"/>
      <c r="NOF2372" s="14"/>
      <c r="NOG2372" s="14"/>
      <c r="NOH2372" s="14"/>
      <c r="NOI2372" s="14"/>
      <c r="NOJ2372" s="14"/>
      <c r="NOK2372" s="14"/>
      <c r="NOL2372" s="14"/>
      <c r="NOM2372" s="14"/>
      <c r="NON2372" s="14"/>
      <c r="NOO2372" s="14"/>
      <c r="NOP2372" s="14"/>
      <c r="NOQ2372" s="14"/>
      <c r="NOR2372" s="14"/>
      <c r="NOS2372" s="14"/>
      <c r="NOT2372" s="14"/>
      <c r="NOU2372" s="14"/>
      <c r="NOV2372" s="14"/>
      <c r="NOW2372" s="14"/>
      <c r="NOX2372" s="14"/>
      <c r="NOY2372" s="14"/>
      <c r="NOZ2372" s="14"/>
      <c r="NPA2372" s="14"/>
      <c r="NPB2372" s="14"/>
      <c r="NPC2372" s="14"/>
      <c r="NPD2372" s="14"/>
      <c r="NPE2372" s="14"/>
      <c r="NPF2372" s="14"/>
      <c r="NPG2372" s="14"/>
      <c r="NPH2372" s="14"/>
      <c r="NPI2372" s="14"/>
      <c r="NPJ2372" s="14"/>
      <c r="NPK2372" s="14"/>
      <c r="NPL2372" s="14"/>
      <c r="NPM2372" s="14"/>
      <c r="NPN2372" s="14"/>
      <c r="NPO2372" s="14"/>
      <c r="NPP2372" s="14"/>
      <c r="NPQ2372" s="14"/>
      <c r="NPR2372" s="14"/>
      <c r="NPS2372" s="14"/>
      <c r="NPT2372" s="14"/>
      <c r="NPU2372" s="14"/>
      <c r="NPV2372" s="14"/>
      <c r="NPW2372" s="14"/>
      <c r="NPX2372" s="14"/>
      <c r="NPY2372" s="14"/>
      <c r="NPZ2372" s="14"/>
      <c r="NQA2372" s="14"/>
      <c r="NQB2372" s="14"/>
      <c r="NQC2372" s="14"/>
      <c r="NQD2372" s="14"/>
      <c r="NQE2372" s="14"/>
      <c r="NQF2372" s="14"/>
      <c r="NQG2372" s="14"/>
      <c r="NQH2372" s="14"/>
      <c r="NQI2372" s="14"/>
      <c r="NQJ2372" s="14"/>
      <c r="NQK2372" s="14"/>
      <c r="NQL2372" s="14"/>
      <c r="NQM2372" s="14"/>
      <c r="NQN2372" s="14"/>
      <c r="NQO2372" s="14"/>
      <c r="NQP2372" s="14"/>
      <c r="NQQ2372" s="14"/>
      <c r="NQR2372" s="14"/>
      <c r="NQS2372" s="14"/>
      <c r="NQT2372" s="14"/>
      <c r="NQU2372" s="14"/>
      <c r="NQV2372" s="14"/>
      <c r="NQW2372" s="14"/>
      <c r="NQX2372" s="14"/>
      <c r="NQY2372" s="14"/>
      <c r="NQZ2372" s="14"/>
      <c r="NRA2372" s="14"/>
      <c r="NRB2372" s="14"/>
      <c r="NRC2372" s="14"/>
      <c r="NRD2372" s="14"/>
      <c r="NRE2372" s="14"/>
      <c r="NRF2372" s="14"/>
      <c r="NRG2372" s="14"/>
      <c r="NRH2372" s="14"/>
      <c r="NRI2372" s="14"/>
      <c r="NRJ2372" s="14"/>
      <c r="NRK2372" s="14"/>
      <c r="NRL2372" s="14"/>
      <c r="NRM2372" s="14"/>
      <c r="NRN2372" s="14"/>
      <c r="NRO2372" s="14"/>
      <c r="NRP2372" s="14"/>
      <c r="NRQ2372" s="14"/>
      <c r="NRR2372" s="14"/>
      <c r="NRS2372" s="14"/>
      <c r="NRT2372" s="14"/>
      <c r="NRU2372" s="14"/>
      <c r="NRV2372" s="14"/>
      <c r="NRW2372" s="14"/>
      <c r="NRX2372" s="14"/>
      <c r="NRY2372" s="14"/>
      <c r="NRZ2372" s="14"/>
      <c r="NSA2372" s="14"/>
      <c r="NSB2372" s="14"/>
      <c r="NSC2372" s="14"/>
      <c r="NSD2372" s="14"/>
      <c r="NSE2372" s="14"/>
      <c r="NSF2372" s="14"/>
      <c r="NSG2372" s="14"/>
      <c r="NSH2372" s="14"/>
      <c r="NSI2372" s="14"/>
      <c r="NSJ2372" s="14"/>
      <c r="NSK2372" s="14"/>
      <c r="NSL2372" s="14"/>
      <c r="NSM2372" s="14"/>
      <c r="NSN2372" s="14"/>
      <c r="NSO2372" s="14"/>
      <c r="NSP2372" s="14"/>
      <c r="NSQ2372" s="14"/>
      <c r="NSR2372" s="14"/>
      <c r="NSS2372" s="14"/>
      <c r="NST2372" s="14"/>
      <c r="NSU2372" s="14"/>
      <c r="NSV2372" s="14"/>
      <c r="NSW2372" s="14"/>
      <c r="NSX2372" s="14"/>
      <c r="NSY2372" s="14"/>
      <c r="NSZ2372" s="14"/>
      <c r="NTA2372" s="14"/>
      <c r="NTB2372" s="14"/>
      <c r="NTC2372" s="14"/>
      <c r="NTD2372" s="14"/>
      <c r="NTE2372" s="14"/>
      <c r="NTF2372" s="14"/>
      <c r="NTG2372" s="14"/>
      <c r="NTH2372" s="14"/>
      <c r="NTI2372" s="14"/>
      <c r="NTJ2372" s="14"/>
      <c r="NTK2372" s="14"/>
      <c r="NTL2372" s="14"/>
      <c r="NTM2372" s="14"/>
      <c r="NTN2372" s="14"/>
      <c r="NTO2372" s="14"/>
      <c r="NTP2372" s="14"/>
      <c r="NTQ2372" s="14"/>
      <c r="NTR2372" s="14"/>
      <c r="NTS2372" s="14"/>
      <c r="NTT2372" s="14"/>
      <c r="NTU2372" s="14"/>
      <c r="NTV2372" s="14"/>
      <c r="NTW2372" s="14"/>
      <c r="NTX2372" s="14"/>
      <c r="NTY2372" s="14"/>
      <c r="NTZ2372" s="14"/>
      <c r="NUA2372" s="14"/>
      <c r="NUB2372" s="14"/>
      <c r="NUC2372" s="14"/>
      <c r="NUD2372" s="14"/>
      <c r="NUE2372" s="14"/>
      <c r="NUF2372" s="14"/>
      <c r="NUG2372" s="14"/>
      <c r="NUH2372" s="14"/>
      <c r="NUI2372" s="14"/>
      <c r="NUJ2372" s="14"/>
      <c r="NUK2372" s="14"/>
      <c r="NUL2372" s="14"/>
      <c r="NUM2372" s="14"/>
      <c r="NUN2372" s="14"/>
      <c r="NUO2372" s="14"/>
      <c r="NUP2372" s="14"/>
      <c r="NUQ2372" s="14"/>
      <c r="NUR2372" s="14"/>
      <c r="NUS2372" s="14"/>
      <c r="NUT2372" s="14"/>
      <c r="NUU2372" s="14"/>
      <c r="NUV2372" s="14"/>
      <c r="NUW2372" s="14"/>
      <c r="NUX2372" s="14"/>
      <c r="NUY2372" s="14"/>
      <c r="NUZ2372" s="14"/>
      <c r="NVA2372" s="14"/>
      <c r="NVB2372" s="14"/>
      <c r="NVC2372" s="14"/>
      <c r="NVD2372" s="14"/>
      <c r="NVE2372" s="14"/>
      <c r="NVF2372" s="14"/>
      <c r="NVG2372" s="14"/>
      <c r="NVH2372" s="14"/>
      <c r="NVI2372" s="14"/>
      <c r="NVJ2372" s="14"/>
      <c r="NVK2372" s="14"/>
      <c r="NVL2372" s="14"/>
      <c r="NVM2372" s="14"/>
      <c r="NVN2372" s="14"/>
      <c r="NVO2372" s="14"/>
      <c r="NVP2372" s="14"/>
      <c r="NVQ2372" s="14"/>
      <c r="NVR2372" s="14"/>
      <c r="NVS2372" s="14"/>
      <c r="NVT2372" s="14"/>
      <c r="NVU2372" s="14"/>
      <c r="NVV2372" s="14"/>
      <c r="NVW2372" s="14"/>
      <c r="NVX2372" s="14"/>
      <c r="NVY2372" s="14"/>
      <c r="NVZ2372" s="14"/>
      <c r="NWA2372" s="14"/>
      <c r="NWB2372" s="14"/>
      <c r="NWC2372" s="14"/>
      <c r="NWD2372" s="14"/>
      <c r="NWE2372" s="14"/>
      <c r="NWF2372" s="14"/>
      <c r="NWG2372" s="14"/>
      <c r="NWH2372" s="14"/>
      <c r="NWI2372" s="14"/>
      <c r="NWJ2372" s="14"/>
      <c r="NWK2372" s="14"/>
      <c r="NWL2372" s="14"/>
      <c r="NWM2372" s="14"/>
      <c r="NWN2372" s="14"/>
      <c r="NWO2372" s="14"/>
      <c r="NWP2372" s="14"/>
      <c r="NWQ2372" s="14"/>
      <c r="NWR2372" s="14"/>
      <c r="NWS2372" s="14"/>
      <c r="NWT2372" s="14"/>
      <c r="NWU2372" s="14"/>
      <c r="NWV2372" s="14"/>
      <c r="NWW2372" s="14"/>
      <c r="NWX2372" s="14"/>
      <c r="NWY2372" s="14"/>
      <c r="NWZ2372" s="14"/>
      <c r="NXA2372" s="14"/>
      <c r="NXB2372" s="14"/>
      <c r="NXC2372" s="14"/>
      <c r="NXD2372" s="14"/>
      <c r="NXE2372" s="14"/>
      <c r="NXF2372" s="14"/>
      <c r="NXG2372" s="14"/>
      <c r="NXH2372" s="14"/>
      <c r="NXI2372" s="14"/>
      <c r="NXJ2372" s="14"/>
      <c r="NXK2372" s="14"/>
      <c r="NXL2372" s="14"/>
      <c r="NXM2372" s="14"/>
      <c r="NXN2372" s="14"/>
      <c r="NXO2372" s="14"/>
      <c r="NXP2372" s="14"/>
      <c r="NXQ2372" s="14"/>
      <c r="NXR2372" s="14"/>
      <c r="NXS2372" s="14"/>
      <c r="NXT2372" s="14"/>
      <c r="NXU2372" s="14"/>
      <c r="NXV2372" s="14"/>
      <c r="NXW2372" s="14"/>
      <c r="NXX2372" s="14"/>
      <c r="NXY2372" s="14"/>
      <c r="NXZ2372" s="14"/>
      <c r="NYA2372" s="14"/>
      <c r="NYB2372" s="14"/>
      <c r="NYC2372" s="14"/>
      <c r="NYD2372" s="14"/>
      <c r="NYE2372" s="14"/>
      <c r="NYF2372" s="14"/>
      <c r="NYG2372" s="14"/>
      <c r="NYH2372" s="14"/>
      <c r="NYI2372" s="14"/>
      <c r="NYJ2372" s="14"/>
      <c r="NYK2372" s="14"/>
      <c r="NYL2372" s="14"/>
      <c r="NYM2372" s="14"/>
      <c r="NYN2372" s="14"/>
      <c r="NYO2372" s="14"/>
      <c r="NYP2372" s="14"/>
      <c r="NYQ2372" s="14"/>
      <c r="NYR2372" s="14"/>
      <c r="NYS2372" s="14"/>
      <c r="NYT2372" s="14"/>
      <c r="NYU2372" s="14"/>
      <c r="NYV2372" s="14"/>
      <c r="NYW2372" s="14"/>
      <c r="NYX2372" s="14"/>
      <c r="NYY2372" s="14"/>
      <c r="NYZ2372" s="14"/>
      <c r="NZA2372" s="14"/>
      <c r="NZB2372" s="14"/>
      <c r="NZC2372" s="14"/>
      <c r="NZD2372" s="14"/>
      <c r="NZE2372" s="14"/>
      <c r="NZF2372" s="14"/>
      <c r="NZG2372" s="14"/>
      <c r="NZH2372" s="14"/>
      <c r="NZI2372" s="14"/>
      <c r="NZJ2372" s="14"/>
      <c r="NZK2372" s="14"/>
      <c r="NZL2372" s="14"/>
      <c r="NZM2372" s="14"/>
      <c r="NZN2372" s="14"/>
      <c r="NZO2372" s="14"/>
      <c r="NZP2372" s="14"/>
      <c r="NZQ2372" s="14"/>
      <c r="NZR2372" s="14"/>
      <c r="NZS2372" s="14"/>
      <c r="NZT2372" s="14"/>
      <c r="NZU2372" s="14"/>
      <c r="NZV2372" s="14"/>
      <c r="NZW2372" s="14"/>
      <c r="NZX2372" s="14"/>
      <c r="NZY2372" s="14"/>
      <c r="NZZ2372" s="14"/>
      <c r="OAA2372" s="14"/>
      <c r="OAB2372" s="14"/>
      <c r="OAC2372" s="14"/>
      <c r="OAD2372" s="14"/>
      <c r="OAE2372" s="14"/>
      <c r="OAF2372" s="14"/>
      <c r="OAG2372" s="14"/>
      <c r="OAH2372" s="14"/>
      <c r="OAI2372" s="14"/>
      <c r="OAJ2372" s="14"/>
      <c r="OAK2372" s="14"/>
      <c r="OAL2372" s="14"/>
      <c r="OAM2372" s="14"/>
      <c r="OAN2372" s="14"/>
      <c r="OAO2372" s="14"/>
      <c r="OAP2372" s="14"/>
      <c r="OAQ2372" s="14"/>
      <c r="OAR2372" s="14"/>
      <c r="OAS2372" s="14"/>
      <c r="OAT2372" s="14"/>
      <c r="OAU2372" s="14"/>
      <c r="OAV2372" s="14"/>
      <c r="OAW2372" s="14"/>
      <c r="OAX2372" s="14"/>
      <c r="OAY2372" s="14"/>
      <c r="OAZ2372" s="14"/>
      <c r="OBA2372" s="14"/>
      <c r="OBB2372" s="14"/>
      <c r="OBC2372" s="14"/>
      <c r="OBD2372" s="14"/>
      <c r="OBE2372" s="14"/>
      <c r="OBF2372" s="14"/>
      <c r="OBG2372" s="14"/>
      <c r="OBH2372" s="14"/>
      <c r="OBI2372" s="14"/>
      <c r="OBJ2372" s="14"/>
      <c r="OBK2372" s="14"/>
      <c r="OBL2372" s="14"/>
      <c r="OBM2372" s="14"/>
      <c r="OBN2372" s="14"/>
      <c r="OBO2372" s="14"/>
      <c r="OBP2372" s="14"/>
      <c r="OBQ2372" s="14"/>
      <c r="OBR2372" s="14"/>
      <c r="OBS2372" s="14"/>
      <c r="OBT2372" s="14"/>
      <c r="OBU2372" s="14"/>
      <c r="OBV2372" s="14"/>
      <c r="OBW2372" s="14"/>
      <c r="OBX2372" s="14"/>
      <c r="OBY2372" s="14"/>
      <c r="OBZ2372" s="14"/>
      <c r="OCA2372" s="14"/>
      <c r="OCB2372" s="14"/>
      <c r="OCC2372" s="14"/>
      <c r="OCD2372" s="14"/>
      <c r="OCE2372" s="14"/>
      <c r="OCF2372" s="14"/>
      <c r="OCG2372" s="14"/>
      <c r="OCH2372" s="14"/>
      <c r="OCI2372" s="14"/>
      <c r="OCJ2372" s="14"/>
      <c r="OCK2372" s="14"/>
      <c r="OCL2372" s="14"/>
      <c r="OCM2372" s="14"/>
      <c r="OCN2372" s="14"/>
      <c r="OCO2372" s="14"/>
      <c r="OCP2372" s="14"/>
      <c r="OCQ2372" s="14"/>
      <c r="OCR2372" s="14"/>
      <c r="OCS2372" s="14"/>
      <c r="OCT2372" s="14"/>
      <c r="OCU2372" s="14"/>
      <c r="OCV2372" s="14"/>
      <c r="OCW2372" s="14"/>
      <c r="OCX2372" s="14"/>
      <c r="OCY2372" s="14"/>
      <c r="OCZ2372" s="14"/>
      <c r="ODA2372" s="14"/>
      <c r="ODB2372" s="14"/>
      <c r="ODC2372" s="14"/>
      <c r="ODD2372" s="14"/>
      <c r="ODE2372" s="14"/>
      <c r="ODF2372" s="14"/>
      <c r="ODG2372" s="14"/>
      <c r="ODH2372" s="14"/>
      <c r="ODI2372" s="14"/>
      <c r="ODJ2372" s="14"/>
      <c r="ODK2372" s="14"/>
      <c r="ODL2372" s="14"/>
      <c r="ODM2372" s="14"/>
      <c r="ODN2372" s="14"/>
      <c r="ODO2372" s="14"/>
      <c r="ODP2372" s="14"/>
      <c r="ODQ2372" s="14"/>
      <c r="ODR2372" s="14"/>
      <c r="ODS2372" s="14"/>
      <c r="ODT2372" s="14"/>
      <c r="ODU2372" s="14"/>
      <c r="ODV2372" s="14"/>
      <c r="ODW2372" s="14"/>
      <c r="ODX2372" s="14"/>
      <c r="ODY2372" s="14"/>
      <c r="ODZ2372" s="14"/>
      <c r="OEA2372" s="14"/>
      <c r="OEB2372" s="14"/>
      <c r="OEC2372" s="14"/>
      <c r="OED2372" s="14"/>
      <c r="OEE2372" s="14"/>
      <c r="OEF2372" s="14"/>
      <c r="OEG2372" s="14"/>
      <c r="OEH2372" s="14"/>
      <c r="OEI2372" s="14"/>
      <c r="OEJ2372" s="14"/>
      <c r="OEK2372" s="14"/>
      <c r="OEL2372" s="14"/>
      <c r="OEM2372" s="14"/>
      <c r="OEN2372" s="14"/>
      <c r="OEO2372" s="14"/>
      <c r="OEP2372" s="14"/>
      <c r="OEQ2372" s="14"/>
      <c r="OER2372" s="14"/>
      <c r="OES2372" s="14"/>
      <c r="OET2372" s="14"/>
      <c r="OEU2372" s="14"/>
      <c r="OEV2372" s="14"/>
      <c r="OEW2372" s="14"/>
      <c r="OEX2372" s="14"/>
      <c r="OEY2372" s="14"/>
      <c r="OEZ2372" s="14"/>
      <c r="OFA2372" s="14"/>
      <c r="OFB2372" s="14"/>
      <c r="OFC2372" s="14"/>
      <c r="OFD2372" s="14"/>
      <c r="OFE2372" s="14"/>
      <c r="OFF2372" s="14"/>
      <c r="OFG2372" s="14"/>
      <c r="OFH2372" s="14"/>
      <c r="OFI2372" s="14"/>
      <c r="OFJ2372" s="14"/>
      <c r="OFK2372" s="14"/>
      <c r="OFL2372" s="14"/>
      <c r="OFM2372" s="14"/>
      <c r="OFN2372" s="14"/>
      <c r="OFO2372" s="14"/>
      <c r="OFP2372" s="14"/>
      <c r="OFQ2372" s="14"/>
      <c r="OFR2372" s="14"/>
      <c r="OFS2372" s="14"/>
      <c r="OFT2372" s="14"/>
      <c r="OFU2372" s="14"/>
      <c r="OFV2372" s="14"/>
      <c r="OFW2372" s="14"/>
      <c r="OFX2372" s="14"/>
      <c r="OFY2372" s="14"/>
      <c r="OFZ2372" s="14"/>
      <c r="OGA2372" s="14"/>
      <c r="OGB2372" s="14"/>
      <c r="OGC2372" s="14"/>
      <c r="OGD2372" s="14"/>
      <c r="OGE2372" s="14"/>
      <c r="OGF2372" s="14"/>
      <c r="OGG2372" s="14"/>
      <c r="OGH2372" s="14"/>
      <c r="OGI2372" s="14"/>
      <c r="OGJ2372" s="14"/>
      <c r="OGK2372" s="14"/>
      <c r="OGL2372" s="14"/>
      <c r="OGM2372" s="14"/>
      <c r="OGN2372" s="14"/>
      <c r="OGO2372" s="14"/>
      <c r="OGP2372" s="14"/>
      <c r="OGQ2372" s="14"/>
      <c r="OGR2372" s="14"/>
      <c r="OGS2372" s="14"/>
      <c r="OGT2372" s="14"/>
      <c r="OGU2372" s="14"/>
      <c r="OGV2372" s="14"/>
      <c r="OGW2372" s="14"/>
      <c r="OGX2372" s="14"/>
      <c r="OGY2372" s="14"/>
      <c r="OGZ2372" s="14"/>
      <c r="OHA2372" s="14"/>
      <c r="OHB2372" s="14"/>
      <c r="OHC2372" s="14"/>
      <c r="OHD2372" s="14"/>
      <c r="OHE2372" s="14"/>
      <c r="OHF2372" s="14"/>
      <c r="OHG2372" s="14"/>
      <c r="OHH2372" s="14"/>
      <c r="OHI2372" s="14"/>
      <c r="OHJ2372" s="14"/>
      <c r="OHK2372" s="14"/>
      <c r="OHL2372" s="14"/>
      <c r="OHM2372" s="14"/>
      <c r="OHN2372" s="14"/>
      <c r="OHO2372" s="14"/>
      <c r="OHP2372" s="14"/>
      <c r="OHQ2372" s="14"/>
      <c r="OHR2372" s="14"/>
      <c r="OHS2372" s="14"/>
      <c r="OHT2372" s="14"/>
      <c r="OHU2372" s="14"/>
      <c r="OHV2372" s="14"/>
      <c r="OHW2372" s="14"/>
      <c r="OHX2372" s="14"/>
      <c r="OHY2372" s="14"/>
      <c r="OHZ2372" s="14"/>
      <c r="OIA2372" s="14"/>
      <c r="OIB2372" s="14"/>
      <c r="OIC2372" s="14"/>
      <c r="OID2372" s="14"/>
      <c r="OIE2372" s="14"/>
      <c r="OIF2372" s="14"/>
      <c r="OIG2372" s="14"/>
      <c r="OIH2372" s="14"/>
      <c r="OII2372" s="14"/>
      <c r="OIJ2372" s="14"/>
      <c r="OIK2372" s="14"/>
      <c r="OIL2372" s="14"/>
      <c r="OIM2372" s="14"/>
      <c r="OIN2372" s="14"/>
      <c r="OIO2372" s="14"/>
      <c r="OIP2372" s="14"/>
      <c r="OIQ2372" s="14"/>
      <c r="OIR2372" s="14"/>
      <c r="OIS2372" s="14"/>
      <c r="OIT2372" s="14"/>
      <c r="OIU2372" s="14"/>
      <c r="OIV2372" s="14"/>
      <c r="OIW2372" s="14"/>
      <c r="OIX2372" s="14"/>
      <c r="OIY2372" s="14"/>
      <c r="OIZ2372" s="14"/>
      <c r="OJA2372" s="14"/>
      <c r="OJB2372" s="14"/>
      <c r="OJC2372" s="14"/>
      <c r="OJD2372" s="14"/>
      <c r="OJE2372" s="14"/>
      <c r="OJF2372" s="14"/>
      <c r="OJG2372" s="14"/>
      <c r="OJH2372" s="14"/>
      <c r="OJI2372" s="14"/>
      <c r="OJJ2372" s="14"/>
      <c r="OJK2372" s="14"/>
      <c r="OJL2372" s="14"/>
      <c r="OJM2372" s="14"/>
      <c r="OJN2372" s="14"/>
      <c r="OJO2372" s="14"/>
      <c r="OJP2372" s="14"/>
      <c r="OJQ2372" s="14"/>
      <c r="OJR2372" s="14"/>
      <c r="OJS2372" s="14"/>
      <c r="OJT2372" s="14"/>
      <c r="OJU2372" s="14"/>
      <c r="OJV2372" s="14"/>
      <c r="OJW2372" s="14"/>
      <c r="OJX2372" s="14"/>
      <c r="OJY2372" s="14"/>
      <c r="OJZ2372" s="14"/>
      <c r="OKA2372" s="14"/>
      <c r="OKB2372" s="14"/>
      <c r="OKC2372" s="14"/>
      <c r="OKD2372" s="14"/>
      <c r="OKE2372" s="14"/>
      <c r="OKF2372" s="14"/>
      <c r="OKG2372" s="14"/>
      <c r="OKH2372" s="14"/>
      <c r="OKI2372" s="14"/>
      <c r="OKJ2372" s="14"/>
      <c r="OKK2372" s="14"/>
      <c r="OKL2372" s="14"/>
      <c r="OKM2372" s="14"/>
      <c r="OKN2372" s="14"/>
      <c r="OKO2372" s="14"/>
      <c r="OKP2372" s="14"/>
      <c r="OKQ2372" s="14"/>
      <c r="OKR2372" s="14"/>
      <c r="OKS2372" s="14"/>
      <c r="OKT2372" s="14"/>
      <c r="OKU2372" s="14"/>
      <c r="OKV2372" s="14"/>
      <c r="OKW2372" s="14"/>
      <c r="OKX2372" s="14"/>
      <c r="OKY2372" s="14"/>
      <c r="OKZ2372" s="14"/>
      <c r="OLA2372" s="14"/>
      <c r="OLB2372" s="14"/>
      <c r="OLC2372" s="14"/>
      <c r="OLD2372" s="14"/>
      <c r="OLE2372" s="14"/>
      <c r="OLF2372" s="14"/>
      <c r="OLG2372" s="14"/>
      <c r="OLH2372" s="14"/>
      <c r="OLI2372" s="14"/>
      <c r="OLJ2372" s="14"/>
      <c r="OLK2372" s="14"/>
      <c r="OLL2372" s="14"/>
      <c r="OLM2372" s="14"/>
      <c r="OLN2372" s="14"/>
      <c r="OLO2372" s="14"/>
      <c r="OLP2372" s="14"/>
      <c r="OLQ2372" s="14"/>
      <c r="OLR2372" s="14"/>
      <c r="OLS2372" s="14"/>
      <c r="OLT2372" s="14"/>
      <c r="OLU2372" s="14"/>
      <c r="OLV2372" s="14"/>
      <c r="OLW2372" s="14"/>
      <c r="OLX2372" s="14"/>
      <c r="OLY2372" s="14"/>
      <c r="OLZ2372" s="14"/>
      <c r="OMA2372" s="14"/>
      <c r="OMB2372" s="14"/>
      <c r="OMC2372" s="14"/>
      <c r="OMD2372" s="14"/>
      <c r="OME2372" s="14"/>
      <c r="OMF2372" s="14"/>
      <c r="OMG2372" s="14"/>
      <c r="OMH2372" s="14"/>
      <c r="OMI2372" s="14"/>
      <c r="OMJ2372" s="14"/>
      <c r="OMK2372" s="14"/>
      <c r="OML2372" s="14"/>
      <c r="OMM2372" s="14"/>
      <c r="OMN2372" s="14"/>
      <c r="OMO2372" s="14"/>
      <c r="OMP2372" s="14"/>
      <c r="OMQ2372" s="14"/>
      <c r="OMR2372" s="14"/>
      <c r="OMS2372" s="14"/>
      <c r="OMT2372" s="14"/>
      <c r="OMU2372" s="14"/>
      <c r="OMV2372" s="14"/>
      <c r="OMW2372" s="14"/>
      <c r="OMX2372" s="14"/>
      <c r="OMY2372" s="14"/>
      <c r="OMZ2372" s="14"/>
      <c r="ONA2372" s="14"/>
      <c r="ONB2372" s="14"/>
      <c r="ONC2372" s="14"/>
      <c r="OND2372" s="14"/>
      <c r="ONE2372" s="14"/>
      <c r="ONF2372" s="14"/>
      <c r="ONG2372" s="14"/>
      <c r="ONH2372" s="14"/>
      <c r="ONI2372" s="14"/>
      <c r="ONJ2372" s="14"/>
      <c r="ONK2372" s="14"/>
      <c r="ONL2372" s="14"/>
      <c r="ONM2372" s="14"/>
      <c r="ONN2372" s="14"/>
      <c r="ONO2372" s="14"/>
      <c r="ONP2372" s="14"/>
      <c r="ONQ2372" s="14"/>
      <c r="ONR2372" s="14"/>
      <c r="ONS2372" s="14"/>
      <c r="ONT2372" s="14"/>
      <c r="ONU2372" s="14"/>
      <c r="ONV2372" s="14"/>
      <c r="ONW2372" s="14"/>
      <c r="ONX2372" s="14"/>
      <c r="ONY2372" s="14"/>
      <c r="ONZ2372" s="14"/>
      <c r="OOA2372" s="14"/>
      <c r="OOB2372" s="14"/>
      <c r="OOC2372" s="14"/>
      <c r="OOD2372" s="14"/>
      <c r="OOE2372" s="14"/>
      <c r="OOF2372" s="14"/>
      <c r="OOG2372" s="14"/>
      <c r="OOH2372" s="14"/>
      <c r="OOI2372" s="14"/>
      <c r="OOJ2372" s="14"/>
      <c r="OOK2372" s="14"/>
      <c r="OOL2372" s="14"/>
      <c r="OOM2372" s="14"/>
      <c r="OON2372" s="14"/>
      <c r="OOO2372" s="14"/>
      <c r="OOP2372" s="14"/>
      <c r="OOQ2372" s="14"/>
      <c r="OOR2372" s="14"/>
      <c r="OOS2372" s="14"/>
      <c r="OOT2372" s="14"/>
      <c r="OOU2372" s="14"/>
      <c r="OOV2372" s="14"/>
      <c r="OOW2372" s="14"/>
      <c r="OOX2372" s="14"/>
      <c r="OOY2372" s="14"/>
      <c r="OOZ2372" s="14"/>
      <c r="OPA2372" s="14"/>
      <c r="OPB2372" s="14"/>
      <c r="OPC2372" s="14"/>
      <c r="OPD2372" s="14"/>
      <c r="OPE2372" s="14"/>
      <c r="OPF2372" s="14"/>
      <c r="OPG2372" s="14"/>
      <c r="OPH2372" s="14"/>
      <c r="OPI2372" s="14"/>
      <c r="OPJ2372" s="14"/>
      <c r="OPK2372" s="14"/>
      <c r="OPL2372" s="14"/>
      <c r="OPM2372" s="14"/>
      <c r="OPN2372" s="14"/>
      <c r="OPO2372" s="14"/>
      <c r="OPP2372" s="14"/>
      <c r="OPQ2372" s="14"/>
      <c r="OPR2372" s="14"/>
      <c r="OPS2372" s="14"/>
      <c r="OPT2372" s="14"/>
      <c r="OPU2372" s="14"/>
      <c r="OPV2372" s="14"/>
      <c r="OPW2372" s="14"/>
      <c r="OPX2372" s="14"/>
      <c r="OPY2372" s="14"/>
      <c r="OPZ2372" s="14"/>
      <c r="OQA2372" s="14"/>
      <c r="OQB2372" s="14"/>
      <c r="OQC2372" s="14"/>
      <c r="OQD2372" s="14"/>
      <c r="OQE2372" s="14"/>
      <c r="OQF2372" s="14"/>
      <c r="OQG2372" s="14"/>
      <c r="OQH2372" s="14"/>
      <c r="OQI2372" s="14"/>
      <c r="OQJ2372" s="14"/>
      <c r="OQK2372" s="14"/>
      <c r="OQL2372" s="14"/>
      <c r="OQM2372" s="14"/>
      <c r="OQN2372" s="14"/>
      <c r="OQO2372" s="14"/>
      <c r="OQP2372" s="14"/>
      <c r="OQQ2372" s="14"/>
      <c r="OQR2372" s="14"/>
      <c r="OQS2372" s="14"/>
      <c r="OQT2372" s="14"/>
      <c r="OQU2372" s="14"/>
      <c r="OQV2372" s="14"/>
      <c r="OQW2372" s="14"/>
      <c r="OQX2372" s="14"/>
      <c r="OQY2372" s="14"/>
      <c r="OQZ2372" s="14"/>
      <c r="ORA2372" s="14"/>
      <c r="ORB2372" s="14"/>
      <c r="ORC2372" s="14"/>
      <c r="ORD2372" s="14"/>
      <c r="ORE2372" s="14"/>
      <c r="ORF2372" s="14"/>
      <c r="ORG2372" s="14"/>
      <c r="ORH2372" s="14"/>
      <c r="ORI2372" s="14"/>
      <c r="ORJ2372" s="14"/>
      <c r="ORK2372" s="14"/>
      <c r="ORL2372" s="14"/>
      <c r="ORM2372" s="14"/>
      <c r="ORN2372" s="14"/>
      <c r="ORO2372" s="14"/>
      <c r="ORP2372" s="14"/>
      <c r="ORQ2372" s="14"/>
      <c r="ORR2372" s="14"/>
      <c r="ORS2372" s="14"/>
      <c r="ORT2372" s="14"/>
      <c r="ORU2372" s="14"/>
      <c r="ORV2372" s="14"/>
      <c r="ORW2372" s="14"/>
      <c r="ORX2372" s="14"/>
      <c r="ORY2372" s="14"/>
      <c r="ORZ2372" s="14"/>
      <c r="OSA2372" s="14"/>
      <c r="OSB2372" s="14"/>
      <c r="OSC2372" s="14"/>
      <c r="OSD2372" s="14"/>
      <c r="OSE2372" s="14"/>
      <c r="OSF2372" s="14"/>
      <c r="OSG2372" s="14"/>
      <c r="OSH2372" s="14"/>
      <c r="OSI2372" s="14"/>
      <c r="OSJ2372" s="14"/>
      <c r="OSK2372" s="14"/>
      <c r="OSL2372" s="14"/>
      <c r="OSM2372" s="14"/>
      <c r="OSN2372" s="14"/>
      <c r="OSO2372" s="14"/>
      <c r="OSP2372" s="14"/>
      <c r="OSQ2372" s="14"/>
      <c r="OSR2372" s="14"/>
      <c r="OSS2372" s="14"/>
      <c r="OST2372" s="14"/>
      <c r="OSU2372" s="14"/>
      <c r="OSV2372" s="14"/>
      <c r="OSW2372" s="14"/>
      <c r="OSX2372" s="14"/>
      <c r="OSY2372" s="14"/>
      <c r="OSZ2372" s="14"/>
      <c r="OTA2372" s="14"/>
      <c r="OTB2372" s="14"/>
      <c r="OTC2372" s="14"/>
      <c r="OTD2372" s="14"/>
      <c r="OTE2372" s="14"/>
      <c r="OTF2372" s="14"/>
      <c r="OTG2372" s="14"/>
      <c r="OTH2372" s="14"/>
      <c r="OTI2372" s="14"/>
      <c r="OTJ2372" s="14"/>
      <c r="OTK2372" s="14"/>
      <c r="OTL2372" s="14"/>
      <c r="OTM2372" s="14"/>
      <c r="OTN2372" s="14"/>
      <c r="OTO2372" s="14"/>
      <c r="OTP2372" s="14"/>
      <c r="OTQ2372" s="14"/>
      <c r="OTR2372" s="14"/>
      <c r="OTS2372" s="14"/>
      <c r="OTT2372" s="14"/>
      <c r="OTU2372" s="14"/>
      <c r="OTV2372" s="14"/>
      <c r="OTW2372" s="14"/>
      <c r="OTX2372" s="14"/>
      <c r="OTY2372" s="14"/>
      <c r="OTZ2372" s="14"/>
      <c r="OUA2372" s="14"/>
      <c r="OUB2372" s="14"/>
      <c r="OUC2372" s="14"/>
      <c r="OUD2372" s="14"/>
      <c r="OUE2372" s="14"/>
      <c r="OUF2372" s="14"/>
      <c r="OUG2372" s="14"/>
      <c r="OUH2372" s="14"/>
      <c r="OUI2372" s="14"/>
      <c r="OUJ2372" s="14"/>
      <c r="OUK2372" s="14"/>
      <c r="OUL2372" s="14"/>
      <c r="OUM2372" s="14"/>
      <c r="OUN2372" s="14"/>
      <c r="OUO2372" s="14"/>
      <c r="OUP2372" s="14"/>
      <c r="OUQ2372" s="14"/>
      <c r="OUR2372" s="14"/>
      <c r="OUS2372" s="14"/>
      <c r="OUT2372" s="14"/>
      <c r="OUU2372" s="14"/>
      <c r="OUV2372" s="14"/>
      <c r="OUW2372" s="14"/>
      <c r="OUX2372" s="14"/>
      <c r="OUY2372" s="14"/>
      <c r="OUZ2372" s="14"/>
      <c r="OVA2372" s="14"/>
      <c r="OVB2372" s="14"/>
      <c r="OVC2372" s="14"/>
      <c r="OVD2372" s="14"/>
      <c r="OVE2372" s="14"/>
      <c r="OVF2372" s="14"/>
      <c r="OVG2372" s="14"/>
      <c r="OVH2372" s="14"/>
      <c r="OVI2372" s="14"/>
      <c r="OVJ2372" s="14"/>
      <c r="OVK2372" s="14"/>
      <c r="OVL2372" s="14"/>
      <c r="OVM2372" s="14"/>
      <c r="OVN2372" s="14"/>
      <c r="OVO2372" s="14"/>
      <c r="OVP2372" s="14"/>
      <c r="OVQ2372" s="14"/>
      <c r="OVR2372" s="14"/>
      <c r="OVS2372" s="14"/>
      <c r="OVT2372" s="14"/>
      <c r="OVU2372" s="14"/>
      <c r="OVV2372" s="14"/>
      <c r="OVW2372" s="14"/>
      <c r="OVX2372" s="14"/>
      <c r="OVY2372" s="14"/>
      <c r="OVZ2372" s="14"/>
      <c r="OWA2372" s="14"/>
      <c r="OWB2372" s="14"/>
      <c r="OWC2372" s="14"/>
      <c r="OWD2372" s="14"/>
      <c r="OWE2372" s="14"/>
      <c r="OWF2372" s="14"/>
      <c r="OWG2372" s="14"/>
      <c r="OWH2372" s="14"/>
      <c r="OWI2372" s="14"/>
      <c r="OWJ2372" s="14"/>
      <c r="OWK2372" s="14"/>
      <c r="OWL2372" s="14"/>
      <c r="OWM2372" s="14"/>
      <c r="OWN2372" s="14"/>
      <c r="OWO2372" s="14"/>
      <c r="OWP2372" s="14"/>
      <c r="OWQ2372" s="14"/>
      <c r="OWR2372" s="14"/>
      <c r="OWS2372" s="14"/>
      <c r="OWT2372" s="14"/>
      <c r="OWU2372" s="14"/>
      <c r="OWV2372" s="14"/>
      <c r="OWW2372" s="14"/>
      <c r="OWX2372" s="14"/>
      <c r="OWY2372" s="14"/>
      <c r="OWZ2372" s="14"/>
      <c r="OXA2372" s="14"/>
      <c r="OXB2372" s="14"/>
      <c r="OXC2372" s="14"/>
      <c r="OXD2372" s="14"/>
      <c r="OXE2372" s="14"/>
      <c r="OXF2372" s="14"/>
      <c r="OXG2372" s="14"/>
      <c r="OXH2372" s="14"/>
      <c r="OXI2372" s="14"/>
      <c r="OXJ2372" s="14"/>
      <c r="OXK2372" s="14"/>
      <c r="OXL2372" s="14"/>
      <c r="OXM2372" s="14"/>
      <c r="OXN2372" s="14"/>
      <c r="OXO2372" s="14"/>
      <c r="OXP2372" s="14"/>
      <c r="OXQ2372" s="14"/>
      <c r="OXR2372" s="14"/>
      <c r="OXS2372" s="14"/>
      <c r="OXT2372" s="14"/>
      <c r="OXU2372" s="14"/>
      <c r="OXV2372" s="14"/>
      <c r="OXW2372" s="14"/>
      <c r="OXX2372" s="14"/>
      <c r="OXY2372" s="14"/>
      <c r="OXZ2372" s="14"/>
      <c r="OYA2372" s="14"/>
      <c r="OYB2372" s="14"/>
      <c r="OYC2372" s="14"/>
      <c r="OYD2372" s="14"/>
      <c r="OYE2372" s="14"/>
      <c r="OYF2372" s="14"/>
      <c r="OYG2372" s="14"/>
      <c r="OYH2372" s="14"/>
      <c r="OYI2372" s="14"/>
      <c r="OYJ2372" s="14"/>
      <c r="OYK2372" s="14"/>
      <c r="OYL2372" s="14"/>
      <c r="OYM2372" s="14"/>
      <c r="OYN2372" s="14"/>
      <c r="OYO2372" s="14"/>
      <c r="OYP2372" s="14"/>
      <c r="OYQ2372" s="14"/>
      <c r="OYR2372" s="14"/>
      <c r="OYS2372" s="14"/>
      <c r="OYT2372" s="14"/>
      <c r="OYU2372" s="14"/>
      <c r="OYV2372" s="14"/>
      <c r="OYW2372" s="14"/>
      <c r="OYX2372" s="14"/>
      <c r="OYY2372" s="14"/>
      <c r="OYZ2372" s="14"/>
      <c r="OZA2372" s="14"/>
      <c r="OZB2372" s="14"/>
      <c r="OZC2372" s="14"/>
      <c r="OZD2372" s="14"/>
      <c r="OZE2372" s="14"/>
      <c r="OZF2372" s="14"/>
      <c r="OZG2372" s="14"/>
      <c r="OZH2372" s="14"/>
      <c r="OZI2372" s="14"/>
      <c r="OZJ2372" s="14"/>
      <c r="OZK2372" s="14"/>
      <c r="OZL2372" s="14"/>
      <c r="OZM2372" s="14"/>
      <c r="OZN2372" s="14"/>
      <c r="OZO2372" s="14"/>
      <c r="OZP2372" s="14"/>
      <c r="OZQ2372" s="14"/>
      <c r="OZR2372" s="14"/>
      <c r="OZS2372" s="14"/>
      <c r="OZT2372" s="14"/>
      <c r="OZU2372" s="14"/>
      <c r="OZV2372" s="14"/>
      <c r="OZW2372" s="14"/>
      <c r="OZX2372" s="14"/>
      <c r="OZY2372" s="14"/>
      <c r="OZZ2372" s="14"/>
      <c r="PAA2372" s="14"/>
      <c r="PAB2372" s="14"/>
      <c r="PAC2372" s="14"/>
      <c r="PAD2372" s="14"/>
      <c r="PAE2372" s="14"/>
      <c r="PAF2372" s="14"/>
      <c r="PAG2372" s="14"/>
      <c r="PAH2372" s="14"/>
      <c r="PAI2372" s="14"/>
      <c r="PAJ2372" s="14"/>
      <c r="PAK2372" s="14"/>
      <c r="PAL2372" s="14"/>
      <c r="PAM2372" s="14"/>
      <c r="PAN2372" s="14"/>
      <c r="PAO2372" s="14"/>
      <c r="PAP2372" s="14"/>
      <c r="PAQ2372" s="14"/>
      <c r="PAR2372" s="14"/>
      <c r="PAS2372" s="14"/>
      <c r="PAT2372" s="14"/>
      <c r="PAU2372" s="14"/>
      <c r="PAV2372" s="14"/>
      <c r="PAW2372" s="14"/>
      <c r="PAX2372" s="14"/>
      <c r="PAY2372" s="14"/>
      <c r="PAZ2372" s="14"/>
      <c r="PBA2372" s="14"/>
      <c r="PBB2372" s="14"/>
      <c r="PBC2372" s="14"/>
      <c r="PBD2372" s="14"/>
      <c r="PBE2372" s="14"/>
      <c r="PBF2372" s="14"/>
      <c r="PBG2372" s="14"/>
      <c r="PBH2372" s="14"/>
      <c r="PBI2372" s="14"/>
      <c r="PBJ2372" s="14"/>
      <c r="PBK2372" s="14"/>
      <c r="PBL2372" s="14"/>
      <c r="PBM2372" s="14"/>
      <c r="PBN2372" s="14"/>
      <c r="PBO2372" s="14"/>
      <c r="PBP2372" s="14"/>
      <c r="PBQ2372" s="14"/>
      <c r="PBR2372" s="14"/>
      <c r="PBS2372" s="14"/>
      <c r="PBT2372" s="14"/>
      <c r="PBU2372" s="14"/>
      <c r="PBV2372" s="14"/>
      <c r="PBW2372" s="14"/>
      <c r="PBX2372" s="14"/>
      <c r="PBY2372" s="14"/>
      <c r="PBZ2372" s="14"/>
      <c r="PCA2372" s="14"/>
      <c r="PCB2372" s="14"/>
      <c r="PCC2372" s="14"/>
      <c r="PCD2372" s="14"/>
      <c r="PCE2372" s="14"/>
      <c r="PCF2372" s="14"/>
      <c r="PCG2372" s="14"/>
      <c r="PCH2372" s="14"/>
      <c r="PCI2372" s="14"/>
      <c r="PCJ2372" s="14"/>
      <c r="PCK2372" s="14"/>
      <c r="PCL2372" s="14"/>
      <c r="PCM2372" s="14"/>
      <c r="PCN2372" s="14"/>
      <c r="PCO2372" s="14"/>
      <c r="PCP2372" s="14"/>
      <c r="PCQ2372" s="14"/>
      <c r="PCR2372" s="14"/>
      <c r="PCS2372" s="14"/>
      <c r="PCT2372" s="14"/>
      <c r="PCU2372" s="14"/>
      <c r="PCV2372" s="14"/>
      <c r="PCW2372" s="14"/>
      <c r="PCX2372" s="14"/>
      <c r="PCY2372" s="14"/>
      <c r="PCZ2372" s="14"/>
      <c r="PDA2372" s="14"/>
      <c r="PDB2372" s="14"/>
      <c r="PDC2372" s="14"/>
      <c r="PDD2372" s="14"/>
      <c r="PDE2372" s="14"/>
      <c r="PDF2372" s="14"/>
      <c r="PDG2372" s="14"/>
      <c r="PDH2372" s="14"/>
      <c r="PDI2372" s="14"/>
      <c r="PDJ2372" s="14"/>
      <c r="PDK2372" s="14"/>
      <c r="PDL2372" s="14"/>
      <c r="PDM2372" s="14"/>
      <c r="PDN2372" s="14"/>
      <c r="PDO2372" s="14"/>
      <c r="PDP2372" s="14"/>
      <c r="PDQ2372" s="14"/>
      <c r="PDR2372" s="14"/>
      <c r="PDS2372" s="14"/>
      <c r="PDT2372" s="14"/>
      <c r="PDU2372" s="14"/>
      <c r="PDV2372" s="14"/>
      <c r="PDW2372" s="14"/>
      <c r="PDX2372" s="14"/>
      <c r="PDY2372" s="14"/>
      <c r="PDZ2372" s="14"/>
      <c r="PEA2372" s="14"/>
      <c r="PEB2372" s="14"/>
      <c r="PEC2372" s="14"/>
      <c r="PED2372" s="14"/>
      <c r="PEE2372" s="14"/>
      <c r="PEF2372" s="14"/>
      <c r="PEG2372" s="14"/>
      <c r="PEH2372" s="14"/>
      <c r="PEI2372" s="14"/>
      <c r="PEJ2372" s="14"/>
      <c r="PEK2372" s="14"/>
      <c r="PEL2372" s="14"/>
      <c r="PEM2372" s="14"/>
      <c r="PEN2372" s="14"/>
      <c r="PEO2372" s="14"/>
      <c r="PEP2372" s="14"/>
      <c r="PEQ2372" s="14"/>
      <c r="PER2372" s="14"/>
      <c r="PES2372" s="14"/>
      <c r="PET2372" s="14"/>
      <c r="PEU2372" s="14"/>
      <c r="PEV2372" s="14"/>
      <c r="PEW2372" s="14"/>
      <c r="PEX2372" s="14"/>
      <c r="PEY2372" s="14"/>
      <c r="PEZ2372" s="14"/>
      <c r="PFA2372" s="14"/>
      <c r="PFB2372" s="14"/>
      <c r="PFC2372" s="14"/>
      <c r="PFD2372" s="14"/>
      <c r="PFE2372" s="14"/>
      <c r="PFF2372" s="14"/>
      <c r="PFG2372" s="14"/>
      <c r="PFH2372" s="14"/>
      <c r="PFI2372" s="14"/>
      <c r="PFJ2372" s="14"/>
      <c r="PFK2372" s="14"/>
      <c r="PFL2372" s="14"/>
      <c r="PFM2372" s="14"/>
      <c r="PFN2372" s="14"/>
      <c r="PFO2372" s="14"/>
      <c r="PFP2372" s="14"/>
      <c r="PFQ2372" s="14"/>
      <c r="PFR2372" s="14"/>
      <c r="PFS2372" s="14"/>
      <c r="PFT2372" s="14"/>
      <c r="PFU2372" s="14"/>
      <c r="PFV2372" s="14"/>
      <c r="PFW2372" s="14"/>
      <c r="PFX2372" s="14"/>
      <c r="PFY2372" s="14"/>
      <c r="PFZ2372" s="14"/>
      <c r="PGA2372" s="14"/>
      <c r="PGB2372" s="14"/>
      <c r="PGC2372" s="14"/>
      <c r="PGD2372" s="14"/>
      <c r="PGE2372" s="14"/>
      <c r="PGF2372" s="14"/>
      <c r="PGG2372" s="14"/>
      <c r="PGH2372" s="14"/>
      <c r="PGI2372" s="14"/>
      <c r="PGJ2372" s="14"/>
      <c r="PGK2372" s="14"/>
      <c r="PGL2372" s="14"/>
      <c r="PGM2372" s="14"/>
      <c r="PGN2372" s="14"/>
      <c r="PGO2372" s="14"/>
      <c r="PGP2372" s="14"/>
      <c r="PGQ2372" s="14"/>
      <c r="PGR2372" s="14"/>
      <c r="PGS2372" s="14"/>
      <c r="PGT2372" s="14"/>
      <c r="PGU2372" s="14"/>
      <c r="PGV2372" s="14"/>
      <c r="PGW2372" s="14"/>
      <c r="PGX2372" s="14"/>
      <c r="PGY2372" s="14"/>
      <c r="PGZ2372" s="14"/>
      <c r="PHA2372" s="14"/>
      <c r="PHB2372" s="14"/>
      <c r="PHC2372" s="14"/>
      <c r="PHD2372" s="14"/>
      <c r="PHE2372" s="14"/>
      <c r="PHF2372" s="14"/>
      <c r="PHG2372" s="14"/>
      <c r="PHH2372" s="14"/>
      <c r="PHI2372" s="14"/>
      <c r="PHJ2372" s="14"/>
      <c r="PHK2372" s="14"/>
      <c r="PHL2372" s="14"/>
      <c r="PHM2372" s="14"/>
      <c r="PHN2372" s="14"/>
      <c r="PHO2372" s="14"/>
      <c r="PHP2372" s="14"/>
      <c r="PHQ2372" s="14"/>
      <c r="PHR2372" s="14"/>
      <c r="PHS2372" s="14"/>
      <c r="PHT2372" s="14"/>
      <c r="PHU2372" s="14"/>
      <c r="PHV2372" s="14"/>
      <c r="PHW2372" s="14"/>
      <c r="PHX2372" s="14"/>
      <c r="PHY2372" s="14"/>
      <c r="PHZ2372" s="14"/>
      <c r="PIA2372" s="14"/>
      <c r="PIB2372" s="14"/>
      <c r="PIC2372" s="14"/>
      <c r="PID2372" s="14"/>
      <c r="PIE2372" s="14"/>
      <c r="PIF2372" s="14"/>
      <c r="PIG2372" s="14"/>
      <c r="PIH2372" s="14"/>
      <c r="PII2372" s="14"/>
      <c r="PIJ2372" s="14"/>
      <c r="PIK2372" s="14"/>
      <c r="PIL2372" s="14"/>
      <c r="PIM2372" s="14"/>
      <c r="PIN2372" s="14"/>
      <c r="PIO2372" s="14"/>
      <c r="PIP2372" s="14"/>
      <c r="PIQ2372" s="14"/>
      <c r="PIR2372" s="14"/>
      <c r="PIS2372" s="14"/>
      <c r="PIT2372" s="14"/>
      <c r="PIU2372" s="14"/>
      <c r="PIV2372" s="14"/>
      <c r="PIW2372" s="14"/>
      <c r="PIX2372" s="14"/>
      <c r="PIY2372" s="14"/>
      <c r="PIZ2372" s="14"/>
      <c r="PJA2372" s="14"/>
      <c r="PJB2372" s="14"/>
      <c r="PJC2372" s="14"/>
      <c r="PJD2372" s="14"/>
      <c r="PJE2372" s="14"/>
      <c r="PJF2372" s="14"/>
      <c r="PJG2372" s="14"/>
      <c r="PJH2372" s="14"/>
      <c r="PJI2372" s="14"/>
      <c r="PJJ2372" s="14"/>
      <c r="PJK2372" s="14"/>
      <c r="PJL2372" s="14"/>
      <c r="PJM2372" s="14"/>
      <c r="PJN2372" s="14"/>
      <c r="PJO2372" s="14"/>
      <c r="PJP2372" s="14"/>
      <c r="PJQ2372" s="14"/>
      <c r="PJR2372" s="14"/>
      <c r="PJS2372" s="14"/>
      <c r="PJT2372" s="14"/>
      <c r="PJU2372" s="14"/>
      <c r="PJV2372" s="14"/>
      <c r="PJW2372" s="14"/>
      <c r="PJX2372" s="14"/>
      <c r="PJY2372" s="14"/>
      <c r="PJZ2372" s="14"/>
      <c r="PKA2372" s="14"/>
      <c r="PKB2372" s="14"/>
      <c r="PKC2372" s="14"/>
      <c r="PKD2372" s="14"/>
      <c r="PKE2372" s="14"/>
      <c r="PKF2372" s="14"/>
      <c r="PKG2372" s="14"/>
      <c r="PKH2372" s="14"/>
      <c r="PKI2372" s="14"/>
      <c r="PKJ2372" s="14"/>
      <c r="PKK2372" s="14"/>
      <c r="PKL2372" s="14"/>
      <c r="PKM2372" s="14"/>
      <c r="PKN2372" s="14"/>
      <c r="PKO2372" s="14"/>
      <c r="PKP2372" s="14"/>
      <c r="PKQ2372" s="14"/>
      <c r="PKR2372" s="14"/>
      <c r="PKS2372" s="14"/>
      <c r="PKT2372" s="14"/>
      <c r="PKU2372" s="14"/>
      <c r="PKV2372" s="14"/>
      <c r="PKW2372" s="14"/>
      <c r="PKX2372" s="14"/>
      <c r="PKY2372" s="14"/>
      <c r="PKZ2372" s="14"/>
      <c r="PLA2372" s="14"/>
      <c r="PLB2372" s="14"/>
      <c r="PLC2372" s="14"/>
      <c r="PLD2372" s="14"/>
      <c r="PLE2372" s="14"/>
      <c r="PLF2372" s="14"/>
      <c r="PLG2372" s="14"/>
      <c r="PLH2372" s="14"/>
      <c r="PLI2372" s="14"/>
      <c r="PLJ2372" s="14"/>
      <c r="PLK2372" s="14"/>
      <c r="PLL2372" s="14"/>
      <c r="PLM2372" s="14"/>
      <c r="PLN2372" s="14"/>
      <c r="PLO2372" s="14"/>
      <c r="PLP2372" s="14"/>
      <c r="PLQ2372" s="14"/>
      <c r="PLR2372" s="14"/>
      <c r="PLS2372" s="14"/>
      <c r="PLT2372" s="14"/>
      <c r="PLU2372" s="14"/>
      <c r="PLV2372" s="14"/>
      <c r="PLW2372" s="14"/>
      <c r="PLX2372" s="14"/>
      <c r="PLY2372" s="14"/>
      <c r="PLZ2372" s="14"/>
      <c r="PMA2372" s="14"/>
      <c r="PMB2372" s="14"/>
      <c r="PMC2372" s="14"/>
      <c r="PMD2372" s="14"/>
      <c r="PME2372" s="14"/>
      <c r="PMF2372" s="14"/>
      <c r="PMG2372" s="14"/>
      <c r="PMH2372" s="14"/>
      <c r="PMI2372" s="14"/>
      <c r="PMJ2372" s="14"/>
      <c r="PMK2372" s="14"/>
      <c r="PML2372" s="14"/>
      <c r="PMM2372" s="14"/>
      <c r="PMN2372" s="14"/>
      <c r="PMO2372" s="14"/>
      <c r="PMP2372" s="14"/>
      <c r="PMQ2372" s="14"/>
      <c r="PMR2372" s="14"/>
      <c r="PMS2372" s="14"/>
      <c r="PMT2372" s="14"/>
      <c r="PMU2372" s="14"/>
      <c r="PMV2372" s="14"/>
      <c r="PMW2372" s="14"/>
      <c r="PMX2372" s="14"/>
      <c r="PMY2372" s="14"/>
      <c r="PMZ2372" s="14"/>
      <c r="PNA2372" s="14"/>
      <c r="PNB2372" s="14"/>
      <c r="PNC2372" s="14"/>
      <c r="PND2372" s="14"/>
      <c r="PNE2372" s="14"/>
      <c r="PNF2372" s="14"/>
      <c r="PNG2372" s="14"/>
      <c r="PNH2372" s="14"/>
      <c r="PNI2372" s="14"/>
      <c r="PNJ2372" s="14"/>
      <c r="PNK2372" s="14"/>
      <c r="PNL2372" s="14"/>
      <c r="PNM2372" s="14"/>
      <c r="PNN2372" s="14"/>
      <c r="PNO2372" s="14"/>
      <c r="PNP2372" s="14"/>
      <c r="PNQ2372" s="14"/>
      <c r="PNR2372" s="14"/>
      <c r="PNS2372" s="14"/>
      <c r="PNT2372" s="14"/>
      <c r="PNU2372" s="14"/>
      <c r="PNV2372" s="14"/>
      <c r="PNW2372" s="14"/>
      <c r="PNX2372" s="14"/>
      <c r="PNY2372" s="14"/>
      <c r="PNZ2372" s="14"/>
      <c r="POA2372" s="14"/>
      <c r="POB2372" s="14"/>
      <c r="POC2372" s="14"/>
      <c r="POD2372" s="14"/>
      <c r="POE2372" s="14"/>
      <c r="POF2372" s="14"/>
      <c r="POG2372" s="14"/>
      <c r="POH2372" s="14"/>
      <c r="POI2372" s="14"/>
      <c r="POJ2372" s="14"/>
      <c r="POK2372" s="14"/>
      <c r="POL2372" s="14"/>
      <c r="POM2372" s="14"/>
      <c r="PON2372" s="14"/>
      <c r="POO2372" s="14"/>
      <c r="POP2372" s="14"/>
      <c r="POQ2372" s="14"/>
      <c r="POR2372" s="14"/>
      <c r="POS2372" s="14"/>
      <c r="POT2372" s="14"/>
      <c r="POU2372" s="14"/>
      <c r="POV2372" s="14"/>
      <c r="POW2372" s="14"/>
      <c r="POX2372" s="14"/>
      <c r="POY2372" s="14"/>
      <c r="POZ2372" s="14"/>
      <c r="PPA2372" s="14"/>
      <c r="PPB2372" s="14"/>
      <c r="PPC2372" s="14"/>
      <c r="PPD2372" s="14"/>
      <c r="PPE2372" s="14"/>
      <c r="PPF2372" s="14"/>
      <c r="PPG2372" s="14"/>
      <c r="PPH2372" s="14"/>
      <c r="PPI2372" s="14"/>
      <c r="PPJ2372" s="14"/>
      <c r="PPK2372" s="14"/>
      <c r="PPL2372" s="14"/>
      <c r="PPM2372" s="14"/>
      <c r="PPN2372" s="14"/>
      <c r="PPO2372" s="14"/>
      <c r="PPP2372" s="14"/>
      <c r="PPQ2372" s="14"/>
      <c r="PPR2372" s="14"/>
      <c r="PPS2372" s="14"/>
      <c r="PPT2372" s="14"/>
      <c r="PPU2372" s="14"/>
      <c r="PPV2372" s="14"/>
      <c r="PPW2372" s="14"/>
      <c r="PPX2372" s="14"/>
      <c r="PPY2372" s="14"/>
      <c r="PPZ2372" s="14"/>
      <c r="PQA2372" s="14"/>
      <c r="PQB2372" s="14"/>
      <c r="PQC2372" s="14"/>
      <c r="PQD2372" s="14"/>
      <c r="PQE2372" s="14"/>
      <c r="PQF2372" s="14"/>
      <c r="PQG2372" s="14"/>
      <c r="PQH2372" s="14"/>
      <c r="PQI2372" s="14"/>
      <c r="PQJ2372" s="14"/>
      <c r="PQK2372" s="14"/>
      <c r="PQL2372" s="14"/>
      <c r="PQM2372" s="14"/>
      <c r="PQN2372" s="14"/>
      <c r="PQO2372" s="14"/>
      <c r="PQP2372" s="14"/>
      <c r="PQQ2372" s="14"/>
      <c r="PQR2372" s="14"/>
      <c r="PQS2372" s="14"/>
      <c r="PQT2372" s="14"/>
      <c r="PQU2372" s="14"/>
      <c r="PQV2372" s="14"/>
      <c r="PQW2372" s="14"/>
      <c r="PQX2372" s="14"/>
      <c r="PQY2372" s="14"/>
      <c r="PQZ2372" s="14"/>
      <c r="PRA2372" s="14"/>
      <c r="PRB2372" s="14"/>
      <c r="PRC2372" s="14"/>
      <c r="PRD2372" s="14"/>
      <c r="PRE2372" s="14"/>
      <c r="PRF2372" s="14"/>
      <c r="PRG2372" s="14"/>
      <c r="PRH2372" s="14"/>
      <c r="PRI2372" s="14"/>
      <c r="PRJ2372" s="14"/>
      <c r="PRK2372" s="14"/>
      <c r="PRL2372" s="14"/>
      <c r="PRM2372" s="14"/>
      <c r="PRN2372" s="14"/>
      <c r="PRO2372" s="14"/>
      <c r="PRP2372" s="14"/>
      <c r="PRQ2372" s="14"/>
      <c r="PRR2372" s="14"/>
      <c r="PRS2372" s="14"/>
      <c r="PRT2372" s="14"/>
      <c r="PRU2372" s="14"/>
      <c r="PRV2372" s="14"/>
      <c r="PRW2372" s="14"/>
      <c r="PRX2372" s="14"/>
      <c r="PRY2372" s="14"/>
      <c r="PRZ2372" s="14"/>
      <c r="PSA2372" s="14"/>
      <c r="PSB2372" s="14"/>
      <c r="PSC2372" s="14"/>
      <c r="PSD2372" s="14"/>
      <c r="PSE2372" s="14"/>
      <c r="PSF2372" s="14"/>
      <c r="PSG2372" s="14"/>
      <c r="PSH2372" s="14"/>
      <c r="PSI2372" s="14"/>
      <c r="PSJ2372" s="14"/>
      <c r="PSK2372" s="14"/>
      <c r="PSL2372" s="14"/>
      <c r="PSM2372" s="14"/>
      <c r="PSN2372" s="14"/>
      <c r="PSO2372" s="14"/>
      <c r="PSP2372" s="14"/>
      <c r="PSQ2372" s="14"/>
      <c r="PSR2372" s="14"/>
      <c r="PSS2372" s="14"/>
      <c r="PST2372" s="14"/>
      <c r="PSU2372" s="14"/>
      <c r="PSV2372" s="14"/>
      <c r="PSW2372" s="14"/>
      <c r="PSX2372" s="14"/>
      <c r="PSY2372" s="14"/>
      <c r="PSZ2372" s="14"/>
      <c r="PTA2372" s="14"/>
      <c r="PTB2372" s="14"/>
      <c r="PTC2372" s="14"/>
      <c r="PTD2372" s="14"/>
      <c r="PTE2372" s="14"/>
      <c r="PTF2372" s="14"/>
      <c r="PTG2372" s="14"/>
      <c r="PTH2372" s="14"/>
      <c r="PTI2372" s="14"/>
      <c r="PTJ2372" s="14"/>
      <c r="PTK2372" s="14"/>
      <c r="PTL2372" s="14"/>
      <c r="PTM2372" s="14"/>
      <c r="PTN2372" s="14"/>
      <c r="PTO2372" s="14"/>
      <c r="PTP2372" s="14"/>
      <c r="PTQ2372" s="14"/>
      <c r="PTR2372" s="14"/>
      <c r="PTS2372" s="14"/>
      <c r="PTT2372" s="14"/>
      <c r="PTU2372" s="14"/>
      <c r="PTV2372" s="14"/>
      <c r="PTW2372" s="14"/>
      <c r="PTX2372" s="14"/>
      <c r="PTY2372" s="14"/>
      <c r="PTZ2372" s="14"/>
      <c r="PUA2372" s="14"/>
      <c r="PUB2372" s="14"/>
      <c r="PUC2372" s="14"/>
      <c r="PUD2372" s="14"/>
      <c r="PUE2372" s="14"/>
      <c r="PUF2372" s="14"/>
      <c r="PUG2372" s="14"/>
      <c r="PUH2372" s="14"/>
      <c r="PUI2372" s="14"/>
      <c r="PUJ2372" s="14"/>
      <c r="PUK2372" s="14"/>
      <c r="PUL2372" s="14"/>
      <c r="PUM2372" s="14"/>
      <c r="PUN2372" s="14"/>
      <c r="PUO2372" s="14"/>
      <c r="PUP2372" s="14"/>
      <c r="PUQ2372" s="14"/>
      <c r="PUR2372" s="14"/>
      <c r="PUS2372" s="14"/>
      <c r="PUT2372" s="14"/>
      <c r="PUU2372" s="14"/>
      <c r="PUV2372" s="14"/>
      <c r="PUW2372" s="14"/>
      <c r="PUX2372" s="14"/>
      <c r="PUY2372" s="14"/>
      <c r="PUZ2372" s="14"/>
      <c r="PVA2372" s="14"/>
      <c r="PVB2372" s="14"/>
      <c r="PVC2372" s="14"/>
      <c r="PVD2372" s="14"/>
      <c r="PVE2372" s="14"/>
      <c r="PVF2372" s="14"/>
      <c r="PVG2372" s="14"/>
      <c r="PVH2372" s="14"/>
      <c r="PVI2372" s="14"/>
      <c r="PVJ2372" s="14"/>
      <c r="PVK2372" s="14"/>
      <c r="PVL2372" s="14"/>
      <c r="PVM2372" s="14"/>
      <c r="PVN2372" s="14"/>
      <c r="PVO2372" s="14"/>
      <c r="PVP2372" s="14"/>
      <c r="PVQ2372" s="14"/>
      <c r="PVR2372" s="14"/>
      <c r="PVS2372" s="14"/>
      <c r="PVT2372" s="14"/>
      <c r="PVU2372" s="14"/>
      <c r="PVV2372" s="14"/>
      <c r="PVW2372" s="14"/>
      <c r="PVX2372" s="14"/>
      <c r="PVY2372" s="14"/>
      <c r="PVZ2372" s="14"/>
      <c r="PWA2372" s="14"/>
      <c r="PWB2372" s="14"/>
      <c r="PWC2372" s="14"/>
      <c r="PWD2372" s="14"/>
      <c r="PWE2372" s="14"/>
      <c r="PWF2372" s="14"/>
      <c r="PWG2372" s="14"/>
      <c r="PWH2372" s="14"/>
      <c r="PWI2372" s="14"/>
      <c r="PWJ2372" s="14"/>
      <c r="PWK2372" s="14"/>
      <c r="PWL2372" s="14"/>
      <c r="PWM2372" s="14"/>
      <c r="PWN2372" s="14"/>
      <c r="PWO2372" s="14"/>
      <c r="PWP2372" s="14"/>
      <c r="PWQ2372" s="14"/>
      <c r="PWR2372" s="14"/>
      <c r="PWS2372" s="14"/>
      <c r="PWT2372" s="14"/>
      <c r="PWU2372" s="14"/>
      <c r="PWV2372" s="14"/>
      <c r="PWW2372" s="14"/>
      <c r="PWX2372" s="14"/>
      <c r="PWY2372" s="14"/>
      <c r="PWZ2372" s="14"/>
      <c r="PXA2372" s="14"/>
      <c r="PXB2372" s="14"/>
      <c r="PXC2372" s="14"/>
      <c r="PXD2372" s="14"/>
      <c r="PXE2372" s="14"/>
      <c r="PXF2372" s="14"/>
      <c r="PXG2372" s="14"/>
      <c r="PXH2372" s="14"/>
      <c r="PXI2372" s="14"/>
      <c r="PXJ2372" s="14"/>
      <c r="PXK2372" s="14"/>
      <c r="PXL2372" s="14"/>
      <c r="PXM2372" s="14"/>
      <c r="PXN2372" s="14"/>
      <c r="PXO2372" s="14"/>
      <c r="PXP2372" s="14"/>
      <c r="PXQ2372" s="14"/>
      <c r="PXR2372" s="14"/>
      <c r="PXS2372" s="14"/>
      <c r="PXT2372" s="14"/>
      <c r="PXU2372" s="14"/>
      <c r="PXV2372" s="14"/>
      <c r="PXW2372" s="14"/>
      <c r="PXX2372" s="14"/>
      <c r="PXY2372" s="14"/>
      <c r="PXZ2372" s="14"/>
      <c r="PYA2372" s="14"/>
      <c r="PYB2372" s="14"/>
      <c r="PYC2372" s="14"/>
      <c r="PYD2372" s="14"/>
      <c r="PYE2372" s="14"/>
      <c r="PYF2372" s="14"/>
      <c r="PYG2372" s="14"/>
      <c r="PYH2372" s="14"/>
      <c r="PYI2372" s="14"/>
      <c r="PYJ2372" s="14"/>
      <c r="PYK2372" s="14"/>
      <c r="PYL2372" s="14"/>
      <c r="PYM2372" s="14"/>
      <c r="PYN2372" s="14"/>
      <c r="PYO2372" s="14"/>
      <c r="PYP2372" s="14"/>
      <c r="PYQ2372" s="14"/>
      <c r="PYR2372" s="14"/>
      <c r="PYS2372" s="14"/>
      <c r="PYT2372" s="14"/>
      <c r="PYU2372" s="14"/>
      <c r="PYV2372" s="14"/>
      <c r="PYW2372" s="14"/>
      <c r="PYX2372" s="14"/>
      <c r="PYY2372" s="14"/>
      <c r="PYZ2372" s="14"/>
      <c r="PZA2372" s="14"/>
      <c r="PZB2372" s="14"/>
      <c r="PZC2372" s="14"/>
      <c r="PZD2372" s="14"/>
      <c r="PZE2372" s="14"/>
      <c r="PZF2372" s="14"/>
      <c r="PZG2372" s="14"/>
      <c r="PZH2372" s="14"/>
      <c r="PZI2372" s="14"/>
      <c r="PZJ2372" s="14"/>
      <c r="PZK2372" s="14"/>
      <c r="PZL2372" s="14"/>
      <c r="PZM2372" s="14"/>
      <c r="PZN2372" s="14"/>
      <c r="PZO2372" s="14"/>
      <c r="PZP2372" s="14"/>
      <c r="PZQ2372" s="14"/>
      <c r="PZR2372" s="14"/>
      <c r="PZS2372" s="14"/>
      <c r="PZT2372" s="14"/>
      <c r="PZU2372" s="14"/>
      <c r="PZV2372" s="14"/>
      <c r="PZW2372" s="14"/>
      <c r="PZX2372" s="14"/>
      <c r="PZY2372" s="14"/>
      <c r="PZZ2372" s="14"/>
      <c r="QAA2372" s="14"/>
      <c r="QAB2372" s="14"/>
      <c r="QAC2372" s="14"/>
      <c r="QAD2372" s="14"/>
      <c r="QAE2372" s="14"/>
      <c r="QAF2372" s="14"/>
      <c r="QAG2372" s="14"/>
      <c r="QAH2372" s="14"/>
      <c r="QAI2372" s="14"/>
      <c r="QAJ2372" s="14"/>
      <c r="QAK2372" s="14"/>
      <c r="QAL2372" s="14"/>
      <c r="QAM2372" s="14"/>
      <c r="QAN2372" s="14"/>
      <c r="QAO2372" s="14"/>
      <c r="QAP2372" s="14"/>
      <c r="QAQ2372" s="14"/>
      <c r="QAR2372" s="14"/>
      <c r="QAS2372" s="14"/>
      <c r="QAT2372" s="14"/>
      <c r="QAU2372" s="14"/>
      <c r="QAV2372" s="14"/>
      <c r="QAW2372" s="14"/>
      <c r="QAX2372" s="14"/>
      <c r="QAY2372" s="14"/>
      <c r="QAZ2372" s="14"/>
      <c r="QBA2372" s="14"/>
      <c r="QBB2372" s="14"/>
      <c r="QBC2372" s="14"/>
      <c r="QBD2372" s="14"/>
      <c r="QBE2372" s="14"/>
      <c r="QBF2372" s="14"/>
      <c r="QBG2372" s="14"/>
      <c r="QBH2372" s="14"/>
      <c r="QBI2372" s="14"/>
      <c r="QBJ2372" s="14"/>
      <c r="QBK2372" s="14"/>
      <c r="QBL2372" s="14"/>
      <c r="QBM2372" s="14"/>
      <c r="QBN2372" s="14"/>
      <c r="QBO2372" s="14"/>
      <c r="QBP2372" s="14"/>
      <c r="QBQ2372" s="14"/>
      <c r="QBR2372" s="14"/>
      <c r="QBS2372" s="14"/>
      <c r="QBT2372" s="14"/>
      <c r="QBU2372" s="14"/>
      <c r="QBV2372" s="14"/>
      <c r="QBW2372" s="14"/>
      <c r="QBX2372" s="14"/>
      <c r="QBY2372" s="14"/>
      <c r="QBZ2372" s="14"/>
      <c r="QCA2372" s="14"/>
      <c r="QCB2372" s="14"/>
      <c r="QCC2372" s="14"/>
      <c r="QCD2372" s="14"/>
      <c r="QCE2372" s="14"/>
      <c r="QCF2372" s="14"/>
      <c r="QCG2372" s="14"/>
      <c r="QCH2372" s="14"/>
      <c r="QCI2372" s="14"/>
      <c r="QCJ2372" s="14"/>
      <c r="QCK2372" s="14"/>
      <c r="QCL2372" s="14"/>
      <c r="QCM2372" s="14"/>
      <c r="QCN2372" s="14"/>
      <c r="QCO2372" s="14"/>
      <c r="QCP2372" s="14"/>
      <c r="QCQ2372" s="14"/>
      <c r="QCR2372" s="14"/>
      <c r="QCS2372" s="14"/>
      <c r="QCT2372" s="14"/>
      <c r="QCU2372" s="14"/>
      <c r="QCV2372" s="14"/>
      <c r="QCW2372" s="14"/>
      <c r="QCX2372" s="14"/>
      <c r="QCY2372" s="14"/>
      <c r="QCZ2372" s="14"/>
      <c r="QDA2372" s="14"/>
      <c r="QDB2372" s="14"/>
      <c r="QDC2372" s="14"/>
      <c r="QDD2372" s="14"/>
      <c r="QDE2372" s="14"/>
      <c r="QDF2372" s="14"/>
      <c r="QDG2372" s="14"/>
      <c r="QDH2372" s="14"/>
      <c r="QDI2372" s="14"/>
      <c r="QDJ2372" s="14"/>
      <c r="QDK2372" s="14"/>
      <c r="QDL2372" s="14"/>
      <c r="QDM2372" s="14"/>
      <c r="QDN2372" s="14"/>
      <c r="QDO2372" s="14"/>
      <c r="QDP2372" s="14"/>
      <c r="QDQ2372" s="14"/>
      <c r="QDR2372" s="14"/>
      <c r="QDS2372" s="14"/>
      <c r="QDT2372" s="14"/>
      <c r="QDU2372" s="14"/>
      <c r="QDV2372" s="14"/>
      <c r="QDW2372" s="14"/>
      <c r="QDX2372" s="14"/>
      <c r="QDY2372" s="14"/>
      <c r="QDZ2372" s="14"/>
      <c r="QEA2372" s="14"/>
      <c r="QEB2372" s="14"/>
      <c r="QEC2372" s="14"/>
      <c r="QED2372" s="14"/>
      <c r="QEE2372" s="14"/>
      <c r="QEF2372" s="14"/>
      <c r="QEG2372" s="14"/>
      <c r="QEH2372" s="14"/>
      <c r="QEI2372" s="14"/>
      <c r="QEJ2372" s="14"/>
      <c r="QEK2372" s="14"/>
      <c r="QEL2372" s="14"/>
      <c r="QEM2372" s="14"/>
      <c r="QEN2372" s="14"/>
      <c r="QEO2372" s="14"/>
      <c r="QEP2372" s="14"/>
      <c r="QEQ2372" s="14"/>
      <c r="QER2372" s="14"/>
      <c r="QES2372" s="14"/>
      <c r="QET2372" s="14"/>
      <c r="QEU2372" s="14"/>
      <c r="QEV2372" s="14"/>
      <c r="QEW2372" s="14"/>
      <c r="QEX2372" s="14"/>
      <c r="QEY2372" s="14"/>
      <c r="QEZ2372" s="14"/>
      <c r="QFA2372" s="14"/>
      <c r="QFB2372" s="14"/>
      <c r="QFC2372" s="14"/>
      <c r="QFD2372" s="14"/>
      <c r="QFE2372" s="14"/>
      <c r="QFF2372" s="14"/>
      <c r="QFG2372" s="14"/>
      <c r="QFH2372" s="14"/>
      <c r="QFI2372" s="14"/>
      <c r="QFJ2372" s="14"/>
      <c r="QFK2372" s="14"/>
      <c r="QFL2372" s="14"/>
      <c r="QFM2372" s="14"/>
      <c r="QFN2372" s="14"/>
      <c r="QFO2372" s="14"/>
      <c r="QFP2372" s="14"/>
      <c r="QFQ2372" s="14"/>
      <c r="QFR2372" s="14"/>
      <c r="QFS2372" s="14"/>
      <c r="QFT2372" s="14"/>
      <c r="QFU2372" s="14"/>
      <c r="QFV2372" s="14"/>
      <c r="QFW2372" s="14"/>
      <c r="QFX2372" s="14"/>
      <c r="QFY2372" s="14"/>
      <c r="QFZ2372" s="14"/>
      <c r="QGA2372" s="14"/>
      <c r="QGB2372" s="14"/>
      <c r="QGC2372" s="14"/>
      <c r="QGD2372" s="14"/>
      <c r="QGE2372" s="14"/>
      <c r="QGF2372" s="14"/>
      <c r="QGG2372" s="14"/>
      <c r="QGH2372" s="14"/>
      <c r="QGI2372" s="14"/>
      <c r="QGJ2372" s="14"/>
      <c r="QGK2372" s="14"/>
      <c r="QGL2372" s="14"/>
      <c r="QGM2372" s="14"/>
      <c r="QGN2372" s="14"/>
      <c r="QGO2372" s="14"/>
      <c r="QGP2372" s="14"/>
      <c r="QGQ2372" s="14"/>
      <c r="QGR2372" s="14"/>
      <c r="QGS2372" s="14"/>
      <c r="QGT2372" s="14"/>
      <c r="QGU2372" s="14"/>
      <c r="QGV2372" s="14"/>
      <c r="QGW2372" s="14"/>
      <c r="QGX2372" s="14"/>
      <c r="QGY2372" s="14"/>
      <c r="QGZ2372" s="14"/>
      <c r="QHA2372" s="14"/>
      <c r="QHB2372" s="14"/>
      <c r="QHC2372" s="14"/>
      <c r="QHD2372" s="14"/>
      <c r="QHE2372" s="14"/>
      <c r="QHF2372" s="14"/>
      <c r="QHG2372" s="14"/>
      <c r="QHH2372" s="14"/>
      <c r="QHI2372" s="14"/>
      <c r="QHJ2372" s="14"/>
      <c r="QHK2372" s="14"/>
      <c r="QHL2372" s="14"/>
      <c r="QHM2372" s="14"/>
      <c r="QHN2372" s="14"/>
      <c r="QHO2372" s="14"/>
      <c r="QHP2372" s="14"/>
      <c r="QHQ2372" s="14"/>
      <c r="QHR2372" s="14"/>
      <c r="QHS2372" s="14"/>
      <c r="QHT2372" s="14"/>
      <c r="QHU2372" s="14"/>
      <c r="QHV2372" s="14"/>
      <c r="QHW2372" s="14"/>
      <c r="QHX2372" s="14"/>
      <c r="QHY2372" s="14"/>
      <c r="QHZ2372" s="14"/>
      <c r="QIA2372" s="14"/>
      <c r="QIB2372" s="14"/>
      <c r="QIC2372" s="14"/>
      <c r="QID2372" s="14"/>
      <c r="QIE2372" s="14"/>
      <c r="QIF2372" s="14"/>
      <c r="QIG2372" s="14"/>
      <c r="QIH2372" s="14"/>
      <c r="QII2372" s="14"/>
      <c r="QIJ2372" s="14"/>
      <c r="QIK2372" s="14"/>
      <c r="QIL2372" s="14"/>
      <c r="QIM2372" s="14"/>
      <c r="QIN2372" s="14"/>
      <c r="QIO2372" s="14"/>
      <c r="QIP2372" s="14"/>
      <c r="QIQ2372" s="14"/>
      <c r="QIR2372" s="14"/>
      <c r="QIS2372" s="14"/>
      <c r="QIT2372" s="14"/>
      <c r="QIU2372" s="14"/>
      <c r="QIV2372" s="14"/>
      <c r="QIW2372" s="14"/>
      <c r="QIX2372" s="14"/>
      <c r="QIY2372" s="14"/>
      <c r="QIZ2372" s="14"/>
      <c r="QJA2372" s="14"/>
      <c r="QJB2372" s="14"/>
      <c r="QJC2372" s="14"/>
      <c r="QJD2372" s="14"/>
      <c r="QJE2372" s="14"/>
      <c r="QJF2372" s="14"/>
      <c r="QJG2372" s="14"/>
      <c r="QJH2372" s="14"/>
      <c r="QJI2372" s="14"/>
      <c r="QJJ2372" s="14"/>
      <c r="QJK2372" s="14"/>
      <c r="QJL2372" s="14"/>
      <c r="QJM2372" s="14"/>
      <c r="QJN2372" s="14"/>
      <c r="QJO2372" s="14"/>
      <c r="QJP2372" s="14"/>
      <c r="QJQ2372" s="14"/>
      <c r="QJR2372" s="14"/>
      <c r="QJS2372" s="14"/>
      <c r="QJT2372" s="14"/>
      <c r="QJU2372" s="14"/>
      <c r="QJV2372" s="14"/>
      <c r="QJW2372" s="14"/>
      <c r="QJX2372" s="14"/>
      <c r="QJY2372" s="14"/>
      <c r="QJZ2372" s="14"/>
      <c r="QKA2372" s="14"/>
      <c r="QKB2372" s="14"/>
      <c r="QKC2372" s="14"/>
      <c r="QKD2372" s="14"/>
      <c r="QKE2372" s="14"/>
      <c r="QKF2372" s="14"/>
      <c r="QKG2372" s="14"/>
      <c r="QKH2372" s="14"/>
      <c r="QKI2372" s="14"/>
      <c r="QKJ2372" s="14"/>
      <c r="QKK2372" s="14"/>
      <c r="QKL2372" s="14"/>
      <c r="QKM2372" s="14"/>
      <c r="QKN2372" s="14"/>
      <c r="QKO2372" s="14"/>
      <c r="QKP2372" s="14"/>
      <c r="QKQ2372" s="14"/>
      <c r="QKR2372" s="14"/>
      <c r="QKS2372" s="14"/>
      <c r="QKT2372" s="14"/>
      <c r="QKU2372" s="14"/>
      <c r="QKV2372" s="14"/>
      <c r="QKW2372" s="14"/>
      <c r="QKX2372" s="14"/>
      <c r="QKY2372" s="14"/>
      <c r="QKZ2372" s="14"/>
      <c r="QLA2372" s="14"/>
      <c r="QLB2372" s="14"/>
      <c r="QLC2372" s="14"/>
      <c r="QLD2372" s="14"/>
      <c r="QLE2372" s="14"/>
      <c r="QLF2372" s="14"/>
      <c r="QLG2372" s="14"/>
      <c r="QLH2372" s="14"/>
      <c r="QLI2372" s="14"/>
      <c r="QLJ2372" s="14"/>
      <c r="QLK2372" s="14"/>
      <c r="QLL2372" s="14"/>
      <c r="QLM2372" s="14"/>
      <c r="QLN2372" s="14"/>
      <c r="QLO2372" s="14"/>
      <c r="QLP2372" s="14"/>
      <c r="QLQ2372" s="14"/>
      <c r="QLR2372" s="14"/>
      <c r="QLS2372" s="14"/>
      <c r="QLT2372" s="14"/>
      <c r="QLU2372" s="14"/>
      <c r="QLV2372" s="14"/>
      <c r="QLW2372" s="14"/>
      <c r="QLX2372" s="14"/>
      <c r="QLY2372" s="14"/>
      <c r="QLZ2372" s="14"/>
      <c r="QMA2372" s="14"/>
      <c r="QMB2372" s="14"/>
      <c r="QMC2372" s="14"/>
      <c r="QMD2372" s="14"/>
      <c r="QME2372" s="14"/>
      <c r="QMF2372" s="14"/>
      <c r="QMG2372" s="14"/>
      <c r="QMH2372" s="14"/>
      <c r="QMI2372" s="14"/>
      <c r="QMJ2372" s="14"/>
      <c r="QMK2372" s="14"/>
      <c r="QML2372" s="14"/>
      <c r="QMM2372" s="14"/>
      <c r="QMN2372" s="14"/>
      <c r="QMO2372" s="14"/>
      <c r="QMP2372" s="14"/>
      <c r="QMQ2372" s="14"/>
      <c r="QMR2372" s="14"/>
      <c r="QMS2372" s="14"/>
      <c r="QMT2372" s="14"/>
      <c r="QMU2372" s="14"/>
      <c r="QMV2372" s="14"/>
      <c r="QMW2372" s="14"/>
      <c r="QMX2372" s="14"/>
      <c r="QMY2372" s="14"/>
      <c r="QMZ2372" s="14"/>
      <c r="QNA2372" s="14"/>
      <c r="QNB2372" s="14"/>
      <c r="QNC2372" s="14"/>
      <c r="QND2372" s="14"/>
      <c r="QNE2372" s="14"/>
      <c r="QNF2372" s="14"/>
      <c r="QNG2372" s="14"/>
      <c r="QNH2372" s="14"/>
      <c r="QNI2372" s="14"/>
      <c r="QNJ2372" s="14"/>
      <c r="QNK2372" s="14"/>
      <c r="QNL2372" s="14"/>
      <c r="QNM2372" s="14"/>
      <c r="QNN2372" s="14"/>
      <c r="QNO2372" s="14"/>
      <c r="QNP2372" s="14"/>
      <c r="QNQ2372" s="14"/>
      <c r="QNR2372" s="14"/>
      <c r="QNS2372" s="14"/>
      <c r="QNT2372" s="14"/>
      <c r="QNU2372" s="14"/>
      <c r="QNV2372" s="14"/>
      <c r="QNW2372" s="14"/>
      <c r="QNX2372" s="14"/>
      <c r="QNY2372" s="14"/>
      <c r="QNZ2372" s="14"/>
      <c r="QOA2372" s="14"/>
      <c r="QOB2372" s="14"/>
      <c r="QOC2372" s="14"/>
      <c r="QOD2372" s="14"/>
      <c r="QOE2372" s="14"/>
      <c r="QOF2372" s="14"/>
      <c r="QOG2372" s="14"/>
      <c r="QOH2372" s="14"/>
      <c r="QOI2372" s="14"/>
      <c r="QOJ2372" s="14"/>
      <c r="QOK2372" s="14"/>
      <c r="QOL2372" s="14"/>
      <c r="QOM2372" s="14"/>
      <c r="QON2372" s="14"/>
      <c r="QOO2372" s="14"/>
      <c r="QOP2372" s="14"/>
      <c r="QOQ2372" s="14"/>
      <c r="QOR2372" s="14"/>
      <c r="QOS2372" s="14"/>
      <c r="QOT2372" s="14"/>
      <c r="QOU2372" s="14"/>
      <c r="QOV2372" s="14"/>
      <c r="QOW2372" s="14"/>
      <c r="QOX2372" s="14"/>
      <c r="QOY2372" s="14"/>
      <c r="QOZ2372" s="14"/>
      <c r="QPA2372" s="14"/>
      <c r="QPB2372" s="14"/>
      <c r="QPC2372" s="14"/>
      <c r="QPD2372" s="14"/>
      <c r="QPE2372" s="14"/>
      <c r="QPF2372" s="14"/>
      <c r="QPG2372" s="14"/>
      <c r="QPH2372" s="14"/>
      <c r="QPI2372" s="14"/>
      <c r="QPJ2372" s="14"/>
      <c r="QPK2372" s="14"/>
      <c r="QPL2372" s="14"/>
      <c r="QPM2372" s="14"/>
      <c r="QPN2372" s="14"/>
      <c r="QPO2372" s="14"/>
      <c r="QPP2372" s="14"/>
      <c r="QPQ2372" s="14"/>
      <c r="QPR2372" s="14"/>
      <c r="QPS2372" s="14"/>
      <c r="QPT2372" s="14"/>
      <c r="QPU2372" s="14"/>
      <c r="QPV2372" s="14"/>
      <c r="QPW2372" s="14"/>
      <c r="QPX2372" s="14"/>
      <c r="QPY2372" s="14"/>
      <c r="QPZ2372" s="14"/>
      <c r="QQA2372" s="14"/>
      <c r="QQB2372" s="14"/>
      <c r="QQC2372" s="14"/>
      <c r="QQD2372" s="14"/>
      <c r="QQE2372" s="14"/>
      <c r="QQF2372" s="14"/>
      <c r="QQG2372" s="14"/>
      <c r="QQH2372" s="14"/>
      <c r="QQI2372" s="14"/>
      <c r="QQJ2372" s="14"/>
      <c r="QQK2372" s="14"/>
      <c r="QQL2372" s="14"/>
      <c r="QQM2372" s="14"/>
      <c r="QQN2372" s="14"/>
      <c r="QQO2372" s="14"/>
      <c r="QQP2372" s="14"/>
      <c r="QQQ2372" s="14"/>
      <c r="QQR2372" s="14"/>
      <c r="QQS2372" s="14"/>
      <c r="QQT2372" s="14"/>
      <c r="QQU2372" s="14"/>
      <c r="QQV2372" s="14"/>
      <c r="QQW2372" s="14"/>
      <c r="QQX2372" s="14"/>
      <c r="QQY2372" s="14"/>
      <c r="QQZ2372" s="14"/>
      <c r="QRA2372" s="14"/>
      <c r="QRB2372" s="14"/>
      <c r="QRC2372" s="14"/>
      <c r="QRD2372" s="14"/>
      <c r="QRE2372" s="14"/>
      <c r="QRF2372" s="14"/>
      <c r="QRG2372" s="14"/>
      <c r="QRH2372" s="14"/>
      <c r="QRI2372" s="14"/>
      <c r="QRJ2372" s="14"/>
      <c r="QRK2372" s="14"/>
      <c r="QRL2372" s="14"/>
      <c r="QRM2372" s="14"/>
      <c r="QRN2372" s="14"/>
      <c r="QRO2372" s="14"/>
      <c r="QRP2372" s="14"/>
      <c r="QRQ2372" s="14"/>
      <c r="QRR2372" s="14"/>
      <c r="QRS2372" s="14"/>
      <c r="QRT2372" s="14"/>
      <c r="QRU2372" s="14"/>
      <c r="QRV2372" s="14"/>
      <c r="QRW2372" s="14"/>
      <c r="QRX2372" s="14"/>
      <c r="QRY2372" s="14"/>
      <c r="QRZ2372" s="14"/>
      <c r="QSA2372" s="14"/>
      <c r="QSB2372" s="14"/>
      <c r="QSC2372" s="14"/>
      <c r="QSD2372" s="14"/>
      <c r="QSE2372" s="14"/>
      <c r="QSF2372" s="14"/>
      <c r="QSG2372" s="14"/>
      <c r="QSH2372" s="14"/>
      <c r="QSI2372" s="14"/>
      <c r="QSJ2372" s="14"/>
      <c r="QSK2372" s="14"/>
      <c r="QSL2372" s="14"/>
      <c r="QSM2372" s="14"/>
      <c r="QSN2372" s="14"/>
      <c r="QSO2372" s="14"/>
      <c r="QSP2372" s="14"/>
      <c r="QSQ2372" s="14"/>
      <c r="QSR2372" s="14"/>
      <c r="QSS2372" s="14"/>
      <c r="QST2372" s="14"/>
      <c r="QSU2372" s="14"/>
      <c r="QSV2372" s="14"/>
      <c r="QSW2372" s="14"/>
      <c r="QSX2372" s="14"/>
      <c r="QSY2372" s="14"/>
      <c r="QSZ2372" s="14"/>
      <c r="QTA2372" s="14"/>
      <c r="QTB2372" s="14"/>
      <c r="QTC2372" s="14"/>
      <c r="QTD2372" s="14"/>
      <c r="QTE2372" s="14"/>
      <c r="QTF2372" s="14"/>
      <c r="QTG2372" s="14"/>
      <c r="QTH2372" s="14"/>
      <c r="QTI2372" s="14"/>
      <c r="QTJ2372" s="14"/>
      <c r="QTK2372" s="14"/>
      <c r="QTL2372" s="14"/>
      <c r="QTM2372" s="14"/>
      <c r="QTN2372" s="14"/>
      <c r="QTO2372" s="14"/>
      <c r="QTP2372" s="14"/>
      <c r="QTQ2372" s="14"/>
      <c r="QTR2372" s="14"/>
      <c r="QTS2372" s="14"/>
      <c r="QTT2372" s="14"/>
      <c r="QTU2372" s="14"/>
      <c r="QTV2372" s="14"/>
      <c r="QTW2372" s="14"/>
      <c r="QTX2372" s="14"/>
      <c r="QTY2372" s="14"/>
      <c r="QTZ2372" s="14"/>
      <c r="QUA2372" s="14"/>
      <c r="QUB2372" s="14"/>
      <c r="QUC2372" s="14"/>
      <c r="QUD2372" s="14"/>
      <c r="QUE2372" s="14"/>
      <c r="QUF2372" s="14"/>
      <c r="QUG2372" s="14"/>
      <c r="QUH2372" s="14"/>
      <c r="QUI2372" s="14"/>
      <c r="QUJ2372" s="14"/>
      <c r="QUK2372" s="14"/>
      <c r="QUL2372" s="14"/>
      <c r="QUM2372" s="14"/>
      <c r="QUN2372" s="14"/>
      <c r="QUO2372" s="14"/>
      <c r="QUP2372" s="14"/>
      <c r="QUQ2372" s="14"/>
      <c r="QUR2372" s="14"/>
      <c r="QUS2372" s="14"/>
      <c r="QUT2372" s="14"/>
      <c r="QUU2372" s="14"/>
      <c r="QUV2372" s="14"/>
      <c r="QUW2372" s="14"/>
      <c r="QUX2372" s="14"/>
      <c r="QUY2372" s="14"/>
      <c r="QUZ2372" s="14"/>
      <c r="QVA2372" s="14"/>
      <c r="QVB2372" s="14"/>
      <c r="QVC2372" s="14"/>
      <c r="QVD2372" s="14"/>
      <c r="QVE2372" s="14"/>
      <c r="QVF2372" s="14"/>
      <c r="QVG2372" s="14"/>
      <c r="QVH2372" s="14"/>
      <c r="QVI2372" s="14"/>
      <c r="QVJ2372" s="14"/>
      <c r="QVK2372" s="14"/>
      <c r="QVL2372" s="14"/>
      <c r="QVM2372" s="14"/>
      <c r="QVN2372" s="14"/>
      <c r="QVO2372" s="14"/>
      <c r="QVP2372" s="14"/>
      <c r="QVQ2372" s="14"/>
      <c r="QVR2372" s="14"/>
      <c r="QVS2372" s="14"/>
      <c r="QVT2372" s="14"/>
      <c r="QVU2372" s="14"/>
      <c r="QVV2372" s="14"/>
      <c r="QVW2372" s="14"/>
      <c r="QVX2372" s="14"/>
      <c r="QVY2372" s="14"/>
      <c r="QVZ2372" s="14"/>
      <c r="QWA2372" s="14"/>
      <c r="QWB2372" s="14"/>
      <c r="QWC2372" s="14"/>
      <c r="QWD2372" s="14"/>
      <c r="QWE2372" s="14"/>
      <c r="QWF2372" s="14"/>
      <c r="QWG2372" s="14"/>
      <c r="QWH2372" s="14"/>
      <c r="QWI2372" s="14"/>
      <c r="QWJ2372" s="14"/>
      <c r="QWK2372" s="14"/>
      <c r="QWL2372" s="14"/>
      <c r="QWM2372" s="14"/>
      <c r="QWN2372" s="14"/>
      <c r="QWO2372" s="14"/>
      <c r="QWP2372" s="14"/>
      <c r="QWQ2372" s="14"/>
      <c r="QWR2372" s="14"/>
      <c r="QWS2372" s="14"/>
      <c r="QWT2372" s="14"/>
      <c r="QWU2372" s="14"/>
      <c r="QWV2372" s="14"/>
      <c r="QWW2372" s="14"/>
      <c r="QWX2372" s="14"/>
      <c r="QWY2372" s="14"/>
      <c r="QWZ2372" s="14"/>
      <c r="QXA2372" s="14"/>
      <c r="QXB2372" s="14"/>
      <c r="QXC2372" s="14"/>
      <c r="QXD2372" s="14"/>
      <c r="QXE2372" s="14"/>
      <c r="QXF2372" s="14"/>
      <c r="QXG2372" s="14"/>
      <c r="QXH2372" s="14"/>
      <c r="QXI2372" s="14"/>
      <c r="QXJ2372" s="14"/>
      <c r="QXK2372" s="14"/>
      <c r="QXL2372" s="14"/>
      <c r="QXM2372" s="14"/>
      <c r="QXN2372" s="14"/>
      <c r="QXO2372" s="14"/>
      <c r="QXP2372" s="14"/>
      <c r="QXQ2372" s="14"/>
      <c r="QXR2372" s="14"/>
      <c r="QXS2372" s="14"/>
      <c r="QXT2372" s="14"/>
      <c r="QXU2372" s="14"/>
      <c r="QXV2372" s="14"/>
      <c r="QXW2372" s="14"/>
      <c r="QXX2372" s="14"/>
      <c r="QXY2372" s="14"/>
      <c r="QXZ2372" s="14"/>
      <c r="QYA2372" s="14"/>
      <c r="QYB2372" s="14"/>
      <c r="QYC2372" s="14"/>
      <c r="QYD2372" s="14"/>
      <c r="QYE2372" s="14"/>
      <c r="QYF2372" s="14"/>
      <c r="QYG2372" s="14"/>
      <c r="QYH2372" s="14"/>
      <c r="QYI2372" s="14"/>
      <c r="QYJ2372" s="14"/>
      <c r="QYK2372" s="14"/>
      <c r="QYL2372" s="14"/>
      <c r="QYM2372" s="14"/>
      <c r="QYN2372" s="14"/>
      <c r="QYO2372" s="14"/>
      <c r="QYP2372" s="14"/>
      <c r="QYQ2372" s="14"/>
      <c r="QYR2372" s="14"/>
      <c r="QYS2372" s="14"/>
      <c r="QYT2372" s="14"/>
      <c r="QYU2372" s="14"/>
      <c r="QYV2372" s="14"/>
      <c r="QYW2372" s="14"/>
      <c r="QYX2372" s="14"/>
      <c r="QYY2372" s="14"/>
      <c r="QYZ2372" s="14"/>
      <c r="QZA2372" s="14"/>
      <c r="QZB2372" s="14"/>
      <c r="QZC2372" s="14"/>
      <c r="QZD2372" s="14"/>
      <c r="QZE2372" s="14"/>
      <c r="QZF2372" s="14"/>
      <c r="QZG2372" s="14"/>
      <c r="QZH2372" s="14"/>
      <c r="QZI2372" s="14"/>
      <c r="QZJ2372" s="14"/>
      <c r="QZK2372" s="14"/>
      <c r="QZL2372" s="14"/>
      <c r="QZM2372" s="14"/>
      <c r="QZN2372" s="14"/>
      <c r="QZO2372" s="14"/>
      <c r="QZP2372" s="14"/>
      <c r="QZQ2372" s="14"/>
      <c r="QZR2372" s="14"/>
      <c r="QZS2372" s="14"/>
      <c r="QZT2372" s="14"/>
      <c r="QZU2372" s="14"/>
      <c r="QZV2372" s="14"/>
      <c r="QZW2372" s="14"/>
      <c r="QZX2372" s="14"/>
      <c r="QZY2372" s="14"/>
      <c r="QZZ2372" s="14"/>
      <c r="RAA2372" s="14"/>
      <c r="RAB2372" s="14"/>
      <c r="RAC2372" s="14"/>
      <c r="RAD2372" s="14"/>
      <c r="RAE2372" s="14"/>
      <c r="RAF2372" s="14"/>
      <c r="RAG2372" s="14"/>
      <c r="RAH2372" s="14"/>
      <c r="RAI2372" s="14"/>
      <c r="RAJ2372" s="14"/>
      <c r="RAK2372" s="14"/>
      <c r="RAL2372" s="14"/>
      <c r="RAM2372" s="14"/>
      <c r="RAN2372" s="14"/>
      <c r="RAO2372" s="14"/>
      <c r="RAP2372" s="14"/>
      <c r="RAQ2372" s="14"/>
      <c r="RAR2372" s="14"/>
      <c r="RAS2372" s="14"/>
      <c r="RAT2372" s="14"/>
      <c r="RAU2372" s="14"/>
      <c r="RAV2372" s="14"/>
      <c r="RAW2372" s="14"/>
      <c r="RAX2372" s="14"/>
      <c r="RAY2372" s="14"/>
      <c r="RAZ2372" s="14"/>
      <c r="RBA2372" s="14"/>
      <c r="RBB2372" s="14"/>
      <c r="RBC2372" s="14"/>
      <c r="RBD2372" s="14"/>
      <c r="RBE2372" s="14"/>
      <c r="RBF2372" s="14"/>
      <c r="RBG2372" s="14"/>
      <c r="RBH2372" s="14"/>
      <c r="RBI2372" s="14"/>
      <c r="RBJ2372" s="14"/>
      <c r="RBK2372" s="14"/>
      <c r="RBL2372" s="14"/>
      <c r="RBM2372" s="14"/>
      <c r="RBN2372" s="14"/>
      <c r="RBO2372" s="14"/>
      <c r="RBP2372" s="14"/>
      <c r="RBQ2372" s="14"/>
      <c r="RBR2372" s="14"/>
      <c r="RBS2372" s="14"/>
      <c r="RBT2372" s="14"/>
      <c r="RBU2372" s="14"/>
      <c r="RBV2372" s="14"/>
      <c r="RBW2372" s="14"/>
      <c r="RBX2372" s="14"/>
      <c r="RBY2372" s="14"/>
      <c r="RBZ2372" s="14"/>
      <c r="RCA2372" s="14"/>
      <c r="RCB2372" s="14"/>
      <c r="RCC2372" s="14"/>
      <c r="RCD2372" s="14"/>
      <c r="RCE2372" s="14"/>
      <c r="RCF2372" s="14"/>
      <c r="RCG2372" s="14"/>
      <c r="RCH2372" s="14"/>
      <c r="RCI2372" s="14"/>
      <c r="RCJ2372" s="14"/>
      <c r="RCK2372" s="14"/>
      <c r="RCL2372" s="14"/>
      <c r="RCM2372" s="14"/>
      <c r="RCN2372" s="14"/>
      <c r="RCO2372" s="14"/>
      <c r="RCP2372" s="14"/>
      <c r="RCQ2372" s="14"/>
      <c r="RCR2372" s="14"/>
      <c r="RCS2372" s="14"/>
      <c r="RCT2372" s="14"/>
      <c r="RCU2372" s="14"/>
      <c r="RCV2372" s="14"/>
      <c r="RCW2372" s="14"/>
      <c r="RCX2372" s="14"/>
      <c r="RCY2372" s="14"/>
      <c r="RCZ2372" s="14"/>
      <c r="RDA2372" s="14"/>
      <c r="RDB2372" s="14"/>
      <c r="RDC2372" s="14"/>
      <c r="RDD2372" s="14"/>
      <c r="RDE2372" s="14"/>
      <c r="RDF2372" s="14"/>
      <c r="RDG2372" s="14"/>
      <c r="RDH2372" s="14"/>
      <c r="RDI2372" s="14"/>
      <c r="RDJ2372" s="14"/>
      <c r="RDK2372" s="14"/>
      <c r="RDL2372" s="14"/>
      <c r="RDM2372" s="14"/>
      <c r="RDN2372" s="14"/>
      <c r="RDO2372" s="14"/>
      <c r="RDP2372" s="14"/>
      <c r="RDQ2372" s="14"/>
      <c r="RDR2372" s="14"/>
      <c r="RDS2372" s="14"/>
      <c r="RDT2372" s="14"/>
      <c r="RDU2372" s="14"/>
      <c r="RDV2372" s="14"/>
      <c r="RDW2372" s="14"/>
      <c r="RDX2372" s="14"/>
      <c r="RDY2372" s="14"/>
      <c r="RDZ2372" s="14"/>
      <c r="REA2372" s="14"/>
      <c r="REB2372" s="14"/>
      <c r="REC2372" s="14"/>
      <c r="RED2372" s="14"/>
      <c r="REE2372" s="14"/>
      <c r="REF2372" s="14"/>
      <c r="REG2372" s="14"/>
      <c r="REH2372" s="14"/>
      <c r="REI2372" s="14"/>
      <c r="REJ2372" s="14"/>
      <c r="REK2372" s="14"/>
      <c r="REL2372" s="14"/>
      <c r="REM2372" s="14"/>
      <c r="REN2372" s="14"/>
      <c r="REO2372" s="14"/>
      <c r="REP2372" s="14"/>
      <c r="REQ2372" s="14"/>
      <c r="RER2372" s="14"/>
      <c r="RES2372" s="14"/>
      <c r="RET2372" s="14"/>
      <c r="REU2372" s="14"/>
      <c r="REV2372" s="14"/>
      <c r="REW2372" s="14"/>
      <c r="REX2372" s="14"/>
      <c r="REY2372" s="14"/>
      <c r="REZ2372" s="14"/>
      <c r="RFA2372" s="14"/>
      <c r="RFB2372" s="14"/>
      <c r="RFC2372" s="14"/>
      <c r="RFD2372" s="14"/>
      <c r="RFE2372" s="14"/>
      <c r="RFF2372" s="14"/>
      <c r="RFG2372" s="14"/>
      <c r="RFH2372" s="14"/>
      <c r="RFI2372" s="14"/>
      <c r="RFJ2372" s="14"/>
      <c r="RFK2372" s="14"/>
      <c r="RFL2372" s="14"/>
      <c r="RFM2372" s="14"/>
      <c r="RFN2372" s="14"/>
      <c r="RFO2372" s="14"/>
      <c r="RFP2372" s="14"/>
      <c r="RFQ2372" s="14"/>
      <c r="RFR2372" s="14"/>
      <c r="RFS2372" s="14"/>
      <c r="RFT2372" s="14"/>
      <c r="RFU2372" s="14"/>
      <c r="RFV2372" s="14"/>
      <c r="RFW2372" s="14"/>
      <c r="RFX2372" s="14"/>
      <c r="RFY2372" s="14"/>
      <c r="RFZ2372" s="14"/>
      <c r="RGA2372" s="14"/>
      <c r="RGB2372" s="14"/>
      <c r="RGC2372" s="14"/>
      <c r="RGD2372" s="14"/>
      <c r="RGE2372" s="14"/>
      <c r="RGF2372" s="14"/>
      <c r="RGG2372" s="14"/>
      <c r="RGH2372" s="14"/>
      <c r="RGI2372" s="14"/>
      <c r="RGJ2372" s="14"/>
      <c r="RGK2372" s="14"/>
      <c r="RGL2372" s="14"/>
      <c r="RGM2372" s="14"/>
      <c r="RGN2372" s="14"/>
      <c r="RGO2372" s="14"/>
      <c r="RGP2372" s="14"/>
      <c r="RGQ2372" s="14"/>
      <c r="RGR2372" s="14"/>
      <c r="RGS2372" s="14"/>
      <c r="RGT2372" s="14"/>
      <c r="RGU2372" s="14"/>
      <c r="RGV2372" s="14"/>
      <c r="RGW2372" s="14"/>
      <c r="RGX2372" s="14"/>
      <c r="RGY2372" s="14"/>
      <c r="RGZ2372" s="14"/>
      <c r="RHA2372" s="14"/>
      <c r="RHB2372" s="14"/>
      <c r="RHC2372" s="14"/>
      <c r="RHD2372" s="14"/>
      <c r="RHE2372" s="14"/>
      <c r="RHF2372" s="14"/>
      <c r="RHG2372" s="14"/>
      <c r="RHH2372" s="14"/>
      <c r="RHI2372" s="14"/>
      <c r="RHJ2372" s="14"/>
      <c r="RHK2372" s="14"/>
      <c r="RHL2372" s="14"/>
      <c r="RHM2372" s="14"/>
      <c r="RHN2372" s="14"/>
      <c r="RHO2372" s="14"/>
      <c r="RHP2372" s="14"/>
      <c r="RHQ2372" s="14"/>
      <c r="RHR2372" s="14"/>
      <c r="RHS2372" s="14"/>
      <c r="RHT2372" s="14"/>
      <c r="RHU2372" s="14"/>
      <c r="RHV2372" s="14"/>
      <c r="RHW2372" s="14"/>
      <c r="RHX2372" s="14"/>
      <c r="RHY2372" s="14"/>
      <c r="RHZ2372" s="14"/>
      <c r="RIA2372" s="14"/>
      <c r="RIB2372" s="14"/>
      <c r="RIC2372" s="14"/>
      <c r="RID2372" s="14"/>
      <c r="RIE2372" s="14"/>
      <c r="RIF2372" s="14"/>
      <c r="RIG2372" s="14"/>
      <c r="RIH2372" s="14"/>
      <c r="RII2372" s="14"/>
      <c r="RIJ2372" s="14"/>
      <c r="RIK2372" s="14"/>
      <c r="RIL2372" s="14"/>
      <c r="RIM2372" s="14"/>
      <c r="RIN2372" s="14"/>
      <c r="RIO2372" s="14"/>
      <c r="RIP2372" s="14"/>
      <c r="RIQ2372" s="14"/>
      <c r="RIR2372" s="14"/>
      <c r="RIS2372" s="14"/>
      <c r="RIT2372" s="14"/>
      <c r="RIU2372" s="14"/>
      <c r="RIV2372" s="14"/>
      <c r="RIW2372" s="14"/>
      <c r="RIX2372" s="14"/>
      <c r="RIY2372" s="14"/>
      <c r="RIZ2372" s="14"/>
      <c r="RJA2372" s="14"/>
      <c r="RJB2372" s="14"/>
      <c r="RJC2372" s="14"/>
      <c r="RJD2372" s="14"/>
      <c r="RJE2372" s="14"/>
      <c r="RJF2372" s="14"/>
      <c r="RJG2372" s="14"/>
      <c r="RJH2372" s="14"/>
      <c r="RJI2372" s="14"/>
      <c r="RJJ2372" s="14"/>
      <c r="RJK2372" s="14"/>
      <c r="RJL2372" s="14"/>
      <c r="RJM2372" s="14"/>
      <c r="RJN2372" s="14"/>
      <c r="RJO2372" s="14"/>
      <c r="RJP2372" s="14"/>
      <c r="RJQ2372" s="14"/>
      <c r="RJR2372" s="14"/>
      <c r="RJS2372" s="14"/>
      <c r="RJT2372" s="14"/>
      <c r="RJU2372" s="14"/>
      <c r="RJV2372" s="14"/>
      <c r="RJW2372" s="14"/>
      <c r="RJX2372" s="14"/>
      <c r="RJY2372" s="14"/>
      <c r="RJZ2372" s="14"/>
      <c r="RKA2372" s="14"/>
      <c r="RKB2372" s="14"/>
      <c r="RKC2372" s="14"/>
      <c r="RKD2372" s="14"/>
      <c r="RKE2372" s="14"/>
      <c r="RKF2372" s="14"/>
      <c r="RKG2372" s="14"/>
      <c r="RKH2372" s="14"/>
      <c r="RKI2372" s="14"/>
      <c r="RKJ2372" s="14"/>
      <c r="RKK2372" s="14"/>
      <c r="RKL2372" s="14"/>
      <c r="RKM2372" s="14"/>
      <c r="RKN2372" s="14"/>
      <c r="RKO2372" s="14"/>
      <c r="RKP2372" s="14"/>
      <c r="RKQ2372" s="14"/>
      <c r="RKR2372" s="14"/>
      <c r="RKS2372" s="14"/>
      <c r="RKT2372" s="14"/>
      <c r="RKU2372" s="14"/>
      <c r="RKV2372" s="14"/>
      <c r="RKW2372" s="14"/>
      <c r="RKX2372" s="14"/>
      <c r="RKY2372" s="14"/>
      <c r="RKZ2372" s="14"/>
      <c r="RLA2372" s="14"/>
      <c r="RLB2372" s="14"/>
      <c r="RLC2372" s="14"/>
      <c r="RLD2372" s="14"/>
      <c r="RLE2372" s="14"/>
      <c r="RLF2372" s="14"/>
      <c r="RLG2372" s="14"/>
      <c r="RLH2372" s="14"/>
      <c r="RLI2372" s="14"/>
      <c r="RLJ2372" s="14"/>
      <c r="RLK2372" s="14"/>
      <c r="RLL2372" s="14"/>
      <c r="RLM2372" s="14"/>
      <c r="RLN2372" s="14"/>
      <c r="RLO2372" s="14"/>
      <c r="RLP2372" s="14"/>
      <c r="RLQ2372" s="14"/>
      <c r="RLR2372" s="14"/>
      <c r="RLS2372" s="14"/>
      <c r="RLT2372" s="14"/>
      <c r="RLU2372" s="14"/>
      <c r="RLV2372" s="14"/>
      <c r="RLW2372" s="14"/>
      <c r="RLX2372" s="14"/>
      <c r="RLY2372" s="14"/>
      <c r="RLZ2372" s="14"/>
      <c r="RMA2372" s="14"/>
      <c r="RMB2372" s="14"/>
      <c r="RMC2372" s="14"/>
      <c r="RMD2372" s="14"/>
      <c r="RME2372" s="14"/>
      <c r="RMF2372" s="14"/>
      <c r="RMG2372" s="14"/>
      <c r="RMH2372" s="14"/>
      <c r="RMI2372" s="14"/>
      <c r="RMJ2372" s="14"/>
      <c r="RMK2372" s="14"/>
      <c r="RML2372" s="14"/>
      <c r="RMM2372" s="14"/>
      <c r="RMN2372" s="14"/>
      <c r="RMO2372" s="14"/>
      <c r="RMP2372" s="14"/>
      <c r="RMQ2372" s="14"/>
      <c r="RMR2372" s="14"/>
      <c r="RMS2372" s="14"/>
      <c r="RMT2372" s="14"/>
      <c r="RMU2372" s="14"/>
      <c r="RMV2372" s="14"/>
      <c r="RMW2372" s="14"/>
      <c r="RMX2372" s="14"/>
      <c r="RMY2372" s="14"/>
      <c r="RMZ2372" s="14"/>
      <c r="RNA2372" s="14"/>
      <c r="RNB2372" s="14"/>
      <c r="RNC2372" s="14"/>
      <c r="RND2372" s="14"/>
      <c r="RNE2372" s="14"/>
      <c r="RNF2372" s="14"/>
      <c r="RNG2372" s="14"/>
      <c r="RNH2372" s="14"/>
      <c r="RNI2372" s="14"/>
      <c r="RNJ2372" s="14"/>
      <c r="RNK2372" s="14"/>
      <c r="RNL2372" s="14"/>
      <c r="RNM2372" s="14"/>
      <c r="RNN2372" s="14"/>
      <c r="RNO2372" s="14"/>
      <c r="RNP2372" s="14"/>
      <c r="RNQ2372" s="14"/>
      <c r="RNR2372" s="14"/>
      <c r="RNS2372" s="14"/>
      <c r="RNT2372" s="14"/>
      <c r="RNU2372" s="14"/>
      <c r="RNV2372" s="14"/>
      <c r="RNW2372" s="14"/>
      <c r="RNX2372" s="14"/>
      <c r="RNY2372" s="14"/>
      <c r="RNZ2372" s="14"/>
      <c r="ROA2372" s="14"/>
      <c r="ROB2372" s="14"/>
      <c r="ROC2372" s="14"/>
      <c r="ROD2372" s="14"/>
      <c r="ROE2372" s="14"/>
      <c r="ROF2372" s="14"/>
      <c r="ROG2372" s="14"/>
      <c r="ROH2372" s="14"/>
      <c r="ROI2372" s="14"/>
      <c r="ROJ2372" s="14"/>
      <c r="ROK2372" s="14"/>
      <c r="ROL2372" s="14"/>
      <c r="ROM2372" s="14"/>
      <c r="RON2372" s="14"/>
      <c r="ROO2372" s="14"/>
      <c r="ROP2372" s="14"/>
      <c r="ROQ2372" s="14"/>
      <c r="ROR2372" s="14"/>
      <c r="ROS2372" s="14"/>
      <c r="ROT2372" s="14"/>
      <c r="ROU2372" s="14"/>
      <c r="ROV2372" s="14"/>
      <c r="ROW2372" s="14"/>
      <c r="ROX2372" s="14"/>
      <c r="ROY2372" s="14"/>
      <c r="ROZ2372" s="14"/>
      <c r="RPA2372" s="14"/>
      <c r="RPB2372" s="14"/>
      <c r="RPC2372" s="14"/>
      <c r="RPD2372" s="14"/>
      <c r="RPE2372" s="14"/>
      <c r="RPF2372" s="14"/>
      <c r="RPG2372" s="14"/>
      <c r="RPH2372" s="14"/>
      <c r="RPI2372" s="14"/>
      <c r="RPJ2372" s="14"/>
      <c r="RPK2372" s="14"/>
      <c r="RPL2372" s="14"/>
      <c r="RPM2372" s="14"/>
      <c r="RPN2372" s="14"/>
      <c r="RPO2372" s="14"/>
      <c r="RPP2372" s="14"/>
      <c r="RPQ2372" s="14"/>
      <c r="RPR2372" s="14"/>
      <c r="RPS2372" s="14"/>
      <c r="RPT2372" s="14"/>
      <c r="RPU2372" s="14"/>
      <c r="RPV2372" s="14"/>
      <c r="RPW2372" s="14"/>
      <c r="RPX2372" s="14"/>
      <c r="RPY2372" s="14"/>
      <c r="RPZ2372" s="14"/>
      <c r="RQA2372" s="14"/>
      <c r="RQB2372" s="14"/>
      <c r="RQC2372" s="14"/>
      <c r="RQD2372" s="14"/>
      <c r="RQE2372" s="14"/>
      <c r="RQF2372" s="14"/>
      <c r="RQG2372" s="14"/>
      <c r="RQH2372" s="14"/>
      <c r="RQI2372" s="14"/>
      <c r="RQJ2372" s="14"/>
      <c r="RQK2372" s="14"/>
      <c r="RQL2372" s="14"/>
      <c r="RQM2372" s="14"/>
      <c r="RQN2372" s="14"/>
      <c r="RQO2372" s="14"/>
      <c r="RQP2372" s="14"/>
      <c r="RQQ2372" s="14"/>
      <c r="RQR2372" s="14"/>
      <c r="RQS2372" s="14"/>
      <c r="RQT2372" s="14"/>
      <c r="RQU2372" s="14"/>
      <c r="RQV2372" s="14"/>
      <c r="RQW2372" s="14"/>
      <c r="RQX2372" s="14"/>
      <c r="RQY2372" s="14"/>
      <c r="RQZ2372" s="14"/>
      <c r="RRA2372" s="14"/>
      <c r="RRB2372" s="14"/>
      <c r="RRC2372" s="14"/>
      <c r="RRD2372" s="14"/>
      <c r="RRE2372" s="14"/>
      <c r="RRF2372" s="14"/>
      <c r="RRG2372" s="14"/>
      <c r="RRH2372" s="14"/>
      <c r="RRI2372" s="14"/>
      <c r="RRJ2372" s="14"/>
      <c r="RRK2372" s="14"/>
      <c r="RRL2372" s="14"/>
      <c r="RRM2372" s="14"/>
      <c r="RRN2372" s="14"/>
      <c r="RRO2372" s="14"/>
      <c r="RRP2372" s="14"/>
      <c r="RRQ2372" s="14"/>
      <c r="RRR2372" s="14"/>
      <c r="RRS2372" s="14"/>
      <c r="RRT2372" s="14"/>
      <c r="RRU2372" s="14"/>
      <c r="RRV2372" s="14"/>
      <c r="RRW2372" s="14"/>
      <c r="RRX2372" s="14"/>
      <c r="RRY2372" s="14"/>
      <c r="RRZ2372" s="14"/>
      <c r="RSA2372" s="14"/>
      <c r="RSB2372" s="14"/>
      <c r="RSC2372" s="14"/>
      <c r="RSD2372" s="14"/>
      <c r="RSE2372" s="14"/>
      <c r="RSF2372" s="14"/>
      <c r="RSG2372" s="14"/>
      <c r="RSH2372" s="14"/>
      <c r="RSI2372" s="14"/>
      <c r="RSJ2372" s="14"/>
      <c r="RSK2372" s="14"/>
      <c r="RSL2372" s="14"/>
      <c r="RSM2372" s="14"/>
      <c r="RSN2372" s="14"/>
      <c r="RSO2372" s="14"/>
      <c r="RSP2372" s="14"/>
      <c r="RSQ2372" s="14"/>
      <c r="RSR2372" s="14"/>
      <c r="RSS2372" s="14"/>
      <c r="RST2372" s="14"/>
      <c r="RSU2372" s="14"/>
      <c r="RSV2372" s="14"/>
      <c r="RSW2372" s="14"/>
      <c r="RSX2372" s="14"/>
      <c r="RSY2372" s="14"/>
      <c r="RSZ2372" s="14"/>
      <c r="RTA2372" s="14"/>
      <c r="RTB2372" s="14"/>
      <c r="RTC2372" s="14"/>
      <c r="RTD2372" s="14"/>
      <c r="RTE2372" s="14"/>
      <c r="RTF2372" s="14"/>
      <c r="RTG2372" s="14"/>
      <c r="RTH2372" s="14"/>
      <c r="RTI2372" s="14"/>
      <c r="RTJ2372" s="14"/>
      <c r="RTK2372" s="14"/>
      <c r="RTL2372" s="14"/>
      <c r="RTM2372" s="14"/>
      <c r="RTN2372" s="14"/>
      <c r="RTO2372" s="14"/>
      <c r="RTP2372" s="14"/>
      <c r="RTQ2372" s="14"/>
      <c r="RTR2372" s="14"/>
      <c r="RTS2372" s="14"/>
      <c r="RTT2372" s="14"/>
      <c r="RTU2372" s="14"/>
      <c r="RTV2372" s="14"/>
      <c r="RTW2372" s="14"/>
      <c r="RTX2372" s="14"/>
      <c r="RTY2372" s="14"/>
      <c r="RTZ2372" s="14"/>
      <c r="RUA2372" s="14"/>
      <c r="RUB2372" s="14"/>
      <c r="RUC2372" s="14"/>
      <c r="RUD2372" s="14"/>
      <c r="RUE2372" s="14"/>
      <c r="RUF2372" s="14"/>
      <c r="RUG2372" s="14"/>
      <c r="RUH2372" s="14"/>
      <c r="RUI2372" s="14"/>
      <c r="RUJ2372" s="14"/>
      <c r="RUK2372" s="14"/>
      <c r="RUL2372" s="14"/>
      <c r="RUM2372" s="14"/>
      <c r="RUN2372" s="14"/>
      <c r="RUO2372" s="14"/>
      <c r="RUP2372" s="14"/>
      <c r="RUQ2372" s="14"/>
      <c r="RUR2372" s="14"/>
      <c r="RUS2372" s="14"/>
      <c r="RUT2372" s="14"/>
      <c r="RUU2372" s="14"/>
      <c r="RUV2372" s="14"/>
      <c r="RUW2372" s="14"/>
      <c r="RUX2372" s="14"/>
      <c r="RUY2372" s="14"/>
      <c r="RUZ2372" s="14"/>
      <c r="RVA2372" s="14"/>
      <c r="RVB2372" s="14"/>
      <c r="RVC2372" s="14"/>
      <c r="RVD2372" s="14"/>
      <c r="RVE2372" s="14"/>
      <c r="RVF2372" s="14"/>
      <c r="RVG2372" s="14"/>
      <c r="RVH2372" s="14"/>
      <c r="RVI2372" s="14"/>
      <c r="RVJ2372" s="14"/>
      <c r="RVK2372" s="14"/>
      <c r="RVL2372" s="14"/>
      <c r="RVM2372" s="14"/>
      <c r="RVN2372" s="14"/>
      <c r="RVO2372" s="14"/>
      <c r="RVP2372" s="14"/>
      <c r="RVQ2372" s="14"/>
      <c r="RVR2372" s="14"/>
      <c r="RVS2372" s="14"/>
      <c r="RVT2372" s="14"/>
      <c r="RVU2372" s="14"/>
      <c r="RVV2372" s="14"/>
      <c r="RVW2372" s="14"/>
      <c r="RVX2372" s="14"/>
      <c r="RVY2372" s="14"/>
      <c r="RVZ2372" s="14"/>
      <c r="RWA2372" s="14"/>
      <c r="RWB2372" s="14"/>
      <c r="RWC2372" s="14"/>
      <c r="RWD2372" s="14"/>
      <c r="RWE2372" s="14"/>
      <c r="RWF2372" s="14"/>
      <c r="RWG2372" s="14"/>
      <c r="RWH2372" s="14"/>
      <c r="RWI2372" s="14"/>
      <c r="RWJ2372" s="14"/>
      <c r="RWK2372" s="14"/>
      <c r="RWL2372" s="14"/>
      <c r="RWM2372" s="14"/>
      <c r="RWN2372" s="14"/>
      <c r="RWO2372" s="14"/>
      <c r="RWP2372" s="14"/>
      <c r="RWQ2372" s="14"/>
      <c r="RWR2372" s="14"/>
      <c r="RWS2372" s="14"/>
      <c r="RWT2372" s="14"/>
      <c r="RWU2372" s="14"/>
      <c r="RWV2372" s="14"/>
      <c r="RWW2372" s="14"/>
      <c r="RWX2372" s="14"/>
      <c r="RWY2372" s="14"/>
      <c r="RWZ2372" s="14"/>
      <c r="RXA2372" s="14"/>
      <c r="RXB2372" s="14"/>
      <c r="RXC2372" s="14"/>
      <c r="RXD2372" s="14"/>
      <c r="RXE2372" s="14"/>
      <c r="RXF2372" s="14"/>
      <c r="RXG2372" s="14"/>
      <c r="RXH2372" s="14"/>
      <c r="RXI2372" s="14"/>
      <c r="RXJ2372" s="14"/>
      <c r="RXK2372" s="14"/>
      <c r="RXL2372" s="14"/>
      <c r="RXM2372" s="14"/>
      <c r="RXN2372" s="14"/>
      <c r="RXO2372" s="14"/>
      <c r="RXP2372" s="14"/>
      <c r="RXQ2372" s="14"/>
      <c r="RXR2372" s="14"/>
      <c r="RXS2372" s="14"/>
      <c r="RXT2372" s="14"/>
      <c r="RXU2372" s="14"/>
      <c r="RXV2372" s="14"/>
      <c r="RXW2372" s="14"/>
      <c r="RXX2372" s="14"/>
      <c r="RXY2372" s="14"/>
      <c r="RXZ2372" s="14"/>
      <c r="RYA2372" s="14"/>
      <c r="RYB2372" s="14"/>
      <c r="RYC2372" s="14"/>
      <c r="RYD2372" s="14"/>
      <c r="RYE2372" s="14"/>
      <c r="RYF2372" s="14"/>
      <c r="RYG2372" s="14"/>
      <c r="RYH2372" s="14"/>
      <c r="RYI2372" s="14"/>
      <c r="RYJ2372" s="14"/>
      <c r="RYK2372" s="14"/>
      <c r="RYL2372" s="14"/>
      <c r="RYM2372" s="14"/>
      <c r="RYN2372" s="14"/>
      <c r="RYO2372" s="14"/>
      <c r="RYP2372" s="14"/>
      <c r="RYQ2372" s="14"/>
      <c r="RYR2372" s="14"/>
      <c r="RYS2372" s="14"/>
      <c r="RYT2372" s="14"/>
      <c r="RYU2372" s="14"/>
      <c r="RYV2372" s="14"/>
      <c r="RYW2372" s="14"/>
      <c r="RYX2372" s="14"/>
      <c r="RYY2372" s="14"/>
      <c r="RYZ2372" s="14"/>
      <c r="RZA2372" s="14"/>
      <c r="RZB2372" s="14"/>
      <c r="RZC2372" s="14"/>
      <c r="RZD2372" s="14"/>
      <c r="RZE2372" s="14"/>
      <c r="RZF2372" s="14"/>
      <c r="RZG2372" s="14"/>
      <c r="RZH2372" s="14"/>
      <c r="RZI2372" s="14"/>
      <c r="RZJ2372" s="14"/>
      <c r="RZK2372" s="14"/>
      <c r="RZL2372" s="14"/>
      <c r="RZM2372" s="14"/>
      <c r="RZN2372" s="14"/>
      <c r="RZO2372" s="14"/>
      <c r="RZP2372" s="14"/>
      <c r="RZQ2372" s="14"/>
      <c r="RZR2372" s="14"/>
      <c r="RZS2372" s="14"/>
      <c r="RZT2372" s="14"/>
      <c r="RZU2372" s="14"/>
      <c r="RZV2372" s="14"/>
      <c r="RZW2372" s="14"/>
      <c r="RZX2372" s="14"/>
      <c r="RZY2372" s="14"/>
      <c r="RZZ2372" s="14"/>
      <c r="SAA2372" s="14"/>
      <c r="SAB2372" s="14"/>
      <c r="SAC2372" s="14"/>
      <c r="SAD2372" s="14"/>
      <c r="SAE2372" s="14"/>
      <c r="SAF2372" s="14"/>
      <c r="SAG2372" s="14"/>
      <c r="SAH2372" s="14"/>
      <c r="SAI2372" s="14"/>
      <c r="SAJ2372" s="14"/>
      <c r="SAK2372" s="14"/>
      <c r="SAL2372" s="14"/>
      <c r="SAM2372" s="14"/>
      <c r="SAN2372" s="14"/>
      <c r="SAO2372" s="14"/>
      <c r="SAP2372" s="14"/>
      <c r="SAQ2372" s="14"/>
      <c r="SAR2372" s="14"/>
      <c r="SAS2372" s="14"/>
      <c r="SAT2372" s="14"/>
      <c r="SAU2372" s="14"/>
      <c r="SAV2372" s="14"/>
      <c r="SAW2372" s="14"/>
      <c r="SAX2372" s="14"/>
      <c r="SAY2372" s="14"/>
      <c r="SAZ2372" s="14"/>
      <c r="SBA2372" s="14"/>
      <c r="SBB2372" s="14"/>
      <c r="SBC2372" s="14"/>
      <c r="SBD2372" s="14"/>
      <c r="SBE2372" s="14"/>
      <c r="SBF2372" s="14"/>
      <c r="SBG2372" s="14"/>
      <c r="SBH2372" s="14"/>
      <c r="SBI2372" s="14"/>
      <c r="SBJ2372" s="14"/>
      <c r="SBK2372" s="14"/>
      <c r="SBL2372" s="14"/>
      <c r="SBM2372" s="14"/>
      <c r="SBN2372" s="14"/>
      <c r="SBO2372" s="14"/>
      <c r="SBP2372" s="14"/>
      <c r="SBQ2372" s="14"/>
      <c r="SBR2372" s="14"/>
      <c r="SBS2372" s="14"/>
      <c r="SBT2372" s="14"/>
      <c r="SBU2372" s="14"/>
      <c r="SBV2372" s="14"/>
      <c r="SBW2372" s="14"/>
      <c r="SBX2372" s="14"/>
      <c r="SBY2372" s="14"/>
      <c r="SBZ2372" s="14"/>
      <c r="SCA2372" s="14"/>
      <c r="SCB2372" s="14"/>
      <c r="SCC2372" s="14"/>
      <c r="SCD2372" s="14"/>
      <c r="SCE2372" s="14"/>
      <c r="SCF2372" s="14"/>
      <c r="SCG2372" s="14"/>
      <c r="SCH2372" s="14"/>
      <c r="SCI2372" s="14"/>
      <c r="SCJ2372" s="14"/>
      <c r="SCK2372" s="14"/>
      <c r="SCL2372" s="14"/>
      <c r="SCM2372" s="14"/>
      <c r="SCN2372" s="14"/>
      <c r="SCO2372" s="14"/>
      <c r="SCP2372" s="14"/>
      <c r="SCQ2372" s="14"/>
      <c r="SCR2372" s="14"/>
      <c r="SCS2372" s="14"/>
      <c r="SCT2372" s="14"/>
      <c r="SCU2372" s="14"/>
      <c r="SCV2372" s="14"/>
      <c r="SCW2372" s="14"/>
      <c r="SCX2372" s="14"/>
      <c r="SCY2372" s="14"/>
      <c r="SCZ2372" s="14"/>
      <c r="SDA2372" s="14"/>
      <c r="SDB2372" s="14"/>
      <c r="SDC2372" s="14"/>
      <c r="SDD2372" s="14"/>
      <c r="SDE2372" s="14"/>
      <c r="SDF2372" s="14"/>
      <c r="SDG2372" s="14"/>
      <c r="SDH2372" s="14"/>
      <c r="SDI2372" s="14"/>
      <c r="SDJ2372" s="14"/>
      <c r="SDK2372" s="14"/>
      <c r="SDL2372" s="14"/>
      <c r="SDM2372" s="14"/>
      <c r="SDN2372" s="14"/>
      <c r="SDO2372" s="14"/>
      <c r="SDP2372" s="14"/>
      <c r="SDQ2372" s="14"/>
      <c r="SDR2372" s="14"/>
      <c r="SDS2372" s="14"/>
      <c r="SDT2372" s="14"/>
      <c r="SDU2372" s="14"/>
      <c r="SDV2372" s="14"/>
      <c r="SDW2372" s="14"/>
      <c r="SDX2372" s="14"/>
      <c r="SDY2372" s="14"/>
      <c r="SDZ2372" s="14"/>
      <c r="SEA2372" s="14"/>
      <c r="SEB2372" s="14"/>
      <c r="SEC2372" s="14"/>
      <c r="SED2372" s="14"/>
      <c r="SEE2372" s="14"/>
      <c r="SEF2372" s="14"/>
      <c r="SEG2372" s="14"/>
      <c r="SEH2372" s="14"/>
      <c r="SEI2372" s="14"/>
      <c r="SEJ2372" s="14"/>
      <c r="SEK2372" s="14"/>
      <c r="SEL2372" s="14"/>
      <c r="SEM2372" s="14"/>
      <c r="SEN2372" s="14"/>
      <c r="SEO2372" s="14"/>
      <c r="SEP2372" s="14"/>
      <c r="SEQ2372" s="14"/>
      <c r="SER2372" s="14"/>
      <c r="SES2372" s="14"/>
      <c r="SET2372" s="14"/>
      <c r="SEU2372" s="14"/>
      <c r="SEV2372" s="14"/>
      <c r="SEW2372" s="14"/>
      <c r="SEX2372" s="14"/>
      <c r="SEY2372" s="14"/>
      <c r="SEZ2372" s="14"/>
      <c r="SFA2372" s="14"/>
      <c r="SFB2372" s="14"/>
      <c r="SFC2372" s="14"/>
      <c r="SFD2372" s="14"/>
      <c r="SFE2372" s="14"/>
      <c r="SFF2372" s="14"/>
      <c r="SFG2372" s="14"/>
      <c r="SFH2372" s="14"/>
      <c r="SFI2372" s="14"/>
      <c r="SFJ2372" s="14"/>
      <c r="SFK2372" s="14"/>
      <c r="SFL2372" s="14"/>
      <c r="SFM2372" s="14"/>
      <c r="SFN2372" s="14"/>
      <c r="SFO2372" s="14"/>
      <c r="SFP2372" s="14"/>
      <c r="SFQ2372" s="14"/>
      <c r="SFR2372" s="14"/>
      <c r="SFS2372" s="14"/>
      <c r="SFT2372" s="14"/>
      <c r="SFU2372" s="14"/>
      <c r="SFV2372" s="14"/>
      <c r="SFW2372" s="14"/>
      <c r="SFX2372" s="14"/>
      <c r="SFY2372" s="14"/>
      <c r="SFZ2372" s="14"/>
      <c r="SGA2372" s="14"/>
      <c r="SGB2372" s="14"/>
      <c r="SGC2372" s="14"/>
      <c r="SGD2372" s="14"/>
      <c r="SGE2372" s="14"/>
      <c r="SGF2372" s="14"/>
      <c r="SGG2372" s="14"/>
      <c r="SGH2372" s="14"/>
      <c r="SGI2372" s="14"/>
      <c r="SGJ2372" s="14"/>
      <c r="SGK2372" s="14"/>
      <c r="SGL2372" s="14"/>
      <c r="SGM2372" s="14"/>
      <c r="SGN2372" s="14"/>
      <c r="SGO2372" s="14"/>
      <c r="SGP2372" s="14"/>
      <c r="SGQ2372" s="14"/>
      <c r="SGR2372" s="14"/>
      <c r="SGS2372" s="14"/>
      <c r="SGT2372" s="14"/>
      <c r="SGU2372" s="14"/>
      <c r="SGV2372" s="14"/>
      <c r="SGW2372" s="14"/>
      <c r="SGX2372" s="14"/>
      <c r="SGY2372" s="14"/>
      <c r="SGZ2372" s="14"/>
      <c r="SHA2372" s="14"/>
      <c r="SHB2372" s="14"/>
      <c r="SHC2372" s="14"/>
      <c r="SHD2372" s="14"/>
      <c r="SHE2372" s="14"/>
      <c r="SHF2372" s="14"/>
      <c r="SHG2372" s="14"/>
      <c r="SHH2372" s="14"/>
      <c r="SHI2372" s="14"/>
      <c r="SHJ2372" s="14"/>
      <c r="SHK2372" s="14"/>
      <c r="SHL2372" s="14"/>
      <c r="SHM2372" s="14"/>
      <c r="SHN2372" s="14"/>
      <c r="SHO2372" s="14"/>
      <c r="SHP2372" s="14"/>
      <c r="SHQ2372" s="14"/>
      <c r="SHR2372" s="14"/>
      <c r="SHS2372" s="14"/>
      <c r="SHT2372" s="14"/>
      <c r="SHU2372" s="14"/>
      <c r="SHV2372" s="14"/>
      <c r="SHW2372" s="14"/>
      <c r="SHX2372" s="14"/>
      <c r="SHY2372" s="14"/>
      <c r="SHZ2372" s="14"/>
      <c r="SIA2372" s="14"/>
      <c r="SIB2372" s="14"/>
      <c r="SIC2372" s="14"/>
      <c r="SID2372" s="14"/>
      <c r="SIE2372" s="14"/>
      <c r="SIF2372" s="14"/>
      <c r="SIG2372" s="14"/>
      <c r="SIH2372" s="14"/>
      <c r="SII2372" s="14"/>
      <c r="SIJ2372" s="14"/>
      <c r="SIK2372" s="14"/>
      <c r="SIL2372" s="14"/>
      <c r="SIM2372" s="14"/>
      <c r="SIN2372" s="14"/>
      <c r="SIO2372" s="14"/>
      <c r="SIP2372" s="14"/>
      <c r="SIQ2372" s="14"/>
      <c r="SIR2372" s="14"/>
      <c r="SIS2372" s="14"/>
      <c r="SIT2372" s="14"/>
      <c r="SIU2372" s="14"/>
      <c r="SIV2372" s="14"/>
      <c r="SIW2372" s="14"/>
      <c r="SIX2372" s="14"/>
      <c r="SIY2372" s="14"/>
      <c r="SIZ2372" s="14"/>
      <c r="SJA2372" s="14"/>
      <c r="SJB2372" s="14"/>
      <c r="SJC2372" s="14"/>
      <c r="SJD2372" s="14"/>
      <c r="SJE2372" s="14"/>
      <c r="SJF2372" s="14"/>
      <c r="SJG2372" s="14"/>
      <c r="SJH2372" s="14"/>
      <c r="SJI2372" s="14"/>
      <c r="SJJ2372" s="14"/>
      <c r="SJK2372" s="14"/>
      <c r="SJL2372" s="14"/>
      <c r="SJM2372" s="14"/>
      <c r="SJN2372" s="14"/>
      <c r="SJO2372" s="14"/>
      <c r="SJP2372" s="14"/>
      <c r="SJQ2372" s="14"/>
      <c r="SJR2372" s="14"/>
      <c r="SJS2372" s="14"/>
      <c r="SJT2372" s="14"/>
      <c r="SJU2372" s="14"/>
      <c r="SJV2372" s="14"/>
      <c r="SJW2372" s="14"/>
      <c r="SJX2372" s="14"/>
      <c r="SJY2372" s="14"/>
      <c r="SJZ2372" s="14"/>
      <c r="SKA2372" s="14"/>
      <c r="SKB2372" s="14"/>
      <c r="SKC2372" s="14"/>
      <c r="SKD2372" s="14"/>
      <c r="SKE2372" s="14"/>
      <c r="SKF2372" s="14"/>
      <c r="SKG2372" s="14"/>
      <c r="SKH2372" s="14"/>
      <c r="SKI2372" s="14"/>
      <c r="SKJ2372" s="14"/>
      <c r="SKK2372" s="14"/>
      <c r="SKL2372" s="14"/>
      <c r="SKM2372" s="14"/>
      <c r="SKN2372" s="14"/>
      <c r="SKO2372" s="14"/>
      <c r="SKP2372" s="14"/>
      <c r="SKQ2372" s="14"/>
      <c r="SKR2372" s="14"/>
      <c r="SKS2372" s="14"/>
      <c r="SKT2372" s="14"/>
      <c r="SKU2372" s="14"/>
      <c r="SKV2372" s="14"/>
      <c r="SKW2372" s="14"/>
      <c r="SKX2372" s="14"/>
      <c r="SKY2372" s="14"/>
      <c r="SKZ2372" s="14"/>
      <c r="SLA2372" s="14"/>
      <c r="SLB2372" s="14"/>
      <c r="SLC2372" s="14"/>
      <c r="SLD2372" s="14"/>
      <c r="SLE2372" s="14"/>
      <c r="SLF2372" s="14"/>
      <c r="SLG2372" s="14"/>
      <c r="SLH2372" s="14"/>
      <c r="SLI2372" s="14"/>
      <c r="SLJ2372" s="14"/>
      <c r="SLK2372" s="14"/>
      <c r="SLL2372" s="14"/>
      <c r="SLM2372" s="14"/>
      <c r="SLN2372" s="14"/>
      <c r="SLO2372" s="14"/>
      <c r="SLP2372" s="14"/>
      <c r="SLQ2372" s="14"/>
      <c r="SLR2372" s="14"/>
      <c r="SLS2372" s="14"/>
      <c r="SLT2372" s="14"/>
      <c r="SLU2372" s="14"/>
      <c r="SLV2372" s="14"/>
      <c r="SLW2372" s="14"/>
      <c r="SLX2372" s="14"/>
      <c r="SLY2372" s="14"/>
      <c r="SLZ2372" s="14"/>
      <c r="SMA2372" s="14"/>
      <c r="SMB2372" s="14"/>
      <c r="SMC2372" s="14"/>
      <c r="SMD2372" s="14"/>
      <c r="SME2372" s="14"/>
      <c r="SMF2372" s="14"/>
      <c r="SMG2372" s="14"/>
      <c r="SMH2372" s="14"/>
      <c r="SMI2372" s="14"/>
      <c r="SMJ2372" s="14"/>
      <c r="SMK2372" s="14"/>
      <c r="SML2372" s="14"/>
      <c r="SMM2372" s="14"/>
      <c r="SMN2372" s="14"/>
      <c r="SMO2372" s="14"/>
      <c r="SMP2372" s="14"/>
      <c r="SMQ2372" s="14"/>
      <c r="SMR2372" s="14"/>
      <c r="SMS2372" s="14"/>
      <c r="SMT2372" s="14"/>
      <c r="SMU2372" s="14"/>
      <c r="SMV2372" s="14"/>
      <c r="SMW2372" s="14"/>
      <c r="SMX2372" s="14"/>
      <c r="SMY2372" s="14"/>
      <c r="SMZ2372" s="14"/>
      <c r="SNA2372" s="14"/>
      <c r="SNB2372" s="14"/>
      <c r="SNC2372" s="14"/>
      <c r="SND2372" s="14"/>
      <c r="SNE2372" s="14"/>
      <c r="SNF2372" s="14"/>
      <c r="SNG2372" s="14"/>
      <c r="SNH2372" s="14"/>
      <c r="SNI2372" s="14"/>
      <c r="SNJ2372" s="14"/>
      <c r="SNK2372" s="14"/>
      <c r="SNL2372" s="14"/>
      <c r="SNM2372" s="14"/>
      <c r="SNN2372" s="14"/>
      <c r="SNO2372" s="14"/>
      <c r="SNP2372" s="14"/>
      <c r="SNQ2372" s="14"/>
      <c r="SNR2372" s="14"/>
      <c r="SNS2372" s="14"/>
      <c r="SNT2372" s="14"/>
      <c r="SNU2372" s="14"/>
      <c r="SNV2372" s="14"/>
      <c r="SNW2372" s="14"/>
      <c r="SNX2372" s="14"/>
      <c r="SNY2372" s="14"/>
      <c r="SNZ2372" s="14"/>
      <c r="SOA2372" s="14"/>
      <c r="SOB2372" s="14"/>
      <c r="SOC2372" s="14"/>
      <c r="SOD2372" s="14"/>
      <c r="SOE2372" s="14"/>
      <c r="SOF2372" s="14"/>
      <c r="SOG2372" s="14"/>
      <c r="SOH2372" s="14"/>
      <c r="SOI2372" s="14"/>
      <c r="SOJ2372" s="14"/>
      <c r="SOK2372" s="14"/>
      <c r="SOL2372" s="14"/>
      <c r="SOM2372" s="14"/>
      <c r="SON2372" s="14"/>
      <c r="SOO2372" s="14"/>
      <c r="SOP2372" s="14"/>
      <c r="SOQ2372" s="14"/>
      <c r="SOR2372" s="14"/>
      <c r="SOS2372" s="14"/>
      <c r="SOT2372" s="14"/>
      <c r="SOU2372" s="14"/>
      <c r="SOV2372" s="14"/>
      <c r="SOW2372" s="14"/>
      <c r="SOX2372" s="14"/>
      <c r="SOY2372" s="14"/>
      <c r="SOZ2372" s="14"/>
      <c r="SPA2372" s="14"/>
      <c r="SPB2372" s="14"/>
      <c r="SPC2372" s="14"/>
      <c r="SPD2372" s="14"/>
      <c r="SPE2372" s="14"/>
      <c r="SPF2372" s="14"/>
      <c r="SPG2372" s="14"/>
      <c r="SPH2372" s="14"/>
      <c r="SPI2372" s="14"/>
      <c r="SPJ2372" s="14"/>
      <c r="SPK2372" s="14"/>
      <c r="SPL2372" s="14"/>
      <c r="SPM2372" s="14"/>
      <c r="SPN2372" s="14"/>
      <c r="SPO2372" s="14"/>
      <c r="SPP2372" s="14"/>
      <c r="SPQ2372" s="14"/>
      <c r="SPR2372" s="14"/>
      <c r="SPS2372" s="14"/>
      <c r="SPT2372" s="14"/>
      <c r="SPU2372" s="14"/>
      <c r="SPV2372" s="14"/>
      <c r="SPW2372" s="14"/>
      <c r="SPX2372" s="14"/>
      <c r="SPY2372" s="14"/>
      <c r="SPZ2372" s="14"/>
      <c r="SQA2372" s="14"/>
      <c r="SQB2372" s="14"/>
      <c r="SQC2372" s="14"/>
      <c r="SQD2372" s="14"/>
      <c r="SQE2372" s="14"/>
      <c r="SQF2372" s="14"/>
      <c r="SQG2372" s="14"/>
      <c r="SQH2372" s="14"/>
      <c r="SQI2372" s="14"/>
      <c r="SQJ2372" s="14"/>
      <c r="SQK2372" s="14"/>
      <c r="SQL2372" s="14"/>
      <c r="SQM2372" s="14"/>
      <c r="SQN2372" s="14"/>
      <c r="SQO2372" s="14"/>
      <c r="SQP2372" s="14"/>
      <c r="SQQ2372" s="14"/>
      <c r="SQR2372" s="14"/>
      <c r="SQS2372" s="14"/>
      <c r="SQT2372" s="14"/>
      <c r="SQU2372" s="14"/>
      <c r="SQV2372" s="14"/>
      <c r="SQW2372" s="14"/>
      <c r="SQX2372" s="14"/>
      <c r="SQY2372" s="14"/>
      <c r="SQZ2372" s="14"/>
      <c r="SRA2372" s="14"/>
      <c r="SRB2372" s="14"/>
      <c r="SRC2372" s="14"/>
      <c r="SRD2372" s="14"/>
      <c r="SRE2372" s="14"/>
      <c r="SRF2372" s="14"/>
      <c r="SRG2372" s="14"/>
      <c r="SRH2372" s="14"/>
      <c r="SRI2372" s="14"/>
      <c r="SRJ2372" s="14"/>
      <c r="SRK2372" s="14"/>
      <c r="SRL2372" s="14"/>
      <c r="SRM2372" s="14"/>
      <c r="SRN2372" s="14"/>
      <c r="SRO2372" s="14"/>
      <c r="SRP2372" s="14"/>
      <c r="SRQ2372" s="14"/>
      <c r="SRR2372" s="14"/>
      <c r="SRS2372" s="14"/>
      <c r="SRT2372" s="14"/>
      <c r="SRU2372" s="14"/>
      <c r="SRV2372" s="14"/>
      <c r="SRW2372" s="14"/>
      <c r="SRX2372" s="14"/>
      <c r="SRY2372" s="14"/>
      <c r="SRZ2372" s="14"/>
      <c r="SSA2372" s="14"/>
      <c r="SSB2372" s="14"/>
      <c r="SSC2372" s="14"/>
      <c r="SSD2372" s="14"/>
      <c r="SSE2372" s="14"/>
      <c r="SSF2372" s="14"/>
      <c r="SSG2372" s="14"/>
      <c r="SSH2372" s="14"/>
      <c r="SSI2372" s="14"/>
      <c r="SSJ2372" s="14"/>
      <c r="SSK2372" s="14"/>
      <c r="SSL2372" s="14"/>
      <c r="SSM2372" s="14"/>
      <c r="SSN2372" s="14"/>
      <c r="SSO2372" s="14"/>
      <c r="SSP2372" s="14"/>
      <c r="SSQ2372" s="14"/>
      <c r="SSR2372" s="14"/>
      <c r="SSS2372" s="14"/>
      <c r="SST2372" s="14"/>
      <c r="SSU2372" s="14"/>
      <c r="SSV2372" s="14"/>
      <c r="SSW2372" s="14"/>
      <c r="SSX2372" s="14"/>
      <c r="SSY2372" s="14"/>
      <c r="SSZ2372" s="14"/>
      <c r="STA2372" s="14"/>
      <c r="STB2372" s="14"/>
      <c r="STC2372" s="14"/>
      <c r="STD2372" s="14"/>
      <c r="STE2372" s="14"/>
      <c r="STF2372" s="14"/>
      <c r="STG2372" s="14"/>
      <c r="STH2372" s="14"/>
      <c r="STI2372" s="14"/>
      <c r="STJ2372" s="14"/>
      <c r="STK2372" s="14"/>
      <c r="STL2372" s="14"/>
      <c r="STM2372" s="14"/>
      <c r="STN2372" s="14"/>
      <c r="STO2372" s="14"/>
      <c r="STP2372" s="14"/>
      <c r="STQ2372" s="14"/>
      <c r="STR2372" s="14"/>
      <c r="STS2372" s="14"/>
      <c r="STT2372" s="14"/>
      <c r="STU2372" s="14"/>
      <c r="STV2372" s="14"/>
      <c r="STW2372" s="14"/>
      <c r="STX2372" s="14"/>
      <c r="STY2372" s="14"/>
      <c r="STZ2372" s="14"/>
      <c r="SUA2372" s="14"/>
      <c r="SUB2372" s="14"/>
      <c r="SUC2372" s="14"/>
      <c r="SUD2372" s="14"/>
      <c r="SUE2372" s="14"/>
      <c r="SUF2372" s="14"/>
      <c r="SUG2372" s="14"/>
      <c r="SUH2372" s="14"/>
      <c r="SUI2372" s="14"/>
      <c r="SUJ2372" s="14"/>
      <c r="SUK2372" s="14"/>
      <c r="SUL2372" s="14"/>
      <c r="SUM2372" s="14"/>
      <c r="SUN2372" s="14"/>
      <c r="SUO2372" s="14"/>
      <c r="SUP2372" s="14"/>
      <c r="SUQ2372" s="14"/>
      <c r="SUR2372" s="14"/>
      <c r="SUS2372" s="14"/>
      <c r="SUT2372" s="14"/>
      <c r="SUU2372" s="14"/>
      <c r="SUV2372" s="14"/>
      <c r="SUW2372" s="14"/>
      <c r="SUX2372" s="14"/>
      <c r="SUY2372" s="14"/>
      <c r="SUZ2372" s="14"/>
      <c r="SVA2372" s="14"/>
      <c r="SVB2372" s="14"/>
      <c r="SVC2372" s="14"/>
      <c r="SVD2372" s="14"/>
      <c r="SVE2372" s="14"/>
      <c r="SVF2372" s="14"/>
      <c r="SVG2372" s="14"/>
      <c r="SVH2372" s="14"/>
      <c r="SVI2372" s="14"/>
      <c r="SVJ2372" s="14"/>
      <c r="SVK2372" s="14"/>
      <c r="SVL2372" s="14"/>
      <c r="SVM2372" s="14"/>
      <c r="SVN2372" s="14"/>
      <c r="SVO2372" s="14"/>
      <c r="SVP2372" s="14"/>
      <c r="SVQ2372" s="14"/>
      <c r="SVR2372" s="14"/>
      <c r="SVS2372" s="14"/>
      <c r="SVT2372" s="14"/>
      <c r="SVU2372" s="14"/>
      <c r="SVV2372" s="14"/>
      <c r="SVW2372" s="14"/>
      <c r="SVX2372" s="14"/>
      <c r="SVY2372" s="14"/>
      <c r="SVZ2372" s="14"/>
      <c r="SWA2372" s="14"/>
      <c r="SWB2372" s="14"/>
      <c r="SWC2372" s="14"/>
      <c r="SWD2372" s="14"/>
      <c r="SWE2372" s="14"/>
      <c r="SWF2372" s="14"/>
      <c r="SWG2372" s="14"/>
      <c r="SWH2372" s="14"/>
      <c r="SWI2372" s="14"/>
      <c r="SWJ2372" s="14"/>
      <c r="SWK2372" s="14"/>
      <c r="SWL2372" s="14"/>
      <c r="SWM2372" s="14"/>
      <c r="SWN2372" s="14"/>
      <c r="SWO2372" s="14"/>
      <c r="SWP2372" s="14"/>
      <c r="SWQ2372" s="14"/>
      <c r="SWR2372" s="14"/>
      <c r="SWS2372" s="14"/>
      <c r="SWT2372" s="14"/>
      <c r="SWU2372" s="14"/>
      <c r="SWV2372" s="14"/>
      <c r="SWW2372" s="14"/>
      <c r="SWX2372" s="14"/>
      <c r="SWY2372" s="14"/>
      <c r="SWZ2372" s="14"/>
      <c r="SXA2372" s="14"/>
      <c r="SXB2372" s="14"/>
      <c r="SXC2372" s="14"/>
      <c r="SXD2372" s="14"/>
      <c r="SXE2372" s="14"/>
      <c r="SXF2372" s="14"/>
      <c r="SXG2372" s="14"/>
      <c r="SXH2372" s="14"/>
      <c r="SXI2372" s="14"/>
      <c r="SXJ2372" s="14"/>
      <c r="SXK2372" s="14"/>
      <c r="SXL2372" s="14"/>
      <c r="SXM2372" s="14"/>
      <c r="SXN2372" s="14"/>
      <c r="SXO2372" s="14"/>
      <c r="SXP2372" s="14"/>
      <c r="SXQ2372" s="14"/>
      <c r="SXR2372" s="14"/>
      <c r="SXS2372" s="14"/>
      <c r="SXT2372" s="14"/>
      <c r="SXU2372" s="14"/>
      <c r="SXV2372" s="14"/>
      <c r="SXW2372" s="14"/>
      <c r="SXX2372" s="14"/>
      <c r="SXY2372" s="14"/>
      <c r="SXZ2372" s="14"/>
      <c r="SYA2372" s="14"/>
      <c r="SYB2372" s="14"/>
      <c r="SYC2372" s="14"/>
      <c r="SYD2372" s="14"/>
      <c r="SYE2372" s="14"/>
      <c r="SYF2372" s="14"/>
      <c r="SYG2372" s="14"/>
      <c r="SYH2372" s="14"/>
      <c r="SYI2372" s="14"/>
      <c r="SYJ2372" s="14"/>
      <c r="SYK2372" s="14"/>
      <c r="SYL2372" s="14"/>
      <c r="SYM2372" s="14"/>
      <c r="SYN2372" s="14"/>
      <c r="SYO2372" s="14"/>
      <c r="SYP2372" s="14"/>
      <c r="SYQ2372" s="14"/>
      <c r="SYR2372" s="14"/>
      <c r="SYS2372" s="14"/>
      <c r="SYT2372" s="14"/>
      <c r="SYU2372" s="14"/>
      <c r="SYV2372" s="14"/>
      <c r="SYW2372" s="14"/>
      <c r="SYX2372" s="14"/>
      <c r="SYY2372" s="14"/>
      <c r="SYZ2372" s="14"/>
      <c r="SZA2372" s="14"/>
      <c r="SZB2372" s="14"/>
      <c r="SZC2372" s="14"/>
      <c r="SZD2372" s="14"/>
      <c r="SZE2372" s="14"/>
      <c r="SZF2372" s="14"/>
      <c r="SZG2372" s="14"/>
      <c r="SZH2372" s="14"/>
      <c r="SZI2372" s="14"/>
      <c r="SZJ2372" s="14"/>
      <c r="SZK2372" s="14"/>
      <c r="SZL2372" s="14"/>
      <c r="SZM2372" s="14"/>
      <c r="SZN2372" s="14"/>
      <c r="SZO2372" s="14"/>
      <c r="SZP2372" s="14"/>
      <c r="SZQ2372" s="14"/>
      <c r="SZR2372" s="14"/>
      <c r="SZS2372" s="14"/>
      <c r="SZT2372" s="14"/>
      <c r="SZU2372" s="14"/>
      <c r="SZV2372" s="14"/>
      <c r="SZW2372" s="14"/>
      <c r="SZX2372" s="14"/>
      <c r="SZY2372" s="14"/>
      <c r="SZZ2372" s="14"/>
      <c r="TAA2372" s="14"/>
      <c r="TAB2372" s="14"/>
      <c r="TAC2372" s="14"/>
      <c r="TAD2372" s="14"/>
      <c r="TAE2372" s="14"/>
      <c r="TAF2372" s="14"/>
      <c r="TAG2372" s="14"/>
      <c r="TAH2372" s="14"/>
      <c r="TAI2372" s="14"/>
      <c r="TAJ2372" s="14"/>
      <c r="TAK2372" s="14"/>
      <c r="TAL2372" s="14"/>
      <c r="TAM2372" s="14"/>
      <c r="TAN2372" s="14"/>
      <c r="TAO2372" s="14"/>
      <c r="TAP2372" s="14"/>
      <c r="TAQ2372" s="14"/>
      <c r="TAR2372" s="14"/>
      <c r="TAS2372" s="14"/>
      <c r="TAT2372" s="14"/>
      <c r="TAU2372" s="14"/>
      <c r="TAV2372" s="14"/>
      <c r="TAW2372" s="14"/>
      <c r="TAX2372" s="14"/>
      <c r="TAY2372" s="14"/>
      <c r="TAZ2372" s="14"/>
      <c r="TBA2372" s="14"/>
      <c r="TBB2372" s="14"/>
      <c r="TBC2372" s="14"/>
      <c r="TBD2372" s="14"/>
      <c r="TBE2372" s="14"/>
      <c r="TBF2372" s="14"/>
      <c r="TBG2372" s="14"/>
      <c r="TBH2372" s="14"/>
      <c r="TBI2372" s="14"/>
      <c r="TBJ2372" s="14"/>
      <c r="TBK2372" s="14"/>
      <c r="TBL2372" s="14"/>
      <c r="TBM2372" s="14"/>
      <c r="TBN2372" s="14"/>
      <c r="TBO2372" s="14"/>
      <c r="TBP2372" s="14"/>
      <c r="TBQ2372" s="14"/>
      <c r="TBR2372" s="14"/>
      <c r="TBS2372" s="14"/>
      <c r="TBT2372" s="14"/>
      <c r="TBU2372" s="14"/>
      <c r="TBV2372" s="14"/>
      <c r="TBW2372" s="14"/>
      <c r="TBX2372" s="14"/>
      <c r="TBY2372" s="14"/>
      <c r="TBZ2372" s="14"/>
      <c r="TCA2372" s="14"/>
      <c r="TCB2372" s="14"/>
      <c r="TCC2372" s="14"/>
      <c r="TCD2372" s="14"/>
      <c r="TCE2372" s="14"/>
      <c r="TCF2372" s="14"/>
      <c r="TCG2372" s="14"/>
      <c r="TCH2372" s="14"/>
      <c r="TCI2372" s="14"/>
      <c r="TCJ2372" s="14"/>
      <c r="TCK2372" s="14"/>
      <c r="TCL2372" s="14"/>
      <c r="TCM2372" s="14"/>
      <c r="TCN2372" s="14"/>
      <c r="TCO2372" s="14"/>
      <c r="TCP2372" s="14"/>
      <c r="TCQ2372" s="14"/>
      <c r="TCR2372" s="14"/>
      <c r="TCS2372" s="14"/>
      <c r="TCT2372" s="14"/>
      <c r="TCU2372" s="14"/>
      <c r="TCV2372" s="14"/>
      <c r="TCW2372" s="14"/>
      <c r="TCX2372" s="14"/>
      <c r="TCY2372" s="14"/>
      <c r="TCZ2372" s="14"/>
      <c r="TDA2372" s="14"/>
      <c r="TDB2372" s="14"/>
      <c r="TDC2372" s="14"/>
      <c r="TDD2372" s="14"/>
      <c r="TDE2372" s="14"/>
      <c r="TDF2372" s="14"/>
      <c r="TDG2372" s="14"/>
      <c r="TDH2372" s="14"/>
      <c r="TDI2372" s="14"/>
      <c r="TDJ2372" s="14"/>
      <c r="TDK2372" s="14"/>
      <c r="TDL2372" s="14"/>
      <c r="TDM2372" s="14"/>
      <c r="TDN2372" s="14"/>
      <c r="TDO2372" s="14"/>
      <c r="TDP2372" s="14"/>
      <c r="TDQ2372" s="14"/>
      <c r="TDR2372" s="14"/>
      <c r="TDS2372" s="14"/>
      <c r="TDT2372" s="14"/>
      <c r="TDU2372" s="14"/>
      <c r="TDV2372" s="14"/>
      <c r="TDW2372" s="14"/>
      <c r="TDX2372" s="14"/>
      <c r="TDY2372" s="14"/>
      <c r="TDZ2372" s="14"/>
      <c r="TEA2372" s="14"/>
      <c r="TEB2372" s="14"/>
      <c r="TEC2372" s="14"/>
      <c r="TED2372" s="14"/>
      <c r="TEE2372" s="14"/>
      <c r="TEF2372" s="14"/>
      <c r="TEG2372" s="14"/>
      <c r="TEH2372" s="14"/>
      <c r="TEI2372" s="14"/>
      <c r="TEJ2372" s="14"/>
      <c r="TEK2372" s="14"/>
      <c r="TEL2372" s="14"/>
      <c r="TEM2372" s="14"/>
      <c r="TEN2372" s="14"/>
      <c r="TEO2372" s="14"/>
      <c r="TEP2372" s="14"/>
      <c r="TEQ2372" s="14"/>
      <c r="TER2372" s="14"/>
      <c r="TES2372" s="14"/>
      <c r="TET2372" s="14"/>
      <c r="TEU2372" s="14"/>
      <c r="TEV2372" s="14"/>
      <c r="TEW2372" s="14"/>
      <c r="TEX2372" s="14"/>
      <c r="TEY2372" s="14"/>
      <c r="TEZ2372" s="14"/>
      <c r="TFA2372" s="14"/>
      <c r="TFB2372" s="14"/>
      <c r="TFC2372" s="14"/>
      <c r="TFD2372" s="14"/>
      <c r="TFE2372" s="14"/>
      <c r="TFF2372" s="14"/>
      <c r="TFG2372" s="14"/>
      <c r="TFH2372" s="14"/>
      <c r="TFI2372" s="14"/>
      <c r="TFJ2372" s="14"/>
      <c r="TFK2372" s="14"/>
      <c r="TFL2372" s="14"/>
      <c r="TFM2372" s="14"/>
      <c r="TFN2372" s="14"/>
      <c r="TFO2372" s="14"/>
      <c r="TFP2372" s="14"/>
      <c r="TFQ2372" s="14"/>
      <c r="TFR2372" s="14"/>
      <c r="TFS2372" s="14"/>
      <c r="TFT2372" s="14"/>
      <c r="TFU2372" s="14"/>
      <c r="TFV2372" s="14"/>
      <c r="TFW2372" s="14"/>
      <c r="TFX2372" s="14"/>
      <c r="TFY2372" s="14"/>
      <c r="TFZ2372" s="14"/>
      <c r="TGA2372" s="14"/>
      <c r="TGB2372" s="14"/>
      <c r="TGC2372" s="14"/>
      <c r="TGD2372" s="14"/>
      <c r="TGE2372" s="14"/>
      <c r="TGF2372" s="14"/>
      <c r="TGG2372" s="14"/>
      <c r="TGH2372" s="14"/>
      <c r="TGI2372" s="14"/>
      <c r="TGJ2372" s="14"/>
      <c r="TGK2372" s="14"/>
      <c r="TGL2372" s="14"/>
      <c r="TGM2372" s="14"/>
      <c r="TGN2372" s="14"/>
      <c r="TGO2372" s="14"/>
      <c r="TGP2372" s="14"/>
      <c r="TGQ2372" s="14"/>
      <c r="TGR2372" s="14"/>
      <c r="TGS2372" s="14"/>
      <c r="TGT2372" s="14"/>
      <c r="TGU2372" s="14"/>
      <c r="TGV2372" s="14"/>
      <c r="TGW2372" s="14"/>
      <c r="TGX2372" s="14"/>
      <c r="TGY2372" s="14"/>
      <c r="TGZ2372" s="14"/>
      <c r="THA2372" s="14"/>
      <c r="THB2372" s="14"/>
      <c r="THC2372" s="14"/>
      <c r="THD2372" s="14"/>
      <c r="THE2372" s="14"/>
      <c r="THF2372" s="14"/>
      <c r="THG2372" s="14"/>
      <c r="THH2372" s="14"/>
      <c r="THI2372" s="14"/>
      <c r="THJ2372" s="14"/>
      <c r="THK2372" s="14"/>
      <c r="THL2372" s="14"/>
      <c r="THM2372" s="14"/>
      <c r="THN2372" s="14"/>
      <c r="THO2372" s="14"/>
      <c r="THP2372" s="14"/>
      <c r="THQ2372" s="14"/>
      <c r="THR2372" s="14"/>
      <c r="THS2372" s="14"/>
      <c r="THT2372" s="14"/>
      <c r="THU2372" s="14"/>
      <c r="THV2372" s="14"/>
      <c r="THW2372" s="14"/>
      <c r="THX2372" s="14"/>
      <c r="THY2372" s="14"/>
      <c r="THZ2372" s="14"/>
      <c r="TIA2372" s="14"/>
      <c r="TIB2372" s="14"/>
      <c r="TIC2372" s="14"/>
      <c r="TID2372" s="14"/>
      <c r="TIE2372" s="14"/>
      <c r="TIF2372" s="14"/>
      <c r="TIG2372" s="14"/>
      <c r="TIH2372" s="14"/>
      <c r="TII2372" s="14"/>
      <c r="TIJ2372" s="14"/>
      <c r="TIK2372" s="14"/>
      <c r="TIL2372" s="14"/>
      <c r="TIM2372" s="14"/>
      <c r="TIN2372" s="14"/>
      <c r="TIO2372" s="14"/>
      <c r="TIP2372" s="14"/>
      <c r="TIQ2372" s="14"/>
      <c r="TIR2372" s="14"/>
      <c r="TIS2372" s="14"/>
      <c r="TIT2372" s="14"/>
      <c r="TIU2372" s="14"/>
      <c r="TIV2372" s="14"/>
      <c r="TIW2372" s="14"/>
      <c r="TIX2372" s="14"/>
      <c r="TIY2372" s="14"/>
      <c r="TIZ2372" s="14"/>
      <c r="TJA2372" s="14"/>
      <c r="TJB2372" s="14"/>
      <c r="TJC2372" s="14"/>
      <c r="TJD2372" s="14"/>
      <c r="TJE2372" s="14"/>
      <c r="TJF2372" s="14"/>
      <c r="TJG2372" s="14"/>
      <c r="TJH2372" s="14"/>
      <c r="TJI2372" s="14"/>
      <c r="TJJ2372" s="14"/>
      <c r="TJK2372" s="14"/>
      <c r="TJL2372" s="14"/>
      <c r="TJM2372" s="14"/>
      <c r="TJN2372" s="14"/>
      <c r="TJO2372" s="14"/>
      <c r="TJP2372" s="14"/>
      <c r="TJQ2372" s="14"/>
      <c r="TJR2372" s="14"/>
      <c r="TJS2372" s="14"/>
      <c r="TJT2372" s="14"/>
      <c r="TJU2372" s="14"/>
      <c r="TJV2372" s="14"/>
      <c r="TJW2372" s="14"/>
      <c r="TJX2372" s="14"/>
      <c r="TJY2372" s="14"/>
      <c r="TJZ2372" s="14"/>
      <c r="TKA2372" s="14"/>
      <c r="TKB2372" s="14"/>
      <c r="TKC2372" s="14"/>
      <c r="TKD2372" s="14"/>
      <c r="TKE2372" s="14"/>
      <c r="TKF2372" s="14"/>
      <c r="TKG2372" s="14"/>
      <c r="TKH2372" s="14"/>
      <c r="TKI2372" s="14"/>
      <c r="TKJ2372" s="14"/>
      <c r="TKK2372" s="14"/>
      <c r="TKL2372" s="14"/>
      <c r="TKM2372" s="14"/>
      <c r="TKN2372" s="14"/>
      <c r="TKO2372" s="14"/>
      <c r="TKP2372" s="14"/>
      <c r="TKQ2372" s="14"/>
      <c r="TKR2372" s="14"/>
      <c r="TKS2372" s="14"/>
      <c r="TKT2372" s="14"/>
      <c r="TKU2372" s="14"/>
      <c r="TKV2372" s="14"/>
      <c r="TKW2372" s="14"/>
      <c r="TKX2372" s="14"/>
      <c r="TKY2372" s="14"/>
      <c r="TKZ2372" s="14"/>
      <c r="TLA2372" s="14"/>
      <c r="TLB2372" s="14"/>
      <c r="TLC2372" s="14"/>
      <c r="TLD2372" s="14"/>
      <c r="TLE2372" s="14"/>
      <c r="TLF2372" s="14"/>
      <c r="TLG2372" s="14"/>
      <c r="TLH2372" s="14"/>
      <c r="TLI2372" s="14"/>
      <c r="TLJ2372" s="14"/>
      <c r="TLK2372" s="14"/>
      <c r="TLL2372" s="14"/>
      <c r="TLM2372" s="14"/>
      <c r="TLN2372" s="14"/>
      <c r="TLO2372" s="14"/>
      <c r="TLP2372" s="14"/>
      <c r="TLQ2372" s="14"/>
      <c r="TLR2372" s="14"/>
      <c r="TLS2372" s="14"/>
      <c r="TLT2372" s="14"/>
      <c r="TLU2372" s="14"/>
      <c r="TLV2372" s="14"/>
      <c r="TLW2372" s="14"/>
      <c r="TLX2372" s="14"/>
      <c r="TLY2372" s="14"/>
      <c r="TLZ2372" s="14"/>
      <c r="TMA2372" s="14"/>
      <c r="TMB2372" s="14"/>
      <c r="TMC2372" s="14"/>
      <c r="TMD2372" s="14"/>
      <c r="TME2372" s="14"/>
      <c r="TMF2372" s="14"/>
      <c r="TMG2372" s="14"/>
      <c r="TMH2372" s="14"/>
      <c r="TMI2372" s="14"/>
      <c r="TMJ2372" s="14"/>
      <c r="TMK2372" s="14"/>
      <c r="TML2372" s="14"/>
      <c r="TMM2372" s="14"/>
      <c r="TMN2372" s="14"/>
      <c r="TMO2372" s="14"/>
      <c r="TMP2372" s="14"/>
      <c r="TMQ2372" s="14"/>
      <c r="TMR2372" s="14"/>
      <c r="TMS2372" s="14"/>
      <c r="TMT2372" s="14"/>
      <c r="TMU2372" s="14"/>
      <c r="TMV2372" s="14"/>
      <c r="TMW2372" s="14"/>
      <c r="TMX2372" s="14"/>
      <c r="TMY2372" s="14"/>
      <c r="TMZ2372" s="14"/>
      <c r="TNA2372" s="14"/>
      <c r="TNB2372" s="14"/>
      <c r="TNC2372" s="14"/>
      <c r="TND2372" s="14"/>
      <c r="TNE2372" s="14"/>
      <c r="TNF2372" s="14"/>
      <c r="TNG2372" s="14"/>
      <c r="TNH2372" s="14"/>
      <c r="TNI2372" s="14"/>
      <c r="TNJ2372" s="14"/>
      <c r="TNK2372" s="14"/>
      <c r="TNL2372" s="14"/>
      <c r="TNM2372" s="14"/>
      <c r="TNN2372" s="14"/>
      <c r="TNO2372" s="14"/>
      <c r="TNP2372" s="14"/>
      <c r="TNQ2372" s="14"/>
      <c r="TNR2372" s="14"/>
      <c r="TNS2372" s="14"/>
      <c r="TNT2372" s="14"/>
      <c r="TNU2372" s="14"/>
      <c r="TNV2372" s="14"/>
      <c r="TNW2372" s="14"/>
      <c r="TNX2372" s="14"/>
      <c r="TNY2372" s="14"/>
      <c r="TNZ2372" s="14"/>
      <c r="TOA2372" s="14"/>
      <c r="TOB2372" s="14"/>
      <c r="TOC2372" s="14"/>
      <c r="TOD2372" s="14"/>
      <c r="TOE2372" s="14"/>
      <c r="TOF2372" s="14"/>
      <c r="TOG2372" s="14"/>
      <c r="TOH2372" s="14"/>
      <c r="TOI2372" s="14"/>
      <c r="TOJ2372" s="14"/>
      <c r="TOK2372" s="14"/>
      <c r="TOL2372" s="14"/>
      <c r="TOM2372" s="14"/>
      <c r="TON2372" s="14"/>
      <c r="TOO2372" s="14"/>
      <c r="TOP2372" s="14"/>
      <c r="TOQ2372" s="14"/>
      <c r="TOR2372" s="14"/>
      <c r="TOS2372" s="14"/>
      <c r="TOT2372" s="14"/>
      <c r="TOU2372" s="14"/>
      <c r="TOV2372" s="14"/>
      <c r="TOW2372" s="14"/>
      <c r="TOX2372" s="14"/>
      <c r="TOY2372" s="14"/>
      <c r="TOZ2372" s="14"/>
      <c r="TPA2372" s="14"/>
      <c r="TPB2372" s="14"/>
      <c r="TPC2372" s="14"/>
      <c r="TPD2372" s="14"/>
      <c r="TPE2372" s="14"/>
      <c r="TPF2372" s="14"/>
      <c r="TPG2372" s="14"/>
      <c r="TPH2372" s="14"/>
      <c r="TPI2372" s="14"/>
      <c r="TPJ2372" s="14"/>
      <c r="TPK2372" s="14"/>
      <c r="TPL2372" s="14"/>
      <c r="TPM2372" s="14"/>
      <c r="TPN2372" s="14"/>
      <c r="TPO2372" s="14"/>
      <c r="TPP2372" s="14"/>
      <c r="TPQ2372" s="14"/>
      <c r="TPR2372" s="14"/>
      <c r="TPS2372" s="14"/>
      <c r="TPT2372" s="14"/>
      <c r="TPU2372" s="14"/>
      <c r="TPV2372" s="14"/>
      <c r="TPW2372" s="14"/>
      <c r="TPX2372" s="14"/>
      <c r="TPY2372" s="14"/>
      <c r="TPZ2372" s="14"/>
      <c r="TQA2372" s="14"/>
      <c r="TQB2372" s="14"/>
      <c r="TQC2372" s="14"/>
      <c r="TQD2372" s="14"/>
      <c r="TQE2372" s="14"/>
      <c r="TQF2372" s="14"/>
      <c r="TQG2372" s="14"/>
      <c r="TQH2372" s="14"/>
      <c r="TQI2372" s="14"/>
      <c r="TQJ2372" s="14"/>
      <c r="TQK2372" s="14"/>
      <c r="TQL2372" s="14"/>
      <c r="TQM2372" s="14"/>
      <c r="TQN2372" s="14"/>
      <c r="TQO2372" s="14"/>
      <c r="TQP2372" s="14"/>
      <c r="TQQ2372" s="14"/>
      <c r="TQR2372" s="14"/>
      <c r="TQS2372" s="14"/>
      <c r="TQT2372" s="14"/>
      <c r="TQU2372" s="14"/>
      <c r="TQV2372" s="14"/>
      <c r="TQW2372" s="14"/>
      <c r="TQX2372" s="14"/>
      <c r="TQY2372" s="14"/>
      <c r="TQZ2372" s="14"/>
      <c r="TRA2372" s="14"/>
      <c r="TRB2372" s="14"/>
      <c r="TRC2372" s="14"/>
      <c r="TRD2372" s="14"/>
      <c r="TRE2372" s="14"/>
      <c r="TRF2372" s="14"/>
      <c r="TRG2372" s="14"/>
      <c r="TRH2372" s="14"/>
      <c r="TRI2372" s="14"/>
      <c r="TRJ2372" s="14"/>
      <c r="TRK2372" s="14"/>
      <c r="TRL2372" s="14"/>
      <c r="TRM2372" s="14"/>
      <c r="TRN2372" s="14"/>
      <c r="TRO2372" s="14"/>
      <c r="TRP2372" s="14"/>
      <c r="TRQ2372" s="14"/>
      <c r="TRR2372" s="14"/>
      <c r="TRS2372" s="14"/>
      <c r="TRT2372" s="14"/>
      <c r="TRU2372" s="14"/>
      <c r="TRV2372" s="14"/>
      <c r="TRW2372" s="14"/>
      <c r="TRX2372" s="14"/>
      <c r="TRY2372" s="14"/>
      <c r="TRZ2372" s="14"/>
      <c r="TSA2372" s="14"/>
      <c r="TSB2372" s="14"/>
      <c r="TSC2372" s="14"/>
      <c r="TSD2372" s="14"/>
      <c r="TSE2372" s="14"/>
      <c r="TSF2372" s="14"/>
      <c r="TSG2372" s="14"/>
      <c r="TSH2372" s="14"/>
      <c r="TSI2372" s="14"/>
      <c r="TSJ2372" s="14"/>
      <c r="TSK2372" s="14"/>
      <c r="TSL2372" s="14"/>
      <c r="TSM2372" s="14"/>
      <c r="TSN2372" s="14"/>
      <c r="TSO2372" s="14"/>
      <c r="TSP2372" s="14"/>
      <c r="TSQ2372" s="14"/>
      <c r="TSR2372" s="14"/>
      <c r="TSS2372" s="14"/>
      <c r="TST2372" s="14"/>
      <c r="TSU2372" s="14"/>
      <c r="TSV2372" s="14"/>
      <c r="TSW2372" s="14"/>
      <c r="TSX2372" s="14"/>
      <c r="TSY2372" s="14"/>
      <c r="TSZ2372" s="14"/>
      <c r="TTA2372" s="14"/>
      <c r="TTB2372" s="14"/>
      <c r="TTC2372" s="14"/>
      <c r="TTD2372" s="14"/>
      <c r="TTE2372" s="14"/>
      <c r="TTF2372" s="14"/>
      <c r="TTG2372" s="14"/>
      <c r="TTH2372" s="14"/>
      <c r="TTI2372" s="14"/>
      <c r="TTJ2372" s="14"/>
      <c r="TTK2372" s="14"/>
      <c r="TTL2372" s="14"/>
      <c r="TTM2372" s="14"/>
      <c r="TTN2372" s="14"/>
      <c r="TTO2372" s="14"/>
      <c r="TTP2372" s="14"/>
      <c r="TTQ2372" s="14"/>
      <c r="TTR2372" s="14"/>
      <c r="TTS2372" s="14"/>
      <c r="TTT2372" s="14"/>
      <c r="TTU2372" s="14"/>
      <c r="TTV2372" s="14"/>
      <c r="TTW2372" s="14"/>
      <c r="TTX2372" s="14"/>
      <c r="TTY2372" s="14"/>
      <c r="TTZ2372" s="14"/>
      <c r="TUA2372" s="14"/>
      <c r="TUB2372" s="14"/>
      <c r="TUC2372" s="14"/>
      <c r="TUD2372" s="14"/>
      <c r="TUE2372" s="14"/>
      <c r="TUF2372" s="14"/>
      <c r="TUG2372" s="14"/>
      <c r="TUH2372" s="14"/>
      <c r="TUI2372" s="14"/>
      <c r="TUJ2372" s="14"/>
      <c r="TUK2372" s="14"/>
      <c r="TUL2372" s="14"/>
      <c r="TUM2372" s="14"/>
      <c r="TUN2372" s="14"/>
      <c r="TUO2372" s="14"/>
      <c r="TUP2372" s="14"/>
      <c r="TUQ2372" s="14"/>
      <c r="TUR2372" s="14"/>
      <c r="TUS2372" s="14"/>
      <c r="TUT2372" s="14"/>
      <c r="TUU2372" s="14"/>
      <c r="TUV2372" s="14"/>
      <c r="TUW2372" s="14"/>
      <c r="TUX2372" s="14"/>
      <c r="TUY2372" s="14"/>
      <c r="TUZ2372" s="14"/>
      <c r="TVA2372" s="14"/>
      <c r="TVB2372" s="14"/>
      <c r="TVC2372" s="14"/>
      <c r="TVD2372" s="14"/>
      <c r="TVE2372" s="14"/>
      <c r="TVF2372" s="14"/>
      <c r="TVG2372" s="14"/>
      <c r="TVH2372" s="14"/>
      <c r="TVI2372" s="14"/>
      <c r="TVJ2372" s="14"/>
      <c r="TVK2372" s="14"/>
      <c r="TVL2372" s="14"/>
      <c r="TVM2372" s="14"/>
      <c r="TVN2372" s="14"/>
      <c r="TVO2372" s="14"/>
      <c r="TVP2372" s="14"/>
      <c r="TVQ2372" s="14"/>
      <c r="TVR2372" s="14"/>
      <c r="TVS2372" s="14"/>
      <c r="TVT2372" s="14"/>
      <c r="TVU2372" s="14"/>
      <c r="TVV2372" s="14"/>
      <c r="TVW2372" s="14"/>
      <c r="TVX2372" s="14"/>
      <c r="TVY2372" s="14"/>
      <c r="TVZ2372" s="14"/>
      <c r="TWA2372" s="14"/>
      <c r="TWB2372" s="14"/>
      <c r="TWC2372" s="14"/>
      <c r="TWD2372" s="14"/>
      <c r="TWE2372" s="14"/>
      <c r="TWF2372" s="14"/>
      <c r="TWG2372" s="14"/>
      <c r="TWH2372" s="14"/>
      <c r="TWI2372" s="14"/>
      <c r="TWJ2372" s="14"/>
      <c r="TWK2372" s="14"/>
      <c r="TWL2372" s="14"/>
      <c r="TWM2372" s="14"/>
      <c r="TWN2372" s="14"/>
      <c r="TWO2372" s="14"/>
      <c r="TWP2372" s="14"/>
      <c r="TWQ2372" s="14"/>
      <c r="TWR2372" s="14"/>
      <c r="TWS2372" s="14"/>
      <c r="TWT2372" s="14"/>
      <c r="TWU2372" s="14"/>
      <c r="TWV2372" s="14"/>
      <c r="TWW2372" s="14"/>
      <c r="TWX2372" s="14"/>
      <c r="TWY2372" s="14"/>
      <c r="TWZ2372" s="14"/>
      <c r="TXA2372" s="14"/>
      <c r="TXB2372" s="14"/>
      <c r="TXC2372" s="14"/>
      <c r="TXD2372" s="14"/>
      <c r="TXE2372" s="14"/>
      <c r="TXF2372" s="14"/>
      <c r="TXG2372" s="14"/>
      <c r="TXH2372" s="14"/>
      <c r="TXI2372" s="14"/>
      <c r="TXJ2372" s="14"/>
      <c r="TXK2372" s="14"/>
      <c r="TXL2372" s="14"/>
      <c r="TXM2372" s="14"/>
      <c r="TXN2372" s="14"/>
      <c r="TXO2372" s="14"/>
      <c r="TXP2372" s="14"/>
      <c r="TXQ2372" s="14"/>
      <c r="TXR2372" s="14"/>
      <c r="TXS2372" s="14"/>
      <c r="TXT2372" s="14"/>
      <c r="TXU2372" s="14"/>
      <c r="TXV2372" s="14"/>
      <c r="TXW2372" s="14"/>
      <c r="TXX2372" s="14"/>
      <c r="TXY2372" s="14"/>
      <c r="TXZ2372" s="14"/>
      <c r="TYA2372" s="14"/>
      <c r="TYB2372" s="14"/>
      <c r="TYC2372" s="14"/>
      <c r="TYD2372" s="14"/>
      <c r="TYE2372" s="14"/>
      <c r="TYF2372" s="14"/>
      <c r="TYG2372" s="14"/>
      <c r="TYH2372" s="14"/>
      <c r="TYI2372" s="14"/>
      <c r="TYJ2372" s="14"/>
      <c r="TYK2372" s="14"/>
      <c r="TYL2372" s="14"/>
      <c r="TYM2372" s="14"/>
      <c r="TYN2372" s="14"/>
      <c r="TYO2372" s="14"/>
      <c r="TYP2372" s="14"/>
      <c r="TYQ2372" s="14"/>
      <c r="TYR2372" s="14"/>
      <c r="TYS2372" s="14"/>
      <c r="TYT2372" s="14"/>
      <c r="TYU2372" s="14"/>
      <c r="TYV2372" s="14"/>
      <c r="TYW2372" s="14"/>
      <c r="TYX2372" s="14"/>
      <c r="TYY2372" s="14"/>
      <c r="TYZ2372" s="14"/>
      <c r="TZA2372" s="14"/>
      <c r="TZB2372" s="14"/>
      <c r="TZC2372" s="14"/>
      <c r="TZD2372" s="14"/>
      <c r="TZE2372" s="14"/>
      <c r="TZF2372" s="14"/>
      <c r="TZG2372" s="14"/>
      <c r="TZH2372" s="14"/>
      <c r="TZI2372" s="14"/>
      <c r="TZJ2372" s="14"/>
      <c r="TZK2372" s="14"/>
      <c r="TZL2372" s="14"/>
      <c r="TZM2372" s="14"/>
      <c r="TZN2372" s="14"/>
      <c r="TZO2372" s="14"/>
      <c r="TZP2372" s="14"/>
      <c r="TZQ2372" s="14"/>
      <c r="TZR2372" s="14"/>
      <c r="TZS2372" s="14"/>
      <c r="TZT2372" s="14"/>
      <c r="TZU2372" s="14"/>
      <c r="TZV2372" s="14"/>
      <c r="TZW2372" s="14"/>
      <c r="TZX2372" s="14"/>
      <c r="TZY2372" s="14"/>
      <c r="TZZ2372" s="14"/>
      <c r="UAA2372" s="14"/>
      <c r="UAB2372" s="14"/>
      <c r="UAC2372" s="14"/>
      <c r="UAD2372" s="14"/>
      <c r="UAE2372" s="14"/>
      <c r="UAF2372" s="14"/>
      <c r="UAG2372" s="14"/>
      <c r="UAH2372" s="14"/>
      <c r="UAI2372" s="14"/>
      <c r="UAJ2372" s="14"/>
      <c r="UAK2372" s="14"/>
      <c r="UAL2372" s="14"/>
      <c r="UAM2372" s="14"/>
      <c r="UAN2372" s="14"/>
      <c r="UAO2372" s="14"/>
      <c r="UAP2372" s="14"/>
      <c r="UAQ2372" s="14"/>
      <c r="UAR2372" s="14"/>
      <c r="UAS2372" s="14"/>
      <c r="UAT2372" s="14"/>
      <c r="UAU2372" s="14"/>
      <c r="UAV2372" s="14"/>
      <c r="UAW2372" s="14"/>
      <c r="UAX2372" s="14"/>
      <c r="UAY2372" s="14"/>
      <c r="UAZ2372" s="14"/>
      <c r="UBA2372" s="14"/>
      <c r="UBB2372" s="14"/>
      <c r="UBC2372" s="14"/>
      <c r="UBD2372" s="14"/>
      <c r="UBE2372" s="14"/>
      <c r="UBF2372" s="14"/>
      <c r="UBG2372" s="14"/>
      <c r="UBH2372" s="14"/>
      <c r="UBI2372" s="14"/>
      <c r="UBJ2372" s="14"/>
      <c r="UBK2372" s="14"/>
      <c r="UBL2372" s="14"/>
      <c r="UBM2372" s="14"/>
      <c r="UBN2372" s="14"/>
      <c r="UBO2372" s="14"/>
      <c r="UBP2372" s="14"/>
      <c r="UBQ2372" s="14"/>
      <c r="UBR2372" s="14"/>
      <c r="UBS2372" s="14"/>
      <c r="UBT2372" s="14"/>
      <c r="UBU2372" s="14"/>
      <c r="UBV2372" s="14"/>
      <c r="UBW2372" s="14"/>
      <c r="UBX2372" s="14"/>
      <c r="UBY2372" s="14"/>
      <c r="UBZ2372" s="14"/>
      <c r="UCA2372" s="14"/>
      <c r="UCB2372" s="14"/>
      <c r="UCC2372" s="14"/>
      <c r="UCD2372" s="14"/>
      <c r="UCE2372" s="14"/>
      <c r="UCF2372" s="14"/>
      <c r="UCG2372" s="14"/>
      <c r="UCH2372" s="14"/>
      <c r="UCI2372" s="14"/>
      <c r="UCJ2372" s="14"/>
      <c r="UCK2372" s="14"/>
      <c r="UCL2372" s="14"/>
      <c r="UCM2372" s="14"/>
      <c r="UCN2372" s="14"/>
      <c r="UCO2372" s="14"/>
      <c r="UCP2372" s="14"/>
      <c r="UCQ2372" s="14"/>
      <c r="UCR2372" s="14"/>
      <c r="UCS2372" s="14"/>
      <c r="UCT2372" s="14"/>
      <c r="UCU2372" s="14"/>
      <c r="UCV2372" s="14"/>
      <c r="UCW2372" s="14"/>
      <c r="UCX2372" s="14"/>
      <c r="UCY2372" s="14"/>
      <c r="UCZ2372" s="14"/>
      <c r="UDA2372" s="14"/>
      <c r="UDB2372" s="14"/>
      <c r="UDC2372" s="14"/>
      <c r="UDD2372" s="14"/>
      <c r="UDE2372" s="14"/>
      <c r="UDF2372" s="14"/>
      <c r="UDG2372" s="14"/>
      <c r="UDH2372" s="14"/>
      <c r="UDI2372" s="14"/>
      <c r="UDJ2372" s="14"/>
      <c r="UDK2372" s="14"/>
      <c r="UDL2372" s="14"/>
      <c r="UDM2372" s="14"/>
      <c r="UDN2372" s="14"/>
      <c r="UDO2372" s="14"/>
      <c r="UDP2372" s="14"/>
      <c r="UDQ2372" s="14"/>
      <c r="UDR2372" s="14"/>
      <c r="UDS2372" s="14"/>
      <c r="UDT2372" s="14"/>
      <c r="UDU2372" s="14"/>
      <c r="UDV2372" s="14"/>
      <c r="UDW2372" s="14"/>
      <c r="UDX2372" s="14"/>
      <c r="UDY2372" s="14"/>
      <c r="UDZ2372" s="14"/>
      <c r="UEA2372" s="14"/>
      <c r="UEB2372" s="14"/>
      <c r="UEC2372" s="14"/>
      <c r="UED2372" s="14"/>
      <c r="UEE2372" s="14"/>
      <c r="UEF2372" s="14"/>
      <c r="UEG2372" s="14"/>
      <c r="UEH2372" s="14"/>
      <c r="UEI2372" s="14"/>
      <c r="UEJ2372" s="14"/>
      <c r="UEK2372" s="14"/>
      <c r="UEL2372" s="14"/>
      <c r="UEM2372" s="14"/>
      <c r="UEN2372" s="14"/>
      <c r="UEO2372" s="14"/>
      <c r="UEP2372" s="14"/>
      <c r="UEQ2372" s="14"/>
      <c r="UER2372" s="14"/>
      <c r="UES2372" s="14"/>
      <c r="UET2372" s="14"/>
      <c r="UEU2372" s="14"/>
      <c r="UEV2372" s="14"/>
      <c r="UEW2372" s="14"/>
      <c r="UEX2372" s="14"/>
      <c r="UEY2372" s="14"/>
      <c r="UEZ2372" s="14"/>
      <c r="UFA2372" s="14"/>
      <c r="UFB2372" s="14"/>
      <c r="UFC2372" s="14"/>
      <c r="UFD2372" s="14"/>
      <c r="UFE2372" s="14"/>
      <c r="UFF2372" s="14"/>
      <c r="UFG2372" s="14"/>
      <c r="UFH2372" s="14"/>
      <c r="UFI2372" s="14"/>
      <c r="UFJ2372" s="14"/>
      <c r="UFK2372" s="14"/>
      <c r="UFL2372" s="14"/>
      <c r="UFM2372" s="14"/>
      <c r="UFN2372" s="14"/>
      <c r="UFO2372" s="14"/>
      <c r="UFP2372" s="14"/>
      <c r="UFQ2372" s="14"/>
      <c r="UFR2372" s="14"/>
      <c r="UFS2372" s="14"/>
      <c r="UFT2372" s="14"/>
      <c r="UFU2372" s="14"/>
      <c r="UFV2372" s="14"/>
      <c r="UFW2372" s="14"/>
      <c r="UFX2372" s="14"/>
      <c r="UFY2372" s="14"/>
      <c r="UFZ2372" s="14"/>
      <c r="UGA2372" s="14"/>
      <c r="UGB2372" s="14"/>
      <c r="UGC2372" s="14"/>
      <c r="UGD2372" s="14"/>
      <c r="UGE2372" s="14"/>
      <c r="UGF2372" s="14"/>
      <c r="UGG2372" s="14"/>
      <c r="UGH2372" s="14"/>
      <c r="UGI2372" s="14"/>
      <c r="UGJ2372" s="14"/>
      <c r="UGK2372" s="14"/>
      <c r="UGL2372" s="14"/>
      <c r="UGM2372" s="14"/>
      <c r="UGN2372" s="14"/>
      <c r="UGO2372" s="14"/>
      <c r="UGP2372" s="14"/>
      <c r="UGQ2372" s="14"/>
      <c r="UGR2372" s="14"/>
      <c r="UGS2372" s="14"/>
      <c r="UGT2372" s="14"/>
      <c r="UGU2372" s="14"/>
      <c r="UGV2372" s="14"/>
      <c r="UGW2372" s="14"/>
      <c r="UGX2372" s="14"/>
      <c r="UGY2372" s="14"/>
      <c r="UGZ2372" s="14"/>
      <c r="UHA2372" s="14"/>
      <c r="UHB2372" s="14"/>
      <c r="UHC2372" s="14"/>
      <c r="UHD2372" s="14"/>
      <c r="UHE2372" s="14"/>
      <c r="UHF2372" s="14"/>
      <c r="UHG2372" s="14"/>
      <c r="UHH2372" s="14"/>
      <c r="UHI2372" s="14"/>
      <c r="UHJ2372" s="14"/>
      <c r="UHK2372" s="14"/>
      <c r="UHL2372" s="14"/>
      <c r="UHM2372" s="14"/>
      <c r="UHN2372" s="14"/>
      <c r="UHO2372" s="14"/>
      <c r="UHP2372" s="14"/>
      <c r="UHQ2372" s="14"/>
      <c r="UHR2372" s="14"/>
      <c r="UHS2372" s="14"/>
      <c r="UHT2372" s="14"/>
      <c r="UHU2372" s="14"/>
      <c r="UHV2372" s="14"/>
      <c r="UHW2372" s="14"/>
      <c r="UHX2372" s="14"/>
      <c r="UHY2372" s="14"/>
      <c r="UHZ2372" s="14"/>
      <c r="UIA2372" s="14"/>
      <c r="UIB2372" s="14"/>
      <c r="UIC2372" s="14"/>
      <c r="UID2372" s="14"/>
      <c r="UIE2372" s="14"/>
      <c r="UIF2372" s="14"/>
      <c r="UIG2372" s="14"/>
      <c r="UIH2372" s="14"/>
      <c r="UII2372" s="14"/>
      <c r="UIJ2372" s="14"/>
      <c r="UIK2372" s="14"/>
      <c r="UIL2372" s="14"/>
      <c r="UIM2372" s="14"/>
      <c r="UIN2372" s="14"/>
      <c r="UIO2372" s="14"/>
      <c r="UIP2372" s="14"/>
      <c r="UIQ2372" s="14"/>
      <c r="UIR2372" s="14"/>
      <c r="UIS2372" s="14"/>
      <c r="UIT2372" s="14"/>
      <c r="UIU2372" s="14"/>
      <c r="UIV2372" s="14"/>
      <c r="UIW2372" s="14"/>
      <c r="UIX2372" s="14"/>
      <c r="UIY2372" s="14"/>
      <c r="UIZ2372" s="14"/>
      <c r="UJA2372" s="14"/>
      <c r="UJB2372" s="14"/>
      <c r="UJC2372" s="14"/>
      <c r="UJD2372" s="14"/>
      <c r="UJE2372" s="14"/>
      <c r="UJF2372" s="14"/>
      <c r="UJG2372" s="14"/>
      <c r="UJH2372" s="14"/>
      <c r="UJI2372" s="14"/>
      <c r="UJJ2372" s="14"/>
      <c r="UJK2372" s="14"/>
      <c r="UJL2372" s="14"/>
      <c r="UJM2372" s="14"/>
      <c r="UJN2372" s="14"/>
      <c r="UJO2372" s="14"/>
      <c r="UJP2372" s="14"/>
      <c r="UJQ2372" s="14"/>
      <c r="UJR2372" s="14"/>
      <c r="UJS2372" s="14"/>
      <c r="UJT2372" s="14"/>
      <c r="UJU2372" s="14"/>
      <c r="UJV2372" s="14"/>
      <c r="UJW2372" s="14"/>
      <c r="UJX2372" s="14"/>
      <c r="UJY2372" s="14"/>
      <c r="UJZ2372" s="14"/>
      <c r="UKA2372" s="14"/>
      <c r="UKB2372" s="14"/>
      <c r="UKC2372" s="14"/>
      <c r="UKD2372" s="14"/>
      <c r="UKE2372" s="14"/>
      <c r="UKF2372" s="14"/>
      <c r="UKG2372" s="14"/>
      <c r="UKH2372" s="14"/>
      <c r="UKI2372" s="14"/>
      <c r="UKJ2372" s="14"/>
      <c r="UKK2372" s="14"/>
      <c r="UKL2372" s="14"/>
      <c r="UKM2372" s="14"/>
      <c r="UKN2372" s="14"/>
      <c r="UKO2372" s="14"/>
      <c r="UKP2372" s="14"/>
      <c r="UKQ2372" s="14"/>
      <c r="UKR2372" s="14"/>
      <c r="UKS2372" s="14"/>
      <c r="UKT2372" s="14"/>
      <c r="UKU2372" s="14"/>
      <c r="UKV2372" s="14"/>
      <c r="UKW2372" s="14"/>
      <c r="UKX2372" s="14"/>
      <c r="UKY2372" s="14"/>
      <c r="UKZ2372" s="14"/>
      <c r="ULA2372" s="14"/>
      <c r="ULB2372" s="14"/>
      <c r="ULC2372" s="14"/>
      <c r="ULD2372" s="14"/>
      <c r="ULE2372" s="14"/>
      <c r="ULF2372" s="14"/>
      <c r="ULG2372" s="14"/>
      <c r="ULH2372" s="14"/>
      <c r="ULI2372" s="14"/>
      <c r="ULJ2372" s="14"/>
      <c r="ULK2372" s="14"/>
      <c r="ULL2372" s="14"/>
      <c r="ULM2372" s="14"/>
      <c r="ULN2372" s="14"/>
      <c r="ULO2372" s="14"/>
      <c r="ULP2372" s="14"/>
      <c r="ULQ2372" s="14"/>
      <c r="ULR2372" s="14"/>
      <c r="ULS2372" s="14"/>
      <c r="ULT2372" s="14"/>
      <c r="ULU2372" s="14"/>
      <c r="ULV2372" s="14"/>
      <c r="ULW2372" s="14"/>
      <c r="ULX2372" s="14"/>
      <c r="ULY2372" s="14"/>
      <c r="ULZ2372" s="14"/>
      <c r="UMA2372" s="14"/>
      <c r="UMB2372" s="14"/>
      <c r="UMC2372" s="14"/>
      <c r="UMD2372" s="14"/>
      <c r="UME2372" s="14"/>
      <c r="UMF2372" s="14"/>
      <c r="UMG2372" s="14"/>
      <c r="UMH2372" s="14"/>
      <c r="UMI2372" s="14"/>
      <c r="UMJ2372" s="14"/>
      <c r="UMK2372" s="14"/>
      <c r="UML2372" s="14"/>
      <c r="UMM2372" s="14"/>
      <c r="UMN2372" s="14"/>
      <c r="UMO2372" s="14"/>
      <c r="UMP2372" s="14"/>
      <c r="UMQ2372" s="14"/>
      <c r="UMR2372" s="14"/>
      <c r="UMS2372" s="14"/>
      <c r="UMT2372" s="14"/>
      <c r="UMU2372" s="14"/>
      <c r="UMV2372" s="14"/>
      <c r="UMW2372" s="14"/>
      <c r="UMX2372" s="14"/>
      <c r="UMY2372" s="14"/>
      <c r="UMZ2372" s="14"/>
      <c r="UNA2372" s="14"/>
      <c r="UNB2372" s="14"/>
      <c r="UNC2372" s="14"/>
      <c r="UND2372" s="14"/>
      <c r="UNE2372" s="14"/>
      <c r="UNF2372" s="14"/>
      <c r="UNG2372" s="14"/>
      <c r="UNH2372" s="14"/>
      <c r="UNI2372" s="14"/>
      <c r="UNJ2372" s="14"/>
      <c r="UNK2372" s="14"/>
      <c r="UNL2372" s="14"/>
      <c r="UNM2372" s="14"/>
      <c r="UNN2372" s="14"/>
      <c r="UNO2372" s="14"/>
      <c r="UNP2372" s="14"/>
      <c r="UNQ2372" s="14"/>
      <c r="UNR2372" s="14"/>
      <c r="UNS2372" s="14"/>
      <c r="UNT2372" s="14"/>
      <c r="UNU2372" s="14"/>
      <c r="UNV2372" s="14"/>
      <c r="UNW2372" s="14"/>
      <c r="UNX2372" s="14"/>
      <c r="UNY2372" s="14"/>
      <c r="UNZ2372" s="14"/>
      <c r="UOA2372" s="14"/>
      <c r="UOB2372" s="14"/>
      <c r="UOC2372" s="14"/>
      <c r="UOD2372" s="14"/>
      <c r="UOE2372" s="14"/>
      <c r="UOF2372" s="14"/>
      <c r="UOG2372" s="14"/>
      <c r="UOH2372" s="14"/>
      <c r="UOI2372" s="14"/>
      <c r="UOJ2372" s="14"/>
      <c r="UOK2372" s="14"/>
      <c r="UOL2372" s="14"/>
      <c r="UOM2372" s="14"/>
      <c r="UON2372" s="14"/>
      <c r="UOO2372" s="14"/>
      <c r="UOP2372" s="14"/>
      <c r="UOQ2372" s="14"/>
      <c r="UOR2372" s="14"/>
      <c r="UOS2372" s="14"/>
      <c r="UOT2372" s="14"/>
      <c r="UOU2372" s="14"/>
      <c r="UOV2372" s="14"/>
      <c r="UOW2372" s="14"/>
      <c r="UOX2372" s="14"/>
      <c r="UOY2372" s="14"/>
      <c r="UOZ2372" s="14"/>
      <c r="UPA2372" s="14"/>
      <c r="UPB2372" s="14"/>
      <c r="UPC2372" s="14"/>
      <c r="UPD2372" s="14"/>
      <c r="UPE2372" s="14"/>
      <c r="UPF2372" s="14"/>
      <c r="UPG2372" s="14"/>
      <c r="UPH2372" s="14"/>
      <c r="UPI2372" s="14"/>
      <c r="UPJ2372" s="14"/>
      <c r="UPK2372" s="14"/>
      <c r="UPL2372" s="14"/>
      <c r="UPM2372" s="14"/>
      <c r="UPN2372" s="14"/>
      <c r="UPO2372" s="14"/>
      <c r="UPP2372" s="14"/>
      <c r="UPQ2372" s="14"/>
      <c r="UPR2372" s="14"/>
      <c r="UPS2372" s="14"/>
      <c r="UPT2372" s="14"/>
      <c r="UPU2372" s="14"/>
      <c r="UPV2372" s="14"/>
      <c r="UPW2372" s="14"/>
      <c r="UPX2372" s="14"/>
      <c r="UPY2372" s="14"/>
      <c r="UPZ2372" s="14"/>
      <c r="UQA2372" s="14"/>
      <c r="UQB2372" s="14"/>
      <c r="UQC2372" s="14"/>
      <c r="UQD2372" s="14"/>
      <c r="UQE2372" s="14"/>
      <c r="UQF2372" s="14"/>
      <c r="UQG2372" s="14"/>
      <c r="UQH2372" s="14"/>
      <c r="UQI2372" s="14"/>
      <c r="UQJ2372" s="14"/>
      <c r="UQK2372" s="14"/>
      <c r="UQL2372" s="14"/>
      <c r="UQM2372" s="14"/>
      <c r="UQN2372" s="14"/>
      <c r="UQO2372" s="14"/>
      <c r="UQP2372" s="14"/>
      <c r="UQQ2372" s="14"/>
      <c r="UQR2372" s="14"/>
      <c r="UQS2372" s="14"/>
      <c r="UQT2372" s="14"/>
      <c r="UQU2372" s="14"/>
      <c r="UQV2372" s="14"/>
      <c r="UQW2372" s="14"/>
      <c r="UQX2372" s="14"/>
      <c r="UQY2372" s="14"/>
      <c r="UQZ2372" s="14"/>
      <c r="URA2372" s="14"/>
      <c r="URB2372" s="14"/>
      <c r="URC2372" s="14"/>
      <c r="URD2372" s="14"/>
      <c r="URE2372" s="14"/>
      <c r="URF2372" s="14"/>
      <c r="URG2372" s="14"/>
      <c r="URH2372" s="14"/>
      <c r="URI2372" s="14"/>
      <c r="URJ2372" s="14"/>
      <c r="URK2372" s="14"/>
      <c r="URL2372" s="14"/>
      <c r="URM2372" s="14"/>
      <c r="URN2372" s="14"/>
      <c r="URO2372" s="14"/>
      <c r="URP2372" s="14"/>
      <c r="URQ2372" s="14"/>
      <c r="URR2372" s="14"/>
      <c r="URS2372" s="14"/>
      <c r="URT2372" s="14"/>
      <c r="URU2372" s="14"/>
      <c r="URV2372" s="14"/>
      <c r="URW2372" s="14"/>
      <c r="URX2372" s="14"/>
      <c r="URY2372" s="14"/>
      <c r="URZ2372" s="14"/>
      <c r="USA2372" s="14"/>
      <c r="USB2372" s="14"/>
      <c r="USC2372" s="14"/>
      <c r="USD2372" s="14"/>
      <c r="USE2372" s="14"/>
      <c r="USF2372" s="14"/>
      <c r="USG2372" s="14"/>
      <c r="USH2372" s="14"/>
      <c r="USI2372" s="14"/>
      <c r="USJ2372" s="14"/>
      <c r="USK2372" s="14"/>
      <c r="USL2372" s="14"/>
      <c r="USM2372" s="14"/>
      <c r="USN2372" s="14"/>
      <c r="USO2372" s="14"/>
      <c r="USP2372" s="14"/>
      <c r="USQ2372" s="14"/>
      <c r="USR2372" s="14"/>
      <c r="USS2372" s="14"/>
      <c r="UST2372" s="14"/>
      <c r="USU2372" s="14"/>
      <c r="USV2372" s="14"/>
      <c r="USW2372" s="14"/>
      <c r="USX2372" s="14"/>
      <c r="USY2372" s="14"/>
      <c r="USZ2372" s="14"/>
      <c r="UTA2372" s="14"/>
      <c r="UTB2372" s="14"/>
      <c r="UTC2372" s="14"/>
      <c r="UTD2372" s="14"/>
      <c r="UTE2372" s="14"/>
      <c r="UTF2372" s="14"/>
      <c r="UTG2372" s="14"/>
      <c r="UTH2372" s="14"/>
      <c r="UTI2372" s="14"/>
      <c r="UTJ2372" s="14"/>
      <c r="UTK2372" s="14"/>
      <c r="UTL2372" s="14"/>
      <c r="UTM2372" s="14"/>
      <c r="UTN2372" s="14"/>
      <c r="UTO2372" s="14"/>
      <c r="UTP2372" s="14"/>
      <c r="UTQ2372" s="14"/>
      <c r="UTR2372" s="14"/>
      <c r="UTS2372" s="14"/>
      <c r="UTT2372" s="14"/>
      <c r="UTU2372" s="14"/>
      <c r="UTV2372" s="14"/>
      <c r="UTW2372" s="14"/>
      <c r="UTX2372" s="14"/>
      <c r="UTY2372" s="14"/>
      <c r="UTZ2372" s="14"/>
      <c r="UUA2372" s="14"/>
      <c r="UUB2372" s="14"/>
      <c r="UUC2372" s="14"/>
      <c r="UUD2372" s="14"/>
      <c r="UUE2372" s="14"/>
      <c r="UUF2372" s="14"/>
      <c r="UUG2372" s="14"/>
      <c r="UUH2372" s="14"/>
      <c r="UUI2372" s="14"/>
      <c r="UUJ2372" s="14"/>
      <c r="UUK2372" s="14"/>
      <c r="UUL2372" s="14"/>
      <c r="UUM2372" s="14"/>
      <c r="UUN2372" s="14"/>
      <c r="UUO2372" s="14"/>
      <c r="UUP2372" s="14"/>
      <c r="UUQ2372" s="14"/>
      <c r="UUR2372" s="14"/>
      <c r="UUS2372" s="14"/>
      <c r="UUT2372" s="14"/>
      <c r="UUU2372" s="14"/>
      <c r="UUV2372" s="14"/>
      <c r="UUW2372" s="14"/>
      <c r="UUX2372" s="14"/>
      <c r="UUY2372" s="14"/>
      <c r="UUZ2372" s="14"/>
      <c r="UVA2372" s="14"/>
      <c r="UVB2372" s="14"/>
      <c r="UVC2372" s="14"/>
      <c r="UVD2372" s="14"/>
      <c r="UVE2372" s="14"/>
      <c r="UVF2372" s="14"/>
      <c r="UVG2372" s="14"/>
      <c r="UVH2372" s="14"/>
      <c r="UVI2372" s="14"/>
      <c r="UVJ2372" s="14"/>
      <c r="UVK2372" s="14"/>
      <c r="UVL2372" s="14"/>
      <c r="UVM2372" s="14"/>
      <c r="UVN2372" s="14"/>
      <c r="UVO2372" s="14"/>
      <c r="UVP2372" s="14"/>
      <c r="UVQ2372" s="14"/>
      <c r="UVR2372" s="14"/>
      <c r="UVS2372" s="14"/>
      <c r="UVT2372" s="14"/>
      <c r="UVU2372" s="14"/>
      <c r="UVV2372" s="14"/>
      <c r="UVW2372" s="14"/>
      <c r="UVX2372" s="14"/>
      <c r="UVY2372" s="14"/>
      <c r="UVZ2372" s="14"/>
      <c r="UWA2372" s="14"/>
      <c r="UWB2372" s="14"/>
      <c r="UWC2372" s="14"/>
      <c r="UWD2372" s="14"/>
      <c r="UWE2372" s="14"/>
      <c r="UWF2372" s="14"/>
      <c r="UWG2372" s="14"/>
      <c r="UWH2372" s="14"/>
      <c r="UWI2372" s="14"/>
      <c r="UWJ2372" s="14"/>
      <c r="UWK2372" s="14"/>
      <c r="UWL2372" s="14"/>
      <c r="UWM2372" s="14"/>
      <c r="UWN2372" s="14"/>
      <c r="UWO2372" s="14"/>
      <c r="UWP2372" s="14"/>
      <c r="UWQ2372" s="14"/>
      <c r="UWR2372" s="14"/>
      <c r="UWS2372" s="14"/>
      <c r="UWT2372" s="14"/>
      <c r="UWU2372" s="14"/>
      <c r="UWV2372" s="14"/>
      <c r="UWW2372" s="14"/>
      <c r="UWX2372" s="14"/>
      <c r="UWY2372" s="14"/>
      <c r="UWZ2372" s="14"/>
      <c r="UXA2372" s="14"/>
      <c r="UXB2372" s="14"/>
      <c r="UXC2372" s="14"/>
      <c r="UXD2372" s="14"/>
      <c r="UXE2372" s="14"/>
      <c r="UXF2372" s="14"/>
      <c r="UXG2372" s="14"/>
      <c r="UXH2372" s="14"/>
      <c r="UXI2372" s="14"/>
      <c r="UXJ2372" s="14"/>
      <c r="UXK2372" s="14"/>
      <c r="UXL2372" s="14"/>
      <c r="UXM2372" s="14"/>
      <c r="UXN2372" s="14"/>
      <c r="UXO2372" s="14"/>
      <c r="UXP2372" s="14"/>
      <c r="UXQ2372" s="14"/>
      <c r="UXR2372" s="14"/>
      <c r="UXS2372" s="14"/>
      <c r="UXT2372" s="14"/>
      <c r="UXU2372" s="14"/>
      <c r="UXV2372" s="14"/>
      <c r="UXW2372" s="14"/>
      <c r="UXX2372" s="14"/>
      <c r="UXY2372" s="14"/>
      <c r="UXZ2372" s="14"/>
      <c r="UYA2372" s="14"/>
      <c r="UYB2372" s="14"/>
      <c r="UYC2372" s="14"/>
      <c r="UYD2372" s="14"/>
      <c r="UYE2372" s="14"/>
      <c r="UYF2372" s="14"/>
      <c r="UYG2372" s="14"/>
      <c r="UYH2372" s="14"/>
      <c r="UYI2372" s="14"/>
      <c r="UYJ2372" s="14"/>
      <c r="UYK2372" s="14"/>
      <c r="UYL2372" s="14"/>
      <c r="UYM2372" s="14"/>
      <c r="UYN2372" s="14"/>
      <c r="UYO2372" s="14"/>
      <c r="UYP2372" s="14"/>
      <c r="UYQ2372" s="14"/>
      <c r="UYR2372" s="14"/>
      <c r="UYS2372" s="14"/>
      <c r="UYT2372" s="14"/>
      <c r="UYU2372" s="14"/>
      <c r="UYV2372" s="14"/>
      <c r="UYW2372" s="14"/>
      <c r="UYX2372" s="14"/>
      <c r="UYY2372" s="14"/>
      <c r="UYZ2372" s="14"/>
      <c r="UZA2372" s="14"/>
      <c r="UZB2372" s="14"/>
      <c r="UZC2372" s="14"/>
      <c r="UZD2372" s="14"/>
      <c r="UZE2372" s="14"/>
      <c r="UZF2372" s="14"/>
      <c r="UZG2372" s="14"/>
      <c r="UZH2372" s="14"/>
      <c r="UZI2372" s="14"/>
      <c r="UZJ2372" s="14"/>
      <c r="UZK2372" s="14"/>
      <c r="UZL2372" s="14"/>
      <c r="UZM2372" s="14"/>
      <c r="UZN2372" s="14"/>
      <c r="UZO2372" s="14"/>
      <c r="UZP2372" s="14"/>
      <c r="UZQ2372" s="14"/>
      <c r="UZR2372" s="14"/>
      <c r="UZS2372" s="14"/>
      <c r="UZT2372" s="14"/>
      <c r="UZU2372" s="14"/>
      <c r="UZV2372" s="14"/>
      <c r="UZW2372" s="14"/>
      <c r="UZX2372" s="14"/>
      <c r="UZY2372" s="14"/>
      <c r="UZZ2372" s="14"/>
      <c r="VAA2372" s="14"/>
      <c r="VAB2372" s="14"/>
      <c r="VAC2372" s="14"/>
      <c r="VAD2372" s="14"/>
      <c r="VAE2372" s="14"/>
      <c r="VAF2372" s="14"/>
      <c r="VAG2372" s="14"/>
      <c r="VAH2372" s="14"/>
      <c r="VAI2372" s="14"/>
      <c r="VAJ2372" s="14"/>
      <c r="VAK2372" s="14"/>
      <c r="VAL2372" s="14"/>
      <c r="VAM2372" s="14"/>
      <c r="VAN2372" s="14"/>
      <c r="VAO2372" s="14"/>
      <c r="VAP2372" s="14"/>
      <c r="VAQ2372" s="14"/>
      <c r="VAR2372" s="14"/>
      <c r="VAS2372" s="14"/>
      <c r="VAT2372" s="14"/>
      <c r="VAU2372" s="14"/>
      <c r="VAV2372" s="14"/>
      <c r="VAW2372" s="14"/>
      <c r="VAX2372" s="14"/>
      <c r="VAY2372" s="14"/>
      <c r="VAZ2372" s="14"/>
      <c r="VBA2372" s="14"/>
      <c r="VBB2372" s="14"/>
      <c r="VBC2372" s="14"/>
      <c r="VBD2372" s="14"/>
      <c r="VBE2372" s="14"/>
      <c r="VBF2372" s="14"/>
      <c r="VBG2372" s="14"/>
      <c r="VBH2372" s="14"/>
      <c r="VBI2372" s="14"/>
      <c r="VBJ2372" s="14"/>
      <c r="VBK2372" s="14"/>
      <c r="VBL2372" s="14"/>
      <c r="VBM2372" s="14"/>
      <c r="VBN2372" s="14"/>
      <c r="VBO2372" s="14"/>
      <c r="VBP2372" s="14"/>
      <c r="VBQ2372" s="14"/>
      <c r="VBR2372" s="14"/>
      <c r="VBS2372" s="14"/>
      <c r="VBT2372" s="14"/>
      <c r="VBU2372" s="14"/>
      <c r="VBV2372" s="14"/>
      <c r="VBW2372" s="14"/>
      <c r="VBX2372" s="14"/>
      <c r="VBY2372" s="14"/>
      <c r="VBZ2372" s="14"/>
      <c r="VCA2372" s="14"/>
      <c r="VCB2372" s="14"/>
      <c r="VCC2372" s="14"/>
      <c r="VCD2372" s="14"/>
      <c r="VCE2372" s="14"/>
      <c r="VCF2372" s="14"/>
      <c r="VCG2372" s="14"/>
      <c r="VCH2372" s="14"/>
      <c r="VCI2372" s="14"/>
      <c r="VCJ2372" s="14"/>
      <c r="VCK2372" s="14"/>
      <c r="VCL2372" s="14"/>
      <c r="VCM2372" s="14"/>
      <c r="VCN2372" s="14"/>
      <c r="VCO2372" s="14"/>
      <c r="VCP2372" s="14"/>
      <c r="VCQ2372" s="14"/>
      <c r="VCR2372" s="14"/>
      <c r="VCS2372" s="14"/>
      <c r="VCT2372" s="14"/>
      <c r="VCU2372" s="14"/>
      <c r="VCV2372" s="14"/>
      <c r="VCW2372" s="14"/>
      <c r="VCX2372" s="14"/>
      <c r="VCY2372" s="14"/>
      <c r="VCZ2372" s="14"/>
      <c r="VDA2372" s="14"/>
      <c r="VDB2372" s="14"/>
      <c r="VDC2372" s="14"/>
      <c r="VDD2372" s="14"/>
      <c r="VDE2372" s="14"/>
      <c r="VDF2372" s="14"/>
      <c r="VDG2372" s="14"/>
      <c r="VDH2372" s="14"/>
      <c r="VDI2372" s="14"/>
      <c r="VDJ2372" s="14"/>
      <c r="VDK2372" s="14"/>
      <c r="VDL2372" s="14"/>
      <c r="VDM2372" s="14"/>
      <c r="VDN2372" s="14"/>
      <c r="VDO2372" s="14"/>
      <c r="VDP2372" s="14"/>
      <c r="VDQ2372" s="14"/>
      <c r="VDR2372" s="14"/>
      <c r="VDS2372" s="14"/>
      <c r="VDT2372" s="14"/>
      <c r="VDU2372" s="14"/>
      <c r="VDV2372" s="14"/>
      <c r="VDW2372" s="14"/>
      <c r="VDX2372" s="14"/>
      <c r="VDY2372" s="14"/>
      <c r="VDZ2372" s="14"/>
      <c r="VEA2372" s="14"/>
      <c r="VEB2372" s="14"/>
      <c r="VEC2372" s="14"/>
      <c r="VED2372" s="14"/>
      <c r="VEE2372" s="14"/>
      <c r="VEF2372" s="14"/>
      <c r="VEG2372" s="14"/>
      <c r="VEH2372" s="14"/>
      <c r="VEI2372" s="14"/>
      <c r="VEJ2372" s="14"/>
      <c r="VEK2372" s="14"/>
      <c r="VEL2372" s="14"/>
      <c r="VEM2372" s="14"/>
      <c r="VEN2372" s="14"/>
      <c r="VEO2372" s="14"/>
      <c r="VEP2372" s="14"/>
      <c r="VEQ2372" s="14"/>
      <c r="VER2372" s="14"/>
      <c r="VES2372" s="14"/>
      <c r="VET2372" s="14"/>
      <c r="VEU2372" s="14"/>
      <c r="VEV2372" s="14"/>
      <c r="VEW2372" s="14"/>
      <c r="VEX2372" s="14"/>
      <c r="VEY2372" s="14"/>
      <c r="VEZ2372" s="14"/>
      <c r="VFA2372" s="14"/>
      <c r="VFB2372" s="14"/>
      <c r="VFC2372" s="14"/>
      <c r="VFD2372" s="14"/>
      <c r="VFE2372" s="14"/>
      <c r="VFF2372" s="14"/>
      <c r="VFG2372" s="14"/>
      <c r="VFH2372" s="14"/>
      <c r="VFI2372" s="14"/>
      <c r="VFJ2372" s="14"/>
      <c r="VFK2372" s="14"/>
      <c r="VFL2372" s="14"/>
      <c r="VFM2372" s="14"/>
      <c r="VFN2372" s="14"/>
      <c r="VFO2372" s="14"/>
      <c r="VFP2372" s="14"/>
      <c r="VFQ2372" s="14"/>
      <c r="VFR2372" s="14"/>
      <c r="VFS2372" s="14"/>
      <c r="VFT2372" s="14"/>
      <c r="VFU2372" s="14"/>
      <c r="VFV2372" s="14"/>
      <c r="VFW2372" s="14"/>
      <c r="VFX2372" s="14"/>
      <c r="VFY2372" s="14"/>
      <c r="VFZ2372" s="14"/>
      <c r="VGA2372" s="14"/>
      <c r="VGB2372" s="14"/>
      <c r="VGC2372" s="14"/>
      <c r="VGD2372" s="14"/>
      <c r="VGE2372" s="14"/>
      <c r="VGF2372" s="14"/>
      <c r="VGG2372" s="14"/>
      <c r="VGH2372" s="14"/>
      <c r="VGI2372" s="14"/>
      <c r="VGJ2372" s="14"/>
      <c r="VGK2372" s="14"/>
      <c r="VGL2372" s="14"/>
      <c r="VGM2372" s="14"/>
      <c r="VGN2372" s="14"/>
      <c r="VGO2372" s="14"/>
      <c r="VGP2372" s="14"/>
      <c r="VGQ2372" s="14"/>
      <c r="VGR2372" s="14"/>
      <c r="VGS2372" s="14"/>
      <c r="VGT2372" s="14"/>
      <c r="VGU2372" s="14"/>
      <c r="VGV2372" s="14"/>
      <c r="VGW2372" s="14"/>
      <c r="VGX2372" s="14"/>
      <c r="VGY2372" s="14"/>
      <c r="VGZ2372" s="14"/>
      <c r="VHA2372" s="14"/>
      <c r="VHB2372" s="14"/>
      <c r="VHC2372" s="14"/>
      <c r="VHD2372" s="14"/>
      <c r="VHE2372" s="14"/>
      <c r="VHF2372" s="14"/>
      <c r="VHG2372" s="14"/>
      <c r="VHH2372" s="14"/>
      <c r="VHI2372" s="14"/>
      <c r="VHJ2372" s="14"/>
      <c r="VHK2372" s="14"/>
      <c r="VHL2372" s="14"/>
      <c r="VHM2372" s="14"/>
      <c r="VHN2372" s="14"/>
      <c r="VHO2372" s="14"/>
      <c r="VHP2372" s="14"/>
      <c r="VHQ2372" s="14"/>
      <c r="VHR2372" s="14"/>
      <c r="VHS2372" s="14"/>
      <c r="VHT2372" s="14"/>
      <c r="VHU2372" s="14"/>
      <c r="VHV2372" s="14"/>
      <c r="VHW2372" s="14"/>
      <c r="VHX2372" s="14"/>
      <c r="VHY2372" s="14"/>
      <c r="VHZ2372" s="14"/>
      <c r="VIA2372" s="14"/>
      <c r="VIB2372" s="14"/>
      <c r="VIC2372" s="14"/>
      <c r="VID2372" s="14"/>
      <c r="VIE2372" s="14"/>
      <c r="VIF2372" s="14"/>
      <c r="VIG2372" s="14"/>
      <c r="VIH2372" s="14"/>
      <c r="VII2372" s="14"/>
      <c r="VIJ2372" s="14"/>
      <c r="VIK2372" s="14"/>
      <c r="VIL2372" s="14"/>
      <c r="VIM2372" s="14"/>
      <c r="VIN2372" s="14"/>
      <c r="VIO2372" s="14"/>
      <c r="VIP2372" s="14"/>
      <c r="VIQ2372" s="14"/>
      <c r="VIR2372" s="14"/>
      <c r="VIS2372" s="14"/>
      <c r="VIT2372" s="14"/>
      <c r="VIU2372" s="14"/>
      <c r="VIV2372" s="14"/>
      <c r="VIW2372" s="14"/>
      <c r="VIX2372" s="14"/>
      <c r="VIY2372" s="14"/>
      <c r="VIZ2372" s="14"/>
      <c r="VJA2372" s="14"/>
      <c r="VJB2372" s="14"/>
      <c r="VJC2372" s="14"/>
      <c r="VJD2372" s="14"/>
      <c r="VJE2372" s="14"/>
      <c r="VJF2372" s="14"/>
      <c r="VJG2372" s="14"/>
      <c r="VJH2372" s="14"/>
      <c r="VJI2372" s="14"/>
      <c r="VJJ2372" s="14"/>
      <c r="VJK2372" s="14"/>
      <c r="VJL2372" s="14"/>
      <c r="VJM2372" s="14"/>
      <c r="VJN2372" s="14"/>
      <c r="VJO2372" s="14"/>
      <c r="VJP2372" s="14"/>
      <c r="VJQ2372" s="14"/>
      <c r="VJR2372" s="14"/>
      <c r="VJS2372" s="14"/>
      <c r="VJT2372" s="14"/>
      <c r="VJU2372" s="14"/>
      <c r="VJV2372" s="14"/>
      <c r="VJW2372" s="14"/>
      <c r="VJX2372" s="14"/>
      <c r="VJY2372" s="14"/>
      <c r="VJZ2372" s="14"/>
      <c r="VKA2372" s="14"/>
      <c r="VKB2372" s="14"/>
      <c r="VKC2372" s="14"/>
      <c r="VKD2372" s="14"/>
      <c r="VKE2372" s="14"/>
      <c r="VKF2372" s="14"/>
      <c r="VKG2372" s="14"/>
      <c r="VKH2372" s="14"/>
      <c r="VKI2372" s="14"/>
      <c r="VKJ2372" s="14"/>
      <c r="VKK2372" s="14"/>
      <c r="VKL2372" s="14"/>
      <c r="VKM2372" s="14"/>
      <c r="VKN2372" s="14"/>
      <c r="VKO2372" s="14"/>
      <c r="VKP2372" s="14"/>
      <c r="VKQ2372" s="14"/>
      <c r="VKR2372" s="14"/>
      <c r="VKS2372" s="14"/>
      <c r="VKT2372" s="14"/>
      <c r="VKU2372" s="14"/>
      <c r="VKV2372" s="14"/>
      <c r="VKW2372" s="14"/>
      <c r="VKX2372" s="14"/>
      <c r="VKY2372" s="14"/>
      <c r="VKZ2372" s="14"/>
      <c r="VLA2372" s="14"/>
      <c r="VLB2372" s="14"/>
      <c r="VLC2372" s="14"/>
      <c r="VLD2372" s="14"/>
      <c r="VLE2372" s="14"/>
      <c r="VLF2372" s="14"/>
      <c r="VLG2372" s="14"/>
      <c r="VLH2372" s="14"/>
      <c r="VLI2372" s="14"/>
      <c r="VLJ2372" s="14"/>
      <c r="VLK2372" s="14"/>
      <c r="VLL2372" s="14"/>
      <c r="VLM2372" s="14"/>
      <c r="VLN2372" s="14"/>
      <c r="VLO2372" s="14"/>
      <c r="VLP2372" s="14"/>
      <c r="VLQ2372" s="14"/>
      <c r="VLR2372" s="14"/>
      <c r="VLS2372" s="14"/>
      <c r="VLT2372" s="14"/>
      <c r="VLU2372" s="14"/>
      <c r="VLV2372" s="14"/>
      <c r="VLW2372" s="14"/>
      <c r="VLX2372" s="14"/>
      <c r="VLY2372" s="14"/>
      <c r="VLZ2372" s="14"/>
      <c r="VMA2372" s="14"/>
      <c r="VMB2372" s="14"/>
      <c r="VMC2372" s="14"/>
      <c r="VMD2372" s="14"/>
      <c r="VME2372" s="14"/>
      <c r="VMF2372" s="14"/>
      <c r="VMG2372" s="14"/>
      <c r="VMH2372" s="14"/>
      <c r="VMI2372" s="14"/>
      <c r="VMJ2372" s="14"/>
      <c r="VMK2372" s="14"/>
      <c r="VML2372" s="14"/>
      <c r="VMM2372" s="14"/>
      <c r="VMN2372" s="14"/>
      <c r="VMO2372" s="14"/>
      <c r="VMP2372" s="14"/>
      <c r="VMQ2372" s="14"/>
      <c r="VMR2372" s="14"/>
      <c r="VMS2372" s="14"/>
      <c r="VMT2372" s="14"/>
      <c r="VMU2372" s="14"/>
      <c r="VMV2372" s="14"/>
      <c r="VMW2372" s="14"/>
      <c r="VMX2372" s="14"/>
      <c r="VMY2372" s="14"/>
      <c r="VMZ2372" s="14"/>
      <c r="VNA2372" s="14"/>
      <c r="VNB2372" s="14"/>
      <c r="VNC2372" s="14"/>
      <c r="VND2372" s="14"/>
      <c r="VNE2372" s="14"/>
      <c r="VNF2372" s="14"/>
      <c r="VNG2372" s="14"/>
      <c r="VNH2372" s="14"/>
      <c r="VNI2372" s="14"/>
      <c r="VNJ2372" s="14"/>
      <c r="VNK2372" s="14"/>
      <c r="VNL2372" s="14"/>
      <c r="VNM2372" s="14"/>
      <c r="VNN2372" s="14"/>
      <c r="VNO2372" s="14"/>
      <c r="VNP2372" s="14"/>
      <c r="VNQ2372" s="14"/>
      <c r="VNR2372" s="14"/>
      <c r="VNS2372" s="14"/>
      <c r="VNT2372" s="14"/>
      <c r="VNU2372" s="14"/>
      <c r="VNV2372" s="14"/>
      <c r="VNW2372" s="14"/>
      <c r="VNX2372" s="14"/>
      <c r="VNY2372" s="14"/>
      <c r="VNZ2372" s="14"/>
      <c r="VOA2372" s="14"/>
      <c r="VOB2372" s="14"/>
      <c r="VOC2372" s="14"/>
      <c r="VOD2372" s="14"/>
      <c r="VOE2372" s="14"/>
      <c r="VOF2372" s="14"/>
      <c r="VOG2372" s="14"/>
      <c r="VOH2372" s="14"/>
      <c r="VOI2372" s="14"/>
      <c r="VOJ2372" s="14"/>
      <c r="VOK2372" s="14"/>
      <c r="VOL2372" s="14"/>
      <c r="VOM2372" s="14"/>
      <c r="VON2372" s="14"/>
      <c r="VOO2372" s="14"/>
      <c r="VOP2372" s="14"/>
      <c r="VOQ2372" s="14"/>
      <c r="VOR2372" s="14"/>
      <c r="VOS2372" s="14"/>
      <c r="VOT2372" s="14"/>
      <c r="VOU2372" s="14"/>
      <c r="VOV2372" s="14"/>
      <c r="VOW2372" s="14"/>
      <c r="VOX2372" s="14"/>
      <c r="VOY2372" s="14"/>
      <c r="VOZ2372" s="14"/>
      <c r="VPA2372" s="14"/>
      <c r="VPB2372" s="14"/>
      <c r="VPC2372" s="14"/>
      <c r="VPD2372" s="14"/>
      <c r="VPE2372" s="14"/>
      <c r="VPF2372" s="14"/>
      <c r="VPG2372" s="14"/>
      <c r="VPH2372" s="14"/>
      <c r="VPI2372" s="14"/>
      <c r="VPJ2372" s="14"/>
      <c r="VPK2372" s="14"/>
      <c r="VPL2372" s="14"/>
      <c r="VPM2372" s="14"/>
      <c r="VPN2372" s="14"/>
      <c r="VPO2372" s="14"/>
      <c r="VPP2372" s="14"/>
      <c r="VPQ2372" s="14"/>
      <c r="VPR2372" s="14"/>
      <c r="VPS2372" s="14"/>
      <c r="VPT2372" s="14"/>
      <c r="VPU2372" s="14"/>
      <c r="VPV2372" s="14"/>
      <c r="VPW2372" s="14"/>
      <c r="VPX2372" s="14"/>
      <c r="VPY2372" s="14"/>
      <c r="VPZ2372" s="14"/>
      <c r="VQA2372" s="14"/>
      <c r="VQB2372" s="14"/>
      <c r="VQC2372" s="14"/>
      <c r="VQD2372" s="14"/>
      <c r="VQE2372" s="14"/>
      <c r="VQF2372" s="14"/>
      <c r="VQG2372" s="14"/>
      <c r="VQH2372" s="14"/>
      <c r="VQI2372" s="14"/>
      <c r="VQJ2372" s="14"/>
      <c r="VQK2372" s="14"/>
      <c r="VQL2372" s="14"/>
      <c r="VQM2372" s="14"/>
      <c r="VQN2372" s="14"/>
      <c r="VQO2372" s="14"/>
      <c r="VQP2372" s="14"/>
      <c r="VQQ2372" s="14"/>
      <c r="VQR2372" s="14"/>
      <c r="VQS2372" s="14"/>
      <c r="VQT2372" s="14"/>
      <c r="VQU2372" s="14"/>
      <c r="VQV2372" s="14"/>
      <c r="VQW2372" s="14"/>
      <c r="VQX2372" s="14"/>
      <c r="VQY2372" s="14"/>
      <c r="VQZ2372" s="14"/>
      <c r="VRA2372" s="14"/>
      <c r="VRB2372" s="14"/>
      <c r="VRC2372" s="14"/>
      <c r="VRD2372" s="14"/>
      <c r="VRE2372" s="14"/>
      <c r="VRF2372" s="14"/>
      <c r="VRG2372" s="14"/>
      <c r="VRH2372" s="14"/>
      <c r="VRI2372" s="14"/>
      <c r="VRJ2372" s="14"/>
      <c r="VRK2372" s="14"/>
      <c r="VRL2372" s="14"/>
      <c r="VRM2372" s="14"/>
      <c r="VRN2372" s="14"/>
      <c r="VRO2372" s="14"/>
      <c r="VRP2372" s="14"/>
      <c r="VRQ2372" s="14"/>
      <c r="VRR2372" s="14"/>
      <c r="VRS2372" s="14"/>
      <c r="VRT2372" s="14"/>
      <c r="VRU2372" s="14"/>
      <c r="VRV2372" s="14"/>
      <c r="VRW2372" s="14"/>
      <c r="VRX2372" s="14"/>
      <c r="VRY2372" s="14"/>
      <c r="VRZ2372" s="14"/>
      <c r="VSA2372" s="14"/>
      <c r="VSB2372" s="14"/>
      <c r="VSC2372" s="14"/>
      <c r="VSD2372" s="14"/>
      <c r="VSE2372" s="14"/>
      <c r="VSF2372" s="14"/>
      <c r="VSG2372" s="14"/>
      <c r="VSH2372" s="14"/>
      <c r="VSI2372" s="14"/>
      <c r="VSJ2372" s="14"/>
      <c r="VSK2372" s="14"/>
      <c r="VSL2372" s="14"/>
      <c r="VSM2372" s="14"/>
      <c r="VSN2372" s="14"/>
      <c r="VSO2372" s="14"/>
      <c r="VSP2372" s="14"/>
      <c r="VSQ2372" s="14"/>
      <c r="VSR2372" s="14"/>
      <c r="VSS2372" s="14"/>
      <c r="VST2372" s="14"/>
      <c r="VSU2372" s="14"/>
      <c r="VSV2372" s="14"/>
      <c r="VSW2372" s="14"/>
      <c r="VSX2372" s="14"/>
      <c r="VSY2372" s="14"/>
      <c r="VSZ2372" s="14"/>
      <c r="VTA2372" s="14"/>
      <c r="VTB2372" s="14"/>
      <c r="VTC2372" s="14"/>
      <c r="VTD2372" s="14"/>
      <c r="VTE2372" s="14"/>
      <c r="VTF2372" s="14"/>
      <c r="VTG2372" s="14"/>
      <c r="VTH2372" s="14"/>
      <c r="VTI2372" s="14"/>
      <c r="VTJ2372" s="14"/>
      <c r="VTK2372" s="14"/>
      <c r="VTL2372" s="14"/>
      <c r="VTM2372" s="14"/>
      <c r="VTN2372" s="14"/>
      <c r="VTO2372" s="14"/>
      <c r="VTP2372" s="14"/>
      <c r="VTQ2372" s="14"/>
      <c r="VTR2372" s="14"/>
      <c r="VTS2372" s="14"/>
      <c r="VTT2372" s="14"/>
      <c r="VTU2372" s="14"/>
      <c r="VTV2372" s="14"/>
      <c r="VTW2372" s="14"/>
      <c r="VTX2372" s="14"/>
      <c r="VTY2372" s="14"/>
      <c r="VTZ2372" s="14"/>
      <c r="VUA2372" s="14"/>
      <c r="VUB2372" s="14"/>
      <c r="VUC2372" s="14"/>
      <c r="VUD2372" s="14"/>
      <c r="VUE2372" s="14"/>
      <c r="VUF2372" s="14"/>
      <c r="VUG2372" s="14"/>
      <c r="VUH2372" s="14"/>
      <c r="VUI2372" s="14"/>
      <c r="VUJ2372" s="14"/>
      <c r="VUK2372" s="14"/>
      <c r="VUL2372" s="14"/>
      <c r="VUM2372" s="14"/>
      <c r="VUN2372" s="14"/>
      <c r="VUO2372" s="14"/>
      <c r="VUP2372" s="14"/>
      <c r="VUQ2372" s="14"/>
      <c r="VUR2372" s="14"/>
      <c r="VUS2372" s="14"/>
      <c r="VUT2372" s="14"/>
      <c r="VUU2372" s="14"/>
      <c r="VUV2372" s="14"/>
      <c r="VUW2372" s="14"/>
      <c r="VUX2372" s="14"/>
      <c r="VUY2372" s="14"/>
      <c r="VUZ2372" s="14"/>
      <c r="VVA2372" s="14"/>
      <c r="VVB2372" s="14"/>
      <c r="VVC2372" s="14"/>
      <c r="VVD2372" s="14"/>
      <c r="VVE2372" s="14"/>
      <c r="VVF2372" s="14"/>
      <c r="VVG2372" s="14"/>
      <c r="VVH2372" s="14"/>
      <c r="VVI2372" s="14"/>
      <c r="VVJ2372" s="14"/>
      <c r="VVK2372" s="14"/>
      <c r="VVL2372" s="14"/>
      <c r="VVM2372" s="14"/>
      <c r="VVN2372" s="14"/>
      <c r="VVO2372" s="14"/>
      <c r="VVP2372" s="14"/>
      <c r="VVQ2372" s="14"/>
      <c r="VVR2372" s="14"/>
      <c r="VVS2372" s="14"/>
      <c r="VVT2372" s="14"/>
      <c r="VVU2372" s="14"/>
      <c r="VVV2372" s="14"/>
      <c r="VVW2372" s="14"/>
      <c r="VVX2372" s="14"/>
      <c r="VVY2372" s="14"/>
      <c r="VVZ2372" s="14"/>
      <c r="VWA2372" s="14"/>
      <c r="VWB2372" s="14"/>
      <c r="VWC2372" s="14"/>
      <c r="VWD2372" s="14"/>
      <c r="VWE2372" s="14"/>
      <c r="VWF2372" s="14"/>
      <c r="VWG2372" s="14"/>
      <c r="VWH2372" s="14"/>
      <c r="VWI2372" s="14"/>
      <c r="VWJ2372" s="14"/>
      <c r="VWK2372" s="14"/>
      <c r="VWL2372" s="14"/>
      <c r="VWM2372" s="14"/>
      <c r="VWN2372" s="14"/>
      <c r="VWO2372" s="14"/>
      <c r="VWP2372" s="14"/>
      <c r="VWQ2372" s="14"/>
      <c r="VWR2372" s="14"/>
      <c r="VWS2372" s="14"/>
      <c r="VWT2372" s="14"/>
      <c r="VWU2372" s="14"/>
      <c r="VWV2372" s="14"/>
      <c r="VWW2372" s="14"/>
      <c r="VWX2372" s="14"/>
      <c r="VWY2372" s="14"/>
      <c r="VWZ2372" s="14"/>
      <c r="VXA2372" s="14"/>
      <c r="VXB2372" s="14"/>
      <c r="VXC2372" s="14"/>
      <c r="VXD2372" s="14"/>
      <c r="VXE2372" s="14"/>
      <c r="VXF2372" s="14"/>
      <c r="VXG2372" s="14"/>
      <c r="VXH2372" s="14"/>
      <c r="VXI2372" s="14"/>
      <c r="VXJ2372" s="14"/>
      <c r="VXK2372" s="14"/>
      <c r="VXL2372" s="14"/>
      <c r="VXM2372" s="14"/>
      <c r="VXN2372" s="14"/>
      <c r="VXO2372" s="14"/>
      <c r="VXP2372" s="14"/>
      <c r="VXQ2372" s="14"/>
      <c r="VXR2372" s="14"/>
      <c r="VXS2372" s="14"/>
      <c r="VXT2372" s="14"/>
      <c r="VXU2372" s="14"/>
      <c r="VXV2372" s="14"/>
      <c r="VXW2372" s="14"/>
      <c r="VXX2372" s="14"/>
      <c r="VXY2372" s="14"/>
      <c r="VXZ2372" s="14"/>
      <c r="VYA2372" s="14"/>
      <c r="VYB2372" s="14"/>
      <c r="VYC2372" s="14"/>
      <c r="VYD2372" s="14"/>
      <c r="VYE2372" s="14"/>
      <c r="VYF2372" s="14"/>
      <c r="VYG2372" s="14"/>
      <c r="VYH2372" s="14"/>
      <c r="VYI2372" s="14"/>
      <c r="VYJ2372" s="14"/>
      <c r="VYK2372" s="14"/>
      <c r="VYL2372" s="14"/>
      <c r="VYM2372" s="14"/>
      <c r="VYN2372" s="14"/>
      <c r="VYO2372" s="14"/>
      <c r="VYP2372" s="14"/>
      <c r="VYQ2372" s="14"/>
      <c r="VYR2372" s="14"/>
      <c r="VYS2372" s="14"/>
      <c r="VYT2372" s="14"/>
      <c r="VYU2372" s="14"/>
      <c r="VYV2372" s="14"/>
      <c r="VYW2372" s="14"/>
      <c r="VYX2372" s="14"/>
      <c r="VYY2372" s="14"/>
      <c r="VYZ2372" s="14"/>
      <c r="VZA2372" s="14"/>
      <c r="VZB2372" s="14"/>
      <c r="VZC2372" s="14"/>
      <c r="VZD2372" s="14"/>
      <c r="VZE2372" s="14"/>
      <c r="VZF2372" s="14"/>
      <c r="VZG2372" s="14"/>
      <c r="VZH2372" s="14"/>
      <c r="VZI2372" s="14"/>
      <c r="VZJ2372" s="14"/>
      <c r="VZK2372" s="14"/>
      <c r="VZL2372" s="14"/>
      <c r="VZM2372" s="14"/>
      <c r="VZN2372" s="14"/>
      <c r="VZO2372" s="14"/>
      <c r="VZP2372" s="14"/>
      <c r="VZQ2372" s="14"/>
      <c r="VZR2372" s="14"/>
      <c r="VZS2372" s="14"/>
      <c r="VZT2372" s="14"/>
      <c r="VZU2372" s="14"/>
      <c r="VZV2372" s="14"/>
      <c r="VZW2372" s="14"/>
      <c r="VZX2372" s="14"/>
      <c r="VZY2372" s="14"/>
      <c r="VZZ2372" s="14"/>
      <c r="WAA2372" s="14"/>
      <c r="WAB2372" s="14"/>
      <c r="WAC2372" s="14"/>
      <c r="WAD2372" s="14"/>
      <c r="WAE2372" s="14"/>
      <c r="WAF2372" s="14"/>
      <c r="WAG2372" s="14"/>
      <c r="WAH2372" s="14"/>
      <c r="WAI2372" s="14"/>
      <c r="WAJ2372" s="14"/>
      <c r="WAK2372" s="14"/>
      <c r="WAL2372" s="14"/>
      <c r="WAM2372" s="14"/>
      <c r="WAN2372" s="14"/>
      <c r="WAO2372" s="14"/>
      <c r="WAP2372" s="14"/>
      <c r="WAQ2372" s="14"/>
      <c r="WAR2372" s="14"/>
      <c r="WAS2372" s="14"/>
      <c r="WAT2372" s="14"/>
      <c r="WAU2372" s="14"/>
      <c r="WAV2372" s="14"/>
      <c r="WAW2372" s="14"/>
      <c r="WAX2372" s="14"/>
      <c r="WAY2372" s="14"/>
      <c r="WAZ2372" s="14"/>
      <c r="WBA2372" s="14"/>
      <c r="WBB2372" s="14"/>
      <c r="WBC2372" s="14"/>
      <c r="WBD2372" s="14"/>
      <c r="WBE2372" s="14"/>
      <c r="WBF2372" s="14"/>
      <c r="WBG2372" s="14"/>
      <c r="WBH2372" s="14"/>
      <c r="WBI2372" s="14"/>
      <c r="WBJ2372" s="14"/>
      <c r="WBK2372" s="14"/>
      <c r="WBL2372" s="14"/>
      <c r="WBM2372" s="14"/>
      <c r="WBN2372" s="14"/>
      <c r="WBO2372" s="14"/>
      <c r="WBP2372" s="14"/>
      <c r="WBQ2372" s="14"/>
      <c r="WBR2372" s="14"/>
      <c r="WBS2372" s="14"/>
      <c r="WBT2372" s="14"/>
      <c r="WBU2372" s="14"/>
      <c r="WBV2372" s="14"/>
      <c r="WBW2372" s="14"/>
      <c r="WBX2372" s="14"/>
      <c r="WBY2372" s="14"/>
      <c r="WBZ2372" s="14"/>
      <c r="WCA2372" s="14"/>
      <c r="WCB2372" s="14"/>
      <c r="WCC2372" s="14"/>
      <c r="WCD2372" s="14"/>
      <c r="WCE2372" s="14"/>
      <c r="WCF2372" s="14"/>
      <c r="WCG2372" s="14"/>
      <c r="WCH2372" s="14"/>
      <c r="WCI2372" s="14"/>
      <c r="WCJ2372" s="14"/>
      <c r="WCK2372" s="14"/>
      <c r="WCL2372" s="14"/>
      <c r="WCM2372" s="14"/>
      <c r="WCN2372" s="14"/>
      <c r="WCO2372" s="14"/>
      <c r="WCP2372" s="14"/>
      <c r="WCQ2372" s="14"/>
      <c r="WCR2372" s="14"/>
      <c r="WCS2372" s="14"/>
      <c r="WCT2372" s="14"/>
      <c r="WCU2372" s="14"/>
      <c r="WCV2372" s="14"/>
      <c r="WCW2372" s="14"/>
      <c r="WCX2372" s="14"/>
      <c r="WCY2372" s="14"/>
      <c r="WCZ2372" s="14"/>
      <c r="WDA2372" s="14"/>
      <c r="WDB2372" s="14"/>
      <c r="WDC2372" s="14"/>
      <c r="WDD2372" s="14"/>
      <c r="WDE2372" s="14"/>
      <c r="WDF2372" s="14"/>
      <c r="WDG2372" s="14"/>
      <c r="WDH2372" s="14"/>
      <c r="WDI2372" s="14"/>
      <c r="WDJ2372" s="14"/>
      <c r="WDK2372" s="14"/>
      <c r="WDL2372" s="14"/>
      <c r="WDM2372" s="14"/>
      <c r="WDN2372" s="14"/>
      <c r="WDO2372" s="14"/>
      <c r="WDP2372" s="14"/>
      <c r="WDQ2372" s="14"/>
      <c r="WDR2372" s="14"/>
      <c r="WDS2372" s="14"/>
      <c r="WDT2372" s="14"/>
      <c r="WDU2372" s="14"/>
      <c r="WDV2372" s="14"/>
      <c r="WDW2372" s="14"/>
      <c r="WDX2372" s="14"/>
      <c r="WDY2372" s="14"/>
      <c r="WDZ2372" s="14"/>
      <c r="WEA2372" s="14"/>
      <c r="WEB2372" s="14"/>
      <c r="WEC2372" s="14"/>
      <c r="WED2372" s="14"/>
      <c r="WEE2372" s="14"/>
      <c r="WEF2372" s="14"/>
      <c r="WEG2372" s="14"/>
      <c r="WEH2372" s="14"/>
      <c r="WEI2372" s="14"/>
      <c r="WEJ2372" s="14"/>
      <c r="WEK2372" s="14"/>
      <c r="WEL2372" s="14"/>
      <c r="WEM2372" s="14"/>
      <c r="WEN2372" s="14"/>
      <c r="WEO2372" s="14"/>
      <c r="WEP2372" s="14"/>
      <c r="WEQ2372" s="14"/>
      <c r="WER2372" s="14"/>
      <c r="WES2372" s="14"/>
      <c r="WET2372" s="14"/>
      <c r="WEU2372" s="14"/>
      <c r="WEV2372" s="14"/>
      <c r="WEW2372" s="14"/>
      <c r="WEX2372" s="14"/>
      <c r="WEY2372" s="14"/>
      <c r="WEZ2372" s="14"/>
      <c r="WFA2372" s="14"/>
      <c r="WFB2372" s="14"/>
      <c r="WFC2372" s="14"/>
      <c r="WFD2372" s="14"/>
      <c r="WFE2372" s="14"/>
      <c r="WFF2372" s="14"/>
      <c r="WFG2372" s="14"/>
      <c r="WFH2372" s="14"/>
      <c r="WFI2372" s="14"/>
      <c r="WFJ2372" s="14"/>
      <c r="WFK2372" s="14"/>
      <c r="WFL2372" s="14"/>
      <c r="WFM2372" s="14"/>
      <c r="WFN2372" s="14"/>
      <c r="WFO2372" s="14"/>
      <c r="WFP2372" s="14"/>
      <c r="WFQ2372" s="14"/>
      <c r="WFR2372" s="14"/>
      <c r="WFS2372" s="14"/>
      <c r="WFT2372" s="14"/>
      <c r="WFU2372" s="14"/>
      <c r="WFV2372" s="14"/>
      <c r="WFW2372" s="14"/>
      <c r="WFX2372" s="14"/>
      <c r="WFY2372" s="14"/>
      <c r="WFZ2372" s="14"/>
      <c r="WGA2372" s="14"/>
      <c r="WGB2372" s="14"/>
      <c r="WGC2372" s="14"/>
      <c r="WGD2372" s="14"/>
      <c r="WGE2372" s="14"/>
      <c r="WGF2372" s="14"/>
      <c r="WGG2372" s="14"/>
      <c r="WGH2372" s="14"/>
      <c r="WGI2372" s="14"/>
      <c r="WGJ2372" s="14"/>
      <c r="WGK2372" s="14"/>
      <c r="WGL2372" s="14"/>
      <c r="WGM2372" s="14"/>
      <c r="WGN2372" s="14"/>
      <c r="WGO2372" s="14"/>
      <c r="WGP2372" s="14"/>
      <c r="WGQ2372" s="14"/>
      <c r="WGR2372" s="14"/>
      <c r="WGS2372" s="14"/>
      <c r="WGT2372" s="14"/>
      <c r="WGU2372" s="14"/>
      <c r="WGV2372" s="14"/>
      <c r="WGW2372" s="14"/>
      <c r="WGX2372" s="14"/>
      <c r="WGY2372" s="14"/>
      <c r="WGZ2372" s="14"/>
      <c r="WHA2372" s="14"/>
      <c r="WHB2372" s="14"/>
      <c r="WHC2372" s="14"/>
      <c r="WHD2372" s="14"/>
      <c r="WHE2372" s="14"/>
      <c r="WHF2372" s="14"/>
      <c r="WHG2372" s="14"/>
      <c r="WHH2372" s="14"/>
      <c r="WHI2372" s="14"/>
      <c r="WHJ2372" s="14"/>
      <c r="WHK2372" s="14"/>
      <c r="WHL2372" s="14"/>
      <c r="WHM2372" s="14"/>
      <c r="WHN2372" s="14"/>
      <c r="WHO2372" s="14"/>
      <c r="WHP2372" s="14"/>
      <c r="WHQ2372" s="14"/>
      <c r="WHR2372" s="14"/>
      <c r="WHS2372" s="14"/>
      <c r="WHT2372" s="14"/>
      <c r="WHU2372" s="14"/>
      <c r="WHV2372" s="14"/>
      <c r="WHW2372" s="14"/>
      <c r="WHX2372" s="14"/>
      <c r="WHY2372" s="14"/>
      <c r="WHZ2372" s="14"/>
      <c r="WIA2372" s="14"/>
      <c r="WIB2372" s="14"/>
      <c r="WIC2372" s="14"/>
      <c r="WID2372" s="14"/>
      <c r="WIE2372" s="14"/>
      <c r="WIF2372" s="14"/>
      <c r="WIG2372" s="14"/>
      <c r="WIH2372" s="14"/>
      <c r="WII2372" s="14"/>
      <c r="WIJ2372" s="14"/>
      <c r="WIK2372" s="14"/>
      <c r="WIL2372" s="14"/>
      <c r="WIM2372" s="14"/>
      <c r="WIN2372" s="14"/>
      <c r="WIO2372" s="14"/>
      <c r="WIP2372" s="14"/>
      <c r="WIQ2372" s="14"/>
      <c r="WIR2372" s="14"/>
      <c r="WIS2372" s="14"/>
      <c r="WIT2372" s="14"/>
      <c r="WIU2372" s="14"/>
      <c r="WIV2372" s="14"/>
      <c r="WIW2372" s="14"/>
      <c r="WIX2372" s="14"/>
      <c r="WIY2372" s="14"/>
      <c r="WIZ2372" s="14"/>
      <c r="WJA2372" s="14"/>
      <c r="WJB2372" s="14"/>
      <c r="WJC2372" s="14"/>
      <c r="WJD2372" s="14"/>
      <c r="WJE2372" s="14"/>
      <c r="WJF2372" s="14"/>
      <c r="WJG2372" s="14"/>
      <c r="WJH2372" s="14"/>
      <c r="WJI2372" s="14"/>
      <c r="WJJ2372" s="14"/>
      <c r="WJK2372" s="14"/>
      <c r="WJL2372" s="14"/>
      <c r="WJM2372" s="14"/>
      <c r="WJN2372" s="14"/>
      <c r="WJO2372" s="14"/>
      <c r="WJP2372" s="14"/>
      <c r="WJQ2372" s="14"/>
      <c r="WJR2372" s="14"/>
      <c r="WJS2372" s="14"/>
      <c r="WJT2372" s="14"/>
      <c r="WJU2372" s="14"/>
      <c r="WJV2372" s="14"/>
      <c r="WJW2372" s="14"/>
      <c r="WJX2372" s="14"/>
      <c r="WJY2372" s="14"/>
      <c r="WJZ2372" s="14"/>
      <c r="WKA2372" s="14"/>
      <c r="WKB2372" s="14"/>
      <c r="WKC2372" s="14"/>
      <c r="WKD2372" s="14"/>
      <c r="WKE2372" s="14"/>
      <c r="WKF2372" s="14"/>
      <c r="WKG2372" s="14"/>
      <c r="WKH2372" s="14"/>
      <c r="WKI2372" s="14"/>
      <c r="WKJ2372" s="14"/>
      <c r="WKK2372" s="14"/>
      <c r="WKL2372" s="14"/>
      <c r="WKM2372" s="14"/>
      <c r="WKN2372" s="14"/>
      <c r="WKO2372" s="14"/>
      <c r="WKP2372" s="14"/>
      <c r="WKQ2372" s="14"/>
      <c r="WKR2372" s="14"/>
      <c r="WKS2372" s="14"/>
      <c r="WKT2372" s="14"/>
      <c r="WKU2372" s="14"/>
      <c r="WKV2372" s="14"/>
      <c r="WKW2372" s="14"/>
      <c r="WKX2372" s="14"/>
      <c r="WKY2372" s="14"/>
      <c r="WKZ2372" s="14"/>
      <c r="WLA2372" s="14"/>
      <c r="WLB2372" s="14"/>
      <c r="WLC2372" s="14"/>
      <c r="WLD2372" s="14"/>
      <c r="WLE2372" s="14"/>
      <c r="WLF2372" s="14"/>
      <c r="WLG2372" s="14"/>
      <c r="WLH2372" s="14"/>
      <c r="WLI2372" s="14"/>
      <c r="WLJ2372" s="14"/>
      <c r="WLK2372" s="14"/>
      <c r="WLL2372" s="14"/>
      <c r="WLM2372" s="14"/>
      <c r="WLN2372" s="14"/>
      <c r="WLO2372" s="14"/>
      <c r="WLP2372" s="14"/>
      <c r="WLQ2372" s="14"/>
      <c r="WLR2372" s="14"/>
      <c r="WLS2372" s="14"/>
      <c r="WLT2372" s="14"/>
      <c r="WLU2372" s="14"/>
      <c r="WLV2372" s="14"/>
      <c r="WLW2372" s="14"/>
      <c r="WLX2372" s="14"/>
      <c r="WLY2372" s="14"/>
      <c r="WLZ2372" s="14"/>
      <c r="WMA2372" s="14"/>
      <c r="WMB2372" s="14"/>
      <c r="WMC2372" s="14"/>
      <c r="WMD2372" s="14"/>
      <c r="WME2372" s="14"/>
      <c r="WMF2372" s="14"/>
      <c r="WMG2372" s="14"/>
      <c r="WMH2372" s="14"/>
      <c r="WMI2372" s="14"/>
      <c r="WMJ2372" s="14"/>
      <c r="WMK2372" s="14"/>
      <c r="WML2372" s="14"/>
      <c r="WMM2372" s="14"/>
      <c r="WMN2372" s="14"/>
      <c r="WMO2372" s="14"/>
      <c r="WMP2372" s="14"/>
      <c r="WMQ2372" s="14"/>
      <c r="WMR2372" s="14"/>
      <c r="WMS2372" s="14"/>
      <c r="WMT2372" s="14"/>
      <c r="WMU2372" s="14"/>
      <c r="WMV2372" s="14"/>
      <c r="WMW2372" s="14"/>
      <c r="WMX2372" s="14"/>
      <c r="WMY2372" s="14"/>
      <c r="WMZ2372" s="14"/>
      <c r="WNA2372" s="14"/>
      <c r="WNB2372" s="14"/>
      <c r="WNC2372" s="14"/>
      <c r="WND2372" s="14"/>
      <c r="WNE2372" s="14"/>
      <c r="WNF2372" s="14"/>
      <c r="WNG2372" s="14"/>
      <c r="WNH2372" s="14"/>
      <c r="WNI2372" s="14"/>
      <c r="WNJ2372" s="14"/>
      <c r="WNK2372" s="14"/>
      <c r="WNL2372" s="14"/>
      <c r="WNM2372" s="14"/>
      <c r="WNN2372" s="14"/>
      <c r="WNO2372" s="14"/>
      <c r="WNP2372" s="14"/>
      <c r="WNQ2372" s="14"/>
      <c r="WNR2372" s="14"/>
      <c r="WNS2372" s="14"/>
      <c r="WNT2372" s="14"/>
      <c r="WNU2372" s="14"/>
      <c r="WNV2372" s="14"/>
      <c r="WNW2372" s="14"/>
      <c r="WNX2372" s="14"/>
      <c r="WNY2372" s="14"/>
      <c r="WNZ2372" s="14"/>
      <c r="WOA2372" s="14"/>
      <c r="WOB2372" s="14"/>
      <c r="WOC2372" s="14"/>
      <c r="WOD2372" s="14"/>
      <c r="WOE2372" s="14"/>
      <c r="WOF2372" s="14"/>
      <c r="WOG2372" s="14"/>
      <c r="WOH2372" s="14"/>
      <c r="WOI2372" s="14"/>
      <c r="WOJ2372" s="14"/>
      <c r="WOK2372" s="14"/>
      <c r="WOL2372" s="14"/>
      <c r="WOM2372" s="14"/>
      <c r="WON2372" s="14"/>
      <c r="WOO2372" s="14"/>
      <c r="WOP2372" s="14"/>
      <c r="WOQ2372" s="14"/>
      <c r="WOR2372" s="14"/>
      <c r="WOS2372" s="14"/>
      <c r="WOT2372" s="14"/>
      <c r="WOU2372" s="14"/>
      <c r="WOV2372" s="14"/>
      <c r="WOW2372" s="14"/>
      <c r="WOX2372" s="14"/>
      <c r="WOY2372" s="14"/>
      <c r="WOZ2372" s="14"/>
      <c r="WPA2372" s="14"/>
      <c r="WPB2372" s="14"/>
      <c r="WPC2372" s="14"/>
      <c r="WPD2372" s="14"/>
      <c r="WPE2372" s="14"/>
      <c r="WPF2372" s="14"/>
      <c r="WPG2372" s="14"/>
      <c r="WPH2372" s="14"/>
      <c r="WPI2372" s="14"/>
      <c r="WPJ2372" s="14"/>
      <c r="WPK2372" s="14"/>
      <c r="WPL2372" s="14"/>
      <c r="WPM2372" s="14"/>
      <c r="WPN2372" s="14"/>
      <c r="WPO2372" s="14"/>
      <c r="WPP2372" s="14"/>
      <c r="WPQ2372" s="14"/>
      <c r="WPR2372" s="14"/>
      <c r="WPS2372" s="14"/>
      <c r="WPT2372" s="14"/>
      <c r="WPU2372" s="14"/>
      <c r="WPV2372" s="14"/>
      <c r="WPW2372" s="14"/>
      <c r="WPX2372" s="14"/>
      <c r="WPY2372" s="14"/>
      <c r="WPZ2372" s="14"/>
      <c r="WQA2372" s="14"/>
      <c r="WQB2372" s="14"/>
      <c r="WQC2372" s="14"/>
      <c r="WQD2372" s="14"/>
      <c r="WQE2372" s="14"/>
      <c r="WQF2372" s="14"/>
      <c r="WQG2372" s="14"/>
      <c r="WQH2372" s="14"/>
      <c r="WQI2372" s="14"/>
      <c r="WQJ2372" s="14"/>
      <c r="WQK2372" s="14"/>
      <c r="WQL2372" s="14"/>
      <c r="WQM2372" s="14"/>
      <c r="WQN2372" s="14"/>
      <c r="WQO2372" s="14"/>
      <c r="WQP2372" s="14"/>
      <c r="WQQ2372" s="14"/>
      <c r="WQR2372" s="14"/>
      <c r="WQS2372" s="14"/>
      <c r="WQT2372" s="14"/>
      <c r="WQU2372" s="14"/>
      <c r="WQV2372" s="14"/>
      <c r="WQW2372" s="14"/>
      <c r="WQX2372" s="14"/>
      <c r="WQY2372" s="14"/>
      <c r="WQZ2372" s="14"/>
      <c r="WRA2372" s="14"/>
      <c r="WRB2372" s="14"/>
      <c r="WRC2372" s="14"/>
      <c r="WRD2372" s="14"/>
      <c r="WRE2372" s="14"/>
      <c r="WRF2372" s="14"/>
      <c r="WRG2372" s="14"/>
      <c r="WRH2372" s="14"/>
      <c r="WRI2372" s="14"/>
      <c r="WRJ2372" s="14"/>
      <c r="WRK2372" s="14"/>
      <c r="WRL2372" s="14"/>
      <c r="WRM2372" s="14"/>
      <c r="WRN2372" s="14"/>
      <c r="WRO2372" s="14"/>
      <c r="WRP2372" s="14"/>
      <c r="WRQ2372" s="14"/>
      <c r="WRR2372" s="14"/>
      <c r="WRS2372" s="14"/>
      <c r="WRT2372" s="14"/>
      <c r="WRU2372" s="14"/>
      <c r="WRV2372" s="14"/>
      <c r="WRW2372" s="14"/>
      <c r="WRX2372" s="14"/>
      <c r="WRY2372" s="14"/>
      <c r="WRZ2372" s="14"/>
      <c r="WSA2372" s="14"/>
      <c r="WSB2372" s="14"/>
      <c r="WSC2372" s="14"/>
      <c r="WSD2372" s="14"/>
      <c r="WSE2372" s="14"/>
      <c r="WSF2372" s="14"/>
      <c r="WSG2372" s="14"/>
      <c r="WSH2372" s="14"/>
      <c r="WSI2372" s="14"/>
      <c r="WSJ2372" s="14"/>
      <c r="WSK2372" s="14"/>
      <c r="WSL2372" s="14"/>
      <c r="WSM2372" s="14"/>
      <c r="WSN2372" s="14"/>
      <c r="WSO2372" s="14"/>
      <c r="WSP2372" s="14"/>
      <c r="WSQ2372" s="14"/>
      <c r="WSR2372" s="14"/>
      <c r="WSS2372" s="14"/>
      <c r="WST2372" s="14"/>
      <c r="WSU2372" s="14"/>
      <c r="WSV2372" s="14"/>
      <c r="WSW2372" s="14"/>
      <c r="WSX2372" s="14"/>
      <c r="WSY2372" s="14"/>
      <c r="WSZ2372" s="14"/>
      <c r="WTA2372" s="14"/>
      <c r="WTB2372" s="14"/>
      <c r="WTC2372" s="14"/>
      <c r="WTD2372" s="14"/>
      <c r="WTE2372" s="14"/>
      <c r="WTF2372" s="14"/>
      <c r="WTG2372" s="14"/>
      <c r="WTH2372" s="14"/>
      <c r="WTI2372" s="14"/>
      <c r="WTJ2372" s="14"/>
      <c r="WTK2372" s="14"/>
      <c r="WTL2372" s="14"/>
      <c r="WTM2372" s="14"/>
      <c r="WTN2372" s="14"/>
      <c r="WTO2372" s="14"/>
      <c r="WTP2372" s="14"/>
      <c r="WTQ2372" s="14"/>
      <c r="WTR2372" s="14"/>
      <c r="WTS2372" s="14"/>
      <c r="WTT2372" s="14"/>
      <c r="WTU2372" s="14"/>
      <c r="WTV2372" s="14"/>
      <c r="WTW2372" s="14"/>
      <c r="WTX2372" s="14"/>
      <c r="WTY2372" s="14"/>
      <c r="WTZ2372" s="14"/>
      <c r="WUA2372" s="14"/>
      <c r="WUB2372" s="14"/>
      <c r="WUC2372" s="14"/>
      <c r="WUD2372" s="14"/>
      <c r="WUE2372" s="14"/>
      <c r="WUF2372" s="14"/>
      <c r="WUG2372" s="14"/>
      <c r="WUH2372" s="14"/>
      <c r="WUI2372" s="14"/>
      <c r="WUJ2372" s="14"/>
      <c r="WUK2372" s="14"/>
      <c r="WUL2372" s="14"/>
      <c r="WUM2372" s="14"/>
      <c r="WUN2372" s="14"/>
      <c r="WUO2372" s="14"/>
      <c r="WUP2372" s="14"/>
      <c r="WUQ2372" s="14"/>
      <c r="WUR2372" s="14"/>
      <c r="WUS2372" s="14"/>
      <c r="WUT2372" s="14"/>
      <c r="WUU2372" s="14"/>
      <c r="WUV2372" s="14"/>
      <c r="WUW2372" s="14"/>
      <c r="WUX2372" s="14"/>
      <c r="WUY2372" s="14"/>
      <c r="WUZ2372" s="14"/>
      <c r="WVA2372" s="14"/>
      <c r="WVB2372" s="14"/>
      <c r="WVC2372" s="14"/>
      <c r="WVD2372" s="14"/>
      <c r="WVE2372" s="14"/>
      <c r="WVF2372" s="14"/>
      <c r="WVG2372" s="14"/>
      <c r="WVH2372" s="14"/>
      <c r="WVI2372" s="14"/>
      <c r="WVJ2372" s="14"/>
      <c r="WVK2372" s="14"/>
      <c r="WVL2372" s="14"/>
      <c r="WVM2372" s="14"/>
      <c r="WVN2372" s="14"/>
      <c r="WVO2372" s="14"/>
      <c r="WVP2372" s="14"/>
      <c r="WVQ2372" s="14"/>
      <c r="WVR2372" s="14"/>
      <c r="WVS2372" s="14"/>
      <c r="WVT2372" s="14"/>
      <c r="WVU2372" s="14"/>
      <c r="WVV2372" s="14"/>
      <c r="WVW2372" s="14"/>
      <c r="WVX2372" s="14"/>
      <c r="WVY2372" s="14"/>
      <c r="WVZ2372" s="14"/>
      <c r="WWA2372" s="14"/>
      <c r="WWB2372" s="14"/>
      <c r="WWC2372" s="14"/>
      <c r="WWD2372" s="14"/>
      <c r="WWE2372" s="14"/>
      <c r="WWF2372" s="14"/>
      <c r="WWG2372" s="14"/>
      <c r="WWH2372" s="14"/>
      <c r="WWI2372" s="14"/>
      <c r="WWJ2372" s="14"/>
      <c r="WWK2372" s="14"/>
      <c r="WWL2372" s="14"/>
      <c r="WWM2372" s="14"/>
      <c r="WWN2372" s="14"/>
      <c r="WWO2372" s="14"/>
      <c r="WWP2372" s="14"/>
      <c r="WWQ2372" s="14"/>
      <c r="WWR2372" s="14"/>
      <c r="WWS2372" s="14"/>
      <c r="WWT2372" s="14"/>
      <c r="WWU2372" s="14"/>
      <c r="WWV2372" s="14"/>
      <c r="WWW2372" s="14"/>
      <c r="WWX2372" s="14"/>
      <c r="WWY2372" s="14"/>
      <c r="WWZ2372" s="14"/>
      <c r="WXA2372" s="14"/>
      <c r="WXB2372" s="14"/>
      <c r="WXC2372" s="14"/>
      <c r="WXD2372" s="14"/>
      <c r="WXE2372" s="14"/>
      <c r="WXF2372" s="14"/>
      <c r="WXG2372" s="14"/>
      <c r="WXH2372" s="14"/>
      <c r="WXI2372" s="14"/>
      <c r="WXJ2372" s="14"/>
      <c r="WXK2372" s="14"/>
      <c r="WXL2372" s="14"/>
      <c r="WXM2372" s="14"/>
      <c r="WXN2372" s="14"/>
      <c r="WXO2372" s="14"/>
      <c r="WXP2372" s="14"/>
      <c r="WXQ2372" s="14"/>
      <c r="WXR2372" s="14"/>
      <c r="WXS2372" s="14"/>
      <c r="WXT2372" s="14"/>
      <c r="WXU2372" s="14"/>
      <c r="WXV2372" s="14"/>
      <c r="WXW2372" s="14"/>
      <c r="WXX2372" s="14"/>
      <c r="WXY2372" s="14"/>
      <c r="WXZ2372" s="14"/>
      <c r="WYA2372" s="14"/>
      <c r="WYB2372" s="14"/>
      <c r="WYC2372" s="14"/>
      <c r="WYD2372" s="14"/>
      <c r="WYE2372" s="14"/>
      <c r="WYF2372" s="14"/>
      <c r="WYG2372" s="14"/>
      <c r="WYH2372" s="14"/>
      <c r="WYI2372" s="14"/>
      <c r="WYJ2372" s="14"/>
      <c r="WYK2372" s="14"/>
      <c r="WYL2372" s="14"/>
      <c r="WYM2372" s="14"/>
      <c r="WYN2372" s="14"/>
      <c r="WYO2372" s="14"/>
      <c r="WYP2372" s="14"/>
      <c r="WYQ2372" s="14"/>
      <c r="WYR2372" s="14"/>
      <c r="WYS2372" s="14"/>
      <c r="WYT2372" s="14"/>
      <c r="WYU2372" s="14"/>
      <c r="WYV2372" s="14"/>
      <c r="WYW2372" s="14"/>
      <c r="WYX2372" s="14"/>
      <c r="WYY2372" s="14"/>
      <c r="WYZ2372" s="14"/>
      <c r="WZA2372" s="14"/>
      <c r="WZB2372" s="14"/>
      <c r="WZC2372" s="14"/>
      <c r="WZD2372" s="14"/>
      <c r="WZE2372" s="14"/>
      <c r="WZF2372" s="14"/>
      <c r="WZG2372" s="14"/>
      <c r="WZH2372" s="14"/>
      <c r="WZI2372" s="14"/>
      <c r="WZJ2372" s="14"/>
      <c r="WZK2372" s="14"/>
      <c r="WZL2372" s="14"/>
      <c r="WZM2372" s="14"/>
      <c r="WZN2372" s="14"/>
      <c r="WZO2372" s="14"/>
      <c r="WZP2372" s="14"/>
      <c r="WZQ2372" s="14"/>
      <c r="WZR2372" s="14"/>
      <c r="WZS2372" s="14"/>
      <c r="WZT2372" s="14"/>
      <c r="WZU2372" s="14"/>
      <c r="WZV2372" s="14"/>
      <c r="WZW2372" s="14"/>
      <c r="WZX2372" s="14"/>
      <c r="WZY2372" s="14"/>
      <c r="WZZ2372" s="14"/>
      <c r="XAA2372" s="14"/>
      <c r="XAB2372" s="14"/>
      <c r="XAC2372" s="14"/>
      <c r="XAD2372" s="14"/>
      <c r="XAE2372" s="14"/>
      <c r="XAF2372" s="14"/>
      <c r="XAG2372" s="14"/>
      <c r="XAH2372" s="14"/>
      <c r="XAI2372" s="14"/>
      <c r="XAJ2372" s="14"/>
      <c r="XAK2372" s="14"/>
      <c r="XAL2372" s="14"/>
      <c r="XAM2372" s="14"/>
      <c r="XAN2372" s="14"/>
      <c r="XAO2372" s="14"/>
      <c r="XAP2372" s="14"/>
      <c r="XAQ2372" s="14"/>
      <c r="XAR2372" s="14"/>
      <c r="XAS2372" s="14"/>
      <c r="XAT2372" s="14"/>
      <c r="XAU2372" s="14"/>
      <c r="XAV2372" s="14"/>
      <c r="XAW2372" s="14"/>
      <c r="XAX2372" s="14"/>
      <c r="XAY2372" s="14"/>
      <c r="XAZ2372" s="14"/>
      <c r="XBA2372" s="14"/>
      <c r="XBB2372" s="14"/>
      <c r="XBC2372" s="14"/>
      <c r="XBD2372" s="14"/>
      <c r="XBE2372" s="14"/>
      <c r="XBF2372" s="14"/>
      <c r="XBG2372" s="14"/>
      <c r="XBH2372" s="14"/>
      <c r="XBI2372" s="14"/>
      <c r="XBJ2372" s="14"/>
      <c r="XBK2372" s="14"/>
      <c r="XBL2372" s="14"/>
      <c r="XBM2372" s="14"/>
      <c r="XBN2372" s="14"/>
      <c r="XBO2372" s="14"/>
      <c r="XBP2372" s="14"/>
      <c r="XBQ2372" s="14"/>
      <c r="XBR2372" s="14"/>
      <c r="XBS2372" s="14"/>
      <c r="XBT2372" s="14"/>
      <c r="XBU2372" s="14"/>
      <c r="XBV2372" s="14"/>
      <c r="XBW2372" s="14"/>
      <c r="XBX2372" s="14"/>
      <c r="XBY2372" s="14"/>
      <c r="XBZ2372" s="14"/>
      <c r="XCA2372" s="14"/>
      <c r="XCB2372" s="14"/>
      <c r="XCC2372" s="14"/>
      <c r="XCD2372" s="14"/>
      <c r="XCE2372" s="14"/>
      <c r="XCF2372" s="14"/>
      <c r="XCG2372" s="14"/>
      <c r="XCH2372" s="14"/>
      <c r="XCI2372" s="14"/>
      <c r="XCJ2372" s="14"/>
      <c r="XCK2372" s="14"/>
      <c r="XCL2372" s="14"/>
      <c r="XCM2372" s="14"/>
      <c r="XCN2372" s="14"/>
      <c r="XCO2372" s="14"/>
      <c r="XCP2372" s="14"/>
      <c r="XCQ2372" s="14"/>
      <c r="XCR2372" s="14"/>
      <c r="XCS2372" s="14"/>
      <c r="XCT2372" s="14"/>
      <c r="XCU2372" s="14"/>
      <c r="XCV2372" s="14"/>
      <c r="XCW2372" s="14"/>
      <c r="XCX2372" s="14"/>
      <c r="XCY2372" s="14"/>
      <c r="XCZ2372" s="14"/>
      <c r="XDA2372" s="14"/>
      <c r="XDB2372" s="14"/>
      <c r="XDC2372" s="14"/>
      <c r="XDD2372" s="14"/>
      <c r="XDE2372" s="14"/>
      <c r="XDF2372" s="14"/>
      <c r="XDG2372" s="14"/>
      <c r="XDH2372" s="14"/>
      <c r="XDI2372" s="14"/>
      <c r="XDJ2372" s="14"/>
      <c r="XDK2372" s="14"/>
      <c r="XDL2372" s="14"/>
      <c r="XDM2372" s="14"/>
      <c r="XDN2372" s="14"/>
      <c r="XDO2372" s="14"/>
      <c r="XDP2372" s="14"/>
      <c r="XDQ2372" s="14"/>
      <c r="XDR2372" s="14"/>
      <c r="XDS2372" s="14"/>
      <c r="XDT2372" s="14"/>
      <c r="XDU2372" s="14"/>
      <c r="XDV2372" s="14"/>
      <c r="XDW2372" s="14"/>
      <c r="XDX2372" s="14"/>
      <c r="XDY2372" s="14"/>
      <c r="XDZ2372" s="14"/>
      <c r="XEA2372" s="14"/>
      <c r="XEB2372" s="14"/>
      <c r="XEC2372" s="14"/>
      <c r="XED2372" s="14"/>
      <c r="XEE2372" s="14"/>
      <c r="XEF2372" s="14"/>
      <c r="XEG2372" s="14"/>
      <c r="XEH2372" s="14"/>
      <c r="XEI2372" s="14"/>
      <c r="XEJ2372" s="14"/>
      <c r="XEK2372" s="14"/>
      <c r="XEL2372" s="14"/>
      <c r="XEM2372" s="14"/>
      <c r="XEN2372" s="14"/>
      <c r="XEO2372" s="14"/>
      <c r="XEP2372" s="14"/>
      <c r="XEQ2372" s="14"/>
      <c r="XER2372" s="14"/>
      <c r="XES2372" s="14"/>
      <c r="XET2372" s="14"/>
      <c r="XEU2372" s="14"/>
      <c r="XEV2372" s="14"/>
      <c r="XEW2372" s="14"/>
      <c r="XEX2372" s="14"/>
      <c r="XEY2372" s="14"/>
      <c r="XEZ2372" s="14"/>
      <c r="XFA2372" s="14"/>
    </row>
    <row r="2373" spans="1:16381" ht="22.5" hidden="1" customHeight="1" x14ac:dyDescent="0.25">
      <c r="A2373" s="68" t="s">
        <v>5449</v>
      </c>
      <c r="B2373" s="25">
        <v>5350</v>
      </c>
      <c r="C2373" s="36" t="s">
        <v>2993</v>
      </c>
      <c r="D2373" s="25">
        <v>1966</v>
      </c>
      <c r="E2373" s="108" t="s">
        <v>2932</v>
      </c>
      <c r="F2373" s="68" t="s">
        <v>2933</v>
      </c>
      <c r="G2373" s="25">
        <v>5</v>
      </c>
      <c r="H2373" s="25">
        <v>5</v>
      </c>
      <c r="I2373" s="173">
        <v>4874.8999999999996</v>
      </c>
      <c r="J2373" s="137">
        <v>3209.1</v>
      </c>
      <c r="K2373" s="173">
        <v>3209.1</v>
      </c>
      <c r="L2373" s="117">
        <v>237</v>
      </c>
      <c r="M2373" s="173">
        <f>R2373+T2373+V2373+X2373+Z2373+AB2373+AE2373+AF2373</f>
        <v>2964915</v>
      </c>
      <c r="N2373" s="137"/>
      <c r="O2373" s="135"/>
      <c r="P2373" s="137"/>
      <c r="Q2373" s="137">
        <f>M2373</f>
        <v>2964915</v>
      </c>
      <c r="R2373" s="137">
        <f>1463475+1501440</f>
        <v>2964915</v>
      </c>
      <c r="S2373" s="30"/>
      <c r="T2373" s="137"/>
      <c r="U2373" s="137"/>
      <c r="V2373" s="137"/>
      <c r="W2373" s="137"/>
      <c r="X2373" s="137"/>
      <c r="Y2373" s="137"/>
      <c r="Z2373" s="137"/>
      <c r="AA2373" s="137"/>
      <c r="AB2373" s="137"/>
      <c r="AC2373" s="137"/>
      <c r="AD2373" s="137"/>
      <c r="AE2373" s="137"/>
      <c r="AF2373" s="137"/>
      <c r="AG2373" s="337">
        <v>2025</v>
      </c>
      <c r="AH2373" s="128" t="s">
        <v>3054</v>
      </c>
      <c r="AI2373" s="128"/>
      <c r="AJ2373" s="134">
        <f t="shared" si="517"/>
        <v>2266</v>
      </c>
      <c r="AK2373" s="35" t="s">
        <v>153</v>
      </c>
      <c r="AL2373" s="134" t="str">
        <f t="shared" si="518"/>
        <v>2266.</v>
      </c>
      <c r="AM2373" s="140"/>
      <c r="AN2373" s="35"/>
      <c r="AO2373" s="193"/>
    </row>
    <row r="2374" spans="1:16381" ht="23.25" hidden="1" customHeight="1" x14ac:dyDescent="0.25">
      <c r="A2374" s="68" t="s">
        <v>5450</v>
      </c>
      <c r="B2374" s="182">
        <v>5431</v>
      </c>
      <c r="C2374" s="183" t="s">
        <v>3142</v>
      </c>
      <c r="D2374" s="68">
        <v>2006</v>
      </c>
      <c r="E2374" s="108" t="s">
        <v>2932</v>
      </c>
      <c r="F2374" s="68" t="s">
        <v>2934</v>
      </c>
      <c r="G2374" s="25">
        <v>5</v>
      </c>
      <c r="H2374" s="25">
        <v>8</v>
      </c>
      <c r="I2374" s="173">
        <v>8542</v>
      </c>
      <c r="J2374" s="137">
        <v>7571.6</v>
      </c>
      <c r="K2374" s="173">
        <v>7571.6</v>
      </c>
      <c r="L2374" s="117">
        <v>248</v>
      </c>
      <c r="M2374" s="173">
        <f t="shared" ref="M2374" si="529">R2374+T2374+V2374+X2374+Z2374+AB2374+AE2374+AF2374</f>
        <v>3127136</v>
      </c>
      <c r="N2374" s="137"/>
      <c r="O2374" s="135"/>
      <c r="P2374" s="137"/>
      <c r="Q2374" s="137">
        <f t="shared" ref="Q2374" si="530">M2374</f>
        <v>3127136</v>
      </c>
      <c r="R2374" s="137">
        <v>3127136</v>
      </c>
      <c r="S2374" s="30"/>
      <c r="T2374" s="137"/>
      <c r="U2374" s="137"/>
      <c r="V2374" s="137"/>
      <c r="W2374" s="137"/>
      <c r="X2374" s="137"/>
      <c r="Y2374" s="137"/>
      <c r="Z2374" s="137"/>
      <c r="AA2374" s="137"/>
      <c r="AB2374" s="137"/>
      <c r="AC2374" s="336"/>
      <c r="AD2374" s="336"/>
      <c r="AE2374" s="137"/>
      <c r="AF2374" s="137"/>
      <c r="AG2374" s="337">
        <v>2025</v>
      </c>
      <c r="AH2374" s="128" t="s">
        <v>3049</v>
      </c>
      <c r="AI2374" s="128"/>
      <c r="AJ2374" s="134">
        <f ca="1">MAX(AJ2371:AJ3231)+1</f>
        <v>2268</v>
      </c>
      <c r="AK2374" s="35" t="s">
        <v>153</v>
      </c>
      <c r="AL2374" s="134" t="str">
        <f t="shared" ca="1" si="518"/>
        <v>2268.</v>
      </c>
      <c r="AM2374" s="140"/>
      <c r="AO2374" s="193"/>
    </row>
    <row r="2375" spans="1:16381" ht="23.25" hidden="1" customHeight="1" x14ac:dyDescent="0.25">
      <c r="A2375" s="68" t="s">
        <v>5451</v>
      </c>
      <c r="B2375" s="68">
        <v>4140</v>
      </c>
      <c r="C2375" s="130" t="s">
        <v>3134</v>
      </c>
      <c r="D2375" s="68">
        <v>1930</v>
      </c>
      <c r="E2375" s="108" t="s">
        <v>2932</v>
      </c>
      <c r="F2375" s="68" t="s">
        <v>2934</v>
      </c>
      <c r="G2375" s="25">
        <v>3</v>
      </c>
      <c r="H2375" s="25">
        <v>3</v>
      </c>
      <c r="I2375" s="137">
        <v>1718.2</v>
      </c>
      <c r="J2375" s="137">
        <v>1168</v>
      </c>
      <c r="K2375" s="137">
        <v>1168</v>
      </c>
      <c r="L2375" s="30">
        <v>112</v>
      </c>
      <c r="M2375" s="173">
        <f t="shared" ref="M2375:M2376" si="531">R2375+T2375+V2375+X2375+Z2375+AB2375+AE2375+AF2375</f>
        <v>2770576.64</v>
      </c>
      <c r="N2375" s="137"/>
      <c r="O2375" s="135"/>
      <c r="P2375" s="137"/>
      <c r="Q2375" s="137">
        <f t="shared" ref="Q2375:Q2376" si="532">M2375</f>
        <v>2770576.64</v>
      </c>
      <c r="R2375" s="137">
        <v>2770576.64</v>
      </c>
      <c r="S2375" s="30"/>
      <c r="T2375" s="137"/>
      <c r="U2375" s="137"/>
      <c r="V2375" s="137"/>
      <c r="W2375" s="137"/>
      <c r="X2375" s="137"/>
      <c r="Y2375" s="137"/>
      <c r="Z2375" s="137"/>
      <c r="AA2375" s="137"/>
      <c r="AB2375" s="137"/>
      <c r="AC2375" s="336"/>
      <c r="AD2375" s="336"/>
      <c r="AE2375" s="137"/>
      <c r="AF2375" s="137"/>
      <c r="AG2375" s="337">
        <v>2025</v>
      </c>
      <c r="AH2375" s="128" t="s">
        <v>3050</v>
      </c>
      <c r="AI2375" s="128"/>
      <c r="AJ2375" s="134">
        <f ca="1">MAX(AJ2372:AJ2374)+1</f>
        <v>2269</v>
      </c>
      <c r="AK2375" s="35" t="s">
        <v>153</v>
      </c>
      <c r="AL2375" s="134" t="str">
        <f t="shared" ca="1" si="518"/>
        <v>2269.</v>
      </c>
      <c r="AM2375" s="140"/>
      <c r="AO2375" s="193"/>
    </row>
    <row r="2376" spans="1:16381" ht="22.5" hidden="1" customHeight="1" x14ac:dyDescent="0.25">
      <c r="A2376" s="68" t="s">
        <v>5452</v>
      </c>
      <c r="B2376" s="25">
        <v>4928</v>
      </c>
      <c r="C2376" s="36" t="s">
        <v>2347</v>
      </c>
      <c r="D2376" s="25">
        <v>1949</v>
      </c>
      <c r="E2376" s="108" t="s">
        <v>2932</v>
      </c>
      <c r="F2376" s="68" t="s">
        <v>2934</v>
      </c>
      <c r="G2376" s="25">
        <v>2</v>
      </c>
      <c r="H2376" s="25">
        <v>3</v>
      </c>
      <c r="I2376" s="173">
        <v>1490.1</v>
      </c>
      <c r="J2376" s="137">
        <v>786.8</v>
      </c>
      <c r="K2376" s="173">
        <v>786.8</v>
      </c>
      <c r="L2376" s="117">
        <v>48</v>
      </c>
      <c r="M2376" s="173">
        <f t="shared" si="531"/>
        <v>2402893.7000000002</v>
      </c>
      <c r="N2376" s="137"/>
      <c r="O2376" s="135"/>
      <c r="P2376" s="137"/>
      <c r="Q2376" s="137">
        <f t="shared" si="532"/>
        <v>2402893.7000000002</v>
      </c>
      <c r="R2376" s="137">
        <v>2402893.7000000002</v>
      </c>
      <c r="S2376" s="30"/>
      <c r="T2376" s="137"/>
      <c r="U2376" s="137"/>
      <c r="V2376" s="137"/>
      <c r="W2376" s="137"/>
      <c r="X2376" s="137"/>
      <c r="Y2376" s="137"/>
      <c r="Z2376" s="137"/>
      <c r="AA2376" s="137"/>
      <c r="AB2376" s="137"/>
      <c r="AC2376" s="137"/>
      <c r="AD2376" s="137"/>
      <c r="AE2376" s="137"/>
      <c r="AF2376" s="137"/>
      <c r="AG2376" s="337">
        <v>2025</v>
      </c>
      <c r="AH2376" s="128" t="s">
        <v>3050</v>
      </c>
      <c r="AI2376" s="128"/>
      <c r="AJ2376" s="134">
        <f ca="1">MAX(AJ2373:AJ2375)+1</f>
        <v>2270</v>
      </c>
      <c r="AK2376" s="35" t="s">
        <v>153</v>
      </c>
      <c r="AL2376" s="134" t="str">
        <f t="shared" ca="1" si="518"/>
        <v>2270.</v>
      </c>
      <c r="AM2376" s="140"/>
      <c r="AO2376" s="193"/>
    </row>
    <row r="2377" spans="1:16381" ht="22.5" hidden="1" customHeight="1" x14ac:dyDescent="0.25">
      <c r="A2377" s="68" t="s">
        <v>5453</v>
      </c>
      <c r="B2377" s="25">
        <v>4850</v>
      </c>
      <c r="C2377" s="37" t="s">
        <v>2090</v>
      </c>
      <c r="D2377" s="25">
        <v>1952</v>
      </c>
      <c r="E2377" s="108" t="s">
        <v>2932</v>
      </c>
      <c r="F2377" s="68" t="s">
        <v>2934</v>
      </c>
      <c r="G2377" s="25">
        <v>2</v>
      </c>
      <c r="H2377" s="25">
        <v>2</v>
      </c>
      <c r="I2377" s="173">
        <v>857.3</v>
      </c>
      <c r="J2377" s="137">
        <v>553.70000000000005</v>
      </c>
      <c r="K2377" s="173">
        <v>553.70000000000005</v>
      </c>
      <c r="L2377" s="117">
        <v>44</v>
      </c>
      <c r="M2377" s="173">
        <f t="shared" ref="M2377:M2381" si="533">R2377+T2377+V2377+X2377+Z2377+AB2377+AE2377+AF2377</f>
        <v>1738108</v>
      </c>
      <c r="N2377" s="137"/>
      <c r="O2377" s="135"/>
      <c r="P2377" s="137"/>
      <c r="Q2377" s="137">
        <f t="shared" ref="Q2377:Q2381" si="534">M2377</f>
        <v>1738108</v>
      </c>
      <c r="R2377" s="137">
        <v>1738108</v>
      </c>
      <c r="S2377" s="30"/>
      <c r="T2377" s="137"/>
      <c r="U2377" s="137"/>
      <c r="V2377" s="137"/>
      <c r="W2377" s="137"/>
      <c r="X2377" s="137"/>
      <c r="Y2377" s="137"/>
      <c r="Z2377" s="137"/>
      <c r="AA2377" s="137"/>
      <c r="AB2377" s="137"/>
      <c r="AC2377" s="137"/>
      <c r="AD2377" s="137"/>
      <c r="AE2377" s="137"/>
      <c r="AF2377" s="137"/>
      <c r="AG2377" s="337">
        <v>2025</v>
      </c>
      <c r="AH2377" s="128" t="s">
        <v>3050</v>
      </c>
      <c r="AI2377" s="128"/>
      <c r="AJ2377" s="134">
        <f ca="1">MAX(AJ2374:AJ2376)+1</f>
        <v>2271</v>
      </c>
      <c r="AK2377" s="35" t="s">
        <v>153</v>
      </c>
      <c r="AL2377" s="134" t="str">
        <f t="shared" ca="1" si="518"/>
        <v>2271.</v>
      </c>
      <c r="AM2377" s="140"/>
      <c r="AO2377" s="193"/>
    </row>
    <row r="2378" spans="1:16381" ht="22.5" hidden="1" customHeight="1" x14ac:dyDescent="0.25">
      <c r="A2378" s="68" t="s">
        <v>5454</v>
      </c>
      <c r="B2378" s="25">
        <v>5177</v>
      </c>
      <c r="C2378" s="37" t="s">
        <v>2165</v>
      </c>
      <c r="D2378" s="25">
        <v>1960</v>
      </c>
      <c r="E2378" s="108" t="s">
        <v>2932</v>
      </c>
      <c r="F2378" s="68" t="s">
        <v>2934</v>
      </c>
      <c r="G2378" s="25">
        <v>2</v>
      </c>
      <c r="H2378" s="25">
        <v>2</v>
      </c>
      <c r="I2378" s="137">
        <v>555.20000000000005</v>
      </c>
      <c r="J2378" s="137">
        <v>356</v>
      </c>
      <c r="K2378" s="137">
        <v>356</v>
      </c>
      <c r="L2378" s="30">
        <v>38</v>
      </c>
      <c r="M2378" s="173">
        <f>R2378+T2378+V2378+X2378+Z2378+AB2378+AE2378+AF2378</f>
        <v>895288.06</v>
      </c>
      <c r="N2378" s="137"/>
      <c r="O2378" s="135"/>
      <c r="P2378" s="137"/>
      <c r="Q2378" s="137">
        <f>M2378</f>
        <v>895288.06</v>
      </c>
      <c r="R2378" s="137">
        <v>895288.06</v>
      </c>
      <c r="S2378" s="30"/>
      <c r="T2378" s="137"/>
      <c r="U2378" s="137"/>
      <c r="V2378" s="137"/>
      <c r="W2378" s="137"/>
      <c r="X2378" s="137"/>
      <c r="Y2378" s="137"/>
      <c r="Z2378" s="137"/>
      <c r="AA2378" s="137"/>
      <c r="AB2378" s="137"/>
      <c r="AC2378" s="137"/>
      <c r="AD2378" s="137"/>
      <c r="AE2378" s="137"/>
      <c r="AF2378" s="137"/>
      <c r="AG2378" s="337">
        <v>2025</v>
      </c>
      <c r="AH2378" s="128" t="s">
        <v>3050</v>
      </c>
      <c r="AI2378" s="128"/>
      <c r="AJ2378" s="134">
        <f t="shared" ca="1" si="517"/>
        <v>2272</v>
      </c>
      <c r="AK2378" s="35" t="s">
        <v>153</v>
      </c>
      <c r="AL2378" s="134" t="str">
        <f t="shared" ca="1" si="518"/>
        <v>2272.</v>
      </c>
      <c r="AM2378" s="140"/>
      <c r="AO2378" s="193"/>
    </row>
    <row r="2379" spans="1:16381" ht="22.5" hidden="1" customHeight="1" x14ac:dyDescent="0.25">
      <c r="A2379" s="68" t="s">
        <v>5455</v>
      </c>
      <c r="B2379" s="337">
        <v>4502</v>
      </c>
      <c r="C2379" s="130" t="s">
        <v>1176</v>
      </c>
      <c r="D2379" s="25">
        <v>1960</v>
      </c>
      <c r="E2379" s="108" t="s">
        <v>2932</v>
      </c>
      <c r="F2379" s="68" t="s">
        <v>2934</v>
      </c>
      <c r="G2379" s="25">
        <v>3</v>
      </c>
      <c r="H2379" s="25">
        <v>2</v>
      </c>
      <c r="I2379" s="137">
        <v>947.2</v>
      </c>
      <c r="J2379" s="137">
        <v>874.6</v>
      </c>
      <c r="K2379" s="137">
        <v>874.6</v>
      </c>
      <c r="L2379" s="30">
        <v>32</v>
      </c>
      <c r="M2379" s="173">
        <f t="shared" si="533"/>
        <v>249480</v>
      </c>
      <c r="N2379" s="137"/>
      <c r="O2379" s="135"/>
      <c r="P2379" s="137"/>
      <c r="Q2379" s="137">
        <f t="shared" si="534"/>
        <v>249480</v>
      </c>
      <c r="R2379" s="137">
        <v>249480</v>
      </c>
      <c r="S2379" s="30"/>
      <c r="T2379" s="137"/>
      <c r="U2379" s="137"/>
      <c r="V2379" s="137"/>
      <c r="W2379" s="137"/>
      <c r="X2379" s="137"/>
      <c r="Y2379" s="137"/>
      <c r="Z2379" s="137"/>
      <c r="AA2379" s="137"/>
      <c r="AB2379" s="137"/>
      <c r="AC2379" s="137"/>
      <c r="AD2379" s="137"/>
      <c r="AE2379" s="137"/>
      <c r="AF2379" s="137"/>
      <c r="AG2379" s="337">
        <v>2025</v>
      </c>
      <c r="AH2379" s="141" t="s">
        <v>3051</v>
      </c>
      <c r="AI2379" s="141"/>
      <c r="AJ2379" s="134">
        <f t="shared" ca="1" si="517"/>
        <v>2273</v>
      </c>
      <c r="AK2379" s="35" t="s">
        <v>153</v>
      </c>
      <c r="AL2379" s="134" t="str">
        <f t="shared" ca="1" si="518"/>
        <v>2273.</v>
      </c>
      <c r="AM2379" s="140"/>
      <c r="AO2379" s="193"/>
    </row>
    <row r="2380" spans="1:16381" ht="22.5" hidden="1" customHeight="1" x14ac:dyDescent="0.25">
      <c r="A2380" s="68" t="s">
        <v>5456</v>
      </c>
      <c r="B2380" s="25">
        <v>4779</v>
      </c>
      <c r="C2380" s="130" t="s">
        <v>2086</v>
      </c>
      <c r="D2380" s="25">
        <v>1951</v>
      </c>
      <c r="E2380" s="108" t="s">
        <v>2932</v>
      </c>
      <c r="F2380" s="68" t="s">
        <v>2934</v>
      </c>
      <c r="G2380" s="25">
        <v>2</v>
      </c>
      <c r="H2380" s="25">
        <v>2</v>
      </c>
      <c r="I2380" s="137">
        <v>418.5</v>
      </c>
      <c r="J2380" s="137">
        <v>391.3</v>
      </c>
      <c r="K2380" s="137">
        <v>291.3</v>
      </c>
      <c r="L2380" s="30">
        <v>17</v>
      </c>
      <c r="M2380" s="173">
        <f t="shared" si="533"/>
        <v>1777093.6</v>
      </c>
      <c r="N2380" s="137"/>
      <c r="O2380" s="135"/>
      <c r="P2380" s="137"/>
      <c r="Q2380" s="137">
        <f t="shared" si="534"/>
        <v>1777093.6</v>
      </c>
      <c r="R2380" s="137">
        <v>1777093.6</v>
      </c>
      <c r="S2380" s="30"/>
      <c r="T2380" s="137"/>
      <c r="U2380" s="137"/>
      <c r="V2380" s="137"/>
      <c r="W2380" s="137"/>
      <c r="X2380" s="137"/>
      <c r="Y2380" s="137"/>
      <c r="Z2380" s="137"/>
      <c r="AA2380" s="137"/>
      <c r="AB2380" s="137"/>
      <c r="AC2380" s="137"/>
      <c r="AD2380" s="137"/>
      <c r="AE2380" s="137"/>
      <c r="AF2380" s="137"/>
      <c r="AG2380" s="337">
        <v>2025</v>
      </c>
      <c r="AH2380" s="141" t="s">
        <v>3050</v>
      </c>
      <c r="AI2380" s="141"/>
      <c r="AJ2380" s="134">
        <f t="shared" ca="1" si="517"/>
        <v>2274</v>
      </c>
      <c r="AK2380" s="35" t="s">
        <v>153</v>
      </c>
      <c r="AL2380" s="134" t="str">
        <f t="shared" ca="1" si="518"/>
        <v>2274.</v>
      </c>
      <c r="AM2380" s="140"/>
      <c r="AO2380" s="193"/>
    </row>
    <row r="2381" spans="1:16381" ht="22.5" hidden="1" customHeight="1" x14ac:dyDescent="0.25">
      <c r="A2381" s="68" t="s">
        <v>5457</v>
      </c>
      <c r="B2381" s="110">
        <v>5673</v>
      </c>
      <c r="C2381" s="169" t="s">
        <v>3139</v>
      </c>
      <c r="D2381" s="25">
        <v>2008</v>
      </c>
      <c r="E2381" s="108" t="s">
        <v>2932</v>
      </c>
      <c r="F2381" s="68" t="s">
        <v>2934</v>
      </c>
      <c r="G2381" s="25">
        <v>3</v>
      </c>
      <c r="H2381" s="25">
        <v>1</v>
      </c>
      <c r="I2381" s="137">
        <v>1814.2</v>
      </c>
      <c r="J2381" s="137">
        <v>724.4</v>
      </c>
      <c r="K2381" s="137">
        <v>724.4</v>
      </c>
      <c r="L2381" s="30">
        <v>45</v>
      </c>
      <c r="M2381" s="173">
        <f t="shared" si="533"/>
        <v>550025</v>
      </c>
      <c r="N2381" s="137"/>
      <c r="O2381" s="135"/>
      <c r="P2381" s="137"/>
      <c r="Q2381" s="137">
        <f t="shared" si="534"/>
        <v>550025</v>
      </c>
      <c r="R2381" s="137"/>
      <c r="S2381" s="30"/>
      <c r="T2381" s="137"/>
      <c r="U2381" s="137"/>
      <c r="V2381" s="137"/>
      <c r="W2381" s="137"/>
      <c r="X2381" s="137"/>
      <c r="Y2381" s="137"/>
      <c r="Z2381" s="137"/>
      <c r="AA2381" s="137">
        <v>205</v>
      </c>
      <c r="AB2381" s="137">
        <v>550025</v>
      </c>
      <c r="AC2381" s="137"/>
      <c r="AD2381" s="137"/>
      <c r="AE2381" s="137"/>
      <c r="AF2381" s="137"/>
      <c r="AG2381" s="337">
        <v>2025</v>
      </c>
      <c r="AH2381" s="141"/>
      <c r="AI2381" s="141"/>
      <c r="AJ2381" s="134">
        <f t="shared" ca="1" si="517"/>
        <v>2275</v>
      </c>
      <c r="AK2381" s="35" t="s">
        <v>153</v>
      </c>
      <c r="AL2381" s="134" t="str">
        <f t="shared" ca="1" si="518"/>
        <v>2275.</v>
      </c>
      <c r="AM2381" s="140"/>
      <c r="AN2381" s="35"/>
      <c r="AO2381" s="193"/>
    </row>
    <row r="2382" spans="1:16381" ht="22.5" hidden="1" customHeight="1" x14ac:dyDescent="0.25">
      <c r="A2382" s="68" t="s">
        <v>5458</v>
      </c>
      <c r="B2382" s="68">
        <v>4228</v>
      </c>
      <c r="C2382" s="168" t="s">
        <v>3152</v>
      </c>
      <c r="D2382" s="68">
        <v>1960</v>
      </c>
      <c r="E2382" s="108" t="s">
        <v>2932</v>
      </c>
      <c r="F2382" s="68" t="s">
        <v>2934</v>
      </c>
      <c r="G2382" s="25">
        <v>2</v>
      </c>
      <c r="H2382" s="25">
        <v>1</v>
      </c>
      <c r="I2382" s="170">
        <v>278.10000000000002</v>
      </c>
      <c r="J2382" s="137">
        <v>184</v>
      </c>
      <c r="K2382" s="170">
        <v>184</v>
      </c>
      <c r="L2382" s="287">
        <v>159</v>
      </c>
      <c r="M2382" s="173">
        <f t="shared" ref="M2382" si="535">R2382+T2382+V2382+X2382+Z2382+AB2382+AE2382+AF2382</f>
        <v>514548</v>
      </c>
      <c r="N2382" s="137"/>
      <c r="O2382" s="135"/>
      <c r="P2382" s="137"/>
      <c r="Q2382" s="137">
        <f t="shared" ref="Q2382" si="536">M2382</f>
        <v>514548</v>
      </c>
      <c r="R2382" s="137">
        <f>206448+308100</f>
        <v>514548</v>
      </c>
      <c r="S2382" s="30"/>
      <c r="T2382" s="137"/>
      <c r="U2382" s="137"/>
      <c r="V2382" s="137"/>
      <c r="W2382" s="137"/>
      <c r="X2382" s="137"/>
      <c r="Y2382" s="137"/>
      <c r="Z2382" s="137"/>
      <c r="AA2382" s="137"/>
      <c r="AB2382" s="137"/>
      <c r="AC2382" s="137"/>
      <c r="AD2382" s="137"/>
      <c r="AE2382" s="137"/>
      <c r="AF2382" s="184"/>
      <c r="AG2382" s="337">
        <v>2025</v>
      </c>
      <c r="AH2382" s="188" t="s">
        <v>3065</v>
      </c>
      <c r="AI2382" s="188"/>
      <c r="AJ2382" s="134">
        <f t="shared" ca="1" si="517"/>
        <v>2276</v>
      </c>
      <c r="AK2382" s="35" t="s">
        <v>153</v>
      </c>
      <c r="AL2382" s="134" t="str">
        <f t="shared" ca="1" si="518"/>
        <v>2276.</v>
      </c>
      <c r="AM2382" s="140"/>
      <c r="AN2382" s="35"/>
      <c r="AO2382" s="193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4"/>
      <c r="BK2382" s="14"/>
      <c r="BL2382" s="14"/>
      <c r="BM2382" s="14"/>
      <c r="BN2382" s="14"/>
      <c r="BO2382" s="14"/>
      <c r="BP2382" s="14"/>
      <c r="BQ2382" s="14"/>
      <c r="BR2382" s="14"/>
      <c r="BS2382" s="14"/>
      <c r="BT2382" s="14"/>
      <c r="BU2382" s="14"/>
      <c r="BV2382" s="14"/>
      <c r="BW2382" s="14"/>
      <c r="BX2382" s="14"/>
      <c r="BY2382" s="14"/>
      <c r="BZ2382" s="14"/>
      <c r="CA2382" s="14"/>
      <c r="CB2382" s="14"/>
      <c r="CC2382" s="14"/>
      <c r="CD2382" s="14"/>
      <c r="CE2382" s="14"/>
      <c r="CF2382" s="14"/>
      <c r="CG2382" s="14"/>
      <c r="CH2382" s="14"/>
      <c r="CI2382" s="14"/>
      <c r="CJ2382" s="14"/>
      <c r="CK2382" s="14"/>
      <c r="CL2382" s="14"/>
      <c r="CM2382" s="14"/>
      <c r="CN2382" s="14"/>
      <c r="CO2382" s="14"/>
      <c r="CP2382" s="14"/>
      <c r="CQ2382" s="14"/>
      <c r="CR2382" s="14"/>
      <c r="CS2382" s="14"/>
      <c r="CT2382" s="14"/>
      <c r="CU2382" s="14"/>
      <c r="CV2382" s="14"/>
      <c r="CW2382" s="14"/>
      <c r="CX2382" s="14"/>
      <c r="CY2382" s="14"/>
      <c r="CZ2382" s="14"/>
      <c r="DA2382" s="14"/>
      <c r="DB2382" s="14"/>
      <c r="DC2382" s="14"/>
      <c r="DD2382" s="14"/>
      <c r="DE2382" s="14"/>
      <c r="DF2382" s="14"/>
      <c r="DG2382" s="14"/>
      <c r="DH2382" s="14"/>
      <c r="DI2382" s="14"/>
      <c r="DJ2382" s="14"/>
      <c r="DK2382" s="14"/>
      <c r="DL2382" s="14"/>
      <c r="DM2382" s="14"/>
      <c r="DN2382" s="14"/>
      <c r="DO2382" s="14"/>
      <c r="DP2382" s="14"/>
      <c r="DQ2382" s="14"/>
      <c r="DR2382" s="14"/>
      <c r="DS2382" s="14"/>
      <c r="DT2382" s="14"/>
      <c r="DU2382" s="14"/>
      <c r="DV2382" s="14"/>
      <c r="DW2382" s="14"/>
      <c r="DX2382" s="14"/>
      <c r="DY2382" s="14"/>
      <c r="DZ2382" s="14"/>
      <c r="EA2382" s="14"/>
      <c r="EB2382" s="14"/>
      <c r="EC2382" s="14"/>
      <c r="ED2382" s="14"/>
      <c r="EE2382" s="14"/>
      <c r="EF2382" s="14"/>
      <c r="EG2382" s="14"/>
      <c r="EH2382" s="14"/>
      <c r="EI2382" s="14"/>
      <c r="EJ2382" s="14"/>
      <c r="EK2382" s="14"/>
      <c r="EL2382" s="14"/>
      <c r="EM2382" s="14"/>
      <c r="EN2382" s="14"/>
      <c r="EO2382" s="14"/>
      <c r="EP2382" s="14"/>
      <c r="EQ2382" s="14"/>
      <c r="ER2382" s="14"/>
      <c r="ES2382" s="14"/>
      <c r="ET2382" s="14"/>
      <c r="EU2382" s="14"/>
      <c r="EV2382" s="14"/>
      <c r="EW2382" s="14"/>
      <c r="EX2382" s="14"/>
      <c r="EY2382" s="14"/>
      <c r="EZ2382" s="14"/>
      <c r="FA2382" s="14"/>
      <c r="FB2382" s="14"/>
      <c r="FC2382" s="14"/>
      <c r="FD2382" s="14"/>
      <c r="FE2382" s="14"/>
      <c r="FF2382" s="14"/>
      <c r="FG2382" s="14"/>
      <c r="FH2382" s="14"/>
      <c r="FI2382" s="14"/>
      <c r="FJ2382" s="14"/>
      <c r="FK2382" s="14"/>
      <c r="FL2382" s="14"/>
      <c r="FM2382" s="14"/>
      <c r="FN2382" s="14"/>
      <c r="FO2382" s="14"/>
      <c r="FP2382" s="14"/>
      <c r="FQ2382" s="14"/>
      <c r="FR2382" s="14"/>
      <c r="FS2382" s="14"/>
      <c r="FT2382" s="14"/>
      <c r="FU2382" s="14"/>
      <c r="FV2382" s="14"/>
      <c r="FW2382" s="14"/>
      <c r="FX2382" s="14"/>
      <c r="FY2382" s="14"/>
      <c r="FZ2382" s="14"/>
      <c r="GA2382" s="14"/>
      <c r="GB2382" s="14"/>
      <c r="GC2382" s="14"/>
      <c r="GD2382" s="14"/>
      <c r="GE2382" s="14"/>
      <c r="GF2382" s="14"/>
      <c r="GG2382" s="14"/>
      <c r="GH2382" s="14"/>
      <c r="GI2382" s="14"/>
      <c r="GJ2382" s="14"/>
      <c r="GK2382" s="14"/>
      <c r="GL2382" s="14"/>
      <c r="GM2382" s="14"/>
      <c r="GN2382" s="14"/>
      <c r="GO2382" s="14"/>
      <c r="GP2382" s="14"/>
      <c r="GQ2382" s="14"/>
      <c r="GR2382" s="14"/>
      <c r="GS2382" s="14"/>
      <c r="GT2382" s="14"/>
      <c r="GU2382" s="14"/>
      <c r="GV2382" s="14"/>
      <c r="GW2382" s="14"/>
      <c r="GX2382" s="14"/>
      <c r="GY2382" s="14"/>
      <c r="GZ2382" s="14"/>
      <c r="HA2382" s="14"/>
      <c r="HB2382" s="14"/>
      <c r="HC2382" s="14"/>
      <c r="HD2382" s="14"/>
      <c r="HE2382" s="14"/>
      <c r="HF2382" s="14"/>
      <c r="HG2382" s="14"/>
      <c r="HH2382" s="14"/>
      <c r="HI2382" s="14"/>
      <c r="HJ2382" s="14"/>
      <c r="HK2382" s="14"/>
      <c r="HL2382" s="14"/>
      <c r="HM2382" s="14"/>
      <c r="HN2382" s="14"/>
      <c r="HO2382" s="14"/>
      <c r="HP2382" s="14"/>
      <c r="HQ2382" s="14"/>
      <c r="HR2382" s="14"/>
      <c r="HS2382" s="14"/>
      <c r="HT2382" s="14"/>
      <c r="HU2382" s="14"/>
      <c r="HV2382" s="14"/>
      <c r="HW2382" s="14"/>
      <c r="HX2382" s="14"/>
      <c r="HY2382" s="14"/>
      <c r="HZ2382" s="14"/>
      <c r="IA2382" s="14"/>
      <c r="IB2382" s="14"/>
      <c r="IC2382" s="14"/>
      <c r="ID2382" s="14"/>
      <c r="IE2382" s="14"/>
      <c r="IF2382" s="14"/>
      <c r="IG2382" s="14"/>
      <c r="IH2382" s="14"/>
      <c r="II2382" s="14"/>
      <c r="IJ2382" s="14"/>
      <c r="IK2382" s="14"/>
      <c r="IL2382" s="14"/>
      <c r="IM2382" s="14"/>
      <c r="IN2382" s="14"/>
      <c r="IO2382" s="14"/>
      <c r="IP2382" s="14"/>
      <c r="IQ2382" s="14"/>
      <c r="IR2382" s="14"/>
      <c r="IS2382" s="14"/>
      <c r="IT2382" s="14"/>
      <c r="IU2382" s="14"/>
      <c r="IV2382" s="14"/>
      <c r="IW2382" s="14"/>
      <c r="IX2382" s="14"/>
      <c r="IY2382" s="14"/>
      <c r="IZ2382" s="14"/>
      <c r="JA2382" s="14"/>
      <c r="JB2382" s="14"/>
      <c r="JC2382" s="14"/>
      <c r="JD2382" s="14"/>
      <c r="JE2382" s="14"/>
      <c r="JF2382" s="14"/>
      <c r="JG2382" s="14"/>
      <c r="JH2382" s="14"/>
      <c r="JI2382" s="14"/>
      <c r="JJ2382" s="14"/>
      <c r="JK2382" s="14"/>
      <c r="JL2382" s="14"/>
      <c r="JM2382" s="14"/>
      <c r="JN2382" s="14"/>
      <c r="JO2382" s="14"/>
      <c r="JP2382" s="14"/>
      <c r="JQ2382" s="14"/>
      <c r="JR2382" s="14"/>
      <c r="JS2382" s="14"/>
      <c r="JT2382" s="14"/>
      <c r="JU2382" s="14"/>
      <c r="JV2382" s="14"/>
      <c r="JW2382" s="14"/>
      <c r="JX2382" s="14"/>
      <c r="JY2382" s="14"/>
      <c r="JZ2382" s="14"/>
      <c r="KA2382" s="14"/>
      <c r="KB2382" s="14"/>
      <c r="KC2382" s="14"/>
      <c r="KD2382" s="14"/>
      <c r="KE2382" s="14"/>
      <c r="KF2382" s="14"/>
      <c r="KG2382" s="14"/>
      <c r="KH2382" s="14"/>
      <c r="KI2382" s="14"/>
      <c r="KJ2382" s="14"/>
      <c r="KK2382" s="14"/>
      <c r="KL2382" s="14"/>
      <c r="KM2382" s="14"/>
      <c r="KN2382" s="14"/>
      <c r="KO2382" s="14"/>
      <c r="KP2382" s="14"/>
      <c r="KQ2382" s="14"/>
      <c r="KR2382" s="14"/>
      <c r="KS2382" s="14"/>
      <c r="KT2382" s="14"/>
      <c r="KU2382" s="14"/>
      <c r="KV2382" s="14"/>
      <c r="KW2382" s="14"/>
      <c r="KX2382" s="14"/>
      <c r="KY2382" s="14"/>
      <c r="KZ2382" s="14"/>
      <c r="LA2382" s="14"/>
      <c r="LB2382" s="14"/>
      <c r="LC2382" s="14"/>
      <c r="LD2382" s="14"/>
      <c r="LE2382" s="14"/>
      <c r="LF2382" s="14"/>
      <c r="LG2382" s="14"/>
      <c r="LH2382" s="14"/>
      <c r="LI2382" s="14"/>
      <c r="LJ2382" s="14"/>
      <c r="LK2382" s="14"/>
      <c r="LL2382" s="14"/>
      <c r="LM2382" s="14"/>
      <c r="LN2382" s="14"/>
      <c r="LO2382" s="14"/>
      <c r="LP2382" s="14"/>
      <c r="LQ2382" s="14"/>
      <c r="LR2382" s="14"/>
      <c r="LS2382" s="14"/>
      <c r="LT2382" s="14"/>
      <c r="LU2382" s="14"/>
      <c r="LV2382" s="14"/>
      <c r="LW2382" s="14"/>
      <c r="LX2382" s="14"/>
      <c r="LY2382" s="14"/>
      <c r="LZ2382" s="14"/>
      <c r="MA2382" s="14"/>
      <c r="MB2382" s="14"/>
      <c r="MC2382" s="14"/>
      <c r="MD2382" s="14"/>
      <c r="ME2382" s="14"/>
      <c r="MF2382" s="14"/>
      <c r="MG2382" s="14"/>
      <c r="MH2382" s="14"/>
      <c r="MI2382" s="14"/>
      <c r="MJ2382" s="14"/>
      <c r="MK2382" s="14"/>
      <c r="ML2382" s="14"/>
      <c r="MM2382" s="14"/>
      <c r="MN2382" s="14"/>
      <c r="MO2382" s="14"/>
      <c r="MP2382" s="14"/>
      <c r="MQ2382" s="14"/>
      <c r="MR2382" s="14"/>
      <c r="MS2382" s="14"/>
      <c r="MT2382" s="14"/>
      <c r="MU2382" s="14"/>
      <c r="MV2382" s="14"/>
      <c r="MW2382" s="14"/>
      <c r="MX2382" s="14"/>
      <c r="MY2382" s="14"/>
      <c r="MZ2382" s="14"/>
      <c r="NA2382" s="14"/>
      <c r="NB2382" s="14"/>
      <c r="NC2382" s="14"/>
      <c r="ND2382" s="14"/>
      <c r="NE2382" s="14"/>
      <c r="NF2382" s="14"/>
      <c r="NG2382" s="14"/>
      <c r="NH2382" s="14"/>
      <c r="NI2382" s="14"/>
      <c r="NJ2382" s="14"/>
      <c r="NK2382" s="14"/>
      <c r="NL2382" s="14"/>
      <c r="NM2382" s="14"/>
      <c r="NN2382" s="14"/>
      <c r="NO2382" s="14"/>
      <c r="NP2382" s="14"/>
      <c r="NQ2382" s="14"/>
      <c r="NR2382" s="14"/>
      <c r="NS2382" s="14"/>
      <c r="NT2382" s="14"/>
      <c r="NU2382" s="14"/>
      <c r="NV2382" s="14"/>
      <c r="NW2382" s="14"/>
      <c r="NX2382" s="14"/>
      <c r="NY2382" s="14"/>
      <c r="NZ2382" s="14"/>
      <c r="OA2382" s="14"/>
      <c r="OB2382" s="14"/>
      <c r="OC2382" s="14"/>
      <c r="OD2382" s="14"/>
      <c r="OE2382" s="14"/>
      <c r="OF2382" s="14"/>
      <c r="OG2382" s="14"/>
      <c r="OH2382" s="14"/>
      <c r="OI2382" s="14"/>
      <c r="OJ2382" s="14"/>
      <c r="OK2382" s="14"/>
      <c r="OL2382" s="14"/>
      <c r="OM2382" s="14"/>
      <c r="ON2382" s="14"/>
      <c r="OO2382" s="14"/>
      <c r="OP2382" s="14"/>
      <c r="OQ2382" s="14"/>
      <c r="OR2382" s="14"/>
      <c r="OS2382" s="14"/>
      <c r="OT2382" s="14"/>
      <c r="OU2382" s="14"/>
      <c r="OV2382" s="14"/>
      <c r="OW2382" s="14"/>
      <c r="OX2382" s="14"/>
      <c r="OY2382" s="14"/>
      <c r="OZ2382" s="14"/>
      <c r="PA2382" s="14"/>
      <c r="PB2382" s="14"/>
      <c r="PC2382" s="14"/>
      <c r="PD2382" s="14"/>
      <c r="PE2382" s="14"/>
      <c r="PF2382" s="14"/>
      <c r="PG2382" s="14"/>
      <c r="PH2382" s="14"/>
      <c r="PI2382" s="14"/>
      <c r="PJ2382" s="14"/>
      <c r="PK2382" s="14"/>
      <c r="PL2382" s="14"/>
      <c r="PM2382" s="14"/>
      <c r="PN2382" s="14"/>
      <c r="PO2382" s="14"/>
      <c r="PP2382" s="14"/>
      <c r="PQ2382" s="14"/>
      <c r="PR2382" s="14"/>
      <c r="PS2382" s="14"/>
      <c r="PT2382" s="14"/>
      <c r="PU2382" s="14"/>
      <c r="PV2382" s="14"/>
      <c r="PW2382" s="14"/>
      <c r="PX2382" s="14"/>
      <c r="PY2382" s="14"/>
      <c r="PZ2382" s="14"/>
      <c r="QA2382" s="14"/>
      <c r="QB2382" s="14"/>
      <c r="QC2382" s="14"/>
      <c r="QD2382" s="14"/>
      <c r="QE2382" s="14"/>
      <c r="QF2382" s="14"/>
      <c r="QG2382" s="14"/>
      <c r="QH2382" s="14"/>
      <c r="QI2382" s="14"/>
      <c r="QJ2382" s="14"/>
      <c r="QK2382" s="14"/>
      <c r="QL2382" s="14"/>
      <c r="QM2382" s="14"/>
      <c r="QN2382" s="14"/>
      <c r="QO2382" s="14"/>
      <c r="QP2382" s="14"/>
      <c r="QQ2382" s="14"/>
      <c r="QR2382" s="14"/>
      <c r="QS2382" s="14"/>
      <c r="QT2382" s="14"/>
      <c r="QU2382" s="14"/>
      <c r="QV2382" s="14"/>
      <c r="QW2382" s="14"/>
      <c r="QX2382" s="14"/>
      <c r="QY2382" s="14"/>
      <c r="QZ2382" s="14"/>
      <c r="RA2382" s="14"/>
      <c r="RB2382" s="14"/>
      <c r="RC2382" s="14"/>
      <c r="RD2382" s="14"/>
      <c r="RE2382" s="14"/>
      <c r="RF2382" s="14"/>
      <c r="RG2382" s="14"/>
      <c r="RH2382" s="14"/>
      <c r="RI2382" s="14"/>
      <c r="RJ2382" s="14"/>
      <c r="RK2382" s="14"/>
      <c r="RL2382" s="14"/>
      <c r="RM2382" s="14"/>
      <c r="RN2382" s="14"/>
      <c r="RO2382" s="14"/>
      <c r="RP2382" s="14"/>
      <c r="RQ2382" s="14"/>
      <c r="RR2382" s="14"/>
      <c r="RS2382" s="14"/>
      <c r="RT2382" s="14"/>
      <c r="RU2382" s="14"/>
      <c r="RV2382" s="14"/>
      <c r="RW2382" s="14"/>
      <c r="RX2382" s="14"/>
      <c r="RY2382" s="14"/>
      <c r="RZ2382" s="14"/>
      <c r="SA2382" s="14"/>
      <c r="SB2382" s="14"/>
      <c r="SC2382" s="14"/>
      <c r="SD2382" s="14"/>
      <c r="SE2382" s="14"/>
      <c r="SF2382" s="14"/>
      <c r="SG2382" s="14"/>
      <c r="SH2382" s="14"/>
      <c r="SI2382" s="14"/>
      <c r="SJ2382" s="14"/>
      <c r="SK2382" s="14"/>
      <c r="SL2382" s="14"/>
      <c r="SM2382" s="14"/>
      <c r="SN2382" s="14"/>
      <c r="SO2382" s="14"/>
      <c r="SP2382" s="14"/>
      <c r="SQ2382" s="14"/>
      <c r="SR2382" s="14"/>
      <c r="SS2382" s="14"/>
      <c r="ST2382" s="14"/>
      <c r="SU2382" s="14"/>
      <c r="SV2382" s="14"/>
      <c r="SW2382" s="14"/>
      <c r="SX2382" s="14"/>
      <c r="SY2382" s="14"/>
      <c r="SZ2382" s="14"/>
      <c r="TA2382" s="14"/>
      <c r="TB2382" s="14"/>
      <c r="TC2382" s="14"/>
      <c r="TD2382" s="14"/>
      <c r="TE2382" s="14"/>
      <c r="TF2382" s="14"/>
      <c r="TG2382" s="14"/>
      <c r="TH2382" s="14"/>
      <c r="TI2382" s="14"/>
      <c r="TJ2382" s="14"/>
      <c r="TK2382" s="14"/>
      <c r="TL2382" s="14"/>
      <c r="TM2382" s="14"/>
      <c r="TN2382" s="14"/>
      <c r="TO2382" s="14"/>
      <c r="TP2382" s="14"/>
      <c r="TQ2382" s="14"/>
      <c r="TR2382" s="14"/>
      <c r="TS2382" s="14"/>
      <c r="TT2382" s="14"/>
      <c r="TU2382" s="14"/>
      <c r="TV2382" s="14"/>
      <c r="TW2382" s="14"/>
      <c r="TX2382" s="14"/>
      <c r="TY2382" s="14"/>
      <c r="TZ2382" s="14"/>
      <c r="UA2382" s="14"/>
      <c r="UB2382" s="14"/>
      <c r="UC2382" s="14"/>
      <c r="UD2382" s="14"/>
      <c r="UE2382" s="14"/>
      <c r="UF2382" s="14"/>
      <c r="UG2382" s="14"/>
      <c r="UH2382" s="14"/>
      <c r="UI2382" s="14"/>
      <c r="UJ2382" s="14"/>
      <c r="UK2382" s="14"/>
      <c r="UL2382" s="14"/>
      <c r="UM2382" s="14"/>
      <c r="UN2382" s="14"/>
      <c r="UO2382" s="14"/>
      <c r="UP2382" s="14"/>
      <c r="UQ2382" s="14"/>
      <c r="UR2382" s="14"/>
      <c r="US2382" s="14"/>
      <c r="UT2382" s="14"/>
      <c r="UU2382" s="14"/>
      <c r="UV2382" s="14"/>
      <c r="UW2382" s="14"/>
      <c r="UX2382" s="14"/>
      <c r="UY2382" s="14"/>
      <c r="UZ2382" s="14"/>
      <c r="VA2382" s="14"/>
      <c r="VB2382" s="14"/>
      <c r="VC2382" s="14"/>
      <c r="VD2382" s="14"/>
      <c r="VE2382" s="14"/>
      <c r="VF2382" s="14"/>
      <c r="VG2382" s="14"/>
      <c r="VH2382" s="14"/>
      <c r="VI2382" s="14"/>
      <c r="VJ2382" s="14"/>
      <c r="VK2382" s="14"/>
      <c r="VL2382" s="14"/>
      <c r="VM2382" s="14"/>
      <c r="VN2382" s="14"/>
      <c r="VO2382" s="14"/>
      <c r="VP2382" s="14"/>
      <c r="VQ2382" s="14"/>
      <c r="VR2382" s="14"/>
      <c r="VS2382" s="14"/>
      <c r="VT2382" s="14"/>
      <c r="VU2382" s="14"/>
      <c r="VV2382" s="14"/>
      <c r="VW2382" s="14"/>
      <c r="VX2382" s="14"/>
      <c r="VY2382" s="14"/>
      <c r="VZ2382" s="14"/>
      <c r="WA2382" s="14"/>
      <c r="WB2382" s="14"/>
      <c r="WC2382" s="14"/>
      <c r="WD2382" s="14"/>
      <c r="WE2382" s="14"/>
      <c r="WF2382" s="14"/>
      <c r="WG2382" s="14"/>
      <c r="WH2382" s="14"/>
      <c r="WI2382" s="14"/>
      <c r="WJ2382" s="14"/>
      <c r="WK2382" s="14"/>
      <c r="WL2382" s="14"/>
      <c r="WM2382" s="14"/>
      <c r="WN2382" s="14"/>
      <c r="WO2382" s="14"/>
      <c r="WP2382" s="14"/>
      <c r="WQ2382" s="14"/>
      <c r="WR2382" s="14"/>
      <c r="WS2382" s="14"/>
      <c r="WT2382" s="14"/>
      <c r="WU2382" s="14"/>
      <c r="WV2382" s="14"/>
      <c r="WW2382" s="14"/>
      <c r="WX2382" s="14"/>
      <c r="WY2382" s="14"/>
      <c r="WZ2382" s="14"/>
      <c r="XA2382" s="14"/>
      <c r="XB2382" s="14"/>
      <c r="XC2382" s="14"/>
      <c r="XD2382" s="14"/>
      <c r="XE2382" s="14"/>
      <c r="XF2382" s="14"/>
      <c r="XG2382" s="14"/>
      <c r="XH2382" s="14"/>
      <c r="XI2382" s="14"/>
      <c r="XJ2382" s="14"/>
      <c r="XK2382" s="14"/>
      <c r="XL2382" s="14"/>
      <c r="XM2382" s="14"/>
      <c r="XN2382" s="14"/>
      <c r="XO2382" s="14"/>
      <c r="XP2382" s="14"/>
      <c r="XQ2382" s="14"/>
      <c r="XR2382" s="14"/>
      <c r="XS2382" s="14"/>
      <c r="XT2382" s="14"/>
      <c r="XU2382" s="14"/>
      <c r="XV2382" s="14"/>
      <c r="XW2382" s="14"/>
      <c r="XX2382" s="14"/>
      <c r="XY2382" s="14"/>
      <c r="XZ2382" s="14"/>
      <c r="YA2382" s="14"/>
      <c r="YB2382" s="14"/>
      <c r="YC2382" s="14"/>
      <c r="YD2382" s="14"/>
      <c r="YE2382" s="14"/>
      <c r="YF2382" s="14"/>
      <c r="YG2382" s="14"/>
      <c r="YH2382" s="14"/>
      <c r="YI2382" s="14"/>
      <c r="YJ2382" s="14"/>
      <c r="YK2382" s="14"/>
      <c r="YL2382" s="14"/>
      <c r="YM2382" s="14"/>
      <c r="YN2382" s="14"/>
      <c r="YO2382" s="14"/>
      <c r="YP2382" s="14"/>
      <c r="YQ2382" s="14"/>
      <c r="YR2382" s="14"/>
      <c r="YS2382" s="14"/>
      <c r="YT2382" s="14"/>
      <c r="YU2382" s="14"/>
      <c r="YV2382" s="14"/>
      <c r="YW2382" s="14"/>
      <c r="YX2382" s="14"/>
      <c r="YY2382" s="14"/>
      <c r="YZ2382" s="14"/>
      <c r="ZA2382" s="14"/>
      <c r="ZB2382" s="14"/>
      <c r="ZC2382" s="14"/>
      <c r="ZD2382" s="14"/>
      <c r="ZE2382" s="14"/>
      <c r="ZF2382" s="14"/>
      <c r="ZG2382" s="14"/>
      <c r="ZH2382" s="14"/>
      <c r="ZI2382" s="14"/>
      <c r="ZJ2382" s="14"/>
      <c r="ZK2382" s="14"/>
      <c r="ZL2382" s="14"/>
      <c r="ZM2382" s="14"/>
      <c r="ZN2382" s="14"/>
      <c r="ZO2382" s="14"/>
      <c r="ZP2382" s="14"/>
      <c r="ZQ2382" s="14"/>
      <c r="ZR2382" s="14"/>
      <c r="ZS2382" s="14"/>
      <c r="ZT2382" s="14"/>
      <c r="ZU2382" s="14"/>
      <c r="ZV2382" s="14"/>
      <c r="ZW2382" s="14"/>
      <c r="ZX2382" s="14"/>
      <c r="ZY2382" s="14"/>
      <c r="ZZ2382" s="14"/>
      <c r="AAA2382" s="14"/>
      <c r="AAB2382" s="14"/>
      <c r="AAC2382" s="14"/>
      <c r="AAD2382" s="14"/>
      <c r="AAE2382" s="14"/>
      <c r="AAF2382" s="14"/>
      <c r="AAG2382" s="14"/>
      <c r="AAH2382" s="14"/>
      <c r="AAI2382" s="14"/>
      <c r="AAJ2382" s="14"/>
      <c r="AAK2382" s="14"/>
      <c r="AAL2382" s="14"/>
      <c r="AAM2382" s="14"/>
      <c r="AAN2382" s="14"/>
      <c r="AAO2382" s="14"/>
      <c r="AAP2382" s="14"/>
      <c r="AAQ2382" s="14"/>
      <c r="AAR2382" s="14"/>
      <c r="AAS2382" s="14"/>
      <c r="AAT2382" s="14"/>
      <c r="AAU2382" s="14"/>
      <c r="AAV2382" s="14"/>
      <c r="AAW2382" s="14"/>
      <c r="AAX2382" s="14"/>
      <c r="AAY2382" s="14"/>
      <c r="AAZ2382" s="14"/>
      <c r="ABA2382" s="14"/>
      <c r="ABB2382" s="14"/>
      <c r="ABC2382" s="14"/>
      <c r="ABD2382" s="14"/>
      <c r="ABE2382" s="14"/>
      <c r="ABF2382" s="14"/>
      <c r="ABG2382" s="14"/>
      <c r="ABH2382" s="14"/>
      <c r="ABI2382" s="14"/>
      <c r="ABJ2382" s="14"/>
      <c r="ABK2382" s="14"/>
      <c r="ABL2382" s="14"/>
      <c r="ABM2382" s="14"/>
      <c r="ABN2382" s="14"/>
      <c r="ABO2382" s="14"/>
      <c r="ABP2382" s="14"/>
      <c r="ABQ2382" s="14"/>
      <c r="ABR2382" s="14"/>
      <c r="ABS2382" s="14"/>
      <c r="ABT2382" s="14"/>
      <c r="ABU2382" s="14"/>
      <c r="ABV2382" s="14"/>
      <c r="ABW2382" s="14"/>
      <c r="ABX2382" s="14"/>
      <c r="ABY2382" s="14"/>
      <c r="ABZ2382" s="14"/>
      <c r="ACA2382" s="14"/>
      <c r="ACB2382" s="14"/>
      <c r="ACC2382" s="14"/>
      <c r="ACD2382" s="14"/>
      <c r="ACE2382" s="14"/>
      <c r="ACF2382" s="14"/>
      <c r="ACG2382" s="14"/>
      <c r="ACH2382" s="14"/>
      <c r="ACI2382" s="14"/>
      <c r="ACJ2382" s="14"/>
      <c r="ACK2382" s="14"/>
      <c r="ACL2382" s="14"/>
      <c r="ACM2382" s="14"/>
      <c r="ACN2382" s="14"/>
      <c r="ACO2382" s="14"/>
      <c r="ACP2382" s="14"/>
      <c r="ACQ2382" s="14"/>
      <c r="ACR2382" s="14"/>
      <c r="ACS2382" s="14"/>
      <c r="ACT2382" s="14"/>
      <c r="ACU2382" s="14"/>
      <c r="ACV2382" s="14"/>
      <c r="ACW2382" s="14"/>
      <c r="ACX2382" s="14"/>
      <c r="ACY2382" s="14"/>
      <c r="ACZ2382" s="14"/>
      <c r="ADA2382" s="14"/>
      <c r="ADB2382" s="14"/>
      <c r="ADC2382" s="14"/>
      <c r="ADD2382" s="14"/>
      <c r="ADE2382" s="14"/>
      <c r="ADF2382" s="14"/>
      <c r="ADG2382" s="14"/>
      <c r="ADH2382" s="14"/>
      <c r="ADI2382" s="14"/>
      <c r="ADJ2382" s="14"/>
      <c r="ADK2382" s="14"/>
      <c r="ADL2382" s="14"/>
      <c r="ADM2382" s="14"/>
      <c r="ADN2382" s="14"/>
      <c r="ADO2382" s="14"/>
      <c r="ADP2382" s="14"/>
      <c r="ADQ2382" s="14"/>
      <c r="ADR2382" s="14"/>
      <c r="ADS2382" s="14"/>
      <c r="ADT2382" s="14"/>
      <c r="ADU2382" s="14"/>
      <c r="ADV2382" s="14"/>
      <c r="ADW2382" s="14"/>
      <c r="ADX2382" s="14"/>
      <c r="ADY2382" s="14"/>
      <c r="ADZ2382" s="14"/>
      <c r="AEA2382" s="14"/>
      <c r="AEB2382" s="14"/>
      <c r="AEC2382" s="14"/>
      <c r="AED2382" s="14"/>
      <c r="AEE2382" s="14"/>
      <c r="AEF2382" s="14"/>
      <c r="AEG2382" s="14"/>
      <c r="AEH2382" s="14"/>
      <c r="AEI2382" s="14"/>
      <c r="AEJ2382" s="14"/>
      <c r="AEK2382" s="14"/>
      <c r="AEL2382" s="14"/>
      <c r="AEM2382" s="14"/>
      <c r="AEN2382" s="14"/>
      <c r="AEO2382" s="14"/>
      <c r="AEP2382" s="14"/>
      <c r="AEQ2382" s="14"/>
      <c r="AER2382" s="14"/>
      <c r="AES2382" s="14"/>
      <c r="AET2382" s="14"/>
      <c r="AEU2382" s="14"/>
      <c r="AEV2382" s="14"/>
      <c r="AEW2382" s="14"/>
      <c r="AEX2382" s="14"/>
      <c r="AEY2382" s="14"/>
      <c r="AEZ2382" s="14"/>
      <c r="AFA2382" s="14"/>
      <c r="AFB2382" s="14"/>
      <c r="AFC2382" s="14"/>
      <c r="AFD2382" s="14"/>
      <c r="AFE2382" s="14"/>
      <c r="AFF2382" s="14"/>
      <c r="AFG2382" s="14"/>
      <c r="AFH2382" s="14"/>
      <c r="AFI2382" s="14"/>
      <c r="AFJ2382" s="14"/>
      <c r="AFK2382" s="14"/>
      <c r="AFL2382" s="14"/>
      <c r="AFM2382" s="14"/>
      <c r="AFN2382" s="14"/>
      <c r="AFO2382" s="14"/>
      <c r="AFP2382" s="14"/>
      <c r="AFQ2382" s="14"/>
      <c r="AFR2382" s="14"/>
      <c r="AFS2382" s="14"/>
      <c r="AFT2382" s="14"/>
      <c r="AFU2382" s="14"/>
      <c r="AFV2382" s="14"/>
      <c r="AFW2382" s="14"/>
      <c r="AFX2382" s="14"/>
      <c r="AFY2382" s="14"/>
      <c r="AFZ2382" s="14"/>
      <c r="AGA2382" s="14"/>
      <c r="AGB2382" s="14"/>
      <c r="AGC2382" s="14"/>
      <c r="AGD2382" s="14"/>
      <c r="AGE2382" s="14"/>
      <c r="AGF2382" s="14"/>
      <c r="AGG2382" s="14"/>
      <c r="AGH2382" s="14"/>
      <c r="AGI2382" s="14"/>
      <c r="AGJ2382" s="14"/>
      <c r="AGK2382" s="14"/>
      <c r="AGL2382" s="14"/>
      <c r="AGM2382" s="14"/>
      <c r="AGN2382" s="14"/>
      <c r="AGO2382" s="14"/>
      <c r="AGP2382" s="14"/>
      <c r="AGQ2382" s="14"/>
      <c r="AGR2382" s="14"/>
      <c r="AGS2382" s="14"/>
      <c r="AGT2382" s="14"/>
      <c r="AGU2382" s="14"/>
      <c r="AGV2382" s="14"/>
      <c r="AGW2382" s="14"/>
      <c r="AGX2382" s="14"/>
      <c r="AGY2382" s="14"/>
      <c r="AGZ2382" s="14"/>
      <c r="AHA2382" s="14"/>
      <c r="AHB2382" s="14"/>
      <c r="AHC2382" s="14"/>
      <c r="AHD2382" s="14"/>
      <c r="AHE2382" s="14"/>
      <c r="AHF2382" s="14"/>
      <c r="AHG2382" s="14"/>
      <c r="AHH2382" s="14"/>
      <c r="AHI2382" s="14"/>
      <c r="AHJ2382" s="14"/>
      <c r="AHK2382" s="14"/>
      <c r="AHL2382" s="14"/>
      <c r="AHM2382" s="14"/>
      <c r="AHN2382" s="14"/>
      <c r="AHO2382" s="14"/>
      <c r="AHP2382" s="14"/>
      <c r="AHQ2382" s="14"/>
      <c r="AHR2382" s="14"/>
      <c r="AHS2382" s="14"/>
      <c r="AHT2382" s="14"/>
      <c r="AHU2382" s="14"/>
      <c r="AHV2382" s="14"/>
      <c r="AHW2382" s="14"/>
      <c r="AHX2382" s="14"/>
      <c r="AHY2382" s="14"/>
      <c r="AHZ2382" s="14"/>
      <c r="AIA2382" s="14"/>
      <c r="AIB2382" s="14"/>
      <c r="AIC2382" s="14"/>
      <c r="AID2382" s="14"/>
      <c r="AIE2382" s="14"/>
      <c r="AIF2382" s="14"/>
      <c r="AIG2382" s="14"/>
      <c r="AIH2382" s="14"/>
      <c r="AII2382" s="14"/>
      <c r="AIJ2382" s="14"/>
      <c r="AIK2382" s="14"/>
      <c r="AIL2382" s="14"/>
      <c r="AIM2382" s="14"/>
      <c r="AIN2382" s="14"/>
      <c r="AIO2382" s="14"/>
      <c r="AIP2382" s="14"/>
      <c r="AIQ2382" s="14"/>
      <c r="AIR2382" s="14"/>
      <c r="AIS2382" s="14"/>
      <c r="AIT2382" s="14"/>
      <c r="AIU2382" s="14"/>
      <c r="AIV2382" s="14"/>
      <c r="AIW2382" s="14"/>
      <c r="AIX2382" s="14"/>
      <c r="AIY2382" s="14"/>
      <c r="AIZ2382" s="14"/>
      <c r="AJA2382" s="14"/>
      <c r="AJB2382" s="14"/>
      <c r="AJC2382" s="14"/>
      <c r="AJD2382" s="14"/>
      <c r="AJE2382" s="14"/>
      <c r="AJF2382" s="14"/>
      <c r="AJG2382" s="14"/>
      <c r="AJH2382" s="14"/>
      <c r="AJI2382" s="14"/>
      <c r="AJJ2382" s="14"/>
      <c r="AJK2382" s="14"/>
      <c r="AJL2382" s="14"/>
      <c r="AJM2382" s="14"/>
      <c r="AJN2382" s="14"/>
      <c r="AJO2382" s="14"/>
      <c r="AJP2382" s="14"/>
      <c r="AJQ2382" s="14"/>
      <c r="AJR2382" s="14"/>
      <c r="AJS2382" s="14"/>
      <c r="AJT2382" s="14"/>
      <c r="AJU2382" s="14"/>
      <c r="AJV2382" s="14"/>
      <c r="AJW2382" s="14"/>
      <c r="AJX2382" s="14"/>
      <c r="AJY2382" s="14"/>
      <c r="AJZ2382" s="14"/>
      <c r="AKA2382" s="14"/>
      <c r="AKB2382" s="14"/>
      <c r="AKC2382" s="14"/>
      <c r="AKD2382" s="14"/>
      <c r="AKE2382" s="14"/>
      <c r="AKF2382" s="14"/>
      <c r="AKG2382" s="14"/>
      <c r="AKH2382" s="14"/>
      <c r="AKI2382" s="14"/>
      <c r="AKJ2382" s="14"/>
      <c r="AKK2382" s="14"/>
      <c r="AKL2382" s="14"/>
      <c r="AKM2382" s="14"/>
      <c r="AKN2382" s="14"/>
      <c r="AKO2382" s="14"/>
      <c r="AKP2382" s="14"/>
      <c r="AKQ2382" s="14"/>
      <c r="AKR2382" s="14"/>
      <c r="AKS2382" s="14"/>
      <c r="AKT2382" s="14"/>
      <c r="AKU2382" s="14"/>
      <c r="AKV2382" s="14"/>
      <c r="AKW2382" s="14"/>
      <c r="AKX2382" s="14"/>
      <c r="AKY2382" s="14"/>
      <c r="AKZ2382" s="14"/>
      <c r="ALA2382" s="14"/>
      <c r="ALB2382" s="14"/>
      <c r="ALC2382" s="14"/>
      <c r="ALD2382" s="14"/>
      <c r="ALE2382" s="14"/>
      <c r="ALF2382" s="14"/>
      <c r="ALG2382" s="14"/>
      <c r="ALH2382" s="14"/>
      <c r="ALI2382" s="14"/>
      <c r="ALJ2382" s="14"/>
      <c r="ALK2382" s="14"/>
      <c r="ALL2382" s="14"/>
      <c r="ALM2382" s="14"/>
      <c r="ALN2382" s="14"/>
      <c r="ALO2382" s="14"/>
      <c r="ALP2382" s="14"/>
      <c r="ALQ2382" s="14"/>
      <c r="ALR2382" s="14"/>
      <c r="ALS2382" s="14"/>
      <c r="ALT2382" s="14"/>
      <c r="ALU2382" s="14"/>
      <c r="ALV2382" s="14"/>
      <c r="ALW2382" s="14"/>
      <c r="ALX2382" s="14"/>
      <c r="ALY2382" s="14"/>
      <c r="ALZ2382" s="14"/>
      <c r="AMA2382" s="14"/>
      <c r="AMB2382" s="14"/>
      <c r="AMC2382" s="14"/>
      <c r="AMD2382" s="14"/>
      <c r="AME2382" s="14"/>
      <c r="AMF2382" s="14"/>
      <c r="AMG2382" s="14"/>
      <c r="AMH2382" s="14"/>
      <c r="AMI2382" s="14"/>
      <c r="AMJ2382" s="14"/>
      <c r="AMK2382" s="14"/>
      <c r="AML2382" s="14"/>
      <c r="AMM2382" s="14"/>
      <c r="AMN2382" s="14"/>
      <c r="AMO2382" s="14"/>
      <c r="AMP2382" s="14"/>
      <c r="AMQ2382" s="14"/>
      <c r="AMR2382" s="14"/>
      <c r="AMS2382" s="14"/>
      <c r="AMT2382" s="14"/>
      <c r="AMU2382" s="14"/>
      <c r="AMV2382" s="14"/>
      <c r="AMW2382" s="14"/>
      <c r="AMX2382" s="14"/>
      <c r="AMY2382" s="14"/>
      <c r="AMZ2382" s="14"/>
      <c r="ANA2382" s="14"/>
      <c r="ANB2382" s="14"/>
      <c r="ANC2382" s="14"/>
      <c r="AND2382" s="14"/>
      <c r="ANE2382" s="14"/>
      <c r="ANF2382" s="14"/>
      <c r="ANG2382" s="14"/>
      <c r="ANH2382" s="14"/>
      <c r="ANI2382" s="14"/>
      <c r="ANJ2382" s="14"/>
      <c r="ANK2382" s="14"/>
      <c r="ANL2382" s="14"/>
      <c r="ANM2382" s="14"/>
      <c r="ANN2382" s="14"/>
      <c r="ANO2382" s="14"/>
      <c r="ANP2382" s="14"/>
      <c r="ANQ2382" s="14"/>
      <c r="ANR2382" s="14"/>
      <c r="ANS2382" s="14"/>
      <c r="ANT2382" s="14"/>
      <c r="ANU2382" s="14"/>
      <c r="ANV2382" s="14"/>
      <c r="ANW2382" s="14"/>
      <c r="ANX2382" s="14"/>
      <c r="ANY2382" s="14"/>
      <c r="ANZ2382" s="14"/>
      <c r="AOA2382" s="14"/>
      <c r="AOB2382" s="14"/>
      <c r="AOC2382" s="14"/>
      <c r="AOD2382" s="14"/>
      <c r="AOE2382" s="14"/>
      <c r="AOF2382" s="14"/>
      <c r="AOG2382" s="14"/>
      <c r="AOH2382" s="14"/>
      <c r="AOI2382" s="14"/>
      <c r="AOJ2382" s="14"/>
      <c r="AOK2382" s="14"/>
      <c r="AOL2382" s="14"/>
      <c r="AOM2382" s="14"/>
      <c r="AON2382" s="14"/>
      <c r="AOO2382" s="14"/>
      <c r="AOP2382" s="14"/>
      <c r="AOQ2382" s="14"/>
      <c r="AOR2382" s="14"/>
      <c r="AOS2382" s="14"/>
      <c r="AOT2382" s="14"/>
      <c r="AOU2382" s="14"/>
      <c r="AOV2382" s="14"/>
      <c r="AOW2382" s="14"/>
      <c r="AOX2382" s="14"/>
      <c r="AOY2382" s="14"/>
      <c r="AOZ2382" s="14"/>
      <c r="APA2382" s="14"/>
      <c r="APB2382" s="14"/>
      <c r="APC2382" s="14"/>
      <c r="APD2382" s="14"/>
      <c r="APE2382" s="14"/>
      <c r="APF2382" s="14"/>
      <c r="APG2382" s="14"/>
      <c r="APH2382" s="14"/>
      <c r="API2382" s="14"/>
      <c r="APJ2382" s="14"/>
      <c r="APK2382" s="14"/>
      <c r="APL2382" s="14"/>
      <c r="APM2382" s="14"/>
      <c r="APN2382" s="14"/>
      <c r="APO2382" s="14"/>
      <c r="APP2382" s="14"/>
      <c r="APQ2382" s="14"/>
      <c r="APR2382" s="14"/>
      <c r="APS2382" s="14"/>
      <c r="APT2382" s="14"/>
      <c r="APU2382" s="14"/>
      <c r="APV2382" s="14"/>
      <c r="APW2382" s="14"/>
      <c r="APX2382" s="14"/>
      <c r="APY2382" s="14"/>
      <c r="APZ2382" s="14"/>
      <c r="AQA2382" s="14"/>
      <c r="AQB2382" s="14"/>
      <c r="AQC2382" s="14"/>
      <c r="AQD2382" s="14"/>
      <c r="AQE2382" s="14"/>
      <c r="AQF2382" s="14"/>
      <c r="AQG2382" s="14"/>
      <c r="AQH2382" s="14"/>
      <c r="AQI2382" s="14"/>
      <c r="AQJ2382" s="14"/>
      <c r="AQK2382" s="14"/>
      <c r="AQL2382" s="14"/>
      <c r="AQM2382" s="14"/>
      <c r="AQN2382" s="14"/>
      <c r="AQO2382" s="14"/>
      <c r="AQP2382" s="14"/>
      <c r="AQQ2382" s="14"/>
      <c r="AQR2382" s="14"/>
      <c r="AQS2382" s="14"/>
      <c r="AQT2382" s="14"/>
      <c r="AQU2382" s="14"/>
      <c r="AQV2382" s="14"/>
      <c r="AQW2382" s="14"/>
      <c r="AQX2382" s="14"/>
      <c r="AQY2382" s="14"/>
      <c r="AQZ2382" s="14"/>
      <c r="ARA2382" s="14"/>
      <c r="ARB2382" s="14"/>
      <c r="ARC2382" s="14"/>
      <c r="ARD2382" s="14"/>
      <c r="ARE2382" s="14"/>
      <c r="ARF2382" s="14"/>
      <c r="ARG2382" s="14"/>
      <c r="ARH2382" s="14"/>
      <c r="ARI2382" s="14"/>
      <c r="ARJ2382" s="14"/>
      <c r="ARK2382" s="14"/>
      <c r="ARL2382" s="14"/>
      <c r="ARM2382" s="14"/>
      <c r="ARN2382" s="14"/>
      <c r="ARO2382" s="14"/>
      <c r="ARP2382" s="14"/>
      <c r="ARQ2382" s="14"/>
      <c r="ARR2382" s="14"/>
      <c r="ARS2382" s="14"/>
      <c r="ART2382" s="14"/>
      <c r="ARU2382" s="14"/>
      <c r="ARV2382" s="14"/>
      <c r="ARW2382" s="14"/>
      <c r="ARX2382" s="14"/>
      <c r="ARY2382" s="14"/>
      <c r="ARZ2382" s="14"/>
      <c r="ASA2382" s="14"/>
      <c r="ASB2382" s="14"/>
      <c r="ASC2382" s="14"/>
      <c r="ASD2382" s="14"/>
      <c r="ASE2382" s="14"/>
      <c r="ASF2382" s="14"/>
      <c r="ASG2382" s="14"/>
      <c r="ASH2382" s="14"/>
      <c r="ASI2382" s="14"/>
      <c r="ASJ2382" s="14"/>
      <c r="ASK2382" s="14"/>
      <c r="ASL2382" s="14"/>
      <c r="ASM2382" s="14"/>
      <c r="ASN2382" s="14"/>
      <c r="ASO2382" s="14"/>
      <c r="ASP2382" s="14"/>
      <c r="ASQ2382" s="14"/>
      <c r="ASR2382" s="14"/>
      <c r="ASS2382" s="14"/>
      <c r="AST2382" s="14"/>
      <c r="ASU2382" s="14"/>
      <c r="ASV2382" s="14"/>
      <c r="ASW2382" s="14"/>
      <c r="ASX2382" s="14"/>
      <c r="ASY2382" s="14"/>
      <c r="ASZ2382" s="14"/>
      <c r="ATA2382" s="14"/>
      <c r="ATB2382" s="14"/>
      <c r="ATC2382" s="14"/>
      <c r="ATD2382" s="14"/>
      <c r="ATE2382" s="14"/>
      <c r="ATF2382" s="14"/>
      <c r="ATG2382" s="14"/>
      <c r="ATH2382" s="14"/>
      <c r="ATI2382" s="14"/>
      <c r="ATJ2382" s="14"/>
      <c r="ATK2382" s="14"/>
      <c r="ATL2382" s="14"/>
      <c r="ATM2382" s="14"/>
      <c r="ATN2382" s="14"/>
      <c r="ATO2382" s="14"/>
      <c r="ATP2382" s="14"/>
      <c r="ATQ2382" s="14"/>
      <c r="ATR2382" s="14"/>
      <c r="ATS2382" s="14"/>
      <c r="ATT2382" s="14"/>
      <c r="ATU2382" s="14"/>
      <c r="ATV2382" s="14"/>
      <c r="ATW2382" s="14"/>
      <c r="ATX2382" s="14"/>
      <c r="ATY2382" s="14"/>
      <c r="ATZ2382" s="14"/>
      <c r="AUA2382" s="14"/>
      <c r="AUB2382" s="14"/>
      <c r="AUC2382" s="14"/>
      <c r="AUD2382" s="14"/>
      <c r="AUE2382" s="14"/>
      <c r="AUF2382" s="14"/>
      <c r="AUG2382" s="14"/>
      <c r="AUH2382" s="14"/>
      <c r="AUI2382" s="14"/>
      <c r="AUJ2382" s="14"/>
      <c r="AUK2382" s="14"/>
      <c r="AUL2382" s="14"/>
      <c r="AUM2382" s="14"/>
      <c r="AUN2382" s="14"/>
      <c r="AUO2382" s="14"/>
      <c r="AUP2382" s="14"/>
      <c r="AUQ2382" s="14"/>
      <c r="AUR2382" s="14"/>
      <c r="AUS2382" s="14"/>
      <c r="AUT2382" s="14"/>
      <c r="AUU2382" s="14"/>
      <c r="AUV2382" s="14"/>
      <c r="AUW2382" s="14"/>
      <c r="AUX2382" s="14"/>
      <c r="AUY2382" s="14"/>
      <c r="AUZ2382" s="14"/>
      <c r="AVA2382" s="14"/>
      <c r="AVB2382" s="14"/>
      <c r="AVC2382" s="14"/>
      <c r="AVD2382" s="14"/>
      <c r="AVE2382" s="14"/>
      <c r="AVF2382" s="14"/>
      <c r="AVG2382" s="14"/>
      <c r="AVH2382" s="14"/>
      <c r="AVI2382" s="14"/>
      <c r="AVJ2382" s="14"/>
      <c r="AVK2382" s="14"/>
      <c r="AVL2382" s="14"/>
      <c r="AVM2382" s="14"/>
      <c r="AVN2382" s="14"/>
      <c r="AVO2382" s="14"/>
      <c r="AVP2382" s="14"/>
      <c r="AVQ2382" s="14"/>
      <c r="AVR2382" s="14"/>
      <c r="AVS2382" s="14"/>
      <c r="AVT2382" s="14"/>
      <c r="AVU2382" s="14"/>
      <c r="AVV2382" s="14"/>
      <c r="AVW2382" s="14"/>
      <c r="AVX2382" s="14"/>
      <c r="AVY2382" s="14"/>
      <c r="AVZ2382" s="14"/>
      <c r="AWA2382" s="14"/>
      <c r="AWB2382" s="14"/>
      <c r="AWC2382" s="14"/>
      <c r="AWD2382" s="14"/>
      <c r="AWE2382" s="14"/>
      <c r="AWF2382" s="14"/>
      <c r="AWG2382" s="14"/>
      <c r="AWH2382" s="14"/>
      <c r="AWI2382" s="14"/>
      <c r="AWJ2382" s="14"/>
      <c r="AWK2382" s="14"/>
      <c r="AWL2382" s="14"/>
      <c r="AWM2382" s="14"/>
      <c r="AWN2382" s="14"/>
      <c r="AWO2382" s="14"/>
      <c r="AWP2382" s="14"/>
      <c r="AWQ2382" s="14"/>
      <c r="AWR2382" s="14"/>
      <c r="AWS2382" s="14"/>
      <c r="AWT2382" s="14"/>
      <c r="AWU2382" s="14"/>
      <c r="AWV2382" s="14"/>
      <c r="AWW2382" s="14"/>
      <c r="AWX2382" s="14"/>
      <c r="AWY2382" s="14"/>
      <c r="AWZ2382" s="14"/>
      <c r="AXA2382" s="14"/>
      <c r="AXB2382" s="14"/>
      <c r="AXC2382" s="14"/>
      <c r="AXD2382" s="14"/>
      <c r="AXE2382" s="14"/>
      <c r="AXF2382" s="14"/>
      <c r="AXG2382" s="14"/>
      <c r="AXH2382" s="14"/>
      <c r="AXI2382" s="14"/>
      <c r="AXJ2382" s="14"/>
      <c r="AXK2382" s="14"/>
      <c r="AXL2382" s="14"/>
      <c r="AXM2382" s="14"/>
      <c r="AXN2382" s="14"/>
      <c r="AXO2382" s="14"/>
      <c r="AXP2382" s="14"/>
      <c r="AXQ2382" s="14"/>
      <c r="AXR2382" s="14"/>
      <c r="AXS2382" s="14"/>
      <c r="AXT2382" s="14"/>
      <c r="AXU2382" s="14"/>
      <c r="AXV2382" s="14"/>
      <c r="AXW2382" s="14"/>
      <c r="AXX2382" s="14"/>
      <c r="AXY2382" s="14"/>
      <c r="AXZ2382" s="14"/>
      <c r="AYA2382" s="14"/>
      <c r="AYB2382" s="14"/>
      <c r="AYC2382" s="14"/>
      <c r="AYD2382" s="14"/>
      <c r="AYE2382" s="14"/>
      <c r="AYF2382" s="14"/>
      <c r="AYG2382" s="14"/>
      <c r="AYH2382" s="14"/>
      <c r="AYI2382" s="14"/>
      <c r="AYJ2382" s="14"/>
      <c r="AYK2382" s="14"/>
      <c r="AYL2382" s="14"/>
      <c r="AYM2382" s="14"/>
      <c r="AYN2382" s="14"/>
      <c r="AYO2382" s="14"/>
      <c r="AYP2382" s="14"/>
      <c r="AYQ2382" s="14"/>
      <c r="AYR2382" s="14"/>
      <c r="AYS2382" s="14"/>
      <c r="AYT2382" s="14"/>
      <c r="AYU2382" s="14"/>
      <c r="AYV2382" s="14"/>
      <c r="AYW2382" s="14"/>
      <c r="AYX2382" s="14"/>
      <c r="AYY2382" s="14"/>
      <c r="AYZ2382" s="14"/>
      <c r="AZA2382" s="14"/>
      <c r="AZB2382" s="14"/>
      <c r="AZC2382" s="14"/>
      <c r="AZD2382" s="14"/>
      <c r="AZE2382" s="14"/>
      <c r="AZF2382" s="14"/>
      <c r="AZG2382" s="14"/>
      <c r="AZH2382" s="14"/>
      <c r="AZI2382" s="14"/>
      <c r="AZJ2382" s="14"/>
      <c r="AZK2382" s="14"/>
      <c r="AZL2382" s="14"/>
      <c r="AZM2382" s="14"/>
      <c r="AZN2382" s="14"/>
      <c r="AZO2382" s="14"/>
      <c r="AZP2382" s="14"/>
      <c r="AZQ2382" s="14"/>
      <c r="AZR2382" s="14"/>
      <c r="AZS2382" s="14"/>
      <c r="AZT2382" s="14"/>
      <c r="AZU2382" s="14"/>
      <c r="AZV2382" s="14"/>
      <c r="AZW2382" s="14"/>
      <c r="AZX2382" s="14"/>
      <c r="AZY2382" s="14"/>
      <c r="AZZ2382" s="14"/>
      <c r="BAA2382" s="14"/>
      <c r="BAB2382" s="14"/>
      <c r="BAC2382" s="14"/>
      <c r="BAD2382" s="14"/>
      <c r="BAE2382" s="14"/>
      <c r="BAF2382" s="14"/>
      <c r="BAG2382" s="14"/>
      <c r="BAH2382" s="14"/>
      <c r="BAI2382" s="14"/>
      <c r="BAJ2382" s="14"/>
      <c r="BAK2382" s="14"/>
      <c r="BAL2382" s="14"/>
      <c r="BAM2382" s="14"/>
      <c r="BAN2382" s="14"/>
      <c r="BAO2382" s="14"/>
      <c r="BAP2382" s="14"/>
      <c r="BAQ2382" s="14"/>
      <c r="BAR2382" s="14"/>
      <c r="BAS2382" s="14"/>
      <c r="BAT2382" s="14"/>
      <c r="BAU2382" s="14"/>
      <c r="BAV2382" s="14"/>
      <c r="BAW2382" s="14"/>
      <c r="BAX2382" s="14"/>
      <c r="BAY2382" s="14"/>
      <c r="BAZ2382" s="14"/>
      <c r="BBA2382" s="14"/>
      <c r="BBB2382" s="14"/>
      <c r="BBC2382" s="14"/>
      <c r="BBD2382" s="14"/>
      <c r="BBE2382" s="14"/>
      <c r="BBF2382" s="14"/>
      <c r="BBG2382" s="14"/>
      <c r="BBH2382" s="14"/>
      <c r="BBI2382" s="14"/>
      <c r="BBJ2382" s="14"/>
      <c r="BBK2382" s="14"/>
      <c r="BBL2382" s="14"/>
      <c r="BBM2382" s="14"/>
      <c r="BBN2382" s="14"/>
      <c r="BBO2382" s="14"/>
      <c r="BBP2382" s="14"/>
      <c r="BBQ2382" s="14"/>
      <c r="BBR2382" s="14"/>
      <c r="BBS2382" s="14"/>
      <c r="BBT2382" s="14"/>
      <c r="BBU2382" s="14"/>
      <c r="BBV2382" s="14"/>
      <c r="BBW2382" s="14"/>
      <c r="BBX2382" s="14"/>
      <c r="BBY2382" s="14"/>
      <c r="BBZ2382" s="14"/>
      <c r="BCA2382" s="14"/>
      <c r="BCB2382" s="14"/>
      <c r="BCC2382" s="14"/>
      <c r="BCD2382" s="14"/>
      <c r="BCE2382" s="14"/>
      <c r="BCF2382" s="14"/>
      <c r="BCG2382" s="14"/>
      <c r="BCH2382" s="14"/>
      <c r="BCI2382" s="14"/>
      <c r="BCJ2382" s="14"/>
      <c r="BCK2382" s="14"/>
      <c r="BCL2382" s="14"/>
      <c r="BCM2382" s="14"/>
      <c r="BCN2382" s="14"/>
      <c r="BCO2382" s="14"/>
      <c r="BCP2382" s="14"/>
      <c r="BCQ2382" s="14"/>
      <c r="BCR2382" s="14"/>
      <c r="BCS2382" s="14"/>
      <c r="BCT2382" s="14"/>
      <c r="BCU2382" s="14"/>
      <c r="BCV2382" s="14"/>
      <c r="BCW2382" s="14"/>
      <c r="BCX2382" s="14"/>
      <c r="BCY2382" s="14"/>
      <c r="BCZ2382" s="14"/>
      <c r="BDA2382" s="14"/>
      <c r="BDB2382" s="14"/>
      <c r="BDC2382" s="14"/>
      <c r="BDD2382" s="14"/>
      <c r="BDE2382" s="14"/>
      <c r="BDF2382" s="14"/>
      <c r="BDG2382" s="14"/>
      <c r="BDH2382" s="14"/>
      <c r="BDI2382" s="14"/>
      <c r="BDJ2382" s="14"/>
      <c r="BDK2382" s="14"/>
      <c r="BDL2382" s="14"/>
      <c r="BDM2382" s="14"/>
      <c r="BDN2382" s="14"/>
      <c r="BDO2382" s="14"/>
      <c r="BDP2382" s="14"/>
      <c r="BDQ2382" s="14"/>
      <c r="BDR2382" s="14"/>
      <c r="BDS2382" s="14"/>
      <c r="BDT2382" s="14"/>
      <c r="BDU2382" s="14"/>
      <c r="BDV2382" s="14"/>
      <c r="BDW2382" s="14"/>
      <c r="BDX2382" s="14"/>
      <c r="BDY2382" s="14"/>
      <c r="BDZ2382" s="14"/>
      <c r="BEA2382" s="14"/>
      <c r="BEB2382" s="14"/>
      <c r="BEC2382" s="14"/>
      <c r="BED2382" s="14"/>
      <c r="BEE2382" s="14"/>
      <c r="BEF2382" s="14"/>
      <c r="BEG2382" s="14"/>
      <c r="BEH2382" s="14"/>
      <c r="BEI2382" s="14"/>
      <c r="BEJ2382" s="14"/>
      <c r="BEK2382" s="14"/>
      <c r="BEL2382" s="14"/>
      <c r="BEM2382" s="14"/>
      <c r="BEN2382" s="14"/>
      <c r="BEO2382" s="14"/>
      <c r="BEP2382" s="14"/>
      <c r="BEQ2382" s="14"/>
      <c r="BER2382" s="14"/>
      <c r="BES2382" s="14"/>
      <c r="BET2382" s="14"/>
      <c r="BEU2382" s="14"/>
      <c r="BEV2382" s="14"/>
      <c r="BEW2382" s="14"/>
      <c r="BEX2382" s="14"/>
      <c r="BEY2382" s="14"/>
      <c r="BEZ2382" s="14"/>
      <c r="BFA2382" s="14"/>
      <c r="BFB2382" s="14"/>
      <c r="BFC2382" s="14"/>
      <c r="BFD2382" s="14"/>
      <c r="BFE2382" s="14"/>
      <c r="BFF2382" s="14"/>
      <c r="BFG2382" s="14"/>
      <c r="BFH2382" s="14"/>
      <c r="BFI2382" s="14"/>
      <c r="BFJ2382" s="14"/>
      <c r="BFK2382" s="14"/>
      <c r="BFL2382" s="14"/>
      <c r="BFM2382" s="14"/>
      <c r="BFN2382" s="14"/>
      <c r="BFO2382" s="14"/>
      <c r="BFP2382" s="14"/>
      <c r="BFQ2382" s="14"/>
      <c r="BFR2382" s="14"/>
      <c r="BFS2382" s="14"/>
      <c r="BFT2382" s="14"/>
      <c r="BFU2382" s="14"/>
      <c r="BFV2382" s="14"/>
      <c r="BFW2382" s="14"/>
      <c r="BFX2382" s="14"/>
      <c r="BFY2382" s="14"/>
      <c r="BFZ2382" s="14"/>
      <c r="BGA2382" s="14"/>
      <c r="BGB2382" s="14"/>
      <c r="BGC2382" s="14"/>
      <c r="BGD2382" s="14"/>
      <c r="BGE2382" s="14"/>
      <c r="BGF2382" s="14"/>
      <c r="BGG2382" s="14"/>
      <c r="BGH2382" s="14"/>
      <c r="BGI2382" s="14"/>
      <c r="BGJ2382" s="14"/>
      <c r="BGK2382" s="14"/>
      <c r="BGL2382" s="14"/>
      <c r="BGM2382" s="14"/>
      <c r="BGN2382" s="14"/>
      <c r="BGO2382" s="14"/>
      <c r="BGP2382" s="14"/>
      <c r="BGQ2382" s="14"/>
      <c r="BGR2382" s="14"/>
      <c r="BGS2382" s="14"/>
      <c r="BGT2382" s="14"/>
      <c r="BGU2382" s="14"/>
      <c r="BGV2382" s="14"/>
      <c r="BGW2382" s="14"/>
      <c r="BGX2382" s="14"/>
      <c r="BGY2382" s="14"/>
      <c r="BGZ2382" s="14"/>
      <c r="BHA2382" s="14"/>
      <c r="BHB2382" s="14"/>
      <c r="BHC2382" s="14"/>
      <c r="BHD2382" s="14"/>
      <c r="BHE2382" s="14"/>
      <c r="BHF2382" s="14"/>
      <c r="BHG2382" s="14"/>
      <c r="BHH2382" s="14"/>
      <c r="BHI2382" s="14"/>
      <c r="BHJ2382" s="14"/>
      <c r="BHK2382" s="14"/>
      <c r="BHL2382" s="14"/>
      <c r="BHM2382" s="14"/>
      <c r="BHN2382" s="14"/>
      <c r="BHO2382" s="14"/>
      <c r="BHP2382" s="14"/>
      <c r="BHQ2382" s="14"/>
      <c r="BHR2382" s="14"/>
      <c r="BHS2382" s="14"/>
      <c r="BHT2382" s="14"/>
      <c r="BHU2382" s="14"/>
      <c r="BHV2382" s="14"/>
      <c r="BHW2382" s="14"/>
      <c r="BHX2382" s="14"/>
      <c r="BHY2382" s="14"/>
      <c r="BHZ2382" s="14"/>
      <c r="BIA2382" s="14"/>
      <c r="BIB2382" s="14"/>
      <c r="BIC2382" s="14"/>
      <c r="BID2382" s="14"/>
      <c r="BIE2382" s="14"/>
      <c r="BIF2382" s="14"/>
      <c r="BIG2382" s="14"/>
      <c r="BIH2382" s="14"/>
      <c r="BII2382" s="14"/>
      <c r="BIJ2382" s="14"/>
      <c r="BIK2382" s="14"/>
      <c r="BIL2382" s="14"/>
      <c r="BIM2382" s="14"/>
      <c r="BIN2382" s="14"/>
      <c r="BIO2382" s="14"/>
      <c r="BIP2382" s="14"/>
      <c r="BIQ2382" s="14"/>
      <c r="BIR2382" s="14"/>
      <c r="BIS2382" s="14"/>
      <c r="BIT2382" s="14"/>
      <c r="BIU2382" s="14"/>
      <c r="BIV2382" s="14"/>
      <c r="BIW2382" s="14"/>
      <c r="BIX2382" s="14"/>
      <c r="BIY2382" s="14"/>
      <c r="BIZ2382" s="14"/>
      <c r="BJA2382" s="14"/>
      <c r="BJB2382" s="14"/>
      <c r="BJC2382" s="14"/>
      <c r="BJD2382" s="14"/>
      <c r="BJE2382" s="14"/>
      <c r="BJF2382" s="14"/>
      <c r="BJG2382" s="14"/>
      <c r="BJH2382" s="14"/>
      <c r="BJI2382" s="14"/>
      <c r="BJJ2382" s="14"/>
      <c r="BJK2382" s="14"/>
      <c r="BJL2382" s="14"/>
      <c r="BJM2382" s="14"/>
      <c r="BJN2382" s="14"/>
      <c r="BJO2382" s="14"/>
      <c r="BJP2382" s="14"/>
      <c r="BJQ2382" s="14"/>
      <c r="BJR2382" s="14"/>
      <c r="BJS2382" s="14"/>
      <c r="BJT2382" s="14"/>
      <c r="BJU2382" s="14"/>
      <c r="BJV2382" s="14"/>
      <c r="BJW2382" s="14"/>
      <c r="BJX2382" s="14"/>
      <c r="BJY2382" s="14"/>
      <c r="BJZ2382" s="14"/>
      <c r="BKA2382" s="14"/>
      <c r="BKB2382" s="14"/>
      <c r="BKC2382" s="14"/>
      <c r="BKD2382" s="14"/>
      <c r="BKE2382" s="14"/>
      <c r="BKF2382" s="14"/>
      <c r="BKG2382" s="14"/>
      <c r="BKH2382" s="14"/>
      <c r="BKI2382" s="14"/>
      <c r="BKJ2382" s="14"/>
      <c r="BKK2382" s="14"/>
      <c r="BKL2382" s="14"/>
      <c r="BKM2382" s="14"/>
      <c r="BKN2382" s="14"/>
      <c r="BKO2382" s="14"/>
      <c r="BKP2382" s="14"/>
      <c r="BKQ2382" s="14"/>
      <c r="BKR2382" s="14"/>
      <c r="BKS2382" s="14"/>
      <c r="BKT2382" s="14"/>
      <c r="BKU2382" s="14"/>
      <c r="BKV2382" s="14"/>
      <c r="BKW2382" s="14"/>
      <c r="BKX2382" s="14"/>
      <c r="BKY2382" s="14"/>
      <c r="BKZ2382" s="14"/>
      <c r="BLA2382" s="14"/>
      <c r="BLB2382" s="14"/>
      <c r="BLC2382" s="14"/>
      <c r="BLD2382" s="14"/>
      <c r="BLE2382" s="14"/>
      <c r="BLF2382" s="14"/>
      <c r="BLG2382" s="14"/>
      <c r="BLH2382" s="14"/>
      <c r="BLI2382" s="14"/>
      <c r="BLJ2382" s="14"/>
      <c r="BLK2382" s="14"/>
      <c r="BLL2382" s="14"/>
      <c r="BLM2382" s="14"/>
      <c r="BLN2382" s="14"/>
      <c r="BLO2382" s="14"/>
      <c r="BLP2382" s="14"/>
      <c r="BLQ2382" s="14"/>
      <c r="BLR2382" s="14"/>
      <c r="BLS2382" s="14"/>
      <c r="BLT2382" s="14"/>
      <c r="BLU2382" s="14"/>
      <c r="BLV2382" s="14"/>
      <c r="BLW2382" s="14"/>
      <c r="BLX2382" s="14"/>
      <c r="BLY2382" s="14"/>
      <c r="BLZ2382" s="14"/>
      <c r="BMA2382" s="14"/>
      <c r="BMB2382" s="14"/>
      <c r="BMC2382" s="14"/>
      <c r="BMD2382" s="14"/>
      <c r="BME2382" s="14"/>
      <c r="BMF2382" s="14"/>
      <c r="BMG2382" s="14"/>
      <c r="BMH2382" s="14"/>
      <c r="BMI2382" s="14"/>
      <c r="BMJ2382" s="14"/>
      <c r="BMK2382" s="14"/>
      <c r="BML2382" s="14"/>
      <c r="BMM2382" s="14"/>
      <c r="BMN2382" s="14"/>
      <c r="BMO2382" s="14"/>
      <c r="BMP2382" s="14"/>
      <c r="BMQ2382" s="14"/>
      <c r="BMR2382" s="14"/>
      <c r="BMS2382" s="14"/>
      <c r="BMT2382" s="14"/>
      <c r="BMU2382" s="14"/>
      <c r="BMV2382" s="14"/>
      <c r="BMW2382" s="14"/>
      <c r="BMX2382" s="14"/>
      <c r="BMY2382" s="14"/>
      <c r="BMZ2382" s="14"/>
      <c r="BNA2382" s="14"/>
      <c r="BNB2382" s="14"/>
      <c r="BNC2382" s="14"/>
      <c r="BND2382" s="14"/>
      <c r="BNE2382" s="14"/>
      <c r="BNF2382" s="14"/>
      <c r="BNG2382" s="14"/>
      <c r="BNH2382" s="14"/>
      <c r="BNI2382" s="14"/>
      <c r="BNJ2382" s="14"/>
      <c r="BNK2382" s="14"/>
      <c r="BNL2382" s="14"/>
      <c r="BNM2382" s="14"/>
      <c r="BNN2382" s="14"/>
      <c r="BNO2382" s="14"/>
      <c r="BNP2382" s="14"/>
      <c r="BNQ2382" s="14"/>
      <c r="BNR2382" s="14"/>
      <c r="BNS2382" s="14"/>
      <c r="BNT2382" s="14"/>
      <c r="BNU2382" s="14"/>
      <c r="BNV2382" s="14"/>
      <c r="BNW2382" s="14"/>
      <c r="BNX2382" s="14"/>
      <c r="BNY2382" s="14"/>
      <c r="BNZ2382" s="14"/>
      <c r="BOA2382" s="14"/>
      <c r="BOB2382" s="14"/>
      <c r="BOC2382" s="14"/>
      <c r="BOD2382" s="14"/>
      <c r="BOE2382" s="14"/>
      <c r="BOF2382" s="14"/>
      <c r="BOG2382" s="14"/>
      <c r="BOH2382" s="14"/>
      <c r="BOI2382" s="14"/>
      <c r="BOJ2382" s="14"/>
      <c r="BOK2382" s="14"/>
      <c r="BOL2382" s="14"/>
      <c r="BOM2382" s="14"/>
      <c r="BON2382" s="14"/>
      <c r="BOO2382" s="14"/>
      <c r="BOP2382" s="14"/>
      <c r="BOQ2382" s="14"/>
      <c r="BOR2382" s="14"/>
      <c r="BOS2382" s="14"/>
      <c r="BOT2382" s="14"/>
      <c r="BOU2382" s="14"/>
      <c r="BOV2382" s="14"/>
      <c r="BOW2382" s="14"/>
      <c r="BOX2382" s="14"/>
      <c r="BOY2382" s="14"/>
      <c r="BOZ2382" s="14"/>
      <c r="BPA2382" s="14"/>
      <c r="BPB2382" s="14"/>
      <c r="BPC2382" s="14"/>
      <c r="BPD2382" s="14"/>
      <c r="BPE2382" s="14"/>
      <c r="BPF2382" s="14"/>
      <c r="BPG2382" s="14"/>
      <c r="BPH2382" s="14"/>
      <c r="BPI2382" s="14"/>
      <c r="BPJ2382" s="14"/>
      <c r="BPK2382" s="14"/>
      <c r="BPL2382" s="14"/>
      <c r="BPM2382" s="14"/>
      <c r="BPN2382" s="14"/>
      <c r="BPO2382" s="14"/>
      <c r="BPP2382" s="14"/>
      <c r="BPQ2382" s="14"/>
      <c r="BPR2382" s="14"/>
      <c r="BPS2382" s="14"/>
      <c r="BPT2382" s="14"/>
      <c r="BPU2382" s="14"/>
      <c r="BPV2382" s="14"/>
      <c r="BPW2382" s="14"/>
      <c r="BPX2382" s="14"/>
      <c r="BPY2382" s="14"/>
      <c r="BPZ2382" s="14"/>
      <c r="BQA2382" s="14"/>
      <c r="BQB2382" s="14"/>
      <c r="BQC2382" s="14"/>
      <c r="BQD2382" s="14"/>
      <c r="BQE2382" s="14"/>
      <c r="BQF2382" s="14"/>
      <c r="BQG2382" s="14"/>
      <c r="BQH2382" s="14"/>
      <c r="BQI2382" s="14"/>
      <c r="BQJ2382" s="14"/>
      <c r="BQK2382" s="14"/>
      <c r="BQL2382" s="14"/>
      <c r="BQM2382" s="14"/>
      <c r="BQN2382" s="14"/>
      <c r="BQO2382" s="14"/>
      <c r="BQP2382" s="14"/>
      <c r="BQQ2382" s="14"/>
      <c r="BQR2382" s="14"/>
      <c r="BQS2382" s="14"/>
      <c r="BQT2382" s="14"/>
      <c r="BQU2382" s="14"/>
      <c r="BQV2382" s="14"/>
      <c r="BQW2382" s="14"/>
      <c r="BQX2382" s="14"/>
      <c r="BQY2382" s="14"/>
      <c r="BQZ2382" s="14"/>
      <c r="BRA2382" s="14"/>
      <c r="BRB2382" s="14"/>
      <c r="BRC2382" s="14"/>
      <c r="BRD2382" s="14"/>
      <c r="BRE2382" s="14"/>
      <c r="BRF2382" s="14"/>
      <c r="BRG2382" s="14"/>
      <c r="BRH2382" s="14"/>
      <c r="BRI2382" s="14"/>
      <c r="BRJ2382" s="14"/>
      <c r="BRK2382" s="14"/>
      <c r="BRL2382" s="14"/>
      <c r="BRM2382" s="14"/>
      <c r="BRN2382" s="14"/>
      <c r="BRO2382" s="14"/>
      <c r="BRP2382" s="14"/>
      <c r="BRQ2382" s="14"/>
      <c r="BRR2382" s="14"/>
      <c r="BRS2382" s="14"/>
      <c r="BRT2382" s="14"/>
      <c r="BRU2382" s="14"/>
      <c r="BRV2382" s="14"/>
      <c r="BRW2382" s="14"/>
      <c r="BRX2382" s="14"/>
      <c r="BRY2382" s="14"/>
      <c r="BRZ2382" s="14"/>
      <c r="BSA2382" s="14"/>
      <c r="BSB2382" s="14"/>
      <c r="BSC2382" s="14"/>
      <c r="BSD2382" s="14"/>
      <c r="BSE2382" s="14"/>
      <c r="BSF2382" s="14"/>
      <c r="BSG2382" s="14"/>
      <c r="BSH2382" s="14"/>
      <c r="BSI2382" s="14"/>
      <c r="BSJ2382" s="14"/>
      <c r="BSK2382" s="14"/>
      <c r="BSL2382" s="14"/>
      <c r="BSM2382" s="14"/>
      <c r="BSN2382" s="14"/>
      <c r="BSO2382" s="14"/>
      <c r="BSP2382" s="14"/>
      <c r="BSQ2382" s="14"/>
      <c r="BSR2382" s="14"/>
      <c r="BSS2382" s="14"/>
      <c r="BST2382" s="14"/>
      <c r="BSU2382" s="14"/>
      <c r="BSV2382" s="14"/>
      <c r="BSW2382" s="14"/>
      <c r="BSX2382" s="14"/>
      <c r="BSY2382" s="14"/>
      <c r="BSZ2382" s="14"/>
      <c r="BTA2382" s="14"/>
      <c r="BTB2382" s="14"/>
      <c r="BTC2382" s="14"/>
      <c r="BTD2382" s="14"/>
      <c r="BTE2382" s="14"/>
      <c r="BTF2382" s="14"/>
      <c r="BTG2382" s="14"/>
      <c r="BTH2382" s="14"/>
      <c r="BTI2382" s="14"/>
      <c r="BTJ2382" s="14"/>
      <c r="BTK2382" s="14"/>
      <c r="BTL2382" s="14"/>
      <c r="BTM2382" s="14"/>
      <c r="BTN2382" s="14"/>
      <c r="BTO2382" s="14"/>
      <c r="BTP2382" s="14"/>
      <c r="BTQ2382" s="14"/>
      <c r="BTR2382" s="14"/>
      <c r="BTS2382" s="14"/>
      <c r="BTT2382" s="14"/>
      <c r="BTU2382" s="14"/>
      <c r="BTV2382" s="14"/>
      <c r="BTW2382" s="14"/>
      <c r="BTX2382" s="14"/>
      <c r="BTY2382" s="14"/>
      <c r="BTZ2382" s="14"/>
      <c r="BUA2382" s="14"/>
      <c r="BUB2382" s="14"/>
      <c r="BUC2382" s="14"/>
      <c r="BUD2382" s="14"/>
      <c r="BUE2382" s="14"/>
      <c r="BUF2382" s="14"/>
      <c r="BUG2382" s="14"/>
      <c r="BUH2382" s="14"/>
      <c r="BUI2382" s="14"/>
      <c r="BUJ2382" s="14"/>
      <c r="BUK2382" s="14"/>
      <c r="BUL2382" s="14"/>
      <c r="BUM2382" s="14"/>
      <c r="BUN2382" s="14"/>
      <c r="BUO2382" s="14"/>
      <c r="BUP2382" s="14"/>
      <c r="BUQ2382" s="14"/>
      <c r="BUR2382" s="14"/>
      <c r="BUS2382" s="14"/>
      <c r="BUT2382" s="14"/>
      <c r="BUU2382" s="14"/>
      <c r="BUV2382" s="14"/>
      <c r="BUW2382" s="14"/>
      <c r="BUX2382" s="14"/>
      <c r="BUY2382" s="14"/>
      <c r="BUZ2382" s="14"/>
      <c r="BVA2382" s="14"/>
      <c r="BVB2382" s="14"/>
      <c r="BVC2382" s="14"/>
      <c r="BVD2382" s="14"/>
      <c r="BVE2382" s="14"/>
      <c r="BVF2382" s="14"/>
      <c r="BVG2382" s="14"/>
      <c r="BVH2382" s="14"/>
      <c r="BVI2382" s="14"/>
      <c r="BVJ2382" s="14"/>
      <c r="BVK2382" s="14"/>
      <c r="BVL2382" s="14"/>
      <c r="BVM2382" s="14"/>
      <c r="BVN2382" s="14"/>
      <c r="BVO2382" s="14"/>
      <c r="BVP2382" s="14"/>
      <c r="BVQ2382" s="14"/>
      <c r="BVR2382" s="14"/>
      <c r="BVS2382" s="14"/>
      <c r="BVT2382" s="14"/>
      <c r="BVU2382" s="14"/>
      <c r="BVV2382" s="14"/>
      <c r="BVW2382" s="14"/>
      <c r="BVX2382" s="14"/>
      <c r="BVY2382" s="14"/>
      <c r="BVZ2382" s="14"/>
      <c r="BWA2382" s="14"/>
      <c r="BWB2382" s="14"/>
      <c r="BWC2382" s="14"/>
      <c r="BWD2382" s="14"/>
      <c r="BWE2382" s="14"/>
      <c r="BWF2382" s="14"/>
      <c r="BWG2382" s="14"/>
      <c r="BWH2382" s="14"/>
      <c r="BWI2382" s="14"/>
      <c r="BWJ2382" s="14"/>
      <c r="BWK2382" s="14"/>
      <c r="BWL2382" s="14"/>
      <c r="BWM2382" s="14"/>
      <c r="BWN2382" s="14"/>
      <c r="BWO2382" s="14"/>
      <c r="BWP2382" s="14"/>
      <c r="BWQ2382" s="14"/>
      <c r="BWR2382" s="14"/>
      <c r="BWS2382" s="14"/>
      <c r="BWT2382" s="14"/>
      <c r="BWU2382" s="14"/>
      <c r="BWV2382" s="14"/>
      <c r="BWW2382" s="14"/>
      <c r="BWX2382" s="14"/>
      <c r="BWY2382" s="14"/>
      <c r="BWZ2382" s="14"/>
      <c r="BXA2382" s="14"/>
      <c r="BXB2382" s="14"/>
      <c r="BXC2382" s="14"/>
      <c r="BXD2382" s="14"/>
      <c r="BXE2382" s="14"/>
      <c r="BXF2382" s="14"/>
      <c r="BXG2382" s="14"/>
      <c r="BXH2382" s="14"/>
      <c r="BXI2382" s="14"/>
      <c r="BXJ2382" s="14"/>
      <c r="BXK2382" s="14"/>
      <c r="BXL2382" s="14"/>
      <c r="BXM2382" s="14"/>
      <c r="BXN2382" s="14"/>
      <c r="BXO2382" s="14"/>
      <c r="BXP2382" s="14"/>
      <c r="BXQ2382" s="14"/>
      <c r="BXR2382" s="14"/>
      <c r="BXS2382" s="14"/>
      <c r="BXT2382" s="14"/>
      <c r="BXU2382" s="14"/>
      <c r="BXV2382" s="14"/>
      <c r="BXW2382" s="14"/>
      <c r="BXX2382" s="14"/>
      <c r="BXY2382" s="14"/>
      <c r="BXZ2382" s="14"/>
      <c r="BYA2382" s="14"/>
      <c r="BYB2382" s="14"/>
      <c r="BYC2382" s="14"/>
      <c r="BYD2382" s="14"/>
      <c r="BYE2382" s="14"/>
      <c r="BYF2382" s="14"/>
      <c r="BYG2382" s="14"/>
      <c r="BYH2382" s="14"/>
      <c r="BYI2382" s="14"/>
      <c r="BYJ2382" s="14"/>
      <c r="BYK2382" s="14"/>
      <c r="BYL2382" s="14"/>
      <c r="BYM2382" s="14"/>
      <c r="BYN2382" s="14"/>
      <c r="BYO2382" s="14"/>
      <c r="BYP2382" s="14"/>
      <c r="BYQ2382" s="14"/>
      <c r="BYR2382" s="14"/>
      <c r="BYS2382" s="14"/>
      <c r="BYT2382" s="14"/>
      <c r="BYU2382" s="14"/>
      <c r="BYV2382" s="14"/>
      <c r="BYW2382" s="14"/>
      <c r="BYX2382" s="14"/>
      <c r="BYY2382" s="14"/>
      <c r="BYZ2382" s="14"/>
      <c r="BZA2382" s="14"/>
      <c r="BZB2382" s="14"/>
      <c r="BZC2382" s="14"/>
      <c r="BZD2382" s="14"/>
      <c r="BZE2382" s="14"/>
      <c r="BZF2382" s="14"/>
      <c r="BZG2382" s="14"/>
      <c r="BZH2382" s="14"/>
      <c r="BZI2382" s="14"/>
      <c r="BZJ2382" s="14"/>
      <c r="BZK2382" s="14"/>
      <c r="BZL2382" s="14"/>
      <c r="BZM2382" s="14"/>
      <c r="BZN2382" s="14"/>
      <c r="BZO2382" s="14"/>
      <c r="BZP2382" s="14"/>
      <c r="BZQ2382" s="14"/>
      <c r="BZR2382" s="14"/>
      <c r="BZS2382" s="14"/>
      <c r="BZT2382" s="14"/>
      <c r="BZU2382" s="14"/>
      <c r="BZV2382" s="14"/>
      <c r="BZW2382" s="14"/>
      <c r="BZX2382" s="14"/>
      <c r="BZY2382" s="14"/>
      <c r="BZZ2382" s="14"/>
      <c r="CAA2382" s="14"/>
      <c r="CAB2382" s="14"/>
      <c r="CAC2382" s="14"/>
      <c r="CAD2382" s="14"/>
      <c r="CAE2382" s="14"/>
      <c r="CAF2382" s="14"/>
      <c r="CAG2382" s="14"/>
      <c r="CAH2382" s="14"/>
      <c r="CAI2382" s="14"/>
      <c r="CAJ2382" s="14"/>
      <c r="CAK2382" s="14"/>
      <c r="CAL2382" s="14"/>
      <c r="CAM2382" s="14"/>
      <c r="CAN2382" s="14"/>
      <c r="CAO2382" s="14"/>
      <c r="CAP2382" s="14"/>
      <c r="CAQ2382" s="14"/>
      <c r="CAR2382" s="14"/>
      <c r="CAS2382" s="14"/>
      <c r="CAT2382" s="14"/>
      <c r="CAU2382" s="14"/>
      <c r="CAV2382" s="14"/>
      <c r="CAW2382" s="14"/>
      <c r="CAX2382" s="14"/>
      <c r="CAY2382" s="14"/>
      <c r="CAZ2382" s="14"/>
      <c r="CBA2382" s="14"/>
      <c r="CBB2382" s="14"/>
      <c r="CBC2382" s="14"/>
      <c r="CBD2382" s="14"/>
      <c r="CBE2382" s="14"/>
      <c r="CBF2382" s="14"/>
      <c r="CBG2382" s="14"/>
      <c r="CBH2382" s="14"/>
      <c r="CBI2382" s="14"/>
      <c r="CBJ2382" s="14"/>
      <c r="CBK2382" s="14"/>
      <c r="CBL2382" s="14"/>
      <c r="CBM2382" s="14"/>
      <c r="CBN2382" s="14"/>
      <c r="CBO2382" s="14"/>
      <c r="CBP2382" s="14"/>
      <c r="CBQ2382" s="14"/>
      <c r="CBR2382" s="14"/>
      <c r="CBS2382" s="14"/>
      <c r="CBT2382" s="14"/>
      <c r="CBU2382" s="14"/>
      <c r="CBV2382" s="14"/>
      <c r="CBW2382" s="14"/>
      <c r="CBX2382" s="14"/>
      <c r="CBY2382" s="14"/>
      <c r="CBZ2382" s="14"/>
      <c r="CCA2382" s="14"/>
      <c r="CCB2382" s="14"/>
      <c r="CCC2382" s="14"/>
      <c r="CCD2382" s="14"/>
      <c r="CCE2382" s="14"/>
      <c r="CCF2382" s="14"/>
      <c r="CCG2382" s="14"/>
      <c r="CCH2382" s="14"/>
      <c r="CCI2382" s="14"/>
      <c r="CCJ2382" s="14"/>
      <c r="CCK2382" s="14"/>
      <c r="CCL2382" s="14"/>
      <c r="CCM2382" s="14"/>
      <c r="CCN2382" s="14"/>
      <c r="CCO2382" s="14"/>
      <c r="CCP2382" s="14"/>
      <c r="CCQ2382" s="14"/>
      <c r="CCR2382" s="14"/>
      <c r="CCS2382" s="14"/>
      <c r="CCT2382" s="14"/>
      <c r="CCU2382" s="14"/>
      <c r="CCV2382" s="14"/>
      <c r="CCW2382" s="14"/>
      <c r="CCX2382" s="14"/>
      <c r="CCY2382" s="14"/>
      <c r="CCZ2382" s="14"/>
      <c r="CDA2382" s="14"/>
      <c r="CDB2382" s="14"/>
      <c r="CDC2382" s="14"/>
      <c r="CDD2382" s="14"/>
      <c r="CDE2382" s="14"/>
      <c r="CDF2382" s="14"/>
      <c r="CDG2382" s="14"/>
      <c r="CDH2382" s="14"/>
      <c r="CDI2382" s="14"/>
      <c r="CDJ2382" s="14"/>
      <c r="CDK2382" s="14"/>
      <c r="CDL2382" s="14"/>
      <c r="CDM2382" s="14"/>
      <c r="CDN2382" s="14"/>
      <c r="CDO2382" s="14"/>
      <c r="CDP2382" s="14"/>
      <c r="CDQ2382" s="14"/>
      <c r="CDR2382" s="14"/>
      <c r="CDS2382" s="14"/>
      <c r="CDT2382" s="14"/>
      <c r="CDU2382" s="14"/>
      <c r="CDV2382" s="14"/>
      <c r="CDW2382" s="14"/>
      <c r="CDX2382" s="14"/>
      <c r="CDY2382" s="14"/>
      <c r="CDZ2382" s="14"/>
      <c r="CEA2382" s="14"/>
      <c r="CEB2382" s="14"/>
      <c r="CEC2382" s="14"/>
      <c r="CED2382" s="14"/>
      <c r="CEE2382" s="14"/>
      <c r="CEF2382" s="14"/>
      <c r="CEG2382" s="14"/>
      <c r="CEH2382" s="14"/>
      <c r="CEI2382" s="14"/>
      <c r="CEJ2382" s="14"/>
      <c r="CEK2382" s="14"/>
      <c r="CEL2382" s="14"/>
      <c r="CEM2382" s="14"/>
      <c r="CEN2382" s="14"/>
      <c r="CEO2382" s="14"/>
      <c r="CEP2382" s="14"/>
      <c r="CEQ2382" s="14"/>
      <c r="CER2382" s="14"/>
      <c r="CES2382" s="14"/>
      <c r="CET2382" s="14"/>
      <c r="CEU2382" s="14"/>
      <c r="CEV2382" s="14"/>
      <c r="CEW2382" s="14"/>
      <c r="CEX2382" s="14"/>
      <c r="CEY2382" s="14"/>
      <c r="CEZ2382" s="14"/>
      <c r="CFA2382" s="14"/>
      <c r="CFB2382" s="14"/>
      <c r="CFC2382" s="14"/>
      <c r="CFD2382" s="14"/>
      <c r="CFE2382" s="14"/>
      <c r="CFF2382" s="14"/>
      <c r="CFG2382" s="14"/>
      <c r="CFH2382" s="14"/>
      <c r="CFI2382" s="14"/>
      <c r="CFJ2382" s="14"/>
      <c r="CFK2382" s="14"/>
      <c r="CFL2382" s="14"/>
      <c r="CFM2382" s="14"/>
      <c r="CFN2382" s="14"/>
      <c r="CFO2382" s="14"/>
      <c r="CFP2382" s="14"/>
      <c r="CFQ2382" s="14"/>
      <c r="CFR2382" s="14"/>
      <c r="CFS2382" s="14"/>
      <c r="CFT2382" s="14"/>
      <c r="CFU2382" s="14"/>
      <c r="CFV2382" s="14"/>
      <c r="CFW2382" s="14"/>
      <c r="CFX2382" s="14"/>
      <c r="CFY2382" s="14"/>
      <c r="CFZ2382" s="14"/>
      <c r="CGA2382" s="14"/>
      <c r="CGB2382" s="14"/>
      <c r="CGC2382" s="14"/>
      <c r="CGD2382" s="14"/>
      <c r="CGE2382" s="14"/>
      <c r="CGF2382" s="14"/>
      <c r="CGG2382" s="14"/>
      <c r="CGH2382" s="14"/>
      <c r="CGI2382" s="14"/>
      <c r="CGJ2382" s="14"/>
      <c r="CGK2382" s="14"/>
      <c r="CGL2382" s="14"/>
      <c r="CGM2382" s="14"/>
      <c r="CGN2382" s="14"/>
      <c r="CGO2382" s="14"/>
      <c r="CGP2382" s="14"/>
      <c r="CGQ2382" s="14"/>
      <c r="CGR2382" s="14"/>
      <c r="CGS2382" s="14"/>
      <c r="CGT2382" s="14"/>
      <c r="CGU2382" s="14"/>
      <c r="CGV2382" s="14"/>
      <c r="CGW2382" s="14"/>
      <c r="CGX2382" s="14"/>
      <c r="CGY2382" s="14"/>
      <c r="CGZ2382" s="14"/>
      <c r="CHA2382" s="14"/>
      <c r="CHB2382" s="14"/>
      <c r="CHC2382" s="14"/>
      <c r="CHD2382" s="14"/>
      <c r="CHE2382" s="14"/>
      <c r="CHF2382" s="14"/>
      <c r="CHG2382" s="14"/>
      <c r="CHH2382" s="14"/>
      <c r="CHI2382" s="14"/>
      <c r="CHJ2382" s="14"/>
      <c r="CHK2382" s="14"/>
      <c r="CHL2382" s="14"/>
      <c r="CHM2382" s="14"/>
      <c r="CHN2382" s="14"/>
      <c r="CHO2382" s="14"/>
      <c r="CHP2382" s="14"/>
      <c r="CHQ2382" s="14"/>
      <c r="CHR2382" s="14"/>
      <c r="CHS2382" s="14"/>
      <c r="CHT2382" s="14"/>
      <c r="CHU2382" s="14"/>
      <c r="CHV2382" s="14"/>
      <c r="CHW2382" s="14"/>
      <c r="CHX2382" s="14"/>
      <c r="CHY2382" s="14"/>
      <c r="CHZ2382" s="14"/>
      <c r="CIA2382" s="14"/>
      <c r="CIB2382" s="14"/>
      <c r="CIC2382" s="14"/>
      <c r="CID2382" s="14"/>
      <c r="CIE2382" s="14"/>
      <c r="CIF2382" s="14"/>
      <c r="CIG2382" s="14"/>
      <c r="CIH2382" s="14"/>
      <c r="CII2382" s="14"/>
      <c r="CIJ2382" s="14"/>
      <c r="CIK2382" s="14"/>
      <c r="CIL2382" s="14"/>
      <c r="CIM2382" s="14"/>
      <c r="CIN2382" s="14"/>
      <c r="CIO2382" s="14"/>
      <c r="CIP2382" s="14"/>
      <c r="CIQ2382" s="14"/>
      <c r="CIR2382" s="14"/>
      <c r="CIS2382" s="14"/>
      <c r="CIT2382" s="14"/>
      <c r="CIU2382" s="14"/>
      <c r="CIV2382" s="14"/>
      <c r="CIW2382" s="14"/>
      <c r="CIX2382" s="14"/>
      <c r="CIY2382" s="14"/>
      <c r="CIZ2382" s="14"/>
      <c r="CJA2382" s="14"/>
      <c r="CJB2382" s="14"/>
      <c r="CJC2382" s="14"/>
      <c r="CJD2382" s="14"/>
      <c r="CJE2382" s="14"/>
      <c r="CJF2382" s="14"/>
      <c r="CJG2382" s="14"/>
      <c r="CJH2382" s="14"/>
      <c r="CJI2382" s="14"/>
      <c r="CJJ2382" s="14"/>
      <c r="CJK2382" s="14"/>
      <c r="CJL2382" s="14"/>
      <c r="CJM2382" s="14"/>
      <c r="CJN2382" s="14"/>
      <c r="CJO2382" s="14"/>
      <c r="CJP2382" s="14"/>
      <c r="CJQ2382" s="14"/>
      <c r="CJR2382" s="14"/>
      <c r="CJS2382" s="14"/>
      <c r="CJT2382" s="14"/>
      <c r="CJU2382" s="14"/>
      <c r="CJV2382" s="14"/>
      <c r="CJW2382" s="14"/>
      <c r="CJX2382" s="14"/>
      <c r="CJY2382" s="14"/>
      <c r="CJZ2382" s="14"/>
      <c r="CKA2382" s="14"/>
      <c r="CKB2382" s="14"/>
      <c r="CKC2382" s="14"/>
      <c r="CKD2382" s="14"/>
      <c r="CKE2382" s="14"/>
      <c r="CKF2382" s="14"/>
      <c r="CKG2382" s="14"/>
      <c r="CKH2382" s="14"/>
      <c r="CKI2382" s="14"/>
      <c r="CKJ2382" s="14"/>
      <c r="CKK2382" s="14"/>
      <c r="CKL2382" s="14"/>
      <c r="CKM2382" s="14"/>
      <c r="CKN2382" s="14"/>
      <c r="CKO2382" s="14"/>
      <c r="CKP2382" s="14"/>
      <c r="CKQ2382" s="14"/>
      <c r="CKR2382" s="14"/>
      <c r="CKS2382" s="14"/>
      <c r="CKT2382" s="14"/>
      <c r="CKU2382" s="14"/>
      <c r="CKV2382" s="14"/>
      <c r="CKW2382" s="14"/>
      <c r="CKX2382" s="14"/>
      <c r="CKY2382" s="14"/>
      <c r="CKZ2382" s="14"/>
      <c r="CLA2382" s="14"/>
      <c r="CLB2382" s="14"/>
      <c r="CLC2382" s="14"/>
      <c r="CLD2382" s="14"/>
      <c r="CLE2382" s="14"/>
      <c r="CLF2382" s="14"/>
      <c r="CLG2382" s="14"/>
      <c r="CLH2382" s="14"/>
      <c r="CLI2382" s="14"/>
      <c r="CLJ2382" s="14"/>
      <c r="CLK2382" s="14"/>
      <c r="CLL2382" s="14"/>
      <c r="CLM2382" s="14"/>
      <c r="CLN2382" s="14"/>
      <c r="CLO2382" s="14"/>
      <c r="CLP2382" s="14"/>
      <c r="CLQ2382" s="14"/>
      <c r="CLR2382" s="14"/>
      <c r="CLS2382" s="14"/>
      <c r="CLT2382" s="14"/>
      <c r="CLU2382" s="14"/>
      <c r="CLV2382" s="14"/>
      <c r="CLW2382" s="14"/>
      <c r="CLX2382" s="14"/>
      <c r="CLY2382" s="14"/>
      <c r="CLZ2382" s="14"/>
      <c r="CMA2382" s="14"/>
      <c r="CMB2382" s="14"/>
      <c r="CMC2382" s="14"/>
      <c r="CMD2382" s="14"/>
      <c r="CME2382" s="14"/>
      <c r="CMF2382" s="14"/>
      <c r="CMG2382" s="14"/>
      <c r="CMH2382" s="14"/>
      <c r="CMI2382" s="14"/>
      <c r="CMJ2382" s="14"/>
      <c r="CMK2382" s="14"/>
      <c r="CML2382" s="14"/>
      <c r="CMM2382" s="14"/>
      <c r="CMN2382" s="14"/>
      <c r="CMO2382" s="14"/>
      <c r="CMP2382" s="14"/>
      <c r="CMQ2382" s="14"/>
      <c r="CMR2382" s="14"/>
      <c r="CMS2382" s="14"/>
      <c r="CMT2382" s="14"/>
      <c r="CMU2382" s="14"/>
      <c r="CMV2382" s="14"/>
      <c r="CMW2382" s="14"/>
      <c r="CMX2382" s="14"/>
      <c r="CMY2382" s="14"/>
      <c r="CMZ2382" s="14"/>
      <c r="CNA2382" s="14"/>
      <c r="CNB2382" s="14"/>
      <c r="CNC2382" s="14"/>
      <c r="CND2382" s="14"/>
      <c r="CNE2382" s="14"/>
      <c r="CNF2382" s="14"/>
      <c r="CNG2382" s="14"/>
      <c r="CNH2382" s="14"/>
      <c r="CNI2382" s="14"/>
      <c r="CNJ2382" s="14"/>
      <c r="CNK2382" s="14"/>
      <c r="CNL2382" s="14"/>
      <c r="CNM2382" s="14"/>
      <c r="CNN2382" s="14"/>
      <c r="CNO2382" s="14"/>
      <c r="CNP2382" s="14"/>
      <c r="CNQ2382" s="14"/>
      <c r="CNR2382" s="14"/>
      <c r="CNS2382" s="14"/>
      <c r="CNT2382" s="14"/>
      <c r="CNU2382" s="14"/>
      <c r="CNV2382" s="14"/>
      <c r="CNW2382" s="14"/>
      <c r="CNX2382" s="14"/>
      <c r="CNY2382" s="14"/>
      <c r="CNZ2382" s="14"/>
      <c r="COA2382" s="14"/>
      <c r="COB2382" s="14"/>
      <c r="COC2382" s="14"/>
      <c r="COD2382" s="14"/>
      <c r="COE2382" s="14"/>
      <c r="COF2382" s="14"/>
      <c r="COG2382" s="14"/>
      <c r="COH2382" s="14"/>
      <c r="COI2382" s="14"/>
      <c r="COJ2382" s="14"/>
      <c r="COK2382" s="14"/>
      <c r="COL2382" s="14"/>
      <c r="COM2382" s="14"/>
      <c r="CON2382" s="14"/>
      <c r="COO2382" s="14"/>
      <c r="COP2382" s="14"/>
      <c r="COQ2382" s="14"/>
      <c r="COR2382" s="14"/>
      <c r="COS2382" s="14"/>
      <c r="COT2382" s="14"/>
      <c r="COU2382" s="14"/>
      <c r="COV2382" s="14"/>
      <c r="COW2382" s="14"/>
      <c r="COX2382" s="14"/>
      <c r="COY2382" s="14"/>
      <c r="COZ2382" s="14"/>
      <c r="CPA2382" s="14"/>
      <c r="CPB2382" s="14"/>
      <c r="CPC2382" s="14"/>
      <c r="CPD2382" s="14"/>
      <c r="CPE2382" s="14"/>
      <c r="CPF2382" s="14"/>
      <c r="CPG2382" s="14"/>
      <c r="CPH2382" s="14"/>
      <c r="CPI2382" s="14"/>
      <c r="CPJ2382" s="14"/>
      <c r="CPK2382" s="14"/>
      <c r="CPL2382" s="14"/>
      <c r="CPM2382" s="14"/>
      <c r="CPN2382" s="14"/>
      <c r="CPO2382" s="14"/>
      <c r="CPP2382" s="14"/>
      <c r="CPQ2382" s="14"/>
      <c r="CPR2382" s="14"/>
      <c r="CPS2382" s="14"/>
      <c r="CPT2382" s="14"/>
      <c r="CPU2382" s="14"/>
      <c r="CPV2382" s="14"/>
      <c r="CPW2382" s="14"/>
      <c r="CPX2382" s="14"/>
      <c r="CPY2382" s="14"/>
      <c r="CPZ2382" s="14"/>
      <c r="CQA2382" s="14"/>
      <c r="CQB2382" s="14"/>
      <c r="CQC2382" s="14"/>
      <c r="CQD2382" s="14"/>
      <c r="CQE2382" s="14"/>
      <c r="CQF2382" s="14"/>
      <c r="CQG2382" s="14"/>
      <c r="CQH2382" s="14"/>
      <c r="CQI2382" s="14"/>
      <c r="CQJ2382" s="14"/>
      <c r="CQK2382" s="14"/>
      <c r="CQL2382" s="14"/>
      <c r="CQM2382" s="14"/>
      <c r="CQN2382" s="14"/>
      <c r="CQO2382" s="14"/>
      <c r="CQP2382" s="14"/>
      <c r="CQQ2382" s="14"/>
      <c r="CQR2382" s="14"/>
      <c r="CQS2382" s="14"/>
      <c r="CQT2382" s="14"/>
      <c r="CQU2382" s="14"/>
      <c r="CQV2382" s="14"/>
      <c r="CQW2382" s="14"/>
      <c r="CQX2382" s="14"/>
      <c r="CQY2382" s="14"/>
      <c r="CQZ2382" s="14"/>
      <c r="CRA2382" s="14"/>
      <c r="CRB2382" s="14"/>
      <c r="CRC2382" s="14"/>
      <c r="CRD2382" s="14"/>
      <c r="CRE2382" s="14"/>
      <c r="CRF2382" s="14"/>
      <c r="CRG2382" s="14"/>
      <c r="CRH2382" s="14"/>
      <c r="CRI2382" s="14"/>
      <c r="CRJ2382" s="14"/>
      <c r="CRK2382" s="14"/>
      <c r="CRL2382" s="14"/>
      <c r="CRM2382" s="14"/>
      <c r="CRN2382" s="14"/>
      <c r="CRO2382" s="14"/>
      <c r="CRP2382" s="14"/>
      <c r="CRQ2382" s="14"/>
      <c r="CRR2382" s="14"/>
      <c r="CRS2382" s="14"/>
      <c r="CRT2382" s="14"/>
      <c r="CRU2382" s="14"/>
      <c r="CRV2382" s="14"/>
      <c r="CRW2382" s="14"/>
      <c r="CRX2382" s="14"/>
      <c r="CRY2382" s="14"/>
      <c r="CRZ2382" s="14"/>
      <c r="CSA2382" s="14"/>
      <c r="CSB2382" s="14"/>
      <c r="CSC2382" s="14"/>
      <c r="CSD2382" s="14"/>
      <c r="CSE2382" s="14"/>
      <c r="CSF2382" s="14"/>
      <c r="CSG2382" s="14"/>
      <c r="CSH2382" s="14"/>
      <c r="CSI2382" s="14"/>
      <c r="CSJ2382" s="14"/>
      <c r="CSK2382" s="14"/>
      <c r="CSL2382" s="14"/>
      <c r="CSM2382" s="14"/>
      <c r="CSN2382" s="14"/>
      <c r="CSO2382" s="14"/>
      <c r="CSP2382" s="14"/>
      <c r="CSQ2382" s="14"/>
      <c r="CSR2382" s="14"/>
      <c r="CSS2382" s="14"/>
      <c r="CST2382" s="14"/>
      <c r="CSU2382" s="14"/>
      <c r="CSV2382" s="14"/>
      <c r="CSW2382" s="14"/>
      <c r="CSX2382" s="14"/>
      <c r="CSY2382" s="14"/>
      <c r="CSZ2382" s="14"/>
      <c r="CTA2382" s="14"/>
      <c r="CTB2382" s="14"/>
      <c r="CTC2382" s="14"/>
      <c r="CTD2382" s="14"/>
      <c r="CTE2382" s="14"/>
      <c r="CTF2382" s="14"/>
      <c r="CTG2382" s="14"/>
      <c r="CTH2382" s="14"/>
      <c r="CTI2382" s="14"/>
      <c r="CTJ2382" s="14"/>
      <c r="CTK2382" s="14"/>
      <c r="CTL2382" s="14"/>
      <c r="CTM2382" s="14"/>
      <c r="CTN2382" s="14"/>
      <c r="CTO2382" s="14"/>
      <c r="CTP2382" s="14"/>
      <c r="CTQ2382" s="14"/>
      <c r="CTR2382" s="14"/>
      <c r="CTS2382" s="14"/>
      <c r="CTT2382" s="14"/>
      <c r="CTU2382" s="14"/>
      <c r="CTV2382" s="14"/>
      <c r="CTW2382" s="14"/>
      <c r="CTX2382" s="14"/>
      <c r="CTY2382" s="14"/>
      <c r="CTZ2382" s="14"/>
      <c r="CUA2382" s="14"/>
      <c r="CUB2382" s="14"/>
      <c r="CUC2382" s="14"/>
      <c r="CUD2382" s="14"/>
      <c r="CUE2382" s="14"/>
      <c r="CUF2382" s="14"/>
      <c r="CUG2382" s="14"/>
      <c r="CUH2382" s="14"/>
      <c r="CUI2382" s="14"/>
      <c r="CUJ2382" s="14"/>
      <c r="CUK2382" s="14"/>
      <c r="CUL2382" s="14"/>
      <c r="CUM2382" s="14"/>
      <c r="CUN2382" s="14"/>
      <c r="CUO2382" s="14"/>
      <c r="CUP2382" s="14"/>
      <c r="CUQ2382" s="14"/>
      <c r="CUR2382" s="14"/>
      <c r="CUS2382" s="14"/>
      <c r="CUT2382" s="14"/>
      <c r="CUU2382" s="14"/>
      <c r="CUV2382" s="14"/>
      <c r="CUW2382" s="14"/>
      <c r="CUX2382" s="14"/>
      <c r="CUY2382" s="14"/>
      <c r="CUZ2382" s="14"/>
      <c r="CVA2382" s="14"/>
      <c r="CVB2382" s="14"/>
      <c r="CVC2382" s="14"/>
      <c r="CVD2382" s="14"/>
      <c r="CVE2382" s="14"/>
      <c r="CVF2382" s="14"/>
      <c r="CVG2382" s="14"/>
      <c r="CVH2382" s="14"/>
      <c r="CVI2382" s="14"/>
      <c r="CVJ2382" s="14"/>
      <c r="CVK2382" s="14"/>
      <c r="CVL2382" s="14"/>
      <c r="CVM2382" s="14"/>
      <c r="CVN2382" s="14"/>
      <c r="CVO2382" s="14"/>
      <c r="CVP2382" s="14"/>
      <c r="CVQ2382" s="14"/>
      <c r="CVR2382" s="14"/>
      <c r="CVS2382" s="14"/>
      <c r="CVT2382" s="14"/>
      <c r="CVU2382" s="14"/>
      <c r="CVV2382" s="14"/>
      <c r="CVW2382" s="14"/>
      <c r="CVX2382" s="14"/>
      <c r="CVY2382" s="14"/>
      <c r="CVZ2382" s="14"/>
      <c r="CWA2382" s="14"/>
      <c r="CWB2382" s="14"/>
      <c r="CWC2382" s="14"/>
      <c r="CWD2382" s="14"/>
      <c r="CWE2382" s="14"/>
      <c r="CWF2382" s="14"/>
      <c r="CWG2382" s="14"/>
      <c r="CWH2382" s="14"/>
      <c r="CWI2382" s="14"/>
      <c r="CWJ2382" s="14"/>
      <c r="CWK2382" s="14"/>
      <c r="CWL2382" s="14"/>
      <c r="CWM2382" s="14"/>
      <c r="CWN2382" s="14"/>
      <c r="CWO2382" s="14"/>
      <c r="CWP2382" s="14"/>
      <c r="CWQ2382" s="14"/>
      <c r="CWR2382" s="14"/>
      <c r="CWS2382" s="14"/>
      <c r="CWT2382" s="14"/>
      <c r="CWU2382" s="14"/>
      <c r="CWV2382" s="14"/>
      <c r="CWW2382" s="14"/>
      <c r="CWX2382" s="14"/>
      <c r="CWY2382" s="14"/>
      <c r="CWZ2382" s="14"/>
      <c r="CXA2382" s="14"/>
      <c r="CXB2382" s="14"/>
      <c r="CXC2382" s="14"/>
      <c r="CXD2382" s="14"/>
      <c r="CXE2382" s="14"/>
      <c r="CXF2382" s="14"/>
      <c r="CXG2382" s="14"/>
      <c r="CXH2382" s="14"/>
      <c r="CXI2382" s="14"/>
      <c r="CXJ2382" s="14"/>
      <c r="CXK2382" s="14"/>
      <c r="CXL2382" s="14"/>
      <c r="CXM2382" s="14"/>
      <c r="CXN2382" s="14"/>
      <c r="CXO2382" s="14"/>
      <c r="CXP2382" s="14"/>
      <c r="CXQ2382" s="14"/>
      <c r="CXR2382" s="14"/>
      <c r="CXS2382" s="14"/>
      <c r="CXT2382" s="14"/>
      <c r="CXU2382" s="14"/>
      <c r="CXV2382" s="14"/>
      <c r="CXW2382" s="14"/>
      <c r="CXX2382" s="14"/>
      <c r="CXY2382" s="14"/>
      <c r="CXZ2382" s="14"/>
      <c r="CYA2382" s="14"/>
      <c r="CYB2382" s="14"/>
      <c r="CYC2382" s="14"/>
      <c r="CYD2382" s="14"/>
      <c r="CYE2382" s="14"/>
      <c r="CYF2382" s="14"/>
      <c r="CYG2382" s="14"/>
      <c r="CYH2382" s="14"/>
      <c r="CYI2382" s="14"/>
      <c r="CYJ2382" s="14"/>
      <c r="CYK2382" s="14"/>
      <c r="CYL2382" s="14"/>
      <c r="CYM2382" s="14"/>
      <c r="CYN2382" s="14"/>
      <c r="CYO2382" s="14"/>
      <c r="CYP2382" s="14"/>
      <c r="CYQ2382" s="14"/>
      <c r="CYR2382" s="14"/>
      <c r="CYS2382" s="14"/>
      <c r="CYT2382" s="14"/>
      <c r="CYU2382" s="14"/>
      <c r="CYV2382" s="14"/>
      <c r="CYW2382" s="14"/>
      <c r="CYX2382" s="14"/>
      <c r="CYY2382" s="14"/>
      <c r="CYZ2382" s="14"/>
      <c r="CZA2382" s="14"/>
      <c r="CZB2382" s="14"/>
      <c r="CZC2382" s="14"/>
      <c r="CZD2382" s="14"/>
      <c r="CZE2382" s="14"/>
      <c r="CZF2382" s="14"/>
      <c r="CZG2382" s="14"/>
      <c r="CZH2382" s="14"/>
      <c r="CZI2382" s="14"/>
      <c r="CZJ2382" s="14"/>
      <c r="CZK2382" s="14"/>
      <c r="CZL2382" s="14"/>
      <c r="CZM2382" s="14"/>
      <c r="CZN2382" s="14"/>
      <c r="CZO2382" s="14"/>
      <c r="CZP2382" s="14"/>
      <c r="CZQ2382" s="14"/>
      <c r="CZR2382" s="14"/>
      <c r="CZS2382" s="14"/>
      <c r="CZT2382" s="14"/>
      <c r="CZU2382" s="14"/>
      <c r="CZV2382" s="14"/>
      <c r="CZW2382" s="14"/>
      <c r="CZX2382" s="14"/>
      <c r="CZY2382" s="14"/>
      <c r="CZZ2382" s="14"/>
      <c r="DAA2382" s="14"/>
      <c r="DAB2382" s="14"/>
      <c r="DAC2382" s="14"/>
      <c r="DAD2382" s="14"/>
      <c r="DAE2382" s="14"/>
      <c r="DAF2382" s="14"/>
      <c r="DAG2382" s="14"/>
      <c r="DAH2382" s="14"/>
      <c r="DAI2382" s="14"/>
      <c r="DAJ2382" s="14"/>
      <c r="DAK2382" s="14"/>
      <c r="DAL2382" s="14"/>
      <c r="DAM2382" s="14"/>
      <c r="DAN2382" s="14"/>
      <c r="DAO2382" s="14"/>
      <c r="DAP2382" s="14"/>
      <c r="DAQ2382" s="14"/>
      <c r="DAR2382" s="14"/>
      <c r="DAS2382" s="14"/>
      <c r="DAT2382" s="14"/>
      <c r="DAU2382" s="14"/>
      <c r="DAV2382" s="14"/>
      <c r="DAW2382" s="14"/>
      <c r="DAX2382" s="14"/>
      <c r="DAY2382" s="14"/>
      <c r="DAZ2382" s="14"/>
      <c r="DBA2382" s="14"/>
      <c r="DBB2382" s="14"/>
      <c r="DBC2382" s="14"/>
      <c r="DBD2382" s="14"/>
      <c r="DBE2382" s="14"/>
      <c r="DBF2382" s="14"/>
      <c r="DBG2382" s="14"/>
      <c r="DBH2382" s="14"/>
      <c r="DBI2382" s="14"/>
      <c r="DBJ2382" s="14"/>
      <c r="DBK2382" s="14"/>
      <c r="DBL2382" s="14"/>
      <c r="DBM2382" s="14"/>
      <c r="DBN2382" s="14"/>
      <c r="DBO2382" s="14"/>
      <c r="DBP2382" s="14"/>
      <c r="DBQ2382" s="14"/>
      <c r="DBR2382" s="14"/>
      <c r="DBS2382" s="14"/>
      <c r="DBT2382" s="14"/>
      <c r="DBU2382" s="14"/>
      <c r="DBV2382" s="14"/>
      <c r="DBW2382" s="14"/>
      <c r="DBX2382" s="14"/>
      <c r="DBY2382" s="14"/>
      <c r="DBZ2382" s="14"/>
      <c r="DCA2382" s="14"/>
      <c r="DCB2382" s="14"/>
      <c r="DCC2382" s="14"/>
      <c r="DCD2382" s="14"/>
      <c r="DCE2382" s="14"/>
      <c r="DCF2382" s="14"/>
      <c r="DCG2382" s="14"/>
      <c r="DCH2382" s="14"/>
      <c r="DCI2382" s="14"/>
      <c r="DCJ2382" s="14"/>
      <c r="DCK2382" s="14"/>
      <c r="DCL2382" s="14"/>
      <c r="DCM2382" s="14"/>
      <c r="DCN2382" s="14"/>
      <c r="DCO2382" s="14"/>
      <c r="DCP2382" s="14"/>
      <c r="DCQ2382" s="14"/>
      <c r="DCR2382" s="14"/>
      <c r="DCS2382" s="14"/>
      <c r="DCT2382" s="14"/>
      <c r="DCU2382" s="14"/>
      <c r="DCV2382" s="14"/>
      <c r="DCW2382" s="14"/>
      <c r="DCX2382" s="14"/>
      <c r="DCY2382" s="14"/>
      <c r="DCZ2382" s="14"/>
      <c r="DDA2382" s="14"/>
      <c r="DDB2382" s="14"/>
      <c r="DDC2382" s="14"/>
      <c r="DDD2382" s="14"/>
      <c r="DDE2382" s="14"/>
      <c r="DDF2382" s="14"/>
      <c r="DDG2382" s="14"/>
      <c r="DDH2382" s="14"/>
      <c r="DDI2382" s="14"/>
      <c r="DDJ2382" s="14"/>
      <c r="DDK2382" s="14"/>
      <c r="DDL2382" s="14"/>
      <c r="DDM2382" s="14"/>
      <c r="DDN2382" s="14"/>
      <c r="DDO2382" s="14"/>
      <c r="DDP2382" s="14"/>
      <c r="DDQ2382" s="14"/>
      <c r="DDR2382" s="14"/>
      <c r="DDS2382" s="14"/>
      <c r="DDT2382" s="14"/>
      <c r="DDU2382" s="14"/>
      <c r="DDV2382" s="14"/>
      <c r="DDW2382" s="14"/>
      <c r="DDX2382" s="14"/>
      <c r="DDY2382" s="14"/>
      <c r="DDZ2382" s="14"/>
      <c r="DEA2382" s="14"/>
      <c r="DEB2382" s="14"/>
      <c r="DEC2382" s="14"/>
      <c r="DED2382" s="14"/>
      <c r="DEE2382" s="14"/>
      <c r="DEF2382" s="14"/>
      <c r="DEG2382" s="14"/>
      <c r="DEH2382" s="14"/>
      <c r="DEI2382" s="14"/>
      <c r="DEJ2382" s="14"/>
      <c r="DEK2382" s="14"/>
      <c r="DEL2382" s="14"/>
      <c r="DEM2382" s="14"/>
      <c r="DEN2382" s="14"/>
      <c r="DEO2382" s="14"/>
      <c r="DEP2382" s="14"/>
      <c r="DEQ2382" s="14"/>
      <c r="DER2382" s="14"/>
      <c r="DES2382" s="14"/>
      <c r="DET2382" s="14"/>
      <c r="DEU2382" s="14"/>
      <c r="DEV2382" s="14"/>
      <c r="DEW2382" s="14"/>
      <c r="DEX2382" s="14"/>
      <c r="DEY2382" s="14"/>
      <c r="DEZ2382" s="14"/>
      <c r="DFA2382" s="14"/>
      <c r="DFB2382" s="14"/>
      <c r="DFC2382" s="14"/>
      <c r="DFD2382" s="14"/>
      <c r="DFE2382" s="14"/>
      <c r="DFF2382" s="14"/>
      <c r="DFG2382" s="14"/>
      <c r="DFH2382" s="14"/>
      <c r="DFI2382" s="14"/>
      <c r="DFJ2382" s="14"/>
      <c r="DFK2382" s="14"/>
      <c r="DFL2382" s="14"/>
      <c r="DFM2382" s="14"/>
      <c r="DFN2382" s="14"/>
      <c r="DFO2382" s="14"/>
      <c r="DFP2382" s="14"/>
      <c r="DFQ2382" s="14"/>
      <c r="DFR2382" s="14"/>
      <c r="DFS2382" s="14"/>
      <c r="DFT2382" s="14"/>
      <c r="DFU2382" s="14"/>
      <c r="DFV2382" s="14"/>
      <c r="DFW2382" s="14"/>
      <c r="DFX2382" s="14"/>
      <c r="DFY2382" s="14"/>
      <c r="DFZ2382" s="14"/>
      <c r="DGA2382" s="14"/>
      <c r="DGB2382" s="14"/>
      <c r="DGC2382" s="14"/>
      <c r="DGD2382" s="14"/>
      <c r="DGE2382" s="14"/>
      <c r="DGF2382" s="14"/>
      <c r="DGG2382" s="14"/>
      <c r="DGH2382" s="14"/>
      <c r="DGI2382" s="14"/>
      <c r="DGJ2382" s="14"/>
      <c r="DGK2382" s="14"/>
      <c r="DGL2382" s="14"/>
      <c r="DGM2382" s="14"/>
      <c r="DGN2382" s="14"/>
      <c r="DGO2382" s="14"/>
      <c r="DGP2382" s="14"/>
      <c r="DGQ2382" s="14"/>
      <c r="DGR2382" s="14"/>
      <c r="DGS2382" s="14"/>
      <c r="DGT2382" s="14"/>
      <c r="DGU2382" s="14"/>
      <c r="DGV2382" s="14"/>
      <c r="DGW2382" s="14"/>
      <c r="DGX2382" s="14"/>
      <c r="DGY2382" s="14"/>
      <c r="DGZ2382" s="14"/>
      <c r="DHA2382" s="14"/>
      <c r="DHB2382" s="14"/>
      <c r="DHC2382" s="14"/>
      <c r="DHD2382" s="14"/>
      <c r="DHE2382" s="14"/>
      <c r="DHF2382" s="14"/>
      <c r="DHG2382" s="14"/>
      <c r="DHH2382" s="14"/>
      <c r="DHI2382" s="14"/>
      <c r="DHJ2382" s="14"/>
      <c r="DHK2382" s="14"/>
      <c r="DHL2382" s="14"/>
      <c r="DHM2382" s="14"/>
      <c r="DHN2382" s="14"/>
      <c r="DHO2382" s="14"/>
      <c r="DHP2382" s="14"/>
      <c r="DHQ2382" s="14"/>
      <c r="DHR2382" s="14"/>
      <c r="DHS2382" s="14"/>
      <c r="DHT2382" s="14"/>
      <c r="DHU2382" s="14"/>
      <c r="DHV2382" s="14"/>
      <c r="DHW2382" s="14"/>
      <c r="DHX2382" s="14"/>
      <c r="DHY2382" s="14"/>
      <c r="DHZ2382" s="14"/>
      <c r="DIA2382" s="14"/>
      <c r="DIB2382" s="14"/>
      <c r="DIC2382" s="14"/>
      <c r="DID2382" s="14"/>
      <c r="DIE2382" s="14"/>
      <c r="DIF2382" s="14"/>
      <c r="DIG2382" s="14"/>
      <c r="DIH2382" s="14"/>
      <c r="DII2382" s="14"/>
      <c r="DIJ2382" s="14"/>
      <c r="DIK2382" s="14"/>
      <c r="DIL2382" s="14"/>
      <c r="DIM2382" s="14"/>
      <c r="DIN2382" s="14"/>
      <c r="DIO2382" s="14"/>
      <c r="DIP2382" s="14"/>
      <c r="DIQ2382" s="14"/>
      <c r="DIR2382" s="14"/>
      <c r="DIS2382" s="14"/>
      <c r="DIT2382" s="14"/>
      <c r="DIU2382" s="14"/>
      <c r="DIV2382" s="14"/>
      <c r="DIW2382" s="14"/>
      <c r="DIX2382" s="14"/>
      <c r="DIY2382" s="14"/>
      <c r="DIZ2382" s="14"/>
      <c r="DJA2382" s="14"/>
      <c r="DJB2382" s="14"/>
      <c r="DJC2382" s="14"/>
      <c r="DJD2382" s="14"/>
      <c r="DJE2382" s="14"/>
      <c r="DJF2382" s="14"/>
      <c r="DJG2382" s="14"/>
      <c r="DJH2382" s="14"/>
      <c r="DJI2382" s="14"/>
      <c r="DJJ2382" s="14"/>
      <c r="DJK2382" s="14"/>
      <c r="DJL2382" s="14"/>
      <c r="DJM2382" s="14"/>
      <c r="DJN2382" s="14"/>
      <c r="DJO2382" s="14"/>
      <c r="DJP2382" s="14"/>
      <c r="DJQ2382" s="14"/>
      <c r="DJR2382" s="14"/>
      <c r="DJS2382" s="14"/>
      <c r="DJT2382" s="14"/>
      <c r="DJU2382" s="14"/>
      <c r="DJV2382" s="14"/>
      <c r="DJW2382" s="14"/>
      <c r="DJX2382" s="14"/>
      <c r="DJY2382" s="14"/>
      <c r="DJZ2382" s="14"/>
      <c r="DKA2382" s="14"/>
      <c r="DKB2382" s="14"/>
      <c r="DKC2382" s="14"/>
      <c r="DKD2382" s="14"/>
      <c r="DKE2382" s="14"/>
      <c r="DKF2382" s="14"/>
      <c r="DKG2382" s="14"/>
      <c r="DKH2382" s="14"/>
      <c r="DKI2382" s="14"/>
      <c r="DKJ2382" s="14"/>
      <c r="DKK2382" s="14"/>
      <c r="DKL2382" s="14"/>
      <c r="DKM2382" s="14"/>
      <c r="DKN2382" s="14"/>
      <c r="DKO2382" s="14"/>
      <c r="DKP2382" s="14"/>
      <c r="DKQ2382" s="14"/>
      <c r="DKR2382" s="14"/>
      <c r="DKS2382" s="14"/>
      <c r="DKT2382" s="14"/>
      <c r="DKU2382" s="14"/>
      <c r="DKV2382" s="14"/>
      <c r="DKW2382" s="14"/>
      <c r="DKX2382" s="14"/>
      <c r="DKY2382" s="14"/>
      <c r="DKZ2382" s="14"/>
      <c r="DLA2382" s="14"/>
      <c r="DLB2382" s="14"/>
      <c r="DLC2382" s="14"/>
      <c r="DLD2382" s="14"/>
      <c r="DLE2382" s="14"/>
      <c r="DLF2382" s="14"/>
      <c r="DLG2382" s="14"/>
      <c r="DLH2382" s="14"/>
      <c r="DLI2382" s="14"/>
      <c r="DLJ2382" s="14"/>
      <c r="DLK2382" s="14"/>
      <c r="DLL2382" s="14"/>
      <c r="DLM2382" s="14"/>
      <c r="DLN2382" s="14"/>
      <c r="DLO2382" s="14"/>
      <c r="DLP2382" s="14"/>
      <c r="DLQ2382" s="14"/>
      <c r="DLR2382" s="14"/>
      <c r="DLS2382" s="14"/>
      <c r="DLT2382" s="14"/>
      <c r="DLU2382" s="14"/>
      <c r="DLV2382" s="14"/>
      <c r="DLW2382" s="14"/>
      <c r="DLX2382" s="14"/>
      <c r="DLY2382" s="14"/>
      <c r="DLZ2382" s="14"/>
      <c r="DMA2382" s="14"/>
      <c r="DMB2382" s="14"/>
      <c r="DMC2382" s="14"/>
      <c r="DMD2382" s="14"/>
      <c r="DME2382" s="14"/>
      <c r="DMF2382" s="14"/>
      <c r="DMG2382" s="14"/>
      <c r="DMH2382" s="14"/>
      <c r="DMI2382" s="14"/>
      <c r="DMJ2382" s="14"/>
      <c r="DMK2382" s="14"/>
      <c r="DML2382" s="14"/>
      <c r="DMM2382" s="14"/>
      <c r="DMN2382" s="14"/>
      <c r="DMO2382" s="14"/>
      <c r="DMP2382" s="14"/>
      <c r="DMQ2382" s="14"/>
      <c r="DMR2382" s="14"/>
      <c r="DMS2382" s="14"/>
      <c r="DMT2382" s="14"/>
      <c r="DMU2382" s="14"/>
      <c r="DMV2382" s="14"/>
      <c r="DMW2382" s="14"/>
      <c r="DMX2382" s="14"/>
      <c r="DMY2382" s="14"/>
      <c r="DMZ2382" s="14"/>
      <c r="DNA2382" s="14"/>
      <c r="DNB2382" s="14"/>
      <c r="DNC2382" s="14"/>
      <c r="DND2382" s="14"/>
      <c r="DNE2382" s="14"/>
      <c r="DNF2382" s="14"/>
      <c r="DNG2382" s="14"/>
      <c r="DNH2382" s="14"/>
      <c r="DNI2382" s="14"/>
      <c r="DNJ2382" s="14"/>
      <c r="DNK2382" s="14"/>
      <c r="DNL2382" s="14"/>
      <c r="DNM2382" s="14"/>
      <c r="DNN2382" s="14"/>
      <c r="DNO2382" s="14"/>
      <c r="DNP2382" s="14"/>
      <c r="DNQ2382" s="14"/>
      <c r="DNR2382" s="14"/>
      <c r="DNS2382" s="14"/>
      <c r="DNT2382" s="14"/>
      <c r="DNU2382" s="14"/>
      <c r="DNV2382" s="14"/>
      <c r="DNW2382" s="14"/>
      <c r="DNX2382" s="14"/>
      <c r="DNY2382" s="14"/>
      <c r="DNZ2382" s="14"/>
      <c r="DOA2382" s="14"/>
      <c r="DOB2382" s="14"/>
      <c r="DOC2382" s="14"/>
      <c r="DOD2382" s="14"/>
      <c r="DOE2382" s="14"/>
      <c r="DOF2382" s="14"/>
      <c r="DOG2382" s="14"/>
      <c r="DOH2382" s="14"/>
      <c r="DOI2382" s="14"/>
      <c r="DOJ2382" s="14"/>
      <c r="DOK2382" s="14"/>
      <c r="DOL2382" s="14"/>
      <c r="DOM2382" s="14"/>
      <c r="DON2382" s="14"/>
      <c r="DOO2382" s="14"/>
      <c r="DOP2382" s="14"/>
      <c r="DOQ2382" s="14"/>
      <c r="DOR2382" s="14"/>
      <c r="DOS2382" s="14"/>
      <c r="DOT2382" s="14"/>
      <c r="DOU2382" s="14"/>
      <c r="DOV2382" s="14"/>
      <c r="DOW2382" s="14"/>
      <c r="DOX2382" s="14"/>
      <c r="DOY2382" s="14"/>
      <c r="DOZ2382" s="14"/>
      <c r="DPA2382" s="14"/>
      <c r="DPB2382" s="14"/>
      <c r="DPC2382" s="14"/>
      <c r="DPD2382" s="14"/>
      <c r="DPE2382" s="14"/>
      <c r="DPF2382" s="14"/>
      <c r="DPG2382" s="14"/>
      <c r="DPH2382" s="14"/>
      <c r="DPI2382" s="14"/>
      <c r="DPJ2382" s="14"/>
      <c r="DPK2382" s="14"/>
      <c r="DPL2382" s="14"/>
      <c r="DPM2382" s="14"/>
      <c r="DPN2382" s="14"/>
      <c r="DPO2382" s="14"/>
      <c r="DPP2382" s="14"/>
      <c r="DPQ2382" s="14"/>
      <c r="DPR2382" s="14"/>
      <c r="DPS2382" s="14"/>
      <c r="DPT2382" s="14"/>
      <c r="DPU2382" s="14"/>
      <c r="DPV2382" s="14"/>
      <c r="DPW2382" s="14"/>
      <c r="DPX2382" s="14"/>
      <c r="DPY2382" s="14"/>
      <c r="DPZ2382" s="14"/>
      <c r="DQA2382" s="14"/>
      <c r="DQB2382" s="14"/>
      <c r="DQC2382" s="14"/>
      <c r="DQD2382" s="14"/>
      <c r="DQE2382" s="14"/>
      <c r="DQF2382" s="14"/>
      <c r="DQG2382" s="14"/>
      <c r="DQH2382" s="14"/>
      <c r="DQI2382" s="14"/>
      <c r="DQJ2382" s="14"/>
      <c r="DQK2382" s="14"/>
      <c r="DQL2382" s="14"/>
      <c r="DQM2382" s="14"/>
      <c r="DQN2382" s="14"/>
      <c r="DQO2382" s="14"/>
      <c r="DQP2382" s="14"/>
      <c r="DQQ2382" s="14"/>
      <c r="DQR2382" s="14"/>
      <c r="DQS2382" s="14"/>
      <c r="DQT2382" s="14"/>
      <c r="DQU2382" s="14"/>
      <c r="DQV2382" s="14"/>
      <c r="DQW2382" s="14"/>
      <c r="DQX2382" s="14"/>
      <c r="DQY2382" s="14"/>
      <c r="DQZ2382" s="14"/>
      <c r="DRA2382" s="14"/>
      <c r="DRB2382" s="14"/>
      <c r="DRC2382" s="14"/>
      <c r="DRD2382" s="14"/>
      <c r="DRE2382" s="14"/>
      <c r="DRF2382" s="14"/>
      <c r="DRG2382" s="14"/>
      <c r="DRH2382" s="14"/>
      <c r="DRI2382" s="14"/>
      <c r="DRJ2382" s="14"/>
      <c r="DRK2382" s="14"/>
      <c r="DRL2382" s="14"/>
      <c r="DRM2382" s="14"/>
      <c r="DRN2382" s="14"/>
      <c r="DRO2382" s="14"/>
      <c r="DRP2382" s="14"/>
      <c r="DRQ2382" s="14"/>
      <c r="DRR2382" s="14"/>
      <c r="DRS2382" s="14"/>
      <c r="DRT2382" s="14"/>
      <c r="DRU2382" s="14"/>
      <c r="DRV2382" s="14"/>
      <c r="DRW2382" s="14"/>
      <c r="DRX2382" s="14"/>
      <c r="DRY2382" s="14"/>
      <c r="DRZ2382" s="14"/>
      <c r="DSA2382" s="14"/>
      <c r="DSB2382" s="14"/>
      <c r="DSC2382" s="14"/>
      <c r="DSD2382" s="14"/>
      <c r="DSE2382" s="14"/>
      <c r="DSF2382" s="14"/>
      <c r="DSG2382" s="14"/>
      <c r="DSH2382" s="14"/>
      <c r="DSI2382" s="14"/>
      <c r="DSJ2382" s="14"/>
      <c r="DSK2382" s="14"/>
      <c r="DSL2382" s="14"/>
      <c r="DSM2382" s="14"/>
      <c r="DSN2382" s="14"/>
      <c r="DSO2382" s="14"/>
      <c r="DSP2382" s="14"/>
      <c r="DSQ2382" s="14"/>
      <c r="DSR2382" s="14"/>
      <c r="DSS2382" s="14"/>
      <c r="DST2382" s="14"/>
      <c r="DSU2382" s="14"/>
      <c r="DSV2382" s="14"/>
      <c r="DSW2382" s="14"/>
      <c r="DSX2382" s="14"/>
      <c r="DSY2382" s="14"/>
      <c r="DSZ2382" s="14"/>
      <c r="DTA2382" s="14"/>
      <c r="DTB2382" s="14"/>
      <c r="DTC2382" s="14"/>
      <c r="DTD2382" s="14"/>
      <c r="DTE2382" s="14"/>
      <c r="DTF2382" s="14"/>
      <c r="DTG2382" s="14"/>
      <c r="DTH2382" s="14"/>
      <c r="DTI2382" s="14"/>
      <c r="DTJ2382" s="14"/>
      <c r="DTK2382" s="14"/>
      <c r="DTL2382" s="14"/>
      <c r="DTM2382" s="14"/>
      <c r="DTN2382" s="14"/>
      <c r="DTO2382" s="14"/>
      <c r="DTP2382" s="14"/>
      <c r="DTQ2382" s="14"/>
      <c r="DTR2382" s="14"/>
      <c r="DTS2382" s="14"/>
      <c r="DTT2382" s="14"/>
      <c r="DTU2382" s="14"/>
      <c r="DTV2382" s="14"/>
      <c r="DTW2382" s="14"/>
      <c r="DTX2382" s="14"/>
      <c r="DTY2382" s="14"/>
      <c r="DTZ2382" s="14"/>
      <c r="DUA2382" s="14"/>
      <c r="DUB2382" s="14"/>
      <c r="DUC2382" s="14"/>
      <c r="DUD2382" s="14"/>
      <c r="DUE2382" s="14"/>
      <c r="DUF2382" s="14"/>
      <c r="DUG2382" s="14"/>
      <c r="DUH2382" s="14"/>
      <c r="DUI2382" s="14"/>
      <c r="DUJ2382" s="14"/>
      <c r="DUK2382" s="14"/>
      <c r="DUL2382" s="14"/>
      <c r="DUM2382" s="14"/>
      <c r="DUN2382" s="14"/>
      <c r="DUO2382" s="14"/>
      <c r="DUP2382" s="14"/>
      <c r="DUQ2382" s="14"/>
      <c r="DUR2382" s="14"/>
      <c r="DUS2382" s="14"/>
      <c r="DUT2382" s="14"/>
      <c r="DUU2382" s="14"/>
      <c r="DUV2382" s="14"/>
      <c r="DUW2382" s="14"/>
      <c r="DUX2382" s="14"/>
      <c r="DUY2382" s="14"/>
      <c r="DUZ2382" s="14"/>
      <c r="DVA2382" s="14"/>
      <c r="DVB2382" s="14"/>
      <c r="DVC2382" s="14"/>
      <c r="DVD2382" s="14"/>
      <c r="DVE2382" s="14"/>
      <c r="DVF2382" s="14"/>
      <c r="DVG2382" s="14"/>
      <c r="DVH2382" s="14"/>
      <c r="DVI2382" s="14"/>
      <c r="DVJ2382" s="14"/>
      <c r="DVK2382" s="14"/>
      <c r="DVL2382" s="14"/>
      <c r="DVM2382" s="14"/>
      <c r="DVN2382" s="14"/>
      <c r="DVO2382" s="14"/>
      <c r="DVP2382" s="14"/>
      <c r="DVQ2382" s="14"/>
      <c r="DVR2382" s="14"/>
      <c r="DVS2382" s="14"/>
      <c r="DVT2382" s="14"/>
      <c r="DVU2382" s="14"/>
      <c r="DVV2382" s="14"/>
      <c r="DVW2382" s="14"/>
      <c r="DVX2382" s="14"/>
      <c r="DVY2382" s="14"/>
      <c r="DVZ2382" s="14"/>
      <c r="DWA2382" s="14"/>
      <c r="DWB2382" s="14"/>
      <c r="DWC2382" s="14"/>
      <c r="DWD2382" s="14"/>
      <c r="DWE2382" s="14"/>
      <c r="DWF2382" s="14"/>
      <c r="DWG2382" s="14"/>
      <c r="DWH2382" s="14"/>
      <c r="DWI2382" s="14"/>
      <c r="DWJ2382" s="14"/>
      <c r="DWK2382" s="14"/>
      <c r="DWL2382" s="14"/>
      <c r="DWM2382" s="14"/>
      <c r="DWN2382" s="14"/>
      <c r="DWO2382" s="14"/>
      <c r="DWP2382" s="14"/>
      <c r="DWQ2382" s="14"/>
      <c r="DWR2382" s="14"/>
      <c r="DWS2382" s="14"/>
      <c r="DWT2382" s="14"/>
      <c r="DWU2382" s="14"/>
      <c r="DWV2382" s="14"/>
      <c r="DWW2382" s="14"/>
      <c r="DWX2382" s="14"/>
      <c r="DWY2382" s="14"/>
      <c r="DWZ2382" s="14"/>
      <c r="DXA2382" s="14"/>
      <c r="DXB2382" s="14"/>
      <c r="DXC2382" s="14"/>
      <c r="DXD2382" s="14"/>
      <c r="DXE2382" s="14"/>
      <c r="DXF2382" s="14"/>
      <c r="DXG2382" s="14"/>
      <c r="DXH2382" s="14"/>
      <c r="DXI2382" s="14"/>
      <c r="DXJ2382" s="14"/>
      <c r="DXK2382" s="14"/>
      <c r="DXL2382" s="14"/>
      <c r="DXM2382" s="14"/>
      <c r="DXN2382" s="14"/>
      <c r="DXO2382" s="14"/>
      <c r="DXP2382" s="14"/>
      <c r="DXQ2382" s="14"/>
      <c r="DXR2382" s="14"/>
      <c r="DXS2382" s="14"/>
      <c r="DXT2382" s="14"/>
      <c r="DXU2382" s="14"/>
      <c r="DXV2382" s="14"/>
      <c r="DXW2382" s="14"/>
      <c r="DXX2382" s="14"/>
      <c r="DXY2382" s="14"/>
      <c r="DXZ2382" s="14"/>
      <c r="DYA2382" s="14"/>
      <c r="DYB2382" s="14"/>
      <c r="DYC2382" s="14"/>
      <c r="DYD2382" s="14"/>
      <c r="DYE2382" s="14"/>
      <c r="DYF2382" s="14"/>
      <c r="DYG2382" s="14"/>
      <c r="DYH2382" s="14"/>
      <c r="DYI2382" s="14"/>
      <c r="DYJ2382" s="14"/>
      <c r="DYK2382" s="14"/>
      <c r="DYL2382" s="14"/>
      <c r="DYM2382" s="14"/>
      <c r="DYN2382" s="14"/>
      <c r="DYO2382" s="14"/>
      <c r="DYP2382" s="14"/>
      <c r="DYQ2382" s="14"/>
      <c r="DYR2382" s="14"/>
      <c r="DYS2382" s="14"/>
      <c r="DYT2382" s="14"/>
      <c r="DYU2382" s="14"/>
      <c r="DYV2382" s="14"/>
      <c r="DYW2382" s="14"/>
      <c r="DYX2382" s="14"/>
      <c r="DYY2382" s="14"/>
      <c r="DYZ2382" s="14"/>
      <c r="DZA2382" s="14"/>
      <c r="DZB2382" s="14"/>
      <c r="DZC2382" s="14"/>
      <c r="DZD2382" s="14"/>
      <c r="DZE2382" s="14"/>
      <c r="DZF2382" s="14"/>
      <c r="DZG2382" s="14"/>
      <c r="DZH2382" s="14"/>
      <c r="DZI2382" s="14"/>
      <c r="DZJ2382" s="14"/>
      <c r="DZK2382" s="14"/>
      <c r="DZL2382" s="14"/>
      <c r="DZM2382" s="14"/>
      <c r="DZN2382" s="14"/>
      <c r="DZO2382" s="14"/>
      <c r="DZP2382" s="14"/>
      <c r="DZQ2382" s="14"/>
      <c r="DZR2382" s="14"/>
      <c r="DZS2382" s="14"/>
      <c r="DZT2382" s="14"/>
      <c r="DZU2382" s="14"/>
      <c r="DZV2382" s="14"/>
      <c r="DZW2382" s="14"/>
      <c r="DZX2382" s="14"/>
      <c r="DZY2382" s="14"/>
      <c r="DZZ2382" s="14"/>
      <c r="EAA2382" s="14"/>
      <c r="EAB2382" s="14"/>
      <c r="EAC2382" s="14"/>
      <c r="EAD2382" s="14"/>
      <c r="EAE2382" s="14"/>
      <c r="EAF2382" s="14"/>
      <c r="EAG2382" s="14"/>
      <c r="EAH2382" s="14"/>
      <c r="EAI2382" s="14"/>
      <c r="EAJ2382" s="14"/>
      <c r="EAK2382" s="14"/>
      <c r="EAL2382" s="14"/>
      <c r="EAM2382" s="14"/>
      <c r="EAN2382" s="14"/>
      <c r="EAO2382" s="14"/>
      <c r="EAP2382" s="14"/>
      <c r="EAQ2382" s="14"/>
      <c r="EAR2382" s="14"/>
      <c r="EAS2382" s="14"/>
      <c r="EAT2382" s="14"/>
      <c r="EAU2382" s="14"/>
      <c r="EAV2382" s="14"/>
      <c r="EAW2382" s="14"/>
      <c r="EAX2382" s="14"/>
      <c r="EAY2382" s="14"/>
      <c r="EAZ2382" s="14"/>
      <c r="EBA2382" s="14"/>
      <c r="EBB2382" s="14"/>
      <c r="EBC2382" s="14"/>
      <c r="EBD2382" s="14"/>
      <c r="EBE2382" s="14"/>
      <c r="EBF2382" s="14"/>
      <c r="EBG2382" s="14"/>
      <c r="EBH2382" s="14"/>
      <c r="EBI2382" s="14"/>
      <c r="EBJ2382" s="14"/>
      <c r="EBK2382" s="14"/>
      <c r="EBL2382" s="14"/>
      <c r="EBM2382" s="14"/>
      <c r="EBN2382" s="14"/>
      <c r="EBO2382" s="14"/>
      <c r="EBP2382" s="14"/>
      <c r="EBQ2382" s="14"/>
      <c r="EBR2382" s="14"/>
      <c r="EBS2382" s="14"/>
      <c r="EBT2382" s="14"/>
      <c r="EBU2382" s="14"/>
      <c r="EBV2382" s="14"/>
      <c r="EBW2382" s="14"/>
      <c r="EBX2382" s="14"/>
      <c r="EBY2382" s="14"/>
      <c r="EBZ2382" s="14"/>
      <c r="ECA2382" s="14"/>
      <c r="ECB2382" s="14"/>
      <c r="ECC2382" s="14"/>
      <c r="ECD2382" s="14"/>
      <c r="ECE2382" s="14"/>
      <c r="ECF2382" s="14"/>
      <c r="ECG2382" s="14"/>
      <c r="ECH2382" s="14"/>
      <c r="ECI2382" s="14"/>
      <c r="ECJ2382" s="14"/>
      <c r="ECK2382" s="14"/>
      <c r="ECL2382" s="14"/>
      <c r="ECM2382" s="14"/>
      <c r="ECN2382" s="14"/>
      <c r="ECO2382" s="14"/>
      <c r="ECP2382" s="14"/>
      <c r="ECQ2382" s="14"/>
      <c r="ECR2382" s="14"/>
      <c r="ECS2382" s="14"/>
      <c r="ECT2382" s="14"/>
      <c r="ECU2382" s="14"/>
      <c r="ECV2382" s="14"/>
      <c r="ECW2382" s="14"/>
      <c r="ECX2382" s="14"/>
      <c r="ECY2382" s="14"/>
      <c r="ECZ2382" s="14"/>
      <c r="EDA2382" s="14"/>
      <c r="EDB2382" s="14"/>
      <c r="EDC2382" s="14"/>
      <c r="EDD2382" s="14"/>
      <c r="EDE2382" s="14"/>
      <c r="EDF2382" s="14"/>
      <c r="EDG2382" s="14"/>
      <c r="EDH2382" s="14"/>
      <c r="EDI2382" s="14"/>
      <c r="EDJ2382" s="14"/>
      <c r="EDK2382" s="14"/>
      <c r="EDL2382" s="14"/>
      <c r="EDM2382" s="14"/>
      <c r="EDN2382" s="14"/>
      <c r="EDO2382" s="14"/>
      <c r="EDP2382" s="14"/>
      <c r="EDQ2382" s="14"/>
      <c r="EDR2382" s="14"/>
      <c r="EDS2382" s="14"/>
      <c r="EDT2382" s="14"/>
      <c r="EDU2382" s="14"/>
      <c r="EDV2382" s="14"/>
      <c r="EDW2382" s="14"/>
      <c r="EDX2382" s="14"/>
      <c r="EDY2382" s="14"/>
      <c r="EDZ2382" s="14"/>
      <c r="EEA2382" s="14"/>
      <c r="EEB2382" s="14"/>
      <c r="EEC2382" s="14"/>
      <c r="EED2382" s="14"/>
      <c r="EEE2382" s="14"/>
      <c r="EEF2382" s="14"/>
      <c r="EEG2382" s="14"/>
      <c r="EEH2382" s="14"/>
      <c r="EEI2382" s="14"/>
      <c r="EEJ2382" s="14"/>
      <c r="EEK2382" s="14"/>
      <c r="EEL2382" s="14"/>
      <c r="EEM2382" s="14"/>
      <c r="EEN2382" s="14"/>
      <c r="EEO2382" s="14"/>
      <c r="EEP2382" s="14"/>
      <c r="EEQ2382" s="14"/>
      <c r="EER2382" s="14"/>
      <c r="EES2382" s="14"/>
      <c r="EET2382" s="14"/>
      <c r="EEU2382" s="14"/>
      <c r="EEV2382" s="14"/>
      <c r="EEW2382" s="14"/>
      <c r="EEX2382" s="14"/>
      <c r="EEY2382" s="14"/>
      <c r="EEZ2382" s="14"/>
      <c r="EFA2382" s="14"/>
      <c r="EFB2382" s="14"/>
      <c r="EFC2382" s="14"/>
      <c r="EFD2382" s="14"/>
      <c r="EFE2382" s="14"/>
      <c r="EFF2382" s="14"/>
      <c r="EFG2382" s="14"/>
      <c r="EFH2382" s="14"/>
      <c r="EFI2382" s="14"/>
      <c r="EFJ2382" s="14"/>
      <c r="EFK2382" s="14"/>
      <c r="EFL2382" s="14"/>
      <c r="EFM2382" s="14"/>
      <c r="EFN2382" s="14"/>
      <c r="EFO2382" s="14"/>
      <c r="EFP2382" s="14"/>
      <c r="EFQ2382" s="14"/>
      <c r="EFR2382" s="14"/>
      <c r="EFS2382" s="14"/>
      <c r="EFT2382" s="14"/>
      <c r="EFU2382" s="14"/>
      <c r="EFV2382" s="14"/>
      <c r="EFW2382" s="14"/>
      <c r="EFX2382" s="14"/>
      <c r="EFY2382" s="14"/>
      <c r="EFZ2382" s="14"/>
      <c r="EGA2382" s="14"/>
      <c r="EGB2382" s="14"/>
      <c r="EGC2382" s="14"/>
      <c r="EGD2382" s="14"/>
      <c r="EGE2382" s="14"/>
      <c r="EGF2382" s="14"/>
      <c r="EGG2382" s="14"/>
      <c r="EGH2382" s="14"/>
      <c r="EGI2382" s="14"/>
      <c r="EGJ2382" s="14"/>
      <c r="EGK2382" s="14"/>
      <c r="EGL2382" s="14"/>
      <c r="EGM2382" s="14"/>
      <c r="EGN2382" s="14"/>
      <c r="EGO2382" s="14"/>
      <c r="EGP2382" s="14"/>
      <c r="EGQ2382" s="14"/>
      <c r="EGR2382" s="14"/>
      <c r="EGS2382" s="14"/>
      <c r="EGT2382" s="14"/>
      <c r="EGU2382" s="14"/>
      <c r="EGV2382" s="14"/>
      <c r="EGW2382" s="14"/>
      <c r="EGX2382" s="14"/>
      <c r="EGY2382" s="14"/>
      <c r="EGZ2382" s="14"/>
      <c r="EHA2382" s="14"/>
      <c r="EHB2382" s="14"/>
      <c r="EHC2382" s="14"/>
      <c r="EHD2382" s="14"/>
      <c r="EHE2382" s="14"/>
      <c r="EHF2382" s="14"/>
      <c r="EHG2382" s="14"/>
      <c r="EHH2382" s="14"/>
      <c r="EHI2382" s="14"/>
      <c r="EHJ2382" s="14"/>
      <c r="EHK2382" s="14"/>
      <c r="EHL2382" s="14"/>
      <c r="EHM2382" s="14"/>
      <c r="EHN2382" s="14"/>
      <c r="EHO2382" s="14"/>
      <c r="EHP2382" s="14"/>
      <c r="EHQ2382" s="14"/>
      <c r="EHR2382" s="14"/>
      <c r="EHS2382" s="14"/>
      <c r="EHT2382" s="14"/>
      <c r="EHU2382" s="14"/>
      <c r="EHV2382" s="14"/>
      <c r="EHW2382" s="14"/>
      <c r="EHX2382" s="14"/>
      <c r="EHY2382" s="14"/>
      <c r="EHZ2382" s="14"/>
      <c r="EIA2382" s="14"/>
      <c r="EIB2382" s="14"/>
      <c r="EIC2382" s="14"/>
      <c r="EID2382" s="14"/>
      <c r="EIE2382" s="14"/>
      <c r="EIF2382" s="14"/>
      <c r="EIG2382" s="14"/>
      <c r="EIH2382" s="14"/>
      <c r="EII2382" s="14"/>
      <c r="EIJ2382" s="14"/>
      <c r="EIK2382" s="14"/>
      <c r="EIL2382" s="14"/>
      <c r="EIM2382" s="14"/>
      <c r="EIN2382" s="14"/>
      <c r="EIO2382" s="14"/>
      <c r="EIP2382" s="14"/>
      <c r="EIQ2382" s="14"/>
      <c r="EIR2382" s="14"/>
      <c r="EIS2382" s="14"/>
      <c r="EIT2382" s="14"/>
      <c r="EIU2382" s="14"/>
      <c r="EIV2382" s="14"/>
      <c r="EIW2382" s="14"/>
      <c r="EIX2382" s="14"/>
      <c r="EIY2382" s="14"/>
      <c r="EIZ2382" s="14"/>
      <c r="EJA2382" s="14"/>
      <c r="EJB2382" s="14"/>
      <c r="EJC2382" s="14"/>
      <c r="EJD2382" s="14"/>
      <c r="EJE2382" s="14"/>
      <c r="EJF2382" s="14"/>
      <c r="EJG2382" s="14"/>
      <c r="EJH2382" s="14"/>
      <c r="EJI2382" s="14"/>
      <c r="EJJ2382" s="14"/>
      <c r="EJK2382" s="14"/>
      <c r="EJL2382" s="14"/>
      <c r="EJM2382" s="14"/>
      <c r="EJN2382" s="14"/>
      <c r="EJO2382" s="14"/>
      <c r="EJP2382" s="14"/>
      <c r="EJQ2382" s="14"/>
      <c r="EJR2382" s="14"/>
      <c r="EJS2382" s="14"/>
      <c r="EJT2382" s="14"/>
      <c r="EJU2382" s="14"/>
      <c r="EJV2382" s="14"/>
      <c r="EJW2382" s="14"/>
      <c r="EJX2382" s="14"/>
      <c r="EJY2382" s="14"/>
      <c r="EJZ2382" s="14"/>
      <c r="EKA2382" s="14"/>
      <c r="EKB2382" s="14"/>
      <c r="EKC2382" s="14"/>
      <c r="EKD2382" s="14"/>
      <c r="EKE2382" s="14"/>
      <c r="EKF2382" s="14"/>
      <c r="EKG2382" s="14"/>
      <c r="EKH2382" s="14"/>
      <c r="EKI2382" s="14"/>
      <c r="EKJ2382" s="14"/>
      <c r="EKK2382" s="14"/>
      <c r="EKL2382" s="14"/>
      <c r="EKM2382" s="14"/>
      <c r="EKN2382" s="14"/>
      <c r="EKO2382" s="14"/>
      <c r="EKP2382" s="14"/>
      <c r="EKQ2382" s="14"/>
      <c r="EKR2382" s="14"/>
      <c r="EKS2382" s="14"/>
      <c r="EKT2382" s="14"/>
      <c r="EKU2382" s="14"/>
      <c r="EKV2382" s="14"/>
      <c r="EKW2382" s="14"/>
      <c r="EKX2382" s="14"/>
      <c r="EKY2382" s="14"/>
      <c r="EKZ2382" s="14"/>
      <c r="ELA2382" s="14"/>
      <c r="ELB2382" s="14"/>
      <c r="ELC2382" s="14"/>
      <c r="ELD2382" s="14"/>
      <c r="ELE2382" s="14"/>
      <c r="ELF2382" s="14"/>
      <c r="ELG2382" s="14"/>
      <c r="ELH2382" s="14"/>
      <c r="ELI2382" s="14"/>
      <c r="ELJ2382" s="14"/>
      <c r="ELK2382" s="14"/>
      <c r="ELL2382" s="14"/>
      <c r="ELM2382" s="14"/>
      <c r="ELN2382" s="14"/>
      <c r="ELO2382" s="14"/>
      <c r="ELP2382" s="14"/>
      <c r="ELQ2382" s="14"/>
      <c r="ELR2382" s="14"/>
      <c r="ELS2382" s="14"/>
      <c r="ELT2382" s="14"/>
      <c r="ELU2382" s="14"/>
      <c r="ELV2382" s="14"/>
      <c r="ELW2382" s="14"/>
      <c r="ELX2382" s="14"/>
      <c r="ELY2382" s="14"/>
      <c r="ELZ2382" s="14"/>
      <c r="EMA2382" s="14"/>
      <c r="EMB2382" s="14"/>
      <c r="EMC2382" s="14"/>
      <c r="EMD2382" s="14"/>
      <c r="EME2382" s="14"/>
      <c r="EMF2382" s="14"/>
      <c r="EMG2382" s="14"/>
      <c r="EMH2382" s="14"/>
      <c r="EMI2382" s="14"/>
      <c r="EMJ2382" s="14"/>
      <c r="EMK2382" s="14"/>
      <c r="EML2382" s="14"/>
      <c r="EMM2382" s="14"/>
      <c r="EMN2382" s="14"/>
      <c r="EMO2382" s="14"/>
      <c r="EMP2382" s="14"/>
      <c r="EMQ2382" s="14"/>
      <c r="EMR2382" s="14"/>
      <c r="EMS2382" s="14"/>
      <c r="EMT2382" s="14"/>
      <c r="EMU2382" s="14"/>
      <c r="EMV2382" s="14"/>
      <c r="EMW2382" s="14"/>
      <c r="EMX2382" s="14"/>
      <c r="EMY2382" s="14"/>
      <c r="EMZ2382" s="14"/>
      <c r="ENA2382" s="14"/>
      <c r="ENB2382" s="14"/>
      <c r="ENC2382" s="14"/>
      <c r="END2382" s="14"/>
      <c r="ENE2382" s="14"/>
      <c r="ENF2382" s="14"/>
      <c r="ENG2382" s="14"/>
      <c r="ENH2382" s="14"/>
      <c r="ENI2382" s="14"/>
      <c r="ENJ2382" s="14"/>
      <c r="ENK2382" s="14"/>
      <c r="ENL2382" s="14"/>
      <c r="ENM2382" s="14"/>
      <c r="ENN2382" s="14"/>
      <c r="ENO2382" s="14"/>
      <c r="ENP2382" s="14"/>
      <c r="ENQ2382" s="14"/>
      <c r="ENR2382" s="14"/>
      <c r="ENS2382" s="14"/>
      <c r="ENT2382" s="14"/>
      <c r="ENU2382" s="14"/>
      <c r="ENV2382" s="14"/>
      <c r="ENW2382" s="14"/>
      <c r="ENX2382" s="14"/>
      <c r="ENY2382" s="14"/>
      <c r="ENZ2382" s="14"/>
      <c r="EOA2382" s="14"/>
      <c r="EOB2382" s="14"/>
      <c r="EOC2382" s="14"/>
      <c r="EOD2382" s="14"/>
      <c r="EOE2382" s="14"/>
      <c r="EOF2382" s="14"/>
      <c r="EOG2382" s="14"/>
      <c r="EOH2382" s="14"/>
      <c r="EOI2382" s="14"/>
      <c r="EOJ2382" s="14"/>
      <c r="EOK2382" s="14"/>
      <c r="EOL2382" s="14"/>
      <c r="EOM2382" s="14"/>
      <c r="EON2382" s="14"/>
      <c r="EOO2382" s="14"/>
      <c r="EOP2382" s="14"/>
      <c r="EOQ2382" s="14"/>
      <c r="EOR2382" s="14"/>
      <c r="EOS2382" s="14"/>
      <c r="EOT2382" s="14"/>
      <c r="EOU2382" s="14"/>
      <c r="EOV2382" s="14"/>
      <c r="EOW2382" s="14"/>
      <c r="EOX2382" s="14"/>
      <c r="EOY2382" s="14"/>
      <c r="EOZ2382" s="14"/>
      <c r="EPA2382" s="14"/>
      <c r="EPB2382" s="14"/>
      <c r="EPC2382" s="14"/>
      <c r="EPD2382" s="14"/>
      <c r="EPE2382" s="14"/>
      <c r="EPF2382" s="14"/>
      <c r="EPG2382" s="14"/>
      <c r="EPH2382" s="14"/>
      <c r="EPI2382" s="14"/>
      <c r="EPJ2382" s="14"/>
      <c r="EPK2382" s="14"/>
      <c r="EPL2382" s="14"/>
      <c r="EPM2382" s="14"/>
      <c r="EPN2382" s="14"/>
      <c r="EPO2382" s="14"/>
      <c r="EPP2382" s="14"/>
      <c r="EPQ2382" s="14"/>
      <c r="EPR2382" s="14"/>
      <c r="EPS2382" s="14"/>
      <c r="EPT2382" s="14"/>
      <c r="EPU2382" s="14"/>
      <c r="EPV2382" s="14"/>
      <c r="EPW2382" s="14"/>
      <c r="EPX2382" s="14"/>
      <c r="EPY2382" s="14"/>
      <c r="EPZ2382" s="14"/>
      <c r="EQA2382" s="14"/>
      <c r="EQB2382" s="14"/>
      <c r="EQC2382" s="14"/>
      <c r="EQD2382" s="14"/>
      <c r="EQE2382" s="14"/>
      <c r="EQF2382" s="14"/>
      <c r="EQG2382" s="14"/>
      <c r="EQH2382" s="14"/>
      <c r="EQI2382" s="14"/>
      <c r="EQJ2382" s="14"/>
      <c r="EQK2382" s="14"/>
      <c r="EQL2382" s="14"/>
      <c r="EQM2382" s="14"/>
      <c r="EQN2382" s="14"/>
      <c r="EQO2382" s="14"/>
      <c r="EQP2382" s="14"/>
      <c r="EQQ2382" s="14"/>
      <c r="EQR2382" s="14"/>
      <c r="EQS2382" s="14"/>
      <c r="EQT2382" s="14"/>
      <c r="EQU2382" s="14"/>
      <c r="EQV2382" s="14"/>
      <c r="EQW2382" s="14"/>
      <c r="EQX2382" s="14"/>
      <c r="EQY2382" s="14"/>
      <c r="EQZ2382" s="14"/>
      <c r="ERA2382" s="14"/>
      <c r="ERB2382" s="14"/>
      <c r="ERC2382" s="14"/>
      <c r="ERD2382" s="14"/>
      <c r="ERE2382" s="14"/>
      <c r="ERF2382" s="14"/>
      <c r="ERG2382" s="14"/>
      <c r="ERH2382" s="14"/>
      <c r="ERI2382" s="14"/>
      <c r="ERJ2382" s="14"/>
      <c r="ERK2382" s="14"/>
      <c r="ERL2382" s="14"/>
      <c r="ERM2382" s="14"/>
      <c r="ERN2382" s="14"/>
      <c r="ERO2382" s="14"/>
      <c r="ERP2382" s="14"/>
      <c r="ERQ2382" s="14"/>
      <c r="ERR2382" s="14"/>
      <c r="ERS2382" s="14"/>
      <c r="ERT2382" s="14"/>
      <c r="ERU2382" s="14"/>
      <c r="ERV2382" s="14"/>
      <c r="ERW2382" s="14"/>
      <c r="ERX2382" s="14"/>
      <c r="ERY2382" s="14"/>
      <c r="ERZ2382" s="14"/>
      <c r="ESA2382" s="14"/>
      <c r="ESB2382" s="14"/>
      <c r="ESC2382" s="14"/>
      <c r="ESD2382" s="14"/>
      <c r="ESE2382" s="14"/>
      <c r="ESF2382" s="14"/>
      <c r="ESG2382" s="14"/>
      <c r="ESH2382" s="14"/>
      <c r="ESI2382" s="14"/>
      <c r="ESJ2382" s="14"/>
      <c r="ESK2382" s="14"/>
      <c r="ESL2382" s="14"/>
      <c r="ESM2382" s="14"/>
      <c r="ESN2382" s="14"/>
      <c r="ESO2382" s="14"/>
      <c r="ESP2382" s="14"/>
      <c r="ESQ2382" s="14"/>
      <c r="ESR2382" s="14"/>
      <c r="ESS2382" s="14"/>
      <c r="EST2382" s="14"/>
      <c r="ESU2382" s="14"/>
      <c r="ESV2382" s="14"/>
      <c r="ESW2382" s="14"/>
      <c r="ESX2382" s="14"/>
      <c r="ESY2382" s="14"/>
      <c r="ESZ2382" s="14"/>
      <c r="ETA2382" s="14"/>
      <c r="ETB2382" s="14"/>
      <c r="ETC2382" s="14"/>
      <c r="ETD2382" s="14"/>
      <c r="ETE2382" s="14"/>
      <c r="ETF2382" s="14"/>
      <c r="ETG2382" s="14"/>
      <c r="ETH2382" s="14"/>
      <c r="ETI2382" s="14"/>
      <c r="ETJ2382" s="14"/>
      <c r="ETK2382" s="14"/>
      <c r="ETL2382" s="14"/>
      <c r="ETM2382" s="14"/>
      <c r="ETN2382" s="14"/>
      <c r="ETO2382" s="14"/>
      <c r="ETP2382" s="14"/>
      <c r="ETQ2382" s="14"/>
      <c r="ETR2382" s="14"/>
      <c r="ETS2382" s="14"/>
      <c r="ETT2382" s="14"/>
      <c r="ETU2382" s="14"/>
      <c r="ETV2382" s="14"/>
      <c r="ETW2382" s="14"/>
      <c r="ETX2382" s="14"/>
      <c r="ETY2382" s="14"/>
      <c r="ETZ2382" s="14"/>
      <c r="EUA2382" s="14"/>
      <c r="EUB2382" s="14"/>
      <c r="EUC2382" s="14"/>
      <c r="EUD2382" s="14"/>
      <c r="EUE2382" s="14"/>
      <c r="EUF2382" s="14"/>
      <c r="EUG2382" s="14"/>
      <c r="EUH2382" s="14"/>
      <c r="EUI2382" s="14"/>
      <c r="EUJ2382" s="14"/>
      <c r="EUK2382" s="14"/>
      <c r="EUL2382" s="14"/>
      <c r="EUM2382" s="14"/>
      <c r="EUN2382" s="14"/>
      <c r="EUO2382" s="14"/>
      <c r="EUP2382" s="14"/>
      <c r="EUQ2382" s="14"/>
      <c r="EUR2382" s="14"/>
      <c r="EUS2382" s="14"/>
      <c r="EUT2382" s="14"/>
      <c r="EUU2382" s="14"/>
      <c r="EUV2382" s="14"/>
      <c r="EUW2382" s="14"/>
      <c r="EUX2382" s="14"/>
      <c r="EUY2382" s="14"/>
      <c r="EUZ2382" s="14"/>
      <c r="EVA2382" s="14"/>
      <c r="EVB2382" s="14"/>
      <c r="EVC2382" s="14"/>
      <c r="EVD2382" s="14"/>
      <c r="EVE2382" s="14"/>
      <c r="EVF2382" s="14"/>
      <c r="EVG2382" s="14"/>
      <c r="EVH2382" s="14"/>
      <c r="EVI2382" s="14"/>
      <c r="EVJ2382" s="14"/>
      <c r="EVK2382" s="14"/>
      <c r="EVL2382" s="14"/>
      <c r="EVM2382" s="14"/>
      <c r="EVN2382" s="14"/>
      <c r="EVO2382" s="14"/>
      <c r="EVP2382" s="14"/>
      <c r="EVQ2382" s="14"/>
      <c r="EVR2382" s="14"/>
      <c r="EVS2382" s="14"/>
      <c r="EVT2382" s="14"/>
      <c r="EVU2382" s="14"/>
      <c r="EVV2382" s="14"/>
      <c r="EVW2382" s="14"/>
      <c r="EVX2382" s="14"/>
      <c r="EVY2382" s="14"/>
      <c r="EVZ2382" s="14"/>
      <c r="EWA2382" s="14"/>
      <c r="EWB2382" s="14"/>
      <c r="EWC2382" s="14"/>
      <c r="EWD2382" s="14"/>
      <c r="EWE2382" s="14"/>
      <c r="EWF2382" s="14"/>
      <c r="EWG2382" s="14"/>
      <c r="EWH2382" s="14"/>
      <c r="EWI2382" s="14"/>
      <c r="EWJ2382" s="14"/>
      <c r="EWK2382" s="14"/>
      <c r="EWL2382" s="14"/>
      <c r="EWM2382" s="14"/>
      <c r="EWN2382" s="14"/>
      <c r="EWO2382" s="14"/>
      <c r="EWP2382" s="14"/>
      <c r="EWQ2382" s="14"/>
      <c r="EWR2382" s="14"/>
      <c r="EWS2382" s="14"/>
      <c r="EWT2382" s="14"/>
      <c r="EWU2382" s="14"/>
      <c r="EWV2382" s="14"/>
      <c r="EWW2382" s="14"/>
      <c r="EWX2382" s="14"/>
      <c r="EWY2382" s="14"/>
      <c r="EWZ2382" s="14"/>
      <c r="EXA2382" s="14"/>
      <c r="EXB2382" s="14"/>
      <c r="EXC2382" s="14"/>
      <c r="EXD2382" s="14"/>
      <c r="EXE2382" s="14"/>
      <c r="EXF2382" s="14"/>
      <c r="EXG2382" s="14"/>
      <c r="EXH2382" s="14"/>
      <c r="EXI2382" s="14"/>
      <c r="EXJ2382" s="14"/>
      <c r="EXK2382" s="14"/>
      <c r="EXL2382" s="14"/>
      <c r="EXM2382" s="14"/>
      <c r="EXN2382" s="14"/>
      <c r="EXO2382" s="14"/>
      <c r="EXP2382" s="14"/>
      <c r="EXQ2382" s="14"/>
      <c r="EXR2382" s="14"/>
      <c r="EXS2382" s="14"/>
      <c r="EXT2382" s="14"/>
      <c r="EXU2382" s="14"/>
      <c r="EXV2382" s="14"/>
      <c r="EXW2382" s="14"/>
      <c r="EXX2382" s="14"/>
      <c r="EXY2382" s="14"/>
      <c r="EXZ2382" s="14"/>
      <c r="EYA2382" s="14"/>
      <c r="EYB2382" s="14"/>
      <c r="EYC2382" s="14"/>
      <c r="EYD2382" s="14"/>
      <c r="EYE2382" s="14"/>
      <c r="EYF2382" s="14"/>
      <c r="EYG2382" s="14"/>
      <c r="EYH2382" s="14"/>
      <c r="EYI2382" s="14"/>
      <c r="EYJ2382" s="14"/>
      <c r="EYK2382" s="14"/>
      <c r="EYL2382" s="14"/>
      <c r="EYM2382" s="14"/>
      <c r="EYN2382" s="14"/>
      <c r="EYO2382" s="14"/>
      <c r="EYP2382" s="14"/>
      <c r="EYQ2382" s="14"/>
      <c r="EYR2382" s="14"/>
      <c r="EYS2382" s="14"/>
      <c r="EYT2382" s="14"/>
      <c r="EYU2382" s="14"/>
      <c r="EYV2382" s="14"/>
      <c r="EYW2382" s="14"/>
      <c r="EYX2382" s="14"/>
      <c r="EYY2382" s="14"/>
      <c r="EYZ2382" s="14"/>
      <c r="EZA2382" s="14"/>
      <c r="EZB2382" s="14"/>
      <c r="EZC2382" s="14"/>
      <c r="EZD2382" s="14"/>
      <c r="EZE2382" s="14"/>
      <c r="EZF2382" s="14"/>
      <c r="EZG2382" s="14"/>
      <c r="EZH2382" s="14"/>
      <c r="EZI2382" s="14"/>
      <c r="EZJ2382" s="14"/>
      <c r="EZK2382" s="14"/>
      <c r="EZL2382" s="14"/>
      <c r="EZM2382" s="14"/>
      <c r="EZN2382" s="14"/>
      <c r="EZO2382" s="14"/>
      <c r="EZP2382" s="14"/>
      <c r="EZQ2382" s="14"/>
      <c r="EZR2382" s="14"/>
      <c r="EZS2382" s="14"/>
      <c r="EZT2382" s="14"/>
      <c r="EZU2382" s="14"/>
      <c r="EZV2382" s="14"/>
      <c r="EZW2382" s="14"/>
      <c r="EZX2382" s="14"/>
      <c r="EZY2382" s="14"/>
      <c r="EZZ2382" s="14"/>
      <c r="FAA2382" s="14"/>
      <c r="FAB2382" s="14"/>
      <c r="FAC2382" s="14"/>
      <c r="FAD2382" s="14"/>
      <c r="FAE2382" s="14"/>
      <c r="FAF2382" s="14"/>
      <c r="FAG2382" s="14"/>
      <c r="FAH2382" s="14"/>
      <c r="FAI2382" s="14"/>
      <c r="FAJ2382" s="14"/>
      <c r="FAK2382" s="14"/>
      <c r="FAL2382" s="14"/>
      <c r="FAM2382" s="14"/>
      <c r="FAN2382" s="14"/>
      <c r="FAO2382" s="14"/>
      <c r="FAP2382" s="14"/>
      <c r="FAQ2382" s="14"/>
      <c r="FAR2382" s="14"/>
      <c r="FAS2382" s="14"/>
      <c r="FAT2382" s="14"/>
      <c r="FAU2382" s="14"/>
      <c r="FAV2382" s="14"/>
      <c r="FAW2382" s="14"/>
      <c r="FAX2382" s="14"/>
      <c r="FAY2382" s="14"/>
      <c r="FAZ2382" s="14"/>
      <c r="FBA2382" s="14"/>
      <c r="FBB2382" s="14"/>
      <c r="FBC2382" s="14"/>
      <c r="FBD2382" s="14"/>
      <c r="FBE2382" s="14"/>
      <c r="FBF2382" s="14"/>
      <c r="FBG2382" s="14"/>
      <c r="FBH2382" s="14"/>
      <c r="FBI2382" s="14"/>
      <c r="FBJ2382" s="14"/>
      <c r="FBK2382" s="14"/>
      <c r="FBL2382" s="14"/>
      <c r="FBM2382" s="14"/>
      <c r="FBN2382" s="14"/>
      <c r="FBO2382" s="14"/>
      <c r="FBP2382" s="14"/>
      <c r="FBQ2382" s="14"/>
      <c r="FBR2382" s="14"/>
      <c r="FBS2382" s="14"/>
      <c r="FBT2382" s="14"/>
      <c r="FBU2382" s="14"/>
      <c r="FBV2382" s="14"/>
      <c r="FBW2382" s="14"/>
      <c r="FBX2382" s="14"/>
      <c r="FBY2382" s="14"/>
      <c r="FBZ2382" s="14"/>
      <c r="FCA2382" s="14"/>
      <c r="FCB2382" s="14"/>
      <c r="FCC2382" s="14"/>
      <c r="FCD2382" s="14"/>
      <c r="FCE2382" s="14"/>
      <c r="FCF2382" s="14"/>
      <c r="FCG2382" s="14"/>
      <c r="FCH2382" s="14"/>
      <c r="FCI2382" s="14"/>
      <c r="FCJ2382" s="14"/>
      <c r="FCK2382" s="14"/>
      <c r="FCL2382" s="14"/>
      <c r="FCM2382" s="14"/>
      <c r="FCN2382" s="14"/>
      <c r="FCO2382" s="14"/>
      <c r="FCP2382" s="14"/>
      <c r="FCQ2382" s="14"/>
      <c r="FCR2382" s="14"/>
      <c r="FCS2382" s="14"/>
      <c r="FCT2382" s="14"/>
      <c r="FCU2382" s="14"/>
      <c r="FCV2382" s="14"/>
      <c r="FCW2382" s="14"/>
      <c r="FCX2382" s="14"/>
      <c r="FCY2382" s="14"/>
      <c r="FCZ2382" s="14"/>
      <c r="FDA2382" s="14"/>
      <c r="FDB2382" s="14"/>
      <c r="FDC2382" s="14"/>
      <c r="FDD2382" s="14"/>
      <c r="FDE2382" s="14"/>
      <c r="FDF2382" s="14"/>
      <c r="FDG2382" s="14"/>
      <c r="FDH2382" s="14"/>
      <c r="FDI2382" s="14"/>
      <c r="FDJ2382" s="14"/>
      <c r="FDK2382" s="14"/>
      <c r="FDL2382" s="14"/>
      <c r="FDM2382" s="14"/>
      <c r="FDN2382" s="14"/>
      <c r="FDO2382" s="14"/>
      <c r="FDP2382" s="14"/>
      <c r="FDQ2382" s="14"/>
      <c r="FDR2382" s="14"/>
      <c r="FDS2382" s="14"/>
      <c r="FDT2382" s="14"/>
      <c r="FDU2382" s="14"/>
      <c r="FDV2382" s="14"/>
      <c r="FDW2382" s="14"/>
      <c r="FDX2382" s="14"/>
      <c r="FDY2382" s="14"/>
      <c r="FDZ2382" s="14"/>
      <c r="FEA2382" s="14"/>
      <c r="FEB2382" s="14"/>
      <c r="FEC2382" s="14"/>
      <c r="FED2382" s="14"/>
      <c r="FEE2382" s="14"/>
      <c r="FEF2382" s="14"/>
      <c r="FEG2382" s="14"/>
      <c r="FEH2382" s="14"/>
      <c r="FEI2382" s="14"/>
      <c r="FEJ2382" s="14"/>
      <c r="FEK2382" s="14"/>
      <c r="FEL2382" s="14"/>
      <c r="FEM2382" s="14"/>
      <c r="FEN2382" s="14"/>
      <c r="FEO2382" s="14"/>
      <c r="FEP2382" s="14"/>
      <c r="FEQ2382" s="14"/>
      <c r="FER2382" s="14"/>
      <c r="FES2382" s="14"/>
      <c r="FET2382" s="14"/>
      <c r="FEU2382" s="14"/>
      <c r="FEV2382" s="14"/>
      <c r="FEW2382" s="14"/>
      <c r="FEX2382" s="14"/>
      <c r="FEY2382" s="14"/>
      <c r="FEZ2382" s="14"/>
      <c r="FFA2382" s="14"/>
      <c r="FFB2382" s="14"/>
      <c r="FFC2382" s="14"/>
      <c r="FFD2382" s="14"/>
      <c r="FFE2382" s="14"/>
      <c r="FFF2382" s="14"/>
      <c r="FFG2382" s="14"/>
      <c r="FFH2382" s="14"/>
      <c r="FFI2382" s="14"/>
      <c r="FFJ2382" s="14"/>
      <c r="FFK2382" s="14"/>
      <c r="FFL2382" s="14"/>
      <c r="FFM2382" s="14"/>
      <c r="FFN2382" s="14"/>
      <c r="FFO2382" s="14"/>
      <c r="FFP2382" s="14"/>
      <c r="FFQ2382" s="14"/>
      <c r="FFR2382" s="14"/>
      <c r="FFS2382" s="14"/>
      <c r="FFT2382" s="14"/>
      <c r="FFU2382" s="14"/>
      <c r="FFV2382" s="14"/>
      <c r="FFW2382" s="14"/>
      <c r="FFX2382" s="14"/>
      <c r="FFY2382" s="14"/>
      <c r="FFZ2382" s="14"/>
      <c r="FGA2382" s="14"/>
      <c r="FGB2382" s="14"/>
      <c r="FGC2382" s="14"/>
      <c r="FGD2382" s="14"/>
      <c r="FGE2382" s="14"/>
      <c r="FGF2382" s="14"/>
      <c r="FGG2382" s="14"/>
      <c r="FGH2382" s="14"/>
      <c r="FGI2382" s="14"/>
      <c r="FGJ2382" s="14"/>
      <c r="FGK2382" s="14"/>
      <c r="FGL2382" s="14"/>
      <c r="FGM2382" s="14"/>
      <c r="FGN2382" s="14"/>
      <c r="FGO2382" s="14"/>
      <c r="FGP2382" s="14"/>
      <c r="FGQ2382" s="14"/>
      <c r="FGR2382" s="14"/>
      <c r="FGS2382" s="14"/>
      <c r="FGT2382" s="14"/>
      <c r="FGU2382" s="14"/>
      <c r="FGV2382" s="14"/>
      <c r="FGW2382" s="14"/>
      <c r="FGX2382" s="14"/>
      <c r="FGY2382" s="14"/>
      <c r="FGZ2382" s="14"/>
      <c r="FHA2382" s="14"/>
      <c r="FHB2382" s="14"/>
      <c r="FHC2382" s="14"/>
      <c r="FHD2382" s="14"/>
      <c r="FHE2382" s="14"/>
      <c r="FHF2382" s="14"/>
      <c r="FHG2382" s="14"/>
      <c r="FHH2382" s="14"/>
      <c r="FHI2382" s="14"/>
      <c r="FHJ2382" s="14"/>
      <c r="FHK2382" s="14"/>
      <c r="FHL2382" s="14"/>
      <c r="FHM2382" s="14"/>
      <c r="FHN2382" s="14"/>
      <c r="FHO2382" s="14"/>
      <c r="FHP2382" s="14"/>
      <c r="FHQ2382" s="14"/>
      <c r="FHR2382" s="14"/>
      <c r="FHS2382" s="14"/>
      <c r="FHT2382" s="14"/>
      <c r="FHU2382" s="14"/>
      <c r="FHV2382" s="14"/>
      <c r="FHW2382" s="14"/>
      <c r="FHX2382" s="14"/>
      <c r="FHY2382" s="14"/>
      <c r="FHZ2382" s="14"/>
      <c r="FIA2382" s="14"/>
      <c r="FIB2382" s="14"/>
      <c r="FIC2382" s="14"/>
      <c r="FID2382" s="14"/>
      <c r="FIE2382" s="14"/>
      <c r="FIF2382" s="14"/>
      <c r="FIG2382" s="14"/>
      <c r="FIH2382" s="14"/>
      <c r="FII2382" s="14"/>
      <c r="FIJ2382" s="14"/>
      <c r="FIK2382" s="14"/>
      <c r="FIL2382" s="14"/>
      <c r="FIM2382" s="14"/>
      <c r="FIN2382" s="14"/>
      <c r="FIO2382" s="14"/>
      <c r="FIP2382" s="14"/>
      <c r="FIQ2382" s="14"/>
      <c r="FIR2382" s="14"/>
      <c r="FIS2382" s="14"/>
      <c r="FIT2382" s="14"/>
      <c r="FIU2382" s="14"/>
      <c r="FIV2382" s="14"/>
      <c r="FIW2382" s="14"/>
      <c r="FIX2382" s="14"/>
      <c r="FIY2382" s="14"/>
      <c r="FIZ2382" s="14"/>
      <c r="FJA2382" s="14"/>
      <c r="FJB2382" s="14"/>
      <c r="FJC2382" s="14"/>
      <c r="FJD2382" s="14"/>
      <c r="FJE2382" s="14"/>
      <c r="FJF2382" s="14"/>
      <c r="FJG2382" s="14"/>
      <c r="FJH2382" s="14"/>
      <c r="FJI2382" s="14"/>
      <c r="FJJ2382" s="14"/>
      <c r="FJK2382" s="14"/>
      <c r="FJL2382" s="14"/>
      <c r="FJM2382" s="14"/>
      <c r="FJN2382" s="14"/>
      <c r="FJO2382" s="14"/>
      <c r="FJP2382" s="14"/>
      <c r="FJQ2382" s="14"/>
      <c r="FJR2382" s="14"/>
      <c r="FJS2382" s="14"/>
      <c r="FJT2382" s="14"/>
      <c r="FJU2382" s="14"/>
      <c r="FJV2382" s="14"/>
      <c r="FJW2382" s="14"/>
      <c r="FJX2382" s="14"/>
      <c r="FJY2382" s="14"/>
      <c r="FJZ2382" s="14"/>
      <c r="FKA2382" s="14"/>
      <c r="FKB2382" s="14"/>
      <c r="FKC2382" s="14"/>
      <c r="FKD2382" s="14"/>
      <c r="FKE2382" s="14"/>
      <c r="FKF2382" s="14"/>
      <c r="FKG2382" s="14"/>
      <c r="FKH2382" s="14"/>
      <c r="FKI2382" s="14"/>
      <c r="FKJ2382" s="14"/>
      <c r="FKK2382" s="14"/>
      <c r="FKL2382" s="14"/>
      <c r="FKM2382" s="14"/>
      <c r="FKN2382" s="14"/>
      <c r="FKO2382" s="14"/>
      <c r="FKP2382" s="14"/>
      <c r="FKQ2382" s="14"/>
      <c r="FKR2382" s="14"/>
      <c r="FKS2382" s="14"/>
      <c r="FKT2382" s="14"/>
      <c r="FKU2382" s="14"/>
      <c r="FKV2382" s="14"/>
      <c r="FKW2382" s="14"/>
      <c r="FKX2382" s="14"/>
      <c r="FKY2382" s="14"/>
      <c r="FKZ2382" s="14"/>
      <c r="FLA2382" s="14"/>
      <c r="FLB2382" s="14"/>
      <c r="FLC2382" s="14"/>
      <c r="FLD2382" s="14"/>
      <c r="FLE2382" s="14"/>
      <c r="FLF2382" s="14"/>
      <c r="FLG2382" s="14"/>
      <c r="FLH2382" s="14"/>
      <c r="FLI2382" s="14"/>
      <c r="FLJ2382" s="14"/>
      <c r="FLK2382" s="14"/>
      <c r="FLL2382" s="14"/>
      <c r="FLM2382" s="14"/>
      <c r="FLN2382" s="14"/>
      <c r="FLO2382" s="14"/>
      <c r="FLP2382" s="14"/>
      <c r="FLQ2382" s="14"/>
      <c r="FLR2382" s="14"/>
      <c r="FLS2382" s="14"/>
      <c r="FLT2382" s="14"/>
      <c r="FLU2382" s="14"/>
      <c r="FLV2382" s="14"/>
      <c r="FLW2382" s="14"/>
      <c r="FLX2382" s="14"/>
      <c r="FLY2382" s="14"/>
      <c r="FLZ2382" s="14"/>
      <c r="FMA2382" s="14"/>
      <c r="FMB2382" s="14"/>
      <c r="FMC2382" s="14"/>
      <c r="FMD2382" s="14"/>
      <c r="FME2382" s="14"/>
      <c r="FMF2382" s="14"/>
      <c r="FMG2382" s="14"/>
      <c r="FMH2382" s="14"/>
      <c r="FMI2382" s="14"/>
      <c r="FMJ2382" s="14"/>
      <c r="FMK2382" s="14"/>
      <c r="FML2382" s="14"/>
      <c r="FMM2382" s="14"/>
      <c r="FMN2382" s="14"/>
      <c r="FMO2382" s="14"/>
      <c r="FMP2382" s="14"/>
      <c r="FMQ2382" s="14"/>
      <c r="FMR2382" s="14"/>
      <c r="FMS2382" s="14"/>
      <c r="FMT2382" s="14"/>
      <c r="FMU2382" s="14"/>
      <c r="FMV2382" s="14"/>
      <c r="FMW2382" s="14"/>
      <c r="FMX2382" s="14"/>
      <c r="FMY2382" s="14"/>
      <c r="FMZ2382" s="14"/>
      <c r="FNA2382" s="14"/>
      <c r="FNB2382" s="14"/>
      <c r="FNC2382" s="14"/>
      <c r="FND2382" s="14"/>
      <c r="FNE2382" s="14"/>
      <c r="FNF2382" s="14"/>
      <c r="FNG2382" s="14"/>
      <c r="FNH2382" s="14"/>
      <c r="FNI2382" s="14"/>
      <c r="FNJ2382" s="14"/>
      <c r="FNK2382" s="14"/>
      <c r="FNL2382" s="14"/>
      <c r="FNM2382" s="14"/>
      <c r="FNN2382" s="14"/>
      <c r="FNO2382" s="14"/>
      <c r="FNP2382" s="14"/>
      <c r="FNQ2382" s="14"/>
      <c r="FNR2382" s="14"/>
      <c r="FNS2382" s="14"/>
      <c r="FNT2382" s="14"/>
      <c r="FNU2382" s="14"/>
      <c r="FNV2382" s="14"/>
      <c r="FNW2382" s="14"/>
      <c r="FNX2382" s="14"/>
      <c r="FNY2382" s="14"/>
      <c r="FNZ2382" s="14"/>
      <c r="FOA2382" s="14"/>
      <c r="FOB2382" s="14"/>
      <c r="FOC2382" s="14"/>
      <c r="FOD2382" s="14"/>
      <c r="FOE2382" s="14"/>
      <c r="FOF2382" s="14"/>
      <c r="FOG2382" s="14"/>
      <c r="FOH2382" s="14"/>
      <c r="FOI2382" s="14"/>
      <c r="FOJ2382" s="14"/>
      <c r="FOK2382" s="14"/>
      <c r="FOL2382" s="14"/>
      <c r="FOM2382" s="14"/>
      <c r="FON2382" s="14"/>
      <c r="FOO2382" s="14"/>
      <c r="FOP2382" s="14"/>
      <c r="FOQ2382" s="14"/>
      <c r="FOR2382" s="14"/>
      <c r="FOS2382" s="14"/>
      <c r="FOT2382" s="14"/>
      <c r="FOU2382" s="14"/>
      <c r="FOV2382" s="14"/>
      <c r="FOW2382" s="14"/>
      <c r="FOX2382" s="14"/>
      <c r="FOY2382" s="14"/>
      <c r="FOZ2382" s="14"/>
      <c r="FPA2382" s="14"/>
      <c r="FPB2382" s="14"/>
      <c r="FPC2382" s="14"/>
      <c r="FPD2382" s="14"/>
      <c r="FPE2382" s="14"/>
      <c r="FPF2382" s="14"/>
      <c r="FPG2382" s="14"/>
      <c r="FPH2382" s="14"/>
      <c r="FPI2382" s="14"/>
      <c r="FPJ2382" s="14"/>
      <c r="FPK2382" s="14"/>
      <c r="FPL2382" s="14"/>
      <c r="FPM2382" s="14"/>
      <c r="FPN2382" s="14"/>
      <c r="FPO2382" s="14"/>
      <c r="FPP2382" s="14"/>
      <c r="FPQ2382" s="14"/>
      <c r="FPR2382" s="14"/>
      <c r="FPS2382" s="14"/>
      <c r="FPT2382" s="14"/>
      <c r="FPU2382" s="14"/>
      <c r="FPV2382" s="14"/>
      <c r="FPW2382" s="14"/>
      <c r="FPX2382" s="14"/>
      <c r="FPY2382" s="14"/>
      <c r="FPZ2382" s="14"/>
      <c r="FQA2382" s="14"/>
      <c r="FQB2382" s="14"/>
      <c r="FQC2382" s="14"/>
      <c r="FQD2382" s="14"/>
      <c r="FQE2382" s="14"/>
      <c r="FQF2382" s="14"/>
      <c r="FQG2382" s="14"/>
      <c r="FQH2382" s="14"/>
      <c r="FQI2382" s="14"/>
      <c r="FQJ2382" s="14"/>
      <c r="FQK2382" s="14"/>
      <c r="FQL2382" s="14"/>
      <c r="FQM2382" s="14"/>
      <c r="FQN2382" s="14"/>
      <c r="FQO2382" s="14"/>
      <c r="FQP2382" s="14"/>
      <c r="FQQ2382" s="14"/>
      <c r="FQR2382" s="14"/>
      <c r="FQS2382" s="14"/>
      <c r="FQT2382" s="14"/>
      <c r="FQU2382" s="14"/>
      <c r="FQV2382" s="14"/>
      <c r="FQW2382" s="14"/>
      <c r="FQX2382" s="14"/>
      <c r="FQY2382" s="14"/>
      <c r="FQZ2382" s="14"/>
      <c r="FRA2382" s="14"/>
      <c r="FRB2382" s="14"/>
      <c r="FRC2382" s="14"/>
      <c r="FRD2382" s="14"/>
      <c r="FRE2382" s="14"/>
      <c r="FRF2382" s="14"/>
      <c r="FRG2382" s="14"/>
      <c r="FRH2382" s="14"/>
      <c r="FRI2382" s="14"/>
      <c r="FRJ2382" s="14"/>
      <c r="FRK2382" s="14"/>
      <c r="FRL2382" s="14"/>
      <c r="FRM2382" s="14"/>
      <c r="FRN2382" s="14"/>
      <c r="FRO2382" s="14"/>
      <c r="FRP2382" s="14"/>
      <c r="FRQ2382" s="14"/>
      <c r="FRR2382" s="14"/>
      <c r="FRS2382" s="14"/>
      <c r="FRT2382" s="14"/>
      <c r="FRU2382" s="14"/>
      <c r="FRV2382" s="14"/>
      <c r="FRW2382" s="14"/>
      <c r="FRX2382" s="14"/>
      <c r="FRY2382" s="14"/>
      <c r="FRZ2382" s="14"/>
      <c r="FSA2382" s="14"/>
      <c r="FSB2382" s="14"/>
      <c r="FSC2382" s="14"/>
      <c r="FSD2382" s="14"/>
      <c r="FSE2382" s="14"/>
      <c r="FSF2382" s="14"/>
      <c r="FSG2382" s="14"/>
      <c r="FSH2382" s="14"/>
      <c r="FSI2382" s="14"/>
      <c r="FSJ2382" s="14"/>
      <c r="FSK2382" s="14"/>
      <c r="FSL2382" s="14"/>
      <c r="FSM2382" s="14"/>
      <c r="FSN2382" s="14"/>
      <c r="FSO2382" s="14"/>
      <c r="FSP2382" s="14"/>
      <c r="FSQ2382" s="14"/>
      <c r="FSR2382" s="14"/>
      <c r="FSS2382" s="14"/>
      <c r="FST2382" s="14"/>
      <c r="FSU2382" s="14"/>
      <c r="FSV2382" s="14"/>
      <c r="FSW2382" s="14"/>
      <c r="FSX2382" s="14"/>
      <c r="FSY2382" s="14"/>
      <c r="FSZ2382" s="14"/>
      <c r="FTA2382" s="14"/>
      <c r="FTB2382" s="14"/>
      <c r="FTC2382" s="14"/>
      <c r="FTD2382" s="14"/>
      <c r="FTE2382" s="14"/>
      <c r="FTF2382" s="14"/>
      <c r="FTG2382" s="14"/>
      <c r="FTH2382" s="14"/>
      <c r="FTI2382" s="14"/>
      <c r="FTJ2382" s="14"/>
      <c r="FTK2382" s="14"/>
      <c r="FTL2382" s="14"/>
      <c r="FTM2382" s="14"/>
      <c r="FTN2382" s="14"/>
      <c r="FTO2382" s="14"/>
      <c r="FTP2382" s="14"/>
      <c r="FTQ2382" s="14"/>
      <c r="FTR2382" s="14"/>
      <c r="FTS2382" s="14"/>
      <c r="FTT2382" s="14"/>
      <c r="FTU2382" s="14"/>
      <c r="FTV2382" s="14"/>
      <c r="FTW2382" s="14"/>
      <c r="FTX2382" s="14"/>
      <c r="FTY2382" s="14"/>
      <c r="FTZ2382" s="14"/>
      <c r="FUA2382" s="14"/>
      <c r="FUB2382" s="14"/>
      <c r="FUC2382" s="14"/>
      <c r="FUD2382" s="14"/>
      <c r="FUE2382" s="14"/>
      <c r="FUF2382" s="14"/>
      <c r="FUG2382" s="14"/>
      <c r="FUH2382" s="14"/>
      <c r="FUI2382" s="14"/>
      <c r="FUJ2382" s="14"/>
      <c r="FUK2382" s="14"/>
      <c r="FUL2382" s="14"/>
      <c r="FUM2382" s="14"/>
      <c r="FUN2382" s="14"/>
      <c r="FUO2382" s="14"/>
      <c r="FUP2382" s="14"/>
      <c r="FUQ2382" s="14"/>
      <c r="FUR2382" s="14"/>
      <c r="FUS2382" s="14"/>
      <c r="FUT2382" s="14"/>
      <c r="FUU2382" s="14"/>
      <c r="FUV2382" s="14"/>
      <c r="FUW2382" s="14"/>
      <c r="FUX2382" s="14"/>
      <c r="FUY2382" s="14"/>
      <c r="FUZ2382" s="14"/>
      <c r="FVA2382" s="14"/>
      <c r="FVB2382" s="14"/>
      <c r="FVC2382" s="14"/>
      <c r="FVD2382" s="14"/>
      <c r="FVE2382" s="14"/>
      <c r="FVF2382" s="14"/>
      <c r="FVG2382" s="14"/>
      <c r="FVH2382" s="14"/>
      <c r="FVI2382" s="14"/>
      <c r="FVJ2382" s="14"/>
      <c r="FVK2382" s="14"/>
      <c r="FVL2382" s="14"/>
      <c r="FVM2382" s="14"/>
      <c r="FVN2382" s="14"/>
      <c r="FVO2382" s="14"/>
      <c r="FVP2382" s="14"/>
      <c r="FVQ2382" s="14"/>
      <c r="FVR2382" s="14"/>
      <c r="FVS2382" s="14"/>
      <c r="FVT2382" s="14"/>
      <c r="FVU2382" s="14"/>
      <c r="FVV2382" s="14"/>
      <c r="FVW2382" s="14"/>
      <c r="FVX2382" s="14"/>
      <c r="FVY2382" s="14"/>
      <c r="FVZ2382" s="14"/>
      <c r="FWA2382" s="14"/>
      <c r="FWB2382" s="14"/>
      <c r="FWC2382" s="14"/>
      <c r="FWD2382" s="14"/>
      <c r="FWE2382" s="14"/>
      <c r="FWF2382" s="14"/>
      <c r="FWG2382" s="14"/>
      <c r="FWH2382" s="14"/>
      <c r="FWI2382" s="14"/>
      <c r="FWJ2382" s="14"/>
      <c r="FWK2382" s="14"/>
      <c r="FWL2382" s="14"/>
      <c r="FWM2382" s="14"/>
      <c r="FWN2382" s="14"/>
      <c r="FWO2382" s="14"/>
      <c r="FWP2382" s="14"/>
      <c r="FWQ2382" s="14"/>
      <c r="FWR2382" s="14"/>
      <c r="FWS2382" s="14"/>
      <c r="FWT2382" s="14"/>
      <c r="FWU2382" s="14"/>
      <c r="FWV2382" s="14"/>
      <c r="FWW2382" s="14"/>
      <c r="FWX2382" s="14"/>
      <c r="FWY2382" s="14"/>
      <c r="FWZ2382" s="14"/>
      <c r="FXA2382" s="14"/>
      <c r="FXB2382" s="14"/>
      <c r="FXC2382" s="14"/>
      <c r="FXD2382" s="14"/>
      <c r="FXE2382" s="14"/>
      <c r="FXF2382" s="14"/>
      <c r="FXG2382" s="14"/>
      <c r="FXH2382" s="14"/>
      <c r="FXI2382" s="14"/>
      <c r="FXJ2382" s="14"/>
      <c r="FXK2382" s="14"/>
      <c r="FXL2382" s="14"/>
      <c r="FXM2382" s="14"/>
      <c r="FXN2382" s="14"/>
      <c r="FXO2382" s="14"/>
      <c r="FXP2382" s="14"/>
      <c r="FXQ2382" s="14"/>
      <c r="FXR2382" s="14"/>
      <c r="FXS2382" s="14"/>
      <c r="FXT2382" s="14"/>
      <c r="FXU2382" s="14"/>
      <c r="FXV2382" s="14"/>
      <c r="FXW2382" s="14"/>
      <c r="FXX2382" s="14"/>
      <c r="FXY2382" s="14"/>
      <c r="FXZ2382" s="14"/>
      <c r="FYA2382" s="14"/>
      <c r="FYB2382" s="14"/>
      <c r="FYC2382" s="14"/>
      <c r="FYD2382" s="14"/>
      <c r="FYE2382" s="14"/>
      <c r="FYF2382" s="14"/>
      <c r="FYG2382" s="14"/>
      <c r="FYH2382" s="14"/>
      <c r="FYI2382" s="14"/>
      <c r="FYJ2382" s="14"/>
      <c r="FYK2382" s="14"/>
      <c r="FYL2382" s="14"/>
      <c r="FYM2382" s="14"/>
      <c r="FYN2382" s="14"/>
      <c r="FYO2382" s="14"/>
      <c r="FYP2382" s="14"/>
      <c r="FYQ2382" s="14"/>
      <c r="FYR2382" s="14"/>
      <c r="FYS2382" s="14"/>
      <c r="FYT2382" s="14"/>
      <c r="FYU2382" s="14"/>
      <c r="FYV2382" s="14"/>
      <c r="FYW2382" s="14"/>
      <c r="FYX2382" s="14"/>
      <c r="FYY2382" s="14"/>
      <c r="FYZ2382" s="14"/>
      <c r="FZA2382" s="14"/>
      <c r="FZB2382" s="14"/>
      <c r="FZC2382" s="14"/>
      <c r="FZD2382" s="14"/>
      <c r="FZE2382" s="14"/>
      <c r="FZF2382" s="14"/>
      <c r="FZG2382" s="14"/>
      <c r="FZH2382" s="14"/>
      <c r="FZI2382" s="14"/>
      <c r="FZJ2382" s="14"/>
      <c r="FZK2382" s="14"/>
      <c r="FZL2382" s="14"/>
      <c r="FZM2382" s="14"/>
      <c r="FZN2382" s="14"/>
      <c r="FZO2382" s="14"/>
      <c r="FZP2382" s="14"/>
      <c r="FZQ2382" s="14"/>
      <c r="FZR2382" s="14"/>
      <c r="FZS2382" s="14"/>
      <c r="FZT2382" s="14"/>
      <c r="FZU2382" s="14"/>
      <c r="FZV2382" s="14"/>
      <c r="FZW2382" s="14"/>
      <c r="FZX2382" s="14"/>
      <c r="FZY2382" s="14"/>
      <c r="FZZ2382" s="14"/>
      <c r="GAA2382" s="14"/>
      <c r="GAB2382" s="14"/>
      <c r="GAC2382" s="14"/>
      <c r="GAD2382" s="14"/>
      <c r="GAE2382" s="14"/>
      <c r="GAF2382" s="14"/>
      <c r="GAG2382" s="14"/>
      <c r="GAH2382" s="14"/>
      <c r="GAI2382" s="14"/>
      <c r="GAJ2382" s="14"/>
      <c r="GAK2382" s="14"/>
      <c r="GAL2382" s="14"/>
      <c r="GAM2382" s="14"/>
      <c r="GAN2382" s="14"/>
      <c r="GAO2382" s="14"/>
      <c r="GAP2382" s="14"/>
      <c r="GAQ2382" s="14"/>
      <c r="GAR2382" s="14"/>
      <c r="GAS2382" s="14"/>
      <c r="GAT2382" s="14"/>
      <c r="GAU2382" s="14"/>
      <c r="GAV2382" s="14"/>
      <c r="GAW2382" s="14"/>
      <c r="GAX2382" s="14"/>
      <c r="GAY2382" s="14"/>
      <c r="GAZ2382" s="14"/>
      <c r="GBA2382" s="14"/>
      <c r="GBB2382" s="14"/>
      <c r="GBC2382" s="14"/>
      <c r="GBD2382" s="14"/>
      <c r="GBE2382" s="14"/>
      <c r="GBF2382" s="14"/>
      <c r="GBG2382" s="14"/>
      <c r="GBH2382" s="14"/>
      <c r="GBI2382" s="14"/>
      <c r="GBJ2382" s="14"/>
      <c r="GBK2382" s="14"/>
      <c r="GBL2382" s="14"/>
      <c r="GBM2382" s="14"/>
      <c r="GBN2382" s="14"/>
      <c r="GBO2382" s="14"/>
      <c r="GBP2382" s="14"/>
      <c r="GBQ2382" s="14"/>
      <c r="GBR2382" s="14"/>
      <c r="GBS2382" s="14"/>
      <c r="GBT2382" s="14"/>
      <c r="GBU2382" s="14"/>
      <c r="GBV2382" s="14"/>
      <c r="GBW2382" s="14"/>
      <c r="GBX2382" s="14"/>
      <c r="GBY2382" s="14"/>
      <c r="GBZ2382" s="14"/>
      <c r="GCA2382" s="14"/>
      <c r="GCB2382" s="14"/>
      <c r="GCC2382" s="14"/>
      <c r="GCD2382" s="14"/>
      <c r="GCE2382" s="14"/>
      <c r="GCF2382" s="14"/>
      <c r="GCG2382" s="14"/>
      <c r="GCH2382" s="14"/>
      <c r="GCI2382" s="14"/>
      <c r="GCJ2382" s="14"/>
      <c r="GCK2382" s="14"/>
      <c r="GCL2382" s="14"/>
      <c r="GCM2382" s="14"/>
      <c r="GCN2382" s="14"/>
      <c r="GCO2382" s="14"/>
      <c r="GCP2382" s="14"/>
      <c r="GCQ2382" s="14"/>
      <c r="GCR2382" s="14"/>
      <c r="GCS2382" s="14"/>
      <c r="GCT2382" s="14"/>
      <c r="GCU2382" s="14"/>
      <c r="GCV2382" s="14"/>
      <c r="GCW2382" s="14"/>
      <c r="GCX2382" s="14"/>
      <c r="GCY2382" s="14"/>
      <c r="GCZ2382" s="14"/>
      <c r="GDA2382" s="14"/>
      <c r="GDB2382" s="14"/>
      <c r="GDC2382" s="14"/>
      <c r="GDD2382" s="14"/>
      <c r="GDE2382" s="14"/>
      <c r="GDF2382" s="14"/>
      <c r="GDG2382" s="14"/>
      <c r="GDH2382" s="14"/>
      <c r="GDI2382" s="14"/>
      <c r="GDJ2382" s="14"/>
      <c r="GDK2382" s="14"/>
      <c r="GDL2382" s="14"/>
      <c r="GDM2382" s="14"/>
      <c r="GDN2382" s="14"/>
      <c r="GDO2382" s="14"/>
      <c r="GDP2382" s="14"/>
      <c r="GDQ2382" s="14"/>
      <c r="GDR2382" s="14"/>
      <c r="GDS2382" s="14"/>
      <c r="GDT2382" s="14"/>
      <c r="GDU2382" s="14"/>
      <c r="GDV2382" s="14"/>
      <c r="GDW2382" s="14"/>
      <c r="GDX2382" s="14"/>
      <c r="GDY2382" s="14"/>
      <c r="GDZ2382" s="14"/>
      <c r="GEA2382" s="14"/>
      <c r="GEB2382" s="14"/>
      <c r="GEC2382" s="14"/>
      <c r="GED2382" s="14"/>
      <c r="GEE2382" s="14"/>
      <c r="GEF2382" s="14"/>
      <c r="GEG2382" s="14"/>
      <c r="GEH2382" s="14"/>
      <c r="GEI2382" s="14"/>
      <c r="GEJ2382" s="14"/>
      <c r="GEK2382" s="14"/>
      <c r="GEL2382" s="14"/>
      <c r="GEM2382" s="14"/>
      <c r="GEN2382" s="14"/>
      <c r="GEO2382" s="14"/>
      <c r="GEP2382" s="14"/>
      <c r="GEQ2382" s="14"/>
      <c r="GER2382" s="14"/>
      <c r="GES2382" s="14"/>
      <c r="GET2382" s="14"/>
      <c r="GEU2382" s="14"/>
      <c r="GEV2382" s="14"/>
      <c r="GEW2382" s="14"/>
      <c r="GEX2382" s="14"/>
      <c r="GEY2382" s="14"/>
      <c r="GEZ2382" s="14"/>
      <c r="GFA2382" s="14"/>
      <c r="GFB2382" s="14"/>
      <c r="GFC2382" s="14"/>
      <c r="GFD2382" s="14"/>
      <c r="GFE2382" s="14"/>
      <c r="GFF2382" s="14"/>
      <c r="GFG2382" s="14"/>
      <c r="GFH2382" s="14"/>
      <c r="GFI2382" s="14"/>
      <c r="GFJ2382" s="14"/>
      <c r="GFK2382" s="14"/>
      <c r="GFL2382" s="14"/>
      <c r="GFM2382" s="14"/>
      <c r="GFN2382" s="14"/>
      <c r="GFO2382" s="14"/>
      <c r="GFP2382" s="14"/>
      <c r="GFQ2382" s="14"/>
      <c r="GFR2382" s="14"/>
      <c r="GFS2382" s="14"/>
      <c r="GFT2382" s="14"/>
      <c r="GFU2382" s="14"/>
      <c r="GFV2382" s="14"/>
      <c r="GFW2382" s="14"/>
      <c r="GFX2382" s="14"/>
      <c r="GFY2382" s="14"/>
      <c r="GFZ2382" s="14"/>
      <c r="GGA2382" s="14"/>
      <c r="GGB2382" s="14"/>
      <c r="GGC2382" s="14"/>
      <c r="GGD2382" s="14"/>
      <c r="GGE2382" s="14"/>
      <c r="GGF2382" s="14"/>
      <c r="GGG2382" s="14"/>
      <c r="GGH2382" s="14"/>
      <c r="GGI2382" s="14"/>
      <c r="GGJ2382" s="14"/>
      <c r="GGK2382" s="14"/>
      <c r="GGL2382" s="14"/>
      <c r="GGM2382" s="14"/>
      <c r="GGN2382" s="14"/>
      <c r="GGO2382" s="14"/>
      <c r="GGP2382" s="14"/>
      <c r="GGQ2382" s="14"/>
      <c r="GGR2382" s="14"/>
      <c r="GGS2382" s="14"/>
      <c r="GGT2382" s="14"/>
      <c r="GGU2382" s="14"/>
      <c r="GGV2382" s="14"/>
      <c r="GGW2382" s="14"/>
      <c r="GGX2382" s="14"/>
      <c r="GGY2382" s="14"/>
      <c r="GGZ2382" s="14"/>
      <c r="GHA2382" s="14"/>
      <c r="GHB2382" s="14"/>
      <c r="GHC2382" s="14"/>
      <c r="GHD2382" s="14"/>
      <c r="GHE2382" s="14"/>
      <c r="GHF2382" s="14"/>
      <c r="GHG2382" s="14"/>
      <c r="GHH2382" s="14"/>
      <c r="GHI2382" s="14"/>
      <c r="GHJ2382" s="14"/>
      <c r="GHK2382" s="14"/>
      <c r="GHL2382" s="14"/>
      <c r="GHM2382" s="14"/>
      <c r="GHN2382" s="14"/>
      <c r="GHO2382" s="14"/>
      <c r="GHP2382" s="14"/>
      <c r="GHQ2382" s="14"/>
      <c r="GHR2382" s="14"/>
      <c r="GHS2382" s="14"/>
      <c r="GHT2382" s="14"/>
      <c r="GHU2382" s="14"/>
      <c r="GHV2382" s="14"/>
      <c r="GHW2382" s="14"/>
      <c r="GHX2382" s="14"/>
      <c r="GHY2382" s="14"/>
      <c r="GHZ2382" s="14"/>
      <c r="GIA2382" s="14"/>
      <c r="GIB2382" s="14"/>
      <c r="GIC2382" s="14"/>
      <c r="GID2382" s="14"/>
      <c r="GIE2382" s="14"/>
      <c r="GIF2382" s="14"/>
      <c r="GIG2382" s="14"/>
      <c r="GIH2382" s="14"/>
      <c r="GII2382" s="14"/>
      <c r="GIJ2382" s="14"/>
      <c r="GIK2382" s="14"/>
      <c r="GIL2382" s="14"/>
      <c r="GIM2382" s="14"/>
      <c r="GIN2382" s="14"/>
      <c r="GIO2382" s="14"/>
      <c r="GIP2382" s="14"/>
      <c r="GIQ2382" s="14"/>
      <c r="GIR2382" s="14"/>
      <c r="GIS2382" s="14"/>
      <c r="GIT2382" s="14"/>
      <c r="GIU2382" s="14"/>
      <c r="GIV2382" s="14"/>
      <c r="GIW2382" s="14"/>
      <c r="GIX2382" s="14"/>
      <c r="GIY2382" s="14"/>
      <c r="GIZ2382" s="14"/>
      <c r="GJA2382" s="14"/>
      <c r="GJB2382" s="14"/>
      <c r="GJC2382" s="14"/>
      <c r="GJD2382" s="14"/>
      <c r="GJE2382" s="14"/>
      <c r="GJF2382" s="14"/>
      <c r="GJG2382" s="14"/>
      <c r="GJH2382" s="14"/>
      <c r="GJI2382" s="14"/>
      <c r="GJJ2382" s="14"/>
      <c r="GJK2382" s="14"/>
      <c r="GJL2382" s="14"/>
      <c r="GJM2382" s="14"/>
      <c r="GJN2382" s="14"/>
      <c r="GJO2382" s="14"/>
      <c r="GJP2382" s="14"/>
      <c r="GJQ2382" s="14"/>
      <c r="GJR2382" s="14"/>
      <c r="GJS2382" s="14"/>
      <c r="GJT2382" s="14"/>
      <c r="GJU2382" s="14"/>
      <c r="GJV2382" s="14"/>
      <c r="GJW2382" s="14"/>
      <c r="GJX2382" s="14"/>
      <c r="GJY2382" s="14"/>
      <c r="GJZ2382" s="14"/>
      <c r="GKA2382" s="14"/>
      <c r="GKB2382" s="14"/>
      <c r="GKC2382" s="14"/>
      <c r="GKD2382" s="14"/>
      <c r="GKE2382" s="14"/>
      <c r="GKF2382" s="14"/>
      <c r="GKG2382" s="14"/>
      <c r="GKH2382" s="14"/>
      <c r="GKI2382" s="14"/>
      <c r="GKJ2382" s="14"/>
      <c r="GKK2382" s="14"/>
      <c r="GKL2382" s="14"/>
      <c r="GKM2382" s="14"/>
      <c r="GKN2382" s="14"/>
      <c r="GKO2382" s="14"/>
      <c r="GKP2382" s="14"/>
      <c r="GKQ2382" s="14"/>
      <c r="GKR2382" s="14"/>
      <c r="GKS2382" s="14"/>
      <c r="GKT2382" s="14"/>
      <c r="GKU2382" s="14"/>
      <c r="GKV2382" s="14"/>
      <c r="GKW2382" s="14"/>
      <c r="GKX2382" s="14"/>
      <c r="GKY2382" s="14"/>
      <c r="GKZ2382" s="14"/>
      <c r="GLA2382" s="14"/>
      <c r="GLB2382" s="14"/>
      <c r="GLC2382" s="14"/>
      <c r="GLD2382" s="14"/>
      <c r="GLE2382" s="14"/>
      <c r="GLF2382" s="14"/>
      <c r="GLG2382" s="14"/>
      <c r="GLH2382" s="14"/>
      <c r="GLI2382" s="14"/>
      <c r="GLJ2382" s="14"/>
      <c r="GLK2382" s="14"/>
      <c r="GLL2382" s="14"/>
      <c r="GLM2382" s="14"/>
      <c r="GLN2382" s="14"/>
      <c r="GLO2382" s="14"/>
      <c r="GLP2382" s="14"/>
      <c r="GLQ2382" s="14"/>
      <c r="GLR2382" s="14"/>
      <c r="GLS2382" s="14"/>
      <c r="GLT2382" s="14"/>
      <c r="GLU2382" s="14"/>
      <c r="GLV2382" s="14"/>
      <c r="GLW2382" s="14"/>
      <c r="GLX2382" s="14"/>
      <c r="GLY2382" s="14"/>
      <c r="GLZ2382" s="14"/>
      <c r="GMA2382" s="14"/>
      <c r="GMB2382" s="14"/>
      <c r="GMC2382" s="14"/>
      <c r="GMD2382" s="14"/>
      <c r="GME2382" s="14"/>
      <c r="GMF2382" s="14"/>
      <c r="GMG2382" s="14"/>
      <c r="GMH2382" s="14"/>
      <c r="GMI2382" s="14"/>
      <c r="GMJ2382" s="14"/>
      <c r="GMK2382" s="14"/>
      <c r="GML2382" s="14"/>
      <c r="GMM2382" s="14"/>
      <c r="GMN2382" s="14"/>
      <c r="GMO2382" s="14"/>
      <c r="GMP2382" s="14"/>
      <c r="GMQ2382" s="14"/>
      <c r="GMR2382" s="14"/>
      <c r="GMS2382" s="14"/>
      <c r="GMT2382" s="14"/>
      <c r="GMU2382" s="14"/>
      <c r="GMV2382" s="14"/>
      <c r="GMW2382" s="14"/>
      <c r="GMX2382" s="14"/>
      <c r="GMY2382" s="14"/>
      <c r="GMZ2382" s="14"/>
      <c r="GNA2382" s="14"/>
      <c r="GNB2382" s="14"/>
      <c r="GNC2382" s="14"/>
      <c r="GND2382" s="14"/>
      <c r="GNE2382" s="14"/>
      <c r="GNF2382" s="14"/>
      <c r="GNG2382" s="14"/>
      <c r="GNH2382" s="14"/>
      <c r="GNI2382" s="14"/>
      <c r="GNJ2382" s="14"/>
      <c r="GNK2382" s="14"/>
      <c r="GNL2382" s="14"/>
      <c r="GNM2382" s="14"/>
      <c r="GNN2382" s="14"/>
      <c r="GNO2382" s="14"/>
      <c r="GNP2382" s="14"/>
      <c r="GNQ2382" s="14"/>
      <c r="GNR2382" s="14"/>
      <c r="GNS2382" s="14"/>
      <c r="GNT2382" s="14"/>
      <c r="GNU2382" s="14"/>
      <c r="GNV2382" s="14"/>
      <c r="GNW2382" s="14"/>
      <c r="GNX2382" s="14"/>
      <c r="GNY2382" s="14"/>
      <c r="GNZ2382" s="14"/>
      <c r="GOA2382" s="14"/>
      <c r="GOB2382" s="14"/>
      <c r="GOC2382" s="14"/>
      <c r="GOD2382" s="14"/>
      <c r="GOE2382" s="14"/>
      <c r="GOF2382" s="14"/>
      <c r="GOG2382" s="14"/>
      <c r="GOH2382" s="14"/>
      <c r="GOI2382" s="14"/>
      <c r="GOJ2382" s="14"/>
      <c r="GOK2382" s="14"/>
      <c r="GOL2382" s="14"/>
      <c r="GOM2382" s="14"/>
      <c r="GON2382" s="14"/>
      <c r="GOO2382" s="14"/>
      <c r="GOP2382" s="14"/>
      <c r="GOQ2382" s="14"/>
      <c r="GOR2382" s="14"/>
      <c r="GOS2382" s="14"/>
      <c r="GOT2382" s="14"/>
      <c r="GOU2382" s="14"/>
      <c r="GOV2382" s="14"/>
      <c r="GOW2382" s="14"/>
      <c r="GOX2382" s="14"/>
      <c r="GOY2382" s="14"/>
      <c r="GOZ2382" s="14"/>
      <c r="GPA2382" s="14"/>
      <c r="GPB2382" s="14"/>
      <c r="GPC2382" s="14"/>
      <c r="GPD2382" s="14"/>
      <c r="GPE2382" s="14"/>
      <c r="GPF2382" s="14"/>
      <c r="GPG2382" s="14"/>
      <c r="GPH2382" s="14"/>
      <c r="GPI2382" s="14"/>
      <c r="GPJ2382" s="14"/>
      <c r="GPK2382" s="14"/>
      <c r="GPL2382" s="14"/>
      <c r="GPM2382" s="14"/>
      <c r="GPN2382" s="14"/>
      <c r="GPO2382" s="14"/>
      <c r="GPP2382" s="14"/>
      <c r="GPQ2382" s="14"/>
      <c r="GPR2382" s="14"/>
      <c r="GPS2382" s="14"/>
      <c r="GPT2382" s="14"/>
      <c r="GPU2382" s="14"/>
      <c r="GPV2382" s="14"/>
      <c r="GPW2382" s="14"/>
      <c r="GPX2382" s="14"/>
      <c r="GPY2382" s="14"/>
      <c r="GPZ2382" s="14"/>
      <c r="GQA2382" s="14"/>
      <c r="GQB2382" s="14"/>
      <c r="GQC2382" s="14"/>
      <c r="GQD2382" s="14"/>
      <c r="GQE2382" s="14"/>
      <c r="GQF2382" s="14"/>
      <c r="GQG2382" s="14"/>
      <c r="GQH2382" s="14"/>
      <c r="GQI2382" s="14"/>
      <c r="GQJ2382" s="14"/>
      <c r="GQK2382" s="14"/>
      <c r="GQL2382" s="14"/>
      <c r="GQM2382" s="14"/>
      <c r="GQN2382" s="14"/>
      <c r="GQO2382" s="14"/>
      <c r="GQP2382" s="14"/>
      <c r="GQQ2382" s="14"/>
      <c r="GQR2382" s="14"/>
      <c r="GQS2382" s="14"/>
      <c r="GQT2382" s="14"/>
      <c r="GQU2382" s="14"/>
      <c r="GQV2382" s="14"/>
      <c r="GQW2382" s="14"/>
      <c r="GQX2382" s="14"/>
      <c r="GQY2382" s="14"/>
      <c r="GQZ2382" s="14"/>
      <c r="GRA2382" s="14"/>
      <c r="GRB2382" s="14"/>
      <c r="GRC2382" s="14"/>
      <c r="GRD2382" s="14"/>
      <c r="GRE2382" s="14"/>
      <c r="GRF2382" s="14"/>
      <c r="GRG2382" s="14"/>
      <c r="GRH2382" s="14"/>
      <c r="GRI2382" s="14"/>
      <c r="GRJ2382" s="14"/>
      <c r="GRK2382" s="14"/>
      <c r="GRL2382" s="14"/>
      <c r="GRM2382" s="14"/>
      <c r="GRN2382" s="14"/>
      <c r="GRO2382" s="14"/>
      <c r="GRP2382" s="14"/>
      <c r="GRQ2382" s="14"/>
      <c r="GRR2382" s="14"/>
      <c r="GRS2382" s="14"/>
      <c r="GRT2382" s="14"/>
      <c r="GRU2382" s="14"/>
      <c r="GRV2382" s="14"/>
      <c r="GRW2382" s="14"/>
      <c r="GRX2382" s="14"/>
      <c r="GRY2382" s="14"/>
      <c r="GRZ2382" s="14"/>
      <c r="GSA2382" s="14"/>
      <c r="GSB2382" s="14"/>
      <c r="GSC2382" s="14"/>
      <c r="GSD2382" s="14"/>
      <c r="GSE2382" s="14"/>
      <c r="GSF2382" s="14"/>
      <c r="GSG2382" s="14"/>
      <c r="GSH2382" s="14"/>
      <c r="GSI2382" s="14"/>
      <c r="GSJ2382" s="14"/>
      <c r="GSK2382" s="14"/>
      <c r="GSL2382" s="14"/>
      <c r="GSM2382" s="14"/>
      <c r="GSN2382" s="14"/>
      <c r="GSO2382" s="14"/>
      <c r="GSP2382" s="14"/>
      <c r="GSQ2382" s="14"/>
      <c r="GSR2382" s="14"/>
      <c r="GSS2382" s="14"/>
      <c r="GST2382" s="14"/>
      <c r="GSU2382" s="14"/>
      <c r="GSV2382" s="14"/>
      <c r="GSW2382" s="14"/>
      <c r="GSX2382" s="14"/>
      <c r="GSY2382" s="14"/>
      <c r="GSZ2382" s="14"/>
      <c r="GTA2382" s="14"/>
      <c r="GTB2382" s="14"/>
      <c r="GTC2382" s="14"/>
      <c r="GTD2382" s="14"/>
      <c r="GTE2382" s="14"/>
      <c r="GTF2382" s="14"/>
      <c r="GTG2382" s="14"/>
      <c r="GTH2382" s="14"/>
      <c r="GTI2382" s="14"/>
      <c r="GTJ2382" s="14"/>
      <c r="GTK2382" s="14"/>
      <c r="GTL2382" s="14"/>
      <c r="GTM2382" s="14"/>
      <c r="GTN2382" s="14"/>
      <c r="GTO2382" s="14"/>
      <c r="GTP2382" s="14"/>
      <c r="GTQ2382" s="14"/>
      <c r="GTR2382" s="14"/>
      <c r="GTS2382" s="14"/>
      <c r="GTT2382" s="14"/>
      <c r="GTU2382" s="14"/>
      <c r="GTV2382" s="14"/>
      <c r="GTW2382" s="14"/>
      <c r="GTX2382" s="14"/>
      <c r="GTY2382" s="14"/>
      <c r="GTZ2382" s="14"/>
      <c r="GUA2382" s="14"/>
      <c r="GUB2382" s="14"/>
      <c r="GUC2382" s="14"/>
      <c r="GUD2382" s="14"/>
      <c r="GUE2382" s="14"/>
      <c r="GUF2382" s="14"/>
      <c r="GUG2382" s="14"/>
      <c r="GUH2382" s="14"/>
      <c r="GUI2382" s="14"/>
      <c r="GUJ2382" s="14"/>
      <c r="GUK2382" s="14"/>
      <c r="GUL2382" s="14"/>
      <c r="GUM2382" s="14"/>
      <c r="GUN2382" s="14"/>
      <c r="GUO2382" s="14"/>
      <c r="GUP2382" s="14"/>
      <c r="GUQ2382" s="14"/>
      <c r="GUR2382" s="14"/>
      <c r="GUS2382" s="14"/>
      <c r="GUT2382" s="14"/>
      <c r="GUU2382" s="14"/>
      <c r="GUV2382" s="14"/>
      <c r="GUW2382" s="14"/>
      <c r="GUX2382" s="14"/>
      <c r="GUY2382" s="14"/>
      <c r="GUZ2382" s="14"/>
      <c r="GVA2382" s="14"/>
      <c r="GVB2382" s="14"/>
      <c r="GVC2382" s="14"/>
      <c r="GVD2382" s="14"/>
      <c r="GVE2382" s="14"/>
      <c r="GVF2382" s="14"/>
      <c r="GVG2382" s="14"/>
      <c r="GVH2382" s="14"/>
      <c r="GVI2382" s="14"/>
      <c r="GVJ2382" s="14"/>
      <c r="GVK2382" s="14"/>
      <c r="GVL2382" s="14"/>
      <c r="GVM2382" s="14"/>
      <c r="GVN2382" s="14"/>
      <c r="GVO2382" s="14"/>
      <c r="GVP2382" s="14"/>
      <c r="GVQ2382" s="14"/>
      <c r="GVR2382" s="14"/>
      <c r="GVS2382" s="14"/>
      <c r="GVT2382" s="14"/>
      <c r="GVU2382" s="14"/>
      <c r="GVV2382" s="14"/>
      <c r="GVW2382" s="14"/>
      <c r="GVX2382" s="14"/>
      <c r="GVY2382" s="14"/>
      <c r="GVZ2382" s="14"/>
      <c r="GWA2382" s="14"/>
      <c r="GWB2382" s="14"/>
      <c r="GWC2382" s="14"/>
      <c r="GWD2382" s="14"/>
      <c r="GWE2382" s="14"/>
      <c r="GWF2382" s="14"/>
      <c r="GWG2382" s="14"/>
      <c r="GWH2382" s="14"/>
      <c r="GWI2382" s="14"/>
      <c r="GWJ2382" s="14"/>
      <c r="GWK2382" s="14"/>
      <c r="GWL2382" s="14"/>
      <c r="GWM2382" s="14"/>
      <c r="GWN2382" s="14"/>
      <c r="GWO2382" s="14"/>
      <c r="GWP2382" s="14"/>
      <c r="GWQ2382" s="14"/>
      <c r="GWR2382" s="14"/>
      <c r="GWS2382" s="14"/>
      <c r="GWT2382" s="14"/>
      <c r="GWU2382" s="14"/>
      <c r="GWV2382" s="14"/>
      <c r="GWW2382" s="14"/>
      <c r="GWX2382" s="14"/>
      <c r="GWY2382" s="14"/>
      <c r="GWZ2382" s="14"/>
      <c r="GXA2382" s="14"/>
      <c r="GXB2382" s="14"/>
      <c r="GXC2382" s="14"/>
      <c r="GXD2382" s="14"/>
      <c r="GXE2382" s="14"/>
      <c r="GXF2382" s="14"/>
      <c r="GXG2382" s="14"/>
      <c r="GXH2382" s="14"/>
      <c r="GXI2382" s="14"/>
      <c r="GXJ2382" s="14"/>
      <c r="GXK2382" s="14"/>
      <c r="GXL2382" s="14"/>
      <c r="GXM2382" s="14"/>
      <c r="GXN2382" s="14"/>
      <c r="GXO2382" s="14"/>
      <c r="GXP2382" s="14"/>
      <c r="GXQ2382" s="14"/>
      <c r="GXR2382" s="14"/>
      <c r="GXS2382" s="14"/>
      <c r="GXT2382" s="14"/>
      <c r="GXU2382" s="14"/>
      <c r="GXV2382" s="14"/>
      <c r="GXW2382" s="14"/>
      <c r="GXX2382" s="14"/>
      <c r="GXY2382" s="14"/>
      <c r="GXZ2382" s="14"/>
      <c r="GYA2382" s="14"/>
      <c r="GYB2382" s="14"/>
      <c r="GYC2382" s="14"/>
      <c r="GYD2382" s="14"/>
      <c r="GYE2382" s="14"/>
      <c r="GYF2382" s="14"/>
      <c r="GYG2382" s="14"/>
      <c r="GYH2382" s="14"/>
      <c r="GYI2382" s="14"/>
      <c r="GYJ2382" s="14"/>
      <c r="GYK2382" s="14"/>
      <c r="GYL2382" s="14"/>
      <c r="GYM2382" s="14"/>
      <c r="GYN2382" s="14"/>
      <c r="GYO2382" s="14"/>
      <c r="GYP2382" s="14"/>
      <c r="GYQ2382" s="14"/>
      <c r="GYR2382" s="14"/>
      <c r="GYS2382" s="14"/>
      <c r="GYT2382" s="14"/>
      <c r="GYU2382" s="14"/>
      <c r="GYV2382" s="14"/>
      <c r="GYW2382" s="14"/>
      <c r="GYX2382" s="14"/>
      <c r="GYY2382" s="14"/>
      <c r="GYZ2382" s="14"/>
      <c r="GZA2382" s="14"/>
      <c r="GZB2382" s="14"/>
      <c r="GZC2382" s="14"/>
      <c r="GZD2382" s="14"/>
      <c r="GZE2382" s="14"/>
      <c r="GZF2382" s="14"/>
      <c r="GZG2382" s="14"/>
      <c r="GZH2382" s="14"/>
      <c r="GZI2382" s="14"/>
      <c r="GZJ2382" s="14"/>
      <c r="GZK2382" s="14"/>
      <c r="GZL2382" s="14"/>
      <c r="GZM2382" s="14"/>
      <c r="GZN2382" s="14"/>
      <c r="GZO2382" s="14"/>
      <c r="GZP2382" s="14"/>
      <c r="GZQ2382" s="14"/>
      <c r="GZR2382" s="14"/>
      <c r="GZS2382" s="14"/>
      <c r="GZT2382" s="14"/>
      <c r="GZU2382" s="14"/>
      <c r="GZV2382" s="14"/>
      <c r="GZW2382" s="14"/>
      <c r="GZX2382" s="14"/>
      <c r="GZY2382" s="14"/>
      <c r="GZZ2382" s="14"/>
      <c r="HAA2382" s="14"/>
      <c r="HAB2382" s="14"/>
      <c r="HAC2382" s="14"/>
      <c r="HAD2382" s="14"/>
      <c r="HAE2382" s="14"/>
      <c r="HAF2382" s="14"/>
      <c r="HAG2382" s="14"/>
      <c r="HAH2382" s="14"/>
      <c r="HAI2382" s="14"/>
      <c r="HAJ2382" s="14"/>
      <c r="HAK2382" s="14"/>
      <c r="HAL2382" s="14"/>
      <c r="HAM2382" s="14"/>
      <c r="HAN2382" s="14"/>
      <c r="HAO2382" s="14"/>
      <c r="HAP2382" s="14"/>
      <c r="HAQ2382" s="14"/>
      <c r="HAR2382" s="14"/>
      <c r="HAS2382" s="14"/>
      <c r="HAT2382" s="14"/>
      <c r="HAU2382" s="14"/>
      <c r="HAV2382" s="14"/>
      <c r="HAW2382" s="14"/>
      <c r="HAX2382" s="14"/>
      <c r="HAY2382" s="14"/>
      <c r="HAZ2382" s="14"/>
      <c r="HBA2382" s="14"/>
      <c r="HBB2382" s="14"/>
      <c r="HBC2382" s="14"/>
      <c r="HBD2382" s="14"/>
      <c r="HBE2382" s="14"/>
      <c r="HBF2382" s="14"/>
      <c r="HBG2382" s="14"/>
      <c r="HBH2382" s="14"/>
      <c r="HBI2382" s="14"/>
      <c r="HBJ2382" s="14"/>
      <c r="HBK2382" s="14"/>
      <c r="HBL2382" s="14"/>
      <c r="HBM2382" s="14"/>
      <c r="HBN2382" s="14"/>
      <c r="HBO2382" s="14"/>
      <c r="HBP2382" s="14"/>
      <c r="HBQ2382" s="14"/>
      <c r="HBR2382" s="14"/>
      <c r="HBS2382" s="14"/>
      <c r="HBT2382" s="14"/>
      <c r="HBU2382" s="14"/>
      <c r="HBV2382" s="14"/>
      <c r="HBW2382" s="14"/>
      <c r="HBX2382" s="14"/>
      <c r="HBY2382" s="14"/>
      <c r="HBZ2382" s="14"/>
      <c r="HCA2382" s="14"/>
      <c r="HCB2382" s="14"/>
      <c r="HCC2382" s="14"/>
      <c r="HCD2382" s="14"/>
      <c r="HCE2382" s="14"/>
      <c r="HCF2382" s="14"/>
      <c r="HCG2382" s="14"/>
      <c r="HCH2382" s="14"/>
      <c r="HCI2382" s="14"/>
      <c r="HCJ2382" s="14"/>
      <c r="HCK2382" s="14"/>
      <c r="HCL2382" s="14"/>
      <c r="HCM2382" s="14"/>
      <c r="HCN2382" s="14"/>
      <c r="HCO2382" s="14"/>
      <c r="HCP2382" s="14"/>
      <c r="HCQ2382" s="14"/>
      <c r="HCR2382" s="14"/>
      <c r="HCS2382" s="14"/>
      <c r="HCT2382" s="14"/>
      <c r="HCU2382" s="14"/>
      <c r="HCV2382" s="14"/>
      <c r="HCW2382" s="14"/>
      <c r="HCX2382" s="14"/>
      <c r="HCY2382" s="14"/>
      <c r="HCZ2382" s="14"/>
      <c r="HDA2382" s="14"/>
      <c r="HDB2382" s="14"/>
      <c r="HDC2382" s="14"/>
      <c r="HDD2382" s="14"/>
      <c r="HDE2382" s="14"/>
      <c r="HDF2382" s="14"/>
      <c r="HDG2382" s="14"/>
      <c r="HDH2382" s="14"/>
      <c r="HDI2382" s="14"/>
      <c r="HDJ2382" s="14"/>
      <c r="HDK2382" s="14"/>
      <c r="HDL2382" s="14"/>
      <c r="HDM2382" s="14"/>
      <c r="HDN2382" s="14"/>
      <c r="HDO2382" s="14"/>
      <c r="HDP2382" s="14"/>
      <c r="HDQ2382" s="14"/>
      <c r="HDR2382" s="14"/>
      <c r="HDS2382" s="14"/>
      <c r="HDT2382" s="14"/>
      <c r="HDU2382" s="14"/>
      <c r="HDV2382" s="14"/>
      <c r="HDW2382" s="14"/>
      <c r="HDX2382" s="14"/>
      <c r="HDY2382" s="14"/>
      <c r="HDZ2382" s="14"/>
      <c r="HEA2382" s="14"/>
      <c r="HEB2382" s="14"/>
      <c r="HEC2382" s="14"/>
      <c r="HED2382" s="14"/>
      <c r="HEE2382" s="14"/>
      <c r="HEF2382" s="14"/>
      <c r="HEG2382" s="14"/>
      <c r="HEH2382" s="14"/>
      <c r="HEI2382" s="14"/>
      <c r="HEJ2382" s="14"/>
      <c r="HEK2382" s="14"/>
      <c r="HEL2382" s="14"/>
      <c r="HEM2382" s="14"/>
      <c r="HEN2382" s="14"/>
      <c r="HEO2382" s="14"/>
      <c r="HEP2382" s="14"/>
      <c r="HEQ2382" s="14"/>
      <c r="HER2382" s="14"/>
      <c r="HES2382" s="14"/>
      <c r="HET2382" s="14"/>
      <c r="HEU2382" s="14"/>
      <c r="HEV2382" s="14"/>
      <c r="HEW2382" s="14"/>
      <c r="HEX2382" s="14"/>
      <c r="HEY2382" s="14"/>
      <c r="HEZ2382" s="14"/>
      <c r="HFA2382" s="14"/>
      <c r="HFB2382" s="14"/>
      <c r="HFC2382" s="14"/>
      <c r="HFD2382" s="14"/>
      <c r="HFE2382" s="14"/>
      <c r="HFF2382" s="14"/>
      <c r="HFG2382" s="14"/>
      <c r="HFH2382" s="14"/>
      <c r="HFI2382" s="14"/>
      <c r="HFJ2382" s="14"/>
      <c r="HFK2382" s="14"/>
      <c r="HFL2382" s="14"/>
      <c r="HFM2382" s="14"/>
      <c r="HFN2382" s="14"/>
      <c r="HFO2382" s="14"/>
      <c r="HFP2382" s="14"/>
      <c r="HFQ2382" s="14"/>
      <c r="HFR2382" s="14"/>
      <c r="HFS2382" s="14"/>
      <c r="HFT2382" s="14"/>
      <c r="HFU2382" s="14"/>
      <c r="HFV2382" s="14"/>
      <c r="HFW2382" s="14"/>
      <c r="HFX2382" s="14"/>
      <c r="HFY2382" s="14"/>
      <c r="HFZ2382" s="14"/>
      <c r="HGA2382" s="14"/>
      <c r="HGB2382" s="14"/>
      <c r="HGC2382" s="14"/>
      <c r="HGD2382" s="14"/>
      <c r="HGE2382" s="14"/>
      <c r="HGF2382" s="14"/>
      <c r="HGG2382" s="14"/>
      <c r="HGH2382" s="14"/>
      <c r="HGI2382" s="14"/>
      <c r="HGJ2382" s="14"/>
      <c r="HGK2382" s="14"/>
      <c r="HGL2382" s="14"/>
      <c r="HGM2382" s="14"/>
      <c r="HGN2382" s="14"/>
      <c r="HGO2382" s="14"/>
      <c r="HGP2382" s="14"/>
      <c r="HGQ2382" s="14"/>
      <c r="HGR2382" s="14"/>
      <c r="HGS2382" s="14"/>
      <c r="HGT2382" s="14"/>
      <c r="HGU2382" s="14"/>
      <c r="HGV2382" s="14"/>
      <c r="HGW2382" s="14"/>
      <c r="HGX2382" s="14"/>
      <c r="HGY2382" s="14"/>
      <c r="HGZ2382" s="14"/>
      <c r="HHA2382" s="14"/>
      <c r="HHB2382" s="14"/>
      <c r="HHC2382" s="14"/>
      <c r="HHD2382" s="14"/>
      <c r="HHE2382" s="14"/>
      <c r="HHF2382" s="14"/>
      <c r="HHG2382" s="14"/>
      <c r="HHH2382" s="14"/>
      <c r="HHI2382" s="14"/>
      <c r="HHJ2382" s="14"/>
      <c r="HHK2382" s="14"/>
      <c r="HHL2382" s="14"/>
      <c r="HHM2382" s="14"/>
      <c r="HHN2382" s="14"/>
      <c r="HHO2382" s="14"/>
      <c r="HHP2382" s="14"/>
      <c r="HHQ2382" s="14"/>
      <c r="HHR2382" s="14"/>
      <c r="HHS2382" s="14"/>
      <c r="HHT2382" s="14"/>
      <c r="HHU2382" s="14"/>
      <c r="HHV2382" s="14"/>
      <c r="HHW2382" s="14"/>
      <c r="HHX2382" s="14"/>
      <c r="HHY2382" s="14"/>
      <c r="HHZ2382" s="14"/>
      <c r="HIA2382" s="14"/>
      <c r="HIB2382" s="14"/>
      <c r="HIC2382" s="14"/>
      <c r="HID2382" s="14"/>
      <c r="HIE2382" s="14"/>
      <c r="HIF2382" s="14"/>
      <c r="HIG2382" s="14"/>
      <c r="HIH2382" s="14"/>
      <c r="HII2382" s="14"/>
      <c r="HIJ2382" s="14"/>
      <c r="HIK2382" s="14"/>
      <c r="HIL2382" s="14"/>
      <c r="HIM2382" s="14"/>
      <c r="HIN2382" s="14"/>
      <c r="HIO2382" s="14"/>
      <c r="HIP2382" s="14"/>
      <c r="HIQ2382" s="14"/>
      <c r="HIR2382" s="14"/>
      <c r="HIS2382" s="14"/>
      <c r="HIT2382" s="14"/>
      <c r="HIU2382" s="14"/>
      <c r="HIV2382" s="14"/>
      <c r="HIW2382" s="14"/>
      <c r="HIX2382" s="14"/>
      <c r="HIY2382" s="14"/>
      <c r="HIZ2382" s="14"/>
      <c r="HJA2382" s="14"/>
      <c r="HJB2382" s="14"/>
      <c r="HJC2382" s="14"/>
      <c r="HJD2382" s="14"/>
      <c r="HJE2382" s="14"/>
      <c r="HJF2382" s="14"/>
      <c r="HJG2382" s="14"/>
      <c r="HJH2382" s="14"/>
      <c r="HJI2382" s="14"/>
      <c r="HJJ2382" s="14"/>
      <c r="HJK2382" s="14"/>
      <c r="HJL2382" s="14"/>
      <c r="HJM2382" s="14"/>
      <c r="HJN2382" s="14"/>
      <c r="HJO2382" s="14"/>
      <c r="HJP2382" s="14"/>
      <c r="HJQ2382" s="14"/>
      <c r="HJR2382" s="14"/>
      <c r="HJS2382" s="14"/>
      <c r="HJT2382" s="14"/>
      <c r="HJU2382" s="14"/>
      <c r="HJV2382" s="14"/>
      <c r="HJW2382" s="14"/>
      <c r="HJX2382" s="14"/>
      <c r="HJY2382" s="14"/>
      <c r="HJZ2382" s="14"/>
      <c r="HKA2382" s="14"/>
      <c r="HKB2382" s="14"/>
      <c r="HKC2382" s="14"/>
      <c r="HKD2382" s="14"/>
      <c r="HKE2382" s="14"/>
      <c r="HKF2382" s="14"/>
      <c r="HKG2382" s="14"/>
      <c r="HKH2382" s="14"/>
      <c r="HKI2382" s="14"/>
      <c r="HKJ2382" s="14"/>
      <c r="HKK2382" s="14"/>
      <c r="HKL2382" s="14"/>
      <c r="HKM2382" s="14"/>
      <c r="HKN2382" s="14"/>
      <c r="HKO2382" s="14"/>
      <c r="HKP2382" s="14"/>
      <c r="HKQ2382" s="14"/>
      <c r="HKR2382" s="14"/>
      <c r="HKS2382" s="14"/>
      <c r="HKT2382" s="14"/>
      <c r="HKU2382" s="14"/>
      <c r="HKV2382" s="14"/>
      <c r="HKW2382" s="14"/>
      <c r="HKX2382" s="14"/>
      <c r="HKY2382" s="14"/>
      <c r="HKZ2382" s="14"/>
      <c r="HLA2382" s="14"/>
      <c r="HLB2382" s="14"/>
      <c r="HLC2382" s="14"/>
      <c r="HLD2382" s="14"/>
      <c r="HLE2382" s="14"/>
      <c r="HLF2382" s="14"/>
      <c r="HLG2382" s="14"/>
      <c r="HLH2382" s="14"/>
      <c r="HLI2382" s="14"/>
      <c r="HLJ2382" s="14"/>
      <c r="HLK2382" s="14"/>
      <c r="HLL2382" s="14"/>
      <c r="HLM2382" s="14"/>
      <c r="HLN2382" s="14"/>
      <c r="HLO2382" s="14"/>
      <c r="HLP2382" s="14"/>
      <c r="HLQ2382" s="14"/>
      <c r="HLR2382" s="14"/>
      <c r="HLS2382" s="14"/>
      <c r="HLT2382" s="14"/>
      <c r="HLU2382" s="14"/>
      <c r="HLV2382" s="14"/>
      <c r="HLW2382" s="14"/>
      <c r="HLX2382" s="14"/>
      <c r="HLY2382" s="14"/>
      <c r="HLZ2382" s="14"/>
      <c r="HMA2382" s="14"/>
      <c r="HMB2382" s="14"/>
      <c r="HMC2382" s="14"/>
      <c r="HMD2382" s="14"/>
      <c r="HME2382" s="14"/>
      <c r="HMF2382" s="14"/>
      <c r="HMG2382" s="14"/>
      <c r="HMH2382" s="14"/>
      <c r="HMI2382" s="14"/>
      <c r="HMJ2382" s="14"/>
      <c r="HMK2382" s="14"/>
      <c r="HML2382" s="14"/>
      <c r="HMM2382" s="14"/>
      <c r="HMN2382" s="14"/>
      <c r="HMO2382" s="14"/>
      <c r="HMP2382" s="14"/>
      <c r="HMQ2382" s="14"/>
      <c r="HMR2382" s="14"/>
      <c r="HMS2382" s="14"/>
      <c r="HMT2382" s="14"/>
      <c r="HMU2382" s="14"/>
      <c r="HMV2382" s="14"/>
      <c r="HMW2382" s="14"/>
      <c r="HMX2382" s="14"/>
      <c r="HMY2382" s="14"/>
      <c r="HMZ2382" s="14"/>
      <c r="HNA2382" s="14"/>
      <c r="HNB2382" s="14"/>
      <c r="HNC2382" s="14"/>
      <c r="HND2382" s="14"/>
      <c r="HNE2382" s="14"/>
      <c r="HNF2382" s="14"/>
      <c r="HNG2382" s="14"/>
      <c r="HNH2382" s="14"/>
      <c r="HNI2382" s="14"/>
      <c r="HNJ2382" s="14"/>
      <c r="HNK2382" s="14"/>
      <c r="HNL2382" s="14"/>
      <c r="HNM2382" s="14"/>
      <c r="HNN2382" s="14"/>
      <c r="HNO2382" s="14"/>
      <c r="HNP2382" s="14"/>
      <c r="HNQ2382" s="14"/>
      <c r="HNR2382" s="14"/>
      <c r="HNS2382" s="14"/>
      <c r="HNT2382" s="14"/>
      <c r="HNU2382" s="14"/>
      <c r="HNV2382" s="14"/>
      <c r="HNW2382" s="14"/>
      <c r="HNX2382" s="14"/>
      <c r="HNY2382" s="14"/>
      <c r="HNZ2382" s="14"/>
      <c r="HOA2382" s="14"/>
      <c r="HOB2382" s="14"/>
      <c r="HOC2382" s="14"/>
      <c r="HOD2382" s="14"/>
      <c r="HOE2382" s="14"/>
      <c r="HOF2382" s="14"/>
      <c r="HOG2382" s="14"/>
      <c r="HOH2382" s="14"/>
      <c r="HOI2382" s="14"/>
      <c r="HOJ2382" s="14"/>
      <c r="HOK2382" s="14"/>
      <c r="HOL2382" s="14"/>
      <c r="HOM2382" s="14"/>
      <c r="HON2382" s="14"/>
      <c r="HOO2382" s="14"/>
      <c r="HOP2382" s="14"/>
      <c r="HOQ2382" s="14"/>
      <c r="HOR2382" s="14"/>
      <c r="HOS2382" s="14"/>
      <c r="HOT2382" s="14"/>
      <c r="HOU2382" s="14"/>
      <c r="HOV2382" s="14"/>
      <c r="HOW2382" s="14"/>
      <c r="HOX2382" s="14"/>
      <c r="HOY2382" s="14"/>
      <c r="HOZ2382" s="14"/>
      <c r="HPA2382" s="14"/>
      <c r="HPB2382" s="14"/>
      <c r="HPC2382" s="14"/>
      <c r="HPD2382" s="14"/>
      <c r="HPE2382" s="14"/>
      <c r="HPF2382" s="14"/>
      <c r="HPG2382" s="14"/>
      <c r="HPH2382" s="14"/>
      <c r="HPI2382" s="14"/>
      <c r="HPJ2382" s="14"/>
      <c r="HPK2382" s="14"/>
      <c r="HPL2382" s="14"/>
      <c r="HPM2382" s="14"/>
      <c r="HPN2382" s="14"/>
      <c r="HPO2382" s="14"/>
      <c r="HPP2382" s="14"/>
      <c r="HPQ2382" s="14"/>
      <c r="HPR2382" s="14"/>
      <c r="HPS2382" s="14"/>
      <c r="HPT2382" s="14"/>
      <c r="HPU2382" s="14"/>
      <c r="HPV2382" s="14"/>
      <c r="HPW2382" s="14"/>
      <c r="HPX2382" s="14"/>
      <c r="HPY2382" s="14"/>
      <c r="HPZ2382" s="14"/>
      <c r="HQA2382" s="14"/>
      <c r="HQB2382" s="14"/>
      <c r="HQC2382" s="14"/>
      <c r="HQD2382" s="14"/>
      <c r="HQE2382" s="14"/>
      <c r="HQF2382" s="14"/>
      <c r="HQG2382" s="14"/>
      <c r="HQH2382" s="14"/>
      <c r="HQI2382" s="14"/>
      <c r="HQJ2382" s="14"/>
      <c r="HQK2382" s="14"/>
      <c r="HQL2382" s="14"/>
      <c r="HQM2382" s="14"/>
      <c r="HQN2382" s="14"/>
      <c r="HQO2382" s="14"/>
      <c r="HQP2382" s="14"/>
      <c r="HQQ2382" s="14"/>
      <c r="HQR2382" s="14"/>
      <c r="HQS2382" s="14"/>
      <c r="HQT2382" s="14"/>
      <c r="HQU2382" s="14"/>
      <c r="HQV2382" s="14"/>
      <c r="HQW2382" s="14"/>
      <c r="HQX2382" s="14"/>
      <c r="HQY2382" s="14"/>
      <c r="HQZ2382" s="14"/>
      <c r="HRA2382" s="14"/>
      <c r="HRB2382" s="14"/>
      <c r="HRC2382" s="14"/>
      <c r="HRD2382" s="14"/>
      <c r="HRE2382" s="14"/>
      <c r="HRF2382" s="14"/>
      <c r="HRG2382" s="14"/>
      <c r="HRH2382" s="14"/>
      <c r="HRI2382" s="14"/>
      <c r="HRJ2382" s="14"/>
      <c r="HRK2382" s="14"/>
      <c r="HRL2382" s="14"/>
      <c r="HRM2382" s="14"/>
      <c r="HRN2382" s="14"/>
      <c r="HRO2382" s="14"/>
      <c r="HRP2382" s="14"/>
      <c r="HRQ2382" s="14"/>
      <c r="HRR2382" s="14"/>
      <c r="HRS2382" s="14"/>
      <c r="HRT2382" s="14"/>
      <c r="HRU2382" s="14"/>
      <c r="HRV2382" s="14"/>
      <c r="HRW2382" s="14"/>
      <c r="HRX2382" s="14"/>
      <c r="HRY2382" s="14"/>
      <c r="HRZ2382" s="14"/>
      <c r="HSA2382" s="14"/>
      <c r="HSB2382" s="14"/>
      <c r="HSC2382" s="14"/>
      <c r="HSD2382" s="14"/>
      <c r="HSE2382" s="14"/>
      <c r="HSF2382" s="14"/>
      <c r="HSG2382" s="14"/>
      <c r="HSH2382" s="14"/>
      <c r="HSI2382" s="14"/>
      <c r="HSJ2382" s="14"/>
      <c r="HSK2382" s="14"/>
      <c r="HSL2382" s="14"/>
      <c r="HSM2382" s="14"/>
      <c r="HSN2382" s="14"/>
      <c r="HSO2382" s="14"/>
      <c r="HSP2382" s="14"/>
      <c r="HSQ2382" s="14"/>
      <c r="HSR2382" s="14"/>
      <c r="HSS2382" s="14"/>
      <c r="HST2382" s="14"/>
      <c r="HSU2382" s="14"/>
      <c r="HSV2382" s="14"/>
      <c r="HSW2382" s="14"/>
      <c r="HSX2382" s="14"/>
      <c r="HSY2382" s="14"/>
      <c r="HSZ2382" s="14"/>
      <c r="HTA2382" s="14"/>
      <c r="HTB2382" s="14"/>
      <c r="HTC2382" s="14"/>
      <c r="HTD2382" s="14"/>
      <c r="HTE2382" s="14"/>
      <c r="HTF2382" s="14"/>
      <c r="HTG2382" s="14"/>
      <c r="HTH2382" s="14"/>
      <c r="HTI2382" s="14"/>
      <c r="HTJ2382" s="14"/>
      <c r="HTK2382" s="14"/>
      <c r="HTL2382" s="14"/>
      <c r="HTM2382" s="14"/>
      <c r="HTN2382" s="14"/>
      <c r="HTO2382" s="14"/>
      <c r="HTP2382" s="14"/>
      <c r="HTQ2382" s="14"/>
      <c r="HTR2382" s="14"/>
      <c r="HTS2382" s="14"/>
      <c r="HTT2382" s="14"/>
      <c r="HTU2382" s="14"/>
      <c r="HTV2382" s="14"/>
      <c r="HTW2382" s="14"/>
      <c r="HTX2382" s="14"/>
      <c r="HTY2382" s="14"/>
      <c r="HTZ2382" s="14"/>
      <c r="HUA2382" s="14"/>
      <c r="HUB2382" s="14"/>
      <c r="HUC2382" s="14"/>
      <c r="HUD2382" s="14"/>
      <c r="HUE2382" s="14"/>
      <c r="HUF2382" s="14"/>
      <c r="HUG2382" s="14"/>
      <c r="HUH2382" s="14"/>
      <c r="HUI2382" s="14"/>
      <c r="HUJ2382" s="14"/>
      <c r="HUK2382" s="14"/>
      <c r="HUL2382" s="14"/>
      <c r="HUM2382" s="14"/>
      <c r="HUN2382" s="14"/>
      <c r="HUO2382" s="14"/>
      <c r="HUP2382" s="14"/>
      <c r="HUQ2382" s="14"/>
      <c r="HUR2382" s="14"/>
      <c r="HUS2382" s="14"/>
      <c r="HUT2382" s="14"/>
      <c r="HUU2382" s="14"/>
      <c r="HUV2382" s="14"/>
      <c r="HUW2382" s="14"/>
      <c r="HUX2382" s="14"/>
      <c r="HUY2382" s="14"/>
      <c r="HUZ2382" s="14"/>
      <c r="HVA2382" s="14"/>
      <c r="HVB2382" s="14"/>
      <c r="HVC2382" s="14"/>
      <c r="HVD2382" s="14"/>
      <c r="HVE2382" s="14"/>
      <c r="HVF2382" s="14"/>
      <c r="HVG2382" s="14"/>
      <c r="HVH2382" s="14"/>
      <c r="HVI2382" s="14"/>
      <c r="HVJ2382" s="14"/>
      <c r="HVK2382" s="14"/>
      <c r="HVL2382" s="14"/>
      <c r="HVM2382" s="14"/>
      <c r="HVN2382" s="14"/>
      <c r="HVO2382" s="14"/>
      <c r="HVP2382" s="14"/>
      <c r="HVQ2382" s="14"/>
      <c r="HVR2382" s="14"/>
      <c r="HVS2382" s="14"/>
      <c r="HVT2382" s="14"/>
      <c r="HVU2382" s="14"/>
      <c r="HVV2382" s="14"/>
      <c r="HVW2382" s="14"/>
      <c r="HVX2382" s="14"/>
      <c r="HVY2382" s="14"/>
      <c r="HVZ2382" s="14"/>
      <c r="HWA2382" s="14"/>
      <c r="HWB2382" s="14"/>
      <c r="HWC2382" s="14"/>
      <c r="HWD2382" s="14"/>
      <c r="HWE2382" s="14"/>
      <c r="HWF2382" s="14"/>
      <c r="HWG2382" s="14"/>
      <c r="HWH2382" s="14"/>
      <c r="HWI2382" s="14"/>
      <c r="HWJ2382" s="14"/>
      <c r="HWK2382" s="14"/>
      <c r="HWL2382" s="14"/>
      <c r="HWM2382" s="14"/>
      <c r="HWN2382" s="14"/>
      <c r="HWO2382" s="14"/>
      <c r="HWP2382" s="14"/>
      <c r="HWQ2382" s="14"/>
      <c r="HWR2382" s="14"/>
      <c r="HWS2382" s="14"/>
      <c r="HWT2382" s="14"/>
      <c r="HWU2382" s="14"/>
      <c r="HWV2382" s="14"/>
      <c r="HWW2382" s="14"/>
      <c r="HWX2382" s="14"/>
      <c r="HWY2382" s="14"/>
      <c r="HWZ2382" s="14"/>
      <c r="HXA2382" s="14"/>
      <c r="HXB2382" s="14"/>
      <c r="HXC2382" s="14"/>
      <c r="HXD2382" s="14"/>
      <c r="HXE2382" s="14"/>
      <c r="HXF2382" s="14"/>
      <c r="HXG2382" s="14"/>
      <c r="HXH2382" s="14"/>
      <c r="HXI2382" s="14"/>
      <c r="HXJ2382" s="14"/>
      <c r="HXK2382" s="14"/>
      <c r="HXL2382" s="14"/>
      <c r="HXM2382" s="14"/>
      <c r="HXN2382" s="14"/>
      <c r="HXO2382" s="14"/>
      <c r="HXP2382" s="14"/>
      <c r="HXQ2382" s="14"/>
      <c r="HXR2382" s="14"/>
      <c r="HXS2382" s="14"/>
      <c r="HXT2382" s="14"/>
      <c r="HXU2382" s="14"/>
      <c r="HXV2382" s="14"/>
      <c r="HXW2382" s="14"/>
      <c r="HXX2382" s="14"/>
      <c r="HXY2382" s="14"/>
      <c r="HXZ2382" s="14"/>
      <c r="HYA2382" s="14"/>
      <c r="HYB2382" s="14"/>
      <c r="HYC2382" s="14"/>
      <c r="HYD2382" s="14"/>
      <c r="HYE2382" s="14"/>
      <c r="HYF2382" s="14"/>
      <c r="HYG2382" s="14"/>
      <c r="HYH2382" s="14"/>
      <c r="HYI2382" s="14"/>
      <c r="HYJ2382" s="14"/>
      <c r="HYK2382" s="14"/>
      <c r="HYL2382" s="14"/>
      <c r="HYM2382" s="14"/>
      <c r="HYN2382" s="14"/>
      <c r="HYO2382" s="14"/>
      <c r="HYP2382" s="14"/>
      <c r="HYQ2382" s="14"/>
      <c r="HYR2382" s="14"/>
      <c r="HYS2382" s="14"/>
      <c r="HYT2382" s="14"/>
      <c r="HYU2382" s="14"/>
      <c r="HYV2382" s="14"/>
      <c r="HYW2382" s="14"/>
      <c r="HYX2382" s="14"/>
      <c r="HYY2382" s="14"/>
      <c r="HYZ2382" s="14"/>
      <c r="HZA2382" s="14"/>
      <c r="HZB2382" s="14"/>
      <c r="HZC2382" s="14"/>
      <c r="HZD2382" s="14"/>
      <c r="HZE2382" s="14"/>
      <c r="HZF2382" s="14"/>
      <c r="HZG2382" s="14"/>
      <c r="HZH2382" s="14"/>
      <c r="HZI2382" s="14"/>
      <c r="HZJ2382" s="14"/>
      <c r="HZK2382" s="14"/>
      <c r="HZL2382" s="14"/>
      <c r="HZM2382" s="14"/>
      <c r="HZN2382" s="14"/>
      <c r="HZO2382" s="14"/>
      <c r="HZP2382" s="14"/>
      <c r="HZQ2382" s="14"/>
      <c r="HZR2382" s="14"/>
      <c r="HZS2382" s="14"/>
      <c r="HZT2382" s="14"/>
      <c r="HZU2382" s="14"/>
      <c r="HZV2382" s="14"/>
      <c r="HZW2382" s="14"/>
      <c r="HZX2382" s="14"/>
      <c r="HZY2382" s="14"/>
      <c r="HZZ2382" s="14"/>
      <c r="IAA2382" s="14"/>
      <c r="IAB2382" s="14"/>
      <c r="IAC2382" s="14"/>
      <c r="IAD2382" s="14"/>
      <c r="IAE2382" s="14"/>
      <c r="IAF2382" s="14"/>
      <c r="IAG2382" s="14"/>
      <c r="IAH2382" s="14"/>
      <c r="IAI2382" s="14"/>
      <c r="IAJ2382" s="14"/>
      <c r="IAK2382" s="14"/>
      <c r="IAL2382" s="14"/>
      <c r="IAM2382" s="14"/>
      <c r="IAN2382" s="14"/>
      <c r="IAO2382" s="14"/>
      <c r="IAP2382" s="14"/>
      <c r="IAQ2382" s="14"/>
      <c r="IAR2382" s="14"/>
      <c r="IAS2382" s="14"/>
      <c r="IAT2382" s="14"/>
      <c r="IAU2382" s="14"/>
      <c r="IAV2382" s="14"/>
      <c r="IAW2382" s="14"/>
      <c r="IAX2382" s="14"/>
      <c r="IAY2382" s="14"/>
      <c r="IAZ2382" s="14"/>
      <c r="IBA2382" s="14"/>
      <c r="IBB2382" s="14"/>
      <c r="IBC2382" s="14"/>
      <c r="IBD2382" s="14"/>
      <c r="IBE2382" s="14"/>
      <c r="IBF2382" s="14"/>
      <c r="IBG2382" s="14"/>
      <c r="IBH2382" s="14"/>
      <c r="IBI2382" s="14"/>
      <c r="IBJ2382" s="14"/>
      <c r="IBK2382" s="14"/>
      <c r="IBL2382" s="14"/>
      <c r="IBM2382" s="14"/>
      <c r="IBN2382" s="14"/>
      <c r="IBO2382" s="14"/>
      <c r="IBP2382" s="14"/>
      <c r="IBQ2382" s="14"/>
      <c r="IBR2382" s="14"/>
      <c r="IBS2382" s="14"/>
      <c r="IBT2382" s="14"/>
      <c r="IBU2382" s="14"/>
      <c r="IBV2382" s="14"/>
      <c r="IBW2382" s="14"/>
      <c r="IBX2382" s="14"/>
      <c r="IBY2382" s="14"/>
      <c r="IBZ2382" s="14"/>
      <c r="ICA2382" s="14"/>
      <c r="ICB2382" s="14"/>
      <c r="ICC2382" s="14"/>
      <c r="ICD2382" s="14"/>
      <c r="ICE2382" s="14"/>
      <c r="ICF2382" s="14"/>
      <c r="ICG2382" s="14"/>
      <c r="ICH2382" s="14"/>
      <c r="ICI2382" s="14"/>
      <c r="ICJ2382" s="14"/>
      <c r="ICK2382" s="14"/>
      <c r="ICL2382" s="14"/>
      <c r="ICM2382" s="14"/>
      <c r="ICN2382" s="14"/>
      <c r="ICO2382" s="14"/>
      <c r="ICP2382" s="14"/>
      <c r="ICQ2382" s="14"/>
      <c r="ICR2382" s="14"/>
      <c r="ICS2382" s="14"/>
      <c r="ICT2382" s="14"/>
      <c r="ICU2382" s="14"/>
      <c r="ICV2382" s="14"/>
      <c r="ICW2382" s="14"/>
      <c r="ICX2382" s="14"/>
      <c r="ICY2382" s="14"/>
      <c r="ICZ2382" s="14"/>
      <c r="IDA2382" s="14"/>
      <c r="IDB2382" s="14"/>
      <c r="IDC2382" s="14"/>
      <c r="IDD2382" s="14"/>
      <c r="IDE2382" s="14"/>
      <c r="IDF2382" s="14"/>
      <c r="IDG2382" s="14"/>
      <c r="IDH2382" s="14"/>
      <c r="IDI2382" s="14"/>
      <c r="IDJ2382" s="14"/>
      <c r="IDK2382" s="14"/>
      <c r="IDL2382" s="14"/>
      <c r="IDM2382" s="14"/>
      <c r="IDN2382" s="14"/>
      <c r="IDO2382" s="14"/>
      <c r="IDP2382" s="14"/>
      <c r="IDQ2382" s="14"/>
      <c r="IDR2382" s="14"/>
      <c r="IDS2382" s="14"/>
      <c r="IDT2382" s="14"/>
      <c r="IDU2382" s="14"/>
      <c r="IDV2382" s="14"/>
      <c r="IDW2382" s="14"/>
      <c r="IDX2382" s="14"/>
      <c r="IDY2382" s="14"/>
      <c r="IDZ2382" s="14"/>
      <c r="IEA2382" s="14"/>
      <c r="IEB2382" s="14"/>
      <c r="IEC2382" s="14"/>
      <c r="IED2382" s="14"/>
      <c r="IEE2382" s="14"/>
      <c r="IEF2382" s="14"/>
      <c r="IEG2382" s="14"/>
      <c r="IEH2382" s="14"/>
      <c r="IEI2382" s="14"/>
      <c r="IEJ2382" s="14"/>
      <c r="IEK2382" s="14"/>
      <c r="IEL2382" s="14"/>
      <c r="IEM2382" s="14"/>
      <c r="IEN2382" s="14"/>
      <c r="IEO2382" s="14"/>
      <c r="IEP2382" s="14"/>
      <c r="IEQ2382" s="14"/>
      <c r="IER2382" s="14"/>
      <c r="IES2382" s="14"/>
      <c r="IET2382" s="14"/>
      <c r="IEU2382" s="14"/>
      <c r="IEV2382" s="14"/>
      <c r="IEW2382" s="14"/>
      <c r="IEX2382" s="14"/>
      <c r="IEY2382" s="14"/>
      <c r="IEZ2382" s="14"/>
      <c r="IFA2382" s="14"/>
      <c r="IFB2382" s="14"/>
      <c r="IFC2382" s="14"/>
      <c r="IFD2382" s="14"/>
      <c r="IFE2382" s="14"/>
      <c r="IFF2382" s="14"/>
      <c r="IFG2382" s="14"/>
      <c r="IFH2382" s="14"/>
      <c r="IFI2382" s="14"/>
      <c r="IFJ2382" s="14"/>
      <c r="IFK2382" s="14"/>
      <c r="IFL2382" s="14"/>
      <c r="IFM2382" s="14"/>
      <c r="IFN2382" s="14"/>
      <c r="IFO2382" s="14"/>
      <c r="IFP2382" s="14"/>
      <c r="IFQ2382" s="14"/>
      <c r="IFR2382" s="14"/>
      <c r="IFS2382" s="14"/>
      <c r="IFT2382" s="14"/>
      <c r="IFU2382" s="14"/>
      <c r="IFV2382" s="14"/>
      <c r="IFW2382" s="14"/>
      <c r="IFX2382" s="14"/>
      <c r="IFY2382" s="14"/>
      <c r="IFZ2382" s="14"/>
      <c r="IGA2382" s="14"/>
      <c r="IGB2382" s="14"/>
      <c r="IGC2382" s="14"/>
      <c r="IGD2382" s="14"/>
      <c r="IGE2382" s="14"/>
      <c r="IGF2382" s="14"/>
      <c r="IGG2382" s="14"/>
      <c r="IGH2382" s="14"/>
      <c r="IGI2382" s="14"/>
      <c r="IGJ2382" s="14"/>
      <c r="IGK2382" s="14"/>
      <c r="IGL2382" s="14"/>
      <c r="IGM2382" s="14"/>
      <c r="IGN2382" s="14"/>
      <c r="IGO2382" s="14"/>
      <c r="IGP2382" s="14"/>
      <c r="IGQ2382" s="14"/>
      <c r="IGR2382" s="14"/>
      <c r="IGS2382" s="14"/>
      <c r="IGT2382" s="14"/>
      <c r="IGU2382" s="14"/>
      <c r="IGV2382" s="14"/>
      <c r="IGW2382" s="14"/>
      <c r="IGX2382" s="14"/>
      <c r="IGY2382" s="14"/>
      <c r="IGZ2382" s="14"/>
      <c r="IHA2382" s="14"/>
      <c r="IHB2382" s="14"/>
      <c r="IHC2382" s="14"/>
      <c r="IHD2382" s="14"/>
      <c r="IHE2382" s="14"/>
      <c r="IHF2382" s="14"/>
      <c r="IHG2382" s="14"/>
      <c r="IHH2382" s="14"/>
      <c r="IHI2382" s="14"/>
      <c r="IHJ2382" s="14"/>
      <c r="IHK2382" s="14"/>
      <c r="IHL2382" s="14"/>
      <c r="IHM2382" s="14"/>
      <c r="IHN2382" s="14"/>
      <c r="IHO2382" s="14"/>
      <c r="IHP2382" s="14"/>
      <c r="IHQ2382" s="14"/>
      <c r="IHR2382" s="14"/>
      <c r="IHS2382" s="14"/>
      <c r="IHT2382" s="14"/>
      <c r="IHU2382" s="14"/>
      <c r="IHV2382" s="14"/>
      <c r="IHW2382" s="14"/>
      <c r="IHX2382" s="14"/>
      <c r="IHY2382" s="14"/>
      <c r="IHZ2382" s="14"/>
      <c r="IIA2382" s="14"/>
      <c r="IIB2382" s="14"/>
      <c r="IIC2382" s="14"/>
      <c r="IID2382" s="14"/>
      <c r="IIE2382" s="14"/>
      <c r="IIF2382" s="14"/>
      <c r="IIG2382" s="14"/>
      <c r="IIH2382" s="14"/>
      <c r="III2382" s="14"/>
      <c r="IIJ2382" s="14"/>
      <c r="IIK2382" s="14"/>
      <c r="IIL2382" s="14"/>
      <c r="IIM2382" s="14"/>
      <c r="IIN2382" s="14"/>
      <c r="IIO2382" s="14"/>
      <c r="IIP2382" s="14"/>
      <c r="IIQ2382" s="14"/>
      <c r="IIR2382" s="14"/>
      <c r="IIS2382" s="14"/>
      <c r="IIT2382" s="14"/>
      <c r="IIU2382" s="14"/>
      <c r="IIV2382" s="14"/>
      <c r="IIW2382" s="14"/>
      <c r="IIX2382" s="14"/>
      <c r="IIY2382" s="14"/>
      <c r="IIZ2382" s="14"/>
      <c r="IJA2382" s="14"/>
      <c r="IJB2382" s="14"/>
      <c r="IJC2382" s="14"/>
      <c r="IJD2382" s="14"/>
      <c r="IJE2382" s="14"/>
      <c r="IJF2382" s="14"/>
      <c r="IJG2382" s="14"/>
      <c r="IJH2382" s="14"/>
      <c r="IJI2382" s="14"/>
      <c r="IJJ2382" s="14"/>
      <c r="IJK2382" s="14"/>
      <c r="IJL2382" s="14"/>
      <c r="IJM2382" s="14"/>
      <c r="IJN2382" s="14"/>
      <c r="IJO2382" s="14"/>
      <c r="IJP2382" s="14"/>
      <c r="IJQ2382" s="14"/>
      <c r="IJR2382" s="14"/>
      <c r="IJS2382" s="14"/>
      <c r="IJT2382" s="14"/>
      <c r="IJU2382" s="14"/>
      <c r="IJV2382" s="14"/>
      <c r="IJW2382" s="14"/>
      <c r="IJX2382" s="14"/>
      <c r="IJY2382" s="14"/>
      <c r="IJZ2382" s="14"/>
      <c r="IKA2382" s="14"/>
      <c r="IKB2382" s="14"/>
      <c r="IKC2382" s="14"/>
      <c r="IKD2382" s="14"/>
      <c r="IKE2382" s="14"/>
      <c r="IKF2382" s="14"/>
      <c r="IKG2382" s="14"/>
      <c r="IKH2382" s="14"/>
      <c r="IKI2382" s="14"/>
      <c r="IKJ2382" s="14"/>
      <c r="IKK2382" s="14"/>
      <c r="IKL2382" s="14"/>
      <c r="IKM2382" s="14"/>
      <c r="IKN2382" s="14"/>
      <c r="IKO2382" s="14"/>
      <c r="IKP2382" s="14"/>
      <c r="IKQ2382" s="14"/>
      <c r="IKR2382" s="14"/>
      <c r="IKS2382" s="14"/>
      <c r="IKT2382" s="14"/>
      <c r="IKU2382" s="14"/>
      <c r="IKV2382" s="14"/>
      <c r="IKW2382" s="14"/>
      <c r="IKX2382" s="14"/>
      <c r="IKY2382" s="14"/>
      <c r="IKZ2382" s="14"/>
      <c r="ILA2382" s="14"/>
      <c r="ILB2382" s="14"/>
      <c r="ILC2382" s="14"/>
      <c r="ILD2382" s="14"/>
      <c r="ILE2382" s="14"/>
      <c r="ILF2382" s="14"/>
      <c r="ILG2382" s="14"/>
      <c r="ILH2382" s="14"/>
      <c r="ILI2382" s="14"/>
      <c r="ILJ2382" s="14"/>
      <c r="ILK2382" s="14"/>
      <c r="ILL2382" s="14"/>
      <c r="ILM2382" s="14"/>
      <c r="ILN2382" s="14"/>
      <c r="ILO2382" s="14"/>
      <c r="ILP2382" s="14"/>
      <c r="ILQ2382" s="14"/>
      <c r="ILR2382" s="14"/>
      <c r="ILS2382" s="14"/>
      <c r="ILT2382" s="14"/>
      <c r="ILU2382" s="14"/>
      <c r="ILV2382" s="14"/>
      <c r="ILW2382" s="14"/>
      <c r="ILX2382" s="14"/>
      <c r="ILY2382" s="14"/>
      <c r="ILZ2382" s="14"/>
      <c r="IMA2382" s="14"/>
      <c r="IMB2382" s="14"/>
      <c r="IMC2382" s="14"/>
      <c r="IMD2382" s="14"/>
      <c r="IME2382" s="14"/>
      <c r="IMF2382" s="14"/>
      <c r="IMG2382" s="14"/>
      <c r="IMH2382" s="14"/>
      <c r="IMI2382" s="14"/>
      <c r="IMJ2382" s="14"/>
      <c r="IMK2382" s="14"/>
      <c r="IML2382" s="14"/>
      <c r="IMM2382" s="14"/>
      <c r="IMN2382" s="14"/>
      <c r="IMO2382" s="14"/>
      <c r="IMP2382" s="14"/>
      <c r="IMQ2382" s="14"/>
      <c r="IMR2382" s="14"/>
      <c r="IMS2382" s="14"/>
      <c r="IMT2382" s="14"/>
      <c r="IMU2382" s="14"/>
      <c r="IMV2382" s="14"/>
      <c r="IMW2382" s="14"/>
      <c r="IMX2382" s="14"/>
      <c r="IMY2382" s="14"/>
      <c r="IMZ2382" s="14"/>
      <c r="INA2382" s="14"/>
      <c r="INB2382" s="14"/>
      <c r="INC2382" s="14"/>
      <c r="IND2382" s="14"/>
      <c r="INE2382" s="14"/>
      <c r="INF2382" s="14"/>
      <c r="ING2382" s="14"/>
      <c r="INH2382" s="14"/>
      <c r="INI2382" s="14"/>
      <c r="INJ2382" s="14"/>
      <c r="INK2382" s="14"/>
      <c r="INL2382" s="14"/>
      <c r="INM2382" s="14"/>
      <c r="INN2382" s="14"/>
      <c r="INO2382" s="14"/>
      <c r="INP2382" s="14"/>
      <c r="INQ2382" s="14"/>
      <c r="INR2382" s="14"/>
      <c r="INS2382" s="14"/>
      <c r="INT2382" s="14"/>
      <c r="INU2382" s="14"/>
      <c r="INV2382" s="14"/>
      <c r="INW2382" s="14"/>
      <c r="INX2382" s="14"/>
      <c r="INY2382" s="14"/>
      <c r="INZ2382" s="14"/>
      <c r="IOA2382" s="14"/>
      <c r="IOB2382" s="14"/>
      <c r="IOC2382" s="14"/>
      <c r="IOD2382" s="14"/>
      <c r="IOE2382" s="14"/>
      <c r="IOF2382" s="14"/>
      <c r="IOG2382" s="14"/>
      <c r="IOH2382" s="14"/>
      <c r="IOI2382" s="14"/>
      <c r="IOJ2382" s="14"/>
      <c r="IOK2382" s="14"/>
      <c r="IOL2382" s="14"/>
      <c r="IOM2382" s="14"/>
      <c r="ION2382" s="14"/>
      <c r="IOO2382" s="14"/>
      <c r="IOP2382" s="14"/>
      <c r="IOQ2382" s="14"/>
      <c r="IOR2382" s="14"/>
      <c r="IOS2382" s="14"/>
      <c r="IOT2382" s="14"/>
      <c r="IOU2382" s="14"/>
      <c r="IOV2382" s="14"/>
      <c r="IOW2382" s="14"/>
      <c r="IOX2382" s="14"/>
      <c r="IOY2382" s="14"/>
      <c r="IOZ2382" s="14"/>
      <c r="IPA2382" s="14"/>
      <c r="IPB2382" s="14"/>
      <c r="IPC2382" s="14"/>
      <c r="IPD2382" s="14"/>
      <c r="IPE2382" s="14"/>
      <c r="IPF2382" s="14"/>
      <c r="IPG2382" s="14"/>
      <c r="IPH2382" s="14"/>
      <c r="IPI2382" s="14"/>
      <c r="IPJ2382" s="14"/>
      <c r="IPK2382" s="14"/>
      <c r="IPL2382" s="14"/>
      <c r="IPM2382" s="14"/>
      <c r="IPN2382" s="14"/>
      <c r="IPO2382" s="14"/>
      <c r="IPP2382" s="14"/>
      <c r="IPQ2382" s="14"/>
      <c r="IPR2382" s="14"/>
      <c r="IPS2382" s="14"/>
      <c r="IPT2382" s="14"/>
      <c r="IPU2382" s="14"/>
      <c r="IPV2382" s="14"/>
      <c r="IPW2382" s="14"/>
      <c r="IPX2382" s="14"/>
      <c r="IPY2382" s="14"/>
      <c r="IPZ2382" s="14"/>
      <c r="IQA2382" s="14"/>
      <c r="IQB2382" s="14"/>
      <c r="IQC2382" s="14"/>
      <c r="IQD2382" s="14"/>
      <c r="IQE2382" s="14"/>
      <c r="IQF2382" s="14"/>
      <c r="IQG2382" s="14"/>
      <c r="IQH2382" s="14"/>
      <c r="IQI2382" s="14"/>
      <c r="IQJ2382" s="14"/>
      <c r="IQK2382" s="14"/>
      <c r="IQL2382" s="14"/>
      <c r="IQM2382" s="14"/>
      <c r="IQN2382" s="14"/>
      <c r="IQO2382" s="14"/>
      <c r="IQP2382" s="14"/>
      <c r="IQQ2382" s="14"/>
      <c r="IQR2382" s="14"/>
      <c r="IQS2382" s="14"/>
      <c r="IQT2382" s="14"/>
      <c r="IQU2382" s="14"/>
      <c r="IQV2382" s="14"/>
      <c r="IQW2382" s="14"/>
      <c r="IQX2382" s="14"/>
      <c r="IQY2382" s="14"/>
      <c r="IQZ2382" s="14"/>
      <c r="IRA2382" s="14"/>
      <c r="IRB2382" s="14"/>
      <c r="IRC2382" s="14"/>
      <c r="IRD2382" s="14"/>
      <c r="IRE2382" s="14"/>
      <c r="IRF2382" s="14"/>
      <c r="IRG2382" s="14"/>
      <c r="IRH2382" s="14"/>
      <c r="IRI2382" s="14"/>
      <c r="IRJ2382" s="14"/>
      <c r="IRK2382" s="14"/>
      <c r="IRL2382" s="14"/>
      <c r="IRM2382" s="14"/>
      <c r="IRN2382" s="14"/>
      <c r="IRO2382" s="14"/>
      <c r="IRP2382" s="14"/>
      <c r="IRQ2382" s="14"/>
      <c r="IRR2382" s="14"/>
      <c r="IRS2382" s="14"/>
      <c r="IRT2382" s="14"/>
      <c r="IRU2382" s="14"/>
      <c r="IRV2382" s="14"/>
      <c r="IRW2382" s="14"/>
      <c r="IRX2382" s="14"/>
      <c r="IRY2382" s="14"/>
      <c r="IRZ2382" s="14"/>
      <c r="ISA2382" s="14"/>
      <c r="ISB2382" s="14"/>
      <c r="ISC2382" s="14"/>
      <c r="ISD2382" s="14"/>
      <c r="ISE2382" s="14"/>
      <c r="ISF2382" s="14"/>
      <c r="ISG2382" s="14"/>
      <c r="ISH2382" s="14"/>
      <c r="ISI2382" s="14"/>
      <c r="ISJ2382" s="14"/>
      <c r="ISK2382" s="14"/>
      <c r="ISL2382" s="14"/>
      <c r="ISM2382" s="14"/>
      <c r="ISN2382" s="14"/>
      <c r="ISO2382" s="14"/>
      <c r="ISP2382" s="14"/>
      <c r="ISQ2382" s="14"/>
      <c r="ISR2382" s="14"/>
      <c r="ISS2382" s="14"/>
      <c r="IST2382" s="14"/>
      <c r="ISU2382" s="14"/>
      <c r="ISV2382" s="14"/>
      <c r="ISW2382" s="14"/>
      <c r="ISX2382" s="14"/>
      <c r="ISY2382" s="14"/>
      <c r="ISZ2382" s="14"/>
      <c r="ITA2382" s="14"/>
      <c r="ITB2382" s="14"/>
      <c r="ITC2382" s="14"/>
      <c r="ITD2382" s="14"/>
      <c r="ITE2382" s="14"/>
      <c r="ITF2382" s="14"/>
      <c r="ITG2382" s="14"/>
      <c r="ITH2382" s="14"/>
      <c r="ITI2382" s="14"/>
      <c r="ITJ2382" s="14"/>
      <c r="ITK2382" s="14"/>
      <c r="ITL2382" s="14"/>
      <c r="ITM2382" s="14"/>
      <c r="ITN2382" s="14"/>
      <c r="ITO2382" s="14"/>
      <c r="ITP2382" s="14"/>
      <c r="ITQ2382" s="14"/>
      <c r="ITR2382" s="14"/>
      <c r="ITS2382" s="14"/>
      <c r="ITT2382" s="14"/>
      <c r="ITU2382" s="14"/>
      <c r="ITV2382" s="14"/>
      <c r="ITW2382" s="14"/>
      <c r="ITX2382" s="14"/>
      <c r="ITY2382" s="14"/>
      <c r="ITZ2382" s="14"/>
      <c r="IUA2382" s="14"/>
      <c r="IUB2382" s="14"/>
      <c r="IUC2382" s="14"/>
      <c r="IUD2382" s="14"/>
      <c r="IUE2382" s="14"/>
      <c r="IUF2382" s="14"/>
      <c r="IUG2382" s="14"/>
      <c r="IUH2382" s="14"/>
      <c r="IUI2382" s="14"/>
      <c r="IUJ2382" s="14"/>
      <c r="IUK2382" s="14"/>
      <c r="IUL2382" s="14"/>
      <c r="IUM2382" s="14"/>
      <c r="IUN2382" s="14"/>
      <c r="IUO2382" s="14"/>
      <c r="IUP2382" s="14"/>
      <c r="IUQ2382" s="14"/>
      <c r="IUR2382" s="14"/>
      <c r="IUS2382" s="14"/>
      <c r="IUT2382" s="14"/>
      <c r="IUU2382" s="14"/>
      <c r="IUV2382" s="14"/>
      <c r="IUW2382" s="14"/>
      <c r="IUX2382" s="14"/>
      <c r="IUY2382" s="14"/>
      <c r="IUZ2382" s="14"/>
      <c r="IVA2382" s="14"/>
      <c r="IVB2382" s="14"/>
      <c r="IVC2382" s="14"/>
      <c r="IVD2382" s="14"/>
      <c r="IVE2382" s="14"/>
      <c r="IVF2382" s="14"/>
      <c r="IVG2382" s="14"/>
      <c r="IVH2382" s="14"/>
      <c r="IVI2382" s="14"/>
      <c r="IVJ2382" s="14"/>
      <c r="IVK2382" s="14"/>
      <c r="IVL2382" s="14"/>
      <c r="IVM2382" s="14"/>
      <c r="IVN2382" s="14"/>
      <c r="IVO2382" s="14"/>
      <c r="IVP2382" s="14"/>
      <c r="IVQ2382" s="14"/>
      <c r="IVR2382" s="14"/>
      <c r="IVS2382" s="14"/>
      <c r="IVT2382" s="14"/>
      <c r="IVU2382" s="14"/>
      <c r="IVV2382" s="14"/>
      <c r="IVW2382" s="14"/>
      <c r="IVX2382" s="14"/>
      <c r="IVY2382" s="14"/>
      <c r="IVZ2382" s="14"/>
      <c r="IWA2382" s="14"/>
      <c r="IWB2382" s="14"/>
      <c r="IWC2382" s="14"/>
      <c r="IWD2382" s="14"/>
      <c r="IWE2382" s="14"/>
      <c r="IWF2382" s="14"/>
      <c r="IWG2382" s="14"/>
      <c r="IWH2382" s="14"/>
      <c r="IWI2382" s="14"/>
      <c r="IWJ2382" s="14"/>
      <c r="IWK2382" s="14"/>
      <c r="IWL2382" s="14"/>
      <c r="IWM2382" s="14"/>
      <c r="IWN2382" s="14"/>
      <c r="IWO2382" s="14"/>
      <c r="IWP2382" s="14"/>
      <c r="IWQ2382" s="14"/>
      <c r="IWR2382" s="14"/>
      <c r="IWS2382" s="14"/>
      <c r="IWT2382" s="14"/>
      <c r="IWU2382" s="14"/>
      <c r="IWV2382" s="14"/>
      <c r="IWW2382" s="14"/>
      <c r="IWX2382" s="14"/>
      <c r="IWY2382" s="14"/>
      <c r="IWZ2382" s="14"/>
      <c r="IXA2382" s="14"/>
      <c r="IXB2382" s="14"/>
      <c r="IXC2382" s="14"/>
      <c r="IXD2382" s="14"/>
      <c r="IXE2382" s="14"/>
      <c r="IXF2382" s="14"/>
      <c r="IXG2382" s="14"/>
      <c r="IXH2382" s="14"/>
      <c r="IXI2382" s="14"/>
      <c r="IXJ2382" s="14"/>
      <c r="IXK2382" s="14"/>
      <c r="IXL2382" s="14"/>
      <c r="IXM2382" s="14"/>
      <c r="IXN2382" s="14"/>
      <c r="IXO2382" s="14"/>
      <c r="IXP2382" s="14"/>
      <c r="IXQ2382" s="14"/>
      <c r="IXR2382" s="14"/>
      <c r="IXS2382" s="14"/>
      <c r="IXT2382" s="14"/>
      <c r="IXU2382" s="14"/>
      <c r="IXV2382" s="14"/>
      <c r="IXW2382" s="14"/>
      <c r="IXX2382" s="14"/>
      <c r="IXY2382" s="14"/>
      <c r="IXZ2382" s="14"/>
      <c r="IYA2382" s="14"/>
      <c r="IYB2382" s="14"/>
      <c r="IYC2382" s="14"/>
      <c r="IYD2382" s="14"/>
      <c r="IYE2382" s="14"/>
      <c r="IYF2382" s="14"/>
      <c r="IYG2382" s="14"/>
      <c r="IYH2382" s="14"/>
      <c r="IYI2382" s="14"/>
      <c r="IYJ2382" s="14"/>
      <c r="IYK2382" s="14"/>
      <c r="IYL2382" s="14"/>
      <c r="IYM2382" s="14"/>
      <c r="IYN2382" s="14"/>
      <c r="IYO2382" s="14"/>
      <c r="IYP2382" s="14"/>
      <c r="IYQ2382" s="14"/>
      <c r="IYR2382" s="14"/>
      <c r="IYS2382" s="14"/>
      <c r="IYT2382" s="14"/>
      <c r="IYU2382" s="14"/>
      <c r="IYV2382" s="14"/>
      <c r="IYW2382" s="14"/>
      <c r="IYX2382" s="14"/>
      <c r="IYY2382" s="14"/>
      <c r="IYZ2382" s="14"/>
      <c r="IZA2382" s="14"/>
      <c r="IZB2382" s="14"/>
      <c r="IZC2382" s="14"/>
      <c r="IZD2382" s="14"/>
      <c r="IZE2382" s="14"/>
      <c r="IZF2382" s="14"/>
      <c r="IZG2382" s="14"/>
      <c r="IZH2382" s="14"/>
      <c r="IZI2382" s="14"/>
      <c r="IZJ2382" s="14"/>
      <c r="IZK2382" s="14"/>
      <c r="IZL2382" s="14"/>
      <c r="IZM2382" s="14"/>
      <c r="IZN2382" s="14"/>
      <c r="IZO2382" s="14"/>
      <c r="IZP2382" s="14"/>
      <c r="IZQ2382" s="14"/>
      <c r="IZR2382" s="14"/>
      <c r="IZS2382" s="14"/>
      <c r="IZT2382" s="14"/>
      <c r="IZU2382" s="14"/>
      <c r="IZV2382" s="14"/>
      <c r="IZW2382" s="14"/>
      <c r="IZX2382" s="14"/>
      <c r="IZY2382" s="14"/>
      <c r="IZZ2382" s="14"/>
      <c r="JAA2382" s="14"/>
      <c r="JAB2382" s="14"/>
      <c r="JAC2382" s="14"/>
      <c r="JAD2382" s="14"/>
      <c r="JAE2382" s="14"/>
      <c r="JAF2382" s="14"/>
      <c r="JAG2382" s="14"/>
      <c r="JAH2382" s="14"/>
      <c r="JAI2382" s="14"/>
      <c r="JAJ2382" s="14"/>
      <c r="JAK2382" s="14"/>
      <c r="JAL2382" s="14"/>
      <c r="JAM2382" s="14"/>
      <c r="JAN2382" s="14"/>
      <c r="JAO2382" s="14"/>
      <c r="JAP2382" s="14"/>
      <c r="JAQ2382" s="14"/>
      <c r="JAR2382" s="14"/>
      <c r="JAS2382" s="14"/>
      <c r="JAT2382" s="14"/>
      <c r="JAU2382" s="14"/>
      <c r="JAV2382" s="14"/>
      <c r="JAW2382" s="14"/>
      <c r="JAX2382" s="14"/>
      <c r="JAY2382" s="14"/>
      <c r="JAZ2382" s="14"/>
      <c r="JBA2382" s="14"/>
      <c r="JBB2382" s="14"/>
      <c r="JBC2382" s="14"/>
      <c r="JBD2382" s="14"/>
      <c r="JBE2382" s="14"/>
      <c r="JBF2382" s="14"/>
      <c r="JBG2382" s="14"/>
      <c r="JBH2382" s="14"/>
      <c r="JBI2382" s="14"/>
      <c r="JBJ2382" s="14"/>
      <c r="JBK2382" s="14"/>
      <c r="JBL2382" s="14"/>
      <c r="JBM2382" s="14"/>
      <c r="JBN2382" s="14"/>
      <c r="JBO2382" s="14"/>
      <c r="JBP2382" s="14"/>
      <c r="JBQ2382" s="14"/>
      <c r="JBR2382" s="14"/>
      <c r="JBS2382" s="14"/>
      <c r="JBT2382" s="14"/>
      <c r="JBU2382" s="14"/>
      <c r="JBV2382" s="14"/>
      <c r="JBW2382" s="14"/>
      <c r="JBX2382" s="14"/>
      <c r="JBY2382" s="14"/>
      <c r="JBZ2382" s="14"/>
      <c r="JCA2382" s="14"/>
      <c r="JCB2382" s="14"/>
      <c r="JCC2382" s="14"/>
      <c r="JCD2382" s="14"/>
      <c r="JCE2382" s="14"/>
      <c r="JCF2382" s="14"/>
      <c r="JCG2382" s="14"/>
      <c r="JCH2382" s="14"/>
      <c r="JCI2382" s="14"/>
      <c r="JCJ2382" s="14"/>
      <c r="JCK2382" s="14"/>
      <c r="JCL2382" s="14"/>
      <c r="JCM2382" s="14"/>
      <c r="JCN2382" s="14"/>
      <c r="JCO2382" s="14"/>
      <c r="JCP2382" s="14"/>
      <c r="JCQ2382" s="14"/>
      <c r="JCR2382" s="14"/>
      <c r="JCS2382" s="14"/>
      <c r="JCT2382" s="14"/>
      <c r="JCU2382" s="14"/>
      <c r="JCV2382" s="14"/>
      <c r="JCW2382" s="14"/>
      <c r="JCX2382" s="14"/>
      <c r="JCY2382" s="14"/>
      <c r="JCZ2382" s="14"/>
      <c r="JDA2382" s="14"/>
      <c r="JDB2382" s="14"/>
      <c r="JDC2382" s="14"/>
      <c r="JDD2382" s="14"/>
      <c r="JDE2382" s="14"/>
      <c r="JDF2382" s="14"/>
      <c r="JDG2382" s="14"/>
      <c r="JDH2382" s="14"/>
      <c r="JDI2382" s="14"/>
      <c r="JDJ2382" s="14"/>
      <c r="JDK2382" s="14"/>
      <c r="JDL2382" s="14"/>
      <c r="JDM2382" s="14"/>
      <c r="JDN2382" s="14"/>
      <c r="JDO2382" s="14"/>
      <c r="JDP2382" s="14"/>
      <c r="JDQ2382" s="14"/>
      <c r="JDR2382" s="14"/>
      <c r="JDS2382" s="14"/>
      <c r="JDT2382" s="14"/>
      <c r="JDU2382" s="14"/>
      <c r="JDV2382" s="14"/>
      <c r="JDW2382" s="14"/>
      <c r="JDX2382" s="14"/>
      <c r="JDY2382" s="14"/>
      <c r="JDZ2382" s="14"/>
      <c r="JEA2382" s="14"/>
      <c r="JEB2382" s="14"/>
      <c r="JEC2382" s="14"/>
      <c r="JED2382" s="14"/>
      <c r="JEE2382" s="14"/>
      <c r="JEF2382" s="14"/>
      <c r="JEG2382" s="14"/>
      <c r="JEH2382" s="14"/>
      <c r="JEI2382" s="14"/>
      <c r="JEJ2382" s="14"/>
      <c r="JEK2382" s="14"/>
      <c r="JEL2382" s="14"/>
      <c r="JEM2382" s="14"/>
      <c r="JEN2382" s="14"/>
      <c r="JEO2382" s="14"/>
      <c r="JEP2382" s="14"/>
      <c r="JEQ2382" s="14"/>
      <c r="JER2382" s="14"/>
      <c r="JES2382" s="14"/>
      <c r="JET2382" s="14"/>
      <c r="JEU2382" s="14"/>
      <c r="JEV2382" s="14"/>
      <c r="JEW2382" s="14"/>
      <c r="JEX2382" s="14"/>
      <c r="JEY2382" s="14"/>
      <c r="JEZ2382" s="14"/>
      <c r="JFA2382" s="14"/>
      <c r="JFB2382" s="14"/>
      <c r="JFC2382" s="14"/>
      <c r="JFD2382" s="14"/>
      <c r="JFE2382" s="14"/>
      <c r="JFF2382" s="14"/>
      <c r="JFG2382" s="14"/>
      <c r="JFH2382" s="14"/>
      <c r="JFI2382" s="14"/>
      <c r="JFJ2382" s="14"/>
      <c r="JFK2382" s="14"/>
      <c r="JFL2382" s="14"/>
      <c r="JFM2382" s="14"/>
      <c r="JFN2382" s="14"/>
      <c r="JFO2382" s="14"/>
      <c r="JFP2382" s="14"/>
      <c r="JFQ2382" s="14"/>
      <c r="JFR2382" s="14"/>
      <c r="JFS2382" s="14"/>
      <c r="JFT2382" s="14"/>
      <c r="JFU2382" s="14"/>
      <c r="JFV2382" s="14"/>
      <c r="JFW2382" s="14"/>
      <c r="JFX2382" s="14"/>
      <c r="JFY2382" s="14"/>
      <c r="JFZ2382" s="14"/>
      <c r="JGA2382" s="14"/>
      <c r="JGB2382" s="14"/>
      <c r="JGC2382" s="14"/>
      <c r="JGD2382" s="14"/>
      <c r="JGE2382" s="14"/>
      <c r="JGF2382" s="14"/>
      <c r="JGG2382" s="14"/>
      <c r="JGH2382" s="14"/>
      <c r="JGI2382" s="14"/>
      <c r="JGJ2382" s="14"/>
      <c r="JGK2382" s="14"/>
      <c r="JGL2382" s="14"/>
      <c r="JGM2382" s="14"/>
      <c r="JGN2382" s="14"/>
      <c r="JGO2382" s="14"/>
      <c r="JGP2382" s="14"/>
      <c r="JGQ2382" s="14"/>
      <c r="JGR2382" s="14"/>
      <c r="JGS2382" s="14"/>
      <c r="JGT2382" s="14"/>
      <c r="JGU2382" s="14"/>
      <c r="JGV2382" s="14"/>
      <c r="JGW2382" s="14"/>
      <c r="JGX2382" s="14"/>
      <c r="JGY2382" s="14"/>
      <c r="JGZ2382" s="14"/>
      <c r="JHA2382" s="14"/>
      <c r="JHB2382" s="14"/>
      <c r="JHC2382" s="14"/>
      <c r="JHD2382" s="14"/>
      <c r="JHE2382" s="14"/>
      <c r="JHF2382" s="14"/>
      <c r="JHG2382" s="14"/>
      <c r="JHH2382" s="14"/>
      <c r="JHI2382" s="14"/>
      <c r="JHJ2382" s="14"/>
      <c r="JHK2382" s="14"/>
      <c r="JHL2382" s="14"/>
      <c r="JHM2382" s="14"/>
      <c r="JHN2382" s="14"/>
      <c r="JHO2382" s="14"/>
      <c r="JHP2382" s="14"/>
      <c r="JHQ2382" s="14"/>
      <c r="JHR2382" s="14"/>
      <c r="JHS2382" s="14"/>
      <c r="JHT2382" s="14"/>
      <c r="JHU2382" s="14"/>
      <c r="JHV2382" s="14"/>
      <c r="JHW2382" s="14"/>
      <c r="JHX2382" s="14"/>
      <c r="JHY2382" s="14"/>
      <c r="JHZ2382" s="14"/>
      <c r="JIA2382" s="14"/>
      <c r="JIB2382" s="14"/>
      <c r="JIC2382" s="14"/>
      <c r="JID2382" s="14"/>
      <c r="JIE2382" s="14"/>
      <c r="JIF2382" s="14"/>
      <c r="JIG2382" s="14"/>
      <c r="JIH2382" s="14"/>
      <c r="JII2382" s="14"/>
      <c r="JIJ2382" s="14"/>
      <c r="JIK2382" s="14"/>
      <c r="JIL2382" s="14"/>
      <c r="JIM2382" s="14"/>
      <c r="JIN2382" s="14"/>
      <c r="JIO2382" s="14"/>
      <c r="JIP2382" s="14"/>
      <c r="JIQ2382" s="14"/>
      <c r="JIR2382" s="14"/>
      <c r="JIS2382" s="14"/>
      <c r="JIT2382" s="14"/>
      <c r="JIU2382" s="14"/>
      <c r="JIV2382" s="14"/>
      <c r="JIW2382" s="14"/>
      <c r="JIX2382" s="14"/>
      <c r="JIY2382" s="14"/>
      <c r="JIZ2382" s="14"/>
      <c r="JJA2382" s="14"/>
      <c r="JJB2382" s="14"/>
      <c r="JJC2382" s="14"/>
      <c r="JJD2382" s="14"/>
      <c r="JJE2382" s="14"/>
      <c r="JJF2382" s="14"/>
      <c r="JJG2382" s="14"/>
      <c r="JJH2382" s="14"/>
      <c r="JJI2382" s="14"/>
      <c r="JJJ2382" s="14"/>
      <c r="JJK2382" s="14"/>
      <c r="JJL2382" s="14"/>
      <c r="JJM2382" s="14"/>
      <c r="JJN2382" s="14"/>
      <c r="JJO2382" s="14"/>
      <c r="JJP2382" s="14"/>
      <c r="JJQ2382" s="14"/>
      <c r="JJR2382" s="14"/>
      <c r="JJS2382" s="14"/>
      <c r="JJT2382" s="14"/>
      <c r="JJU2382" s="14"/>
      <c r="JJV2382" s="14"/>
      <c r="JJW2382" s="14"/>
      <c r="JJX2382" s="14"/>
      <c r="JJY2382" s="14"/>
      <c r="JJZ2382" s="14"/>
      <c r="JKA2382" s="14"/>
      <c r="JKB2382" s="14"/>
      <c r="JKC2382" s="14"/>
      <c r="JKD2382" s="14"/>
      <c r="JKE2382" s="14"/>
      <c r="JKF2382" s="14"/>
      <c r="JKG2382" s="14"/>
      <c r="JKH2382" s="14"/>
      <c r="JKI2382" s="14"/>
      <c r="JKJ2382" s="14"/>
      <c r="JKK2382" s="14"/>
      <c r="JKL2382" s="14"/>
      <c r="JKM2382" s="14"/>
      <c r="JKN2382" s="14"/>
      <c r="JKO2382" s="14"/>
      <c r="JKP2382" s="14"/>
      <c r="JKQ2382" s="14"/>
      <c r="JKR2382" s="14"/>
      <c r="JKS2382" s="14"/>
      <c r="JKT2382" s="14"/>
      <c r="JKU2382" s="14"/>
      <c r="JKV2382" s="14"/>
      <c r="JKW2382" s="14"/>
      <c r="JKX2382" s="14"/>
      <c r="JKY2382" s="14"/>
      <c r="JKZ2382" s="14"/>
      <c r="JLA2382" s="14"/>
      <c r="JLB2382" s="14"/>
      <c r="JLC2382" s="14"/>
      <c r="JLD2382" s="14"/>
      <c r="JLE2382" s="14"/>
      <c r="JLF2382" s="14"/>
      <c r="JLG2382" s="14"/>
      <c r="JLH2382" s="14"/>
      <c r="JLI2382" s="14"/>
      <c r="JLJ2382" s="14"/>
      <c r="JLK2382" s="14"/>
      <c r="JLL2382" s="14"/>
      <c r="JLM2382" s="14"/>
      <c r="JLN2382" s="14"/>
      <c r="JLO2382" s="14"/>
      <c r="JLP2382" s="14"/>
      <c r="JLQ2382" s="14"/>
      <c r="JLR2382" s="14"/>
      <c r="JLS2382" s="14"/>
      <c r="JLT2382" s="14"/>
      <c r="JLU2382" s="14"/>
      <c r="JLV2382" s="14"/>
      <c r="JLW2382" s="14"/>
      <c r="JLX2382" s="14"/>
      <c r="JLY2382" s="14"/>
      <c r="JLZ2382" s="14"/>
      <c r="JMA2382" s="14"/>
      <c r="JMB2382" s="14"/>
      <c r="JMC2382" s="14"/>
      <c r="JMD2382" s="14"/>
      <c r="JME2382" s="14"/>
      <c r="JMF2382" s="14"/>
      <c r="JMG2382" s="14"/>
      <c r="JMH2382" s="14"/>
      <c r="JMI2382" s="14"/>
      <c r="JMJ2382" s="14"/>
      <c r="JMK2382" s="14"/>
      <c r="JML2382" s="14"/>
      <c r="JMM2382" s="14"/>
      <c r="JMN2382" s="14"/>
      <c r="JMO2382" s="14"/>
      <c r="JMP2382" s="14"/>
      <c r="JMQ2382" s="14"/>
      <c r="JMR2382" s="14"/>
      <c r="JMS2382" s="14"/>
      <c r="JMT2382" s="14"/>
      <c r="JMU2382" s="14"/>
      <c r="JMV2382" s="14"/>
      <c r="JMW2382" s="14"/>
      <c r="JMX2382" s="14"/>
      <c r="JMY2382" s="14"/>
      <c r="JMZ2382" s="14"/>
      <c r="JNA2382" s="14"/>
      <c r="JNB2382" s="14"/>
      <c r="JNC2382" s="14"/>
      <c r="JND2382" s="14"/>
      <c r="JNE2382" s="14"/>
      <c r="JNF2382" s="14"/>
      <c r="JNG2382" s="14"/>
      <c r="JNH2382" s="14"/>
      <c r="JNI2382" s="14"/>
      <c r="JNJ2382" s="14"/>
      <c r="JNK2382" s="14"/>
      <c r="JNL2382" s="14"/>
      <c r="JNM2382" s="14"/>
      <c r="JNN2382" s="14"/>
      <c r="JNO2382" s="14"/>
      <c r="JNP2382" s="14"/>
      <c r="JNQ2382" s="14"/>
      <c r="JNR2382" s="14"/>
      <c r="JNS2382" s="14"/>
      <c r="JNT2382" s="14"/>
      <c r="JNU2382" s="14"/>
      <c r="JNV2382" s="14"/>
      <c r="JNW2382" s="14"/>
      <c r="JNX2382" s="14"/>
      <c r="JNY2382" s="14"/>
      <c r="JNZ2382" s="14"/>
      <c r="JOA2382" s="14"/>
      <c r="JOB2382" s="14"/>
      <c r="JOC2382" s="14"/>
      <c r="JOD2382" s="14"/>
      <c r="JOE2382" s="14"/>
      <c r="JOF2382" s="14"/>
      <c r="JOG2382" s="14"/>
      <c r="JOH2382" s="14"/>
      <c r="JOI2382" s="14"/>
      <c r="JOJ2382" s="14"/>
      <c r="JOK2382" s="14"/>
      <c r="JOL2382" s="14"/>
      <c r="JOM2382" s="14"/>
      <c r="JON2382" s="14"/>
      <c r="JOO2382" s="14"/>
      <c r="JOP2382" s="14"/>
      <c r="JOQ2382" s="14"/>
      <c r="JOR2382" s="14"/>
      <c r="JOS2382" s="14"/>
      <c r="JOT2382" s="14"/>
      <c r="JOU2382" s="14"/>
      <c r="JOV2382" s="14"/>
      <c r="JOW2382" s="14"/>
      <c r="JOX2382" s="14"/>
      <c r="JOY2382" s="14"/>
      <c r="JOZ2382" s="14"/>
      <c r="JPA2382" s="14"/>
      <c r="JPB2382" s="14"/>
      <c r="JPC2382" s="14"/>
      <c r="JPD2382" s="14"/>
      <c r="JPE2382" s="14"/>
      <c r="JPF2382" s="14"/>
      <c r="JPG2382" s="14"/>
      <c r="JPH2382" s="14"/>
      <c r="JPI2382" s="14"/>
      <c r="JPJ2382" s="14"/>
      <c r="JPK2382" s="14"/>
      <c r="JPL2382" s="14"/>
      <c r="JPM2382" s="14"/>
      <c r="JPN2382" s="14"/>
      <c r="JPO2382" s="14"/>
      <c r="JPP2382" s="14"/>
      <c r="JPQ2382" s="14"/>
      <c r="JPR2382" s="14"/>
      <c r="JPS2382" s="14"/>
      <c r="JPT2382" s="14"/>
      <c r="JPU2382" s="14"/>
      <c r="JPV2382" s="14"/>
      <c r="JPW2382" s="14"/>
      <c r="JPX2382" s="14"/>
      <c r="JPY2382" s="14"/>
      <c r="JPZ2382" s="14"/>
      <c r="JQA2382" s="14"/>
      <c r="JQB2382" s="14"/>
      <c r="JQC2382" s="14"/>
      <c r="JQD2382" s="14"/>
      <c r="JQE2382" s="14"/>
      <c r="JQF2382" s="14"/>
      <c r="JQG2382" s="14"/>
      <c r="JQH2382" s="14"/>
      <c r="JQI2382" s="14"/>
      <c r="JQJ2382" s="14"/>
      <c r="JQK2382" s="14"/>
      <c r="JQL2382" s="14"/>
      <c r="JQM2382" s="14"/>
      <c r="JQN2382" s="14"/>
      <c r="JQO2382" s="14"/>
      <c r="JQP2382" s="14"/>
      <c r="JQQ2382" s="14"/>
      <c r="JQR2382" s="14"/>
      <c r="JQS2382" s="14"/>
      <c r="JQT2382" s="14"/>
      <c r="JQU2382" s="14"/>
      <c r="JQV2382" s="14"/>
      <c r="JQW2382" s="14"/>
      <c r="JQX2382" s="14"/>
      <c r="JQY2382" s="14"/>
      <c r="JQZ2382" s="14"/>
      <c r="JRA2382" s="14"/>
      <c r="JRB2382" s="14"/>
      <c r="JRC2382" s="14"/>
      <c r="JRD2382" s="14"/>
      <c r="JRE2382" s="14"/>
      <c r="JRF2382" s="14"/>
      <c r="JRG2382" s="14"/>
      <c r="JRH2382" s="14"/>
      <c r="JRI2382" s="14"/>
      <c r="JRJ2382" s="14"/>
      <c r="JRK2382" s="14"/>
      <c r="JRL2382" s="14"/>
      <c r="JRM2382" s="14"/>
      <c r="JRN2382" s="14"/>
      <c r="JRO2382" s="14"/>
      <c r="JRP2382" s="14"/>
      <c r="JRQ2382" s="14"/>
      <c r="JRR2382" s="14"/>
      <c r="JRS2382" s="14"/>
      <c r="JRT2382" s="14"/>
      <c r="JRU2382" s="14"/>
      <c r="JRV2382" s="14"/>
      <c r="JRW2382" s="14"/>
      <c r="JRX2382" s="14"/>
      <c r="JRY2382" s="14"/>
      <c r="JRZ2382" s="14"/>
      <c r="JSA2382" s="14"/>
      <c r="JSB2382" s="14"/>
      <c r="JSC2382" s="14"/>
      <c r="JSD2382" s="14"/>
      <c r="JSE2382" s="14"/>
      <c r="JSF2382" s="14"/>
      <c r="JSG2382" s="14"/>
      <c r="JSH2382" s="14"/>
      <c r="JSI2382" s="14"/>
      <c r="JSJ2382" s="14"/>
      <c r="JSK2382" s="14"/>
      <c r="JSL2382" s="14"/>
      <c r="JSM2382" s="14"/>
      <c r="JSN2382" s="14"/>
      <c r="JSO2382" s="14"/>
      <c r="JSP2382" s="14"/>
      <c r="JSQ2382" s="14"/>
      <c r="JSR2382" s="14"/>
      <c r="JSS2382" s="14"/>
      <c r="JST2382" s="14"/>
      <c r="JSU2382" s="14"/>
      <c r="JSV2382" s="14"/>
      <c r="JSW2382" s="14"/>
      <c r="JSX2382" s="14"/>
      <c r="JSY2382" s="14"/>
      <c r="JSZ2382" s="14"/>
      <c r="JTA2382" s="14"/>
      <c r="JTB2382" s="14"/>
      <c r="JTC2382" s="14"/>
      <c r="JTD2382" s="14"/>
      <c r="JTE2382" s="14"/>
      <c r="JTF2382" s="14"/>
      <c r="JTG2382" s="14"/>
      <c r="JTH2382" s="14"/>
      <c r="JTI2382" s="14"/>
      <c r="JTJ2382" s="14"/>
      <c r="JTK2382" s="14"/>
      <c r="JTL2382" s="14"/>
      <c r="JTM2382" s="14"/>
      <c r="JTN2382" s="14"/>
      <c r="JTO2382" s="14"/>
      <c r="JTP2382" s="14"/>
      <c r="JTQ2382" s="14"/>
      <c r="JTR2382" s="14"/>
      <c r="JTS2382" s="14"/>
      <c r="JTT2382" s="14"/>
      <c r="JTU2382" s="14"/>
      <c r="JTV2382" s="14"/>
      <c r="JTW2382" s="14"/>
      <c r="JTX2382" s="14"/>
      <c r="JTY2382" s="14"/>
      <c r="JTZ2382" s="14"/>
      <c r="JUA2382" s="14"/>
      <c r="JUB2382" s="14"/>
      <c r="JUC2382" s="14"/>
      <c r="JUD2382" s="14"/>
      <c r="JUE2382" s="14"/>
      <c r="JUF2382" s="14"/>
      <c r="JUG2382" s="14"/>
      <c r="JUH2382" s="14"/>
      <c r="JUI2382" s="14"/>
      <c r="JUJ2382" s="14"/>
      <c r="JUK2382" s="14"/>
      <c r="JUL2382" s="14"/>
      <c r="JUM2382" s="14"/>
      <c r="JUN2382" s="14"/>
      <c r="JUO2382" s="14"/>
      <c r="JUP2382" s="14"/>
      <c r="JUQ2382" s="14"/>
      <c r="JUR2382" s="14"/>
      <c r="JUS2382" s="14"/>
      <c r="JUT2382" s="14"/>
      <c r="JUU2382" s="14"/>
      <c r="JUV2382" s="14"/>
      <c r="JUW2382" s="14"/>
      <c r="JUX2382" s="14"/>
      <c r="JUY2382" s="14"/>
      <c r="JUZ2382" s="14"/>
      <c r="JVA2382" s="14"/>
      <c r="JVB2382" s="14"/>
      <c r="JVC2382" s="14"/>
      <c r="JVD2382" s="14"/>
      <c r="JVE2382" s="14"/>
      <c r="JVF2382" s="14"/>
      <c r="JVG2382" s="14"/>
      <c r="JVH2382" s="14"/>
      <c r="JVI2382" s="14"/>
      <c r="JVJ2382" s="14"/>
      <c r="JVK2382" s="14"/>
      <c r="JVL2382" s="14"/>
      <c r="JVM2382" s="14"/>
      <c r="JVN2382" s="14"/>
      <c r="JVO2382" s="14"/>
      <c r="JVP2382" s="14"/>
      <c r="JVQ2382" s="14"/>
      <c r="JVR2382" s="14"/>
      <c r="JVS2382" s="14"/>
      <c r="JVT2382" s="14"/>
      <c r="JVU2382" s="14"/>
      <c r="JVV2382" s="14"/>
      <c r="JVW2382" s="14"/>
      <c r="JVX2382" s="14"/>
      <c r="JVY2382" s="14"/>
      <c r="JVZ2382" s="14"/>
      <c r="JWA2382" s="14"/>
      <c r="JWB2382" s="14"/>
      <c r="JWC2382" s="14"/>
      <c r="JWD2382" s="14"/>
      <c r="JWE2382" s="14"/>
      <c r="JWF2382" s="14"/>
      <c r="JWG2382" s="14"/>
      <c r="JWH2382" s="14"/>
      <c r="JWI2382" s="14"/>
      <c r="JWJ2382" s="14"/>
      <c r="JWK2382" s="14"/>
      <c r="JWL2382" s="14"/>
      <c r="JWM2382" s="14"/>
      <c r="JWN2382" s="14"/>
      <c r="JWO2382" s="14"/>
      <c r="JWP2382" s="14"/>
      <c r="JWQ2382" s="14"/>
      <c r="JWR2382" s="14"/>
      <c r="JWS2382" s="14"/>
      <c r="JWT2382" s="14"/>
      <c r="JWU2382" s="14"/>
      <c r="JWV2382" s="14"/>
      <c r="JWW2382" s="14"/>
      <c r="JWX2382" s="14"/>
      <c r="JWY2382" s="14"/>
      <c r="JWZ2382" s="14"/>
      <c r="JXA2382" s="14"/>
      <c r="JXB2382" s="14"/>
      <c r="JXC2382" s="14"/>
      <c r="JXD2382" s="14"/>
      <c r="JXE2382" s="14"/>
      <c r="JXF2382" s="14"/>
      <c r="JXG2382" s="14"/>
      <c r="JXH2382" s="14"/>
      <c r="JXI2382" s="14"/>
      <c r="JXJ2382" s="14"/>
      <c r="JXK2382" s="14"/>
      <c r="JXL2382" s="14"/>
      <c r="JXM2382" s="14"/>
      <c r="JXN2382" s="14"/>
      <c r="JXO2382" s="14"/>
      <c r="JXP2382" s="14"/>
      <c r="JXQ2382" s="14"/>
      <c r="JXR2382" s="14"/>
      <c r="JXS2382" s="14"/>
      <c r="JXT2382" s="14"/>
      <c r="JXU2382" s="14"/>
      <c r="JXV2382" s="14"/>
      <c r="JXW2382" s="14"/>
      <c r="JXX2382" s="14"/>
      <c r="JXY2382" s="14"/>
      <c r="JXZ2382" s="14"/>
      <c r="JYA2382" s="14"/>
      <c r="JYB2382" s="14"/>
      <c r="JYC2382" s="14"/>
      <c r="JYD2382" s="14"/>
      <c r="JYE2382" s="14"/>
      <c r="JYF2382" s="14"/>
      <c r="JYG2382" s="14"/>
      <c r="JYH2382" s="14"/>
      <c r="JYI2382" s="14"/>
      <c r="JYJ2382" s="14"/>
      <c r="JYK2382" s="14"/>
      <c r="JYL2382" s="14"/>
      <c r="JYM2382" s="14"/>
      <c r="JYN2382" s="14"/>
      <c r="JYO2382" s="14"/>
      <c r="JYP2382" s="14"/>
      <c r="JYQ2382" s="14"/>
      <c r="JYR2382" s="14"/>
      <c r="JYS2382" s="14"/>
      <c r="JYT2382" s="14"/>
      <c r="JYU2382" s="14"/>
      <c r="JYV2382" s="14"/>
      <c r="JYW2382" s="14"/>
      <c r="JYX2382" s="14"/>
      <c r="JYY2382" s="14"/>
      <c r="JYZ2382" s="14"/>
      <c r="JZA2382" s="14"/>
      <c r="JZB2382" s="14"/>
      <c r="JZC2382" s="14"/>
      <c r="JZD2382" s="14"/>
      <c r="JZE2382" s="14"/>
      <c r="JZF2382" s="14"/>
      <c r="JZG2382" s="14"/>
      <c r="JZH2382" s="14"/>
      <c r="JZI2382" s="14"/>
      <c r="JZJ2382" s="14"/>
      <c r="JZK2382" s="14"/>
      <c r="JZL2382" s="14"/>
      <c r="JZM2382" s="14"/>
      <c r="JZN2382" s="14"/>
      <c r="JZO2382" s="14"/>
      <c r="JZP2382" s="14"/>
      <c r="JZQ2382" s="14"/>
      <c r="JZR2382" s="14"/>
      <c r="JZS2382" s="14"/>
      <c r="JZT2382" s="14"/>
      <c r="JZU2382" s="14"/>
      <c r="JZV2382" s="14"/>
      <c r="JZW2382" s="14"/>
      <c r="JZX2382" s="14"/>
      <c r="JZY2382" s="14"/>
      <c r="JZZ2382" s="14"/>
      <c r="KAA2382" s="14"/>
      <c r="KAB2382" s="14"/>
      <c r="KAC2382" s="14"/>
      <c r="KAD2382" s="14"/>
      <c r="KAE2382" s="14"/>
      <c r="KAF2382" s="14"/>
      <c r="KAG2382" s="14"/>
      <c r="KAH2382" s="14"/>
      <c r="KAI2382" s="14"/>
      <c r="KAJ2382" s="14"/>
      <c r="KAK2382" s="14"/>
      <c r="KAL2382" s="14"/>
      <c r="KAM2382" s="14"/>
      <c r="KAN2382" s="14"/>
      <c r="KAO2382" s="14"/>
      <c r="KAP2382" s="14"/>
      <c r="KAQ2382" s="14"/>
      <c r="KAR2382" s="14"/>
      <c r="KAS2382" s="14"/>
      <c r="KAT2382" s="14"/>
      <c r="KAU2382" s="14"/>
      <c r="KAV2382" s="14"/>
      <c r="KAW2382" s="14"/>
      <c r="KAX2382" s="14"/>
      <c r="KAY2382" s="14"/>
      <c r="KAZ2382" s="14"/>
      <c r="KBA2382" s="14"/>
      <c r="KBB2382" s="14"/>
      <c r="KBC2382" s="14"/>
      <c r="KBD2382" s="14"/>
      <c r="KBE2382" s="14"/>
      <c r="KBF2382" s="14"/>
      <c r="KBG2382" s="14"/>
      <c r="KBH2382" s="14"/>
      <c r="KBI2382" s="14"/>
      <c r="KBJ2382" s="14"/>
      <c r="KBK2382" s="14"/>
      <c r="KBL2382" s="14"/>
      <c r="KBM2382" s="14"/>
      <c r="KBN2382" s="14"/>
      <c r="KBO2382" s="14"/>
      <c r="KBP2382" s="14"/>
      <c r="KBQ2382" s="14"/>
      <c r="KBR2382" s="14"/>
      <c r="KBS2382" s="14"/>
      <c r="KBT2382" s="14"/>
      <c r="KBU2382" s="14"/>
      <c r="KBV2382" s="14"/>
      <c r="KBW2382" s="14"/>
      <c r="KBX2382" s="14"/>
      <c r="KBY2382" s="14"/>
      <c r="KBZ2382" s="14"/>
      <c r="KCA2382" s="14"/>
      <c r="KCB2382" s="14"/>
      <c r="KCC2382" s="14"/>
      <c r="KCD2382" s="14"/>
      <c r="KCE2382" s="14"/>
      <c r="KCF2382" s="14"/>
      <c r="KCG2382" s="14"/>
      <c r="KCH2382" s="14"/>
      <c r="KCI2382" s="14"/>
      <c r="KCJ2382" s="14"/>
      <c r="KCK2382" s="14"/>
      <c r="KCL2382" s="14"/>
      <c r="KCM2382" s="14"/>
      <c r="KCN2382" s="14"/>
      <c r="KCO2382" s="14"/>
      <c r="KCP2382" s="14"/>
      <c r="KCQ2382" s="14"/>
      <c r="KCR2382" s="14"/>
      <c r="KCS2382" s="14"/>
      <c r="KCT2382" s="14"/>
      <c r="KCU2382" s="14"/>
      <c r="KCV2382" s="14"/>
      <c r="KCW2382" s="14"/>
      <c r="KCX2382" s="14"/>
      <c r="KCY2382" s="14"/>
      <c r="KCZ2382" s="14"/>
      <c r="KDA2382" s="14"/>
      <c r="KDB2382" s="14"/>
      <c r="KDC2382" s="14"/>
      <c r="KDD2382" s="14"/>
      <c r="KDE2382" s="14"/>
      <c r="KDF2382" s="14"/>
      <c r="KDG2382" s="14"/>
      <c r="KDH2382" s="14"/>
      <c r="KDI2382" s="14"/>
      <c r="KDJ2382" s="14"/>
      <c r="KDK2382" s="14"/>
      <c r="KDL2382" s="14"/>
      <c r="KDM2382" s="14"/>
      <c r="KDN2382" s="14"/>
      <c r="KDO2382" s="14"/>
      <c r="KDP2382" s="14"/>
      <c r="KDQ2382" s="14"/>
      <c r="KDR2382" s="14"/>
      <c r="KDS2382" s="14"/>
      <c r="KDT2382" s="14"/>
      <c r="KDU2382" s="14"/>
      <c r="KDV2382" s="14"/>
      <c r="KDW2382" s="14"/>
      <c r="KDX2382" s="14"/>
      <c r="KDY2382" s="14"/>
      <c r="KDZ2382" s="14"/>
      <c r="KEA2382" s="14"/>
      <c r="KEB2382" s="14"/>
      <c r="KEC2382" s="14"/>
      <c r="KED2382" s="14"/>
      <c r="KEE2382" s="14"/>
      <c r="KEF2382" s="14"/>
      <c r="KEG2382" s="14"/>
      <c r="KEH2382" s="14"/>
      <c r="KEI2382" s="14"/>
      <c r="KEJ2382" s="14"/>
      <c r="KEK2382" s="14"/>
      <c r="KEL2382" s="14"/>
      <c r="KEM2382" s="14"/>
      <c r="KEN2382" s="14"/>
      <c r="KEO2382" s="14"/>
      <c r="KEP2382" s="14"/>
      <c r="KEQ2382" s="14"/>
      <c r="KER2382" s="14"/>
      <c r="KES2382" s="14"/>
      <c r="KET2382" s="14"/>
      <c r="KEU2382" s="14"/>
      <c r="KEV2382" s="14"/>
      <c r="KEW2382" s="14"/>
      <c r="KEX2382" s="14"/>
      <c r="KEY2382" s="14"/>
      <c r="KEZ2382" s="14"/>
      <c r="KFA2382" s="14"/>
      <c r="KFB2382" s="14"/>
      <c r="KFC2382" s="14"/>
      <c r="KFD2382" s="14"/>
      <c r="KFE2382" s="14"/>
      <c r="KFF2382" s="14"/>
      <c r="KFG2382" s="14"/>
      <c r="KFH2382" s="14"/>
      <c r="KFI2382" s="14"/>
      <c r="KFJ2382" s="14"/>
      <c r="KFK2382" s="14"/>
      <c r="KFL2382" s="14"/>
      <c r="KFM2382" s="14"/>
      <c r="KFN2382" s="14"/>
      <c r="KFO2382" s="14"/>
      <c r="KFP2382" s="14"/>
      <c r="KFQ2382" s="14"/>
      <c r="KFR2382" s="14"/>
      <c r="KFS2382" s="14"/>
      <c r="KFT2382" s="14"/>
      <c r="KFU2382" s="14"/>
      <c r="KFV2382" s="14"/>
      <c r="KFW2382" s="14"/>
      <c r="KFX2382" s="14"/>
      <c r="KFY2382" s="14"/>
      <c r="KFZ2382" s="14"/>
      <c r="KGA2382" s="14"/>
      <c r="KGB2382" s="14"/>
      <c r="KGC2382" s="14"/>
      <c r="KGD2382" s="14"/>
      <c r="KGE2382" s="14"/>
      <c r="KGF2382" s="14"/>
      <c r="KGG2382" s="14"/>
      <c r="KGH2382" s="14"/>
      <c r="KGI2382" s="14"/>
      <c r="KGJ2382" s="14"/>
      <c r="KGK2382" s="14"/>
      <c r="KGL2382" s="14"/>
      <c r="KGM2382" s="14"/>
      <c r="KGN2382" s="14"/>
      <c r="KGO2382" s="14"/>
      <c r="KGP2382" s="14"/>
      <c r="KGQ2382" s="14"/>
      <c r="KGR2382" s="14"/>
      <c r="KGS2382" s="14"/>
      <c r="KGT2382" s="14"/>
      <c r="KGU2382" s="14"/>
      <c r="KGV2382" s="14"/>
      <c r="KGW2382" s="14"/>
      <c r="KGX2382" s="14"/>
      <c r="KGY2382" s="14"/>
      <c r="KGZ2382" s="14"/>
      <c r="KHA2382" s="14"/>
      <c r="KHB2382" s="14"/>
      <c r="KHC2382" s="14"/>
      <c r="KHD2382" s="14"/>
      <c r="KHE2382" s="14"/>
      <c r="KHF2382" s="14"/>
      <c r="KHG2382" s="14"/>
      <c r="KHH2382" s="14"/>
      <c r="KHI2382" s="14"/>
      <c r="KHJ2382" s="14"/>
      <c r="KHK2382" s="14"/>
      <c r="KHL2382" s="14"/>
      <c r="KHM2382" s="14"/>
      <c r="KHN2382" s="14"/>
      <c r="KHO2382" s="14"/>
      <c r="KHP2382" s="14"/>
      <c r="KHQ2382" s="14"/>
      <c r="KHR2382" s="14"/>
      <c r="KHS2382" s="14"/>
      <c r="KHT2382" s="14"/>
      <c r="KHU2382" s="14"/>
      <c r="KHV2382" s="14"/>
      <c r="KHW2382" s="14"/>
      <c r="KHX2382" s="14"/>
      <c r="KHY2382" s="14"/>
      <c r="KHZ2382" s="14"/>
      <c r="KIA2382" s="14"/>
      <c r="KIB2382" s="14"/>
      <c r="KIC2382" s="14"/>
      <c r="KID2382" s="14"/>
      <c r="KIE2382" s="14"/>
      <c r="KIF2382" s="14"/>
      <c r="KIG2382" s="14"/>
      <c r="KIH2382" s="14"/>
      <c r="KII2382" s="14"/>
      <c r="KIJ2382" s="14"/>
      <c r="KIK2382" s="14"/>
      <c r="KIL2382" s="14"/>
      <c r="KIM2382" s="14"/>
      <c r="KIN2382" s="14"/>
      <c r="KIO2382" s="14"/>
      <c r="KIP2382" s="14"/>
      <c r="KIQ2382" s="14"/>
      <c r="KIR2382" s="14"/>
      <c r="KIS2382" s="14"/>
      <c r="KIT2382" s="14"/>
      <c r="KIU2382" s="14"/>
      <c r="KIV2382" s="14"/>
      <c r="KIW2382" s="14"/>
      <c r="KIX2382" s="14"/>
      <c r="KIY2382" s="14"/>
      <c r="KIZ2382" s="14"/>
      <c r="KJA2382" s="14"/>
      <c r="KJB2382" s="14"/>
      <c r="KJC2382" s="14"/>
      <c r="KJD2382" s="14"/>
      <c r="KJE2382" s="14"/>
      <c r="KJF2382" s="14"/>
      <c r="KJG2382" s="14"/>
      <c r="KJH2382" s="14"/>
      <c r="KJI2382" s="14"/>
      <c r="KJJ2382" s="14"/>
      <c r="KJK2382" s="14"/>
      <c r="KJL2382" s="14"/>
      <c r="KJM2382" s="14"/>
      <c r="KJN2382" s="14"/>
      <c r="KJO2382" s="14"/>
      <c r="KJP2382" s="14"/>
      <c r="KJQ2382" s="14"/>
      <c r="KJR2382" s="14"/>
      <c r="KJS2382" s="14"/>
      <c r="KJT2382" s="14"/>
      <c r="KJU2382" s="14"/>
      <c r="KJV2382" s="14"/>
      <c r="KJW2382" s="14"/>
      <c r="KJX2382" s="14"/>
      <c r="KJY2382" s="14"/>
      <c r="KJZ2382" s="14"/>
      <c r="KKA2382" s="14"/>
      <c r="KKB2382" s="14"/>
      <c r="KKC2382" s="14"/>
      <c r="KKD2382" s="14"/>
      <c r="KKE2382" s="14"/>
      <c r="KKF2382" s="14"/>
      <c r="KKG2382" s="14"/>
      <c r="KKH2382" s="14"/>
      <c r="KKI2382" s="14"/>
      <c r="KKJ2382" s="14"/>
      <c r="KKK2382" s="14"/>
      <c r="KKL2382" s="14"/>
      <c r="KKM2382" s="14"/>
      <c r="KKN2382" s="14"/>
      <c r="KKO2382" s="14"/>
      <c r="KKP2382" s="14"/>
      <c r="KKQ2382" s="14"/>
      <c r="KKR2382" s="14"/>
      <c r="KKS2382" s="14"/>
      <c r="KKT2382" s="14"/>
      <c r="KKU2382" s="14"/>
      <c r="KKV2382" s="14"/>
      <c r="KKW2382" s="14"/>
      <c r="KKX2382" s="14"/>
      <c r="KKY2382" s="14"/>
      <c r="KKZ2382" s="14"/>
      <c r="KLA2382" s="14"/>
      <c r="KLB2382" s="14"/>
      <c r="KLC2382" s="14"/>
      <c r="KLD2382" s="14"/>
      <c r="KLE2382" s="14"/>
      <c r="KLF2382" s="14"/>
      <c r="KLG2382" s="14"/>
      <c r="KLH2382" s="14"/>
      <c r="KLI2382" s="14"/>
      <c r="KLJ2382" s="14"/>
      <c r="KLK2382" s="14"/>
      <c r="KLL2382" s="14"/>
      <c r="KLM2382" s="14"/>
      <c r="KLN2382" s="14"/>
      <c r="KLO2382" s="14"/>
      <c r="KLP2382" s="14"/>
      <c r="KLQ2382" s="14"/>
      <c r="KLR2382" s="14"/>
      <c r="KLS2382" s="14"/>
      <c r="KLT2382" s="14"/>
      <c r="KLU2382" s="14"/>
      <c r="KLV2382" s="14"/>
      <c r="KLW2382" s="14"/>
      <c r="KLX2382" s="14"/>
      <c r="KLY2382" s="14"/>
      <c r="KLZ2382" s="14"/>
      <c r="KMA2382" s="14"/>
      <c r="KMB2382" s="14"/>
      <c r="KMC2382" s="14"/>
      <c r="KMD2382" s="14"/>
      <c r="KME2382" s="14"/>
      <c r="KMF2382" s="14"/>
      <c r="KMG2382" s="14"/>
      <c r="KMH2382" s="14"/>
      <c r="KMI2382" s="14"/>
      <c r="KMJ2382" s="14"/>
      <c r="KMK2382" s="14"/>
      <c r="KML2382" s="14"/>
      <c r="KMM2382" s="14"/>
      <c r="KMN2382" s="14"/>
      <c r="KMO2382" s="14"/>
      <c r="KMP2382" s="14"/>
      <c r="KMQ2382" s="14"/>
      <c r="KMR2382" s="14"/>
      <c r="KMS2382" s="14"/>
      <c r="KMT2382" s="14"/>
      <c r="KMU2382" s="14"/>
      <c r="KMV2382" s="14"/>
      <c r="KMW2382" s="14"/>
      <c r="KMX2382" s="14"/>
      <c r="KMY2382" s="14"/>
      <c r="KMZ2382" s="14"/>
      <c r="KNA2382" s="14"/>
      <c r="KNB2382" s="14"/>
      <c r="KNC2382" s="14"/>
      <c r="KND2382" s="14"/>
      <c r="KNE2382" s="14"/>
      <c r="KNF2382" s="14"/>
      <c r="KNG2382" s="14"/>
      <c r="KNH2382" s="14"/>
      <c r="KNI2382" s="14"/>
      <c r="KNJ2382" s="14"/>
      <c r="KNK2382" s="14"/>
      <c r="KNL2382" s="14"/>
      <c r="KNM2382" s="14"/>
      <c r="KNN2382" s="14"/>
      <c r="KNO2382" s="14"/>
      <c r="KNP2382" s="14"/>
      <c r="KNQ2382" s="14"/>
      <c r="KNR2382" s="14"/>
      <c r="KNS2382" s="14"/>
      <c r="KNT2382" s="14"/>
      <c r="KNU2382" s="14"/>
      <c r="KNV2382" s="14"/>
      <c r="KNW2382" s="14"/>
      <c r="KNX2382" s="14"/>
      <c r="KNY2382" s="14"/>
      <c r="KNZ2382" s="14"/>
      <c r="KOA2382" s="14"/>
      <c r="KOB2382" s="14"/>
      <c r="KOC2382" s="14"/>
      <c r="KOD2382" s="14"/>
      <c r="KOE2382" s="14"/>
      <c r="KOF2382" s="14"/>
      <c r="KOG2382" s="14"/>
      <c r="KOH2382" s="14"/>
      <c r="KOI2382" s="14"/>
      <c r="KOJ2382" s="14"/>
      <c r="KOK2382" s="14"/>
      <c r="KOL2382" s="14"/>
      <c r="KOM2382" s="14"/>
      <c r="KON2382" s="14"/>
      <c r="KOO2382" s="14"/>
      <c r="KOP2382" s="14"/>
      <c r="KOQ2382" s="14"/>
      <c r="KOR2382" s="14"/>
      <c r="KOS2382" s="14"/>
      <c r="KOT2382" s="14"/>
      <c r="KOU2382" s="14"/>
      <c r="KOV2382" s="14"/>
      <c r="KOW2382" s="14"/>
      <c r="KOX2382" s="14"/>
      <c r="KOY2382" s="14"/>
      <c r="KOZ2382" s="14"/>
      <c r="KPA2382" s="14"/>
      <c r="KPB2382" s="14"/>
      <c r="KPC2382" s="14"/>
      <c r="KPD2382" s="14"/>
      <c r="KPE2382" s="14"/>
      <c r="KPF2382" s="14"/>
      <c r="KPG2382" s="14"/>
      <c r="KPH2382" s="14"/>
      <c r="KPI2382" s="14"/>
      <c r="KPJ2382" s="14"/>
      <c r="KPK2382" s="14"/>
      <c r="KPL2382" s="14"/>
      <c r="KPM2382" s="14"/>
      <c r="KPN2382" s="14"/>
      <c r="KPO2382" s="14"/>
      <c r="KPP2382" s="14"/>
      <c r="KPQ2382" s="14"/>
      <c r="KPR2382" s="14"/>
      <c r="KPS2382" s="14"/>
      <c r="KPT2382" s="14"/>
      <c r="KPU2382" s="14"/>
      <c r="KPV2382" s="14"/>
      <c r="KPW2382" s="14"/>
      <c r="KPX2382" s="14"/>
      <c r="KPY2382" s="14"/>
      <c r="KPZ2382" s="14"/>
      <c r="KQA2382" s="14"/>
      <c r="KQB2382" s="14"/>
      <c r="KQC2382" s="14"/>
      <c r="KQD2382" s="14"/>
      <c r="KQE2382" s="14"/>
      <c r="KQF2382" s="14"/>
      <c r="KQG2382" s="14"/>
      <c r="KQH2382" s="14"/>
      <c r="KQI2382" s="14"/>
      <c r="KQJ2382" s="14"/>
      <c r="KQK2382" s="14"/>
      <c r="KQL2382" s="14"/>
      <c r="KQM2382" s="14"/>
      <c r="KQN2382" s="14"/>
      <c r="KQO2382" s="14"/>
      <c r="KQP2382" s="14"/>
      <c r="KQQ2382" s="14"/>
      <c r="KQR2382" s="14"/>
      <c r="KQS2382" s="14"/>
      <c r="KQT2382" s="14"/>
      <c r="KQU2382" s="14"/>
      <c r="KQV2382" s="14"/>
      <c r="KQW2382" s="14"/>
      <c r="KQX2382" s="14"/>
      <c r="KQY2382" s="14"/>
      <c r="KQZ2382" s="14"/>
      <c r="KRA2382" s="14"/>
      <c r="KRB2382" s="14"/>
      <c r="KRC2382" s="14"/>
      <c r="KRD2382" s="14"/>
      <c r="KRE2382" s="14"/>
      <c r="KRF2382" s="14"/>
      <c r="KRG2382" s="14"/>
      <c r="KRH2382" s="14"/>
      <c r="KRI2382" s="14"/>
      <c r="KRJ2382" s="14"/>
      <c r="KRK2382" s="14"/>
      <c r="KRL2382" s="14"/>
      <c r="KRM2382" s="14"/>
      <c r="KRN2382" s="14"/>
      <c r="KRO2382" s="14"/>
      <c r="KRP2382" s="14"/>
      <c r="KRQ2382" s="14"/>
      <c r="KRR2382" s="14"/>
      <c r="KRS2382" s="14"/>
      <c r="KRT2382" s="14"/>
      <c r="KRU2382" s="14"/>
      <c r="KRV2382" s="14"/>
      <c r="KRW2382" s="14"/>
      <c r="KRX2382" s="14"/>
      <c r="KRY2382" s="14"/>
      <c r="KRZ2382" s="14"/>
      <c r="KSA2382" s="14"/>
      <c r="KSB2382" s="14"/>
      <c r="KSC2382" s="14"/>
      <c r="KSD2382" s="14"/>
      <c r="KSE2382" s="14"/>
      <c r="KSF2382" s="14"/>
      <c r="KSG2382" s="14"/>
      <c r="KSH2382" s="14"/>
      <c r="KSI2382" s="14"/>
      <c r="KSJ2382" s="14"/>
      <c r="KSK2382" s="14"/>
      <c r="KSL2382" s="14"/>
      <c r="KSM2382" s="14"/>
      <c r="KSN2382" s="14"/>
      <c r="KSO2382" s="14"/>
      <c r="KSP2382" s="14"/>
      <c r="KSQ2382" s="14"/>
      <c r="KSR2382" s="14"/>
      <c r="KSS2382" s="14"/>
      <c r="KST2382" s="14"/>
      <c r="KSU2382" s="14"/>
      <c r="KSV2382" s="14"/>
      <c r="KSW2382" s="14"/>
      <c r="KSX2382" s="14"/>
      <c r="KSY2382" s="14"/>
      <c r="KSZ2382" s="14"/>
      <c r="KTA2382" s="14"/>
      <c r="KTB2382" s="14"/>
      <c r="KTC2382" s="14"/>
      <c r="KTD2382" s="14"/>
      <c r="KTE2382" s="14"/>
      <c r="KTF2382" s="14"/>
      <c r="KTG2382" s="14"/>
      <c r="KTH2382" s="14"/>
      <c r="KTI2382" s="14"/>
      <c r="KTJ2382" s="14"/>
      <c r="KTK2382" s="14"/>
      <c r="KTL2382" s="14"/>
      <c r="KTM2382" s="14"/>
      <c r="KTN2382" s="14"/>
      <c r="KTO2382" s="14"/>
      <c r="KTP2382" s="14"/>
      <c r="KTQ2382" s="14"/>
      <c r="KTR2382" s="14"/>
      <c r="KTS2382" s="14"/>
      <c r="KTT2382" s="14"/>
      <c r="KTU2382" s="14"/>
      <c r="KTV2382" s="14"/>
      <c r="KTW2382" s="14"/>
      <c r="KTX2382" s="14"/>
      <c r="KTY2382" s="14"/>
      <c r="KTZ2382" s="14"/>
      <c r="KUA2382" s="14"/>
      <c r="KUB2382" s="14"/>
      <c r="KUC2382" s="14"/>
      <c r="KUD2382" s="14"/>
      <c r="KUE2382" s="14"/>
      <c r="KUF2382" s="14"/>
      <c r="KUG2382" s="14"/>
      <c r="KUH2382" s="14"/>
      <c r="KUI2382" s="14"/>
      <c r="KUJ2382" s="14"/>
      <c r="KUK2382" s="14"/>
      <c r="KUL2382" s="14"/>
      <c r="KUM2382" s="14"/>
      <c r="KUN2382" s="14"/>
      <c r="KUO2382" s="14"/>
      <c r="KUP2382" s="14"/>
      <c r="KUQ2382" s="14"/>
      <c r="KUR2382" s="14"/>
      <c r="KUS2382" s="14"/>
      <c r="KUT2382" s="14"/>
      <c r="KUU2382" s="14"/>
      <c r="KUV2382" s="14"/>
      <c r="KUW2382" s="14"/>
      <c r="KUX2382" s="14"/>
      <c r="KUY2382" s="14"/>
      <c r="KUZ2382" s="14"/>
      <c r="KVA2382" s="14"/>
      <c r="KVB2382" s="14"/>
      <c r="KVC2382" s="14"/>
      <c r="KVD2382" s="14"/>
      <c r="KVE2382" s="14"/>
      <c r="KVF2382" s="14"/>
      <c r="KVG2382" s="14"/>
      <c r="KVH2382" s="14"/>
      <c r="KVI2382" s="14"/>
      <c r="KVJ2382" s="14"/>
      <c r="KVK2382" s="14"/>
      <c r="KVL2382" s="14"/>
      <c r="KVM2382" s="14"/>
      <c r="KVN2382" s="14"/>
      <c r="KVO2382" s="14"/>
      <c r="KVP2382" s="14"/>
      <c r="KVQ2382" s="14"/>
      <c r="KVR2382" s="14"/>
      <c r="KVS2382" s="14"/>
      <c r="KVT2382" s="14"/>
      <c r="KVU2382" s="14"/>
      <c r="KVV2382" s="14"/>
      <c r="KVW2382" s="14"/>
      <c r="KVX2382" s="14"/>
      <c r="KVY2382" s="14"/>
      <c r="KVZ2382" s="14"/>
      <c r="KWA2382" s="14"/>
      <c r="KWB2382" s="14"/>
      <c r="KWC2382" s="14"/>
      <c r="KWD2382" s="14"/>
      <c r="KWE2382" s="14"/>
      <c r="KWF2382" s="14"/>
      <c r="KWG2382" s="14"/>
      <c r="KWH2382" s="14"/>
      <c r="KWI2382" s="14"/>
      <c r="KWJ2382" s="14"/>
      <c r="KWK2382" s="14"/>
      <c r="KWL2382" s="14"/>
      <c r="KWM2382" s="14"/>
      <c r="KWN2382" s="14"/>
      <c r="KWO2382" s="14"/>
      <c r="KWP2382" s="14"/>
      <c r="KWQ2382" s="14"/>
      <c r="KWR2382" s="14"/>
      <c r="KWS2382" s="14"/>
      <c r="KWT2382" s="14"/>
      <c r="KWU2382" s="14"/>
      <c r="KWV2382" s="14"/>
      <c r="KWW2382" s="14"/>
      <c r="KWX2382" s="14"/>
      <c r="KWY2382" s="14"/>
      <c r="KWZ2382" s="14"/>
      <c r="KXA2382" s="14"/>
      <c r="KXB2382" s="14"/>
      <c r="KXC2382" s="14"/>
      <c r="KXD2382" s="14"/>
      <c r="KXE2382" s="14"/>
      <c r="KXF2382" s="14"/>
      <c r="KXG2382" s="14"/>
      <c r="KXH2382" s="14"/>
      <c r="KXI2382" s="14"/>
      <c r="KXJ2382" s="14"/>
      <c r="KXK2382" s="14"/>
      <c r="KXL2382" s="14"/>
      <c r="KXM2382" s="14"/>
      <c r="KXN2382" s="14"/>
      <c r="KXO2382" s="14"/>
      <c r="KXP2382" s="14"/>
      <c r="KXQ2382" s="14"/>
      <c r="KXR2382" s="14"/>
      <c r="KXS2382" s="14"/>
      <c r="KXT2382" s="14"/>
      <c r="KXU2382" s="14"/>
      <c r="KXV2382" s="14"/>
      <c r="KXW2382" s="14"/>
      <c r="KXX2382" s="14"/>
      <c r="KXY2382" s="14"/>
      <c r="KXZ2382" s="14"/>
      <c r="KYA2382" s="14"/>
      <c r="KYB2382" s="14"/>
      <c r="KYC2382" s="14"/>
      <c r="KYD2382" s="14"/>
      <c r="KYE2382" s="14"/>
      <c r="KYF2382" s="14"/>
      <c r="KYG2382" s="14"/>
      <c r="KYH2382" s="14"/>
      <c r="KYI2382" s="14"/>
      <c r="KYJ2382" s="14"/>
      <c r="KYK2382" s="14"/>
      <c r="KYL2382" s="14"/>
      <c r="KYM2382" s="14"/>
      <c r="KYN2382" s="14"/>
      <c r="KYO2382" s="14"/>
      <c r="KYP2382" s="14"/>
      <c r="KYQ2382" s="14"/>
      <c r="KYR2382" s="14"/>
      <c r="KYS2382" s="14"/>
      <c r="KYT2382" s="14"/>
      <c r="KYU2382" s="14"/>
      <c r="KYV2382" s="14"/>
      <c r="KYW2382" s="14"/>
      <c r="KYX2382" s="14"/>
      <c r="KYY2382" s="14"/>
      <c r="KYZ2382" s="14"/>
      <c r="KZA2382" s="14"/>
      <c r="KZB2382" s="14"/>
      <c r="KZC2382" s="14"/>
      <c r="KZD2382" s="14"/>
      <c r="KZE2382" s="14"/>
      <c r="KZF2382" s="14"/>
      <c r="KZG2382" s="14"/>
      <c r="KZH2382" s="14"/>
      <c r="KZI2382" s="14"/>
      <c r="KZJ2382" s="14"/>
      <c r="KZK2382" s="14"/>
      <c r="KZL2382" s="14"/>
      <c r="KZM2382" s="14"/>
      <c r="KZN2382" s="14"/>
      <c r="KZO2382" s="14"/>
      <c r="KZP2382" s="14"/>
      <c r="KZQ2382" s="14"/>
      <c r="KZR2382" s="14"/>
      <c r="KZS2382" s="14"/>
      <c r="KZT2382" s="14"/>
      <c r="KZU2382" s="14"/>
      <c r="KZV2382" s="14"/>
      <c r="KZW2382" s="14"/>
      <c r="KZX2382" s="14"/>
      <c r="KZY2382" s="14"/>
      <c r="KZZ2382" s="14"/>
      <c r="LAA2382" s="14"/>
      <c r="LAB2382" s="14"/>
      <c r="LAC2382" s="14"/>
      <c r="LAD2382" s="14"/>
      <c r="LAE2382" s="14"/>
      <c r="LAF2382" s="14"/>
      <c r="LAG2382" s="14"/>
      <c r="LAH2382" s="14"/>
      <c r="LAI2382" s="14"/>
      <c r="LAJ2382" s="14"/>
      <c r="LAK2382" s="14"/>
      <c r="LAL2382" s="14"/>
      <c r="LAM2382" s="14"/>
      <c r="LAN2382" s="14"/>
      <c r="LAO2382" s="14"/>
      <c r="LAP2382" s="14"/>
      <c r="LAQ2382" s="14"/>
      <c r="LAR2382" s="14"/>
      <c r="LAS2382" s="14"/>
      <c r="LAT2382" s="14"/>
      <c r="LAU2382" s="14"/>
      <c r="LAV2382" s="14"/>
      <c r="LAW2382" s="14"/>
      <c r="LAX2382" s="14"/>
      <c r="LAY2382" s="14"/>
      <c r="LAZ2382" s="14"/>
      <c r="LBA2382" s="14"/>
      <c r="LBB2382" s="14"/>
      <c r="LBC2382" s="14"/>
      <c r="LBD2382" s="14"/>
      <c r="LBE2382" s="14"/>
      <c r="LBF2382" s="14"/>
      <c r="LBG2382" s="14"/>
      <c r="LBH2382" s="14"/>
      <c r="LBI2382" s="14"/>
      <c r="LBJ2382" s="14"/>
      <c r="LBK2382" s="14"/>
      <c r="LBL2382" s="14"/>
      <c r="LBM2382" s="14"/>
      <c r="LBN2382" s="14"/>
      <c r="LBO2382" s="14"/>
      <c r="LBP2382" s="14"/>
      <c r="LBQ2382" s="14"/>
      <c r="LBR2382" s="14"/>
      <c r="LBS2382" s="14"/>
      <c r="LBT2382" s="14"/>
      <c r="LBU2382" s="14"/>
      <c r="LBV2382" s="14"/>
      <c r="LBW2382" s="14"/>
      <c r="LBX2382" s="14"/>
      <c r="LBY2382" s="14"/>
      <c r="LBZ2382" s="14"/>
      <c r="LCA2382" s="14"/>
      <c r="LCB2382" s="14"/>
      <c r="LCC2382" s="14"/>
      <c r="LCD2382" s="14"/>
      <c r="LCE2382" s="14"/>
      <c r="LCF2382" s="14"/>
      <c r="LCG2382" s="14"/>
      <c r="LCH2382" s="14"/>
      <c r="LCI2382" s="14"/>
      <c r="LCJ2382" s="14"/>
      <c r="LCK2382" s="14"/>
      <c r="LCL2382" s="14"/>
      <c r="LCM2382" s="14"/>
      <c r="LCN2382" s="14"/>
      <c r="LCO2382" s="14"/>
      <c r="LCP2382" s="14"/>
      <c r="LCQ2382" s="14"/>
      <c r="LCR2382" s="14"/>
      <c r="LCS2382" s="14"/>
      <c r="LCT2382" s="14"/>
      <c r="LCU2382" s="14"/>
      <c r="LCV2382" s="14"/>
      <c r="LCW2382" s="14"/>
      <c r="LCX2382" s="14"/>
      <c r="LCY2382" s="14"/>
      <c r="LCZ2382" s="14"/>
      <c r="LDA2382" s="14"/>
      <c r="LDB2382" s="14"/>
      <c r="LDC2382" s="14"/>
      <c r="LDD2382" s="14"/>
      <c r="LDE2382" s="14"/>
      <c r="LDF2382" s="14"/>
      <c r="LDG2382" s="14"/>
      <c r="LDH2382" s="14"/>
      <c r="LDI2382" s="14"/>
      <c r="LDJ2382" s="14"/>
      <c r="LDK2382" s="14"/>
      <c r="LDL2382" s="14"/>
      <c r="LDM2382" s="14"/>
      <c r="LDN2382" s="14"/>
      <c r="LDO2382" s="14"/>
      <c r="LDP2382" s="14"/>
      <c r="LDQ2382" s="14"/>
      <c r="LDR2382" s="14"/>
      <c r="LDS2382" s="14"/>
      <c r="LDT2382" s="14"/>
      <c r="LDU2382" s="14"/>
      <c r="LDV2382" s="14"/>
      <c r="LDW2382" s="14"/>
      <c r="LDX2382" s="14"/>
      <c r="LDY2382" s="14"/>
      <c r="LDZ2382" s="14"/>
      <c r="LEA2382" s="14"/>
      <c r="LEB2382" s="14"/>
      <c r="LEC2382" s="14"/>
      <c r="LED2382" s="14"/>
      <c r="LEE2382" s="14"/>
      <c r="LEF2382" s="14"/>
      <c r="LEG2382" s="14"/>
      <c r="LEH2382" s="14"/>
      <c r="LEI2382" s="14"/>
      <c r="LEJ2382" s="14"/>
      <c r="LEK2382" s="14"/>
      <c r="LEL2382" s="14"/>
      <c r="LEM2382" s="14"/>
      <c r="LEN2382" s="14"/>
      <c r="LEO2382" s="14"/>
      <c r="LEP2382" s="14"/>
      <c r="LEQ2382" s="14"/>
      <c r="LER2382" s="14"/>
      <c r="LES2382" s="14"/>
      <c r="LET2382" s="14"/>
      <c r="LEU2382" s="14"/>
      <c r="LEV2382" s="14"/>
      <c r="LEW2382" s="14"/>
      <c r="LEX2382" s="14"/>
      <c r="LEY2382" s="14"/>
      <c r="LEZ2382" s="14"/>
      <c r="LFA2382" s="14"/>
      <c r="LFB2382" s="14"/>
      <c r="LFC2382" s="14"/>
      <c r="LFD2382" s="14"/>
      <c r="LFE2382" s="14"/>
      <c r="LFF2382" s="14"/>
      <c r="LFG2382" s="14"/>
      <c r="LFH2382" s="14"/>
      <c r="LFI2382" s="14"/>
      <c r="LFJ2382" s="14"/>
      <c r="LFK2382" s="14"/>
      <c r="LFL2382" s="14"/>
      <c r="LFM2382" s="14"/>
      <c r="LFN2382" s="14"/>
      <c r="LFO2382" s="14"/>
      <c r="LFP2382" s="14"/>
      <c r="LFQ2382" s="14"/>
      <c r="LFR2382" s="14"/>
      <c r="LFS2382" s="14"/>
      <c r="LFT2382" s="14"/>
      <c r="LFU2382" s="14"/>
      <c r="LFV2382" s="14"/>
      <c r="LFW2382" s="14"/>
      <c r="LFX2382" s="14"/>
      <c r="LFY2382" s="14"/>
      <c r="LFZ2382" s="14"/>
      <c r="LGA2382" s="14"/>
      <c r="LGB2382" s="14"/>
      <c r="LGC2382" s="14"/>
      <c r="LGD2382" s="14"/>
      <c r="LGE2382" s="14"/>
      <c r="LGF2382" s="14"/>
      <c r="LGG2382" s="14"/>
      <c r="LGH2382" s="14"/>
      <c r="LGI2382" s="14"/>
      <c r="LGJ2382" s="14"/>
      <c r="LGK2382" s="14"/>
      <c r="LGL2382" s="14"/>
      <c r="LGM2382" s="14"/>
      <c r="LGN2382" s="14"/>
      <c r="LGO2382" s="14"/>
      <c r="LGP2382" s="14"/>
      <c r="LGQ2382" s="14"/>
      <c r="LGR2382" s="14"/>
      <c r="LGS2382" s="14"/>
      <c r="LGT2382" s="14"/>
      <c r="LGU2382" s="14"/>
      <c r="LGV2382" s="14"/>
      <c r="LGW2382" s="14"/>
      <c r="LGX2382" s="14"/>
      <c r="LGY2382" s="14"/>
      <c r="LGZ2382" s="14"/>
      <c r="LHA2382" s="14"/>
      <c r="LHB2382" s="14"/>
      <c r="LHC2382" s="14"/>
      <c r="LHD2382" s="14"/>
      <c r="LHE2382" s="14"/>
      <c r="LHF2382" s="14"/>
      <c r="LHG2382" s="14"/>
      <c r="LHH2382" s="14"/>
      <c r="LHI2382" s="14"/>
      <c r="LHJ2382" s="14"/>
      <c r="LHK2382" s="14"/>
      <c r="LHL2382" s="14"/>
      <c r="LHM2382" s="14"/>
      <c r="LHN2382" s="14"/>
      <c r="LHO2382" s="14"/>
      <c r="LHP2382" s="14"/>
      <c r="LHQ2382" s="14"/>
      <c r="LHR2382" s="14"/>
      <c r="LHS2382" s="14"/>
      <c r="LHT2382" s="14"/>
      <c r="LHU2382" s="14"/>
      <c r="LHV2382" s="14"/>
      <c r="LHW2382" s="14"/>
      <c r="LHX2382" s="14"/>
      <c r="LHY2382" s="14"/>
      <c r="LHZ2382" s="14"/>
      <c r="LIA2382" s="14"/>
      <c r="LIB2382" s="14"/>
      <c r="LIC2382" s="14"/>
      <c r="LID2382" s="14"/>
      <c r="LIE2382" s="14"/>
      <c r="LIF2382" s="14"/>
      <c r="LIG2382" s="14"/>
      <c r="LIH2382" s="14"/>
      <c r="LII2382" s="14"/>
      <c r="LIJ2382" s="14"/>
      <c r="LIK2382" s="14"/>
      <c r="LIL2382" s="14"/>
      <c r="LIM2382" s="14"/>
      <c r="LIN2382" s="14"/>
      <c r="LIO2382" s="14"/>
      <c r="LIP2382" s="14"/>
      <c r="LIQ2382" s="14"/>
      <c r="LIR2382" s="14"/>
      <c r="LIS2382" s="14"/>
      <c r="LIT2382" s="14"/>
      <c r="LIU2382" s="14"/>
      <c r="LIV2382" s="14"/>
      <c r="LIW2382" s="14"/>
      <c r="LIX2382" s="14"/>
      <c r="LIY2382" s="14"/>
      <c r="LIZ2382" s="14"/>
      <c r="LJA2382" s="14"/>
      <c r="LJB2382" s="14"/>
      <c r="LJC2382" s="14"/>
      <c r="LJD2382" s="14"/>
      <c r="LJE2382" s="14"/>
      <c r="LJF2382" s="14"/>
      <c r="LJG2382" s="14"/>
      <c r="LJH2382" s="14"/>
      <c r="LJI2382" s="14"/>
      <c r="LJJ2382" s="14"/>
      <c r="LJK2382" s="14"/>
      <c r="LJL2382" s="14"/>
      <c r="LJM2382" s="14"/>
      <c r="LJN2382" s="14"/>
      <c r="LJO2382" s="14"/>
      <c r="LJP2382" s="14"/>
      <c r="LJQ2382" s="14"/>
      <c r="LJR2382" s="14"/>
      <c r="LJS2382" s="14"/>
      <c r="LJT2382" s="14"/>
      <c r="LJU2382" s="14"/>
      <c r="LJV2382" s="14"/>
      <c r="LJW2382" s="14"/>
      <c r="LJX2382" s="14"/>
      <c r="LJY2382" s="14"/>
      <c r="LJZ2382" s="14"/>
      <c r="LKA2382" s="14"/>
      <c r="LKB2382" s="14"/>
      <c r="LKC2382" s="14"/>
      <c r="LKD2382" s="14"/>
      <c r="LKE2382" s="14"/>
      <c r="LKF2382" s="14"/>
      <c r="LKG2382" s="14"/>
      <c r="LKH2382" s="14"/>
      <c r="LKI2382" s="14"/>
      <c r="LKJ2382" s="14"/>
      <c r="LKK2382" s="14"/>
      <c r="LKL2382" s="14"/>
      <c r="LKM2382" s="14"/>
      <c r="LKN2382" s="14"/>
      <c r="LKO2382" s="14"/>
      <c r="LKP2382" s="14"/>
      <c r="LKQ2382" s="14"/>
      <c r="LKR2382" s="14"/>
      <c r="LKS2382" s="14"/>
      <c r="LKT2382" s="14"/>
      <c r="LKU2382" s="14"/>
      <c r="LKV2382" s="14"/>
      <c r="LKW2382" s="14"/>
      <c r="LKX2382" s="14"/>
      <c r="LKY2382" s="14"/>
      <c r="LKZ2382" s="14"/>
      <c r="LLA2382" s="14"/>
      <c r="LLB2382" s="14"/>
      <c r="LLC2382" s="14"/>
      <c r="LLD2382" s="14"/>
      <c r="LLE2382" s="14"/>
      <c r="LLF2382" s="14"/>
      <c r="LLG2382" s="14"/>
      <c r="LLH2382" s="14"/>
      <c r="LLI2382" s="14"/>
      <c r="LLJ2382" s="14"/>
      <c r="LLK2382" s="14"/>
      <c r="LLL2382" s="14"/>
      <c r="LLM2382" s="14"/>
      <c r="LLN2382" s="14"/>
      <c r="LLO2382" s="14"/>
      <c r="LLP2382" s="14"/>
      <c r="LLQ2382" s="14"/>
      <c r="LLR2382" s="14"/>
      <c r="LLS2382" s="14"/>
      <c r="LLT2382" s="14"/>
      <c r="LLU2382" s="14"/>
      <c r="LLV2382" s="14"/>
      <c r="LLW2382" s="14"/>
      <c r="LLX2382" s="14"/>
      <c r="LLY2382" s="14"/>
      <c r="LLZ2382" s="14"/>
      <c r="LMA2382" s="14"/>
      <c r="LMB2382" s="14"/>
      <c r="LMC2382" s="14"/>
      <c r="LMD2382" s="14"/>
      <c r="LME2382" s="14"/>
      <c r="LMF2382" s="14"/>
      <c r="LMG2382" s="14"/>
      <c r="LMH2382" s="14"/>
      <c r="LMI2382" s="14"/>
      <c r="LMJ2382" s="14"/>
      <c r="LMK2382" s="14"/>
      <c r="LML2382" s="14"/>
      <c r="LMM2382" s="14"/>
      <c r="LMN2382" s="14"/>
      <c r="LMO2382" s="14"/>
      <c r="LMP2382" s="14"/>
      <c r="LMQ2382" s="14"/>
      <c r="LMR2382" s="14"/>
      <c r="LMS2382" s="14"/>
      <c r="LMT2382" s="14"/>
      <c r="LMU2382" s="14"/>
      <c r="LMV2382" s="14"/>
      <c r="LMW2382" s="14"/>
      <c r="LMX2382" s="14"/>
      <c r="LMY2382" s="14"/>
      <c r="LMZ2382" s="14"/>
      <c r="LNA2382" s="14"/>
      <c r="LNB2382" s="14"/>
      <c r="LNC2382" s="14"/>
      <c r="LND2382" s="14"/>
      <c r="LNE2382" s="14"/>
      <c r="LNF2382" s="14"/>
      <c r="LNG2382" s="14"/>
      <c r="LNH2382" s="14"/>
      <c r="LNI2382" s="14"/>
      <c r="LNJ2382" s="14"/>
      <c r="LNK2382" s="14"/>
      <c r="LNL2382" s="14"/>
      <c r="LNM2382" s="14"/>
      <c r="LNN2382" s="14"/>
      <c r="LNO2382" s="14"/>
      <c r="LNP2382" s="14"/>
      <c r="LNQ2382" s="14"/>
      <c r="LNR2382" s="14"/>
      <c r="LNS2382" s="14"/>
      <c r="LNT2382" s="14"/>
      <c r="LNU2382" s="14"/>
      <c r="LNV2382" s="14"/>
      <c r="LNW2382" s="14"/>
      <c r="LNX2382" s="14"/>
      <c r="LNY2382" s="14"/>
      <c r="LNZ2382" s="14"/>
      <c r="LOA2382" s="14"/>
      <c r="LOB2382" s="14"/>
      <c r="LOC2382" s="14"/>
      <c r="LOD2382" s="14"/>
      <c r="LOE2382" s="14"/>
      <c r="LOF2382" s="14"/>
      <c r="LOG2382" s="14"/>
      <c r="LOH2382" s="14"/>
      <c r="LOI2382" s="14"/>
      <c r="LOJ2382" s="14"/>
      <c r="LOK2382" s="14"/>
      <c r="LOL2382" s="14"/>
      <c r="LOM2382" s="14"/>
      <c r="LON2382" s="14"/>
      <c r="LOO2382" s="14"/>
      <c r="LOP2382" s="14"/>
      <c r="LOQ2382" s="14"/>
      <c r="LOR2382" s="14"/>
      <c r="LOS2382" s="14"/>
      <c r="LOT2382" s="14"/>
      <c r="LOU2382" s="14"/>
      <c r="LOV2382" s="14"/>
      <c r="LOW2382" s="14"/>
      <c r="LOX2382" s="14"/>
      <c r="LOY2382" s="14"/>
      <c r="LOZ2382" s="14"/>
      <c r="LPA2382" s="14"/>
      <c r="LPB2382" s="14"/>
      <c r="LPC2382" s="14"/>
      <c r="LPD2382" s="14"/>
      <c r="LPE2382" s="14"/>
      <c r="LPF2382" s="14"/>
      <c r="LPG2382" s="14"/>
      <c r="LPH2382" s="14"/>
      <c r="LPI2382" s="14"/>
      <c r="LPJ2382" s="14"/>
      <c r="LPK2382" s="14"/>
      <c r="LPL2382" s="14"/>
      <c r="LPM2382" s="14"/>
      <c r="LPN2382" s="14"/>
      <c r="LPO2382" s="14"/>
      <c r="LPP2382" s="14"/>
      <c r="LPQ2382" s="14"/>
      <c r="LPR2382" s="14"/>
      <c r="LPS2382" s="14"/>
      <c r="LPT2382" s="14"/>
      <c r="LPU2382" s="14"/>
      <c r="LPV2382" s="14"/>
      <c r="LPW2382" s="14"/>
      <c r="LPX2382" s="14"/>
      <c r="LPY2382" s="14"/>
      <c r="LPZ2382" s="14"/>
      <c r="LQA2382" s="14"/>
      <c r="LQB2382" s="14"/>
      <c r="LQC2382" s="14"/>
      <c r="LQD2382" s="14"/>
      <c r="LQE2382" s="14"/>
      <c r="LQF2382" s="14"/>
      <c r="LQG2382" s="14"/>
      <c r="LQH2382" s="14"/>
      <c r="LQI2382" s="14"/>
      <c r="LQJ2382" s="14"/>
      <c r="LQK2382" s="14"/>
      <c r="LQL2382" s="14"/>
      <c r="LQM2382" s="14"/>
      <c r="LQN2382" s="14"/>
      <c r="LQO2382" s="14"/>
      <c r="LQP2382" s="14"/>
      <c r="LQQ2382" s="14"/>
      <c r="LQR2382" s="14"/>
      <c r="LQS2382" s="14"/>
      <c r="LQT2382" s="14"/>
      <c r="LQU2382" s="14"/>
      <c r="LQV2382" s="14"/>
      <c r="LQW2382" s="14"/>
      <c r="LQX2382" s="14"/>
      <c r="LQY2382" s="14"/>
      <c r="LQZ2382" s="14"/>
      <c r="LRA2382" s="14"/>
      <c r="LRB2382" s="14"/>
      <c r="LRC2382" s="14"/>
      <c r="LRD2382" s="14"/>
      <c r="LRE2382" s="14"/>
      <c r="LRF2382" s="14"/>
      <c r="LRG2382" s="14"/>
      <c r="LRH2382" s="14"/>
      <c r="LRI2382" s="14"/>
      <c r="LRJ2382" s="14"/>
      <c r="LRK2382" s="14"/>
      <c r="LRL2382" s="14"/>
      <c r="LRM2382" s="14"/>
      <c r="LRN2382" s="14"/>
      <c r="LRO2382" s="14"/>
      <c r="LRP2382" s="14"/>
      <c r="LRQ2382" s="14"/>
      <c r="LRR2382" s="14"/>
      <c r="LRS2382" s="14"/>
      <c r="LRT2382" s="14"/>
      <c r="LRU2382" s="14"/>
      <c r="LRV2382" s="14"/>
      <c r="LRW2382" s="14"/>
      <c r="LRX2382" s="14"/>
      <c r="LRY2382" s="14"/>
      <c r="LRZ2382" s="14"/>
      <c r="LSA2382" s="14"/>
      <c r="LSB2382" s="14"/>
      <c r="LSC2382" s="14"/>
      <c r="LSD2382" s="14"/>
      <c r="LSE2382" s="14"/>
      <c r="LSF2382" s="14"/>
      <c r="LSG2382" s="14"/>
      <c r="LSH2382" s="14"/>
      <c r="LSI2382" s="14"/>
      <c r="LSJ2382" s="14"/>
      <c r="LSK2382" s="14"/>
      <c r="LSL2382" s="14"/>
      <c r="LSM2382" s="14"/>
      <c r="LSN2382" s="14"/>
      <c r="LSO2382" s="14"/>
      <c r="LSP2382" s="14"/>
      <c r="LSQ2382" s="14"/>
      <c r="LSR2382" s="14"/>
      <c r="LSS2382" s="14"/>
      <c r="LST2382" s="14"/>
      <c r="LSU2382" s="14"/>
      <c r="LSV2382" s="14"/>
      <c r="LSW2382" s="14"/>
      <c r="LSX2382" s="14"/>
      <c r="LSY2382" s="14"/>
      <c r="LSZ2382" s="14"/>
      <c r="LTA2382" s="14"/>
      <c r="LTB2382" s="14"/>
      <c r="LTC2382" s="14"/>
      <c r="LTD2382" s="14"/>
      <c r="LTE2382" s="14"/>
      <c r="LTF2382" s="14"/>
      <c r="LTG2382" s="14"/>
      <c r="LTH2382" s="14"/>
      <c r="LTI2382" s="14"/>
      <c r="LTJ2382" s="14"/>
      <c r="LTK2382" s="14"/>
      <c r="LTL2382" s="14"/>
      <c r="LTM2382" s="14"/>
      <c r="LTN2382" s="14"/>
      <c r="LTO2382" s="14"/>
      <c r="LTP2382" s="14"/>
      <c r="LTQ2382" s="14"/>
      <c r="LTR2382" s="14"/>
      <c r="LTS2382" s="14"/>
      <c r="LTT2382" s="14"/>
      <c r="LTU2382" s="14"/>
      <c r="LTV2382" s="14"/>
      <c r="LTW2382" s="14"/>
      <c r="LTX2382" s="14"/>
      <c r="LTY2382" s="14"/>
      <c r="LTZ2382" s="14"/>
      <c r="LUA2382" s="14"/>
      <c r="LUB2382" s="14"/>
      <c r="LUC2382" s="14"/>
      <c r="LUD2382" s="14"/>
      <c r="LUE2382" s="14"/>
      <c r="LUF2382" s="14"/>
      <c r="LUG2382" s="14"/>
      <c r="LUH2382" s="14"/>
      <c r="LUI2382" s="14"/>
      <c r="LUJ2382" s="14"/>
      <c r="LUK2382" s="14"/>
      <c r="LUL2382" s="14"/>
      <c r="LUM2382" s="14"/>
      <c r="LUN2382" s="14"/>
      <c r="LUO2382" s="14"/>
      <c r="LUP2382" s="14"/>
      <c r="LUQ2382" s="14"/>
      <c r="LUR2382" s="14"/>
      <c r="LUS2382" s="14"/>
      <c r="LUT2382" s="14"/>
      <c r="LUU2382" s="14"/>
      <c r="LUV2382" s="14"/>
      <c r="LUW2382" s="14"/>
      <c r="LUX2382" s="14"/>
      <c r="LUY2382" s="14"/>
      <c r="LUZ2382" s="14"/>
      <c r="LVA2382" s="14"/>
      <c r="LVB2382" s="14"/>
      <c r="LVC2382" s="14"/>
      <c r="LVD2382" s="14"/>
      <c r="LVE2382" s="14"/>
      <c r="LVF2382" s="14"/>
      <c r="LVG2382" s="14"/>
      <c r="LVH2382" s="14"/>
      <c r="LVI2382" s="14"/>
      <c r="LVJ2382" s="14"/>
      <c r="LVK2382" s="14"/>
      <c r="LVL2382" s="14"/>
      <c r="LVM2382" s="14"/>
      <c r="LVN2382" s="14"/>
      <c r="LVO2382" s="14"/>
      <c r="LVP2382" s="14"/>
      <c r="LVQ2382" s="14"/>
      <c r="LVR2382" s="14"/>
      <c r="LVS2382" s="14"/>
      <c r="LVT2382" s="14"/>
      <c r="LVU2382" s="14"/>
      <c r="LVV2382" s="14"/>
      <c r="LVW2382" s="14"/>
      <c r="LVX2382" s="14"/>
      <c r="LVY2382" s="14"/>
      <c r="LVZ2382" s="14"/>
      <c r="LWA2382" s="14"/>
      <c r="LWB2382" s="14"/>
      <c r="LWC2382" s="14"/>
      <c r="LWD2382" s="14"/>
      <c r="LWE2382" s="14"/>
      <c r="LWF2382" s="14"/>
      <c r="LWG2382" s="14"/>
      <c r="LWH2382" s="14"/>
      <c r="LWI2382" s="14"/>
      <c r="LWJ2382" s="14"/>
      <c r="LWK2382" s="14"/>
      <c r="LWL2382" s="14"/>
      <c r="LWM2382" s="14"/>
      <c r="LWN2382" s="14"/>
      <c r="LWO2382" s="14"/>
      <c r="LWP2382" s="14"/>
      <c r="LWQ2382" s="14"/>
      <c r="LWR2382" s="14"/>
      <c r="LWS2382" s="14"/>
      <c r="LWT2382" s="14"/>
      <c r="LWU2382" s="14"/>
      <c r="LWV2382" s="14"/>
      <c r="LWW2382" s="14"/>
      <c r="LWX2382" s="14"/>
      <c r="LWY2382" s="14"/>
      <c r="LWZ2382" s="14"/>
      <c r="LXA2382" s="14"/>
      <c r="LXB2382" s="14"/>
      <c r="LXC2382" s="14"/>
      <c r="LXD2382" s="14"/>
      <c r="LXE2382" s="14"/>
      <c r="LXF2382" s="14"/>
      <c r="LXG2382" s="14"/>
      <c r="LXH2382" s="14"/>
      <c r="LXI2382" s="14"/>
      <c r="LXJ2382" s="14"/>
      <c r="LXK2382" s="14"/>
      <c r="LXL2382" s="14"/>
      <c r="LXM2382" s="14"/>
      <c r="LXN2382" s="14"/>
      <c r="LXO2382" s="14"/>
      <c r="LXP2382" s="14"/>
      <c r="LXQ2382" s="14"/>
      <c r="LXR2382" s="14"/>
      <c r="LXS2382" s="14"/>
      <c r="LXT2382" s="14"/>
      <c r="LXU2382" s="14"/>
      <c r="LXV2382" s="14"/>
      <c r="LXW2382" s="14"/>
      <c r="LXX2382" s="14"/>
      <c r="LXY2382" s="14"/>
      <c r="LXZ2382" s="14"/>
      <c r="LYA2382" s="14"/>
      <c r="LYB2382" s="14"/>
      <c r="LYC2382" s="14"/>
      <c r="LYD2382" s="14"/>
      <c r="LYE2382" s="14"/>
      <c r="LYF2382" s="14"/>
      <c r="LYG2382" s="14"/>
      <c r="LYH2382" s="14"/>
      <c r="LYI2382" s="14"/>
      <c r="LYJ2382" s="14"/>
      <c r="LYK2382" s="14"/>
      <c r="LYL2382" s="14"/>
      <c r="LYM2382" s="14"/>
      <c r="LYN2382" s="14"/>
      <c r="LYO2382" s="14"/>
      <c r="LYP2382" s="14"/>
      <c r="LYQ2382" s="14"/>
      <c r="LYR2382" s="14"/>
      <c r="LYS2382" s="14"/>
      <c r="LYT2382" s="14"/>
      <c r="LYU2382" s="14"/>
      <c r="LYV2382" s="14"/>
      <c r="LYW2382" s="14"/>
      <c r="LYX2382" s="14"/>
      <c r="LYY2382" s="14"/>
      <c r="LYZ2382" s="14"/>
      <c r="LZA2382" s="14"/>
      <c r="LZB2382" s="14"/>
      <c r="LZC2382" s="14"/>
      <c r="LZD2382" s="14"/>
      <c r="LZE2382" s="14"/>
      <c r="LZF2382" s="14"/>
      <c r="LZG2382" s="14"/>
      <c r="LZH2382" s="14"/>
      <c r="LZI2382" s="14"/>
      <c r="LZJ2382" s="14"/>
      <c r="LZK2382" s="14"/>
      <c r="LZL2382" s="14"/>
      <c r="LZM2382" s="14"/>
      <c r="LZN2382" s="14"/>
      <c r="LZO2382" s="14"/>
      <c r="LZP2382" s="14"/>
      <c r="LZQ2382" s="14"/>
      <c r="LZR2382" s="14"/>
      <c r="LZS2382" s="14"/>
      <c r="LZT2382" s="14"/>
      <c r="LZU2382" s="14"/>
      <c r="LZV2382" s="14"/>
      <c r="LZW2382" s="14"/>
      <c r="LZX2382" s="14"/>
      <c r="LZY2382" s="14"/>
      <c r="LZZ2382" s="14"/>
      <c r="MAA2382" s="14"/>
      <c r="MAB2382" s="14"/>
      <c r="MAC2382" s="14"/>
      <c r="MAD2382" s="14"/>
      <c r="MAE2382" s="14"/>
      <c r="MAF2382" s="14"/>
      <c r="MAG2382" s="14"/>
      <c r="MAH2382" s="14"/>
      <c r="MAI2382" s="14"/>
      <c r="MAJ2382" s="14"/>
      <c r="MAK2382" s="14"/>
      <c r="MAL2382" s="14"/>
      <c r="MAM2382" s="14"/>
      <c r="MAN2382" s="14"/>
      <c r="MAO2382" s="14"/>
      <c r="MAP2382" s="14"/>
      <c r="MAQ2382" s="14"/>
      <c r="MAR2382" s="14"/>
      <c r="MAS2382" s="14"/>
      <c r="MAT2382" s="14"/>
      <c r="MAU2382" s="14"/>
      <c r="MAV2382" s="14"/>
      <c r="MAW2382" s="14"/>
      <c r="MAX2382" s="14"/>
      <c r="MAY2382" s="14"/>
      <c r="MAZ2382" s="14"/>
      <c r="MBA2382" s="14"/>
      <c r="MBB2382" s="14"/>
      <c r="MBC2382" s="14"/>
      <c r="MBD2382" s="14"/>
      <c r="MBE2382" s="14"/>
      <c r="MBF2382" s="14"/>
      <c r="MBG2382" s="14"/>
      <c r="MBH2382" s="14"/>
      <c r="MBI2382" s="14"/>
      <c r="MBJ2382" s="14"/>
      <c r="MBK2382" s="14"/>
      <c r="MBL2382" s="14"/>
      <c r="MBM2382" s="14"/>
      <c r="MBN2382" s="14"/>
      <c r="MBO2382" s="14"/>
      <c r="MBP2382" s="14"/>
      <c r="MBQ2382" s="14"/>
      <c r="MBR2382" s="14"/>
      <c r="MBS2382" s="14"/>
      <c r="MBT2382" s="14"/>
      <c r="MBU2382" s="14"/>
      <c r="MBV2382" s="14"/>
      <c r="MBW2382" s="14"/>
      <c r="MBX2382" s="14"/>
      <c r="MBY2382" s="14"/>
      <c r="MBZ2382" s="14"/>
      <c r="MCA2382" s="14"/>
      <c r="MCB2382" s="14"/>
      <c r="MCC2382" s="14"/>
      <c r="MCD2382" s="14"/>
      <c r="MCE2382" s="14"/>
      <c r="MCF2382" s="14"/>
      <c r="MCG2382" s="14"/>
      <c r="MCH2382" s="14"/>
      <c r="MCI2382" s="14"/>
      <c r="MCJ2382" s="14"/>
      <c r="MCK2382" s="14"/>
      <c r="MCL2382" s="14"/>
      <c r="MCM2382" s="14"/>
      <c r="MCN2382" s="14"/>
      <c r="MCO2382" s="14"/>
      <c r="MCP2382" s="14"/>
      <c r="MCQ2382" s="14"/>
      <c r="MCR2382" s="14"/>
      <c r="MCS2382" s="14"/>
      <c r="MCT2382" s="14"/>
      <c r="MCU2382" s="14"/>
      <c r="MCV2382" s="14"/>
      <c r="MCW2382" s="14"/>
      <c r="MCX2382" s="14"/>
      <c r="MCY2382" s="14"/>
      <c r="MCZ2382" s="14"/>
      <c r="MDA2382" s="14"/>
      <c r="MDB2382" s="14"/>
      <c r="MDC2382" s="14"/>
      <c r="MDD2382" s="14"/>
      <c r="MDE2382" s="14"/>
      <c r="MDF2382" s="14"/>
      <c r="MDG2382" s="14"/>
      <c r="MDH2382" s="14"/>
      <c r="MDI2382" s="14"/>
      <c r="MDJ2382" s="14"/>
      <c r="MDK2382" s="14"/>
      <c r="MDL2382" s="14"/>
      <c r="MDM2382" s="14"/>
      <c r="MDN2382" s="14"/>
      <c r="MDO2382" s="14"/>
      <c r="MDP2382" s="14"/>
      <c r="MDQ2382" s="14"/>
      <c r="MDR2382" s="14"/>
      <c r="MDS2382" s="14"/>
      <c r="MDT2382" s="14"/>
      <c r="MDU2382" s="14"/>
      <c r="MDV2382" s="14"/>
      <c r="MDW2382" s="14"/>
      <c r="MDX2382" s="14"/>
      <c r="MDY2382" s="14"/>
      <c r="MDZ2382" s="14"/>
      <c r="MEA2382" s="14"/>
      <c r="MEB2382" s="14"/>
      <c r="MEC2382" s="14"/>
      <c r="MED2382" s="14"/>
      <c r="MEE2382" s="14"/>
      <c r="MEF2382" s="14"/>
      <c r="MEG2382" s="14"/>
      <c r="MEH2382" s="14"/>
      <c r="MEI2382" s="14"/>
      <c r="MEJ2382" s="14"/>
      <c r="MEK2382" s="14"/>
      <c r="MEL2382" s="14"/>
      <c r="MEM2382" s="14"/>
      <c r="MEN2382" s="14"/>
      <c r="MEO2382" s="14"/>
      <c r="MEP2382" s="14"/>
      <c r="MEQ2382" s="14"/>
      <c r="MER2382" s="14"/>
      <c r="MES2382" s="14"/>
      <c r="MET2382" s="14"/>
      <c r="MEU2382" s="14"/>
      <c r="MEV2382" s="14"/>
      <c r="MEW2382" s="14"/>
      <c r="MEX2382" s="14"/>
      <c r="MEY2382" s="14"/>
      <c r="MEZ2382" s="14"/>
      <c r="MFA2382" s="14"/>
      <c r="MFB2382" s="14"/>
      <c r="MFC2382" s="14"/>
      <c r="MFD2382" s="14"/>
      <c r="MFE2382" s="14"/>
      <c r="MFF2382" s="14"/>
      <c r="MFG2382" s="14"/>
      <c r="MFH2382" s="14"/>
      <c r="MFI2382" s="14"/>
      <c r="MFJ2382" s="14"/>
      <c r="MFK2382" s="14"/>
      <c r="MFL2382" s="14"/>
      <c r="MFM2382" s="14"/>
      <c r="MFN2382" s="14"/>
      <c r="MFO2382" s="14"/>
      <c r="MFP2382" s="14"/>
      <c r="MFQ2382" s="14"/>
      <c r="MFR2382" s="14"/>
      <c r="MFS2382" s="14"/>
      <c r="MFT2382" s="14"/>
      <c r="MFU2382" s="14"/>
      <c r="MFV2382" s="14"/>
      <c r="MFW2382" s="14"/>
      <c r="MFX2382" s="14"/>
      <c r="MFY2382" s="14"/>
      <c r="MFZ2382" s="14"/>
      <c r="MGA2382" s="14"/>
      <c r="MGB2382" s="14"/>
      <c r="MGC2382" s="14"/>
      <c r="MGD2382" s="14"/>
      <c r="MGE2382" s="14"/>
      <c r="MGF2382" s="14"/>
      <c r="MGG2382" s="14"/>
      <c r="MGH2382" s="14"/>
      <c r="MGI2382" s="14"/>
      <c r="MGJ2382" s="14"/>
      <c r="MGK2382" s="14"/>
      <c r="MGL2382" s="14"/>
      <c r="MGM2382" s="14"/>
      <c r="MGN2382" s="14"/>
      <c r="MGO2382" s="14"/>
      <c r="MGP2382" s="14"/>
      <c r="MGQ2382" s="14"/>
      <c r="MGR2382" s="14"/>
      <c r="MGS2382" s="14"/>
      <c r="MGT2382" s="14"/>
      <c r="MGU2382" s="14"/>
      <c r="MGV2382" s="14"/>
      <c r="MGW2382" s="14"/>
      <c r="MGX2382" s="14"/>
      <c r="MGY2382" s="14"/>
      <c r="MGZ2382" s="14"/>
      <c r="MHA2382" s="14"/>
      <c r="MHB2382" s="14"/>
      <c r="MHC2382" s="14"/>
      <c r="MHD2382" s="14"/>
      <c r="MHE2382" s="14"/>
      <c r="MHF2382" s="14"/>
      <c r="MHG2382" s="14"/>
      <c r="MHH2382" s="14"/>
      <c r="MHI2382" s="14"/>
      <c r="MHJ2382" s="14"/>
      <c r="MHK2382" s="14"/>
      <c r="MHL2382" s="14"/>
      <c r="MHM2382" s="14"/>
      <c r="MHN2382" s="14"/>
      <c r="MHO2382" s="14"/>
      <c r="MHP2382" s="14"/>
      <c r="MHQ2382" s="14"/>
      <c r="MHR2382" s="14"/>
      <c r="MHS2382" s="14"/>
      <c r="MHT2382" s="14"/>
      <c r="MHU2382" s="14"/>
      <c r="MHV2382" s="14"/>
      <c r="MHW2382" s="14"/>
      <c r="MHX2382" s="14"/>
      <c r="MHY2382" s="14"/>
      <c r="MHZ2382" s="14"/>
      <c r="MIA2382" s="14"/>
      <c r="MIB2382" s="14"/>
      <c r="MIC2382" s="14"/>
      <c r="MID2382" s="14"/>
      <c r="MIE2382" s="14"/>
      <c r="MIF2382" s="14"/>
      <c r="MIG2382" s="14"/>
      <c r="MIH2382" s="14"/>
      <c r="MII2382" s="14"/>
      <c r="MIJ2382" s="14"/>
      <c r="MIK2382" s="14"/>
      <c r="MIL2382" s="14"/>
      <c r="MIM2382" s="14"/>
      <c r="MIN2382" s="14"/>
      <c r="MIO2382" s="14"/>
      <c r="MIP2382" s="14"/>
      <c r="MIQ2382" s="14"/>
      <c r="MIR2382" s="14"/>
      <c r="MIS2382" s="14"/>
      <c r="MIT2382" s="14"/>
      <c r="MIU2382" s="14"/>
      <c r="MIV2382" s="14"/>
      <c r="MIW2382" s="14"/>
      <c r="MIX2382" s="14"/>
      <c r="MIY2382" s="14"/>
      <c r="MIZ2382" s="14"/>
      <c r="MJA2382" s="14"/>
      <c r="MJB2382" s="14"/>
      <c r="MJC2382" s="14"/>
      <c r="MJD2382" s="14"/>
      <c r="MJE2382" s="14"/>
      <c r="MJF2382" s="14"/>
      <c r="MJG2382" s="14"/>
      <c r="MJH2382" s="14"/>
      <c r="MJI2382" s="14"/>
      <c r="MJJ2382" s="14"/>
      <c r="MJK2382" s="14"/>
      <c r="MJL2382" s="14"/>
      <c r="MJM2382" s="14"/>
      <c r="MJN2382" s="14"/>
      <c r="MJO2382" s="14"/>
      <c r="MJP2382" s="14"/>
      <c r="MJQ2382" s="14"/>
      <c r="MJR2382" s="14"/>
      <c r="MJS2382" s="14"/>
      <c r="MJT2382" s="14"/>
      <c r="MJU2382" s="14"/>
      <c r="MJV2382" s="14"/>
      <c r="MJW2382" s="14"/>
      <c r="MJX2382" s="14"/>
      <c r="MJY2382" s="14"/>
      <c r="MJZ2382" s="14"/>
      <c r="MKA2382" s="14"/>
      <c r="MKB2382" s="14"/>
      <c r="MKC2382" s="14"/>
      <c r="MKD2382" s="14"/>
      <c r="MKE2382" s="14"/>
      <c r="MKF2382" s="14"/>
      <c r="MKG2382" s="14"/>
      <c r="MKH2382" s="14"/>
      <c r="MKI2382" s="14"/>
      <c r="MKJ2382" s="14"/>
      <c r="MKK2382" s="14"/>
      <c r="MKL2382" s="14"/>
      <c r="MKM2382" s="14"/>
      <c r="MKN2382" s="14"/>
      <c r="MKO2382" s="14"/>
      <c r="MKP2382" s="14"/>
      <c r="MKQ2382" s="14"/>
      <c r="MKR2382" s="14"/>
      <c r="MKS2382" s="14"/>
      <c r="MKT2382" s="14"/>
      <c r="MKU2382" s="14"/>
      <c r="MKV2382" s="14"/>
      <c r="MKW2382" s="14"/>
      <c r="MKX2382" s="14"/>
      <c r="MKY2382" s="14"/>
      <c r="MKZ2382" s="14"/>
      <c r="MLA2382" s="14"/>
      <c r="MLB2382" s="14"/>
      <c r="MLC2382" s="14"/>
      <c r="MLD2382" s="14"/>
      <c r="MLE2382" s="14"/>
      <c r="MLF2382" s="14"/>
      <c r="MLG2382" s="14"/>
      <c r="MLH2382" s="14"/>
      <c r="MLI2382" s="14"/>
      <c r="MLJ2382" s="14"/>
      <c r="MLK2382" s="14"/>
      <c r="MLL2382" s="14"/>
      <c r="MLM2382" s="14"/>
      <c r="MLN2382" s="14"/>
      <c r="MLO2382" s="14"/>
      <c r="MLP2382" s="14"/>
      <c r="MLQ2382" s="14"/>
      <c r="MLR2382" s="14"/>
      <c r="MLS2382" s="14"/>
      <c r="MLT2382" s="14"/>
      <c r="MLU2382" s="14"/>
      <c r="MLV2382" s="14"/>
      <c r="MLW2382" s="14"/>
      <c r="MLX2382" s="14"/>
      <c r="MLY2382" s="14"/>
      <c r="MLZ2382" s="14"/>
      <c r="MMA2382" s="14"/>
      <c r="MMB2382" s="14"/>
      <c r="MMC2382" s="14"/>
      <c r="MMD2382" s="14"/>
      <c r="MME2382" s="14"/>
      <c r="MMF2382" s="14"/>
      <c r="MMG2382" s="14"/>
      <c r="MMH2382" s="14"/>
      <c r="MMI2382" s="14"/>
      <c r="MMJ2382" s="14"/>
      <c r="MMK2382" s="14"/>
      <c r="MML2382" s="14"/>
      <c r="MMM2382" s="14"/>
      <c r="MMN2382" s="14"/>
      <c r="MMO2382" s="14"/>
      <c r="MMP2382" s="14"/>
      <c r="MMQ2382" s="14"/>
      <c r="MMR2382" s="14"/>
      <c r="MMS2382" s="14"/>
      <c r="MMT2382" s="14"/>
      <c r="MMU2382" s="14"/>
      <c r="MMV2382" s="14"/>
      <c r="MMW2382" s="14"/>
      <c r="MMX2382" s="14"/>
      <c r="MMY2382" s="14"/>
      <c r="MMZ2382" s="14"/>
      <c r="MNA2382" s="14"/>
      <c r="MNB2382" s="14"/>
      <c r="MNC2382" s="14"/>
      <c r="MND2382" s="14"/>
      <c r="MNE2382" s="14"/>
      <c r="MNF2382" s="14"/>
      <c r="MNG2382" s="14"/>
      <c r="MNH2382" s="14"/>
      <c r="MNI2382" s="14"/>
      <c r="MNJ2382" s="14"/>
      <c r="MNK2382" s="14"/>
      <c r="MNL2382" s="14"/>
      <c r="MNM2382" s="14"/>
      <c r="MNN2382" s="14"/>
      <c r="MNO2382" s="14"/>
      <c r="MNP2382" s="14"/>
      <c r="MNQ2382" s="14"/>
      <c r="MNR2382" s="14"/>
      <c r="MNS2382" s="14"/>
      <c r="MNT2382" s="14"/>
      <c r="MNU2382" s="14"/>
      <c r="MNV2382" s="14"/>
      <c r="MNW2382" s="14"/>
      <c r="MNX2382" s="14"/>
      <c r="MNY2382" s="14"/>
      <c r="MNZ2382" s="14"/>
      <c r="MOA2382" s="14"/>
      <c r="MOB2382" s="14"/>
      <c r="MOC2382" s="14"/>
      <c r="MOD2382" s="14"/>
      <c r="MOE2382" s="14"/>
      <c r="MOF2382" s="14"/>
      <c r="MOG2382" s="14"/>
      <c r="MOH2382" s="14"/>
      <c r="MOI2382" s="14"/>
      <c r="MOJ2382" s="14"/>
      <c r="MOK2382" s="14"/>
      <c r="MOL2382" s="14"/>
      <c r="MOM2382" s="14"/>
      <c r="MON2382" s="14"/>
      <c r="MOO2382" s="14"/>
      <c r="MOP2382" s="14"/>
      <c r="MOQ2382" s="14"/>
      <c r="MOR2382" s="14"/>
      <c r="MOS2382" s="14"/>
      <c r="MOT2382" s="14"/>
      <c r="MOU2382" s="14"/>
      <c r="MOV2382" s="14"/>
      <c r="MOW2382" s="14"/>
      <c r="MOX2382" s="14"/>
      <c r="MOY2382" s="14"/>
      <c r="MOZ2382" s="14"/>
      <c r="MPA2382" s="14"/>
      <c r="MPB2382" s="14"/>
      <c r="MPC2382" s="14"/>
      <c r="MPD2382" s="14"/>
      <c r="MPE2382" s="14"/>
      <c r="MPF2382" s="14"/>
      <c r="MPG2382" s="14"/>
      <c r="MPH2382" s="14"/>
      <c r="MPI2382" s="14"/>
      <c r="MPJ2382" s="14"/>
      <c r="MPK2382" s="14"/>
      <c r="MPL2382" s="14"/>
      <c r="MPM2382" s="14"/>
      <c r="MPN2382" s="14"/>
      <c r="MPO2382" s="14"/>
      <c r="MPP2382" s="14"/>
      <c r="MPQ2382" s="14"/>
      <c r="MPR2382" s="14"/>
      <c r="MPS2382" s="14"/>
      <c r="MPT2382" s="14"/>
      <c r="MPU2382" s="14"/>
      <c r="MPV2382" s="14"/>
      <c r="MPW2382" s="14"/>
      <c r="MPX2382" s="14"/>
      <c r="MPY2382" s="14"/>
      <c r="MPZ2382" s="14"/>
      <c r="MQA2382" s="14"/>
      <c r="MQB2382" s="14"/>
      <c r="MQC2382" s="14"/>
      <c r="MQD2382" s="14"/>
      <c r="MQE2382" s="14"/>
      <c r="MQF2382" s="14"/>
      <c r="MQG2382" s="14"/>
      <c r="MQH2382" s="14"/>
      <c r="MQI2382" s="14"/>
      <c r="MQJ2382" s="14"/>
      <c r="MQK2382" s="14"/>
      <c r="MQL2382" s="14"/>
      <c r="MQM2382" s="14"/>
      <c r="MQN2382" s="14"/>
      <c r="MQO2382" s="14"/>
      <c r="MQP2382" s="14"/>
      <c r="MQQ2382" s="14"/>
      <c r="MQR2382" s="14"/>
      <c r="MQS2382" s="14"/>
      <c r="MQT2382" s="14"/>
      <c r="MQU2382" s="14"/>
      <c r="MQV2382" s="14"/>
      <c r="MQW2382" s="14"/>
      <c r="MQX2382" s="14"/>
      <c r="MQY2382" s="14"/>
      <c r="MQZ2382" s="14"/>
      <c r="MRA2382" s="14"/>
      <c r="MRB2382" s="14"/>
      <c r="MRC2382" s="14"/>
      <c r="MRD2382" s="14"/>
      <c r="MRE2382" s="14"/>
      <c r="MRF2382" s="14"/>
      <c r="MRG2382" s="14"/>
      <c r="MRH2382" s="14"/>
      <c r="MRI2382" s="14"/>
      <c r="MRJ2382" s="14"/>
      <c r="MRK2382" s="14"/>
      <c r="MRL2382" s="14"/>
      <c r="MRM2382" s="14"/>
      <c r="MRN2382" s="14"/>
      <c r="MRO2382" s="14"/>
      <c r="MRP2382" s="14"/>
      <c r="MRQ2382" s="14"/>
      <c r="MRR2382" s="14"/>
      <c r="MRS2382" s="14"/>
      <c r="MRT2382" s="14"/>
      <c r="MRU2382" s="14"/>
      <c r="MRV2382" s="14"/>
      <c r="MRW2382" s="14"/>
      <c r="MRX2382" s="14"/>
      <c r="MRY2382" s="14"/>
      <c r="MRZ2382" s="14"/>
      <c r="MSA2382" s="14"/>
      <c r="MSB2382" s="14"/>
      <c r="MSC2382" s="14"/>
      <c r="MSD2382" s="14"/>
      <c r="MSE2382" s="14"/>
      <c r="MSF2382" s="14"/>
      <c r="MSG2382" s="14"/>
      <c r="MSH2382" s="14"/>
      <c r="MSI2382" s="14"/>
      <c r="MSJ2382" s="14"/>
      <c r="MSK2382" s="14"/>
      <c r="MSL2382" s="14"/>
      <c r="MSM2382" s="14"/>
      <c r="MSN2382" s="14"/>
      <c r="MSO2382" s="14"/>
      <c r="MSP2382" s="14"/>
      <c r="MSQ2382" s="14"/>
      <c r="MSR2382" s="14"/>
      <c r="MSS2382" s="14"/>
      <c r="MST2382" s="14"/>
      <c r="MSU2382" s="14"/>
      <c r="MSV2382" s="14"/>
      <c r="MSW2382" s="14"/>
      <c r="MSX2382" s="14"/>
      <c r="MSY2382" s="14"/>
      <c r="MSZ2382" s="14"/>
      <c r="MTA2382" s="14"/>
      <c r="MTB2382" s="14"/>
      <c r="MTC2382" s="14"/>
      <c r="MTD2382" s="14"/>
      <c r="MTE2382" s="14"/>
      <c r="MTF2382" s="14"/>
      <c r="MTG2382" s="14"/>
      <c r="MTH2382" s="14"/>
      <c r="MTI2382" s="14"/>
      <c r="MTJ2382" s="14"/>
      <c r="MTK2382" s="14"/>
      <c r="MTL2382" s="14"/>
      <c r="MTM2382" s="14"/>
      <c r="MTN2382" s="14"/>
      <c r="MTO2382" s="14"/>
      <c r="MTP2382" s="14"/>
      <c r="MTQ2382" s="14"/>
      <c r="MTR2382" s="14"/>
      <c r="MTS2382" s="14"/>
      <c r="MTT2382" s="14"/>
      <c r="MTU2382" s="14"/>
      <c r="MTV2382" s="14"/>
      <c r="MTW2382" s="14"/>
      <c r="MTX2382" s="14"/>
      <c r="MTY2382" s="14"/>
      <c r="MTZ2382" s="14"/>
      <c r="MUA2382" s="14"/>
      <c r="MUB2382" s="14"/>
      <c r="MUC2382" s="14"/>
      <c r="MUD2382" s="14"/>
      <c r="MUE2382" s="14"/>
      <c r="MUF2382" s="14"/>
      <c r="MUG2382" s="14"/>
      <c r="MUH2382" s="14"/>
      <c r="MUI2382" s="14"/>
      <c r="MUJ2382" s="14"/>
      <c r="MUK2382" s="14"/>
      <c r="MUL2382" s="14"/>
      <c r="MUM2382" s="14"/>
      <c r="MUN2382" s="14"/>
      <c r="MUO2382" s="14"/>
      <c r="MUP2382" s="14"/>
      <c r="MUQ2382" s="14"/>
      <c r="MUR2382" s="14"/>
      <c r="MUS2382" s="14"/>
      <c r="MUT2382" s="14"/>
      <c r="MUU2382" s="14"/>
      <c r="MUV2382" s="14"/>
      <c r="MUW2382" s="14"/>
      <c r="MUX2382" s="14"/>
      <c r="MUY2382" s="14"/>
      <c r="MUZ2382" s="14"/>
      <c r="MVA2382" s="14"/>
      <c r="MVB2382" s="14"/>
      <c r="MVC2382" s="14"/>
      <c r="MVD2382" s="14"/>
      <c r="MVE2382" s="14"/>
      <c r="MVF2382" s="14"/>
      <c r="MVG2382" s="14"/>
      <c r="MVH2382" s="14"/>
      <c r="MVI2382" s="14"/>
      <c r="MVJ2382" s="14"/>
      <c r="MVK2382" s="14"/>
      <c r="MVL2382" s="14"/>
      <c r="MVM2382" s="14"/>
      <c r="MVN2382" s="14"/>
      <c r="MVO2382" s="14"/>
      <c r="MVP2382" s="14"/>
      <c r="MVQ2382" s="14"/>
      <c r="MVR2382" s="14"/>
      <c r="MVS2382" s="14"/>
      <c r="MVT2382" s="14"/>
      <c r="MVU2382" s="14"/>
      <c r="MVV2382" s="14"/>
      <c r="MVW2382" s="14"/>
      <c r="MVX2382" s="14"/>
      <c r="MVY2382" s="14"/>
      <c r="MVZ2382" s="14"/>
      <c r="MWA2382" s="14"/>
      <c r="MWB2382" s="14"/>
      <c r="MWC2382" s="14"/>
      <c r="MWD2382" s="14"/>
      <c r="MWE2382" s="14"/>
      <c r="MWF2382" s="14"/>
      <c r="MWG2382" s="14"/>
      <c r="MWH2382" s="14"/>
      <c r="MWI2382" s="14"/>
      <c r="MWJ2382" s="14"/>
      <c r="MWK2382" s="14"/>
      <c r="MWL2382" s="14"/>
      <c r="MWM2382" s="14"/>
      <c r="MWN2382" s="14"/>
      <c r="MWO2382" s="14"/>
      <c r="MWP2382" s="14"/>
      <c r="MWQ2382" s="14"/>
      <c r="MWR2382" s="14"/>
      <c r="MWS2382" s="14"/>
      <c r="MWT2382" s="14"/>
      <c r="MWU2382" s="14"/>
      <c r="MWV2382" s="14"/>
      <c r="MWW2382" s="14"/>
      <c r="MWX2382" s="14"/>
      <c r="MWY2382" s="14"/>
      <c r="MWZ2382" s="14"/>
      <c r="MXA2382" s="14"/>
      <c r="MXB2382" s="14"/>
      <c r="MXC2382" s="14"/>
      <c r="MXD2382" s="14"/>
      <c r="MXE2382" s="14"/>
      <c r="MXF2382" s="14"/>
      <c r="MXG2382" s="14"/>
      <c r="MXH2382" s="14"/>
      <c r="MXI2382" s="14"/>
      <c r="MXJ2382" s="14"/>
      <c r="MXK2382" s="14"/>
      <c r="MXL2382" s="14"/>
      <c r="MXM2382" s="14"/>
      <c r="MXN2382" s="14"/>
      <c r="MXO2382" s="14"/>
      <c r="MXP2382" s="14"/>
      <c r="MXQ2382" s="14"/>
      <c r="MXR2382" s="14"/>
      <c r="MXS2382" s="14"/>
      <c r="MXT2382" s="14"/>
      <c r="MXU2382" s="14"/>
      <c r="MXV2382" s="14"/>
      <c r="MXW2382" s="14"/>
      <c r="MXX2382" s="14"/>
      <c r="MXY2382" s="14"/>
      <c r="MXZ2382" s="14"/>
      <c r="MYA2382" s="14"/>
      <c r="MYB2382" s="14"/>
      <c r="MYC2382" s="14"/>
      <c r="MYD2382" s="14"/>
      <c r="MYE2382" s="14"/>
      <c r="MYF2382" s="14"/>
      <c r="MYG2382" s="14"/>
      <c r="MYH2382" s="14"/>
      <c r="MYI2382" s="14"/>
      <c r="MYJ2382" s="14"/>
      <c r="MYK2382" s="14"/>
      <c r="MYL2382" s="14"/>
      <c r="MYM2382" s="14"/>
      <c r="MYN2382" s="14"/>
      <c r="MYO2382" s="14"/>
      <c r="MYP2382" s="14"/>
      <c r="MYQ2382" s="14"/>
      <c r="MYR2382" s="14"/>
      <c r="MYS2382" s="14"/>
      <c r="MYT2382" s="14"/>
      <c r="MYU2382" s="14"/>
      <c r="MYV2382" s="14"/>
      <c r="MYW2382" s="14"/>
      <c r="MYX2382" s="14"/>
      <c r="MYY2382" s="14"/>
      <c r="MYZ2382" s="14"/>
      <c r="MZA2382" s="14"/>
      <c r="MZB2382" s="14"/>
      <c r="MZC2382" s="14"/>
      <c r="MZD2382" s="14"/>
      <c r="MZE2382" s="14"/>
      <c r="MZF2382" s="14"/>
      <c r="MZG2382" s="14"/>
      <c r="MZH2382" s="14"/>
      <c r="MZI2382" s="14"/>
      <c r="MZJ2382" s="14"/>
      <c r="MZK2382" s="14"/>
      <c r="MZL2382" s="14"/>
      <c r="MZM2382" s="14"/>
      <c r="MZN2382" s="14"/>
      <c r="MZO2382" s="14"/>
      <c r="MZP2382" s="14"/>
      <c r="MZQ2382" s="14"/>
      <c r="MZR2382" s="14"/>
      <c r="MZS2382" s="14"/>
      <c r="MZT2382" s="14"/>
      <c r="MZU2382" s="14"/>
      <c r="MZV2382" s="14"/>
      <c r="MZW2382" s="14"/>
      <c r="MZX2382" s="14"/>
      <c r="MZY2382" s="14"/>
      <c r="MZZ2382" s="14"/>
      <c r="NAA2382" s="14"/>
      <c r="NAB2382" s="14"/>
      <c r="NAC2382" s="14"/>
      <c r="NAD2382" s="14"/>
      <c r="NAE2382" s="14"/>
      <c r="NAF2382" s="14"/>
      <c r="NAG2382" s="14"/>
      <c r="NAH2382" s="14"/>
      <c r="NAI2382" s="14"/>
      <c r="NAJ2382" s="14"/>
      <c r="NAK2382" s="14"/>
      <c r="NAL2382" s="14"/>
      <c r="NAM2382" s="14"/>
      <c r="NAN2382" s="14"/>
      <c r="NAO2382" s="14"/>
      <c r="NAP2382" s="14"/>
      <c r="NAQ2382" s="14"/>
      <c r="NAR2382" s="14"/>
      <c r="NAS2382" s="14"/>
      <c r="NAT2382" s="14"/>
      <c r="NAU2382" s="14"/>
      <c r="NAV2382" s="14"/>
      <c r="NAW2382" s="14"/>
      <c r="NAX2382" s="14"/>
      <c r="NAY2382" s="14"/>
      <c r="NAZ2382" s="14"/>
      <c r="NBA2382" s="14"/>
      <c r="NBB2382" s="14"/>
      <c r="NBC2382" s="14"/>
      <c r="NBD2382" s="14"/>
      <c r="NBE2382" s="14"/>
      <c r="NBF2382" s="14"/>
      <c r="NBG2382" s="14"/>
      <c r="NBH2382" s="14"/>
      <c r="NBI2382" s="14"/>
      <c r="NBJ2382" s="14"/>
      <c r="NBK2382" s="14"/>
      <c r="NBL2382" s="14"/>
      <c r="NBM2382" s="14"/>
      <c r="NBN2382" s="14"/>
      <c r="NBO2382" s="14"/>
      <c r="NBP2382" s="14"/>
      <c r="NBQ2382" s="14"/>
      <c r="NBR2382" s="14"/>
      <c r="NBS2382" s="14"/>
      <c r="NBT2382" s="14"/>
      <c r="NBU2382" s="14"/>
      <c r="NBV2382" s="14"/>
      <c r="NBW2382" s="14"/>
      <c r="NBX2382" s="14"/>
      <c r="NBY2382" s="14"/>
      <c r="NBZ2382" s="14"/>
      <c r="NCA2382" s="14"/>
      <c r="NCB2382" s="14"/>
      <c r="NCC2382" s="14"/>
      <c r="NCD2382" s="14"/>
      <c r="NCE2382" s="14"/>
      <c r="NCF2382" s="14"/>
      <c r="NCG2382" s="14"/>
      <c r="NCH2382" s="14"/>
      <c r="NCI2382" s="14"/>
      <c r="NCJ2382" s="14"/>
      <c r="NCK2382" s="14"/>
      <c r="NCL2382" s="14"/>
      <c r="NCM2382" s="14"/>
      <c r="NCN2382" s="14"/>
      <c r="NCO2382" s="14"/>
      <c r="NCP2382" s="14"/>
      <c r="NCQ2382" s="14"/>
      <c r="NCR2382" s="14"/>
      <c r="NCS2382" s="14"/>
      <c r="NCT2382" s="14"/>
      <c r="NCU2382" s="14"/>
      <c r="NCV2382" s="14"/>
      <c r="NCW2382" s="14"/>
      <c r="NCX2382" s="14"/>
      <c r="NCY2382" s="14"/>
      <c r="NCZ2382" s="14"/>
      <c r="NDA2382" s="14"/>
      <c r="NDB2382" s="14"/>
      <c r="NDC2382" s="14"/>
      <c r="NDD2382" s="14"/>
      <c r="NDE2382" s="14"/>
      <c r="NDF2382" s="14"/>
      <c r="NDG2382" s="14"/>
      <c r="NDH2382" s="14"/>
      <c r="NDI2382" s="14"/>
      <c r="NDJ2382" s="14"/>
      <c r="NDK2382" s="14"/>
      <c r="NDL2382" s="14"/>
      <c r="NDM2382" s="14"/>
      <c r="NDN2382" s="14"/>
      <c r="NDO2382" s="14"/>
      <c r="NDP2382" s="14"/>
      <c r="NDQ2382" s="14"/>
      <c r="NDR2382" s="14"/>
      <c r="NDS2382" s="14"/>
      <c r="NDT2382" s="14"/>
      <c r="NDU2382" s="14"/>
      <c r="NDV2382" s="14"/>
      <c r="NDW2382" s="14"/>
      <c r="NDX2382" s="14"/>
      <c r="NDY2382" s="14"/>
      <c r="NDZ2382" s="14"/>
      <c r="NEA2382" s="14"/>
      <c r="NEB2382" s="14"/>
      <c r="NEC2382" s="14"/>
      <c r="NED2382" s="14"/>
      <c r="NEE2382" s="14"/>
      <c r="NEF2382" s="14"/>
      <c r="NEG2382" s="14"/>
      <c r="NEH2382" s="14"/>
      <c r="NEI2382" s="14"/>
      <c r="NEJ2382" s="14"/>
      <c r="NEK2382" s="14"/>
      <c r="NEL2382" s="14"/>
      <c r="NEM2382" s="14"/>
      <c r="NEN2382" s="14"/>
      <c r="NEO2382" s="14"/>
      <c r="NEP2382" s="14"/>
      <c r="NEQ2382" s="14"/>
      <c r="NER2382" s="14"/>
      <c r="NES2382" s="14"/>
      <c r="NET2382" s="14"/>
      <c r="NEU2382" s="14"/>
      <c r="NEV2382" s="14"/>
      <c r="NEW2382" s="14"/>
      <c r="NEX2382" s="14"/>
      <c r="NEY2382" s="14"/>
      <c r="NEZ2382" s="14"/>
      <c r="NFA2382" s="14"/>
      <c r="NFB2382" s="14"/>
      <c r="NFC2382" s="14"/>
      <c r="NFD2382" s="14"/>
      <c r="NFE2382" s="14"/>
      <c r="NFF2382" s="14"/>
      <c r="NFG2382" s="14"/>
      <c r="NFH2382" s="14"/>
      <c r="NFI2382" s="14"/>
      <c r="NFJ2382" s="14"/>
      <c r="NFK2382" s="14"/>
      <c r="NFL2382" s="14"/>
      <c r="NFM2382" s="14"/>
      <c r="NFN2382" s="14"/>
      <c r="NFO2382" s="14"/>
      <c r="NFP2382" s="14"/>
      <c r="NFQ2382" s="14"/>
      <c r="NFR2382" s="14"/>
      <c r="NFS2382" s="14"/>
      <c r="NFT2382" s="14"/>
      <c r="NFU2382" s="14"/>
      <c r="NFV2382" s="14"/>
      <c r="NFW2382" s="14"/>
      <c r="NFX2382" s="14"/>
      <c r="NFY2382" s="14"/>
      <c r="NFZ2382" s="14"/>
      <c r="NGA2382" s="14"/>
      <c r="NGB2382" s="14"/>
      <c r="NGC2382" s="14"/>
      <c r="NGD2382" s="14"/>
      <c r="NGE2382" s="14"/>
      <c r="NGF2382" s="14"/>
      <c r="NGG2382" s="14"/>
      <c r="NGH2382" s="14"/>
      <c r="NGI2382" s="14"/>
      <c r="NGJ2382" s="14"/>
      <c r="NGK2382" s="14"/>
      <c r="NGL2382" s="14"/>
      <c r="NGM2382" s="14"/>
      <c r="NGN2382" s="14"/>
      <c r="NGO2382" s="14"/>
      <c r="NGP2382" s="14"/>
      <c r="NGQ2382" s="14"/>
      <c r="NGR2382" s="14"/>
      <c r="NGS2382" s="14"/>
      <c r="NGT2382" s="14"/>
      <c r="NGU2382" s="14"/>
      <c r="NGV2382" s="14"/>
      <c r="NGW2382" s="14"/>
      <c r="NGX2382" s="14"/>
      <c r="NGY2382" s="14"/>
      <c r="NGZ2382" s="14"/>
      <c r="NHA2382" s="14"/>
      <c r="NHB2382" s="14"/>
      <c r="NHC2382" s="14"/>
      <c r="NHD2382" s="14"/>
      <c r="NHE2382" s="14"/>
      <c r="NHF2382" s="14"/>
      <c r="NHG2382" s="14"/>
      <c r="NHH2382" s="14"/>
      <c r="NHI2382" s="14"/>
      <c r="NHJ2382" s="14"/>
      <c r="NHK2382" s="14"/>
      <c r="NHL2382" s="14"/>
      <c r="NHM2382" s="14"/>
      <c r="NHN2382" s="14"/>
      <c r="NHO2382" s="14"/>
      <c r="NHP2382" s="14"/>
      <c r="NHQ2382" s="14"/>
      <c r="NHR2382" s="14"/>
      <c r="NHS2382" s="14"/>
      <c r="NHT2382" s="14"/>
      <c r="NHU2382" s="14"/>
      <c r="NHV2382" s="14"/>
      <c r="NHW2382" s="14"/>
      <c r="NHX2382" s="14"/>
      <c r="NHY2382" s="14"/>
      <c r="NHZ2382" s="14"/>
      <c r="NIA2382" s="14"/>
      <c r="NIB2382" s="14"/>
      <c r="NIC2382" s="14"/>
      <c r="NID2382" s="14"/>
      <c r="NIE2382" s="14"/>
      <c r="NIF2382" s="14"/>
      <c r="NIG2382" s="14"/>
      <c r="NIH2382" s="14"/>
      <c r="NII2382" s="14"/>
      <c r="NIJ2382" s="14"/>
      <c r="NIK2382" s="14"/>
      <c r="NIL2382" s="14"/>
      <c r="NIM2382" s="14"/>
      <c r="NIN2382" s="14"/>
      <c r="NIO2382" s="14"/>
      <c r="NIP2382" s="14"/>
      <c r="NIQ2382" s="14"/>
      <c r="NIR2382" s="14"/>
      <c r="NIS2382" s="14"/>
      <c r="NIT2382" s="14"/>
      <c r="NIU2382" s="14"/>
      <c r="NIV2382" s="14"/>
      <c r="NIW2382" s="14"/>
      <c r="NIX2382" s="14"/>
      <c r="NIY2382" s="14"/>
      <c r="NIZ2382" s="14"/>
      <c r="NJA2382" s="14"/>
      <c r="NJB2382" s="14"/>
      <c r="NJC2382" s="14"/>
      <c r="NJD2382" s="14"/>
      <c r="NJE2382" s="14"/>
      <c r="NJF2382" s="14"/>
      <c r="NJG2382" s="14"/>
      <c r="NJH2382" s="14"/>
      <c r="NJI2382" s="14"/>
      <c r="NJJ2382" s="14"/>
      <c r="NJK2382" s="14"/>
      <c r="NJL2382" s="14"/>
      <c r="NJM2382" s="14"/>
      <c r="NJN2382" s="14"/>
      <c r="NJO2382" s="14"/>
      <c r="NJP2382" s="14"/>
      <c r="NJQ2382" s="14"/>
      <c r="NJR2382" s="14"/>
      <c r="NJS2382" s="14"/>
      <c r="NJT2382" s="14"/>
      <c r="NJU2382" s="14"/>
      <c r="NJV2382" s="14"/>
      <c r="NJW2382" s="14"/>
      <c r="NJX2382" s="14"/>
      <c r="NJY2382" s="14"/>
      <c r="NJZ2382" s="14"/>
      <c r="NKA2382" s="14"/>
      <c r="NKB2382" s="14"/>
      <c r="NKC2382" s="14"/>
      <c r="NKD2382" s="14"/>
      <c r="NKE2382" s="14"/>
      <c r="NKF2382" s="14"/>
      <c r="NKG2382" s="14"/>
      <c r="NKH2382" s="14"/>
      <c r="NKI2382" s="14"/>
      <c r="NKJ2382" s="14"/>
      <c r="NKK2382" s="14"/>
      <c r="NKL2382" s="14"/>
      <c r="NKM2382" s="14"/>
      <c r="NKN2382" s="14"/>
      <c r="NKO2382" s="14"/>
      <c r="NKP2382" s="14"/>
      <c r="NKQ2382" s="14"/>
      <c r="NKR2382" s="14"/>
      <c r="NKS2382" s="14"/>
      <c r="NKT2382" s="14"/>
      <c r="NKU2382" s="14"/>
      <c r="NKV2382" s="14"/>
      <c r="NKW2382" s="14"/>
      <c r="NKX2382" s="14"/>
      <c r="NKY2382" s="14"/>
      <c r="NKZ2382" s="14"/>
      <c r="NLA2382" s="14"/>
      <c r="NLB2382" s="14"/>
      <c r="NLC2382" s="14"/>
      <c r="NLD2382" s="14"/>
      <c r="NLE2382" s="14"/>
      <c r="NLF2382" s="14"/>
      <c r="NLG2382" s="14"/>
      <c r="NLH2382" s="14"/>
      <c r="NLI2382" s="14"/>
      <c r="NLJ2382" s="14"/>
      <c r="NLK2382" s="14"/>
      <c r="NLL2382" s="14"/>
      <c r="NLM2382" s="14"/>
      <c r="NLN2382" s="14"/>
      <c r="NLO2382" s="14"/>
      <c r="NLP2382" s="14"/>
      <c r="NLQ2382" s="14"/>
      <c r="NLR2382" s="14"/>
      <c r="NLS2382" s="14"/>
      <c r="NLT2382" s="14"/>
      <c r="NLU2382" s="14"/>
      <c r="NLV2382" s="14"/>
      <c r="NLW2382" s="14"/>
      <c r="NLX2382" s="14"/>
      <c r="NLY2382" s="14"/>
      <c r="NLZ2382" s="14"/>
      <c r="NMA2382" s="14"/>
      <c r="NMB2382" s="14"/>
      <c r="NMC2382" s="14"/>
      <c r="NMD2382" s="14"/>
      <c r="NME2382" s="14"/>
      <c r="NMF2382" s="14"/>
      <c r="NMG2382" s="14"/>
      <c r="NMH2382" s="14"/>
      <c r="NMI2382" s="14"/>
      <c r="NMJ2382" s="14"/>
      <c r="NMK2382" s="14"/>
      <c r="NML2382" s="14"/>
      <c r="NMM2382" s="14"/>
      <c r="NMN2382" s="14"/>
      <c r="NMO2382" s="14"/>
      <c r="NMP2382" s="14"/>
      <c r="NMQ2382" s="14"/>
      <c r="NMR2382" s="14"/>
      <c r="NMS2382" s="14"/>
      <c r="NMT2382" s="14"/>
      <c r="NMU2382" s="14"/>
      <c r="NMV2382" s="14"/>
      <c r="NMW2382" s="14"/>
      <c r="NMX2382" s="14"/>
      <c r="NMY2382" s="14"/>
      <c r="NMZ2382" s="14"/>
      <c r="NNA2382" s="14"/>
      <c r="NNB2382" s="14"/>
      <c r="NNC2382" s="14"/>
      <c r="NND2382" s="14"/>
      <c r="NNE2382" s="14"/>
      <c r="NNF2382" s="14"/>
      <c r="NNG2382" s="14"/>
      <c r="NNH2382" s="14"/>
      <c r="NNI2382" s="14"/>
      <c r="NNJ2382" s="14"/>
      <c r="NNK2382" s="14"/>
      <c r="NNL2382" s="14"/>
      <c r="NNM2382" s="14"/>
      <c r="NNN2382" s="14"/>
      <c r="NNO2382" s="14"/>
      <c r="NNP2382" s="14"/>
      <c r="NNQ2382" s="14"/>
      <c r="NNR2382" s="14"/>
      <c r="NNS2382" s="14"/>
      <c r="NNT2382" s="14"/>
      <c r="NNU2382" s="14"/>
      <c r="NNV2382" s="14"/>
      <c r="NNW2382" s="14"/>
      <c r="NNX2382" s="14"/>
      <c r="NNY2382" s="14"/>
      <c r="NNZ2382" s="14"/>
      <c r="NOA2382" s="14"/>
      <c r="NOB2382" s="14"/>
      <c r="NOC2382" s="14"/>
      <c r="NOD2382" s="14"/>
      <c r="NOE2382" s="14"/>
      <c r="NOF2382" s="14"/>
      <c r="NOG2382" s="14"/>
      <c r="NOH2382" s="14"/>
      <c r="NOI2382" s="14"/>
      <c r="NOJ2382" s="14"/>
      <c r="NOK2382" s="14"/>
      <c r="NOL2382" s="14"/>
      <c r="NOM2382" s="14"/>
      <c r="NON2382" s="14"/>
      <c r="NOO2382" s="14"/>
      <c r="NOP2382" s="14"/>
      <c r="NOQ2382" s="14"/>
      <c r="NOR2382" s="14"/>
      <c r="NOS2382" s="14"/>
      <c r="NOT2382" s="14"/>
      <c r="NOU2382" s="14"/>
      <c r="NOV2382" s="14"/>
      <c r="NOW2382" s="14"/>
      <c r="NOX2382" s="14"/>
      <c r="NOY2382" s="14"/>
      <c r="NOZ2382" s="14"/>
      <c r="NPA2382" s="14"/>
      <c r="NPB2382" s="14"/>
      <c r="NPC2382" s="14"/>
      <c r="NPD2382" s="14"/>
      <c r="NPE2382" s="14"/>
      <c r="NPF2382" s="14"/>
      <c r="NPG2382" s="14"/>
      <c r="NPH2382" s="14"/>
      <c r="NPI2382" s="14"/>
      <c r="NPJ2382" s="14"/>
      <c r="NPK2382" s="14"/>
      <c r="NPL2382" s="14"/>
      <c r="NPM2382" s="14"/>
      <c r="NPN2382" s="14"/>
      <c r="NPO2382" s="14"/>
      <c r="NPP2382" s="14"/>
      <c r="NPQ2382" s="14"/>
      <c r="NPR2382" s="14"/>
      <c r="NPS2382" s="14"/>
      <c r="NPT2382" s="14"/>
      <c r="NPU2382" s="14"/>
      <c r="NPV2382" s="14"/>
      <c r="NPW2382" s="14"/>
      <c r="NPX2382" s="14"/>
      <c r="NPY2382" s="14"/>
      <c r="NPZ2382" s="14"/>
      <c r="NQA2382" s="14"/>
      <c r="NQB2382" s="14"/>
      <c r="NQC2382" s="14"/>
      <c r="NQD2382" s="14"/>
      <c r="NQE2382" s="14"/>
      <c r="NQF2382" s="14"/>
      <c r="NQG2382" s="14"/>
      <c r="NQH2382" s="14"/>
      <c r="NQI2382" s="14"/>
      <c r="NQJ2382" s="14"/>
      <c r="NQK2382" s="14"/>
      <c r="NQL2382" s="14"/>
      <c r="NQM2382" s="14"/>
      <c r="NQN2382" s="14"/>
      <c r="NQO2382" s="14"/>
      <c r="NQP2382" s="14"/>
      <c r="NQQ2382" s="14"/>
      <c r="NQR2382" s="14"/>
      <c r="NQS2382" s="14"/>
      <c r="NQT2382" s="14"/>
      <c r="NQU2382" s="14"/>
      <c r="NQV2382" s="14"/>
      <c r="NQW2382" s="14"/>
      <c r="NQX2382" s="14"/>
      <c r="NQY2382" s="14"/>
      <c r="NQZ2382" s="14"/>
      <c r="NRA2382" s="14"/>
      <c r="NRB2382" s="14"/>
      <c r="NRC2382" s="14"/>
      <c r="NRD2382" s="14"/>
      <c r="NRE2382" s="14"/>
      <c r="NRF2382" s="14"/>
      <c r="NRG2382" s="14"/>
      <c r="NRH2382" s="14"/>
      <c r="NRI2382" s="14"/>
      <c r="NRJ2382" s="14"/>
      <c r="NRK2382" s="14"/>
      <c r="NRL2382" s="14"/>
      <c r="NRM2382" s="14"/>
      <c r="NRN2382" s="14"/>
      <c r="NRO2382" s="14"/>
      <c r="NRP2382" s="14"/>
      <c r="NRQ2382" s="14"/>
      <c r="NRR2382" s="14"/>
      <c r="NRS2382" s="14"/>
      <c r="NRT2382" s="14"/>
      <c r="NRU2382" s="14"/>
      <c r="NRV2382" s="14"/>
      <c r="NRW2382" s="14"/>
      <c r="NRX2382" s="14"/>
      <c r="NRY2382" s="14"/>
      <c r="NRZ2382" s="14"/>
      <c r="NSA2382" s="14"/>
      <c r="NSB2382" s="14"/>
      <c r="NSC2382" s="14"/>
      <c r="NSD2382" s="14"/>
      <c r="NSE2382" s="14"/>
      <c r="NSF2382" s="14"/>
      <c r="NSG2382" s="14"/>
      <c r="NSH2382" s="14"/>
      <c r="NSI2382" s="14"/>
      <c r="NSJ2382" s="14"/>
      <c r="NSK2382" s="14"/>
      <c r="NSL2382" s="14"/>
      <c r="NSM2382" s="14"/>
      <c r="NSN2382" s="14"/>
      <c r="NSO2382" s="14"/>
      <c r="NSP2382" s="14"/>
      <c r="NSQ2382" s="14"/>
      <c r="NSR2382" s="14"/>
      <c r="NSS2382" s="14"/>
      <c r="NST2382" s="14"/>
      <c r="NSU2382" s="14"/>
      <c r="NSV2382" s="14"/>
      <c r="NSW2382" s="14"/>
      <c r="NSX2382" s="14"/>
      <c r="NSY2382" s="14"/>
      <c r="NSZ2382" s="14"/>
      <c r="NTA2382" s="14"/>
      <c r="NTB2382" s="14"/>
      <c r="NTC2382" s="14"/>
      <c r="NTD2382" s="14"/>
      <c r="NTE2382" s="14"/>
      <c r="NTF2382" s="14"/>
      <c r="NTG2382" s="14"/>
      <c r="NTH2382" s="14"/>
      <c r="NTI2382" s="14"/>
      <c r="NTJ2382" s="14"/>
      <c r="NTK2382" s="14"/>
      <c r="NTL2382" s="14"/>
      <c r="NTM2382" s="14"/>
      <c r="NTN2382" s="14"/>
      <c r="NTO2382" s="14"/>
      <c r="NTP2382" s="14"/>
      <c r="NTQ2382" s="14"/>
      <c r="NTR2382" s="14"/>
      <c r="NTS2382" s="14"/>
      <c r="NTT2382" s="14"/>
      <c r="NTU2382" s="14"/>
      <c r="NTV2382" s="14"/>
      <c r="NTW2382" s="14"/>
      <c r="NTX2382" s="14"/>
      <c r="NTY2382" s="14"/>
      <c r="NTZ2382" s="14"/>
      <c r="NUA2382" s="14"/>
      <c r="NUB2382" s="14"/>
      <c r="NUC2382" s="14"/>
      <c r="NUD2382" s="14"/>
      <c r="NUE2382" s="14"/>
      <c r="NUF2382" s="14"/>
      <c r="NUG2382" s="14"/>
      <c r="NUH2382" s="14"/>
      <c r="NUI2382" s="14"/>
      <c r="NUJ2382" s="14"/>
      <c r="NUK2382" s="14"/>
      <c r="NUL2382" s="14"/>
      <c r="NUM2382" s="14"/>
      <c r="NUN2382" s="14"/>
      <c r="NUO2382" s="14"/>
      <c r="NUP2382" s="14"/>
      <c r="NUQ2382" s="14"/>
      <c r="NUR2382" s="14"/>
      <c r="NUS2382" s="14"/>
      <c r="NUT2382" s="14"/>
      <c r="NUU2382" s="14"/>
      <c r="NUV2382" s="14"/>
      <c r="NUW2382" s="14"/>
      <c r="NUX2382" s="14"/>
      <c r="NUY2382" s="14"/>
      <c r="NUZ2382" s="14"/>
      <c r="NVA2382" s="14"/>
      <c r="NVB2382" s="14"/>
      <c r="NVC2382" s="14"/>
      <c r="NVD2382" s="14"/>
      <c r="NVE2382" s="14"/>
      <c r="NVF2382" s="14"/>
      <c r="NVG2382" s="14"/>
      <c r="NVH2382" s="14"/>
      <c r="NVI2382" s="14"/>
      <c r="NVJ2382" s="14"/>
      <c r="NVK2382" s="14"/>
      <c r="NVL2382" s="14"/>
      <c r="NVM2382" s="14"/>
      <c r="NVN2382" s="14"/>
      <c r="NVO2382" s="14"/>
      <c r="NVP2382" s="14"/>
      <c r="NVQ2382" s="14"/>
      <c r="NVR2382" s="14"/>
      <c r="NVS2382" s="14"/>
      <c r="NVT2382" s="14"/>
      <c r="NVU2382" s="14"/>
      <c r="NVV2382" s="14"/>
      <c r="NVW2382" s="14"/>
      <c r="NVX2382" s="14"/>
      <c r="NVY2382" s="14"/>
      <c r="NVZ2382" s="14"/>
      <c r="NWA2382" s="14"/>
      <c r="NWB2382" s="14"/>
      <c r="NWC2382" s="14"/>
      <c r="NWD2382" s="14"/>
      <c r="NWE2382" s="14"/>
      <c r="NWF2382" s="14"/>
      <c r="NWG2382" s="14"/>
      <c r="NWH2382" s="14"/>
      <c r="NWI2382" s="14"/>
      <c r="NWJ2382" s="14"/>
      <c r="NWK2382" s="14"/>
      <c r="NWL2382" s="14"/>
      <c r="NWM2382" s="14"/>
      <c r="NWN2382" s="14"/>
      <c r="NWO2382" s="14"/>
      <c r="NWP2382" s="14"/>
      <c r="NWQ2382" s="14"/>
      <c r="NWR2382" s="14"/>
      <c r="NWS2382" s="14"/>
      <c r="NWT2382" s="14"/>
      <c r="NWU2382" s="14"/>
      <c r="NWV2382" s="14"/>
      <c r="NWW2382" s="14"/>
      <c r="NWX2382" s="14"/>
      <c r="NWY2382" s="14"/>
      <c r="NWZ2382" s="14"/>
      <c r="NXA2382" s="14"/>
      <c r="NXB2382" s="14"/>
      <c r="NXC2382" s="14"/>
      <c r="NXD2382" s="14"/>
      <c r="NXE2382" s="14"/>
      <c r="NXF2382" s="14"/>
      <c r="NXG2382" s="14"/>
      <c r="NXH2382" s="14"/>
      <c r="NXI2382" s="14"/>
      <c r="NXJ2382" s="14"/>
      <c r="NXK2382" s="14"/>
      <c r="NXL2382" s="14"/>
      <c r="NXM2382" s="14"/>
      <c r="NXN2382" s="14"/>
      <c r="NXO2382" s="14"/>
      <c r="NXP2382" s="14"/>
      <c r="NXQ2382" s="14"/>
      <c r="NXR2382" s="14"/>
      <c r="NXS2382" s="14"/>
      <c r="NXT2382" s="14"/>
      <c r="NXU2382" s="14"/>
      <c r="NXV2382" s="14"/>
      <c r="NXW2382" s="14"/>
      <c r="NXX2382" s="14"/>
      <c r="NXY2382" s="14"/>
      <c r="NXZ2382" s="14"/>
      <c r="NYA2382" s="14"/>
      <c r="NYB2382" s="14"/>
      <c r="NYC2382" s="14"/>
      <c r="NYD2382" s="14"/>
      <c r="NYE2382" s="14"/>
      <c r="NYF2382" s="14"/>
      <c r="NYG2382" s="14"/>
      <c r="NYH2382" s="14"/>
      <c r="NYI2382" s="14"/>
      <c r="NYJ2382" s="14"/>
      <c r="NYK2382" s="14"/>
      <c r="NYL2382" s="14"/>
      <c r="NYM2382" s="14"/>
      <c r="NYN2382" s="14"/>
      <c r="NYO2382" s="14"/>
      <c r="NYP2382" s="14"/>
      <c r="NYQ2382" s="14"/>
      <c r="NYR2382" s="14"/>
      <c r="NYS2382" s="14"/>
      <c r="NYT2382" s="14"/>
      <c r="NYU2382" s="14"/>
      <c r="NYV2382" s="14"/>
      <c r="NYW2382" s="14"/>
      <c r="NYX2382" s="14"/>
      <c r="NYY2382" s="14"/>
      <c r="NYZ2382" s="14"/>
      <c r="NZA2382" s="14"/>
      <c r="NZB2382" s="14"/>
      <c r="NZC2382" s="14"/>
      <c r="NZD2382" s="14"/>
      <c r="NZE2382" s="14"/>
      <c r="NZF2382" s="14"/>
      <c r="NZG2382" s="14"/>
      <c r="NZH2382" s="14"/>
      <c r="NZI2382" s="14"/>
      <c r="NZJ2382" s="14"/>
      <c r="NZK2382" s="14"/>
      <c r="NZL2382" s="14"/>
      <c r="NZM2382" s="14"/>
      <c r="NZN2382" s="14"/>
      <c r="NZO2382" s="14"/>
      <c r="NZP2382" s="14"/>
      <c r="NZQ2382" s="14"/>
      <c r="NZR2382" s="14"/>
      <c r="NZS2382" s="14"/>
      <c r="NZT2382" s="14"/>
      <c r="NZU2382" s="14"/>
      <c r="NZV2382" s="14"/>
      <c r="NZW2382" s="14"/>
      <c r="NZX2382" s="14"/>
      <c r="NZY2382" s="14"/>
      <c r="NZZ2382" s="14"/>
      <c r="OAA2382" s="14"/>
      <c r="OAB2382" s="14"/>
      <c r="OAC2382" s="14"/>
      <c r="OAD2382" s="14"/>
      <c r="OAE2382" s="14"/>
      <c r="OAF2382" s="14"/>
      <c r="OAG2382" s="14"/>
      <c r="OAH2382" s="14"/>
      <c r="OAI2382" s="14"/>
      <c r="OAJ2382" s="14"/>
      <c r="OAK2382" s="14"/>
      <c r="OAL2382" s="14"/>
      <c r="OAM2382" s="14"/>
      <c r="OAN2382" s="14"/>
      <c r="OAO2382" s="14"/>
      <c r="OAP2382" s="14"/>
      <c r="OAQ2382" s="14"/>
      <c r="OAR2382" s="14"/>
      <c r="OAS2382" s="14"/>
      <c r="OAT2382" s="14"/>
      <c r="OAU2382" s="14"/>
      <c r="OAV2382" s="14"/>
      <c r="OAW2382" s="14"/>
      <c r="OAX2382" s="14"/>
      <c r="OAY2382" s="14"/>
      <c r="OAZ2382" s="14"/>
      <c r="OBA2382" s="14"/>
      <c r="OBB2382" s="14"/>
      <c r="OBC2382" s="14"/>
      <c r="OBD2382" s="14"/>
      <c r="OBE2382" s="14"/>
      <c r="OBF2382" s="14"/>
      <c r="OBG2382" s="14"/>
      <c r="OBH2382" s="14"/>
      <c r="OBI2382" s="14"/>
      <c r="OBJ2382" s="14"/>
      <c r="OBK2382" s="14"/>
      <c r="OBL2382" s="14"/>
      <c r="OBM2382" s="14"/>
      <c r="OBN2382" s="14"/>
      <c r="OBO2382" s="14"/>
      <c r="OBP2382" s="14"/>
      <c r="OBQ2382" s="14"/>
      <c r="OBR2382" s="14"/>
      <c r="OBS2382" s="14"/>
      <c r="OBT2382" s="14"/>
      <c r="OBU2382" s="14"/>
      <c r="OBV2382" s="14"/>
      <c r="OBW2382" s="14"/>
      <c r="OBX2382" s="14"/>
      <c r="OBY2382" s="14"/>
      <c r="OBZ2382" s="14"/>
      <c r="OCA2382" s="14"/>
      <c r="OCB2382" s="14"/>
      <c r="OCC2382" s="14"/>
      <c r="OCD2382" s="14"/>
      <c r="OCE2382" s="14"/>
      <c r="OCF2382" s="14"/>
      <c r="OCG2382" s="14"/>
      <c r="OCH2382" s="14"/>
      <c r="OCI2382" s="14"/>
      <c r="OCJ2382" s="14"/>
      <c r="OCK2382" s="14"/>
      <c r="OCL2382" s="14"/>
      <c r="OCM2382" s="14"/>
      <c r="OCN2382" s="14"/>
      <c r="OCO2382" s="14"/>
      <c r="OCP2382" s="14"/>
      <c r="OCQ2382" s="14"/>
      <c r="OCR2382" s="14"/>
      <c r="OCS2382" s="14"/>
      <c r="OCT2382" s="14"/>
      <c r="OCU2382" s="14"/>
      <c r="OCV2382" s="14"/>
      <c r="OCW2382" s="14"/>
      <c r="OCX2382" s="14"/>
      <c r="OCY2382" s="14"/>
      <c r="OCZ2382" s="14"/>
      <c r="ODA2382" s="14"/>
      <c r="ODB2382" s="14"/>
      <c r="ODC2382" s="14"/>
      <c r="ODD2382" s="14"/>
      <c r="ODE2382" s="14"/>
      <c r="ODF2382" s="14"/>
      <c r="ODG2382" s="14"/>
      <c r="ODH2382" s="14"/>
      <c r="ODI2382" s="14"/>
      <c r="ODJ2382" s="14"/>
      <c r="ODK2382" s="14"/>
      <c r="ODL2382" s="14"/>
      <c r="ODM2382" s="14"/>
      <c r="ODN2382" s="14"/>
      <c r="ODO2382" s="14"/>
      <c r="ODP2382" s="14"/>
      <c r="ODQ2382" s="14"/>
      <c r="ODR2382" s="14"/>
      <c r="ODS2382" s="14"/>
      <c r="ODT2382" s="14"/>
      <c r="ODU2382" s="14"/>
      <c r="ODV2382" s="14"/>
      <c r="ODW2382" s="14"/>
      <c r="ODX2382" s="14"/>
      <c r="ODY2382" s="14"/>
      <c r="ODZ2382" s="14"/>
      <c r="OEA2382" s="14"/>
      <c r="OEB2382" s="14"/>
      <c r="OEC2382" s="14"/>
      <c r="OED2382" s="14"/>
      <c r="OEE2382" s="14"/>
      <c r="OEF2382" s="14"/>
      <c r="OEG2382" s="14"/>
      <c r="OEH2382" s="14"/>
      <c r="OEI2382" s="14"/>
      <c r="OEJ2382" s="14"/>
      <c r="OEK2382" s="14"/>
      <c r="OEL2382" s="14"/>
      <c r="OEM2382" s="14"/>
      <c r="OEN2382" s="14"/>
      <c r="OEO2382" s="14"/>
      <c r="OEP2382" s="14"/>
      <c r="OEQ2382" s="14"/>
      <c r="OER2382" s="14"/>
      <c r="OES2382" s="14"/>
      <c r="OET2382" s="14"/>
      <c r="OEU2382" s="14"/>
      <c r="OEV2382" s="14"/>
      <c r="OEW2382" s="14"/>
      <c r="OEX2382" s="14"/>
      <c r="OEY2382" s="14"/>
      <c r="OEZ2382" s="14"/>
      <c r="OFA2382" s="14"/>
      <c r="OFB2382" s="14"/>
      <c r="OFC2382" s="14"/>
      <c r="OFD2382" s="14"/>
      <c r="OFE2382" s="14"/>
      <c r="OFF2382" s="14"/>
      <c r="OFG2382" s="14"/>
      <c r="OFH2382" s="14"/>
      <c r="OFI2382" s="14"/>
      <c r="OFJ2382" s="14"/>
      <c r="OFK2382" s="14"/>
      <c r="OFL2382" s="14"/>
      <c r="OFM2382" s="14"/>
      <c r="OFN2382" s="14"/>
      <c r="OFO2382" s="14"/>
      <c r="OFP2382" s="14"/>
      <c r="OFQ2382" s="14"/>
      <c r="OFR2382" s="14"/>
      <c r="OFS2382" s="14"/>
      <c r="OFT2382" s="14"/>
      <c r="OFU2382" s="14"/>
      <c r="OFV2382" s="14"/>
      <c r="OFW2382" s="14"/>
      <c r="OFX2382" s="14"/>
      <c r="OFY2382" s="14"/>
      <c r="OFZ2382" s="14"/>
      <c r="OGA2382" s="14"/>
      <c r="OGB2382" s="14"/>
      <c r="OGC2382" s="14"/>
      <c r="OGD2382" s="14"/>
      <c r="OGE2382" s="14"/>
      <c r="OGF2382" s="14"/>
      <c r="OGG2382" s="14"/>
      <c r="OGH2382" s="14"/>
      <c r="OGI2382" s="14"/>
      <c r="OGJ2382" s="14"/>
      <c r="OGK2382" s="14"/>
      <c r="OGL2382" s="14"/>
      <c r="OGM2382" s="14"/>
      <c r="OGN2382" s="14"/>
      <c r="OGO2382" s="14"/>
      <c r="OGP2382" s="14"/>
      <c r="OGQ2382" s="14"/>
      <c r="OGR2382" s="14"/>
      <c r="OGS2382" s="14"/>
      <c r="OGT2382" s="14"/>
      <c r="OGU2382" s="14"/>
      <c r="OGV2382" s="14"/>
      <c r="OGW2382" s="14"/>
      <c r="OGX2382" s="14"/>
      <c r="OGY2382" s="14"/>
      <c r="OGZ2382" s="14"/>
      <c r="OHA2382" s="14"/>
      <c r="OHB2382" s="14"/>
      <c r="OHC2382" s="14"/>
      <c r="OHD2382" s="14"/>
      <c r="OHE2382" s="14"/>
      <c r="OHF2382" s="14"/>
      <c r="OHG2382" s="14"/>
      <c r="OHH2382" s="14"/>
      <c r="OHI2382" s="14"/>
      <c r="OHJ2382" s="14"/>
      <c r="OHK2382" s="14"/>
      <c r="OHL2382" s="14"/>
      <c r="OHM2382" s="14"/>
      <c r="OHN2382" s="14"/>
      <c r="OHO2382" s="14"/>
      <c r="OHP2382" s="14"/>
      <c r="OHQ2382" s="14"/>
      <c r="OHR2382" s="14"/>
      <c r="OHS2382" s="14"/>
      <c r="OHT2382" s="14"/>
      <c r="OHU2382" s="14"/>
      <c r="OHV2382" s="14"/>
      <c r="OHW2382" s="14"/>
      <c r="OHX2382" s="14"/>
      <c r="OHY2382" s="14"/>
      <c r="OHZ2382" s="14"/>
      <c r="OIA2382" s="14"/>
      <c r="OIB2382" s="14"/>
      <c r="OIC2382" s="14"/>
      <c r="OID2382" s="14"/>
      <c r="OIE2382" s="14"/>
      <c r="OIF2382" s="14"/>
      <c r="OIG2382" s="14"/>
      <c r="OIH2382" s="14"/>
      <c r="OII2382" s="14"/>
      <c r="OIJ2382" s="14"/>
      <c r="OIK2382" s="14"/>
      <c r="OIL2382" s="14"/>
      <c r="OIM2382" s="14"/>
      <c r="OIN2382" s="14"/>
      <c r="OIO2382" s="14"/>
      <c r="OIP2382" s="14"/>
      <c r="OIQ2382" s="14"/>
      <c r="OIR2382" s="14"/>
      <c r="OIS2382" s="14"/>
      <c r="OIT2382" s="14"/>
      <c r="OIU2382" s="14"/>
      <c r="OIV2382" s="14"/>
      <c r="OIW2382" s="14"/>
      <c r="OIX2382" s="14"/>
      <c r="OIY2382" s="14"/>
      <c r="OIZ2382" s="14"/>
      <c r="OJA2382" s="14"/>
      <c r="OJB2382" s="14"/>
      <c r="OJC2382" s="14"/>
      <c r="OJD2382" s="14"/>
      <c r="OJE2382" s="14"/>
      <c r="OJF2382" s="14"/>
      <c r="OJG2382" s="14"/>
      <c r="OJH2382" s="14"/>
      <c r="OJI2382" s="14"/>
      <c r="OJJ2382" s="14"/>
      <c r="OJK2382" s="14"/>
      <c r="OJL2382" s="14"/>
      <c r="OJM2382" s="14"/>
      <c r="OJN2382" s="14"/>
      <c r="OJO2382" s="14"/>
      <c r="OJP2382" s="14"/>
      <c r="OJQ2382" s="14"/>
      <c r="OJR2382" s="14"/>
      <c r="OJS2382" s="14"/>
      <c r="OJT2382" s="14"/>
      <c r="OJU2382" s="14"/>
      <c r="OJV2382" s="14"/>
      <c r="OJW2382" s="14"/>
      <c r="OJX2382" s="14"/>
      <c r="OJY2382" s="14"/>
      <c r="OJZ2382" s="14"/>
      <c r="OKA2382" s="14"/>
      <c r="OKB2382" s="14"/>
      <c r="OKC2382" s="14"/>
      <c r="OKD2382" s="14"/>
      <c r="OKE2382" s="14"/>
      <c r="OKF2382" s="14"/>
      <c r="OKG2382" s="14"/>
      <c r="OKH2382" s="14"/>
      <c r="OKI2382" s="14"/>
      <c r="OKJ2382" s="14"/>
      <c r="OKK2382" s="14"/>
      <c r="OKL2382" s="14"/>
      <c r="OKM2382" s="14"/>
      <c r="OKN2382" s="14"/>
      <c r="OKO2382" s="14"/>
      <c r="OKP2382" s="14"/>
      <c r="OKQ2382" s="14"/>
      <c r="OKR2382" s="14"/>
      <c r="OKS2382" s="14"/>
      <c r="OKT2382" s="14"/>
      <c r="OKU2382" s="14"/>
      <c r="OKV2382" s="14"/>
      <c r="OKW2382" s="14"/>
      <c r="OKX2382" s="14"/>
      <c r="OKY2382" s="14"/>
      <c r="OKZ2382" s="14"/>
      <c r="OLA2382" s="14"/>
      <c r="OLB2382" s="14"/>
      <c r="OLC2382" s="14"/>
      <c r="OLD2382" s="14"/>
      <c r="OLE2382" s="14"/>
      <c r="OLF2382" s="14"/>
      <c r="OLG2382" s="14"/>
      <c r="OLH2382" s="14"/>
      <c r="OLI2382" s="14"/>
      <c r="OLJ2382" s="14"/>
      <c r="OLK2382" s="14"/>
      <c r="OLL2382" s="14"/>
      <c r="OLM2382" s="14"/>
      <c r="OLN2382" s="14"/>
      <c r="OLO2382" s="14"/>
      <c r="OLP2382" s="14"/>
      <c r="OLQ2382" s="14"/>
      <c r="OLR2382" s="14"/>
      <c r="OLS2382" s="14"/>
      <c r="OLT2382" s="14"/>
      <c r="OLU2382" s="14"/>
      <c r="OLV2382" s="14"/>
      <c r="OLW2382" s="14"/>
      <c r="OLX2382" s="14"/>
      <c r="OLY2382" s="14"/>
      <c r="OLZ2382" s="14"/>
      <c r="OMA2382" s="14"/>
      <c r="OMB2382" s="14"/>
      <c r="OMC2382" s="14"/>
      <c r="OMD2382" s="14"/>
      <c r="OME2382" s="14"/>
      <c r="OMF2382" s="14"/>
      <c r="OMG2382" s="14"/>
      <c r="OMH2382" s="14"/>
      <c r="OMI2382" s="14"/>
      <c r="OMJ2382" s="14"/>
      <c r="OMK2382" s="14"/>
      <c r="OML2382" s="14"/>
      <c r="OMM2382" s="14"/>
      <c r="OMN2382" s="14"/>
      <c r="OMO2382" s="14"/>
      <c r="OMP2382" s="14"/>
      <c r="OMQ2382" s="14"/>
      <c r="OMR2382" s="14"/>
      <c r="OMS2382" s="14"/>
      <c r="OMT2382" s="14"/>
      <c r="OMU2382" s="14"/>
      <c r="OMV2382" s="14"/>
      <c r="OMW2382" s="14"/>
      <c r="OMX2382" s="14"/>
      <c r="OMY2382" s="14"/>
      <c r="OMZ2382" s="14"/>
      <c r="ONA2382" s="14"/>
      <c r="ONB2382" s="14"/>
      <c r="ONC2382" s="14"/>
      <c r="OND2382" s="14"/>
      <c r="ONE2382" s="14"/>
      <c r="ONF2382" s="14"/>
      <c r="ONG2382" s="14"/>
      <c r="ONH2382" s="14"/>
      <c r="ONI2382" s="14"/>
      <c r="ONJ2382" s="14"/>
      <c r="ONK2382" s="14"/>
      <c r="ONL2382" s="14"/>
      <c r="ONM2382" s="14"/>
      <c r="ONN2382" s="14"/>
      <c r="ONO2382" s="14"/>
      <c r="ONP2382" s="14"/>
      <c r="ONQ2382" s="14"/>
      <c r="ONR2382" s="14"/>
      <c r="ONS2382" s="14"/>
      <c r="ONT2382" s="14"/>
      <c r="ONU2382" s="14"/>
      <c r="ONV2382" s="14"/>
      <c r="ONW2382" s="14"/>
      <c r="ONX2382" s="14"/>
      <c r="ONY2382" s="14"/>
      <c r="ONZ2382" s="14"/>
      <c r="OOA2382" s="14"/>
      <c r="OOB2382" s="14"/>
      <c r="OOC2382" s="14"/>
      <c r="OOD2382" s="14"/>
      <c r="OOE2382" s="14"/>
      <c r="OOF2382" s="14"/>
      <c r="OOG2382" s="14"/>
      <c r="OOH2382" s="14"/>
      <c r="OOI2382" s="14"/>
      <c r="OOJ2382" s="14"/>
      <c r="OOK2382" s="14"/>
      <c r="OOL2382" s="14"/>
      <c r="OOM2382" s="14"/>
      <c r="OON2382" s="14"/>
      <c r="OOO2382" s="14"/>
      <c r="OOP2382" s="14"/>
      <c r="OOQ2382" s="14"/>
      <c r="OOR2382" s="14"/>
      <c r="OOS2382" s="14"/>
      <c r="OOT2382" s="14"/>
      <c r="OOU2382" s="14"/>
      <c r="OOV2382" s="14"/>
      <c r="OOW2382" s="14"/>
      <c r="OOX2382" s="14"/>
      <c r="OOY2382" s="14"/>
      <c r="OOZ2382" s="14"/>
      <c r="OPA2382" s="14"/>
      <c r="OPB2382" s="14"/>
      <c r="OPC2382" s="14"/>
      <c r="OPD2382" s="14"/>
      <c r="OPE2382" s="14"/>
      <c r="OPF2382" s="14"/>
      <c r="OPG2382" s="14"/>
      <c r="OPH2382" s="14"/>
      <c r="OPI2382" s="14"/>
      <c r="OPJ2382" s="14"/>
      <c r="OPK2382" s="14"/>
      <c r="OPL2382" s="14"/>
      <c r="OPM2382" s="14"/>
      <c r="OPN2382" s="14"/>
      <c r="OPO2382" s="14"/>
      <c r="OPP2382" s="14"/>
      <c r="OPQ2382" s="14"/>
      <c r="OPR2382" s="14"/>
      <c r="OPS2382" s="14"/>
      <c r="OPT2382" s="14"/>
      <c r="OPU2382" s="14"/>
      <c r="OPV2382" s="14"/>
      <c r="OPW2382" s="14"/>
      <c r="OPX2382" s="14"/>
      <c r="OPY2382" s="14"/>
      <c r="OPZ2382" s="14"/>
      <c r="OQA2382" s="14"/>
      <c r="OQB2382" s="14"/>
      <c r="OQC2382" s="14"/>
      <c r="OQD2382" s="14"/>
      <c r="OQE2382" s="14"/>
      <c r="OQF2382" s="14"/>
      <c r="OQG2382" s="14"/>
      <c r="OQH2382" s="14"/>
      <c r="OQI2382" s="14"/>
      <c r="OQJ2382" s="14"/>
      <c r="OQK2382" s="14"/>
      <c r="OQL2382" s="14"/>
      <c r="OQM2382" s="14"/>
      <c r="OQN2382" s="14"/>
      <c r="OQO2382" s="14"/>
      <c r="OQP2382" s="14"/>
      <c r="OQQ2382" s="14"/>
      <c r="OQR2382" s="14"/>
      <c r="OQS2382" s="14"/>
      <c r="OQT2382" s="14"/>
      <c r="OQU2382" s="14"/>
      <c r="OQV2382" s="14"/>
      <c r="OQW2382" s="14"/>
      <c r="OQX2382" s="14"/>
      <c r="OQY2382" s="14"/>
      <c r="OQZ2382" s="14"/>
      <c r="ORA2382" s="14"/>
      <c r="ORB2382" s="14"/>
      <c r="ORC2382" s="14"/>
      <c r="ORD2382" s="14"/>
      <c r="ORE2382" s="14"/>
      <c r="ORF2382" s="14"/>
      <c r="ORG2382" s="14"/>
      <c r="ORH2382" s="14"/>
      <c r="ORI2382" s="14"/>
      <c r="ORJ2382" s="14"/>
      <c r="ORK2382" s="14"/>
      <c r="ORL2382" s="14"/>
      <c r="ORM2382" s="14"/>
      <c r="ORN2382" s="14"/>
      <c r="ORO2382" s="14"/>
      <c r="ORP2382" s="14"/>
      <c r="ORQ2382" s="14"/>
      <c r="ORR2382" s="14"/>
      <c r="ORS2382" s="14"/>
      <c r="ORT2382" s="14"/>
      <c r="ORU2382" s="14"/>
      <c r="ORV2382" s="14"/>
      <c r="ORW2382" s="14"/>
      <c r="ORX2382" s="14"/>
      <c r="ORY2382" s="14"/>
      <c r="ORZ2382" s="14"/>
      <c r="OSA2382" s="14"/>
      <c r="OSB2382" s="14"/>
      <c r="OSC2382" s="14"/>
      <c r="OSD2382" s="14"/>
      <c r="OSE2382" s="14"/>
      <c r="OSF2382" s="14"/>
      <c r="OSG2382" s="14"/>
      <c r="OSH2382" s="14"/>
      <c r="OSI2382" s="14"/>
      <c r="OSJ2382" s="14"/>
      <c r="OSK2382" s="14"/>
      <c r="OSL2382" s="14"/>
      <c r="OSM2382" s="14"/>
      <c r="OSN2382" s="14"/>
      <c r="OSO2382" s="14"/>
      <c r="OSP2382" s="14"/>
      <c r="OSQ2382" s="14"/>
      <c r="OSR2382" s="14"/>
      <c r="OSS2382" s="14"/>
      <c r="OST2382" s="14"/>
      <c r="OSU2382" s="14"/>
      <c r="OSV2382" s="14"/>
      <c r="OSW2382" s="14"/>
      <c r="OSX2382" s="14"/>
      <c r="OSY2382" s="14"/>
      <c r="OSZ2382" s="14"/>
      <c r="OTA2382" s="14"/>
      <c r="OTB2382" s="14"/>
      <c r="OTC2382" s="14"/>
      <c r="OTD2382" s="14"/>
      <c r="OTE2382" s="14"/>
      <c r="OTF2382" s="14"/>
      <c r="OTG2382" s="14"/>
      <c r="OTH2382" s="14"/>
      <c r="OTI2382" s="14"/>
      <c r="OTJ2382" s="14"/>
      <c r="OTK2382" s="14"/>
      <c r="OTL2382" s="14"/>
      <c r="OTM2382" s="14"/>
      <c r="OTN2382" s="14"/>
      <c r="OTO2382" s="14"/>
      <c r="OTP2382" s="14"/>
      <c r="OTQ2382" s="14"/>
      <c r="OTR2382" s="14"/>
      <c r="OTS2382" s="14"/>
      <c r="OTT2382" s="14"/>
      <c r="OTU2382" s="14"/>
      <c r="OTV2382" s="14"/>
      <c r="OTW2382" s="14"/>
      <c r="OTX2382" s="14"/>
      <c r="OTY2382" s="14"/>
      <c r="OTZ2382" s="14"/>
      <c r="OUA2382" s="14"/>
      <c r="OUB2382" s="14"/>
      <c r="OUC2382" s="14"/>
      <c r="OUD2382" s="14"/>
      <c r="OUE2382" s="14"/>
      <c r="OUF2382" s="14"/>
      <c r="OUG2382" s="14"/>
      <c r="OUH2382" s="14"/>
      <c r="OUI2382" s="14"/>
      <c r="OUJ2382" s="14"/>
      <c r="OUK2382" s="14"/>
      <c r="OUL2382" s="14"/>
      <c r="OUM2382" s="14"/>
      <c r="OUN2382" s="14"/>
      <c r="OUO2382" s="14"/>
      <c r="OUP2382" s="14"/>
      <c r="OUQ2382" s="14"/>
      <c r="OUR2382" s="14"/>
      <c r="OUS2382" s="14"/>
      <c r="OUT2382" s="14"/>
      <c r="OUU2382" s="14"/>
      <c r="OUV2382" s="14"/>
      <c r="OUW2382" s="14"/>
      <c r="OUX2382" s="14"/>
      <c r="OUY2382" s="14"/>
      <c r="OUZ2382" s="14"/>
      <c r="OVA2382" s="14"/>
      <c r="OVB2382" s="14"/>
      <c r="OVC2382" s="14"/>
      <c r="OVD2382" s="14"/>
      <c r="OVE2382" s="14"/>
      <c r="OVF2382" s="14"/>
      <c r="OVG2382" s="14"/>
      <c r="OVH2382" s="14"/>
      <c r="OVI2382" s="14"/>
      <c r="OVJ2382" s="14"/>
      <c r="OVK2382" s="14"/>
      <c r="OVL2382" s="14"/>
      <c r="OVM2382" s="14"/>
      <c r="OVN2382" s="14"/>
      <c r="OVO2382" s="14"/>
      <c r="OVP2382" s="14"/>
      <c r="OVQ2382" s="14"/>
      <c r="OVR2382" s="14"/>
      <c r="OVS2382" s="14"/>
      <c r="OVT2382" s="14"/>
      <c r="OVU2382" s="14"/>
      <c r="OVV2382" s="14"/>
      <c r="OVW2382" s="14"/>
      <c r="OVX2382" s="14"/>
      <c r="OVY2382" s="14"/>
      <c r="OVZ2382" s="14"/>
      <c r="OWA2382" s="14"/>
      <c r="OWB2382" s="14"/>
      <c r="OWC2382" s="14"/>
      <c r="OWD2382" s="14"/>
      <c r="OWE2382" s="14"/>
      <c r="OWF2382" s="14"/>
      <c r="OWG2382" s="14"/>
      <c r="OWH2382" s="14"/>
      <c r="OWI2382" s="14"/>
      <c r="OWJ2382" s="14"/>
      <c r="OWK2382" s="14"/>
      <c r="OWL2382" s="14"/>
      <c r="OWM2382" s="14"/>
      <c r="OWN2382" s="14"/>
      <c r="OWO2382" s="14"/>
      <c r="OWP2382" s="14"/>
      <c r="OWQ2382" s="14"/>
      <c r="OWR2382" s="14"/>
      <c r="OWS2382" s="14"/>
      <c r="OWT2382" s="14"/>
      <c r="OWU2382" s="14"/>
      <c r="OWV2382" s="14"/>
      <c r="OWW2382" s="14"/>
      <c r="OWX2382" s="14"/>
      <c r="OWY2382" s="14"/>
      <c r="OWZ2382" s="14"/>
      <c r="OXA2382" s="14"/>
      <c r="OXB2382" s="14"/>
      <c r="OXC2382" s="14"/>
      <c r="OXD2382" s="14"/>
      <c r="OXE2382" s="14"/>
      <c r="OXF2382" s="14"/>
      <c r="OXG2382" s="14"/>
      <c r="OXH2382" s="14"/>
      <c r="OXI2382" s="14"/>
      <c r="OXJ2382" s="14"/>
      <c r="OXK2382" s="14"/>
      <c r="OXL2382" s="14"/>
      <c r="OXM2382" s="14"/>
      <c r="OXN2382" s="14"/>
      <c r="OXO2382" s="14"/>
      <c r="OXP2382" s="14"/>
      <c r="OXQ2382" s="14"/>
      <c r="OXR2382" s="14"/>
      <c r="OXS2382" s="14"/>
      <c r="OXT2382" s="14"/>
      <c r="OXU2382" s="14"/>
      <c r="OXV2382" s="14"/>
      <c r="OXW2382" s="14"/>
      <c r="OXX2382" s="14"/>
      <c r="OXY2382" s="14"/>
      <c r="OXZ2382" s="14"/>
      <c r="OYA2382" s="14"/>
      <c r="OYB2382" s="14"/>
      <c r="OYC2382" s="14"/>
      <c r="OYD2382" s="14"/>
      <c r="OYE2382" s="14"/>
      <c r="OYF2382" s="14"/>
      <c r="OYG2382" s="14"/>
      <c r="OYH2382" s="14"/>
      <c r="OYI2382" s="14"/>
      <c r="OYJ2382" s="14"/>
      <c r="OYK2382" s="14"/>
      <c r="OYL2382" s="14"/>
      <c r="OYM2382" s="14"/>
      <c r="OYN2382" s="14"/>
      <c r="OYO2382" s="14"/>
      <c r="OYP2382" s="14"/>
      <c r="OYQ2382" s="14"/>
      <c r="OYR2382" s="14"/>
      <c r="OYS2382" s="14"/>
      <c r="OYT2382" s="14"/>
      <c r="OYU2382" s="14"/>
      <c r="OYV2382" s="14"/>
      <c r="OYW2382" s="14"/>
      <c r="OYX2382" s="14"/>
      <c r="OYY2382" s="14"/>
      <c r="OYZ2382" s="14"/>
      <c r="OZA2382" s="14"/>
      <c r="OZB2382" s="14"/>
      <c r="OZC2382" s="14"/>
      <c r="OZD2382" s="14"/>
      <c r="OZE2382" s="14"/>
      <c r="OZF2382" s="14"/>
      <c r="OZG2382" s="14"/>
      <c r="OZH2382" s="14"/>
      <c r="OZI2382" s="14"/>
      <c r="OZJ2382" s="14"/>
      <c r="OZK2382" s="14"/>
      <c r="OZL2382" s="14"/>
      <c r="OZM2382" s="14"/>
      <c r="OZN2382" s="14"/>
      <c r="OZO2382" s="14"/>
      <c r="OZP2382" s="14"/>
      <c r="OZQ2382" s="14"/>
      <c r="OZR2382" s="14"/>
      <c r="OZS2382" s="14"/>
      <c r="OZT2382" s="14"/>
      <c r="OZU2382" s="14"/>
      <c r="OZV2382" s="14"/>
      <c r="OZW2382" s="14"/>
      <c r="OZX2382" s="14"/>
      <c r="OZY2382" s="14"/>
      <c r="OZZ2382" s="14"/>
      <c r="PAA2382" s="14"/>
      <c r="PAB2382" s="14"/>
      <c r="PAC2382" s="14"/>
      <c r="PAD2382" s="14"/>
      <c r="PAE2382" s="14"/>
      <c r="PAF2382" s="14"/>
      <c r="PAG2382" s="14"/>
      <c r="PAH2382" s="14"/>
      <c r="PAI2382" s="14"/>
      <c r="PAJ2382" s="14"/>
      <c r="PAK2382" s="14"/>
      <c r="PAL2382" s="14"/>
      <c r="PAM2382" s="14"/>
      <c r="PAN2382" s="14"/>
      <c r="PAO2382" s="14"/>
      <c r="PAP2382" s="14"/>
      <c r="PAQ2382" s="14"/>
      <c r="PAR2382" s="14"/>
      <c r="PAS2382" s="14"/>
      <c r="PAT2382" s="14"/>
      <c r="PAU2382" s="14"/>
      <c r="PAV2382" s="14"/>
      <c r="PAW2382" s="14"/>
      <c r="PAX2382" s="14"/>
      <c r="PAY2382" s="14"/>
      <c r="PAZ2382" s="14"/>
      <c r="PBA2382" s="14"/>
      <c r="PBB2382" s="14"/>
      <c r="PBC2382" s="14"/>
      <c r="PBD2382" s="14"/>
      <c r="PBE2382" s="14"/>
      <c r="PBF2382" s="14"/>
      <c r="PBG2382" s="14"/>
      <c r="PBH2382" s="14"/>
      <c r="PBI2382" s="14"/>
      <c r="PBJ2382" s="14"/>
      <c r="PBK2382" s="14"/>
      <c r="PBL2382" s="14"/>
      <c r="PBM2382" s="14"/>
      <c r="PBN2382" s="14"/>
      <c r="PBO2382" s="14"/>
      <c r="PBP2382" s="14"/>
      <c r="PBQ2382" s="14"/>
      <c r="PBR2382" s="14"/>
      <c r="PBS2382" s="14"/>
      <c r="PBT2382" s="14"/>
      <c r="PBU2382" s="14"/>
      <c r="PBV2382" s="14"/>
      <c r="PBW2382" s="14"/>
      <c r="PBX2382" s="14"/>
      <c r="PBY2382" s="14"/>
      <c r="PBZ2382" s="14"/>
      <c r="PCA2382" s="14"/>
      <c r="PCB2382" s="14"/>
      <c r="PCC2382" s="14"/>
      <c r="PCD2382" s="14"/>
      <c r="PCE2382" s="14"/>
      <c r="PCF2382" s="14"/>
      <c r="PCG2382" s="14"/>
      <c r="PCH2382" s="14"/>
      <c r="PCI2382" s="14"/>
      <c r="PCJ2382" s="14"/>
      <c r="PCK2382" s="14"/>
      <c r="PCL2382" s="14"/>
      <c r="PCM2382" s="14"/>
      <c r="PCN2382" s="14"/>
      <c r="PCO2382" s="14"/>
      <c r="PCP2382" s="14"/>
      <c r="PCQ2382" s="14"/>
      <c r="PCR2382" s="14"/>
      <c r="PCS2382" s="14"/>
      <c r="PCT2382" s="14"/>
      <c r="PCU2382" s="14"/>
      <c r="PCV2382" s="14"/>
      <c r="PCW2382" s="14"/>
      <c r="PCX2382" s="14"/>
      <c r="PCY2382" s="14"/>
      <c r="PCZ2382" s="14"/>
      <c r="PDA2382" s="14"/>
      <c r="PDB2382" s="14"/>
      <c r="PDC2382" s="14"/>
      <c r="PDD2382" s="14"/>
      <c r="PDE2382" s="14"/>
      <c r="PDF2382" s="14"/>
      <c r="PDG2382" s="14"/>
      <c r="PDH2382" s="14"/>
      <c r="PDI2382" s="14"/>
      <c r="PDJ2382" s="14"/>
      <c r="PDK2382" s="14"/>
      <c r="PDL2382" s="14"/>
      <c r="PDM2382" s="14"/>
      <c r="PDN2382" s="14"/>
      <c r="PDO2382" s="14"/>
      <c r="PDP2382" s="14"/>
      <c r="PDQ2382" s="14"/>
      <c r="PDR2382" s="14"/>
      <c r="PDS2382" s="14"/>
      <c r="PDT2382" s="14"/>
      <c r="PDU2382" s="14"/>
      <c r="PDV2382" s="14"/>
      <c r="PDW2382" s="14"/>
      <c r="PDX2382" s="14"/>
      <c r="PDY2382" s="14"/>
      <c r="PDZ2382" s="14"/>
      <c r="PEA2382" s="14"/>
      <c r="PEB2382" s="14"/>
      <c r="PEC2382" s="14"/>
      <c r="PED2382" s="14"/>
      <c r="PEE2382" s="14"/>
      <c r="PEF2382" s="14"/>
      <c r="PEG2382" s="14"/>
      <c r="PEH2382" s="14"/>
      <c r="PEI2382" s="14"/>
      <c r="PEJ2382" s="14"/>
      <c r="PEK2382" s="14"/>
      <c r="PEL2382" s="14"/>
      <c r="PEM2382" s="14"/>
      <c r="PEN2382" s="14"/>
      <c r="PEO2382" s="14"/>
      <c r="PEP2382" s="14"/>
      <c r="PEQ2382" s="14"/>
      <c r="PER2382" s="14"/>
      <c r="PES2382" s="14"/>
      <c r="PET2382" s="14"/>
      <c r="PEU2382" s="14"/>
      <c r="PEV2382" s="14"/>
      <c r="PEW2382" s="14"/>
      <c r="PEX2382" s="14"/>
      <c r="PEY2382" s="14"/>
      <c r="PEZ2382" s="14"/>
      <c r="PFA2382" s="14"/>
      <c r="PFB2382" s="14"/>
      <c r="PFC2382" s="14"/>
      <c r="PFD2382" s="14"/>
      <c r="PFE2382" s="14"/>
      <c r="PFF2382" s="14"/>
      <c r="PFG2382" s="14"/>
      <c r="PFH2382" s="14"/>
      <c r="PFI2382" s="14"/>
      <c r="PFJ2382" s="14"/>
      <c r="PFK2382" s="14"/>
      <c r="PFL2382" s="14"/>
      <c r="PFM2382" s="14"/>
      <c r="PFN2382" s="14"/>
      <c r="PFO2382" s="14"/>
      <c r="PFP2382" s="14"/>
      <c r="PFQ2382" s="14"/>
      <c r="PFR2382" s="14"/>
      <c r="PFS2382" s="14"/>
      <c r="PFT2382" s="14"/>
      <c r="PFU2382" s="14"/>
      <c r="PFV2382" s="14"/>
      <c r="PFW2382" s="14"/>
      <c r="PFX2382" s="14"/>
      <c r="PFY2382" s="14"/>
      <c r="PFZ2382" s="14"/>
      <c r="PGA2382" s="14"/>
      <c r="PGB2382" s="14"/>
      <c r="PGC2382" s="14"/>
      <c r="PGD2382" s="14"/>
      <c r="PGE2382" s="14"/>
      <c r="PGF2382" s="14"/>
      <c r="PGG2382" s="14"/>
      <c r="PGH2382" s="14"/>
      <c r="PGI2382" s="14"/>
      <c r="PGJ2382" s="14"/>
      <c r="PGK2382" s="14"/>
      <c r="PGL2382" s="14"/>
      <c r="PGM2382" s="14"/>
      <c r="PGN2382" s="14"/>
      <c r="PGO2382" s="14"/>
      <c r="PGP2382" s="14"/>
      <c r="PGQ2382" s="14"/>
      <c r="PGR2382" s="14"/>
      <c r="PGS2382" s="14"/>
      <c r="PGT2382" s="14"/>
      <c r="PGU2382" s="14"/>
      <c r="PGV2382" s="14"/>
      <c r="PGW2382" s="14"/>
      <c r="PGX2382" s="14"/>
      <c r="PGY2382" s="14"/>
      <c r="PGZ2382" s="14"/>
      <c r="PHA2382" s="14"/>
      <c r="PHB2382" s="14"/>
      <c r="PHC2382" s="14"/>
      <c r="PHD2382" s="14"/>
      <c r="PHE2382" s="14"/>
      <c r="PHF2382" s="14"/>
      <c r="PHG2382" s="14"/>
      <c r="PHH2382" s="14"/>
      <c r="PHI2382" s="14"/>
      <c r="PHJ2382" s="14"/>
      <c r="PHK2382" s="14"/>
      <c r="PHL2382" s="14"/>
      <c r="PHM2382" s="14"/>
      <c r="PHN2382" s="14"/>
      <c r="PHO2382" s="14"/>
      <c r="PHP2382" s="14"/>
      <c r="PHQ2382" s="14"/>
      <c r="PHR2382" s="14"/>
      <c r="PHS2382" s="14"/>
      <c r="PHT2382" s="14"/>
      <c r="PHU2382" s="14"/>
      <c r="PHV2382" s="14"/>
      <c r="PHW2382" s="14"/>
      <c r="PHX2382" s="14"/>
      <c r="PHY2382" s="14"/>
      <c r="PHZ2382" s="14"/>
      <c r="PIA2382" s="14"/>
      <c r="PIB2382" s="14"/>
      <c r="PIC2382" s="14"/>
      <c r="PID2382" s="14"/>
      <c r="PIE2382" s="14"/>
      <c r="PIF2382" s="14"/>
      <c r="PIG2382" s="14"/>
      <c r="PIH2382" s="14"/>
      <c r="PII2382" s="14"/>
      <c r="PIJ2382" s="14"/>
      <c r="PIK2382" s="14"/>
      <c r="PIL2382" s="14"/>
      <c r="PIM2382" s="14"/>
      <c r="PIN2382" s="14"/>
      <c r="PIO2382" s="14"/>
      <c r="PIP2382" s="14"/>
      <c r="PIQ2382" s="14"/>
      <c r="PIR2382" s="14"/>
      <c r="PIS2382" s="14"/>
      <c r="PIT2382" s="14"/>
      <c r="PIU2382" s="14"/>
      <c r="PIV2382" s="14"/>
      <c r="PIW2382" s="14"/>
      <c r="PIX2382" s="14"/>
      <c r="PIY2382" s="14"/>
      <c r="PIZ2382" s="14"/>
      <c r="PJA2382" s="14"/>
      <c r="PJB2382" s="14"/>
      <c r="PJC2382" s="14"/>
      <c r="PJD2382" s="14"/>
      <c r="PJE2382" s="14"/>
      <c r="PJF2382" s="14"/>
      <c r="PJG2382" s="14"/>
      <c r="PJH2382" s="14"/>
      <c r="PJI2382" s="14"/>
      <c r="PJJ2382" s="14"/>
      <c r="PJK2382" s="14"/>
      <c r="PJL2382" s="14"/>
      <c r="PJM2382" s="14"/>
      <c r="PJN2382" s="14"/>
      <c r="PJO2382" s="14"/>
      <c r="PJP2382" s="14"/>
      <c r="PJQ2382" s="14"/>
      <c r="PJR2382" s="14"/>
      <c r="PJS2382" s="14"/>
      <c r="PJT2382" s="14"/>
      <c r="PJU2382" s="14"/>
      <c r="PJV2382" s="14"/>
      <c r="PJW2382" s="14"/>
      <c r="PJX2382" s="14"/>
      <c r="PJY2382" s="14"/>
      <c r="PJZ2382" s="14"/>
      <c r="PKA2382" s="14"/>
      <c r="PKB2382" s="14"/>
      <c r="PKC2382" s="14"/>
      <c r="PKD2382" s="14"/>
      <c r="PKE2382" s="14"/>
      <c r="PKF2382" s="14"/>
      <c r="PKG2382" s="14"/>
      <c r="PKH2382" s="14"/>
      <c r="PKI2382" s="14"/>
      <c r="PKJ2382" s="14"/>
      <c r="PKK2382" s="14"/>
      <c r="PKL2382" s="14"/>
      <c r="PKM2382" s="14"/>
      <c r="PKN2382" s="14"/>
      <c r="PKO2382" s="14"/>
      <c r="PKP2382" s="14"/>
      <c r="PKQ2382" s="14"/>
      <c r="PKR2382" s="14"/>
      <c r="PKS2382" s="14"/>
      <c r="PKT2382" s="14"/>
      <c r="PKU2382" s="14"/>
      <c r="PKV2382" s="14"/>
      <c r="PKW2382" s="14"/>
      <c r="PKX2382" s="14"/>
      <c r="PKY2382" s="14"/>
      <c r="PKZ2382" s="14"/>
      <c r="PLA2382" s="14"/>
      <c r="PLB2382" s="14"/>
      <c r="PLC2382" s="14"/>
      <c r="PLD2382" s="14"/>
      <c r="PLE2382" s="14"/>
      <c r="PLF2382" s="14"/>
      <c r="PLG2382" s="14"/>
      <c r="PLH2382" s="14"/>
      <c r="PLI2382" s="14"/>
      <c r="PLJ2382" s="14"/>
      <c r="PLK2382" s="14"/>
      <c r="PLL2382" s="14"/>
      <c r="PLM2382" s="14"/>
      <c r="PLN2382" s="14"/>
      <c r="PLO2382" s="14"/>
      <c r="PLP2382" s="14"/>
      <c r="PLQ2382" s="14"/>
      <c r="PLR2382" s="14"/>
      <c r="PLS2382" s="14"/>
      <c r="PLT2382" s="14"/>
      <c r="PLU2382" s="14"/>
      <c r="PLV2382" s="14"/>
      <c r="PLW2382" s="14"/>
      <c r="PLX2382" s="14"/>
      <c r="PLY2382" s="14"/>
      <c r="PLZ2382" s="14"/>
      <c r="PMA2382" s="14"/>
      <c r="PMB2382" s="14"/>
      <c r="PMC2382" s="14"/>
      <c r="PMD2382" s="14"/>
      <c r="PME2382" s="14"/>
      <c r="PMF2382" s="14"/>
      <c r="PMG2382" s="14"/>
      <c r="PMH2382" s="14"/>
      <c r="PMI2382" s="14"/>
      <c r="PMJ2382" s="14"/>
      <c r="PMK2382" s="14"/>
      <c r="PML2382" s="14"/>
      <c r="PMM2382" s="14"/>
      <c r="PMN2382" s="14"/>
      <c r="PMO2382" s="14"/>
      <c r="PMP2382" s="14"/>
      <c r="PMQ2382" s="14"/>
      <c r="PMR2382" s="14"/>
      <c r="PMS2382" s="14"/>
      <c r="PMT2382" s="14"/>
      <c r="PMU2382" s="14"/>
      <c r="PMV2382" s="14"/>
      <c r="PMW2382" s="14"/>
      <c r="PMX2382" s="14"/>
      <c r="PMY2382" s="14"/>
      <c r="PMZ2382" s="14"/>
      <c r="PNA2382" s="14"/>
      <c r="PNB2382" s="14"/>
      <c r="PNC2382" s="14"/>
      <c r="PND2382" s="14"/>
      <c r="PNE2382" s="14"/>
      <c r="PNF2382" s="14"/>
      <c r="PNG2382" s="14"/>
      <c r="PNH2382" s="14"/>
      <c r="PNI2382" s="14"/>
      <c r="PNJ2382" s="14"/>
      <c r="PNK2382" s="14"/>
      <c r="PNL2382" s="14"/>
      <c r="PNM2382" s="14"/>
      <c r="PNN2382" s="14"/>
      <c r="PNO2382" s="14"/>
      <c r="PNP2382" s="14"/>
      <c r="PNQ2382" s="14"/>
      <c r="PNR2382" s="14"/>
      <c r="PNS2382" s="14"/>
      <c r="PNT2382" s="14"/>
      <c r="PNU2382" s="14"/>
      <c r="PNV2382" s="14"/>
      <c r="PNW2382" s="14"/>
      <c r="PNX2382" s="14"/>
      <c r="PNY2382" s="14"/>
      <c r="PNZ2382" s="14"/>
      <c r="POA2382" s="14"/>
      <c r="POB2382" s="14"/>
      <c r="POC2382" s="14"/>
      <c r="POD2382" s="14"/>
      <c r="POE2382" s="14"/>
      <c r="POF2382" s="14"/>
      <c r="POG2382" s="14"/>
      <c r="POH2382" s="14"/>
      <c r="POI2382" s="14"/>
      <c r="POJ2382" s="14"/>
      <c r="POK2382" s="14"/>
      <c r="POL2382" s="14"/>
      <c r="POM2382" s="14"/>
      <c r="PON2382" s="14"/>
      <c r="POO2382" s="14"/>
      <c r="POP2382" s="14"/>
      <c r="POQ2382" s="14"/>
      <c r="POR2382" s="14"/>
      <c r="POS2382" s="14"/>
      <c r="POT2382" s="14"/>
      <c r="POU2382" s="14"/>
      <c r="POV2382" s="14"/>
      <c r="POW2382" s="14"/>
      <c r="POX2382" s="14"/>
      <c r="POY2382" s="14"/>
      <c r="POZ2382" s="14"/>
      <c r="PPA2382" s="14"/>
      <c r="PPB2382" s="14"/>
      <c r="PPC2382" s="14"/>
      <c r="PPD2382" s="14"/>
      <c r="PPE2382" s="14"/>
      <c r="PPF2382" s="14"/>
      <c r="PPG2382" s="14"/>
      <c r="PPH2382" s="14"/>
      <c r="PPI2382" s="14"/>
      <c r="PPJ2382" s="14"/>
      <c r="PPK2382" s="14"/>
      <c r="PPL2382" s="14"/>
      <c r="PPM2382" s="14"/>
      <c r="PPN2382" s="14"/>
      <c r="PPO2382" s="14"/>
      <c r="PPP2382" s="14"/>
      <c r="PPQ2382" s="14"/>
      <c r="PPR2382" s="14"/>
      <c r="PPS2382" s="14"/>
      <c r="PPT2382" s="14"/>
      <c r="PPU2382" s="14"/>
      <c r="PPV2382" s="14"/>
      <c r="PPW2382" s="14"/>
      <c r="PPX2382" s="14"/>
      <c r="PPY2382" s="14"/>
      <c r="PPZ2382" s="14"/>
      <c r="PQA2382" s="14"/>
      <c r="PQB2382" s="14"/>
      <c r="PQC2382" s="14"/>
      <c r="PQD2382" s="14"/>
      <c r="PQE2382" s="14"/>
      <c r="PQF2382" s="14"/>
      <c r="PQG2382" s="14"/>
      <c r="PQH2382" s="14"/>
      <c r="PQI2382" s="14"/>
      <c r="PQJ2382" s="14"/>
      <c r="PQK2382" s="14"/>
      <c r="PQL2382" s="14"/>
      <c r="PQM2382" s="14"/>
      <c r="PQN2382" s="14"/>
      <c r="PQO2382" s="14"/>
      <c r="PQP2382" s="14"/>
      <c r="PQQ2382" s="14"/>
      <c r="PQR2382" s="14"/>
      <c r="PQS2382" s="14"/>
      <c r="PQT2382" s="14"/>
      <c r="PQU2382" s="14"/>
      <c r="PQV2382" s="14"/>
      <c r="PQW2382" s="14"/>
      <c r="PQX2382" s="14"/>
      <c r="PQY2382" s="14"/>
      <c r="PQZ2382" s="14"/>
      <c r="PRA2382" s="14"/>
      <c r="PRB2382" s="14"/>
      <c r="PRC2382" s="14"/>
      <c r="PRD2382" s="14"/>
      <c r="PRE2382" s="14"/>
      <c r="PRF2382" s="14"/>
      <c r="PRG2382" s="14"/>
      <c r="PRH2382" s="14"/>
      <c r="PRI2382" s="14"/>
      <c r="PRJ2382" s="14"/>
      <c r="PRK2382" s="14"/>
      <c r="PRL2382" s="14"/>
      <c r="PRM2382" s="14"/>
      <c r="PRN2382" s="14"/>
      <c r="PRO2382" s="14"/>
      <c r="PRP2382" s="14"/>
      <c r="PRQ2382" s="14"/>
      <c r="PRR2382" s="14"/>
      <c r="PRS2382" s="14"/>
      <c r="PRT2382" s="14"/>
      <c r="PRU2382" s="14"/>
      <c r="PRV2382" s="14"/>
      <c r="PRW2382" s="14"/>
      <c r="PRX2382" s="14"/>
      <c r="PRY2382" s="14"/>
      <c r="PRZ2382" s="14"/>
      <c r="PSA2382" s="14"/>
      <c r="PSB2382" s="14"/>
      <c r="PSC2382" s="14"/>
      <c r="PSD2382" s="14"/>
      <c r="PSE2382" s="14"/>
      <c r="PSF2382" s="14"/>
      <c r="PSG2382" s="14"/>
      <c r="PSH2382" s="14"/>
      <c r="PSI2382" s="14"/>
      <c r="PSJ2382" s="14"/>
      <c r="PSK2382" s="14"/>
      <c r="PSL2382" s="14"/>
      <c r="PSM2382" s="14"/>
      <c r="PSN2382" s="14"/>
      <c r="PSO2382" s="14"/>
      <c r="PSP2382" s="14"/>
      <c r="PSQ2382" s="14"/>
      <c r="PSR2382" s="14"/>
      <c r="PSS2382" s="14"/>
      <c r="PST2382" s="14"/>
      <c r="PSU2382" s="14"/>
      <c r="PSV2382" s="14"/>
      <c r="PSW2382" s="14"/>
      <c r="PSX2382" s="14"/>
      <c r="PSY2382" s="14"/>
      <c r="PSZ2382" s="14"/>
      <c r="PTA2382" s="14"/>
      <c r="PTB2382" s="14"/>
      <c r="PTC2382" s="14"/>
      <c r="PTD2382" s="14"/>
      <c r="PTE2382" s="14"/>
      <c r="PTF2382" s="14"/>
      <c r="PTG2382" s="14"/>
      <c r="PTH2382" s="14"/>
      <c r="PTI2382" s="14"/>
      <c r="PTJ2382" s="14"/>
      <c r="PTK2382" s="14"/>
      <c r="PTL2382" s="14"/>
      <c r="PTM2382" s="14"/>
      <c r="PTN2382" s="14"/>
      <c r="PTO2382" s="14"/>
      <c r="PTP2382" s="14"/>
      <c r="PTQ2382" s="14"/>
      <c r="PTR2382" s="14"/>
      <c r="PTS2382" s="14"/>
      <c r="PTT2382" s="14"/>
      <c r="PTU2382" s="14"/>
      <c r="PTV2382" s="14"/>
      <c r="PTW2382" s="14"/>
      <c r="PTX2382" s="14"/>
      <c r="PTY2382" s="14"/>
      <c r="PTZ2382" s="14"/>
      <c r="PUA2382" s="14"/>
      <c r="PUB2382" s="14"/>
      <c r="PUC2382" s="14"/>
      <c r="PUD2382" s="14"/>
      <c r="PUE2382" s="14"/>
      <c r="PUF2382" s="14"/>
      <c r="PUG2382" s="14"/>
      <c r="PUH2382" s="14"/>
      <c r="PUI2382" s="14"/>
      <c r="PUJ2382" s="14"/>
      <c r="PUK2382" s="14"/>
      <c r="PUL2382" s="14"/>
      <c r="PUM2382" s="14"/>
      <c r="PUN2382" s="14"/>
      <c r="PUO2382" s="14"/>
      <c r="PUP2382" s="14"/>
      <c r="PUQ2382" s="14"/>
      <c r="PUR2382" s="14"/>
      <c r="PUS2382" s="14"/>
      <c r="PUT2382" s="14"/>
      <c r="PUU2382" s="14"/>
      <c r="PUV2382" s="14"/>
      <c r="PUW2382" s="14"/>
      <c r="PUX2382" s="14"/>
      <c r="PUY2382" s="14"/>
      <c r="PUZ2382" s="14"/>
      <c r="PVA2382" s="14"/>
      <c r="PVB2382" s="14"/>
      <c r="PVC2382" s="14"/>
      <c r="PVD2382" s="14"/>
      <c r="PVE2382" s="14"/>
      <c r="PVF2382" s="14"/>
      <c r="PVG2382" s="14"/>
      <c r="PVH2382" s="14"/>
      <c r="PVI2382" s="14"/>
      <c r="PVJ2382" s="14"/>
      <c r="PVK2382" s="14"/>
      <c r="PVL2382" s="14"/>
      <c r="PVM2382" s="14"/>
      <c r="PVN2382" s="14"/>
      <c r="PVO2382" s="14"/>
      <c r="PVP2382" s="14"/>
      <c r="PVQ2382" s="14"/>
      <c r="PVR2382" s="14"/>
      <c r="PVS2382" s="14"/>
      <c r="PVT2382" s="14"/>
      <c r="PVU2382" s="14"/>
      <c r="PVV2382" s="14"/>
      <c r="PVW2382" s="14"/>
      <c r="PVX2382" s="14"/>
      <c r="PVY2382" s="14"/>
      <c r="PVZ2382" s="14"/>
      <c r="PWA2382" s="14"/>
      <c r="PWB2382" s="14"/>
      <c r="PWC2382" s="14"/>
      <c r="PWD2382" s="14"/>
      <c r="PWE2382" s="14"/>
      <c r="PWF2382" s="14"/>
      <c r="PWG2382" s="14"/>
      <c r="PWH2382" s="14"/>
      <c r="PWI2382" s="14"/>
      <c r="PWJ2382" s="14"/>
      <c r="PWK2382" s="14"/>
      <c r="PWL2382" s="14"/>
      <c r="PWM2382" s="14"/>
      <c r="PWN2382" s="14"/>
      <c r="PWO2382" s="14"/>
      <c r="PWP2382" s="14"/>
      <c r="PWQ2382" s="14"/>
      <c r="PWR2382" s="14"/>
      <c r="PWS2382" s="14"/>
      <c r="PWT2382" s="14"/>
      <c r="PWU2382" s="14"/>
      <c r="PWV2382" s="14"/>
      <c r="PWW2382" s="14"/>
      <c r="PWX2382" s="14"/>
      <c r="PWY2382" s="14"/>
      <c r="PWZ2382" s="14"/>
      <c r="PXA2382" s="14"/>
      <c r="PXB2382" s="14"/>
      <c r="PXC2382" s="14"/>
      <c r="PXD2382" s="14"/>
      <c r="PXE2382" s="14"/>
      <c r="PXF2382" s="14"/>
      <c r="PXG2382" s="14"/>
      <c r="PXH2382" s="14"/>
      <c r="PXI2382" s="14"/>
      <c r="PXJ2382" s="14"/>
      <c r="PXK2382" s="14"/>
      <c r="PXL2382" s="14"/>
      <c r="PXM2382" s="14"/>
      <c r="PXN2382" s="14"/>
      <c r="PXO2382" s="14"/>
      <c r="PXP2382" s="14"/>
      <c r="PXQ2382" s="14"/>
      <c r="PXR2382" s="14"/>
      <c r="PXS2382" s="14"/>
      <c r="PXT2382" s="14"/>
      <c r="PXU2382" s="14"/>
      <c r="PXV2382" s="14"/>
      <c r="PXW2382" s="14"/>
      <c r="PXX2382" s="14"/>
      <c r="PXY2382" s="14"/>
      <c r="PXZ2382" s="14"/>
      <c r="PYA2382" s="14"/>
      <c r="PYB2382" s="14"/>
      <c r="PYC2382" s="14"/>
      <c r="PYD2382" s="14"/>
      <c r="PYE2382" s="14"/>
      <c r="PYF2382" s="14"/>
      <c r="PYG2382" s="14"/>
      <c r="PYH2382" s="14"/>
      <c r="PYI2382" s="14"/>
      <c r="PYJ2382" s="14"/>
      <c r="PYK2382" s="14"/>
      <c r="PYL2382" s="14"/>
      <c r="PYM2382" s="14"/>
      <c r="PYN2382" s="14"/>
      <c r="PYO2382" s="14"/>
      <c r="PYP2382" s="14"/>
      <c r="PYQ2382" s="14"/>
      <c r="PYR2382" s="14"/>
      <c r="PYS2382" s="14"/>
      <c r="PYT2382" s="14"/>
      <c r="PYU2382" s="14"/>
      <c r="PYV2382" s="14"/>
      <c r="PYW2382" s="14"/>
      <c r="PYX2382" s="14"/>
      <c r="PYY2382" s="14"/>
      <c r="PYZ2382" s="14"/>
      <c r="PZA2382" s="14"/>
      <c r="PZB2382" s="14"/>
      <c r="PZC2382" s="14"/>
      <c r="PZD2382" s="14"/>
      <c r="PZE2382" s="14"/>
      <c r="PZF2382" s="14"/>
      <c r="PZG2382" s="14"/>
      <c r="PZH2382" s="14"/>
      <c r="PZI2382" s="14"/>
      <c r="PZJ2382" s="14"/>
      <c r="PZK2382" s="14"/>
      <c r="PZL2382" s="14"/>
      <c r="PZM2382" s="14"/>
      <c r="PZN2382" s="14"/>
      <c r="PZO2382" s="14"/>
      <c r="PZP2382" s="14"/>
      <c r="PZQ2382" s="14"/>
      <c r="PZR2382" s="14"/>
      <c r="PZS2382" s="14"/>
      <c r="PZT2382" s="14"/>
      <c r="PZU2382" s="14"/>
      <c r="PZV2382" s="14"/>
      <c r="PZW2382" s="14"/>
      <c r="PZX2382" s="14"/>
      <c r="PZY2382" s="14"/>
      <c r="PZZ2382" s="14"/>
      <c r="QAA2382" s="14"/>
      <c r="QAB2382" s="14"/>
      <c r="QAC2382" s="14"/>
      <c r="QAD2382" s="14"/>
      <c r="QAE2382" s="14"/>
      <c r="QAF2382" s="14"/>
      <c r="QAG2382" s="14"/>
      <c r="QAH2382" s="14"/>
      <c r="QAI2382" s="14"/>
      <c r="QAJ2382" s="14"/>
      <c r="QAK2382" s="14"/>
      <c r="QAL2382" s="14"/>
      <c r="QAM2382" s="14"/>
      <c r="QAN2382" s="14"/>
      <c r="QAO2382" s="14"/>
      <c r="QAP2382" s="14"/>
      <c r="QAQ2382" s="14"/>
      <c r="QAR2382" s="14"/>
      <c r="QAS2382" s="14"/>
      <c r="QAT2382" s="14"/>
      <c r="QAU2382" s="14"/>
      <c r="QAV2382" s="14"/>
      <c r="QAW2382" s="14"/>
      <c r="QAX2382" s="14"/>
      <c r="QAY2382" s="14"/>
      <c r="QAZ2382" s="14"/>
      <c r="QBA2382" s="14"/>
      <c r="QBB2382" s="14"/>
      <c r="QBC2382" s="14"/>
      <c r="QBD2382" s="14"/>
      <c r="QBE2382" s="14"/>
      <c r="QBF2382" s="14"/>
      <c r="QBG2382" s="14"/>
      <c r="QBH2382" s="14"/>
      <c r="QBI2382" s="14"/>
      <c r="QBJ2382" s="14"/>
      <c r="QBK2382" s="14"/>
      <c r="QBL2382" s="14"/>
      <c r="QBM2382" s="14"/>
      <c r="QBN2382" s="14"/>
      <c r="QBO2382" s="14"/>
      <c r="QBP2382" s="14"/>
      <c r="QBQ2382" s="14"/>
      <c r="QBR2382" s="14"/>
      <c r="QBS2382" s="14"/>
      <c r="QBT2382" s="14"/>
      <c r="QBU2382" s="14"/>
      <c r="QBV2382" s="14"/>
      <c r="QBW2382" s="14"/>
      <c r="QBX2382" s="14"/>
      <c r="QBY2382" s="14"/>
      <c r="QBZ2382" s="14"/>
      <c r="QCA2382" s="14"/>
      <c r="QCB2382" s="14"/>
      <c r="QCC2382" s="14"/>
      <c r="QCD2382" s="14"/>
      <c r="QCE2382" s="14"/>
      <c r="QCF2382" s="14"/>
      <c r="QCG2382" s="14"/>
      <c r="QCH2382" s="14"/>
      <c r="QCI2382" s="14"/>
      <c r="QCJ2382" s="14"/>
      <c r="QCK2382" s="14"/>
      <c r="QCL2382" s="14"/>
      <c r="QCM2382" s="14"/>
      <c r="QCN2382" s="14"/>
      <c r="QCO2382" s="14"/>
      <c r="QCP2382" s="14"/>
      <c r="QCQ2382" s="14"/>
      <c r="QCR2382" s="14"/>
      <c r="QCS2382" s="14"/>
      <c r="QCT2382" s="14"/>
      <c r="QCU2382" s="14"/>
      <c r="QCV2382" s="14"/>
      <c r="QCW2382" s="14"/>
      <c r="QCX2382" s="14"/>
      <c r="QCY2382" s="14"/>
      <c r="QCZ2382" s="14"/>
      <c r="QDA2382" s="14"/>
      <c r="QDB2382" s="14"/>
      <c r="QDC2382" s="14"/>
      <c r="QDD2382" s="14"/>
      <c r="QDE2382" s="14"/>
      <c r="QDF2382" s="14"/>
      <c r="QDG2382" s="14"/>
      <c r="QDH2382" s="14"/>
      <c r="QDI2382" s="14"/>
      <c r="QDJ2382" s="14"/>
      <c r="QDK2382" s="14"/>
      <c r="QDL2382" s="14"/>
      <c r="QDM2382" s="14"/>
      <c r="QDN2382" s="14"/>
      <c r="QDO2382" s="14"/>
      <c r="QDP2382" s="14"/>
      <c r="QDQ2382" s="14"/>
      <c r="QDR2382" s="14"/>
      <c r="QDS2382" s="14"/>
      <c r="QDT2382" s="14"/>
      <c r="QDU2382" s="14"/>
      <c r="QDV2382" s="14"/>
      <c r="QDW2382" s="14"/>
      <c r="QDX2382" s="14"/>
      <c r="QDY2382" s="14"/>
      <c r="QDZ2382" s="14"/>
      <c r="QEA2382" s="14"/>
      <c r="QEB2382" s="14"/>
      <c r="QEC2382" s="14"/>
      <c r="QED2382" s="14"/>
      <c r="QEE2382" s="14"/>
      <c r="QEF2382" s="14"/>
      <c r="QEG2382" s="14"/>
      <c r="QEH2382" s="14"/>
      <c r="QEI2382" s="14"/>
      <c r="QEJ2382" s="14"/>
      <c r="QEK2382" s="14"/>
      <c r="QEL2382" s="14"/>
      <c r="QEM2382" s="14"/>
      <c r="QEN2382" s="14"/>
      <c r="QEO2382" s="14"/>
      <c r="QEP2382" s="14"/>
      <c r="QEQ2382" s="14"/>
      <c r="QER2382" s="14"/>
      <c r="QES2382" s="14"/>
      <c r="QET2382" s="14"/>
      <c r="QEU2382" s="14"/>
      <c r="QEV2382" s="14"/>
      <c r="QEW2382" s="14"/>
      <c r="QEX2382" s="14"/>
      <c r="QEY2382" s="14"/>
      <c r="QEZ2382" s="14"/>
      <c r="QFA2382" s="14"/>
      <c r="QFB2382" s="14"/>
      <c r="QFC2382" s="14"/>
      <c r="QFD2382" s="14"/>
      <c r="QFE2382" s="14"/>
      <c r="QFF2382" s="14"/>
      <c r="QFG2382" s="14"/>
      <c r="QFH2382" s="14"/>
      <c r="QFI2382" s="14"/>
      <c r="QFJ2382" s="14"/>
      <c r="QFK2382" s="14"/>
      <c r="QFL2382" s="14"/>
      <c r="QFM2382" s="14"/>
      <c r="QFN2382" s="14"/>
      <c r="QFO2382" s="14"/>
      <c r="QFP2382" s="14"/>
      <c r="QFQ2382" s="14"/>
      <c r="QFR2382" s="14"/>
      <c r="QFS2382" s="14"/>
      <c r="QFT2382" s="14"/>
      <c r="QFU2382" s="14"/>
      <c r="QFV2382" s="14"/>
      <c r="QFW2382" s="14"/>
      <c r="QFX2382" s="14"/>
      <c r="QFY2382" s="14"/>
      <c r="QFZ2382" s="14"/>
      <c r="QGA2382" s="14"/>
      <c r="QGB2382" s="14"/>
      <c r="QGC2382" s="14"/>
      <c r="QGD2382" s="14"/>
      <c r="QGE2382" s="14"/>
      <c r="QGF2382" s="14"/>
      <c r="QGG2382" s="14"/>
      <c r="QGH2382" s="14"/>
      <c r="QGI2382" s="14"/>
      <c r="QGJ2382" s="14"/>
      <c r="QGK2382" s="14"/>
      <c r="QGL2382" s="14"/>
      <c r="QGM2382" s="14"/>
      <c r="QGN2382" s="14"/>
      <c r="QGO2382" s="14"/>
      <c r="QGP2382" s="14"/>
      <c r="QGQ2382" s="14"/>
      <c r="QGR2382" s="14"/>
      <c r="QGS2382" s="14"/>
      <c r="QGT2382" s="14"/>
      <c r="QGU2382" s="14"/>
      <c r="QGV2382" s="14"/>
      <c r="QGW2382" s="14"/>
      <c r="QGX2382" s="14"/>
      <c r="QGY2382" s="14"/>
      <c r="QGZ2382" s="14"/>
      <c r="QHA2382" s="14"/>
      <c r="QHB2382" s="14"/>
      <c r="QHC2382" s="14"/>
      <c r="QHD2382" s="14"/>
      <c r="QHE2382" s="14"/>
      <c r="QHF2382" s="14"/>
      <c r="QHG2382" s="14"/>
      <c r="QHH2382" s="14"/>
      <c r="QHI2382" s="14"/>
      <c r="QHJ2382" s="14"/>
      <c r="QHK2382" s="14"/>
      <c r="QHL2382" s="14"/>
      <c r="QHM2382" s="14"/>
      <c r="QHN2382" s="14"/>
      <c r="QHO2382" s="14"/>
      <c r="QHP2382" s="14"/>
      <c r="QHQ2382" s="14"/>
      <c r="QHR2382" s="14"/>
      <c r="QHS2382" s="14"/>
      <c r="QHT2382" s="14"/>
      <c r="QHU2382" s="14"/>
      <c r="QHV2382" s="14"/>
      <c r="QHW2382" s="14"/>
      <c r="QHX2382" s="14"/>
      <c r="QHY2382" s="14"/>
      <c r="QHZ2382" s="14"/>
      <c r="QIA2382" s="14"/>
      <c r="QIB2382" s="14"/>
      <c r="QIC2382" s="14"/>
      <c r="QID2382" s="14"/>
      <c r="QIE2382" s="14"/>
      <c r="QIF2382" s="14"/>
      <c r="QIG2382" s="14"/>
      <c r="QIH2382" s="14"/>
      <c r="QII2382" s="14"/>
      <c r="QIJ2382" s="14"/>
      <c r="QIK2382" s="14"/>
      <c r="QIL2382" s="14"/>
      <c r="QIM2382" s="14"/>
      <c r="QIN2382" s="14"/>
      <c r="QIO2382" s="14"/>
      <c r="QIP2382" s="14"/>
      <c r="QIQ2382" s="14"/>
      <c r="QIR2382" s="14"/>
      <c r="QIS2382" s="14"/>
      <c r="QIT2382" s="14"/>
      <c r="QIU2382" s="14"/>
      <c r="QIV2382" s="14"/>
      <c r="QIW2382" s="14"/>
      <c r="QIX2382" s="14"/>
      <c r="QIY2382" s="14"/>
      <c r="QIZ2382" s="14"/>
      <c r="QJA2382" s="14"/>
      <c r="QJB2382" s="14"/>
      <c r="QJC2382" s="14"/>
      <c r="QJD2382" s="14"/>
      <c r="QJE2382" s="14"/>
      <c r="QJF2382" s="14"/>
      <c r="QJG2382" s="14"/>
      <c r="QJH2382" s="14"/>
      <c r="QJI2382" s="14"/>
      <c r="QJJ2382" s="14"/>
      <c r="QJK2382" s="14"/>
      <c r="QJL2382" s="14"/>
      <c r="QJM2382" s="14"/>
      <c r="QJN2382" s="14"/>
      <c r="QJO2382" s="14"/>
      <c r="QJP2382" s="14"/>
      <c r="QJQ2382" s="14"/>
      <c r="QJR2382" s="14"/>
      <c r="QJS2382" s="14"/>
      <c r="QJT2382" s="14"/>
      <c r="QJU2382" s="14"/>
      <c r="QJV2382" s="14"/>
      <c r="QJW2382" s="14"/>
      <c r="QJX2382" s="14"/>
      <c r="QJY2382" s="14"/>
      <c r="QJZ2382" s="14"/>
      <c r="QKA2382" s="14"/>
      <c r="QKB2382" s="14"/>
      <c r="QKC2382" s="14"/>
      <c r="QKD2382" s="14"/>
      <c r="QKE2382" s="14"/>
      <c r="QKF2382" s="14"/>
      <c r="QKG2382" s="14"/>
      <c r="QKH2382" s="14"/>
      <c r="QKI2382" s="14"/>
      <c r="QKJ2382" s="14"/>
      <c r="QKK2382" s="14"/>
      <c r="QKL2382" s="14"/>
      <c r="QKM2382" s="14"/>
      <c r="QKN2382" s="14"/>
      <c r="QKO2382" s="14"/>
      <c r="QKP2382" s="14"/>
      <c r="QKQ2382" s="14"/>
      <c r="QKR2382" s="14"/>
      <c r="QKS2382" s="14"/>
      <c r="QKT2382" s="14"/>
      <c r="QKU2382" s="14"/>
      <c r="QKV2382" s="14"/>
      <c r="QKW2382" s="14"/>
      <c r="QKX2382" s="14"/>
      <c r="QKY2382" s="14"/>
      <c r="QKZ2382" s="14"/>
      <c r="QLA2382" s="14"/>
      <c r="QLB2382" s="14"/>
      <c r="QLC2382" s="14"/>
      <c r="QLD2382" s="14"/>
      <c r="QLE2382" s="14"/>
      <c r="QLF2382" s="14"/>
      <c r="QLG2382" s="14"/>
      <c r="QLH2382" s="14"/>
      <c r="QLI2382" s="14"/>
      <c r="QLJ2382" s="14"/>
      <c r="QLK2382" s="14"/>
      <c r="QLL2382" s="14"/>
      <c r="QLM2382" s="14"/>
      <c r="QLN2382" s="14"/>
      <c r="QLO2382" s="14"/>
      <c r="QLP2382" s="14"/>
      <c r="QLQ2382" s="14"/>
      <c r="QLR2382" s="14"/>
      <c r="QLS2382" s="14"/>
      <c r="QLT2382" s="14"/>
      <c r="QLU2382" s="14"/>
      <c r="QLV2382" s="14"/>
      <c r="QLW2382" s="14"/>
      <c r="QLX2382" s="14"/>
      <c r="QLY2382" s="14"/>
      <c r="QLZ2382" s="14"/>
      <c r="QMA2382" s="14"/>
      <c r="QMB2382" s="14"/>
      <c r="QMC2382" s="14"/>
      <c r="QMD2382" s="14"/>
      <c r="QME2382" s="14"/>
      <c r="QMF2382" s="14"/>
      <c r="QMG2382" s="14"/>
      <c r="QMH2382" s="14"/>
      <c r="QMI2382" s="14"/>
      <c r="QMJ2382" s="14"/>
      <c r="QMK2382" s="14"/>
      <c r="QML2382" s="14"/>
      <c r="QMM2382" s="14"/>
      <c r="QMN2382" s="14"/>
      <c r="QMO2382" s="14"/>
      <c r="QMP2382" s="14"/>
      <c r="QMQ2382" s="14"/>
      <c r="QMR2382" s="14"/>
      <c r="QMS2382" s="14"/>
      <c r="QMT2382" s="14"/>
      <c r="QMU2382" s="14"/>
      <c r="QMV2382" s="14"/>
      <c r="QMW2382" s="14"/>
      <c r="QMX2382" s="14"/>
      <c r="QMY2382" s="14"/>
      <c r="QMZ2382" s="14"/>
      <c r="QNA2382" s="14"/>
      <c r="QNB2382" s="14"/>
      <c r="QNC2382" s="14"/>
      <c r="QND2382" s="14"/>
      <c r="QNE2382" s="14"/>
      <c r="QNF2382" s="14"/>
      <c r="QNG2382" s="14"/>
      <c r="QNH2382" s="14"/>
      <c r="QNI2382" s="14"/>
      <c r="QNJ2382" s="14"/>
      <c r="QNK2382" s="14"/>
      <c r="QNL2382" s="14"/>
      <c r="QNM2382" s="14"/>
      <c r="QNN2382" s="14"/>
      <c r="QNO2382" s="14"/>
      <c r="QNP2382" s="14"/>
      <c r="QNQ2382" s="14"/>
      <c r="QNR2382" s="14"/>
      <c r="QNS2382" s="14"/>
      <c r="QNT2382" s="14"/>
      <c r="QNU2382" s="14"/>
      <c r="QNV2382" s="14"/>
      <c r="QNW2382" s="14"/>
      <c r="QNX2382" s="14"/>
      <c r="QNY2382" s="14"/>
      <c r="QNZ2382" s="14"/>
      <c r="QOA2382" s="14"/>
      <c r="QOB2382" s="14"/>
      <c r="QOC2382" s="14"/>
      <c r="QOD2382" s="14"/>
      <c r="QOE2382" s="14"/>
      <c r="QOF2382" s="14"/>
      <c r="QOG2382" s="14"/>
      <c r="QOH2382" s="14"/>
      <c r="QOI2382" s="14"/>
      <c r="QOJ2382" s="14"/>
      <c r="QOK2382" s="14"/>
      <c r="QOL2382" s="14"/>
      <c r="QOM2382" s="14"/>
      <c r="QON2382" s="14"/>
      <c r="QOO2382" s="14"/>
      <c r="QOP2382" s="14"/>
      <c r="QOQ2382" s="14"/>
      <c r="QOR2382" s="14"/>
      <c r="QOS2382" s="14"/>
      <c r="QOT2382" s="14"/>
      <c r="QOU2382" s="14"/>
      <c r="QOV2382" s="14"/>
      <c r="QOW2382" s="14"/>
      <c r="QOX2382" s="14"/>
      <c r="QOY2382" s="14"/>
      <c r="QOZ2382" s="14"/>
      <c r="QPA2382" s="14"/>
      <c r="QPB2382" s="14"/>
      <c r="QPC2382" s="14"/>
      <c r="QPD2382" s="14"/>
      <c r="QPE2382" s="14"/>
      <c r="QPF2382" s="14"/>
      <c r="QPG2382" s="14"/>
      <c r="QPH2382" s="14"/>
      <c r="QPI2382" s="14"/>
      <c r="QPJ2382" s="14"/>
      <c r="QPK2382" s="14"/>
      <c r="QPL2382" s="14"/>
      <c r="QPM2382" s="14"/>
      <c r="QPN2382" s="14"/>
      <c r="QPO2382" s="14"/>
      <c r="QPP2382" s="14"/>
      <c r="QPQ2382" s="14"/>
      <c r="QPR2382" s="14"/>
      <c r="QPS2382" s="14"/>
      <c r="QPT2382" s="14"/>
      <c r="QPU2382" s="14"/>
      <c r="QPV2382" s="14"/>
      <c r="QPW2382" s="14"/>
      <c r="QPX2382" s="14"/>
      <c r="QPY2382" s="14"/>
      <c r="QPZ2382" s="14"/>
      <c r="QQA2382" s="14"/>
      <c r="QQB2382" s="14"/>
      <c r="QQC2382" s="14"/>
      <c r="QQD2382" s="14"/>
      <c r="QQE2382" s="14"/>
      <c r="QQF2382" s="14"/>
      <c r="QQG2382" s="14"/>
      <c r="QQH2382" s="14"/>
      <c r="QQI2382" s="14"/>
      <c r="QQJ2382" s="14"/>
      <c r="QQK2382" s="14"/>
      <c r="QQL2382" s="14"/>
      <c r="QQM2382" s="14"/>
      <c r="QQN2382" s="14"/>
      <c r="QQO2382" s="14"/>
      <c r="QQP2382" s="14"/>
      <c r="QQQ2382" s="14"/>
      <c r="QQR2382" s="14"/>
      <c r="QQS2382" s="14"/>
      <c r="QQT2382" s="14"/>
      <c r="QQU2382" s="14"/>
      <c r="QQV2382" s="14"/>
      <c r="QQW2382" s="14"/>
      <c r="QQX2382" s="14"/>
      <c r="QQY2382" s="14"/>
      <c r="QQZ2382" s="14"/>
      <c r="QRA2382" s="14"/>
      <c r="QRB2382" s="14"/>
      <c r="QRC2382" s="14"/>
      <c r="QRD2382" s="14"/>
      <c r="QRE2382" s="14"/>
      <c r="QRF2382" s="14"/>
      <c r="QRG2382" s="14"/>
      <c r="QRH2382" s="14"/>
      <c r="QRI2382" s="14"/>
      <c r="QRJ2382" s="14"/>
      <c r="QRK2382" s="14"/>
      <c r="QRL2382" s="14"/>
      <c r="QRM2382" s="14"/>
      <c r="QRN2382" s="14"/>
      <c r="QRO2382" s="14"/>
      <c r="QRP2382" s="14"/>
      <c r="QRQ2382" s="14"/>
      <c r="QRR2382" s="14"/>
      <c r="QRS2382" s="14"/>
      <c r="QRT2382" s="14"/>
      <c r="QRU2382" s="14"/>
      <c r="QRV2382" s="14"/>
      <c r="QRW2382" s="14"/>
      <c r="QRX2382" s="14"/>
      <c r="QRY2382" s="14"/>
      <c r="QRZ2382" s="14"/>
      <c r="QSA2382" s="14"/>
      <c r="QSB2382" s="14"/>
      <c r="QSC2382" s="14"/>
      <c r="QSD2382" s="14"/>
      <c r="QSE2382" s="14"/>
      <c r="QSF2382" s="14"/>
      <c r="QSG2382" s="14"/>
      <c r="QSH2382" s="14"/>
      <c r="QSI2382" s="14"/>
      <c r="QSJ2382" s="14"/>
      <c r="QSK2382" s="14"/>
      <c r="QSL2382" s="14"/>
      <c r="QSM2382" s="14"/>
      <c r="QSN2382" s="14"/>
      <c r="QSO2382" s="14"/>
      <c r="QSP2382" s="14"/>
      <c r="QSQ2382" s="14"/>
      <c r="QSR2382" s="14"/>
      <c r="QSS2382" s="14"/>
      <c r="QST2382" s="14"/>
      <c r="QSU2382" s="14"/>
      <c r="QSV2382" s="14"/>
      <c r="QSW2382" s="14"/>
      <c r="QSX2382" s="14"/>
      <c r="QSY2382" s="14"/>
      <c r="QSZ2382" s="14"/>
      <c r="QTA2382" s="14"/>
      <c r="QTB2382" s="14"/>
      <c r="QTC2382" s="14"/>
      <c r="QTD2382" s="14"/>
      <c r="QTE2382" s="14"/>
      <c r="QTF2382" s="14"/>
      <c r="QTG2382" s="14"/>
      <c r="QTH2382" s="14"/>
      <c r="QTI2382" s="14"/>
      <c r="QTJ2382" s="14"/>
      <c r="QTK2382" s="14"/>
      <c r="QTL2382" s="14"/>
      <c r="QTM2382" s="14"/>
      <c r="QTN2382" s="14"/>
      <c r="QTO2382" s="14"/>
      <c r="QTP2382" s="14"/>
      <c r="QTQ2382" s="14"/>
      <c r="QTR2382" s="14"/>
      <c r="QTS2382" s="14"/>
      <c r="QTT2382" s="14"/>
      <c r="QTU2382" s="14"/>
      <c r="QTV2382" s="14"/>
      <c r="QTW2382" s="14"/>
      <c r="QTX2382" s="14"/>
      <c r="QTY2382" s="14"/>
      <c r="QTZ2382" s="14"/>
      <c r="QUA2382" s="14"/>
      <c r="QUB2382" s="14"/>
      <c r="QUC2382" s="14"/>
      <c r="QUD2382" s="14"/>
      <c r="QUE2382" s="14"/>
      <c r="QUF2382" s="14"/>
      <c r="QUG2382" s="14"/>
      <c r="QUH2382" s="14"/>
      <c r="QUI2382" s="14"/>
      <c r="QUJ2382" s="14"/>
      <c r="QUK2382" s="14"/>
      <c r="QUL2382" s="14"/>
      <c r="QUM2382" s="14"/>
      <c r="QUN2382" s="14"/>
      <c r="QUO2382" s="14"/>
      <c r="QUP2382" s="14"/>
      <c r="QUQ2382" s="14"/>
      <c r="QUR2382" s="14"/>
      <c r="QUS2382" s="14"/>
      <c r="QUT2382" s="14"/>
      <c r="QUU2382" s="14"/>
      <c r="QUV2382" s="14"/>
      <c r="QUW2382" s="14"/>
      <c r="QUX2382" s="14"/>
      <c r="QUY2382" s="14"/>
      <c r="QUZ2382" s="14"/>
      <c r="QVA2382" s="14"/>
      <c r="QVB2382" s="14"/>
      <c r="QVC2382" s="14"/>
      <c r="QVD2382" s="14"/>
      <c r="QVE2382" s="14"/>
      <c r="QVF2382" s="14"/>
      <c r="QVG2382" s="14"/>
      <c r="QVH2382" s="14"/>
      <c r="QVI2382" s="14"/>
      <c r="QVJ2382" s="14"/>
      <c r="QVK2382" s="14"/>
      <c r="QVL2382" s="14"/>
      <c r="QVM2382" s="14"/>
      <c r="QVN2382" s="14"/>
      <c r="QVO2382" s="14"/>
      <c r="QVP2382" s="14"/>
      <c r="QVQ2382" s="14"/>
      <c r="QVR2382" s="14"/>
      <c r="QVS2382" s="14"/>
      <c r="QVT2382" s="14"/>
      <c r="QVU2382" s="14"/>
      <c r="QVV2382" s="14"/>
      <c r="QVW2382" s="14"/>
      <c r="QVX2382" s="14"/>
      <c r="QVY2382" s="14"/>
      <c r="QVZ2382" s="14"/>
      <c r="QWA2382" s="14"/>
      <c r="QWB2382" s="14"/>
      <c r="QWC2382" s="14"/>
      <c r="QWD2382" s="14"/>
      <c r="QWE2382" s="14"/>
      <c r="QWF2382" s="14"/>
      <c r="QWG2382" s="14"/>
      <c r="QWH2382" s="14"/>
      <c r="QWI2382" s="14"/>
      <c r="QWJ2382" s="14"/>
      <c r="QWK2382" s="14"/>
      <c r="QWL2382" s="14"/>
      <c r="QWM2382" s="14"/>
      <c r="QWN2382" s="14"/>
      <c r="QWO2382" s="14"/>
      <c r="QWP2382" s="14"/>
      <c r="QWQ2382" s="14"/>
      <c r="QWR2382" s="14"/>
      <c r="QWS2382" s="14"/>
      <c r="QWT2382" s="14"/>
      <c r="QWU2382" s="14"/>
      <c r="QWV2382" s="14"/>
      <c r="QWW2382" s="14"/>
      <c r="QWX2382" s="14"/>
      <c r="QWY2382" s="14"/>
      <c r="QWZ2382" s="14"/>
      <c r="QXA2382" s="14"/>
      <c r="QXB2382" s="14"/>
      <c r="QXC2382" s="14"/>
      <c r="QXD2382" s="14"/>
      <c r="QXE2382" s="14"/>
      <c r="QXF2382" s="14"/>
      <c r="QXG2382" s="14"/>
      <c r="QXH2382" s="14"/>
      <c r="QXI2382" s="14"/>
      <c r="QXJ2382" s="14"/>
      <c r="QXK2382" s="14"/>
      <c r="QXL2382" s="14"/>
      <c r="QXM2382" s="14"/>
      <c r="QXN2382" s="14"/>
      <c r="QXO2382" s="14"/>
      <c r="QXP2382" s="14"/>
      <c r="QXQ2382" s="14"/>
      <c r="QXR2382" s="14"/>
      <c r="QXS2382" s="14"/>
      <c r="QXT2382" s="14"/>
      <c r="QXU2382" s="14"/>
      <c r="QXV2382" s="14"/>
      <c r="QXW2382" s="14"/>
      <c r="QXX2382" s="14"/>
      <c r="QXY2382" s="14"/>
      <c r="QXZ2382" s="14"/>
      <c r="QYA2382" s="14"/>
      <c r="QYB2382" s="14"/>
      <c r="QYC2382" s="14"/>
      <c r="QYD2382" s="14"/>
      <c r="QYE2382" s="14"/>
      <c r="QYF2382" s="14"/>
      <c r="QYG2382" s="14"/>
      <c r="QYH2382" s="14"/>
      <c r="QYI2382" s="14"/>
      <c r="QYJ2382" s="14"/>
      <c r="QYK2382" s="14"/>
      <c r="QYL2382" s="14"/>
      <c r="QYM2382" s="14"/>
      <c r="QYN2382" s="14"/>
      <c r="QYO2382" s="14"/>
      <c r="QYP2382" s="14"/>
      <c r="QYQ2382" s="14"/>
      <c r="QYR2382" s="14"/>
      <c r="QYS2382" s="14"/>
      <c r="QYT2382" s="14"/>
      <c r="QYU2382" s="14"/>
      <c r="QYV2382" s="14"/>
      <c r="QYW2382" s="14"/>
      <c r="QYX2382" s="14"/>
      <c r="QYY2382" s="14"/>
      <c r="QYZ2382" s="14"/>
      <c r="QZA2382" s="14"/>
      <c r="QZB2382" s="14"/>
      <c r="QZC2382" s="14"/>
      <c r="QZD2382" s="14"/>
      <c r="QZE2382" s="14"/>
      <c r="QZF2382" s="14"/>
      <c r="QZG2382" s="14"/>
      <c r="QZH2382" s="14"/>
      <c r="QZI2382" s="14"/>
      <c r="QZJ2382" s="14"/>
      <c r="QZK2382" s="14"/>
      <c r="QZL2382" s="14"/>
      <c r="QZM2382" s="14"/>
      <c r="QZN2382" s="14"/>
      <c r="QZO2382" s="14"/>
      <c r="QZP2382" s="14"/>
      <c r="QZQ2382" s="14"/>
      <c r="QZR2382" s="14"/>
      <c r="QZS2382" s="14"/>
      <c r="QZT2382" s="14"/>
      <c r="QZU2382" s="14"/>
      <c r="QZV2382" s="14"/>
      <c r="QZW2382" s="14"/>
      <c r="QZX2382" s="14"/>
      <c r="QZY2382" s="14"/>
      <c r="QZZ2382" s="14"/>
      <c r="RAA2382" s="14"/>
      <c r="RAB2382" s="14"/>
      <c r="RAC2382" s="14"/>
      <c r="RAD2382" s="14"/>
      <c r="RAE2382" s="14"/>
      <c r="RAF2382" s="14"/>
      <c r="RAG2382" s="14"/>
      <c r="RAH2382" s="14"/>
      <c r="RAI2382" s="14"/>
      <c r="RAJ2382" s="14"/>
      <c r="RAK2382" s="14"/>
      <c r="RAL2382" s="14"/>
      <c r="RAM2382" s="14"/>
      <c r="RAN2382" s="14"/>
      <c r="RAO2382" s="14"/>
      <c r="RAP2382" s="14"/>
      <c r="RAQ2382" s="14"/>
      <c r="RAR2382" s="14"/>
      <c r="RAS2382" s="14"/>
      <c r="RAT2382" s="14"/>
      <c r="RAU2382" s="14"/>
      <c r="RAV2382" s="14"/>
      <c r="RAW2382" s="14"/>
      <c r="RAX2382" s="14"/>
      <c r="RAY2382" s="14"/>
      <c r="RAZ2382" s="14"/>
      <c r="RBA2382" s="14"/>
      <c r="RBB2382" s="14"/>
      <c r="RBC2382" s="14"/>
      <c r="RBD2382" s="14"/>
      <c r="RBE2382" s="14"/>
      <c r="RBF2382" s="14"/>
      <c r="RBG2382" s="14"/>
      <c r="RBH2382" s="14"/>
      <c r="RBI2382" s="14"/>
      <c r="RBJ2382" s="14"/>
      <c r="RBK2382" s="14"/>
      <c r="RBL2382" s="14"/>
      <c r="RBM2382" s="14"/>
      <c r="RBN2382" s="14"/>
      <c r="RBO2382" s="14"/>
      <c r="RBP2382" s="14"/>
      <c r="RBQ2382" s="14"/>
      <c r="RBR2382" s="14"/>
      <c r="RBS2382" s="14"/>
      <c r="RBT2382" s="14"/>
      <c r="RBU2382" s="14"/>
      <c r="RBV2382" s="14"/>
      <c r="RBW2382" s="14"/>
      <c r="RBX2382" s="14"/>
      <c r="RBY2382" s="14"/>
      <c r="RBZ2382" s="14"/>
      <c r="RCA2382" s="14"/>
      <c r="RCB2382" s="14"/>
      <c r="RCC2382" s="14"/>
      <c r="RCD2382" s="14"/>
      <c r="RCE2382" s="14"/>
      <c r="RCF2382" s="14"/>
      <c r="RCG2382" s="14"/>
      <c r="RCH2382" s="14"/>
      <c r="RCI2382" s="14"/>
      <c r="RCJ2382" s="14"/>
      <c r="RCK2382" s="14"/>
      <c r="RCL2382" s="14"/>
      <c r="RCM2382" s="14"/>
      <c r="RCN2382" s="14"/>
      <c r="RCO2382" s="14"/>
      <c r="RCP2382" s="14"/>
      <c r="RCQ2382" s="14"/>
      <c r="RCR2382" s="14"/>
      <c r="RCS2382" s="14"/>
      <c r="RCT2382" s="14"/>
      <c r="RCU2382" s="14"/>
      <c r="RCV2382" s="14"/>
      <c r="RCW2382" s="14"/>
      <c r="RCX2382" s="14"/>
      <c r="RCY2382" s="14"/>
      <c r="RCZ2382" s="14"/>
      <c r="RDA2382" s="14"/>
      <c r="RDB2382" s="14"/>
      <c r="RDC2382" s="14"/>
      <c r="RDD2382" s="14"/>
      <c r="RDE2382" s="14"/>
      <c r="RDF2382" s="14"/>
      <c r="RDG2382" s="14"/>
      <c r="RDH2382" s="14"/>
      <c r="RDI2382" s="14"/>
      <c r="RDJ2382" s="14"/>
      <c r="RDK2382" s="14"/>
      <c r="RDL2382" s="14"/>
      <c r="RDM2382" s="14"/>
      <c r="RDN2382" s="14"/>
      <c r="RDO2382" s="14"/>
      <c r="RDP2382" s="14"/>
      <c r="RDQ2382" s="14"/>
      <c r="RDR2382" s="14"/>
      <c r="RDS2382" s="14"/>
      <c r="RDT2382" s="14"/>
      <c r="RDU2382" s="14"/>
      <c r="RDV2382" s="14"/>
      <c r="RDW2382" s="14"/>
      <c r="RDX2382" s="14"/>
      <c r="RDY2382" s="14"/>
      <c r="RDZ2382" s="14"/>
      <c r="REA2382" s="14"/>
      <c r="REB2382" s="14"/>
      <c r="REC2382" s="14"/>
      <c r="RED2382" s="14"/>
      <c r="REE2382" s="14"/>
      <c r="REF2382" s="14"/>
      <c r="REG2382" s="14"/>
      <c r="REH2382" s="14"/>
      <c r="REI2382" s="14"/>
      <c r="REJ2382" s="14"/>
      <c r="REK2382" s="14"/>
      <c r="REL2382" s="14"/>
      <c r="REM2382" s="14"/>
      <c r="REN2382" s="14"/>
      <c r="REO2382" s="14"/>
      <c r="REP2382" s="14"/>
      <c r="REQ2382" s="14"/>
      <c r="RER2382" s="14"/>
      <c r="RES2382" s="14"/>
      <c r="RET2382" s="14"/>
      <c r="REU2382" s="14"/>
      <c r="REV2382" s="14"/>
      <c r="REW2382" s="14"/>
      <c r="REX2382" s="14"/>
      <c r="REY2382" s="14"/>
      <c r="REZ2382" s="14"/>
      <c r="RFA2382" s="14"/>
      <c r="RFB2382" s="14"/>
      <c r="RFC2382" s="14"/>
      <c r="RFD2382" s="14"/>
      <c r="RFE2382" s="14"/>
      <c r="RFF2382" s="14"/>
      <c r="RFG2382" s="14"/>
      <c r="RFH2382" s="14"/>
      <c r="RFI2382" s="14"/>
      <c r="RFJ2382" s="14"/>
      <c r="RFK2382" s="14"/>
      <c r="RFL2382" s="14"/>
      <c r="RFM2382" s="14"/>
      <c r="RFN2382" s="14"/>
      <c r="RFO2382" s="14"/>
      <c r="RFP2382" s="14"/>
      <c r="RFQ2382" s="14"/>
      <c r="RFR2382" s="14"/>
      <c r="RFS2382" s="14"/>
      <c r="RFT2382" s="14"/>
      <c r="RFU2382" s="14"/>
      <c r="RFV2382" s="14"/>
      <c r="RFW2382" s="14"/>
      <c r="RFX2382" s="14"/>
      <c r="RFY2382" s="14"/>
      <c r="RFZ2382" s="14"/>
      <c r="RGA2382" s="14"/>
      <c r="RGB2382" s="14"/>
      <c r="RGC2382" s="14"/>
      <c r="RGD2382" s="14"/>
      <c r="RGE2382" s="14"/>
      <c r="RGF2382" s="14"/>
      <c r="RGG2382" s="14"/>
      <c r="RGH2382" s="14"/>
      <c r="RGI2382" s="14"/>
      <c r="RGJ2382" s="14"/>
      <c r="RGK2382" s="14"/>
      <c r="RGL2382" s="14"/>
      <c r="RGM2382" s="14"/>
      <c r="RGN2382" s="14"/>
      <c r="RGO2382" s="14"/>
      <c r="RGP2382" s="14"/>
      <c r="RGQ2382" s="14"/>
      <c r="RGR2382" s="14"/>
      <c r="RGS2382" s="14"/>
      <c r="RGT2382" s="14"/>
      <c r="RGU2382" s="14"/>
      <c r="RGV2382" s="14"/>
      <c r="RGW2382" s="14"/>
      <c r="RGX2382" s="14"/>
      <c r="RGY2382" s="14"/>
      <c r="RGZ2382" s="14"/>
      <c r="RHA2382" s="14"/>
      <c r="RHB2382" s="14"/>
      <c r="RHC2382" s="14"/>
      <c r="RHD2382" s="14"/>
      <c r="RHE2382" s="14"/>
      <c r="RHF2382" s="14"/>
      <c r="RHG2382" s="14"/>
      <c r="RHH2382" s="14"/>
      <c r="RHI2382" s="14"/>
      <c r="RHJ2382" s="14"/>
      <c r="RHK2382" s="14"/>
      <c r="RHL2382" s="14"/>
      <c r="RHM2382" s="14"/>
      <c r="RHN2382" s="14"/>
      <c r="RHO2382" s="14"/>
      <c r="RHP2382" s="14"/>
      <c r="RHQ2382" s="14"/>
      <c r="RHR2382" s="14"/>
      <c r="RHS2382" s="14"/>
      <c r="RHT2382" s="14"/>
      <c r="RHU2382" s="14"/>
      <c r="RHV2382" s="14"/>
      <c r="RHW2382" s="14"/>
      <c r="RHX2382" s="14"/>
      <c r="RHY2382" s="14"/>
      <c r="RHZ2382" s="14"/>
      <c r="RIA2382" s="14"/>
      <c r="RIB2382" s="14"/>
      <c r="RIC2382" s="14"/>
      <c r="RID2382" s="14"/>
      <c r="RIE2382" s="14"/>
      <c r="RIF2382" s="14"/>
      <c r="RIG2382" s="14"/>
      <c r="RIH2382" s="14"/>
      <c r="RII2382" s="14"/>
      <c r="RIJ2382" s="14"/>
      <c r="RIK2382" s="14"/>
      <c r="RIL2382" s="14"/>
      <c r="RIM2382" s="14"/>
      <c r="RIN2382" s="14"/>
      <c r="RIO2382" s="14"/>
      <c r="RIP2382" s="14"/>
      <c r="RIQ2382" s="14"/>
      <c r="RIR2382" s="14"/>
      <c r="RIS2382" s="14"/>
      <c r="RIT2382" s="14"/>
      <c r="RIU2382" s="14"/>
      <c r="RIV2382" s="14"/>
      <c r="RIW2382" s="14"/>
      <c r="RIX2382" s="14"/>
      <c r="RIY2382" s="14"/>
      <c r="RIZ2382" s="14"/>
      <c r="RJA2382" s="14"/>
      <c r="RJB2382" s="14"/>
      <c r="RJC2382" s="14"/>
      <c r="RJD2382" s="14"/>
      <c r="RJE2382" s="14"/>
      <c r="RJF2382" s="14"/>
      <c r="RJG2382" s="14"/>
      <c r="RJH2382" s="14"/>
      <c r="RJI2382" s="14"/>
      <c r="RJJ2382" s="14"/>
      <c r="RJK2382" s="14"/>
      <c r="RJL2382" s="14"/>
      <c r="RJM2382" s="14"/>
      <c r="RJN2382" s="14"/>
      <c r="RJO2382" s="14"/>
      <c r="RJP2382" s="14"/>
      <c r="RJQ2382" s="14"/>
      <c r="RJR2382" s="14"/>
      <c r="RJS2382" s="14"/>
      <c r="RJT2382" s="14"/>
      <c r="RJU2382" s="14"/>
      <c r="RJV2382" s="14"/>
      <c r="RJW2382" s="14"/>
      <c r="RJX2382" s="14"/>
      <c r="RJY2382" s="14"/>
      <c r="RJZ2382" s="14"/>
      <c r="RKA2382" s="14"/>
      <c r="RKB2382" s="14"/>
      <c r="RKC2382" s="14"/>
      <c r="RKD2382" s="14"/>
      <c r="RKE2382" s="14"/>
      <c r="RKF2382" s="14"/>
      <c r="RKG2382" s="14"/>
      <c r="RKH2382" s="14"/>
      <c r="RKI2382" s="14"/>
      <c r="RKJ2382" s="14"/>
      <c r="RKK2382" s="14"/>
      <c r="RKL2382" s="14"/>
      <c r="RKM2382" s="14"/>
      <c r="RKN2382" s="14"/>
      <c r="RKO2382" s="14"/>
      <c r="RKP2382" s="14"/>
      <c r="RKQ2382" s="14"/>
      <c r="RKR2382" s="14"/>
      <c r="RKS2382" s="14"/>
      <c r="RKT2382" s="14"/>
      <c r="RKU2382" s="14"/>
      <c r="RKV2382" s="14"/>
      <c r="RKW2382" s="14"/>
      <c r="RKX2382" s="14"/>
      <c r="RKY2382" s="14"/>
      <c r="RKZ2382" s="14"/>
      <c r="RLA2382" s="14"/>
      <c r="RLB2382" s="14"/>
      <c r="RLC2382" s="14"/>
      <c r="RLD2382" s="14"/>
      <c r="RLE2382" s="14"/>
      <c r="RLF2382" s="14"/>
      <c r="RLG2382" s="14"/>
      <c r="RLH2382" s="14"/>
      <c r="RLI2382" s="14"/>
      <c r="RLJ2382" s="14"/>
      <c r="RLK2382" s="14"/>
      <c r="RLL2382" s="14"/>
      <c r="RLM2382" s="14"/>
      <c r="RLN2382" s="14"/>
      <c r="RLO2382" s="14"/>
      <c r="RLP2382" s="14"/>
      <c r="RLQ2382" s="14"/>
      <c r="RLR2382" s="14"/>
      <c r="RLS2382" s="14"/>
      <c r="RLT2382" s="14"/>
      <c r="RLU2382" s="14"/>
      <c r="RLV2382" s="14"/>
      <c r="RLW2382" s="14"/>
      <c r="RLX2382" s="14"/>
      <c r="RLY2382" s="14"/>
      <c r="RLZ2382" s="14"/>
      <c r="RMA2382" s="14"/>
      <c r="RMB2382" s="14"/>
      <c r="RMC2382" s="14"/>
      <c r="RMD2382" s="14"/>
      <c r="RME2382" s="14"/>
      <c r="RMF2382" s="14"/>
      <c r="RMG2382" s="14"/>
      <c r="RMH2382" s="14"/>
      <c r="RMI2382" s="14"/>
      <c r="RMJ2382" s="14"/>
      <c r="RMK2382" s="14"/>
      <c r="RML2382" s="14"/>
      <c r="RMM2382" s="14"/>
      <c r="RMN2382" s="14"/>
      <c r="RMO2382" s="14"/>
      <c r="RMP2382" s="14"/>
      <c r="RMQ2382" s="14"/>
      <c r="RMR2382" s="14"/>
      <c r="RMS2382" s="14"/>
      <c r="RMT2382" s="14"/>
      <c r="RMU2382" s="14"/>
      <c r="RMV2382" s="14"/>
      <c r="RMW2382" s="14"/>
      <c r="RMX2382" s="14"/>
      <c r="RMY2382" s="14"/>
      <c r="RMZ2382" s="14"/>
      <c r="RNA2382" s="14"/>
      <c r="RNB2382" s="14"/>
      <c r="RNC2382" s="14"/>
      <c r="RND2382" s="14"/>
      <c r="RNE2382" s="14"/>
      <c r="RNF2382" s="14"/>
      <c r="RNG2382" s="14"/>
      <c r="RNH2382" s="14"/>
      <c r="RNI2382" s="14"/>
      <c r="RNJ2382" s="14"/>
      <c r="RNK2382" s="14"/>
      <c r="RNL2382" s="14"/>
      <c r="RNM2382" s="14"/>
      <c r="RNN2382" s="14"/>
      <c r="RNO2382" s="14"/>
      <c r="RNP2382" s="14"/>
      <c r="RNQ2382" s="14"/>
      <c r="RNR2382" s="14"/>
      <c r="RNS2382" s="14"/>
      <c r="RNT2382" s="14"/>
      <c r="RNU2382" s="14"/>
      <c r="RNV2382" s="14"/>
      <c r="RNW2382" s="14"/>
      <c r="RNX2382" s="14"/>
      <c r="RNY2382" s="14"/>
      <c r="RNZ2382" s="14"/>
      <c r="ROA2382" s="14"/>
      <c r="ROB2382" s="14"/>
      <c r="ROC2382" s="14"/>
      <c r="ROD2382" s="14"/>
      <c r="ROE2382" s="14"/>
      <c r="ROF2382" s="14"/>
      <c r="ROG2382" s="14"/>
      <c r="ROH2382" s="14"/>
      <c r="ROI2382" s="14"/>
      <c r="ROJ2382" s="14"/>
      <c r="ROK2382" s="14"/>
      <c r="ROL2382" s="14"/>
      <c r="ROM2382" s="14"/>
      <c r="RON2382" s="14"/>
      <c r="ROO2382" s="14"/>
      <c r="ROP2382" s="14"/>
      <c r="ROQ2382" s="14"/>
      <c r="ROR2382" s="14"/>
      <c r="ROS2382" s="14"/>
      <c r="ROT2382" s="14"/>
      <c r="ROU2382" s="14"/>
      <c r="ROV2382" s="14"/>
      <c r="ROW2382" s="14"/>
      <c r="ROX2382" s="14"/>
      <c r="ROY2382" s="14"/>
      <c r="ROZ2382" s="14"/>
      <c r="RPA2382" s="14"/>
      <c r="RPB2382" s="14"/>
      <c r="RPC2382" s="14"/>
      <c r="RPD2382" s="14"/>
      <c r="RPE2382" s="14"/>
      <c r="RPF2382" s="14"/>
      <c r="RPG2382" s="14"/>
      <c r="RPH2382" s="14"/>
      <c r="RPI2382" s="14"/>
      <c r="RPJ2382" s="14"/>
      <c r="RPK2382" s="14"/>
      <c r="RPL2382" s="14"/>
      <c r="RPM2382" s="14"/>
      <c r="RPN2382" s="14"/>
      <c r="RPO2382" s="14"/>
      <c r="RPP2382" s="14"/>
      <c r="RPQ2382" s="14"/>
      <c r="RPR2382" s="14"/>
      <c r="RPS2382" s="14"/>
      <c r="RPT2382" s="14"/>
      <c r="RPU2382" s="14"/>
      <c r="RPV2382" s="14"/>
      <c r="RPW2382" s="14"/>
      <c r="RPX2382" s="14"/>
      <c r="RPY2382" s="14"/>
      <c r="RPZ2382" s="14"/>
      <c r="RQA2382" s="14"/>
      <c r="RQB2382" s="14"/>
      <c r="RQC2382" s="14"/>
      <c r="RQD2382" s="14"/>
      <c r="RQE2382" s="14"/>
      <c r="RQF2382" s="14"/>
      <c r="RQG2382" s="14"/>
      <c r="RQH2382" s="14"/>
      <c r="RQI2382" s="14"/>
      <c r="RQJ2382" s="14"/>
      <c r="RQK2382" s="14"/>
      <c r="RQL2382" s="14"/>
      <c r="RQM2382" s="14"/>
      <c r="RQN2382" s="14"/>
      <c r="RQO2382" s="14"/>
      <c r="RQP2382" s="14"/>
      <c r="RQQ2382" s="14"/>
      <c r="RQR2382" s="14"/>
      <c r="RQS2382" s="14"/>
      <c r="RQT2382" s="14"/>
      <c r="RQU2382" s="14"/>
      <c r="RQV2382" s="14"/>
      <c r="RQW2382" s="14"/>
      <c r="RQX2382" s="14"/>
      <c r="RQY2382" s="14"/>
      <c r="RQZ2382" s="14"/>
      <c r="RRA2382" s="14"/>
      <c r="RRB2382" s="14"/>
      <c r="RRC2382" s="14"/>
      <c r="RRD2382" s="14"/>
      <c r="RRE2382" s="14"/>
      <c r="RRF2382" s="14"/>
      <c r="RRG2382" s="14"/>
      <c r="RRH2382" s="14"/>
      <c r="RRI2382" s="14"/>
      <c r="RRJ2382" s="14"/>
      <c r="RRK2382" s="14"/>
      <c r="RRL2382" s="14"/>
      <c r="RRM2382" s="14"/>
      <c r="RRN2382" s="14"/>
      <c r="RRO2382" s="14"/>
      <c r="RRP2382" s="14"/>
      <c r="RRQ2382" s="14"/>
      <c r="RRR2382" s="14"/>
      <c r="RRS2382" s="14"/>
      <c r="RRT2382" s="14"/>
      <c r="RRU2382" s="14"/>
      <c r="RRV2382" s="14"/>
      <c r="RRW2382" s="14"/>
      <c r="RRX2382" s="14"/>
      <c r="RRY2382" s="14"/>
      <c r="RRZ2382" s="14"/>
      <c r="RSA2382" s="14"/>
      <c r="RSB2382" s="14"/>
      <c r="RSC2382" s="14"/>
      <c r="RSD2382" s="14"/>
      <c r="RSE2382" s="14"/>
      <c r="RSF2382" s="14"/>
      <c r="RSG2382" s="14"/>
      <c r="RSH2382" s="14"/>
      <c r="RSI2382" s="14"/>
      <c r="RSJ2382" s="14"/>
      <c r="RSK2382" s="14"/>
      <c r="RSL2382" s="14"/>
      <c r="RSM2382" s="14"/>
      <c r="RSN2382" s="14"/>
      <c r="RSO2382" s="14"/>
      <c r="RSP2382" s="14"/>
      <c r="RSQ2382" s="14"/>
      <c r="RSR2382" s="14"/>
      <c r="RSS2382" s="14"/>
      <c r="RST2382" s="14"/>
      <c r="RSU2382" s="14"/>
      <c r="RSV2382" s="14"/>
      <c r="RSW2382" s="14"/>
      <c r="RSX2382" s="14"/>
      <c r="RSY2382" s="14"/>
      <c r="RSZ2382" s="14"/>
      <c r="RTA2382" s="14"/>
      <c r="RTB2382" s="14"/>
      <c r="RTC2382" s="14"/>
      <c r="RTD2382" s="14"/>
      <c r="RTE2382" s="14"/>
      <c r="RTF2382" s="14"/>
      <c r="RTG2382" s="14"/>
      <c r="RTH2382" s="14"/>
      <c r="RTI2382" s="14"/>
      <c r="RTJ2382" s="14"/>
      <c r="RTK2382" s="14"/>
      <c r="RTL2382" s="14"/>
      <c r="RTM2382" s="14"/>
      <c r="RTN2382" s="14"/>
      <c r="RTO2382" s="14"/>
      <c r="RTP2382" s="14"/>
      <c r="RTQ2382" s="14"/>
      <c r="RTR2382" s="14"/>
      <c r="RTS2382" s="14"/>
      <c r="RTT2382" s="14"/>
      <c r="RTU2382" s="14"/>
      <c r="RTV2382" s="14"/>
      <c r="RTW2382" s="14"/>
      <c r="RTX2382" s="14"/>
      <c r="RTY2382" s="14"/>
      <c r="RTZ2382" s="14"/>
      <c r="RUA2382" s="14"/>
      <c r="RUB2382" s="14"/>
      <c r="RUC2382" s="14"/>
      <c r="RUD2382" s="14"/>
      <c r="RUE2382" s="14"/>
      <c r="RUF2382" s="14"/>
      <c r="RUG2382" s="14"/>
      <c r="RUH2382" s="14"/>
      <c r="RUI2382" s="14"/>
      <c r="RUJ2382" s="14"/>
      <c r="RUK2382" s="14"/>
      <c r="RUL2382" s="14"/>
      <c r="RUM2382" s="14"/>
      <c r="RUN2382" s="14"/>
      <c r="RUO2382" s="14"/>
      <c r="RUP2382" s="14"/>
      <c r="RUQ2382" s="14"/>
      <c r="RUR2382" s="14"/>
      <c r="RUS2382" s="14"/>
      <c r="RUT2382" s="14"/>
      <c r="RUU2382" s="14"/>
      <c r="RUV2382" s="14"/>
      <c r="RUW2382" s="14"/>
      <c r="RUX2382" s="14"/>
      <c r="RUY2382" s="14"/>
      <c r="RUZ2382" s="14"/>
      <c r="RVA2382" s="14"/>
      <c r="RVB2382" s="14"/>
      <c r="RVC2382" s="14"/>
      <c r="RVD2382" s="14"/>
      <c r="RVE2382" s="14"/>
      <c r="RVF2382" s="14"/>
      <c r="RVG2382" s="14"/>
      <c r="RVH2382" s="14"/>
      <c r="RVI2382" s="14"/>
      <c r="RVJ2382" s="14"/>
      <c r="RVK2382" s="14"/>
      <c r="RVL2382" s="14"/>
      <c r="RVM2382" s="14"/>
      <c r="RVN2382" s="14"/>
      <c r="RVO2382" s="14"/>
      <c r="RVP2382" s="14"/>
      <c r="RVQ2382" s="14"/>
      <c r="RVR2382" s="14"/>
      <c r="RVS2382" s="14"/>
      <c r="RVT2382" s="14"/>
      <c r="RVU2382" s="14"/>
      <c r="RVV2382" s="14"/>
      <c r="RVW2382" s="14"/>
      <c r="RVX2382" s="14"/>
      <c r="RVY2382" s="14"/>
      <c r="RVZ2382" s="14"/>
      <c r="RWA2382" s="14"/>
      <c r="RWB2382" s="14"/>
      <c r="RWC2382" s="14"/>
      <c r="RWD2382" s="14"/>
      <c r="RWE2382" s="14"/>
      <c r="RWF2382" s="14"/>
      <c r="RWG2382" s="14"/>
      <c r="RWH2382" s="14"/>
      <c r="RWI2382" s="14"/>
      <c r="RWJ2382" s="14"/>
      <c r="RWK2382" s="14"/>
      <c r="RWL2382" s="14"/>
      <c r="RWM2382" s="14"/>
      <c r="RWN2382" s="14"/>
      <c r="RWO2382" s="14"/>
      <c r="RWP2382" s="14"/>
      <c r="RWQ2382" s="14"/>
      <c r="RWR2382" s="14"/>
      <c r="RWS2382" s="14"/>
      <c r="RWT2382" s="14"/>
      <c r="RWU2382" s="14"/>
      <c r="RWV2382" s="14"/>
      <c r="RWW2382" s="14"/>
      <c r="RWX2382" s="14"/>
      <c r="RWY2382" s="14"/>
      <c r="RWZ2382" s="14"/>
      <c r="RXA2382" s="14"/>
      <c r="RXB2382" s="14"/>
      <c r="RXC2382" s="14"/>
      <c r="RXD2382" s="14"/>
      <c r="RXE2382" s="14"/>
      <c r="RXF2382" s="14"/>
      <c r="RXG2382" s="14"/>
      <c r="RXH2382" s="14"/>
      <c r="RXI2382" s="14"/>
      <c r="RXJ2382" s="14"/>
      <c r="RXK2382" s="14"/>
      <c r="RXL2382" s="14"/>
      <c r="RXM2382" s="14"/>
      <c r="RXN2382" s="14"/>
      <c r="RXO2382" s="14"/>
      <c r="RXP2382" s="14"/>
      <c r="RXQ2382" s="14"/>
      <c r="RXR2382" s="14"/>
      <c r="RXS2382" s="14"/>
      <c r="RXT2382" s="14"/>
      <c r="RXU2382" s="14"/>
      <c r="RXV2382" s="14"/>
      <c r="RXW2382" s="14"/>
      <c r="RXX2382" s="14"/>
      <c r="RXY2382" s="14"/>
      <c r="RXZ2382" s="14"/>
      <c r="RYA2382" s="14"/>
      <c r="RYB2382" s="14"/>
      <c r="RYC2382" s="14"/>
      <c r="RYD2382" s="14"/>
      <c r="RYE2382" s="14"/>
      <c r="RYF2382" s="14"/>
      <c r="RYG2382" s="14"/>
      <c r="RYH2382" s="14"/>
      <c r="RYI2382" s="14"/>
      <c r="RYJ2382" s="14"/>
      <c r="RYK2382" s="14"/>
      <c r="RYL2382" s="14"/>
      <c r="RYM2382" s="14"/>
      <c r="RYN2382" s="14"/>
      <c r="RYO2382" s="14"/>
      <c r="RYP2382" s="14"/>
      <c r="RYQ2382" s="14"/>
      <c r="RYR2382" s="14"/>
      <c r="RYS2382" s="14"/>
      <c r="RYT2382" s="14"/>
      <c r="RYU2382" s="14"/>
      <c r="RYV2382" s="14"/>
      <c r="RYW2382" s="14"/>
      <c r="RYX2382" s="14"/>
      <c r="RYY2382" s="14"/>
      <c r="RYZ2382" s="14"/>
      <c r="RZA2382" s="14"/>
      <c r="RZB2382" s="14"/>
      <c r="RZC2382" s="14"/>
      <c r="RZD2382" s="14"/>
      <c r="RZE2382" s="14"/>
      <c r="RZF2382" s="14"/>
      <c r="RZG2382" s="14"/>
      <c r="RZH2382" s="14"/>
      <c r="RZI2382" s="14"/>
      <c r="RZJ2382" s="14"/>
      <c r="RZK2382" s="14"/>
      <c r="RZL2382" s="14"/>
      <c r="RZM2382" s="14"/>
      <c r="RZN2382" s="14"/>
      <c r="RZO2382" s="14"/>
      <c r="RZP2382" s="14"/>
      <c r="RZQ2382" s="14"/>
      <c r="RZR2382" s="14"/>
      <c r="RZS2382" s="14"/>
      <c r="RZT2382" s="14"/>
      <c r="RZU2382" s="14"/>
      <c r="RZV2382" s="14"/>
      <c r="RZW2382" s="14"/>
      <c r="RZX2382" s="14"/>
      <c r="RZY2382" s="14"/>
      <c r="RZZ2382" s="14"/>
      <c r="SAA2382" s="14"/>
      <c r="SAB2382" s="14"/>
      <c r="SAC2382" s="14"/>
      <c r="SAD2382" s="14"/>
      <c r="SAE2382" s="14"/>
      <c r="SAF2382" s="14"/>
      <c r="SAG2382" s="14"/>
      <c r="SAH2382" s="14"/>
      <c r="SAI2382" s="14"/>
      <c r="SAJ2382" s="14"/>
      <c r="SAK2382" s="14"/>
      <c r="SAL2382" s="14"/>
      <c r="SAM2382" s="14"/>
      <c r="SAN2382" s="14"/>
      <c r="SAO2382" s="14"/>
      <c r="SAP2382" s="14"/>
      <c r="SAQ2382" s="14"/>
      <c r="SAR2382" s="14"/>
      <c r="SAS2382" s="14"/>
      <c r="SAT2382" s="14"/>
      <c r="SAU2382" s="14"/>
      <c r="SAV2382" s="14"/>
      <c r="SAW2382" s="14"/>
      <c r="SAX2382" s="14"/>
      <c r="SAY2382" s="14"/>
      <c r="SAZ2382" s="14"/>
      <c r="SBA2382" s="14"/>
      <c r="SBB2382" s="14"/>
      <c r="SBC2382" s="14"/>
      <c r="SBD2382" s="14"/>
      <c r="SBE2382" s="14"/>
      <c r="SBF2382" s="14"/>
      <c r="SBG2382" s="14"/>
      <c r="SBH2382" s="14"/>
      <c r="SBI2382" s="14"/>
      <c r="SBJ2382" s="14"/>
      <c r="SBK2382" s="14"/>
      <c r="SBL2382" s="14"/>
      <c r="SBM2382" s="14"/>
      <c r="SBN2382" s="14"/>
      <c r="SBO2382" s="14"/>
      <c r="SBP2382" s="14"/>
      <c r="SBQ2382" s="14"/>
      <c r="SBR2382" s="14"/>
      <c r="SBS2382" s="14"/>
      <c r="SBT2382" s="14"/>
      <c r="SBU2382" s="14"/>
      <c r="SBV2382" s="14"/>
      <c r="SBW2382" s="14"/>
      <c r="SBX2382" s="14"/>
      <c r="SBY2382" s="14"/>
      <c r="SBZ2382" s="14"/>
      <c r="SCA2382" s="14"/>
      <c r="SCB2382" s="14"/>
      <c r="SCC2382" s="14"/>
      <c r="SCD2382" s="14"/>
      <c r="SCE2382" s="14"/>
      <c r="SCF2382" s="14"/>
      <c r="SCG2382" s="14"/>
      <c r="SCH2382" s="14"/>
      <c r="SCI2382" s="14"/>
      <c r="SCJ2382" s="14"/>
      <c r="SCK2382" s="14"/>
      <c r="SCL2382" s="14"/>
      <c r="SCM2382" s="14"/>
      <c r="SCN2382" s="14"/>
      <c r="SCO2382" s="14"/>
      <c r="SCP2382" s="14"/>
      <c r="SCQ2382" s="14"/>
      <c r="SCR2382" s="14"/>
      <c r="SCS2382" s="14"/>
      <c r="SCT2382" s="14"/>
      <c r="SCU2382" s="14"/>
      <c r="SCV2382" s="14"/>
      <c r="SCW2382" s="14"/>
      <c r="SCX2382" s="14"/>
      <c r="SCY2382" s="14"/>
      <c r="SCZ2382" s="14"/>
      <c r="SDA2382" s="14"/>
      <c r="SDB2382" s="14"/>
      <c r="SDC2382" s="14"/>
      <c r="SDD2382" s="14"/>
      <c r="SDE2382" s="14"/>
      <c r="SDF2382" s="14"/>
      <c r="SDG2382" s="14"/>
      <c r="SDH2382" s="14"/>
      <c r="SDI2382" s="14"/>
      <c r="SDJ2382" s="14"/>
      <c r="SDK2382" s="14"/>
      <c r="SDL2382" s="14"/>
      <c r="SDM2382" s="14"/>
      <c r="SDN2382" s="14"/>
      <c r="SDO2382" s="14"/>
      <c r="SDP2382" s="14"/>
      <c r="SDQ2382" s="14"/>
      <c r="SDR2382" s="14"/>
      <c r="SDS2382" s="14"/>
      <c r="SDT2382" s="14"/>
      <c r="SDU2382" s="14"/>
      <c r="SDV2382" s="14"/>
      <c r="SDW2382" s="14"/>
      <c r="SDX2382" s="14"/>
      <c r="SDY2382" s="14"/>
      <c r="SDZ2382" s="14"/>
      <c r="SEA2382" s="14"/>
      <c r="SEB2382" s="14"/>
      <c r="SEC2382" s="14"/>
      <c r="SED2382" s="14"/>
      <c r="SEE2382" s="14"/>
      <c r="SEF2382" s="14"/>
      <c r="SEG2382" s="14"/>
      <c r="SEH2382" s="14"/>
      <c r="SEI2382" s="14"/>
      <c r="SEJ2382" s="14"/>
      <c r="SEK2382" s="14"/>
      <c r="SEL2382" s="14"/>
      <c r="SEM2382" s="14"/>
      <c r="SEN2382" s="14"/>
      <c r="SEO2382" s="14"/>
      <c r="SEP2382" s="14"/>
      <c r="SEQ2382" s="14"/>
      <c r="SER2382" s="14"/>
      <c r="SES2382" s="14"/>
      <c r="SET2382" s="14"/>
      <c r="SEU2382" s="14"/>
      <c r="SEV2382" s="14"/>
      <c r="SEW2382" s="14"/>
      <c r="SEX2382" s="14"/>
      <c r="SEY2382" s="14"/>
      <c r="SEZ2382" s="14"/>
      <c r="SFA2382" s="14"/>
      <c r="SFB2382" s="14"/>
      <c r="SFC2382" s="14"/>
      <c r="SFD2382" s="14"/>
      <c r="SFE2382" s="14"/>
      <c r="SFF2382" s="14"/>
      <c r="SFG2382" s="14"/>
      <c r="SFH2382" s="14"/>
      <c r="SFI2382" s="14"/>
      <c r="SFJ2382" s="14"/>
      <c r="SFK2382" s="14"/>
      <c r="SFL2382" s="14"/>
      <c r="SFM2382" s="14"/>
      <c r="SFN2382" s="14"/>
      <c r="SFO2382" s="14"/>
      <c r="SFP2382" s="14"/>
      <c r="SFQ2382" s="14"/>
      <c r="SFR2382" s="14"/>
      <c r="SFS2382" s="14"/>
      <c r="SFT2382" s="14"/>
      <c r="SFU2382" s="14"/>
      <c r="SFV2382" s="14"/>
      <c r="SFW2382" s="14"/>
      <c r="SFX2382" s="14"/>
      <c r="SFY2382" s="14"/>
      <c r="SFZ2382" s="14"/>
      <c r="SGA2382" s="14"/>
      <c r="SGB2382" s="14"/>
      <c r="SGC2382" s="14"/>
      <c r="SGD2382" s="14"/>
      <c r="SGE2382" s="14"/>
      <c r="SGF2382" s="14"/>
      <c r="SGG2382" s="14"/>
      <c r="SGH2382" s="14"/>
      <c r="SGI2382" s="14"/>
      <c r="SGJ2382" s="14"/>
      <c r="SGK2382" s="14"/>
      <c r="SGL2382" s="14"/>
      <c r="SGM2382" s="14"/>
      <c r="SGN2382" s="14"/>
      <c r="SGO2382" s="14"/>
      <c r="SGP2382" s="14"/>
      <c r="SGQ2382" s="14"/>
      <c r="SGR2382" s="14"/>
      <c r="SGS2382" s="14"/>
      <c r="SGT2382" s="14"/>
      <c r="SGU2382" s="14"/>
      <c r="SGV2382" s="14"/>
      <c r="SGW2382" s="14"/>
      <c r="SGX2382" s="14"/>
      <c r="SGY2382" s="14"/>
      <c r="SGZ2382" s="14"/>
      <c r="SHA2382" s="14"/>
      <c r="SHB2382" s="14"/>
      <c r="SHC2382" s="14"/>
      <c r="SHD2382" s="14"/>
      <c r="SHE2382" s="14"/>
      <c r="SHF2382" s="14"/>
      <c r="SHG2382" s="14"/>
      <c r="SHH2382" s="14"/>
      <c r="SHI2382" s="14"/>
      <c r="SHJ2382" s="14"/>
      <c r="SHK2382" s="14"/>
      <c r="SHL2382" s="14"/>
      <c r="SHM2382" s="14"/>
      <c r="SHN2382" s="14"/>
      <c r="SHO2382" s="14"/>
      <c r="SHP2382" s="14"/>
      <c r="SHQ2382" s="14"/>
      <c r="SHR2382" s="14"/>
      <c r="SHS2382" s="14"/>
      <c r="SHT2382" s="14"/>
      <c r="SHU2382" s="14"/>
      <c r="SHV2382" s="14"/>
      <c r="SHW2382" s="14"/>
      <c r="SHX2382" s="14"/>
      <c r="SHY2382" s="14"/>
      <c r="SHZ2382" s="14"/>
      <c r="SIA2382" s="14"/>
      <c r="SIB2382" s="14"/>
      <c r="SIC2382" s="14"/>
      <c r="SID2382" s="14"/>
      <c r="SIE2382" s="14"/>
      <c r="SIF2382" s="14"/>
      <c r="SIG2382" s="14"/>
      <c r="SIH2382" s="14"/>
      <c r="SII2382" s="14"/>
      <c r="SIJ2382" s="14"/>
      <c r="SIK2382" s="14"/>
      <c r="SIL2382" s="14"/>
      <c r="SIM2382" s="14"/>
      <c r="SIN2382" s="14"/>
      <c r="SIO2382" s="14"/>
      <c r="SIP2382" s="14"/>
      <c r="SIQ2382" s="14"/>
      <c r="SIR2382" s="14"/>
      <c r="SIS2382" s="14"/>
      <c r="SIT2382" s="14"/>
      <c r="SIU2382" s="14"/>
      <c r="SIV2382" s="14"/>
      <c r="SIW2382" s="14"/>
      <c r="SIX2382" s="14"/>
      <c r="SIY2382" s="14"/>
      <c r="SIZ2382" s="14"/>
      <c r="SJA2382" s="14"/>
      <c r="SJB2382" s="14"/>
      <c r="SJC2382" s="14"/>
      <c r="SJD2382" s="14"/>
      <c r="SJE2382" s="14"/>
      <c r="SJF2382" s="14"/>
      <c r="SJG2382" s="14"/>
      <c r="SJH2382" s="14"/>
      <c r="SJI2382" s="14"/>
      <c r="SJJ2382" s="14"/>
      <c r="SJK2382" s="14"/>
      <c r="SJL2382" s="14"/>
      <c r="SJM2382" s="14"/>
      <c r="SJN2382" s="14"/>
      <c r="SJO2382" s="14"/>
      <c r="SJP2382" s="14"/>
      <c r="SJQ2382" s="14"/>
      <c r="SJR2382" s="14"/>
      <c r="SJS2382" s="14"/>
      <c r="SJT2382" s="14"/>
      <c r="SJU2382" s="14"/>
      <c r="SJV2382" s="14"/>
      <c r="SJW2382" s="14"/>
      <c r="SJX2382" s="14"/>
      <c r="SJY2382" s="14"/>
      <c r="SJZ2382" s="14"/>
      <c r="SKA2382" s="14"/>
      <c r="SKB2382" s="14"/>
      <c r="SKC2382" s="14"/>
      <c r="SKD2382" s="14"/>
      <c r="SKE2382" s="14"/>
      <c r="SKF2382" s="14"/>
      <c r="SKG2382" s="14"/>
      <c r="SKH2382" s="14"/>
      <c r="SKI2382" s="14"/>
      <c r="SKJ2382" s="14"/>
      <c r="SKK2382" s="14"/>
      <c r="SKL2382" s="14"/>
      <c r="SKM2382" s="14"/>
      <c r="SKN2382" s="14"/>
      <c r="SKO2382" s="14"/>
      <c r="SKP2382" s="14"/>
      <c r="SKQ2382" s="14"/>
      <c r="SKR2382" s="14"/>
      <c r="SKS2382" s="14"/>
      <c r="SKT2382" s="14"/>
      <c r="SKU2382" s="14"/>
      <c r="SKV2382" s="14"/>
      <c r="SKW2382" s="14"/>
      <c r="SKX2382" s="14"/>
      <c r="SKY2382" s="14"/>
      <c r="SKZ2382" s="14"/>
      <c r="SLA2382" s="14"/>
      <c r="SLB2382" s="14"/>
      <c r="SLC2382" s="14"/>
      <c r="SLD2382" s="14"/>
      <c r="SLE2382" s="14"/>
      <c r="SLF2382" s="14"/>
      <c r="SLG2382" s="14"/>
      <c r="SLH2382" s="14"/>
      <c r="SLI2382" s="14"/>
      <c r="SLJ2382" s="14"/>
      <c r="SLK2382" s="14"/>
      <c r="SLL2382" s="14"/>
      <c r="SLM2382" s="14"/>
      <c r="SLN2382" s="14"/>
      <c r="SLO2382" s="14"/>
      <c r="SLP2382" s="14"/>
      <c r="SLQ2382" s="14"/>
      <c r="SLR2382" s="14"/>
      <c r="SLS2382" s="14"/>
      <c r="SLT2382" s="14"/>
      <c r="SLU2382" s="14"/>
      <c r="SLV2382" s="14"/>
      <c r="SLW2382" s="14"/>
      <c r="SLX2382" s="14"/>
      <c r="SLY2382" s="14"/>
      <c r="SLZ2382" s="14"/>
      <c r="SMA2382" s="14"/>
      <c r="SMB2382" s="14"/>
      <c r="SMC2382" s="14"/>
      <c r="SMD2382" s="14"/>
      <c r="SME2382" s="14"/>
      <c r="SMF2382" s="14"/>
      <c r="SMG2382" s="14"/>
      <c r="SMH2382" s="14"/>
      <c r="SMI2382" s="14"/>
      <c r="SMJ2382" s="14"/>
      <c r="SMK2382" s="14"/>
      <c r="SML2382" s="14"/>
      <c r="SMM2382" s="14"/>
      <c r="SMN2382" s="14"/>
      <c r="SMO2382" s="14"/>
      <c r="SMP2382" s="14"/>
      <c r="SMQ2382" s="14"/>
      <c r="SMR2382" s="14"/>
      <c r="SMS2382" s="14"/>
      <c r="SMT2382" s="14"/>
      <c r="SMU2382" s="14"/>
      <c r="SMV2382" s="14"/>
      <c r="SMW2382" s="14"/>
      <c r="SMX2382" s="14"/>
      <c r="SMY2382" s="14"/>
      <c r="SMZ2382" s="14"/>
      <c r="SNA2382" s="14"/>
      <c r="SNB2382" s="14"/>
      <c r="SNC2382" s="14"/>
      <c r="SND2382" s="14"/>
      <c r="SNE2382" s="14"/>
      <c r="SNF2382" s="14"/>
      <c r="SNG2382" s="14"/>
      <c r="SNH2382" s="14"/>
      <c r="SNI2382" s="14"/>
      <c r="SNJ2382" s="14"/>
      <c r="SNK2382" s="14"/>
      <c r="SNL2382" s="14"/>
      <c r="SNM2382" s="14"/>
      <c r="SNN2382" s="14"/>
      <c r="SNO2382" s="14"/>
      <c r="SNP2382" s="14"/>
      <c r="SNQ2382" s="14"/>
      <c r="SNR2382" s="14"/>
      <c r="SNS2382" s="14"/>
      <c r="SNT2382" s="14"/>
      <c r="SNU2382" s="14"/>
      <c r="SNV2382" s="14"/>
      <c r="SNW2382" s="14"/>
      <c r="SNX2382" s="14"/>
      <c r="SNY2382" s="14"/>
      <c r="SNZ2382" s="14"/>
      <c r="SOA2382" s="14"/>
      <c r="SOB2382" s="14"/>
      <c r="SOC2382" s="14"/>
      <c r="SOD2382" s="14"/>
      <c r="SOE2382" s="14"/>
      <c r="SOF2382" s="14"/>
      <c r="SOG2382" s="14"/>
      <c r="SOH2382" s="14"/>
      <c r="SOI2382" s="14"/>
      <c r="SOJ2382" s="14"/>
      <c r="SOK2382" s="14"/>
      <c r="SOL2382" s="14"/>
      <c r="SOM2382" s="14"/>
      <c r="SON2382" s="14"/>
      <c r="SOO2382" s="14"/>
      <c r="SOP2382" s="14"/>
      <c r="SOQ2382" s="14"/>
      <c r="SOR2382" s="14"/>
      <c r="SOS2382" s="14"/>
      <c r="SOT2382" s="14"/>
      <c r="SOU2382" s="14"/>
      <c r="SOV2382" s="14"/>
      <c r="SOW2382" s="14"/>
      <c r="SOX2382" s="14"/>
      <c r="SOY2382" s="14"/>
      <c r="SOZ2382" s="14"/>
      <c r="SPA2382" s="14"/>
      <c r="SPB2382" s="14"/>
      <c r="SPC2382" s="14"/>
      <c r="SPD2382" s="14"/>
      <c r="SPE2382" s="14"/>
      <c r="SPF2382" s="14"/>
      <c r="SPG2382" s="14"/>
      <c r="SPH2382" s="14"/>
      <c r="SPI2382" s="14"/>
      <c r="SPJ2382" s="14"/>
      <c r="SPK2382" s="14"/>
      <c r="SPL2382" s="14"/>
      <c r="SPM2382" s="14"/>
      <c r="SPN2382" s="14"/>
      <c r="SPO2382" s="14"/>
      <c r="SPP2382" s="14"/>
      <c r="SPQ2382" s="14"/>
      <c r="SPR2382" s="14"/>
      <c r="SPS2382" s="14"/>
      <c r="SPT2382" s="14"/>
      <c r="SPU2382" s="14"/>
      <c r="SPV2382" s="14"/>
      <c r="SPW2382" s="14"/>
      <c r="SPX2382" s="14"/>
      <c r="SPY2382" s="14"/>
      <c r="SPZ2382" s="14"/>
      <c r="SQA2382" s="14"/>
      <c r="SQB2382" s="14"/>
      <c r="SQC2382" s="14"/>
      <c r="SQD2382" s="14"/>
      <c r="SQE2382" s="14"/>
      <c r="SQF2382" s="14"/>
      <c r="SQG2382" s="14"/>
      <c r="SQH2382" s="14"/>
      <c r="SQI2382" s="14"/>
      <c r="SQJ2382" s="14"/>
      <c r="SQK2382" s="14"/>
      <c r="SQL2382" s="14"/>
      <c r="SQM2382" s="14"/>
      <c r="SQN2382" s="14"/>
      <c r="SQO2382" s="14"/>
      <c r="SQP2382" s="14"/>
      <c r="SQQ2382" s="14"/>
      <c r="SQR2382" s="14"/>
      <c r="SQS2382" s="14"/>
      <c r="SQT2382" s="14"/>
      <c r="SQU2382" s="14"/>
      <c r="SQV2382" s="14"/>
      <c r="SQW2382" s="14"/>
      <c r="SQX2382" s="14"/>
      <c r="SQY2382" s="14"/>
      <c r="SQZ2382" s="14"/>
      <c r="SRA2382" s="14"/>
      <c r="SRB2382" s="14"/>
      <c r="SRC2382" s="14"/>
      <c r="SRD2382" s="14"/>
      <c r="SRE2382" s="14"/>
      <c r="SRF2382" s="14"/>
      <c r="SRG2382" s="14"/>
      <c r="SRH2382" s="14"/>
      <c r="SRI2382" s="14"/>
      <c r="SRJ2382" s="14"/>
      <c r="SRK2382" s="14"/>
      <c r="SRL2382" s="14"/>
      <c r="SRM2382" s="14"/>
      <c r="SRN2382" s="14"/>
      <c r="SRO2382" s="14"/>
      <c r="SRP2382" s="14"/>
      <c r="SRQ2382" s="14"/>
      <c r="SRR2382" s="14"/>
      <c r="SRS2382" s="14"/>
      <c r="SRT2382" s="14"/>
      <c r="SRU2382" s="14"/>
      <c r="SRV2382" s="14"/>
      <c r="SRW2382" s="14"/>
      <c r="SRX2382" s="14"/>
      <c r="SRY2382" s="14"/>
      <c r="SRZ2382" s="14"/>
      <c r="SSA2382" s="14"/>
      <c r="SSB2382" s="14"/>
      <c r="SSC2382" s="14"/>
      <c r="SSD2382" s="14"/>
      <c r="SSE2382" s="14"/>
      <c r="SSF2382" s="14"/>
      <c r="SSG2382" s="14"/>
      <c r="SSH2382" s="14"/>
      <c r="SSI2382" s="14"/>
      <c r="SSJ2382" s="14"/>
      <c r="SSK2382" s="14"/>
      <c r="SSL2382" s="14"/>
      <c r="SSM2382" s="14"/>
      <c r="SSN2382" s="14"/>
      <c r="SSO2382" s="14"/>
      <c r="SSP2382" s="14"/>
      <c r="SSQ2382" s="14"/>
      <c r="SSR2382" s="14"/>
      <c r="SSS2382" s="14"/>
      <c r="SST2382" s="14"/>
      <c r="SSU2382" s="14"/>
      <c r="SSV2382" s="14"/>
      <c r="SSW2382" s="14"/>
      <c r="SSX2382" s="14"/>
      <c r="SSY2382" s="14"/>
      <c r="SSZ2382" s="14"/>
      <c r="STA2382" s="14"/>
      <c r="STB2382" s="14"/>
      <c r="STC2382" s="14"/>
      <c r="STD2382" s="14"/>
      <c r="STE2382" s="14"/>
      <c r="STF2382" s="14"/>
      <c r="STG2382" s="14"/>
      <c r="STH2382" s="14"/>
      <c r="STI2382" s="14"/>
      <c r="STJ2382" s="14"/>
      <c r="STK2382" s="14"/>
      <c r="STL2382" s="14"/>
      <c r="STM2382" s="14"/>
      <c r="STN2382" s="14"/>
      <c r="STO2382" s="14"/>
      <c r="STP2382" s="14"/>
      <c r="STQ2382" s="14"/>
      <c r="STR2382" s="14"/>
      <c r="STS2382" s="14"/>
      <c r="STT2382" s="14"/>
      <c r="STU2382" s="14"/>
      <c r="STV2382" s="14"/>
      <c r="STW2382" s="14"/>
      <c r="STX2382" s="14"/>
      <c r="STY2382" s="14"/>
      <c r="STZ2382" s="14"/>
      <c r="SUA2382" s="14"/>
      <c r="SUB2382" s="14"/>
      <c r="SUC2382" s="14"/>
      <c r="SUD2382" s="14"/>
      <c r="SUE2382" s="14"/>
      <c r="SUF2382" s="14"/>
      <c r="SUG2382" s="14"/>
      <c r="SUH2382" s="14"/>
      <c r="SUI2382" s="14"/>
      <c r="SUJ2382" s="14"/>
      <c r="SUK2382" s="14"/>
      <c r="SUL2382" s="14"/>
      <c r="SUM2382" s="14"/>
      <c r="SUN2382" s="14"/>
      <c r="SUO2382" s="14"/>
      <c r="SUP2382" s="14"/>
      <c r="SUQ2382" s="14"/>
      <c r="SUR2382" s="14"/>
      <c r="SUS2382" s="14"/>
      <c r="SUT2382" s="14"/>
      <c r="SUU2382" s="14"/>
      <c r="SUV2382" s="14"/>
      <c r="SUW2382" s="14"/>
      <c r="SUX2382" s="14"/>
      <c r="SUY2382" s="14"/>
      <c r="SUZ2382" s="14"/>
      <c r="SVA2382" s="14"/>
      <c r="SVB2382" s="14"/>
      <c r="SVC2382" s="14"/>
      <c r="SVD2382" s="14"/>
      <c r="SVE2382" s="14"/>
      <c r="SVF2382" s="14"/>
      <c r="SVG2382" s="14"/>
      <c r="SVH2382" s="14"/>
      <c r="SVI2382" s="14"/>
      <c r="SVJ2382" s="14"/>
      <c r="SVK2382" s="14"/>
      <c r="SVL2382" s="14"/>
      <c r="SVM2382" s="14"/>
      <c r="SVN2382" s="14"/>
      <c r="SVO2382" s="14"/>
      <c r="SVP2382" s="14"/>
      <c r="SVQ2382" s="14"/>
      <c r="SVR2382" s="14"/>
      <c r="SVS2382" s="14"/>
      <c r="SVT2382" s="14"/>
      <c r="SVU2382" s="14"/>
      <c r="SVV2382" s="14"/>
      <c r="SVW2382" s="14"/>
      <c r="SVX2382" s="14"/>
      <c r="SVY2382" s="14"/>
      <c r="SVZ2382" s="14"/>
      <c r="SWA2382" s="14"/>
      <c r="SWB2382" s="14"/>
      <c r="SWC2382" s="14"/>
      <c r="SWD2382" s="14"/>
      <c r="SWE2382" s="14"/>
      <c r="SWF2382" s="14"/>
      <c r="SWG2382" s="14"/>
      <c r="SWH2382" s="14"/>
      <c r="SWI2382" s="14"/>
      <c r="SWJ2382" s="14"/>
      <c r="SWK2382" s="14"/>
      <c r="SWL2382" s="14"/>
      <c r="SWM2382" s="14"/>
      <c r="SWN2382" s="14"/>
      <c r="SWO2382" s="14"/>
      <c r="SWP2382" s="14"/>
      <c r="SWQ2382" s="14"/>
      <c r="SWR2382" s="14"/>
      <c r="SWS2382" s="14"/>
      <c r="SWT2382" s="14"/>
      <c r="SWU2382" s="14"/>
      <c r="SWV2382" s="14"/>
      <c r="SWW2382" s="14"/>
      <c r="SWX2382" s="14"/>
      <c r="SWY2382" s="14"/>
      <c r="SWZ2382" s="14"/>
      <c r="SXA2382" s="14"/>
      <c r="SXB2382" s="14"/>
      <c r="SXC2382" s="14"/>
      <c r="SXD2382" s="14"/>
      <c r="SXE2382" s="14"/>
      <c r="SXF2382" s="14"/>
      <c r="SXG2382" s="14"/>
      <c r="SXH2382" s="14"/>
      <c r="SXI2382" s="14"/>
      <c r="SXJ2382" s="14"/>
      <c r="SXK2382" s="14"/>
      <c r="SXL2382" s="14"/>
      <c r="SXM2382" s="14"/>
      <c r="SXN2382" s="14"/>
      <c r="SXO2382" s="14"/>
      <c r="SXP2382" s="14"/>
      <c r="SXQ2382" s="14"/>
      <c r="SXR2382" s="14"/>
      <c r="SXS2382" s="14"/>
      <c r="SXT2382" s="14"/>
      <c r="SXU2382" s="14"/>
      <c r="SXV2382" s="14"/>
      <c r="SXW2382" s="14"/>
      <c r="SXX2382" s="14"/>
      <c r="SXY2382" s="14"/>
      <c r="SXZ2382" s="14"/>
      <c r="SYA2382" s="14"/>
      <c r="SYB2382" s="14"/>
      <c r="SYC2382" s="14"/>
      <c r="SYD2382" s="14"/>
      <c r="SYE2382" s="14"/>
      <c r="SYF2382" s="14"/>
      <c r="SYG2382" s="14"/>
      <c r="SYH2382" s="14"/>
      <c r="SYI2382" s="14"/>
      <c r="SYJ2382" s="14"/>
      <c r="SYK2382" s="14"/>
      <c r="SYL2382" s="14"/>
      <c r="SYM2382" s="14"/>
      <c r="SYN2382" s="14"/>
      <c r="SYO2382" s="14"/>
      <c r="SYP2382" s="14"/>
      <c r="SYQ2382" s="14"/>
      <c r="SYR2382" s="14"/>
      <c r="SYS2382" s="14"/>
      <c r="SYT2382" s="14"/>
      <c r="SYU2382" s="14"/>
      <c r="SYV2382" s="14"/>
      <c r="SYW2382" s="14"/>
      <c r="SYX2382" s="14"/>
      <c r="SYY2382" s="14"/>
      <c r="SYZ2382" s="14"/>
      <c r="SZA2382" s="14"/>
      <c r="SZB2382" s="14"/>
      <c r="SZC2382" s="14"/>
      <c r="SZD2382" s="14"/>
      <c r="SZE2382" s="14"/>
      <c r="SZF2382" s="14"/>
      <c r="SZG2382" s="14"/>
      <c r="SZH2382" s="14"/>
      <c r="SZI2382" s="14"/>
      <c r="SZJ2382" s="14"/>
      <c r="SZK2382" s="14"/>
      <c r="SZL2382" s="14"/>
      <c r="SZM2382" s="14"/>
      <c r="SZN2382" s="14"/>
      <c r="SZO2382" s="14"/>
      <c r="SZP2382" s="14"/>
      <c r="SZQ2382" s="14"/>
      <c r="SZR2382" s="14"/>
      <c r="SZS2382" s="14"/>
      <c r="SZT2382" s="14"/>
      <c r="SZU2382" s="14"/>
      <c r="SZV2382" s="14"/>
      <c r="SZW2382" s="14"/>
      <c r="SZX2382" s="14"/>
      <c r="SZY2382" s="14"/>
      <c r="SZZ2382" s="14"/>
      <c r="TAA2382" s="14"/>
      <c r="TAB2382" s="14"/>
      <c r="TAC2382" s="14"/>
      <c r="TAD2382" s="14"/>
      <c r="TAE2382" s="14"/>
      <c r="TAF2382" s="14"/>
      <c r="TAG2382" s="14"/>
      <c r="TAH2382" s="14"/>
      <c r="TAI2382" s="14"/>
      <c r="TAJ2382" s="14"/>
      <c r="TAK2382" s="14"/>
      <c r="TAL2382" s="14"/>
      <c r="TAM2382" s="14"/>
      <c r="TAN2382" s="14"/>
      <c r="TAO2382" s="14"/>
      <c r="TAP2382" s="14"/>
      <c r="TAQ2382" s="14"/>
      <c r="TAR2382" s="14"/>
      <c r="TAS2382" s="14"/>
      <c r="TAT2382" s="14"/>
      <c r="TAU2382" s="14"/>
      <c r="TAV2382" s="14"/>
      <c r="TAW2382" s="14"/>
      <c r="TAX2382" s="14"/>
      <c r="TAY2382" s="14"/>
      <c r="TAZ2382" s="14"/>
      <c r="TBA2382" s="14"/>
      <c r="TBB2382" s="14"/>
      <c r="TBC2382" s="14"/>
      <c r="TBD2382" s="14"/>
      <c r="TBE2382" s="14"/>
      <c r="TBF2382" s="14"/>
      <c r="TBG2382" s="14"/>
      <c r="TBH2382" s="14"/>
      <c r="TBI2382" s="14"/>
      <c r="TBJ2382" s="14"/>
      <c r="TBK2382" s="14"/>
      <c r="TBL2382" s="14"/>
      <c r="TBM2382" s="14"/>
      <c r="TBN2382" s="14"/>
      <c r="TBO2382" s="14"/>
      <c r="TBP2382" s="14"/>
      <c r="TBQ2382" s="14"/>
      <c r="TBR2382" s="14"/>
      <c r="TBS2382" s="14"/>
      <c r="TBT2382" s="14"/>
      <c r="TBU2382" s="14"/>
      <c r="TBV2382" s="14"/>
      <c r="TBW2382" s="14"/>
      <c r="TBX2382" s="14"/>
      <c r="TBY2382" s="14"/>
      <c r="TBZ2382" s="14"/>
      <c r="TCA2382" s="14"/>
      <c r="TCB2382" s="14"/>
      <c r="TCC2382" s="14"/>
      <c r="TCD2382" s="14"/>
      <c r="TCE2382" s="14"/>
      <c r="TCF2382" s="14"/>
      <c r="TCG2382" s="14"/>
      <c r="TCH2382" s="14"/>
      <c r="TCI2382" s="14"/>
      <c r="TCJ2382" s="14"/>
      <c r="TCK2382" s="14"/>
      <c r="TCL2382" s="14"/>
      <c r="TCM2382" s="14"/>
      <c r="TCN2382" s="14"/>
      <c r="TCO2382" s="14"/>
      <c r="TCP2382" s="14"/>
      <c r="TCQ2382" s="14"/>
      <c r="TCR2382" s="14"/>
      <c r="TCS2382" s="14"/>
      <c r="TCT2382" s="14"/>
      <c r="TCU2382" s="14"/>
      <c r="TCV2382" s="14"/>
      <c r="TCW2382" s="14"/>
      <c r="TCX2382" s="14"/>
      <c r="TCY2382" s="14"/>
      <c r="TCZ2382" s="14"/>
      <c r="TDA2382" s="14"/>
      <c r="TDB2382" s="14"/>
      <c r="TDC2382" s="14"/>
      <c r="TDD2382" s="14"/>
      <c r="TDE2382" s="14"/>
      <c r="TDF2382" s="14"/>
      <c r="TDG2382" s="14"/>
      <c r="TDH2382" s="14"/>
      <c r="TDI2382" s="14"/>
      <c r="TDJ2382" s="14"/>
      <c r="TDK2382" s="14"/>
      <c r="TDL2382" s="14"/>
      <c r="TDM2382" s="14"/>
      <c r="TDN2382" s="14"/>
      <c r="TDO2382" s="14"/>
      <c r="TDP2382" s="14"/>
      <c r="TDQ2382" s="14"/>
      <c r="TDR2382" s="14"/>
      <c r="TDS2382" s="14"/>
      <c r="TDT2382" s="14"/>
      <c r="TDU2382" s="14"/>
      <c r="TDV2382" s="14"/>
      <c r="TDW2382" s="14"/>
      <c r="TDX2382" s="14"/>
      <c r="TDY2382" s="14"/>
      <c r="TDZ2382" s="14"/>
      <c r="TEA2382" s="14"/>
      <c r="TEB2382" s="14"/>
      <c r="TEC2382" s="14"/>
      <c r="TED2382" s="14"/>
      <c r="TEE2382" s="14"/>
      <c r="TEF2382" s="14"/>
      <c r="TEG2382" s="14"/>
      <c r="TEH2382" s="14"/>
      <c r="TEI2382" s="14"/>
      <c r="TEJ2382" s="14"/>
      <c r="TEK2382" s="14"/>
      <c r="TEL2382" s="14"/>
      <c r="TEM2382" s="14"/>
      <c r="TEN2382" s="14"/>
      <c r="TEO2382" s="14"/>
      <c r="TEP2382" s="14"/>
      <c r="TEQ2382" s="14"/>
      <c r="TER2382" s="14"/>
      <c r="TES2382" s="14"/>
      <c r="TET2382" s="14"/>
      <c r="TEU2382" s="14"/>
      <c r="TEV2382" s="14"/>
      <c r="TEW2382" s="14"/>
      <c r="TEX2382" s="14"/>
      <c r="TEY2382" s="14"/>
      <c r="TEZ2382" s="14"/>
      <c r="TFA2382" s="14"/>
      <c r="TFB2382" s="14"/>
      <c r="TFC2382" s="14"/>
      <c r="TFD2382" s="14"/>
      <c r="TFE2382" s="14"/>
      <c r="TFF2382" s="14"/>
      <c r="TFG2382" s="14"/>
      <c r="TFH2382" s="14"/>
      <c r="TFI2382" s="14"/>
      <c r="TFJ2382" s="14"/>
      <c r="TFK2382" s="14"/>
      <c r="TFL2382" s="14"/>
      <c r="TFM2382" s="14"/>
      <c r="TFN2382" s="14"/>
      <c r="TFO2382" s="14"/>
      <c r="TFP2382" s="14"/>
      <c r="TFQ2382" s="14"/>
      <c r="TFR2382" s="14"/>
      <c r="TFS2382" s="14"/>
      <c r="TFT2382" s="14"/>
      <c r="TFU2382" s="14"/>
      <c r="TFV2382" s="14"/>
      <c r="TFW2382" s="14"/>
      <c r="TFX2382" s="14"/>
      <c r="TFY2382" s="14"/>
      <c r="TFZ2382" s="14"/>
      <c r="TGA2382" s="14"/>
      <c r="TGB2382" s="14"/>
      <c r="TGC2382" s="14"/>
      <c r="TGD2382" s="14"/>
      <c r="TGE2382" s="14"/>
      <c r="TGF2382" s="14"/>
      <c r="TGG2382" s="14"/>
      <c r="TGH2382" s="14"/>
      <c r="TGI2382" s="14"/>
      <c r="TGJ2382" s="14"/>
      <c r="TGK2382" s="14"/>
      <c r="TGL2382" s="14"/>
      <c r="TGM2382" s="14"/>
      <c r="TGN2382" s="14"/>
      <c r="TGO2382" s="14"/>
      <c r="TGP2382" s="14"/>
      <c r="TGQ2382" s="14"/>
      <c r="TGR2382" s="14"/>
      <c r="TGS2382" s="14"/>
      <c r="TGT2382" s="14"/>
      <c r="TGU2382" s="14"/>
      <c r="TGV2382" s="14"/>
      <c r="TGW2382" s="14"/>
      <c r="TGX2382" s="14"/>
      <c r="TGY2382" s="14"/>
      <c r="TGZ2382" s="14"/>
      <c r="THA2382" s="14"/>
      <c r="THB2382" s="14"/>
      <c r="THC2382" s="14"/>
      <c r="THD2382" s="14"/>
      <c r="THE2382" s="14"/>
      <c r="THF2382" s="14"/>
      <c r="THG2382" s="14"/>
      <c r="THH2382" s="14"/>
      <c r="THI2382" s="14"/>
      <c r="THJ2382" s="14"/>
      <c r="THK2382" s="14"/>
      <c r="THL2382" s="14"/>
      <c r="THM2382" s="14"/>
      <c r="THN2382" s="14"/>
      <c r="THO2382" s="14"/>
      <c r="THP2382" s="14"/>
      <c r="THQ2382" s="14"/>
      <c r="THR2382" s="14"/>
      <c r="THS2382" s="14"/>
      <c r="THT2382" s="14"/>
      <c r="THU2382" s="14"/>
      <c r="THV2382" s="14"/>
      <c r="THW2382" s="14"/>
      <c r="THX2382" s="14"/>
      <c r="THY2382" s="14"/>
      <c r="THZ2382" s="14"/>
      <c r="TIA2382" s="14"/>
      <c r="TIB2382" s="14"/>
      <c r="TIC2382" s="14"/>
      <c r="TID2382" s="14"/>
      <c r="TIE2382" s="14"/>
      <c r="TIF2382" s="14"/>
      <c r="TIG2382" s="14"/>
      <c r="TIH2382" s="14"/>
      <c r="TII2382" s="14"/>
      <c r="TIJ2382" s="14"/>
      <c r="TIK2382" s="14"/>
      <c r="TIL2382" s="14"/>
      <c r="TIM2382" s="14"/>
      <c r="TIN2382" s="14"/>
      <c r="TIO2382" s="14"/>
      <c r="TIP2382" s="14"/>
      <c r="TIQ2382" s="14"/>
      <c r="TIR2382" s="14"/>
      <c r="TIS2382" s="14"/>
      <c r="TIT2382" s="14"/>
      <c r="TIU2382" s="14"/>
      <c r="TIV2382" s="14"/>
      <c r="TIW2382" s="14"/>
      <c r="TIX2382" s="14"/>
      <c r="TIY2382" s="14"/>
      <c r="TIZ2382" s="14"/>
      <c r="TJA2382" s="14"/>
      <c r="TJB2382" s="14"/>
      <c r="TJC2382" s="14"/>
      <c r="TJD2382" s="14"/>
      <c r="TJE2382" s="14"/>
      <c r="TJF2382" s="14"/>
      <c r="TJG2382" s="14"/>
      <c r="TJH2382" s="14"/>
      <c r="TJI2382" s="14"/>
      <c r="TJJ2382" s="14"/>
      <c r="TJK2382" s="14"/>
      <c r="TJL2382" s="14"/>
      <c r="TJM2382" s="14"/>
      <c r="TJN2382" s="14"/>
      <c r="TJO2382" s="14"/>
      <c r="TJP2382" s="14"/>
      <c r="TJQ2382" s="14"/>
      <c r="TJR2382" s="14"/>
      <c r="TJS2382" s="14"/>
      <c r="TJT2382" s="14"/>
      <c r="TJU2382" s="14"/>
      <c r="TJV2382" s="14"/>
      <c r="TJW2382" s="14"/>
      <c r="TJX2382" s="14"/>
      <c r="TJY2382" s="14"/>
      <c r="TJZ2382" s="14"/>
      <c r="TKA2382" s="14"/>
      <c r="TKB2382" s="14"/>
      <c r="TKC2382" s="14"/>
      <c r="TKD2382" s="14"/>
      <c r="TKE2382" s="14"/>
      <c r="TKF2382" s="14"/>
      <c r="TKG2382" s="14"/>
      <c r="TKH2382" s="14"/>
      <c r="TKI2382" s="14"/>
      <c r="TKJ2382" s="14"/>
      <c r="TKK2382" s="14"/>
      <c r="TKL2382" s="14"/>
      <c r="TKM2382" s="14"/>
      <c r="TKN2382" s="14"/>
      <c r="TKO2382" s="14"/>
      <c r="TKP2382" s="14"/>
      <c r="TKQ2382" s="14"/>
      <c r="TKR2382" s="14"/>
      <c r="TKS2382" s="14"/>
      <c r="TKT2382" s="14"/>
      <c r="TKU2382" s="14"/>
      <c r="TKV2382" s="14"/>
      <c r="TKW2382" s="14"/>
      <c r="TKX2382" s="14"/>
      <c r="TKY2382" s="14"/>
      <c r="TKZ2382" s="14"/>
      <c r="TLA2382" s="14"/>
      <c r="TLB2382" s="14"/>
      <c r="TLC2382" s="14"/>
      <c r="TLD2382" s="14"/>
      <c r="TLE2382" s="14"/>
      <c r="TLF2382" s="14"/>
      <c r="TLG2382" s="14"/>
      <c r="TLH2382" s="14"/>
      <c r="TLI2382" s="14"/>
      <c r="TLJ2382" s="14"/>
      <c r="TLK2382" s="14"/>
      <c r="TLL2382" s="14"/>
      <c r="TLM2382" s="14"/>
      <c r="TLN2382" s="14"/>
      <c r="TLO2382" s="14"/>
      <c r="TLP2382" s="14"/>
      <c r="TLQ2382" s="14"/>
      <c r="TLR2382" s="14"/>
      <c r="TLS2382" s="14"/>
      <c r="TLT2382" s="14"/>
      <c r="TLU2382" s="14"/>
      <c r="TLV2382" s="14"/>
      <c r="TLW2382" s="14"/>
      <c r="TLX2382" s="14"/>
      <c r="TLY2382" s="14"/>
      <c r="TLZ2382" s="14"/>
      <c r="TMA2382" s="14"/>
      <c r="TMB2382" s="14"/>
      <c r="TMC2382" s="14"/>
      <c r="TMD2382" s="14"/>
      <c r="TME2382" s="14"/>
      <c r="TMF2382" s="14"/>
      <c r="TMG2382" s="14"/>
      <c r="TMH2382" s="14"/>
      <c r="TMI2382" s="14"/>
      <c r="TMJ2382" s="14"/>
      <c r="TMK2382" s="14"/>
      <c r="TML2382" s="14"/>
      <c r="TMM2382" s="14"/>
      <c r="TMN2382" s="14"/>
      <c r="TMO2382" s="14"/>
      <c r="TMP2382" s="14"/>
      <c r="TMQ2382" s="14"/>
      <c r="TMR2382" s="14"/>
      <c r="TMS2382" s="14"/>
      <c r="TMT2382" s="14"/>
      <c r="TMU2382" s="14"/>
      <c r="TMV2382" s="14"/>
      <c r="TMW2382" s="14"/>
      <c r="TMX2382" s="14"/>
      <c r="TMY2382" s="14"/>
      <c r="TMZ2382" s="14"/>
      <c r="TNA2382" s="14"/>
      <c r="TNB2382" s="14"/>
      <c r="TNC2382" s="14"/>
      <c r="TND2382" s="14"/>
      <c r="TNE2382" s="14"/>
      <c r="TNF2382" s="14"/>
      <c r="TNG2382" s="14"/>
      <c r="TNH2382" s="14"/>
      <c r="TNI2382" s="14"/>
      <c r="TNJ2382" s="14"/>
      <c r="TNK2382" s="14"/>
      <c r="TNL2382" s="14"/>
      <c r="TNM2382" s="14"/>
      <c r="TNN2382" s="14"/>
      <c r="TNO2382" s="14"/>
      <c r="TNP2382" s="14"/>
      <c r="TNQ2382" s="14"/>
      <c r="TNR2382" s="14"/>
      <c r="TNS2382" s="14"/>
      <c r="TNT2382" s="14"/>
      <c r="TNU2382" s="14"/>
      <c r="TNV2382" s="14"/>
      <c r="TNW2382" s="14"/>
      <c r="TNX2382" s="14"/>
      <c r="TNY2382" s="14"/>
      <c r="TNZ2382" s="14"/>
      <c r="TOA2382" s="14"/>
      <c r="TOB2382" s="14"/>
      <c r="TOC2382" s="14"/>
      <c r="TOD2382" s="14"/>
      <c r="TOE2382" s="14"/>
      <c r="TOF2382" s="14"/>
      <c r="TOG2382" s="14"/>
      <c r="TOH2382" s="14"/>
      <c r="TOI2382" s="14"/>
      <c r="TOJ2382" s="14"/>
      <c r="TOK2382" s="14"/>
      <c r="TOL2382" s="14"/>
      <c r="TOM2382" s="14"/>
      <c r="TON2382" s="14"/>
      <c r="TOO2382" s="14"/>
      <c r="TOP2382" s="14"/>
      <c r="TOQ2382" s="14"/>
      <c r="TOR2382" s="14"/>
      <c r="TOS2382" s="14"/>
      <c r="TOT2382" s="14"/>
      <c r="TOU2382" s="14"/>
      <c r="TOV2382" s="14"/>
      <c r="TOW2382" s="14"/>
      <c r="TOX2382" s="14"/>
      <c r="TOY2382" s="14"/>
      <c r="TOZ2382" s="14"/>
      <c r="TPA2382" s="14"/>
      <c r="TPB2382" s="14"/>
      <c r="TPC2382" s="14"/>
      <c r="TPD2382" s="14"/>
      <c r="TPE2382" s="14"/>
      <c r="TPF2382" s="14"/>
      <c r="TPG2382" s="14"/>
      <c r="TPH2382" s="14"/>
      <c r="TPI2382" s="14"/>
      <c r="TPJ2382" s="14"/>
      <c r="TPK2382" s="14"/>
      <c r="TPL2382" s="14"/>
      <c r="TPM2382" s="14"/>
      <c r="TPN2382" s="14"/>
      <c r="TPO2382" s="14"/>
      <c r="TPP2382" s="14"/>
      <c r="TPQ2382" s="14"/>
      <c r="TPR2382" s="14"/>
      <c r="TPS2382" s="14"/>
      <c r="TPT2382" s="14"/>
      <c r="TPU2382" s="14"/>
      <c r="TPV2382" s="14"/>
      <c r="TPW2382" s="14"/>
      <c r="TPX2382" s="14"/>
      <c r="TPY2382" s="14"/>
      <c r="TPZ2382" s="14"/>
      <c r="TQA2382" s="14"/>
      <c r="TQB2382" s="14"/>
      <c r="TQC2382" s="14"/>
      <c r="TQD2382" s="14"/>
      <c r="TQE2382" s="14"/>
      <c r="TQF2382" s="14"/>
      <c r="TQG2382" s="14"/>
      <c r="TQH2382" s="14"/>
      <c r="TQI2382" s="14"/>
      <c r="TQJ2382" s="14"/>
      <c r="TQK2382" s="14"/>
      <c r="TQL2382" s="14"/>
      <c r="TQM2382" s="14"/>
      <c r="TQN2382" s="14"/>
      <c r="TQO2382" s="14"/>
      <c r="TQP2382" s="14"/>
      <c r="TQQ2382" s="14"/>
      <c r="TQR2382" s="14"/>
      <c r="TQS2382" s="14"/>
      <c r="TQT2382" s="14"/>
      <c r="TQU2382" s="14"/>
      <c r="TQV2382" s="14"/>
      <c r="TQW2382" s="14"/>
      <c r="TQX2382" s="14"/>
      <c r="TQY2382" s="14"/>
      <c r="TQZ2382" s="14"/>
      <c r="TRA2382" s="14"/>
      <c r="TRB2382" s="14"/>
      <c r="TRC2382" s="14"/>
      <c r="TRD2382" s="14"/>
      <c r="TRE2382" s="14"/>
      <c r="TRF2382" s="14"/>
      <c r="TRG2382" s="14"/>
      <c r="TRH2382" s="14"/>
      <c r="TRI2382" s="14"/>
      <c r="TRJ2382" s="14"/>
      <c r="TRK2382" s="14"/>
      <c r="TRL2382" s="14"/>
      <c r="TRM2382" s="14"/>
      <c r="TRN2382" s="14"/>
      <c r="TRO2382" s="14"/>
      <c r="TRP2382" s="14"/>
      <c r="TRQ2382" s="14"/>
      <c r="TRR2382" s="14"/>
      <c r="TRS2382" s="14"/>
      <c r="TRT2382" s="14"/>
      <c r="TRU2382" s="14"/>
      <c r="TRV2382" s="14"/>
      <c r="TRW2382" s="14"/>
      <c r="TRX2382" s="14"/>
      <c r="TRY2382" s="14"/>
      <c r="TRZ2382" s="14"/>
      <c r="TSA2382" s="14"/>
      <c r="TSB2382" s="14"/>
      <c r="TSC2382" s="14"/>
      <c r="TSD2382" s="14"/>
      <c r="TSE2382" s="14"/>
      <c r="TSF2382" s="14"/>
      <c r="TSG2382" s="14"/>
      <c r="TSH2382" s="14"/>
      <c r="TSI2382" s="14"/>
      <c r="TSJ2382" s="14"/>
      <c r="TSK2382" s="14"/>
      <c r="TSL2382" s="14"/>
      <c r="TSM2382" s="14"/>
      <c r="TSN2382" s="14"/>
      <c r="TSO2382" s="14"/>
      <c r="TSP2382" s="14"/>
      <c r="TSQ2382" s="14"/>
      <c r="TSR2382" s="14"/>
      <c r="TSS2382" s="14"/>
      <c r="TST2382" s="14"/>
      <c r="TSU2382" s="14"/>
      <c r="TSV2382" s="14"/>
      <c r="TSW2382" s="14"/>
      <c r="TSX2382" s="14"/>
      <c r="TSY2382" s="14"/>
      <c r="TSZ2382" s="14"/>
      <c r="TTA2382" s="14"/>
      <c r="TTB2382" s="14"/>
      <c r="TTC2382" s="14"/>
      <c r="TTD2382" s="14"/>
      <c r="TTE2382" s="14"/>
      <c r="TTF2382" s="14"/>
      <c r="TTG2382" s="14"/>
      <c r="TTH2382" s="14"/>
      <c r="TTI2382" s="14"/>
      <c r="TTJ2382" s="14"/>
      <c r="TTK2382" s="14"/>
      <c r="TTL2382" s="14"/>
      <c r="TTM2382" s="14"/>
      <c r="TTN2382" s="14"/>
      <c r="TTO2382" s="14"/>
      <c r="TTP2382" s="14"/>
      <c r="TTQ2382" s="14"/>
      <c r="TTR2382" s="14"/>
      <c r="TTS2382" s="14"/>
      <c r="TTT2382" s="14"/>
      <c r="TTU2382" s="14"/>
      <c r="TTV2382" s="14"/>
      <c r="TTW2382" s="14"/>
      <c r="TTX2382" s="14"/>
      <c r="TTY2382" s="14"/>
      <c r="TTZ2382" s="14"/>
      <c r="TUA2382" s="14"/>
      <c r="TUB2382" s="14"/>
      <c r="TUC2382" s="14"/>
      <c r="TUD2382" s="14"/>
      <c r="TUE2382" s="14"/>
      <c r="TUF2382" s="14"/>
      <c r="TUG2382" s="14"/>
      <c r="TUH2382" s="14"/>
      <c r="TUI2382" s="14"/>
      <c r="TUJ2382" s="14"/>
      <c r="TUK2382" s="14"/>
      <c r="TUL2382" s="14"/>
      <c r="TUM2382" s="14"/>
      <c r="TUN2382" s="14"/>
      <c r="TUO2382" s="14"/>
      <c r="TUP2382" s="14"/>
      <c r="TUQ2382" s="14"/>
      <c r="TUR2382" s="14"/>
      <c r="TUS2382" s="14"/>
      <c r="TUT2382" s="14"/>
      <c r="TUU2382" s="14"/>
      <c r="TUV2382" s="14"/>
      <c r="TUW2382" s="14"/>
      <c r="TUX2382" s="14"/>
      <c r="TUY2382" s="14"/>
      <c r="TUZ2382" s="14"/>
      <c r="TVA2382" s="14"/>
      <c r="TVB2382" s="14"/>
      <c r="TVC2382" s="14"/>
      <c r="TVD2382" s="14"/>
      <c r="TVE2382" s="14"/>
      <c r="TVF2382" s="14"/>
      <c r="TVG2382" s="14"/>
      <c r="TVH2382" s="14"/>
      <c r="TVI2382" s="14"/>
      <c r="TVJ2382" s="14"/>
      <c r="TVK2382" s="14"/>
      <c r="TVL2382" s="14"/>
      <c r="TVM2382" s="14"/>
      <c r="TVN2382" s="14"/>
      <c r="TVO2382" s="14"/>
      <c r="TVP2382" s="14"/>
      <c r="TVQ2382" s="14"/>
      <c r="TVR2382" s="14"/>
      <c r="TVS2382" s="14"/>
      <c r="TVT2382" s="14"/>
      <c r="TVU2382" s="14"/>
      <c r="TVV2382" s="14"/>
      <c r="TVW2382" s="14"/>
      <c r="TVX2382" s="14"/>
      <c r="TVY2382" s="14"/>
      <c r="TVZ2382" s="14"/>
      <c r="TWA2382" s="14"/>
      <c r="TWB2382" s="14"/>
      <c r="TWC2382" s="14"/>
      <c r="TWD2382" s="14"/>
      <c r="TWE2382" s="14"/>
      <c r="TWF2382" s="14"/>
      <c r="TWG2382" s="14"/>
      <c r="TWH2382" s="14"/>
      <c r="TWI2382" s="14"/>
      <c r="TWJ2382" s="14"/>
      <c r="TWK2382" s="14"/>
      <c r="TWL2382" s="14"/>
      <c r="TWM2382" s="14"/>
      <c r="TWN2382" s="14"/>
      <c r="TWO2382" s="14"/>
      <c r="TWP2382" s="14"/>
      <c r="TWQ2382" s="14"/>
      <c r="TWR2382" s="14"/>
      <c r="TWS2382" s="14"/>
      <c r="TWT2382" s="14"/>
      <c r="TWU2382" s="14"/>
      <c r="TWV2382" s="14"/>
      <c r="TWW2382" s="14"/>
      <c r="TWX2382" s="14"/>
      <c r="TWY2382" s="14"/>
      <c r="TWZ2382" s="14"/>
      <c r="TXA2382" s="14"/>
      <c r="TXB2382" s="14"/>
      <c r="TXC2382" s="14"/>
      <c r="TXD2382" s="14"/>
      <c r="TXE2382" s="14"/>
      <c r="TXF2382" s="14"/>
      <c r="TXG2382" s="14"/>
      <c r="TXH2382" s="14"/>
      <c r="TXI2382" s="14"/>
      <c r="TXJ2382" s="14"/>
      <c r="TXK2382" s="14"/>
      <c r="TXL2382" s="14"/>
      <c r="TXM2382" s="14"/>
      <c r="TXN2382" s="14"/>
      <c r="TXO2382" s="14"/>
      <c r="TXP2382" s="14"/>
      <c r="TXQ2382" s="14"/>
      <c r="TXR2382" s="14"/>
      <c r="TXS2382" s="14"/>
      <c r="TXT2382" s="14"/>
      <c r="TXU2382" s="14"/>
      <c r="TXV2382" s="14"/>
      <c r="TXW2382" s="14"/>
      <c r="TXX2382" s="14"/>
      <c r="TXY2382" s="14"/>
      <c r="TXZ2382" s="14"/>
      <c r="TYA2382" s="14"/>
      <c r="TYB2382" s="14"/>
      <c r="TYC2382" s="14"/>
      <c r="TYD2382" s="14"/>
      <c r="TYE2382" s="14"/>
      <c r="TYF2382" s="14"/>
      <c r="TYG2382" s="14"/>
      <c r="TYH2382" s="14"/>
      <c r="TYI2382" s="14"/>
      <c r="TYJ2382" s="14"/>
      <c r="TYK2382" s="14"/>
      <c r="TYL2382" s="14"/>
      <c r="TYM2382" s="14"/>
      <c r="TYN2382" s="14"/>
      <c r="TYO2382" s="14"/>
      <c r="TYP2382" s="14"/>
      <c r="TYQ2382" s="14"/>
      <c r="TYR2382" s="14"/>
      <c r="TYS2382" s="14"/>
      <c r="TYT2382" s="14"/>
      <c r="TYU2382" s="14"/>
      <c r="TYV2382" s="14"/>
      <c r="TYW2382" s="14"/>
      <c r="TYX2382" s="14"/>
      <c r="TYY2382" s="14"/>
      <c r="TYZ2382" s="14"/>
      <c r="TZA2382" s="14"/>
      <c r="TZB2382" s="14"/>
      <c r="TZC2382" s="14"/>
      <c r="TZD2382" s="14"/>
      <c r="TZE2382" s="14"/>
      <c r="TZF2382" s="14"/>
      <c r="TZG2382" s="14"/>
      <c r="TZH2382" s="14"/>
      <c r="TZI2382" s="14"/>
      <c r="TZJ2382" s="14"/>
      <c r="TZK2382" s="14"/>
      <c r="TZL2382" s="14"/>
      <c r="TZM2382" s="14"/>
      <c r="TZN2382" s="14"/>
      <c r="TZO2382" s="14"/>
      <c r="TZP2382" s="14"/>
      <c r="TZQ2382" s="14"/>
      <c r="TZR2382" s="14"/>
      <c r="TZS2382" s="14"/>
      <c r="TZT2382" s="14"/>
      <c r="TZU2382" s="14"/>
      <c r="TZV2382" s="14"/>
      <c r="TZW2382" s="14"/>
      <c r="TZX2382" s="14"/>
      <c r="TZY2382" s="14"/>
      <c r="TZZ2382" s="14"/>
      <c r="UAA2382" s="14"/>
      <c r="UAB2382" s="14"/>
      <c r="UAC2382" s="14"/>
      <c r="UAD2382" s="14"/>
      <c r="UAE2382" s="14"/>
      <c r="UAF2382" s="14"/>
      <c r="UAG2382" s="14"/>
      <c r="UAH2382" s="14"/>
      <c r="UAI2382" s="14"/>
      <c r="UAJ2382" s="14"/>
      <c r="UAK2382" s="14"/>
      <c r="UAL2382" s="14"/>
      <c r="UAM2382" s="14"/>
      <c r="UAN2382" s="14"/>
      <c r="UAO2382" s="14"/>
      <c r="UAP2382" s="14"/>
      <c r="UAQ2382" s="14"/>
      <c r="UAR2382" s="14"/>
      <c r="UAS2382" s="14"/>
      <c r="UAT2382" s="14"/>
      <c r="UAU2382" s="14"/>
      <c r="UAV2382" s="14"/>
      <c r="UAW2382" s="14"/>
      <c r="UAX2382" s="14"/>
      <c r="UAY2382" s="14"/>
      <c r="UAZ2382" s="14"/>
      <c r="UBA2382" s="14"/>
      <c r="UBB2382" s="14"/>
      <c r="UBC2382" s="14"/>
      <c r="UBD2382" s="14"/>
      <c r="UBE2382" s="14"/>
      <c r="UBF2382" s="14"/>
      <c r="UBG2382" s="14"/>
      <c r="UBH2382" s="14"/>
      <c r="UBI2382" s="14"/>
      <c r="UBJ2382" s="14"/>
      <c r="UBK2382" s="14"/>
      <c r="UBL2382" s="14"/>
      <c r="UBM2382" s="14"/>
      <c r="UBN2382" s="14"/>
      <c r="UBO2382" s="14"/>
      <c r="UBP2382" s="14"/>
      <c r="UBQ2382" s="14"/>
      <c r="UBR2382" s="14"/>
      <c r="UBS2382" s="14"/>
      <c r="UBT2382" s="14"/>
      <c r="UBU2382" s="14"/>
      <c r="UBV2382" s="14"/>
      <c r="UBW2382" s="14"/>
      <c r="UBX2382" s="14"/>
      <c r="UBY2382" s="14"/>
      <c r="UBZ2382" s="14"/>
      <c r="UCA2382" s="14"/>
      <c r="UCB2382" s="14"/>
      <c r="UCC2382" s="14"/>
      <c r="UCD2382" s="14"/>
      <c r="UCE2382" s="14"/>
      <c r="UCF2382" s="14"/>
      <c r="UCG2382" s="14"/>
      <c r="UCH2382" s="14"/>
      <c r="UCI2382" s="14"/>
      <c r="UCJ2382" s="14"/>
      <c r="UCK2382" s="14"/>
      <c r="UCL2382" s="14"/>
      <c r="UCM2382" s="14"/>
      <c r="UCN2382" s="14"/>
      <c r="UCO2382" s="14"/>
      <c r="UCP2382" s="14"/>
      <c r="UCQ2382" s="14"/>
      <c r="UCR2382" s="14"/>
      <c r="UCS2382" s="14"/>
      <c r="UCT2382" s="14"/>
      <c r="UCU2382" s="14"/>
      <c r="UCV2382" s="14"/>
      <c r="UCW2382" s="14"/>
      <c r="UCX2382" s="14"/>
      <c r="UCY2382" s="14"/>
      <c r="UCZ2382" s="14"/>
      <c r="UDA2382" s="14"/>
      <c r="UDB2382" s="14"/>
      <c r="UDC2382" s="14"/>
      <c r="UDD2382" s="14"/>
      <c r="UDE2382" s="14"/>
      <c r="UDF2382" s="14"/>
      <c r="UDG2382" s="14"/>
      <c r="UDH2382" s="14"/>
      <c r="UDI2382" s="14"/>
      <c r="UDJ2382" s="14"/>
      <c r="UDK2382" s="14"/>
      <c r="UDL2382" s="14"/>
      <c r="UDM2382" s="14"/>
      <c r="UDN2382" s="14"/>
      <c r="UDO2382" s="14"/>
      <c r="UDP2382" s="14"/>
      <c r="UDQ2382" s="14"/>
      <c r="UDR2382" s="14"/>
      <c r="UDS2382" s="14"/>
      <c r="UDT2382" s="14"/>
      <c r="UDU2382" s="14"/>
      <c r="UDV2382" s="14"/>
      <c r="UDW2382" s="14"/>
      <c r="UDX2382" s="14"/>
      <c r="UDY2382" s="14"/>
      <c r="UDZ2382" s="14"/>
      <c r="UEA2382" s="14"/>
      <c r="UEB2382" s="14"/>
      <c r="UEC2382" s="14"/>
      <c r="UED2382" s="14"/>
      <c r="UEE2382" s="14"/>
      <c r="UEF2382" s="14"/>
      <c r="UEG2382" s="14"/>
      <c r="UEH2382" s="14"/>
      <c r="UEI2382" s="14"/>
      <c r="UEJ2382" s="14"/>
      <c r="UEK2382" s="14"/>
      <c r="UEL2382" s="14"/>
      <c r="UEM2382" s="14"/>
      <c r="UEN2382" s="14"/>
      <c r="UEO2382" s="14"/>
      <c r="UEP2382" s="14"/>
      <c r="UEQ2382" s="14"/>
      <c r="UER2382" s="14"/>
      <c r="UES2382" s="14"/>
      <c r="UET2382" s="14"/>
      <c r="UEU2382" s="14"/>
      <c r="UEV2382" s="14"/>
      <c r="UEW2382" s="14"/>
      <c r="UEX2382" s="14"/>
      <c r="UEY2382" s="14"/>
      <c r="UEZ2382" s="14"/>
      <c r="UFA2382" s="14"/>
      <c r="UFB2382" s="14"/>
      <c r="UFC2382" s="14"/>
      <c r="UFD2382" s="14"/>
      <c r="UFE2382" s="14"/>
      <c r="UFF2382" s="14"/>
      <c r="UFG2382" s="14"/>
      <c r="UFH2382" s="14"/>
      <c r="UFI2382" s="14"/>
      <c r="UFJ2382" s="14"/>
      <c r="UFK2382" s="14"/>
      <c r="UFL2382" s="14"/>
      <c r="UFM2382" s="14"/>
      <c r="UFN2382" s="14"/>
      <c r="UFO2382" s="14"/>
      <c r="UFP2382" s="14"/>
      <c r="UFQ2382" s="14"/>
      <c r="UFR2382" s="14"/>
      <c r="UFS2382" s="14"/>
      <c r="UFT2382" s="14"/>
      <c r="UFU2382" s="14"/>
      <c r="UFV2382" s="14"/>
      <c r="UFW2382" s="14"/>
      <c r="UFX2382" s="14"/>
      <c r="UFY2382" s="14"/>
      <c r="UFZ2382" s="14"/>
      <c r="UGA2382" s="14"/>
      <c r="UGB2382" s="14"/>
      <c r="UGC2382" s="14"/>
      <c r="UGD2382" s="14"/>
      <c r="UGE2382" s="14"/>
      <c r="UGF2382" s="14"/>
      <c r="UGG2382" s="14"/>
      <c r="UGH2382" s="14"/>
      <c r="UGI2382" s="14"/>
      <c r="UGJ2382" s="14"/>
      <c r="UGK2382" s="14"/>
      <c r="UGL2382" s="14"/>
      <c r="UGM2382" s="14"/>
      <c r="UGN2382" s="14"/>
      <c r="UGO2382" s="14"/>
      <c r="UGP2382" s="14"/>
      <c r="UGQ2382" s="14"/>
      <c r="UGR2382" s="14"/>
      <c r="UGS2382" s="14"/>
      <c r="UGT2382" s="14"/>
      <c r="UGU2382" s="14"/>
      <c r="UGV2382" s="14"/>
      <c r="UGW2382" s="14"/>
      <c r="UGX2382" s="14"/>
      <c r="UGY2382" s="14"/>
      <c r="UGZ2382" s="14"/>
      <c r="UHA2382" s="14"/>
      <c r="UHB2382" s="14"/>
      <c r="UHC2382" s="14"/>
      <c r="UHD2382" s="14"/>
      <c r="UHE2382" s="14"/>
      <c r="UHF2382" s="14"/>
      <c r="UHG2382" s="14"/>
      <c r="UHH2382" s="14"/>
      <c r="UHI2382" s="14"/>
      <c r="UHJ2382" s="14"/>
      <c r="UHK2382" s="14"/>
      <c r="UHL2382" s="14"/>
      <c r="UHM2382" s="14"/>
      <c r="UHN2382" s="14"/>
      <c r="UHO2382" s="14"/>
      <c r="UHP2382" s="14"/>
      <c r="UHQ2382" s="14"/>
      <c r="UHR2382" s="14"/>
      <c r="UHS2382" s="14"/>
      <c r="UHT2382" s="14"/>
      <c r="UHU2382" s="14"/>
      <c r="UHV2382" s="14"/>
      <c r="UHW2382" s="14"/>
      <c r="UHX2382" s="14"/>
      <c r="UHY2382" s="14"/>
      <c r="UHZ2382" s="14"/>
      <c r="UIA2382" s="14"/>
      <c r="UIB2382" s="14"/>
      <c r="UIC2382" s="14"/>
      <c r="UID2382" s="14"/>
      <c r="UIE2382" s="14"/>
      <c r="UIF2382" s="14"/>
      <c r="UIG2382" s="14"/>
      <c r="UIH2382" s="14"/>
      <c r="UII2382" s="14"/>
      <c r="UIJ2382" s="14"/>
      <c r="UIK2382" s="14"/>
      <c r="UIL2382" s="14"/>
      <c r="UIM2382" s="14"/>
      <c r="UIN2382" s="14"/>
      <c r="UIO2382" s="14"/>
      <c r="UIP2382" s="14"/>
      <c r="UIQ2382" s="14"/>
      <c r="UIR2382" s="14"/>
      <c r="UIS2382" s="14"/>
      <c r="UIT2382" s="14"/>
      <c r="UIU2382" s="14"/>
      <c r="UIV2382" s="14"/>
      <c r="UIW2382" s="14"/>
      <c r="UIX2382" s="14"/>
      <c r="UIY2382" s="14"/>
      <c r="UIZ2382" s="14"/>
      <c r="UJA2382" s="14"/>
      <c r="UJB2382" s="14"/>
      <c r="UJC2382" s="14"/>
      <c r="UJD2382" s="14"/>
      <c r="UJE2382" s="14"/>
      <c r="UJF2382" s="14"/>
      <c r="UJG2382" s="14"/>
      <c r="UJH2382" s="14"/>
      <c r="UJI2382" s="14"/>
      <c r="UJJ2382" s="14"/>
      <c r="UJK2382" s="14"/>
      <c r="UJL2382" s="14"/>
      <c r="UJM2382" s="14"/>
      <c r="UJN2382" s="14"/>
      <c r="UJO2382" s="14"/>
      <c r="UJP2382" s="14"/>
      <c r="UJQ2382" s="14"/>
      <c r="UJR2382" s="14"/>
      <c r="UJS2382" s="14"/>
      <c r="UJT2382" s="14"/>
      <c r="UJU2382" s="14"/>
      <c r="UJV2382" s="14"/>
      <c r="UJW2382" s="14"/>
      <c r="UJX2382" s="14"/>
      <c r="UJY2382" s="14"/>
      <c r="UJZ2382" s="14"/>
      <c r="UKA2382" s="14"/>
      <c r="UKB2382" s="14"/>
      <c r="UKC2382" s="14"/>
      <c r="UKD2382" s="14"/>
      <c r="UKE2382" s="14"/>
      <c r="UKF2382" s="14"/>
      <c r="UKG2382" s="14"/>
      <c r="UKH2382" s="14"/>
      <c r="UKI2382" s="14"/>
      <c r="UKJ2382" s="14"/>
      <c r="UKK2382" s="14"/>
      <c r="UKL2382" s="14"/>
      <c r="UKM2382" s="14"/>
      <c r="UKN2382" s="14"/>
      <c r="UKO2382" s="14"/>
      <c r="UKP2382" s="14"/>
      <c r="UKQ2382" s="14"/>
      <c r="UKR2382" s="14"/>
      <c r="UKS2382" s="14"/>
      <c r="UKT2382" s="14"/>
      <c r="UKU2382" s="14"/>
      <c r="UKV2382" s="14"/>
      <c r="UKW2382" s="14"/>
      <c r="UKX2382" s="14"/>
      <c r="UKY2382" s="14"/>
      <c r="UKZ2382" s="14"/>
      <c r="ULA2382" s="14"/>
      <c r="ULB2382" s="14"/>
      <c r="ULC2382" s="14"/>
      <c r="ULD2382" s="14"/>
      <c r="ULE2382" s="14"/>
      <c r="ULF2382" s="14"/>
      <c r="ULG2382" s="14"/>
      <c r="ULH2382" s="14"/>
      <c r="ULI2382" s="14"/>
      <c r="ULJ2382" s="14"/>
      <c r="ULK2382" s="14"/>
      <c r="ULL2382" s="14"/>
      <c r="ULM2382" s="14"/>
      <c r="ULN2382" s="14"/>
      <c r="ULO2382" s="14"/>
      <c r="ULP2382" s="14"/>
      <c r="ULQ2382" s="14"/>
      <c r="ULR2382" s="14"/>
      <c r="ULS2382" s="14"/>
      <c r="ULT2382" s="14"/>
      <c r="ULU2382" s="14"/>
      <c r="ULV2382" s="14"/>
      <c r="ULW2382" s="14"/>
      <c r="ULX2382" s="14"/>
      <c r="ULY2382" s="14"/>
      <c r="ULZ2382" s="14"/>
      <c r="UMA2382" s="14"/>
      <c r="UMB2382" s="14"/>
      <c r="UMC2382" s="14"/>
      <c r="UMD2382" s="14"/>
      <c r="UME2382" s="14"/>
      <c r="UMF2382" s="14"/>
      <c r="UMG2382" s="14"/>
      <c r="UMH2382" s="14"/>
      <c r="UMI2382" s="14"/>
      <c r="UMJ2382" s="14"/>
      <c r="UMK2382" s="14"/>
      <c r="UML2382" s="14"/>
      <c r="UMM2382" s="14"/>
      <c r="UMN2382" s="14"/>
      <c r="UMO2382" s="14"/>
      <c r="UMP2382" s="14"/>
      <c r="UMQ2382" s="14"/>
      <c r="UMR2382" s="14"/>
      <c r="UMS2382" s="14"/>
      <c r="UMT2382" s="14"/>
      <c r="UMU2382" s="14"/>
      <c r="UMV2382" s="14"/>
      <c r="UMW2382" s="14"/>
      <c r="UMX2382" s="14"/>
      <c r="UMY2382" s="14"/>
      <c r="UMZ2382" s="14"/>
      <c r="UNA2382" s="14"/>
      <c r="UNB2382" s="14"/>
      <c r="UNC2382" s="14"/>
      <c r="UND2382" s="14"/>
      <c r="UNE2382" s="14"/>
      <c r="UNF2382" s="14"/>
      <c r="UNG2382" s="14"/>
      <c r="UNH2382" s="14"/>
      <c r="UNI2382" s="14"/>
      <c r="UNJ2382" s="14"/>
      <c r="UNK2382" s="14"/>
      <c r="UNL2382" s="14"/>
      <c r="UNM2382" s="14"/>
      <c r="UNN2382" s="14"/>
      <c r="UNO2382" s="14"/>
      <c r="UNP2382" s="14"/>
      <c r="UNQ2382" s="14"/>
      <c r="UNR2382" s="14"/>
      <c r="UNS2382" s="14"/>
      <c r="UNT2382" s="14"/>
      <c r="UNU2382" s="14"/>
      <c r="UNV2382" s="14"/>
      <c r="UNW2382" s="14"/>
      <c r="UNX2382" s="14"/>
      <c r="UNY2382" s="14"/>
      <c r="UNZ2382" s="14"/>
      <c r="UOA2382" s="14"/>
      <c r="UOB2382" s="14"/>
      <c r="UOC2382" s="14"/>
      <c r="UOD2382" s="14"/>
      <c r="UOE2382" s="14"/>
      <c r="UOF2382" s="14"/>
      <c r="UOG2382" s="14"/>
      <c r="UOH2382" s="14"/>
      <c r="UOI2382" s="14"/>
      <c r="UOJ2382" s="14"/>
      <c r="UOK2382" s="14"/>
      <c r="UOL2382" s="14"/>
      <c r="UOM2382" s="14"/>
      <c r="UON2382" s="14"/>
      <c r="UOO2382" s="14"/>
      <c r="UOP2382" s="14"/>
      <c r="UOQ2382" s="14"/>
      <c r="UOR2382" s="14"/>
      <c r="UOS2382" s="14"/>
      <c r="UOT2382" s="14"/>
      <c r="UOU2382" s="14"/>
      <c r="UOV2382" s="14"/>
      <c r="UOW2382" s="14"/>
      <c r="UOX2382" s="14"/>
      <c r="UOY2382" s="14"/>
      <c r="UOZ2382" s="14"/>
      <c r="UPA2382" s="14"/>
      <c r="UPB2382" s="14"/>
      <c r="UPC2382" s="14"/>
      <c r="UPD2382" s="14"/>
      <c r="UPE2382" s="14"/>
      <c r="UPF2382" s="14"/>
      <c r="UPG2382" s="14"/>
      <c r="UPH2382" s="14"/>
      <c r="UPI2382" s="14"/>
      <c r="UPJ2382" s="14"/>
      <c r="UPK2382" s="14"/>
      <c r="UPL2382" s="14"/>
      <c r="UPM2382" s="14"/>
      <c r="UPN2382" s="14"/>
      <c r="UPO2382" s="14"/>
      <c r="UPP2382" s="14"/>
      <c r="UPQ2382" s="14"/>
      <c r="UPR2382" s="14"/>
      <c r="UPS2382" s="14"/>
      <c r="UPT2382" s="14"/>
      <c r="UPU2382" s="14"/>
      <c r="UPV2382" s="14"/>
      <c r="UPW2382" s="14"/>
      <c r="UPX2382" s="14"/>
      <c r="UPY2382" s="14"/>
      <c r="UPZ2382" s="14"/>
      <c r="UQA2382" s="14"/>
      <c r="UQB2382" s="14"/>
      <c r="UQC2382" s="14"/>
      <c r="UQD2382" s="14"/>
      <c r="UQE2382" s="14"/>
      <c r="UQF2382" s="14"/>
      <c r="UQG2382" s="14"/>
      <c r="UQH2382" s="14"/>
      <c r="UQI2382" s="14"/>
      <c r="UQJ2382" s="14"/>
      <c r="UQK2382" s="14"/>
      <c r="UQL2382" s="14"/>
      <c r="UQM2382" s="14"/>
      <c r="UQN2382" s="14"/>
      <c r="UQO2382" s="14"/>
      <c r="UQP2382" s="14"/>
      <c r="UQQ2382" s="14"/>
      <c r="UQR2382" s="14"/>
      <c r="UQS2382" s="14"/>
      <c r="UQT2382" s="14"/>
      <c r="UQU2382" s="14"/>
      <c r="UQV2382" s="14"/>
      <c r="UQW2382" s="14"/>
      <c r="UQX2382" s="14"/>
      <c r="UQY2382" s="14"/>
      <c r="UQZ2382" s="14"/>
      <c r="URA2382" s="14"/>
      <c r="URB2382" s="14"/>
      <c r="URC2382" s="14"/>
      <c r="URD2382" s="14"/>
      <c r="URE2382" s="14"/>
      <c r="URF2382" s="14"/>
      <c r="URG2382" s="14"/>
      <c r="URH2382" s="14"/>
      <c r="URI2382" s="14"/>
      <c r="URJ2382" s="14"/>
      <c r="URK2382" s="14"/>
      <c r="URL2382" s="14"/>
      <c r="URM2382" s="14"/>
      <c r="URN2382" s="14"/>
      <c r="URO2382" s="14"/>
      <c r="URP2382" s="14"/>
      <c r="URQ2382" s="14"/>
      <c r="URR2382" s="14"/>
      <c r="URS2382" s="14"/>
      <c r="URT2382" s="14"/>
      <c r="URU2382" s="14"/>
      <c r="URV2382" s="14"/>
      <c r="URW2382" s="14"/>
      <c r="URX2382" s="14"/>
      <c r="URY2382" s="14"/>
      <c r="URZ2382" s="14"/>
      <c r="USA2382" s="14"/>
      <c r="USB2382" s="14"/>
      <c r="USC2382" s="14"/>
      <c r="USD2382" s="14"/>
      <c r="USE2382" s="14"/>
      <c r="USF2382" s="14"/>
      <c r="USG2382" s="14"/>
      <c r="USH2382" s="14"/>
      <c r="USI2382" s="14"/>
      <c r="USJ2382" s="14"/>
      <c r="USK2382" s="14"/>
      <c r="USL2382" s="14"/>
      <c r="USM2382" s="14"/>
      <c r="USN2382" s="14"/>
      <c r="USO2382" s="14"/>
      <c r="USP2382" s="14"/>
      <c r="USQ2382" s="14"/>
      <c r="USR2382" s="14"/>
      <c r="USS2382" s="14"/>
      <c r="UST2382" s="14"/>
      <c r="USU2382" s="14"/>
      <c r="USV2382" s="14"/>
      <c r="USW2382" s="14"/>
      <c r="USX2382" s="14"/>
      <c r="USY2382" s="14"/>
      <c r="USZ2382" s="14"/>
      <c r="UTA2382" s="14"/>
      <c r="UTB2382" s="14"/>
      <c r="UTC2382" s="14"/>
      <c r="UTD2382" s="14"/>
      <c r="UTE2382" s="14"/>
      <c r="UTF2382" s="14"/>
      <c r="UTG2382" s="14"/>
      <c r="UTH2382" s="14"/>
      <c r="UTI2382" s="14"/>
      <c r="UTJ2382" s="14"/>
      <c r="UTK2382" s="14"/>
      <c r="UTL2382" s="14"/>
      <c r="UTM2382" s="14"/>
      <c r="UTN2382" s="14"/>
      <c r="UTO2382" s="14"/>
      <c r="UTP2382" s="14"/>
      <c r="UTQ2382" s="14"/>
      <c r="UTR2382" s="14"/>
      <c r="UTS2382" s="14"/>
      <c r="UTT2382" s="14"/>
      <c r="UTU2382" s="14"/>
      <c r="UTV2382" s="14"/>
      <c r="UTW2382" s="14"/>
      <c r="UTX2382" s="14"/>
      <c r="UTY2382" s="14"/>
      <c r="UTZ2382" s="14"/>
      <c r="UUA2382" s="14"/>
      <c r="UUB2382" s="14"/>
      <c r="UUC2382" s="14"/>
      <c r="UUD2382" s="14"/>
      <c r="UUE2382" s="14"/>
      <c r="UUF2382" s="14"/>
      <c r="UUG2382" s="14"/>
      <c r="UUH2382" s="14"/>
      <c r="UUI2382" s="14"/>
      <c r="UUJ2382" s="14"/>
      <c r="UUK2382" s="14"/>
      <c r="UUL2382" s="14"/>
      <c r="UUM2382" s="14"/>
      <c r="UUN2382" s="14"/>
      <c r="UUO2382" s="14"/>
      <c r="UUP2382" s="14"/>
      <c r="UUQ2382" s="14"/>
      <c r="UUR2382" s="14"/>
      <c r="UUS2382" s="14"/>
      <c r="UUT2382" s="14"/>
      <c r="UUU2382" s="14"/>
      <c r="UUV2382" s="14"/>
      <c r="UUW2382" s="14"/>
      <c r="UUX2382" s="14"/>
      <c r="UUY2382" s="14"/>
      <c r="UUZ2382" s="14"/>
      <c r="UVA2382" s="14"/>
      <c r="UVB2382" s="14"/>
      <c r="UVC2382" s="14"/>
      <c r="UVD2382" s="14"/>
      <c r="UVE2382" s="14"/>
      <c r="UVF2382" s="14"/>
      <c r="UVG2382" s="14"/>
      <c r="UVH2382" s="14"/>
      <c r="UVI2382" s="14"/>
      <c r="UVJ2382" s="14"/>
      <c r="UVK2382" s="14"/>
      <c r="UVL2382" s="14"/>
      <c r="UVM2382" s="14"/>
      <c r="UVN2382" s="14"/>
      <c r="UVO2382" s="14"/>
      <c r="UVP2382" s="14"/>
      <c r="UVQ2382" s="14"/>
      <c r="UVR2382" s="14"/>
      <c r="UVS2382" s="14"/>
      <c r="UVT2382" s="14"/>
      <c r="UVU2382" s="14"/>
      <c r="UVV2382" s="14"/>
      <c r="UVW2382" s="14"/>
      <c r="UVX2382" s="14"/>
      <c r="UVY2382" s="14"/>
      <c r="UVZ2382" s="14"/>
      <c r="UWA2382" s="14"/>
      <c r="UWB2382" s="14"/>
      <c r="UWC2382" s="14"/>
      <c r="UWD2382" s="14"/>
      <c r="UWE2382" s="14"/>
      <c r="UWF2382" s="14"/>
      <c r="UWG2382" s="14"/>
      <c r="UWH2382" s="14"/>
      <c r="UWI2382" s="14"/>
      <c r="UWJ2382" s="14"/>
      <c r="UWK2382" s="14"/>
      <c r="UWL2382" s="14"/>
      <c r="UWM2382" s="14"/>
      <c r="UWN2382" s="14"/>
      <c r="UWO2382" s="14"/>
      <c r="UWP2382" s="14"/>
      <c r="UWQ2382" s="14"/>
      <c r="UWR2382" s="14"/>
      <c r="UWS2382" s="14"/>
      <c r="UWT2382" s="14"/>
      <c r="UWU2382" s="14"/>
      <c r="UWV2382" s="14"/>
      <c r="UWW2382" s="14"/>
      <c r="UWX2382" s="14"/>
      <c r="UWY2382" s="14"/>
      <c r="UWZ2382" s="14"/>
      <c r="UXA2382" s="14"/>
      <c r="UXB2382" s="14"/>
      <c r="UXC2382" s="14"/>
      <c r="UXD2382" s="14"/>
      <c r="UXE2382" s="14"/>
      <c r="UXF2382" s="14"/>
      <c r="UXG2382" s="14"/>
      <c r="UXH2382" s="14"/>
      <c r="UXI2382" s="14"/>
      <c r="UXJ2382" s="14"/>
      <c r="UXK2382" s="14"/>
      <c r="UXL2382" s="14"/>
      <c r="UXM2382" s="14"/>
      <c r="UXN2382" s="14"/>
      <c r="UXO2382" s="14"/>
      <c r="UXP2382" s="14"/>
      <c r="UXQ2382" s="14"/>
      <c r="UXR2382" s="14"/>
      <c r="UXS2382" s="14"/>
      <c r="UXT2382" s="14"/>
      <c r="UXU2382" s="14"/>
      <c r="UXV2382" s="14"/>
      <c r="UXW2382" s="14"/>
      <c r="UXX2382" s="14"/>
      <c r="UXY2382" s="14"/>
      <c r="UXZ2382" s="14"/>
      <c r="UYA2382" s="14"/>
      <c r="UYB2382" s="14"/>
      <c r="UYC2382" s="14"/>
      <c r="UYD2382" s="14"/>
      <c r="UYE2382" s="14"/>
      <c r="UYF2382" s="14"/>
      <c r="UYG2382" s="14"/>
      <c r="UYH2382" s="14"/>
      <c r="UYI2382" s="14"/>
      <c r="UYJ2382" s="14"/>
      <c r="UYK2382" s="14"/>
      <c r="UYL2382" s="14"/>
      <c r="UYM2382" s="14"/>
      <c r="UYN2382" s="14"/>
      <c r="UYO2382" s="14"/>
      <c r="UYP2382" s="14"/>
      <c r="UYQ2382" s="14"/>
      <c r="UYR2382" s="14"/>
      <c r="UYS2382" s="14"/>
      <c r="UYT2382" s="14"/>
      <c r="UYU2382" s="14"/>
      <c r="UYV2382" s="14"/>
      <c r="UYW2382" s="14"/>
      <c r="UYX2382" s="14"/>
      <c r="UYY2382" s="14"/>
      <c r="UYZ2382" s="14"/>
      <c r="UZA2382" s="14"/>
      <c r="UZB2382" s="14"/>
      <c r="UZC2382" s="14"/>
      <c r="UZD2382" s="14"/>
      <c r="UZE2382" s="14"/>
      <c r="UZF2382" s="14"/>
      <c r="UZG2382" s="14"/>
      <c r="UZH2382" s="14"/>
      <c r="UZI2382" s="14"/>
      <c r="UZJ2382" s="14"/>
      <c r="UZK2382" s="14"/>
      <c r="UZL2382" s="14"/>
      <c r="UZM2382" s="14"/>
      <c r="UZN2382" s="14"/>
      <c r="UZO2382" s="14"/>
      <c r="UZP2382" s="14"/>
      <c r="UZQ2382" s="14"/>
      <c r="UZR2382" s="14"/>
      <c r="UZS2382" s="14"/>
      <c r="UZT2382" s="14"/>
      <c r="UZU2382" s="14"/>
      <c r="UZV2382" s="14"/>
      <c r="UZW2382" s="14"/>
      <c r="UZX2382" s="14"/>
      <c r="UZY2382" s="14"/>
      <c r="UZZ2382" s="14"/>
      <c r="VAA2382" s="14"/>
      <c r="VAB2382" s="14"/>
      <c r="VAC2382" s="14"/>
      <c r="VAD2382" s="14"/>
      <c r="VAE2382" s="14"/>
      <c r="VAF2382" s="14"/>
      <c r="VAG2382" s="14"/>
      <c r="VAH2382" s="14"/>
      <c r="VAI2382" s="14"/>
      <c r="VAJ2382" s="14"/>
      <c r="VAK2382" s="14"/>
      <c r="VAL2382" s="14"/>
      <c r="VAM2382" s="14"/>
      <c r="VAN2382" s="14"/>
      <c r="VAO2382" s="14"/>
      <c r="VAP2382" s="14"/>
      <c r="VAQ2382" s="14"/>
      <c r="VAR2382" s="14"/>
      <c r="VAS2382" s="14"/>
      <c r="VAT2382" s="14"/>
      <c r="VAU2382" s="14"/>
      <c r="VAV2382" s="14"/>
      <c r="VAW2382" s="14"/>
      <c r="VAX2382" s="14"/>
      <c r="VAY2382" s="14"/>
      <c r="VAZ2382" s="14"/>
      <c r="VBA2382" s="14"/>
      <c r="VBB2382" s="14"/>
      <c r="VBC2382" s="14"/>
      <c r="VBD2382" s="14"/>
      <c r="VBE2382" s="14"/>
      <c r="VBF2382" s="14"/>
      <c r="VBG2382" s="14"/>
      <c r="VBH2382" s="14"/>
      <c r="VBI2382" s="14"/>
      <c r="VBJ2382" s="14"/>
      <c r="VBK2382" s="14"/>
      <c r="VBL2382" s="14"/>
      <c r="VBM2382" s="14"/>
      <c r="VBN2382" s="14"/>
      <c r="VBO2382" s="14"/>
      <c r="VBP2382" s="14"/>
      <c r="VBQ2382" s="14"/>
      <c r="VBR2382" s="14"/>
      <c r="VBS2382" s="14"/>
      <c r="VBT2382" s="14"/>
      <c r="VBU2382" s="14"/>
      <c r="VBV2382" s="14"/>
      <c r="VBW2382" s="14"/>
      <c r="VBX2382" s="14"/>
      <c r="VBY2382" s="14"/>
      <c r="VBZ2382" s="14"/>
      <c r="VCA2382" s="14"/>
      <c r="VCB2382" s="14"/>
      <c r="VCC2382" s="14"/>
      <c r="VCD2382" s="14"/>
      <c r="VCE2382" s="14"/>
      <c r="VCF2382" s="14"/>
      <c r="VCG2382" s="14"/>
      <c r="VCH2382" s="14"/>
      <c r="VCI2382" s="14"/>
      <c r="VCJ2382" s="14"/>
      <c r="VCK2382" s="14"/>
      <c r="VCL2382" s="14"/>
      <c r="VCM2382" s="14"/>
      <c r="VCN2382" s="14"/>
      <c r="VCO2382" s="14"/>
      <c r="VCP2382" s="14"/>
      <c r="VCQ2382" s="14"/>
      <c r="VCR2382" s="14"/>
      <c r="VCS2382" s="14"/>
      <c r="VCT2382" s="14"/>
      <c r="VCU2382" s="14"/>
      <c r="VCV2382" s="14"/>
      <c r="VCW2382" s="14"/>
      <c r="VCX2382" s="14"/>
      <c r="VCY2382" s="14"/>
      <c r="VCZ2382" s="14"/>
      <c r="VDA2382" s="14"/>
      <c r="VDB2382" s="14"/>
      <c r="VDC2382" s="14"/>
      <c r="VDD2382" s="14"/>
      <c r="VDE2382" s="14"/>
      <c r="VDF2382" s="14"/>
      <c r="VDG2382" s="14"/>
      <c r="VDH2382" s="14"/>
      <c r="VDI2382" s="14"/>
      <c r="VDJ2382" s="14"/>
      <c r="VDK2382" s="14"/>
      <c r="VDL2382" s="14"/>
      <c r="VDM2382" s="14"/>
      <c r="VDN2382" s="14"/>
      <c r="VDO2382" s="14"/>
      <c r="VDP2382" s="14"/>
      <c r="VDQ2382" s="14"/>
      <c r="VDR2382" s="14"/>
      <c r="VDS2382" s="14"/>
      <c r="VDT2382" s="14"/>
      <c r="VDU2382" s="14"/>
      <c r="VDV2382" s="14"/>
      <c r="VDW2382" s="14"/>
      <c r="VDX2382" s="14"/>
      <c r="VDY2382" s="14"/>
      <c r="VDZ2382" s="14"/>
      <c r="VEA2382" s="14"/>
      <c r="VEB2382" s="14"/>
      <c r="VEC2382" s="14"/>
      <c r="VED2382" s="14"/>
      <c r="VEE2382" s="14"/>
      <c r="VEF2382" s="14"/>
      <c r="VEG2382" s="14"/>
      <c r="VEH2382" s="14"/>
      <c r="VEI2382" s="14"/>
      <c r="VEJ2382" s="14"/>
      <c r="VEK2382" s="14"/>
      <c r="VEL2382" s="14"/>
      <c r="VEM2382" s="14"/>
      <c r="VEN2382" s="14"/>
      <c r="VEO2382" s="14"/>
      <c r="VEP2382" s="14"/>
      <c r="VEQ2382" s="14"/>
      <c r="VER2382" s="14"/>
      <c r="VES2382" s="14"/>
      <c r="VET2382" s="14"/>
      <c r="VEU2382" s="14"/>
      <c r="VEV2382" s="14"/>
      <c r="VEW2382" s="14"/>
      <c r="VEX2382" s="14"/>
      <c r="VEY2382" s="14"/>
      <c r="VEZ2382" s="14"/>
      <c r="VFA2382" s="14"/>
      <c r="VFB2382" s="14"/>
      <c r="VFC2382" s="14"/>
      <c r="VFD2382" s="14"/>
      <c r="VFE2382" s="14"/>
      <c r="VFF2382" s="14"/>
      <c r="VFG2382" s="14"/>
      <c r="VFH2382" s="14"/>
      <c r="VFI2382" s="14"/>
      <c r="VFJ2382" s="14"/>
      <c r="VFK2382" s="14"/>
      <c r="VFL2382" s="14"/>
      <c r="VFM2382" s="14"/>
      <c r="VFN2382" s="14"/>
      <c r="VFO2382" s="14"/>
      <c r="VFP2382" s="14"/>
      <c r="VFQ2382" s="14"/>
      <c r="VFR2382" s="14"/>
      <c r="VFS2382" s="14"/>
      <c r="VFT2382" s="14"/>
      <c r="VFU2382" s="14"/>
      <c r="VFV2382" s="14"/>
      <c r="VFW2382" s="14"/>
      <c r="VFX2382" s="14"/>
      <c r="VFY2382" s="14"/>
      <c r="VFZ2382" s="14"/>
      <c r="VGA2382" s="14"/>
      <c r="VGB2382" s="14"/>
      <c r="VGC2382" s="14"/>
      <c r="VGD2382" s="14"/>
      <c r="VGE2382" s="14"/>
      <c r="VGF2382" s="14"/>
      <c r="VGG2382" s="14"/>
      <c r="VGH2382" s="14"/>
      <c r="VGI2382" s="14"/>
      <c r="VGJ2382" s="14"/>
      <c r="VGK2382" s="14"/>
      <c r="VGL2382" s="14"/>
      <c r="VGM2382" s="14"/>
      <c r="VGN2382" s="14"/>
      <c r="VGO2382" s="14"/>
      <c r="VGP2382" s="14"/>
      <c r="VGQ2382" s="14"/>
      <c r="VGR2382" s="14"/>
      <c r="VGS2382" s="14"/>
      <c r="VGT2382" s="14"/>
      <c r="VGU2382" s="14"/>
      <c r="VGV2382" s="14"/>
      <c r="VGW2382" s="14"/>
      <c r="VGX2382" s="14"/>
      <c r="VGY2382" s="14"/>
      <c r="VGZ2382" s="14"/>
      <c r="VHA2382" s="14"/>
      <c r="VHB2382" s="14"/>
      <c r="VHC2382" s="14"/>
      <c r="VHD2382" s="14"/>
      <c r="VHE2382" s="14"/>
      <c r="VHF2382" s="14"/>
      <c r="VHG2382" s="14"/>
      <c r="VHH2382" s="14"/>
      <c r="VHI2382" s="14"/>
      <c r="VHJ2382" s="14"/>
      <c r="VHK2382" s="14"/>
      <c r="VHL2382" s="14"/>
      <c r="VHM2382" s="14"/>
      <c r="VHN2382" s="14"/>
      <c r="VHO2382" s="14"/>
      <c r="VHP2382" s="14"/>
      <c r="VHQ2382" s="14"/>
      <c r="VHR2382" s="14"/>
      <c r="VHS2382" s="14"/>
      <c r="VHT2382" s="14"/>
      <c r="VHU2382" s="14"/>
      <c r="VHV2382" s="14"/>
      <c r="VHW2382" s="14"/>
      <c r="VHX2382" s="14"/>
      <c r="VHY2382" s="14"/>
      <c r="VHZ2382" s="14"/>
      <c r="VIA2382" s="14"/>
      <c r="VIB2382" s="14"/>
      <c r="VIC2382" s="14"/>
      <c r="VID2382" s="14"/>
      <c r="VIE2382" s="14"/>
      <c r="VIF2382" s="14"/>
      <c r="VIG2382" s="14"/>
      <c r="VIH2382" s="14"/>
      <c r="VII2382" s="14"/>
      <c r="VIJ2382" s="14"/>
      <c r="VIK2382" s="14"/>
      <c r="VIL2382" s="14"/>
      <c r="VIM2382" s="14"/>
      <c r="VIN2382" s="14"/>
      <c r="VIO2382" s="14"/>
      <c r="VIP2382" s="14"/>
      <c r="VIQ2382" s="14"/>
      <c r="VIR2382" s="14"/>
      <c r="VIS2382" s="14"/>
      <c r="VIT2382" s="14"/>
      <c r="VIU2382" s="14"/>
      <c r="VIV2382" s="14"/>
      <c r="VIW2382" s="14"/>
      <c r="VIX2382" s="14"/>
      <c r="VIY2382" s="14"/>
      <c r="VIZ2382" s="14"/>
      <c r="VJA2382" s="14"/>
      <c r="VJB2382" s="14"/>
      <c r="VJC2382" s="14"/>
      <c r="VJD2382" s="14"/>
      <c r="VJE2382" s="14"/>
      <c r="VJF2382" s="14"/>
      <c r="VJG2382" s="14"/>
      <c r="VJH2382" s="14"/>
      <c r="VJI2382" s="14"/>
      <c r="VJJ2382" s="14"/>
      <c r="VJK2382" s="14"/>
      <c r="VJL2382" s="14"/>
      <c r="VJM2382" s="14"/>
      <c r="VJN2382" s="14"/>
      <c r="VJO2382" s="14"/>
      <c r="VJP2382" s="14"/>
      <c r="VJQ2382" s="14"/>
      <c r="VJR2382" s="14"/>
      <c r="VJS2382" s="14"/>
      <c r="VJT2382" s="14"/>
      <c r="VJU2382" s="14"/>
      <c r="VJV2382" s="14"/>
      <c r="VJW2382" s="14"/>
      <c r="VJX2382" s="14"/>
      <c r="VJY2382" s="14"/>
      <c r="VJZ2382" s="14"/>
      <c r="VKA2382" s="14"/>
      <c r="VKB2382" s="14"/>
      <c r="VKC2382" s="14"/>
      <c r="VKD2382" s="14"/>
      <c r="VKE2382" s="14"/>
      <c r="VKF2382" s="14"/>
      <c r="VKG2382" s="14"/>
      <c r="VKH2382" s="14"/>
      <c r="VKI2382" s="14"/>
      <c r="VKJ2382" s="14"/>
      <c r="VKK2382" s="14"/>
      <c r="VKL2382" s="14"/>
      <c r="VKM2382" s="14"/>
      <c r="VKN2382" s="14"/>
      <c r="VKO2382" s="14"/>
      <c r="VKP2382" s="14"/>
      <c r="VKQ2382" s="14"/>
      <c r="VKR2382" s="14"/>
      <c r="VKS2382" s="14"/>
      <c r="VKT2382" s="14"/>
      <c r="VKU2382" s="14"/>
      <c r="VKV2382" s="14"/>
      <c r="VKW2382" s="14"/>
      <c r="VKX2382" s="14"/>
      <c r="VKY2382" s="14"/>
      <c r="VKZ2382" s="14"/>
      <c r="VLA2382" s="14"/>
      <c r="VLB2382" s="14"/>
      <c r="VLC2382" s="14"/>
      <c r="VLD2382" s="14"/>
      <c r="VLE2382" s="14"/>
      <c r="VLF2382" s="14"/>
      <c r="VLG2382" s="14"/>
      <c r="VLH2382" s="14"/>
      <c r="VLI2382" s="14"/>
      <c r="VLJ2382" s="14"/>
      <c r="VLK2382" s="14"/>
      <c r="VLL2382" s="14"/>
      <c r="VLM2382" s="14"/>
      <c r="VLN2382" s="14"/>
      <c r="VLO2382" s="14"/>
      <c r="VLP2382" s="14"/>
      <c r="VLQ2382" s="14"/>
      <c r="VLR2382" s="14"/>
      <c r="VLS2382" s="14"/>
      <c r="VLT2382" s="14"/>
      <c r="VLU2382" s="14"/>
      <c r="VLV2382" s="14"/>
      <c r="VLW2382" s="14"/>
      <c r="VLX2382" s="14"/>
      <c r="VLY2382" s="14"/>
      <c r="VLZ2382" s="14"/>
      <c r="VMA2382" s="14"/>
      <c r="VMB2382" s="14"/>
      <c r="VMC2382" s="14"/>
      <c r="VMD2382" s="14"/>
      <c r="VME2382" s="14"/>
      <c r="VMF2382" s="14"/>
      <c r="VMG2382" s="14"/>
      <c r="VMH2382" s="14"/>
      <c r="VMI2382" s="14"/>
      <c r="VMJ2382" s="14"/>
      <c r="VMK2382" s="14"/>
      <c r="VML2382" s="14"/>
      <c r="VMM2382" s="14"/>
      <c r="VMN2382" s="14"/>
      <c r="VMO2382" s="14"/>
      <c r="VMP2382" s="14"/>
      <c r="VMQ2382" s="14"/>
      <c r="VMR2382" s="14"/>
      <c r="VMS2382" s="14"/>
      <c r="VMT2382" s="14"/>
      <c r="VMU2382" s="14"/>
      <c r="VMV2382" s="14"/>
      <c r="VMW2382" s="14"/>
      <c r="VMX2382" s="14"/>
      <c r="VMY2382" s="14"/>
      <c r="VMZ2382" s="14"/>
      <c r="VNA2382" s="14"/>
      <c r="VNB2382" s="14"/>
      <c r="VNC2382" s="14"/>
      <c r="VND2382" s="14"/>
      <c r="VNE2382" s="14"/>
      <c r="VNF2382" s="14"/>
      <c r="VNG2382" s="14"/>
      <c r="VNH2382" s="14"/>
      <c r="VNI2382" s="14"/>
      <c r="VNJ2382" s="14"/>
      <c r="VNK2382" s="14"/>
      <c r="VNL2382" s="14"/>
      <c r="VNM2382" s="14"/>
      <c r="VNN2382" s="14"/>
      <c r="VNO2382" s="14"/>
      <c r="VNP2382" s="14"/>
      <c r="VNQ2382" s="14"/>
      <c r="VNR2382" s="14"/>
      <c r="VNS2382" s="14"/>
      <c r="VNT2382" s="14"/>
      <c r="VNU2382" s="14"/>
      <c r="VNV2382" s="14"/>
      <c r="VNW2382" s="14"/>
      <c r="VNX2382" s="14"/>
      <c r="VNY2382" s="14"/>
      <c r="VNZ2382" s="14"/>
      <c r="VOA2382" s="14"/>
      <c r="VOB2382" s="14"/>
      <c r="VOC2382" s="14"/>
      <c r="VOD2382" s="14"/>
      <c r="VOE2382" s="14"/>
      <c r="VOF2382" s="14"/>
      <c r="VOG2382" s="14"/>
      <c r="VOH2382" s="14"/>
      <c r="VOI2382" s="14"/>
      <c r="VOJ2382" s="14"/>
      <c r="VOK2382" s="14"/>
      <c r="VOL2382" s="14"/>
      <c r="VOM2382" s="14"/>
      <c r="VON2382" s="14"/>
      <c r="VOO2382" s="14"/>
      <c r="VOP2382" s="14"/>
      <c r="VOQ2382" s="14"/>
      <c r="VOR2382" s="14"/>
      <c r="VOS2382" s="14"/>
      <c r="VOT2382" s="14"/>
      <c r="VOU2382" s="14"/>
      <c r="VOV2382" s="14"/>
      <c r="VOW2382" s="14"/>
      <c r="VOX2382" s="14"/>
      <c r="VOY2382" s="14"/>
      <c r="VOZ2382" s="14"/>
      <c r="VPA2382" s="14"/>
      <c r="VPB2382" s="14"/>
      <c r="VPC2382" s="14"/>
      <c r="VPD2382" s="14"/>
      <c r="VPE2382" s="14"/>
      <c r="VPF2382" s="14"/>
      <c r="VPG2382" s="14"/>
      <c r="VPH2382" s="14"/>
      <c r="VPI2382" s="14"/>
      <c r="VPJ2382" s="14"/>
      <c r="VPK2382" s="14"/>
      <c r="VPL2382" s="14"/>
      <c r="VPM2382" s="14"/>
      <c r="VPN2382" s="14"/>
      <c r="VPO2382" s="14"/>
      <c r="VPP2382" s="14"/>
      <c r="VPQ2382" s="14"/>
      <c r="VPR2382" s="14"/>
      <c r="VPS2382" s="14"/>
      <c r="VPT2382" s="14"/>
      <c r="VPU2382" s="14"/>
      <c r="VPV2382" s="14"/>
      <c r="VPW2382" s="14"/>
      <c r="VPX2382" s="14"/>
      <c r="VPY2382" s="14"/>
      <c r="VPZ2382" s="14"/>
      <c r="VQA2382" s="14"/>
      <c r="VQB2382" s="14"/>
      <c r="VQC2382" s="14"/>
      <c r="VQD2382" s="14"/>
      <c r="VQE2382" s="14"/>
      <c r="VQF2382" s="14"/>
      <c r="VQG2382" s="14"/>
      <c r="VQH2382" s="14"/>
      <c r="VQI2382" s="14"/>
      <c r="VQJ2382" s="14"/>
      <c r="VQK2382" s="14"/>
      <c r="VQL2382" s="14"/>
      <c r="VQM2382" s="14"/>
      <c r="VQN2382" s="14"/>
      <c r="VQO2382" s="14"/>
      <c r="VQP2382" s="14"/>
      <c r="VQQ2382" s="14"/>
      <c r="VQR2382" s="14"/>
      <c r="VQS2382" s="14"/>
      <c r="VQT2382" s="14"/>
      <c r="VQU2382" s="14"/>
      <c r="VQV2382" s="14"/>
      <c r="VQW2382" s="14"/>
      <c r="VQX2382" s="14"/>
      <c r="VQY2382" s="14"/>
      <c r="VQZ2382" s="14"/>
      <c r="VRA2382" s="14"/>
      <c r="VRB2382" s="14"/>
      <c r="VRC2382" s="14"/>
      <c r="VRD2382" s="14"/>
      <c r="VRE2382" s="14"/>
      <c r="VRF2382" s="14"/>
      <c r="VRG2382" s="14"/>
      <c r="VRH2382" s="14"/>
      <c r="VRI2382" s="14"/>
      <c r="VRJ2382" s="14"/>
      <c r="VRK2382" s="14"/>
      <c r="VRL2382" s="14"/>
      <c r="VRM2382" s="14"/>
      <c r="VRN2382" s="14"/>
      <c r="VRO2382" s="14"/>
      <c r="VRP2382" s="14"/>
      <c r="VRQ2382" s="14"/>
      <c r="VRR2382" s="14"/>
      <c r="VRS2382" s="14"/>
      <c r="VRT2382" s="14"/>
      <c r="VRU2382" s="14"/>
      <c r="VRV2382" s="14"/>
      <c r="VRW2382" s="14"/>
      <c r="VRX2382" s="14"/>
      <c r="VRY2382" s="14"/>
      <c r="VRZ2382" s="14"/>
      <c r="VSA2382" s="14"/>
      <c r="VSB2382" s="14"/>
      <c r="VSC2382" s="14"/>
      <c r="VSD2382" s="14"/>
      <c r="VSE2382" s="14"/>
      <c r="VSF2382" s="14"/>
      <c r="VSG2382" s="14"/>
      <c r="VSH2382" s="14"/>
      <c r="VSI2382" s="14"/>
      <c r="VSJ2382" s="14"/>
      <c r="VSK2382" s="14"/>
      <c r="VSL2382" s="14"/>
      <c r="VSM2382" s="14"/>
      <c r="VSN2382" s="14"/>
      <c r="VSO2382" s="14"/>
      <c r="VSP2382" s="14"/>
      <c r="VSQ2382" s="14"/>
      <c r="VSR2382" s="14"/>
      <c r="VSS2382" s="14"/>
      <c r="VST2382" s="14"/>
      <c r="VSU2382" s="14"/>
      <c r="VSV2382" s="14"/>
      <c r="VSW2382" s="14"/>
      <c r="VSX2382" s="14"/>
      <c r="VSY2382" s="14"/>
      <c r="VSZ2382" s="14"/>
      <c r="VTA2382" s="14"/>
      <c r="VTB2382" s="14"/>
      <c r="VTC2382" s="14"/>
      <c r="VTD2382" s="14"/>
      <c r="VTE2382" s="14"/>
      <c r="VTF2382" s="14"/>
      <c r="VTG2382" s="14"/>
      <c r="VTH2382" s="14"/>
      <c r="VTI2382" s="14"/>
      <c r="VTJ2382" s="14"/>
      <c r="VTK2382" s="14"/>
      <c r="VTL2382" s="14"/>
      <c r="VTM2382" s="14"/>
      <c r="VTN2382" s="14"/>
      <c r="VTO2382" s="14"/>
      <c r="VTP2382" s="14"/>
      <c r="VTQ2382" s="14"/>
      <c r="VTR2382" s="14"/>
      <c r="VTS2382" s="14"/>
      <c r="VTT2382" s="14"/>
      <c r="VTU2382" s="14"/>
      <c r="VTV2382" s="14"/>
      <c r="VTW2382" s="14"/>
      <c r="VTX2382" s="14"/>
      <c r="VTY2382" s="14"/>
      <c r="VTZ2382" s="14"/>
      <c r="VUA2382" s="14"/>
      <c r="VUB2382" s="14"/>
      <c r="VUC2382" s="14"/>
      <c r="VUD2382" s="14"/>
      <c r="VUE2382" s="14"/>
      <c r="VUF2382" s="14"/>
      <c r="VUG2382" s="14"/>
      <c r="VUH2382" s="14"/>
      <c r="VUI2382" s="14"/>
      <c r="VUJ2382" s="14"/>
      <c r="VUK2382" s="14"/>
      <c r="VUL2382" s="14"/>
      <c r="VUM2382" s="14"/>
      <c r="VUN2382" s="14"/>
      <c r="VUO2382" s="14"/>
      <c r="VUP2382" s="14"/>
      <c r="VUQ2382" s="14"/>
      <c r="VUR2382" s="14"/>
      <c r="VUS2382" s="14"/>
      <c r="VUT2382" s="14"/>
      <c r="VUU2382" s="14"/>
      <c r="VUV2382" s="14"/>
      <c r="VUW2382" s="14"/>
      <c r="VUX2382" s="14"/>
      <c r="VUY2382" s="14"/>
      <c r="VUZ2382" s="14"/>
      <c r="VVA2382" s="14"/>
      <c r="VVB2382" s="14"/>
      <c r="VVC2382" s="14"/>
      <c r="VVD2382" s="14"/>
      <c r="VVE2382" s="14"/>
      <c r="VVF2382" s="14"/>
      <c r="VVG2382" s="14"/>
      <c r="VVH2382" s="14"/>
      <c r="VVI2382" s="14"/>
      <c r="VVJ2382" s="14"/>
      <c r="VVK2382" s="14"/>
      <c r="VVL2382" s="14"/>
      <c r="VVM2382" s="14"/>
      <c r="VVN2382" s="14"/>
      <c r="VVO2382" s="14"/>
      <c r="VVP2382" s="14"/>
      <c r="VVQ2382" s="14"/>
      <c r="VVR2382" s="14"/>
      <c r="VVS2382" s="14"/>
      <c r="VVT2382" s="14"/>
      <c r="VVU2382" s="14"/>
      <c r="VVV2382" s="14"/>
      <c r="VVW2382" s="14"/>
      <c r="VVX2382" s="14"/>
      <c r="VVY2382" s="14"/>
      <c r="VVZ2382" s="14"/>
      <c r="VWA2382" s="14"/>
      <c r="VWB2382" s="14"/>
      <c r="VWC2382" s="14"/>
      <c r="VWD2382" s="14"/>
      <c r="VWE2382" s="14"/>
      <c r="VWF2382" s="14"/>
      <c r="VWG2382" s="14"/>
      <c r="VWH2382" s="14"/>
      <c r="VWI2382" s="14"/>
      <c r="VWJ2382" s="14"/>
      <c r="VWK2382" s="14"/>
      <c r="VWL2382" s="14"/>
      <c r="VWM2382" s="14"/>
      <c r="VWN2382" s="14"/>
      <c r="VWO2382" s="14"/>
      <c r="VWP2382" s="14"/>
      <c r="VWQ2382" s="14"/>
      <c r="VWR2382" s="14"/>
      <c r="VWS2382" s="14"/>
      <c r="VWT2382" s="14"/>
      <c r="VWU2382" s="14"/>
      <c r="VWV2382" s="14"/>
      <c r="VWW2382" s="14"/>
      <c r="VWX2382" s="14"/>
      <c r="VWY2382" s="14"/>
      <c r="VWZ2382" s="14"/>
      <c r="VXA2382" s="14"/>
      <c r="VXB2382" s="14"/>
      <c r="VXC2382" s="14"/>
      <c r="VXD2382" s="14"/>
      <c r="VXE2382" s="14"/>
      <c r="VXF2382" s="14"/>
      <c r="VXG2382" s="14"/>
      <c r="VXH2382" s="14"/>
      <c r="VXI2382" s="14"/>
      <c r="VXJ2382" s="14"/>
      <c r="VXK2382" s="14"/>
      <c r="VXL2382" s="14"/>
      <c r="VXM2382" s="14"/>
      <c r="VXN2382" s="14"/>
      <c r="VXO2382" s="14"/>
      <c r="VXP2382" s="14"/>
      <c r="VXQ2382" s="14"/>
      <c r="VXR2382" s="14"/>
      <c r="VXS2382" s="14"/>
      <c r="VXT2382" s="14"/>
      <c r="VXU2382" s="14"/>
      <c r="VXV2382" s="14"/>
      <c r="VXW2382" s="14"/>
      <c r="VXX2382" s="14"/>
      <c r="VXY2382" s="14"/>
      <c r="VXZ2382" s="14"/>
      <c r="VYA2382" s="14"/>
      <c r="VYB2382" s="14"/>
      <c r="VYC2382" s="14"/>
      <c r="VYD2382" s="14"/>
      <c r="VYE2382" s="14"/>
      <c r="VYF2382" s="14"/>
      <c r="VYG2382" s="14"/>
      <c r="VYH2382" s="14"/>
      <c r="VYI2382" s="14"/>
      <c r="VYJ2382" s="14"/>
      <c r="VYK2382" s="14"/>
      <c r="VYL2382" s="14"/>
      <c r="VYM2382" s="14"/>
      <c r="VYN2382" s="14"/>
      <c r="VYO2382" s="14"/>
      <c r="VYP2382" s="14"/>
      <c r="VYQ2382" s="14"/>
      <c r="VYR2382" s="14"/>
      <c r="VYS2382" s="14"/>
      <c r="VYT2382" s="14"/>
      <c r="VYU2382" s="14"/>
      <c r="VYV2382" s="14"/>
      <c r="VYW2382" s="14"/>
      <c r="VYX2382" s="14"/>
      <c r="VYY2382" s="14"/>
      <c r="VYZ2382" s="14"/>
      <c r="VZA2382" s="14"/>
      <c r="VZB2382" s="14"/>
      <c r="VZC2382" s="14"/>
      <c r="VZD2382" s="14"/>
      <c r="VZE2382" s="14"/>
      <c r="VZF2382" s="14"/>
      <c r="VZG2382" s="14"/>
      <c r="VZH2382" s="14"/>
      <c r="VZI2382" s="14"/>
      <c r="VZJ2382" s="14"/>
      <c r="VZK2382" s="14"/>
      <c r="VZL2382" s="14"/>
      <c r="VZM2382" s="14"/>
      <c r="VZN2382" s="14"/>
      <c r="VZO2382" s="14"/>
      <c r="VZP2382" s="14"/>
      <c r="VZQ2382" s="14"/>
      <c r="VZR2382" s="14"/>
      <c r="VZS2382" s="14"/>
      <c r="VZT2382" s="14"/>
      <c r="VZU2382" s="14"/>
      <c r="VZV2382" s="14"/>
      <c r="VZW2382" s="14"/>
      <c r="VZX2382" s="14"/>
      <c r="VZY2382" s="14"/>
      <c r="VZZ2382" s="14"/>
      <c r="WAA2382" s="14"/>
      <c r="WAB2382" s="14"/>
      <c r="WAC2382" s="14"/>
      <c r="WAD2382" s="14"/>
      <c r="WAE2382" s="14"/>
      <c r="WAF2382" s="14"/>
      <c r="WAG2382" s="14"/>
      <c r="WAH2382" s="14"/>
      <c r="WAI2382" s="14"/>
      <c r="WAJ2382" s="14"/>
      <c r="WAK2382" s="14"/>
      <c r="WAL2382" s="14"/>
      <c r="WAM2382" s="14"/>
      <c r="WAN2382" s="14"/>
      <c r="WAO2382" s="14"/>
      <c r="WAP2382" s="14"/>
      <c r="WAQ2382" s="14"/>
      <c r="WAR2382" s="14"/>
      <c r="WAS2382" s="14"/>
      <c r="WAT2382" s="14"/>
      <c r="WAU2382" s="14"/>
      <c r="WAV2382" s="14"/>
      <c r="WAW2382" s="14"/>
      <c r="WAX2382" s="14"/>
      <c r="WAY2382" s="14"/>
      <c r="WAZ2382" s="14"/>
      <c r="WBA2382" s="14"/>
      <c r="WBB2382" s="14"/>
      <c r="WBC2382" s="14"/>
      <c r="WBD2382" s="14"/>
      <c r="WBE2382" s="14"/>
      <c r="WBF2382" s="14"/>
      <c r="WBG2382" s="14"/>
      <c r="WBH2382" s="14"/>
      <c r="WBI2382" s="14"/>
      <c r="WBJ2382" s="14"/>
      <c r="WBK2382" s="14"/>
      <c r="WBL2382" s="14"/>
      <c r="WBM2382" s="14"/>
      <c r="WBN2382" s="14"/>
      <c r="WBO2382" s="14"/>
      <c r="WBP2382" s="14"/>
      <c r="WBQ2382" s="14"/>
      <c r="WBR2382" s="14"/>
      <c r="WBS2382" s="14"/>
      <c r="WBT2382" s="14"/>
      <c r="WBU2382" s="14"/>
      <c r="WBV2382" s="14"/>
      <c r="WBW2382" s="14"/>
      <c r="WBX2382" s="14"/>
      <c r="WBY2382" s="14"/>
      <c r="WBZ2382" s="14"/>
      <c r="WCA2382" s="14"/>
      <c r="WCB2382" s="14"/>
      <c r="WCC2382" s="14"/>
      <c r="WCD2382" s="14"/>
      <c r="WCE2382" s="14"/>
      <c r="WCF2382" s="14"/>
      <c r="WCG2382" s="14"/>
      <c r="WCH2382" s="14"/>
      <c r="WCI2382" s="14"/>
      <c r="WCJ2382" s="14"/>
      <c r="WCK2382" s="14"/>
      <c r="WCL2382" s="14"/>
      <c r="WCM2382" s="14"/>
      <c r="WCN2382" s="14"/>
      <c r="WCO2382" s="14"/>
      <c r="WCP2382" s="14"/>
      <c r="WCQ2382" s="14"/>
      <c r="WCR2382" s="14"/>
      <c r="WCS2382" s="14"/>
      <c r="WCT2382" s="14"/>
      <c r="WCU2382" s="14"/>
      <c r="WCV2382" s="14"/>
      <c r="WCW2382" s="14"/>
      <c r="WCX2382" s="14"/>
      <c r="WCY2382" s="14"/>
      <c r="WCZ2382" s="14"/>
      <c r="WDA2382" s="14"/>
      <c r="WDB2382" s="14"/>
      <c r="WDC2382" s="14"/>
      <c r="WDD2382" s="14"/>
      <c r="WDE2382" s="14"/>
      <c r="WDF2382" s="14"/>
      <c r="WDG2382" s="14"/>
      <c r="WDH2382" s="14"/>
      <c r="WDI2382" s="14"/>
      <c r="WDJ2382" s="14"/>
      <c r="WDK2382" s="14"/>
      <c r="WDL2382" s="14"/>
      <c r="WDM2382" s="14"/>
      <c r="WDN2382" s="14"/>
      <c r="WDO2382" s="14"/>
      <c r="WDP2382" s="14"/>
      <c r="WDQ2382" s="14"/>
      <c r="WDR2382" s="14"/>
      <c r="WDS2382" s="14"/>
      <c r="WDT2382" s="14"/>
      <c r="WDU2382" s="14"/>
      <c r="WDV2382" s="14"/>
      <c r="WDW2382" s="14"/>
      <c r="WDX2382" s="14"/>
      <c r="WDY2382" s="14"/>
      <c r="WDZ2382" s="14"/>
      <c r="WEA2382" s="14"/>
      <c r="WEB2382" s="14"/>
      <c r="WEC2382" s="14"/>
      <c r="WED2382" s="14"/>
      <c r="WEE2382" s="14"/>
      <c r="WEF2382" s="14"/>
      <c r="WEG2382" s="14"/>
      <c r="WEH2382" s="14"/>
      <c r="WEI2382" s="14"/>
      <c r="WEJ2382" s="14"/>
      <c r="WEK2382" s="14"/>
      <c r="WEL2382" s="14"/>
      <c r="WEM2382" s="14"/>
      <c r="WEN2382" s="14"/>
      <c r="WEO2382" s="14"/>
      <c r="WEP2382" s="14"/>
      <c r="WEQ2382" s="14"/>
      <c r="WER2382" s="14"/>
      <c r="WES2382" s="14"/>
      <c r="WET2382" s="14"/>
      <c r="WEU2382" s="14"/>
      <c r="WEV2382" s="14"/>
      <c r="WEW2382" s="14"/>
      <c r="WEX2382" s="14"/>
      <c r="WEY2382" s="14"/>
      <c r="WEZ2382" s="14"/>
      <c r="WFA2382" s="14"/>
      <c r="WFB2382" s="14"/>
      <c r="WFC2382" s="14"/>
      <c r="WFD2382" s="14"/>
      <c r="WFE2382" s="14"/>
      <c r="WFF2382" s="14"/>
      <c r="WFG2382" s="14"/>
      <c r="WFH2382" s="14"/>
      <c r="WFI2382" s="14"/>
      <c r="WFJ2382" s="14"/>
      <c r="WFK2382" s="14"/>
      <c r="WFL2382" s="14"/>
      <c r="WFM2382" s="14"/>
      <c r="WFN2382" s="14"/>
      <c r="WFO2382" s="14"/>
      <c r="WFP2382" s="14"/>
      <c r="WFQ2382" s="14"/>
      <c r="WFR2382" s="14"/>
      <c r="WFS2382" s="14"/>
      <c r="WFT2382" s="14"/>
      <c r="WFU2382" s="14"/>
      <c r="WFV2382" s="14"/>
      <c r="WFW2382" s="14"/>
      <c r="WFX2382" s="14"/>
      <c r="WFY2382" s="14"/>
      <c r="WFZ2382" s="14"/>
      <c r="WGA2382" s="14"/>
      <c r="WGB2382" s="14"/>
      <c r="WGC2382" s="14"/>
      <c r="WGD2382" s="14"/>
      <c r="WGE2382" s="14"/>
      <c r="WGF2382" s="14"/>
      <c r="WGG2382" s="14"/>
      <c r="WGH2382" s="14"/>
      <c r="WGI2382" s="14"/>
      <c r="WGJ2382" s="14"/>
      <c r="WGK2382" s="14"/>
      <c r="WGL2382" s="14"/>
      <c r="WGM2382" s="14"/>
      <c r="WGN2382" s="14"/>
      <c r="WGO2382" s="14"/>
      <c r="WGP2382" s="14"/>
      <c r="WGQ2382" s="14"/>
      <c r="WGR2382" s="14"/>
      <c r="WGS2382" s="14"/>
      <c r="WGT2382" s="14"/>
      <c r="WGU2382" s="14"/>
      <c r="WGV2382" s="14"/>
      <c r="WGW2382" s="14"/>
      <c r="WGX2382" s="14"/>
      <c r="WGY2382" s="14"/>
      <c r="WGZ2382" s="14"/>
      <c r="WHA2382" s="14"/>
      <c r="WHB2382" s="14"/>
      <c r="WHC2382" s="14"/>
      <c r="WHD2382" s="14"/>
      <c r="WHE2382" s="14"/>
      <c r="WHF2382" s="14"/>
      <c r="WHG2382" s="14"/>
      <c r="WHH2382" s="14"/>
      <c r="WHI2382" s="14"/>
      <c r="WHJ2382" s="14"/>
      <c r="WHK2382" s="14"/>
      <c r="WHL2382" s="14"/>
      <c r="WHM2382" s="14"/>
      <c r="WHN2382" s="14"/>
      <c r="WHO2382" s="14"/>
      <c r="WHP2382" s="14"/>
      <c r="WHQ2382" s="14"/>
      <c r="WHR2382" s="14"/>
      <c r="WHS2382" s="14"/>
      <c r="WHT2382" s="14"/>
      <c r="WHU2382" s="14"/>
      <c r="WHV2382" s="14"/>
      <c r="WHW2382" s="14"/>
      <c r="WHX2382" s="14"/>
      <c r="WHY2382" s="14"/>
      <c r="WHZ2382" s="14"/>
      <c r="WIA2382" s="14"/>
      <c r="WIB2382" s="14"/>
      <c r="WIC2382" s="14"/>
      <c r="WID2382" s="14"/>
      <c r="WIE2382" s="14"/>
      <c r="WIF2382" s="14"/>
      <c r="WIG2382" s="14"/>
      <c r="WIH2382" s="14"/>
      <c r="WII2382" s="14"/>
      <c r="WIJ2382" s="14"/>
      <c r="WIK2382" s="14"/>
      <c r="WIL2382" s="14"/>
      <c r="WIM2382" s="14"/>
      <c r="WIN2382" s="14"/>
      <c r="WIO2382" s="14"/>
      <c r="WIP2382" s="14"/>
      <c r="WIQ2382" s="14"/>
      <c r="WIR2382" s="14"/>
      <c r="WIS2382" s="14"/>
      <c r="WIT2382" s="14"/>
      <c r="WIU2382" s="14"/>
      <c r="WIV2382" s="14"/>
      <c r="WIW2382" s="14"/>
      <c r="WIX2382" s="14"/>
      <c r="WIY2382" s="14"/>
      <c r="WIZ2382" s="14"/>
      <c r="WJA2382" s="14"/>
      <c r="WJB2382" s="14"/>
      <c r="WJC2382" s="14"/>
      <c r="WJD2382" s="14"/>
      <c r="WJE2382" s="14"/>
      <c r="WJF2382" s="14"/>
      <c r="WJG2382" s="14"/>
      <c r="WJH2382" s="14"/>
      <c r="WJI2382" s="14"/>
      <c r="WJJ2382" s="14"/>
      <c r="WJK2382" s="14"/>
      <c r="WJL2382" s="14"/>
      <c r="WJM2382" s="14"/>
      <c r="WJN2382" s="14"/>
      <c r="WJO2382" s="14"/>
      <c r="WJP2382" s="14"/>
      <c r="WJQ2382" s="14"/>
      <c r="WJR2382" s="14"/>
      <c r="WJS2382" s="14"/>
      <c r="WJT2382" s="14"/>
      <c r="WJU2382" s="14"/>
      <c r="WJV2382" s="14"/>
      <c r="WJW2382" s="14"/>
      <c r="WJX2382" s="14"/>
      <c r="WJY2382" s="14"/>
      <c r="WJZ2382" s="14"/>
      <c r="WKA2382" s="14"/>
      <c r="WKB2382" s="14"/>
      <c r="WKC2382" s="14"/>
      <c r="WKD2382" s="14"/>
      <c r="WKE2382" s="14"/>
      <c r="WKF2382" s="14"/>
      <c r="WKG2382" s="14"/>
      <c r="WKH2382" s="14"/>
      <c r="WKI2382" s="14"/>
      <c r="WKJ2382" s="14"/>
      <c r="WKK2382" s="14"/>
      <c r="WKL2382" s="14"/>
      <c r="WKM2382" s="14"/>
      <c r="WKN2382" s="14"/>
      <c r="WKO2382" s="14"/>
      <c r="WKP2382" s="14"/>
      <c r="WKQ2382" s="14"/>
      <c r="WKR2382" s="14"/>
      <c r="WKS2382" s="14"/>
      <c r="WKT2382" s="14"/>
      <c r="WKU2382" s="14"/>
      <c r="WKV2382" s="14"/>
      <c r="WKW2382" s="14"/>
      <c r="WKX2382" s="14"/>
      <c r="WKY2382" s="14"/>
      <c r="WKZ2382" s="14"/>
      <c r="WLA2382" s="14"/>
      <c r="WLB2382" s="14"/>
      <c r="WLC2382" s="14"/>
      <c r="WLD2382" s="14"/>
      <c r="WLE2382" s="14"/>
      <c r="WLF2382" s="14"/>
      <c r="WLG2382" s="14"/>
      <c r="WLH2382" s="14"/>
      <c r="WLI2382" s="14"/>
      <c r="WLJ2382" s="14"/>
      <c r="WLK2382" s="14"/>
      <c r="WLL2382" s="14"/>
      <c r="WLM2382" s="14"/>
      <c r="WLN2382" s="14"/>
      <c r="WLO2382" s="14"/>
      <c r="WLP2382" s="14"/>
      <c r="WLQ2382" s="14"/>
      <c r="WLR2382" s="14"/>
      <c r="WLS2382" s="14"/>
      <c r="WLT2382" s="14"/>
      <c r="WLU2382" s="14"/>
      <c r="WLV2382" s="14"/>
      <c r="WLW2382" s="14"/>
      <c r="WLX2382" s="14"/>
      <c r="WLY2382" s="14"/>
      <c r="WLZ2382" s="14"/>
      <c r="WMA2382" s="14"/>
      <c r="WMB2382" s="14"/>
      <c r="WMC2382" s="14"/>
      <c r="WMD2382" s="14"/>
      <c r="WME2382" s="14"/>
      <c r="WMF2382" s="14"/>
      <c r="WMG2382" s="14"/>
      <c r="WMH2382" s="14"/>
      <c r="WMI2382" s="14"/>
      <c r="WMJ2382" s="14"/>
      <c r="WMK2382" s="14"/>
      <c r="WML2382" s="14"/>
      <c r="WMM2382" s="14"/>
      <c r="WMN2382" s="14"/>
      <c r="WMO2382" s="14"/>
      <c r="WMP2382" s="14"/>
      <c r="WMQ2382" s="14"/>
      <c r="WMR2382" s="14"/>
      <c r="WMS2382" s="14"/>
      <c r="WMT2382" s="14"/>
      <c r="WMU2382" s="14"/>
      <c r="WMV2382" s="14"/>
      <c r="WMW2382" s="14"/>
      <c r="WMX2382" s="14"/>
      <c r="WMY2382" s="14"/>
      <c r="WMZ2382" s="14"/>
      <c r="WNA2382" s="14"/>
      <c r="WNB2382" s="14"/>
      <c r="WNC2382" s="14"/>
      <c r="WND2382" s="14"/>
      <c r="WNE2382" s="14"/>
      <c r="WNF2382" s="14"/>
      <c r="WNG2382" s="14"/>
      <c r="WNH2382" s="14"/>
      <c r="WNI2382" s="14"/>
      <c r="WNJ2382" s="14"/>
      <c r="WNK2382" s="14"/>
      <c r="WNL2382" s="14"/>
      <c r="WNM2382" s="14"/>
      <c r="WNN2382" s="14"/>
      <c r="WNO2382" s="14"/>
      <c r="WNP2382" s="14"/>
      <c r="WNQ2382" s="14"/>
      <c r="WNR2382" s="14"/>
      <c r="WNS2382" s="14"/>
      <c r="WNT2382" s="14"/>
      <c r="WNU2382" s="14"/>
      <c r="WNV2382" s="14"/>
      <c r="WNW2382" s="14"/>
      <c r="WNX2382" s="14"/>
      <c r="WNY2382" s="14"/>
      <c r="WNZ2382" s="14"/>
      <c r="WOA2382" s="14"/>
      <c r="WOB2382" s="14"/>
      <c r="WOC2382" s="14"/>
      <c r="WOD2382" s="14"/>
      <c r="WOE2382" s="14"/>
      <c r="WOF2382" s="14"/>
      <c r="WOG2382" s="14"/>
      <c r="WOH2382" s="14"/>
      <c r="WOI2382" s="14"/>
      <c r="WOJ2382" s="14"/>
      <c r="WOK2382" s="14"/>
      <c r="WOL2382" s="14"/>
      <c r="WOM2382" s="14"/>
      <c r="WON2382" s="14"/>
      <c r="WOO2382" s="14"/>
      <c r="WOP2382" s="14"/>
      <c r="WOQ2382" s="14"/>
      <c r="WOR2382" s="14"/>
      <c r="WOS2382" s="14"/>
      <c r="WOT2382" s="14"/>
      <c r="WOU2382" s="14"/>
      <c r="WOV2382" s="14"/>
      <c r="WOW2382" s="14"/>
      <c r="WOX2382" s="14"/>
      <c r="WOY2382" s="14"/>
      <c r="WOZ2382" s="14"/>
      <c r="WPA2382" s="14"/>
      <c r="WPB2382" s="14"/>
      <c r="WPC2382" s="14"/>
      <c r="WPD2382" s="14"/>
      <c r="WPE2382" s="14"/>
      <c r="WPF2382" s="14"/>
      <c r="WPG2382" s="14"/>
      <c r="WPH2382" s="14"/>
      <c r="WPI2382" s="14"/>
      <c r="WPJ2382" s="14"/>
      <c r="WPK2382" s="14"/>
      <c r="WPL2382" s="14"/>
      <c r="WPM2382" s="14"/>
      <c r="WPN2382" s="14"/>
      <c r="WPO2382" s="14"/>
      <c r="WPP2382" s="14"/>
      <c r="WPQ2382" s="14"/>
      <c r="WPR2382" s="14"/>
      <c r="WPS2382" s="14"/>
      <c r="WPT2382" s="14"/>
      <c r="WPU2382" s="14"/>
      <c r="WPV2382" s="14"/>
      <c r="WPW2382" s="14"/>
      <c r="WPX2382" s="14"/>
      <c r="WPY2382" s="14"/>
      <c r="WPZ2382" s="14"/>
      <c r="WQA2382" s="14"/>
      <c r="WQB2382" s="14"/>
      <c r="WQC2382" s="14"/>
      <c r="WQD2382" s="14"/>
      <c r="WQE2382" s="14"/>
      <c r="WQF2382" s="14"/>
      <c r="WQG2382" s="14"/>
      <c r="WQH2382" s="14"/>
      <c r="WQI2382" s="14"/>
      <c r="WQJ2382" s="14"/>
      <c r="WQK2382" s="14"/>
      <c r="WQL2382" s="14"/>
      <c r="WQM2382" s="14"/>
      <c r="WQN2382" s="14"/>
      <c r="WQO2382" s="14"/>
      <c r="WQP2382" s="14"/>
      <c r="WQQ2382" s="14"/>
      <c r="WQR2382" s="14"/>
      <c r="WQS2382" s="14"/>
      <c r="WQT2382" s="14"/>
      <c r="WQU2382" s="14"/>
      <c r="WQV2382" s="14"/>
      <c r="WQW2382" s="14"/>
      <c r="WQX2382" s="14"/>
      <c r="WQY2382" s="14"/>
      <c r="WQZ2382" s="14"/>
      <c r="WRA2382" s="14"/>
      <c r="WRB2382" s="14"/>
      <c r="WRC2382" s="14"/>
      <c r="WRD2382" s="14"/>
      <c r="WRE2382" s="14"/>
      <c r="WRF2382" s="14"/>
      <c r="WRG2382" s="14"/>
      <c r="WRH2382" s="14"/>
      <c r="WRI2382" s="14"/>
      <c r="WRJ2382" s="14"/>
      <c r="WRK2382" s="14"/>
      <c r="WRL2382" s="14"/>
      <c r="WRM2382" s="14"/>
      <c r="WRN2382" s="14"/>
      <c r="WRO2382" s="14"/>
      <c r="WRP2382" s="14"/>
      <c r="WRQ2382" s="14"/>
      <c r="WRR2382" s="14"/>
      <c r="WRS2382" s="14"/>
      <c r="WRT2382" s="14"/>
      <c r="WRU2382" s="14"/>
      <c r="WRV2382" s="14"/>
      <c r="WRW2382" s="14"/>
      <c r="WRX2382" s="14"/>
      <c r="WRY2382" s="14"/>
      <c r="WRZ2382" s="14"/>
      <c r="WSA2382" s="14"/>
      <c r="WSB2382" s="14"/>
      <c r="WSC2382" s="14"/>
      <c r="WSD2382" s="14"/>
      <c r="WSE2382" s="14"/>
      <c r="WSF2382" s="14"/>
      <c r="WSG2382" s="14"/>
      <c r="WSH2382" s="14"/>
      <c r="WSI2382" s="14"/>
      <c r="WSJ2382" s="14"/>
      <c r="WSK2382" s="14"/>
      <c r="WSL2382" s="14"/>
      <c r="WSM2382" s="14"/>
      <c r="WSN2382" s="14"/>
      <c r="WSO2382" s="14"/>
      <c r="WSP2382" s="14"/>
      <c r="WSQ2382" s="14"/>
      <c r="WSR2382" s="14"/>
      <c r="WSS2382" s="14"/>
      <c r="WST2382" s="14"/>
      <c r="WSU2382" s="14"/>
      <c r="WSV2382" s="14"/>
      <c r="WSW2382" s="14"/>
      <c r="WSX2382" s="14"/>
      <c r="WSY2382" s="14"/>
      <c r="WSZ2382" s="14"/>
      <c r="WTA2382" s="14"/>
      <c r="WTB2382" s="14"/>
      <c r="WTC2382" s="14"/>
      <c r="WTD2382" s="14"/>
      <c r="WTE2382" s="14"/>
      <c r="WTF2382" s="14"/>
      <c r="WTG2382" s="14"/>
      <c r="WTH2382" s="14"/>
      <c r="WTI2382" s="14"/>
      <c r="WTJ2382" s="14"/>
      <c r="WTK2382" s="14"/>
      <c r="WTL2382" s="14"/>
      <c r="WTM2382" s="14"/>
      <c r="WTN2382" s="14"/>
      <c r="WTO2382" s="14"/>
      <c r="WTP2382" s="14"/>
      <c r="WTQ2382" s="14"/>
      <c r="WTR2382" s="14"/>
      <c r="WTS2382" s="14"/>
      <c r="WTT2382" s="14"/>
      <c r="WTU2382" s="14"/>
      <c r="WTV2382" s="14"/>
      <c r="WTW2382" s="14"/>
      <c r="WTX2382" s="14"/>
      <c r="WTY2382" s="14"/>
      <c r="WTZ2382" s="14"/>
      <c r="WUA2382" s="14"/>
      <c r="WUB2382" s="14"/>
      <c r="WUC2382" s="14"/>
      <c r="WUD2382" s="14"/>
      <c r="WUE2382" s="14"/>
      <c r="WUF2382" s="14"/>
      <c r="WUG2382" s="14"/>
      <c r="WUH2382" s="14"/>
      <c r="WUI2382" s="14"/>
      <c r="WUJ2382" s="14"/>
      <c r="WUK2382" s="14"/>
      <c r="WUL2382" s="14"/>
      <c r="WUM2382" s="14"/>
      <c r="WUN2382" s="14"/>
      <c r="WUO2382" s="14"/>
      <c r="WUP2382" s="14"/>
      <c r="WUQ2382" s="14"/>
      <c r="WUR2382" s="14"/>
      <c r="WUS2382" s="14"/>
      <c r="WUT2382" s="14"/>
      <c r="WUU2382" s="14"/>
      <c r="WUV2382" s="14"/>
      <c r="WUW2382" s="14"/>
      <c r="WUX2382" s="14"/>
      <c r="WUY2382" s="14"/>
      <c r="WUZ2382" s="14"/>
      <c r="WVA2382" s="14"/>
      <c r="WVB2382" s="14"/>
      <c r="WVC2382" s="14"/>
      <c r="WVD2382" s="14"/>
      <c r="WVE2382" s="14"/>
      <c r="WVF2382" s="14"/>
      <c r="WVG2382" s="14"/>
      <c r="WVH2382" s="14"/>
      <c r="WVI2382" s="14"/>
      <c r="WVJ2382" s="14"/>
      <c r="WVK2382" s="14"/>
      <c r="WVL2382" s="14"/>
      <c r="WVM2382" s="14"/>
      <c r="WVN2382" s="14"/>
      <c r="WVO2382" s="14"/>
      <c r="WVP2382" s="14"/>
      <c r="WVQ2382" s="14"/>
      <c r="WVR2382" s="14"/>
      <c r="WVS2382" s="14"/>
      <c r="WVT2382" s="14"/>
      <c r="WVU2382" s="14"/>
      <c r="WVV2382" s="14"/>
      <c r="WVW2382" s="14"/>
      <c r="WVX2382" s="14"/>
      <c r="WVY2382" s="14"/>
      <c r="WVZ2382" s="14"/>
      <c r="WWA2382" s="14"/>
      <c r="WWB2382" s="14"/>
      <c r="WWC2382" s="14"/>
      <c r="WWD2382" s="14"/>
      <c r="WWE2382" s="14"/>
      <c r="WWF2382" s="14"/>
      <c r="WWG2382" s="14"/>
      <c r="WWH2382" s="14"/>
      <c r="WWI2382" s="14"/>
      <c r="WWJ2382" s="14"/>
      <c r="WWK2382" s="14"/>
      <c r="WWL2382" s="14"/>
      <c r="WWM2382" s="14"/>
      <c r="WWN2382" s="14"/>
      <c r="WWO2382" s="14"/>
      <c r="WWP2382" s="14"/>
      <c r="WWQ2382" s="14"/>
      <c r="WWR2382" s="14"/>
      <c r="WWS2382" s="14"/>
      <c r="WWT2382" s="14"/>
      <c r="WWU2382" s="14"/>
      <c r="WWV2382" s="14"/>
      <c r="WWW2382" s="14"/>
      <c r="WWX2382" s="14"/>
      <c r="WWY2382" s="14"/>
      <c r="WWZ2382" s="14"/>
      <c r="WXA2382" s="14"/>
      <c r="WXB2382" s="14"/>
      <c r="WXC2382" s="14"/>
      <c r="WXD2382" s="14"/>
      <c r="WXE2382" s="14"/>
      <c r="WXF2382" s="14"/>
      <c r="WXG2382" s="14"/>
      <c r="WXH2382" s="14"/>
      <c r="WXI2382" s="14"/>
      <c r="WXJ2382" s="14"/>
      <c r="WXK2382" s="14"/>
      <c r="WXL2382" s="14"/>
      <c r="WXM2382" s="14"/>
      <c r="WXN2382" s="14"/>
      <c r="WXO2382" s="14"/>
      <c r="WXP2382" s="14"/>
      <c r="WXQ2382" s="14"/>
      <c r="WXR2382" s="14"/>
      <c r="WXS2382" s="14"/>
      <c r="WXT2382" s="14"/>
      <c r="WXU2382" s="14"/>
      <c r="WXV2382" s="14"/>
      <c r="WXW2382" s="14"/>
      <c r="WXX2382" s="14"/>
      <c r="WXY2382" s="14"/>
      <c r="WXZ2382" s="14"/>
      <c r="WYA2382" s="14"/>
      <c r="WYB2382" s="14"/>
      <c r="WYC2382" s="14"/>
      <c r="WYD2382" s="14"/>
      <c r="WYE2382" s="14"/>
      <c r="WYF2382" s="14"/>
      <c r="WYG2382" s="14"/>
      <c r="WYH2382" s="14"/>
      <c r="WYI2382" s="14"/>
      <c r="WYJ2382" s="14"/>
      <c r="WYK2382" s="14"/>
      <c r="WYL2382" s="14"/>
      <c r="WYM2382" s="14"/>
      <c r="WYN2382" s="14"/>
      <c r="WYO2382" s="14"/>
      <c r="WYP2382" s="14"/>
      <c r="WYQ2382" s="14"/>
      <c r="WYR2382" s="14"/>
      <c r="WYS2382" s="14"/>
      <c r="WYT2382" s="14"/>
      <c r="WYU2382" s="14"/>
      <c r="WYV2382" s="14"/>
      <c r="WYW2382" s="14"/>
      <c r="WYX2382" s="14"/>
      <c r="WYY2382" s="14"/>
      <c r="WYZ2382" s="14"/>
      <c r="WZA2382" s="14"/>
      <c r="WZB2382" s="14"/>
      <c r="WZC2382" s="14"/>
      <c r="WZD2382" s="14"/>
      <c r="WZE2382" s="14"/>
      <c r="WZF2382" s="14"/>
      <c r="WZG2382" s="14"/>
      <c r="WZH2382" s="14"/>
      <c r="WZI2382" s="14"/>
      <c r="WZJ2382" s="14"/>
      <c r="WZK2382" s="14"/>
      <c r="WZL2382" s="14"/>
      <c r="WZM2382" s="14"/>
      <c r="WZN2382" s="14"/>
      <c r="WZO2382" s="14"/>
      <c r="WZP2382" s="14"/>
      <c r="WZQ2382" s="14"/>
      <c r="WZR2382" s="14"/>
      <c r="WZS2382" s="14"/>
      <c r="WZT2382" s="14"/>
      <c r="WZU2382" s="14"/>
      <c r="WZV2382" s="14"/>
      <c r="WZW2382" s="14"/>
      <c r="WZX2382" s="14"/>
      <c r="WZY2382" s="14"/>
      <c r="WZZ2382" s="14"/>
      <c r="XAA2382" s="14"/>
      <c r="XAB2382" s="14"/>
      <c r="XAC2382" s="14"/>
      <c r="XAD2382" s="14"/>
      <c r="XAE2382" s="14"/>
      <c r="XAF2382" s="14"/>
      <c r="XAG2382" s="14"/>
      <c r="XAH2382" s="14"/>
      <c r="XAI2382" s="14"/>
      <c r="XAJ2382" s="14"/>
      <c r="XAK2382" s="14"/>
      <c r="XAL2382" s="14"/>
      <c r="XAM2382" s="14"/>
      <c r="XAN2382" s="14"/>
      <c r="XAO2382" s="14"/>
      <c r="XAP2382" s="14"/>
      <c r="XAQ2382" s="14"/>
      <c r="XAR2382" s="14"/>
      <c r="XAS2382" s="14"/>
      <c r="XAT2382" s="14"/>
      <c r="XAU2382" s="14"/>
      <c r="XAV2382" s="14"/>
      <c r="XAW2382" s="14"/>
      <c r="XAX2382" s="14"/>
      <c r="XAY2382" s="14"/>
      <c r="XAZ2382" s="14"/>
      <c r="XBA2382" s="14"/>
      <c r="XBB2382" s="14"/>
      <c r="XBC2382" s="14"/>
      <c r="XBD2382" s="14"/>
      <c r="XBE2382" s="14"/>
      <c r="XBF2382" s="14"/>
      <c r="XBG2382" s="14"/>
      <c r="XBH2382" s="14"/>
      <c r="XBI2382" s="14"/>
      <c r="XBJ2382" s="14"/>
      <c r="XBK2382" s="14"/>
      <c r="XBL2382" s="14"/>
      <c r="XBM2382" s="14"/>
      <c r="XBN2382" s="14"/>
      <c r="XBO2382" s="14"/>
      <c r="XBP2382" s="14"/>
      <c r="XBQ2382" s="14"/>
      <c r="XBR2382" s="14"/>
      <c r="XBS2382" s="14"/>
      <c r="XBT2382" s="14"/>
      <c r="XBU2382" s="14"/>
      <c r="XBV2382" s="14"/>
      <c r="XBW2382" s="14"/>
      <c r="XBX2382" s="14"/>
      <c r="XBY2382" s="14"/>
      <c r="XBZ2382" s="14"/>
      <c r="XCA2382" s="14"/>
      <c r="XCB2382" s="14"/>
      <c r="XCC2382" s="14"/>
      <c r="XCD2382" s="14"/>
      <c r="XCE2382" s="14"/>
      <c r="XCF2382" s="14"/>
      <c r="XCG2382" s="14"/>
      <c r="XCH2382" s="14"/>
      <c r="XCI2382" s="14"/>
      <c r="XCJ2382" s="14"/>
      <c r="XCK2382" s="14"/>
      <c r="XCL2382" s="14"/>
      <c r="XCM2382" s="14"/>
      <c r="XCN2382" s="14"/>
      <c r="XCO2382" s="14"/>
      <c r="XCP2382" s="14"/>
      <c r="XCQ2382" s="14"/>
      <c r="XCR2382" s="14"/>
      <c r="XCS2382" s="14"/>
      <c r="XCT2382" s="14"/>
      <c r="XCU2382" s="14"/>
      <c r="XCV2382" s="14"/>
      <c r="XCW2382" s="14"/>
      <c r="XCX2382" s="14"/>
      <c r="XCY2382" s="14"/>
      <c r="XCZ2382" s="14"/>
      <c r="XDA2382" s="14"/>
      <c r="XDB2382" s="14"/>
      <c r="XDC2382" s="14"/>
      <c r="XDD2382" s="14"/>
      <c r="XDE2382" s="14"/>
      <c r="XDF2382" s="14"/>
      <c r="XDG2382" s="14"/>
      <c r="XDH2382" s="14"/>
      <c r="XDI2382" s="14"/>
      <c r="XDJ2382" s="14"/>
      <c r="XDK2382" s="14"/>
      <c r="XDL2382" s="14"/>
      <c r="XDM2382" s="14"/>
      <c r="XDN2382" s="14"/>
      <c r="XDO2382" s="14"/>
      <c r="XDP2382" s="14"/>
      <c r="XDQ2382" s="14"/>
      <c r="XDR2382" s="14"/>
      <c r="XDS2382" s="14"/>
      <c r="XDT2382" s="14"/>
      <c r="XDU2382" s="14"/>
      <c r="XDV2382" s="14"/>
      <c r="XDW2382" s="14"/>
      <c r="XDX2382" s="14"/>
      <c r="XDY2382" s="14"/>
      <c r="XDZ2382" s="14"/>
      <c r="XEA2382" s="14"/>
      <c r="XEB2382" s="14"/>
      <c r="XEC2382" s="14"/>
      <c r="XED2382" s="14"/>
      <c r="XEE2382" s="14"/>
      <c r="XEF2382" s="14"/>
      <c r="XEG2382" s="14"/>
      <c r="XEH2382" s="14"/>
      <c r="XEI2382" s="14"/>
      <c r="XEJ2382" s="14"/>
      <c r="XEK2382" s="14"/>
      <c r="XEL2382" s="14"/>
      <c r="XEM2382" s="14"/>
      <c r="XEN2382" s="14"/>
      <c r="XEO2382" s="14"/>
      <c r="XEP2382" s="14"/>
      <c r="XEQ2382" s="14"/>
      <c r="XER2382" s="14"/>
      <c r="XES2382" s="14"/>
      <c r="XET2382" s="14"/>
      <c r="XEU2382" s="14"/>
      <c r="XEV2382" s="14"/>
      <c r="XEW2382" s="14"/>
      <c r="XEX2382" s="14"/>
      <c r="XEY2382" s="14"/>
      <c r="XEZ2382" s="14"/>
    </row>
    <row r="2383" spans="1:16381" ht="22.5" hidden="1" customHeight="1" x14ac:dyDescent="0.25">
      <c r="A2383" s="68" t="s">
        <v>5459</v>
      </c>
      <c r="B2383" s="25">
        <v>4240</v>
      </c>
      <c r="C2383" s="333" t="s">
        <v>2956</v>
      </c>
      <c r="D2383" s="25">
        <v>1972</v>
      </c>
      <c r="E2383" s="108" t="s">
        <v>2932</v>
      </c>
      <c r="F2383" s="68" t="s">
        <v>2933</v>
      </c>
      <c r="G2383" s="25">
        <v>5</v>
      </c>
      <c r="H2383" s="25">
        <v>4</v>
      </c>
      <c r="I2383" s="170">
        <v>3664.4</v>
      </c>
      <c r="J2383" s="170">
        <v>3355.6</v>
      </c>
      <c r="K2383" s="170">
        <v>3355.6</v>
      </c>
      <c r="L2383" s="287">
        <v>171</v>
      </c>
      <c r="M2383" s="170">
        <f>R2383+T2383+V2383+X2383+Z2383+AB2383+AE2383+AF2383</f>
        <v>369000</v>
      </c>
      <c r="N2383" s="137"/>
      <c r="O2383" s="135"/>
      <c r="P2383" s="137"/>
      <c r="Q2383" s="137">
        <f>M2383</f>
        <v>369000</v>
      </c>
      <c r="R2383" s="137"/>
      <c r="S2383" s="30"/>
      <c r="T2383" s="137"/>
      <c r="U2383" s="137"/>
      <c r="V2383" s="137"/>
      <c r="W2383" s="137"/>
      <c r="X2383" s="137"/>
      <c r="Y2383" s="137"/>
      <c r="Z2383" s="137"/>
      <c r="AA2383" s="137">
        <v>158</v>
      </c>
      <c r="AB2383" s="137">
        <v>369000</v>
      </c>
      <c r="AC2383" s="137"/>
      <c r="AD2383" s="137"/>
      <c r="AE2383" s="137"/>
      <c r="AF2383" s="137"/>
      <c r="AG2383" s="337">
        <v>2025</v>
      </c>
      <c r="AH2383" s="166"/>
      <c r="AI2383" s="166"/>
      <c r="AJ2383" s="134">
        <f t="shared" ca="1" si="517"/>
        <v>2277</v>
      </c>
      <c r="AK2383" s="35" t="s">
        <v>153</v>
      </c>
      <c r="AL2383" s="134" t="str">
        <f t="shared" ca="1" si="518"/>
        <v>2277.</v>
      </c>
      <c r="AM2383" s="140"/>
      <c r="AN2383" s="35"/>
      <c r="AO2383" s="193"/>
    </row>
    <row r="2384" spans="1:16381" ht="22.5" hidden="1" customHeight="1" x14ac:dyDescent="0.25">
      <c r="A2384" s="68" t="s">
        <v>5460</v>
      </c>
      <c r="B2384" s="25">
        <v>4466</v>
      </c>
      <c r="C2384" s="36" t="s">
        <v>3021</v>
      </c>
      <c r="D2384" s="25">
        <v>1967</v>
      </c>
      <c r="E2384" s="108" t="s">
        <v>2932</v>
      </c>
      <c r="F2384" s="68" t="s">
        <v>2933</v>
      </c>
      <c r="G2384" s="25">
        <v>5</v>
      </c>
      <c r="H2384" s="25">
        <v>4</v>
      </c>
      <c r="I2384" s="137">
        <v>3178.2</v>
      </c>
      <c r="J2384" s="137">
        <v>2908.7</v>
      </c>
      <c r="K2384" s="137">
        <v>2908.7</v>
      </c>
      <c r="L2384" s="30">
        <v>130</v>
      </c>
      <c r="M2384" s="170">
        <f>R2384+T2384+V2384+X2384+Z2384+AB2384+AE2384+AF2384</f>
        <v>2378818</v>
      </c>
      <c r="N2384" s="137"/>
      <c r="O2384" s="135"/>
      <c r="P2384" s="137"/>
      <c r="Q2384" s="137">
        <f>M2384</f>
        <v>2378818</v>
      </c>
      <c r="R2384" s="137"/>
      <c r="S2384" s="30"/>
      <c r="T2384" s="137"/>
      <c r="U2384" s="137">
        <v>817</v>
      </c>
      <c r="V2384" s="137">
        <v>2378818</v>
      </c>
      <c r="W2384" s="137"/>
      <c r="X2384" s="137"/>
      <c r="Y2384" s="137"/>
      <c r="Z2384" s="137"/>
      <c r="AA2384" s="137"/>
      <c r="AB2384" s="137"/>
      <c r="AC2384" s="336"/>
      <c r="AD2384" s="336"/>
      <c r="AE2384" s="137"/>
      <c r="AF2384" s="137"/>
      <c r="AG2384" s="337">
        <v>2025</v>
      </c>
      <c r="AH2384" s="171"/>
      <c r="AI2384" s="171"/>
      <c r="AJ2384" s="134">
        <f t="shared" ca="1" si="517"/>
        <v>2278</v>
      </c>
      <c r="AK2384" s="35" t="s">
        <v>153</v>
      </c>
      <c r="AL2384" s="134" t="str">
        <f t="shared" ca="1" si="518"/>
        <v>2278.</v>
      </c>
      <c r="AM2384" s="140"/>
      <c r="AN2384" s="35"/>
      <c r="AO2384" s="193"/>
    </row>
    <row r="2385" spans="1:16381" ht="22.5" hidden="1" customHeight="1" x14ac:dyDescent="0.25">
      <c r="A2385" s="68" t="s">
        <v>5461</v>
      </c>
      <c r="B2385" s="25">
        <v>5072</v>
      </c>
      <c r="C2385" s="36" t="s">
        <v>2280</v>
      </c>
      <c r="D2385" s="25">
        <v>1979</v>
      </c>
      <c r="E2385" s="108" t="s">
        <v>2932</v>
      </c>
      <c r="F2385" s="68" t="s">
        <v>2933</v>
      </c>
      <c r="G2385" s="25">
        <v>9</v>
      </c>
      <c r="H2385" s="25">
        <v>8</v>
      </c>
      <c r="I2385" s="137">
        <v>15172.2</v>
      </c>
      <c r="J2385" s="137">
        <v>14420.5</v>
      </c>
      <c r="K2385" s="137">
        <v>14364.6</v>
      </c>
      <c r="L2385" s="30">
        <v>759</v>
      </c>
      <c r="M2385" s="170">
        <f>R2385+T2385+V2385+X2385+Z2385+AB2385+AE2385+AF2385</f>
        <v>12424640</v>
      </c>
      <c r="N2385" s="137"/>
      <c r="O2385" s="135"/>
      <c r="P2385" s="137"/>
      <c r="Q2385" s="137">
        <f>M2385</f>
        <v>12424640</v>
      </c>
      <c r="R2385" s="137"/>
      <c r="S2385" s="30">
        <v>4</v>
      </c>
      <c r="T2385" s="137">
        <f>S2385*3106160</f>
        <v>12424640</v>
      </c>
      <c r="U2385" s="137"/>
      <c r="V2385" s="137"/>
      <c r="W2385" s="137"/>
      <c r="X2385" s="137"/>
      <c r="Y2385" s="137"/>
      <c r="Z2385" s="137"/>
      <c r="AA2385" s="137"/>
      <c r="AB2385" s="137"/>
      <c r="AC2385" s="336"/>
      <c r="AD2385" s="336"/>
      <c r="AE2385" s="137"/>
      <c r="AF2385" s="137"/>
      <c r="AG2385" s="337">
        <v>2025</v>
      </c>
      <c r="AH2385" s="171" t="s">
        <v>3158</v>
      </c>
      <c r="AI2385" s="171"/>
      <c r="AJ2385" s="134">
        <f t="shared" ca="1" si="517"/>
        <v>2279</v>
      </c>
      <c r="AK2385" s="35" t="s">
        <v>153</v>
      </c>
      <c r="AL2385" s="134" t="str">
        <f t="shared" ca="1" si="518"/>
        <v>2279.</v>
      </c>
      <c r="AM2385" s="140"/>
      <c r="AN2385" s="35"/>
      <c r="AO2385" s="193"/>
    </row>
    <row r="2386" spans="1:16381" ht="23.25" hidden="1" customHeight="1" x14ac:dyDescent="0.25">
      <c r="A2386" s="68" t="s">
        <v>5462</v>
      </c>
      <c r="B2386" s="68">
        <v>4315</v>
      </c>
      <c r="C2386" s="333" t="s">
        <v>2941</v>
      </c>
      <c r="D2386" s="68">
        <v>1982</v>
      </c>
      <c r="E2386" s="108" t="s">
        <v>2932</v>
      </c>
      <c r="F2386" s="68" t="s">
        <v>2933</v>
      </c>
      <c r="G2386" s="25">
        <v>5</v>
      </c>
      <c r="H2386" s="25">
        <v>2</v>
      </c>
      <c r="I2386" s="170">
        <v>1324.7</v>
      </c>
      <c r="J2386" s="170">
        <v>1288</v>
      </c>
      <c r="K2386" s="170">
        <v>1288</v>
      </c>
      <c r="L2386" s="287">
        <v>86</v>
      </c>
      <c r="M2386" s="170">
        <f t="shared" ref="M2386" si="537">R2386+T2386+V2386+X2386+Z2386+AB2386+AE2386+AF2386</f>
        <v>431668.62</v>
      </c>
      <c r="N2386" s="137"/>
      <c r="O2386" s="135"/>
      <c r="P2386" s="137"/>
      <c r="Q2386" s="137">
        <f t="shared" ref="Q2386" si="538">M2386</f>
        <v>431668.62</v>
      </c>
      <c r="R2386" s="137">
        <v>431668.62</v>
      </c>
      <c r="S2386" s="30"/>
      <c r="T2386" s="137"/>
      <c r="U2386" s="137"/>
      <c r="V2386" s="137"/>
      <c r="W2386" s="137"/>
      <c r="X2386" s="137"/>
      <c r="Y2386" s="137"/>
      <c r="Z2386" s="137"/>
      <c r="AA2386" s="137"/>
      <c r="AB2386" s="137"/>
      <c r="AC2386" s="336"/>
      <c r="AD2386" s="336"/>
      <c r="AE2386" s="137"/>
      <c r="AF2386" s="137"/>
      <c r="AG2386" s="337">
        <v>2025</v>
      </c>
      <c r="AH2386" s="171" t="s">
        <v>3052</v>
      </c>
      <c r="AI2386" s="171"/>
      <c r="AJ2386" s="134">
        <f t="shared" ca="1" si="517"/>
        <v>2280</v>
      </c>
      <c r="AK2386" s="35" t="s">
        <v>153</v>
      </c>
      <c r="AL2386" s="134" t="str">
        <f t="shared" ca="1" si="518"/>
        <v>2280.</v>
      </c>
      <c r="AM2386" s="140"/>
      <c r="AO2386" s="193"/>
    </row>
    <row r="2387" spans="1:16381" ht="22.5" hidden="1" customHeight="1" x14ac:dyDescent="0.25">
      <c r="A2387" s="68" t="s">
        <v>5463</v>
      </c>
      <c r="B2387" s="117">
        <v>4820</v>
      </c>
      <c r="C2387" s="36" t="s">
        <v>3012</v>
      </c>
      <c r="D2387" s="25">
        <v>1954</v>
      </c>
      <c r="E2387" s="108" t="s">
        <v>2932</v>
      </c>
      <c r="F2387" s="68" t="s">
        <v>2934</v>
      </c>
      <c r="G2387" s="25">
        <v>4</v>
      </c>
      <c r="H2387" s="25">
        <v>3</v>
      </c>
      <c r="I2387" s="137">
        <v>2310.8000000000002</v>
      </c>
      <c r="J2387" s="137">
        <v>2334.1</v>
      </c>
      <c r="K2387" s="137">
        <v>2016.3</v>
      </c>
      <c r="L2387" s="30">
        <v>74</v>
      </c>
      <c r="M2387" s="170">
        <f>R2387+T2387+V2387+X2387+Z2387+AB2387+AE2387+AF2387</f>
        <v>1149540</v>
      </c>
      <c r="N2387" s="137"/>
      <c r="O2387" s="135"/>
      <c r="P2387" s="137"/>
      <c r="Q2387" s="137">
        <f>M2387</f>
        <v>1149540</v>
      </c>
      <c r="R2387" s="137">
        <v>1149540</v>
      </c>
      <c r="S2387" s="30"/>
      <c r="T2387" s="137"/>
      <c r="U2387" s="137"/>
      <c r="V2387" s="137"/>
      <c r="W2387" s="137"/>
      <c r="X2387" s="137"/>
      <c r="Y2387" s="137"/>
      <c r="Z2387" s="137"/>
      <c r="AA2387" s="137"/>
      <c r="AB2387" s="137"/>
      <c r="AC2387" s="137"/>
      <c r="AD2387" s="137"/>
      <c r="AE2387" s="137"/>
      <c r="AF2387" s="137"/>
      <c r="AG2387" s="337">
        <v>2025</v>
      </c>
      <c r="AH2387" s="171" t="s">
        <v>3052</v>
      </c>
      <c r="AI2387" s="171"/>
      <c r="AJ2387" s="134">
        <f t="shared" ca="1" si="517"/>
        <v>2281</v>
      </c>
      <c r="AK2387" s="35" t="s">
        <v>153</v>
      </c>
      <c r="AL2387" s="134" t="str">
        <f t="shared" ca="1" si="518"/>
        <v>2281.</v>
      </c>
      <c r="AM2387" s="140"/>
      <c r="AN2387" s="35"/>
      <c r="AO2387" s="193"/>
    </row>
    <row r="2388" spans="1:16381" ht="23.25" hidden="1" customHeight="1" x14ac:dyDescent="0.25">
      <c r="A2388" s="68" t="s">
        <v>5464</v>
      </c>
      <c r="B2388" s="313">
        <v>5567</v>
      </c>
      <c r="C2388" s="347" t="s">
        <v>3144</v>
      </c>
      <c r="D2388" s="313">
        <v>1981</v>
      </c>
      <c r="E2388" s="114" t="s">
        <v>2932</v>
      </c>
      <c r="F2388" s="313" t="s">
        <v>2933</v>
      </c>
      <c r="G2388" s="67">
        <v>5</v>
      </c>
      <c r="H2388" s="67">
        <v>4</v>
      </c>
      <c r="I2388" s="290">
        <v>3191.4</v>
      </c>
      <c r="J2388" s="290">
        <v>2970.7</v>
      </c>
      <c r="K2388" s="290">
        <v>2970.7</v>
      </c>
      <c r="L2388" s="291">
        <v>168</v>
      </c>
      <c r="M2388" s="173">
        <f t="shared" ref="M2388:M2389" si="539">R2388+T2388+V2388+X2388+Z2388+AB2388+AE2388+AF2388</f>
        <v>1336115</v>
      </c>
      <c r="N2388" s="137"/>
      <c r="O2388" s="135"/>
      <c r="P2388" s="137"/>
      <c r="Q2388" s="137">
        <f t="shared" ref="Q2388:Q2389" si="540">M2388</f>
        <v>1336115</v>
      </c>
      <c r="R2388" s="137">
        <v>1336115</v>
      </c>
      <c r="S2388" s="30"/>
      <c r="T2388" s="137"/>
      <c r="U2388" s="137"/>
      <c r="V2388" s="137"/>
      <c r="W2388" s="137"/>
      <c r="X2388" s="137"/>
      <c r="Y2388" s="137"/>
      <c r="Z2388" s="137"/>
      <c r="AA2388" s="137"/>
      <c r="AB2388" s="137"/>
      <c r="AC2388" s="336"/>
      <c r="AD2388" s="336"/>
      <c r="AE2388" s="137"/>
      <c r="AF2388" s="137"/>
      <c r="AG2388" s="337">
        <v>2025</v>
      </c>
      <c r="AH2388" s="128" t="s">
        <v>3048</v>
      </c>
      <c r="AI2388" s="128"/>
      <c r="AJ2388" s="134">
        <f t="shared" ca="1" si="517"/>
        <v>2282</v>
      </c>
      <c r="AK2388" s="35" t="s">
        <v>153</v>
      </c>
      <c r="AL2388" s="134" t="str">
        <f t="shared" ca="1" si="518"/>
        <v>2282.</v>
      </c>
      <c r="AM2388" s="140"/>
      <c r="AO2388" s="193"/>
    </row>
    <row r="2389" spans="1:16381" ht="22.5" hidden="1" customHeight="1" x14ac:dyDescent="0.25">
      <c r="A2389" s="107" t="s">
        <v>5465</v>
      </c>
      <c r="B2389" s="25">
        <v>4349</v>
      </c>
      <c r="C2389" s="205" t="s">
        <v>2089</v>
      </c>
      <c r="D2389" s="25">
        <v>1952</v>
      </c>
      <c r="E2389" s="108" t="s">
        <v>2932</v>
      </c>
      <c r="F2389" s="68" t="s">
        <v>2934</v>
      </c>
      <c r="G2389" s="25">
        <v>4</v>
      </c>
      <c r="H2389" s="25">
        <v>4</v>
      </c>
      <c r="I2389" s="137">
        <v>3659.9</v>
      </c>
      <c r="J2389" s="137">
        <v>3344.9</v>
      </c>
      <c r="K2389" s="137">
        <v>2821.8</v>
      </c>
      <c r="L2389" s="30">
        <v>97</v>
      </c>
      <c r="M2389" s="170">
        <f t="shared" si="539"/>
        <v>14248562</v>
      </c>
      <c r="N2389" s="137"/>
      <c r="O2389" s="135"/>
      <c r="P2389" s="137"/>
      <c r="Q2389" s="137">
        <f t="shared" si="540"/>
        <v>14248562</v>
      </c>
      <c r="R2389" s="137"/>
      <c r="S2389" s="30"/>
      <c r="T2389" s="137"/>
      <c r="U2389" s="137">
        <v>1894</v>
      </c>
      <c r="V2389" s="137">
        <f>U2389*7523</f>
        <v>14248562</v>
      </c>
      <c r="W2389" s="137"/>
      <c r="X2389" s="137"/>
      <c r="Y2389" s="137"/>
      <c r="Z2389" s="137"/>
      <c r="AA2389" s="137"/>
      <c r="AB2389" s="137"/>
      <c r="AC2389" s="137"/>
      <c r="AD2389" s="137"/>
      <c r="AE2389" s="137"/>
      <c r="AF2389" s="137"/>
      <c r="AG2389" s="337">
        <v>2025</v>
      </c>
      <c r="AH2389" s="136"/>
      <c r="AI2389" s="218"/>
      <c r="AJ2389" s="134">
        <f t="shared" ca="1" si="517"/>
        <v>2283</v>
      </c>
      <c r="AK2389" s="35" t="s">
        <v>153</v>
      </c>
      <c r="AL2389" s="134" t="str">
        <f t="shared" ca="1" si="518"/>
        <v>2283.</v>
      </c>
      <c r="AM2389" s="140"/>
      <c r="AN2389" s="35"/>
      <c r="AO2389" s="193"/>
    </row>
    <row r="2390" spans="1:16381" ht="23.25" hidden="1" customHeight="1" x14ac:dyDescent="0.25">
      <c r="A2390" s="68" t="s">
        <v>5466</v>
      </c>
      <c r="B2390" s="68">
        <v>4723</v>
      </c>
      <c r="C2390" s="205" t="s">
        <v>3173</v>
      </c>
      <c r="D2390" s="68">
        <v>1984</v>
      </c>
      <c r="E2390" s="108" t="s">
        <v>2932</v>
      </c>
      <c r="F2390" s="68" t="s">
        <v>2934</v>
      </c>
      <c r="G2390" s="25">
        <v>12</v>
      </c>
      <c r="H2390" s="25">
        <v>1</v>
      </c>
      <c r="I2390" s="137">
        <v>3904.7</v>
      </c>
      <c r="J2390" s="137">
        <v>2314.4</v>
      </c>
      <c r="K2390" s="137">
        <v>2314.4</v>
      </c>
      <c r="L2390" s="30">
        <v>174</v>
      </c>
      <c r="M2390" s="170">
        <f t="shared" ref="M2390" si="541">R2390+T2390+V2390+X2390+Z2390+AB2390+AE2390+AF2390</f>
        <v>1597823.8</v>
      </c>
      <c r="N2390" s="137"/>
      <c r="O2390" s="135"/>
      <c r="P2390" s="137"/>
      <c r="Q2390" s="137">
        <f t="shared" ref="Q2390" si="542">M2390</f>
        <v>1597823.8</v>
      </c>
      <c r="R2390" s="137">
        <v>1597823.8</v>
      </c>
      <c r="S2390" s="30"/>
      <c r="T2390" s="137"/>
      <c r="U2390" s="137"/>
      <c r="V2390" s="137"/>
      <c r="W2390" s="137"/>
      <c r="X2390" s="137"/>
      <c r="Y2390" s="137"/>
      <c r="Z2390" s="137"/>
      <c r="AA2390" s="137"/>
      <c r="AB2390" s="137"/>
      <c r="AC2390" s="137"/>
      <c r="AD2390" s="137"/>
      <c r="AE2390" s="137"/>
      <c r="AF2390" s="184"/>
      <c r="AG2390" s="143" t="s">
        <v>3126</v>
      </c>
      <c r="AH2390" s="188" t="s">
        <v>3052</v>
      </c>
      <c r="AI2390" s="188"/>
      <c r="AJ2390" s="134">
        <f t="shared" ca="1" si="517"/>
        <v>2284</v>
      </c>
      <c r="AK2390" s="35" t="s">
        <v>153</v>
      </c>
      <c r="AL2390" s="134" t="str">
        <f t="shared" ca="1" si="518"/>
        <v>2284.</v>
      </c>
      <c r="AM2390" s="140"/>
      <c r="AN2390" s="299"/>
      <c r="AO2390" s="193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4"/>
      <c r="BK2390" s="14"/>
      <c r="BL2390" s="14"/>
      <c r="BM2390" s="14"/>
      <c r="BN2390" s="14"/>
      <c r="BO2390" s="14"/>
      <c r="BP2390" s="14"/>
      <c r="BQ2390" s="14"/>
      <c r="BR2390" s="14"/>
      <c r="BS2390" s="14"/>
      <c r="BT2390" s="14"/>
      <c r="BU2390" s="14"/>
      <c r="BV2390" s="14"/>
      <c r="BW2390" s="14"/>
      <c r="BX2390" s="14"/>
      <c r="BY2390" s="14"/>
      <c r="BZ2390" s="14"/>
      <c r="CA2390" s="14"/>
      <c r="CB2390" s="14"/>
      <c r="CC2390" s="14"/>
      <c r="CD2390" s="14"/>
      <c r="CE2390" s="14"/>
      <c r="CF2390" s="14"/>
      <c r="CG2390" s="14"/>
      <c r="CH2390" s="14"/>
      <c r="CI2390" s="14"/>
      <c r="CJ2390" s="14"/>
      <c r="CK2390" s="14"/>
      <c r="CL2390" s="14"/>
      <c r="CM2390" s="14"/>
      <c r="CN2390" s="14"/>
      <c r="CO2390" s="14"/>
      <c r="CP2390" s="14"/>
      <c r="CQ2390" s="14"/>
      <c r="CR2390" s="14"/>
      <c r="CS2390" s="14"/>
      <c r="CT2390" s="14"/>
      <c r="CU2390" s="14"/>
      <c r="CV2390" s="14"/>
      <c r="CW2390" s="14"/>
      <c r="CX2390" s="14"/>
      <c r="CY2390" s="14"/>
      <c r="CZ2390" s="14"/>
      <c r="DA2390" s="14"/>
      <c r="DB2390" s="14"/>
      <c r="DC2390" s="14"/>
      <c r="DD2390" s="14"/>
      <c r="DE2390" s="14"/>
      <c r="DF2390" s="14"/>
      <c r="DG2390" s="14"/>
      <c r="DH2390" s="14"/>
      <c r="DI2390" s="14"/>
      <c r="DJ2390" s="14"/>
      <c r="DK2390" s="14"/>
      <c r="DL2390" s="14"/>
      <c r="DM2390" s="14"/>
      <c r="DN2390" s="14"/>
      <c r="DO2390" s="14"/>
      <c r="DP2390" s="14"/>
      <c r="DQ2390" s="14"/>
      <c r="DR2390" s="14"/>
      <c r="DS2390" s="14"/>
      <c r="DT2390" s="14"/>
      <c r="DU2390" s="14"/>
      <c r="DV2390" s="14"/>
      <c r="DW2390" s="14"/>
      <c r="DX2390" s="14"/>
      <c r="DY2390" s="14"/>
      <c r="DZ2390" s="14"/>
      <c r="EA2390" s="14"/>
      <c r="EB2390" s="14"/>
      <c r="EC2390" s="14"/>
      <c r="ED2390" s="14"/>
      <c r="EE2390" s="14"/>
      <c r="EF2390" s="14"/>
      <c r="EG2390" s="14"/>
      <c r="EH2390" s="14"/>
      <c r="EI2390" s="14"/>
      <c r="EJ2390" s="14"/>
      <c r="EK2390" s="14"/>
      <c r="EL2390" s="14"/>
      <c r="EM2390" s="14"/>
      <c r="EN2390" s="14"/>
      <c r="EO2390" s="14"/>
      <c r="EP2390" s="14"/>
      <c r="EQ2390" s="14"/>
      <c r="ER2390" s="14"/>
      <c r="ES2390" s="14"/>
      <c r="ET2390" s="14"/>
      <c r="EU2390" s="14"/>
      <c r="EV2390" s="14"/>
      <c r="EW2390" s="14"/>
      <c r="EX2390" s="14"/>
      <c r="EY2390" s="14"/>
      <c r="EZ2390" s="14"/>
      <c r="FA2390" s="14"/>
      <c r="FB2390" s="14"/>
      <c r="FC2390" s="14"/>
      <c r="FD2390" s="14"/>
      <c r="FE2390" s="14"/>
      <c r="FF2390" s="14"/>
      <c r="FG2390" s="14"/>
      <c r="FH2390" s="14"/>
      <c r="FI2390" s="14"/>
      <c r="FJ2390" s="14"/>
      <c r="FK2390" s="14"/>
      <c r="FL2390" s="14"/>
      <c r="FM2390" s="14"/>
      <c r="FN2390" s="14"/>
      <c r="FO2390" s="14"/>
      <c r="FP2390" s="14"/>
      <c r="FQ2390" s="14"/>
      <c r="FR2390" s="14"/>
      <c r="FS2390" s="14"/>
      <c r="FT2390" s="14"/>
      <c r="FU2390" s="14"/>
      <c r="FV2390" s="14"/>
      <c r="FW2390" s="14"/>
      <c r="FX2390" s="14"/>
      <c r="FY2390" s="14"/>
      <c r="FZ2390" s="14"/>
      <c r="GA2390" s="14"/>
      <c r="GB2390" s="14"/>
      <c r="GC2390" s="14"/>
      <c r="GD2390" s="14"/>
      <c r="GE2390" s="14"/>
      <c r="GF2390" s="14"/>
      <c r="GG2390" s="14"/>
      <c r="GH2390" s="14"/>
      <c r="GI2390" s="14"/>
      <c r="GJ2390" s="14"/>
      <c r="GK2390" s="14"/>
      <c r="GL2390" s="14"/>
      <c r="GM2390" s="14"/>
      <c r="GN2390" s="14"/>
      <c r="GO2390" s="14"/>
      <c r="GP2390" s="14"/>
      <c r="GQ2390" s="14"/>
      <c r="GR2390" s="14"/>
      <c r="GS2390" s="14"/>
      <c r="GT2390" s="14"/>
      <c r="GU2390" s="14"/>
      <c r="GV2390" s="14"/>
      <c r="GW2390" s="14"/>
      <c r="GX2390" s="14"/>
      <c r="GY2390" s="14"/>
      <c r="GZ2390" s="14"/>
      <c r="HA2390" s="14"/>
      <c r="HB2390" s="14"/>
      <c r="HC2390" s="14"/>
      <c r="HD2390" s="14"/>
      <c r="HE2390" s="14"/>
      <c r="HF2390" s="14"/>
      <c r="HG2390" s="14"/>
      <c r="HH2390" s="14"/>
      <c r="HI2390" s="14"/>
      <c r="HJ2390" s="14"/>
      <c r="HK2390" s="14"/>
      <c r="HL2390" s="14"/>
      <c r="HM2390" s="14"/>
      <c r="HN2390" s="14"/>
      <c r="HO2390" s="14"/>
      <c r="HP2390" s="14"/>
      <c r="HQ2390" s="14"/>
      <c r="HR2390" s="14"/>
      <c r="HS2390" s="14"/>
      <c r="HT2390" s="14"/>
      <c r="HU2390" s="14"/>
      <c r="HV2390" s="14"/>
      <c r="HW2390" s="14"/>
      <c r="HX2390" s="14"/>
      <c r="HY2390" s="14"/>
      <c r="HZ2390" s="14"/>
      <c r="IA2390" s="14"/>
      <c r="IB2390" s="14"/>
      <c r="IC2390" s="14"/>
      <c r="ID2390" s="14"/>
      <c r="IE2390" s="14"/>
      <c r="IF2390" s="14"/>
      <c r="IG2390" s="14"/>
      <c r="IH2390" s="14"/>
      <c r="II2390" s="14"/>
      <c r="IJ2390" s="14"/>
      <c r="IK2390" s="14"/>
      <c r="IL2390" s="14"/>
      <c r="IM2390" s="14"/>
      <c r="IN2390" s="14"/>
      <c r="IO2390" s="14"/>
      <c r="IP2390" s="14"/>
      <c r="IQ2390" s="14"/>
      <c r="IR2390" s="14"/>
      <c r="IS2390" s="14"/>
      <c r="IT2390" s="14"/>
      <c r="IU2390" s="14"/>
      <c r="IV2390" s="14"/>
      <c r="IW2390" s="14"/>
      <c r="IX2390" s="14"/>
      <c r="IY2390" s="14"/>
      <c r="IZ2390" s="14"/>
      <c r="JA2390" s="14"/>
      <c r="JB2390" s="14"/>
      <c r="JC2390" s="14"/>
      <c r="JD2390" s="14"/>
      <c r="JE2390" s="14"/>
      <c r="JF2390" s="14"/>
      <c r="JG2390" s="14"/>
      <c r="JH2390" s="14"/>
      <c r="JI2390" s="14"/>
      <c r="JJ2390" s="14"/>
      <c r="JK2390" s="14"/>
      <c r="JL2390" s="14"/>
      <c r="JM2390" s="14"/>
      <c r="JN2390" s="14"/>
      <c r="JO2390" s="14"/>
      <c r="JP2390" s="14"/>
      <c r="JQ2390" s="14"/>
      <c r="JR2390" s="14"/>
      <c r="JS2390" s="14"/>
      <c r="JT2390" s="14"/>
      <c r="JU2390" s="14"/>
      <c r="JV2390" s="14"/>
      <c r="JW2390" s="14"/>
      <c r="JX2390" s="14"/>
      <c r="JY2390" s="14"/>
      <c r="JZ2390" s="14"/>
      <c r="KA2390" s="14"/>
      <c r="KB2390" s="14"/>
      <c r="KC2390" s="14"/>
      <c r="KD2390" s="14"/>
      <c r="KE2390" s="14"/>
      <c r="KF2390" s="14"/>
      <c r="KG2390" s="14"/>
      <c r="KH2390" s="14"/>
      <c r="KI2390" s="14"/>
      <c r="KJ2390" s="14"/>
      <c r="KK2390" s="14"/>
      <c r="KL2390" s="14"/>
      <c r="KM2390" s="14"/>
      <c r="KN2390" s="14"/>
      <c r="KO2390" s="14"/>
      <c r="KP2390" s="14"/>
      <c r="KQ2390" s="14"/>
      <c r="KR2390" s="14"/>
      <c r="KS2390" s="14"/>
      <c r="KT2390" s="14"/>
      <c r="KU2390" s="14"/>
      <c r="KV2390" s="14"/>
      <c r="KW2390" s="14"/>
      <c r="KX2390" s="14"/>
      <c r="KY2390" s="14"/>
      <c r="KZ2390" s="14"/>
      <c r="LA2390" s="14"/>
      <c r="LB2390" s="14"/>
      <c r="LC2390" s="14"/>
      <c r="LD2390" s="14"/>
      <c r="LE2390" s="14"/>
      <c r="LF2390" s="14"/>
      <c r="LG2390" s="14"/>
      <c r="LH2390" s="14"/>
      <c r="LI2390" s="14"/>
      <c r="LJ2390" s="14"/>
      <c r="LK2390" s="14"/>
      <c r="LL2390" s="14"/>
      <c r="LM2390" s="14"/>
      <c r="LN2390" s="14"/>
      <c r="LO2390" s="14"/>
      <c r="LP2390" s="14"/>
      <c r="LQ2390" s="14"/>
      <c r="LR2390" s="14"/>
      <c r="LS2390" s="14"/>
      <c r="LT2390" s="14"/>
      <c r="LU2390" s="14"/>
      <c r="LV2390" s="14"/>
      <c r="LW2390" s="14"/>
      <c r="LX2390" s="14"/>
      <c r="LY2390" s="14"/>
      <c r="LZ2390" s="14"/>
      <c r="MA2390" s="14"/>
      <c r="MB2390" s="14"/>
      <c r="MC2390" s="14"/>
      <c r="MD2390" s="14"/>
      <c r="ME2390" s="14"/>
      <c r="MF2390" s="14"/>
      <c r="MG2390" s="14"/>
      <c r="MH2390" s="14"/>
      <c r="MI2390" s="14"/>
      <c r="MJ2390" s="14"/>
      <c r="MK2390" s="14"/>
      <c r="ML2390" s="14"/>
      <c r="MM2390" s="14"/>
      <c r="MN2390" s="14"/>
      <c r="MO2390" s="14"/>
      <c r="MP2390" s="14"/>
      <c r="MQ2390" s="14"/>
      <c r="MR2390" s="14"/>
      <c r="MS2390" s="14"/>
      <c r="MT2390" s="14"/>
      <c r="MU2390" s="14"/>
      <c r="MV2390" s="14"/>
      <c r="MW2390" s="14"/>
      <c r="MX2390" s="14"/>
      <c r="MY2390" s="14"/>
      <c r="MZ2390" s="14"/>
      <c r="NA2390" s="14"/>
      <c r="NB2390" s="14"/>
      <c r="NC2390" s="14"/>
      <c r="ND2390" s="14"/>
      <c r="NE2390" s="14"/>
      <c r="NF2390" s="14"/>
      <c r="NG2390" s="14"/>
      <c r="NH2390" s="14"/>
      <c r="NI2390" s="14"/>
      <c r="NJ2390" s="14"/>
      <c r="NK2390" s="14"/>
      <c r="NL2390" s="14"/>
      <c r="NM2390" s="14"/>
      <c r="NN2390" s="14"/>
      <c r="NO2390" s="14"/>
      <c r="NP2390" s="14"/>
      <c r="NQ2390" s="14"/>
      <c r="NR2390" s="14"/>
      <c r="NS2390" s="14"/>
      <c r="NT2390" s="14"/>
      <c r="NU2390" s="14"/>
      <c r="NV2390" s="14"/>
      <c r="NW2390" s="14"/>
      <c r="NX2390" s="14"/>
      <c r="NY2390" s="14"/>
      <c r="NZ2390" s="14"/>
      <c r="OA2390" s="14"/>
      <c r="OB2390" s="14"/>
      <c r="OC2390" s="14"/>
      <c r="OD2390" s="14"/>
      <c r="OE2390" s="14"/>
      <c r="OF2390" s="14"/>
      <c r="OG2390" s="14"/>
      <c r="OH2390" s="14"/>
      <c r="OI2390" s="14"/>
      <c r="OJ2390" s="14"/>
      <c r="OK2390" s="14"/>
      <c r="OL2390" s="14"/>
      <c r="OM2390" s="14"/>
      <c r="ON2390" s="14"/>
      <c r="OO2390" s="14"/>
      <c r="OP2390" s="14"/>
      <c r="OQ2390" s="14"/>
      <c r="OR2390" s="14"/>
      <c r="OS2390" s="14"/>
      <c r="OT2390" s="14"/>
      <c r="OU2390" s="14"/>
      <c r="OV2390" s="14"/>
      <c r="OW2390" s="14"/>
      <c r="OX2390" s="14"/>
      <c r="OY2390" s="14"/>
      <c r="OZ2390" s="14"/>
      <c r="PA2390" s="14"/>
      <c r="PB2390" s="14"/>
      <c r="PC2390" s="14"/>
      <c r="PD2390" s="14"/>
      <c r="PE2390" s="14"/>
      <c r="PF2390" s="14"/>
      <c r="PG2390" s="14"/>
      <c r="PH2390" s="14"/>
      <c r="PI2390" s="14"/>
      <c r="PJ2390" s="14"/>
      <c r="PK2390" s="14"/>
      <c r="PL2390" s="14"/>
      <c r="PM2390" s="14"/>
      <c r="PN2390" s="14"/>
      <c r="PO2390" s="14"/>
      <c r="PP2390" s="14"/>
      <c r="PQ2390" s="14"/>
      <c r="PR2390" s="14"/>
      <c r="PS2390" s="14"/>
      <c r="PT2390" s="14"/>
      <c r="PU2390" s="14"/>
      <c r="PV2390" s="14"/>
      <c r="PW2390" s="14"/>
      <c r="PX2390" s="14"/>
      <c r="PY2390" s="14"/>
      <c r="PZ2390" s="14"/>
      <c r="QA2390" s="14"/>
      <c r="QB2390" s="14"/>
      <c r="QC2390" s="14"/>
      <c r="QD2390" s="14"/>
      <c r="QE2390" s="14"/>
      <c r="QF2390" s="14"/>
      <c r="QG2390" s="14"/>
      <c r="QH2390" s="14"/>
      <c r="QI2390" s="14"/>
      <c r="QJ2390" s="14"/>
      <c r="QK2390" s="14"/>
      <c r="QL2390" s="14"/>
      <c r="QM2390" s="14"/>
      <c r="QN2390" s="14"/>
      <c r="QO2390" s="14"/>
      <c r="QP2390" s="14"/>
      <c r="QQ2390" s="14"/>
      <c r="QR2390" s="14"/>
      <c r="QS2390" s="14"/>
      <c r="QT2390" s="14"/>
      <c r="QU2390" s="14"/>
      <c r="QV2390" s="14"/>
      <c r="QW2390" s="14"/>
      <c r="QX2390" s="14"/>
      <c r="QY2390" s="14"/>
      <c r="QZ2390" s="14"/>
      <c r="RA2390" s="14"/>
      <c r="RB2390" s="14"/>
      <c r="RC2390" s="14"/>
      <c r="RD2390" s="14"/>
      <c r="RE2390" s="14"/>
      <c r="RF2390" s="14"/>
      <c r="RG2390" s="14"/>
      <c r="RH2390" s="14"/>
      <c r="RI2390" s="14"/>
      <c r="RJ2390" s="14"/>
      <c r="RK2390" s="14"/>
      <c r="RL2390" s="14"/>
      <c r="RM2390" s="14"/>
      <c r="RN2390" s="14"/>
      <c r="RO2390" s="14"/>
      <c r="RP2390" s="14"/>
      <c r="RQ2390" s="14"/>
      <c r="RR2390" s="14"/>
      <c r="RS2390" s="14"/>
      <c r="RT2390" s="14"/>
      <c r="RU2390" s="14"/>
      <c r="RV2390" s="14"/>
      <c r="RW2390" s="14"/>
      <c r="RX2390" s="14"/>
      <c r="RY2390" s="14"/>
      <c r="RZ2390" s="14"/>
      <c r="SA2390" s="14"/>
      <c r="SB2390" s="14"/>
      <c r="SC2390" s="14"/>
      <c r="SD2390" s="14"/>
      <c r="SE2390" s="14"/>
      <c r="SF2390" s="14"/>
      <c r="SG2390" s="14"/>
      <c r="SH2390" s="14"/>
      <c r="SI2390" s="14"/>
      <c r="SJ2390" s="14"/>
      <c r="SK2390" s="14"/>
      <c r="SL2390" s="14"/>
      <c r="SM2390" s="14"/>
      <c r="SN2390" s="14"/>
      <c r="SO2390" s="14"/>
      <c r="SP2390" s="14"/>
      <c r="SQ2390" s="14"/>
      <c r="SR2390" s="14"/>
      <c r="SS2390" s="14"/>
      <c r="ST2390" s="14"/>
      <c r="SU2390" s="14"/>
      <c r="SV2390" s="14"/>
      <c r="SW2390" s="14"/>
      <c r="SX2390" s="14"/>
      <c r="SY2390" s="14"/>
      <c r="SZ2390" s="14"/>
      <c r="TA2390" s="14"/>
      <c r="TB2390" s="14"/>
      <c r="TC2390" s="14"/>
      <c r="TD2390" s="14"/>
      <c r="TE2390" s="14"/>
      <c r="TF2390" s="14"/>
      <c r="TG2390" s="14"/>
      <c r="TH2390" s="14"/>
      <c r="TI2390" s="14"/>
      <c r="TJ2390" s="14"/>
      <c r="TK2390" s="14"/>
      <c r="TL2390" s="14"/>
      <c r="TM2390" s="14"/>
      <c r="TN2390" s="14"/>
      <c r="TO2390" s="14"/>
      <c r="TP2390" s="14"/>
      <c r="TQ2390" s="14"/>
      <c r="TR2390" s="14"/>
      <c r="TS2390" s="14"/>
      <c r="TT2390" s="14"/>
      <c r="TU2390" s="14"/>
      <c r="TV2390" s="14"/>
      <c r="TW2390" s="14"/>
      <c r="TX2390" s="14"/>
      <c r="TY2390" s="14"/>
      <c r="TZ2390" s="14"/>
      <c r="UA2390" s="14"/>
      <c r="UB2390" s="14"/>
      <c r="UC2390" s="14"/>
      <c r="UD2390" s="14"/>
      <c r="UE2390" s="14"/>
      <c r="UF2390" s="14"/>
      <c r="UG2390" s="14"/>
      <c r="UH2390" s="14"/>
      <c r="UI2390" s="14"/>
      <c r="UJ2390" s="14"/>
      <c r="UK2390" s="14"/>
      <c r="UL2390" s="14"/>
      <c r="UM2390" s="14"/>
      <c r="UN2390" s="14"/>
      <c r="UO2390" s="14"/>
      <c r="UP2390" s="14"/>
      <c r="UQ2390" s="14"/>
      <c r="UR2390" s="14"/>
      <c r="US2390" s="14"/>
      <c r="UT2390" s="14"/>
      <c r="UU2390" s="14"/>
      <c r="UV2390" s="14"/>
      <c r="UW2390" s="14"/>
      <c r="UX2390" s="14"/>
      <c r="UY2390" s="14"/>
      <c r="UZ2390" s="14"/>
      <c r="VA2390" s="14"/>
      <c r="VB2390" s="14"/>
      <c r="VC2390" s="14"/>
      <c r="VD2390" s="14"/>
      <c r="VE2390" s="14"/>
      <c r="VF2390" s="14"/>
      <c r="VG2390" s="14"/>
      <c r="VH2390" s="14"/>
      <c r="VI2390" s="14"/>
      <c r="VJ2390" s="14"/>
      <c r="VK2390" s="14"/>
      <c r="VL2390" s="14"/>
      <c r="VM2390" s="14"/>
      <c r="VN2390" s="14"/>
      <c r="VO2390" s="14"/>
      <c r="VP2390" s="14"/>
      <c r="VQ2390" s="14"/>
      <c r="VR2390" s="14"/>
      <c r="VS2390" s="14"/>
      <c r="VT2390" s="14"/>
      <c r="VU2390" s="14"/>
      <c r="VV2390" s="14"/>
      <c r="VW2390" s="14"/>
      <c r="VX2390" s="14"/>
      <c r="VY2390" s="14"/>
      <c r="VZ2390" s="14"/>
      <c r="WA2390" s="14"/>
      <c r="WB2390" s="14"/>
      <c r="WC2390" s="14"/>
      <c r="WD2390" s="14"/>
      <c r="WE2390" s="14"/>
      <c r="WF2390" s="14"/>
      <c r="WG2390" s="14"/>
      <c r="WH2390" s="14"/>
      <c r="WI2390" s="14"/>
      <c r="WJ2390" s="14"/>
      <c r="WK2390" s="14"/>
      <c r="WL2390" s="14"/>
      <c r="WM2390" s="14"/>
      <c r="WN2390" s="14"/>
      <c r="WO2390" s="14"/>
      <c r="WP2390" s="14"/>
      <c r="WQ2390" s="14"/>
      <c r="WR2390" s="14"/>
      <c r="WS2390" s="14"/>
      <c r="WT2390" s="14"/>
      <c r="WU2390" s="14"/>
      <c r="WV2390" s="14"/>
      <c r="WW2390" s="14"/>
      <c r="WX2390" s="14"/>
      <c r="WY2390" s="14"/>
      <c r="WZ2390" s="14"/>
      <c r="XA2390" s="14"/>
      <c r="XB2390" s="14"/>
      <c r="XC2390" s="14"/>
      <c r="XD2390" s="14"/>
      <c r="XE2390" s="14"/>
      <c r="XF2390" s="14"/>
      <c r="XG2390" s="14"/>
      <c r="XH2390" s="14"/>
      <c r="XI2390" s="14"/>
      <c r="XJ2390" s="14"/>
      <c r="XK2390" s="14"/>
      <c r="XL2390" s="14"/>
      <c r="XM2390" s="14"/>
      <c r="XN2390" s="14"/>
      <c r="XO2390" s="14"/>
      <c r="XP2390" s="14"/>
      <c r="XQ2390" s="14"/>
      <c r="XR2390" s="14"/>
      <c r="XS2390" s="14"/>
      <c r="XT2390" s="14"/>
      <c r="XU2390" s="14"/>
      <c r="XV2390" s="14"/>
      <c r="XW2390" s="14"/>
      <c r="XX2390" s="14"/>
      <c r="XY2390" s="14"/>
      <c r="XZ2390" s="14"/>
      <c r="YA2390" s="14"/>
      <c r="YB2390" s="14"/>
      <c r="YC2390" s="14"/>
      <c r="YD2390" s="14"/>
      <c r="YE2390" s="14"/>
      <c r="YF2390" s="14"/>
      <c r="YG2390" s="14"/>
      <c r="YH2390" s="14"/>
      <c r="YI2390" s="14"/>
      <c r="YJ2390" s="14"/>
      <c r="YK2390" s="14"/>
      <c r="YL2390" s="14"/>
      <c r="YM2390" s="14"/>
      <c r="YN2390" s="14"/>
      <c r="YO2390" s="14"/>
      <c r="YP2390" s="14"/>
      <c r="YQ2390" s="14"/>
      <c r="YR2390" s="14"/>
      <c r="YS2390" s="14"/>
      <c r="YT2390" s="14"/>
      <c r="YU2390" s="14"/>
      <c r="YV2390" s="14"/>
      <c r="YW2390" s="14"/>
      <c r="YX2390" s="14"/>
      <c r="YY2390" s="14"/>
      <c r="YZ2390" s="14"/>
      <c r="ZA2390" s="14"/>
      <c r="ZB2390" s="14"/>
      <c r="ZC2390" s="14"/>
      <c r="ZD2390" s="14"/>
      <c r="ZE2390" s="14"/>
      <c r="ZF2390" s="14"/>
      <c r="ZG2390" s="14"/>
      <c r="ZH2390" s="14"/>
      <c r="ZI2390" s="14"/>
      <c r="ZJ2390" s="14"/>
      <c r="ZK2390" s="14"/>
      <c r="ZL2390" s="14"/>
      <c r="ZM2390" s="14"/>
      <c r="ZN2390" s="14"/>
      <c r="ZO2390" s="14"/>
      <c r="ZP2390" s="14"/>
      <c r="ZQ2390" s="14"/>
      <c r="ZR2390" s="14"/>
      <c r="ZS2390" s="14"/>
      <c r="ZT2390" s="14"/>
      <c r="ZU2390" s="14"/>
      <c r="ZV2390" s="14"/>
      <c r="ZW2390" s="14"/>
      <c r="ZX2390" s="14"/>
      <c r="ZY2390" s="14"/>
      <c r="ZZ2390" s="14"/>
      <c r="AAA2390" s="14"/>
      <c r="AAB2390" s="14"/>
      <c r="AAC2390" s="14"/>
      <c r="AAD2390" s="14"/>
      <c r="AAE2390" s="14"/>
      <c r="AAF2390" s="14"/>
      <c r="AAG2390" s="14"/>
      <c r="AAH2390" s="14"/>
      <c r="AAI2390" s="14"/>
      <c r="AAJ2390" s="14"/>
      <c r="AAK2390" s="14"/>
      <c r="AAL2390" s="14"/>
      <c r="AAM2390" s="14"/>
      <c r="AAN2390" s="14"/>
      <c r="AAO2390" s="14"/>
      <c r="AAP2390" s="14"/>
      <c r="AAQ2390" s="14"/>
      <c r="AAR2390" s="14"/>
      <c r="AAS2390" s="14"/>
      <c r="AAT2390" s="14"/>
      <c r="AAU2390" s="14"/>
      <c r="AAV2390" s="14"/>
      <c r="AAW2390" s="14"/>
      <c r="AAX2390" s="14"/>
      <c r="AAY2390" s="14"/>
      <c r="AAZ2390" s="14"/>
      <c r="ABA2390" s="14"/>
      <c r="ABB2390" s="14"/>
      <c r="ABC2390" s="14"/>
      <c r="ABD2390" s="14"/>
      <c r="ABE2390" s="14"/>
      <c r="ABF2390" s="14"/>
      <c r="ABG2390" s="14"/>
      <c r="ABH2390" s="14"/>
      <c r="ABI2390" s="14"/>
      <c r="ABJ2390" s="14"/>
      <c r="ABK2390" s="14"/>
      <c r="ABL2390" s="14"/>
      <c r="ABM2390" s="14"/>
      <c r="ABN2390" s="14"/>
      <c r="ABO2390" s="14"/>
      <c r="ABP2390" s="14"/>
      <c r="ABQ2390" s="14"/>
      <c r="ABR2390" s="14"/>
      <c r="ABS2390" s="14"/>
      <c r="ABT2390" s="14"/>
      <c r="ABU2390" s="14"/>
      <c r="ABV2390" s="14"/>
      <c r="ABW2390" s="14"/>
      <c r="ABX2390" s="14"/>
      <c r="ABY2390" s="14"/>
      <c r="ABZ2390" s="14"/>
      <c r="ACA2390" s="14"/>
      <c r="ACB2390" s="14"/>
      <c r="ACC2390" s="14"/>
      <c r="ACD2390" s="14"/>
      <c r="ACE2390" s="14"/>
      <c r="ACF2390" s="14"/>
      <c r="ACG2390" s="14"/>
      <c r="ACH2390" s="14"/>
      <c r="ACI2390" s="14"/>
      <c r="ACJ2390" s="14"/>
      <c r="ACK2390" s="14"/>
      <c r="ACL2390" s="14"/>
      <c r="ACM2390" s="14"/>
      <c r="ACN2390" s="14"/>
      <c r="ACO2390" s="14"/>
      <c r="ACP2390" s="14"/>
      <c r="ACQ2390" s="14"/>
      <c r="ACR2390" s="14"/>
      <c r="ACS2390" s="14"/>
      <c r="ACT2390" s="14"/>
      <c r="ACU2390" s="14"/>
      <c r="ACV2390" s="14"/>
      <c r="ACW2390" s="14"/>
      <c r="ACX2390" s="14"/>
      <c r="ACY2390" s="14"/>
      <c r="ACZ2390" s="14"/>
      <c r="ADA2390" s="14"/>
      <c r="ADB2390" s="14"/>
      <c r="ADC2390" s="14"/>
      <c r="ADD2390" s="14"/>
      <c r="ADE2390" s="14"/>
      <c r="ADF2390" s="14"/>
      <c r="ADG2390" s="14"/>
      <c r="ADH2390" s="14"/>
      <c r="ADI2390" s="14"/>
      <c r="ADJ2390" s="14"/>
      <c r="ADK2390" s="14"/>
      <c r="ADL2390" s="14"/>
      <c r="ADM2390" s="14"/>
      <c r="ADN2390" s="14"/>
      <c r="ADO2390" s="14"/>
      <c r="ADP2390" s="14"/>
      <c r="ADQ2390" s="14"/>
      <c r="ADR2390" s="14"/>
      <c r="ADS2390" s="14"/>
      <c r="ADT2390" s="14"/>
      <c r="ADU2390" s="14"/>
      <c r="ADV2390" s="14"/>
      <c r="ADW2390" s="14"/>
      <c r="ADX2390" s="14"/>
      <c r="ADY2390" s="14"/>
      <c r="ADZ2390" s="14"/>
      <c r="AEA2390" s="14"/>
      <c r="AEB2390" s="14"/>
      <c r="AEC2390" s="14"/>
      <c r="AED2390" s="14"/>
      <c r="AEE2390" s="14"/>
      <c r="AEF2390" s="14"/>
      <c r="AEG2390" s="14"/>
      <c r="AEH2390" s="14"/>
      <c r="AEI2390" s="14"/>
      <c r="AEJ2390" s="14"/>
      <c r="AEK2390" s="14"/>
      <c r="AEL2390" s="14"/>
      <c r="AEM2390" s="14"/>
      <c r="AEN2390" s="14"/>
      <c r="AEO2390" s="14"/>
      <c r="AEP2390" s="14"/>
      <c r="AEQ2390" s="14"/>
      <c r="AER2390" s="14"/>
      <c r="AES2390" s="14"/>
      <c r="AET2390" s="14"/>
      <c r="AEU2390" s="14"/>
      <c r="AEV2390" s="14"/>
      <c r="AEW2390" s="14"/>
      <c r="AEX2390" s="14"/>
      <c r="AEY2390" s="14"/>
      <c r="AEZ2390" s="14"/>
      <c r="AFA2390" s="14"/>
      <c r="AFB2390" s="14"/>
      <c r="AFC2390" s="14"/>
      <c r="AFD2390" s="14"/>
      <c r="AFE2390" s="14"/>
      <c r="AFF2390" s="14"/>
      <c r="AFG2390" s="14"/>
      <c r="AFH2390" s="14"/>
      <c r="AFI2390" s="14"/>
      <c r="AFJ2390" s="14"/>
      <c r="AFK2390" s="14"/>
      <c r="AFL2390" s="14"/>
      <c r="AFM2390" s="14"/>
      <c r="AFN2390" s="14"/>
      <c r="AFO2390" s="14"/>
      <c r="AFP2390" s="14"/>
      <c r="AFQ2390" s="14"/>
      <c r="AFR2390" s="14"/>
      <c r="AFS2390" s="14"/>
      <c r="AFT2390" s="14"/>
      <c r="AFU2390" s="14"/>
      <c r="AFV2390" s="14"/>
      <c r="AFW2390" s="14"/>
      <c r="AFX2390" s="14"/>
      <c r="AFY2390" s="14"/>
      <c r="AFZ2390" s="14"/>
      <c r="AGA2390" s="14"/>
      <c r="AGB2390" s="14"/>
      <c r="AGC2390" s="14"/>
      <c r="AGD2390" s="14"/>
      <c r="AGE2390" s="14"/>
      <c r="AGF2390" s="14"/>
      <c r="AGG2390" s="14"/>
      <c r="AGH2390" s="14"/>
      <c r="AGI2390" s="14"/>
      <c r="AGJ2390" s="14"/>
      <c r="AGK2390" s="14"/>
      <c r="AGL2390" s="14"/>
      <c r="AGM2390" s="14"/>
      <c r="AGN2390" s="14"/>
      <c r="AGO2390" s="14"/>
      <c r="AGP2390" s="14"/>
      <c r="AGQ2390" s="14"/>
      <c r="AGR2390" s="14"/>
      <c r="AGS2390" s="14"/>
      <c r="AGT2390" s="14"/>
      <c r="AGU2390" s="14"/>
      <c r="AGV2390" s="14"/>
      <c r="AGW2390" s="14"/>
      <c r="AGX2390" s="14"/>
      <c r="AGY2390" s="14"/>
      <c r="AGZ2390" s="14"/>
      <c r="AHA2390" s="14"/>
      <c r="AHB2390" s="14"/>
      <c r="AHC2390" s="14"/>
      <c r="AHD2390" s="14"/>
      <c r="AHE2390" s="14"/>
      <c r="AHF2390" s="14"/>
      <c r="AHG2390" s="14"/>
      <c r="AHH2390" s="14"/>
      <c r="AHI2390" s="14"/>
      <c r="AHJ2390" s="14"/>
      <c r="AHK2390" s="14"/>
      <c r="AHL2390" s="14"/>
      <c r="AHM2390" s="14"/>
      <c r="AHN2390" s="14"/>
      <c r="AHO2390" s="14"/>
      <c r="AHP2390" s="14"/>
      <c r="AHQ2390" s="14"/>
      <c r="AHR2390" s="14"/>
      <c r="AHS2390" s="14"/>
      <c r="AHT2390" s="14"/>
      <c r="AHU2390" s="14"/>
      <c r="AHV2390" s="14"/>
      <c r="AHW2390" s="14"/>
      <c r="AHX2390" s="14"/>
      <c r="AHY2390" s="14"/>
      <c r="AHZ2390" s="14"/>
      <c r="AIA2390" s="14"/>
      <c r="AIB2390" s="14"/>
      <c r="AIC2390" s="14"/>
      <c r="AID2390" s="14"/>
      <c r="AIE2390" s="14"/>
      <c r="AIF2390" s="14"/>
      <c r="AIG2390" s="14"/>
      <c r="AIH2390" s="14"/>
      <c r="AII2390" s="14"/>
      <c r="AIJ2390" s="14"/>
      <c r="AIK2390" s="14"/>
      <c r="AIL2390" s="14"/>
      <c r="AIM2390" s="14"/>
      <c r="AIN2390" s="14"/>
      <c r="AIO2390" s="14"/>
      <c r="AIP2390" s="14"/>
      <c r="AIQ2390" s="14"/>
      <c r="AIR2390" s="14"/>
      <c r="AIS2390" s="14"/>
      <c r="AIT2390" s="14"/>
      <c r="AIU2390" s="14"/>
      <c r="AIV2390" s="14"/>
      <c r="AIW2390" s="14"/>
      <c r="AIX2390" s="14"/>
      <c r="AIY2390" s="14"/>
      <c r="AIZ2390" s="14"/>
      <c r="AJA2390" s="14"/>
      <c r="AJB2390" s="14"/>
      <c r="AJC2390" s="14"/>
      <c r="AJD2390" s="14"/>
      <c r="AJE2390" s="14"/>
      <c r="AJF2390" s="14"/>
      <c r="AJG2390" s="14"/>
      <c r="AJH2390" s="14"/>
      <c r="AJI2390" s="14"/>
      <c r="AJJ2390" s="14"/>
      <c r="AJK2390" s="14"/>
      <c r="AJL2390" s="14"/>
      <c r="AJM2390" s="14"/>
      <c r="AJN2390" s="14"/>
      <c r="AJO2390" s="14"/>
      <c r="AJP2390" s="14"/>
      <c r="AJQ2390" s="14"/>
      <c r="AJR2390" s="14"/>
      <c r="AJS2390" s="14"/>
      <c r="AJT2390" s="14"/>
      <c r="AJU2390" s="14"/>
      <c r="AJV2390" s="14"/>
      <c r="AJW2390" s="14"/>
      <c r="AJX2390" s="14"/>
      <c r="AJY2390" s="14"/>
      <c r="AJZ2390" s="14"/>
      <c r="AKA2390" s="14"/>
      <c r="AKB2390" s="14"/>
      <c r="AKC2390" s="14"/>
      <c r="AKD2390" s="14"/>
      <c r="AKE2390" s="14"/>
      <c r="AKF2390" s="14"/>
      <c r="AKG2390" s="14"/>
      <c r="AKH2390" s="14"/>
      <c r="AKI2390" s="14"/>
      <c r="AKJ2390" s="14"/>
      <c r="AKK2390" s="14"/>
      <c r="AKL2390" s="14"/>
      <c r="AKM2390" s="14"/>
      <c r="AKN2390" s="14"/>
      <c r="AKO2390" s="14"/>
      <c r="AKP2390" s="14"/>
      <c r="AKQ2390" s="14"/>
      <c r="AKR2390" s="14"/>
      <c r="AKS2390" s="14"/>
      <c r="AKT2390" s="14"/>
      <c r="AKU2390" s="14"/>
      <c r="AKV2390" s="14"/>
      <c r="AKW2390" s="14"/>
      <c r="AKX2390" s="14"/>
      <c r="AKY2390" s="14"/>
      <c r="AKZ2390" s="14"/>
      <c r="ALA2390" s="14"/>
      <c r="ALB2390" s="14"/>
      <c r="ALC2390" s="14"/>
      <c r="ALD2390" s="14"/>
      <c r="ALE2390" s="14"/>
      <c r="ALF2390" s="14"/>
      <c r="ALG2390" s="14"/>
      <c r="ALH2390" s="14"/>
      <c r="ALI2390" s="14"/>
      <c r="ALJ2390" s="14"/>
      <c r="ALK2390" s="14"/>
      <c r="ALL2390" s="14"/>
      <c r="ALM2390" s="14"/>
      <c r="ALN2390" s="14"/>
      <c r="ALO2390" s="14"/>
      <c r="ALP2390" s="14"/>
      <c r="ALQ2390" s="14"/>
      <c r="ALR2390" s="14"/>
      <c r="ALS2390" s="14"/>
      <c r="ALT2390" s="14"/>
      <c r="ALU2390" s="14"/>
      <c r="ALV2390" s="14"/>
      <c r="ALW2390" s="14"/>
      <c r="ALX2390" s="14"/>
      <c r="ALY2390" s="14"/>
      <c r="ALZ2390" s="14"/>
      <c r="AMA2390" s="14"/>
      <c r="AMB2390" s="14"/>
      <c r="AMC2390" s="14"/>
      <c r="AMD2390" s="14"/>
      <c r="AME2390" s="14"/>
      <c r="AMF2390" s="14"/>
      <c r="AMG2390" s="14"/>
      <c r="AMH2390" s="14"/>
      <c r="AMI2390" s="14"/>
      <c r="AMJ2390" s="14"/>
      <c r="AMK2390" s="14"/>
      <c r="AML2390" s="14"/>
      <c r="AMM2390" s="14"/>
      <c r="AMN2390" s="14"/>
      <c r="AMO2390" s="14"/>
      <c r="AMP2390" s="14"/>
      <c r="AMQ2390" s="14"/>
      <c r="AMR2390" s="14"/>
      <c r="AMS2390" s="14"/>
      <c r="AMT2390" s="14"/>
      <c r="AMU2390" s="14"/>
      <c r="AMV2390" s="14"/>
      <c r="AMW2390" s="14"/>
      <c r="AMX2390" s="14"/>
      <c r="AMY2390" s="14"/>
      <c r="AMZ2390" s="14"/>
      <c r="ANA2390" s="14"/>
      <c r="ANB2390" s="14"/>
      <c r="ANC2390" s="14"/>
      <c r="AND2390" s="14"/>
      <c r="ANE2390" s="14"/>
      <c r="ANF2390" s="14"/>
      <c r="ANG2390" s="14"/>
      <c r="ANH2390" s="14"/>
      <c r="ANI2390" s="14"/>
      <c r="ANJ2390" s="14"/>
      <c r="ANK2390" s="14"/>
      <c r="ANL2390" s="14"/>
      <c r="ANM2390" s="14"/>
      <c r="ANN2390" s="14"/>
      <c r="ANO2390" s="14"/>
      <c r="ANP2390" s="14"/>
      <c r="ANQ2390" s="14"/>
      <c r="ANR2390" s="14"/>
      <c r="ANS2390" s="14"/>
      <c r="ANT2390" s="14"/>
      <c r="ANU2390" s="14"/>
      <c r="ANV2390" s="14"/>
      <c r="ANW2390" s="14"/>
      <c r="ANX2390" s="14"/>
      <c r="ANY2390" s="14"/>
      <c r="ANZ2390" s="14"/>
      <c r="AOA2390" s="14"/>
      <c r="AOB2390" s="14"/>
      <c r="AOC2390" s="14"/>
      <c r="AOD2390" s="14"/>
      <c r="AOE2390" s="14"/>
      <c r="AOF2390" s="14"/>
      <c r="AOG2390" s="14"/>
      <c r="AOH2390" s="14"/>
      <c r="AOI2390" s="14"/>
      <c r="AOJ2390" s="14"/>
      <c r="AOK2390" s="14"/>
      <c r="AOL2390" s="14"/>
      <c r="AOM2390" s="14"/>
      <c r="AON2390" s="14"/>
      <c r="AOO2390" s="14"/>
      <c r="AOP2390" s="14"/>
      <c r="AOQ2390" s="14"/>
      <c r="AOR2390" s="14"/>
      <c r="AOS2390" s="14"/>
      <c r="AOT2390" s="14"/>
      <c r="AOU2390" s="14"/>
      <c r="AOV2390" s="14"/>
      <c r="AOW2390" s="14"/>
      <c r="AOX2390" s="14"/>
      <c r="AOY2390" s="14"/>
      <c r="AOZ2390" s="14"/>
      <c r="APA2390" s="14"/>
      <c r="APB2390" s="14"/>
      <c r="APC2390" s="14"/>
      <c r="APD2390" s="14"/>
      <c r="APE2390" s="14"/>
      <c r="APF2390" s="14"/>
      <c r="APG2390" s="14"/>
      <c r="APH2390" s="14"/>
      <c r="API2390" s="14"/>
      <c r="APJ2390" s="14"/>
      <c r="APK2390" s="14"/>
      <c r="APL2390" s="14"/>
      <c r="APM2390" s="14"/>
      <c r="APN2390" s="14"/>
      <c r="APO2390" s="14"/>
      <c r="APP2390" s="14"/>
      <c r="APQ2390" s="14"/>
      <c r="APR2390" s="14"/>
      <c r="APS2390" s="14"/>
      <c r="APT2390" s="14"/>
      <c r="APU2390" s="14"/>
      <c r="APV2390" s="14"/>
      <c r="APW2390" s="14"/>
      <c r="APX2390" s="14"/>
      <c r="APY2390" s="14"/>
      <c r="APZ2390" s="14"/>
      <c r="AQA2390" s="14"/>
      <c r="AQB2390" s="14"/>
      <c r="AQC2390" s="14"/>
      <c r="AQD2390" s="14"/>
      <c r="AQE2390" s="14"/>
      <c r="AQF2390" s="14"/>
      <c r="AQG2390" s="14"/>
      <c r="AQH2390" s="14"/>
      <c r="AQI2390" s="14"/>
      <c r="AQJ2390" s="14"/>
      <c r="AQK2390" s="14"/>
      <c r="AQL2390" s="14"/>
      <c r="AQM2390" s="14"/>
      <c r="AQN2390" s="14"/>
      <c r="AQO2390" s="14"/>
      <c r="AQP2390" s="14"/>
      <c r="AQQ2390" s="14"/>
      <c r="AQR2390" s="14"/>
      <c r="AQS2390" s="14"/>
      <c r="AQT2390" s="14"/>
      <c r="AQU2390" s="14"/>
      <c r="AQV2390" s="14"/>
      <c r="AQW2390" s="14"/>
      <c r="AQX2390" s="14"/>
      <c r="AQY2390" s="14"/>
      <c r="AQZ2390" s="14"/>
      <c r="ARA2390" s="14"/>
      <c r="ARB2390" s="14"/>
      <c r="ARC2390" s="14"/>
      <c r="ARD2390" s="14"/>
      <c r="ARE2390" s="14"/>
      <c r="ARF2390" s="14"/>
      <c r="ARG2390" s="14"/>
      <c r="ARH2390" s="14"/>
      <c r="ARI2390" s="14"/>
      <c r="ARJ2390" s="14"/>
      <c r="ARK2390" s="14"/>
      <c r="ARL2390" s="14"/>
      <c r="ARM2390" s="14"/>
      <c r="ARN2390" s="14"/>
      <c r="ARO2390" s="14"/>
      <c r="ARP2390" s="14"/>
      <c r="ARQ2390" s="14"/>
      <c r="ARR2390" s="14"/>
      <c r="ARS2390" s="14"/>
      <c r="ART2390" s="14"/>
      <c r="ARU2390" s="14"/>
      <c r="ARV2390" s="14"/>
      <c r="ARW2390" s="14"/>
      <c r="ARX2390" s="14"/>
      <c r="ARY2390" s="14"/>
      <c r="ARZ2390" s="14"/>
      <c r="ASA2390" s="14"/>
      <c r="ASB2390" s="14"/>
      <c r="ASC2390" s="14"/>
      <c r="ASD2390" s="14"/>
      <c r="ASE2390" s="14"/>
      <c r="ASF2390" s="14"/>
      <c r="ASG2390" s="14"/>
      <c r="ASH2390" s="14"/>
      <c r="ASI2390" s="14"/>
      <c r="ASJ2390" s="14"/>
      <c r="ASK2390" s="14"/>
      <c r="ASL2390" s="14"/>
      <c r="ASM2390" s="14"/>
      <c r="ASN2390" s="14"/>
      <c r="ASO2390" s="14"/>
      <c r="ASP2390" s="14"/>
      <c r="ASQ2390" s="14"/>
      <c r="ASR2390" s="14"/>
      <c r="ASS2390" s="14"/>
      <c r="AST2390" s="14"/>
      <c r="ASU2390" s="14"/>
      <c r="ASV2390" s="14"/>
      <c r="ASW2390" s="14"/>
      <c r="ASX2390" s="14"/>
      <c r="ASY2390" s="14"/>
      <c r="ASZ2390" s="14"/>
      <c r="ATA2390" s="14"/>
      <c r="ATB2390" s="14"/>
      <c r="ATC2390" s="14"/>
      <c r="ATD2390" s="14"/>
      <c r="ATE2390" s="14"/>
      <c r="ATF2390" s="14"/>
      <c r="ATG2390" s="14"/>
      <c r="ATH2390" s="14"/>
      <c r="ATI2390" s="14"/>
      <c r="ATJ2390" s="14"/>
      <c r="ATK2390" s="14"/>
      <c r="ATL2390" s="14"/>
      <c r="ATM2390" s="14"/>
      <c r="ATN2390" s="14"/>
      <c r="ATO2390" s="14"/>
      <c r="ATP2390" s="14"/>
      <c r="ATQ2390" s="14"/>
      <c r="ATR2390" s="14"/>
      <c r="ATS2390" s="14"/>
      <c r="ATT2390" s="14"/>
      <c r="ATU2390" s="14"/>
      <c r="ATV2390" s="14"/>
      <c r="ATW2390" s="14"/>
      <c r="ATX2390" s="14"/>
      <c r="ATY2390" s="14"/>
      <c r="ATZ2390" s="14"/>
      <c r="AUA2390" s="14"/>
      <c r="AUB2390" s="14"/>
      <c r="AUC2390" s="14"/>
      <c r="AUD2390" s="14"/>
      <c r="AUE2390" s="14"/>
      <c r="AUF2390" s="14"/>
      <c r="AUG2390" s="14"/>
      <c r="AUH2390" s="14"/>
      <c r="AUI2390" s="14"/>
      <c r="AUJ2390" s="14"/>
      <c r="AUK2390" s="14"/>
      <c r="AUL2390" s="14"/>
      <c r="AUM2390" s="14"/>
      <c r="AUN2390" s="14"/>
      <c r="AUO2390" s="14"/>
      <c r="AUP2390" s="14"/>
      <c r="AUQ2390" s="14"/>
      <c r="AUR2390" s="14"/>
      <c r="AUS2390" s="14"/>
      <c r="AUT2390" s="14"/>
      <c r="AUU2390" s="14"/>
      <c r="AUV2390" s="14"/>
      <c r="AUW2390" s="14"/>
      <c r="AUX2390" s="14"/>
      <c r="AUY2390" s="14"/>
      <c r="AUZ2390" s="14"/>
      <c r="AVA2390" s="14"/>
      <c r="AVB2390" s="14"/>
      <c r="AVC2390" s="14"/>
      <c r="AVD2390" s="14"/>
      <c r="AVE2390" s="14"/>
      <c r="AVF2390" s="14"/>
      <c r="AVG2390" s="14"/>
      <c r="AVH2390" s="14"/>
      <c r="AVI2390" s="14"/>
      <c r="AVJ2390" s="14"/>
      <c r="AVK2390" s="14"/>
      <c r="AVL2390" s="14"/>
      <c r="AVM2390" s="14"/>
      <c r="AVN2390" s="14"/>
      <c r="AVO2390" s="14"/>
      <c r="AVP2390" s="14"/>
      <c r="AVQ2390" s="14"/>
      <c r="AVR2390" s="14"/>
      <c r="AVS2390" s="14"/>
      <c r="AVT2390" s="14"/>
      <c r="AVU2390" s="14"/>
      <c r="AVV2390" s="14"/>
      <c r="AVW2390" s="14"/>
      <c r="AVX2390" s="14"/>
      <c r="AVY2390" s="14"/>
      <c r="AVZ2390" s="14"/>
      <c r="AWA2390" s="14"/>
      <c r="AWB2390" s="14"/>
      <c r="AWC2390" s="14"/>
      <c r="AWD2390" s="14"/>
      <c r="AWE2390" s="14"/>
      <c r="AWF2390" s="14"/>
      <c r="AWG2390" s="14"/>
      <c r="AWH2390" s="14"/>
      <c r="AWI2390" s="14"/>
      <c r="AWJ2390" s="14"/>
      <c r="AWK2390" s="14"/>
      <c r="AWL2390" s="14"/>
      <c r="AWM2390" s="14"/>
      <c r="AWN2390" s="14"/>
      <c r="AWO2390" s="14"/>
      <c r="AWP2390" s="14"/>
      <c r="AWQ2390" s="14"/>
      <c r="AWR2390" s="14"/>
      <c r="AWS2390" s="14"/>
      <c r="AWT2390" s="14"/>
      <c r="AWU2390" s="14"/>
      <c r="AWV2390" s="14"/>
      <c r="AWW2390" s="14"/>
      <c r="AWX2390" s="14"/>
      <c r="AWY2390" s="14"/>
      <c r="AWZ2390" s="14"/>
      <c r="AXA2390" s="14"/>
      <c r="AXB2390" s="14"/>
      <c r="AXC2390" s="14"/>
      <c r="AXD2390" s="14"/>
      <c r="AXE2390" s="14"/>
      <c r="AXF2390" s="14"/>
      <c r="AXG2390" s="14"/>
      <c r="AXH2390" s="14"/>
      <c r="AXI2390" s="14"/>
      <c r="AXJ2390" s="14"/>
      <c r="AXK2390" s="14"/>
      <c r="AXL2390" s="14"/>
      <c r="AXM2390" s="14"/>
      <c r="AXN2390" s="14"/>
      <c r="AXO2390" s="14"/>
      <c r="AXP2390" s="14"/>
      <c r="AXQ2390" s="14"/>
      <c r="AXR2390" s="14"/>
      <c r="AXS2390" s="14"/>
      <c r="AXT2390" s="14"/>
      <c r="AXU2390" s="14"/>
      <c r="AXV2390" s="14"/>
      <c r="AXW2390" s="14"/>
      <c r="AXX2390" s="14"/>
      <c r="AXY2390" s="14"/>
      <c r="AXZ2390" s="14"/>
      <c r="AYA2390" s="14"/>
      <c r="AYB2390" s="14"/>
      <c r="AYC2390" s="14"/>
      <c r="AYD2390" s="14"/>
      <c r="AYE2390" s="14"/>
      <c r="AYF2390" s="14"/>
      <c r="AYG2390" s="14"/>
      <c r="AYH2390" s="14"/>
      <c r="AYI2390" s="14"/>
      <c r="AYJ2390" s="14"/>
      <c r="AYK2390" s="14"/>
      <c r="AYL2390" s="14"/>
      <c r="AYM2390" s="14"/>
      <c r="AYN2390" s="14"/>
      <c r="AYO2390" s="14"/>
      <c r="AYP2390" s="14"/>
      <c r="AYQ2390" s="14"/>
      <c r="AYR2390" s="14"/>
      <c r="AYS2390" s="14"/>
      <c r="AYT2390" s="14"/>
      <c r="AYU2390" s="14"/>
      <c r="AYV2390" s="14"/>
      <c r="AYW2390" s="14"/>
      <c r="AYX2390" s="14"/>
      <c r="AYY2390" s="14"/>
      <c r="AYZ2390" s="14"/>
      <c r="AZA2390" s="14"/>
      <c r="AZB2390" s="14"/>
      <c r="AZC2390" s="14"/>
      <c r="AZD2390" s="14"/>
      <c r="AZE2390" s="14"/>
      <c r="AZF2390" s="14"/>
      <c r="AZG2390" s="14"/>
      <c r="AZH2390" s="14"/>
      <c r="AZI2390" s="14"/>
      <c r="AZJ2390" s="14"/>
      <c r="AZK2390" s="14"/>
      <c r="AZL2390" s="14"/>
      <c r="AZM2390" s="14"/>
      <c r="AZN2390" s="14"/>
      <c r="AZO2390" s="14"/>
      <c r="AZP2390" s="14"/>
      <c r="AZQ2390" s="14"/>
      <c r="AZR2390" s="14"/>
      <c r="AZS2390" s="14"/>
      <c r="AZT2390" s="14"/>
      <c r="AZU2390" s="14"/>
      <c r="AZV2390" s="14"/>
      <c r="AZW2390" s="14"/>
      <c r="AZX2390" s="14"/>
      <c r="AZY2390" s="14"/>
      <c r="AZZ2390" s="14"/>
      <c r="BAA2390" s="14"/>
      <c r="BAB2390" s="14"/>
      <c r="BAC2390" s="14"/>
      <c r="BAD2390" s="14"/>
      <c r="BAE2390" s="14"/>
      <c r="BAF2390" s="14"/>
      <c r="BAG2390" s="14"/>
      <c r="BAH2390" s="14"/>
      <c r="BAI2390" s="14"/>
      <c r="BAJ2390" s="14"/>
      <c r="BAK2390" s="14"/>
      <c r="BAL2390" s="14"/>
      <c r="BAM2390" s="14"/>
      <c r="BAN2390" s="14"/>
      <c r="BAO2390" s="14"/>
      <c r="BAP2390" s="14"/>
      <c r="BAQ2390" s="14"/>
      <c r="BAR2390" s="14"/>
      <c r="BAS2390" s="14"/>
      <c r="BAT2390" s="14"/>
      <c r="BAU2390" s="14"/>
      <c r="BAV2390" s="14"/>
      <c r="BAW2390" s="14"/>
      <c r="BAX2390" s="14"/>
      <c r="BAY2390" s="14"/>
      <c r="BAZ2390" s="14"/>
      <c r="BBA2390" s="14"/>
      <c r="BBB2390" s="14"/>
      <c r="BBC2390" s="14"/>
      <c r="BBD2390" s="14"/>
      <c r="BBE2390" s="14"/>
      <c r="BBF2390" s="14"/>
      <c r="BBG2390" s="14"/>
      <c r="BBH2390" s="14"/>
      <c r="BBI2390" s="14"/>
      <c r="BBJ2390" s="14"/>
      <c r="BBK2390" s="14"/>
      <c r="BBL2390" s="14"/>
      <c r="BBM2390" s="14"/>
      <c r="BBN2390" s="14"/>
      <c r="BBO2390" s="14"/>
      <c r="BBP2390" s="14"/>
      <c r="BBQ2390" s="14"/>
      <c r="BBR2390" s="14"/>
      <c r="BBS2390" s="14"/>
      <c r="BBT2390" s="14"/>
      <c r="BBU2390" s="14"/>
      <c r="BBV2390" s="14"/>
      <c r="BBW2390" s="14"/>
      <c r="BBX2390" s="14"/>
      <c r="BBY2390" s="14"/>
      <c r="BBZ2390" s="14"/>
      <c r="BCA2390" s="14"/>
      <c r="BCB2390" s="14"/>
      <c r="BCC2390" s="14"/>
      <c r="BCD2390" s="14"/>
      <c r="BCE2390" s="14"/>
      <c r="BCF2390" s="14"/>
      <c r="BCG2390" s="14"/>
      <c r="BCH2390" s="14"/>
      <c r="BCI2390" s="14"/>
      <c r="BCJ2390" s="14"/>
      <c r="BCK2390" s="14"/>
      <c r="BCL2390" s="14"/>
      <c r="BCM2390" s="14"/>
      <c r="BCN2390" s="14"/>
      <c r="BCO2390" s="14"/>
      <c r="BCP2390" s="14"/>
      <c r="BCQ2390" s="14"/>
      <c r="BCR2390" s="14"/>
      <c r="BCS2390" s="14"/>
      <c r="BCT2390" s="14"/>
      <c r="BCU2390" s="14"/>
      <c r="BCV2390" s="14"/>
      <c r="BCW2390" s="14"/>
      <c r="BCX2390" s="14"/>
      <c r="BCY2390" s="14"/>
      <c r="BCZ2390" s="14"/>
      <c r="BDA2390" s="14"/>
      <c r="BDB2390" s="14"/>
      <c r="BDC2390" s="14"/>
      <c r="BDD2390" s="14"/>
      <c r="BDE2390" s="14"/>
      <c r="BDF2390" s="14"/>
      <c r="BDG2390" s="14"/>
      <c r="BDH2390" s="14"/>
      <c r="BDI2390" s="14"/>
      <c r="BDJ2390" s="14"/>
      <c r="BDK2390" s="14"/>
      <c r="BDL2390" s="14"/>
      <c r="BDM2390" s="14"/>
      <c r="BDN2390" s="14"/>
      <c r="BDO2390" s="14"/>
      <c r="BDP2390" s="14"/>
      <c r="BDQ2390" s="14"/>
      <c r="BDR2390" s="14"/>
      <c r="BDS2390" s="14"/>
      <c r="BDT2390" s="14"/>
      <c r="BDU2390" s="14"/>
      <c r="BDV2390" s="14"/>
      <c r="BDW2390" s="14"/>
      <c r="BDX2390" s="14"/>
      <c r="BDY2390" s="14"/>
      <c r="BDZ2390" s="14"/>
      <c r="BEA2390" s="14"/>
      <c r="BEB2390" s="14"/>
      <c r="BEC2390" s="14"/>
      <c r="BED2390" s="14"/>
      <c r="BEE2390" s="14"/>
      <c r="BEF2390" s="14"/>
      <c r="BEG2390" s="14"/>
      <c r="BEH2390" s="14"/>
      <c r="BEI2390" s="14"/>
      <c r="BEJ2390" s="14"/>
      <c r="BEK2390" s="14"/>
      <c r="BEL2390" s="14"/>
      <c r="BEM2390" s="14"/>
      <c r="BEN2390" s="14"/>
      <c r="BEO2390" s="14"/>
      <c r="BEP2390" s="14"/>
      <c r="BEQ2390" s="14"/>
      <c r="BER2390" s="14"/>
      <c r="BES2390" s="14"/>
      <c r="BET2390" s="14"/>
      <c r="BEU2390" s="14"/>
      <c r="BEV2390" s="14"/>
      <c r="BEW2390" s="14"/>
      <c r="BEX2390" s="14"/>
      <c r="BEY2390" s="14"/>
      <c r="BEZ2390" s="14"/>
      <c r="BFA2390" s="14"/>
      <c r="BFB2390" s="14"/>
      <c r="BFC2390" s="14"/>
      <c r="BFD2390" s="14"/>
      <c r="BFE2390" s="14"/>
      <c r="BFF2390" s="14"/>
      <c r="BFG2390" s="14"/>
      <c r="BFH2390" s="14"/>
      <c r="BFI2390" s="14"/>
      <c r="BFJ2390" s="14"/>
      <c r="BFK2390" s="14"/>
      <c r="BFL2390" s="14"/>
      <c r="BFM2390" s="14"/>
      <c r="BFN2390" s="14"/>
      <c r="BFO2390" s="14"/>
      <c r="BFP2390" s="14"/>
      <c r="BFQ2390" s="14"/>
      <c r="BFR2390" s="14"/>
      <c r="BFS2390" s="14"/>
      <c r="BFT2390" s="14"/>
      <c r="BFU2390" s="14"/>
      <c r="BFV2390" s="14"/>
      <c r="BFW2390" s="14"/>
      <c r="BFX2390" s="14"/>
      <c r="BFY2390" s="14"/>
      <c r="BFZ2390" s="14"/>
      <c r="BGA2390" s="14"/>
      <c r="BGB2390" s="14"/>
      <c r="BGC2390" s="14"/>
      <c r="BGD2390" s="14"/>
      <c r="BGE2390" s="14"/>
      <c r="BGF2390" s="14"/>
      <c r="BGG2390" s="14"/>
      <c r="BGH2390" s="14"/>
      <c r="BGI2390" s="14"/>
      <c r="BGJ2390" s="14"/>
      <c r="BGK2390" s="14"/>
      <c r="BGL2390" s="14"/>
      <c r="BGM2390" s="14"/>
      <c r="BGN2390" s="14"/>
      <c r="BGO2390" s="14"/>
      <c r="BGP2390" s="14"/>
      <c r="BGQ2390" s="14"/>
      <c r="BGR2390" s="14"/>
      <c r="BGS2390" s="14"/>
      <c r="BGT2390" s="14"/>
      <c r="BGU2390" s="14"/>
      <c r="BGV2390" s="14"/>
      <c r="BGW2390" s="14"/>
      <c r="BGX2390" s="14"/>
      <c r="BGY2390" s="14"/>
      <c r="BGZ2390" s="14"/>
      <c r="BHA2390" s="14"/>
      <c r="BHB2390" s="14"/>
      <c r="BHC2390" s="14"/>
      <c r="BHD2390" s="14"/>
      <c r="BHE2390" s="14"/>
      <c r="BHF2390" s="14"/>
      <c r="BHG2390" s="14"/>
      <c r="BHH2390" s="14"/>
      <c r="BHI2390" s="14"/>
      <c r="BHJ2390" s="14"/>
      <c r="BHK2390" s="14"/>
      <c r="BHL2390" s="14"/>
      <c r="BHM2390" s="14"/>
      <c r="BHN2390" s="14"/>
      <c r="BHO2390" s="14"/>
      <c r="BHP2390" s="14"/>
      <c r="BHQ2390" s="14"/>
      <c r="BHR2390" s="14"/>
      <c r="BHS2390" s="14"/>
      <c r="BHT2390" s="14"/>
      <c r="BHU2390" s="14"/>
      <c r="BHV2390" s="14"/>
      <c r="BHW2390" s="14"/>
      <c r="BHX2390" s="14"/>
      <c r="BHY2390" s="14"/>
      <c r="BHZ2390" s="14"/>
      <c r="BIA2390" s="14"/>
      <c r="BIB2390" s="14"/>
      <c r="BIC2390" s="14"/>
      <c r="BID2390" s="14"/>
      <c r="BIE2390" s="14"/>
      <c r="BIF2390" s="14"/>
      <c r="BIG2390" s="14"/>
      <c r="BIH2390" s="14"/>
      <c r="BII2390" s="14"/>
      <c r="BIJ2390" s="14"/>
      <c r="BIK2390" s="14"/>
      <c r="BIL2390" s="14"/>
      <c r="BIM2390" s="14"/>
      <c r="BIN2390" s="14"/>
      <c r="BIO2390" s="14"/>
      <c r="BIP2390" s="14"/>
      <c r="BIQ2390" s="14"/>
      <c r="BIR2390" s="14"/>
      <c r="BIS2390" s="14"/>
      <c r="BIT2390" s="14"/>
      <c r="BIU2390" s="14"/>
      <c r="BIV2390" s="14"/>
      <c r="BIW2390" s="14"/>
      <c r="BIX2390" s="14"/>
      <c r="BIY2390" s="14"/>
      <c r="BIZ2390" s="14"/>
      <c r="BJA2390" s="14"/>
      <c r="BJB2390" s="14"/>
      <c r="BJC2390" s="14"/>
      <c r="BJD2390" s="14"/>
      <c r="BJE2390" s="14"/>
      <c r="BJF2390" s="14"/>
      <c r="BJG2390" s="14"/>
      <c r="BJH2390" s="14"/>
      <c r="BJI2390" s="14"/>
      <c r="BJJ2390" s="14"/>
      <c r="BJK2390" s="14"/>
      <c r="BJL2390" s="14"/>
      <c r="BJM2390" s="14"/>
      <c r="BJN2390" s="14"/>
      <c r="BJO2390" s="14"/>
      <c r="BJP2390" s="14"/>
      <c r="BJQ2390" s="14"/>
      <c r="BJR2390" s="14"/>
      <c r="BJS2390" s="14"/>
      <c r="BJT2390" s="14"/>
      <c r="BJU2390" s="14"/>
      <c r="BJV2390" s="14"/>
      <c r="BJW2390" s="14"/>
      <c r="BJX2390" s="14"/>
      <c r="BJY2390" s="14"/>
      <c r="BJZ2390" s="14"/>
      <c r="BKA2390" s="14"/>
      <c r="BKB2390" s="14"/>
      <c r="BKC2390" s="14"/>
      <c r="BKD2390" s="14"/>
      <c r="BKE2390" s="14"/>
      <c r="BKF2390" s="14"/>
      <c r="BKG2390" s="14"/>
      <c r="BKH2390" s="14"/>
      <c r="BKI2390" s="14"/>
      <c r="BKJ2390" s="14"/>
      <c r="BKK2390" s="14"/>
      <c r="BKL2390" s="14"/>
      <c r="BKM2390" s="14"/>
      <c r="BKN2390" s="14"/>
      <c r="BKO2390" s="14"/>
      <c r="BKP2390" s="14"/>
      <c r="BKQ2390" s="14"/>
      <c r="BKR2390" s="14"/>
      <c r="BKS2390" s="14"/>
      <c r="BKT2390" s="14"/>
      <c r="BKU2390" s="14"/>
      <c r="BKV2390" s="14"/>
      <c r="BKW2390" s="14"/>
      <c r="BKX2390" s="14"/>
      <c r="BKY2390" s="14"/>
      <c r="BKZ2390" s="14"/>
      <c r="BLA2390" s="14"/>
      <c r="BLB2390" s="14"/>
      <c r="BLC2390" s="14"/>
      <c r="BLD2390" s="14"/>
      <c r="BLE2390" s="14"/>
      <c r="BLF2390" s="14"/>
      <c r="BLG2390" s="14"/>
      <c r="BLH2390" s="14"/>
      <c r="BLI2390" s="14"/>
      <c r="BLJ2390" s="14"/>
      <c r="BLK2390" s="14"/>
      <c r="BLL2390" s="14"/>
      <c r="BLM2390" s="14"/>
      <c r="BLN2390" s="14"/>
      <c r="BLO2390" s="14"/>
      <c r="BLP2390" s="14"/>
      <c r="BLQ2390" s="14"/>
      <c r="BLR2390" s="14"/>
      <c r="BLS2390" s="14"/>
      <c r="BLT2390" s="14"/>
      <c r="BLU2390" s="14"/>
      <c r="BLV2390" s="14"/>
      <c r="BLW2390" s="14"/>
      <c r="BLX2390" s="14"/>
      <c r="BLY2390" s="14"/>
      <c r="BLZ2390" s="14"/>
      <c r="BMA2390" s="14"/>
      <c r="BMB2390" s="14"/>
      <c r="BMC2390" s="14"/>
      <c r="BMD2390" s="14"/>
      <c r="BME2390" s="14"/>
      <c r="BMF2390" s="14"/>
      <c r="BMG2390" s="14"/>
      <c r="BMH2390" s="14"/>
      <c r="BMI2390" s="14"/>
      <c r="BMJ2390" s="14"/>
      <c r="BMK2390" s="14"/>
      <c r="BML2390" s="14"/>
      <c r="BMM2390" s="14"/>
      <c r="BMN2390" s="14"/>
      <c r="BMO2390" s="14"/>
      <c r="BMP2390" s="14"/>
      <c r="BMQ2390" s="14"/>
      <c r="BMR2390" s="14"/>
      <c r="BMS2390" s="14"/>
      <c r="BMT2390" s="14"/>
      <c r="BMU2390" s="14"/>
      <c r="BMV2390" s="14"/>
      <c r="BMW2390" s="14"/>
      <c r="BMX2390" s="14"/>
      <c r="BMY2390" s="14"/>
      <c r="BMZ2390" s="14"/>
      <c r="BNA2390" s="14"/>
      <c r="BNB2390" s="14"/>
      <c r="BNC2390" s="14"/>
      <c r="BND2390" s="14"/>
      <c r="BNE2390" s="14"/>
      <c r="BNF2390" s="14"/>
      <c r="BNG2390" s="14"/>
      <c r="BNH2390" s="14"/>
      <c r="BNI2390" s="14"/>
      <c r="BNJ2390" s="14"/>
      <c r="BNK2390" s="14"/>
      <c r="BNL2390" s="14"/>
      <c r="BNM2390" s="14"/>
      <c r="BNN2390" s="14"/>
      <c r="BNO2390" s="14"/>
      <c r="BNP2390" s="14"/>
      <c r="BNQ2390" s="14"/>
      <c r="BNR2390" s="14"/>
      <c r="BNS2390" s="14"/>
      <c r="BNT2390" s="14"/>
      <c r="BNU2390" s="14"/>
      <c r="BNV2390" s="14"/>
      <c r="BNW2390" s="14"/>
      <c r="BNX2390" s="14"/>
      <c r="BNY2390" s="14"/>
      <c r="BNZ2390" s="14"/>
      <c r="BOA2390" s="14"/>
      <c r="BOB2390" s="14"/>
      <c r="BOC2390" s="14"/>
      <c r="BOD2390" s="14"/>
      <c r="BOE2390" s="14"/>
      <c r="BOF2390" s="14"/>
      <c r="BOG2390" s="14"/>
      <c r="BOH2390" s="14"/>
      <c r="BOI2390" s="14"/>
      <c r="BOJ2390" s="14"/>
      <c r="BOK2390" s="14"/>
      <c r="BOL2390" s="14"/>
      <c r="BOM2390" s="14"/>
      <c r="BON2390" s="14"/>
      <c r="BOO2390" s="14"/>
      <c r="BOP2390" s="14"/>
      <c r="BOQ2390" s="14"/>
      <c r="BOR2390" s="14"/>
      <c r="BOS2390" s="14"/>
      <c r="BOT2390" s="14"/>
      <c r="BOU2390" s="14"/>
      <c r="BOV2390" s="14"/>
      <c r="BOW2390" s="14"/>
      <c r="BOX2390" s="14"/>
      <c r="BOY2390" s="14"/>
      <c r="BOZ2390" s="14"/>
      <c r="BPA2390" s="14"/>
      <c r="BPB2390" s="14"/>
      <c r="BPC2390" s="14"/>
      <c r="BPD2390" s="14"/>
      <c r="BPE2390" s="14"/>
      <c r="BPF2390" s="14"/>
      <c r="BPG2390" s="14"/>
      <c r="BPH2390" s="14"/>
      <c r="BPI2390" s="14"/>
      <c r="BPJ2390" s="14"/>
      <c r="BPK2390" s="14"/>
      <c r="BPL2390" s="14"/>
      <c r="BPM2390" s="14"/>
      <c r="BPN2390" s="14"/>
      <c r="BPO2390" s="14"/>
      <c r="BPP2390" s="14"/>
      <c r="BPQ2390" s="14"/>
      <c r="BPR2390" s="14"/>
      <c r="BPS2390" s="14"/>
      <c r="BPT2390" s="14"/>
      <c r="BPU2390" s="14"/>
      <c r="BPV2390" s="14"/>
      <c r="BPW2390" s="14"/>
      <c r="BPX2390" s="14"/>
      <c r="BPY2390" s="14"/>
      <c r="BPZ2390" s="14"/>
      <c r="BQA2390" s="14"/>
      <c r="BQB2390" s="14"/>
      <c r="BQC2390" s="14"/>
      <c r="BQD2390" s="14"/>
      <c r="BQE2390" s="14"/>
      <c r="BQF2390" s="14"/>
      <c r="BQG2390" s="14"/>
      <c r="BQH2390" s="14"/>
      <c r="BQI2390" s="14"/>
      <c r="BQJ2390" s="14"/>
      <c r="BQK2390" s="14"/>
      <c r="BQL2390" s="14"/>
      <c r="BQM2390" s="14"/>
      <c r="BQN2390" s="14"/>
      <c r="BQO2390" s="14"/>
      <c r="BQP2390" s="14"/>
      <c r="BQQ2390" s="14"/>
      <c r="BQR2390" s="14"/>
      <c r="BQS2390" s="14"/>
      <c r="BQT2390" s="14"/>
      <c r="BQU2390" s="14"/>
      <c r="BQV2390" s="14"/>
      <c r="BQW2390" s="14"/>
      <c r="BQX2390" s="14"/>
      <c r="BQY2390" s="14"/>
      <c r="BQZ2390" s="14"/>
      <c r="BRA2390" s="14"/>
      <c r="BRB2390" s="14"/>
      <c r="BRC2390" s="14"/>
      <c r="BRD2390" s="14"/>
      <c r="BRE2390" s="14"/>
      <c r="BRF2390" s="14"/>
      <c r="BRG2390" s="14"/>
      <c r="BRH2390" s="14"/>
      <c r="BRI2390" s="14"/>
      <c r="BRJ2390" s="14"/>
      <c r="BRK2390" s="14"/>
      <c r="BRL2390" s="14"/>
      <c r="BRM2390" s="14"/>
      <c r="BRN2390" s="14"/>
      <c r="BRO2390" s="14"/>
      <c r="BRP2390" s="14"/>
      <c r="BRQ2390" s="14"/>
      <c r="BRR2390" s="14"/>
      <c r="BRS2390" s="14"/>
      <c r="BRT2390" s="14"/>
      <c r="BRU2390" s="14"/>
      <c r="BRV2390" s="14"/>
      <c r="BRW2390" s="14"/>
      <c r="BRX2390" s="14"/>
      <c r="BRY2390" s="14"/>
      <c r="BRZ2390" s="14"/>
      <c r="BSA2390" s="14"/>
      <c r="BSB2390" s="14"/>
      <c r="BSC2390" s="14"/>
      <c r="BSD2390" s="14"/>
      <c r="BSE2390" s="14"/>
      <c r="BSF2390" s="14"/>
      <c r="BSG2390" s="14"/>
      <c r="BSH2390" s="14"/>
      <c r="BSI2390" s="14"/>
      <c r="BSJ2390" s="14"/>
      <c r="BSK2390" s="14"/>
      <c r="BSL2390" s="14"/>
      <c r="BSM2390" s="14"/>
      <c r="BSN2390" s="14"/>
      <c r="BSO2390" s="14"/>
      <c r="BSP2390" s="14"/>
      <c r="BSQ2390" s="14"/>
      <c r="BSR2390" s="14"/>
      <c r="BSS2390" s="14"/>
      <c r="BST2390" s="14"/>
      <c r="BSU2390" s="14"/>
      <c r="BSV2390" s="14"/>
      <c r="BSW2390" s="14"/>
      <c r="BSX2390" s="14"/>
      <c r="BSY2390" s="14"/>
      <c r="BSZ2390" s="14"/>
      <c r="BTA2390" s="14"/>
      <c r="BTB2390" s="14"/>
      <c r="BTC2390" s="14"/>
      <c r="BTD2390" s="14"/>
      <c r="BTE2390" s="14"/>
      <c r="BTF2390" s="14"/>
      <c r="BTG2390" s="14"/>
      <c r="BTH2390" s="14"/>
      <c r="BTI2390" s="14"/>
      <c r="BTJ2390" s="14"/>
      <c r="BTK2390" s="14"/>
      <c r="BTL2390" s="14"/>
      <c r="BTM2390" s="14"/>
      <c r="BTN2390" s="14"/>
      <c r="BTO2390" s="14"/>
      <c r="BTP2390" s="14"/>
      <c r="BTQ2390" s="14"/>
      <c r="BTR2390" s="14"/>
      <c r="BTS2390" s="14"/>
      <c r="BTT2390" s="14"/>
      <c r="BTU2390" s="14"/>
      <c r="BTV2390" s="14"/>
      <c r="BTW2390" s="14"/>
      <c r="BTX2390" s="14"/>
      <c r="BTY2390" s="14"/>
      <c r="BTZ2390" s="14"/>
      <c r="BUA2390" s="14"/>
      <c r="BUB2390" s="14"/>
      <c r="BUC2390" s="14"/>
      <c r="BUD2390" s="14"/>
      <c r="BUE2390" s="14"/>
      <c r="BUF2390" s="14"/>
      <c r="BUG2390" s="14"/>
      <c r="BUH2390" s="14"/>
      <c r="BUI2390" s="14"/>
      <c r="BUJ2390" s="14"/>
      <c r="BUK2390" s="14"/>
      <c r="BUL2390" s="14"/>
      <c r="BUM2390" s="14"/>
      <c r="BUN2390" s="14"/>
      <c r="BUO2390" s="14"/>
      <c r="BUP2390" s="14"/>
      <c r="BUQ2390" s="14"/>
      <c r="BUR2390" s="14"/>
      <c r="BUS2390" s="14"/>
      <c r="BUT2390" s="14"/>
      <c r="BUU2390" s="14"/>
      <c r="BUV2390" s="14"/>
      <c r="BUW2390" s="14"/>
      <c r="BUX2390" s="14"/>
      <c r="BUY2390" s="14"/>
      <c r="BUZ2390" s="14"/>
      <c r="BVA2390" s="14"/>
      <c r="BVB2390" s="14"/>
      <c r="BVC2390" s="14"/>
      <c r="BVD2390" s="14"/>
      <c r="BVE2390" s="14"/>
      <c r="BVF2390" s="14"/>
      <c r="BVG2390" s="14"/>
      <c r="BVH2390" s="14"/>
      <c r="BVI2390" s="14"/>
      <c r="BVJ2390" s="14"/>
      <c r="BVK2390" s="14"/>
      <c r="BVL2390" s="14"/>
      <c r="BVM2390" s="14"/>
      <c r="BVN2390" s="14"/>
      <c r="BVO2390" s="14"/>
      <c r="BVP2390" s="14"/>
      <c r="BVQ2390" s="14"/>
      <c r="BVR2390" s="14"/>
      <c r="BVS2390" s="14"/>
      <c r="BVT2390" s="14"/>
      <c r="BVU2390" s="14"/>
      <c r="BVV2390" s="14"/>
      <c r="BVW2390" s="14"/>
      <c r="BVX2390" s="14"/>
      <c r="BVY2390" s="14"/>
      <c r="BVZ2390" s="14"/>
      <c r="BWA2390" s="14"/>
      <c r="BWB2390" s="14"/>
      <c r="BWC2390" s="14"/>
      <c r="BWD2390" s="14"/>
      <c r="BWE2390" s="14"/>
      <c r="BWF2390" s="14"/>
      <c r="BWG2390" s="14"/>
      <c r="BWH2390" s="14"/>
      <c r="BWI2390" s="14"/>
      <c r="BWJ2390" s="14"/>
      <c r="BWK2390" s="14"/>
      <c r="BWL2390" s="14"/>
      <c r="BWM2390" s="14"/>
      <c r="BWN2390" s="14"/>
      <c r="BWO2390" s="14"/>
      <c r="BWP2390" s="14"/>
      <c r="BWQ2390" s="14"/>
      <c r="BWR2390" s="14"/>
      <c r="BWS2390" s="14"/>
      <c r="BWT2390" s="14"/>
      <c r="BWU2390" s="14"/>
      <c r="BWV2390" s="14"/>
      <c r="BWW2390" s="14"/>
      <c r="BWX2390" s="14"/>
      <c r="BWY2390" s="14"/>
      <c r="BWZ2390" s="14"/>
      <c r="BXA2390" s="14"/>
      <c r="BXB2390" s="14"/>
      <c r="BXC2390" s="14"/>
      <c r="BXD2390" s="14"/>
      <c r="BXE2390" s="14"/>
      <c r="BXF2390" s="14"/>
      <c r="BXG2390" s="14"/>
      <c r="BXH2390" s="14"/>
      <c r="BXI2390" s="14"/>
      <c r="BXJ2390" s="14"/>
      <c r="BXK2390" s="14"/>
      <c r="BXL2390" s="14"/>
      <c r="BXM2390" s="14"/>
      <c r="BXN2390" s="14"/>
      <c r="BXO2390" s="14"/>
      <c r="BXP2390" s="14"/>
      <c r="BXQ2390" s="14"/>
      <c r="BXR2390" s="14"/>
      <c r="BXS2390" s="14"/>
      <c r="BXT2390" s="14"/>
      <c r="BXU2390" s="14"/>
      <c r="BXV2390" s="14"/>
      <c r="BXW2390" s="14"/>
      <c r="BXX2390" s="14"/>
      <c r="BXY2390" s="14"/>
      <c r="BXZ2390" s="14"/>
      <c r="BYA2390" s="14"/>
      <c r="BYB2390" s="14"/>
      <c r="BYC2390" s="14"/>
      <c r="BYD2390" s="14"/>
      <c r="BYE2390" s="14"/>
      <c r="BYF2390" s="14"/>
      <c r="BYG2390" s="14"/>
      <c r="BYH2390" s="14"/>
      <c r="BYI2390" s="14"/>
      <c r="BYJ2390" s="14"/>
      <c r="BYK2390" s="14"/>
      <c r="BYL2390" s="14"/>
      <c r="BYM2390" s="14"/>
      <c r="BYN2390" s="14"/>
      <c r="BYO2390" s="14"/>
      <c r="BYP2390" s="14"/>
      <c r="BYQ2390" s="14"/>
      <c r="BYR2390" s="14"/>
      <c r="BYS2390" s="14"/>
      <c r="BYT2390" s="14"/>
      <c r="BYU2390" s="14"/>
      <c r="BYV2390" s="14"/>
      <c r="BYW2390" s="14"/>
      <c r="BYX2390" s="14"/>
      <c r="BYY2390" s="14"/>
      <c r="BYZ2390" s="14"/>
      <c r="BZA2390" s="14"/>
      <c r="BZB2390" s="14"/>
      <c r="BZC2390" s="14"/>
      <c r="BZD2390" s="14"/>
      <c r="BZE2390" s="14"/>
      <c r="BZF2390" s="14"/>
      <c r="BZG2390" s="14"/>
      <c r="BZH2390" s="14"/>
      <c r="BZI2390" s="14"/>
      <c r="BZJ2390" s="14"/>
      <c r="BZK2390" s="14"/>
      <c r="BZL2390" s="14"/>
      <c r="BZM2390" s="14"/>
      <c r="BZN2390" s="14"/>
      <c r="BZO2390" s="14"/>
      <c r="BZP2390" s="14"/>
      <c r="BZQ2390" s="14"/>
      <c r="BZR2390" s="14"/>
      <c r="BZS2390" s="14"/>
      <c r="BZT2390" s="14"/>
      <c r="BZU2390" s="14"/>
      <c r="BZV2390" s="14"/>
      <c r="BZW2390" s="14"/>
      <c r="BZX2390" s="14"/>
      <c r="BZY2390" s="14"/>
      <c r="BZZ2390" s="14"/>
      <c r="CAA2390" s="14"/>
      <c r="CAB2390" s="14"/>
      <c r="CAC2390" s="14"/>
      <c r="CAD2390" s="14"/>
      <c r="CAE2390" s="14"/>
      <c r="CAF2390" s="14"/>
      <c r="CAG2390" s="14"/>
      <c r="CAH2390" s="14"/>
      <c r="CAI2390" s="14"/>
      <c r="CAJ2390" s="14"/>
      <c r="CAK2390" s="14"/>
      <c r="CAL2390" s="14"/>
      <c r="CAM2390" s="14"/>
      <c r="CAN2390" s="14"/>
      <c r="CAO2390" s="14"/>
      <c r="CAP2390" s="14"/>
      <c r="CAQ2390" s="14"/>
      <c r="CAR2390" s="14"/>
      <c r="CAS2390" s="14"/>
      <c r="CAT2390" s="14"/>
      <c r="CAU2390" s="14"/>
      <c r="CAV2390" s="14"/>
      <c r="CAW2390" s="14"/>
      <c r="CAX2390" s="14"/>
      <c r="CAY2390" s="14"/>
      <c r="CAZ2390" s="14"/>
      <c r="CBA2390" s="14"/>
      <c r="CBB2390" s="14"/>
      <c r="CBC2390" s="14"/>
      <c r="CBD2390" s="14"/>
      <c r="CBE2390" s="14"/>
      <c r="CBF2390" s="14"/>
      <c r="CBG2390" s="14"/>
      <c r="CBH2390" s="14"/>
      <c r="CBI2390" s="14"/>
      <c r="CBJ2390" s="14"/>
      <c r="CBK2390" s="14"/>
      <c r="CBL2390" s="14"/>
      <c r="CBM2390" s="14"/>
      <c r="CBN2390" s="14"/>
      <c r="CBO2390" s="14"/>
      <c r="CBP2390" s="14"/>
      <c r="CBQ2390" s="14"/>
      <c r="CBR2390" s="14"/>
      <c r="CBS2390" s="14"/>
      <c r="CBT2390" s="14"/>
      <c r="CBU2390" s="14"/>
      <c r="CBV2390" s="14"/>
      <c r="CBW2390" s="14"/>
      <c r="CBX2390" s="14"/>
      <c r="CBY2390" s="14"/>
      <c r="CBZ2390" s="14"/>
      <c r="CCA2390" s="14"/>
      <c r="CCB2390" s="14"/>
      <c r="CCC2390" s="14"/>
      <c r="CCD2390" s="14"/>
      <c r="CCE2390" s="14"/>
      <c r="CCF2390" s="14"/>
      <c r="CCG2390" s="14"/>
      <c r="CCH2390" s="14"/>
      <c r="CCI2390" s="14"/>
      <c r="CCJ2390" s="14"/>
      <c r="CCK2390" s="14"/>
      <c r="CCL2390" s="14"/>
      <c r="CCM2390" s="14"/>
      <c r="CCN2390" s="14"/>
      <c r="CCO2390" s="14"/>
      <c r="CCP2390" s="14"/>
      <c r="CCQ2390" s="14"/>
      <c r="CCR2390" s="14"/>
      <c r="CCS2390" s="14"/>
      <c r="CCT2390" s="14"/>
      <c r="CCU2390" s="14"/>
      <c r="CCV2390" s="14"/>
      <c r="CCW2390" s="14"/>
      <c r="CCX2390" s="14"/>
      <c r="CCY2390" s="14"/>
      <c r="CCZ2390" s="14"/>
      <c r="CDA2390" s="14"/>
      <c r="CDB2390" s="14"/>
      <c r="CDC2390" s="14"/>
      <c r="CDD2390" s="14"/>
      <c r="CDE2390" s="14"/>
      <c r="CDF2390" s="14"/>
      <c r="CDG2390" s="14"/>
      <c r="CDH2390" s="14"/>
      <c r="CDI2390" s="14"/>
      <c r="CDJ2390" s="14"/>
      <c r="CDK2390" s="14"/>
      <c r="CDL2390" s="14"/>
      <c r="CDM2390" s="14"/>
      <c r="CDN2390" s="14"/>
      <c r="CDO2390" s="14"/>
      <c r="CDP2390" s="14"/>
      <c r="CDQ2390" s="14"/>
      <c r="CDR2390" s="14"/>
      <c r="CDS2390" s="14"/>
      <c r="CDT2390" s="14"/>
      <c r="CDU2390" s="14"/>
      <c r="CDV2390" s="14"/>
      <c r="CDW2390" s="14"/>
      <c r="CDX2390" s="14"/>
      <c r="CDY2390" s="14"/>
      <c r="CDZ2390" s="14"/>
      <c r="CEA2390" s="14"/>
      <c r="CEB2390" s="14"/>
      <c r="CEC2390" s="14"/>
      <c r="CED2390" s="14"/>
      <c r="CEE2390" s="14"/>
      <c r="CEF2390" s="14"/>
      <c r="CEG2390" s="14"/>
      <c r="CEH2390" s="14"/>
      <c r="CEI2390" s="14"/>
      <c r="CEJ2390" s="14"/>
      <c r="CEK2390" s="14"/>
      <c r="CEL2390" s="14"/>
      <c r="CEM2390" s="14"/>
      <c r="CEN2390" s="14"/>
      <c r="CEO2390" s="14"/>
      <c r="CEP2390" s="14"/>
      <c r="CEQ2390" s="14"/>
      <c r="CER2390" s="14"/>
      <c r="CES2390" s="14"/>
      <c r="CET2390" s="14"/>
      <c r="CEU2390" s="14"/>
      <c r="CEV2390" s="14"/>
      <c r="CEW2390" s="14"/>
      <c r="CEX2390" s="14"/>
      <c r="CEY2390" s="14"/>
      <c r="CEZ2390" s="14"/>
      <c r="CFA2390" s="14"/>
      <c r="CFB2390" s="14"/>
      <c r="CFC2390" s="14"/>
      <c r="CFD2390" s="14"/>
      <c r="CFE2390" s="14"/>
      <c r="CFF2390" s="14"/>
      <c r="CFG2390" s="14"/>
      <c r="CFH2390" s="14"/>
      <c r="CFI2390" s="14"/>
      <c r="CFJ2390" s="14"/>
      <c r="CFK2390" s="14"/>
      <c r="CFL2390" s="14"/>
      <c r="CFM2390" s="14"/>
      <c r="CFN2390" s="14"/>
      <c r="CFO2390" s="14"/>
      <c r="CFP2390" s="14"/>
      <c r="CFQ2390" s="14"/>
      <c r="CFR2390" s="14"/>
      <c r="CFS2390" s="14"/>
      <c r="CFT2390" s="14"/>
      <c r="CFU2390" s="14"/>
      <c r="CFV2390" s="14"/>
      <c r="CFW2390" s="14"/>
      <c r="CFX2390" s="14"/>
      <c r="CFY2390" s="14"/>
      <c r="CFZ2390" s="14"/>
      <c r="CGA2390" s="14"/>
      <c r="CGB2390" s="14"/>
      <c r="CGC2390" s="14"/>
      <c r="CGD2390" s="14"/>
      <c r="CGE2390" s="14"/>
      <c r="CGF2390" s="14"/>
      <c r="CGG2390" s="14"/>
      <c r="CGH2390" s="14"/>
      <c r="CGI2390" s="14"/>
      <c r="CGJ2390" s="14"/>
      <c r="CGK2390" s="14"/>
      <c r="CGL2390" s="14"/>
      <c r="CGM2390" s="14"/>
      <c r="CGN2390" s="14"/>
      <c r="CGO2390" s="14"/>
      <c r="CGP2390" s="14"/>
      <c r="CGQ2390" s="14"/>
      <c r="CGR2390" s="14"/>
      <c r="CGS2390" s="14"/>
      <c r="CGT2390" s="14"/>
      <c r="CGU2390" s="14"/>
      <c r="CGV2390" s="14"/>
      <c r="CGW2390" s="14"/>
      <c r="CGX2390" s="14"/>
      <c r="CGY2390" s="14"/>
      <c r="CGZ2390" s="14"/>
      <c r="CHA2390" s="14"/>
      <c r="CHB2390" s="14"/>
      <c r="CHC2390" s="14"/>
      <c r="CHD2390" s="14"/>
      <c r="CHE2390" s="14"/>
      <c r="CHF2390" s="14"/>
      <c r="CHG2390" s="14"/>
      <c r="CHH2390" s="14"/>
      <c r="CHI2390" s="14"/>
      <c r="CHJ2390" s="14"/>
      <c r="CHK2390" s="14"/>
      <c r="CHL2390" s="14"/>
      <c r="CHM2390" s="14"/>
      <c r="CHN2390" s="14"/>
      <c r="CHO2390" s="14"/>
      <c r="CHP2390" s="14"/>
      <c r="CHQ2390" s="14"/>
      <c r="CHR2390" s="14"/>
      <c r="CHS2390" s="14"/>
      <c r="CHT2390" s="14"/>
      <c r="CHU2390" s="14"/>
      <c r="CHV2390" s="14"/>
      <c r="CHW2390" s="14"/>
      <c r="CHX2390" s="14"/>
      <c r="CHY2390" s="14"/>
      <c r="CHZ2390" s="14"/>
      <c r="CIA2390" s="14"/>
      <c r="CIB2390" s="14"/>
      <c r="CIC2390" s="14"/>
      <c r="CID2390" s="14"/>
      <c r="CIE2390" s="14"/>
      <c r="CIF2390" s="14"/>
      <c r="CIG2390" s="14"/>
      <c r="CIH2390" s="14"/>
      <c r="CII2390" s="14"/>
      <c r="CIJ2390" s="14"/>
      <c r="CIK2390" s="14"/>
      <c r="CIL2390" s="14"/>
      <c r="CIM2390" s="14"/>
      <c r="CIN2390" s="14"/>
      <c r="CIO2390" s="14"/>
      <c r="CIP2390" s="14"/>
      <c r="CIQ2390" s="14"/>
      <c r="CIR2390" s="14"/>
      <c r="CIS2390" s="14"/>
      <c r="CIT2390" s="14"/>
      <c r="CIU2390" s="14"/>
      <c r="CIV2390" s="14"/>
      <c r="CIW2390" s="14"/>
      <c r="CIX2390" s="14"/>
      <c r="CIY2390" s="14"/>
      <c r="CIZ2390" s="14"/>
      <c r="CJA2390" s="14"/>
      <c r="CJB2390" s="14"/>
      <c r="CJC2390" s="14"/>
      <c r="CJD2390" s="14"/>
      <c r="CJE2390" s="14"/>
      <c r="CJF2390" s="14"/>
      <c r="CJG2390" s="14"/>
      <c r="CJH2390" s="14"/>
      <c r="CJI2390" s="14"/>
      <c r="CJJ2390" s="14"/>
      <c r="CJK2390" s="14"/>
      <c r="CJL2390" s="14"/>
      <c r="CJM2390" s="14"/>
      <c r="CJN2390" s="14"/>
      <c r="CJO2390" s="14"/>
      <c r="CJP2390" s="14"/>
      <c r="CJQ2390" s="14"/>
      <c r="CJR2390" s="14"/>
      <c r="CJS2390" s="14"/>
      <c r="CJT2390" s="14"/>
      <c r="CJU2390" s="14"/>
      <c r="CJV2390" s="14"/>
      <c r="CJW2390" s="14"/>
      <c r="CJX2390" s="14"/>
      <c r="CJY2390" s="14"/>
      <c r="CJZ2390" s="14"/>
      <c r="CKA2390" s="14"/>
      <c r="CKB2390" s="14"/>
      <c r="CKC2390" s="14"/>
      <c r="CKD2390" s="14"/>
      <c r="CKE2390" s="14"/>
      <c r="CKF2390" s="14"/>
      <c r="CKG2390" s="14"/>
      <c r="CKH2390" s="14"/>
      <c r="CKI2390" s="14"/>
      <c r="CKJ2390" s="14"/>
      <c r="CKK2390" s="14"/>
      <c r="CKL2390" s="14"/>
      <c r="CKM2390" s="14"/>
      <c r="CKN2390" s="14"/>
      <c r="CKO2390" s="14"/>
      <c r="CKP2390" s="14"/>
      <c r="CKQ2390" s="14"/>
      <c r="CKR2390" s="14"/>
      <c r="CKS2390" s="14"/>
      <c r="CKT2390" s="14"/>
      <c r="CKU2390" s="14"/>
      <c r="CKV2390" s="14"/>
      <c r="CKW2390" s="14"/>
      <c r="CKX2390" s="14"/>
      <c r="CKY2390" s="14"/>
      <c r="CKZ2390" s="14"/>
      <c r="CLA2390" s="14"/>
      <c r="CLB2390" s="14"/>
      <c r="CLC2390" s="14"/>
      <c r="CLD2390" s="14"/>
      <c r="CLE2390" s="14"/>
      <c r="CLF2390" s="14"/>
      <c r="CLG2390" s="14"/>
      <c r="CLH2390" s="14"/>
      <c r="CLI2390" s="14"/>
      <c r="CLJ2390" s="14"/>
      <c r="CLK2390" s="14"/>
      <c r="CLL2390" s="14"/>
      <c r="CLM2390" s="14"/>
      <c r="CLN2390" s="14"/>
      <c r="CLO2390" s="14"/>
      <c r="CLP2390" s="14"/>
      <c r="CLQ2390" s="14"/>
      <c r="CLR2390" s="14"/>
      <c r="CLS2390" s="14"/>
      <c r="CLT2390" s="14"/>
      <c r="CLU2390" s="14"/>
      <c r="CLV2390" s="14"/>
      <c r="CLW2390" s="14"/>
      <c r="CLX2390" s="14"/>
      <c r="CLY2390" s="14"/>
      <c r="CLZ2390" s="14"/>
      <c r="CMA2390" s="14"/>
      <c r="CMB2390" s="14"/>
      <c r="CMC2390" s="14"/>
      <c r="CMD2390" s="14"/>
      <c r="CME2390" s="14"/>
      <c r="CMF2390" s="14"/>
      <c r="CMG2390" s="14"/>
      <c r="CMH2390" s="14"/>
      <c r="CMI2390" s="14"/>
      <c r="CMJ2390" s="14"/>
      <c r="CMK2390" s="14"/>
      <c r="CML2390" s="14"/>
      <c r="CMM2390" s="14"/>
      <c r="CMN2390" s="14"/>
      <c r="CMO2390" s="14"/>
      <c r="CMP2390" s="14"/>
      <c r="CMQ2390" s="14"/>
      <c r="CMR2390" s="14"/>
      <c r="CMS2390" s="14"/>
      <c r="CMT2390" s="14"/>
      <c r="CMU2390" s="14"/>
      <c r="CMV2390" s="14"/>
      <c r="CMW2390" s="14"/>
      <c r="CMX2390" s="14"/>
      <c r="CMY2390" s="14"/>
      <c r="CMZ2390" s="14"/>
      <c r="CNA2390" s="14"/>
      <c r="CNB2390" s="14"/>
      <c r="CNC2390" s="14"/>
      <c r="CND2390" s="14"/>
      <c r="CNE2390" s="14"/>
      <c r="CNF2390" s="14"/>
      <c r="CNG2390" s="14"/>
      <c r="CNH2390" s="14"/>
      <c r="CNI2390" s="14"/>
      <c r="CNJ2390" s="14"/>
      <c r="CNK2390" s="14"/>
      <c r="CNL2390" s="14"/>
      <c r="CNM2390" s="14"/>
      <c r="CNN2390" s="14"/>
      <c r="CNO2390" s="14"/>
      <c r="CNP2390" s="14"/>
      <c r="CNQ2390" s="14"/>
      <c r="CNR2390" s="14"/>
      <c r="CNS2390" s="14"/>
      <c r="CNT2390" s="14"/>
      <c r="CNU2390" s="14"/>
      <c r="CNV2390" s="14"/>
      <c r="CNW2390" s="14"/>
      <c r="CNX2390" s="14"/>
      <c r="CNY2390" s="14"/>
      <c r="CNZ2390" s="14"/>
      <c r="COA2390" s="14"/>
      <c r="COB2390" s="14"/>
      <c r="COC2390" s="14"/>
      <c r="COD2390" s="14"/>
      <c r="COE2390" s="14"/>
      <c r="COF2390" s="14"/>
      <c r="COG2390" s="14"/>
      <c r="COH2390" s="14"/>
      <c r="COI2390" s="14"/>
      <c r="COJ2390" s="14"/>
      <c r="COK2390" s="14"/>
      <c r="COL2390" s="14"/>
      <c r="COM2390" s="14"/>
      <c r="CON2390" s="14"/>
      <c r="COO2390" s="14"/>
      <c r="COP2390" s="14"/>
      <c r="COQ2390" s="14"/>
      <c r="COR2390" s="14"/>
      <c r="COS2390" s="14"/>
      <c r="COT2390" s="14"/>
      <c r="COU2390" s="14"/>
      <c r="COV2390" s="14"/>
      <c r="COW2390" s="14"/>
      <c r="COX2390" s="14"/>
      <c r="COY2390" s="14"/>
      <c r="COZ2390" s="14"/>
      <c r="CPA2390" s="14"/>
      <c r="CPB2390" s="14"/>
      <c r="CPC2390" s="14"/>
      <c r="CPD2390" s="14"/>
      <c r="CPE2390" s="14"/>
      <c r="CPF2390" s="14"/>
      <c r="CPG2390" s="14"/>
      <c r="CPH2390" s="14"/>
      <c r="CPI2390" s="14"/>
      <c r="CPJ2390" s="14"/>
      <c r="CPK2390" s="14"/>
      <c r="CPL2390" s="14"/>
      <c r="CPM2390" s="14"/>
      <c r="CPN2390" s="14"/>
      <c r="CPO2390" s="14"/>
      <c r="CPP2390" s="14"/>
      <c r="CPQ2390" s="14"/>
      <c r="CPR2390" s="14"/>
      <c r="CPS2390" s="14"/>
      <c r="CPT2390" s="14"/>
      <c r="CPU2390" s="14"/>
      <c r="CPV2390" s="14"/>
      <c r="CPW2390" s="14"/>
      <c r="CPX2390" s="14"/>
      <c r="CPY2390" s="14"/>
      <c r="CPZ2390" s="14"/>
      <c r="CQA2390" s="14"/>
      <c r="CQB2390" s="14"/>
      <c r="CQC2390" s="14"/>
      <c r="CQD2390" s="14"/>
      <c r="CQE2390" s="14"/>
      <c r="CQF2390" s="14"/>
      <c r="CQG2390" s="14"/>
      <c r="CQH2390" s="14"/>
      <c r="CQI2390" s="14"/>
      <c r="CQJ2390" s="14"/>
      <c r="CQK2390" s="14"/>
      <c r="CQL2390" s="14"/>
      <c r="CQM2390" s="14"/>
      <c r="CQN2390" s="14"/>
      <c r="CQO2390" s="14"/>
      <c r="CQP2390" s="14"/>
      <c r="CQQ2390" s="14"/>
      <c r="CQR2390" s="14"/>
      <c r="CQS2390" s="14"/>
      <c r="CQT2390" s="14"/>
      <c r="CQU2390" s="14"/>
      <c r="CQV2390" s="14"/>
      <c r="CQW2390" s="14"/>
      <c r="CQX2390" s="14"/>
      <c r="CQY2390" s="14"/>
      <c r="CQZ2390" s="14"/>
      <c r="CRA2390" s="14"/>
      <c r="CRB2390" s="14"/>
      <c r="CRC2390" s="14"/>
      <c r="CRD2390" s="14"/>
      <c r="CRE2390" s="14"/>
      <c r="CRF2390" s="14"/>
      <c r="CRG2390" s="14"/>
      <c r="CRH2390" s="14"/>
      <c r="CRI2390" s="14"/>
      <c r="CRJ2390" s="14"/>
      <c r="CRK2390" s="14"/>
      <c r="CRL2390" s="14"/>
      <c r="CRM2390" s="14"/>
      <c r="CRN2390" s="14"/>
      <c r="CRO2390" s="14"/>
      <c r="CRP2390" s="14"/>
      <c r="CRQ2390" s="14"/>
      <c r="CRR2390" s="14"/>
      <c r="CRS2390" s="14"/>
      <c r="CRT2390" s="14"/>
      <c r="CRU2390" s="14"/>
      <c r="CRV2390" s="14"/>
      <c r="CRW2390" s="14"/>
      <c r="CRX2390" s="14"/>
      <c r="CRY2390" s="14"/>
      <c r="CRZ2390" s="14"/>
      <c r="CSA2390" s="14"/>
      <c r="CSB2390" s="14"/>
      <c r="CSC2390" s="14"/>
      <c r="CSD2390" s="14"/>
      <c r="CSE2390" s="14"/>
      <c r="CSF2390" s="14"/>
      <c r="CSG2390" s="14"/>
      <c r="CSH2390" s="14"/>
      <c r="CSI2390" s="14"/>
      <c r="CSJ2390" s="14"/>
      <c r="CSK2390" s="14"/>
      <c r="CSL2390" s="14"/>
      <c r="CSM2390" s="14"/>
      <c r="CSN2390" s="14"/>
      <c r="CSO2390" s="14"/>
      <c r="CSP2390" s="14"/>
      <c r="CSQ2390" s="14"/>
      <c r="CSR2390" s="14"/>
      <c r="CSS2390" s="14"/>
      <c r="CST2390" s="14"/>
      <c r="CSU2390" s="14"/>
      <c r="CSV2390" s="14"/>
      <c r="CSW2390" s="14"/>
      <c r="CSX2390" s="14"/>
      <c r="CSY2390" s="14"/>
      <c r="CSZ2390" s="14"/>
      <c r="CTA2390" s="14"/>
      <c r="CTB2390" s="14"/>
      <c r="CTC2390" s="14"/>
      <c r="CTD2390" s="14"/>
      <c r="CTE2390" s="14"/>
      <c r="CTF2390" s="14"/>
      <c r="CTG2390" s="14"/>
      <c r="CTH2390" s="14"/>
      <c r="CTI2390" s="14"/>
      <c r="CTJ2390" s="14"/>
      <c r="CTK2390" s="14"/>
      <c r="CTL2390" s="14"/>
      <c r="CTM2390" s="14"/>
      <c r="CTN2390" s="14"/>
      <c r="CTO2390" s="14"/>
      <c r="CTP2390" s="14"/>
      <c r="CTQ2390" s="14"/>
      <c r="CTR2390" s="14"/>
      <c r="CTS2390" s="14"/>
      <c r="CTT2390" s="14"/>
      <c r="CTU2390" s="14"/>
      <c r="CTV2390" s="14"/>
      <c r="CTW2390" s="14"/>
      <c r="CTX2390" s="14"/>
      <c r="CTY2390" s="14"/>
      <c r="CTZ2390" s="14"/>
      <c r="CUA2390" s="14"/>
      <c r="CUB2390" s="14"/>
      <c r="CUC2390" s="14"/>
      <c r="CUD2390" s="14"/>
      <c r="CUE2390" s="14"/>
      <c r="CUF2390" s="14"/>
      <c r="CUG2390" s="14"/>
      <c r="CUH2390" s="14"/>
      <c r="CUI2390" s="14"/>
      <c r="CUJ2390" s="14"/>
      <c r="CUK2390" s="14"/>
      <c r="CUL2390" s="14"/>
      <c r="CUM2390" s="14"/>
      <c r="CUN2390" s="14"/>
      <c r="CUO2390" s="14"/>
      <c r="CUP2390" s="14"/>
      <c r="CUQ2390" s="14"/>
      <c r="CUR2390" s="14"/>
      <c r="CUS2390" s="14"/>
      <c r="CUT2390" s="14"/>
      <c r="CUU2390" s="14"/>
      <c r="CUV2390" s="14"/>
      <c r="CUW2390" s="14"/>
      <c r="CUX2390" s="14"/>
      <c r="CUY2390" s="14"/>
      <c r="CUZ2390" s="14"/>
      <c r="CVA2390" s="14"/>
      <c r="CVB2390" s="14"/>
      <c r="CVC2390" s="14"/>
      <c r="CVD2390" s="14"/>
      <c r="CVE2390" s="14"/>
      <c r="CVF2390" s="14"/>
      <c r="CVG2390" s="14"/>
      <c r="CVH2390" s="14"/>
      <c r="CVI2390" s="14"/>
      <c r="CVJ2390" s="14"/>
      <c r="CVK2390" s="14"/>
      <c r="CVL2390" s="14"/>
      <c r="CVM2390" s="14"/>
      <c r="CVN2390" s="14"/>
      <c r="CVO2390" s="14"/>
      <c r="CVP2390" s="14"/>
      <c r="CVQ2390" s="14"/>
      <c r="CVR2390" s="14"/>
      <c r="CVS2390" s="14"/>
      <c r="CVT2390" s="14"/>
      <c r="CVU2390" s="14"/>
      <c r="CVV2390" s="14"/>
      <c r="CVW2390" s="14"/>
      <c r="CVX2390" s="14"/>
      <c r="CVY2390" s="14"/>
      <c r="CVZ2390" s="14"/>
      <c r="CWA2390" s="14"/>
      <c r="CWB2390" s="14"/>
      <c r="CWC2390" s="14"/>
      <c r="CWD2390" s="14"/>
      <c r="CWE2390" s="14"/>
      <c r="CWF2390" s="14"/>
      <c r="CWG2390" s="14"/>
      <c r="CWH2390" s="14"/>
      <c r="CWI2390" s="14"/>
      <c r="CWJ2390" s="14"/>
      <c r="CWK2390" s="14"/>
      <c r="CWL2390" s="14"/>
      <c r="CWM2390" s="14"/>
      <c r="CWN2390" s="14"/>
      <c r="CWO2390" s="14"/>
      <c r="CWP2390" s="14"/>
      <c r="CWQ2390" s="14"/>
      <c r="CWR2390" s="14"/>
      <c r="CWS2390" s="14"/>
      <c r="CWT2390" s="14"/>
      <c r="CWU2390" s="14"/>
      <c r="CWV2390" s="14"/>
      <c r="CWW2390" s="14"/>
      <c r="CWX2390" s="14"/>
      <c r="CWY2390" s="14"/>
      <c r="CWZ2390" s="14"/>
      <c r="CXA2390" s="14"/>
      <c r="CXB2390" s="14"/>
      <c r="CXC2390" s="14"/>
      <c r="CXD2390" s="14"/>
      <c r="CXE2390" s="14"/>
      <c r="CXF2390" s="14"/>
      <c r="CXG2390" s="14"/>
      <c r="CXH2390" s="14"/>
      <c r="CXI2390" s="14"/>
      <c r="CXJ2390" s="14"/>
      <c r="CXK2390" s="14"/>
      <c r="CXL2390" s="14"/>
      <c r="CXM2390" s="14"/>
      <c r="CXN2390" s="14"/>
      <c r="CXO2390" s="14"/>
      <c r="CXP2390" s="14"/>
      <c r="CXQ2390" s="14"/>
      <c r="CXR2390" s="14"/>
      <c r="CXS2390" s="14"/>
      <c r="CXT2390" s="14"/>
      <c r="CXU2390" s="14"/>
      <c r="CXV2390" s="14"/>
      <c r="CXW2390" s="14"/>
      <c r="CXX2390" s="14"/>
      <c r="CXY2390" s="14"/>
      <c r="CXZ2390" s="14"/>
      <c r="CYA2390" s="14"/>
      <c r="CYB2390" s="14"/>
      <c r="CYC2390" s="14"/>
      <c r="CYD2390" s="14"/>
      <c r="CYE2390" s="14"/>
      <c r="CYF2390" s="14"/>
      <c r="CYG2390" s="14"/>
      <c r="CYH2390" s="14"/>
      <c r="CYI2390" s="14"/>
      <c r="CYJ2390" s="14"/>
      <c r="CYK2390" s="14"/>
      <c r="CYL2390" s="14"/>
      <c r="CYM2390" s="14"/>
      <c r="CYN2390" s="14"/>
      <c r="CYO2390" s="14"/>
      <c r="CYP2390" s="14"/>
      <c r="CYQ2390" s="14"/>
      <c r="CYR2390" s="14"/>
      <c r="CYS2390" s="14"/>
      <c r="CYT2390" s="14"/>
      <c r="CYU2390" s="14"/>
      <c r="CYV2390" s="14"/>
      <c r="CYW2390" s="14"/>
      <c r="CYX2390" s="14"/>
      <c r="CYY2390" s="14"/>
      <c r="CYZ2390" s="14"/>
      <c r="CZA2390" s="14"/>
      <c r="CZB2390" s="14"/>
      <c r="CZC2390" s="14"/>
      <c r="CZD2390" s="14"/>
      <c r="CZE2390" s="14"/>
      <c r="CZF2390" s="14"/>
      <c r="CZG2390" s="14"/>
      <c r="CZH2390" s="14"/>
      <c r="CZI2390" s="14"/>
      <c r="CZJ2390" s="14"/>
      <c r="CZK2390" s="14"/>
      <c r="CZL2390" s="14"/>
      <c r="CZM2390" s="14"/>
      <c r="CZN2390" s="14"/>
      <c r="CZO2390" s="14"/>
      <c r="CZP2390" s="14"/>
      <c r="CZQ2390" s="14"/>
      <c r="CZR2390" s="14"/>
      <c r="CZS2390" s="14"/>
      <c r="CZT2390" s="14"/>
      <c r="CZU2390" s="14"/>
      <c r="CZV2390" s="14"/>
      <c r="CZW2390" s="14"/>
      <c r="CZX2390" s="14"/>
      <c r="CZY2390" s="14"/>
      <c r="CZZ2390" s="14"/>
      <c r="DAA2390" s="14"/>
      <c r="DAB2390" s="14"/>
      <c r="DAC2390" s="14"/>
      <c r="DAD2390" s="14"/>
      <c r="DAE2390" s="14"/>
      <c r="DAF2390" s="14"/>
      <c r="DAG2390" s="14"/>
      <c r="DAH2390" s="14"/>
      <c r="DAI2390" s="14"/>
      <c r="DAJ2390" s="14"/>
      <c r="DAK2390" s="14"/>
      <c r="DAL2390" s="14"/>
      <c r="DAM2390" s="14"/>
      <c r="DAN2390" s="14"/>
      <c r="DAO2390" s="14"/>
      <c r="DAP2390" s="14"/>
      <c r="DAQ2390" s="14"/>
      <c r="DAR2390" s="14"/>
      <c r="DAS2390" s="14"/>
      <c r="DAT2390" s="14"/>
      <c r="DAU2390" s="14"/>
      <c r="DAV2390" s="14"/>
      <c r="DAW2390" s="14"/>
      <c r="DAX2390" s="14"/>
      <c r="DAY2390" s="14"/>
      <c r="DAZ2390" s="14"/>
      <c r="DBA2390" s="14"/>
      <c r="DBB2390" s="14"/>
      <c r="DBC2390" s="14"/>
      <c r="DBD2390" s="14"/>
      <c r="DBE2390" s="14"/>
      <c r="DBF2390" s="14"/>
      <c r="DBG2390" s="14"/>
      <c r="DBH2390" s="14"/>
      <c r="DBI2390" s="14"/>
      <c r="DBJ2390" s="14"/>
      <c r="DBK2390" s="14"/>
      <c r="DBL2390" s="14"/>
      <c r="DBM2390" s="14"/>
      <c r="DBN2390" s="14"/>
      <c r="DBO2390" s="14"/>
      <c r="DBP2390" s="14"/>
      <c r="DBQ2390" s="14"/>
      <c r="DBR2390" s="14"/>
      <c r="DBS2390" s="14"/>
      <c r="DBT2390" s="14"/>
      <c r="DBU2390" s="14"/>
      <c r="DBV2390" s="14"/>
      <c r="DBW2390" s="14"/>
      <c r="DBX2390" s="14"/>
      <c r="DBY2390" s="14"/>
      <c r="DBZ2390" s="14"/>
      <c r="DCA2390" s="14"/>
      <c r="DCB2390" s="14"/>
      <c r="DCC2390" s="14"/>
      <c r="DCD2390" s="14"/>
      <c r="DCE2390" s="14"/>
      <c r="DCF2390" s="14"/>
      <c r="DCG2390" s="14"/>
      <c r="DCH2390" s="14"/>
      <c r="DCI2390" s="14"/>
      <c r="DCJ2390" s="14"/>
      <c r="DCK2390" s="14"/>
      <c r="DCL2390" s="14"/>
      <c r="DCM2390" s="14"/>
      <c r="DCN2390" s="14"/>
      <c r="DCO2390" s="14"/>
      <c r="DCP2390" s="14"/>
      <c r="DCQ2390" s="14"/>
      <c r="DCR2390" s="14"/>
      <c r="DCS2390" s="14"/>
      <c r="DCT2390" s="14"/>
      <c r="DCU2390" s="14"/>
      <c r="DCV2390" s="14"/>
      <c r="DCW2390" s="14"/>
      <c r="DCX2390" s="14"/>
      <c r="DCY2390" s="14"/>
      <c r="DCZ2390" s="14"/>
      <c r="DDA2390" s="14"/>
      <c r="DDB2390" s="14"/>
      <c r="DDC2390" s="14"/>
      <c r="DDD2390" s="14"/>
      <c r="DDE2390" s="14"/>
      <c r="DDF2390" s="14"/>
      <c r="DDG2390" s="14"/>
      <c r="DDH2390" s="14"/>
      <c r="DDI2390" s="14"/>
      <c r="DDJ2390" s="14"/>
      <c r="DDK2390" s="14"/>
      <c r="DDL2390" s="14"/>
      <c r="DDM2390" s="14"/>
      <c r="DDN2390" s="14"/>
      <c r="DDO2390" s="14"/>
      <c r="DDP2390" s="14"/>
      <c r="DDQ2390" s="14"/>
      <c r="DDR2390" s="14"/>
      <c r="DDS2390" s="14"/>
      <c r="DDT2390" s="14"/>
      <c r="DDU2390" s="14"/>
      <c r="DDV2390" s="14"/>
      <c r="DDW2390" s="14"/>
      <c r="DDX2390" s="14"/>
      <c r="DDY2390" s="14"/>
      <c r="DDZ2390" s="14"/>
      <c r="DEA2390" s="14"/>
      <c r="DEB2390" s="14"/>
      <c r="DEC2390" s="14"/>
      <c r="DED2390" s="14"/>
      <c r="DEE2390" s="14"/>
      <c r="DEF2390" s="14"/>
      <c r="DEG2390" s="14"/>
      <c r="DEH2390" s="14"/>
      <c r="DEI2390" s="14"/>
      <c r="DEJ2390" s="14"/>
      <c r="DEK2390" s="14"/>
      <c r="DEL2390" s="14"/>
      <c r="DEM2390" s="14"/>
      <c r="DEN2390" s="14"/>
      <c r="DEO2390" s="14"/>
      <c r="DEP2390" s="14"/>
      <c r="DEQ2390" s="14"/>
      <c r="DER2390" s="14"/>
      <c r="DES2390" s="14"/>
      <c r="DET2390" s="14"/>
      <c r="DEU2390" s="14"/>
      <c r="DEV2390" s="14"/>
      <c r="DEW2390" s="14"/>
      <c r="DEX2390" s="14"/>
      <c r="DEY2390" s="14"/>
      <c r="DEZ2390" s="14"/>
      <c r="DFA2390" s="14"/>
      <c r="DFB2390" s="14"/>
      <c r="DFC2390" s="14"/>
      <c r="DFD2390" s="14"/>
      <c r="DFE2390" s="14"/>
      <c r="DFF2390" s="14"/>
      <c r="DFG2390" s="14"/>
      <c r="DFH2390" s="14"/>
      <c r="DFI2390" s="14"/>
      <c r="DFJ2390" s="14"/>
      <c r="DFK2390" s="14"/>
      <c r="DFL2390" s="14"/>
      <c r="DFM2390" s="14"/>
      <c r="DFN2390" s="14"/>
      <c r="DFO2390" s="14"/>
      <c r="DFP2390" s="14"/>
      <c r="DFQ2390" s="14"/>
      <c r="DFR2390" s="14"/>
      <c r="DFS2390" s="14"/>
      <c r="DFT2390" s="14"/>
      <c r="DFU2390" s="14"/>
      <c r="DFV2390" s="14"/>
      <c r="DFW2390" s="14"/>
      <c r="DFX2390" s="14"/>
      <c r="DFY2390" s="14"/>
      <c r="DFZ2390" s="14"/>
      <c r="DGA2390" s="14"/>
      <c r="DGB2390" s="14"/>
      <c r="DGC2390" s="14"/>
      <c r="DGD2390" s="14"/>
      <c r="DGE2390" s="14"/>
      <c r="DGF2390" s="14"/>
      <c r="DGG2390" s="14"/>
      <c r="DGH2390" s="14"/>
      <c r="DGI2390" s="14"/>
      <c r="DGJ2390" s="14"/>
      <c r="DGK2390" s="14"/>
      <c r="DGL2390" s="14"/>
      <c r="DGM2390" s="14"/>
      <c r="DGN2390" s="14"/>
      <c r="DGO2390" s="14"/>
      <c r="DGP2390" s="14"/>
      <c r="DGQ2390" s="14"/>
      <c r="DGR2390" s="14"/>
      <c r="DGS2390" s="14"/>
      <c r="DGT2390" s="14"/>
      <c r="DGU2390" s="14"/>
      <c r="DGV2390" s="14"/>
      <c r="DGW2390" s="14"/>
      <c r="DGX2390" s="14"/>
      <c r="DGY2390" s="14"/>
      <c r="DGZ2390" s="14"/>
      <c r="DHA2390" s="14"/>
      <c r="DHB2390" s="14"/>
      <c r="DHC2390" s="14"/>
      <c r="DHD2390" s="14"/>
      <c r="DHE2390" s="14"/>
      <c r="DHF2390" s="14"/>
      <c r="DHG2390" s="14"/>
      <c r="DHH2390" s="14"/>
      <c r="DHI2390" s="14"/>
      <c r="DHJ2390" s="14"/>
      <c r="DHK2390" s="14"/>
      <c r="DHL2390" s="14"/>
      <c r="DHM2390" s="14"/>
      <c r="DHN2390" s="14"/>
      <c r="DHO2390" s="14"/>
      <c r="DHP2390" s="14"/>
      <c r="DHQ2390" s="14"/>
      <c r="DHR2390" s="14"/>
      <c r="DHS2390" s="14"/>
      <c r="DHT2390" s="14"/>
      <c r="DHU2390" s="14"/>
      <c r="DHV2390" s="14"/>
      <c r="DHW2390" s="14"/>
      <c r="DHX2390" s="14"/>
      <c r="DHY2390" s="14"/>
      <c r="DHZ2390" s="14"/>
      <c r="DIA2390" s="14"/>
      <c r="DIB2390" s="14"/>
      <c r="DIC2390" s="14"/>
      <c r="DID2390" s="14"/>
      <c r="DIE2390" s="14"/>
      <c r="DIF2390" s="14"/>
      <c r="DIG2390" s="14"/>
      <c r="DIH2390" s="14"/>
      <c r="DII2390" s="14"/>
      <c r="DIJ2390" s="14"/>
      <c r="DIK2390" s="14"/>
      <c r="DIL2390" s="14"/>
      <c r="DIM2390" s="14"/>
      <c r="DIN2390" s="14"/>
      <c r="DIO2390" s="14"/>
      <c r="DIP2390" s="14"/>
      <c r="DIQ2390" s="14"/>
      <c r="DIR2390" s="14"/>
      <c r="DIS2390" s="14"/>
      <c r="DIT2390" s="14"/>
      <c r="DIU2390" s="14"/>
      <c r="DIV2390" s="14"/>
      <c r="DIW2390" s="14"/>
      <c r="DIX2390" s="14"/>
      <c r="DIY2390" s="14"/>
      <c r="DIZ2390" s="14"/>
      <c r="DJA2390" s="14"/>
      <c r="DJB2390" s="14"/>
      <c r="DJC2390" s="14"/>
      <c r="DJD2390" s="14"/>
      <c r="DJE2390" s="14"/>
      <c r="DJF2390" s="14"/>
      <c r="DJG2390" s="14"/>
      <c r="DJH2390" s="14"/>
      <c r="DJI2390" s="14"/>
      <c r="DJJ2390" s="14"/>
      <c r="DJK2390" s="14"/>
      <c r="DJL2390" s="14"/>
      <c r="DJM2390" s="14"/>
      <c r="DJN2390" s="14"/>
      <c r="DJO2390" s="14"/>
      <c r="DJP2390" s="14"/>
      <c r="DJQ2390" s="14"/>
      <c r="DJR2390" s="14"/>
      <c r="DJS2390" s="14"/>
      <c r="DJT2390" s="14"/>
      <c r="DJU2390" s="14"/>
      <c r="DJV2390" s="14"/>
      <c r="DJW2390" s="14"/>
      <c r="DJX2390" s="14"/>
      <c r="DJY2390" s="14"/>
      <c r="DJZ2390" s="14"/>
      <c r="DKA2390" s="14"/>
      <c r="DKB2390" s="14"/>
      <c r="DKC2390" s="14"/>
      <c r="DKD2390" s="14"/>
      <c r="DKE2390" s="14"/>
      <c r="DKF2390" s="14"/>
      <c r="DKG2390" s="14"/>
      <c r="DKH2390" s="14"/>
      <c r="DKI2390" s="14"/>
      <c r="DKJ2390" s="14"/>
      <c r="DKK2390" s="14"/>
      <c r="DKL2390" s="14"/>
      <c r="DKM2390" s="14"/>
      <c r="DKN2390" s="14"/>
      <c r="DKO2390" s="14"/>
      <c r="DKP2390" s="14"/>
      <c r="DKQ2390" s="14"/>
      <c r="DKR2390" s="14"/>
      <c r="DKS2390" s="14"/>
      <c r="DKT2390" s="14"/>
      <c r="DKU2390" s="14"/>
      <c r="DKV2390" s="14"/>
      <c r="DKW2390" s="14"/>
      <c r="DKX2390" s="14"/>
      <c r="DKY2390" s="14"/>
      <c r="DKZ2390" s="14"/>
      <c r="DLA2390" s="14"/>
      <c r="DLB2390" s="14"/>
      <c r="DLC2390" s="14"/>
      <c r="DLD2390" s="14"/>
      <c r="DLE2390" s="14"/>
      <c r="DLF2390" s="14"/>
      <c r="DLG2390" s="14"/>
      <c r="DLH2390" s="14"/>
      <c r="DLI2390" s="14"/>
      <c r="DLJ2390" s="14"/>
      <c r="DLK2390" s="14"/>
      <c r="DLL2390" s="14"/>
      <c r="DLM2390" s="14"/>
      <c r="DLN2390" s="14"/>
      <c r="DLO2390" s="14"/>
      <c r="DLP2390" s="14"/>
      <c r="DLQ2390" s="14"/>
      <c r="DLR2390" s="14"/>
      <c r="DLS2390" s="14"/>
      <c r="DLT2390" s="14"/>
      <c r="DLU2390" s="14"/>
      <c r="DLV2390" s="14"/>
      <c r="DLW2390" s="14"/>
      <c r="DLX2390" s="14"/>
      <c r="DLY2390" s="14"/>
      <c r="DLZ2390" s="14"/>
      <c r="DMA2390" s="14"/>
      <c r="DMB2390" s="14"/>
      <c r="DMC2390" s="14"/>
      <c r="DMD2390" s="14"/>
      <c r="DME2390" s="14"/>
      <c r="DMF2390" s="14"/>
      <c r="DMG2390" s="14"/>
      <c r="DMH2390" s="14"/>
      <c r="DMI2390" s="14"/>
      <c r="DMJ2390" s="14"/>
      <c r="DMK2390" s="14"/>
      <c r="DML2390" s="14"/>
      <c r="DMM2390" s="14"/>
      <c r="DMN2390" s="14"/>
      <c r="DMO2390" s="14"/>
      <c r="DMP2390" s="14"/>
      <c r="DMQ2390" s="14"/>
      <c r="DMR2390" s="14"/>
      <c r="DMS2390" s="14"/>
      <c r="DMT2390" s="14"/>
      <c r="DMU2390" s="14"/>
      <c r="DMV2390" s="14"/>
      <c r="DMW2390" s="14"/>
      <c r="DMX2390" s="14"/>
      <c r="DMY2390" s="14"/>
      <c r="DMZ2390" s="14"/>
      <c r="DNA2390" s="14"/>
      <c r="DNB2390" s="14"/>
      <c r="DNC2390" s="14"/>
      <c r="DND2390" s="14"/>
      <c r="DNE2390" s="14"/>
      <c r="DNF2390" s="14"/>
      <c r="DNG2390" s="14"/>
      <c r="DNH2390" s="14"/>
      <c r="DNI2390" s="14"/>
      <c r="DNJ2390" s="14"/>
      <c r="DNK2390" s="14"/>
      <c r="DNL2390" s="14"/>
      <c r="DNM2390" s="14"/>
      <c r="DNN2390" s="14"/>
      <c r="DNO2390" s="14"/>
      <c r="DNP2390" s="14"/>
      <c r="DNQ2390" s="14"/>
      <c r="DNR2390" s="14"/>
      <c r="DNS2390" s="14"/>
      <c r="DNT2390" s="14"/>
      <c r="DNU2390" s="14"/>
      <c r="DNV2390" s="14"/>
      <c r="DNW2390" s="14"/>
      <c r="DNX2390" s="14"/>
      <c r="DNY2390" s="14"/>
      <c r="DNZ2390" s="14"/>
      <c r="DOA2390" s="14"/>
      <c r="DOB2390" s="14"/>
      <c r="DOC2390" s="14"/>
      <c r="DOD2390" s="14"/>
      <c r="DOE2390" s="14"/>
      <c r="DOF2390" s="14"/>
      <c r="DOG2390" s="14"/>
      <c r="DOH2390" s="14"/>
      <c r="DOI2390" s="14"/>
      <c r="DOJ2390" s="14"/>
      <c r="DOK2390" s="14"/>
      <c r="DOL2390" s="14"/>
      <c r="DOM2390" s="14"/>
      <c r="DON2390" s="14"/>
      <c r="DOO2390" s="14"/>
      <c r="DOP2390" s="14"/>
      <c r="DOQ2390" s="14"/>
      <c r="DOR2390" s="14"/>
      <c r="DOS2390" s="14"/>
      <c r="DOT2390" s="14"/>
      <c r="DOU2390" s="14"/>
      <c r="DOV2390" s="14"/>
      <c r="DOW2390" s="14"/>
      <c r="DOX2390" s="14"/>
      <c r="DOY2390" s="14"/>
      <c r="DOZ2390" s="14"/>
      <c r="DPA2390" s="14"/>
      <c r="DPB2390" s="14"/>
      <c r="DPC2390" s="14"/>
      <c r="DPD2390" s="14"/>
      <c r="DPE2390" s="14"/>
      <c r="DPF2390" s="14"/>
      <c r="DPG2390" s="14"/>
      <c r="DPH2390" s="14"/>
      <c r="DPI2390" s="14"/>
      <c r="DPJ2390" s="14"/>
      <c r="DPK2390" s="14"/>
      <c r="DPL2390" s="14"/>
      <c r="DPM2390" s="14"/>
      <c r="DPN2390" s="14"/>
      <c r="DPO2390" s="14"/>
      <c r="DPP2390" s="14"/>
      <c r="DPQ2390" s="14"/>
      <c r="DPR2390" s="14"/>
      <c r="DPS2390" s="14"/>
      <c r="DPT2390" s="14"/>
      <c r="DPU2390" s="14"/>
      <c r="DPV2390" s="14"/>
      <c r="DPW2390" s="14"/>
      <c r="DPX2390" s="14"/>
      <c r="DPY2390" s="14"/>
      <c r="DPZ2390" s="14"/>
      <c r="DQA2390" s="14"/>
      <c r="DQB2390" s="14"/>
      <c r="DQC2390" s="14"/>
      <c r="DQD2390" s="14"/>
      <c r="DQE2390" s="14"/>
      <c r="DQF2390" s="14"/>
      <c r="DQG2390" s="14"/>
      <c r="DQH2390" s="14"/>
      <c r="DQI2390" s="14"/>
      <c r="DQJ2390" s="14"/>
      <c r="DQK2390" s="14"/>
      <c r="DQL2390" s="14"/>
      <c r="DQM2390" s="14"/>
      <c r="DQN2390" s="14"/>
      <c r="DQO2390" s="14"/>
      <c r="DQP2390" s="14"/>
      <c r="DQQ2390" s="14"/>
      <c r="DQR2390" s="14"/>
      <c r="DQS2390" s="14"/>
      <c r="DQT2390" s="14"/>
      <c r="DQU2390" s="14"/>
      <c r="DQV2390" s="14"/>
      <c r="DQW2390" s="14"/>
      <c r="DQX2390" s="14"/>
      <c r="DQY2390" s="14"/>
      <c r="DQZ2390" s="14"/>
      <c r="DRA2390" s="14"/>
      <c r="DRB2390" s="14"/>
      <c r="DRC2390" s="14"/>
      <c r="DRD2390" s="14"/>
      <c r="DRE2390" s="14"/>
      <c r="DRF2390" s="14"/>
      <c r="DRG2390" s="14"/>
      <c r="DRH2390" s="14"/>
      <c r="DRI2390" s="14"/>
      <c r="DRJ2390" s="14"/>
      <c r="DRK2390" s="14"/>
      <c r="DRL2390" s="14"/>
      <c r="DRM2390" s="14"/>
      <c r="DRN2390" s="14"/>
      <c r="DRO2390" s="14"/>
      <c r="DRP2390" s="14"/>
      <c r="DRQ2390" s="14"/>
      <c r="DRR2390" s="14"/>
      <c r="DRS2390" s="14"/>
      <c r="DRT2390" s="14"/>
      <c r="DRU2390" s="14"/>
      <c r="DRV2390" s="14"/>
      <c r="DRW2390" s="14"/>
      <c r="DRX2390" s="14"/>
      <c r="DRY2390" s="14"/>
      <c r="DRZ2390" s="14"/>
      <c r="DSA2390" s="14"/>
      <c r="DSB2390" s="14"/>
      <c r="DSC2390" s="14"/>
      <c r="DSD2390" s="14"/>
      <c r="DSE2390" s="14"/>
      <c r="DSF2390" s="14"/>
      <c r="DSG2390" s="14"/>
      <c r="DSH2390" s="14"/>
      <c r="DSI2390" s="14"/>
      <c r="DSJ2390" s="14"/>
      <c r="DSK2390" s="14"/>
      <c r="DSL2390" s="14"/>
      <c r="DSM2390" s="14"/>
      <c r="DSN2390" s="14"/>
      <c r="DSO2390" s="14"/>
      <c r="DSP2390" s="14"/>
      <c r="DSQ2390" s="14"/>
      <c r="DSR2390" s="14"/>
      <c r="DSS2390" s="14"/>
      <c r="DST2390" s="14"/>
      <c r="DSU2390" s="14"/>
      <c r="DSV2390" s="14"/>
      <c r="DSW2390" s="14"/>
      <c r="DSX2390" s="14"/>
      <c r="DSY2390" s="14"/>
      <c r="DSZ2390" s="14"/>
      <c r="DTA2390" s="14"/>
      <c r="DTB2390" s="14"/>
      <c r="DTC2390" s="14"/>
      <c r="DTD2390" s="14"/>
      <c r="DTE2390" s="14"/>
      <c r="DTF2390" s="14"/>
      <c r="DTG2390" s="14"/>
      <c r="DTH2390" s="14"/>
      <c r="DTI2390" s="14"/>
      <c r="DTJ2390" s="14"/>
      <c r="DTK2390" s="14"/>
      <c r="DTL2390" s="14"/>
      <c r="DTM2390" s="14"/>
      <c r="DTN2390" s="14"/>
      <c r="DTO2390" s="14"/>
      <c r="DTP2390" s="14"/>
      <c r="DTQ2390" s="14"/>
      <c r="DTR2390" s="14"/>
      <c r="DTS2390" s="14"/>
      <c r="DTT2390" s="14"/>
      <c r="DTU2390" s="14"/>
      <c r="DTV2390" s="14"/>
      <c r="DTW2390" s="14"/>
      <c r="DTX2390" s="14"/>
      <c r="DTY2390" s="14"/>
      <c r="DTZ2390" s="14"/>
      <c r="DUA2390" s="14"/>
      <c r="DUB2390" s="14"/>
      <c r="DUC2390" s="14"/>
      <c r="DUD2390" s="14"/>
      <c r="DUE2390" s="14"/>
      <c r="DUF2390" s="14"/>
      <c r="DUG2390" s="14"/>
      <c r="DUH2390" s="14"/>
      <c r="DUI2390" s="14"/>
      <c r="DUJ2390" s="14"/>
      <c r="DUK2390" s="14"/>
      <c r="DUL2390" s="14"/>
      <c r="DUM2390" s="14"/>
      <c r="DUN2390" s="14"/>
      <c r="DUO2390" s="14"/>
      <c r="DUP2390" s="14"/>
      <c r="DUQ2390" s="14"/>
      <c r="DUR2390" s="14"/>
      <c r="DUS2390" s="14"/>
      <c r="DUT2390" s="14"/>
      <c r="DUU2390" s="14"/>
      <c r="DUV2390" s="14"/>
      <c r="DUW2390" s="14"/>
      <c r="DUX2390" s="14"/>
      <c r="DUY2390" s="14"/>
      <c r="DUZ2390" s="14"/>
      <c r="DVA2390" s="14"/>
      <c r="DVB2390" s="14"/>
      <c r="DVC2390" s="14"/>
      <c r="DVD2390" s="14"/>
      <c r="DVE2390" s="14"/>
      <c r="DVF2390" s="14"/>
      <c r="DVG2390" s="14"/>
      <c r="DVH2390" s="14"/>
      <c r="DVI2390" s="14"/>
      <c r="DVJ2390" s="14"/>
      <c r="DVK2390" s="14"/>
      <c r="DVL2390" s="14"/>
      <c r="DVM2390" s="14"/>
      <c r="DVN2390" s="14"/>
      <c r="DVO2390" s="14"/>
      <c r="DVP2390" s="14"/>
      <c r="DVQ2390" s="14"/>
      <c r="DVR2390" s="14"/>
      <c r="DVS2390" s="14"/>
      <c r="DVT2390" s="14"/>
      <c r="DVU2390" s="14"/>
      <c r="DVV2390" s="14"/>
      <c r="DVW2390" s="14"/>
      <c r="DVX2390" s="14"/>
      <c r="DVY2390" s="14"/>
      <c r="DVZ2390" s="14"/>
      <c r="DWA2390" s="14"/>
      <c r="DWB2390" s="14"/>
      <c r="DWC2390" s="14"/>
      <c r="DWD2390" s="14"/>
      <c r="DWE2390" s="14"/>
      <c r="DWF2390" s="14"/>
      <c r="DWG2390" s="14"/>
      <c r="DWH2390" s="14"/>
      <c r="DWI2390" s="14"/>
      <c r="DWJ2390" s="14"/>
      <c r="DWK2390" s="14"/>
      <c r="DWL2390" s="14"/>
      <c r="DWM2390" s="14"/>
      <c r="DWN2390" s="14"/>
      <c r="DWO2390" s="14"/>
      <c r="DWP2390" s="14"/>
      <c r="DWQ2390" s="14"/>
      <c r="DWR2390" s="14"/>
      <c r="DWS2390" s="14"/>
      <c r="DWT2390" s="14"/>
      <c r="DWU2390" s="14"/>
      <c r="DWV2390" s="14"/>
      <c r="DWW2390" s="14"/>
      <c r="DWX2390" s="14"/>
      <c r="DWY2390" s="14"/>
      <c r="DWZ2390" s="14"/>
      <c r="DXA2390" s="14"/>
      <c r="DXB2390" s="14"/>
      <c r="DXC2390" s="14"/>
      <c r="DXD2390" s="14"/>
      <c r="DXE2390" s="14"/>
      <c r="DXF2390" s="14"/>
      <c r="DXG2390" s="14"/>
      <c r="DXH2390" s="14"/>
      <c r="DXI2390" s="14"/>
      <c r="DXJ2390" s="14"/>
      <c r="DXK2390" s="14"/>
      <c r="DXL2390" s="14"/>
      <c r="DXM2390" s="14"/>
      <c r="DXN2390" s="14"/>
      <c r="DXO2390" s="14"/>
      <c r="DXP2390" s="14"/>
      <c r="DXQ2390" s="14"/>
      <c r="DXR2390" s="14"/>
      <c r="DXS2390" s="14"/>
      <c r="DXT2390" s="14"/>
      <c r="DXU2390" s="14"/>
      <c r="DXV2390" s="14"/>
      <c r="DXW2390" s="14"/>
      <c r="DXX2390" s="14"/>
      <c r="DXY2390" s="14"/>
      <c r="DXZ2390" s="14"/>
      <c r="DYA2390" s="14"/>
      <c r="DYB2390" s="14"/>
      <c r="DYC2390" s="14"/>
      <c r="DYD2390" s="14"/>
      <c r="DYE2390" s="14"/>
      <c r="DYF2390" s="14"/>
      <c r="DYG2390" s="14"/>
      <c r="DYH2390" s="14"/>
      <c r="DYI2390" s="14"/>
      <c r="DYJ2390" s="14"/>
      <c r="DYK2390" s="14"/>
      <c r="DYL2390" s="14"/>
      <c r="DYM2390" s="14"/>
      <c r="DYN2390" s="14"/>
      <c r="DYO2390" s="14"/>
      <c r="DYP2390" s="14"/>
      <c r="DYQ2390" s="14"/>
      <c r="DYR2390" s="14"/>
      <c r="DYS2390" s="14"/>
      <c r="DYT2390" s="14"/>
      <c r="DYU2390" s="14"/>
      <c r="DYV2390" s="14"/>
      <c r="DYW2390" s="14"/>
      <c r="DYX2390" s="14"/>
      <c r="DYY2390" s="14"/>
      <c r="DYZ2390" s="14"/>
      <c r="DZA2390" s="14"/>
      <c r="DZB2390" s="14"/>
      <c r="DZC2390" s="14"/>
      <c r="DZD2390" s="14"/>
      <c r="DZE2390" s="14"/>
      <c r="DZF2390" s="14"/>
      <c r="DZG2390" s="14"/>
      <c r="DZH2390" s="14"/>
      <c r="DZI2390" s="14"/>
      <c r="DZJ2390" s="14"/>
      <c r="DZK2390" s="14"/>
      <c r="DZL2390" s="14"/>
      <c r="DZM2390" s="14"/>
      <c r="DZN2390" s="14"/>
      <c r="DZO2390" s="14"/>
      <c r="DZP2390" s="14"/>
      <c r="DZQ2390" s="14"/>
      <c r="DZR2390" s="14"/>
      <c r="DZS2390" s="14"/>
      <c r="DZT2390" s="14"/>
      <c r="DZU2390" s="14"/>
      <c r="DZV2390" s="14"/>
      <c r="DZW2390" s="14"/>
      <c r="DZX2390" s="14"/>
      <c r="DZY2390" s="14"/>
      <c r="DZZ2390" s="14"/>
      <c r="EAA2390" s="14"/>
      <c r="EAB2390" s="14"/>
      <c r="EAC2390" s="14"/>
      <c r="EAD2390" s="14"/>
      <c r="EAE2390" s="14"/>
      <c r="EAF2390" s="14"/>
      <c r="EAG2390" s="14"/>
      <c r="EAH2390" s="14"/>
      <c r="EAI2390" s="14"/>
      <c r="EAJ2390" s="14"/>
      <c r="EAK2390" s="14"/>
      <c r="EAL2390" s="14"/>
      <c r="EAM2390" s="14"/>
      <c r="EAN2390" s="14"/>
      <c r="EAO2390" s="14"/>
      <c r="EAP2390" s="14"/>
      <c r="EAQ2390" s="14"/>
      <c r="EAR2390" s="14"/>
      <c r="EAS2390" s="14"/>
      <c r="EAT2390" s="14"/>
      <c r="EAU2390" s="14"/>
      <c r="EAV2390" s="14"/>
      <c r="EAW2390" s="14"/>
      <c r="EAX2390" s="14"/>
      <c r="EAY2390" s="14"/>
      <c r="EAZ2390" s="14"/>
      <c r="EBA2390" s="14"/>
      <c r="EBB2390" s="14"/>
      <c r="EBC2390" s="14"/>
      <c r="EBD2390" s="14"/>
      <c r="EBE2390" s="14"/>
      <c r="EBF2390" s="14"/>
      <c r="EBG2390" s="14"/>
      <c r="EBH2390" s="14"/>
      <c r="EBI2390" s="14"/>
      <c r="EBJ2390" s="14"/>
      <c r="EBK2390" s="14"/>
      <c r="EBL2390" s="14"/>
      <c r="EBM2390" s="14"/>
      <c r="EBN2390" s="14"/>
      <c r="EBO2390" s="14"/>
      <c r="EBP2390" s="14"/>
      <c r="EBQ2390" s="14"/>
      <c r="EBR2390" s="14"/>
      <c r="EBS2390" s="14"/>
      <c r="EBT2390" s="14"/>
      <c r="EBU2390" s="14"/>
      <c r="EBV2390" s="14"/>
      <c r="EBW2390" s="14"/>
      <c r="EBX2390" s="14"/>
      <c r="EBY2390" s="14"/>
      <c r="EBZ2390" s="14"/>
      <c r="ECA2390" s="14"/>
      <c r="ECB2390" s="14"/>
      <c r="ECC2390" s="14"/>
      <c r="ECD2390" s="14"/>
      <c r="ECE2390" s="14"/>
      <c r="ECF2390" s="14"/>
      <c r="ECG2390" s="14"/>
      <c r="ECH2390" s="14"/>
      <c r="ECI2390" s="14"/>
      <c r="ECJ2390" s="14"/>
      <c r="ECK2390" s="14"/>
      <c r="ECL2390" s="14"/>
      <c r="ECM2390" s="14"/>
      <c r="ECN2390" s="14"/>
      <c r="ECO2390" s="14"/>
      <c r="ECP2390" s="14"/>
      <c r="ECQ2390" s="14"/>
      <c r="ECR2390" s="14"/>
      <c r="ECS2390" s="14"/>
      <c r="ECT2390" s="14"/>
      <c r="ECU2390" s="14"/>
      <c r="ECV2390" s="14"/>
      <c r="ECW2390" s="14"/>
      <c r="ECX2390" s="14"/>
      <c r="ECY2390" s="14"/>
      <c r="ECZ2390" s="14"/>
      <c r="EDA2390" s="14"/>
      <c r="EDB2390" s="14"/>
      <c r="EDC2390" s="14"/>
      <c r="EDD2390" s="14"/>
      <c r="EDE2390" s="14"/>
      <c r="EDF2390" s="14"/>
      <c r="EDG2390" s="14"/>
      <c r="EDH2390" s="14"/>
      <c r="EDI2390" s="14"/>
      <c r="EDJ2390" s="14"/>
      <c r="EDK2390" s="14"/>
      <c r="EDL2390" s="14"/>
      <c r="EDM2390" s="14"/>
      <c r="EDN2390" s="14"/>
      <c r="EDO2390" s="14"/>
      <c r="EDP2390" s="14"/>
      <c r="EDQ2390" s="14"/>
      <c r="EDR2390" s="14"/>
      <c r="EDS2390" s="14"/>
      <c r="EDT2390" s="14"/>
      <c r="EDU2390" s="14"/>
      <c r="EDV2390" s="14"/>
      <c r="EDW2390" s="14"/>
      <c r="EDX2390" s="14"/>
      <c r="EDY2390" s="14"/>
      <c r="EDZ2390" s="14"/>
      <c r="EEA2390" s="14"/>
      <c r="EEB2390" s="14"/>
      <c r="EEC2390" s="14"/>
      <c r="EED2390" s="14"/>
      <c r="EEE2390" s="14"/>
      <c r="EEF2390" s="14"/>
      <c r="EEG2390" s="14"/>
      <c r="EEH2390" s="14"/>
      <c r="EEI2390" s="14"/>
      <c r="EEJ2390" s="14"/>
      <c r="EEK2390" s="14"/>
      <c r="EEL2390" s="14"/>
      <c r="EEM2390" s="14"/>
      <c r="EEN2390" s="14"/>
      <c r="EEO2390" s="14"/>
      <c r="EEP2390" s="14"/>
      <c r="EEQ2390" s="14"/>
      <c r="EER2390" s="14"/>
      <c r="EES2390" s="14"/>
      <c r="EET2390" s="14"/>
      <c r="EEU2390" s="14"/>
      <c r="EEV2390" s="14"/>
      <c r="EEW2390" s="14"/>
      <c r="EEX2390" s="14"/>
      <c r="EEY2390" s="14"/>
      <c r="EEZ2390" s="14"/>
      <c r="EFA2390" s="14"/>
      <c r="EFB2390" s="14"/>
      <c r="EFC2390" s="14"/>
      <c r="EFD2390" s="14"/>
      <c r="EFE2390" s="14"/>
      <c r="EFF2390" s="14"/>
      <c r="EFG2390" s="14"/>
      <c r="EFH2390" s="14"/>
      <c r="EFI2390" s="14"/>
      <c r="EFJ2390" s="14"/>
      <c r="EFK2390" s="14"/>
      <c r="EFL2390" s="14"/>
      <c r="EFM2390" s="14"/>
      <c r="EFN2390" s="14"/>
      <c r="EFO2390" s="14"/>
      <c r="EFP2390" s="14"/>
      <c r="EFQ2390" s="14"/>
      <c r="EFR2390" s="14"/>
      <c r="EFS2390" s="14"/>
      <c r="EFT2390" s="14"/>
      <c r="EFU2390" s="14"/>
      <c r="EFV2390" s="14"/>
      <c r="EFW2390" s="14"/>
      <c r="EFX2390" s="14"/>
      <c r="EFY2390" s="14"/>
      <c r="EFZ2390" s="14"/>
      <c r="EGA2390" s="14"/>
      <c r="EGB2390" s="14"/>
      <c r="EGC2390" s="14"/>
      <c r="EGD2390" s="14"/>
      <c r="EGE2390" s="14"/>
      <c r="EGF2390" s="14"/>
      <c r="EGG2390" s="14"/>
      <c r="EGH2390" s="14"/>
      <c r="EGI2390" s="14"/>
      <c r="EGJ2390" s="14"/>
      <c r="EGK2390" s="14"/>
      <c r="EGL2390" s="14"/>
      <c r="EGM2390" s="14"/>
      <c r="EGN2390" s="14"/>
      <c r="EGO2390" s="14"/>
      <c r="EGP2390" s="14"/>
      <c r="EGQ2390" s="14"/>
      <c r="EGR2390" s="14"/>
      <c r="EGS2390" s="14"/>
      <c r="EGT2390" s="14"/>
      <c r="EGU2390" s="14"/>
      <c r="EGV2390" s="14"/>
      <c r="EGW2390" s="14"/>
      <c r="EGX2390" s="14"/>
      <c r="EGY2390" s="14"/>
      <c r="EGZ2390" s="14"/>
      <c r="EHA2390" s="14"/>
      <c r="EHB2390" s="14"/>
      <c r="EHC2390" s="14"/>
      <c r="EHD2390" s="14"/>
      <c r="EHE2390" s="14"/>
      <c r="EHF2390" s="14"/>
      <c r="EHG2390" s="14"/>
      <c r="EHH2390" s="14"/>
      <c r="EHI2390" s="14"/>
      <c r="EHJ2390" s="14"/>
      <c r="EHK2390" s="14"/>
      <c r="EHL2390" s="14"/>
      <c r="EHM2390" s="14"/>
      <c r="EHN2390" s="14"/>
      <c r="EHO2390" s="14"/>
      <c r="EHP2390" s="14"/>
      <c r="EHQ2390" s="14"/>
      <c r="EHR2390" s="14"/>
      <c r="EHS2390" s="14"/>
      <c r="EHT2390" s="14"/>
      <c r="EHU2390" s="14"/>
      <c r="EHV2390" s="14"/>
      <c r="EHW2390" s="14"/>
      <c r="EHX2390" s="14"/>
      <c r="EHY2390" s="14"/>
      <c r="EHZ2390" s="14"/>
      <c r="EIA2390" s="14"/>
      <c r="EIB2390" s="14"/>
      <c r="EIC2390" s="14"/>
      <c r="EID2390" s="14"/>
      <c r="EIE2390" s="14"/>
      <c r="EIF2390" s="14"/>
      <c r="EIG2390" s="14"/>
      <c r="EIH2390" s="14"/>
      <c r="EII2390" s="14"/>
      <c r="EIJ2390" s="14"/>
      <c r="EIK2390" s="14"/>
      <c r="EIL2390" s="14"/>
      <c r="EIM2390" s="14"/>
      <c r="EIN2390" s="14"/>
      <c r="EIO2390" s="14"/>
      <c r="EIP2390" s="14"/>
      <c r="EIQ2390" s="14"/>
      <c r="EIR2390" s="14"/>
      <c r="EIS2390" s="14"/>
      <c r="EIT2390" s="14"/>
      <c r="EIU2390" s="14"/>
      <c r="EIV2390" s="14"/>
      <c r="EIW2390" s="14"/>
      <c r="EIX2390" s="14"/>
      <c r="EIY2390" s="14"/>
      <c r="EIZ2390" s="14"/>
      <c r="EJA2390" s="14"/>
      <c r="EJB2390" s="14"/>
      <c r="EJC2390" s="14"/>
      <c r="EJD2390" s="14"/>
      <c r="EJE2390" s="14"/>
      <c r="EJF2390" s="14"/>
      <c r="EJG2390" s="14"/>
      <c r="EJH2390" s="14"/>
      <c r="EJI2390" s="14"/>
      <c r="EJJ2390" s="14"/>
      <c r="EJK2390" s="14"/>
      <c r="EJL2390" s="14"/>
      <c r="EJM2390" s="14"/>
      <c r="EJN2390" s="14"/>
      <c r="EJO2390" s="14"/>
      <c r="EJP2390" s="14"/>
      <c r="EJQ2390" s="14"/>
      <c r="EJR2390" s="14"/>
      <c r="EJS2390" s="14"/>
      <c r="EJT2390" s="14"/>
      <c r="EJU2390" s="14"/>
      <c r="EJV2390" s="14"/>
      <c r="EJW2390" s="14"/>
      <c r="EJX2390" s="14"/>
      <c r="EJY2390" s="14"/>
      <c r="EJZ2390" s="14"/>
      <c r="EKA2390" s="14"/>
      <c r="EKB2390" s="14"/>
      <c r="EKC2390" s="14"/>
      <c r="EKD2390" s="14"/>
      <c r="EKE2390" s="14"/>
      <c r="EKF2390" s="14"/>
      <c r="EKG2390" s="14"/>
      <c r="EKH2390" s="14"/>
      <c r="EKI2390" s="14"/>
      <c r="EKJ2390" s="14"/>
      <c r="EKK2390" s="14"/>
      <c r="EKL2390" s="14"/>
      <c r="EKM2390" s="14"/>
      <c r="EKN2390" s="14"/>
      <c r="EKO2390" s="14"/>
      <c r="EKP2390" s="14"/>
      <c r="EKQ2390" s="14"/>
      <c r="EKR2390" s="14"/>
      <c r="EKS2390" s="14"/>
      <c r="EKT2390" s="14"/>
      <c r="EKU2390" s="14"/>
      <c r="EKV2390" s="14"/>
      <c r="EKW2390" s="14"/>
      <c r="EKX2390" s="14"/>
      <c r="EKY2390" s="14"/>
      <c r="EKZ2390" s="14"/>
      <c r="ELA2390" s="14"/>
      <c r="ELB2390" s="14"/>
      <c r="ELC2390" s="14"/>
      <c r="ELD2390" s="14"/>
      <c r="ELE2390" s="14"/>
      <c r="ELF2390" s="14"/>
      <c r="ELG2390" s="14"/>
      <c r="ELH2390" s="14"/>
      <c r="ELI2390" s="14"/>
      <c r="ELJ2390" s="14"/>
      <c r="ELK2390" s="14"/>
      <c r="ELL2390" s="14"/>
      <c r="ELM2390" s="14"/>
      <c r="ELN2390" s="14"/>
      <c r="ELO2390" s="14"/>
      <c r="ELP2390" s="14"/>
      <c r="ELQ2390" s="14"/>
      <c r="ELR2390" s="14"/>
      <c r="ELS2390" s="14"/>
      <c r="ELT2390" s="14"/>
      <c r="ELU2390" s="14"/>
      <c r="ELV2390" s="14"/>
      <c r="ELW2390" s="14"/>
      <c r="ELX2390" s="14"/>
      <c r="ELY2390" s="14"/>
      <c r="ELZ2390" s="14"/>
      <c r="EMA2390" s="14"/>
      <c r="EMB2390" s="14"/>
      <c r="EMC2390" s="14"/>
      <c r="EMD2390" s="14"/>
      <c r="EME2390" s="14"/>
      <c r="EMF2390" s="14"/>
      <c r="EMG2390" s="14"/>
      <c r="EMH2390" s="14"/>
      <c r="EMI2390" s="14"/>
      <c r="EMJ2390" s="14"/>
      <c r="EMK2390" s="14"/>
      <c r="EML2390" s="14"/>
      <c r="EMM2390" s="14"/>
      <c r="EMN2390" s="14"/>
      <c r="EMO2390" s="14"/>
      <c r="EMP2390" s="14"/>
      <c r="EMQ2390" s="14"/>
      <c r="EMR2390" s="14"/>
      <c r="EMS2390" s="14"/>
      <c r="EMT2390" s="14"/>
      <c r="EMU2390" s="14"/>
      <c r="EMV2390" s="14"/>
      <c r="EMW2390" s="14"/>
      <c r="EMX2390" s="14"/>
      <c r="EMY2390" s="14"/>
      <c r="EMZ2390" s="14"/>
      <c r="ENA2390" s="14"/>
      <c r="ENB2390" s="14"/>
      <c r="ENC2390" s="14"/>
      <c r="END2390" s="14"/>
      <c r="ENE2390" s="14"/>
      <c r="ENF2390" s="14"/>
      <c r="ENG2390" s="14"/>
      <c r="ENH2390" s="14"/>
      <c r="ENI2390" s="14"/>
      <c r="ENJ2390" s="14"/>
      <c r="ENK2390" s="14"/>
      <c r="ENL2390" s="14"/>
      <c r="ENM2390" s="14"/>
      <c r="ENN2390" s="14"/>
      <c r="ENO2390" s="14"/>
      <c r="ENP2390" s="14"/>
      <c r="ENQ2390" s="14"/>
      <c r="ENR2390" s="14"/>
      <c r="ENS2390" s="14"/>
      <c r="ENT2390" s="14"/>
      <c r="ENU2390" s="14"/>
      <c r="ENV2390" s="14"/>
      <c r="ENW2390" s="14"/>
      <c r="ENX2390" s="14"/>
      <c r="ENY2390" s="14"/>
      <c r="ENZ2390" s="14"/>
      <c r="EOA2390" s="14"/>
      <c r="EOB2390" s="14"/>
      <c r="EOC2390" s="14"/>
      <c r="EOD2390" s="14"/>
      <c r="EOE2390" s="14"/>
      <c r="EOF2390" s="14"/>
      <c r="EOG2390" s="14"/>
      <c r="EOH2390" s="14"/>
      <c r="EOI2390" s="14"/>
      <c r="EOJ2390" s="14"/>
      <c r="EOK2390" s="14"/>
      <c r="EOL2390" s="14"/>
      <c r="EOM2390" s="14"/>
      <c r="EON2390" s="14"/>
      <c r="EOO2390" s="14"/>
      <c r="EOP2390" s="14"/>
      <c r="EOQ2390" s="14"/>
      <c r="EOR2390" s="14"/>
      <c r="EOS2390" s="14"/>
      <c r="EOT2390" s="14"/>
      <c r="EOU2390" s="14"/>
      <c r="EOV2390" s="14"/>
      <c r="EOW2390" s="14"/>
      <c r="EOX2390" s="14"/>
      <c r="EOY2390" s="14"/>
      <c r="EOZ2390" s="14"/>
      <c r="EPA2390" s="14"/>
      <c r="EPB2390" s="14"/>
      <c r="EPC2390" s="14"/>
      <c r="EPD2390" s="14"/>
      <c r="EPE2390" s="14"/>
      <c r="EPF2390" s="14"/>
      <c r="EPG2390" s="14"/>
      <c r="EPH2390" s="14"/>
      <c r="EPI2390" s="14"/>
      <c r="EPJ2390" s="14"/>
      <c r="EPK2390" s="14"/>
      <c r="EPL2390" s="14"/>
      <c r="EPM2390" s="14"/>
      <c r="EPN2390" s="14"/>
      <c r="EPO2390" s="14"/>
      <c r="EPP2390" s="14"/>
      <c r="EPQ2390" s="14"/>
      <c r="EPR2390" s="14"/>
      <c r="EPS2390" s="14"/>
      <c r="EPT2390" s="14"/>
      <c r="EPU2390" s="14"/>
      <c r="EPV2390" s="14"/>
      <c r="EPW2390" s="14"/>
      <c r="EPX2390" s="14"/>
      <c r="EPY2390" s="14"/>
      <c r="EPZ2390" s="14"/>
      <c r="EQA2390" s="14"/>
      <c r="EQB2390" s="14"/>
      <c r="EQC2390" s="14"/>
      <c r="EQD2390" s="14"/>
      <c r="EQE2390" s="14"/>
      <c r="EQF2390" s="14"/>
      <c r="EQG2390" s="14"/>
      <c r="EQH2390" s="14"/>
      <c r="EQI2390" s="14"/>
      <c r="EQJ2390" s="14"/>
      <c r="EQK2390" s="14"/>
      <c r="EQL2390" s="14"/>
      <c r="EQM2390" s="14"/>
      <c r="EQN2390" s="14"/>
      <c r="EQO2390" s="14"/>
      <c r="EQP2390" s="14"/>
      <c r="EQQ2390" s="14"/>
      <c r="EQR2390" s="14"/>
      <c r="EQS2390" s="14"/>
      <c r="EQT2390" s="14"/>
      <c r="EQU2390" s="14"/>
      <c r="EQV2390" s="14"/>
      <c r="EQW2390" s="14"/>
      <c r="EQX2390" s="14"/>
      <c r="EQY2390" s="14"/>
      <c r="EQZ2390" s="14"/>
      <c r="ERA2390" s="14"/>
      <c r="ERB2390" s="14"/>
      <c r="ERC2390" s="14"/>
      <c r="ERD2390" s="14"/>
      <c r="ERE2390" s="14"/>
      <c r="ERF2390" s="14"/>
      <c r="ERG2390" s="14"/>
      <c r="ERH2390" s="14"/>
      <c r="ERI2390" s="14"/>
      <c r="ERJ2390" s="14"/>
      <c r="ERK2390" s="14"/>
      <c r="ERL2390" s="14"/>
      <c r="ERM2390" s="14"/>
      <c r="ERN2390" s="14"/>
      <c r="ERO2390" s="14"/>
      <c r="ERP2390" s="14"/>
      <c r="ERQ2390" s="14"/>
      <c r="ERR2390" s="14"/>
      <c r="ERS2390" s="14"/>
      <c r="ERT2390" s="14"/>
      <c r="ERU2390" s="14"/>
      <c r="ERV2390" s="14"/>
      <c r="ERW2390" s="14"/>
      <c r="ERX2390" s="14"/>
      <c r="ERY2390" s="14"/>
      <c r="ERZ2390" s="14"/>
      <c r="ESA2390" s="14"/>
      <c r="ESB2390" s="14"/>
      <c r="ESC2390" s="14"/>
      <c r="ESD2390" s="14"/>
      <c r="ESE2390" s="14"/>
      <c r="ESF2390" s="14"/>
      <c r="ESG2390" s="14"/>
      <c r="ESH2390" s="14"/>
      <c r="ESI2390" s="14"/>
      <c r="ESJ2390" s="14"/>
      <c r="ESK2390" s="14"/>
      <c r="ESL2390" s="14"/>
      <c r="ESM2390" s="14"/>
      <c r="ESN2390" s="14"/>
      <c r="ESO2390" s="14"/>
      <c r="ESP2390" s="14"/>
      <c r="ESQ2390" s="14"/>
      <c r="ESR2390" s="14"/>
      <c r="ESS2390" s="14"/>
      <c r="EST2390" s="14"/>
      <c r="ESU2390" s="14"/>
      <c r="ESV2390" s="14"/>
      <c r="ESW2390" s="14"/>
      <c r="ESX2390" s="14"/>
      <c r="ESY2390" s="14"/>
      <c r="ESZ2390" s="14"/>
      <c r="ETA2390" s="14"/>
      <c r="ETB2390" s="14"/>
      <c r="ETC2390" s="14"/>
      <c r="ETD2390" s="14"/>
      <c r="ETE2390" s="14"/>
      <c r="ETF2390" s="14"/>
      <c r="ETG2390" s="14"/>
      <c r="ETH2390" s="14"/>
      <c r="ETI2390" s="14"/>
      <c r="ETJ2390" s="14"/>
      <c r="ETK2390" s="14"/>
      <c r="ETL2390" s="14"/>
      <c r="ETM2390" s="14"/>
      <c r="ETN2390" s="14"/>
      <c r="ETO2390" s="14"/>
      <c r="ETP2390" s="14"/>
      <c r="ETQ2390" s="14"/>
      <c r="ETR2390" s="14"/>
      <c r="ETS2390" s="14"/>
      <c r="ETT2390" s="14"/>
      <c r="ETU2390" s="14"/>
      <c r="ETV2390" s="14"/>
      <c r="ETW2390" s="14"/>
      <c r="ETX2390" s="14"/>
      <c r="ETY2390" s="14"/>
      <c r="ETZ2390" s="14"/>
      <c r="EUA2390" s="14"/>
      <c r="EUB2390" s="14"/>
      <c r="EUC2390" s="14"/>
      <c r="EUD2390" s="14"/>
      <c r="EUE2390" s="14"/>
      <c r="EUF2390" s="14"/>
      <c r="EUG2390" s="14"/>
      <c r="EUH2390" s="14"/>
      <c r="EUI2390" s="14"/>
      <c r="EUJ2390" s="14"/>
      <c r="EUK2390" s="14"/>
      <c r="EUL2390" s="14"/>
      <c r="EUM2390" s="14"/>
      <c r="EUN2390" s="14"/>
      <c r="EUO2390" s="14"/>
      <c r="EUP2390" s="14"/>
      <c r="EUQ2390" s="14"/>
      <c r="EUR2390" s="14"/>
      <c r="EUS2390" s="14"/>
      <c r="EUT2390" s="14"/>
      <c r="EUU2390" s="14"/>
      <c r="EUV2390" s="14"/>
      <c r="EUW2390" s="14"/>
      <c r="EUX2390" s="14"/>
      <c r="EUY2390" s="14"/>
      <c r="EUZ2390" s="14"/>
      <c r="EVA2390" s="14"/>
      <c r="EVB2390" s="14"/>
      <c r="EVC2390" s="14"/>
      <c r="EVD2390" s="14"/>
      <c r="EVE2390" s="14"/>
      <c r="EVF2390" s="14"/>
      <c r="EVG2390" s="14"/>
      <c r="EVH2390" s="14"/>
      <c r="EVI2390" s="14"/>
      <c r="EVJ2390" s="14"/>
      <c r="EVK2390" s="14"/>
      <c r="EVL2390" s="14"/>
      <c r="EVM2390" s="14"/>
      <c r="EVN2390" s="14"/>
      <c r="EVO2390" s="14"/>
      <c r="EVP2390" s="14"/>
      <c r="EVQ2390" s="14"/>
      <c r="EVR2390" s="14"/>
      <c r="EVS2390" s="14"/>
      <c r="EVT2390" s="14"/>
      <c r="EVU2390" s="14"/>
      <c r="EVV2390" s="14"/>
      <c r="EVW2390" s="14"/>
      <c r="EVX2390" s="14"/>
      <c r="EVY2390" s="14"/>
      <c r="EVZ2390" s="14"/>
      <c r="EWA2390" s="14"/>
      <c r="EWB2390" s="14"/>
      <c r="EWC2390" s="14"/>
      <c r="EWD2390" s="14"/>
      <c r="EWE2390" s="14"/>
      <c r="EWF2390" s="14"/>
      <c r="EWG2390" s="14"/>
      <c r="EWH2390" s="14"/>
      <c r="EWI2390" s="14"/>
      <c r="EWJ2390" s="14"/>
      <c r="EWK2390" s="14"/>
      <c r="EWL2390" s="14"/>
      <c r="EWM2390" s="14"/>
      <c r="EWN2390" s="14"/>
      <c r="EWO2390" s="14"/>
      <c r="EWP2390" s="14"/>
      <c r="EWQ2390" s="14"/>
      <c r="EWR2390" s="14"/>
      <c r="EWS2390" s="14"/>
      <c r="EWT2390" s="14"/>
      <c r="EWU2390" s="14"/>
      <c r="EWV2390" s="14"/>
      <c r="EWW2390" s="14"/>
      <c r="EWX2390" s="14"/>
      <c r="EWY2390" s="14"/>
      <c r="EWZ2390" s="14"/>
      <c r="EXA2390" s="14"/>
      <c r="EXB2390" s="14"/>
      <c r="EXC2390" s="14"/>
      <c r="EXD2390" s="14"/>
      <c r="EXE2390" s="14"/>
      <c r="EXF2390" s="14"/>
      <c r="EXG2390" s="14"/>
      <c r="EXH2390" s="14"/>
      <c r="EXI2390" s="14"/>
      <c r="EXJ2390" s="14"/>
      <c r="EXK2390" s="14"/>
      <c r="EXL2390" s="14"/>
      <c r="EXM2390" s="14"/>
      <c r="EXN2390" s="14"/>
      <c r="EXO2390" s="14"/>
      <c r="EXP2390" s="14"/>
      <c r="EXQ2390" s="14"/>
      <c r="EXR2390" s="14"/>
      <c r="EXS2390" s="14"/>
      <c r="EXT2390" s="14"/>
      <c r="EXU2390" s="14"/>
      <c r="EXV2390" s="14"/>
      <c r="EXW2390" s="14"/>
      <c r="EXX2390" s="14"/>
      <c r="EXY2390" s="14"/>
      <c r="EXZ2390" s="14"/>
      <c r="EYA2390" s="14"/>
      <c r="EYB2390" s="14"/>
      <c r="EYC2390" s="14"/>
      <c r="EYD2390" s="14"/>
      <c r="EYE2390" s="14"/>
      <c r="EYF2390" s="14"/>
      <c r="EYG2390" s="14"/>
      <c r="EYH2390" s="14"/>
      <c r="EYI2390" s="14"/>
      <c r="EYJ2390" s="14"/>
      <c r="EYK2390" s="14"/>
      <c r="EYL2390" s="14"/>
      <c r="EYM2390" s="14"/>
      <c r="EYN2390" s="14"/>
      <c r="EYO2390" s="14"/>
      <c r="EYP2390" s="14"/>
      <c r="EYQ2390" s="14"/>
      <c r="EYR2390" s="14"/>
      <c r="EYS2390" s="14"/>
      <c r="EYT2390" s="14"/>
      <c r="EYU2390" s="14"/>
      <c r="EYV2390" s="14"/>
      <c r="EYW2390" s="14"/>
      <c r="EYX2390" s="14"/>
      <c r="EYY2390" s="14"/>
      <c r="EYZ2390" s="14"/>
      <c r="EZA2390" s="14"/>
      <c r="EZB2390" s="14"/>
      <c r="EZC2390" s="14"/>
      <c r="EZD2390" s="14"/>
      <c r="EZE2390" s="14"/>
      <c r="EZF2390" s="14"/>
      <c r="EZG2390" s="14"/>
      <c r="EZH2390" s="14"/>
      <c r="EZI2390" s="14"/>
      <c r="EZJ2390" s="14"/>
      <c r="EZK2390" s="14"/>
      <c r="EZL2390" s="14"/>
      <c r="EZM2390" s="14"/>
      <c r="EZN2390" s="14"/>
      <c r="EZO2390" s="14"/>
      <c r="EZP2390" s="14"/>
      <c r="EZQ2390" s="14"/>
      <c r="EZR2390" s="14"/>
      <c r="EZS2390" s="14"/>
      <c r="EZT2390" s="14"/>
      <c r="EZU2390" s="14"/>
      <c r="EZV2390" s="14"/>
      <c r="EZW2390" s="14"/>
      <c r="EZX2390" s="14"/>
      <c r="EZY2390" s="14"/>
      <c r="EZZ2390" s="14"/>
      <c r="FAA2390" s="14"/>
      <c r="FAB2390" s="14"/>
      <c r="FAC2390" s="14"/>
      <c r="FAD2390" s="14"/>
      <c r="FAE2390" s="14"/>
      <c r="FAF2390" s="14"/>
      <c r="FAG2390" s="14"/>
      <c r="FAH2390" s="14"/>
      <c r="FAI2390" s="14"/>
      <c r="FAJ2390" s="14"/>
      <c r="FAK2390" s="14"/>
      <c r="FAL2390" s="14"/>
      <c r="FAM2390" s="14"/>
      <c r="FAN2390" s="14"/>
      <c r="FAO2390" s="14"/>
      <c r="FAP2390" s="14"/>
      <c r="FAQ2390" s="14"/>
      <c r="FAR2390" s="14"/>
      <c r="FAS2390" s="14"/>
      <c r="FAT2390" s="14"/>
      <c r="FAU2390" s="14"/>
      <c r="FAV2390" s="14"/>
      <c r="FAW2390" s="14"/>
      <c r="FAX2390" s="14"/>
      <c r="FAY2390" s="14"/>
      <c r="FAZ2390" s="14"/>
      <c r="FBA2390" s="14"/>
      <c r="FBB2390" s="14"/>
      <c r="FBC2390" s="14"/>
      <c r="FBD2390" s="14"/>
      <c r="FBE2390" s="14"/>
      <c r="FBF2390" s="14"/>
      <c r="FBG2390" s="14"/>
      <c r="FBH2390" s="14"/>
      <c r="FBI2390" s="14"/>
      <c r="FBJ2390" s="14"/>
      <c r="FBK2390" s="14"/>
      <c r="FBL2390" s="14"/>
      <c r="FBM2390" s="14"/>
      <c r="FBN2390" s="14"/>
      <c r="FBO2390" s="14"/>
      <c r="FBP2390" s="14"/>
      <c r="FBQ2390" s="14"/>
      <c r="FBR2390" s="14"/>
      <c r="FBS2390" s="14"/>
      <c r="FBT2390" s="14"/>
      <c r="FBU2390" s="14"/>
      <c r="FBV2390" s="14"/>
      <c r="FBW2390" s="14"/>
      <c r="FBX2390" s="14"/>
      <c r="FBY2390" s="14"/>
      <c r="FBZ2390" s="14"/>
      <c r="FCA2390" s="14"/>
      <c r="FCB2390" s="14"/>
      <c r="FCC2390" s="14"/>
      <c r="FCD2390" s="14"/>
      <c r="FCE2390" s="14"/>
      <c r="FCF2390" s="14"/>
      <c r="FCG2390" s="14"/>
      <c r="FCH2390" s="14"/>
      <c r="FCI2390" s="14"/>
      <c r="FCJ2390" s="14"/>
      <c r="FCK2390" s="14"/>
      <c r="FCL2390" s="14"/>
      <c r="FCM2390" s="14"/>
      <c r="FCN2390" s="14"/>
      <c r="FCO2390" s="14"/>
      <c r="FCP2390" s="14"/>
      <c r="FCQ2390" s="14"/>
      <c r="FCR2390" s="14"/>
      <c r="FCS2390" s="14"/>
      <c r="FCT2390" s="14"/>
      <c r="FCU2390" s="14"/>
      <c r="FCV2390" s="14"/>
      <c r="FCW2390" s="14"/>
      <c r="FCX2390" s="14"/>
      <c r="FCY2390" s="14"/>
      <c r="FCZ2390" s="14"/>
      <c r="FDA2390" s="14"/>
      <c r="FDB2390" s="14"/>
      <c r="FDC2390" s="14"/>
      <c r="FDD2390" s="14"/>
      <c r="FDE2390" s="14"/>
      <c r="FDF2390" s="14"/>
      <c r="FDG2390" s="14"/>
      <c r="FDH2390" s="14"/>
      <c r="FDI2390" s="14"/>
      <c r="FDJ2390" s="14"/>
      <c r="FDK2390" s="14"/>
      <c r="FDL2390" s="14"/>
      <c r="FDM2390" s="14"/>
      <c r="FDN2390" s="14"/>
      <c r="FDO2390" s="14"/>
      <c r="FDP2390" s="14"/>
      <c r="FDQ2390" s="14"/>
      <c r="FDR2390" s="14"/>
      <c r="FDS2390" s="14"/>
      <c r="FDT2390" s="14"/>
      <c r="FDU2390" s="14"/>
      <c r="FDV2390" s="14"/>
      <c r="FDW2390" s="14"/>
      <c r="FDX2390" s="14"/>
      <c r="FDY2390" s="14"/>
      <c r="FDZ2390" s="14"/>
      <c r="FEA2390" s="14"/>
      <c r="FEB2390" s="14"/>
      <c r="FEC2390" s="14"/>
      <c r="FED2390" s="14"/>
      <c r="FEE2390" s="14"/>
      <c r="FEF2390" s="14"/>
      <c r="FEG2390" s="14"/>
      <c r="FEH2390" s="14"/>
      <c r="FEI2390" s="14"/>
      <c r="FEJ2390" s="14"/>
      <c r="FEK2390" s="14"/>
      <c r="FEL2390" s="14"/>
      <c r="FEM2390" s="14"/>
      <c r="FEN2390" s="14"/>
      <c r="FEO2390" s="14"/>
      <c r="FEP2390" s="14"/>
      <c r="FEQ2390" s="14"/>
      <c r="FER2390" s="14"/>
      <c r="FES2390" s="14"/>
      <c r="FET2390" s="14"/>
      <c r="FEU2390" s="14"/>
      <c r="FEV2390" s="14"/>
      <c r="FEW2390" s="14"/>
      <c r="FEX2390" s="14"/>
      <c r="FEY2390" s="14"/>
      <c r="FEZ2390" s="14"/>
      <c r="FFA2390" s="14"/>
      <c r="FFB2390" s="14"/>
      <c r="FFC2390" s="14"/>
      <c r="FFD2390" s="14"/>
      <c r="FFE2390" s="14"/>
      <c r="FFF2390" s="14"/>
      <c r="FFG2390" s="14"/>
      <c r="FFH2390" s="14"/>
      <c r="FFI2390" s="14"/>
      <c r="FFJ2390" s="14"/>
      <c r="FFK2390" s="14"/>
      <c r="FFL2390" s="14"/>
      <c r="FFM2390" s="14"/>
      <c r="FFN2390" s="14"/>
      <c r="FFO2390" s="14"/>
      <c r="FFP2390" s="14"/>
      <c r="FFQ2390" s="14"/>
      <c r="FFR2390" s="14"/>
      <c r="FFS2390" s="14"/>
      <c r="FFT2390" s="14"/>
      <c r="FFU2390" s="14"/>
      <c r="FFV2390" s="14"/>
      <c r="FFW2390" s="14"/>
      <c r="FFX2390" s="14"/>
      <c r="FFY2390" s="14"/>
      <c r="FFZ2390" s="14"/>
      <c r="FGA2390" s="14"/>
      <c r="FGB2390" s="14"/>
      <c r="FGC2390" s="14"/>
      <c r="FGD2390" s="14"/>
      <c r="FGE2390" s="14"/>
      <c r="FGF2390" s="14"/>
      <c r="FGG2390" s="14"/>
      <c r="FGH2390" s="14"/>
      <c r="FGI2390" s="14"/>
      <c r="FGJ2390" s="14"/>
      <c r="FGK2390" s="14"/>
      <c r="FGL2390" s="14"/>
      <c r="FGM2390" s="14"/>
      <c r="FGN2390" s="14"/>
      <c r="FGO2390" s="14"/>
      <c r="FGP2390" s="14"/>
      <c r="FGQ2390" s="14"/>
      <c r="FGR2390" s="14"/>
      <c r="FGS2390" s="14"/>
      <c r="FGT2390" s="14"/>
      <c r="FGU2390" s="14"/>
      <c r="FGV2390" s="14"/>
      <c r="FGW2390" s="14"/>
      <c r="FGX2390" s="14"/>
      <c r="FGY2390" s="14"/>
      <c r="FGZ2390" s="14"/>
      <c r="FHA2390" s="14"/>
      <c r="FHB2390" s="14"/>
      <c r="FHC2390" s="14"/>
      <c r="FHD2390" s="14"/>
      <c r="FHE2390" s="14"/>
      <c r="FHF2390" s="14"/>
      <c r="FHG2390" s="14"/>
      <c r="FHH2390" s="14"/>
      <c r="FHI2390" s="14"/>
      <c r="FHJ2390" s="14"/>
      <c r="FHK2390" s="14"/>
      <c r="FHL2390" s="14"/>
      <c r="FHM2390" s="14"/>
      <c r="FHN2390" s="14"/>
      <c r="FHO2390" s="14"/>
      <c r="FHP2390" s="14"/>
      <c r="FHQ2390" s="14"/>
      <c r="FHR2390" s="14"/>
      <c r="FHS2390" s="14"/>
      <c r="FHT2390" s="14"/>
      <c r="FHU2390" s="14"/>
      <c r="FHV2390" s="14"/>
      <c r="FHW2390" s="14"/>
      <c r="FHX2390" s="14"/>
      <c r="FHY2390" s="14"/>
      <c r="FHZ2390" s="14"/>
      <c r="FIA2390" s="14"/>
      <c r="FIB2390" s="14"/>
      <c r="FIC2390" s="14"/>
      <c r="FID2390" s="14"/>
      <c r="FIE2390" s="14"/>
      <c r="FIF2390" s="14"/>
      <c r="FIG2390" s="14"/>
      <c r="FIH2390" s="14"/>
      <c r="FII2390" s="14"/>
      <c r="FIJ2390" s="14"/>
      <c r="FIK2390" s="14"/>
      <c r="FIL2390" s="14"/>
      <c r="FIM2390" s="14"/>
      <c r="FIN2390" s="14"/>
      <c r="FIO2390" s="14"/>
      <c r="FIP2390" s="14"/>
      <c r="FIQ2390" s="14"/>
      <c r="FIR2390" s="14"/>
      <c r="FIS2390" s="14"/>
      <c r="FIT2390" s="14"/>
      <c r="FIU2390" s="14"/>
      <c r="FIV2390" s="14"/>
      <c r="FIW2390" s="14"/>
      <c r="FIX2390" s="14"/>
      <c r="FIY2390" s="14"/>
      <c r="FIZ2390" s="14"/>
      <c r="FJA2390" s="14"/>
      <c r="FJB2390" s="14"/>
      <c r="FJC2390" s="14"/>
      <c r="FJD2390" s="14"/>
      <c r="FJE2390" s="14"/>
      <c r="FJF2390" s="14"/>
      <c r="FJG2390" s="14"/>
      <c r="FJH2390" s="14"/>
      <c r="FJI2390" s="14"/>
      <c r="FJJ2390" s="14"/>
      <c r="FJK2390" s="14"/>
      <c r="FJL2390" s="14"/>
      <c r="FJM2390" s="14"/>
      <c r="FJN2390" s="14"/>
      <c r="FJO2390" s="14"/>
      <c r="FJP2390" s="14"/>
      <c r="FJQ2390" s="14"/>
      <c r="FJR2390" s="14"/>
      <c r="FJS2390" s="14"/>
      <c r="FJT2390" s="14"/>
      <c r="FJU2390" s="14"/>
      <c r="FJV2390" s="14"/>
      <c r="FJW2390" s="14"/>
      <c r="FJX2390" s="14"/>
      <c r="FJY2390" s="14"/>
      <c r="FJZ2390" s="14"/>
      <c r="FKA2390" s="14"/>
      <c r="FKB2390" s="14"/>
      <c r="FKC2390" s="14"/>
      <c r="FKD2390" s="14"/>
      <c r="FKE2390" s="14"/>
      <c r="FKF2390" s="14"/>
      <c r="FKG2390" s="14"/>
      <c r="FKH2390" s="14"/>
      <c r="FKI2390" s="14"/>
      <c r="FKJ2390" s="14"/>
      <c r="FKK2390" s="14"/>
      <c r="FKL2390" s="14"/>
      <c r="FKM2390" s="14"/>
      <c r="FKN2390" s="14"/>
      <c r="FKO2390" s="14"/>
      <c r="FKP2390" s="14"/>
      <c r="FKQ2390" s="14"/>
      <c r="FKR2390" s="14"/>
      <c r="FKS2390" s="14"/>
      <c r="FKT2390" s="14"/>
      <c r="FKU2390" s="14"/>
      <c r="FKV2390" s="14"/>
      <c r="FKW2390" s="14"/>
      <c r="FKX2390" s="14"/>
      <c r="FKY2390" s="14"/>
      <c r="FKZ2390" s="14"/>
      <c r="FLA2390" s="14"/>
      <c r="FLB2390" s="14"/>
      <c r="FLC2390" s="14"/>
      <c r="FLD2390" s="14"/>
      <c r="FLE2390" s="14"/>
      <c r="FLF2390" s="14"/>
      <c r="FLG2390" s="14"/>
      <c r="FLH2390" s="14"/>
      <c r="FLI2390" s="14"/>
      <c r="FLJ2390" s="14"/>
      <c r="FLK2390" s="14"/>
      <c r="FLL2390" s="14"/>
      <c r="FLM2390" s="14"/>
      <c r="FLN2390" s="14"/>
      <c r="FLO2390" s="14"/>
      <c r="FLP2390" s="14"/>
      <c r="FLQ2390" s="14"/>
      <c r="FLR2390" s="14"/>
      <c r="FLS2390" s="14"/>
      <c r="FLT2390" s="14"/>
      <c r="FLU2390" s="14"/>
      <c r="FLV2390" s="14"/>
      <c r="FLW2390" s="14"/>
      <c r="FLX2390" s="14"/>
      <c r="FLY2390" s="14"/>
      <c r="FLZ2390" s="14"/>
      <c r="FMA2390" s="14"/>
      <c r="FMB2390" s="14"/>
      <c r="FMC2390" s="14"/>
      <c r="FMD2390" s="14"/>
      <c r="FME2390" s="14"/>
      <c r="FMF2390" s="14"/>
      <c r="FMG2390" s="14"/>
      <c r="FMH2390" s="14"/>
      <c r="FMI2390" s="14"/>
      <c r="FMJ2390" s="14"/>
      <c r="FMK2390" s="14"/>
      <c r="FML2390" s="14"/>
      <c r="FMM2390" s="14"/>
      <c r="FMN2390" s="14"/>
      <c r="FMO2390" s="14"/>
      <c r="FMP2390" s="14"/>
      <c r="FMQ2390" s="14"/>
      <c r="FMR2390" s="14"/>
      <c r="FMS2390" s="14"/>
      <c r="FMT2390" s="14"/>
      <c r="FMU2390" s="14"/>
      <c r="FMV2390" s="14"/>
      <c r="FMW2390" s="14"/>
      <c r="FMX2390" s="14"/>
      <c r="FMY2390" s="14"/>
      <c r="FMZ2390" s="14"/>
      <c r="FNA2390" s="14"/>
      <c r="FNB2390" s="14"/>
      <c r="FNC2390" s="14"/>
      <c r="FND2390" s="14"/>
      <c r="FNE2390" s="14"/>
      <c r="FNF2390" s="14"/>
      <c r="FNG2390" s="14"/>
      <c r="FNH2390" s="14"/>
      <c r="FNI2390" s="14"/>
      <c r="FNJ2390" s="14"/>
      <c r="FNK2390" s="14"/>
      <c r="FNL2390" s="14"/>
      <c r="FNM2390" s="14"/>
      <c r="FNN2390" s="14"/>
      <c r="FNO2390" s="14"/>
      <c r="FNP2390" s="14"/>
      <c r="FNQ2390" s="14"/>
      <c r="FNR2390" s="14"/>
      <c r="FNS2390" s="14"/>
      <c r="FNT2390" s="14"/>
      <c r="FNU2390" s="14"/>
      <c r="FNV2390" s="14"/>
      <c r="FNW2390" s="14"/>
      <c r="FNX2390" s="14"/>
      <c r="FNY2390" s="14"/>
      <c r="FNZ2390" s="14"/>
      <c r="FOA2390" s="14"/>
      <c r="FOB2390" s="14"/>
      <c r="FOC2390" s="14"/>
      <c r="FOD2390" s="14"/>
      <c r="FOE2390" s="14"/>
      <c r="FOF2390" s="14"/>
      <c r="FOG2390" s="14"/>
      <c r="FOH2390" s="14"/>
      <c r="FOI2390" s="14"/>
      <c r="FOJ2390" s="14"/>
      <c r="FOK2390" s="14"/>
      <c r="FOL2390" s="14"/>
      <c r="FOM2390" s="14"/>
      <c r="FON2390" s="14"/>
      <c r="FOO2390" s="14"/>
      <c r="FOP2390" s="14"/>
      <c r="FOQ2390" s="14"/>
      <c r="FOR2390" s="14"/>
      <c r="FOS2390" s="14"/>
      <c r="FOT2390" s="14"/>
      <c r="FOU2390" s="14"/>
      <c r="FOV2390" s="14"/>
      <c r="FOW2390" s="14"/>
      <c r="FOX2390" s="14"/>
      <c r="FOY2390" s="14"/>
      <c r="FOZ2390" s="14"/>
      <c r="FPA2390" s="14"/>
      <c r="FPB2390" s="14"/>
      <c r="FPC2390" s="14"/>
      <c r="FPD2390" s="14"/>
      <c r="FPE2390" s="14"/>
      <c r="FPF2390" s="14"/>
      <c r="FPG2390" s="14"/>
      <c r="FPH2390" s="14"/>
      <c r="FPI2390" s="14"/>
      <c r="FPJ2390" s="14"/>
      <c r="FPK2390" s="14"/>
      <c r="FPL2390" s="14"/>
      <c r="FPM2390" s="14"/>
      <c r="FPN2390" s="14"/>
      <c r="FPO2390" s="14"/>
      <c r="FPP2390" s="14"/>
      <c r="FPQ2390" s="14"/>
      <c r="FPR2390" s="14"/>
      <c r="FPS2390" s="14"/>
      <c r="FPT2390" s="14"/>
      <c r="FPU2390" s="14"/>
      <c r="FPV2390" s="14"/>
      <c r="FPW2390" s="14"/>
      <c r="FPX2390" s="14"/>
      <c r="FPY2390" s="14"/>
      <c r="FPZ2390" s="14"/>
      <c r="FQA2390" s="14"/>
      <c r="FQB2390" s="14"/>
      <c r="FQC2390" s="14"/>
      <c r="FQD2390" s="14"/>
      <c r="FQE2390" s="14"/>
      <c r="FQF2390" s="14"/>
      <c r="FQG2390" s="14"/>
      <c r="FQH2390" s="14"/>
      <c r="FQI2390" s="14"/>
      <c r="FQJ2390" s="14"/>
      <c r="FQK2390" s="14"/>
      <c r="FQL2390" s="14"/>
      <c r="FQM2390" s="14"/>
      <c r="FQN2390" s="14"/>
      <c r="FQO2390" s="14"/>
      <c r="FQP2390" s="14"/>
      <c r="FQQ2390" s="14"/>
      <c r="FQR2390" s="14"/>
      <c r="FQS2390" s="14"/>
      <c r="FQT2390" s="14"/>
      <c r="FQU2390" s="14"/>
      <c r="FQV2390" s="14"/>
      <c r="FQW2390" s="14"/>
      <c r="FQX2390" s="14"/>
      <c r="FQY2390" s="14"/>
      <c r="FQZ2390" s="14"/>
      <c r="FRA2390" s="14"/>
      <c r="FRB2390" s="14"/>
      <c r="FRC2390" s="14"/>
      <c r="FRD2390" s="14"/>
      <c r="FRE2390" s="14"/>
      <c r="FRF2390" s="14"/>
      <c r="FRG2390" s="14"/>
      <c r="FRH2390" s="14"/>
      <c r="FRI2390" s="14"/>
      <c r="FRJ2390" s="14"/>
      <c r="FRK2390" s="14"/>
      <c r="FRL2390" s="14"/>
      <c r="FRM2390" s="14"/>
      <c r="FRN2390" s="14"/>
      <c r="FRO2390" s="14"/>
      <c r="FRP2390" s="14"/>
      <c r="FRQ2390" s="14"/>
      <c r="FRR2390" s="14"/>
      <c r="FRS2390" s="14"/>
      <c r="FRT2390" s="14"/>
      <c r="FRU2390" s="14"/>
      <c r="FRV2390" s="14"/>
      <c r="FRW2390" s="14"/>
      <c r="FRX2390" s="14"/>
      <c r="FRY2390" s="14"/>
      <c r="FRZ2390" s="14"/>
      <c r="FSA2390" s="14"/>
      <c r="FSB2390" s="14"/>
      <c r="FSC2390" s="14"/>
      <c r="FSD2390" s="14"/>
      <c r="FSE2390" s="14"/>
      <c r="FSF2390" s="14"/>
      <c r="FSG2390" s="14"/>
      <c r="FSH2390" s="14"/>
      <c r="FSI2390" s="14"/>
      <c r="FSJ2390" s="14"/>
      <c r="FSK2390" s="14"/>
      <c r="FSL2390" s="14"/>
      <c r="FSM2390" s="14"/>
      <c r="FSN2390" s="14"/>
      <c r="FSO2390" s="14"/>
      <c r="FSP2390" s="14"/>
      <c r="FSQ2390" s="14"/>
      <c r="FSR2390" s="14"/>
      <c r="FSS2390" s="14"/>
      <c r="FST2390" s="14"/>
      <c r="FSU2390" s="14"/>
      <c r="FSV2390" s="14"/>
      <c r="FSW2390" s="14"/>
      <c r="FSX2390" s="14"/>
      <c r="FSY2390" s="14"/>
      <c r="FSZ2390" s="14"/>
      <c r="FTA2390" s="14"/>
      <c r="FTB2390" s="14"/>
      <c r="FTC2390" s="14"/>
      <c r="FTD2390" s="14"/>
      <c r="FTE2390" s="14"/>
      <c r="FTF2390" s="14"/>
      <c r="FTG2390" s="14"/>
      <c r="FTH2390" s="14"/>
      <c r="FTI2390" s="14"/>
      <c r="FTJ2390" s="14"/>
      <c r="FTK2390" s="14"/>
      <c r="FTL2390" s="14"/>
      <c r="FTM2390" s="14"/>
      <c r="FTN2390" s="14"/>
      <c r="FTO2390" s="14"/>
      <c r="FTP2390" s="14"/>
      <c r="FTQ2390" s="14"/>
      <c r="FTR2390" s="14"/>
      <c r="FTS2390" s="14"/>
      <c r="FTT2390" s="14"/>
      <c r="FTU2390" s="14"/>
      <c r="FTV2390" s="14"/>
      <c r="FTW2390" s="14"/>
      <c r="FTX2390" s="14"/>
      <c r="FTY2390" s="14"/>
      <c r="FTZ2390" s="14"/>
      <c r="FUA2390" s="14"/>
      <c r="FUB2390" s="14"/>
      <c r="FUC2390" s="14"/>
      <c r="FUD2390" s="14"/>
      <c r="FUE2390" s="14"/>
      <c r="FUF2390" s="14"/>
      <c r="FUG2390" s="14"/>
      <c r="FUH2390" s="14"/>
      <c r="FUI2390" s="14"/>
      <c r="FUJ2390" s="14"/>
      <c r="FUK2390" s="14"/>
      <c r="FUL2390" s="14"/>
      <c r="FUM2390" s="14"/>
      <c r="FUN2390" s="14"/>
      <c r="FUO2390" s="14"/>
      <c r="FUP2390" s="14"/>
      <c r="FUQ2390" s="14"/>
      <c r="FUR2390" s="14"/>
      <c r="FUS2390" s="14"/>
      <c r="FUT2390" s="14"/>
      <c r="FUU2390" s="14"/>
      <c r="FUV2390" s="14"/>
      <c r="FUW2390" s="14"/>
      <c r="FUX2390" s="14"/>
      <c r="FUY2390" s="14"/>
      <c r="FUZ2390" s="14"/>
      <c r="FVA2390" s="14"/>
      <c r="FVB2390" s="14"/>
      <c r="FVC2390" s="14"/>
      <c r="FVD2390" s="14"/>
      <c r="FVE2390" s="14"/>
      <c r="FVF2390" s="14"/>
      <c r="FVG2390" s="14"/>
      <c r="FVH2390" s="14"/>
      <c r="FVI2390" s="14"/>
      <c r="FVJ2390" s="14"/>
      <c r="FVK2390" s="14"/>
      <c r="FVL2390" s="14"/>
      <c r="FVM2390" s="14"/>
      <c r="FVN2390" s="14"/>
      <c r="FVO2390" s="14"/>
      <c r="FVP2390" s="14"/>
      <c r="FVQ2390" s="14"/>
      <c r="FVR2390" s="14"/>
      <c r="FVS2390" s="14"/>
      <c r="FVT2390" s="14"/>
      <c r="FVU2390" s="14"/>
      <c r="FVV2390" s="14"/>
      <c r="FVW2390" s="14"/>
      <c r="FVX2390" s="14"/>
      <c r="FVY2390" s="14"/>
      <c r="FVZ2390" s="14"/>
      <c r="FWA2390" s="14"/>
      <c r="FWB2390" s="14"/>
      <c r="FWC2390" s="14"/>
      <c r="FWD2390" s="14"/>
      <c r="FWE2390" s="14"/>
      <c r="FWF2390" s="14"/>
      <c r="FWG2390" s="14"/>
      <c r="FWH2390" s="14"/>
      <c r="FWI2390" s="14"/>
      <c r="FWJ2390" s="14"/>
      <c r="FWK2390" s="14"/>
      <c r="FWL2390" s="14"/>
      <c r="FWM2390" s="14"/>
      <c r="FWN2390" s="14"/>
      <c r="FWO2390" s="14"/>
      <c r="FWP2390" s="14"/>
      <c r="FWQ2390" s="14"/>
      <c r="FWR2390" s="14"/>
      <c r="FWS2390" s="14"/>
      <c r="FWT2390" s="14"/>
      <c r="FWU2390" s="14"/>
      <c r="FWV2390" s="14"/>
      <c r="FWW2390" s="14"/>
      <c r="FWX2390" s="14"/>
      <c r="FWY2390" s="14"/>
      <c r="FWZ2390" s="14"/>
      <c r="FXA2390" s="14"/>
      <c r="FXB2390" s="14"/>
      <c r="FXC2390" s="14"/>
      <c r="FXD2390" s="14"/>
      <c r="FXE2390" s="14"/>
      <c r="FXF2390" s="14"/>
      <c r="FXG2390" s="14"/>
      <c r="FXH2390" s="14"/>
      <c r="FXI2390" s="14"/>
      <c r="FXJ2390" s="14"/>
      <c r="FXK2390" s="14"/>
      <c r="FXL2390" s="14"/>
      <c r="FXM2390" s="14"/>
      <c r="FXN2390" s="14"/>
      <c r="FXO2390" s="14"/>
      <c r="FXP2390" s="14"/>
      <c r="FXQ2390" s="14"/>
      <c r="FXR2390" s="14"/>
      <c r="FXS2390" s="14"/>
      <c r="FXT2390" s="14"/>
      <c r="FXU2390" s="14"/>
      <c r="FXV2390" s="14"/>
      <c r="FXW2390" s="14"/>
      <c r="FXX2390" s="14"/>
      <c r="FXY2390" s="14"/>
      <c r="FXZ2390" s="14"/>
      <c r="FYA2390" s="14"/>
      <c r="FYB2390" s="14"/>
      <c r="FYC2390" s="14"/>
      <c r="FYD2390" s="14"/>
      <c r="FYE2390" s="14"/>
      <c r="FYF2390" s="14"/>
      <c r="FYG2390" s="14"/>
      <c r="FYH2390" s="14"/>
      <c r="FYI2390" s="14"/>
      <c r="FYJ2390" s="14"/>
      <c r="FYK2390" s="14"/>
      <c r="FYL2390" s="14"/>
      <c r="FYM2390" s="14"/>
      <c r="FYN2390" s="14"/>
      <c r="FYO2390" s="14"/>
      <c r="FYP2390" s="14"/>
      <c r="FYQ2390" s="14"/>
      <c r="FYR2390" s="14"/>
      <c r="FYS2390" s="14"/>
      <c r="FYT2390" s="14"/>
      <c r="FYU2390" s="14"/>
      <c r="FYV2390" s="14"/>
      <c r="FYW2390" s="14"/>
      <c r="FYX2390" s="14"/>
      <c r="FYY2390" s="14"/>
      <c r="FYZ2390" s="14"/>
      <c r="FZA2390" s="14"/>
      <c r="FZB2390" s="14"/>
      <c r="FZC2390" s="14"/>
      <c r="FZD2390" s="14"/>
      <c r="FZE2390" s="14"/>
      <c r="FZF2390" s="14"/>
      <c r="FZG2390" s="14"/>
      <c r="FZH2390" s="14"/>
      <c r="FZI2390" s="14"/>
      <c r="FZJ2390" s="14"/>
      <c r="FZK2390" s="14"/>
      <c r="FZL2390" s="14"/>
      <c r="FZM2390" s="14"/>
      <c r="FZN2390" s="14"/>
      <c r="FZO2390" s="14"/>
      <c r="FZP2390" s="14"/>
      <c r="FZQ2390" s="14"/>
      <c r="FZR2390" s="14"/>
      <c r="FZS2390" s="14"/>
      <c r="FZT2390" s="14"/>
      <c r="FZU2390" s="14"/>
      <c r="FZV2390" s="14"/>
      <c r="FZW2390" s="14"/>
      <c r="FZX2390" s="14"/>
      <c r="FZY2390" s="14"/>
      <c r="FZZ2390" s="14"/>
      <c r="GAA2390" s="14"/>
      <c r="GAB2390" s="14"/>
      <c r="GAC2390" s="14"/>
      <c r="GAD2390" s="14"/>
      <c r="GAE2390" s="14"/>
      <c r="GAF2390" s="14"/>
      <c r="GAG2390" s="14"/>
      <c r="GAH2390" s="14"/>
      <c r="GAI2390" s="14"/>
      <c r="GAJ2390" s="14"/>
      <c r="GAK2390" s="14"/>
      <c r="GAL2390" s="14"/>
      <c r="GAM2390" s="14"/>
      <c r="GAN2390" s="14"/>
      <c r="GAO2390" s="14"/>
      <c r="GAP2390" s="14"/>
      <c r="GAQ2390" s="14"/>
      <c r="GAR2390" s="14"/>
      <c r="GAS2390" s="14"/>
      <c r="GAT2390" s="14"/>
      <c r="GAU2390" s="14"/>
      <c r="GAV2390" s="14"/>
      <c r="GAW2390" s="14"/>
      <c r="GAX2390" s="14"/>
      <c r="GAY2390" s="14"/>
      <c r="GAZ2390" s="14"/>
      <c r="GBA2390" s="14"/>
      <c r="GBB2390" s="14"/>
      <c r="GBC2390" s="14"/>
      <c r="GBD2390" s="14"/>
      <c r="GBE2390" s="14"/>
      <c r="GBF2390" s="14"/>
      <c r="GBG2390" s="14"/>
      <c r="GBH2390" s="14"/>
      <c r="GBI2390" s="14"/>
      <c r="GBJ2390" s="14"/>
      <c r="GBK2390" s="14"/>
      <c r="GBL2390" s="14"/>
      <c r="GBM2390" s="14"/>
      <c r="GBN2390" s="14"/>
      <c r="GBO2390" s="14"/>
      <c r="GBP2390" s="14"/>
      <c r="GBQ2390" s="14"/>
      <c r="GBR2390" s="14"/>
      <c r="GBS2390" s="14"/>
      <c r="GBT2390" s="14"/>
      <c r="GBU2390" s="14"/>
      <c r="GBV2390" s="14"/>
      <c r="GBW2390" s="14"/>
      <c r="GBX2390" s="14"/>
      <c r="GBY2390" s="14"/>
      <c r="GBZ2390" s="14"/>
      <c r="GCA2390" s="14"/>
      <c r="GCB2390" s="14"/>
      <c r="GCC2390" s="14"/>
      <c r="GCD2390" s="14"/>
      <c r="GCE2390" s="14"/>
      <c r="GCF2390" s="14"/>
      <c r="GCG2390" s="14"/>
      <c r="GCH2390" s="14"/>
      <c r="GCI2390" s="14"/>
      <c r="GCJ2390" s="14"/>
      <c r="GCK2390" s="14"/>
      <c r="GCL2390" s="14"/>
      <c r="GCM2390" s="14"/>
      <c r="GCN2390" s="14"/>
      <c r="GCO2390" s="14"/>
      <c r="GCP2390" s="14"/>
      <c r="GCQ2390" s="14"/>
      <c r="GCR2390" s="14"/>
      <c r="GCS2390" s="14"/>
      <c r="GCT2390" s="14"/>
      <c r="GCU2390" s="14"/>
      <c r="GCV2390" s="14"/>
      <c r="GCW2390" s="14"/>
      <c r="GCX2390" s="14"/>
      <c r="GCY2390" s="14"/>
      <c r="GCZ2390" s="14"/>
      <c r="GDA2390" s="14"/>
      <c r="GDB2390" s="14"/>
      <c r="GDC2390" s="14"/>
      <c r="GDD2390" s="14"/>
      <c r="GDE2390" s="14"/>
      <c r="GDF2390" s="14"/>
      <c r="GDG2390" s="14"/>
      <c r="GDH2390" s="14"/>
      <c r="GDI2390" s="14"/>
      <c r="GDJ2390" s="14"/>
      <c r="GDK2390" s="14"/>
      <c r="GDL2390" s="14"/>
      <c r="GDM2390" s="14"/>
      <c r="GDN2390" s="14"/>
      <c r="GDO2390" s="14"/>
      <c r="GDP2390" s="14"/>
      <c r="GDQ2390" s="14"/>
      <c r="GDR2390" s="14"/>
      <c r="GDS2390" s="14"/>
      <c r="GDT2390" s="14"/>
      <c r="GDU2390" s="14"/>
      <c r="GDV2390" s="14"/>
      <c r="GDW2390" s="14"/>
      <c r="GDX2390" s="14"/>
      <c r="GDY2390" s="14"/>
      <c r="GDZ2390" s="14"/>
      <c r="GEA2390" s="14"/>
      <c r="GEB2390" s="14"/>
      <c r="GEC2390" s="14"/>
      <c r="GED2390" s="14"/>
      <c r="GEE2390" s="14"/>
      <c r="GEF2390" s="14"/>
      <c r="GEG2390" s="14"/>
      <c r="GEH2390" s="14"/>
      <c r="GEI2390" s="14"/>
      <c r="GEJ2390" s="14"/>
      <c r="GEK2390" s="14"/>
      <c r="GEL2390" s="14"/>
      <c r="GEM2390" s="14"/>
      <c r="GEN2390" s="14"/>
      <c r="GEO2390" s="14"/>
      <c r="GEP2390" s="14"/>
      <c r="GEQ2390" s="14"/>
      <c r="GER2390" s="14"/>
      <c r="GES2390" s="14"/>
      <c r="GET2390" s="14"/>
      <c r="GEU2390" s="14"/>
      <c r="GEV2390" s="14"/>
      <c r="GEW2390" s="14"/>
      <c r="GEX2390" s="14"/>
      <c r="GEY2390" s="14"/>
      <c r="GEZ2390" s="14"/>
      <c r="GFA2390" s="14"/>
      <c r="GFB2390" s="14"/>
      <c r="GFC2390" s="14"/>
      <c r="GFD2390" s="14"/>
      <c r="GFE2390" s="14"/>
      <c r="GFF2390" s="14"/>
      <c r="GFG2390" s="14"/>
      <c r="GFH2390" s="14"/>
      <c r="GFI2390" s="14"/>
      <c r="GFJ2390" s="14"/>
      <c r="GFK2390" s="14"/>
      <c r="GFL2390" s="14"/>
      <c r="GFM2390" s="14"/>
      <c r="GFN2390" s="14"/>
      <c r="GFO2390" s="14"/>
      <c r="GFP2390" s="14"/>
      <c r="GFQ2390" s="14"/>
      <c r="GFR2390" s="14"/>
      <c r="GFS2390" s="14"/>
      <c r="GFT2390" s="14"/>
      <c r="GFU2390" s="14"/>
      <c r="GFV2390" s="14"/>
      <c r="GFW2390" s="14"/>
      <c r="GFX2390" s="14"/>
      <c r="GFY2390" s="14"/>
      <c r="GFZ2390" s="14"/>
      <c r="GGA2390" s="14"/>
      <c r="GGB2390" s="14"/>
      <c r="GGC2390" s="14"/>
      <c r="GGD2390" s="14"/>
      <c r="GGE2390" s="14"/>
      <c r="GGF2390" s="14"/>
      <c r="GGG2390" s="14"/>
      <c r="GGH2390" s="14"/>
      <c r="GGI2390" s="14"/>
      <c r="GGJ2390" s="14"/>
      <c r="GGK2390" s="14"/>
      <c r="GGL2390" s="14"/>
      <c r="GGM2390" s="14"/>
      <c r="GGN2390" s="14"/>
      <c r="GGO2390" s="14"/>
      <c r="GGP2390" s="14"/>
      <c r="GGQ2390" s="14"/>
      <c r="GGR2390" s="14"/>
      <c r="GGS2390" s="14"/>
      <c r="GGT2390" s="14"/>
      <c r="GGU2390" s="14"/>
      <c r="GGV2390" s="14"/>
      <c r="GGW2390" s="14"/>
      <c r="GGX2390" s="14"/>
      <c r="GGY2390" s="14"/>
      <c r="GGZ2390" s="14"/>
      <c r="GHA2390" s="14"/>
      <c r="GHB2390" s="14"/>
      <c r="GHC2390" s="14"/>
      <c r="GHD2390" s="14"/>
      <c r="GHE2390" s="14"/>
      <c r="GHF2390" s="14"/>
      <c r="GHG2390" s="14"/>
      <c r="GHH2390" s="14"/>
      <c r="GHI2390" s="14"/>
      <c r="GHJ2390" s="14"/>
      <c r="GHK2390" s="14"/>
      <c r="GHL2390" s="14"/>
      <c r="GHM2390" s="14"/>
      <c r="GHN2390" s="14"/>
      <c r="GHO2390" s="14"/>
      <c r="GHP2390" s="14"/>
      <c r="GHQ2390" s="14"/>
      <c r="GHR2390" s="14"/>
      <c r="GHS2390" s="14"/>
      <c r="GHT2390" s="14"/>
      <c r="GHU2390" s="14"/>
      <c r="GHV2390" s="14"/>
      <c r="GHW2390" s="14"/>
      <c r="GHX2390" s="14"/>
      <c r="GHY2390" s="14"/>
      <c r="GHZ2390" s="14"/>
      <c r="GIA2390" s="14"/>
      <c r="GIB2390" s="14"/>
      <c r="GIC2390" s="14"/>
      <c r="GID2390" s="14"/>
      <c r="GIE2390" s="14"/>
      <c r="GIF2390" s="14"/>
      <c r="GIG2390" s="14"/>
      <c r="GIH2390" s="14"/>
      <c r="GII2390" s="14"/>
      <c r="GIJ2390" s="14"/>
      <c r="GIK2390" s="14"/>
      <c r="GIL2390" s="14"/>
      <c r="GIM2390" s="14"/>
      <c r="GIN2390" s="14"/>
      <c r="GIO2390" s="14"/>
      <c r="GIP2390" s="14"/>
      <c r="GIQ2390" s="14"/>
      <c r="GIR2390" s="14"/>
      <c r="GIS2390" s="14"/>
      <c r="GIT2390" s="14"/>
      <c r="GIU2390" s="14"/>
      <c r="GIV2390" s="14"/>
      <c r="GIW2390" s="14"/>
      <c r="GIX2390" s="14"/>
      <c r="GIY2390" s="14"/>
      <c r="GIZ2390" s="14"/>
      <c r="GJA2390" s="14"/>
      <c r="GJB2390" s="14"/>
      <c r="GJC2390" s="14"/>
      <c r="GJD2390" s="14"/>
      <c r="GJE2390" s="14"/>
      <c r="GJF2390" s="14"/>
      <c r="GJG2390" s="14"/>
      <c r="GJH2390" s="14"/>
      <c r="GJI2390" s="14"/>
      <c r="GJJ2390" s="14"/>
      <c r="GJK2390" s="14"/>
      <c r="GJL2390" s="14"/>
      <c r="GJM2390" s="14"/>
      <c r="GJN2390" s="14"/>
      <c r="GJO2390" s="14"/>
      <c r="GJP2390" s="14"/>
      <c r="GJQ2390" s="14"/>
      <c r="GJR2390" s="14"/>
      <c r="GJS2390" s="14"/>
      <c r="GJT2390" s="14"/>
      <c r="GJU2390" s="14"/>
      <c r="GJV2390" s="14"/>
      <c r="GJW2390" s="14"/>
      <c r="GJX2390" s="14"/>
      <c r="GJY2390" s="14"/>
      <c r="GJZ2390" s="14"/>
      <c r="GKA2390" s="14"/>
      <c r="GKB2390" s="14"/>
      <c r="GKC2390" s="14"/>
      <c r="GKD2390" s="14"/>
      <c r="GKE2390" s="14"/>
      <c r="GKF2390" s="14"/>
      <c r="GKG2390" s="14"/>
      <c r="GKH2390" s="14"/>
      <c r="GKI2390" s="14"/>
      <c r="GKJ2390" s="14"/>
      <c r="GKK2390" s="14"/>
      <c r="GKL2390" s="14"/>
      <c r="GKM2390" s="14"/>
      <c r="GKN2390" s="14"/>
      <c r="GKO2390" s="14"/>
      <c r="GKP2390" s="14"/>
      <c r="GKQ2390" s="14"/>
      <c r="GKR2390" s="14"/>
      <c r="GKS2390" s="14"/>
      <c r="GKT2390" s="14"/>
      <c r="GKU2390" s="14"/>
      <c r="GKV2390" s="14"/>
      <c r="GKW2390" s="14"/>
      <c r="GKX2390" s="14"/>
      <c r="GKY2390" s="14"/>
      <c r="GKZ2390" s="14"/>
      <c r="GLA2390" s="14"/>
      <c r="GLB2390" s="14"/>
      <c r="GLC2390" s="14"/>
      <c r="GLD2390" s="14"/>
      <c r="GLE2390" s="14"/>
      <c r="GLF2390" s="14"/>
      <c r="GLG2390" s="14"/>
      <c r="GLH2390" s="14"/>
      <c r="GLI2390" s="14"/>
      <c r="GLJ2390" s="14"/>
      <c r="GLK2390" s="14"/>
      <c r="GLL2390" s="14"/>
      <c r="GLM2390" s="14"/>
      <c r="GLN2390" s="14"/>
      <c r="GLO2390" s="14"/>
      <c r="GLP2390" s="14"/>
      <c r="GLQ2390" s="14"/>
      <c r="GLR2390" s="14"/>
      <c r="GLS2390" s="14"/>
      <c r="GLT2390" s="14"/>
      <c r="GLU2390" s="14"/>
      <c r="GLV2390" s="14"/>
      <c r="GLW2390" s="14"/>
      <c r="GLX2390" s="14"/>
      <c r="GLY2390" s="14"/>
      <c r="GLZ2390" s="14"/>
      <c r="GMA2390" s="14"/>
      <c r="GMB2390" s="14"/>
      <c r="GMC2390" s="14"/>
      <c r="GMD2390" s="14"/>
      <c r="GME2390" s="14"/>
      <c r="GMF2390" s="14"/>
      <c r="GMG2390" s="14"/>
      <c r="GMH2390" s="14"/>
      <c r="GMI2390" s="14"/>
      <c r="GMJ2390" s="14"/>
      <c r="GMK2390" s="14"/>
      <c r="GML2390" s="14"/>
      <c r="GMM2390" s="14"/>
      <c r="GMN2390" s="14"/>
      <c r="GMO2390" s="14"/>
      <c r="GMP2390" s="14"/>
      <c r="GMQ2390" s="14"/>
      <c r="GMR2390" s="14"/>
      <c r="GMS2390" s="14"/>
      <c r="GMT2390" s="14"/>
      <c r="GMU2390" s="14"/>
      <c r="GMV2390" s="14"/>
      <c r="GMW2390" s="14"/>
      <c r="GMX2390" s="14"/>
      <c r="GMY2390" s="14"/>
      <c r="GMZ2390" s="14"/>
      <c r="GNA2390" s="14"/>
      <c r="GNB2390" s="14"/>
      <c r="GNC2390" s="14"/>
      <c r="GND2390" s="14"/>
      <c r="GNE2390" s="14"/>
      <c r="GNF2390" s="14"/>
      <c r="GNG2390" s="14"/>
      <c r="GNH2390" s="14"/>
      <c r="GNI2390" s="14"/>
      <c r="GNJ2390" s="14"/>
      <c r="GNK2390" s="14"/>
      <c r="GNL2390" s="14"/>
      <c r="GNM2390" s="14"/>
      <c r="GNN2390" s="14"/>
      <c r="GNO2390" s="14"/>
      <c r="GNP2390" s="14"/>
      <c r="GNQ2390" s="14"/>
      <c r="GNR2390" s="14"/>
      <c r="GNS2390" s="14"/>
      <c r="GNT2390" s="14"/>
      <c r="GNU2390" s="14"/>
      <c r="GNV2390" s="14"/>
      <c r="GNW2390" s="14"/>
      <c r="GNX2390" s="14"/>
      <c r="GNY2390" s="14"/>
      <c r="GNZ2390" s="14"/>
      <c r="GOA2390" s="14"/>
      <c r="GOB2390" s="14"/>
      <c r="GOC2390" s="14"/>
      <c r="GOD2390" s="14"/>
      <c r="GOE2390" s="14"/>
      <c r="GOF2390" s="14"/>
      <c r="GOG2390" s="14"/>
      <c r="GOH2390" s="14"/>
      <c r="GOI2390" s="14"/>
      <c r="GOJ2390" s="14"/>
      <c r="GOK2390" s="14"/>
      <c r="GOL2390" s="14"/>
      <c r="GOM2390" s="14"/>
      <c r="GON2390" s="14"/>
      <c r="GOO2390" s="14"/>
      <c r="GOP2390" s="14"/>
      <c r="GOQ2390" s="14"/>
      <c r="GOR2390" s="14"/>
      <c r="GOS2390" s="14"/>
      <c r="GOT2390" s="14"/>
      <c r="GOU2390" s="14"/>
      <c r="GOV2390" s="14"/>
      <c r="GOW2390" s="14"/>
      <c r="GOX2390" s="14"/>
      <c r="GOY2390" s="14"/>
      <c r="GOZ2390" s="14"/>
      <c r="GPA2390" s="14"/>
      <c r="GPB2390" s="14"/>
      <c r="GPC2390" s="14"/>
      <c r="GPD2390" s="14"/>
      <c r="GPE2390" s="14"/>
      <c r="GPF2390" s="14"/>
      <c r="GPG2390" s="14"/>
      <c r="GPH2390" s="14"/>
      <c r="GPI2390" s="14"/>
      <c r="GPJ2390" s="14"/>
      <c r="GPK2390" s="14"/>
      <c r="GPL2390" s="14"/>
      <c r="GPM2390" s="14"/>
      <c r="GPN2390" s="14"/>
      <c r="GPO2390" s="14"/>
      <c r="GPP2390" s="14"/>
      <c r="GPQ2390" s="14"/>
      <c r="GPR2390" s="14"/>
      <c r="GPS2390" s="14"/>
      <c r="GPT2390" s="14"/>
      <c r="GPU2390" s="14"/>
      <c r="GPV2390" s="14"/>
      <c r="GPW2390" s="14"/>
      <c r="GPX2390" s="14"/>
      <c r="GPY2390" s="14"/>
      <c r="GPZ2390" s="14"/>
      <c r="GQA2390" s="14"/>
      <c r="GQB2390" s="14"/>
      <c r="GQC2390" s="14"/>
      <c r="GQD2390" s="14"/>
      <c r="GQE2390" s="14"/>
      <c r="GQF2390" s="14"/>
      <c r="GQG2390" s="14"/>
      <c r="GQH2390" s="14"/>
      <c r="GQI2390" s="14"/>
      <c r="GQJ2390" s="14"/>
      <c r="GQK2390" s="14"/>
      <c r="GQL2390" s="14"/>
      <c r="GQM2390" s="14"/>
      <c r="GQN2390" s="14"/>
      <c r="GQO2390" s="14"/>
      <c r="GQP2390" s="14"/>
      <c r="GQQ2390" s="14"/>
      <c r="GQR2390" s="14"/>
      <c r="GQS2390" s="14"/>
      <c r="GQT2390" s="14"/>
      <c r="GQU2390" s="14"/>
      <c r="GQV2390" s="14"/>
      <c r="GQW2390" s="14"/>
      <c r="GQX2390" s="14"/>
      <c r="GQY2390" s="14"/>
      <c r="GQZ2390" s="14"/>
      <c r="GRA2390" s="14"/>
      <c r="GRB2390" s="14"/>
      <c r="GRC2390" s="14"/>
      <c r="GRD2390" s="14"/>
      <c r="GRE2390" s="14"/>
      <c r="GRF2390" s="14"/>
      <c r="GRG2390" s="14"/>
      <c r="GRH2390" s="14"/>
      <c r="GRI2390" s="14"/>
      <c r="GRJ2390" s="14"/>
      <c r="GRK2390" s="14"/>
      <c r="GRL2390" s="14"/>
      <c r="GRM2390" s="14"/>
      <c r="GRN2390" s="14"/>
      <c r="GRO2390" s="14"/>
      <c r="GRP2390" s="14"/>
      <c r="GRQ2390" s="14"/>
      <c r="GRR2390" s="14"/>
      <c r="GRS2390" s="14"/>
      <c r="GRT2390" s="14"/>
      <c r="GRU2390" s="14"/>
      <c r="GRV2390" s="14"/>
      <c r="GRW2390" s="14"/>
      <c r="GRX2390" s="14"/>
      <c r="GRY2390" s="14"/>
      <c r="GRZ2390" s="14"/>
      <c r="GSA2390" s="14"/>
      <c r="GSB2390" s="14"/>
      <c r="GSC2390" s="14"/>
      <c r="GSD2390" s="14"/>
      <c r="GSE2390" s="14"/>
      <c r="GSF2390" s="14"/>
      <c r="GSG2390" s="14"/>
      <c r="GSH2390" s="14"/>
      <c r="GSI2390" s="14"/>
      <c r="GSJ2390" s="14"/>
      <c r="GSK2390" s="14"/>
      <c r="GSL2390" s="14"/>
      <c r="GSM2390" s="14"/>
      <c r="GSN2390" s="14"/>
      <c r="GSO2390" s="14"/>
      <c r="GSP2390" s="14"/>
      <c r="GSQ2390" s="14"/>
      <c r="GSR2390" s="14"/>
      <c r="GSS2390" s="14"/>
      <c r="GST2390" s="14"/>
      <c r="GSU2390" s="14"/>
      <c r="GSV2390" s="14"/>
      <c r="GSW2390" s="14"/>
      <c r="GSX2390" s="14"/>
      <c r="GSY2390" s="14"/>
      <c r="GSZ2390" s="14"/>
      <c r="GTA2390" s="14"/>
      <c r="GTB2390" s="14"/>
      <c r="GTC2390" s="14"/>
      <c r="GTD2390" s="14"/>
      <c r="GTE2390" s="14"/>
      <c r="GTF2390" s="14"/>
      <c r="GTG2390" s="14"/>
      <c r="GTH2390" s="14"/>
      <c r="GTI2390" s="14"/>
      <c r="GTJ2390" s="14"/>
      <c r="GTK2390" s="14"/>
      <c r="GTL2390" s="14"/>
      <c r="GTM2390" s="14"/>
      <c r="GTN2390" s="14"/>
      <c r="GTO2390" s="14"/>
      <c r="GTP2390" s="14"/>
      <c r="GTQ2390" s="14"/>
      <c r="GTR2390" s="14"/>
      <c r="GTS2390" s="14"/>
      <c r="GTT2390" s="14"/>
      <c r="GTU2390" s="14"/>
      <c r="GTV2390" s="14"/>
      <c r="GTW2390" s="14"/>
      <c r="GTX2390" s="14"/>
      <c r="GTY2390" s="14"/>
      <c r="GTZ2390" s="14"/>
      <c r="GUA2390" s="14"/>
      <c r="GUB2390" s="14"/>
      <c r="GUC2390" s="14"/>
      <c r="GUD2390" s="14"/>
      <c r="GUE2390" s="14"/>
      <c r="GUF2390" s="14"/>
      <c r="GUG2390" s="14"/>
      <c r="GUH2390" s="14"/>
      <c r="GUI2390" s="14"/>
      <c r="GUJ2390" s="14"/>
      <c r="GUK2390" s="14"/>
      <c r="GUL2390" s="14"/>
      <c r="GUM2390" s="14"/>
      <c r="GUN2390" s="14"/>
      <c r="GUO2390" s="14"/>
      <c r="GUP2390" s="14"/>
      <c r="GUQ2390" s="14"/>
      <c r="GUR2390" s="14"/>
      <c r="GUS2390" s="14"/>
      <c r="GUT2390" s="14"/>
      <c r="GUU2390" s="14"/>
      <c r="GUV2390" s="14"/>
      <c r="GUW2390" s="14"/>
      <c r="GUX2390" s="14"/>
      <c r="GUY2390" s="14"/>
      <c r="GUZ2390" s="14"/>
      <c r="GVA2390" s="14"/>
      <c r="GVB2390" s="14"/>
      <c r="GVC2390" s="14"/>
      <c r="GVD2390" s="14"/>
      <c r="GVE2390" s="14"/>
      <c r="GVF2390" s="14"/>
      <c r="GVG2390" s="14"/>
      <c r="GVH2390" s="14"/>
      <c r="GVI2390" s="14"/>
      <c r="GVJ2390" s="14"/>
      <c r="GVK2390" s="14"/>
      <c r="GVL2390" s="14"/>
      <c r="GVM2390" s="14"/>
      <c r="GVN2390" s="14"/>
      <c r="GVO2390" s="14"/>
      <c r="GVP2390" s="14"/>
      <c r="GVQ2390" s="14"/>
      <c r="GVR2390" s="14"/>
      <c r="GVS2390" s="14"/>
      <c r="GVT2390" s="14"/>
      <c r="GVU2390" s="14"/>
      <c r="GVV2390" s="14"/>
      <c r="GVW2390" s="14"/>
      <c r="GVX2390" s="14"/>
      <c r="GVY2390" s="14"/>
      <c r="GVZ2390" s="14"/>
      <c r="GWA2390" s="14"/>
      <c r="GWB2390" s="14"/>
      <c r="GWC2390" s="14"/>
      <c r="GWD2390" s="14"/>
      <c r="GWE2390" s="14"/>
      <c r="GWF2390" s="14"/>
      <c r="GWG2390" s="14"/>
      <c r="GWH2390" s="14"/>
      <c r="GWI2390" s="14"/>
      <c r="GWJ2390" s="14"/>
      <c r="GWK2390" s="14"/>
      <c r="GWL2390" s="14"/>
      <c r="GWM2390" s="14"/>
      <c r="GWN2390" s="14"/>
      <c r="GWO2390" s="14"/>
      <c r="GWP2390" s="14"/>
      <c r="GWQ2390" s="14"/>
      <c r="GWR2390" s="14"/>
      <c r="GWS2390" s="14"/>
      <c r="GWT2390" s="14"/>
      <c r="GWU2390" s="14"/>
      <c r="GWV2390" s="14"/>
      <c r="GWW2390" s="14"/>
      <c r="GWX2390" s="14"/>
      <c r="GWY2390" s="14"/>
      <c r="GWZ2390" s="14"/>
      <c r="GXA2390" s="14"/>
      <c r="GXB2390" s="14"/>
      <c r="GXC2390" s="14"/>
      <c r="GXD2390" s="14"/>
      <c r="GXE2390" s="14"/>
      <c r="GXF2390" s="14"/>
      <c r="GXG2390" s="14"/>
      <c r="GXH2390" s="14"/>
      <c r="GXI2390" s="14"/>
      <c r="GXJ2390" s="14"/>
      <c r="GXK2390" s="14"/>
      <c r="GXL2390" s="14"/>
      <c r="GXM2390" s="14"/>
      <c r="GXN2390" s="14"/>
      <c r="GXO2390" s="14"/>
      <c r="GXP2390" s="14"/>
      <c r="GXQ2390" s="14"/>
      <c r="GXR2390" s="14"/>
      <c r="GXS2390" s="14"/>
      <c r="GXT2390" s="14"/>
      <c r="GXU2390" s="14"/>
      <c r="GXV2390" s="14"/>
      <c r="GXW2390" s="14"/>
      <c r="GXX2390" s="14"/>
      <c r="GXY2390" s="14"/>
      <c r="GXZ2390" s="14"/>
      <c r="GYA2390" s="14"/>
      <c r="GYB2390" s="14"/>
      <c r="GYC2390" s="14"/>
      <c r="GYD2390" s="14"/>
      <c r="GYE2390" s="14"/>
      <c r="GYF2390" s="14"/>
      <c r="GYG2390" s="14"/>
      <c r="GYH2390" s="14"/>
      <c r="GYI2390" s="14"/>
      <c r="GYJ2390" s="14"/>
      <c r="GYK2390" s="14"/>
      <c r="GYL2390" s="14"/>
      <c r="GYM2390" s="14"/>
      <c r="GYN2390" s="14"/>
      <c r="GYO2390" s="14"/>
      <c r="GYP2390" s="14"/>
      <c r="GYQ2390" s="14"/>
      <c r="GYR2390" s="14"/>
      <c r="GYS2390" s="14"/>
      <c r="GYT2390" s="14"/>
      <c r="GYU2390" s="14"/>
      <c r="GYV2390" s="14"/>
      <c r="GYW2390" s="14"/>
      <c r="GYX2390" s="14"/>
      <c r="GYY2390" s="14"/>
      <c r="GYZ2390" s="14"/>
      <c r="GZA2390" s="14"/>
      <c r="GZB2390" s="14"/>
      <c r="GZC2390" s="14"/>
      <c r="GZD2390" s="14"/>
      <c r="GZE2390" s="14"/>
      <c r="GZF2390" s="14"/>
      <c r="GZG2390" s="14"/>
      <c r="GZH2390" s="14"/>
      <c r="GZI2390" s="14"/>
      <c r="GZJ2390" s="14"/>
      <c r="GZK2390" s="14"/>
      <c r="GZL2390" s="14"/>
      <c r="GZM2390" s="14"/>
      <c r="GZN2390" s="14"/>
      <c r="GZO2390" s="14"/>
      <c r="GZP2390" s="14"/>
      <c r="GZQ2390" s="14"/>
      <c r="GZR2390" s="14"/>
      <c r="GZS2390" s="14"/>
      <c r="GZT2390" s="14"/>
      <c r="GZU2390" s="14"/>
      <c r="GZV2390" s="14"/>
      <c r="GZW2390" s="14"/>
      <c r="GZX2390" s="14"/>
      <c r="GZY2390" s="14"/>
      <c r="GZZ2390" s="14"/>
      <c r="HAA2390" s="14"/>
      <c r="HAB2390" s="14"/>
      <c r="HAC2390" s="14"/>
      <c r="HAD2390" s="14"/>
      <c r="HAE2390" s="14"/>
      <c r="HAF2390" s="14"/>
      <c r="HAG2390" s="14"/>
      <c r="HAH2390" s="14"/>
      <c r="HAI2390" s="14"/>
      <c r="HAJ2390" s="14"/>
      <c r="HAK2390" s="14"/>
      <c r="HAL2390" s="14"/>
      <c r="HAM2390" s="14"/>
      <c r="HAN2390" s="14"/>
      <c r="HAO2390" s="14"/>
      <c r="HAP2390" s="14"/>
      <c r="HAQ2390" s="14"/>
      <c r="HAR2390" s="14"/>
      <c r="HAS2390" s="14"/>
      <c r="HAT2390" s="14"/>
      <c r="HAU2390" s="14"/>
      <c r="HAV2390" s="14"/>
      <c r="HAW2390" s="14"/>
      <c r="HAX2390" s="14"/>
      <c r="HAY2390" s="14"/>
      <c r="HAZ2390" s="14"/>
      <c r="HBA2390" s="14"/>
      <c r="HBB2390" s="14"/>
      <c r="HBC2390" s="14"/>
      <c r="HBD2390" s="14"/>
      <c r="HBE2390" s="14"/>
      <c r="HBF2390" s="14"/>
      <c r="HBG2390" s="14"/>
      <c r="HBH2390" s="14"/>
      <c r="HBI2390" s="14"/>
      <c r="HBJ2390" s="14"/>
      <c r="HBK2390" s="14"/>
      <c r="HBL2390" s="14"/>
      <c r="HBM2390" s="14"/>
      <c r="HBN2390" s="14"/>
      <c r="HBO2390" s="14"/>
      <c r="HBP2390" s="14"/>
      <c r="HBQ2390" s="14"/>
      <c r="HBR2390" s="14"/>
      <c r="HBS2390" s="14"/>
      <c r="HBT2390" s="14"/>
      <c r="HBU2390" s="14"/>
      <c r="HBV2390" s="14"/>
      <c r="HBW2390" s="14"/>
      <c r="HBX2390" s="14"/>
      <c r="HBY2390" s="14"/>
      <c r="HBZ2390" s="14"/>
      <c r="HCA2390" s="14"/>
      <c r="HCB2390" s="14"/>
      <c r="HCC2390" s="14"/>
      <c r="HCD2390" s="14"/>
      <c r="HCE2390" s="14"/>
      <c r="HCF2390" s="14"/>
      <c r="HCG2390" s="14"/>
      <c r="HCH2390" s="14"/>
      <c r="HCI2390" s="14"/>
      <c r="HCJ2390" s="14"/>
      <c r="HCK2390" s="14"/>
      <c r="HCL2390" s="14"/>
      <c r="HCM2390" s="14"/>
      <c r="HCN2390" s="14"/>
      <c r="HCO2390" s="14"/>
      <c r="HCP2390" s="14"/>
      <c r="HCQ2390" s="14"/>
      <c r="HCR2390" s="14"/>
      <c r="HCS2390" s="14"/>
      <c r="HCT2390" s="14"/>
      <c r="HCU2390" s="14"/>
      <c r="HCV2390" s="14"/>
      <c r="HCW2390" s="14"/>
      <c r="HCX2390" s="14"/>
      <c r="HCY2390" s="14"/>
      <c r="HCZ2390" s="14"/>
      <c r="HDA2390" s="14"/>
      <c r="HDB2390" s="14"/>
      <c r="HDC2390" s="14"/>
      <c r="HDD2390" s="14"/>
      <c r="HDE2390" s="14"/>
      <c r="HDF2390" s="14"/>
      <c r="HDG2390" s="14"/>
      <c r="HDH2390" s="14"/>
      <c r="HDI2390" s="14"/>
      <c r="HDJ2390" s="14"/>
      <c r="HDK2390" s="14"/>
      <c r="HDL2390" s="14"/>
      <c r="HDM2390" s="14"/>
      <c r="HDN2390" s="14"/>
      <c r="HDO2390" s="14"/>
      <c r="HDP2390" s="14"/>
      <c r="HDQ2390" s="14"/>
      <c r="HDR2390" s="14"/>
      <c r="HDS2390" s="14"/>
      <c r="HDT2390" s="14"/>
      <c r="HDU2390" s="14"/>
      <c r="HDV2390" s="14"/>
      <c r="HDW2390" s="14"/>
      <c r="HDX2390" s="14"/>
      <c r="HDY2390" s="14"/>
      <c r="HDZ2390" s="14"/>
      <c r="HEA2390" s="14"/>
      <c r="HEB2390" s="14"/>
      <c r="HEC2390" s="14"/>
      <c r="HED2390" s="14"/>
      <c r="HEE2390" s="14"/>
      <c r="HEF2390" s="14"/>
      <c r="HEG2390" s="14"/>
      <c r="HEH2390" s="14"/>
      <c r="HEI2390" s="14"/>
      <c r="HEJ2390" s="14"/>
      <c r="HEK2390" s="14"/>
      <c r="HEL2390" s="14"/>
      <c r="HEM2390" s="14"/>
      <c r="HEN2390" s="14"/>
      <c r="HEO2390" s="14"/>
      <c r="HEP2390" s="14"/>
      <c r="HEQ2390" s="14"/>
      <c r="HER2390" s="14"/>
      <c r="HES2390" s="14"/>
      <c r="HET2390" s="14"/>
      <c r="HEU2390" s="14"/>
      <c r="HEV2390" s="14"/>
      <c r="HEW2390" s="14"/>
      <c r="HEX2390" s="14"/>
      <c r="HEY2390" s="14"/>
      <c r="HEZ2390" s="14"/>
      <c r="HFA2390" s="14"/>
      <c r="HFB2390" s="14"/>
      <c r="HFC2390" s="14"/>
      <c r="HFD2390" s="14"/>
      <c r="HFE2390" s="14"/>
      <c r="HFF2390" s="14"/>
      <c r="HFG2390" s="14"/>
      <c r="HFH2390" s="14"/>
      <c r="HFI2390" s="14"/>
      <c r="HFJ2390" s="14"/>
      <c r="HFK2390" s="14"/>
      <c r="HFL2390" s="14"/>
      <c r="HFM2390" s="14"/>
      <c r="HFN2390" s="14"/>
      <c r="HFO2390" s="14"/>
      <c r="HFP2390" s="14"/>
      <c r="HFQ2390" s="14"/>
      <c r="HFR2390" s="14"/>
      <c r="HFS2390" s="14"/>
      <c r="HFT2390" s="14"/>
      <c r="HFU2390" s="14"/>
      <c r="HFV2390" s="14"/>
      <c r="HFW2390" s="14"/>
      <c r="HFX2390" s="14"/>
      <c r="HFY2390" s="14"/>
      <c r="HFZ2390" s="14"/>
      <c r="HGA2390" s="14"/>
      <c r="HGB2390" s="14"/>
      <c r="HGC2390" s="14"/>
      <c r="HGD2390" s="14"/>
      <c r="HGE2390" s="14"/>
      <c r="HGF2390" s="14"/>
      <c r="HGG2390" s="14"/>
      <c r="HGH2390" s="14"/>
      <c r="HGI2390" s="14"/>
      <c r="HGJ2390" s="14"/>
      <c r="HGK2390" s="14"/>
      <c r="HGL2390" s="14"/>
      <c r="HGM2390" s="14"/>
      <c r="HGN2390" s="14"/>
      <c r="HGO2390" s="14"/>
      <c r="HGP2390" s="14"/>
      <c r="HGQ2390" s="14"/>
      <c r="HGR2390" s="14"/>
      <c r="HGS2390" s="14"/>
      <c r="HGT2390" s="14"/>
      <c r="HGU2390" s="14"/>
      <c r="HGV2390" s="14"/>
      <c r="HGW2390" s="14"/>
      <c r="HGX2390" s="14"/>
      <c r="HGY2390" s="14"/>
      <c r="HGZ2390" s="14"/>
      <c r="HHA2390" s="14"/>
      <c r="HHB2390" s="14"/>
      <c r="HHC2390" s="14"/>
      <c r="HHD2390" s="14"/>
      <c r="HHE2390" s="14"/>
      <c r="HHF2390" s="14"/>
      <c r="HHG2390" s="14"/>
      <c r="HHH2390" s="14"/>
      <c r="HHI2390" s="14"/>
      <c r="HHJ2390" s="14"/>
      <c r="HHK2390" s="14"/>
      <c r="HHL2390" s="14"/>
      <c r="HHM2390" s="14"/>
      <c r="HHN2390" s="14"/>
      <c r="HHO2390" s="14"/>
      <c r="HHP2390" s="14"/>
      <c r="HHQ2390" s="14"/>
      <c r="HHR2390" s="14"/>
      <c r="HHS2390" s="14"/>
      <c r="HHT2390" s="14"/>
      <c r="HHU2390" s="14"/>
      <c r="HHV2390" s="14"/>
      <c r="HHW2390" s="14"/>
      <c r="HHX2390" s="14"/>
      <c r="HHY2390" s="14"/>
      <c r="HHZ2390" s="14"/>
      <c r="HIA2390" s="14"/>
      <c r="HIB2390" s="14"/>
      <c r="HIC2390" s="14"/>
      <c r="HID2390" s="14"/>
      <c r="HIE2390" s="14"/>
      <c r="HIF2390" s="14"/>
      <c r="HIG2390" s="14"/>
      <c r="HIH2390" s="14"/>
      <c r="HII2390" s="14"/>
      <c r="HIJ2390" s="14"/>
      <c r="HIK2390" s="14"/>
      <c r="HIL2390" s="14"/>
      <c r="HIM2390" s="14"/>
      <c r="HIN2390" s="14"/>
      <c r="HIO2390" s="14"/>
      <c r="HIP2390" s="14"/>
      <c r="HIQ2390" s="14"/>
      <c r="HIR2390" s="14"/>
      <c r="HIS2390" s="14"/>
      <c r="HIT2390" s="14"/>
      <c r="HIU2390" s="14"/>
      <c r="HIV2390" s="14"/>
      <c r="HIW2390" s="14"/>
      <c r="HIX2390" s="14"/>
      <c r="HIY2390" s="14"/>
      <c r="HIZ2390" s="14"/>
      <c r="HJA2390" s="14"/>
      <c r="HJB2390" s="14"/>
      <c r="HJC2390" s="14"/>
      <c r="HJD2390" s="14"/>
      <c r="HJE2390" s="14"/>
      <c r="HJF2390" s="14"/>
      <c r="HJG2390" s="14"/>
      <c r="HJH2390" s="14"/>
      <c r="HJI2390" s="14"/>
      <c r="HJJ2390" s="14"/>
      <c r="HJK2390" s="14"/>
      <c r="HJL2390" s="14"/>
      <c r="HJM2390" s="14"/>
      <c r="HJN2390" s="14"/>
      <c r="HJO2390" s="14"/>
      <c r="HJP2390" s="14"/>
      <c r="HJQ2390" s="14"/>
      <c r="HJR2390" s="14"/>
      <c r="HJS2390" s="14"/>
      <c r="HJT2390" s="14"/>
      <c r="HJU2390" s="14"/>
      <c r="HJV2390" s="14"/>
      <c r="HJW2390" s="14"/>
      <c r="HJX2390" s="14"/>
      <c r="HJY2390" s="14"/>
      <c r="HJZ2390" s="14"/>
      <c r="HKA2390" s="14"/>
      <c r="HKB2390" s="14"/>
      <c r="HKC2390" s="14"/>
      <c r="HKD2390" s="14"/>
      <c r="HKE2390" s="14"/>
      <c r="HKF2390" s="14"/>
      <c r="HKG2390" s="14"/>
      <c r="HKH2390" s="14"/>
      <c r="HKI2390" s="14"/>
      <c r="HKJ2390" s="14"/>
      <c r="HKK2390" s="14"/>
      <c r="HKL2390" s="14"/>
      <c r="HKM2390" s="14"/>
      <c r="HKN2390" s="14"/>
      <c r="HKO2390" s="14"/>
      <c r="HKP2390" s="14"/>
      <c r="HKQ2390" s="14"/>
      <c r="HKR2390" s="14"/>
      <c r="HKS2390" s="14"/>
      <c r="HKT2390" s="14"/>
      <c r="HKU2390" s="14"/>
      <c r="HKV2390" s="14"/>
      <c r="HKW2390" s="14"/>
      <c r="HKX2390" s="14"/>
      <c r="HKY2390" s="14"/>
      <c r="HKZ2390" s="14"/>
      <c r="HLA2390" s="14"/>
      <c r="HLB2390" s="14"/>
      <c r="HLC2390" s="14"/>
      <c r="HLD2390" s="14"/>
      <c r="HLE2390" s="14"/>
      <c r="HLF2390" s="14"/>
      <c r="HLG2390" s="14"/>
      <c r="HLH2390" s="14"/>
      <c r="HLI2390" s="14"/>
      <c r="HLJ2390" s="14"/>
      <c r="HLK2390" s="14"/>
      <c r="HLL2390" s="14"/>
      <c r="HLM2390" s="14"/>
      <c r="HLN2390" s="14"/>
      <c r="HLO2390" s="14"/>
      <c r="HLP2390" s="14"/>
      <c r="HLQ2390" s="14"/>
      <c r="HLR2390" s="14"/>
      <c r="HLS2390" s="14"/>
      <c r="HLT2390" s="14"/>
      <c r="HLU2390" s="14"/>
      <c r="HLV2390" s="14"/>
      <c r="HLW2390" s="14"/>
      <c r="HLX2390" s="14"/>
      <c r="HLY2390" s="14"/>
      <c r="HLZ2390" s="14"/>
      <c r="HMA2390" s="14"/>
      <c r="HMB2390" s="14"/>
      <c r="HMC2390" s="14"/>
      <c r="HMD2390" s="14"/>
      <c r="HME2390" s="14"/>
      <c r="HMF2390" s="14"/>
      <c r="HMG2390" s="14"/>
      <c r="HMH2390" s="14"/>
      <c r="HMI2390" s="14"/>
      <c r="HMJ2390" s="14"/>
      <c r="HMK2390" s="14"/>
      <c r="HML2390" s="14"/>
      <c r="HMM2390" s="14"/>
      <c r="HMN2390" s="14"/>
      <c r="HMO2390" s="14"/>
      <c r="HMP2390" s="14"/>
      <c r="HMQ2390" s="14"/>
      <c r="HMR2390" s="14"/>
      <c r="HMS2390" s="14"/>
      <c r="HMT2390" s="14"/>
      <c r="HMU2390" s="14"/>
      <c r="HMV2390" s="14"/>
      <c r="HMW2390" s="14"/>
      <c r="HMX2390" s="14"/>
      <c r="HMY2390" s="14"/>
      <c r="HMZ2390" s="14"/>
      <c r="HNA2390" s="14"/>
      <c r="HNB2390" s="14"/>
      <c r="HNC2390" s="14"/>
      <c r="HND2390" s="14"/>
      <c r="HNE2390" s="14"/>
      <c r="HNF2390" s="14"/>
      <c r="HNG2390" s="14"/>
      <c r="HNH2390" s="14"/>
      <c r="HNI2390" s="14"/>
      <c r="HNJ2390" s="14"/>
      <c r="HNK2390" s="14"/>
      <c r="HNL2390" s="14"/>
      <c r="HNM2390" s="14"/>
      <c r="HNN2390" s="14"/>
      <c r="HNO2390" s="14"/>
      <c r="HNP2390" s="14"/>
      <c r="HNQ2390" s="14"/>
      <c r="HNR2390" s="14"/>
      <c r="HNS2390" s="14"/>
      <c r="HNT2390" s="14"/>
      <c r="HNU2390" s="14"/>
      <c r="HNV2390" s="14"/>
      <c r="HNW2390" s="14"/>
      <c r="HNX2390" s="14"/>
      <c r="HNY2390" s="14"/>
      <c r="HNZ2390" s="14"/>
      <c r="HOA2390" s="14"/>
      <c r="HOB2390" s="14"/>
      <c r="HOC2390" s="14"/>
      <c r="HOD2390" s="14"/>
      <c r="HOE2390" s="14"/>
      <c r="HOF2390" s="14"/>
      <c r="HOG2390" s="14"/>
      <c r="HOH2390" s="14"/>
      <c r="HOI2390" s="14"/>
      <c r="HOJ2390" s="14"/>
      <c r="HOK2390" s="14"/>
      <c r="HOL2390" s="14"/>
      <c r="HOM2390" s="14"/>
      <c r="HON2390" s="14"/>
      <c r="HOO2390" s="14"/>
      <c r="HOP2390" s="14"/>
      <c r="HOQ2390" s="14"/>
      <c r="HOR2390" s="14"/>
      <c r="HOS2390" s="14"/>
      <c r="HOT2390" s="14"/>
      <c r="HOU2390" s="14"/>
      <c r="HOV2390" s="14"/>
      <c r="HOW2390" s="14"/>
      <c r="HOX2390" s="14"/>
      <c r="HOY2390" s="14"/>
      <c r="HOZ2390" s="14"/>
      <c r="HPA2390" s="14"/>
      <c r="HPB2390" s="14"/>
      <c r="HPC2390" s="14"/>
      <c r="HPD2390" s="14"/>
      <c r="HPE2390" s="14"/>
      <c r="HPF2390" s="14"/>
      <c r="HPG2390" s="14"/>
      <c r="HPH2390" s="14"/>
      <c r="HPI2390" s="14"/>
      <c r="HPJ2390" s="14"/>
      <c r="HPK2390" s="14"/>
      <c r="HPL2390" s="14"/>
      <c r="HPM2390" s="14"/>
      <c r="HPN2390" s="14"/>
      <c r="HPO2390" s="14"/>
      <c r="HPP2390" s="14"/>
      <c r="HPQ2390" s="14"/>
      <c r="HPR2390" s="14"/>
      <c r="HPS2390" s="14"/>
      <c r="HPT2390" s="14"/>
      <c r="HPU2390" s="14"/>
      <c r="HPV2390" s="14"/>
      <c r="HPW2390" s="14"/>
      <c r="HPX2390" s="14"/>
      <c r="HPY2390" s="14"/>
      <c r="HPZ2390" s="14"/>
      <c r="HQA2390" s="14"/>
      <c r="HQB2390" s="14"/>
      <c r="HQC2390" s="14"/>
      <c r="HQD2390" s="14"/>
      <c r="HQE2390" s="14"/>
      <c r="HQF2390" s="14"/>
      <c r="HQG2390" s="14"/>
      <c r="HQH2390" s="14"/>
      <c r="HQI2390" s="14"/>
      <c r="HQJ2390" s="14"/>
      <c r="HQK2390" s="14"/>
      <c r="HQL2390" s="14"/>
      <c r="HQM2390" s="14"/>
      <c r="HQN2390" s="14"/>
      <c r="HQO2390" s="14"/>
      <c r="HQP2390" s="14"/>
      <c r="HQQ2390" s="14"/>
      <c r="HQR2390" s="14"/>
      <c r="HQS2390" s="14"/>
      <c r="HQT2390" s="14"/>
      <c r="HQU2390" s="14"/>
      <c r="HQV2390" s="14"/>
      <c r="HQW2390" s="14"/>
      <c r="HQX2390" s="14"/>
      <c r="HQY2390" s="14"/>
      <c r="HQZ2390" s="14"/>
      <c r="HRA2390" s="14"/>
      <c r="HRB2390" s="14"/>
      <c r="HRC2390" s="14"/>
      <c r="HRD2390" s="14"/>
      <c r="HRE2390" s="14"/>
      <c r="HRF2390" s="14"/>
      <c r="HRG2390" s="14"/>
      <c r="HRH2390" s="14"/>
      <c r="HRI2390" s="14"/>
      <c r="HRJ2390" s="14"/>
      <c r="HRK2390" s="14"/>
      <c r="HRL2390" s="14"/>
      <c r="HRM2390" s="14"/>
      <c r="HRN2390" s="14"/>
      <c r="HRO2390" s="14"/>
      <c r="HRP2390" s="14"/>
      <c r="HRQ2390" s="14"/>
      <c r="HRR2390" s="14"/>
      <c r="HRS2390" s="14"/>
      <c r="HRT2390" s="14"/>
      <c r="HRU2390" s="14"/>
      <c r="HRV2390" s="14"/>
      <c r="HRW2390" s="14"/>
      <c r="HRX2390" s="14"/>
      <c r="HRY2390" s="14"/>
      <c r="HRZ2390" s="14"/>
      <c r="HSA2390" s="14"/>
      <c r="HSB2390" s="14"/>
      <c r="HSC2390" s="14"/>
      <c r="HSD2390" s="14"/>
      <c r="HSE2390" s="14"/>
      <c r="HSF2390" s="14"/>
      <c r="HSG2390" s="14"/>
      <c r="HSH2390" s="14"/>
      <c r="HSI2390" s="14"/>
      <c r="HSJ2390" s="14"/>
      <c r="HSK2390" s="14"/>
      <c r="HSL2390" s="14"/>
      <c r="HSM2390" s="14"/>
      <c r="HSN2390" s="14"/>
      <c r="HSO2390" s="14"/>
      <c r="HSP2390" s="14"/>
      <c r="HSQ2390" s="14"/>
      <c r="HSR2390" s="14"/>
      <c r="HSS2390" s="14"/>
      <c r="HST2390" s="14"/>
      <c r="HSU2390" s="14"/>
      <c r="HSV2390" s="14"/>
      <c r="HSW2390" s="14"/>
      <c r="HSX2390" s="14"/>
      <c r="HSY2390" s="14"/>
      <c r="HSZ2390" s="14"/>
      <c r="HTA2390" s="14"/>
      <c r="HTB2390" s="14"/>
      <c r="HTC2390" s="14"/>
      <c r="HTD2390" s="14"/>
      <c r="HTE2390" s="14"/>
      <c r="HTF2390" s="14"/>
      <c r="HTG2390" s="14"/>
      <c r="HTH2390" s="14"/>
      <c r="HTI2390" s="14"/>
      <c r="HTJ2390" s="14"/>
      <c r="HTK2390" s="14"/>
      <c r="HTL2390" s="14"/>
      <c r="HTM2390" s="14"/>
      <c r="HTN2390" s="14"/>
      <c r="HTO2390" s="14"/>
      <c r="HTP2390" s="14"/>
      <c r="HTQ2390" s="14"/>
      <c r="HTR2390" s="14"/>
      <c r="HTS2390" s="14"/>
      <c r="HTT2390" s="14"/>
      <c r="HTU2390" s="14"/>
      <c r="HTV2390" s="14"/>
      <c r="HTW2390" s="14"/>
      <c r="HTX2390" s="14"/>
      <c r="HTY2390" s="14"/>
      <c r="HTZ2390" s="14"/>
      <c r="HUA2390" s="14"/>
      <c r="HUB2390" s="14"/>
      <c r="HUC2390" s="14"/>
      <c r="HUD2390" s="14"/>
      <c r="HUE2390" s="14"/>
      <c r="HUF2390" s="14"/>
      <c r="HUG2390" s="14"/>
      <c r="HUH2390" s="14"/>
      <c r="HUI2390" s="14"/>
      <c r="HUJ2390" s="14"/>
      <c r="HUK2390" s="14"/>
      <c r="HUL2390" s="14"/>
      <c r="HUM2390" s="14"/>
      <c r="HUN2390" s="14"/>
      <c r="HUO2390" s="14"/>
      <c r="HUP2390" s="14"/>
      <c r="HUQ2390" s="14"/>
      <c r="HUR2390" s="14"/>
      <c r="HUS2390" s="14"/>
      <c r="HUT2390" s="14"/>
      <c r="HUU2390" s="14"/>
      <c r="HUV2390" s="14"/>
      <c r="HUW2390" s="14"/>
      <c r="HUX2390" s="14"/>
      <c r="HUY2390" s="14"/>
      <c r="HUZ2390" s="14"/>
      <c r="HVA2390" s="14"/>
      <c r="HVB2390" s="14"/>
      <c r="HVC2390" s="14"/>
      <c r="HVD2390" s="14"/>
      <c r="HVE2390" s="14"/>
      <c r="HVF2390" s="14"/>
      <c r="HVG2390" s="14"/>
      <c r="HVH2390" s="14"/>
      <c r="HVI2390" s="14"/>
      <c r="HVJ2390" s="14"/>
      <c r="HVK2390" s="14"/>
      <c r="HVL2390" s="14"/>
      <c r="HVM2390" s="14"/>
      <c r="HVN2390" s="14"/>
      <c r="HVO2390" s="14"/>
      <c r="HVP2390" s="14"/>
      <c r="HVQ2390" s="14"/>
      <c r="HVR2390" s="14"/>
      <c r="HVS2390" s="14"/>
      <c r="HVT2390" s="14"/>
      <c r="HVU2390" s="14"/>
      <c r="HVV2390" s="14"/>
      <c r="HVW2390" s="14"/>
      <c r="HVX2390" s="14"/>
      <c r="HVY2390" s="14"/>
      <c r="HVZ2390" s="14"/>
      <c r="HWA2390" s="14"/>
      <c r="HWB2390" s="14"/>
      <c r="HWC2390" s="14"/>
      <c r="HWD2390" s="14"/>
      <c r="HWE2390" s="14"/>
      <c r="HWF2390" s="14"/>
      <c r="HWG2390" s="14"/>
      <c r="HWH2390" s="14"/>
      <c r="HWI2390" s="14"/>
      <c r="HWJ2390" s="14"/>
      <c r="HWK2390" s="14"/>
      <c r="HWL2390" s="14"/>
      <c r="HWM2390" s="14"/>
      <c r="HWN2390" s="14"/>
      <c r="HWO2390" s="14"/>
      <c r="HWP2390" s="14"/>
      <c r="HWQ2390" s="14"/>
      <c r="HWR2390" s="14"/>
      <c r="HWS2390" s="14"/>
      <c r="HWT2390" s="14"/>
      <c r="HWU2390" s="14"/>
      <c r="HWV2390" s="14"/>
      <c r="HWW2390" s="14"/>
      <c r="HWX2390" s="14"/>
      <c r="HWY2390" s="14"/>
      <c r="HWZ2390" s="14"/>
      <c r="HXA2390" s="14"/>
      <c r="HXB2390" s="14"/>
      <c r="HXC2390" s="14"/>
      <c r="HXD2390" s="14"/>
      <c r="HXE2390" s="14"/>
      <c r="HXF2390" s="14"/>
      <c r="HXG2390" s="14"/>
      <c r="HXH2390" s="14"/>
      <c r="HXI2390" s="14"/>
      <c r="HXJ2390" s="14"/>
      <c r="HXK2390" s="14"/>
      <c r="HXL2390" s="14"/>
      <c r="HXM2390" s="14"/>
      <c r="HXN2390" s="14"/>
      <c r="HXO2390" s="14"/>
      <c r="HXP2390" s="14"/>
      <c r="HXQ2390" s="14"/>
      <c r="HXR2390" s="14"/>
      <c r="HXS2390" s="14"/>
      <c r="HXT2390" s="14"/>
      <c r="HXU2390" s="14"/>
      <c r="HXV2390" s="14"/>
      <c r="HXW2390" s="14"/>
      <c r="HXX2390" s="14"/>
      <c r="HXY2390" s="14"/>
      <c r="HXZ2390" s="14"/>
      <c r="HYA2390" s="14"/>
      <c r="HYB2390" s="14"/>
      <c r="HYC2390" s="14"/>
      <c r="HYD2390" s="14"/>
      <c r="HYE2390" s="14"/>
      <c r="HYF2390" s="14"/>
      <c r="HYG2390" s="14"/>
      <c r="HYH2390" s="14"/>
      <c r="HYI2390" s="14"/>
      <c r="HYJ2390" s="14"/>
      <c r="HYK2390" s="14"/>
      <c r="HYL2390" s="14"/>
      <c r="HYM2390" s="14"/>
      <c r="HYN2390" s="14"/>
      <c r="HYO2390" s="14"/>
      <c r="HYP2390" s="14"/>
      <c r="HYQ2390" s="14"/>
      <c r="HYR2390" s="14"/>
      <c r="HYS2390" s="14"/>
      <c r="HYT2390" s="14"/>
      <c r="HYU2390" s="14"/>
      <c r="HYV2390" s="14"/>
      <c r="HYW2390" s="14"/>
      <c r="HYX2390" s="14"/>
      <c r="HYY2390" s="14"/>
      <c r="HYZ2390" s="14"/>
      <c r="HZA2390" s="14"/>
      <c r="HZB2390" s="14"/>
      <c r="HZC2390" s="14"/>
      <c r="HZD2390" s="14"/>
      <c r="HZE2390" s="14"/>
      <c r="HZF2390" s="14"/>
      <c r="HZG2390" s="14"/>
      <c r="HZH2390" s="14"/>
      <c r="HZI2390" s="14"/>
      <c r="HZJ2390" s="14"/>
      <c r="HZK2390" s="14"/>
      <c r="HZL2390" s="14"/>
      <c r="HZM2390" s="14"/>
      <c r="HZN2390" s="14"/>
      <c r="HZO2390" s="14"/>
      <c r="HZP2390" s="14"/>
      <c r="HZQ2390" s="14"/>
      <c r="HZR2390" s="14"/>
      <c r="HZS2390" s="14"/>
      <c r="HZT2390" s="14"/>
      <c r="HZU2390" s="14"/>
      <c r="HZV2390" s="14"/>
      <c r="HZW2390" s="14"/>
      <c r="HZX2390" s="14"/>
      <c r="HZY2390" s="14"/>
      <c r="HZZ2390" s="14"/>
      <c r="IAA2390" s="14"/>
      <c r="IAB2390" s="14"/>
      <c r="IAC2390" s="14"/>
      <c r="IAD2390" s="14"/>
      <c r="IAE2390" s="14"/>
      <c r="IAF2390" s="14"/>
      <c r="IAG2390" s="14"/>
      <c r="IAH2390" s="14"/>
      <c r="IAI2390" s="14"/>
      <c r="IAJ2390" s="14"/>
      <c r="IAK2390" s="14"/>
      <c r="IAL2390" s="14"/>
      <c r="IAM2390" s="14"/>
      <c r="IAN2390" s="14"/>
      <c r="IAO2390" s="14"/>
      <c r="IAP2390" s="14"/>
      <c r="IAQ2390" s="14"/>
      <c r="IAR2390" s="14"/>
      <c r="IAS2390" s="14"/>
      <c r="IAT2390" s="14"/>
      <c r="IAU2390" s="14"/>
      <c r="IAV2390" s="14"/>
      <c r="IAW2390" s="14"/>
      <c r="IAX2390" s="14"/>
      <c r="IAY2390" s="14"/>
      <c r="IAZ2390" s="14"/>
      <c r="IBA2390" s="14"/>
      <c r="IBB2390" s="14"/>
      <c r="IBC2390" s="14"/>
      <c r="IBD2390" s="14"/>
      <c r="IBE2390" s="14"/>
      <c r="IBF2390" s="14"/>
      <c r="IBG2390" s="14"/>
      <c r="IBH2390" s="14"/>
      <c r="IBI2390" s="14"/>
      <c r="IBJ2390" s="14"/>
      <c r="IBK2390" s="14"/>
      <c r="IBL2390" s="14"/>
      <c r="IBM2390" s="14"/>
      <c r="IBN2390" s="14"/>
      <c r="IBO2390" s="14"/>
      <c r="IBP2390" s="14"/>
      <c r="IBQ2390" s="14"/>
      <c r="IBR2390" s="14"/>
      <c r="IBS2390" s="14"/>
      <c r="IBT2390" s="14"/>
      <c r="IBU2390" s="14"/>
      <c r="IBV2390" s="14"/>
      <c r="IBW2390" s="14"/>
      <c r="IBX2390" s="14"/>
      <c r="IBY2390" s="14"/>
      <c r="IBZ2390" s="14"/>
      <c r="ICA2390" s="14"/>
      <c r="ICB2390" s="14"/>
      <c r="ICC2390" s="14"/>
      <c r="ICD2390" s="14"/>
      <c r="ICE2390" s="14"/>
      <c r="ICF2390" s="14"/>
      <c r="ICG2390" s="14"/>
      <c r="ICH2390" s="14"/>
      <c r="ICI2390" s="14"/>
      <c r="ICJ2390" s="14"/>
      <c r="ICK2390" s="14"/>
      <c r="ICL2390" s="14"/>
      <c r="ICM2390" s="14"/>
      <c r="ICN2390" s="14"/>
      <c r="ICO2390" s="14"/>
      <c r="ICP2390" s="14"/>
      <c r="ICQ2390" s="14"/>
      <c r="ICR2390" s="14"/>
      <c r="ICS2390" s="14"/>
      <c r="ICT2390" s="14"/>
      <c r="ICU2390" s="14"/>
      <c r="ICV2390" s="14"/>
      <c r="ICW2390" s="14"/>
      <c r="ICX2390" s="14"/>
      <c r="ICY2390" s="14"/>
      <c r="ICZ2390" s="14"/>
      <c r="IDA2390" s="14"/>
      <c r="IDB2390" s="14"/>
      <c r="IDC2390" s="14"/>
      <c r="IDD2390" s="14"/>
      <c r="IDE2390" s="14"/>
      <c r="IDF2390" s="14"/>
      <c r="IDG2390" s="14"/>
      <c r="IDH2390" s="14"/>
      <c r="IDI2390" s="14"/>
      <c r="IDJ2390" s="14"/>
      <c r="IDK2390" s="14"/>
      <c r="IDL2390" s="14"/>
      <c r="IDM2390" s="14"/>
      <c r="IDN2390" s="14"/>
      <c r="IDO2390" s="14"/>
      <c r="IDP2390" s="14"/>
      <c r="IDQ2390" s="14"/>
      <c r="IDR2390" s="14"/>
      <c r="IDS2390" s="14"/>
      <c r="IDT2390" s="14"/>
      <c r="IDU2390" s="14"/>
      <c r="IDV2390" s="14"/>
      <c r="IDW2390" s="14"/>
      <c r="IDX2390" s="14"/>
      <c r="IDY2390" s="14"/>
      <c r="IDZ2390" s="14"/>
      <c r="IEA2390" s="14"/>
      <c r="IEB2390" s="14"/>
      <c r="IEC2390" s="14"/>
      <c r="IED2390" s="14"/>
      <c r="IEE2390" s="14"/>
      <c r="IEF2390" s="14"/>
      <c r="IEG2390" s="14"/>
      <c r="IEH2390" s="14"/>
      <c r="IEI2390" s="14"/>
      <c r="IEJ2390" s="14"/>
      <c r="IEK2390" s="14"/>
      <c r="IEL2390" s="14"/>
      <c r="IEM2390" s="14"/>
      <c r="IEN2390" s="14"/>
      <c r="IEO2390" s="14"/>
      <c r="IEP2390" s="14"/>
      <c r="IEQ2390" s="14"/>
      <c r="IER2390" s="14"/>
      <c r="IES2390" s="14"/>
      <c r="IET2390" s="14"/>
      <c r="IEU2390" s="14"/>
      <c r="IEV2390" s="14"/>
      <c r="IEW2390" s="14"/>
      <c r="IEX2390" s="14"/>
      <c r="IEY2390" s="14"/>
      <c r="IEZ2390" s="14"/>
      <c r="IFA2390" s="14"/>
      <c r="IFB2390" s="14"/>
      <c r="IFC2390" s="14"/>
      <c r="IFD2390" s="14"/>
      <c r="IFE2390" s="14"/>
      <c r="IFF2390" s="14"/>
      <c r="IFG2390" s="14"/>
      <c r="IFH2390" s="14"/>
      <c r="IFI2390" s="14"/>
      <c r="IFJ2390" s="14"/>
      <c r="IFK2390" s="14"/>
      <c r="IFL2390" s="14"/>
      <c r="IFM2390" s="14"/>
      <c r="IFN2390" s="14"/>
      <c r="IFO2390" s="14"/>
      <c r="IFP2390" s="14"/>
      <c r="IFQ2390" s="14"/>
      <c r="IFR2390" s="14"/>
      <c r="IFS2390" s="14"/>
      <c r="IFT2390" s="14"/>
      <c r="IFU2390" s="14"/>
      <c r="IFV2390" s="14"/>
      <c r="IFW2390" s="14"/>
      <c r="IFX2390" s="14"/>
      <c r="IFY2390" s="14"/>
      <c r="IFZ2390" s="14"/>
      <c r="IGA2390" s="14"/>
      <c r="IGB2390" s="14"/>
      <c r="IGC2390" s="14"/>
      <c r="IGD2390" s="14"/>
      <c r="IGE2390" s="14"/>
      <c r="IGF2390" s="14"/>
      <c r="IGG2390" s="14"/>
      <c r="IGH2390" s="14"/>
      <c r="IGI2390" s="14"/>
      <c r="IGJ2390" s="14"/>
      <c r="IGK2390" s="14"/>
      <c r="IGL2390" s="14"/>
      <c r="IGM2390" s="14"/>
      <c r="IGN2390" s="14"/>
      <c r="IGO2390" s="14"/>
      <c r="IGP2390" s="14"/>
      <c r="IGQ2390" s="14"/>
      <c r="IGR2390" s="14"/>
      <c r="IGS2390" s="14"/>
      <c r="IGT2390" s="14"/>
      <c r="IGU2390" s="14"/>
      <c r="IGV2390" s="14"/>
      <c r="IGW2390" s="14"/>
      <c r="IGX2390" s="14"/>
      <c r="IGY2390" s="14"/>
      <c r="IGZ2390" s="14"/>
      <c r="IHA2390" s="14"/>
      <c r="IHB2390" s="14"/>
      <c r="IHC2390" s="14"/>
      <c r="IHD2390" s="14"/>
      <c r="IHE2390" s="14"/>
      <c r="IHF2390" s="14"/>
      <c r="IHG2390" s="14"/>
      <c r="IHH2390" s="14"/>
      <c r="IHI2390" s="14"/>
      <c r="IHJ2390" s="14"/>
      <c r="IHK2390" s="14"/>
      <c r="IHL2390" s="14"/>
      <c r="IHM2390" s="14"/>
      <c r="IHN2390" s="14"/>
      <c r="IHO2390" s="14"/>
      <c r="IHP2390" s="14"/>
      <c r="IHQ2390" s="14"/>
      <c r="IHR2390" s="14"/>
      <c r="IHS2390" s="14"/>
      <c r="IHT2390" s="14"/>
      <c r="IHU2390" s="14"/>
      <c r="IHV2390" s="14"/>
      <c r="IHW2390" s="14"/>
      <c r="IHX2390" s="14"/>
      <c r="IHY2390" s="14"/>
      <c r="IHZ2390" s="14"/>
      <c r="IIA2390" s="14"/>
      <c r="IIB2390" s="14"/>
      <c r="IIC2390" s="14"/>
      <c r="IID2390" s="14"/>
      <c r="IIE2390" s="14"/>
      <c r="IIF2390" s="14"/>
      <c r="IIG2390" s="14"/>
      <c r="IIH2390" s="14"/>
      <c r="III2390" s="14"/>
      <c r="IIJ2390" s="14"/>
      <c r="IIK2390" s="14"/>
      <c r="IIL2390" s="14"/>
      <c r="IIM2390" s="14"/>
      <c r="IIN2390" s="14"/>
      <c r="IIO2390" s="14"/>
      <c r="IIP2390" s="14"/>
      <c r="IIQ2390" s="14"/>
      <c r="IIR2390" s="14"/>
      <c r="IIS2390" s="14"/>
      <c r="IIT2390" s="14"/>
      <c r="IIU2390" s="14"/>
      <c r="IIV2390" s="14"/>
      <c r="IIW2390" s="14"/>
      <c r="IIX2390" s="14"/>
      <c r="IIY2390" s="14"/>
      <c r="IIZ2390" s="14"/>
      <c r="IJA2390" s="14"/>
      <c r="IJB2390" s="14"/>
      <c r="IJC2390" s="14"/>
      <c r="IJD2390" s="14"/>
      <c r="IJE2390" s="14"/>
      <c r="IJF2390" s="14"/>
      <c r="IJG2390" s="14"/>
      <c r="IJH2390" s="14"/>
      <c r="IJI2390" s="14"/>
      <c r="IJJ2390" s="14"/>
      <c r="IJK2390" s="14"/>
      <c r="IJL2390" s="14"/>
      <c r="IJM2390" s="14"/>
      <c r="IJN2390" s="14"/>
      <c r="IJO2390" s="14"/>
      <c r="IJP2390" s="14"/>
      <c r="IJQ2390" s="14"/>
      <c r="IJR2390" s="14"/>
      <c r="IJS2390" s="14"/>
      <c r="IJT2390" s="14"/>
      <c r="IJU2390" s="14"/>
      <c r="IJV2390" s="14"/>
      <c r="IJW2390" s="14"/>
      <c r="IJX2390" s="14"/>
      <c r="IJY2390" s="14"/>
      <c r="IJZ2390" s="14"/>
      <c r="IKA2390" s="14"/>
      <c r="IKB2390" s="14"/>
      <c r="IKC2390" s="14"/>
      <c r="IKD2390" s="14"/>
      <c r="IKE2390" s="14"/>
      <c r="IKF2390" s="14"/>
      <c r="IKG2390" s="14"/>
      <c r="IKH2390" s="14"/>
      <c r="IKI2390" s="14"/>
      <c r="IKJ2390" s="14"/>
      <c r="IKK2390" s="14"/>
      <c r="IKL2390" s="14"/>
      <c r="IKM2390" s="14"/>
      <c r="IKN2390" s="14"/>
      <c r="IKO2390" s="14"/>
      <c r="IKP2390" s="14"/>
      <c r="IKQ2390" s="14"/>
      <c r="IKR2390" s="14"/>
      <c r="IKS2390" s="14"/>
      <c r="IKT2390" s="14"/>
      <c r="IKU2390" s="14"/>
      <c r="IKV2390" s="14"/>
      <c r="IKW2390" s="14"/>
      <c r="IKX2390" s="14"/>
      <c r="IKY2390" s="14"/>
      <c r="IKZ2390" s="14"/>
      <c r="ILA2390" s="14"/>
      <c r="ILB2390" s="14"/>
      <c r="ILC2390" s="14"/>
      <c r="ILD2390" s="14"/>
      <c r="ILE2390" s="14"/>
      <c r="ILF2390" s="14"/>
      <c r="ILG2390" s="14"/>
      <c r="ILH2390" s="14"/>
      <c r="ILI2390" s="14"/>
      <c r="ILJ2390" s="14"/>
      <c r="ILK2390" s="14"/>
      <c r="ILL2390" s="14"/>
      <c r="ILM2390" s="14"/>
      <c r="ILN2390" s="14"/>
      <c r="ILO2390" s="14"/>
      <c r="ILP2390" s="14"/>
      <c r="ILQ2390" s="14"/>
      <c r="ILR2390" s="14"/>
      <c r="ILS2390" s="14"/>
      <c r="ILT2390" s="14"/>
      <c r="ILU2390" s="14"/>
      <c r="ILV2390" s="14"/>
      <c r="ILW2390" s="14"/>
      <c r="ILX2390" s="14"/>
      <c r="ILY2390" s="14"/>
      <c r="ILZ2390" s="14"/>
      <c r="IMA2390" s="14"/>
      <c r="IMB2390" s="14"/>
      <c r="IMC2390" s="14"/>
      <c r="IMD2390" s="14"/>
      <c r="IME2390" s="14"/>
      <c r="IMF2390" s="14"/>
      <c r="IMG2390" s="14"/>
      <c r="IMH2390" s="14"/>
      <c r="IMI2390" s="14"/>
      <c r="IMJ2390" s="14"/>
      <c r="IMK2390" s="14"/>
      <c r="IML2390" s="14"/>
      <c r="IMM2390" s="14"/>
      <c r="IMN2390" s="14"/>
      <c r="IMO2390" s="14"/>
      <c r="IMP2390" s="14"/>
      <c r="IMQ2390" s="14"/>
      <c r="IMR2390" s="14"/>
      <c r="IMS2390" s="14"/>
      <c r="IMT2390" s="14"/>
      <c r="IMU2390" s="14"/>
      <c r="IMV2390" s="14"/>
      <c r="IMW2390" s="14"/>
      <c r="IMX2390" s="14"/>
      <c r="IMY2390" s="14"/>
      <c r="IMZ2390" s="14"/>
      <c r="INA2390" s="14"/>
      <c r="INB2390" s="14"/>
      <c r="INC2390" s="14"/>
      <c r="IND2390" s="14"/>
      <c r="INE2390" s="14"/>
      <c r="INF2390" s="14"/>
      <c r="ING2390" s="14"/>
      <c r="INH2390" s="14"/>
      <c r="INI2390" s="14"/>
      <c r="INJ2390" s="14"/>
      <c r="INK2390" s="14"/>
      <c r="INL2390" s="14"/>
      <c r="INM2390" s="14"/>
      <c r="INN2390" s="14"/>
      <c r="INO2390" s="14"/>
      <c r="INP2390" s="14"/>
      <c r="INQ2390" s="14"/>
      <c r="INR2390" s="14"/>
      <c r="INS2390" s="14"/>
      <c r="INT2390" s="14"/>
      <c r="INU2390" s="14"/>
      <c r="INV2390" s="14"/>
      <c r="INW2390" s="14"/>
      <c r="INX2390" s="14"/>
      <c r="INY2390" s="14"/>
      <c r="INZ2390" s="14"/>
      <c r="IOA2390" s="14"/>
      <c r="IOB2390" s="14"/>
      <c r="IOC2390" s="14"/>
      <c r="IOD2390" s="14"/>
      <c r="IOE2390" s="14"/>
      <c r="IOF2390" s="14"/>
      <c r="IOG2390" s="14"/>
      <c r="IOH2390" s="14"/>
      <c r="IOI2390" s="14"/>
      <c r="IOJ2390" s="14"/>
      <c r="IOK2390" s="14"/>
      <c r="IOL2390" s="14"/>
      <c r="IOM2390" s="14"/>
      <c r="ION2390" s="14"/>
      <c r="IOO2390" s="14"/>
      <c r="IOP2390" s="14"/>
      <c r="IOQ2390" s="14"/>
      <c r="IOR2390" s="14"/>
      <c r="IOS2390" s="14"/>
      <c r="IOT2390" s="14"/>
      <c r="IOU2390" s="14"/>
      <c r="IOV2390" s="14"/>
      <c r="IOW2390" s="14"/>
      <c r="IOX2390" s="14"/>
      <c r="IOY2390" s="14"/>
      <c r="IOZ2390" s="14"/>
      <c r="IPA2390" s="14"/>
      <c r="IPB2390" s="14"/>
      <c r="IPC2390" s="14"/>
      <c r="IPD2390" s="14"/>
      <c r="IPE2390" s="14"/>
      <c r="IPF2390" s="14"/>
      <c r="IPG2390" s="14"/>
      <c r="IPH2390" s="14"/>
      <c r="IPI2390" s="14"/>
      <c r="IPJ2390" s="14"/>
      <c r="IPK2390" s="14"/>
      <c r="IPL2390" s="14"/>
      <c r="IPM2390" s="14"/>
      <c r="IPN2390" s="14"/>
      <c r="IPO2390" s="14"/>
      <c r="IPP2390" s="14"/>
      <c r="IPQ2390" s="14"/>
      <c r="IPR2390" s="14"/>
      <c r="IPS2390" s="14"/>
      <c r="IPT2390" s="14"/>
      <c r="IPU2390" s="14"/>
      <c r="IPV2390" s="14"/>
      <c r="IPW2390" s="14"/>
      <c r="IPX2390" s="14"/>
      <c r="IPY2390" s="14"/>
      <c r="IPZ2390" s="14"/>
      <c r="IQA2390" s="14"/>
      <c r="IQB2390" s="14"/>
      <c r="IQC2390" s="14"/>
      <c r="IQD2390" s="14"/>
      <c r="IQE2390" s="14"/>
      <c r="IQF2390" s="14"/>
      <c r="IQG2390" s="14"/>
      <c r="IQH2390" s="14"/>
      <c r="IQI2390" s="14"/>
      <c r="IQJ2390" s="14"/>
      <c r="IQK2390" s="14"/>
      <c r="IQL2390" s="14"/>
      <c r="IQM2390" s="14"/>
      <c r="IQN2390" s="14"/>
      <c r="IQO2390" s="14"/>
      <c r="IQP2390" s="14"/>
      <c r="IQQ2390" s="14"/>
      <c r="IQR2390" s="14"/>
      <c r="IQS2390" s="14"/>
      <c r="IQT2390" s="14"/>
      <c r="IQU2390" s="14"/>
      <c r="IQV2390" s="14"/>
      <c r="IQW2390" s="14"/>
      <c r="IQX2390" s="14"/>
      <c r="IQY2390" s="14"/>
      <c r="IQZ2390" s="14"/>
      <c r="IRA2390" s="14"/>
      <c r="IRB2390" s="14"/>
      <c r="IRC2390" s="14"/>
      <c r="IRD2390" s="14"/>
      <c r="IRE2390" s="14"/>
      <c r="IRF2390" s="14"/>
      <c r="IRG2390" s="14"/>
      <c r="IRH2390" s="14"/>
      <c r="IRI2390" s="14"/>
      <c r="IRJ2390" s="14"/>
      <c r="IRK2390" s="14"/>
      <c r="IRL2390" s="14"/>
      <c r="IRM2390" s="14"/>
      <c r="IRN2390" s="14"/>
      <c r="IRO2390" s="14"/>
      <c r="IRP2390" s="14"/>
      <c r="IRQ2390" s="14"/>
      <c r="IRR2390" s="14"/>
      <c r="IRS2390" s="14"/>
      <c r="IRT2390" s="14"/>
      <c r="IRU2390" s="14"/>
      <c r="IRV2390" s="14"/>
      <c r="IRW2390" s="14"/>
      <c r="IRX2390" s="14"/>
      <c r="IRY2390" s="14"/>
      <c r="IRZ2390" s="14"/>
      <c r="ISA2390" s="14"/>
      <c r="ISB2390" s="14"/>
      <c r="ISC2390" s="14"/>
      <c r="ISD2390" s="14"/>
      <c r="ISE2390" s="14"/>
      <c r="ISF2390" s="14"/>
      <c r="ISG2390" s="14"/>
      <c r="ISH2390" s="14"/>
      <c r="ISI2390" s="14"/>
      <c r="ISJ2390" s="14"/>
      <c r="ISK2390" s="14"/>
      <c r="ISL2390" s="14"/>
      <c r="ISM2390" s="14"/>
      <c r="ISN2390" s="14"/>
      <c r="ISO2390" s="14"/>
      <c r="ISP2390" s="14"/>
      <c r="ISQ2390" s="14"/>
      <c r="ISR2390" s="14"/>
      <c r="ISS2390" s="14"/>
      <c r="IST2390" s="14"/>
      <c r="ISU2390" s="14"/>
      <c r="ISV2390" s="14"/>
      <c r="ISW2390" s="14"/>
      <c r="ISX2390" s="14"/>
      <c r="ISY2390" s="14"/>
      <c r="ISZ2390" s="14"/>
      <c r="ITA2390" s="14"/>
      <c r="ITB2390" s="14"/>
      <c r="ITC2390" s="14"/>
      <c r="ITD2390" s="14"/>
      <c r="ITE2390" s="14"/>
      <c r="ITF2390" s="14"/>
      <c r="ITG2390" s="14"/>
      <c r="ITH2390" s="14"/>
      <c r="ITI2390" s="14"/>
      <c r="ITJ2390" s="14"/>
      <c r="ITK2390" s="14"/>
      <c r="ITL2390" s="14"/>
      <c r="ITM2390" s="14"/>
      <c r="ITN2390" s="14"/>
      <c r="ITO2390" s="14"/>
      <c r="ITP2390" s="14"/>
      <c r="ITQ2390" s="14"/>
      <c r="ITR2390" s="14"/>
      <c r="ITS2390" s="14"/>
      <c r="ITT2390" s="14"/>
      <c r="ITU2390" s="14"/>
      <c r="ITV2390" s="14"/>
      <c r="ITW2390" s="14"/>
      <c r="ITX2390" s="14"/>
      <c r="ITY2390" s="14"/>
      <c r="ITZ2390" s="14"/>
      <c r="IUA2390" s="14"/>
      <c r="IUB2390" s="14"/>
      <c r="IUC2390" s="14"/>
      <c r="IUD2390" s="14"/>
      <c r="IUE2390" s="14"/>
      <c r="IUF2390" s="14"/>
      <c r="IUG2390" s="14"/>
      <c r="IUH2390" s="14"/>
      <c r="IUI2390" s="14"/>
      <c r="IUJ2390" s="14"/>
      <c r="IUK2390" s="14"/>
      <c r="IUL2390" s="14"/>
      <c r="IUM2390" s="14"/>
      <c r="IUN2390" s="14"/>
      <c r="IUO2390" s="14"/>
      <c r="IUP2390" s="14"/>
      <c r="IUQ2390" s="14"/>
      <c r="IUR2390" s="14"/>
      <c r="IUS2390" s="14"/>
      <c r="IUT2390" s="14"/>
      <c r="IUU2390" s="14"/>
      <c r="IUV2390" s="14"/>
      <c r="IUW2390" s="14"/>
      <c r="IUX2390" s="14"/>
      <c r="IUY2390" s="14"/>
      <c r="IUZ2390" s="14"/>
      <c r="IVA2390" s="14"/>
      <c r="IVB2390" s="14"/>
      <c r="IVC2390" s="14"/>
      <c r="IVD2390" s="14"/>
      <c r="IVE2390" s="14"/>
      <c r="IVF2390" s="14"/>
      <c r="IVG2390" s="14"/>
      <c r="IVH2390" s="14"/>
      <c r="IVI2390" s="14"/>
      <c r="IVJ2390" s="14"/>
      <c r="IVK2390" s="14"/>
      <c r="IVL2390" s="14"/>
      <c r="IVM2390" s="14"/>
      <c r="IVN2390" s="14"/>
      <c r="IVO2390" s="14"/>
      <c r="IVP2390" s="14"/>
      <c r="IVQ2390" s="14"/>
      <c r="IVR2390" s="14"/>
      <c r="IVS2390" s="14"/>
      <c r="IVT2390" s="14"/>
      <c r="IVU2390" s="14"/>
      <c r="IVV2390" s="14"/>
      <c r="IVW2390" s="14"/>
      <c r="IVX2390" s="14"/>
      <c r="IVY2390" s="14"/>
      <c r="IVZ2390" s="14"/>
      <c r="IWA2390" s="14"/>
      <c r="IWB2390" s="14"/>
      <c r="IWC2390" s="14"/>
      <c r="IWD2390" s="14"/>
      <c r="IWE2390" s="14"/>
      <c r="IWF2390" s="14"/>
      <c r="IWG2390" s="14"/>
      <c r="IWH2390" s="14"/>
      <c r="IWI2390" s="14"/>
      <c r="IWJ2390" s="14"/>
      <c r="IWK2390" s="14"/>
      <c r="IWL2390" s="14"/>
      <c r="IWM2390" s="14"/>
      <c r="IWN2390" s="14"/>
      <c r="IWO2390" s="14"/>
      <c r="IWP2390" s="14"/>
      <c r="IWQ2390" s="14"/>
      <c r="IWR2390" s="14"/>
      <c r="IWS2390" s="14"/>
      <c r="IWT2390" s="14"/>
      <c r="IWU2390" s="14"/>
      <c r="IWV2390" s="14"/>
      <c r="IWW2390" s="14"/>
      <c r="IWX2390" s="14"/>
      <c r="IWY2390" s="14"/>
      <c r="IWZ2390" s="14"/>
      <c r="IXA2390" s="14"/>
      <c r="IXB2390" s="14"/>
      <c r="IXC2390" s="14"/>
      <c r="IXD2390" s="14"/>
      <c r="IXE2390" s="14"/>
      <c r="IXF2390" s="14"/>
      <c r="IXG2390" s="14"/>
      <c r="IXH2390" s="14"/>
      <c r="IXI2390" s="14"/>
      <c r="IXJ2390" s="14"/>
      <c r="IXK2390" s="14"/>
      <c r="IXL2390" s="14"/>
      <c r="IXM2390" s="14"/>
      <c r="IXN2390" s="14"/>
      <c r="IXO2390" s="14"/>
      <c r="IXP2390" s="14"/>
      <c r="IXQ2390" s="14"/>
      <c r="IXR2390" s="14"/>
      <c r="IXS2390" s="14"/>
      <c r="IXT2390" s="14"/>
      <c r="IXU2390" s="14"/>
      <c r="IXV2390" s="14"/>
      <c r="IXW2390" s="14"/>
      <c r="IXX2390" s="14"/>
      <c r="IXY2390" s="14"/>
      <c r="IXZ2390" s="14"/>
      <c r="IYA2390" s="14"/>
      <c r="IYB2390" s="14"/>
      <c r="IYC2390" s="14"/>
      <c r="IYD2390" s="14"/>
      <c r="IYE2390" s="14"/>
      <c r="IYF2390" s="14"/>
      <c r="IYG2390" s="14"/>
      <c r="IYH2390" s="14"/>
      <c r="IYI2390" s="14"/>
      <c r="IYJ2390" s="14"/>
      <c r="IYK2390" s="14"/>
      <c r="IYL2390" s="14"/>
      <c r="IYM2390" s="14"/>
      <c r="IYN2390" s="14"/>
      <c r="IYO2390" s="14"/>
      <c r="IYP2390" s="14"/>
      <c r="IYQ2390" s="14"/>
      <c r="IYR2390" s="14"/>
      <c r="IYS2390" s="14"/>
      <c r="IYT2390" s="14"/>
      <c r="IYU2390" s="14"/>
      <c r="IYV2390" s="14"/>
      <c r="IYW2390" s="14"/>
      <c r="IYX2390" s="14"/>
      <c r="IYY2390" s="14"/>
      <c r="IYZ2390" s="14"/>
      <c r="IZA2390" s="14"/>
      <c r="IZB2390" s="14"/>
      <c r="IZC2390" s="14"/>
      <c r="IZD2390" s="14"/>
      <c r="IZE2390" s="14"/>
      <c r="IZF2390" s="14"/>
      <c r="IZG2390" s="14"/>
      <c r="IZH2390" s="14"/>
      <c r="IZI2390" s="14"/>
      <c r="IZJ2390" s="14"/>
      <c r="IZK2390" s="14"/>
      <c r="IZL2390" s="14"/>
      <c r="IZM2390" s="14"/>
      <c r="IZN2390" s="14"/>
      <c r="IZO2390" s="14"/>
      <c r="IZP2390" s="14"/>
      <c r="IZQ2390" s="14"/>
      <c r="IZR2390" s="14"/>
      <c r="IZS2390" s="14"/>
      <c r="IZT2390" s="14"/>
      <c r="IZU2390" s="14"/>
      <c r="IZV2390" s="14"/>
      <c r="IZW2390" s="14"/>
      <c r="IZX2390" s="14"/>
      <c r="IZY2390" s="14"/>
      <c r="IZZ2390" s="14"/>
      <c r="JAA2390" s="14"/>
      <c r="JAB2390" s="14"/>
      <c r="JAC2390" s="14"/>
      <c r="JAD2390" s="14"/>
      <c r="JAE2390" s="14"/>
      <c r="JAF2390" s="14"/>
      <c r="JAG2390" s="14"/>
      <c r="JAH2390" s="14"/>
      <c r="JAI2390" s="14"/>
      <c r="JAJ2390" s="14"/>
      <c r="JAK2390" s="14"/>
      <c r="JAL2390" s="14"/>
      <c r="JAM2390" s="14"/>
      <c r="JAN2390" s="14"/>
      <c r="JAO2390" s="14"/>
      <c r="JAP2390" s="14"/>
      <c r="JAQ2390" s="14"/>
      <c r="JAR2390" s="14"/>
      <c r="JAS2390" s="14"/>
      <c r="JAT2390" s="14"/>
      <c r="JAU2390" s="14"/>
      <c r="JAV2390" s="14"/>
      <c r="JAW2390" s="14"/>
      <c r="JAX2390" s="14"/>
      <c r="JAY2390" s="14"/>
      <c r="JAZ2390" s="14"/>
      <c r="JBA2390" s="14"/>
      <c r="JBB2390" s="14"/>
      <c r="JBC2390" s="14"/>
      <c r="JBD2390" s="14"/>
      <c r="JBE2390" s="14"/>
      <c r="JBF2390" s="14"/>
      <c r="JBG2390" s="14"/>
      <c r="JBH2390" s="14"/>
      <c r="JBI2390" s="14"/>
      <c r="JBJ2390" s="14"/>
      <c r="JBK2390" s="14"/>
      <c r="JBL2390" s="14"/>
      <c r="JBM2390" s="14"/>
      <c r="JBN2390" s="14"/>
      <c r="JBO2390" s="14"/>
      <c r="JBP2390" s="14"/>
      <c r="JBQ2390" s="14"/>
      <c r="JBR2390" s="14"/>
      <c r="JBS2390" s="14"/>
      <c r="JBT2390" s="14"/>
      <c r="JBU2390" s="14"/>
      <c r="JBV2390" s="14"/>
      <c r="JBW2390" s="14"/>
      <c r="JBX2390" s="14"/>
      <c r="JBY2390" s="14"/>
      <c r="JBZ2390" s="14"/>
      <c r="JCA2390" s="14"/>
      <c r="JCB2390" s="14"/>
      <c r="JCC2390" s="14"/>
      <c r="JCD2390" s="14"/>
      <c r="JCE2390" s="14"/>
      <c r="JCF2390" s="14"/>
      <c r="JCG2390" s="14"/>
      <c r="JCH2390" s="14"/>
      <c r="JCI2390" s="14"/>
      <c r="JCJ2390" s="14"/>
      <c r="JCK2390" s="14"/>
      <c r="JCL2390" s="14"/>
      <c r="JCM2390" s="14"/>
      <c r="JCN2390" s="14"/>
      <c r="JCO2390" s="14"/>
      <c r="JCP2390" s="14"/>
      <c r="JCQ2390" s="14"/>
      <c r="JCR2390" s="14"/>
      <c r="JCS2390" s="14"/>
      <c r="JCT2390" s="14"/>
      <c r="JCU2390" s="14"/>
      <c r="JCV2390" s="14"/>
      <c r="JCW2390" s="14"/>
      <c r="JCX2390" s="14"/>
      <c r="JCY2390" s="14"/>
      <c r="JCZ2390" s="14"/>
      <c r="JDA2390" s="14"/>
      <c r="JDB2390" s="14"/>
      <c r="JDC2390" s="14"/>
      <c r="JDD2390" s="14"/>
      <c r="JDE2390" s="14"/>
      <c r="JDF2390" s="14"/>
      <c r="JDG2390" s="14"/>
      <c r="JDH2390" s="14"/>
      <c r="JDI2390" s="14"/>
      <c r="JDJ2390" s="14"/>
      <c r="JDK2390" s="14"/>
      <c r="JDL2390" s="14"/>
      <c r="JDM2390" s="14"/>
      <c r="JDN2390" s="14"/>
      <c r="JDO2390" s="14"/>
      <c r="JDP2390" s="14"/>
      <c r="JDQ2390" s="14"/>
      <c r="JDR2390" s="14"/>
      <c r="JDS2390" s="14"/>
      <c r="JDT2390" s="14"/>
      <c r="JDU2390" s="14"/>
      <c r="JDV2390" s="14"/>
      <c r="JDW2390" s="14"/>
      <c r="JDX2390" s="14"/>
      <c r="JDY2390" s="14"/>
      <c r="JDZ2390" s="14"/>
      <c r="JEA2390" s="14"/>
      <c r="JEB2390" s="14"/>
      <c r="JEC2390" s="14"/>
      <c r="JED2390" s="14"/>
      <c r="JEE2390" s="14"/>
      <c r="JEF2390" s="14"/>
      <c r="JEG2390" s="14"/>
      <c r="JEH2390" s="14"/>
      <c r="JEI2390" s="14"/>
      <c r="JEJ2390" s="14"/>
      <c r="JEK2390" s="14"/>
      <c r="JEL2390" s="14"/>
      <c r="JEM2390" s="14"/>
      <c r="JEN2390" s="14"/>
      <c r="JEO2390" s="14"/>
      <c r="JEP2390" s="14"/>
      <c r="JEQ2390" s="14"/>
      <c r="JER2390" s="14"/>
      <c r="JES2390" s="14"/>
      <c r="JET2390" s="14"/>
      <c r="JEU2390" s="14"/>
      <c r="JEV2390" s="14"/>
      <c r="JEW2390" s="14"/>
      <c r="JEX2390" s="14"/>
      <c r="JEY2390" s="14"/>
      <c r="JEZ2390" s="14"/>
      <c r="JFA2390" s="14"/>
      <c r="JFB2390" s="14"/>
      <c r="JFC2390" s="14"/>
      <c r="JFD2390" s="14"/>
      <c r="JFE2390" s="14"/>
      <c r="JFF2390" s="14"/>
      <c r="JFG2390" s="14"/>
      <c r="JFH2390" s="14"/>
      <c r="JFI2390" s="14"/>
      <c r="JFJ2390" s="14"/>
      <c r="JFK2390" s="14"/>
      <c r="JFL2390" s="14"/>
      <c r="JFM2390" s="14"/>
      <c r="JFN2390" s="14"/>
      <c r="JFO2390" s="14"/>
      <c r="JFP2390" s="14"/>
      <c r="JFQ2390" s="14"/>
      <c r="JFR2390" s="14"/>
      <c r="JFS2390" s="14"/>
      <c r="JFT2390" s="14"/>
      <c r="JFU2390" s="14"/>
      <c r="JFV2390" s="14"/>
      <c r="JFW2390" s="14"/>
      <c r="JFX2390" s="14"/>
      <c r="JFY2390" s="14"/>
      <c r="JFZ2390" s="14"/>
      <c r="JGA2390" s="14"/>
      <c r="JGB2390" s="14"/>
      <c r="JGC2390" s="14"/>
      <c r="JGD2390" s="14"/>
      <c r="JGE2390" s="14"/>
      <c r="JGF2390" s="14"/>
      <c r="JGG2390" s="14"/>
      <c r="JGH2390" s="14"/>
      <c r="JGI2390" s="14"/>
      <c r="JGJ2390" s="14"/>
      <c r="JGK2390" s="14"/>
      <c r="JGL2390" s="14"/>
      <c r="JGM2390" s="14"/>
      <c r="JGN2390" s="14"/>
      <c r="JGO2390" s="14"/>
      <c r="JGP2390" s="14"/>
      <c r="JGQ2390" s="14"/>
      <c r="JGR2390" s="14"/>
      <c r="JGS2390" s="14"/>
      <c r="JGT2390" s="14"/>
      <c r="JGU2390" s="14"/>
      <c r="JGV2390" s="14"/>
      <c r="JGW2390" s="14"/>
      <c r="JGX2390" s="14"/>
      <c r="JGY2390" s="14"/>
      <c r="JGZ2390" s="14"/>
      <c r="JHA2390" s="14"/>
      <c r="JHB2390" s="14"/>
      <c r="JHC2390" s="14"/>
      <c r="JHD2390" s="14"/>
      <c r="JHE2390" s="14"/>
      <c r="JHF2390" s="14"/>
      <c r="JHG2390" s="14"/>
      <c r="JHH2390" s="14"/>
      <c r="JHI2390" s="14"/>
      <c r="JHJ2390" s="14"/>
      <c r="JHK2390" s="14"/>
      <c r="JHL2390" s="14"/>
      <c r="JHM2390" s="14"/>
      <c r="JHN2390" s="14"/>
      <c r="JHO2390" s="14"/>
      <c r="JHP2390" s="14"/>
      <c r="JHQ2390" s="14"/>
      <c r="JHR2390" s="14"/>
      <c r="JHS2390" s="14"/>
      <c r="JHT2390" s="14"/>
      <c r="JHU2390" s="14"/>
      <c r="JHV2390" s="14"/>
      <c r="JHW2390" s="14"/>
      <c r="JHX2390" s="14"/>
      <c r="JHY2390" s="14"/>
      <c r="JHZ2390" s="14"/>
      <c r="JIA2390" s="14"/>
      <c r="JIB2390" s="14"/>
      <c r="JIC2390" s="14"/>
      <c r="JID2390" s="14"/>
      <c r="JIE2390" s="14"/>
      <c r="JIF2390" s="14"/>
      <c r="JIG2390" s="14"/>
      <c r="JIH2390" s="14"/>
      <c r="JII2390" s="14"/>
      <c r="JIJ2390" s="14"/>
      <c r="JIK2390" s="14"/>
      <c r="JIL2390" s="14"/>
      <c r="JIM2390" s="14"/>
      <c r="JIN2390" s="14"/>
      <c r="JIO2390" s="14"/>
      <c r="JIP2390" s="14"/>
      <c r="JIQ2390" s="14"/>
      <c r="JIR2390" s="14"/>
      <c r="JIS2390" s="14"/>
      <c r="JIT2390" s="14"/>
      <c r="JIU2390" s="14"/>
      <c r="JIV2390" s="14"/>
      <c r="JIW2390" s="14"/>
      <c r="JIX2390" s="14"/>
      <c r="JIY2390" s="14"/>
      <c r="JIZ2390" s="14"/>
      <c r="JJA2390" s="14"/>
      <c r="JJB2390" s="14"/>
      <c r="JJC2390" s="14"/>
      <c r="JJD2390" s="14"/>
      <c r="JJE2390" s="14"/>
      <c r="JJF2390" s="14"/>
      <c r="JJG2390" s="14"/>
      <c r="JJH2390" s="14"/>
      <c r="JJI2390" s="14"/>
      <c r="JJJ2390" s="14"/>
      <c r="JJK2390" s="14"/>
      <c r="JJL2390" s="14"/>
      <c r="JJM2390" s="14"/>
      <c r="JJN2390" s="14"/>
      <c r="JJO2390" s="14"/>
      <c r="JJP2390" s="14"/>
      <c r="JJQ2390" s="14"/>
      <c r="JJR2390" s="14"/>
      <c r="JJS2390" s="14"/>
      <c r="JJT2390" s="14"/>
      <c r="JJU2390" s="14"/>
      <c r="JJV2390" s="14"/>
      <c r="JJW2390" s="14"/>
      <c r="JJX2390" s="14"/>
      <c r="JJY2390" s="14"/>
      <c r="JJZ2390" s="14"/>
      <c r="JKA2390" s="14"/>
      <c r="JKB2390" s="14"/>
      <c r="JKC2390" s="14"/>
      <c r="JKD2390" s="14"/>
      <c r="JKE2390" s="14"/>
      <c r="JKF2390" s="14"/>
      <c r="JKG2390" s="14"/>
      <c r="JKH2390" s="14"/>
      <c r="JKI2390" s="14"/>
      <c r="JKJ2390" s="14"/>
      <c r="JKK2390" s="14"/>
      <c r="JKL2390" s="14"/>
      <c r="JKM2390" s="14"/>
      <c r="JKN2390" s="14"/>
      <c r="JKO2390" s="14"/>
      <c r="JKP2390" s="14"/>
      <c r="JKQ2390" s="14"/>
      <c r="JKR2390" s="14"/>
      <c r="JKS2390" s="14"/>
      <c r="JKT2390" s="14"/>
      <c r="JKU2390" s="14"/>
      <c r="JKV2390" s="14"/>
      <c r="JKW2390" s="14"/>
      <c r="JKX2390" s="14"/>
      <c r="JKY2390" s="14"/>
      <c r="JKZ2390" s="14"/>
      <c r="JLA2390" s="14"/>
      <c r="JLB2390" s="14"/>
      <c r="JLC2390" s="14"/>
      <c r="JLD2390" s="14"/>
      <c r="JLE2390" s="14"/>
      <c r="JLF2390" s="14"/>
      <c r="JLG2390" s="14"/>
      <c r="JLH2390" s="14"/>
      <c r="JLI2390" s="14"/>
      <c r="JLJ2390" s="14"/>
      <c r="JLK2390" s="14"/>
      <c r="JLL2390" s="14"/>
      <c r="JLM2390" s="14"/>
      <c r="JLN2390" s="14"/>
      <c r="JLO2390" s="14"/>
      <c r="JLP2390" s="14"/>
      <c r="JLQ2390" s="14"/>
      <c r="JLR2390" s="14"/>
      <c r="JLS2390" s="14"/>
      <c r="JLT2390" s="14"/>
      <c r="JLU2390" s="14"/>
      <c r="JLV2390" s="14"/>
      <c r="JLW2390" s="14"/>
      <c r="JLX2390" s="14"/>
      <c r="JLY2390" s="14"/>
      <c r="JLZ2390" s="14"/>
      <c r="JMA2390" s="14"/>
      <c r="JMB2390" s="14"/>
      <c r="JMC2390" s="14"/>
      <c r="JMD2390" s="14"/>
      <c r="JME2390" s="14"/>
      <c r="JMF2390" s="14"/>
      <c r="JMG2390" s="14"/>
      <c r="JMH2390" s="14"/>
      <c r="JMI2390" s="14"/>
      <c r="JMJ2390" s="14"/>
      <c r="JMK2390" s="14"/>
      <c r="JML2390" s="14"/>
      <c r="JMM2390" s="14"/>
      <c r="JMN2390" s="14"/>
      <c r="JMO2390" s="14"/>
      <c r="JMP2390" s="14"/>
      <c r="JMQ2390" s="14"/>
      <c r="JMR2390" s="14"/>
      <c r="JMS2390" s="14"/>
      <c r="JMT2390" s="14"/>
      <c r="JMU2390" s="14"/>
      <c r="JMV2390" s="14"/>
      <c r="JMW2390" s="14"/>
      <c r="JMX2390" s="14"/>
      <c r="JMY2390" s="14"/>
      <c r="JMZ2390" s="14"/>
      <c r="JNA2390" s="14"/>
      <c r="JNB2390" s="14"/>
      <c r="JNC2390" s="14"/>
      <c r="JND2390" s="14"/>
      <c r="JNE2390" s="14"/>
      <c r="JNF2390" s="14"/>
      <c r="JNG2390" s="14"/>
      <c r="JNH2390" s="14"/>
      <c r="JNI2390" s="14"/>
      <c r="JNJ2390" s="14"/>
      <c r="JNK2390" s="14"/>
      <c r="JNL2390" s="14"/>
      <c r="JNM2390" s="14"/>
      <c r="JNN2390" s="14"/>
      <c r="JNO2390" s="14"/>
      <c r="JNP2390" s="14"/>
      <c r="JNQ2390" s="14"/>
      <c r="JNR2390" s="14"/>
      <c r="JNS2390" s="14"/>
      <c r="JNT2390" s="14"/>
      <c r="JNU2390" s="14"/>
      <c r="JNV2390" s="14"/>
      <c r="JNW2390" s="14"/>
      <c r="JNX2390" s="14"/>
      <c r="JNY2390" s="14"/>
      <c r="JNZ2390" s="14"/>
      <c r="JOA2390" s="14"/>
      <c r="JOB2390" s="14"/>
      <c r="JOC2390" s="14"/>
      <c r="JOD2390" s="14"/>
      <c r="JOE2390" s="14"/>
      <c r="JOF2390" s="14"/>
      <c r="JOG2390" s="14"/>
      <c r="JOH2390" s="14"/>
      <c r="JOI2390" s="14"/>
      <c r="JOJ2390" s="14"/>
      <c r="JOK2390" s="14"/>
      <c r="JOL2390" s="14"/>
      <c r="JOM2390" s="14"/>
      <c r="JON2390" s="14"/>
      <c r="JOO2390" s="14"/>
      <c r="JOP2390" s="14"/>
      <c r="JOQ2390" s="14"/>
      <c r="JOR2390" s="14"/>
      <c r="JOS2390" s="14"/>
      <c r="JOT2390" s="14"/>
      <c r="JOU2390" s="14"/>
      <c r="JOV2390" s="14"/>
      <c r="JOW2390" s="14"/>
      <c r="JOX2390" s="14"/>
      <c r="JOY2390" s="14"/>
      <c r="JOZ2390" s="14"/>
      <c r="JPA2390" s="14"/>
      <c r="JPB2390" s="14"/>
      <c r="JPC2390" s="14"/>
      <c r="JPD2390" s="14"/>
      <c r="JPE2390" s="14"/>
      <c r="JPF2390" s="14"/>
      <c r="JPG2390" s="14"/>
      <c r="JPH2390" s="14"/>
      <c r="JPI2390" s="14"/>
      <c r="JPJ2390" s="14"/>
      <c r="JPK2390" s="14"/>
      <c r="JPL2390" s="14"/>
      <c r="JPM2390" s="14"/>
      <c r="JPN2390" s="14"/>
      <c r="JPO2390" s="14"/>
      <c r="JPP2390" s="14"/>
      <c r="JPQ2390" s="14"/>
      <c r="JPR2390" s="14"/>
      <c r="JPS2390" s="14"/>
      <c r="JPT2390" s="14"/>
      <c r="JPU2390" s="14"/>
      <c r="JPV2390" s="14"/>
      <c r="JPW2390" s="14"/>
      <c r="JPX2390" s="14"/>
      <c r="JPY2390" s="14"/>
      <c r="JPZ2390" s="14"/>
      <c r="JQA2390" s="14"/>
      <c r="JQB2390" s="14"/>
      <c r="JQC2390" s="14"/>
      <c r="JQD2390" s="14"/>
      <c r="JQE2390" s="14"/>
      <c r="JQF2390" s="14"/>
      <c r="JQG2390" s="14"/>
      <c r="JQH2390" s="14"/>
      <c r="JQI2390" s="14"/>
      <c r="JQJ2390" s="14"/>
      <c r="JQK2390" s="14"/>
      <c r="JQL2390" s="14"/>
      <c r="JQM2390" s="14"/>
      <c r="JQN2390" s="14"/>
      <c r="JQO2390" s="14"/>
      <c r="JQP2390" s="14"/>
      <c r="JQQ2390" s="14"/>
      <c r="JQR2390" s="14"/>
      <c r="JQS2390" s="14"/>
      <c r="JQT2390" s="14"/>
      <c r="JQU2390" s="14"/>
      <c r="JQV2390" s="14"/>
      <c r="JQW2390" s="14"/>
      <c r="JQX2390" s="14"/>
      <c r="JQY2390" s="14"/>
      <c r="JQZ2390" s="14"/>
      <c r="JRA2390" s="14"/>
      <c r="JRB2390" s="14"/>
      <c r="JRC2390" s="14"/>
      <c r="JRD2390" s="14"/>
      <c r="JRE2390" s="14"/>
      <c r="JRF2390" s="14"/>
      <c r="JRG2390" s="14"/>
      <c r="JRH2390" s="14"/>
      <c r="JRI2390" s="14"/>
      <c r="JRJ2390" s="14"/>
      <c r="JRK2390" s="14"/>
      <c r="JRL2390" s="14"/>
      <c r="JRM2390" s="14"/>
      <c r="JRN2390" s="14"/>
      <c r="JRO2390" s="14"/>
      <c r="JRP2390" s="14"/>
      <c r="JRQ2390" s="14"/>
      <c r="JRR2390" s="14"/>
      <c r="JRS2390" s="14"/>
      <c r="JRT2390" s="14"/>
      <c r="JRU2390" s="14"/>
      <c r="JRV2390" s="14"/>
      <c r="JRW2390" s="14"/>
      <c r="JRX2390" s="14"/>
      <c r="JRY2390" s="14"/>
      <c r="JRZ2390" s="14"/>
      <c r="JSA2390" s="14"/>
      <c r="JSB2390" s="14"/>
      <c r="JSC2390" s="14"/>
      <c r="JSD2390" s="14"/>
      <c r="JSE2390" s="14"/>
      <c r="JSF2390" s="14"/>
      <c r="JSG2390" s="14"/>
      <c r="JSH2390" s="14"/>
      <c r="JSI2390" s="14"/>
      <c r="JSJ2390" s="14"/>
      <c r="JSK2390" s="14"/>
      <c r="JSL2390" s="14"/>
      <c r="JSM2390" s="14"/>
      <c r="JSN2390" s="14"/>
      <c r="JSO2390" s="14"/>
      <c r="JSP2390" s="14"/>
      <c r="JSQ2390" s="14"/>
      <c r="JSR2390" s="14"/>
      <c r="JSS2390" s="14"/>
      <c r="JST2390" s="14"/>
      <c r="JSU2390" s="14"/>
      <c r="JSV2390" s="14"/>
      <c r="JSW2390" s="14"/>
      <c r="JSX2390" s="14"/>
      <c r="JSY2390" s="14"/>
      <c r="JSZ2390" s="14"/>
      <c r="JTA2390" s="14"/>
      <c r="JTB2390" s="14"/>
      <c r="JTC2390" s="14"/>
      <c r="JTD2390" s="14"/>
      <c r="JTE2390" s="14"/>
      <c r="JTF2390" s="14"/>
      <c r="JTG2390" s="14"/>
      <c r="JTH2390" s="14"/>
      <c r="JTI2390" s="14"/>
      <c r="JTJ2390" s="14"/>
      <c r="JTK2390" s="14"/>
      <c r="JTL2390" s="14"/>
      <c r="JTM2390" s="14"/>
      <c r="JTN2390" s="14"/>
      <c r="JTO2390" s="14"/>
      <c r="JTP2390" s="14"/>
      <c r="JTQ2390" s="14"/>
      <c r="JTR2390" s="14"/>
      <c r="JTS2390" s="14"/>
      <c r="JTT2390" s="14"/>
      <c r="JTU2390" s="14"/>
      <c r="JTV2390" s="14"/>
      <c r="JTW2390" s="14"/>
      <c r="JTX2390" s="14"/>
      <c r="JTY2390" s="14"/>
      <c r="JTZ2390" s="14"/>
      <c r="JUA2390" s="14"/>
      <c r="JUB2390" s="14"/>
      <c r="JUC2390" s="14"/>
      <c r="JUD2390" s="14"/>
      <c r="JUE2390" s="14"/>
      <c r="JUF2390" s="14"/>
      <c r="JUG2390" s="14"/>
      <c r="JUH2390" s="14"/>
      <c r="JUI2390" s="14"/>
      <c r="JUJ2390" s="14"/>
      <c r="JUK2390" s="14"/>
      <c r="JUL2390" s="14"/>
      <c r="JUM2390" s="14"/>
      <c r="JUN2390" s="14"/>
      <c r="JUO2390" s="14"/>
      <c r="JUP2390" s="14"/>
      <c r="JUQ2390" s="14"/>
      <c r="JUR2390" s="14"/>
      <c r="JUS2390" s="14"/>
      <c r="JUT2390" s="14"/>
      <c r="JUU2390" s="14"/>
      <c r="JUV2390" s="14"/>
      <c r="JUW2390" s="14"/>
      <c r="JUX2390" s="14"/>
      <c r="JUY2390" s="14"/>
      <c r="JUZ2390" s="14"/>
      <c r="JVA2390" s="14"/>
      <c r="JVB2390" s="14"/>
      <c r="JVC2390" s="14"/>
      <c r="JVD2390" s="14"/>
      <c r="JVE2390" s="14"/>
      <c r="JVF2390" s="14"/>
      <c r="JVG2390" s="14"/>
      <c r="JVH2390" s="14"/>
      <c r="JVI2390" s="14"/>
      <c r="JVJ2390" s="14"/>
      <c r="JVK2390" s="14"/>
      <c r="JVL2390" s="14"/>
      <c r="JVM2390" s="14"/>
      <c r="JVN2390" s="14"/>
      <c r="JVO2390" s="14"/>
      <c r="JVP2390" s="14"/>
      <c r="JVQ2390" s="14"/>
      <c r="JVR2390" s="14"/>
      <c r="JVS2390" s="14"/>
      <c r="JVT2390" s="14"/>
      <c r="JVU2390" s="14"/>
      <c r="JVV2390" s="14"/>
      <c r="JVW2390" s="14"/>
      <c r="JVX2390" s="14"/>
      <c r="JVY2390" s="14"/>
      <c r="JVZ2390" s="14"/>
      <c r="JWA2390" s="14"/>
      <c r="JWB2390" s="14"/>
      <c r="JWC2390" s="14"/>
      <c r="JWD2390" s="14"/>
      <c r="JWE2390" s="14"/>
      <c r="JWF2390" s="14"/>
      <c r="JWG2390" s="14"/>
      <c r="JWH2390" s="14"/>
      <c r="JWI2390" s="14"/>
      <c r="JWJ2390" s="14"/>
      <c r="JWK2390" s="14"/>
      <c r="JWL2390" s="14"/>
      <c r="JWM2390" s="14"/>
      <c r="JWN2390" s="14"/>
      <c r="JWO2390" s="14"/>
      <c r="JWP2390" s="14"/>
      <c r="JWQ2390" s="14"/>
      <c r="JWR2390" s="14"/>
      <c r="JWS2390" s="14"/>
      <c r="JWT2390" s="14"/>
      <c r="JWU2390" s="14"/>
      <c r="JWV2390" s="14"/>
      <c r="JWW2390" s="14"/>
      <c r="JWX2390" s="14"/>
      <c r="JWY2390" s="14"/>
      <c r="JWZ2390" s="14"/>
      <c r="JXA2390" s="14"/>
      <c r="JXB2390" s="14"/>
      <c r="JXC2390" s="14"/>
      <c r="JXD2390" s="14"/>
      <c r="JXE2390" s="14"/>
      <c r="JXF2390" s="14"/>
      <c r="JXG2390" s="14"/>
      <c r="JXH2390" s="14"/>
      <c r="JXI2390" s="14"/>
      <c r="JXJ2390" s="14"/>
      <c r="JXK2390" s="14"/>
      <c r="JXL2390" s="14"/>
      <c r="JXM2390" s="14"/>
      <c r="JXN2390" s="14"/>
      <c r="JXO2390" s="14"/>
      <c r="JXP2390" s="14"/>
      <c r="JXQ2390" s="14"/>
      <c r="JXR2390" s="14"/>
      <c r="JXS2390" s="14"/>
      <c r="JXT2390" s="14"/>
      <c r="JXU2390" s="14"/>
      <c r="JXV2390" s="14"/>
      <c r="JXW2390" s="14"/>
      <c r="JXX2390" s="14"/>
      <c r="JXY2390" s="14"/>
      <c r="JXZ2390" s="14"/>
      <c r="JYA2390" s="14"/>
      <c r="JYB2390" s="14"/>
      <c r="JYC2390" s="14"/>
      <c r="JYD2390" s="14"/>
      <c r="JYE2390" s="14"/>
      <c r="JYF2390" s="14"/>
      <c r="JYG2390" s="14"/>
      <c r="JYH2390" s="14"/>
      <c r="JYI2390" s="14"/>
      <c r="JYJ2390" s="14"/>
      <c r="JYK2390" s="14"/>
      <c r="JYL2390" s="14"/>
      <c r="JYM2390" s="14"/>
      <c r="JYN2390" s="14"/>
      <c r="JYO2390" s="14"/>
      <c r="JYP2390" s="14"/>
      <c r="JYQ2390" s="14"/>
      <c r="JYR2390" s="14"/>
      <c r="JYS2390" s="14"/>
      <c r="JYT2390" s="14"/>
      <c r="JYU2390" s="14"/>
      <c r="JYV2390" s="14"/>
      <c r="JYW2390" s="14"/>
      <c r="JYX2390" s="14"/>
      <c r="JYY2390" s="14"/>
      <c r="JYZ2390" s="14"/>
      <c r="JZA2390" s="14"/>
      <c r="JZB2390" s="14"/>
      <c r="JZC2390" s="14"/>
      <c r="JZD2390" s="14"/>
      <c r="JZE2390" s="14"/>
      <c r="JZF2390" s="14"/>
      <c r="JZG2390" s="14"/>
      <c r="JZH2390" s="14"/>
      <c r="JZI2390" s="14"/>
      <c r="JZJ2390" s="14"/>
      <c r="JZK2390" s="14"/>
      <c r="JZL2390" s="14"/>
      <c r="JZM2390" s="14"/>
      <c r="JZN2390" s="14"/>
      <c r="JZO2390" s="14"/>
      <c r="JZP2390" s="14"/>
      <c r="JZQ2390" s="14"/>
      <c r="JZR2390" s="14"/>
      <c r="JZS2390" s="14"/>
      <c r="JZT2390" s="14"/>
      <c r="JZU2390" s="14"/>
      <c r="JZV2390" s="14"/>
      <c r="JZW2390" s="14"/>
      <c r="JZX2390" s="14"/>
      <c r="JZY2390" s="14"/>
      <c r="JZZ2390" s="14"/>
      <c r="KAA2390" s="14"/>
      <c r="KAB2390" s="14"/>
      <c r="KAC2390" s="14"/>
      <c r="KAD2390" s="14"/>
      <c r="KAE2390" s="14"/>
      <c r="KAF2390" s="14"/>
      <c r="KAG2390" s="14"/>
      <c r="KAH2390" s="14"/>
      <c r="KAI2390" s="14"/>
      <c r="KAJ2390" s="14"/>
      <c r="KAK2390" s="14"/>
      <c r="KAL2390" s="14"/>
      <c r="KAM2390" s="14"/>
      <c r="KAN2390" s="14"/>
      <c r="KAO2390" s="14"/>
      <c r="KAP2390" s="14"/>
      <c r="KAQ2390" s="14"/>
      <c r="KAR2390" s="14"/>
      <c r="KAS2390" s="14"/>
      <c r="KAT2390" s="14"/>
      <c r="KAU2390" s="14"/>
      <c r="KAV2390" s="14"/>
      <c r="KAW2390" s="14"/>
      <c r="KAX2390" s="14"/>
      <c r="KAY2390" s="14"/>
      <c r="KAZ2390" s="14"/>
      <c r="KBA2390" s="14"/>
      <c r="KBB2390" s="14"/>
      <c r="KBC2390" s="14"/>
      <c r="KBD2390" s="14"/>
      <c r="KBE2390" s="14"/>
      <c r="KBF2390" s="14"/>
      <c r="KBG2390" s="14"/>
      <c r="KBH2390" s="14"/>
      <c r="KBI2390" s="14"/>
      <c r="KBJ2390" s="14"/>
      <c r="KBK2390" s="14"/>
      <c r="KBL2390" s="14"/>
      <c r="KBM2390" s="14"/>
      <c r="KBN2390" s="14"/>
      <c r="KBO2390" s="14"/>
      <c r="KBP2390" s="14"/>
      <c r="KBQ2390" s="14"/>
      <c r="KBR2390" s="14"/>
      <c r="KBS2390" s="14"/>
      <c r="KBT2390" s="14"/>
      <c r="KBU2390" s="14"/>
      <c r="KBV2390" s="14"/>
      <c r="KBW2390" s="14"/>
      <c r="KBX2390" s="14"/>
      <c r="KBY2390" s="14"/>
      <c r="KBZ2390" s="14"/>
      <c r="KCA2390" s="14"/>
      <c r="KCB2390" s="14"/>
      <c r="KCC2390" s="14"/>
      <c r="KCD2390" s="14"/>
      <c r="KCE2390" s="14"/>
      <c r="KCF2390" s="14"/>
      <c r="KCG2390" s="14"/>
      <c r="KCH2390" s="14"/>
      <c r="KCI2390" s="14"/>
      <c r="KCJ2390" s="14"/>
      <c r="KCK2390" s="14"/>
      <c r="KCL2390" s="14"/>
      <c r="KCM2390" s="14"/>
      <c r="KCN2390" s="14"/>
      <c r="KCO2390" s="14"/>
      <c r="KCP2390" s="14"/>
      <c r="KCQ2390" s="14"/>
      <c r="KCR2390" s="14"/>
      <c r="KCS2390" s="14"/>
      <c r="KCT2390" s="14"/>
      <c r="KCU2390" s="14"/>
      <c r="KCV2390" s="14"/>
      <c r="KCW2390" s="14"/>
      <c r="KCX2390" s="14"/>
      <c r="KCY2390" s="14"/>
      <c r="KCZ2390" s="14"/>
      <c r="KDA2390" s="14"/>
      <c r="KDB2390" s="14"/>
      <c r="KDC2390" s="14"/>
      <c r="KDD2390" s="14"/>
      <c r="KDE2390" s="14"/>
      <c r="KDF2390" s="14"/>
      <c r="KDG2390" s="14"/>
      <c r="KDH2390" s="14"/>
      <c r="KDI2390" s="14"/>
      <c r="KDJ2390" s="14"/>
      <c r="KDK2390" s="14"/>
      <c r="KDL2390" s="14"/>
      <c r="KDM2390" s="14"/>
      <c r="KDN2390" s="14"/>
      <c r="KDO2390" s="14"/>
      <c r="KDP2390" s="14"/>
      <c r="KDQ2390" s="14"/>
      <c r="KDR2390" s="14"/>
      <c r="KDS2390" s="14"/>
      <c r="KDT2390" s="14"/>
      <c r="KDU2390" s="14"/>
      <c r="KDV2390" s="14"/>
      <c r="KDW2390" s="14"/>
      <c r="KDX2390" s="14"/>
      <c r="KDY2390" s="14"/>
      <c r="KDZ2390" s="14"/>
      <c r="KEA2390" s="14"/>
      <c r="KEB2390" s="14"/>
      <c r="KEC2390" s="14"/>
      <c r="KED2390" s="14"/>
      <c r="KEE2390" s="14"/>
      <c r="KEF2390" s="14"/>
      <c r="KEG2390" s="14"/>
      <c r="KEH2390" s="14"/>
      <c r="KEI2390" s="14"/>
      <c r="KEJ2390" s="14"/>
      <c r="KEK2390" s="14"/>
      <c r="KEL2390" s="14"/>
      <c r="KEM2390" s="14"/>
      <c r="KEN2390" s="14"/>
      <c r="KEO2390" s="14"/>
      <c r="KEP2390" s="14"/>
      <c r="KEQ2390" s="14"/>
      <c r="KER2390" s="14"/>
      <c r="KES2390" s="14"/>
      <c r="KET2390" s="14"/>
      <c r="KEU2390" s="14"/>
      <c r="KEV2390" s="14"/>
      <c r="KEW2390" s="14"/>
      <c r="KEX2390" s="14"/>
      <c r="KEY2390" s="14"/>
      <c r="KEZ2390" s="14"/>
      <c r="KFA2390" s="14"/>
      <c r="KFB2390" s="14"/>
      <c r="KFC2390" s="14"/>
      <c r="KFD2390" s="14"/>
      <c r="KFE2390" s="14"/>
      <c r="KFF2390" s="14"/>
      <c r="KFG2390" s="14"/>
      <c r="KFH2390" s="14"/>
      <c r="KFI2390" s="14"/>
      <c r="KFJ2390" s="14"/>
      <c r="KFK2390" s="14"/>
      <c r="KFL2390" s="14"/>
      <c r="KFM2390" s="14"/>
      <c r="KFN2390" s="14"/>
      <c r="KFO2390" s="14"/>
      <c r="KFP2390" s="14"/>
      <c r="KFQ2390" s="14"/>
      <c r="KFR2390" s="14"/>
      <c r="KFS2390" s="14"/>
      <c r="KFT2390" s="14"/>
      <c r="KFU2390" s="14"/>
      <c r="KFV2390" s="14"/>
      <c r="KFW2390" s="14"/>
      <c r="KFX2390" s="14"/>
      <c r="KFY2390" s="14"/>
      <c r="KFZ2390" s="14"/>
      <c r="KGA2390" s="14"/>
      <c r="KGB2390" s="14"/>
      <c r="KGC2390" s="14"/>
      <c r="KGD2390" s="14"/>
      <c r="KGE2390" s="14"/>
      <c r="KGF2390" s="14"/>
      <c r="KGG2390" s="14"/>
      <c r="KGH2390" s="14"/>
      <c r="KGI2390" s="14"/>
      <c r="KGJ2390" s="14"/>
      <c r="KGK2390" s="14"/>
      <c r="KGL2390" s="14"/>
      <c r="KGM2390" s="14"/>
      <c r="KGN2390" s="14"/>
      <c r="KGO2390" s="14"/>
      <c r="KGP2390" s="14"/>
      <c r="KGQ2390" s="14"/>
      <c r="KGR2390" s="14"/>
      <c r="KGS2390" s="14"/>
      <c r="KGT2390" s="14"/>
      <c r="KGU2390" s="14"/>
      <c r="KGV2390" s="14"/>
      <c r="KGW2390" s="14"/>
      <c r="KGX2390" s="14"/>
      <c r="KGY2390" s="14"/>
      <c r="KGZ2390" s="14"/>
      <c r="KHA2390" s="14"/>
      <c r="KHB2390" s="14"/>
      <c r="KHC2390" s="14"/>
      <c r="KHD2390" s="14"/>
      <c r="KHE2390" s="14"/>
      <c r="KHF2390" s="14"/>
      <c r="KHG2390" s="14"/>
      <c r="KHH2390" s="14"/>
      <c r="KHI2390" s="14"/>
      <c r="KHJ2390" s="14"/>
      <c r="KHK2390" s="14"/>
      <c r="KHL2390" s="14"/>
      <c r="KHM2390" s="14"/>
      <c r="KHN2390" s="14"/>
      <c r="KHO2390" s="14"/>
      <c r="KHP2390" s="14"/>
      <c r="KHQ2390" s="14"/>
      <c r="KHR2390" s="14"/>
      <c r="KHS2390" s="14"/>
      <c r="KHT2390" s="14"/>
      <c r="KHU2390" s="14"/>
      <c r="KHV2390" s="14"/>
      <c r="KHW2390" s="14"/>
      <c r="KHX2390" s="14"/>
      <c r="KHY2390" s="14"/>
      <c r="KHZ2390" s="14"/>
      <c r="KIA2390" s="14"/>
      <c r="KIB2390" s="14"/>
      <c r="KIC2390" s="14"/>
      <c r="KID2390" s="14"/>
      <c r="KIE2390" s="14"/>
      <c r="KIF2390" s="14"/>
      <c r="KIG2390" s="14"/>
      <c r="KIH2390" s="14"/>
      <c r="KII2390" s="14"/>
      <c r="KIJ2390" s="14"/>
      <c r="KIK2390" s="14"/>
      <c r="KIL2390" s="14"/>
      <c r="KIM2390" s="14"/>
      <c r="KIN2390" s="14"/>
      <c r="KIO2390" s="14"/>
      <c r="KIP2390" s="14"/>
      <c r="KIQ2390" s="14"/>
      <c r="KIR2390" s="14"/>
      <c r="KIS2390" s="14"/>
      <c r="KIT2390" s="14"/>
      <c r="KIU2390" s="14"/>
      <c r="KIV2390" s="14"/>
      <c r="KIW2390" s="14"/>
      <c r="KIX2390" s="14"/>
      <c r="KIY2390" s="14"/>
      <c r="KIZ2390" s="14"/>
      <c r="KJA2390" s="14"/>
      <c r="KJB2390" s="14"/>
      <c r="KJC2390" s="14"/>
      <c r="KJD2390" s="14"/>
      <c r="KJE2390" s="14"/>
      <c r="KJF2390" s="14"/>
      <c r="KJG2390" s="14"/>
      <c r="KJH2390" s="14"/>
      <c r="KJI2390" s="14"/>
      <c r="KJJ2390" s="14"/>
      <c r="KJK2390" s="14"/>
      <c r="KJL2390" s="14"/>
      <c r="KJM2390" s="14"/>
      <c r="KJN2390" s="14"/>
      <c r="KJO2390" s="14"/>
      <c r="KJP2390" s="14"/>
      <c r="KJQ2390" s="14"/>
      <c r="KJR2390" s="14"/>
      <c r="KJS2390" s="14"/>
      <c r="KJT2390" s="14"/>
      <c r="KJU2390" s="14"/>
      <c r="KJV2390" s="14"/>
      <c r="KJW2390" s="14"/>
      <c r="KJX2390" s="14"/>
      <c r="KJY2390" s="14"/>
      <c r="KJZ2390" s="14"/>
      <c r="KKA2390" s="14"/>
      <c r="KKB2390" s="14"/>
      <c r="KKC2390" s="14"/>
      <c r="KKD2390" s="14"/>
      <c r="KKE2390" s="14"/>
      <c r="KKF2390" s="14"/>
      <c r="KKG2390" s="14"/>
      <c r="KKH2390" s="14"/>
      <c r="KKI2390" s="14"/>
      <c r="KKJ2390" s="14"/>
      <c r="KKK2390" s="14"/>
      <c r="KKL2390" s="14"/>
      <c r="KKM2390" s="14"/>
      <c r="KKN2390" s="14"/>
      <c r="KKO2390" s="14"/>
      <c r="KKP2390" s="14"/>
      <c r="KKQ2390" s="14"/>
      <c r="KKR2390" s="14"/>
      <c r="KKS2390" s="14"/>
      <c r="KKT2390" s="14"/>
      <c r="KKU2390" s="14"/>
      <c r="KKV2390" s="14"/>
      <c r="KKW2390" s="14"/>
      <c r="KKX2390" s="14"/>
      <c r="KKY2390" s="14"/>
      <c r="KKZ2390" s="14"/>
      <c r="KLA2390" s="14"/>
      <c r="KLB2390" s="14"/>
      <c r="KLC2390" s="14"/>
      <c r="KLD2390" s="14"/>
      <c r="KLE2390" s="14"/>
      <c r="KLF2390" s="14"/>
      <c r="KLG2390" s="14"/>
      <c r="KLH2390" s="14"/>
      <c r="KLI2390" s="14"/>
      <c r="KLJ2390" s="14"/>
      <c r="KLK2390" s="14"/>
      <c r="KLL2390" s="14"/>
      <c r="KLM2390" s="14"/>
      <c r="KLN2390" s="14"/>
      <c r="KLO2390" s="14"/>
      <c r="KLP2390" s="14"/>
      <c r="KLQ2390" s="14"/>
      <c r="KLR2390" s="14"/>
      <c r="KLS2390" s="14"/>
      <c r="KLT2390" s="14"/>
      <c r="KLU2390" s="14"/>
      <c r="KLV2390" s="14"/>
      <c r="KLW2390" s="14"/>
      <c r="KLX2390" s="14"/>
      <c r="KLY2390" s="14"/>
      <c r="KLZ2390" s="14"/>
      <c r="KMA2390" s="14"/>
      <c r="KMB2390" s="14"/>
      <c r="KMC2390" s="14"/>
      <c r="KMD2390" s="14"/>
      <c r="KME2390" s="14"/>
      <c r="KMF2390" s="14"/>
      <c r="KMG2390" s="14"/>
      <c r="KMH2390" s="14"/>
      <c r="KMI2390" s="14"/>
      <c r="KMJ2390" s="14"/>
      <c r="KMK2390" s="14"/>
      <c r="KML2390" s="14"/>
      <c r="KMM2390" s="14"/>
      <c r="KMN2390" s="14"/>
      <c r="KMO2390" s="14"/>
      <c r="KMP2390" s="14"/>
      <c r="KMQ2390" s="14"/>
      <c r="KMR2390" s="14"/>
      <c r="KMS2390" s="14"/>
      <c r="KMT2390" s="14"/>
      <c r="KMU2390" s="14"/>
      <c r="KMV2390" s="14"/>
      <c r="KMW2390" s="14"/>
      <c r="KMX2390" s="14"/>
      <c r="KMY2390" s="14"/>
      <c r="KMZ2390" s="14"/>
      <c r="KNA2390" s="14"/>
      <c r="KNB2390" s="14"/>
      <c r="KNC2390" s="14"/>
      <c r="KND2390" s="14"/>
      <c r="KNE2390" s="14"/>
      <c r="KNF2390" s="14"/>
      <c r="KNG2390" s="14"/>
      <c r="KNH2390" s="14"/>
      <c r="KNI2390" s="14"/>
      <c r="KNJ2390" s="14"/>
      <c r="KNK2390" s="14"/>
      <c r="KNL2390" s="14"/>
      <c r="KNM2390" s="14"/>
      <c r="KNN2390" s="14"/>
      <c r="KNO2390" s="14"/>
      <c r="KNP2390" s="14"/>
      <c r="KNQ2390" s="14"/>
      <c r="KNR2390" s="14"/>
      <c r="KNS2390" s="14"/>
      <c r="KNT2390" s="14"/>
      <c r="KNU2390" s="14"/>
      <c r="KNV2390" s="14"/>
      <c r="KNW2390" s="14"/>
      <c r="KNX2390" s="14"/>
      <c r="KNY2390" s="14"/>
      <c r="KNZ2390" s="14"/>
      <c r="KOA2390" s="14"/>
      <c r="KOB2390" s="14"/>
      <c r="KOC2390" s="14"/>
      <c r="KOD2390" s="14"/>
      <c r="KOE2390" s="14"/>
      <c r="KOF2390" s="14"/>
      <c r="KOG2390" s="14"/>
      <c r="KOH2390" s="14"/>
      <c r="KOI2390" s="14"/>
      <c r="KOJ2390" s="14"/>
      <c r="KOK2390" s="14"/>
      <c r="KOL2390" s="14"/>
      <c r="KOM2390" s="14"/>
      <c r="KON2390" s="14"/>
      <c r="KOO2390" s="14"/>
      <c r="KOP2390" s="14"/>
      <c r="KOQ2390" s="14"/>
      <c r="KOR2390" s="14"/>
      <c r="KOS2390" s="14"/>
      <c r="KOT2390" s="14"/>
      <c r="KOU2390" s="14"/>
      <c r="KOV2390" s="14"/>
      <c r="KOW2390" s="14"/>
      <c r="KOX2390" s="14"/>
      <c r="KOY2390" s="14"/>
      <c r="KOZ2390" s="14"/>
      <c r="KPA2390" s="14"/>
      <c r="KPB2390" s="14"/>
      <c r="KPC2390" s="14"/>
      <c r="KPD2390" s="14"/>
      <c r="KPE2390" s="14"/>
      <c r="KPF2390" s="14"/>
      <c r="KPG2390" s="14"/>
      <c r="KPH2390" s="14"/>
      <c r="KPI2390" s="14"/>
      <c r="KPJ2390" s="14"/>
      <c r="KPK2390" s="14"/>
      <c r="KPL2390" s="14"/>
      <c r="KPM2390" s="14"/>
      <c r="KPN2390" s="14"/>
      <c r="KPO2390" s="14"/>
      <c r="KPP2390" s="14"/>
      <c r="KPQ2390" s="14"/>
      <c r="KPR2390" s="14"/>
      <c r="KPS2390" s="14"/>
      <c r="KPT2390" s="14"/>
      <c r="KPU2390" s="14"/>
      <c r="KPV2390" s="14"/>
      <c r="KPW2390" s="14"/>
      <c r="KPX2390" s="14"/>
      <c r="KPY2390" s="14"/>
      <c r="KPZ2390" s="14"/>
      <c r="KQA2390" s="14"/>
      <c r="KQB2390" s="14"/>
      <c r="KQC2390" s="14"/>
      <c r="KQD2390" s="14"/>
      <c r="KQE2390" s="14"/>
      <c r="KQF2390" s="14"/>
      <c r="KQG2390" s="14"/>
      <c r="KQH2390" s="14"/>
      <c r="KQI2390" s="14"/>
      <c r="KQJ2390" s="14"/>
      <c r="KQK2390" s="14"/>
      <c r="KQL2390" s="14"/>
      <c r="KQM2390" s="14"/>
      <c r="KQN2390" s="14"/>
      <c r="KQO2390" s="14"/>
      <c r="KQP2390" s="14"/>
      <c r="KQQ2390" s="14"/>
      <c r="KQR2390" s="14"/>
      <c r="KQS2390" s="14"/>
      <c r="KQT2390" s="14"/>
      <c r="KQU2390" s="14"/>
      <c r="KQV2390" s="14"/>
      <c r="KQW2390" s="14"/>
      <c r="KQX2390" s="14"/>
      <c r="KQY2390" s="14"/>
      <c r="KQZ2390" s="14"/>
      <c r="KRA2390" s="14"/>
      <c r="KRB2390" s="14"/>
      <c r="KRC2390" s="14"/>
      <c r="KRD2390" s="14"/>
      <c r="KRE2390" s="14"/>
      <c r="KRF2390" s="14"/>
      <c r="KRG2390" s="14"/>
      <c r="KRH2390" s="14"/>
      <c r="KRI2390" s="14"/>
      <c r="KRJ2390" s="14"/>
      <c r="KRK2390" s="14"/>
      <c r="KRL2390" s="14"/>
      <c r="KRM2390" s="14"/>
      <c r="KRN2390" s="14"/>
      <c r="KRO2390" s="14"/>
      <c r="KRP2390" s="14"/>
      <c r="KRQ2390" s="14"/>
      <c r="KRR2390" s="14"/>
      <c r="KRS2390" s="14"/>
      <c r="KRT2390" s="14"/>
      <c r="KRU2390" s="14"/>
      <c r="KRV2390" s="14"/>
      <c r="KRW2390" s="14"/>
      <c r="KRX2390" s="14"/>
      <c r="KRY2390" s="14"/>
      <c r="KRZ2390" s="14"/>
      <c r="KSA2390" s="14"/>
      <c r="KSB2390" s="14"/>
      <c r="KSC2390" s="14"/>
      <c r="KSD2390" s="14"/>
      <c r="KSE2390" s="14"/>
      <c r="KSF2390" s="14"/>
      <c r="KSG2390" s="14"/>
      <c r="KSH2390" s="14"/>
      <c r="KSI2390" s="14"/>
      <c r="KSJ2390" s="14"/>
      <c r="KSK2390" s="14"/>
      <c r="KSL2390" s="14"/>
      <c r="KSM2390" s="14"/>
      <c r="KSN2390" s="14"/>
      <c r="KSO2390" s="14"/>
      <c r="KSP2390" s="14"/>
      <c r="KSQ2390" s="14"/>
      <c r="KSR2390" s="14"/>
      <c r="KSS2390" s="14"/>
      <c r="KST2390" s="14"/>
      <c r="KSU2390" s="14"/>
      <c r="KSV2390" s="14"/>
      <c r="KSW2390" s="14"/>
      <c r="KSX2390" s="14"/>
      <c r="KSY2390" s="14"/>
      <c r="KSZ2390" s="14"/>
      <c r="KTA2390" s="14"/>
      <c r="KTB2390" s="14"/>
      <c r="KTC2390" s="14"/>
      <c r="KTD2390" s="14"/>
      <c r="KTE2390" s="14"/>
      <c r="KTF2390" s="14"/>
      <c r="KTG2390" s="14"/>
      <c r="KTH2390" s="14"/>
      <c r="KTI2390" s="14"/>
      <c r="KTJ2390" s="14"/>
      <c r="KTK2390" s="14"/>
      <c r="KTL2390" s="14"/>
      <c r="KTM2390" s="14"/>
      <c r="KTN2390" s="14"/>
      <c r="KTO2390" s="14"/>
      <c r="KTP2390" s="14"/>
      <c r="KTQ2390" s="14"/>
      <c r="KTR2390" s="14"/>
      <c r="KTS2390" s="14"/>
      <c r="KTT2390" s="14"/>
      <c r="KTU2390" s="14"/>
      <c r="KTV2390" s="14"/>
      <c r="KTW2390" s="14"/>
      <c r="KTX2390" s="14"/>
      <c r="KTY2390" s="14"/>
      <c r="KTZ2390" s="14"/>
      <c r="KUA2390" s="14"/>
      <c r="KUB2390" s="14"/>
      <c r="KUC2390" s="14"/>
      <c r="KUD2390" s="14"/>
      <c r="KUE2390" s="14"/>
      <c r="KUF2390" s="14"/>
      <c r="KUG2390" s="14"/>
      <c r="KUH2390" s="14"/>
      <c r="KUI2390" s="14"/>
      <c r="KUJ2390" s="14"/>
      <c r="KUK2390" s="14"/>
      <c r="KUL2390" s="14"/>
      <c r="KUM2390" s="14"/>
      <c r="KUN2390" s="14"/>
      <c r="KUO2390" s="14"/>
      <c r="KUP2390" s="14"/>
      <c r="KUQ2390" s="14"/>
      <c r="KUR2390" s="14"/>
      <c r="KUS2390" s="14"/>
      <c r="KUT2390" s="14"/>
      <c r="KUU2390" s="14"/>
      <c r="KUV2390" s="14"/>
      <c r="KUW2390" s="14"/>
      <c r="KUX2390" s="14"/>
      <c r="KUY2390" s="14"/>
      <c r="KUZ2390" s="14"/>
      <c r="KVA2390" s="14"/>
      <c r="KVB2390" s="14"/>
      <c r="KVC2390" s="14"/>
      <c r="KVD2390" s="14"/>
      <c r="KVE2390" s="14"/>
      <c r="KVF2390" s="14"/>
      <c r="KVG2390" s="14"/>
      <c r="KVH2390" s="14"/>
      <c r="KVI2390" s="14"/>
      <c r="KVJ2390" s="14"/>
      <c r="KVK2390" s="14"/>
      <c r="KVL2390" s="14"/>
      <c r="KVM2390" s="14"/>
      <c r="KVN2390" s="14"/>
      <c r="KVO2390" s="14"/>
      <c r="KVP2390" s="14"/>
      <c r="KVQ2390" s="14"/>
      <c r="KVR2390" s="14"/>
      <c r="KVS2390" s="14"/>
      <c r="KVT2390" s="14"/>
      <c r="KVU2390" s="14"/>
      <c r="KVV2390" s="14"/>
      <c r="KVW2390" s="14"/>
      <c r="KVX2390" s="14"/>
      <c r="KVY2390" s="14"/>
      <c r="KVZ2390" s="14"/>
      <c r="KWA2390" s="14"/>
      <c r="KWB2390" s="14"/>
      <c r="KWC2390" s="14"/>
      <c r="KWD2390" s="14"/>
      <c r="KWE2390" s="14"/>
      <c r="KWF2390" s="14"/>
      <c r="KWG2390" s="14"/>
      <c r="KWH2390" s="14"/>
      <c r="KWI2390" s="14"/>
      <c r="KWJ2390" s="14"/>
      <c r="KWK2390" s="14"/>
      <c r="KWL2390" s="14"/>
      <c r="KWM2390" s="14"/>
      <c r="KWN2390" s="14"/>
      <c r="KWO2390" s="14"/>
      <c r="KWP2390" s="14"/>
      <c r="KWQ2390" s="14"/>
      <c r="KWR2390" s="14"/>
      <c r="KWS2390" s="14"/>
      <c r="KWT2390" s="14"/>
      <c r="KWU2390" s="14"/>
      <c r="KWV2390" s="14"/>
      <c r="KWW2390" s="14"/>
      <c r="KWX2390" s="14"/>
      <c r="KWY2390" s="14"/>
      <c r="KWZ2390" s="14"/>
      <c r="KXA2390" s="14"/>
      <c r="KXB2390" s="14"/>
      <c r="KXC2390" s="14"/>
      <c r="KXD2390" s="14"/>
      <c r="KXE2390" s="14"/>
      <c r="KXF2390" s="14"/>
      <c r="KXG2390" s="14"/>
      <c r="KXH2390" s="14"/>
      <c r="KXI2390" s="14"/>
      <c r="KXJ2390" s="14"/>
      <c r="KXK2390" s="14"/>
      <c r="KXL2390" s="14"/>
      <c r="KXM2390" s="14"/>
      <c r="KXN2390" s="14"/>
      <c r="KXO2390" s="14"/>
      <c r="KXP2390" s="14"/>
      <c r="KXQ2390" s="14"/>
      <c r="KXR2390" s="14"/>
      <c r="KXS2390" s="14"/>
      <c r="KXT2390" s="14"/>
      <c r="KXU2390" s="14"/>
      <c r="KXV2390" s="14"/>
      <c r="KXW2390" s="14"/>
      <c r="KXX2390" s="14"/>
      <c r="KXY2390" s="14"/>
      <c r="KXZ2390" s="14"/>
      <c r="KYA2390" s="14"/>
      <c r="KYB2390" s="14"/>
      <c r="KYC2390" s="14"/>
      <c r="KYD2390" s="14"/>
      <c r="KYE2390" s="14"/>
      <c r="KYF2390" s="14"/>
      <c r="KYG2390" s="14"/>
      <c r="KYH2390" s="14"/>
      <c r="KYI2390" s="14"/>
      <c r="KYJ2390" s="14"/>
      <c r="KYK2390" s="14"/>
      <c r="KYL2390" s="14"/>
      <c r="KYM2390" s="14"/>
      <c r="KYN2390" s="14"/>
      <c r="KYO2390" s="14"/>
      <c r="KYP2390" s="14"/>
      <c r="KYQ2390" s="14"/>
      <c r="KYR2390" s="14"/>
      <c r="KYS2390" s="14"/>
      <c r="KYT2390" s="14"/>
      <c r="KYU2390" s="14"/>
      <c r="KYV2390" s="14"/>
      <c r="KYW2390" s="14"/>
      <c r="KYX2390" s="14"/>
      <c r="KYY2390" s="14"/>
      <c r="KYZ2390" s="14"/>
      <c r="KZA2390" s="14"/>
      <c r="KZB2390" s="14"/>
      <c r="KZC2390" s="14"/>
      <c r="KZD2390" s="14"/>
      <c r="KZE2390" s="14"/>
      <c r="KZF2390" s="14"/>
      <c r="KZG2390" s="14"/>
      <c r="KZH2390" s="14"/>
      <c r="KZI2390" s="14"/>
      <c r="KZJ2390" s="14"/>
      <c r="KZK2390" s="14"/>
      <c r="KZL2390" s="14"/>
      <c r="KZM2390" s="14"/>
      <c r="KZN2390" s="14"/>
      <c r="KZO2390" s="14"/>
      <c r="KZP2390" s="14"/>
      <c r="KZQ2390" s="14"/>
      <c r="KZR2390" s="14"/>
      <c r="KZS2390" s="14"/>
      <c r="KZT2390" s="14"/>
      <c r="KZU2390" s="14"/>
      <c r="KZV2390" s="14"/>
      <c r="KZW2390" s="14"/>
      <c r="KZX2390" s="14"/>
      <c r="KZY2390" s="14"/>
      <c r="KZZ2390" s="14"/>
      <c r="LAA2390" s="14"/>
      <c r="LAB2390" s="14"/>
      <c r="LAC2390" s="14"/>
      <c r="LAD2390" s="14"/>
      <c r="LAE2390" s="14"/>
      <c r="LAF2390" s="14"/>
      <c r="LAG2390" s="14"/>
      <c r="LAH2390" s="14"/>
      <c r="LAI2390" s="14"/>
      <c r="LAJ2390" s="14"/>
      <c r="LAK2390" s="14"/>
      <c r="LAL2390" s="14"/>
      <c r="LAM2390" s="14"/>
      <c r="LAN2390" s="14"/>
      <c r="LAO2390" s="14"/>
      <c r="LAP2390" s="14"/>
      <c r="LAQ2390" s="14"/>
      <c r="LAR2390" s="14"/>
      <c r="LAS2390" s="14"/>
      <c r="LAT2390" s="14"/>
      <c r="LAU2390" s="14"/>
      <c r="LAV2390" s="14"/>
      <c r="LAW2390" s="14"/>
      <c r="LAX2390" s="14"/>
      <c r="LAY2390" s="14"/>
      <c r="LAZ2390" s="14"/>
      <c r="LBA2390" s="14"/>
      <c r="LBB2390" s="14"/>
      <c r="LBC2390" s="14"/>
      <c r="LBD2390" s="14"/>
      <c r="LBE2390" s="14"/>
      <c r="LBF2390" s="14"/>
      <c r="LBG2390" s="14"/>
      <c r="LBH2390" s="14"/>
      <c r="LBI2390" s="14"/>
      <c r="LBJ2390" s="14"/>
      <c r="LBK2390" s="14"/>
      <c r="LBL2390" s="14"/>
      <c r="LBM2390" s="14"/>
      <c r="LBN2390" s="14"/>
      <c r="LBO2390" s="14"/>
      <c r="LBP2390" s="14"/>
      <c r="LBQ2390" s="14"/>
      <c r="LBR2390" s="14"/>
      <c r="LBS2390" s="14"/>
      <c r="LBT2390" s="14"/>
      <c r="LBU2390" s="14"/>
      <c r="LBV2390" s="14"/>
      <c r="LBW2390" s="14"/>
      <c r="LBX2390" s="14"/>
      <c r="LBY2390" s="14"/>
      <c r="LBZ2390" s="14"/>
      <c r="LCA2390" s="14"/>
      <c r="LCB2390" s="14"/>
      <c r="LCC2390" s="14"/>
      <c r="LCD2390" s="14"/>
      <c r="LCE2390" s="14"/>
      <c r="LCF2390" s="14"/>
      <c r="LCG2390" s="14"/>
      <c r="LCH2390" s="14"/>
      <c r="LCI2390" s="14"/>
      <c r="LCJ2390" s="14"/>
      <c r="LCK2390" s="14"/>
      <c r="LCL2390" s="14"/>
      <c r="LCM2390" s="14"/>
      <c r="LCN2390" s="14"/>
      <c r="LCO2390" s="14"/>
      <c r="LCP2390" s="14"/>
      <c r="LCQ2390" s="14"/>
      <c r="LCR2390" s="14"/>
      <c r="LCS2390" s="14"/>
      <c r="LCT2390" s="14"/>
      <c r="LCU2390" s="14"/>
      <c r="LCV2390" s="14"/>
      <c r="LCW2390" s="14"/>
      <c r="LCX2390" s="14"/>
      <c r="LCY2390" s="14"/>
      <c r="LCZ2390" s="14"/>
      <c r="LDA2390" s="14"/>
      <c r="LDB2390" s="14"/>
      <c r="LDC2390" s="14"/>
      <c r="LDD2390" s="14"/>
      <c r="LDE2390" s="14"/>
      <c r="LDF2390" s="14"/>
      <c r="LDG2390" s="14"/>
      <c r="LDH2390" s="14"/>
      <c r="LDI2390" s="14"/>
      <c r="LDJ2390" s="14"/>
      <c r="LDK2390" s="14"/>
      <c r="LDL2390" s="14"/>
      <c r="LDM2390" s="14"/>
      <c r="LDN2390" s="14"/>
      <c r="LDO2390" s="14"/>
      <c r="LDP2390" s="14"/>
      <c r="LDQ2390" s="14"/>
      <c r="LDR2390" s="14"/>
      <c r="LDS2390" s="14"/>
      <c r="LDT2390" s="14"/>
      <c r="LDU2390" s="14"/>
      <c r="LDV2390" s="14"/>
      <c r="LDW2390" s="14"/>
      <c r="LDX2390" s="14"/>
      <c r="LDY2390" s="14"/>
      <c r="LDZ2390" s="14"/>
      <c r="LEA2390" s="14"/>
      <c r="LEB2390" s="14"/>
      <c r="LEC2390" s="14"/>
      <c r="LED2390" s="14"/>
      <c r="LEE2390" s="14"/>
      <c r="LEF2390" s="14"/>
      <c r="LEG2390" s="14"/>
      <c r="LEH2390" s="14"/>
      <c r="LEI2390" s="14"/>
      <c r="LEJ2390" s="14"/>
      <c r="LEK2390" s="14"/>
      <c r="LEL2390" s="14"/>
      <c r="LEM2390" s="14"/>
      <c r="LEN2390" s="14"/>
      <c r="LEO2390" s="14"/>
      <c r="LEP2390" s="14"/>
      <c r="LEQ2390" s="14"/>
      <c r="LER2390" s="14"/>
      <c r="LES2390" s="14"/>
      <c r="LET2390" s="14"/>
      <c r="LEU2390" s="14"/>
      <c r="LEV2390" s="14"/>
      <c r="LEW2390" s="14"/>
      <c r="LEX2390" s="14"/>
      <c r="LEY2390" s="14"/>
      <c r="LEZ2390" s="14"/>
      <c r="LFA2390" s="14"/>
      <c r="LFB2390" s="14"/>
      <c r="LFC2390" s="14"/>
      <c r="LFD2390" s="14"/>
      <c r="LFE2390" s="14"/>
      <c r="LFF2390" s="14"/>
      <c r="LFG2390" s="14"/>
      <c r="LFH2390" s="14"/>
      <c r="LFI2390" s="14"/>
      <c r="LFJ2390" s="14"/>
      <c r="LFK2390" s="14"/>
      <c r="LFL2390" s="14"/>
      <c r="LFM2390" s="14"/>
      <c r="LFN2390" s="14"/>
      <c r="LFO2390" s="14"/>
      <c r="LFP2390" s="14"/>
      <c r="LFQ2390" s="14"/>
      <c r="LFR2390" s="14"/>
      <c r="LFS2390" s="14"/>
      <c r="LFT2390" s="14"/>
      <c r="LFU2390" s="14"/>
      <c r="LFV2390" s="14"/>
      <c r="LFW2390" s="14"/>
      <c r="LFX2390" s="14"/>
      <c r="LFY2390" s="14"/>
      <c r="LFZ2390" s="14"/>
      <c r="LGA2390" s="14"/>
      <c r="LGB2390" s="14"/>
      <c r="LGC2390" s="14"/>
      <c r="LGD2390" s="14"/>
      <c r="LGE2390" s="14"/>
      <c r="LGF2390" s="14"/>
      <c r="LGG2390" s="14"/>
      <c r="LGH2390" s="14"/>
      <c r="LGI2390" s="14"/>
      <c r="LGJ2390" s="14"/>
      <c r="LGK2390" s="14"/>
      <c r="LGL2390" s="14"/>
      <c r="LGM2390" s="14"/>
      <c r="LGN2390" s="14"/>
      <c r="LGO2390" s="14"/>
      <c r="LGP2390" s="14"/>
      <c r="LGQ2390" s="14"/>
      <c r="LGR2390" s="14"/>
      <c r="LGS2390" s="14"/>
      <c r="LGT2390" s="14"/>
      <c r="LGU2390" s="14"/>
      <c r="LGV2390" s="14"/>
      <c r="LGW2390" s="14"/>
      <c r="LGX2390" s="14"/>
      <c r="LGY2390" s="14"/>
      <c r="LGZ2390" s="14"/>
      <c r="LHA2390" s="14"/>
      <c r="LHB2390" s="14"/>
      <c r="LHC2390" s="14"/>
      <c r="LHD2390" s="14"/>
      <c r="LHE2390" s="14"/>
      <c r="LHF2390" s="14"/>
      <c r="LHG2390" s="14"/>
      <c r="LHH2390" s="14"/>
      <c r="LHI2390" s="14"/>
      <c r="LHJ2390" s="14"/>
      <c r="LHK2390" s="14"/>
      <c r="LHL2390" s="14"/>
      <c r="LHM2390" s="14"/>
      <c r="LHN2390" s="14"/>
      <c r="LHO2390" s="14"/>
      <c r="LHP2390" s="14"/>
      <c r="LHQ2390" s="14"/>
      <c r="LHR2390" s="14"/>
      <c r="LHS2390" s="14"/>
      <c r="LHT2390" s="14"/>
      <c r="LHU2390" s="14"/>
      <c r="LHV2390" s="14"/>
      <c r="LHW2390" s="14"/>
      <c r="LHX2390" s="14"/>
      <c r="LHY2390" s="14"/>
      <c r="LHZ2390" s="14"/>
      <c r="LIA2390" s="14"/>
      <c r="LIB2390" s="14"/>
      <c r="LIC2390" s="14"/>
      <c r="LID2390" s="14"/>
      <c r="LIE2390" s="14"/>
      <c r="LIF2390" s="14"/>
      <c r="LIG2390" s="14"/>
      <c r="LIH2390" s="14"/>
      <c r="LII2390" s="14"/>
      <c r="LIJ2390" s="14"/>
      <c r="LIK2390" s="14"/>
      <c r="LIL2390" s="14"/>
      <c r="LIM2390" s="14"/>
      <c r="LIN2390" s="14"/>
      <c r="LIO2390" s="14"/>
      <c r="LIP2390" s="14"/>
      <c r="LIQ2390" s="14"/>
      <c r="LIR2390" s="14"/>
      <c r="LIS2390" s="14"/>
      <c r="LIT2390" s="14"/>
      <c r="LIU2390" s="14"/>
      <c r="LIV2390" s="14"/>
      <c r="LIW2390" s="14"/>
      <c r="LIX2390" s="14"/>
      <c r="LIY2390" s="14"/>
      <c r="LIZ2390" s="14"/>
      <c r="LJA2390" s="14"/>
      <c r="LJB2390" s="14"/>
      <c r="LJC2390" s="14"/>
      <c r="LJD2390" s="14"/>
      <c r="LJE2390" s="14"/>
      <c r="LJF2390" s="14"/>
      <c r="LJG2390" s="14"/>
      <c r="LJH2390" s="14"/>
      <c r="LJI2390" s="14"/>
      <c r="LJJ2390" s="14"/>
      <c r="LJK2390" s="14"/>
      <c r="LJL2390" s="14"/>
      <c r="LJM2390" s="14"/>
      <c r="LJN2390" s="14"/>
      <c r="LJO2390" s="14"/>
      <c r="LJP2390" s="14"/>
      <c r="LJQ2390" s="14"/>
      <c r="LJR2390" s="14"/>
      <c r="LJS2390" s="14"/>
      <c r="LJT2390" s="14"/>
      <c r="LJU2390" s="14"/>
      <c r="LJV2390" s="14"/>
      <c r="LJW2390" s="14"/>
      <c r="LJX2390" s="14"/>
      <c r="LJY2390" s="14"/>
      <c r="LJZ2390" s="14"/>
      <c r="LKA2390" s="14"/>
      <c r="LKB2390" s="14"/>
      <c r="LKC2390" s="14"/>
      <c r="LKD2390" s="14"/>
      <c r="LKE2390" s="14"/>
      <c r="LKF2390" s="14"/>
      <c r="LKG2390" s="14"/>
      <c r="LKH2390" s="14"/>
      <c r="LKI2390" s="14"/>
      <c r="LKJ2390" s="14"/>
      <c r="LKK2390" s="14"/>
      <c r="LKL2390" s="14"/>
      <c r="LKM2390" s="14"/>
      <c r="LKN2390" s="14"/>
      <c r="LKO2390" s="14"/>
      <c r="LKP2390" s="14"/>
      <c r="LKQ2390" s="14"/>
      <c r="LKR2390" s="14"/>
      <c r="LKS2390" s="14"/>
      <c r="LKT2390" s="14"/>
      <c r="LKU2390" s="14"/>
      <c r="LKV2390" s="14"/>
      <c r="LKW2390" s="14"/>
      <c r="LKX2390" s="14"/>
      <c r="LKY2390" s="14"/>
      <c r="LKZ2390" s="14"/>
      <c r="LLA2390" s="14"/>
      <c r="LLB2390" s="14"/>
      <c r="LLC2390" s="14"/>
      <c r="LLD2390" s="14"/>
      <c r="LLE2390" s="14"/>
      <c r="LLF2390" s="14"/>
      <c r="LLG2390" s="14"/>
      <c r="LLH2390" s="14"/>
      <c r="LLI2390" s="14"/>
      <c r="LLJ2390" s="14"/>
      <c r="LLK2390" s="14"/>
      <c r="LLL2390" s="14"/>
      <c r="LLM2390" s="14"/>
      <c r="LLN2390" s="14"/>
      <c r="LLO2390" s="14"/>
      <c r="LLP2390" s="14"/>
      <c r="LLQ2390" s="14"/>
      <c r="LLR2390" s="14"/>
      <c r="LLS2390" s="14"/>
      <c r="LLT2390" s="14"/>
      <c r="LLU2390" s="14"/>
      <c r="LLV2390" s="14"/>
      <c r="LLW2390" s="14"/>
      <c r="LLX2390" s="14"/>
      <c r="LLY2390" s="14"/>
      <c r="LLZ2390" s="14"/>
      <c r="LMA2390" s="14"/>
      <c r="LMB2390" s="14"/>
      <c r="LMC2390" s="14"/>
      <c r="LMD2390" s="14"/>
      <c r="LME2390" s="14"/>
      <c r="LMF2390" s="14"/>
      <c r="LMG2390" s="14"/>
      <c r="LMH2390" s="14"/>
      <c r="LMI2390" s="14"/>
      <c r="LMJ2390" s="14"/>
      <c r="LMK2390" s="14"/>
      <c r="LML2390" s="14"/>
      <c r="LMM2390" s="14"/>
      <c r="LMN2390" s="14"/>
      <c r="LMO2390" s="14"/>
      <c r="LMP2390" s="14"/>
      <c r="LMQ2390" s="14"/>
      <c r="LMR2390" s="14"/>
      <c r="LMS2390" s="14"/>
      <c r="LMT2390" s="14"/>
      <c r="LMU2390" s="14"/>
      <c r="LMV2390" s="14"/>
      <c r="LMW2390" s="14"/>
      <c r="LMX2390" s="14"/>
      <c r="LMY2390" s="14"/>
      <c r="LMZ2390" s="14"/>
      <c r="LNA2390" s="14"/>
      <c r="LNB2390" s="14"/>
      <c r="LNC2390" s="14"/>
      <c r="LND2390" s="14"/>
      <c r="LNE2390" s="14"/>
      <c r="LNF2390" s="14"/>
      <c r="LNG2390" s="14"/>
      <c r="LNH2390" s="14"/>
      <c r="LNI2390" s="14"/>
      <c r="LNJ2390" s="14"/>
      <c r="LNK2390" s="14"/>
      <c r="LNL2390" s="14"/>
      <c r="LNM2390" s="14"/>
      <c r="LNN2390" s="14"/>
      <c r="LNO2390" s="14"/>
      <c r="LNP2390" s="14"/>
      <c r="LNQ2390" s="14"/>
      <c r="LNR2390" s="14"/>
      <c r="LNS2390" s="14"/>
      <c r="LNT2390" s="14"/>
      <c r="LNU2390" s="14"/>
      <c r="LNV2390" s="14"/>
      <c r="LNW2390" s="14"/>
      <c r="LNX2390" s="14"/>
      <c r="LNY2390" s="14"/>
      <c r="LNZ2390" s="14"/>
      <c r="LOA2390" s="14"/>
      <c r="LOB2390" s="14"/>
      <c r="LOC2390" s="14"/>
      <c r="LOD2390" s="14"/>
      <c r="LOE2390" s="14"/>
      <c r="LOF2390" s="14"/>
      <c r="LOG2390" s="14"/>
      <c r="LOH2390" s="14"/>
      <c r="LOI2390" s="14"/>
      <c r="LOJ2390" s="14"/>
      <c r="LOK2390" s="14"/>
      <c r="LOL2390" s="14"/>
      <c r="LOM2390" s="14"/>
      <c r="LON2390" s="14"/>
      <c r="LOO2390" s="14"/>
      <c r="LOP2390" s="14"/>
      <c r="LOQ2390" s="14"/>
      <c r="LOR2390" s="14"/>
      <c r="LOS2390" s="14"/>
      <c r="LOT2390" s="14"/>
      <c r="LOU2390" s="14"/>
      <c r="LOV2390" s="14"/>
      <c r="LOW2390" s="14"/>
      <c r="LOX2390" s="14"/>
      <c r="LOY2390" s="14"/>
      <c r="LOZ2390" s="14"/>
      <c r="LPA2390" s="14"/>
      <c r="LPB2390" s="14"/>
      <c r="LPC2390" s="14"/>
      <c r="LPD2390" s="14"/>
      <c r="LPE2390" s="14"/>
      <c r="LPF2390" s="14"/>
      <c r="LPG2390" s="14"/>
      <c r="LPH2390" s="14"/>
      <c r="LPI2390" s="14"/>
      <c r="LPJ2390" s="14"/>
      <c r="LPK2390" s="14"/>
      <c r="LPL2390" s="14"/>
      <c r="LPM2390" s="14"/>
      <c r="LPN2390" s="14"/>
      <c r="LPO2390" s="14"/>
      <c r="LPP2390" s="14"/>
      <c r="LPQ2390" s="14"/>
      <c r="LPR2390" s="14"/>
      <c r="LPS2390" s="14"/>
      <c r="LPT2390" s="14"/>
      <c r="LPU2390" s="14"/>
      <c r="LPV2390" s="14"/>
      <c r="LPW2390" s="14"/>
      <c r="LPX2390" s="14"/>
      <c r="LPY2390" s="14"/>
      <c r="LPZ2390" s="14"/>
      <c r="LQA2390" s="14"/>
      <c r="LQB2390" s="14"/>
      <c r="LQC2390" s="14"/>
      <c r="LQD2390" s="14"/>
      <c r="LQE2390" s="14"/>
      <c r="LQF2390" s="14"/>
      <c r="LQG2390" s="14"/>
      <c r="LQH2390" s="14"/>
      <c r="LQI2390" s="14"/>
      <c r="LQJ2390" s="14"/>
      <c r="LQK2390" s="14"/>
      <c r="LQL2390" s="14"/>
      <c r="LQM2390" s="14"/>
      <c r="LQN2390" s="14"/>
      <c r="LQO2390" s="14"/>
      <c r="LQP2390" s="14"/>
      <c r="LQQ2390" s="14"/>
      <c r="LQR2390" s="14"/>
      <c r="LQS2390" s="14"/>
      <c r="LQT2390" s="14"/>
      <c r="LQU2390" s="14"/>
      <c r="LQV2390" s="14"/>
      <c r="LQW2390" s="14"/>
      <c r="LQX2390" s="14"/>
      <c r="LQY2390" s="14"/>
      <c r="LQZ2390" s="14"/>
      <c r="LRA2390" s="14"/>
      <c r="LRB2390" s="14"/>
      <c r="LRC2390" s="14"/>
      <c r="LRD2390" s="14"/>
      <c r="LRE2390" s="14"/>
      <c r="LRF2390" s="14"/>
      <c r="LRG2390" s="14"/>
      <c r="LRH2390" s="14"/>
      <c r="LRI2390" s="14"/>
      <c r="LRJ2390" s="14"/>
      <c r="LRK2390" s="14"/>
      <c r="LRL2390" s="14"/>
      <c r="LRM2390" s="14"/>
      <c r="LRN2390" s="14"/>
      <c r="LRO2390" s="14"/>
      <c r="LRP2390" s="14"/>
      <c r="LRQ2390" s="14"/>
      <c r="LRR2390" s="14"/>
      <c r="LRS2390" s="14"/>
      <c r="LRT2390" s="14"/>
      <c r="LRU2390" s="14"/>
      <c r="LRV2390" s="14"/>
      <c r="LRW2390" s="14"/>
      <c r="LRX2390" s="14"/>
      <c r="LRY2390" s="14"/>
      <c r="LRZ2390" s="14"/>
      <c r="LSA2390" s="14"/>
      <c r="LSB2390" s="14"/>
      <c r="LSC2390" s="14"/>
      <c r="LSD2390" s="14"/>
      <c r="LSE2390" s="14"/>
      <c r="LSF2390" s="14"/>
      <c r="LSG2390" s="14"/>
      <c r="LSH2390" s="14"/>
      <c r="LSI2390" s="14"/>
      <c r="LSJ2390" s="14"/>
      <c r="LSK2390" s="14"/>
      <c r="LSL2390" s="14"/>
      <c r="LSM2390" s="14"/>
      <c r="LSN2390" s="14"/>
      <c r="LSO2390" s="14"/>
      <c r="LSP2390" s="14"/>
      <c r="LSQ2390" s="14"/>
      <c r="LSR2390" s="14"/>
      <c r="LSS2390" s="14"/>
      <c r="LST2390" s="14"/>
      <c r="LSU2390" s="14"/>
      <c r="LSV2390" s="14"/>
      <c r="LSW2390" s="14"/>
      <c r="LSX2390" s="14"/>
      <c r="LSY2390" s="14"/>
      <c r="LSZ2390" s="14"/>
      <c r="LTA2390" s="14"/>
      <c r="LTB2390" s="14"/>
      <c r="LTC2390" s="14"/>
      <c r="LTD2390" s="14"/>
      <c r="LTE2390" s="14"/>
      <c r="LTF2390" s="14"/>
      <c r="LTG2390" s="14"/>
      <c r="LTH2390" s="14"/>
      <c r="LTI2390" s="14"/>
      <c r="LTJ2390" s="14"/>
      <c r="LTK2390" s="14"/>
      <c r="LTL2390" s="14"/>
      <c r="LTM2390" s="14"/>
      <c r="LTN2390" s="14"/>
      <c r="LTO2390" s="14"/>
      <c r="LTP2390" s="14"/>
      <c r="LTQ2390" s="14"/>
      <c r="LTR2390" s="14"/>
      <c r="LTS2390" s="14"/>
      <c r="LTT2390" s="14"/>
      <c r="LTU2390" s="14"/>
      <c r="LTV2390" s="14"/>
      <c r="LTW2390" s="14"/>
      <c r="LTX2390" s="14"/>
      <c r="LTY2390" s="14"/>
      <c r="LTZ2390" s="14"/>
      <c r="LUA2390" s="14"/>
      <c r="LUB2390" s="14"/>
      <c r="LUC2390" s="14"/>
      <c r="LUD2390" s="14"/>
      <c r="LUE2390" s="14"/>
      <c r="LUF2390" s="14"/>
      <c r="LUG2390" s="14"/>
      <c r="LUH2390" s="14"/>
      <c r="LUI2390" s="14"/>
      <c r="LUJ2390" s="14"/>
      <c r="LUK2390" s="14"/>
      <c r="LUL2390" s="14"/>
      <c r="LUM2390" s="14"/>
      <c r="LUN2390" s="14"/>
      <c r="LUO2390" s="14"/>
      <c r="LUP2390" s="14"/>
      <c r="LUQ2390" s="14"/>
      <c r="LUR2390" s="14"/>
      <c r="LUS2390" s="14"/>
      <c r="LUT2390" s="14"/>
      <c r="LUU2390" s="14"/>
      <c r="LUV2390" s="14"/>
      <c r="LUW2390" s="14"/>
      <c r="LUX2390" s="14"/>
      <c r="LUY2390" s="14"/>
      <c r="LUZ2390" s="14"/>
      <c r="LVA2390" s="14"/>
      <c r="LVB2390" s="14"/>
      <c r="LVC2390" s="14"/>
      <c r="LVD2390" s="14"/>
      <c r="LVE2390" s="14"/>
      <c r="LVF2390" s="14"/>
      <c r="LVG2390" s="14"/>
      <c r="LVH2390" s="14"/>
      <c r="LVI2390" s="14"/>
      <c r="LVJ2390" s="14"/>
      <c r="LVK2390" s="14"/>
      <c r="LVL2390" s="14"/>
      <c r="LVM2390" s="14"/>
      <c r="LVN2390" s="14"/>
      <c r="LVO2390" s="14"/>
      <c r="LVP2390" s="14"/>
      <c r="LVQ2390" s="14"/>
      <c r="LVR2390" s="14"/>
      <c r="LVS2390" s="14"/>
      <c r="LVT2390" s="14"/>
      <c r="LVU2390" s="14"/>
      <c r="LVV2390" s="14"/>
      <c r="LVW2390" s="14"/>
      <c r="LVX2390" s="14"/>
      <c r="LVY2390" s="14"/>
      <c r="LVZ2390" s="14"/>
      <c r="LWA2390" s="14"/>
      <c r="LWB2390" s="14"/>
      <c r="LWC2390" s="14"/>
      <c r="LWD2390" s="14"/>
      <c r="LWE2390" s="14"/>
      <c r="LWF2390" s="14"/>
      <c r="LWG2390" s="14"/>
      <c r="LWH2390" s="14"/>
      <c r="LWI2390" s="14"/>
      <c r="LWJ2390" s="14"/>
      <c r="LWK2390" s="14"/>
      <c r="LWL2390" s="14"/>
      <c r="LWM2390" s="14"/>
      <c r="LWN2390" s="14"/>
      <c r="LWO2390" s="14"/>
      <c r="LWP2390" s="14"/>
      <c r="LWQ2390" s="14"/>
      <c r="LWR2390" s="14"/>
      <c r="LWS2390" s="14"/>
      <c r="LWT2390" s="14"/>
      <c r="LWU2390" s="14"/>
      <c r="LWV2390" s="14"/>
      <c r="LWW2390" s="14"/>
      <c r="LWX2390" s="14"/>
      <c r="LWY2390" s="14"/>
      <c r="LWZ2390" s="14"/>
      <c r="LXA2390" s="14"/>
      <c r="LXB2390" s="14"/>
      <c r="LXC2390" s="14"/>
      <c r="LXD2390" s="14"/>
      <c r="LXE2390" s="14"/>
      <c r="LXF2390" s="14"/>
      <c r="LXG2390" s="14"/>
      <c r="LXH2390" s="14"/>
      <c r="LXI2390" s="14"/>
      <c r="LXJ2390" s="14"/>
      <c r="LXK2390" s="14"/>
      <c r="LXL2390" s="14"/>
      <c r="LXM2390" s="14"/>
      <c r="LXN2390" s="14"/>
      <c r="LXO2390" s="14"/>
      <c r="LXP2390" s="14"/>
      <c r="LXQ2390" s="14"/>
      <c r="LXR2390" s="14"/>
      <c r="LXS2390" s="14"/>
      <c r="LXT2390" s="14"/>
      <c r="LXU2390" s="14"/>
      <c r="LXV2390" s="14"/>
      <c r="LXW2390" s="14"/>
      <c r="LXX2390" s="14"/>
      <c r="LXY2390" s="14"/>
      <c r="LXZ2390" s="14"/>
      <c r="LYA2390" s="14"/>
      <c r="LYB2390" s="14"/>
      <c r="LYC2390" s="14"/>
      <c r="LYD2390" s="14"/>
      <c r="LYE2390" s="14"/>
      <c r="LYF2390" s="14"/>
      <c r="LYG2390" s="14"/>
      <c r="LYH2390" s="14"/>
      <c r="LYI2390" s="14"/>
      <c r="LYJ2390" s="14"/>
      <c r="LYK2390" s="14"/>
      <c r="LYL2390" s="14"/>
      <c r="LYM2390" s="14"/>
      <c r="LYN2390" s="14"/>
      <c r="LYO2390" s="14"/>
      <c r="LYP2390" s="14"/>
      <c r="LYQ2390" s="14"/>
      <c r="LYR2390" s="14"/>
      <c r="LYS2390" s="14"/>
      <c r="LYT2390" s="14"/>
      <c r="LYU2390" s="14"/>
      <c r="LYV2390" s="14"/>
      <c r="LYW2390" s="14"/>
      <c r="LYX2390" s="14"/>
      <c r="LYY2390" s="14"/>
      <c r="LYZ2390" s="14"/>
      <c r="LZA2390" s="14"/>
      <c r="LZB2390" s="14"/>
      <c r="LZC2390" s="14"/>
      <c r="LZD2390" s="14"/>
      <c r="LZE2390" s="14"/>
      <c r="LZF2390" s="14"/>
      <c r="LZG2390" s="14"/>
      <c r="LZH2390" s="14"/>
      <c r="LZI2390" s="14"/>
      <c r="LZJ2390" s="14"/>
      <c r="LZK2390" s="14"/>
      <c r="LZL2390" s="14"/>
      <c r="LZM2390" s="14"/>
      <c r="LZN2390" s="14"/>
      <c r="LZO2390" s="14"/>
      <c r="LZP2390" s="14"/>
      <c r="LZQ2390" s="14"/>
      <c r="LZR2390" s="14"/>
      <c r="LZS2390" s="14"/>
      <c r="LZT2390" s="14"/>
      <c r="LZU2390" s="14"/>
      <c r="LZV2390" s="14"/>
      <c r="LZW2390" s="14"/>
      <c r="LZX2390" s="14"/>
      <c r="LZY2390" s="14"/>
      <c r="LZZ2390" s="14"/>
      <c r="MAA2390" s="14"/>
      <c r="MAB2390" s="14"/>
      <c r="MAC2390" s="14"/>
      <c r="MAD2390" s="14"/>
      <c r="MAE2390" s="14"/>
      <c r="MAF2390" s="14"/>
      <c r="MAG2390" s="14"/>
      <c r="MAH2390" s="14"/>
      <c r="MAI2390" s="14"/>
      <c r="MAJ2390" s="14"/>
      <c r="MAK2390" s="14"/>
      <c r="MAL2390" s="14"/>
      <c r="MAM2390" s="14"/>
      <c r="MAN2390" s="14"/>
      <c r="MAO2390" s="14"/>
      <c r="MAP2390" s="14"/>
      <c r="MAQ2390" s="14"/>
      <c r="MAR2390" s="14"/>
      <c r="MAS2390" s="14"/>
      <c r="MAT2390" s="14"/>
      <c r="MAU2390" s="14"/>
      <c r="MAV2390" s="14"/>
      <c r="MAW2390" s="14"/>
      <c r="MAX2390" s="14"/>
      <c r="MAY2390" s="14"/>
      <c r="MAZ2390" s="14"/>
      <c r="MBA2390" s="14"/>
      <c r="MBB2390" s="14"/>
      <c r="MBC2390" s="14"/>
      <c r="MBD2390" s="14"/>
      <c r="MBE2390" s="14"/>
      <c r="MBF2390" s="14"/>
      <c r="MBG2390" s="14"/>
      <c r="MBH2390" s="14"/>
      <c r="MBI2390" s="14"/>
      <c r="MBJ2390" s="14"/>
      <c r="MBK2390" s="14"/>
      <c r="MBL2390" s="14"/>
      <c r="MBM2390" s="14"/>
      <c r="MBN2390" s="14"/>
      <c r="MBO2390" s="14"/>
      <c r="MBP2390" s="14"/>
      <c r="MBQ2390" s="14"/>
      <c r="MBR2390" s="14"/>
      <c r="MBS2390" s="14"/>
      <c r="MBT2390" s="14"/>
      <c r="MBU2390" s="14"/>
      <c r="MBV2390" s="14"/>
      <c r="MBW2390" s="14"/>
      <c r="MBX2390" s="14"/>
      <c r="MBY2390" s="14"/>
      <c r="MBZ2390" s="14"/>
      <c r="MCA2390" s="14"/>
      <c r="MCB2390" s="14"/>
      <c r="MCC2390" s="14"/>
      <c r="MCD2390" s="14"/>
      <c r="MCE2390" s="14"/>
      <c r="MCF2390" s="14"/>
      <c r="MCG2390" s="14"/>
      <c r="MCH2390" s="14"/>
      <c r="MCI2390" s="14"/>
      <c r="MCJ2390" s="14"/>
      <c r="MCK2390" s="14"/>
      <c r="MCL2390" s="14"/>
      <c r="MCM2390" s="14"/>
      <c r="MCN2390" s="14"/>
      <c r="MCO2390" s="14"/>
      <c r="MCP2390" s="14"/>
      <c r="MCQ2390" s="14"/>
      <c r="MCR2390" s="14"/>
      <c r="MCS2390" s="14"/>
      <c r="MCT2390" s="14"/>
      <c r="MCU2390" s="14"/>
      <c r="MCV2390" s="14"/>
      <c r="MCW2390" s="14"/>
      <c r="MCX2390" s="14"/>
      <c r="MCY2390" s="14"/>
      <c r="MCZ2390" s="14"/>
      <c r="MDA2390" s="14"/>
      <c r="MDB2390" s="14"/>
      <c r="MDC2390" s="14"/>
      <c r="MDD2390" s="14"/>
      <c r="MDE2390" s="14"/>
      <c r="MDF2390" s="14"/>
      <c r="MDG2390" s="14"/>
      <c r="MDH2390" s="14"/>
      <c r="MDI2390" s="14"/>
      <c r="MDJ2390" s="14"/>
      <c r="MDK2390" s="14"/>
      <c r="MDL2390" s="14"/>
      <c r="MDM2390" s="14"/>
      <c r="MDN2390" s="14"/>
      <c r="MDO2390" s="14"/>
      <c r="MDP2390" s="14"/>
      <c r="MDQ2390" s="14"/>
      <c r="MDR2390" s="14"/>
      <c r="MDS2390" s="14"/>
      <c r="MDT2390" s="14"/>
      <c r="MDU2390" s="14"/>
      <c r="MDV2390" s="14"/>
      <c r="MDW2390" s="14"/>
      <c r="MDX2390" s="14"/>
      <c r="MDY2390" s="14"/>
      <c r="MDZ2390" s="14"/>
      <c r="MEA2390" s="14"/>
      <c r="MEB2390" s="14"/>
      <c r="MEC2390" s="14"/>
      <c r="MED2390" s="14"/>
      <c r="MEE2390" s="14"/>
      <c r="MEF2390" s="14"/>
      <c r="MEG2390" s="14"/>
      <c r="MEH2390" s="14"/>
      <c r="MEI2390" s="14"/>
      <c r="MEJ2390" s="14"/>
      <c r="MEK2390" s="14"/>
      <c r="MEL2390" s="14"/>
      <c r="MEM2390" s="14"/>
      <c r="MEN2390" s="14"/>
      <c r="MEO2390" s="14"/>
      <c r="MEP2390" s="14"/>
      <c r="MEQ2390" s="14"/>
      <c r="MER2390" s="14"/>
      <c r="MES2390" s="14"/>
      <c r="MET2390" s="14"/>
      <c r="MEU2390" s="14"/>
      <c r="MEV2390" s="14"/>
      <c r="MEW2390" s="14"/>
      <c r="MEX2390" s="14"/>
      <c r="MEY2390" s="14"/>
      <c r="MEZ2390" s="14"/>
      <c r="MFA2390" s="14"/>
      <c r="MFB2390" s="14"/>
      <c r="MFC2390" s="14"/>
      <c r="MFD2390" s="14"/>
      <c r="MFE2390" s="14"/>
      <c r="MFF2390" s="14"/>
      <c r="MFG2390" s="14"/>
      <c r="MFH2390" s="14"/>
      <c r="MFI2390" s="14"/>
      <c r="MFJ2390" s="14"/>
      <c r="MFK2390" s="14"/>
      <c r="MFL2390" s="14"/>
      <c r="MFM2390" s="14"/>
      <c r="MFN2390" s="14"/>
      <c r="MFO2390" s="14"/>
      <c r="MFP2390" s="14"/>
      <c r="MFQ2390" s="14"/>
      <c r="MFR2390" s="14"/>
      <c r="MFS2390" s="14"/>
      <c r="MFT2390" s="14"/>
      <c r="MFU2390" s="14"/>
      <c r="MFV2390" s="14"/>
      <c r="MFW2390" s="14"/>
      <c r="MFX2390" s="14"/>
      <c r="MFY2390" s="14"/>
      <c r="MFZ2390" s="14"/>
      <c r="MGA2390" s="14"/>
      <c r="MGB2390" s="14"/>
      <c r="MGC2390" s="14"/>
      <c r="MGD2390" s="14"/>
      <c r="MGE2390" s="14"/>
      <c r="MGF2390" s="14"/>
      <c r="MGG2390" s="14"/>
      <c r="MGH2390" s="14"/>
      <c r="MGI2390" s="14"/>
      <c r="MGJ2390" s="14"/>
      <c r="MGK2390" s="14"/>
      <c r="MGL2390" s="14"/>
      <c r="MGM2390" s="14"/>
      <c r="MGN2390" s="14"/>
      <c r="MGO2390" s="14"/>
      <c r="MGP2390" s="14"/>
      <c r="MGQ2390" s="14"/>
      <c r="MGR2390" s="14"/>
      <c r="MGS2390" s="14"/>
      <c r="MGT2390" s="14"/>
      <c r="MGU2390" s="14"/>
      <c r="MGV2390" s="14"/>
      <c r="MGW2390" s="14"/>
      <c r="MGX2390" s="14"/>
      <c r="MGY2390" s="14"/>
      <c r="MGZ2390" s="14"/>
      <c r="MHA2390" s="14"/>
      <c r="MHB2390" s="14"/>
      <c r="MHC2390" s="14"/>
      <c r="MHD2390" s="14"/>
      <c r="MHE2390" s="14"/>
      <c r="MHF2390" s="14"/>
      <c r="MHG2390" s="14"/>
      <c r="MHH2390" s="14"/>
      <c r="MHI2390" s="14"/>
      <c r="MHJ2390" s="14"/>
      <c r="MHK2390" s="14"/>
      <c r="MHL2390" s="14"/>
      <c r="MHM2390" s="14"/>
      <c r="MHN2390" s="14"/>
      <c r="MHO2390" s="14"/>
      <c r="MHP2390" s="14"/>
      <c r="MHQ2390" s="14"/>
      <c r="MHR2390" s="14"/>
      <c r="MHS2390" s="14"/>
      <c r="MHT2390" s="14"/>
      <c r="MHU2390" s="14"/>
      <c r="MHV2390" s="14"/>
      <c r="MHW2390" s="14"/>
      <c r="MHX2390" s="14"/>
      <c r="MHY2390" s="14"/>
      <c r="MHZ2390" s="14"/>
      <c r="MIA2390" s="14"/>
      <c r="MIB2390" s="14"/>
      <c r="MIC2390" s="14"/>
      <c r="MID2390" s="14"/>
      <c r="MIE2390" s="14"/>
      <c r="MIF2390" s="14"/>
      <c r="MIG2390" s="14"/>
      <c r="MIH2390" s="14"/>
      <c r="MII2390" s="14"/>
      <c r="MIJ2390" s="14"/>
      <c r="MIK2390" s="14"/>
      <c r="MIL2390" s="14"/>
      <c r="MIM2390" s="14"/>
      <c r="MIN2390" s="14"/>
      <c r="MIO2390" s="14"/>
      <c r="MIP2390" s="14"/>
      <c r="MIQ2390" s="14"/>
      <c r="MIR2390" s="14"/>
      <c r="MIS2390" s="14"/>
      <c r="MIT2390" s="14"/>
      <c r="MIU2390" s="14"/>
      <c r="MIV2390" s="14"/>
      <c r="MIW2390" s="14"/>
      <c r="MIX2390" s="14"/>
      <c r="MIY2390" s="14"/>
      <c r="MIZ2390" s="14"/>
      <c r="MJA2390" s="14"/>
      <c r="MJB2390" s="14"/>
      <c r="MJC2390" s="14"/>
      <c r="MJD2390" s="14"/>
      <c r="MJE2390" s="14"/>
      <c r="MJF2390" s="14"/>
      <c r="MJG2390" s="14"/>
      <c r="MJH2390" s="14"/>
      <c r="MJI2390" s="14"/>
      <c r="MJJ2390" s="14"/>
      <c r="MJK2390" s="14"/>
      <c r="MJL2390" s="14"/>
      <c r="MJM2390" s="14"/>
      <c r="MJN2390" s="14"/>
      <c r="MJO2390" s="14"/>
      <c r="MJP2390" s="14"/>
      <c r="MJQ2390" s="14"/>
      <c r="MJR2390" s="14"/>
      <c r="MJS2390" s="14"/>
      <c r="MJT2390" s="14"/>
      <c r="MJU2390" s="14"/>
      <c r="MJV2390" s="14"/>
      <c r="MJW2390" s="14"/>
      <c r="MJX2390" s="14"/>
      <c r="MJY2390" s="14"/>
      <c r="MJZ2390" s="14"/>
      <c r="MKA2390" s="14"/>
      <c r="MKB2390" s="14"/>
      <c r="MKC2390" s="14"/>
      <c r="MKD2390" s="14"/>
      <c r="MKE2390" s="14"/>
      <c r="MKF2390" s="14"/>
      <c r="MKG2390" s="14"/>
      <c r="MKH2390" s="14"/>
      <c r="MKI2390" s="14"/>
      <c r="MKJ2390" s="14"/>
      <c r="MKK2390" s="14"/>
      <c r="MKL2390" s="14"/>
      <c r="MKM2390" s="14"/>
      <c r="MKN2390" s="14"/>
      <c r="MKO2390" s="14"/>
      <c r="MKP2390" s="14"/>
      <c r="MKQ2390" s="14"/>
      <c r="MKR2390" s="14"/>
      <c r="MKS2390" s="14"/>
      <c r="MKT2390" s="14"/>
      <c r="MKU2390" s="14"/>
      <c r="MKV2390" s="14"/>
      <c r="MKW2390" s="14"/>
      <c r="MKX2390" s="14"/>
      <c r="MKY2390" s="14"/>
      <c r="MKZ2390" s="14"/>
      <c r="MLA2390" s="14"/>
      <c r="MLB2390" s="14"/>
      <c r="MLC2390" s="14"/>
      <c r="MLD2390" s="14"/>
      <c r="MLE2390" s="14"/>
      <c r="MLF2390" s="14"/>
      <c r="MLG2390" s="14"/>
      <c r="MLH2390" s="14"/>
      <c r="MLI2390" s="14"/>
      <c r="MLJ2390" s="14"/>
      <c r="MLK2390" s="14"/>
      <c r="MLL2390" s="14"/>
      <c r="MLM2390" s="14"/>
      <c r="MLN2390" s="14"/>
      <c r="MLO2390" s="14"/>
      <c r="MLP2390" s="14"/>
      <c r="MLQ2390" s="14"/>
      <c r="MLR2390" s="14"/>
      <c r="MLS2390" s="14"/>
      <c r="MLT2390" s="14"/>
      <c r="MLU2390" s="14"/>
      <c r="MLV2390" s="14"/>
      <c r="MLW2390" s="14"/>
      <c r="MLX2390" s="14"/>
      <c r="MLY2390" s="14"/>
      <c r="MLZ2390" s="14"/>
      <c r="MMA2390" s="14"/>
      <c r="MMB2390" s="14"/>
      <c r="MMC2390" s="14"/>
      <c r="MMD2390" s="14"/>
      <c r="MME2390" s="14"/>
      <c r="MMF2390" s="14"/>
      <c r="MMG2390" s="14"/>
      <c r="MMH2390" s="14"/>
      <c r="MMI2390" s="14"/>
      <c r="MMJ2390" s="14"/>
      <c r="MMK2390" s="14"/>
      <c r="MML2390" s="14"/>
      <c r="MMM2390" s="14"/>
      <c r="MMN2390" s="14"/>
      <c r="MMO2390" s="14"/>
      <c r="MMP2390" s="14"/>
      <c r="MMQ2390" s="14"/>
      <c r="MMR2390" s="14"/>
      <c r="MMS2390" s="14"/>
      <c r="MMT2390" s="14"/>
      <c r="MMU2390" s="14"/>
      <c r="MMV2390" s="14"/>
      <c r="MMW2390" s="14"/>
      <c r="MMX2390" s="14"/>
      <c r="MMY2390" s="14"/>
      <c r="MMZ2390" s="14"/>
      <c r="MNA2390" s="14"/>
      <c r="MNB2390" s="14"/>
      <c r="MNC2390" s="14"/>
      <c r="MND2390" s="14"/>
      <c r="MNE2390" s="14"/>
      <c r="MNF2390" s="14"/>
      <c r="MNG2390" s="14"/>
      <c r="MNH2390" s="14"/>
      <c r="MNI2390" s="14"/>
      <c r="MNJ2390" s="14"/>
      <c r="MNK2390" s="14"/>
      <c r="MNL2390" s="14"/>
      <c r="MNM2390" s="14"/>
      <c r="MNN2390" s="14"/>
      <c r="MNO2390" s="14"/>
      <c r="MNP2390" s="14"/>
      <c r="MNQ2390" s="14"/>
      <c r="MNR2390" s="14"/>
      <c r="MNS2390" s="14"/>
      <c r="MNT2390" s="14"/>
      <c r="MNU2390" s="14"/>
      <c r="MNV2390" s="14"/>
      <c r="MNW2390" s="14"/>
      <c r="MNX2390" s="14"/>
      <c r="MNY2390" s="14"/>
      <c r="MNZ2390" s="14"/>
      <c r="MOA2390" s="14"/>
      <c r="MOB2390" s="14"/>
      <c r="MOC2390" s="14"/>
      <c r="MOD2390" s="14"/>
      <c r="MOE2390" s="14"/>
      <c r="MOF2390" s="14"/>
      <c r="MOG2390" s="14"/>
      <c r="MOH2390" s="14"/>
      <c r="MOI2390" s="14"/>
      <c r="MOJ2390" s="14"/>
      <c r="MOK2390" s="14"/>
      <c r="MOL2390" s="14"/>
      <c r="MOM2390" s="14"/>
      <c r="MON2390" s="14"/>
      <c r="MOO2390" s="14"/>
      <c r="MOP2390" s="14"/>
      <c r="MOQ2390" s="14"/>
      <c r="MOR2390" s="14"/>
      <c r="MOS2390" s="14"/>
      <c r="MOT2390" s="14"/>
      <c r="MOU2390" s="14"/>
      <c r="MOV2390" s="14"/>
      <c r="MOW2390" s="14"/>
      <c r="MOX2390" s="14"/>
      <c r="MOY2390" s="14"/>
      <c r="MOZ2390" s="14"/>
      <c r="MPA2390" s="14"/>
      <c r="MPB2390" s="14"/>
      <c r="MPC2390" s="14"/>
      <c r="MPD2390" s="14"/>
      <c r="MPE2390" s="14"/>
      <c r="MPF2390" s="14"/>
      <c r="MPG2390" s="14"/>
      <c r="MPH2390" s="14"/>
      <c r="MPI2390" s="14"/>
      <c r="MPJ2390" s="14"/>
      <c r="MPK2390" s="14"/>
      <c r="MPL2390" s="14"/>
      <c r="MPM2390" s="14"/>
      <c r="MPN2390" s="14"/>
      <c r="MPO2390" s="14"/>
      <c r="MPP2390" s="14"/>
      <c r="MPQ2390" s="14"/>
      <c r="MPR2390" s="14"/>
      <c r="MPS2390" s="14"/>
      <c r="MPT2390" s="14"/>
      <c r="MPU2390" s="14"/>
      <c r="MPV2390" s="14"/>
      <c r="MPW2390" s="14"/>
      <c r="MPX2390" s="14"/>
      <c r="MPY2390" s="14"/>
      <c r="MPZ2390" s="14"/>
      <c r="MQA2390" s="14"/>
      <c r="MQB2390" s="14"/>
      <c r="MQC2390" s="14"/>
      <c r="MQD2390" s="14"/>
      <c r="MQE2390" s="14"/>
      <c r="MQF2390" s="14"/>
      <c r="MQG2390" s="14"/>
      <c r="MQH2390" s="14"/>
      <c r="MQI2390" s="14"/>
      <c r="MQJ2390" s="14"/>
      <c r="MQK2390" s="14"/>
      <c r="MQL2390" s="14"/>
      <c r="MQM2390" s="14"/>
      <c r="MQN2390" s="14"/>
      <c r="MQO2390" s="14"/>
      <c r="MQP2390" s="14"/>
      <c r="MQQ2390" s="14"/>
      <c r="MQR2390" s="14"/>
      <c r="MQS2390" s="14"/>
      <c r="MQT2390" s="14"/>
      <c r="MQU2390" s="14"/>
      <c r="MQV2390" s="14"/>
      <c r="MQW2390" s="14"/>
      <c r="MQX2390" s="14"/>
      <c r="MQY2390" s="14"/>
      <c r="MQZ2390" s="14"/>
      <c r="MRA2390" s="14"/>
      <c r="MRB2390" s="14"/>
      <c r="MRC2390" s="14"/>
      <c r="MRD2390" s="14"/>
      <c r="MRE2390" s="14"/>
      <c r="MRF2390" s="14"/>
      <c r="MRG2390" s="14"/>
      <c r="MRH2390" s="14"/>
      <c r="MRI2390" s="14"/>
      <c r="MRJ2390" s="14"/>
      <c r="MRK2390" s="14"/>
      <c r="MRL2390" s="14"/>
      <c r="MRM2390" s="14"/>
      <c r="MRN2390" s="14"/>
      <c r="MRO2390" s="14"/>
      <c r="MRP2390" s="14"/>
      <c r="MRQ2390" s="14"/>
      <c r="MRR2390" s="14"/>
      <c r="MRS2390" s="14"/>
      <c r="MRT2390" s="14"/>
      <c r="MRU2390" s="14"/>
      <c r="MRV2390" s="14"/>
      <c r="MRW2390" s="14"/>
      <c r="MRX2390" s="14"/>
      <c r="MRY2390" s="14"/>
      <c r="MRZ2390" s="14"/>
      <c r="MSA2390" s="14"/>
      <c r="MSB2390" s="14"/>
      <c r="MSC2390" s="14"/>
      <c r="MSD2390" s="14"/>
      <c r="MSE2390" s="14"/>
      <c r="MSF2390" s="14"/>
      <c r="MSG2390" s="14"/>
      <c r="MSH2390" s="14"/>
      <c r="MSI2390" s="14"/>
      <c r="MSJ2390" s="14"/>
      <c r="MSK2390" s="14"/>
      <c r="MSL2390" s="14"/>
      <c r="MSM2390" s="14"/>
      <c r="MSN2390" s="14"/>
      <c r="MSO2390" s="14"/>
      <c r="MSP2390" s="14"/>
      <c r="MSQ2390" s="14"/>
      <c r="MSR2390" s="14"/>
      <c r="MSS2390" s="14"/>
      <c r="MST2390" s="14"/>
      <c r="MSU2390" s="14"/>
      <c r="MSV2390" s="14"/>
      <c r="MSW2390" s="14"/>
      <c r="MSX2390" s="14"/>
      <c r="MSY2390" s="14"/>
      <c r="MSZ2390" s="14"/>
      <c r="MTA2390" s="14"/>
      <c r="MTB2390" s="14"/>
      <c r="MTC2390" s="14"/>
      <c r="MTD2390" s="14"/>
      <c r="MTE2390" s="14"/>
      <c r="MTF2390" s="14"/>
      <c r="MTG2390" s="14"/>
      <c r="MTH2390" s="14"/>
      <c r="MTI2390" s="14"/>
      <c r="MTJ2390" s="14"/>
      <c r="MTK2390" s="14"/>
      <c r="MTL2390" s="14"/>
      <c r="MTM2390" s="14"/>
      <c r="MTN2390" s="14"/>
      <c r="MTO2390" s="14"/>
      <c r="MTP2390" s="14"/>
      <c r="MTQ2390" s="14"/>
      <c r="MTR2390" s="14"/>
      <c r="MTS2390" s="14"/>
      <c r="MTT2390" s="14"/>
      <c r="MTU2390" s="14"/>
      <c r="MTV2390" s="14"/>
      <c r="MTW2390" s="14"/>
      <c r="MTX2390" s="14"/>
      <c r="MTY2390" s="14"/>
      <c r="MTZ2390" s="14"/>
      <c r="MUA2390" s="14"/>
      <c r="MUB2390" s="14"/>
      <c r="MUC2390" s="14"/>
      <c r="MUD2390" s="14"/>
      <c r="MUE2390" s="14"/>
      <c r="MUF2390" s="14"/>
      <c r="MUG2390" s="14"/>
      <c r="MUH2390" s="14"/>
      <c r="MUI2390" s="14"/>
      <c r="MUJ2390" s="14"/>
      <c r="MUK2390" s="14"/>
      <c r="MUL2390" s="14"/>
      <c r="MUM2390" s="14"/>
      <c r="MUN2390" s="14"/>
      <c r="MUO2390" s="14"/>
      <c r="MUP2390" s="14"/>
      <c r="MUQ2390" s="14"/>
      <c r="MUR2390" s="14"/>
      <c r="MUS2390" s="14"/>
      <c r="MUT2390" s="14"/>
      <c r="MUU2390" s="14"/>
      <c r="MUV2390" s="14"/>
      <c r="MUW2390" s="14"/>
      <c r="MUX2390" s="14"/>
      <c r="MUY2390" s="14"/>
      <c r="MUZ2390" s="14"/>
      <c r="MVA2390" s="14"/>
      <c r="MVB2390" s="14"/>
      <c r="MVC2390" s="14"/>
      <c r="MVD2390" s="14"/>
      <c r="MVE2390" s="14"/>
      <c r="MVF2390" s="14"/>
      <c r="MVG2390" s="14"/>
      <c r="MVH2390" s="14"/>
      <c r="MVI2390" s="14"/>
      <c r="MVJ2390" s="14"/>
      <c r="MVK2390" s="14"/>
      <c r="MVL2390" s="14"/>
      <c r="MVM2390" s="14"/>
      <c r="MVN2390" s="14"/>
      <c r="MVO2390" s="14"/>
      <c r="MVP2390" s="14"/>
      <c r="MVQ2390" s="14"/>
      <c r="MVR2390" s="14"/>
      <c r="MVS2390" s="14"/>
      <c r="MVT2390" s="14"/>
      <c r="MVU2390" s="14"/>
      <c r="MVV2390" s="14"/>
      <c r="MVW2390" s="14"/>
      <c r="MVX2390" s="14"/>
      <c r="MVY2390" s="14"/>
      <c r="MVZ2390" s="14"/>
      <c r="MWA2390" s="14"/>
      <c r="MWB2390" s="14"/>
      <c r="MWC2390" s="14"/>
      <c r="MWD2390" s="14"/>
      <c r="MWE2390" s="14"/>
      <c r="MWF2390" s="14"/>
      <c r="MWG2390" s="14"/>
      <c r="MWH2390" s="14"/>
      <c r="MWI2390" s="14"/>
      <c r="MWJ2390" s="14"/>
      <c r="MWK2390" s="14"/>
      <c r="MWL2390" s="14"/>
      <c r="MWM2390" s="14"/>
      <c r="MWN2390" s="14"/>
      <c r="MWO2390" s="14"/>
      <c r="MWP2390" s="14"/>
      <c r="MWQ2390" s="14"/>
      <c r="MWR2390" s="14"/>
      <c r="MWS2390" s="14"/>
      <c r="MWT2390" s="14"/>
      <c r="MWU2390" s="14"/>
      <c r="MWV2390" s="14"/>
      <c r="MWW2390" s="14"/>
      <c r="MWX2390" s="14"/>
      <c r="MWY2390" s="14"/>
      <c r="MWZ2390" s="14"/>
      <c r="MXA2390" s="14"/>
      <c r="MXB2390" s="14"/>
      <c r="MXC2390" s="14"/>
      <c r="MXD2390" s="14"/>
      <c r="MXE2390" s="14"/>
      <c r="MXF2390" s="14"/>
      <c r="MXG2390" s="14"/>
      <c r="MXH2390" s="14"/>
      <c r="MXI2390" s="14"/>
      <c r="MXJ2390" s="14"/>
      <c r="MXK2390" s="14"/>
      <c r="MXL2390" s="14"/>
      <c r="MXM2390" s="14"/>
      <c r="MXN2390" s="14"/>
      <c r="MXO2390" s="14"/>
      <c r="MXP2390" s="14"/>
      <c r="MXQ2390" s="14"/>
      <c r="MXR2390" s="14"/>
      <c r="MXS2390" s="14"/>
      <c r="MXT2390" s="14"/>
      <c r="MXU2390" s="14"/>
      <c r="MXV2390" s="14"/>
      <c r="MXW2390" s="14"/>
      <c r="MXX2390" s="14"/>
      <c r="MXY2390" s="14"/>
      <c r="MXZ2390" s="14"/>
      <c r="MYA2390" s="14"/>
      <c r="MYB2390" s="14"/>
      <c r="MYC2390" s="14"/>
      <c r="MYD2390" s="14"/>
      <c r="MYE2390" s="14"/>
      <c r="MYF2390" s="14"/>
      <c r="MYG2390" s="14"/>
      <c r="MYH2390" s="14"/>
      <c r="MYI2390" s="14"/>
      <c r="MYJ2390" s="14"/>
      <c r="MYK2390" s="14"/>
      <c r="MYL2390" s="14"/>
      <c r="MYM2390" s="14"/>
      <c r="MYN2390" s="14"/>
      <c r="MYO2390" s="14"/>
      <c r="MYP2390" s="14"/>
      <c r="MYQ2390" s="14"/>
      <c r="MYR2390" s="14"/>
      <c r="MYS2390" s="14"/>
      <c r="MYT2390" s="14"/>
      <c r="MYU2390" s="14"/>
      <c r="MYV2390" s="14"/>
      <c r="MYW2390" s="14"/>
      <c r="MYX2390" s="14"/>
      <c r="MYY2390" s="14"/>
      <c r="MYZ2390" s="14"/>
      <c r="MZA2390" s="14"/>
      <c r="MZB2390" s="14"/>
      <c r="MZC2390" s="14"/>
      <c r="MZD2390" s="14"/>
      <c r="MZE2390" s="14"/>
      <c r="MZF2390" s="14"/>
      <c r="MZG2390" s="14"/>
      <c r="MZH2390" s="14"/>
      <c r="MZI2390" s="14"/>
      <c r="MZJ2390" s="14"/>
      <c r="MZK2390" s="14"/>
      <c r="MZL2390" s="14"/>
      <c r="MZM2390" s="14"/>
      <c r="MZN2390" s="14"/>
      <c r="MZO2390" s="14"/>
      <c r="MZP2390" s="14"/>
      <c r="MZQ2390" s="14"/>
      <c r="MZR2390" s="14"/>
      <c r="MZS2390" s="14"/>
      <c r="MZT2390" s="14"/>
      <c r="MZU2390" s="14"/>
      <c r="MZV2390" s="14"/>
      <c r="MZW2390" s="14"/>
      <c r="MZX2390" s="14"/>
      <c r="MZY2390" s="14"/>
      <c r="MZZ2390" s="14"/>
      <c r="NAA2390" s="14"/>
      <c r="NAB2390" s="14"/>
      <c r="NAC2390" s="14"/>
      <c r="NAD2390" s="14"/>
      <c r="NAE2390" s="14"/>
      <c r="NAF2390" s="14"/>
      <c r="NAG2390" s="14"/>
      <c r="NAH2390" s="14"/>
      <c r="NAI2390" s="14"/>
      <c r="NAJ2390" s="14"/>
      <c r="NAK2390" s="14"/>
      <c r="NAL2390" s="14"/>
      <c r="NAM2390" s="14"/>
      <c r="NAN2390" s="14"/>
      <c r="NAO2390" s="14"/>
      <c r="NAP2390" s="14"/>
      <c r="NAQ2390" s="14"/>
      <c r="NAR2390" s="14"/>
      <c r="NAS2390" s="14"/>
      <c r="NAT2390" s="14"/>
      <c r="NAU2390" s="14"/>
      <c r="NAV2390" s="14"/>
      <c r="NAW2390" s="14"/>
      <c r="NAX2390" s="14"/>
      <c r="NAY2390" s="14"/>
      <c r="NAZ2390" s="14"/>
      <c r="NBA2390" s="14"/>
      <c r="NBB2390" s="14"/>
      <c r="NBC2390" s="14"/>
      <c r="NBD2390" s="14"/>
      <c r="NBE2390" s="14"/>
      <c r="NBF2390" s="14"/>
      <c r="NBG2390" s="14"/>
      <c r="NBH2390" s="14"/>
      <c r="NBI2390" s="14"/>
      <c r="NBJ2390" s="14"/>
      <c r="NBK2390" s="14"/>
      <c r="NBL2390" s="14"/>
      <c r="NBM2390" s="14"/>
      <c r="NBN2390" s="14"/>
      <c r="NBO2390" s="14"/>
      <c r="NBP2390" s="14"/>
      <c r="NBQ2390" s="14"/>
      <c r="NBR2390" s="14"/>
      <c r="NBS2390" s="14"/>
      <c r="NBT2390" s="14"/>
      <c r="NBU2390" s="14"/>
      <c r="NBV2390" s="14"/>
      <c r="NBW2390" s="14"/>
      <c r="NBX2390" s="14"/>
      <c r="NBY2390" s="14"/>
      <c r="NBZ2390" s="14"/>
      <c r="NCA2390" s="14"/>
      <c r="NCB2390" s="14"/>
      <c r="NCC2390" s="14"/>
      <c r="NCD2390" s="14"/>
      <c r="NCE2390" s="14"/>
      <c r="NCF2390" s="14"/>
      <c r="NCG2390" s="14"/>
      <c r="NCH2390" s="14"/>
      <c r="NCI2390" s="14"/>
      <c r="NCJ2390" s="14"/>
      <c r="NCK2390" s="14"/>
      <c r="NCL2390" s="14"/>
      <c r="NCM2390" s="14"/>
      <c r="NCN2390" s="14"/>
      <c r="NCO2390" s="14"/>
      <c r="NCP2390" s="14"/>
      <c r="NCQ2390" s="14"/>
      <c r="NCR2390" s="14"/>
      <c r="NCS2390" s="14"/>
      <c r="NCT2390" s="14"/>
      <c r="NCU2390" s="14"/>
      <c r="NCV2390" s="14"/>
      <c r="NCW2390" s="14"/>
      <c r="NCX2390" s="14"/>
      <c r="NCY2390" s="14"/>
      <c r="NCZ2390" s="14"/>
      <c r="NDA2390" s="14"/>
      <c r="NDB2390" s="14"/>
      <c r="NDC2390" s="14"/>
      <c r="NDD2390" s="14"/>
      <c r="NDE2390" s="14"/>
      <c r="NDF2390" s="14"/>
      <c r="NDG2390" s="14"/>
      <c r="NDH2390" s="14"/>
      <c r="NDI2390" s="14"/>
      <c r="NDJ2390" s="14"/>
      <c r="NDK2390" s="14"/>
      <c r="NDL2390" s="14"/>
      <c r="NDM2390" s="14"/>
      <c r="NDN2390" s="14"/>
      <c r="NDO2390" s="14"/>
      <c r="NDP2390" s="14"/>
      <c r="NDQ2390" s="14"/>
      <c r="NDR2390" s="14"/>
      <c r="NDS2390" s="14"/>
      <c r="NDT2390" s="14"/>
      <c r="NDU2390" s="14"/>
      <c r="NDV2390" s="14"/>
      <c r="NDW2390" s="14"/>
      <c r="NDX2390" s="14"/>
      <c r="NDY2390" s="14"/>
      <c r="NDZ2390" s="14"/>
      <c r="NEA2390" s="14"/>
      <c r="NEB2390" s="14"/>
      <c r="NEC2390" s="14"/>
      <c r="NED2390" s="14"/>
      <c r="NEE2390" s="14"/>
      <c r="NEF2390" s="14"/>
      <c r="NEG2390" s="14"/>
      <c r="NEH2390" s="14"/>
      <c r="NEI2390" s="14"/>
      <c r="NEJ2390" s="14"/>
      <c r="NEK2390" s="14"/>
      <c r="NEL2390" s="14"/>
      <c r="NEM2390" s="14"/>
      <c r="NEN2390" s="14"/>
      <c r="NEO2390" s="14"/>
      <c r="NEP2390" s="14"/>
      <c r="NEQ2390" s="14"/>
      <c r="NER2390" s="14"/>
      <c r="NES2390" s="14"/>
      <c r="NET2390" s="14"/>
      <c r="NEU2390" s="14"/>
      <c r="NEV2390" s="14"/>
      <c r="NEW2390" s="14"/>
      <c r="NEX2390" s="14"/>
      <c r="NEY2390" s="14"/>
      <c r="NEZ2390" s="14"/>
      <c r="NFA2390" s="14"/>
      <c r="NFB2390" s="14"/>
      <c r="NFC2390" s="14"/>
      <c r="NFD2390" s="14"/>
      <c r="NFE2390" s="14"/>
      <c r="NFF2390" s="14"/>
      <c r="NFG2390" s="14"/>
      <c r="NFH2390" s="14"/>
      <c r="NFI2390" s="14"/>
      <c r="NFJ2390" s="14"/>
      <c r="NFK2390" s="14"/>
      <c r="NFL2390" s="14"/>
      <c r="NFM2390" s="14"/>
      <c r="NFN2390" s="14"/>
      <c r="NFO2390" s="14"/>
      <c r="NFP2390" s="14"/>
      <c r="NFQ2390" s="14"/>
      <c r="NFR2390" s="14"/>
      <c r="NFS2390" s="14"/>
      <c r="NFT2390" s="14"/>
      <c r="NFU2390" s="14"/>
      <c r="NFV2390" s="14"/>
      <c r="NFW2390" s="14"/>
      <c r="NFX2390" s="14"/>
      <c r="NFY2390" s="14"/>
      <c r="NFZ2390" s="14"/>
      <c r="NGA2390" s="14"/>
      <c r="NGB2390" s="14"/>
      <c r="NGC2390" s="14"/>
      <c r="NGD2390" s="14"/>
      <c r="NGE2390" s="14"/>
      <c r="NGF2390" s="14"/>
      <c r="NGG2390" s="14"/>
      <c r="NGH2390" s="14"/>
      <c r="NGI2390" s="14"/>
      <c r="NGJ2390" s="14"/>
      <c r="NGK2390" s="14"/>
      <c r="NGL2390" s="14"/>
      <c r="NGM2390" s="14"/>
      <c r="NGN2390" s="14"/>
      <c r="NGO2390" s="14"/>
      <c r="NGP2390" s="14"/>
      <c r="NGQ2390" s="14"/>
      <c r="NGR2390" s="14"/>
      <c r="NGS2390" s="14"/>
      <c r="NGT2390" s="14"/>
      <c r="NGU2390" s="14"/>
      <c r="NGV2390" s="14"/>
      <c r="NGW2390" s="14"/>
      <c r="NGX2390" s="14"/>
      <c r="NGY2390" s="14"/>
      <c r="NGZ2390" s="14"/>
      <c r="NHA2390" s="14"/>
      <c r="NHB2390" s="14"/>
      <c r="NHC2390" s="14"/>
      <c r="NHD2390" s="14"/>
      <c r="NHE2390" s="14"/>
      <c r="NHF2390" s="14"/>
      <c r="NHG2390" s="14"/>
      <c r="NHH2390" s="14"/>
      <c r="NHI2390" s="14"/>
      <c r="NHJ2390" s="14"/>
      <c r="NHK2390" s="14"/>
      <c r="NHL2390" s="14"/>
      <c r="NHM2390" s="14"/>
      <c r="NHN2390" s="14"/>
      <c r="NHO2390" s="14"/>
      <c r="NHP2390" s="14"/>
      <c r="NHQ2390" s="14"/>
      <c r="NHR2390" s="14"/>
      <c r="NHS2390" s="14"/>
      <c r="NHT2390" s="14"/>
      <c r="NHU2390" s="14"/>
      <c r="NHV2390" s="14"/>
      <c r="NHW2390" s="14"/>
      <c r="NHX2390" s="14"/>
      <c r="NHY2390" s="14"/>
      <c r="NHZ2390" s="14"/>
      <c r="NIA2390" s="14"/>
      <c r="NIB2390" s="14"/>
      <c r="NIC2390" s="14"/>
      <c r="NID2390" s="14"/>
      <c r="NIE2390" s="14"/>
      <c r="NIF2390" s="14"/>
      <c r="NIG2390" s="14"/>
      <c r="NIH2390" s="14"/>
      <c r="NII2390" s="14"/>
      <c r="NIJ2390" s="14"/>
      <c r="NIK2390" s="14"/>
      <c r="NIL2390" s="14"/>
      <c r="NIM2390" s="14"/>
      <c r="NIN2390" s="14"/>
      <c r="NIO2390" s="14"/>
      <c r="NIP2390" s="14"/>
      <c r="NIQ2390" s="14"/>
      <c r="NIR2390" s="14"/>
      <c r="NIS2390" s="14"/>
      <c r="NIT2390" s="14"/>
      <c r="NIU2390" s="14"/>
      <c r="NIV2390" s="14"/>
      <c r="NIW2390" s="14"/>
      <c r="NIX2390" s="14"/>
      <c r="NIY2390" s="14"/>
      <c r="NIZ2390" s="14"/>
      <c r="NJA2390" s="14"/>
      <c r="NJB2390" s="14"/>
      <c r="NJC2390" s="14"/>
      <c r="NJD2390" s="14"/>
      <c r="NJE2390" s="14"/>
      <c r="NJF2390" s="14"/>
      <c r="NJG2390" s="14"/>
      <c r="NJH2390" s="14"/>
      <c r="NJI2390" s="14"/>
      <c r="NJJ2390" s="14"/>
      <c r="NJK2390" s="14"/>
      <c r="NJL2390" s="14"/>
      <c r="NJM2390" s="14"/>
      <c r="NJN2390" s="14"/>
      <c r="NJO2390" s="14"/>
      <c r="NJP2390" s="14"/>
      <c r="NJQ2390" s="14"/>
      <c r="NJR2390" s="14"/>
      <c r="NJS2390" s="14"/>
      <c r="NJT2390" s="14"/>
      <c r="NJU2390" s="14"/>
      <c r="NJV2390" s="14"/>
      <c r="NJW2390" s="14"/>
      <c r="NJX2390" s="14"/>
      <c r="NJY2390" s="14"/>
      <c r="NJZ2390" s="14"/>
      <c r="NKA2390" s="14"/>
      <c r="NKB2390" s="14"/>
      <c r="NKC2390" s="14"/>
      <c r="NKD2390" s="14"/>
      <c r="NKE2390" s="14"/>
      <c r="NKF2390" s="14"/>
      <c r="NKG2390" s="14"/>
      <c r="NKH2390" s="14"/>
      <c r="NKI2390" s="14"/>
      <c r="NKJ2390" s="14"/>
      <c r="NKK2390" s="14"/>
      <c r="NKL2390" s="14"/>
      <c r="NKM2390" s="14"/>
      <c r="NKN2390" s="14"/>
      <c r="NKO2390" s="14"/>
      <c r="NKP2390" s="14"/>
      <c r="NKQ2390" s="14"/>
      <c r="NKR2390" s="14"/>
      <c r="NKS2390" s="14"/>
      <c r="NKT2390" s="14"/>
      <c r="NKU2390" s="14"/>
      <c r="NKV2390" s="14"/>
      <c r="NKW2390" s="14"/>
      <c r="NKX2390" s="14"/>
      <c r="NKY2390" s="14"/>
      <c r="NKZ2390" s="14"/>
      <c r="NLA2390" s="14"/>
      <c r="NLB2390" s="14"/>
      <c r="NLC2390" s="14"/>
      <c r="NLD2390" s="14"/>
      <c r="NLE2390" s="14"/>
      <c r="NLF2390" s="14"/>
      <c r="NLG2390" s="14"/>
      <c r="NLH2390" s="14"/>
      <c r="NLI2390" s="14"/>
      <c r="NLJ2390" s="14"/>
      <c r="NLK2390" s="14"/>
      <c r="NLL2390" s="14"/>
      <c r="NLM2390" s="14"/>
      <c r="NLN2390" s="14"/>
      <c r="NLO2390" s="14"/>
      <c r="NLP2390" s="14"/>
      <c r="NLQ2390" s="14"/>
      <c r="NLR2390" s="14"/>
      <c r="NLS2390" s="14"/>
      <c r="NLT2390" s="14"/>
      <c r="NLU2390" s="14"/>
      <c r="NLV2390" s="14"/>
      <c r="NLW2390" s="14"/>
      <c r="NLX2390" s="14"/>
      <c r="NLY2390" s="14"/>
      <c r="NLZ2390" s="14"/>
      <c r="NMA2390" s="14"/>
      <c r="NMB2390" s="14"/>
      <c r="NMC2390" s="14"/>
      <c r="NMD2390" s="14"/>
      <c r="NME2390" s="14"/>
      <c r="NMF2390" s="14"/>
      <c r="NMG2390" s="14"/>
      <c r="NMH2390" s="14"/>
      <c r="NMI2390" s="14"/>
      <c r="NMJ2390" s="14"/>
      <c r="NMK2390" s="14"/>
      <c r="NML2390" s="14"/>
      <c r="NMM2390" s="14"/>
      <c r="NMN2390" s="14"/>
      <c r="NMO2390" s="14"/>
      <c r="NMP2390" s="14"/>
      <c r="NMQ2390" s="14"/>
      <c r="NMR2390" s="14"/>
      <c r="NMS2390" s="14"/>
      <c r="NMT2390" s="14"/>
      <c r="NMU2390" s="14"/>
      <c r="NMV2390" s="14"/>
      <c r="NMW2390" s="14"/>
      <c r="NMX2390" s="14"/>
      <c r="NMY2390" s="14"/>
      <c r="NMZ2390" s="14"/>
      <c r="NNA2390" s="14"/>
      <c r="NNB2390" s="14"/>
      <c r="NNC2390" s="14"/>
      <c r="NND2390" s="14"/>
      <c r="NNE2390" s="14"/>
      <c r="NNF2390" s="14"/>
      <c r="NNG2390" s="14"/>
      <c r="NNH2390" s="14"/>
      <c r="NNI2390" s="14"/>
      <c r="NNJ2390" s="14"/>
      <c r="NNK2390" s="14"/>
      <c r="NNL2390" s="14"/>
      <c r="NNM2390" s="14"/>
      <c r="NNN2390" s="14"/>
      <c r="NNO2390" s="14"/>
      <c r="NNP2390" s="14"/>
      <c r="NNQ2390" s="14"/>
      <c r="NNR2390" s="14"/>
      <c r="NNS2390" s="14"/>
      <c r="NNT2390" s="14"/>
      <c r="NNU2390" s="14"/>
      <c r="NNV2390" s="14"/>
      <c r="NNW2390" s="14"/>
      <c r="NNX2390" s="14"/>
      <c r="NNY2390" s="14"/>
      <c r="NNZ2390" s="14"/>
      <c r="NOA2390" s="14"/>
      <c r="NOB2390" s="14"/>
      <c r="NOC2390" s="14"/>
      <c r="NOD2390" s="14"/>
      <c r="NOE2390" s="14"/>
      <c r="NOF2390" s="14"/>
      <c r="NOG2390" s="14"/>
      <c r="NOH2390" s="14"/>
      <c r="NOI2390" s="14"/>
      <c r="NOJ2390" s="14"/>
      <c r="NOK2390" s="14"/>
      <c r="NOL2390" s="14"/>
      <c r="NOM2390" s="14"/>
      <c r="NON2390" s="14"/>
      <c r="NOO2390" s="14"/>
      <c r="NOP2390" s="14"/>
      <c r="NOQ2390" s="14"/>
      <c r="NOR2390" s="14"/>
      <c r="NOS2390" s="14"/>
      <c r="NOT2390" s="14"/>
      <c r="NOU2390" s="14"/>
      <c r="NOV2390" s="14"/>
      <c r="NOW2390" s="14"/>
      <c r="NOX2390" s="14"/>
      <c r="NOY2390" s="14"/>
      <c r="NOZ2390" s="14"/>
      <c r="NPA2390" s="14"/>
      <c r="NPB2390" s="14"/>
      <c r="NPC2390" s="14"/>
      <c r="NPD2390" s="14"/>
      <c r="NPE2390" s="14"/>
      <c r="NPF2390" s="14"/>
      <c r="NPG2390" s="14"/>
      <c r="NPH2390" s="14"/>
      <c r="NPI2390" s="14"/>
      <c r="NPJ2390" s="14"/>
      <c r="NPK2390" s="14"/>
      <c r="NPL2390" s="14"/>
      <c r="NPM2390" s="14"/>
      <c r="NPN2390" s="14"/>
      <c r="NPO2390" s="14"/>
      <c r="NPP2390" s="14"/>
      <c r="NPQ2390" s="14"/>
      <c r="NPR2390" s="14"/>
      <c r="NPS2390" s="14"/>
      <c r="NPT2390" s="14"/>
      <c r="NPU2390" s="14"/>
      <c r="NPV2390" s="14"/>
      <c r="NPW2390" s="14"/>
      <c r="NPX2390" s="14"/>
      <c r="NPY2390" s="14"/>
      <c r="NPZ2390" s="14"/>
      <c r="NQA2390" s="14"/>
      <c r="NQB2390" s="14"/>
      <c r="NQC2390" s="14"/>
      <c r="NQD2390" s="14"/>
      <c r="NQE2390" s="14"/>
      <c r="NQF2390" s="14"/>
      <c r="NQG2390" s="14"/>
      <c r="NQH2390" s="14"/>
      <c r="NQI2390" s="14"/>
      <c r="NQJ2390" s="14"/>
      <c r="NQK2390" s="14"/>
      <c r="NQL2390" s="14"/>
      <c r="NQM2390" s="14"/>
      <c r="NQN2390" s="14"/>
      <c r="NQO2390" s="14"/>
      <c r="NQP2390" s="14"/>
      <c r="NQQ2390" s="14"/>
      <c r="NQR2390" s="14"/>
      <c r="NQS2390" s="14"/>
      <c r="NQT2390" s="14"/>
      <c r="NQU2390" s="14"/>
      <c r="NQV2390" s="14"/>
      <c r="NQW2390" s="14"/>
      <c r="NQX2390" s="14"/>
      <c r="NQY2390" s="14"/>
      <c r="NQZ2390" s="14"/>
      <c r="NRA2390" s="14"/>
      <c r="NRB2390" s="14"/>
      <c r="NRC2390" s="14"/>
      <c r="NRD2390" s="14"/>
      <c r="NRE2390" s="14"/>
      <c r="NRF2390" s="14"/>
      <c r="NRG2390" s="14"/>
      <c r="NRH2390" s="14"/>
      <c r="NRI2390" s="14"/>
      <c r="NRJ2390" s="14"/>
      <c r="NRK2390" s="14"/>
      <c r="NRL2390" s="14"/>
      <c r="NRM2390" s="14"/>
      <c r="NRN2390" s="14"/>
      <c r="NRO2390" s="14"/>
      <c r="NRP2390" s="14"/>
      <c r="NRQ2390" s="14"/>
      <c r="NRR2390" s="14"/>
      <c r="NRS2390" s="14"/>
      <c r="NRT2390" s="14"/>
      <c r="NRU2390" s="14"/>
      <c r="NRV2390" s="14"/>
      <c r="NRW2390" s="14"/>
      <c r="NRX2390" s="14"/>
      <c r="NRY2390" s="14"/>
      <c r="NRZ2390" s="14"/>
      <c r="NSA2390" s="14"/>
      <c r="NSB2390" s="14"/>
      <c r="NSC2390" s="14"/>
      <c r="NSD2390" s="14"/>
      <c r="NSE2390" s="14"/>
      <c r="NSF2390" s="14"/>
      <c r="NSG2390" s="14"/>
      <c r="NSH2390" s="14"/>
      <c r="NSI2390" s="14"/>
      <c r="NSJ2390" s="14"/>
      <c r="NSK2390" s="14"/>
      <c r="NSL2390" s="14"/>
      <c r="NSM2390" s="14"/>
      <c r="NSN2390" s="14"/>
      <c r="NSO2390" s="14"/>
      <c r="NSP2390" s="14"/>
      <c r="NSQ2390" s="14"/>
      <c r="NSR2390" s="14"/>
      <c r="NSS2390" s="14"/>
      <c r="NST2390" s="14"/>
      <c r="NSU2390" s="14"/>
      <c r="NSV2390" s="14"/>
      <c r="NSW2390" s="14"/>
      <c r="NSX2390" s="14"/>
      <c r="NSY2390" s="14"/>
      <c r="NSZ2390" s="14"/>
      <c r="NTA2390" s="14"/>
      <c r="NTB2390" s="14"/>
      <c r="NTC2390" s="14"/>
      <c r="NTD2390" s="14"/>
      <c r="NTE2390" s="14"/>
      <c r="NTF2390" s="14"/>
      <c r="NTG2390" s="14"/>
      <c r="NTH2390" s="14"/>
      <c r="NTI2390" s="14"/>
      <c r="NTJ2390" s="14"/>
      <c r="NTK2390" s="14"/>
      <c r="NTL2390" s="14"/>
      <c r="NTM2390" s="14"/>
      <c r="NTN2390" s="14"/>
      <c r="NTO2390" s="14"/>
      <c r="NTP2390" s="14"/>
      <c r="NTQ2390" s="14"/>
      <c r="NTR2390" s="14"/>
      <c r="NTS2390" s="14"/>
      <c r="NTT2390" s="14"/>
      <c r="NTU2390" s="14"/>
      <c r="NTV2390" s="14"/>
      <c r="NTW2390" s="14"/>
      <c r="NTX2390" s="14"/>
      <c r="NTY2390" s="14"/>
      <c r="NTZ2390" s="14"/>
      <c r="NUA2390" s="14"/>
      <c r="NUB2390" s="14"/>
      <c r="NUC2390" s="14"/>
      <c r="NUD2390" s="14"/>
      <c r="NUE2390" s="14"/>
      <c r="NUF2390" s="14"/>
      <c r="NUG2390" s="14"/>
      <c r="NUH2390" s="14"/>
      <c r="NUI2390" s="14"/>
      <c r="NUJ2390" s="14"/>
      <c r="NUK2390" s="14"/>
      <c r="NUL2390" s="14"/>
      <c r="NUM2390" s="14"/>
      <c r="NUN2390" s="14"/>
      <c r="NUO2390" s="14"/>
      <c r="NUP2390" s="14"/>
      <c r="NUQ2390" s="14"/>
      <c r="NUR2390" s="14"/>
      <c r="NUS2390" s="14"/>
      <c r="NUT2390" s="14"/>
      <c r="NUU2390" s="14"/>
      <c r="NUV2390" s="14"/>
      <c r="NUW2390" s="14"/>
      <c r="NUX2390" s="14"/>
      <c r="NUY2390" s="14"/>
      <c r="NUZ2390" s="14"/>
      <c r="NVA2390" s="14"/>
      <c r="NVB2390" s="14"/>
      <c r="NVC2390" s="14"/>
      <c r="NVD2390" s="14"/>
      <c r="NVE2390" s="14"/>
      <c r="NVF2390" s="14"/>
      <c r="NVG2390" s="14"/>
      <c r="NVH2390" s="14"/>
      <c r="NVI2390" s="14"/>
      <c r="NVJ2390" s="14"/>
      <c r="NVK2390" s="14"/>
      <c r="NVL2390" s="14"/>
      <c r="NVM2390" s="14"/>
      <c r="NVN2390" s="14"/>
      <c r="NVO2390" s="14"/>
      <c r="NVP2390" s="14"/>
      <c r="NVQ2390" s="14"/>
      <c r="NVR2390" s="14"/>
      <c r="NVS2390" s="14"/>
      <c r="NVT2390" s="14"/>
      <c r="NVU2390" s="14"/>
      <c r="NVV2390" s="14"/>
      <c r="NVW2390" s="14"/>
      <c r="NVX2390" s="14"/>
      <c r="NVY2390" s="14"/>
      <c r="NVZ2390" s="14"/>
      <c r="NWA2390" s="14"/>
      <c r="NWB2390" s="14"/>
      <c r="NWC2390" s="14"/>
      <c r="NWD2390" s="14"/>
      <c r="NWE2390" s="14"/>
      <c r="NWF2390" s="14"/>
      <c r="NWG2390" s="14"/>
      <c r="NWH2390" s="14"/>
      <c r="NWI2390" s="14"/>
      <c r="NWJ2390" s="14"/>
      <c r="NWK2390" s="14"/>
      <c r="NWL2390" s="14"/>
      <c r="NWM2390" s="14"/>
      <c r="NWN2390" s="14"/>
      <c r="NWO2390" s="14"/>
      <c r="NWP2390" s="14"/>
      <c r="NWQ2390" s="14"/>
      <c r="NWR2390" s="14"/>
      <c r="NWS2390" s="14"/>
      <c r="NWT2390" s="14"/>
      <c r="NWU2390" s="14"/>
      <c r="NWV2390" s="14"/>
      <c r="NWW2390" s="14"/>
      <c r="NWX2390" s="14"/>
      <c r="NWY2390" s="14"/>
      <c r="NWZ2390" s="14"/>
      <c r="NXA2390" s="14"/>
      <c r="NXB2390" s="14"/>
      <c r="NXC2390" s="14"/>
      <c r="NXD2390" s="14"/>
      <c r="NXE2390" s="14"/>
      <c r="NXF2390" s="14"/>
      <c r="NXG2390" s="14"/>
      <c r="NXH2390" s="14"/>
      <c r="NXI2390" s="14"/>
      <c r="NXJ2390" s="14"/>
      <c r="NXK2390" s="14"/>
      <c r="NXL2390" s="14"/>
      <c r="NXM2390" s="14"/>
      <c r="NXN2390" s="14"/>
      <c r="NXO2390" s="14"/>
      <c r="NXP2390" s="14"/>
      <c r="NXQ2390" s="14"/>
      <c r="NXR2390" s="14"/>
      <c r="NXS2390" s="14"/>
      <c r="NXT2390" s="14"/>
      <c r="NXU2390" s="14"/>
      <c r="NXV2390" s="14"/>
      <c r="NXW2390" s="14"/>
      <c r="NXX2390" s="14"/>
      <c r="NXY2390" s="14"/>
      <c r="NXZ2390" s="14"/>
      <c r="NYA2390" s="14"/>
      <c r="NYB2390" s="14"/>
      <c r="NYC2390" s="14"/>
      <c r="NYD2390" s="14"/>
      <c r="NYE2390" s="14"/>
      <c r="NYF2390" s="14"/>
      <c r="NYG2390" s="14"/>
      <c r="NYH2390" s="14"/>
      <c r="NYI2390" s="14"/>
      <c r="NYJ2390" s="14"/>
      <c r="NYK2390" s="14"/>
      <c r="NYL2390" s="14"/>
      <c r="NYM2390" s="14"/>
      <c r="NYN2390" s="14"/>
      <c r="NYO2390" s="14"/>
      <c r="NYP2390" s="14"/>
      <c r="NYQ2390" s="14"/>
      <c r="NYR2390" s="14"/>
      <c r="NYS2390" s="14"/>
      <c r="NYT2390" s="14"/>
      <c r="NYU2390" s="14"/>
      <c r="NYV2390" s="14"/>
      <c r="NYW2390" s="14"/>
      <c r="NYX2390" s="14"/>
      <c r="NYY2390" s="14"/>
      <c r="NYZ2390" s="14"/>
      <c r="NZA2390" s="14"/>
      <c r="NZB2390" s="14"/>
      <c r="NZC2390" s="14"/>
      <c r="NZD2390" s="14"/>
      <c r="NZE2390" s="14"/>
      <c r="NZF2390" s="14"/>
      <c r="NZG2390" s="14"/>
      <c r="NZH2390" s="14"/>
      <c r="NZI2390" s="14"/>
      <c r="NZJ2390" s="14"/>
      <c r="NZK2390" s="14"/>
      <c r="NZL2390" s="14"/>
      <c r="NZM2390" s="14"/>
      <c r="NZN2390" s="14"/>
      <c r="NZO2390" s="14"/>
      <c r="NZP2390" s="14"/>
      <c r="NZQ2390" s="14"/>
      <c r="NZR2390" s="14"/>
      <c r="NZS2390" s="14"/>
      <c r="NZT2390" s="14"/>
      <c r="NZU2390" s="14"/>
      <c r="NZV2390" s="14"/>
      <c r="NZW2390" s="14"/>
      <c r="NZX2390" s="14"/>
      <c r="NZY2390" s="14"/>
      <c r="NZZ2390" s="14"/>
      <c r="OAA2390" s="14"/>
      <c r="OAB2390" s="14"/>
      <c r="OAC2390" s="14"/>
      <c r="OAD2390" s="14"/>
      <c r="OAE2390" s="14"/>
      <c r="OAF2390" s="14"/>
      <c r="OAG2390" s="14"/>
      <c r="OAH2390" s="14"/>
      <c r="OAI2390" s="14"/>
      <c r="OAJ2390" s="14"/>
      <c r="OAK2390" s="14"/>
      <c r="OAL2390" s="14"/>
      <c r="OAM2390" s="14"/>
      <c r="OAN2390" s="14"/>
      <c r="OAO2390" s="14"/>
      <c r="OAP2390" s="14"/>
      <c r="OAQ2390" s="14"/>
      <c r="OAR2390" s="14"/>
      <c r="OAS2390" s="14"/>
      <c r="OAT2390" s="14"/>
      <c r="OAU2390" s="14"/>
      <c r="OAV2390" s="14"/>
      <c r="OAW2390" s="14"/>
      <c r="OAX2390" s="14"/>
      <c r="OAY2390" s="14"/>
      <c r="OAZ2390" s="14"/>
      <c r="OBA2390" s="14"/>
      <c r="OBB2390" s="14"/>
      <c r="OBC2390" s="14"/>
      <c r="OBD2390" s="14"/>
      <c r="OBE2390" s="14"/>
      <c r="OBF2390" s="14"/>
      <c r="OBG2390" s="14"/>
      <c r="OBH2390" s="14"/>
      <c r="OBI2390" s="14"/>
      <c r="OBJ2390" s="14"/>
      <c r="OBK2390" s="14"/>
      <c r="OBL2390" s="14"/>
      <c r="OBM2390" s="14"/>
      <c r="OBN2390" s="14"/>
      <c r="OBO2390" s="14"/>
      <c r="OBP2390" s="14"/>
      <c r="OBQ2390" s="14"/>
      <c r="OBR2390" s="14"/>
      <c r="OBS2390" s="14"/>
      <c r="OBT2390" s="14"/>
      <c r="OBU2390" s="14"/>
      <c r="OBV2390" s="14"/>
      <c r="OBW2390" s="14"/>
      <c r="OBX2390" s="14"/>
      <c r="OBY2390" s="14"/>
      <c r="OBZ2390" s="14"/>
      <c r="OCA2390" s="14"/>
      <c r="OCB2390" s="14"/>
      <c r="OCC2390" s="14"/>
      <c r="OCD2390" s="14"/>
      <c r="OCE2390" s="14"/>
      <c r="OCF2390" s="14"/>
      <c r="OCG2390" s="14"/>
      <c r="OCH2390" s="14"/>
      <c r="OCI2390" s="14"/>
      <c r="OCJ2390" s="14"/>
      <c r="OCK2390" s="14"/>
      <c r="OCL2390" s="14"/>
      <c r="OCM2390" s="14"/>
      <c r="OCN2390" s="14"/>
      <c r="OCO2390" s="14"/>
      <c r="OCP2390" s="14"/>
      <c r="OCQ2390" s="14"/>
      <c r="OCR2390" s="14"/>
      <c r="OCS2390" s="14"/>
      <c r="OCT2390" s="14"/>
      <c r="OCU2390" s="14"/>
      <c r="OCV2390" s="14"/>
      <c r="OCW2390" s="14"/>
      <c r="OCX2390" s="14"/>
      <c r="OCY2390" s="14"/>
      <c r="OCZ2390" s="14"/>
      <c r="ODA2390" s="14"/>
      <c r="ODB2390" s="14"/>
      <c r="ODC2390" s="14"/>
      <c r="ODD2390" s="14"/>
      <c r="ODE2390" s="14"/>
      <c r="ODF2390" s="14"/>
      <c r="ODG2390" s="14"/>
      <c r="ODH2390" s="14"/>
      <c r="ODI2390" s="14"/>
      <c r="ODJ2390" s="14"/>
      <c r="ODK2390" s="14"/>
      <c r="ODL2390" s="14"/>
      <c r="ODM2390" s="14"/>
      <c r="ODN2390" s="14"/>
      <c r="ODO2390" s="14"/>
      <c r="ODP2390" s="14"/>
      <c r="ODQ2390" s="14"/>
      <c r="ODR2390" s="14"/>
      <c r="ODS2390" s="14"/>
      <c r="ODT2390" s="14"/>
      <c r="ODU2390" s="14"/>
      <c r="ODV2390" s="14"/>
      <c r="ODW2390" s="14"/>
      <c r="ODX2390" s="14"/>
      <c r="ODY2390" s="14"/>
      <c r="ODZ2390" s="14"/>
      <c r="OEA2390" s="14"/>
      <c r="OEB2390" s="14"/>
      <c r="OEC2390" s="14"/>
      <c r="OED2390" s="14"/>
      <c r="OEE2390" s="14"/>
      <c r="OEF2390" s="14"/>
      <c r="OEG2390" s="14"/>
      <c r="OEH2390" s="14"/>
      <c r="OEI2390" s="14"/>
      <c r="OEJ2390" s="14"/>
      <c r="OEK2390" s="14"/>
      <c r="OEL2390" s="14"/>
      <c r="OEM2390" s="14"/>
      <c r="OEN2390" s="14"/>
      <c r="OEO2390" s="14"/>
      <c r="OEP2390" s="14"/>
      <c r="OEQ2390" s="14"/>
      <c r="OER2390" s="14"/>
      <c r="OES2390" s="14"/>
      <c r="OET2390" s="14"/>
      <c r="OEU2390" s="14"/>
      <c r="OEV2390" s="14"/>
      <c r="OEW2390" s="14"/>
      <c r="OEX2390" s="14"/>
      <c r="OEY2390" s="14"/>
      <c r="OEZ2390" s="14"/>
      <c r="OFA2390" s="14"/>
      <c r="OFB2390" s="14"/>
      <c r="OFC2390" s="14"/>
      <c r="OFD2390" s="14"/>
      <c r="OFE2390" s="14"/>
      <c r="OFF2390" s="14"/>
      <c r="OFG2390" s="14"/>
      <c r="OFH2390" s="14"/>
      <c r="OFI2390" s="14"/>
      <c r="OFJ2390" s="14"/>
      <c r="OFK2390" s="14"/>
      <c r="OFL2390" s="14"/>
      <c r="OFM2390" s="14"/>
      <c r="OFN2390" s="14"/>
      <c r="OFO2390" s="14"/>
      <c r="OFP2390" s="14"/>
      <c r="OFQ2390" s="14"/>
      <c r="OFR2390" s="14"/>
      <c r="OFS2390" s="14"/>
      <c r="OFT2390" s="14"/>
      <c r="OFU2390" s="14"/>
      <c r="OFV2390" s="14"/>
      <c r="OFW2390" s="14"/>
      <c r="OFX2390" s="14"/>
      <c r="OFY2390" s="14"/>
      <c r="OFZ2390" s="14"/>
      <c r="OGA2390" s="14"/>
      <c r="OGB2390" s="14"/>
      <c r="OGC2390" s="14"/>
      <c r="OGD2390" s="14"/>
      <c r="OGE2390" s="14"/>
      <c r="OGF2390" s="14"/>
      <c r="OGG2390" s="14"/>
      <c r="OGH2390" s="14"/>
      <c r="OGI2390" s="14"/>
      <c r="OGJ2390" s="14"/>
      <c r="OGK2390" s="14"/>
      <c r="OGL2390" s="14"/>
      <c r="OGM2390" s="14"/>
      <c r="OGN2390" s="14"/>
      <c r="OGO2390" s="14"/>
      <c r="OGP2390" s="14"/>
      <c r="OGQ2390" s="14"/>
      <c r="OGR2390" s="14"/>
      <c r="OGS2390" s="14"/>
      <c r="OGT2390" s="14"/>
      <c r="OGU2390" s="14"/>
      <c r="OGV2390" s="14"/>
      <c r="OGW2390" s="14"/>
      <c r="OGX2390" s="14"/>
      <c r="OGY2390" s="14"/>
      <c r="OGZ2390" s="14"/>
      <c r="OHA2390" s="14"/>
      <c r="OHB2390" s="14"/>
      <c r="OHC2390" s="14"/>
      <c r="OHD2390" s="14"/>
      <c r="OHE2390" s="14"/>
      <c r="OHF2390" s="14"/>
      <c r="OHG2390" s="14"/>
      <c r="OHH2390" s="14"/>
      <c r="OHI2390" s="14"/>
      <c r="OHJ2390" s="14"/>
      <c r="OHK2390" s="14"/>
      <c r="OHL2390" s="14"/>
      <c r="OHM2390" s="14"/>
      <c r="OHN2390" s="14"/>
      <c r="OHO2390" s="14"/>
      <c r="OHP2390" s="14"/>
      <c r="OHQ2390" s="14"/>
      <c r="OHR2390" s="14"/>
      <c r="OHS2390" s="14"/>
      <c r="OHT2390" s="14"/>
      <c r="OHU2390" s="14"/>
      <c r="OHV2390" s="14"/>
      <c r="OHW2390" s="14"/>
      <c r="OHX2390" s="14"/>
      <c r="OHY2390" s="14"/>
      <c r="OHZ2390" s="14"/>
      <c r="OIA2390" s="14"/>
      <c r="OIB2390" s="14"/>
      <c r="OIC2390" s="14"/>
      <c r="OID2390" s="14"/>
      <c r="OIE2390" s="14"/>
      <c r="OIF2390" s="14"/>
      <c r="OIG2390" s="14"/>
      <c r="OIH2390" s="14"/>
      <c r="OII2390" s="14"/>
      <c r="OIJ2390" s="14"/>
      <c r="OIK2390" s="14"/>
      <c r="OIL2390" s="14"/>
      <c r="OIM2390" s="14"/>
      <c r="OIN2390" s="14"/>
      <c r="OIO2390" s="14"/>
      <c r="OIP2390" s="14"/>
      <c r="OIQ2390" s="14"/>
      <c r="OIR2390" s="14"/>
      <c r="OIS2390" s="14"/>
      <c r="OIT2390" s="14"/>
      <c r="OIU2390" s="14"/>
      <c r="OIV2390" s="14"/>
      <c r="OIW2390" s="14"/>
      <c r="OIX2390" s="14"/>
      <c r="OIY2390" s="14"/>
      <c r="OIZ2390" s="14"/>
      <c r="OJA2390" s="14"/>
      <c r="OJB2390" s="14"/>
      <c r="OJC2390" s="14"/>
      <c r="OJD2390" s="14"/>
      <c r="OJE2390" s="14"/>
      <c r="OJF2390" s="14"/>
      <c r="OJG2390" s="14"/>
      <c r="OJH2390" s="14"/>
      <c r="OJI2390" s="14"/>
      <c r="OJJ2390" s="14"/>
      <c r="OJK2390" s="14"/>
      <c r="OJL2390" s="14"/>
      <c r="OJM2390" s="14"/>
      <c r="OJN2390" s="14"/>
      <c r="OJO2390" s="14"/>
      <c r="OJP2390" s="14"/>
      <c r="OJQ2390" s="14"/>
      <c r="OJR2390" s="14"/>
      <c r="OJS2390" s="14"/>
      <c r="OJT2390" s="14"/>
      <c r="OJU2390" s="14"/>
      <c r="OJV2390" s="14"/>
      <c r="OJW2390" s="14"/>
      <c r="OJX2390" s="14"/>
      <c r="OJY2390" s="14"/>
      <c r="OJZ2390" s="14"/>
      <c r="OKA2390" s="14"/>
      <c r="OKB2390" s="14"/>
      <c r="OKC2390" s="14"/>
      <c r="OKD2390" s="14"/>
      <c r="OKE2390" s="14"/>
      <c r="OKF2390" s="14"/>
      <c r="OKG2390" s="14"/>
      <c r="OKH2390" s="14"/>
      <c r="OKI2390" s="14"/>
      <c r="OKJ2390" s="14"/>
      <c r="OKK2390" s="14"/>
      <c r="OKL2390" s="14"/>
      <c r="OKM2390" s="14"/>
      <c r="OKN2390" s="14"/>
      <c r="OKO2390" s="14"/>
      <c r="OKP2390" s="14"/>
      <c r="OKQ2390" s="14"/>
      <c r="OKR2390" s="14"/>
      <c r="OKS2390" s="14"/>
      <c r="OKT2390" s="14"/>
      <c r="OKU2390" s="14"/>
      <c r="OKV2390" s="14"/>
      <c r="OKW2390" s="14"/>
      <c r="OKX2390" s="14"/>
      <c r="OKY2390" s="14"/>
      <c r="OKZ2390" s="14"/>
      <c r="OLA2390" s="14"/>
      <c r="OLB2390" s="14"/>
      <c r="OLC2390" s="14"/>
      <c r="OLD2390" s="14"/>
      <c r="OLE2390" s="14"/>
      <c r="OLF2390" s="14"/>
      <c r="OLG2390" s="14"/>
      <c r="OLH2390" s="14"/>
      <c r="OLI2390" s="14"/>
      <c r="OLJ2390" s="14"/>
      <c r="OLK2390" s="14"/>
      <c r="OLL2390" s="14"/>
      <c r="OLM2390" s="14"/>
      <c r="OLN2390" s="14"/>
      <c r="OLO2390" s="14"/>
      <c r="OLP2390" s="14"/>
      <c r="OLQ2390" s="14"/>
      <c r="OLR2390" s="14"/>
      <c r="OLS2390" s="14"/>
      <c r="OLT2390" s="14"/>
      <c r="OLU2390" s="14"/>
      <c r="OLV2390" s="14"/>
      <c r="OLW2390" s="14"/>
      <c r="OLX2390" s="14"/>
      <c r="OLY2390" s="14"/>
      <c r="OLZ2390" s="14"/>
      <c r="OMA2390" s="14"/>
      <c r="OMB2390" s="14"/>
      <c r="OMC2390" s="14"/>
      <c r="OMD2390" s="14"/>
      <c r="OME2390" s="14"/>
      <c r="OMF2390" s="14"/>
      <c r="OMG2390" s="14"/>
      <c r="OMH2390" s="14"/>
      <c r="OMI2390" s="14"/>
      <c r="OMJ2390" s="14"/>
      <c r="OMK2390" s="14"/>
      <c r="OML2390" s="14"/>
      <c r="OMM2390" s="14"/>
      <c r="OMN2390" s="14"/>
      <c r="OMO2390" s="14"/>
      <c r="OMP2390" s="14"/>
      <c r="OMQ2390" s="14"/>
      <c r="OMR2390" s="14"/>
      <c r="OMS2390" s="14"/>
      <c r="OMT2390" s="14"/>
      <c r="OMU2390" s="14"/>
      <c r="OMV2390" s="14"/>
      <c r="OMW2390" s="14"/>
      <c r="OMX2390" s="14"/>
      <c r="OMY2390" s="14"/>
      <c r="OMZ2390" s="14"/>
      <c r="ONA2390" s="14"/>
      <c r="ONB2390" s="14"/>
      <c r="ONC2390" s="14"/>
      <c r="OND2390" s="14"/>
      <c r="ONE2390" s="14"/>
      <c r="ONF2390" s="14"/>
      <c r="ONG2390" s="14"/>
      <c r="ONH2390" s="14"/>
      <c r="ONI2390" s="14"/>
      <c r="ONJ2390" s="14"/>
      <c r="ONK2390" s="14"/>
      <c r="ONL2390" s="14"/>
      <c r="ONM2390" s="14"/>
      <c r="ONN2390" s="14"/>
      <c r="ONO2390" s="14"/>
      <c r="ONP2390" s="14"/>
      <c r="ONQ2390" s="14"/>
      <c r="ONR2390" s="14"/>
      <c r="ONS2390" s="14"/>
      <c r="ONT2390" s="14"/>
      <c r="ONU2390" s="14"/>
      <c r="ONV2390" s="14"/>
      <c r="ONW2390" s="14"/>
      <c r="ONX2390" s="14"/>
      <c r="ONY2390" s="14"/>
      <c r="ONZ2390" s="14"/>
      <c r="OOA2390" s="14"/>
      <c r="OOB2390" s="14"/>
      <c r="OOC2390" s="14"/>
      <c r="OOD2390" s="14"/>
      <c r="OOE2390" s="14"/>
      <c r="OOF2390" s="14"/>
      <c r="OOG2390" s="14"/>
      <c r="OOH2390" s="14"/>
      <c r="OOI2390" s="14"/>
      <c r="OOJ2390" s="14"/>
      <c r="OOK2390" s="14"/>
      <c r="OOL2390" s="14"/>
      <c r="OOM2390" s="14"/>
      <c r="OON2390" s="14"/>
      <c r="OOO2390" s="14"/>
      <c r="OOP2390" s="14"/>
      <c r="OOQ2390" s="14"/>
      <c r="OOR2390" s="14"/>
      <c r="OOS2390" s="14"/>
      <c r="OOT2390" s="14"/>
      <c r="OOU2390" s="14"/>
      <c r="OOV2390" s="14"/>
      <c r="OOW2390" s="14"/>
      <c r="OOX2390" s="14"/>
      <c r="OOY2390" s="14"/>
      <c r="OOZ2390" s="14"/>
      <c r="OPA2390" s="14"/>
      <c r="OPB2390" s="14"/>
      <c r="OPC2390" s="14"/>
      <c r="OPD2390" s="14"/>
      <c r="OPE2390" s="14"/>
      <c r="OPF2390" s="14"/>
      <c r="OPG2390" s="14"/>
      <c r="OPH2390" s="14"/>
      <c r="OPI2390" s="14"/>
      <c r="OPJ2390" s="14"/>
      <c r="OPK2390" s="14"/>
      <c r="OPL2390" s="14"/>
      <c r="OPM2390" s="14"/>
      <c r="OPN2390" s="14"/>
      <c r="OPO2390" s="14"/>
      <c r="OPP2390" s="14"/>
      <c r="OPQ2390" s="14"/>
      <c r="OPR2390" s="14"/>
      <c r="OPS2390" s="14"/>
      <c r="OPT2390" s="14"/>
      <c r="OPU2390" s="14"/>
      <c r="OPV2390" s="14"/>
      <c r="OPW2390" s="14"/>
      <c r="OPX2390" s="14"/>
      <c r="OPY2390" s="14"/>
      <c r="OPZ2390" s="14"/>
      <c r="OQA2390" s="14"/>
      <c r="OQB2390" s="14"/>
      <c r="OQC2390" s="14"/>
      <c r="OQD2390" s="14"/>
      <c r="OQE2390" s="14"/>
      <c r="OQF2390" s="14"/>
      <c r="OQG2390" s="14"/>
      <c r="OQH2390" s="14"/>
      <c r="OQI2390" s="14"/>
      <c r="OQJ2390" s="14"/>
      <c r="OQK2390" s="14"/>
      <c r="OQL2390" s="14"/>
      <c r="OQM2390" s="14"/>
      <c r="OQN2390" s="14"/>
      <c r="OQO2390" s="14"/>
      <c r="OQP2390" s="14"/>
      <c r="OQQ2390" s="14"/>
      <c r="OQR2390" s="14"/>
      <c r="OQS2390" s="14"/>
      <c r="OQT2390" s="14"/>
      <c r="OQU2390" s="14"/>
      <c r="OQV2390" s="14"/>
      <c r="OQW2390" s="14"/>
      <c r="OQX2390" s="14"/>
      <c r="OQY2390" s="14"/>
      <c r="OQZ2390" s="14"/>
      <c r="ORA2390" s="14"/>
      <c r="ORB2390" s="14"/>
      <c r="ORC2390" s="14"/>
      <c r="ORD2390" s="14"/>
      <c r="ORE2390" s="14"/>
      <c r="ORF2390" s="14"/>
      <c r="ORG2390" s="14"/>
      <c r="ORH2390" s="14"/>
      <c r="ORI2390" s="14"/>
      <c r="ORJ2390" s="14"/>
      <c r="ORK2390" s="14"/>
      <c r="ORL2390" s="14"/>
      <c r="ORM2390" s="14"/>
      <c r="ORN2390" s="14"/>
      <c r="ORO2390" s="14"/>
      <c r="ORP2390" s="14"/>
      <c r="ORQ2390" s="14"/>
      <c r="ORR2390" s="14"/>
      <c r="ORS2390" s="14"/>
      <c r="ORT2390" s="14"/>
      <c r="ORU2390" s="14"/>
      <c r="ORV2390" s="14"/>
      <c r="ORW2390" s="14"/>
      <c r="ORX2390" s="14"/>
      <c r="ORY2390" s="14"/>
      <c r="ORZ2390" s="14"/>
      <c r="OSA2390" s="14"/>
      <c r="OSB2390" s="14"/>
      <c r="OSC2390" s="14"/>
      <c r="OSD2390" s="14"/>
      <c r="OSE2390" s="14"/>
      <c r="OSF2390" s="14"/>
      <c r="OSG2390" s="14"/>
      <c r="OSH2390" s="14"/>
      <c r="OSI2390" s="14"/>
      <c r="OSJ2390" s="14"/>
      <c r="OSK2390" s="14"/>
      <c r="OSL2390" s="14"/>
      <c r="OSM2390" s="14"/>
      <c r="OSN2390" s="14"/>
      <c r="OSO2390" s="14"/>
      <c r="OSP2390" s="14"/>
      <c r="OSQ2390" s="14"/>
      <c r="OSR2390" s="14"/>
      <c r="OSS2390" s="14"/>
      <c r="OST2390" s="14"/>
      <c r="OSU2390" s="14"/>
      <c r="OSV2390" s="14"/>
      <c r="OSW2390" s="14"/>
      <c r="OSX2390" s="14"/>
      <c r="OSY2390" s="14"/>
      <c r="OSZ2390" s="14"/>
      <c r="OTA2390" s="14"/>
      <c r="OTB2390" s="14"/>
      <c r="OTC2390" s="14"/>
      <c r="OTD2390" s="14"/>
      <c r="OTE2390" s="14"/>
      <c r="OTF2390" s="14"/>
      <c r="OTG2390" s="14"/>
      <c r="OTH2390" s="14"/>
      <c r="OTI2390" s="14"/>
      <c r="OTJ2390" s="14"/>
      <c r="OTK2390" s="14"/>
      <c r="OTL2390" s="14"/>
      <c r="OTM2390" s="14"/>
      <c r="OTN2390" s="14"/>
      <c r="OTO2390" s="14"/>
      <c r="OTP2390" s="14"/>
      <c r="OTQ2390" s="14"/>
      <c r="OTR2390" s="14"/>
      <c r="OTS2390" s="14"/>
      <c r="OTT2390" s="14"/>
      <c r="OTU2390" s="14"/>
      <c r="OTV2390" s="14"/>
      <c r="OTW2390" s="14"/>
      <c r="OTX2390" s="14"/>
      <c r="OTY2390" s="14"/>
      <c r="OTZ2390" s="14"/>
      <c r="OUA2390" s="14"/>
      <c r="OUB2390" s="14"/>
      <c r="OUC2390" s="14"/>
      <c r="OUD2390" s="14"/>
      <c r="OUE2390" s="14"/>
      <c r="OUF2390" s="14"/>
      <c r="OUG2390" s="14"/>
      <c r="OUH2390" s="14"/>
      <c r="OUI2390" s="14"/>
      <c r="OUJ2390" s="14"/>
      <c r="OUK2390" s="14"/>
      <c r="OUL2390" s="14"/>
      <c r="OUM2390" s="14"/>
      <c r="OUN2390" s="14"/>
      <c r="OUO2390" s="14"/>
      <c r="OUP2390" s="14"/>
      <c r="OUQ2390" s="14"/>
      <c r="OUR2390" s="14"/>
      <c r="OUS2390" s="14"/>
      <c r="OUT2390" s="14"/>
      <c r="OUU2390" s="14"/>
      <c r="OUV2390" s="14"/>
      <c r="OUW2390" s="14"/>
      <c r="OUX2390" s="14"/>
      <c r="OUY2390" s="14"/>
      <c r="OUZ2390" s="14"/>
      <c r="OVA2390" s="14"/>
      <c r="OVB2390" s="14"/>
      <c r="OVC2390" s="14"/>
      <c r="OVD2390" s="14"/>
      <c r="OVE2390" s="14"/>
      <c r="OVF2390" s="14"/>
      <c r="OVG2390" s="14"/>
      <c r="OVH2390" s="14"/>
      <c r="OVI2390" s="14"/>
      <c r="OVJ2390" s="14"/>
      <c r="OVK2390" s="14"/>
      <c r="OVL2390" s="14"/>
      <c r="OVM2390" s="14"/>
      <c r="OVN2390" s="14"/>
      <c r="OVO2390" s="14"/>
      <c r="OVP2390" s="14"/>
      <c r="OVQ2390" s="14"/>
      <c r="OVR2390" s="14"/>
      <c r="OVS2390" s="14"/>
      <c r="OVT2390" s="14"/>
      <c r="OVU2390" s="14"/>
      <c r="OVV2390" s="14"/>
      <c r="OVW2390" s="14"/>
      <c r="OVX2390" s="14"/>
      <c r="OVY2390" s="14"/>
      <c r="OVZ2390" s="14"/>
      <c r="OWA2390" s="14"/>
      <c r="OWB2390" s="14"/>
      <c r="OWC2390" s="14"/>
      <c r="OWD2390" s="14"/>
      <c r="OWE2390" s="14"/>
      <c r="OWF2390" s="14"/>
      <c r="OWG2390" s="14"/>
      <c r="OWH2390" s="14"/>
      <c r="OWI2390" s="14"/>
      <c r="OWJ2390" s="14"/>
      <c r="OWK2390" s="14"/>
      <c r="OWL2390" s="14"/>
      <c r="OWM2390" s="14"/>
      <c r="OWN2390" s="14"/>
      <c r="OWO2390" s="14"/>
      <c r="OWP2390" s="14"/>
      <c r="OWQ2390" s="14"/>
      <c r="OWR2390" s="14"/>
      <c r="OWS2390" s="14"/>
      <c r="OWT2390" s="14"/>
      <c r="OWU2390" s="14"/>
      <c r="OWV2390" s="14"/>
      <c r="OWW2390" s="14"/>
      <c r="OWX2390" s="14"/>
      <c r="OWY2390" s="14"/>
      <c r="OWZ2390" s="14"/>
      <c r="OXA2390" s="14"/>
      <c r="OXB2390" s="14"/>
      <c r="OXC2390" s="14"/>
      <c r="OXD2390" s="14"/>
      <c r="OXE2390" s="14"/>
      <c r="OXF2390" s="14"/>
      <c r="OXG2390" s="14"/>
      <c r="OXH2390" s="14"/>
      <c r="OXI2390" s="14"/>
      <c r="OXJ2390" s="14"/>
      <c r="OXK2390" s="14"/>
      <c r="OXL2390" s="14"/>
      <c r="OXM2390" s="14"/>
      <c r="OXN2390" s="14"/>
      <c r="OXO2390" s="14"/>
      <c r="OXP2390" s="14"/>
      <c r="OXQ2390" s="14"/>
      <c r="OXR2390" s="14"/>
      <c r="OXS2390" s="14"/>
      <c r="OXT2390" s="14"/>
      <c r="OXU2390" s="14"/>
      <c r="OXV2390" s="14"/>
      <c r="OXW2390" s="14"/>
      <c r="OXX2390" s="14"/>
      <c r="OXY2390" s="14"/>
      <c r="OXZ2390" s="14"/>
      <c r="OYA2390" s="14"/>
      <c r="OYB2390" s="14"/>
      <c r="OYC2390" s="14"/>
      <c r="OYD2390" s="14"/>
      <c r="OYE2390" s="14"/>
      <c r="OYF2390" s="14"/>
      <c r="OYG2390" s="14"/>
      <c r="OYH2390" s="14"/>
      <c r="OYI2390" s="14"/>
      <c r="OYJ2390" s="14"/>
      <c r="OYK2390" s="14"/>
      <c r="OYL2390" s="14"/>
      <c r="OYM2390" s="14"/>
      <c r="OYN2390" s="14"/>
      <c r="OYO2390" s="14"/>
      <c r="OYP2390" s="14"/>
      <c r="OYQ2390" s="14"/>
      <c r="OYR2390" s="14"/>
      <c r="OYS2390" s="14"/>
      <c r="OYT2390" s="14"/>
      <c r="OYU2390" s="14"/>
      <c r="OYV2390" s="14"/>
      <c r="OYW2390" s="14"/>
      <c r="OYX2390" s="14"/>
      <c r="OYY2390" s="14"/>
      <c r="OYZ2390" s="14"/>
      <c r="OZA2390" s="14"/>
      <c r="OZB2390" s="14"/>
      <c r="OZC2390" s="14"/>
      <c r="OZD2390" s="14"/>
      <c r="OZE2390" s="14"/>
      <c r="OZF2390" s="14"/>
      <c r="OZG2390" s="14"/>
      <c r="OZH2390" s="14"/>
      <c r="OZI2390" s="14"/>
      <c r="OZJ2390" s="14"/>
      <c r="OZK2390" s="14"/>
      <c r="OZL2390" s="14"/>
      <c r="OZM2390" s="14"/>
      <c r="OZN2390" s="14"/>
      <c r="OZO2390" s="14"/>
      <c r="OZP2390" s="14"/>
      <c r="OZQ2390" s="14"/>
      <c r="OZR2390" s="14"/>
      <c r="OZS2390" s="14"/>
      <c r="OZT2390" s="14"/>
      <c r="OZU2390" s="14"/>
      <c r="OZV2390" s="14"/>
      <c r="OZW2390" s="14"/>
      <c r="OZX2390" s="14"/>
      <c r="OZY2390" s="14"/>
      <c r="OZZ2390" s="14"/>
      <c r="PAA2390" s="14"/>
      <c r="PAB2390" s="14"/>
      <c r="PAC2390" s="14"/>
      <c r="PAD2390" s="14"/>
      <c r="PAE2390" s="14"/>
      <c r="PAF2390" s="14"/>
      <c r="PAG2390" s="14"/>
      <c r="PAH2390" s="14"/>
      <c r="PAI2390" s="14"/>
      <c r="PAJ2390" s="14"/>
      <c r="PAK2390" s="14"/>
      <c r="PAL2390" s="14"/>
      <c r="PAM2390" s="14"/>
      <c r="PAN2390" s="14"/>
      <c r="PAO2390" s="14"/>
      <c r="PAP2390" s="14"/>
      <c r="PAQ2390" s="14"/>
      <c r="PAR2390" s="14"/>
      <c r="PAS2390" s="14"/>
      <c r="PAT2390" s="14"/>
      <c r="PAU2390" s="14"/>
      <c r="PAV2390" s="14"/>
      <c r="PAW2390" s="14"/>
      <c r="PAX2390" s="14"/>
      <c r="PAY2390" s="14"/>
      <c r="PAZ2390" s="14"/>
      <c r="PBA2390" s="14"/>
      <c r="PBB2390" s="14"/>
      <c r="PBC2390" s="14"/>
      <c r="PBD2390" s="14"/>
      <c r="PBE2390" s="14"/>
      <c r="PBF2390" s="14"/>
      <c r="PBG2390" s="14"/>
      <c r="PBH2390" s="14"/>
      <c r="PBI2390" s="14"/>
      <c r="PBJ2390" s="14"/>
      <c r="PBK2390" s="14"/>
      <c r="PBL2390" s="14"/>
      <c r="PBM2390" s="14"/>
      <c r="PBN2390" s="14"/>
      <c r="PBO2390" s="14"/>
      <c r="PBP2390" s="14"/>
      <c r="PBQ2390" s="14"/>
      <c r="PBR2390" s="14"/>
      <c r="PBS2390" s="14"/>
      <c r="PBT2390" s="14"/>
      <c r="PBU2390" s="14"/>
      <c r="PBV2390" s="14"/>
      <c r="PBW2390" s="14"/>
      <c r="PBX2390" s="14"/>
      <c r="PBY2390" s="14"/>
      <c r="PBZ2390" s="14"/>
      <c r="PCA2390" s="14"/>
      <c r="PCB2390" s="14"/>
      <c r="PCC2390" s="14"/>
      <c r="PCD2390" s="14"/>
      <c r="PCE2390" s="14"/>
      <c r="PCF2390" s="14"/>
      <c r="PCG2390" s="14"/>
      <c r="PCH2390" s="14"/>
      <c r="PCI2390" s="14"/>
      <c r="PCJ2390" s="14"/>
      <c r="PCK2390" s="14"/>
      <c r="PCL2390" s="14"/>
      <c r="PCM2390" s="14"/>
      <c r="PCN2390" s="14"/>
      <c r="PCO2390" s="14"/>
      <c r="PCP2390" s="14"/>
      <c r="PCQ2390" s="14"/>
      <c r="PCR2390" s="14"/>
      <c r="PCS2390" s="14"/>
      <c r="PCT2390" s="14"/>
      <c r="PCU2390" s="14"/>
      <c r="PCV2390" s="14"/>
      <c r="PCW2390" s="14"/>
      <c r="PCX2390" s="14"/>
      <c r="PCY2390" s="14"/>
      <c r="PCZ2390" s="14"/>
      <c r="PDA2390" s="14"/>
      <c r="PDB2390" s="14"/>
      <c r="PDC2390" s="14"/>
      <c r="PDD2390" s="14"/>
      <c r="PDE2390" s="14"/>
      <c r="PDF2390" s="14"/>
      <c r="PDG2390" s="14"/>
      <c r="PDH2390" s="14"/>
      <c r="PDI2390" s="14"/>
      <c r="PDJ2390" s="14"/>
      <c r="PDK2390" s="14"/>
      <c r="PDL2390" s="14"/>
      <c r="PDM2390" s="14"/>
      <c r="PDN2390" s="14"/>
      <c r="PDO2390" s="14"/>
      <c r="PDP2390" s="14"/>
      <c r="PDQ2390" s="14"/>
      <c r="PDR2390" s="14"/>
      <c r="PDS2390" s="14"/>
      <c r="PDT2390" s="14"/>
      <c r="PDU2390" s="14"/>
      <c r="PDV2390" s="14"/>
      <c r="PDW2390" s="14"/>
      <c r="PDX2390" s="14"/>
      <c r="PDY2390" s="14"/>
      <c r="PDZ2390" s="14"/>
      <c r="PEA2390" s="14"/>
      <c r="PEB2390" s="14"/>
      <c r="PEC2390" s="14"/>
      <c r="PED2390" s="14"/>
      <c r="PEE2390" s="14"/>
      <c r="PEF2390" s="14"/>
      <c r="PEG2390" s="14"/>
      <c r="PEH2390" s="14"/>
      <c r="PEI2390" s="14"/>
      <c r="PEJ2390" s="14"/>
      <c r="PEK2390" s="14"/>
      <c r="PEL2390" s="14"/>
      <c r="PEM2390" s="14"/>
      <c r="PEN2390" s="14"/>
      <c r="PEO2390" s="14"/>
      <c r="PEP2390" s="14"/>
      <c r="PEQ2390" s="14"/>
      <c r="PER2390" s="14"/>
      <c r="PES2390" s="14"/>
      <c r="PET2390" s="14"/>
      <c r="PEU2390" s="14"/>
      <c r="PEV2390" s="14"/>
      <c r="PEW2390" s="14"/>
      <c r="PEX2390" s="14"/>
      <c r="PEY2390" s="14"/>
      <c r="PEZ2390" s="14"/>
      <c r="PFA2390" s="14"/>
      <c r="PFB2390" s="14"/>
      <c r="PFC2390" s="14"/>
      <c r="PFD2390" s="14"/>
      <c r="PFE2390" s="14"/>
      <c r="PFF2390" s="14"/>
      <c r="PFG2390" s="14"/>
      <c r="PFH2390" s="14"/>
      <c r="PFI2390" s="14"/>
      <c r="PFJ2390" s="14"/>
      <c r="PFK2390" s="14"/>
      <c r="PFL2390" s="14"/>
      <c r="PFM2390" s="14"/>
      <c r="PFN2390" s="14"/>
      <c r="PFO2390" s="14"/>
      <c r="PFP2390" s="14"/>
      <c r="PFQ2390" s="14"/>
      <c r="PFR2390" s="14"/>
      <c r="PFS2390" s="14"/>
      <c r="PFT2390" s="14"/>
      <c r="PFU2390" s="14"/>
      <c r="PFV2390" s="14"/>
      <c r="PFW2390" s="14"/>
      <c r="PFX2390" s="14"/>
      <c r="PFY2390" s="14"/>
      <c r="PFZ2390" s="14"/>
      <c r="PGA2390" s="14"/>
      <c r="PGB2390" s="14"/>
      <c r="PGC2390" s="14"/>
      <c r="PGD2390" s="14"/>
      <c r="PGE2390" s="14"/>
      <c r="PGF2390" s="14"/>
      <c r="PGG2390" s="14"/>
      <c r="PGH2390" s="14"/>
      <c r="PGI2390" s="14"/>
      <c r="PGJ2390" s="14"/>
      <c r="PGK2390" s="14"/>
      <c r="PGL2390" s="14"/>
      <c r="PGM2390" s="14"/>
      <c r="PGN2390" s="14"/>
      <c r="PGO2390" s="14"/>
      <c r="PGP2390" s="14"/>
      <c r="PGQ2390" s="14"/>
      <c r="PGR2390" s="14"/>
      <c r="PGS2390" s="14"/>
      <c r="PGT2390" s="14"/>
      <c r="PGU2390" s="14"/>
      <c r="PGV2390" s="14"/>
      <c r="PGW2390" s="14"/>
      <c r="PGX2390" s="14"/>
      <c r="PGY2390" s="14"/>
      <c r="PGZ2390" s="14"/>
      <c r="PHA2390" s="14"/>
      <c r="PHB2390" s="14"/>
      <c r="PHC2390" s="14"/>
      <c r="PHD2390" s="14"/>
      <c r="PHE2390" s="14"/>
      <c r="PHF2390" s="14"/>
      <c r="PHG2390" s="14"/>
      <c r="PHH2390" s="14"/>
      <c r="PHI2390" s="14"/>
      <c r="PHJ2390" s="14"/>
      <c r="PHK2390" s="14"/>
      <c r="PHL2390" s="14"/>
      <c r="PHM2390" s="14"/>
      <c r="PHN2390" s="14"/>
      <c r="PHO2390" s="14"/>
      <c r="PHP2390" s="14"/>
      <c r="PHQ2390" s="14"/>
      <c r="PHR2390" s="14"/>
      <c r="PHS2390" s="14"/>
      <c r="PHT2390" s="14"/>
      <c r="PHU2390" s="14"/>
      <c r="PHV2390" s="14"/>
      <c r="PHW2390" s="14"/>
      <c r="PHX2390" s="14"/>
      <c r="PHY2390" s="14"/>
      <c r="PHZ2390" s="14"/>
      <c r="PIA2390" s="14"/>
      <c r="PIB2390" s="14"/>
      <c r="PIC2390" s="14"/>
      <c r="PID2390" s="14"/>
      <c r="PIE2390" s="14"/>
      <c r="PIF2390" s="14"/>
      <c r="PIG2390" s="14"/>
      <c r="PIH2390" s="14"/>
      <c r="PII2390" s="14"/>
      <c r="PIJ2390" s="14"/>
      <c r="PIK2390" s="14"/>
      <c r="PIL2390" s="14"/>
      <c r="PIM2390" s="14"/>
      <c r="PIN2390" s="14"/>
      <c r="PIO2390" s="14"/>
      <c r="PIP2390" s="14"/>
      <c r="PIQ2390" s="14"/>
      <c r="PIR2390" s="14"/>
      <c r="PIS2390" s="14"/>
      <c r="PIT2390" s="14"/>
      <c r="PIU2390" s="14"/>
      <c r="PIV2390" s="14"/>
      <c r="PIW2390" s="14"/>
      <c r="PIX2390" s="14"/>
      <c r="PIY2390" s="14"/>
      <c r="PIZ2390" s="14"/>
      <c r="PJA2390" s="14"/>
      <c r="PJB2390" s="14"/>
      <c r="PJC2390" s="14"/>
      <c r="PJD2390" s="14"/>
      <c r="PJE2390" s="14"/>
      <c r="PJF2390" s="14"/>
      <c r="PJG2390" s="14"/>
      <c r="PJH2390" s="14"/>
      <c r="PJI2390" s="14"/>
      <c r="PJJ2390" s="14"/>
      <c r="PJK2390" s="14"/>
      <c r="PJL2390" s="14"/>
      <c r="PJM2390" s="14"/>
      <c r="PJN2390" s="14"/>
      <c r="PJO2390" s="14"/>
      <c r="PJP2390" s="14"/>
      <c r="PJQ2390" s="14"/>
      <c r="PJR2390" s="14"/>
      <c r="PJS2390" s="14"/>
      <c r="PJT2390" s="14"/>
      <c r="PJU2390" s="14"/>
      <c r="PJV2390" s="14"/>
      <c r="PJW2390" s="14"/>
      <c r="PJX2390" s="14"/>
      <c r="PJY2390" s="14"/>
      <c r="PJZ2390" s="14"/>
      <c r="PKA2390" s="14"/>
      <c r="PKB2390" s="14"/>
      <c r="PKC2390" s="14"/>
      <c r="PKD2390" s="14"/>
      <c r="PKE2390" s="14"/>
      <c r="PKF2390" s="14"/>
      <c r="PKG2390" s="14"/>
      <c r="PKH2390" s="14"/>
      <c r="PKI2390" s="14"/>
      <c r="PKJ2390" s="14"/>
      <c r="PKK2390" s="14"/>
      <c r="PKL2390" s="14"/>
      <c r="PKM2390" s="14"/>
      <c r="PKN2390" s="14"/>
      <c r="PKO2390" s="14"/>
      <c r="PKP2390" s="14"/>
      <c r="PKQ2390" s="14"/>
      <c r="PKR2390" s="14"/>
      <c r="PKS2390" s="14"/>
      <c r="PKT2390" s="14"/>
      <c r="PKU2390" s="14"/>
      <c r="PKV2390" s="14"/>
      <c r="PKW2390" s="14"/>
      <c r="PKX2390" s="14"/>
      <c r="PKY2390" s="14"/>
      <c r="PKZ2390" s="14"/>
      <c r="PLA2390" s="14"/>
      <c r="PLB2390" s="14"/>
      <c r="PLC2390" s="14"/>
      <c r="PLD2390" s="14"/>
      <c r="PLE2390" s="14"/>
      <c r="PLF2390" s="14"/>
      <c r="PLG2390" s="14"/>
      <c r="PLH2390" s="14"/>
      <c r="PLI2390" s="14"/>
      <c r="PLJ2390" s="14"/>
      <c r="PLK2390" s="14"/>
      <c r="PLL2390" s="14"/>
      <c r="PLM2390" s="14"/>
      <c r="PLN2390" s="14"/>
      <c r="PLO2390" s="14"/>
      <c r="PLP2390" s="14"/>
      <c r="PLQ2390" s="14"/>
      <c r="PLR2390" s="14"/>
      <c r="PLS2390" s="14"/>
      <c r="PLT2390" s="14"/>
      <c r="PLU2390" s="14"/>
      <c r="PLV2390" s="14"/>
      <c r="PLW2390" s="14"/>
      <c r="PLX2390" s="14"/>
      <c r="PLY2390" s="14"/>
      <c r="PLZ2390" s="14"/>
      <c r="PMA2390" s="14"/>
      <c r="PMB2390" s="14"/>
      <c r="PMC2390" s="14"/>
      <c r="PMD2390" s="14"/>
      <c r="PME2390" s="14"/>
      <c r="PMF2390" s="14"/>
      <c r="PMG2390" s="14"/>
      <c r="PMH2390" s="14"/>
      <c r="PMI2390" s="14"/>
      <c r="PMJ2390" s="14"/>
      <c r="PMK2390" s="14"/>
      <c r="PML2390" s="14"/>
      <c r="PMM2390" s="14"/>
      <c r="PMN2390" s="14"/>
      <c r="PMO2390" s="14"/>
      <c r="PMP2390" s="14"/>
      <c r="PMQ2390" s="14"/>
      <c r="PMR2390" s="14"/>
      <c r="PMS2390" s="14"/>
      <c r="PMT2390" s="14"/>
      <c r="PMU2390" s="14"/>
      <c r="PMV2390" s="14"/>
      <c r="PMW2390" s="14"/>
      <c r="PMX2390" s="14"/>
      <c r="PMY2390" s="14"/>
      <c r="PMZ2390" s="14"/>
      <c r="PNA2390" s="14"/>
      <c r="PNB2390" s="14"/>
      <c r="PNC2390" s="14"/>
      <c r="PND2390" s="14"/>
      <c r="PNE2390" s="14"/>
      <c r="PNF2390" s="14"/>
      <c r="PNG2390" s="14"/>
      <c r="PNH2390" s="14"/>
      <c r="PNI2390" s="14"/>
      <c r="PNJ2390" s="14"/>
      <c r="PNK2390" s="14"/>
      <c r="PNL2390" s="14"/>
      <c r="PNM2390" s="14"/>
      <c r="PNN2390" s="14"/>
      <c r="PNO2390" s="14"/>
      <c r="PNP2390" s="14"/>
      <c r="PNQ2390" s="14"/>
      <c r="PNR2390" s="14"/>
      <c r="PNS2390" s="14"/>
      <c r="PNT2390" s="14"/>
      <c r="PNU2390" s="14"/>
      <c r="PNV2390" s="14"/>
      <c r="PNW2390" s="14"/>
      <c r="PNX2390" s="14"/>
      <c r="PNY2390" s="14"/>
      <c r="PNZ2390" s="14"/>
      <c r="POA2390" s="14"/>
      <c r="POB2390" s="14"/>
      <c r="POC2390" s="14"/>
      <c r="POD2390" s="14"/>
      <c r="POE2390" s="14"/>
      <c r="POF2390" s="14"/>
      <c r="POG2390" s="14"/>
      <c r="POH2390" s="14"/>
      <c r="POI2390" s="14"/>
      <c r="POJ2390" s="14"/>
      <c r="POK2390" s="14"/>
      <c r="POL2390" s="14"/>
      <c r="POM2390" s="14"/>
      <c r="PON2390" s="14"/>
      <c r="POO2390" s="14"/>
      <c r="POP2390" s="14"/>
      <c r="POQ2390" s="14"/>
      <c r="POR2390" s="14"/>
      <c r="POS2390" s="14"/>
      <c r="POT2390" s="14"/>
      <c r="POU2390" s="14"/>
      <c r="POV2390" s="14"/>
      <c r="POW2390" s="14"/>
      <c r="POX2390" s="14"/>
      <c r="POY2390" s="14"/>
      <c r="POZ2390" s="14"/>
      <c r="PPA2390" s="14"/>
      <c r="PPB2390" s="14"/>
      <c r="PPC2390" s="14"/>
      <c r="PPD2390" s="14"/>
      <c r="PPE2390" s="14"/>
      <c r="PPF2390" s="14"/>
      <c r="PPG2390" s="14"/>
      <c r="PPH2390" s="14"/>
      <c r="PPI2390" s="14"/>
      <c r="PPJ2390" s="14"/>
      <c r="PPK2390" s="14"/>
      <c r="PPL2390" s="14"/>
      <c r="PPM2390" s="14"/>
      <c r="PPN2390" s="14"/>
      <c r="PPO2390" s="14"/>
      <c r="PPP2390" s="14"/>
      <c r="PPQ2390" s="14"/>
      <c r="PPR2390" s="14"/>
      <c r="PPS2390" s="14"/>
      <c r="PPT2390" s="14"/>
      <c r="PPU2390" s="14"/>
      <c r="PPV2390" s="14"/>
      <c r="PPW2390" s="14"/>
      <c r="PPX2390" s="14"/>
      <c r="PPY2390" s="14"/>
      <c r="PPZ2390" s="14"/>
      <c r="PQA2390" s="14"/>
      <c r="PQB2390" s="14"/>
      <c r="PQC2390" s="14"/>
      <c r="PQD2390" s="14"/>
      <c r="PQE2390" s="14"/>
      <c r="PQF2390" s="14"/>
      <c r="PQG2390" s="14"/>
      <c r="PQH2390" s="14"/>
      <c r="PQI2390" s="14"/>
      <c r="PQJ2390" s="14"/>
      <c r="PQK2390" s="14"/>
      <c r="PQL2390" s="14"/>
      <c r="PQM2390" s="14"/>
      <c r="PQN2390" s="14"/>
      <c r="PQO2390" s="14"/>
      <c r="PQP2390" s="14"/>
      <c r="PQQ2390" s="14"/>
      <c r="PQR2390" s="14"/>
      <c r="PQS2390" s="14"/>
      <c r="PQT2390" s="14"/>
      <c r="PQU2390" s="14"/>
      <c r="PQV2390" s="14"/>
      <c r="PQW2390" s="14"/>
      <c r="PQX2390" s="14"/>
      <c r="PQY2390" s="14"/>
      <c r="PQZ2390" s="14"/>
      <c r="PRA2390" s="14"/>
      <c r="PRB2390" s="14"/>
      <c r="PRC2390" s="14"/>
      <c r="PRD2390" s="14"/>
      <c r="PRE2390" s="14"/>
      <c r="PRF2390" s="14"/>
      <c r="PRG2390" s="14"/>
      <c r="PRH2390" s="14"/>
      <c r="PRI2390" s="14"/>
      <c r="PRJ2390" s="14"/>
      <c r="PRK2390" s="14"/>
      <c r="PRL2390" s="14"/>
      <c r="PRM2390" s="14"/>
      <c r="PRN2390" s="14"/>
      <c r="PRO2390" s="14"/>
      <c r="PRP2390" s="14"/>
      <c r="PRQ2390" s="14"/>
      <c r="PRR2390" s="14"/>
      <c r="PRS2390" s="14"/>
      <c r="PRT2390" s="14"/>
      <c r="PRU2390" s="14"/>
      <c r="PRV2390" s="14"/>
      <c r="PRW2390" s="14"/>
      <c r="PRX2390" s="14"/>
      <c r="PRY2390" s="14"/>
      <c r="PRZ2390" s="14"/>
      <c r="PSA2390" s="14"/>
      <c r="PSB2390" s="14"/>
      <c r="PSC2390" s="14"/>
      <c r="PSD2390" s="14"/>
      <c r="PSE2390" s="14"/>
      <c r="PSF2390" s="14"/>
      <c r="PSG2390" s="14"/>
      <c r="PSH2390" s="14"/>
      <c r="PSI2390" s="14"/>
      <c r="PSJ2390" s="14"/>
      <c r="PSK2390" s="14"/>
      <c r="PSL2390" s="14"/>
      <c r="PSM2390" s="14"/>
      <c r="PSN2390" s="14"/>
      <c r="PSO2390" s="14"/>
      <c r="PSP2390" s="14"/>
      <c r="PSQ2390" s="14"/>
      <c r="PSR2390" s="14"/>
      <c r="PSS2390" s="14"/>
      <c r="PST2390" s="14"/>
      <c r="PSU2390" s="14"/>
      <c r="PSV2390" s="14"/>
      <c r="PSW2390" s="14"/>
      <c r="PSX2390" s="14"/>
      <c r="PSY2390" s="14"/>
      <c r="PSZ2390" s="14"/>
      <c r="PTA2390" s="14"/>
      <c r="PTB2390" s="14"/>
      <c r="PTC2390" s="14"/>
      <c r="PTD2390" s="14"/>
      <c r="PTE2390" s="14"/>
      <c r="PTF2390" s="14"/>
      <c r="PTG2390" s="14"/>
      <c r="PTH2390" s="14"/>
      <c r="PTI2390" s="14"/>
      <c r="PTJ2390" s="14"/>
      <c r="PTK2390" s="14"/>
      <c r="PTL2390" s="14"/>
      <c r="PTM2390" s="14"/>
      <c r="PTN2390" s="14"/>
      <c r="PTO2390" s="14"/>
      <c r="PTP2390" s="14"/>
      <c r="PTQ2390" s="14"/>
      <c r="PTR2390" s="14"/>
      <c r="PTS2390" s="14"/>
      <c r="PTT2390" s="14"/>
      <c r="PTU2390" s="14"/>
      <c r="PTV2390" s="14"/>
      <c r="PTW2390" s="14"/>
      <c r="PTX2390" s="14"/>
      <c r="PTY2390" s="14"/>
      <c r="PTZ2390" s="14"/>
      <c r="PUA2390" s="14"/>
      <c r="PUB2390" s="14"/>
      <c r="PUC2390" s="14"/>
      <c r="PUD2390" s="14"/>
      <c r="PUE2390" s="14"/>
      <c r="PUF2390" s="14"/>
      <c r="PUG2390" s="14"/>
      <c r="PUH2390" s="14"/>
      <c r="PUI2390" s="14"/>
      <c r="PUJ2390" s="14"/>
      <c r="PUK2390" s="14"/>
      <c r="PUL2390" s="14"/>
      <c r="PUM2390" s="14"/>
      <c r="PUN2390" s="14"/>
      <c r="PUO2390" s="14"/>
      <c r="PUP2390" s="14"/>
      <c r="PUQ2390" s="14"/>
      <c r="PUR2390" s="14"/>
      <c r="PUS2390" s="14"/>
      <c r="PUT2390" s="14"/>
      <c r="PUU2390" s="14"/>
      <c r="PUV2390" s="14"/>
      <c r="PUW2390" s="14"/>
      <c r="PUX2390" s="14"/>
      <c r="PUY2390" s="14"/>
      <c r="PUZ2390" s="14"/>
      <c r="PVA2390" s="14"/>
      <c r="PVB2390" s="14"/>
      <c r="PVC2390" s="14"/>
      <c r="PVD2390" s="14"/>
      <c r="PVE2390" s="14"/>
      <c r="PVF2390" s="14"/>
      <c r="PVG2390" s="14"/>
      <c r="PVH2390" s="14"/>
      <c r="PVI2390" s="14"/>
      <c r="PVJ2390" s="14"/>
      <c r="PVK2390" s="14"/>
      <c r="PVL2390" s="14"/>
      <c r="PVM2390" s="14"/>
      <c r="PVN2390" s="14"/>
      <c r="PVO2390" s="14"/>
      <c r="PVP2390" s="14"/>
      <c r="PVQ2390" s="14"/>
      <c r="PVR2390" s="14"/>
      <c r="PVS2390" s="14"/>
      <c r="PVT2390" s="14"/>
      <c r="PVU2390" s="14"/>
      <c r="PVV2390" s="14"/>
      <c r="PVW2390" s="14"/>
      <c r="PVX2390" s="14"/>
      <c r="PVY2390" s="14"/>
      <c r="PVZ2390" s="14"/>
      <c r="PWA2390" s="14"/>
      <c r="PWB2390" s="14"/>
      <c r="PWC2390" s="14"/>
      <c r="PWD2390" s="14"/>
      <c r="PWE2390" s="14"/>
      <c r="PWF2390" s="14"/>
      <c r="PWG2390" s="14"/>
      <c r="PWH2390" s="14"/>
      <c r="PWI2390" s="14"/>
      <c r="PWJ2390" s="14"/>
      <c r="PWK2390" s="14"/>
      <c r="PWL2390" s="14"/>
      <c r="PWM2390" s="14"/>
      <c r="PWN2390" s="14"/>
      <c r="PWO2390" s="14"/>
      <c r="PWP2390" s="14"/>
      <c r="PWQ2390" s="14"/>
      <c r="PWR2390" s="14"/>
      <c r="PWS2390" s="14"/>
      <c r="PWT2390" s="14"/>
      <c r="PWU2390" s="14"/>
      <c r="PWV2390" s="14"/>
      <c r="PWW2390" s="14"/>
      <c r="PWX2390" s="14"/>
      <c r="PWY2390" s="14"/>
      <c r="PWZ2390" s="14"/>
      <c r="PXA2390" s="14"/>
      <c r="PXB2390" s="14"/>
      <c r="PXC2390" s="14"/>
      <c r="PXD2390" s="14"/>
      <c r="PXE2390" s="14"/>
      <c r="PXF2390" s="14"/>
      <c r="PXG2390" s="14"/>
      <c r="PXH2390" s="14"/>
      <c r="PXI2390" s="14"/>
      <c r="PXJ2390" s="14"/>
      <c r="PXK2390" s="14"/>
      <c r="PXL2390" s="14"/>
      <c r="PXM2390" s="14"/>
      <c r="PXN2390" s="14"/>
      <c r="PXO2390" s="14"/>
      <c r="PXP2390" s="14"/>
      <c r="PXQ2390" s="14"/>
      <c r="PXR2390" s="14"/>
      <c r="PXS2390" s="14"/>
      <c r="PXT2390" s="14"/>
      <c r="PXU2390" s="14"/>
      <c r="PXV2390" s="14"/>
      <c r="PXW2390" s="14"/>
      <c r="PXX2390" s="14"/>
      <c r="PXY2390" s="14"/>
      <c r="PXZ2390" s="14"/>
      <c r="PYA2390" s="14"/>
      <c r="PYB2390" s="14"/>
      <c r="PYC2390" s="14"/>
      <c r="PYD2390" s="14"/>
      <c r="PYE2390" s="14"/>
      <c r="PYF2390" s="14"/>
      <c r="PYG2390" s="14"/>
      <c r="PYH2390" s="14"/>
      <c r="PYI2390" s="14"/>
      <c r="PYJ2390" s="14"/>
      <c r="PYK2390" s="14"/>
      <c r="PYL2390" s="14"/>
      <c r="PYM2390" s="14"/>
      <c r="PYN2390" s="14"/>
      <c r="PYO2390" s="14"/>
      <c r="PYP2390" s="14"/>
      <c r="PYQ2390" s="14"/>
      <c r="PYR2390" s="14"/>
      <c r="PYS2390" s="14"/>
      <c r="PYT2390" s="14"/>
      <c r="PYU2390" s="14"/>
      <c r="PYV2390" s="14"/>
      <c r="PYW2390" s="14"/>
      <c r="PYX2390" s="14"/>
      <c r="PYY2390" s="14"/>
      <c r="PYZ2390" s="14"/>
      <c r="PZA2390" s="14"/>
      <c r="PZB2390" s="14"/>
      <c r="PZC2390" s="14"/>
      <c r="PZD2390" s="14"/>
      <c r="PZE2390" s="14"/>
      <c r="PZF2390" s="14"/>
      <c r="PZG2390" s="14"/>
      <c r="PZH2390" s="14"/>
      <c r="PZI2390" s="14"/>
      <c r="PZJ2390" s="14"/>
      <c r="PZK2390" s="14"/>
      <c r="PZL2390" s="14"/>
      <c r="PZM2390" s="14"/>
      <c r="PZN2390" s="14"/>
      <c r="PZO2390" s="14"/>
      <c r="PZP2390" s="14"/>
      <c r="PZQ2390" s="14"/>
      <c r="PZR2390" s="14"/>
      <c r="PZS2390" s="14"/>
      <c r="PZT2390" s="14"/>
      <c r="PZU2390" s="14"/>
      <c r="PZV2390" s="14"/>
      <c r="PZW2390" s="14"/>
      <c r="PZX2390" s="14"/>
      <c r="PZY2390" s="14"/>
      <c r="PZZ2390" s="14"/>
      <c r="QAA2390" s="14"/>
      <c r="QAB2390" s="14"/>
      <c r="QAC2390" s="14"/>
      <c r="QAD2390" s="14"/>
      <c r="QAE2390" s="14"/>
      <c r="QAF2390" s="14"/>
      <c r="QAG2390" s="14"/>
      <c r="QAH2390" s="14"/>
      <c r="QAI2390" s="14"/>
      <c r="QAJ2390" s="14"/>
      <c r="QAK2390" s="14"/>
      <c r="QAL2390" s="14"/>
      <c r="QAM2390" s="14"/>
      <c r="QAN2390" s="14"/>
      <c r="QAO2390" s="14"/>
      <c r="QAP2390" s="14"/>
      <c r="QAQ2390" s="14"/>
      <c r="QAR2390" s="14"/>
      <c r="QAS2390" s="14"/>
      <c r="QAT2390" s="14"/>
      <c r="QAU2390" s="14"/>
      <c r="QAV2390" s="14"/>
      <c r="QAW2390" s="14"/>
      <c r="QAX2390" s="14"/>
      <c r="QAY2390" s="14"/>
      <c r="QAZ2390" s="14"/>
      <c r="QBA2390" s="14"/>
      <c r="QBB2390" s="14"/>
      <c r="QBC2390" s="14"/>
      <c r="QBD2390" s="14"/>
      <c r="QBE2390" s="14"/>
      <c r="QBF2390" s="14"/>
      <c r="QBG2390" s="14"/>
      <c r="QBH2390" s="14"/>
      <c r="QBI2390" s="14"/>
      <c r="QBJ2390" s="14"/>
      <c r="QBK2390" s="14"/>
      <c r="QBL2390" s="14"/>
      <c r="QBM2390" s="14"/>
      <c r="QBN2390" s="14"/>
      <c r="QBO2390" s="14"/>
      <c r="QBP2390" s="14"/>
      <c r="QBQ2390" s="14"/>
      <c r="QBR2390" s="14"/>
      <c r="QBS2390" s="14"/>
      <c r="QBT2390" s="14"/>
      <c r="QBU2390" s="14"/>
      <c r="QBV2390" s="14"/>
      <c r="QBW2390" s="14"/>
      <c r="QBX2390" s="14"/>
      <c r="QBY2390" s="14"/>
      <c r="QBZ2390" s="14"/>
      <c r="QCA2390" s="14"/>
      <c r="QCB2390" s="14"/>
      <c r="QCC2390" s="14"/>
      <c r="QCD2390" s="14"/>
      <c r="QCE2390" s="14"/>
      <c r="QCF2390" s="14"/>
      <c r="QCG2390" s="14"/>
      <c r="QCH2390" s="14"/>
      <c r="QCI2390" s="14"/>
      <c r="QCJ2390" s="14"/>
      <c r="QCK2390" s="14"/>
      <c r="QCL2390" s="14"/>
      <c r="QCM2390" s="14"/>
      <c r="QCN2390" s="14"/>
      <c r="QCO2390" s="14"/>
      <c r="QCP2390" s="14"/>
      <c r="QCQ2390" s="14"/>
      <c r="QCR2390" s="14"/>
      <c r="QCS2390" s="14"/>
      <c r="QCT2390" s="14"/>
      <c r="QCU2390" s="14"/>
      <c r="QCV2390" s="14"/>
      <c r="QCW2390" s="14"/>
      <c r="QCX2390" s="14"/>
      <c r="QCY2390" s="14"/>
      <c r="QCZ2390" s="14"/>
      <c r="QDA2390" s="14"/>
      <c r="QDB2390" s="14"/>
      <c r="QDC2390" s="14"/>
      <c r="QDD2390" s="14"/>
      <c r="QDE2390" s="14"/>
      <c r="QDF2390" s="14"/>
      <c r="QDG2390" s="14"/>
      <c r="QDH2390" s="14"/>
      <c r="QDI2390" s="14"/>
      <c r="QDJ2390" s="14"/>
      <c r="QDK2390" s="14"/>
      <c r="QDL2390" s="14"/>
      <c r="QDM2390" s="14"/>
      <c r="QDN2390" s="14"/>
      <c r="QDO2390" s="14"/>
      <c r="QDP2390" s="14"/>
      <c r="QDQ2390" s="14"/>
      <c r="QDR2390" s="14"/>
      <c r="QDS2390" s="14"/>
      <c r="QDT2390" s="14"/>
      <c r="QDU2390" s="14"/>
      <c r="QDV2390" s="14"/>
      <c r="QDW2390" s="14"/>
      <c r="QDX2390" s="14"/>
      <c r="QDY2390" s="14"/>
      <c r="QDZ2390" s="14"/>
      <c r="QEA2390" s="14"/>
      <c r="QEB2390" s="14"/>
      <c r="QEC2390" s="14"/>
      <c r="QED2390" s="14"/>
      <c r="QEE2390" s="14"/>
      <c r="QEF2390" s="14"/>
      <c r="QEG2390" s="14"/>
      <c r="QEH2390" s="14"/>
      <c r="QEI2390" s="14"/>
      <c r="QEJ2390" s="14"/>
      <c r="QEK2390" s="14"/>
      <c r="QEL2390" s="14"/>
      <c r="QEM2390" s="14"/>
      <c r="QEN2390" s="14"/>
      <c r="QEO2390" s="14"/>
      <c r="QEP2390" s="14"/>
      <c r="QEQ2390" s="14"/>
      <c r="QER2390" s="14"/>
      <c r="QES2390" s="14"/>
      <c r="QET2390" s="14"/>
      <c r="QEU2390" s="14"/>
      <c r="QEV2390" s="14"/>
      <c r="QEW2390" s="14"/>
      <c r="QEX2390" s="14"/>
      <c r="QEY2390" s="14"/>
      <c r="QEZ2390" s="14"/>
      <c r="QFA2390" s="14"/>
      <c r="QFB2390" s="14"/>
      <c r="QFC2390" s="14"/>
      <c r="QFD2390" s="14"/>
      <c r="QFE2390" s="14"/>
      <c r="QFF2390" s="14"/>
      <c r="QFG2390" s="14"/>
      <c r="QFH2390" s="14"/>
      <c r="QFI2390" s="14"/>
      <c r="QFJ2390" s="14"/>
      <c r="QFK2390" s="14"/>
      <c r="QFL2390" s="14"/>
      <c r="QFM2390" s="14"/>
      <c r="QFN2390" s="14"/>
      <c r="QFO2390" s="14"/>
      <c r="QFP2390" s="14"/>
      <c r="QFQ2390" s="14"/>
      <c r="QFR2390" s="14"/>
      <c r="QFS2390" s="14"/>
      <c r="QFT2390" s="14"/>
      <c r="QFU2390" s="14"/>
      <c r="QFV2390" s="14"/>
      <c r="QFW2390" s="14"/>
      <c r="QFX2390" s="14"/>
      <c r="QFY2390" s="14"/>
      <c r="QFZ2390" s="14"/>
      <c r="QGA2390" s="14"/>
      <c r="QGB2390" s="14"/>
      <c r="QGC2390" s="14"/>
      <c r="QGD2390" s="14"/>
      <c r="QGE2390" s="14"/>
      <c r="QGF2390" s="14"/>
      <c r="QGG2390" s="14"/>
      <c r="QGH2390" s="14"/>
      <c r="QGI2390" s="14"/>
      <c r="QGJ2390" s="14"/>
      <c r="QGK2390" s="14"/>
      <c r="QGL2390" s="14"/>
      <c r="QGM2390" s="14"/>
      <c r="QGN2390" s="14"/>
      <c r="QGO2390" s="14"/>
      <c r="QGP2390" s="14"/>
      <c r="QGQ2390" s="14"/>
      <c r="QGR2390" s="14"/>
      <c r="QGS2390" s="14"/>
      <c r="QGT2390" s="14"/>
      <c r="QGU2390" s="14"/>
      <c r="QGV2390" s="14"/>
      <c r="QGW2390" s="14"/>
      <c r="QGX2390" s="14"/>
      <c r="QGY2390" s="14"/>
      <c r="QGZ2390" s="14"/>
      <c r="QHA2390" s="14"/>
      <c r="QHB2390" s="14"/>
      <c r="QHC2390" s="14"/>
      <c r="QHD2390" s="14"/>
      <c r="QHE2390" s="14"/>
      <c r="QHF2390" s="14"/>
      <c r="QHG2390" s="14"/>
      <c r="QHH2390" s="14"/>
      <c r="QHI2390" s="14"/>
      <c r="QHJ2390" s="14"/>
      <c r="QHK2390" s="14"/>
      <c r="QHL2390" s="14"/>
      <c r="QHM2390" s="14"/>
      <c r="QHN2390" s="14"/>
      <c r="QHO2390" s="14"/>
      <c r="QHP2390" s="14"/>
      <c r="QHQ2390" s="14"/>
      <c r="QHR2390" s="14"/>
      <c r="QHS2390" s="14"/>
      <c r="QHT2390" s="14"/>
      <c r="QHU2390" s="14"/>
      <c r="QHV2390" s="14"/>
      <c r="QHW2390" s="14"/>
      <c r="QHX2390" s="14"/>
      <c r="QHY2390" s="14"/>
      <c r="QHZ2390" s="14"/>
      <c r="QIA2390" s="14"/>
      <c r="QIB2390" s="14"/>
      <c r="QIC2390" s="14"/>
      <c r="QID2390" s="14"/>
      <c r="QIE2390" s="14"/>
      <c r="QIF2390" s="14"/>
      <c r="QIG2390" s="14"/>
      <c r="QIH2390" s="14"/>
      <c r="QII2390" s="14"/>
      <c r="QIJ2390" s="14"/>
      <c r="QIK2390" s="14"/>
      <c r="QIL2390" s="14"/>
      <c r="QIM2390" s="14"/>
      <c r="QIN2390" s="14"/>
      <c r="QIO2390" s="14"/>
      <c r="QIP2390" s="14"/>
      <c r="QIQ2390" s="14"/>
      <c r="QIR2390" s="14"/>
      <c r="QIS2390" s="14"/>
      <c r="QIT2390" s="14"/>
      <c r="QIU2390" s="14"/>
      <c r="QIV2390" s="14"/>
      <c r="QIW2390" s="14"/>
      <c r="QIX2390" s="14"/>
      <c r="QIY2390" s="14"/>
      <c r="QIZ2390" s="14"/>
      <c r="QJA2390" s="14"/>
      <c r="QJB2390" s="14"/>
      <c r="QJC2390" s="14"/>
      <c r="QJD2390" s="14"/>
      <c r="QJE2390" s="14"/>
      <c r="QJF2390" s="14"/>
      <c r="QJG2390" s="14"/>
      <c r="QJH2390" s="14"/>
      <c r="QJI2390" s="14"/>
      <c r="QJJ2390" s="14"/>
      <c r="QJK2390" s="14"/>
      <c r="QJL2390" s="14"/>
      <c r="QJM2390" s="14"/>
      <c r="QJN2390" s="14"/>
      <c r="QJO2390" s="14"/>
      <c r="QJP2390" s="14"/>
      <c r="QJQ2390" s="14"/>
      <c r="QJR2390" s="14"/>
      <c r="QJS2390" s="14"/>
      <c r="QJT2390" s="14"/>
      <c r="QJU2390" s="14"/>
      <c r="QJV2390" s="14"/>
      <c r="QJW2390" s="14"/>
      <c r="QJX2390" s="14"/>
      <c r="QJY2390" s="14"/>
      <c r="QJZ2390" s="14"/>
      <c r="QKA2390" s="14"/>
      <c r="QKB2390" s="14"/>
      <c r="QKC2390" s="14"/>
      <c r="QKD2390" s="14"/>
      <c r="QKE2390" s="14"/>
      <c r="QKF2390" s="14"/>
      <c r="QKG2390" s="14"/>
      <c r="QKH2390" s="14"/>
      <c r="QKI2390" s="14"/>
      <c r="QKJ2390" s="14"/>
      <c r="QKK2390" s="14"/>
      <c r="QKL2390" s="14"/>
      <c r="QKM2390" s="14"/>
      <c r="QKN2390" s="14"/>
      <c r="QKO2390" s="14"/>
      <c r="QKP2390" s="14"/>
      <c r="QKQ2390" s="14"/>
      <c r="QKR2390" s="14"/>
      <c r="QKS2390" s="14"/>
      <c r="QKT2390" s="14"/>
      <c r="QKU2390" s="14"/>
      <c r="QKV2390" s="14"/>
      <c r="QKW2390" s="14"/>
      <c r="QKX2390" s="14"/>
      <c r="QKY2390" s="14"/>
      <c r="QKZ2390" s="14"/>
      <c r="QLA2390" s="14"/>
      <c r="QLB2390" s="14"/>
      <c r="QLC2390" s="14"/>
      <c r="QLD2390" s="14"/>
      <c r="QLE2390" s="14"/>
      <c r="QLF2390" s="14"/>
      <c r="QLG2390" s="14"/>
      <c r="QLH2390" s="14"/>
      <c r="QLI2390" s="14"/>
      <c r="QLJ2390" s="14"/>
      <c r="QLK2390" s="14"/>
      <c r="QLL2390" s="14"/>
      <c r="QLM2390" s="14"/>
      <c r="QLN2390" s="14"/>
      <c r="QLO2390" s="14"/>
      <c r="QLP2390" s="14"/>
      <c r="QLQ2390" s="14"/>
      <c r="QLR2390" s="14"/>
      <c r="QLS2390" s="14"/>
      <c r="QLT2390" s="14"/>
      <c r="QLU2390" s="14"/>
      <c r="QLV2390" s="14"/>
      <c r="QLW2390" s="14"/>
      <c r="QLX2390" s="14"/>
      <c r="QLY2390" s="14"/>
      <c r="QLZ2390" s="14"/>
      <c r="QMA2390" s="14"/>
      <c r="QMB2390" s="14"/>
      <c r="QMC2390" s="14"/>
      <c r="QMD2390" s="14"/>
      <c r="QME2390" s="14"/>
      <c r="QMF2390" s="14"/>
      <c r="QMG2390" s="14"/>
      <c r="QMH2390" s="14"/>
      <c r="QMI2390" s="14"/>
      <c r="QMJ2390" s="14"/>
      <c r="QMK2390" s="14"/>
      <c r="QML2390" s="14"/>
      <c r="QMM2390" s="14"/>
      <c r="QMN2390" s="14"/>
      <c r="QMO2390" s="14"/>
      <c r="QMP2390" s="14"/>
      <c r="QMQ2390" s="14"/>
      <c r="QMR2390" s="14"/>
      <c r="QMS2390" s="14"/>
      <c r="QMT2390" s="14"/>
      <c r="QMU2390" s="14"/>
      <c r="QMV2390" s="14"/>
      <c r="QMW2390" s="14"/>
      <c r="QMX2390" s="14"/>
      <c r="QMY2390" s="14"/>
      <c r="QMZ2390" s="14"/>
      <c r="QNA2390" s="14"/>
      <c r="QNB2390" s="14"/>
      <c r="QNC2390" s="14"/>
      <c r="QND2390" s="14"/>
      <c r="QNE2390" s="14"/>
      <c r="QNF2390" s="14"/>
      <c r="QNG2390" s="14"/>
      <c r="QNH2390" s="14"/>
      <c r="QNI2390" s="14"/>
      <c r="QNJ2390" s="14"/>
      <c r="QNK2390" s="14"/>
      <c r="QNL2390" s="14"/>
      <c r="QNM2390" s="14"/>
      <c r="QNN2390" s="14"/>
      <c r="QNO2390" s="14"/>
      <c r="QNP2390" s="14"/>
      <c r="QNQ2390" s="14"/>
      <c r="QNR2390" s="14"/>
      <c r="QNS2390" s="14"/>
      <c r="QNT2390" s="14"/>
      <c r="QNU2390" s="14"/>
      <c r="QNV2390" s="14"/>
      <c r="QNW2390" s="14"/>
      <c r="QNX2390" s="14"/>
      <c r="QNY2390" s="14"/>
      <c r="QNZ2390" s="14"/>
      <c r="QOA2390" s="14"/>
      <c r="QOB2390" s="14"/>
      <c r="QOC2390" s="14"/>
      <c r="QOD2390" s="14"/>
      <c r="QOE2390" s="14"/>
      <c r="QOF2390" s="14"/>
      <c r="QOG2390" s="14"/>
      <c r="QOH2390" s="14"/>
      <c r="QOI2390" s="14"/>
      <c r="QOJ2390" s="14"/>
      <c r="QOK2390" s="14"/>
      <c r="QOL2390" s="14"/>
      <c r="QOM2390" s="14"/>
      <c r="QON2390" s="14"/>
      <c r="QOO2390" s="14"/>
      <c r="QOP2390" s="14"/>
      <c r="QOQ2390" s="14"/>
      <c r="QOR2390" s="14"/>
      <c r="QOS2390" s="14"/>
      <c r="QOT2390" s="14"/>
      <c r="QOU2390" s="14"/>
      <c r="QOV2390" s="14"/>
      <c r="QOW2390" s="14"/>
      <c r="QOX2390" s="14"/>
      <c r="QOY2390" s="14"/>
      <c r="QOZ2390" s="14"/>
      <c r="QPA2390" s="14"/>
      <c r="QPB2390" s="14"/>
      <c r="QPC2390" s="14"/>
      <c r="QPD2390" s="14"/>
      <c r="QPE2390" s="14"/>
      <c r="QPF2390" s="14"/>
      <c r="QPG2390" s="14"/>
      <c r="QPH2390" s="14"/>
      <c r="QPI2390" s="14"/>
      <c r="QPJ2390" s="14"/>
      <c r="QPK2390" s="14"/>
      <c r="QPL2390" s="14"/>
      <c r="QPM2390" s="14"/>
      <c r="QPN2390" s="14"/>
      <c r="QPO2390" s="14"/>
      <c r="QPP2390" s="14"/>
      <c r="QPQ2390" s="14"/>
      <c r="QPR2390" s="14"/>
      <c r="QPS2390" s="14"/>
      <c r="QPT2390" s="14"/>
      <c r="QPU2390" s="14"/>
      <c r="QPV2390" s="14"/>
      <c r="QPW2390" s="14"/>
      <c r="QPX2390" s="14"/>
      <c r="QPY2390" s="14"/>
      <c r="QPZ2390" s="14"/>
      <c r="QQA2390" s="14"/>
      <c r="QQB2390" s="14"/>
      <c r="QQC2390" s="14"/>
      <c r="QQD2390" s="14"/>
      <c r="QQE2390" s="14"/>
      <c r="QQF2390" s="14"/>
      <c r="QQG2390" s="14"/>
      <c r="QQH2390" s="14"/>
      <c r="QQI2390" s="14"/>
      <c r="QQJ2390" s="14"/>
      <c r="QQK2390" s="14"/>
      <c r="QQL2390" s="14"/>
      <c r="QQM2390" s="14"/>
      <c r="QQN2390" s="14"/>
      <c r="QQO2390" s="14"/>
      <c r="QQP2390" s="14"/>
      <c r="QQQ2390" s="14"/>
      <c r="QQR2390" s="14"/>
      <c r="QQS2390" s="14"/>
      <c r="QQT2390" s="14"/>
      <c r="QQU2390" s="14"/>
      <c r="QQV2390" s="14"/>
      <c r="QQW2390" s="14"/>
      <c r="QQX2390" s="14"/>
      <c r="QQY2390" s="14"/>
      <c r="QQZ2390" s="14"/>
      <c r="QRA2390" s="14"/>
      <c r="QRB2390" s="14"/>
      <c r="QRC2390" s="14"/>
      <c r="QRD2390" s="14"/>
      <c r="QRE2390" s="14"/>
      <c r="QRF2390" s="14"/>
      <c r="QRG2390" s="14"/>
      <c r="QRH2390" s="14"/>
      <c r="QRI2390" s="14"/>
      <c r="QRJ2390" s="14"/>
      <c r="QRK2390" s="14"/>
      <c r="QRL2390" s="14"/>
      <c r="QRM2390" s="14"/>
      <c r="QRN2390" s="14"/>
      <c r="QRO2390" s="14"/>
      <c r="QRP2390" s="14"/>
      <c r="QRQ2390" s="14"/>
      <c r="QRR2390" s="14"/>
      <c r="QRS2390" s="14"/>
      <c r="QRT2390" s="14"/>
      <c r="QRU2390" s="14"/>
      <c r="QRV2390" s="14"/>
      <c r="QRW2390" s="14"/>
      <c r="QRX2390" s="14"/>
      <c r="QRY2390" s="14"/>
      <c r="QRZ2390" s="14"/>
      <c r="QSA2390" s="14"/>
      <c r="QSB2390" s="14"/>
      <c r="QSC2390" s="14"/>
      <c r="QSD2390" s="14"/>
      <c r="QSE2390" s="14"/>
      <c r="QSF2390" s="14"/>
      <c r="QSG2390" s="14"/>
      <c r="QSH2390" s="14"/>
      <c r="QSI2390" s="14"/>
      <c r="QSJ2390" s="14"/>
      <c r="QSK2390" s="14"/>
      <c r="QSL2390" s="14"/>
      <c r="QSM2390" s="14"/>
      <c r="QSN2390" s="14"/>
      <c r="QSO2390" s="14"/>
      <c r="QSP2390" s="14"/>
      <c r="QSQ2390" s="14"/>
      <c r="QSR2390" s="14"/>
      <c r="QSS2390" s="14"/>
      <c r="QST2390" s="14"/>
      <c r="QSU2390" s="14"/>
      <c r="QSV2390" s="14"/>
      <c r="QSW2390" s="14"/>
      <c r="QSX2390" s="14"/>
      <c r="QSY2390" s="14"/>
      <c r="QSZ2390" s="14"/>
      <c r="QTA2390" s="14"/>
      <c r="QTB2390" s="14"/>
      <c r="QTC2390" s="14"/>
      <c r="QTD2390" s="14"/>
      <c r="QTE2390" s="14"/>
      <c r="QTF2390" s="14"/>
      <c r="QTG2390" s="14"/>
      <c r="QTH2390" s="14"/>
      <c r="QTI2390" s="14"/>
      <c r="QTJ2390" s="14"/>
      <c r="QTK2390" s="14"/>
      <c r="QTL2390" s="14"/>
      <c r="QTM2390" s="14"/>
      <c r="QTN2390" s="14"/>
      <c r="QTO2390" s="14"/>
      <c r="QTP2390" s="14"/>
      <c r="QTQ2390" s="14"/>
      <c r="QTR2390" s="14"/>
      <c r="QTS2390" s="14"/>
      <c r="QTT2390" s="14"/>
      <c r="QTU2390" s="14"/>
      <c r="QTV2390" s="14"/>
      <c r="QTW2390" s="14"/>
      <c r="QTX2390" s="14"/>
      <c r="QTY2390" s="14"/>
      <c r="QTZ2390" s="14"/>
      <c r="QUA2390" s="14"/>
      <c r="QUB2390" s="14"/>
      <c r="QUC2390" s="14"/>
      <c r="QUD2390" s="14"/>
      <c r="QUE2390" s="14"/>
      <c r="QUF2390" s="14"/>
      <c r="QUG2390" s="14"/>
      <c r="QUH2390" s="14"/>
      <c r="QUI2390" s="14"/>
      <c r="QUJ2390" s="14"/>
      <c r="QUK2390" s="14"/>
      <c r="QUL2390" s="14"/>
      <c r="QUM2390" s="14"/>
      <c r="QUN2390" s="14"/>
      <c r="QUO2390" s="14"/>
      <c r="QUP2390" s="14"/>
      <c r="QUQ2390" s="14"/>
      <c r="QUR2390" s="14"/>
      <c r="QUS2390" s="14"/>
      <c r="QUT2390" s="14"/>
      <c r="QUU2390" s="14"/>
      <c r="QUV2390" s="14"/>
      <c r="QUW2390" s="14"/>
      <c r="QUX2390" s="14"/>
      <c r="QUY2390" s="14"/>
      <c r="QUZ2390" s="14"/>
      <c r="QVA2390" s="14"/>
      <c r="QVB2390" s="14"/>
      <c r="QVC2390" s="14"/>
      <c r="QVD2390" s="14"/>
      <c r="QVE2390" s="14"/>
      <c r="QVF2390" s="14"/>
      <c r="QVG2390" s="14"/>
      <c r="QVH2390" s="14"/>
      <c r="QVI2390" s="14"/>
      <c r="QVJ2390" s="14"/>
      <c r="QVK2390" s="14"/>
      <c r="QVL2390" s="14"/>
      <c r="QVM2390" s="14"/>
      <c r="QVN2390" s="14"/>
      <c r="QVO2390" s="14"/>
      <c r="QVP2390" s="14"/>
      <c r="QVQ2390" s="14"/>
      <c r="QVR2390" s="14"/>
      <c r="QVS2390" s="14"/>
      <c r="QVT2390" s="14"/>
      <c r="QVU2390" s="14"/>
      <c r="QVV2390" s="14"/>
      <c r="QVW2390" s="14"/>
      <c r="QVX2390" s="14"/>
      <c r="QVY2390" s="14"/>
      <c r="QVZ2390" s="14"/>
      <c r="QWA2390" s="14"/>
      <c r="QWB2390" s="14"/>
      <c r="QWC2390" s="14"/>
      <c r="QWD2390" s="14"/>
      <c r="QWE2390" s="14"/>
      <c r="QWF2390" s="14"/>
      <c r="QWG2390" s="14"/>
      <c r="QWH2390" s="14"/>
      <c r="QWI2390" s="14"/>
      <c r="QWJ2390" s="14"/>
      <c r="QWK2390" s="14"/>
      <c r="QWL2390" s="14"/>
      <c r="QWM2390" s="14"/>
      <c r="QWN2390" s="14"/>
      <c r="QWO2390" s="14"/>
      <c r="QWP2390" s="14"/>
      <c r="QWQ2390" s="14"/>
      <c r="QWR2390" s="14"/>
      <c r="QWS2390" s="14"/>
      <c r="QWT2390" s="14"/>
      <c r="QWU2390" s="14"/>
      <c r="QWV2390" s="14"/>
      <c r="QWW2390" s="14"/>
      <c r="QWX2390" s="14"/>
      <c r="QWY2390" s="14"/>
      <c r="QWZ2390" s="14"/>
      <c r="QXA2390" s="14"/>
      <c r="QXB2390" s="14"/>
      <c r="QXC2390" s="14"/>
      <c r="QXD2390" s="14"/>
      <c r="QXE2390" s="14"/>
      <c r="QXF2390" s="14"/>
      <c r="QXG2390" s="14"/>
      <c r="QXH2390" s="14"/>
      <c r="QXI2390" s="14"/>
      <c r="QXJ2390" s="14"/>
      <c r="QXK2390" s="14"/>
      <c r="QXL2390" s="14"/>
      <c r="QXM2390" s="14"/>
      <c r="QXN2390" s="14"/>
      <c r="QXO2390" s="14"/>
      <c r="QXP2390" s="14"/>
      <c r="QXQ2390" s="14"/>
      <c r="QXR2390" s="14"/>
      <c r="QXS2390" s="14"/>
      <c r="QXT2390" s="14"/>
      <c r="QXU2390" s="14"/>
      <c r="QXV2390" s="14"/>
      <c r="QXW2390" s="14"/>
      <c r="QXX2390" s="14"/>
      <c r="QXY2390" s="14"/>
      <c r="QXZ2390" s="14"/>
      <c r="QYA2390" s="14"/>
      <c r="QYB2390" s="14"/>
      <c r="QYC2390" s="14"/>
      <c r="QYD2390" s="14"/>
      <c r="QYE2390" s="14"/>
      <c r="QYF2390" s="14"/>
      <c r="QYG2390" s="14"/>
      <c r="QYH2390" s="14"/>
      <c r="QYI2390" s="14"/>
      <c r="QYJ2390" s="14"/>
      <c r="QYK2390" s="14"/>
      <c r="QYL2390" s="14"/>
      <c r="QYM2390" s="14"/>
      <c r="QYN2390" s="14"/>
      <c r="QYO2390" s="14"/>
      <c r="QYP2390" s="14"/>
      <c r="QYQ2390" s="14"/>
      <c r="QYR2390" s="14"/>
      <c r="QYS2390" s="14"/>
      <c r="QYT2390" s="14"/>
      <c r="QYU2390" s="14"/>
      <c r="QYV2390" s="14"/>
      <c r="QYW2390" s="14"/>
      <c r="QYX2390" s="14"/>
      <c r="QYY2390" s="14"/>
      <c r="QYZ2390" s="14"/>
      <c r="QZA2390" s="14"/>
      <c r="QZB2390" s="14"/>
      <c r="QZC2390" s="14"/>
      <c r="QZD2390" s="14"/>
      <c r="QZE2390" s="14"/>
      <c r="QZF2390" s="14"/>
      <c r="QZG2390" s="14"/>
      <c r="QZH2390" s="14"/>
      <c r="QZI2390" s="14"/>
      <c r="QZJ2390" s="14"/>
      <c r="QZK2390" s="14"/>
      <c r="QZL2390" s="14"/>
      <c r="QZM2390" s="14"/>
      <c r="QZN2390" s="14"/>
      <c r="QZO2390" s="14"/>
      <c r="QZP2390" s="14"/>
      <c r="QZQ2390" s="14"/>
      <c r="QZR2390" s="14"/>
      <c r="QZS2390" s="14"/>
      <c r="QZT2390" s="14"/>
      <c r="QZU2390" s="14"/>
      <c r="QZV2390" s="14"/>
      <c r="QZW2390" s="14"/>
      <c r="QZX2390" s="14"/>
      <c r="QZY2390" s="14"/>
      <c r="QZZ2390" s="14"/>
      <c r="RAA2390" s="14"/>
      <c r="RAB2390" s="14"/>
      <c r="RAC2390" s="14"/>
      <c r="RAD2390" s="14"/>
      <c r="RAE2390" s="14"/>
      <c r="RAF2390" s="14"/>
      <c r="RAG2390" s="14"/>
      <c r="RAH2390" s="14"/>
      <c r="RAI2390" s="14"/>
      <c r="RAJ2390" s="14"/>
      <c r="RAK2390" s="14"/>
      <c r="RAL2390" s="14"/>
      <c r="RAM2390" s="14"/>
      <c r="RAN2390" s="14"/>
      <c r="RAO2390" s="14"/>
      <c r="RAP2390" s="14"/>
      <c r="RAQ2390" s="14"/>
      <c r="RAR2390" s="14"/>
      <c r="RAS2390" s="14"/>
      <c r="RAT2390" s="14"/>
      <c r="RAU2390" s="14"/>
      <c r="RAV2390" s="14"/>
      <c r="RAW2390" s="14"/>
      <c r="RAX2390" s="14"/>
      <c r="RAY2390" s="14"/>
      <c r="RAZ2390" s="14"/>
      <c r="RBA2390" s="14"/>
      <c r="RBB2390" s="14"/>
      <c r="RBC2390" s="14"/>
      <c r="RBD2390" s="14"/>
      <c r="RBE2390" s="14"/>
      <c r="RBF2390" s="14"/>
      <c r="RBG2390" s="14"/>
      <c r="RBH2390" s="14"/>
      <c r="RBI2390" s="14"/>
      <c r="RBJ2390" s="14"/>
      <c r="RBK2390" s="14"/>
      <c r="RBL2390" s="14"/>
      <c r="RBM2390" s="14"/>
      <c r="RBN2390" s="14"/>
      <c r="RBO2390" s="14"/>
      <c r="RBP2390" s="14"/>
      <c r="RBQ2390" s="14"/>
      <c r="RBR2390" s="14"/>
      <c r="RBS2390" s="14"/>
      <c r="RBT2390" s="14"/>
      <c r="RBU2390" s="14"/>
      <c r="RBV2390" s="14"/>
      <c r="RBW2390" s="14"/>
      <c r="RBX2390" s="14"/>
      <c r="RBY2390" s="14"/>
      <c r="RBZ2390" s="14"/>
      <c r="RCA2390" s="14"/>
      <c r="RCB2390" s="14"/>
      <c r="RCC2390" s="14"/>
      <c r="RCD2390" s="14"/>
      <c r="RCE2390" s="14"/>
      <c r="RCF2390" s="14"/>
      <c r="RCG2390" s="14"/>
      <c r="RCH2390" s="14"/>
      <c r="RCI2390" s="14"/>
      <c r="RCJ2390" s="14"/>
      <c r="RCK2390" s="14"/>
      <c r="RCL2390" s="14"/>
      <c r="RCM2390" s="14"/>
      <c r="RCN2390" s="14"/>
      <c r="RCO2390" s="14"/>
      <c r="RCP2390" s="14"/>
      <c r="RCQ2390" s="14"/>
      <c r="RCR2390" s="14"/>
      <c r="RCS2390" s="14"/>
      <c r="RCT2390" s="14"/>
      <c r="RCU2390" s="14"/>
      <c r="RCV2390" s="14"/>
      <c r="RCW2390" s="14"/>
      <c r="RCX2390" s="14"/>
      <c r="RCY2390" s="14"/>
      <c r="RCZ2390" s="14"/>
      <c r="RDA2390" s="14"/>
      <c r="RDB2390" s="14"/>
      <c r="RDC2390" s="14"/>
      <c r="RDD2390" s="14"/>
      <c r="RDE2390" s="14"/>
      <c r="RDF2390" s="14"/>
      <c r="RDG2390" s="14"/>
      <c r="RDH2390" s="14"/>
      <c r="RDI2390" s="14"/>
      <c r="RDJ2390" s="14"/>
      <c r="RDK2390" s="14"/>
      <c r="RDL2390" s="14"/>
      <c r="RDM2390" s="14"/>
      <c r="RDN2390" s="14"/>
      <c r="RDO2390" s="14"/>
      <c r="RDP2390" s="14"/>
      <c r="RDQ2390" s="14"/>
      <c r="RDR2390" s="14"/>
      <c r="RDS2390" s="14"/>
      <c r="RDT2390" s="14"/>
      <c r="RDU2390" s="14"/>
      <c r="RDV2390" s="14"/>
      <c r="RDW2390" s="14"/>
      <c r="RDX2390" s="14"/>
      <c r="RDY2390" s="14"/>
      <c r="RDZ2390" s="14"/>
      <c r="REA2390" s="14"/>
      <c r="REB2390" s="14"/>
      <c r="REC2390" s="14"/>
      <c r="RED2390" s="14"/>
      <c r="REE2390" s="14"/>
      <c r="REF2390" s="14"/>
      <c r="REG2390" s="14"/>
      <c r="REH2390" s="14"/>
      <c r="REI2390" s="14"/>
      <c r="REJ2390" s="14"/>
      <c r="REK2390" s="14"/>
      <c r="REL2390" s="14"/>
      <c r="REM2390" s="14"/>
      <c r="REN2390" s="14"/>
      <c r="REO2390" s="14"/>
      <c r="REP2390" s="14"/>
      <c r="REQ2390" s="14"/>
      <c r="RER2390" s="14"/>
      <c r="RES2390" s="14"/>
      <c r="RET2390" s="14"/>
      <c r="REU2390" s="14"/>
      <c r="REV2390" s="14"/>
      <c r="REW2390" s="14"/>
      <c r="REX2390" s="14"/>
      <c r="REY2390" s="14"/>
      <c r="REZ2390" s="14"/>
      <c r="RFA2390" s="14"/>
      <c r="RFB2390" s="14"/>
      <c r="RFC2390" s="14"/>
      <c r="RFD2390" s="14"/>
      <c r="RFE2390" s="14"/>
      <c r="RFF2390" s="14"/>
      <c r="RFG2390" s="14"/>
      <c r="RFH2390" s="14"/>
      <c r="RFI2390" s="14"/>
      <c r="RFJ2390" s="14"/>
      <c r="RFK2390" s="14"/>
      <c r="RFL2390" s="14"/>
      <c r="RFM2390" s="14"/>
      <c r="RFN2390" s="14"/>
      <c r="RFO2390" s="14"/>
      <c r="RFP2390" s="14"/>
      <c r="RFQ2390" s="14"/>
      <c r="RFR2390" s="14"/>
      <c r="RFS2390" s="14"/>
      <c r="RFT2390" s="14"/>
      <c r="RFU2390" s="14"/>
      <c r="RFV2390" s="14"/>
      <c r="RFW2390" s="14"/>
      <c r="RFX2390" s="14"/>
      <c r="RFY2390" s="14"/>
      <c r="RFZ2390" s="14"/>
      <c r="RGA2390" s="14"/>
      <c r="RGB2390" s="14"/>
      <c r="RGC2390" s="14"/>
      <c r="RGD2390" s="14"/>
      <c r="RGE2390" s="14"/>
      <c r="RGF2390" s="14"/>
      <c r="RGG2390" s="14"/>
      <c r="RGH2390" s="14"/>
      <c r="RGI2390" s="14"/>
      <c r="RGJ2390" s="14"/>
      <c r="RGK2390" s="14"/>
      <c r="RGL2390" s="14"/>
      <c r="RGM2390" s="14"/>
      <c r="RGN2390" s="14"/>
      <c r="RGO2390" s="14"/>
      <c r="RGP2390" s="14"/>
      <c r="RGQ2390" s="14"/>
      <c r="RGR2390" s="14"/>
      <c r="RGS2390" s="14"/>
      <c r="RGT2390" s="14"/>
      <c r="RGU2390" s="14"/>
      <c r="RGV2390" s="14"/>
      <c r="RGW2390" s="14"/>
      <c r="RGX2390" s="14"/>
      <c r="RGY2390" s="14"/>
      <c r="RGZ2390" s="14"/>
      <c r="RHA2390" s="14"/>
      <c r="RHB2390" s="14"/>
      <c r="RHC2390" s="14"/>
      <c r="RHD2390" s="14"/>
      <c r="RHE2390" s="14"/>
      <c r="RHF2390" s="14"/>
      <c r="RHG2390" s="14"/>
      <c r="RHH2390" s="14"/>
      <c r="RHI2390" s="14"/>
      <c r="RHJ2390" s="14"/>
      <c r="RHK2390" s="14"/>
      <c r="RHL2390" s="14"/>
      <c r="RHM2390" s="14"/>
      <c r="RHN2390" s="14"/>
      <c r="RHO2390" s="14"/>
      <c r="RHP2390" s="14"/>
      <c r="RHQ2390" s="14"/>
      <c r="RHR2390" s="14"/>
      <c r="RHS2390" s="14"/>
      <c r="RHT2390" s="14"/>
      <c r="RHU2390" s="14"/>
      <c r="RHV2390" s="14"/>
      <c r="RHW2390" s="14"/>
      <c r="RHX2390" s="14"/>
      <c r="RHY2390" s="14"/>
      <c r="RHZ2390" s="14"/>
      <c r="RIA2390" s="14"/>
      <c r="RIB2390" s="14"/>
      <c r="RIC2390" s="14"/>
      <c r="RID2390" s="14"/>
      <c r="RIE2390" s="14"/>
      <c r="RIF2390" s="14"/>
      <c r="RIG2390" s="14"/>
      <c r="RIH2390" s="14"/>
      <c r="RII2390" s="14"/>
      <c r="RIJ2390" s="14"/>
      <c r="RIK2390" s="14"/>
      <c r="RIL2390" s="14"/>
      <c r="RIM2390" s="14"/>
      <c r="RIN2390" s="14"/>
      <c r="RIO2390" s="14"/>
      <c r="RIP2390" s="14"/>
      <c r="RIQ2390" s="14"/>
      <c r="RIR2390" s="14"/>
      <c r="RIS2390" s="14"/>
      <c r="RIT2390" s="14"/>
      <c r="RIU2390" s="14"/>
      <c r="RIV2390" s="14"/>
      <c r="RIW2390" s="14"/>
      <c r="RIX2390" s="14"/>
      <c r="RIY2390" s="14"/>
      <c r="RIZ2390" s="14"/>
      <c r="RJA2390" s="14"/>
      <c r="RJB2390" s="14"/>
      <c r="RJC2390" s="14"/>
      <c r="RJD2390" s="14"/>
      <c r="RJE2390" s="14"/>
      <c r="RJF2390" s="14"/>
      <c r="RJG2390" s="14"/>
      <c r="RJH2390" s="14"/>
      <c r="RJI2390" s="14"/>
      <c r="RJJ2390" s="14"/>
      <c r="RJK2390" s="14"/>
      <c r="RJL2390" s="14"/>
      <c r="RJM2390" s="14"/>
      <c r="RJN2390" s="14"/>
      <c r="RJO2390" s="14"/>
      <c r="RJP2390" s="14"/>
      <c r="RJQ2390" s="14"/>
      <c r="RJR2390" s="14"/>
      <c r="RJS2390" s="14"/>
      <c r="RJT2390" s="14"/>
      <c r="RJU2390" s="14"/>
      <c r="RJV2390" s="14"/>
      <c r="RJW2390" s="14"/>
      <c r="RJX2390" s="14"/>
      <c r="RJY2390" s="14"/>
      <c r="RJZ2390" s="14"/>
      <c r="RKA2390" s="14"/>
      <c r="RKB2390" s="14"/>
      <c r="RKC2390" s="14"/>
      <c r="RKD2390" s="14"/>
      <c r="RKE2390" s="14"/>
      <c r="RKF2390" s="14"/>
      <c r="RKG2390" s="14"/>
      <c r="RKH2390" s="14"/>
      <c r="RKI2390" s="14"/>
      <c r="RKJ2390" s="14"/>
      <c r="RKK2390" s="14"/>
      <c r="RKL2390" s="14"/>
      <c r="RKM2390" s="14"/>
      <c r="RKN2390" s="14"/>
      <c r="RKO2390" s="14"/>
      <c r="RKP2390" s="14"/>
      <c r="RKQ2390" s="14"/>
      <c r="RKR2390" s="14"/>
      <c r="RKS2390" s="14"/>
      <c r="RKT2390" s="14"/>
      <c r="RKU2390" s="14"/>
      <c r="RKV2390" s="14"/>
      <c r="RKW2390" s="14"/>
      <c r="RKX2390" s="14"/>
      <c r="RKY2390" s="14"/>
      <c r="RKZ2390" s="14"/>
      <c r="RLA2390" s="14"/>
      <c r="RLB2390" s="14"/>
      <c r="RLC2390" s="14"/>
      <c r="RLD2390" s="14"/>
      <c r="RLE2390" s="14"/>
      <c r="RLF2390" s="14"/>
      <c r="RLG2390" s="14"/>
      <c r="RLH2390" s="14"/>
      <c r="RLI2390" s="14"/>
      <c r="RLJ2390" s="14"/>
      <c r="RLK2390" s="14"/>
      <c r="RLL2390" s="14"/>
      <c r="RLM2390" s="14"/>
      <c r="RLN2390" s="14"/>
      <c r="RLO2390" s="14"/>
      <c r="RLP2390" s="14"/>
      <c r="RLQ2390" s="14"/>
      <c r="RLR2390" s="14"/>
      <c r="RLS2390" s="14"/>
      <c r="RLT2390" s="14"/>
      <c r="RLU2390" s="14"/>
      <c r="RLV2390" s="14"/>
      <c r="RLW2390" s="14"/>
      <c r="RLX2390" s="14"/>
      <c r="RLY2390" s="14"/>
      <c r="RLZ2390" s="14"/>
      <c r="RMA2390" s="14"/>
      <c r="RMB2390" s="14"/>
      <c r="RMC2390" s="14"/>
      <c r="RMD2390" s="14"/>
      <c r="RME2390" s="14"/>
      <c r="RMF2390" s="14"/>
      <c r="RMG2390" s="14"/>
      <c r="RMH2390" s="14"/>
      <c r="RMI2390" s="14"/>
      <c r="RMJ2390" s="14"/>
      <c r="RMK2390" s="14"/>
      <c r="RML2390" s="14"/>
      <c r="RMM2390" s="14"/>
      <c r="RMN2390" s="14"/>
      <c r="RMO2390" s="14"/>
      <c r="RMP2390" s="14"/>
      <c r="RMQ2390" s="14"/>
      <c r="RMR2390" s="14"/>
      <c r="RMS2390" s="14"/>
      <c r="RMT2390" s="14"/>
      <c r="RMU2390" s="14"/>
      <c r="RMV2390" s="14"/>
      <c r="RMW2390" s="14"/>
      <c r="RMX2390" s="14"/>
      <c r="RMY2390" s="14"/>
      <c r="RMZ2390" s="14"/>
      <c r="RNA2390" s="14"/>
      <c r="RNB2390" s="14"/>
      <c r="RNC2390" s="14"/>
      <c r="RND2390" s="14"/>
      <c r="RNE2390" s="14"/>
      <c r="RNF2390" s="14"/>
      <c r="RNG2390" s="14"/>
      <c r="RNH2390" s="14"/>
      <c r="RNI2390" s="14"/>
      <c r="RNJ2390" s="14"/>
      <c r="RNK2390" s="14"/>
      <c r="RNL2390" s="14"/>
      <c r="RNM2390" s="14"/>
      <c r="RNN2390" s="14"/>
      <c r="RNO2390" s="14"/>
      <c r="RNP2390" s="14"/>
      <c r="RNQ2390" s="14"/>
      <c r="RNR2390" s="14"/>
      <c r="RNS2390" s="14"/>
      <c r="RNT2390" s="14"/>
      <c r="RNU2390" s="14"/>
      <c r="RNV2390" s="14"/>
      <c r="RNW2390" s="14"/>
      <c r="RNX2390" s="14"/>
      <c r="RNY2390" s="14"/>
      <c r="RNZ2390" s="14"/>
      <c r="ROA2390" s="14"/>
      <c r="ROB2390" s="14"/>
      <c r="ROC2390" s="14"/>
      <c r="ROD2390" s="14"/>
      <c r="ROE2390" s="14"/>
      <c r="ROF2390" s="14"/>
      <c r="ROG2390" s="14"/>
      <c r="ROH2390" s="14"/>
      <c r="ROI2390" s="14"/>
      <c r="ROJ2390" s="14"/>
      <c r="ROK2390" s="14"/>
      <c r="ROL2390" s="14"/>
      <c r="ROM2390" s="14"/>
      <c r="RON2390" s="14"/>
      <c r="ROO2390" s="14"/>
      <c r="ROP2390" s="14"/>
      <c r="ROQ2390" s="14"/>
      <c r="ROR2390" s="14"/>
      <c r="ROS2390" s="14"/>
      <c r="ROT2390" s="14"/>
      <c r="ROU2390" s="14"/>
      <c r="ROV2390" s="14"/>
      <c r="ROW2390" s="14"/>
      <c r="ROX2390" s="14"/>
      <c r="ROY2390" s="14"/>
      <c r="ROZ2390" s="14"/>
      <c r="RPA2390" s="14"/>
      <c r="RPB2390" s="14"/>
      <c r="RPC2390" s="14"/>
      <c r="RPD2390" s="14"/>
      <c r="RPE2390" s="14"/>
      <c r="RPF2390" s="14"/>
      <c r="RPG2390" s="14"/>
      <c r="RPH2390" s="14"/>
      <c r="RPI2390" s="14"/>
      <c r="RPJ2390" s="14"/>
      <c r="RPK2390" s="14"/>
      <c r="RPL2390" s="14"/>
      <c r="RPM2390" s="14"/>
      <c r="RPN2390" s="14"/>
      <c r="RPO2390" s="14"/>
      <c r="RPP2390" s="14"/>
      <c r="RPQ2390" s="14"/>
      <c r="RPR2390" s="14"/>
      <c r="RPS2390" s="14"/>
      <c r="RPT2390" s="14"/>
      <c r="RPU2390" s="14"/>
      <c r="RPV2390" s="14"/>
      <c r="RPW2390" s="14"/>
      <c r="RPX2390" s="14"/>
      <c r="RPY2390" s="14"/>
      <c r="RPZ2390" s="14"/>
      <c r="RQA2390" s="14"/>
      <c r="RQB2390" s="14"/>
      <c r="RQC2390" s="14"/>
      <c r="RQD2390" s="14"/>
      <c r="RQE2390" s="14"/>
      <c r="RQF2390" s="14"/>
      <c r="RQG2390" s="14"/>
      <c r="RQH2390" s="14"/>
      <c r="RQI2390" s="14"/>
      <c r="RQJ2390" s="14"/>
      <c r="RQK2390" s="14"/>
      <c r="RQL2390" s="14"/>
      <c r="RQM2390" s="14"/>
      <c r="RQN2390" s="14"/>
      <c r="RQO2390" s="14"/>
      <c r="RQP2390" s="14"/>
      <c r="RQQ2390" s="14"/>
      <c r="RQR2390" s="14"/>
      <c r="RQS2390" s="14"/>
      <c r="RQT2390" s="14"/>
      <c r="RQU2390" s="14"/>
      <c r="RQV2390" s="14"/>
      <c r="RQW2390" s="14"/>
      <c r="RQX2390" s="14"/>
      <c r="RQY2390" s="14"/>
      <c r="RQZ2390" s="14"/>
      <c r="RRA2390" s="14"/>
      <c r="RRB2390" s="14"/>
      <c r="RRC2390" s="14"/>
      <c r="RRD2390" s="14"/>
      <c r="RRE2390" s="14"/>
      <c r="RRF2390" s="14"/>
      <c r="RRG2390" s="14"/>
      <c r="RRH2390" s="14"/>
      <c r="RRI2390" s="14"/>
      <c r="RRJ2390" s="14"/>
      <c r="RRK2390" s="14"/>
      <c r="RRL2390" s="14"/>
      <c r="RRM2390" s="14"/>
      <c r="RRN2390" s="14"/>
      <c r="RRO2390" s="14"/>
      <c r="RRP2390" s="14"/>
      <c r="RRQ2390" s="14"/>
      <c r="RRR2390" s="14"/>
      <c r="RRS2390" s="14"/>
      <c r="RRT2390" s="14"/>
      <c r="RRU2390" s="14"/>
      <c r="RRV2390" s="14"/>
      <c r="RRW2390" s="14"/>
      <c r="RRX2390" s="14"/>
      <c r="RRY2390" s="14"/>
      <c r="RRZ2390" s="14"/>
      <c r="RSA2390" s="14"/>
      <c r="RSB2390" s="14"/>
      <c r="RSC2390" s="14"/>
      <c r="RSD2390" s="14"/>
      <c r="RSE2390" s="14"/>
      <c r="RSF2390" s="14"/>
      <c r="RSG2390" s="14"/>
      <c r="RSH2390" s="14"/>
      <c r="RSI2390" s="14"/>
      <c r="RSJ2390" s="14"/>
      <c r="RSK2390" s="14"/>
      <c r="RSL2390" s="14"/>
      <c r="RSM2390" s="14"/>
      <c r="RSN2390" s="14"/>
      <c r="RSO2390" s="14"/>
      <c r="RSP2390" s="14"/>
      <c r="RSQ2390" s="14"/>
      <c r="RSR2390" s="14"/>
      <c r="RSS2390" s="14"/>
      <c r="RST2390" s="14"/>
      <c r="RSU2390" s="14"/>
      <c r="RSV2390" s="14"/>
      <c r="RSW2390" s="14"/>
      <c r="RSX2390" s="14"/>
      <c r="RSY2390" s="14"/>
      <c r="RSZ2390" s="14"/>
      <c r="RTA2390" s="14"/>
      <c r="RTB2390" s="14"/>
      <c r="RTC2390" s="14"/>
      <c r="RTD2390" s="14"/>
      <c r="RTE2390" s="14"/>
      <c r="RTF2390" s="14"/>
      <c r="RTG2390" s="14"/>
      <c r="RTH2390" s="14"/>
      <c r="RTI2390" s="14"/>
      <c r="RTJ2390" s="14"/>
      <c r="RTK2390" s="14"/>
      <c r="RTL2390" s="14"/>
      <c r="RTM2390" s="14"/>
      <c r="RTN2390" s="14"/>
      <c r="RTO2390" s="14"/>
      <c r="RTP2390" s="14"/>
      <c r="RTQ2390" s="14"/>
      <c r="RTR2390" s="14"/>
      <c r="RTS2390" s="14"/>
      <c r="RTT2390" s="14"/>
      <c r="RTU2390" s="14"/>
      <c r="RTV2390" s="14"/>
      <c r="RTW2390" s="14"/>
      <c r="RTX2390" s="14"/>
      <c r="RTY2390" s="14"/>
      <c r="RTZ2390" s="14"/>
      <c r="RUA2390" s="14"/>
      <c r="RUB2390" s="14"/>
      <c r="RUC2390" s="14"/>
      <c r="RUD2390" s="14"/>
      <c r="RUE2390" s="14"/>
      <c r="RUF2390" s="14"/>
      <c r="RUG2390" s="14"/>
      <c r="RUH2390" s="14"/>
      <c r="RUI2390" s="14"/>
      <c r="RUJ2390" s="14"/>
      <c r="RUK2390" s="14"/>
      <c r="RUL2390" s="14"/>
      <c r="RUM2390" s="14"/>
      <c r="RUN2390" s="14"/>
      <c r="RUO2390" s="14"/>
      <c r="RUP2390" s="14"/>
      <c r="RUQ2390" s="14"/>
      <c r="RUR2390" s="14"/>
      <c r="RUS2390" s="14"/>
      <c r="RUT2390" s="14"/>
      <c r="RUU2390" s="14"/>
      <c r="RUV2390" s="14"/>
      <c r="RUW2390" s="14"/>
      <c r="RUX2390" s="14"/>
      <c r="RUY2390" s="14"/>
      <c r="RUZ2390" s="14"/>
      <c r="RVA2390" s="14"/>
      <c r="RVB2390" s="14"/>
      <c r="RVC2390" s="14"/>
      <c r="RVD2390" s="14"/>
      <c r="RVE2390" s="14"/>
      <c r="RVF2390" s="14"/>
      <c r="RVG2390" s="14"/>
      <c r="RVH2390" s="14"/>
      <c r="RVI2390" s="14"/>
      <c r="RVJ2390" s="14"/>
      <c r="RVK2390" s="14"/>
      <c r="RVL2390" s="14"/>
      <c r="RVM2390" s="14"/>
      <c r="RVN2390" s="14"/>
      <c r="RVO2390" s="14"/>
      <c r="RVP2390" s="14"/>
      <c r="RVQ2390" s="14"/>
      <c r="RVR2390" s="14"/>
      <c r="RVS2390" s="14"/>
      <c r="RVT2390" s="14"/>
      <c r="RVU2390" s="14"/>
      <c r="RVV2390" s="14"/>
      <c r="RVW2390" s="14"/>
      <c r="RVX2390" s="14"/>
      <c r="RVY2390" s="14"/>
      <c r="RVZ2390" s="14"/>
      <c r="RWA2390" s="14"/>
      <c r="RWB2390" s="14"/>
      <c r="RWC2390" s="14"/>
      <c r="RWD2390" s="14"/>
      <c r="RWE2390" s="14"/>
      <c r="RWF2390" s="14"/>
      <c r="RWG2390" s="14"/>
      <c r="RWH2390" s="14"/>
      <c r="RWI2390" s="14"/>
      <c r="RWJ2390" s="14"/>
      <c r="RWK2390" s="14"/>
      <c r="RWL2390" s="14"/>
      <c r="RWM2390" s="14"/>
      <c r="RWN2390" s="14"/>
      <c r="RWO2390" s="14"/>
      <c r="RWP2390" s="14"/>
      <c r="RWQ2390" s="14"/>
      <c r="RWR2390" s="14"/>
      <c r="RWS2390" s="14"/>
      <c r="RWT2390" s="14"/>
      <c r="RWU2390" s="14"/>
      <c r="RWV2390" s="14"/>
      <c r="RWW2390" s="14"/>
      <c r="RWX2390" s="14"/>
      <c r="RWY2390" s="14"/>
      <c r="RWZ2390" s="14"/>
      <c r="RXA2390" s="14"/>
      <c r="RXB2390" s="14"/>
      <c r="RXC2390" s="14"/>
      <c r="RXD2390" s="14"/>
      <c r="RXE2390" s="14"/>
      <c r="RXF2390" s="14"/>
      <c r="RXG2390" s="14"/>
      <c r="RXH2390" s="14"/>
      <c r="RXI2390" s="14"/>
      <c r="RXJ2390" s="14"/>
      <c r="RXK2390" s="14"/>
      <c r="RXL2390" s="14"/>
      <c r="RXM2390" s="14"/>
      <c r="RXN2390" s="14"/>
      <c r="RXO2390" s="14"/>
      <c r="RXP2390" s="14"/>
      <c r="RXQ2390" s="14"/>
      <c r="RXR2390" s="14"/>
      <c r="RXS2390" s="14"/>
      <c r="RXT2390" s="14"/>
      <c r="RXU2390" s="14"/>
      <c r="RXV2390" s="14"/>
      <c r="RXW2390" s="14"/>
      <c r="RXX2390" s="14"/>
      <c r="RXY2390" s="14"/>
      <c r="RXZ2390" s="14"/>
      <c r="RYA2390" s="14"/>
      <c r="RYB2390" s="14"/>
      <c r="RYC2390" s="14"/>
      <c r="RYD2390" s="14"/>
      <c r="RYE2390" s="14"/>
      <c r="RYF2390" s="14"/>
      <c r="RYG2390" s="14"/>
      <c r="RYH2390" s="14"/>
      <c r="RYI2390" s="14"/>
      <c r="RYJ2390" s="14"/>
      <c r="RYK2390" s="14"/>
      <c r="RYL2390" s="14"/>
      <c r="RYM2390" s="14"/>
      <c r="RYN2390" s="14"/>
      <c r="RYO2390" s="14"/>
      <c r="RYP2390" s="14"/>
      <c r="RYQ2390" s="14"/>
      <c r="RYR2390" s="14"/>
      <c r="RYS2390" s="14"/>
      <c r="RYT2390" s="14"/>
      <c r="RYU2390" s="14"/>
      <c r="RYV2390" s="14"/>
      <c r="RYW2390" s="14"/>
      <c r="RYX2390" s="14"/>
      <c r="RYY2390" s="14"/>
      <c r="RYZ2390" s="14"/>
      <c r="RZA2390" s="14"/>
      <c r="RZB2390" s="14"/>
      <c r="RZC2390" s="14"/>
      <c r="RZD2390" s="14"/>
      <c r="RZE2390" s="14"/>
      <c r="RZF2390" s="14"/>
      <c r="RZG2390" s="14"/>
      <c r="RZH2390" s="14"/>
      <c r="RZI2390" s="14"/>
      <c r="RZJ2390" s="14"/>
      <c r="RZK2390" s="14"/>
      <c r="RZL2390" s="14"/>
      <c r="RZM2390" s="14"/>
      <c r="RZN2390" s="14"/>
      <c r="RZO2390" s="14"/>
      <c r="RZP2390" s="14"/>
      <c r="RZQ2390" s="14"/>
      <c r="RZR2390" s="14"/>
      <c r="RZS2390" s="14"/>
      <c r="RZT2390" s="14"/>
      <c r="RZU2390" s="14"/>
      <c r="RZV2390" s="14"/>
      <c r="RZW2390" s="14"/>
      <c r="RZX2390" s="14"/>
      <c r="RZY2390" s="14"/>
      <c r="RZZ2390" s="14"/>
      <c r="SAA2390" s="14"/>
      <c r="SAB2390" s="14"/>
      <c r="SAC2390" s="14"/>
      <c r="SAD2390" s="14"/>
      <c r="SAE2390" s="14"/>
      <c r="SAF2390" s="14"/>
      <c r="SAG2390" s="14"/>
      <c r="SAH2390" s="14"/>
      <c r="SAI2390" s="14"/>
      <c r="SAJ2390" s="14"/>
      <c r="SAK2390" s="14"/>
      <c r="SAL2390" s="14"/>
      <c r="SAM2390" s="14"/>
      <c r="SAN2390" s="14"/>
      <c r="SAO2390" s="14"/>
      <c r="SAP2390" s="14"/>
      <c r="SAQ2390" s="14"/>
      <c r="SAR2390" s="14"/>
      <c r="SAS2390" s="14"/>
      <c r="SAT2390" s="14"/>
      <c r="SAU2390" s="14"/>
      <c r="SAV2390" s="14"/>
      <c r="SAW2390" s="14"/>
      <c r="SAX2390" s="14"/>
      <c r="SAY2390" s="14"/>
      <c r="SAZ2390" s="14"/>
      <c r="SBA2390" s="14"/>
      <c r="SBB2390" s="14"/>
      <c r="SBC2390" s="14"/>
      <c r="SBD2390" s="14"/>
      <c r="SBE2390" s="14"/>
      <c r="SBF2390" s="14"/>
      <c r="SBG2390" s="14"/>
      <c r="SBH2390" s="14"/>
      <c r="SBI2390" s="14"/>
      <c r="SBJ2390" s="14"/>
      <c r="SBK2390" s="14"/>
      <c r="SBL2390" s="14"/>
      <c r="SBM2390" s="14"/>
      <c r="SBN2390" s="14"/>
      <c r="SBO2390" s="14"/>
      <c r="SBP2390" s="14"/>
      <c r="SBQ2390" s="14"/>
      <c r="SBR2390" s="14"/>
      <c r="SBS2390" s="14"/>
      <c r="SBT2390" s="14"/>
      <c r="SBU2390" s="14"/>
      <c r="SBV2390" s="14"/>
      <c r="SBW2390" s="14"/>
      <c r="SBX2390" s="14"/>
      <c r="SBY2390" s="14"/>
      <c r="SBZ2390" s="14"/>
      <c r="SCA2390" s="14"/>
      <c r="SCB2390" s="14"/>
      <c r="SCC2390" s="14"/>
      <c r="SCD2390" s="14"/>
      <c r="SCE2390" s="14"/>
      <c r="SCF2390" s="14"/>
      <c r="SCG2390" s="14"/>
      <c r="SCH2390" s="14"/>
      <c r="SCI2390" s="14"/>
      <c r="SCJ2390" s="14"/>
      <c r="SCK2390" s="14"/>
      <c r="SCL2390" s="14"/>
      <c r="SCM2390" s="14"/>
      <c r="SCN2390" s="14"/>
      <c r="SCO2390" s="14"/>
      <c r="SCP2390" s="14"/>
      <c r="SCQ2390" s="14"/>
      <c r="SCR2390" s="14"/>
      <c r="SCS2390" s="14"/>
      <c r="SCT2390" s="14"/>
      <c r="SCU2390" s="14"/>
      <c r="SCV2390" s="14"/>
      <c r="SCW2390" s="14"/>
      <c r="SCX2390" s="14"/>
      <c r="SCY2390" s="14"/>
      <c r="SCZ2390" s="14"/>
      <c r="SDA2390" s="14"/>
      <c r="SDB2390" s="14"/>
      <c r="SDC2390" s="14"/>
      <c r="SDD2390" s="14"/>
      <c r="SDE2390" s="14"/>
      <c r="SDF2390" s="14"/>
      <c r="SDG2390" s="14"/>
      <c r="SDH2390" s="14"/>
      <c r="SDI2390" s="14"/>
      <c r="SDJ2390" s="14"/>
      <c r="SDK2390" s="14"/>
      <c r="SDL2390" s="14"/>
      <c r="SDM2390" s="14"/>
      <c r="SDN2390" s="14"/>
      <c r="SDO2390" s="14"/>
      <c r="SDP2390" s="14"/>
      <c r="SDQ2390" s="14"/>
      <c r="SDR2390" s="14"/>
      <c r="SDS2390" s="14"/>
      <c r="SDT2390" s="14"/>
      <c r="SDU2390" s="14"/>
      <c r="SDV2390" s="14"/>
      <c r="SDW2390" s="14"/>
      <c r="SDX2390" s="14"/>
      <c r="SDY2390" s="14"/>
      <c r="SDZ2390" s="14"/>
      <c r="SEA2390" s="14"/>
      <c r="SEB2390" s="14"/>
      <c r="SEC2390" s="14"/>
      <c r="SED2390" s="14"/>
      <c r="SEE2390" s="14"/>
      <c r="SEF2390" s="14"/>
      <c r="SEG2390" s="14"/>
      <c r="SEH2390" s="14"/>
      <c r="SEI2390" s="14"/>
      <c r="SEJ2390" s="14"/>
      <c r="SEK2390" s="14"/>
      <c r="SEL2390" s="14"/>
      <c r="SEM2390" s="14"/>
      <c r="SEN2390" s="14"/>
      <c r="SEO2390" s="14"/>
      <c r="SEP2390" s="14"/>
      <c r="SEQ2390" s="14"/>
      <c r="SER2390" s="14"/>
      <c r="SES2390" s="14"/>
      <c r="SET2390" s="14"/>
      <c r="SEU2390" s="14"/>
      <c r="SEV2390" s="14"/>
      <c r="SEW2390" s="14"/>
      <c r="SEX2390" s="14"/>
      <c r="SEY2390" s="14"/>
      <c r="SEZ2390" s="14"/>
      <c r="SFA2390" s="14"/>
      <c r="SFB2390" s="14"/>
      <c r="SFC2390" s="14"/>
      <c r="SFD2390" s="14"/>
      <c r="SFE2390" s="14"/>
      <c r="SFF2390" s="14"/>
      <c r="SFG2390" s="14"/>
      <c r="SFH2390" s="14"/>
      <c r="SFI2390" s="14"/>
      <c r="SFJ2390" s="14"/>
      <c r="SFK2390" s="14"/>
      <c r="SFL2390" s="14"/>
      <c r="SFM2390" s="14"/>
      <c r="SFN2390" s="14"/>
      <c r="SFO2390" s="14"/>
      <c r="SFP2390" s="14"/>
      <c r="SFQ2390" s="14"/>
      <c r="SFR2390" s="14"/>
      <c r="SFS2390" s="14"/>
      <c r="SFT2390" s="14"/>
      <c r="SFU2390" s="14"/>
      <c r="SFV2390" s="14"/>
      <c r="SFW2390" s="14"/>
      <c r="SFX2390" s="14"/>
      <c r="SFY2390" s="14"/>
      <c r="SFZ2390" s="14"/>
      <c r="SGA2390" s="14"/>
      <c r="SGB2390" s="14"/>
      <c r="SGC2390" s="14"/>
      <c r="SGD2390" s="14"/>
      <c r="SGE2390" s="14"/>
      <c r="SGF2390" s="14"/>
      <c r="SGG2390" s="14"/>
      <c r="SGH2390" s="14"/>
      <c r="SGI2390" s="14"/>
      <c r="SGJ2390" s="14"/>
      <c r="SGK2390" s="14"/>
      <c r="SGL2390" s="14"/>
      <c r="SGM2390" s="14"/>
      <c r="SGN2390" s="14"/>
      <c r="SGO2390" s="14"/>
      <c r="SGP2390" s="14"/>
      <c r="SGQ2390" s="14"/>
      <c r="SGR2390" s="14"/>
      <c r="SGS2390" s="14"/>
      <c r="SGT2390" s="14"/>
      <c r="SGU2390" s="14"/>
      <c r="SGV2390" s="14"/>
      <c r="SGW2390" s="14"/>
      <c r="SGX2390" s="14"/>
      <c r="SGY2390" s="14"/>
      <c r="SGZ2390" s="14"/>
      <c r="SHA2390" s="14"/>
      <c r="SHB2390" s="14"/>
      <c r="SHC2390" s="14"/>
      <c r="SHD2390" s="14"/>
      <c r="SHE2390" s="14"/>
      <c r="SHF2390" s="14"/>
      <c r="SHG2390" s="14"/>
      <c r="SHH2390" s="14"/>
      <c r="SHI2390" s="14"/>
      <c r="SHJ2390" s="14"/>
      <c r="SHK2390" s="14"/>
      <c r="SHL2390" s="14"/>
      <c r="SHM2390" s="14"/>
      <c r="SHN2390" s="14"/>
      <c r="SHO2390" s="14"/>
      <c r="SHP2390" s="14"/>
      <c r="SHQ2390" s="14"/>
      <c r="SHR2390" s="14"/>
      <c r="SHS2390" s="14"/>
      <c r="SHT2390" s="14"/>
      <c r="SHU2390" s="14"/>
      <c r="SHV2390" s="14"/>
      <c r="SHW2390" s="14"/>
      <c r="SHX2390" s="14"/>
      <c r="SHY2390" s="14"/>
      <c r="SHZ2390" s="14"/>
      <c r="SIA2390" s="14"/>
      <c r="SIB2390" s="14"/>
      <c r="SIC2390" s="14"/>
      <c r="SID2390" s="14"/>
      <c r="SIE2390" s="14"/>
      <c r="SIF2390" s="14"/>
      <c r="SIG2390" s="14"/>
      <c r="SIH2390" s="14"/>
      <c r="SII2390" s="14"/>
      <c r="SIJ2390" s="14"/>
      <c r="SIK2390" s="14"/>
      <c r="SIL2390" s="14"/>
      <c r="SIM2390" s="14"/>
      <c r="SIN2390" s="14"/>
      <c r="SIO2390" s="14"/>
      <c r="SIP2390" s="14"/>
      <c r="SIQ2390" s="14"/>
      <c r="SIR2390" s="14"/>
      <c r="SIS2390" s="14"/>
      <c r="SIT2390" s="14"/>
      <c r="SIU2390" s="14"/>
      <c r="SIV2390" s="14"/>
      <c r="SIW2390" s="14"/>
      <c r="SIX2390" s="14"/>
      <c r="SIY2390" s="14"/>
      <c r="SIZ2390" s="14"/>
      <c r="SJA2390" s="14"/>
      <c r="SJB2390" s="14"/>
      <c r="SJC2390" s="14"/>
      <c r="SJD2390" s="14"/>
      <c r="SJE2390" s="14"/>
      <c r="SJF2390" s="14"/>
      <c r="SJG2390" s="14"/>
      <c r="SJH2390" s="14"/>
      <c r="SJI2390" s="14"/>
      <c r="SJJ2390" s="14"/>
      <c r="SJK2390" s="14"/>
      <c r="SJL2390" s="14"/>
      <c r="SJM2390" s="14"/>
      <c r="SJN2390" s="14"/>
      <c r="SJO2390" s="14"/>
      <c r="SJP2390" s="14"/>
      <c r="SJQ2390" s="14"/>
      <c r="SJR2390" s="14"/>
      <c r="SJS2390" s="14"/>
      <c r="SJT2390" s="14"/>
      <c r="SJU2390" s="14"/>
      <c r="SJV2390" s="14"/>
      <c r="SJW2390" s="14"/>
      <c r="SJX2390" s="14"/>
      <c r="SJY2390" s="14"/>
      <c r="SJZ2390" s="14"/>
      <c r="SKA2390" s="14"/>
      <c r="SKB2390" s="14"/>
      <c r="SKC2390" s="14"/>
      <c r="SKD2390" s="14"/>
      <c r="SKE2390" s="14"/>
      <c r="SKF2390" s="14"/>
      <c r="SKG2390" s="14"/>
      <c r="SKH2390" s="14"/>
      <c r="SKI2390" s="14"/>
      <c r="SKJ2390" s="14"/>
      <c r="SKK2390" s="14"/>
      <c r="SKL2390" s="14"/>
      <c r="SKM2390" s="14"/>
      <c r="SKN2390" s="14"/>
      <c r="SKO2390" s="14"/>
      <c r="SKP2390" s="14"/>
      <c r="SKQ2390" s="14"/>
      <c r="SKR2390" s="14"/>
      <c r="SKS2390" s="14"/>
      <c r="SKT2390" s="14"/>
      <c r="SKU2390" s="14"/>
      <c r="SKV2390" s="14"/>
      <c r="SKW2390" s="14"/>
      <c r="SKX2390" s="14"/>
      <c r="SKY2390" s="14"/>
      <c r="SKZ2390" s="14"/>
      <c r="SLA2390" s="14"/>
      <c r="SLB2390" s="14"/>
      <c r="SLC2390" s="14"/>
      <c r="SLD2390" s="14"/>
      <c r="SLE2390" s="14"/>
      <c r="SLF2390" s="14"/>
      <c r="SLG2390" s="14"/>
      <c r="SLH2390" s="14"/>
      <c r="SLI2390" s="14"/>
      <c r="SLJ2390" s="14"/>
      <c r="SLK2390" s="14"/>
      <c r="SLL2390" s="14"/>
      <c r="SLM2390" s="14"/>
      <c r="SLN2390" s="14"/>
      <c r="SLO2390" s="14"/>
      <c r="SLP2390" s="14"/>
      <c r="SLQ2390" s="14"/>
      <c r="SLR2390" s="14"/>
      <c r="SLS2390" s="14"/>
      <c r="SLT2390" s="14"/>
      <c r="SLU2390" s="14"/>
      <c r="SLV2390" s="14"/>
      <c r="SLW2390" s="14"/>
      <c r="SLX2390" s="14"/>
      <c r="SLY2390" s="14"/>
      <c r="SLZ2390" s="14"/>
      <c r="SMA2390" s="14"/>
      <c r="SMB2390" s="14"/>
      <c r="SMC2390" s="14"/>
      <c r="SMD2390" s="14"/>
      <c r="SME2390" s="14"/>
      <c r="SMF2390" s="14"/>
      <c r="SMG2390" s="14"/>
      <c r="SMH2390" s="14"/>
      <c r="SMI2390" s="14"/>
      <c r="SMJ2390" s="14"/>
      <c r="SMK2390" s="14"/>
      <c r="SML2390" s="14"/>
      <c r="SMM2390" s="14"/>
      <c r="SMN2390" s="14"/>
      <c r="SMO2390" s="14"/>
      <c r="SMP2390" s="14"/>
      <c r="SMQ2390" s="14"/>
      <c r="SMR2390" s="14"/>
      <c r="SMS2390" s="14"/>
      <c r="SMT2390" s="14"/>
      <c r="SMU2390" s="14"/>
      <c r="SMV2390" s="14"/>
      <c r="SMW2390" s="14"/>
      <c r="SMX2390" s="14"/>
      <c r="SMY2390" s="14"/>
      <c r="SMZ2390" s="14"/>
      <c r="SNA2390" s="14"/>
      <c r="SNB2390" s="14"/>
      <c r="SNC2390" s="14"/>
      <c r="SND2390" s="14"/>
      <c r="SNE2390" s="14"/>
      <c r="SNF2390" s="14"/>
      <c r="SNG2390" s="14"/>
      <c r="SNH2390" s="14"/>
      <c r="SNI2390" s="14"/>
      <c r="SNJ2390" s="14"/>
      <c r="SNK2390" s="14"/>
      <c r="SNL2390" s="14"/>
      <c r="SNM2390" s="14"/>
      <c r="SNN2390" s="14"/>
      <c r="SNO2390" s="14"/>
      <c r="SNP2390" s="14"/>
      <c r="SNQ2390" s="14"/>
      <c r="SNR2390" s="14"/>
      <c r="SNS2390" s="14"/>
      <c r="SNT2390" s="14"/>
      <c r="SNU2390" s="14"/>
      <c r="SNV2390" s="14"/>
      <c r="SNW2390" s="14"/>
      <c r="SNX2390" s="14"/>
      <c r="SNY2390" s="14"/>
      <c r="SNZ2390" s="14"/>
      <c r="SOA2390" s="14"/>
      <c r="SOB2390" s="14"/>
      <c r="SOC2390" s="14"/>
      <c r="SOD2390" s="14"/>
      <c r="SOE2390" s="14"/>
      <c r="SOF2390" s="14"/>
      <c r="SOG2390" s="14"/>
      <c r="SOH2390" s="14"/>
      <c r="SOI2390" s="14"/>
      <c r="SOJ2390" s="14"/>
      <c r="SOK2390" s="14"/>
      <c r="SOL2390" s="14"/>
      <c r="SOM2390" s="14"/>
      <c r="SON2390" s="14"/>
      <c r="SOO2390" s="14"/>
      <c r="SOP2390" s="14"/>
      <c r="SOQ2390" s="14"/>
      <c r="SOR2390" s="14"/>
      <c r="SOS2390" s="14"/>
      <c r="SOT2390" s="14"/>
      <c r="SOU2390" s="14"/>
      <c r="SOV2390" s="14"/>
      <c r="SOW2390" s="14"/>
      <c r="SOX2390" s="14"/>
      <c r="SOY2390" s="14"/>
      <c r="SOZ2390" s="14"/>
      <c r="SPA2390" s="14"/>
      <c r="SPB2390" s="14"/>
      <c r="SPC2390" s="14"/>
      <c r="SPD2390" s="14"/>
      <c r="SPE2390" s="14"/>
      <c r="SPF2390" s="14"/>
      <c r="SPG2390" s="14"/>
      <c r="SPH2390" s="14"/>
      <c r="SPI2390" s="14"/>
      <c r="SPJ2390" s="14"/>
      <c r="SPK2390" s="14"/>
      <c r="SPL2390" s="14"/>
      <c r="SPM2390" s="14"/>
      <c r="SPN2390" s="14"/>
      <c r="SPO2390" s="14"/>
      <c r="SPP2390" s="14"/>
      <c r="SPQ2390" s="14"/>
      <c r="SPR2390" s="14"/>
      <c r="SPS2390" s="14"/>
      <c r="SPT2390" s="14"/>
      <c r="SPU2390" s="14"/>
      <c r="SPV2390" s="14"/>
      <c r="SPW2390" s="14"/>
      <c r="SPX2390" s="14"/>
      <c r="SPY2390" s="14"/>
      <c r="SPZ2390" s="14"/>
      <c r="SQA2390" s="14"/>
      <c r="SQB2390" s="14"/>
      <c r="SQC2390" s="14"/>
      <c r="SQD2390" s="14"/>
      <c r="SQE2390" s="14"/>
      <c r="SQF2390" s="14"/>
      <c r="SQG2390" s="14"/>
      <c r="SQH2390" s="14"/>
      <c r="SQI2390" s="14"/>
      <c r="SQJ2390" s="14"/>
      <c r="SQK2390" s="14"/>
      <c r="SQL2390" s="14"/>
      <c r="SQM2390" s="14"/>
      <c r="SQN2390" s="14"/>
      <c r="SQO2390" s="14"/>
      <c r="SQP2390" s="14"/>
      <c r="SQQ2390" s="14"/>
      <c r="SQR2390" s="14"/>
      <c r="SQS2390" s="14"/>
      <c r="SQT2390" s="14"/>
      <c r="SQU2390" s="14"/>
      <c r="SQV2390" s="14"/>
      <c r="SQW2390" s="14"/>
      <c r="SQX2390" s="14"/>
      <c r="SQY2390" s="14"/>
      <c r="SQZ2390" s="14"/>
      <c r="SRA2390" s="14"/>
      <c r="SRB2390" s="14"/>
      <c r="SRC2390" s="14"/>
      <c r="SRD2390" s="14"/>
      <c r="SRE2390" s="14"/>
      <c r="SRF2390" s="14"/>
      <c r="SRG2390" s="14"/>
      <c r="SRH2390" s="14"/>
      <c r="SRI2390" s="14"/>
      <c r="SRJ2390" s="14"/>
      <c r="SRK2390" s="14"/>
      <c r="SRL2390" s="14"/>
      <c r="SRM2390" s="14"/>
      <c r="SRN2390" s="14"/>
      <c r="SRO2390" s="14"/>
      <c r="SRP2390" s="14"/>
      <c r="SRQ2390" s="14"/>
      <c r="SRR2390" s="14"/>
      <c r="SRS2390" s="14"/>
      <c r="SRT2390" s="14"/>
      <c r="SRU2390" s="14"/>
      <c r="SRV2390" s="14"/>
      <c r="SRW2390" s="14"/>
      <c r="SRX2390" s="14"/>
      <c r="SRY2390" s="14"/>
      <c r="SRZ2390" s="14"/>
      <c r="SSA2390" s="14"/>
      <c r="SSB2390" s="14"/>
      <c r="SSC2390" s="14"/>
      <c r="SSD2390" s="14"/>
      <c r="SSE2390" s="14"/>
      <c r="SSF2390" s="14"/>
      <c r="SSG2390" s="14"/>
      <c r="SSH2390" s="14"/>
      <c r="SSI2390" s="14"/>
      <c r="SSJ2390" s="14"/>
      <c r="SSK2390" s="14"/>
      <c r="SSL2390" s="14"/>
      <c r="SSM2390" s="14"/>
      <c r="SSN2390" s="14"/>
      <c r="SSO2390" s="14"/>
      <c r="SSP2390" s="14"/>
      <c r="SSQ2390" s="14"/>
      <c r="SSR2390" s="14"/>
      <c r="SSS2390" s="14"/>
      <c r="SST2390" s="14"/>
      <c r="SSU2390" s="14"/>
      <c r="SSV2390" s="14"/>
      <c r="SSW2390" s="14"/>
      <c r="SSX2390" s="14"/>
      <c r="SSY2390" s="14"/>
      <c r="SSZ2390" s="14"/>
      <c r="STA2390" s="14"/>
      <c r="STB2390" s="14"/>
      <c r="STC2390" s="14"/>
      <c r="STD2390" s="14"/>
      <c r="STE2390" s="14"/>
      <c r="STF2390" s="14"/>
      <c r="STG2390" s="14"/>
      <c r="STH2390" s="14"/>
      <c r="STI2390" s="14"/>
      <c r="STJ2390" s="14"/>
      <c r="STK2390" s="14"/>
      <c r="STL2390" s="14"/>
      <c r="STM2390" s="14"/>
      <c r="STN2390" s="14"/>
      <c r="STO2390" s="14"/>
      <c r="STP2390" s="14"/>
      <c r="STQ2390" s="14"/>
      <c r="STR2390" s="14"/>
      <c r="STS2390" s="14"/>
      <c r="STT2390" s="14"/>
      <c r="STU2390" s="14"/>
      <c r="STV2390" s="14"/>
      <c r="STW2390" s="14"/>
      <c r="STX2390" s="14"/>
      <c r="STY2390" s="14"/>
      <c r="STZ2390" s="14"/>
      <c r="SUA2390" s="14"/>
      <c r="SUB2390" s="14"/>
      <c r="SUC2390" s="14"/>
      <c r="SUD2390" s="14"/>
      <c r="SUE2390" s="14"/>
      <c r="SUF2390" s="14"/>
      <c r="SUG2390" s="14"/>
      <c r="SUH2390" s="14"/>
      <c r="SUI2390" s="14"/>
      <c r="SUJ2390" s="14"/>
      <c r="SUK2390" s="14"/>
      <c r="SUL2390" s="14"/>
      <c r="SUM2390" s="14"/>
      <c r="SUN2390" s="14"/>
      <c r="SUO2390" s="14"/>
      <c r="SUP2390" s="14"/>
      <c r="SUQ2390" s="14"/>
      <c r="SUR2390" s="14"/>
      <c r="SUS2390" s="14"/>
      <c r="SUT2390" s="14"/>
      <c r="SUU2390" s="14"/>
      <c r="SUV2390" s="14"/>
      <c r="SUW2390" s="14"/>
      <c r="SUX2390" s="14"/>
      <c r="SUY2390" s="14"/>
      <c r="SUZ2390" s="14"/>
      <c r="SVA2390" s="14"/>
      <c r="SVB2390" s="14"/>
      <c r="SVC2390" s="14"/>
      <c r="SVD2390" s="14"/>
      <c r="SVE2390" s="14"/>
      <c r="SVF2390" s="14"/>
      <c r="SVG2390" s="14"/>
      <c r="SVH2390" s="14"/>
      <c r="SVI2390" s="14"/>
      <c r="SVJ2390" s="14"/>
      <c r="SVK2390" s="14"/>
      <c r="SVL2390" s="14"/>
      <c r="SVM2390" s="14"/>
      <c r="SVN2390" s="14"/>
      <c r="SVO2390" s="14"/>
      <c r="SVP2390" s="14"/>
      <c r="SVQ2390" s="14"/>
      <c r="SVR2390" s="14"/>
      <c r="SVS2390" s="14"/>
      <c r="SVT2390" s="14"/>
      <c r="SVU2390" s="14"/>
      <c r="SVV2390" s="14"/>
      <c r="SVW2390" s="14"/>
      <c r="SVX2390" s="14"/>
      <c r="SVY2390" s="14"/>
      <c r="SVZ2390" s="14"/>
      <c r="SWA2390" s="14"/>
      <c r="SWB2390" s="14"/>
      <c r="SWC2390" s="14"/>
      <c r="SWD2390" s="14"/>
      <c r="SWE2390" s="14"/>
      <c r="SWF2390" s="14"/>
      <c r="SWG2390" s="14"/>
      <c r="SWH2390" s="14"/>
      <c r="SWI2390" s="14"/>
      <c r="SWJ2390" s="14"/>
      <c r="SWK2390" s="14"/>
      <c r="SWL2390" s="14"/>
      <c r="SWM2390" s="14"/>
      <c r="SWN2390" s="14"/>
      <c r="SWO2390" s="14"/>
      <c r="SWP2390" s="14"/>
      <c r="SWQ2390" s="14"/>
      <c r="SWR2390" s="14"/>
      <c r="SWS2390" s="14"/>
      <c r="SWT2390" s="14"/>
      <c r="SWU2390" s="14"/>
      <c r="SWV2390" s="14"/>
      <c r="SWW2390" s="14"/>
      <c r="SWX2390" s="14"/>
      <c r="SWY2390" s="14"/>
      <c r="SWZ2390" s="14"/>
      <c r="SXA2390" s="14"/>
      <c r="SXB2390" s="14"/>
      <c r="SXC2390" s="14"/>
      <c r="SXD2390" s="14"/>
      <c r="SXE2390" s="14"/>
      <c r="SXF2390" s="14"/>
      <c r="SXG2390" s="14"/>
      <c r="SXH2390" s="14"/>
      <c r="SXI2390" s="14"/>
      <c r="SXJ2390" s="14"/>
      <c r="SXK2390" s="14"/>
      <c r="SXL2390" s="14"/>
      <c r="SXM2390" s="14"/>
      <c r="SXN2390" s="14"/>
      <c r="SXO2390" s="14"/>
      <c r="SXP2390" s="14"/>
      <c r="SXQ2390" s="14"/>
      <c r="SXR2390" s="14"/>
      <c r="SXS2390" s="14"/>
      <c r="SXT2390" s="14"/>
      <c r="SXU2390" s="14"/>
      <c r="SXV2390" s="14"/>
      <c r="SXW2390" s="14"/>
      <c r="SXX2390" s="14"/>
      <c r="SXY2390" s="14"/>
      <c r="SXZ2390" s="14"/>
      <c r="SYA2390" s="14"/>
      <c r="SYB2390" s="14"/>
      <c r="SYC2390" s="14"/>
      <c r="SYD2390" s="14"/>
      <c r="SYE2390" s="14"/>
      <c r="SYF2390" s="14"/>
      <c r="SYG2390" s="14"/>
      <c r="SYH2390" s="14"/>
      <c r="SYI2390" s="14"/>
      <c r="SYJ2390" s="14"/>
      <c r="SYK2390" s="14"/>
      <c r="SYL2390" s="14"/>
      <c r="SYM2390" s="14"/>
      <c r="SYN2390" s="14"/>
      <c r="SYO2390" s="14"/>
      <c r="SYP2390" s="14"/>
      <c r="SYQ2390" s="14"/>
      <c r="SYR2390" s="14"/>
      <c r="SYS2390" s="14"/>
      <c r="SYT2390" s="14"/>
      <c r="SYU2390" s="14"/>
      <c r="SYV2390" s="14"/>
      <c r="SYW2390" s="14"/>
      <c r="SYX2390" s="14"/>
      <c r="SYY2390" s="14"/>
      <c r="SYZ2390" s="14"/>
      <c r="SZA2390" s="14"/>
      <c r="SZB2390" s="14"/>
      <c r="SZC2390" s="14"/>
      <c r="SZD2390" s="14"/>
      <c r="SZE2390" s="14"/>
      <c r="SZF2390" s="14"/>
      <c r="SZG2390" s="14"/>
      <c r="SZH2390" s="14"/>
      <c r="SZI2390" s="14"/>
      <c r="SZJ2390" s="14"/>
      <c r="SZK2390" s="14"/>
      <c r="SZL2390" s="14"/>
      <c r="SZM2390" s="14"/>
      <c r="SZN2390" s="14"/>
      <c r="SZO2390" s="14"/>
      <c r="SZP2390" s="14"/>
      <c r="SZQ2390" s="14"/>
      <c r="SZR2390" s="14"/>
      <c r="SZS2390" s="14"/>
      <c r="SZT2390" s="14"/>
      <c r="SZU2390" s="14"/>
      <c r="SZV2390" s="14"/>
      <c r="SZW2390" s="14"/>
      <c r="SZX2390" s="14"/>
      <c r="SZY2390" s="14"/>
      <c r="SZZ2390" s="14"/>
      <c r="TAA2390" s="14"/>
      <c r="TAB2390" s="14"/>
      <c r="TAC2390" s="14"/>
      <c r="TAD2390" s="14"/>
      <c r="TAE2390" s="14"/>
      <c r="TAF2390" s="14"/>
      <c r="TAG2390" s="14"/>
      <c r="TAH2390" s="14"/>
      <c r="TAI2390" s="14"/>
      <c r="TAJ2390" s="14"/>
      <c r="TAK2390" s="14"/>
      <c r="TAL2390" s="14"/>
      <c r="TAM2390" s="14"/>
      <c r="TAN2390" s="14"/>
      <c r="TAO2390" s="14"/>
      <c r="TAP2390" s="14"/>
      <c r="TAQ2390" s="14"/>
      <c r="TAR2390" s="14"/>
      <c r="TAS2390" s="14"/>
      <c r="TAT2390" s="14"/>
      <c r="TAU2390" s="14"/>
      <c r="TAV2390" s="14"/>
      <c r="TAW2390" s="14"/>
      <c r="TAX2390" s="14"/>
      <c r="TAY2390" s="14"/>
      <c r="TAZ2390" s="14"/>
      <c r="TBA2390" s="14"/>
      <c r="TBB2390" s="14"/>
      <c r="TBC2390" s="14"/>
      <c r="TBD2390" s="14"/>
      <c r="TBE2390" s="14"/>
      <c r="TBF2390" s="14"/>
      <c r="TBG2390" s="14"/>
      <c r="TBH2390" s="14"/>
      <c r="TBI2390" s="14"/>
      <c r="TBJ2390" s="14"/>
      <c r="TBK2390" s="14"/>
      <c r="TBL2390" s="14"/>
      <c r="TBM2390" s="14"/>
      <c r="TBN2390" s="14"/>
      <c r="TBO2390" s="14"/>
      <c r="TBP2390" s="14"/>
      <c r="TBQ2390" s="14"/>
      <c r="TBR2390" s="14"/>
      <c r="TBS2390" s="14"/>
      <c r="TBT2390" s="14"/>
      <c r="TBU2390" s="14"/>
      <c r="TBV2390" s="14"/>
      <c r="TBW2390" s="14"/>
      <c r="TBX2390" s="14"/>
      <c r="TBY2390" s="14"/>
      <c r="TBZ2390" s="14"/>
      <c r="TCA2390" s="14"/>
      <c r="TCB2390" s="14"/>
      <c r="TCC2390" s="14"/>
      <c r="TCD2390" s="14"/>
      <c r="TCE2390" s="14"/>
      <c r="TCF2390" s="14"/>
      <c r="TCG2390" s="14"/>
      <c r="TCH2390" s="14"/>
      <c r="TCI2390" s="14"/>
      <c r="TCJ2390" s="14"/>
      <c r="TCK2390" s="14"/>
      <c r="TCL2390" s="14"/>
      <c r="TCM2390" s="14"/>
      <c r="TCN2390" s="14"/>
      <c r="TCO2390" s="14"/>
      <c r="TCP2390" s="14"/>
      <c r="TCQ2390" s="14"/>
      <c r="TCR2390" s="14"/>
      <c r="TCS2390" s="14"/>
      <c r="TCT2390" s="14"/>
      <c r="TCU2390" s="14"/>
      <c r="TCV2390" s="14"/>
      <c r="TCW2390" s="14"/>
      <c r="TCX2390" s="14"/>
      <c r="TCY2390" s="14"/>
      <c r="TCZ2390" s="14"/>
      <c r="TDA2390" s="14"/>
      <c r="TDB2390" s="14"/>
      <c r="TDC2390" s="14"/>
      <c r="TDD2390" s="14"/>
      <c r="TDE2390" s="14"/>
      <c r="TDF2390" s="14"/>
      <c r="TDG2390" s="14"/>
      <c r="TDH2390" s="14"/>
      <c r="TDI2390" s="14"/>
      <c r="TDJ2390" s="14"/>
      <c r="TDK2390" s="14"/>
      <c r="TDL2390" s="14"/>
      <c r="TDM2390" s="14"/>
      <c r="TDN2390" s="14"/>
      <c r="TDO2390" s="14"/>
      <c r="TDP2390" s="14"/>
      <c r="TDQ2390" s="14"/>
      <c r="TDR2390" s="14"/>
      <c r="TDS2390" s="14"/>
      <c r="TDT2390" s="14"/>
      <c r="TDU2390" s="14"/>
      <c r="TDV2390" s="14"/>
      <c r="TDW2390" s="14"/>
      <c r="TDX2390" s="14"/>
      <c r="TDY2390" s="14"/>
      <c r="TDZ2390" s="14"/>
      <c r="TEA2390" s="14"/>
      <c r="TEB2390" s="14"/>
      <c r="TEC2390" s="14"/>
      <c r="TED2390" s="14"/>
      <c r="TEE2390" s="14"/>
      <c r="TEF2390" s="14"/>
      <c r="TEG2390" s="14"/>
      <c r="TEH2390" s="14"/>
      <c r="TEI2390" s="14"/>
      <c r="TEJ2390" s="14"/>
      <c r="TEK2390" s="14"/>
      <c r="TEL2390" s="14"/>
      <c r="TEM2390" s="14"/>
      <c r="TEN2390" s="14"/>
      <c r="TEO2390" s="14"/>
      <c r="TEP2390" s="14"/>
      <c r="TEQ2390" s="14"/>
      <c r="TER2390" s="14"/>
      <c r="TES2390" s="14"/>
      <c r="TET2390" s="14"/>
      <c r="TEU2390" s="14"/>
      <c r="TEV2390" s="14"/>
      <c r="TEW2390" s="14"/>
      <c r="TEX2390" s="14"/>
      <c r="TEY2390" s="14"/>
      <c r="TEZ2390" s="14"/>
      <c r="TFA2390" s="14"/>
      <c r="TFB2390" s="14"/>
      <c r="TFC2390" s="14"/>
      <c r="TFD2390" s="14"/>
      <c r="TFE2390" s="14"/>
      <c r="TFF2390" s="14"/>
      <c r="TFG2390" s="14"/>
      <c r="TFH2390" s="14"/>
      <c r="TFI2390" s="14"/>
      <c r="TFJ2390" s="14"/>
      <c r="TFK2390" s="14"/>
      <c r="TFL2390" s="14"/>
      <c r="TFM2390" s="14"/>
      <c r="TFN2390" s="14"/>
      <c r="TFO2390" s="14"/>
      <c r="TFP2390" s="14"/>
      <c r="TFQ2390" s="14"/>
      <c r="TFR2390" s="14"/>
      <c r="TFS2390" s="14"/>
      <c r="TFT2390" s="14"/>
      <c r="TFU2390" s="14"/>
      <c r="TFV2390" s="14"/>
      <c r="TFW2390" s="14"/>
      <c r="TFX2390" s="14"/>
      <c r="TFY2390" s="14"/>
      <c r="TFZ2390" s="14"/>
      <c r="TGA2390" s="14"/>
      <c r="TGB2390" s="14"/>
      <c r="TGC2390" s="14"/>
      <c r="TGD2390" s="14"/>
      <c r="TGE2390" s="14"/>
      <c r="TGF2390" s="14"/>
      <c r="TGG2390" s="14"/>
      <c r="TGH2390" s="14"/>
      <c r="TGI2390" s="14"/>
      <c r="TGJ2390" s="14"/>
      <c r="TGK2390" s="14"/>
      <c r="TGL2390" s="14"/>
      <c r="TGM2390" s="14"/>
      <c r="TGN2390" s="14"/>
      <c r="TGO2390" s="14"/>
      <c r="TGP2390" s="14"/>
      <c r="TGQ2390" s="14"/>
      <c r="TGR2390" s="14"/>
      <c r="TGS2390" s="14"/>
      <c r="TGT2390" s="14"/>
      <c r="TGU2390" s="14"/>
      <c r="TGV2390" s="14"/>
      <c r="TGW2390" s="14"/>
      <c r="TGX2390" s="14"/>
      <c r="TGY2390" s="14"/>
      <c r="TGZ2390" s="14"/>
      <c r="THA2390" s="14"/>
      <c r="THB2390" s="14"/>
      <c r="THC2390" s="14"/>
      <c r="THD2390" s="14"/>
      <c r="THE2390" s="14"/>
      <c r="THF2390" s="14"/>
      <c r="THG2390" s="14"/>
      <c r="THH2390" s="14"/>
      <c r="THI2390" s="14"/>
      <c r="THJ2390" s="14"/>
      <c r="THK2390" s="14"/>
      <c r="THL2390" s="14"/>
      <c r="THM2390" s="14"/>
      <c r="THN2390" s="14"/>
      <c r="THO2390" s="14"/>
      <c r="THP2390" s="14"/>
      <c r="THQ2390" s="14"/>
      <c r="THR2390" s="14"/>
      <c r="THS2390" s="14"/>
      <c r="THT2390" s="14"/>
      <c r="THU2390" s="14"/>
      <c r="THV2390" s="14"/>
      <c r="THW2390" s="14"/>
      <c r="THX2390" s="14"/>
      <c r="THY2390" s="14"/>
      <c r="THZ2390" s="14"/>
      <c r="TIA2390" s="14"/>
      <c r="TIB2390" s="14"/>
      <c r="TIC2390" s="14"/>
      <c r="TID2390" s="14"/>
      <c r="TIE2390" s="14"/>
      <c r="TIF2390" s="14"/>
      <c r="TIG2390" s="14"/>
      <c r="TIH2390" s="14"/>
      <c r="TII2390" s="14"/>
      <c r="TIJ2390" s="14"/>
      <c r="TIK2390" s="14"/>
      <c r="TIL2390" s="14"/>
      <c r="TIM2390" s="14"/>
      <c r="TIN2390" s="14"/>
      <c r="TIO2390" s="14"/>
      <c r="TIP2390" s="14"/>
      <c r="TIQ2390" s="14"/>
      <c r="TIR2390" s="14"/>
      <c r="TIS2390" s="14"/>
      <c r="TIT2390" s="14"/>
      <c r="TIU2390" s="14"/>
      <c r="TIV2390" s="14"/>
      <c r="TIW2390" s="14"/>
      <c r="TIX2390" s="14"/>
      <c r="TIY2390" s="14"/>
      <c r="TIZ2390" s="14"/>
      <c r="TJA2390" s="14"/>
      <c r="TJB2390" s="14"/>
      <c r="TJC2390" s="14"/>
      <c r="TJD2390" s="14"/>
      <c r="TJE2390" s="14"/>
      <c r="TJF2390" s="14"/>
      <c r="TJG2390" s="14"/>
      <c r="TJH2390" s="14"/>
      <c r="TJI2390" s="14"/>
      <c r="TJJ2390" s="14"/>
      <c r="TJK2390" s="14"/>
      <c r="TJL2390" s="14"/>
      <c r="TJM2390" s="14"/>
      <c r="TJN2390" s="14"/>
      <c r="TJO2390" s="14"/>
      <c r="TJP2390" s="14"/>
      <c r="TJQ2390" s="14"/>
      <c r="TJR2390" s="14"/>
      <c r="TJS2390" s="14"/>
      <c r="TJT2390" s="14"/>
      <c r="TJU2390" s="14"/>
      <c r="TJV2390" s="14"/>
      <c r="TJW2390" s="14"/>
      <c r="TJX2390" s="14"/>
      <c r="TJY2390" s="14"/>
      <c r="TJZ2390" s="14"/>
      <c r="TKA2390" s="14"/>
      <c r="TKB2390" s="14"/>
      <c r="TKC2390" s="14"/>
      <c r="TKD2390" s="14"/>
      <c r="TKE2390" s="14"/>
      <c r="TKF2390" s="14"/>
      <c r="TKG2390" s="14"/>
      <c r="TKH2390" s="14"/>
      <c r="TKI2390" s="14"/>
      <c r="TKJ2390" s="14"/>
      <c r="TKK2390" s="14"/>
      <c r="TKL2390" s="14"/>
      <c r="TKM2390" s="14"/>
      <c r="TKN2390" s="14"/>
      <c r="TKO2390" s="14"/>
      <c r="TKP2390" s="14"/>
      <c r="TKQ2390" s="14"/>
      <c r="TKR2390" s="14"/>
      <c r="TKS2390" s="14"/>
      <c r="TKT2390" s="14"/>
      <c r="TKU2390" s="14"/>
      <c r="TKV2390" s="14"/>
      <c r="TKW2390" s="14"/>
      <c r="TKX2390" s="14"/>
      <c r="TKY2390" s="14"/>
      <c r="TKZ2390" s="14"/>
      <c r="TLA2390" s="14"/>
      <c r="TLB2390" s="14"/>
      <c r="TLC2390" s="14"/>
      <c r="TLD2390" s="14"/>
      <c r="TLE2390" s="14"/>
      <c r="TLF2390" s="14"/>
      <c r="TLG2390" s="14"/>
      <c r="TLH2390" s="14"/>
      <c r="TLI2390" s="14"/>
      <c r="TLJ2390" s="14"/>
      <c r="TLK2390" s="14"/>
      <c r="TLL2390" s="14"/>
      <c r="TLM2390" s="14"/>
      <c r="TLN2390" s="14"/>
      <c r="TLO2390" s="14"/>
      <c r="TLP2390" s="14"/>
      <c r="TLQ2390" s="14"/>
      <c r="TLR2390" s="14"/>
      <c r="TLS2390" s="14"/>
      <c r="TLT2390" s="14"/>
      <c r="TLU2390" s="14"/>
      <c r="TLV2390" s="14"/>
      <c r="TLW2390" s="14"/>
      <c r="TLX2390" s="14"/>
      <c r="TLY2390" s="14"/>
      <c r="TLZ2390" s="14"/>
      <c r="TMA2390" s="14"/>
      <c r="TMB2390" s="14"/>
      <c r="TMC2390" s="14"/>
      <c r="TMD2390" s="14"/>
      <c r="TME2390" s="14"/>
      <c r="TMF2390" s="14"/>
      <c r="TMG2390" s="14"/>
      <c r="TMH2390" s="14"/>
      <c r="TMI2390" s="14"/>
      <c r="TMJ2390" s="14"/>
      <c r="TMK2390" s="14"/>
      <c r="TML2390" s="14"/>
      <c r="TMM2390" s="14"/>
      <c r="TMN2390" s="14"/>
      <c r="TMO2390" s="14"/>
      <c r="TMP2390" s="14"/>
      <c r="TMQ2390" s="14"/>
      <c r="TMR2390" s="14"/>
      <c r="TMS2390" s="14"/>
      <c r="TMT2390" s="14"/>
      <c r="TMU2390" s="14"/>
      <c r="TMV2390" s="14"/>
      <c r="TMW2390" s="14"/>
      <c r="TMX2390" s="14"/>
      <c r="TMY2390" s="14"/>
      <c r="TMZ2390" s="14"/>
      <c r="TNA2390" s="14"/>
      <c r="TNB2390" s="14"/>
      <c r="TNC2390" s="14"/>
      <c r="TND2390" s="14"/>
      <c r="TNE2390" s="14"/>
      <c r="TNF2390" s="14"/>
      <c r="TNG2390" s="14"/>
      <c r="TNH2390" s="14"/>
      <c r="TNI2390" s="14"/>
      <c r="TNJ2390" s="14"/>
      <c r="TNK2390" s="14"/>
      <c r="TNL2390" s="14"/>
      <c r="TNM2390" s="14"/>
      <c r="TNN2390" s="14"/>
      <c r="TNO2390" s="14"/>
      <c r="TNP2390" s="14"/>
      <c r="TNQ2390" s="14"/>
      <c r="TNR2390" s="14"/>
      <c r="TNS2390" s="14"/>
      <c r="TNT2390" s="14"/>
      <c r="TNU2390" s="14"/>
      <c r="TNV2390" s="14"/>
      <c r="TNW2390" s="14"/>
      <c r="TNX2390" s="14"/>
      <c r="TNY2390" s="14"/>
      <c r="TNZ2390" s="14"/>
      <c r="TOA2390" s="14"/>
      <c r="TOB2390" s="14"/>
      <c r="TOC2390" s="14"/>
      <c r="TOD2390" s="14"/>
      <c r="TOE2390" s="14"/>
      <c r="TOF2390" s="14"/>
      <c r="TOG2390" s="14"/>
      <c r="TOH2390" s="14"/>
      <c r="TOI2390" s="14"/>
      <c r="TOJ2390" s="14"/>
      <c r="TOK2390" s="14"/>
      <c r="TOL2390" s="14"/>
      <c r="TOM2390" s="14"/>
      <c r="TON2390" s="14"/>
      <c r="TOO2390" s="14"/>
      <c r="TOP2390" s="14"/>
      <c r="TOQ2390" s="14"/>
      <c r="TOR2390" s="14"/>
      <c r="TOS2390" s="14"/>
      <c r="TOT2390" s="14"/>
      <c r="TOU2390" s="14"/>
      <c r="TOV2390" s="14"/>
      <c r="TOW2390" s="14"/>
      <c r="TOX2390" s="14"/>
      <c r="TOY2390" s="14"/>
      <c r="TOZ2390" s="14"/>
      <c r="TPA2390" s="14"/>
      <c r="TPB2390" s="14"/>
      <c r="TPC2390" s="14"/>
      <c r="TPD2390" s="14"/>
      <c r="TPE2390" s="14"/>
      <c r="TPF2390" s="14"/>
      <c r="TPG2390" s="14"/>
      <c r="TPH2390" s="14"/>
      <c r="TPI2390" s="14"/>
      <c r="TPJ2390" s="14"/>
      <c r="TPK2390" s="14"/>
      <c r="TPL2390" s="14"/>
      <c r="TPM2390" s="14"/>
      <c r="TPN2390" s="14"/>
      <c r="TPO2390" s="14"/>
      <c r="TPP2390" s="14"/>
      <c r="TPQ2390" s="14"/>
      <c r="TPR2390" s="14"/>
      <c r="TPS2390" s="14"/>
      <c r="TPT2390" s="14"/>
      <c r="TPU2390" s="14"/>
      <c r="TPV2390" s="14"/>
      <c r="TPW2390" s="14"/>
      <c r="TPX2390" s="14"/>
      <c r="TPY2390" s="14"/>
      <c r="TPZ2390" s="14"/>
      <c r="TQA2390" s="14"/>
      <c r="TQB2390" s="14"/>
      <c r="TQC2390" s="14"/>
      <c r="TQD2390" s="14"/>
      <c r="TQE2390" s="14"/>
      <c r="TQF2390" s="14"/>
      <c r="TQG2390" s="14"/>
      <c r="TQH2390" s="14"/>
      <c r="TQI2390" s="14"/>
      <c r="TQJ2390" s="14"/>
      <c r="TQK2390" s="14"/>
      <c r="TQL2390" s="14"/>
      <c r="TQM2390" s="14"/>
      <c r="TQN2390" s="14"/>
      <c r="TQO2390" s="14"/>
      <c r="TQP2390" s="14"/>
      <c r="TQQ2390" s="14"/>
      <c r="TQR2390" s="14"/>
      <c r="TQS2390" s="14"/>
      <c r="TQT2390" s="14"/>
      <c r="TQU2390" s="14"/>
      <c r="TQV2390" s="14"/>
      <c r="TQW2390" s="14"/>
      <c r="TQX2390" s="14"/>
      <c r="TQY2390" s="14"/>
      <c r="TQZ2390" s="14"/>
      <c r="TRA2390" s="14"/>
      <c r="TRB2390" s="14"/>
      <c r="TRC2390" s="14"/>
      <c r="TRD2390" s="14"/>
      <c r="TRE2390" s="14"/>
      <c r="TRF2390" s="14"/>
      <c r="TRG2390" s="14"/>
      <c r="TRH2390" s="14"/>
      <c r="TRI2390" s="14"/>
      <c r="TRJ2390" s="14"/>
      <c r="TRK2390" s="14"/>
      <c r="TRL2390" s="14"/>
      <c r="TRM2390" s="14"/>
      <c r="TRN2390" s="14"/>
      <c r="TRO2390" s="14"/>
      <c r="TRP2390" s="14"/>
      <c r="TRQ2390" s="14"/>
      <c r="TRR2390" s="14"/>
      <c r="TRS2390" s="14"/>
      <c r="TRT2390" s="14"/>
      <c r="TRU2390" s="14"/>
      <c r="TRV2390" s="14"/>
      <c r="TRW2390" s="14"/>
      <c r="TRX2390" s="14"/>
      <c r="TRY2390" s="14"/>
      <c r="TRZ2390" s="14"/>
      <c r="TSA2390" s="14"/>
      <c r="TSB2390" s="14"/>
      <c r="TSC2390" s="14"/>
      <c r="TSD2390" s="14"/>
      <c r="TSE2390" s="14"/>
      <c r="TSF2390" s="14"/>
      <c r="TSG2390" s="14"/>
      <c r="TSH2390" s="14"/>
      <c r="TSI2390" s="14"/>
      <c r="TSJ2390" s="14"/>
      <c r="TSK2390" s="14"/>
      <c r="TSL2390" s="14"/>
      <c r="TSM2390" s="14"/>
      <c r="TSN2390" s="14"/>
      <c r="TSO2390" s="14"/>
      <c r="TSP2390" s="14"/>
      <c r="TSQ2390" s="14"/>
      <c r="TSR2390" s="14"/>
      <c r="TSS2390" s="14"/>
      <c r="TST2390" s="14"/>
      <c r="TSU2390" s="14"/>
      <c r="TSV2390" s="14"/>
      <c r="TSW2390" s="14"/>
      <c r="TSX2390" s="14"/>
      <c r="TSY2390" s="14"/>
      <c r="TSZ2390" s="14"/>
      <c r="TTA2390" s="14"/>
      <c r="TTB2390" s="14"/>
      <c r="TTC2390" s="14"/>
      <c r="TTD2390" s="14"/>
      <c r="TTE2390" s="14"/>
      <c r="TTF2390" s="14"/>
      <c r="TTG2390" s="14"/>
      <c r="TTH2390" s="14"/>
      <c r="TTI2390" s="14"/>
      <c r="TTJ2390" s="14"/>
      <c r="TTK2390" s="14"/>
      <c r="TTL2390" s="14"/>
      <c r="TTM2390" s="14"/>
      <c r="TTN2390" s="14"/>
      <c r="TTO2390" s="14"/>
      <c r="TTP2390" s="14"/>
      <c r="TTQ2390" s="14"/>
      <c r="TTR2390" s="14"/>
      <c r="TTS2390" s="14"/>
      <c r="TTT2390" s="14"/>
      <c r="TTU2390" s="14"/>
      <c r="TTV2390" s="14"/>
      <c r="TTW2390" s="14"/>
      <c r="TTX2390" s="14"/>
      <c r="TTY2390" s="14"/>
      <c r="TTZ2390" s="14"/>
      <c r="TUA2390" s="14"/>
      <c r="TUB2390" s="14"/>
      <c r="TUC2390" s="14"/>
      <c r="TUD2390" s="14"/>
      <c r="TUE2390" s="14"/>
      <c r="TUF2390" s="14"/>
      <c r="TUG2390" s="14"/>
      <c r="TUH2390" s="14"/>
      <c r="TUI2390" s="14"/>
      <c r="TUJ2390" s="14"/>
      <c r="TUK2390" s="14"/>
      <c r="TUL2390" s="14"/>
      <c r="TUM2390" s="14"/>
      <c r="TUN2390" s="14"/>
      <c r="TUO2390" s="14"/>
      <c r="TUP2390" s="14"/>
      <c r="TUQ2390" s="14"/>
      <c r="TUR2390" s="14"/>
      <c r="TUS2390" s="14"/>
      <c r="TUT2390" s="14"/>
      <c r="TUU2390" s="14"/>
      <c r="TUV2390" s="14"/>
      <c r="TUW2390" s="14"/>
      <c r="TUX2390" s="14"/>
      <c r="TUY2390" s="14"/>
      <c r="TUZ2390" s="14"/>
      <c r="TVA2390" s="14"/>
      <c r="TVB2390" s="14"/>
      <c r="TVC2390" s="14"/>
      <c r="TVD2390" s="14"/>
      <c r="TVE2390" s="14"/>
      <c r="TVF2390" s="14"/>
      <c r="TVG2390" s="14"/>
      <c r="TVH2390" s="14"/>
      <c r="TVI2390" s="14"/>
      <c r="TVJ2390" s="14"/>
      <c r="TVK2390" s="14"/>
      <c r="TVL2390" s="14"/>
      <c r="TVM2390" s="14"/>
      <c r="TVN2390" s="14"/>
      <c r="TVO2390" s="14"/>
      <c r="TVP2390" s="14"/>
      <c r="TVQ2390" s="14"/>
      <c r="TVR2390" s="14"/>
      <c r="TVS2390" s="14"/>
      <c r="TVT2390" s="14"/>
      <c r="TVU2390" s="14"/>
      <c r="TVV2390" s="14"/>
      <c r="TVW2390" s="14"/>
      <c r="TVX2390" s="14"/>
      <c r="TVY2390" s="14"/>
      <c r="TVZ2390" s="14"/>
      <c r="TWA2390" s="14"/>
      <c r="TWB2390" s="14"/>
      <c r="TWC2390" s="14"/>
      <c r="TWD2390" s="14"/>
      <c r="TWE2390" s="14"/>
      <c r="TWF2390" s="14"/>
      <c r="TWG2390" s="14"/>
      <c r="TWH2390" s="14"/>
      <c r="TWI2390" s="14"/>
      <c r="TWJ2390" s="14"/>
      <c r="TWK2390" s="14"/>
      <c r="TWL2390" s="14"/>
      <c r="TWM2390" s="14"/>
      <c r="TWN2390" s="14"/>
      <c r="TWO2390" s="14"/>
      <c r="TWP2390" s="14"/>
      <c r="TWQ2390" s="14"/>
      <c r="TWR2390" s="14"/>
      <c r="TWS2390" s="14"/>
      <c r="TWT2390" s="14"/>
      <c r="TWU2390" s="14"/>
      <c r="TWV2390" s="14"/>
      <c r="TWW2390" s="14"/>
      <c r="TWX2390" s="14"/>
      <c r="TWY2390" s="14"/>
      <c r="TWZ2390" s="14"/>
      <c r="TXA2390" s="14"/>
      <c r="TXB2390" s="14"/>
      <c r="TXC2390" s="14"/>
      <c r="TXD2390" s="14"/>
      <c r="TXE2390" s="14"/>
      <c r="TXF2390" s="14"/>
      <c r="TXG2390" s="14"/>
      <c r="TXH2390" s="14"/>
      <c r="TXI2390" s="14"/>
      <c r="TXJ2390" s="14"/>
      <c r="TXK2390" s="14"/>
      <c r="TXL2390" s="14"/>
      <c r="TXM2390" s="14"/>
      <c r="TXN2390" s="14"/>
      <c r="TXO2390" s="14"/>
      <c r="TXP2390" s="14"/>
      <c r="TXQ2390" s="14"/>
      <c r="TXR2390" s="14"/>
      <c r="TXS2390" s="14"/>
      <c r="TXT2390" s="14"/>
      <c r="TXU2390" s="14"/>
      <c r="TXV2390" s="14"/>
      <c r="TXW2390" s="14"/>
      <c r="TXX2390" s="14"/>
      <c r="TXY2390" s="14"/>
      <c r="TXZ2390" s="14"/>
      <c r="TYA2390" s="14"/>
      <c r="TYB2390" s="14"/>
      <c r="TYC2390" s="14"/>
      <c r="TYD2390" s="14"/>
      <c r="TYE2390" s="14"/>
      <c r="TYF2390" s="14"/>
      <c r="TYG2390" s="14"/>
      <c r="TYH2390" s="14"/>
      <c r="TYI2390" s="14"/>
      <c r="TYJ2390" s="14"/>
      <c r="TYK2390" s="14"/>
      <c r="TYL2390" s="14"/>
      <c r="TYM2390" s="14"/>
      <c r="TYN2390" s="14"/>
      <c r="TYO2390" s="14"/>
      <c r="TYP2390" s="14"/>
      <c r="TYQ2390" s="14"/>
      <c r="TYR2390" s="14"/>
      <c r="TYS2390" s="14"/>
      <c r="TYT2390" s="14"/>
      <c r="TYU2390" s="14"/>
      <c r="TYV2390" s="14"/>
      <c r="TYW2390" s="14"/>
      <c r="TYX2390" s="14"/>
      <c r="TYY2390" s="14"/>
      <c r="TYZ2390" s="14"/>
      <c r="TZA2390" s="14"/>
      <c r="TZB2390" s="14"/>
      <c r="TZC2390" s="14"/>
      <c r="TZD2390" s="14"/>
      <c r="TZE2390" s="14"/>
      <c r="TZF2390" s="14"/>
      <c r="TZG2390" s="14"/>
      <c r="TZH2390" s="14"/>
      <c r="TZI2390" s="14"/>
      <c r="TZJ2390" s="14"/>
      <c r="TZK2390" s="14"/>
      <c r="TZL2390" s="14"/>
      <c r="TZM2390" s="14"/>
      <c r="TZN2390" s="14"/>
      <c r="TZO2390" s="14"/>
      <c r="TZP2390" s="14"/>
      <c r="TZQ2390" s="14"/>
      <c r="TZR2390" s="14"/>
      <c r="TZS2390" s="14"/>
      <c r="TZT2390" s="14"/>
      <c r="TZU2390" s="14"/>
      <c r="TZV2390" s="14"/>
      <c r="TZW2390" s="14"/>
      <c r="TZX2390" s="14"/>
      <c r="TZY2390" s="14"/>
      <c r="TZZ2390" s="14"/>
      <c r="UAA2390" s="14"/>
      <c r="UAB2390" s="14"/>
      <c r="UAC2390" s="14"/>
      <c r="UAD2390" s="14"/>
      <c r="UAE2390" s="14"/>
      <c r="UAF2390" s="14"/>
      <c r="UAG2390" s="14"/>
      <c r="UAH2390" s="14"/>
      <c r="UAI2390" s="14"/>
      <c r="UAJ2390" s="14"/>
      <c r="UAK2390" s="14"/>
      <c r="UAL2390" s="14"/>
      <c r="UAM2390" s="14"/>
      <c r="UAN2390" s="14"/>
      <c r="UAO2390" s="14"/>
      <c r="UAP2390" s="14"/>
      <c r="UAQ2390" s="14"/>
      <c r="UAR2390" s="14"/>
      <c r="UAS2390" s="14"/>
      <c r="UAT2390" s="14"/>
      <c r="UAU2390" s="14"/>
      <c r="UAV2390" s="14"/>
      <c r="UAW2390" s="14"/>
      <c r="UAX2390" s="14"/>
      <c r="UAY2390" s="14"/>
      <c r="UAZ2390" s="14"/>
      <c r="UBA2390" s="14"/>
      <c r="UBB2390" s="14"/>
      <c r="UBC2390" s="14"/>
      <c r="UBD2390" s="14"/>
      <c r="UBE2390" s="14"/>
      <c r="UBF2390" s="14"/>
      <c r="UBG2390" s="14"/>
      <c r="UBH2390" s="14"/>
      <c r="UBI2390" s="14"/>
      <c r="UBJ2390" s="14"/>
      <c r="UBK2390" s="14"/>
      <c r="UBL2390" s="14"/>
      <c r="UBM2390" s="14"/>
      <c r="UBN2390" s="14"/>
      <c r="UBO2390" s="14"/>
      <c r="UBP2390" s="14"/>
      <c r="UBQ2390" s="14"/>
      <c r="UBR2390" s="14"/>
      <c r="UBS2390" s="14"/>
      <c r="UBT2390" s="14"/>
      <c r="UBU2390" s="14"/>
      <c r="UBV2390" s="14"/>
      <c r="UBW2390" s="14"/>
      <c r="UBX2390" s="14"/>
      <c r="UBY2390" s="14"/>
      <c r="UBZ2390" s="14"/>
      <c r="UCA2390" s="14"/>
      <c r="UCB2390" s="14"/>
      <c r="UCC2390" s="14"/>
      <c r="UCD2390" s="14"/>
      <c r="UCE2390" s="14"/>
      <c r="UCF2390" s="14"/>
      <c r="UCG2390" s="14"/>
      <c r="UCH2390" s="14"/>
      <c r="UCI2390" s="14"/>
      <c r="UCJ2390" s="14"/>
      <c r="UCK2390" s="14"/>
      <c r="UCL2390" s="14"/>
      <c r="UCM2390" s="14"/>
      <c r="UCN2390" s="14"/>
      <c r="UCO2390" s="14"/>
      <c r="UCP2390" s="14"/>
      <c r="UCQ2390" s="14"/>
      <c r="UCR2390" s="14"/>
      <c r="UCS2390" s="14"/>
      <c r="UCT2390" s="14"/>
      <c r="UCU2390" s="14"/>
      <c r="UCV2390" s="14"/>
      <c r="UCW2390" s="14"/>
      <c r="UCX2390" s="14"/>
      <c r="UCY2390" s="14"/>
      <c r="UCZ2390" s="14"/>
      <c r="UDA2390" s="14"/>
      <c r="UDB2390" s="14"/>
      <c r="UDC2390" s="14"/>
      <c r="UDD2390" s="14"/>
      <c r="UDE2390" s="14"/>
      <c r="UDF2390" s="14"/>
      <c r="UDG2390" s="14"/>
      <c r="UDH2390" s="14"/>
      <c r="UDI2390" s="14"/>
      <c r="UDJ2390" s="14"/>
      <c r="UDK2390" s="14"/>
      <c r="UDL2390" s="14"/>
      <c r="UDM2390" s="14"/>
      <c r="UDN2390" s="14"/>
      <c r="UDO2390" s="14"/>
      <c r="UDP2390" s="14"/>
      <c r="UDQ2390" s="14"/>
      <c r="UDR2390" s="14"/>
      <c r="UDS2390" s="14"/>
      <c r="UDT2390" s="14"/>
      <c r="UDU2390" s="14"/>
      <c r="UDV2390" s="14"/>
      <c r="UDW2390" s="14"/>
      <c r="UDX2390" s="14"/>
      <c r="UDY2390" s="14"/>
      <c r="UDZ2390" s="14"/>
      <c r="UEA2390" s="14"/>
      <c r="UEB2390" s="14"/>
      <c r="UEC2390" s="14"/>
      <c r="UED2390" s="14"/>
      <c r="UEE2390" s="14"/>
      <c r="UEF2390" s="14"/>
      <c r="UEG2390" s="14"/>
      <c r="UEH2390" s="14"/>
      <c r="UEI2390" s="14"/>
      <c r="UEJ2390" s="14"/>
      <c r="UEK2390" s="14"/>
      <c r="UEL2390" s="14"/>
      <c r="UEM2390" s="14"/>
      <c r="UEN2390" s="14"/>
      <c r="UEO2390" s="14"/>
      <c r="UEP2390" s="14"/>
      <c r="UEQ2390" s="14"/>
      <c r="UER2390" s="14"/>
      <c r="UES2390" s="14"/>
      <c r="UET2390" s="14"/>
      <c r="UEU2390" s="14"/>
      <c r="UEV2390" s="14"/>
      <c r="UEW2390" s="14"/>
      <c r="UEX2390" s="14"/>
      <c r="UEY2390" s="14"/>
      <c r="UEZ2390" s="14"/>
      <c r="UFA2390" s="14"/>
      <c r="UFB2390" s="14"/>
      <c r="UFC2390" s="14"/>
      <c r="UFD2390" s="14"/>
      <c r="UFE2390" s="14"/>
      <c r="UFF2390" s="14"/>
      <c r="UFG2390" s="14"/>
      <c r="UFH2390" s="14"/>
      <c r="UFI2390" s="14"/>
      <c r="UFJ2390" s="14"/>
      <c r="UFK2390" s="14"/>
      <c r="UFL2390" s="14"/>
      <c r="UFM2390" s="14"/>
      <c r="UFN2390" s="14"/>
      <c r="UFO2390" s="14"/>
      <c r="UFP2390" s="14"/>
      <c r="UFQ2390" s="14"/>
      <c r="UFR2390" s="14"/>
      <c r="UFS2390" s="14"/>
      <c r="UFT2390" s="14"/>
      <c r="UFU2390" s="14"/>
      <c r="UFV2390" s="14"/>
      <c r="UFW2390" s="14"/>
      <c r="UFX2390" s="14"/>
      <c r="UFY2390" s="14"/>
      <c r="UFZ2390" s="14"/>
      <c r="UGA2390" s="14"/>
      <c r="UGB2390" s="14"/>
      <c r="UGC2390" s="14"/>
      <c r="UGD2390" s="14"/>
      <c r="UGE2390" s="14"/>
      <c r="UGF2390" s="14"/>
      <c r="UGG2390" s="14"/>
      <c r="UGH2390" s="14"/>
      <c r="UGI2390" s="14"/>
      <c r="UGJ2390" s="14"/>
      <c r="UGK2390" s="14"/>
      <c r="UGL2390" s="14"/>
      <c r="UGM2390" s="14"/>
      <c r="UGN2390" s="14"/>
      <c r="UGO2390" s="14"/>
      <c r="UGP2390" s="14"/>
      <c r="UGQ2390" s="14"/>
      <c r="UGR2390" s="14"/>
      <c r="UGS2390" s="14"/>
      <c r="UGT2390" s="14"/>
      <c r="UGU2390" s="14"/>
      <c r="UGV2390" s="14"/>
      <c r="UGW2390" s="14"/>
      <c r="UGX2390" s="14"/>
      <c r="UGY2390" s="14"/>
      <c r="UGZ2390" s="14"/>
      <c r="UHA2390" s="14"/>
      <c r="UHB2390" s="14"/>
      <c r="UHC2390" s="14"/>
      <c r="UHD2390" s="14"/>
      <c r="UHE2390" s="14"/>
      <c r="UHF2390" s="14"/>
      <c r="UHG2390" s="14"/>
      <c r="UHH2390" s="14"/>
      <c r="UHI2390" s="14"/>
      <c r="UHJ2390" s="14"/>
      <c r="UHK2390" s="14"/>
      <c r="UHL2390" s="14"/>
      <c r="UHM2390" s="14"/>
      <c r="UHN2390" s="14"/>
      <c r="UHO2390" s="14"/>
      <c r="UHP2390" s="14"/>
      <c r="UHQ2390" s="14"/>
      <c r="UHR2390" s="14"/>
      <c r="UHS2390" s="14"/>
      <c r="UHT2390" s="14"/>
      <c r="UHU2390" s="14"/>
      <c r="UHV2390" s="14"/>
      <c r="UHW2390" s="14"/>
      <c r="UHX2390" s="14"/>
      <c r="UHY2390" s="14"/>
      <c r="UHZ2390" s="14"/>
      <c r="UIA2390" s="14"/>
      <c r="UIB2390" s="14"/>
      <c r="UIC2390" s="14"/>
      <c r="UID2390" s="14"/>
      <c r="UIE2390" s="14"/>
      <c r="UIF2390" s="14"/>
      <c r="UIG2390" s="14"/>
      <c r="UIH2390" s="14"/>
      <c r="UII2390" s="14"/>
      <c r="UIJ2390" s="14"/>
      <c r="UIK2390" s="14"/>
      <c r="UIL2390" s="14"/>
      <c r="UIM2390" s="14"/>
      <c r="UIN2390" s="14"/>
      <c r="UIO2390" s="14"/>
      <c r="UIP2390" s="14"/>
      <c r="UIQ2390" s="14"/>
      <c r="UIR2390" s="14"/>
      <c r="UIS2390" s="14"/>
      <c r="UIT2390" s="14"/>
      <c r="UIU2390" s="14"/>
      <c r="UIV2390" s="14"/>
      <c r="UIW2390" s="14"/>
      <c r="UIX2390" s="14"/>
      <c r="UIY2390" s="14"/>
      <c r="UIZ2390" s="14"/>
      <c r="UJA2390" s="14"/>
      <c r="UJB2390" s="14"/>
      <c r="UJC2390" s="14"/>
      <c r="UJD2390" s="14"/>
      <c r="UJE2390" s="14"/>
      <c r="UJF2390" s="14"/>
      <c r="UJG2390" s="14"/>
      <c r="UJH2390" s="14"/>
      <c r="UJI2390" s="14"/>
      <c r="UJJ2390" s="14"/>
      <c r="UJK2390" s="14"/>
      <c r="UJL2390" s="14"/>
      <c r="UJM2390" s="14"/>
      <c r="UJN2390" s="14"/>
      <c r="UJO2390" s="14"/>
      <c r="UJP2390" s="14"/>
      <c r="UJQ2390" s="14"/>
      <c r="UJR2390" s="14"/>
      <c r="UJS2390" s="14"/>
      <c r="UJT2390" s="14"/>
      <c r="UJU2390" s="14"/>
      <c r="UJV2390" s="14"/>
      <c r="UJW2390" s="14"/>
      <c r="UJX2390" s="14"/>
      <c r="UJY2390" s="14"/>
      <c r="UJZ2390" s="14"/>
      <c r="UKA2390" s="14"/>
      <c r="UKB2390" s="14"/>
      <c r="UKC2390" s="14"/>
      <c r="UKD2390" s="14"/>
      <c r="UKE2390" s="14"/>
      <c r="UKF2390" s="14"/>
      <c r="UKG2390" s="14"/>
      <c r="UKH2390" s="14"/>
      <c r="UKI2390" s="14"/>
      <c r="UKJ2390" s="14"/>
      <c r="UKK2390" s="14"/>
      <c r="UKL2390" s="14"/>
      <c r="UKM2390" s="14"/>
      <c r="UKN2390" s="14"/>
      <c r="UKO2390" s="14"/>
      <c r="UKP2390" s="14"/>
      <c r="UKQ2390" s="14"/>
      <c r="UKR2390" s="14"/>
      <c r="UKS2390" s="14"/>
      <c r="UKT2390" s="14"/>
      <c r="UKU2390" s="14"/>
      <c r="UKV2390" s="14"/>
      <c r="UKW2390" s="14"/>
      <c r="UKX2390" s="14"/>
      <c r="UKY2390" s="14"/>
      <c r="UKZ2390" s="14"/>
      <c r="ULA2390" s="14"/>
      <c r="ULB2390" s="14"/>
      <c r="ULC2390" s="14"/>
      <c r="ULD2390" s="14"/>
      <c r="ULE2390" s="14"/>
      <c r="ULF2390" s="14"/>
      <c r="ULG2390" s="14"/>
      <c r="ULH2390" s="14"/>
      <c r="ULI2390" s="14"/>
      <c r="ULJ2390" s="14"/>
      <c r="ULK2390" s="14"/>
      <c r="ULL2390" s="14"/>
      <c r="ULM2390" s="14"/>
      <c r="ULN2390" s="14"/>
      <c r="ULO2390" s="14"/>
      <c r="ULP2390" s="14"/>
      <c r="ULQ2390" s="14"/>
      <c r="ULR2390" s="14"/>
      <c r="ULS2390" s="14"/>
      <c r="ULT2390" s="14"/>
      <c r="ULU2390" s="14"/>
      <c r="ULV2390" s="14"/>
      <c r="ULW2390" s="14"/>
      <c r="ULX2390" s="14"/>
      <c r="ULY2390" s="14"/>
      <c r="ULZ2390" s="14"/>
      <c r="UMA2390" s="14"/>
      <c r="UMB2390" s="14"/>
      <c r="UMC2390" s="14"/>
      <c r="UMD2390" s="14"/>
      <c r="UME2390" s="14"/>
      <c r="UMF2390" s="14"/>
      <c r="UMG2390" s="14"/>
      <c r="UMH2390" s="14"/>
      <c r="UMI2390" s="14"/>
      <c r="UMJ2390" s="14"/>
      <c r="UMK2390" s="14"/>
      <c r="UML2390" s="14"/>
      <c r="UMM2390" s="14"/>
      <c r="UMN2390" s="14"/>
      <c r="UMO2390" s="14"/>
      <c r="UMP2390" s="14"/>
      <c r="UMQ2390" s="14"/>
      <c r="UMR2390" s="14"/>
      <c r="UMS2390" s="14"/>
      <c r="UMT2390" s="14"/>
      <c r="UMU2390" s="14"/>
      <c r="UMV2390" s="14"/>
      <c r="UMW2390" s="14"/>
      <c r="UMX2390" s="14"/>
      <c r="UMY2390" s="14"/>
      <c r="UMZ2390" s="14"/>
      <c r="UNA2390" s="14"/>
      <c r="UNB2390" s="14"/>
      <c r="UNC2390" s="14"/>
      <c r="UND2390" s="14"/>
      <c r="UNE2390" s="14"/>
      <c r="UNF2390" s="14"/>
      <c r="UNG2390" s="14"/>
      <c r="UNH2390" s="14"/>
      <c r="UNI2390" s="14"/>
      <c r="UNJ2390" s="14"/>
      <c r="UNK2390" s="14"/>
      <c r="UNL2390" s="14"/>
      <c r="UNM2390" s="14"/>
      <c r="UNN2390" s="14"/>
      <c r="UNO2390" s="14"/>
      <c r="UNP2390" s="14"/>
      <c r="UNQ2390" s="14"/>
      <c r="UNR2390" s="14"/>
      <c r="UNS2390" s="14"/>
      <c r="UNT2390" s="14"/>
      <c r="UNU2390" s="14"/>
      <c r="UNV2390" s="14"/>
      <c r="UNW2390" s="14"/>
      <c r="UNX2390" s="14"/>
      <c r="UNY2390" s="14"/>
      <c r="UNZ2390" s="14"/>
      <c r="UOA2390" s="14"/>
      <c r="UOB2390" s="14"/>
      <c r="UOC2390" s="14"/>
      <c r="UOD2390" s="14"/>
      <c r="UOE2390" s="14"/>
      <c r="UOF2390" s="14"/>
      <c r="UOG2390" s="14"/>
      <c r="UOH2390" s="14"/>
      <c r="UOI2390" s="14"/>
      <c r="UOJ2390" s="14"/>
      <c r="UOK2390" s="14"/>
      <c r="UOL2390" s="14"/>
      <c r="UOM2390" s="14"/>
      <c r="UON2390" s="14"/>
      <c r="UOO2390" s="14"/>
      <c r="UOP2390" s="14"/>
      <c r="UOQ2390" s="14"/>
      <c r="UOR2390" s="14"/>
      <c r="UOS2390" s="14"/>
      <c r="UOT2390" s="14"/>
      <c r="UOU2390" s="14"/>
      <c r="UOV2390" s="14"/>
      <c r="UOW2390" s="14"/>
      <c r="UOX2390" s="14"/>
      <c r="UOY2390" s="14"/>
      <c r="UOZ2390" s="14"/>
      <c r="UPA2390" s="14"/>
      <c r="UPB2390" s="14"/>
      <c r="UPC2390" s="14"/>
      <c r="UPD2390" s="14"/>
      <c r="UPE2390" s="14"/>
      <c r="UPF2390" s="14"/>
      <c r="UPG2390" s="14"/>
      <c r="UPH2390" s="14"/>
      <c r="UPI2390" s="14"/>
      <c r="UPJ2390" s="14"/>
      <c r="UPK2390" s="14"/>
      <c r="UPL2390" s="14"/>
      <c r="UPM2390" s="14"/>
      <c r="UPN2390" s="14"/>
      <c r="UPO2390" s="14"/>
      <c r="UPP2390" s="14"/>
      <c r="UPQ2390" s="14"/>
      <c r="UPR2390" s="14"/>
      <c r="UPS2390" s="14"/>
      <c r="UPT2390" s="14"/>
      <c r="UPU2390" s="14"/>
      <c r="UPV2390" s="14"/>
      <c r="UPW2390" s="14"/>
      <c r="UPX2390" s="14"/>
      <c r="UPY2390" s="14"/>
      <c r="UPZ2390" s="14"/>
      <c r="UQA2390" s="14"/>
      <c r="UQB2390" s="14"/>
      <c r="UQC2390" s="14"/>
      <c r="UQD2390" s="14"/>
      <c r="UQE2390" s="14"/>
      <c r="UQF2390" s="14"/>
      <c r="UQG2390" s="14"/>
      <c r="UQH2390" s="14"/>
      <c r="UQI2390" s="14"/>
      <c r="UQJ2390" s="14"/>
      <c r="UQK2390" s="14"/>
      <c r="UQL2390" s="14"/>
      <c r="UQM2390" s="14"/>
      <c r="UQN2390" s="14"/>
      <c r="UQO2390" s="14"/>
      <c r="UQP2390" s="14"/>
      <c r="UQQ2390" s="14"/>
      <c r="UQR2390" s="14"/>
      <c r="UQS2390" s="14"/>
      <c r="UQT2390" s="14"/>
      <c r="UQU2390" s="14"/>
      <c r="UQV2390" s="14"/>
      <c r="UQW2390" s="14"/>
      <c r="UQX2390" s="14"/>
      <c r="UQY2390" s="14"/>
      <c r="UQZ2390" s="14"/>
      <c r="URA2390" s="14"/>
      <c r="URB2390" s="14"/>
      <c r="URC2390" s="14"/>
      <c r="URD2390" s="14"/>
      <c r="URE2390" s="14"/>
      <c r="URF2390" s="14"/>
      <c r="URG2390" s="14"/>
      <c r="URH2390" s="14"/>
      <c r="URI2390" s="14"/>
      <c r="URJ2390" s="14"/>
      <c r="URK2390" s="14"/>
      <c r="URL2390" s="14"/>
      <c r="URM2390" s="14"/>
      <c r="URN2390" s="14"/>
      <c r="URO2390" s="14"/>
      <c r="URP2390" s="14"/>
      <c r="URQ2390" s="14"/>
      <c r="URR2390" s="14"/>
      <c r="URS2390" s="14"/>
      <c r="URT2390" s="14"/>
      <c r="URU2390" s="14"/>
      <c r="URV2390" s="14"/>
      <c r="URW2390" s="14"/>
      <c r="URX2390" s="14"/>
      <c r="URY2390" s="14"/>
      <c r="URZ2390" s="14"/>
      <c r="USA2390" s="14"/>
      <c r="USB2390" s="14"/>
      <c r="USC2390" s="14"/>
      <c r="USD2390" s="14"/>
      <c r="USE2390" s="14"/>
      <c r="USF2390" s="14"/>
      <c r="USG2390" s="14"/>
      <c r="USH2390" s="14"/>
      <c r="USI2390" s="14"/>
      <c r="USJ2390" s="14"/>
      <c r="USK2390" s="14"/>
      <c r="USL2390" s="14"/>
      <c r="USM2390" s="14"/>
      <c r="USN2390" s="14"/>
      <c r="USO2390" s="14"/>
      <c r="USP2390" s="14"/>
      <c r="USQ2390" s="14"/>
      <c r="USR2390" s="14"/>
      <c r="USS2390" s="14"/>
      <c r="UST2390" s="14"/>
      <c r="USU2390" s="14"/>
      <c r="USV2390" s="14"/>
      <c r="USW2390" s="14"/>
      <c r="USX2390" s="14"/>
      <c r="USY2390" s="14"/>
      <c r="USZ2390" s="14"/>
      <c r="UTA2390" s="14"/>
      <c r="UTB2390" s="14"/>
      <c r="UTC2390" s="14"/>
      <c r="UTD2390" s="14"/>
      <c r="UTE2390" s="14"/>
      <c r="UTF2390" s="14"/>
      <c r="UTG2390" s="14"/>
      <c r="UTH2390" s="14"/>
      <c r="UTI2390" s="14"/>
      <c r="UTJ2390" s="14"/>
      <c r="UTK2390" s="14"/>
      <c r="UTL2390" s="14"/>
      <c r="UTM2390" s="14"/>
      <c r="UTN2390" s="14"/>
      <c r="UTO2390" s="14"/>
      <c r="UTP2390" s="14"/>
      <c r="UTQ2390" s="14"/>
      <c r="UTR2390" s="14"/>
      <c r="UTS2390" s="14"/>
      <c r="UTT2390" s="14"/>
      <c r="UTU2390" s="14"/>
      <c r="UTV2390" s="14"/>
      <c r="UTW2390" s="14"/>
      <c r="UTX2390" s="14"/>
      <c r="UTY2390" s="14"/>
      <c r="UTZ2390" s="14"/>
      <c r="UUA2390" s="14"/>
      <c r="UUB2390" s="14"/>
      <c r="UUC2390" s="14"/>
      <c r="UUD2390" s="14"/>
      <c r="UUE2390" s="14"/>
      <c r="UUF2390" s="14"/>
      <c r="UUG2390" s="14"/>
      <c r="UUH2390" s="14"/>
      <c r="UUI2390" s="14"/>
      <c r="UUJ2390" s="14"/>
      <c r="UUK2390" s="14"/>
      <c r="UUL2390" s="14"/>
      <c r="UUM2390" s="14"/>
      <c r="UUN2390" s="14"/>
      <c r="UUO2390" s="14"/>
      <c r="UUP2390" s="14"/>
      <c r="UUQ2390" s="14"/>
      <c r="UUR2390" s="14"/>
      <c r="UUS2390" s="14"/>
      <c r="UUT2390" s="14"/>
      <c r="UUU2390" s="14"/>
      <c r="UUV2390" s="14"/>
      <c r="UUW2390" s="14"/>
      <c r="UUX2390" s="14"/>
      <c r="UUY2390" s="14"/>
      <c r="UUZ2390" s="14"/>
      <c r="UVA2390" s="14"/>
      <c r="UVB2390" s="14"/>
      <c r="UVC2390" s="14"/>
      <c r="UVD2390" s="14"/>
      <c r="UVE2390" s="14"/>
      <c r="UVF2390" s="14"/>
      <c r="UVG2390" s="14"/>
      <c r="UVH2390" s="14"/>
      <c r="UVI2390" s="14"/>
      <c r="UVJ2390" s="14"/>
      <c r="UVK2390" s="14"/>
      <c r="UVL2390" s="14"/>
      <c r="UVM2390" s="14"/>
      <c r="UVN2390" s="14"/>
      <c r="UVO2390" s="14"/>
      <c r="UVP2390" s="14"/>
      <c r="UVQ2390" s="14"/>
      <c r="UVR2390" s="14"/>
      <c r="UVS2390" s="14"/>
      <c r="UVT2390" s="14"/>
      <c r="UVU2390" s="14"/>
      <c r="UVV2390" s="14"/>
      <c r="UVW2390" s="14"/>
      <c r="UVX2390" s="14"/>
      <c r="UVY2390" s="14"/>
      <c r="UVZ2390" s="14"/>
      <c r="UWA2390" s="14"/>
      <c r="UWB2390" s="14"/>
      <c r="UWC2390" s="14"/>
      <c r="UWD2390" s="14"/>
      <c r="UWE2390" s="14"/>
      <c r="UWF2390" s="14"/>
      <c r="UWG2390" s="14"/>
      <c r="UWH2390" s="14"/>
      <c r="UWI2390" s="14"/>
      <c r="UWJ2390" s="14"/>
      <c r="UWK2390" s="14"/>
      <c r="UWL2390" s="14"/>
      <c r="UWM2390" s="14"/>
      <c r="UWN2390" s="14"/>
      <c r="UWO2390" s="14"/>
      <c r="UWP2390" s="14"/>
      <c r="UWQ2390" s="14"/>
      <c r="UWR2390" s="14"/>
      <c r="UWS2390" s="14"/>
      <c r="UWT2390" s="14"/>
      <c r="UWU2390" s="14"/>
      <c r="UWV2390" s="14"/>
      <c r="UWW2390" s="14"/>
      <c r="UWX2390" s="14"/>
      <c r="UWY2390" s="14"/>
      <c r="UWZ2390" s="14"/>
      <c r="UXA2390" s="14"/>
      <c r="UXB2390" s="14"/>
      <c r="UXC2390" s="14"/>
      <c r="UXD2390" s="14"/>
      <c r="UXE2390" s="14"/>
      <c r="UXF2390" s="14"/>
      <c r="UXG2390" s="14"/>
      <c r="UXH2390" s="14"/>
      <c r="UXI2390" s="14"/>
      <c r="UXJ2390" s="14"/>
      <c r="UXK2390" s="14"/>
      <c r="UXL2390" s="14"/>
      <c r="UXM2390" s="14"/>
      <c r="UXN2390" s="14"/>
      <c r="UXO2390" s="14"/>
      <c r="UXP2390" s="14"/>
      <c r="UXQ2390" s="14"/>
      <c r="UXR2390" s="14"/>
      <c r="UXS2390" s="14"/>
      <c r="UXT2390" s="14"/>
      <c r="UXU2390" s="14"/>
      <c r="UXV2390" s="14"/>
      <c r="UXW2390" s="14"/>
      <c r="UXX2390" s="14"/>
      <c r="UXY2390" s="14"/>
      <c r="UXZ2390" s="14"/>
      <c r="UYA2390" s="14"/>
      <c r="UYB2390" s="14"/>
      <c r="UYC2390" s="14"/>
      <c r="UYD2390" s="14"/>
      <c r="UYE2390" s="14"/>
      <c r="UYF2390" s="14"/>
      <c r="UYG2390" s="14"/>
      <c r="UYH2390" s="14"/>
      <c r="UYI2390" s="14"/>
      <c r="UYJ2390" s="14"/>
      <c r="UYK2390" s="14"/>
      <c r="UYL2390" s="14"/>
      <c r="UYM2390" s="14"/>
      <c r="UYN2390" s="14"/>
      <c r="UYO2390" s="14"/>
      <c r="UYP2390" s="14"/>
      <c r="UYQ2390" s="14"/>
      <c r="UYR2390" s="14"/>
      <c r="UYS2390" s="14"/>
      <c r="UYT2390" s="14"/>
      <c r="UYU2390" s="14"/>
      <c r="UYV2390" s="14"/>
      <c r="UYW2390" s="14"/>
      <c r="UYX2390" s="14"/>
      <c r="UYY2390" s="14"/>
      <c r="UYZ2390" s="14"/>
      <c r="UZA2390" s="14"/>
      <c r="UZB2390" s="14"/>
      <c r="UZC2390" s="14"/>
      <c r="UZD2390" s="14"/>
      <c r="UZE2390" s="14"/>
      <c r="UZF2390" s="14"/>
      <c r="UZG2390" s="14"/>
      <c r="UZH2390" s="14"/>
      <c r="UZI2390" s="14"/>
      <c r="UZJ2390" s="14"/>
      <c r="UZK2390" s="14"/>
      <c r="UZL2390" s="14"/>
      <c r="UZM2390" s="14"/>
      <c r="UZN2390" s="14"/>
      <c r="UZO2390" s="14"/>
      <c r="UZP2390" s="14"/>
      <c r="UZQ2390" s="14"/>
      <c r="UZR2390" s="14"/>
      <c r="UZS2390" s="14"/>
      <c r="UZT2390" s="14"/>
      <c r="UZU2390" s="14"/>
      <c r="UZV2390" s="14"/>
      <c r="UZW2390" s="14"/>
      <c r="UZX2390" s="14"/>
      <c r="UZY2390" s="14"/>
      <c r="UZZ2390" s="14"/>
      <c r="VAA2390" s="14"/>
      <c r="VAB2390" s="14"/>
      <c r="VAC2390" s="14"/>
      <c r="VAD2390" s="14"/>
      <c r="VAE2390" s="14"/>
      <c r="VAF2390" s="14"/>
      <c r="VAG2390" s="14"/>
      <c r="VAH2390" s="14"/>
      <c r="VAI2390" s="14"/>
      <c r="VAJ2390" s="14"/>
      <c r="VAK2390" s="14"/>
      <c r="VAL2390" s="14"/>
      <c r="VAM2390" s="14"/>
      <c r="VAN2390" s="14"/>
      <c r="VAO2390" s="14"/>
      <c r="VAP2390" s="14"/>
      <c r="VAQ2390" s="14"/>
      <c r="VAR2390" s="14"/>
      <c r="VAS2390" s="14"/>
      <c r="VAT2390" s="14"/>
      <c r="VAU2390" s="14"/>
      <c r="VAV2390" s="14"/>
      <c r="VAW2390" s="14"/>
      <c r="VAX2390" s="14"/>
      <c r="VAY2390" s="14"/>
      <c r="VAZ2390" s="14"/>
      <c r="VBA2390" s="14"/>
      <c r="VBB2390" s="14"/>
      <c r="VBC2390" s="14"/>
      <c r="VBD2390" s="14"/>
      <c r="VBE2390" s="14"/>
      <c r="VBF2390" s="14"/>
      <c r="VBG2390" s="14"/>
      <c r="VBH2390" s="14"/>
      <c r="VBI2390" s="14"/>
      <c r="VBJ2390" s="14"/>
      <c r="VBK2390" s="14"/>
      <c r="VBL2390" s="14"/>
      <c r="VBM2390" s="14"/>
      <c r="VBN2390" s="14"/>
      <c r="VBO2390" s="14"/>
      <c r="VBP2390" s="14"/>
      <c r="VBQ2390" s="14"/>
      <c r="VBR2390" s="14"/>
      <c r="VBS2390" s="14"/>
      <c r="VBT2390" s="14"/>
      <c r="VBU2390" s="14"/>
      <c r="VBV2390" s="14"/>
      <c r="VBW2390" s="14"/>
      <c r="VBX2390" s="14"/>
      <c r="VBY2390" s="14"/>
      <c r="VBZ2390" s="14"/>
      <c r="VCA2390" s="14"/>
      <c r="VCB2390" s="14"/>
      <c r="VCC2390" s="14"/>
      <c r="VCD2390" s="14"/>
      <c r="VCE2390" s="14"/>
      <c r="VCF2390" s="14"/>
      <c r="VCG2390" s="14"/>
      <c r="VCH2390" s="14"/>
      <c r="VCI2390" s="14"/>
      <c r="VCJ2390" s="14"/>
      <c r="VCK2390" s="14"/>
      <c r="VCL2390" s="14"/>
      <c r="VCM2390" s="14"/>
      <c r="VCN2390" s="14"/>
      <c r="VCO2390" s="14"/>
      <c r="VCP2390" s="14"/>
      <c r="VCQ2390" s="14"/>
      <c r="VCR2390" s="14"/>
      <c r="VCS2390" s="14"/>
      <c r="VCT2390" s="14"/>
      <c r="VCU2390" s="14"/>
      <c r="VCV2390" s="14"/>
      <c r="VCW2390" s="14"/>
      <c r="VCX2390" s="14"/>
      <c r="VCY2390" s="14"/>
      <c r="VCZ2390" s="14"/>
      <c r="VDA2390" s="14"/>
      <c r="VDB2390" s="14"/>
      <c r="VDC2390" s="14"/>
      <c r="VDD2390" s="14"/>
      <c r="VDE2390" s="14"/>
      <c r="VDF2390" s="14"/>
      <c r="VDG2390" s="14"/>
      <c r="VDH2390" s="14"/>
      <c r="VDI2390" s="14"/>
      <c r="VDJ2390" s="14"/>
      <c r="VDK2390" s="14"/>
      <c r="VDL2390" s="14"/>
      <c r="VDM2390" s="14"/>
      <c r="VDN2390" s="14"/>
      <c r="VDO2390" s="14"/>
      <c r="VDP2390" s="14"/>
      <c r="VDQ2390" s="14"/>
      <c r="VDR2390" s="14"/>
      <c r="VDS2390" s="14"/>
      <c r="VDT2390" s="14"/>
      <c r="VDU2390" s="14"/>
      <c r="VDV2390" s="14"/>
      <c r="VDW2390" s="14"/>
      <c r="VDX2390" s="14"/>
      <c r="VDY2390" s="14"/>
      <c r="VDZ2390" s="14"/>
      <c r="VEA2390" s="14"/>
      <c r="VEB2390" s="14"/>
      <c r="VEC2390" s="14"/>
      <c r="VED2390" s="14"/>
      <c r="VEE2390" s="14"/>
      <c r="VEF2390" s="14"/>
      <c r="VEG2390" s="14"/>
      <c r="VEH2390" s="14"/>
      <c r="VEI2390" s="14"/>
      <c r="VEJ2390" s="14"/>
      <c r="VEK2390" s="14"/>
      <c r="VEL2390" s="14"/>
      <c r="VEM2390" s="14"/>
      <c r="VEN2390" s="14"/>
      <c r="VEO2390" s="14"/>
      <c r="VEP2390" s="14"/>
      <c r="VEQ2390" s="14"/>
      <c r="VER2390" s="14"/>
      <c r="VES2390" s="14"/>
      <c r="VET2390" s="14"/>
      <c r="VEU2390" s="14"/>
      <c r="VEV2390" s="14"/>
      <c r="VEW2390" s="14"/>
      <c r="VEX2390" s="14"/>
      <c r="VEY2390" s="14"/>
      <c r="VEZ2390" s="14"/>
      <c r="VFA2390" s="14"/>
      <c r="VFB2390" s="14"/>
      <c r="VFC2390" s="14"/>
      <c r="VFD2390" s="14"/>
      <c r="VFE2390" s="14"/>
      <c r="VFF2390" s="14"/>
      <c r="VFG2390" s="14"/>
      <c r="VFH2390" s="14"/>
      <c r="VFI2390" s="14"/>
      <c r="VFJ2390" s="14"/>
      <c r="VFK2390" s="14"/>
      <c r="VFL2390" s="14"/>
      <c r="VFM2390" s="14"/>
      <c r="VFN2390" s="14"/>
      <c r="VFO2390" s="14"/>
      <c r="VFP2390" s="14"/>
      <c r="VFQ2390" s="14"/>
      <c r="VFR2390" s="14"/>
      <c r="VFS2390" s="14"/>
      <c r="VFT2390" s="14"/>
      <c r="VFU2390" s="14"/>
      <c r="VFV2390" s="14"/>
      <c r="VFW2390" s="14"/>
      <c r="VFX2390" s="14"/>
      <c r="VFY2390" s="14"/>
      <c r="VFZ2390" s="14"/>
      <c r="VGA2390" s="14"/>
      <c r="VGB2390" s="14"/>
      <c r="VGC2390" s="14"/>
      <c r="VGD2390" s="14"/>
      <c r="VGE2390" s="14"/>
      <c r="VGF2390" s="14"/>
      <c r="VGG2390" s="14"/>
      <c r="VGH2390" s="14"/>
      <c r="VGI2390" s="14"/>
      <c r="VGJ2390" s="14"/>
      <c r="VGK2390" s="14"/>
      <c r="VGL2390" s="14"/>
      <c r="VGM2390" s="14"/>
      <c r="VGN2390" s="14"/>
      <c r="VGO2390" s="14"/>
      <c r="VGP2390" s="14"/>
      <c r="VGQ2390" s="14"/>
      <c r="VGR2390" s="14"/>
      <c r="VGS2390" s="14"/>
      <c r="VGT2390" s="14"/>
      <c r="VGU2390" s="14"/>
      <c r="VGV2390" s="14"/>
      <c r="VGW2390" s="14"/>
      <c r="VGX2390" s="14"/>
      <c r="VGY2390" s="14"/>
      <c r="VGZ2390" s="14"/>
      <c r="VHA2390" s="14"/>
      <c r="VHB2390" s="14"/>
      <c r="VHC2390" s="14"/>
      <c r="VHD2390" s="14"/>
      <c r="VHE2390" s="14"/>
      <c r="VHF2390" s="14"/>
      <c r="VHG2390" s="14"/>
      <c r="VHH2390" s="14"/>
      <c r="VHI2390" s="14"/>
      <c r="VHJ2390" s="14"/>
      <c r="VHK2390" s="14"/>
      <c r="VHL2390" s="14"/>
      <c r="VHM2390" s="14"/>
      <c r="VHN2390" s="14"/>
      <c r="VHO2390" s="14"/>
      <c r="VHP2390" s="14"/>
      <c r="VHQ2390" s="14"/>
      <c r="VHR2390" s="14"/>
      <c r="VHS2390" s="14"/>
      <c r="VHT2390" s="14"/>
      <c r="VHU2390" s="14"/>
      <c r="VHV2390" s="14"/>
      <c r="VHW2390" s="14"/>
      <c r="VHX2390" s="14"/>
      <c r="VHY2390" s="14"/>
      <c r="VHZ2390" s="14"/>
      <c r="VIA2390" s="14"/>
      <c r="VIB2390" s="14"/>
      <c r="VIC2390" s="14"/>
      <c r="VID2390" s="14"/>
      <c r="VIE2390" s="14"/>
      <c r="VIF2390" s="14"/>
      <c r="VIG2390" s="14"/>
      <c r="VIH2390" s="14"/>
      <c r="VII2390" s="14"/>
      <c r="VIJ2390" s="14"/>
      <c r="VIK2390" s="14"/>
      <c r="VIL2390" s="14"/>
      <c r="VIM2390" s="14"/>
      <c r="VIN2390" s="14"/>
      <c r="VIO2390" s="14"/>
      <c r="VIP2390" s="14"/>
      <c r="VIQ2390" s="14"/>
      <c r="VIR2390" s="14"/>
      <c r="VIS2390" s="14"/>
      <c r="VIT2390" s="14"/>
      <c r="VIU2390" s="14"/>
      <c r="VIV2390" s="14"/>
      <c r="VIW2390" s="14"/>
      <c r="VIX2390" s="14"/>
      <c r="VIY2390" s="14"/>
      <c r="VIZ2390" s="14"/>
      <c r="VJA2390" s="14"/>
      <c r="VJB2390" s="14"/>
      <c r="VJC2390" s="14"/>
      <c r="VJD2390" s="14"/>
      <c r="VJE2390" s="14"/>
      <c r="VJF2390" s="14"/>
      <c r="VJG2390" s="14"/>
      <c r="VJH2390" s="14"/>
      <c r="VJI2390" s="14"/>
      <c r="VJJ2390" s="14"/>
      <c r="VJK2390" s="14"/>
      <c r="VJL2390" s="14"/>
      <c r="VJM2390" s="14"/>
      <c r="VJN2390" s="14"/>
      <c r="VJO2390" s="14"/>
      <c r="VJP2390" s="14"/>
      <c r="VJQ2390" s="14"/>
      <c r="VJR2390" s="14"/>
      <c r="VJS2390" s="14"/>
      <c r="VJT2390" s="14"/>
      <c r="VJU2390" s="14"/>
      <c r="VJV2390" s="14"/>
      <c r="VJW2390" s="14"/>
      <c r="VJX2390" s="14"/>
      <c r="VJY2390" s="14"/>
      <c r="VJZ2390" s="14"/>
      <c r="VKA2390" s="14"/>
      <c r="VKB2390" s="14"/>
      <c r="VKC2390" s="14"/>
      <c r="VKD2390" s="14"/>
      <c r="VKE2390" s="14"/>
      <c r="VKF2390" s="14"/>
      <c r="VKG2390" s="14"/>
      <c r="VKH2390" s="14"/>
      <c r="VKI2390" s="14"/>
      <c r="VKJ2390" s="14"/>
      <c r="VKK2390" s="14"/>
      <c r="VKL2390" s="14"/>
      <c r="VKM2390" s="14"/>
      <c r="VKN2390" s="14"/>
      <c r="VKO2390" s="14"/>
      <c r="VKP2390" s="14"/>
      <c r="VKQ2390" s="14"/>
      <c r="VKR2390" s="14"/>
      <c r="VKS2390" s="14"/>
      <c r="VKT2390" s="14"/>
      <c r="VKU2390" s="14"/>
      <c r="VKV2390" s="14"/>
      <c r="VKW2390" s="14"/>
      <c r="VKX2390" s="14"/>
      <c r="VKY2390" s="14"/>
      <c r="VKZ2390" s="14"/>
      <c r="VLA2390" s="14"/>
      <c r="VLB2390" s="14"/>
      <c r="VLC2390" s="14"/>
      <c r="VLD2390" s="14"/>
      <c r="VLE2390" s="14"/>
      <c r="VLF2390" s="14"/>
      <c r="VLG2390" s="14"/>
      <c r="VLH2390" s="14"/>
      <c r="VLI2390" s="14"/>
      <c r="VLJ2390" s="14"/>
      <c r="VLK2390" s="14"/>
      <c r="VLL2390" s="14"/>
      <c r="VLM2390" s="14"/>
      <c r="VLN2390" s="14"/>
      <c r="VLO2390" s="14"/>
      <c r="VLP2390" s="14"/>
      <c r="VLQ2390" s="14"/>
      <c r="VLR2390" s="14"/>
      <c r="VLS2390" s="14"/>
      <c r="VLT2390" s="14"/>
      <c r="VLU2390" s="14"/>
      <c r="VLV2390" s="14"/>
      <c r="VLW2390" s="14"/>
      <c r="VLX2390" s="14"/>
      <c r="VLY2390" s="14"/>
      <c r="VLZ2390" s="14"/>
      <c r="VMA2390" s="14"/>
      <c r="VMB2390" s="14"/>
      <c r="VMC2390" s="14"/>
      <c r="VMD2390" s="14"/>
      <c r="VME2390" s="14"/>
      <c r="VMF2390" s="14"/>
      <c r="VMG2390" s="14"/>
      <c r="VMH2390" s="14"/>
      <c r="VMI2390" s="14"/>
      <c r="VMJ2390" s="14"/>
      <c r="VMK2390" s="14"/>
      <c r="VML2390" s="14"/>
      <c r="VMM2390" s="14"/>
      <c r="VMN2390" s="14"/>
      <c r="VMO2390" s="14"/>
      <c r="VMP2390" s="14"/>
      <c r="VMQ2390" s="14"/>
      <c r="VMR2390" s="14"/>
      <c r="VMS2390" s="14"/>
      <c r="VMT2390" s="14"/>
      <c r="VMU2390" s="14"/>
      <c r="VMV2390" s="14"/>
      <c r="VMW2390" s="14"/>
      <c r="VMX2390" s="14"/>
      <c r="VMY2390" s="14"/>
      <c r="VMZ2390" s="14"/>
      <c r="VNA2390" s="14"/>
      <c r="VNB2390" s="14"/>
      <c r="VNC2390" s="14"/>
      <c r="VND2390" s="14"/>
      <c r="VNE2390" s="14"/>
      <c r="VNF2390" s="14"/>
      <c r="VNG2390" s="14"/>
      <c r="VNH2390" s="14"/>
      <c r="VNI2390" s="14"/>
      <c r="VNJ2390" s="14"/>
      <c r="VNK2390" s="14"/>
      <c r="VNL2390" s="14"/>
      <c r="VNM2390" s="14"/>
      <c r="VNN2390" s="14"/>
      <c r="VNO2390" s="14"/>
      <c r="VNP2390" s="14"/>
      <c r="VNQ2390" s="14"/>
      <c r="VNR2390" s="14"/>
      <c r="VNS2390" s="14"/>
      <c r="VNT2390" s="14"/>
      <c r="VNU2390" s="14"/>
      <c r="VNV2390" s="14"/>
      <c r="VNW2390" s="14"/>
      <c r="VNX2390" s="14"/>
      <c r="VNY2390" s="14"/>
      <c r="VNZ2390" s="14"/>
      <c r="VOA2390" s="14"/>
      <c r="VOB2390" s="14"/>
      <c r="VOC2390" s="14"/>
      <c r="VOD2390" s="14"/>
      <c r="VOE2390" s="14"/>
      <c r="VOF2390" s="14"/>
      <c r="VOG2390" s="14"/>
      <c r="VOH2390" s="14"/>
      <c r="VOI2390" s="14"/>
      <c r="VOJ2390" s="14"/>
      <c r="VOK2390" s="14"/>
      <c r="VOL2390" s="14"/>
      <c r="VOM2390" s="14"/>
      <c r="VON2390" s="14"/>
      <c r="VOO2390" s="14"/>
      <c r="VOP2390" s="14"/>
      <c r="VOQ2390" s="14"/>
      <c r="VOR2390" s="14"/>
      <c r="VOS2390" s="14"/>
      <c r="VOT2390" s="14"/>
      <c r="VOU2390" s="14"/>
      <c r="VOV2390" s="14"/>
      <c r="VOW2390" s="14"/>
      <c r="VOX2390" s="14"/>
      <c r="VOY2390" s="14"/>
      <c r="VOZ2390" s="14"/>
      <c r="VPA2390" s="14"/>
      <c r="VPB2390" s="14"/>
      <c r="VPC2390" s="14"/>
      <c r="VPD2390" s="14"/>
      <c r="VPE2390" s="14"/>
      <c r="VPF2390" s="14"/>
      <c r="VPG2390" s="14"/>
      <c r="VPH2390" s="14"/>
      <c r="VPI2390" s="14"/>
      <c r="VPJ2390" s="14"/>
      <c r="VPK2390" s="14"/>
      <c r="VPL2390" s="14"/>
      <c r="VPM2390" s="14"/>
      <c r="VPN2390" s="14"/>
      <c r="VPO2390" s="14"/>
      <c r="VPP2390" s="14"/>
      <c r="VPQ2390" s="14"/>
      <c r="VPR2390" s="14"/>
      <c r="VPS2390" s="14"/>
      <c r="VPT2390" s="14"/>
      <c r="VPU2390" s="14"/>
      <c r="VPV2390" s="14"/>
      <c r="VPW2390" s="14"/>
      <c r="VPX2390" s="14"/>
      <c r="VPY2390" s="14"/>
      <c r="VPZ2390" s="14"/>
      <c r="VQA2390" s="14"/>
      <c r="VQB2390" s="14"/>
      <c r="VQC2390" s="14"/>
      <c r="VQD2390" s="14"/>
      <c r="VQE2390" s="14"/>
      <c r="VQF2390" s="14"/>
      <c r="VQG2390" s="14"/>
      <c r="VQH2390" s="14"/>
      <c r="VQI2390" s="14"/>
      <c r="VQJ2390" s="14"/>
      <c r="VQK2390" s="14"/>
      <c r="VQL2390" s="14"/>
      <c r="VQM2390" s="14"/>
      <c r="VQN2390" s="14"/>
      <c r="VQO2390" s="14"/>
      <c r="VQP2390" s="14"/>
      <c r="VQQ2390" s="14"/>
      <c r="VQR2390" s="14"/>
      <c r="VQS2390" s="14"/>
      <c r="VQT2390" s="14"/>
      <c r="VQU2390" s="14"/>
      <c r="VQV2390" s="14"/>
      <c r="VQW2390" s="14"/>
      <c r="VQX2390" s="14"/>
      <c r="VQY2390" s="14"/>
      <c r="VQZ2390" s="14"/>
      <c r="VRA2390" s="14"/>
      <c r="VRB2390" s="14"/>
      <c r="VRC2390" s="14"/>
      <c r="VRD2390" s="14"/>
      <c r="VRE2390" s="14"/>
      <c r="VRF2390" s="14"/>
      <c r="VRG2390" s="14"/>
      <c r="VRH2390" s="14"/>
      <c r="VRI2390" s="14"/>
      <c r="VRJ2390" s="14"/>
      <c r="VRK2390" s="14"/>
      <c r="VRL2390" s="14"/>
      <c r="VRM2390" s="14"/>
      <c r="VRN2390" s="14"/>
      <c r="VRO2390" s="14"/>
      <c r="VRP2390" s="14"/>
      <c r="VRQ2390" s="14"/>
      <c r="VRR2390" s="14"/>
      <c r="VRS2390" s="14"/>
      <c r="VRT2390" s="14"/>
      <c r="VRU2390" s="14"/>
      <c r="VRV2390" s="14"/>
      <c r="VRW2390" s="14"/>
      <c r="VRX2390" s="14"/>
      <c r="VRY2390" s="14"/>
      <c r="VRZ2390" s="14"/>
      <c r="VSA2390" s="14"/>
      <c r="VSB2390" s="14"/>
      <c r="VSC2390" s="14"/>
      <c r="VSD2390" s="14"/>
      <c r="VSE2390" s="14"/>
      <c r="VSF2390" s="14"/>
      <c r="VSG2390" s="14"/>
      <c r="VSH2390" s="14"/>
      <c r="VSI2390" s="14"/>
      <c r="VSJ2390" s="14"/>
      <c r="VSK2390" s="14"/>
      <c r="VSL2390" s="14"/>
      <c r="VSM2390" s="14"/>
      <c r="VSN2390" s="14"/>
      <c r="VSO2390" s="14"/>
      <c r="VSP2390" s="14"/>
      <c r="VSQ2390" s="14"/>
      <c r="VSR2390" s="14"/>
      <c r="VSS2390" s="14"/>
      <c r="VST2390" s="14"/>
      <c r="VSU2390" s="14"/>
      <c r="VSV2390" s="14"/>
      <c r="VSW2390" s="14"/>
      <c r="VSX2390" s="14"/>
      <c r="VSY2390" s="14"/>
      <c r="VSZ2390" s="14"/>
      <c r="VTA2390" s="14"/>
      <c r="VTB2390" s="14"/>
      <c r="VTC2390" s="14"/>
      <c r="VTD2390" s="14"/>
      <c r="VTE2390" s="14"/>
      <c r="VTF2390" s="14"/>
      <c r="VTG2390" s="14"/>
      <c r="VTH2390" s="14"/>
      <c r="VTI2390" s="14"/>
      <c r="VTJ2390" s="14"/>
      <c r="VTK2390" s="14"/>
      <c r="VTL2390" s="14"/>
      <c r="VTM2390" s="14"/>
      <c r="VTN2390" s="14"/>
      <c r="VTO2390" s="14"/>
      <c r="VTP2390" s="14"/>
      <c r="VTQ2390" s="14"/>
      <c r="VTR2390" s="14"/>
      <c r="VTS2390" s="14"/>
      <c r="VTT2390" s="14"/>
      <c r="VTU2390" s="14"/>
      <c r="VTV2390" s="14"/>
      <c r="VTW2390" s="14"/>
      <c r="VTX2390" s="14"/>
      <c r="VTY2390" s="14"/>
      <c r="VTZ2390" s="14"/>
      <c r="VUA2390" s="14"/>
      <c r="VUB2390" s="14"/>
      <c r="VUC2390" s="14"/>
      <c r="VUD2390" s="14"/>
      <c r="VUE2390" s="14"/>
      <c r="VUF2390" s="14"/>
      <c r="VUG2390" s="14"/>
      <c r="VUH2390" s="14"/>
      <c r="VUI2390" s="14"/>
      <c r="VUJ2390" s="14"/>
      <c r="VUK2390" s="14"/>
      <c r="VUL2390" s="14"/>
      <c r="VUM2390" s="14"/>
      <c r="VUN2390" s="14"/>
      <c r="VUO2390" s="14"/>
      <c r="VUP2390" s="14"/>
      <c r="VUQ2390" s="14"/>
      <c r="VUR2390" s="14"/>
      <c r="VUS2390" s="14"/>
      <c r="VUT2390" s="14"/>
      <c r="VUU2390" s="14"/>
      <c r="VUV2390" s="14"/>
      <c r="VUW2390" s="14"/>
      <c r="VUX2390" s="14"/>
      <c r="VUY2390" s="14"/>
      <c r="VUZ2390" s="14"/>
      <c r="VVA2390" s="14"/>
      <c r="VVB2390" s="14"/>
      <c r="VVC2390" s="14"/>
      <c r="VVD2390" s="14"/>
      <c r="VVE2390" s="14"/>
      <c r="VVF2390" s="14"/>
      <c r="VVG2390" s="14"/>
      <c r="VVH2390" s="14"/>
      <c r="VVI2390" s="14"/>
      <c r="VVJ2390" s="14"/>
      <c r="VVK2390" s="14"/>
      <c r="VVL2390" s="14"/>
      <c r="VVM2390" s="14"/>
      <c r="VVN2390" s="14"/>
      <c r="VVO2390" s="14"/>
      <c r="VVP2390" s="14"/>
      <c r="VVQ2390" s="14"/>
      <c r="VVR2390" s="14"/>
      <c r="VVS2390" s="14"/>
      <c r="VVT2390" s="14"/>
      <c r="VVU2390" s="14"/>
      <c r="VVV2390" s="14"/>
      <c r="VVW2390" s="14"/>
      <c r="VVX2390" s="14"/>
      <c r="VVY2390" s="14"/>
      <c r="VVZ2390" s="14"/>
      <c r="VWA2390" s="14"/>
      <c r="VWB2390" s="14"/>
      <c r="VWC2390" s="14"/>
      <c r="VWD2390" s="14"/>
      <c r="VWE2390" s="14"/>
      <c r="VWF2390" s="14"/>
      <c r="VWG2390" s="14"/>
      <c r="VWH2390" s="14"/>
      <c r="VWI2390" s="14"/>
      <c r="VWJ2390" s="14"/>
      <c r="VWK2390" s="14"/>
      <c r="VWL2390" s="14"/>
      <c r="VWM2390" s="14"/>
      <c r="VWN2390" s="14"/>
      <c r="VWO2390" s="14"/>
      <c r="VWP2390" s="14"/>
      <c r="VWQ2390" s="14"/>
      <c r="VWR2390" s="14"/>
      <c r="VWS2390" s="14"/>
      <c r="VWT2390" s="14"/>
      <c r="VWU2390" s="14"/>
      <c r="VWV2390" s="14"/>
      <c r="VWW2390" s="14"/>
      <c r="VWX2390" s="14"/>
      <c r="VWY2390" s="14"/>
      <c r="VWZ2390" s="14"/>
      <c r="VXA2390" s="14"/>
      <c r="VXB2390" s="14"/>
      <c r="VXC2390" s="14"/>
      <c r="VXD2390" s="14"/>
      <c r="VXE2390" s="14"/>
      <c r="VXF2390" s="14"/>
      <c r="VXG2390" s="14"/>
      <c r="VXH2390" s="14"/>
      <c r="VXI2390" s="14"/>
      <c r="VXJ2390" s="14"/>
      <c r="VXK2390" s="14"/>
      <c r="VXL2390" s="14"/>
      <c r="VXM2390" s="14"/>
      <c r="VXN2390" s="14"/>
      <c r="VXO2390" s="14"/>
      <c r="VXP2390" s="14"/>
      <c r="VXQ2390" s="14"/>
      <c r="VXR2390" s="14"/>
      <c r="VXS2390" s="14"/>
      <c r="VXT2390" s="14"/>
      <c r="VXU2390" s="14"/>
      <c r="VXV2390" s="14"/>
      <c r="VXW2390" s="14"/>
      <c r="VXX2390" s="14"/>
      <c r="VXY2390" s="14"/>
      <c r="VXZ2390" s="14"/>
      <c r="VYA2390" s="14"/>
      <c r="VYB2390" s="14"/>
      <c r="VYC2390" s="14"/>
      <c r="VYD2390" s="14"/>
      <c r="VYE2390" s="14"/>
      <c r="VYF2390" s="14"/>
      <c r="VYG2390" s="14"/>
      <c r="VYH2390" s="14"/>
      <c r="VYI2390" s="14"/>
      <c r="VYJ2390" s="14"/>
      <c r="VYK2390" s="14"/>
      <c r="VYL2390" s="14"/>
      <c r="VYM2390" s="14"/>
      <c r="VYN2390" s="14"/>
      <c r="VYO2390" s="14"/>
      <c r="VYP2390" s="14"/>
      <c r="VYQ2390" s="14"/>
      <c r="VYR2390" s="14"/>
      <c r="VYS2390" s="14"/>
      <c r="VYT2390" s="14"/>
      <c r="VYU2390" s="14"/>
      <c r="VYV2390" s="14"/>
      <c r="VYW2390" s="14"/>
      <c r="VYX2390" s="14"/>
      <c r="VYY2390" s="14"/>
      <c r="VYZ2390" s="14"/>
      <c r="VZA2390" s="14"/>
      <c r="VZB2390" s="14"/>
      <c r="VZC2390" s="14"/>
      <c r="VZD2390" s="14"/>
      <c r="VZE2390" s="14"/>
      <c r="VZF2390" s="14"/>
      <c r="VZG2390" s="14"/>
      <c r="VZH2390" s="14"/>
      <c r="VZI2390" s="14"/>
      <c r="VZJ2390" s="14"/>
      <c r="VZK2390" s="14"/>
      <c r="VZL2390" s="14"/>
      <c r="VZM2390" s="14"/>
      <c r="VZN2390" s="14"/>
      <c r="VZO2390" s="14"/>
      <c r="VZP2390" s="14"/>
      <c r="VZQ2390" s="14"/>
      <c r="VZR2390" s="14"/>
      <c r="VZS2390" s="14"/>
      <c r="VZT2390" s="14"/>
      <c r="VZU2390" s="14"/>
      <c r="VZV2390" s="14"/>
      <c r="VZW2390" s="14"/>
      <c r="VZX2390" s="14"/>
      <c r="VZY2390" s="14"/>
      <c r="VZZ2390" s="14"/>
      <c r="WAA2390" s="14"/>
      <c r="WAB2390" s="14"/>
      <c r="WAC2390" s="14"/>
      <c r="WAD2390" s="14"/>
      <c r="WAE2390" s="14"/>
      <c r="WAF2390" s="14"/>
      <c r="WAG2390" s="14"/>
      <c r="WAH2390" s="14"/>
      <c r="WAI2390" s="14"/>
      <c r="WAJ2390" s="14"/>
      <c r="WAK2390" s="14"/>
      <c r="WAL2390" s="14"/>
      <c r="WAM2390" s="14"/>
      <c r="WAN2390" s="14"/>
      <c r="WAO2390" s="14"/>
      <c r="WAP2390" s="14"/>
      <c r="WAQ2390" s="14"/>
      <c r="WAR2390" s="14"/>
      <c r="WAS2390" s="14"/>
      <c r="WAT2390" s="14"/>
      <c r="WAU2390" s="14"/>
      <c r="WAV2390" s="14"/>
      <c r="WAW2390" s="14"/>
      <c r="WAX2390" s="14"/>
      <c r="WAY2390" s="14"/>
      <c r="WAZ2390" s="14"/>
      <c r="WBA2390" s="14"/>
      <c r="WBB2390" s="14"/>
      <c r="WBC2390" s="14"/>
      <c r="WBD2390" s="14"/>
      <c r="WBE2390" s="14"/>
      <c r="WBF2390" s="14"/>
      <c r="WBG2390" s="14"/>
      <c r="WBH2390" s="14"/>
      <c r="WBI2390" s="14"/>
      <c r="WBJ2390" s="14"/>
      <c r="WBK2390" s="14"/>
      <c r="WBL2390" s="14"/>
      <c r="WBM2390" s="14"/>
      <c r="WBN2390" s="14"/>
      <c r="WBO2390" s="14"/>
      <c r="WBP2390" s="14"/>
      <c r="WBQ2390" s="14"/>
      <c r="WBR2390" s="14"/>
      <c r="WBS2390" s="14"/>
      <c r="WBT2390" s="14"/>
      <c r="WBU2390" s="14"/>
      <c r="WBV2390" s="14"/>
      <c r="WBW2390" s="14"/>
      <c r="WBX2390" s="14"/>
      <c r="WBY2390" s="14"/>
      <c r="WBZ2390" s="14"/>
      <c r="WCA2390" s="14"/>
      <c r="WCB2390" s="14"/>
      <c r="WCC2390" s="14"/>
      <c r="WCD2390" s="14"/>
      <c r="WCE2390" s="14"/>
      <c r="WCF2390" s="14"/>
      <c r="WCG2390" s="14"/>
      <c r="WCH2390" s="14"/>
      <c r="WCI2390" s="14"/>
      <c r="WCJ2390" s="14"/>
      <c r="WCK2390" s="14"/>
      <c r="WCL2390" s="14"/>
      <c r="WCM2390" s="14"/>
      <c r="WCN2390" s="14"/>
      <c r="WCO2390" s="14"/>
      <c r="WCP2390" s="14"/>
      <c r="WCQ2390" s="14"/>
      <c r="WCR2390" s="14"/>
      <c r="WCS2390" s="14"/>
      <c r="WCT2390" s="14"/>
      <c r="WCU2390" s="14"/>
      <c r="WCV2390" s="14"/>
      <c r="WCW2390" s="14"/>
      <c r="WCX2390" s="14"/>
      <c r="WCY2390" s="14"/>
      <c r="WCZ2390" s="14"/>
      <c r="WDA2390" s="14"/>
      <c r="WDB2390" s="14"/>
      <c r="WDC2390" s="14"/>
      <c r="WDD2390" s="14"/>
      <c r="WDE2390" s="14"/>
      <c r="WDF2390" s="14"/>
      <c r="WDG2390" s="14"/>
      <c r="WDH2390" s="14"/>
      <c r="WDI2390" s="14"/>
      <c r="WDJ2390" s="14"/>
      <c r="WDK2390" s="14"/>
      <c r="WDL2390" s="14"/>
      <c r="WDM2390" s="14"/>
      <c r="WDN2390" s="14"/>
      <c r="WDO2390" s="14"/>
      <c r="WDP2390" s="14"/>
      <c r="WDQ2390" s="14"/>
      <c r="WDR2390" s="14"/>
      <c r="WDS2390" s="14"/>
      <c r="WDT2390" s="14"/>
      <c r="WDU2390" s="14"/>
      <c r="WDV2390" s="14"/>
      <c r="WDW2390" s="14"/>
      <c r="WDX2390" s="14"/>
      <c r="WDY2390" s="14"/>
      <c r="WDZ2390" s="14"/>
      <c r="WEA2390" s="14"/>
      <c r="WEB2390" s="14"/>
      <c r="WEC2390" s="14"/>
      <c r="WED2390" s="14"/>
      <c r="WEE2390" s="14"/>
      <c r="WEF2390" s="14"/>
      <c r="WEG2390" s="14"/>
      <c r="WEH2390" s="14"/>
      <c r="WEI2390" s="14"/>
      <c r="WEJ2390" s="14"/>
      <c r="WEK2390" s="14"/>
      <c r="WEL2390" s="14"/>
      <c r="WEM2390" s="14"/>
      <c r="WEN2390" s="14"/>
      <c r="WEO2390" s="14"/>
      <c r="WEP2390" s="14"/>
      <c r="WEQ2390" s="14"/>
      <c r="WER2390" s="14"/>
      <c r="WES2390" s="14"/>
      <c r="WET2390" s="14"/>
      <c r="WEU2390" s="14"/>
      <c r="WEV2390" s="14"/>
      <c r="WEW2390" s="14"/>
      <c r="WEX2390" s="14"/>
      <c r="WEY2390" s="14"/>
      <c r="WEZ2390" s="14"/>
      <c r="WFA2390" s="14"/>
      <c r="WFB2390" s="14"/>
      <c r="WFC2390" s="14"/>
      <c r="WFD2390" s="14"/>
      <c r="WFE2390" s="14"/>
      <c r="WFF2390" s="14"/>
      <c r="WFG2390" s="14"/>
      <c r="WFH2390" s="14"/>
      <c r="WFI2390" s="14"/>
      <c r="WFJ2390" s="14"/>
      <c r="WFK2390" s="14"/>
      <c r="WFL2390" s="14"/>
      <c r="WFM2390" s="14"/>
      <c r="WFN2390" s="14"/>
      <c r="WFO2390" s="14"/>
      <c r="WFP2390" s="14"/>
      <c r="WFQ2390" s="14"/>
      <c r="WFR2390" s="14"/>
      <c r="WFS2390" s="14"/>
      <c r="WFT2390" s="14"/>
      <c r="WFU2390" s="14"/>
      <c r="WFV2390" s="14"/>
      <c r="WFW2390" s="14"/>
      <c r="WFX2390" s="14"/>
      <c r="WFY2390" s="14"/>
      <c r="WFZ2390" s="14"/>
      <c r="WGA2390" s="14"/>
      <c r="WGB2390" s="14"/>
      <c r="WGC2390" s="14"/>
      <c r="WGD2390" s="14"/>
      <c r="WGE2390" s="14"/>
      <c r="WGF2390" s="14"/>
      <c r="WGG2390" s="14"/>
      <c r="WGH2390" s="14"/>
      <c r="WGI2390" s="14"/>
      <c r="WGJ2390" s="14"/>
      <c r="WGK2390" s="14"/>
      <c r="WGL2390" s="14"/>
      <c r="WGM2390" s="14"/>
      <c r="WGN2390" s="14"/>
      <c r="WGO2390" s="14"/>
      <c r="WGP2390" s="14"/>
      <c r="WGQ2390" s="14"/>
      <c r="WGR2390" s="14"/>
      <c r="WGS2390" s="14"/>
      <c r="WGT2390" s="14"/>
      <c r="WGU2390" s="14"/>
      <c r="WGV2390" s="14"/>
      <c r="WGW2390" s="14"/>
      <c r="WGX2390" s="14"/>
      <c r="WGY2390" s="14"/>
      <c r="WGZ2390" s="14"/>
      <c r="WHA2390" s="14"/>
      <c r="WHB2390" s="14"/>
      <c r="WHC2390" s="14"/>
      <c r="WHD2390" s="14"/>
      <c r="WHE2390" s="14"/>
      <c r="WHF2390" s="14"/>
      <c r="WHG2390" s="14"/>
      <c r="WHH2390" s="14"/>
      <c r="WHI2390" s="14"/>
      <c r="WHJ2390" s="14"/>
      <c r="WHK2390" s="14"/>
      <c r="WHL2390" s="14"/>
      <c r="WHM2390" s="14"/>
      <c r="WHN2390" s="14"/>
      <c r="WHO2390" s="14"/>
      <c r="WHP2390" s="14"/>
      <c r="WHQ2390" s="14"/>
      <c r="WHR2390" s="14"/>
      <c r="WHS2390" s="14"/>
      <c r="WHT2390" s="14"/>
      <c r="WHU2390" s="14"/>
      <c r="WHV2390" s="14"/>
      <c r="WHW2390" s="14"/>
      <c r="WHX2390" s="14"/>
      <c r="WHY2390" s="14"/>
      <c r="WHZ2390" s="14"/>
      <c r="WIA2390" s="14"/>
      <c r="WIB2390" s="14"/>
      <c r="WIC2390" s="14"/>
      <c r="WID2390" s="14"/>
      <c r="WIE2390" s="14"/>
      <c r="WIF2390" s="14"/>
      <c r="WIG2390" s="14"/>
      <c r="WIH2390" s="14"/>
      <c r="WII2390" s="14"/>
      <c r="WIJ2390" s="14"/>
      <c r="WIK2390" s="14"/>
      <c r="WIL2390" s="14"/>
      <c r="WIM2390" s="14"/>
      <c r="WIN2390" s="14"/>
      <c r="WIO2390" s="14"/>
      <c r="WIP2390" s="14"/>
      <c r="WIQ2390" s="14"/>
      <c r="WIR2390" s="14"/>
      <c r="WIS2390" s="14"/>
      <c r="WIT2390" s="14"/>
      <c r="WIU2390" s="14"/>
      <c r="WIV2390" s="14"/>
      <c r="WIW2390" s="14"/>
      <c r="WIX2390" s="14"/>
      <c r="WIY2390" s="14"/>
      <c r="WIZ2390" s="14"/>
      <c r="WJA2390" s="14"/>
      <c r="WJB2390" s="14"/>
      <c r="WJC2390" s="14"/>
      <c r="WJD2390" s="14"/>
      <c r="WJE2390" s="14"/>
      <c r="WJF2390" s="14"/>
      <c r="WJG2390" s="14"/>
      <c r="WJH2390" s="14"/>
      <c r="WJI2390" s="14"/>
      <c r="WJJ2390" s="14"/>
      <c r="WJK2390" s="14"/>
      <c r="WJL2390" s="14"/>
      <c r="WJM2390" s="14"/>
      <c r="WJN2390" s="14"/>
      <c r="WJO2390" s="14"/>
      <c r="WJP2390" s="14"/>
      <c r="WJQ2390" s="14"/>
      <c r="WJR2390" s="14"/>
      <c r="WJS2390" s="14"/>
      <c r="WJT2390" s="14"/>
      <c r="WJU2390" s="14"/>
      <c r="WJV2390" s="14"/>
      <c r="WJW2390" s="14"/>
      <c r="WJX2390" s="14"/>
      <c r="WJY2390" s="14"/>
      <c r="WJZ2390" s="14"/>
      <c r="WKA2390" s="14"/>
      <c r="WKB2390" s="14"/>
      <c r="WKC2390" s="14"/>
      <c r="WKD2390" s="14"/>
      <c r="WKE2390" s="14"/>
      <c r="WKF2390" s="14"/>
      <c r="WKG2390" s="14"/>
      <c r="WKH2390" s="14"/>
      <c r="WKI2390" s="14"/>
      <c r="WKJ2390" s="14"/>
      <c r="WKK2390" s="14"/>
      <c r="WKL2390" s="14"/>
      <c r="WKM2390" s="14"/>
      <c r="WKN2390" s="14"/>
      <c r="WKO2390" s="14"/>
      <c r="WKP2390" s="14"/>
      <c r="WKQ2390" s="14"/>
      <c r="WKR2390" s="14"/>
      <c r="WKS2390" s="14"/>
      <c r="WKT2390" s="14"/>
      <c r="WKU2390" s="14"/>
      <c r="WKV2390" s="14"/>
      <c r="WKW2390" s="14"/>
      <c r="WKX2390" s="14"/>
      <c r="WKY2390" s="14"/>
      <c r="WKZ2390" s="14"/>
      <c r="WLA2390" s="14"/>
      <c r="WLB2390" s="14"/>
      <c r="WLC2390" s="14"/>
      <c r="WLD2390" s="14"/>
      <c r="WLE2390" s="14"/>
      <c r="WLF2390" s="14"/>
      <c r="WLG2390" s="14"/>
      <c r="WLH2390" s="14"/>
      <c r="WLI2390" s="14"/>
      <c r="WLJ2390" s="14"/>
      <c r="WLK2390" s="14"/>
      <c r="WLL2390" s="14"/>
      <c r="WLM2390" s="14"/>
      <c r="WLN2390" s="14"/>
      <c r="WLO2390" s="14"/>
      <c r="WLP2390" s="14"/>
      <c r="WLQ2390" s="14"/>
      <c r="WLR2390" s="14"/>
      <c r="WLS2390" s="14"/>
      <c r="WLT2390" s="14"/>
      <c r="WLU2390" s="14"/>
      <c r="WLV2390" s="14"/>
      <c r="WLW2390" s="14"/>
      <c r="WLX2390" s="14"/>
      <c r="WLY2390" s="14"/>
      <c r="WLZ2390" s="14"/>
      <c r="WMA2390" s="14"/>
      <c r="WMB2390" s="14"/>
      <c r="WMC2390" s="14"/>
      <c r="WMD2390" s="14"/>
      <c r="WME2390" s="14"/>
      <c r="WMF2390" s="14"/>
      <c r="WMG2390" s="14"/>
      <c r="WMH2390" s="14"/>
      <c r="WMI2390" s="14"/>
      <c r="WMJ2390" s="14"/>
      <c r="WMK2390" s="14"/>
      <c r="WML2390" s="14"/>
      <c r="WMM2390" s="14"/>
      <c r="WMN2390" s="14"/>
      <c r="WMO2390" s="14"/>
      <c r="WMP2390" s="14"/>
      <c r="WMQ2390" s="14"/>
      <c r="WMR2390" s="14"/>
      <c r="WMS2390" s="14"/>
      <c r="WMT2390" s="14"/>
      <c r="WMU2390" s="14"/>
      <c r="WMV2390" s="14"/>
      <c r="WMW2390" s="14"/>
      <c r="WMX2390" s="14"/>
      <c r="WMY2390" s="14"/>
      <c r="WMZ2390" s="14"/>
      <c r="WNA2390" s="14"/>
      <c r="WNB2390" s="14"/>
      <c r="WNC2390" s="14"/>
      <c r="WND2390" s="14"/>
      <c r="WNE2390" s="14"/>
      <c r="WNF2390" s="14"/>
      <c r="WNG2390" s="14"/>
      <c r="WNH2390" s="14"/>
      <c r="WNI2390" s="14"/>
      <c r="WNJ2390" s="14"/>
      <c r="WNK2390" s="14"/>
      <c r="WNL2390" s="14"/>
      <c r="WNM2390" s="14"/>
      <c r="WNN2390" s="14"/>
      <c r="WNO2390" s="14"/>
      <c r="WNP2390" s="14"/>
      <c r="WNQ2390" s="14"/>
      <c r="WNR2390" s="14"/>
      <c r="WNS2390" s="14"/>
      <c r="WNT2390" s="14"/>
      <c r="WNU2390" s="14"/>
      <c r="WNV2390" s="14"/>
      <c r="WNW2390" s="14"/>
      <c r="WNX2390" s="14"/>
      <c r="WNY2390" s="14"/>
      <c r="WNZ2390" s="14"/>
      <c r="WOA2390" s="14"/>
      <c r="WOB2390" s="14"/>
      <c r="WOC2390" s="14"/>
      <c r="WOD2390" s="14"/>
      <c r="WOE2390" s="14"/>
      <c r="WOF2390" s="14"/>
      <c r="WOG2390" s="14"/>
      <c r="WOH2390" s="14"/>
      <c r="WOI2390" s="14"/>
      <c r="WOJ2390" s="14"/>
      <c r="WOK2390" s="14"/>
      <c r="WOL2390" s="14"/>
      <c r="WOM2390" s="14"/>
      <c r="WON2390" s="14"/>
      <c r="WOO2390" s="14"/>
      <c r="WOP2390" s="14"/>
      <c r="WOQ2390" s="14"/>
      <c r="WOR2390" s="14"/>
      <c r="WOS2390" s="14"/>
      <c r="WOT2390" s="14"/>
      <c r="WOU2390" s="14"/>
      <c r="WOV2390" s="14"/>
      <c r="WOW2390" s="14"/>
      <c r="WOX2390" s="14"/>
      <c r="WOY2390" s="14"/>
      <c r="WOZ2390" s="14"/>
      <c r="WPA2390" s="14"/>
      <c r="WPB2390" s="14"/>
      <c r="WPC2390" s="14"/>
      <c r="WPD2390" s="14"/>
      <c r="WPE2390" s="14"/>
      <c r="WPF2390" s="14"/>
      <c r="WPG2390" s="14"/>
      <c r="WPH2390" s="14"/>
      <c r="WPI2390" s="14"/>
      <c r="WPJ2390" s="14"/>
      <c r="WPK2390" s="14"/>
      <c r="WPL2390" s="14"/>
      <c r="WPM2390" s="14"/>
      <c r="WPN2390" s="14"/>
      <c r="WPO2390" s="14"/>
      <c r="WPP2390" s="14"/>
      <c r="WPQ2390" s="14"/>
      <c r="WPR2390" s="14"/>
      <c r="WPS2390" s="14"/>
      <c r="WPT2390" s="14"/>
      <c r="WPU2390" s="14"/>
      <c r="WPV2390" s="14"/>
      <c r="WPW2390" s="14"/>
      <c r="WPX2390" s="14"/>
      <c r="WPY2390" s="14"/>
      <c r="WPZ2390" s="14"/>
      <c r="WQA2390" s="14"/>
      <c r="WQB2390" s="14"/>
      <c r="WQC2390" s="14"/>
      <c r="WQD2390" s="14"/>
      <c r="WQE2390" s="14"/>
      <c r="WQF2390" s="14"/>
      <c r="WQG2390" s="14"/>
      <c r="WQH2390" s="14"/>
      <c r="WQI2390" s="14"/>
      <c r="WQJ2390" s="14"/>
      <c r="WQK2390" s="14"/>
      <c r="WQL2390" s="14"/>
      <c r="WQM2390" s="14"/>
      <c r="WQN2390" s="14"/>
      <c r="WQO2390" s="14"/>
      <c r="WQP2390" s="14"/>
      <c r="WQQ2390" s="14"/>
      <c r="WQR2390" s="14"/>
      <c r="WQS2390" s="14"/>
      <c r="WQT2390" s="14"/>
      <c r="WQU2390" s="14"/>
      <c r="WQV2390" s="14"/>
      <c r="WQW2390" s="14"/>
      <c r="WQX2390" s="14"/>
      <c r="WQY2390" s="14"/>
      <c r="WQZ2390" s="14"/>
      <c r="WRA2390" s="14"/>
      <c r="WRB2390" s="14"/>
      <c r="WRC2390" s="14"/>
      <c r="WRD2390" s="14"/>
      <c r="WRE2390" s="14"/>
      <c r="WRF2390" s="14"/>
      <c r="WRG2390" s="14"/>
      <c r="WRH2390" s="14"/>
      <c r="WRI2390" s="14"/>
      <c r="WRJ2390" s="14"/>
      <c r="WRK2390" s="14"/>
      <c r="WRL2390" s="14"/>
      <c r="WRM2390" s="14"/>
      <c r="WRN2390" s="14"/>
      <c r="WRO2390" s="14"/>
      <c r="WRP2390" s="14"/>
      <c r="WRQ2390" s="14"/>
      <c r="WRR2390" s="14"/>
      <c r="WRS2390" s="14"/>
      <c r="WRT2390" s="14"/>
      <c r="WRU2390" s="14"/>
      <c r="WRV2390" s="14"/>
      <c r="WRW2390" s="14"/>
      <c r="WRX2390" s="14"/>
      <c r="WRY2390" s="14"/>
      <c r="WRZ2390" s="14"/>
      <c r="WSA2390" s="14"/>
      <c r="WSB2390" s="14"/>
      <c r="WSC2390" s="14"/>
      <c r="WSD2390" s="14"/>
      <c r="WSE2390" s="14"/>
      <c r="WSF2390" s="14"/>
      <c r="WSG2390" s="14"/>
      <c r="WSH2390" s="14"/>
      <c r="WSI2390" s="14"/>
      <c r="WSJ2390" s="14"/>
      <c r="WSK2390" s="14"/>
      <c r="WSL2390" s="14"/>
      <c r="WSM2390" s="14"/>
      <c r="WSN2390" s="14"/>
      <c r="WSO2390" s="14"/>
      <c r="WSP2390" s="14"/>
      <c r="WSQ2390" s="14"/>
      <c r="WSR2390" s="14"/>
      <c r="WSS2390" s="14"/>
      <c r="WST2390" s="14"/>
      <c r="WSU2390" s="14"/>
      <c r="WSV2390" s="14"/>
      <c r="WSW2390" s="14"/>
      <c r="WSX2390" s="14"/>
      <c r="WSY2390" s="14"/>
      <c r="WSZ2390" s="14"/>
      <c r="WTA2390" s="14"/>
      <c r="WTB2390" s="14"/>
      <c r="WTC2390" s="14"/>
      <c r="WTD2390" s="14"/>
      <c r="WTE2390" s="14"/>
      <c r="WTF2390" s="14"/>
      <c r="WTG2390" s="14"/>
      <c r="WTH2390" s="14"/>
      <c r="WTI2390" s="14"/>
      <c r="WTJ2390" s="14"/>
      <c r="WTK2390" s="14"/>
      <c r="WTL2390" s="14"/>
      <c r="WTM2390" s="14"/>
      <c r="WTN2390" s="14"/>
      <c r="WTO2390" s="14"/>
      <c r="WTP2390" s="14"/>
      <c r="WTQ2390" s="14"/>
      <c r="WTR2390" s="14"/>
      <c r="WTS2390" s="14"/>
      <c r="WTT2390" s="14"/>
      <c r="WTU2390" s="14"/>
      <c r="WTV2390" s="14"/>
      <c r="WTW2390" s="14"/>
      <c r="WTX2390" s="14"/>
      <c r="WTY2390" s="14"/>
      <c r="WTZ2390" s="14"/>
      <c r="WUA2390" s="14"/>
      <c r="WUB2390" s="14"/>
      <c r="WUC2390" s="14"/>
      <c r="WUD2390" s="14"/>
      <c r="WUE2390" s="14"/>
      <c r="WUF2390" s="14"/>
      <c r="WUG2390" s="14"/>
      <c r="WUH2390" s="14"/>
      <c r="WUI2390" s="14"/>
      <c r="WUJ2390" s="14"/>
      <c r="WUK2390" s="14"/>
      <c r="WUL2390" s="14"/>
      <c r="WUM2390" s="14"/>
      <c r="WUN2390" s="14"/>
      <c r="WUO2390" s="14"/>
      <c r="WUP2390" s="14"/>
      <c r="WUQ2390" s="14"/>
      <c r="WUR2390" s="14"/>
      <c r="WUS2390" s="14"/>
      <c r="WUT2390" s="14"/>
      <c r="WUU2390" s="14"/>
      <c r="WUV2390" s="14"/>
      <c r="WUW2390" s="14"/>
      <c r="WUX2390" s="14"/>
      <c r="WUY2390" s="14"/>
      <c r="WUZ2390" s="14"/>
      <c r="WVA2390" s="14"/>
      <c r="WVB2390" s="14"/>
      <c r="WVC2390" s="14"/>
      <c r="WVD2390" s="14"/>
      <c r="WVE2390" s="14"/>
      <c r="WVF2390" s="14"/>
      <c r="WVG2390" s="14"/>
      <c r="WVH2390" s="14"/>
      <c r="WVI2390" s="14"/>
      <c r="WVJ2390" s="14"/>
      <c r="WVK2390" s="14"/>
      <c r="WVL2390" s="14"/>
      <c r="WVM2390" s="14"/>
      <c r="WVN2390" s="14"/>
      <c r="WVO2390" s="14"/>
      <c r="WVP2390" s="14"/>
      <c r="WVQ2390" s="14"/>
      <c r="WVR2390" s="14"/>
      <c r="WVS2390" s="14"/>
      <c r="WVT2390" s="14"/>
      <c r="WVU2390" s="14"/>
      <c r="WVV2390" s="14"/>
      <c r="WVW2390" s="14"/>
      <c r="WVX2390" s="14"/>
      <c r="WVY2390" s="14"/>
      <c r="WVZ2390" s="14"/>
      <c r="WWA2390" s="14"/>
      <c r="WWB2390" s="14"/>
      <c r="WWC2390" s="14"/>
      <c r="WWD2390" s="14"/>
      <c r="WWE2390" s="14"/>
      <c r="WWF2390" s="14"/>
      <c r="WWG2390" s="14"/>
      <c r="WWH2390" s="14"/>
      <c r="WWI2390" s="14"/>
      <c r="WWJ2390" s="14"/>
      <c r="WWK2390" s="14"/>
      <c r="WWL2390" s="14"/>
      <c r="WWM2390" s="14"/>
      <c r="WWN2390" s="14"/>
      <c r="WWO2390" s="14"/>
      <c r="WWP2390" s="14"/>
      <c r="WWQ2390" s="14"/>
      <c r="WWR2390" s="14"/>
      <c r="WWS2390" s="14"/>
      <c r="WWT2390" s="14"/>
      <c r="WWU2390" s="14"/>
      <c r="WWV2390" s="14"/>
      <c r="WWW2390" s="14"/>
      <c r="WWX2390" s="14"/>
      <c r="WWY2390" s="14"/>
      <c r="WWZ2390" s="14"/>
      <c r="WXA2390" s="14"/>
      <c r="WXB2390" s="14"/>
      <c r="WXC2390" s="14"/>
      <c r="WXD2390" s="14"/>
      <c r="WXE2390" s="14"/>
      <c r="WXF2390" s="14"/>
      <c r="WXG2390" s="14"/>
      <c r="WXH2390" s="14"/>
      <c r="WXI2390" s="14"/>
      <c r="WXJ2390" s="14"/>
      <c r="WXK2390" s="14"/>
      <c r="WXL2390" s="14"/>
      <c r="WXM2390" s="14"/>
      <c r="WXN2390" s="14"/>
      <c r="WXO2390" s="14"/>
      <c r="WXP2390" s="14"/>
      <c r="WXQ2390" s="14"/>
      <c r="WXR2390" s="14"/>
      <c r="WXS2390" s="14"/>
      <c r="WXT2390" s="14"/>
      <c r="WXU2390" s="14"/>
      <c r="WXV2390" s="14"/>
      <c r="WXW2390" s="14"/>
      <c r="WXX2390" s="14"/>
      <c r="WXY2390" s="14"/>
      <c r="WXZ2390" s="14"/>
      <c r="WYA2390" s="14"/>
      <c r="WYB2390" s="14"/>
      <c r="WYC2390" s="14"/>
      <c r="WYD2390" s="14"/>
      <c r="WYE2390" s="14"/>
      <c r="WYF2390" s="14"/>
      <c r="WYG2390" s="14"/>
      <c r="WYH2390" s="14"/>
      <c r="WYI2390" s="14"/>
      <c r="WYJ2390" s="14"/>
      <c r="WYK2390" s="14"/>
      <c r="WYL2390" s="14"/>
      <c r="WYM2390" s="14"/>
      <c r="WYN2390" s="14"/>
      <c r="WYO2390" s="14"/>
      <c r="WYP2390" s="14"/>
      <c r="WYQ2390" s="14"/>
      <c r="WYR2390" s="14"/>
      <c r="WYS2390" s="14"/>
      <c r="WYT2390" s="14"/>
      <c r="WYU2390" s="14"/>
      <c r="WYV2390" s="14"/>
      <c r="WYW2390" s="14"/>
      <c r="WYX2390" s="14"/>
      <c r="WYY2390" s="14"/>
      <c r="WYZ2390" s="14"/>
      <c r="WZA2390" s="14"/>
      <c r="WZB2390" s="14"/>
      <c r="WZC2390" s="14"/>
      <c r="WZD2390" s="14"/>
      <c r="WZE2390" s="14"/>
      <c r="WZF2390" s="14"/>
      <c r="WZG2390" s="14"/>
      <c r="WZH2390" s="14"/>
      <c r="WZI2390" s="14"/>
      <c r="WZJ2390" s="14"/>
      <c r="WZK2390" s="14"/>
      <c r="WZL2390" s="14"/>
      <c r="WZM2390" s="14"/>
      <c r="WZN2390" s="14"/>
      <c r="WZO2390" s="14"/>
      <c r="WZP2390" s="14"/>
      <c r="WZQ2390" s="14"/>
      <c r="WZR2390" s="14"/>
      <c r="WZS2390" s="14"/>
      <c r="WZT2390" s="14"/>
      <c r="WZU2390" s="14"/>
      <c r="WZV2390" s="14"/>
      <c r="WZW2390" s="14"/>
      <c r="WZX2390" s="14"/>
      <c r="WZY2390" s="14"/>
      <c r="WZZ2390" s="14"/>
      <c r="XAA2390" s="14"/>
      <c r="XAB2390" s="14"/>
      <c r="XAC2390" s="14"/>
      <c r="XAD2390" s="14"/>
      <c r="XAE2390" s="14"/>
      <c r="XAF2390" s="14"/>
      <c r="XAG2390" s="14"/>
      <c r="XAH2390" s="14"/>
      <c r="XAI2390" s="14"/>
      <c r="XAJ2390" s="14"/>
      <c r="XAK2390" s="14"/>
      <c r="XAL2390" s="14"/>
      <c r="XAM2390" s="14"/>
      <c r="XAN2390" s="14"/>
      <c r="XAO2390" s="14"/>
      <c r="XAP2390" s="14"/>
      <c r="XAQ2390" s="14"/>
      <c r="XAR2390" s="14"/>
      <c r="XAS2390" s="14"/>
      <c r="XAT2390" s="14"/>
      <c r="XAU2390" s="14"/>
      <c r="XAV2390" s="14"/>
      <c r="XAW2390" s="14"/>
      <c r="XAX2390" s="14"/>
      <c r="XAY2390" s="14"/>
      <c r="XAZ2390" s="14"/>
      <c r="XBA2390" s="14"/>
      <c r="XBB2390" s="14"/>
      <c r="XBC2390" s="14"/>
      <c r="XBD2390" s="14"/>
      <c r="XBE2390" s="14"/>
      <c r="XBF2390" s="14"/>
      <c r="XBG2390" s="14"/>
      <c r="XBH2390" s="14"/>
      <c r="XBI2390" s="14"/>
      <c r="XBJ2390" s="14"/>
      <c r="XBK2390" s="14"/>
      <c r="XBL2390" s="14"/>
      <c r="XBM2390" s="14"/>
      <c r="XBN2390" s="14"/>
      <c r="XBO2390" s="14"/>
      <c r="XBP2390" s="14"/>
      <c r="XBQ2390" s="14"/>
      <c r="XBR2390" s="14"/>
      <c r="XBS2390" s="14"/>
      <c r="XBT2390" s="14"/>
      <c r="XBU2390" s="14"/>
      <c r="XBV2390" s="14"/>
      <c r="XBW2390" s="14"/>
      <c r="XBX2390" s="14"/>
      <c r="XBY2390" s="14"/>
      <c r="XBZ2390" s="14"/>
      <c r="XCA2390" s="14"/>
      <c r="XCB2390" s="14"/>
      <c r="XCC2390" s="14"/>
      <c r="XCD2390" s="14"/>
      <c r="XCE2390" s="14"/>
      <c r="XCF2390" s="14"/>
      <c r="XCG2390" s="14"/>
      <c r="XCH2390" s="14"/>
      <c r="XCI2390" s="14"/>
      <c r="XCJ2390" s="14"/>
      <c r="XCK2390" s="14"/>
      <c r="XCL2390" s="14"/>
      <c r="XCM2390" s="14"/>
      <c r="XCN2390" s="14"/>
      <c r="XCO2390" s="14"/>
      <c r="XCP2390" s="14"/>
      <c r="XCQ2390" s="14"/>
      <c r="XCR2390" s="14"/>
      <c r="XCS2390" s="14"/>
      <c r="XCT2390" s="14"/>
      <c r="XCU2390" s="14"/>
      <c r="XCV2390" s="14"/>
      <c r="XCW2390" s="14"/>
      <c r="XCX2390" s="14"/>
      <c r="XCY2390" s="14"/>
      <c r="XCZ2390" s="14"/>
      <c r="XDA2390" s="14"/>
      <c r="XDB2390" s="14"/>
      <c r="XDC2390" s="14"/>
      <c r="XDD2390" s="14"/>
      <c r="XDE2390" s="14"/>
      <c r="XDF2390" s="14"/>
      <c r="XDG2390" s="14"/>
      <c r="XDH2390" s="14"/>
      <c r="XDI2390" s="14"/>
      <c r="XDJ2390" s="14"/>
      <c r="XDK2390" s="14"/>
      <c r="XDL2390" s="14"/>
      <c r="XDM2390" s="14"/>
      <c r="XDN2390" s="14"/>
      <c r="XDO2390" s="14"/>
      <c r="XDP2390" s="14"/>
      <c r="XDQ2390" s="14"/>
      <c r="XDR2390" s="14"/>
      <c r="XDS2390" s="14"/>
      <c r="XDT2390" s="14"/>
      <c r="XDU2390" s="14"/>
      <c r="XDV2390" s="14"/>
      <c r="XDW2390" s="14"/>
      <c r="XDX2390" s="14"/>
      <c r="XDY2390" s="14"/>
      <c r="XDZ2390" s="14"/>
      <c r="XEA2390" s="14"/>
      <c r="XEB2390" s="14"/>
      <c r="XEC2390" s="14"/>
      <c r="XED2390" s="14"/>
      <c r="XEE2390" s="14"/>
      <c r="XEF2390" s="14"/>
      <c r="XEG2390" s="14"/>
      <c r="XEH2390" s="14"/>
      <c r="XEI2390" s="14"/>
      <c r="XEJ2390" s="14"/>
      <c r="XEK2390" s="14"/>
      <c r="XEL2390" s="14"/>
      <c r="XEM2390" s="14"/>
      <c r="XEN2390" s="14"/>
      <c r="XEO2390" s="14"/>
      <c r="XEP2390" s="14"/>
      <c r="XEQ2390" s="14"/>
      <c r="XER2390" s="14"/>
      <c r="XES2390" s="14"/>
      <c r="XET2390" s="14"/>
      <c r="XEU2390" s="14"/>
      <c r="XEV2390" s="14"/>
      <c r="XEW2390" s="14"/>
      <c r="XEX2390" s="14"/>
      <c r="XEY2390" s="14"/>
      <c r="XEZ2390" s="14"/>
    </row>
    <row r="2391" spans="1:16381" ht="22.5" hidden="1" customHeight="1" x14ac:dyDescent="0.25">
      <c r="A2391" s="68" t="s">
        <v>5467</v>
      </c>
      <c r="B2391" s="25">
        <v>4676</v>
      </c>
      <c r="C2391" s="36" t="s">
        <v>2458</v>
      </c>
      <c r="D2391" s="25">
        <v>1989</v>
      </c>
      <c r="E2391" s="108" t="s">
        <v>2932</v>
      </c>
      <c r="F2391" s="68" t="s">
        <v>2933</v>
      </c>
      <c r="G2391" s="25">
        <v>9</v>
      </c>
      <c r="H2391" s="25">
        <v>9</v>
      </c>
      <c r="I2391" s="137">
        <v>20514.099999999999</v>
      </c>
      <c r="J2391" s="137">
        <v>17414.099999999999</v>
      </c>
      <c r="K2391" s="137">
        <v>10446.700000000001</v>
      </c>
      <c r="L2391" s="30">
        <v>849</v>
      </c>
      <c r="M2391" s="170">
        <f>R2391+T2391+V2391+X2391+Z2391+AB2391+AE2391+AF2391</f>
        <v>6000000</v>
      </c>
      <c r="N2391" s="137"/>
      <c r="O2391" s="135"/>
      <c r="P2391" s="137"/>
      <c r="Q2391" s="137">
        <f>M2391</f>
        <v>6000000</v>
      </c>
      <c r="R2391" s="137"/>
      <c r="S2391" s="30"/>
      <c r="T2391" s="137"/>
      <c r="U2391" s="137">
        <v>2400</v>
      </c>
      <c r="V2391" s="137">
        <v>6000000</v>
      </c>
      <c r="W2391" s="137"/>
      <c r="X2391" s="137"/>
      <c r="Y2391" s="137"/>
      <c r="Z2391" s="137"/>
      <c r="AA2391" s="137"/>
      <c r="AB2391" s="137"/>
      <c r="AC2391" s="137"/>
      <c r="AD2391" s="137"/>
      <c r="AE2391" s="137"/>
      <c r="AF2391" s="137"/>
      <c r="AG2391" s="337">
        <v>2025</v>
      </c>
      <c r="AH2391" s="188"/>
      <c r="AI2391" s="188"/>
      <c r="AJ2391" s="134">
        <f t="shared" ca="1" si="517"/>
        <v>2285</v>
      </c>
      <c r="AK2391" s="35" t="s">
        <v>153</v>
      </c>
      <c r="AL2391" s="134" t="str">
        <f t="shared" ca="1" si="518"/>
        <v>2285.</v>
      </c>
      <c r="AM2391" s="140"/>
      <c r="AN2391" s="35"/>
      <c r="AO2391" s="193"/>
    </row>
    <row r="2392" spans="1:16381" ht="22.5" hidden="1" customHeight="1" x14ac:dyDescent="0.25">
      <c r="A2392" s="68" t="s">
        <v>5468</v>
      </c>
      <c r="B2392" s="68">
        <v>5055</v>
      </c>
      <c r="C2392" s="37" t="s">
        <v>3174</v>
      </c>
      <c r="D2392" s="68">
        <v>1976</v>
      </c>
      <c r="E2392" s="108" t="s">
        <v>2932</v>
      </c>
      <c r="F2392" s="68" t="s">
        <v>2934</v>
      </c>
      <c r="G2392" s="25">
        <v>5</v>
      </c>
      <c r="H2392" s="25">
        <v>6</v>
      </c>
      <c r="I2392" s="137">
        <v>4882.3</v>
      </c>
      <c r="J2392" s="137">
        <v>3796.7</v>
      </c>
      <c r="K2392" s="137">
        <v>2975.6</v>
      </c>
      <c r="L2392" s="30">
        <v>182</v>
      </c>
      <c r="M2392" s="170">
        <f>R2392+T2392+V2392+X2392+Z2392+AB2392+AE2392+AF2392</f>
        <v>1323649.6499999999</v>
      </c>
      <c r="N2392" s="137"/>
      <c r="O2392" s="135"/>
      <c r="P2392" s="137"/>
      <c r="Q2392" s="137">
        <f>M2392</f>
        <v>1323649.6499999999</v>
      </c>
      <c r="R2392" s="137">
        <v>295000</v>
      </c>
      <c r="S2392" s="30"/>
      <c r="T2392" s="137"/>
      <c r="U2392" s="137"/>
      <c r="V2392" s="137"/>
      <c r="W2392" s="137"/>
      <c r="X2392" s="137"/>
      <c r="Y2392" s="137">
        <v>139.69999999999999</v>
      </c>
      <c r="Z2392" s="137">
        <v>439800</v>
      </c>
      <c r="AA2392" s="137">
        <v>207</v>
      </c>
      <c r="AB2392" s="137">
        <v>588849.65</v>
      </c>
      <c r="AC2392" s="137"/>
      <c r="AD2392" s="137"/>
      <c r="AE2392" s="137"/>
      <c r="AF2392" s="137"/>
      <c r="AG2392" s="150" t="s">
        <v>3126</v>
      </c>
      <c r="AH2392" s="188" t="s">
        <v>3052</v>
      </c>
      <c r="AI2392" s="188"/>
      <c r="AJ2392" s="134">
        <f t="shared" ref="AJ2392:AJ2462" ca="1" si="543">MAX(AJ2388:AJ2391)+1</f>
        <v>2286</v>
      </c>
      <c r="AK2392" s="35" t="s">
        <v>153</v>
      </c>
      <c r="AL2392" s="134" t="str">
        <f t="shared" ref="AL2392:AL2410" ca="1" si="544">CONCATENATE(AJ2392,AK2392)</f>
        <v>2286.</v>
      </c>
      <c r="AM2392" s="140"/>
      <c r="AN2392" s="341"/>
      <c r="AO2392" s="193"/>
      <c r="AP2392" s="342"/>
      <c r="AQ2392" s="342"/>
      <c r="AR2392" s="342"/>
      <c r="AS2392" s="342"/>
      <c r="AT2392" s="342"/>
      <c r="AU2392" s="342"/>
      <c r="AV2392" s="342"/>
      <c r="AW2392" s="342"/>
      <c r="AX2392" s="342"/>
      <c r="AY2392" s="342"/>
      <c r="AZ2392" s="342"/>
      <c r="BA2392" s="342"/>
      <c r="BB2392" s="342"/>
      <c r="BC2392" s="342"/>
      <c r="BD2392" s="342"/>
      <c r="BE2392" s="342"/>
      <c r="BF2392" s="342"/>
      <c r="BG2392" s="342"/>
      <c r="BH2392" s="342"/>
      <c r="BI2392" s="342"/>
      <c r="BJ2392" s="342"/>
      <c r="BK2392" s="342"/>
      <c r="BL2392" s="342"/>
      <c r="BM2392" s="342"/>
      <c r="BN2392" s="342"/>
      <c r="BO2392" s="342"/>
      <c r="BP2392" s="342"/>
      <c r="BQ2392" s="342"/>
      <c r="BR2392" s="342"/>
      <c r="BS2392" s="342"/>
      <c r="BT2392" s="342"/>
      <c r="BU2392" s="342"/>
      <c r="BV2392" s="342"/>
      <c r="BW2392" s="342"/>
      <c r="BX2392" s="342"/>
      <c r="BY2392" s="342"/>
      <c r="BZ2392" s="342"/>
      <c r="CA2392" s="342"/>
      <c r="CB2392" s="342"/>
      <c r="CC2392" s="342"/>
      <c r="CD2392" s="342"/>
      <c r="CE2392" s="342"/>
      <c r="CF2392" s="342"/>
      <c r="CG2392" s="342"/>
      <c r="CH2392" s="342"/>
      <c r="CI2392" s="342"/>
      <c r="CJ2392" s="342"/>
      <c r="CK2392" s="342"/>
      <c r="CL2392" s="342"/>
      <c r="CM2392" s="342"/>
      <c r="CN2392" s="342"/>
      <c r="CO2392" s="342"/>
      <c r="CP2392" s="342"/>
      <c r="CQ2392" s="342"/>
      <c r="CR2392" s="342"/>
      <c r="CS2392" s="342"/>
      <c r="CT2392" s="342"/>
      <c r="CU2392" s="342"/>
      <c r="CV2392" s="342"/>
      <c r="CW2392" s="342"/>
      <c r="CX2392" s="342"/>
      <c r="CY2392" s="342"/>
      <c r="CZ2392" s="342"/>
      <c r="DA2392" s="342"/>
      <c r="DB2392" s="342"/>
      <c r="DC2392" s="342"/>
      <c r="DD2392" s="342"/>
      <c r="DE2392" s="342"/>
      <c r="DF2392" s="342"/>
      <c r="DG2392" s="342"/>
      <c r="DH2392" s="342"/>
      <c r="DI2392" s="342"/>
      <c r="DJ2392" s="342"/>
      <c r="DK2392" s="342"/>
      <c r="DL2392" s="342"/>
      <c r="DM2392" s="342"/>
      <c r="DN2392" s="342"/>
      <c r="DO2392" s="342"/>
      <c r="DP2392" s="342"/>
      <c r="DQ2392" s="342"/>
      <c r="DR2392" s="342"/>
      <c r="DS2392" s="342"/>
      <c r="DT2392" s="342"/>
      <c r="DU2392" s="342"/>
      <c r="DV2392" s="342"/>
      <c r="DW2392" s="342"/>
      <c r="DX2392" s="342"/>
      <c r="DY2392" s="342"/>
      <c r="DZ2392" s="342"/>
      <c r="EA2392" s="342"/>
      <c r="EB2392" s="342"/>
      <c r="EC2392" s="342"/>
      <c r="ED2392" s="342"/>
      <c r="EE2392" s="342"/>
      <c r="EF2392" s="342"/>
      <c r="EG2392" s="342"/>
      <c r="EH2392" s="342"/>
      <c r="EI2392" s="342"/>
      <c r="EJ2392" s="342"/>
      <c r="EK2392" s="342"/>
      <c r="EL2392" s="342"/>
      <c r="EM2392" s="342"/>
      <c r="EN2392" s="342"/>
      <c r="EO2392" s="342"/>
      <c r="EP2392" s="342"/>
      <c r="EQ2392" s="342"/>
      <c r="ER2392" s="342"/>
      <c r="ES2392" s="342"/>
      <c r="ET2392" s="342"/>
      <c r="EU2392" s="342"/>
      <c r="EV2392" s="342"/>
      <c r="EW2392" s="342"/>
      <c r="EX2392" s="342"/>
      <c r="EY2392" s="342"/>
      <c r="EZ2392" s="342"/>
      <c r="FA2392" s="342"/>
      <c r="FB2392" s="342"/>
      <c r="FC2392" s="342"/>
      <c r="FD2392" s="342"/>
      <c r="FE2392" s="342"/>
      <c r="FF2392" s="342"/>
      <c r="FG2392" s="342"/>
      <c r="FH2392" s="342"/>
      <c r="FI2392" s="342"/>
      <c r="FJ2392" s="342"/>
      <c r="FK2392" s="342"/>
      <c r="FL2392" s="342"/>
      <c r="FM2392" s="342"/>
      <c r="FN2392" s="342"/>
      <c r="FO2392" s="342"/>
      <c r="FP2392" s="342"/>
      <c r="FQ2392" s="342"/>
      <c r="FR2392" s="342"/>
      <c r="FS2392" s="342"/>
      <c r="FT2392" s="342"/>
      <c r="FU2392" s="342"/>
      <c r="FV2392" s="342"/>
      <c r="FW2392" s="342"/>
      <c r="FX2392" s="342"/>
      <c r="FY2392" s="342"/>
      <c r="FZ2392" s="342"/>
      <c r="GA2392" s="342"/>
      <c r="GB2392" s="342"/>
      <c r="GC2392" s="342"/>
      <c r="GD2392" s="342"/>
      <c r="GE2392" s="342"/>
      <c r="GF2392" s="342"/>
      <c r="GG2392" s="342"/>
      <c r="GH2392" s="342"/>
      <c r="GI2392" s="342"/>
      <c r="GJ2392" s="342"/>
      <c r="GK2392" s="342"/>
      <c r="GL2392" s="342"/>
      <c r="GM2392" s="342"/>
      <c r="GN2392" s="342"/>
      <c r="GO2392" s="342"/>
      <c r="GP2392" s="342"/>
      <c r="GQ2392" s="342"/>
      <c r="GR2392" s="342"/>
      <c r="GS2392" s="342"/>
      <c r="GT2392" s="342"/>
      <c r="GU2392" s="342"/>
      <c r="GV2392" s="342"/>
      <c r="GW2392" s="342"/>
      <c r="GX2392" s="342"/>
      <c r="GY2392" s="342"/>
      <c r="GZ2392" s="342"/>
      <c r="HA2392" s="342"/>
      <c r="HB2392" s="342"/>
      <c r="HC2392" s="342"/>
      <c r="HD2392" s="342"/>
      <c r="HE2392" s="342"/>
      <c r="HF2392" s="342"/>
      <c r="HG2392" s="342"/>
      <c r="HH2392" s="342"/>
      <c r="HI2392" s="342"/>
      <c r="HJ2392" s="342"/>
      <c r="HK2392" s="342"/>
      <c r="HL2392" s="342"/>
      <c r="HM2392" s="342"/>
      <c r="HN2392" s="342"/>
      <c r="HO2392" s="342"/>
      <c r="HP2392" s="342"/>
      <c r="HQ2392" s="342"/>
      <c r="HR2392" s="342"/>
      <c r="HS2392" s="342"/>
      <c r="HT2392" s="342"/>
      <c r="HU2392" s="342"/>
      <c r="HV2392" s="342"/>
      <c r="HW2392" s="342"/>
      <c r="HX2392" s="342"/>
      <c r="HY2392" s="342"/>
      <c r="HZ2392" s="342"/>
      <c r="IA2392" s="342"/>
      <c r="IB2392" s="342"/>
      <c r="IC2392" s="342"/>
      <c r="ID2392" s="342"/>
      <c r="IE2392" s="342"/>
      <c r="IF2392" s="342"/>
      <c r="IG2392" s="342"/>
      <c r="IH2392" s="342"/>
      <c r="II2392" s="342"/>
      <c r="IJ2392" s="342"/>
      <c r="IK2392" s="342"/>
      <c r="IL2392" s="342"/>
      <c r="IM2392" s="342"/>
      <c r="IN2392" s="342"/>
      <c r="IO2392" s="342"/>
      <c r="IP2392" s="342"/>
      <c r="IQ2392" s="342"/>
      <c r="IR2392" s="342"/>
      <c r="IS2392" s="342"/>
      <c r="IT2392" s="342"/>
      <c r="IU2392" s="342"/>
      <c r="IV2392" s="342"/>
      <c r="IW2392" s="342"/>
      <c r="IX2392" s="342"/>
      <c r="IY2392" s="342"/>
      <c r="IZ2392" s="342"/>
      <c r="JA2392" s="342"/>
      <c r="JB2392" s="342"/>
      <c r="JC2392" s="342"/>
      <c r="JD2392" s="342"/>
      <c r="JE2392" s="342"/>
      <c r="JF2392" s="342"/>
      <c r="JG2392" s="342"/>
      <c r="JH2392" s="342"/>
      <c r="JI2392" s="342"/>
      <c r="JJ2392" s="342"/>
      <c r="JK2392" s="342"/>
      <c r="JL2392" s="342"/>
      <c r="JM2392" s="342"/>
      <c r="JN2392" s="342"/>
      <c r="JO2392" s="342"/>
      <c r="JP2392" s="342"/>
      <c r="JQ2392" s="342"/>
      <c r="JR2392" s="342"/>
      <c r="JS2392" s="342"/>
      <c r="JT2392" s="342"/>
      <c r="JU2392" s="342"/>
      <c r="JV2392" s="342"/>
      <c r="JW2392" s="342"/>
      <c r="JX2392" s="342"/>
      <c r="JY2392" s="342"/>
      <c r="JZ2392" s="342"/>
      <c r="KA2392" s="342"/>
      <c r="KB2392" s="342"/>
      <c r="KC2392" s="342"/>
      <c r="KD2392" s="342"/>
      <c r="KE2392" s="342"/>
      <c r="KF2392" s="342"/>
      <c r="KG2392" s="342"/>
      <c r="KH2392" s="342"/>
      <c r="KI2392" s="342"/>
      <c r="KJ2392" s="342"/>
      <c r="KK2392" s="342"/>
      <c r="KL2392" s="342"/>
      <c r="KM2392" s="342"/>
      <c r="KN2392" s="342"/>
      <c r="KO2392" s="342"/>
      <c r="KP2392" s="342"/>
      <c r="KQ2392" s="342"/>
      <c r="KR2392" s="342"/>
      <c r="KS2392" s="342"/>
      <c r="KT2392" s="342"/>
      <c r="KU2392" s="342"/>
      <c r="KV2392" s="342"/>
      <c r="KW2392" s="342"/>
      <c r="KX2392" s="342"/>
      <c r="KY2392" s="342"/>
      <c r="KZ2392" s="342"/>
      <c r="LA2392" s="342"/>
      <c r="LB2392" s="342"/>
      <c r="LC2392" s="342"/>
      <c r="LD2392" s="342"/>
      <c r="LE2392" s="342"/>
      <c r="LF2392" s="342"/>
      <c r="LG2392" s="342"/>
      <c r="LH2392" s="342"/>
      <c r="LI2392" s="342"/>
      <c r="LJ2392" s="342"/>
      <c r="LK2392" s="342"/>
      <c r="LL2392" s="342"/>
      <c r="LM2392" s="342"/>
      <c r="LN2392" s="342"/>
      <c r="LO2392" s="342"/>
      <c r="LP2392" s="342"/>
      <c r="LQ2392" s="342"/>
      <c r="LR2392" s="342"/>
      <c r="LS2392" s="342"/>
      <c r="LT2392" s="342"/>
      <c r="LU2392" s="342"/>
      <c r="LV2392" s="342"/>
      <c r="LW2392" s="342"/>
      <c r="LX2392" s="342"/>
      <c r="LY2392" s="342"/>
      <c r="LZ2392" s="342"/>
      <c r="MA2392" s="342"/>
      <c r="MB2392" s="342"/>
      <c r="MC2392" s="342"/>
      <c r="MD2392" s="342"/>
      <c r="ME2392" s="342"/>
      <c r="MF2392" s="342"/>
      <c r="MG2392" s="342"/>
      <c r="MH2392" s="342"/>
      <c r="MI2392" s="342"/>
      <c r="MJ2392" s="342"/>
      <c r="MK2392" s="342"/>
      <c r="ML2392" s="342"/>
      <c r="MM2392" s="342"/>
      <c r="MN2392" s="342"/>
      <c r="MO2392" s="342"/>
      <c r="MP2392" s="342"/>
      <c r="MQ2392" s="342"/>
      <c r="MR2392" s="342"/>
      <c r="MS2392" s="342"/>
      <c r="MT2392" s="342"/>
      <c r="MU2392" s="342"/>
      <c r="MV2392" s="342"/>
      <c r="MW2392" s="342"/>
      <c r="MX2392" s="342"/>
      <c r="MY2392" s="342"/>
      <c r="MZ2392" s="342"/>
      <c r="NA2392" s="342"/>
      <c r="NB2392" s="342"/>
      <c r="NC2392" s="342"/>
      <c r="ND2392" s="342"/>
      <c r="NE2392" s="342"/>
      <c r="NF2392" s="342"/>
      <c r="NG2392" s="342"/>
      <c r="NH2392" s="342"/>
      <c r="NI2392" s="342"/>
      <c r="NJ2392" s="342"/>
      <c r="NK2392" s="342"/>
      <c r="NL2392" s="342"/>
      <c r="NM2392" s="342"/>
      <c r="NN2392" s="342"/>
      <c r="NO2392" s="342"/>
      <c r="NP2392" s="342"/>
      <c r="NQ2392" s="342"/>
      <c r="NR2392" s="342"/>
      <c r="NS2392" s="342"/>
      <c r="NT2392" s="342"/>
      <c r="NU2392" s="342"/>
      <c r="NV2392" s="342"/>
      <c r="NW2392" s="342"/>
      <c r="NX2392" s="342"/>
      <c r="NY2392" s="342"/>
      <c r="NZ2392" s="342"/>
      <c r="OA2392" s="342"/>
      <c r="OB2392" s="342"/>
      <c r="OC2392" s="342"/>
      <c r="OD2392" s="342"/>
      <c r="OE2392" s="342"/>
      <c r="OF2392" s="342"/>
      <c r="OG2392" s="342"/>
      <c r="OH2392" s="342"/>
      <c r="OI2392" s="342"/>
      <c r="OJ2392" s="342"/>
      <c r="OK2392" s="342"/>
      <c r="OL2392" s="342"/>
      <c r="OM2392" s="342"/>
      <c r="ON2392" s="342"/>
      <c r="OO2392" s="342"/>
      <c r="OP2392" s="342"/>
      <c r="OQ2392" s="342"/>
      <c r="OR2392" s="342"/>
      <c r="OS2392" s="342"/>
      <c r="OT2392" s="342"/>
      <c r="OU2392" s="342"/>
      <c r="OV2392" s="342"/>
      <c r="OW2392" s="342"/>
      <c r="OX2392" s="342"/>
      <c r="OY2392" s="342"/>
      <c r="OZ2392" s="342"/>
      <c r="PA2392" s="342"/>
      <c r="PB2392" s="342"/>
      <c r="PC2392" s="342"/>
      <c r="PD2392" s="342"/>
      <c r="PE2392" s="342"/>
      <c r="PF2392" s="342"/>
      <c r="PG2392" s="342"/>
      <c r="PH2392" s="342"/>
      <c r="PI2392" s="342"/>
      <c r="PJ2392" s="342"/>
      <c r="PK2392" s="342"/>
      <c r="PL2392" s="342"/>
      <c r="PM2392" s="342"/>
      <c r="PN2392" s="342"/>
      <c r="PO2392" s="342"/>
      <c r="PP2392" s="342"/>
      <c r="PQ2392" s="342"/>
      <c r="PR2392" s="342"/>
      <c r="PS2392" s="342"/>
      <c r="PT2392" s="342"/>
      <c r="PU2392" s="342"/>
      <c r="PV2392" s="342"/>
      <c r="PW2392" s="342"/>
      <c r="PX2392" s="342"/>
      <c r="PY2392" s="342"/>
      <c r="PZ2392" s="342"/>
      <c r="QA2392" s="342"/>
      <c r="QB2392" s="342"/>
      <c r="QC2392" s="342"/>
      <c r="QD2392" s="342"/>
      <c r="QE2392" s="342"/>
      <c r="QF2392" s="342"/>
      <c r="QG2392" s="342"/>
      <c r="QH2392" s="342"/>
      <c r="QI2392" s="342"/>
      <c r="QJ2392" s="342"/>
      <c r="QK2392" s="342"/>
      <c r="QL2392" s="342"/>
      <c r="QM2392" s="342"/>
      <c r="QN2392" s="342"/>
      <c r="QO2392" s="342"/>
      <c r="QP2392" s="342"/>
      <c r="QQ2392" s="342"/>
      <c r="QR2392" s="342"/>
      <c r="QS2392" s="342"/>
      <c r="QT2392" s="342"/>
      <c r="QU2392" s="342"/>
      <c r="QV2392" s="342"/>
      <c r="QW2392" s="342"/>
      <c r="QX2392" s="342"/>
      <c r="QY2392" s="342"/>
      <c r="QZ2392" s="342"/>
      <c r="RA2392" s="342"/>
      <c r="RB2392" s="342"/>
      <c r="RC2392" s="342"/>
      <c r="RD2392" s="342"/>
      <c r="RE2392" s="342"/>
      <c r="RF2392" s="342"/>
      <c r="RG2392" s="342"/>
      <c r="RH2392" s="342"/>
      <c r="RI2392" s="342"/>
      <c r="RJ2392" s="342"/>
      <c r="RK2392" s="342"/>
      <c r="RL2392" s="342"/>
      <c r="RM2392" s="342"/>
      <c r="RN2392" s="342"/>
      <c r="RO2392" s="342"/>
      <c r="RP2392" s="342"/>
      <c r="RQ2392" s="342"/>
      <c r="RR2392" s="342"/>
      <c r="RS2392" s="342"/>
      <c r="RT2392" s="342"/>
      <c r="RU2392" s="342"/>
      <c r="RV2392" s="342"/>
      <c r="RW2392" s="342"/>
      <c r="RX2392" s="342"/>
      <c r="RY2392" s="342"/>
      <c r="RZ2392" s="342"/>
      <c r="SA2392" s="342"/>
      <c r="SB2392" s="342"/>
      <c r="SC2392" s="342"/>
      <c r="SD2392" s="342"/>
      <c r="SE2392" s="342"/>
      <c r="SF2392" s="342"/>
      <c r="SG2392" s="342"/>
      <c r="SH2392" s="342"/>
      <c r="SI2392" s="342"/>
      <c r="SJ2392" s="342"/>
      <c r="SK2392" s="342"/>
      <c r="SL2392" s="342"/>
      <c r="SM2392" s="342"/>
      <c r="SN2392" s="342"/>
      <c r="SO2392" s="342"/>
      <c r="SP2392" s="342"/>
      <c r="SQ2392" s="342"/>
      <c r="SR2392" s="342"/>
      <c r="SS2392" s="342"/>
      <c r="ST2392" s="342"/>
      <c r="SU2392" s="342"/>
      <c r="SV2392" s="342"/>
      <c r="SW2392" s="342"/>
      <c r="SX2392" s="342"/>
      <c r="SY2392" s="342"/>
      <c r="SZ2392" s="342"/>
      <c r="TA2392" s="342"/>
      <c r="TB2392" s="342"/>
      <c r="TC2392" s="342"/>
      <c r="TD2392" s="342"/>
      <c r="TE2392" s="342"/>
      <c r="TF2392" s="342"/>
      <c r="TG2392" s="342"/>
      <c r="TH2392" s="342"/>
      <c r="TI2392" s="342"/>
      <c r="TJ2392" s="342"/>
      <c r="TK2392" s="342"/>
      <c r="TL2392" s="342"/>
      <c r="TM2392" s="342"/>
      <c r="TN2392" s="342"/>
      <c r="TO2392" s="342"/>
      <c r="TP2392" s="342"/>
      <c r="TQ2392" s="342"/>
      <c r="TR2392" s="342"/>
      <c r="TS2392" s="342"/>
      <c r="TT2392" s="342"/>
      <c r="TU2392" s="342"/>
      <c r="TV2392" s="342"/>
      <c r="TW2392" s="342"/>
      <c r="TX2392" s="342"/>
      <c r="TY2392" s="342"/>
      <c r="TZ2392" s="342"/>
      <c r="UA2392" s="342"/>
      <c r="UB2392" s="342"/>
      <c r="UC2392" s="342"/>
      <c r="UD2392" s="342"/>
      <c r="UE2392" s="342"/>
      <c r="UF2392" s="342"/>
      <c r="UG2392" s="342"/>
      <c r="UH2392" s="342"/>
      <c r="UI2392" s="342"/>
      <c r="UJ2392" s="342"/>
      <c r="UK2392" s="342"/>
      <c r="UL2392" s="342"/>
      <c r="UM2392" s="342"/>
      <c r="UN2392" s="342"/>
      <c r="UO2392" s="342"/>
      <c r="UP2392" s="342"/>
      <c r="UQ2392" s="342"/>
      <c r="UR2392" s="342"/>
      <c r="US2392" s="342"/>
      <c r="UT2392" s="342"/>
      <c r="UU2392" s="342"/>
      <c r="UV2392" s="342"/>
      <c r="UW2392" s="342"/>
      <c r="UX2392" s="342"/>
      <c r="UY2392" s="342"/>
      <c r="UZ2392" s="342"/>
      <c r="VA2392" s="342"/>
      <c r="VB2392" s="342"/>
      <c r="VC2392" s="342"/>
      <c r="VD2392" s="342"/>
      <c r="VE2392" s="342"/>
      <c r="VF2392" s="342"/>
      <c r="VG2392" s="342"/>
      <c r="VH2392" s="342"/>
      <c r="VI2392" s="342"/>
      <c r="VJ2392" s="342"/>
      <c r="VK2392" s="342"/>
      <c r="VL2392" s="342"/>
      <c r="VM2392" s="342"/>
      <c r="VN2392" s="342"/>
      <c r="VO2392" s="342"/>
      <c r="VP2392" s="342"/>
      <c r="VQ2392" s="342"/>
      <c r="VR2392" s="342"/>
      <c r="VS2392" s="342"/>
      <c r="VT2392" s="342"/>
      <c r="VU2392" s="342"/>
      <c r="VV2392" s="342"/>
      <c r="VW2392" s="342"/>
      <c r="VX2392" s="342"/>
      <c r="VY2392" s="342"/>
      <c r="VZ2392" s="342"/>
      <c r="WA2392" s="342"/>
      <c r="WB2392" s="342"/>
      <c r="WC2392" s="342"/>
      <c r="WD2392" s="342"/>
      <c r="WE2392" s="342"/>
      <c r="WF2392" s="342"/>
      <c r="WG2392" s="342"/>
      <c r="WH2392" s="342"/>
      <c r="WI2392" s="342"/>
      <c r="WJ2392" s="342"/>
      <c r="WK2392" s="342"/>
      <c r="WL2392" s="342"/>
      <c r="WM2392" s="342"/>
      <c r="WN2392" s="342"/>
      <c r="WO2392" s="342"/>
      <c r="WP2392" s="342"/>
      <c r="WQ2392" s="342"/>
      <c r="WR2392" s="342"/>
      <c r="WS2392" s="342"/>
      <c r="WT2392" s="342"/>
      <c r="WU2392" s="342"/>
      <c r="WV2392" s="342"/>
      <c r="WW2392" s="342"/>
      <c r="WX2392" s="342"/>
      <c r="WY2392" s="342"/>
      <c r="WZ2392" s="342"/>
      <c r="XA2392" s="342"/>
      <c r="XB2392" s="342"/>
      <c r="XC2392" s="342"/>
      <c r="XD2392" s="342"/>
      <c r="XE2392" s="342"/>
      <c r="XF2392" s="342"/>
      <c r="XG2392" s="342"/>
      <c r="XH2392" s="342"/>
      <c r="XI2392" s="342"/>
      <c r="XJ2392" s="342"/>
      <c r="XK2392" s="342"/>
      <c r="XL2392" s="342"/>
      <c r="XM2392" s="342"/>
      <c r="XN2392" s="342"/>
      <c r="XO2392" s="342"/>
      <c r="XP2392" s="342"/>
      <c r="XQ2392" s="342"/>
      <c r="XR2392" s="342"/>
      <c r="XS2392" s="342"/>
      <c r="XT2392" s="342"/>
      <c r="XU2392" s="342"/>
      <c r="XV2392" s="342"/>
      <c r="XW2392" s="342"/>
      <c r="XX2392" s="342"/>
      <c r="XY2392" s="342"/>
      <c r="XZ2392" s="342"/>
      <c r="YA2392" s="342"/>
      <c r="YB2392" s="342"/>
      <c r="YC2392" s="342"/>
      <c r="YD2392" s="342"/>
      <c r="YE2392" s="342"/>
      <c r="YF2392" s="342"/>
      <c r="YG2392" s="342"/>
      <c r="YH2392" s="342"/>
      <c r="YI2392" s="342"/>
      <c r="YJ2392" s="342"/>
      <c r="YK2392" s="342"/>
      <c r="YL2392" s="342"/>
      <c r="YM2392" s="342"/>
      <c r="YN2392" s="342"/>
      <c r="YO2392" s="342"/>
      <c r="YP2392" s="342"/>
      <c r="YQ2392" s="342"/>
      <c r="YR2392" s="342"/>
      <c r="YS2392" s="342"/>
      <c r="YT2392" s="342"/>
      <c r="YU2392" s="342"/>
      <c r="YV2392" s="342"/>
      <c r="YW2392" s="342"/>
      <c r="YX2392" s="342"/>
      <c r="YY2392" s="342"/>
      <c r="YZ2392" s="342"/>
      <c r="ZA2392" s="342"/>
      <c r="ZB2392" s="342"/>
      <c r="ZC2392" s="342"/>
      <c r="ZD2392" s="342"/>
      <c r="ZE2392" s="342"/>
      <c r="ZF2392" s="342"/>
      <c r="ZG2392" s="342"/>
      <c r="ZH2392" s="342"/>
      <c r="ZI2392" s="342"/>
      <c r="ZJ2392" s="342"/>
      <c r="ZK2392" s="342"/>
      <c r="ZL2392" s="342"/>
      <c r="ZM2392" s="342"/>
      <c r="ZN2392" s="342"/>
      <c r="ZO2392" s="342"/>
      <c r="ZP2392" s="342"/>
      <c r="ZQ2392" s="342"/>
      <c r="ZR2392" s="342"/>
      <c r="ZS2392" s="342"/>
      <c r="ZT2392" s="342"/>
      <c r="ZU2392" s="342"/>
      <c r="ZV2392" s="342"/>
      <c r="ZW2392" s="342"/>
      <c r="ZX2392" s="342"/>
      <c r="ZY2392" s="342"/>
      <c r="ZZ2392" s="342"/>
      <c r="AAA2392" s="342"/>
      <c r="AAB2392" s="342"/>
      <c r="AAC2392" s="342"/>
      <c r="AAD2392" s="342"/>
      <c r="AAE2392" s="342"/>
      <c r="AAF2392" s="342"/>
      <c r="AAG2392" s="342"/>
      <c r="AAH2392" s="342"/>
      <c r="AAI2392" s="342"/>
      <c r="AAJ2392" s="342"/>
      <c r="AAK2392" s="342"/>
      <c r="AAL2392" s="342"/>
      <c r="AAM2392" s="342"/>
      <c r="AAN2392" s="342"/>
      <c r="AAO2392" s="342"/>
      <c r="AAP2392" s="342"/>
      <c r="AAQ2392" s="342"/>
      <c r="AAR2392" s="342"/>
      <c r="AAS2392" s="342"/>
      <c r="AAT2392" s="342"/>
      <c r="AAU2392" s="342"/>
      <c r="AAV2392" s="342"/>
      <c r="AAW2392" s="342"/>
      <c r="AAX2392" s="342"/>
      <c r="AAY2392" s="342"/>
      <c r="AAZ2392" s="342"/>
      <c r="ABA2392" s="342"/>
      <c r="ABB2392" s="342"/>
      <c r="ABC2392" s="342"/>
      <c r="ABD2392" s="342"/>
      <c r="ABE2392" s="342"/>
      <c r="ABF2392" s="342"/>
      <c r="ABG2392" s="342"/>
      <c r="ABH2392" s="342"/>
      <c r="ABI2392" s="342"/>
      <c r="ABJ2392" s="342"/>
      <c r="ABK2392" s="342"/>
      <c r="ABL2392" s="342"/>
      <c r="ABM2392" s="342"/>
      <c r="ABN2392" s="342"/>
      <c r="ABO2392" s="342"/>
      <c r="ABP2392" s="342"/>
      <c r="ABQ2392" s="342"/>
      <c r="ABR2392" s="342"/>
      <c r="ABS2392" s="342"/>
      <c r="ABT2392" s="342"/>
      <c r="ABU2392" s="342"/>
      <c r="ABV2392" s="342"/>
      <c r="ABW2392" s="342"/>
      <c r="ABX2392" s="342"/>
      <c r="ABY2392" s="342"/>
      <c r="ABZ2392" s="342"/>
      <c r="ACA2392" s="342"/>
      <c r="ACB2392" s="342"/>
      <c r="ACC2392" s="342"/>
      <c r="ACD2392" s="342"/>
      <c r="ACE2392" s="342"/>
      <c r="ACF2392" s="342"/>
      <c r="ACG2392" s="342"/>
      <c r="ACH2392" s="342"/>
      <c r="ACI2392" s="342"/>
      <c r="ACJ2392" s="342"/>
      <c r="ACK2392" s="342"/>
      <c r="ACL2392" s="342"/>
      <c r="ACM2392" s="342"/>
      <c r="ACN2392" s="342"/>
      <c r="ACO2392" s="342"/>
      <c r="ACP2392" s="342"/>
      <c r="ACQ2392" s="342"/>
      <c r="ACR2392" s="342"/>
      <c r="ACS2392" s="342"/>
      <c r="ACT2392" s="342"/>
      <c r="ACU2392" s="342"/>
      <c r="ACV2392" s="342"/>
      <c r="ACW2392" s="342"/>
      <c r="ACX2392" s="342"/>
      <c r="ACY2392" s="342"/>
      <c r="ACZ2392" s="342"/>
      <c r="ADA2392" s="342"/>
      <c r="ADB2392" s="342"/>
      <c r="ADC2392" s="342"/>
      <c r="ADD2392" s="342"/>
      <c r="ADE2392" s="342"/>
      <c r="ADF2392" s="342"/>
      <c r="ADG2392" s="342"/>
      <c r="ADH2392" s="342"/>
      <c r="ADI2392" s="342"/>
      <c r="ADJ2392" s="342"/>
      <c r="ADK2392" s="342"/>
      <c r="ADL2392" s="342"/>
      <c r="ADM2392" s="342"/>
      <c r="ADN2392" s="342"/>
      <c r="ADO2392" s="342"/>
      <c r="ADP2392" s="342"/>
      <c r="ADQ2392" s="342"/>
      <c r="ADR2392" s="342"/>
      <c r="ADS2392" s="342"/>
      <c r="ADT2392" s="342"/>
      <c r="ADU2392" s="342"/>
      <c r="ADV2392" s="342"/>
      <c r="ADW2392" s="342"/>
      <c r="ADX2392" s="342"/>
      <c r="ADY2392" s="342"/>
      <c r="ADZ2392" s="342"/>
      <c r="AEA2392" s="342"/>
      <c r="AEB2392" s="342"/>
      <c r="AEC2392" s="342"/>
      <c r="AED2392" s="342"/>
      <c r="AEE2392" s="342"/>
      <c r="AEF2392" s="342"/>
      <c r="AEG2392" s="342"/>
      <c r="AEH2392" s="342"/>
      <c r="AEI2392" s="342"/>
      <c r="AEJ2392" s="342"/>
      <c r="AEK2392" s="342"/>
      <c r="AEL2392" s="342"/>
      <c r="AEM2392" s="342"/>
      <c r="AEN2392" s="342"/>
      <c r="AEO2392" s="342"/>
      <c r="AEP2392" s="342"/>
      <c r="AEQ2392" s="342"/>
      <c r="AER2392" s="342"/>
      <c r="AES2392" s="342"/>
      <c r="AET2392" s="342"/>
      <c r="AEU2392" s="342"/>
      <c r="AEV2392" s="342"/>
      <c r="AEW2392" s="342"/>
      <c r="AEX2392" s="342"/>
      <c r="AEY2392" s="342"/>
      <c r="AEZ2392" s="342"/>
      <c r="AFA2392" s="342"/>
      <c r="AFB2392" s="342"/>
      <c r="AFC2392" s="342"/>
      <c r="AFD2392" s="342"/>
      <c r="AFE2392" s="342"/>
      <c r="AFF2392" s="342"/>
      <c r="AFG2392" s="342"/>
      <c r="AFH2392" s="342"/>
      <c r="AFI2392" s="342"/>
      <c r="AFJ2392" s="342"/>
      <c r="AFK2392" s="342"/>
      <c r="AFL2392" s="342"/>
      <c r="AFM2392" s="342"/>
      <c r="AFN2392" s="342"/>
      <c r="AFO2392" s="342"/>
      <c r="AFP2392" s="342"/>
      <c r="AFQ2392" s="342"/>
      <c r="AFR2392" s="342"/>
      <c r="AFS2392" s="342"/>
      <c r="AFT2392" s="342"/>
      <c r="AFU2392" s="342"/>
      <c r="AFV2392" s="342"/>
      <c r="AFW2392" s="342"/>
      <c r="AFX2392" s="342"/>
      <c r="AFY2392" s="342"/>
      <c r="AFZ2392" s="342"/>
      <c r="AGA2392" s="342"/>
      <c r="AGB2392" s="342"/>
      <c r="AGC2392" s="342"/>
      <c r="AGD2392" s="342"/>
      <c r="AGE2392" s="342"/>
      <c r="AGF2392" s="342"/>
      <c r="AGG2392" s="342"/>
      <c r="AGH2392" s="342"/>
      <c r="AGI2392" s="342"/>
      <c r="AGJ2392" s="342"/>
      <c r="AGK2392" s="342"/>
      <c r="AGL2392" s="342"/>
      <c r="AGM2392" s="342"/>
      <c r="AGN2392" s="342"/>
      <c r="AGO2392" s="342"/>
      <c r="AGP2392" s="342"/>
      <c r="AGQ2392" s="342"/>
      <c r="AGR2392" s="342"/>
      <c r="AGS2392" s="342"/>
      <c r="AGT2392" s="342"/>
      <c r="AGU2392" s="342"/>
      <c r="AGV2392" s="342"/>
      <c r="AGW2392" s="342"/>
      <c r="AGX2392" s="342"/>
      <c r="AGY2392" s="342"/>
      <c r="AGZ2392" s="342"/>
      <c r="AHA2392" s="342"/>
      <c r="AHB2392" s="342"/>
      <c r="AHC2392" s="342"/>
      <c r="AHD2392" s="342"/>
      <c r="AHE2392" s="342"/>
      <c r="AHF2392" s="342"/>
      <c r="AHG2392" s="342"/>
      <c r="AHH2392" s="342"/>
      <c r="AHI2392" s="342"/>
      <c r="AHJ2392" s="342"/>
      <c r="AHK2392" s="342"/>
      <c r="AHL2392" s="342"/>
      <c r="AHM2392" s="342"/>
      <c r="AHN2392" s="342"/>
      <c r="AHO2392" s="342"/>
      <c r="AHP2392" s="342"/>
      <c r="AHQ2392" s="342"/>
      <c r="AHR2392" s="342"/>
      <c r="AHS2392" s="342"/>
      <c r="AHT2392" s="342"/>
      <c r="AHU2392" s="342"/>
      <c r="AHV2392" s="342"/>
      <c r="AHW2392" s="342"/>
      <c r="AHX2392" s="342"/>
      <c r="AHY2392" s="342"/>
      <c r="AHZ2392" s="342"/>
      <c r="AIA2392" s="342"/>
      <c r="AIB2392" s="342"/>
      <c r="AIC2392" s="342"/>
      <c r="AID2392" s="342"/>
      <c r="AIE2392" s="342"/>
      <c r="AIF2392" s="342"/>
      <c r="AIG2392" s="342"/>
      <c r="AIH2392" s="342"/>
      <c r="AII2392" s="342"/>
      <c r="AIJ2392" s="342"/>
      <c r="AIK2392" s="342"/>
      <c r="AIL2392" s="342"/>
      <c r="AIM2392" s="342"/>
      <c r="AIN2392" s="342"/>
      <c r="AIO2392" s="342"/>
      <c r="AIP2392" s="342"/>
      <c r="AIQ2392" s="342"/>
      <c r="AIR2392" s="342"/>
      <c r="AIS2392" s="342"/>
      <c r="AIT2392" s="342"/>
      <c r="AIU2392" s="342"/>
      <c r="AIV2392" s="342"/>
      <c r="AIW2392" s="342"/>
      <c r="AIX2392" s="342"/>
      <c r="AIY2392" s="342"/>
      <c r="AIZ2392" s="342"/>
      <c r="AJA2392" s="342"/>
      <c r="AJB2392" s="342"/>
      <c r="AJC2392" s="342"/>
      <c r="AJD2392" s="342"/>
      <c r="AJE2392" s="342"/>
      <c r="AJF2392" s="342"/>
      <c r="AJG2392" s="342"/>
      <c r="AJH2392" s="342"/>
      <c r="AJI2392" s="342"/>
      <c r="AJJ2392" s="342"/>
      <c r="AJK2392" s="342"/>
      <c r="AJL2392" s="342"/>
      <c r="AJM2392" s="342"/>
      <c r="AJN2392" s="342"/>
      <c r="AJO2392" s="342"/>
      <c r="AJP2392" s="342"/>
      <c r="AJQ2392" s="342"/>
      <c r="AJR2392" s="342"/>
      <c r="AJS2392" s="342"/>
      <c r="AJT2392" s="342"/>
      <c r="AJU2392" s="342"/>
      <c r="AJV2392" s="342"/>
      <c r="AJW2392" s="342"/>
      <c r="AJX2392" s="342"/>
      <c r="AJY2392" s="342"/>
      <c r="AJZ2392" s="342"/>
      <c r="AKA2392" s="342"/>
      <c r="AKB2392" s="342"/>
      <c r="AKC2392" s="342"/>
      <c r="AKD2392" s="342"/>
      <c r="AKE2392" s="342"/>
      <c r="AKF2392" s="342"/>
      <c r="AKG2392" s="342"/>
      <c r="AKH2392" s="342"/>
      <c r="AKI2392" s="342"/>
      <c r="AKJ2392" s="342"/>
      <c r="AKK2392" s="342"/>
      <c r="AKL2392" s="342"/>
      <c r="AKM2392" s="342"/>
      <c r="AKN2392" s="342"/>
      <c r="AKO2392" s="342"/>
      <c r="AKP2392" s="342"/>
      <c r="AKQ2392" s="342"/>
      <c r="AKR2392" s="342"/>
      <c r="AKS2392" s="342"/>
      <c r="AKT2392" s="342"/>
      <c r="AKU2392" s="342"/>
      <c r="AKV2392" s="342"/>
      <c r="AKW2392" s="342"/>
      <c r="AKX2392" s="342"/>
      <c r="AKY2392" s="342"/>
      <c r="AKZ2392" s="342"/>
      <c r="ALA2392" s="342"/>
      <c r="ALB2392" s="342"/>
      <c r="ALC2392" s="342"/>
      <c r="ALD2392" s="342"/>
      <c r="ALE2392" s="342"/>
      <c r="ALF2392" s="342"/>
      <c r="ALG2392" s="342"/>
      <c r="ALH2392" s="342"/>
      <c r="ALI2392" s="342"/>
      <c r="ALJ2392" s="342"/>
      <c r="ALK2392" s="342"/>
      <c r="ALL2392" s="342"/>
      <c r="ALM2392" s="342"/>
      <c r="ALN2392" s="342"/>
      <c r="ALO2392" s="342"/>
      <c r="ALP2392" s="342"/>
      <c r="ALQ2392" s="342"/>
      <c r="ALR2392" s="342"/>
      <c r="ALS2392" s="342"/>
      <c r="ALT2392" s="342"/>
      <c r="ALU2392" s="342"/>
      <c r="ALV2392" s="342"/>
      <c r="ALW2392" s="342"/>
      <c r="ALX2392" s="342"/>
      <c r="ALY2392" s="342"/>
      <c r="ALZ2392" s="342"/>
      <c r="AMA2392" s="342"/>
      <c r="AMB2392" s="342"/>
      <c r="AMC2392" s="342"/>
      <c r="AMD2392" s="342"/>
      <c r="AME2392" s="342"/>
      <c r="AMF2392" s="342"/>
      <c r="AMG2392" s="342"/>
      <c r="AMH2392" s="342"/>
      <c r="AMI2392" s="342"/>
      <c r="AMJ2392" s="342"/>
      <c r="AMK2392" s="342"/>
      <c r="AML2392" s="342"/>
      <c r="AMM2392" s="342"/>
      <c r="AMN2392" s="342"/>
      <c r="AMO2392" s="342"/>
      <c r="AMP2392" s="342"/>
      <c r="AMQ2392" s="342"/>
      <c r="AMR2392" s="342"/>
      <c r="AMS2392" s="342"/>
      <c r="AMT2392" s="342"/>
      <c r="AMU2392" s="342"/>
      <c r="AMV2392" s="342"/>
      <c r="AMW2392" s="342"/>
      <c r="AMX2392" s="342"/>
      <c r="AMY2392" s="342"/>
      <c r="AMZ2392" s="342"/>
      <c r="ANA2392" s="342"/>
      <c r="ANB2392" s="342"/>
      <c r="ANC2392" s="342"/>
      <c r="AND2392" s="342"/>
      <c r="ANE2392" s="342"/>
      <c r="ANF2392" s="342"/>
      <c r="ANG2392" s="342"/>
      <c r="ANH2392" s="342"/>
      <c r="ANI2392" s="342"/>
      <c r="ANJ2392" s="342"/>
      <c r="ANK2392" s="342"/>
      <c r="ANL2392" s="342"/>
      <c r="ANM2392" s="342"/>
      <c r="ANN2392" s="342"/>
      <c r="ANO2392" s="342"/>
      <c r="ANP2392" s="342"/>
      <c r="ANQ2392" s="342"/>
      <c r="ANR2392" s="342"/>
      <c r="ANS2392" s="342"/>
      <c r="ANT2392" s="342"/>
      <c r="ANU2392" s="342"/>
      <c r="ANV2392" s="342"/>
      <c r="ANW2392" s="342"/>
      <c r="ANX2392" s="342"/>
      <c r="ANY2392" s="342"/>
      <c r="ANZ2392" s="342"/>
      <c r="AOA2392" s="342"/>
      <c r="AOB2392" s="342"/>
      <c r="AOC2392" s="342"/>
      <c r="AOD2392" s="342"/>
      <c r="AOE2392" s="342"/>
      <c r="AOF2392" s="342"/>
      <c r="AOG2392" s="342"/>
      <c r="AOH2392" s="342"/>
      <c r="AOI2392" s="342"/>
      <c r="AOJ2392" s="342"/>
      <c r="AOK2392" s="342"/>
      <c r="AOL2392" s="342"/>
      <c r="AOM2392" s="342"/>
      <c r="AON2392" s="342"/>
      <c r="AOO2392" s="342"/>
      <c r="AOP2392" s="342"/>
      <c r="AOQ2392" s="342"/>
      <c r="AOR2392" s="342"/>
      <c r="AOS2392" s="342"/>
      <c r="AOT2392" s="342"/>
      <c r="AOU2392" s="342"/>
      <c r="AOV2392" s="342"/>
      <c r="AOW2392" s="342"/>
      <c r="AOX2392" s="342"/>
      <c r="AOY2392" s="342"/>
      <c r="AOZ2392" s="342"/>
      <c r="APA2392" s="342"/>
      <c r="APB2392" s="342"/>
      <c r="APC2392" s="342"/>
      <c r="APD2392" s="342"/>
      <c r="APE2392" s="342"/>
      <c r="APF2392" s="342"/>
      <c r="APG2392" s="342"/>
      <c r="APH2392" s="342"/>
      <c r="API2392" s="342"/>
      <c r="APJ2392" s="342"/>
      <c r="APK2392" s="342"/>
      <c r="APL2392" s="342"/>
      <c r="APM2392" s="342"/>
      <c r="APN2392" s="342"/>
      <c r="APO2392" s="342"/>
      <c r="APP2392" s="342"/>
      <c r="APQ2392" s="342"/>
      <c r="APR2392" s="342"/>
      <c r="APS2392" s="342"/>
      <c r="APT2392" s="342"/>
      <c r="APU2392" s="342"/>
      <c r="APV2392" s="342"/>
      <c r="APW2392" s="342"/>
      <c r="APX2392" s="342"/>
      <c r="APY2392" s="342"/>
      <c r="APZ2392" s="342"/>
      <c r="AQA2392" s="342"/>
      <c r="AQB2392" s="342"/>
      <c r="AQC2392" s="342"/>
      <c r="AQD2392" s="342"/>
      <c r="AQE2392" s="342"/>
      <c r="AQF2392" s="342"/>
      <c r="AQG2392" s="342"/>
      <c r="AQH2392" s="342"/>
      <c r="AQI2392" s="342"/>
      <c r="AQJ2392" s="342"/>
      <c r="AQK2392" s="342"/>
      <c r="AQL2392" s="342"/>
      <c r="AQM2392" s="342"/>
      <c r="AQN2392" s="342"/>
      <c r="AQO2392" s="342"/>
      <c r="AQP2392" s="342"/>
      <c r="AQQ2392" s="342"/>
      <c r="AQR2392" s="342"/>
      <c r="AQS2392" s="342"/>
      <c r="AQT2392" s="342"/>
      <c r="AQU2392" s="342"/>
      <c r="AQV2392" s="342"/>
      <c r="AQW2392" s="342"/>
      <c r="AQX2392" s="342"/>
      <c r="AQY2392" s="342"/>
      <c r="AQZ2392" s="342"/>
      <c r="ARA2392" s="342"/>
      <c r="ARB2392" s="342"/>
      <c r="ARC2392" s="342"/>
      <c r="ARD2392" s="342"/>
      <c r="ARE2392" s="342"/>
      <c r="ARF2392" s="342"/>
      <c r="ARG2392" s="342"/>
      <c r="ARH2392" s="342"/>
      <c r="ARI2392" s="342"/>
      <c r="ARJ2392" s="342"/>
      <c r="ARK2392" s="342"/>
      <c r="ARL2392" s="342"/>
      <c r="ARM2392" s="342"/>
      <c r="ARN2392" s="342"/>
      <c r="ARO2392" s="342"/>
      <c r="ARP2392" s="342"/>
      <c r="ARQ2392" s="342"/>
      <c r="ARR2392" s="342"/>
      <c r="ARS2392" s="342"/>
      <c r="ART2392" s="342"/>
      <c r="ARU2392" s="342"/>
      <c r="ARV2392" s="342"/>
      <c r="ARW2392" s="342"/>
      <c r="ARX2392" s="342"/>
      <c r="ARY2392" s="342"/>
      <c r="ARZ2392" s="342"/>
      <c r="ASA2392" s="342"/>
      <c r="ASB2392" s="342"/>
      <c r="ASC2392" s="342"/>
      <c r="ASD2392" s="342"/>
      <c r="ASE2392" s="342"/>
      <c r="ASF2392" s="342"/>
      <c r="ASG2392" s="342"/>
      <c r="ASH2392" s="342"/>
      <c r="ASI2392" s="342"/>
      <c r="ASJ2392" s="342"/>
      <c r="ASK2392" s="342"/>
      <c r="ASL2392" s="342"/>
      <c r="ASM2392" s="342"/>
      <c r="ASN2392" s="342"/>
      <c r="ASO2392" s="342"/>
      <c r="ASP2392" s="342"/>
      <c r="ASQ2392" s="342"/>
      <c r="ASR2392" s="342"/>
      <c r="ASS2392" s="342"/>
      <c r="AST2392" s="342"/>
      <c r="ASU2392" s="342"/>
      <c r="ASV2392" s="342"/>
      <c r="ASW2392" s="342"/>
      <c r="ASX2392" s="342"/>
      <c r="ASY2392" s="342"/>
      <c r="ASZ2392" s="342"/>
      <c r="ATA2392" s="342"/>
      <c r="ATB2392" s="342"/>
      <c r="ATC2392" s="342"/>
      <c r="ATD2392" s="342"/>
      <c r="ATE2392" s="342"/>
      <c r="ATF2392" s="342"/>
      <c r="ATG2392" s="342"/>
      <c r="ATH2392" s="342"/>
      <c r="ATI2392" s="342"/>
      <c r="ATJ2392" s="342"/>
      <c r="ATK2392" s="342"/>
      <c r="ATL2392" s="342"/>
      <c r="ATM2392" s="342"/>
      <c r="ATN2392" s="342"/>
      <c r="ATO2392" s="342"/>
      <c r="ATP2392" s="342"/>
      <c r="ATQ2392" s="342"/>
      <c r="ATR2392" s="342"/>
      <c r="ATS2392" s="342"/>
      <c r="ATT2392" s="342"/>
      <c r="ATU2392" s="342"/>
      <c r="ATV2392" s="342"/>
      <c r="ATW2392" s="342"/>
      <c r="ATX2392" s="342"/>
      <c r="ATY2392" s="342"/>
      <c r="ATZ2392" s="342"/>
      <c r="AUA2392" s="342"/>
      <c r="AUB2392" s="342"/>
      <c r="AUC2392" s="342"/>
      <c r="AUD2392" s="342"/>
      <c r="AUE2392" s="342"/>
      <c r="AUF2392" s="342"/>
      <c r="AUG2392" s="342"/>
      <c r="AUH2392" s="342"/>
      <c r="AUI2392" s="342"/>
      <c r="AUJ2392" s="342"/>
      <c r="AUK2392" s="342"/>
      <c r="AUL2392" s="342"/>
      <c r="AUM2392" s="342"/>
      <c r="AUN2392" s="342"/>
      <c r="AUO2392" s="342"/>
      <c r="AUP2392" s="342"/>
      <c r="AUQ2392" s="342"/>
      <c r="AUR2392" s="342"/>
      <c r="AUS2392" s="342"/>
      <c r="AUT2392" s="342"/>
      <c r="AUU2392" s="342"/>
      <c r="AUV2392" s="342"/>
      <c r="AUW2392" s="342"/>
      <c r="AUX2392" s="342"/>
      <c r="AUY2392" s="342"/>
      <c r="AUZ2392" s="342"/>
      <c r="AVA2392" s="342"/>
      <c r="AVB2392" s="342"/>
      <c r="AVC2392" s="342"/>
      <c r="AVD2392" s="342"/>
      <c r="AVE2392" s="342"/>
      <c r="AVF2392" s="342"/>
      <c r="AVG2392" s="342"/>
      <c r="AVH2392" s="342"/>
      <c r="AVI2392" s="342"/>
      <c r="AVJ2392" s="342"/>
      <c r="AVK2392" s="342"/>
      <c r="AVL2392" s="342"/>
      <c r="AVM2392" s="342"/>
      <c r="AVN2392" s="342"/>
      <c r="AVO2392" s="342"/>
      <c r="AVP2392" s="342"/>
      <c r="AVQ2392" s="342"/>
      <c r="AVR2392" s="342"/>
      <c r="AVS2392" s="342"/>
      <c r="AVT2392" s="342"/>
      <c r="AVU2392" s="342"/>
      <c r="AVV2392" s="342"/>
      <c r="AVW2392" s="342"/>
      <c r="AVX2392" s="342"/>
      <c r="AVY2392" s="342"/>
      <c r="AVZ2392" s="342"/>
      <c r="AWA2392" s="342"/>
      <c r="AWB2392" s="342"/>
      <c r="AWC2392" s="342"/>
      <c r="AWD2392" s="342"/>
      <c r="AWE2392" s="342"/>
      <c r="AWF2392" s="342"/>
      <c r="AWG2392" s="342"/>
      <c r="AWH2392" s="342"/>
      <c r="AWI2392" s="342"/>
      <c r="AWJ2392" s="342"/>
      <c r="AWK2392" s="342"/>
      <c r="AWL2392" s="342"/>
      <c r="AWM2392" s="342"/>
      <c r="AWN2392" s="342"/>
      <c r="AWO2392" s="342"/>
      <c r="AWP2392" s="342"/>
      <c r="AWQ2392" s="342"/>
      <c r="AWR2392" s="342"/>
      <c r="AWS2392" s="342"/>
      <c r="AWT2392" s="342"/>
      <c r="AWU2392" s="342"/>
      <c r="AWV2392" s="342"/>
      <c r="AWW2392" s="342"/>
      <c r="AWX2392" s="342"/>
      <c r="AWY2392" s="342"/>
      <c r="AWZ2392" s="342"/>
      <c r="AXA2392" s="342"/>
      <c r="AXB2392" s="342"/>
      <c r="AXC2392" s="342"/>
      <c r="AXD2392" s="342"/>
      <c r="AXE2392" s="342"/>
      <c r="AXF2392" s="342"/>
      <c r="AXG2392" s="342"/>
      <c r="AXH2392" s="342"/>
      <c r="AXI2392" s="342"/>
      <c r="AXJ2392" s="342"/>
      <c r="AXK2392" s="342"/>
      <c r="AXL2392" s="342"/>
      <c r="AXM2392" s="342"/>
      <c r="AXN2392" s="342"/>
      <c r="AXO2392" s="342"/>
      <c r="AXP2392" s="342"/>
      <c r="AXQ2392" s="342"/>
      <c r="AXR2392" s="342"/>
      <c r="AXS2392" s="342"/>
      <c r="AXT2392" s="342"/>
      <c r="AXU2392" s="342"/>
      <c r="AXV2392" s="342"/>
      <c r="AXW2392" s="342"/>
      <c r="AXX2392" s="342"/>
      <c r="AXY2392" s="342"/>
      <c r="AXZ2392" s="342"/>
      <c r="AYA2392" s="342"/>
      <c r="AYB2392" s="342"/>
      <c r="AYC2392" s="342"/>
      <c r="AYD2392" s="342"/>
      <c r="AYE2392" s="342"/>
      <c r="AYF2392" s="342"/>
      <c r="AYG2392" s="342"/>
      <c r="AYH2392" s="342"/>
      <c r="AYI2392" s="342"/>
      <c r="AYJ2392" s="342"/>
      <c r="AYK2392" s="342"/>
      <c r="AYL2392" s="342"/>
      <c r="AYM2392" s="342"/>
      <c r="AYN2392" s="342"/>
      <c r="AYO2392" s="342"/>
      <c r="AYP2392" s="342"/>
      <c r="AYQ2392" s="342"/>
      <c r="AYR2392" s="342"/>
      <c r="AYS2392" s="342"/>
      <c r="AYT2392" s="342"/>
      <c r="AYU2392" s="342"/>
      <c r="AYV2392" s="342"/>
      <c r="AYW2392" s="342"/>
      <c r="AYX2392" s="342"/>
      <c r="AYY2392" s="342"/>
      <c r="AYZ2392" s="342"/>
      <c r="AZA2392" s="342"/>
      <c r="AZB2392" s="342"/>
      <c r="AZC2392" s="342"/>
      <c r="AZD2392" s="342"/>
      <c r="AZE2392" s="342"/>
      <c r="AZF2392" s="342"/>
      <c r="AZG2392" s="342"/>
      <c r="AZH2392" s="342"/>
      <c r="AZI2392" s="342"/>
      <c r="AZJ2392" s="342"/>
      <c r="AZK2392" s="342"/>
      <c r="AZL2392" s="342"/>
      <c r="AZM2392" s="342"/>
      <c r="AZN2392" s="342"/>
      <c r="AZO2392" s="342"/>
      <c r="AZP2392" s="342"/>
      <c r="AZQ2392" s="342"/>
      <c r="AZR2392" s="342"/>
      <c r="AZS2392" s="342"/>
      <c r="AZT2392" s="342"/>
      <c r="AZU2392" s="342"/>
      <c r="AZV2392" s="342"/>
      <c r="AZW2392" s="342"/>
      <c r="AZX2392" s="342"/>
      <c r="AZY2392" s="342"/>
      <c r="AZZ2392" s="342"/>
      <c r="BAA2392" s="342"/>
      <c r="BAB2392" s="342"/>
      <c r="BAC2392" s="342"/>
      <c r="BAD2392" s="342"/>
      <c r="BAE2392" s="342"/>
      <c r="BAF2392" s="342"/>
      <c r="BAG2392" s="342"/>
      <c r="BAH2392" s="342"/>
      <c r="BAI2392" s="342"/>
      <c r="BAJ2392" s="342"/>
      <c r="BAK2392" s="342"/>
      <c r="BAL2392" s="342"/>
      <c r="BAM2392" s="342"/>
      <c r="BAN2392" s="342"/>
      <c r="BAO2392" s="342"/>
      <c r="BAP2392" s="342"/>
      <c r="BAQ2392" s="342"/>
      <c r="BAR2392" s="342"/>
      <c r="BAS2392" s="342"/>
      <c r="BAT2392" s="342"/>
      <c r="BAU2392" s="342"/>
      <c r="BAV2392" s="342"/>
      <c r="BAW2392" s="342"/>
      <c r="BAX2392" s="342"/>
      <c r="BAY2392" s="342"/>
      <c r="BAZ2392" s="342"/>
      <c r="BBA2392" s="342"/>
      <c r="BBB2392" s="342"/>
      <c r="BBC2392" s="342"/>
      <c r="BBD2392" s="342"/>
      <c r="BBE2392" s="342"/>
      <c r="BBF2392" s="342"/>
      <c r="BBG2392" s="342"/>
      <c r="BBH2392" s="342"/>
      <c r="BBI2392" s="342"/>
      <c r="BBJ2392" s="342"/>
      <c r="BBK2392" s="342"/>
      <c r="BBL2392" s="342"/>
      <c r="BBM2392" s="342"/>
      <c r="BBN2392" s="342"/>
      <c r="BBO2392" s="342"/>
      <c r="BBP2392" s="342"/>
      <c r="BBQ2392" s="342"/>
      <c r="BBR2392" s="342"/>
      <c r="BBS2392" s="342"/>
      <c r="BBT2392" s="342"/>
      <c r="BBU2392" s="342"/>
      <c r="BBV2392" s="342"/>
      <c r="BBW2392" s="342"/>
      <c r="BBX2392" s="342"/>
      <c r="BBY2392" s="342"/>
      <c r="BBZ2392" s="342"/>
      <c r="BCA2392" s="342"/>
      <c r="BCB2392" s="342"/>
      <c r="BCC2392" s="342"/>
      <c r="BCD2392" s="342"/>
      <c r="BCE2392" s="342"/>
      <c r="BCF2392" s="342"/>
      <c r="BCG2392" s="342"/>
      <c r="BCH2392" s="342"/>
      <c r="BCI2392" s="342"/>
      <c r="BCJ2392" s="342"/>
      <c r="BCK2392" s="342"/>
      <c r="BCL2392" s="342"/>
      <c r="BCM2392" s="342"/>
      <c r="BCN2392" s="342"/>
      <c r="BCO2392" s="342"/>
      <c r="BCP2392" s="342"/>
      <c r="BCQ2392" s="342"/>
      <c r="BCR2392" s="342"/>
      <c r="BCS2392" s="342"/>
      <c r="BCT2392" s="342"/>
      <c r="BCU2392" s="342"/>
      <c r="BCV2392" s="342"/>
      <c r="BCW2392" s="342"/>
      <c r="BCX2392" s="342"/>
      <c r="BCY2392" s="342"/>
      <c r="BCZ2392" s="342"/>
      <c r="BDA2392" s="342"/>
      <c r="BDB2392" s="342"/>
      <c r="BDC2392" s="342"/>
      <c r="BDD2392" s="342"/>
      <c r="BDE2392" s="342"/>
      <c r="BDF2392" s="342"/>
      <c r="BDG2392" s="342"/>
      <c r="BDH2392" s="342"/>
      <c r="BDI2392" s="342"/>
      <c r="BDJ2392" s="342"/>
      <c r="BDK2392" s="342"/>
      <c r="BDL2392" s="342"/>
      <c r="BDM2392" s="342"/>
      <c r="BDN2392" s="342"/>
      <c r="BDO2392" s="342"/>
      <c r="BDP2392" s="342"/>
      <c r="BDQ2392" s="342"/>
      <c r="BDR2392" s="342"/>
      <c r="BDS2392" s="342"/>
      <c r="BDT2392" s="342"/>
      <c r="BDU2392" s="342"/>
      <c r="BDV2392" s="342"/>
      <c r="BDW2392" s="342"/>
      <c r="BDX2392" s="342"/>
      <c r="BDY2392" s="342"/>
      <c r="BDZ2392" s="342"/>
      <c r="BEA2392" s="342"/>
      <c r="BEB2392" s="342"/>
      <c r="BEC2392" s="342"/>
      <c r="BED2392" s="342"/>
      <c r="BEE2392" s="342"/>
      <c r="BEF2392" s="342"/>
      <c r="BEG2392" s="342"/>
      <c r="BEH2392" s="342"/>
      <c r="BEI2392" s="342"/>
      <c r="BEJ2392" s="342"/>
      <c r="BEK2392" s="342"/>
      <c r="BEL2392" s="342"/>
      <c r="BEM2392" s="342"/>
      <c r="BEN2392" s="342"/>
      <c r="BEO2392" s="342"/>
      <c r="BEP2392" s="342"/>
      <c r="BEQ2392" s="342"/>
      <c r="BER2392" s="342"/>
      <c r="BES2392" s="342"/>
      <c r="BET2392" s="342"/>
      <c r="BEU2392" s="342"/>
      <c r="BEV2392" s="342"/>
      <c r="BEW2392" s="342"/>
      <c r="BEX2392" s="342"/>
      <c r="BEY2392" s="342"/>
      <c r="BEZ2392" s="342"/>
      <c r="BFA2392" s="342"/>
      <c r="BFB2392" s="342"/>
      <c r="BFC2392" s="342"/>
      <c r="BFD2392" s="342"/>
      <c r="BFE2392" s="342"/>
      <c r="BFF2392" s="342"/>
      <c r="BFG2392" s="342"/>
      <c r="BFH2392" s="342"/>
      <c r="BFI2392" s="342"/>
      <c r="BFJ2392" s="342"/>
      <c r="BFK2392" s="342"/>
      <c r="BFL2392" s="342"/>
      <c r="BFM2392" s="342"/>
      <c r="BFN2392" s="342"/>
      <c r="BFO2392" s="342"/>
      <c r="BFP2392" s="342"/>
      <c r="BFQ2392" s="342"/>
      <c r="BFR2392" s="342"/>
      <c r="BFS2392" s="342"/>
      <c r="BFT2392" s="342"/>
      <c r="BFU2392" s="342"/>
      <c r="BFV2392" s="342"/>
      <c r="BFW2392" s="342"/>
      <c r="BFX2392" s="342"/>
      <c r="BFY2392" s="342"/>
      <c r="BFZ2392" s="342"/>
      <c r="BGA2392" s="342"/>
      <c r="BGB2392" s="342"/>
      <c r="BGC2392" s="342"/>
      <c r="BGD2392" s="342"/>
      <c r="BGE2392" s="342"/>
      <c r="BGF2392" s="342"/>
      <c r="BGG2392" s="342"/>
      <c r="BGH2392" s="342"/>
      <c r="BGI2392" s="342"/>
      <c r="BGJ2392" s="342"/>
      <c r="BGK2392" s="342"/>
      <c r="BGL2392" s="342"/>
      <c r="BGM2392" s="342"/>
      <c r="BGN2392" s="342"/>
      <c r="BGO2392" s="342"/>
      <c r="BGP2392" s="342"/>
      <c r="BGQ2392" s="342"/>
      <c r="BGR2392" s="342"/>
      <c r="BGS2392" s="342"/>
      <c r="BGT2392" s="342"/>
      <c r="BGU2392" s="342"/>
      <c r="BGV2392" s="342"/>
      <c r="BGW2392" s="342"/>
      <c r="BGX2392" s="342"/>
      <c r="BGY2392" s="342"/>
      <c r="BGZ2392" s="342"/>
      <c r="BHA2392" s="342"/>
      <c r="BHB2392" s="342"/>
      <c r="BHC2392" s="342"/>
      <c r="BHD2392" s="342"/>
      <c r="BHE2392" s="342"/>
      <c r="BHF2392" s="342"/>
      <c r="BHG2392" s="342"/>
      <c r="BHH2392" s="342"/>
      <c r="BHI2392" s="342"/>
      <c r="BHJ2392" s="342"/>
      <c r="BHK2392" s="342"/>
      <c r="BHL2392" s="342"/>
      <c r="BHM2392" s="342"/>
      <c r="BHN2392" s="342"/>
      <c r="BHO2392" s="342"/>
      <c r="BHP2392" s="342"/>
      <c r="BHQ2392" s="342"/>
      <c r="BHR2392" s="342"/>
      <c r="BHS2392" s="342"/>
      <c r="BHT2392" s="342"/>
      <c r="BHU2392" s="342"/>
      <c r="BHV2392" s="342"/>
      <c r="BHW2392" s="342"/>
      <c r="BHX2392" s="342"/>
      <c r="BHY2392" s="342"/>
      <c r="BHZ2392" s="342"/>
      <c r="BIA2392" s="342"/>
      <c r="BIB2392" s="342"/>
      <c r="BIC2392" s="342"/>
      <c r="BID2392" s="342"/>
      <c r="BIE2392" s="342"/>
      <c r="BIF2392" s="342"/>
      <c r="BIG2392" s="342"/>
      <c r="BIH2392" s="342"/>
      <c r="BII2392" s="342"/>
      <c r="BIJ2392" s="342"/>
      <c r="BIK2392" s="342"/>
      <c r="BIL2392" s="342"/>
      <c r="BIM2392" s="342"/>
      <c r="BIN2392" s="342"/>
      <c r="BIO2392" s="342"/>
      <c r="BIP2392" s="342"/>
      <c r="BIQ2392" s="342"/>
      <c r="BIR2392" s="342"/>
      <c r="BIS2392" s="342"/>
      <c r="BIT2392" s="342"/>
      <c r="BIU2392" s="342"/>
      <c r="BIV2392" s="342"/>
      <c r="BIW2392" s="342"/>
      <c r="BIX2392" s="342"/>
      <c r="BIY2392" s="342"/>
      <c r="BIZ2392" s="342"/>
      <c r="BJA2392" s="342"/>
      <c r="BJB2392" s="342"/>
      <c r="BJC2392" s="342"/>
      <c r="BJD2392" s="342"/>
      <c r="BJE2392" s="342"/>
      <c r="BJF2392" s="342"/>
      <c r="BJG2392" s="342"/>
      <c r="BJH2392" s="342"/>
      <c r="BJI2392" s="342"/>
      <c r="BJJ2392" s="342"/>
      <c r="BJK2392" s="342"/>
      <c r="BJL2392" s="342"/>
      <c r="BJM2392" s="342"/>
      <c r="BJN2392" s="342"/>
      <c r="BJO2392" s="342"/>
      <c r="BJP2392" s="342"/>
      <c r="BJQ2392" s="342"/>
      <c r="BJR2392" s="342"/>
      <c r="BJS2392" s="342"/>
      <c r="BJT2392" s="342"/>
      <c r="BJU2392" s="342"/>
      <c r="BJV2392" s="342"/>
      <c r="BJW2392" s="342"/>
      <c r="BJX2392" s="342"/>
      <c r="BJY2392" s="342"/>
      <c r="BJZ2392" s="342"/>
      <c r="BKA2392" s="342"/>
      <c r="BKB2392" s="342"/>
      <c r="BKC2392" s="342"/>
      <c r="BKD2392" s="342"/>
      <c r="BKE2392" s="342"/>
      <c r="BKF2392" s="342"/>
      <c r="BKG2392" s="342"/>
      <c r="BKH2392" s="342"/>
      <c r="BKI2392" s="342"/>
      <c r="BKJ2392" s="342"/>
      <c r="BKK2392" s="342"/>
      <c r="BKL2392" s="342"/>
      <c r="BKM2392" s="342"/>
      <c r="BKN2392" s="342"/>
      <c r="BKO2392" s="342"/>
      <c r="BKP2392" s="342"/>
      <c r="BKQ2392" s="342"/>
      <c r="BKR2392" s="342"/>
      <c r="BKS2392" s="342"/>
      <c r="BKT2392" s="342"/>
      <c r="BKU2392" s="342"/>
      <c r="BKV2392" s="342"/>
      <c r="BKW2392" s="342"/>
      <c r="BKX2392" s="342"/>
      <c r="BKY2392" s="342"/>
      <c r="BKZ2392" s="342"/>
      <c r="BLA2392" s="342"/>
      <c r="BLB2392" s="342"/>
      <c r="BLC2392" s="342"/>
      <c r="BLD2392" s="342"/>
      <c r="BLE2392" s="342"/>
      <c r="BLF2392" s="342"/>
      <c r="BLG2392" s="342"/>
      <c r="BLH2392" s="342"/>
      <c r="BLI2392" s="342"/>
      <c r="BLJ2392" s="342"/>
      <c r="BLK2392" s="342"/>
      <c r="BLL2392" s="342"/>
      <c r="BLM2392" s="342"/>
      <c r="BLN2392" s="342"/>
      <c r="BLO2392" s="342"/>
      <c r="BLP2392" s="342"/>
      <c r="BLQ2392" s="342"/>
      <c r="BLR2392" s="342"/>
      <c r="BLS2392" s="342"/>
      <c r="BLT2392" s="342"/>
      <c r="BLU2392" s="342"/>
      <c r="BLV2392" s="342"/>
      <c r="BLW2392" s="342"/>
      <c r="BLX2392" s="342"/>
      <c r="BLY2392" s="342"/>
      <c r="BLZ2392" s="342"/>
      <c r="BMA2392" s="342"/>
      <c r="BMB2392" s="342"/>
      <c r="BMC2392" s="342"/>
      <c r="BMD2392" s="342"/>
      <c r="BME2392" s="342"/>
      <c r="BMF2392" s="342"/>
      <c r="BMG2392" s="342"/>
      <c r="BMH2392" s="342"/>
      <c r="BMI2392" s="342"/>
      <c r="BMJ2392" s="342"/>
      <c r="BMK2392" s="342"/>
      <c r="BML2392" s="342"/>
      <c r="BMM2392" s="342"/>
      <c r="BMN2392" s="342"/>
      <c r="BMO2392" s="342"/>
      <c r="BMP2392" s="342"/>
      <c r="BMQ2392" s="342"/>
      <c r="BMR2392" s="342"/>
      <c r="BMS2392" s="342"/>
      <c r="BMT2392" s="342"/>
      <c r="BMU2392" s="342"/>
      <c r="BMV2392" s="342"/>
      <c r="BMW2392" s="342"/>
      <c r="BMX2392" s="342"/>
      <c r="BMY2392" s="342"/>
      <c r="BMZ2392" s="342"/>
      <c r="BNA2392" s="342"/>
      <c r="BNB2392" s="342"/>
      <c r="BNC2392" s="342"/>
      <c r="BND2392" s="342"/>
      <c r="BNE2392" s="342"/>
      <c r="BNF2392" s="342"/>
      <c r="BNG2392" s="342"/>
      <c r="BNH2392" s="342"/>
      <c r="BNI2392" s="342"/>
      <c r="BNJ2392" s="342"/>
      <c r="BNK2392" s="342"/>
      <c r="BNL2392" s="342"/>
      <c r="BNM2392" s="342"/>
      <c r="BNN2392" s="342"/>
      <c r="BNO2392" s="342"/>
      <c r="BNP2392" s="342"/>
      <c r="BNQ2392" s="342"/>
      <c r="BNR2392" s="342"/>
      <c r="BNS2392" s="342"/>
      <c r="BNT2392" s="342"/>
      <c r="BNU2392" s="342"/>
      <c r="BNV2392" s="342"/>
      <c r="BNW2392" s="342"/>
      <c r="BNX2392" s="342"/>
      <c r="BNY2392" s="342"/>
      <c r="BNZ2392" s="342"/>
      <c r="BOA2392" s="342"/>
      <c r="BOB2392" s="342"/>
      <c r="BOC2392" s="342"/>
      <c r="BOD2392" s="342"/>
      <c r="BOE2392" s="342"/>
      <c r="BOF2392" s="342"/>
      <c r="BOG2392" s="342"/>
      <c r="BOH2392" s="342"/>
      <c r="BOI2392" s="342"/>
      <c r="BOJ2392" s="342"/>
      <c r="BOK2392" s="342"/>
      <c r="BOL2392" s="342"/>
      <c r="BOM2392" s="342"/>
      <c r="BON2392" s="342"/>
      <c r="BOO2392" s="342"/>
      <c r="BOP2392" s="342"/>
      <c r="BOQ2392" s="342"/>
      <c r="BOR2392" s="342"/>
      <c r="BOS2392" s="342"/>
      <c r="BOT2392" s="342"/>
      <c r="BOU2392" s="342"/>
      <c r="BOV2392" s="342"/>
      <c r="BOW2392" s="342"/>
      <c r="BOX2392" s="342"/>
      <c r="BOY2392" s="342"/>
      <c r="BOZ2392" s="342"/>
      <c r="BPA2392" s="342"/>
      <c r="BPB2392" s="342"/>
      <c r="BPC2392" s="342"/>
      <c r="BPD2392" s="342"/>
      <c r="BPE2392" s="342"/>
      <c r="BPF2392" s="342"/>
      <c r="BPG2392" s="342"/>
      <c r="BPH2392" s="342"/>
      <c r="BPI2392" s="342"/>
      <c r="BPJ2392" s="342"/>
      <c r="BPK2392" s="342"/>
      <c r="BPL2392" s="342"/>
      <c r="BPM2392" s="342"/>
      <c r="BPN2392" s="342"/>
      <c r="BPO2392" s="342"/>
      <c r="BPP2392" s="342"/>
      <c r="BPQ2392" s="342"/>
      <c r="BPR2392" s="342"/>
      <c r="BPS2392" s="342"/>
      <c r="BPT2392" s="342"/>
      <c r="BPU2392" s="342"/>
      <c r="BPV2392" s="342"/>
      <c r="BPW2392" s="342"/>
      <c r="BPX2392" s="342"/>
      <c r="BPY2392" s="342"/>
      <c r="BPZ2392" s="342"/>
      <c r="BQA2392" s="342"/>
      <c r="BQB2392" s="342"/>
      <c r="BQC2392" s="342"/>
      <c r="BQD2392" s="342"/>
      <c r="BQE2392" s="342"/>
      <c r="BQF2392" s="342"/>
      <c r="BQG2392" s="342"/>
      <c r="BQH2392" s="342"/>
      <c r="BQI2392" s="342"/>
      <c r="BQJ2392" s="342"/>
      <c r="BQK2392" s="342"/>
      <c r="BQL2392" s="342"/>
      <c r="BQM2392" s="342"/>
      <c r="BQN2392" s="342"/>
      <c r="BQO2392" s="342"/>
      <c r="BQP2392" s="342"/>
      <c r="BQQ2392" s="342"/>
      <c r="BQR2392" s="342"/>
      <c r="BQS2392" s="342"/>
      <c r="BQT2392" s="342"/>
      <c r="BQU2392" s="342"/>
      <c r="BQV2392" s="342"/>
      <c r="BQW2392" s="342"/>
      <c r="BQX2392" s="342"/>
      <c r="BQY2392" s="342"/>
      <c r="BQZ2392" s="342"/>
      <c r="BRA2392" s="342"/>
      <c r="BRB2392" s="342"/>
      <c r="BRC2392" s="342"/>
      <c r="BRD2392" s="342"/>
      <c r="BRE2392" s="342"/>
      <c r="BRF2392" s="342"/>
      <c r="BRG2392" s="342"/>
      <c r="BRH2392" s="342"/>
      <c r="BRI2392" s="342"/>
      <c r="BRJ2392" s="342"/>
      <c r="BRK2392" s="342"/>
      <c r="BRL2392" s="342"/>
      <c r="BRM2392" s="342"/>
      <c r="BRN2392" s="342"/>
      <c r="BRO2392" s="342"/>
      <c r="BRP2392" s="342"/>
      <c r="BRQ2392" s="342"/>
      <c r="BRR2392" s="342"/>
      <c r="BRS2392" s="342"/>
      <c r="BRT2392" s="342"/>
      <c r="BRU2392" s="342"/>
      <c r="BRV2392" s="342"/>
      <c r="BRW2392" s="342"/>
      <c r="BRX2392" s="342"/>
      <c r="BRY2392" s="342"/>
      <c r="BRZ2392" s="342"/>
      <c r="BSA2392" s="342"/>
      <c r="BSB2392" s="342"/>
      <c r="BSC2392" s="342"/>
      <c r="BSD2392" s="342"/>
      <c r="BSE2392" s="342"/>
      <c r="BSF2392" s="342"/>
      <c r="BSG2392" s="342"/>
      <c r="BSH2392" s="342"/>
      <c r="BSI2392" s="342"/>
      <c r="BSJ2392" s="342"/>
      <c r="BSK2392" s="342"/>
      <c r="BSL2392" s="342"/>
      <c r="BSM2392" s="342"/>
      <c r="BSN2392" s="342"/>
      <c r="BSO2392" s="342"/>
      <c r="BSP2392" s="342"/>
      <c r="BSQ2392" s="342"/>
      <c r="BSR2392" s="342"/>
      <c r="BSS2392" s="342"/>
      <c r="BST2392" s="342"/>
      <c r="BSU2392" s="342"/>
      <c r="BSV2392" s="342"/>
      <c r="BSW2392" s="342"/>
      <c r="BSX2392" s="342"/>
      <c r="BSY2392" s="342"/>
      <c r="BSZ2392" s="342"/>
      <c r="BTA2392" s="342"/>
      <c r="BTB2392" s="342"/>
      <c r="BTC2392" s="342"/>
      <c r="BTD2392" s="342"/>
      <c r="BTE2392" s="342"/>
      <c r="BTF2392" s="342"/>
      <c r="BTG2392" s="342"/>
      <c r="BTH2392" s="342"/>
      <c r="BTI2392" s="342"/>
      <c r="BTJ2392" s="342"/>
      <c r="BTK2392" s="342"/>
      <c r="BTL2392" s="342"/>
      <c r="BTM2392" s="342"/>
      <c r="BTN2392" s="342"/>
      <c r="BTO2392" s="342"/>
      <c r="BTP2392" s="342"/>
      <c r="BTQ2392" s="342"/>
      <c r="BTR2392" s="342"/>
      <c r="BTS2392" s="342"/>
      <c r="BTT2392" s="342"/>
      <c r="BTU2392" s="342"/>
      <c r="BTV2392" s="342"/>
      <c r="BTW2392" s="342"/>
      <c r="BTX2392" s="342"/>
      <c r="BTY2392" s="342"/>
      <c r="BTZ2392" s="342"/>
      <c r="BUA2392" s="342"/>
      <c r="BUB2392" s="342"/>
      <c r="BUC2392" s="342"/>
      <c r="BUD2392" s="342"/>
      <c r="BUE2392" s="342"/>
      <c r="BUF2392" s="342"/>
      <c r="BUG2392" s="342"/>
      <c r="BUH2392" s="342"/>
      <c r="BUI2392" s="342"/>
      <c r="BUJ2392" s="342"/>
      <c r="BUK2392" s="342"/>
      <c r="BUL2392" s="342"/>
      <c r="BUM2392" s="342"/>
      <c r="BUN2392" s="342"/>
      <c r="BUO2392" s="342"/>
      <c r="BUP2392" s="342"/>
      <c r="BUQ2392" s="342"/>
      <c r="BUR2392" s="342"/>
      <c r="BUS2392" s="342"/>
      <c r="BUT2392" s="342"/>
      <c r="BUU2392" s="342"/>
      <c r="BUV2392" s="342"/>
      <c r="BUW2392" s="342"/>
      <c r="BUX2392" s="342"/>
      <c r="BUY2392" s="342"/>
      <c r="BUZ2392" s="342"/>
      <c r="BVA2392" s="342"/>
      <c r="BVB2392" s="342"/>
      <c r="BVC2392" s="342"/>
      <c r="BVD2392" s="342"/>
      <c r="BVE2392" s="342"/>
      <c r="BVF2392" s="342"/>
      <c r="BVG2392" s="342"/>
      <c r="BVH2392" s="342"/>
      <c r="BVI2392" s="342"/>
      <c r="BVJ2392" s="342"/>
      <c r="BVK2392" s="342"/>
      <c r="BVL2392" s="342"/>
      <c r="BVM2392" s="342"/>
      <c r="BVN2392" s="342"/>
      <c r="BVO2392" s="342"/>
      <c r="BVP2392" s="342"/>
      <c r="BVQ2392" s="342"/>
      <c r="BVR2392" s="342"/>
      <c r="BVS2392" s="342"/>
      <c r="BVT2392" s="342"/>
      <c r="BVU2392" s="342"/>
      <c r="BVV2392" s="342"/>
      <c r="BVW2392" s="342"/>
      <c r="BVX2392" s="342"/>
      <c r="BVY2392" s="342"/>
      <c r="BVZ2392" s="342"/>
      <c r="BWA2392" s="342"/>
      <c r="BWB2392" s="342"/>
      <c r="BWC2392" s="342"/>
      <c r="BWD2392" s="342"/>
      <c r="BWE2392" s="342"/>
      <c r="BWF2392" s="342"/>
      <c r="BWG2392" s="342"/>
      <c r="BWH2392" s="342"/>
      <c r="BWI2392" s="342"/>
      <c r="BWJ2392" s="342"/>
      <c r="BWK2392" s="342"/>
      <c r="BWL2392" s="342"/>
      <c r="BWM2392" s="342"/>
      <c r="BWN2392" s="342"/>
      <c r="BWO2392" s="342"/>
      <c r="BWP2392" s="342"/>
      <c r="BWQ2392" s="342"/>
      <c r="BWR2392" s="342"/>
      <c r="BWS2392" s="342"/>
      <c r="BWT2392" s="342"/>
      <c r="BWU2392" s="342"/>
      <c r="BWV2392" s="342"/>
      <c r="BWW2392" s="342"/>
      <c r="BWX2392" s="342"/>
      <c r="BWY2392" s="342"/>
      <c r="BWZ2392" s="342"/>
      <c r="BXA2392" s="342"/>
      <c r="BXB2392" s="342"/>
      <c r="BXC2392" s="342"/>
      <c r="BXD2392" s="342"/>
      <c r="BXE2392" s="342"/>
      <c r="BXF2392" s="342"/>
      <c r="BXG2392" s="342"/>
      <c r="BXH2392" s="342"/>
      <c r="BXI2392" s="342"/>
      <c r="BXJ2392" s="342"/>
      <c r="BXK2392" s="342"/>
      <c r="BXL2392" s="342"/>
      <c r="BXM2392" s="342"/>
      <c r="BXN2392" s="342"/>
      <c r="BXO2392" s="342"/>
      <c r="BXP2392" s="342"/>
      <c r="BXQ2392" s="342"/>
      <c r="BXR2392" s="342"/>
      <c r="BXS2392" s="342"/>
      <c r="BXT2392" s="342"/>
      <c r="BXU2392" s="342"/>
      <c r="BXV2392" s="342"/>
      <c r="BXW2392" s="342"/>
      <c r="BXX2392" s="342"/>
      <c r="BXY2392" s="342"/>
      <c r="BXZ2392" s="342"/>
      <c r="BYA2392" s="342"/>
      <c r="BYB2392" s="342"/>
      <c r="BYC2392" s="342"/>
      <c r="BYD2392" s="342"/>
      <c r="BYE2392" s="342"/>
      <c r="BYF2392" s="342"/>
      <c r="BYG2392" s="342"/>
      <c r="BYH2392" s="342"/>
      <c r="BYI2392" s="342"/>
      <c r="BYJ2392" s="342"/>
      <c r="BYK2392" s="342"/>
      <c r="BYL2392" s="342"/>
      <c r="BYM2392" s="342"/>
      <c r="BYN2392" s="342"/>
      <c r="BYO2392" s="342"/>
      <c r="BYP2392" s="342"/>
      <c r="BYQ2392" s="342"/>
      <c r="BYR2392" s="342"/>
      <c r="BYS2392" s="342"/>
      <c r="BYT2392" s="342"/>
      <c r="BYU2392" s="342"/>
      <c r="BYV2392" s="342"/>
      <c r="BYW2392" s="342"/>
      <c r="BYX2392" s="342"/>
      <c r="BYY2392" s="342"/>
      <c r="BYZ2392" s="342"/>
      <c r="BZA2392" s="342"/>
      <c r="BZB2392" s="342"/>
      <c r="BZC2392" s="342"/>
      <c r="BZD2392" s="342"/>
      <c r="BZE2392" s="342"/>
      <c r="BZF2392" s="342"/>
      <c r="BZG2392" s="342"/>
      <c r="BZH2392" s="342"/>
      <c r="BZI2392" s="342"/>
      <c r="BZJ2392" s="342"/>
      <c r="BZK2392" s="342"/>
      <c r="BZL2392" s="342"/>
      <c r="BZM2392" s="342"/>
      <c r="BZN2392" s="342"/>
      <c r="BZO2392" s="342"/>
      <c r="BZP2392" s="342"/>
      <c r="BZQ2392" s="342"/>
      <c r="BZR2392" s="342"/>
      <c r="BZS2392" s="342"/>
      <c r="BZT2392" s="342"/>
      <c r="BZU2392" s="342"/>
      <c r="BZV2392" s="342"/>
      <c r="BZW2392" s="342"/>
      <c r="BZX2392" s="342"/>
      <c r="BZY2392" s="342"/>
      <c r="BZZ2392" s="342"/>
      <c r="CAA2392" s="342"/>
      <c r="CAB2392" s="342"/>
      <c r="CAC2392" s="342"/>
      <c r="CAD2392" s="342"/>
      <c r="CAE2392" s="342"/>
      <c r="CAF2392" s="342"/>
      <c r="CAG2392" s="342"/>
      <c r="CAH2392" s="342"/>
      <c r="CAI2392" s="342"/>
      <c r="CAJ2392" s="342"/>
      <c r="CAK2392" s="342"/>
      <c r="CAL2392" s="342"/>
      <c r="CAM2392" s="342"/>
      <c r="CAN2392" s="342"/>
      <c r="CAO2392" s="342"/>
      <c r="CAP2392" s="342"/>
      <c r="CAQ2392" s="342"/>
      <c r="CAR2392" s="342"/>
      <c r="CAS2392" s="342"/>
      <c r="CAT2392" s="342"/>
      <c r="CAU2392" s="342"/>
      <c r="CAV2392" s="342"/>
      <c r="CAW2392" s="342"/>
      <c r="CAX2392" s="342"/>
      <c r="CAY2392" s="342"/>
      <c r="CAZ2392" s="342"/>
      <c r="CBA2392" s="342"/>
      <c r="CBB2392" s="342"/>
      <c r="CBC2392" s="342"/>
      <c r="CBD2392" s="342"/>
      <c r="CBE2392" s="342"/>
      <c r="CBF2392" s="342"/>
      <c r="CBG2392" s="342"/>
      <c r="CBH2392" s="342"/>
      <c r="CBI2392" s="342"/>
      <c r="CBJ2392" s="342"/>
      <c r="CBK2392" s="342"/>
      <c r="CBL2392" s="342"/>
      <c r="CBM2392" s="342"/>
      <c r="CBN2392" s="342"/>
      <c r="CBO2392" s="342"/>
      <c r="CBP2392" s="342"/>
      <c r="CBQ2392" s="342"/>
      <c r="CBR2392" s="342"/>
      <c r="CBS2392" s="342"/>
      <c r="CBT2392" s="342"/>
      <c r="CBU2392" s="342"/>
      <c r="CBV2392" s="342"/>
      <c r="CBW2392" s="342"/>
      <c r="CBX2392" s="342"/>
      <c r="CBY2392" s="342"/>
      <c r="CBZ2392" s="342"/>
      <c r="CCA2392" s="342"/>
      <c r="CCB2392" s="342"/>
      <c r="CCC2392" s="342"/>
      <c r="CCD2392" s="342"/>
      <c r="CCE2392" s="342"/>
      <c r="CCF2392" s="342"/>
      <c r="CCG2392" s="342"/>
      <c r="CCH2392" s="342"/>
      <c r="CCI2392" s="342"/>
      <c r="CCJ2392" s="342"/>
      <c r="CCK2392" s="342"/>
      <c r="CCL2392" s="342"/>
      <c r="CCM2392" s="342"/>
      <c r="CCN2392" s="342"/>
      <c r="CCO2392" s="342"/>
      <c r="CCP2392" s="342"/>
      <c r="CCQ2392" s="342"/>
      <c r="CCR2392" s="342"/>
      <c r="CCS2392" s="342"/>
      <c r="CCT2392" s="342"/>
      <c r="CCU2392" s="342"/>
      <c r="CCV2392" s="342"/>
      <c r="CCW2392" s="342"/>
      <c r="CCX2392" s="342"/>
      <c r="CCY2392" s="342"/>
      <c r="CCZ2392" s="342"/>
      <c r="CDA2392" s="342"/>
      <c r="CDB2392" s="342"/>
      <c r="CDC2392" s="342"/>
      <c r="CDD2392" s="342"/>
      <c r="CDE2392" s="342"/>
      <c r="CDF2392" s="342"/>
      <c r="CDG2392" s="342"/>
      <c r="CDH2392" s="342"/>
      <c r="CDI2392" s="342"/>
      <c r="CDJ2392" s="342"/>
      <c r="CDK2392" s="342"/>
      <c r="CDL2392" s="342"/>
      <c r="CDM2392" s="342"/>
      <c r="CDN2392" s="342"/>
      <c r="CDO2392" s="342"/>
      <c r="CDP2392" s="342"/>
      <c r="CDQ2392" s="342"/>
      <c r="CDR2392" s="342"/>
      <c r="CDS2392" s="342"/>
      <c r="CDT2392" s="342"/>
      <c r="CDU2392" s="342"/>
      <c r="CDV2392" s="342"/>
      <c r="CDW2392" s="342"/>
      <c r="CDX2392" s="342"/>
      <c r="CDY2392" s="342"/>
      <c r="CDZ2392" s="342"/>
      <c r="CEA2392" s="342"/>
      <c r="CEB2392" s="342"/>
      <c r="CEC2392" s="342"/>
      <c r="CED2392" s="342"/>
      <c r="CEE2392" s="342"/>
      <c r="CEF2392" s="342"/>
      <c r="CEG2392" s="342"/>
      <c r="CEH2392" s="342"/>
      <c r="CEI2392" s="342"/>
      <c r="CEJ2392" s="342"/>
      <c r="CEK2392" s="342"/>
      <c r="CEL2392" s="342"/>
      <c r="CEM2392" s="342"/>
      <c r="CEN2392" s="342"/>
      <c r="CEO2392" s="342"/>
      <c r="CEP2392" s="342"/>
      <c r="CEQ2392" s="342"/>
      <c r="CER2392" s="342"/>
      <c r="CES2392" s="342"/>
      <c r="CET2392" s="342"/>
      <c r="CEU2392" s="342"/>
      <c r="CEV2392" s="342"/>
      <c r="CEW2392" s="342"/>
      <c r="CEX2392" s="342"/>
      <c r="CEY2392" s="342"/>
      <c r="CEZ2392" s="342"/>
      <c r="CFA2392" s="342"/>
      <c r="CFB2392" s="342"/>
      <c r="CFC2392" s="342"/>
      <c r="CFD2392" s="342"/>
      <c r="CFE2392" s="342"/>
      <c r="CFF2392" s="342"/>
      <c r="CFG2392" s="342"/>
      <c r="CFH2392" s="342"/>
      <c r="CFI2392" s="342"/>
      <c r="CFJ2392" s="342"/>
      <c r="CFK2392" s="342"/>
      <c r="CFL2392" s="342"/>
      <c r="CFM2392" s="342"/>
      <c r="CFN2392" s="342"/>
      <c r="CFO2392" s="342"/>
      <c r="CFP2392" s="342"/>
      <c r="CFQ2392" s="342"/>
      <c r="CFR2392" s="342"/>
      <c r="CFS2392" s="342"/>
      <c r="CFT2392" s="342"/>
      <c r="CFU2392" s="342"/>
      <c r="CFV2392" s="342"/>
      <c r="CFW2392" s="342"/>
      <c r="CFX2392" s="342"/>
      <c r="CFY2392" s="342"/>
      <c r="CFZ2392" s="342"/>
      <c r="CGA2392" s="342"/>
      <c r="CGB2392" s="342"/>
      <c r="CGC2392" s="342"/>
      <c r="CGD2392" s="342"/>
      <c r="CGE2392" s="342"/>
      <c r="CGF2392" s="342"/>
      <c r="CGG2392" s="342"/>
      <c r="CGH2392" s="342"/>
      <c r="CGI2392" s="342"/>
      <c r="CGJ2392" s="342"/>
      <c r="CGK2392" s="342"/>
      <c r="CGL2392" s="342"/>
      <c r="CGM2392" s="342"/>
      <c r="CGN2392" s="342"/>
      <c r="CGO2392" s="342"/>
      <c r="CGP2392" s="342"/>
      <c r="CGQ2392" s="342"/>
      <c r="CGR2392" s="342"/>
      <c r="CGS2392" s="342"/>
      <c r="CGT2392" s="342"/>
      <c r="CGU2392" s="342"/>
      <c r="CGV2392" s="342"/>
      <c r="CGW2392" s="342"/>
      <c r="CGX2392" s="342"/>
      <c r="CGY2392" s="342"/>
      <c r="CGZ2392" s="342"/>
      <c r="CHA2392" s="342"/>
      <c r="CHB2392" s="342"/>
      <c r="CHC2392" s="342"/>
      <c r="CHD2392" s="342"/>
      <c r="CHE2392" s="342"/>
      <c r="CHF2392" s="342"/>
      <c r="CHG2392" s="342"/>
      <c r="CHH2392" s="342"/>
      <c r="CHI2392" s="342"/>
      <c r="CHJ2392" s="342"/>
      <c r="CHK2392" s="342"/>
      <c r="CHL2392" s="342"/>
      <c r="CHM2392" s="342"/>
      <c r="CHN2392" s="342"/>
      <c r="CHO2392" s="342"/>
      <c r="CHP2392" s="342"/>
      <c r="CHQ2392" s="342"/>
      <c r="CHR2392" s="342"/>
      <c r="CHS2392" s="342"/>
      <c r="CHT2392" s="342"/>
      <c r="CHU2392" s="342"/>
      <c r="CHV2392" s="342"/>
      <c r="CHW2392" s="342"/>
      <c r="CHX2392" s="342"/>
      <c r="CHY2392" s="342"/>
      <c r="CHZ2392" s="342"/>
      <c r="CIA2392" s="342"/>
      <c r="CIB2392" s="342"/>
      <c r="CIC2392" s="342"/>
      <c r="CID2392" s="342"/>
      <c r="CIE2392" s="342"/>
      <c r="CIF2392" s="342"/>
      <c r="CIG2392" s="342"/>
      <c r="CIH2392" s="342"/>
      <c r="CII2392" s="342"/>
      <c r="CIJ2392" s="342"/>
      <c r="CIK2392" s="342"/>
      <c r="CIL2392" s="342"/>
      <c r="CIM2392" s="342"/>
      <c r="CIN2392" s="342"/>
      <c r="CIO2392" s="342"/>
      <c r="CIP2392" s="342"/>
      <c r="CIQ2392" s="342"/>
      <c r="CIR2392" s="342"/>
      <c r="CIS2392" s="342"/>
      <c r="CIT2392" s="342"/>
      <c r="CIU2392" s="342"/>
      <c r="CIV2392" s="342"/>
      <c r="CIW2392" s="342"/>
      <c r="CIX2392" s="342"/>
      <c r="CIY2392" s="342"/>
      <c r="CIZ2392" s="342"/>
      <c r="CJA2392" s="342"/>
      <c r="CJB2392" s="342"/>
      <c r="CJC2392" s="342"/>
      <c r="CJD2392" s="342"/>
      <c r="CJE2392" s="342"/>
      <c r="CJF2392" s="342"/>
      <c r="CJG2392" s="342"/>
      <c r="CJH2392" s="342"/>
      <c r="CJI2392" s="342"/>
      <c r="CJJ2392" s="342"/>
      <c r="CJK2392" s="342"/>
      <c r="CJL2392" s="342"/>
      <c r="CJM2392" s="342"/>
      <c r="CJN2392" s="342"/>
      <c r="CJO2392" s="342"/>
      <c r="CJP2392" s="342"/>
      <c r="CJQ2392" s="342"/>
      <c r="CJR2392" s="342"/>
      <c r="CJS2392" s="342"/>
      <c r="CJT2392" s="342"/>
      <c r="CJU2392" s="342"/>
      <c r="CJV2392" s="342"/>
      <c r="CJW2392" s="342"/>
      <c r="CJX2392" s="342"/>
      <c r="CJY2392" s="342"/>
      <c r="CJZ2392" s="342"/>
      <c r="CKA2392" s="342"/>
      <c r="CKB2392" s="342"/>
      <c r="CKC2392" s="342"/>
      <c r="CKD2392" s="342"/>
      <c r="CKE2392" s="342"/>
      <c r="CKF2392" s="342"/>
      <c r="CKG2392" s="342"/>
      <c r="CKH2392" s="342"/>
      <c r="CKI2392" s="342"/>
      <c r="CKJ2392" s="342"/>
      <c r="CKK2392" s="342"/>
      <c r="CKL2392" s="342"/>
      <c r="CKM2392" s="342"/>
      <c r="CKN2392" s="342"/>
      <c r="CKO2392" s="342"/>
      <c r="CKP2392" s="342"/>
      <c r="CKQ2392" s="342"/>
      <c r="CKR2392" s="342"/>
      <c r="CKS2392" s="342"/>
      <c r="CKT2392" s="342"/>
      <c r="CKU2392" s="342"/>
      <c r="CKV2392" s="342"/>
      <c r="CKW2392" s="342"/>
      <c r="CKX2392" s="342"/>
      <c r="CKY2392" s="342"/>
      <c r="CKZ2392" s="342"/>
      <c r="CLA2392" s="342"/>
      <c r="CLB2392" s="342"/>
      <c r="CLC2392" s="342"/>
      <c r="CLD2392" s="342"/>
      <c r="CLE2392" s="342"/>
      <c r="CLF2392" s="342"/>
      <c r="CLG2392" s="342"/>
      <c r="CLH2392" s="342"/>
      <c r="CLI2392" s="342"/>
      <c r="CLJ2392" s="342"/>
      <c r="CLK2392" s="342"/>
      <c r="CLL2392" s="342"/>
      <c r="CLM2392" s="342"/>
      <c r="CLN2392" s="342"/>
      <c r="CLO2392" s="342"/>
      <c r="CLP2392" s="342"/>
      <c r="CLQ2392" s="342"/>
      <c r="CLR2392" s="342"/>
      <c r="CLS2392" s="342"/>
      <c r="CLT2392" s="342"/>
      <c r="CLU2392" s="342"/>
      <c r="CLV2392" s="342"/>
      <c r="CLW2392" s="342"/>
      <c r="CLX2392" s="342"/>
      <c r="CLY2392" s="342"/>
      <c r="CLZ2392" s="342"/>
      <c r="CMA2392" s="342"/>
      <c r="CMB2392" s="342"/>
      <c r="CMC2392" s="342"/>
      <c r="CMD2392" s="342"/>
      <c r="CME2392" s="342"/>
      <c r="CMF2392" s="342"/>
      <c r="CMG2392" s="342"/>
      <c r="CMH2392" s="342"/>
      <c r="CMI2392" s="342"/>
      <c r="CMJ2392" s="342"/>
      <c r="CMK2392" s="342"/>
      <c r="CML2392" s="342"/>
      <c r="CMM2392" s="342"/>
      <c r="CMN2392" s="342"/>
      <c r="CMO2392" s="342"/>
      <c r="CMP2392" s="342"/>
      <c r="CMQ2392" s="342"/>
      <c r="CMR2392" s="342"/>
      <c r="CMS2392" s="342"/>
      <c r="CMT2392" s="342"/>
      <c r="CMU2392" s="342"/>
      <c r="CMV2392" s="342"/>
      <c r="CMW2392" s="342"/>
      <c r="CMX2392" s="342"/>
      <c r="CMY2392" s="342"/>
      <c r="CMZ2392" s="342"/>
      <c r="CNA2392" s="342"/>
      <c r="CNB2392" s="342"/>
      <c r="CNC2392" s="342"/>
      <c r="CND2392" s="342"/>
      <c r="CNE2392" s="342"/>
      <c r="CNF2392" s="342"/>
      <c r="CNG2392" s="342"/>
      <c r="CNH2392" s="342"/>
      <c r="CNI2392" s="342"/>
      <c r="CNJ2392" s="342"/>
      <c r="CNK2392" s="342"/>
      <c r="CNL2392" s="342"/>
      <c r="CNM2392" s="342"/>
      <c r="CNN2392" s="342"/>
      <c r="CNO2392" s="342"/>
      <c r="CNP2392" s="342"/>
      <c r="CNQ2392" s="342"/>
      <c r="CNR2392" s="342"/>
      <c r="CNS2392" s="342"/>
      <c r="CNT2392" s="342"/>
      <c r="CNU2392" s="342"/>
      <c r="CNV2392" s="342"/>
      <c r="CNW2392" s="342"/>
      <c r="CNX2392" s="342"/>
      <c r="CNY2392" s="342"/>
      <c r="CNZ2392" s="342"/>
      <c r="COA2392" s="342"/>
      <c r="COB2392" s="342"/>
      <c r="COC2392" s="342"/>
      <c r="COD2392" s="342"/>
      <c r="COE2392" s="342"/>
      <c r="COF2392" s="342"/>
      <c r="COG2392" s="342"/>
      <c r="COH2392" s="342"/>
      <c r="COI2392" s="342"/>
      <c r="COJ2392" s="342"/>
      <c r="COK2392" s="342"/>
      <c r="COL2392" s="342"/>
      <c r="COM2392" s="342"/>
      <c r="CON2392" s="342"/>
      <c r="COO2392" s="342"/>
      <c r="COP2392" s="342"/>
      <c r="COQ2392" s="342"/>
      <c r="COR2392" s="342"/>
      <c r="COS2392" s="342"/>
      <c r="COT2392" s="342"/>
      <c r="COU2392" s="342"/>
      <c r="COV2392" s="342"/>
      <c r="COW2392" s="342"/>
      <c r="COX2392" s="342"/>
      <c r="COY2392" s="342"/>
      <c r="COZ2392" s="342"/>
      <c r="CPA2392" s="342"/>
      <c r="CPB2392" s="342"/>
      <c r="CPC2392" s="342"/>
      <c r="CPD2392" s="342"/>
      <c r="CPE2392" s="342"/>
      <c r="CPF2392" s="342"/>
      <c r="CPG2392" s="342"/>
      <c r="CPH2392" s="342"/>
      <c r="CPI2392" s="342"/>
      <c r="CPJ2392" s="342"/>
      <c r="CPK2392" s="342"/>
      <c r="CPL2392" s="342"/>
      <c r="CPM2392" s="342"/>
      <c r="CPN2392" s="342"/>
      <c r="CPO2392" s="342"/>
      <c r="CPP2392" s="342"/>
      <c r="CPQ2392" s="342"/>
      <c r="CPR2392" s="342"/>
      <c r="CPS2392" s="342"/>
      <c r="CPT2392" s="342"/>
      <c r="CPU2392" s="342"/>
      <c r="CPV2392" s="342"/>
      <c r="CPW2392" s="342"/>
      <c r="CPX2392" s="342"/>
      <c r="CPY2392" s="342"/>
      <c r="CPZ2392" s="342"/>
      <c r="CQA2392" s="342"/>
      <c r="CQB2392" s="342"/>
      <c r="CQC2392" s="342"/>
      <c r="CQD2392" s="342"/>
      <c r="CQE2392" s="342"/>
      <c r="CQF2392" s="342"/>
      <c r="CQG2392" s="342"/>
      <c r="CQH2392" s="342"/>
      <c r="CQI2392" s="342"/>
      <c r="CQJ2392" s="342"/>
      <c r="CQK2392" s="342"/>
      <c r="CQL2392" s="342"/>
      <c r="CQM2392" s="342"/>
      <c r="CQN2392" s="342"/>
      <c r="CQO2392" s="342"/>
      <c r="CQP2392" s="342"/>
      <c r="CQQ2392" s="342"/>
      <c r="CQR2392" s="342"/>
      <c r="CQS2392" s="342"/>
      <c r="CQT2392" s="342"/>
      <c r="CQU2392" s="342"/>
      <c r="CQV2392" s="342"/>
      <c r="CQW2392" s="342"/>
      <c r="CQX2392" s="342"/>
      <c r="CQY2392" s="342"/>
      <c r="CQZ2392" s="342"/>
      <c r="CRA2392" s="342"/>
      <c r="CRB2392" s="342"/>
      <c r="CRC2392" s="342"/>
      <c r="CRD2392" s="342"/>
      <c r="CRE2392" s="342"/>
      <c r="CRF2392" s="342"/>
      <c r="CRG2392" s="342"/>
      <c r="CRH2392" s="342"/>
      <c r="CRI2392" s="342"/>
      <c r="CRJ2392" s="342"/>
      <c r="CRK2392" s="342"/>
      <c r="CRL2392" s="342"/>
      <c r="CRM2392" s="342"/>
      <c r="CRN2392" s="342"/>
      <c r="CRO2392" s="342"/>
      <c r="CRP2392" s="342"/>
      <c r="CRQ2392" s="342"/>
      <c r="CRR2392" s="342"/>
      <c r="CRS2392" s="342"/>
      <c r="CRT2392" s="342"/>
      <c r="CRU2392" s="342"/>
      <c r="CRV2392" s="342"/>
      <c r="CRW2392" s="342"/>
      <c r="CRX2392" s="342"/>
      <c r="CRY2392" s="342"/>
      <c r="CRZ2392" s="342"/>
      <c r="CSA2392" s="342"/>
      <c r="CSB2392" s="342"/>
      <c r="CSC2392" s="342"/>
      <c r="CSD2392" s="342"/>
      <c r="CSE2392" s="342"/>
      <c r="CSF2392" s="342"/>
      <c r="CSG2392" s="342"/>
      <c r="CSH2392" s="342"/>
      <c r="CSI2392" s="342"/>
      <c r="CSJ2392" s="342"/>
      <c r="CSK2392" s="342"/>
      <c r="CSL2392" s="342"/>
      <c r="CSM2392" s="342"/>
      <c r="CSN2392" s="342"/>
      <c r="CSO2392" s="342"/>
      <c r="CSP2392" s="342"/>
      <c r="CSQ2392" s="342"/>
      <c r="CSR2392" s="342"/>
      <c r="CSS2392" s="342"/>
      <c r="CST2392" s="342"/>
      <c r="CSU2392" s="342"/>
      <c r="CSV2392" s="342"/>
      <c r="CSW2392" s="342"/>
      <c r="CSX2392" s="342"/>
      <c r="CSY2392" s="342"/>
      <c r="CSZ2392" s="342"/>
      <c r="CTA2392" s="342"/>
      <c r="CTB2392" s="342"/>
      <c r="CTC2392" s="342"/>
      <c r="CTD2392" s="342"/>
      <c r="CTE2392" s="342"/>
      <c r="CTF2392" s="342"/>
      <c r="CTG2392" s="342"/>
      <c r="CTH2392" s="342"/>
      <c r="CTI2392" s="342"/>
      <c r="CTJ2392" s="342"/>
      <c r="CTK2392" s="342"/>
      <c r="CTL2392" s="342"/>
      <c r="CTM2392" s="342"/>
      <c r="CTN2392" s="342"/>
      <c r="CTO2392" s="342"/>
      <c r="CTP2392" s="342"/>
      <c r="CTQ2392" s="342"/>
      <c r="CTR2392" s="342"/>
      <c r="CTS2392" s="342"/>
      <c r="CTT2392" s="342"/>
      <c r="CTU2392" s="342"/>
      <c r="CTV2392" s="342"/>
      <c r="CTW2392" s="342"/>
      <c r="CTX2392" s="342"/>
      <c r="CTY2392" s="342"/>
      <c r="CTZ2392" s="342"/>
      <c r="CUA2392" s="342"/>
      <c r="CUB2392" s="342"/>
      <c r="CUC2392" s="342"/>
      <c r="CUD2392" s="342"/>
      <c r="CUE2392" s="342"/>
      <c r="CUF2392" s="342"/>
      <c r="CUG2392" s="342"/>
      <c r="CUH2392" s="342"/>
      <c r="CUI2392" s="342"/>
      <c r="CUJ2392" s="342"/>
      <c r="CUK2392" s="342"/>
      <c r="CUL2392" s="342"/>
      <c r="CUM2392" s="342"/>
      <c r="CUN2392" s="342"/>
      <c r="CUO2392" s="342"/>
      <c r="CUP2392" s="342"/>
      <c r="CUQ2392" s="342"/>
      <c r="CUR2392" s="342"/>
      <c r="CUS2392" s="342"/>
      <c r="CUT2392" s="342"/>
      <c r="CUU2392" s="342"/>
      <c r="CUV2392" s="342"/>
      <c r="CUW2392" s="342"/>
      <c r="CUX2392" s="342"/>
      <c r="CUY2392" s="342"/>
      <c r="CUZ2392" s="342"/>
      <c r="CVA2392" s="342"/>
      <c r="CVB2392" s="342"/>
      <c r="CVC2392" s="342"/>
      <c r="CVD2392" s="342"/>
      <c r="CVE2392" s="342"/>
      <c r="CVF2392" s="342"/>
      <c r="CVG2392" s="342"/>
      <c r="CVH2392" s="342"/>
      <c r="CVI2392" s="342"/>
      <c r="CVJ2392" s="342"/>
      <c r="CVK2392" s="342"/>
      <c r="CVL2392" s="342"/>
      <c r="CVM2392" s="342"/>
      <c r="CVN2392" s="342"/>
      <c r="CVO2392" s="342"/>
      <c r="CVP2392" s="342"/>
      <c r="CVQ2392" s="342"/>
      <c r="CVR2392" s="342"/>
      <c r="CVS2392" s="342"/>
      <c r="CVT2392" s="342"/>
      <c r="CVU2392" s="342"/>
      <c r="CVV2392" s="342"/>
      <c r="CVW2392" s="342"/>
      <c r="CVX2392" s="342"/>
      <c r="CVY2392" s="342"/>
      <c r="CVZ2392" s="342"/>
      <c r="CWA2392" s="342"/>
      <c r="CWB2392" s="342"/>
      <c r="CWC2392" s="342"/>
      <c r="CWD2392" s="342"/>
      <c r="CWE2392" s="342"/>
      <c r="CWF2392" s="342"/>
      <c r="CWG2392" s="342"/>
      <c r="CWH2392" s="342"/>
      <c r="CWI2392" s="342"/>
      <c r="CWJ2392" s="342"/>
      <c r="CWK2392" s="342"/>
      <c r="CWL2392" s="342"/>
      <c r="CWM2392" s="342"/>
      <c r="CWN2392" s="342"/>
      <c r="CWO2392" s="342"/>
      <c r="CWP2392" s="342"/>
      <c r="CWQ2392" s="342"/>
      <c r="CWR2392" s="342"/>
      <c r="CWS2392" s="342"/>
      <c r="CWT2392" s="342"/>
      <c r="CWU2392" s="342"/>
      <c r="CWV2392" s="342"/>
      <c r="CWW2392" s="342"/>
      <c r="CWX2392" s="342"/>
      <c r="CWY2392" s="342"/>
      <c r="CWZ2392" s="342"/>
      <c r="CXA2392" s="342"/>
      <c r="CXB2392" s="342"/>
      <c r="CXC2392" s="342"/>
      <c r="CXD2392" s="342"/>
      <c r="CXE2392" s="342"/>
      <c r="CXF2392" s="342"/>
      <c r="CXG2392" s="342"/>
      <c r="CXH2392" s="342"/>
      <c r="CXI2392" s="342"/>
      <c r="CXJ2392" s="342"/>
      <c r="CXK2392" s="342"/>
      <c r="CXL2392" s="342"/>
      <c r="CXM2392" s="342"/>
      <c r="CXN2392" s="342"/>
      <c r="CXO2392" s="342"/>
      <c r="CXP2392" s="342"/>
      <c r="CXQ2392" s="342"/>
      <c r="CXR2392" s="342"/>
      <c r="CXS2392" s="342"/>
      <c r="CXT2392" s="342"/>
      <c r="CXU2392" s="342"/>
      <c r="CXV2392" s="342"/>
      <c r="CXW2392" s="342"/>
      <c r="CXX2392" s="342"/>
      <c r="CXY2392" s="342"/>
      <c r="CXZ2392" s="342"/>
      <c r="CYA2392" s="342"/>
      <c r="CYB2392" s="342"/>
      <c r="CYC2392" s="342"/>
      <c r="CYD2392" s="342"/>
      <c r="CYE2392" s="342"/>
      <c r="CYF2392" s="342"/>
      <c r="CYG2392" s="342"/>
      <c r="CYH2392" s="342"/>
      <c r="CYI2392" s="342"/>
      <c r="CYJ2392" s="342"/>
      <c r="CYK2392" s="342"/>
      <c r="CYL2392" s="342"/>
      <c r="CYM2392" s="342"/>
      <c r="CYN2392" s="342"/>
      <c r="CYO2392" s="342"/>
      <c r="CYP2392" s="342"/>
      <c r="CYQ2392" s="342"/>
      <c r="CYR2392" s="342"/>
      <c r="CYS2392" s="342"/>
      <c r="CYT2392" s="342"/>
      <c r="CYU2392" s="342"/>
      <c r="CYV2392" s="342"/>
      <c r="CYW2392" s="342"/>
      <c r="CYX2392" s="342"/>
      <c r="CYY2392" s="342"/>
      <c r="CYZ2392" s="342"/>
      <c r="CZA2392" s="342"/>
      <c r="CZB2392" s="342"/>
      <c r="CZC2392" s="342"/>
      <c r="CZD2392" s="342"/>
      <c r="CZE2392" s="342"/>
      <c r="CZF2392" s="342"/>
      <c r="CZG2392" s="342"/>
      <c r="CZH2392" s="342"/>
      <c r="CZI2392" s="342"/>
      <c r="CZJ2392" s="342"/>
      <c r="CZK2392" s="342"/>
      <c r="CZL2392" s="342"/>
      <c r="CZM2392" s="342"/>
      <c r="CZN2392" s="342"/>
      <c r="CZO2392" s="342"/>
      <c r="CZP2392" s="342"/>
      <c r="CZQ2392" s="342"/>
      <c r="CZR2392" s="342"/>
      <c r="CZS2392" s="342"/>
      <c r="CZT2392" s="342"/>
      <c r="CZU2392" s="342"/>
      <c r="CZV2392" s="342"/>
      <c r="CZW2392" s="342"/>
      <c r="CZX2392" s="342"/>
      <c r="CZY2392" s="342"/>
      <c r="CZZ2392" s="342"/>
      <c r="DAA2392" s="342"/>
      <c r="DAB2392" s="342"/>
      <c r="DAC2392" s="342"/>
      <c r="DAD2392" s="342"/>
      <c r="DAE2392" s="342"/>
      <c r="DAF2392" s="342"/>
      <c r="DAG2392" s="342"/>
      <c r="DAH2392" s="342"/>
      <c r="DAI2392" s="342"/>
      <c r="DAJ2392" s="342"/>
      <c r="DAK2392" s="342"/>
      <c r="DAL2392" s="342"/>
      <c r="DAM2392" s="342"/>
      <c r="DAN2392" s="342"/>
      <c r="DAO2392" s="342"/>
      <c r="DAP2392" s="342"/>
      <c r="DAQ2392" s="342"/>
      <c r="DAR2392" s="342"/>
      <c r="DAS2392" s="342"/>
      <c r="DAT2392" s="342"/>
      <c r="DAU2392" s="342"/>
      <c r="DAV2392" s="342"/>
      <c r="DAW2392" s="342"/>
      <c r="DAX2392" s="342"/>
      <c r="DAY2392" s="342"/>
      <c r="DAZ2392" s="342"/>
      <c r="DBA2392" s="342"/>
      <c r="DBB2392" s="342"/>
      <c r="DBC2392" s="342"/>
      <c r="DBD2392" s="342"/>
      <c r="DBE2392" s="342"/>
      <c r="DBF2392" s="342"/>
      <c r="DBG2392" s="342"/>
      <c r="DBH2392" s="342"/>
      <c r="DBI2392" s="342"/>
      <c r="DBJ2392" s="342"/>
      <c r="DBK2392" s="342"/>
      <c r="DBL2392" s="342"/>
      <c r="DBM2392" s="342"/>
      <c r="DBN2392" s="342"/>
      <c r="DBO2392" s="342"/>
      <c r="DBP2392" s="342"/>
      <c r="DBQ2392" s="342"/>
      <c r="DBR2392" s="342"/>
      <c r="DBS2392" s="342"/>
      <c r="DBT2392" s="342"/>
      <c r="DBU2392" s="342"/>
      <c r="DBV2392" s="342"/>
      <c r="DBW2392" s="342"/>
      <c r="DBX2392" s="342"/>
      <c r="DBY2392" s="342"/>
      <c r="DBZ2392" s="342"/>
      <c r="DCA2392" s="342"/>
      <c r="DCB2392" s="342"/>
      <c r="DCC2392" s="342"/>
      <c r="DCD2392" s="342"/>
      <c r="DCE2392" s="342"/>
      <c r="DCF2392" s="342"/>
      <c r="DCG2392" s="342"/>
      <c r="DCH2392" s="342"/>
      <c r="DCI2392" s="342"/>
      <c r="DCJ2392" s="342"/>
      <c r="DCK2392" s="342"/>
      <c r="DCL2392" s="342"/>
      <c r="DCM2392" s="342"/>
      <c r="DCN2392" s="342"/>
      <c r="DCO2392" s="342"/>
      <c r="DCP2392" s="342"/>
      <c r="DCQ2392" s="342"/>
      <c r="DCR2392" s="342"/>
      <c r="DCS2392" s="342"/>
      <c r="DCT2392" s="342"/>
      <c r="DCU2392" s="342"/>
      <c r="DCV2392" s="342"/>
      <c r="DCW2392" s="342"/>
      <c r="DCX2392" s="342"/>
      <c r="DCY2392" s="342"/>
      <c r="DCZ2392" s="342"/>
      <c r="DDA2392" s="342"/>
      <c r="DDB2392" s="342"/>
      <c r="DDC2392" s="342"/>
      <c r="DDD2392" s="342"/>
      <c r="DDE2392" s="342"/>
      <c r="DDF2392" s="342"/>
      <c r="DDG2392" s="342"/>
      <c r="DDH2392" s="342"/>
      <c r="DDI2392" s="342"/>
      <c r="DDJ2392" s="342"/>
      <c r="DDK2392" s="342"/>
      <c r="DDL2392" s="342"/>
      <c r="DDM2392" s="342"/>
      <c r="DDN2392" s="342"/>
      <c r="DDO2392" s="342"/>
      <c r="DDP2392" s="342"/>
      <c r="DDQ2392" s="342"/>
      <c r="DDR2392" s="342"/>
      <c r="DDS2392" s="342"/>
      <c r="DDT2392" s="342"/>
      <c r="DDU2392" s="342"/>
      <c r="DDV2392" s="342"/>
      <c r="DDW2392" s="342"/>
      <c r="DDX2392" s="342"/>
      <c r="DDY2392" s="342"/>
      <c r="DDZ2392" s="342"/>
      <c r="DEA2392" s="342"/>
      <c r="DEB2392" s="342"/>
      <c r="DEC2392" s="342"/>
      <c r="DED2392" s="342"/>
      <c r="DEE2392" s="342"/>
      <c r="DEF2392" s="342"/>
      <c r="DEG2392" s="342"/>
      <c r="DEH2392" s="342"/>
      <c r="DEI2392" s="342"/>
      <c r="DEJ2392" s="342"/>
      <c r="DEK2392" s="342"/>
      <c r="DEL2392" s="342"/>
      <c r="DEM2392" s="342"/>
      <c r="DEN2392" s="342"/>
      <c r="DEO2392" s="342"/>
      <c r="DEP2392" s="342"/>
      <c r="DEQ2392" s="342"/>
      <c r="DER2392" s="342"/>
      <c r="DES2392" s="342"/>
      <c r="DET2392" s="342"/>
      <c r="DEU2392" s="342"/>
      <c r="DEV2392" s="342"/>
      <c r="DEW2392" s="342"/>
      <c r="DEX2392" s="342"/>
      <c r="DEY2392" s="342"/>
      <c r="DEZ2392" s="342"/>
      <c r="DFA2392" s="342"/>
      <c r="DFB2392" s="342"/>
      <c r="DFC2392" s="342"/>
      <c r="DFD2392" s="342"/>
      <c r="DFE2392" s="342"/>
      <c r="DFF2392" s="342"/>
      <c r="DFG2392" s="342"/>
      <c r="DFH2392" s="342"/>
      <c r="DFI2392" s="342"/>
      <c r="DFJ2392" s="342"/>
      <c r="DFK2392" s="342"/>
      <c r="DFL2392" s="342"/>
      <c r="DFM2392" s="342"/>
      <c r="DFN2392" s="342"/>
      <c r="DFO2392" s="342"/>
      <c r="DFP2392" s="342"/>
      <c r="DFQ2392" s="342"/>
      <c r="DFR2392" s="342"/>
      <c r="DFS2392" s="342"/>
      <c r="DFT2392" s="342"/>
      <c r="DFU2392" s="342"/>
      <c r="DFV2392" s="342"/>
      <c r="DFW2392" s="342"/>
      <c r="DFX2392" s="342"/>
      <c r="DFY2392" s="342"/>
      <c r="DFZ2392" s="342"/>
      <c r="DGA2392" s="342"/>
      <c r="DGB2392" s="342"/>
      <c r="DGC2392" s="342"/>
      <c r="DGD2392" s="342"/>
      <c r="DGE2392" s="342"/>
      <c r="DGF2392" s="342"/>
      <c r="DGG2392" s="342"/>
      <c r="DGH2392" s="342"/>
      <c r="DGI2392" s="342"/>
      <c r="DGJ2392" s="342"/>
      <c r="DGK2392" s="342"/>
      <c r="DGL2392" s="342"/>
      <c r="DGM2392" s="342"/>
      <c r="DGN2392" s="342"/>
      <c r="DGO2392" s="342"/>
      <c r="DGP2392" s="342"/>
      <c r="DGQ2392" s="342"/>
      <c r="DGR2392" s="342"/>
      <c r="DGS2392" s="342"/>
      <c r="DGT2392" s="342"/>
      <c r="DGU2392" s="342"/>
      <c r="DGV2392" s="342"/>
      <c r="DGW2392" s="342"/>
      <c r="DGX2392" s="342"/>
      <c r="DGY2392" s="342"/>
      <c r="DGZ2392" s="342"/>
      <c r="DHA2392" s="342"/>
      <c r="DHB2392" s="342"/>
      <c r="DHC2392" s="342"/>
      <c r="DHD2392" s="342"/>
      <c r="DHE2392" s="342"/>
      <c r="DHF2392" s="342"/>
      <c r="DHG2392" s="342"/>
      <c r="DHH2392" s="342"/>
      <c r="DHI2392" s="342"/>
      <c r="DHJ2392" s="342"/>
      <c r="DHK2392" s="342"/>
      <c r="DHL2392" s="342"/>
      <c r="DHM2392" s="342"/>
      <c r="DHN2392" s="342"/>
      <c r="DHO2392" s="342"/>
      <c r="DHP2392" s="342"/>
      <c r="DHQ2392" s="342"/>
      <c r="DHR2392" s="342"/>
      <c r="DHS2392" s="342"/>
      <c r="DHT2392" s="342"/>
      <c r="DHU2392" s="342"/>
      <c r="DHV2392" s="342"/>
      <c r="DHW2392" s="342"/>
      <c r="DHX2392" s="342"/>
      <c r="DHY2392" s="342"/>
      <c r="DHZ2392" s="342"/>
      <c r="DIA2392" s="342"/>
      <c r="DIB2392" s="342"/>
      <c r="DIC2392" s="342"/>
      <c r="DID2392" s="342"/>
      <c r="DIE2392" s="342"/>
      <c r="DIF2392" s="342"/>
      <c r="DIG2392" s="342"/>
      <c r="DIH2392" s="342"/>
      <c r="DII2392" s="342"/>
      <c r="DIJ2392" s="342"/>
      <c r="DIK2392" s="342"/>
      <c r="DIL2392" s="342"/>
      <c r="DIM2392" s="342"/>
      <c r="DIN2392" s="342"/>
      <c r="DIO2392" s="342"/>
      <c r="DIP2392" s="342"/>
      <c r="DIQ2392" s="342"/>
      <c r="DIR2392" s="342"/>
      <c r="DIS2392" s="342"/>
      <c r="DIT2392" s="342"/>
      <c r="DIU2392" s="342"/>
      <c r="DIV2392" s="342"/>
      <c r="DIW2392" s="342"/>
      <c r="DIX2392" s="342"/>
      <c r="DIY2392" s="342"/>
      <c r="DIZ2392" s="342"/>
      <c r="DJA2392" s="342"/>
      <c r="DJB2392" s="342"/>
      <c r="DJC2392" s="342"/>
      <c r="DJD2392" s="342"/>
      <c r="DJE2392" s="342"/>
      <c r="DJF2392" s="342"/>
      <c r="DJG2392" s="342"/>
      <c r="DJH2392" s="342"/>
      <c r="DJI2392" s="342"/>
      <c r="DJJ2392" s="342"/>
      <c r="DJK2392" s="342"/>
      <c r="DJL2392" s="342"/>
      <c r="DJM2392" s="342"/>
      <c r="DJN2392" s="342"/>
      <c r="DJO2392" s="342"/>
      <c r="DJP2392" s="342"/>
      <c r="DJQ2392" s="342"/>
      <c r="DJR2392" s="342"/>
      <c r="DJS2392" s="342"/>
      <c r="DJT2392" s="342"/>
      <c r="DJU2392" s="342"/>
      <c r="DJV2392" s="342"/>
      <c r="DJW2392" s="342"/>
      <c r="DJX2392" s="342"/>
      <c r="DJY2392" s="342"/>
      <c r="DJZ2392" s="342"/>
      <c r="DKA2392" s="342"/>
      <c r="DKB2392" s="342"/>
      <c r="DKC2392" s="342"/>
      <c r="DKD2392" s="342"/>
      <c r="DKE2392" s="342"/>
      <c r="DKF2392" s="342"/>
      <c r="DKG2392" s="342"/>
      <c r="DKH2392" s="342"/>
      <c r="DKI2392" s="342"/>
      <c r="DKJ2392" s="342"/>
      <c r="DKK2392" s="342"/>
      <c r="DKL2392" s="342"/>
      <c r="DKM2392" s="342"/>
      <c r="DKN2392" s="342"/>
      <c r="DKO2392" s="342"/>
      <c r="DKP2392" s="342"/>
      <c r="DKQ2392" s="342"/>
      <c r="DKR2392" s="342"/>
      <c r="DKS2392" s="342"/>
      <c r="DKT2392" s="342"/>
      <c r="DKU2392" s="342"/>
      <c r="DKV2392" s="342"/>
      <c r="DKW2392" s="342"/>
      <c r="DKX2392" s="342"/>
      <c r="DKY2392" s="342"/>
      <c r="DKZ2392" s="342"/>
      <c r="DLA2392" s="342"/>
      <c r="DLB2392" s="342"/>
      <c r="DLC2392" s="342"/>
      <c r="DLD2392" s="342"/>
      <c r="DLE2392" s="342"/>
      <c r="DLF2392" s="342"/>
      <c r="DLG2392" s="342"/>
      <c r="DLH2392" s="342"/>
      <c r="DLI2392" s="342"/>
      <c r="DLJ2392" s="342"/>
      <c r="DLK2392" s="342"/>
      <c r="DLL2392" s="342"/>
      <c r="DLM2392" s="342"/>
      <c r="DLN2392" s="342"/>
      <c r="DLO2392" s="342"/>
      <c r="DLP2392" s="342"/>
      <c r="DLQ2392" s="342"/>
      <c r="DLR2392" s="342"/>
      <c r="DLS2392" s="342"/>
      <c r="DLT2392" s="342"/>
      <c r="DLU2392" s="342"/>
      <c r="DLV2392" s="342"/>
      <c r="DLW2392" s="342"/>
      <c r="DLX2392" s="342"/>
      <c r="DLY2392" s="342"/>
      <c r="DLZ2392" s="342"/>
      <c r="DMA2392" s="342"/>
      <c r="DMB2392" s="342"/>
      <c r="DMC2392" s="342"/>
      <c r="DMD2392" s="342"/>
      <c r="DME2392" s="342"/>
      <c r="DMF2392" s="342"/>
      <c r="DMG2392" s="342"/>
      <c r="DMH2392" s="342"/>
      <c r="DMI2392" s="342"/>
      <c r="DMJ2392" s="342"/>
      <c r="DMK2392" s="342"/>
      <c r="DML2392" s="342"/>
      <c r="DMM2392" s="342"/>
      <c r="DMN2392" s="342"/>
      <c r="DMO2392" s="342"/>
      <c r="DMP2392" s="342"/>
      <c r="DMQ2392" s="342"/>
      <c r="DMR2392" s="342"/>
      <c r="DMS2392" s="342"/>
      <c r="DMT2392" s="342"/>
      <c r="DMU2392" s="342"/>
      <c r="DMV2392" s="342"/>
      <c r="DMW2392" s="342"/>
      <c r="DMX2392" s="342"/>
      <c r="DMY2392" s="342"/>
      <c r="DMZ2392" s="342"/>
      <c r="DNA2392" s="342"/>
      <c r="DNB2392" s="342"/>
      <c r="DNC2392" s="342"/>
      <c r="DND2392" s="342"/>
      <c r="DNE2392" s="342"/>
      <c r="DNF2392" s="342"/>
      <c r="DNG2392" s="342"/>
      <c r="DNH2392" s="342"/>
      <c r="DNI2392" s="342"/>
      <c r="DNJ2392" s="342"/>
      <c r="DNK2392" s="342"/>
      <c r="DNL2392" s="342"/>
      <c r="DNM2392" s="342"/>
      <c r="DNN2392" s="342"/>
      <c r="DNO2392" s="342"/>
      <c r="DNP2392" s="342"/>
      <c r="DNQ2392" s="342"/>
      <c r="DNR2392" s="342"/>
      <c r="DNS2392" s="342"/>
      <c r="DNT2392" s="342"/>
      <c r="DNU2392" s="342"/>
      <c r="DNV2392" s="342"/>
      <c r="DNW2392" s="342"/>
      <c r="DNX2392" s="342"/>
      <c r="DNY2392" s="342"/>
      <c r="DNZ2392" s="342"/>
      <c r="DOA2392" s="342"/>
      <c r="DOB2392" s="342"/>
      <c r="DOC2392" s="342"/>
      <c r="DOD2392" s="342"/>
      <c r="DOE2392" s="342"/>
      <c r="DOF2392" s="342"/>
      <c r="DOG2392" s="342"/>
      <c r="DOH2392" s="342"/>
      <c r="DOI2392" s="342"/>
      <c r="DOJ2392" s="342"/>
      <c r="DOK2392" s="342"/>
      <c r="DOL2392" s="342"/>
      <c r="DOM2392" s="342"/>
      <c r="DON2392" s="342"/>
      <c r="DOO2392" s="342"/>
      <c r="DOP2392" s="342"/>
      <c r="DOQ2392" s="342"/>
      <c r="DOR2392" s="342"/>
      <c r="DOS2392" s="342"/>
      <c r="DOT2392" s="342"/>
      <c r="DOU2392" s="342"/>
      <c r="DOV2392" s="342"/>
      <c r="DOW2392" s="342"/>
      <c r="DOX2392" s="342"/>
      <c r="DOY2392" s="342"/>
      <c r="DOZ2392" s="342"/>
      <c r="DPA2392" s="342"/>
      <c r="DPB2392" s="342"/>
      <c r="DPC2392" s="342"/>
      <c r="DPD2392" s="342"/>
      <c r="DPE2392" s="342"/>
      <c r="DPF2392" s="342"/>
      <c r="DPG2392" s="342"/>
      <c r="DPH2392" s="342"/>
      <c r="DPI2392" s="342"/>
      <c r="DPJ2392" s="342"/>
      <c r="DPK2392" s="342"/>
      <c r="DPL2392" s="342"/>
      <c r="DPM2392" s="342"/>
      <c r="DPN2392" s="342"/>
      <c r="DPO2392" s="342"/>
      <c r="DPP2392" s="342"/>
      <c r="DPQ2392" s="342"/>
      <c r="DPR2392" s="342"/>
      <c r="DPS2392" s="342"/>
      <c r="DPT2392" s="342"/>
      <c r="DPU2392" s="342"/>
      <c r="DPV2392" s="342"/>
      <c r="DPW2392" s="342"/>
      <c r="DPX2392" s="342"/>
      <c r="DPY2392" s="342"/>
      <c r="DPZ2392" s="342"/>
      <c r="DQA2392" s="342"/>
      <c r="DQB2392" s="342"/>
      <c r="DQC2392" s="342"/>
      <c r="DQD2392" s="342"/>
      <c r="DQE2392" s="342"/>
      <c r="DQF2392" s="342"/>
      <c r="DQG2392" s="342"/>
      <c r="DQH2392" s="342"/>
      <c r="DQI2392" s="342"/>
      <c r="DQJ2392" s="342"/>
      <c r="DQK2392" s="342"/>
      <c r="DQL2392" s="342"/>
      <c r="DQM2392" s="342"/>
      <c r="DQN2392" s="342"/>
      <c r="DQO2392" s="342"/>
      <c r="DQP2392" s="342"/>
      <c r="DQQ2392" s="342"/>
      <c r="DQR2392" s="342"/>
      <c r="DQS2392" s="342"/>
      <c r="DQT2392" s="342"/>
      <c r="DQU2392" s="342"/>
      <c r="DQV2392" s="342"/>
      <c r="DQW2392" s="342"/>
      <c r="DQX2392" s="342"/>
      <c r="DQY2392" s="342"/>
      <c r="DQZ2392" s="342"/>
      <c r="DRA2392" s="342"/>
      <c r="DRB2392" s="342"/>
      <c r="DRC2392" s="342"/>
      <c r="DRD2392" s="342"/>
      <c r="DRE2392" s="342"/>
      <c r="DRF2392" s="342"/>
      <c r="DRG2392" s="342"/>
      <c r="DRH2392" s="342"/>
      <c r="DRI2392" s="342"/>
      <c r="DRJ2392" s="342"/>
      <c r="DRK2392" s="342"/>
      <c r="DRL2392" s="342"/>
      <c r="DRM2392" s="342"/>
      <c r="DRN2392" s="342"/>
      <c r="DRO2392" s="342"/>
      <c r="DRP2392" s="342"/>
      <c r="DRQ2392" s="342"/>
      <c r="DRR2392" s="342"/>
      <c r="DRS2392" s="342"/>
      <c r="DRT2392" s="342"/>
      <c r="DRU2392" s="342"/>
      <c r="DRV2392" s="342"/>
      <c r="DRW2392" s="342"/>
      <c r="DRX2392" s="342"/>
      <c r="DRY2392" s="342"/>
      <c r="DRZ2392" s="342"/>
      <c r="DSA2392" s="342"/>
      <c r="DSB2392" s="342"/>
      <c r="DSC2392" s="342"/>
      <c r="DSD2392" s="342"/>
      <c r="DSE2392" s="342"/>
      <c r="DSF2392" s="342"/>
      <c r="DSG2392" s="342"/>
      <c r="DSH2392" s="342"/>
      <c r="DSI2392" s="342"/>
      <c r="DSJ2392" s="342"/>
      <c r="DSK2392" s="342"/>
      <c r="DSL2392" s="342"/>
      <c r="DSM2392" s="342"/>
      <c r="DSN2392" s="342"/>
      <c r="DSO2392" s="342"/>
      <c r="DSP2392" s="342"/>
      <c r="DSQ2392" s="342"/>
      <c r="DSR2392" s="342"/>
      <c r="DSS2392" s="342"/>
      <c r="DST2392" s="342"/>
      <c r="DSU2392" s="342"/>
      <c r="DSV2392" s="342"/>
      <c r="DSW2392" s="342"/>
      <c r="DSX2392" s="342"/>
      <c r="DSY2392" s="342"/>
      <c r="DSZ2392" s="342"/>
      <c r="DTA2392" s="342"/>
      <c r="DTB2392" s="342"/>
      <c r="DTC2392" s="342"/>
      <c r="DTD2392" s="342"/>
      <c r="DTE2392" s="342"/>
      <c r="DTF2392" s="342"/>
      <c r="DTG2392" s="342"/>
      <c r="DTH2392" s="342"/>
      <c r="DTI2392" s="342"/>
      <c r="DTJ2392" s="342"/>
      <c r="DTK2392" s="342"/>
      <c r="DTL2392" s="342"/>
      <c r="DTM2392" s="342"/>
      <c r="DTN2392" s="342"/>
      <c r="DTO2392" s="342"/>
      <c r="DTP2392" s="342"/>
      <c r="DTQ2392" s="342"/>
      <c r="DTR2392" s="342"/>
      <c r="DTS2392" s="342"/>
      <c r="DTT2392" s="342"/>
      <c r="DTU2392" s="342"/>
      <c r="DTV2392" s="342"/>
      <c r="DTW2392" s="342"/>
      <c r="DTX2392" s="342"/>
      <c r="DTY2392" s="342"/>
      <c r="DTZ2392" s="342"/>
      <c r="DUA2392" s="342"/>
      <c r="DUB2392" s="342"/>
      <c r="DUC2392" s="342"/>
      <c r="DUD2392" s="342"/>
      <c r="DUE2392" s="342"/>
      <c r="DUF2392" s="342"/>
      <c r="DUG2392" s="342"/>
      <c r="DUH2392" s="342"/>
      <c r="DUI2392" s="342"/>
      <c r="DUJ2392" s="342"/>
      <c r="DUK2392" s="342"/>
      <c r="DUL2392" s="342"/>
      <c r="DUM2392" s="342"/>
      <c r="DUN2392" s="342"/>
      <c r="DUO2392" s="342"/>
      <c r="DUP2392" s="342"/>
      <c r="DUQ2392" s="342"/>
      <c r="DUR2392" s="342"/>
      <c r="DUS2392" s="342"/>
      <c r="DUT2392" s="342"/>
      <c r="DUU2392" s="342"/>
      <c r="DUV2392" s="342"/>
      <c r="DUW2392" s="342"/>
      <c r="DUX2392" s="342"/>
      <c r="DUY2392" s="342"/>
      <c r="DUZ2392" s="342"/>
      <c r="DVA2392" s="342"/>
      <c r="DVB2392" s="342"/>
      <c r="DVC2392" s="342"/>
      <c r="DVD2392" s="342"/>
      <c r="DVE2392" s="342"/>
      <c r="DVF2392" s="342"/>
      <c r="DVG2392" s="342"/>
      <c r="DVH2392" s="342"/>
      <c r="DVI2392" s="342"/>
      <c r="DVJ2392" s="342"/>
      <c r="DVK2392" s="342"/>
      <c r="DVL2392" s="342"/>
      <c r="DVM2392" s="342"/>
      <c r="DVN2392" s="342"/>
      <c r="DVO2392" s="342"/>
      <c r="DVP2392" s="342"/>
      <c r="DVQ2392" s="342"/>
      <c r="DVR2392" s="342"/>
      <c r="DVS2392" s="342"/>
      <c r="DVT2392" s="342"/>
      <c r="DVU2392" s="342"/>
      <c r="DVV2392" s="342"/>
      <c r="DVW2392" s="342"/>
      <c r="DVX2392" s="342"/>
      <c r="DVY2392" s="342"/>
      <c r="DVZ2392" s="342"/>
      <c r="DWA2392" s="342"/>
      <c r="DWB2392" s="342"/>
      <c r="DWC2392" s="342"/>
      <c r="DWD2392" s="342"/>
      <c r="DWE2392" s="342"/>
      <c r="DWF2392" s="342"/>
      <c r="DWG2392" s="342"/>
      <c r="DWH2392" s="342"/>
      <c r="DWI2392" s="342"/>
      <c r="DWJ2392" s="342"/>
      <c r="DWK2392" s="342"/>
      <c r="DWL2392" s="342"/>
      <c r="DWM2392" s="342"/>
      <c r="DWN2392" s="342"/>
      <c r="DWO2392" s="342"/>
      <c r="DWP2392" s="342"/>
      <c r="DWQ2392" s="342"/>
      <c r="DWR2392" s="342"/>
      <c r="DWS2392" s="342"/>
      <c r="DWT2392" s="342"/>
      <c r="DWU2392" s="342"/>
      <c r="DWV2392" s="342"/>
      <c r="DWW2392" s="342"/>
      <c r="DWX2392" s="342"/>
      <c r="DWY2392" s="342"/>
      <c r="DWZ2392" s="342"/>
      <c r="DXA2392" s="342"/>
      <c r="DXB2392" s="342"/>
      <c r="DXC2392" s="342"/>
      <c r="DXD2392" s="342"/>
      <c r="DXE2392" s="342"/>
      <c r="DXF2392" s="342"/>
      <c r="DXG2392" s="342"/>
      <c r="DXH2392" s="342"/>
      <c r="DXI2392" s="342"/>
      <c r="DXJ2392" s="342"/>
      <c r="DXK2392" s="342"/>
      <c r="DXL2392" s="342"/>
      <c r="DXM2392" s="342"/>
      <c r="DXN2392" s="342"/>
      <c r="DXO2392" s="342"/>
      <c r="DXP2392" s="342"/>
      <c r="DXQ2392" s="342"/>
      <c r="DXR2392" s="342"/>
      <c r="DXS2392" s="342"/>
      <c r="DXT2392" s="342"/>
      <c r="DXU2392" s="342"/>
      <c r="DXV2392" s="342"/>
      <c r="DXW2392" s="342"/>
      <c r="DXX2392" s="342"/>
      <c r="DXY2392" s="342"/>
      <c r="DXZ2392" s="342"/>
      <c r="DYA2392" s="342"/>
      <c r="DYB2392" s="342"/>
      <c r="DYC2392" s="342"/>
      <c r="DYD2392" s="342"/>
      <c r="DYE2392" s="342"/>
      <c r="DYF2392" s="342"/>
      <c r="DYG2392" s="342"/>
      <c r="DYH2392" s="342"/>
      <c r="DYI2392" s="342"/>
      <c r="DYJ2392" s="342"/>
      <c r="DYK2392" s="342"/>
      <c r="DYL2392" s="342"/>
      <c r="DYM2392" s="342"/>
      <c r="DYN2392" s="342"/>
      <c r="DYO2392" s="342"/>
      <c r="DYP2392" s="342"/>
      <c r="DYQ2392" s="342"/>
      <c r="DYR2392" s="342"/>
      <c r="DYS2392" s="342"/>
      <c r="DYT2392" s="342"/>
      <c r="DYU2392" s="342"/>
      <c r="DYV2392" s="342"/>
      <c r="DYW2392" s="342"/>
      <c r="DYX2392" s="342"/>
      <c r="DYY2392" s="342"/>
      <c r="DYZ2392" s="342"/>
      <c r="DZA2392" s="342"/>
      <c r="DZB2392" s="342"/>
      <c r="DZC2392" s="342"/>
      <c r="DZD2392" s="342"/>
      <c r="DZE2392" s="342"/>
      <c r="DZF2392" s="342"/>
      <c r="DZG2392" s="342"/>
      <c r="DZH2392" s="342"/>
      <c r="DZI2392" s="342"/>
      <c r="DZJ2392" s="342"/>
      <c r="DZK2392" s="342"/>
      <c r="DZL2392" s="342"/>
      <c r="DZM2392" s="342"/>
      <c r="DZN2392" s="342"/>
      <c r="DZO2392" s="342"/>
      <c r="DZP2392" s="342"/>
      <c r="DZQ2392" s="342"/>
      <c r="DZR2392" s="342"/>
      <c r="DZS2392" s="342"/>
      <c r="DZT2392" s="342"/>
      <c r="DZU2392" s="342"/>
      <c r="DZV2392" s="342"/>
      <c r="DZW2392" s="342"/>
      <c r="DZX2392" s="342"/>
      <c r="DZY2392" s="342"/>
      <c r="DZZ2392" s="342"/>
      <c r="EAA2392" s="342"/>
      <c r="EAB2392" s="342"/>
      <c r="EAC2392" s="342"/>
      <c r="EAD2392" s="342"/>
      <c r="EAE2392" s="342"/>
      <c r="EAF2392" s="342"/>
      <c r="EAG2392" s="342"/>
      <c r="EAH2392" s="342"/>
      <c r="EAI2392" s="342"/>
      <c r="EAJ2392" s="342"/>
      <c r="EAK2392" s="342"/>
      <c r="EAL2392" s="342"/>
      <c r="EAM2392" s="342"/>
      <c r="EAN2392" s="342"/>
      <c r="EAO2392" s="342"/>
      <c r="EAP2392" s="342"/>
      <c r="EAQ2392" s="342"/>
      <c r="EAR2392" s="342"/>
      <c r="EAS2392" s="342"/>
      <c r="EAT2392" s="342"/>
      <c r="EAU2392" s="342"/>
      <c r="EAV2392" s="342"/>
      <c r="EAW2392" s="342"/>
      <c r="EAX2392" s="342"/>
      <c r="EAY2392" s="342"/>
      <c r="EAZ2392" s="342"/>
      <c r="EBA2392" s="342"/>
      <c r="EBB2392" s="342"/>
      <c r="EBC2392" s="342"/>
      <c r="EBD2392" s="342"/>
      <c r="EBE2392" s="342"/>
      <c r="EBF2392" s="342"/>
      <c r="EBG2392" s="342"/>
      <c r="EBH2392" s="342"/>
      <c r="EBI2392" s="342"/>
      <c r="EBJ2392" s="342"/>
      <c r="EBK2392" s="342"/>
      <c r="EBL2392" s="342"/>
      <c r="EBM2392" s="342"/>
      <c r="EBN2392" s="342"/>
      <c r="EBO2392" s="342"/>
      <c r="EBP2392" s="342"/>
      <c r="EBQ2392" s="342"/>
      <c r="EBR2392" s="342"/>
      <c r="EBS2392" s="342"/>
      <c r="EBT2392" s="342"/>
      <c r="EBU2392" s="342"/>
      <c r="EBV2392" s="342"/>
      <c r="EBW2392" s="342"/>
      <c r="EBX2392" s="342"/>
      <c r="EBY2392" s="342"/>
      <c r="EBZ2392" s="342"/>
      <c r="ECA2392" s="342"/>
      <c r="ECB2392" s="342"/>
      <c r="ECC2392" s="342"/>
      <c r="ECD2392" s="342"/>
      <c r="ECE2392" s="342"/>
      <c r="ECF2392" s="342"/>
      <c r="ECG2392" s="342"/>
      <c r="ECH2392" s="342"/>
      <c r="ECI2392" s="342"/>
      <c r="ECJ2392" s="342"/>
      <c r="ECK2392" s="342"/>
      <c r="ECL2392" s="342"/>
      <c r="ECM2392" s="342"/>
      <c r="ECN2392" s="342"/>
      <c r="ECO2392" s="342"/>
      <c r="ECP2392" s="342"/>
      <c r="ECQ2392" s="342"/>
      <c r="ECR2392" s="342"/>
      <c r="ECS2392" s="342"/>
      <c r="ECT2392" s="342"/>
      <c r="ECU2392" s="342"/>
      <c r="ECV2392" s="342"/>
      <c r="ECW2392" s="342"/>
      <c r="ECX2392" s="342"/>
      <c r="ECY2392" s="342"/>
      <c r="ECZ2392" s="342"/>
      <c r="EDA2392" s="342"/>
      <c r="EDB2392" s="342"/>
      <c r="EDC2392" s="342"/>
      <c r="EDD2392" s="342"/>
      <c r="EDE2392" s="342"/>
      <c r="EDF2392" s="342"/>
      <c r="EDG2392" s="342"/>
      <c r="EDH2392" s="342"/>
      <c r="EDI2392" s="342"/>
      <c r="EDJ2392" s="342"/>
      <c r="EDK2392" s="342"/>
      <c r="EDL2392" s="342"/>
      <c r="EDM2392" s="342"/>
      <c r="EDN2392" s="342"/>
      <c r="EDO2392" s="342"/>
      <c r="EDP2392" s="342"/>
      <c r="EDQ2392" s="342"/>
      <c r="EDR2392" s="342"/>
      <c r="EDS2392" s="342"/>
      <c r="EDT2392" s="342"/>
      <c r="EDU2392" s="342"/>
      <c r="EDV2392" s="342"/>
      <c r="EDW2392" s="342"/>
      <c r="EDX2392" s="342"/>
      <c r="EDY2392" s="342"/>
      <c r="EDZ2392" s="342"/>
      <c r="EEA2392" s="342"/>
      <c r="EEB2392" s="342"/>
      <c r="EEC2392" s="342"/>
      <c r="EED2392" s="342"/>
      <c r="EEE2392" s="342"/>
      <c r="EEF2392" s="342"/>
      <c r="EEG2392" s="342"/>
      <c r="EEH2392" s="342"/>
      <c r="EEI2392" s="342"/>
      <c r="EEJ2392" s="342"/>
      <c r="EEK2392" s="342"/>
      <c r="EEL2392" s="342"/>
      <c r="EEM2392" s="342"/>
      <c r="EEN2392" s="342"/>
      <c r="EEO2392" s="342"/>
      <c r="EEP2392" s="342"/>
      <c r="EEQ2392" s="342"/>
      <c r="EER2392" s="342"/>
      <c r="EES2392" s="342"/>
      <c r="EET2392" s="342"/>
      <c r="EEU2392" s="342"/>
      <c r="EEV2392" s="342"/>
      <c r="EEW2392" s="342"/>
      <c r="EEX2392" s="342"/>
      <c r="EEY2392" s="342"/>
      <c r="EEZ2392" s="342"/>
      <c r="EFA2392" s="342"/>
      <c r="EFB2392" s="342"/>
      <c r="EFC2392" s="342"/>
      <c r="EFD2392" s="342"/>
      <c r="EFE2392" s="342"/>
      <c r="EFF2392" s="342"/>
      <c r="EFG2392" s="342"/>
      <c r="EFH2392" s="342"/>
      <c r="EFI2392" s="342"/>
      <c r="EFJ2392" s="342"/>
      <c r="EFK2392" s="342"/>
      <c r="EFL2392" s="342"/>
      <c r="EFM2392" s="342"/>
      <c r="EFN2392" s="342"/>
      <c r="EFO2392" s="342"/>
      <c r="EFP2392" s="342"/>
      <c r="EFQ2392" s="342"/>
      <c r="EFR2392" s="342"/>
      <c r="EFS2392" s="342"/>
      <c r="EFT2392" s="342"/>
      <c r="EFU2392" s="342"/>
      <c r="EFV2392" s="342"/>
      <c r="EFW2392" s="342"/>
      <c r="EFX2392" s="342"/>
      <c r="EFY2392" s="342"/>
      <c r="EFZ2392" s="342"/>
      <c r="EGA2392" s="342"/>
      <c r="EGB2392" s="342"/>
      <c r="EGC2392" s="342"/>
      <c r="EGD2392" s="342"/>
      <c r="EGE2392" s="342"/>
      <c r="EGF2392" s="342"/>
      <c r="EGG2392" s="342"/>
      <c r="EGH2392" s="342"/>
      <c r="EGI2392" s="342"/>
      <c r="EGJ2392" s="342"/>
      <c r="EGK2392" s="342"/>
      <c r="EGL2392" s="342"/>
      <c r="EGM2392" s="342"/>
      <c r="EGN2392" s="342"/>
      <c r="EGO2392" s="342"/>
      <c r="EGP2392" s="342"/>
      <c r="EGQ2392" s="342"/>
      <c r="EGR2392" s="342"/>
      <c r="EGS2392" s="342"/>
      <c r="EGT2392" s="342"/>
      <c r="EGU2392" s="342"/>
      <c r="EGV2392" s="342"/>
      <c r="EGW2392" s="342"/>
      <c r="EGX2392" s="342"/>
      <c r="EGY2392" s="342"/>
      <c r="EGZ2392" s="342"/>
      <c r="EHA2392" s="342"/>
      <c r="EHB2392" s="342"/>
      <c r="EHC2392" s="342"/>
      <c r="EHD2392" s="342"/>
      <c r="EHE2392" s="342"/>
      <c r="EHF2392" s="342"/>
      <c r="EHG2392" s="342"/>
      <c r="EHH2392" s="342"/>
      <c r="EHI2392" s="342"/>
      <c r="EHJ2392" s="342"/>
      <c r="EHK2392" s="342"/>
      <c r="EHL2392" s="342"/>
      <c r="EHM2392" s="342"/>
      <c r="EHN2392" s="342"/>
      <c r="EHO2392" s="342"/>
      <c r="EHP2392" s="342"/>
      <c r="EHQ2392" s="342"/>
      <c r="EHR2392" s="342"/>
      <c r="EHS2392" s="342"/>
      <c r="EHT2392" s="342"/>
      <c r="EHU2392" s="342"/>
      <c r="EHV2392" s="342"/>
      <c r="EHW2392" s="342"/>
      <c r="EHX2392" s="342"/>
      <c r="EHY2392" s="342"/>
      <c r="EHZ2392" s="342"/>
      <c r="EIA2392" s="342"/>
      <c r="EIB2392" s="342"/>
      <c r="EIC2392" s="342"/>
      <c r="EID2392" s="342"/>
      <c r="EIE2392" s="342"/>
      <c r="EIF2392" s="342"/>
      <c r="EIG2392" s="342"/>
      <c r="EIH2392" s="342"/>
      <c r="EII2392" s="342"/>
      <c r="EIJ2392" s="342"/>
      <c r="EIK2392" s="342"/>
      <c r="EIL2392" s="342"/>
      <c r="EIM2392" s="342"/>
      <c r="EIN2392" s="342"/>
      <c r="EIO2392" s="342"/>
      <c r="EIP2392" s="342"/>
      <c r="EIQ2392" s="342"/>
      <c r="EIR2392" s="342"/>
      <c r="EIS2392" s="342"/>
      <c r="EIT2392" s="342"/>
      <c r="EIU2392" s="342"/>
      <c r="EIV2392" s="342"/>
      <c r="EIW2392" s="342"/>
      <c r="EIX2392" s="342"/>
      <c r="EIY2392" s="342"/>
      <c r="EIZ2392" s="342"/>
      <c r="EJA2392" s="342"/>
      <c r="EJB2392" s="342"/>
      <c r="EJC2392" s="342"/>
      <c r="EJD2392" s="342"/>
      <c r="EJE2392" s="342"/>
      <c r="EJF2392" s="342"/>
      <c r="EJG2392" s="342"/>
      <c r="EJH2392" s="342"/>
      <c r="EJI2392" s="342"/>
      <c r="EJJ2392" s="342"/>
      <c r="EJK2392" s="342"/>
      <c r="EJL2392" s="342"/>
      <c r="EJM2392" s="342"/>
      <c r="EJN2392" s="342"/>
      <c r="EJO2392" s="342"/>
      <c r="EJP2392" s="342"/>
      <c r="EJQ2392" s="342"/>
      <c r="EJR2392" s="342"/>
      <c r="EJS2392" s="342"/>
      <c r="EJT2392" s="342"/>
      <c r="EJU2392" s="342"/>
      <c r="EJV2392" s="342"/>
      <c r="EJW2392" s="342"/>
      <c r="EJX2392" s="342"/>
      <c r="EJY2392" s="342"/>
      <c r="EJZ2392" s="342"/>
      <c r="EKA2392" s="342"/>
      <c r="EKB2392" s="342"/>
      <c r="EKC2392" s="342"/>
      <c r="EKD2392" s="342"/>
      <c r="EKE2392" s="342"/>
      <c r="EKF2392" s="342"/>
      <c r="EKG2392" s="342"/>
      <c r="EKH2392" s="342"/>
      <c r="EKI2392" s="342"/>
      <c r="EKJ2392" s="342"/>
      <c r="EKK2392" s="342"/>
      <c r="EKL2392" s="342"/>
      <c r="EKM2392" s="342"/>
      <c r="EKN2392" s="342"/>
      <c r="EKO2392" s="342"/>
      <c r="EKP2392" s="342"/>
      <c r="EKQ2392" s="342"/>
      <c r="EKR2392" s="342"/>
      <c r="EKS2392" s="342"/>
      <c r="EKT2392" s="342"/>
      <c r="EKU2392" s="342"/>
      <c r="EKV2392" s="342"/>
      <c r="EKW2392" s="342"/>
      <c r="EKX2392" s="342"/>
      <c r="EKY2392" s="342"/>
      <c r="EKZ2392" s="342"/>
      <c r="ELA2392" s="342"/>
      <c r="ELB2392" s="342"/>
      <c r="ELC2392" s="342"/>
      <c r="ELD2392" s="342"/>
      <c r="ELE2392" s="342"/>
      <c r="ELF2392" s="342"/>
      <c r="ELG2392" s="342"/>
      <c r="ELH2392" s="342"/>
      <c r="ELI2392" s="342"/>
      <c r="ELJ2392" s="342"/>
      <c r="ELK2392" s="342"/>
      <c r="ELL2392" s="342"/>
      <c r="ELM2392" s="342"/>
      <c r="ELN2392" s="342"/>
      <c r="ELO2392" s="342"/>
      <c r="ELP2392" s="342"/>
      <c r="ELQ2392" s="342"/>
      <c r="ELR2392" s="342"/>
      <c r="ELS2392" s="342"/>
      <c r="ELT2392" s="342"/>
      <c r="ELU2392" s="342"/>
      <c r="ELV2392" s="342"/>
      <c r="ELW2392" s="342"/>
      <c r="ELX2392" s="342"/>
      <c r="ELY2392" s="342"/>
      <c r="ELZ2392" s="342"/>
      <c r="EMA2392" s="342"/>
      <c r="EMB2392" s="342"/>
      <c r="EMC2392" s="342"/>
      <c r="EMD2392" s="342"/>
      <c r="EME2392" s="342"/>
      <c r="EMF2392" s="342"/>
      <c r="EMG2392" s="342"/>
      <c r="EMH2392" s="342"/>
      <c r="EMI2392" s="342"/>
      <c r="EMJ2392" s="342"/>
      <c r="EMK2392" s="342"/>
      <c r="EML2392" s="342"/>
      <c r="EMM2392" s="342"/>
      <c r="EMN2392" s="342"/>
      <c r="EMO2392" s="342"/>
      <c r="EMP2392" s="342"/>
      <c r="EMQ2392" s="342"/>
      <c r="EMR2392" s="342"/>
      <c r="EMS2392" s="342"/>
      <c r="EMT2392" s="342"/>
      <c r="EMU2392" s="342"/>
      <c r="EMV2392" s="342"/>
      <c r="EMW2392" s="342"/>
      <c r="EMX2392" s="342"/>
      <c r="EMY2392" s="342"/>
      <c r="EMZ2392" s="342"/>
      <c r="ENA2392" s="342"/>
      <c r="ENB2392" s="342"/>
      <c r="ENC2392" s="342"/>
      <c r="END2392" s="342"/>
      <c r="ENE2392" s="342"/>
      <c r="ENF2392" s="342"/>
      <c r="ENG2392" s="342"/>
      <c r="ENH2392" s="342"/>
      <c r="ENI2392" s="342"/>
      <c r="ENJ2392" s="342"/>
      <c r="ENK2392" s="342"/>
      <c r="ENL2392" s="342"/>
      <c r="ENM2392" s="342"/>
      <c r="ENN2392" s="342"/>
      <c r="ENO2392" s="342"/>
      <c r="ENP2392" s="342"/>
      <c r="ENQ2392" s="342"/>
      <c r="ENR2392" s="342"/>
      <c r="ENS2392" s="342"/>
      <c r="ENT2392" s="342"/>
      <c r="ENU2392" s="342"/>
      <c r="ENV2392" s="342"/>
      <c r="ENW2392" s="342"/>
      <c r="ENX2392" s="342"/>
      <c r="ENY2392" s="342"/>
      <c r="ENZ2392" s="342"/>
      <c r="EOA2392" s="342"/>
      <c r="EOB2392" s="342"/>
      <c r="EOC2392" s="342"/>
      <c r="EOD2392" s="342"/>
      <c r="EOE2392" s="342"/>
      <c r="EOF2392" s="342"/>
      <c r="EOG2392" s="342"/>
      <c r="EOH2392" s="342"/>
      <c r="EOI2392" s="342"/>
      <c r="EOJ2392" s="342"/>
      <c r="EOK2392" s="342"/>
      <c r="EOL2392" s="342"/>
      <c r="EOM2392" s="342"/>
      <c r="EON2392" s="342"/>
      <c r="EOO2392" s="342"/>
      <c r="EOP2392" s="342"/>
      <c r="EOQ2392" s="342"/>
      <c r="EOR2392" s="342"/>
      <c r="EOS2392" s="342"/>
      <c r="EOT2392" s="342"/>
      <c r="EOU2392" s="342"/>
      <c r="EOV2392" s="342"/>
      <c r="EOW2392" s="342"/>
      <c r="EOX2392" s="342"/>
      <c r="EOY2392" s="342"/>
      <c r="EOZ2392" s="342"/>
      <c r="EPA2392" s="342"/>
      <c r="EPB2392" s="342"/>
      <c r="EPC2392" s="342"/>
      <c r="EPD2392" s="342"/>
      <c r="EPE2392" s="342"/>
      <c r="EPF2392" s="342"/>
      <c r="EPG2392" s="342"/>
      <c r="EPH2392" s="342"/>
      <c r="EPI2392" s="342"/>
      <c r="EPJ2392" s="342"/>
      <c r="EPK2392" s="342"/>
      <c r="EPL2392" s="342"/>
      <c r="EPM2392" s="342"/>
      <c r="EPN2392" s="342"/>
      <c r="EPO2392" s="342"/>
      <c r="EPP2392" s="342"/>
      <c r="EPQ2392" s="342"/>
      <c r="EPR2392" s="342"/>
      <c r="EPS2392" s="342"/>
      <c r="EPT2392" s="342"/>
      <c r="EPU2392" s="342"/>
      <c r="EPV2392" s="342"/>
      <c r="EPW2392" s="342"/>
      <c r="EPX2392" s="342"/>
      <c r="EPY2392" s="342"/>
      <c r="EPZ2392" s="342"/>
      <c r="EQA2392" s="342"/>
      <c r="EQB2392" s="342"/>
      <c r="EQC2392" s="342"/>
      <c r="EQD2392" s="342"/>
      <c r="EQE2392" s="342"/>
      <c r="EQF2392" s="342"/>
      <c r="EQG2392" s="342"/>
      <c r="EQH2392" s="342"/>
      <c r="EQI2392" s="342"/>
      <c r="EQJ2392" s="342"/>
      <c r="EQK2392" s="342"/>
      <c r="EQL2392" s="342"/>
      <c r="EQM2392" s="342"/>
      <c r="EQN2392" s="342"/>
      <c r="EQO2392" s="342"/>
      <c r="EQP2392" s="342"/>
      <c r="EQQ2392" s="342"/>
      <c r="EQR2392" s="342"/>
      <c r="EQS2392" s="342"/>
      <c r="EQT2392" s="342"/>
      <c r="EQU2392" s="342"/>
      <c r="EQV2392" s="342"/>
      <c r="EQW2392" s="342"/>
      <c r="EQX2392" s="342"/>
      <c r="EQY2392" s="342"/>
      <c r="EQZ2392" s="342"/>
      <c r="ERA2392" s="342"/>
      <c r="ERB2392" s="342"/>
      <c r="ERC2392" s="342"/>
      <c r="ERD2392" s="342"/>
      <c r="ERE2392" s="342"/>
      <c r="ERF2392" s="342"/>
      <c r="ERG2392" s="342"/>
      <c r="ERH2392" s="342"/>
      <c r="ERI2392" s="342"/>
      <c r="ERJ2392" s="342"/>
      <c r="ERK2392" s="342"/>
      <c r="ERL2392" s="342"/>
      <c r="ERM2392" s="342"/>
      <c r="ERN2392" s="342"/>
      <c r="ERO2392" s="342"/>
      <c r="ERP2392" s="342"/>
      <c r="ERQ2392" s="342"/>
      <c r="ERR2392" s="342"/>
      <c r="ERS2392" s="342"/>
      <c r="ERT2392" s="342"/>
      <c r="ERU2392" s="342"/>
      <c r="ERV2392" s="342"/>
      <c r="ERW2392" s="342"/>
      <c r="ERX2392" s="342"/>
      <c r="ERY2392" s="342"/>
      <c r="ERZ2392" s="342"/>
      <c r="ESA2392" s="342"/>
      <c r="ESB2392" s="342"/>
      <c r="ESC2392" s="342"/>
      <c r="ESD2392" s="342"/>
      <c r="ESE2392" s="342"/>
      <c r="ESF2392" s="342"/>
      <c r="ESG2392" s="342"/>
      <c r="ESH2392" s="342"/>
      <c r="ESI2392" s="342"/>
      <c r="ESJ2392" s="342"/>
      <c r="ESK2392" s="342"/>
      <c r="ESL2392" s="342"/>
      <c r="ESM2392" s="342"/>
      <c r="ESN2392" s="342"/>
      <c r="ESO2392" s="342"/>
      <c r="ESP2392" s="342"/>
      <c r="ESQ2392" s="342"/>
      <c r="ESR2392" s="342"/>
      <c r="ESS2392" s="342"/>
      <c r="EST2392" s="342"/>
      <c r="ESU2392" s="342"/>
      <c r="ESV2392" s="342"/>
      <c r="ESW2392" s="342"/>
      <c r="ESX2392" s="342"/>
      <c r="ESY2392" s="342"/>
      <c r="ESZ2392" s="342"/>
      <c r="ETA2392" s="342"/>
      <c r="ETB2392" s="342"/>
      <c r="ETC2392" s="342"/>
      <c r="ETD2392" s="342"/>
      <c r="ETE2392" s="342"/>
      <c r="ETF2392" s="342"/>
      <c r="ETG2392" s="342"/>
      <c r="ETH2392" s="342"/>
      <c r="ETI2392" s="342"/>
      <c r="ETJ2392" s="342"/>
      <c r="ETK2392" s="342"/>
      <c r="ETL2392" s="342"/>
      <c r="ETM2392" s="342"/>
      <c r="ETN2392" s="342"/>
      <c r="ETO2392" s="342"/>
      <c r="ETP2392" s="342"/>
      <c r="ETQ2392" s="342"/>
      <c r="ETR2392" s="342"/>
      <c r="ETS2392" s="342"/>
      <c r="ETT2392" s="342"/>
      <c r="ETU2392" s="342"/>
      <c r="ETV2392" s="342"/>
      <c r="ETW2392" s="342"/>
      <c r="ETX2392" s="342"/>
      <c r="ETY2392" s="342"/>
      <c r="ETZ2392" s="342"/>
      <c r="EUA2392" s="342"/>
      <c r="EUB2392" s="342"/>
      <c r="EUC2392" s="342"/>
      <c r="EUD2392" s="342"/>
      <c r="EUE2392" s="342"/>
      <c r="EUF2392" s="342"/>
      <c r="EUG2392" s="342"/>
      <c r="EUH2392" s="342"/>
      <c r="EUI2392" s="342"/>
      <c r="EUJ2392" s="342"/>
      <c r="EUK2392" s="342"/>
      <c r="EUL2392" s="342"/>
      <c r="EUM2392" s="342"/>
      <c r="EUN2392" s="342"/>
      <c r="EUO2392" s="342"/>
      <c r="EUP2392" s="342"/>
      <c r="EUQ2392" s="342"/>
      <c r="EUR2392" s="342"/>
      <c r="EUS2392" s="342"/>
      <c r="EUT2392" s="342"/>
      <c r="EUU2392" s="342"/>
      <c r="EUV2392" s="342"/>
      <c r="EUW2392" s="342"/>
      <c r="EUX2392" s="342"/>
      <c r="EUY2392" s="342"/>
      <c r="EUZ2392" s="342"/>
      <c r="EVA2392" s="342"/>
      <c r="EVB2392" s="342"/>
      <c r="EVC2392" s="342"/>
      <c r="EVD2392" s="342"/>
      <c r="EVE2392" s="342"/>
      <c r="EVF2392" s="342"/>
      <c r="EVG2392" s="342"/>
      <c r="EVH2392" s="342"/>
      <c r="EVI2392" s="342"/>
      <c r="EVJ2392" s="342"/>
      <c r="EVK2392" s="342"/>
      <c r="EVL2392" s="342"/>
      <c r="EVM2392" s="342"/>
      <c r="EVN2392" s="342"/>
      <c r="EVO2392" s="342"/>
      <c r="EVP2392" s="342"/>
      <c r="EVQ2392" s="342"/>
      <c r="EVR2392" s="342"/>
      <c r="EVS2392" s="342"/>
      <c r="EVT2392" s="342"/>
      <c r="EVU2392" s="342"/>
      <c r="EVV2392" s="342"/>
      <c r="EVW2392" s="342"/>
      <c r="EVX2392" s="342"/>
      <c r="EVY2392" s="342"/>
      <c r="EVZ2392" s="342"/>
      <c r="EWA2392" s="342"/>
      <c r="EWB2392" s="342"/>
      <c r="EWC2392" s="342"/>
      <c r="EWD2392" s="342"/>
      <c r="EWE2392" s="342"/>
      <c r="EWF2392" s="342"/>
      <c r="EWG2392" s="342"/>
      <c r="EWH2392" s="342"/>
      <c r="EWI2392" s="342"/>
      <c r="EWJ2392" s="342"/>
      <c r="EWK2392" s="342"/>
      <c r="EWL2392" s="342"/>
      <c r="EWM2392" s="342"/>
      <c r="EWN2392" s="342"/>
      <c r="EWO2392" s="342"/>
      <c r="EWP2392" s="342"/>
      <c r="EWQ2392" s="342"/>
      <c r="EWR2392" s="342"/>
      <c r="EWS2392" s="342"/>
      <c r="EWT2392" s="342"/>
      <c r="EWU2392" s="342"/>
      <c r="EWV2392" s="342"/>
      <c r="EWW2392" s="342"/>
      <c r="EWX2392" s="342"/>
      <c r="EWY2392" s="342"/>
      <c r="EWZ2392" s="342"/>
      <c r="EXA2392" s="342"/>
      <c r="EXB2392" s="342"/>
      <c r="EXC2392" s="342"/>
      <c r="EXD2392" s="342"/>
      <c r="EXE2392" s="342"/>
      <c r="EXF2392" s="342"/>
      <c r="EXG2392" s="342"/>
      <c r="EXH2392" s="342"/>
      <c r="EXI2392" s="342"/>
      <c r="EXJ2392" s="342"/>
      <c r="EXK2392" s="342"/>
      <c r="EXL2392" s="342"/>
      <c r="EXM2392" s="342"/>
      <c r="EXN2392" s="342"/>
      <c r="EXO2392" s="342"/>
      <c r="EXP2392" s="342"/>
      <c r="EXQ2392" s="342"/>
      <c r="EXR2392" s="342"/>
      <c r="EXS2392" s="342"/>
      <c r="EXT2392" s="342"/>
      <c r="EXU2392" s="342"/>
      <c r="EXV2392" s="342"/>
      <c r="EXW2392" s="342"/>
      <c r="EXX2392" s="342"/>
      <c r="EXY2392" s="342"/>
      <c r="EXZ2392" s="342"/>
      <c r="EYA2392" s="342"/>
      <c r="EYB2392" s="342"/>
      <c r="EYC2392" s="342"/>
      <c r="EYD2392" s="342"/>
      <c r="EYE2392" s="342"/>
      <c r="EYF2392" s="342"/>
      <c r="EYG2392" s="342"/>
      <c r="EYH2392" s="342"/>
      <c r="EYI2392" s="342"/>
      <c r="EYJ2392" s="342"/>
      <c r="EYK2392" s="342"/>
      <c r="EYL2392" s="342"/>
      <c r="EYM2392" s="342"/>
      <c r="EYN2392" s="342"/>
      <c r="EYO2392" s="342"/>
      <c r="EYP2392" s="342"/>
      <c r="EYQ2392" s="342"/>
      <c r="EYR2392" s="342"/>
      <c r="EYS2392" s="342"/>
      <c r="EYT2392" s="342"/>
      <c r="EYU2392" s="342"/>
      <c r="EYV2392" s="342"/>
      <c r="EYW2392" s="342"/>
      <c r="EYX2392" s="342"/>
      <c r="EYY2392" s="342"/>
      <c r="EYZ2392" s="342"/>
      <c r="EZA2392" s="342"/>
      <c r="EZB2392" s="342"/>
      <c r="EZC2392" s="342"/>
      <c r="EZD2392" s="342"/>
      <c r="EZE2392" s="342"/>
      <c r="EZF2392" s="342"/>
      <c r="EZG2392" s="342"/>
      <c r="EZH2392" s="342"/>
      <c r="EZI2392" s="342"/>
      <c r="EZJ2392" s="342"/>
      <c r="EZK2392" s="342"/>
      <c r="EZL2392" s="342"/>
      <c r="EZM2392" s="342"/>
      <c r="EZN2392" s="342"/>
      <c r="EZO2392" s="342"/>
      <c r="EZP2392" s="342"/>
      <c r="EZQ2392" s="342"/>
      <c r="EZR2392" s="342"/>
      <c r="EZS2392" s="342"/>
      <c r="EZT2392" s="342"/>
      <c r="EZU2392" s="342"/>
      <c r="EZV2392" s="342"/>
      <c r="EZW2392" s="342"/>
      <c r="EZX2392" s="342"/>
      <c r="EZY2392" s="342"/>
      <c r="EZZ2392" s="342"/>
      <c r="FAA2392" s="342"/>
      <c r="FAB2392" s="342"/>
      <c r="FAC2392" s="342"/>
      <c r="FAD2392" s="342"/>
      <c r="FAE2392" s="342"/>
      <c r="FAF2392" s="342"/>
      <c r="FAG2392" s="342"/>
      <c r="FAH2392" s="342"/>
      <c r="FAI2392" s="342"/>
      <c r="FAJ2392" s="342"/>
      <c r="FAK2392" s="342"/>
      <c r="FAL2392" s="342"/>
      <c r="FAM2392" s="342"/>
      <c r="FAN2392" s="342"/>
      <c r="FAO2392" s="342"/>
      <c r="FAP2392" s="342"/>
      <c r="FAQ2392" s="342"/>
      <c r="FAR2392" s="342"/>
      <c r="FAS2392" s="342"/>
      <c r="FAT2392" s="342"/>
      <c r="FAU2392" s="342"/>
      <c r="FAV2392" s="342"/>
      <c r="FAW2392" s="342"/>
      <c r="FAX2392" s="342"/>
      <c r="FAY2392" s="342"/>
      <c r="FAZ2392" s="342"/>
      <c r="FBA2392" s="342"/>
      <c r="FBB2392" s="342"/>
      <c r="FBC2392" s="342"/>
      <c r="FBD2392" s="342"/>
      <c r="FBE2392" s="342"/>
      <c r="FBF2392" s="342"/>
      <c r="FBG2392" s="342"/>
      <c r="FBH2392" s="342"/>
      <c r="FBI2392" s="342"/>
      <c r="FBJ2392" s="342"/>
      <c r="FBK2392" s="342"/>
      <c r="FBL2392" s="342"/>
      <c r="FBM2392" s="342"/>
      <c r="FBN2392" s="342"/>
      <c r="FBO2392" s="342"/>
      <c r="FBP2392" s="342"/>
      <c r="FBQ2392" s="342"/>
      <c r="FBR2392" s="342"/>
      <c r="FBS2392" s="342"/>
      <c r="FBT2392" s="342"/>
      <c r="FBU2392" s="342"/>
      <c r="FBV2392" s="342"/>
      <c r="FBW2392" s="342"/>
      <c r="FBX2392" s="342"/>
      <c r="FBY2392" s="342"/>
      <c r="FBZ2392" s="342"/>
      <c r="FCA2392" s="342"/>
      <c r="FCB2392" s="342"/>
      <c r="FCC2392" s="342"/>
      <c r="FCD2392" s="342"/>
      <c r="FCE2392" s="342"/>
      <c r="FCF2392" s="342"/>
      <c r="FCG2392" s="342"/>
      <c r="FCH2392" s="342"/>
      <c r="FCI2392" s="342"/>
      <c r="FCJ2392" s="342"/>
      <c r="FCK2392" s="342"/>
      <c r="FCL2392" s="342"/>
      <c r="FCM2392" s="342"/>
      <c r="FCN2392" s="342"/>
      <c r="FCO2392" s="342"/>
      <c r="FCP2392" s="342"/>
      <c r="FCQ2392" s="342"/>
      <c r="FCR2392" s="342"/>
      <c r="FCS2392" s="342"/>
      <c r="FCT2392" s="342"/>
      <c r="FCU2392" s="342"/>
      <c r="FCV2392" s="342"/>
      <c r="FCW2392" s="342"/>
      <c r="FCX2392" s="342"/>
      <c r="FCY2392" s="342"/>
      <c r="FCZ2392" s="342"/>
      <c r="FDA2392" s="342"/>
      <c r="FDB2392" s="342"/>
      <c r="FDC2392" s="342"/>
      <c r="FDD2392" s="342"/>
      <c r="FDE2392" s="342"/>
      <c r="FDF2392" s="342"/>
      <c r="FDG2392" s="342"/>
      <c r="FDH2392" s="342"/>
      <c r="FDI2392" s="342"/>
      <c r="FDJ2392" s="342"/>
      <c r="FDK2392" s="342"/>
      <c r="FDL2392" s="342"/>
      <c r="FDM2392" s="342"/>
      <c r="FDN2392" s="342"/>
      <c r="FDO2392" s="342"/>
      <c r="FDP2392" s="342"/>
      <c r="FDQ2392" s="342"/>
      <c r="FDR2392" s="342"/>
      <c r="FDS2392" s="342"/>
      <c r="FDT2392" s="342"/>
      <c r="FDU2392" s="342"/>
      <c r="FDV2392" s="342"/>
      <c r="FDW2392" s="342"/>
      <c r="FDX2392" s="342"/>
      <c r="FDY2392" s="342"/>
      <c r="FDZ2392" s="342"/>
      <c r="FEA2392" s="342"/>
      <c r="FEB2392" s="342"/>
      <c r="FEC2392" s="342"/>
      <c r="FED2392" s="342"/>
      <c r="FEE2392" s="342"/>
      <c r="FEF2392" s="342"/>
      <c r="FEG2392" s="342"/>
      <c r="FEH2392" s="342"/>
      <c r="FEI2392" s="342"/>
      <c r="FEJ2392" s="342"/>
      <c r="FEK2392" s="342"/>
      <c r="FEL2392" s="342"/>
      <c r="FEM2392" s="342"/>
      <c r="FEN2392" s="342"/>
      <c r="FEO2392" s="342"/>
      <c r="FEP2392" s="342"/>
      <c r="FEQ2392" s="342"/>
      <c r="FER2392" s="342"/>
      <c r="FES2392" s="342"/>
      <c r="FET2392" s="342"/>
      <c r="FEU2392" s="342"/>
      <c r="FEV2392" s="342"/>
      <c r="FEW2392" s="342"/>
      <c r="FEX2392" s="342"/>
      <c r="FEY2392" s="342"/>
      <c r="FEZ2392" s="342"/>
      <c r="FFA2392" s="342"/>
      <c r="FFB2392" s="342"/>
      <c r="FFC2392" s="342"/>
      <c r="FFD2392" s="342"/>
      <c r="FFE2392" s="342"/>
      <c r="FFF2392" s="342"/>
      <c r="FFG2392" s="342"/>
      <c r="FFH2392" s="342"/>
      <c r="FFI2392" s="342"/>
      <c r="FFJ2392" s="342"/>
      <c r="FFK2392" s="342"/>
      <c r="FFL2392" s="342"/>
      <c r="FFM2392" s="342"/>
      <c r="FFN2392" s="342"/>
      <c r="FFO2392" s="342"/>
      <c r="FFP2392" s="342"/>
      <c r="FFQ2392" s="342"/>
      <c r="FFR2392" s="342"/>
      <c r="FFS2392" s="342"/>
      <c r="FFT2392" s="342"/>
      <c r="FFU2392" s="342"/>
      <c r="FFV2392" s="342"/>
      <c r="FFW2392" s="342"/>
      <c r="FFX2392" s="342"/>
      <c r="FFY2392" s="342"/>
      <c r="FFZ2392" s="342"/>
      <c r="FGA2392" s="342"/>
      <c r="FGB2392" s="342"/>
      <c r="FGC2392" s="342"/>
      <c r="FGD2392" s="342"/>
      <c r="FGE2392" s="342"/>
      <c r="FGF2392" s="342"/>
      <c r="FGG2392" s="342"/>
      <c r="FGH2392" s="342"/>
      <c r="FGI2392" s="342"/>
      <c r="FGJ2392" s="342"/>
      <c r="FGK2392" s="342"/>
      <c r="FGL2392" s="342"/>
      <c r="FGM2392" s="342"/>
      <c r="FGN2392" s="342"/>
      <c r="FGO2392" s="342"/>
      <c r="FGP2392" s="342"/>
      <c r="FGQ2392" s="342"/>
      <c r="FGR2392" s="342"/>
      <c r="FGS2392" s="342"/>
      <c r="FGT2392" s="342"/>
      <c r="FGU2392" s="342"/>
      <c r="FGV2392" s="342"/>
      <c r="FGW2392" s="342"/>
      <c r="FGX2392" s="342"/>
      <c r="FGY2392" s="342"/>
      <c r="FGZ2392" s="342"/>
      <c r="FHA2392" s="342"/>
      <c r="FHB2392" s="342"/>
      <c r="FHC2392" s="342"/>
      <c r="FHD2392" s="342"/>
      <c r="FHE2392" s="342"/>
      <c r="FHF2392" s="342"/>
      <c r="FHG2392" s="342"/>
      <c r="FHH2392" s="342"/>
      <c r="FHI2392" s="342"/>
      <c r="FHJ2392" s="342"/>
      <c r="FHK2392" s="342"/>
      <c r="FHL2392" s="342"/>
      <c r="FHM2392" s="342"/>
      <c r="FHN2392" s="342"/>
      <c r="FHO2392" s="342"/>
      <c r="FHP2392" s="342"/>
      <c r="FHQ2392" s="342"/>
      <c r="FHR2392" s="342"/>
      <c r="FHS2392" s="342"/>
      <c r="FHT2392" s="342"/>
      <c r="FHU2392" s="342"/>
      <c r="FHV2392" s="342"/>
      <c r="FHW2392" s="342"/>
      <c r="FHX2392" s="342"/>
      <c r="FHY2392" s="342"/>
      <c r="FHZ2392" s="342"/>
      <c r="FIA2392" s="342"/>
      <c r="FIB2392" s="342"/>
      <c r="FIC2392" s="342"/>
      <c r="FID2392" s="342"/>
      <c r="FIE2392" s="342"/>
      <c r="FIF2392" s="342"/>
      <c r="FIG2392" s="342"/>
      <c r="FIH2392" s="342"/>
      <c r="FII2392" s="342"/>
      <c r="FIJ2392" s="342"/>
      <c r="FIK2392" s="342"/>
      <c r="FIL2392" s="342"/>
      <c r="FIM2392" s="342"/>
      <c r="FIN2392" s="342"/>
      <c r="FIO2392" s="342"/>
      <c r="FIP2392" s="342"/>
      <c r="FIQ2392" s="342"/>
      <c r="FIR2392" s="342"/>
      <c r="FIS2392" s="342"/>
      <c r="FIT2392" s="342"/>
      <c r="FIU2392" s="342"/>
      <c r="FIV2392" s="342"/>
      <c r="FIW2392" s="342"/>
      <c r="FIX2392" s="342"/>
      <c r="FIY2392" s="342"/>
      <c r="FIZ2392" s="342"/>
      <c r="FJA2392" s="342"/>
      <c r="FJB2392" s="342"/>
      <c r="FJC2392" s="342"/>
      <c r="FJD2392" s="342"/>
      <c r="FJE2392" s="342"/>
      <c r="FJF2392" s="342"/>
      <c r="FJG2392" s="342"/>
      <c r="FJH2392" s="342"/>
      <c r="FJI2392" s="342"/>
      <c r="FJJ2392" s="342"/>
      <c r="FJK2392" s="342"/>
      <c r="FJL2392" s="342"/>
      <c r="FJM2392" s="342"/>
      <c r="FJN2392" s="342"/>
      <c r="FJO2392" s="342"/>
      <c r="FJP2392" s="342"/>
      <c r="FJQ2392" s="342"/>
      <c r="FJR2392" s="342"/>
      <c r="FJS2392" s="342"/>
      <c r="FJT2392" s="342"/>
      <c r="FJU2392" s="342"/>
      <c r="FJV2392" s="342"/>
      <c r="FJW2392" s="342"/>
      <c r="FJX2392" s="342"/>
      <c r="FJY2392" s="342"/>
      <c r="FJZ2392" s="342"/>
      <c r="FKA2392" s="342"/>
      <c r="FKB2392" s="342"/>
      <c r="FKC2392" s="342"/>
      <c r="FKD2392" s="342"/>
      <c r="FKE2392" s="342"/>
      <c r="FKF2392" s="342"/>
      <c r="FKG2392" s="342"/>
      <c r="FKH2392" s="342"/>
      <c r="FKI2392" s="342"/>
      <c r="FKJ2392" s="342"/>
      <c r="FKK2392" s="342"/>
      <c r="FKL2392" s="342"/>
      <c r="FKM2392" s="342"/>
      <c r="FKN2392" s="342"/>
      <c r="FKO2392" s="342"/>
      <c r="FKP2392" s="342"/>
      <c r="FKQ2392" s="342"/>
      <c r="FKR2392" s="342"/>
      <c r="FKS2392" s="342"/>
      <c r="FKT2392" s="342"/>
      <c r="FKU2392" s="342"/>
      <c r="FKV2392" s="342"/>
      <c r="FKW2392" s="342"/>
      <c r="FKX2392" s="342"/>
      <c r="FKY2392" s="342"/>
      <c r="FKZ2392" s="342"/>
      <c r="FLA2392" s="342"/>
      <c r="FLB2392" s="342"/>
      <c r="FLC2392" s="342"/>
      <c r="FLD2392" s="342"/>
      <c r="FLE2392" s="342"/>
      <c r="FLF2392" s="342"/>
      <c r="FLG2392" s="342"/>
      <c r="FLH2392" s="342"/>
      <c r="FLI2392" s="342"/>
      <c r="FLJ2392" s="342"/>
      <c r="FLK2392" s="342"/>
      <c r="FLL2392" s="342"/>
      <c r="FLM2392" s="342"/>
      <c r="FLN2392" s="342"/>
      <c r="FLO2392" s="342"/>
      <c r="FLP2392" s="342"/>
      <c r="FLQ2392" s="342"/>
      <c r="FLR2392" s="342"/>
      <c r="FLS2392" s="342"/>
      <c r="FLT2392" s="342"/>
      <c r="FLU2392" s="342"/>
      <c r="FLV2392" s="342"/>
      <c r="FLW2392" s="342"/>
      <c r="FLX2392" s="342"/>
      <c r="FLY2392" s="342"/>
      <c r="FLZ2392" s="342"/>
      <c r="FMA2392" s="342"/>
      <c r="FMB2392" s="342"/>
      <c r="FMC2392" s="342"/>
      <c r="FMD2392" s="342"/>
      <c r="FME2392" s="342"/>
      <c r="FMF2392" s="342"/>
      <c r="FMG2392" s="342"/>
      <c r="FMH2392" s="342"/>
      <c r="FMI2392" s="342"/>
      <c r="FMJ2392" s="342"/>
      <c r="FMK2392" s="342"/>
      <c r="FML2392" s="342"/>
      <c r="FMM2392" s="342"/>
      <c r="FMN2392" s="342"/>
      <c r="FMO2392" s="342"/>
      <c r="FMP2392" s="342"/>
      <c r="FMQ2392" s="342"/>
      <c r="FMR2392" s="342"/>
      <c r="FMS2392" s="342"/>
      <c r="FMT2392" s="342"/>
      <c r="FMU2392" s="342"/>
      <c r="FMV2392" s="342"/>
      <c r="FMW2392" s="342"/>
      <c r="FMX2392" s="342"/>
      <c r="FMY2392" s="342"/>
      <c r="FMZ2392" s="342"/>
      <c r="FNA2392" s="342"/>
      <c r="FNB2392" s="342"/>
      <c r="FNC2392" s="342"/>
      <c r="FND2392" s="342"/>
      <c r="FNE2392" s="342"/>
      <c r="FNF2392" s="342"/>
      <c r="FNG2392" s="342"/>
      <c r="FNH2392" s="342"/>
      <c r="FNI2392" s="342"/>
      <c r="FNJ2392" s="342"/>
      <c r="FNK2392" s="342"/>
      <c r="FNL2392" s="342"/>
      <c r="FNM2392" s="342"/>
      <c r="FNN2392" s="342"/>
      <c r="FNO2392" s="342"/>
      <c r="FNP2392" s="342"/>
      <c r="FNQ2392" s="342"/>
      <c r="FNR2392" s="342"/>
      <c r="FNS2392" s="342"/>
      <c r="FNT2392" s="342"/>
      <c r="FNU2392" s="342"/>
      <c r="FNV2392" s="342"/>
      <c r="FNW2392" s="342"/>
      <c r="FNX2392" s="342"/>
      <c r="FNY2392" s="342"/>
      <c r="FNZ2392" s="342"/>
      <c r="FOA2392" s="342"/>
      <c r="FOB2392" s="342"/>
      <c r="FOC2392" s="342"/>
      <c r="FOD2392" s="342"/>
      <c r="FOE2392" s="342"/>
      <c r="FOF2392" s="342"/>
      <c r="FOG2392" s="342"/>
      <c r="FOH2392" s="342"/>
      <c r="FOI2392" s="342"/>
      <c r="FOJ2392" s="342"/>
      <c r="FOK2392" s="342"/>
      <c r="FOL2392" s="342"/>
      <c r="FOM2392" s="342"/>
      <c r="FON2392" s="342"/>
      <c r="FOO2392" s="342"/>
      <c r="FOP2392" s="342"/>
      <c r="FOQ2392" s="342"/>
      <c r="FOR2392" s="342"/>
      <c r="FOS2392" s="342"/>
      <c r="FOT2392" s="342"/>
      <c r="FOU2392" s="342"/>
      <c r="FOV2392" s="342"/>
      <c r="FOW2392" s="342"/>
      <c r="FOX2392" s="342"/>
      <c r="FOY2392" s="342"/>
      <c r="FOZ2392" s="342"/>
      <c r="FPA2392" s="342"/>
      <c r="FPB2392" s="342"/>
      <c r="FPC2392" s="342"/>
      <c r="FPD2392" s="342"/>
      <c r="FPE2392" s="342"/>
      <c r="FPF2392" s="342"/>
      <c r="FPG2392" s="342"/>
      <c r="FPH2392" s="342"/>
      <c r="FPI2392" s="342"/>
      <c r="FPJ2392" s="342"/>
      <c r="FPK2392" s="342"/>
      <c r="FPL2392" s="342"/>
      <c r="FPM2392" s="342"/>
      <c r="FPN2392" s="342"/>
      <c r="FPO2392" s="342"/>
      <c r="FPP2392" s="342"/>
      <c r="FPQ2392" s="342"/>
      <c r="FPR2392" s="342"/>
      <c r="FPS2392" s="342"/>
      <c r="FPT2392" s="342"/>
      <c r="FPU2392" s="342"/>
      <c r="FPV2392" s="342"/>
      <c r="FPW2392" s="342"/>
      <c r="FPX2392" s="342"/>
      <c r="FPY2392" s="342"/>
      <c r="FPZ2392" s="342"/>
      <c r="FQA2392" s="342"/>
      <c r="FQB2392" s="342"/>
      <c r="FQC2392" s="342"/>
      <c r="FQD2392" s="342"/>
      <c r="FQE2392" s="342"/>
      <c r="FQF2392" s="342"/>
      <c r="FQG2392" s="342"/>
      <c r="FQH2392" s="342"/>
      <c r="FQI2392" s="342"/>
      <c r="FQJ2392" s="342"/>
      <c r="FQK2392" s="342"/>
      <c r="FQL2392" s="342"/>
      <c r="FQM2392" s="342"/>
      <c r="FQN2392" s="342"/>
      <c r="FQO2392" s="342"/>
      <c r="FQP2392" s="342"/>
      <c r="FQQ2392" s="342"/>
      <c r="FQR2392" s="342"/>
      <c r="FQS2392" s="342"/>
      <c r="FQT2392" s="342"/>
      <c r="FQU2392" s="342"/>
      <c r="FQV2392" s="342"/>
      <c r="FQW2392" s="342"/>
      <c r="FQX2392" s="342"/>
      <c r="FQY2392" s="342"/>
      <c r="FQZ2392" s="342"/>
      <c r="FRA2392" s="342"/>
      <c r="FRB2392" s="342"/>
      <c r="FRC2392" s="342"/>
      <c r="FRD2392" s="342"/>
      <c r="FRE2392" s="342"/>
      <c r="FRF2392" s="342"/>
      <c r="FRG2392" s="342"/>
      <c r="FRH2392" s="342"/>
      <c r="FRI2392" s="342"/>
      <c r="FRJ2392" s="342"/>
      <c r="FRK2392" s="342"/>
      <c r="FRL2392" s="342"/>
      <c r="FRM2392" s="342"/>
      <c r="FRN2392" s="342"/>
      <c r="FRO2392" s="342"/>
      <c r="FRP2392" s="342"/>
      <c r="FRQ2392" s="342"/>
      <c r="FRR2392" s="342"/>
      <c r="FRS2392" s="342"/>
      <c r="FRT2392" s="342"/>
      <c r="FRU2392" s="342"/>
      <c r="FRV2392" s="342"/>
      <c r="FRW2392" s="342"/>
      <c r="FRX2392" s="342"/>
      <c r="FRY2392" s="342"/>
      <c r="FRZ2392" s="342"/>
      <c r="FSA2392" s="342"/>
      <c r="FSB2392" s="342"/>
      <c r="FSC2392" s="342"/>
      <c r="FSD2392" s="342"/>
      <c r="FSE2392" s="342"/>
      <c r="FSF2392" s="342"/>
      <c r="FSG2392" s="342"/>
      <c r="FSH2392" s="342"/>
      <c r="FSI2392" s="342"/>
      <c r="FSJ2392" s="342"/>
      <c r="FSK2392" s="342"/>
      <c r="FSL2392" s="342"/>
      <c r="FSM2392" s="342"/>
      <c r="FSN2392" s="342"/>
      <c r="FSO2392" s="342"/>
      <c r="FSP2392" s="342"/>
      <c r="FSQ2392" s="342"/>
      <c r="FSR2392" s="342"/>
      <c r="FSS2392" s="342"/>
      <c r="FST2392" s="342"/>
      <c r="FSU2392" s="342"/>
      <c r="FSV2392" s="342"/>
      <c r="FSW2392" s="342"/>
      <c r="FSX2392" s="342"/>
      <c r="FSY2392" s="342"/>
      <c r="FSZ2392" s="342"/>
      <c r="FTA2392" s="342"/>
      <c r="FTB2392" s="342"/>
      <c r="FTC2392" s="342"/>
      <c r="FTD2392" s="342"/>
      <c r="FTE2392" s="342"/>
      <c r="FTF2392" s="342"/>
      <c r="FTG2392" s="342"/>
      <c r="FTH2392" s="342"/>
      <c r="FTI2392" s="342"/>
      <c r="FTJ2392" s="342"/>
      <c r="FTK2392" s="342"/>
      <c r="FTL2392" s="342"/>
      <c r="FTM2392" s="342"/>
      <c r="FTN2392" s="342"/>
      <c r="FTO2392" s="342"/>
      <c r="FTP2392" s="342"/>
      <c r="FTQ2392" s="342"/>
      <c r="FTR2392" s="342"/>
      <c r="FTS2392" s="342"/>
      <c r="FTT2392" s="342"/>
      <c r="FTU2392" s="342"/>
      <c r="FTV2392" s="342"/>
      <c r="FTW2392" s="342"/>
      <c r="FTX2392" s="342"/>
      <c r="FTY2392" s="342"/>
      <c r="FTZ2392" s="342"/>
      <c r="FUA2392" s="342"/>
      <c r="FUB2392" s="342"/>
      <c r="FUC2392" s="342"/>
      <c r="FUD2392" s="342"/>
      <c r="FUE2392" s="342"/>
      <c r="FUF2392" s="342"/>
      <c r="FUG2392" s="342"/>
      <c r="FUH2392" s="342"/>
      <c r="FUI2392" s="342"/>
      <c r="FUJ2392" s="342"/>
      <c r="FUK2392" s="342"/>
      <c r="FUL2392" s="342"/>
      <c r="FUM2392" s="342"/>
      <c r="FUN2392" s="342"/>
      <c r="FUO2392" s="342"/>
      <c r="FUP2392" s="342"/>
      <c r="FUQ2392" s="342"/>
      <c r="FUR2392" s="342"/>
      <c r="FUS2392" s="342"/>
      <c r="FUT2392" s="342"/>
      <c r="FUU2392" s="342"/>
      <c r="FUV2392" s="342"/>
      <c r="FUW2392" s="342"/>
      <c r="FUX2392" s="342"/>
      <c r="FUY2392" s="342"/>
      <c r="FUZ2392" s="342"/>
      <c r="FVA2392" s="342"/>
      <c r="FVB2392" s="342"/>
      <c r="FVC2392" s="342"/>
      <c r="FVD2392" s="342"/>
      <c r="FVE2392" s="342"/>
      <c r="FVF2392" s="342"/>
      <c r="FVG2392" s="342"/>
      <c r="FVH2392" s="342"/>
      <c r="FVI2392" s="342"/>
      <c r="FVJ2392" s="342"/>
      <c r="FVK2392" s="342"/>
      <c r="FVL2392" s="342"/>
      <c r="FVM2392" s="342"/>
      <c r="FVN2392" s="342"/>
      <c r="FVO2392" s="342"/>
      <c r="FVP2392" s="342"/>
      <c r="FVQ2392" s="342"/>
      <c r="FVR2392" s="342"/>
      <c r="FVS2392" s="342"/>
      <c r="FVT2392" s="342"/>
      <c r="FVU2392" s="342"/>
      <c r="FVV2392" s="342"/>
      <c r="FVW2392" s="342"/>
      <c r="FVX2392" s="342"/>
      <c r="FVY2392" s="342"/>
      <c r="FVZ2392" s="342"/>
      <c r="FWA2392" s="342"/>
      <c r="FWB2392" s="342"/>
      <c r="FWC2392" s="342"/>
      <c r="FWD2392" s="342"/>
      <c r="FWE2392" s="342"/>
      <c r="FWF2392" s="342"/>
      <c r="FWG2392" s="342"/>
      <c r="FWH2392" s="342"/>
      <c r="FWI2392" s="342"/>
      <c r="FWJ2392" s="342"/>
      <c r="FWK2392" s="342"/>
      <c r="FWL2392" s="342"/>
      <c r="FWM2392" s="342"/>
      <c r="FWN2392" s="342"/>
      <c r="FWO2392" s="342"/>
      <c r="FWP2392" s="342"/>
      <c r="FWQ2392" s="342"/>
      <c r="FWR2392" s="342"/>
      <c r="FWS2392" s="342"/>
      <c r="FWT2392" s="342"/>
      <c r="FWU2392" s="342"/>
      <c r="FWV2392" s="342"/>
      <c r="FWW2392" s="342"/>
      <c r="FWX2392" s="342"/>
      <c r="FWY2392" s="342"/>
      <c r="FWZ2392" s="342"/>
      <c r="FXA2392" s="342"/>
      <c r="FXB2392" s="342"/>
      <c r="FXC2392" s="342"/>
      <c r="FXD2392" s="342"/>
      <c r="FXE2392" s="342"/>
      <c r="FXF2392" s="342"/>
      <c r="FXG2392" s="342"/>
      <c r="FXH2392" s="342"/>
      <c r="FXI2392" s="342"/>
      <c r="FXJ2392" s="342"/>
      <c r="FXK2392" s="342"/>
      <c r="FXL2392" s="342"/>
      <c r="FXM2392" s="342"/>
      <c r="FXN2392" s="342"/>
      <c r="FXO2392" s="342"/>
      <c r="FXP2392" s="342"/>
      <c r="FXQ2392" s="342"/>
      <c r="FXR2392" s="342"/>
      <c r="FXS2392" s="342"/>
      <c r="FXT2392" s="342"/>
      <c r="FXU2392" s="342"/>
      <c r="FXV2392" s="342"/>
      <c r="FXW2392" s="342"/>
      <c r="FXX2392" s="342"/>
      <c r="FXY2392" s="342"/>
      <c r="FXZ2392" s="342"/>
      <c r="FYA2392" s="342"/>
      <c r="FYB2392" s="342"/>
      <c r="FYC2392" s="342"/>
      <c r="FYD2392" s="342"/>
      <c r="FYE2392" s="342"/>
      <c r="FYF2392" s="342"/>
      <c r="FYG2392" s="342"/>
      <c r="FYH2392" s="342"/>
      <c r="FYI2392" s="342"/>
      <c r="FYJ2392" s="342"/>
      <c r="FYK2392" s="342"/>
      <c r="FYL2392" s="342"/>
      <c r="FYM2392" s="342"/>
      <c r="FYN2392" s="342"/>
      <c r="FYO2392" s="342"/>
      <c r="FYP2392" s="342"/>
      <c r="FYQ2392" s="342"/>
      <c r="FYR2392" s="342"/>
      <c r="FYS2392" s="342"/>
      <c r="FYT2392" s="342"/>
      <c r="FYU2392" s="342"/>
      <c r="FYV2392" s="342"/>
      <c r="FYW2392" s="342"/>
      <c r="FYX2392" s="342"/>
      <c r="FYY2392" s="342"/>
      <c r="FYZ2392" s="342"/>
      <c r="FZA2392" s="342"/>
      <c r="FZB2392" s="342"/>
      <c r="FZC2392" s="342"/>
      <c r="FZD2392" s="342"/>
      <c r="FZE2392" s="342"/>
      <c r="FZF2392" s="342"/>
      <c r="FZG2392" s="342"/>
      <c r="FZH2392" s="342"/>
      <c r="FZI2392" s="342"/>
      <c r="FZJ2392" s="342"/>
      <c r="FZK2392" s="342"/>
      <c r="FZL2392" s="342"/>
      <c r="FZM2392" s="342"/>
      <c r="FZN2392" s="342"/>
      <c r="FZO2392" s="342"/>
      <c r="FZP2392" s="342"/>
      <c r="FZQ2392" s="342"/>
      <c r="FZR2392" s="342"/>
      <c r="FZS2392" s="342"/>
      <c r="FZT2392" s="342"/>
      <c r="FZU2392" s="342"/>
      <c r="FZV2392" s="342"/>
      <c r="FZW2392" s="342"/>
      <c r="FZX2392" s="342"/>
      <c r="FZY2392" s="342"/>
      <c r="FZZ2392" s="342"/>
      <c r="GAA2392" s="342"/>
      <c r="GAB2392" s="342"/>
      <c r="GAC2392" s="342"/>
      <c r="GAD2392" s="342"/>
      <c r="GAE2392" s="342"/>
      <c r="GAF2392" s="342"/>
      <c r="GAG2392" s="342"/>
      <c r="GAH2392" s="342"/>
      <c r="GAI2392" s="342"/>
      <c r="GAJ2392" s="342"/>
      <c r="GAK2392" s="342"/>
      <c r="GAL2392" s="342"/>
      <c r="GAM2392" s="342"/>
      <c r="GAN2392" s="342"/>
      <c r="GAO2392" s="342"/>
      <c r="GAP2392" s="342"/>
      <c r="GAQ2392" s="342"/>
      <c r="GAR2392" s="342"/>
      <c r="GAS2392" s="342"/>
      <c r="GAT2392" s="342"/>
      <c r="GAU2392" s="342"/>
      <c r="GAV2392" s="342"/>
      <c r="GAW2392" s="342"/>
      <c r="GAX2392" s="342"/>
      <c r="GAY2392" s="342"/>
      <c r="GAZ2392" s="342"/>
      <c r="GBA2392" s="342"/>
      <c r="GBB2392" s="342"/>
      <c r="GBC2392" s="342"/>
      <c r="GBD2392" s="342"/>
      <c r="GBE2392" s="342"/>
      <c r="GBF2392" s="342"/>
      <c r="GBG2392" s="342"/>
      <c r="GBH2392" s="342"/>
      <c r="GBI2392" s="342"/>
      <c r="GBJ2392" s="342"/>
      <c r="GBK2392" s="342"/>
      <c r="GBL2392" s="342"/>
      <c r="GBM2392" s="342"/>
      <c r="GBN2392" s="342"/>
      <c r="GBO2392" s="342"/>
      <c r="GBP2392" s="342"/>
      <c r="GBQ2392" s="342"/>
      <c r="GBR2392" s="342"/>
      <c r="GBS2392" s="342"/>
      <c r="GBT2392" s="342"/>
      <c r="GBU2392" s="342"/>
      <c r="GBV2392" s="342"/>
      <c r="GBW2392" s="342"/>
      <c r="GBX2392" s="342"/>
      <c r="GBY2392" s="342"/>
      <c r="GBZ2392" s="342"/>
      <c r="GCA2392" s="342"/>
      <c r="GCB2392" s="342"/>
      <c r="GCC2392" s="342"/>
      <c r="GCD2392" s="342"/>
      <c r="GCE2392" s="342"/>
      <c r="GCF2392" s="342"/>
      <c r="GCG2392" s="342"/>
      <c r="GCH2392" s="342"/>
      <c r="GCI2392" s="342"/>
      <c r="GCJ2392" s="342"/>
      <c r="GCK2392" s="342"/>
      <c r="GCL2392" s="342"/>
      <c r="GCM2392" s="342"/>
      <c r="GCN2392" s="342"/>
      <c r="GCO2392" s="342"/>
      <c r="GCP2392" s="342"/>
      <c r="GCQ2392" s="342"/>
      <c r="GCR2392" s="342"/>
      <c r="GCS2392" s="342"/>
      <c r="GCT2392" s="342"/>
      <c r="GCU2392" s="342"/>
      <c r="GCV2392" s="342"/>
      <c r="GCW2392" s="342"/>
      <c r="GCX2392" s="342"/>
      <c r="GCY2392" s="342"/>
      <c r="GCZ2392" s="342"/>
      <c r="GDA2392" s="342"/>
      <c r="GDB2392" s="342"/>
      <c r="GDC2392" s="342"/>
      <c r="GDD2392" s="342"/>
      <c r="GDE2392" s="342"/>
      <c r="GDF2392" s="342"/>
      <c r="GDG2392" s="342"/>
      <c r="GDH2392" s="342"/>
      <c r="GDI2392" s="342"/>
      <c r="GDJ2392" s="342"/>
      <c r="GDK2392" s="342"/>
      <c r="GDL2392" s="342"/>
      <c r="GDM2392" s="342"/>
      <c r="GDN2392" s="342"/>
      <c r="GDO2392" s="342"/>
      <c r="GDP2392" s="342"/>
      <c r="GDQ2392" s="342"/>
      <c r="GDR2392" s="342"/>
      <c r="GDS2392" s="342"/>
      <c r="GDT2392" s="342"/>
      <c r="GDU2392" s="342"/>
      <c r="GDV2392" s="342"/>
      <c r="GDW2392" s="342"/>
      <c r="GDX2392" s="342"/>
      <c r="GDY2392" s="342"/>
      <c r="GDZ2392" s="342"/>
      <c r="GEA2392" s="342"/>
      <c r="GEB2392" s="342"/>
      <c r="GEC2392" s="342"/>
      <c r="GED2392" s="342"/>
      <c r="GEE2392" s="342"/>
      <c r="GEF2392" s="342"/>
      <c r="GEG2392" s="342"/>
      <c r="GEH2392" s="342"/>
      <c r="GEI2392" s="342"/>
      <c r="GEJ2392" s="342"/>
      <c r="GEK2392" s="342"/>
      <c r="GEL2392" s="342"/>
      <c r="GEM2392" s="342"/>
      <c r="GEN2392" s="342"/>
      <c r="GEO2392" s="342"/>
      <c r="GEP2392" s="342"/>
      <c r="GEQ2392" s="342"/>
      <c r="GER2392" s="342"/>
      <c r="GES2392" s="342"/>
      <c r="GET2392" s="342"/>
      <c r="GEU2392" s="342"/>
      <c r="GEV2392" s="342"/>
      <c r="GEW2392" s="342"/>
      <c r="GEX2392" s="342"/>
      <c r="GEY2392" s="342"/>
      <c r="GEZ2392" s="342"/>
      <c r="GFA2392" s="342"/>
      <c r="GFB2392" s="342"/>
      <c r="GFC2392" s="342"/>
      <c r="GFD2392" s="342"/>
      <c r="GFE2392" s="342"/>
      <c r="GFF2392" s="342"/>
      <c r="GFG2392" s="342"/>
      <c r="GFH2392" s="342"/>
      <c r="GFI2392" s="342"/>
      <c r="GFJ2392" s="342"/>
      <c r="GFK2392" s="342"/>
      <c r="GFL2392" s="342"/>
      <c r="GFM2392" s="342"/>
      <c r="GFN2392" s="342"/>
      <c r="GFO2392" s="342"/>
      <c r="GFP2392" s="342"/>
      <c r="GFQ2392" s="342"/>
      <c r="GFR2392" s="342"/>
      <c r="GFS2392" s="342"/>
      <c r="GFT2392" s="342"/>
      <c r="GFU2392" s="342"/>
      <c r="GFV2392" s="342"/>
      <c r="GFW2392" s="342"/>
      <c r="GFX2392" s="342"/>
      <c r="GFY2392" s="342"/>
      <c r="GFZ2392" s="342"/>
      <c r="GGA2392" s="342"/>
      <c r="GGB2392" s="342"/>
      <c r="GGC2392" s="342"/>
      <c r="GGD2392" s="342"/>
      <c r="GGE2392" s="342"/>
      <c r="GGF2392" s="342"/>
      <c r="GGG2392" s="342"/>
      <c r="GGH2392" s="342"/>
      <c r="GGI2392" s="342"/>
      <c r="GGJ2392" s="342"/>
      <c r="GGK2392" s="342"/>
      <c r="GGL2392" s="342"/>
      <c r="GGM2392" s="342"/>
      <c r="GGN2392" s="342"/>
      <c r="GGO2392" s="342"/>
      <c r="GGP2392" s="342"/>
      <c r="GGQ2392" s="342"/>
      <c r="GGR2392" s="342"/>
      <c r="GGS2392" s="342"/>
      <c r="GGT2392" s="342"/>
      <c r="GGU2392" s="342"/>
      <c r="GGV2392" s="342"/>
      <c r="GGW2392" s="342"/>
      <c r="GGX2392" s="342"/>
      <c r="GGY2392" s="342"/>
      <c r="GGZ2392" s="342"/>
      <c r="GHA2392" s="342"/>
      <c r="GHB2392" s="342"/>
      <c r="GHC2392" s="342"/>
      <c r="GHD2392" s="342"/>
      <c r="GHE2392" s="342"/>
      <c r="GHF2392" s="342"/>
      <c r="GHG2392" s="342"/>
      <c r="GHH2392" s="342"/>
      <c r="GHI2392" s="342"/>
      <c r="GHJ2392" s="342"/>
      <c r="GHK2392" s="342"/>
      <c r="GHL2392" s="342"/>
      <c r="GHM2392" s="342"/>
      <c r="GHN2392" s="342"/>
      <c r="GHO2392" s="342"/>
      <c r="GHP2392" s="342"/>
      <c r="GHQ2392" s="342"/>
      <c r="GHR2392" s="342"/>
      <c r="GHS2392" s="342"/>
      <c r="GHT2392" s="342"/>
      <c r="GHU2392" s="342"/>
      <c r="GHV2392" s="342"/>
      <c r="GHW2392" s="342"/>
      <c r="GHX2392" s="342"/>
      <c r="GHY2392" s="342"/>
      <c r="GHZ2392" s="342"/>
      <c r="GIA2392" s="342"/>
      <c r="GIB2392" s="342"/>
      <c r="GIC2392" s="342"/>
      <c r="GID2392" s="342"/>
      <c r="GIE2392" s="342"/>
      <c r="GIF2392" s="342"/>
      <c r="GIG2392" s="342"/>
      <c r="GIH2392" s="342"/>
      <c r="GII2392" s="342"/>
      <c r="GIJ2392" s="342"/>
      <c r="GIK2392" s="342"/>
      <c r="GIL2392" s="342"/>
      <c r="GIM2392" s="342"/>
      <c r="GIN2392" s="342"/>
      <c r="GIO2392" s="342"/>
      <c r="GIP2392" s="342"/>
      <c r="GIQ2392" s="342"/>
      <c r="GIR2392" s="342"/>
      <c r="GIS2392" s="342"/>
      <c r="GIT2392" s="342"/>
      <c r="GIU2392" s="342"/>
      <c r="GIV2392" s="342"/>
      <c r="GIW2392" s="342"/>
      <c r="GIX2392" s="342"/>
      <c r="GIY2392" s="342"/>
      <c r="GIZ2392" s="342"/>
      <c r="GJA2392" s="342"/>
      <c r="GJB2392" s="342"/>
      <c r="GJC2392" s="342"/>
      <c r="GJD2392" s="342"/>
      <c r="GJE2392" s="342"/>
      <c r="GJF2392" s="342"/>
      <c r="GJG2392" s="342"/>
      <c r="GJH2392" s="342"/>
      <c r="GJI2392" s="342"/>
      <c r="GJJ2392" s="342"/>
      <c r="GJK2392" s="342"/>
      <c r="GJL2392" s="342"/>
      <c r="GJM2392" s="342"/>
      <c r="GJN2392" s="342"/>
      <c r="GJO2392" s="342"/>
      <c r="GJP2392" s="342"/>
      <c r="GJQ2392" s="342"/>
      <c r="GJR2392" s="342"/>
      <c r="GJS2392" s="342"/>
      <c r="GJT2392" s="342"/>
      <c r="GJU2392" s="342"/>
      <c r="GJV2392" s="342"/>
      <c r="GJW2392" s="342"/>
      <c r="GJX2392" s="342"/>
      <c r="GJY2392" s="342"/>
      <c r="GJZ2392" s="342"/>
      <c r="GKA2392" s="342"/>
      <c r="GKB2392" s="342"/>
      <c r="GKC2392" s="342"/>
      <c r="GKD2392" s="342"/>
      <c r="GKE2392" s="342"/>
      <c r="GKF2392" s="342"/>
      <c r="GKG2392" s="342"/>
      <c r="GKH2392" s="342"/>
      <c r="GKI2392" s="342"/>
      <c r="GKJ2392" s="342"/>
      <c r="GKK2392" s="342"/>
      <c r="GKL2392" s="342"/>
      <c r="GKM2392" s="342"/>
      <c r="GKN2392" s="342"/>
      <c r="GKO2392" s="342"/>
      <c r="GKP2392" s="342"/>
      <c r="GKQ2392" s="342"/>
      <c r="GKR2392" s="342"/>
      <c r="GKS2392" s="342"/>
      <c r="GKT2392" s="342"/>
      <c r="GKU2392" s="342"/>
      <c r="GKV2392" s="342"/>
      <c r="GKW2392" s="342"/>
      <c r="GKX2392" s="342"/>
      <c r="GKY2392" s="342"/>
      <c r="GKZ2392" s="342"/>
      <c r="GLA2392" s="342"/>
      <c r="GLB2392" s="342"/>
      <c r="GLC2392" s="342"/>
      <c r="GLD2392" s="342"/>
      <c r="GLE2392" s="342"/>
      <c r="GLF2392" s="342"/>
      <c r="GLG2392" s="342"/>
      <c r="GLH2392" s="342"/>
      <c r="GLI2392" s="342"/>
      <c r="GLJ2392" s="342"/>
      <c r="GLK2392" s="342"/>
      <c r="GLL2392" s="342"/>
      <c r="GLM2392" s="342"/>
      <c r="GLN2392" s="342"/>
      <c r="GLO2392" s="342"/>
      <c r="GLP2392" s="342"/>
      <c r="GLQ2392" s="342"/>
      <c r="GLR2392" s="342"/>
      <c r="GLS2392" s="342"/>
      <c r="GLT2392" s="342"/>
      <c r="GLU2392" s="342"/>
      <c r="GLV2392" s="342"/>
      <c r="GLW2392" s="342"/>
      <c r="GLX2392" s="342"/>
      <c r="GLY2392" s="342"/>
      <c r="GLZ2392" s="342"/>
      <c r="GMA2392" s="342"/>
      <c r="GMB2392" s="342"/>
      <c r="GMC2392" s="342"/>
      <c r="GMD2392" s="342"/>
      <c r="GME2392" s="342"/>
      <c r="GMF2392" s="342"/>
      <c r="GMG2392" s="342"/>
      <c r="GMH2392" s="342"/>
      <c r="GMI2392" s="342"/>
      <c r="GMJ2392" s="342"/>
      <c r="GMK2392" s="342"/>
      <c r="GML2392" s="342"/>
      <c r="GMM2392" s="342"/>
      <c r="GMN2392" s="342"/>
      <c r="GMO2392" s="342"/>
      <c r="GMP2392" s="342"/>
      <c r="GMQ2392" s="342"/>
      <c r="GMR2392" s="342"/>
      <c r="GMS2392" s="342"/>
      <c r="GMT2392" s="342"/>
      <c r="GMU2392" s="342"/>
      <c r="GMV2392" s="342"/>
      <c r="GMW2392" s="342"/>
      <c r="GMX2392" s="342"/>
      <c r="GMY2392" s="342"/>
      <c r="GMZ2392" s="342"/>
      <c r="GNA2392" s="342"/>
      <c r="GNB2392" s="342"/>
      <c r="GNC2392" s="342"/>
      <c r="GND2392" s="342"/>
      <c r="GNE2392" s="342"/>
      <c r="GNF2392" s="342"/>
      <c r="GNG2392" s="342"/>
      <c r="GNH2392" s="342"/>
      <c r="GNI2392" s="342"/>
      <c r="GNJ2392" s="342"/>
      <c r="GNK2392" s="342"/>
      <c r="GNL2392" s="342"/>
      <c r="GNM2392" s="342"/>
      <c r="GNN2392" s="342"/>
      <c r="GNO2392" s="342"/>
      <c r="GNP2392" s="342"/>
      <c r="GNQ2392" s="342"/>
      <c r="GNR2392" s="342"/>
      <c r="GNS2392" s="342"/>
      <c r="GNT2392" s="342"/>
      <c r="GNU2392" s="342"/>
      <c r="GNV2392" s="342"/>
      <c r="GNW2392" s="342"/>
      <c r="GNX2392" s="342"/>
      <c r="GNY2392" s="342"/>
      <c r="GNZ2392" s="342"/>
      <c r="GOA2392" s="342"/>
      <c r="GOB2392" s="342"/>
      <c r="GOC2392" s="342"/>
      <c r="GOD2392" s="342"/>
      <c r="GOE2392" s="342"/>
      <c r="GOF2392" s="342"/>
      <c r="GOG2392" s="342"/>
      <c r="GOH2392" s="342"/>
      <c r="GOI2392" s="342"/>
      <c r="GOJ2392" s="342"/>
      <c r="GOK2392" s="342"/>
      <c r="GOL2392" s="342"/>
      <c r="GOM2392" s="342"/>
      <c r="GON2392" s="342"/>
      <c r="GOO2392" s="342"/>
      <c r="GOP2392" s="342"/>
      <c r="GOQ2392" s="342"/>
      <c r="GOR2392" s="342"/>
      <c r="GOS2392" s="342"/>
      <c r="GOT2392" s="342"/>
      <c r="GOU2392" s="342"/>
      <c r="GOV2392" s="342"/>
      <c r="GOW2392" s="342"/>
      <c r="GOX2392" s="342"/>
      <c r="GOY2392" s="342"/>
      <c r="GOZ2392" s="342"/>
      <c r="GPA2392" s="342"/>
      <c r="GPB2392" s="342"/>
      <c r="GPC2392" s="342"/>
      <c r="GPD2392" s="342"/>
      <c r="GPE2392" s="342"/>
      <c r="GPF2392" s="342"/>
      <c r="GPG2392" s="342"/>
      <c r="GPH2392" s="342"/>
      <c r="GPI2392" s="342"/>
      <c r="GPJ2392" s="342"/>
      <c r="GPK2392" s="342"/>
      <c r="GPL2392" s="342"/>
      <c r="GPM2392" s="342"/>
      <c r="GPN2392" s="342"/>
      <c r="GPO2392" s="342"/>
      <c r="GPP2392" s="342"/>
      <c r="GPQ2392" s="342"/>
      <c r="GPR2392" s="342"/>
      <c r="GPS2392" s="342"/>
      <c r="GPT2392" s="342"/>
      <c r="GPU2392" s="342"/>
      <c r="GPV2392" s="342"/>
      <c r="GPW2392" s="342"/>
      <c r="GPX2392" s="342"/>
      <c r="GPY2392" s="342"/>
      <c r="GPZ2392" s="342"/>
      <c r="GQA2392" s="342"/>
      <c r="GQB2392" s="342"/>
      <c r="GQC2392" s="342"/>
      <c r="GQD2392" s="342"/>
      <c r="GQE2392" s="342"/>
      <c r="GQF2392" s="342"/>
      <c r="GQG2392" s="342"/>
      <c r="GQH2392" s="342"/>
      <c r="GQI2392" s="342"/>
      <c r="GQJ2392" s="342"/>
      <c r="GQK2392" s="342"/>
      <c r="GQL2392" s="342"/>
      <c r="GQM2392" s="342"/>
      <c r="GQN2392" s="342"/>
      <c r="GQO2392" s="342"/>
      <c r="GQP2392" s="342"/>
      <c r="GQQ2392" s="342"/>
      <c r="GQR2392" s="342"/>
      <c r="GQS2392" s="342"/>
      <c r="GQT2392" s="342"/>
      <c r="GQU2392" s="342"/>
      <c r="GQV2392" s="342"/>
      <c r="GQW2392" s="342"/>
      <c r="GQX2392" s="342"/>
      <c r="GQY2392" s="342"/>
      <c r="GQZ2392" s="342"/>
      <c r="GRA2392" s="342"/>
      <c r="GRB2392" s="342"/>
      <c r="GRC2392" s="342"/>
      <c r="GRD2392" s="342"/>
      <c r="GRE2392" s="342"/>
      <c r="GRF2392" s="342"/>
      <c r="GRG2392" s="342"/>
      <c r="GRH2392" s="342"/>
      <c r="GRI2392" s="342"/>
      <c r="GRJ2392" s="342"/>
      <c r="GRK2392" s="342"/>
      <c r="GRL2392" s="342"/>
      <c r="GRM2392" s="342"/>
      <c r="GRN2392" s="342"/>
      <c r="GRO2392" s="342"/>
      <c r="GRP2392" s="342"/>
      <c r="GRQ2392" s="342"/>
      <c r="GRR2392" s="342"/>
      <c r="GRS2392" s="342"/>
      <c r="GRT2392" s="342"/>
      <c r="GRU2392" s="342"/>
      <c r="GRV2392" s="342"/>
      <c r="GRW2392" s="342"/>
      <c r="GRX2392" s="342"/>
      <c r="GRY2392" s="342"/>
      <c r="GRZ2392" s="342"/>
      <c r="GSA2392" s="342"/>
      <c r="GSB2392" s="342"/>
      <c r="GSC2392" s="342"/>
      <c r="GSD2392" s="342"/>
      <c r="GSE2392" s="342"/>
      <c r="GSF2392" s="342"/>
      <c r="GSG2392" s="342"/>
      <c r="GSH2392" s="342"/>
      <c r="GSI2392" s="342"/>
      <c r="GSJ2392" s="342"/>
      <c r="GSK2392" s="342"/>
      <c r="GSL2392" s="342"/>
      <c r="GSM2392" s="342"/>
      <c r="GSN2392" s="342"/>
      <c r="GSO2392" s="342"/>
      <c r="GSP2392" s="342"/>
      <c r="GSQ2392" s="342"/>
      <c r="GSR2392" s="342"/>
      <c r="GSS2392" s="342"/>
      <c r="GST2392" s="342"/>
      <c r="GSU2392" s="342"/>
      <c r="GSV2392" s="342"/>
      <c r="GSW2392" s="342"/>
      <c r="GSX2392" s="342"/>
      <c r="GSY2392" s="342"/>
      <c r="GSZ2392" s="342"/>
      <c r="GTA2392" s="342"/>
      <c r="GTB2392" s="342"/>
      <c r="GTC2392" s="342"/>
      <c r="GTD2392" s="342"/>
      <c r="GTE2392" s="342"/>
      <c r="GTF2392" s="342"/>
      <c r="GTG2392" s="342"/>
      <c r="GTH2392" s="342"/>
      <c r="GTI2392" s="342"/>
      <c r="GTJ2392" s="342"/>
      <c r="GTK2392" s="342"/>
      <c r="GTL2392" s="342"/>
      <c r="GTM2392" s="342"/>
      <c r="GTN2392" s="342"/>
      <c r="GTO2392" s="342"/>
      <c r="GTP2392" s="342"/>
      <c r="GTQ2392" s="342"/>
      <c r="GTR2392" s="342"/>
      <c r="GTS2392" s="342"/>
      <c r="GTT2392" s="342"/>
      <c r="GTU2392" s="342"/>
      <c r="GTV2392" s="342"/>
      <c r="GTW2392" s="342"/>
      <c r="GTX2392" s="342"/>
      <c r="GTY2392" s="342"/>
      <c r="GTZ2392" s="342"/>
      <c r="GUA2392" s="342"/>
      <c r="GUB2392" s="342"/>
      <c r="GUC2392" s="342"/>
      <c r="GUD2392" s="342"/>
      <c r="GUE2392" s="342"/>
      <c r="GUF2392" s="342"/>
      <c r="GUG2392" s="342"/>
      <c r="GUH2392" s="342"/>
      <c r="GUI2392" s="342"/>
      <c r="GUJ2392" s="342"/>
      <c r="GUK2392" s="342"/>
      <c r="GUL2392" s="342"/>
      <c r="GUM2392" s="342"/>
      <c r="GUN2392" s="342"/>
      <c r="GUO2392" s="342"/>
      <c r="GUP2392" s="342"/>
      <c r="GUQ2392" s="342"/>
      <c r="GUR2392" s="342"/>
      <c r="GUS2392" s="342"/>
      <c r="GUT2392" s="342"/>
      <c r="GUU2392" s="342"/>
      <c r="GUV2392" s="342"/>
      <c r="GUW2392" s="342"/>
      <c r="GUX2392" s="342"/>
      <c r="GUY2392" s="342"/>
      <c r="GUZ2392" s="342"/>
      <c r="GVA2392" s="342"/>
      <c r="GVB2392" s="342"/>
      <c r="GVC2392" s="342"/>
      <c r="GVD2392" s="342"/>
      <c r="GVE2392" s="342"/>
      <c r="GVF2392" s="342"/>
      <c r="GVG2392" s="342"/>
      <c r="GVH2392" s="342"/>
      <c r="GVI2392" s="342"/>
      <c r="GVJ2392" s="342"/>
      <c r="GVK2392" s="342"/>
      <c r="GVL2392" s="342"/>
      <c r="GVM2392" s="342"/>
      <c r="GVN2392" s="342"/>
      <c r="GVO2392" s="342"/>
      <c r="GVP2392" s="342"/>
      <c r="GVQ2392" s="342"/>
      <c r="GVR2392" s="342"/>
      <c r="GVS2392" s="342"/>
      <c r="GVT2392" s="342"/>
      <c r="GVU2392" s="342"/>
      <c r="GVV2392" s="342"/>
      <c r="GVW2392" s="342"/>
      <c r="GVX2392" s="342"/>
      <c r="GVY2392" s="342"/>
      <c r="GVZ2392" s="342"/>
      <c r="GWA2392" s="342"/>
      <c r="GWB2392" s="342"/>
      <c r="GWC2392" s="342"/>
      <c r="GWD2392" s="342"/>
      <c r="GWE2392" s="342"/>
      <c r="GWF2392" s="342"/>
      <c r="GWG2392" s="342"/>
      <c r="GWH2392" s="342"/>
      <c r="GWI2392" s="342"/>
      <c r="GWJ2392" s="342"/>
      <c r="GWK2392" s="342"/>
      <c r="GWL2392" s="342"/>
      <c r="GWM2392" s="342"/>
      <c r="GWN2392" s="342"/>
      <c r="GWO2392" s="342"/>
      <c r="GWP2392" s="342"/>
      <c r="GWQ2392" s="342"/>
      <c r="GWR2392" s="342"/>
      <c r="GWS2392" s="342"/>
      <c r="GWT2392" s="342"/>
      <c r="GWU2392" s="342"/>
      <c r="GWV2392" s="342"/>
      <c r="GWW2392" s="342"/>
      <c r="GWX2392" s="342"/>
      <c r="GWY2392" s="342"/>
      <c r="GWZ2392" s="342"/>
      <c r="GXA2392" s="342"/>
      <c r="GXB2392" s="342"/>
      <c r="GXC2392" s="342"/>
      <c r="GXD2392" s="342"/>
      <c r="GXE2392" s="342"/>
      <c r="GXF2392" s="342"/>
      <c r="GXG2392" s="342"/>
      <c r="GXH2392" s="342"/>
      <c r="GXI2392" s="342"/>
      <c r="GXJ2392" s="342"/>
      <c r="GXK2392" s="342"/>
      <c r="GXL2392" s="342"/>
      <c r="GXM2392" s="342"/>
      <c r="GXN2392" s="342"/>
      <c r="GXO2392" s="342"/>
      <c r="GXP2392" s="342"/>
      <c r="GXQ2392" s="342"/>
      <c r="GXR2392" s="342"/>
      <c r="GXS2392" s="342"/>
      <c r="GXT2392" s="342"/>
      <c r="GXU2392" s="342"/>
      <c r="GXV2392" s="342"/>
      <c r="GXW2392" s="342"/>
      <c r="GXX2392" s="342"/>
      <c r="GXY2392" s="342"/>
      <c r="GXZ2392" s="342"/>
      <c r="GYA2392" s="342"/>
      <c r="GYB2392" s="342"/>
      <c r="GYC2392" s="342"/>
      <c r="GYD2392" s="342"/>
      <c r="GYE2392" s="342"/>
      <c r="GYF2392" s="342"/>
      <c r="GYG2392" s="342"/>
      <c r="GYH2392" s="342"/>
      <c r="GYI2392" s="342"/>
      <c r="GYJ2392" s="342"/>
      <c r="GYK2392" s="342"/>
      <c r="GYL2392" s="342"/>
      <c r="GYM2392" s="342"/>
      <c r="GYN2392" s="342"/>
      <c r="GYO2392" s="342"/>
      <c r="GYP2392" s="342"/>
      <c r="GYQ2392" s="342"/>
      <c r="GYR2392" s="342"/>
      <c r="GYS2392" s="342"/>
      <c r="GYT2392" s="342"/>
      <c r="GYU2392" s="342"/>
      <c r="GYV2392" s="342"/>
      <c r="GYW2392" s="342"/>
      <c r="GYX2392" s="342"/>
      <c r="GYY2392" s="342"/>
      <c r="GYZ2392" s="342"/>
      <c r="GZA2392" s="342"/>
      <c r="GZB2392" s="342"/>
      <c r="GZC2392" s="342"/>
      <c r="GZD2392" s="342"/>
      <c r="GZE2392" s="342"/>
      <c r="GZF2392" s="342"/>
      <c r="GZG2392" s="342"/>
      <c r="GZH2392" s="342"/>
      <c r="GZI2392" s="342"/>
      <c r="GZJ2392" s="342"/>
      <c r="GZK2392" s="342"/>
      <c r="GZL2392" s="342"/>
      <c r="GZM2392" s="342"/>
      <c r="GZN2392" s="342"/>
      <c r="GZO2392" s="342"/>
      <c r="GZP2392" s="342"/>
      <c r="GZQ2392" s="342"/>
      <c r="GZR2392" s="342"/>
      <c r="GZS2392" s="342"/>
      <c r="GZT2392" s="342"/>
      <c r="GZU2392" s="342"/>
      <c r="GZV2392" s="342"/>
      <c r="GZW2392" s="342"/>
      <c r="GZX2392" s="342"/>
      <c r="GZY2392" s="342"/>
      <c r="GZZ2392" s="342"/>
      <c r="HAA2392" s="342"/>
      <c r="HAB2392" s="342"/>
      <c r="HAC2392" s="342"/>
      <c r="HAD2392" s="342"/>
      <c r="HAE2392" s="342"/>
      <c r="HAF2392" s="342"/>
      <c r="HAG2392" s="342"/>
      <c r="HAH2392" s="342"/>
      <c r="HAI2392" s="342"/>
      <c r="HAJ2392" s="342"/>
      <c r="HAK2392" s="342"/>
      <c r="HAL2392" s="342"/>
      <c r="HAM2392" s="342"/>
      <c r="HAN2392" s="342"/>
      <c r="HAO2392" s="342"/>
      <c r="HAP2392" s="342"/>
      <c r="HAQ2392" s="342"/>
      <c r="HAR2392" s="342"/>
      <c r="HAS2392" s="342"/>
      <c r="HAT2392" s="342"/>
      <c r="HAU2392" s="342"/>
      <c r="HAV2392" s="342"/>
      <c r="HAW2392" s="342"/>
      <c r="HAX2392" s="342"/>
      <c r="HAY2392" s="342"/>
      <c r="HAZ2392" s="342"/>
      <c r="HBA2392" s="342"/>
      <c r="HBB2392" s="342"/>
      <c r="HBC2392" s="342"/>
      <c r="HBD2392" s="342"/>
      <c r="HBE2392" s="342"/>
      <c r="HBF2392" s="342"/>
      <c r="HBG2392" s="342"/>
      <c r="HBH2392" s="342"/>
      <c r="HBI2392" s="342"/>
      <c r="HBJ2392" s="342"/>
      <c r="HBK2392" s="342"/>
      <c r="HBL2392" s="342"/>
      <c r="HBM2392" s="342"/>
      <c r="HBN2392" s="342"/>
      <c r="HBO2392" s="342"/>
      <c r="HBP2392" s="342"/>
      <c r="HBQ2392" s="342"/>
      <c r="HBR2392" s="342"/>
      <c r="HBS2392" s="342"/>
      <c r="HBT2392" s="342"/>
      <c r="HBU2392" s="342"/>
      <c r="HBV2392" s="342"/>
      <c r="HBW2392" s="342"/>
      <c r="HBX2392" s="342"/>
      <c r="HBY2392" s="342"/>
      <c r="HBZ2392" s="342"/>
      <c r="HCA2392" s="342"/>
      <c r="HCB2392" s="342"/>
      <c r="HCC2392" s="342"/>
      <c r="HCD2392" s="342"/>
      <c r="HCE2392" s="342"/>
      <c r="HCF2392" s="342"/>
      <c r="HCG2392" s="342"/>
      <c r="HCH2392" s="342"/>
      <c r="HCI2392" s="342"/>
      <c r="HCJ2392" s="342"/>
      <c r="HCK2392" s="342"/>
      <c r="HCL2392" s="342"/>
      <c r="HCM2392" s="342"/>
      <c r="HCN2392" s="342"/>
      <c r="HCO2392" s="342"/>
      <c r="HCP2392" s="342"/>
      <c r="HCQ2392" s="342"/>
      <c r="HCR2392" s="342"/>
      <c r="HCS2392" s="342"/>
      <c r="HCT2392" s="342"/>
      <c r="HCU2392" s="342"/>
      <c r="HCV2392" s="342"/>
      <c r="HCW2392" s="342"/>
      <c r="HCX2392" s="342"/>
      <c r="HCY2392" s="342"/>
      <c r="HCZ2392" s="342"/>
      <c r="HDA2392" s="342"/>
      <c r="HDB2392" s="342"/>
      <c r="HDC2392" s="342"/>
      <c r="HDD2392" s="342"/>
      <c r="HDE2392" s="342"/>
      <c r="HDF2392" s="342"/>
      <c r="HDG2392" s="342"/>
      <c r="HDH2392" s="342"/>
      <c r="HDI2392" s="342"/>
      <c r="HDJ2392" s="342"/>
      <c r="HDK2392" s="342"/>
      <c r="HDL2392" s="342"/>
      <c r="HDM2392" s="342"/>
      <c r="HDN2392" s="342"/>
      <c r="HDO2392" s="342"/>
      <c r="HDP2392" s="342"/>
      <c r="HDQ2392" s="342"/>
      <c r="HDR2392" s="342"/>
      <c r="HDS2392" s="342"/>
      <c r="HDT2392" s="342"/>
      <c r="HDU2392" s="342"/>
      <c r="HDV2392" s="342"/>
      <c r="HDW2392" s="342"/>
      <c r="HDX2392" s="342"/>
      <c r="HDY2392" s="342"/>
      <c r="HDZ2392" s="342"/>
      <c r="HEA2392" s="342"/>
      <c r="HEB2392" s="342"/>
      <c r="HEC2392" s="342"/>
      <c r="HED2392" s="342"/>
      <c r="HEE2392" s="342"/>
      <c r="HEF2392" s="342"/>
      <c r="HEG2392" s="342"/>
      <c r="HEH2392" s="342"/>
      <c r="HEI2392" s="342"/>
      <c r="HEJ2392" s="342"/>
      <c r="HEK2392" s="342"/>
      <c r="HEL2392" s="342"/>
      <c r="HEM2392" s="342"/>
      <c r="HEN2392" s="342"/>
      <c r="HEO2392" s="342"/>
      <c r="HEP2392" s="342"/>
      <c r="HEQ2392" s="342"/>
      <c r="HER2392" s="342"/>
      <c r="HES2392" s="342"/>
      <c r="HET2392" s="342"/>
      <c r="HEU2392" s="342"/>
      <c r="HEV2392" s="342"/>
      <c r="HEW2392" s="342"/>
      <c r="HEX2392" s="342"/>
      <c r="HEY2392" s="342"/>
      <c r="HEZ2392" s="342"/>
      <c r="HFA2392" s="342"/>
      <c r="HFB2392" s="342"/>
      <c r="HFC2392" s="342"/>
      <c r="HFD2392" s="342"/>
      <c r="HFE2392" s="342"/>
      <c r="HFF2392" s="342"/>
      <c r="HFG2392" s="342"/>
      <c r="HFH2392" s="342"/>
      <c r="HFI2392" s="342"/>
      <c r="HFJ2392" s="342"/>
      <c r="HFK2392" s="342"/>
      <c r="HFL2392" s="342"/>
      <c r="HFM2392" s="342"/>
      <c r="HFN2392" s="342"/>
      <c r="HFO2392" s="342"/>
      <c r="HFP2392" s="342"/>
      <c r="HFQ2392" s="342"/>
      <c r="HFR2392" s="342"/>
      <c r="HFS2392" s="342"/>
      <c r="HFT2392" s="342"/>
      <c r="HFU2392" s="342"/>
      <c r="HFV2392" s="342"/>
      <c r="HFW2392" s="342"/>
      <c r="HFX2392" s="342"/>
      <c r="HFY2392" s="342"/>
      <c r="HFZ2392" s="342"/>
      <c r="HGA2392" s="342"/>
      <c r="HGB2392" s="342"/>
      <c r="HGC2392" s="342"/>
      <c r="HGD2392" s="342"/>
      <c r="HGE2392" s="342"/>
      <c r="HGF2392" s="342"/>
      <c r="HGG2392" s="342"/>
      <c r="HGH2392" s="342"/>
      <c r="HGI2392" s="342"/>
      <c r="HGJ2392" s="342"/>
      <c r="HGK2392" s="342"/>
      <c r="HGL2392" s="342"/>
      <c r="HGM2392" s="342"/>
      <c r="HGN2392" s="342"/>
      <c r="HGO2392" s="342"/>
      <c r="HGP2392" s="342"/>
      <c r="HGQ2392" s="342"/>
      <c r="HGR2392" s="342"/>
      <c r="HGS2392" s="342"/>
      <c r="HGT2392" s="342"/>
      <c r="HGU2392" s="342"/>
      <c r="HGV2392" s="342"/>
      <c r="HGW2392" s="342"/>
      <c r="HGX2392" s="342"/>
      <c r="HGY2392" s="342"/>
      <c r="HGZ2392" s="342"/>
      <c r="HHA2392" s="342"/>
      <c r="HHB2392" s="342"/>
      <c r="HHC2392" s="342"/>
      <c r="HHD2392" s="342"/>
      <c r="HHE2392" s="342"/>
      <c r="HHF2392" s="342"/>
      <c r="HHG2392" s="342"/>
      <c r="HHH2392" s="342"/>
      <c r="HHI2392" s="342"/>
      <c r="HHJ2392" s="342"/>
      <c r="HHK2392" s="342"/>
      <c r="HHL2392" s="342"/>
      <c r="HHM2392" s="342"/>
      <c r="HHN2392" s="342"/>
      <c r="HHO2392" s="342"/>
      <c r="HHP2392" s="342"/>
      <c r="HHQ2392" s="342"/>
      <c r="HHR2392" s="342"/>
      <c r="HHS2392" s="342"/>
      <c r="HHT2392" s="342"/>
      <c r="HHU2392" s="342"/>
      <c r="HHV2392" s="342"/>
      <c r="HHW2392" s="342"/>
      <c r="HHX2392" s="342"/>
      <c r="HHY2392" s="342"/>
      <c r="HHZ2392" s="342"/>
      <c r="HIA2392" s="342"/>
      <c r="HIB2392" s="342"/>
      <c r="HIC2392" s="342"/>
      <c r="HID2392" s="342"/>
      <c r="HIE2392" s="342"/>
      <c r="HIF2392" s="342"/>
      <c r="HIG2392" s="342"/>
      <c r="HIH2392" s="342"/>
      <c r="HII2392" s="342"/>
      <c r="HIJ2392" s="342"/>
      <c r="HIK2392" s="342"/>
      <c r="HIL2392" s="342"/>
      <c r="HIM2392" s="342"/>
      <c r="HIN2392" s="342"/>
      <c r="HIO2392" s="342"/>
      <c r="HIP2392" s="342"/>
      <c r="HIQ2392" s="342"/>
      <c r="HIR2392" s="342"/>
      <c r="HIS2392" s="342"/>
      <c r="HIT2392" s="342"/>
      <c r="HIU2392" s="342"/>
      <c r="HIV2392" s="342"/>
      <c r="HIW2392" s="342"/>
      <c r="HIX2392" s="342"/>
      <c r="HIY2392" s="342"/>
      <c r="HIZ2392" s="342"/>
      <c r="HJA2392" s="342"/>
      <c r="HJB2392" s="342"/>
      <c r="HJC2392" s="342"/>
      <c r="HJD2392" s="342"/>
      <c r="HJE2392" s="342"/>
      <c r="HJF2392" s="342"/>
      <c r="HJG2392" s="342"/>
      <c r="HJH2392" s="342"/>
      <c r="HJI2392" s="342"/>
      <c r="HJJ2392" s="342"/>
      <c r="HJK2392" s="342"/>
      <c r="HJL2392" s="342"/>
      <c r="HJM2392" s="342"/>
      <c r="HJN2392" s="342"/>
      <c r="HJO2392" s="342"/>
      <c r="HJP2392" s="342"/>
      <c r="HJQ2392" s="342"/>
      <c r="HJR2392" s="342"/>
      <c r="HJS2392" s="342"/>
      <c r="HJT2392" s="342"/>
      <c r="HJU2392" s="342"/>
      <c r="HJV2392" s="342"/>
      <c r="HJW2392" s="342"/>
      <c r="HJX2392" s="342"/>
      <c r="HJY2392" s="342"/>
      <c r="HJZ2392" s="342"/>
      <c r="HKA2392" s="342"/>
      <c r="HKB2392" s="342"/>
      <c r="HKC2392" s="342"/>
      <c r="HKD2392" s="342"/>
      <c r="HKE2392" s="342"/>
      <c r="HKF2392" s="342"/>
      <c r="HKG2392" s="342"/>
      <c r="HKH2392" s="342"/>
      <c r="HKI2392" s="342"/>
      <c r="HKJ2392" s="342"/>
      <c r="HKK2392" s="342"/>
      <c r="HKL2392" s="342"/>
      <c r="HKM2392" s="342"/>
      <c r="HKN2392" s="342"/>
      <c r="HKO2392" s="342"/>
      <c r="HKP2392" s="342"/>
      <c r="HKQ2392" s="342"/>
      <c r="HKR2392" s="342"/>
      <c r="HKS2392" s="342"/>
      <c r="HKT2392" s="342"/>
      <c r="HKU2392" s="342"/>
      <c r="HKV2392" s="342"/>
      <c r="HKW2392" s="342"/>
      <c r="HKX2392" s="342"/>
      <c r="HKY2392" s="342"/>
      <c r="HKZ2392" s="342"/>
      <c r="HLA2392" s="342"/>
      <c r="HLB2392" s="342"/>
      <c r="HLC2392" s="342"/>
      <c r="HLD2392" s="342"/>
      <c r="HLE2392" s="342"/>
      <c r="HLF2392" s="342"/>
      <c r="HLG2392" s="342"/>
      <c r="HLH2392" s="342"/>
      <c r="HLI2392" s="342"/>
      <c r="HLJ2392" s="342"/>
      <c r="HLK2392" s="342"/>
      <c r="HLL2392" s="342"/>
      <c r="HLM2392" s="342"/>
      <c r="HLN2392" s="342"/>
      <c r="HLO2392" s="342"/>
      <c r="HLP2392" s="342"/>
      <c r="HLQ2392" s="342"/>
      <c r="HLR2392" s="342"/>
      <c r="HLS2392" s="342"/>
      <c r="HLT2392" s="342"/>
      <c r="HLU2392" s="342"/>
      <c r="HLV2392" s="342"/>
      <c r="HLW2392" s="342"/>
      <c r="HLX2392" s="342"/>
      <c r="HLY2392" s="342"/>
      <c r="HLZ2392" s="342"/>
      <c r="HMA2392" s="342"/>
      <c r="HMB2392" s="342"/>
      <c r="HMC2392" s="342"/>
      <c r="HMD2392" s="342"/>
      <c r="HME2392" s="342"/>
      <c r="HMF2392" s="342"/>
      <c r="HMG2392" s="342"/>
      <c r="HMH2392" s="342"/>
      <c r="HMI2392" s="342"/>
      <c r="HMJ2392" s="342"/>
      <c r="HMK2392" s="342"/>
      <c r="HML2392" s="342"/>
      <c r="HMM2392" s="342"/>
      <c r="HMN2392" s="342"/>
      <c r="HMO2392" s="342"/>
      <c r="HMP2392" s="342"/>
      <c r="HMQ2392" s="342"/>
      <c r="HMR2392" s="342"/>
      <c r="HMS2392" s="342"/>
      <c r="HMT2392" s="342"/>
      <c r="HMU2392" s="342"/>
      <c r="HMV2392" s="342"/>
      <c r="HMW2392" s="342"/>
      <c r="HMX2392" s="342"/>
      <c r="HMY2392" s="342"/>
      <c r="HMZ2392" s="342"/>
      <c r="HNA2392" s="342"/>
      <c r="HNB2392" s="342"/>
      <c r="HNC2392" s="342"/>
      <c r="HND2392" s="342"/>
      <c r="HNE2392" s="342"/>
      <c r="HNF2392" s="342"/>
      <c r="HNG2392" s="342"/>
      <c r="HNH2392" s="342"/>
      <c r="HNI2392" s="342"/>
      <c r="HNJ2392" s="342"/>
      <c r="HNK2392" s="342"/>
      <c r="HNL2392" s="342"/>
      <c r="HNM2392" s="342"/>
      <c r="HNN2392" s="342"/>
      <c r="HNO2392" s="342"/>
      <c r="HNP2392" s="342"/>
      <c r="HNQ2392" s="342"/>
      <c r="HNR2392" s="342"/>
      <c r="HNS2392" s="342"/>
      <c r="HNT2392" s="342"/>
      <c r="HNU2392" s="342"/>
      <c r="HNV2392" s="342"/>
      <c r="HNW2392" s="342"/>
      <c r="HNX2392" s="342"/>
      <c r="HNY2392" s="342"/>
      <c r="HNZ2392" s="342"/>
      <c r="HOA2392" s="342"/>
      <c r="HOB2392" s="342"/>
      <c r="HOC2392" s="342"/>
      <c r="HOD2392" s="342"/>
      <c r="HOE2392" s="342"/>
      <c r="HOF2392" s="342"/>
      <c r="HOG2392" s="342"/>
      <c r="HOH2392" s="342"/>
      <c r="HOI2392" s="342"/>
      <c r="HOJ2392" s="342"/>
      <c r="HOK2392" s="342"/>
      <c r="HOL2392" s="342"/>
      <c r="HOM2392" s="342"/>
      <c r="HON2392" s="342"/>
      <c r="HOO2392" s="342"/>
      <c r="HOP2392" s="342"/>
      <c r="HOQ2392" s="342"/>
      <c r="HOR2392" s="342"/>
      <c r="HOS2392" s="342"/>
      <c r="HOT2392" s="342"/>
      <c r="HOU2392" s="342"/>
      <c r="HOV2392" s="342"/>
      <c r="HOW2392" s="342"/>
      <c r="HOX2392" s="342"/>
      <c r="HOY2392" s="342"/>
      <c r="HOZ2392" s="342"/>
      <c r="HPA2392" s="342"/>
      <c r="HPB2392" s="342"/>
      <c r="HPC2392" s="342"/>
      <c r="HPD2392" s="342"/>
      <c r="HPE2392" s="342"/>
      <c r="HPF2392" s="342"/>
      <c r="HPG2392" s="342"/>
      <c r="HPH2392" s="342"/>
      <c r="HPI2392" s="342"/>
      <c r="HPJ2392" s="342"/>
      <c r="HPK2392" s="342"/>
      <c r="HPL2392" s="342"/>
      <c r="HPM2392" s="342"/>
      <c r="HPN2392" s="342"/>
      <c r="HPO2392" s="342"/>
      <c r="HPP2392" s="342"/>
      <c r="HPQ2392" s="342"/>
      <c r="HPR2392" s="342"/>
      <c r="HPS2392" s="342"/>
      <c r="HPT2392" s="342"/>
      <c r="HPU2392" s="342"/>
      <c r="HPV2392" s="342"/>
      <c r="HPW2392" s="342"/>
      <c r="HPX2392" s="342"/>
      <c r="HPY2392" s="342"/>
      <c r="HPZ2392" s="342"/>
      <c r="HQA2392" s="342"/>
      <c r="HQB2392" s="342"/>
      <c r="HQC2392" s="342"/>
      <c r="HQD2392" s="342"/>
      <c r="HQE2392" s="342"/>
      <c r="HQF2392" s="342"/>
      <c r="HQG2392" s="342"/>
      <c r="HQH2392" s="342"/>
      <c r="HQI2392" s="342"/>
      <c r="HQJ2392" s="342"/>
      <c r="HQK2392" s="342"/>
      <c r="HQL2392" s="342"/>
      <c r="HQM2392" s="342"/>
      <c r="HQN2392" s="342"/>
      <c r="HQO2392" s="342"/>
      <c r="HQP2392" s="342"/>
      <c r="HQQ2392" s="342"/>
      <c r="HQR2392" s="342"/>
      <c r="HQS2392" s="342"/>
      <c r="HQT2392" s="342"/>
      <c r="HQU2392" s="342"/>
      <c r="HQV2392" s="342"/>
      <c r="HQW2392" s="342"/>
      <c r="HQX2392" s="342"/>
      <c r="HQY2392" s="342"/>
      <c r="HQZ2392" s="342"/>
      <c r="HRA2392" s="342"/>
      <c r="HRB2392" s="342"/>
      <c r="HRC2392" s="342"/>
      <c r="HRD2392" s="342"/>
      <c r="HRE2392" s="342"/>
      <c r="HRF2392" s="342"/>
      <c r="HRG2392" s="342"/>
      <c r="HRH2392" s="342"/>
      <c r="HRI2392" s="342"/>
      <c r="HRJ2392" s="342"/>
      <c r="HRK2392" s="342"/>
      <c r="HRL2392" s="342"/>
      <c r="HRM2392" s="342"/>
      <c r="HRN2392" s="342"/>
      <c r="HRO2392" s="342"/>
      <c r="HRP2392" s="342"/>
      <c r="HRQ2392" s="342"/>
      <c r="HRR2392" s="342"/>
      <c r="HRS2392" s="342"/>
      <c r="HRT2392" s="342"/>
      <c r="HRU2392" s="342"/>
      <c r="HRV2392" s="342"/>
      <c r="HRW2392" s="342"/>
      <c r="HRX2392" s="342"/>
      <c r="HRY2392" s="342"/>
      <c r="HRZ2392" s="342"/>
      <c r="HSA2392" s="342"/>
      <c r="HSB2392" s="342"/>
      <c r="HSC2392" s="342"/>
      <c r="HSD2392" s="342"/>
      <c r="HSE2392" s="342"/>
      <c r="HSF2392" s="342"/>
      <c r="HSG2392" s="342"/>
      <c r="HSH2392" s="342"/>
      <c r="HSI2392" s="342"/>
      <c r="HSJ2392" s="342"/>
      <c r="HSK2392" s="342"/>
      <c r="HSL2392" s="342"/>
      <c r="HSM2392" s="342"/>
      <c r="HSN2392" s="342"/>
      <c r="HSO2392" s="342"/>
      <c r="HSP2392" s="342"/>
      <c r="HSQ2392" s="342"/>
      <c r="HSR2392" s="342"/>
      <c r="HSS2392" s="342"/>
      <c r="HST2392" s="342"/>
      <c r="HSU2392" s="342"/>
      <c r="HSV2392" s="342"/>
      <c r="HSW2392" s="342"/>
      <c r="HSX2392" s="342"/>
      <c r="HSY2392" s="342"/>
      <c r="HSZ2392" s="342"/>
      <c r="HTA2392" s="342"/>
      <c r="HTB2392" s="342"/>
      <c r="HTC2392" s="342"/>
      <c r="HTD2392" s="342"/>
      <c r="HTE2392" s="342"/>
      <c r="HTF2392" s="342"/>
      <c r="HTG2392" s="342"/>
      <c r="HTH2392" s="342"/>
      <c r="HTI2392" s="342"/>
      <c r="HTJ2392" s="342"/>
      <c r="HTK2392" s="342"/>
      <c r="HTL2392" s="342"/>
      <c r="HTM2392" s="342"/>
      <c r="HTN2392" s="342"/>
      <c r="HTO2392" s="342"/>
      <c r="HTP2392" s="342"/>
      <c r="HTQ2392" s="342"/>
      <c r="HTR2392" s="342"/>
      <c r="HTS2392" s="342"/>
      <c r="HTT2392" s="342"/>
      <c r="HTU2392" s="342"/>
      <c r="HTV2392" s="342"/>
      <c r="HTW2392" s="342"/>
      <c r="HTX2392" s="342"/>
      <c r="HTY2392" s="342"/>
      <c r="HTZ2392" s="342"/>
      <c r="HUA2392" s="342"/>
      <c r="HUB2392" s="342"/>
      <c r="HUC2392" s="342"/>
      <c r="HUD2392" s="342"/>
      <c r="HUE2392" s="342"/>
      <c r="HUF2392" s="342"/>
      <c r="HUG2392" s="342"/>
      <c r="HUH2392" s="342"/>
      <c r="HUI2392" s="342"/>
      <c r="HUJ2392" s="342"/>
      <c r="HUK2392" s="342"/>
      <c r="HUL2392" s="342"/>
      <c r="HUM2392" s="342"/>
      <c r="HUN2392" s="342"/>
      <c r="HUO2392" s="342"/>
      <c r="HUP2392" s="342"/>
      <c r="HUQ2392" s="342"/>
      <c r="HUR2392" s="342"/>
      <c r="HUS2392" s="342"/>
      <c r="HUT2392" s="342"/>
      <c r="HUU2392" s="342"/>
      <c r="HUV2392" s="342"/>
      <c r="HUW2392" s="342"/>
      <c r="HUX2392" s="342"/>
      <c r="HUY2392" s="342"/>
      <c r="HUZ2392" s="342"/>
      <c r="HVA2392" s="342"/>
      <c r="HVB2392" s="342"/>
      <c r="HVC2392" s="342"/>
      <c r="HVD2392" s="342"/>
      <c r="HVE2392" s="342"/>
      <c r="HVF2392" s="342"/>
      <c r="HVG2392" s="342"/>
      <c r="HVH2392" s="342"/>
      <c r="HVI2392" s="342"/>
      <c r="HVJ2392" s="342"/>
      <c r="HVK2392" s="342"/>
      <c r="HVL2392" s="342"/>
      <c r="HVM2392" s="342"/>
      <c r="HVN2392" s="342"/>
      <c r="HVO2392" s="342"/>
      <c r="HVP2392" s="342"/>
      <c r="HVQ2392" s="342"/>
      <c r="HVR2392" s="342"/>
      <c r="HVS2392" s="342"/>
      <c r="HVT2392" s="342"/>
      <c r="HVU2392" s="342"/>
      <c r="HVV2392" s="342"/>
      <c r="HVW2392" s="342"/>
      <c r="HVX2392" s="342"/>
      <c r="HVY2392" s="342"/>
      <c r="HVZ2392" s="342"/>
      <c r="HWA2392" s="342"/>
      <c r="HWB2392" s="342"/>
      <c r="HWC2392" s="342"/>
      <c r="HWD2392" s="342"/>
      <c r="HWE2392" s="342"/>
      <c r="HWF2392" s="342"/>
      <c r="HWG2392" s="342"/>
      <c r="HWH2392" s="342"/>
      <c r="HWI2392" s="342"/>
      <c r="HWJ2392" s="342"/>
      <c r="HWK2392" s="342"/>
      <c r="HWL2392" s="342"/>
      <c r="HWM2392" s="342"/>
      <c r="HWN2392" s="342"/>
      <c r="HWO2392" s="342"/>
      <c r="HWP2392" s="342"/>
      <c r="HWQ2392" s="342"/>
      <c r="HWR2392" s="342"/>
      <c r="HWS2392" s="342"/>
      <c r="HWT2392" s="342"/>
      <c r="HWU2392" s="342"/>
      <c r="HWV2392" s="342"/>
      <c r="HWW2392" s="342"/>
      <c r="HWX2392" s="342"/>
      <c r="HWY2392" s="342"/>
      <c r="HWZ2392" s="342"/>
      <c r="HXA2392" s="342"/>
      <c r="HXB2392" s="342"/>
      <c r="HXC2392" s="342"/>
      <c r="HXD2392" s="342"/>
      <c r="HXE2392" s="342"/>
      <c r="HXF2392" s="342"/>
      <c r="HXG2392" s="342"/>
      <c r="HXH2392" s="342"/>
      <c r="HXI2392" s="342"/>
      <c r="HXJ2392" s="342"/>
      <c r="HXK2392" s="342"/>
      <c r="HXL2392" s="342"/>
      <c r="HXM2392" s="342"/>
      <c r="HXN2392" s="342"/>
      <c r="HXO2392" s="342"/>
      <c r="HXP2392" s="342"/>
      <c r="HXQ2392" s="342"/>
      <c r="HXR2392" s="342"/>
      <c r="HXS2392" s="342"/>
      <c r="HXT2392" s="342"/>
      <c r="HXU2392" s="342"/>
      <c r="HXV2392" s="342"/>
      <c r="HXW2392" s="342"/>
      <c r="HXX2392" s="342"/>
      <c r="HXY2392" s="342"/>
      <c r="HXZ2392" s="342"/>
      <c r="HYA2392" s="342"/>
      <c r="HYB2392" s="342"/>
      <c r="HYC2392" s="342"/>
      <c r="HYD2392" s="342"/>
      <c r="HYE2392" s="342"/>
      <c r="HYF2392" s="342"/>
      <c r="HYG2392" s="342"/>
      <c r="HYH2392" s="342"/>
      <c r="HYI2392" s="342"/>
      <c r="HYJ2392" s="342"/>
      <c r="HYK2392" s="342"/>
      <c r="HYL2392" s="342"/>
      <c r="HYM2392" s="342"/>
      <c r="HYN2392" s="342"/>
      <c r="HYO2392" s="342"/>
      <c r="HYP2392" s="342"/>
      <c r="HYQ2392" s="342"/>
      <c r="HYR2392" s="342"/>
      <c r="HYS2392" s="342"/>
      <c r="HYT2392" s="342"/>
      <c r="HYU2392" s="342"/>
      <c r="HYV2392" s="342"/>
      <c r="HYW2392" s="342"/>
      <c r="HYX2392" s="342"/>
      <c r="HYY2392" s="342"/>
      <c r="HYZ2392" s="342"/>
      <c r="HZA2392" s="342"/>
      <c r="HZB2392" s="342"/>
      <c r="HZC2392" s="342"/>
      <c r="HZD2392" s="342"/>
      <c r="HZE2392" s="342"/>
      <c r="HZF2392" s="342"/>
      <c r="HZG2392" s="342"/>
      <c r="HZH2392" s="342"/>
      <c r="HZI2392" s="342"/>
      <c r="HZJ2392" s="342"/>
      <c r="HZK2392" s="342"/>
      <c r="HZL2392" s="342"/>
      <c r="HZM2392" s="342"/>
      <c r="HZN2392" s="342"/>
      <c r="HZO2392" s="342"/>
      <c r="HZP2392" s="342"/>
      <c r="HZQ2392" s="342"/>
      <c r="HZR2392" s="342"/>
      <c r="HZS2392" s="342"/>
      <c r="HZT2392" s="342"/>
      <c r="HZU2392" s="342"/>
      <c r="HZV2392" s="342"/>
      <c r="HZW2392" s="342"/>
      <c r="HZX2392" s="342"/>
      <c r="HZY2392" s="342"/>
      <c r="HZZ2392" s="342"/>
      <c r="IAA2392" s="342"/>
      <c r="IAB2392" s="342"/>
      <c r="IAC2392" s="342"/>
      <c r="IAD2392" s="342"/>
      <c r="IAE2392" s="342"/>
      <c r="IAF2392" s="342"/>
      <c r="IAG2392" s="342"/>
      <c r="IAH2392" s="342"/>
      <c r="IAI2392" s="342"/>
      <c r="IAJ2392" s="342"/>
      <c r="IAK2392" s="342"/>
      <c r="IAL2392" s="342"/>
      <c r="IAM2392" s="342"/>
      <c r="IAN2392" s="342"/>
      <c r="IAO2392" s="342"/>
      <c r="IAP2392" s="342"/>
      <c r="IAQ2392" s="342"/>
      <c r="IAR2392" s="342"/>
      <c r="IAS2392" s="342"/>
      <c r="IAT2392" s="342"/>
      <c r="IAU2392" s="342"/>
      <c r="IAV2392" s="342"/>
      <c r="IAW2392" s="342"/>
      <c r="IAX2392" s="342"/>
      <c r="IAY2392" s="342"/>
      <c r="IAZ2392" s="342"/>
      <c r="IBA2392" s="342"/>
      <c r="IBB2392" s="342"/>
      <c r="IBC2392" s="342"/>
      <c r="IBD2392" s="342"/>
      <c r="IBE2392" s="342"/>
      <c r="IBF2392" s="342"/>
      <c r="IBG2392" s="342"/>
      <c r="IBH2392" s="342"/>
      <c r="IBI2392" s="342"/>
      <c r="IBJ2392" s="342"/>
      <c r="IBK2392" s="342"/>
      <c r="IBL2392" s="342"/>
      <c r="IBM2392" s="342"/>
      <c r="IBN2392" s="342"/>
      <c r="IBO2392" s="342"/>
      <c r="IBP2392" s="342"/>
      <c r="IBQ2392" s="342"/>
      <c r="IBR2392" s="342"/>
      <c r="IBS2392" s="342"/>
      <c r="IBT2392" s="342"/>
      <c r="IBU2392" s="342"/>
      <c r="IBV2392" s="342"/>
      <c r="IBW2392" s="342"/>
      <c r="IBX2392" s="342"/>
      <c r="IBY2392" s="342"/>
      <c r="IBZ2392" s="342"/>
      <c r="ICA2392" s="342"/>
      <c r="ICB2392" s="342"/>
      <c r="ICC2392" s="342"/>
      <c r="ICD2392" s="342"/>
      <c r="ICE2392" s="342"/>
      <c r="ICF2392" s="342"/>
      <c r="ICG2392" s="342"/>
      <c r="ICH2392" s="342"/>
      <c r="ICI2392" s="342"/>
      <c r="ICJ2392" s="342"/>
      <c r="ICK2392" s="342"/>
      <c r="ICL2392" s="342"/>
      <c r="ICM2392" s="342"/>
      <c r="ICN2392" s="342"/>
      <c r="ICO2392" s="342"/>
      <c r="ICP2392" s="342"/>
      <c r="ICQ2392" s="342"/>
      <c r="ICR2392" s="342"/>
      <c r="ICS2392" s="342"/>
      <c r="ICT2392" s="342"/>
      <c r="ICU2392" s="342"/>
      <c r="ICV2392" s="342"/>
      <c r="ICW2392" s="342"/>
      <c r="ICX2392" s="342"/>
      <c r="ICY2392" s="342"/>
      <c r="ICZ2392" s="342"/>
      <c r="IDA2392" s="342"/>
      <c r="IDB2392" s="342"/>
      <c r="IDC2392" s="342"/>
      <c r="IDD2392" s="342"/>
      <c r="IDE2392" s="342"/>
      <c r="IDF2392" s="342"/>
      <c r="IDG2392" s="342"/>
      <c r="IDH2392" s="342"/>
      <c r="IDI2392" s="342"/>
      <c r="IDJ2392" s="342"/>
      <c r="IDK2392" s="342"/>
      <c r="IDL2392" s="342"/>
      <c r="IDM2392" s="342"/>
      <c r="IDN2392" s="342"/>
      <c r="IDO2392" s="342"/>
      <c r="IDP2392" s="342"/>
      <c r="IDQ2392" s="342"/>
      <c r="IDR2392" s="342"/>
      <c r="IDS2392" s="342"/>
      <c r="IDT2392" s="342"/>
      <c r="IDU2392" s="342"/>
      <c r="IDV2392" s="342"/>
      <c r="IDW2392" s="342"/>
      <c r="IDX2392" s="342"/>
      <c r="IDY2392" s="342"/>
      <c r="IDZ2392" s="342"/>
      <c r="IEA2392" s="342"/>
      <c r="IEB2392" s="342"/>
      <c r="IEC2392" s="342"/>
      <c r="IED2392" s="342"/>
      <c r="IEE2392" s="342"/>
      <c r="IEF2392" s="342"/>
      <c r="IEG2392" s="342"/>
      <c r="IEH2392" s="342"/>
      <c r="IEI2392" s="342"/>
      <c r="IEJ2392" s="342"/>
      <c r="IEK2392" s="342"/>
      <c r="IEL2392" s="342"/>
      <c r="IEM2392" s="342"/>
      <c r="IEN2392" s="342"/>
      <c r="IEO2392" s="342"/>
      <c r="IEP2392" s="342"/>
      <c r="IEQ2392" s="342"/>
      <c r="IER2392" s="342"/>
      <c r="IES2392" s="342"/>
      <c r="IET2392" s="342"/>
      <c r="IEU2392" s="342"/>
      <c r="IEV2392" s="342"/>
      <c r="IEW2392" s="342"/>
      <c r="IEX2392" s="342"/>
      <c r="IEY2392" s="342"/>
      <c r="IEZ2392" s="342"/>
      <c r="IFA2392" s="342"/>
      <c r="IFB2392" s="342"/>
      <c r="IFC2392" s="342"/>
      <c r="IFD2392" s="342"/>
      <c r="IFE2392" s="342"/>
      <c r="IFF2392" s="342"/>
      <c r="IFG2392" s="342"/>
      <c r="IFH2392" s="342"/>
      <c r="IFI2392" s="342"/>
      <c r="IFJ2392" s="342"/>
      <c r="IFK2392" s="342"/>
      <c r="IFL2392" s="342"/>
      <c r="IFM2392" s="342"/>
      <c r="IFN2392" s="342"/>
      <c r="IFO2392" s="342"/>
      <c r="IFP2392" s="342"/>
      <c r="IFQ2392" s="342"/>
      <c r="IFR2392" s="342"/>
      <c r="IFS2392" s="342"/>
      <c r="IFT2392" s="342"/>
      <c r="IFU2392" s="342"/>
      <c r="IFV2392" s="342"/>
      <c r="IFW2392" s="342"/>
      <c r="IFX2392" s="342"/>
      <c r="IFY2392" s="342"/>
      <c r="IFZ2392" s="342"/>
      <c r="IGA2392" s="342"/>
      <c r="IGB2392" s="342"/>
      <c r="IGC2392" s="342"/>
      <c r="IGD2392" s="342"/>
      <c r="IGE2392" s="342"/>
      <c r="IGF2392" s="342"/>
      <c r="IGG2392" s="342"/>
      <c r="IGH2392" s="342"/>
      <c r="IGI2392" s="342"/>
      <c r="IGJ2392" s="342"/>
      <c r="IGK2392" s="342"/>
      <c r="IGL2392" s="342"/>
      <c r="IGM2392" s="342"/>
      <c r="IGN2392" s="342"/>
      <c r="IGO2392" s="342"/>
      <c r="IGP2392" s="342"/>
      <c r="IGQ2392" s="342"/>
      <c r="IGR2392" s="342"/>
      <c r="IGS2392" s="342"/>
      <c r="IGT2392" s="342"/>
      <c r="IGU2392" s="342"/>
      <c r="IGV2392" s="342"/>
      <c r="IGW2392" s="342"/>
      <c r="IGX2392" s="342"/>
      <c r="IGY2392" s="342"/>
      <c r="IGZ2392" s="342"/>
      <c r="IHA2392" s="342"/>
      <c r="IHB2392" s="342"/>
      <c r="IHC2392" s="342"/>
      <c r="IHD2392" s="342"/>
      <c r="IHE2392" s="342"/>
      <c r="IHF2392" s="342"/>
      <c r="IHG2392" s="342"/>
      <c r="IHH2392" s="342"/>
      <c r="IHI2392" s="342"/>
      <c r="IHJ2392" s="342"/>
      <c r="IHK2392" s="342"/>
      <c r="IHL2392" s="342"/>
      <c r="IHM2392" s="342"/>
      <c r="IHN2392" s="342"/>
      <c r="IHO2392" s="342"/>
      <c r="IHP2392" s="342"/>
      <c r="IHQ2392" s="342"/>
      <c r="IHR2392" s="342"/>
      <c r="IHS2392" s="342"/>
      <c r="IHT2392" s="342"/>
      <c r="IHU2392" s="342"/>
      <c r="IHV2392" s="342"/>
      <c r="IHW2392" s="342"/>
      <c r="IHX2392" s="342"/>
      <c r="IHY2392" s="342"/>
      <c r="IHZ2392" s="342"/>
      <c r="IIA2392" s="342"/>
      <c r="IIB2392" s="342"/>
      <c r="IIC2392" s="342"/>
      <c r="IID2392" s="342"/>
      <c r="IIE2392" s="342"/>
      <c r="IIF2392" s="342"/>
      <c r="IIG2392" s="342"/>
      <c r="IIH2392" s="342"/>
      <c r="III2392" s="342"/>
      <c r="IIJ2392" s="342"/>
      <c r="IIK2392" s="342"/>
      <c r="IIL2392" s="342"/>
      <c r="IIM2392" s="342"/>
      <c r="IIN2392" s="342"/>
      <c r="IIO2392" s="342"/>
      <c r="IIP2392" s="342"/>
      <c r="IIQ2392" s="342"/>
      <c r="IIR2392" s="342"/>
      <c r="IIS2392" s="342"/>
      <c r="IIT2392" s="342"/>
      <c r="IIU2392" s="342"/>
      <c r="IIV2392" s="342"/>
      <c r="IIW2392" s="342"/>
      <c r="IIX2392" s="342"/>
      <c r="IIY2392" s="342"/>
      <c r="IIZ2392" s="342"/>
      <c r="IJA2392" s="342"/>
      <c r="IJB2392" s="342"/>
      <c r="IJC2392" s="342"/>
      <c r="IJD2392" s="342"/>
      <c r="IJE2392" s="342"/>
      <c r="IJF2392" s="342"/>
      <c r="IJG2392" s="342"/>
      <c r="IJH2392" s="342"/>
      <c r="IJI2392" s="342"/>
      <c r="IJJ2392" s="342"/>
      <c r="IJK2392" s="342"/>
      <c r="IJL2392" s="342"/>
      <c r="IJM2392" s="342"/>
      <c r="IJN2392" s="342"/>
      <c r="IJO2392" s="342"/>
      <c r="IJP2392" s="342"/>
      <c r="IJQ2392" s="342"/>
      <c r="IJR2392" s="342"/>
      <c r="IJS2392" s="342"/>
      <c r="IJT2392" s="342"/>
      <c r="IJU2392" s="342"/>
      <c r="IJV2392" s="342"/>
      <c r="IJW2392" s="342"/>
      <c r="IJX2392" s="342"/>
      <c r="IJY2392" s="342"/>
      <c r="IJZ2392" s="342"/>
      <c r="IKA2392" s="342"/>
      <c r="IKB2392" s="342"/>
      <c r="IKC2392" s="342"/>
      <c r="IKD2392" s="342"/>
      <c r="IKE2392" s="342"/>
      <c r="IKF2392" s="342"/>
      <c r="IKG2392" s="342"/>
      <c r="IKH2392" s="342"/>
      <c r="IKI2392" s="342"/>
      <c r="IKJ2392" s="342"/>
      <c r="IKK2392" s="342"/>
      <c r="IKL2392" s="342"/>
      <c r="IKM2392" s="342"/>
      <c r="IKN2392" s="342"/>
      <c r="IKO2392" s="342"/>
      <c r="IKP2392" s="342"/>
      <c r="IKQ2392" s="342"/>
      <c r="IKR2392" s="342"/>
      <c r="IKS2392" s="342"/>
      <c r="IKT2392" s="342"/>
      <c r="IKU2392" s="342"/>
      <c r="IKV2392" s="342"/>
      <c r="IKW2392" s="342"/>
      <c r="IKX2392" s="342"/>
      <c r="IKY2392" s="342"/>
      <c r="IKZ2392" s="342"/>
      <c r="ILA2392" s="342"/>
      <c r="ILB2392" s="342"/>
      <c r="ILC2392" s="342"/>
      <c r="ILD2392" s="342"/>
      <c r="ILE2392" s="342"/>
      <c r="ILF2392" s="342"/>
      <c r="ILG2392" s="342"/>
      <c r="ILH2392" s="342"/>
      <c r="ILI2392" s="342"/>
      <c r="ILJ2392" s="342"/>
      <c r="ILK2392" s="342"/>
      <c r="ILL2392" s="342"/>
      <c r="ILM2392" s="342"/>
      <c r="ILN2392" s="342"/>
      <c r="ILO2392" s="342"/>
      <c r="ILP2392" s="342"/>
      <c r="ILQ2392" s="342"/>
      <c r="ILR2392" s="342"/>
      <c r="ILS2392" s="342"/>
      <c r="ILT2392" s="342"/>
      <c r="ILU2392" s="342"/>
      <c r="ILV2392" s="342"/>
      <c r="ILW2392" s="342"/>
      <c r="ILX2392" s="342"/>
      <c r="ILY2392" s="342"/>
      <c r="ILZ2392" s="342"/>
      <c r="IMA2392" s="342"/>
      <c r="IMB2392" s="342"/>
      <c r="IMC2392" s="342"/>
      <c r="IMD2392" s="342"/>
      <c r="IME2392" s="342"/>
      <c r="IMF2392" s="342"/>
      <c r="IMG2392" s="342"/>
      <c r="IMH2392" s="342"/>
      <c r="IMI2392" s="342"/>
      <c r="IMJ2392" s="342"/>
      <c r="IMK2392" s="342"/>
      <c r="IML2392" s="342"/>
      <c r="IMM2392" s="342"/>
      <c r="IMN2392" s="342"/>
      <c r="IMO2392" s="342"/>
      <c r="IMP2392" s="342"/>
      <c r="IMQ2392" s="342"/>
      <c r="IMR2392" s="342"/>
      <c r="IMS2392" s="342"/>
      <c r="IMT2392" s="342"/>
      <c r="IMU2392" s="342"/>
      <c r="IMV2392" s="342"/>
      <c r="IMW2392" s="342"/>
      <c r="IMX2392" s="342"/>
      <c r="IMY2392" s="342"/>
      <c r="IMZ2392" s="342"/>
      <c r="INA2392" s="342"/>
      <c r="INB2392" s="342"/>
      <c r="INC2392" s="342"/>
      <c r="IND2392" s="342"/>
      <c r="INE2392" s="342"/>
      <c r="INF2392" s="342"/>
      <c r="ING2392" s="342"/>
      <c r="INH2392" s="342"/>
      <c r="INI2392" s="342"/>
      <c r="INJ2392" s="342"/>
      <c r="INK2392" s="342"/>
      <c r="INL2392" s="342"/>
      <c r="INM2392" s="342"/>
      <c r="INN2392" s="342"/>
      <c r="INO2392" s="342"/>
      <c r="INP2392" s="342"/>
      <c r="INQ2392" s="342"/>
      <c r="INR2392" s="342"/>
      <c r="INS2392" s="342"/>
      <c r="INT2392" s="342"/>
      <c r="INU2392" s="342"/>
      <c r="INV2392" s="342"/>
      <c r="INW2392" s="342"/>
      <c r="INX2392" s="342"/>
      <c r="INY2392" s="342"/>
      <c r="INZ2392" s="342"/>
      <c r="IOA2392" s="342"/>
      <c r="IOB2392" s="342"/>
      <c r="IOC2392" s="342"/>
      <c r="IOD2392" s="342"/>
      <c r="IOE2392" s="342"/>
      <c r="IOF2392" s="342"/>
      <c r="IOG2392" s="342"/>
      <c r="IOH2392" s="342"/>
      <c r="IOI2392" s="342"/>
      <c r="IOJ2392" s="342"/>
      <c r="IOK2392" s="342"/>
      <c r="IOL2392" s="342"/>
      <c r="IOM2392" s="342"/>
      <c r="ION2392" s="342"/>
      <c r="IOO2392" s="342"/>
      <c r="IOP2392" s="342"/>
      <c r="IOQ2392" s="342"/>
      <c r="IOR2392" s="342"/>
      <c r="IOS2392" s="342"/>
      <c r="IOT2392" s="342"/>
      <c r="IOU2392" s="342"/>
      <c r="IOV2392" s="342"/>
      <c r="IOW2392" s="342"/>
      <c r="IOX2392" s="342"/>
      <c r="IOY2392" s="342"/>
      <c r="IOZ2392" s="342"/>
      <c r="IPA2392" s="342"/>
      <c r="IPB2392" s="342"/>
      <c r="IPC2392" s="342"/>
      <c r="IPD2392" s="342"/>
      <c r="IPE2392" s="342"/>
      <c r="IPF2392" s="342"/>
      <c r="IPG2392" s="342"/>
      <c r="IPH2392" s="342"/>
      <c r="IPI2392" s="342"/>
      <c r="IPJ2392" s="342"/>
      <c r="IPK2392" s="342"/>
      <c r="IPL2392" s="342"/>
      <c r="IPM2392" s="342"/>
      <c r="IPN2392" s="342"/>
      <c r="IPO2392" s="342"/>
      <c r="IPP2392" s="342"/>
      <c r="IPQ2392" s="342"/>
      <c r="IPR2392" s="342"/>
      <c r="IPS2392" s="342"/>
      <c r="IPT2392" s="342"/>
      <c r="IPU2392" s="342"/>
      <c r="IPV2392" s="342"/>
      <c r="IPW2392" s="342"/>
      <c r="IPX2392" s="342"/>
      <c r="IPY2392" s="342"/>
      <c r="IPZ2392" s="342"/>
      <c r="IQA2392" s="342"/>
      <c r="IQB2392" s="342"/>
      <c r="IQC2392" s="342"/>
      <c r="IQD2392" s="342"/>
      <c r="IQE2392" s="342"/>
      <c r="IQF2392" s="342"/>
      <c r="IQG2392" s="342"/>
      <c r="IQH2392" s="342"/>
      <c r="IQI2392" s="342"/>
      <c r="IQJ2392" s="342"/>
      <c r="IQK2392" s="342"/>
      <c r="IQL2392" s="342"/>
      <c r="IQM2392" s="342"/>
      <c r="IQN2392" s="342"/>
      <c r="IQO2392" s="342"/>
      <c r="IQP2392" s="342"/>
      <c r="IQQ2392" s="342"/>
      <c r="IQR2392" s="342"/>
      <c r="IQS2392" s="342"/>
      <c r="IQT2392" s="342"/>
      <c r="IQU2392" s="342"/>
      <c r="IQV2392" s="342"/>
      <c r="IQW2392" s="342"/>
      <c r="IQX2392" s="342"/>
      <c r="IQY2392" s="342"/>
      <c r="IQZ2392" s="342"/>
      <c r="IRA2392" s="342"/>
      <c r="IRB2392" s="342"/>
      <c r="IRC2392" s="342"/>
      <c r="IRD2392" s="342"/>
      <c r="IRE2392" s="342"/>
      <c r="IRF2392" s="342"/>
      <c r="IRG2392" s="342"/>
      <c r="IRH2392" s="342"/>
      <c r="IRI2392" s="342"/>
      <c r="IRJ2392" s="342"/>
      <c r="IRK2392" s="342"/>
      <c r="IRL2392" s="342"/>
      <c r="IRM2392" s="342"/>
      <c r="IRN2392" s="342"/>
      <c r="IRO2392" s="342"/>
      <c r="IRP2392" s="342"/>
      <c r="IRQ2392" s="342"/>
      <c r="IRR2392" s="342"/>
      <c r="IRS2392" s="342"/>
      <c r="IRT2392" s="342"/>
      <c r="IRU2392" s="342"/>
      <c r="IRV2392" s="342"/>
      <c r="IRW2392" s="342"/>
      <c r="IRX2392" s="342"/>
      <c r="IRY2392" s="342"/>
      <c r="IRZ2392" s="342"/>
      <c r="ISA2392" s="342"/>
      <c r="ISB2392" s="342"/>
      <c r="ISC2392" s="342"/>
      <c r="ISD2392" s="342"/>
      <c r="ISE2392" s="342"/>
      <c r="ISF2392" s="342"/>
      <c r="ISG2392" s="342"/>
      <c r="ISH2392" s="342"/>
      <c r="ISI2392" s="342"/>
      <c r="ISJ2392" s="342"/>
      <c r="ISK2392" s="342"/>
      <c r="ISL2392" s="342"/>
      <c r="ISM2392" s="342"/>
      <c r="ISN2392" s="342"/>
      <c r="ISO2392" s="342"/>
      <c r="ISP2392" s="342"/>
      <c r="ISQ2392" s="342"/>
      <c r="ISR2392" s="342"/>
      <c r="ISS2392" s="342"/>
      <c r="IST2392" s="342"/>
      <c r="ISU2392" s="342"/>
      <c r="ISV2392" s="342"/>
      <c r="ISW2392" s="342"/>
      <c r="ISX2392" s="342"/>
      <c r="ISY2392" s="342"/>
      <c r="ISZ2392" s="342"/>
      <c r="ITA2392" s="342"/>
      <c r="ITB2392" s="342"/>
      <c r="ITC2392" s="342"/>
      <c r="ITD2392" s="342"/>
      <c r="ITE2392" s="342"/>
      <c r="ITF2392" s="342"/>
      <c r="ITG2392" s="342"/>
      <c r="ITH2392" s="342"/>
      <c r="ITI2392" s="342"/>
      <c r="ITJ2392" s="342"/>
      <c r="ITK2392" s="342"/>
      <c r="ITL2392" s="342"/>
      <c r="ITM2392" s="342"/>
      <c r="ITN2392" s="342"/>
      <c r="ITO2392" s="342"/>
      <c r="ITP2392" s="342"/>
      <c r="ITQ2392" s="342"/>
      <c r="ITR2392" s="342"/>
      <c r="ITS2392" s="342"/>
      <c r="ITT2392" s="342"/>
      <c r="ITU2392" s="342"/>
      <c r="ITV2392" s="342"/>
      <c r="ITW2392" s="342"/>
      <c r="ITX2392" s="342"/>
      <c r="ITY2392" s="342"/>
      <c r="ITZ2392" s="342"/>
      <c r="IUA2392" s="342"/>
      <c r="IUB2392" s="342"/>
      <c r="IUC2392" s="342"/>
      <c r="IUD2392" s="342"/>
      <c r="IUE2392" s="342"/>
      <c r="IUF2392" s="342"/>
      <c r="IUG2392" s="342"/>
      <c r="IUH2392" s="342"/>
      <c r="IUI2392" s="342"/>
      <c r="IUJ2392" s="342"/>
      <c r="IUK2392" s="342"/>
      <c r="IUL2392" s="342"/>
      <c r="IUM2392" s="342"/>
      <c r="IUN2392" s="342"/>
      <c r="IUO2392" s="342"/>
      <c r="IUP2392" s="342"/>
      <c r="IUQ2392" s="342"/>
      <c r="IUR2392" s="342"/>
      <c r="IUS2392" s="342"/>
      <c r="IUT2392" s="342"/>
      <c r="IUU2392" s="342"/>
      <c r="IUV2392" s="342"/>
      <c r="IUW2392" s="342"/>
      <c r="IUX2392" s="342"/>
      <c r="IUY2392" s="342"/>
      <c r="IUZ2392" s="342"/>
      <c r="IVA2392" s="342"/>
      <c r="IVB2392" s="342"/>
      <c r="IVC2392" s="342"/>
      <c r="IVD2392" s="342"/>
      <c r="IVE2392" s="342"/>
      <c r="IVF2392" s="342"/>
      <c r="IVG2392" s="342"/>
      <c r="IVH2392" s="342"/>
      <c r="IVI2392" s="342"/>
      <c r="IVJ2392" s="342"/>
      <c r="IVK2392" s="342"/>
      <c r="IVL2392" s="342"/>
      <c r="IVM2392" s="342"/>
      <c r="IVN2392" s="342"/>
      <c r="IVO2392" s="342"/>
      <c r="IVP2392" s="342"/>
      <c r="IVQ2392" s="342"/>
      <c r="IVR2392" s="342"/>
      <c r="IVS2392" s="342"/>
      <c r="IVT2392" s="342"/>
      <c r="IVU2392" s="342"/>
      <c r="IVV2392" s="342"/>
      <c r="IVW2392" s="342"/>
      <c r="IVX2392" s="342"/>
      <c r="IVY2392" s="342"/>
      <c r="IVZ2392" s="342"/>
      <c r="IWA2392" s="342"/>
      <c r="IWB2392" s="342"/>
      <c r="IWC2392" s="342"/>
      <c r="IWD2392" s="342"/>
      <c r="IWE2392" s="342"/>
      <c r="IWF2392" s="342"/>
      <c r="IWG2392" s="342"/>
      <c r="IWH2392" s="342"/>
      <c r="IWI2392" s="342"/>
      <c r="IWJ2392" s="342"/>
      <c r="IWK2392" s="342"/>
      <c r="IWL2392" s="342"/>
      <c r="IWM2392" s="342"/>
      <c r="IWN2392" s="342"/>
      <c r="IWO2392" s="342"/>
      <c r="IWP2392" s="342"/>
      <c r="IWQ2392" s="342"/>
      <c r="IWR2392" s="342"/>
      <c r="IWS2392" s="342"/>
      <c r="IWT2392" s="342"/>
      <c r="IWU2392" s="342"/>
      <c r="IWV2392" s="342"/>
      <c r="IWW2392" s="342"/>
      <c r="IWX2392" s="342"/>
      <c r="IWY2392" s="342"/>
      <c r="IWZ2392" s="342"/>
      <c r="IXA2392" s="342"/>
      <c r="IXB2392" s="342"/>
      <c r="IXC2392" s="342"/>
      <c r="IXD2392" s="342"/>
      <c r="IXE2392" s="342"/>
      <c r="IXF2392" s="342"/>
      <c r="IXG2392" s="342"/>
      <c r="IXH2392" s="342"/>
      <c r="IXI2392" s="342"/>
      <c r="IXJ2392" s="342"/>
      <c r="IXK2392" s="342"/>
      <c r="IXL2392" s="342"/>
      <c r="IXM2392" s="342"/>
      <c r="IXN2392" s="342"/>
      <c r="IXO2392" s="342"/>
      <c r="IXP2392" s="342"/>
      <c r="IXQ2392" s="342"/>
      <c r="IXR2392" s="342"/>
      <c r="IXS2392" s="342"/>
      <c r="IXT2392" s="342"/>
      <c r="IXU2392" s="342"/>
      <c r="IXV2392" s="342"/>
      <c r="IXW2392" s="342"/>
      <c r="IXX2392" s="342"/>
      <c r="IXY2392" s="342"/>
      <c r="IXZ2392" s="342"/>
      <c r="IYA2392" s="342"/>
      <c r="IYB2392" s="342"/>
      <c r="IYC2392" s="342"/>
      <c r="IYD2392" s="342"/>
      <c r="IYE2392" s="342"/>
      <c r="IYF2392" s="342"/>
      <c r="IYG2392" s="342"/>
      <c r="IYH2392" s="342"/>
      <c r="IYI2392" s="342"/>
      <c r="IYJ2392" s="342"/>
      <c r="IYK2392" s="342"/>
      <c r="IYL2392" s="342"/>
      <c r="IYM2392" s="342"/>
      <c r="IYN2392" s="342"/>
      <c r="IYO2392" s="342"/>
      <c r="IYP2392" s="342"/>
      <c r="IYQ2392" s="342"/>
      <c r="IYR2392" s="342"/>
      <c r="IYS2392" s="342"/>
      <c r="IYT2392" s="342"/>
      <c r="IYU2392" s="342"/>
      <c r="IYV2392" s="342"/>
      <c r="IYW2392" s="342"/>
      <c r="IYX2392" s="342"/>
      <c r="IYY2392" s="342"/>
      <c r="IYZ2392" s="342"/>
      <c r="IZA2392" s="342"/>
      <c r="IZB2392" s="342"/>
      <c r="IZC2392" s="342"/>
      <c r="IZD2392" s="342"/>
      <c r="IZE2392" s="342"/>
      <c r="IZF2392" s="342"/>
      <c r="IZG2392" s="342"/>
      <c r="IZH2392" s="342"/>
      <c r="IZI2392" s="342"/>
      <c r="IZJ2392" s="342"/>
      <c r="IZK2392" s="342"/>
      <c r="IZL2392" s="342"/>
      <c r="IZM2392" s="342"/>
      <c r="IZN2392" s="342"/>
      <c r="IZO2392" s="342"/>
      <c r="IZP2392" s="342"/>
      <c r="IZQ2392" s="342"/>
      <c r="IZR2392" s="342"/>
      <c r="IZS2392" s="342"/>
      <c r="IZT2392" s="342"/>
      <c r="IZU2392" s="342"/>
      <c r="IZV2392" s="342"/>
      <c r="IZW2392" s="342"/>
      <c r="IZX2392" s="342"/>
      <c r="IZY2392" s="342"/>
      <c r="IZZ2392" s="342"/>
      <c r="JAA2392" s="342"/>
      <c r="JAB2392" s="342"/>
      <c r="JAC2392" s="342"/>
      <c r="JAD2392" s="342"/>
      <c r="JAE2392" s="342"/>
      <c r="JAF2392" s="342"/>
      <c r="JAG2392" s="342"/>
      <c r="JAH2392" s="342"/>
      <c r="JAI2392" s="342"/>
      <c r="JAJ2392" s="342"/>
      <c r="JAK2392" s="342"/>
      <c r="JAL2392" s="342"/>
      <c r="JAM2392" s="342"/>
      <c r="JAN2392" s="342"/>
      <c r="JAO2392" s="342"/>
      <c r="JAP2392" s="342"/>
      <c r="JAQ2392" s="342"/>
      <c r="JAR2392" s="342"/>
      <c r="JAS2392" s="342"/>
      <c r="JAT2392" s="342"/>
      <c r="JAU2392" s="342"/>
      <c r="JAV2392" s="342"/>
      <c r="JAW2392" s="342"/>
      <c r="JAX2392" s="342"/>
      <c r="JAY2392" s="342"/>
      <c r="JAZ2392" s="342"/>
      <c r="JBA2392" s="342"/>
      <c r="JBB2392" s="342"/>
      <c r="JBC2392" s="342"/>
      <c r="JBD2392" s="342"/>
      <c r="JBE2392" s="342"/>
      <c r="JBF2392" s="342"/>
      <c r="JBG2392" s="342"/>
      <c r="JBH2392" s="342"/>
      <c r="JBI2392" s="342"/>
      <c r="JBJ2392" s="342"/>
      <c r="JBK2392" s="342"/>
      <c r="JBL2392" s="342"/>
      <c r="JBM2392" s="342"/>
      <c r="JBN2392" s="342"/>
      <c r="JBO2392" s="342"/>
      <c r="JBP2392" s="342"/>
      <c r="JBQ2392" s="342"/>
      <c r="JBR2392" s="342"/>
      <c r="JBS2392" s="342"/>
      <c r="JBT2392" s="342"/>
      <c r="JBU2392" s="342"/>
      <c r="JBV2392" s="342"/>
      <c r="JBW2392" s="342"/>
      <c r="JBX2392" s="342"/>
      <c r="JBY2392" s="342"/>
      <c r="JBZ2392" s="342"/>
      <c r="JCA2392" s="342"/>
      <c r="JCB2392" s="342"/>
      <c r="JCC2392" s="342"/>
      <c r="JCD2392" s="342"/>
      <c r="JCE2392" s="342"/>
      <c r="JCF2392" s="342"/>
      <c r="JCG2392" s="342"/>
      <c r="JCH2392" s="342"/>
      <c r="JCI2392" s="342"/>
      <c r="JCJ2392" s="342"/>
      <c r="JCK2392" s="342"/>
      <c r="JCL2392" s="342"/>
      <c r="JCM2392" s="342"/>
      <c r="JCN2392" s="342"/>
      <c r="JCO2392" s="342"/>
      <c r="JCP2392" s="342"/>
      <c r="JCQ2392" s="342"/>
      <c r="JCR2392" s="342"/>
      <c r="JCS2392" s="342"/>
      <c r="JCT2392" s="342"/>
      <c r="JCU2392" s="342"/>
      <c r="JCV2392" s="342"/>
      <c r="JCW2392" s="342"/>
      <c r="JCX2392" s="342"/>
      <c r="JCY2392" s="342"/>
      <c r="JCZ2392" s="342"/>
      <c r="JDA2392" s="342"/>
      <c r="JDB2392" s="342"/>
      <c r="JDC2392" s="342"/>
      <c r="JDD2392" s="342"/>
      <c r="JDE2392" s="342"/>
      <c r="JDF2392" s="342"/>
      <c r="JDG2392" s="342"/>
      <c r="JDH2392" s="342"/>
      <c r="JDI2392" s="342"/>
      <c r="JDJ2392" s="342"/>
      <c r="JDK2392" s="342"/>
      <c r="JDL2392" s="342"/>
      <c r="JDM2392" s="342"/>
      <c r="JDN2392" s="342"/>
      <c r="JDO2392" s="342"/>
      <c r="JDP2392" s="342"/>
      <c r="JDQ2392" s="342"/>
      <c r="JDR2392" s="342"/>
      <c r="JDS2392" s="342"/>
      <c r="JDT2392" s="342"/>
      <c r="JDU2392" s="342"/>
      <c r="JDV2392" s="342"/>
      <c r="JDW2392" s="342"/>
      <c r="JDX2392" s="342"/>
      <c r="JDY2392" s="342"/>
      <c r="JDZ2392" s="342"/>
      <c r="JEA2392" s="342"/>
      <c r="JEB2392" s="342"/>
      <c r="JEC2392" s="342"/>
      <c r="JED2392" s="342"/>
      <c r="JEE2392" s="342"/>
      <c r="JEF2392" s="342"/>
      <c r="JEG2392" s="342"/>
      <c r="JEH2392" s="342"/>
      <c r="JEI2392" s="342"/>
      <c r="JEJ2392" s="342"/>
      <c r="JEK2392" s="342"/>
      <c r="JEL2392" s="342"/>
      <c r="JEM2392" s="342"/>
      <c r="JEN2392" s="342"/>
      <c r="JEO2392" s="342"/>
      <c r="JEP2392" s="342"/>
      <c r="JEQ2392" s="342"/>
      <c r="JER2392" s="342"/>
      <c r="JES2392" s="342"/>
      <c r="JET2392" s="342"/>
      <c r="JEU2392" s="342"/>
      <c r="JEV2392" s="342"/>
      <c r="JEW2392" s="342"/>
      <c r="JEX2392" s="342"/>
      <c r="JEY2392" s="342"/>
      <c r="JEZ2392" s="342"/>
      <c r="JFA2392" s="342"/>
      <c r="JFB2392" s="342"/>
      <c r="JFC2392" s="342"/>
      <c r="JFD2392" s="342"/>
      <c r="JFE2392" s="342"/>
      <c r="JFF2392" s="342"/>
      <c r="JFG2392" s="342"/>
      <c r="JFH2392" s="342"/>
      <c r="JFI2392" s="342"/>
      <c r="JFJ2392" s="342"/>
      <c r="JFK2392" s="342"/>
      <c r="JFL2392" s="342"/>
      <c r="JFM2392" s="342"/>
      <c r="JFN2392" s="342"/>
      <c r="JFO2392" s="342"/>
      <c r="JFP2392" s="342"/>
      <c r="JFQ2392" s="342"/>
      <c r="JFR2392" s="342"/>
      <c r="JFS2392" s="342"/>
      <c r="JFT2392" s="342"/>
      <c r="JFU2392" s="342"/>
      <c r="JFV2392" s="342"/>
      <c r="JFW2392" s="342"/>
      <c r="JFX2392" s="342"/>
      <c r="JFY2392" s="342"/>
      <c r="JFZ2392" s="342"/>
      <c r="JGA2392" s="342"/>
      <c r="JGB2392" s="342"/>
      <c r="JGC2392" s="342"/>
      <c r="JGD2392" s="342"/>
      <c r="JGE2392" s="342"/>
      <c r="JGF2392" s="342"/>
      <c r="JGG2392" s="342"/>
      <c r="JGH2392" s="342"/>
      <c r="JGI2392" s="342"/>
      <c r="JGJ2392" s="342"/>
      <c r="JGK2392" s="342"/>
      <c r="JGL2392" s="342"/>
      <c r="JGM2392" s="342"/>
      <c r="JGN2392" s="342"/>
      <c r="JGO2392" s="342"/>
      <c r="JGP2392" s="342"/>
      <c r="JGQ2392" s="342"/>
      <c r="JGR2392" s="342"/>
      <c r="JGS2392" s="342"/>
      <c r="JGT2392" s="342"/>
      <c r="JGU2392" s="342"/>
      <c r="JGV2392" s="342"/>
      <c r="JGW2392" s="342"/>
      <c r="JGX2392" s="342"/>
      <c r="JGY2392" s="342"/>
      <c r="JGZ2392" s="342"/>
      <c r="JHA2392" s="342"/>
      <c r="JHB2392" s="342"/>
      <c r="JHC2392" s="342"/>
      <c r="JHD2392" s="342"/>
      <c r="JHE2392" s="342"/>
      <c r="JHF2392" s="342"/>
      <c r="JHG2392" s="342"/>
      <c r="JHH2392" s="342"/>
      <c r="JHI2392" s="342"/>
      <c r="JHJ2392" s="342"/>
      <c r="JHK2392" s="342"/>
      <c r="JHL2392" s="342"/>
      <c r="JHM2392" s="342"/>
      <c r="JHN2392" s="342"/>
      <c r="JHO2392" s="342"/>
      <c r="JHP2392" s="342"/>
      <c r="JHQ2392" s="342"/>
      <c r="JHR2392" s="342"/>
      <c r="JHS2392" s="342"/>
      <c r="JHT2392" s="342"/>
      <c r="JHU2392" s="342"/>
      <c r="JHV2392" s="342"/>
      <c r="JHW2392" s="342"/>
      <c r="JHX2392" s="342"/>
      <c r="JHY2392" s="342"/>
      <c r="JHZ2392" s="342"/>
      <c r="JIA2392" s="342"/>
      <c r="JIB2392" s="342"/>
      <c r="JIC2392" s="342"/>
      <c r="JID2392" s="342"/>
      <c r="JIE2392" s="342"/>
      <c r="JIF2392" s="342"/>
      <c r="JIG2392" s="342"/>
      <c r="JIH2392" s="342"/>
      <c r="JII2392" s="342"/>
      <c r="JIJ2392" s="342"/>
      <c r="JIK2392" s="342"/>
      <c r="JIL2392" s="342"/>
      <c r="JIM2392" s="342"/>
      <c r="JIN2392" s="342"/>
      <c r="JIO2392" s="342"/>
      <c r="JIP2392" s="342"/>
      <c r="JIQ2392" s="342"/>
      <c r="JIR2392" s="342"/>
      <c r="JIS2392" s="342"/>
      <c r="JIT2392" s="342"/>
      <c r="JIU2392" s="342"/>
      <c r="JIV2392" s="342"/>
      <c r="JIW2392" s="342"/>
      <c r="JIX2392" s="342"/>
      <c r="JIY2392" s="342"/>
      <c r="JIZ2392" s="342"/>
      <c r="JJA2392" s="342"/>
      <c r="JJB2392" s="342"/>
      <c r="JJC2392" s="342"/>
      <c r="JJD2392" s="342"/>
      <c r="JJE2392" s="342"/>
      <c r="JJF2392" s="342"/>
      <c r="JJG2392" s="342"/>
      <c r="JJH2392" s="342"/>
      <c r="JJI2392" s="342"/>
      <c r="JJJ2392" s="342"/>
      <c r="JJK2392" s="342"/>
      <c r="JJL2392" s="342"/>
      <c r="JJM2392" s="342"/>
      <c r="JJN2392" s="342"/>
      <c r="JJO2392" s="342"/>
      <c r="JJP2392" s="342"/>
      <c r="JJQ2392" s="342"/>
      <c r="JJR2392" s="342"/>
      <c r="JJS2392" s="342"/>
      <c r="JJT2392" s="342"/>
      <c r="JJU2392" s="342"/>
      <c r="JJV2392" s="342"/>
      <c r="JJW2392" s="342"/>
      <c r="JJX2392" s="342"/>
      <c r="JJY2392" s="342"/>
      <c r="JJZ2392" s="342"/>
      <c r="JKA2392" s="342"/>
      <c r="JKB2392" s="342"/>
      <c r="JKC2392" s="342"/>
      <c r="JKD2392" s="342"/>
      <c r="JKE2392" s="342"/>
      <c r="JKF2392" s="342"/>
      <c r="JKG2392" s="342"/>
      <c r="JKH2392" s="342"/>
      <c r="JKI2392" s="342"/>
      <c r="JKJ2392" s="342"/>
      <c r="JKK2392" s="342"/>
      <c r="JKL2392" s="342"/>
      <c r="JKM2392" s="342"/>
      <c r="JKN2392" s="342"/>
      <c r="JKO2392" s="342"/>
      <c r="JKP2392" s="342"/>
      <c r="JKQ2392" s="342"/>
      <c r="JKR2392" s="342"/>
      <c r="JKS2392" s="342"/>
      <c r="JKT2392" s="342"/>
      <c r="JKU2392" s="342"/>
      <c r="JKV2392" s="342"/>
      <c r="JKW2392" s="342"/>
      <c r="JKX2392" s="342"/>
      <c r="JKY2392" s="342"/>
      <c r="JKZ2392" s="342"/>
      <c r="JLA2392" s="342"/>
      <c r="JLB2392" s="342"/>
      <c r="JLC2392" s="342"/>
      <c r="JLD2392" s="342"/>
      <c r="JLE2392" s="342"/>
      <c r="JLF2392" s="342"/>
      <c r="JLG2392" s="342"/>
      <c r="JLH2392" s="342"/>
      <c r="JLI2392" s="342"/>
      <c r="JLJ2392" s="342"/>
      <c r="JLK2392" s="342"/>
      <c r="JLL2392" s="342"/>
      <c r="JLM2392" s="342"/>
      <c r="JLN2392" s="342"/>
      <c r="JLO2392" s="342"/>
      <c r="JLP2392" s="342"/>
      <c r="JLQ2392" s="342"/>
      <c r="JLR2392" s="342"/>
      <c r="JLS2392" s="342"/>
      <c r="JLT2392" s="342"/>
      <c r="JLU2392" s="342"/>
      <c r="JLV2392" s="342"/>
      <c r="JLW2392" s="342"/>
      <c r="JLX2392" s="342"/>
      <c r="JLY2392" s="342"/>
      <c r="JLZ2392" s="342"/>
      <c r="JMA2392" s="342"/>
      <c r="JMB2392" s="342"/>
      <c r="JMC2392" s="342"/>
      <c r="JMD2392" s="342"/>
      <c r="JME2392" s="342"/>
      <c r="JMF2392" s="342"/>
      <c r="JMG2392" s="342"/>
      <c r="JMH2392" s="342"/>
      <c r="JMI2392" s="342"/>
      <c r="JMJ2392" s="342"/>
      <c r="JMK2392" s="342"/>
      <c r="JML2392" s="342"/>
      <c r="JMM2392" s="342"/>
      <c r="JMN2392" s="342"/>
      <c r="JMO2392" s="342"/>
      <c r="JMP2392" s="342"/>
      <c r="JMQ2392" s="342"/>
      <c r="JMR2392" s="342"/>
      <c r="JMS2392" s="342"/>
      <c r="JMT2392" s="342"/>
      <c r="JMU2392" s="342"/>
      <c r="JMV2392" s="342"/>
      <c r="JMW2392" s="342"/>
      <c r="JMX2392" s="342"/>
      <c r="JMY2392" s="342"/>
      <c r="JMZ2392" s="342"/>
      <c r="JNA2392" s="342"/>
      <c r="JNB2392" s="342"/>
      <c r="JNC2392" s="342"/>
      <c r="JND2392" s="342"/>
      <c r="JNE2392" s="342"/>
      <c r="JNF2392" s="342"/>
      <c r="JNG2392" s="342"/>
      <c r="JNH2392" s="342"/>
      <c r="JNI2392" s="342"/>
      <c r="JNJ2392" s="342"/>
      <c r="JNK2392" s="342"/>
      <c r="JNL2392" s="342"/>
      <c r="JNM2392" s="342"/>
      <c r="JNN2392" s="342"/>
      <c r="JNO2392" s="342"/>
      <c r="JNP2392" s="342"/>
      <c r="JNQ2392" s="342"/>
      <c r="JNR2392" s="342"/>
      <c r="JNS2392" s="342"/>
      <c r="JNT2392" s="342"/>
      <c r="JNU2392" s="342"/>
      <c r="JNV2392" s="342"/>
      <c r="JNW2392" s="342"/>
      <c r="JNX2392" s="342"/>
      <c r="JNY2392" s="342"/>
      <c r="JNZ2392" s="342"/>
      <c r="JOA2392" s="342"/>
      <c r="JOB2392" s="342"/>
      <c r="JOC2392" s="342"/>
      <c r="JOD2392" s="342"/>
      <c r="JOE2392" s="342"/>
      <c r="JOF2392" s="342"/>
      <c r="JOG2392" s="342"/>
      <c r="JOH2392" s="342"/>
      <c r="JOI2392" s="342"/>
      <c r="JOJ2392" s="342"/>
      <c r="JOK2392" s="342"/>
      <c r="JOL2392" s="342"/>
      <c r="JOM2392" s="342"/>
      <c r="JON2392" s="342"/>
      <c r="JOO2392" s="342"/>
      <c r="JOP2392" s="342"/>
      <c r="JOQ2392" s="342"/>
      <c r="JOR2392" s="342"/>
      <c r="JOS2392" s="342"/>
      <c r="JOT2392" s="342"/>
      <c r="JOU2392" s="342"/>
      <c r="JOV2392" s="342"/>
      <c r="JOW2392" s="342"/>
      <c r="JOX2392" s="342"/>
      <c r="JOY2392" s="342"/>
      <c r="JOZ2392" s="342"/>
      <c r="JPA2392" s="342"/>
      <c r="JPB2392" s="342"/>
      <c r="JPC2392" s="342"/>
      <c r="JPD2392" s="342"/>
      <c r="JPE2392" s="342"/>
      <c r="JPF2392" s="342"/>
      <c r="JPG2392" s="342"/>
      <c r="JPH2392" s="342"/>
      <c r="JPI2392" s="342"/>
      <c r="JPJ2392" s="342"/>
      <c r="JPK2392" s="342"/>
      <c r="JPL2392" s="342"/>
      <c r="JPM2392" s="342"/>
      <c r="JPN2392" s="342"/>
      <c r="JPO2392" s="342"/>
      <c r="JPP2392" s="342"/>
      <c r="JPQ2392" s="342"/>
      <c r="JPR2392" s="342"/>
      <c r="JPS2392" s="342"/>
      <c r="JPT2392" s="342"/>
      <c r="JPU2392" s="342"/>
      <c r="JPV2392" s="342"/>
      <c r="JPW2392" s="342"/>
      <c r="JPX2392" s="342"/>
      <c r="JPY2392" s="342"/>
      <c r="JPZ2392" s="342"/>
      <c r="JQA2392" s="342"/>
      <c r="JQB2392" s="342"/>
      <c r="JQC2392" s="342"/>
      <c r="JQD2392" s="342"/>
      <c r="JQE2392" s="342"/>
      <c r="JQF2392" s="342"/>
      <c r="JQG2392" s="342"/>
      <c r="JQH2392" s="342"/>
      <c r="JQI2392" s="342"/>
      <c r="JQJ2392" s="342"/>
      <c r="JQK2392" s="342"/>
      <c r="JQL2392" s="342"/>
      <c r="JQM2392" s="342"/>
      <c r="JQN2392" s="342"/>
      <c r="JQO2392" s="342"/>
      <c r="JQP2392" s="342"/>
      <c r="JQQ2392" s="342"/>
      <c r="JQR2392" s="342"/>
      <c r="JQS2392" s="342"/>
      <c r="JQT2392" s="342"/>
      <c r="JQU2392" s="342"/>
      <c r="JQV2392" s="342"/>
      <c r="JQW2392" s="342"/>
      <c r="JQX2392" s="342"/>
      <c r="JQY2392" s="342"/>
      <c r="JQZ2392" s="342"/>
      <c r="JRA2392" s="342"/>
      <c r="JRB2392" s="342"/>
      <c r="JRC2392" s="342"/>
      <c r="JRD2392" s="342"/>
      <c r="JRE2392" s="342"/>
      <c r="JRF2392" s="342"/>
      <c r="JRG2392" s="342"/>
      <c r="JRH2392" s="342"/>
      <c r="JRI2392" s="342"/>
      <c r="JRJ2392" s="342"/>
      <c r="JRK2392" s="342"/>
      <c r="JRL2392" s="342"/>
      <c r="JRM2392" s="342"/>
      <c r="JRN2392" s="342"/>
      <c r="JRO2392" s="342"/>
      <c r="JRP2392" s="342"/>
      <c r="JRQ2392" s="342"/>
      <c r="JRR2392" s="342"/>
      <c r="JRS2392" s="342"/>
      <c r="JRT2392" s="342"/>
      <c r="JRU2392" s="342"/>
      <c r="JRV2392" s="342"/>
      <c r="JRW2392" s="342"/>
      <c r="JRX2392" s="342"/>
      <c r="JRY2392" s="342"/>
      <c r="JRZ2392" s="342"/>
      <c r="JSA2392" s="342"/>
      <c r="JSB2392" s="342"/>
      <c r="JSC2392" s="342"/>
      <c r="JSD2392" s="342"/>
      <c r="JSE2392" s="342"/>
      <c r="JSF2392" s="342"/>
      <c r="JSG2392" s="342"/>
      <c r="JSH2392" s="342"/>
      <c r="JSI2392" s="342"/>
      <c r="JSJ2392" s="342"/>
      <c r="JSK2392" s="342"/>
      <c r="JSL2392" s="342"/>
      <c r="JSM2392" s="342"/>
      <c r="JSN2392" s="342"/>
      <c r="JSO2392" s="342"/>
      <c r="JSP2392" s="342"/>
      <c r="JSQ2392" s="342"/>
      <c r="JSR2392" s="342"/>
      <c r="JSS2392" s="342"/>
      <c r="JST2392" s="342"/>
      <c r="JSU2392" s="342"/>
      <c r="JSV2392" s="342"/>
      <c r="JSW2392" s="342"/>
      <c r="JSX2392" s="342"/>
      <c r="JSY2392" s="342"/>
      <c r="JSZ2392" s="342"/>
      <c r="JTA2392" s="342"/>
      <c r="JTB2392" s="342"/>
      <c r="JTC2392" s="342"/>
      <c r="JTD2392" s="342"/>
      <c r="JTE2392" s="342"/>
      <c r="JTF2392" s="342"/>
      <c r="JTG2392" s="342"/>
      <c r="JTH2392" s="342"/>
      <c r="JTI2392" s="342"/>
      <c r="JTJ2392" s="342"/>
      <c r="JTK2392" s="342"/>
      <c r="JTL2392" s="342"/>
      <c r="JTM2392" s="342"/>
      <c r="JTN2392" s="342"/>
      <c r="JTO2392" s="342"/>
      <c r="JTP2392" s="342"/>
      <c r="JTQ2392" s="342"/>
      <c r="JTR2392" s="342"/>
      <c r="JTS2392" s="342"/>
      <c r="JTT2392" s="342"/>
      <c r="JTU2392" s="342"/>
      <c r="JTV2392" s="342"/>
      <c r="JTW2392" s="342"/>
      <c r="JTX2392" s="342"/>
      <c r="JTY2392" s="342"/>
      <c r="JTZ2392" s="342"/>
      <c r="JUA2392" s="342"/>
      <c r="JUB2392" s="342"/>
      <c r="JUC2392" s="342"/>
      <c r="JUD2392" s="342"/>
      <c r="JUE2392" s="342"/>
      <c r="JUF2392" s="342"/>
      <c r="JUG2392" s="342"/>
      <c r="JUH2392" s="342"/>
      <c r="JUI2392" s="342"/>
      <c r="JUJ2392" s="342"/>
      <c r="JUK2392" s="342"/>
      <c r="JUL2392" s="342"/>
      <c r="JUM2392" s="342"/>
      <c r="JUN2392" s="342"/>
      <c r="JUO2392" s="342"/>
      <c r="JUP2392" s="342"/>
      <c r="JUQ2392" s="342"/>
      <c r="JUR2392" s="342"/>
      <c r="JUS2392" s="342"/>
      <c r="JUT2392" s="342"/>
      <c r="JUU2392" s="342"/>
      <c r="JUV2392" s="342"/>
      <c r="JUW2392" s="342"/>
      <c r="JUX2392" s="342"/>
      <c r="JUY2392" s="342"/>
      <c r="JUZ2392" s="342"/>
      <c r="JVA2392" s="342"/>
      <c r="JVB2392" s="342"/>
      <c r="JVC2392" s="342"/>
      <c r="JVD2392" s="342"/>
      <c r="JVE2392" s="342"/>
      <c r="JVF2392" s="342"/>
      <c r="JVG2392" s="342"/>
      <c r="JVH2392" s="342"/>
      <c r="JVI2392" s="342"/>
      <c r="JVJ2392" s="342"/>
      <c r="JVK2392" s="342"/>
      <c r="JVL2392" s="342"/>
      <c r="JVM2392" s="342"/>
      <c r="JVN2392" s="342"/>
      <c r="JVO2392" s="342"/>
      <c r="JVP2392" s="342"/>
      <c r="JVQ2392" s="342"/>
      <c r="JVR2392" s="342"/>
      <c r="JVS2392" s="342"/>
      <c r="JVT2392" s="342"/>
      <c r="JVU2392" s="342"/>
      <c r="JVV2392" s="342"/>
      <c r="JVW2392" s="342"/>
      <c r="JVX2392" s="342"/>
      <c r="JVY2392" s="342"/>
      <c r="JVZ2392" s="342"/>
      <c r="JWA2392" s="342"/>
      <c r="JWB2392" s="342"/>
      <c r="JWC2392" s="342"/>
      <c r="JWD2392" s="342"/>
      <c r="JWE2392" s="342"/>
      <c r="JWF2392" s="342"/>
      <c r="JWG2392" s="342"/>
      <c r="JWH2392" s="342"/>
      <c r="JWI2392" s="342"/>
      <c r="JWJ2392" s="342"/>
      <c r="JWK2392" s="342"/>
      <c r="JWL2392" s="342"/>
      <c r="JWM2392" s="342"/>
      <c r="JWN2392" s="342"/>
      <c r="JWO2392" s="342"/>
      <c r="JWP2392" s="342"/>
      <c r="JWQ2392" s="342"/>
      <c r="JWR2392" s="342"/>
      <c r="JWS2392" s="342"/>
      <c r="JWT2392" s="342"/>
      <c r="JWU2392" s="342"/>
      <c r="JWV2392" s="342"/>
      <c r="JWW2392" s="342"/>
      <c r="JWX2392" s="342"/>
      <c r="JWY2392" s="342"/>
      <c r="JWZ2392" s="342"/>
      <c r="JXA2392" s="342"/>
      <c r="JXB2392" s="342"/>
      <c r="JXC2392" s="342"/>
      <c r="JXD2392" s="342"/>
      <c r="JXE2392" s="342"/>
      <c r="JXF2392" s="342"/>
      <c r="JXG2392" s="342"/>
      <c r="JXH2392" s="342"/>
      <c r="JXI2392" s="342"/>
      <c r="JXJ2392" s="342"/>
      <c r="JXK2392" s="342"/>
      <c r="JXL2392" s="342"/>
      <c r="JXM2392" s="342"/>
      <c r="JXN2392" s="342"/>
      <c r="JXO2392" s="342"/>
      <c r="JXP2392" s="342"/>
      <c r="JXQ2392" s="342"/>
      <c r="JXR2392" s="342"/>
      <c r="JXS2392" s="342"/>
      <c r="JXT2392" s="342"/>
      <c r="JXU2392" s="342"/>
      <c r="JXV2392" s="342"/>
      <c r="JXW2392" s="342"/>
      <c r="JXX2392" s="342"/>
      <c r="JXY2392" s="342"/>
      <c r="JXZ2392" s="342"/>
      <c r="JYA2392" s="342"/>
      <c r="JYB2392" s="342"/>
      <c r="JYC2392" s="342"/>
      <c r="JYD2392" s="342"/>
      <c r="JYE2392" s="342"/>
      <c r="JYF2392" s="342"/>
      <c r="JYG2392" s="342"/>
      <c r="JYH2392" s="342"/>
      <c r="JYI2392" s="342"/>
      <c r="JYJ2392" s="342"/>
      <c r="JYK2392" s="342"/>
      <c r="JYL2392" s="342"/>
      <c r="JYM2392" s="342"/>
      <c r="JYN2392" s="342"/>
      <c r="JYO2392" s="342"/>
      <c r="JYP2392" s="342"/>
      <c r="JYQ2392" s="342"/>
      <c r="JYR2392" s="342"/>
      <c r="JYS2392" s="342"/>
      <c r="JYT2392" s="342"/>
      <c r="JYU2392" s="342"/>
      <c r="JYV2392" s="342"/>
      <c r="JYW2392" s="342"/>
      <c r="JYX2392" s="342"/>
      <c r="JYY2392" s="342"/>
      <c r="JYZ2392" s="342"/>
      <c r="JZA2392" s="342"/>
      <c r="JZB2392" s="342"/>
      <c r="JZC2392" s="342"/>
      <c r="JZD2392" s="342"/>
      <c r="JZE2392" s="342"/>
      <c r="JZF2392" s="342"/>
      <c r="JZG2392" s="342"/>
      <c r="JZH2392" s="342"/>
      <c r="JZI2392" s="342"/>
      <c r="JZJ2392" s="342"/>
      <c r="JZK2392" s="342"/>
      <c r="JZL2392" s="342"/>
      <c r="JZM2392" s="342"/>
      <c r="JZN2392" s="342"/>
      <c r="JZO2392" s="342"/>
      <c r="JZP2392" s="342"/>
      <c r="JZQ2392" s="342"/>
      <c r="JZR2392" s="342"/>
      <c r="JZS2392" s="342"/>
      <c r="JZT2392" s="342"/>
      <c r="JZU2392" s="342"/>
      <c r="JZV2392" s="342"/>
      <c r="JZW2392" s="342"/>
      <c r="JZX2392" s="342"/>
      <c r="JZY2392" s="342"/>
      <c r="JZZ2392" s="342"/>
      <c r="KAA2392" s="342"/>
      <c r="KAB2392" s="342"/>
      <c r="KAC2392" s="342"/>
      <c r="KAD2392" s="342"/>
      <c r="KAE2392" s="342"/>
      <c r="KAF2392" s="342"/>
      <c r="KAG2392" s="342"/>
      <c r="KAH2392" s="342"/>
      <c r="KAI2392" s="342"/>
      <c r="KAJ2392" s="342"/>
      <c r="KAK2392" s="342"/>
      <c r="KAL2392" s="342"/>
      <c r="KAM2392" s="342"/>
      <c r="KAN2392" s="342"/>
      <c r="KAO2392" s="342"/>
      <c r="KAP2392" s="342"/>
      <c r="KAQ2392" s="342"/>
      <c r="KAR2392" s="342"/>
      <c r="KAS2392" s="342"/>
      <c r="KAT2392" s="342"/>
      <c r="KAU2392" s="342"/>
      <c r="KAV2392" s="342"/>
      <c r="KAW2392" s="342"/>
      <c r="KAX2392" s="342"/>
      <c r="KAY2392" s="342"/>
      <c r="KAZ2392" s="342"/>
      <c r="KBA2392" s="342"/>
      <c r="KBB2392" s="342"/>
      <c r="KBC2392" s="342"/>
      <c r="KBD2392" s="342"/>
      <c r="KBE2392" s="342"/>
      <c r="KBF2392" s="342"/>
      <c r="KBG2392" s="342"/>
      <c r="KBH2392" s="342"/>
      <c r="KBI2392" s="342"/>
      <c r="KBJ2392" s="342"/>
      <c r="KBK2392" s="342"/>
      <c r="KBL2392" s="342"/>
      <c r="KBM2392" s="342"/>
      <c r="KBN2392" s="342"/>
      <c r="KBO2392" s="342"/>
      <c r="KBP2392" s="342"/>
      <c r="KBQ2392" s="342"/>
      <c r="KBR2392" s="342"/>
      <c r="KBS2392" s="342"/>
      <c r="KBT2392" s="342"/>
      <c r="KBU2392" s="342"/>
      <c r="KBV2392" s="342"/>
      <c r="KBW2392" s="342"/>
      <c r="KBX2392" s="342"/>
      <c r="KBY2392" s="342"/>
      <c r="KBZ2392" s="342"/>
      <c r="KCA2392" s="342"/>
      <c r="KCB2392" s="342"/>
      <c r="KCC2392" s="342"/>
      <c r="KCD2392" s="342"/>
      <c r="KCE2392" s="342"/>
      <c r="KCF2392" s="342"/>
      <c r="KCG2392" s="342"/>
      <c r="KCH2392" s="342"/>
      <c r="KCI2392" s="342"/>
      <c r="KCJ2392" s="342"/>
      <c r="KCK2392" s="342"/>
      <c r="KCL2392" s="342"/>
      <c r="KCM2392" s="342"/>
      <c r="KCN2392" s="342"/>
      <c r="KCO2392" s="342"/>
      <c r="KCP2392" s="342"/>
      <c r="KCQ2392" s="342"/>
      <c r="KCR2392" s="342"/>
      <c r="KCS2392" s="342"/>
      <c r="KCT2392" s="342"/>
      <c r="KCU2392" s="342"/>
      <c r="KCV2392" s="342"/>
      <c r="KCW2392" s="342"/>
      <c r="KCX2392" s="342"/>
      <c r="KCY2392" s="342"/>
      <c r="KCZ2392" s="342"/>
      <c r="KDA2392" s="342"/>
      <c r="KDB2392" s="342"/>
      <c r="KDC2392" s="342"/>
      <c r="KDD2392" s="342"/>
      <c r="KDE2392" s="342"/>
      <c r="KDF2392" s="342"/>
      <c r="KDG2392" s="342"/>
      <c r="KDH2392" s="342"/>
      <c r="KDI2392" s="342"/>
      <c r="KDJ2392" s="342"/>
      <c r="KDK2392" s="342"/>
      <c r="KDL2392" s="342"/>
      <c r="KDM2392" s="342"/>
      <c r="KDN2392" s="342"/>
      <c r="KDO2392" s="342"/>
      <c r="KDP2392" s="342"/>
      <c r="KDQ2392" s="342"/>
      <c r="KDR2392" s="342"/>
      <c r="KDS2392" s="342"/>
      <c r="KDT2392" s="342"/>
      <c r="KDU2392" s="342"/>
      <c r="KDV2392" s="342"/>
      <c r="KDW2392" s="342"/>
      <c r="KDX2392" s="342"/>
      <c r="KDY2392" s="342"/>
      <c r="KDZ2392" s="342"/>
      <c r="KEA2392" s="342"/>
      <c r="KEB2392" s="342"/>
      <c r="KEC2392" s="342"/>
      <c r="KED2392" s="342"/>
      <c r="KEE2392" s="342"/>
      <c r="KEF2392" s="342"/>
      <c r="KEG2392" s="342"/>
      <c r="KEH2392" s="342"/>
      <c r="KEI2392" s="342"/>
      <c r="KEJ2392" s="342"/>
      <c r="KEK2392" s="342"/>
      <c r="KEL2392" s="342"/>
      <c r="KEM2392" s="342"/>
      <c r="KEN2392" s="342"/>
      <c r="KEO2392" s="342"/>
      <c r="KEP2392" s="342"/>
      <c r="KEQ2392" s="342"/>
      <c r="KER2392" s="342"/>
      <c r="KES2392" s="342"/>
      <c r="KET2392" s="342"/>
      <c r="KEU2392" s="342"/>
      <c r="KEV2392" s="342"/>
      <c r="KEW2392" s="342"/>
      <c r="KEX2392" s="342"/>
      <c r="KEY2392" s="342"/>
      <c r="KEZ2392" s="342"/>
      <c r="KFA2392" s="342"/>
      <c r="KFB2392" s="342"/>
      <c r="KFC2392" s="342"/>
      <c r="KFD2392" s="342"/>
      <c r="KFE2392" s="342"/>
      <c r="KFF2392" s="342"/>
      <c r="KFG2392" s="342"/>
      <c r="KFH2392" s="342"/>
      <c r="KFI2392" s="342"/>
      <c r="KFJ2392" s="342"/>
      <c r="KFK2392" s="342"/>
      <c r="KFL2392" s="342"/>
      <c r="KFM2392" s="342"/>
      <c r="KFN2392" s="342"/>
      <c r="KFO2392" s="342"/>
      <c r="KFP2392" s="342"/>
      <c r="KFQ2392" s="342"/>
      <c r="KFR2392" s="342"/>
      <c r="KFS2392" s="342"/>
      <c r="KFT2392" s="342"/>
      <c r="KFU2392" s="342"/>
      <c r="KFV2392" s="342"/>
      <c r="KFW2392" s="342"/>
      <c r="KFX2392" s="342"/>
      <c r="KFY2392" s="342"/>
      <c r="KFZ2392" s="342"/>
      <c r="KGA2392" s="342"/>
      <c r="KGB2392" s="342"/>
      <c r="KGC2392" s="342"/>
      <c r="KGD2392" s="342"/>
      <c r="KGE2392" s="342"/>
      <c r="KGF2392" s="342"/>
      <c r="KGG2392" s="342"/>
      <c r="KGH2392" s="342"/>
      <c r="KGI2392" s="342"/>
      <c r="KGJ2392" s="342"/>
      <c r="KGK2392" s="342"/>
      <c r="KGL2392" s="342"/>
      <c r="KGM2392" s="342"/>
      <c r="KGN2392" s="342"/>
      <c r="KGO2392" s="342"/>
      <c r="KGP2392" s="342"/>
      <c r="KGQ2392" s="342"/>
      <c r="KGR2392" s="342"/>
      <c r="KGS2392" s="342"/>
      <c r="KGT2392" s="342"/>
      <c r="KGU2392" s="342"/>
      <c r="KGV2392" s="342"/>
      <c r="KGW2392" s="342"/>
      <c r="KGX2392" s="342"/>
      <c r="KGY2392" s="342"/>
      <c r="KGZ2392" s="342"/>
      <c r="KHA2392" s="342"/>
      <c r="KHB2392" s="342"/>
      <c r="KHC2392" s="342"/>
      <c r="KHD2392" s="342"/>
      <c r="KHE2392" s="342"/>
      <c r="KHF2392" s="342"/>
      <c r="KHG2392" s="342"/>
      <c r="KHH2392" s="342"/>
      <c r="KHI2392" s="342"/>
      <c r="KHJ2392" s="342"/>
      <c r="KHK2392" s="342"/>
      <c r="KHL2392" s="342"/>
      <c r="KHM2392" s="342"/>
      <c r="KHN2392" s="342"/>
      <c r="KHO2392" s="342"/>
      <c r="KHP2392" s="342"/>
      <c r="KHQ2392" s="342"/>
      <c r="KHR2392" s="342"/>
      <c r="KHS2392" s="342"/>
      <c r="KHT2392" s="342"/>
      <c r="KHU2392" s="342"/>
      <c r="KHV2392" s="342"/>
      <c r="KHW2392" s="342"/>
      <c r="KHX2392" s="342"/>
      <c r="KHY2392" s="342"/>
      <c r="KHZ2392" s="342"/>
      <c r="KIA2392" s="342"/>
      <c r="KIB2392" s="342"/>
      <c r="KIC2392" s="342"/>
      <c r="KID2392" s="342"/>
      <c r="KIE2392" s="342"/>
      <c r="KIF2392" s="342"/>
      <c r="KIG2392" s="342"/>
      <c r="KIH2392" s="342"/>
      <c r="KII2392" s="342"/>
      <c r="KIJ2392" s="342"/>
      <c r="KIK2392" s="342"/>
      <c r="KIL2392" s="342"/>
      <c r="KIM2392" s="342"/>
      <c r="KIN2392" s="342"/>
      <c r="KIO2392" s="342"/>
      <c r="KIP2392" s="342"/>
      <c r="KIQ2392" s="342"/>
      <c r="KIR2392" s="342"/>
      <c r="KIS2392" s="342"/>
      <c r="KIT2392" s="342"/>
      <c r="KIU2392" s="342"/>
      <c r="KIV2392" s="342"/>
      <c r="KIW2392" s="342"/>
      <c r="KIX2392" s="342"/>
      <c r="KIY2392" s="342"/>
      <c r="KIZ2392" s="342"/>
      <c r="KJA2392" s="342"/>
      <c r="KJB2392" s="342"/>
      <c r="KJC2392" s="342"/>
      <c r="KJD2392" s="342"/>
      <c r="KJE2392" s="342"/>
      <c r="KJF2392" s="342"/>
      <c r="KJG2392" s="342"/>
      <c r="KJH2392" s="342"/>
      <c r="KJI2392" s="342"/>
      <c r="KJJ2392" s="342"/>
      <c r="KJK2392" s="342"/>
      <c r="KJL2392" s="342"/>
      <c r="KJM2392" s="342"/>
      <c r="KJN2392" s="342"/>
      <c r="KJO2392" s="342"/>
      <c r="KJP2392" s="342"/>
      <c r="KJQ2392" s="342"/>
      <c r="KJR2392" s="342"/>
      <c r="KJS2392" s="342"/>
      <c r="KJT2392" s="342"/>
      <c r="KJU2392" s="342"/>
      <c r="KJV2392" s="342"/>
      <c r="KJW2392" s="342"/>
      <c r="KJX2392" s="342"/>
      <c r="KJY2392" s="342"/>
      <c r="KJZ2392" s="342"/>
      <c r="KKA2392" s="342"/>
      <c r="KKB2392" s="342"/>
      <c r="KKC2392" s="342"/>
      <c r="KKD2392" s="342"/>
      <c r="KKE2392" s="342"/>
      <c r="KKF2392" s="342"/>
      <c r="KKG2392" s="342"/>
      <c r="KKH2392" s="342"/>
      <c r="KKI2392" s="342"/>
      <c r="KKJ2392" s="342"/>
      <c r="KKK2392" s="342"/>
      <c r="KKL2392" s="342"/>
      <c r="KKM2392" s="342"/>
      <c r="KKN2392" s="342"/>
      <c r="KKO2392" s="342"/>
      <c r="KKP2392" s="342"/>
      <c r="KKQ2392" s="342"/>
      <c r="KKR2392" s="342"/>
      <c r="KKS2392" s="342"/>
      <c r="KKT2392" s="342"/>
      <c r="KKU2392" s="342"/>
      <c r="KKV2392" s="342"/>
      <c r="KKW2392" s="342"/>
      <c r="KKX2392" s="342"/>
      <c r="KKY2392" s="342"/>
      <c r="KKZ2392" s="342"/>
      <c r="KLA2392" s="342"/>
      <c r="KLB2392" s="342"/>
      <c r="KLC2392" s="342"/>
      <c r="KLD2392" s="342"/>
      <c r="KLE2392" s="342"/>
      <c r="KLF2392" s="342"/>
      <c r="KLG2392" s="342"/>
      <c r="KLH2392" s="342"/>
      <c r="KLI2392" s="342"/>
      <c r="KLJ2392" s="342"/>
      <c r="KLK2392" s="342"/>
      <c r="KLL2392" s="342"/>
      <c r="KLM2392" s="342"/>
      <c r="KLN2392" s="342"/>
      <c r="KLO2392" s="342"/>
      <c r="KLP2392" s="342"/>
      <c r="KLQ2392" s="342"/>
      <c r="KLR2392" s="342"/>
      <c r="KLS2392" s="342"/>
      <c r="KLT2392" s="342"/>
      <c r="KLU2392" s="342"/>
      <c r="KLV2392" s="342"/>
      <c r="KLW2392" s="342"/>
      <c r="KLX2392" s="342"/>
      <c r="KLY2392" s="342"/>
      <c r="KLZ2392" s="342"/>
      <c r="KMA2392" s="342"/>
      <c r="KMB2392" s="342"/>
      <c r="KMC2392" s="342"/>
      <c r="KMD2392" s="342"/>
      <c r="KME2392" s="342"/>
      <c r="KMF2392" s="342"/>
      <c r="KMG2392" s="342"/>
      <c r="KMH2392" s="342"/>
      <c r="KMI2392" s="342"/>
      <c r="KMJ2392" s="342"/>
      <c r="KMK2392" s="342"/>
      <c r="KML2392" s="342"/>
      <c r="KMM2392" s="342"/>
      <c r="KMN2392" s="342"/>
      <c r="KMO2392" s="342"/>
      <c r="KMP2392" s="342"/>
      <c r="KMQ2392" s="342"/>
      <c r="KMR2392" s="342"/>
      <c r="KMS2392" s="342"/>
      <c r="KMT2392" s="342"/>
      <c r="KMU2392" s="342"/>
      <c r="KMV2392" s="342"/>
      <c r="KMW2392" s="342"/>
      <c r="KMX2392" s="342"/>
      <c r="KMY2392" s="342"/>
      <c r="KMZ2392" s="342"/>
      <c r="KNA2392" s="342"/>
      <c r="KNB2392" s="342"/>
      <c r="KNC2392" s="342"/>
      <c r="KND2392" s="342"/>
      <c r="KNE2392" s="342"/>
      <c r="KNF2392" s="342"/>
      <c r="KNG2392" s="342"/>
      <c r="KNH2392" s="342"/>
      <c r="KNI2392" s="342"/>
      <c r="KNJ2392" s="342"/>
      <c r="KNK2392" s="342"/>
      <c r="KNL2392" s="342"/>
      <c r="KNM2392" s="342"/>
      <c r="KNN2392" s="342"/>
      <c r="KNO2392" s="342"/>
      <c r="KNP2392" s="342"/>
      <c r="KNQ2392" s="342"/>
      <c r="KNR2392" s="342"/>
      <c r="KNS2392" s="342"/>
      <c r="KNT2392" s="342"/>
      <c r="KNU2392" s="342"/>
      <c r="KNV2392" s="342"/>
      <c r="KNW2392" s="342"/>
      <c r="KNX2392" s="342"/>
      <c r="KNY2392" s="342"/>
      <c r="KNZ2392" s="342"/>
      <c r="KOA2392" s="342"/>
      <c r="KOB2392" s="342"/>
      <c r="KOC2392" s="342"/>
      <c r="KOD2392" s="342"/>
      <c r="KOE2392" s="342"/>
      <c r="KOF2392" s="342"/>
      <c r="KOG2392" s="342"/>
      <c r="KOH2392" s="342"/>
      <c r="KOI2392" s="342"/>
      <c r="KOJ2392" s="342"/>
      <c r="KOK2392" s="342"/>
      <c r="KOL2392" s="342"/>
      <c r="KOM2392" s="342"/>
      <c r="KON2392" s="342"/>
      <c r="KOO2392" s="342"/>
      <c r="KOP2392" s="342"/>
      <c r="KOQ2392" s="342"/>
      <c r="KOR2392" s="342"/>
      <c r="KOS2392" s="342"/>
      <c r="KOT2392" s="342"/>
      <c r="KOU2392" s="342"/>
      <c r="KOV2392" s="342"/>
      <c r="KOW2392" s="342"/>
      <c r="KOX2392" s="342"/>
      <c r="KOY2392" s="342"/>
      <c r="KOZ2392" s="342"/>
      <c r="KPA2392" s="342"/>
      <c r="KPB2392" s="342"/>
      <c r="KPC2392" s="342"/>
      <c r="KPD2392" s="342"/>
      <c r="KPE2392" s="342"/>
      <c r="KPF2392" s="342"/>
      <c r="KPG2392" s="342"/>
      <c r="KPH2392" s="342"/>
      <c r="KPI2392" s="342"/>
      <c r="KPJ2392" s="342"/>
      <c r="KPK2392" s="342"/>
      <c r="KPL2392" s="342"/>
      <c r="KPM2392" s="342"/>
      <c r="KPN2392" s="342"/>
      <c r="KPO2392" s="342"/>
      <c r="KPP2392" s="342"/>
      <c r="KPQ2392" s="342"/>
      <c r="KPR2392" s="342"/>
      <c r="KPS2392" s="342"/>
      <c r="KPT2392" s="342"/>
      <c r="KPU2392" s="342"/>
      <c r="KPV2392" s="342"/>
      <c r="KPW2392" s="342"/>
      <c r="KPX2392" s="342"/>
      <c r="KPY2392" s="342"/>
      <c r="KPZ2392" s="342"/>
      <c r="KQA2392" s="342"/>
      <c r="KQB2392" s="342"/>
      <c r="KQC2392" s="342"/>
      <c r="KQD2392" s="342"/>
      <c r="KQE2392" s="342"/>
      <c r="KQF2392" s="342"/>
      <c r="KQG2392" s="342"/>
      <c r="KQH2392" s="342"/>
      <c r="KQI2392" s="342"/>
      <c r="KQJ2392" s="342"/>
      <c r="KQK2392" s="342"/>
      <c r="KQL2392" s="342"/>
      <c r="KQM2392" s="342"/>
      <c r="KQN2392" s="342"/>
      <c r="KQO2392" s="342"/>
      <c r="KQP2392" s="342"/>
      <c r="KQQ2392" s="342"/>
      <c r="KQR2392" s="342"/>
      <c r="KQS2392" s="342"/>
      <c r="KQT2392" s="342"/>
      <c r="KQU2392" s="342"/>
      <c r="KQV2392" s="342"/>
      <c r="KQW2392" s="342"/>
      <c r="KQX2392" s="342"/>
      <c r="KQY2392" s="342"/>
      <c r="KQZ2392" s="342"/>
      <c r="KRA2392" s="342"/>
      <c r="KRB2392" s="342"/>
      <c r="KRC2392" s="342"/>
      <c r="KRD2392" s="342"/>
      <c r="KRE2392" s="342"/>
      <c r="KRF2392" s="342"/>
      <c r="KRG2392" s="342"/>
      <c r="KRH2392" s="342"/>
      <c r="KRI2392" s="342"/>
      <c r="KRJ2392" s="342"/>
      <c r="KRK2392" s="342"/>
      <c r="KRL2392" s="342"/>
      <c r="KRM2392" s="342"/>
      <c r="KRN2392" s="342"/>
      <c r="KRO2392" s="342"/>
      <c r="KRP2392" s="342"/>
      <c r="KRQ2392" s="342"/>
      <c r="KRR2392" s="342"/>
      <c r="KRS2392" s="342"/>
      <c r="KRT2392" s="342"/>
      <c r="KRU2392" s="342"/>
      <c r="KRV2392" s="342"/>
      <c r="KRW2392" s="342"/>
      <c r="KRX2392" s="342"/>
      <c r="KRY2392" s="342"/>
      <c r="KRZ2392" s="342"/>
      <c r="KSA2392" s="342"/>
      <c r="KSB2392" s="342"/>
      <c r="KSC2392" s="342"/>
      <c r="KSD2392" s="342"/>
      <c r="KSE2392" s="342"/>
      <c r="KSF2392" s="342"/>
      <c r="KSG2392" s="342"/>
      <c r="KSH2392" s="342"/>
      <c r="KSI2392" s="342"/>
      <c r="KSJ2392" s="342"/>
      <c r="KSK2392" s="342"/>
      <c r="KSL2392" s="342"/>
      <c r="KSM2392" s="342"/>
      <c r="KSN2392" s="342"/>
      <c r="KSO2392" s="342"/>
      <c r="KSP2392" s="342"/>
      <c r="KSQ2392" s="342"/>
      <c r="KSR2392" s="342"/>
      <c r="KSS2392" s="342"/>
      <c r="KST2392" s="342"/>
      <c r="KSU2392" s="342"/>
      <c r="KSV2392" s="342"/>
      <c r="KSW2392" s="342"/>
      <c r="KSX2392" s="342"/>
      <c r="KSY2392" s="342"/>
      <c r="KSZ2392" s="342"/>
      <c r="KTA2392" s="342"/>
      <c r="KTB2392" s="342"/>
      <c r="KTC2392" s="342"/>
      <c r="KTD2392" s="342"/>
      <c r="KTE2392" s="342"/>
      <c r="KTF2392" s="342"/>
      <c r="KTG2392" s="342"/>
      <c r="KTH2392" s="342"/>
      <c r="KTI2392" s="342"/>
      <c r="KTJ2392" s="342"/>
      <c r="KTK2392" s="342"/>
      <c r="KTL2392" s="342"/>
      <c r="KTM2392" s="342"/>
      <c r="KTN2392" s="342"/>
      <c r="KTO2392" s="342"/>
      <c r="KTP2392" s="342"/>
      <c r="KTQ2392" s="342"/>
      <c r="KTR2392" s="342"/>
      <c r="KTS2392" s="342"/>
      <c r="KTT2392" s="342"/>
      <c r="KTU2392" s="342"/>
      <c r="KTV2392" s="342"/>
      <c r="KTW2392" s="342"/>
      <c r="KTX2392" s="342"/>
      <c r="KTY2392" s="342"/>
      <c r="KTZ2392" s="342"/>
      <c r="KUA2392" s="342"/>
      <c r="KUB2392" s="342"/>
      <c r="KUC2392" s="342"/>
      <c r="KUD2392" s="342"/>
      <c r="KUE2392" s="342"/>
      <c r="KUF2392" s="342"/>
      <c r="KUG2392" s="342"/>
      <c r="KUH2392" s="342"/>
      <c r="KUI2392" s="342"/>
      <c r="KUJ2392" s="342"/>
      <c r="KUK2392" s="342"/>
      <c r="KUL2392" s="342"/>
      <c r="KUM2392" s="342"/>
      <c r="KUN2392" s="342"/>
      <c r="KUO2392" s="342"/>
      <c r="KUP2392" s="342"/>
      <c r="KUQ2392" s="342"/>
      <c r="KUR2392" s="342"/>
      <c r="KUS2392" s="342"/>
      <c r="KUT2392" s="342"/>
      <c r="KUU2392" s="342"/>
      <c r="KUV2392" s="342"/>
      <c r="KUW2392" s="342"/>
      <c r="KUX2392" s="342"/>
      <c r="KUY2392" s="342"/>
      <c r="KUZ2392" s="342"/>
      <c r="KVA2392" s="342"/>
      <c r="KVB2392" s="342"/>
      <c r="KVC2392" s="342"/>
      <c r="KVD2392" s="342"/>
      <c r="KVE2392" s="342"/>
      <c r="KVF2392" s="342"/>
      <c r="KVG2392" s="342"/>
      <c r="KVH2392" s="342"/>
      <c r="KVI2392" s="342"/>
      <c r="KVJ2392" s="342"/>
      <c r="KVK2392" s="342"/>
      <c r="KVL2392" s="342"/>
      <c r="KVM2392" s="342"/>
      <c r="KVN2392" s="342"/>
      <c r="KVO2392" s="342"/>
      <c r="KVP2392" s="342"/>
      <c r="KVQ2392" s="342"/>
      <c r="KVR2392" s="342"/>
      <c r="KVS2392" s="342"/>
      <c r="KVT2392" s="342"/>
      <c r="KVU2392" s="342"/>
      <c r="KVV2392" s="342"/>
      <c r="KVW2392" s="342"/>
      <c r="KVX2392" s="342"/>
      <c r="KVY2392" s="342"/>
      <c r="KVZ2392" s="342"/>
      <c r="KWA2392" s="342"/>
      <c r="KWB2392" s="342"/>
      <c r="KWC2392" s="342"/>
      <c r="KWD2392" s="342"/>
      <c r="KWE2392" s="342"/>
      <c r="KWF2392" s="342"/>
      <c r="KWG2392" s="342"/>
      <c r="KWH2392" s="342"/>
      <c r="KWI2392" s="342"/>
      <c r="KWJ2392" s="342"/>
      <c r="KWK2392" s="342"/>
      <c r="KWL2392" s="342"/>
      <c r="KWM2392" s="342"/>
      <c r="KWN2392" s="342"/>
      <c r="KWO2392" s="342"/>
      <c r="KWP2392" s="342"/>
      <c r="KWQ2392" s="342"/>
      <c r="KWR2392" s="342"/>
      <c r="KWS2392" s="342"/>
      <c r="KWT2392" s="342"/>
      <c r="KWU2392" s="342"/>
      <c r="KWV2392" s="342"/>
      <c r="KWW2392" s="342"/>
      <c r="KWX2392" s="342"/>
      <c r="KWY2392" s="342"/>
      <c r="KWZ2392" s="342"/>
      <c r="KXA2392" s="342"/>
      <c r="KXB2392" s="342"/>
      <c r="KXC2392" s="342"/>
      <c r="KXD2392" s="342"/>
      <c r="KXE2392" s="342"/>
      <c r="KXF2392" s="342"/>
      <c r="KXG2392" s="342"/>
      <c r="KXH2392" s="342"/>
      <c r="KXI2392" s="342"/>
      <c r="KXJ2392" s="342"/>
      <c r="KXK2392" s="342"/>
      <c r="KXL2392" s="342"/>
      <c r="KXM2392" s="342"/>
      <c r="KXN2392" s="342"/>
      <c r="KXO2392" s="342"/>
      <c r="KXP2392" s="342"/>
      <c r="KXQ2392" s="342"/>
      <c r="KXR2392" s="342"/>
      <c r="KXS2392" s="342"/>
      <c r="KXT2392" s="342"/>
      <c r="KXU2392" s="342"/>
      <c r="KXV2392" s="342"/>
      <c r="KXW2392" s="342"/>
      <c r="KXX2392" s="342"/>
      <c r="KXY2392" s="342"/>
      <c r="KXZ2392" s="342"/>
      <c r="KYA2392" s="342"/>
      <c r="KYB2392" s="342"/>
      <c r="KYC2392" s="342"/>
      <c r="KYD2392" s="342"/>
      <c r="KYE2392" s="342"/>
      <c r="KYF2392" s="342"/>
      <c r="KYG2392" s="342"/>
      <c r="KYH2392" s="342"/>
      <c r="KYI2392" s="342"/>
      <c r="KYJ2392" s="342"/>
      <c r="KYK2392" s="342"/>
      <c r="KYL2392" s="342"/>
      <c r="KYM2392" s="342"/>
      <c r="KYN2392" s="342"/>
      <c r="KYO2392" s="342"/>
      <c r="KYP2392" s="342"/>
      <c r="KYQ2392" s="342"/>
      <c r="KYR2392" s="342"/>
      <c r="KYS2392" s="342"/>
      <c r="KYT2392" s="342"/>
      <c r="KYU2392" s="342"/>
      <c r="KYV2392" s="342"/>
      <c r="KYW2392" s="342"/>
      <c r="KYX2392" s="342"/>
      <c r="KYY2392" s="342"/>
      <c r="KYZ2392" s="342"/>
      <c r="KZA2392" s="342"/>
      <c r="KZB2392" s="342"/>
      <c r="KZC2392" s="342"/>
      <c r="KZD2392" s="342"/>
      <c r="KZE2392" s="342"/>
      <c r="KZF2392" s="342"/>
      <c r="KZG2392" s="342"/>
      <c r="KZH2392" s="342"/>
      <c r="KZI2392" s="342"/>
      <c r="KZJ2392" s="342"/>
      <c r="KZK2392" s="342"/>
      <c r="KZL2392" s="342"/>
      <c r="KZM2392" s="342"/>
      <c r="KZN2392" s="342"/>
      <c r="KZO2392" s="342"/>
      <c r="KZP2392" s="342"/>
      <c r="KZQ2392" s="342"/>
      <c r="KZR2392" s="342"/>
      <c r="KZS2392" s="342"/>
      <c r="KZT2392" s="342"/>
      <c r="KZU2392" s="342"/>
      <c r="KZV2392" s="342"/>
      <c r="KZW2392" s="342"/>
      <c r="KZX2392" s="342"/>
      <c r="KZY2392" s="342"/>
      <c r="KZZ2392" s="342"/>
      <c r="LAA2392" s="342"/>
      <c r="LAB2392" s="342"/>
      <c r="LAC2392" s="342"/>
      <c r="LAD2392" s="342"/>
      <c r="LAE2392" s="342"/>
      <c r="LAF2392" s="342"/>
      <c r="LAG2392" s="342"/>
      <c r="LAH2392" s="342"/>
      <c r="LAI2392" s="342"/>
      <c r="LAJ2392" s="342"/>
      <c r="LAK2392" s="342"/>
      <c r="LAL2392" s="342"/>
      <c r="LAM2392" s="342"/>
      <c r="LAN2392" s="342"/>
      <c r="LAO2392" s="342"/>
      <c r="LAP2392" s="342"/>
      <c r="LAQ2392" s="342"/>
      <c r="LAR2392" s="342"/>
      <c r="LAS2392" s="342"/>
      <c r="LAT2392" s="342"/>
      <c r="LAU2392" s="342"/>
      <c r="LAV2392" s="342"/>
      <c r="LAW2392" s="342"/>
      <c r="LAX2392" s="342"/>
      <c r="LAY2392" s="342"/>
      <c r="LAZ2392" s="342"/>
      <c r="LBA2392" s="342"/>
      <c r="LBB2392" s="342"/>
      <c r="LBC2392" s="342"/>
      <c r="LBD2392" s="342"/>
      <c r="LBE2392" s="342"/>
      <c r="LBF2392" s="342"/>
      <c r="LBG2392" s="342"/>
      <c r="LBH2392" s="342"/>
      <c r="LBI2392" s="342"/>
      <c r="LBJ2392" s="342"/>
      <c r="LBK2392" s="342"/>
      <c r="LBL2392" s="342"/>
      <c r="LBM2392" s="342"/>
      <c r="LBN2392" s="342"/>
      <c r="LBO2392" s="342"/>
      <c r="LBP2392" s="342"/>
      <c r="LBQ2392" s="342"/>
      <c r="LBR2392" s="342"/>
      <c r="LBS2392" s="342"/>
      <c r="LBT2392" s="342"/>
      <c r="LBU2392" s="342"/>
      <c r="LBV2392" s="342"/>
      <c r="LBW2392" s="342"/>
      <c r="LBX2392" s="342"/>
      <c r="LBY2392" s="342"/>
      <c r="LBZ2392" s="342"/>
      <c r="LCA2392" s="342"/>
      <c r="LCB2392" s="342"/>
      <c r="LCC2392" s="342"/>
      <c r="LCD2392" s="342"/>
      <c r="LCE2392" s="342"/>
      <c r="LCF2392" s="342"/>
      <c r="LCG2392" s="342"/>
      <c r="LCH2392" s="342"/>
      <c r="LCI2392" s="342"/>
      <c r="LCJ2392" s="342"/>
      <c r="LCK2392" s="342"/>
      <c r="LCL2392" s="342"/>
      <c r="LCM2392" s="342"/>
      <c r="LCN2392" s="342"/>
      <c r="LCO2392" s="342"/>
      <c r="LCP2392" s="342"/>
      <c r="LCQ2392" s="342"/>
      <c r="LCR2392" s="342"/>
      <c r="LCS2392" s="342"/>
      <c r="LCT2392" s="342"/>
      <c r="LCU2392" s="342"/>
      <c r="LCV2392" s="342"/>
      <c r="LCW2392" s="342"/>
      <c r="LCX2392" s="342"/>
      <c r="LCY2392" s="342"/>
      <c r="LCZ2392" s="342"/>
      <c r="LDA2392" s="342"/>
      <c r="LDB2392" s="342"/>
      <c r="LDC2392" s="342"/>
      <c r="LDD2392" s="342"/>
      <c r="LDE2392" s="342"/>
      <c r="LDF2392" s="342"/>
      <c r="LDG2392" s="342"/>
      <c r="LDH2392" s="342"/>
      <c r="LDI2392" s="342"/>
      <c r="LDJ2392" s="342"/>
      <c r="LDK2392" s="342"/>
      <c r="LDL2392" s="342"/>
      <c r="LDM2392" s="342"/>
      <c r="LDN2392" s="342"/>
      <c r="LDO2392" s="342"/>
      <c r="LDP2392" s="342"/>
      <c r="LDQ2392" s="342"/>
      <c r="LDR2392" s="342"/>
      <c r="LDS2392" s="342"/>
      <c r="LDT2392" s="342"/>
      <c r="LDU2392" s="342"/>
      <c r="LDV2392" s="342"/>
      <c r="LDW2392" s="342"/>
      <c r="LDX2392" s="342"/>
      <c r="LDY2392" s="342"/>
      <c r="LDZ2392" s="342"/>
      <c r="LEA2392" s="342"/>
      <c r="LEB2392" s="342"/>
      <c r="LEC2392" s="342"/>
      <c r="LED2392" s="342"/>
      <c r="LEE2392" s="342"/>
      <c r="LEF2392" s="342"/>
      <c r="LEG2392" s="342"/>
      <c r="LEH2392" s="342"/>
      <c r="LEI2392" s="342"/>
      <c r="LEJ2392" s="342"/>
      <c r="LEK2392" s="342"/>
      <c r="LEL2392" s="342"/>
      <c r="LEM2392" s="342"/>
      <c r="LEN2392" s="342"/>
      <c r="LEO2392" s="342"/>
      <c r="LEP2392" s="342"/>
      <c r="LEQ2392" s="342"/>
      <c r="LER2392" s="342"/>
      <c r="LES2392" s="342"/>
      <c r="LET2392" s="342"/>
      <c r="LEU2392" s="342"/>
      <c r="LEV2392" s="342"/>
      <c r="LEW2392" s="342"/>
      <c r="LEX2392" s="342"/>
      <c r="LEY2392" s="342"/>
      <c r="LEZ2392" s="342"/>
      <c r="LFA2392" s="342"/>
      <c r="LFB2392" s="342"/>
      <c r="LFC2392" s="342"/>
      <c r="LFD2392" s="342"/>
      <c r="LFE2392" s="342"/>
      <c r="LFF2392" s="342"/>
      <c r="LFG2392" s="342"/>
      <c r="LFH2392" s="342"/>
      <c r="LFI2392" s="342"/>
      <c r="LFJ2392" s="342"/>
      <c r="LFK2392" s="342"/>
      <c r="LFL2392" s="342"/>
      <c r="LFM2392" s="342"/>
      <c r="LFN2392" s="342"/>
      <c r="LFO2392" s="342"/>
      <c r="LFP2392" s="342"/>
      <c r="LFQ2392" s="342"/>
      <c r="LFR2392" s="342"/>
      <c r="LFS2392" s="342"/>
      <c r="LFT2392" s="342"/>
      <c r="LFU2392" s="342"/>
      <c r="LFV2392" s="342"/>
      <c r="LFW2392" s="342"/>
      <c r="LFX2392" s="342"/>
      <c r="LFY2392" s="342"/>
      <c r="LFZ2392" s="342"/>
      <c r="LGA2392" s="342"/>
      <c r="LGB2392" s="342"/>
      <c r="LGC2392" s="342"/>
      <c r="LGD2392" s="342"/>
      <c r="LGE2392" s="342"/>
      <c r="LGF2392" s="342"/>
      <c r="LGG2392" s="342"/>
      <c r="LGH2392" s="342"/>
      <c r="LGI2392" s="342"/>
      <c r="LGJ2392" s="342"/>
      <c r="LGK2392" s="342"/>
      <c r="LGL2392" s="342"/>
      <c r="LGM2392" s="342"/>
      <c r="LGN2392" s="342"/>
      <c r="LGO2392" s="342"/>
      <c r="LGP2392" s="342"/>
      <c r="LGQ2392" s="342"/>
      <c r="LGR2392" s="342"/>
      <c r="LGS2392" s="342"/>
      <c r="LGT2392" s="342"/>
      <c r="LGU2392" s="342"/>
      <c r="LGV2392" s="342"/>
      <c r="LGW2392" s="342"/>
      <c r="LGX2392" s="342"/>
      <c r="LGY2392" s="342"/>
      <c r="LGZ2392" s="342"/>
      <c r="LHA2392" s="342"/>
      <c r="LHB2392" s="342"/>
      <c r="LHC2392" s="342"/>
      <c r="LHD2392" s="342"/>
      <c r="LHE2392" s="342"/>
      <c r="LHF2392" s="342"/>
      <c r="LHG2392" s="342"/>
      <c r="LHH2392" s="342"/>
      <c r="LHI2392" s="342"/>
      <c r="LHJ2392" s="342"/>
      <c r="LHK2392" s="342"/>
      <c r="LHL2392" s="342"/>
      <c r="LHM2392" s="342"/>
      <c r="LHN2392" s="342"/>
      <c r="LHO2392" s="342"/>
      <c r="LHP2392" s="342"/>
      <c r="LHQ2392" s="342"/>
      <c r="LHR2392" s="342"/>
      <c r="LHS2392" s="342"/>
      <c r="LHT2392" s="342"/>
      <c r="LHU2392" s="342"/>
      <c r="LHV2392" s="342"/>
      <c r="LHW2392" s="342"/>
      <c r="LHX2392" s="342"/>
      <c r="LHY2392" s="342"/>
      <c r="LHZ2392" s="342"/>
      <c r="LIA2392" s="342"/>
      <c r="LIB2392" s="342"/>
      <c r="LIC2392" s="342"/>
      <c r="LID2392" s="342"/>
      <c r="LIE2392" s="342"/>
      <c r="LIF2392" s="342"/>
      <c r="LIG2392" s="342"/>
      <c r="LIH2392" s="342"/>
      <c r="LII2392" s="342"/>
      <c r="LIJ2392" s="342"/>
      <c r="LIK2392" s="342"/>
      <c r="LIL2392" s="342"/>
      <c r="LIM2392" s="342"/>
      <c r="LIN2392" s="342"/>
      <c r="LIO2392" s="342"/>
      <c r="LIP2392" s="342"/>
      <c r="LIQ2392" s="342"/>
      <c r="LIR2392" s="342"/>
      <c r="LIS2392" s="342"/>
      <c r="LIT2392" s="342"/>
      <c r="LIU2392" s="342"/>
      <c r="LIV2392" s="342"/>
      <c r="LIW2392" s="342"/>
      <c r="LIX2392" s="342"/>
      <c r="LIY2392" s="342"/>
      <c r="LIZ2392" s="342"/>
      <c r="LJA2392" s="342"/>
      <c r="LJB2392" s="342"/>
      <c r="LJC2392" s="342"/>
      <c r="LJD2392" s="342"/>
      <c r="LJE2392" s="342"/>
      <c r="LJF2392" s="342"/>
      <c r="LJG2392" s="342"/>
      <c r="LJH2392" s="342"/>
      <c r="LJI2392" s="342"/>
      <c r="LJJ2392" s="342"/>
      <c r="LJK2392" s="342"/>
      <c r="LJL2392" s="342"/>
      <c r="LJM2392" s="342"/>
      <c r="LJN2392" s="342"/>
      <c r="LJO2392" s="342"/>
      <c r="LJP2392" s="342"/>
      <c r="LJQ2392" s="342"/>
      <c r="LJR2392" s="342"/>
      <c r="LJS2392" s="342"/>
      <c r="LJT2392" s="342"/>
      <c r="LJU2392" s="342"/>
      <c r="LJV2392" s="342"/>
      <c r="LJW2392" s="342"/>
      <c r="LJX2392" s="342"/>
      <c r="LJY2392" s="342"/>
      <c r="LJZ2392" s="342"/>
      <c r="LKA2392" s="342"/>
      <c r="LKB2392" s="342"/>
      <c r="LKC2392" s="342"/>
      <c r="LKD2392" s="342"/>
      <c r="LKE2392" s="342"/>
      <c r="LKF2392" s="342"/>
      <c r="LKG2392" s="342"/>
      <c r="LKH2392" s="342"/>
      <c r="LKI2392" s="342"/>
      <c r="LKJ2392" s="342"/>
      <c r="LKK2392" s="342"/>
      <c r="LKL2392" s="342"/>
      <c r="LKM2392" s="342"/>
      <c r="LKN2392" s="342"/>
      <c r="LKO2392" s="342"/>
      <c r="LKP2392" s="342"/>
      <c r="LKQ2392" s="342"/>
      <c r="LKR2392" s="342"/>
      <c r="LKS2392" s="342"/>
      <c r="LKT2392" s="342"/>
      <c r="LKU2392" s="342"/>
      <c r="LKV2392" s="342"/>
      <c r="LKW2392" s="342"/>
      <c r="LKX2392" s="342"/>
      <c r="LKY2392" s="342"/>
      <c r="LKZ2392" s="342"/>
      <c r="LLA2392" s="342"/>
      <c r="LLB2392" s="342"/>
      <c r="LLC2392" s="342"/>
      <c r="LLD2392" s="342"/>
      <c r="LLE2392" s="342"/>
      <c r="LLF2392" s="342"/>
      <c r="LLG2392" s="342"/>
      <c r="LLH2392" s="342"/>
      <c r="LLI2392" s="342"/>
      <c r="LLJ2392" s="342"/>
      <c r="LLK2392" s="342"/>
      <c r="LLL2392" s="342"/>
      <c r="LLM2392" s="342"/>
      <c r="LLN2392" s="342"/>
      <c r="LLO2392" s="342"/>
      <c r="LLP2392" s="342"/>
      <c r="LLQ2392" s="342"/>
      <c r="LLR2392" s="342"/>
      <c r="LLS2392" s="342"/>
      <c r="LLT2392" s="342"/>
      <c r="LLU2392" s="342"/>
      <c r="LLV2392" s="342"/>
      <c r="LLW2392" s="342"/>
      <c r="LLX2392" s="342"/>
      <c r="LLY2392" s="342"/>
      <c r="LLZ2392" s="342"/>
      <c r="LMA2392" s="342"/>
      <c r="LMB2392" s="342"/>
      <c r="LMC2392" s="342"/>
      <c r="LMD2392" s="342"/>
      <c r="LME2392" s="342"/>
      <c r="LMF2392" s="342"/>
      <c r="LMG2392" s="342"/>
      <c r="LMH2392" s="342"/>
      <c r="LMI2392" s="342"/>
      <c r="LMJ2392" s="342"/>
      <c r="LMK2392" s="342"/>
      <c r="LML2392" s="342"/>
      <c r="LMM2392" s="342"/>
      <c r="LMN2392" s="342"/>
      <c r="LMO2392" s="342"/>
      <c r="LMP2392" s="342"/>
      <c r="LMQ2392" s="342"/>
      <c r="LMR2392" s="342"/>
      <c r="LMS2392" s="342"/>
      <c r="LMT2392" s="342"/>
      <c r="LMU2392" s="342"/>
      <c r="LMV2392" s="342"/>
      <c r="LMW2392" s="342"/>
      <c r="LMX2392" s="342"/>
      <c r="LMY2392" s="342"/>
      <c r="LMZ2392" s="342"/>
      <c r="LNA2392" s="342"/>
      <c r="LNB2392" s="342"/>
      <c r="LNC2392" s="342"/>
      <c r="LND2392" s="342"/>
      <c r="LNE2392" s="342"/>
      <c r="LNF2392" s="342"/>
      <c r="LNG2392" s="342"/>
      <c r="LNH2392" s="342"/>
      <c r="LNI2392" s="342"/>
      <c r="LNJ2392" s="342"/>
      <c r="LNK2392" s="342"/>
      <c r="LNL2392" s="342"/>
      <c r="LNM2392" s="342"/>
      <c r="LNN2392" s="342"/>
      <c r="LNO2392" s="342"/>
      <c r="LNP2392" s="342"/>
      <c r="LNQ2392" s="342"/>
      <c r="LNR2392" s="342"/>
      <c r="LNS2392" s="342"/>
      <c r="LNT2392" s="342"/>
      <c r="LNU2392" s="342"/>
      <c r="LNV2392" s="342"/>
      <c r="LNW2392" s="342"/>
      <c r="LNX2392" s="342"/>
      <c r="LNY2392" s="342"/>
      <c r="LNZ2392" s="342"/>
      <c r="LOA2392" s="342"/>
      <c r="LOB2392" s="342"/>
      <c r="LOC2392" s="342"/>
      <c r="LOD2392" s="342"/>
      <c r="LOE2392" s="342"/>
      <c r="LOF2392" s="342"/>
      <c r="LOG2392" s="342"/>
      <c r="LOH2392" s="342"/>
      <c r="LOI2392" s="342"/>
      <c r="LOJ2392" s="342"/>
      <c r="LOK2392" s="342"/>
      <c r="LOL2392" s="342"/>
      <c r="LOM2392" s="342"/>
      <c r="LON2392" s="342"/>
      <c r="LOO2392" s="342"/>
      <c r="LOP2392" s="342"/>
      <c r="LOQ2392" s="342"/>
      <c r="LOR2392" s="342"/>
      <c r="LOS2392" s="342"/>
      <c r="LOT2392" s="342"/>
      <c r="LOU2392" s="342"/>
      <c r="LOV2392" s="342"/>
      <c r="LOW2392" s="342"/>
      <c r="LOX2392" s="342"/>
      <c r="LOY2392" s="342"/>
      <c r="LOZ2392" s="342"/>
      <c r="LPA2392" s="342"/>
      <c r="LPB2392" s="342"/>
      <c r="LPC2392" s="342"/>
      <c r="LPD2392" s="342"/>
      <c r="LPE2392" s="342"/>
      <c r="LPF2392" s="342"/>
      <c r="LPG2392" s="342"/>
      <c r="LPH2392" s="342"/>
      <c r="LPI2392" s="342"/>
      <c r="LPJ2392" s="342"/>
      <c r="LPK2392" s="342"/>
      <c r="LPL2392" s="342"/>
      <c r="LPM2392" s="342"/>
      <c r="LPN2392" s="342"/>
      <c r="LPO2392" s="342"/>
      <c r="LPP2392" s="342"/>
      <c r="LPQ2392" s="342"/>
      <c r="LPR2392" s="342"/>
      <c r="LPS2392" s="342"/>
      <c r="LPT2392" s="342"/>
      <c r="LPU2392" s="342"/>
      <c r="LPV2392" s="342"/>
      <c r="LPW2392" s="342"/>
      <c r="LPX2392" s="342"/>
      <c r="LPY2392" s="342"/>
      <c r="LPZ2392" s="342"/>
      <c r="LQA2392" s="342"/>
      <c r="LQB2392" s="342"/>
      <c r="LQC2392" s="342"/>
      <c r="LQD2392" s="342"/>
      <c r="LQE2392" s="342"/>
      <c r="LQF2392" s="342"/>
      <c r="LQG2392" s="342"/>
      <c r="LQH2392" s="342"/>
      <c r="LQI2392" s="342"/>
      <c r="LQJ2392" s="342"/>
      <c r="LQK2392" s="342"/>
      <c r="LQL2392" s="342"/>
      <c r="LQM2392" s="342"/>
      <c r="LQN2392" s="342"/>
      <c r="LQO2392" s="342"/>
      <c r="LQP2392" s="342"/>
      <c r="LQQ2392" s="342"/>
      <c r="LQR2392" s="342"/>
      <c r="LQS2392" s="342"/>
      <c r="LQT2392" s="342"/>
      <c r="LQU2392" s="342"/>
      <c r="LQV2392" s="342"/>
      <c r="LQW2392" s="342"/>
      <c r="LQX2392" s="342"/>
      <c r="LQY2392" s="342"/>
      <c r="LQZ2392" s="342"/>
      <c r="LRA2392" s="342"/>
      <c r="LRB2392" s="342"/>
      <c r="LRC2392" s="342"/>
      <c r="LRD2392" s="342"/>
      <c r="LRE2392" s="342"/>
      <c r="LRF2392" s="342"/>
      <c r="LRG2392" s="342"/>
      <c r="LRH2392" s="342"/>
      <c r="LRI2392" s="342"/>
      <c r="LRJ2392" s="342"/>
      <c r="LRK2392" s="342"/>
      <c r="LRL2392" s="342"/>
      <c r="LRM2392" s="342"/>
      <c r="LRN2392" s="342"/>
      <c r="LRO2392" s="342"/>
      <c r="LRP2392" s="342"/>
      <c r="LRQ2392" s="342"/>
      <c r="LRR2392" s="342"/>
      <c r="LRS2392" s="342"/>
      <c r="LRT2392" s="342"/>
      <c r="LRU2392" s="342"/>
      <c r="LRV2392" s="342"/>
      <c r="LRW2392" s="342"/>
      <c r="LRX2392" s="342"/>
      <c r="LRY2392" s="342"/>
      <c r="LRZ2392" s="342"/>
      <c r="LSA2392" s="342"/>
      <c r="LSB2392" s="342"/>
      <c r="LSC2392" s="342"/>
      <c r="LSD2392" s="342"/>
      <c r="LSE2392" s="342"/>
      <c r="LSF2392" s="342"/>
      <c r="LSG2392" s="342"/>
      <c r="LSH2392" s="342"/>
      <c r="LSI2392" s="342"/>
      <c r="LSJ2392" s="342"/>
      <c r="LSK2392" s="342"/>
      <c r="LSL2392" s="342"/>
      <c r="LSM2392" s="342"/>
      <c r="LSN2392" s="342"/>
      <c r="LSO2392" s="342"/>
      <c r="LSP2392" s="342"/>
      <c r="LSQ2392" s="342"/>
      <c r="LSR2392" s="342"/>
      <c r="LSS2392" s="342"/>
      <c r="LST2392" s="342"/>
      <c r="LSU2392" s="342"/>
      <c r="LSV2392" s="342"/>
      <c r="LSW2392" s="342"/>
      <c r="LSX2392" s="342"/>
      <c r="LSY2392" s="342"/>
      <c r="LSZ2392" s="342"/>
      <c r="LTA2392" s="342"/>
      <c r="LTB2392" s="342"/>
      <c r="LTC2392" s="342"/>
      <c r="LTD2392" s="342"/>
      <c r="LTE2392" s="342"/>
      <c r="LTF2392" s="342"/>
      <c r="LTG2392" s="342"/>
      <c r="LTH2392" s="342"/>
      <c r="LTI2392" s="342"/>
      <c r="LTJ2392" s="342"/>
      <c r="LTK2392" s="342"/>
      <c r="LTL2392" s="342"/>
      <c r="LTM2392" s="342"/>
      <c r="LTN2392" s="342"/>
      <c r="LTO2392" s="342"/>
      <c r="LTP2392" s="342"/>
      <c r="LTQ2392" s="342"/>
      <c r="LTR2392" s="342"/>
      <c r="LTS2392" s="342"/>
      <c r="LTT2392" s="342"/>
      <c r="LTU2392" s="342"/>
      <c r="LTV2392" s="342"/>
      <c r="LTW2392" s="342"/>
      <c r="LTX2392" s="342"/>
      <c r="LTY2392" s="342"/>
      <c r="LTZ2392" s="342"/>
      <c r="LUA2392" s="342"/>
      <c r="LUB2392" s="342"/>
      <c r="LUC2392" s="342"/>
      <c r="LUD2392" s="342"/>
      <c r="LUE2392" s="342"/>
      <c r="LUF2392" s="342"/>
      <c r="LUG2392" s="342"/>
      <c r="LUH2392" s="342"/>
      <c r="LUI2392" s="342"/>
      <c r="LUJ2392" s="342"/>
      <c r="LUK2392" s="342"/>
      <c r="LUL2392" s="342"/>
      <c r="LUM2392" s="342"/>
      <c r="LUN2392" s="342"/>
      <c r="LUO2392" s="342"/>
      <c r="LUP2392" s="342"/>
      <c r="LUQ2392" s="342"/>
      <c r="LUR2392" s="342"/>
      <c r="LUS2392" s="342"/>
      <c r="LUT2392" s="342"/>
      <c r="LUU2392" s="342"/>
      <c r="LUV2392" s="342"/>
      <c r="LUW2392" s="342"/>
      <c r="LUX2392" s="342"/>
      <c r="LUY2392" s="342"/>
      <c r="LUZ2392" s="342"/>
      <c r="LVA2392" s="342"/>
      <c r="LVB2392" s="342"/>
      <c r="LVC2392" s="342"/>
      <c r="LVD2392" s="342"/>
      <c r="LVE2392" s="342"/>
      <c r="LVF2392" s="342"/>
      <c r="LVG2392" s="342"/>
      <c r="LVH2392" s="342"/>
      <c r="LVI2392" s="342"/>
      <c r="LVJ2392" s="342"/>
      <c r="LVK2392" s="342"/>
      <c r="LVL2392" s="342"/>
      <c r="LVM2392" s="342"/>
      <c r="LVN2392" s="342"/>
      <c r="LVO2392" s="342"/>
      <c r="LVP2392" s="342"/>
      <c r="LVQ2392" s="342"/>
      <c r="LVR2392" s="342"/>
      <c r="LVS2392" s="342"/>
      <c r="LVT2392" s="342"/>
      <c r="LVU2392" s="342"/>
      <c r="LVV2392" s="342"/>
      <c r="LVW2392" s="342"/>
      <c r="LVX2392" s="342"/>
      <c r="LVY2392" s="342"/>
      <c r="LVZ2392" s="342"/>
      <c r="LWA2392" s="342"/>
      <c r="LWB2392" s="342"/>
      <c r="LWC2392" s="342"/>
      <c r="LWD2392" s="342"/>
      <c r="LWE2392" s="342"/>
      <c r="LWF2392" s="342"/>
      <c r="LWG2392" s="342"/>
      <c r="LWH2392" s="342"/>
      <c r="LWI2392" s="342"/>
      <c r="LWJ2392" s="342"/>
      <c r="LWK2392" s="342"/>
      <c r="LWL2392" s="342"/>
      <c r="LWM2392" s="342"/>
      <c r="LWN2392" s="342"/>
      <c r="LWO2392" s="342"/>
      <c r="LWP2392" s="342"/>
      <c r="LWQ2392" s="342"/>
      <c r="LWR2392" s="342"/>
      <c r="LWS2392" s="342"/>
      <c r="LWT2392" s="342"/>
      <c r="LWU2392" s="342"/>
      <c r="LWV2392" s="342"/>
      <c r="LWW2392" s="342"/>
      <c r="LWX2392" s="342"/>
      <c r="LWY2392" s="342"/>
      <c r="LWZ2392" s="342"/>
      <c r="LXA2392" s="342"/>
      <c r="LXB2392" s="342"/>
      <c r="LXC2392" s="342"/>
      <c r="LXD2392" s="342"/>
      <c r="LXE2392" s="342"/>
      <c r="LXF2392" s="342"/>
      <c r="LXG2392" s="342"/>
      <c r="LXH2392" s="342"/>
      <c r="LXI2392" s="342"/>
      <c r="LXJ2392" s="342"/>
      <c r="LXK2392" s="342"/>
      <c r="LXL2392" s="342"/>
      <c r="LXM2392" s="342"/>
      <c r="LXN2392" s="342"/>
      <c r="LXO2392" s="342"/>
      <c r="LXP2392" s="342"/>
      <c r="LXQ2392" s="342"/>
      <c r="LXR2392" s="342"/>
      <c r="LXS2392" s="342"/>
      <c r="LXT2392" s="342"/>
      <c r="LXU2392" s="342"/>
      <c r="LXV2392" s="342"/>
      <c r="LXW2392" s="342"/>
      <c r="LXX2392" s="342"/>
      <c r="LXY2392" s="342"/>
      <c r="LXZ2392" s="342"/>
      <c r="LYA2392" s="342"/>
      <c r="LYB2392" s="342"/>
      <c r="LYC2392" s="342"/>
      <c r="LYD2392" s="342"/>
      <c r="LYE2392" s="342"/>
      <c r="LYF2392" s="342"/>
      <c r="LYG2392" s="342"/>
      <c r="LYH2392" s="342"/>
      <c r="LYI2392" s="342"/>
      <c r="LYJ2392" s="342"/>
      <c r="LYK2392" s="342"/>
      <c r="LYL2392" s="342"/>
      <c r="LYM2392" s="342"/>
      <c r="LYN2392" s="342"/>
      <c r="LYO2392" s="342"/>
      <c r="LYP2392" s="342"/>
      <c r="LYQ2392" s="342"/>
      <c r="LYR2392" s="342"/>
      <c r="LYS2392" s="342"/>
      <c r="LYT2392" s="342"/>
      <c r="LYU2392" s="342"/>
      <c r="LYV2392" s="342"/>
      <c r="LYW2392" s="342"/>
      <c r="LYX2392" s="342"/>
      <c r="LYY2392" s="342"/>
      <c r="LYZ2392" s="342"/>
      <c r="LZA2392" s="342"/>
      <c r="LZB2392" s="342"/>
      <c r="LZC2392" s="342"/>
      <c r="LZD2392" s="342"/>
      <c r="LZE2392" s="342"/>
      <c r="LZF2392" s="342"/>
      <c r="LZG2392" s="342"/>
      <c r="LZH2392" s="342"/>
      <c r="LZI2392" s="342"/>
      <c r="LZJ2392" s="342"/>
      <c r="LZK2392" s="342"/>
      <c r="LZL2392" s="342"/>
      <c r="LZM2392" s="342"/>
      <c r="LZN2392" s="342"/>
      <c r="LZO2392" s="342"/>
      <c r="LZP2392" s="342"/>
      <c r="LZQ2392" s="342"/>
      <c r="LZR2392" s="342"/>
      <c r="LZS2392" s="342"/>
      <c r="LZT2392" s="342"/>
      <c r="LZU2392" s="342"/>
      <c r="LZV2392" s="342"/>
      <c r="LZW2392" s="342"/>
      <c r="LZX2392" s="342"/>
      <c r="LZY2392" s="342"/>
      <c r="LZZ2392" s="342"/>
      <c r="MAA2392" s="342"/>
      <c r="MAB2392" s="342"/>
      <c r="MAC2392" s="342"/>
      <c r="MAD2392" s="342"/>
      <c r="MAE2392" s="342"/>
      <c r="MAF2392" s="342"/>
      <c r="MAG2392" s="342"/>
      <c r="MAH2392" s="342"/>
      <c r="MAI2392" s="342"/>
      <c r="MAJ2392" s="342"/>
      <c r="MAK2392" s="342"/>
      <c r="MAL2392" s="342"/>
      <c r="MAM2392" s="342"/>
      <c r="MAN2392" s="342"/>
      <c r="MAO2392" s="342"/>
      <c r="MAP2392" s="342"/>
      <c r="MAQ2392" s="342"/>
      <c r="MAR2392" s="342"/>
      <c r="MAS2392" s="342"/>
      <c r="MAT2392" s="342"/>
      <c r="MAU2392" s="342"/>
      <c r="MAV2392" s="342"/>
      <c r="MAW2392" s="342"/>
      <c r="MAX2392" s="342"/>
      <c r="MAY2392" s="342"/>
      <c r="MAZ2392" s="342"/>
      <c r="MBA2392" s="342"/>
      <c r="MBB2392" s="342"/>
      <c r="MBC2392" s="342"/>
      <c r="MBD2392" s="342"/>
      <c r="MBE2392" s="342"/>
      <c r="MBF2392" s="342"/>
      <c r="MBG2392" s="342"/>
      <c r="MBH2392" s="342"/>
      <c r="MBI2392" s="342"/>
      <c r="MBJ2392" s="342"/>
      <c r="MBK2392" s="342"/>
      <c r="MBL2392" s="342"/>
      <c r="MBM2392" s="342"/>
      <c r="MBN2392" s="342"/>
      <c r="MBO2392" s="342"/>
      <c r="MBP2392" s="342"/>
      <c r="MBQ2392" s="342"/>
      <c r="MBR2392" s="342"/>
      <c r="MBS2392" s="342"/>
      <c r="MBT2392" s="342"/>
      <c r="MBU2392" s="342"/>
      <c r="MBV2392" s="342"/>
      <c r="MBW2392" s="342"/>
      <c r="MBX2392" s="342"/>
      <c r="MBY2392" s="342"/>
      <c r="MBZ2392" s="342"/>
      <c r="MCA2392" s="342"/>
      <c r="MCB2392" s="342"/>
      <c r="MCC2392" s="342"/>
      <c r="MCD2392" s="342"/>
      <c r="MCE2392" s="342"/>
      <c r="MCF2392" s="342"/>
      <c r="MCG2392" s="342"/>
      <c r="MCH2392" s="342"/>
      <c r="MCI2392" s="342"/>
      <c r="MCJ2392" s="342"/>
      <c r="MCK2392" s="342"/>
      <c r="MCL2392" s="342"/>
      <c r="MCM2392" s="342"/>
      <c r="MCN2392" s="342"/>
      <c r="MCO2392" s="342"/>
      <c r="MCP2392" s="342"/>
      <c r="MCQ2392" s="342"/>
      <c r="MCR2392" s="342"/>
      <c r="MCS2392" s="342"/>
      <c r="MCT2392" s="342"/>
      <c r="MCU2392" s="342"/>
      <c r="MCV2392" s="342"/>
      <c r="MCW2392" s="342"/>
      <c r="MCX2392" s="342"/>
      <c r="MCY2392" s="342"/>
      <c r="MCZ2392" s="342"/>
      <c r="MDA2392" s="342"/>
      <c r="MDB2392" s="342"/>
      <c r="MDC2392" s="342"/>
      <c r="MDD2392" s="342"/>
      <c r="MDE2392" s="342"/>
      <c r="MDF2392" s="342"/>
      <c r="MDG2392" s="342"/>
      <c r="MDH2392" s="342"/>
      <c r="MDI2392" s="342"/>
      <c r="MDJ2392" s="342"/>
      <c r="MDK2392" s="342"/>
      <c r="MDL2392" s="342"/>
      <c r="MDM2392" s="342"/>
      <c r="MDN2392" s="342"/>
      <c r="MDO2392" s="342"/>
      <c r="MDP2392" s="342"/>
      <c r="MDQ2392" s="342"/>
      <c r="MDR2392" s="342"/>
      <c r="MDS2392" s="342"/>
      <c r="MDT2392" s="342"/>
      <c r="MDU2392" s="342"/>
      <c r="MDV2392" s="342"/>
      <c r="MDW2392" s="342"/>
      <c r="MDX2392" s="342"/>
      <c r="MDY2392" s="342"/>
      <c r="MDZ2392" s="342"/>
      <c r="MEA2392" s="342"/>
      <c r="MEB2392" s="342"/>
      <c r="MEC2392" s="342"/>
      <c r="MED2392" s="342"/>
      <c r="MEE2392" s="342"/>
      <c r="MEF2392" s="342"/>
      <c r="MEG2392" s="342"/>
      <c r="MEH2392" s="342"/>
      <c r="MEI2392" s="342"/>
      <c r="MEJ2392" s="342"/>
      <c r="MEK2392" s="342"/>
      <c r="MEL2392" s="342"/>
      <c r="MEM2392" s="342"/>
      <c r="MEN2392" s="342"/>
      <c r="MEO2392" s="342"/>
      <c r="MEP2392" s="342"/>
      <c r="MEQ2392" s="342"/>
      <c r="MER2392" s="342"/>
      <c r="MES2392" s="342"/>
      <c r="MET2392" s="342"/>
      <c r="MEU2392" s="342"/>
      <c r="MEV2392" s="342"/>
      <c r="MEW2392" s="342"/>
      <c r="MEX2392" s="342"/>
      <c r="MEY2392" s="342"/>
      <c r="MEZ2392" s="342"/>
      <c r="MFA2392" s="342"/>
      <c r="MFB2392" s="342"/>
      <c r="MFC2392" s="342"/>
      <c r="MFD2392" s="342"/>
      <c r="MFE2392" s="342"/>
      <c r="MFF2392" s="342"/>
      <c r="MFG2392" s="342"/>
      <c r="MFH2392" s="342"/>
      <c r="MFI2392" s="342"/>
      <c r="MFJ2392" s="342"/>
      <c r="MFK2392" s="342"/>
      <c r="MFL2392" s="342"/>
      <c r="MFM2392" s="342"/>
      <c r="MFN2392" s="342"/>
      <c r="MFO2392" s="342"/>
      <c r="MFP2392" s="342"/>
      <c r="MFQ2392" s="342"/>
      <c r="MFR2392" s="342"/>
      <c r="MFS2392" s="342"/>
      <c r="MFT2392" s="342"/>
      <c r="MFU2392" s="342"/>
      <c r="MFV2392" s="342"/>
      <c r="MFW2392" s="342"/>
      <c r="MFX2392" s="342"/>
      <c r="MFY2392" s="342"/>
      <c r="MFZ2392" s="342"/>
      <c r="MGA2392" s="342"/>
      <c r="MGB2392" s="342"/>
      <c r="MGC2392" s="342"/>
      <c r="MGD2392" s="342"/>
      <c r="MGE2392" s="342"/>
      <c r="MGF2392" s="342"/>
      <c r="MGG2392" s="342"/>
      <c r="MGH2392" s="342"/>
      <c r="MGI2392" s="342"/>
      <c r="MGJ2392" s="342"/>
      <c r="MGK2392" s="342"/>
      <c r="MGL2392" s="342"/>
      <c r="MGM2392" s="342"/>
      <c r="MGN2392" s="342"/>
      <c r="MGO2392" s="342"/>
      <c r="MGP2392" s="342"/>
      <c r="MGQ2392" s="342"/>
      <c r="MGR2392" s="342"/>
      <c r="MGS2392" s="342"/>
      <c r="MGT2392" s="342"/>
      <c r="MGU2392" s="342"/>
      <c r="MGV2392" s="342"/>
      <c r="MGW2392" s="342"/>
      <c r="MGX2392" s="342"/>
      <c r="MGY2392" s="342"/>
      <c r="MGZ2392" s="342"/>
      <c r="MHA2392" s="342"/>
      <c r="MHB2392" s="342"/>
      <c r="MHC2392" s="342"/>
      <c r="MHD2392" s="342"/>
      <c r="MHE2392" s="342"/>
      <c r="MHF2392" s="342"/>
      <c r="MHG2392" s="342"/>
      <c r="MHH2392" s="342"/>
      <c r="MHI2392" s="342"/>
      <c r="MHJ2392" s="342"/>
      <c r="MHK2392" s="342"/>
      <c r="MHL2392" s="342"/>
      <c r="MHM2392" s="342"/>
      <c r="MHN2392" s="342"/>
      <c r="MHO2392" s="342"/>
      <c r="MHP2392" s="342"/>
      <c r="MHQ2392" s="342"/>
      <c r="MHR2392" s="342"/>
      <c r="MHS2392" s="342"/>
      <c r="MHT2392" s="342"/>
      <c r="MHU2392" s="342"/>
      <c r="MHV2392" s="342"/>
      <c r="MHW2392" s="342"/>
      <c r="MHX2392" s="342"/>
      <c r="MHY2392" s="342"/>
      <c r="MHZ2392" s="342"/>
      <c r="MIA2392" s="342"/>
      <c r="MIB2392" s="342"/>
      <c r="MIC2392" s="342"/>
      <c r="MID2392" s="342"/>
      <c r="MIE2392" s="342"/>
      <c r="MIF2392" s="342"/>
      <c r="MIG2392" s="342"/>
      <c r="MIH2392" s="342"/>
      <c r="MII2392" s="342"/>
      <c r="MIJ2392" s="342"/>
      <c r="MIK2392" s="342"/>
      <c r="MIL2392" s="342"/>
      <c r="MIM2392" s="342"/>
      <c r="MIN2392" s="342"/>
      <c r="MIO2392" s="342"/>
      <c r="MIP2392" s="342"/>
      <c r="MIQ2392" s="342"/>
      <c r="MIR2392" s="342"/>
      <c r="MIS2392" s="342"/>
      <c r="MIT2392" s="342"/>
      <c r="MIU2392" s="342"/>
      <c r="MIV2392" s="342"/>
      <c r="MIW2392" s="342"/>
      <c r="MIX2392" s="342"/>
      <c r="MIY2392" s="342"/>
      <c r="MIZ2392" s="342"/>
      <c r="MJA2392" s="342"/>
      <c r="MJB2392" s="342"/>
      <c r="MJC2392" s="342"/>
      <c r="MJD2392" s="342"/>
      <c r="MJE2392" s="342"/>
      <c r="MJF2392" s="342"/>
      <c r="MJG2392" s="342"/>
      <c r="MJH2392" s="342"/>
      <c r="MJI2392" s="342"/>
      <c r="MJJ2392" s="342"/>
      <c r="MJK2392" s="342"/>
      <c r="MJL2392" s="342"/>
      <c r="MJM2392" s="342"/>
      <c r="MJN2392" s="342"/>
      <c r="MJO2392" s="342"/>
      <c r="MJP2392" s="342"/>
      <c r="MJQ2392" s="342"/>
      <c r="MJR2392" s="342"/>
      <c r="MJS2392" s="342"/>
      <c r="MJT2392" s="342"/>
      <c r="MJU2392" s="342"/>
      <c r="MJV2392" s="342"/>
      <c r="MJW2392" s="342"/>
      <c r="MJX2392" s="342"/>
      <c r="MJY2392" s="342"/>
      <c r="MJZ2392" s="342"/>
      <c r="MKA2392" s="342"/>
      <c r="MKB2392" s="342"/>
      <c r="MKC2392" s="342"/>
      <c r="MKD2392" s="342"/>
      <c r="MKE2392" s="342"/>
      <c r="MKF2392" s="342"/>
      <c r="MKG2392" s="342"/>
      <c r="MKH2392" s="342"/>
      <c r="MKI2392" s="342"/>
      <c r="MKJ2392" s="342"/>
      <c r="MKK2392" s="342"/>
      <c r="MKL2392" s="342"/>
      <c r="MKM2392" s="342"/>
      <c r="MKN2392" s="342"/>
      <c r="MKO2392" s="342"/>
      <c r="MKP2392" s="342"/>
      <c r="MKQ2392" s="342"/>
      <c r="MKR2392" s="342"/>
      <c r="MKS2392" s="342"/>
      <c r="MKT2392" s="342"/>
      <c r="MKU2392" s="342"/>
      <c r="MKV2392" s="342"/>
      <c r="MKW2392" s="342"/>
      <c r="MKX2392" s="342"/>
      <c r="MKY2392" s="342"/>
      <c r="MKZ2392" s="342"/>
      <c r="MLA2392" s="342"/>
      <c r="MLB2392" s="342"/>
      <c r="MLC2392" s="342"/>
      <c r="MLD2392" s="342"/>
      <c r="MLE2392" s="342"/>
      <c r="MLF2392" s="342"/>
      <c r="MLG2392" s="342"/>
      <c r="MLH2392" s="342"/>
      <c r="MLI2392" s="342"/>
      <c r="MLJ2392" s="342"/>
      <c r="MLK2392" s="342"/>
      <c r="MLL2392" s="342"/>
      <c r="MLM2392" s="342"/>
      <c r="MLN2392" s="342"/>
      <c r="MLO2392" s="342"/>
      <c r="MLP2392" s="342"/>
      <c r="MLQ2392" s="342"/>
      <c r="MLR2392" s="342"/>
      <c r="MLS2392" s="342"/>
      <c r="MLT2392" s="342"/>
      <c r="MLU2392" s="342"/>
      <c r="MLV2392" s="342"/>
      <c r="MLW2392" s="342"/>
      <c r="MLX2392" s="342"/>
      <c r="MLY2392" s="342"/>
      <c r="MLZ2392" s="342"/>
      <c r="MMA2392" s="342"/>
      <c r="MMB2392" s="342"/>
      <c r="MMC2392" s="342"/>
      <c r="MMD2392" s="342"/>
      <c r="MME2392" s="342"/>
      <c r="MMF2392" s="342"/>
      <c r="MMG2392" s="342"/>
      <c r="MMH2392" s="342"/>
      <c r="MMI2392" s="342"/>
      <c r="MMJ2392" s="342"/>
      <c r="MMK2392" s="342"/>
      <c r="MML2392" s="342"/>
      <c r="MMM2392" s="342"/>
      <c r="MMN2392" s="342"/>
      <c r="MMO2392" s="342"/>
      <c r="MMP2392" s="342"/>
      <c r="MMQ2392" s="342"/>
      <c r="MMR2392" s="342"/>
      <c r="MMS2392" s="342"/>
      <c r="MMT2392" s="342"/>
      <c r="MMU2392" s="342"/>
      <c r="MMV2392" s="342"/>
      <c r="MMW2392" s="342"/>
      <c r="MMX2392" s="342"/>
      <c r="MMY2392" s="342"/>
      <c r="MMZ2392" s="342"/>
      <c r="MNA2392" s="342"/>
      <c r="MNB2392" s="342"/>
      <c r="MNC2392" s="342"/>
      <c r="MND2392" s="342"/>
      <c r="MNE2392" s="342"/>
      <c r="MNF2392" s="342"/>
      <c r="MNG2392" s="342"/>
      <c r="MNH2392" s="342"/>
      <c r="MNI2392" s="342"/>
      <c r="MNJ2392" s="342"/>
      <c r="MNK2392" s="342"/>
      <c r="MNL2392" s="342"/>
      <c r="MNM2392" s="342"/>
      <c r="MNN2392" s="342"/>
      <c r="MNO2392" s="342"/>
      <c r="MNP2392" s="342"/>
      <c r="MNQ2392" s="342"/>
      <c r="MNR2392" s="342"/>
      <c r="MNS2392" s="342"/>
      <c r="MNT2392" s="342"/>
      <c r="MNU2392" s="342"/>
      <c r="MNV2392" s="342"/>
      <c r="MNW2392" s="342"/>
      <c r="MNX2392" s="342"/>
      <c r="MNY2392" s="342"/>
      <c r="MNZ2392" s="342"/>
      <c r="MOA2392" s="342"/>
      <c r="MOB2392" s="342"/>
      <c r="MOC2392" s="342"/>
      <c r="MOD2392" s="342"/>
      <c r="MOE2392" s="342"/>
      <c r="MOF2392" s="342"/>
      <c r="MOG2392" s="342"/>
      <c r="MOH2392" s="342"/>
      <c r="MOI2392" s="342"/>
      <c r="MOJ2392" s="342"/>
      <c r="MOK2392" s="342"/>
      <c r="MOL2392" s="342"/>
      <c r="MOM2392" s="342"/>
      <c r="MON2392" s="342"/>
      <c r="MOO2392" s="342"/>
      <c r="MOP2392" s="342"/>
      <c r="MOQ2392" s="342"/>
      <c r="MOR2392" s="342"/>
      <c r="MOS2392" s="342"/>
      <c r="MOT2392" s="342"/>
      <c r="MOU2392" s="342"/>
      <c r="MOV2392" s="342"/>
      <c r="MOW2392" s="342"/>
      <c r="MOX2392" s="342"/>
      <c r="MOY2392" s="342"/>
      <c r="MOZ2392" s="342"/>
      <c r="MPA2392" s="342"/>
      <c r="MPB2392" s="342"/>
      <c r="MPC2392" s="342"/>
      <c r="MPD2392" s="342"/>
      <c r="MPE2392" s="342"/>
      <c r="MPF2392" s="342"/>
      <c r="MPG2392" s="342"/>
      <c r="MPH2392" s="342"/>
      <c r="MPI2392" s="342"/>
      <c r="MPJ2392" s="342"/>
      <c r="MPK2392" s="342"/>
      <c r="MPL2392" s="342"/>
      <c r="MPM2392" s="342"/>
      <c r="MPN2392" s="342"/>
      <c r="MPO2392" s="342"/>
      <c r="MPP2392" s="342"/>
      <c r="MPQ2392" s="342"/>
      <c r="MPR2392" s="342"/>
      <c r="MPS2392" s="342"/>
      <c r="MPT2392" s="342"/>
      <c r="MPU2392" s="342"/>
      <c r="MPV2392" s="342"/>
      <c r="MPW2392" s="342"/>
      <c r="MPX2392" s="342"/>
      <c r="MPY2392" s="342"/>
      <c r="MPZ2392" s="342"/>
      <c r="MQA2392" s="342"/>
      <c r="MQB2392" s="342"/>
      <c r="MQC2392" s="342"/>
      <c r="MQD2392" s="342"/>
      <c r="MQE2392" s="342"/>
      <c r="MQF2392" s="342"/>
      <c r="MQG2392" s="342"/>
      <c r="MQH2392" s="342"/>
      <c r="MQI2392" s="342"/>
      <c r="MQJ2392" s="342"/>
      <c r="MQK2392" s="342"/>
      <c r="MQL2392" s="342"/>
      <c r="MQM2392" s="342"/>
      <c r="MQN2392" s="342"/>
      <c r="MQO2392" s="342"/>
      <c r="MQP2392" s="342"/>
      <c r="MQQ2392" s="342"/>
      <c r="MQR2392" s="342"/>
      <c r="MQS2392" s="342"/>
      <c r="MQT2392" s="342"/>
      <c r="MQU2392" s="342"/>
      <c r="MQV2392" s="342"/>
      <c r="MQW2392" s="342"/>
      <c r="MQX2392" s="342"/>
      <c r="MQY2392" s="342"/>
      <c r="MQZ2392" s="342"/>
      <c r="MRA2392" s="342"/>
      <c r="MRB2392" s="342"/>
      <c r="MRC2392" s="342"/>
      <c r="MRD2392" s="342"/>
      <c r="MRE2392" s="342"/>
      <c r="MRF2392" s="342"/>
      <c r="MRG2392" s="342"/>
      <c r="MRH2392" s="342"/>
      <c r="MRI2392" s="342"/>
      <c r="MRJ2392" s="342"/>
      <c r="MRK2392" s="342"/>
      <c r="MRL2392" s="342"/>
      <c r="MRM2392" s="342"/>
      <c r="MRN2392" s="342"/>
      <c r="MRO2392" s="342"/>
      <c r="MRP2392" s="342"/>
      <c r="MRQ2392" s="342"/>
      <c r="MRR2392" s="342"/>
      <c r="MRS2392" s="342"/>
      <c r="MRT2392" s="342"/>
      <c r="MRU2392" s="342"/>
      <c r="MRV2392" s="342"/>
      <c r="MRW2392" s="342"/>
      <c r="MRX2392" s="342"/>
      <c r="MRY2392" s="342"/>
      <c r="MRZ2392" s="342"/>
      <c r="MSA2392" s="342"/>
      <c r="MSB2392" s="342"/>
      <c r="MSC2392" s="342"/>
      <c r="MSD2392" s="342"/>
      <c r="MSE2392" s="342"/>
      <c r="MSF2392" s="342"/>
      <c r="MSG2392" s="342"/>
      <c r="MSH2392" s="342"/>
      <c r="MSI2392" s="342"/>
      <c r="MSJ2392" s="342"/>
      <c r="MSK2392" s="342"/>
      <c r="MSL2392" s="342"/>
      <c r="MSM2392" s="342"/>
      <c r="MSN2392" s="342"/>
      <c r="MSO2392" s="342"/>
      <c r="MSP2392" s="342"/>
      <c r="MSQ2392" s="342"/>
      <c r="MSR2392" s="342"/>
      <c r="MSS2392" s="342"/>
      <c r="MST2392" s="342"/>
      <c r="MSU2392" s="342"/>
      <c r="MSV2392" s="342"/>
      <c r="MSW2392" s="342"/>
      <c r="MSX2392" s="342"/>
      <c r="MSY2392" s="342"/>
      <c r="MSZ2392" s="342"/>
      <c r="MTA2392" s="342"/>
      <c r="MTB2392" s="342"/>
      <c r="MTC2392" s="342"/>
      <c r="MTD2392" s="342"/>
      <c r="MTE2392" s="342"/>
      <c r="MTF2392" s="342"/>
      <c r="MTG2392" s="342"/>
      <c r="MTH2392" s="342"/>
      <c r="MTI2392" s="342"/>
      <c r="MTJ2392" s="342"/>
      <c r="MTK2392" s="342"/>
      <c r="MTL2392" s="342"/>
      <c r="MTM2392" s="342"/>
      <c r="MTN2392" s="342"/>
      <c r="MTO2392" s="342"/>
      <c r="MTP2392" s="342"/>
      <c r="MTQ2392" s="342"/>
      <c r="MTR2392" s="342"/>
      <c r="MTS2392" s="342"/>
      <c r="MTT2392" s="342"/>
      <c r="MTU2392" s="342"/>
      <c r="MTV2392" s="342"/>
      <c r="MTW2392" s="342"/>
      <c r="MTX2392" s="342"/>
      <c r="MTY2392" s="342"/>
      <c r="MTZ2392" s="342"/>
      <c r="MUA2392" s="342"/>
      <c r="MUB2392" s="342"/>
      <c r="MUC2392" s="342"/>
      <c r="MUD2392" s="342"/>
      <c r="MUE2392" s="342"/>
      <c r="MUF2392" s="342"/>
      <c r="MUG2392" s="342"/>
      <c r="MUH2392" s="342"/>
      <c r="MUI2392" s="342"/>
      <c r="MUJ2392" s="342"/>
      <c r="MUK2392" s="342"/>
      <c r="MUL2392" s="342"/>
      <c r="MUM2392" s="342"/>
      <c r="MUN2392" s="342"/>
      <c r="MUO2392" s="342"/>
      <c r="MUP2392" s="342"/>
      <c r="MUQ2392" s="342"/>
      <c r="MUR2392" s="342"/>
      <c r="MUS2392" s="342"/>
      <c r="MUT2392" s="342"/>
      <c r="MUU2392" s="342"/>
      <c r="MUV2392" s="342"/>
      <c r="MUW2392" s="342"/>
      <c r="MUX2392" s="342"/>
      <c r="MUY2392" s="342"/>
      <c r="MUZ2392" s="342"/>
      <c r="MVA2392" s="342"/>
      <c r="MVB2392" s="342"/>
      <c r="MVC2392" s="342"/>
      <c r="MVD2392" s="342"/>
      <c r="MVE2392" s="342"/>
      <c r="MVF2392" s="342"/>
      <c r="MVG2392" s="342"/>
      <c r="MVH2392" s="342"/>
      <c r="MVI2392" s="342"/>
      <c r="MVJ2392" s="342"/>
      <c r="MVK2392" s="342"/>
      <c r="MVL2392" s="342"/>
      <c r="MVM2392" s="342"/>
      <c r="MVN2392" s="342"/>
      <c r="MVO2392" s="342"/>
      <c r="MVP2392" s="342"/>
      <c r="MVQ2392" s="342"/>
      <c r="MVR2392" s="342"/>
      <c r="MVS2392" s="342"/>
      <c r="MVT2392" s="342"/>
      <c r="MVU2392" s="342"/>
      <c r="MVV2392" s="342"/>
      <c r="MVW2392" s="342"/>
      <c r="MVX2392" s="342"/>
      <c r="MVY2392" s="342"/>
      <c r="MVZ2392" s="342"/>
      <c r="MWA2392" s="342"/>
      <c r="MWB2392" s="342"/>
      <c r="MWC2392" s="342"/>
      <c r="MWD2392" s="342"/>
      <c r="MWE2392" s="342"/>
      <c r="MWF2392" s="342"/>
      <c r="MWG2392" s="342"/>
      <c r="MWH2392" s="342"/>
      <c r="MWI2392" s="342"/>
      <c r="MWJ2392" s="342"/>
      <c r="MWK2392" s="342"/>
      <c r="MWL2392" s="342"/>
      <c r="MWM2392" s="342"/>
      <c r="MWN2392" s="342"/>
      <c r="MWO2392" s="342"/>
      <c r="MWP2392" s="342"/>
      <c r="MWQ2392" s="342"/>
      <c r="MWR2392" s="342"/>
      <c r="MWS2392" s="342"/>
      <c r="MWT2392" s="342"/>
      <c r="MWU2392" s="342"/>
      <c r="MWV2392" s="342"/>
      <c r="MWW2392" s="342"/>
      <c r="MWX2392" s="342"/>
      <c r="MWY2392" s="342"/>
      <c r="MWZ2392" s="342"/>
      <c r="MXA2392" s="342"/>
      <c r="MXB2392" s="342"/>
      <c r="MXC2392" s="342"/>
      <c r="MXD2392" s="342"/>
      <c r="MXE2392" s="342"/>
      <c r="MXF2392" s="342"/>
      <c r="MXG2392" s="342"/>
      <c r="MXH2392" s="342"/>
      <c r="MXI2392" s="342"/>
      <c r="MXJ2392" s="342"/>
      <c r="MXK2392" s="342"/>
      <c r="MXL2392" s="342"/>
      <c r="MXM2392" s="342"/>
      <c r="MXN2392" s="342"/>
      <c r="MXO2392" s="342"/>
      <c r="MXP2392" s="342"/>
      <c r="MXQ2392" s="342"/>
      <c r="MXR2392" s="342"/>
      <c r="MXS2392" s="342"/>
      <c r="MXT2392" s="342"/>
      <c r="MXU2392" s="342"/>
      <c r="MXV2392" s="342"/>
      <c r="MXW2392" s="342"/>
      <c r="MXX2392" s="342"/>
      <c r="MXY2392" s="342"/>
      <c r="MXZ2392" s="342"/>
      <c r="MYA2392" s="342"/>
      <c r="MYB2392" s="342"/>
      <c r="MYC2392" s="342"/>
      <c r="MYD2392" s="342"/>
      <c r="MYE2392" s="342"/>
      <c r="MYF2392" s="342"/>
      <c r="MYG2392" s="342"/>
      <c r="MYH2392" s="342"/>
      <c r="MYI2392" s="342"/>
      <c r="MYJ2392" s="342"/>
      <c r="MYK2392" s="342"/>
      <c r="MYL2392" s="342"/>
      <c r="MYM2392" s="342"/>
      <c r="MYN2392" s="342"/>
      <c r="MYO2392" s="342"/>
      <c r="MYP2392" s="342"/>
      <c r="MYQ2392" s="342"/>
      <c r="MYR2392" s="342"/>
      <c r="MYS2392" s="342"/>
      <c r="MYT2392" s="342"/>
      <c r="MYU2392" s="342"/>
      <c r="MYV2392" s="342"/>
      <c r="MYW2392" s="342"/>
      <c r="MYX2392" s="342"/>
      <c r="MYY2392" s="342"/>
      <c r="MYZ2392" s="342"/>
      <c r="MZA2392" s="342"/>
      <c r="MZB2392" s="342"/>
      <c r="MZC2392" s="342"/>
      <c r="MZD2392" s="342"/>
      <c r="MZE2392" s="342"/>
      <c r="MZF2392" s="342"/>
      <c r="MZG2392" s="342"/>
      <c r="MZH2392" s="342"/>
      <c r="MZI2392" s="342"/>
      <c r="MZJ2392" s="342"/>
      <c r="MZK2392" s="342"/>
      <c r="MZL2392" s="342"/>
      <c r="MZM2392" s="342"/>
      <c r="MZN2392" s="342"/>
      <c r="MZO2392" s="342"/>
      <c r="MZP2392" s="342"/>
      <c r="MZQ2392" s="342"/>
      <c r="MZR2392" s="342"/>
      <c r="MZS2392" s="342"/>
      <c r="MZT2392" s="342"/>
      <c r="MZU2392" s="342"/>
      <c r="MZV2392" s="342"/>
      <c r="MZW2392" s="342"/>
      <c r="MZX2392" s="342"/>
      <c r="MZY2392" s="342"/>
      <c r="MZZ2392" s="342"/>
      <c r="NAA2392" s="342"/>
      <c r="NAB2392" s="342"/>
      <c r="NAC2392" s="342"/>
      <c r="NAD2392" s="342"/>
      <c r="NAE2392" s="342"/>
      <c r="NAF2392" s="342"/>
      <c r="NAG2392" s="342"/>
      <c r="NAH2392" s="342"/>
      <c r="NAI2392" s="342"/>
      <c r="NAJ2392" s="342"/>
      <c r="NAK2392" s="342"/>
      <c r="NAL2392" s="342"/>
      <c r="NAM2392" s="342"/>
      <c r="NAN2392" s="342"/>
      <c r="NAO2392" s="342"/>
      <c r="NAP2392" s="342"/>
      <c r="NAQ2392" s="342"/>
      <c r="NAR2392" s="342"/>
      <c r="NAS2392" s="342"/>
      <c r="NAT2392" s="342"/>
      <c r="NAU2392" s="342"/>
      <c r="NAV2392" s="342"/>
      <c r="NAW2392" s="342"/>
      <c r="NAX2392" s="342"/>
      <c r="NAY2392" s="342"/>
      <c r="NAZ2392" s="342"/>
      <c r="NBA2392" s="342"/>
      <c r="NBB2392" s="342"/>
      <c r="NBC2392" s="342"/>
      <c r="NBD2392" s="342"/>
      <c r="NBE2392" s="342"/>
      <c r="NBF2392" s="342"/>
      <c r="NBG2392" s="342"/>
      <c r="NBH2392" s="342"/>
      <c r="NBI2392" s="342"/>
      <c r="NBJ2392" s="342"/>
      <c r="NBK2392" s="342"/>
      <c r="NBL2392" s="342"/>
      <c r="NBM2392" s="342"/>
      <c r="NBN2392" s="342"/>
      <c r="NBO2392" s="342"/>
      <c r="NBP2392" s="342"/>
      <c r="NBQ2392" s="342"/>
      <c r="NBR2392" s="342"/>
      <c r="NBS2392" s="342"/>
      <c r="NBT2392" s="342"/>
      <c r="NBU2392" s="342"/>
      <c r="NBV2392" s="342"/>
      <c r="NBW2392" s="342"/>
      <c r="NBX2392" s="342"/>
      <c r="NBY2392" s="342"/>
      <c r="NBZ2392" s="342"/>
      <c r="NCA2392" s="342"/>
      <c r="NCB2392" s="342"/>
      <c r="NCC2392" s="342"/>
      <c r="NCD2392" s="342"/>
      <c r="NCE2392" s="342"/>
      <c r="NCF2392" s="342"/>
      <c r="NCG2392" s="342"/>
      <c r="NCH2392" s="342"/>
      <c r="NCI2392" s="342"/>
      <c r="NCJ2392" s="342"/>
      <c r="NCK2392" s="342"/>
      <c r="NCL2392" s="342"/>
      <c r="NCM2392" s="342"/>
      <c r="NCN2392" s="342"/>
      <c r="NCO2392" s="342"/>
      <c r="NCP2392" s="342"/>
      <c r="NCQ2392" s="342"/>
      <c r="NCR2392" s="342"/>
      <c r="NCS2392" s="342"/>
      <c r="NCT2392" s="342"/>
      <c r="NCU2392" s="342"/>
      <c r="NCV2392" s="342"/>
      <c r="NCW2392" s="342"/>
      <c r="NCX2392" s="342"/>
      <c r="NCY2392" s="342"/>
      <c r="NCZ2392" s="342"/>
      <c r="NDA2392" s="342"/>
      <c r="NDB2392" s="342"/>
      <c r="NDC2392" s="342"/>
      <c r="NDD2392" s="342"/>
      <c r="NDE2392" s="342"/>
      <c r="NDF2392" s="342"/>
      <c r="NDG2392" s="342"/>
      <c r="NDH2392" s="342"/>
      <c r="NDI2392" s="342"/>
      <c r="NDJ2392" s="342"/>
      <c r="NDK2392" s="342"/>
      <c r="NDL2392" s="342"/>
      <c r="NDM2392" s="342"/>
      <c r="NDN2392" s="342"/>
      <c r="NDO2392" s="342"/>
      <c r="NDP2392" s="342"/>
      <c r="NDQ2392" s="342"/>
      <c r="NDR2392" s="342"/>
      <c r="NDS2392" s="342"/>
      <c r="NDT2392" s="342"/>
      <c r="NDU2392" s="342"/>
      <c r="NDV2392" s="342"/>
      <c r="NDW2392" s="342"/>
      <c r="NDX2392" s="342"/>
      <c r="NDY2392" s="342"/>
      <c r="NDZ2392" s="342"/>
      <c r="NEA2392" s="342"/>
      <c r="NEB2392" s="342"/>
      <c r="NEC2392" s="342"/>
      <c r="NED2392" s="342"/>
      <c r="NEE2392" s="342"/>
      <c r="NEF2392" s="342"/>
      <c r="NEG2392" s="342"/>
      <c r="NEH2392" s="342"/>
      <c r="NEI2392" s="342"/>
      <c r="NEJ2392" s="342"/>
      <c r="NEK2392" s="342"/>
      <c r="NEL2392" s="342"/>
      <c r="NEM2392" s="342"/>
      <c r="NEN2392" s="342"/>
      <c r="NEO2392" s="342"/>
      <c r="NEP2392" s="342"/>
      <c r="NEQ2392" s="342"/>
      <c r="NER2392" s="342"/>
      <c r="NES2392" s="342"/>
      <c r="NET2392" s="342"/>
      <c r="NEU2392" s="342"/>
      <c r="NEV2392" s="342"/>
      <c r="NEW2392" s="342"/>
      <c r="NEX2392" s="342"/>
      <c r="NEY2392" s="342"/>
      <c r="NEZ2392" s="342"/>
      <c r="NFA2392" s="342"/>
      <c r="NFB2392" s="342"/>
      <c r="NFC2392" s="342"/>
      <c r="NFD2392" s="342"/>
      <c r="NFE2392" s="342"/>
      <c r="NFF2392" s="342"/>
      <c r="NFG2392" s="342"/>
      <c r="NFH2392" s="342"/>
      <c r="NFI2392" s="342"/>
      <c r="NFJ2392" s="342"/>
      <c r="NFK2392" s="342"/>
      <c r="NFL2392" s="342"/>
      <c r="NFM2392" s="342"/>
      <c r="NFN2392" s="342"/>
      <c r="NFO2392" s="342"/>
      <c r="NFP2392" s="342"/>
      <c r="NFQ2392" s="342"/>
      <c r="NFR2392" s="342"/>
      <c r="NFS2392" s="342"/>
      <c r="NFT2392" s="342"/>
      <c r="NFU2392" s="342"/>
      <c r="NFV2392" s="342"/>
      <c r="NFW2392" s="342"/>
      <c r="NFX2392" s="342"/>
      <c r="NFY2392" s="342"/>
      <c r="NFZ2392" s="342"/>
      <c r="NGA2392" s="342"/>
      <c r="NGB2392" s="342"/>
      <c r="NGC2392" s="342"/>
      <c r="NGD2392" s="342"/>
      <c r="NGE2392" s="342"/>
      <c r="NGF2392" s="342"/>
      <c r="NGG2392" s="342"/>
      <c r="NGH2392" s="342"/>
      <c r="NGI2392" s="342"/>
      <c r="NGJ2392" s="342"/>
      <c r="NGK2392" s="342"/>
      <c r="NGL2392" s="342"/>
      <c r="NGM2392" s="342"/>
      <c r="NGN2392" s="342"/>
      <c r="NGO2392" s="342"/>
      <c r="NGP2392" s="342"/>
      <c r="NGQ2392" s="342"/>
      <c r="NGR2392" s="342"/>
      <c r="NGS2392" s="342"/>
      <c r="NGT2392" s="342"/>
      <c r="NGU2392" s="342"/>
      <c r="NGV2392" s="342"/>
      <c r="NGW2392" s="342"/>
      <c r="NGX2392" s="342"/>
      <c r="NGY2392" s="342"/>
      <c r="NGZ2392" s="342"/>
      <c r="NHA2392" s="342"/>
      <c r="NHB2392" s="342"/>
      <c r="NHC2392" s="342"/>
      <c r="NHD2392" s="342"/>
      <c r="NHE2392" s="342"/>
      <c r="NHF2392" s="342"/>
      <c r="NHG2392" s="342"/>
      <c r="NHH2392" s="342"/>
      <c r="NHI2392" s="342"/>
      <c r="NHJ2392" s="342"/>
      <c r="NHK2392" s="342"/>
      <c r="NHL2392" s="342"/>
      <c r="NHM2392" s="342"/>
      <c r="NHN2392" s="342"/>
      <c r="NHO2392" s="342"/>
      <c r="NHP2392" s="342"/>
      <c r="NHQ2392" s="342"/>
      <c r="NHR2392" s="342"/>
      <c r="NHS2392" s="342"/>
      <c r="NHT2392" s="342"/>
      <c r="NHU2392" s="342"/>
      <c r="NHV2392" s="342"/>
      <c r="NHW2392" s="342"/>
      <c r="NHX2392" s="342"/>
      <c r="NHY2392" s="342"/>
      <c r="NHZ2392" s="342"/>
      <c r="NIA2392" s="342"/>
      <c r="NIB2392" s="342"/>
      <c r="NIC2392" s="342"/>
      <c r="NID2392" s="342"/>
      <c r="NIE2392" s="342"/>
      <c r="NIF2392" s="342"/>
      <c r="NIG2392" s="342"/>
      <c r="NIH2392" s="342"/>
      <c r="NII2392" s="342"/>
      <c r="NIJ2392" s="342"/>
      <c r="NIK2392" s="342"/>
      <c r="NIL2392" s="342"/>
      <c r="NIM2392" s="342"/>
      <c r="NIN2392" s="342"/>
      <c r="NIO2392" s="342"/>
      <c r="NIP2392" s="342"/>
      <c r="NIQ2392" s="342"/>
      <c r="NIR2392" s="342"/>
      <c r="NIS2392" s="342"/>
      <c r="NIT2392" s="342"/>
      <c r="NIU2392" s="342"/>
      <c r="NIV2392" s="342"/>
      <c r="NIW2392" s="342"/>
      <c r="NIX2392" s="342"/>
      <c r="NIY2392" s="342"/>
      <c r="NIZ2392" s="342"/>
      <c r="NJA2392" s="342"/>
      <c r="NJB2392" s="342"/>
      <c r="NJC2392" s="342"/>
      <c r="NJD2392" s="342"/>
      <c r="NJE2392" s="342"/>
      <c r="NJF2392" s="342"/>
      <c r="NJG2392" s="342"/>
      <c r="NJH2392" s="342"/>
      <c r="NJI2392" s="342"/>
      <c r="NJJ2392" s="342"/>
      <c r="NJK2392" s="342"/>
      <c r="NJL2392" s="342"/>
      <c r="NJM2392" s="342"/>
      <c r="NJN2392" s="342"/>
      <c r="NJO2392" s="342"/>
      <c r="NJP2392" s="342"/>
      <c r="NJQ2392" s="342"/>
      <c r="NJR2392" s="342"/>
      <c r="NJS2392" s="342"/>
      <c r="NJT2392" s="342"/>
      <c r="NJU2392" s="342"/>
      <c r="NJV2392" s="342"/>
      <c r="NJW2392" s="342"/>
      <c r="NJX2392" s="342"/>
      <c r="NJY2392" s="342"/>
      <c r="NJZ2392" s="342"/>
      <c r="NKA2392" s="342"/>
      <c r="NKB2392" s="342"/>
      <c r="NKC2392" s="342"/>
      <c r="NKD2392" s="342"/>
      <c r="NKE2392" s="342"/>
      <c r="NKF2392" s="342"/>
      <c r="NKG2392" s="342"/>
      <c r="NKH2392" s="342"/>
      <c r="NKI2392" s="342"/>
      <c r="NKJ2392" s="342"/>
      <c r="NKK2392" s="342"/>
      <c r="NKL2392" s="342"/>
      <c r="NKM2392" s="342"/>
      <c r="NKN2392" s="342"/>
      <c r="NKO2392" s="342"/>
      <c r="NKP2392" s="342"/>
      <c r="NKQ2392" s="342"/>
      <c r="NKR2392" s="342"/>
      <c r="NKS2392" s="342"/>
      <c r="NKT2392" s="342"/>
      <c r="NKU2392" s="342"/>
      <c r="NKV2392" s="342"/>
      <c r="NKW2392" s="342"/>
      <c r="NKX2392" s="342"/>
      <c r="NKY2392" s="342"/>
      <c r="NKZ2392" s="342"/>
      <c r="NLA2392" s="342"/>
      <c r="NLB2392" s="342"/>
      <c r="NLC2392" s="342"/>
      <c r="NLD2392" s="342"/>
      <c r="NLE2392" s="342"/>
      <c r="NLF2392" s="342"/>
      <c r="NLG2392" s="342"/>
      <c r="NLH2392" s="342"/>
      <c r="NLI2392" s="342"/>
      <c r="NLJ2392" s="342"/>
      <c r="NLK2392" s="342"/>
      <c r="NLL2392" s="342"/>
      <c r="NLM2392" s="342"/>
      <c r="NLN2392" s="342"/>
      <c r="NLO2392" s="342"/>
      <c r="NLP2392" s="342"/>
      <c r="NLQ2392" s="342"/>
      <c r="NLR2392" s="342"/>
      <c r="NLS2392" s="342"/>
      <c r="NLT2392" s="342"/>
      <c r="NLU2392" s="342"/>
      <c r="NLV2392" s="342"/>
      <c r="NLW2392" s="342"/>
      <c r="NLX2392" s="342"/>
      <c r="NLY2392" s="342"/>
      <c r="NLZ2392" s="342"/>
      <c r="NMA2392" s="342"/>
      <c r="NMB2392" s="342"/>
      <c r="NMC2392" s="342"/>
      <c r="NMD2392" s="342"/>
      <c r="NME2392" s="342"/>
      <c r="NMF2392" s="342"/>
      <c r="NMG2392" s="342"/>
      <c r="NMH2392" s="342"/>
      <c r="NMI2392" s="342"/>
      <c r="NMJ2392" s="342"/>
      <c r="NMK2392" s="342"/>
      <c r="NML2392" s="342"/>
      <c r="NMM2392" s="342"/>
      <c r="NMN2392" s="342"/>
      <c r="NMO2392" s="342"/>
      <c r="NMP2392" s="342"/>
      <c r="NMQ2392" s="342"/>
      <c r="NMR2392" s="342"/>
      <c r="NMS2392" s="342"/>
      <c r="NMT2392" s="342"/>
      <c r="NMU2392" s="342"/>
      <c r="NMV2392" s="342"/>
      <c r="NMW2392" s="342"/>
      <c r="NMX2392" s="342"/>
      <c r="NMY2392" s="342"/>
      <c r="NMZ2392" s="342"/>
      <c r="NNA2392" s="342"/>
      <c r="NNB2392" s="342"/>
      <c r="NNC2392" s="342"/>
      <c r="NND2392" s="342"/>
      <c r="NNE2392" s="342"/>
      <c r="NNF2392" s="342"/>
      <c r="NNG2392" s="342"/>
      <c r="NNH2392" s="342"/>
      <c r="NNI2392" s="342"/>
      <c r="NNJ2392" s="342"/>
      <c r="NNK2392" s="342"/>
      <c r="NNL2392" s="342"/>
      <c r="NNM2392" s="342"/>
      <c r="NNN2392" s="342"/>
      <c r="NNO2392" s="342"/>
      <c r="NNP2392" s="342"/>
      <c r="NNQ2392" s="342"/>
      <c r="NNR2392" s="342"/>
      <c r="NNS2392" s="342"/>
      <c r="NNT2392" s="342"/>
      <c r="NNU2392" s="342"/>
      <c r="NNV2392" s="342"/>
      <c r="NNW2392" s="342"/>
      <c r="NNX2392" s="342"/>
      <c r="NNY2392" s="342"/>
      <c r="NNZ2392" s="342"/>
      <c r="NOA2392" s="342"/>
      <c r="NOB2392" s="342"/>
      <c r="NOC2392" s="342"/>
      <c r="NOD2392" s="342"/>
      <c r="NOE2392" s="342"/>
      <c r="NOF2392" s="342"/>
      <c r="NOG2392" s="342"/>
      <c r="NOH2392" s="342"/>
      <c r="NOI2392" s="342"/>
      <c r="NOJ2392" s="342"/>
      <c r="NOK2392" s="342"/>
      <c r="NOL2392" s="342"/>
      <c r="NOM2392" s="342"/>
      <c r="NON2392" s="342"/>
      <c r="NOO2392" s="342"/>
      <c r="NOP2392" s="342"/>
      <c r="NOQ2392" s="342"/>
      <c r="NOR2392" s="342"/>
      <c r="NOS2392" s="342"/>
      <c r="NOT2392" s="342"/>
      <c r="NOU2392" s="342"/>
      <c r="NOV2392" s="342"/>
      <c r="NOW2392" s="342"/>
      <c r="NOX2392" s="342"/>
      <c r="NOY2392" s="342"/>
      <c r="NOZ2392" s="342"/>
      <c r="NPA2392" s="342"/>
      <c r="NPB2392" s="342"/>
      <c r="NPC2392" s="342"/>
      <c r="NPD2392" s="342"/>
      <c r="NPE2392" s="342"/>
      <c r="NPF2392" s="342"/>
      <c r="NPG2392" s="342"/>
      <c r="NPH2392" s="342"/>
      <c r="NPI2392" s="342"/>
      <c r="NPJ2392" s="342"/>
      <c r="NPK2392" s="342"/>
      <c r="NPL2392" s="342"/>
      <c r="NPM2392" s="342"/>
      <c r="NPN2392" s="342"/>
      <c r="NPO2392" s="342"/>
      <c r="NPP2392" s="342"/>
      <c r="NPQ2392" s="342"/>
      <c r="NPR2392" s="342"/>
      <c r="NPS2392" s="342"/>
      <c r="NPT2392" s="342"/>
      <c r="NPU2392" s="342"/>
      <c r="NPV2392" s="342"/>
      <c r="NPW2392" s="342"/>
      <c r="NPX2392" s="342"/>
      <c r="NPY2392" s="342"/>
      <c r="NPZ2392" s="342"/>
      <c r="NQA2392" s="342"/>
      <c r="NQB2392" s="342"/>
      <c r="NQC2392" s="342"/>
      <c r="NQD2392" s="342"/>
      <c r="NQE2392" s="342"/>
      <c r="NQF2392" s="342"/>
      <c r="NQG2392" s="342"/>
      <c r="NQH2392" s="342"/>
      <c r="NQI2392" s="342"/>
      <c r="NQJ2392" s="342"/>
      <c r="NQK2392" s="342"/>
      <c r="NQL2392" s="342"/>
      <c r="NQM2392" s="342"/>
      <c r="NQN2392" s="342"/>
      <c r="NQO2392" s="342"/>
      <c r="NQP2392" s="342"/>
      <c r="NQQ2392" s="342"/>
      <c r="NQR2392" s="342"/>
      <c r="NQS2392" s="342"/>
      <c r="NQT2392" s="342"/>
      <c r="NQU2392" s="342"/>
      <c r="NQV2392" s="342"/>
      <c r="NQW2392" s="342"/>
      <c r="NQX2392" s="342"/>
      <c r="NQY2392" s="342"/>
      <c r="NQZ2392" s="342"/>
      <c r="NRA2392" s="342"/>
      <c r="NRB2392" s="342"/>
      <c r="NRC2392" s="342"/>
      <c r="NRD2392" s="342"/>
      <c r="NRE2392" s="342"/>
      <c r="NRF2392" s="342"/>
      <c r="NRG2392" s="342"/>
      <c r="NRH2392" s="342"/>
      <c r="NRI2392" s="342"/>
      <c r="NRJ2392" s="342"/>
      <c r="NRK2392" s="342"/>
      <c r="NRL2392" s="342"/>
      <c r="NRM2392" s="342"/>
      <c r="NRN2392" s="342"/>
      <c r="NRO2392" s="342"/>
      <c r="NRP2392" s="342"/>
      <c r="NRQ2392" s="342"/>
      <c r="NRR2392" s="342"/>
      <c r="NRS2392" s="342"/>
      <c r="NRT2392" s="342"/>
      <c r="NRU2392" s="342"/>
      <c r="NRV2392" s="342"/>
      <c r="NRW2392" s="342"/>
      <c r="NRX2392" s="342"/>
      <c r="NRY2392" s="342"/>
      <c r="NRZ2392" s="342"/>
      <c r="NSA2392" s="342"/>
      <c r="NSB2392" s="342"/>
      <c r="NSC2392" s="342"/>
      <c r="NSD2392" s="342"/>
      <c r="NSE2392" s="342"/>
      <c r="NSF2392" s="342"/>
      <c r="NSG2392" s="342"/>
      <c r="NSH2392" s="342"/>
      <c r="NSI2392" s="342"/>
      <c r="NSJ2392" s="342"/>
      <c r="NSK2392" s="342"/>
      <c r="NSL2392" s="342"/>
      <c r="NSM2392" s="342"/>
      <c r="NSN2392" s="342"/>
      <c r="NSO2392" s="342"/>
      <c r="NSP2392" s="342"/>
      <c r="NSQ2392" s="342"/>
      <c r="NSR2392" s="342"/>
      <c r="NSS2392" s="342"/>
      <c r="NST2392" s="342"/>
      <c r="NSU2392" s="342"/>
      <c r="NSV2392" s="342"/>
      <c r="NSW2392" s="342"/>
      <c r="NSX2392" s="342"/>
      <c r="NSY2392" s="342"/>
      <c r="NSZ2392" s="342"/>
      <c r="NTA2392" s="342"/>
      <c r="NTB2392" s="342"/>
      <c r="NTC2392" s="342"/>
      <c r="NTD2392" s="342"/>
      <c r="NTE2392" s="342"/>
      <c r="NTF2392" s="342"/>
      <c r="NTG2392" s="342"/>
      <c r="NTH2392" s="342"/>
      <c r="NTI2392" s="342"/>
      <c r="NTJ2392" s="342"/>
      <c r="NTK2392" s="342"/>
      <c r="NTL2392" s="342"/>
      <c r="NTM2392" s="342"/>
      <c r="NTN2392" s="342"/>
      <c r="NTO2392" s="342"/>
      <c r="NTP2392" s="342"/>
      <c r="NTQ2392" s="342"/>
      <c r="NTR2392" s="342"/>
      <c r="NTS2392" s="342"/>
      <c r="NTT2392" s="342"/>
      <c r="NTU2392" s="342"/>
      <c r="NTV2392" s="342"/>
      <c r="NTW2392" s="342"/>
      <c r="NTX2392" s="342"/>
      <c r="NTY2392" s="342"/>
      <c r="NTZ2392" s="342"/>
      <c r="NUA2392" s="342"/>
      <c r="NUB2392" s="342"/>
      <c r="NUC2392" s="342"/>
      <c r="NUD2392" s="342"/>
      <c r="NUE2392" s="342"/>
      <c r="NUF2392" s="342"/>
      <c r="NUG2392" s="342"/>
      <c r="NUH2392" s="342"/>
      <c r="NUI2392" s="342"/>
      <c r="NUJ2392" s="342"/>
      <c r="NUK2392" s="342"/>
      <c r="NUL2392" s="342"/>
      <c r="NUM2392" s="342"/>
      <c r="NUN2392" s="342"/>
      <c r="NUO2392" s="342"/>
      <c r="NUP2392" s="342"/>
      <c r="NUQ2392" s="342"/>
      <c r="NUR2392" s="342"/>
      <c r="NUS2392" s="342"/>
      <c r="NUT2392" s="342"/>
      <c r="NUU2392" s="342"/>
      <c r="NUV2392" s="342"/>
      <c r="NUW2392" s="342"/>
      <c r="NUX2392" s="342"/>
      <c r="NUY2392" s="342"/>
      <c r="NUZ2392" s="342"/>
      <c r="NVA2392" s="342"/>
      <c r="NVB2392" s="342"/>
      <c r="NVC2392" s="342"/>
      <c r="NVD2392" s="342"/>
      <c r="NVE2392" s="342"/>
      <c r="NVF2392" s="342"/>
      <c r="NVG2392" s="342"/>
      <c r="NVH2392" s="342"/>
      <c r="NVI2392" s="342"/>
      <c r="NVJ2392" s="342"/>
      <c r="NVK2392" s="342"/>
      <c r="NVL2392" s="342"/>
      <c r="NVM2392" s="342"/>
      <c r="NVN2392" s="342"/>
      <c r="NVO2392" s="342"/>
      <c r="NVP2392" s="342"/>
      <c r="NVQ2392" s="342"/>
      <c r="NVR2392" s="342"/>
      <c r="NVS2392" s="342"/>
      <c r="NVT2392" s="342"/>
      <c r="NVU2392" s="342"/>
      <c r="NVV2392" s="342"/>
      <c r="NVW2392" s="342"/>
      <c r="NVX2392" s="342"/>
      <c r="NVY2392" s="342"/>
      <c r="NVZ2392" s="342"/>
      <c r="NWA2392" s="342"/>
      <c r="NWB2392" s="342"/>
      <c r="NWC2392" s="342"/>
      <c r="NWD2392" s="342"/>
      <c r="NWE2392" s="342"/>
      <c r="NWF2392" s="342"/>
      <c r="NWG2392" s="342"/>
      <c r="NWH2392" s="342"/>
      <c r="NWI2392" s="342"/>
      <c r="NWJ2392" s="342"/>
      <c r="NWK2392" s="342"/>
      <c r="NWL2392" s="342"/>
      <c r="NWM2392" s="342"/>
      <c r="NWN2392" s="342"/>
      <c r="NWO2392" s="342"/>
      <c r="NWP2392" s="342"/>
      <c r="NWQ2392" s="342"/>
      <c r="NWR2392" s="342"/>
      <c r="NWS2392" s="342"/>
      <c r="NWT2392" s="342"/>
      <c r="NWU2392" s="342"/>
      <c r="NWV2392" s="342"/>
      <c r="NWW2392" s="342"/>
      <c r="NWX2392" s="342"/>
      <c r="NWY2392" s="342"/>
      <c r="NWZ2392" s="342"/>
      <c r="NXA2392" s="342"/>
      <c r="NXB2392" s="342"/>
      <c r="NXC2392" s="342"/>
      <c r="NXD2392" s="342"/>
      <c r="NXE2392" s="342"/>
      <c r="NXF2392" s="342"/>
      <c r="NXG2392" s="342"/>
      <c r="NXH2392" s="342"/>
      <c r="NXI2392" s="342"/>
      <c r="NXJ2392" s="342"/>
      <c r="NXK2392" s="342"/>
      <c r="NXL2392" s="342"/>
      <c r="NXM2392" s="342"/>
      <c r="NXN2392" s="342"/>
      <c r="NXO2392" s="342"/>
      <c r="NXP2392" s="342"/>
      <c r="NXQ2392" s="342"/>
      <c r="NXR2392" s="342"/>
      <c r="NXS2392" s="342"/>
      <c r="NXT2392" s="342"/>
      <c r="NXU2392" s="342"/>
      <c r="NXV2392" s="342"/>
      <c r="NXW2392" s="342"/>
      <c r="NXX2392" s="342"/>
      <c r="NXY2392" s="342"/>
      <c r="NXZ2392" s="342"/>
      <c r="NYA2392" s="342"/>
      <c r="NYB2392" s="342"/>
      <c r="NYC2392" s="342"/>
      <c r="NYD2392" s="342"/>
      <c r="NYE2392" s="342"/>
      <c r="NYF2392" s="342"/>
      <c r="NYG2392" s="342"/>
      <c r="NYH2392" s="342"/>
      <c r="NYI2392" s="342"/>
      <c r="NYJ2392" s="342"/>
      <c r="NYK2392" s="342"/>
      <c r="NYL2392" s="342"/>
      <c r="NYM2392" s="342"/>
      <c r="NYN2392" s="342"/>
      <c r="NYO2392" s="342"/>
      <c r="NYP2392" s="342"/>
      <c r="NYQ2392" s="342"/>
      <c r="NYR2392" s="342"/>
      <c r="NYS2392" s="342"/>
      <c r="NYT2392" s="342"/>
      <c r="NYU2392" s="342"/>
      <c r="NYV2392" s="342"/>
      <c r="NYW2392" s="342"/>
      <c r="NYX2392" s="342"/>
      <c r="NYY2392" s="342"/>
      <c r="NYZ2392" s="342"/>
      <c r="NZA2392" s="342"/>
      <c r="NZB2392" s="342"/>
      <c r="NZC2392" s="342"/>
      <c r="NZD2392" s="342"/>
      <c r="NZE2392" s="342"/>
      <c r="NZF2392" s="342"/>
      <c r="NZG2392" s="342"/>
      <c r="NZH2392" s="342"/>
      <c r="NZI2392" s="342"/>
      <c r="NZJ2392" s="342"/>
      <c r="NZK2392" s="342"/>
      <c r="NZL2392" s="342"/>
      <c r="NZM2392" s="342"/>
      <c r="NZN2392" s="342"/>
      <c r="NZO2392" s="342"/>
      <c r="NZP2392" s="342"/>
      <c r="NZQ2392" s="342"/>
      <c r="NZR2392" s="342"/>
      <c r="NZS2392" s="342"/>
      <c r="NZT2392" s="342"/>
      <c r="NZU2392" s="342"/>
      <c r="NZV2392" s="342"/>
      <c r="NZW2392" s="342"/>
      <c r="NZX2392" s="342"/>
      <c r="NZY2392" s="342"/>
      <c r="NZZ2392" s="342"/>
      <c r="OAA2392" s="342"/>
      <c r="OAB2392" s="342"/>
      <c r="OAC2392" s="342"/>
      <c r="OAD2392" s="342"/>
      <c r="OAE2392" s="342"/>
      <c r="OAF2392" s="342"/>
      <c r="OAG2392" s="342"/>
      <c r="OAH2392" s="342"/>
      <c r="OAI2392" s="342"/>
      <c r="OAJ2392" s="342"/>
      <c r="OAK2392" s="342"/>
      <c r="OAL2392" s="342"/>
      <c r="OAM2392" s="342"/>
      <c r="OAN2392" s="342"/>
      <c r="OAO2392" s="342"/>
      <c r="OAP2392" s="342"/>
      <c r="OAQ2392" s="342"/>
      <c r="OAR2392" s="342"/>
      <c r="OAS2392" s="342"/>
      <c r="OAT2392" s="342"/>
      <c r="OAU2392" s="342"/>
      <c r="OAV2392" s="342"/>
      <c r="OAW2392" s="342"/>
      <c r="OAX2392" s="342"/>
      <c r="OAY2392" s="342"/>
      <c r="OAZ2392" s="342"/>
      <c r="OBA2392" s="342"/>
      <c r="OBB2392" s="342"/>
      <c r="OBC2392" s="342"/>
      <c r="OBD2392" s="342"/>
      <c r="OBE2392" s="342"/>
      <c r="OBF2392" s="342"/>
      <c r="OBG2392" s="342"/>
      <c r="OBH2392" s="342"/>
      <c r="OBI2392" s="342"/>
      <c r="OBJ2392" s="342"/>
      <c r="OBK2392" s="342"/>
      <c r="OBL2392" s="342"/>
      <c r="OBM2392" s="342"/>
      <c r="OBN2392" s="342"/>
      <c r="OBO2392" s="342"/>
      <c r="OBP2392" s="342"/>
      <c r="OBQ2392" s="342"/>
      <c r="OBR2392" s="342"/>
      <c r="OBS2392" s="342"/>
      <c r="OBT2392" s="342"/>
      <c r="OBU2392" s="342"/>
      <c r="OBV2392" s="342"/>
      <c r="OBW2392" s="342"/>
      <c r="OBX2392" s="342"/>
      <c r="OBY2392" s="342"/>
      <c r="OBZ2392" s="342"/>
      <c r="OCA2392" s="342"/>
      <c r="OCB2392" s="342"/>
      <c r="OCC2392" s="342"/>
      <c r="OCD2392" s="342"/>
      <c r="OCE2392" s="342"/>
      <c r="OCF2392" s="342"/>
      <c r="OCG2392" s="342"/>
      <c r="OCH2392" s="342"/>
      <c r="OCI2392" s="342"/>
      <c r="OCJ2392" s="342"/>
      <c r="OCK2392" s="342"/>
      <c r="OCL2392" s="342"/>
      <c r="OCM2392" s="342"/>
      <c r="OCN2392" s="342"/>
      <c r="OCO2392" s="342"/>
      <c r="OCP2392" s="342"/>
      <c r="OCQ2392" s="342"/>
      <c r="OCR2392" s="342"/>
      <c r="OCS2392" s="342"/>
      <c r="OCT2392" s="342"/>
      <c r="OCU2392" s="342"/>
      <c r="OCV2392" s="342"/>
      <c r="OCW2392" s="342"/>
      <c r="OCX2392" s="342"/>
      <c r="OCY2392" s="342"/>
      <c r="OCZ2392" s="342"/>
      <c r="ODA2392" s="342"/>
      <c r="ODB2392" s="342"/>
      <c r="ODC2392" s="342"/>
      <c r="ODD2392" s="342"/>
      <c r="ODE2392" s="342"/>
      <c r="ODF2392" s="342"/>
      <c r="ODG2392" s="342"/>
      <c r="ODH2392" s="342"/>
      <c r="ODI2392" s="342"/>
      <c r="ODJ2392" s="342"/>
      <c r="ODK2392" s="342"/>
      <c r="ODL2392" s="342"/>
      <c r="ODM2392" s="342"/>
      <c r="ODN2392" s="342"/>
      <c r="ODO2392" s="342"/>
      <c r="ODP2392" s="342"/>
      <c r="ODQ2392" s="342"/>
      <c r="ODR2392" s="342"/>
      <c r="ODS2392" s="342"/>
      <c r="ODT2392" s="342"/>
      <c r="ODU2392" s="342"/>
      <c r="ODV2392" s="342"/>
      <c r="ODW2392" s="342"/>
      <c r="ODX2392" s="342"/>
      <c r="ODY2392" s="342"/>
      <c r="ODZ2392" s="342"/>
      <c r="OEA2392" s="342"/>
      <c r="OEB2392" s="342"/>
      <c r="OEC2392" s="342"/>
      <c r="OED2392" s="342"/>
      <c r="OEE2392" s="342"/>
      <c r="OEF2392" s="342"/>
      <c r="OEG2392" s="342"/>
      <c r="OEH2392" s="342"/>
      <c r="OEI2392" s="342"/>
      <c r="OEJ2392" s="342"/>
      <c r="OEK2392" s="342"/>
      <c r="OEL2392" s="342"/>
      <c r="OEM2392" s="342"/>
      <c r="OEN2392" s="342"/>
      <c r="OEO2392" s="342"/>
      <c r="OEP2392" s="342"/>
      <c r="OEQ2392" s="342"/>
      <c r="OER2392" s="342"/>
      <c r="OES2392" s="342"/>
      <c r="OET2392" s="342"/>
      <c r="OEU2392" s="342"/>
      <c r="OEV2392" s="342"/>
      <c r="OEW2392" s="342"/>
      <c r="OEX2392" s="342"/>
      <c r="OEY2392" s="342"/>
      <c r="OEZ2392" s="342"/>
      <c r="OFA2392" s="342"/>
      <c r="OFB2392" s="342"/>
      <c r="OFC2392" s="342"/>
      <c r="OFD2392" s="342"/>
      <c r="OFE2392" s="342"/>
      <c r="OFF2392" s="342"/>
      <c r="OFG2392" s="342"/>
      <c r="OFH2392" s="342"/>
      <c r="OFI2392" s="342"/>
      <c r="OFJ2392" s="342"/>
      <c r="OFK2392" s="342"/>
      <c r="OFL2392" s="342"/>
      <c r="OFM2392" s="342"/>
      <c r="OFN2392" s="342"/>
      <c r="OFO2392" s="342"/>
      <c r="OFP2392" s="342"/>
      <c r="OFQ2392" s="342"/>
      <c r="OFR2392" s="342"/>
      <c r="OFS2392" s="342"/>
      <c r="OFT2392" s="342"/>
      <c r="OFU2392" s="342"/>
      <c r="OFV2392" s="342"/>
      <c r="OFW2392" s="342"/>
      <c r="OFX2392" s="342"/>
      <c r="OFY2392" s="342"/>
      <c r="OFZ2392" s="342"/>
      <c r="OGA2392" s="342"/>
      <c r="OGB2392" s="342"/>
      <c r="OGC2392" s="342"/>
      <c r="OGD2392" s="342"/>
      <c r="OGE2392" s="342"/>
      <c r="OGF2392" s="342"/>
      <c r="OGG2392" s="342"/>
      <c r="OGH2392" s="342"/>
      <c r="OGI2392" s="342"/>
      <c r="OGJ2392" s="342"/>
      <c r="OGK2392" s="342"/>
      <c r="OGL2392" s="342"/>
      <c r="OGM2392" s="342"/>
      <c r="OGN2392" s="342"/>
      <c r="OGO2392" s="342"/>
      <c r="OGP2392" s="342"/>
      <c r="OGQ2392" s="342"/>
      <c r="OGR2392" s="342"/>
      <c r="OGS2392" s="342"/>
      <c r="OGT2392" s="342"/>
      <c r="OGU2392" s="342"/>
      <c r="OGV2392" s="342"/>
      <c r="OGW2392" s="342"/>
      <c r="OGX2392" s="342"/>
      <c r="OGY2392" s="342"/>
      <c r="OGZ2392" s="342"/>
      <c r="OHA2392" s="342"/>
      <c r="OHB2392" s="342"/>
      <c r="OHC2392" s="342"/>
      <c r="OHD2392" s="342"/>
      <c r="OHE2392" s="342"/>
      <c r="OHF2392" s="342"/>
      <c r="OHG2392" s="342"/>
      <c r="OHH2392" s="342"/>
      <c r="OHI2392" s="342"/>
      <c r="OHJ2392" s="342"/>
      <c r="OHK2392" s="342"/>
      <c r="OHL2392" s="342"/>
      <c r="OHM2392" s="342"/>
      <c r="OHN2392" s="342"/>
      <c r="OHO2392" s="342"/>
      <c r="OHP2392" s="342"/>
      <c r="OHQ2392" s="342"/>
      <c r="OHR2392" s="342"/>
      <c r="OHS2392" s="342"/>
      <c r="OHT2392" s="342"/>
      <c r="OHU2392" s="342"/>
      <c r="OHV2392" s="342"/>
      <c r="OHW2392" s="342"/>
      <c r="OHX2392" s="342"/>
      <c r="OHY2392" s="342"/>
      <c r="OHZ2392" s="342"/>
      <c r="OIA2392" s="342"/>
      <c r="OIB2392" s="342"/>
      <c r="OIC2392" s="342"/>
      <c r="OID2392" s="342"/>
      <c r="OIE2392" s="342"/>
      <c r="OIF2392" s="342"/>
      <c r="OIG2392" s="342"/>
      <c r="OIH2392" s="342"/>
      <c r="OII2392" s="342"/>
      <c r="OIJ2392" s="342"/>
      <c r="OIK2392" s="342"/>
      <c r="OIL2392" s="342"/>
      <c r="OIM2392" s="342"/>
      <c r="OIN2392" s="342"/>
      <c r="OIO2392" s="342"/>
      <c r="OIP2392" s="342"/>
      <c r="OIQ2392" s="342"/>
      <c r="OIR2392" s="342"/>
      <c r="OIS2392" s="342"/>
      <c r="OIT2392" s="342"/>
      <c r="OIU2392" s="342"/>
      <c r="OIV2392" s="342"/>
      <c r="OIW2392" s="342"/>
      <c r="OIX2392" s="342"/>
      <c r="OIY2392" s="342"/>
      <c r="OIZ2392" s="342"/>
      <c r="OJA2392" s="342"/>
      <c r="OJB2392" s="342"/>
      <c r="OJC2392" s="342"/>
      <c r="OJD2392" s="342"/>
      <c r="OJE2392" s="342"/>
      <c r="OJF2392" s="342"/>
      <c r="OJG2392" s="342"/>
      <c r="OJH2392" s="342"/>
      <c r="OJI2392" s="342"/>
      <c r="OJJ2392" s="342"/>
      <c r="OJK2392" s="342"/>
      <c r="OJL2392" s="342"/>
      <c r="OJM2392" s="342"/>
      <c r="OJN2392" s="342"/>
      <c r="OJO2392" s="342"/>
      <c r="OJP2392" s="342"/>
      <c r="OJQ2392" s="342"/>
      <c r="OJR2392" s="342"/>
      <c r="OJS2392" s="342"/>
      <c r="OJT2392" s="342"/>
      <c r="OJU2392" s="342"/>
      <c r="OJV2392" s="342"/>
      <c r="OJW2392" s="342"/>
      <c r="OJX2392" s="342"/>
      <c r="OJY2392" s="342"/>
      <c r="OJZ2392" s="342"/>
      <c r="OKA2392" s="342"/>
      <c r="OKB2392" s="342"/>
      <c r="OKC2392" s="342"/>
      <c r="OKD2392" s="342"/>
      <c r="OKE2392" s="342"/>
      <c r="OKF2392" s="342"/>
      <c r="OKG2392" s="342"/>
      <c r="OKH2392" s="342"/>
      <c r="OKI2392" s="342"/>
      <c r="OKJ2392" s="342"/>
      <c r="OKK2392" s="342"/>
      <c r="OKL2392" s="342"/>
      <c r="OKM2392" s="342"/>
      <c r="OKN2392" s="342"/>
      <c r="OKO2392" s="342"/>
      <c r="OKP2392" s="342"/>
      <c r="OKQ2392" s="342"/>
      <c r="OKR2392" s="342"/>
      <c r="OKS2392" s="342"/>
      <c r="OKT2392" s="342"/>
      <c r="OKU2392" s="342"/>
      <c r="OKV2392" s="342"/>
      <c r="OKW2392" s="342"/>
      <c r="OKX2392" s="342"/>
      <c r="OKY2392" s="342"/>
      <c r="OKZ2392" s="342"/>
      <c r="OLA2392" s="342"/>
      <c r="OLB2392" s="342"/>
      <c r="OLC2392" s="342"/>
      <c r="OLD2392" s="342"/>
      <c r="OLE2392" s="342"/>
      <c r="OLF2392" s="342"/>
      <c r="OLG2392" s="342"/>
      <c r="OLH2392" s="342"/>
      <c r="OLI2392" s="342"/>
      <c r="OLJ2392" s="342"/>
      <c r="OLK2392" s="342"/>
      <c r="OLL2392" s="342"/>
      <c r="OLM2392" s="342"/>
      <c r="OLN2392" s="342"/>
      <c r="OLO2392" s="342"/>
      <c r="OLP2392" s="342"/>
      <c r="OLQ2392" s="342"/>
      <c r="OLR2392" s="342"/>
      <c r="OLS2392" s="342"/>
      <c r="OLT2392" s="342"/>
      <c r="OLU2392" s="342"/>
      <c r="OLV2392" s="342"/>
      <c r="OLW2392" s="342"/>
      <c r="OLX2392" s="342"/>
      <c r="OLY2392" s="342"/>
      <c r="OLZ2392" s="342"/>
      <c r="OMA2392" s="342"/>
      <c r="OMB2392" s="342"/>
      <c r="OMC2392" s="342"/>
      <c r="OMD2392" s="342"/>
      <c r="OME2392" s="342"/>
      <c r="OMF2392" s="342"/>
      <c r="OMG2392" s="342"/>
      <c r="OMH2392" s="342"/>
      <c r="OMI2392" s="342"/>
      <c r="OMJ2392" s="342"/>
      <c r="OMK2392" s="342"/>
      <c r="OML2392" s="342"/>
      <c r="OMM2392" s="342"/>
      <c r="OMN2392" s="342"/>
      <c r="OMO2392" s="342"/>
      <c r="OMP2392" s="342"/>
      <c r="OMQ2392" s="342"/>
      <c r="OMR2392" s="342"/>
      <c r="OMS2392" s="342"/>
      <c r="OMT2392" s="342"/>
      <c r="OMU2392" s="342"/>
      <c r="OMV2392" s="342"/>
      <c r="OMW2392" s="342"/>
      <c r="OMX2392" s="342"/>
      <c r="OMY2392" s="342"/>
      <c r="OMZ2392" s="342"/>
      <c r="ONA2392" s="342"/>
      <c r="ONB2392" s="342"/>
      <c r="ONC2392" s="342"/>
      <c r="OND2392" s="342"/>
      <c r="ONE2392" s="342"/>
      <c r="ONF2392" s="342"/>
      <c r="ONG2392" s="342"/>
      <c r="ONH2392" s="342"/>
      <c r="ONI2392" s="342"/>
      <c r="ONJ2392" s="342"/>
      <c r="ONK2392" s="342"/>
      <c r="ONL2392" s="342"/>
      <c r="ONM2392" s="342"/>
      <c r="ONN2392" s="342"/>
      <c r="ONO2392" s="342"/>
      <c r="ONP2392" s="342"/>
      <c r="ONQ2392" s="342"/>
      <c r="ONR2392" s="342"/>
      <c r="ONS2392" s="342"/>
      <c r="ONT2392" s="342"/>
      <c r="ONU2392" s="342"/>
      <c r="ONV2392" s="342"/>
      <c r="ONW2392" s="342"/>
      <c r="ONX2392" s="342"/>
      <c r="ONY2392" s="342"/>
      <c r="ONZ2392" s="342"/>
      <c r="OOA2392" s="342"/>
      <c r="OOB2392" s="342"/>
      <c r="OOC2392" s="342"/>
      <c r="OOD2392" s="342"/>
      <c r="OOE2392" s="342"/>
      <c r="OOF2392" s="342"/>
      <c r="OOG2392" s="342"/>
      <c r="OOH2392" s="342"/>
      <c r="OOI2392" s="342"/>
      <c r="OOJ2392" s="342"/>
      <c r="OOK2392" s="342"/>
      <c r="OOL2392" s="342"/>
      <c r="OOM2392" s="342"/>
      <c r="OON2392" s="342"/>
      <c r="OOO2392" s="342"/>
      <c r="OOP2392" s="342"/>
      <c r="OOQ2392" s="342"/>
      <c r="OOR2392" s="342"/>
      <c r="OOS2392" s="342"/>
      <c r="OOT2392" s="342"/>
      <c r="OOU2392" s="342"/>
      <c r="OOV2392" s="342"/>
      <c r="OOW2392" s="342"/>
      <c r="OOX2392" s="342"/>
      <c r="OOY2392" s="342"/>
      <c r="OOZ2392" s="342"/>
      <c r="OPA2392" s="342"/>
      <c r="OPB2392" s="342"/>
      <c r="OPC2392" s="342"/>
      <c r="OPD2392" s="342"/>
      <c r="OPE2392" s="342"/>
      <c r="OPF2392" s="342"/>
      <c r="OPG2392" s="342"/>
      <c r="OPH2392" s="342"/>
      <c r="OPI2392" s="342"/>
      <c r="OPJ2392" s="342"/>
      <c r="OPK2392" s="342"/>
      <c r="OPL2392" s="342"/>
      <c r="OPM2392" s="342"/>
      <c r="OPN2392" s="342"/>
      <c r="OPO2392" s="342"/>
      <c r="OPP2392" s="342"/>
      <c r="OPQ2392" s="342"/>
      <c r="OPR2392" s="342"/>
      <c r="OPS2392" s="342"/>
      <c r="OPT2392" s="342"/>
      <c r="OPU2392" s="342"/>
      <c r="OPV2392" s="342"/>
      <c r="OPW2392" s="342"/>
      <c r="OPX2392" s="342"/>
      <c r="OPY2392" s="342"/>
      <c r="OPZ2392" s="342"/>
      <c r="OQA2392" s="342"/>
      <c r="OQB2392" s="342"/>
      <c r="OQC2392" s="342"/>
      <c r="OQD2392" s="342"/>
      <c r="OQE2392" s="342"/>
      <c r="OQF2392" s="342"/>
      <c r="OQG2392" s="342"/>
      <c r="OQH2392" s="342"/>
      <c r="OQI2392" s="342"/>
      <c r="OQJ2392" s="342"/>
      <c r="OQK2392" s="342"/>
      <c r="OQL2392" s="342"/>
      <c r="OQM2392" s="342"/>
      <c r="OQN2392" s="342"/>
      <c r="OQO2392" s="342"/>
      <c r="OQP2392" s="342"/>
      <c r="OQQ2392" s="342"/>
      <c r="OQR2392" s="342"/>
      <c r="OQS2392" s="342"/>
      <c r="OQT2392" s="342"/>
      <c r="OQU2392" s="342"/>
      <c r="OQV2392" s="342"/>
      <c r="OQW2392" s="342"/>
      <c r="OQX2392" s="342"/>
      <c r="OQY2392" s="342"/>
      <c r="OQZ2392" s="342"/>
      <c r="ORA2392" s="342"/>
      <c r="ORB2392" s="342"/>
      <c r="ORC2392" s="342"/>
      <c r="ORD2392" s="342"/>
      <c r="ORE2392" s="342"/>
      <c r="ORF2392" s="342"/>
      <c r="ORG2392" s="342"/>
      <c r="ORH2392" s="342"/>
      <c r="ORI2392" s="342"/>
      <c r="ORJ2392" s="342"/>
      <c r="ORK2392" s="342"/>
      <c r="ORL2392" s="342"/>
      <c r="ORM2392" s="342"/>
      <c r="ORN2392" s="342"/>
      <c r="ORO2392" s="342"/>
      <c r="ORP2392" s="342"/>
      <c r="ORQ2392" s="342"/>
      <c r="ORR2392" s="342"/>
      <c r="ORS2392" s="342"/>
      <c r="ORT2392" s="342"/>
      <c r="ORU2392" s="342"/>
      <c r="ORV2392" s="342"/>
      <c r="ORW2392" s="342"/>
      <c r="ORX2392" s="342"/>
      <c r="ORY2392" s="342"/>
      <c r="ORZ2392" s="342"/>
      <c r="OSA2392" s="342"/>
      <c r="OSB2392" s="342"/>
      <c r="OSC2392" s="342"/>
      <c r="OSD2392" s="342"/>
      <c r="OSE2392" s="342"/>
      <c r="OSF2392" s="342"/>
      <c r="OSG2392" s="342"/>
      <c r="OSH2392" s="342"/>
      <c r="OSI2392" s="342"/>
      <c r="OSJ2392" s="342"/>
      <c r="OSK2392" s="342"/>
      <c r="OSL2392" s="342"/>
      <c r="OSM2392" s="342"/>
      <c r="OSN2392" s="342"/>
      <c r="OSO2392" s="342"/>
      <c r="OSP2392" s="342"/>
      <c r="OSQ2392" s="342"/>
      <c r="OSR2392" s="342"/>
      <c r="OSS2392" s="342"/>
      <c r="OST2392" s="342"/>
      <c r="OSU2392" s="342"/>
      <c r="OSV2392" s="342"/>
      <c r="OSW2392" s="342"/>
      <c r="OSX2392" s="342"/>
      <c r="OSY2392" s="342"/>
      <c r="OSZ2392" s="342"/>
      <c r="OTA2392" s="342"/>
      <c r="OTB2392" s="342"/>
      <c r="OTC2392" s="342"/>
      <c r="OTD2392" s="342"/>
      <c r="OTE2392" s="342"/>
      <c r="OTF2392" s="342"/>
      <c r="OTG2392" s="342"/>
      <c r="OTH2392" s="342"/>
      <c r="OTI2392" s="342"/>
      <c r="OTJ2392" s="342"/>
      <c r="OTK2392" s="342"/>
      <c r="OTL2392" s="342"/>
      <c r="OTM2392" s="342"/>
      <c r="OTN2392" s="342"/>
      <c r="OTO2392" s="342"/>
      <c r="OTP2392" s="342"/>
      <c r="OTQ2392" s="342"/>
      <c r="OTR2392" s="342"/>
      <c r="OTS2392" s="342"/>
      <c r="OTT2392" s="342"/>
      <c r="OTU2392" s="342"/>
      <c r="OTV2392" s="342"/>
      <c r="OTW2392" s="342"/>
      <c r="OTX2392" s="342"/>
      <c r="OTY2392" s="342"/>
      <c r="OTZ2392" s="342"/>
      <c r="OUA2392" s="342"/>
      <c r="OUB2392" s="342"/>
      <c r="OUC2392" s="342"/>
      <c r="OUD2392" s="342"/>
      <c r="OUE2392" s="342"/>
      <c r="OUF2392" s="342"/>
      <c r="OUG2392" s="342"/>
      <c r="OUH2392" s="342"/>
      <c r="OUI2392" s="342"/>
      <c r="OUJ2392" s="342"/>
      <c r="OUK2392" s="342"/>
      <c r="OUL2392" s="342"/>
      <c r="OUM2392" s="342"/>
      <c r="OUN2392" s="342"/>
      <c r="OUO2392" s="342"/>
      <c r="OUP2392" s="342"/>
      <c r="OUQ2392" s="342"/>
      <c r="OUR2392" s="342"/>
      <c r="OUS2392" s="342"/>
      <c r="OUT2392" s="342"/>
      <c r="OUU2392" s="342"/>
      <c r="OUV2392" s="342"/>
      <c r="OUW2392" s="342"/>
      <c r="OUX2392" s="342"/>
      <c r="OUY2392" s="342"/>
      <c r="OUZ2392" s="342"/>
      <c r="OVA2392" s="342"/>
      <c r="OVB2392" s="342"/>
      <c r="OVC2392" s="342"/>
      <c r="OVD2392" s="342"/>
      <c r="OVE2392" s="342"/>
      <c r="OVF2392" s="342"/>
      <c r="OVG2392" s="342"/>
      <c r="OVH2392" s="342"/>
      <c r="OVI2392" s="342"/>
      <c r="OVJ2392" s="342"/>
      <c r="OVK2392" s="342"/>
      <c r="OVL2392" s="342"/>
      <c r="OVM2392" s="342"/>
      <c r="OVN2392" s="342"/>
      <c r="OVO2392" s="342"/>
      <c r="OVP2392" s="342"/>
      <c r="OVQ2392" s="342"/>
      <c r="OVR2392" s="342"/>
      <c r="OVS2392" s="342"/>
      <c r="OVT2392" s="342"/>
      <c r="OVU2392" s="342"/>
      <c r="OVV2392" s="342"/>
      <c r="OVW2392" s="342"/>
      <c r="OVX2392" s="342"/>
      <c r="OVY2392" s="342"/>
      <c r="OVZ2392" s="342"/>
      <c r="OWA2392" s="342"/>
      <c r="OWB2392" s="342"/>
      <c r="OWC2392" s="342"/>
      <c r="OWD2392" s="342"/>
      <c r="OWE2392" s="342"/>
      <c r="OWF2392" s="342"/>
      <c r="OWG2392" s="342"/>
      <c r="OWH2392" s="342"/>
      <c r="OWI2392" s="342"/>
      <c r="OWJ2392" s="342"/>
      <c r="OWK2392" s="342"/>
      <c r="OWL2392" s="342"/>
      <c r="OWM2392" s="342"/>
      <c r="OWN2392" s="342"/>
      <c r="OWO2392" s="342"/>
      <c r="OWP2392" s="342"/>
      <c r="OWQ2392" s="342"/>
      <c r="OWR2392" s="342"/>
      <c r="OWS2392" s="342"/>
      <c r="OWT2392" s="342"/>
      <c r="OWU2392" s="342"/>
      <c r="OWV2392" s="342"/>
      <c r="OWW2392" s="342"/>
      <c r="OWX2392" s="342"/>
      <c r="OWY2392" s="342"/>
      <c r="OWZ2392" s="342"/>
      <c r="OXA2392" s="342"/>
      <c r="OXB2392" s="342"/>
      <c r="OXC2392" s="342"/>
      <c r="OXD2392" s="342"/>
      <c r="OXE2392" s="342"/>
      <c r="OXF2392" s="342"/>
      <c r="OXG2392" s="342"/>
      <c r="OXH2392" s="342"/>
      <c r="OXI2392" s="342"/>
      <c r="OXJ2392" s="342"/>
      <c r="OXK2392" s="342"/>
      <c r="OXL2392" s="342"/>
      <c r="OXM2392" s="342"/>
      <c r="OXN2392" s="342"/>
      <c r="OXO2392" s="342"/>
      <c r="OXP2392" s="342"/>
      <c r="OXQ2392" s="342"/>
      <c r="OXR2392" s="342"/>
      <c r="OXS2392" s="342"/>
      <c r="OXT2392" s="342"/>
      <c r="OXU2392" s="342"/>
      <c r="OXV2392" s="342"/>
      <c r="OXW2392" s="342"/>
      <c r="OXX2392" s="342"/>
      <c r="OXY2392" s="342"/>
      <c r="OXZ2392" s="342"/>
      <c r="OYA2392" s="342"/>
      <c r="OYB2392" s="342"/>
      <c r="OYC2392" s="342"/>
      <c r="OYD2392" s="342"/>
      <c r="OYE2392" s="342"/>
      <c r="OYF2392" s="342"/>
      <c r="OYG2392" s="342"/>
      <c r="OYH2392" s="342"/>
      <c r="OYI2392" s="342"/>
      <c r="OYJ2392" s="342"/>
      <c r="OYK2392" s="342"/>
      <c r="OYL2392" s="342"/>
      <c r="OYM2392" s="342"/>
      <c r="OYN2392" s="342"/>
      <c r="OYO2392" s="342"/>
      <c r="OYP2392" s="342"/>
      <c r="OYQ2392" s="342"/>
      <c r="OYR2392" s="342"/>
      <c r="OYS2392" s="342"/>
      <c r="OYT2392" s="342"/>
      <c r="OYU2392" s="342"/>
      <c r="OYV2392" s="342"/>
      <c r="OYW2392" s="342"/>
      <c r="OYX2392" s="342"/>
      <c r="OYY2392" s="342"/>
      <c r="OYZ2392" s="342"/>
      <c r="OZA2392" s="342"/>
      <c r="OZB2392" s="342"/>
      <c r="OZC2392" s="342"/>
      <c r="OZD2392" s="342"/>
      <c r="OZE2392" s="342"/>
      <c r="OZF2392" s="342"/>
      <c r="OZG2392" s="342"/>
      <c r="OZH2392" s="342"/>
      <c r="OZI2392" s="342"/>
      <c r="OZJ2392" s="342"/>
      <c r="OZK2392" s="342"/>
      <c r="OZL2392" s="342"/>
      <c r="OZM2392" s="342"/>
      <c r="OZN2392" s="342"/>
      <c r="OZO2392" s="342"/>
      <c r="OZP2392" s="342"/>
      <c r="OZQ2392" s="342"/>
      <c r="OZR2392" s="342"/>
      <c r="OZS2392" s="342"/>
      <c r="OZT2392" s="342"/>
      <c r="OZU2392" s="342"/>
      <c r="OZV2392" s="342"/>
      <c r="OZW2392" s="342"/>
      <c r="OZX2392" s="342"/>
      <c r="OZY2392" s="342"/>
      <c r="OZZ2392" s="342"/>
      <c r="PAA2392" s="342"/>
      <c r="PAB2392" s="342"/>
      <c r="PAC2392" s="342"/>
      <c r="PAD2392" s="342"/>
      <c r="PAE2392" s="342"/>
      <c r="PAF2392" s="342"/>
      <c r="PAG2392" s="342"/>
      <c r="PAH2392" s="342"/>
      <c r="PAI2392" s="342"/>
      <c r="PAJ2392" s="342"/>
      <c r="PAK2392" s="342"/>
      <c r="PAL2392" s="342"/>
      <c r="PAM2392" s="342"/>
      <c r="PAN2392" s="342"/>
      <c r="PAO2392" s="342"/>
      <c r="PAP2392" s="342"/>
      <c r="PAQ2392" s="342"/>
      <c r="PAR2392" s="342"/>
      <c r="PAS2392" s="342"/>
      <c r="PAT2392" s="342"/>
      <c r="PAU2392" s="342"/>
      <c r="PAV2392" s="342"/>
      <c r="PAW2392" s="342"/>
      <c r="PAX2392" s="342"/>
      <c r="PAY2392" s="342"/>
      <c r="PAZ2392" s="342"/>
      <c r="PBA2392" s="342"/>
      <c r="PBB2392" s="342"/>
      <c r="PBC2392" s="342"/>
      <c r="PBD2392" s="342"/>
      <c r="PBE2392" s="342"/>
      <c r="PBF2392" s="342"/>
      <c r="PBG2392" s="342"/>
      <c r="PBH2392" s="342"/>
      <c r="PBI2392" s="342"/>
      <c r="PBJ2392" s="342"/>
      <c r="PBK2392" s="342"/>
      <c r="PBL2392" s="342"/>
      <c r="PBM2392" s="342"/>
      <c r="PBN2392" s="342"/>
      <c r="PBO2392" s="342"/>
      <c r="PBP2392" s="342"/>
      <c r="PBQ2392" s="342"/>
      <c r="PBR2392" s="342"/>
      <c r="PBS2392" s="342"/>
      <c r="PBT2392" s="342"/>
      <c r="PBU2392" s="342"/>
      <c r="PBV2392" s="342"/>
      <c r="PBW2392" s="342"/>
      <c r="PBX2392" s="342"/>
      <c r="PBY2392" s="342"/>
      <c r="PBZ2392" s="342"/>
      <c r="PCA2392" s="342"/>
      <c r="PCB2392" s="342"/>
      <c r="PCC2392" s="342"/>
      <c r="PCD2392" s="342"/>
      <c r="PCE2392" s="342"/>
      <c r="PCF2392" s="342"/>
      <c r="PCG2392" s="342"/>
      <c r="PCH2392" s="342"/>
      <c r="PCI2392" s="342"/>
      <c r="PCJ2392" s="342"/>
      <c r="PCK2392" s="342"/>
      <c r="PCL2392" s="342"/>
      <c r="PCM2392" s="342"/>
      <c r="PCN2392" s="342"/>
      <c r="PCO2392" s="342"/>
      <c r="PCP2392" s="342"/>
      <c r="PCQ2392" s="342"/>
      <c r="PCR2392" s="342"/>
      <c r="PCS2392" s="342"/>
      <c r="PCT2392" s="342"/>
      <c r="PCU2392" s="342"/>
      <c r="PCV2392" s="342"/>
      <c r="PCW2392" s="342"/>
      <c r="PCX2392" s="342"/>
      <c r="PCY2392" s="342"/>
      <c r="PCZ2392" s="342"/>
      <c r="PDA2392" s="342"/>
      <c r="PDB2392" s="342"/>
      <c r="PDC2392" s="342"/>
      <c r="PDD2392" s="342"/>
      <c r="PDE2392" s="342"/>
      <c r="PDF2392" s="342"/>
      <c r="PDG2392" s="342"/>
      <c r="PDH2392" s="342"/>
      <c r="PDI2392" s="342"/>
      <c r="PDJ2392" s="342"/>
      <c r="PDK2392" s="342"/>
      <c r="PDL2392" s="342"/>
      <c r="PDM2392" s="342"/>
      <c r="PDN2392" s="342"/>
      <c r="PDO2392" s="342"/>
      <c r="PDP2392" s="342"/>
      <c r="PDQ2392" s="342"/>
      <c r="PDR2392" s="342"/>
      <c r="PDS2392" s="342"/>
      <c r="PDT2392" s="342"/>
      <c r="PDU2392" s="342"/>
      <c r="PDV2392" s="342"/>
      <c r="PDW2392" s="342"/>
      <c r="PDX2392" s="342"/>
      <c r="PDY2392" s="342"/>
      <c r="PDZ2392" s="342"/>
      <c r="PEA2392" s="342"/>
      <c r="PEB2392" s="342"/>
      <c r="PEC2392" s="342"/>
      <c r="PED2392" s="342"/>
      <c r="PEE2392" s="342"/>
      <c r="PEF2392" s="342"/>
      <c r="PEG2392" s="342"/>
      <c r="PEH2392" s="342"/>
      <c r="PEI2392" s="342"/>
      <c r="PEJ2392" s="342"/>
      <c r="PEK2392" s="342"/>
      <c r="PEL2392" s="342"/>
      <c r="PEM2392" s="342"/>
      <c r="PEN2392" s="342"/>
      <c r="PEO2392" s="342"/>
      <c r="PEP2392" s="342"/>
      <c r="PEQ2392" s="342"/>
      <c r="PER2392" s="342"/>
      <c r="PES2392" s="342"/>
      <c r="PET2392" s="342"/>
      <c r="PEU2392" s="342"/>
      <c r="PEV2392" s="342"/>
      <c r="PEW2392" s="342"/>
      <c r="PEX2392" s="342"/>
      <c r="PEY2392" s="342"/>
      <c r="PEZ2392" s="342"/>
      <c r="PFA2392" s="342"/>
      <c r="PFB2392" s="342"/>
      <c r="PFC2392" s="342"/>
      <c r="PFD2392" s="342"/>
      <c r="PFE2392" s="342"/>
      <c r="PFF2392" s="342"/>
      <c r="PFG2392" s="342"/>
      <c r="PFH2392" s="342"/>
      <c r="PFI2392" s="342"/>
      <c r="PFJ2392" s="342"/>
      <c r="PFK2392" s="342"/>
      <c r="PFL2392" s="342"/>
      <c r="PFM2392" s="342"/>
      <c r="PFN2392" s="342"/>
      <c r="PFO2392" s="342"/>
      <c r="PFP2392" s="342"/>
      <c r="PFQ2392" s="342"/>
      <c r="PFR2392" s="342"/>
      <c r="PFS2392" s="342"/>
      <c r="PFT2392" s="342"/>
      <c r="PFU2392" s="342"/>
      <c r="PFV2392" s="342"/>
      <c r="PFW2392" s="342"/>
      <c r="PFX2392" s="342"/>
      <c r="PFY2392" s="342"/>
      <c r="PFZ2392" s="342"/>
      <c r="PGA2392" s="342"/>
      <c r="PGB2392" s="342"/>
      <c r="PGC2392" s="342"/>
      <c r="PGD2392" s="342"/>
      <c r="PGE2392" s="342"/>
      <c r="PGF2392" s="342"/>
      <c r="PGG2392" s="342"/>
      <c r="PGH2392" s="342"/>
      <c r="PGI2392" s="342"/>
      <c r="PGJ2392" s="342"/>
      <c r="PGK2392" s="342"/>
      <c r="PGL2392" s="342"/>
      <c r="PGM2392" s="342"/>
      <c r="PGN2392" s="342"/>
      <c r="PGO2392" s="342"/>
      <c r="PGP2392" s="342"/>
      <c r="PGQ2392" s="342"/>
      <c r="PGR2392" s="342"/>
      <c r="PGS2392" s="342"/>
      <c r="PGT2392" s="342"/>
      <c r="PGU2392" s="342"/>
      <c r="PGV2392" s="342"/>
      <c r="PGW2392" s="342"/>
      <c r="PGX2392" s="342"/>
      <c r="PGY2392" s="342"/>
      <c r="PGZ2392" s="342"/>
      <c r="PHA2392" s="342"/>
      <c r="PHB2392" s="342"/>
      <c r="PHC2392" s="342"/>
      <c r="PHD2392" s="342"/>
      <c r="PHE2392" s="342"/>
      <c r="PHF2392" s="342"/>
      <c r="PHG2392" s="342"/>
      <c r="PHH2392" s="342"/>
      <c r="PHI2392" s="342"/>
      <c r="PHJ2392" s="342"/>
      <c r="PHK2392" s="342"/>
      <c r="PHL2392" s="342"/>
      <c r="PHM2392" s="342"/>
      <c r="PHN2392" s="342"/>
      <c r="PHO2392" s="342"/>
      <c r="PHP2392" s="342"/>
      <c r="PHQ2392" s="342"/>
      <c r="PHR2392" s="342"/>
      <c r="PHS2392" s="342"/>
      <c r="PHT2392" s="342"/>
      <c r="PHU2392" s="342"/>
      <c r="PHV2392" s="342"/>
      <c r="PHW2392" s="342"/>
      <c r="PHX2392" s="342"/>
      <c r="PHY2392" s="342"/>
      <c r="PHZ2392" s="342"/>
      <c r="PIA2392" s="342"/>
      <c r="PIB2392" s="342"/>
      <c r="PIC2392" s="342"/>
      <c r="PID2392" s="342"/>
      <c r="PIE2392" s="342"/>
      <c r="PIF2392" s="342"/>
      <c r="PIG2392" s="342"/>
      <c r="PIH2392" s="342"/>
      <c r="PII2392" s="342"/>
      <c r="PIJ2392" s="342"/>
      <c r="PIK2392" s="342"/>
      <c r="PIL2392" s="342"/>
      <c r="PIM2392" s="342"/>
      <c r="PIN2392" s="342"/>
      <c r="PIO2392" s="342"/>
      <c r="PIP2392" s="342"/>
      <c r="PIQ2392" s="342"/>
      <c r="PIR2392" s="342"/>
      <c r="PIS2392" s="342"/>
      <c r="PIT2392" s="342"/>
      <c r="PIU2392" s="342"/>
      <c r="PIV2392" s="342"/>
      <c r="PIW2392" s="342"/>
      <c r="PIX2392" s="342"/>
      <c r="PIY2392" s="342"/>
      <c r="PIZ2392" s="342"/>
      <c r="PJA2392" s="342"/>
      <c r="PJB2392" s="342"/>
      <c r="PJC2392" s="342"/>
      <c r="PJD2392" s="342"/>
      <c r="PJE2392" s="342"/>
      <c r="PJF2392" s="342"/>
      <c r="PJG2392" s="342"/>
      <c r="PJH2392" s="342"/>
      <c r="PJI2392" s="342"/>
      <c r="PJJ2392" s="342"/>
      <c r="PJK2392" s="342"/>
      <c r="PJL2392" s="342"/>
      <c r="PJM2392" s="342"/>
      <c r="PJN2392" s="342"/>
      <c r="PJO2392" s="342"/>
      <c r="PJP2392" s="342"/>
      <c r="PJQ2392" s="342"/>
      <c r="PJR2392" s="342"/>
      <c r="PJS2392" s="342"/>
      <c r="PJT2392" s="342"/>
      <c r="PJU2392" s="342"/>
      <c r="PJV2392" s="342"/>
      <c r="PJW2392" s="342"/>
      <c r="PJX2392" s="342"/>
      <c r="PJY2392" s="342"/>
      <c r="PJZ2392" s="342"/>
      <c r="PKA2392" s="342"/>
      <c r="PKB2392" s="342"/>
      <c r="PKC2392" s="342"/>
      <c r="PKD2392" s="342"/>
      <c r="PKE2392" s="342"/>
      <c r="PKF2392" s="342"/>
      <c r="PKG2392" s="342"/>
      <c r="PKH2392" s="342"/>
      <c r="PKI2392" s="342"/>
      <c r="PKJ2392" s="342"/>
      <c r="PKK2392" s="342"/>
      <c r="PKL2392" s="342"/>
      <c r="PKM2392" s="342"/>
      <c r="PKN2392" s="342"/>
      <c r="PKO2392" s="342"/>
      <c r="PKP2392" s="342"/>
      <c r="PKQ2392" s="342"/>
      <c r="PKR2392" s="342"/>
      <c r="PKS2392" s="342"/>
      <c r="PKT2392" s="342"/>
      <c r="PKU2392" s="342"/>
      <c r="PKV2392" s="342"/>
      <c r="PKW2392" s="342"/>
      <c r="PKX2392" s="342"/>
      <c r="PKY2392" s="342"/>
      <c r="PKZ2392" s="342"/>
      <c r="PLA2392" s="342"/>
      <c r="PLB2392" s="342"/>
      <c r="PLC2392" s="342"/>
      <c r="PLD2392" s="342"/>
      <c r="PLE2392" s="342"/>
      <c r="PLF2392" s="342"/>
      <c r="PLG2392" s="342"/>
      <c r="PLH2392" s="342"/>
      <c r="PLI2392" s="342"/>
      <c r="PLJ2392" s="342"/>
      <c r="PLK2392" s="342"/>
      <c r="PLL2392" s="342"/>
      <c r="PLM2392" s="342"/>
      <c r="PLN2392" s="342"/>
      <c r="PLO2392" s="342"/>
      <c r="PLP2392" s="342"/>
      <c r="PLQ2392" s="342"/>
      <c r="PLR2392" s="342"/>
      <c r="PLS2392" s="342"/>
      <c r="PLT2392" s="342"/>
      <c r="PLU2392" s="342"/>
      <c r="PLV2392" s="342"/>
      <c r="PLW2392" s="342"/>
      <c r="PLX2392" s="342"/>
      <c r="PLY2392" s="342"/>
      <c r="PLZ2392" s="342"/>
      <c r="PMA2392" s="342"/>
      <c r="PMB2392" s="342"/>
      <c r="PMC2392" s="342"/>
      <c r="PMD2392" s="342"/>
      <c r="PME2392" s="342"/>
      <c r="PMF2392" s="342"/>
      <c r="PMG2392" s="342"/>
      <c r="PMH2392" s="342"/>
      <c r="PMI2392" s="342"/>
      <c r="PMJ2392" s="342"/>
      <c r="PMK2392" s="342"/>
      <c r="PML2392" s="342"/>
      <c r="PMM2392" s="342"/>
      <c r="PMN2392" s="342"/>
      <c r="PMO2392" s="342"/>
      <c r="PMP2392" s="342"/>
      <c r="PMQ2392" s="342"/>
      <c r="PMR2392" s="342"/>
      <c r="PMS2392" s="342"/>
      <c r="PMT2392" s="342"/>
      <c r="PMU2392" s="342"/>
      <c r="PMV2392" s="342"/>
      <c r="PMW2392" s="342"/>
      <c r="PMX2392" s="342"/>
      <c r="PMY2392" s="342"/>
      <c r="PMZ2392" s="342"/>
      <c r="PNA2392" s="342"/>
      <c r="PNB2392" s="342"/>
      <c r="PNC2392" s="342"/>
      <c r="PND2392" s="342"/>
      <c r="PNE2392" s="342"/>
      <c r="PNF2392" s="342"/>
      <c r="PNG2392" s="342"/>
      <c r="PNH2392" s="342"/>
      <c r="PNI2392" s="342"/>
      <c r="PNJ2392" s="342"/>
      <c r="PNK2392" s="342"/>
      <c r="PNL2392" s="342"/>
      <c r="PNM2392" s="342"/>
      <c r="PNN2392" s="342"/>
      <c r="PNO2392" s="342"/>
      <c r="PNP2392" s="342"/>
      <c r="PNQ2392" s="342"/>
      <c r="PNR2392" s="342"/>
      <c r="PNS2392" s="342"/>
      <c r="PNT2392" s="342"/>
      <c r="PNU2392" s="342"/>
      <c r="PNV2392" s="342"/>
      <c r="PNW2392" s="342"/>
      <c r="PNX2392" s="342"/>
      <c r="PNY2392" s="342"/>
      <c r="PNZ2392" s="342"/>
      <c r="POA2392" s="342"/>
      <c r="POB2392" s="342"/>
      <c r="POC2392" s="342"/>
      <c r="POD2392" s="342"/>
      <c r="POE2392" s="342"/>
      <c r="POF2392" s="342"/>
      <c r="POG2392" s="342"/>
      <c r="POH2392" s="342"/>
      <c r="POI2392" s="342"/>
      <c r="POJ2392" s="342"/>
      <c r="POK2392" s="342"/>
      <c r="POL2392" s="342"/>
      <c r="POM2392" s="342"/>
      <c r="PON2392" s="342"/>
      <c r="POO2392" s="342"/>
      <c r="POP2392" s="342"/>
      <c r="POQ2392" s="342"/>
      <c r="POR2392" s="342"/>
      <c r="POS2392" s="342"/>
      <c r="POT2392" s="342"/>
      <c r="POU2392" s="342"/>
      <c r="POV2392" s="342"/>
      <c r="POW2392" s="342"/>
      <c r="POX2392" s="342"/>
      <c r="POY2392" s="342"/>
      <c r="POZ2392" s="342"/>
      <c r="PPA2392" s="342"/>
      <c r="PPB2392" s="342"/>
      <c r="PPC2392" s="342"/>
      <c r="PPD2392" s="342"/>
      <c r="PPE2392" s="342"/>
      <c r="PPF2392" s="342"/>
      <c r="PPG2392" s="342"/>
      <c r="PPH2392" s="342"/>
      <c r="PPI2392" s="342"/>
      <c r="PPJ2392" s="342"/>
      <c r="PPK2392" s="342"/>
      <c r="PPL2392" s="342"/>
      <c r="PPM2392" s="342"/>
      <c r="PPN2392" s="342"/>
      <c r="PPO2392" s="342"/>
      <c r="PPP2392" s="342"/>
      <c r="PPQ2392" s="342"/>
      <c r="PPR2392" s="342"/>
      <c r="PPS2392" s="342"/>
      <c r="PPT2392" s="342"/>
      <c r="PPU2392" s="342"/>
      <c r="PPV2392" s="342"/>
      <c r="PPW2392" s="342"/>
      <c r="PPX2392" s="342"/>
      <c r="PPY2392" s="342"/>
      <c r="PPZ2392" s="342"/>
      <c r="PQA2392" s="342"/>
      <c r="PQB2392" s="342"/>
      <c r="PQC2392" s="342"/>
      <c r="PQD2392" s="342"/>
      <c r="PQE2392" s="342"/>
      <c r="PQF2392" s="342"/>
      <c r="PQG2392" s="342"/>
      <c r="PQH2392" s="342"/>
      <c r="PQI2392" s="342"/>
      <c r="PQJ2392" s="342"/>
      <c r="PQK2392" s="342"/>
      <c r="PQL2392" s="342"/>
      <c r="PQM2392" s="342"/>
      <c r="PQN2392" s="342"/>
      <c r="PQO2392" s="342"/>
      <c r="PQP2392" s="342"/>
      <c r="PQQ2392" s="342"/>
      <c r="PQR2392" s="342"/>
      <c r="PQS2392" s="342"/>
      <c r="PQT2392" s="342"/>
      <c r="PQU2392" s="342"/>
      <c r="PQV2392" s="342"/>
      <c r="PQW2392" s="342"/>
      <c r="PQX2392" s="342"/>
      <c r="PQY2392" s="342"/>
      <c r="PQZ2392" s="342"/>
      <c r="PRA2392" s="342"/>
      <c r="PRB2392" s="342"/>
      <c r="PRC2392" s="342"/>
      <c r="PRD2392" s="342"/>
      <c r="PRE2392" s="342"/>
      <c r="PRF2392" s="342"/>
      <c r="PRG2392" s="342"/>
      <c r="PRH2392" s="342"/>
      <c r="PRI2392" s="342"/>
      <c r="PRJ2392" s="342"/>
      <c r="PRK2392" s="342"/>
      <c r="PRL2392" s="342"/>
      <c r="PRM2392" s="342"/>
      <c r="PRN2392" s="342"/>
      <c r="PRO2392" s="342"/>
      <c r="PRP2392" s="342"/>
      <c r="PRQ2392" s="342"/>
      <c r="PRR2392" s="342"/>
      <c r="PRS2392" s="342"/>
      <c r="PRT2392" s="342"/>
      <c r="PRU2392" s="342"/>
      <c r="PRV2392" s="342"/>
      <c r="PRW2392" s="342"/>
      <c r="PRX2392" s="342"/>
      <c r="PRY2392" s="342"/>
      <c r="PRZ2392" s="342"/>
      <c r="PSA2392" s="342"/>
      <c r="PSB2392" s="342"/>
      <c r="PSC2392" s="342"/>
      <c r="PSD2392" s="342"/>
      <c r="PSE2392" s="342"/>
      <c r="PSF2392" s="342"/>
      <c r="PSG2392" s="342"/>
      <c r="PSH2392" s="342"/>
      <c r="PSI2392" s="342"/>
      <c r="PSJ2392" s="342"/>
      <c r="PSK2392" s="342"/>
      <c r="PSL2392" s="342"/>
      <c r="PSM2392" s="342"/>
      <c r="PSN2392" s="342"/>
      <c r="PSO2392" s="342"/>
      <c r="PSP2392" s="342"/>
      <c r="PSQ2392" s="342"/>
      <c r="PSR2392" s="342"/>
      <c r="PSS2392" s="342"/>
      <c r="PST2392" s="342"/>
      <c r="PSU2392" s="342"/>
      <c r="PSV2392" s="342"/>
      <c r="PSW2392" s="342"/>
      <c r="PSX2392" s="342"/>
      <c r="PSY2392" s="342"/>
      <c r="PSZ2392" s="342"/>
      <c r="PTA2392" s="342"/>
      <c r="PTB2392" s="342"/>
      <c r="PTC2392" s="342"/>
      <c r="PTD2392" s="342"/>
      <c r="PTE2392" s="342"/>
      <c r="PTF2392" s="342"/>
      <c r="PTG2392" s="342"/>
      <c r="PTH2392" s="342"/>
      <c r="PTI2392" s="342"/>
      <c r="PTJ2392" s="342"/>
      <c r="PTK2392" s="342"/>
      <c r="PTL2392" s="342"/>
      <c r="PTM2392" s="342"/>
      <c r="PTN2392" s="342"/>
      <c r="PTO2392" s="342"/>
      <c r="PTP2392" s="342"/>
      <c r="PTQ2392" s="342"/>
      <c r="PTR2392" s="342"/>
      <c r="PTS2392" s="342"/>
      <c r="PTT2392" s="342"/>
      <c r="PTU2392" s="342"/>
      <c r="PTV2392" s="342"/>
      <c r="PTW2392" s="342"/>
      <c r="PTX2392" s="342"/>
      <c r="PTY2392" s="342"/>
      <c r="PTZ2392" s="342"/>
      <c r="PUA2392" s="342"/>
      <c r="PUB2392" s="342"/>
      <c r="PUC2392" s="342"/>
      <c r="PUD2392" s="342"/>
      <c r="PUE2392" s="342"/>
      <c r="PUF2392" s="342"/>
      <c r="PUG2392" s="342"/>
      <c r="PUH2392" s="342"/>
      <c r="PUI2392" s="342"/>
      <c r="PUJ2392" s="342"/>
      <c r="PUK2392" s="342"/>
      <c r="PUL2392" s="342"/>
      <c r="PUM2392" s="342"/>
      <c r="PUN2392" s="342"/>
      <c r="PUO2392" s="342"/>
      <c r="PUP2392" s="342"/>
      <c r="PUQ2392" s="342"/>
      <c r="PUR2392" s="342"/>
      <c r="PUS2392" s="342"/>
      <c r="PUT2392" s="342"/>
      <c r="PUU2392" s="342"/>
      <c r="PUV2392" s="342"/>
      <c r="PUW2392" s="342"/>
      <c r="PUX2392" s="342"/>
      <c r="PUY2392" s="342"/>
      <c r="PUZ2392" s="342"/>
      <c r="PVA2392" s="342"/>
      <c r="PVB2392" s="342"/>
      <c r="PVC2392" s="342"/>
      <c r="PVD2392" s="342"/>
      <c r="PVE2392" s="342"/>
      <c r="PVF2392" s="342"/>
      <c r="PVG2392" s="342"/>
      <c r="PVH2392" s="342"/>
      <c r="PVI2392" s="342"/>
      <c r="PVJ2392" s="342"/>
      <c r="PVK2392" s="342"/>
      <c r="PVL2392" s="342"/>
      <c r="PVM2392" s="342"/>
      <c r="PVN2392" s="342"/>
      <c r="PVO2392" s="342"/>
      <c r="PVP2392" s="342"/>
      <c r="PVQ2392" s="342"/>
      <c r="PVR2392" s="342"/>
      <c r="PVS2392" s="342"/>
      <c r="PVT2392" s="342"/>
      <c r="PVU2392" s="342"/>
      <c r="PVV2392" s="342"/>
      <c r="PVW2392" s="342"/>
      <c r="PVX2392" s="342"/>
      <c r="PVY2392" s="342"/>
      <c r="PVZ2392" s="342"/>
      <c r="PWA2392" s="342"/>
      <c r="PWB2392" s="342"/>
      <c r="PWC2392" s="342"/>
      <c r="PWD2392" s="342"/>
      <c r="PWE2392" s="342"/>
      <c r="PWF2392" s="342"/>
      <c r="PWG2392" s="342"/>
      <c r="PWH2392" s="342"/>
      <c r="PWI2392" s="342"/>
      <c r="PWJ2392" s="342"/>
      <c r="PWK2392" s="342"/>
      <c r="PWL2392" s="342"/>
      <c r="PWM2392" s="342"/>
      <c r="PWN2392" s="342"/>
      <c r="PWO2392" s="342"/>
      <c r="PWP2392" s="342"/>
      <c r="PWQ2392" s="342"/>
      <c r="PWR2392" s="342"/>
      <c r="PWS2392" s="342"/>
      <c r="PWT2392" s="342"/>
      <c r="PWU2392" s="342"/>
      <c r="PWV2392" s="342"/>
      <c r="PWW2392" s="342"/>
      <c r="PWX2392" s="342"/>
      <c r="PWY2392" s="342"/>
      <c r="PWZ2392" s="342"/>
      <c r="PXA2392" s="342"/>
      <c r="PXB2392" s="342"/>
      <c r="PXC2392" s="342"/>
      <c r="PXD2392" s="342"/>
      <c r="PXE2392" s="342"/>
      <c r="PXF2392" s="342"/>
      <c r="PXG2392" s="342"/>
      <c r="PXH2392" s="342"/>
      <c r="PXI2392" s="342"/>
      <c r="PXJ2392" s="342"/>
      <c r="PXK2392" s="342"/>
      <c r="PXL2392" s="342"/>
      <c r="PXM2392" s="342"/>
      <c r="PXN2392" s="342"/>
      <c r="PXO2392" s="342"/>
      <c r="PXP2392" s="342"/>
      <c r="PXQ2392" s="342"/>
      <c r="PXR2392" s="342"/>
      <c r="PXS2392" s="342"/>
      <c r="PXT2392" s="342"/>
      <c r="PXU2392" s="342"/>
      <c r="PXV2392" s="342"/>
      <c r="PXW2392" s="342"/>
      <c r="PXX2392" s="342"/>
      <c r="PXY2392" s="342"/>
      <c r="PXZ2392" s="342"/>
      <c r="PYA2392" s="342"/>
      <c r="PYB2392" s="342"/>
      <c r="PYC2392" s="342"/>
      <c r="PYD2392" s="342"/>
      <c r="PYE2392" s="342"/>
      <c r="PYF2392" s="342"/>
      <c r="PYG2392" s="342"/>
      <c r="PYH2392" s="342"/>
      <c r="PYI2392" s="342"/>
      <c r="PYJ2392" s="342"/>
      <c r="PYK2392" s="342"/>
      <c r="PYL2392" s="342"/>
      <c r="PYM2392" s="342"/>
      <c r="PYN2392" s="342"/>
      <c r="PYO2392" s="342"/>
      <c r="PYP2392" s="342"/>
      <c r="PYQ2392" s="342"/>
      <c r="PYR2392" s="342"/>
      <c r="PYS2392" s="342"/>
      <c r="PYT2392" s="342"/>
      <c r="PYU2392" s="342"/>
      <c r="PYV2392" s="342"/>
      <c r="PYW2392" s="342"/>
      <c r="PYX2392" s="342"/>
      <c r="PYY2392" s="342"/>
      <c r="PYZ2392" s="342"/>
      <c r="PZA2392" s="342"/>
      <c r="PZB2392" s="342"/>
      <c r="PZC2392" s="342"/>
      <c r="PZD2392" s="342"/>
      <c r="PZE2392" s="342"/>
      <c r="PZF2392" s="342"/>
      <c r="PZG2392" s="342"/>
      <c r="PZH2392" s="342"/>
      <c r="PZI2392" s="342"/>
      <c r="PZJ2392" s="342"/>
      <c r="PZK2392" s="342"/>
      <c r="PZL2392" s="342"/>
      <c r="PZM2392" s="342"/>
      <c r="PZN2392" s="342"/>
      <c r="PZO2392" s="342"/>
      <c r="PZP2392" s="342"/>
      <c r="PZQ2392" s="342"/>
      <c r="PZR2392" s="342"/>
      <c r="PZS2392" s="342"/>
      <c r="PZT2392" s="342"/>
      <c r="PZU2392" s="342"/>
      <c r="PZV2392" s="342"/>
      <c r="PZW2392" s="342"/>
      <c r="PZX2392" s="342"/>
      <c r="PZY2392" s="342"/>
      <c r="PZZ2392" s="342"/>
      <c r="QAA2392" s="342"/>
      <c r="QAB2392" s="342"/>
      <c r="QAC2392" s="342"/>
      <c r="QAD2392" s="342"/>
      <c r="QAE2392" s="342"/>
      <c r="QAF2392" s="342"/>
      <c r="QAG2392" s="342"/>
      <c r="QAH2392" s="342"/>
      <c r="QAI2392" s="342"/>
      <c r="QAJ2392" s="342"/>
      <c r="QAK2392" s="342"/>
      <c r="QAL2392" s="342"/>
      <c r="QAM2392" s="342"/>
      <c r="QAN2392" s="342"/>
      <c r="QAO2392" s="342"/>
      <c r="QAP2392" s="342"/>
      <c r="QAQ2392" s="342"/>
      <c r="QAR2392" s="342"/>
      <c r="QAS2392" s="342"/>
      <c r="QAT2392" s="342"/>
      <c r="QAU2392" s="342"/>
      <c r="QAV2392" s="342"/>
      <c r="QAW2392" s="342"/>
      <c r="QAX2392" s="342"/>
      <c r="QAY2392" s="342"/>
      <c r="QAZ2392" s="342"/>
      <c r="QBA2392" s="342"/>
      <c r="QBB2392" s="342"/>
      <c r="QBC2392" s="342"/>
      <c r="QBD2392" s="342"/>
      <c r="QBE2392" s="342"/>
      <c r="QBF2392" s="342"/>
      <c r="QBG2392" s="342"/>
      <c r="QBH2392" s="342"/>
      <c r="QBI2392" s="342"/>
      <c r="QBJ2392" s="342"/>
      <c r="QBK2392" s="342"/>
      <c r="QBL2392" s="342"/>
      <c r="QBM2392" s="342"/>
      <c r="QBN2392" s="342"/>
      <c r="QBO2392" s="342"/>
      <c r="QBP2392" s="342"/>
      <c r="QBQ2392" s="342"/>
      <c r="QBR2392" s="342"/>
      <c r="QBS2392" s="342"/>
      <c r="QBT2392" s="342"/>
      <c r="QBU2392" s="342"/>
      <c r="QBV2392" s="342"/>
      <c r="QBW2392" s="342"/>
      <c r="QBX2392" s="342"/>
      <c r="QBY2392" s="342"/>
      <c r="QBZ2392" s="342"/>
      <c r="QCA2392" s="342"/>
      <c r="QCB2392" s="342"/>
      <c r="QCC2392" s="342"/>
      <c r="QCD2392" s="342"/>
      <c r="QCE2392" s="342"/>
      <c r="QCF2392" s="342"/>
      <c r="QCG2392" s="342"/>
      <c r="QCH2392" s="342"/>
      <c r="QCI2392" s="342"/>
      <c r="QCJ2392" s="342"/>
      <c r="QCK2392" s="342"/>
      <c r="QCL2392" s="342"/>
      <c r="QCM2392" s="342"/>
      <c r="QCN2392" s="342"/>
      <c r="QCO2392" s="342"/>
      <c r="QCP2392" s="342"/>
      <c r="QCQ2392" s="342"/>
      <c r="QCR2392" s="342"/>
      <c r="QCS2392" s="342"/>
      <c r="QCT2392" s="342"/>
      <c r="QCU2392" s="342"/>
      <c r="QCV2392" s="342"/>
      <c r="QCW2392" s="342"/>
      <c r="QCX2392" s="342"/>
      <c r="QCY2392" s="342"/>
      <c r="QCZ2392" s="342"/>
      <c r="QDA2392" s="342"/>
      <c r="QDB2392" s="342"/>
      <c r="QDC2392" s="342"/>
      <c r="QDD2392" s="342"/>
      <c r="QDE2392" s="342"/>
      <c r="QDF2392" s="342"/>
      <c r="QDG2392" s="342"/>
      <c r="QDH2392" s="342"/>
      <c r="QDI2392" s="342"/>
      <c r="QDJ2392" s="342"/>
      <c r="QDK2392" s="342"/>
      <c r="QDL2392" s="342"/>
      <c r="QDM2392" s="342"/>
      <c r="QDN2392" s="342"/>
      <c r="QDO2392" s="342"/>
      <c r="QDP2392" s="342"/>
      <c r="QDQ2392" s="342"/>
      <c r="QDR2392" s="342"/>
      <c r="QDS2392" s="342"/>
      <c r="QDT2392" s="342"/>
      <c r="QDU2392" s="342"/>
      <c r="QDV2392" s="342"/>
      <c r="QDW2392" s="342"/>
      <c r="QDX2392" s="342"/>
      <c r="QDY2392" s="342"/>
      <c r="QDZ2392" s="342"/>
      <c r="QEA2392" s="342"/>
      <c r="QEB2392" s="342"/>
      <c r="QEC2392" s="342"/>
      <c r="QED2392" s="342"/>
      <c r="QEE2392" s="342"/>
      <c r="QEF2392" s="342"/>
      <c r="QEG2392" s="342"/>
      <c r="QEH2392" s="342"/>
      <c r="QEI2392" s="342"/>
      <c r="QEJ2392" s="342"/>
      <c r="QEK2392" s="342"/>
      <c r="QEL2392" s="342"/>
      <c r="QEM2392" s="342"/>
      <c r="QEN2392" s="342"/>
      <c r="QEO2392" s="342"/>
      <c r="QEP2392" s="342"/>
      <c r="QEQ2392" s="342"/>
      <c r="QER2392" s="342"/>
      <c r="QES2392" s="342"/>
      <c r="QET2392" s="342"/>
      <c r="QEU2392" s="342"/>
      <c r="QEV2392" s="342"/>
      <c r="QEW2392" s="342"/>
      <c r="QEX2392" s="342"/>
      <c r="QEY2392" s="342"/>
      <c r="QEZ2392" s="342"/>
      <c r="QFA2392" s="342"/>
      <c r="QFB2392" s="342"/>
      <c r="QFC2392" s="342"/>
      <c r="QFD2392" s="342"/>
      <c r="QFE2392" s="342"/>
      <c r="QFF2392" s="342"/>
      <c r="QFG2392" s="342"/>
      <c r="QFH2392" s="342"/>
      <c r="QFI2392" s="342"/>
      <c r="QFJ2392" s="342"/>
      <c r="QFK2392" s="342"/>
      <c r="QFL2392" s="342"/>
      <c r="QFM2392" s="342"/>
      <c r="QFN2392" s="342"/>
      <c r="QFO2392" s="342"/>
      <c r="QFP2392" s="342"/>
      <c r="QFQ2392" s="342"/>
      <c r="QFR2392" s="342"/>
      <c r="QFS2392" s="342"/>
      <c r="QFT2392" s="342"/>
      <c r="QFU2392" s="342"/>
      <c r="QFV2392" s="342"/>
      <c r="QFW2392" s="342"/>
      <c r="QFX2392" s="342"/>
      <c r="QFY2392" s="342"/>
      <c r="QFZ2392" s="342"/>
      <c r="QGA2392" s="342"/>
      <c r="QGB2392" s="342"/>
      <c r="QGC2392" s="342"/>
      <c r="QGD2392" s="342"/>
      <c r="QGE2392" s="342"/>
      <c r="QGF2392" s="342"/>
      <c r="QGG2392" s="342"/>
      <c r="QGH2392" s="342"/>
      <c r="QGI2392" s="342"/>
      <c r="QGJ2392" s="342"/>
      <c r="QGK2392" s="342"/>
      <c r="QGL2392" s="342"/>
      <c r="QGM2392" s="342"/>
      <c r="QGN2392" s="342"/>
      <c r="QGO2392" s="342"/>
      <c r="QGP2392" s="342"/>
      <c r="QGQ2392" s="342"/>
      <c r="QGR2392" s="342"/>
      <c r="QGS2392" s="342"/>
      <c r="QGT2392" s="342"/>
      <c r="QGU2392" s="342"/>
      <c r="QGV2392" s="342"/>
      <c r="QGW2392" s="342"/>
      <c r="QGX2392" s="342"/>
      <c r="QGY2392" s="342"/>
      <c r="QGZ2392" s="342"/>
      <c r="QHA2392" s="342"/>
      <c r="QHB2392" s="342"/>
      <c r="QHC2392" s="342"/>
      <c r="QHD2392" s="342"/>
      <c r="QHE2392" s="342"/>
      <c r="QHF2392" s="342"/>
      <c r="QHG2392" s="342"/>
      <c r="QHH2392" s="342"/>
      <c r="QHI2392" s="342"/>
      <c r="QHJ2392" s="342"/>
      <c r="QHK2392" s="342"/>
      <c r="QHL2392" s="342"/>
      <c r="QHM2392" s="342"/>
      <c r="QHN2392" s="342"/>
      <c r="QHO2392" s="342"/>
      <c r="QHP2392" s="342"/>
      <c r="QHQ2392" s="342"/>
      <c r="QHR2392" s="342"/>
      <c r="QHS2392" s="342"/>
      <c r="QHT2392" s="342"/>
      <c r="QHU2392" s="342"/>
      <c r="QHV2392" s="342"/>
      <c r="QHW2392" s="342"/>
      <c r="QHX2392" s="342"/>
      <c r="QHY2392" s="342"/>
      <c r="QHZ2392" s="342"/>
      <c r="QIA2392" s="342"/>
      <c r="QIB2392" s="342"/>
      <c r="QIC2392" s="342"/>
      <c r="QID2392" s="342"/>
      <c r="QIE2392" s="342"/>
      <c r="QIF2392" s="342"/>
      <c r="QIG2392" s="342"/>
      <c r="QIH2392" s="342"/>
      <c r="QII2392" s="342"/>
      <c r="QIJ2392" s="342"/>
      <c r="QIK2392" s="342"/>
      <c r="QIL2392" s="342"/>
      <c r="QIM2392" s="342"/>
      <c r="QIN2392" s="342"/>
      <c r="QIO2392" s="342"/>
      <c r="QIP2392" s="342"/>
      <c r="QIQ2392" s="342"/>
      <c r="QIR2392" s="342"/>
      <c r="QIS2392" s="342"/>
      <c r="QIT2392" s="342"/>
      <c r="QIU2392" s="342"/>
      <c r="QIV2392" s="342"/>
      <c r="QIW2392" s="342"/>
      <c r="QIX2392" s="342"/>
      <c r="QIY2392" s="342"/>
      <c r="QIZ2392" s="342"/>
      <c r="QJA2392" s="342"/>
      <c r="QJB2392" s="342"/>
      <c r="QJC2392" s="342"/>
      <c r="QJD2392" s="342"/>
      <c r="QJE2392" s="342"/>
      <c r="QJF2392" s="342"/>
      <c r="QJG2392" s="342"/>
      <c r="QJH2392" s="342"/>
      <c r="QJI2392" s="342"/>
      <c r="QJJ2392" s="342"/>
      <c r="QJK2392" s="342"/>
      <c r="QJL2392" s="342"/>
      <c r="QJM2392" s="342"/>
      <c r="QJN2392" s="342"/>
      <c r="QJO2392" s="342"/>
      <c r="QJP2392" s="342"/>
      <c r="QJQ2392" s="342"/>
      <c r="QJR2392" s="342"/>
      <c r="QJS2392" s="342"/>
      <c r="QJT2392" s="342"/>
      <c r="QJU2392" s="342"/>
      <c r="QJV2392" s="342"/>
      <c r="QJW2392" s="342"/>
      <c r="QJX2392" s="342"/>
      <c r="QJY2392" s="342"/>
      <c r="QJZ2392" s="342"/>
      <c r="QKA2392" s="342"/>
      <c r="QKB2392" s="342"/>
      <c r="QKC2392" s="342"/>
      <c r="QKD2392" s="342"/>
      <c r="QKE2392" s="342"/>
      <c r="QKF2392" s="342"/>
      <c r="QKG2392" s="342"/>
      <c r="QKH2392" s="342"/>
      <c r="QKI2392" s="342"/>
      <c r="QKJ2392" s="342"/>
      <c r="QKK2392" s="342"/>
      <c r="QKL2392" s="342"/>
      <c r="QKM2392" s="342"/>
      <c r="QKN2392" s="342"/>
      <c r="QKO2392" s="342"/>
      <c r="QKP2392" s="342"/>
      <c r="QKQ2392" s="342"/>
      <c r="QKR2392" s="342"/>
      <c r="QKS2392" s="342"/>
      <c r="QKT2392" s="342"/>
      <c r="QKU2392" s="342"/>
      <c r="QKV2392" s="342"/>
      <c r="QKW2392" s="342"/>
      <c r="QKX2392" s="342"/>
      <c r="QKY2392" s="342"/>
      <c r="QKZ2392" s="342"/>
      <c r="QLA2392" s="342"/>
      <c r="QLB2392" s="342"/>
      <c r="QLC2392" s="342"/>
      <c r="QLD2392" s="342"/>
      <c r="QLE2392" s="342"/>
      <c r="QLF2392" s="342"/>
      <c r="QLG2392" s="342"/>
      <c r="QLH2392" s="342"/>
      <c r="QLI2392" s="342"/>
      <c r="QLJ2392" s="342"/>
      <c r="QLK2392" s="342"/>
      <c r="QLL2392" s="342"/>
      <c r="QLM2392" s="342"/>
      <c r="QLN2392" s="342"/>
      <c r="QLO2392" s="342"/>
      <c r="QLP2392" s="342"/>
      <c r="QLQ2392" s="342"/>
      <c r="QLR2392" s="342"/>
      <c r="QLS2392" s="342"/>
      <c r="QLT2392" s="342"/>
      <c r="QLU2392" s="342"/>
      <c r="QLV2392" s="342"/>
      <c r="QLW2392" s="342"/>
      <c r="QLX2392" s="342"/>
      <c r="QLY2392" s="342"/>
      <c r="QLZ2392" s="342"/>
      <c r="QMA2392" s="342"/>
      <c r="QMB2392" s="342"/>
      <c r="QMC2392" s="342"/>
      <c r="QMD2392" s="342"/>
      <c r="QME2392" s="342"/>
      <c r="QMF2392" s="342"/>
      <c r="QMG2392" s="342"/>
      <c r="QMH2392" s="342"/>
      <c r="QMI2392" s="342"/>
      <c r="QMJ2392" s="342"/>
      <c r="QMK2392" s="342"/>
      <c r="QML2392" s="342"/>
      <c r="QMM2392" s="342"/>
      <c r="QMN2392" s="342"/>
      <c r="QMO2392" s="342"/>
      <c r="QMP2392" s="342"/>
      <c r="QMQ2392" s="342"/>
      <c r="QMR2392" s="342"/>
      <c r="QMS2392" s="342"/>
      <c r="QMT2392" s="342"/>
      <c r="QMU2392" s="342"/>
      <c r="QMV2392" s="342"/>
      <c r="QMW2392" s="342"/>
      <c r="QMX2392" s="342"/>
      <c r="QMY2392" s="342"/>
      <c r="QMZ2392" s="342"/>
      <c r="QNA2392" s="342"/>
      <c r="QNB2392" s="342"/>
      <c r="QNC2392" s="342"/>
      <c r="QND2392" s="342"/>
      <c r="QNE2392" s="342"/>
      <c r="QNF2392" s="342"/>
      <c r="QNG2392" s="342"/>
      <c r="QNH2392" s="342"/>
      <c r="QNI2392" s="342"/>
      <c r="QNJ2392" s="342"/>
      <c r="QNK2392" s="342"/>
      <c r="QNL2392" s="342"/>
      <c r="QNM2392" s="342"/>
      <c r="QNN2392" s="342"/>
      <c r="QNO2392" s="342"/>
      <c r="QNP2392" s="342"/>
      <c r="QNQ2392" s="342"/>
      <c r="QNR2392" s="342"/>
      <c r="QNS2392" s="342"/>
      <c r="QNT2392" s="342"/>
      <c r="QNU2392" s="342"/>
      <c r="QNV2392" s="342"/>
      <c r="QNW2392" s="342"/>
      <c r="QNX2392" s="342"/>
      <c r="QNY2392" s="342"/>
      <c r="QNZ2392" s="342"/>
      <c r="QOA2392" s="342"/>
      <c r="QOB2392" s="342"/>
      <c r="QOC2392" s="342"/>
      <c r="QOD2392" s="342"/>
      <c r="QOE2392" s="342"/>
      <c r="QOF2392" s="342"/>
      <c r="QOG2392" s="342"/>
      <c r="QOH2392" s="342"/>
      <c r="QOI2392" s="342"/>
      <c r="QOJ2392" s="342"/>
      <c r="QOK2392" s="342"/>
      <c r="QOL2392" s="342"/>
      <c r="QOM2392" s="342"/>
      <c r="QON2392" s="342"/>
      <c r="QOO2392" s="342"/>
      <c r="QOP2392" s="342"/>
      <c r="QOQ2392" s="342"/>
      <c r="QOR2392" s="342"/>
      <c r="QOS2392" s="342"/>
      <c r="QOT2392" s="342"/>
      <c r="QOU2392" s="342"/>
      <c r="QOV2392" s="342"/>
      <c r="QOW2392" s="342"/>
      <c r="QOX2392" s="342"/>
      <c r="QOY2392" s="342"/>
      <c r="QOZ2392" s="342"/>
      <c r="QPA2392" s="342"/>
      <c r="QPB2392" s="342"/>
      <c r="QPC2392" s="342"/>
      <c r="QPD2392" s="342"/>
      <c r="QPE2392" s="342"/>
      <c r="QPF2392" s="342"/>
      <c r="QPG2392" s="342"/>
      <c r="QPH2392" s="342"/>
      <c r="QPI2392" s="342"/>
      <c r="QPJ2392" s="342"/>
      <c r="QPK2392" s="342"/>
      <c r="QPL2392" s="342"/>
      <c r="QPM2392" s="342"/>
      <c r="QPN2392" s="342"/>
      <c r="QPO2392" s="342"/>
      <c r="QPP2392" s="342"/>
      <c r="QPQ2392" s="342"/>
      <c r="QPR2392" s="342"/>
      <c r="QPS2392" s="342"/>
      <c r="QPT2392" s="342"/>
      <c r="QPU2392" s="342"/>
      <c r="QPV2392" s="342"/>
      <c r="QPW2392" s="342"/>
      <c r="QPX2392" s="342"/>
      <c r="QPY2392" s="342"/>
      <c r="QPZ2392" s="342"/>
      <c r="QQA2392" s="342"/>
      <c r="QQB2392" s="342"/>
      <c r="QQC2392" s="342"/>
      <c r="QQD2392" s="342"/>
      <c r="QQE2392" s="342"/>
      <c r="QQF2392" s="342"/>
      <c r="QQG2392" s="342"/>
      <c r="QQH2392" s="342"/>
      <c r="QQI2392" s="342"/>
      <c r="QQJ2392" s="342"/>
      <c r="QQK2392" s="342"/>
      <c r="QQL2392" s="342"/>
      <c r="QQM2392" s="342"/>
      <c r="QQN2392" s="342"/>
      <c r="QQO2392" s="342"/>
      <c r="QQP2392" s="342"/>
      <c r="QQQ2392" s="342"/>
      <c r="QQR2392" s="342"/>
      <c r="QQS2392" s="342"/>
      <c r="QQT2392" s="342"/>
      <c r="QQU2392" s="342"/>
      <c r="QQV2392" s="342"/>
      <c r="QQW2392" s="342"/>
      <c r="QQX2392" s="342"/>
      <c r="QQY2392" s="342"/>
      <c r="QQZ2392" s="342"/>
      <c r="QRA2392" s="342"/>
      <c r="QRB2392" s="342"/>
      <c r="QRC2392" s="342"/>
      <c r="QRD2392" s="342"/>
      <c r="QRE2392" s="342"/>
      <c r="QRF2392" s="342"/>
      <c r="QRG2392" s="342"/>
      <c r="QRH2392" s="342"/>
      <c r="QRI2392" s="342"/>
      <c r="QRJ2392" s="342"/>
      <c r="QRK2392" s="342"/>
      <c r="QRL2392" s="342"/>
      <c r="QRM2392" s="342"/>
      <c r="QRN2392" s="342"/>
      <c r="QRO2392" s="342"/>
      <c r="QRP2392" s="342"/>
      <c r="QRQ2392" s="342"/>
      <c r="QRR2392" s="342"/>
      <c r="QRS2392" s="342"/>
      <c r="QRT2392" s="342"/>
      <c r="QRU2392" s="342"/>
      <c r="QRV2392" s="342"/>
      <c r="QRW2392" s="342"/>
      <c r="QRX2392" s="342"/>
      <c r="QRY2392" s="342"/>
      <c r="QRZ2392" s="342"/>
      <c r="QSA2392" s="342"/>
      <c r="QSB2392" s="342"/>
      <c r="QSC2392" s="342"/>
      <c r="QSD2392" s="342"/>
      <c r="QSE2392" s="342"/>
      <c r="QSF2392" s="342"/>
      <c r="QSG2392" s="342"/>
      <c r="QSH2392" s="342"/>
      <c r="QSI2392" s="342"/>
      <c r="QSJ2392" s="342"/>
      <c r="QSK2392" s="342"/>
      <c r="QSL2392" s="342"/>
      <c r="QSM2392" s="342"/>
      <c r="QSN2392" s="342"/>
      <c r="QSO2392" s="342"/>
      <c r="QSP2392" s="342"/>
      <c r="QSQ2392" s="342"/>
      <c r="QSR2392" s="342"/>
      <c r="QSS2392" s="342"/>
      <c r="QST2392" s="342"/>
      <c r="QSU2392" s="342"/>
      <c r="QSV2392" s="342"/>
      <c r="QSW2392" s="342"/>
      <c r="QSX2392" s="342"/>
      <c r="QSY2392" s="342"/>
      <c r="QSZ2392" s="342"/>
      <c r="QTA2392" s="342"/>
      <c r="QTB2392" s="342"/>
      <c r="QTC2392" s="342"/>
      <c r="QTD2392" s="342"/>
      <c r="QTE2392" s="342"/>
      <c r="QTF2392" s="342"/>
      <c r="QTG2392" s="342"/>
      <c r="QTH2392" s="342"/>
      <c r="QTI2392" s="342"/>
      <c r="QTJ2392" s="342"/>
      <c r="QTK2392" s="342"/>
      <c r="QTL2392" s="342"/>
      <c r="QTM2392" s="342"/>
      <c r="QTN2392" s="342"/>
      <c r="QTO2392" s="342"/>
      <c r="QTP2392" s="342"/>
      <c r="QTQ2392" s="342"/>
      <c r="QTR2392" s="342"/>
      <c r="QTS2392" s="342"/>
      <c r="QTT2392" s="342"/>
      <c r="QTU2392" s="342"/>
      <c r="QTV2392" s="342"/>
      <c r="QTW2392" s="342"/>
      <c r="QTX2392" s="342"/>
      <c r="QTY2392" s="342"/>
      <c r="QTZ2392" s="342"/>
      <c r="QUA2392" s="342"/>
      <c r="QUB2392" s="342"/>
      <c r="QUC2392" s="342"/>
      <c r="QUD2392" s="342"/>
      <c r="QUE2392" s="342"/>
      <c r="QUF2392" s="342"/>
      <c r="QUG2392" s="342"/>
      <c r="QUH2392" s="342"/>
      <c r="QUI2392" s="342"/>
      <c r="QUJ2392" s="342"/>
      <c r="QUK2392" s="342"/>
      <c r="QUL2392" s="342"/>
      <c r="QUM2392" s="342"/>
      <c r="QUN2392" s="342"/>
      <c r="QUO2392" s="342"/>
      <c r="QUP2392" s="342"/>
      <c r="QUQ2392" s="342"/>
      <c r="QUR2392" s="342"/>
      <c r="QUS2392" s="342"/>
      <c r="QUT2392" s="342"/>
      <c r="QUU2392" s="342"/>
      <c r="QUV2392" s="342"/>
      <c r="QUW2392" s="342"/>
      <c r="QUX2392" s="342"/>
      <c r="QUY2392" s="342"/>
      <c r="QUZ2392" s="342"/>
      <c r="QVA2392" s="342"/>
      <c r="QVB2392" s="342"/>
      <c r="QVC2392" s="342"/>
      <c r="QVD2392" s="342"/>
      <c r="QVE2392" s="342"/>
      <c r="QVF2392" s="342"/>
      <c r="QVG2392" s="342"/>
      <c r="QVH2392" s="342"/>
      <c r="QVI2392" s="342"/>
      <c r="QVJ2392" s="342"/>
      <c r="QVK2392" s="342"/>
      <c r="QVL2392" s="342"/>
      <c r="QVM2392" s="342"/>
      <c r="QVN2392" s="342"/>
      <c r="QVO2392" s="342"/>
      <c r="QVP2392" s="342"/>
      <c r="QVQ2392" s="342"/>
      <c r="QVR2392" s="342"/>
      <c r="QVS2392" s="342"/>
      <c r="QVT2392" s="342"/>
      <c r="QVU2392" s="342"/>
      <c r="QVV2392" s="342"/>
      <c r="QVW2392" s="342"/>
      <c r="QVX2392" s="342"/>
      <c r="QVY2392" s="342"/>
      <c r="QVZ2392" s="342"/>
      <c r="QWA2392" s="342"/>
      <c r="QWB2392" s="342"/>
      <c r="QWC2392" s="342"/>
      <c r="QWD2392" s="342"/>
      <c r="QWE2392" s="342"/>
      <c r="QWF2392" s="342"/>
      <c r="QWG2392" s="342"/>
      <c r="QWH2392" s="342"/>
      <c r="QWI2392" s="342"/>
      <c r="QWJ2392" s="342"/>
      <c r="QWK2392" s="342"/>
      <c r="QWL2392" s="342"/>
      <c r="QWM2392" s="342"/>
      <c r="QWN2392" s="342"/>
      <c r="QWO2392" s="342"/>
      <c r="QWP2392" s="342"/>
      <c r="QWQ2392" s="342"/>
      <c r="QWR2392" s="342"/>
      <c r="QWS2392" s="342"/>
      <c r="QWT2392" s="342"/>
      <c r="QWU2392" s="342"/>
      <c r="QWV2392" s="342"/>
      <c r="QWW2392" s="342"/>
      <c r="QWX2392" s="342"/>
      <c r="QWY2392" s="342"/>
      <c r="QWZ2392" s="342"/>
      <c r="QXA2392" s="342"/>
      <c r="QXB2392" s="342"/>
      <c r="QXC2392" s="342"/>
      <c r="QXD2392" s="342"/>
      <c r="QXE2392" s="342"/>
      <c r="QXF2392" s="342"/>
      <c r="QXG2392" s="342"/>
      <c r="QXH2392" s="342"/>
      <c r="QXI2392" s="342"/>
      <c r="QXJ2392" s="342"/>
      <c r="QXK2392" s="342"/>
      <c r="QXL2392" s="342"/>
      <c r="QXM2392" s="342"/>
      <c r="QXN2392" s="342"/>
      <c r="QXO2392" s="342"/>
      <c r="QXP2392" s="342"/>
      <c r="QXQ2392" s="342"/>
      <c r="QXR2392" s="342"/>
      <c r="QXS2392" s="342"/>
      <c r="QXT2392" s="342"/>
      <c r="QXU2392" s="342"/>
      <c r="QXV2392" s="342"/>
      <c r="QXW2392" s="342"/>
      <c r="QXX2392" s="342"/>
      <c r="QXY2392" s="342"/>
      <c r="QXZ2392" s="342"/>
      <c r="QYA2392" s="342"/>
      <c r="QYB2392" s="342"/>
      <c r="QYC2392" s="342"/>
      <c r="QYD2392" s="342"/>
      <c r="QYE2392" s="342"/>
      <c r="QYF2392" s="342"/>
      <c r="QYG2392" s="342"/>
      <c r="QYH2392" s="342"/>
      <c r="QYI2392" s="342"/>
      <c r="QYJ2392" s="342"/>
      <c r="QYK2392" s="342"/>
      <c r="QYL2392" s="342"/>
      <c r="QYM2392" s="342"/>
      <c r="QYN2392" s="342"/>
      <c r="QYO2392" s="342"/>
      <c r="QYP2392" s="342"/>
      <c r="QYQ2392" s="342"/>
      <c r="QYR2392" s="342"/>
      <c r="QYS2392" s="342"/>
      <c r="QYT2392" s="342"/>
      <c r="QYU2392" s="342"/>
      <c r="QYV2392" s="342"/>
      <c r="QYW2392" s="342"/>
      <c r="QYX2392" s="342"/>
      <c r="QYY2392" s="342"/>
      <c r="QYZ2392" s="342"/>
      <c r="QZA2392" s="342"/>
      <c r="QZB2392" s="342"/>
      <c r="QZC2392" s="342"/>
      <c r="QZD2392" s="342"/>
      <c r="QZE2392" s="342"/>
      <c r="QZF2392" s="342"/>
      <c r="QZG2392" s="342"/>
      <c r="QZH2392" s="342"/>
      <c r="QZI2392" s="342"/>
      <c r="QZJ2392" s="342"/>
      <c r="QZK2392" s="342"/>
      <c r="QZL2392" s="342"/>
      <c r="QZM2392" s="342"/>
      <c r="QZN2392" s="342"/>
      <c r="QZO2392" s="342"/>
      <c r="QZP2392" s="342"/>
      <c r="QZQ2392" s="342"/>
      <c r="QZR2392" s="342"/>
      <c r="QZS2392" s="342"/>
      <c r="QZT2392" s="342"/>
      <c r="QZU2392" s="342"/>
      <c r="QZV2392" s="342"/>
      <c r="QZW2392" s="342"/>
      <c r="QZX2392" s="342"/>
      <c r="QZY2392" s="342"/>
      <c r="QZZ2392" s="342"/>
      <c r="RAA2392" s="342"/>
      <c r="RAB2392" s="342"/>
      <c r="RAC2392" s="342"/>
      <c r="RAD2392" s="342"/>
      <c r="RAE2392" s="342"/>
      <c r="RAF2392" s="342"/>
      <c r="RAG2392" s="342"/>
      <c r="RAH2392" s="342"/>
      <c r="RAI2392" s="342"/>
      <c r="RAJ2392" s="342"/>
      <c r="RAK2392" s="342"/>
      <c r="RAL2392" s="342"/>
      <c r="RAM2392" s="342"/>
      <c r="RAN2392" s="342"/>
      <c r="RAO2392" s="342"/>
      <c r="RAP2392" s="342"/>
      <c r="RAQ2392" s="342"/>
      <c r="RAR2392" s="342"/>
      <c r="RAS2392" s="342"/>
      <c r="RAT2392" s="342"/>
      <c r="RAU2392" s="342"/>
      <c r="RAV2392" s="342"/>
      <c r="RAW2392" s="342"/>
      <c r="RAX2392" s="342"/>
      <c r="RAY2392" s="342"/>
      <c r="RAZ2392" s="342"/>
      <c r="RBA2392" s="342"/>
      <c r="RBB2392" s="342"/>
      <c r="RBC2392" s="342"/>
      <c r="RBD2392" s="342"/>
      <c r="RBE2392" s="342"/>
      <c r="RBF2392" s="342"/>
      <c r="RBG2392" s="342"/>
      <c r="RBH2392" s="342"/>
      <c r="RBI2392" s="342"/>
      <c r="RBJ2392" s="342"/>
      <c r="RBK2392" s="342"/>
      <c r="RBL2392" s="342"/>
      <c r="RBM2392" s="342"/>
      <c r="RBN2392" s="342"/>
      <c r="RBO2392" s="342"/>
      <c r="RBP2392" s="342"/>
      <c r="RBQ2392" s="342"/>
      <c r="RBR2392" s="342"/>
      <c r="RBS2392" s="342"/>
      <c r="RBT2392" s="342"/>
      <c r="RBU2392" s="342"/>
      <c r="RBV2392" s="342"/>
      <c r="RBW2392" s="342"/>
      <c r="RBX2392" s="342"/>
      <c r="RBY2392" s="342"/>
      <c r="RBZ2392" s="342"/>
      <c r="RCA2392" s="342"/>
      <c r="RCB2392" s="342"/>
      <c r="RCC2392" s="342"/>
      <c r="RCD2392" s="342"/>
      <c r="RCE2392" s="342"/>
      <c r="RCF2392" s="342"/>
      <c r="RCG2392" s="342"/>
      <c r="RCH2392" s="342"/>
      <c r="RCI2392" s="342"/>
      <c r="RCJ2392" s="342"/>
      <c r="RCK2392" s="342"/>
      <c r="RCL2392" s="342"/>
      <c r="RCM2392" s="342"/>
      <c r="RCN2392" s="342"/>
      <c r="RCO2392" s="342"/>
      <c r="RCP2392" s="342"/>
      <c r="RCQ2392" s="342"/>
      <c r="RCR2392" s="342"/>
      <c r="RCS2392" s="342"/>
      <c r="RCT2392" s="342"/>
      <c r="RCU2392" s="342"/>
      <c r="RCV2392" s="342"/>
      <c r="RCW2392" s="342"/>
      <c r="RCX2392" s="342"/>
      <c r="RCY2392" s="342"/>
      <c r="RCZ2392" s="342"/>
      <c r="RDA2392" s="342"/>
      <c r="RDB2392" s="342"/>
      <c r="RDC2392" s="342"/>
      <c r="RDD2392" s="342"/>
      <c r="RDE2392" s="342"/>
      <c r="RDF2392" s="342"/>
      <c r="RDG2392" s="342"/>
      <c r="RDH2392" s="342"/>
      <c r="RDI2392" s="342"/>
      <c r="RDJ2392" s="342"/>
      <c r="RDK2392" s="342"/>
      <c r="RDL2392" s="342"/>
      <c r="RDM2392" s="342"/>
      <c r="RDN2392" s="342"/>
      <c r="RDO2392" s="342"/>
      <c r="RDP2392" s="342"/>
      <c r="RDQ2392" s="342"/>
      <c r="RDR2392" s="342"/>
      <c r="RDS2392" s="342"/>
      <c r="RDT2392" s="342"/>
      <c r="RDU2392" s="342"/>
      <c r="RDV2392" s="342"/>
      <c r="RDW2392" s="342"/>
      <c r="RDX2392" s="342"/>
      <c r="RDY2392" s="342"/>
      <c r="RDZ2392" s="342"/>
      <c r="REA2392" s="342"/>
      <c r="REB2392" s="342"/>
      <c r="REC2392" s="342"/>
      <c r="RED2392" s="342"/>
      <c r="REE2392" s="342"/>
      <c r="REF2392" s="342"/>
      <c r="REG2392" s="342"/>
      <c r="REH2392" s="342"/>
      <c r="REI2392" s="342"/>
      <c r="REJ2392" s="342"/>
      <c r="REK2392" s="342"/>
      <c r="REL2392" s="342"/>
      <c r="REM2392" s="342"/>
      <c r="REN2392" s="342"/>
      <c r="REO2392" s="342"/>
      <c r="REP2392" s="342"/>
      <c r="REQ2392" s="342"/>
      <c r="RER2392" s="342"/>
      <c r="RES2392" s="342"/>
      <c r="RET2392" s="342"/>
      <c r="REU2392" s="342"/>
      <c r="REV2392" s="342"/>
      <c r="REW2392" s="342"/>
      <c r="REX2392" s="342"/>
      <c r="REY2392" s="342"/>
      <c r="REZ2392" s="342"/>
      <c r="RFA2392" s="342"/>
      <c r="RFB2392" s="342"/>
      <c r="RFC2392" s="342"/>
      <c r="RFD2392" s="342"/>
      <c r="RFE2392" s="342"/>
      <c r="RFF2392" s="342"/>
      <c r="RFG2392" s="342"/>
      <c r="RFH2392" s="342"/>
      <c r="RFI2392" s="342"/>
      <c r="RFJ2392" s="342"/>
      <c r="RFK2392" s="342"/>
      <c r="RFL2392" s="342"/>
      <c r="RFM2392" s="342"/>
      <c r="RFN2392" s="342"/>
      <c r="RFO2392" s="342"/>
      <c r="RFP2392" s="342"/>
      <c r="RFQ2392" s="342"/>
      <c r="RFR2392" s="342"/>
      <c r="RFS2392" s="342"/>
      <c r="RFT2392" s="342"/>
      <c r="RFU2392" s="342"/>
      <c r="RFV2392" s="342"/>
      <c r="RFW2392" s="342"/>
      <c r="RFX2392" s="342"/>
      <c r="RFY2392" s="342"/>
      <c r="RFZ2392" s="342"/>
      <c r="RGA2392" s="342"/>
      <c r="RGB2392" s="342"/>
      <c r="RGC2392" s="342"/>
      <c r="RGD2392" s="342"/>
      <c r="RGE2392" s="342"/>
      <c r="RGF2392" s="342"/>
      <c r="RGG2392" s="342"/>
      <c r="RGH2392" s="342"/>
      <c r="RGI2392" s="342"/>
      <c r="RGJ2392" s="342"/>
      <c r="RGK2392" s="342"/>
      <c r="RGL2392" s="342"/>
      <c r="RGM2392" s="342"/>
      <c r="RGN2392" s="342"/>
      <c r="RGO2392" s="342"/>
      <c r="RGP2392" s="342"/>
      <c r="RGQ2392" s="342"/>
      <c r="RGR2392" s="342"/>
      <c r="RGS2392" s="342"/>
      <c r="RGT2392" s="342"/>
      <c r="RGU2392" s="342"/>
      <c r="RGV2392" s="342"/>
      <c r="RGW2392" s="342"/>
      <c r="RGX2392" s="342"/>
      <c r="RGY2392" s="342"/>
      <c r="RGZ2392" s="342"/>
      <c r="RHA2392" s="342"/>
      <c r="RHB2392" s="342"/>
      <c r="RHC2392" s="342"/>
      <c r="RHD2392" s="342"/>
      <c r="RHE2392" s="342"/>
      <c r="RHF2392" s="342"/>
      <c r="RHG2392" s="342"/>
      <c r="RHH2392" s="342"/>
      <c r="RHI2392" s="342"/>
      <c r="RHJ2392" s="342"/>
      <c r="RHK2392" s="342"/>
      <c r="RHL2392" s="342"/>
      <c r="RHM2392" s="342"/>
      <c r="RHN2392" s="342"/>
      <c r="RHO2392" s="342"/>
      <c r="RHP2392" s="342"/>
      <c r="RHQ2392" s="342"/>
      <c r="RHR2392" s="342"/>
      <c r="RHS2392" s="342"/>
      <c r="RHT2392" s="342"/>
      <c r="RHU2392" s="342"/>
      <c r="RHV2392" s="342"/>
      <c r="RHW2392" s="342"/>
      <c r="RHX2392" s="342"/>
      <c r="RHY2392" s="342"/>
      <c r="RHZ2392" s="342"/>
      <c r="RIA2392" s="342"/>
      <c r="RIB2392" s="342"/>
      <c r="RIC2392" s="342"/>
      <c r="RID2392" s="342"/>
      <c r="RIE2392" s="342"/>
      <c r="RIF2392" s="342"/>
      <c r="RIG2392" s="342"/>
      <c r="RIH2392" s="342"/>
      <c r="RII2392" s="342"/>
      <c r="RIJ2392" s="342"/>
      <c r="RIK2392" s="342"/>
      <c r="RIL2392" s="342"/>
      <c r="RIM2392" s="342"/>
      <c r="RIN2392" s="342"/>
      <c r="RIO2392" s="342"/>
      <c r="RIP2392" s="342"/>
      <c r="RIQ2392" s="342"/>
      <c r="RIR2392" s="342"/>
      <c r="RIS2392" s="342"/>
      <c r="RIT2392" s="342"/>
      <c r="RIU2392" s="342"/>
      <c r="RIV2392" s="342"/>
      <c r="RIW2392" s="342"/>
      <c r="RIX2392" s="342"/>
      <c r="RIY2392" s="342"/>
      <c r="RIZ2392" s="342"/>
      <c r="RJA2392" s="342"/>
      <c r="RJB2392" s="342"/>
      <c r="RJC2392" s="342"/>
      <c r="RJD2392" s="342"/>
      <c r="RJE2392" s="342"/>
      <c r="RJF2392" s="342"/>
      <c r="RJG2392" s="342"/>
      <c r="RJH2392" s="342"/>
      <c r="RJI2392" s="342"/>
      <c r="RJJ2392" s="342"/>
      <c r="RJK2392" s="342"/>
      <c r="RJL2392" s="342"/>
      <c r="RJM2392" s="342"/>
      <c r="RJN2392" s="342"/>
      <c r="RJO2392" s="342"/>
      <c r="RJP2392" s="342"/>
      <c r="RJQ2392" s="342"/>
      <c r="RJR2392" s="342"/>
      <c r="RJS2392" s="342"/>
      <c r="RJT2392" s="342"/>
      <c r="RJU2392" s="342"/>
      <c r="RJV2392" s="342"/>
      <c r="RJW2392" s="342"/>
      <c r="RJX2392" s="342"/>
      <c r="RJY2392" s="342"/>
      <c r="RJZ2392" s="342"/>
      <c r="RKA2392" s="342"/>
      <c r="RKB2392" s="342"/>
      <c r="RKC2392" s="342"/>
      <c r="RKD2392" s="342"/>
      <c r="RKE2392" s="342"/>
      <c r="RKF2392" s="342"/>
      <c r="RKG2392" s="342"/>
      <c r="RKH2392" s="342"/>
      <c r="RKI2392" s="342"/>
      <c r="RKJ2392" s="342"/>
      <c r="RKK2392" s="342"/>
      <c r="RKL2392" s="342"/>
      <c r="RKM2392" s="342"/>
      <c r="RKN2392" s="342"/>
      <c r="RKO2392" s="342"/>
      <c r="RKP2392" s="342"/>
      <c r="RKQ2392" s="342"/>
      <c r="RKR2392" s="342"/>
      <c r="RKS2392" s="342"/>
      <c r="RKT2392" s="342"/>
      <c r="RKU2392" s="342"/>
      <c r="RKV2392" s="342"/>
      <c r="RKW2392" s="342"/>
      <c r="RKX2392" s="342"/>
      <c r="RKY2392" s="342"/>
      <c r="RKZ2392" s="342"/>
      <c r="RLA2392" s="342"/>
      <c r="RLB2392" s="342"/>
      <c r="RLC2392" s="342"/>
      <c r="RLD2392" s="342"/>
      <c r="RLE2392" s="342"/>
      <c r="RLF2392" s="342"/>
      <c r="RLG2392" s="342"/>
      <c r="RLH2392" s="342"/>
      <c r="RLI2392" s="342"/>
      <c r="RLJ2392" s="342"/>
      <c r="RLK2392" s="342"/>
      <c r="RLL2392" s="342"/>
      <c r="RLM2392" s="342"/>
      <c r="RLN2392" s="342"/>
      <c r="RLO2392" s="342"/>
      <c r="RLP2392" s="342"/>
      <c r="RLQ2392" s="342"/>
      <c r="RLR2392" s="342"/>
      <c r="RLS2392" s="342"/>
      <c r="RLT2392" s="342"/>
      <c r="RLU2392" s="342"/>
      <c r="RLV2392" s="342"/>
      <c r="RLW2392" s="342"/>
      <c r="RLX2392" s="342"/>
      <c r="RLY2392" s="342"/>
      <c r="RLZ2392" s="342"/>
      <c r="RMA2392" s="342"/>
      <c r="RMB2392" s="342"/>
      <c r="RMC2392" s="342"/>
      <c r="RMD2392" s="342"/>
      <c r="RME2392" s="342"/>
      <c r="RMF2392" s="342"/>
      <c r="RMG2392" s="342"/>
      <c r="RMH2392" s="342"/>
      <c r="RMI2392" s="342"/>
      <c r="RMJ2392" s="342"/>
      <c r="RMK2392" s="342"/>
      <c r="RML2392" s="342"/>
      <c r="RMM2392" s="342"/>
      <c r="RMN2392" s="342"/>
      <c r="RMO2392" s="342"/>
      <c r="RMP2392" s="342"/>
      <c r="RMQ2392" s="342"/>
      <c r="RMR2392" s="342"/>
      <c r="RMS2392" s="342"/>
      <c r="RMT2392" s="342"/>
      <c r="RMU2392" s="342"/>
      <c r="RMV2392" s="342"/>
      <c r="RMW2392" s="342"/>
      <c r="RMX2392" s="342"/>
      <c r="RMY2392" s="342"/>
      <c r="RMZ2392" s="342"/>
      <c r="RNA2392" s="342"/>
      <c r="RNB2392" s="342"/>
      <c r="RNC2392" s="342"/>
      <c r="RND2392" s="342"/>
      <c r="RNE2392" s="342"/>
      <c r="RNF2392" s="342"/>
      <c r="RNG2392" s="342"/>
      <c r="RNH2392" s="342"/>
      <c r="RNI2392" s="342"/>
      <c r="RNJ2392" s="342"/>
      <c r="RNK2392" s="342"/>
      <c r="RNL2392" s="342"/>
      <c r="RNM2392" s="342"/>
      <c r="RNN2392" s="342"/>
      <c r="RNO2392" s="342"/>
      <c r="RNP2392" s="342"/>
      <c r="RNQ2392" s="342"/>
      <c r="RNR2392" s="342"/>
      <c r="RNS2392" s="342"/>
      <c r="RNT2392" s="342"/>
      <c r="RNU2392" s="342"/>
      <c r="RNV2392" s="342"/>
      <c r="RNW2392" s="342"/>
      <c r="RNX2392" s="342"/>
      <c r="RNY2392" s="342"/>
      <c r="RNZ2392" s="342"/>
      <c r="ROA2392" s="342"/>
      <c r="ROB2392" s="342"/>
      <c r="ROC2392" s="342"/>
      <c r="ROD2392" s="342"/>
      <c r="ROE2392" s="342"/>
      <c r="ROF2392" s="342"/>
      <c r="ROG2392" s="342"/>
      <c r="ROH2392" s="342"/>
      <c r="ROI2392" s="342"/>
      <c r="ROJ2392" s="342"/>
      <c r="ROK2392" s="342"/>
      <c r="ROL2392" s="342"/>
      <c r="ROM2392" s="342"/>
      <c r="RON2392" s="342"/>
      <c r="ROO2392" s="342"/>
      <c r="ROP2392" s="342"/>
      <c r="ROQ2392" s="342"/>
      <c r="ROR2392" s="342"/>
      <c r="ROS2392" s="342"/>
      <c r="ROT2392" s="342"/>
      <c r="ROU2392" s="342"/>
      <c r="ROV2392" s="342"/>
      <c r="ROW2392" s="342"/>
      <c r="ROX2392" s="342"/>
      <c r="ROY2392" s="342"/>
      <c r="ROZ2392" s="342"/>
      <c r="RPA2392" s="342"/>
      <c r="RPB2392" s="342"/>
      <c r="RPC2392" s="342"/>
      <c r="RPD2392" s="342"/>
      <c r="RPE2392" s="342"/>
      <c r="RPF2392" s="342"/>
      <c r="RPG2392" s="342"/>
      <c r="RPH2392" s="342"/>
      <c r="RPI2392" s="342"/>
      <c r="RPJ2392" s="342"/>
      <c r="RPK2392" s="342"/>
      <c r="RPL2392" s="342"/>
      <c r="RPM2392" s="342"/>
      <c r="RPN2392" s="342"/>
      <c r="RPO2392" s="342"/>
      <c r="RPP2392" s="342"/>
      <c r="RPQ2392" s="342"/>
      <c r="RPR2392" s="342"/>
      <c r="RPS2392" s="342"/>
      <c r="RPT2392" s="342"/>
      <c r="RPU2392" s="342"/>
      <c r="RPV2392" s="342"/>
      <c r="RPW2392" s="342"/>
      <c r="RPX2392" s="342"/>
      <c r="RPY2392" s="342"/>
      <c r="RPZ2392" s="342"/>
      <c r="RQA2392" s="342"/>
      <c r="RQB2392" s="342"/>
      <c r="RQC2392" s="342"/>
      <c r="RQD2392" s="342"/>
      <c r="RQE2392" s="342"/>
      <c r="RQF2392" s="342"/>
      <c r="RQG2392" s="342"/>
      <c r="RQH2392" s="342"/>
      <c r="RQI2392" s="342"/>
      <c r="RQJ2392" s="342"/>
      <c r="RQK2392" s="342"/>
      <c r="RQL2392" s="342"/>
      <c r="RQM2392" s="342"/>
      <c r="RQN2392" s="342"/>
      <c r="RQO2392" s="342"/>
      <c r="RQP2392" s="342"/>
      <c r="RQQ2392" s="342"/>
      <c r="RQR2392" s="342"/>
      <c r="RQS2392" s="342"/>
      <c r="RQT2392" s="342"/>
      <c r="RQU2392" s="342"/>
      <c r="RQV2392" s="342"/>
      <c r="RQW2392" s="342"/>
      <c r="RQX2392" s="342"/>
      <c r="RQY2392" s="342"/>
      <c r="RQZ2392" s="342"/>
      <c r="RRA2392" s="342"/>
      <c r="RRB2392" s="342"/>
      <c r="RRC2392" s="342"/>
      <c r="RRD2392" s="342"/>
      <c r="RRE2392" s="342"/>
      <c r="RRF2392" s="342"/>
      <c r="RRG2392" s="342"/>
      <c r="RRH2392" s="342"/>
      <c r="RRI2392" s="342"/>
      <c r="RRJ2392" s="342"/>
      <c r="RRK2392" s="342"/>
      <c r="RRL2392" s="342"/>
      <c r="RRM2392" s="342"/>
      <c r="RRN2392" s="342"/>
      <c r="RRO2392" s="342"/>
      <c r="RRP2392" s="342"/>
      <c r="RRQ2392" s="342"/>
      <c r="RRR2392" s="342"/>
      <c r="RRS2392" s="342"/>
      <c r="RRT2392" s="342"/>
      <c r="RRU2392" s="342"/>
      <c r="RRV2392" s="342"/>
      <c r="RRW2392" s="342"/>
      <c r="RRX2392" s="342"/>
      <c r="RRY2392" s="342"/>
      <c r="RRZ2392" s="342"/>
      <c r="RSA2392" s="342"/>
      <c r="RSB2392" s="342"/>
      <c r="RSC2392" s="342"/>
      <c r="RSD2392" s="342"/>
      <c r="RSE2392" s="342"/>
      <c r="RSF2392" s="342"/>
      <c r="RSG2392" s="342"/>
      <c r="RSH2392" s="342"/>
      <c r="RSI2392" s="342"/>
      <c r="RSJ2392" s="342"/>
      <c r="RSK2392" s="342"/>
      <c r="RSL2392" s="342"/>
      <c r="RSM2392" s="342"/>
      <c r="RSN2392" s="342"/>
      <c r="RSO2392" s="342"/>
      <c r="RSP2392" s="342"/>
      <c r="RSQ2392" s="342"/>
      <c r="RSR2392" s="342"/>
      <c r="RSS2392" s="342"/>
      <c r="RST2392" s="342"/>
      <c r="RSU2392" s="342"/>
      <c r="RSV2392" s="342"/>
      <c r="RSW2392" s="342"/>
      <c r="RSX2392" s="342"/>
      <c r="RSY2392" s="342"/>
      <c r="RSZ2392" s="342"/>
      <c r="RTA2392" s="342"/>
      <c r="RTB2392" s="342"/>
      <c r="RTC2392" s="342"/>
      <c r="RTD2392" s="342"/>
      <c r="RTE2392" s="342"/>
      <c r="RTF2392" s="342"/>
      <c r="RTG2392" s="342"/>
      <c r="RTH2392" s="342"/>
      <c r="RTI2392" s="342"/>
      <c r="RTJ2392" s="342"/>
      <c r="RTK2392" s="342"/>
      <c r="RTL2392" s="342"/>
      <c r="RTM2392" s="342"/>
      <c r="RTN2392" s="342"/>
      <c r="RTO2392" s="342"/>
      <c r="RTP2392" s="342"/>
      <c r="RTQ2392" s="342"/>
      <c r="RTR2392" s="342"/>
      <c r="RTS2392" s="342"/>
      <c r="RTT2392" s="342"/>
      <c r="RTU2392" s="342"/>
      <c r="RTV2392" s="342"/>
      <c r="RTW2392" s="342"/>
      <c r="RTX2392" s="342"/>
      <c r="RTY2392" s="342"/>
      <c r="RTZ2392" s="342"/>
      <c r="RUA2392" s="342"/>
      <c r="RUB2392" s="342"/>
      <c r="RUC2392" s="342"/>
      <c r="RUD2392" s="342"/>
      <c r="RUE2392" s="342"/>
      <c r="RUF2392" s="342"/>
      <c r="RUG2392" s="342"/>
      <c r="RUH2392" s="342"/>
      <c r="RUI2392" s="342"/>
      <c r="RUJ2392" s="342"/>
      <c r="RUK2392" s="342"/>
      <c r="RUL2392" s="342"/>
      <c r="RUM2392" s="342"/>
      <c r="RUN2392" s="342"/>
      <c r="RUO2392" s="342"/>
      <c r="RUP2392" s="342"/>
      <c r="RUQ2392" s="342"/>
      <c r="RUR2392" s="342"/>
      <c r="RUS2392" s="342"/>
      <c r="RUT2392" s="342"/>
      <c r="RUU2392" s="342"/>
      <c r="RUV2392" s="342"/>
      <c r="RUW2392" s="342"/>
      <c r="RUX2392" s="342"/>
      <c r="RUY2392" s="342"/>
      <c r="RUZ2392" s="342"/>
      <c r="RVA2392" s="342"/>
      <c r="RVB2392" s="342"/>
      <c r="RVC2392" s="342"/>
      <c r="RVD2392" s="342"/>
      <c r="RVE2392" s="342"/>
      <c r="RVF2392" s="342"/>
      <c r="RVG2392" s="342"/>
      <c r="RVH2392" s="342"/>
      <c r="RVI2392" s="342"/>
      <c r="RVJ2392" s="342"/>
      <c r="RVK2392" s="342"/>
      <c r="RVL2392" s="342"/>
      <c r="RVM2392" s="342"/>
      <c r="RVN2392" s="342"/>
      <c r="RVO2392" s="342"/>
      <c r="RVP2392" s="342"/>
      <c r="RVQ2392" s="342"/>
      <c r="RVR2392" s="342"/>
      <c r="RVS2392" s="342"/>
      <c r="RVT2392" s="342"/>
      <c r="RVU2392" s="342"/>
      <c r="RVV2392" s="342"/>
      <c r="RVW2392" s="342"/>
      <c r="RVX2392" s="342"/>
      <c r="RVY2392" s="342"/>
      <c r="RVZ2392" s="342"/>
      <c r="RWA2392" s="342"/>
      <c r="RWB2392" s="342"/>
      <c r="RWC2392" s="342"/>
      <c r="RWD2392" s="342"/>
      <c r="RWE2392" s="342"/>
      <c r="RWF2392" s="342"/>
      <c r="RWG2392" s="342"/>
      <c r="RWH2392" s="342"/>
      <c r="RWI2392" s="342"/>
      <c r="RWJ2392" s="342"/>
      <c r="RWK2392" s="342"/>
      <c r="RWL2392" s="342"/>
      <c r="RWM2392" s="342"/>
      <c r="RWN2392" s="342"/>
      <c r="RWO2392" s="342"/>
      <c r="RWP2392" s="342"/>
      <c r="RWQ2392" s="342"/>
      <c r="RWR2392" s="342"/>
      <c r="RWS2392" s="342"/>
      <c r="RWT2392" s="342"/>
      <c r="RWU2392" s="342"/>
      <c r="RWV2392" s="342"/>
      <c r="RWW2392" s="342"/>
      <c r="RWX2392" s="342"/>
      <c r="RWY2392" s="342"/>
      <c r="RWZ2392" s="342"/>
      <c r="RXA2392" s="342"/>
      <c r="RXB2392" s="342"/>
      <c r="RXC2392" s="342"/>
      <c r="RXD2392" s="342"/>
      <c r="RXE2392" s="342"/>
      <c r="RXF2392" s="342"/>
      <c r="RXG2392" s="342"/>
      <c r="RXH2392" s="342"/>
      <c r="RXI2392" s="342"/>
      <c r="RXJ2392" s="342"/>
      <c r="RXK2392" s="342"/>
      <c r="RXL2392" s="342"/>
      <c r="RXM2392" s="342"/>
      <c r="RXN2392" s="342"/>
      <c r="RXO2392" s="342"/>
      <c r="RXP2392" s="342"/>
      <c r="RXQ2392" s="342"/>
      <c r="RXR2392" s="342"/>
      <c r="RXS2392" s="342"/>
      <c r="RXT2392" s="342"/>
      <c r="RXU2392" s="342"/>
      <c r="RXV2392" s="342"/>
      <c r="RXW2392" s="342"/>
      <c r="RXX2392" s="342"/>
      <c r="RXY2392" s="342"/>
      <c r="RXZ2392" s="342"/>
      <c r="RYA2392" s="342"/>
      <c r="RYB2392" s="342"/>
      <c r="RYC2392" s="342"/>
      <c r="RYD2392" s="342"/>
      <c r="RYE2392" s="342"/>
      <c r="RYF2392" s="342"/>
      <c r="RYG2392" s="342"/>
      <c r="RYH2392" s="342"/>
      <c r="RYI2392" s="342"/>
      <c r="RYJ2392" s="342"/>
      <c r="RYK2392" s="342"/>
      <c r="RYL2392" s="342"/>
      <c r="RYM2392" s="342"/>
      <c r="RYN2392" s="342"/>
      <c r="RYO2392" s="342"/>
      <c r="RYP2392" s="342"/>
      <c r="RYQ2392" s="342"/>
      <c r="RYR2392" s="342"/>
      <c r="RYS2392" s="342"/>
      <c r="RYT2392" s="342"/>
      <c r="RYU2392" s="342"/>
      <c r="RYV2392" s="342"/>
      <c r="RYW2392" s="342"/>
      <c r="RYX2392" s="342"/>
      <c r="RYY2392" s="342"/>
      <c r="RYZ2392" s="342"/>
      <c r="RZA2392" s="342"/>
      <c r="RZB2392" s="342"/>
      <c r="RZC2392" s="342"/>
      <c r="RZD2392" s="342"/>
      <c r="RZE2392" s="342"/>
      <c r="RZF2392" s="342"/>
      <c r="RZG2392" s="342"/>
      <c r="RZH2392" s="342"/>
      <c r="RZI2392" s="342"/>
      <c r="RZJ2392" s="342"/>
      <c r="RZK2392" s="342"/>
      <c r="RZL2392" s="342"/>
      <c r="RZM2392" s="342"/>
      <c r="RZN2392" s="342"/>
      <c r="RZO2392" s="342"/>
      <c r="RZP2392" s="342"/>
      <c r="RZQ2392" s="342"/>
      <c r="RZR2392" s="342"/>
      <c r="RZS2392" s="342"/>
      <c r="RZT2392" s="342"/>
      <c r="RZU2392" s="342"/>
      <c r="RZV2392" s="342"/>
      <c r="RZW2392" s="342"/>
      <c r="RZX2392" s="342"/>
      <c r="RZY2392" s="342"/>
      <c r="RZZ2392" s="342"/>
      <c r="SAA2392" s="342"/>
      <c r="SAB2392" s="342"/>
      <c r="SAC2392" s="342"/>
      <c r="SAD2392" s="342"/>
      <c r="SAE2392" s="342"/>
      <c r="SAF2392" s="342"/>
      <c r="SAG2392" s="342"/>
      <c r="SAH2392" s="342"/>
      <c r="SAI2392" s="342"/>
      <c r="SAJ2392" s="342"/>
      <c r="SAK2392" s="342"/>
      <c r="SAL2392" s="342"/>
      <c r="SAM2392" s="342"/>
      <c r="SAN2392" s="342"/>
      <c r="SAO2392" s="342"/>
      <c r="SAP2392" s="342"/>
      <c r="SAQ2392" s="342"/>
      <c r="SAR2392" s="342"/>
      <c r="SAS2392" s="342"/>
      <c r="SAT2392" s="342"/>
      <c r="SAU2392" s="342"/>
      <c r="SAV2392" s="342"/>
      <c r="SAW2392" s="342"/>
      <c r="SAX2392" s="342"/>
      <c r="SAY2392" s="342"/>
      <c r="SAZ2392" s="342"/>
      <c r="SBA2392" s="342"/>
      <c r="SBB2392" s="342"/>
      <c r="SBC2392" s="342"/>
      <c r="SBD2392" s="342"/>
      <c r="SBE2392" s="342"/>
      <c r="SBF2392" s="342"/>
      <c r="SBG2392" s="342"/>
      <c r="SBH2392" s="342"/>
      <c r="SBI2392" s="342"/>
      <c r="SBJ2392" s="342"/>
      <c r="SBK2392" s="342"/>
      <c r="SBL2392" s="342"/>
      <c r="SBM2392" s="342"/>
      <c r="SBN2392" s="342"/>
      <c r="SBO2392" s="342"/>
      <c r="SBP2392" s="342"/>
      <c r="SBQ2392" s="342"/>
      <c r="SBR2392" s="342"/>
      <c r="SBS2392" s="342"/>
      <c r="SBT2392" s="342"/>
      <c r="SBU2392" s="342"/>
      <c r="SBV2392" s="342"/>
      <c r="SBW2392" s="342"/>
      <c r="SBX2392" s="342"/>
      <c r="SBY2392" s="342"/>
      <c r="SBZ2392" s="342"/>
      <c r="SCA2392" s="342"/>
      <c r="SCB2392" s="342"/>
      <c r="SCC2392" s="342"/>
      <c r="SCD2392" s="342"/>
      <c r="SCE2392" s="342"/>
      <c r="SCF2392" s="342"/>
      <c r="SCG2392" s="342"/>
      <c r="SCH2392" s="342"/>
      <c r="SCI2392" s="342"/>
      <c r="SCJ2392" s="342"/>
      <c r="SCK2392" s="342"/>
      <c r="SCL2392" s="342"/>
      <c r="SCM2392" s="342"/>
      <c r="SCN2392" s="342"/>
      <c r="SCO2392" s="342"/>
      <c r="SCP2392" s="342"/>
      <c r="SCQ2392" s="342"/>
      <c r="SCR2392" s="342"/>
      <c r="SCS2392" s="342"/>
      <c r="SCT2392" s="342"/>
      <c r="SCU2392" s="342"/>
      <c r="SCV2392" s="342"/>
      <c r="SCW2392" s="342"/>
      <c r="SCX2392" s="342"/>
      <c r="SCY2392" s="342"/>
      <c r="SCZ2392" s="342"/>
      <c r="SDA2392" s="342"/>
      <c r="SDB2392" s="342"/>
      <c r="SDC2392" s="342"/>
      <c r="SDD2392" s="342"/>
      <c r="SDE2392" s="342"/>
      <c r="SDF2392" s="342"/>
      <c r="SDG2392" s="342"/>
      <c r="SDH2392" s="342"/>
      <c r="SDI2392" s="342"/>
      <c r="SDJ2392" s="342"/>
      <c r="SDK2392" s="342"/>
      <c r="SDL2392" s="342"/>
      <c r="SDM2392" s="342"/>
      <c r="SDN2392" s="342"/>
      <c r="SDO2392" s="342"/>
      <c r="SDP2392" s="342"/>
      <c r="SDQ2392" s="342"/>
      <c r="SDR2392" s="342"/>
      <c r="SDS2392" s="342"/>
      <c r="SDT2392" s="342"/>
      <c r="SDU2392" s="342"/>
      <c r="SDV2392" s="342"/>
      <c r="SDW2392" s="342"/>
      <c r="SDX2392" s="342"/>
      <c r="SDY2392" s="342"/>
      <c r="SDZ2392" s="342"/>
      <c r="SEA2392" s="342"/>
      <c r="SEB2392" s="342"/>
      <c r="SEC2392" s="342"/>
      <c r="SED2392" s="342"/>
      <c r="SEE2392" s="342"/>
      <c r="SEF2392" s="342"/>
      <c r="SEG2392" s="342"/>
      <c r="SEH2392" s="342"/>
      <c r="SEI2392" s="342"/>
      <c r="SEJ2392" s="342"/>
      <c r="SEK2392" s="342"/>
      <c r="SEL2392" s="342"/>
      <c r="SEM2392" s="342"/>
      <c r="SEN2392" s="342"/>
      <c r="SEO2392" s="342"/>
      <c r="SEP2392" s="342"/>
      <c r="SEQ2392" s="342"/>
      <c r="SER2392" s="342"/>
      <c r="SES2392" s="342"/>
      <c r="SET2392" s="342"/>
      <c r="SEU2392" s="342"/>
      <c r="SEV2392" s="342"/>
      <c r="SEW2392" s="342"/>
      <c r="SEX2392" s="342"/>
      <c r="SEY2392" s="342"/>
      <c r="SEZ2392" s="342"/>
      <c r="SFA2392" s="342"/>
      <c r="SFB2392" s="342"/>
      <c r="SFC2392" s="342"/>
      <c r="SFD2392" s="342"/>
      <c r="SFE2392" s="342"/>
      <c r="SFF2392" s="342"/>
      <c r="SFG2392" s="342"/>
      <c r="SFH2392" s="342"/>
      <c r="SFI2392" s="342"/>
      <c r="SFJ2392" s="342"/>
      <c r="SFK2392" s="342"/>
      <c r="SFL2392" s="342"/>
      <c r="SFM2392" s="342"/>
      <c r="SFN2392" s="342"/>
      <c r="SFO2392" s="342"/>
      <c r="SFP2392" s="342"/>
      <c r="SFQ2392" s="342"/>
      <c r="SFR2392" s="342"/>
      <c r="SFS2392" s="342"/>
      <c r="SFT2392" s="342"/>
      <c r="SFU2392" s="342"/>
      <c r="SFV2392" s="342"/>
      <c r="SFW2392" s="342"/>
      <c r="SFX2392" s="342"/>
      <c r="SFY2392" s="342"/>
      <c r="SFZ2392" s="342"/>
      <c r="SGA2392" s="342"/>
      <c r="SGB2392" s="342"/>
      <c r="SGC2392" s="342"/>
      <c r="SGD2392" s="342"/>
      <c r="SGE2392" s="342"/>
      <c r="SGF2392" s="342"/>
      <c r="SGG2392" s="342"/>
      <c r="SGH2392" s="342"/>
      <c r="SGI2392" s="342"/>
      <c r="SGJ2392" s="342"/>
      <c r="SGK2392" s="342"/>
      <c r="SGL2392" s="342"/>
      <c r="SGM2392" s="342"/>
      <c r="SGN2392" s="342"/>
      <c r="SGO2392" s="342"/>
      <c r="SGP2392" s="342"/>
      <c r="SGQ2392" s="342"/>
      <c r="SGR2392" s="342"/>
      <c r="SGS2392" s="342"/>
      <c r="SGT2392" s="342"/>
      <c r="SGU2392" s="342"/>
      <c r="SGV2392" s="342"/>
      <c r="SGW2392" s="342"/>
      <c r="SGX2392" s="342"/>
      <c r="SGY2392" s="342"/>
      <c r="SGZ2392" s="342"/>
      <c r="SHA2392" s="342"/>
      <c r="SHB2392" s="342"/>
      <c r="SHC2392" s="342"/>
      <c r="SHD2392" s="342"/>
      <c r="SHE2392" s="342"/>
      <c r="SHF2392" s="342"/>
      <c r="SHG2392" s="342"/>
      <c r="SHH2392" s="342"/>
      <c r="SHI2392" s="342"/>
      <c r="SHJ2392" s="342"/>
      <c r="SHK2392" s="342"/>
      <c r="SHL2392" s="342"/>
      <c r="SHM2392" s="342"/>
      <c r="SHN2392" s="342"/>
      <c r="SHO2392" s="342"/>
      <c r="SHP2392" s="342"/>
      <c r="SHQ2392" s="342"/>
      <c r="SHR2392" s="342"/>
      <c r="SHS2392" s="342"/>
      <c r="SHT2392" s="342"/>
      <c r="SHU2392" s="342"/>
      <c r="SHV2392" s="342"/>
      <c r="SHW2392" s="342"/>
      <c r="SHX2392" s="342"/>
      <c r="SHY2392" s="342"/>
      <c r="SHZ2392" s="342"/>
      <c r="SIA2392" s="342"/>
      <c r="SIB2392" s="342"/>
      <c r="SIC2392" s="342"/>
      <c r="SID2392" s="342"/>
      <c r="SIE2392" s="342"/>
      <c r="SIF2392" s="342"/>
      <c r="SIG2392" s="342"/>
      <c r="SIH2392" s="342"/>
      <c r="SII2392" s="342"/>
      <c r="SIJ2392" s="342"/>
      <c r="SIK2392" s="342"/>
      <c r="SIL2392" s="342"/>
      <c r="SIM2392" s="342"/>
      <c r="SIN2392" s="342"/>
      <c r="SIO2392" s="342"/>
      <c r="SIP2392" s="342"/>
      <c r="SIQ2392" s="342"/>
      <c r="SIR2392" s="342"/>
      <c r="SIS2392" s="342"/>
      <c r="SIT2392" s="342"/>
      <c r="SIU2392" s="342"/>
      <c r="SIV2392" s="342"/>
      <c r="SIW2392" s="342"/>
      <c r="SIX2392" s="342"/>
      <c r="SIY2392" s="342"/>
      <c r="SIZ2392" s="342"/>
      <c r="SJA2392" s="342"/>
      <c r="SJB2392" s="342"/>
      <c r="SJC2392" s="342"/>
      <c r="SJD2392" s="342"/>
      <c r="SJE2392" s="342"/>
      <c r="SJF2392" s="342"/>
      <c r="SJG2392" s="342"/>
      <c r="SJH2392" s="342"/>
      <c r="SJI2392" s="342"/>
      <c r="SJJ2392" s="342"/>
      <c r="SJK2392" s="342"/>
      <c r="SJL2392" s="342"/>
      <c r="SJM2392" s="342"/>
      <c r="SJN2392" s="342"/>
      <c r="SJO2392" s="342"/>
      <c r="SJP2392" s="342"/>
      <c r="SJQ2392" s="342"/>
      <c r="SJR2392" s="342"/>
      <c r="SJS2392" s="342"/>
      <c r="SJT2392" s="342"/>
      <c r="SJU2392" s="342"/>
      <c r="SJV2392" s="342"/>
      <c r="SJW2392" s="342"/>
      <c r="SJX2392" s="342"/>
      <c r="SJY2392" s="342"/>
      <c r="SJZ2392" s="342"/>
      <c r="SKA2392" s="342"/>
      <c r="SKB2392" s="342"/>
      <c r="SKC2392" s="342"/>
      <c r="SKD2392" s="342"/>
      <c r="SKE2392" s="342"/>
      <c r="SKF2392" s="342"/>
      <c r="SKG2392" s="342"/>
      <c r="SKH2392" s="342"/>
      <c r="SKI2392" s="342"/>
      <c r="SKJ2392" s="342"/>
      <c r="SKK2392" s="342"/>
      <c r="SKL2392" s="342"/>
      <c r="SKM2392" s="342"/>
      <c r="SKN2392" s="342"/>
      <c r="SKO2392" s="342"/>
      <c r="SKP2392" s="342"/>
      <c r="SKQ2392" s="342"/>
      <c r="SKR2392" s="342"/>
      <c r="SKS2392" s="342"/>
      <c r="SKT2392" s="342"/>
      <c r="SKU2392" s="342"/>
      <c r="SKV2392" s="342"/>
      <c r="SKW2392" s="342"/>
      <c r="SKX2392" s="342"/>
      <c r="SKY2392" s="342"/>
      <c r="SKZ2392" s="342"/>
      <c r="SLA2392" s="342"/>
      <c r="SLB2392" s="342"/>
      <c r="SLC2392" s="342"/>
      <c r="SLD2392" s="342"/>
      <c r="SLE2392" s="342"/>
      <c r="SLF2392" s="342"/>
      <c r="SLG2392" s="342"/>
      <c r="SLH2392" s="342"/>
      <c r="SLI2392" s="342"/>
      <c r="SLJ2392" s="342"/>
      <c r="SLK2392" s="342"/>
      <c r="SLL2392" s="342"/>
      <c r="SLM2392" s="342"/>
      <c r="SLN2392" s="342"/>
      <c r="SLO2392" s="342"/>
      <c r="SLP2392" s="342"/>
      <c r="SLQ2392" s="342"/>
      <c r="SLR2392" s="342"/>
      <c r="SLS2392" s="342"/>
      <c r="SLT2392" s="342"/>
      <c r="SLU2392" s="342"/>
      <c r="SLV2392" s="342"/>
      <c r="SLW2392" s="342"/>
      <c r="SLX2392" s="342"/>
      <c r="SLY2392" s="342"/>
      <c r="SLZ2392" s="342"/>
      <c r="SMA2392" s="342"/>
      <c r="SMB2392" s="342"/>
      <c r="SMC2392" s="342"/>
      <c r="SMD2392" s="342"/>
      <c r="SME2392" s="342"/>
      <c r="SMF2392" s="342"/>
      <c r="SMG2392" s="342"/>
      <c r="SMH2392" s="342"/>
      <c r="SMI2392" s="342"/>
      <c r="SMJ2392" s="342"/>
      <c r="SMK2392" s="342"/>
      <c r="SML2392" s="342"/>
      <c r="SMM2392" s="342"/>
      <c r="SMN2392" s="342"/>
      <c r="SMO2392" s="342"/>
      <c r="SMP2392" s="342"/>
      <c r="SMQ2392" s="342"/>
      <c r="SMR2392" s="342"/>
      <c r="SMS2392" s="342"/>
      <c r="SMT2392" s="342"/>
      <c r="SMU2392" s="342"/>
      <c r="SMV2392" s="342"/>
      <c r="SMW2392" s="342"/>
      <c r="SMX2392" s="342"/>
      <c r="SMY2392" s="342"/>
      <c r="SMZ2392" s="342"/>
      <c r="SNA2392" s="342"/>
      <c r="SNB2392" s="342"/>
      <c r="SNC2392" s="342"/>
      <c r="SND2392" s="342"/>
      <c r="SNE2392" s="342"/>
      <c r="SNF2392" s="342"/>
      <c r="SNG2392" s="342"/>
      <c r="SNH2392" s="342"/>
      <c r="SNI2392" s="342"/>
      <c r="SNJ2392" s="342"/>
      <c r="SNK2392" s="342"/>
      <c r="SNL2392" s="342"/>
      <c r="SNM2392" s="342"/>
      <c r="SNN2392" s="342"/>
      <c r="SNO2392" s="342"/>
      <c r="SNP2392" s="342"/>
      <c r="SNQ2392" s="342"/>
      <c r="SNR2392" s="342"/>
      <c r="SNS2392" s="342"/>
      <c r="SNT2392" s="342"/>
      <c r="SNU2392" s="342"/>
      <c r="SNV2392" s="342"/>
      <c r="SNW2392" s="342"/>
      <c r="SNX2392" s="342"/>
      <c r="SNY2392" s="342"/>
      <c r="SNZ2392" s="342"/>
      <c r="SOA2392" s="342"/>
      <c r="SOB2392" s="342"/>
      <c r="SOC2392" s="342"/>
      <c r="SOD2392" s="342"/>
      <c r="SOE2392" s="342"/>
      <c r="SOF2392" s="342"/>
      <c r="SOG2392" s="342"/>
      <c r="SOH2392" s="342"/>
      <c r="SOI2392" s="342"/>
      <c r="SOJ2392" s="342"/>
      <c r="SOK2392" s="342"/>
      <c r="SOL2392" s="342"/>
      <c r="SOM2392" s="342"/>
      <c r="SON2392" s="342"/>
      <c r="SOO2392" s="342"/>
      <c r="SOP2392" s="342"/>
      <c r="SOQ2392" s="342"/>
      <c r="SOR2392" s="342"/>
      <c r="SOS2392" s="342"/>
      <c r="SOT2392" s="342"/>
      <c r="SOU2392" s="342"/>
      <c r="SOV2392" s="342"/>
      <c r="SOW2392" s="342"/>
      <c r="SOX2392" s="342"/>
      <c r="SOY2392" s="342"/>
      <c r="SOZ2392" s="342"/>
      <c r="SPA2392" s="342"/>
      <c r="SPB2392" s="342"/>
      <c r="SPC2392" s="342"/>
      <c r="SPD2392" s="342"/>
      <c r="SPE2392" s="342"/>
      <c r="SPF2392" s="342"/>
      <c r="SPG2392" s="342"/>
      <c r="SPH2392" s="342"/>
      <c r="SPI2392" s="342"/>
      <c r="SPJ2392" s="342"/>
      <c r="SPK2392" s="342"/>
      <c r="SPL2392" s="342"/>
      <c r="SPM2392" s="342"/>
      <c r="SPN2392" s="342"/>
      <c r="SPO2392" s="342"/>
      <c r="SPP2392" s="342"/>
      <c r="SPQ2392" s="342"/>
      <c r="SPR2392" s="342"/>
      <c r="SPS2392" s="342"/>
      <c r="SPT2392" s="342"/>
      <c r="SPU2392" s="342"/>
      <c r="SPV2392" s="342"/>
      <c r="SPW2392" s="342"/>
      <c r="SPX2392" s="342"/>
      <c r="SPY2392" s="342"/>
      <c r="SPZ2392" s="342"/>
      <c r="SQA2392" s="342"/>
      <c r="SQB2392" s="342"/>
      <c r="SQC2392" s="342"/>
      <c r="SQD2392" s="342"/>
      <c r="SQE2392" s="342"/>
      <c r="SQF2392" s="342"/>
      <c r="SQG2392" s="342"/>
      <c r="SQH2392" s="342"/>
      <c r="SQI2392" s="342"/>
      <c r="SQJ2392" s="342"/>
      <c r="SQK2392" s="342"/>
      <c r="SQL2392" s="342"/>
      <c r="SQM2392" s="342"/>
      <c r="SQN2392" s="342"/>
      <c r="SQO2392" s="342"/>
      <c r="SQP2392" s="342"/>
      <c r="SQQ2392" s="342"/>
      <c r="SQR2392" s="342"/>
      <c r="SQS2392" s="342"/>
      <c r="SQT2392" s="342"/>
      <c r="SQU2392" s="342"/>
      <c r="SQV2392" s="342"/>
      <c r="SQW2392" s="342"/>
      <c r="SQX2392" s="342"/>
      <c r="SQY2392" s="342"/>
      <c r="SQZ2392" s="342"/>
      <c r="SRA2392" s="342"/>
      <c r="SRB2392" s="342"/>
      <c r="SRC2392" s="342"/>
      <c r="SRD2392" s="342"/>
      <c r="SRE2392" s="342"/>
      <c r="SRF2392" s="342"/>
      <c r="SRG2392" s="342"/>
      <c r="SRH2392" s="342"/>
      <c r="SRI2392" s="342"/>
      <c r="SRJ2392" s="342"/>
      <c r="SRK2392" s="342"/>
      <c r="SRL2392" s="342"/>
      <c r="SRM2392" s="342"/>
      <c r="SRN2392" s="342"/>
      <c r="SRO2392" s="342"/>
      <c r="SRP2392" s="342"/>
      <c r="SRQ2392" s="342"/>
      <c r="SRR2392" s="342"/>
      <c r="SRS2392" s="342"/>
      <c r="SRT2392" s="342"/>
      <c r="SRU2392" s="342"/>
      <c r="SRV2392" s="342"/>
      <c r="SRW2392" s="342"/>
      <c r="SRX2392" s="342"/>
      <c r="SRY2392" s="342"/>
      <c r="SRZ2392" s="342"/>
      <c r="SSA2392" s="342"/>
      <c r="SSB2392" s="342"/>
      <c r="SSC2392" s="342"/>
      <c r="SSD2392" s="342"/>
      <c r="SSE2392" s="342"/>
      <c r="SSF2392" s="342"/>
      <c r="SSG2392" s="342"/>
      <c r="SSH2392" s="342"/>
      <c r="SSI2392" s="342"/>
      <c r="SSJ2392" s="342"/>
      <c r="SSK2392" s="342"/>
      <c r="SSL2392" s="342"/>
      <c r="SSM2392" s="342"/>
      <c r="SSN2392" s="342"/>
      <c r="SSO2392" s="342"/>
      <c r="SSP2392" s="342"/>
      <c r="SSQ2392" s="342"/>
      <c r="SSR2392" s="342"/>
      <c r="SSS2392" s="342"/>
      <c r="SST2392" s="342"/>
      <c r="SSU2392" s="342"/>
      <c r="SSV2392" s="342"/>
      <c r="SSW2392" s="342"/>
      <c r="SSX2392" s="342"/>
      <c r="SSY2392" s="342"/>
      <c r="SSZ2392" s="342"/>
      <c r="STA2392" s="342"/>
      <c r="STB2392" s="342"/>
      <c r="STC2392" s="342"/>
      <c r="STD2392" s="342"/>
      <c r="STE2392" s="342"/>
      <c r="STF2392" s="342"/>
      <c r="STG2392" s="342"/>
      <c r="STH2392" s="342"/>
      <c r="STI2392" s="342"/>
      <c r="STJ2392" s="342"/>
      <c r="STK2392" s="342"/>
      <c r="STL2392" s="342"/>
      <c r="STM2392" s="342"/>
      <c r="STN2392" s="342"/>
      <c r="STO2392" s="342"/>
      <c r="STP2392" s="342"/>
      <c r="STQ2392" s="342"/>
      <c r="STR2392" s="342"/>
      <c r="STS2392" s="342"/>
      <c r="STT2392" s="342"/>
      <c r="STU2392" s="342"/>
      <c r="STV2392" s="342"/>
      <c r="STW2392" s="342"/>
      <c r="STX2392" s="342"/>
      <c r="STY2392" s="342"/>
      <c r="STZ2392" s="342"/>
      <c r="SUA2392" s="342"/>
      <c r="SUB2392" s="342"/>
      <c r="SUC2392" s="342"/>
      <c r="SUD2392" s="342"/>
      <c r="SUE2392" s="342"/>
      <c r="SUF2392" s="342"/>
      <c r="SUG2392" s="342"/>
      <c r="SUH2392" s="342"/>
      <c r="SUI2392" s="342"/>
      <c r="SUJ2392" s="342"/>
      <c r="SUK2392" s="342"/>
      <c r="SUL2392" s="342"/>
      <c r="SUM2392" s="342"/>
      <c r="SUN2392" s="342"/>
      <c r="SUO2392" s="342"/>
      <c r="SUP2392" s="342"/>
      <c r="SUQ2392" s="342"/>
      <c r="SUR2392" s="342"/>
      <c r="SUS2392" s="342"/>
      <c r="SUT2392" s="342"/>
      <c r="SUU2392" s="342"/>
      <c r="SUV2392" s="342"/>
      <c r="SUW2392" s="342"/>
      <c r="SUX2392" s="342"/>
      <c r="SUY2392" s="342"/>
      <c r="SUZ2392" s="342"/>
      <c r="SVA2392" s="342"/>
      <c r="SVB2392" s="342"/>
      <c r="SVC2392" s="342"/>
      <c r="SVD2392" s="342"/>
      <c r="SVE2392" s="342"/>
      <c r="SVF2392" s="342"/>
      <c r="SVG2392" s="342"/>
      <c r="SVH2392" s="342"/>
      <c r="SVI2392" s="342"/>
      <c r="SVJ2392" s="342"/>
      <c r="SVK2392" s="342"/>
      <c r="SVL2392" s="342"/>
      <c r="SVM2392" s="342"/>
      <c r="SVN2392" s="342"/>
      <c r="SVO2392" s="342"/>
      <c r="SVP2392" s="342"/>
      <c r="SVQ2392" s="342"/>
      <c r="SVR2392" s="342"/>
      <c r="SVS2392" s="342"/>
      <c r="SVT2392" s="342"/>
      <c r="SVU2392" s="342"/>
      <c r="SVV2392" s="342"/>
      <c r="SVW2392" s="342"/>
      <c r="SVX2392" s="342"/>
      <c r="SVY2392" s="342"/>
      <c r="SVZ2392" s="342"/>
      <c r="SWA2392" s="342"/>
      <c r="SWB2392" s="342"/>
      <c r="SWC2392" s="342"/>
      <c r="SWD2392" s="342"/>
      <c r="SWE2392" s="342"/>
      <c r="SWF2392" s="342"/>
      <c r="SWG2392" s="342"/>
      <c r="SWH2392" s="342"/>
      <c r="SWI2392" s="342"/>
      <c r="SWJ2392" s="342"/>
      <c r="SWK2392" s="342"/>
      <c r="SWL2392" s="342"/>
      <c r="SWM2392" s="342"/>
      <c r="SWN2392" s="342"/>
      <c r="SWO2392" s="342"/>
      <c r="SWP2392" s="342"/>
      <c r="SWQ2392" s="342"/>
      <c r="SWR2392" s="342"/>
      <c r="SWS2392" s="342"/>
      <c r="SWT2392" s="342"/>
      <c r="SWU2392" s="342"/>
      <c r="SWV2392" s="342"/>
      <c r="SWW2392" s="342"/>
      <c r="SWX2392" s="342"/>
      <c r="SWY2392" s="342"/>
      <c r="SWZ2392" s="342"/>
      <c r="SXA2392" s="342"/>
      <c r="SXB2392" s="342"/>
      <c r="SXC2392" s="342"/>
      <c r="SXD2392" s="342"/>
      <c r="SXE2392" s="342"/>
      <c r="SXF2392" s="342"/>
      <c r="SXG2392" s="342"/>
      <c r="SXH2392" s="342"/>
      <c r="SXI2392" s="342"/>
      <c r="SXJ2392" s="342"/>
      <c r="SXK2392" s="342"/>
      <c r="SXL2392" s="342"/>
      <c r="SXM2392" s="342"/>
      <c r="SXN2392" s="342"/>
      <c r="SXO2392" s="342"/>
      <c r="SXP2392" s="342"/>
      <c r="SXQ2392" s="342"/>
      <c r="SXR2392" s="342"/>
      <c r="SXS2392" s="342"/>
      <c r="SXT2392" s="342"/>
      <c r="SXU2392" s="342"/>
      <c r="SXV2392" s="342"/>
      <c r="SXW2392" s="342"/>
      <c r="SXX2392" s="342"/>
      <c r="SXY2392" s="342"/>
      <c r="SXZ2392" s="342"/>
      <c r="SYA2392" s="342"/>
      <c r="SYB2392" s="342"/>
      <c r="SYC2392" s="342"/>
      <c r="SYD2392" s="342"/>
      <c r="SYE2392" s="342"/>
      <c r="SYF2392" s="342"/>
      <c r="SYG2392" s="342"/>
      <c r="SYH2392" s="342"/>
      <c r="SYI2392" s="342"/>
      <c r="SYJ2392" s="342"/>
      <c r="SYK2392" s="342"/>
      <c r="SYL2392" s="342"/>
      <c r="SYM2392" s="342"/>
      <c r="SYN2392" s="342"/>
      <c r="SYO2392" s="342"/>
      <c r="SYP2392" s="342"/>
      <c r="SYQ2392" s="342"/>
      <c r="SYR2392" s="342"/>
      <c r="SYS2392" s="342"/>
      <c r="SYT2392" s="342"/>
      <c r="SYU2392" s="342"/>
      <c r="SYV2392" s="342"/>
      <c r="SYW2392" s="342"/>
      <c r="SYX2392" s="342"/>
      <c r="SYY2392" s="342"/>
      <c r="SYZ2392" s="342"/>
      <c r="SZA2392" s="342"/>
      <c r="SZB2392" s="342"/>
      <c r="SZC2392" s="342"/>
      <c r="SZD2392" s="342"/>
      <c r="SZE2392" s="342"/>
      <c r="SZF2392" s="342"/>
      <c r="SZG2392" s="342"/>
      <c r="SZH2392" s="342"/>
      <c r="SZI2392" s="342"/>
      <c r="SZJ2392" s="342"/>
      <c r="SZK2392" s="342"/>
      <c r="SZL2392" s="342"/>
      <c r="SZM2392" s="342"/>
      <c r="SZN2392" s="342"/>
      <c r="SZO2392" s="342"/>
      <c r="SZP2392" s="342"/>
      <c r="SZQ2392" s="342"/>
      <c r="SZR2392" s="342"/>
      <c r="SZS2392" s="342"/>
      <c r="SZT2392" s="342"/>
      <c r="SZU2392" s="342"/>
      <c r="SZV2392" s="342"/>
      <c r="SZW2392" s="342"/>
      <c r="SZX2392" s="342"/>
      <c r="SZY2392" s="342"/>
      <c r="SZZ2392" s="342"/>
      <c r="TAA2392" s="342"/>
      <c r="TAB2392" s="342"/>
      <c r="TAC2392" s="342"/>
      <c r="TAD2392" s="342"/>
      <c r="TAE2392" s="342"/>
      <c r="TAF2392" s="342"/>
      <c r="TAG2392" s="342"/>
      <c r="TAH2392" s="342"/>
      <c r="TAI2392" s="342"/>
      <c r="TAJ2392" s="342"/>
      <c r="TAK2392" s="342"/>
      <c r="TAL2392" s="342"/>
      <c r="TAM2392" s="342"/>
      <c r="TAN2392" s="342"/>
      <c r="TAO2392" s="342"/>
      <c r="TAP2392" s="342"/>
      <c r="TAQ2392" s="342"/>
      <c r="TAR2392" s="342"/>
      <c r="TAS2392" s="342"/>
      <c r="TAT2392" s="342"/>
      <c r="TAU2392" s="342"/>
      <c r="TAV2392" s="342"/>
      <c r="TAW2392" s="342"/>
      <c r="TAX2392" s="342"/>
      <c r="TAY2392" s="342"/>
      <c r="TAZ2392" s="342"/>
      <c r="TBA2392" s="342"/>
      <c r="TBB2392" s="342"/>
      <c r="TBC2392" s="342"/>
      <c r="TBD2392" s="342"/>
      <c r="TBE2392" s="342"/>
      <c r="TBF2392" s="342"/>
      <c r="TBG2392" s="342"/>
      <c r="TBH2392" s="342"/>
      <c r="TBI2392" s="342"/>
      <c r="TBJ2392" s="342"/>
      <c r="TBK2392" s="342"/>
      <c r="TBL2392" s="342"/>
      <c r="TBM2392" s="342"/>
      <c r="TBN2392" s="342"/>
      <c r="TBO2392" s="342"/>
      <c r="TBP2392" s="342"/>
      <c r="TBQ2392" s="342"/>
      <c r="TBR2392" s="342"/>
      <c r="TBS2392" s="342"/>
      <c r="TBT2392" s="342"/>
      <c r="TBU2392" s="342"/>
      <c r="TBV2392" s="342"/>
      <c r="TBW2392" s="342"/>
      <c r="TBX2392" s="342"/>
      <c r="TBY2392" s="342"/>
      <c r="TBZ2392" s="342"/>
      <c r="TCA2392" s="342"/>
      <c r="TCB2392" s="342"/>
      <c r="TCC2392" s="342"/>
      <c r="TCD2392" s="342"/>
      <c r="TCE2392" s="342"/>
      <c r="TCF2392" s="342"/>
      <c r="TCG2392" s="342"/>
      <c r="TCH2392" s="342"/>
      <c r="TCI2392" s="342"/>
      <c r="TCJ2392" s="342"/>
      <c r="TCK2392" s="342"/>
      <c r="TCL2392" s="342"/>
      <c r="TCM2392" s="342"/>
      <c r="TCN2392" s="342"/>
      <c r="TCO2392" s="342"/>
      <c r="TCP2392" s="342"/>
      <c r="TCQ2392" s="342"/>
      <c r="TCR2392" s="342"/>
      <c r="TCS2392" s="342"/>
      <c r="TCT2392" s="342"/>
      <c r="TCU2392" s="342"/>
      <c r="TCV2392" s="342"/>
      <c r="TCW2392" s="342"/>
      <c r="TCX2392" s="342"/>
      <c r="TCY2392" s="342"/>
      <c r="TCZ2392" s="342"/>
      <c r="TDA2392" s="342"/>
      <c r="TDB2392" s="342"/>
      <c r="TDC2392" s="342"/>
      <c r="TDD2392" s="342"/>
      <c r="TDE2392" s="342"/>
      <c r="TDF2392" s="342"/>
      <c r="TDG2392" s="342"/>
      <c r="TDH2392" s="342"/>
      <c r="TDI2392" s="342"/>
      <c r="TDJ2392" s="342"/>
      <c r="TDK2392" s="342"/>
      <c r="TDL2392" s="342"/>
      <c r="TDM2392" s="342"/>
      <c r="TDN2392" s="342"/>
      <c r="TDO2392" s="342"/>
      <c r="TDP2392" s="342"/>
      <c r="TDQ2392" s="342"/>
      <c r="TDR2392" s="342"/>
      <c r="TDS2392" s="342"/>
      <c r="TDT2392" s="342"/>
      <c r="TDU2392" s="342"/>
      <c r="TDV2392" s="342"/>
      <c r="TDW2392" s="342"/>
      <c r="TDX2392" s="342"/>
      <c r="TDY2392" s="342"/>
      <c r="TDZ2392" s="342"/>
      <c r="TEA2392" s="342"/>
      <c r="TEB2392" s="342"/>
      <c r="TEC2392" s="342"/>
      <c r="TED2392" s="342"/>
      <c r="TEE2392" s="342"/>
      <c r="TEF2392" s="342"/>
      <c r="TEG2392" s="342"/>
      <c r="TEH2392" s="342"/>
      <c r="TEI2392" s="342"/>
      <c r="TEJ2392" s="342"/>
      <c r="TEK2392" s="342"/>
      <c r="TEL2392" s="342"/>
      <c r="TEM2392" s="342"/>
      <c r="TEN2392" s="342"/>
      <c r="TEO2392" s="342"/>
      <c r="TEP2392" s="342"/>
      <c r="TEQ2392" s="342"/>
      <c r="TER2392" s="342"/>
      <c r="TES2392" s="342"/>
      <c r="TET2392" s="342"/>
      <c r="TEU2392" s="342"/>
      <c r="TEV2392" s="342"/>
      <c r="TEW2392" s="342"/>
      <c r="TEX2392" s="342"/>
      <c r="TEY2392" s="342"/>
      <c r="TEZ2392" s="342"/>
      <c r="TFA2392" s="342"/>
      <c r="TFB2392" s="342"/>
      <c r="TFC2392" s="342"/>
      <c r="TFD2392" s="342"/>
      <c r="TFE2392" s="342"/>
      <c r="TFF2392" s="342"/>
      <c r="TFG2392" s="342"/>
      <c r="TFH2392" s="342"/>
      <c r="TFI2392" s="342"/>
      <c r="TFJ2392" s="342"/>
      <c r="TFK2392" s="342"/>
      <c r="TFL2392" s="342"/>
      <c r="TFM2392" s="342"/>
      <c r="TFN2392" s="342"/>
      <c r="TFO2392" s="342"/>
      <c r="TFP2392" s="342"/>
      <c r="TFQ2392" s="342"/>
      <c r="TFR2392" s="342"/>
      <c r="TFS2392" s="342"/>
      <c r="TFT2392" s="342"/>
      <c r="TFU2392" s="342"/>
      <c r="TFV2392" s="342"/>
      <c r="TFW2392" s="342"/>
      <c r="TFX2392" s="342"/>
      <c r="TFY2392" s="342"/>
      <c r="TFZ2392" s="342"/>
      <c r="TGA2392" s="342"/>
      <c r="TGB2392" s="342"/>
      <c r="TGC2392" s="342"/>
      <c r="TGD2392" s="342"/>
      <c r="TGE2392" s="342"/>
      <c r="TGF2392" s="342"/>
      <c r="TGG2392" s="342"/>
      <c r="TGH2392" s="342"/>
      <c r="TGI2392" s="342"/>
      <c r="TGJ2392" s="342"/>
      <c r="TGK2392" s="342"/>
      <c r="TGL2392" s="342"/>
      <c r="TGM2392" s="342"/>
      <c r="TGN2392" s="342"/>
      <c r="TGO2392" s="342"/>
      <c r="TGP2392" s="342"/>
      <c r="TGQ2392" s="342"/>
      <c r="TGR2392" s="342"/>
      <c r="TGS2392" s="342"/>
      <c r="TGT2392" s="342"/>
      <c r="TGU2392" s="342"/>
      <c r="TGV2392" s="342"/>
      <c r="TGW2392" s="342"/>
      <c r="TGX2392" s="342"/>
      <c r="TGY2392" s="342"/>
      <c r="TGZ2392" s="342"/>
      <c r="THA2392" s="342"/>
      <c r="THB2392" s="342"/>
      <c r="THC2392" s="342"/>
      <c r="THD2392" s="342"/>
      <c r="THE2392" s="342"/>
      <c r="THF2392" s="342"/>
      <c r="THG2392" s="342"/>
      <c r="THH2392" s="342"/>
      <c r="THI2392" s="342"/>
      <c r="THJ2392" s="342"/>
      <c r="THK2392" s="342"/>
      <c r="THL2392" s="342"/>
      <c r="THM2392" s="342"/>
      <c r="THN2392" s="342"/>
      <c r="THO2392" s="342"/>
      <c r="THP2392" s="342"/>
      <c r="THQ2392" s="342"/>
      <c r="THR2392" s="342"/>
      <c r="THS2392" s="342"/>
      <c r="THT2392" s="342"/>
      <c r="THU2392" s="342"/>
      <c r="THV2392" s="342"/>
      <c r="THW2392" s="342"/>
      <c r="THX2392" s="342"/>
      <c r="THY2392" s="342"/>
      <c r="THZ2392" s="342"/>
      <c r="TIA2392" s="342"/>
      <c r="TIB2392" s="342"/>
      <c r="TIC2392" s="342"/>
      <c r="TID2392" s="342"/>
      <c r="TIE2392" s="342"/>
      <c r="TIF2392" s="342"/>
      <c r="TIG2392" s="342"/>
      <c r="TIH2392" s="342"/>
      <c r="TII2392" s="342"/>
      <c r="TIJ2392" s="342"/>
      <c r="TIK2392" s="342"/>
      <c r="TIL2392" s="342"/>
      <c r="TIM2392" s="342"/>
      <c r="TIN2392" s="342"/>
      <c r="TIO2392" s="342"/>
      <c r="TIP2392" s="342"/>
      <c r="TIQ2392" s="342"/>
      <c r="TIR2392" s="342"/>
      <c r="TIS2392" s="342"/>
      <c r="TIT2392" s="342"/>
      <c r="TIU2392" s="342"/>
      <c r="TIV2392" s="342"/>
      <c r="TIW2392" s="342"/>
      <c r="TIX2392" s="342"/>
      <c r="TIY2392" s="342"/>
      <c r="TIZ2392" s="342"/>
      <c r="TJA2392" s="342"/>
      <c r="TJB2392" s="342"/>
      <c r="TJC2392" s="342"/>
      <c r="TJD2392" s="342"/>
      <c r="TJE2392" s="342"/>
      <c r="TJF2392" s="342"/>
      <c r="TJG2392" s="342"/>
      <c r="TJH2392" s="342"/>
      <c r="TJI2392" s="342"/>
      <c r="TJJ2392" s="342"/>
      <c r="TJK2392" s="342"/>
      <c r="TJL2392" s="342"/>
      <c r="TJM2392" s="342"/>
      <c r="TJN2392" s="342"/>
      <c r="TJO2392" s="342"/>
      <c r="TJP2392" s="342"/>
      <c r="TJQ2392" s="342"/>
      <c r="TJR2392" s="342"/>
      <c r="TJS2392" s="342"/>
      <c r="TJT2392" s="342"/>
      <c r="TJU2392" s="342"/>
      <c r="TJV2392" s="342"/>
      <c r="TJW2392" s="342"/>
      <c r="TJX2392" s="342"/>
      <c r="TJY2392" s="342"/>
      <c r="TJZ2392" s="342"/>
      <c r="TKA2392" s="342"/>
      <c r="TKB2392" s="342"/>
      <c r="TKC2392" s="342"/>
      <c r="TKD2392" s="342"/>
      <c r="TKE2392" s="342"/>
      <c r="TKF2392" s="342"/>
      <c r="TKG2392" s="342"/>
      <c r="TKH2392" s="342"/>
      <c r="TKI2392" s="342"/>
      <c r="TKJ2392" s="342"/>
      <c r="TKK2392" s="342"/>
      <c r="TKL2392" s="342"/>
      <c r="TKM2392" s="342"/>
      <c r="TKN2392" s="342"/>
      <c r="TKO2392" s="342"/>
      <c r="TKP2392" s="342"/>
      <c r="TKQ2392" s="342"/>
      <c r="TKR2392" s="342"/>
      <c r="TKS2392" s="342"/>
      <c r="TKT2392" s="342"/>
      <c r="TKU2392" s="342"/>
      <c r="TKV2392" s="342"/>
      <c r="TKW2392" s="342"/>
      <c r="TKX2392" s="342"/>
      <c r="TKY2392" s="342"/>
      <c r="TKZ2392" s="342"/>
      <c r="TLA2392" s="342"/>
      <c r="TLB2392" s="342"/>
      <c r="TLC2392" s="342"/>
      <c r="TLD2392" s="342"/>
      <c r="TLE2392" s="342"/>
      <c r="TLF2392" s="342"/>
      <c r="TLG2392" s="342"/>
      <c r="TLH2392" s="342"/>
      <c r="TLI2392" s="342"/>
      <c r="TLJ2392" s="342"/>
      <c r="TLK2392" s="342"/>
      <c r="TLL2392" s="342"/>
      <c r="TLM2392" s="342"/>
      <c r="TLN2392" s="342"/>
      <c r="TLO2392" s="342"/>
      <c r="TLP2392" s="342"/>
      <c r="TLQ2392" s="342"/>
      <c r="TLR2392" s="342"/>
      <c r="TLS2392" s="342"/>
      <c r="TLT2392" s="342"/>
      <c r="TLU2392" s="342"/>
      <c r="TLV2392" s="342"/>
      <c r="TLW2392" s="342"/>
      <c r="TLX2392" s="342"/>
      <c r="TLY2392" s="342"/>
      <c r="TLZ2392" s="342"/>
      <c r="TMA2392" s="342"/>
      <c r="TMB2392" s="342"/>
      <c r="TMC2392" s="342"/>
      <c r="TMD2392" s="342"/>
      <c r="TME2392" s="342"/>
      <c r="TMF2392" s="342"/>
      <c r="TMG2392" s="342"/>
      <c r="TMH2392" s="342"/>
      <c r="TMI2392" s="342"/>
      <c r="TMJ2392" s="342"/>
      <c r="TMK2392" s="342"/>
      <c r="TML2392" s="342"/>
      <c r="TMM2392" s="342"/>
      <c r="TMN2392" s="342"/>
      <c r="TMO2392" s="342"/>
      <c r="TMP2392" s="342"/>
      <c r="TMQ2392" s="342"/>
      <c r="TMR2392" s="342"/>
      <c r="TMS2392" s="342"/>
      <c r="TMT2392" s="342"/>
      <c r="TMU2392" s="342"/>
      <c r="TMV2392" s="342"/>
      <c r="TMW2392" s="342"/>
      <c r="TMX2392" s="342"/>
      <c r="TMY2392" s="342"/>
      <c r="TMZ2392" s="342"/>
      <c r="TNA2392" s="342"/>
      <c r="TNB2392" s="342"/>
      <c r="TNC2392" s="342"/>
      <c r="TND2392" s="342"/>
      <c r="TNE2392" s="342"/>
      <c r="TNF2392" s="342"/>
      <c r="TNG2392" s="342"/>
      <c r="TNH2392" s="342"/>
      <c r="TNI2392" s="342"/>
      <c r="TNJ2392" s="342"/>
      <c r="TNK2392" s="342"/>
      <c r="TNL2392" s="342"/>
      <c r="TNM2392" s="342"/>
      <c r="TNN2392" s="342"/>
      <c r="TNO2392" s="342"/>
      <c r="TNP2392" s="342"/>
      <c r="TNQ2392" s="342"/>
      <c r="TNR2392" s="342"/>
      <c r="TNS2392" s="342"/>
      <c r="TNT2392" s="342"/>
      <c r="TNU2392" s="342"/>
      <c r="TNV2392" s="342"/>
      <c r="TNW2392" s="342"/>
      <c r="TNX2392" s="342"/>
      <c r="TNY2392" s="342"/>
      <c r="TNZ2392" s="342"/>
      <c r="TOA2392" s="342"/>
      <c r="TOB2392" s="342"/>
      <c r="TOC2392" s="342"/>
      <c r="TOD2392" s="342"/>
      <c r="TOE2392" s="342"/>
      <c r="TOF2392" s="342"/>
      <c r="TOG2392" s="342"/>
      <c r="TOH2392" s="342"/>
      <c r="TOI2392" s="342"/>
      <c r="TOJ2392" s="342"/>
      <c r="TOK2392" s="342"/>
      <c r="TOL2392" s="342"/>
      <c r="TOM2392" s="342"/>
      <c r="TON2392" s="342"/>
      <c r="TOO2392" s="342"/>
      <c r="TOP2392" s="342"/>
      <c r="TOQ2392" s="342"/>
      <c r="TOR2392" s="342"/>
      <c r="TOS2392" s="342"/>
      <c r="TOT2392" s="342"/>
      <c r="TOU2392" s="342"/>
      <c r="TOV2392" s="342"/>
      <c r="TOW2392" s="342"/>
      <c r="TOX2392" s="342"/>
      <c r="TOY2392" s="342"/>
      <c r="TOZ2392" s="342"/>
      <c r="TPA2392" s="342"/>
      <c r="TPB2392" s="342"/>
      <c r="TPC2392" s="342"/>
      <c r="TPD2392" s="342"/>
      <c r="TPE2392" s="342"/>
      <c r="TPF2392" s="342"/>
      <c r="TPG2392" s="342"/>
      <c r="TPH2392" s="342"/>
      <c r="TPI2392" s="342"/>
      <c r="TPJ2392" s="342"/>
      <c r="TPK2392" s="342"/>
      <c r="TPL2392" s="342"/>
      <c r="TPM2392" s="342"/>
      <c r="TPN2392" s="342"/>
      <c r="TPO2392" s="342"/>
      <c r="TPP2392" s="342"/>
      <c r="TPQ2392" s="342"/>
      <c r="TPR2392" s="342"/>
      <c r="TPS2392" s="342"/>
      <c r="TPT2392" s="342"/>
      <c r="TPU2392" s="342"/>
      <c r="TPV2392" s="342"/>
      <c r="TPW2392" s="342"/>
      <c r="TPX2392" s="342"/>
      <c r="TPY2392" s="342"/>
      <c r="TPZ2392" s="342"/>
      <c r="TQA2392" s="342"/>
      <c r="TQB2392" s="342"/>
      <c r="TQC2392" s="342"/>
      <c r="TQD2392" s="342"/>
      <c r="TQE2392" s="342"/>
      <c r="TQF2392" s="342"/>
      <c r="TQG2392" s="342"/>
      <c r="TQH2392" s="342"/>
      <c r="TQI2392" s="342"/>
      <c r="TQJ2392" s="342"/>
      <c r="TQK2392" s="342"/>
      <c r="TQL2392" s="342"/>
      <c r="TQM2392" s="342"/>
      <c r="TQN2392" s="342"/>
      <c r="TQO2392" s="342"/>
      <c r="TQP2392" s="342"/>
      <c r="TQQ2392" s="342"/>
      <c r="TQR2392" s="342"/>
      <c r="TQS2392" s="342"/>
      <c r="TQT2392" s="342"/>
      <c r="TQU2392" s="342"/>
      <c r="TQV2392" s="342"/>
      <c r="TQW2392" s="342"/>
      <c r="TQX2392" s="342"/>
      <c r="TQY2392" s="342"/>
      <c r="TQZ2392" s="342"/>
      <c r="TRA2392" s="342"/>
      <c r="TRB2392" s="342"/>
      <c r="TRC2392" s="342"/>
      <c r="TRD2392" s="342"/>
      <c r="TRE2392" s="342"/>
      <c r="TRF2392" s="342"/>
      <c r="TRG2392" s="342"/>
      <c r="TRH2392" s="342"/>
      <c r="TRI2392" s="342"/>
      <c r="TRJ2392" s="342"/>
      <c r="TRK2392" s="342"/>
      <c r="TRL2392" s="342"/>
      <c r="TRM2392" s="342"/>
      <c r="TRN2392" s="342"/>
      <c r="TRO2392" s="342"/>
      <c r="TRP2392" s="342"/>
      <c r="TRQ2392" s="342"/>
      <c r="TRR2392" s="342"/>
      <c r="TRS2392" s="342"/>
      <c r="TRT2392" s="342"/>
      <c r="TRU2392" s="342"/>
      <c r="TRV2392" s="342"/>
      <c r="TRW2392" s="342"/>
      <c r="TRX2392" s="342"/>
      <c r="TRY2392" s="342"/>
      <c r="TRZ2392" s="342"/>
      <c r="TSA2392" s="342"/>
      <c r="TSB2392" s="342"/>
      <c r="TSC2392" s="342"/>
      <c r="TSD2392" s="342"/>
      <c r="TSE2392" s="342"/>
      <c r="TSF2392" s="342"/>
      <c r="TSG2392" s="342"/>
      <c r="TSH2392" s="342"/>
      <c r="TSI2392" s="342"/>
      <c r="TSJ2392" s="342"/>
      <c r="TSK2392" s="342"/>
      <c r="TSL2392" s="342"/>
      <c r="TSM2392" s="342"/>
      <c r="TSN2392" s="342"/>
      <c r="TSO2392" s="342"/>
      <c r="TSP2392" s="342"/>
      <c r="TSQ2392" s="342"/>
      <c r="TSR2392" s="342"/>
      <c r="TSS2392" s="342"/>
      <c r="TST2392" s="342"/>
      <c r="TSU2392" s="342"/>
      <c r="TSV2392" s="342"/>
      <c r="TSW2392" s="342"/>
      <c r="TSX2392" s="342"/>
      <c r="TSY2392" s="342"/>
      <c r="TSZ2392" s="342"/>
      <c r="TTA2392" s="342"/>
      <c r="TTB2392" s="342"/>
      <c r="TTC2392" s="342"/>
      <c r="TTD2392" s="342"/>
      <c r="TTE2392" s="342"/>
      <c r="TTF2392" s="342"/>
      <c r="TTG2392" s="342"/>
      <c r="TTH2392" s="342"/>
      <c r="TTI2392" s="342"/>
      <c r="TTJ2392" s="342"/>
      <c r="TTK2392" s="342"/>
      <c r="TTL2392" s="342"/>
      <c r="TTM2392" s="342"/>
      <c r="TTN2392" s="342"/>
      <c r="TTO2392" s="342"/>
      <c r="TTP2392" s="342"/>
      <c r="TTQ2392" s="342"/>
      <c r="TTR2392" s="342"/>
      <c r="TTS2392" s="342"/>
      <c r="TTT2392" s="342"/>
      <c r="TTU2392" s="342"/>
      <c r="TTV2392" s="342"/>
      <c r="TTW2392" s="342"/>
      <c r="TTX2392" s="342"/>
      <c r="TTY2392" s="342"/>
      <c r="TTZ2392" s="342"/>
      <c r="TUA2392" s="342"/>
      <c r="TUB2392" s="342"/>
      <c r="TUC2392" s="342"/>
      <c r="TUD2392" s="342"/>
      <c r="TUE2392" s="342"/>
      <c r="TUF2392" s="342"/>
      <c r="TUG2392" s="342"/>
      <c r="TUH2392" s="342"/>
      <c r="TUI2392" s="342"/>
      <c r="TUJ2392" s="342"/>
      <c r="TUK2392" s="342"/>
      <c r="TUL2392" s="342"/>
      <c r="TUM2392" s="342"/>
      <c r="TUN2392" s="342"/>
      <c r="TUO2392" s="342"/>
      <c r="TUP2392" s="342"/>
      <c r="TUQ2392" s="342"/>
      <c r="TUR2392" s="342"/>
      <c r="TUS2392" s="342"/>
      <c r="TUT2392" s="342"/>
      <c r="TUU2392" s="342"/>
      <c r="TUV2392" s="342"/>
      <c r="TUW2392" s="342"/>
      <c r="TUX2392" s="342"/>
      <c r="TUY2392" s="342"/>
      <c r="TUZ2392" s="342"/>
      <c r="TVA2392" s="342"/>
      <c r="TVB2392" s="342"/>
      <c r="TVC2392" s="342"/>
      <c r="TVD2392" s="342"/>
      <c r="TVE2392" s="342"/>
      <c r="TVF2392" s="342"/>
      <c r="TVG2392" s="342"/>
      <c r="TVH2392" s="342"/>
      <c r="TVI2392" s="342"/>
      <c r="TVJ2392" s="342"/>
      <c r="TVK2392" s="342"/>
      <c r="TVL2392" s="342"/>
      <c r="TVM2392" s="342"/>
      <c r="TVN2392" s="342"/>
      <c r="TVO2392" s="342"/>
      <c r="TVP2392" s="342"/>
      <c r="TVQ2392" s="342"/>
      <c r="TVR2392" s="342"/>
      <c r="TVS2392" s="342"/>
      <c r="TVT2392" s="342"/>
      <c r="TVU2392" s="342"/>
      <c r="TVV2392" s="342"/>
      <c r="TVW2392" s="342"/>
      <c r="TVX2392" s="342"/>
      <c r="TVY2392" s="342"/>
      <c r="TVZ2392" s="342"/>
      <c r="TWA2392" s="342"/>
      <c r="TWB2392" s="342"/>
      <c r="TWC2392" s="342"/>
      <c r="TWD2392" s="342"/>
      <c r="TWE2392" s="342"/>
      <c r="TWF2392" s="342"/>
      <c r="TWG2392" s="342"/>
      <c r="TWH2392" s="342"/>
      <c r="TWI2392" s="342"/>
      <c r="TWJ2392" s="342"/>
      <c r="TWK2392" s="342"/>
      <c r="TWL2392" s="342"/>
      <c r="TWM2392" s="342"/>
      <c r="TWN2392" s="342"/>
      <c r="TWO2392" s="342"/>
      <c r="TWP2392" s="342"/>
      <c r="TWQ2392" s="342"/>
      <c r="TWR2392" s="342"/>
      <c r="TWS2392" s="342"/>
      <c r="TWT2392" s="342"/>
      <c r="TWU2392" s="342"/>
      <c r="TWV2392" s="342"/>
      <c r="TWW2392" s="342"/>
      <c r="TWX2392" s="342"/>
      <c r="TWY2392" s="342"/>
      <c r="TWZ2392" s="342"/>
      <c r="TXA2392" s="342"/>
      <c r="TXB2392" s="342"/>
      <c r="TXC2392" s="342"/>
      <c r="TXD2392" s="342"/>
      <c r="TXE2392" s="342"/>
      <c r="TXF2392" s="342"/>
      <c r="TXG2392" s="342"/>
      <c r="TXH2392" s="342"/>
      <c r="TXI2392" s="342"/>
      <c r="TXJ2392" s="342"/>
      <c r="TXK2392" s="342"/>
      <c r="TXL2392" s="342"/>
      <c r="TXM2392" s="342"/>
      <c r="TXN2392" s="342"/>
      <c r="TXO2392" s="342"/>
      <c r="TXP2392" s="342"/>
      <c r="TXQ2392" s="342"/>
      <c r="TXR2392" s="342"/>
      <c r="TXS2392" s="342"/>
      <c r="TXT2392" s="342"/>
      <c r="TXU2392" s="342"/>
      <c r="TXV2392" s="342"/>
      <c r="TXW2392" s="342"/>
      <c r="TXX2392" s="342"/>
      <c r="TXY2392" s="342"/>
      <c r="TXZ2392" s="342"/>
      <c r="TYA2392" s="342"/>
      <c r="TYB2392" s="342"/>
      <c r="TYC2392" s="342"/>
      <c r="TYD2392" s="342"/>
      <c r="TYE2392" s="342"/>
      <c r="TYF2392" s="342"/>
      <c r="TYG2392" s="342"/>
      <c r="TYH2392" s="342"/>
      <c r="TYI2392" s="342"/>
      <c r="TYJ2392" s="342"/>
      <c r="TYK2392" s="342"/>
      <c r="TYL2392" s="342"/>
      <c r="TYM2392" s="342"/>
      <c r="TYN2392" s="342"/>
      <c r="TYO2392" s="342"/>
      <c r="TYP2392" s="342"/>
      <c r="TYQ2392" s="342"/>
      <c r="TYR2392" s="342"/>
      <c r="TYS2392" s="342"/>
      <c r="TYT2392" s="342"/>
      <c r="TYU2392" s="342"/>
      <c r="TYV2392" s="342"/>
      <c r="TYW2392" s="342"/>
      <c r="TYX2392" s="342"/>
      <c r="TYY2392" s="342"/>
      <c r="TYZ2392" s="342"/>
      <c r="TZA2392" s="342"/>
      <c r="TZB2392" s="342"/>
      <c r="TZC2392" s="342"/>
      <c r="TZD2392" s="342"/>
      <c r="TZE2392" s="342"/>
      <c r="TZF2392" s="342"/>
      <c r="TZG2392" s="342"/>
      <c r="TZH2392" s="342"/>
      <c r="TZI2392" s="342"/>
      <c r="TZJ2392" s="342"/>
      <c r="TZK2392" s="342"/>
      <c r="TZL2392" s="342"/>
      <c r="TZM2392" s="342"/>
      <c r="TZN2392" s="342"/>
      <c r="TZO2392" s="342"/>
      <c r="TZP2392" s="342"/>
      <c r="TZQ2392" s="342"/>
      <c r="TZR2392" s="342"/>
      <c r="TZS2392" s="342"/>
      <c r="TZT2392" s="342"/>
      <c r="TZU2392" s="342"/>
      <c r="TZV2392" s="342"/>
      <c r="TZW2392" s="342"/>
      <c r="TZX2392" s="342"/>
      <c r="TZY2392" s="342"/>
      <c r="TZZ2392" s="342"/>
      <c r="UAA2392" s="342"/>
      <c r="UAB2392" s="342"/>
      <c r="UAC2392" s="342"/>
      <c r="UAD2392" s="342"/>
      <c r="UAE2392" s="342"/>
      <c r="UAF2392" s="342"/>
      <c r="UAG2392" s="342"/>
      <c r="UAH2392" s="342"/>
      <c r="UAI2392" s="342"/>
      <c r="UAJ2392" s="342"/>
      <c r="UAK2392" s="342"/>
      <c r="UAL2392" s="342"/>
      <c r="UAM2392" s="342"/>
      <c r="UAN2392" s="342"/>
      <c r="UAO2392" s="342"/>
      <c r="UAP2392" s="342"/>
      <c r="UAQ2392" s="342"/>
      <c r="UAR2392" s="342"/>
      <c r="UAS2392" s="342"/>
      <c r="UAT2392" s="342"/>
      <c r="UAU2392" s="342"/>
      <c r="UAV2392" s="342"/>
      <c r="UAW2392" s="342"/>
      <c r="UAX2392" s="342"/>
      <c r="UAY2392" s="342"/>
      <c r="UAZ2392" s="342"/>
      <c r="UBA2392" s="342"/>
      <c r="UBB2392" s="342"/>
      <c r="UBC2392" s="342"/>
      <c r="UBD2392" s="342"/>
      <c r="UBE2392" s="342"/>
      <c r="UBF2392" s="342"/>
      <c r="UBG2392" s="342"/>
      <c r="UBH2392" s="342"/>
      <c r="UBI2392" s="342"/>
      <c r="UBJ2392" s="342"/>
      <c r="UBK2392" s="342"/>
      <c r="UBL2392" s="342"/>
      <c r="UBM2392" s="342"/>
      <c r="UBN2392" s="342"/>
      <c r="UBO2392" s="342"/>
      <c r="UBP2392" s="342"/>
      <c r="UBQ2392" s="342"/>
      <c r="UBR2392" s="342"/>
      <c r="UBS2392" s="342"/>
      <c r="UBT2392" s="342"/>
      <c r="UBU2392" s="342"/>
      <c r="UBV2392" s="342"/>
      <c r="UBW2392" s="342"/>
      <c r="UBX2392" s="342"/>
      <c r="UBY2392" s="342"/>
      <c r="UBZ2392" s="342"/>
      <c r="UCA2392" s="342"/>
      <c r="UCB2392" s="342"/>
      <c r="UCC2392" s="342"/>
      <c r="UCD2392" s="342"/>
      <c r="UCE2392" s="342"/>
      <c r="UCF2392" s="342"/>
      <c r="UCG2392" s="342"/>
      <c r="UCH2392" s="342"/>
      <c r="UCI2392" s="342"/>
      <c r="UCJ2392" s="342"/>
      <c r="UCK2392" s="342"/>
      <c r="UCL2392" s="342"/>
      <c r="UCM2392" s="342"/>
      <c r="UCN2392" s="342"/>
      <c r="UCO2392" s="342"/>
      <c r="UCP2392" s="342"/>
      <c r="UCQ2392" s="342"/>
      <c r="UCR2392" s="342"/>
      <c r="UCS2392" s="342"/>
      <c r="UCT2392" s="342"/>
      <c r="UCU2392" s="342"/>
      <c r="UCV2392" s="342"/>
      <c r="UCW2392" s="342"/>
      <c r="UCX2392" s="342"/>
      <c r="UCY2392" s="342"/>
      <c r="UCZ2392" s="342"/>
      <c r="UDA2392" s="342"/>
      <c r="UDB2392" s="342"/>
      <c r="UDC2392" s="342"/>
      <c r="UDD2392" s="342"/>
      <c r="UDE2392" s="342"/>
      <c r="UDF2392" s="342"/>
      <c r="UDG2392" s="342"/>
      <c r="UDH2392" s="342"/>
      <c r="UDI2392" s="342"/>
      <c r="UDJ2392" s="342"/>
      <c r="UDK2392" s="342"/>
      <c r="UDL2392" s="342"/>
      <c r="UDM2392" s="342"/>
      <c r="UDN2392" s="342"/>
      <c r="UDO2392" s="342"/>
      <c r="UDP2392" s="342"/>
      <c r="UDQ2392" s="342"/>
      <c r="UDR2392" s="342"/>
      <c r="UDS2392" s="342"/>
      <c r="UDT2392" s="342"/>
      <c r="UDU2392" s="342"/>
      <c r="UDV2392" s="342"/>
      <c r="UDW2392" s="342"/>
      <c r="UDX2392" s="342"/>
      <c r="UDY2392" s="342"/>
      <c r="UDZ2392" s="342"/>
      <c r="UEA2392" s="342"/>
      <c r="UEB2392" s="342"/>
      <c r="UEC2392" s="342"/>
      <c r="UED2392" s="342"/>
      <c r="UEE2392" s="342"/>
      <c r="UEF2392" s="342"/>
      <c r="UEG2392" s="342"/>
      <c r="UEH2392" s="342"/>
      <c r="UEI2392" s="342"/>
      <c r="UEJ2392" s="342"/>
      <c r="UEK2392" s="342"/>
      <c r="UEL2392" s="342"/>
      <c r="UEM2392" s="342"/>
      <c r="UEN2392" s="342"/>
      <c r="UEO2392" s="342"/>
      <c r="UEP2392" s="342"/>
      <c r="UEQ2392" s="342"/>
      <c r="UER2392" s="342"/>
      <c r="UES2392" s="342"/>
      <c r="UET2392" s="342"/>
      <c r="UEU2392" s="342"/>
      <c r="UEV2392" s="342"/>
      <c r="UEW2392" s="342"/>
      <c r="UEX2392" s="342"/>
      <c r="UEY2392" s="342"/>
      <c r="UEZ2392" s="342"/>
      <c r="UFA2392" s="342"/>
      <c r="UFB2392" s="342"/>
      <c r="UFC2392" s="342"/>
      <c r="UFD2392" s="342"/>
      <c r="UFE2392" s="342"/>
      <c r="UFF2392" s="342"/>
      <c r="UFG2392" s="342"/>
      <c r="UFH2392" s="342"/>
      <c r="UFI2392" s="342"/>
      <c r="UFJ2392" s="342"/>
      <c r="UFK2392" s="342"/>
      <c r="UFL2392" s="342"/>
      <c r="UFM2392" s="342"/>
      <c r="UFN2392" s="342"/>
      <c r="UFO2392" s="342"/>
      <c r="UFP2392" s="342"/>
      <c r="UFQ2392" s="342"/>
      <c r="UFR2392" s="342"/>
      <c r="UFS2392" s="342"/>
      <c r="UFT2392" s="342"/>
      <c r="UFU2392" s="342"/>
      <c r="UFV2392" s="342"/>
      <c r="UFW2392" s="342"/>
      <c r="UFX2392" s="342"/>
      <c r="UFY2392" s="342"/>
      <c r="UFZ2392" s="342"/>
      <c r="UGA2392" s="342"/>
      <c r="UGB2392" s="342"/>
      <c r="UGC2392" s="342"/>
      <c r="UGD2392" s="342"/>
      <c r="UGE2392" s="342"/>
      <c r="UGF2392" s="342"/>
      <c r="UGG2392" s="342"/>
      <c r="UGH2392" s="342"/>
      <c r="UGI2392" s="342"/>
      <c r="UGJ2392" s="342"/>
      <c r="UGK2392" s="342"/>
      <c r="UGL2392" s="342"/>
      <c r="UGM2392" s="342"/>
      <c r="UGN2392" s="342"/>
      <c r="UGO2392" s="342"/>
      <c r="UGP2392" s="342"/>
      <c r="UGQ2392" s="342"/>
      <c r="UGR2392" s="342"/>
      <c r="UGS2392" s="342"/>
      <c r="UGT2392" s="342"/>
      <c r="UGU2392" s="342"/>
      <c r="UGV2392" s="342"/>
      <c r="UGW2392" s="342"/>
      <c r="UGX2392" s="342"/>
      <c r="UGY2392" s="342"/>
      <c r="UGZ2392" s="342"/>
      <c r="UHA2392" s="342"/>
      <c r="UHB2392" s="342"/>
      <c r="UHC2392" s="342"/>
      <c r="UHD2392" s="342"/>
      <c r="UHE2392" s="342"/>
      <c r="UHF2392" s="342"/>
      <c r="UHG2392" s="342"/>
      <c r="UHH2392" s="342"/>
      <c r="UHI2392" s="342"/>
      <c r="UHJ2392" s="342"/>
      <c r="UHK2392" s="342"/>
      <c r="UHL2392" s="342"/>
      <c r="UHM2392" s="342"/>
      <c r="UHN2392" s="342"/>
      <c r="UHO2392" s="342"/>
      <c r="UHP2392" s="342"/>
      <c r="UHQ2392" s="342"/>
      <c r="UHR2392" s="342"/>
      <c r="UHS2392" s="342"/>
      <c r="UHT2392" s="342"/>
      <c r="UHU2392" s="342"/>
      <c r="UHV2392" s="342"/>
      <c r="UHW2392" s="342"/>
      <c r="UHX2392" s="342"/>
      <c r="UHY2392" s="342"/>
      <c r="UHZ2392" s="342"/>
      <c r="UIA2392" s="342"/>
      <c r="UIB2392" s="342"/>
      <c r="UIC2392" s="342"/>
      <c r="UID2392" s="342"/>
      <c r="UIE2392" s="342"/>
      <c r="UIF2392" s="342"/>
      <c r="UIG2392" s="342"/>
      <c r="UIH2392" s="342"/>
      <c r="UII2392" s="342"/>
      <c r="UIJ2392" s="342"/>
      <c r="UIK2392" s="342"/>
      <c r="UIL2392" s="342"/>
      <c r="UIM2392" s="342"/>
      <c r="UIN2392" s="342"/>
      <c r="UIO2392" s="342"/>
      <c r="UIP2392" s="342"/>
      <c r="UIQ2392" s="342"/>
      <c r="UIR2392" s="342"/>
      <c r="UIS2392" s="342"/>
      <c r="UIT2392" s="342"/>
      <c r="UIU2392" s="342"/>
      <c r="UIV2392" s="342"/>
      <c r="UIW2392" s="342"/>
      <c r="UIX2392" s="342"/>
      <c r="UIY2392" s="342"/>
      <c r="UIZ2392" s="342"/>
      <c r="UJA2392" s="342"/>
      <c r="UJB2392" s="342"/>
      <c r="UJC2392" s="342"/>
      <c r="UJD2392" s="342"/>
      <c r="UJE2392" s="342"/>
      <c r="UJF2392" s="342"/>
      <c r="UJG2392" s="342"/>
      <c r="UJH2392" s="342"/>
      <c r="UJI2392" s="342"/>
      <c r="UJJ2392" s="342"/>
      <c r="UJK2392" s="342"/>
      <c r="UJL2392" s="342"/>
      <c r="UJM2392" s="342"/>
      <c r="UJN2392" s="342"/>
      <c r="UJO2392" s="342"/>
      <c r="UJP2392" s="342"/>
      <c r="UJQ2392" s="342"/>
      <c r="UJR2392" s="342"/>
      <c r="UJS2392" s="342"/>
      <c r="UJT2392" s="342"/>
      <c r="UJU2392" s="342"/>
      <c r="UJV2392" s="342"/>
      <c r="UJW2392" s="342"/>
      <c r="UJX2392" s="342"/>
      <c r="UJY2392" s="342"/>
      <c r="UJZ2392" s="342"/>
      <c r="UKA2392" s="342"/>
      <c r="UKB2392" s="342"/>
      <c r="UKC2392" s="342"/>
      <c r="UKD2392" s="342"/>
      <c r="UKE2392" s="342"/>
      <c r="UKF2392" s="342"/>
      <c r="UKG2392" s="342"/>
      <c r="UKH2392" s="342"/>
      <c r="UKI2392" s="342"/>
      <c r="UKJ2392" s="342"/>
      <c r="UKK2392" s="342"/>
      <c r="UKL2392" s="342"/>
      <c r="UKM2392" s="342"/>
      <c r="UKN2392" s="342"/>
      <c r="UKO2392" s="342"/>
      <c r="UKP2392" s="342"/>
      <c r="UKQ2392" s="342"/>
      <c r="UKR2392" s="342"/>
      <c r="UKS2392" s="342"/>
      <c r="UKT2392" s="342"/>
      <c r="UKU2392" s="342"/>
      <c r="UKV2392" s="342"/>
      <c r="UKW2392" s="342"/>
      <c r="UKX2392" s="342"/>
      <c r="UKY2392" s="342"/>
      <c r="UKZ2392" s="342"/>
      <c r="ULA2392" s="342"/>
      <c r="ULB2392" s="342"/>
      <c r="ULC2392" s="342"/>
      <c r="ULD2392" s="342"/>
      <c r="ULE2392" s="342"/>
      <c r="ULF2392" s="342"/>
      <c r="ULG2392" s="342"/>
      <c r="ULH2392" s="342"/>
      <c r="ULI2392" s="342"/>
      <c r="ULJ2392" s="342"/>
      <c r="ULK2392" s="342"/>
      <c r="ULL2392" s="342"/>
      <c r="ULM2392" s="342"/>
      <c r="ULN2392" s="342"/>
      <c r="ULO2392" s="342"/>
      <c r="ULP2392" s="342"/>
      <c r="ULQ2392" s="342"/>
      <c r="ULR2392" s="342"/>
      <c r="ULS2392" s="342"/>
      <c r="ULT2392" s="342"/>
      <c r="ULU2392" s="342"/>
      <c r="ULV2392" s="342"/>
      <c r="ULW2392" s="342"/>
      <c r="ULX2392" s="342"/>
      <c r="ULY2392" s="342"/>
      <c r="ULZ2392" s="342"/>
      <c r="UMA2392" s="342"/>
      <c r="UMB2392" s="342"/>
      <c r="UMC2392" s="342"/>
      <c r="UMD2392" s="342"/>
      <c r="UME2392" s="342"/>
      <c r="UMF2392" s="342"/>
      <c r="UMG2392" s="342"/>
      <c r="UMH2392" s="342"/>
      <c r="UMI2392" s="342"/>
      <c r="UMJ2392" s="342"/>
      <c r="UMK2392" s="342"/>
      <c r="UML2392" s="342"/>
      <c r="UMM2392" s="342"/>
      <c r="UMN2392" s="342"/>
      <c r="UMO2392" s="342"/>
      <c r="UMP2392" s="342"/>
      <c r="UMQ2392" s="342"/>
      <c r="UMR2392" s="342"/>
      <c r="UMS2392" s="342"/>
      <c r="UMT2392" s="342"/>
      <c r="UMU2392" s="342"/>
      <c r="UMV2392" s="342"/>
      <c r="UMW2392" s="342"/>
      <c r="UMX2392" s="342"/>
      <c r="UMY2392" s="342"/>
      <c r="UMZ2392" s="342"/>
      <c r="UNA2392" s="342"/>
      <c r="UNB2392" s="342"/>
      <c r="UNC2392" s="342"/>
      <c r="UND2392" s="342"/>
      <c r="UNE2392" s="342"/>
      <c r="UNF2392" s="342"/>
      <c r="UNG2392" s="342"/>
      <c r="UNH2392" s="342"/>
      <c r="UNI2392" s="342"/>
      <c r="UNJ2392" s="342"/>
      <c r="UNK2392" s="342"/>
      <c r="UNL2392" s="342"/>
      <c r="UNM2392" s="342"/>
      <c r="UNN2392" s="342"/>
      <c r="UNO2392" s="342"/>
      <c r="UNP2392" s="342"/>
      <c r="UNQ2392" s="342"/>
      <c r="UNR2392" s="342"/>
      <c r="UNS2392" s="342"/>
      <c r="UNT2392" s="342"/>
      <c r="UNU2392" s="342"/>
      <c r="UNV2392" s="342"/>
      <c r="UNW2392" s="342"/>
      <c r="UNX2392" s="342"/>
      <c r="UNY2392" s="342"/>
      <c r="UNZ2392" s="342"/>
      <c r="UOA2392" s="342"/>
      <c r="UOB2392" s="342"/>
      <c r="UOC2392" s="342"/>
      <c r="UOD2392" s="342"/>
      <c r="UOE2392" s="342"/>
      <c r="UOF2392" s="342"/>
      <c r="UOG2392" s="342"/>
      <c r="UOH2392" s="342"/>
      <c r="UOI2392" s="342"/>
      <c r="UOJ2392" s="342"/>
      <c r="UOK2392" s="342"/>
      <c r="UOL2392" s="342"/>
      <c r="UOM2392" s="342"/>
      <c r="UON2392" s="342"/>
      <c r="UOO2392" s="342"/>
      <c r="UOP2392" s="342"/>
      <c r="UOQ2392" s="342"/>
      <c r="UOR2392" s="342"/>
      <c r="UOS2392" s="342"/>
      <c r="UOT2392" s="342"/>
      <c r="UOU2392" s="342"/>
      <c r="UOV2392" s="342"/>
      <c r="UOW2392" s="342"/>
      <c r="UOX2392" s="342"/>
      <c r="UOY2392" s="342"/>
      <c r="UOZ2392" s="342"/>
      <c r="UPA2392" s="342"/>
      <c r="UPB2392" s="342"/>
      <c r="UPC2392" s="342"/>
      <c r="UPD2392" s="342"/>
      <c r="UPE2392" s="342"/>
      <c r="UPF2392" s="342"/>
      <c r="UPG2392" s="342"/>
      <c r="UPH2392" s="342"/>
      <c r="UPI2392" s="342"/>
      <c r="UPJ2392" s="342"/>
      <c r="UPK2392" s="342"/>
      <c r="UPL2392" s="342"/>
      <c r="UPM2392" s="342"/>
      <c r="UPN2392" s="342"/>
      <c r="UPO2392" s="342"/>
      <c r="UPP2392" s="342"/>
      <c r="UPQ2392" s="342"/>
      <c r="UPR2392" s="342"/>
      <c r="UPS2392" s="342"/>
      <c r="UPT2392" s="342"/>
      <c r="UPU2392" s="342"/>
      <c r="UPV2392" s="342"/>
      <c r="UPW2392" s="342"/>
      <c r="UPX2392" s="342"/>
      <c r="UPY2392" s="342"/>
      <c r="UPZ2392" s="342"/>
      <c r="UQA2392" s="342"/>
      <c r="UQB2392" s="342"/>
      <c r="UQC2392" s="342"/>
      <c r="UQD2392" s="342"/>
      <c r="UQE2392" s="342"/>
      <c r="UQF2392" s="342"/>
      <c r="UQG2392" s="342"/>
      <c r="UQH2392" s="342"/>
      <c r="UQI2392" s="342"/>
      <c r="UQJ2392" s="342"/>
      <c r="UQK2392" s="342"/>
      <c r="UQL2392" s="342"/>
      <c r="UQM2392" s="342"/>
      <c r="UQN2392" s="342"/>
      <c r="UQO2392" s="342"/>
      <c r="UQP2392" s="342"/>
      <c r="UQQ2392" s="342"/>
      <c r="UQR2392" s="342"/>
      <c r="UQS2392" s="342"/>
      <c r="UQT2392" s="342"/>
      <c r="UQU2392" s="342"/>
      <c r="UQV2392" s="342"/>
      <c r="UQW2392" s="342"/>
      <c r="UQX2392" s="342"/>
      <c r="UQY2392" s="342"/>
      <c r="UQZ2392" s="342"/>
      <c r="URA2392" s="342"/>
      <c r="URB2392" s="342"/>
      <c r="URC2392" s="342"/>
      <c r="URD2392" s="342"/>
      <c r="URE2392" s="342"/>
      <c r="URF2392" s="342"/>
      <c r="URG2392" s="342"/>
      <c r="URH2392" s="342"/>
      <c r="URI2392" s="342"/>
      <c r="URJ2392" s="342"/>
      <c r="URK2392" s="342"/>
      <c r="URL2392" s="342"/>
      <c r="URM2392" s="342"/>
      <c r="URN2392" s="342"/>
      <c r="URO2392" s="342"/>
      <c r="URP2392" s="342"/>
      <c r="URQ2392" s="342"/>
      <c r="URR2392" s="342"/>
      <c r="URS2392" s="342"/>
      <c r="URT2392" s="342"/>
      <c r="URU2392" s="342"/>
      <c r="URV2392" s="342"/>
      <c r="URW2392" s="342"/>
      <c r="URX2392" s="342"/>
      <c r="URY2392" s="342"/>
      <c r="URZ2392" s="342"/>
      <c r="USA2392" s="342"/>
      <c r="USB2392" s="342"/>
      <c r="USC2392" s="342"/>
      <c r="USD2392" s="342"/>
      <c r="USE2392" s="342"/>
      <c r="USF2392" s="342"/>
      <c r="USG2392" s="342"/>
      <c r="USH2392" s="342"/>
      <c r="USI2392" s="342"/>
      <c r="USJ2392" s="342"/>
      <c r="USK2392" s="342"/>
      <c r="USL2392" s="342"/>
      <c r="USM2392" s="342"/>
      <c r="USN2392" s="342"/>
      <c r="USO2392" s="342"/>
      <c r="USP2392" s="342"/>
      <c r="USQ2392" s="342"/>
      <c r="USR2392" s="342"/>
      <c r="USS2392" s="342"/>
      <c r="UST2392" s="342"/>
      <c r="USU2392" s="342"/>
      <c r="USV2392" s="342"/>
      <c r="USW2392" s="342"/>
      <c r="USX2392" s="342"/>
      <c r="USY2392" s="342"/>
      <c r="USZ2392" s="342"/>
      <c r="UTA2392" s="342"/>
      <c r="UTB2392" s="342"/>
      <c r="UTC2392" s="342"/>
      <c r="UTD2392" s="342"/>
      <c r="UTE2392" s="342"/>
      <c r="UTF2392" s="342"/>
      <c r="UTG2392" s="342"/>
      <c r="UTH2392" s="342"/>
      <c r="UTI2392" s="342"/>
      <c r="UTJ2392" s="342"/>
      <c r="UTK2392" s="342"/>
      <c r="UTL2392" s="342"/>
      <c r="UTM2392" s="342"/>
      <c r="UTN2392" s="342"/>
      <c r="UTO2392" s="342"/>
      <c r="UTP2392" s="342"/>
      <c r="UTQ2392" s="342"/>
      <c r="UTR2392" s="342"/>
      <c r="UTS2392" s="342"/>
      <c r="UTT2392" s="342"/>
      <c r="UTU2392" s="342"/>
      <c r="UTV2392" s="342"/>
      <c r="UTW2392" s="342"/>
      <c r="UTX2392" s="342"/>
      <c r="UTY2392" s="342"/>
      <c r="UTZ2392" s="342"/>
      <c r="UUA2392" s="342"/>
      <c r="UUB2392" s="342"/>
      <c r="UUC2392" s="342"/>
      <c r="UUD2392" s="342"/>
      <c r="UUE2392" s="342"/>
      <c r="UUF2392" s="342"/>
      <c r="UUG2392" s="342"/>
      <c r="UUH2392" s="342"/>
      <c r="UUI2392" s="342"/>
      <c r="UUJ2392" s="342"/>
      <c r="UUK2392" s="342"/>
      <c r="UUL2392" s="342"/>
      <c r="UUM2392" s="342"/>
      <c r="UUN2392" s="342"/>
      <c r="UUO2392" s="342"/>
      <c r="UUP2392" s="342"/>
      <c r="UUQ2392" s="342"/>
      <c r="UUR2392" s="342"/>
      <c r="UUS2392" s="342"/>
      <c r="UUT2392" s="342"/>
      <c r="UUU2392" s="342"/>
      <c r="UUV2392" s="342"/>
      <c r="UUW2392" s="342"/>
      <c r="UUX2392" s="342"/>
      <c r="UUY2392" s="342"/>
      <c r="UUZ2392" s="342"/>
      <c r="UVA2392" s="342"/>
      <c r="UVB2392" s="342"/>
      <c r="UVC2392" s="342"/>
      <c r="UVD2392" s="342"/>
      <c r="UVE2392" s="342"/>
      <c r="UVF2392" s="342"/>
      <c r="UVG2392" s="342"/>
      <c r="UVH2392" s="342"/>
      <c r="UVI2392" s="342"/>
      <c r="UVJ2392" s="342"/>
      <c r="UVK2392" s="342"/>
      <c r="UVL2392" s="342"/>
      <c r="UVM2392" s="342"/>
      <c r="UVN2392" s="342"/>
      <c r="UVO2392" s="342"/>
      <c r="UVP2392" s="342"/>
      <c r="UVQ2392" s="342"/>
      <c r="UVR2392" s="342"/>
      <c r="UVS2392" s="342"/>
      <c r="UVT2392" s="342"/>
      <c r="UVU2392" s="342"/>
      <c r="UVV2392" s="342"/>
      <c r="UVW2392" s="342"/>
      <c r="UVX2392" s="342"/>
      <c r="UVY2392" s="342"/>
      <c r="UVZ2392" s="342"/>
      <c r="UWA2392" s="342"/>
      <c r="UWB2392" s="342"/>
      <c r="UWC2392" s="342"/>
      <c r="UWD2392" s="342"/>
      <c r="UWE2392" s="342"/>
      <c r="UWF2392" s="342"/>
      <c r="UWG2392" s="342"/>
      <c r="UWH2392" s="342"/>
      <c r="UWI2392" s="342"/>
      <c r="UWJ2392" s="342"/>
      <c r="UWK2392" s="342"/>
      <c r="UWL2392" s="342"/>
      <c r="UWM2392" s="342"/>
      <c r="UWN2392" s="342"/>
      <c r="UWO2392" s="342"/>
      <c r="UWP2392" s="342"/>
      <c r="UWQ2392" s="342"/>
      <c r="UWR2392" s="342"/>
      <c r="UWS2392" s="342"/>
      <c r="UWT2392" s="342"/>
      <c r="UWU2392" s="342"/>
      <c r="UWV2392" s="342"/>
      <c r="UWW2392" s="342"/>
      <c r="UWX2392" s="342"/>
      <c r="UWY2392" s="342"/>
      <c r="UWZ2392" s="342"/>
      <c r="UXA2392" s="342"/>
      <c r="UXB2392" s="342"/>
      <c r="UXC2392" s="342"/>
      <c r="UXD2392" s="342"/>
      <c r="UXE2392" s="342"/>
      <c r="UXF2392" s="342"/>
      <c r="UXG2392" s="342"/>
      <c r="UXH2392" s="342"/>
      <c r="UXI2392" s="342"/>
      <c r="UXJ2392" s="342"/>
      <c r="UXK2392" s="342"/>
      <c r="UXL2392" s="342"/>
      <c r="UXM2392" s="342"/>
      <c r="UXN2392" s="342"/>
      <c r="UXO2392" s="342"/>
      <c r="UXP2392" s="342"/>
      <c r="UXQ2392" s="342"/>
      <c r="UXR2392" s="342"/>
      <c r="UXS2392" s="342"/>
      <c r="UXT2392" s="342"/>
      <c r="UXU2392" s="342"/>
      <c r="UXV2392" s="342"/>
      <c r="UXW2392" s="342"/>
      <c r="UXX2392" s="342"/>
      <c r="UXY2392" s="342"/>
      <c r="UXZ2392" s="342"/>
      <c r="UYA2392" s="342"/>
      <c r="UYB2392" s="342"/>
      <c r="UYC2392" s="342"/>
      <c r="UYD2392" s="342"/>
      <c r="UYE2392" s="342"/>
      <c r="UYF2392" s="342"/>
      <c r="UYG2392" s="342"/>
      <c r="UYH2392" s="342"/>
      <c r="UYI2392" s="342"/>
      <c r="UYJ2392" s="342"/>
      <c r="UYK2392" s="342"/>
      <c r="UYL2392" s="342"/>
      <c r="UYM2392" s="342"/>
      <c r="UYN2392" s="342"/>
      <c r="UYO2392" s="342"/>
      <c r="UYP2392" s="342"/>
      <c r="UYQ2392" s="342"/>
      <c r="UYR2392" s="342"/>
      <c r="UYS2392" s="342"/>
      <c r="UYT2392" s="342"/>
      <c r="UYU2392" s="342"/>
      <c r="UYV2392" s="342"/>
      <c r="UYW2392" s="342"/>
      <c r="UYX2392" s="342"/>
      <c r="UYY2392" s="342"/>
      <c r="UYZ2392" s="342"/>
      <c r="UZA2392" s="342"/>
      <c r="UZB2392" s="342"/>
      <c r="UZC2392" s="342"/>
      <c r="UZD2392" s="342"/>
      <c r="UZE2392" s="342"/>
      <c r="UZF2392" s="342"/>
      <c r="UZG2392" s="342"/>
      <c r="UZH2392" s="342"/>
      <c r="UZI2392" s="342"/>
      <c r="UZJ2392" s="342"/>
      <c r="UZK2392" s="342"/>
      <c r="UZL2392" s="342"/>
      <c r="UZM2392" s="342"/>
      <c r="UZN2392" s="342"/>
      <c r="UZO2392" s="342"/>
      <c r="UZP2392" s="342"/>
      <c r="UZQ2392" s="342"/>
      <c r="UZR2392" s="342"/>
      <c r="UZS2392" s="342"/>
      <c r="UZT2392" s="342"/>
      <c r="UZU2392" s="342"/>
      <c r="UZV2392" s="342"/>
      <c r="UZW2392" s="342"/>
      <c r="UZX2392" s="342"/>
      <c r="UZY2392" s="342"/>
      <c r="UZZ2392" s="342"/>
      <c r="VAA2392" s="342"/>
      <c r="VAB2392" s="342"/>
      <c r="VAC2392" s="342"/>
      <c r="VAD2392" s="342"/>
      <c r="VAE2392" s="342"/>
      <c r="VAF2392" s="342"/>
      <c r="VAG2392" s="342"/>
      <c r="VAH2392" s="342"/>
      <c r="VAI2392" s="342"/>
      <c r="VAJ2392" s="342"/>
      <c r="VAK2392" s="342"/>
      <c r="VAL2392" s="342"/>
      <c r="VAM2392" s="342"/>
      <c r="VAN2392" s="342"/>
      <c r="VAO2392" s="342"/>
      <c r="VAP2392" s="342"/>
      <c r="VAQ2392" s="342"/>
      <c r="VAR2392" s="342"/>
      <c r="VAS2392" s="342"/>
      <c r="VAT2392" s="342"/>
      <c r="VAU2392" s="342"/>
      <c r="VAV2392" s="342"/>
      <c r="VAW2392" s="342"/>
      <c r="VAX2392" s="342"/>
      <c r="VAY2392" s="342"/>
      <c r="VAZ2392" s="342"/>
      <c r="VBA2392" s="342"/>
      <c r="VBB2392" s="342"/>
      <c r="VBC2392" s="342"/>
      <c r="VBD2392" s="342"/>
      <c r="VBE2392" s="342"/>
      <c r="VBF2392" s="342"/>
      <c r="VBG2392" s="342"/>
      <c r="VBH2392" s="342"/>
      <c r="VBI2392" s="342"/>
      <c r="VBJ2392" s="342"/>
      <c r="VBK2392" s="342"/>
      <c r="VBL2392" s="342"/>
      <c r="VBM2392" s="342"/>
      <c r="VBN2392" s="342"/>
      <c r="VBO2392" s="342"/>
      <c r="VBP2392" s="342"/>
      <c r="VBQ2392" s="342"/>
      <c r="VBR2392" s="342"/>
      <c r="VBS2392" s="342"/>
      <c r="VBT2392" s="342"/>
      <c r="VBU2392" s="342"/>
      <c r="VBV2392" s="342"/>
      <c r="VBW2392" s="342"/>
      <c r="VBX2392" s="342"/>
      <c r="VBY2392" s="342"/>
      <c r="VBZ2392" s="342"/>
      <c r="VCA2392" s="342"/>
      <c r="VCB2392" s="342"/>
      <c r="VCC2392" s="342"/>
      <c r="VCD2392" s="342"/>
      <c r="VCE2392" s="342"/>
      <c r="VCF2392" s="342"/>
      <c r="VCG2392" s="342"/>
      <c r="VCH2392" s="342"/>
      <c r="VCI2392" s="342"/>
      <c r="VCJ2392" s="342"/>
      <c r="VCK2392" s="342"/>
      <c r="VCL2392" s="342"/>
      <c r="VCM2392" s="342"/>
      <c r="VCN2392" s="342"/>
      <c r="VCO2392" s="342"/>
      <c r="VCP2392" s="342"/>
      <c r="VCQ2392" s="342"/>
      <c r="VCR2392" s="342"/>
      <c r="VCS2392" s="342"/>
      <c r="VCT2392" s="342"/>
      <c r="VCU2392" s="342"/>
      <c r="VCV2392" s="342"/>
      <c r="VCW2392" s="342"/>
      <c r="VCX2392" s="342"/>
      <c r="VCY2392" s="342"/>
      <c r="VCZ2392" s="342"/>
      <c r="VDA2392" s="342"/>
      <c r="VDB2392" s="342"/>
      <c r="VDC2392" s="342"/>
      <c r="VDD2392" s="342"/>
      <c r="VDE2392" s="342"/>
      <c r="VDF2392" s="342"/>
      <c r="VDG2392" s="342"/>
      <c r="VDH2392" s="342"/>
      <c r="VDI2392" s="342"/>
      <c r="VDJ2392" s="342"/>
      <c r="VDK2392" s="342"/>
      <c r="VDL2392" s="342"/>
      <c r="VDM2392" s="342"/>
      <c r="VDN2392" s="342"/>
      <c r="VDO2392" s="342"/>
      <c r="VDP2392" s="342"/>
      <c r="VDQ2392" s="342"/>
      <c r="VDR2392" s="342"/>
      <c r="VDS2392" s="342"/>
      <c r="VDT2392" s="342"/>
      <c r="VDU2392" s="342"/>
      <c r="VDV2392" s="342"/>
      <c r="VDW2392" s="342"/>
      <c r="VDX2392" s="342"/>
      <c r="VDY2392" s="342"/>
      <c r="VDZ2392" s="342"/>
      <c r="VEA2392" s="342"/>
      <c r="VEB2392" s="342"/>
      <c r="VEC2392" s="342"/>
      <c r="VED2392" s="342"/>
      <c r="VEE2392" s="342"/>
      <c r="VEF2392" s="342"/>
      <c r="VEG2392" s="342"/>
      <c r="VEH2392" s="342"/>
      <c r="VEI2392" s="342"/>
      <c r="VEJ2392" s="342"/>
      <c r="VEK2392" s="342"/>
      <c r="VEL2392" s="342"/>
      <c r="VEM2392" s="342"/>
      <c r="VEN2392" s="342"/>
      <c r="VEO2392" s="342"/>
      <c r="VEP2392" s="342"/>
      <c r="VEQ2392" s="342"/>
      <c r="VER2392" s="342"/>
      <c r="VES2392" s="342"/>
      <c r="VET2392" s="342"/>
      <c r="VEU2392" s="342"/>
      <c r="VEV2392" s="342"/>
      <c r="VEW2392" s="342"/>
      <c r="VEX2392" s="342"/>
      <c r="VEY2392" s="342"/>
      <c r="VEZ2392" s="342"/>
      <c r="VFA2392" s="342"/>
      <c r="VFB2392" s="342"/>
      <c r="VFC2392" s="342"/>
      <c r="VFD2392" s="342"/>
      <c r="VFE2392" s="342"/>
      <c r="VFF2392" s="342"/>
      <c r="VFG2392" s="342"/>
      <c r="VFH2392" s="342"/>
      <c r="VFI2392" s="342"/>
      <c r="VFJ2392" s="342"/>
      <c r="VFK2392" s="342"/>
      <c r="VFL2392" s="342"/>
      <c r="VFM2392" s="342"/>
      <c r="VFN2392" s="342"/>
      <c r="VFO2392" s="342"/>
      <c r="VFP2392" s="342"/>
      <c r="VFQ2392" s="342"/>
      <c r="VFR2392" s="342"/>
      <c r="VFS2392" s="342"/>
      <c r="VFT2392" s="342"/>
      <c r="VFU2392" s="342"/>
      <c r="VFV2392" s="342"/>
      <c r="VFW2392" s="342"/>
      <c r="VFX2392" s="342"/>
      <c r="VFY2392" s="342"/>
      <c r="VFZ2392" s="342"/>
      <c r="VGA2392" s="342"/>
      <c r="VGB2392" s="342"/>
      <c r="VGC2392" s="342"/>
      <c r="VGD2392" s="342"/>
      <c r="VGE2392" s="342"/>
      <c r="VGF2392" s="342"/>
      <c r="VGG2392" s="342"/>
      <c r="VGH2392" s="342"/>
      <c r="VGI2392" s="342"/>
      <c r="VGJ2392" s="342"/>
      <c r="VGK2392" s="342"/>
      <c r="VGL2392" s="342"/>
      <c r="VGM2392" s="342"/>
      <c r="VGN2392" s="342"/>
      <c r="VGO2392" s="342"/>
      <c r="VGP2392" s="342"/>
      <c r="VGQ2392" s="342"/>
      <c r="VGR2392" s="342"/>
      <c r="VGS2392" s="342"/>
      <c r="VGT2392" s="342"/>
      <c r="VGU2392" s="342"/>
      <c r="VGV2392" s="342"/>
      <c r="VGW2392" s="342"/>
      <c r="VGX2392" s="342"/>
      <c r="VGY2392" s="342"/>
      <c r="VGZ2392" s="342"/>
      <c r="VHA2392" s="342"/>
      <c r="VHB2392" s="342"/>
      <c r="VHC2392" s="342"/>
      <c r="VHD2392" s="342"/>
      <c r="VHE2392" s="342"/>
      <c r="VHF2392" s="342"/>
      <c r="VHG2392" s="342"/>
      <c r="VHH2392" s="342"/>
      <c r="VHI2392" s="342"/>
      <c r="VHJ2392" s="342"/>
      <c r="VHK2392" s="342"/>
      <c r="VHL2392" s="342"/>
      <c r="VHM2392" s="342"/>
      <c r="VHN2392" s="342"/>
      <c r="VHO2392" s="342"/>
      <c r="VHP2392" s="342"/>
      <c r="VHQ2392" s="342"/>
      <c r="VHR2392" s="342"/>
      <c r="VHS2392" s="342"/>
      <c r="VHT2392" s="342"/>
      <c r="VHU2392" s="342"/>
      <c r="VHV2392" s="342"/>
      <c r="VHW2392" s="342"/>
      <c r="VHX2392" s="342"/>
      <c r="VHY2392" s="342"/>
      <c r="VHZ2392" s="342"/>
      <c r="VIA2392" s="342"/>
      <c r="VIB2392" s="342"/>
      <c r="VIC2392" s="342"/>
      <c r="VID2392" s="342"/>
      <c r="VIE2392" s="342"/>
      <c r="VIF2392" s="342"/>
      <c r="VIG2392" s="342"/>
      <c r="VIH2392" s="342"/>
      <c r="VII2392" s="342"/>
      <c r="VIJ2392" s="342"/>
      <c r="VIK2392" s="342"/>
      <c r="VIL2392" s="342"/>
      <c r="VIM2392" s="342"/>
      <c r="VIN2392" s="342"/>
      <c r="VIO2392" s="342"/>
      <c r="VIP2392" s="342"/>
      <c r="VIQ2392" s="342"/>
      <c r="VIR2392" s="342"/>
      <c r="VIS2392" s="342"/>
      <c r="VIT2392" s="342"/>
      <c r="VIU2392" s="342"/>
      <c r="VIV2392" s="342"/>
      <c r="VIW2392" s="342"/>
      <c r="VIX2392" s="342"/>
      <c r="VIY2392" s="342"/>
      <c r="VIZ2392" s="342"/>
      <c r="VJA2392" s="342"/>
      <c r="VJB2392" s="342"/>
      <c r="VJC2392" s="342"/>
      <c r="VJD2392" s="342"/>
      <c r="VJE2392" s="342"/>
      <c r="VJF2392" s="342"/>
      <c r="VJG2392" s="342"/>
      <c r="VJH2392" s="342"/>
      <c r="VJI2392" s="342"/>
      <c r="VJJ2392" s="342"/>
      <c r="VJK2392" s="342"/>
      <c r="VJL2392" s="342"/>
      <c r="VJM2392" s="342"/>
      <c r="VJN2392" s="342"/>
      <c r="VJO2392" s="342"/>
      <c r="VJP2392" s="342"/>
      <c r="VJQ2392" s="342"/>
      <c r="VJR2392" s="342"/>
      <c r="VJS2392" s="342"/>
      <c r="VJT2392" s="342"/>
      <c r="VJU2392" s="342"/>
      <c r="VJV2392" s="342"/>
      <c r="VJW2392" s="342"/>
      <c r="VJX2392" s="342"/>
      <c r="VJY2392" s="342"/>
      <c r="VJZ2392" s="342"/>
      <c r="VKA2392" s="342"/>
      <c r="VKB2392" s="342"/>
      <c r="VKC2392" s="342"/>
      <c r="VKD2392" s="342"/>
      <c r="VKE2392" s="342"/>
      <c r="VKF2392" s="342"/>
      <c r="VKG2392" s="342"/>
      <c r="VKH2392" s="342"/>
      <c r="VKI2392" s="342"/>
      <c r="VKJ2392" s="342"/>
      <c r="VKK2392" s="342"/>
      <c r="VKL2392" s="342"/>
      <c r="VKM2392" s="342"/>
      <c r="VKN2392" s="342"/>
      <c r="VKO2392" s="342"/>
      <c r="VKP2392" s="342"/>
      <c r="VKQ2392" s="342"/>
      <c r="VKR2392" s="342"/>
      <c r="VKS2392" s="342"/>
      <c r="VKT2392" s="342"/>
      <c r="VKU2392" s="342"/>
      <c r="VKV2392" s="342"/>
      <c r="VKW2392" s="342"/>
      <c r="VKX2392" s="342"/>
      <c r="VKY2392" s="342"/>
      <c r="VKZ2392" s="342"/>
      <c r="VLA2392" s="342"/>
      <c r="VLB2392" s="342"/>
      <c r="VLC2392" s="342"/>
      <c r="VLD2392" s="342"/>
      <c r="VLE2392" s="342"/>
      <c r="VLF2392" s="342"/>
      <c r="VLG2392" s="342"/>
      <c r="VLH2392" s="342"/>
      <c r="VLI2392" s="342"/>
      <c r="VLJ2392" s="342"/>
      <c r="VLK2392" s="342"/>
      <c r="VLL2392" s="342"/>
      <c r="VLM2392" s="342"/>
      <c r="VLN2392" s="342"/>
      <c r="VLO2392" s="342"/>
      <c r="VLP2392" s="342"/>
      <c r="VLQ2392" s="342"/>
      <c r="VLR2392" s="342"/>
      <c r="VLS2392" s="342"/>
      <c r="VLT2392" s="342"/>
      <c r="VLU2392" s="342"/>
      <c r="VLV2392" s="342"/>
      <c r="VLW2392" s="342"/>
      <c r="VLX2392" s="342"/>
      <c r="VLY2392" s="342"/>
      <c r="VLZ2392" s="342"/>
      <c r="VMA2392" s="342"/>
      <c r="VMB2392" s="342"/>
      <c r="VMC2392" s="342"/>
      <c r="VMD2392" s="342"/>
      <c r="VME2392" s="342"/>
      <c r="VMF2392" s="342"/>
      <c r="VMG2392" s="342"/>
      <c r="VMH2392" s="342"/>
      <c r="VMI2392" s="342"/>
      <c r="VMJ2392" s="342"/>
      <c r="VMK2392" s="342"/>
      <c r="VML2392" s="342"/>
      <c r="VMM2392" s="342"/>
      <c r="VMN2392" s="342"/>
      <c r="VMO2392" s="342"/>
      <c r="VMP2392" s="342"/>
      <c r="VMQ2392" s="342"/>
      <c r="VMR2392" s="342"/>
      <c r="VMS2392" s="342"/>
      <c r="VMT2392" s="342"/>
      <c r="VMU2392" s="342"/>
      <c r="VMV2392" s="342"/>
      <c r="VMW2392" s="342"/>
      <c r="VMX2392" s="342"/>
      <c r="VMY2392" s="342"/>
      <c r="VMZ2392" s="342"/>
      <c r="VNA2392" s="342"/>
      <c r="VNB2392" s="342"/>
      <c r="VNC2392" s="342"/>
      <c r="VND2392" s="342"/>
      <c r="VNE2392" s="342"/>
      <c r="VNF2392" s="342"/>
      <c r="VNG2392" s="342"/>
      <c r="VNH2392" s="342"/>
      <c r="VNI2392" s="342"/>
      <c r="VNJ2392" s="342"/>
      <c r="VNK2392" s="342"/>
      <c r="VNL2392" s="342"/>
      <c r="VNM2392" s="342"/>
      <c r="VNN2392" s="342"/>
      <c r="VNO2392" s="342"/>
      <c r="VNP2392" s="342"/>
      <c r="VNQ2392" s="342"/>
      <c r="VNR2392" s="342"/>
      <c r="VNS2392" s="342"/>
      <c r="VNT2392" s="342"/>
      <c r="VNU2392" s="342"/>
      <c r="VNV2392" s="342"/>
      <c r="VNW2392" s="342"/>
      <c r="VNX2392" s="342"/>
      <c r="VNY2392" s="342"/>
      <c r="VNZ2392" s="342"/>
      <c r="VOA2392" s="342"/>
      <c r="VOB2392" s="342"/>
      <c r="VOC2392" s="342"/>
      <c r="VOD2392" s="342"/>
      <c r="VOE2392" s="342"/>
      <c r="VOF2392" s="342"/>
      <c r="VOG2392" s="342"/>
      <c r="VOH2392" s="342"/>
      <c r="VOI2392" s="342"/>
      <c r="VOJ2392" s="342"/>
      <c r="VOK2392" s="342"/>
      <c r="VOL2392" s="342"/>
      <c r="VOM2392" s="342"/>
      <c r="VON2392" s="342"/>
      <c r="VOO2392" s="342"/>
      <c r="VOP2392" s="342"/>
      <c r="VOQ2392" s="342"/>
      <c r="VOR2392" s="342"/>
      <c r="VOS2392" s="342"/>
      <c r="VOT2392" s="342"/>
      <c r="VOU2392" s="342"/>
      <c r="VOV2392" s="342"/>
      <c r="VOW2392" s="342"/>
      <c r="VOX2392" s="342"/>
      <c r="VOY2392" s="342"/>
      <c r="VOZ2392" s="342"/>
      <c r="VPA2392" s="342"/>
      <c r="VPB2392" s="342"/>
      <c r="VPC2392" s="342"/>
      <c r="VPD2392" s="342"/>
      <c r="VPE2392" s="342"/>
      <c r="VPF2392" s="342"/>
      <c r="VPG2392" s="342"/>
      <c r="VPH2392" s="342"/>
      <c r="VPI2392" s="342"/>
      <c r="VPJ2392" s="342"/>
      <c r="VPK2392" s="342"/>
      <c r="VPL2392" s="342"/>
      <c r="VPM2392" s="342"/>
      <c r="VPN2392" s="342"/>
      <c r="VPO2392" s="342"/>
      <c r="VPP2392" s="342"/>
      <c r="VPQ2392" s="342"/>
      <c r="VPR2392" s="342"/>
      <c r="VPS2392" s="342"/>
      <c r="VPT2392" s="342"/>
      <c r="VPU2392" s="342"/>
      <c r="VPV2392" s="342"/>
      <c r="VPW2392" s="342"/>
      <c r="VPX2392" s="342"/>
      <c r="VPY2392" s="342"/>
      <c r="VPZ2392" s="342"/>
      <c r="VQA2392" s="342"/>
      <c r="VQB2392" s="342"/>
      <c r="VQC2392" s="342"/>
      <c r="VQD2392" s="342"/>
      <c r="VQE2392" s="342"/>
      <c r="VQF2392" s="342"/>
      <c r="VQG2392" s="342"/>
      <c r="VQH2392" s="342"/>
      <c r="VQI2392" s="342"/>
      <c r="VQJ2392" s="342"/>
      <c r="VQK2392" s="342"/>
      <c r="VQL2392" s="342"/>
      <c r="VQM2392" s="342"/>
      <c r="VQN2392" s="342"/>
      <c r="VQO2392" s="342"/>
      <c r="VQP2392" s="342"/>
      <c r="VQQ2392" s="342"/>
      <c r="VQR2392" s="342"/>
      <c r="VQS2392" s="342"/>
      <c r="VQT2392" s="342"/>
      <c r="VQU2392" s="342"/>
      <c r="VQV2392" s="342"/>
      <c r="VQW2392" s="342"/>
      <c r="VQX2392" s="342"/>
      <c r="VQY2392" s="342"/>
      <c r="VQZ2392" s="342"/>
      <c r="VRA2392" s="342"/>
      <c r="VRB2392" s="342"/>
      <c r="VRC2392" s="342"/>
      <c r="VRD2392" s="342"/>
      <c r="VRE2392" s="342"/>
      <c r="VRF2392" s="342"/>
      <c r="VRG2392" s="342"/>
      <c r="VRH2392" s="342"/>
      <c r="VRI2392" s="342"/>
      <c r="VRJ2392" s="342"/>
      <c r="VRK2392" s="342"/>
      <c r="VRL2392" s="342"/>
      <c r="VRM2392" s="342"/>
      <c r="VRN2392" s="342"/>
      <c r="VRO2392" s="342"/>
      <c r="VRP2392" s="342"/>
      <c r="VRQ2392" s="342"/>
      <c r="VRR2392" s="342"/>
      <c r="VRS2392" s="342"/>
      <c r="VRT2392" s="342"/>
      <c r="VRU2392" s="342"/>
      <c r="VRV2392" s="342"/>
      <c r="VRW2392" s="342"/>
      <c r="VRX2392" s="342"/>
      <c r="VRY2392" s="342"/>
      <c r="VRZ2392" s="342"/>
      <c r="VSA2392" s="342"/>
      <c r="VSB2392" s="342"/>
      <c r="VSC2392" s="342"/>
      <c r="VSD2392" s="342"/>
      <c r="VSE2392" s="342"/>
      <c r="VSF2392" s="342"/>
      <c r="VSG2392" s="342"/>
      <c r="VSH2392" s="342"/>
      <c r="VSI2392" s="342"/>
      <c r="VSJ2392" s="342"/>
      <c r="VSK2392" s="342"/>
      <c r="VSL2392" s="342"/>
      <c r="VSM2392" s="342"/>
      <c r="VSN2392" s="342"/>
      <c r="VSO2392" s="342"/>
      <c r="VSP2392" s="342"/>
      <c r="VSQ2392" s="342"/>
      <c r="VSR2392" s="342"/>
      <c r="VSS2392" s="342"/>
      <c r="VST2392" s="342"/>
      <c r="VSU2392" s="342"/>
      <c r="VSV2392" s="342"/>
      <c r="VSW2392" s="342"/>
      <c r="VSX2392" s="342"/>
      <c r="VSY2392" s="342"/>
      <c r="VSZ2392" s="342"/>
      <c r="VTA2392" s="342"/>
      <c r="VTB2392" s="342"/>
      <c r="VTC2392" s="342"/>
      <c r="VTD2392" s="342"/>
      <c r="VTE2392" s="342"/>
      <c r="VTF2392" s="342"/>
      <c r="VTG2392" s="342"/>
      <c r="VTH2392" s="342"/>
      <c r="VTI2392" s="342"/>
      <c r="VTJ2392" s="342"/>
      <c r="VTK2392" s="342"/>
      <c r="VTL2392" s="342"/>
      <c r="VTM2392" s="342"/>
      <c r="VTN2392" s="342"/>
      <c r="VTO2392" s="342"/>
      <c r="VTP2392" s="342"/>
      <c r="VTQ2392" s="342"/>
      <c r="VTR2392" s="342"/>
      <c r="VTS2392" s="342"/>
      <c r="VTT2392" s="342"/>
      <c r="VTU2392" s="342"/>
      <c r="VTV2392" s="342"/>
      <c r="VTW2392" s="342"/>
      <c r="VTX2392" s="342"/>
      <c r="VTY2392" s="342"/>
      <c r="VTZ2392" s="342"/>
      <c r="VUA2392" s="342"/>
      <c r="VUB2392" s="342"/>
      <c r="VUC2392" s="342"/>
      <c r="VUD2392" s="342"/>
      <c r="VUE2392" s="342"/>
      <c r="VUF2392" s="342"/>
      <c r="VUG2392" s="342"/>
      <c r="VUH2392" s="342"/>
      <c r="VUI2392" s="342"/>
      <c r="VUJ2392" s="342"/>
      <c r="VUK2392" s="342"/>
      <c r="VUL2392" s="342"/>
      <c r="VUM2392" s="342"/>
      <c r="VUN2392" s="342"/>
      <c r="VUO2392" s="342"/>
      <c r="VUP2392" s="342"/>
      <c r="VUQ2392" s="342"/>
      <c r="VUR2392" s="342"/>
      <c r="VUS2392" s="342"/>
      <c r="VUT2392" s="342"/>
      <c r="VUU2392" s="342"/>
      <c r="VUV2392" s="342"/>
      <c r="VUW2392" s="342"/>
      <c r="VUX2392" s="342"/>
      <c r="VUY2392" s="342"/>
      <c r="VUZ2392" s="342"/>
      <c r="VVA2392" s="342"/>
      <c r="VVB2392" s="342"/>
      <c r="VVC2392" s="342"/>
      <c r="VVD2392" s="342"/>
      <c r="VVE2392" s="342"/>
      <c r="VVF2392" s="342"/>
      <c r="VVG2392" s="342"/>
      <c r="VVH2392" s="342"/>
      <c r="VVI2392" s="342"/>
      <c r="VVJ2392" s="342"/>
      <c r="VVK2392" s="342"/>
      <c r="VVL2392" s="342"/>
      <c r="VVM2392" s="342"/>
      <c r="VVN2392" s="342"/>
      <c r="VVO2392" s="342"/>
      <c r="VVP2392" s="342"/>
      <c r="VVQ2392" s="342"/>
      <c r="VVR2392" s="342"/>
      <c r="VVS2392" s="342"/>
      <c r="VVT2392" s="342"/>
      <c r="VVU2392" s="342"/>
      <c r="VVV2392" s="342"/>
      <c r="VVW2392" s="342"/>
      <c r="VVX2392" s="342"/>
      <c r="VVY2392" s="342"/>
      <c r="VVZ2392" s="342"/>
      <c r="VWA2392" s="342"/>
      <c r="VWB2392" s="342"/>
      <c r="VWC2392" s="342"/>
      <c r="VWD2392" s="342"/>
      <c r="VWE2392" s="342"/>
      <c r="VWF2392" s="342"/>
      <c r="VWG2392" s="342"/>
      <c r="VWH2392" s="342"/>
      <c r="VWI2392" s="342"/>
      <c r="VWJ2392" s="342"/>
      <c r="VWK2392" s="342"/>
      <c r="VWL2392" s="342"/>
      <c r="VWM2392" s="342"/>
      <c r="VWN2392" s="342"/>
      <c r="VWO2392" s="342"/>
      <c r="VWP2392" s="342"/>
      <c r="VWQ2392" s="342"/>
      <c r="VWR2392" s="342"/>
      <c r="VWS2392" s="342"/>
      <c r="VWT2392" s="342"/>
      <c r="VWU2392" s="342"/>
      <c r="VWV2392" s="342"/>
      <c r="VWW2392" s="342"/>
      <c r="VWX2392" s="342"/>
      <c r="VWY2392" s="342"/>
      <c r="VWZ2392" s="342"/>
      <c r="VXA2392" s="342"/>
      <c r="VXB2392" s="342"/>
      <c r="VXC2392" s="342"/>
      <c r="VXD2392" s="342"/>
      <c r="VXE2392" s="342"/>
      <c r="VXF2392" s="342"/>
      <c r="VXG2392" s="342"/>
      <c r="VXH2392" s="342"/>
      <c r="VXI2392" s="342"/>
      <c r="VXJ2392" s="342"/>
      <c r="VXK2392" s="342"/>
      <c r="VXL2392" s="342"/>
      <c r="VXM2392" s="342"/>
      <c r="VXN2392" s="342"/>
      <c r="VXO2392" s="342"/>
      <c r="VXP2392" s="342"/>
      <c r="VXQ2392" s="342"/>
      <c r="VXR2392" s="342"/>
      <c r="VXS2392" s="342"/>
      <c r="VXT2392" s="342"/>
      <c r="VXU2392" s="342"/>
      <c r="VXV2392" s="342"/>
      <c r="VXW2392" s="342"/>
      <c r="VXX2392" s="342"/>
      <c r="VXY2392" s="342"/>
      <c r="VXZ2392" s="342"/>
      <c r="VYA2392" s="342"/>
      <c r="VYB2392" s="342"/>
      <c r="VYC2392" s="342"/>
      <c r="VYD2392" s="342"/>
      <c r="VYE2392" s="342"/>
      <c r="VYF2392" s="342"/>
      <c r="VYG2392" s="342"/>
      <c r="VYH2392" s="342"/>
      <c r="VYI2392" s="342"/>
      <c r="VYJ2392" s="342"/>
      <c r="VYK2392" s="342"/>
      <c r="VYL2392" s="342"/>
      <c r="VYM2392" s="342"/>
      <c r="VYN2392" s="342"/>
      <c r="VYO2392" s="342"/>
      <c r="VYP2392" s="342"/>
      <c r="VYQ2392" s="342"/>
      <c r="VYR2392" s="342"/>
      <c r="VYS2392" s="342"/>
      <c r="VYT2392" s="342"/>
      <c r="VYU2392" s="342"/>
      <c r="VYV2392" s="342"/>
      <c r="VYW2392" s="342"/>
      <c r="VYX2392" s="342"/>
      <c r="VYY2392" s="342"/>
      <c r="VYZ2392" s="342"/>
      <c r="VZA2392" s="342"/>
      <c r="VZB2392" s="342"/>
      <c r="VZC2392" s="342"/>
      <c r="VZD2392" s="342"/>
      <c r="VZE2392" s="342"/>
      <c r="VZF2392" s="342"/>
      <c r="VZG2392" s="342"/>
      <c r="VZH2392" s="342"/>
      <c r="VZI2392" s="342"/>
      <c r="VZJ2392" s="342"/>
      <c r="VZK2392" s="342"/>
      <c r="VZL2392" s="342"/>
      <c r="VZM2392" s="342"/>
      <c r="VZN2392" s="342"/>
      <c r="VZO2392" s="342"/>
      <c r="VZP2392" s="342"/>
      <c r="VZQ2392" s="342"/>
      <c r="VZR2392" s="342"/>
      <c r="VZS2392" s="342"/>
      <c r="VZT2392" s="342"/>
      <c r="VZU2392" s="342"/>
      <c r="VZV2392" s="342"/>
      <c r="VZW2392" s="342"/>
      <c r="VZX2392" s="342"/>
      <c r="VZY2392" s="342"/>
      <c r="VZZ2392" s="342"/>
      <c r="WAA2392" s="342"/>
      <c r="WAB2392" s="342"/>
      <c r="WAC2392" s="342"/>
      <c r="WAD2392" s="342"/>
      <c r="WAE2392" s="342"/>
      <c r="WAF2392" s="342"/>
      <c r="WAG2392" s="342"/>
      <c r="WAH2392" s="342"/>
      <c r="WAI2392" s="342"/>
      <c r="WAJ2392" s="342"/>
      <c r="WAK2392" s="342"/>
      <c r="WAL2392" s="342"/>
      <c r="WAM2392" s="342"/>
      <c r="WAN2392" s="342"/>
      <c r="WAO2392" s="342"/>
      <c r="WAP2392" s="342"/>
      <c r="WAQ2392" s="342"/>
      <c r="WAR2392" s="342"/>
      <c r="WAS2392" s="342"/>
      <c r="WAT2392" s="342"/>
      <c r="WAU2392" s="342"/>
      <c r="WAV2392" s="342"/>
      <c r="WAW2392" s="342"/>
      <c r="WAX2392" s="342"/>
      <c r="WAY2392" s="342"/>
      <c r="WAZ2392" s="342"/>
      <c r="WBA2392" s="342"/>
      <c r="WBB2392" s="342"/>
      <c r="WBC2392" s="342"/>
      <c r="WBD2392" s="342"/>
      <c r="WBE2392" s="342"/>
      <c r="WBF2392" s="342"/>
      <c r="WBG2392" s="342"/>
      <c r="WBH2392" s="342"/>
      <c r="WBI2392" s="342"/>
      <c r="WBJ2392" s="342"/>
      <c r="WBK2392" s="342"/>
      <c r="WBL2392" s="342"/>
      <c r="WBM2392" s="342"/>
      <c r="WBN2392" s="342"/>
      <c r="WBO2392" s="342"/>
      <c r="WBP2392" s="342"/>
      <c r="WBQ2392" s="342"/>
      <c r="WBR2392" s="342"/>
      <c r="WBS2392" s="342"/>
      <c r="WBT2392" s="342"/>
      <c r="WBU2392" s="342"/>
      <c r="WBV2392" s="342"/>
      <c r="WBW2392" s="342"/>
      <c r="WBX2392" s="342"/>
      <c r="WBY2392" s="342"/>
      <c r="WBZ2392" s="342"/>
      <c r="WCA2392" s="342"/>
      <c r="WCB2392" s="342"/>
      <c r="WCC2392" s="342"/>
      <c r="WCD2392" s="342"/>
      <c r="WCE2392" s="342"/>
      <c r="WCF2392" s="342"/>
      <c r="WCG2392" s="342"/>
      <c r="WCH2392" s="342"/>
      <c r="WCI2392" s="342"/>
      <c r="WCJ2392" s="342"/>
      <c r="WCK2392" s="342"/>
      <c r="WCL2392" s="342"/>
      <c r="WCM2392" s="342"/>
      <c r="WCN2392" s="342"/>
      <c r="WCO2392" s="342"/>
      <c r="WCP2392" s="342"/>
      <c r="WCQ2392" s="342"/>
      <c r="WCR2392" s="342"/>
      <c r="WCS2392" s="342"/>
      <c r="WCT2392" s="342"/>
      <c r="WCU2392" s="342"/>
      <c r="WCV2392" s="342"/>
      <c r="WCW2392" s="342"/>
      <c r="WCX2392" s="342"/>
      <c r="WCY2392" s="342"/>
      <c r="WCZ2392" s="342"/>
      <c r="WDA2392" s="342"/>
      <c r="WDB2392" s="342"/>
      <c r="WDC2392" s="342"/>
      <c r="WDD2392" s="342"/>
      <c r="WDE2392" s="342"/>
      <c r="WDF2392" s="342"/>
      <c r="WDG2392" s="342"/>
      <c r="WDH2392" s="342"/>
      <c r="WDI2392" s="342"/>
      <c r="WDJ2392" s="342"/>
      <c r="WDK2392" s="342"/>
      <c r="WDL2392" s="342"/>
      <c r="WDM2392" s="342"/>
      <c r="WDN2392" s="342"/>
      <c r="WDO2392" s="342"/>
      <c r="WDP2392" s="342"/>
      <c r="WDQ2392" s="342"/>
      <c r="WDR2392" s="342"/>
      <c r="WDS2392" s="342"/>
      <c r="WDT2392" s="342"/>
      <c r="WDU2392" s="342"/>
      <c r="WDV2392" s="342"/>
      <c r="WDW2392" s="342"/>
      <c r="WDX2392" s="342"/>
      <c r="WDY2392" s="342"/>
      <c r="WDZ2392" s="342"/>
      <c r="WEA2392" s="342"/>
      <c r="WEB2392" s="342"/>
      <c r="WEC2392" s="342"/>
      <c r="WED2392" s="342"/>
      <c r="WEE2392" s="342"/>
      <c r="WEF2392" s="342"/>
      <c r="WEG2392" s="342"/>
      <c r="WEH2392" s="342"/>
      <c r="WEI2392" s="342"/>
      <c r="WEJ2392" s="342"/>
      <c r="WEK2392" s="342"/>
      <c r="WEL2392" s="342"/>
      <c r="WEM2392" s="342"/>
      <c r="WEN2392" s="342"/>
      <c r="WEO2392" s="342"/>
      <c r="WEP2392" s="342"/>
      <c r="WEQ2392" s="342"/>
      <c r="WER2392" s="342"/>
      <c r="WES2392" s="342"/>
      <c r="WET2392" s="342"/>
      <c r="WEU2392" s="342"/>
      <c r="WEV2392" s="342"/>
      <c r="WEW2392" s="342"/>
      <c r="WEX2392" s="342"/>
      <c r="WEY2392" s="342"/>
      <c r="WEZ2392" s="342"/>
      <c r="WFA2392" s="342"/>
      <c r="WFB2392" s="342"/>
      <c r="WFC2392" s="342"/>
      <c r="WFD2392" s="342"/>
      <c r="WFE2392" s="342"/>
      <c r="WFF2392" s="342"/>
      <c r="WFG2392" s="342"/>
      <c r="WFH2392" s="342"/>
      <c r="WFI2392" s="342"/>
      <c r="WFJ2392" s="342"/>
      <c r="WFK2392" s="342"/>
      <c r="WFL2392" s="342"/>
      <c r="WFM2392" s="342"/>
      <c r="WFN2392" s="342"/>
      <c r="WFO2392" s="342"/>
      <c r="WFP2392" s="342"/>
      <c r="WFQ2392" s="342"/>
      <c r="WFR2392" s="342"/>
      <c r="WFS2392" s="342"/>
      <c r="WFT2392" s="342"/>
      <c r="WFU2392" s="342"/>
      <c r="WFV2392" s="342"/>
      <c r="WFW2392" s="342"/>
      <c r="WFX2392" s="342"/>
      <c r="WFY2392" s="342"/>
      <c r="WFZ2392" s="342"/>
      <c r="WGA2392" s="342"/>
      <c r="WGB2392" s="342"/>
      <c r="WGC2392" s="342"/>
      <c r="WGD2392" s="342"/>
      <c r="WGE2392" s="342"/>
      <c r="WGF2392" s="342"/>
      <c r="WGG2392" s="342"/>
      <c r="WGH2392" s="342"/>
      <c r="WGI2392" s="342"/>
      <c r="WGJ2392" s="342"/>
      <c r="WGK2392" s="342"/>
      <c r="WGL2392" s="342"/>
      <c r="WGM2392" s="342"/>
      <c r="WGN2392" s="342"/>
      <c r="WGO2392" s="342"/>
      <c r="WGP2392" s="342"/>
      <c r="WGQ2392" s="342"/>
      <c r="WGR2392" s="342"/>
      <c r="WGS2392" s="342"/>
      <c r="WGT2392" s="342"/>
      <c r="WGU2392" s="342"/>
      <c r="WGV2392" s="342"/>
      <c r="WGW2392" s="342"/>
      <c r="WGX2392" s="342"/>
      <c r="WGY2392" s="342"/>
      <c r="WGZ2392" s="342"/>
      <c r="WHA2392" s="342"/>
      <c r="WHB2392" s="342"/>
      <c r="WHC2392" s="342"/>
      <c r="WHD2392" s="342"/>
      <c r="WHE2392" s="342"/>
      <c r="WHF2392" s="342"/>
      <c r="WHG2392" s="342"/>
      <c r="WHH2392" s="342"/>
      <c r="WHI2392" s="342"/>
      <c r="WHJ2392" s="342"/>
      <c r="WHK2392" s="342"/>
      <c r="WHL2392" s="342"/>
      <c r="WHM2392" s="342"/>
      <c r="WHN2392" s="342"/>
      <c r="WHO2392" s="342"/>
      <c r="WHP2392" s="342"/>
      <c r="WHQ2392" s="342"/>
      <c r="WHR2392" s="342"/>
      <c r="WHS2392" s="342"/>
      <c r="WHT2392" s="342"/>
      <c r="WHU2392" s="342"/>
      <c r="WHV2392" s="342"/>
      <c r="WHW2392" s="342"/>
      <c r="WHX2392" s="342"/>
      <c r="WHY2392" s="342"/>
      <c r="WHZ2392" s="342"/>
      <c r="WIA2392" s="342"/>
      <c r="WIB2392" s="342"/>
      <c r="WIC2392" s="342"/>
      <c r="WID2392" s="342"/>
      <c r="WIE2392" s="342"/>
      <c r="WIF2392" s="342"/>
      <c r="WIG2392" s="342"/>
      <c r="WIH2392" s="342"/>
      <c r="WII2392" s="342"/>
      <c r="WIJ2392" s="342"/>
      <c r="WIK2392" s="342"/>
      <c r="WIL2392" s="342"/>
      <c r="WIM2392" s="342"/>
      <c r="WIN2392" s="342"/>
      <c r="WIO2392" s="342"/>
      <c r="WIP2392" s="342"/>
      <c r="WIQ2392" s="342"/>
      <c r="WIR2392" s="342"/>
      <c r="WIS2392" s="342"/>
      <c r="WIT2392" s="342"/>
      <c r="WIU2392" s="342"/>
      <c r="WIV2392" s="342"/>
      <c r="WIW2392" s="342"/>
      <c r="WIX2392" s="342"/>
      <c r="WIY2392" s="342"/>
      <c r="WIZ2392" s="342"/>
      <c r="WJA2392" s="342"/>
      <c r="WJB2392" s="342"/>
      <c r="WJC2392" s="342"/>
      <c r="WJD2392" s="342"/>
      <c r="WJE2392" s="342"/>
      <c r="WJF2392" s="342"/>
      <c r="WJG2392" s="342"/>
      <c r="WJH2392" s="342"/>
      <c r="WJI2392" s="342"/>
      <c r="WJJ2392" s="342"/>
      <c r="WJK2392" s="342"/>
      <c r="WJL2392" s="342"/>
      <c r="WJM2392" s="342"/>
      <c r="WJN2392" s="342"/>
      <c r="WJO2392" s="342"/>
      <c r="WJP2392" s="342"/>
      <c r="WJQ2392" s="342"/>
      <c r="WJR2392" s="342"/>
      <c r="WJS2392" s="342"/>
      <c r="WJT2392" s="342"/>
      <c r="WJU2392" s="342"/>
      <c r="WJV2392" s="342"/>
      <c r="WJW2392" s="342"/>
      <c r="WJX2392" s="342"/>
      <c r="WJY2392" s="342"/>
      <c r="WJZ2392" s="342"/>
      <c r="WKA2392" s="342"/>
      <c r="WKB2392" s="342"/>
      <c r="WKC2392" s="342"/>
      <c r="WKD2392" s="342"/>
      <c r="WKE2392" s="342"/>
      <c r="WKF2392" s="342"/>
      <c r="WKG2392" s="342"/>
      <c r="WKH2392" s="342"/>
      <c r="WKI2392" s="342"/>
      <c r="WKJ2392" s="342"/>
      <c r="WKK2392" s="342"/>
      <c r="WKL2392" s="342"/>
      <c r="WKM2392" s="342"/>
      <c r="WKN2392" s="342"/>
      <c r="WKO2392" s="342"/>
      <c r="WKP2392" s="342"/>
      <c r="WKQ2392" s="342"/>
      <c r="WKR2392" s="342"/>
      <c r="WKS2392" s="342"/>
      <c r="WKT2392" s="342"/>
      <c r="WKU2392" s="342"/>
      <c r="WKV2392" s="342"/>
      <c r="WKW2392" s="342"/>
      <c r="WKX2392" s="342"/>
      <c r="WKY2392" s="342"/>
      <c r="WKZ2392" s="342"/>
      <c r="WLA2392" s="342"/>
      <c r="WLB2392" s="342"/>
      <c r="WLC2392" s="342"/>
      <c r="WLD2392" s="342"/>
      <c r="WLE2392" s="342"/>
      <c r="WLF2392" s="342"/>
      <c r="WLG2392" s="342"/>
      <c r="WLH2392" s="342"/>
      <c r="WLI2392" s="342"/>
      <c r="WLJ2392" s="342"/>
      <c r="WLK2392" s="342"/>
      <c r="WLL2392" s="342"/>
      <c r="WLM2392" s="342"/>
      <c r="WLN2392" s="342"/>
      <c r="WLO2392" s="342"/>
      <c r="WLP2392" s="342"/>
      <c r="WLQ2392" s="342"/>
      <c r="WLR2392" s="342"/>
      <c r="WLS2392" s="342"/>
      <c r="WLT2392" s="342"/>
      <c r="WLU2392" s="342"/>
      <c r="WLV2392" s="342"/>
      <c r="WLW2392" s="342"/>
      <c r="WLX2392" s="342"/>
      <c r="WLY2392" s="342"/>
      <c r="WLZ2392" s="342"/>
      <c r="WMA2392" s="342"/>
      <c r="WMB2392" s="342"/>
      <c r="WMC2392" s="342"/>
      <c r="WMD2392" s="342"/>
      <c r="WME2392" s="342"/>
      <c r="WMF2392" s="342"/>
      <c r="WMG2392" s="342"/>
      <c r="WMH2392" s="342"/>
      <c r="WMI2392" s="342"/>
      <c r="WMJ2392" s="342"/>
      <c r="WMK2392" s="342"/>
      <c r="WML2392" s="342"/>
      <c r="WMM2392" s="342"/>
      <c r="WMN2392" s="342"/>
      <c r="WMO2392" s="342"/>
      <c r="WMP2392" s="342"/>
      <c r="WMQ2392" s="342"/>
      <c r="WMR2392" s="342"/>
      <c r="WMS2392" s="342"/>
      <c r="WMT2392" s="342"/>
      <c r="WMU2392" s="342"/>
      <c r="WMV2392" s="342"/>
      <c r="WMW2392" s="342"/>
      <c r="WMX2392" s="342"/>
      <c r="WMY2392" s="342"/>
      <c r="WMZ2392" s="342"/>
      <c r="WNA2392" s="342"/>
      <c r="WNB2392" s="342"/>
      <c r="WNC2392" s="342"/>
      <c r="WND2392" s="342"/>
      <c r="WNE2392" s="342"/>
      <c r="WNF2392" s="342"/>
      <c r="WNG2392" s="342"/>
      <c r="WNH2392" s="342"/>
      <c r="WNI2392" s="342"/>
      <c r="WNJ2392" s="342"/>
      <c r="WNK2392" s="342"/>
      <c r="WNL2392" s="342"/>
      <c r="WNM2392" s="342"/>
      <c r="WNN2392" s="342"/>
      <c r="WNO2392" s="342"/>
      <c r="WNP2392" s="342"/>
      <c r="WNQ2392" s="342"/>
      <c r="WNR2392" s="342"/>
      <c r="WNS2392" s="342"/>
      <c r="WNT2392" s="342"/>
      <c r="WNU2392" s="342"/>
      <c r="WNV2392" s="342"/>
      <c r="WNW2392" s="342"/>
      <c r="WNX2392" s="342"/>
      <c r="WNY2392" s="342"/>
      <c r="WNZ2392" s="342"/>
      <c r="WOA2392" s="342"/>
      <c r="WOB2392" s="342"/>
      <c r="WOC2392" s="342"/>
      <c r="WOD2392" s="342"/>
      <c r="WOE2392" s="342"/>
      <c r="WOF2392" s="342"/>
      <c r="WOG2392" s="342"/>
      <c r="WOH2392" s="342"/>
      <c r="WOI2392" s="342"/>
      <c r="WOJ2392" s="342"/>
      <c r="WOK2392" s="342"/>
      <c r="WOL2392" s="342"/>
      <c r="WOM2392" s="342"/>
      <c r="WON2392" s="342"/>
      <c r="WOO2392" s="342"/>
      <c r="WOP2392" s="342"/>
      <c r="WOQ2392" s="342"/>
      <c r="WOR2392" s="342"/>
      <c r="WOS2392" s="342"/>
      <c r="WOT2392" s="342"/>
      <c r="WOU2392" s="342"/>
      <c r="WOV2392" s="342"/>
      <c r="WOW2392" s="342"/>
      <c r="WOX2392" s="342"/>
      <c r="WOY2392" s="342"/>
      <c r="WOZ2392" s="342"/>
      <c r="WPA2392" s="342"/>
      <c r="WPB2392" s="342"/>
      <c r="WPC2392" s="342"/>
      <c r="WPD2392" s="342"/>
      <c r="WPE2392" s="342"/>
      <c r="WPF2392" s="342"/>
      <c r="WPG2392" s="342"/>
      <c r="WPH2392" s="342"/>
      <c r="WPI2392" s="342"/>
      <c r="WPJ2392" s="342"/>
      <c r="WPK2392" s="342"/>
      <c r="WPL2392" s="342"/>
      <c r="WPM2392" s="342"/>
      <c r="WPN2392" s="342"/>
      <c r="WPO2392" s="342"/>
      <c r="WPP2392" s="342"/>
      <c r="WPQ2392" s="342"/>
      <c r="WPR2392" s="342"/>
      <c r="WPS2392" s="342"/>
      <c r="WPT2392" s="342"/>
      <c r="WPU2392" s="342"/>
      <c r="WPV2392" s="342"/>
      <c r="WPW2392" s="342"/>
      <c r="WPX2392" s="342"/>
      <c r="WPY2392" s="342"/>
      <c r="WPZ2392" s="342"/>
      <c r="WQA2392" s="342"/>
      <c r="WQB2392" s="342"/>
      <c r="WQC2392" s="342"/>
      <c r="WQD2392" s="342"/>
      <c r="WQE2392" s="342"/>
      <c r="WQF2392" s="342"/>
      <c r="WQG2392" s="342"/>
      <c r="WQH2392" s="342"/>
      <c r="WQI2392" s="342"/>
      <c r="WQJ2392" s="342"/>
      <c r="WQK2392" s="342"/>
      <c r="WQL2392" s="342"/>
      <c r="WQM2392" s="342"/>
      <c r="WQN2392" s="342"/>
      <c r="WQO2392" s="342"/>
      <c r="WQP2392" s="342"/>
      <c r="WQQ2392" s="342"/>
      <c r="WQR2392" s="342"/>
      <c r="WQS2392" s="342"/>
      <c r="WQT2392" s="342"/>
      <c r="WQU2392" s="342"/>
      <c r="WQV2392" s="342"/>
      <c r="WQW2392" s="342"/>
      <c r="WQX2392" s="342"/>
      <c r="WQY2392" s="342"/>
      <c r="WQZ2392" s="342"/>
      <c r="WRA2392" s="342"/>
      <c r="WRB2392" s="342"/>
      <c r="WRC2392" s="342"/>
      <c r="WRD2392" s="342"/>
      <c r="WRE2392" s="342"/>
      <c r="WRF2392" s="342"/>
      <c r="WRG2392" s="342"/>
      <c r="WRH2392" s="342"/>
      <c r="WRI2392" s="342"/>
      <c r="WRJ2392" s="342"/>
      <c r="WRK2392" s="342"/>
      <c r="WRL2392" s="342"/>
      <c r="WRM2392" s="342"/>
      <c r="WRN2392" s="342"/>
      <c r="WRO2392" s="342"/>
      <c r="WRP2392" s="342"/>
      <c r="WRQ2392" s="342"/>
      <c r="WRR2392" s="342"/>
      <c r="WRS2392" s="342"/>
      <c r="WRT2392" s="342"/>
      <c r="WRU2392" s="342"/>
      <c r="WRV2392" s="342"/>
      <c r="WRW2392" s="342"/>
      <c r="WRX2392" s="342"/>
      <c r="WRY2392" s="342"/>
      <c r="WRZ2392" s="342"/>
      <c r="WSA2392" s="342"/>
      <c r="WSB2392" s="342"/>
      <c r="WSC2392" s="342"/>
      <c r="WSD2392" s="342"/>
      <c r="WSE2392" s="342"/>
      <c r="WSF2392" s="342"/>
      <c r="WSG2392" s="342"/>
      <c r="WSH2392" s="342"/>
      <c r="WSI2392" s="342"/>
      <c r="WSJ2392" s="342"/>
      <c r="WSK2392" s="342"/>
      <c r="WSL2392" s="342"/>
      <c r="WSM2392" s="342"/>
      <c r="WSN2392" s="342"/>
      <c r="WSO2392" s="342"/>
      <c r="WSP2392" s="342"/>
      <c r="WSQ2392" s="342"/>
      <c r="WSR2392" s="342"/>
      <c r="WSS2392" s="342"/>
      <c r="WST2392" s="342"/>
      <c r="WSU2392" s="342"/>
      <c r="WSV2392" s="342"/>
      <c r="WSW2392" s="342"/>
      <c r="WSX2392" s="342"/>
      <c r="WSY2392" s="342"/>
      <c r="WSZ2392" s="342"/>
      <c r="WTA2392" s="342"/>
      <c r="WTB2392" s="342"/>
      <c r="WTC2392" s="342"/>
      <c r="WTD2392" s="342"/>
      <c r="WTE2392" s="342"/>
      <c r="WTF2392" s="342"/>
      <c r="WTG2392" s="342"/>
      <c r="WTH2392" s="342"/>
      <c r="WTI2392" s="342"/>
      <c r="WTJ2392" s="342"/>
      <c r="WTK2392" s="342"/>
      <c r="WTL2392" s="342"/>
      <c r="WTM2392" s="342"/>
      <c r="WTN2392" s="342"/>
      <c r="WTO2392" s="342"/>
      <c r="WTP2392" s="342"/>
      <c r="WTQ2392" s="342"/>
      <c r="WTR2392" s="342"/>
      <c r="WTS2392" s="342"/>
      <c r="WTT2392" s="342"/>
      <c r="WTU2392" s="342"/>
      <c r="WTV2392" s="342"/>
      <c r="WTW2392" s="342"/>
      <c r="WTX2392" s="342"/>
      <c r="WTY2392" s="342"/>
      <c r="WTZ2392" s="342"/>
      <c r="WUA2392" s="342"/>
      <c r="WUB2392" s="342"/>
      <c r="WUC2392" s="342"/>
      <c r="WUD2392" s="342"/>
      <c r="WUE2392" s="342"/>
      <c r="WUF2392" s="342"/>
      <c r="WUG2392" s="342"/>
      <c r="WUH2392" s="342"/>
      <c r="WUI2392" s="342"/>
      <c r="WUJ2392" s="342"/>
      <c r="WUK2392" s="342"/>
      <c r="WUL2392" s="342"/>
      <c r="WUM2392" s="342"/>
      <c r="WUN2392" s="342"/>
      <c r="WUO2392" s="342"/>
      <c r="WUP2392" s="342"/>
      <c r="WUQ2392" s="342"/>
      <c r="WUR2392" s="342"/>
      <c r="WUS2392" s="342"/>
      <c r="WUT2392" s="342"/>
      <c r="WUU2392" s="342"/>
      <c r="WUV2392" s="342"/>
      <c r="WUW2392" s="342"/>
      <c r="WUX2392" s="342"/>
      <c r="WUY2392" s="342"/>
      <c r="WUZ2392" s="342"/>
      <c r="WVA2392" s="342"/>
      <c r="WVB2392" s="342"/>
      <c r="WVC2392" s="342"/>
      <c r="WVD2392" s="342"/>
      <c r="WVE2392" s="342"/>
      <c r="WVF2392" s="342"/>
      <c r="WVG2392" s="342"/>
      <c r="WVH2392" s="342"/>
      <c r="WVI2392" s="342"/>
      <c r="WVJ2392" s="342"/>
      <c r="WVK2392" s="342"/>
      <c r="WVL2392" s="342"/>
      <c r="WVM2392" s="342"/>
      <c r="WVN2392" s="342"/>
      <c r="WVO2392" s="342"/>
      <c r="WVP2392" s="342"/>
      <c r="WVQ2392" s="342"/>
      <c r="WVR2392" s="342"/>
      <c r="WVS2392" s="342"/>
      <c r="WVT2392" s="342"/>
      <c r="WVU2392" s="342"/>
      <c r="WVV2392" s="342"/>
      <c r="WVW2392" s="342"/>
      <c r="WVX2392" s="342"/>
      <c r="WVY2392" s="342"/>
      <c r="WVZ2392" s="342"/>
      <c r="WWA2392" s="342"/>
      <c r="WWB2392" s="342"/>
      <c r="WWC2392" s="342"/>
      <c r="WWD2392" s="342"/>
      <c r="WWE2392" s="342"/>
      <c r="WWF2392" s="342"/>
      <c r="WWG2392" s="342"/>
      <c r="WWH2392" s="342"/>
      <c r="WWI2392" s="342"/>
      <c r="WWJ2392" s="342"/>
      <c r="WWK2392" s="342"/>
      <c r="WWL2392" s="342"/>
      <c r="WWM2392" s="342"/>
      <c r="WWN2392" s="342"/>
      <c r="WWO2392" s="342"/>
      <c r="WWP2392" s="342"/>
      <c r="WWQ2392" s="342"/>
      <c r="WWR2392" s="342"/>
      <c r="WWS2392" s="342"/>
      <c r="WWT2392" s="342"/>
      <c r="WWU2392" s="342"/>
      <c r="WWV2392" s="342"/>
      <c r="WWW2392" s="342"/>
      <c r="WWX2392" s="342"/>
      <c r="WWY2392" s="342"/>
      <c r="WWZ2392" s="342"/>
      <c r="WXA2392" s="342"/>
      <c r="WXB2392" s="342"/>
      <c r="WXC2392" s="342"/>
      <c r="WXD2392" s="342"/>
      <c r="WXE2392" s="342"/>
      <c r="WXF2392" s="342"/>
      <c r="WXG2392" s="342"/>
      <c r="WXH2392" s="342"/>
      <c r="WXI2392" s="342"/>
      <c r="WXJ2392" s="342"/>
      <c r="WXK2392" s="342"/>
      <c r="WXL2392" s="342"/>
      <c r="WXM2392" s="342"/>
      <c r="WXN2392" s="342"/>
      <c r="WXO2392" s="342"/>
      <c r="WXP2392" s="342"/>
      <c r="WXQ2392" s="342"/>
      <c r="WXR2392" s="342"/>
      <c r="WXS2392" s="342"/>
      <c r="WXT2392" s="342"/>
      <c r="WXU2392" s="342"/>
      <c r="WXV2392" s="342"/>
      <c r="WXW2392" s="342"/>
      <c r="WXX2392" s="342"/>
      <c r="WXY2392" s="342"/>
      <c r="WXZ2392" s="342"/>
      <c r="WYA2392" s="342"/>
      <c r="WYB2392" s="342"/>
      <c r="WYC2392" s="342"/>
      <c r="WYD2392" s="342"/>
      <c r="WYE2392" s="342"/>
      <c r="WYF2392" s="342"/>
      <c r="WYG2392" s="342"/>
      <c r="WYH2392" s="342"/>
      <c r="WYI2392" s="342"/>
      <c r="WYJ2392" s="342"/>
      <c r="WYK2392" s="342"/>
      <c r="WYL2392" s="342"/>
      <c r="WYM2392" s="342"/>
      <c r="WYN2392" s="342"/>
      <c r="WYO2392" s="342"/>
      <c r="WYP2392" s="342"/>
      <c r="WYQ2392" s="342"/>
      <c r="WYR2392" s="342"/>
      <c r="WYS2392" s="342"/>
      <c r="WYT2392" s="342"/>
      <c r="WYU2392" s="342"/>
      <c r="WYV2392" s="342"/>
      <c r="WYW2392" s="342"/>
      <c r="WYX2392" s="342"/>
      <c r="WYY2392" s="342"/>
      <c r="WYZ2392" s="342"/>
      <c r="WZA2392" s="342"/>
      <c r="WZB2392" s="342"/>
      <c r="WZC2392" s="342"/>
      <c r="WZD2392" s="342"/>
      <c r="WZE2392" s="342"/>
      <c r="WZF2392" s="342"/>
      <c r="WZG2392" s="342"/>
      <c r="WZH2392" s="342"/>
      <c r="WZI2392" s="342"/>
      <c r="WZJ2392" s="342"/>
      <c r="WZK2392" s="342"/>
      <c r="WZL2392" s="342"/>
      <c r="WZM2392" s="342"/>
      <c r="WZN2392" s="342"/>
      <c r="WZO2392" s="342"/>
      <c r="WZP2392" s="342"/>
      <c r="WZQ2392" s="342"/>
      <c r="WZR2392" s="342"/>
      <c r="WZS2392" s="342"/>
      <c r="WZT2392" s="342"/>
      <c r="WZU2392" s="342"/>
      <c r="WZV2392" s="342"/>
      <c r="WZW2392" s="342"/>
      <c r="WZX2392" s="342"/>
      <c r="WZY2392" s="342"/>
      <c r="WZZ2392" s="342"/>
      <c r="XAA2392" s="342"/>
      <c r="XAB2392" s="342"/>
      <c r="XAC2392" s="342"/>
      <c r="XAD2392" s="342"/>
      <c r="XAE2392" s="342"/>
      <c r="XAF2392" s="342"/>
      <c r="XAG2392" s="342"/>
      <c r="XAH2392" s="342"/>
      <c r="XAI2392" s="342"/>
      <c r="XAJ2392" s="342"/>
      <c r="XAK2392" s="342"/>
      <c r="XAL2392" s="342"/>
      <c r="XAM2392" s="342"/>
      <c r="XAN2392" s="342"/>
      <c r="XAO2392" s="342"/>
      <c r="XAP2392" s="342"/>
      <c r="XAQ2392" s="342"/>
      <c r="XAR2392" s="342"/>
      <c r="XAS2392" s="342"/>
      <c r="XAT2392" s="342"/>
      <c r="XAU2392" s="342"/>
      <c r="XAV2392" s="342"/>
      <c r="XAW2392" s="342"/>
      <c r="XAX2392" s="342"/>
      <c r="XAY2392" s="342"/>
      <c r="XAZ2392" s="342"/>
      <c r="XBA2392" s="342"/>
      <c r="XBB2392" s="342"/>
      <c r="XBC2392" s="342"/>
      <c r="XBD2392" s="342"/>
      <c r="XBE2392" s="342"/>
      <c r="XBF2392" s="342"/>
      <c r="XBG2392" s="342"/>
      <c r="XBH2392" s="342"/>
      <c r="XBI2392" s="342"/>
      <c r="XBJ2392" s="342"/>
      <c r="XBK2392" s="342"/>
      <c r="XBL2392" s="342"/>
      <c r="XBM2392" s="342"/>
      <c r="XBN2392" s="342"/>
      <c r="XBO2392" s="342"/>
      <c r="XBP2392" s="342"/>
      <c r="XBQ2392" s="342"/>
      <c r="XBR2392" s="342"/>
      <c r="XBS2392" s="342"/>
      <c r="XBT2392" s="342"/>
      <c r="XBU2392" s="342"/>
      <c r="XBV2392" s="342"/>
      <c r="XBW2392" s="342"/>
      <c r="XBX2392" s="342"/>
      <c r="XBY2392" s="342"/>
      <c r="XBZ2392" s="342"/>
      <c r="XCA2392" s="342"/>
      <c r="XCB2392" s="342"/>
      <c r="XCC2392" s="342"/>
      <c r="XCD2392" s="342"/>
      <c r="XCE2392" s="342"/>
      <c r="XCF2392" s="342"/>
      <c r="XCG2392" s="342"/>
      <c r="XCH2392" s="342"/>
      <c r="XCI2392" s="342"/>
      <c r="XCJ2392" s="342"/>
      <c r="XCK2392" s="342"/>
      <c r="XCL2392" s="342"/>
      <c r="XCM2392" s="342"/>
      <c r="XCN2392" s="342"/>
      <c r="XCO2392" s="342"/>
      <c r="XCP2392" s="342"/>
      <c r="XCQ2392" s="342"/>
      <c r="XCR2392" s="342"/>
      <c r="XCS2392" s="342"/>
      <c r="XCT2392" s="342"/>
      <c r="XCU2392" s="342"/>
      <c r="XCV2392" s="342"/>
      <c r="XCW2392" s="342"/>
      <c r="XCX2392" s="342"/>
      <c r="XCY2392" s="342"/>
      <c r="XCZ2392" s="342"/>
      <c r="XDA2392" s="342"/>
      <c r="XDB2392" s="342"/>
      <c r="XDC2392" s="342"/>
      <c r="XDD2392" s="342"/>
      <c r="XDE2392" s="342"/>
      <c r="XDF2392" s="342"/>
      <c r="XDG2392" s="342"/>
      <c r="XDH2392" s="342"/>
      <c r="XDI2392" s="342"/>
      <c r="XDJ2392" s="342"/>
      <c r="XDK2392" s="342"/>
      <c r="XDL2392" s="342"/>
      <c r="XDM2392" s="342"/>
      <c r="XDN2392" s="342"/>
      <c r="XDO2392" s="342"/>
      <c r="XDP2392" s="342"/>
      <c r="XDQ2392" s="342"/>
      <c r="XDR2392" s="342"/>
      <c r="XDS2392" s="342"/>
      <c r="XDT2392" s="342"/>
      <c r="XDU2392" s="342"/>
      <c r="XDV2392" s="342"/>
      <c r="XDW2392" s="342"/>
      <c r="XDX2392" s="342"/>
      <c r="XDY2392" s="342"/>
    </row>
    <row r="2393" spans="1:16381" ht="22.5" hidden="1" customHeight="1" x14ac:dyDescent="0.25">
      <c r="A2393" s="68" t="s">
        <v>5469</v>
      </c>
      <c r="B2393" s="25">
        <v>5088</v>
      </c>
      <c r="C2393" s="169" t="s">
        <v>2405</v>
      </c>
      <c r="D2393" s="25">
        <v>1968</v>
      </c>
      <c r="E2393" s="108" t="s">
        <v>2932</v>
      </c>
      <c r="F2393" s="68" t="s">
        <v>2933</v>
      </c>
      <c r="G2393" s="25">
        <v>5</v>
      </c>
      <c r="H2393" s="25">
        <v>4</v>
      </c>
      <c r="I2393" s="137">
        <v>4225.1000000000004</v>
      </c>
      <c r="J2393" s="137">
        <v>2882.1</v>
      </c>
      <c r="K2393" s="137">
        <v>3882.1</v>
      </c>
      <c r="L2393" s="30">
        <v>180</v>
      </c>
      <c r="M2393" s="170">
        <f>R2393+T2393+V2393+X2393+Z2393+AB2393+AE2393+AF2393</f>
        <v>1454532</v>
      </c>
      <c r="N2393" s="137"/>
      <c r="O2393" s="135"/>
      <c r="P2393" s="137"/>
      <c r="Q2393" s="137">
        <f>M2393</f>
        <v>1454532</v>
      </c>
      <c r="R2393" s="137"/>
      <c r="S2393" s="30"/>
      <c r="T2393" s="137"/>
      <c r="U2393" s="137"/>
      <c r="V2393" s="137"/>
      <c r="W2393" s="137"/>
      <c r="X2393" s="137"/>
      <c r="Y2393" s="137">
        <v>100</v>
      </c>
      <c r="Z2393" s="137">
        <v>1084532</v>
      </c>
      <c r="AA2393" s="137"/>
      <c r="AB2393" s="137"/>
      <c r="AC2393" s="137"/>
      <c r="AD2393" s="137"/>
      <c r="AE2393" s="137">
        <v>370000</v>
      </c>
      <c r="AF2393" s="137"/>
      <c r="AG2393" s="337">
        <v>2025</v>
      </c>
      <c r="AH2393" s="171" t="s">
        <v>3083</v>
      </c>
      <c r="AI2393" s="171"/>
      <c r="AJ2393" s="134">
        <f t="shared" ca="1" si="543"/>
        <v>2287</v>
      </c>
      <c r="AK2393" s="35" t="s">
        <v>153</v>
      </c>
      <c r="AL2393" s="134" t="str">
        <f t="shared" ca="1" si="544"/>
        <v>2287.</v>
      </c>
      <c r="AM2393" s="140"/>
      <c r="AN2393" s="35"/>
      <c r="AO2393" s="193"/>
    </row>
    <row r="2394" spans="1:16381" ht="23.25" hidden="1" customHeight="1" x14ac:dyDescent="0.25">
      <c r="A2394" s="68" t="s">
        <v>5470</v>
      </c>
      <c r="B2394" s="68">
        <v>4543</v>
      </c>
      <c r="C2394" s="333" t="s">
        <v>3145</v>
      </c>
      <c r="D2394" s="68">
        <v>1982</v>
      </c>
      <c r="E2394" s="108" t="s">
        <v>2932</v>
      </c>
      <c r="F2394" s="68" t="s">
        <v>2934</v>
      </c>
      <c r="G2394" s="25">
        <v>9</v>
      </c>
      <c r="H2394" s="25">
        <v>8</v>
      </c>
      <c r="I2394" s="170">
        <v>16207.5</v>
      </c>
      <c r="J2394" s="137">
        <v>14649.6</v>
      </c>
      <c r="K2394" s="170">
        <v>14245.9</v>
      </c>
      <c r="L2394" s="287">
        <v>723</v>
      </c>
      <c r="M2394" s="173">
        <f t="shared" ref="M2394:M2399" si="545">R2394+T2394+V2394+X2394+Z2394+AB2394+AE2394+AF2394</f>
        <v>4461117</v>
      </c>
      <c r="N2394" s="137"/>
      <c r="O2394" s="135"/>
      <c r="P2394" s="137"/>
      <c r="Q2394" s="137">
        <f t="shared" ref="Q2394:Q2399" si="546">M2394</f>
        <v>4461117</v>
      </c>
      <c r="R2394" s="137">
        <v>3944479</v>
      </c>
      <c r="S2394" s="30"/>
      <c r="T2394" s="137"/>
      <c r="U2394" s="137"/>
      <c r="V2394" s="137"/>
      <c r="W2394" s="137"/>
      <c r="X2394" s="137"/>
      <c r="Y2394" s="137"/>
      <c r="Z2394" s="137"/>
      <c r="AA2394" s="137"/>
      <c r="AB2394" s="137"/>
      <c r="AC2394" s="137"/>
      <c r="AD2394" s="137"/>
      <c r="AE2394" s="137">
        <v>516638</v>
      </c>
      <c r="AF2394" s="137"/>
      <c r="AG2394" s="337">
        <v>2025</v>
      </c>
      <c r="AH2394" s="128" t="s">
        <v>3090</v>
      </c>
      <c r="AI2394" s="128"/>
      <c r="AJ2394" s="134">
        <f t="shared" ca="1" si="543"/>
        <v>2288</v>
      </c>
      <c r="AK2394" s="35" t="s">
        <v>153</v>
      </c>
      <c r="AL2394" s="134" t="str">
        <f t="shared" ca="1" si="544"/>
        <v>2288.</v>
      </c>
      <c r="AM2394" s="140"/>
      <c r="AN2394" s="35"/>
      <c r="AO2394" s="193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/>
      <c r="BK2394" s="14"/>
      <c r="BL2394" s="14"/>
      <c r="BM2394" s="14"/>
      <c r="BN2394" s="14"/>
      <c r="BO2394" s="14"/>
      <c r="BP2394" s="14"/>
      <c r="BQ2394" s="14"/>
      <c r="BR2394" s="14"/>
      <c r="BS2394" s="14"/>
      <c r="BT2394" s="14"/>
      <c r="BU2394" s="14"/>
      <c r="BV2394" s="14"/>
      <c r="BW2394" s="14"/>
      <c r="BX2394" s="14"/>
      <c r="BY2394" s="14"/>
      <c r="BZ2394" s="14"/>
      <c r="CA2394" s="14"/>
      <c r="CB2394" s="14"/>
      <c r="CC2394" s="14"/>
      <c r="CD2394" s="14"/>
      <c r="CE2394" s="14"/>
      <c r="CF2394" s="14"/>
      <c r="CG2394" s="14"/>
      <c r="CH2394" s="14"/>
      <c r="CI2394" s="14"/>
      <c r="CJ2394" s="14"/>
      <c r="CK2394" s="14"/>
      <c r="CL2394" s="14"/>
      <c r="CM2394" s="14"/>
      <c r="CN2394" s="14"/>
      <c r="CO2394" s="14"/>
      <c r="CP2394" s="14"/>
      <c r="CQ2394" s="14"/>
      <c r="CR2394" s="14"/>
      <c r="CS2394" s="14"/>
      <c r="CT2394" s="14"/>
      <c r="CU2394" s="14"/>
      <c r="CV2394" s="14"/>
      <c r="CW2394" s="14"/>
      <c r="CX2394" s="14"/>
      <c r="CY2394" s="14"/>
      <c r="CZ2394" s="14"/>
      <c r="DA2394" s="14"/>
      <c r="DB2394" s="14"/>
      <c r="DC2394" s="14"/>
      <c r="DD2394" s="14"/>
      <c r="DE2394" s="14"/>
      <c r="DF2394" s="14"/>
      <c r="DG2394" s="14"/>
      <c r="DH2394" s="14"/>
      <c r="DI2394" s="14"/>
      <c r="DJ2394" s="14"/>
      <c r="DK2394" s="14"/>
      <c r="DL2394" s="14"/>
      <c r="DM2394" s="14"/>
      <c r="DN2394" s="14"/>
      <c r="DO2394" s="14"/>
      <c r="DP2394" s="14"/>
      <c r="DQ2394" s="14"/>
      <c r="DR2394" s="14"/>
      <c r="DS2394" s="14"/>
      <c r="DT2394" s="14"/>
      <c r="DU2394" s="14"/>
      <c r="DV2394" s="14"/>
      <c r="DW2394" s="14"/>
      <c r="DX2394" s="14"/>
      <c r="DY2394" s="14"/>
      <c r="DZ2394" s="14"/>
      <c r="EA2394" s="14"/>
      <c r="EB2394" s="14"/>
      <c r="EC2394" s="14"/>
      <c r="ED2394" s="14"/>
      <c r="EE2394" s="14"/>
      <c r="EF2394" s="14"/>
      <c r="EG2394" s="14"/>
      <c r="EH2394" s="14"/>
      <c r="EI2394" s="14"/>
      <c r="EJ2394" s="14"/>
      <c r="EK2394" s="14"/>
      <c r="EL2394" s="14"/>
      <c r="EM2394" s="14"/>
      <c r="EN2394" s="14"/>
      <c r="EO2394" s="14"/>
      <c r="EP2394" s="14"/>
      <c r="EQ2394" s="14"/>
      <c r="ER2394" s="14"/>
      <c r="ES2394" s="14"/>
      <c r="ET2394" s="14"/>
      <c r="EU2394" s="14"/>
      <c r="EV2394" s="14"/>
      <c r="EW2394" s="14"/>
      <c r="EX2394" s="14"/>
      <c r="EY2394" s="14"/>
      <c r="EZ2394" s="14"/>
      <c r="FA2394" s="14"/>
      <c r="FB2394" s="14"/>
      <c r="FC2394" s="14"/>
      <c r="FD2394" s="14"/>
      <c r="FE2394" s="14"/>
      <c r="FF2394" s="14"/>
      <c r="FG2394" s="14"/>
      <c r="FH2394" s="14"/>
      <c r="FI2394" s="14"/>
      <c r="FJ2394" s="14"/>
      <c r="FK2394" s="14"/>
      <c r="FL2394" s="14"/>
      <c r="FM2394" s="14"/>
      <c r="FN2394" s="14"/>
      <c r="FO2394" s="14"/>
      <c r="FP2394" s="14"/>
      <c r="FQ2394" s="14"/>
      <c r="FR2394" s="14"/>
      <c r="FS2394" s="14"/>
      <c r="FT2394" s="14"/>
      <c r="FU2394" s="14"/>
      <c r="FV2394" s="14"/>
      <c r="FW2394" s="14"/>
      <c r="FX2394" s="14"/>
      <c r="FY2394" s="14"/>
      <c r="FZ2394" s="14"/>
      <c r="GA2394" s="14"/>
      <c r="GB2394" s="14"/>
      <c r="GC2394" s="14"/>
      <c r="GD2394" s="14"/>
      <c r="GE2394" s="14"/>
      <c r="GF2394" s="14"/>
      <c r="GG2394" s="14"/>
      <c r="GH2394" s="14"/>
      <c r="GI2394" s="14"/>
      <c r="GJ2394" s="14"/>
      <c r="GK2394" s="14"/>
      <c r="GL2394" s="14"/>
      <c r="GM2394" s="14"/>
      <c r="GN2394" s="14"/>
      <c r="GO2394" s="14"/>
      <c r="GP2394" s="14"/>
      <c r="GQ2394" s="14"/>
      <c r="GR2394" s="14"/>
      <c r="GS2394" s="14"/>
      <c r="GT2394" s="14"/>
      <c r="GU2394" s="14"/>
      <c r="GV2394" s="14"/>
      <c r="GW2394" s="14"/>
      <c r="GX2394" s="14"/>
      <c r="GY2394" s="14"/>
      <c r="GZ2394" s="14"/>
      <c r="HA2394" s="14"/>
      <c r="HB2394" s="14"/>
      <c r="HC2394" s="14"/>
      <c r="HD2394" s="14"/>
      <c r="HE2394" s="14"/>
      <c r="HF2394" s="14"/>
      <c r="HG2394" s="14"/>
      <c r="HH2394" s="14"/>
      <c r="HI2394" s="14"/>
      <c r="HJ2394" s="14"/>
      <c r="HK2394" s="14"/>
      <c r="HL2394" s="14"/>
      <c r="HM2394" s="14"/>
      <c r="HN2394" s="14"/>
      <c r="HO2394" s="14"/>
      <c r="HP2394" s="14"/>
      <c r="HQ2394" s="14"/>
      <c r="HR2394" s="14"/>
      <c r="HS2394" s="14"/>
      <c r="HT2394" s="14"/>
      <c r="HU2394" s="14"/>
      <c r="HV2394" s="14"/>
      <c r="HW2394" s="14"/>
      <c r="HX2394" s="14"/>
      <c r="HY2394" s="14"/>
      <c r="HZ2394" s="14"/>
      <c r="IA2394" s="14"/>
      <c r="IB2394" s="14"/>
      <c r="IC2394" s="14"/>
      <c r="ID2394" s="14"/>
      <c r="IE2394" s="14"/>
      <c r="IF2394" s="14"/>
      <c r="IG2394" s="14"/>
      <c r="IH2394" s="14"/>
      <c r="II2394" s="14"/>
      <c r="IJ2394" s="14"/>
      <c r="IK2394" s="14"/>
      <c r="IL2394" s="14"/>
      <c r="IM2394" s="14"/>
      <c r="IN2394" s="14"/>
      <c r="IO2394" s="14"/>
      <c r="IP2394" s="14"/>
      <c r="IQ2394" s="14"/>
      <c r="IR2394" s="14"/>
      <c r="IS2394" s="14"/>
      <c r="IT2394" s="14"/>
      <c r="IU2394" s="14"/>
      <c r="IV2394" s="14"/>
      <c r="IW2394" s="14"/>
      <c r="IX2394" s="14"/>
      <c r="IY2394" s="14"/>
      <c r="IZ2394" s="14"/>
      <c r="JA2394" s="14"/>
      <c r="JB2394" s="14"/>
      <c r="JC2394" s="14"/>
      <c r="JD2394" s="14"/>
      <c r="JE2394" s="14"/>
      <c r="JF2394" s="14"/>
      <c r="JG2394" s="14"/>
      <c r="JH2394" s="14"/>
      <c r="JI2394" s="14"/>
      <c r="JJ2394" s="14"/>
      <c r="JK2394" s="14"/>
      <c r="JL2394" s="14"/>
      <c r="JM2394" s="14"/>
      <c r="JN2394" s="14"/>
      <c r="JO2394" s="14"/>
      <c r="JP2394" s="14"/>
      <c r="JQ2394" s="14"/>
      <c r="JR2394" s="14"/>
      <c r="JS2394" s="14"/>
      <c r="JT2394" s="14"/>
      <c r="JU2394" s="14"/>
      <c r="JV2394" s="14"/>
      <c r="JW2394" s="14"/>
      <c r="JX2394" s="14"/>
      <c r="JY2394" s="14"/>
      <c r="JZ2394" s="14"/>
      <c r="KA2394" s="14"/>
      <c r="KB2394" s="14"/>
      <c r="KC2394" s="14"/>
      <c r="KD2394" s="14"/>
      <c r="KE2394" s="14"/>
      <c r="KF2394" s="14"/>
      <c r="KG2394" s="14"/>
      <c r="KH2394" s="14"/>
      <c r="KI2394" s="14"/>
      <c r="KJ2394" s="14"/>
      <c r="KK2394" s="14"/>
      <c r="KL2394" s="14"/>
      <c r="KM2394" s="14"/>
      <c r="KN2394" s="14"/>
      <c r="KO2394" s="14"/>
      <c r="KP2394" s="14"/>
      <c r="KQ2394" s="14"/>
      <c r="KR2394" s="14"/>
      <c r="KS2394" s="14"/>
      <c r="KT2394" s="14"/>
      <c r="KU2394" s="14"/>
      <c r="KV2394" s="14"/>
      <c r="KW2394" s="14"/>
      <c r="KX2394" s="14"/>
      <c r="KY2394" s="14"/>
      <c r="KZ2394" s="14"/>
      <c r="LA2394" s="14"/>
      <c r="LB2394" s="14"/>
      <c r="LC2394" s="14"/>
      <c r="LD2394" s="14"/>
      <c r="LE2394" s="14"/>
      <c r="LF2394" s="14"/>
      <c r="LG2394" s="14"/>
      <c r="LH2394" s="14"/>
      <c r="LI2394" s="14"/>
      <c r="LJ2394" s="14"/>
      <c r="LK2394" s="14"/>
      <c r="LL2394" s="14"/>
      <c r="LM2394" s="14"/>
      <c r="LN2394" s="14"/>
      <c r="LO2394" s="14"/>
      <c r="LP2394" s="14"/>
      <c r="LQ2394" s="14"/>
      <c r="LR2394" s="14"/>
      <c r="LS2394" s="14"/>
      <c r="LT2394" s="14"/>
      <c r="LU2394" s="14"/>
      <c r="LV2394" s="14"/>
      <c r="LW2394" s="14"/>
      <c r="LX2394" s="14"/>
      <c r="LY2394" s="14"/>
      <c r="LZ2394" s="14"/>
      <c r="MA2394" s="14"/>
      <c r="MB2394" s="14"/>
      <c r="MC2394" s="14"/>
      <c r="MD2394" s="14"/>
      <c r="ME2394" s="14"/>
      <c r="MF2394" s="14"/>
      <c r="MG2394" s="14"/>
      <c r="MH2394" s="14"/>
      <c r="MI2394" s="14"/>
      <c r="MJ2394" s="14"/>
      <c r="MK2394" s="14"/>
      <c r="ML2394" s="14"/>
      <c r="MM2394" s="14"/>
      <c r="MN2394" s="14"/>
      <c r="MO2394" s="14"/>
      <c r="MP2394" s="14"/>
      <c r="MQ2394" s="14"/>
      <c r="MR2394" s="14"/>
      <c r="MS2394" s="14"/>
      <c r="MT2394" s="14"/>
      <c r="MU2394" s="14"/>
      <c r="MV2394" s="14"/>
      <c r="MW2394" s="14"/>
      <c r="MX2394" s="14"/>
      <c r="MY2394" s="14"/>
      <c r="MZ2394" s="14"/>
      <c r="NA2394" s="14"/>
      <c r="NB2394" s="14"/>
      <c r="NC2394" s="14"/>
      <c r="ND2394" s="14"/>
      <c r="NE2394" s="14"/>
      <c r="NF2394" s="14"/>
      <c r="NG2394" s="14"/>
      <c r="NH2394" s="14"/>
      <c r="NI2394" s="14"/>
      <c r="NJ2394" s="14"/>
      <c r="NK2394" s="14"/>
      <c r="NL2394" s="14"/>
      <c r="NM2394" s="14"/>
      <c r="NN2394" s="14"/>
      <c r="NO2394" s="14"/>
      <c r="NP2394" s="14"/>
      <c r="NQ2394" s="14"/>
      <c r="NR2394" s="14"/>
      <c r="NS2394" s="14"/>
      <c r="NT2394" s="14"/>
      <c r="NU2394" s="14"/>
      <c r="NV2394" s="14"/>
      <c r="NW2394" s="14"/>
      <c r="NX2394" s="14"/>
      <c r="NY2394" s="14"/>
      <c r="NZ2394" s="14"/>
      <c r="OA2394" s="14"/>
      <c r="OB2394" s="14"/>
      <c r="OC2394" s="14"/>
      <c r="OD2394" s="14"/>
      <c r="OE2394" s="14"/>
      <c r="OF2394" s="14"/>
      <c r="OG2394" s="14"/>
      <c r="OH2394" s="14"/>
      <c r="OI2394" s="14"/>
      <c r="OJ2394" s="14"/>
      <c r="OK2394" s="14"/>
      <c r="OL2394" s="14"/>
      <c r="OM2394" s="14"/>
      <c r="ON2394" s="14"/>
      <c r="OO2394" s="14"/>
      <c r="OP2394" s="14"/>
      <c r="OQ2394" s="14"/>
      <c r="OR2394" s="14"/>
      <c r="OS2394" s="14"/>
      <c r="OT2394" s="14"/>
      <c r="OU2394" s="14"/>
      <c r="OV2394" s="14"/>
      <c r="OW2394" s="14"/>
      <c r="OX2394" s="14"/>
      <c r="OY2394" s="14"/>
      <c r="OZ2394" s="14"/>
      <c r="PA2394" s="14"/>
      <c r="PB2394" s="14"/>
      <c r="PC2394" s="14"/>
      <c r="PD2394" s="14"/>
      <c r="PE2394" s="14"/>
      <c r="PF2394" s="14"/>
      <c r="PG2394" s="14"/>
      <c r="PH2394" s="14"/>
      <c r="PI2394" s="14"/>
      <c r="PJ2394" s="14"/>
      <c r="PK2394" s="14"/>
      <c r="PL2394" s="14"/>
      <c r="PM2394" s="14"/>
      <c r="PN2394" s="14"/>
      <c r="PO2394" s="14"/>
      <c r="PP2394" s="14"/>
      <c r="PQ2394" s="14"/>
      <c r="PR2394" s="14"/>
      <c r="PS2394" s="14"/>
      <c r="PT2394" s="14"/>
      <c r="PU2394" s="14"/>
      <c r="PV2394" s="14"/>
      <c r="PW2394" s="14"/>
      <c r="PX2394" s="14"/>
      <c r="PY2394" s="14"/>
      <c r="PZ2394" s="14"/>
      <c r="QA2394" s="14"/>
      <c r="QB2394" s="14"/>
      <c r="QC2394" s="14"/>
      <c r="QD2394" s="14"/>
      <c r="QE2394" s="14"/>
      <c r="QF2394" s="14"/>
      <c r="QG2394" s="14"/>
      <c r="QH2394" s="14"/>
      <c r="QI2394" s="14"/>
      <c r="QJ2394" s="14"/>
      <c r="QK2394" s="14"/>
      <c r="QL2394" s="14"/>
      <c r="QM2394" s="14"/>
      <c r="QN2394" s="14"/>
      <c r="QO2394" s="14"/>
      <c r="QP2394" s="14"/>
      <c r="QQ2394" s="14"/>
      <c r="QR2394" s="14"/>
      <c r="QS2394" s="14"/>
      <c r="QT2394" s="14"/>
      <c r="QU2394" s="14"/>
      <c r="QV2394" s="14"/>
      <c r="QW2394" s="14"/>
      <c r="QX2394" s="14"/>
      <c r="QY2394" s="14"/>
      <c r="QZ2394" s="14"/>
      <c r="RA2394" s="14"/>
      <c r="RB2394" s="14"/>
      <c r="RC2394" s="14"/>
      <c r="RD2394" s="14"/>
      <c r="RE2394" s="14"/>
      <c r="RF2394" s="14"/>
      <c r="RG2394" s="14"/>
      <c r="RH2394" s="14"/>
      <c r="RI2394" s="14"/>
      <c r="RJ2394" s="14"/>
      <c r="RK2394" s="14"/>
      <c r="RL2394" s="14"/>
      <c r="RM2394" s="14"/>
      <c r="RN2394" s="14"/>
      <c r="RO2394" s="14"/>
      <c r="RP2394" s="14"/>
      <c r="RQ2394" s="14"/>
      <c r="RR2394" s="14"/>
      <c r="RS2394" s="14"/>
      <c r="RT2394" s="14"/>
      <c r="RU2394" s="14"/>
      <c r="RV2394" s="14"/>
      <c r="RW2394" s="14"/>
      <c r="RX2394" s="14"/>
      <c r="RY2394" s="14"/>
      <c r="RZ2394" s="14"/>
      <c r="SA2394" s="14"/>
      <c r="SB2394" s="14"/>
      <c r="SC2394" s="14"/>
      <c r="SD2394" s="14"/>
      <c r="SE2394" s="14"/>
      <c r="SF2394" s="14"/>
      <c r="SG2394" s="14"/>
      <c r="SH2394" s="14"/>
      <c r="SI2394" s="14"/>
      <c r="SJ2394" s="14"/>
      <c r="SK2394" s="14"/>
      <c r="SL2394" s="14"/>
      <c r="SM2394" s="14"/>
      <c r="SN2394" s="14"/>
      <c r="SO2394" s="14"/>
      <c r="SP2394" s="14"/>
      <c r="SQ2394" s="14"/>
      <c r="SR2394" s="14"/>
      <c r="SS2394" s="14"/>
      <c r="ST2394" s="14"/>
      <c r="SU2394" s="14"/>
      <c r="SV2394" s="14"/>
      <c r="SW2394" s="14"/>
      <c r="SX2394" s="14"/>
      <c r="SY2394" s="14"/>
      <c r="SZ2394" s="14"/>
      <c r="TA2394" s="14"/>
      <c r="TB2394" s="14"/>
      <c r="TC2394" s="14"/>
      <c r="TD2394" s="14"/>
      <c r="TE2394" s="14"/>
      <c r="TF2394" s="14"/>
      <c r="TG2394" s="14"/>
      <c r="TH2394" s="14"/>
      <c r="TI2394" s="14"/>
      <c r="TJ2394" s="14"/>
      <c r="TK2394" s="14"/>
      <c r="TL2394" s="14"/>
      <c r="TM2394" s="14"/>
      <c r="TN2394" s="14"/>
      <c r="TO2394" s="14"/>
      <c r="TP2394" s="14"/>
      <c r="TQ2394" s="14"/>
      <c r="TR2394" s="14"/>
      <c r="TS2394" s="14"/>
      <c r="TT2394" s="14"/>
      <c r="TU2394" s="14"/>
      <c r="TV2394" s="14"/>
      <c r="TW2394" s="14"/>
      <c r="TX2394" s="14"/>
      <c r="TY2394" s="14"/>
      <c r="TZ2394" s="14"/>
      <c r="UA2394" s="14"/>
      <c r="UB2394" s="14"/>
      <c r="UC2394" s="14"/>
      <c r="UD2394" s="14"/>
      <c r="UE2394" s="14"/>
      <c r="UF2394" s="14"/>
      <c r="UG2394" s="14"/>
      <c r="UH2394" s="14"/>
      <c r="UI2394" s="14"/>
      <c r="UJ2394" s="14"/>
      <c r="UK2394" s="14"/>
      <c r="UL2394" s="14"/>
      <c r="UM2394" s="14"/>
      <c r="UN2394" s="14"/>
      <c r="UO2394" s="14"/>
      <c r="UP2394" s="14"/>
      <c r="UQ2394" s="14"/>
      <c r="UR2394" s="14"/>
      <c r="US2394" s="14"/>
      <c r="UT2394" s="14"/>
      <c r="UU2394" s="14"/>
      <c r="UV2394" s="14"/>
      <c r="UW2394" s="14"/>
      <c r="UX2394" s="14"/>
      <c r="UY2394" s="14"/>
      <c r="UZ2394" s="14"/>
      <c r="VA2394" s="14"/>
      <c r="VB2394" s="14"/>
      <c r="VC2394" s="14"/>
      <c r="VD2394" s="14"/>
      <c r="VE2394" s="14"/>
      <c r="VF2394" s="14"/>
      <c r="VG2394" s="14"/>
      <c r="VH2394" s="14"/>
      <c r="VI2394" s="14"/>
      <c r="VJ2394" s="14"/>
      <c r="VK2394" s="14"/>
      <c r="VL2394" s="14"/>
      <c r="VM2394" s="14"/>
      <c r="VN2394" s="14"/>
      <c r="VO2394" s="14"/>
      <c r="VP2394" s="14"/>
      <c r="VQ2394" s="14"/>
      <c r="VR2394" s="14"/>
      <c r="VS2394" s="14"/>
      <c r="VT2394" s="14"/>
      <c r="VU2394" s="14"/>
      <c r="VV2394" s="14"/>
      <c r="VW2394" s="14"/>
      <c r="VX2394" s="14"/>
      <c r="VY2394" s="14"/>
      <c r="VZ2394" s="14"/>
      <c r="WA2394" s="14"/>
      <c r="WB2394" s="14"/>
      <c r="WC2394" s="14"/>
      <c r="WD2394" s="14"/>
      <c r="WE2394" s="14"/>
      <c r="WF2394" s="14"/>
      <c r="WG2394" s="14"/>
      <c r="WH2394" s="14"/>
      <c r="WI2394" s="14"/>
      <c r="WJ2394" s="14"/>
      <c r="WK2394" s="14"/>
      <c r="WL2394" s="14"/>
      <c r="WM2394" s="14"/>
      <c r="WN2394" s="14"/>
      <c r="WO2394" s="14"/>
      <c r="WP2394" s="14"/>
      <c r="WQ2394" s="14"/>
      <c r="WR2394" s="14"/>
      <c r="WS2394" s="14"/>
      <c r="WT2394" s="14"/>
      <c r="WU2394" s="14"/>
      <c r="WV2394" s="14"/>
      <c r="WW2394" s="14"/>
      <c r="WX2394" s="14"/>
      <c r="WY2394" s="14"/>
      <c r="WZ2394" s="14"/>
      <c r="XA2394" s="14"/>
      <c r="XB2394" s="14"/>
      <c r="XC2394" s="14"/>
      <c r="XD2394" s="14"/>
      <c r="XE2394" s="14"/>
      <c r="XF2394" s="14"/>
      <c r="XG2394" s="14"/>
      <c r="XH2394" s="14"/>
      <c r="XI2394" s="14"/>
      <c r="XJ2394" s="14"/>
      <c r="XK2394" s="14"/>
      <c r="XL2394" s="14"/>
      <c r="XM2394" s="14"/>
      <c r="XN2394" s="14"/>
      <c r="XO2394" s="14"/>
      <c r="XP2394" s="14"/>
      <c r="XQ2394" s="14"/>
      <c r="XR2394" s="14"/>
      <c r="XS2394" s="14"/>
      <c r="XT2394" s="14"/>
      <c r="XU2394" s="14"/>
      <c r="XV2394" s="14"/>
      <c r="XW2394" s="14"/>
      <c r="XX2394" s="14"/>
      <c r="XY2394" s="14"/>
      <c r="XZ2394" s="14"/>
      <c r="YA2394" s="14"/>
      <c r="YB2394" s="14"/>
      <c r="YC2394" s="14"/>
      <c r="YD2394" s="14"/>
      <c r="YE2394" s="14"/>
      <c r="YF2394" s="14"/>
      <c r="YG2394" s="14"/>
      <c r="YH2394" s="14"/>
      <c r="YI2394" s="14"/>
      <c r="YJ2394" s="14"/>
      <c r="YK2394" s="14"/>
      <c r="YL2394" s="14"/>
      <c r="YM2394" s="14"/>
      <c r="YN2394" s="14"/>
      <c r="YO2394" s="14"/>
      <c r="YP2394" s="14"/>
      <c r="YQ2394" s="14"/>
      <c r="YR2394" s="14"/>
      <c r="YS2394" s="14"/>
      <c r="YT2394" s="14"/>
      <c r="YU2394" s="14"/>
      <c r="YV2394" s="14"/>
      <c r="YW2394" s="14"/>
      <c r="YX2394" s="14"/>
      <c r="YY2394" s="14"/>
      <c r="YZ2394" s="14"/>
      <c r="ZA2394" s="14"/>
      <c r="ZB2394" s="14"/>
      <c r="ZC2394" s="14"/>
      <c r="ZD2394" s="14"/>
      <c r="ZE2394" s="14"/>
      <c r="ZF2394" s="14"/>
      <c r="ZG2394" s="14"/>
      <c r="ZH2394" s="14"/>
      <c r="ZI2394" s="14"/>
      <c r="ZJ2394" s="14"/>
      <c r="ZK2394" s="14"/>
      <c r="ZL2394" s="14"/>
      <c r="ZM2394" s="14"/>
      <c r="ZN2394" s="14"/>
      <c r="ZO2394" s="14"/>
      <c r="ZP2394" s="14"/>
      <c r="ZQ2394" s="14"/>
      <c r="ZR2394" s="14"/>
      <c r="ZS2394" s="14"/>
      <c r="ZT2394" s="14"/>
      <c r="ZU2394" s="14"/>
      <c r="ZV2394" s="14"/>
      <c r="ZW2394" s="14"/>
      <c r="ZX2394" s="14"/>
      <c r="ZY2394" s="14"/>
      <c r="ZZ2394" s="14"/>
      <c r="AAA2394" s="14"/>
      <c r="AAB2394" s="14"/>
      <c r="AAC2394" s="14"/>
      <c r="AAD2394" s="14"/>
      <c r="AAE2394" s="14"/>
      <c r="AAF2394" s="14"/>
      <c r="AAG2394" s="14"/>
      <c r="AAH2394" s="14"/>
      <c r="AAI2394" s="14"/>
      <c r="AAJ2394" s="14"/>
      <c r="AAK2394" s="14"/>
      <c r="AAL2394" s="14"/>
      <c r="AAM2394" s="14"/>
      <c r="AAN2394" s="14"/>
      <c r="AAO2394" s="14"/>
      <c r="AAP2394" s="14"/>
      <c r="AAQ2394" s="14"/>
      <c r="AAR2394" s="14"/>
      <c r="AAS2394" s="14"/>
      <c r="AAT2394" s="14"/>
      <c r="AAU2394" s="14"/>
      <c r="AAV2394" s="14"/>
      <c r="AAW2394" s="14"/>
      <c r="AAX2394" s="14"/>
      <c r="AAY2394" s="14"/>
      <c r="AAZ2394" s="14"/>
      <c r="ABA2394" s="14"/>
      <c r="ABB2394" s="14"/>
      <c r="ABC2394" s="14"/>
      <c r="ABD2394" s="14"/>
      <c r="ABE2394" s="14"/>
      <c r="ABF2394" s="14"/>
      <c r="ABG2394" s="14"/>
      <c r="ABH2394" s="14"/>
      <c r="ABI2394" s="14"/>
      <c r="ABJ2394" s="14"/>
      <c r="ABK2394" s="14"/>
      <c r="ABL2394" s="14"/>
      <c r="ABM2394" s="14"/>
      <c r="ABN2394" s="14"/>
      <c r="ABO2394" s="14"/>
      <c r="ABP2394" s="14"/>
      <c r="ABQ2394" s="14"/>
      <c r="ABR2394" s="14"/>
      <c r="ABS2394" s="14"/>
      <c r="ABT2394" s="14"/>
      <c r="ABU2394" s="14"/>
      <c r="ABV2394" s="14"/>
      <c r="ABW2394" s="14"/>
      <c r="ABX2394" s="14"/>
      <c r="ABY2394" s="14"/>
      <c r="ABZ2394" s="14"/>
      <c r="ACA2394" s="14"/>
      <c r="ACB2394" s="14"/>
      <c r="ACC2394" s="14"/>
      <c r="ACD2394" s="14"/>
      <c r="ACE2394" s="14"/>
      <c r="ACF2394" s="14"/>
      <c r="ACG2394" s="14"/>
      <c r="ACH2394" s="14"/>
      <c r="ACI2394" s="14"/>
      <c r="ACJ2394" s="14"/>
      <c r="ACK2394" s="14"/>
      <c r="ACL2394" s="14"/>
      <c r="ACM2394" s="14"/>
      <c r="ACN2394" s="14"/>
      <c r="ACO2394" s="14"/>
      <c r="ACP2394" s="14"/>
      <c r="ACQ2394" s="14"/>
      <c r="ACR2394" s="14"/>
      <c r="ACS2394" s="14"/>
      <c r="ACT2394" s="14"/>
      <c r="ACU2394" s="14"/>
      <c r="ACV2394" s="14"/>
      <c r="ACW2394" s="14"/>
      <c r="ACX2394" s="14"/>
      <c r="ACY2394" s="14"/>
      <c r="ACZ2394" s="14"/>
      <c r="ADA2394" s="14"/>
      <c r="ADB2394" s="14"/>
      <c r="ADC2394" s="14"/>
      <c r="ADD2394" s="14"/>
      <c r="ADE2394" s="14"/>
      <c r="ADF2394" s="14"/>
      <c r="ADG2394" s="14"/>
      <c r="ADH2394" s="14"/>
      <c r="ADI2394" s="14"/>
      <c r="ADJ2394" s="14"/>
      <c r="ADK2394" s="14"/>
      <c r="ADL2394" s="14"/>
      <c r="ADM2394" s="14"/>
      <c r="ADN2394" s="14"/>
      <c r="ADO2394" s="14"/>
      <c r="ADP2394" s="14"/>
      <c r="ADQ2394" s="14"/>
      <c r="ADR2394" s="14"/>
      <c r="ADS2394" s="14"/>
      <c r="ADT2394" s="14"/>
      <c r="ADU2394" s="14"/>
      <c r="ADV2394" s="14"/>
      <c r="ADW2394" s="14"/>
      <c r="ADX2394" s="14"/>
      <c r="ADY2394" s="14"/>
      <c r="ADZ2394" s="14"/>
      <c r="AEA2394" s="14"/>
      <c r="AEB2394" s="14"/>
      <c r="AEC2394" s="14"/>
      <c r="AED2394" s="14"/>
      <c r="AEE2394" s="14"/>
      <c r="AEF2394" s="14"/>
      <c r="AEG2394" s="14"/>
      <c r="AEH2394" s="14"/>
      <c r="AEI2394" s="14"/>
      <c r="AEJ2394" s="14"/>
      <c r="AEK2394" s="14"/>
      <c r="AEL2394" s="14"/>
      <c r="AEM2394" s="14"/>
      <c r="AEN2394" s="14"/>
      <c r="AEO2394" s="14"/>
      <c r="AEP2394" s="14"/>
      <c r="AEQ2394" s="14"/>
      <c r="AER2394" s="14"/>
      <c r="AES2394" s="14"/>
      <c r="AET2394" s="14"/>
      <c r="AEU2394" s="14"/>
      <c r="AEV2394" s="14"/>
      <c r="AEW2394" s="14"/>
      <c r="AEX2394" s="14"/>
      <c r="AEY2394" s="14"/>
      <c r="AEZ2394" s="14"/>
      <c r="AFA2394" s="14"/>
      <c r="AFB2394" s="14"/>
      <c r="AFC2394" s="14"/>
      <c r="AFD2394" s="14"/>
      <c r="AFE2394" s="14"/>
      <c r="AFF2394" s="14"/>
      <c r="AFG2394" s="14"/>
      <c r="AFH2394" s="14"/>
      <c r="AFI2394" s="14"/>
      <c r="AFJ2394" s="14"/>
      <c r="AFK2394" s="14"/>
      <c r="AFL2394" s="14"/>
      <c r="AFM2394" s="14"/>
      <c r="AFN2394" s="14"/>
      <c r="AFO2394" s="14"/>
      <c r="AFP2394" s="14"/>
      <c r="AFQ2394" s="14"/>
      <c r="AFR2394" s="14"/>
      <c r="AFS2394" s="14"/>
      <c r="AFT2394" s="14"/>
      <c r="AFU2394" s="14"/>
      <c r="AFV2394" s="14"/>
      <c r="AFW2394" s="14"/>
      <c r="AFX2394" s="14"/>
      <c r="AFY2394" s="14"/>
      <c r="AFZ2394" s="14"/>
      <c r="AGA2394" s="14"/>
      <c r="AGB2394" s="14"/>
      <c r="AGC2394" s="14"/>
      <c r="AGD2394" s="14"/>
      <c r="AGE2394" s="14"/>
      <c r="AGF2394" s="14"/>
      <c r="AGG2394" s="14"/>
      <c r="AGH2394" s="14"/>
      <c r="AGI2394" s="14"/>
      <c r="AGJ2394" s="14"/>
      <c r="AGK2394" s="14"/>
      <c r="AGL2394" s="14"/>
      <c r="AGM2394" s="14"/>
      <c r="AGN2394" s="14"/>
      <c r="AGO2394" s="14"/>
      <c r="AGP2394" s="14"/>
      <c r="AGQ2394" s="14"/>
      <c r="AGR2394" s="14"/>
      <c r="AGS2394" s="14"/>
      <c r="AGT2394" s="14"/>
      <c r="AGU2394" s="14"/>
      <c r="AGV2394" s="14"/>
      <c r="AGW2394" s="14"/>
      <c r="AGX2394" s="14"/>
      <c r="AGY2394" s="14"/>
      <c r="AGZ2394" s="14"/>
      <c r="AHA2394" s="14"/>
      <c r="AHB2394" s="14"/>
      <c r="AHC2394" s="14"/>
      <c r="AHD2394" s="14"/>
      <c r="AHE2394" s="14"/>
      <c r="AHF2394" s="14"/>
      <c r="AHG2394" s="14"/>
      <c r="AHH2394" s="14"/>
      <c r="AHI2394" s="14"/>
      <c r="AHJ2394" s="14"/>
      <c r="AHK2394" s="14"/>
      <c r="AHL2394" s="14"/>
      <c r="AHM2394" s="14"/>
      <c r="AHN2394" s="14"/>
      <c r="AHO2394" s="14"/>
      <c r="AHP2394" s="14"/>
      <c r="AHQ2394" s="14"/>
      <c r="AHR2394" s="14"/>
      <c r="AHS2394" s="14"/>
      <c r="AHT2394" s="14"/>
      <c r="AHU2394" s="14"/>
      <c r="AHV2394" s="14"/>
      <c r="AHW2394" s="14"/>
      <c r="AHX2394" s="14"/>
      <c r="AHY2394" s="14"/>
      <c r="AHZ2394" s="14"/>
      <c r="AIA2394" s="14"/>
      <c r="AIB2394" s="14"/>
      <c r="AIC2394" s="14"/>
      <c r="AID2394" s="14"/>
      <c r="AIE2394" s="14"/>
      <c r="AIF2394" s="14"/>
      <c r="AIG2394" s="14"/>
      <c r="AIH2394" s="14"/>
      <c r="AII2394" s="14"/>
      <c r="AIJ2394" s="14"/>
      <c r="AIK2394" s="14"/>
      <c r="AIL2394" s="14"/>
      <c r="AIM2394" s="14"/>
      <c r="AIN2394" s="14"/>
      <c r="AIO2394" s="14"/>
      <c r="AIP2394" s="14"/>
      <c r="AIQ2394" s="14"/>
      <c r="AIR2394" s="14"/>
      <c r="AIS2394" s="14"/>
      <c r="AIT2394" s="14"/>
      <c r="AIU2394" s="14"/>
      <c r="AIV2394" s="14"/>
      <c r="AIW2394" s="14"/>
      <c r="AIX2394" s="14"/>
      <c r="AIY2394" s="14"/>
      <c r="AIZ2394" s="14"/>
      <c r="AJA2394" s="14"/>
      <c r="AJB2394" s="14"/>
      <c r="AJC2394" s="14"/>
      <c r="AJD2394" s="14"/>
      <c r="AJE2394" s="14"/>
      <c r="AJF2394" s="14"/>
      <c r="AJG2394" s="14"/>
      <c r="AJH2394" s="14"/>
      <c r="AJI2394" s="14"/>
      <c r="AJJ2394" s="14"/>
      <c r="AJK2394" s="14"/>
      <c r="AJL2394" s="14"/>
      <c r="AJM2394" s="14"/>
      <c r="AJN2394" s="14"/>
      <c r="AJO2394" s="14"/>
      <c r="AJP2394" s="14"/>
      <c r="AJQ2394" s="14"/>
      <c r="AJR2394" s="14"/>
      <c r="AJS2394" s="14"/>
      <c r="AJT2394" s="14"/>
      <c r="AJU2394" s="14"/>
      <c r="AJV2394" s="14"/>
      <c r="AJW2394" s="14"/>
      <c r="AJX2394" s="14"/>
      <c r="AJY2394" s="14"/>
      <c r="AJZ2394" s="14"/>
      <c r="AKA2394" s="14"/>
      <c r="AKB2394" s="14"/>
      <c r="AKC2394" s="14"/>
      <c r="AKD2394" s="14"/>
      <c r="AKE2394" s="14"/>
      <c r="AKF2394" s="14"/>
      <c r="AKG2394" s="14"/>
      <c r="AKH2394" s="14"/>
      <c r="AKI2394" s="14"/>
      <c r="AKJ2394" s="14"/>
      <c r="AKK2394" s="14"/>
      <c r="AKL2394" s="14"/>
      <c r="AKM2394" s="14"/>
      <c r="AKN2394" s="14"/>
      <c r="AKO2394" s="14"/>
      <c r="AKP2394" s="14"/>
      <c r="AKQ2394" s="14"/>
      <c r="AKR2394" s="14"/>
      <c r="AKS2394" s="14"/>
      <c r="AKT2394" s="14"/>
      <c r="AKU2394" s="14"/>
      <c r="AKV2394" s="14"/>
      <c r="AKW2394" s="14"/>
      <c r="AKX2394" s="14"/>
      <c r="AKY2394" s="14"/>
      <c r="AKZ2394" s="14"/>
      <c r="ALA2394" s="14"/>
      <c r="ALB2394" s="14"/>
      <c r="ALC2394" s="14"/>
      <c r="ALD2394" s="14"/>
      <c r="ALE2394" s="14"/>
      <c r="ALF2394" s="14"/>
      <c r="ALG2394" s="14"/>
      <c r="ALH2394" s="14"/>
      <c r="ALI2394" s="14"/>
      <c r="ALJ2394" s="14"/>
      <c r="ALK2394" s="14"/>
      <c r="ALL2394" s="14"/>
      <c r="ALM2394" s="14"/>
      <c r="ALN2394" s="14"/>
      <c r="ALO2394" s="14"/>
      <c r="ALP2394" s="14"/>
      <c r="ALQ2394" s="14"/>
      <c r="ALR2394" s="14"/>
      <c r="ALS2394" s="14"/>
      <c r="ALT2394" s="14"/>
      <c r="ALU2394" s="14"/>
      <c r="ALV2394" s="14"/>
      <c r="ALW2394" s="14"/>
      <c r="ALX2394" s="14"/>
      <c r="ALY2394" s="14"/>
      <c r="ALZ2394" s="14"/>
      <c r="AMA2394" s="14"/>
      <c r="AMB2394" s="14"/>
      <c r="AMC2394" s="14"/>
      <c r="AMD2394" s="14"/>
      <c r="AME2394" s="14"/>
      <c r="AMF2394" s="14"/>
      <c r="AMG2394" s="14"/>
      <c r="AMH2394" s="14"/>
      <c r="AMI2394" s="14"/>
      <c r="AMJ2394" s="14"/>
      <c r="AMK2394" s="14"/>
      <c r="AML2394" s="14"/>
      <c r="AMM2394" s="14"/>
      <c r="AMN2394" s="14"/>
      <c r="AMO2394" s="14"/>
      <c r="AMP2394" s="14"/>
      <c r="AMQ2394" s="14"/>
      <c r="AMR2394" s="14"/>
      <c r="AMS2394" s="14"/>
      <c r="AMT2394" s="14"/>
      <c r="AMU2394" s="14"/>
      <c r="AMV2394" s="14"/>
      <c r="AMW2394" s="14"/>
      <c r="AMX2394" s="14"/>
      <c r="AMY2394" s="14"/>
      <c r="AMZ2394" s="14"/>
      <c r="ANA2394" s="14"/>
      <c r="ANB2394" s="14"/>
      <c r="ANC2394" s="14"/>
      <c r="AND2394" s="14"/>
      <c r="ANE2394" s="14"/>
      <c r="ANF2394" s="14"/>
      <c r="ANG2394" s="14"/>
      <c r="ANH2394" s="14"/>
      <c r="ANI2394" s="14"/>
      <c r="ANJ2394" s="14"/>
      <c r="ANK2394" s="14"/>
      <c r="ANL2394" s="14"/>
      <c r="ANM2394" s="14"/>
      <c r="ANN2394" s="14"/>
      <c r="ANO2394" s="14"/>
      <c r="ANP2394" s="14"/>
      <c r="ANQ2394" s="14"/>
      <c r="ANR2394" s="14"/>
      <c r="ANS2394" s="14"/>
      <c r="ANT2394" s="14"/>
      <c r="ANU2394" s="14"/>
      <c r="ANV2394" s="14"/>
      <c r="ANW2394" s="14"/>
      <c r="ANX2394" s="14"/>
      <c r="ANY2394" s="14"/>
      <c r="ANZ2394" s="14"/>
      <c r="AOA2394" s="14"/>
      <c r="AOB2394" s="14"/>
      <c r="AOC2394" s="14"/>
      <c r="AOD2394" s="14"/>
      <c r="AOE2394" s="14"/>
      <c r="AOF2394" s="14"/>
      <c r="AOG2394" s="14"/>
      <c r="AOH2394" s="14"/>
      <c r="AOI2394" s="14"/>
      <c r="AOJ2394" s="14"/>
      <c r="AOK2394" s="14"/>
      <c r="AOL2394" s="14"/>
      <c r="AOM2394" s="14"/>
      <c r="AON2394" s="14"/>
      <c r="AOO2394" s="14"/>
      <c r="AOP2394" s="14"/>
      <c r="AOQ2394" s="14"/>
      <c r="AOR2394" s="14"/>
      <c r="AOS2394" s="14"/>
      <c r="AOT2394" s="14"/>
      <c r="AOU2394" s="14"/>
      <c r="AOV2394" s="14"/>
      <c r="AOW2394" s="14"/>
      <c r="AOX2394" s="14"/>
      <c r="AOY2394" s="14"/>
      <c r="AOZ2394" s="14"/>
      <c r="APA2394" s="14"/>
      <c r="APB2394" s="14"/>
      <c r="APC2394" s="14"/>
      <c r="APD2394" s="14"/>
      <c r="APE2394" s="14"/>
      <c r="APF2394" s="14"/>
      <c r="APG2394" s="14"/>
      <c r="APH2394" s="14"/>
      <c r="API2394" s="14"/>
      <c r="APJ2394" s="14"/>
      <c r="APK2394" s="14"/>
      <c r="APL2394" s="14"/>
      <c r="APM2394" s="14"/>
      <c r="APN2394" s="14"/>
      <c r="APO2394" s="14"/>
      <c r="APP2394" s="14"/>
      <c r="APQ2394" s="14"/>
      <c r="APR2394" s="14"/>
      <c r="APS2394" s="14"/>
      <c r="APT2394" s="14"/>
      <c r="APU2394" s="14"/>
      <c r="APV2394" s="14"/>
      <c r="APW2394" s="14"/>
      <c r="APX2394" s="14"/>
      <c r="APY2394" s="14"/>
      <c r="APZ2394" s="14"/>
      <c r="AQA2394" s="14"/>
      <c r="AQB2394" s="14"/>
      <c r="AQC2394" s="14"/>
      <c r="AQD2394" s="14"/>
      <c r="AQE2394" s="14"/>
      <c r="AQF2394" s="14"/>
      <c r="AQG2394" s="14"/>
      <c r="AQH2394" s="14"/>
      <c r="AQI2394" s="14"/>
      <c r="AQJ2394" s="14"/>
      <c r="AQK2394" s="14"/>
      <c r="AQL2394" s="14"/>
      <c r="AQM2394" s="14"/>
      <c r="AQN2394" s="14"/>
      <c r="AQO2394" s="14"/>
      <c r="AQP2394" s="14"/>
      <c r="AQQ2394" s="14"/>
      <c r="AQR2394" s="14"/>
      <c r="AQS2394" s="14"/>
      <c r="AQT2394" s="14"/>
      <c r="AQU2394" s="14"/>
      <c r="AQV2394" s="14"/>
      <c r="AQW2394" s="14"/>
      <c r="AQX2394" s="14"/>
      <c r="AQY2394" s="14"/>
      <c r="AQZ2394" s="14"/>
      <c r="ARA2394" s="14"/>
      <c r="ARB2394" s="14"/>
      <c r="ARC2394" s="14"/>
      <c r="ARD2394" s="14"/>
      <c r="ARE2394" s="14"/>
      <c r="ARF2394" s="14"/>
      <c r="ARG2394" s="14"/>
      <c r="ARH2394" s="14"/>
      <c r="ARI2394" s="14"/>
      <c r="ARJ2394" s="14"/>
      <c r="ARK2394" s="14"/>
      <c r="ARL2394" s="14"/>
      <c r="ARM2394" s="14"/>
      <c r="ARN2394" s="14"/>
      <c r="ARO2394" s="14"/>
      <c r="ARP2394" s="14"/>
      <c r="ARQ2394" s="14"/>
      <c r="ARR2394" s="14"/>
      <c r="ARS2394" s="14"/>
      <c r="ART2394" s="14"/>
      <c r="ARU2394" s="14"/>
      <c r="ARV2394" s="14"/>
      <c r="ARW2394" s="14"/>
      <c r="ARX2394" s="14"/>
      <c r="ARY2394" s="14"/>
      <c r="ARZ2394" s="14"/>
      <c r="ASA2394" s="14"/>
      <c r="ASB2394" s="14"/>
      <c r="ASC2394" s="14"/>
      <c r="ASD2394" s="14"/>
      <c r="ASE2394" s="14"/>
      <c r="ASF2394" s="14"/>
      <c r="ASG2394" s="14"/>
      <c r="ASH2394" s="14"/>
      <c r="ASI2394" s="14"/>
      <c r="ASJ2394" s="14"/>
      <c r="ASK2394" s="14"/>
      <c r="ASL2394" s="14"/>
      <c r="ASM2394" s="14"/>
      <c r="ASN2394" s="14"/>
      <c r="ASO2394" s="14"/>
      <c r="ASP2394" s="14"/>
      <c r="ASQ2394" s="14"/>
      <c r="ASR2394" s="14"/>
      <c r="ASS2394" s="14"/>
      <c r="AST2394" s="14"/>
      <c r="ASU2394" s="14"/>
      <c r="ASV2394" s="14"/>
      <c r="ASW2394" s="14"/>
      <c r="ASX2394" s="14"/>
      <c r="ASY2394" s="14"/>
      <c r="ASZ2394" s="14"/>
      <c r="ATA2394" s="14"/>
      <c r="ATB2394" s="14"/>
      <c r="ATC2394" s="14"/>
      <c r="ATD2394" s="14"/>
      <c r="ATE2394" s="14"/>
      <c r="ATF2394" s="14"/>
      <c r="ATG2394" s="14"/>
      <c r="ATH2394" s="14"/>
      <c r="ATI2394" s="14"/>
      <c r="ATJ2394" s="14"/>
      <c r="ATK2394" s="14"/>
      <c r="ATL2394" s="14"/>
      <c r="ATM2394" s="14"/>
      <c r="ATN2394" s="14"/>
      <c r="ATO2394" s="14"/>
      <c r="ATP2394" s="14"/>
      <c r="ATQ2394" s="14"/>
      <c r="ATR2394" s="14"/>
      <c r="ATS2394" s="14"/>
      <c r="ATT2394" s="14"/>
      <c r="ATU2394" s="14"/>
      <c r="ATV2394" s="14"/>
      <c r="ATW2394" s="14"/>
      <c r="ATX2394" s="14"/>
      <c r="ATY2394" s="14"/>
      <c r="ATZ2394" s="14"/>
      <c r="AUA2394" s="14"/>
      <c r="AUB2394" s="14"/>
      <c r="AUC2394" s="14"/>
      <c r="AUD2394" s="14"/>
      <c r="AUE2394" s="14"/>
      <c r="AUF2394" s="14"/>
      <c r="AUG2394" s="14"/>
      <c r="AUH2394" s="14"/>
      <c r="AUI2394" s="14"/>
      <c r="AUJ2394" s="14"/>
      <c r="AUK2394" s="14"/>
      <c r="AUL2394" s="14"/>
      <c r="AUM2394" s="14"/>
      <c r="AUN2394" s="14"/>
      <c r="AUO2394" s="14"/>
      <c r="AUP2394" s="14"/>
      <c r="AUQ2394" s="14"/>
      <c r="AUR2394" s="14"/>
      <c r="AUS2394" s="14"/>
      <c r="AUT2394" s="14"/>
      <c r="AUU2394" s="14"/>
      <c r="AUV2394" s="14"/>
      <c r="AUW2394" s="14"/>
      <c r="AUX2394" s="14"/>
      <c r="AUY2394" s="14"/>
      <c r="AUZ2394" s="14"/>
      <c r="AVA2394" s="14"/>
      <c r="AVB2394" s="14"/>
      <c r="AVC2394" s="14"/>
      <c r="AVD2394" s="14"/>
      <c r="AVE2394" s="14"/>
      <c r="AVF2394" s="14"/>
      <c r="AVG2394" s="14"/>
      <c r="AVH2394" s="14"/>
      <c r="AVI2394" s="14"/>
      <c r="AVJ2394" s="14"/>
      <c r="AVK2394" s="14"/>
      <c r="AVL2394" s="14"/>
      <c r="AVM2394" s="14"/>
      <c r="AVN2394" s="14"/>
      <c r="AVO2394" s="14"/>
      <c r="AVP2394" s="14"/>
      <c r="AVQ2394" s="14"/>
      <c r="AVR2394" s="14"/>
      <c r="AVS2394" s="14"/>
      <c r="AVT2394" s="14"/>
      <c r="AVU2394" s="14"/>
      <c r="AVV2394" s="14"/>
      <c r="AVW2394" s="14"/>
      <c r="AVX2394" s="14"/>
      <c r="AVY2394" s="14"/>
      <c r="AVZ2394" s="14"/>
      <c r="AWA2394" s="14"/>
      <c r="AWB2394" s="14"/>
      <c r="AWC2394" s="14"/>
      <c r="AWD2394" s="14"/>
      <c r="AWE2394" s="14"/>
      <c r="AWF2394" s="14"/>
      <c r="AWG2394" s="14"/>
      <c r="AWH2394" s="14"/>
      <c r="AWI2394" s="14"/>
      <c r="AWJ2394" s="14"/>
      <c r="AWK2394" s="14"/>
      <c r="AWL2394" s="14"/>
      <c r="AWM2394" s="14"/>
      <c r="AWN2394" s="14"/>
      <c r="AWO2394" s="14"/>
      <c r="AWP2394" s="14"/>
      <c r="AWQ2394" s="14"/>
      <c r="AWR2394" s="14"/>
      <c r="AWS2394" s="14"/>
      <c r="AWT2394" s="14"/>
      <c r="AWU2394" s="14"/>
      <c r="AWV2394" s="14"/>
      <c r="AWW2394" s="14"/>
      <c r="AWX2394" s="14"/>
      <c r="AWY2394" s="14"/>
      <c r="AWZ2394" s="14"/>
      <c r="AXA2394" s="14"/>
      <c r="AXB2394" s="14"/>
      <c r="AXC2394" s="14"/>
      <c r="AXD2394" s="14"/>
      <c r="AXE2394" s="14"/>
      <c r="AXF2394" s="14"/>
      <c r="AXG2394" s="14"/>
      <c r="AXH2394" s="14"/>
      <c r="AXI2394" s="14"/>
      <c r="AXJ2394" s="14"/>
      <c r="AXK2394" s="14"/>
      <c r="AXL2394" s="14"/>
      <c r="AXM2394" s="14"/>
      <c r="AXN2394" s="14"/>
      <c r="AXO2394" s="14"/>
      <c r="AXP2394" s="14"/>
      <c r="AXQ2394" s="14"/>
      <c r="AXR2394" s="14"/>
      <c r="AXS2394" s="14"/>
      <c r="AXT2394" s="14"/>
      <c r="AXU2394" s="14"/>
      <c r="AXV2394" s="14"/>
      <c r="AXW2394" s="14"/>
      <c r="AXX2394" s="14"/>
      <c r="AXY2394" s="14"/>
      <c r="AXZ2394" s="14"/>
      <c r="AYA2394" s="14"/>
      <c r="AYB2394" s="14"/>
      <c r="AYC2394" s="14"/>
      <c r="AYD2394" s="14"/>
      <c r="AYE2394" s="14"/>
      <c r="AYF2394" s="14"/>
      <c r="AYG2394" s="14"/>
      <c r="AYH2394" s="14"/>
      <c r="AYI2394" s="14"/>
      <c r="AYJ2394" s="14"/>
      <c r="AYK2394" s="14"/>
      <c r="AYL2394" s="14"/>
      <c r="AYM2394" s="14"/>
      <c r="AYN2394" s="14"/>
      <c r="AYO2394" s="14"/>
      <c r="AYP2394" s="14"/>
      <c r="AYQ2394" s="14"/>
      <c r="AYR2394" s="14"/>
      <c r="AYS2394" s="14"/>
      <c r="AYT2394" s="14"/>
      <c r="AYU2394" s="14"/>
      <c r="AYV2394" s="14"/>
      <c r="AYW2394" s="14"/>
      <c r="AYX2394" s="14"/>
      <c r="AYY2394" s="14"/>
      <c r="AYZ2394" s="14"/>
      <c r="AZA2394" s="14"/>
      <c r="AZB2394" s="14"/>
      <c r="AZC2394" s="14"/>
      <c r="AZD2394" s="14"/>
      <c r="AZE2394" s="14"/>
      <c r="AZF2394" s="14"/>
      <c r="AZG2394" s="14"/>
      <c r="AZH2394" s="14"/>
      <c r="AZI2394" s="14"/>
      <c r="AZJ2394" s="14"/>
      <c r="AZK2394" s="14"/>
      <c r="AZL2394" s="14"/>
      <c r="AZM2394" s="14"/>
      <c r="AZN2394" s="14"/>
      <c r="AZO2394" s="14"/>
      <c r="AZP2394" s="14"/>
      <c r="AZQ2394" s="14"/>
      <c r="AZR2394" s="14"/>
      <c r="AZS2394" s="14"/>
      <c r="AZT2394" s="14"/>
      <c r="AZU2394" s="14"/>
      <c r="AZV2394" s="14"/>
      <c r="AZW2394" s="14"/>
      <c r="AZX2394" s="14"/>
      <c r="AZY2394" s="14"/>
      <c r="AZZ2394" s="14"/>
      <c r="BAA2394" s="14"/>
      <c r="BAB2394" s="14"/>
      <c r="BAC2394" s="14"/>
      <c r="BAD2394" s="14"/>
      <c r="BAE2394" s="14"/>
      <c r="BAF2394" s="14"/>
      <c r="BAG2394" s="14"/>
      <c r="BAH2394" s="14"/>
      <c r="BAI2394" s="14"/>
      <c r="BAJ2394" s="14"/>
      <c r="BAK2394" s="14"/>
      <c r="BAL2394" s="14"/>
      <c r="BAM2394" s="14"/>
      <c r="BAN2394" s="14"/>
      <c r="BAO2394" s="14"/>
      <c r="BAP2394" s="14"/>
      <c r="BAQ2394" s="14"/>
      <c r="BAR2394" s="14"/>
      <c r="BAS2394" s="14"/>
      <c r="BAT2394" s="14"/>
      <c r="BAU2394" s="14"/>
      <c r="BAV2394" s="14"/>
      <c r="BAW2394" s="14"/>
      <c r="BAX2394" s="14"/>
      <c r="BAY2394" s="14"/>
      <c r="BAZ2394" s="14"/>
      <c r="BBA2394" s="14"/>
      <c r="BBB2394" s="14"/>
      <c r="BBC2394" s="14"/>
      <c r="BBD2394" s="14"/>
      <c r="BBE2394" s="14"/>
      <c r="BBF2394" s="14"/>
      <c r="BBG2394" s="14"/>
      <c r="BBH2394" s="14"/>
      <c r="BBI2394" s="14"/>
      <c r="BBJ2394" s="14"/>
      <c r="BBK2394" s="14"/>
      <c r="BBL2394" s="14"/>
      <c r="BBM2394" s="14"/>
      <c r="BBN2394" s="14"/>
      <c r="BBO2394" s="14"/>
      <c r="BBP2394" s="14"/>
      <c r="BBQ2394" s="14"/>
      <c r="BBR2394" s="14"/>
      <c r="BBS2394" s="14"/>
      <c r="BBT2394" s="14"/>
      <c r="BBU2394" s="14"/>
      <c r="BBV2394" s="14"/>
      <c r="BBW2394" s="14"/>
      <c r="BBX2394" s="14"/>
      <c r="BBY2394" s="14"/>
      <c r="BBZ2394" s="14"/>
      <c r="BCA2394" s="14"/>
      <c r="BCB2394" s="14"/>
      <c r="BCC2394" s="14"/>
      <c r="BCD2394" s="14"/>
      <c r="BCE2394" s="14"/>
      <c r="BCF2394" s="14"/>
      <c r="BCG2394" s="14"/>
      <c r="BCH2394" s="14"/>
      <c r="BCI2394" s="14"/>
      <c r="BCJ2394" s="14"/>
      <c r="BCK2394" s="14"/>
      <c r="BCL2394" s="14"/>
      <c r="BCM2394" s="14"/>
      <c r="BCN2394" s="14"/>
      <c r="BCO2394" s="14"/>
      <c r="BCP2394" s="14"/>
      <c r="BCQ2394" s="14"/>
      <c r="BCR2394" s="14"/>
      <c r="BCS2394" s="14"/>
      <c r="BCT2394" s="14"/>
      <c r="BCU2394" s="14"/>
      <c r="BCV2394" s="14"/>
      <c r="BCW2394" s="14"/>
      <c r="BCX2394" s="14"/>
      <c r="BCY2394" s="14"/>
      <c r="BCZ2394" s="14"/>
      <c r="BDA2394" s="14"/>
      <c r="BDB2394" s="14"/>
      <c r="BDC2394" s="14"/>
      <c r="BDD2394" s="14"/>
      <c r="BDE2394" s="14"/>
      <c r="BDF2394" s="14"/>
      <c r="BDG2394" s="14"/>
      <c r="BDH2394" s="14"/>
      <c r="BDI2394" s="14"/>
      <c r="BDJ2394" s="14"/>
      <c r="BDK2394" s="14"/>
      <c r="BDL2394" s="14"/>
      <c r="BDM2394" s="14"/>
      <c r="BDN2394" s="14"/>
      <c r="BDO2394" s="14"/>
      <c r="BDP2394" s="14"/>
      <c r="BDQ2394" s="14"/>
      <c r="BDR2394" s="14"/>
      <c r="BDS2394" s="14"/>
      <c r="BDT2394" s="14"/>
      <c r="BDU2394" s="14"/>
      <c r="BDV2394" s="14"/>
      <c r="BDW2394" s="14"/>
      <c r="BDX2394" s="14"/>
      <c r="BDY2394" s="14"/>
      <c r="BDZ2394" s="14"/>
      <c r="BEA2394" s="14"/>
      <c r="BEB2394" s="14"/>
      <c r="BEC2394" s="14"/>
      <c r="BED2394" s="14"/>
      <c r="BEE2394" s="14"/>
      <c r="BEF2394" s="14"/>
      <c r="BEG2394" s="14"/>
      <c r="BEH2394" s="14"/>
      <c r="BEI2394" s="14"/>
      <c r="BEJ2394" s="14"/>
      <c r="BEK2394" s="14"/>
      <c r="BEL2394" s="14"/>
      <c r="BEM2394" s="14"/>
      <c r="BEN2394" s="14"/>
      <c r="BEO2394" s="14"/>
      <c r="BEP2394" s="14"/>
      <c r="BEQ2394" s="14"/>
      <c r="BER2394" s="14"/>
      <c r="BES2394" s="14"/>
      <c r="BET2394" s="14"/>
      <c r="BEU2394" s="14"/>
      <c r="BEV2394" s="14"/>
      <c r="BEW2394" s="14"/>
      <c r="BEX2394" s="14"/>
      <c r="BEY2394" s="14"/>
      <c r="BEZ2394" s="14"/>
      <c r="BFA2394" s="14"/>
      <c r="BFB2394" s="14"/>
      <c r="BFC2394" s="14"/>
      <c r="BFD2394" s="14"/>
      <c r="BFE2394" s="14"/>
      <c r="BFF2394" s="14"/>
      <c r="BFG2394" s="14"/>
      <c r="BFH2394" s="14"/>
      <c r="BFI2394" s="14"/>
      <c r="BFJ2394" s="14"/>
      <c r="BFK2394" s="14"/>
      <c r="BFL2394" s="14"/>
      <c r="BFM2394" s="14"/>
      <c r="BFN2394" s="14"/>
      <c r="BFO2394" s="14"/>
      <c r="BFP2394" s="14"/>
      <c r="BFQ2394" s="14"/>
      <c r="BFR2394" s="14"/>
      <c r="BFS2394" s="14"/>
      <c r="BFT2394" s="14"/>
      <c r="BFU2394" s="14"/>
      <c r="BFV2394" s="14"/>
      <c r="BFW2394" s="14"/>
      <c r="BFX2394" s="14"/>
      <c r="BFY2394" s="14"/>
      <c r="BFZ2394" s="14"/>
      <c r="BGA2394" s="14"/>
      <c r="BGB2394" s="14"/>
      <c r="BGC2394" s="14"/>
      <c r="BGD2394" s="14"/>
      <c r="BGE2394" s="14"/>
      <c r="BGF2394" s="14"/>
      <c r="BGG2394" s="14"/>
      <c r="BGH2394" s="14"/>
      <c r="BGI2394" s="14"/>
      <c r="BGJ2394" s="14"/>
      <c r="BGK2394" s="14"/>
      <c r="BGL2394" s="14"/>
      <c r="BGM2394" s="14"/>
      <c r="BGN2394" s="14"/>
      <c r="BGO2394" s="14"/>
      <c r="BGP2394" s="14"/>
      <c r="BGQ2394" s="14"/>
      <c r="BGR2394" s="14"/>
      <c r="BGS2394" s="14"/>
      <c r="BGT2394" s="14"/>
      <c r="BGU2394" s="14"/>
      <c r="BGV2394" s="14"/>
      <c r="BGW2394" s="14"/>
      <c r="BGX2394" s="14"/>
      <c r="BGY2394" s="14"/>
      <c r="BGZ2394" s="14"/>
      <c r="BHA2394" s="14"/>
      <c r="BHB2394" s="14"/>
      <c r="BHC2394" s="14"/>
      <c r="BHD2394" s="14"/>
      <c r="BHE2394" s="14"/>
      <c r="BHF2394" s="14"/>
      <c r="BHG2394" s="14"/>
      <c r="BHH2394" s="14"/>
      <c r="BHI2394" s="14"/>
      <c r="BHJ2394" s="14"/>
      <c r="BHK2394" s="14"/>
      <c r="BHL2394" s="14"/>
      <c r="BHM2394" s="14"/>
      <c r="BHN2394" s="14"/>
      <c r="BHO2394" s="14"/>
      <c r="BHP2394" s="14"/>
      <c r="BHQ2394" s="14"/>
      <c r="BHR2394" s="14"/>
      <c r="BHS2394" s="14"/>
      <c r="BHT2394" s="14"/>
      <c r="BHU2394" s="14"/>
      <c r="BHV2394" s="14"/>
      <c r="BHW2394" s="14"/>
      <c r="BHX2394" s="14"/>
      <c r="BHY2394" s="14"/>
      <c r="BHZ2394" s="14"/>
      <c r="BIA2394" s="14"/>
      <c r="BIB2394" s="14"/>
      <c r="BIC2394" s="14"/>
      <c r="BID2394" s="14"/>
      <c r="BIE2394" s="14"/>
      <c r="BIF2394" s="14"/>
      <c r="BIG2394" s="14"/>
      <c r="BIH2394" s="14"/>
      <c r="BII2394" s="14"/>
      <c r="BIJ2394" s="14"/>
      <c r="BIK2394" s="14"/>
      <c r="BIL2394" s="14"/>
      <c r="BIM2394" s="14"/>
      <c r="BIN2394" s="14"/>
      <c r="BIO2394" s="14"/>
      <c r="BIP2394" s="14"/>
      <c r="BIQ2394" s="14"/>
      <c r="BIR2394" s="14"/>
      <c r="BIS2394" s="14"/>
      <c r="BIT2394" s="14"/>
      <c r="BIU2394" s="14"/>
      <c r="BIV2394" s="14"/>
      <c r="BIW2394" s="14"/>
      <c r="BIX2394" s="14"/>
      <c r="BIY2394" s="14"/>
      <c r="BIZ2394" s="14"/>
      <c r="BJA2394" s="14"/>
      <c r="BJB2394" s="14"/>
      <c r="BJC2394" s="14"/>
      <c r="BJD2394" s="14"/>
      <c r="BJE2394" s="14"/>
      <c r="BJF2394" s="14"/>
      <c r="BJG2394" s="14"/>
      <c r="BJH2394" s="14"/>
      <c r="BJI2394" s="14"/>
      <c r="BJJ2394" s="14"/>
      <c r="BJK2394" s="14"/>
      <c r="BJL2394" s="14"/>
      <c r="BJM2394" s="14"/>
      <c r="BJN2394" s="14"/>
      <c r="BJO2394" s="14"/>
      <c r="BJP2394" s="14"/>
      <c r="BJQ2394" s="14"/>
      <c r="BJR2394" s="14"/>
      <c r="BJS2394" s="14"/>
      <c r="BJT2394" s="14"/>
      <c r="BJU2394" s="14"/>
      <c r="BJV2394" s="14"/>
      <c r="BJW2394" s="14"/>
      <c r="BJX2394" s="14"/>
      <c r="BJY2394" s="14"/>
      <c r="BJZ2394" s="14"/>
      <c r="BKA2394" s="14"/>
      <c r="BKB2394" s="14"/>
      <c r="BKC2394" s="14"/>
      <c r="BKD2394" s="14"/>
      <c r="BKE2394" s="14"/>
      <c r="BKF2394" s="14"/>
      <c r="BKG2394" s="14"/>
      <c r="BKH2394" s="14"/>
      <c r="BKI2394" s="14"/>
      <c r="BKJ2394" s="14"/>
      <c r="BKK2394" s="14"/>
      <c r="BKL2394" s="14"/>
      <c r="BKM2394" s="14"/>
      <c r="BKN2394" s="14"/>
      <c r="BKO2394" s="14"/>
      <c r="BKP2394" s="14"/>
      <c r="BKQ2394" s="14"/>
      <c r="BKR2394" s="14"/>
      <c r="BKS2394" s="14"/>
      <c r="BKT2394" s="14"/>
      <c r="BKU2394" s="14"/>
      <c r="BKV2394" s="14"/>
      <c r="BKW2394" s="14"/>
      <c r="BKX2394" s="14"/>
      <c r="BKY2394" s="14"/>
      <c r="BKZ2394" s="14"/>
      <c r="BLA2394" s="14"/>
      <c r="BLB2394" s="14"/>
      <c r="BLC2394" s="14"/>
      <c r="BLD2394" s="14"/>
      <c r="BLE2394" s="14"/>
      <c r="BLF2394" s="14"/>
      <c r="BLG2394" s="14"/>
      <c r="BLH2394" s="14"/>
      <c r="BLI2394" s="14"/>
      <c r="BLJ2394" s="14"/>
      <c r="BLK2394" s="14"/>
      <c r="BLL2394" s="14"/>
      <c r="BLM2394" s="14"/>
      <c r="BLN2394" s="14"/>
      <c r="BLO2394" s="14"/>
      <c r="BLP2394" s="14"/>
      <c r="BLQ2394" s="14"/>
      <c r="BLR2394" s="14"/>
      <c r="BLS2394" s="14"/>
      <c r="BLT2394" s="14"/>
      <c r="BLU2394" s="14"/>
      <c r="BLV2394" s="14"/>
      <c r="BLW2394" s="14"/>
      <c r="BLX2394" s="14"/>
      <c r="BLY2394" s="14"/>
      <c r="BLZ2394" s="14"/>
      <c r="BMA2394" s="14"/>
      <c r="BMB2394" s="14"/>
      <c r="BMC2394" s="14"/>
      <c r="BMD2394" s="14"/>
      <c r="BME2394" s="14"/>
      <c r="BMF2394" s="14"/>
      <c r="BMG2394" s="14"/>
      <c r="BMH2394" s="14"/>
      <c r="BMI2394" s="14"/>
      <c r="BMJ2394" s="14"/>
      <c r="BMK2394" s="14"/>
      <c r="BML2394" s="14"/>
      <c r="BMM2394" s="14"/>
      <c r="BMN2394" s="14"/>
      <c r="BMO2394" s="14"/>
      <c r="BMP2394" s="14"/>
      <c r="BMQ2394" s="14"/>
      <c r="BMR2394" s="14"/>
      <c r="BMS2394" s="14"/>
      <c r="BMT2394" s="14"/>
      <c r="BMU2394" s="14"/>
      <c r="BMV2394" s="14"/>
      <c r="BMW2394" s="14"/>
      <c r="BMX2394" s="14"/>
      <c r="BMY2394" s="14"/>
      <c r="BMZ2394" s="14"/>
      <c r="BNA2394" s="14"/>
      <c r="BNB2394" s="14"/>
      <c r="BNC2394" s="14"/>
      <c r="BND2394" s="14"/>
      <c r="BNE2394" s="14"/>
      <c r="BNF2394" s="14"/>
      <c r="BNG2394" s="14"/>
      <c r="BNH2394" s="14"/>
      <c r="BNI2394" s="14"/>
      <c r="BNJ2394" s="14"/>
      <c r="BNK2394" s="14"/>
      <c r="BNL2394" s="14"/>
      <c r="BNM2394" s="14"/>
      <c r="BNN2394" s="14"/>
      <c r="BNO2394" s="14"/>
      <c r="BNP2394" s="14"/>
      <c r="BNQ2394" s="14"/>
      <c r="BNR2394" s="14"/>
      <c r="BNS2394" s="14"/>
      <c r="BNT2394" s="14"/>
      <c r="BNU2394" s="14"/>
      <c r="BNV2394" s="14"/>
      <c r="BNW2394" s="14"/>
      <c r="BNX2394" s="14"/>
      <c r="BNY2394" s="14"/>
      <c r="BNZ2394" s="14"/>
      <c r="BOA2394" s="14"/>
      <c r="BOB2394" s="14"/>
      <c r="BOC2394" s="14"/>
      <c r="BOD2394" s="14"/>
      <c r="BOE2394" s="14"/>
      <c r="BOF2394" s="14"/>
      <c r="BOG2394" s="14"/>
      <c r="BOH2394" s="14"/>
      <c r="BOI2394" s="14"/>
      <c r="BOJ2394" s="14"/>
      <c r="BOK2394" s="14"/>
      <c r="BOL2394" s="14"/>
      <c r="BOM2394" s="14"/>
      <c r="BON2394" s="14"/>
      <c r="BOO2394" s="14"/>
      <c r="BOP2394" s="14"/>
      <c r="BOQ2394" s="14"/>
      <c r="BOR2394" s="14"/>
      <c r="BOS2394" s="14"/>
      <c r="BOT2394" s="14"/>
      <c r="BOU2394" s="14"/>
      <c r="BOV2394" s="14"/>
      <c r="BOW2394" s="14"/>
      <c r="BOX2394" s="14"/>
      <c r="BOY2394" s="14"/>
      <c r="BOZ2394" s="14"/>
      <c r="BPA2394" s="14"/>
      <c r="BPB2394" s="14"/>
      <c r="BPC2394" s="14"/>
      <c r="BPD2394" s="14"/>
      <c r="BPE2394" s="14"/>
      <c r="BPF2394" s="14"/>
      <c r="BPG2394" s="14"/>
      <c r="BPH2394" s="14"/>
      <c r="BPI2394" s="14"/>
      <c r="BPJ2394" s="14"/>
      <c r="BPK2394" s="14"/>
      <c r="BPL2394" s="14"/>
      <c r="BPM2394" s="14"/>
      <c r="BPN2394" s="14"/>
      <c r="BPO2394" s="14"/>
      <c r="BPP2394" s="14"/>
      <c r="BPQ2394" s="14"/>
      <c r="BPR2394" s="14"/>
      <c r="BPS2394" s="14"/>
      <c r="BPT2394" s="14"/>
      <c r="BPU2394" s="14"/>
      <c r="BPV2394" s="14"/>
      <c r="BPW2394" s="14"/>
      <c r="BPX2394" s="14"/>
      <c r="BPY2394" s="14"/>
      <c r="BPZ2394" s="14"/>
      <c r="BQA2394" s="14"/>
      <c r="BQB2394" s="14"/>
      <c r="BQC2394" s="14"/>
      <c r="BQD2394" s="14"/>
      <c r="BQE2394" s="14"/>
      <c r="BQF2394" s="14"/>
      <c r="BQG2394" s="14"/>
      <c r="BQH2394" s="14"/>
      <c r="BQI2394" s="14"/>
      <c r="BQJ2394" s="14"/>
      <c r="BQK2394" s="14"/>
      <c r="BQL2394" s="14"/>
      <c r="BQM2394" s="14"/>
      <c r="BQN2394" s="14"/>
      <c r="BQO2394" s="14"/>
      <c r="BQP2394" s="14"/>
      <c r="BQQ2394" s="14"/>
      <c r="BQR2394" s="14"/>
      <c r="BQS2394" s="14"/>
      <c r="BQT2394" s="14"/>
      <c r="BQU2394" s="14"/>
      <c r="BQV2394" s="14"/>
      <c r="BQW2394" s="14"/>
      <c r="BQX2394" s="14"/>
      <c r="BQY2394" s="14"/>
      <c r="BQZ2394" s="14"/>
      <c r="BRA2394" s="14"/>
      <c r="BRB2394" s="14"/>
      <c r="BRC2394" s="14"/>
      <c r="BRD2394" s="14"/>
      <c r="BRE2394" s="14"/>
      <c r="BRF2394" s="14"/>
      <c r="BRG2394" s="14"/>
      <c r="BRH2394" s="14"/>
      <c r="BRI2394" s="14"/>
      <c r="BRJ2394" s="14"/>
      <c r="BRK2394" s="14"/>
      <c r="BRL2394" s="14"/>
      <c r="BRM2394" s="14"/>
      <c r="BRN2394" s="14"/>
      <c r="BRO2394" s="14"/>
      <c r="BRP2394" s="14"/>
      <c r="BRQ2394" s="14"/>
      <c r="BRR2394" s="14"/>
      <c r="BRS2394" s="14"/>
      <c r="BRT2394" s="14"/>
      <c r="BRU2394" s="14"/>
      <c r="BRV2394" s="14"/>
      <c r="BRW2394" s="14"/>
      <c r="BRX2394" s="14"/>
      <c r="BRY2394" s="14"/>
      <c r="BRZ2394" s="14"/>
      <c r="BSA2394" s="14"/>
      <c r="BSB2394" s="14"/>
      <c r="BSC2394" s="14"/>
      <c r="BSD2394" s="14"/>
      <c r="BSE2394" s="14"/>
      <c r="BSF2394" s="14"/>
      <c r="BSG2394" s="14"/>
      <c r="BSH2394" s="14"/>
      <c r="BSI2394" s="14"/>
      <c r="BSJ2394" s="14"/>
      <c r="BSK2394" s="14"/>
      <c r="BSL2394" s="14"/>
      <c r="BSM2394" s="14"/>
      <c r="BSN2394" s="14"/>
      <c r="BSO2394" s="14"/>
      <c r="BSP2394" s="14"/>
      <c r="BSQ2394" s="14"/>
      <c r="BSR2394" s="14"/>
      <c r="BSS2394" s="14"/>
      <c r="BST2394" s="14"/>
      <c r="BSU2394" s="14"/>
      <c r="BSV2394" s="14"/>
      <c r="BSW2394" s="14"/>
      <c r="BSX2394" s="14"/>
      <c r="BSY2394" s="14"/>
      <c r="BSZ2394" s="14"/>
      <c r="BTA2394" s="14"/>
      <c r="BTB2394" s="14"/>
      <c r="BTC2394" s="14"/>
      <c r="BTD2394" s="14"/>
      <c r="BTE2394" s="14"/>
      <c r="BTF2394" s="14"/>
      <c r="BTG2394" s="14"/>
      <c r="BTH2394" s="14"/>
      <c r="BTI2394" s="14"/>
      <c r="BTJ2394" s="14"/>
      <c r="BTK2394" s="14"/>
      <c r="BTL2394" s="14"/>
      <c r="BTM2394" s="14"/>
      <c r="BTN2394" s="14"/>
      <c r="BTO2394" s="14"/>
      <c r="BTP2394" s="14"/>
      <c r="BTQ2394" s="14"/>
      <c r="BTR2394" s="14"/>
      <c r="BTS2394" s="14"/>
      <c r="BTT2394" s="14"/>
      <c r="BTU2394" s="14"/>
      <c r="BTV2394" s="14"/>
      <c r="BTW2394" s="14"/>
      <c r="BTX2394" s="14"/>
      <c r="BTY2394" s="14"/>
      <c r="BTZ2394" s="14"/>
      <c r="BUA2394" s="14"/>
      <c r="BUB2394" s="14"/>
      <c r="BUC2394" s="14"/>
      <c r="BUD2394" s="14"/>
      <c r="BUE2394" s="14"/>
      <c r="BUF2394" s="14"/>
      <c r="BUG2394" s="14"/>
      <c r="BUH2394" s="14"/>
      <c r="BUI2394" s="14"/>
      <c r="BUJ2394" s="14"/>
      <c r="BUK2394" s="14"/>
      <c r="BUL2394" s="14"/>
      <c r="BUM2394" s="14"/>
      <c r="BUN2394" s="14"/>
      <c r="BUO2394" s="14"/>
      <c r="BUP2394" s="14"/>
      <c r="BUQ2394" s="14"/>
      <c r="BUR2394" s="14"/>
      <c r="BUS2394" s="14"/>
      <c r="BUT2394" s="14"/>
      <c r="BUU2394" s="14"/>
      <c r="BUV2394" s="14"/>
      <c r="BUW2394" s="14"/>
      <c r="BUX2394" s="14"/>
      <c r="BUY2394" s="14"/>
      <c r="BUZ2394" s="14"/>
      <c r="BVA2394" s="14"/>
      <c r="BVB2394" s="14"/>
      <c r="BVC2394" s="14"/>
      <c r="BVD2394" s="14"/>
      <c r="BVE2394" s="14"/>
      <c r="BVF2394" s="14"/>
      <c r="BVG2394" s="14"/>
      <c r="BVH2394" s="14"/>
      <c r="BVI2394" s="14"/>
      <c r="BVJ2394" s="14"/>
      <c r="BVK2394" s="14"/>
      <c r="BVL2394" s="14"/>
      <c r="BVM2394" s="14"/>
      <c r="BVN2394" s="14"/>
      <c r="BVO2394" s="14"/>
      <c r="BVP2394" s="14"/>
      <c r="BVQ2394" s="14"/>
      <c r="BVR2394" s="14"/>
      <c r="BVS2394" s="14"/>
      <c r="BVT2394" s="14"/>
      <c r="BVU2394" s="14"/>
      <c r="BVV2394" s="14"/>
      <c r="BVW2394" s="14"/>
      <c r="BVX2394" s="14"/>
      <c r="BVY2394" s="14"/>
      <c r="BVZ2394" s="14"/>
      <c r="BWA2394" s="14"/>
      <c r="BWB2394" s="14"/>
      <c r="BWC2394" s="14"/>
      <c r="BWD2394" s="14"/>
      <c r="BWE2394" s="14"/>
      <c r="BWF2394" s="14"/>
      <c r="BWG2394" s="14"/>
      <c r="BWH2394" s="14"/>
      <c r="BWI2394" s="14"/>
      <c r="BWJ2394" s="14"/>
      <c r="BWK2394" s="14"/>
      <c r="BWL2394" s="14"/>
      <c r="BWM2394" s="14"/>
      <c r="BWN2394" s="14"/>
      <c r="BWO2394" s="14"/>
      <c r="BWP2394" s="14"/>
      <c r="BWQ2394" s="14"/>
      <c r="BWR2394" s="14"/>
      <c r="BWS2394" s="14"/>
      <c r="BWT2394" s="14"/>
      <c r="BWU2394" s="14"/>
      <c r="BWV2394" s="14"/>
      <c r="BWW2394" s="14"/>
      <c r="BWX2394" s="14"/>
      <c r="BWY2394" s="14"/>
      <c r="BWZ2394" s="14"/>
      <c r="BXA2394" s="14"/>
      <c r="BXB2394" s="14"/>
      <c r="BXC2394" s="14"/>
      <c r="BXD2394" s="14"/>
      <c r="BXE2394" s="14"/>
      <c r="BXF2394" s="14"/>
      <c r="BXG2394" s="14"/>
      <c r="BXH2394" s="14"/>
      <c r="BXI2394" s="14"/>
      <c r="BXJ2394" s="14"/>
      <c r="BXK2394" s="14"/>
      <c r="BXL2394" s="14"/>
      <c r="BXM2394" s="14"/>
      <c r="BXN2394" s="14"/>
      <c r="BXO2394" s="14"/>
      <c r="BXP2394" s="14"/>
      <c r="BXQ2394" s="14"/>
      <c r="BXR2394" s="14"/>
      <c r="BXS2394" s="14"/>
      <c r="BXT2394" s="14"/>
      <c r="BXU2394" s="14"/>
      <c r="BXV2394" s="14"/>
      <c r="BXW2394" s="14"/>
      <c r="BXX2394" s="14"/>
      <c r="BXY2394" s="14"/>
      <c r="BXZ2394" s="14"/>
      <c r="BYA2394" s="14"/>
      <c r="BYB2394" s="14"/>
      <c r="BYC2394" s="14"/>
      <c r="BYD2394" s="14"/>
      <c r="BYE2394" s="14"/>
      <c r="BYF2394" s="14"/>
      <c r="BYG2394" s="14"/>
      <c r="BYH2394" s="14"/>
      <c r="BYI2394" s="14"/>
      <c r="BYJ2394" s="14"/>
      <c r="BYK2394" s="14"/>
      <c r="BYL2394" s="14"/>
      <c r="BYM2394" s="14"/>
      <c r="BYN2394" s="14"/>
      <c r="BYO2394" s="14"/>
      <c r="BYP2394" s="14"/>
      <c r="BYQ2394" s="14"/>
      <c r="BYR2394" s="14"/>
      <c r="BYS2394" s="14"/>
      <c r="BYT2394" s="14"/>
      <c r="BYU2394" s="14"/>
      <c r="BYV2394" s="14"/>
      <c r="BYW2394" s="14"/>
      <c r="BYX2394" s="14"/>
      <c r="BYY2394" s="14"/>
      <c r="BYZ2394" s="14"/>
      <c r="BZA2394" s="14"/>
      <c r="BZB2394" s="14"/>
      <c r="BZC2394" s="14"/>
      <c r="BZD2394" s="14"/>
      <c r="BZE2394" s="14"/>
      <c r="BZF2394" s="14"/>
      <c r="BZG2394" s="14"/>
      <c r="BZH2394" s="14"/>
      <c r="BZI2394" s="14"/>
      <c r="BZJ2394" s="14"/>
      <c r="BZK2394" s="14"/>
      <c r="BZL2394" s="14"/>
      <c r="BZM2394" s="14"/>
      <c r="BZN2394" s="14"/>
      <c r="BZO2394" s="14"/>
      <c r="BZP2394" s="14"/>
      <c r="BZQ2394" s="14"/>
      <c r="BZR2394" s="14"/>
      <c r="BZS2394" s="14"/>
      <c r="BZT2394" s="14"/>
      <c r="BZU2394" s="14"/>
      <c r="BZV2394" s="14"/>
      <c r="BZW2394" s="14"/>
      <c r="BZX2394" s="14"/>
      <c r="BZY2394" s="14"/>
      <c r="BZZ2394" s="14"/>
      <c r="CAA2394" s="14"/>
      <c r="CAB2394" s="14"/>
      <c r="CAC2394" s="14"/>
      <c r="CAD2394" s="14"/>
      <c r="CAE2394" s="14"/>
      <c r="CAF2394" s="14"/>
      <c r="CAG2394" s="14"/>
      <c r="CAH2394" s="14"/>
      <c r="CAI2394" s="14"/>
      <c r="CAJ2394" s="14"/>
      <c r="CAK2394" s="14"/>
      <c r="CAL2394" s="14"/>
      <c r="CAM2394" s="14"/>
      <c r="CAN2394" s="14"/>
      <c r="CAO2394" s="14"/>
      <c r="CAP2394" s="14"/>
      <c r="CAQ2394" s="14"/>
      <c r="CAR2394" s="14"/>
      <c r="CAS2394" s="14"/>
      <c r="CAT2394" s="14"/>
      <c r="CAU2394" s="14"/>
      <c r="CAV2394" s="14"/>
      <c r="CAW2394" s="14"/>
      <c r="CAX2394" s="14"/>
      <c r="CAY2394" s="14"/>
      <c r="CAZ2394" s="14"/>
      <c r="CBA2394" s="14"/>
      <c r="CBB2394" s="14"/>
      <c r="CBC2394" s="14"/>
      <c r="CBD2394" s="14"/>
      <c r="CBE2394" s="14"/>
      <c r="CBF2394" s="14"/>
      <c r="CBG2394" s="14"/>
      <c r="CBH2394" s="14"/>
      <c r="CBI2394" s="14"/>
      <c r="CBJ2394" s="14"/>
      <c r="CBK2394" s="14"/>
      <c r="CBL2394" s="14"/>
      <c r="CBM2394" s="14"/>
      <c r="CBN2394" s="14"/>
      <c r="CBO2394" s="14"/>
      <c r="CBP2394" s="14"/>
      <c r="CBQ2394" s="14"/>
      <c r="CBR2394" s="14"/>
      <c r="CBS2394" s="14"/>
      <c r="CBT2394" s="14"/>
      <c r="CBU2394" s="14"/>
      <c r="CBV2394" s="14"/>
      <c r="CBW2394" s="14"/>
      <c r="CBX2394" s="14"/>
      <c r="CBY2394" s="14"/>
      <c r="CBZ2394" s="14"/>
      <c r="CCA2394" s="14"/>
      <c r="CCB2394" s="14"/>
      <c r="CCC2394" s="14"/>
      <c r="CCD2394" s="14"/>
      <c r="CCE2394" s="14"/>
      <c r="CCF2394" s="14"/>
      <c r="CCG2394" s="14"/>
      <c r="CCH2394" s="14"/>
      <c r="CCI2394" s="14"/>
      <c r="CCJ2394" s="14"/>
      <c r="CCK2394" s="14"/>
      <c r="CCL2394" s="14"/>
      <c r="CCM2394" s="14"/>
      <c r="CCN2394" s="14"/>
      <c r="CCO2394" s="14"/>
      <c r="CCP2394" s="14"/>
      <c r="CCQ2394" s="14"/>
      <c r="CCR2394" s="14"/>
      <c r="CCS2394" s="14"/>
      <c r="CCT2394" s="14"/>
      <c r="CCU2394" s="14"/>
      <c r="CCV2394" s="14"/>
      <c r="CCW2394" s="14"/>
      <c r="CCX2394" s="14"/>
      <c r="CCY2394" s="14"/>
      <c r="CCZ2394" s="14"/>
      <c r="CDA2394" s="14"/>
      <c r="CDB2394" s="14"/>
      <c r="CDC2394" s="14"/>
      <c r="CDD2394" s="14"/>
      <c r="CDE2394" s="14"/>
      <c r="CDF2394" s="14"/>
      <c r="CDG2394" s="14"/>
      <c r="CDH2394" s="14"/>
      <c r="CDI2394" s="14"/>
      <c r="CDJ2394" s="14"/>
      <c r="CDK2394" s="14"/>
      <c r="CDL2394" s="14"/>
      <c r="CDM2394" s="14"/>
      <c r="CDN2394" s="14"/>
      <c r="CDO2394" s="14"/>
      <c r="CDP2394" s="14"/>
      <c r="CDQ2394" s="14"/>
      <c r="CDR2394" s="14"/>
      <c r="CDS2394" s="14"/>
      <c r="CDT2394" s="14"/>
      <c r="CDU2394" s="14"/>
      <c r="CDV2394" s="14"/>
      <c r="CDW2394" s="14"/>
      <c r="CDX2394" s="14"/>
      <c r="CDY2394" s="14"/>
      <c r="CDZ2394" s="14"/>
      <c r="CEA2394" s="14"/>
      <c r="CEB2394" s="14"/>
      <c r="CEC2394" s="14"/>
      <c r="CED2394" s="14"/>
      <c r="CEE2394" s="14"/>
      <c r="CEF2394" s="14"/>
      <c r="CEG2394" s="14"/>
      <c r="CEH2394" s="14"/>
      <c r="CEI2394" s="14"/>
      <c r="CEJ2394" s="14"/>
      <c r="CEK2394" s="14"/>
      <c r="CEL2394" s="14"/>
      <c r="CEM2394" s="14"/>
      <c r="CEN2394" s="14"/>
      <c r="CEO2394" s="14"/>
      <c r="CEP2394" s="14"/>
      <c r="CEQ2394" s="14"/>
      <c r="CER2394" s="14"/>
      <c r="CES2394" s="14"/>
      <c r="CET2394" s="14"/>
      <c r="CEU2394" s="14"/>
      <c r="CEV2394" s="14"/>
      <c r="CEW2394" s="14"/>
      <c r="CEX2394" s="14"/>
      <c r="CEY2394" s="14"/>
      <c r="CEZ2394" s="14"/>
      <c r="CFA2394" s="14"/>
      <c r="CFB2394" s="14"/>
      <c r="CFC2394" s="14"/>
      <c r="CFD2394" s="14"/>
      <c r="CFE2394" s="14"/>
      <c r="CFF2394" s="14"/>
      <c r="CFG2394" s="14"/>
      <c r="CFH2394" s="14"/>
      <c r="CFI2394" s="14"/>
      <c r="CFJ2394" s="14"/>
      <c r="CFK2394" s="14"/>
      <c r="CFL2394" s="14"/>
      <c r="CFM2394" s="14"/>
      <c r="CFN2394" s="14"/>
      <c r="CFO2394" s="14"/>
      <c r="CFP2394" s="14"/>
      <c r="CFQ2394" s="14"/>
      <c r="CFR2394" s="14"/>
      <c r="CFS2394" s="14"/>
      <c r="CFT2394" s="14"/>
      <c r="CFU2394" s="14"/>
      <c r="CFV2394" s="14"/>
      <c r="CFW2394" s="14"/>
      <c r="CFX2394" s="14"/>
      <c r="CFY2394" s="14"/>
      <c r="CFZ2394" s="14"/>
      <c r="CGA2394" s="14"/>
      <c r="CGB2394" s="14"/>
      <c r="CGC2394" s="14"/>
      <c r="CGD2394" s="14"/>
      <c r="CGE2394" s="14"/>
      <c r="CGF2394" s="14"/>
      <c r="CGG2394" s="14"/>
      <c r="CGH2394" s="14"/>
      <c r="CGI2394" s="14"/>
      <c r="CGJ2394" s="14"/>
      <c r="CGK2394" s="14"/>
      <c r="CGL2394" s="14"/>
      <c r="CGM2394" s="14"/>
      <c r="CGN2394" s="14"/>
      <c r="CGO2394" s="14"/>
      <c r="CGP2394" s="14"/>
      <c r="CGQ2394" s="14"/>
      <c r="CGR2394" s="14"/>
      <c r="CGS2394" s="14"/>
      <c r="CGT2394" s="14"/>
      <c r="CGU2394" s="14"/>
      <c r="CGV2394" s="14"/>
      <c r="CGW2394" s="14"/>
      <c r="CGX2394" s="14"/>
      <c r="CGY2394" s="14"/>
      <c r="CGZ2394" s="14"/>
      <c r="CHA2394" s="14"/>
      <c r="CHB2394" s="14"/>
      <c r="CHC2394" s="14"/>
      <c r="CHD2394" s="14"/>
      <c r="CHE2394" s="14"/>
      <c r="CHF2394" s="14"/>
      <c r="CHG2394" s="14"/>
      <c r="CHH2394" s="14"/>
      <c r="CHI2394" s="14"/>
      <c r="CHJ2394" s="14"/>
      <c r="CHK2394" s="14"/>
      <c r="CHL2394" s="14"/>
      <c r="CHM2394" s="14"/>
      <c r="CHN2394" s="14"/>
      <c r="CHO2394" s="14"/>
      <c r="CHP2394" s="14"/>
      <c r="CHQ2394" s="14"/>
      <c r="CHR2394" s="14"/>
      <c r="CHS2394" s="14"/>
      <c r="CHT2394" s="14"/>
      <c r="CHU2394" s="14"/>
      <c r="CHV2394" s="14"/>
      <c r="CHW2394" s="14"/>
      <c r="CHX2394" s="14"/>
      <c r="CHY2394" s="14"/>
      <c r="CHZ2394" s="14"/>
      <c r="CIA2394" s="14"/>
      <c r="CIB2394" s="14"/>
      <c r="CIC2394" s="14"/>
      <c r="CID2394" s="14"/>
      <c r="CIE2394" s="14"/>
      <c r="CIF2394" s="14"/>
      <c r="CIG2394" s="14"/>
      <c r="CIH2394" s="14"/>
      <c r="CII2394" s="14"/>
      <c r="CIJ2394" s="14"/>
      <c r="CIK2394" s="14"/>
      <c r="CIL2394" s="14"/>
      <c r="CIM2394" s="14"/>
      <c r="CIN2394" s="14"/>
      <c r="CIO2394" s="14"/>
      <c r="CIP2394" s="14"/>
      <c r="CIQ2394" s="14"/>
      <c r="CIR2394" s="14"/>
      <c r="CIS2394" s="14"/>
      <c r="CIT2394" s="14"/>
      <c r="CIU2394" s="14"/>
      <c r="CIV2394" s="14"/>
      <c r="CIW2394" s="14"/>
      <c r="CIX2394" s="14"/>
      <c r="CIY2394" s="14"/>
      <c r="CIZ2394" s="14"/>
      <c r="CJA2394" s="14"/>
      <c r="CJB2394" s="14"/>
      <c r="CJC2394" s="14"/>
      <c r="CJD2394" s="14"/>
      <c r="CJE2394" s="14"/>
      <c r="CJF2394" s="14"/>
      <c r="CJG2394" s="14"/>
      <c r="CJH2394" s="14"/>
      <c r="CJI2394" s="14"/>
      <c r="CJJ2394" s="14"/>
      <c r="CJK2394" s="14"/>
      <c r="CJL2394" s="14"/>
      <c r="CJM2394" s="14"/>
      <c r="CJN2394" s="14"/>
      <c r="CJO2394" s="14"/>
      <c r="CJP2394" s="14"/>
      <c r="CJQ2394" s="14"/>
      <c r="CJR2394" s="14"/>
      <c r="CJS2394" s="14"/>
      <c r="CJT2394" s="14"/>
      <c r="CJU2394" s="14"/>
      <c r="CJV2394" s="14"/>
      <c r="CJW2394" s="14"/>
      <c r="CJX2394" s="14"/>
      <c r="CJY2394" s="14"/>
      <c r="CJZ2394" s="14"/>
      <c r="CKA2394" s="14"/>
      <c r="CKB2394" s="14"/>
      <c r="CKC2394" s="14"/>
      <c r="CKD2394" s="14"/>
      <c r="CKE2394" s="14"/>
      <c r="CKF2394" s="14"/>
      <c r="CKG2394" s="14"/>
      <c r="CKH2394" s="14"/>
      <c r="CKI2394" s="14"/>
      <c r="CKJ2394" s="14"/>
      <c r="CKK2394" s="14"/>
      <c r="CKL2394" s="14"/>
      <c r="CKM2394" s="14"/>
      <c r="CKN2394" s="14"/>
      <c r="CKO2394" s="14"/>
      <c r="CKP2394" s="14"/>
      <c r="CKQ2394" s="14"/>
      <c r="CKR2394" s="14"/>
      <c r="CKS2394" s="14"/>
      <c r="CKT2394" s="14"/>
      <c r="CKU2394" s="14"/>
      <c r="CKV2394" s="14"/>
      <c r="CKW2394" s="14"/>
      <c r="CKX2394" s="14"/>
      <c r="CKY2394" s="14"/>
      <c r="CKZ2394" s="14"/>
      <c r="CLA2394" s="14"/>
      <c r="CLB2394" s="14"/>
      <c r="CLC2394" s="14"/>
      <c r="CLD2394" s="14"/>
      <c r="CLE2394" s="14"/>
      <c r="CLF2394" s="14"/>
      <c r="CLG2394" s="14"/>
      <c r="CLH2394" s="14"/>
      <c r="CLI2394" s="14"/>
      <c r="CLJ2394" s="14"/>
      <c r="CLK2394" s="14"/>
      <c r="CLL2394" s="14"/>
      <c r="CLM2394" s="14"/>
      <c r="CLN2394" s="14"/>
      <c r="CLO2394" s="14"/>
      <c r="CLP2394" s="14"/>
      <c r="CLQ2394" s="14"/>
      <c r="CLR2394" s="14"/>
      <c r="CLS2394" s="14"/>
      <c r="CLT2394" s="14"/>
      <c r="CLU2394" s="14"/>
      <c r="CLV2394" s="14"/>
      <c r="CLW2394" s="14"/>
      <c r="CLX2394" s="14"/>
      <c r="CLY2394" s="14"/>
      <c r="CLZ2394" s="14"/>
      <c r="CMA2394" s="14"/>
      <c r="CMB2394" s="14"/>
      <c r="CMC2394" s="14"/>
      <c r="CMD2394" s="14"/>
      <c r="CME2394" s="14"/>
      <c r="CMF2394" s="14"/>
      <c r="CMG2394" s="14"/>
      <c r="CMH2394" s="14"/>
      <c r="CMI2394" s="14"/>
      <c r="CMJ2394" s="14"/>
      <c r="CMK2394" s="14"/>
      <c r="CML2394" s="14"/>
      <c r="CMM2394" s="14"/>
      <c r="CMN2394" s="14"/>
      <c r="CMO2394" s="14"/>
      <c r="CMP2394" s="14"/>
      <c r="CMQ2394" s="14"/>
      <c r="CMR2394" s="14"/>
      <c r="CMS2394" s="14"/>
      <c r="CMT2394" s="14"/>
      <c r="CMU2394" s="14"/>
      <c r="CMV2394" s="14"/>
      <c r="CMW2394" s="14"/>
      <c r="CMX2394" s="14"/>
      <c r="CMY2394" s="14"/>
      <c r="CMZ2394" s="14"/>
      <c r="CNA2394" s="14"/>
      <c r="CNB2394" s="14"/>
      <c r="CNC2394" s="14"/>
      <c r="CND2394" s="14"/>
      <c r="CNE2394" s="14"/>
      <c r="CNF2394" s="14"/>
      <c r="CNG2394" s="14"/>
      <c r="CNH2394" s="14"/>
      <c r="CNI2394" s="14"/>
      <c r="CNJ2394" s="14"/>
      <c r="CNK2394" s="14"/>
      <c r="CNL2394" s="14"/>
      <c r="CNM2394" s="14"/>
      <c r="CNN2394" s="14"/>
      <c r="CNO2394" s="14"/>
      <c r="CNP2394" s="14"/>
      <c r="CNQ2394" s="14"/>
      <c r="CNR2394" s="14"/>
      <c r="CNS2394" s="14"/>
      <c r="CNT2394" s="14"/>
      <c r="CNU2394" s="14"/>
      <c r="CNV2394" s="14"/>
      <c r="CNW2394" s="14"/>
      <c r="CNX2394" s="14"/>
      <c r="CNY2394" s="14"/>
      <c r="CNZ2394" s="14"/>
      <c r="COA2394" s="14"/>
      <c r="COB2394" s="14"/>
      <c r="COC2394" s="14"/>
      <c r="COD2394" s="14"/>
      <c r="COE2394" s="14"/>
      <c r="COF2394" s="14"/>
      <c r="COG2394" s="14"/>
      <c r="COH2394" s="14"/>
      <c r="COI2394" s="14"/>
      <c r="COJ2394" s="14"/>
      <c r="COK2394" s="14"/>
      <c r="COL2394" s="14"/>
      <c r="COM2394" s="14"/>
      <c r="CON2394" s="14"/>
      <c r="COO2394" s="14"/>
      <c r="COP2394" s="14"/>
      <c r="COQ2394" s="14"/>
      <c r="COR2394" s="14"/>
      <c r="COS2394" s="14"/>
      <c r="COT2394" s="14"/>
      <c r="COU2394" s="14"/>
      <c r="COV2394" s="14"/>
      <c r="COW2394" s="14"/>
      <c r="COX2394" s="14"/>
      <c r="COY2394" s="14"/>
      <c r="COZ2394" s="14"/>
      <c r="CPA2394" s="14"/>
      <c r="CPB2394" s="14"/>
      <c r="CPC2394" s="14"/>
      <c r="CPD2394" s="14"/>
      <c r="CPE2394" s="14"/>
      <c r="CPF2394" s="14"/>
      <c r="CPG2394" s="14"/>
      <c r="CPH2394" s="14"/>
      <c r="CPI2394" s="14"/>
      <c r="CPJ2394" s="14"/>
      <c r="CPK2394" s="14"/>
      <c r="CPL2394" s="14"/>
      <c r="CPM2394" s="14"/>
      <c r="CPN2394" s="14"/>
      <c r="CPO2394" s="14"/>
      <c r="CPP2394" s="14"/>
      <c r="CPQ2394" s="14"/>
      <c r="CPR2394" s="14"/>
      <c r="CPS2394" s="14"/>
      <c r="CPT2394" s="14"/>
      <c r="CPU2394" s="14"/>
      <c r="CPV2394" s="14"/>
      <c r="CPW2394" s="14"/>
      <c r="CPX2394" s="14"/>
      <c r="CPY2394" s="14"/>
      <c r="CPZ2394" s="14"/>
      <c r="CQA2394" s="14"/>
      <c r="CQB2394" s="14"/>
      <c r="CQC2394" s="14"/>
      <c r="CQD2394" s="14"/>
      <c r="CQE2394" s="14"/>
      <c r="CQF2394" s="14"/>
      <c r="CQG2394" s="14"/>
      <c r="CQH2394" s="14"/>
      <c r="CQI2394" s="14"/>
      <c r="CQJ2394" s="14"/>
      <c r="CQK2394" s="14"/>
      <c r="CQL2394" s="14"/>
      <c r="CQM2394" s="14"/>
      <c r="CQN2394" s="14"/>
      <c r="CQO2394" s="14"/>
      <c r="CQP2394" s="14"/>
      <c r="CQQ2394" s="14"/>
      <c r="CQR2394" s="14"/>
      <c r="CQS2394" s="14"/>
      <c r="CQT2394" s="14"/>
      <c r="CQU2394" s="14"/>
      <c r="CQV2394" s="14"/>
      <c r="CQW2394" s="14"/>
      <c r="CQX2394" s="14"/>
      <c r="CQY2394" s="14"/>
      <c r="CQZ2394" s="14"/>
      <c r="CRA2394" s="14"/>
      <c r="CRB2394" s="14"/>
      <c r="CRC2394" s="14"/>
      <c r="CRD2394" s="14"/>
      <c r="CRE2394" s="14"/>
      <c r="CRF2394" s="14"/>
      <c r="CRG2394" s="14"/>
      <c r="CRH2394" s="14"/>
      <c r="CRI2394" s="14"/>
      <c r="CRJ2394" s="14"/>
      <c r="CRK2394" s="14"/>
      <c r="CRL2394" s="14"/>
      <c r="CRM2394" s="14"/>
      <c r="CRN2394" s="14"/>
      <c r="CRO2394" s="14"/>
      <c r="CRP2394" s="14"/>
      <c r="CRQ2394" s="14"/>
      <c r="CRR2394" s="14"/>
      <c r="CRS2394" s="14"/>
      <c r="CRT2394" s="14"/>
      <c r="CRU2394" s="14"/>
      <c r="CRV2394" s="14"/>
      <c r="CRW2394" s="14"/>
      <c r="CRX2394" s="14"/>
      <c r="CRY2394" s="14"/>
      <c r="CRZ2394" s="14"/>
      <c r="CSA2394" s="14"/>
      <c r="CSB2394" s="14"/>
      <c r="CSC2394" s="14"/>
      <c r="CSD2394" s="14"/>
      <c r="CSE2394" s="14"/>
      <c r="CSF2394" s="14"/>
      <c r="CSG2394" s="14"/>
      <c r="CSH2394" s="14"/>
      <c r="CSI2394" s="14"/>
      <c r="CSJ2394" s="14"/>
      <c r="CSK2394" s="14"/>
      <c r="CSL2394" s="14"/>
      <c r="CSM2394" s="14"/>
      <c r="CSN2394" s="14"/>
      <c r="CSO2394" s="14"/>
      <c r="CSP2394" s="14"/>
      <c r="CSQ2394" s="14"/>
      <c r="CSR2394" s="14"/>
      <c r="CSS2394" s="14"/>
      <c r="CST2394" s="14"/>
      <c r="CSU2394" s="14"/>
      <c r="CSV2394" s="14"/>
      <c r="CSW2394" s="14"/>
      <c r="CSX2394" s="14"/>
      <c r="CSY2394" s="14"/>
      <c r="CSZ2394" s="14"/>
      <c r="CTA2394" s="14"/>
      <c r="CTB2394" s="14"/>
      <c r="CTC2394" s="14"/>
      <c r="CTD2394" s="14"/>
      <c r="CTE2394" s="14"/>
      <c r="CTF2394" s="14"/>
      <c r="CTG2394" s="14"/>
      <c r="CTH2394" s="14"/>
      <c r="CTI2394" s="14"/>
      <c r="CTJ2394" s="14"/>
      <c r="CTK2394" s="14"/>
      <c r="CTL2394" s="14"/>
      <c r="CTM2394" s="14"/>
      <c r="CTN2394" s="14"/>
      <c r="CTO2394" s="14"/>
      <c r="CTP2394" s="14"/>
      <c r="CTQ2394" s="14"/>
      <c r="CTR2394" s="14"/>
      <c r="CTS2394" s="14"/>
      <c r="CTT2394" s="14"/>
      <c r="CTU2394" s="14"/>
      <c r="CTV2394" s="14"/>
      <c r="CTW2394" s="14"/>
      <c r="CTX2394" s="14"/>
      <c r="CTY2394" s="14"/>
      <c r="CTZ2394" s="14"/>
      <c r="CUA2394" s="14"/>
      <c r="CUB2394" s="14"/>
      <c r="CUC2394" s="14"/>
      <c r="CUD2394" s="14"/>
      <c r="CUE2394" s="14"/>
      <c r="CUF2394" s="14"/>
      <c r="CUG2394" s="14"/>
      <c r="CUH2394" s="14"/>
      <c r="CUI2394" s="14"/>
      <c r="CUJ2394" s="14"/>
      <c r="CUK2394" s="14"/>
      <c r="CUL2394" s="14"/>
      <c r="CUM2394" s="14"/>
      <c r="CUN2394" s="14"/>
      <c r="CUO2394" s="14"/>
      <c r="CUP2394" s="14"/>
      <c r="CUQ2394" s="14"/>
      <c r="CUR2394" s="14"/>
      <c r="CUS2394" s="14"/>
      <c r="CUT2394" s="14"/>
      <c r="CUU2394" s="14"/>
      <c r="CUV2394" s="14"/>
      <c r="CUW2394" s="14"/>
      <c r="CUX2394" s="14"/>
      <c r="CUY2394" s="14"/>
      <c r="CUZ2394" s="14"/>
      <c r="CVA2394" s="14"/>
      <c r="CVB2394" s="14"/>
      <c r="CVC2394" s="14"/>
      <c r="CVD2394" s="14"/>
      <c r="CVE2394" s="14"/>
      <c r="CVF2394" s="14"/>
      <c r="CVG2394" s="14"/>
      <c r="CVH2394" s="14"/>
      <c r="CVI2394" s="14"/>
      <c r="CVJ2394" s="14"/>
      <c r="CVK2394" s="14"/>
      <c r="CVL2394" s="14"/>
      <c r="CVM2394" s="14"/>
      <c r="CVN2394" s="14"/>
      <c r="CVO2394" s="14"/>
      <c r="CVP2394" s="14"/>
      <c r="CVQ2394" s="14"/>
      <c r="CVR2394" s="14"/>
      <c r="CVS2394" s="14"/>
      <c r="CVT2394" s="14"/>
      <c r="CVU2394" s="14"/>
      <c r="CVV2394" s="14"/>
      <c r="CVW2394" s="14"/>
      <c r="CVX2394" s="14"/>
      <c r="CVY2394" s="14"/>
      <c r="CVZ2394" s="14"/>
      <c r="CWA2394" s="14"/>
      <c r="CWB2394" s="14"/>
      <c r="CWC2394" s="14"/>
      <c r="CWD2394" s="14"/>
      <c r="CWE2394" s="14"/>
      <c r="CWF2394" s="14"/>
      <c r="CWG2394" s="14"/>
      <c r="CWH2394" s="14"/>
      <c r="CWI2394" s="14"/>
      <c r="CWJ2394" s="14"/>
      <c r="CWK2394" s="14"/>
      <c r="CWL2394" s="14"/>
      <c r="CWM2394" s="14"/>
      <c r="CWN2394" s="14"/>
      <c r="CWO2394" s="14"/>
      <c r="CWP2394" s="14"/>
      <c r="CWQ2394" s="14"/>
      <c r="CWR2394" s="14"/>
      <c r="CWS2394" s="14"/>
      <c r="CWT2394" s="14"/>
      <c r="CWU2394" s="14"/>
      <c r="CWV2394" s="14"/>
      <c r="CWW2394" s="14"/>
      <c r="CWX2394" s="14"/>
      <c r="CWY2394" s="14"/>
      <c r="CWZ2394" s="14"/>
      <c r="CXA2394" s="14"/>
      <c r="CXB2394" s="14"/>
      <c r="CXC2394" s="14"/>
      <c r="CXD2394" s="14"/>
      <c r="CXE2394" s="14"/>
      <c r="CXF2394" s="14"/>
      <c r="CXG2394" s="14"/>
      <c r="CXH2394" s="14"/>
      <c r="CXI2394" s="14"/>
      <c r="CXJ2394" s="14"/>
      <c r="CXK2394" s="14"/>
      <c r="CXL2394" s="14"/>
      <c r="CXM2394" s="14"/>
      <c r="CXN2394" s="14"/>
      <c r="CXO2394" s="14"/>
      <c r="CXP2394" s="14"/>
      <c r="CXQ2394" s="14"/>
      <c r="CXR2394" s="14"/>
      <c r="CXS2394" s="14"/>
      <c r="CXT2394" s="14"/>
      <c r="CXU2394" s="14"/>
      <c r="CXV2394" s="14"/>
      <c r="CXW2394" s="14"/>
      <c r="CXX2394" s="14"/>
      <c r="CXY2394" s="14"/>
      <c r="CXZ2394" s="14"/>
      <c r="CYA2394" s="14"/>
      <c r="CYB2394" s="14"/>
      <c r="CYC2394" s="14"/>
      <c r="CYD2394" s="14"/>
      <c r="CYE2394" s="14"/>
      <c r="CYF2394" s="14"/>
      <c r="CYG2394" s="14"/>
      <c r="CYH2394" s="14"/>
      <c r="CYI2394" s="14"/>
      <c r="CYJ2394" s="14"/>
      <c r="CYK2394" s="14"/>
      <c r="CYL2394" s="14"/>
      <c r="CYM2394" s="14"/>
      <c r="CYN2394" s="14"/>
      <c r="CYO2394" s="14"/>
      <c r="CYP2394" s="14"/>
      <c r="CYQ2394" s="14"/>
      <c r="CYR2394" s="14"/>
      <c r="CYS2394" s="14"/>
      <c r="CYT2394" s="14"/>
      <c r="CYU2394" s="14"/>
      <c r="CYV2394" s="14"/>
      <c r="CYW2394" s="14"/>
      <c r="CYX2394" s="14"/>
      <c r="CYY2394" s="14"/>
      <c r="CYZ2394" s="14"/>
      <c r="CZA2394" s="14"/>
      <c r="CZB2394" s="14"/>
      <c r="CZC2394" s="14"/>
      <c r="CZD2394" s="14"/>
      <c r="CZE2394" s="14"/>
      <c r="CZF2394" s="14"/>
      <c r="CZG2394" s="14"/>
      <c r="CZH2394" s="14"/>
      <c r="CZI2394" s="14"/>
      <c r="CZJ2394" s="14"/>
      <c r="CZK2394" s="14"/>
      <c r="CZL2394" s="14"/>
      <c r="CZM2394" s="14"/>
      <c r="CZN2394" s="14"/>
      <c r="CZO2394" s="14"/>
      <c r="CZP2394" s="14"/>
      <c r="CZQ2394" s="14"/>
      <c r="CZR2394" s="14"/>
      <c r="CZS2394" s="14"/>
      <c r="CZT2394" s="14"/>
      <c r="CZU2394" s="14"/>
      <c r="CZV2394" s="14"/>
      <c r="CZW2394" s="14"/>
      <c r="CZX2394" s="14"/>
      <c r="CZY2394" s="14"/>
      <c r="CZZ2394" s="14"/>
      <c r="DAA2394" s="14"/>
      <c r="DAB2394" s="14"/>
      <c r="DAC2394" s="14"/>
      <c r="DAD2394" s="14"/>
      <c r="DAE2394" s="14"/>
      <c r="DAF2394" s="14"/>
      <c r="DAG2394" s="14"/>
      <c r="DAH2394" s="14"/>
      <c r="DAI2394" s="14"/>
      <c r="DAJ2394" s="14"/>
      <c r="DAK2394" s="14"/>
      <c r="DAL2394" s="14"/>
      <c r="DAM2394" s="14"/>
      <c r="DAN2394" s="14"/>
      <c r="DAO2394" s="14"/>
      <c r="DAP2394" s="14"/>
      <c r="DAQ2394" s="14"/>
      <c r="DAR2394" s="14"/>
      <c r="DAS2394" s="14"/>
      <c r="DAT2394" s="14"/>
      <c r="DAU2394" s="14"/>
      <c r="DAV2394" s="14"/>
      <c r="DAW2394" s="14"/>
      <c r="DAX2394" s="14"/>
      <c r="DAY2394" s="14"/>
      <c r="DAZ2394" s="14"/>
      <c r="DBA2394" s="14"/>
      <c r="DBB2394" s="14"/>
      <c r="DBC2394" s="14"/>
      <c r="DBD2394" s="14"/>
      <c r="DBE2394" s="14"/>
      <c r="DBF2394" s="14"/>
      <c r="DBG2394" s="14"/>
      <c r="DBH2394" s="14"/>
      <c r="DBI2394" s="14"/>
      <c r="DBJ2394" s="14"/>
      <c r="DBK2394" s="14"/>
      <c r="DBL2394" s="14"/>
      <c r="DBM2394" s="14"/>
      <c r="DBN2394" s="14"/>
      <c r="DBO2394" s="14"/>
      <c r="DBP2394" s="14"/>
      <c r="DBQ2394" s="14"/>
      <c r="DBR2394" s="14"/>
      <c r="DBS2394" s="14"/>
      <c r="DBT2394" s="14"/>
      <c r="DBU2394" s="14"/>
      <c r="DBV2394" s="14"/>
      <c r="DBW2394" s="14"/>
      <c r="DBX2394" s="14"/>
      <c r="DBY2394" s="14"/>
      <c r="DBZ2394" s="14"/>
      <c r="DCA2394" s="14"/>
      <c r="DCB2394" s="14"/>
      <c r="DCC2394" s="14"/>
      <c r="DCD2394" s="14"/>
      <c r="DCE2394" s="14"/>
      <c r="DCF2394" s="14"/>
      <c r="DCG2394" s="14"/>
      <c r="DCH2394" s="14"/>
      <c r="DCI2394" s="14"/>
      <c r="DCJ2394" s="14"/>
      <c r="DCK2394" s="14"/>
      <c r="DCL2394" s="14"/>
      <c r="DCM2394" s="14"/>
      <c r="DCN2394" s="14"/>
      <c r="DCO2394" s="14"/>
      <c r="DCP2394" s="14"/>
      <c r="DCQ2394" s="14"/>
      <c r="DCR2394" s="14"/>
      <c r="DCS2394" s="14"/>
      <c r="DCT2394" s="14"/>
      <c r="DCU2394" s="14"/>
      <c r="DCV2394" s="14"/>
      <c r="DCW2394" s="14"/>
      <c r="DCX2394" s="14"/>
      <c r="DCY2394" s="14"/>
      <c r="DCZ2394" s="14"/>
      <c r="DDA2394" s="14"/>
      <c r="DDB2394" s="14"/>
      <c r="DDC2394" s="14"/>
      <c r="DDD2394" s="14"/>
      <c r="DDE2394" s="14"/>
      <c r="DDF2394" s="14"/>
      <c r="DDG2394" s="14"/>
      <c r="DDH2394" s="14"/>
      <c r="DDI2394" s="14"/>
      <c r="DDJ2394" s="14"/>
      <c r="DDK2394" s="14"/>
      <c r="DDL2394" s="14"/>
      <c r="DDM2394" s="14"/>
      <c r="DDN2394" s="14"/>
      <c r="DDO2394" s="14"/>
      <c r="DDP2394" s="14"/>
      <c r="DDQ2394" s="14"/>
      <c r="DDR2394" s="14"/>
      <c r="DDS2394" s="14"/>
      <c r="DDT2394" s="14"/>
      <c r="DDU2394" s="14"/>
      <c r="DDV2394" s="14"/>
      <c r="DDW2394" s="14"/>
      <c r="DDX2394" s="14"/>
      <c r="DDY2394" s="14"/>
      <c r="DDZ2394" s="14"/>
      <c r="DEA2394" s="14"/>
      <c r="DEB2394" s="14"/>
      <c r="DEC2394" s="14"/>
      <c r="DED2394" s="14"/>
      <c r="DEE2394" s="14"/>
      <c r="DEF2394" s="14"/>
      <c r="DEG2394" s="14"/>
      <c r="DEH2394" s="14"/>
      <c r="DEI2394" s="14"/>
      <c r="DEJ2394" s="14"/>
      <c r="DEK2394" s="14"/>
      <c r="DEL2394" s="14"/>
      <c r="DEM2394" s="14"/>
      <c r="DEN2394" s="14"/>
      <c r="DEO2394" s="14"/>
      <c r="DEP2394" s="14"/>
      <c r="DEQ2394" s="14"/>
      <c r="DER2394" s="14"/>
      <c r="DES2394" s="14"/>
      <c r="DET2394" s="14"/>
      <c r="DEU2394" s="14"/>
      <c r="DEV2394" s="14"/>
      <c r="DEW2394" s="14"/>
      <c r="DEX2394" s="14"/>
      <c r="DEY2394" s="14"/>
      <c r="DEZ2394" s="14"/>
      <c r="DFA2394" s="14"/>
      <c r="DFB2394" s="14"/>
      <c r="DFC2394" s="14"/>
      <c r="DFD2394" s="14"/>
      <c r="DFE2394" s="14"/>
      <c r="DFF2394" s="14"/>
      <c r="DFG2394" s="14"/>
      <c r="DFH2394" s="14"/>
      <c r="DFI2394" s="14"/>
      <c r="DFJ2394" s="14"/>
      <c r="DFK2394" s="14"/>
      <c r="DFL2394" s="14"/>
      <c r="DFM2394" s="14"/>
      <c r="DFN2394" s="14"/>
      <c r="DFO2394" s="14"/>
      <c r="DFP2394" s="14"/>
      <c r="DFQ2394" s="14"/>
      <c r="DFR2394" s="14"/>
      <c r="DFS2394" s="14"/>
      <c r="DFT2394" s="14"/>
      <c r="DFU2394" s="14"/>
      <c r="DFV2394" s="14"/>
      <c r="DFW2394" s="14"/>
      <c r="DFX2394" s="14"/>
      <c r="DFY2394" s="14"/>
      <c r="DFZ2394" s="14"/>
      <c r="DGA2394" s="14"/>
      <c r="DGB2394" s="14"/>
      <c r="DGC2394" s="14"/>
      <c r="DGD2394" s="14"/>
      <c r="DGE2394" s="14"/>
      <c r="DGF2394" s="14"/>
      <c r="DGG2394" s="14"/>
      <c r="DGH2394" s="14"/>
      <c r="DGI2394" s="14"/>
      <c r="DGJ2394" s="14"/>
      <c r="DGK2394" s="14"/>
      <c r="DGL2394" s="14"/>
      <c r="DGM2394" s="14"/>
      <c r="DGN2394" s="14"/>
      <c r="DGO2394" s="14"/>
      <c r="DGP2394" s="14"/>
      <c r="DGQ2394" s="14"/>
      <c r="DGR2394" s="14"/>
      <c r="DGS2394" s="14"/>
      <c r="DGT2394" s="14"/>
      <c r="DGU2394" s="14"/>
      <c r="DGV2394" s="14"/>
      <c r="DGW2394" s="14"/>
      <c r="DGX2394" s="14"/>
      <c r="DGY2394" s="14"/>
      <c r="DGZ2394" s="14"/>
      <c r="DHA2394" s="14"/>
      <c r="DHB2394" s="14"/>
      <c r="DHC2394" s="14"/>
      <c r="DHD2394" s="14"/>
      <c r="DHE2394" s="14"/>
      <c r="DHF2394" s="14"/>
      <c r="DHG2394" s="14"/>
      <c r="DHH2394" s="14"/>
      <c r="DHI2394" s="14"/>
      <c r="DHJ2394" s="14"/>
      <c r="DHK2394" s="14"/>
      <c r="DHL2394" s="14"/>
      <c r="DHM2394" s="14"/>
      <c r="DHN2394" s="14"/>
      <c r="DHO2394" s="14"/>
      <c r="DHP2394" s="14"/>
      <c r="DHQ2394" s="14"/>
      <c r="DHR2394" s="14"/>
      <c r="DHS2394" s="14"/>
      <c r="DHT2394" s="14"/>
      <c r="DHU2394" s="14"/>
      <c r="DHV2394" s="14"/>
      <c r="DHW2394" s="14"/>
      <c r="DHX2394" s="14"/>
      <c r="DHY2394" s="14"/>
      <c r="DHZ2394" s="14"/>
      <c r="DIA2394" s="14"/>
      <c r="DIB2394" s="14"/>
      <c r="DIC2394" s="14"/>
      <c r="DID2394" s="14"/>
      <c r="DIE2394" s="14"/>
      <c r="DIF2394" s="14"/>
      <c r="DIG2394" s="14"/>
      <c r="DIH2394" s="14"/>
      <c r="DII2394" s="14"/>
      <c r="DIJ2394" s="14"/>
      <c r="DIK2394" s="14"/>
      <c r="DIL2394" s="14"/>
      <c r="DIM2394" s="14"/>
      <c r="DIN2394" s="14"/>
      <c r="DIO2394" s="14"/>
      <c r="DIP2394" s="14"/>
      <c r="DIQ2394" s="14"/>
      <c r="DIR2394" s="14"/>
      <c r="DIS2394" s="14"/>
      <c r="DIT2394" s="14"/>
      <c r="DIU2394" s="14"/>
      <c r="DIV2394" s="14"/>
      <c r="DIW2394" s="14"/>
      <c r="DIX2394" s="14"/>
      <c r="DIY2394" s="14"/>
      <c r="DIZ2394" s="14"/>
      <c r="DJA2394" s="14"/>
      <c r="DJB2394" s="14"/>
      <c r="DJC2394" s="14"/>
      <c r="DJD2394" s="14"/>
      <c r="DJE2394" s="14"/>
      <c r="DJF2394" s="14"/>
      <c r="DJG2394" s="14"/>
      <c r="DJH2394" s="14"/>
      <c r="DJI2394" s="14"/>
      <c r="DJJ2394" s="14"/>
      <c r="DJK2394" s="14"/>
      <c r="DJL2394" s="14"/>
      <c r="DJM2394" s="14"/>
      <c r="DJN2394" s="14"/>
      <c r="DJO2394" s="14"/>
      <c r="DJP2394" s="14"/>
      <c r="DJQ2394" s="14"/>
      <c r="DJR2394" s="14"/>
      <c r="DJS2394" s="14"/>
      <c r="DJT2394" s="14"/>
      <c r="DJU2394" s="14"/>
      <c r="DJV2394" s="14"/>
      <c r="DJW2394" s="14"/>
      <c r="DJX2394" s="14"/>
      <c r="DJY2394" s="14"/>
      <c r="DJZ2394" s="14"/>
      <c r="DKA2394" s="14"/>
      <c r="DKB2394" s="14"/>
      <c r="DKC2394" s="14"/>
      <c r="DKD2394" s="14"/>
      <c r="DKE2394" s="14"/>
      <c r="DKF2394" s="14"/>
      <c r="DKG2394" s="14"/>
      <c r="DKH2394" s="14"/>
      <c r="DKI2394" s="14"/>
      <c r="DKJ2394" s="14"/>
      <c r="DKK2394" s="14"/>
      <c r="DKL2394" s="14"/>
      <c r="DKM2394" s="14"/>
      <c r="DKN2394" s="14"/>
      <c r="DKO2394" s="14"/>
      <c r="DKP2394" s="14"/>
      <c r="DKQ2394" s="14"/>
      <c r="DKR2394" s="14"/>
      <c r="DKS2394" s="14"/>
      <c r="DKT2394" s="14"/>
      <c r="DKU2394" s="14"/>
      <c r="DKV2394" s="14"/>
      <c r="DKW2394" s="14"/>
      <c r="DKX2394" s="14"/>
      <c r="DKY2394" s="14"/>
      <c r="DKZ2394" s="14"/>
      <c r="DLA2394" s="14"/>
      <c r="DLB2394" s="14"/>
      <c r="DLC2394" s="14"/>
      <c r="DLD2394" s="14"/>
      <c r="DLE2394" s="14"/>
      <c r="DLF2394" s="14"/>
      <c r="DLG2394" s="14"/>
      <c r="DLH2394" s="14"/>
      <c r="DLI2394" s="14"/>
      <c r="DLJ2394" s="14"/>
      <c r="DLK2394" s="14"/>
      <c r="DLL2394" s="14"/>
      <c r="DLM2394" s="14"/>
      <c r="DLN2394" s="14"/>
      <c r="DLO2394" s="14"/>
      <c r="DLP2394" s="14"/>
      <c r="DLQ2394" s="14"/>
      <c r="DLR2394" s="14"/>
      <c r="DLS2394" s="14"/>
      <c r="DLT2394" s="14"/>
      <c r="DLU2394" s="14"/>
      <c r="DLV2394" s="14"/>
      <c r="DLW2394" s="14"/>
      <c r="DLX2394" s="14"/>
      <c r="DLY2394" s="14"/>
      <c r="DLZ2394" s="14"/>
      <c r="DMA2394" s="14"/>
      <c r="DMB2394" s="14"/>
      <c r="DMC2394" s="14"/>
      <c r="DMD2394" s="14"/>
      <c r="DME2394" s="14"/>
      <c r="DMF2394" s="14"/>
      <c r="DMG2394" s="14"/>
      <c r="DMH2394" s="14"/>
      <c r="DMI2394" s="14"/>
      <c r="DMJ2394" s="14"/>
      <c r="DMK2394" s="14"/>
      <c r="DML2394" s="14"/>
      <c r="DMM2394" s="14"/>
      <c r="DMN2394" s="14"/>
      <c r="DMO2394" s="14"/>
      <c r="DMP2394" s="14"/>
      <c r="DMQ2394" s="14"/>
      <c r="DMR2394" s="14"/>
      <c r="DMS2394" s="14"/>
      <c r="DMT2394" s="14"/>
      <c r="DMU2394" s="14"/>
      <c r="DMV2394" s="14"/>
      <c r="DMW2394" s="14"/>
      <c r="DMX2394" s="14"/>
      <c r="DMY2394" s="14"/>
      <c r="DMZ2394" s="14"/>
      <c r="DNA2394" s="14"/>
      <c r="DNB2394" s="14"/>
      <c r="DNC2394" s="14"/>
      <c r="DND2394" s="14"/>
      <c r="DNE2394" s="14"/>
      <c r="DNF2394" s="14"/>
      <c r="DNG2394" s="14"/>
      <c r="DNH2394" s="14"/>
      <c r="DNI2394" s="14"/>
      <c r="DNJ2394" s="14"/>
      <c r="DNK2394" s="14"/>
      <c r="DNL2394" s="14"/>
      <c r="DNM2394" s="14"/>
      <c r="DNN2394" s="14"/>
      <c r="DNO2394" s="14"/>
      <c r="DNP2394" s="14"/>
      <c r="DNQ2394" s="14"/>
      <c r="DNR2394" s="14"/>
      <c r="DNS2394" s="14"/>
      <c r="DNT2394" s="14"/>
      <c r="DNU2394" s="14"/>
      <c r="DNV2394" s="14"/>
      <c r="DNW2394" s="14"/>
      <c r="DNX2394" s="14"/>
      <c r="DNY2394" s="14"/>
      <c r="DNZ2394" s="14"/>
      <c r="DOA2394" s="14"/>
      <c r="DOB2394" s="14"/>
      <c r="DOC2394" s="14"/>
      <c r="DOD2394" s="14"/>
      <c r="DOE2394" s="14"/>
      <c r="DOF2394" s="14"/>
      <c r="DOG2394" s="14"/>
      <c r="DOH2394" s="14"/>
      <c r="DOI2394" s="14"/>
      <c r="DOJ2394" s="14"/>
      <c r="DOK2394" s="14"/>
      <c r="DOL2394" s="14"/>
      <c r="DOM2394" s="14"/>
      <c r="DON2394" s="14"/>
      <c r="DOO2394" s="14"/>
      <c r="DOP2394" s="14"/>
      <c r="DOQ2394" s="14"/>
      <c r="DOR2394" s="14"/>
      <c r="DOS2394" s="14"/>
      <c r="DOT2394" s="14"/>
      <c r="DOU2394" s="14"/>
      <c r="DOV2394" s="14"/>
      <c r="DOW2394" s="14"/>
      <c r="DOX2394" s="14"/>
      <c r="DOY2394" s="14"/>
      <c r="DOZ2394" s="14"/>
      <c r="DPA2394" s="14"/>
      <c r="DPB2394" s="14"/>
      <c r="DPC2394" s="14"/>
      <c r="DPD2394" s="14"/>
      <c r="DPE2394" s="14"/>
      <c r="DPF2394" s="14"/>
      <c r="DPG2394" s="14"/>
      <c r="DPH2394" s="14"/>
      <c r="DPI2394" s="14"/>
      <c r="DPJ2394" s="14"/>
      <c r="DPK2394" s="14"/>
      <c r="DPL2394" s="14"/>
      <c r="DPM2394" s="14"/>
      <c r="DPN2394" s="14"/>
      <c r="DPO2394" s="14"/>
      <c r="DPP2394" s="14"/>
      <c r="DPQ2394" s="14"/>
      <c r="DPR2394" s="14"/>
      <c r="DPS2394" s="14"/>
      <c r="DPT2394" s="14"/>
      <c r="DPU2394" s="14"/>
      <c r="DPV2394" s="14"/>
      <c r="DPW2394" s="14"/>
      <c r="DPX2394" s="14"/>
      <c r="DPY2394" s="14"/>
      <c r="DPZ2394" s="14"/>
      <c r="DQA2394" s="14"/>
      <c r="DQB2394" s="14"/>
      <c r="DQC2394" s="14"/>
      <c r="DQD2394" s="14"/>
      <c r="DQE2394" s="14"/>
      <c r="DQF2394" s="14"/>
      <c r="DQG2394" s="14"/>
      <c r="DQH2394" s="14"/>
      <c r="DQI2394" s="14"/>
      <c r="DQJ2394" s="14"/>
      <c r="DQK2394" s="14"/>
      <c r="DQL2394" s="14"/>
      <c r="DQM2394" s="14"/>
      <c r="DQN2394" s="14"/>
      <c r="DQO2394" s="14"/>
      <c r="DQP2394" s="14"/>
      <c r="DQQ2394" s="14"/>
      <c r="DQR2394" s="14"/>
      <c r="DQS2394" s="14"/>
      <c r="DQT2394" s="14"/>
      <c r="DQU2394" s="14"/>
      <c r="DQV2394" s="14"/>
      <c r="DQW2394" s="14"/>
      <c r="DQX2394" s="14"/>
      <c r="DQY2394" s="14"/>
      <c r="DQZ2394" s="14"/>
      <c r="DRA2394" s="14"/>
      <c r="DRB2394" s="14"/>
      <c r="DRC2394" s="14"/>
      <c r="DRD2394" s="14"/>
      <c r="DRE2394" s="14"/>
      <c r="DRF2394" s="14"/>
      <c r="DRG2394" s="14"/>
      <c r="DRH2394" s="14"/>
      <c r="DRI2394" s="14"/>
      <c r="DRJ2394" s="14"/>
      <c r="DRK2394" s="14"/>
      <c r="DRL2394" s="14"/>
      <c r="DRM2394" s="14"/>
      <c r="DRN2394" s="14"/>
      <c r="DRO2394" s="14"/>
      <c r="DRP2394" s="14"/>
      <c r="DRQ2394" s="14"/>
      <c r="DRR2394" s="14"/>
      <c r="DRS2394" s="14"/>
      <c r="DRT2394" s="14"/>
      <c r="DRU2394" s="14"/>
      <c r="DRV2394" s="14"/>
      <c r="DRW2394" s="14"/>
      <c r="DRX2394" s="14"/>
      <c r="DRY2394" s="14"/>
      <c r="DRZ2394" s="14"/>
      <c r="DSA2394" s="14"/>
      <c r="DSB2394" s="14"/>
      <c r="DSC2394" s="14"/>
      <c r="DSD2394" s="14"/>
      <c r="DSE2394" s="14"/>
      <c r="DSF2394" s="14"/>
      <c r="DSG2394" s="14"/>
      <c r="DSH2394" s="14"/>
      <c r="DSI2394" s="14"/>
      <c r="DSJ2394" s="14"/>
      <c r="DSK2394" s="14"/>
      <c r="DSL2394" s="14"/>
      <c r="DSM2394" s="14"/>
      <c r="DSN2394" s="14"/>
      <c r="DSO2394" s="14"/>
      <c r="DSP2394" s="14"/>
      <c r="DSQ2394" s="14"/>
      <c r="DSR2394" s="14"/>
      <c r="DSS2394" s="14"/>
      <c r="DST2394" s="14"/>
      <c r="DSU2394" s="14"/>
      <c r="DSV2394" s="14"/>
      <c r="DSW2394" s="14"/>
      <c r="DSX2394" s="14"/>
      <c r="DSY2394" s="14"/>
      <c r="DSZ2394" s="14"/>
      <c r="DTA2394" s="14"/>
      <c r="DTB2394" s="14"/>
      <c r="DTC2394" s="14"/>
      <c r="DTD2394" s="14"/>
      <c r="DTE2394" s="14"/>
      <c r="DTF2394" s="14"/>
      <c r="DTG2394" s="14"/>
      <c r="DTH2394" s="14"/>
      <c r="DTI2394" s="14"/>
      <c r="DTJ2394" s="14"/>
      <c r="DTK2394" s="14"/>
      <c r="DTL2394" s="14"/>
      <c r="DTM2394" s="14"/>
      <c r="DTN2394" s="14"/>
      <c r="DTO2394" s="14"/>
      <c r="DTP2394" s="14"/>
      <c r="DTQ2394" s="14"/>
      <c r="DTR2394" s="14"/>
      <c r="DTS2394" s="14"/>
      <c r="DTT2394" s="14"/>
      <c r="DTU2394" s="14"/>
      <c r="DTV2394" s="14"/>
      <c r="DTW2394" s="14"/>
      <c r="DTX2394" s="14"/>
      <c r="DTY2394" s="14"/>
      <c r="DTZ2394" s="14"/>
      <c r="DUA2394" s="14"/>
      <c r="DUB2394" s="14"/>
      <c r="DUC2394" s="14"/>
      <c r="DUD2394" s="14"/>
      <c r="DUE2394" s="14"/>
      <c r="DUF2394" s="14"/>
      <c r="DUG2394" s="14"/>
      <c r="DUH2394" s="14"/>
      <c r="DUI2394" s="14"/>
      <c r="DUJ2394" s="14"/>
      <c r="DUK2394" s="14"/>
      <c r="DUL2394" s="14"/>
      <c r="DUM2394" s="14"/>
      <c r="DUN2394" s="14"/>
      <c r="DUO2394" s="14"/>
      <c r="DUP2394" s="14"/>
      <c r="DUQ2394" s="14"/>
      <c r="DUR2394" s="14"/>
      <c r="DUS2394" s="14"/>
      <c r="DUT2394" s="14"/>
      <c r="DUU2394" s="14"/>
      <c r="DUV2394" s="14"/>
      <c r="DUW2394" s="14"/>
      <c r="DUX2394" s="14"/>
      <c r="DUY2394" s="14"/>
      <c r="DUZ2394" s="14"/>
      <c r="DVA2394" s="14"/>
      <c r="DVB2394" s="14"/>
      <c r="DVC2394" s="14"/>
      <c r="DVD2394" s="14"/>
      <c r="DVE2394" s="14"/>
      <c r="DVF2394" s="14"/>
      <c r="DVG2394" s="14"/>
      <c r="DVH2394" s="14"/>
      <c r="DVI2394" s="14"/>
      <c r="DVJ2394" s="14"/>
      <c r="DVK2394" s="14"/>
      <c r="DVL2394" s="14"/>
      <c r="DVM2394" s="14"/>
      <c r="DVN2394" s="14"/>
      <c r="DVO2394" s="14"/>
      <c r="DVP2394" s="14"/>
      <c r="DVQ2394" s="14"/>
      <c r="DVR2394" s="14"/>
      <c r="DVS2394" s="14"/>
      <c r="DVT2394" s="14"/>
      <c r="DVU2394" s="14"/>
      <c r="DVV2394" s="14"/>
      <c r="DVW2394" s="14"/>
      <c r="DVX2394" s="14"/>
      <c r="DVY2394" s="14"/>
      <c r="DVZ2394" s="14"/>
      <c r="DWA2394" s="14"/>
      <c r="DWB2394" s="14"/>
      <c r="DWC2394" s="14"/>
      <c r="DWD2394" s="14"/>
      <c r="DWE2394" s="14"/>
      <c r="DWF2394" s="14"/>
      <c r="DWG2394" s="14"/>
      <c r="DWH2394" s="14"/>
      <c r="DWI2394" s="14"/>
      <c r="DWJ2394" s="14"/>
      <c r="DWK2394" s="14"/>
      <c r="DWL2394" s="14"/>
      <c r="DWM2394" s="14"/>
      <c r="DWN2394" s="14"/>
      <c r="DWO2394" s="14"/>
      <c r="DWP2394" s="14"/>
      <c r="DWQ2394" s="14"/>
      <c r="DWR2394" s="14"/>
      <c r="DWS2394" s="14"/>
      <c r="DWT2394" s="14"/>
      <c r="DWU2394" s="14"/>
      <c r="DWV2394" s="14"/>
      <c r="DWW2394" s="14"/>
      <c r="DWX2394" s="14"/>
      <c r="DWY2394" s="14"/>
      <c r="DWZ2394" s="14"/>
      <c r="DXA2394" s="14"/>
      <c r="DXB2394" s="14"/>
      <c r="DXC2394" s="14"/>
      <c r="DXD2394" s="14"/>
      <c r="DXE2394" s="14"/>
      <c r="DXF2394" s="14"/>
      <c r="DXG2394" s="14"/>
      <c r="DXH2394" s="14"/>
      <c r="DXI2394" s="14"/>
      <c r="DXJ2394" s="14"/>
      <c r="DXK2394" s="14"/>
      <c r="DXL2394" s="14"/>
      <c r="DXM2394" s="14"/>
      <c r="DXN2394" s="14"/>
      <c r="DXO2394" s="14"/>
      <c r="DXP2394" s="14"/>
      <c r="DXQ2394" s="14"/>
      <c r="DXR2394" s="14"/>
      <c r="DXS2394" s="14"/>
      <c r="DXT2394" s="14"/>
      <c r="DXU2394" s="14"/>
      <c r="DXV2394" s="14"/>
      <c r="DXW2394" s="14"/>
      <c r="DXX2394" s="14"/>
      <c r="DXY2394" s="14"/>
      <c r="DXZ2394" s="14"/>
      <c r="DYA2394" s="14"/>
      <c r="DYB2394" s="14"/>
      <c r="DYC2394" s="14"/>
      <c r="DYD2394" s="14"/>
      <c r="DYE2394" s="14"/>
      <c r="DYF2394" s="14"/>
      <c r="DYG2394" s="14"/>
      <c r="DYH2394" s="14"/>
      <c r="DYI2394" s="14"/>
      <c r="DYJ2394" s="14"/>
      <c r="DYK2394" s="14"/>
      <c r="DYL2394" s="14"/>
      <c r="DYM2394" s="14"/>
      <c r="DYN2394" s="14"/>
      <c r="DYO2394" s="14"/>
      <c r="DYP2394" s="14"/>
      <c r="DYQ2394" s="14"/>
      <c r="DYR2394" s="14"/>
      <c r="DYS2394" s="14"/>
      <c r="DYT2394" s="14"/>
      <c r="DYU2394" s="14"/>
      <c r="DYV2394" s="14"/>
      <c r="DYW2394" s="14"/>
      <c r="DYX2394" s="14"/>
      <c r="DYY2394" s="14"/>
      <c r="DYZ2394" s="14"/>
      <c r="DZA2394" s="14"/>
      <c r="DZB2394" s="14"/>
      <c r="DZC2394" s="14"/>
      <c r="DZD2394" s="14"/>
      <c r="DZE2394" s="14"/>
      <c r="DZF2394" s="14"/>
      <c r="DZG2394" s="14"/>
      <c r="DZH2394" s="14"/>
      <c r="DZI2394" s="14"/>
      <c r="DZJ2394" s="14"/>
      <c r="DZK2394" s="14"/>
      <c r="DZL2394" s="14"/>
      <c r="DZM2394" s="14"/>
      <c r="DZN2394" s="14"/>
      <c r="DZO2394" s="14"/>
      <c r="DZP2394" s="14"/>
      <c r="DZQ2394" s="14"/>
      <c r="DZR2394" s="14"/>
      <c r="DZS2394" s="14"/>
      <c r="DZT2394" s="14"/>
      <c r="DZU2394" s="14"/>
      <c r="DZV2394" s="14"/>
      <c r="DZW2394" s="14"/>
      <c r="DZX2394" s="14"/>
      <c r="DZY2394" s="14"/>
      <c r="DZZ2394" s="14"/>
      <c r="EAA2394" s="14"/>
      <c r="EAB2394" s="14"/>
      <c r="EAC2394" s="14"/>
      <c r="EAD2394" s="14"/>
      <c r="EAE2394" s="14"/>
      <c r="EAF2394" s="14"/>
      <c r="EAG2394" s="14"/>
      <c r="EAH2394" s="14"/>
      <c r="EAI2394" s="14"/>
      <c r="EAJ2394" s="14"/>
      <c r="EAK2394" s="14"/>
      <c r="EAL2394" s="14"/>
      <c r="EAM2394" s="14"/>
      <c r="EAN2394" s="14"/>
      <c r="EAO2394" s="14"/>
      <c r="EAP2394" s="14"/>
      <c r="EAQ2394" s="14"/>
      <c r="EAR2394" s="14"/>
      <c r="EAS2394" s="14"/>
      <c r="EAT2394" s="14"/>
      <c r="EAU2394" s="14"/>
      <c r="EAV2394" s="14"/>
      <c r="EAW2394" s="14"/>
      <c r="EAX2394" s="14"/>
      <c r="EAY2394" s="14"/>
      <c r="EAZ2394" s="14"/>
      <c r="EBA2394" s="14"/>
      <c r="EBB2394" s="14"/>
      <c r="EBC2394" s="14"/>
      <c r="EBD2394" s="14"/>
      <c r="EBE2394" s="14"/>
      <c r="EBF2394" s="14"/>
      <c r="EBG2394" s="14"/>
      <c r="EBH2394" s="14"/>
      <c r="EBI2394" s="14"/>
      <c r="EBJ2394" s="14"/>
      <c r="EBK2394" s="14"/>
      <c r="EBL2394" s="14"/>
      <c r="EBM2394" s="14"/>
      <c r="EBN2394" s="14"/>
      <c r="EBO2394" s="14"/>
      <c r="EBP2394" s="14"/>
      <c r="EBQ2394" s="14"/>
      <c r="EBR2394" s="14"/>
      <c r="EBS2394" s="14"/>
      <c r="EBT2394" s="14"/>
      <c r="EBU2394" s="14"/>
      <c r="EBV2394" s="14"/>
      <c r="EBW2394" s="14"/>
      <c r="EBX2394" s="14"/>
      <c r="EBY2394" s="14"/>
      <c r="EBZ2394" s="14"/>
      <c r="ECA2394" s="14"/>
      <c r="ECB2394" s="14"/>
      <c r="ECC2394" s="14"/>
      <c r="ECD2394" s="14"/>
      <c r="ECE2394" s="14"/>
      <c r="ECF2394" s="14"/>
      <c r="ECG2394" s="14"/>
      <c r="ECH2394" s="14"/>
      <c r="ECI2394" s="14"/>
      <c r="ECJ2394" s="14"/>
      <c r="ECK2394" s="14"/>
      <c r="ECL2394" s="14"/>
      <c r="ECM2394" s="14"/>
      <c r="ECN2394" s="14"/>
      <c r="ECO2394" s="14"/>
      <c r="ECP2394" s="14"/>
      <c r="ECQ2394" s="14"/>
      <c r="ECR2394" s="14"/>
      <c r="ECS2394" s="14"/>
      <c r="ECT2394" s="14"/>
      <c r="ECU2394" s="14"/>
      <c r="ECV2394" s="14"/>
      <c r="ECW2394" s="14"/>
      <c r="ECX2394" s="14"/>
      <c r="ECY2394" s="14"/>
      <c r="ECZ2394" s="14"/>
      <c r="EDA2394" s="14"/>
      <c r="EDB2394" s="14"/>
      <c r="EDC2394" s="14"/>
      <c r="EDD2394" s="14"/>
      <c r="EDE2394" s="14"/>
      <c r="EDF2394" s="14"/>
      <c r="EDG2394" s="14"/>
      <c r="EDH2394" s="14"/>
      <c r="EDI2394" s="14"/>
      <c r="EDJ2394" s="14"/>
      <c r="EDK2394" s="14"/>
      <c r="EDL2394" s="14"/>
      <c r="EDM2394" s="14"/>
      <c r="EDN2394" s="14"/>
      <c r="EDO2394" s="14"/>
      <c r="EDP2394" s="14"/>
      <c r="EDQ2394" s="14"/>
      <c r="EDR2394" s="14"/>
      <c r="EDS2394" s="14"/>
      <c r="EDT2394" s="14"/>
      <c r="EDU2394" s="14"/>
      <c r="EDV2394" s="14"/>
      <c r="EDW2394" s="14"/>
      <c r="EDX2394" s="14"/>
      <c r="EDY2394" s="14"/>
      <c r="EDZ2394" s="14"/>
      <c r="EEA2394" s="14"/>
      <c r="EEB2394" s="14"/>
      <c r="EEC2394" s="14"/>
      <c r="EED2394" s="14"/>
      <c r="EEE2394" s="14"/>
      <c r="EEF2394" s="14"/>
      <c r="EEG2394" s="14"/>
      <c r="EEH2394" s="14"/>
      <c r="EEI2394" s="14"/>
      <c r="EEJ2394" s="14"/>
      <c r="EEK2394" s="14"/>
      <c r="EEL2394" s="14"/>
      <c r="EEM2394" s="14"/>
      <c r="EEN2394" s="14"/>
      <c r="EEO2394" s="14"/>
      <c r="EEP2394" s="14"/>
      <c r="EEQ2394" s="14"/>
      <c r="EER2394" s="14"/>
      <c r="EES2394" s="14"/>
      <c r="EET2394" s="14"/>
      <c r="EEU2394" s="14"/>
      <c r="EEV2394" s="14"/>
      <c r="EEW2394" s="14"/>
      <c r="EEX2394" s="14"/>
      <c r="EEY2394" s="14"/>
      <c r="EEZ2394" s="14"/>
      <c r="EFA2394" s="14"/>
      <c r="EFB2394" s="14"/>
      <c r="EFC2394" s="14"/>
      <c r="EFD2394" s="14"/>
      <c r="EFE2394" s="14"/>
      <c r="EFF2394" s="14"/>
      <c r="EFG2394" s="14"/>
      <c r="EFH2394" s="14"/>
      <c r="EFI2394" s="14"/>
      <c r="EFJ2394" s="14"/>
      <c r="EFK2394" s="14"/>
      <c r="EFL2394" s="14"/>
      <c r="EFM2394" s="14"/>
      <c r="EFN2394" s="14"/>
      <c r="EFO2394" s="14"/>
      <c r="EFP2394" s="14"/>
      <c r="EFQ2394" s="14"/>
      <c r="EFR2394" s="14"/>
      <c r="EFS2394" s="14"/>
      <c r="EFT2394" s="14"/>
      <c r="EFU2394" s="14"/>
      <c r="EFV2394" s="14"/>
      <c r="EFW2394" s="14"/>
      <c r="EFX2394" s="14"/>
      <c r="EFY2394" s="14"/>
      <c r="EFZ2394" s="14"/>
      <c r="EGA2394" s="14"/>
      <c r="EGB2394" s="14"/>
      <c r="EGC2394" s="14"/>
      <c r="EGD2394" s="14"/>
      <c r="EGE2394" s="14"/>
      <c r="EGF2394" s="14"/>
      <c r="EGG2394" s="14"/>
      <c r="EGH2394" s="14"/>
      <c r="EGI2394" s="14"/>
      <c r="EGJ2394" s="14"/>
      <c r="EGK2394" s="14"/>
      <c r="EGL2394" s="14"/>
      <c r="EGM2394" s="14"/>
      <c r="EGN2394" s="14"/>
      <c r="EGO2394" s="14"/>
      <c r="EGP2394" s="14"/>
      <c r="EGQ2394" s="14"/>
      <c r="EGR2394" s="14"/>
      <c r="EGS2394" s="14"/>
      <c r="EGT2394" s="14"/>
      <c r="EGU2394" s="14"/>
      <c r="EGV2394" s="14"/>
      <c r="EGW2394" s="14"/>
      <c r="EGX2394" s="14"/>
      <c r="EGY2394" s="14"/>
      <c r="EGZ2394" s="14"/>
      <c r="EHA2394" s="14"/>
      <c r="EHB2394" s="14"/>
      <c r="EHC2394" s="14"/>
      <c r="EHD2394" s="14"/>
      <c r="EHE2394" s="14"/>
      <c r="EHF2394" s="14"/>
      <c r="EHG2394" s="14"/>
      <c r="EHH2394" s="14"/>
      <c r="EHI2394" s="14"/>
      <c r="EHJ2394" s="14"/>
      <c r="EHK2394" s="14"/>
      <c r="EHL2394" s="14"/>
      <c r="EHM2394" s="14"/>
      <c r="EHN2394" s="14"/>
      <c r="EHO2394" s="14"/>
      <c r="EHP2394" s="14"/>
      <c r="EHQ2394" s="14"/>
      <c r="EHR2394" s="14"/>
      <c r="EHS2394" s="14"/>
      <c r="EHT2394" s="14"/>
      <c r="EHU2394" s="14"/>
      <c r="EHV2394" s="14"/>
      <c r="EHW2394" s="14"/>
      <c r="EHX2394" s="14"/>
      <c r="EHY2394" s="14"/>
      <c r="EHZ2394" s="14"/>
      <c r="EIA2394" s="14"/>
      <c r="EIB2394" s="14"/>
      <c r="EIC2394" s="14"/>
      <c r="EID2394" s="14"/>
      <c r="EIE2394" s="14"/>
      <c r="EIF2394" s="14"/>
      <c r="EIG2394" s="14"/>
      <c r="EIH2394" s="14"/>
      <c r="EII2394" s="14"/>
      <c r="EIJ2394" s="14"/>
      <c r="EIK2394" s="14"/>
      <c r="EIL2394" s="14"/>
      <c r="EIM2394" s="14"/>
      <c r="EIN2394" s="14"/>
      <c r="EIO2394" s="14"/>
      <c r="EIP2394" s="14"/>
      <c r="EIQ2394" s="14"/>
      <c r="EIR2394" s="14"/>
      <c r="EIS2394" s="14"/>
      <c r="EIT2394" s="14"/>
      <c r="EIU2394" s="14"/>
      <c r="EIV2394" s="14"/>
      <c r="EIW2394" s="14"/>
      <c r="EIX2394" s="14"/>
      <c r="EIY2394" s="14"/>
      <c r="EIZ2394" s="14"/>
      <c r="EJA2394" s="14"/>
      <c r="EJB2394" s="14"/>
      <c r="EJC2394" s="14"/>
      <c r="EJD2394" s="14"/>
      <c r="EJE2394" s="14"/>
      <c r="EJF2394" s="14"/>
      <c r="EJG2394" s="14"/>
      <c r="EJH2394" s="14"/>
      <c r="EJI2394" s="14"/>
      <c r="EJJ2394" s="14"/>
      <c r="EJK2394" s="14"/>
      <c r="EJL2394" s="14"/>
      <c r="EJM2394" s="14"/>
      <c r="EJN2394" s="14"/>
      <c r="EJO2394" s="14"/>
      <c r="EJP2394" s="14"/>
      <c r="EJQ2394" s="14"/>
      <c r="EJR2394" s="14"/>
      <c r="EJS2394" s="14"/>
      <c r="EJT2394" s="14"/>
      <c r="EJU2394" s="14"/>
      <c r="EJV2394" s="14"/>
      <c r="EJW2394" s="14"/>
      <c r="EJX2394" s="14"/>
      <c r="EJY2394" s="14"/>
      <c r="EJZ2394" s="14"/>
      <c r="EKA2394" s="14"/>
      <c r="EKB2394" s="14"/>
      <c r="EKC2394" s="14"/>
      <c r="EKD2394" s="14"/>
      <c r="EKE2394" s="14"/>
      <c r="EKF2394" s="14"/>
      <c r="EKG2394" s="14"/>
      <c r="EKH2394" s="14"/>
      <c r="EKI2394" s="14"/>
      <c r="EKJ2394" s="14"/>
      <c r="EKK2394" s="14"/>
      <c r="EKL2394" s="14"/>
      <c r="EKM2394" s="14"/>
      <c r="EKN2394" s="14"/>
      <c r="EKO2394" s="14"/>
      <c r="EKP2394" s="14"/>
      <c r="EKQ2394" s="14"/>
      <c r="EKR2394" s="14"/>
      <c r="EKS2394" s="14"/>
      <c r="EKT2394" s="14"/>
      <c r="EKU2394" s="14"/>
      <c r="EKV2394" s="14"/>
      <c r="EKW2394" s="14"/>
      <c r="EKX2394" s="14"/>
      <c r="EKY2394" s="14"/>
      <c r="EKZ2394" s="14"/>
      <c r="ELA2394" s="14"/>
      <c r="ELB2394" s="14"/>
      <c r="ELC2394" s="14"/>
      <c r="ELD2394" s="14"/>
      <c r="ELE2394" s="14"/>
      <c r="ELF2394" s="14"/>
      <c r="ELG2394" s="14"/>
      <c r="ELH2394" s="14"/>
      <c r="ELI2394" s="14"/>
      <c r="ELJ2394" s="14"/>
      <c r="ELK2394" s="14"/>
      <c r="ELL2394" s="14"/>
      <c r="ELM2394" s="14"/>
      <c r="ELN2394" s="14"/>
      <c r="ELO2394" s="14"/>
      <c r="ELP2394" s="14"/>
      <c r="ELQ2394" s="14"/>
      <c r="ELR2394" s="14"/>
      <c r="ELS2394" s="14"/>
      <c r="ELT2394" s="14"/>
      <c r="ELU2394" s="14"/>
      <c r="ELV2394" s="14"/>
      <c r="ELW2394" s="14"/>
      <c r="ELX2394" s="14"/>
      <c r="ELY2394" s="14"/>
      <c r="ELZ2394" s="14"/>
      <c r="EMA2394" s="14"/>
      <c r="EMB2394" s="14"/>
      <c r="EMC2394" s="14"/>
      <c r="EMD2394" s="14"/>
      <c r="EME2394" s="14"/>
      <c r="EMF2394" s="14"/>
      <c r="EMG2394" s="14"/>
      <c r="EMH2394" s="14"/>
      <c r="EMI2394" s="14"/>
      <c r="EMJ2394" s="14"/>
      <c r="EMK2394" s="14"/>
      <c r="EML2394" s="14"/>
      <c r="EMM2394" s="14"/>
      <c r="EMN2394" s="14"/>
      <c r="EMO2394" s="14"/>
      <c r="EMP2394" s="14"/>
      <c r="EMQ2394" s="14"/>
      <c r="EMR2394" s="14"/>
      <c r="EMS2394" s="14"/>
      <c r="EMT2394" s="14"/>
      <c r="EMU2394" s="14"/>
      <c r="EMV2394" s="14"/>
      <c r="EMW2394" s="14"/>
      <c r="EMX2394" s="14"/>
      <c r="EMY2394" s="14"/>
      <c r="EMZ2394" s="14"/>
      <c r="ENA2394" s="14"/>
      <c r="ENB2394" s="14"/>
      <c r="ENC2394" s="14"/>
      <c r="END2394" s="14"/>
      <c r="ENE2394" s="14"/>
      <c r="ENF2394" s="14"/>
      <c r="ENG2394" s="14"/>
      <c r="ENH2394" s="14"/>
      <c r="ENI2394" s="14"/>
      <c r="ENJ2394" s="14"/>
      <c r="ENK2394" s="14"/>
      <c r="ENL2394" s="14"/>
      <c r="ENM2394" s="14"/>
      <c r="ENN2394" s="14"/>
      <c r="ENO2394" s="14"/>
      <c r="ENP2394" s="14"/>
      <c r="ENQ2394" s="14"/>
      <c r="ENR2394" s="14"/>
      <c r="ENS2394" s="14"/>
      <c r="ENT2394" s="14"/>
      <c r="ENU2394" s="14"/>
      <c r="ENV2394" s="14"/>
      <c r="ENW2394" s="14"/>
      <c r="ENX2394" s="14"/>
      <c r="ENY2394" s="14"/>
      <c r="ENZ2394" s="14"/>
      <c r="EOA2394" s="14"/>
      <c r="EOB2394" s="14"/>
      <c r="EOC2394" s="14"/>
      <c r="EOD2394" s="14"/>
      <c r="EOE2394" s="14"/>
      <c r="EOF2394" s="14"/>
      <c r="EOG2394" s="14"/>
      <c r="EOH2394" s="14"/>
      <c r="EOI2394" s="14"/>
      <c r="EOJ2394" s="14"/>
      <c r="EOK2394" s="14"/>
      <c r="EOL2394" s="14"/>
      <c r="EOM2394" s="14"/>
      <c r="EON2394" s="14"/>
      <c r="EOO2394" s="14"/>
      <c r="EOP2394" s="14"/>
      <c r="EOQ2394" s="14"/>
      <c r="EOR2394" s="14"/>
      <c r="EOS2394" s="14"/>
      <c r="EOT2394" s="14"/>
      <c r="EOU2394" s="14"/>
      <c r="EOV2394" s="14"/>
      <c r="EOW2394" s="14"/>
      <c r="EOX2394" s="14"/>
      <c r="EOY2394" s="14"/>
      <c r="EOZ2394" s="14"/>
      <c r="EPA2394" s="14"/>
      <c r="EPB2394" s="14"/>
      <c r="EPC2394" s="14"/>
      <c r="EPD2394" s="14"/>
      <c r="EPE2394" s="14"/>
      <c r="EPF2394" s="14"/>
      <c r="EPG2394" s="14"/>
      <c r="EPH2394" s="14"/>
      <c r="EPI2394" s="14"/>
      <c r="EPJ2394" s="14"/>
      <c r="EPK2394" s="14"/>
      <c r="EPL2394" s="14"/>
      <c r="EPM2394" s="14"/>
      <c r="EPN2394" s="14"/>
      <c r="EPO2394" s="14"/>
      <c r="EPP2394" s="14"/>
      <c r="EPQ2394" s="14"/>
      <c r="EPR2394" s="14"/>
      <c r="EPS2394" s="14"/>
      <c r="EPT2394" s="14"/>
      <c r="EPU2394" s="14"/>
      <c r="EPV2394" s="14"/>
      <c r="EPW2394" s="14"/>
      <c r="EPX2394" s="14"/>
      <c r="EPY2394" s="14"/>
      <c r="EPZ2394" s="14"/>
      <c r="EQA2394" s="14"/>
      <c r="EQB2394" s="14"/>
      <c r="EQC2394" s="14"/>
      <c r="EQD2394" s="14"/>
      <c r="EQE2394" s="14"/>
      <c r="EQF2394" s="14"/>
      <c r="EQG2394" s="14"/>
      <c r="EQH2394" s="14"/>
      <c r="EQI2394" s="14"/>
      <c r="EQJ2394" s="14"/>
      <c r="EQK2394" s="14"/>
      <c r="EQL2394" s="14"/>
      <c r="EQM2394" s="14"/>
      <c r="EQN2394" s="14"/>
      <c r="EQO2394" s="14"/>
      <c r="EQP2394" s="14"/>
      <c r="EQQ2394" s="14"/>
      <c r="EQR2394" s="14"/>
      <c r="EQS2394" s="14"/>
      <c r="EQT2394" s="14"/>
      <c r="EQU2394" s="14"/>
      <c r="EQV2394" s="14"/>
      <c r="EQW2394" s="14"/>
      <c r="EQX2394" s="14"/>
      <c r="EQY2394" s="14"/>
      <c r="EQZ2394" s="14"/>
      <c r="ERA2394" s="14"/>
      <c r="ERB2394" s="14"/>
      <c r="ERC2394" s="14"/>
      <c r="ERD2394" s="14"/>
      <c r="ERE2394" s="14"/>
      <c r="ERF2394" s="14"/>
      <c r="ERG2394" s="14"/>
      <c r="ERH2394" s="14"/>
      <c r="ERI2394" s="14"/>
      <c r="ERJ2394" s="14"/>
      <c r="ERK2394" s="14"/>
      <c r="ERL2394" s="14"/>
      <c r="ERM2394" s="14"/>
      <c r="ERN2394" s="14"/>
      <c r="ERO2394" s="14"/>
      <c r="ERP2394" s="14"/>
      <c r="ERQ2394" s="14"/>
      <c r="ERR2394" s="14"/>
      <c r="ERS2394" s="14"/>
      <c r="ERT2394" s="14"/>
      <c r="ERU2394" s="14"/>
      <c r="ERV2394" s="14"/>
      <c r="ERW2394" s="14"/>
      <c r="ERX2394" s="14"/>
      <c r="ERY2394" s="14"/>
      <c r="ERZ2394" s="14"/>
      <c r="ESA2394" s="14"/>
      <c r="ESB2394" s="14"/>
      <c r="ESC2394" s="14"/>
      <c r="ESD2394" s="14"/>
      <c r="ESE2394" s="14"/>
      <c r="ESF2394" s="14"/>
      <c r="ESG2394" s="14"/>
      <c r="ESH2394" s="14"/>
      <c r="ESI2394" s="14"/>
      <c r="ESJ2394" s="14"/>
      <c r="ESK2394" s="14"/>
      <c r="ESL2394" s="14"/>
      <c r="ESM2394" s="14"/>
      <c r="ESN2394" s="14"/>
      <c r="ESO2394" s="14"/>
      <c r="ESP2394" s="14"/>
      <c r="ESQ2394" s="14"/>
      <c r="ESR2394" s="14"/>
      <c r="ESS2394" s="14"/>
      <c r="EST2394" s="14"/>
      <c r="ESU2394" s="14"/>
      <c r="ESV2394" s="14"/>
      <c r="ESW2394" s="14"/>
      <c r="ESX2394" s="14"/>
      <c r="ESY2394" s="14"/>
      <c r="ESZ2394" s="14"/>
      <c r="ETA2394" s="14"/>
      <c r="ETB2394" s="14"/>
      <c r="ETC2394" s="14"/>
      <c r="ETD2394" s="14"/>
      <c r="ETE2394" s="14"/>
      <c r="ETF2394" s="14"/>
      <c r="ETG2394" s="14"/>
      <c r="ETH2394" s="14"/>
      <c r="ETI2394" s="14"/>
      <c r="ETJ2394" s="14"/>
      <c r="ETK2394" s="14"/>
      <c r="ETL2394" s="14"/>
      <c r="ETM2394" s="14"/>
      <c r="ETN2394" s="14"/>
      <c r="ETO2394" s="14"/>
      <c r="ETP2394" s="14"/>
      <c r="ETQ2394" s="14"/>
      <c r="ETR2394" s="14"/>
      <c r="ETS2394" s="14"/>
      <c r="ETT2394" s="14"/>
      <c r="ETU2394" s="14"/>
      <c r="ETV2394" s="14"/>
      <c r="ETW2394" s="14"/>
      <c r="ETX2394" s="14"/>
      <c r="ETY2394" s="14"/>
      <c r="ETZ2394" s="14"/>
      <c r="EUA2394" s="14"/>
      <c r="EUB2394" s="14"/>
      <c r="EUC2394" s="14"/>
      <c r="EUD2394" s="14"/>
      <c r="EUE2394" s="14"/>
      <c r="EUF2394" s="14"/>
      <c r="EUG2394" s="14"/>
      <c r="EUH2394" s="14"/>
      <c r="EUI2394" s="14"/>
      <c r="EUJ2394" s="14"/>
      <c r="EUK2394" s="14"/>
      <c r="EUL2394" s="14"/>
      <c r="EUM2394" s="14"/>
      <c r="EUN2394" s="14"/>
      <c r="EUO2394" s="14"/>
      <c r="EUP2394" s="14"/>
      <c r="EUQ2394" s="14"/>
      <c r="EUR2394" s="14"/>
      <c r="EUS2394" s="14"/>
      <c r="EUT2394" s="14"/>
      <c r="EUU2394" s="14"/>
      <c r="EUV2394" s="14"/>
      <c r="EUW2394" s="14"/>
      <c r="EUX2394" s="14"/>
      <c r="EUY2394" s="14"/>
      <c r="EUZ2394" s="14"/>
      <c r="EVA2394" s="14"/>
      <c r="EVB2394" s="14"/>
      <c r="EVC2394" s="14"/>
      <c r="EVD2394" s="14"/>
      <c r="EVE2394" s="14"/>
      <c r="EVF2394" s="14"/>
      <c r="EVG2394" s="14"/>
      <c r="EVH2394" s="14"/>
      <c r="EVI2394" s="14"/>
      <c r="EVJ2394" s="14"/>
      <c r="EVK2394" s="14"/>
      <c r="EVL2394" s="14"/>
      <c r="EVM2394" s="14"/>
      <c r="EVN2394" s="14"/>
      <c r="EVO2394" s="14"/>
      <c r="EVP2394" s="14"/>
      <c r="EVQ2394" s="14"/>
      <c r="EVR2394" s="14"/>
      <c r="EVS2394" s="14"/>
      <c r="EVT2394" s="14"/>
      <c r="EVU2394" s="14"/>
      <c r="EVV2394" s="14"/>
      <c r="EVW2394" s="14"/>
      <c r="EVX2394" s="14"/>
      <c r="EVY2394" s="14"/>
      <c r="EVZ2394" s="14"/>
      <c r="EWA2394" s="14"/>
      <c r="EWB2394" s="14"/>
      <c r="EWC2394" s="14"/>
      <c r="EWD2394" s="14"/>
      <c r="EWE2394" s="14"/>
      <c r="EWF2394" s="14"/>
      <c r="EWG2394" s="14"/>
      <c r="EWH2394" s="14"/>
      <c r="EWI2394" s="14"/>
      <c r="EWJ2394" s="14"/>
      <c r="EWK2394" s="14"/>
      <c r="EWL2394" s="14"/>
      <c r="EWM2394" s="14"/>
      <c r="EWN2394" s="14"/>
      <c r="EWO2394" s="14"/>
      <c r="EWP2394" s="14"/>
      <c r="EWQ2394" s="14"/>
      <c r="EWR2394" s="14"/>
      <c r="EWS2394" s="14"/>
      <c r="EWT2394" s="14"/>
      <c r="EWU2394" s="14"/>
      <c r="EWV2394" s="14"/>
      <c r="EWW2394" s="14"/>
      <c r="EWX2394" s="14"/>
      <c r="EWY2394" s="14"/>
      <c r="EWZ2394" s="14"/>
      <c r="EXA2394" s="14"/>
      <c r="EXB2394" s="14"/>
      <c r="EXC2394" s="14"/>
      <c r="EXD2394" s="14"/>
      <c r="EXE2394" s="14"/>
      <c r="EXF2394" s="14"/>
      <c r="EXG2394" s="14"/>
      <c r="EXH2394" s="14"/>
      <c r="EXI2394" s="14"/>
      <c r="EXJ2394" s="14"/>
      <c r="EXK2394" s="14"/>
      <c r="EXL2394" s="14"/>
      <c r="EXM2394" s="14"/>
      <c r="EXN2394" s="14"/>
      <c r="EXO2394" s="14"/>
      <c r="EXP2394" s="14"/>
      <c r="EXQ2394" s="14"/>
      <c r="EXR2394" s="14"/>
      <c r="EXS2394" s="14"/>
      <c r="EXT2394" s="14"/>
      <c r="EXU2394" s="14"/>
      <c r="EXV2394" s="14"/>
      <c r="EXW2394" s="14"/>
      <c r="EXX2394" s="14"/>
      <c r="EXY2394" s="14"/>
      <c r="EXZ2394" s="14"/>
      <c r="EYA2394" s="14"/>
      <c r="EYB2394" s="14"/>
      <c r="EYC2394" s="14"/>
      <c r="EYD2394" s="14"/>
      <c r="EYE2394" s="14"/>
      <c r="EYF2394" s="14"/>
      <c r="EYG2394" s="14"/>
      <c r="EYH2394" s="14"/>
      <c r="EYI2394" s="14"/>
      <c r="EYJ2394" s="14"/>
      <c r="EYK2394" s="14"/>
      <c r="EYL2394" s="14"/>
      <c r="EYM2394" s="14"/>
      <c r="EYN2394" s="14"/>
      <c r="EYO2394" s="14"/>
      <c r="EYP2394" s="14"/>
      <c r="EYQ2394" s="14"/>
      <c r="EYR2394" s="14"/>
      <c r="EYS2394" s="14"/>
      <c r="EYT2394" s="14"/>
      <c r="EYU2394" s="14"/>
      <c r="EYV2394" s="14"/>
      <c r="EYW2394" s="14"/>
      <c r="EYX2394" s="14"/>
      <c r="EYY2394" s="14"/>
      <c r="EYZ2394" s="14"/>
      <c r="EZA2394" s="14"/>
      <c r="EZB2394" s="14"/>
      <c r="EZC2394" s="14"/>
      <c r="EZD2394" s="14"/>
      <c r="EZE2394" s="14"/>
      <c r="EZF2394" s="14"/>
      <c r="EZG2394" s="14"/>
      <c r="EZH2394" s="14"/>
      <c r="EZI2394" s="14"/>
      <c r="EZJ2394" s="14"/>
      <c r="EZK2394" s="14"/>
      <c r="EZL2394" s="14"/>
      <c r="EZM2394" s="14"/>
      <c r="EZN2394" s="14"/>
      <c r="EZO2394" s="14"/>
      <c r="EZP2394" s="14"/>
      <c r="EZQ2394" s="14"/>
      <c r="EZR2394" s="14"/>
      <c r="EZS2394" s="14"/>
      <c r="EZT2394" s="14"/>
      <c r="EZU2394" s="14"/>
      <c r="EZV2394" s="14"/>
      <c r="EZW2394" s="14"/>
      <c r="EZX2394" s="14"/>
      <c r="EZY2394" s="14"/>
      <c r="EZZ2394" s="14"/>
      <c r="FAA2394" s="14"/>
      <c r="FAB2394" s="14"/>
      <c r="FAC2394" s="14"/>
      <c r="FAD2394" s="14"/>
      <c r="FAE2394" s="14"/>
      <c r="FAF2394" s="14"/>
      <c r="FAG2394" s="14"/>
      <c r="FAH2394" s="14"/>
      <c r="FAI2394" s="14"/>
      <c r="FAJ2394" s="14"/>
      <c r="FAK2394" s="14"/>
      <c r="FAL2394" s="14"/>
      <c r="FAM2394" s="14"/>
      <c r="FAN2394" s="14"/>
      <c r="FAO2394" s="14"/>
      <c r="FAP2394" s="14"/>
      <c r="FAQ2394" s="14"/>
      <c r="FAR2394" s="14"/>
      <c r="FAS2394" s="14"/>
      <c r="FAT2394" s="14"/>
      <c r="FAU2394" s="14"/>
      <c r="FAV2394" s="14"/>
      <c r="FAW2394" s="14"/>
      <c r="FAX2394" s="14"/>
      <c r="FAY2394" s="14"/>
      <c r="FAZ2394" s="14"/>
      <c r="FBA2394" s="14"/>
      <c r="FBB2394" s="14"/>
      <c r="FBC2394" s="14"/>
      <c r="FBD2394" s="14"/>
      <c r="FBE2394" s="14"/>
      <c r="FBF2394" s="14"/>
      <c r="FBG2394" s="14"/>
      <c r="FBH2394" s="14"/>
      <c r="FBI2394" s="14"/>
      <c r="FBJ2394" s="14"/>
      <c r="FBK2394" s="14"/>
      <c r="FBL2394" s="14"/>
      <c r="FBM2394" s="14"/>
      <c r="FBN2394" s="14"/>
      <c r="FBO2394" s="14"/>
      <c r="FBP2394" s="14"/>
      <c r="FBQ2394" s="14"/>
      <c r="FBR2394" s="14"/>
      <c r="FBS2394" s="14"/>
      <c r="FBT2394" s="14"/>
      <c r="FBU2394" s="14"/>
      <c r="FBV2394" s="14"/>
      <c r="FBW2394" s="14"/>
      <c r="FBX2394" s="14"/>
      <c r="FBY2394" s="14"/>
      <c r="FBZ2394" s="14"/>
      <c r="FCA2394" s="14"/>
      <c r="FCB2394" s="14"/>
      <c r="FCC2394" s="14"/>
      <c r="FCD2394" s="14"/>
      <c r="FCE2394" s="14"/>
      <c r="FCF2394" s="14"/>
      <c r="FCG2394" s="14"/>
      <c r="FCH2394" s="14"/>
      <c r="FCI2394" s="14"/>
      <c r="FCJ2394" s="14"/>
      <c r="FCK2394" s="14"/>
      <c r="FCL2394" s="14"/>
      <c r="FCM2394" s="14"/>
      <c r="FCN2394" s="14"/>
      <c r="FCO2394" s="14"/>
      <c r="FCP2394" s="14"/>
      <c r="FCQ2394" s="14"/>
      <c r="FCR2394" s="14"/>
      <c r="FCS2394" s="14"/>
      <c r="FCT2394" s="14"/>
      <c r="FCU2394" s="14"/>
      <c r="FCV2394" s="14"/>
      <c r="FCW2394" s="14"/>
      <c r="FCX2394" s="14"/>
      <c r="FCY2394" s="14"/>
      <c r="FCZ2394" s="14"/>
      <c r="FDA2394" s="14"/>
      <c r="FDB2394" s="14"/>
      <c r="FDC2394" s="14"/>
      <c r="FDD2394" s="14"/>
      <c r="FDE2394" s="14"/>
      <c r="FDF2394" s="14"/>
      <c r="FDG2394" s="14"/>
      <c r="FDH2394" s="14"/>
      <c r="FDI2394" s="14"/>
      <c r="FDJ2394" s="14"/>
      <c r="FDK2394" s="14"/>
      <c r="FDL2394" s="14"/>
      <c r="FDM2394" s="14"/>
      <c r="FDN2394" s="14"/>
      <c r="FDO2394" s="14"/>
      <c r="FDP2394" s="14"/>
      <c r="FDQ2394" s="14"/>
      <c r="FDR2394" s="14"/>
      <c r="FDS2394" s="14"/>
      <c r="FDT2394" s="14"/>
      <c r="FDU2394" s="14"/>
      <c r="FDV2394" s="14"/>
      <c r="FDW2394" s="14"/>
      <c r="FDX2394" s="14"/>
      <c r="FDY2394" s="14"/>
      <c r="FDZ2394" s="14"/>
      <c r="FEA2394" s="14"/>
      <c r="FEB2394" s="14"/>
      <c r="FEC2394" s="14"/>
      <c r="FED2394" s="14"/>
      <c r="FEE2394" s="14"/>
      <c r="FEF2394" s="14"/>
      <c r="FEG2394" s="14"/>
      <c r="FEH2394" s="14"/>
      <c r="FEI2394" s="14"/>
      <c r="FEJ2394" s="14"/>
      <c r="FEK2394" s="14"/>
      <c r="FEL2394" s="14"/>
      <c r="FEM2394" s="14"/>
      <c r="FEN2394" s="14"/>
      <c r="FEO2394" s="14"/>
      <c r="FEP2394" s="14"/>
      <c r="FEQ2394" s="14"/>
      <c r="FER2394" s="14"/>
      <c r="FES2394" s="14"/>
      <c r="FET2394" s="14"/>
      <c r="FEU2394" s="14"/>
      <c r="FEV2394" s="14"/>
      <c r="FEW2394" s="14"/>
      <c r="FEX2394" s="14"/>
      <c r="FEY2394" s="14"/>
      <c r="FEZ2394" s="14"/>
      <c r="FFA2394" s="14"/>
      <c r="FFB2394" s="14"/>
      <c r="FFC2394" s="14"/>
      <c r="FFD2394" s="14"/>
      <c r="FFE2394" s="14"/>
      <c r="FFF2394" s="14"/>
      <c r="FFG2394" s="14"/>
      <c r="FFH2394" s="14"/>
      <c r="FFI2394" s="14"/>
      <c r="FFJ2394" s="14"/>
      <c r="FFK2394" s="14"/>
      <c r="FFL2394" s="14"/>
      <c r="FFM2394" s="14"/>
      <c r="FFN2394" s="14"/>
      <c r="FFO2394" s="14"/>
      <c r="FFP2394" s="14"/>
      <c r="FFQ2394" s="14"/>
      <c r="FFR2394" s="14"/>
      <c r="FFS2394" s="14"/>
      <c r="FFT2394" s="14"/>
      <c r="FFU2394" s="14"/>
      <c r="FFV2394" s="14"/>
      <c r="FFW2394" s="14"/>
      <c r="FFX2394" s="14"/>
      <c r="FFY2394" s="14"/>
      <c r="FFZ2394" s="14"/>
      <c r="FGA2394" s="14"/>
      <c r="FGB2394" s="14"/>
      <c r="FGC2394" s="14"/>
      <c r="FGD2394" s="14"/>
      <c r="FGE2394" s="14"/>
      <c r="FGF2394" s="14"/>
      <c r="FGG2394" s="14"/>
      <c r="FGH2394" s="14"/>
      <c r="FGI2394" s="14"/>
      <c r="FGJ2394" s="14"/>
      <c r="FGK2394" s="14"/>
      <c r="FGL2394" s="14"/>
      <c r="FGM2394" s="14"/>
      <c r="FGN2394" s="14"/>
      <c r="FGO2394" s="14"/>
      <c r="FGP2394" s="14"/>
      <c r="FGQ2394" s="14"/>
      <c r="FGR2394" s="14"/>
      <c r="FGS2394" s="14"/>
      <c r="FGT2394" s="14"/>
      <c r="FGU2394" s="14"/>
      <c r="FGV2394" s="14"/>
      <c r="FGW2394" s="14"/>
      <c r="FGX2394" s="14"/>
      <c r="FGY2394" s="14"/>
      <c r="FGZ2394" s="14"/>
      <c r="FHA2394" s="14"/>
      <c r="FHB2394" s="14"/>
      <c r="FHC2394" s="14"/>
      <c r="FHD2394" s="14"/>
      <c r="FHE2394" s="14"/>
      <c r="FHF2394" s="14"/>
      <c r="FHG2394" s="14"/>
      <c r="FHH2394" s="14"/>
      <c r="FHI2394" s="14"/>
      <c r="FHJ2394" s="14"/>
      <c r="FHK2394" s="14"/>
      <c r="FHL2394" s="14"/>
      <c r="FHM2394" s="14"/>
      <c r="FHN2394" s="14"/>
      <c r="FHO2394" s="14"/>
      <c r="FHP2394" s="14"/>
      <c r="FHQ2394" s="14"/>
      <c r="FHR2394" s="14"/>
      <c r="FHS2394" s="14"/>
      <c r="FHT2394" s="14"/>
      <c r="FHU2394" s="14"/>
      <c r="FHV2394" s="14"/>
      <c r="FHW2394" s="14"/>
      <c r="FHX2394" s="14"/>
      <c r="FHY2394" s="14"/>
      <c r="FHZ2394" s="14"/>
      <c r="FIA2394" s="14"/>
      <c r="FIB2394" s="14"/>
      <c r="FIC2394" s="14"/>
      <c r="FID2394" s="14"/>
      <c r="FIE2394" s="14"/>
      <c r="FIF2394" s="14"/>
      <c r="FIG2394" s="14"/>
      <c r="FIH2394" s="14"/>
      <c r="FII2394" s="14"/>
      <c r="FIJ2394" s="14"/>
      <c r="FIK2394" s="14"/>
      <c r="FIL2394" s="14"/>
      <c r="FIM2394" s="14"/>
      <c r="FIN2394" s="14"/>
      <c r="FIO2394" s="14"/>
      <c r="FIP2394" s="14"/>
      <c r="FIQ2394" s="14"/>
      <c r="FIR2394" s="14"/>
      <c r="FIS2394" s="14"/>
      <c r="FIT2394" s="14"/>
      <c r="FIU2394" s="14"/>
      <c r="FIV2394" s="14"/>
      <c r="FIW2394" s="14"/>
      <c r="FIX2394" s="14"/>
      <c r="FIY2394" s="14"/>
      <c r="FIZ2394" s="14"/>
      <c r="FJA2394" s="14"/>
      <c r="FJB2394" s="14"/>
      <c r="FJC2394" s="14"/>
      <c r="FJD2394" s="14"/>
      <c r="FJE2394" s="14"/>
      <c r="FJF2394" s="14"/>
      <c r="FJG2394" s="14"/>
      <c r="FJH2394" s="14"/>
      <c r="FJI2394" s="14"/>
      <c r="FJJ2394" s="14"/>
      <c r="FJK2394" s="14"/>
      <c r="FJL2394" s="14"/>
      <c r="FJM2394" s="14"/>
      <c r="FJN2394" s="14"/>
      <c r="FJO2394" s="14"/>
      <c r="FJP2394" s="14"/>
      <c r="FJQ2394" s="14"/>
      <c r="FJR2394" s="14"/>
      <c r="FJS2394" s="14"/>
      <c r="FJT2394" s="14"/>
      <c r="FJU2394" s="14"/>
      <c r="FJV2394" s="14"/>
      <c r="FJW2394" s="14"/>
      <c r="FJX2394" s="14"/>
      <c r="FJY2394" s="14"/>
      <c r="FJZ2394" s="14"/>
      <c r="FKA2394" s="14"/>
      <c r="FKB2394" s="14"/>
      <c r="FKC2394" s="14"/>
      <c r="FKD2394" s="14"/>
      <c r="FKE2394" s="14"/>
      <c r="FKF2394" s="14"/>
      <c r="FKG2394" s="14"/>
      <c r="FKH2394" s="14"/>
      <c r="FKI2394" s="14"/>
      <c r="FKJ2394" s="14"/>
      <c r="FKK2394" s="14"/>
      <c r="FKL2394" s="14"/>
      <c r="FKM2394" s="14"/>
      <c r="FKN2394" s="14"/>
      <c r="FKO2394" s="14"/>
      <c r="FKP2394" s="14"/>
      <c r="FKQ2394" s="14"/>
      <c r="FKR2394" s="14"/>
      <c r="FKS2394" s="14"/>
      <c r="FKT2394" s="14"/>
      <c r="FKU2394" s="14"/>
      <c r="FKV2394" s="14"/>
      <c r="FKW2394" s="14"/>
      <c r="FKX2394" s="14"/>
      <c r="FKY2394" s="14"/>
      <c r="FKZ2394" s="14"/>
      <c r="FLA2394" s="14"/>
      <c r="FLB2394" s="14"/>
      <c r="FLC2394" s="14"/>
      <c r="FLD2394" s="14"/>
      <c r="FLE2394" s="14"/>
      <c r="FLF2394" s="14"/>
      <c r="FLG2394" s="14"/>
      <c r="FLH2394" s="14"/>
      <c r="FLI2394" s="14"/>
      <c r="FLJ2394" s="14"/>
      <c r="FLK2394" s="14"/>
      <c r="FLL2394" s="14"/>
      <c r="FLM2394" s="14"/>
      <c r="FLN2394" s="14"/>
      <c r="FLO2394" s="14"/>
      <c r="FLP2394" s="14"/>
      <c r="FLQ2394" s="14"/>
      <c r="FLR2394" s="14"/>
      <c r="FLS2394" s="14"/>
      <c r="FLT2394" s="14"/>
      <c r="FLU2394" s="14"/>
      <c r="FLV2394" s="14"/>
      <c r="FLW2394" s="14"/>
      <c r="FLX2394" s="14"/>
      <c r="FLY2394" s="14"/>
      <c r="FLZ2394" s="14"/>
      <c r="FMA2394" s="14"/>
      <c r="FMB2394" s="14"/>
      <c r="FMC2394" s="14"/>
      <c r="FMD2394" s="14"/>
      <c r="FME2394" s="14"/>
      <c r="FMF2394" s="14"/>
      <c r="FMG2394" s="14"/>
      <c r="FMH2394" s="14"/>
      <c r="FMI2394" s="14"/>
      <c r="FMJ2394" s="14"/>
      <c r="FMK2394" s="14"/>
      <c r="FML2394" s="14"/>
      <c r="FMM2394" s="14"/>
      <c r="FMN2394" s="14"/>
      <c r="FMO2394" s="14"/>
      <c r="FMP2394" s="14"/>
      <c r="FMQ2394" s="14"/>
      <c r="FMR2394" s="14"/>
      <c r="FMS2394" s="14"/>
      <c r="FMT2394" s="14"/>
      <c r="FMU2394" s="14"/>
      <c r="FMV2394" s="14"/>
      <c r="FMW2394" s="14"/>
      <c r="FMX2394" s="14"/>
      <c r="FMY2394" s="14"/>
      <c r="FMZ2394" s="14"/>
      <c r="FNA2394" s="14"/>
      <c r="FNB2394" s="14"/>
      <c r="FNC2394" s="14"/>
      <c r="FND2394" s="14"/>
      <c r="FNE2394" s="14"/>
      <c r="FNF2394" s="14"/>
      <c r="FNG2394" s="14"/>
      <c r="FNH2394" s="14"/>
      <c r="FNI2394" s="14"/>
      <c r="FNJ2394" s="14"/>
      <c r="FNK2394" s="14"/>
      <c r="FNL2394" s="14"/>
      <c r="FNM2394" s="14"/>
      <c r="FNN2394" s="14"/>
      <c r="FNO2394" s="14"/>
      <c r="FNP2394" s="14"/>
      <c r="FNQ2394" s="14"/>
      <c r="FNR2394" s="14"/>
      <c r="FNS2394" s="14"/>
      <c r="FNT2394" s="14"/>
      <c r="FNU2394" s="14"/>
      <c r="FNV2394" s="14"/>
      <c r="FNW2394" s="14"/>
      <c r="FNX2394" s="14"/>
      <c r="FNY2394" s="14"/>
      <c r="FNZ2394" s="14"/>
      <c r="FOA2394" s="14"/>
      <c r="FOB2394" s="14"/>
      <c r="FOC2394" s="14"/>
      <c r="FOD2394" s="14"/>
      <c r="FOE2394" s="14"/>
      <c r="FOF2394" s="14"/>
      <c r="FOG2394" s="14"/>
      <c r="FOH2394" s="14"/>
      <c r="FOI2394" s="14"/>
      <c r="FOJ2394" s="14"/>
      <c r="FOK2394" s="14"/>
      <c r="FOL2394" s="14"/>
      <c r="FOM2394" s="14"/>
      <c r="FON2394" s="14"/>
      <c r="FOO2394" s="14"/>
      <c r="FOP2394" s="14"/>
      <c r="FOQ2394" s="14"/>
      <c r="FOR2394" s="14"/>
      <c r="FOS2394" s="14"/>
      <c r="FOT2394" s="14"/>
      <c r="FOU2394" s="14"/>
      <c r="FOV2394" s="14"/>
      <c r="FOW2394" s="14"/>
      <c r="FOX2394" s="14"/>
      <c r="FOY2394" s="14"/>
      <c r="FOZ2394" s="14"/>
      <c r="FPA2394" s="14"/>
      <c r="FPB2394" s="14"/>
      <c r="FPC2394" s="14"/>
      <c r="FPD2394" s="14"/>
      <c r="FPE2394" s="14"/>
      <c r="FPF2394" s="14"/>
      <c r="FPG2394" s="14"/>
      <c r="FPH2394" s="14"/>
      <c r="FPI2394" s="14"/>
      <c r="FPJ2394" s="14"/>
      <c r="FPK2394" s="14"/>
      <c r="FPL2394" s="14"/>
      <c r="FPM2394" s="14"/>
      <c r="FPN2394" s="14"/>
      <c r="FPO2394" s="14"/>
      <c r="FPP2394" s="14"/>
      <c r="FPQ2394" s="14"/>
      <c r="FPR2394" s="14"/>
      <c r="FPS2394" s="14"/>
      <c r="FPT2394" s="14"/>
      <c r="FPU2394" s="14"/>
      <c r="FPV2394" s="14"/>
      <c r="FPW2394" s="14"/>
      <c r="FPX2394" s="14"/>
      <c r="FPY2394" s="14"/>
      <c r="FPZ2394" s="14"/>
      <c r="FQA2394" s="14"/>
      <c r="FQB2394" s="14"/>
      <c r="FQC2394" s="14"/>
      <c r="FQD2394" s="14"/>
      <c r="FQE2394" s="14"/>
      <c r="FQF2394" s="14"/>
      <c r="FQG2394" s="14"/>
      <c r="FQH2394" s="14"/>
      <c r="FQI2394" s="14"/>
      <c r="FQJ2394" s="14"/>
      <c r="FQK2394" s="14"/>
      <c r="FQL2394" s="14"/>
      <c r="FQM2394" s="14"/>
      <c r="FQN2394" s="14"/>
      <c r="FQO2394" s="14"/>
      <c r="FQP2394" s="14"/>
      <c r="FQQ2394" s="14"/>
      <c r="FQR2394" s="14"/>
      <c r="FQS2394" s="14"/>
      <c r="FQT2394" s="14"/>
      <c r="FQU2394" s="14"/>
      <c r="FQV2394" s="14"/>
      <c r="FQW2394" s="14"/>
      <c r="FQX2394" s="14"/>
      <c r="FQY2394" s="14"/>
      <c r="FQZ2394" s="14"/>
      <c r="FRA2394" s="14"/>
      <c r="FRB2394" s="14"/>
      <c r="FRC2394" s="14"/>
      <c r="FRD2394" s="14"/>
      <c r="FRE2394" s="14"/>
      <c r="FRF2394" s="14"/>
      <c r="FRG2394" s="14"/>
      <c r="FRH2394" s="14"/>
      <c r="FRI2394" s="14"/>
      <c r="FRJ2394" s="14"/>
      <c r="FRK2394" s="14"/>
      <c r="FRL2394" s="14"/>
      <c r="FRM2394" s="14"/>
      <c r="FRN2394" s="14"/>
      <c r="FRO2394" s="14"/>
      <c r="FRP2394" s="14"/>
      <c r="FRQ2394" s="14"/>
      <c r="FRR2394" s="14"/>
      <c r="FRS2394" s="14"/>
      <c r="FRT2394" s="14"/>
      <c r="FRU2394" s="14"/>
      <c r="FRV2394" s="14"/>
      <c r="FRW2394" s="14"/>
      <c r="FRX2394" s="14"/>
      <c r="FRY2394" s="14"/>
      <c r="FRZ2394" s="14"/>
      <c r="FSA2394" s="14"/>
      <c r="FSB2394" s="14"/>
      <c r="FSC2394" s="14"/>
      <c r="FSD2394" s="14"/>
      <c r="FSE2394" s="14"/>
      <c r="FSF2394" s="14"/>
      <c r="FSG2394" s="14"/>
      <c r="FSH2394" s="14"/>
      <c r="FSI2394" s="14"/>
      <c r="FSJ2394" s="14"/>
      <c r="FSK2394" s="14"/>
      <c r="FSL2394" s="14"/>
      <c r="FSM2394" s="14"/>
      <c r="FSN2394" s="14"/>
      <c r="FSO2394" s="14"/>
      <c r="FSP2394" s="14"/>
      <c r="FSQ2394" s="14"/>
      <c r="FSR2394" s="14"/>
      <c r="FSS2394" s="14"/>
      <c r="FST2394" s="14"/>
      <c r="FSU2394" s="14"/>
      <c r="FSV2394" s="14"/>
      <c r="FSW2394" s="14"/>
      <c r="FSX2394" s="14"/>
      <c r="FSY2394" s="14"/>
      <c r="FSZ2394" s="14"/>
      <c r="FTA2394" s="14"/>
      <c r="FTB2394" s="14"/>
      <c r="FTC2394" s="14"/>
      <c r="FTD2394" s="14"/>
      <c r="FTE2394" s="14"/>
      <c r="FTF2394" s="14"/>
      <c r="FTG2394" s="14"/>
      <c r="FTH2394" s="14"/>
      <c r="FTI2394" s="14"/>
      <c r="FTJ2394" s="14"/>
      <c r="FTK2394" s="14"/>
      <c r="FTL2394" s="14"/>
      <c r="FTM2394" s="14"/>
      <c r="FTN2394" s="14"/>
      <c r="FTO2394" s="14"/>
      <c r="FTP2394" s="14"/>
      <c r="FTQ2394" s="14"/>
      <c r="FTR2394" s="14"/>
      <c r="FTS2394" s="14"/>
      <c r="FTT2394" s="14"/>
      <c r="FTU2394" s="14"/>
      <c r="FTV2394" s="14"/>
      <c r="FTW2394" s="14"/>
      <c r="FTX2394" s="14"/>
      <c r="FTY2394" s="14"/>
      <c r="FTZ2394" s="14"/>
      <c r="FUA2394" s="14"/>
      <c r="FUB2394" s="14"/>
      <c r="FUC2394" s="14"/>
      <c r="FUD2394" s="14"/>
      <c r="FUE2394" s="14"/>
      <c r="FUF2394" s="14"/>
      <c r="FUG2394" s="14"/>
      <c r="FUH2394" s="14"/>
      <c r="FUI2394" s="14"/>
      <c r="FUJ2394" s="14"/>
      <c r="FUK2394" s="14"/>
      <c r="FUL2394" s="14"/>
      <c r="FUM2394" s="14"/>
      <c r="FUN2394" s="14"/>
      <c r="FUO2394" s="14"/>
      <c r="FUP2394" s="14"/>
      <c r="FUQ2394" s="14"/>
      <c r="FUR2394" s="14"/>
      <c r="FUS2394" s="14"/>
      <c r="FUT2394" s="14"/>
      <c r="FUU2394" s="14"/>
      <c r="FUV2394" s="14"/>
      <c r="FUW2394" s="14"/>
      <c r="FUX2394" s="14"/>
      <c r="FUY2394" s="14"/>
      <c r="FUZ2394" s="14"/>
      <c r="FVA2394" s="14"/>
      <c r="FVB2394" s="14"/>
      <c r="FVC2394" s="14"/>
      <c r="FVD2394" s="14"/>
      <c r="FVE2394" s="14"/>
      <c r="FVF2394" s="14"/>
      <c r="FVG2394" s="14"/>
      <c r="FVH2394" s="14"/>
      <c r="FVI2394" s="14"/>
      <c r="FVJ2394" s="14"/>
      <c r="FVK2394" s="14"/>
      <c r="FVL2394" s="14"/>
      <c r="FVM2394" s="14"/>
      <c r="FVN2394" s="14"/>
      <c r="FVO2394" s="14"/>
      <c r="FVP2394" s="14"/>
      <c r="FVQ2394" s="14"/>
      <c r="FVR2394" s="14"/>
      <c r="FVS2394" s="14"/>
      <c r="FVT2394" s="14"/>
      <c r="FVU2394" s="14"/>
      <c r="FVV2394" s="14"/>
      <c r="FVW2394" s="14"/>
      <c r="FVX2394" s="14"/>
      <c r="FVY2394" s="14"/>
      <c r="FVZ2394" s="14"/>
      <c r="FWA2394" s="14"/>
      <c r="FWB2394" s="14"/>
      <c r="FWC2394" s="14"/>
      <c r="FWD2394" s="14"/>
      <c r="FWE2394" s="14"/>
      <c r="FWF2394" s="14"/>
      <c r="FWG2394" s="14"/>
      <c r="FWH2394" s="14"/>
      <c r="FWI2394" s="14"/>
      <c r="FWJ2394" s="14"/>
      <c r="FWK2394" s="14"/>
      <c r="FWL2394" s="14"/>
      <c r="FWM2394" s="14"/>
      <c r="FWN2394" s="14"/>
      <c r="FWO2394" s="14"/>
      <c r="FWP2394" s="14"/>
      <c r="FWQ2394" s="14"/>
      <c r="FWR2394" s="14"/>
      <c r="FWS2394" s="14"/>
      <c r="FWT2394" s="14"/>
      <c r="FWU2394" s="14"/>
      <c r="FWV2394" s="14"/>
      <c r="FWW2394" s="14"/>
      <c r="FWX2394" s="14"/>
      <c r="FWY2394" s="14"/>
      <c r="FWZ2394" s="14"/>
      <c r="FXA2394" s="14"/>
      <c r="FXB2394" s="14"/>
      <c r="FXC2394" s="14"/>
      <c r="FXD2394" s="14"/>
      <c r="FXE2394" s="14"/>
      <c r="FXF2394" s="14"/>
      <c r="FXG2394" s="14"/>
      <c r="FXH2394" s="14"/>
      <c r="FXI2394" s="14"/>
      <c r="FXJ2394" s="14"/>
      <c r="FXK2394" s="14"/>
      <c r="FXL2394" s="14"/>
      <c r="FXM2394" s="14"/>
      <c r="FXN2394" s="14"/>
      <c r="FXO2394" s="14"/>
      <c r="FXP2394" s="14"/>
      <c r="FXQ2394" s="14"/>
      <c r="FXR2394" s="14"/>
      <c r="FXS2394" s="14"/>
      <c r="FXT2394" s="14"/>
      <c r="FXU2394" s="14"/>
      <c r="FXV2394" s="14"/>
      <c r="FXW2394" s="14"/>
      <c r="FXX2394" s="14"/>
      <c r="FXY2394" s="14"/>
      <c r="FXZ2394" s="14"/>
      <c r="FYA2394" s="14"/>
      <c r="FYB2394" s="14"/>
      <c r="FYC2394" s="14"/>
      <c r="FYD2394" s="14"/>
      <c r="FYE2394" s="14"/>
      <c r="FYF2394" s="14"/>
      <c r="FYG2394" s="14"/>
      <c r="FYH2394" s="14"/>
      <c r="FYI2394" s="14"/>
      <c r="FYJ2394" s="14"/>
      <c r="FYK2394" s="14"/>
      <c r="FYL2394" s="14"/>
      <c r="FYM2394" s="14"/>
      <c r="FYN2394" s="14"/>
      <c r="FYO2394" s="14"/>
      <c r="FYP2394" s="14"/>
      <c r="FYQ2394" s="14"/>
      <c r="FYR2394" s="14"/>
      <c r="FYS2394" s="14"/>
      <c r="FYT2394" s="14"/>
      <c r="FYU2394" s="14"/>
      <c r="FYV2394" s="14"/>
      <c r="FYW2394" s="14"/>
      <c r="FYX2394" s="14"/>
      <c r="FYY2394" s="14"/>
      <c r="FYZ2394" s="14"/>
      <c r="FZA2394" s="14"/>
      <c r="FZB2394" s="14"/>
      <c r="FZC2394" s="14"/>
      <c r="FZD2394" s="14"/>
      <c r="FZE2394" s="14"/>
      <c r="FZF2394" s="14"/>
      <c r="FZG2394" s="14"/>
      <c r="FZH2394" s="14"/>
      <c r="FZI2394" s="14"/>
      <c r="FZJ2394" s="14"/>
      <c r="FZK2394" s="14"/>
      <c r="FZL2394" s="14"/>
      <c r="FZM2394" s="14"/>
      <c r="FZN2394" s="14"/>
      <c r="FZO2394" s="14"/>
      <c r="FZP2394" s="14"/>
      <c r="FZQ2394" s="14"/>
      <c r="FZR2394" s="14"/>
      <c r="FZS2394" s="14"/>
      <c r="FZT2394" s="14"/>
      <c r="FZU2394" s="14"/>
      <c r="FZV2394" s="14"/>
      <c r="FZW2394" s="14"/>
      <c r="FZX2394" s="14"/>
      <c r="FZY2394" s="14"/>
      <c r="FZZ2394" s="14"/>
      <c r="GAA2394" s="14"/>
      <c r="GAB2394" s="14"/>
      <c r="GAC2394" s="14"/>
      <c r="GAD2394" s="14"/>
      <c r="GAE2394" s="14"/>
      <c r="GAF2394" s="14"/>
      <c r="GAG2394" s="14"/>
      <c r="GAH2394" s="14"/>
      <c r="GAI2394" s="14"/>
      <c r="GAJ2394" s="14"/>
      <c r="GAK2394" s="14"/>
      <c r="GAL2394" s="14"/>
      <c r="GAM2394" s="14"/>
      <c r="GAN2394" s="14"/>
      <c r="GAO2394" s="14"/>
      <c r="GAP2394" s="14"/>
      <c r="GAQ2394" s="14"/>
      <c r="GAR2394" s="14"/>
      <c r="GAS2394" s="14"/>
      <c r="GAT2394" s="14"/>
      <c r="GAU2394" s="14"/>
      <c r="GAV2394" s="14"/>
      <c r="GAW2394" s="14"/>
      <c r="GAX2394" s="14"/>
      <c r="GAY2394" s="14"/>
      <c r="GAZ2394" s="14"/>
      <c r="GBA2394" s="14"/>
      <c r="GBB2394" s="14"/>
      <c r="GBC2394" s="14"/>
      <c r="GBD2394" s="14"/>
      <c r="GBE2394" s="14"/>
      <c r="GBF2394" s="14"/>
      <c r="GBG2394" s="14"/>
      <c r="GBH2394" s="14"/>
      <c r="GBI2394" s="14"/>
      <c r="GBJ2394" s="14"/>
      <c r="GBK2394" s="14"/>
      <c r="GBL2394" s="14"/>
      <c r="GBM2394" s="14"/>
      <c r="GBN2394" s="14"/>
      <c r="GBO2394" s="14"/>
      <c r="GBP2394" s="14"/>
      <c r="GBQ2394" s="14"/>
      <c r="GBR2394" s="14"/>
      <c r="GBS2394" s="14"/>
      <c r="GBT2394" s="14"/>
      <c r="GBU2394" s="14"/>
      <c r="GBV2394" s="14"/>
      <c r="GBW2394" s="14"/>
      <c r="GBX2394" s="14"/>
      <c r="GBY2394" s="14"/>
      <c r="GBZ2394" s="14"/>
      <c r="GCA2394" s="14"/>
      <c r="GCB2394" s="14"/>
      <c r="GCC2394" s="14"/>
      <c r="GCD2394" s="14"/>
      <c r="GCE2394" s="14"/>
      <c r="GCF2394" s="14"/>
      <c r="GCG2394" s="14"/>
      <c r="GCH2394" s="14"/>
      <c r="GCI2394" s="14"/>
      <c r="GCJ2394" s="14"/>
      <c r="GCK2394" s="14"/>
      <c r="GCL2394" s="14"/>
      <c r="GCM2394" s="14"/>
      <c r="GCN2394" s="14"/>
      <c r="GCO2394" s="14"/>
      <c r="GCP2394" s="14"/>
      <c r="GCQ2394" s="14"/>
      <c r="GCR2394" s="14"/>
      <c r="GCS2394" s="14"/>
      <c r="GCT2394" s="14"/>
      <c r="GCU2394" s="14"/>
      <c r="GCV2394" s="14"/>
      <c r="GCW2394" s="14"/>
      <c r="GCX2394" s="14"/>
      <c r="GCY2394" s="14"/>
      <c r="GCZ2394" s="14"/>
      <c r="GDA2394" s="14"/>
      <c r="GDB2394" s="14"/>
      <c r="GDC2394" s="14"/>
      <c r="GDD2394" s="14"/>
      <c r="GDE2394" s="14"/>
      <c r="GDF2394" s="14"/>
      <c r="GDG2394" s="14"/>
      <c r="GDH2394" s="14"/>
      <c r="GDI2394" s="14"/>
      <c r="GDJ2394" s="14"/>
      <c r="GDK2394" s="14"/>
      <c r="GDL2394" s="14"/>
      <c r="GDM2394" s="14"/>
      <c r="GDN2394" s="14"/>
      <c r="GDO2394" s="14"/>
      <c r="GDP2394" s="14"/>
      <c r="GDQ2394" s="14"/>
      <c r="GDR2394" s="14"/>
      <c r="GDS2394" s="14"/>
      <c r="GDT2394" s="14"/>
      <c r="GDU2394" s="14"/>
      <c r="GDV2394" s="14"/>
      <c r="GDW2394" s="14"/>
      <c r="GDX2394" s="14"/>
      <c r="GDY2394" s="14"/>
      <c r="GDZ2394" s="14"/>
      <c r="GEA2394" s="14"/>
      <c r="GEB2394" s="14"/>
      <c r="GEC2394" s="14"/>
      <c r="GED2394" s="14"/>
      <c r="GEE2394" s="14"/>
      <c r="GEF2394" s="14"/>
      <c r="GEG2394" s="14"/>
      <c r="GEH2394" s="14"/>
      <c r="GEI2394" s="14"/>
      <c r="GEJ2394" s="14"/>
      <c r="GEK2394" s="14"/>
      <c r="GEL2394" s="14"/>
      <c r="GEM2394" s="14"/>
      <c r="GEN2394" s="14"/>
      <c r="GEO2394" s="14"/>
      <c r="GEP2394" s="14"/>
      <c r="GEQ2394" s="14"/>
      <c r="GER2394" s="14"/>
      <c r="GES2394" s="14"/>
      <c r="GET2394" s="14"/>
      <c r="GEU2394" s="14"/>
      <c r="GEV2394" s="14"/>
      <c r="GEW2394" s="14"/>
      <c r="GEX2394" s="14"/>
      <c r="GEY2394" s="14"/>
      <c r="GEZ2394" s="14"/>
      <c r="GFA2394" s="14"/>
      <c r="GFB2394" s="14"/>
      <c r="GFC2394" s="14"/>
      <c r="GFD2394" s="14"/>
      <c r="GFE2394" s="14"/>
      <c r="GFF2394" s="14"/>
      <c r="GFG2394" s="14"/>
      <c r="GFH2394" s="14"/>
      <c r="GFI2394" s="14"/>
      <c r="GFJ2394" s="14"/>
      <c r="GFK2394" s="14"/>
      <c r="GFL2394" s="14"/>
      <c r="GFM2394" s="14"/>
      <c r="GFN2394" s="14"/>
      <c r="GFO2394" s="14"/>
      <c r="GFP2394" s="14"/>
      <c r="GFQ2394" s="14"/>
      <c r="GFR2394" s="14"/>
      <c r="GFS2394" s="14"/>
      <c r="GFT2394" s="14"/>
      <c r="GFU2394" s="14"/>
      <c r="GFV2394" s="14"/>
      <c r="GFW2394" s="14"/>
      <c r="GFX2394" s="14"/>
      <c r="GFY2394" s="14"/>
      <c r="GFZ2394" s="14"/>
      <c r="GGA2394" s="14"/>
      <c r="GGB2394" s="14"/>
      <c r="GGC2394" s="14"/>
      <c r="GGD2394" s="14"/>
      <c r="GGE2394" s="14"/>
      <c r="GGF2394" s="14"/>
      <c r="GGG2394" s="14"/>
      <c r="GGH2394" s="14"/>
      <c r="GGI2394" s="14"/>
      <c r="GGJ2394" s="14"/>
      <c r="GGK2394" s="14"/>
      <c r="GGL2394" s="14"/>
      <c r="GGM2394" s="14"/>
      <c r="GGN2394" s="14"/>
      <c r="GGO2394" s="14"/>
      <c r="GGP2394" s="14"/>
      <c r="GGQ2394" s="14"/>
      <c r="GGR2394" s="14"/>
      <c r="GGS2394" s="14"/>
      <c r="GGT2394" s="14"/>
      <c r="GGU2394" s="14"/>
      <c r="GGV2394" s="14"/>
      <c r="GGW2394" s="14"/>
      <c r="GGX2394" s="14"/>
      <c r="GGY2394" s="14"/>
      <c r="GGZ2394" s="14"/>
      <c r="GHA2394" s="14"/>
      <c r="GHB2394" s="14"/>
      <c r="GHC2394" s="14"/>
      <c r="GHD2394" s="14"/>
      <c r="GHE2394" s="14"/>
      <c r="GHF2394" s="14"/>
      <c r="GHG2394" s="14"/>
      <c r="GHH2394" s="14"/>
      <c r="GHI2394" s="14"/>
      <c r="GHJ2394" s="14"/>
      <c r="GHK2394" s="14"/>
      <c r="GHL2394" s="14"/>
      <c r="GHM2394" s="14"/>
      <c r="GHN2394" s="14"/>
      <c r="GHO2394" s="14"/>
      <c r="GHP2394" s="14"/>
      <c r="GHQ2394" s="14"/>
      <c r="GHR2394" s="14"/>
      <c r="GHS2394" s="14"/>
      <c r="GHT2394" s="14"/>
      <c r="GHU2394" s="14"/>
      <c r="GHV2394" s="14"/>
      <c r="GHW2394" s="14"/>
      <c r="GHX2394" s="14"/>
      <c r="GHY2394" s="14"/>
      <c r="GHZ2394" s="14"/>
      <c r="GIA2394" s="14"/>
      <c r="GIB2394" s="14"/>
      <c r="GIC2394" s="14"/>
      <c r="GID2394" s="14"/>
      <c r="GIE2394" s="14"/>
      <c r="GIF2394" s="14"/>
      <c r="GIG2394" s="14"/>
      <c r="GIH2394" s="14"/>
      <c r="GII2394" s="14"/>
      <c r="GIJ2394" s="14"/>
      <c r="GIK2394" s="14"/>
      <c r="GIL2394" s="14"/>
      <c r="GIM2394" s="14"/>
      <c r="GIN2394" s="14"/>
      <c r="GIO2394" s="14"/>
      <c r="GIP2394" s="14"/>
      <c r="GIQ2394" s="14"/>
      <c r="GIR2394" s="14"/>
      <c r="GIS2394" s="14"/>
      <c r="GIT2394" s="14"/>
      <c r="GIU2394" s="14"/>
      <c r="GIV2394" s="14"/>
      <c r="GIW2394" s="14"/>
      <c r="GIX2394" s="14"/>
      <c r="GIY2394" s="14"/>
      <c r="GIZ2394" s="14"/>
      <c r="GJA2394" s="14"/>
      <c r="GJB2394" s="14"/>
      <c r="GJC2394" s="14"/>
      <c r="GJD2394" s="14"/>
      <c r="GJE2394" s="14"/>
      <c r="GJF2394" s="14"/>
      <c r="GJG2394" s="14"/>
      <c r="GJH2394" s="14"/>
      <c r="GJI2394" s="14"/>
      <c r="GJJ2394" s="14"/>
      <c r="GJK2394" s="14"/>
      <c r="GJL2394" s="14"/>
      <c r="GJM2394" s="14"/>
      <c r="GJN2394" s="14"/>
      <c r="GJO2394" s="14"/>
      <c r="GJP2394" s="14"/>
      <c r="GJQ2394" s="14"/>
      <c r="GJR2394" s="14"/>
      <c r="GJS2394" s="14"/>
      <c r="GJT2394" s="14"/>
      <c r="GJU2394" s="14"/>
      <c r="GJV2394" s="14"/>
      <c r="GJW2394" s="14"/>
      <c r="GJX2394" s="14"/>
      <c r="GJY2394" s="14"/>
      <c r="GJZ2394" s="14"/>
      <c r="GKA2394" s="14"/>
      <c r="GKB2394" s="14"/>
      <c r="GKC2394" s="14"/>
      <c r="GKD2394" s="14"/>
      <c r="GKE2394" s="14"/>
      <c r="GKF2394" s="14"/>
      <c r="GKG2394" s="14"/>
      <c r="GKH2394" s="14"/>
      <c r="GKI2394" s="14"/>
      <c r="GKJ2394" s="14"/>
      <c r="GKK2394" s="14"/>
      <c r="GKL2394" s="14"/>
      <c r="GKM2394" s="14"/>
      <c r="GKN2394" s="14"/>
      <c r="GKO2394" s="14"/>
      <c r="GKP2394" s="14"/>
      <c r="GKQ2394" s="14"/>
      <c r="GKR2394" s="14"/>
      <c r="GKS2394" s="14"/>
      <c r="GKT2394" s="14"/>
      <c r="GKU2394" s="14"/>
      <c r="GKV2394" s="14"/>
      <c r="GKW2394" s="14"/>
      <c r="GKX2394" s="14"/>
      <c r="GKY2394" s="14"/>
      <c r="GKZ2394" s="14"/>
      <c r="GLA2394" s="14"/>
      <c r="GLB2394" s="14"/>
      <c r="GLC2394" s="14"/>
      <c r="GLD2394" s="14"/>
      <c r="GLE2394" s="14"/>
      <c r="GLF2394" s="14"/>
      <c r="GLG2394" s="14"/>
      <c r="GLH2394" s="14"/>
      <c r="GLI2394" s="14"/>
      <c r="GLJ2394" s="14"/>
      <c r="GLK2394" s="14"/>
      <c r="GLL2394" s="14"/>
      <c r="GLM2394" s="14"/>
      <c r="GLN2394" s="14"/>
      <c r="GLO2394" s="14"/>
      <c r="GLP2394" s="14"/>
      <c r="GLQ2394" s="14"/>
      <c r="GLR2394" s="14"/>
      <c r="GLS2394" s="14"/>
      <c r="GLT2394" s="14"/>
      <c r="GLU2394" s="14"/>
      <c r="GLV2394" s="14"/>
      <c r="GLW2394" s="14"/>
      <c r="GLX2394" s="14"/>
      <c r="GLY2394" s="14"/>
      <c r="GLZ2394" s="14"/>
      <c r="GMA2394" s="14"/>
      <c r="GMB2394" s="14"/>
      <c r="GMC2394" s="14"/>
      <c r="GMD2394" s="14"/>
      <c r="GME2394" s="14"/>
      <c r="GMF2394" s="14"/>
      <c r="GMG2394" s="14"/>
      <c r="GMH2394" s="14"/>
      <c r="GMI2394" s="14"/>
      <c r="GMJ2394" s="14"/>
      <c r="GMK2394" s="14"/>
      <c r="GML2394" s="14"/>
      <c r="GMM2394" s="14"/>
      <c r="GMN2394" s="14"/>
      <c r="GMO2394" s="14"/>
      <c r="GMP2394" s="14"/>
      <c r="GMQ2394" s="14"/>
      <c r="GMR2394" s="14"/>
      <c r="GMS2394" s="14"/>
      <c r="GMT2394" s="14"/>
      <c r="GMU2394" s="14"/>
      <c r="GMV2394" s="14"/>
      <c r="GMW2394" s="14"/>
      <c r="GMX2394" s="14"/>
      <c r="GMY2394" s="14"/>
      <c r="GMZ2394" s="14"/>
      <c r="GNA2394" s="14"/>
      <c r="GNB2394" s="14"/>
      <c r="GNC2394" s="14"/>
      <c r="GND2394" s="14"/>
      <c r="GNE2394" s="14"/>
      <c r="GNF2394" s="14"/>
      <c r="GNG2394" s="14"/>
      <c r="GNH2394" s="14"/>
      <c r="GNI2394" s="14"/>
      <c r="GNJ2394" s="14"/>
      <c r="GNK2394" s="14"/>
      <c r="GNL2394" s="14"/>
      <c r="GNM2394" s="14"/>
      <c r="GNN2394" s="14"/>
      <c r="GNO2394" s="14"/>
      <c r="GNP2394" s="14"/>
      <c r="GNQ2394" s="14"/>
      <c r="GNR2394" s="14"/>
      <c r="GNS2394" s="14"/>
      <c r="GNT2394" s="14"/>
      <c r="GNU2394" s="14"/>
      <c r="GNV2394" s="14"/>
      <c r="GNW2394" s="14"/>
      <c r="GNX2394" s="14"/>
      <c r="GNY2394" s="14"/>
      <c r="GNZ2394" s="14"/>
      <c r="GOA2394" s="14"/>
      <c r="GOB2394" s="14"/>
      <c r="GOC2394" s="14"/>
      <c r="GOD2394" s="14"/>
      <c r="GOE2394" s="14"/>
      <c r="GOF2394" s="14"/>
      <c r="GOG2394" s="14"/>
      <c r="GOH2394" s="14"/>
      <c r="GOI2394" s="14"/>
      <c r="GOJ2394" s="14"/>
      <c r="GOK2394" s="14"/>
      <c r="GOL2394" s="14"/>
      <c r="GOM2394" s="14"/>
      <c r="GON2394" s="14"/>
      <c r="GOO2394" s="14"/>
      <c r="GOP2394" s="14"/>
      <c r="GOQ2394" s="14"/>
      <c r="GOR2394" s="14"/>
      <c r="GOS2394" s="14"/>
      <c r="GOT2394" s="14"/>
      <c r="GOU2394" s="14"/>
      <c r="GOV2394" s="14"/>
      <c r="GOW2394" s="14"/>
      <c r="GOX2394" s="14"/>
      <c r="GOY2394" s="14"/>
      <c r="GOZ2394" s="14"/>
      <c r="GPA2394" s="14"/>
      <c r="GPB2394" s="14"/>
      <c r="GPC2394" s="14"/>
      <c r="GPD2394" s="14"/>
      <c r="GPE2394" s="14"/>
      <c r="GPF2394" s="14"/>
      <c r="GPG2394" s="14"/>
      <c r="GPH2394" s="14"/>
      <c r="GPI2394" s="14"/>
      <c r="GPJ2394" s="14"/>
      <c r="GPK2394" s="14"/>
      <c r="GPL2394" s="14"/>
      <c r="GPM2394" s="14"/>
      <c r="GPN2394" s="14"/>
      <c r="GPO2394" s="14"/>
      <c r="GPP2394" s="14"/>
      <c r="GPQ2394" s="14"/>
      <c r="GPR2394" s="14"/>
      <c r="GPS2394" s="14"/>
      <c r="GPT2394" s="14"/>
      <c r="GPU2394" s="14"/>
      <c r="GPV2394" s="14"/>
      <c r="GPW2394" s="14"/>
      <c r="GPX2394" s="14"/>
      <c r="GPY2394" s="14"/>
      <c r="GPZ2394" s="14"/>
      <c r="GQA2394" s="14"/>
      <c r="GQB2394" s="14"/>
      <c r="GQC2394" s="14"/>
      <c r="GQD2394" s="14"/>
      <c r="GQE2394" s="14"/>
      <c r="GQF2394" s="14"/>
      <c r="GQG2394" s="14"/>
      <c r="GQH2394" s="14"/>
      <c r="GQI2394" s="14"/>
      <c r="GQJ2394" s="14"/>
      <c r="GQK2394" s="14"/>
      <c r="GQL2394" s="14"/>
      <c r="GQM2394" s="14"/>
      <c r="GQN2394" s="14"/>
      <c r="GQO2394" s="14"/>
      <c r="GQP2394" s="14"/>
      <c r="GQQ2394" s="14"/>
      <c r="GQR2394" s="14"/>
      <c r="GQS2394" s="14"/>
      <c r="GQT2394" s="14"/>
      <c r="GQU2394" s="14"/>
      <c r="GQV2394" s="14"/>
      <c r="GQW2394" s="14"/>
      <c r="GQX2394" s="14"/>
      <c r="GQY2394" s="14"/>
      <c r="GQZ2394" s="14"/>
      <c r="GRA2394" s="14"/>
      <c r="GRB2394" s="14"/>
      <c r="GRC2394" s="14"/>
      <c r="GRD2394" s="14"/>
      <c r="GRE2394" s="14"/>
      <c r="GRF2394" s="14"/>
      <c r="GRG2394" s="14"/>
      <c r="GRH2394" s="14"/>
      <c r="GRI2394" s="14"/>
      <c r="GRJ2394" s="14"/>
      <c r="GRK2394" s="14"/>
      <c r="GRL2394" s="14"/>
      <c r="GRM2394" s="14"/>
      <c r="GRN2394" s="14"/>
      <c r="GRO2394" s="14"/>
      <c r="GRP2394" s="14"/>
      <c r="GRQ2394" s="14"/>
      <c r="GRR2394" s="14"/>
      <c r="GRS2394" s="14"/>
      <c r="GRT2394" s="14"/>
      <c r="GRU2394" s="14"/>
      <c r="GRV2394" s="14"/>
      <c r="GRW2394" s="14"/>
      <c r="GRX2394" s="14"/>
      <c r="GRY2394" s="14"/>
      <c r="GRZ2394" s="14"/>
      <c r="GSA2394" s="14"/>
      <c r="GSB2394" s="14"/>
      <c r="GSC2394" s="14"/>
      <c r="GSD2394" s="14"/>
      <c r="GSE2394" s="14"/>
      <c r="GSF2394" s="14"/>
      <c r="GSG2394" s="14"/>
      <c r="GSH2394" s="14"/>
      <c r="GSI2394" s="14"/>
      <c r="GSJ2394" s="14"/>
      <c r="GSK2394" s="14"/>
      <c r="GSL2394" s="14"/>
      <c r="GSM2394" s="14"/>
      <c r="GSN2394" s="14"/>
      <c r="GSO2394" s="14"/>
      <c r="GSP2394" s="14"/>
      <c r="GSQ2394" s="14"/>
      <c r="GSR2394" s="14"/>
      <c r="GSS2394" s="14"/>
      <c r="GST2394" s="14"/>
      <c r="GSU2394" s="14"/>
      <c r="GSV2394" s="14"/>
      <c r="GSW2394" s="14"/>
      <c r="GSX2394" s="14"/>
      <c r="GSY2394" s="14"/>
      <c r="GSZ2394" s="14"/>
      <c r="GTA2394" s="14"/>
      <c r="GTB2394" s="14"/>
      <c r="GTC2394" s="14"/>
      <c r="GTD2394" s="14"/>
      <c r="GTE2394" s="14"/>
      <c r="GTF2394" s="14"/>
      <c r="GTG2394" s="14"/>
      <c r="GTH2394" s="14"/>
      <c r="GTI2394" s="14"/>
      <c r="GTJ2394" s="14"/>
      <c r="GTK2394" s="14"/>
      <c r="GTL2394" s="14"/>
      <c r="GTM2394" s="14"/>
      <c r="GTN2394" s="14"/>
      <c r="GTO2394" s="14"/>
      <c r="GTP2394" s="14"/>
      <c r="GTQ2394" s="14"/>
      <c r="GTR2394" s="14"/>
      <c r="GTS2394" s="14"/>
      <c r="GTT2394" s="14"/>
      <c r="GTU2394" s="14"/>
      <c r="GTV2394" s="14"/>
      <c r="GTW2394" s="14"/>
      <c r="GTX2394" s="14"/>
      <c r="GTY2394" s="14"/>
      <c r="GTZ2394" s="14"/>
      <c r="GUA2394" s="14"/>
      <c r="GUB2394" s="14"/>
      <c r="GUC2394" s="14"/>
      <c r="GUD2394" s="14"/>
      <c r="GUE2394" s="14"/>
      <c r="GUF2394" s="14"/>
      <c r="GUG2394" s="14"/>
      <c r="GUH2394" s="14"/>
      <c r="GUI2394" s="14"/>
      <c r="GUJ2394" s="14"/>
      <c r="GUK2394" s="14"/>
      <c r="GUL2394" s="14"/>
      <c r="GUM2394" s="14"/>
      <c r="GUN2394" s="14"/>
      <c r="GUO2394" s="14"/>
      <c r="GUP2394" s="14"/>
      <c r="GUQ2394" s="14"/>
      <c r="GUR2394" s="14"/>
      <c r="GUS2394" s="14"/>
      <c r="GUT2394" s="14"/>
      <c r="GUU2394" s="14"/>
      <c r="GUV2394" s="14"/>
      <c r="GUW2394" s="14"/>
      <c r="GUX2394" s="14"/>
      <c r="GUY2394" s="14"/>
      <c r="GUZ2394" s="14"/>
      <c r="GVA2394" s="14"/>
      <c r="GVB2394" s="14"/>
      <c r="GVC2394" s="14"/>
      <c r="GVD2394" s="14"/>
      <c r="GVE2394" s="14"/>
      <c r="GVF2394" s="14"/>
      <c r="GVG2394" s="14"/>
      <c r="GVH2394" s="14"/>
      <c r="GVI2394" s="14"/>
      <c r="GVJ2394" s="14"/>
      <c r="GVK2394" s="14"/>
      <c r="GVL2394" s="14"/>
      <c r="GVM2394" s="14"/>
      <c r="GVN2394" s="14"/>
      <c r="GVO2394" s="14"/>
      <c r="GVP2394" s="14"/>
      <c r="GVQ2394" s="14"/>
      <c r="GVR2394" s="14"/>
      <c r="GVS2394" s="14"/>
      <c r="GVT2394" s="14"/>
      <c r="GVU2394" s="14"/>
      <c r="GVV2394" s="14"/>
      <c r="GVW2394" s="14"/>
      <c r="GVX2394" s="14"/>
      <c r="GVY2394" s="14"/>
      <c r="GVZ2394" s="14"/>
      <c r="GWA2394" s="14"/>
      <c r="GWB2394" s="14"/>
      <c r="GWC2394" s="14"/>
      <c r="GWD2394" s="14"/>
      <c r="GWE2394" s="14"/>
      <c r="GWF2394" s="14"/>
      <c r="GWG2394" s="14"/>
      <c r="GWH2394" s="14"/>
      <c r="GWI2394" s="14"/>
      <c r="GWJ2394" s="14"/>
      <c r="GWK2394" s="14"/>
      <c r="GWL2394" s="14"/>
      <c r="GWM2394" s="14"/>
      <c r="GWN2394" s="14"/>
      <c r="GWO2394" s="14"/>
      <c r="GWP2394" s="14"/>
      <c r="GWQ2394" s="14"/>
      <c r="GWR2394" s="14"/>
      <c r="GWS2394" s="14"/>
      <c r="GWT2394" s="14"/>
      <c r="GWU2394" s="14"/>
      <c r="GWV2394" s="14"/>
      <c r="GWW2394" s="14"/>
      <c r="GWX2394" s="14"/>
      <c r="GWY2394" s="14"/>
      <c r="GWZ2394" s="14"/>
      <c r="GXA2394" s="14"/>
      <c r="GXB2394" s="14"/>
      <c r="GXC2394" s="14"/>
      <c r="GXD2394" s="14"/>
      <c r="GXE2394" s="14"/>
      <c r="GXF2394" s="14"/>
      <c r="GXG2394" s="14"/>
      <c r="GXH2394" s="14"/>
      <c r="GXI2394" s="14"/>
      <c r="GXJ2394" s="14"/>
      <c r="GXK2394" s="14"/>
      <c r="GXL2394" s="14"/>
      <c r="GXM2394" s="14"/>
      <c r="GXN2394" s="14"/>
      <c r="GXO2394" s="14"/>
      <c r="GXP2394" s="14"/>
      <c r="GXQ2394" s="14"/>
      <c r="GXR2394" s="14"/>
      <c r="GXS2394" s="14"/>
      <c r="GXT2394" s="14"/>
      <c r="GXU2394" s="14"/>
      <c r="GXV2394" s="14"/>
      <c r="GXW2394" s="14"/>
      <c r="GXX2394" s="14"/>
      <c r="GXY2394" s="14"/>
      <c r="GXZ2394" s="14"/>
      <c r="GYA2394" s="14"/>
      <c r="GYB2394" s="14"/>
      <c r="GYC2394" s="14"/>
      <c r="GYD2394" s="14"/>
      <c r="GYE2394" s="14"/>
      <c r="GYF2394" s="14"/>
      <c r="GYG2394" s="14"/>
      <c r="GYH2394" s="14"/>
      <c r="GYI2394" s="14"/>
      <c r="GYJ2394" s="14"/>
      <c r="GYK2394" s="14"/>
      <c r="GYL2394" s="14"/>
      <c r="GYM2394" s="14"/>
      <c r="GYN2394" s="14"/>
      <c r="GYO2394" s="14"/>
      <c r="GYP2394" s="14"/>
      <c r="GYQ2394" s="14"/>
      <c r="GYR2394" s="14"/>
      <c r="GYS2394" s="14"/>
      <c r="GYT2394" s="14"/>
      <c r="GYU2394" s="14"/>
      <c r="GYV2394" s="14"/>
      <c r="GYW2394" s="14"/>
      <c r="GYX2394" s="14"/>
      <c r="GYY2394" s="14"/>
      <c r="GYZ2394" s="14"/>
      <c r="GZA2394" s="14"/>
      <c r="GZB2394" s="14"/>
      <c r="GZC2394" s="14"/>
      <c r="GZD2394" s="14"/>
      <c r="GZE2394" s="14"/>
      <c r="GZF2394" s="14"/>
      <c r="GZG2394" s="14"/>
      <c r="GZH2394" s="14"/>
      <c r="GZI2394" s="14"/>
      <c r="GZJ2394" s="14"/>
      <c r="GZK2394" s="14"/>
      <c r="GZL2394" s="14"/>
      <c r="GZM2394" s="14"/>
      <c r="GZN2394" s="14"/>
      <c r="GZO2394" s="14"/>
      <c r="GZP2394" s="14"/>
      <c r="GZQ2394" s="14"/>
      <c r="GZR2394" s="14"/>
      <c r="GZS2394" s="14"/>
      <c r="GZT2394" s="14"/>
      <c r="GZU2394" s="14"/>
      <c r="GZV2394" s="14"/>
      <c r="GZW2394" s="14"/>
      <c r="GZX2394" s="14"/>
      <c r="GZY2394" s="14"/>
      <c r="GZZ2394" s="14"/>
      <c r="HAA2394" s="14"/>
      <c r="HAB2394" s="14"/>
      <c r="HAC2394" s="14"/>
      <c r="HAD2394" s="14"/>
      <c r="HAE2394" s="14"/>
      <c r="HAF2394" s="14"/>
      <c r="HAG2394" s="14"/>
      <c r="HAH2394" s="14"/>
      <c r="HAI2394" s="14"/>
      <c r="HAJ2394" s="14"/>
      <c r="HAK2394" s="14"/>
      <c r="HAL2394" s="14"/>
      <c r="HAM2394" s="14"/>
      <c r="HAN2394" s="14"/>
      <c r="HAO2394" s="14"/>
      <c r="HAP2394" s="14"/>
      <c r="HAQ2394" s="14"/>
      <c r="HAR2394" s="14"/>
      <c r="HAS2394" s="14"/>
      <c r="HAT2394" s="14"/>
      <c r="HAU2394" s="14"/>
      <c r="HAV2394" s="14"/>
      <c r="HAW2394" s="14"/>
      <c r="HAX2394" s="14"/>
      <c r="HAY2394" s="14"/>
      <c r="HAZ2394" s="14"/>
      <c r="HBA2394" s="14"/>
      <c r="HBB2394" s="14"/>
      <c r="HBC2394" s="14"/>
      <c r="HBD2394" s="14"/>
      <c r="HBE2394" s="14"/>
      <c r="HBF2394" s="14"/>
      <c r="HBG2394" s="14"/>
      <c r="HBH2394" s="14"/>
      <c r="HBI2394" s="14"/>
      <c r="HBJ2394" s="14"/>
      <c r="HBK2394" s="14"/>
      <c r="HBL2394" s="14"/>
      <c r="HBM2394" s="14"/>
      <c r="HBN2394" s="14"/>
      <c r="HBO2394" s="14"/>
      <c r="HBP2394" s="14"/>
      <c r="HBQ2394" s="14"/>
      <c r="HBR2394" s="14"/>
      <c r="HBS2394" s="14"/>
      <c r="HBT2394" s="14"/>
      <c r="HBU2394" s="14"/>
      <c r="HBV2394" s="14"/>
      <c r="HBW2394" s="14"/>
      <c r="HBX2394" s="14"/>
      <c r="HBY2394" s="14"/>
      <c r="HBZ2394" s="14"/>
      <c r="HCA2394" s="14"/>
      <c r="HCB2394" s="14"/>
      <c r="HCC2394" s="14"/>
      <c r="HCD2394" s="14"/>
      <c r="HCE2394" s="14"/>
      <c r="HCF2394" s="14"/>
      <c r="HCG2394" s="14"/>
      <c r="HCH2394" s="14"/>
      <c r="HCI2394" s="14"/>
      <c r="HCJ2394" s="14"/>
      <c r="HCK2394" s="14"/>
      <c r="HCL2394" s="14"/>
      <c r="HCM2394" s="14"/>
      <c r="HCN2394" s="14"/>
      <c r="HCO2394" s="14"/>
      <c r="HCP2394" s="14"/>
      <c r="HCQ2394" s="14"/>
      <c r="HCR2394" s="14"/>
      <c r="HCS2394" s="14"/>
      <c r="HCT2394" s="14"/>
      <c r="HCU2394" s="14"/>
      <c r="HCV2394" s="14"/>
      <c r="HCW2394" s="14"/>
      <c r="HCX2394" s="14"/>
      <c r="HCY2394" s="14"/>
      <c r="HCZ2394" s="14"/>
      <c r="HDA2394" s="14"/>
      <c r="HDB2394" s="14"/>
      <c r="HDC2394" s="14"/>
      <c r="HDD2394" s="14"/>
      <c r="HDE2394" s="14"/>
      <c r="HDF2394" s="14"/>
      <c r="HDG2394" s="14"/>
      <c r="HDH2394" s="14"/>
      <c r="HDI2394" s="14"/>
      <c r="HDJ2394" s="14"/>
      <c r="HDK2394" s="14"/>
      <c r="HDL2394" s="14"/>
      <c r="HDM2394" s="14"/>
      <c r="HDN2394" s="14"/>
      <c r="HDO2394" s="14"/>
      <c r="HDP2394" s="14"/>
      <c r="HDQ2394" s="14"/>
      <c r="HDR2394" s="14"/>
      <c r="HDS2394" s="14"/>
      <c r="HDT2394" s="14"/>
      <c r="HDU2394" s="14"/>
      <c r="HDV2394" s="14"/>
      <c r="HDW2394" s="14"/>
      <c r="HDX2394" s="14"/>
      <c r="HDY2394" s="14"/>
      <c r="HDZ2394" s="14"/>
      <c r="HEA2394" s="14"/>
      <c r="HEB2394" s="14"/>
      <c r="HEC2394" s="14"/>
      <c r="HED2394" s="14"/>
      <c r="HEE2394" s="14"/>
      <c r="HEF2394" s="14"/>
      <c r="HEG2394" s="14"/>
      <c r="HEH2394" s="14"/>
      <c r="HEI2394" s="14"/>
      <c r="HEJ2394" s="14"/>
      <c r="HEK2394" s="14"/>
      <c r="HEL2394" s="14"/>
      <c r="HEM2394" s="14"/>
      <c r="HEN2394" s="14"/>
      <c r="HEO2394" s="14"/>
      <c r="HEP2394" s="14"/>
      <c r="HEQ2394" s="14"/>
      <c r="HER2394" s="14"/>
      <c r="HES2394" s="14"/>
      <c r="HET2394" s="14"/>
      <c r="HEU2394" s="14"/>
      <c r="HEV2394" s="14"/>
      <c r="HEW2394" s="14"/>
      <c r="HEX2394" s="14"/>
      <c r="HEY2394" s="14"/>
      <c r="HEZ2394" s="14"/>
      <c r="HFA2394" s="14"/>
      <c r="HFB2394" s="14"/>
      <c r="HFC2394" s="14"/>
      <c r="HFD2394" s="14"/>
      <c r="HFE2394" s="14"/>
      <c r="HFF2394" s="14"/>
      <c r="HFG2394" s="14"/>
      <c r="HFH2394" s="14"/>
      <c r="HFI2394" s="14"/>
      <c r="HFJ2394" s="14"/>
      <c r="HFK2394" s="14"/>
      <c r="HFL2394" s="14"/>
      <c r="HFM2394" s="14"/>
      <c r="HFN2394" s="14"/>
      <c r="HFO2394" s="14"/>
      <c r="HFP2394" s="14"/>
      <c r="HFQ2394" s="14"/>
      <c r="HFR2394" s="14"/>
      <c r="HFS2394" s="14"/>
      <c r="HFT2394" s="14"/>
      <c r="HFU2394" s="14"/>
      <c r="HFV2394" s="14"/>
      <c r="HFW2394" s="14"/>
      <c r="HFX2394" s="14"/>
      <c r="HFY2394" s="14"/>
      <c r="HFZ2394" s="14"/>
      <c r="HGA2394" s="14"/>
      <c r="HGB2394" s="14"/>
      <c r="HGC2394" s="14"/>
      <c r="HGD2394" s="14"/>
      <c r="HGE2394" s="14"/>
      <c r="HGF2394" s="14"/>
      <c r="HGG2394" s="14"/>
      <c r="HGH2394" s="14"/>
      <c r="HGI2394" s="14"/>
      <c r="HGJ2394" s="14"/>
      <c r="HGK2394" s="14"/>
      <c r="HGL2394" s="14"/>
      <c r="HGM2394" s="14"/>
      <c r="HGN2394" s="14"/>
      <c r="HGO2394" s="14"/>
      <c r="HGP2394" s="14"/>
      <c r="HGQ2394" s="14"/>
      <c r="HGR2394" s="14"/>
      <c r="HGS2394" s="14"/>
      <c r="HGT2394" s="14"/>
      <c r="HGU2394" s="14"/>
      <c r="HGV2394" s="14"/>
      <c r="HGW2394" s="14"/>
      <c r="HGX2394" s="14"/>
      <c r="HGY2394" s="14"/>
      <c r="HGZ2394" s="14"/>
      <c r="HHA2394" s="14"/>
      <c r="HHB2394" s="14"/>
      <c r="HHC2394" s="14"/>
      <c r="HHD2394" s="14"/>
      <c r="HHE2394" s="14"/>
      <c r="HHF2394" s="14"/>
      <c r="HHG2394" s="14"/>
      <c r="HHH2394" s="14"/>
      <c r="HHI2394" s="14"/>
      <c r="HHJ2394" s="14"/>
      <c r="HHK2394" s="14"/>
      <c r="HHL2394" s="14"/>
      <c r="HHM2394" s="14"/>
      <c r="HHN2394" s="14"/>
      <c r="HHO2394" s="14"/>
      <c r="HHP2394" s="14"/>
      <c r="HHQ2394" s="14"/>
      <c r="HHR2394" s="14"/>
      <c r="HHS2394" s="14"/>
      <c r="HHT2394" s="14"/>
      <c r="HHU2394" s="14"/>
      <c r="HHV2394" s="14"/>
      <c r="HHW2394" s="14"/>
      <c r="HHX2394" s="14"/>
      <c r="HHY2394" s="14"/>
      <c r="HHZ2394" s="14"/>
      <c r="HIA2394" s="14"/>
      <c r="HIB2394" s="14"/>
      <c r="HIC2394" s="14"/>
      <c r="HID2394" s="14"/>
      <c r="HIE2394" s="14"/>
      <c r="HIF2394" s="14"/>
      <c r="HIG2394" s="14"/>
      <c r="HIH2394" s="14"/>
      <c r="HII2394" s="14"/>
      <c r="HIJ2394" s="14"/>
      <c r="HIK2394" s="14"/>
      <c r="HIL2394" s="14"/>
      <c r="HIM2394" s="14"/>
      <c r="HIN2394" s="14"/>
      <c r="HIO2394" s="14"/>
      <c r="HIP2394" s="14"/>
      <c r="HIQ2394" s="14"/>
      <c r="HIR2394" s="14"/>
      <c r="HIS2394" s="14"/>
      <c r="HIT2394" s="14"/>
      <c r="HIU2394" s="14"/>
      <c r="HIV2394" s="14"/>
      <c r="HIW2394" s="14"/>
      <c r="HIX2394" s="14"/>
      <c r="HIY2394" s="14"/>
      <c r="HIZ2394" s="14"/>
      <c r="HJA2394" s="14"/>
      <c r="HJB2394" s="14"/>
      <c r="HJC2394" s="14"/>
      <c r="HJD2394" s="14"/>
      <c r="HJE2394" s="14"/>
      <c r="HJF2394" s="14"/>
      <c r="HJG2394" s="14"/>
      <c r="HJH2394" s="14"/>
      <c r="HJI2394" s="14"/>
      <c r="HJJ2394" s="14"/>
      <c r="HJK2394" s="14"/>
      <c r="HJL2394" s="14"/>
      <c r="HJM2394" s="14"/>
      <c r="HJN2394" s="14"/>
      <c r="HJO2394" s="14"/>
      <c r="HJP2394" s="14"/>
      <c r="HJQ2394" s="14"/>
      <c r="HJR2394" s="14"/>
      <c r="HJS2394" s="14"/>
      <c r="HJT2394" s="14"/>
      <c r="HJU2394" s="14"/>
      <c r="HJV2394" s="14"/>
      <c r="HJW2394" s="14"/>
      <c r="HJX2394" s="14"/>
      <c r="HJY2394" s="14"/>
      <c r="HJZ2394" s="14"/>
      <c r="HKA2394" s="14"/>
      <c r="HKB2394" s="14"/>
      <c r="HKC2394" s="14"/>
      <c r="HKD2394" s="14"/>
      <c r="HKE2394" s="14"/>
      <c r="HKF2394" s="14"/>
      <c r="HKG2394" s="14"/>
      <c r="HKH2394" s="14"/>
      <c r="HKI2394" s="14"/>
      <c r="HKJ2394" s="14"/>
      <c r="HKK2394" s="14"/>
      <c r="HKL2394" s="14"/>
      <c r="HKM2394" s="14"/>
      <c r="HKN2394" s="14"/>
      <c r="HKO2394" s="14"/>
      <c r="HKP2394" s="14"/>
      <c r="HKQ2394" s="14"/>
      <c r="HKR2394" s="14"/>
      <c r="HKS2394" s="14"/>
      <c r="HKT2394" s="14"/>
      <c r="HKU2394" s="14"/>
      <c r="HKV2394" s="14"/>
      <c r="HKW2394" s="14"/>
      <c r="HKX2394" s="14"/>
      <c r="HKY2394" s="14"/>
      <c r="HKZ2394" s="14"/>
      <c r="HLA2394" s="14"/>
      <c r="HLB2394" s="14"/>
      <c r="HLC2394" s="14"/>
      <c r="HLD2394" s="14"/>
      <c r="HLE2394" s="14"/>
      <c r="HLF2394" s="14"/>
      <c r="HLG2394" s="14"/>
      <c r="HLH2394" s="14"/>
      <c r="HLI2394" s="14"/>
      <c r="HLJ2394" s="14"/>
      <c r="HLK2394" s="14"/>
      <c r="HLL2394" s="14"/>
      <c r="HLM2394" s="14"/>
      <c r="HLN2394" s="14"/>
      <c r="HLO2394" s="14"/>
      <c r="HLP2394" s="14"/>
      <c r="HLQ2394" s="14"/>
      <c r="HLR2394" s="14"/>
      <c r="HLS2394" s="14"/>
      <c r="HLT2394" s="14"/>
      <c r="HLU2394" s="14"/>
      <c r="HLV2394" s="14"/>
      <c r="HLW2394" s="14"/>
      <c r="HLX2394" s="14"/>
      <c r="HLY2394" s="14"/>
      <c r="HLZ2394" s="14"/>
      <c r="HMA2394" s="14"/>
      <c r="HMB2394" s="14"/>
      <c r="HMC2394" s="14"/>
      <c r="HMD2394" s="14"/>
      <c r="HME2394" s="14"/>
      <c r="HMF2394" s="14"/>
      <c r="HMG2394" s="14"/>
      <c r="HMH2394" s="14"/>
      <c r="HMI2394" s="14"/>
      <c r="HMJ2394" s="14"/>
      <c r="HMK2394" s="14"/>
      <c r="HML2394" s="14"/>
      <c r="HMM2394" s="14"/>
      <c r="HMN2394" s="14"/>
      <c r="HMO2394" s="14"/>
      <c r="HMP2394" s="14"/>
      <c r="HMQ2394" s="14"/>
      <c r="HMR2394" s="14"/>
      <c r="HMS2394" s="14"/>
      <c r="HMT2394" s="14"/>
      <c r="HMU2394" s="14"/>
      <c r="HMV2394" s="14"/>
      <c r="HMW2394" s="14"/>
      <c r="HMX2394" s="14"/>
      <c r="HMY2394" s="14"/>
      <c r="HMZ2394" s="14"/>
      <c r="HNA2394" s="14"/>
      <c r="HNB2394" s="14"/>
      <c r="HNC2394" s="14"/>
      <c r="HND2394" s="14"/>
      <c r="HNE2394" s="14"/>
      <c r="HNF2394" s="14"/>
      <c r="HNG2394" s="14"/>
      <c r="HNH2394" s="14"/>
      <c r="HNI2394" s="14"/>
      <c r="HNJ2394" s="14"/>
      <c r="HNK2394" s="14"/>
      <c r="HNL2394" s="14"/>
      <c r="HNM2394" s="14"/>
      <c r="HNN2394" s="14"/>
      <c r="HNO2394" s="14"/>
      <c r="HNP2394" s="14"/>
      <c r="HNQ2394" s="14"/>
      <c r="HNR2394" s="14"/>
      <c r="HNS2394" s="14"/>
      <c r="HNT2394" s="14"/>
      <c r="HNU2394" s="14"/>
      <c r="HNV2394" s="14"/>
      <c r="HNW2394" s="14"/>
      <c r="HNX2394" s="14"/>
      <c r="HNY2394" s="14"/>
      <c r="HNZ2394" s="14"/>
      <c r="HOA2394" s="14"/>
      <c r="HOB2394" s="14"/>
      <c r="HOC2394" s="14"/>
      <c r="HOD2394" s="14"/>
      <c r="HOE2394" s="14"/>
      <c r="HOF2394" s="14"/>
      <c r="HOG2394" s="14"/>
      <c r="HOH2394" s="14"/>
      <c r="HOI2394" s="14"/>
      <c r="HOJ2394" s="14"/>
      <c r="HOK2394" s="14"/>
      <c r="HOL2394" s="14"/>
      <c r="HOM2394" s="14"/>
      <c r="HON2394" s="14"/>
      <c r="HOO2394" s="14"/>
      <c r="HOP2394" s="14"/>
      <c r="HOQ2394" s="14"/>
      <c r="HOR2394" s="14"/>
      <c r="HOS2394" s="14"/>
      <c r="HOT2394" s="14"/>
      <c r="HOU2394" s="14"/>
      <c r="HOV2394" s="14"/>
      <c r="HOW2394" s="14"/>
      <c r="HOX2394" s="14"/>
      <c r="HOY2394" s="14"/>
      <c r="HOZ2394" s="14"/>
      <c r="HPA2394" s="14"/>
      <c r="HPB2394" s="14"/>
      <c r="HPC2394" s="14"/>
      <c r="HPD2394" s="14"/>
      <c r="HPE2394" s="14"/>
      <c r="HPF2394" s="14"/>
      <c r="HPG2394" s="14"/>
      <c r="HPH2394" s="14"/>
      <c r="HPI2394" s="14"/>
      <c r="HPJ2394" s="14"/>
      <c r="HPK2394" s="14"/>
      <c r="HPL2394" s="14"/>
      <c r="HPM2394" s="14"/>
      <c r="HPN2394" s="14"/>
      <c r="HPO2394" s="14"/>
      <c r="HPP2394" s="14"/>
      <c r="HPQ2394" s="14"/>
      <c r="HPR2394" s="14"/>
      <c r="HPS2394" s="14"/>
      <c r="HPT2394" s="14"/>
      <c r="HPU2394" s="14"/>
      <c r="HPV2394" s="14"/>
      <c r="HPW2394" s="14"/>
      <c r="HPX2394" s="14"/>
      <c r="HPY2394" s="14"/>
      <c r="HPZ2394" s="14"/>
      <c r="HQA2394" s="14"/>
      <c r="HQB2394" s="14"/>
      <c r="HQC2394" s="14"/>
      <c r="HQD2394" s="14"/>
      <c r="HQE2394" s="14"/>
      <c r="HQF2394" s="14"/>
      <c r="HQG2394" s="14"/>
      <c r="HQH2394" s="14"/>
      <c r="HQI2394" s="14"/>
      <c r="HQJ2394" s="14"/>
      <c r="HQK2394" s="14"/>
      <c r="HQL2394" s="14"/>
      <c r="HQM2394" s="14"/>
      <c r="HQN2394" s="14"/>
      <c r="HQO2394" s="14"/>
      <c r="HQP2394" s="14"/>
      <c r="HQQ2394" s="14"/>
      <c r="HQR2394" s="14"/>
      <c r="HQS2394" s="14"/>
      <c r="HQT2394" s="14"/>
      <c r="HQU2394" s="14"/>
      <c r="HQV2394" s="14"/>
      <c r="HQW2394" s="14"/>
      <c r="HQX2394" s="14"/>
      <c r="HQY2394" s="14"/>
      <c r="HQZ2394" s="14"/>
      <c r="HRA2394" s="14"/>
      <c r="HRB2394" s="14"/>
      <c r="HRC2394" s="14"/>
      <c r="HRD2394" s="14"/>
      <c r="HRE2394" s="14"/>
      <c r="HRF2394" s="14"/>
      <c r="HRG2394" s="14"/>
      <c r="HRH2394" s="14"/>
      <c r="HRI2394" s="14"/>
      <c r="HRJ2394" s="14"/>
      <c r="HRK2394" s="14"/>
      <c r="HRL2394" s="14"/>
      <c r="HRM2394" s="14"/>
      <c r="HRN2394" s="14"/>
      <c r="HRO2394" s="14"/>
      <c r="HRP2394" s="14"/>
      <c r="HRQ2394" s="14"/>
      <c r="HRR2394" s="14"/>
      <c r="HRS2394" s="14"/>
      <c r="HRT2394" s="14"/>
      <c r="HRU2394" s="14"/>
      <c r="HRV2394" s="14"/>
      <c r="HRW2394" s="14"/>
      <c r="HRX2394" s="14"/>
      <c r="HRY2394" s="14"/>
      <c r="HRZ2394" s="14"/>
      <c r="HSA2394" s="14"/>
      <c r="HSB2394" s="14"/>
      <c r="HSC2394" s="14"/>
      <c r="HSD2394" s="14"/>
      <c r="HSE2394" s="14"/>
      <c r="HSF2394" s="14"/>
      <c r="HSG2394" s="14"/>
      <c r="HSH2394" s="14"/>
      <c r="HSI2394" s="14"/>
      <c r="HSJ2394" s="14"/>
      <c r="HSK2394" s="14"/>
      <c r="HSL2394" s="14"/>
      <c r="HSM2394" s="14"/>
      <c r="HSN2394" s="14"/>
      <c r="HSO2394" s="14"/>
      <c r="HSP2394" s="14"/>
      <c r="HSQ2394" s="14"/>
      <c r="HSR2394" s="14"/>
      <c r="HSS2394" s="14"/>
      <c r="HST2394" s="14"/>
      <c r="HSU2394" s="14"/>
      <c r="HSV2394" s="14"/>
      <c r="HSW2394" s="14"/>
      <c r="HSX2394" s="14"/>
      <c r="HSY2394" s="14"/>
      <c r="HSZ2394" s="14"/>
      <c r="HTA2394" s="14"/>
      <c r="HTB2394" s="14"/>
      <c r="HTC2394" s="14"/>
      <c r="HTD2394" s="14"/>
      <c r="HTE2394" s="14"/>
      <c r="HTF2394" s="14"/>
      <c r="HTG2394" s="14"/>
      <c r="HTH2394" s="14"/>
      <c r="HTI2394" s="14"/>
      <c r="HTJ2394" s="14"/>
      <c r="HTK2394" s="14"/>
      <c r="HTL2394" s="14"/>
      <c r="HTM2394" s="14"/>
      <c r="HTN2394" s="14"/>
      <c r="HTO2394" s="14"/>
      <c r="HTP2394" s="14"/>
      <c r="HTQ2394" s="14"/>
      <c r="HTR2394" s="14"/>
      <c r="HTS2394" s="14"/>
      <c r="HTT2394" s="14"/>
      <c r="HTU2394" s="14"/>
      <c r="HTV2394" s="14"/>
      <c r="HTW2394" s="14"/>
      <c r="HTX2394" s="14"/>
      <c r="HTY2394" s="14"/>
      <c r="HTZ2394" s="14"/>
      <c r="HUA2394" s="14"/>
      <c r="HUB2394" s="14"/>
      <c r="HUC2394" s="14"/>
      <c r="HUD2394" s="14"/>
      <c r="HUE2394" s="14"/>
      <c r="HUF2394" s="14"/>
      <c r="HUG2394" s="14"/>
      <c r="HUH2394" s="14"/>
      <c r="HUI2394" s="14"/>
      <c r="HUJ2394" s="14"/>
      <c r="HUK2394" s="14"/>
      <c r="HUL2394" s="14"/>
      <c r="HUM2394" s="14"/>
      <c r="HUN2394" s="14"/>
      <c r="HUO2394" s="14"/>
      <c r="HUP2394" s="14"/>
      <c r="HUQ2394" s="14"/>
      <c r="HUR2394" s="14"/>
      <c r="HUS2394" s="14"/>
      <c r="HUT2394" s="14"/>
      <c r="HUU2394" s="14"/>
      <c r="HUV2394" s="14"/>
      <c r="HUW2394" s="14"/>
      <c r="HUX2394" s="14"/>
      <c r="HUY2394" s="14"/>
      <c r="HUZ2394" s="14"/>
      <c r="HVA2394" s="14"/>
      <c r="HVB2394" s="14"/>
      <c r="HVC2394" s="14"/>
      <c r="HVD2394" s="14"/>
      <c r="HVE2394" s="14"/>
      <c r="HVF2394" s="14"/>
      <c r="HVG2394" s="14"/>
      <c r="HVH2394" s="14"/>
      <c r="HVI2394" s="14"/>
      <c r="HVJ2394" s="14"/>
      <c r="HVK2394" s="14"/>
      <c r="HVL2394" s="14"/>
      <c r="HVM2394" s="14"/>
      <c r="HVN2394" s="14"/>
      <c r="HVO2394" s="14"/>
      <c r="HVP2394" s="14"/>
      <c r="HVQ2394" s="14"/>
      <c r="HVR2394" s="14"/>
      <c r="HVS2394" s="14"/>
      <c r="HVT2394" s="14"/>
      <c r="HVU2394" s="14"/>
      <c r="HVV2394" s="14"/>
      <c r="HVW2394" s="14"/>
      <c r="HVX2394" s="14"/>
      <c r="HVY2394" s="14"/>
      <c r="HVZ2394" s="14"/>
      <c r="HWA2394" s="14"/>
      <c r="HWB2394" s="14"/>
      <c r="HWC2394" s="14"/>
      <c r="HWD2394" s="14"/>
      <c r="HWE2394" s="14"/>
      <c r="HWF2394" s="14"/>
      <c r="HWG2394" s="14"/>
      <c r="HWH2394" s="14"/>
      <c r="HWI2394" s="14"/>
      <c r="HWJ2394" s="14"/>
      <c r="HWK2394" s="14"/>
      <c r="HWL2394" s="14"/>
      <c r="HWM2394" s="14"/>
      <c r="HWN2394" s="14"/>
      <c r="HWO2394" s="14"/>
      <c r="HWP2394" s="14"/>
      <c r="HWQ2394" s="14"/>
      <c r="HWR2394" s="14"/>
      <c r="HWS2394" s="14"/>
      <c r="HWT2394" s="14"/>
      <c r="HWU2394" s="14"/>
      <c r="HWV2394" s="14"/>
      <c r="HWW2394" s="14"/>
      <c r="HWX2394" s="14"/>
      <c r="HWY2394" s="14"/>
      <c r="HWZ2394" s="14"/>
      <c r="HXA2394" s="14"/>
      <c r="HXB2394" s="14"/>
      <c r="HXC2394" s="14"/>
      <c r="HXD2394" s="14"/>
      <c r="HXE2394" s="14"/>
      <c r="HXF2394" s="14"/>
      <c r="HXG2394" s="14"/>
      <c r="HXH2394" s="14"/>
      <c r="HXI2394" s="14"/>
      <c r="HXJ2394" s="14"/>
      <c r="HXK2394" s="14"/>
      <c r="HXL2394" s="14"/>
      <c r="HXM2394" s="14"/>
      <c r="HXN2394" s="14"/>
      <c r="HXO2394" s="14"/>
      <c r="HXP2394" s="14"/>
      <c r="HXQ2394" s="14"/>
      <c r="HXR2394" s="14"/>
      <c r="HXS2394" s="14"/>
      <c r="HXT2394" s="14"/>
      <c r="HXU2394" s="14"/>
      <c r="HXV2394" s="14"/>
      <c r="HXW2394" s="14"/>
      <c r="HXX2394" s="14"/>
      <c r="HXY2394" s="14"/>
      <c r="HXZ2394" s="14"/>
      <c r="HYA2394" s="14"/>
      <c r="HYB2394" s="14"/>
      <c r="HYC2394" s="14"/>
      <c r="HYD2394" s="14"/>
      <c r="HYE2394" s="14"/>
      <c r="HYF2394" s="14"/>
      <c r="HYG2394" s="14"/>
      <c r="HYH2394" s="14"/>
      <c r="HYI2394" s="14"/>
      <c r="HYJ2394" s="14"/>
      <c r="HYK2394" s="14"/>
      <c r="HYL2394" s="14"/>
      <c r="HYM2394" s="14"/>
      <c r="HYN2394" s="14"/>
      <c r="HYO2394" s="14"/>
      <c r="HYP2394" s="14"/>
      <c r="HYQ2394" s="14"/>
      <c r="HYR2394" s="14"/>
      <c r="HYS2394" s="14"/>
      <c r="HYT2394" s="14"/>
      <c r="HYU2394" s="14"/>
      <c r="HYV2394" s="14"/>
      <c r="HYW2394" s="14"/>
      <c r="HYX2394" s="14"/>
      <c r="HYY2394" s="14"/>
      <c r="HYZ2394" s="14"/>
      <c r="HZA2394" s="14"/>
      <c r="HZB2394" s="14"/>
      <c r="HZC2394" s="14"/>
      <c r="HZD2394" s="14"/>
      <c r="HZE2394" s="14"/>
      <c r="HZF2394" s="14"/>
      <c r="HZG2394" s="14"/>
      <c r="HZH2394" s="14"/>
      <c r="HZI2394" s="14"/>
      <c r="HZJ2394" s="14"/>
      <c r="HZK2394" s="14"/>
      <c r="HZL2394" s="14"/>
      <c r="HZM2394" s="14"/>
      <c r="HZN2394" s="14"/>
      <c r="HZO2394" s="14"/>
      <c r="HZP2394" s="14"/>
      <c r="HZQ2394" s="14"/>
      <c r="HZR2394" s="14"/>
      <c r="HZS2394" s="14"/>
      <c r="HZT2394" s="14"/>
      <c r="HZU2394" s="14"/>
      <c r="HZV2394" s="14"/>
      <c r="HZW2394" s="14"/>
      <c r="HZX2394" s="14"/>
      <c r="HZY2394" s="14"/>
      <c r="HZZ2394" s="14"/>
      <c r="IAA2394" s="14"/>
      <c r="IAB2394" s="14"/>
      <c r="IAC2394" s="14"/>
      <c r="IAD2394" s="14"/>
      <c r="IAE2394" s="14"/>
      <c r="IAF2394" s="14"/>
      <c r="IAG2394" s="14"/>
      <c r="IAH2394" s="14"/>
      <c r="IAI2394" s="14"/>
      <c r="IAJ2394" s="14"/>
      <c r="IAK2394" s="14"/>
      <c r="IAL2394" s="14"/>
      <c r="IAM2394" s="14"/>
      <c r="IAN2394" s="14"/>
      <c r="IAO2394" s="14"/>
      <c r="IAP2394" s="14"/>
      <c r="IAQ2394" s="14"/>
      <c r="IAR2394" s="14"/>
      <c r="IAS2394" s="14"/>
      <c r="IAT2394" s="14"/>
      <c r="IAU2394" s="14"/>
      <c r="IAV2394" s="14"/>
      <c r="IAW2394" s="14"/>
      <c r="IAX2394" s="14"/>
      <c r="IAY2394" s="14"/>
      <c r="IAZ2394" s="14"/>
      <c r="IBA2394" s="14"/>
      <c r="IBB2394" s="14"/>
      <c r="IBC2394" s="14"/>
      <c r="IBD2394" s="14"/>
      <c r="IBE2394" s="14"/>
      <c r="IBF2394" s="14"/>
      <c r="IBG2394" s="14"/>
      <c r="IBH2394" s="14"/>
      <c r="IBI2394" s="14"/>
      <c r="IBJ2394" s="14"/>
      <c r="IBK2394" s="14"/>
      <c r="IBL2394" s="14"/>
      <c r="IBM2394" s="14"/>
      <c r="IBN2394" s="14"/>
      <c r="IBO2394" s="14"/>
      <c r="IBP2394" s="14"/>
      <c r="IBQ2394" s="14"/>
      <c r="IBR2394" s="14"/>
      <c r="IBS2394" s="14"/>
      <c r="IBT2394" s="14"/>
      <c r="IBU2394" s="14"/>
      <c r="IBV2394" s="14"/>
      <c r="IBW2394" s="14"/>
      <c r="IBX2394" s="14"/>
      <c r="IBY2394" s="14"/>
      <c r="IBZ2394" s="14"/>
      <c r="ICA2394" s="14"/>
      <c r="ICB2394" s="14"/>
      <c r="ICC2394" s="14"/>
      <c r="ICD2394" s="14"/>
      <c r="ICE2394" s="14"/>
      <c r="ICF2394" s="14"/>
      <c r="ICG2394" s="14"/>
      <c r="ICH2394" s="14"/>
      <c r="ICI2394" s="14"/>
      <c r="ICJ2394" s="14"/>
      <c r="ICK2394" s="14"/>
      <c r="ICL2394" s="14"/>
      <c r="ICM2394" s="14"/>
      <c r="ICN2394" s="14"/>
      <c r="ICO2394" s="14"/>
      <c r="ICP2394" s="14"/>
      <c r="ICQ2394" s="14"/>
      <c r="ICR2394" s="14"/>
      <c r="ICS2394" s="14"/>
      <c r="ICT2394" s="14"/>
      <c r="ICU2394" s="14"/>
      <c r="ICV2394" s="14"/>
      <c r="ICW2394" s="14"/>
      <c r="ICX2394" s="14"/>
      <c r="ICY2394" s="14"/>
      <c r="ICZ2394" s="14"/>
      <c r="IDA2394" s="14"/>
      <c r="IDB2394" s="14"/>
      <c r="IDC2394" s="14"/>
      <c r="IDD2394" s="14"/>
      <c r="IDE2394" s="14"/>
      <c r="IDF2394" s="14"/>
      <c r="IDG2394" s="14"/>
      <c r="IDH2394" s="14"/>
      <c r="IDI2394" s="14"/>
      <c r="IDJ2394" s="14"/>
      <c r="IDK2394" s="14"/>
      <c r="IDL2394" s="14"/>
      <c r="IDM2394" s="14"/>
      <c r="IDN2394" s="14"/>
      <c r="IDO2394" s="14"/>
      <c r="IDP2394" s="14"/>
      <c r="IDQ2394" s="14"/>
      <c r="IDR2394" s="14"/>
      <c r="IDS2394" s="14"/>
      <c r="IDT2394" s="14"/>
      <c r="IDU2394" s="14"/>
      <c r="IDV2394" s="14"/>
      <c r="IDW2394" s="14"/>
      <c r="IDX2394" s="14"/>
      <c r="IDY2394" s="14"/>
      <c r="IDZ2394" s="14"/>
      <c r="IEA2394" s="14"/>
      <c r="IEB2394" s="14"/>
      <c r="IEC2394" s="14"/>
      <c r="IED2394" s="14"/>
      <c r="IEE2394" s="14"/>
      <c r="IEF2394" s="14"/>
      <c r="IEG2394" s="14"/>
      <c r="IEH2394" s="14"/>
      <c r="IEI2394" s="14"/>
      <c r="IEJ2394" s="14"/>
      <c r="IEK2394" s="14"/>
      <c r="IEL2394" s="14"/>
      <c r="IEM2394" s="14"/>
      <c r="IEN2394" s="14"/>
      <c r="IEO2394" s="14"/>
      <c r="IEP2394" s="14"/>
      <c r="IEQ2394" s="14"/>
      <c r="IER2394" s="14"/>
      <c r="IES2394" s="14"/>
      <c r="IET2394" s="14"/>
      <c r="IEU2394" s="14"/>
      <c r="IEV2394" s="14"/>
      <c r="IEW2394" s="14"/>
      <c r="IEX2394" s="14"/>
      <c r="IEY2394" s="14"/>
      <c r="IEZ2394" s="14"/>
      <c r="IFA2394" s="14"/>
      <c r="IFB2394" s="14"/>
      <c r="IFC2394" s="14"/>
      <c r="IFD2394" s="14"/>
      <c r="IFE2394" s="14"/>
      <c r="IFF2394" s="14"/>
      <c r="IFG2394" s="14"/>
      <c r="IFH2394" s="14"/>
      <c r="IFI2394" s="14"/>
      <c r="IFJ2394" s="14"/>
      <c r="IFK2394" s="14"/>
      <c r="IFL2394" s="14"/>
      <c r="IFM2394" s="14"/>
      <c r="IFN2394" s="14"/>
      <c r="IFO2394" s="14"/>
      <c r="IFP2394" s="14"/>
      <c r="IFQ2394" s="14"/>
      <c r="IFR2394" s="14"/>
      <c r="IFS2394" s="14"/>
      <c r="IFT2394" s="14"/>
      <c r="IFU2394" s="14"/>
      <c r="IFV2394" s="14"/>
      <c r="IFW2394" s="14"/>
      <c r="IFX2394" s="14"/>
      <c r="IFY2394" s="14"/>
      <c r="IFZ2394" s="14"/>
      <c r="IGA2394" s="14"/>
      <c r="IGB2394" s="14"/>
      <c r="IGC2394" s="14"/>
      <c r="IGD2394" s="14"/>
      <c r="IGE2394" s="14"/>
      <c r="IGF2394" s="14"/>
      <c r="IGG2394" s="14"/>
      <c r="IGH2394" s="14"/>
      <c r="IGI2394" s="14"/>
      <c r="IGJ2394" s="14"/>
      <c r="IGK2394" s="14"/>
      <c r="IGL2394" s="14"/>
      <c r="IGM2394" s="14"/>
      <c r="IGN2394" s="14"/>
      <c r="IGO2394" s="14"/>
      <c r="IGP2394" s="14"/>
      <c r="IGQ2394" s="14"/>
      <c r="IGR2394" s="14"/>
      <c r="IGS2394" s="14"/>
      <c r="IGT2394" s="14"/>
      <c r="IGU2394" s="14"/>
      <c r="IGV2394" s="14"/>
      <c r="IGW2394" s="14"/>
      <c r="IGX2394" s="14"/>
      <c r="IGY2394" s="14"/>
      <c r="IGZ2394" s="14"/>
      <c r="IHA2394" s="14"/>
      <c r="IHB2394" s="14"/>
      <c r="IHC2394" s="14"/>
      <c r="IHD2394" s="14"/>
      <c r="IHE2394" s="14"/>
      <c r="IHF2394" s="14"/>
      <c r="IHG2394" s="14"/>
      <c r="IHH2394" s="14"/>
      <c r="IHI2394" s="14"/>
      <c r="IHJ2394" s="14"/>
      <c r="IHK2394" s="14"/>
      <c r="IHL2394" s="14"/>
      <c r="IHM2394" s="14"/>
      <c r="IHN2394" s="14"/>
      <c r="IHO2394" s="14"/>
      <c r="IHP2394" s="14"/>
      <c r="IHQ2394" s="14"/>
      <c r="IHR2394" s="14"/>
      <c r="IHS2394" s="14"/>
      <c r="IHT2394" s="14"/>
      <c r="IHU2394" s="14"/>
      <c r="IHV2394" s="14"/>
      <c r="IHW2394" s="14"/>
      <c r="IHX2394" s="14"/>
      <c r="IHY2394" s="14"/>
      <c r="IHZ2394" s="14"/>
      <c r="IIA2394" s="14"/>
      <c r="IIB2394" s="14"/>
      <c r="IIC2394" s="14"/>
      <c r="IID2394" s="14"/>
      <c r="IIE2394" s="14"/>
      <c r="IIF2394" s="14"/>
      <c r="IIG2394" s="14"/>
      <c r="IIH2394" s="14"/>
      <c r="III2394" s="14"/>
      <c r="IIJ2394" s="14"/>
      <c r="IIK2394" s="14"/>
      <c r="IIL2394" s="14"/>
      <c r="IIM2394" s="14"/>
      <c r="IIN2394" s="14"/>
      <c r="IIO2394" s="14"/>
      <c r="IIP2394" s="14"/>
      <c r="IIQ2394" s="14"/>
      <c r="IIR2394" s="14"/>
      <c r="IIS2394" s="14"/>
      <c r="IIT2394" s="14"/>
      <c r="IIU2394" s="14"/>
      <c r="IIV2394" s="14"/>
      <c r="IIW2394" s="14"/>
      <c r="IIX2394" s="14"/>
      <c r="IIY2394" s="14"/>
      <c r="IIZ2394" s="14"/>
      <c r="IJA2394" s="14"/>
      <c r="IJB2394" s="14"/>
      <c r="IJC2394" s="14"/>
      <c r="IJD2394" s="14"/>
      <c r="IJE2394" s="14"/>
      <c r="IJF2394" s="14"/>
      <c r="IJG2394" s="14"/>
      <c r="IJH2394" s="14"/>
      <c r="IJI2394" s="14"/>
      <c r="IJJ2394" s="14"/>
      <c r="IJK2394" s="14"/>
      <c r="IJL2394" s="14"/>
      <c r="IJM2394" s="14"/>
      <c r="IJN2394" s="14"/>
      <c r="IJO2394" s="14"/>
      <c r="IJP2394" s="14"/>
      <c r="IJQ2394" s="14"/>
      <c r="IJR2394" s="14"/>
      <c r="IJS2394" s="14"/>
      <c r="IJT2394" s="14"/>
      <c r="IJU2394" s="14"/>
      <c r="IJV2394" s="14"/>
      <c r="IJW2394" s="14"/>
      <c r="IJX2394" s="14"/>
      <c r="IJY2394" s="14"/>
      <c r="IJZ2394" s="14"/>
      <c r="IKA2394" s="14"/>
      <c r="IKB2394" s="14"/>
      <c r="IKC2394" s="14"/>
      <c r="IKD2394" s="14"/>
      <c r="IKE2394" s="14"/>
      <c r="IKF2394" s="14"/>
      <c r="IKG2394" s="14"/>
      <c r="IKH2394" s="14"/>
      <c r="IKI2394" s="14"/>
      <c r="IKJ2394" s="14"/>
      <c r="IKK2394" s="14"/>
      <c r="IKL2394" s="14"/>
      <c r="IKM2394" s="14"/>
      <c r="IKN2394" s="14"/>
      <c r="IKO2394" s="14"/>
      <c r="IKP2394" s="14"/>
      <c r="IKQ2394" s="14"/>
      <c r="IKR2394" s="14"/>
      <c r="IKS2394" s="14"/>
      <c r="IKT2394" s="14"/>
      <c r="IKU2394" s="14"/>
      <c r="IKV2394" s="14"/>
      <c r="IKW2394" s="14"/>
      <c r="IKX2394" s="14"/>
      <c r="IKY2394" s="14"/>
      <c r="IKZ2394" s="14"/>
      <c r="ILA2394" s="14"/>
      <c r="ILB2394" s="14"/>
      <c r="ILC2394" s="14"/>
      <c r="ILD2394" s="14"/>
      <c r="ILE2394" s="14"/>
      <c r="ILF2394" s="14"/>
      <c r="ILG2394" s="14"/>
      <c r="ILH2394" s="14"/>
      <c r="ILI2394" s="14"/>
      <c r="ILJ2394" s="14"/>
      <c r="ILK2394" s="14"/>
      <c r="ILL2394" s="14"/>
      <c r="ILM2394" s="14"/>
      <c r="ILN2394" s="14"/>
      <c r="ILO2394" s="14"/>
      <c r="ILP2394" s="14"/>
      <c r="ILQ2394" s="14"/>
      <c r="ILR2394" s="14"/>
      <c r="ILS2394" s="14"/>
      <c r="ILT2394" s="14"/>
      <c r="ILU2394" s="14"/>
      <c r="ILV2394" s="14"/>
      <c r="ILW2394" s="14"/>
      <c r="ILX2394" s="14"/>
      <c r="ILY2394" s="14"/>
      <c r="ILZ2394" s="14"/>
      <c r="IMA2394" s="14"/>
      <c r="IMB2394" s="14"/>
      <c r="IMC2394" s="14"/>
      <c r="IMD2394" s="14"/>
      <c r="IME2394" s="14"/>
      <c r="IMF2394" s="14"/>
      <c r="IMG2394" s="14"/>
      <c r="IMH2394" s="14"/>
      <c r="IMI2394" s="14"/>
      <c r="IMJ2394" s="14"/>
      <c r="IMK2394" s="14"/>
      <c r="IML2394" s="14"/>
      <c r="IMM2394" s="14"/>
      <c r="IMN2394" s="14"/>
      <c r="IMO2394" s="14"/>
      <c r="IMP2394" s="14"/>
      <c r="IMQ2394" s="14"/>
      <c r="IMR2394" s="14"/>
      <c r="IMS2394" s="14"/>
      <c r="IMT2394" s="14"/>
      <c r="IMU2394" s="14"/>
      <c r="IMV2394" s="14"/>
      <c r="IMW2394" s="14"/>
      <c r="IMX2394" s="14"/>
      <c r="IMY2394" s="14"/>
      <c r="IMZ2394" s="14"/>
      <c r="INA2394" s="14"/>
      <c r="INB2394" s="14"/>
      <c r="INC2394" s="14"/>
      <c r="IND2394" s="14"/>
      <c r="INE2394" s="14"/>
      <c r="INF2394" s="14"/>
      <c r="ING2394" s="14"/>
      <c r="INH2394" s="14"/>
      <c r="INI2394" s="14"/>
      <c r="INJ2394" s="14"/>
      <c r="INK2394" s="14"/>
      <c r="INL2394" s="14"/>
      <c r="INM2394" s="14"/>
      <c r="INN2394" s="14"/>
      <c r="INO2394" s="14"/>
      <c r="INP2394" s="14"/>
      <c r="INQ2394" s="14"/>
      <c r="INR2394" s="14"/>
      <c r="INS2394" s="14"/>
      <c r="INT2394" s="14"/>
      <c r="INU2394" s="14"/>
      <c r="INV2394" s="14"/>
      <c r="INW2394" s="14"/>
      <c r="INX2394" s="14"/>
      <c r="INY2394" s="14"/>
      <c r="INZ2394" s="14"/>
      <c r="IOA2394" s="14"/>
      <c r="IOB2394" s="14"/>
      <c r="IOC2394" s="14"/>
      <c r="IOD2394" s="14"/>
      <c r="IOE2394" s="14"/>
      <c r="IOF2394" s="14"/>
      <c r="IOG2394" s="14"/>
      <c r="IOH2394" s="14"/>
      <c r="IOI2394" s="14"/>
      <c r="IOJ2394" s="14"/>
      <c r="IOK2394" s="14"/>
      <c r="IOL2394" s="14"/>
      <c r="IOM2394" s="14"/>
      <c r="ION2394" s="14"/>
      <c r="IOO2394" s="14"/>
      <c r="IOP2394" s="14"/>
      <c r="IOQ2394" s="14"/>
      <c r="IOR2394" s="14"/>
      <c r="IOS2394" s="14"/>
      <c r="IOT2394" s="14"/>
      <c r="IOU2394" s="14"/>
      <c r="IOV2394" s="14"/>
      <c r="IOW2394" s="14"/>
      <c r="IOX2394" s="14"/>
      <c r="IOY2394" s="14"/>
      <c r="IOZ2394" s="14"/>
      <c r="IPA2394" s="14"/>
      <c r="IPB2394" s="14"/>
      <c r="IPC2394" s="14"/>
      <c r="IPD2394" s="14"/>
      <c r="IPE2394" s="14"/>
      <c r="IPF2394" s="14"/>
      <c r="IPG2394" s="14"/>
      <c r="IPH2394" s="14"/>
      <c r="IPI2394" s="14"/>
      <c r="IPJ2394" s="14"/>
      <c r="IPK2394" s="14"/>
      <c r="IPL2394" s="14"/>
      <c r="IPM2394" s="14"/>
      <c r="IPN2394" s="14"/>
      <c r="IPO2394" s="14"/>
      <c r="IPP2394" s="14"/>
      <c r="IPQ2394" s="14"/>
      <c r="IPR2394" s="14"/>
      <c r="IPS2394" s="14"/>
      <c r="IPT2394" s="14"/>
      <c r="IPU2394" s="14"/>
      <c r="IPV2394" s="14"/>
      <c r="IPW2394" s="14"/>
      <c r="IPX2394" s="14"/>
      <c r="IPY2394" s="14"/>
      <c r="IPZ2394" s="14"/>
      <c r="IQA2394" s="14"/>
      <c r="IQB2394" s="14"/>
      <c r="IQC2394" s="14"/>
      <c r="IQD2394" s="14"/>
      <c r="IQE2394" s="14"/>
      <c r="IQF2394" s="14"/>
      <c r="IQG2394" s="14"/>
      <c r="IQH2394" s="14"/>
      <c r="IQI2394" s="14"/>
      <c r="IQJ2394" s="14"/>
      <c r="IQK2394" s="14"/>
      <c r="IQL2394" s="14"/>
      <c r="IQM2394" s="14"/>
      <c r="IQN2394" s="14"/>
      <c r="IQO2394" s="14"/>
      <c r="IQP2394" s="14"/>
      <c r="IQQ2394" s="14"/>
      <c r="IQR2394" s="14"/>
      <c r="IQS2394" s="14"/>
      <c r="IQT2394" s="14"/>
      <c r="IQU2394" s="14"/>
      <c r="IQV2394" s="14"/>
      <c r="IQW2394" s="14"/>
      <c r="IQX2394" s="14"/>
      <c r="IQY2394" s="14"/>
      <c r="IQZ2394" s="14"/>
      <c r="IRA2394" s="14"/>
      <c r="IRB2394" s="14"/>
      <c r="IRC2394" s="14"/>
      <c r="IRD2394" s="14"/>
      <c r="IRE2394" s="14"/>
      <c r="IRF2394" s="14"/>
      <c r="IRG2394" s="14"/>
      <c r="IRH2394" s="14"/>
      <c r="IRI2394" s="14"/>
      <c r="IRJ2394" s="14"/>
      <c r="IRK2394" s="14"/>
      <c r="IRL2394" s="14"/>
      <c r="IRM2394" s="14"/>
      <c r="IRN2394" s="14"/>
      <c r="IRO2394" s="14"/>
      <c r="IRP2394" s="14"/>
      <c r="IRQ2394" s="14"/>
      <c r="IRR2394" s="14"/>
      <c r="IRS2394" s="14"/>
      <c r="IRT2394" s="14"/>
      <c r="IRU2394" s="14"/>
      <c r="IRV2394" s="14"/>
      <c r="IRW2394" s="14"/>
      <c r="IRX2394" s="14"/>
      <c r="IRY2394" s="14"/>
      <c r="IRZ2394" s="14"/>
      <c r="ISA2394" s="14"/>
      <c r="ISB2394" s="14"/>
      <c r="ISC2394" s="14"/>
      <c r="ISD2394" s="14"/>
      <c r="ISE2394" s="14"/>
      <c r="ISF2394" s="14"/>
      <c r="ISG2394" s="14"/>
      <c r="ISH2394" s="14"/>
      <c r="ISI2394" s="14"/>
      <c r="ISJ2394" s="14"/>
      <c r="ISK2394" s="14"/>
      <c r="ISL2394" s="14"/>
      <c r="ISM2394" s="14"/>
      <c r="ISN2394" s="14"/>
      <c r="ISO2394" s="14"/>
      <c r="ISP2394" s="14"/>
      <c r="ISQ2394" s="14"/>
      <c r="ISR2394" s="14"/>
      <c r="ISS2394" s="14"/>
      <c r="IST2394" s="14"/>
      <c r="ISU2394" s="14"/>
      <c r="ISV2394" s="14"/>
      <c r="ISW2394" s="14"/>
      <c r="ISX2394" s="14"/>
      <c r="ISY2394" s="14"/>
      <c r="ISZ2394" s="14"/>
      <c r="ITA2394" s="14"/>
      <c r="ITB2394" s="14"/>
      <c r="ITC2394" s="14"/>
      <c r="ITD2394" s="14"/>
      <c r="ITE2394" s="14"/>
      <c r="ITF2394" s="14"/>
      <c r="ITG2394" s="14"/>
      <c r="ITH2394" s="14"/>
      <c r="ITI2394" s="14"/>
      <c r="ITJ2394" s="14"/>
      <c r="ITK2394" s="14"/>
      <c r="ITL2394" s="14"/>
      <c r="ITM2394" s="14"/>
      <c r="ITN2394" s="14"/>
      <c r="ITO2394" s="14"/>
      <c r="ITP2394" s="14"/>
      <c r="ITQ2394" s="14"/>
      <c r="ITR2394" s="14"/>
      <c r="ITS2394" s="14"/>
      <c r="ITT2394" s="14"/>
      <c r="ITU2394" s="14"/>
      <c r="ITV2394" s="14"/>
      <c r="ITW2394" s="14"/>
      <c r="ITX2394" s="14"/>
      <c r="ITY2394" s="14"/>
      <c r="ITZ2394" s="14"/>
      <c r="IUA2394" s="14"/>
      <c r="IUB2394" s="14"/>
      <c r="IUC2394" s="14"/>
      <c r="IUD2394" s="14"/>
      <c r="IUE2394" s="14"/>
      <c r="IUF2394" s="14"/>
      <c r="IUG2394" s="14"/>
      <c r="IUH2394" s="14"/>
      <c r="IUI2394" s="14"/>
      <c r="IUJ2394" s="14"/>
      <c r="IUK2394" s="14"/>
      <c r="IUL2394" s="14"/>
      <c r="IUM2394" s="14"/>
      <c r="IUN2394" s="14"/>
      <c r="IUO2394" s="14"/>
      <c r="IUP2394" s="14"/>
      <c r="IUQ2394" s="14"/>
      <c r="IUR2394" s="14"/>
      <c r="IUS2394" s="14"/>
      <c r="IUT2394" s="14"/>
      <c r="IUU2394" s="14"/>
      <c r="IUV2394" s="14"/>
      <c r="IUW2394" s="14"/>
      <c r="IUX2394" s="14"/>
      <c r="IUY2394" s="14"/>
      <c r="IUZ2394" s="14"/>
      <c r="IVA2394" s="14"/>
      <c r="IVB2394" s="14"/>
      <c r="IVC2394" s="14"/>
      <c r="IVD2394" s="14"/>
      <c r="IVE2394" s="14"/>
      <c r="IVF2394" s="14"/>
      <c r="IVG2394" s="14"/>
      <c r="IVH2394" s="14"/>
      <c r="IVI2394" s="14"/>
      <c r="IVJ2394" s="14"/>
      <c r="IVK2394" s="14"/>
      <c r="IVL2394" s="14"/>
      <c r="IVM2394" s="14"/>
      <c r="IVN2394" s="14"/>
      <c r="IVO2394" s="14"/>
      <c r="IVP2394" s="14"/>
      <c r="IVQ2394" s="14"/>
      <c r="IVR2394" s="14"/>
      <c r="IVS2394" s="14"/>
      <c r="IVT2394" s="14"/>
      <c r="IVU2394" s="14"/>
      <c r="IVV2394" s="14"/>
      <c r="IVW2394" s="14"/>
      <c r="IVX2394" s="14"/>
      <c r="IVY2394" s="14"/>
      <c r="IVZ2394" s="14"/>
      <c r="IWA2394" s="14"/>
      <c r="IWB2394" s="14"/>
      <c r="IWC2394" s="14"/>
      <c r="IWD2394" s="14"/>
      <c r="IWE2394" s="14"/>
      <c r="IWF2394" s="14"/>
      <c r="IWG2394" s="14"/>
      <c r="IWH2394" s="14"/>
      <c r="IWI2394" s="14"/>
      <c r="IWJ2394" s="14"/>
      <c r="IWK2394" s="14"/>
      <c r="IWL2394" s="14"/>
      <c r="IWM2394" s="14"/>
      <c r="IWN2394" s="14"/>
      <c r="IWO2394" s="14"/>
      <c r="IWP2394" s="14"/>
      <c r="IWQ2394" s="14"/>
      <c r="IWR2394" s="14"/>
      <c r="IWS2394" s="14"/>
      <c r="IWT2394" s="14"/>
      <c r="IWU2394" s="14"/>
      <c r="IWV2394" s="14"/>
      <c r="IWW2394" s="14"/>
      <c r="IWX2394" s="14"/>
      <c r="IWY2394" s="14"/>
      <c r="IWZ2394" s="14"/>
      <c r="IXA2394" s="14"/>
      <c r="IXB2394" s="14"/>
      <c r="IXC2394" s="14"/>
      <c r="IXD2394" s="14"/>
      <c r="IXE2394" s="14"/>
      <c r="IXF2394" s="14"/>
      <c r="IXG2394" s="14"/>
      <c r="IXH2394" s="14"/>
      <c r="IXI2394" s="14"/>
      <c r="IXJ2394" s="14"/>
      <c r="IXK2394" s="14"/>
      <c r="IXL2394" s="14"/>
      <c r="IXM2394" s="14"/>
      <c r="IXN2394" s="14"/>
      <c r="IXO2394" s="14"/>
      <c r="IXP2394" s="14"/>
      <c r="IXQ2394" s="14"/>
      <c r="IXR2394" s="14"/>
      <c r="IXS2394" s="14"/>
      <c r="IXT2394" s="14"/>
      <c r="IXU2394" s="14"/>
      <c r="IXV2394" s="14"/>
      <c r="IXW2394" s="14"/>
      <c r="IXX2394" s="14"/>
      <c r="IXY2394" s="14"/>
      <c r="IXZ2394" s="14"/>
      <c r="IYA2394" s="14"/>
      <c r="IYB2394" s="14"/>
      <c r="IYC2394" s="14"/>
      <c r="IYD2394" s="14"/>
      <c r="IYE2394" s="14"/>
      <c r="IYF2394" s="14"/>
      <c r="IYG2394" s="14"/>
      <c r="IYH2394" s="14"/>
      <c r="IYI2394" s="14"/>
      <c r="IYJ2394" s="14"/>
      <c r="IYK2394" s="14"/>
      <c r="IYL2394" s="14"/>
      <c r="IYM2394" s="14"/>
      <c r="IYN2394" s="14"/>
      <c r="IYO2394" s="14"/>
      <c r="IYP2394" s="14"/>
      <c r="IYQ2394" s="14"/>
      <c r="IYR2394" s="14"/>
      <c r="IYS2394" s="14"/>
      <c r="IYT2394" s="14"/>
      <c r="IYU2394" s="14"/>
      <c r="IYV2394" s="14"/>
      <c r="IYW2394" s="14"/>
      <c r="IYX2394" s="14"/>
      <c r="IYY2394" s="14"/>
      <c r="IYZ2394" s="14"/>
      <c r="IZA2394" s="14"/>
      <c r="IZB2394" s="14"/>
      <c r="IZC2394" s="14"/>
      <c r="IZD2394" s="14"/>
      <c r="IZE2394" s="14"/>
      <c r="IZF2394" s="14"/>
      <c r="IZG2394" s="14"/>
      <c r="IZH2394" s="14"/>
      <c r="IZI2394" s="14"/>
      <c r="IZJ2394" s="14"/>
      <c r="IZK2394" s="14"/>
      <c r="IZL2394" s="14"/>
      <c r="IZM2394" s="14"/>
      <c r="IZN2394" s="14"/>
      <c r="IZO2394" s="14"/>
      <c r="IZP2394" s="14"/>
      <c r="IZQ2394" s="14"/>
      <c r="IZR2394" s="14"/>
      <c r="IZS2394" s="14"/>
      <c r="IZT2394" s="14"/>
      <c r="IZU2394" s="14"/>
      <c r="IZV2394" s="14"/>
      <c r="IZW2394" s="14"/>
      <c r="IZX2394" s="14"/>
      <c r="IZY2394" s="14"/>
      <c r="IZZ2394" s="14"/>
      <c r="JAA2394" s="14"/>
      <c r="JAB2394" s="14"/>
      <c r="JAC2394" s="14"/>
      <c r="JAD2394" s="14"/>
      <c r="JAE2394" s="14"/>
      <c r="JAF2394" s="14"/>
      <c r="JAG2394" s="14"/>
      <c r="JAH2394" s="14"/>
      <c r="JAI2394" s="14"/>
      <c r="JAJ2394" s="14"/>
      <c r="JAK2394" s="14"/>
      <c r="JAL2394" s="14"/>
      <c r="JAM2394" s="14"/>
      <c r="JAN2394" s="14"/>
      <c r="JAO2394" s="14"/>
      <c r="JAP2394" s="14"/>
      <c r="JAQ2394" s="14"/>
      <c r="JAR2394" s="14"/>
      <c r="JAS2394" s="14"/>
      <c r="JAT2394" s="14"/>
      <c r="JAU2394" s="14"/>
      <c r="JAV2394" s="14"/>
      <c r="JAW2394" s="14"/>
      <c r="JAX2394" s="14"/>
      <c r="JAY2394" s="14"/>
      <c r="JAZ2394" s="14"/>
      <c r="JBA2394" s="14"/>
      <c r="JBB2394" s="14"/>
      <c r="JBC2394" s="14"/>
      <c r="JBD2394" s="14"/>
      <c r="JBE2394" s="14"/>
      <c r="JBF2394" s="14"/>
      <c r="JBG2394" s="14"/>
      <c r="JBH2394" s="14"/>
      <c r="JBI2394" s="14"/>
      <c r="JBJ2394" s="14"/>
      <c r="JBK2394" s="14"/>
      <c r="JBL2394" s="14"/>
      <c r="JBM2394" s="14"/>
      <c r="JBN2394" s="14"/>
      <c r="JBO2394" s="14"/>
      <c r="JBP2394" s="14"/>
      <c r="JBQ2394" s="14"/>
      <c r="JBR2394" s="14"/>
      <c r="JBS2394" s="14"/>
      <c r="JBT2394" s="14"/>
      <c r="JBU2394" s="14"/>
      <c r="JBV2394" s="14"/>
      <c r="JBW2394" s="14"/>
      <c r="JBX2394" s="14"/>
      <c r="JBY2394" s="14"/>
      <c r="JBZ2394" s="14"/>
      <c r="JCA2394" s="14"/>
      <c r="JCB2394" s="14"/>
      <c r="JCC2394" s="14"/>
      <c r="JCD2394" s="14"/>
      <c r="JCE2394" s="14"/>
      <c r="JCF2394" s="14"/>
      <c r="JCG2394" s="14"/>
      <c r="JCH2394" s="14"/>
      <c r="JCI2394" s="14"/>
      <c r="JCJ2394" s="14"/>
      <c r="JCK2394" s="14"/>
      <c r="JCL2394" s="14"/>
      <c r="JCM2394" s="14"/>
      <c r="JCN2394" s="14"/>
      <c r="JCO2394" s="14"/>
      <c r="JCP2394" s="14"/>
      <c r="JCQ2394" s="14"/>
      <c r="JCR2394" s="14"/>
      <c r="JCS2394" s="14"/>
      <c r="JCT2394" s="14"/>
      <c r="JCU2394" s="14"/>
      <c r="JCV2394" s="14"/>
      <c r="JCW2394" s="14"/>
      <c r="JCX2394" s="14"/>
      <c r="JCY2394" s="14"/>
      <c r="JCZ2394" s="14"/>
      <c r="JDA2394" s="14"/>
      <c r="JDB2394" s="14"/>
      <c r="JDC2394" s="14"/>
      <c r="JDD2394" s="14"/>
      <c r="JDE2394" s="14"/>
      <c r="JDF2394" s="14"/>
      <c r="JDG2394" s="14"/>
      <c r="JDH2394" s="14"/>
      <c r="JDI2394" s="14"/>
      <c r="JDJ2394" s="14"/>
      <c r="JDK2394" s="14"/>
      <c r="JDL2394" s="14"/>
      <c r="JDM2394" s="14"/>
      <c r="JDN2394" s="14"/>
      <c r="JDO2394" s="14"/>
      <c r="JDP2394" s="14"/>
      <c r="JDQ2394" s="14"/>
      <c r="JDR2394" s="14"/>
      <c r="JDS2394" s="14"/>
      <c r="JDT2394" s="14"/>
      <c r="JDU2394" s="14"/>
      <c r="JDV2394" s="14"/>
      <c r="JDW2394" s="14"/>
      <c r="JDX2394" s="14"/>
      <c r="JDY2394" s="14"/>
      <c r="JDZ2394" s="14"/>
      <c r="JEA2394" s="14"/>
      <c r="JEB2394" s="14"/>
      <c r="JEC2394" s="14"/>
      <c r="JED2394" s="14"/>
      <c r="JEE2394" s="14"/>
      <c r="JEF2394" s="14"/>
      <c r="JEG2394" s="14"/>
      <c r="JEH2394" s="14"/>
      <c r="JEI2394" s="14"/>
      <c r="JEJ2394" s="14"/>
      <c r="JEK2394" s="14"/>
      <c r="JEL2394" s="14"/>
      <c r="JEM2394" s="14"/>
      <c r="JEN2394" s="14"/>
      <c r="JEO2394" s="14"/>
      <c r="JEP2394" s="14"/>
      <c r="JEQ2394" s="14"/>
      <c r="JER2394" s="14"/>
      <c r="JES2394" s="14"/>
      <c r="JET2394" s="14"/>
      <c r="JEU2394" s="14"/>
      <c r="JEV2394" s="14"/>
      <c r="JEW2394" s="14"/>
      <c r="JEX2394" s="14"/>
      <c r="JEY2394" s="14"/>
      <c r="JEZ2394" s="14"/>
      <c r="JFA2394" s="14"/>
      <c r="JFB2394" s="14"/>
      <c r="JFC2394" s="14"/>
      <c r="JFD2394" s="14"/>
      <c r="JFE2394" s="14"/>
      <c r="JFF2394" s="14"/>
      <c r="JFG2394" s="14"/>
      <c r="JFH2394" s="14"/>
      <c r="JFI2394" s="14"/>
      <c r="JFJ2394" s="14"/>
      <c r="JFK2394" s="14"/>
      <c r="JFL2394" s="14"/>
      <c r="JFM2394" s="14"/>
      <c r="JFN2394" s="14"/>
      <c r="JFO2394" s="14"/>
      <c r="JFP2394" s="14"/>
      <c r="JFQ2394" s="14"/>
      <c r="JFR2394" s="14"/>
      <c r="JFS2394" s="14"/>
      <c r="JFT2394" s="14"/>
      <c r="JFU2394" s="14"/>
      <c r="JFV2394" s="14"/>
      <c r="JFW2394" s="14"/>
      <c r="JFX2394" s="14"/>
      <c r="JFY2394" s="14"/>
      <c r="JFZ2394" s="14"/>
      <c r="JGA2394" s="14"/>
      <c r="JGB2394" s="14"/>
      <c r="JGC2394" s="14"/>
      <c r="JGD2394" s="14"/>
      <c r="JGE2394" s="14"/>
      <c r="JGF2394" s="14"/>
      <c r="JGG2394" s="14"/>
      <c r="JGH2394" s="14"/>
      <c r="JGI2394" s="14"/>
      <c r="JGJ2394" s="14"/>
      <c r="JGK2394" s="14"/>
      <c r="JGL2394" s="14"/>
      <c r="JGM2394" s="14"/>
      <c r="JGN2394" s="14"/>
      <c r="JGO2394" s="14"/>
      <c r="JGP2394" s="14"/>
      <c r="JGQ2394" s="14"/>
      <c r="JGR2394" s="14"/>
      <c r="JGS2394" s="14"/>
      <c r="JGT2394" s="14"/>
      <c r="JGU2394" s="14"/>
      <c r="JGV2394" s="14"/>
      <c r="JGW2394" s="14"/>
      <c r="JGX2394" s="14"/>
      <c r="JGY2394" s="14"/>
      <c r="JGZ2394" s="14"/>
      <c r="JHA2394" s="14"/>
      <c r="JHB2394" s="14"/>
      <c r="JHC2394" s="14"/>
      <c r="JHD2394" s="14"/>
      <c r="JHE2394" s="14"/>
      <c r="JHF2394" s="14"/>
      <c r="JHG2394" s="14"/>
      <c r="JHH2394" s="14"/>
      <c r="JHI2394" s="14"/>
      <c r="JHJ2394" s="14"/>
      <c r="JHK2394" s="14"/>
      <c r="JHL2394" s="14"/>
      <c r="JHM2394" s="14"/>
      <c r="JHN2394" s="14"/>
      <c r="JHO2394" s="14"/>
      <c r="JHP2394" s="14"/>
      <c r="JHQ2394" s="14"/>
      <c r="JHR2394" s="14"/>
      <c r="JHS2394" s="14"/>
      <c r="JHT2394" s="14"/>
      <c r="JHU2394" s="14"/>
      <c r="JHV2394" s="14"/>
      <c r="JHW2394" s="14"/>
      <c r="JHX2394" s="14"/>
      <c r="JHY2394" s="14"/>
      <c r="JHZ2394" s="14"/>
      <c r="JIA2394" s="14"/>
      <c r="JIB2394" s="14"/>
      <c r="JIC2394" s="14"/>
      <c r="JID2394" s="14"/>
      <c r="JIE2394" s="14"/>
      <c r="JIF2394" s="14"/>
      <c r="JIG2394" s="14"/>
      <c r="JIH2394" s="14"/>
      <c r="JII2394" s="14"/>
      <c r="JIJ2394" s="14"/>
      <c r="JIK2394" s="14"/>
      <c r="JIL2394" s="14"/>
      <c r="JIM2394" s="14"/>
      <c r="JIN2394" s="14"/>
      <c r="JIO2394" s="14"/>
      <c r="JIP2394" s="14"/>
      <c r="JIQ2394" s="14"/>
      <c r="JIR2394" s="14"/>
      <c r="JIS2394" s="14"/>
      <c r="JIT2394" s="14"/>
      <c r="JIU2394" s="14"/>
      <c r="JIV2394" s="14"/>
      <c r="JIW2394" s="14"/>
      <c r="JIX2394" s="14"/>
      <c r="JIY2394" s="14"/>
      <c r="JIZ2394" s="14"/>
      <c r="JJA2394" s="14"/>
      <c r="JJB2394" s="14"/>
      <c r="JJC2394" s="14"/>
      <c r="JJD2394" s="14"/>
      <c r="JJE2394" s="14"/>
      <c r="JJF2394" s="14"/>
      <c r="JJG2394" s="14"/>
      <c r="JJH2394" s="14"/>
      <c r="JJI2394" s="14"/>
      <c r="JJJ2394" s="14"/>
      <c r="JJK2394" s="14"/>
      <c r="JJL2394" s="14"/>
      <c r="JJM2394" s="14"/>
      <c r="JJN2394" s="14"/>
      <c r="JJO2394" s="14"/>
      <c r="JJP2394" s="14"/>
      <c r="JJQ2394" s="14"/>
      <c r="JJR2394" s="14"/>
      <c r="JJS2394" s="14"/>
      <c r="JJT2394" s="14"/>
      <c r="JJU2394" s="14"/>
      <c r="JJV2394" s="14"/>
      <c r="JJW2394" s="14"/>
      <c r="JJX2394" s="14"/>
      <c r="JJY2394" s="14"/>
      <c r="JJZ2394" s="14"/>
      <c r="JKA2394" s="14"/>
      <c r="JKB2394" s="14"/>
      <c r="JKC2394" s="14"/>
      <c r="JKD2394" s="14"/>
      <c r="JKE2394" s="14"/>
      <c r="JKF2394" s="14"/>
      <c r="JKG2394" s="14"/>
      <c r="JKH2394" s="14"/>
      <c r="JKI2394" s="14"/>
      <c r="JKJ2394" s="14"/>
      <c r="JKK2394" s="14"/>
      <c r="JKL2394" s="14"/>
      <c r="JKM2394" s="14"/>
      <c r="JKN2394" s="14"/>
      <c r="JKO2394" s="14"/>
      <c r="JKP2394" s="14"/>
      <c r="JKQ2394" s="14"/>
      <c r="JKR2394" s="14"/>
      <c r="JKS2394" s="14"/>
      <c r="JKT2394" s="14"/>
      <c r="JKU2394" s="14"/>
      <c r="JKV2394" s="14"/>
      <c r="JKW2394" s="14"/>
      <c r="JKX2394" s="14"/>
      <c r="JKY2394" s="14"/>
      <c r="JKZ2394" s="14"/>
      <c r="JLA2394" s="14"/>
      <c r="JLB2394" s="14"/>
      <c r="JLC2394" s="14"/>
      <c r="JLD2394" s="14"/>
      <c r="JLE2394" s="14"/>
      <c r="JLF2394" s="14"/>
      <c r="JLG2394" s="14"/>
      <c r="JLH2394" s="14"/>
      <c r="JLI2394" s="14"/>
      <c r="JLJ2394" s="14"/>
      <c r="JLK2394" s="14"/>
      <c r="JLL2394" s="14"/>
      <c r="JLM2394" s="14"/>
      <c r="JLN2394" s="14"/>
      <c r="JLO2394" s="14"/>
      <c r="JLP2394" s="14"/>
      <c r="JLQ2394" s="14"/>
      <c r="JLR2394" s="14"/>
      <c r="JLS2394" s="14"/>
      <c r="JLT2394" s="14"/>
      <c r="JLU2394" s="14"/>
      <c r="JLV2394" s="14"/>
      <c r="JLW2394" s="14"/>
      <c r="JLX2394" s="14"/>
      <c r="JLY2394" s="14"/>
      <c r="JLZ2394" s="14"/>
      <c r="JMA2394" s="14"/>
      <c r="JMB2394" s="14"/>
      <c r="JMC2394" s="14"/>
      <c r="JMD2394" s="14"/>
      <c r="JME2394" s="14"/>
      <c r="JMF2394" s="14"/>
      <c r="JMG2394" s="14"/>
      <c r="JMH2394" s="14"/>
      <c r="JMI2394" s="14"/>
      <c r="JMJ2394" s="14"/>
      <c r="JMK2394" s="14"/>
      <c r="JML2394" s="14"/>
      <c r="JMM2394" s="14"/>
      <c r="JMN2394" s="14"/>
      <c r="JMO2394" s="14"/>
      <c r="JMP2394" s="14"/>
      <c r="JMQ2394" s="14"/>
      <c r="JMR2394" s="14"/>
      <c r="JMS2394" s="14"/>
      <c r="JMT2394" s="14"/>
      <c r="JMU2394" s="14"/>
      <c r="JMV2394" s="14"/>
      <c r="JMW2394" s="14"/>
      <c r="JMX2394" s="14"/>
      <c r="JMY2394" s="14"/>
      <c r="JMZ2394" s="14"/>
      <c r="JNA2394" s="14"/>
      <c r="JNB2394" s="14"/>
      <c r="JNC2394" s="14"/>
      <c r="JND2394" s="14"/>
      <c r="JNE2394" s="14"/>
      <c r="JNF2394" s="14"/>
      <c r="JNG2394" s="14"/>
      <c r="JNH2394" s="14"/>
      <c r="JNI2394" s="14"/>
      <c r="JNJ2394" s="14"/>
      <c r="JNK2394" s="14"/>
      <c r="JNL2394" s="14"/>
      <c r="JNM2394" s="14"/>
      <c r="JNN2394" s="14"/>
      <c r="JNO2394" s="14"/>
      <c r="JNP2394" s="14"/>
      <c r="JNQ2394" s="14"/>
      <c r="JNR2394" s="14"/>
      <c r="JNS2394" s="14"/>
      <c r="JNT2394" s="14"/>
      <c r="JNU2394" s="14"/>
      <c r="JNV2394" s="14"/>
      <c r="JNW2394" s="14"/>
      <c r="JNX2394" s="14"/>
      <c r="JNY2394" s="14"/>
      <c r="JNZ2394" s="14"/>
      <c r="JOA2394" s="14"/>
      <c r="JOB2394" s="14"/>
      <c r="JOC2394" s="14"/>
      <c r="JOD2394" s="14"/>
      <c r="JOE2394" s="14"/>
      <c r="JOF2394" s="14"/>
      <c r="JOG2394" s="14"/>
      <c r="JOH2394" s="14"/>
      <c r="JOI2394" s="14"/>
      <c r="JOJ2394" s="14"/>
      <c r="JOK2394" s="14"/>
      <c r="JOL2394" s="14"/>
      <c r="JOM2394" s="14"/>
      <c r="JON2394" s="14"/>
      <c r="JOO2394" s="14"/>
      <c r="JOP2394" s="14"/>
      <c r="JOQ2394" s="14"/>
      <c r="JOR2394" s="14"/>
      <c r="JOS2394" s="14"/>
      <c r="JOT2394" s="14"/>
      <c r="JOU2394" s="14"/>
      <c r="JOV2394" s="14"/>
      <c r="JOW2394" s="14"/>
      <c r="JOX2394" s="14"/>
      <c r="JOY2394" s="14"/>
      <c r="JOZ2394" s="14"/>
      <c r="JPA2394" s="14"/>
      <c r="JPB2394" s="14"/>
      <c r="JPC2394" s="14"/>
      <c r="JPD2394" s="14"/>
      <c r="JPE2394" s="14"/>
      <c r="JPF2394" s="14"/>
      <c r="JPG2394" s="14"/>
      <c r="JPH2394" s="14"/>
      <c r="JPI2394" s="14"/>
      <c r="JPJ2394" s="14"/>
      <c r="JPK2394" s="14"/>
      <c r="JPL2394" s="14"/>
      <c r="JPM2394" s="14"/>
      <c r="JPN2394" s="14"/>
      <c r="JPO2394" s="14"/>
      <c r="JPP2394" s="14"/>
      <c r="JPQ2394" s="14"/>
      <c r="JPR2394" s="14"/>
      <c r="JPS2394" s="14"/>
      <c r="JPT2394" s="14"/>
      <c r="JPU2394" s="14"/>
      <c r="JPV2394" s="14"/>
      <c r="JPW2394" s="14"/>
      <c r="JPX2394" s="14"/>
      <c r="JPY2394" s="14"/>
      <c r="JPZ2394" s="14"/>
      <c r="JQA2394" s="14"/>
      <c r="JQB2394" s="14"/>
      <c r="JQC2394" s="14"/>
      <c r="JQD2394" s="14"/>
      <c r="JQE2394" s="14"/>
      <c r="JQF2394" s="14"/>
      <c r="JQG2394" s="14"/>
      <c r="JQH2394" s="14"/>
      <c r="JQI2394" s="14"/>
      <c r="JQJ2394" s="14"/>
      <c r="JQK2394" s="14"/>
      <c r="JQL2394" s="14"/>
      <c r="JQM2394" s="14"/>
      <c r="JQN2394" s="14"/>
      <c r="JQO2394" s="14"/>
      <c r="JQP2394" s="14"/>
      <c r="JQQ2394" s="14"/>
      <c r="JQR2394" s="14"/>
      <c r="JQS2394" s="14"/>
      <c r="JQT2394" s="14"/>
      <c r="JQU2394" s="14"/>
      <c r="JQV2394" s="14"/>
      <c r="JQW2394" s="14"/>
      <c r="JQX2394" s="14"/>
      <c r="JQY2394" s="14"/>
      <c r="JQZ2394" s="14"/>
      <c r="JRA2394" s="14"/>
      <c r="JRB2394" s="14"/>
      <c r="JRC2394" s="14"/>
      <c r="JRD2394" s="14"/>
      <c r="JRE2394" s="14"/>
      <c r="JRF2394" s="14"/>
      <c r="JRG2394" s="14"/>
      <c r="JRH2394" s="14"/>
      <c r="JRI2394" s="14"/>
      <c r="JRJ2394" s="14"/>
      <c r="JRK2394" s="14"/>
      <c r="JRL2394" s="14"/>
      <c r="JRM2394" s="14"/>
      <c r="JRN2394" s="14"/>
      <c r="JRO2394" s="14"/>
      <c r="JRP2394" s="14"/>
      <c r="JRQ2394" s="14"/>
      <c r="JRR2394" s="14"/>
      <c r="JRS2394" s="14"/>
      <c r="JRT2394" s="14"/>
      <c r="JRU2394" s="14"/>
      <c r="JRV2394" s="14"/>
      <c r="JRW2394" s="14"/>
      <c r="JRX2394" s="14"/>
      <c r="JRY2394" s="14"/>
      <c r="JRZ2394" s="14"/>
      <c r="JSA2394" s="14"/>
      <c r="JSB2394" s="14"/>
      <c r="JSC2394" s="14"/>
      <c r="JSD2394" s="14"/>
      <c r="JSE2394" s="14"/>
      <c r="JSF2394" s="14"/>
      <c r="JSG2394" s="14"/>
      <c r="JSH2394" s="14"/>
      <c r="JSI2394" s="14"/>
      <c r="JSJ2394" s="14"/>
      <c r="JSK2394" s="14"/>
      <c r="JSL2394" s="14"/>
      <c r="JSM2394" s="14"/>
      <c r="JSN2394" s="14"/>
      <c r="JSO2394" s="14"/>
      <c r="JSP2394" s="14"/>
      <c r="JSQ2394" s="14"/>
      <c r="JSR2394" s="14"/>
      <c r="JSS2394" s="14"/>
      <c r="JST2394" s="14"/>
      <c r="JSU2394" s="14"/>
      <c r="JSV2394" s="14"/>
      <c r="JSW2394" s="14"/>
      <c r="JSX2394" s="14"/>
      <c r="JSY2394" s="14"/>
      <c r="JSZ2394" s="14"/>
      <c r="JTA2394" s="14"/>
      <c r="JTB2394" s="14"/>
      <c r="JTC2394" s="14"/>
      <c r="JTD2394" s="14"/>
      <c r="JTE2394" s="14"/>
      <c r="JTF2394" s="14"/>
      <c r="JTG2394" s="14"/>
      <c r="JTH2394" s="14"/>
      <c r="JTI2394" s="14"/>
      <c r="JTJ2394" s="14"/>
      <c r="JTK2394" s="14"/>
      <c r="JTL2394" s="14"/>
      <c r="JTM2394" s="14"/>
      <c r="JTN2394" s="14"/>
      <c r="JTO2394" s="14"/>
      <c r="JTP2394" s="14"/>
      <c r="JTQ2394" s="14"/>
      <c r="JTR2394" s="14"/>
      <c r="JTS2394" s="14"/>
      <c r="JTT2394" s="14"/>
      <c r="JTU2394" s="14"/>
      <c r="JTV2394" s="14"/>
      <c r="JTW2394" s="14"/>
      <c r="JTX2394" s="14"/>
      <c r="JTY2394" s="14"/>
      <c r="JTZ2394" s="14"/>
      <c r="JUA2394" s="14"/>
      <c r="JUB2394" s="14"/>
      <c r="JUC2394" s="14"/>
      <c r="JUD2394" s="14"/>
      <c r="JUE2394" s="14"/>
      <c r="JUF2394" s="14"/>
      <c r="JUG2394" s="14"/>
      <c r="JUH2394" s="14"/>
      <c r="JUI2394" s="14"/>
      <c r="JUJ2394" s="14"/>
      <c r="JUK2394" s="14"/>
      <c r="JUL2394" s="14"/>
      <c r="JUM2394" s="14"/>
      <c r="JUN2394" s="14"/>
      <c r="JUO2394" s="14"/>
      <c r="JUP2394" s="14"/>
      <c r="JUQ2394" s="14"/>
      <c r="JUR2394" s="14"/>
      <c r="JUS2394" s="14"/>
      <c r="JUT2394" s="14"/>
      <c r="JUU2394" s="14"/>
      <c r="JUV2394" s="14"/>
      <c r="JUW2394" s="14"/>
      <c r="JUX2394" s="14"/>
      <c r="JUY2394" s="14"/>
      <c r="JUZ2394" s="14"/>
      <c r="JVA2394" s="14"/>
      <c r="JVB2394" s="14"/>
      <c r="JVC2394" s="14"/>
      <c r="JVD2394" s="14"/>
      <c r="JVE2394" s="14"/>
      <c r="JVF2394" s="14"/>
      <c r="JVG2394" s="14"/>
      <c r="JVH2394" s="14"/>
      <c r="JVI2394" s="14"/>
      <c r="JVJ2394" s="14"/>
      <c r="JVK2394" s="14"/>
      <c r="JVL2394" s="14"/>
      <c r="JVM2394" s="14"/>
      <c r="JVN2394" s="14"/>
      <c r="JVO2394" s="14"/>
      <c r="JVP2394" s="14"/>
      <c r="JVQ2394" s="14"/>
      <c r="JVR2394" s="14"/>
      <c r="JVS2394" s="14"/>
      <c r="JVT2394" s="14"/>
      <c r="JVU2394" s="14"/>
      <c r="JVV2394" s="14"/>
      <c r="JVW2394" s="14"/>
      <c r="JVX2394" s="14"/>
      <c r="JVY2394" s="14"/>
      <c r="JVZ2394" s="14"/>
      <c r="JWA2394" s="14"/>
      <c r="JWB2394" s="14"/>
      <c r="JWC2394" s="14"/>
      <c r="JWD2394" s="14"/>
      <c r="JWE2394" s="14"/>
      <c r="JWF2394" s="14"/>
      <c r="JWG2394" s="14"/>
      <c r="JWH2394" s="14"/>
      <c r="JWI2394" s="14"/>
      <c r="JWJ2394" s="14"/>
      <c r="JWK2394" s="14"/>
      <c r="JWL2394" s="14"/>
      <c r="JWM2394" s="14"/>
      <c r="JWN2394" s="14"/>
      <c r="JWO2394" s="14"/>
      <c r="JWP2394" s="14"/>
      <c r="JWQ2394" s="14"/>
      <c r="JWR2394" s="14"/>
      <c r="JWS2394" s="14"/>
      <c r="JWT2394" s="14"/>
      <c r="JWU2394" s="14"/>
      <c r="JWV2394" s="14"/>
      <c r="JWW2394" s="14"/>
      <c r="JWX2394" s="14"/>
      <c r="JWY2394" s="14"/>
      <c r="JWZ2394" s="14"/>
      <c r="JXA2394" s="14"/>
      <c r="JXB2394" s="14"/>
      <c r="JXC2394" s="14"/>
      <c r="JXD2394" s="14"/>
      <c r="JXE2394" s="14"/>
      <c r="JXF2394" s="14"/>
      <c r="JXG2394" s="14"/>
      <c r="JXH2394" s="14"/>
      <c r="JXI2394" s="14"/>
      <c r="JXJ2394" s="14"/>
      <c r="JXK2394" s="14"/>
      <c r="JXL2394" s="14"/>
      <c r="JXM2394" s="14"/>
      <c r="JXN2394" s="14"/>
      <c r="JXO2394" s="14"/>
      <c r="JXP2394" s="14"/>
      <c r="JXQ2394" s="14"/>
      <c r="JXR2394" s="14"/>
      <c r="JXS2394" s="14"/>
      <c r="JXT2394" s="14"/>
      <c r="JXU2394" s="14"/>
      <c r="JXV2394" s="14"/>
      <c r="JXW2394" s="14"/>
      <c r="JXX2394" s="14"/>
      <c r="JXY2394" s="14"/>
      <c r="JXZ2394" s="14"/>
      <c r="JYA2394" s="14"/>
      <c r="JYB2394" s="14"/>
      <c r="JYC2394" s="14"/>
      <c r="JYD2394" s="14"/>
      <c r="JYE2394" s="14"/>
      <c r="JYF2394" s="14"/>
      <c r="JYG2394" s="14"/>
      <c r="JYH2394" s="14"/>
      <c r="JYI2394" s="14"/>
      <c r="JYJ2394" s="14"/>
      <c r="JYK2394" s="14"/>
      <c r="JYL2394" s="14"/>
      <c r="JYM2394" s="14"/>
      <c r="JYN2394" s="14"/>
      <c r="JYO2394" s="14"/>
      <c r="JYP2394" s="14"/>
      <c r="JYQ2394" s="14"/>
      <c r="JYR2394" s="14"/>
      <c r="JYS2394" s="14"/>
      <c r="JYT2394" s="14"/>
      <c r="JYU2394" s="14"/>
      <c r="JYV2394" s="14"/>
      <c r="JYW2394" s="14"/>
      <c r="JYX2394" s="14"/>
      <c r="JYY2394" s="14"/>
      <c r="JYZ2394" s="14"/>
      <c r="JZA2394" s="14"/>
      <c r="JZB2394" s="14"/>
      <c r="JZC2394" s="14"/>
      <c r="JZD2394" s="14"/>
      <c r="JZE2394" s="14"/>
      <c r="JZF2394" s="14"/>
      <c r="JZG2394" s="14"/>
      <c r="JZH2394" s="14"/>
      <c r="JZI2394" s="14"/>
      <c r="JZJ2394" s="14"/>
      <c r="JZK2394" s="14"/>
      <c r="JZL2394" s="14"/>
      <c r="JZM2394" s="14"/>
      <c r="JZN2394" s="14"/>
      <c r="JZO2394" s="14"/>
      <c r="JZP2394" s="14"/>
      <c r="JZQ2394" s="14"/>
      <c r="JZR2394" s="14"/>
      <c r="JZS2394" s="14"/>
      <c r="JZT2394" s="14"/>
      <c r="JZU2394" s="14"/>
      <c r="JZV2394" s="14"/>
      <c r="JZW2394" s="14"/>
      <c r="JZX2394" s="14"/>
      <c r="JZY2394" s="14"/>
      <c r="JZZ2394" s="14"/>
      <c r="KAA2394" s="14"/>
      <c r="KAB2394" s="14"/>
      <c r="KAC2394" s="14"/>
      <c r="KAD2394" s="14"/>
      <c r="KAE2394" s="14"/>
      <c r="KAF2394" s="14"/>
      <c r="KAG2394" s="14"/>
      <c r="KAH2394" s="14"/>
      <c r="KAI2394" s="14"/>
      <c r="KAJ2394" s="14"/>
      <c r="KAK2394" s="14"/>
      <c r="KAL2394" s="14"/>
      <c r="KAM2394" s="14"/>
      <c r="KAN2394" s="14"/>
      <c r="KAO2394" s="14"/>
      <c r="KAP2394" s="14"/>
      <c r="KAQ2394" s="14"/>
      <c r="KAR2394" s="14"/>
      <c r="KAS2394" s="14"/>
      <c r="KAT2394" s="14"/>
      <c r="KAU2394" s="14"/>
      <c r="KAV2394" s="14"/>
      <c r="KAW2394" s="14"/>
      <c r="KAX2394" s="14"/>
      <c r="KAY2394" s="14"/>
      <c r="KAZ2394" s="14"/>
      <c r="KBA2394" s="14"/>
      <c r="KBB2394" s="14"/>
      <c r="KBC2394" s="14"/>
      <c r="KBD2394" s="14"/>
      <c r="KBE2394" s="14"/>
      <c r="KBF2394" s="14"/>
      <c r="KBG2394" s="14"/>
      <c r="KBH2394" s="14"/>
      <c r="KBI2394" s="14"/>
      <c r="KBJ2394" s="14"/>
      <c r="KBK2394" s="14"/>
      <c r="KBL2394" s="14"/>
      <c r="KBM2394" s="14"/>
      <c r="KBN2394" s="14"/>
      <c r="KBO2394" s="14"/>
      <c r="KBP2394" s="14"/>
      <c r="KBQ2394" s="14"/>
      <c r="KBR2394" s="14"/>
      <c r="KBS2394" s="14"/>
      <c r="KBT2394" s="14"/>
      <c r="KBU2394" s="14"/>
      <c r="KBV2394" s="14"/>
      <c r="KBW2394" s="14"/>
      <c r="KBX2394" s="14"/>
      <c r="KBY2394" s="14"/>
      <c r="KBZ2394" s="14"/>
      <c r="KCA2394" s="14"/>
      <c r="KCB2394" s="14"/>
      <c r="KCC2394" s="14"/>
      <c r="KCD2394" s="14"/>
      <c r="KCE2394" s="14"/>
      <c r="KCF2394" s="14"/>
      <c r="KCG2394" s="14"/>
      <c r="KCH2394" s="14"/>
      <c r="KCI2394" s="14"/>
      <c r="KCJ2394" s="14"/>
      <c r="KCK2394" s="14"/>
      <c r="KCL2394" s="14"/>
      <c r="KCM2394" s="14"/>
      <c r="KCN2394" s="14"/>
      <c r="KCO2394" s="14"/>
      <c r="KCP2394" s="14"/>
      <c r="KCQ2394" s="14"/>
      <c r="KCR2394" s="14"/>
      <c r="KCS2394" s="14"/>
      <c r="KCT2394" s="14"/>
      <c r="KCU2394" s="14"/>
      <c r="KCV2394" s="14"/>
      <c r="KCW2394" s="14"/>
      <c r="KCX2394" s="14"/>
      <c r="KCY2394" s="14"/>
      <c r="KCZ2394" s="14"/>
      <c r="KDA2394" s="14"/>
      <c r="KDB2394" s="14"/>
      <c r="KDC2394" s="14"/>
      <c r="KDD2394" s="14"/>
      <c r="KDE2394" s="14"/>
      <c r="KDF2394" s="14"/>
      <c r="KDG2394" s="14"/>
      <c r="KDH2394" s="14"/>
      <c r="KDI2394" s="14"/>
      <c r="KDJ2394" s="14"/>
      <c r="KDK2394" s="14"/>
      <c r="KDL2394" s="14"/>
      <c r="KDM2394" s="14"/>
      <c r="KDN2394" s="14"/>
      <c r="KDO2394" s="14"/>
      <c r="KDP2394" s="14"/>
      <c r="KDQ2394" s="14"/>
      <c r="KDR2394" s="14"/>
      <c r="KDS2394" s="14"/>
      <c r="KDT2394" s="14"/>
      <c r="KDU2394" s="14"/>
      <c r="KDV2394" s="14"/>
      <c r="KDW2394" s="14"/>
      <c r="KDX2394" s="14"/>
      <c r="KDY2394" s="14"/>
      <c r="KDZ2394" s="14"/>
      <c r="KEA2394" s="14"/>
      <c r="KEB2394" s="14"/>
      <c r="KEC2394" s="14"/>
      <c r="KED2394" s="14"/>
      <c r="KEE2394" s="14"/>
      <c r="KEF2394" s="14"/>
      <c r="KEG2394" s="14"/>
      <c r="KEH2394" s="14"/>
      <c r="KEI2394" s="14"/>
      <c r="KEJ2394" s="14"/>
      <c r="KEK2394" s="14"/>
      <c r="KEL2394" s="14"/>
      <c r="KEM2394" s="14"/>
      <c r="KEN2394" s="14"/>
      <c r="KEO2394" s="14"/>
      <c r="KEP2394" s="14"/>
      <c r="KEQ2394" s="14"/>
      <c r="KER2394" s="14"/>
      <c r="KES2394" s="14"/>
      <c r="KET2394" s="14"/>
      <c r="KEU2394" s="14"/>
      <c r="KEV2394" s="14"/>
      <c r="KEW2394" s="14"/>
      <c r="KEX2394" s="14"/>
      <c r="KEY2394" s="14"/>
      <c r="KEZ2394" s="14"/>
      <c r="KFA2394" s="14"/>
      <c r="KFB2394" s="14"/>
      <c r="KFC2394" s="14"/>
      <c r="KFD2394" s="14"/>
      <c r="KFE2394" s="14"/>
      <c r="KFF2394" s="14"/>
      <c r="KFG2394" s="14"/>
      <c r="KFH2394" s="14"/>
      <c r="KFI2394" s="14"/>
      <c r="KFJ2394" s="14"/>
      <c r="KFK2394" s="14"/>
      <c r="KFL2394" s="14"/>
      <c r="KFM2394" s="14"/>
      <c r="KFN2394" s="14"/>
      <c r="KFO2394" s="14"/>
      <c r="KFP2394" s="14"/>
      <c r="KFQ2394" s="14"/>
      <c r="KFR2394" s="14"/>
      <c r="KFS2394" s="14"/>
      <c r="KFT2394" s="14"/>
      <c r="KFU2394" s="14"/>
      <c r="KFV2394" s="14"/>
      <c r="KFW2394" s="14"/>
      <c r="KFX2394" s="14"/>
      <c r="KFY2394" s="14"/>
      <c r="KFZ2394" s="14"/>
      <c r="KGA2394" s="14"/>
      <c r="KGB2394" s="14"/>
      <c r="KGC2394" s="14"/>
      <c r="KGD2394" s="14"/>
      <c r="KGE2394" s="14"/>
      <c r="KGF2394" s="14"/>
      <c r="KGG2394" s="14"/>
      <c r="KGH2394" s="14"/>
      <c r="KGI2394" s="14"/>
      <c r="KGJ2394" s="14"/>
      <c r="KGK2394" s="14"/>
      <c r="KGL2394" s="14"/>
      <c r="KGM2394" s="14"/>
      <c r="KGN2394" s="14"/>
      <c r="KGO2394" s="14"/>
      <c r="KGP2394" s="14"/>
      <c r="KGQ2394" s="14"/>
      <c r="KGR2394" s="14"/>
      <c r="KGS2394" s="14"/>
      <c r="KGT2394" s="14"/>
      <c r="KGU2394" s="14"/>
      <c r="KGV2394" s="14"/>
      <c r="KGW2394" s="14"/>
      <c r="KGX2394" s="14"/>
      <c r="KGY2394" s="14"/>
      <c r="KGZ2394" s="14"/>
      <c r="KHA2394" s="14"/>
      <c r="KHB2394" s="14"/>
      <c r="KHC2394" s="14"/>
      <c r="KHD2394" s="14"/>
      <c r="KHE2394" s="14"/>
      <c r="KHF2394" s="14"/>
      <c r="KHG2394" s="14"/>
      <c r="KHH2394" s="14"/>
      <c r="KHI2394" s="14"/>
      <c r="KHJ2394" s="14"/>
      <c r="KHK2394" s="14"/>
      <c r="KHL2394" s="14"/>
      <c r="KHM2394" s="14"/>
      <c r="KHN2394" s="14"/>
      <c r="KHO2394" s="14"/>
      <c r="KHP2394" s="14"/>
      <c r="KHQ2394" s="14"/>
      <c r="KHR2394" s="14"/>
      <c r="KHS2394" s="14"/>
      <c r="KHT2394" s="14"/>
      <c r="KHU2394" s="14"/>
      <c r="KHV2394" s="14"/>
      <c r="KHW2394" s="14"/>
      <c r="KHX2394" s="14"/>
      <c r="KHY2394" s="14"/>
      <c r="KHZ2394" s="14"/>
      <c r="KIA2394" s="14"/>
      <c r="KIB2394" s="14"/>
      <c r="KIC2394" s="14"/>
      <c r="KID2394" s="14"/>
      <c r="KIE2394" s="14"/>
      <c r="KIF2394" s="14"/>
      <c r="KIG2394" s="14"/>
      <c r="KIH2394" s="14"/>
      <c r="KII2394" s="14"/>
      <c r="KIJ2394" s="14"/>
      <c r="KIK2394" s="14"/>
      <c r="KIL2394" s="14"/>
      <c r="KIM2394" s="14"/>
      <c r="KIN2394" s="14"/>
      <c r="KIO2394" s="14"/>
      <c r="KIP2394" s="14"/>
      <c r="KIQ2394" s="14"/>
      <c r="KIR2394" s="14"/>
      <c r="KIS2394" s="14"/>
      <c r="KIT2394" s="14"/>
      <c r="KIU2394" s="14"/>
      <c r="KIV2394" s="14"/>
      <c r="KIW2394" s="14"/>
      <c r="KIX2394" s="14"/>
      <c r="KIY2394" s="14"/>
      <c r="KIZ2394" s="14"/>
      <c r="KJA2394" s="14"/>
      <c r="KJB2394" s="14"/>
      <c r="KJC2394" s="14"/>
      <c r="KJD2394" s="14"/>
      <c r="KJE2394" s="14"/>
      <c r="KJF2394" s="14"/>
      <c r="KJG2394" s="14"/>
      <c r="KJH2394" s="14"/>
      <c r="KJI2394" s="14"/>
      <c r="KJJ2394" s="14"/>
      <c r="KJK2394" s="14"/>
      <c r="KJL2394" s="14"/>
      <c r="KJM2394" s="14"/>
      <c r="KJN2394" s="14"/>
      <c r="KJO2394" s="14"/>
      <c r="KJP2394" s="14"/>
      <c r="KJQ2394" s="14"/>
      <c r="KJR2394" s="14"/>
      <c r="KJS2394" s="14"/>
      <c r="KJT2394" s="14"/>
      <c r="KJU2394" s="14"/>
      <c r="KJV2394" s="14"/>
      <c r="KJW2394" s="14"/>
      <c r="KJX2394" s="14"/>
      <c r="KJY2394" s="14"/>
      <c r="KJZ2394" s="14"/>
      <c r="KKA2394" s="14"/>
      <c r="KKB2394" s="14"/>
      <c r="KKC2394" s="14"/>
      <c r="KKD2394" s="14"/>
      <c r="KKE2394" s="14"/>
      <c r="KKF2394" s="14"/>
      <c r="KKG2394" s="14"/>
      <c r="KKH2394" s="14"/>
      <c r="KKI2394" s="14"/>
      <c r="KKJ2394" s="14"/>
      <c r="KKK2394" s="14"/>
      <c r="KKL2394" s="14"/>
      <c r="KKM2394" s="14"/>
      <c r="KKN2394" s="14"/>
      <c r="KKO2394" s="14"/>
      <c r="KKP2394" s="14"/>
      <c r="KKQ2394" s="14"/>
      <c r="KKR2394" s="14"/>
      <c r="KKS2394" s="14"/>
      <c r="KKT2394" s="14"/>
      <c r="KKU2394" s="14"/>
      <c r="KKV2394" s="14"/>
      <c r="KKW2394" s="14"/>
      <c r="KKX2394" s="14"/>
      <c r="KKY2394" s="14"/>
      <c r="KKZ2394" s="14"/>
      <c r="KLA2394" s="14"/>
      <c r="KLB2394" s="14"/>
      <c r="KLC2394" s="14"/>
      <c r="KLD2394" s="14"/>
      <c r="KLE2394" s="14"/>
      <c r="KLF2394" s="14"/>
      <c r="KLG2394" s="14"/>
      <c r="KLH2394" s="14"/>
      <c r="KLI2394" s="14"/>
      <c r="KLJ2394" s="14"/>
      <c r="KLK2394" s="14"/>
      <c r="KLL2394" s="14"/>
      <c r="KLM2394" s="14"/>
      <c r="KLN2394" s="14"/>
      <c r="KLO2394" s="14"/>
      <c r="KLP2394" s="14"/>
      <c r="KLQ2394" s="14"/>
      <c r="KLR2394" s="14"/>
      <c r="KLS2394" s="14"/>
      <c r="KLT2394" s="14"/>
      <c r="KLU2394" s="14"/>
      <c r="KLV2394" s="14"/>
      <c r="KLW2394" s="14"/>
      <c r="KLX2394" s="14"/>
      <c r="KLY2394" s="14"/>
      <c r="KLZ2394" s="14"/>
      <c r="KMA2394" s="14"/>
      <c r="KMB2394" s="14"/>
      <c r="KMC2394" s="14"/>
      <c r="KMD2394" s="14"/>
      <c r="KME2394" s="14"/>
      <c r="KMF2394" s="14"/>
      <c r="KMG2394" s="14"/>
      <c r="KMH2394" s="14"/>
      <c r="KMI2394" s="14"/>
      <c r="KMJ2394" s="14"/>
      <c r="KMK2394" s="14"/>
      <c r="KML2394" s="14"/>
      <c r="KMM2394" s="14"/>
      <c r="KMN2394" s="14"/>
      <c r="KMO2394" s="14"/>
      <c r="KMP2394" s="14"/>
      <c r="KMQ2394" s="14"/>
      <c r="KMR2394" s="14"/>
      <c r="KMS2394" s="14"/>
      <c r="KMT2394" s="14"/>
      <c r="KMU2394" s="14"/>
      <c r="KMV2394" s="14"/>
      <c r="KMW2394" s="14"/>
      <c r="KMX2394" s="14"/>
      <c r="KMY2394" s="14"/>
      <c r="KMZ2394" s="14"/>
      <c r="KNA2394" s="14"/>
      <c r="KNB2394" s="14"/>
      <c r="KNC2394" s="14"/>
      <c r="KND2394" s="14"/>
      <c r="KNE2394" s="14"/>
      <c r="KNF2394" s="14"/>
      <c r="KNG2394" s="14"/>
      <c r="KNH2394" s="14"/>
      <c r="KNI2394" s="14"/>
      <c r="KNJ2394" s="14"/>
      <c r="KNK2394" s="14"/>
      <c r="KNL2394" s="14"/>
      <c r="KNM2394" s="14"/>
      <c r="KNN2394" s="14"/>
      <c r="KNO2394" s="14"/>
      <c r="KNP2394" s="14"/>
      <c r="KNQ2394" s="14"/>
      <c r="KNR2394" s="14"/>
      <c r="KNS2394" s="14"/>
      <c r="KNT2394" s="14"/>
      <c r="KNU2394" s="14"/>
      <c r="KNV2394" s="14"/>
      <c r="KNW2394" s="14"/>
      <c r="KNX2394" s="14"/>
      <c r="KNY2394" s="14"/>
      <c r="KNZ2394" s="14"/>
      <c r="KOA2394" s="14"/>
      <c r="KOB2394" s="14"/>
      <c r="KOC2394" s="14"/>
      <c r="KOD2394" s="14"/>
      <c r="KOE2394" s="14"/>
      <c r="KOF2394" s="14"/>
      <c r="KOG2394" s="14"/>
      <c r="KOH2394" s="14"/>
      <c r="KOI2394" s="14"/>
      <c r="KOJ2394" s="14"/>
      <c r="KOK2394" s="14"/>
      <c r="KOL2394" s="14"/>
      <c r="KOM2394" s="14"/>
      <c r="KON2394" s="14"/>
      <c r="KOO2394" s="14"/>
      <c r="KOP2394" s="14"/>
      <c r="KOQ2394" s="14"/>
      <c r="KOR2394" s="14"/>
      <c r="KOS2394" s="14"/>
      <c r="KOT2394" s="14"/>
      <c r="KOU2394" s="14"/>
      <c r="KOV2394" s="14"/>
      <c r="KOW2394" s="14"/>
      <c r="KOX2394" s="14"/>
      <c r="KOY2394" s="14"/>
      <c r="KOZ2394" s="14"/>
      <c r="KPA2394" s="14"/>
      <c r="KPB2394" s="14"/>
      <c r="KPC2394" s="14"/>
      <c r="KPD2394" s="14"/>
      <c r="KPE2394" s="14"/>
      <c r="KPF2394" s="14"/>
      <c r="KPG2394" s="14"/>
      <c r="KPH2394" s="14"/>
      <c r="KPI2394" s="14"/>
      <c r="KPJ2394" s="14"/>
      <c r="KPK2394" s="14"/>
      <c r="KPL2394" s="14"/>
      <c r="KPM2394" s="14"/>
      <c r="KPN2394" s="14"/>
      <c r="KPO2394" s="14"/>
      <c r="KPP2394" s="14"/>
      <c r="KPQ2394" s="14"/>
      <c r="KPR2394" s="14"/>
      <c r="KPS2394" s="14"/>
      <c r="KPT2394" s="14"/>
      <c r="KPU2394" s="14"/>
      <c r="KPV2394" s="14"/>
      <c r="KPW2394" s="14"/>
      <c r="KPX2394" s="14"/>
      <c r="KPY2394" s="14"/>
      <c r="KPZ2394" s="14"/>
      <c r="KQA2394" s="14"/>
      <c r="KQB2394" s="14"/>
      <c r="KQC2394" s="14"/>
      <c r="KQD2394" s="14"/>
      <c r="KQE2394" s="14"/>
      <c r="KQF2394" s="14"/>
      <c r="KQG2394" s="14"/>
      <c r="KQH2394" s="14"/>
      <c r="KQI2394" s="14"/>
      <c r="KQJ2394" s="14"/>
      <c r="KQK2394" s="14"/>
      <c r="KQL2394" s="14"/>
      <c r="KQM2394" s="14"/>
      <c r="KQN2394" s="14"/>
      <c r="KQO2394" s="14"/>
      <c r="KQP2394" s="14"/>
      <c r="KQQ2394" s="14"/>
      <c r="KQR2394" s="14"/>
      <c r="KQS2394" s="14"/>
      <c r="KQT2394" s="14"/>
      <c r="KQU2394" s="14"/>
      <c r="KQV2394" s="14"/>
      <c r="KQW2394" s="14"/>
      <c r="KQX2394" s="14"/>
      <c r="KQY2394" s="14"/>
      <c r="KQZ2394" s="14"/>
      <c r="KRA2394" s="14"/>
      <c r="KRB2394" s="14"/>
      <c r="KRC2394" s="14"/>
      <c r="KRD2394" s="14"/>
      <c r="KRE2394" s="14"/>
      <c r="KRF2394" s="14"/>
      <c r="KRG2394" s="14"/>
      <c r="KRH2394" s="14"/>
      <c r="KRI2394" s="14"/>
      <c r="KRJ2394" s="14"/>
      <c r="KRK2394" s="14"/>
      <c r="KRL2394" s="14"/>
      <c r="KRM2394" s="14"/>
      <c r="KRN2394" s="14"/>
      <c r="KRO2394" s="14"/>
      <c r="KRP2394" s="14"/>
      <c r="KRQ2394" s="14"/>
      <c r="KRR2394" s="14"/>
      <c r="KRS2394" s="14"/>
      <c r="KRT2394" s="14"/>
      <c r="KRU2394" s="14"/>
      <c r="KRV2394" s="14"/>
      <c r="KRW2394" s="14"/>
      <c r="KRX2394" s="14"/>
      <c r="KRY2394" s="14"/>
      <c r="KRZ2394" s="14"/>
      <c r="KSA2394" s="14"/>
      <c r="KSB2394" s="14"/>
      <c r="KSC2394" s="14"/>
      <c r="KSD2394" s="14"/>
      <c r="KSE2394" s="14"/>
      <c r="KSF2394" s="14"/>
      <c r="KSG2394" s="14"/>
      <c r="KSH2394" s="14"/>
      <c r="KSI2394" s="14"/>
      <c r="KSJ2394" s="14"/>
      <c r="KSK2394" s="14"/>
      <c r="KSL2394" s="14"/>
      <c r="KSM2394" s="14"/>
      <c r="KSN2394" s="14"/>
      <c r="KSO2394" s="14"/>
      <c r="KSP2394" s="14"/>
      <c r="KSQ2394" s="14"/>
      <c r="KSR2394" s="14"/>
      <c r="KSS2394" s="14"/>
      <c r="KST2394" s="14"/>
      <c r="KSU2394" s="14"/>
      <c r="KSV2394" s="14"/>
      <c r="KSW2394" s="14"/>
      <c r="KSX2394" s="14"/>
      <c r="KSY2394" s="14"/>
      <c r="KSZ2394" s="14"/>
      <c r="KTA2394" s="14"/>
      <c r="KTB2394" s="14"/>
      <c r="KTC2394" s="14"/>
      <c r="KTD2394" s="14"/>
      <c r="KTE2394" s="14"/>
      <c r="KTF2394" s="14"/>
      <c r="KTG2394" s="14"/>
      <c r="KTH2394" s="14"/>
      <c r="KTI2394" s="14"/>
      <c r="KTJ2394" s="14"/>
      <c r="KTK2394" s="14"/>
      <c r="KTL2394" s="14"/>
      <c r="KTM2394" s="14"/>
      <c r="KTN2394" s="14"/>
      <c r="KTO2394" s="14"/>
      <c r="KTP2394" s="14"/>
      <c r="KTQ2394" s="14"/>
      <c r="KTR2394" s="14"/>
      <c r="KTS2394" s="14"/>
      <c r="KTT2394" s="14"/>
      <c r="KTU2394" s="14"/>
      <c r="KTV2394" s="14"/>
      <c r="KTW2394" s="14"/>
      <c r="KTX2394" s="14"/>
      <c r="KTY2394" s="14"/>
      <c r="KTZ2394" s="14"/>
      <c r="KUA2394" s="14"/>
      <c r="KUB2394" s="14"/>
      <c r="KUC2394" s="14"/>
      <c r="KUD2394" s="14"/>
      <c r="KUE2394" s="14"/>
      <c r="KUF2394" s="14"/>
      <c r="KUG2394" s="14"/>
      <c r="KUH2394" s="14"/>
      <c r="KUI2394" s="14"/>
      <c r="KUJ2394" s="14"/>
      <c r="KUK2394" s="14"/>
      <c r="KUL2394" s="14"/>
      <c r="KUM2394" s="14"/>
      <c r="KUN2394" s="14"/>
      <c r="KUO2394" s="14"/>
      <c r="KUP2394" s="14"/>
      <c r="KUQ2394" s="14"/>
      <c r="KUR2394" s="14"/>
      <c r="KUS2394" s="14"/>
      <c r="KUT2394" s="14"/>
      <c r="KUU2394" s="14"/>
      <c r="KUV2394" s="14"/>
      <c r="KUW2394" s="14"/>
      <c r="KUX2394" s="14"/>
      <c r="KUY2394" s="14"/>
      <c r="KUZ2394" s="14"/>
      <c r="KVA2394" s="14"/>
      <c r="KVB2394" s="14"/>
      <c r="KVC2394" s="14"/>
      <c r="KVD2394" s="14"/>
      <c r="KVE2394" s="14"/>
      <c r="KVF2394" s="14"/>
      <c r="KVG2394" s="14"/>
      <c r="KVH2394" s="14"/>
      <c r="KVI2394" s="14"/>
      <c r="KVJ2394" s="14"/>
      <c r="KVK2394" s="14"/>
      <c r="KVL2394" s="14"/>
      <c r="KVM2394" s="14"/>
      <c r="KVN2394" s="14"/>
      <c r="KVO2394" s="14"/>
      <c r="KVP2394" s="14"/>
      <c r="KVQ2394" s="14"/>
      <c r="KVR2394" s="14"/>
      <c r="KVS2394" s="14"/>
      <c r="KVT2394" s="14"/>
      <c r="KVU2394" s="14"/>
      <c r="KVV2394" s="14"/>
      <c r="KVW2394" s="14"/>
      <c r="KVX2394" s="14"/>
      <c r="KVY2394" s="14"/>
      <c r="KVZ2394" s="14"/>
      <c r="KWA2394" s="14"/>
      <c r="KWB2394" s="14"/>
      <c r="KWC2394" s="14"/>
      <c r="KWD2394" s="14"/>
      <c r="KWE2394" s="14"/>
      <c r="KWF2394" s="14"/>
      <c r="KWG2394" s="14"/>
      <c r="KWH2394" s="14"/>
      <c r="KWI2394" s="14"/>
      <c r="KWJ2394" s="14"/>
      <c r="KWK2394" s="14"/>
      <c r="KWL2394" s="14"/>
      <c r="KWM2394" s="14"/>
      <c r="KWN2394" s="14"/>
      <c r="KWO2394" s="14"/>
      <c r="KWP2394" s="14"/>
      <c r="KWQ2394" s="14"/>
      <c r="KWR2394" s="14"/>
      <c r="KWS2394" s="14"/>
      <c r="KWT2394" s="14"/>
      <c r="KWU2394" s="14"/>
      <c r="KWV2394" s="14"/>
      <c r="KWW2394" s="14"/>
      <c r="KWX2394" s="14"/>
      <c r="KWY2394" s="14"/>
      <c r="KWZ2394" s="14"/>
      <c r="KXA2394" s="14"/>
      <c r="KXB2394" s="14"/>
      <c r="KXC2394" s="14"/>
      <c r="KXD2394" s="14"/>
      <c r="KXE2394" s="14"/>
      <c r="KXF2394" s="14"/>
      <c r="KXG2394" s="14"/>
      <c r="KXH2394" s="14"/>
      <c r="KXI2394" s="14"/>
      <c r="KXJ2394" s="14"/>
      <c r="KXK2394" s="14"/>
      <c r="KXL2394" s="14"/>
      <c r="KXM2394" s="14"/>
      <c r="KXN2394" s="14"/>
      <c r="KXO2394" s="14"/>
      <c r="KXP2394" s="14"/>
      <c r="KXQ2394" s="14"/>
      <c r="KXR2394" s="14"/>
      <c r="KXS2394" s="14"/>
      <c r="KXT2394" s="14"/>
      <c r="KXU2394" s="14"/>
      <c r="KXV2394" s="14"/>
      <c r="KXW2394" s="14"/>
      <c r="KXX2394" s="14"/>
      <c r="KXY2394" s="14"/>
      <c r="KXZ2394" s="14"/>
      <c r="KYA2394" s="14"/>
      <c r="KYB2394" s="14"/>
      <c r="KYC2394" s="14"/>
      <c r="KYD2394" s="14"/>
      <c r="KYE2394" s="14"/>
      <c r="KYF2394" s="14"/>
      <c r="KYG2394" s="14"/>
      <c r="KYH2394" s="14"/>
      <c r="KYI2394" s="14"/>
      <c r="KYJ2394" s="14"/>
      <c r="KYK2394" s="14"/>
      <c r="KYL2394" s="14"/>
      <c r="KYM2394" s="14"/>
      <c r="KYN2394" s="14"/>
      <c r="KYO2394" s="14"/>
      <c r="KYP2394" s="14"/>
      <c r="KYQ2394" s="14"/>
      <c r="KYR2394" s="14"/>
      <c r="KYS2394" s="14"/>
      <c r="KYT2394" s="14"/>
      <c r="KYU2394" s="14"/>
      <c r="KYV2394" s="14"/>
      <c r="KYW2394" s="14"/>
      <c r="KYX2394" s="14"/>
      <c r="KYY2394" s="14"/>
      <c r="KYZ2394" s="14"/>
      <c r="KZA2394" s="14"/>
      <c r="KZB2394" s="14"/>
      <c r="KZC2394" s="14"/>
      <c r="KZD2394" s="14"/>
      <c r="KZE2394" s="14"/>
      <c r="KZF2394" s="14"/>
      <c r="KZG2394" s="14"/>
      <c r="KZH2394" s="14"/>
      <c r="KZI2394" s="14"/>
      <c r="KZJ2394" s="14"/>
      <c r="KZK2394" s="14"/>
      <c r="KZL2394" s="14"/>
      <c r="KZM2394" s="14"/>
      <c r="KZN2394" s="14"/>
      <c r="KZO2394" s="14"/>
      <c r="KZP2394" s="14"/>
      <c r="KZQ2394" s="14"/>
      <c r="KZR2394" s="14"/>
      <c r="KZS2394" s="14"/>
      <c r="KZT2394" s="14"/>
      <c r="KZU2394" s="14"/>
      <c r="KZV2394" s="14"/>
      <c r="KZW2394" s="14"/>
      <c r="KZX2394" s="14"/>
      <c r="KZY2394" s="14"/>
      <c r="KZZ2394" s="14"/>
      <c r="LAA2394" s="14"/>
      <c r="LAB2394" s="14"/>
      <c r="LAC2394" s="14"/>
      <c r="LAD2394" s="14"/>
      <c r="LAE2394" s="14"/>
      <c r="LAF2394" s="14"/>
      <c r="LAG2394" s="14"/>
      <c r="LAH2394" s="14"/>
      <c r="LAI2394" s="14"/>
      <c r="LAJ2394" s="14"/>
      <c r="LAK2394" s="14"/>
      <c r="LAL2394" s="14"/>
      <c r="LAM2394" s="14"/>
      <c r="LAN2394" s="14"/>
      <c r="LAO2394" s="14"/>
      <c r="LAP2394" s="14"/>
      <c r="LAQ2394" s="14"/>
      <c r="LAR2394" s="14"/>
      <c r="LAS2394" s="14"/>
      <c r="LAT2394" s="14"/>
      <c r="LAU2394" s="14"/>
      <c r="LAV2394" s="14"/>
      <c r="LAW2394" s="14"/>
      <c r="LAX2394" s="14"/>
      <c r="LAY2394" s="14"/>
      <c r="LAZ2394" s="14"/>
      <c r="LBA2394" s="14"/>
      <c r="LBB2394" s="14"/>
      <c r="LBC2394" s="14"/>
      <c r="LBD2394" s="14"/>
      <c r="LBE2394" s="14"/>
      <c r="LBF2394" s="14"/>
      <c r="LBG2394" s="14"/>
      <c r="LBH2394" s="14"/>
      <c r="LBI2394" s="14"/>
      <c r="LBJ2394" s="14"/>
      <c r="LBK2394" s="14"/>
      <c r="LBL2394" s="14"/>
      <c r="LBM2394" s="14"/>
      <c r="LBN2394" s="14"/>
      <c r="LBO2394" s="14"/>
      <c r="LBP2394" s="14"/>
      <c r="LBQ2394" s="14"/>
      <c r="LBR2394" s="14"/>
      <c r="LBS2394" s="14"/>
      <c r="LBT2394" s="14"/>
      <c r="LBU2394" s="14"/>
      <c r="LBV2394" s="14"/>
      <c r="LBW2394" s="14"/>
      <c r="LBX2394" s="14"/>
      <c r="LBY2394" s="14"/>
      <c r="LBZ2394" s="14"/>
      <c r="LCA2394" s="14"/>
      <c r="LCB2394" s="14"/>
      <c r="LCC2394" s="14"/>
      <c r="LCD2394" s="14"/>
      <c r="LCE2394" s="14"/>
      <c r="LCF2394" s="14"/>
      <c r="LCG2394" s="14"/>
      <c r="LCH2394" s="14"/>
      <c r="LCI2394" s="14"/>
      <c r="LCJ2394" s="14"/>
      <c r="LCK2394" s="14"/>
      <c r="LCL2394" s="14"/>
      <c r="LCM2394" s="14"/>
      <c r="LCN2394" s="14"/>
      <c r="LCO2394" s="14"/>
      <c r="LCP2394" s="14"/>
      <c r="LCQ2394" s="14"/>
      <c r="LCR2394" s="14"/>
      <c r="LCS2394" s="14"/>
      <c r="LCT2394" s="14"/>
      <c r="LCU2394" s="14"/>
      <c r="LCV2394" s="14"/>
      <c r="LCW2394" s="14"/>
      <c r="LCX2394" s="14"/>
      <c r="LCY2394" s="14"/>
      <c r="LCZ2394" s="14"/>
      <c r="LDA2394" s="14"/>
      <c r="LDB2394" s="14"/>
      <c r="LDC2394" s="14"/>
      <c r="LDD2394" s="14"/>
      <c r="LDE2394" s="14"/>
      <c r="LDF2394" s="14"/>
      <c r="LDG2394" s="14"/>
      <c r="LDH2394" s="14"/>
      <c r="LDI2394" s="14"/>
      <c r="LDJ2394" s="14"/>
      <c r="LDK2394" s="14"/>
      <c r="LDL2394" s="14"/>
      <c r="LDM2394" s="14"/>
      <c r="LDN2394" s="14"/>
      <c r="LDO2394" s="14"/>
      <c r="LDP2394" s="14"/>
      <c r="LDQ2394" s="14"/>
      <c r="LDR2394" s="14"/>
      <c r="LDS2394" s="14"/>
      <c r="LDT2394" s="14"/>
      <c r="LDU2394" s="14"/>
      <c r="LDV2394" s="14"/>
      <c r="LDW2394" s="14"/>
      <c r="LDX2394" s="14"/>
      <c r="LDY2394" s="14"/>
      <c r="LDZ2394" s="14"/>
      <c r="LEA2394" s="14"/>
      <c r="LEB2394" s="14"/>
      <c r="LEC2394" s="14"/>
      <c r="LED2394" s="14"/>
      <c r="LEE2394" s="14"/>
      <c r="LEF2394" s="14"/>
      <c r="LEG2394" s="14"/>
      <c r="LEH2394" s="14"/>
      <c r="LEI2394" s="14"/>
      <c r="LEJ2394" s="14"/>
      <c r="LEK2394" s="14"/>
      <c r="LEL2394" s="14"/>
      <c r="LEM2394" s="14"/>
      <c r="LEN2394" s="14"/>
      <c r="LEO2394" s="14"/>
      <c r="LEP2394" s="14"/>
      <c r="LEQ2394" s="14"/>
      <c r="LER2394" s="14"/>
      <c r="LES2394" s="14"/>
      <c r="LET2394" s="14"/>
      <c r="LEU2394" s="14"/>
      <c r="LEV2394" s="14"/>
      <c r="LEW2394" s="14"/>
      <c r="LEX2394" s="14"/>
      <c r="LEY2394" s="14"/>
      <c r="LEZ2394" s="14"/>
      <c r="LFA2394" s="14"/>
      <c r="LFB2394" s="14"/>
      <c r="LFC2394" s="14"/>
      <c r="LFD2394" s="14"/>
      <c r="LFE2394" s="14"/>
      <c r="LFF2394" s="14"/>
      <c r="LFG2394" s="14"/>
      <c r="LFH2394" s="14"/>
      <c r="LFI2394" s="14"/>
      <c r="LFJ2394" s="14"/>
      <c r="LFK2394" s="14"/>
      <c r="LFL2394" s="14"/>
      <c r="LFM2394" s="14"/>
      <c r="LFN2394" s="14"/>
      <c r="LFO2394" s="14"/>
      <c r="LFP2394" s="14"/>
      <c r="LFQ2394" s="14"/>
      <c r="LFR2394" s="14"/>
      <c r="LFS2394" s="14"/>
      <c r="LFT2394" s="14"/>
      <c r="LFU2394" s="14"/>
      <c r="LFV2394" s="14"/>
      <c r="LFW2394" s="14"/>
      <c r="LFX2394" s="14"/>
      <c r="LFY2394" s="14"/>
      <c r="LFZ2394" s="14"/>
      <c r="LGA2394" s="14"/>
      <c r="LGB2394" s="14"/>
      <c r="LGC2394" s="14"/>
      <c r="LGD2394" s="14"/>
      <c r="LGE2394" s="14"/>
      <c r="LGF2394" s="14"/>
      <c r="LGG2394" s="14"/>
      <c r="LGH2394" s="14"/>
      <c r="LGI2394" s="14"/>
      <c r="LGJ2394" s="14"/>
      <c r="LGK2394" s="14"/>
      <c r="LGL2394" s="14"/>
      <c r="LGM2394" s="14"/>
      <c r="LGN2394" s="14"/>
      <c r="LGO2394" s="14"/>
      <c r="LGP2394" s="14"/>
      <c r="LGQ2394" s="14"/>
      <c r="LGR2394" s="14"/>
      <c r="LGS2394" s="14"/>
      <c r="LGT2394" s="14"/>
      <c r="LGU2394" s="14"/>
      <c r="LGV2394" s="14"/>
      <c r="LGW2394" s="14"/>
      <c r="LGX2394" s="14"/>
      <c r="LGY2394" s="14"/>
      <c r="LGZ2394" s="14"/>
      <c r="LHA2394" s="14"/>
      <c r="LHB2394" s="14"/>
      <c r="LHC2394" s="14"/>
      <c r="LHD2394" s="14"/>
      <c r="LHE2394" s="14"/>
      <c r="LHF2394" s="14"/>
      <c r="LHG2394" s="14"/>
      <c r="LHH2394" s="14"/>
      <c r="LHI2394" s="14"/>
      <c r="LHJ2394" s="14"/>
      <c r="LHK2394" s="14"/>
      <c r="LHL2394" s="14"/>
      <c r="LHM2394" s="14"/>
      <c r="LHN2394" s="14"/>
      <c r="LHO2394" s="14"/>
      <c r="LHP2394" s="14"/>
      <c r="LHQ2394" s="14"/>
      <c r="LHR2394" s="14"/>
      <c r="LHS2394" s="14"/>
      <c r="LHT2394" s="14"/>
      <c r="LHU2394" s="14"/>
      <c r="LHV2394" s="14"/>
      <c r="LHW2394" s="14"/>
      <c r="LHX2394" s="14"/>
      <c r="LHY2394" s="14"/>
      <c r="LHZ2394" s="14"/>
      <c r="LIA2394" s="14"/>
      <c r="LIB2394" s="14"/>
      <c r="LIC2394" s="14"/>
      <c r="LID2394" s="14"/>
      <c r="LIE2394" s="14"/>
      <c r="LIF2394" s="14"/>
      <c r="LIG2394" s="14"/>
      <c r="LIH2394" s="14"/>
      <c r="LII2394" s="14"/>
      <c r="LIJ2394" s="14"/>
      <c r="LIK2394" s="14"/>
      <c r="LIL2394" s="14"/>
      <c r="LIM2394" s="14"/>
      <c r="LIN2394" s="14"/>
      <c r="LIO2394" s="14"/>
      <c r="LIP2394" s="14"/>
      <c r="LIQ2394" s="14"/>
      <c r="LIR2394" s="14"/>
      <c r="LIS2394" s="14"/>
      <c r="LIT2394" s="14"/>
      <c r="LIU2394" s="14"/>
      <c r="LIV2394" s="14"/>
      <c r="LIW2394" s="14"/>
      <c r="LIX2394" s="14"/>
      <c r="LIY2394" s="14"/>
      <c r="LIZ2394" s="14"/>
      <c r="LJA2394" s="14"/>
      <c r="LJB2394" s="14"/>
      <c r="LJC2394" s="14"/>
      <c r="LJD2394" s="14"/>
      <c r="LJE2394" s="14"/>
      <c r="LJF2394" s="14"/>
      <c r="LJG2394" s="14"/>
      <c r="LJH2394" s="14"/>
      <c r="LJI2394" s="14"/>
      <c r="LJJ2394" s="14"/>
      <c r="LJK2394" s="14"/>
      <c r="LJL2394" s="14"/>
      <c r="LJM2394" s="14"/>
      <c r="LJN2394" s="14"/>
      <c r="LJO2394" s="14"/>
      <c r="LJP2394" s="14"/>
      <c r="LJQ2394" s="14"/>
      <c r="LJR2394" s="14"/>
      <c r="LJS2394" s="14"/>
      <c r="LJT2394" s="14"/>
      <c r="LJU2394" s="14"/>
      <c r="LJV2394" s="14"/>
      <c r="LJW2394" s="14"/>
      <c r="LJX2394" s="14"/>
      <c r="LJY2394" s="14"/>
      <c r="LJZ2394" s="14"/>
      <c r="LKA2394" s="14"/>
      <c r="LKB2394" s="14"/>
      <c r="LKC2394" s="14"/>
      <c r="LKD2394" s="14"/>
      <c r="LKE2394" s="14"/>
      <c r="LKF2394" s="14"/>
      <c r="LKG2394" s="14"/>
      <c r="LKH2394" s="14"/>
      <c r="LKI2394" s="14"/>
      <c r="LKJ2394" s="14"/>
      <c r="LKK2394" s="14"/>
      <c r="LKL2394" s="14"/>
      <c r="LKM2394" s="14"/>
      <c r="LKN2394" s="14"/>
      <c r="LKO2394" s="14"/>
      <c r="LKP2394" s="14"/>
      <c r="LKQ2394" s="14"/>
      <c r="LKR2394" s="14"/>
      <c r="LKS2394" s="14"/>
      <c r="LKT2394" s="14"/>
      <c r="LKU2394" s="14"/>
      <c r="LKV2394" s="14"/>
      <c r="LKW2394" s="14"/>
      <c r="LKX2394" s="14"/>
      <c r="LKY2394" s="14"/>
      <c r="LKZ2394" s="14"/>
      <c r="LLA2394" s="14"/>
      <c r="LLB2394" s="14"/>
      <c r="LLC2394" s="14"/>
      <c r="LLD2394" s="14"/>
      <c r="LLE2394" s="14"/>
      <c r="LLF2394" s="14"/>
      <c r="LLG2394" s="14"/>
      <c r="LLH2394" s="14"/>
      <c r="LLI2394" s="14"/>
      <c r="LLJ2394" s="14"/>
      <c r="LLK2394" s="14"/>
      <c r="LLL2394" s="14"/>
      <c r="LLM2394" s="14"/>
      <c r="LLN2394" s="14"/>
      <c r="LLO2394" s="14"/>
      <c r="LLP2394" s="14"/>
      <c r="LLQ2394" s="14"/>
      <c r="LLR2394" s="14"/>
      <c r="LLS2394" s="14"/>
      <c r="LLT2394" s="14"/>
      <c r="LLU2394" s="14"/>
      <c r="LLV2394" s="14"/>
      <c r="LLW2394" s="14"/>
      <c r="LLX2394" s="14"/>
      <c r="LLY2394" s="14"/>
      <c r="LLZ2394" s="14"/>
      <c r="LMA2394" s="14"/>
      <c r="LMB2394" s="14"/>
      <c r="LMC2394" s="14"/>
      <c r="LMD2394" s="14"/>
      <c r="LME2394" s="14"/>
      <c r="LMF2394" s="14"/>
      <c r="LMG2394" s="14"/>
      <c r="LMH2394" s="14"/>
      <c r="LMI2394" s="14"/>
      <c r="LMJ2394" s="14"/>
      <c r="LMK2394" s="14"/>
      <c r="LML2394" s="14"/>
      <c r="LMM2394" s="14"/>
      <c r="LMN2394" s="14"/>
      <c r="LMO2394" s="14"/>
      <c r="LMP2394" s="14"/>
      <c r="LMQ2394" s="14"/>
      <c r="LMR2394" s="14"/>
      <c r="LMS2394" s="14"/>
      <c r="LMT2394" s="14"/>
      <c r="LMU2394" s="14"/>
      <c r="LMV2394" s="14"/>
      <c r="LMW2394" s="14"/>
      <c r="LMX2394" s="14"/>
      <c r="LMY2394" s="14"/>
      <c r="LMZ2394" s="14"/>
      <c r="LNA2394" s="14"/>
      <c r="LNB2394" s="14"/>
      <c r="LNC2394" s="14"/>
      <c r="LND2394" s="14"/>
      <c r="LNE2394" s="14"/>
      <c r="LNF2394" s="14"/>
      <c r="LNG2394" s="14"/>
      <c r="LNH2394" s="14"/>
      <c r="LNI2394" s="14"/>
      <c r="LNJ2394" s="14"/>
      <c r="LNK2394" s="14"/>
      <c r="LNL2394" s="14"/>
      <c r="LNM2394" s="14"/>
      <c r="LNN2394" s="14"/>
      <c r="LNO2394" s="14"/>
      <c r="LNP2394" s="14"/>
      <c r="LNQ2394" s="14"/>
      <c r="LNR2394" s="14"/>
      <c r="LNS2394" s="14"/>
      <c r="LNT2394" s="14"/>
      <c r="LNU2394" s="14"/>
      <c r="LNV2394" s="14"/>
      <c r="LNW2394" s="14"/>
      <c r="LNX2394" s="14"/>
      <c r="LNY2394" s="14"/>
      <c r="LNZ2394" s="14"/>
      <c r="LOA2394" s="14"/>
      <c r="LOB2394" s="14"/>
      <c r="LOC2394" s="14"/>
      <c r="LOD2394" s="14"/>
      <c r="LOE2394" s="14"/>
      <c r="LOF2394" s="14"/>
      <c r="LOG2394" s="14"/>
      <c r="LOH2394" s="14"/>
      <c r="LOI2394" s="14"/>
      <c r="LOJ2394" s="14"/>
      <c r="LOK2394" s="14"/>
      <c r="LOL2394" s="14"/>
      <c r="LOM2394" s="14"/>
      <c r="LON2394" s="14"/>
      <c r="LOO2394" s="14"/>
      <c r="LOP2394" s="14"/>
      <c r="LOQ2394" s="14"/>
      <c r="LOR2394" s="14"/>
      <c r="LOS2394" s="14"/>
      <c r="LOT2394" s="14"/>
      <c r="LOU2394" s="14"/>
      <c r="LOV2394" s="14"/>
      <c r="LOW2394" s="14"/>
      <c r="LOX2394" s="14"/>
      <c r="LOY2394" s="14"/>
      <c r="LOZ2394" s="14"/>
      <c r="LPA2394" s="14"/>
      <c r="LPB2394" s="14"/>
      <c r="LPC2394" s="14"/>
      <c r="LPD2394" s="14"/>
      <c r="LPE2394" s="14"/>
      <c r="LPF2394" s="14"/>
      <c r="LPG2394" s="14"/>
      <c r="LPH2394" s="14"/>
      <c r="LPI2394" s="14"/>
      <c r="LPJ2394" s="14"/>
      <c r="LPK2394" s="14"/>
      <c r="LPL2394" s="14"/>
      <c r="LPM2394" s="14"/>
      <c r="LPN2394" s="14"/>
      <c r="LPO2394" s="14"/>
      <c r="LPP2394" s="14"/>
      <c r="LPQ2394" s="14"/>
      <c r="LPR2394" s="14"/>
      <c r="LPS2394" s="14"/>
      <c r="LPT2394" s="14"/>
      <c r="LPU2394" s="14"/>
      <c r="LPV2394" s="14"/>
      <c r="LPW2394" s="14"/>
      <c r="LPX2394" s="14"/>
      <c r="LPY2394" s="14"/>
      <c r="LPZ2394" s="14"/>
      <c r="LQA2394" s="14"/>
      <c r="LQB2394" s="14"/>
      <c r="LQC2394" s="14"/>
      <c r="LQD2394" s="14"/>
      <c r="LQE2394" s="14"/>
      <c r="LQF2394" s="14"/>
      <c r="LQG2394" s="14"/>
      <c r="LQH2394" s="14"/>
      <c r="LQI2394" s="14"/>
      <c r="LQJ2394" s="14"/>
      <c r="LQK2394" s="14"/>
      <c r="LQL2394" s="14"/>
      <c r="LQM2394" s="14"/>
      <c r="LQN2394" s="14"/>
      <c r="LQO2394" s="14"/>
      <c r="LQP2394" s="14"/>
      <c r="LQQ2394" s="14"/>
      <c r="LQR2394" s="14"/>
      <c r="LQS2394" s="14"/>
      <c r="LQT2394" s="14"/>
      <c r="LQU2394" s="14"/>
      <c r="LQV2394" s="14"/>
      <c r="LQW2394" s="14"/>
      <c r="LQX2394" s="14"/>
      <c r="LQY2394" s="14"/>
      <c r="LQZ2394" s="14"/>
      <c r="LRA2394" s="14"/>
      <c r="LRB2394" s="14"/>
      <c r="LRC2394" s="14"/>
      <c r="LRD2394" s="14"/>
      <c r="LRE2394" s="14"/>
      <c r="LRF2394" s="14"/>
      <c r="LRG2394" s="14"/>
      <c r="LRH2394" s="14"/>
      <c r="LRI2394" s="14"/>
      <c r="LRJ2394" s="14"/>
      <c r="LRK2394" s="14"/>
      <c r="LRL2394" s="14"/>
      <c r="LRM2394" s="14"/>
      <c r="LRN2394" s="14"/>
      <c r="LRO2394" s="14"/>
      <c r="LRP2394" s="14"/>
      <c r="LRQ2394" s="14"/>
      <c r="LRR2394" s="14"/>
      <c r="LRS2394" s="14"/>
      <c r="LRT2394" s="14"/>
      <c r="LRU2394" s="14"/>
      <c r="LRV2394" s="14"/>
      <c r="LRW2394" s="14"/>
      <c r="LRX2394" s="14"/>
      <c r="LRY2394" s="14"/>
      <c r="LRZ2394" s="14"/>
      <c r="LSA2394" s="14"/>
      <c r="LSB2394" s="14"/>
      <c r="LSC2394" s="14"/>
      <c r="LSD2394" s="14"/>
      <c r="LSE2394" s="14"/>
      <c r="LSF2394" s="14"/>
      <c r="LSG2394" s="14"/>
      <c r="LSH2394" s="14"/>
      <c r="LSI2394" s="14"/>
      <c r="LSJ2394" s="14"/>
      <c r="LSK2394" s="14"/>
      <c r="LSL2394" s="14"/>
      <c r="LSM2394" s="14"/>
      <c r="LSN2394" s="14"/>
      <c r="LSO2394" s="14"/>
      <c r="LSP2394" s="14"/>
      <c r="LSQ2394" s="14"/>
      <c r="LSR2394" s="14"/>
      <c r="LSS2394" s="14"/>
      <c r="LST2394" s="14"/>
      <c r="LSU2394" s="14"/>
      <c r="LSV2394" s="14"/>
      <c r="LSW2394" s="14"/>
      <c r="LSX2394" s="14"/>
      <c r="LSY2394" s="14"/>
      <c r="LSZ2394" s="14"/>
      <c r="LTA2394" s="14"/>
      <c r="LTB2394" s="14"/>
      <c r="LTC2394" s="14"/>
      <c r="LTD2394" s="14"/>
      <c r="LTE2394" s="14"/>
      <c r="LTF2394" s="14"/>
      <c r="LTG2394" s="14"/>
      <c r="LTH2394" s="14"/>
      <c r="LTI2394" s="14"/>
      <c r="LTJ2394" s="14"/>
      <c r="LTK2394" s="14"/>
      <c r="LTL2394" s="14"/>
      <c r="LTM2394" s="14"/>
      <c r="LTN2394" s="14"/>
      <c r="LTO2394" s="14"/>
      <c r="LTP2394" s="14"/>
      <c r="LTQ2394" s="14"/>
      <c r="LTR2394" s="14"/>
      <c r="LTS2394" s="14"/>
      <c r="LTT2394" s="14"/>
      <c r="LTU2394" s="14"/>
      <c r="LTV2394" s="14"/>
      <c r="LTW2394" s="14"/>
      <c r="LTX2394" s="14"/>
      <c r="LTY2394" s="14"/>
      <c r="LTZ2394" s="14"/>
      <c r="LUA2394" s="14"/>
      <c r="LUB2394" s="14"/>
      <c r="LUC2394" s="14"/>
      <c r="LUD2394" s="14"/>
      <c r="LUE2394" s="14"/>
      <c r="LUF2394" s="14"/>
      <c r="LUG2394" s="14"/>
      <c r="LUH2394" s="14"/>
      <c r="LUI2394" s="14"/>
      <c r="LUJ2394" s="14"/>
      <c r="LUK2394" s="14"/>
      <c r="LUL2394" s="14"/>
      <c r="LUM2394" s="14"/>
      <c r="LUN2394" s="14"/>
      <c r="LUO2394" s="14"/>
      <c r="LUP2394" s="14"/>
      <c r="LUQ2394" s="14"/>
      <c r="LUR2394" s="14"/>
      <c r="LUS2394" s="14"/>
      <c r="LUT2394" s="14"/>
      <c r="LUU2394" s="14"/>
      <c r="LUV2394" s="14"/>
      <c r="LUW2394" s="14"/>
      <c r="LUX2394" s="14"/>
      <c r="LUY2394" s="14"/>
      <c r="LUZ2394" s="14"/>
      <c r="LVA2394" s="14"/>
      <c r="LVB2394" s="14"/>
      <c r="LVC2394" s="14"/>
      <c r="LVD2394" s="14"/>
      <c r="LVE2394" s="14"/>
      <c r="LVF2394" s="14"/>
      <c r="LVG2394" s="14"/>
      <c r="LVH2394" s="14"/>
      <c r="LVI2394" s="14"/>
      <c r="LVJ2394" s="14"/>
      <c r="LVK2394" s="14"/>
      <c r="LVL2394" s="14"/>
      <c r="LVM2394" s="14"/>
      <c r="LVN2394" s="14"/>
      <c r="LVO2394" s="14"/>
      <c r="LVP2394" s="14"/>
      <c r="LVQ2394" s="14"/>
      <c r="LVR2394" s="14"/>
      <c r="LVS2394" s="14"/>
      <c r="LVT2394" s="14"/>
      <c r="LVU2394" s="14"/>
      <c r="LVV2394" s="14"/>
      <c r="LVW2394" s="14"/>
      <c r="LVX2394" s="14"/>
      <c r="LVY2394" s="14"/>
      <c r="LVZ2394" s="14"/>
      <c r="LWA2394" s="14"/>
      <c r="LWB2394" s="14"/>
      <c r="LWC2394" s="14"/>
      <c r="LWD2394" s="14"/>
      <c r="LWE2394" s="14"/>
      <c r="LWF2394" s="14"/>
      <c r="LWG2394" s="14"/>
      <c r="LWH2394" s="14"/>
      <c r="LWI2394" s="14"/>
      <c r="LWJ2394" s="14"/>
      <c r="LWK2394" s="14"/>
      <c r="LWL2394" s="14"/>
      <c r="LWM2394" s="14"/>
      <c r="LWN2394" s="14"/>
      <c r="LWO2394" s="14"/>
      <c r="LWP2394" s="14"/>
      <c r="LWQ2394" s="14"/>
      <c r="LWR2394" s="14"/>
      <c r="LWS2394" s="14"/>
      <c r="LWT2394" s="14"/>
      <c r="LWU2394" s="14"/>
      <c r="LWV2394" s="14"/>
      <c r="LWW2394" s="14"/>
      <c r="LWX2394" s="14"/>
      <c r="LWY2394" s="14"/>
      <c r="LWZ2394" s="14"/>
      <c r="LXA2394" s="14"/>
      <c r="LXB2394" s="14"/>
      <c r="LXC2394" s="14"/>
      <c r="LXD2394" s="14"/>
      <c r="LXE2394" s="14"/>
      <c r="LXF2394" s="14"/>
      <c r="LXG2394" s="14"/>
      <c r="LXH2394" s="14"/>
      <c r="LXI2394" s="14"/>
      <c r="LXJ2394" s="14"/>
      <c r="LXK2394" s="14"/>
      <c r="LXL2394" s="14"/>
      <c r="LXM2394" s="14"/>
      <c r="LXN2394" s="14"/>
      <c r="LXO2394" s="14"/>
      <c r="LXP2394" s="14"/>
      <c r="LXQ2394" s="14"/>
      <c r="LXR2394" s="14"/>
      <c r="LXS2394" s="14"/>
      <c r="LXT2394" s="14"/>
      <c r="LXU2394" s="14"/>
      <c r="LXV2394" s="14"/>
      <c r="LXW2394" s="14"/>
      <c r="LXX2394" s="14"/>
      <c r="LXY2394" s="14"/>
      <c r="LXZ2394" s="14"/>
      <c r="LYA2394" s="14"/>
      <c r="LYB2394" s="14"/>
      <c r="LYC2394" s="14"/>
      <c r="LYD2394" s="14"/>
      <c r="LYE2394" s="14"/>
      <c r="LYF2394" s="14"/>
      <c r="LYG2394" s="14"/>
      <c r="LYH2394" s="14"/>
      <c r="LYI2394" s="14"/>
      <c r="LYJ2394" s="14"/>
      <c r="LYK2394" s="14"/>
      <c r="LYL2394" s="14"/>
      <c r="LYM2394" s="14"/>
      <c r="LYN2394" s="14"/>
      <c r="LYO2394" s="14"/>
      <c r="LYP2394" s="14"/>
      <c r="LYQ2394" s="14"/>
      <c r="LYR2394" s="14"/>
      <c r="LYS2394" s="14"/>
      <c r="LYT2394" s="14"/>
      <c r="LYU2394" s="14"/>
      <c r="LYV2394" s="14"/>
      <c r="LYW2394" s="14"/>
      <c r="LYX2394" s="14"/>
      <c r="LYY2394" s="14"/>
      <c r="LYZ2394" s="14"/>
      <c r="LZA2394" s="14"/>
      <c r="LZB2394" s="14"/>
      <c r="LZC2394" s="14"/>
      <c r="LZD2394" s="14"/>
      <c r="LZE2394" s="14"/>
      <c r="LZF2394" s="14"/>
      <c r="LZG2394" s="14"/>
      <c r="LZH2394" s="14"/>
      <c r="LZI2394" s="14"/>
      <c r="LZJ2394" s="14"/>
      <c r="LZK2394" s="14"/>
      <c r="LZL2394" s="14"/>
      <c r="LZM2394" s="14"/>
      <c r="LZN2394" s="14"/>
      <c r="LZO2394" s="14"/>
      <c r="LZP2394" s="14"/>
      <c r="LZQ2394" s="14"/>
      <c r="LZR2394" s="14"/>
      <c r="LZS2394" s="14"/>
      <c r="LZT2394" s="14"/>
      <c r="LZU2394" s="14"/>
      <c r="LZV2394" s="14"/>
      <c r="LZW2394" s="14"/>
      <c r="LZX2394" s="14"/>
      <c r="LZY2394" s="14"/>
      <c r="LZZ2394" s="14"/>
      <c r="MAA2394" s="14"/>
      <c r="MAB2394" s="14"/>
      <c r="MAC2394" s="14"/>
      <c r="MAD2394" s="14"/>
      <c r="MAE2394" s="14"/>
      <c r="MAF2394" s="14"/>
      <c r="MAG2394" s="14"/>
      <c r="MAH2394" s="14"/>
      <c r="MAI2394" s="14"/>
      <c r="MAJ2394" s="14"/>
      <c r="MAK2394" s="14"/>
      <c r="MAL2394" s="14"/>
      <c r="MAM2394" s="14"/>
      <c r="MAN2394" s="14"/>
      <c r="MAO2394" s="14"/>
      <c r="MAP2394" s="14"/>
      <c r="MAQ2394" s="14"/>
      <c r="MAR2394" s="14"/>
      <c r="MAS2394" s="14"/>
      <c r="MAT2394" s="14"/>
      <c r="MAU2394" s="14"/>
      <c r="MAV2394" s="14"/>
      <c r="MAW2394" s="14"/>
      <c r="MAX2394" s="14"/>
      <c r="MAY2394" s="14"/>
      <c r="MAZ2394" s="14"/>
      <c r="MBA2394" s="14"/>
      <c r="MBB2394" s="14"/>
      <c r="MBC2394" s="14"/>
      <c r="MBD2394" s="14"/>
      <c r="MBE2394" s="14"/>
      <c r="MBF2394" s="14"/>
      <c r="MBG2394" s="14"/>
      <c r="MBH2394" s="14"/>
      <c r="MBI2394" s="14"/>
      <c r="MBJ2394" s="14"/>
      <c r="MBK2394" s="14"/>
      <c r="MBL2394" s="14"/>
      <c r="MBM2394" s="14"/>
      <c r="MBN2394" s="14"/>
      <c r="MBO2394" s="14"/>
      <c r="MBP2394" s="14"/>
      <c r="MBQ2394" s="14"/>
      <c r="MBR2394" s="14"/>
      <c r="MBS2394" s="14"/>
      <c r="MBT2394" s="14"/>
      <c r="MBU2394" s="14"/>
      <c r="MBV2394" s="14"/>
      <c r="MBW2394" s="14"/>
      <c r="MBX2394" s="14"/>
      <c r="MBY2394" s="14"/>
      <c r="MBZ2394" s="14"/>
      <c r="MCA2394" s="14"/>
      <c r="MCB2394" s="14"/>
      <c r="MCC2394" s="14"/>
      <c r="MCD2394" s="14"/>
      <c r="MCE2394" s="14"/>
      <c r="MCF2394" s="14"/>
      <c r="MCG2394" s="14"/>
      <c r="MCH2394" s="14"/>
      <c r="MCI2394" s="14"/>
      <c r="MCJ2394" s="14"/>
      <c r="MCK2394" s="14"/>
      <c r="MCL2394" s="14"/>
      <c r="MCM2394" s="14"/>
      <c r="MCN2394" s="14"/>
      <c r="MCO2394" s="14"/>
      <c r="MCP2394" s="14"/>
      <c r="MCQ2394" s="14"/>
      <c r="MCR2394" s="14"/>
      <c r="MCS2394" s="14"/>
      <c r="MCT2394" s="14"/>
      <c r="MCU2394" s="14"/>
      <c r="MCV2394" s="14"/>
      <c r="MCW2394" s="14"/>
      <c r="MCX2394" s="14"/>
      <c r="MCY2394" s="14"/>
      <c r="MCZ2394" s="14"/>
      <c r="MDA2394" s="14"/>
      <c r="MDB2394" s="14"/>
      <c r="MDC2394" s="14"/>
      <c r="MDD2394" s="14"/>
      <c r="MDE2394" s="14"/>
      <c r="MDF2394" s="14"/>
      <c r="MDG2394" s="14"/>
      <c r="MDH2394" s="14"/>
      <c r="MDI2394" s="14"/>
      <c r="MDJ2394" s="14"/>
      <c r="MDK2394" s="14"/>
      <c r="MDL2394" s="14"/>
      <c r="MDM2394" s="14"/>
      <c r="MDN2394" s="14"/>
      <c r="MDO2394" s="14"/>
      <c r="MDP2394" s="14"/>
      <c r="MDQ2394" s="14"/>
      <c r="MDR2394" s="14"/>
      <c r="MDS2394" s="14"/>
      <c r="MDT2394" s="14"/>
      <c r="MDU2394" s="14"/>
      <c r="MDV2394" s="14"/>
      <c r="MDW2394" s="14"/>
      <c r="MDX2394" s="14"/>
      <c r="MDY2394" s="14"/>
      <c r="MDZ2394" s="14"/>
      <c r="MEA2394" s="14"/>
      <c r="MEB2394" s="14"/>
      <c r="MEC2394" s="14"/>
      <c r="MED2394" s="14"/>
      <c r="MEE2394" s="14"/>
      <c r="MEF2394" s="14"/>
      <c r="MEG2394" s="14"/>
      <c r="MEH2394" s="14"/>
      <c r="MEI2394" s="14"/>
      <c r="MEJ2394" s="14"/>
      <c r="MEK2394" s="14"/>
      <c r="MEL2394" s="14"/>
      <c r="MEM2394" s="14"/>
      <c r="MEN2394" s="14"/>
      <c r="MEO2394" s="14"/>
      <c r="MEP2394" s="14"/>
      <c r="MEQ2394" s="14"/>
      <c r="MER2394" s="14"/>
      <c r="MES2394" s="14"/>
      <c r="MET2394" s="14"/>
      <c r="MEU2394" s="14"/>
      <c r="MEV2394" s="14"/>
      <c r="MEW2394" s="14"/>
      <c r="MEX2394" s="14"/>
      <c r="MEY2394" s="14"/>
      <c r="MEZ2394" s="14"/>
      <c r="MFA2394" s="14"/>
      <c r="MFB2394" s="14"/>
      <c r="MFC2394" s="14"/>
      <c r="MFD2394" s="14"/>
      <c r="MFE2394" s="14"/>
      <c r="MFF2394" s="14"/>
      <c r="MFG2394" s="14"/>
      <c r="MFH2394" s="14"/>
      <c r="MFI2394" s="14"/>
      <c r="MFJ2394" s="14"/>
      <c r="MFK2394" s="14"/>
      <c r="MFL2394" s="14"/>
      <c r="MFM2394" s="14"/>
      <c r="MFN2394" s="14"/>
      <c r="MFO2394" s="14"/>
      <c r="MFP2394" s="14"/>
      <c r="MFQ2394" s="14"/>
      <c r="MFR2394" s="14"/>
      <c r="MFS2394" s="14"/>
      <c r="MFT2394" s="14"/>
      <c r="MFU2394" s="14"/>
      <c r="MFV2394" s="14"/>
      <c r="MFW2394" s="14"/>
      <c r="MFX2394" s="14"/>
      <c r="MFY2394" s="14"/>
      <c r="MFZ2394" s="14"/>
      <c r="MGA2394" s="14"/>
      <c r="MGB2394" s="14"/>
      <c r="MGC2394" s="14"/>
      <c r="MGD2394" s="14"/>
      <c r="MGE2394" s="14"/>
      <c r="MGF2394" s="14"/>
      <c r="MGG2394" s="14"/>
      <c r="MGH2394" s="14"/>
      <c r="MGI2394" s="14"/>
      <c r="MGJ2394" s="14"/>
      <c r="MGK2394" s="14"/>
      <c r="MGL2394" s="14"/>
      <c r="MGM2394" s="14"/>
      <c r="MGN2394" s="14"/>
      <c r="MGO2394" s="14"/>
      <c r="MGP2394" s="14"/>
      <c r="MGQ2394" s="14"/>
      <c r="MGR2394" s="14"/>
      <c r="MGS2394" s="14"/>
      <c r="MGT2394" s="14"/>
      <c r="MGU2394" s="14"/>
      <c r="MGV2394" s="14"/>
      <c r="MGW2394" s="14"/>
      <c r="MGX2394" s="14"/>
      <c r="MGY2394" s="14"/>
      <c r="MGZ2394" s="14"/>
      <c r="MHA2394" s="14"/>
      <c r="MHB2394" s="14"/>
      <c r="MHC2394" s="14"/>
      <c r="MHD2394" s="14"/>
      <c r="MHE2394" s="14"/>
      <c r="MHF2394" s="14"/>
      <c r="MHG2394" s="14"/>
      <c r="MHH2394" s="14"/>
      <c r="MHI2394" s="14"/>
      <c r="MHJ2394" s="14"/>
      <c r="MHK2394" s="14"/>
      <c r="MHL2394" s="14"/>
      <c r="MHM2394" s="14"/>
      <c r="MHN2394" s="14"/>
      <c r="MHO2394" s="14"/>
      <c r="MHP2394" s="14"/>
      <c r="MHQ2394" s="14"/>
      <c r="MHR2394" s="14"/>
      <c r="MHS2394" s="14"/>
      <c r="MHT2394" s="14"/>
      <c r="MHU2394" s="14"/>
      <c r="MHV2394" s="14"/>
      <c r="MHW2394" s="14"/>
      <c r="MHX2394" s="14"/>
      <c r="MHY2394" s="14"/>
      <c r="MHZ2394" s="14"/>
      <c r="MIA2394" s="14"/>
      <c r="MIB2394" s="14"/>
      <c r="MIC2394" s="14"/>
      <c r="MID2394" s="14"/>
      <c r="MIE2394" s="14"/>
      <c r="MIF2394" s="14"/>
      <c r="MIG2394" s="14"/>
      <c r="MIH2394" s="14"/>
      <c r="MII2394" s="14"/>
      <c r="MIJ2394" s="14"/>
      <c r="MIK2394" s="14"/>
      <c r="MIL2394" s="14"/>
      <c r="MIM2394" s="14"/>
      <c r="MIN2394" s="14"/>
      <c r="MIO2394" s="14"/>
      <c r="MIP2394" s="14"/>
      <c r="MIQ2394" s="14"/>
      <c r="MIR2394" s="14"/>
      <c r="MIS2394" s="14"/>
      <c r="MIT2394" s="14"/>
      <c r="MIU2394" s="14"/>
      <c r="MIV2394" s="14"/>
      <c r="MIW2394" s="14"/>
      <c r="MIX2394" s="14"/>
      <c r="MIY2394" s="14"/>
      <c r="MIZ2394" s="14"/>
      <c r="MJA2394" s="14"/>
      <c r="MJB2394" s="14"/>
      <c r="MJC2394" s="14"/>
      <c r="MJD2394" s="14"/>
      <c r="MJE2394" s="14"/>
      <c r="MJF2394" s="14"/>
      <c r="MJG2394" s="14"/>
      <c r="MJH2394" s="14"/>
      <c r="MJI2394" s="14"/>
      <c r="MJJ2394" s="14"/>
      <c r="MJK2394" s="14"/>
      <c r="MJL2394" s="14"/>
      <c r="MJM2394" s="14"/>
      <c r="MJN2394" s="14"/>
      <c r="MJO2394" s="14"/>
      <c r="MJP2394" s="14"/>
      <c r="MJQ2394" s="14"/>
      <c r="MJR2394" s="14"/>
      <c r="MJS2394" s="14"/>
      <c r="MJT2394" s="14"/>
      <c r="MJU2394" s="14"/>
      <c r="MJV2394" s="14"/>
      <c r="MJW2394" s="14"/>
      <c r="MJX2394" s="14"/>
      <c r="MJY2394" s="14"/>
      <c r="MJZ2394" s="14"/>
      <c r="MKA2394" s="14"/>
      <c r="MKB2394" s="14"/>
      <c r="MKC2394" s="14"/>
      <c r="MKD2394" s="14"/>
      <c r="MKE2394" s="14"/>
      <c r="MKF2394" s="14"/>
      <c r="MKG2394" s="14"/>
      <c r="MKH2394" s="14"/>
      <c r="MKI2394" s="14"/>
      <c r="MKJ2394" s="14"/>
      <c r="MKK2394" s="14"/>
      <c r="MKL2394" s="14"/>
      <c r="MKM2394" s="14"/>
      <c r="MKN2394" s="14"/>
      <c r="MKO2394" s="14"/>
      <c r="MKP2394" s="14"/>
      <c r="MKQ2394" s="14"/>
      <c r="MKR2394" s="14"/>
      <c r="MKS2394" s="14"/>
      <c r="MKT2394" s="14"/>
      <c r="MKU2394" s="14"/>
      <c r="MKV2394" s="14"/>
      <c r="MKW2394" s="14"/>
      <c r="MKX2394" s="14"/>
      <c r="MKY2394" s="14"/>
      <c r="MKZ2394" s="14"/>
      <c r="MLA2394" s="14"/>
      <c r="MLB2394" s="14"/>
      <c r="MLC2394" s="14"/>
      <c r="MLD2394" s="14"/>
      <c r="MLE2394" s="14"/>
      <c r="MLF2394" s="14"/>
      <c r="MLG2394" s="14"/>
      <c r="MLH2394" s="14"/>
      <c r="MLI2394" s="14"/>
      <c r="MLJ2394" s="14"/>
      <c r="MLK2394" s="14"/>
      <c r="MLL2394" s="14"/>
      <c r="MLM2394" s="14"/>
      <c r="MLN2394" s="14"/>
      <c r="MLO2394" s="14"/>
      <c r="MLP2394" s="14"/>
      <c r="MLQ2394" s="14"/>
      <c r="MLR2394" s="14"/>
      <c r="MLS2394" s="14"/>
      <c r="MLT2394" s="14"/>
      <c r="MLU2394" s="14"/>
      <c r="MLV2394" s="14"/>
      <c r="MLW2394" s="14"/>
      <c r="MLX2394" s="14"/>
      <c r="MLY2394" s="14"/>
      <c r="MLZ2394" s="14"/>
      <c r="MMA2394" s="14"/>
      <c r="MMB2394" s="14"/>
      <c r="MMC2394" s="14"/>
      <c r="MMD2394" s="14"/>
      <c r="MME2394" s="14"/>
      <c r="MMF2394" s="14"/>
      <c r="MMG2394" s="14"/>
      <c r="MMH2394" s="14"/>
      <c r="MMI2394" s="14"/>
      <c r="MMJ2394" s="14"/>
      <c r="MMK2394" s="14"/>
      <c r="MML2394" s="14"/>
      <c r="MMM2394" s="14"/>
      <c r="MMN2394" s="14"/>
      <c r="MMO2394" s="14"/>
      <c r="MMP2394" s="14"/>
      <c r="MMQ2394" s="14"/>
      <c r="MMR2394" s="14"/>
      <c r="MMS2394" s="14"/>
      <c r="MMT2394" s="14"/>
      <c r="MMU2394" s="14"/>
      <c r="MMV2394" s="14"/>
      <c r="MMW2394" s="14"/>
      <c r="MMX2394" s="14"/>
      <c r="MMY2394" s="14"/>
      <c r="MMZ2394" s="14"/>
      <c r="MNA2394" s="14"/>
      <c r="MNB2394" s="14"/>
      <c r="MNC2394" s="14"/>
      <c r="MND2394" s="14"/>
      <c r="MNE2394" s="14"/>
      <c r="MNF2394" s="14"/>
      <c r="MNG2394" s="14"/>
      <c r="MNH2394" s="14"/>
      <c r="MNI2394" s="14"/>
      <c r="MNJ2394" s="14"/>
      <c r="MNK2394" s="14"/>
      <c r="MNL2394" s="14"/>
      <c r="MNM2394" s="14"/>
      <c r="MNN2394" s="14"/>
      <c r="MNO2394" s="14"/>
      <c r="MNP2394" s="14"/>
      <c r="MNQ2394" s="14"/>
      <c r="MNR2394" s="14"/>
      <c r="MNS2394" s="14"/>
      <c r="MNT2394" s="14"/>
      <c r="MNU2394" s="14"/>
      <c r="MNV2394" s="14"/>
      <c r="MNW2394" s="14"/>
      <c r="MNX2394" s="14"/>
      <c r="MNY2394" s="14"/>
      <c r="MNZ2394" s="14"/>
      <c r="MOA2394" s="14"/>
      <c r="MOB2394" s="14"/>
      <c r="MOC2394" s="14"/>
      <c r="MOD2394" s="14"/>
      <c r="MOE2394" s="14"/>
      <c r="MOF2394" s="14"/>
      <c r="MOG2394" s="14"/>
      <c r="MOH2394" s="14"/>
      <c r="MOI2394" s="14"/>
      <c r="MOJ2394" s="14"/>
      <c r="MOK2394" s="14"/>
      <c r="MOL2394" s="14"/>
      <c r="MOM2394" s="14"/>
      <c r="MON2394" s="14"/>
      <c r="MOO2394" s="14"/>
      <c r="MOP2394" s="14"/>
      <c r="MOQ2394" s="14"/>
      <c r="MOR2394" s="14"/>
      <c r="MOS2394" s="14"/>
      <c r="MOT2394" s="14"/>
      <c r="MOU2394" s="14"/>
      <c r="MOV2394" s="14"/>
      <c r="MOW2394" s="14"/>
      <c r="MOX2394" s="14"/>
      <c r="MOY2394" s="14"/>
      <c r="MOZ2394" s="14"/>
      <c r="MPA2394" s="14"/>
      <c r="MPB2394" s="14"/>
      <c r="MPC2394" s="14"/>
      <c r="MPD2394" s="14"/>
      <c r="MPE2394" s="14"/>
      <c r="MPF2394" s="14"/>
      <c r="MPG2394" s="14"/>
      <c r="MPH2394" s="14"/>
      <c r="MPI2394" s="14"/>
      <c r="MPJ2394" s="14"/>
      <c r="MPK2394" s="14"/>
      <c r="MPL2394" s="14"/>
      <c r="MPM2394" s="14"/>
      <c r="MPN2394" s="14"/>
      <c r="MPO2394" s="14"/>
      <c r="MPP2394" s="14"/>
      <c r="MPQ2394" s="14"/>
      <c r="MPR2394" s="14"/>
      <c r="MPS2394" s="14"/>
      <c r="MPT2394" s="14"/>
      <c r="MPU2394" s="14"/>
      <c r="MPV2394" s="14"/>
      <c r="MPW2394" s="14"/>
      <c r="MPX2394" s="14"/>
      <c r="MPY2394" s="14"/>
      <c r="MPZ2394" s="14"/>
      <c r="MQA2394" s="14"/>
      <c r="MQB2394" s="14"/>
      <c r="MQC2394" s="14"/>
      <c r="MQD2394" s="14"/>
      <c r="MQE2394" s="14"/>
      <c r="MQF2394" s="14"/>
      <c r="MQG2394" s="14"/>
      <c r="MQH2394" s="14"/>
      <c r="MQI2394" s="14"/>
      <c r="MQJ2394" s="14"/>
      <c r="MQK2394" s="14"/>
      <c r="MQL2394" s="14"/>
      <c r="MQM2394" s="14"/>
      <c r="MQN2394" s="14"/>
      <c r="MQO2394" s="14"/>
      <c r="MQP2394" s="14"/>
      <c r="MQQ2394" s="14"/>
      <c r="MQR2394" s="14"/>
      <c r="MQS2394" s="14"/>
      <c r="MQT2394" s="14"/>
      <c r="MQU2394" s="14"/>
      <c r="MQV2394" s="14"/>
      <c r="MQW2394" s="14"/>
      <c r="MQX2394" s="14"/>
      <c r="MQY2394" s="14"/>
      <c r="MQZ2394" s="14"/>
      <c r="MRA2394" s="14"/>
      <c r="MRB2394" s="14"/>
      <c r="MRC2394" s="14"/>
      <c r="MRD2394" s="14"/>
      <c r="MRE2394" s="14"/>
      <c r="MRF2394" s="14"/>
      <c r="MRG2394" s="14"/>
      <c r="MRH2394" s="14"/>
      <c r="MRI2394" s="14"/>
      <c r="MRJ2394" s="14"/>
      <c r="MRK2394" s="14"/>
      <c r="MRL2394" s="14"/>
      <c r="MRM2394" s="14"/>
      <c r="MRN2394" s="14"/>
      <c r="MRO2394" s="14"/>
      <c r="MRP2394" s="14"/>
      <c r="MRQ2394" s="14"/>
      <c r="MRR2394" s="14"/>
      <c r="MRS2394" s="14"/>
      <c r="MRT2394" s="14"/>
      <c r="MRU2394" s="14"/>
      <c r="MRV2394" s="14"/>
      <c r="MRW2394" s="14"/>
      <c r="MRX2394" s="14"/>
      <c r="MRY2394" s="14"/>
      <c r="MRZ2394" s="14"/>
      <c r="MSA2394" s="14"/>
      <c r="MSB2394" s="14"/>
      <c r="MSC2394" s="14"/>
      <c r="MSD2394" s="14"/>
      <c r="MSE2394" s="14"/>
      <c r="MSF2394" s="14"/>
      <c r="MSG2394" s="14"/>
      <c r="MSH2394" s="14"/>
      <c r="MSI2394" s="14"/>
      <c r="MSJ2394" s="14"/>
      <c r="MSK2394" s="14"/>
      <c r="MSL2394" s="14"/>
      <c r="MSM2394" s="14"/>
      <c r="MSN2394" s="14"/>
      <c r="MSO2394" s="14"/>
      <c r="MSP2394" s="14"/>
      <c r="MSQ2394" s="14"/>
      <c r="MSR2394" s="14"/>
      <c r="MSS2394" s="14"/>
      <c r="MST2394" s="14"/>
      <c r="MSU2394" s="14"/>
      <c r="MSV2394" s="14"/>
      <c r="MSW2394" s="14"/>
      <c r="MSX2394" s="14"/>
      <c r="MSY2394" s="14"/>
      <c r="MSZ2394" s="14"/>
      <c r="MTA2394" s="14"/>
      <c r="MTB2394" s="14"/>
      <c r="MTC2394" s="14"/>
      <c r="MTD2394" s="14"/>
      <c r="MTE2394" s="14"/>
      <c r="MTF2394" s="14"/>
      <c r="MTG2394" s="14"/>
      <c r="MTH2394" s="14"/>
      <c r="MTI2394" s="14"/>
      <c r="MTJ2394" s="14"/>
      <c r="MTK2394" s="14"/>
      <c r="MTL2394" s="14"/>
      <c r="MTM2394" s="14"/>
      <c r="MTN2394" s="14"/>
      <c r="MTO2394" s="14"/>
      <c r="MTP2394" s="14"/>
      <c r="MTQ2394" s="14"/>
      <c r="MTR2394" s="14"/>
      <c r="MTS2394" s="14"/>
      <c r="MTT2394" s="14"/>
      <c r="MTU2394" s="14"/>
      <c r="MTV2394" s="14"/>
      <c r="MTW2394" s="14"/>
      <c r="MTX2394" s="14"/>
      <c r="MTY2394" s="14"/>
      <c r="MTZ2394" s="14"/>
      <c r="MUA2394" s="14"/>
      <c r="MUB2394" s="14"/>
      <c r="MUC2394" s="14"/>
      <c r="MUD2394" s="14"/>
      <c r="MUE2394" s="14"/>
      <c r="MUF2394" s="14"/>
      <c r="MUG2394" s="14"/>
      <c r="MUH2394" s="14"/>
      <c r="MUI2394" s="14"/>
      <c r="MUJ2394" s="14"/>
      <c r="MUK2394" s="14"/>
      <c r="MUL2394" s="14"/>
      <c r="MUM2394" s="14"/>
      <c r="MUN2394" s="14"/>
      <c r="MUO2394" s="14"/>
      <c r="MUP2394" s="14"/>
      <c r="MUQ2394" s="14"/>
      <c r="MUR2394" s="14"/>
      <c r="MUS2394" s="14"/>
      <c r="MUT2394" s="14"/>
      <c r="MUU2394" s="14"/>
      <c r="MUV2394" s="14"/>
      <c r="MUW2394" s="14"/>
      <c r="MUX2394" s="14"/>
      <c r="MUY2394" s="14"/>
      <c r="MUZ2394" s="14"/>
      <c r="MVA2394" s="14"/>
      <c r="MVB2394" s="14"/>
      <c r="MVC2394" s="14"/>
      <c r="MVD2394" s="14"/>
      <c r="MVE2394" s="14"/>
      <c r="MVF2394" s="14"/>
      <c r="MVG2394" s="14"/>
      <c r="MVH2394" s="14"/>
      <c r="MVI2394" s="14"/>
      <c r="MVJ2394" s="14"/>
      <c r="MVK2394" s="14"/>
      <c r="MVL2394" s="14"/>
      <c r="MVM2394" s="14"/>
      <c r="MVN2394" s="14"/>
      <c r="MVO2394" s="14"/>
      <c r="MVP2394" s="14"/>
      <c r="MVQ2394" s="14"/>
      <c r="MVR2394" s="14"/>
      <c r="MVS2394" s="14"/>
      <c r="MVT2394" s="14"/>
      <c r="MVU2394" s="14"/>
      <c r="MVV2394" s="14"/>
      <c r="MVW2394" s="14"/>
      <c r="MVX2394" s="14"/>
      <c r="MVY2394" s="14"/>
      <c r="MVZ2394" s="14"/>
      <c r="MWA2394" s="14"/>
      <c r="MWB2394" s="14"/>
      <c r="MWC2394" s="14"/>
      <c r="MWD2394" s="14"/>
      <c r="MWE2394" s="14"/>
      <c r="MWF2394" s="14"/>
      <c r="MWG2394" s="14"/>
      <c r="MWH2394" s="14"/>
      <c r="MWI2394" s="14"/>
      <c r="MWJ2394" s="14"/>
      <c r="MWK2394" s="14"/>
      <c r="MWL2394" s="14"/>
      <c r="MWM2394" s="14"/>
      <c r="MWN2394" s="14"/>
      <c r="MWO2394" s="14"/>
      <c r="MWP2394" s="14"/>
      <c r="MWQ2394" s="14"/>
      <c r="MWR2394" s="14"/>
      <c r="MWS2394" s="14"/>
      <c r="MWT2394" s="14"/>
      <c r="MWU2394" s="14"/>
      <c r="MWV2394" s="14"/>
      <c r="MWW2394" s="14"/>
      <c r="MWX2394" s="14"/>
      <c r="MWY2394" s="14"/>
      <c r="MWZ2394" s="14"/>
      <c r="MXA2394" s="14"/>
      <c r="MXB2394" s="14"/>
      <c r="MXC2394" s="14"/>
      <c r="MXD2394" s="14"/>
      <c r="MXE2394" s="14"/>
      <c r="MXF2394" s="14"/>
      <c r="MXG2394" s="14"/>
      <c r="MXH2394" s="14"/>
      <c r="MXI2394" s="14"/>
      <c r="MXJ2394" s="14"/>
      <c r="MXK2394" s="14"/>
      <c r="MXL2394" s="14"/>
      <c r="MXM2394" s="14"/>
      <c r="MXN2394" s="14"/>
      <c r="MXO2394" s="14"/>
      <c r="MXP2394" s="14"/>
      <c r="MXQ2394" s="14"/>
      <c r="MXR2394" s="14"/>
      <c r="MXS2394" s="14"/>
      <c r="MXT2394" s="14"/>
      <c r="MXU2394" s="14"/>
      <c r="MXV2394" s="14"/>
      <c r="MXW2394" s="14"/>
      <c r="MXX2394" s="14"/>
      <c r="MXY2394" s="14"/>
      <c r="MXZ2394" s="14"/>
      <c r="MYA2394" s="14"/>
      <c r="MYB2394" s="14"/>
      <c r="MYC2394" s="14"/>
      <c r="MYD2394" s="14"/>
      <c r="MYE2394" s="14"/>
      <c r="MYF2394" s="14"/>
      <c r="MYG2394" s="14"/>
      <c r="MYH2394" s="14"/>
      <c r="MYI2394" s="14"/>
      <c r="MYJ2394" s="14"/>
      <c r="MYK2394" s="14"/>
      <c r="MYL2394" s="14"/>
      <c r="MYM2394" s="14"/>
      <c r="MYN2394" s="14"/>
      <c r="MYO2394" s="14"/>
      <c r="MYP2394" s="14"/>
      <c r="MYQ2394" s="14"/>
      <c r="MYR2394" s="14"/>
      <c r="MYS2394" s="14"/>
      <c r="MYT2394" s="14"/>
      <c r="MYU2394" s="14"/>
      <c r="MYV2394" s="14"/>
      <c r="MYW2394" s="14"/>
      <c r="MYX2394" s="14"/>
      <c r="MYY2394" s="14"/>
      <c r="MYZ2394" s="14"/>
      <c r="MZA2394" s="14"/>
      <c r="MZB2394" s="14"/>
      <c r="MZC2394" s="14"/>
      <c r="MZD2394" s="14"/>
      <c r="MZE2394" s="14"/>
      <c r="MZF2394" s="14"/>
      <c r="MZG2394" s="14"/>
      <c r="MZH2394" s="14"/>
      <c r="MZI2394" s="14"/>
      <c r="MZJ2394" s="14"/>
      <c r="MZK2394" s="14"/>
      <c r="MZL2394" s="14"/>
      <c r="MZM2394" s="14"/>
      <c r="MZN2394" s="14"/>
      <c r="MZO2394" s="14"/>
      <c r="MZP2394" s="14"/>
      <c r="MZQ2394" s="14"/>
      <c r="MZR2394" s="14"/>
      <c r="MZS2394" s="14"/>
      <c r="MZT2394" s="14"/>
      <c r="MZU2394" s="14"/>
      <c r="MZV2394" s="14"/>
      <c r="MZW2394" s="14"/>
      <c r="MZX2394" s="14"/>
      <c r="MZY2394" s="14"/>
      <c r="MZZ2394" s="14"/>
      <c r="NAA2394" s="14"/>
      <c r="NAB2394" s="14"/>
      <c r="NAC2394" s="14"/>
      <c r="NAD2394" s="14"/>
      <c r="NAE2394" s="14"/>
      <c r="NAF2394" s="14"/>
      <c r="NAG2394" s="14"/>
      <c r="NAH2394" s="14"/>
      <c r="NAI2394" s="14"/>
      <c r="NAJ2394" s="14"/>
      <c r="NAK2394" s="14"/>
      <c r="NAL2394" s="14"/>
      <c r="NAM2394" s="14"/>
      <c r="NAN2394" s="14"/>
      <c r="NAO2394" s="14"/>
      <c r="NAP2394" s="14"/>
      <c r="NAQ2394" s="14"/>
      <c r="NAR2394" s="14"/>
      <c r="NAS2394" s="14"/>
      <c r="NAT2394" s="14"/>
      <c r="NAU2394" s="14"/>
      <c r="NAV2394" s="14"/>
      <c r="NAW2394" s="14"/>
      <c r="NAX2394" s="14"/>
      <c r="NAY2394" s="14"/>
      <c r="NAZ2394" s="14"/>
      <c r="NBA2394" s="14"/>
      <c r="NBB2394" s="14"/>
      <c r="NBC2394" s="14"/>
      <c r="NBD2394" s="14"/>
      <c r="NBE2394" s="14"/>
      <c r="NBF2394" s="14"/>
      <c r="NBG2394" s="14"/>
      <c r="NBH2394" s="14"/>
      <c r="NBI2394" s="14"/>
      <c r="NBJ2394" s="14"/>
      <c r="NBK2394" s="14"/>
      <c r="NBL2394" s="14"/>
      <c r="NBM2394" s="14"/>
      <c r="NBN2394" s="14"/>
      <c r="NBO2394" s="14"/>
      <c r="NBP2394" s="14"/>
      <c r="NBQ2394" s="14"/>
      <c r="NBR2394" s="14"/>
      <c r="NBS2394" s="14"/>
      <c r="NBT2394" s="14"/>
      <c r="NBU2394" s="14"/>
      <c r="NBV2394" s="14"/>
      <c r="NBW2394" s="14"/>
      <c r="NBX2394" s="14"/>
      <c r="NBY2394" s="14"/>
      <c r="NBZ2394" s="14"/>
      <c r="NCA2394" s="14"/>
      <c r="NCB2394" s="14"/>
      <c r="NCC2394" s="14"/>
      <c r="NCD2394" s="14"/>
      <c r="NCE2394" s="14"/>
      <c r="NCF2394" s="14"/>
      <c r="NCG2394" s="14"/>
      <c r="NCH2394" s="14"/>
      <c r="NCI2394" s="14"/>
      <c r="NCJ2394" s="14"/>
      <c r="NCK2394" s="14"/>
      <c r="NCL2394" s="14"/>
      <c r="NCM2394" s="14"/>
      <c r="NCN2394" s="14"/>
      <c r="NCO2394" s="14"/>
      <c r="NCP2394" s="14"/>
      <c r="NCQ2394" s="14"/>
      <c r="NCR2394" s="14"/>
      <c r="NCS2394" s="14"/>
      <c r="NCT2394" s="14"/>
      <c r="NCU2394" s="14"/>
      <c r="NCV2394" s="14"/>
      <c r="NCW2394" s="14"/>
      <c r="NCX2394" s="14"/>
      <c r="NCY2394" s="14"/>
      <c r="NCZ2394" s="14"/>
      <c r="NDA2394" s="14"/>
      <c r="NDB2394" s="14"/>
      <c r="NDC2394" s="14"/>
      <c r="NDD2394" s="14"/>
      <c r="NDE2394" s="14"/>
      <c r="NDF2394" s="14"/>
      <c r="NDG2394" s="14"/>
      <c r="NDH2394" s="14"/>
      <c r="NDI2394" s="14"/>
      <c r="NDJ2394" s="14"/>
      <c r="NDK2394" s="14"/>
      <c r="NDL2394" s="14"/>
      <c r="NDM2394" s="14"/>
      <c r="NDN2394" s="14"/>
      <c r="NDO2394" s="14"/>
      <c r="NDP2394" s="14"/>
      <c r="NDQ2394" s="14"/>
      <c r="NDR2394" s="14"/>
      <c r="NDS2394" s="14"/>
      <c r="NDT2394" s="14"/>
      <c r="NDU2394" s="14"/>
      <c r="NDV2394" s="14"/>
      <c r="NDW2394" s="14"/>
      <c r="NDX2394" s="14"/>
      <c r="NDY2394" s="14"/>
      <c r="NDZ2394" s="14"/>
      <c r="NEA2394" s="14"/>
      <c r="NEB2394" s="14"/>
      <c r="NEC2394" s="14"/>
      <c r="NED2394" s="14"/>
      <c r="NEE2394" s="14"/>
      <c r="NEF2394" s="14"/>
      <c r="NEG2394" s="14"/>
      <c r="NEH2394" s="14"/>
      <c r="NEI2394" s="14"/>
      <c r="NEJ2394" s="14"/>
      <c r="NEK2394" s="14"/>
      <c r="NEL2394" s="14"/>
      <c r="NEM2394" s="14"/>
      <c r="NEN2394" s="14"/>
      <c r="NEO2394" s="14"/>
      <c r="NEP2394" s="14"/>
      <c r="NEQ2394" s="14"/>
      <c r="NER2394" s="14"/>
      <c r="NES2394" s="14"/>
      <c r="NET2394" s="14"/>
      <c r="NEU2394" s="14"/>
      <c r="NEV2394" s="14"/>
      <c r="NEW2394" s="14"/>
      <c r="NEX2394" s="14"/>
      <c r="NEY2394" s="14"/>
      <c r="NEZ2394" s="14"/>
      <c r="NFA2394" s="14"/>
      <c r="NFB2394" s="14"/>
      <c r="NFC2394" s="14"/>
      <c r="NFD2394" s="14"/>
      <c r="NFE2394" s="14"/>
      <c r="NFF2394" s="14"/>
      <c r="NFG2394" s="14"/>
      <c r="NFH2394" s="14"/>
      <c r="NFI2394" s="14"/>
      <c r="NFJ2394" s="14"/>
      <c r="NFK2394" s="14"/>
      <c r="NFL2394" s="14"/>
      <c r="NFM2394" s="14"/>
      <c r="NFN2394" s="14"/>
      <c r="NFO2394" s="14"/>
      <c r="NFP2394" s="14"/>
      <c r="NFQ2394" s="14"/>
      <c r="NFR2394" s="14"/>
      <c r="NFS2394" s="14"/>
      <c r="NFT2394" s="14"/>
      <c r="NFU2394" s="14"/>
      <c r="NFV2394" s="14"/>
      <c r="NFW2394" s="14"/>
      <c r="NFX2394" s="14"/>
      <c r="NFY2394" s="14"/>
      <c r="NFZ2394" s="14"/>
      <c r="NGA2394" s="14"/>
      <c r="NGB2394" s="14"/>
      <c r="NGC2394" s="14"/>
      <c r="NGD2394" s="14"/>
      <c r="NGE2394" s="14"/>
      <c r="NGF2394" s="14"/>
      <c r="NGG2394" s="14"/>
      <c r="NGH2394" s="14"/>
      <c r="NGI2394" s="14"/>
      <c r="NGJ2394" s="14"/>
      <c r="NGK2394" s="14"/>
      <c r="NGL2394" s="14"/>
      <c r="NGM2394" s="14"/>
      <c r="NGN2394" s="14"/>
      <c r="NGO2394" s="14"/>
      <c r="NGP2394" s="14"/>
      <c r="NGQ2394" s="14"/>
      <c r="NGR2394" s="14"/>
      <c r="NGS2394" s="14"/>
      <c r="NGT2394" s="14"/>
      <c r="NGU2394" s="14"/>
      <c r="NGV2394" s="14"/>
      <c r="NGW2394" s="14"/>
      <c r="NGX2394" s="14"/>
      <c r="NGY2394" s="14"/>
      <c r="NGZ2394" s="14"/>
      <c r="NHA2394" s="14"/>
      <c r="NHB2394" s="14"/>
      <c r="NHC2394" s="14"/>
      <c r="NHD2394" s="14"/>
      <c r="NHE2394" s="14"/>
      <c r="NHF2394" s="14"/>
      <c r="NHG2394" s="14"/>
      <c r="NHH2394" s="14"/>
      <c r="NHI2394" s="14"/>
      <c r="NHJ2394" s="14"/>
      <c r="NHK2394" s="14"/>
      <c r="NHL2394" s="14"/>
      <c r="NHM2394" s="14"/>
      <c r="NHN2394" s="14"/>
      <c r="NHO2394" s="14"/>
      <c r="NHP2394" s="14"/>
      <c r="NHQ2394" s="14"/>
      <c r="NHR2394" s="14"/>
      <c r="NHS2394" s="14"/>
      <c r="NHT2394" s="14"/>
      <c r="NHU2394" s="14"/>
      <c r="NHV2394" s="14"/>
      <c r="NHW2394" s="14"/>
      <c r="NHX2394" s="14"/>
      <c r="NHY2394" s="14"/>
      <c r="NHZ2394" s="14"/>
      <c r="NIA2394" s="14"/>
      <c r="NIB2394" s="14"/>
      <c r="NIC2394" s="14"/>
      <c r="NID2394" s="14"/>
      <c r="NIE2394" s="14"/>
      <c r="NIF2394" s="14"/>
      <c r="NIG2394" s="14"/>
      <c r="NIH2394" s="14"/>
      <c r="NII2394" s="14"/>
      <c r="NIJ2394" s="14"/>
      <c r="NIK2394" s="14"/>
      <c r="NIL2394" s="14"/>
      <c r="NIM2394" s="14"/>
      <c r="NIN2394" s="14"/>
      <c r="NIO2394" s="14"/>
      <c r="NIP2394" s="14"/>
      <c r="NIQ2394" s="14"/>
      <c r="NIR2394" s="14"/>
      <c r="NIS2394" s="14"/>
      <c r="NIT2394" s="14"/>
      <c r="NIU2394" s="14"/>
      <c r="NIV2394" s="14"/>
      <c r="NIW2394" s="14"/>
      <c r="NIX2394" s="14"/>
      <c r="NIY2394" s="14"/>
      <c r="NIZ2394" s="14"/>
      <c r="NJA2394" s="14"/>
      <c r="NJB2394" s="14"/>
      <c r="NJC2394" s="14"/>
      <c r="NJD2394" s="14"/>
      <c r="NJE2394" s="14"/>
      <c r="NJF2394" s="14"/>
      <c r="NJG2394" s="14"/>
      <c r="NJH2394" s="14"/>
      <c r="NJI2394" s="14"/>
      <c r="NJJ2394" s="14"/>
      <c r="NJK2394" s="14"/>
      <c r="NJL2394" s="14"/>
      <c r="NJM2394" s="14"/>
      <c r="NJN2394" s="14"/>
      <c r="NJO2394" s="14"/>
      <c r="NJP2394" s="14"/>
      <c r="NJQ2394" s="14"/>
      <c r="NJR2394" s="14"/>
      <c r="NJS2394" s="14"/>
      <c r="NJT2394" s="14"/>
      <c r="NJU2394" s="14"/>
      <c r="NJV2394" s="14"/>
      <c r="NJW2394" s="14"/>
      <c r="NJX2394" s="14"/>
      <c r="NJY2394" s="14"/>
      <c r="NJZ2394" s="14"/>
      <c r="NKA2394" s="14"/>
      <c r="NKB2394" s="14"/>
      <c r="NKC2394" s="14"/>
      <c r="NKD2394" s="14"/>
      <c r="NKE2394" s="14"/>
      <c r="NKF2394" s="14"/>
      <c r="NKG2394" s="14"/>
      <c r="NKH2394" s="14"/>
      <c r="NKI2394" s="14"/>
      <c r="NKJ2394" s="14"/>
      <c r="NKK2394" s="14"/>
      <c r="NKL2394" s="14"/>
      <c r="NKM2394" s="14"/>
      <c r="NKN2394" s="14"/>
      <c r="NKO2394" s="14"/>
      <c r="NKP2394" s="14"/>
      <c r="NKQ2394" s="14"/>
      <c r="NKR2394" s="14"/>
      <c r="NKS2394" s="14"/>
      <c r="NKT2394" s="14"/>
      <c r="NKU2394" s="14"/>
      <c r="NKV2394" s="14"/>
      <c r="NKW2394" s="14"/>
      <c r="NKX2394" s="14"/>
      <c r="NKY2394" s="14"/>
      <c r="NKZ2394" s="14"/>
      <c r="NLA2394" s="14"/>
      <c r="NLB2394" s="14"/>
      <c r="NLC2394" s="14"/>
      <c r="NLD2394" s="14"/>
      <c r="NLE2394" s="14"/>
      <c r="NLF2394" s="14"/>
      <c r="NLG2394" s="14"/>
      <c r="NLH2394" s="14"/>
      <c r="NLI2394" s="14"/>
      <c r="NLJ2394" s="14"/>
      <c r="NLK2394" s="14"/>
      <c r="NLL2394" s="14"/>
      <c r="NLM2394" s="14"/>
      <c r="NLN2394" s="14"/>
      <c r="NLO2394" s="14"/>
      <c r="NLP2394" s="14"/>
      <c r="NLQ2394" s="14"/>
      <c r="NLR2394" s="14"/>
      <c r="NLS2394" s="14"/>
      <c r="NLT2394" s="14"/>
      <c r="NLU2394" s="14"/>
      <c r="NLV2394" s="14"/>
      <c r="NLW2394" s="14"/>
      <c r="NLX2394" s="14"/>
      <c r="NLY2394" s="14"/>
      <c r="NLZ2394" s="14"/>
      <c r="NMA2394" s="14"/>
      <c r="NMB2394" s="14"/>
      <c r="NMC2394" s="14"/>
      <c r="NMD2394" s="14"/>
      <c r="NME2394" s="14"/>
      <c r="NMF2394" s="14"/>
      <c r="NMG2394" s="14"/>
      <c r="NMH2394" s="14"/>
      <c r="NMI2394" s="14"/>
      <c r="NMJ2394" s="14"/>
      <c r="NMK2394" s="14"/>
      <c r="NML2394" s="14"/>
      <c r="NMM2394" s="14"/>
      <c r="NMN2394" s="14"/>
      <c r="NMO2394" s="14"/>
      <c r="NMP2394" s="14"/>
      <c r="NMQ2394" s="14"/>
      <c r="NMR2394" s="14"/>
      <c r="NMS2394" s="14"/>
      <c r="NMT2394" s="14"/>
      <c r="NMU2394" s="14"/>
      <c r="NMV2394" s="14"/>
      <c r="NMW2394" s="14"/>
      <c r="NMX2394" s="14"/>
      <c r="NMY2394" s="14"/>
      <c r="NMZ2394" s="14"/>
      <c r="NNA2394" s="14"/>
      <c r="NNB2394" s="14"/>
      <c r="NNC2394" s="14"/>
      <c r="NND2394" s="14"/>
      <c r="NNE2394" s="14"/>
      <c r="NNF2394" s="14"/>
      <c r="NNG2394" s="14"/>
      <c r="NNH2394" s="14"/>
      <c r="NNI2394" s="14"/>
      <c r="NNJ2394" s="14"/>
      <c r="NNK2394" s="14"/>
      <c r="NNL2394" s="14"/>
      <c r="NNM2394" s="14"/>
      <c r="NNN2394" s="14"/>
      <c r="NNO2394" s="14"/>
      <c r="NNP2394" s="14"/>
      <c r="NNQ2394" s="14"/>
      <c r="NNR2394" s="14"/>
      <c r="NNS2394" s="14"/>
      <c r="NNT2394" s="14"/>
      <c r="NNU2394" s="14"/>
      <c r="NNV2394" s="14"/>
      <c r="NNW2394" s="14"/>
      <c r="NNX2394" s="14"/>
      <c r="NNY2394" s="14"/>
      <c r="NNZ2394" s="14"/>
      <c r="NOA2394" s="14"/>
      <c r="NOB2394" s="14"/>
      <c r="NOC2394" s="14"/>
      <c r="NOD2394" s="14"/>
      <c r="NOE2394" s="14"/>
      <c r="NOF2394" s="14"/>
      <c r="NOG2394" s="14"/>
      <c r="NOH2394" s="14"/>
      <c r="NOI2394" s="14"/>
      <c r="NOJ2394" s="14"/>
      <c r="NOK2394" s="14"/>
      <c r="NOL2394" s="14"/>
      <c r="NOM2394" s="14"/>
      <c r="NON2394" s="14"/>
      <c r="NOO2394" s="14"/>
      <c r="NOP2394" s="14"/>
      <c r="NOQ2394" s="14"/>
      <c r="NOR2394" s="14"/>
      <c r="NOS2394" s="14"/>
      <c r="NOT2394" s="14"/>
      <c r="NOU2394" s="14"/>
      <c r="NOV2394" s="14"/>
      <c r="NOW2394" s="14"/>
      <c r="NOX2394" s="14"/>
      <c r="NOY2394" s="14"/>
      <c r="NOZ2394" s="14"/>
      <c r="NPA2394" s="14"/>
      <c r="NPB2394" s="14"/>
      <c r="NPC2394" s="14"/>
      <c r="NPD2394" s="14"/>
      <c r="NPE2394" s="14"/>
      <c r="NPF2394" s="14"/>
      <c r="NPG2394" s="14"/>
      <c r="NPH2394" s="14"/>
      <c r="NPI2394" s="14"/>
      <c r="NPJ2394" s="14"/>
      <c r="NPK2394" s="14"/>
      <c r="NPL2394" s="14"/>
      <c r="NPM2394" s="14"/>
      <c r="NPN2394" s="14"/>
      <c r="NPO2394" s="14"/>
      <c r="NPP2394" s="14"/>
      <c r="NPQ2394" s="14"/>
      <c r="NPR2394" s="14"/>
      <c r="NPS2394" s="14"/>
      <c r="NPT2394" s="14"/>
      <c r="NPU2394" s="14"/>
      <c r="NPV2394" s="14"/>
      <c r="NPW2394" s="14"/>
      <c r="NPX2394" s="14"/>
      <c r="NPY2394" s="14"/>
      <c r="NPZ2394" s="14"/>
      <c r="NQA2394" s="14"/>
      <c r="NQB2394" s="14"/>
      <c r="NQC2394" s="14"/>
      <c r="NQD2394" s="14"/>
      <c r="NQE2394" s="14"/>
      <c r="NQF2394" s="14"/>
      <c r="NQG2394" s="14"/>
      <c r="NQH2394" s="14"/>
      <c r="NQI2394" s="14"/>
      <c r="NQJ2394" s="14"/>
      <c r="NQK2394" s="14"/>
      <c r="NQL2394" s="14"/>
      <c r="NQM2394" s="14"/>
      <c r="NQN2394" s="14"/>
      <c r="NQO2394" s="14"/>
      <c r="NQP2394" s="14"/>
      <c r="NQQ2394" s="14"/>
      <c r="NQR2394" s="14"/>
      <c r="NQS2394" s="14"/>
      <c r="NQT2394" s="14"/>
      <c r="NQU2394" s="14"/>
      <c r="NQV2394" s="14"/>
      <c r="NQW2394" s="14"/>
      <c r="NQX2394" s="14"/>
      <c r="NQY2394" s="14"/>
      <c r="NQZ2394" s="14"/>
      <c r="NRA2394" s="14"/>
      <c r="NRB2394" s="14"/>
      <c r="NRC2394" s="14"/>
      <c r="NRD2394" s="14"/>
      <c r="NRE2394" s="14"/>
      <c r="NRF2394" s="14"/>
      <c r="NRG2394" s="14"/>
      <c r="NRH2394" s="14"/>
      <c r="NRI2394" s="14"/>
      <c r="NRJ2394" s="14"/>
      <c r="NRK2394" s="14"/>
      <c r="NRL2394" s="14"/>
      <c r="NRM2394" s="14"/>
      <c r="NRN2394" s="14"/>
      <c r="NRO2394" s="14"/>
      <c r="NRP2394" s="14"/>
      <c r="NRQ2394" s="14"/>
      <c r="NRR2394" s="14"/>
      <c r="NRS2394" s="14"/>
      <c r="NRT2394" s="14"/>
      <c r="NRU2394" s="14"/>
      <c r="NRV2394" s="14"/>
      <c r="NRW2394" s="14"/>
      <c r="NRX2394" s="14"/>
      <c r="NRY2394" s="14"/>
      <c r="NRZ2394" s="14"/>
      <c r="NSA2394" s="14"/>
      <c r="NSB2394" s="14"/>
      <c r="NSC2394" s="14"/>
      <c r="NSD2394" s="14"/>
      <c r="NSE2394" s="14"/>
      <c r="NSF2394" s="14"/>
      <c r="NSG2394" s="14"/>
      <c r="NSH2394" s="14"/>
      <c r="NSI2394" s="14"/>
      <c r="NSJ2394" s="14"/>
      <c r="NSK2394" s="14"/>
      <c r="NSL2394" s="14"/>
      <c r="NSM2394" s="14"/>
      <c r="NSN2394" s="14"/>
      <c r="NSO2394" s="14"/>
      <c r="NSP2394" s="14"/>
      <c r="NSQ2394" s="14"/>
      <c r="NSR2394" s="14"/>
      <c r="NSS2394" s="14"/>
      <c r="NST2394" s="14"/>
      <c r="NSU2394" s="14"/>
      <c r="NSV2394" s="14"/>
      <c r="NSW2394" s="14"/>
      <c r="NSX2394" s="14"/>
      <c r="NSY2394" s="14"/>
      <c r="NSZ2394" s="14"/>
      <c r="NTA2394" s="14"/>
      <c r="NTB2394" s="14"/>
      <c r="NTC2394" s="14"/>
      <c r="NTD2394" s="14"/>
      <c r="NTE2394" s="14"/>
      <c r="NTF2394" s="14"/>
      <c r="NTG2394" s="14"/>
      <c r="NTH2394" s="14"/>
      <c r="NTI2394" s="14"/>
      <c r="NTJ2394" s="14"/>
      <c r="NTK2394" s="14"/>
      <c r="NTL2394" s="14"/>
      <c r="NTM2394" s="14"/>
      <c r="NTN2394" s="14"/>
      <c r="NTO2394" s="14"/>
      <c r="NTP2394" s="14"/>
      <c r="NTQ2394" s="14"/>
      <c r="NTR2394" s="14"/>
      <c r="NTS2394" s="14"/>
      <c r="NTT2394" s="14"/>
      <c r="NTU2394" s="14"/>
      <c r="NTV2394" s="14"/>
      <c r="NTW2394" s="14"/>
      <c r="NTX2394" s="14"/>
      <c r="NTY2394" s="14"/>
      <c r="NTZ2394" s="14"/>
      <c r="NUA2394" s="14"/>
      <c r="NUB2394" s="14"/>
      <c r="NUC2394" s="14"/>
      <c r="NUD2394" s="14"/>
      <c r="NUE2394" s="14"/>
      <c r="NUF2394" s="14"/>
      <c r="NUG2394" s="14"/>
      <c r="NUH2394" s="14"/>
      <c r="NUI2394" s="14"/>
      <c r="NUJ2394" s="14"/>
      <c r="NUK2394" s="14"/>
      <c r="NUL2394" s="14"/>
      <c r="NUM2394" s="14"/>
      <c r="NUN2394" s="14"/>
      <c r="NUO2394" s="14"/>
      <c r="NUP2394" s="14"/>
      <c r="NUQ2394" s="14"/>
      <c r="NUR2394" s="14"/>
      <c r="NUS2394" s="14"/>
      <c r="NUT2394" s="14"/>
      <c r="NUU2394" s="14"/>
      <c r="NUV2394" s="14"/>
      <c r="NUW2394" s="14"/>
      <c r="NUX2394" s="14"/>
      <c r="NUY2394" s="14"/>
      <c r="NUZ2394" s="14"/>
      <c r="NVA2394" s="14"/>
      <c r="NVB2394" s="14"/>
      <c r="NVC2394" s="14"/>
      <c r="NVD2394" s="14"/>
      <c r="NVE2394" s="14"/>
      <c r="NVF2394" s="14"/>
      <c r="NVG2394" s="14"/>
      <c r="NVH2394" s="14"/>
      <c r="NVI2394" s="14"/>
      <c r="NVJ2394" s="14"/>
      <c r="NVK2394" s="14"/>
      <c r="NVL2394" s="14"/>
      <c r="NVM2394" s="14"/>
      <c r="NVN2394" s="14"/>
      <c r="NVO2394" s="14"/>
      <c r="NVP2394" s="14"/>
      <c r="NVQ2394" s="14"/>
      <c r="NVR2394" s="14"/>
      <c r="NVS2394" s="14"/>
      <c r="NVT2394" s="14"/>
      <c r="NVU2394" s="14"/>
      <c r="NVV2394" s="14"/>
      <c r="NVW2394" s="14"/>
      <c r="NVX2394" s="14"/>
      <c r="NVY2394" s="14"/>
      <c r="NVZ2394" s="14"/>
      <c r="NWA2394" s="14"/>
      <c r="NWB2394" s="14"/>
      <c r="NWC2394" s="14"/>
      <c r="NWD2394" s="14"/>
      <c r="NWE2394" s="14"/>
      <c r="NWF2394" s="14"/>
      <c r="NWG2394" s="14"/>
      <c r="NWH2394" s="14"/>
      <c r="NWI2394" s="14"/>
      <c r="NWJ2394" s="14"/>
      <c r="NWK2394" s="14"/>
      <c r="NWL2394" s="14"/>
      <c r="NWM2394" s="14"/>
      <c r="NWN2394" s="14"/>
      <c r="NWO2394" s="14"/>
      <c r="NWP2394" s="14"/>
      <c r="NWQ2394" s="14"/>
      <c r="NWR2394" s="14"/>
      <c r="NWS2394" s="14"/>
      <c r="NWT2394" s="14"/>
      <c r="NWU2394" s="14"/>
      <c r="NWV2394" s="14"/>
      <c r="NWW2394" s="14"/>
      <c r="NWX2394" s="14"/>
      <c r="NWY2394" s="14"/>
      <c r="NWZ2394" s="14"/>
      <c r="NXA2394" s="14"/>
      <c r="NXB2394" s="14"/>
      <c r="NXC2394" s="14"/>
      <c r="NXD2394" s="14"/>
      <c r="NXE2394" s="14"/>
      <c r="NXF2394" s="14"/>
      <c r="NXG2394" s="14"/>
      <c r="NXH2394" s="14"/>
      <c r="NXI2394" s="14"/>
      <c r="NXJ2394" s="14"/>
      <c r="NXK2394" s="14"/>
      <c r="NXL2394" s="14"/>
      <c r="NXM2394" s="14"/>
      <c r="NXN2394" s="14"/>
      <c r="NXO2394" s="14"/>
      <c r="NXP2394" s="14"/>
      <c r="NXQ2394" s="14"/>
      <c r="NXR2394" s="14"/>
      <c r="NXS2394" s="14"/>
      <c r="NXT2394" s="14"/>
      <c r="NXU2394" s="14"/>
      <c r="NXV2394" s="14"/>
      <c r="NXW2394" s="14"/>
      <c r="NXX2394" s="14"/>
      <c r="NXY2394" s="14"/>
      <c r="NXZ2394" s="14"/>
      <c r="NYA2394" s="14"/>
      <c r="NYB2394" s="14"/>
      <c r="NYC2394" s="14"/>
      <c r="NYD2394" s="14"/>
      <c r="NYE2394" s="14"/>
      <c r="NYF2394" s="14"/>
      <c r="NYG2394" s="14"/>
      <c r="NYH2394" s="14"/>
      <c r="NYI2394" s="14"/>
      <c r="NYJ2394" s="14"/>
      <c r="NYK2394" s="14"/>
      <c r="NYL2394" s="14"/>
      <c r="NYM2394" s="14"/>
      <c r="NYN2394" s="14"/>
      <c r="NYO2394" s="14"/>
      <c r="NYP2394" s="14"/>
      <c r="NYQ2394" s="14"/>
      <c r="NYR2394" s="14"/>
      <c r="NYS2394" s="14"/>
      <c r="NYT2394" s="14"/>
      <c r="NYU2394" s="14"/>
      <c r="NYV2394" s="14"/>
      <c r="NYW2394" s="14"/>
      <c r="NYX2394" s="14"/>
      <c r="NYY2394" s="14"/>
      <c r="NYZ2394" s="14"/>
      <c r="NZA2394" s="14"/>
      <c r="NZB2394" s="14"/>
      <c r="NZC2394" s="14"/>
      <c r="NZD2394" s="14"/>
      <c r="NZE2394" s="14"/>
      <c r="NZF2394" s="14"/>
      <c r="NZG2394" s="14"/>
      <c r="NZH2394" s="14"/>
      <c r="NZI2394" s="14"/>
      <c r="NZJ2394" s="14"/>
      <c r="NZK2394" s="14"/>
      <c r="NZL2394" s="14"/>
      <c r="NZM2394" s="14"/>
      <c r="NZN2394" s="14"/>
      <c r="NZO2394" s="14"/>
      <c r="NZP2394" s="14"/>
      <c r="NZQ2394" s="14"/>
      <c r="NZR2394" s="14"/>
      <c r="NZS2394" s="14"/>
      <c r="NZT2394" s="14"/>
      <c r="NZU2394" s="14"/>
      <c r="NZV2394" s="14"/>
      <c r="NZW2394" s="14"/>
      <c r="NZX2394" s="14"/>
      <c r="NZY2394" s="14"/>
      <c r="NZZ2394" s="14"/>
      <c r="OAA2394" s="14"/>
      <c r="OAB2394" s="14"/>
      <c r="OAC2394" s="14"/>
      <c r="OAD2394" s="14"/>
      <c r="OAE2394" s="14"/>
      <c r="OAF2394" s="14"/>
      <c r="OAG2394" s="14"/>
      <c r="OAH2394" s="14"/>
      <c r="OAI2394" s="14"/>
      <c r="OAJ2394" s="14"/>
      <c r="OAK2394" s="14"/>
      <c r="OAL2394" s="14"/>
      <c r="OAM2394" s="14"/>
      <c r="OAN2394" s="14"/>
      <c r="OAO2394" s="14"/>
      <c r="OAP2394" s="14"/>
      <c r="OAQ2394" s="14"/>
      <c r="OAR2394" s="14"/>
      <c r="OAS2394" s="14"/>
      <c r="OAT2394" s="14"/>
      <c r="OAU2394" s="14"/>
      <c r="OAV2394" s="14"/>
      <c r="OAW2394" s="14"/>
      <c r="OAX2394" s="14"/>
      <c r="OAY2394" s="14"/>
      <c r="OAZ2394" s="14"/>
      <c r="OBA2394" s="14"/>
      <c r="OBB2394" s="14"/>
      <c r="OBC2394" s="14"/>
      <c r="OBD2394" s="14"/>
      <c r="OBE2394" s="14"/>
      <c r="OBF2394" s="14"/>
      <c r="OBG2394" s="14"/>
      <c r="OBH2394" s="14"/>
      <c r="OBI2394" s="14"/>
      <c r="OBJ2394" s="14"/>
      <c r="OBK2394" s="14"/>
      <c r="OBL2394" s="14"/>
      <c r="OBM2394" s="14"/>
      <c r="OBN2394" s="14"/>
      <c r="OBO2394" s="14"/>
      <c r="OBP2394" s="14"/>
      <c r="OBQ2394" s="14"/>
      <c r="OBR2394" s="14"/>
      <c r="OBS2394" s="14"/>
      <c r="OBT2394" s="14"/>
      <c r="OBU2394" s="14"/>
      <c r="OBV2394" s="14"/>
      <c r="OBW2394" s="14"/>
      <c r="OBX2394" s="14"/>
      <c r="OBY2394" s="14"/>
      <c r="OBZ2394" s="14"/>
      <c r="OCA2394" s="14"/>
      <c r="OCB2394" s="14"/>
      <c r="OCC2394" s="14"/>
      <c r="OCD2394" s="14"/>
      <c r="OCE2394" s="14"/>
      <c r="OCF2394" s="14"/>
      <c r="OCG2394" s="14"/>
      <c r="OCH2394" s="14"/>
      <c r="OCI2394" s="14"/>
      <c r="OCJ2394" s="14"/>
      <c r="OCK2394" s="14"/>
      <c r="OCL2394" s="14"/>
      <c r="OCM2394" s="14"/>
      <c r="OCN2394" s="14"/>
      <c r="OCO2394" s="14"/>
      <c r="OCP2394" s="14"/>
      <c r="OCQ2394" s="14"/>
      <c r="OCR2394" s="14"/>
      <c r="OCS2394" s="14"/>
      <c r="OCT2394" s="14"/>
      <c r="OCU2394" s="14"/>
      <c r="OCV2394" s="14"/>
      <c r="OCW2394" s="14"/>
      <c r="OCX2394" s="14"/>
      <c r="OCY2394" s="14"/>
      <c r="OCZ2394" s="14"/>
      <c r="ODA2394" s="14"/>
      <c r="ODB2394" s="14"/>
      <c r="ODC2394" s="14"/>
      <c r="ODD2394" s="14"/>
      <c r="ODE2394" s="14"/>
      <c r="ODF2394" s="14"/>
      <c r="ODG2394" s="14"/>
      <c r="ODH2394" s="14"/>
      <c r="ODI2394" s="14"/>
      <c r="ODJ2394" s="14"/>
      <c r="ODK2394" s="14"/>
      <c r="ODL2394" s="14"/>
      <c r="ODM2394" s="14"/>
      <c r="ODN2394" s="14"/>
      <c r="ODO2394" s="14"/>
      <c r="ODP2394" s="14"/>
      <c r="ODQ2394" s="14"/>
      <c r="ODR2394" s="14"/>
      <c r="ODS2394" s="14"/>
      <c r="ODT2394" s="14"/>
      <c r="ODU2394" s="14"/>
      <c r="ODV2394" s="14"/>
      <c r="ODW2394" s="14"/>
      <c r="ODX2394" s="14"/>
      <c r="ODY2394" s="14"/>
      <c r="ODZ2394" s="14"/>
      <c r="OEA2394" s="14"/>
      <c r="OEB2394" s="14"/>
      <c r="OEC2394" s="14"/>
      <c r="OED2394" s="14"/>
      <c r="OEE2394" s="14"/>
      <c r="OEF2394" s="14"/>
      <c r="OEG2394" s="14"/>
      <c r="OEH2394" s="14"/>
      <c r="OEI2394" s="14"/>
      <c r="OEJ2394" s="14"/>
      <c r="OEK2394" s="14"/>
      <c r="OEL2394" s="14"/>
      <c r="OEM2394" s="14"/>
      <c r="OEN2394" s="14"/>
      <c r="OEO2394" s="14"/>
      <c r="OEP2394" s="14"/>
      <c r="OEQ2394" s="14"/>
      <c r="OER2394" s="14"/>
      <c r="OES2394" s="14"/>
      <c r="OET2394" s="14"/>
      <c r="OEU2394" s="14"/>
      <c r="OEV2394" s="14"/>
      <c r="OEW2394" s="14"/>
      <c r="OEX2394" s="14"/>
      <c r="OEY2394" s="14"/>
      <c r="OEZ2394" s="14"/>
      <c r="OFA2394" s="14"/>
      <c r="OFB2394" s="14"/>
      <c r="OFC2394" s="14"/>
      <c r="OFD2394" s="14"/>
      <c r="OFE2394" s="14"/>
      <c r="OFF2394" s="14"/>
      <c r="OFG2394" s="14"/>
      <c r="OFH2394" s="14"/>
      <c r="OFI2394" s="14"/>
      <c r="OFJ2394" s="14"/>
      <c r="OFK2394" s="14"/>
      <c r="OFL2394" s="14"/>
      <c r="OFM2394" s="14"/>
      <c r="OFN2394" s="14"/>
      <c r="OFO2394" s="14"/>
      <c r="OFP2394" s="14"/>
      <c r="OFQ2394" s="14"/>
      <c r="OFR2394" s="14"/>
      <c r="OFS2394" s="14"/>
      <c r="OFT2394" s="14"/>
      <c r="OFU2394" s="14"/>
      <c r="OFV2394" s="14"/>
      <c r="OFW2394" s="14"/>
      <c r="OFX2394" s="14"/>
      <c r="OFY2394" s="14"/>
      <c r="OFZ2394" s="14"/>
      <c r="OGA2394" s="14"/>
      <c r="OGB2394" s="14"/>
      <c r="OGC2394" s="14"/>
      <c r="OGD2394" s="14"/>
      <c r="OGE2394" s="14"/>
      <c r="OGF2394" s="14"/>
      <c r="OGG2394" s="14"/>
      <c r="OGH2394" s="14"/>
      <c r="OGI2394" s="14"/>
      <c r="OGJ2394" s="14"/>
      <c r="OGK2394" s="14"/>
      <c r="OGL2394" s="14"/>
      <c r="OGM2394" s="14"/>
      <c r="OGN2394" s="14"/>
      <c r="OGO2394" s="14"/>
      <c r="OGP2394" s="14"/>
      <c r="OGQ2394" s="14"/>
      <c r="OGR2394" s="14"/>
      <c r="OGS2394" s="14"/>
      <c r="OGT2394" s="14"/>
      <c r="OGU2394" s="14"/>
      <c r="OGV2394" s="14"/>
      <c r="OGW2394" s="14"/>
      <c r="OGX2394" s="14"/>
      <c r="OGY2394" s="14"/>
      <c r="OGZ2394" s="14"/>
      <c r="OHA2394" s="14"/>
      <c r="OHB2394" s="14"/>
      <c r="OHC2394" s="14"/>
      <c r="OHD2394" s="14"/>
      <c r="OHE2394" s="14"/>
      <c r="OHF2394" s="14"/>
      <c r="OHG2394" s="14"/>
      <c r="OHH2394" s="14"/>
      <c r="OHI2394" s="14"/>
      <c r="OHJ2394" s="14"/>
      <c r="OHK2394" s="14"/>
      <c r="OHL2394" s="14"/>
      <c r="OHM2394" s="14"/>
      <c r="OHN2394" s="14"/>
      <c r="OHO2394" s="14"/>
      <c r="OHP2394" s="14"/>
      <c r="OHQ2394" s="14"/>
      <c r="OHR2394" s="14"/>
      <c r="OHS2394" s="14"/>
      <c r="OHT2394" s="14"/>
      <c r="OHU2394" s="14"/>
      <c r="OHV2394" s="14"/>
      <c r="OHW2394" s="14"/>
      <c r="OHX2394" s="14"/>
      <c r="OHY2394" s="14"/>
      <c r="OHZ2394" s="14"/>
      <c r="OIA2394" s="14"/>
      <c r="OIB2394" s="14"/>
      <c r="OIC2394" s="14"/>
      <c r="OID2394" s="14"/>
      <c r="OIE2394" s="14"/>
      <c r="OIF2394" s="14"/>
      <c r="OIG2394" s="14"/>
      <c r="OIH2394" s="14"/>
      <c r="OII2394" s="14"/>
      <c r="OIJ2394" s="14"/>
      <c r="OIK2394" s="14"/>
      <c r="OIL2394" s="14"/>
      <c r="OIM2394" s="14"/>
      <c r="OIN2394" s="14"/>
      <c r="OIO2394" s="14"/>
      <c r="OIP2394" s="14"/>
      <c r="OIQ2394" s="14"/>
      <c r="OIR2394" s="14"/>
      <c r="OIS2394" s="14"/>
      <c r="OIT2394" s="14"/>
      <c r="OIU2394" s="14"/>
      <c r="OIV2394" s="14"/>
      <c r="OIW2394" s="14"/>
      <c r="OIX2394" s="14"/>
      <c r="OIY2394" s="14"/>
      <c r="OIZ2394" s="14"/>
      <c r="OJA2394" s="14"/>
      <c r="OJB2394" s="14"/>
      <c r="OJC2394" s="14"/>
      <c r="OJD2394" s="14"/>
      <c r="OJE2394" s="14"/>
      <c r="OJF2394" s="14"/>
      <c r="OJG2394" s="14"/>
      <c r="OJH2394" s="14"/>
      <c r="OJI2394" s="14"/>
      <c r="OJJ2394" s="14"/>
      <c r="OJK2394" s="14"/>
      <c r="OJL2394" s="14"/>
      <c r="OJM2394" s="14"/>
      <c r="OJN2394" s="14"/>
      <c r="OJO2394" s="14"/>
      <c r="OJP2394" s="14"/>
      <c r="OJQ2394" s="14"/>
      <c r="OJR2394" s="14"/>
      <c r="OJS2394" s="14"/>
      <c r="OJT2394" s="14"/>
      <c r="OJU2394" s="14"/>
      <c r="OJV2394" s="14"/>
      <c r="OJW2394" s="14"/>
      <c r="OJX2394" s="14"/>
      <c r="OJY2394" s="14"/>
      <c r="OJZ2394" s="14"/>
      <c r="OKA2394" s="14"/>
      <c r="OKB2394" s="14"/>
      <c r="OKC2394" s="14"/>
      <c r="OKD2394" s="14"/>
      <c r="OKE2394" s="14"/>
      <c r="OKF2394" s="14"/>
      <c r="OKG2394" s="14"/>
      <c r="OKH2394" s="14"/>
      <c r="OKI2394" s="14"/>
      <c r="OKJ2394" s="14"/>
      <c r="OKK2394" s="14"/>
      <c r="OKL2394" s="14"/>
      <c r="OKM2394" s="14"/>
      <c r="OKN2394" s="14"/>
      <c r="OKO2394" s="14"/>
      <c r="OKP2394" s="14"/>
      <c r="OKQ2394" s="14"/>
      <c r="OKR2394" s="14"/>
      <c r="OKS2394" s="14"/>
      <c r="OKT2394" s="14"/>
      <c r="OKU2394" s="14"/>
      <c r="OKV2394" s="14"/>
      <c r="OKW2394" s="14"/>
      <c r="OKX2394" s="14"/>
      <c r="OKY2394" s="14"/>
      <c r="OKZ2394" s="14"/>
      <c r="OLA2394" s="14"/>
      <c r="OLB2394" s="14"/>
      <c r="OLC2394" s="14"/>
      <c r="OLD2394" s="14"/>
      <c r="OLE2394" s="14"/>
      <c r="OLF2394" s="14"/>
      <c r="OLG2394" s="14"/>
      <c r="OLH2394" s="14"/>
      <c r="OLI2394" s="14"/>
      <c r="OLJ2394" s="14"/>
      <c r="OLK2394" s="14"/>
      <c r="OLL2394" s="14"/>
      <c r="OLM2394" s="14"/>
      <c r="OLN2394" s="14"/>
      <c r="OLO2394" s="14"/>
      <c r="OLP2394" s="14"/>
      <c r="OLQ2394" s="14"/>
      <c r="OLR2394" s="14"/>
      <c r="OLS2394" s="14"/>
      <c r="OLT2394" s="14"/>
      <c r="OLU2394" s="14"/>
      <c r="OLV2394" s="14"/>
      <c r="OLW2394" s="14"/>
      <c r="OLX2394" s="14"/>
      <c r="OLY2394" s="14"/>
      <c r="OLZ2394" s="14"/>
      <c r="OMA2394" s="14"/>
      <c r="OMB2394" s="14"/>
      <c r="OMC2394" s="14"/>
      <c r="OMD2394" s="14"/>
      <c r="OME2394" s="14"/>
      <c r="OMF2394" s="14"/>
      <c r="OMG2394" s="14"/>
      <c r="OMH2394" s="14"/>
      <c r="OMI2394" s="14"/>
      <c r="OMJ2394" s="14"/>
      <c r="OMK2394" s="14"/>
      <c r="OML2394" s="14"/>
      <c r="OMM2394" s="14"/>
      <c r="OMN2394" s="14"/>
      <c r="OMO2394" s="14"/>
      <c r="OMP2394" s="14"/>
      <c r="OMQ2394" s="14"/>
      <c r="OMR2394" s="14"/>
      <c r="OMS2394" s="14"/>
      <c r="OMT2394" s="14"/>
      <c r="OMU2394" s="14"/>
      <c r="OMV2394" s="14"/>
      <c r="OMW2394" s="14"/>
      <c r="OMX2394" s="14"/>
      <c r="OMY2394" s="14"/>
      <c r="OMZ2394" s="14"/>
      <c r="ONA2394" s="14"/>
      <c r="ONB2394" s="14"/>
      <c r="ONC2394" s="14"/>
      <c r="OND2394" s="14"/>
      <c r="ONE2394" s="14"/>
      <c r="ONF2394" s="14"/>
      <c r="ONG2394" s="14"/>
      <c r="ONH2394" s="14"/>
      <c r="ONI2394" s="14"/>
      <c r="ONJ2394" s="14"/>
      <c r="ONK2394" s="14"/>
      <c r="ONL2394" s="14"/>
      <c r="ONM2394" s="14"/>
      <c r="ONN2394" s="14"/>
      <c r="ONO2394" s="14"/>
      <c r="ONP2394" s="14"/>
      <c r="ONQ2394" s="14"/>
      <c r="ONR2394" s="14"/>
      <c r="ONS2394" s="14"/>
      <c r="ONT2394" s="14"/>
      <c r="ONU2394" s="14"/>
      <c r="ONV2394" s="14"/>
      <c r="ONW2394" s="14"/>
      <c r="ONX2394" s="14"/>
      <c r="ONY2394" s="14"/>
      <c r="ONZ2394" s="14"/>
      <c r="OOA2394" s="14"/>
      <c r="OOB2394" s="14"/>
      <c r="OOC2394" s="14"/>
      <c r="OOD2394" s="14"/>
      <c r="OOE2394" s="14"/>
      <c r="OOF2394" s="14"/>
      <c r="OOG2394" s="14"/>
      <c r="OOH2394" s="14"/>
      <c r="OOI2394" s="14"/>
      <c r="OOJ2394" s="14"/>
      <c r="OOK2394" s="14"/>
      <c r="OOL2394" s="14"/>
      <c r="OOM2394" s="14"/>
      <c r="OON2394" s="14"/>
      <c r="OOO2394" s="14"/>
      <c r="OOP2394" s="14"/>
      <c r="OOQ2394" s="14"/>
      <c r="OOR2394" s="14"/>
      <c r="OOS2394" s="14"/>
      <c r="OOT2394" s="14"/>
      <c r="OOU2394" s="14"/>
      <c r="OOV2394" s="14"/>
      <c r="OOW2394" s="14"/>
      <c r="OOX2394" s="14"/>
      <c r="OOY2394" s="14"/>
      <c r="OOZ2394" s="14"/>
      <c r="OPA2394" s="14"/>
      <c r="OPB2394" s="14"/>
      <c r="OPC2394" s="14"/>
      <c r="OPD2394" s="14"/>
      <c r="OPE2394" s="14"/>
      <c r="OPF2394" s="14"/>
      <c r="OPG2394" s="14"/>
      <c r="OPH2394" s="14"/>
      <c r="OPI2394" s="14"/>
      <c r="OPJ2394" s="14"/>
      <c r="OPK2394" s="14"/>
      <c r="OPL2394" s="14"/>
      <c r="OPM2394" s="14"/>
      <c r="OPN2394" s="14"/>
      <c r="OPO2394" s="14"/>
      <c r="OPP2394" s="14"/>
      <c r="OPQ2394" s="14"/>
      <c r="OPR2394" s="14"/>
      <c r="OPS2394" s="14"/>
      <c r="OPT2394" s="14"/>
      <c r="OPU2394" s="14"/>
      <c r="OPV2394" s="14"/>
      <c r="OPW2394" s="14"/>
      <c r="OPX2394" s="14"/>
      <c r="OPY2394" s="14"/>
      <c r="OPZ2394" s="14"/>
      <c r="OQA2394" s="14"/>
      <c r="OQB2394" s="14"/>
      <c r="OQC2394" s="14"/>
      <c r="OQD2394" s="14"/>
      <c r="OQE2394" s="14"/>
      <c r="OQF2394" s="14"/>
      <c r="OQG2394" s="14"/>
      <c r="OQH2394" s="14"/>
      <c r="OQI2394" s="14"/>
      <c r="OQJ2394" s="14"/>
      <c r="OQK2394" s="14"/>
      <c r="OQL2394" s="14"/>
      <c r="OQM2394" s="14"/>
      <c r="OQN2394" s="14"/>
      <c r="OQO2394" s="14"/>
      <c r="OQP2394" s="14"/>
      <c r="OQQ2394" s="14"/>
      <c r="OQR2394" s="14"/>
      <c r="OQS2394" s="14"/>
      <c r="OQT2394" s="14"/>
      <c r="OQU2394" s="14"/>
      <c r="OQV2394" s="14"/>
      <c r="OQW2394" s="14"/>
      <c r="OQX2394" s="14"/>
      <c r="OQY2394" s="14"/>
      <c r="OQZ2394" s="14"/>
      <c r="ORA2394" s="14"/>
      <c r="ORB2394" s="14"/>
      <c r="ORC2394" s="14"/>
      <c r="ORD2394" s="14"/>
      <c r="ORE2394" s="14"/>
      <c r="ORF2394" s="14"/>
      <c r="ORG2394" s="14"/>
      <c r="ORH2394" s="14"/>
      <c r="ORI2394" s="14"/>
      <c r="ORJ2394" s="14"/>
      <c r="ORK2394" s="14"/>
      <c r="ORL2394" s="14"/>
      <c r="ORM2394" s="14"/>
      <c r="ORN2394" s="14"/>
      <c r="ORO2394" s="14"/>
      <c r="ORP2394" s="14"/>
      <c r="ORQ2394" s="14"/>
      <c r="ORR2394" s="14"/>
      <c r="ORS2394" s="14"/>
      <c r="ORT2394" s="14"/>
      <c r="ORU2394" s="14"/>
      <c r="ORV2394" s="14"/>
      <c r="ORW2394" s="14"/>
      <c r="ORX2394" s="14"/>
      <c r="ORY2394" s="14"/>
      <c r="ORZ2394" s="14"/>
      <c r="OSA2394" s="14"/>
      <c r="OSB2394" s="14"/>
      <c r="OSC2394" s="14"/>
      <c r="OSD2394" s="14"/>
      <c r="OSE2394" s="14"/>
      <c r="OSF2394" s="14"/>
      <c r="OSG2394" s="14"/>
      <c r="OSH2394" s="14"/>
      <c r="OSI2394" s="14"/>
      <c r="OSJ2394" s="14"/>
      <c r="OSK2394" s="14"/>
      <c r="OSL2394" s="14"/>
      <c r="OSM2394" s="14"/>
      <c r="OSN2394" s="14"/>
      <c r="OSO2394" s="14"/>
      <c r="OSP2394" s="14"/>
      <c r="OSQ2394" s="14"/>
      <c r="OSR2394" s="14"/>
      <c r="OSS2394" s="14"/>
      <c r="OST2394" s="14"/>
      <c r="OSU2394" s="14"/>
      <c r="OSV2394" s="14"/>
      <c r="OSW2394" s="14"/>
      <c r="OSX2394" s="14"/>
      <c r="OSY2394" s="14"/>
      <c r="OSZ2394" s="14"/>
      <c r="OTA2394" s="14"/>
      <c r="OTB2394" s="14"/>
      <c r="OTC2394" s="14"/>
      <c r="OTD2394" s="14"/>
      <c r="OTE2394" s="14"/>
      <c r="OTF2394" s="14"/>
      <c r="OTG2394" s="14"/>
      <c r="OTH2394" s="14"/>
      <c r="OTI2394" s="14"/>
      <c r="OTJ2394" s="14"/>
      <c r="OTK2394" s="14"/>
      <c r="OTL2394" s="14"/>
      <c r="OTM2394" s="14"/>
      <c r="OTN2394" s="14"/>
      <c r="OTO2394" s="14"/>
      <c r="OTP2394" s="14"/>
      <c r="OTQ2394" s="14"/>
      <c r="OTR2394" s="14"/>
      <c r="OTS2394" s="14"/>
      <c r="OTT2394" s="14"/>
      <c r="OTU2394" s="14"/>
      <c r="OTV2394" s="14"/>
      <c r="OTW2394" s="14"/>
      <c r="OTX2394" s="14"/>
      <c r="OTY2394" s="14"/>
      <c r="OTZ2394" s="14"/>
      <c r="OUA2394" s="14"/>
      <c r="OUB2394" s="14"/>
      <c r="OUC2394" s="14"/>
      <c r="OUD2394" s="14"/>
      <c r="OUE2394" s="14"/>
      <c r="OUF2394" s="14"/>
      <c r="OUG2394" s="14"/>
      <c r="OUH2394" s="14"/>
      <c r="OUI2394" s="14"/>
      <c r="OUJ2394" s="14"/>
      <c r="OUK2394" s="14"/>
      <c r="OUL2394" s="14"/>
      <c r="OUM2394" s="14"/>
      <c r="OUN2394" s="14"/>
      <c r="OUO2394" s="14"/>
      <c r="OUP2394" s="14"/>
      <c r="OUQ2394" s="14"/>
      <c r="OUR2394" s="14"/>
      <c r="OUS2394" s="14"/>
      <c r="OUT2394" s="14"/>
      <c r="OUU2394" s="14"/>
      <c r="OUV2394" s="14"/>
      <c r="OUW2394" s="14"/>
      <c r="OUX2394" s="14"/>
      <c r="OUY2394" s="14"/>
      <c r="OUZ2394" s="14"/>
      <c r="OVA2394" s="14"/>
      <c r="OVB2394" s="14"/>
      <c r="OVC2394" s="14"/>
      <c r="OVD2394" s="14"/>
      <c r="OVE2394" s="14"/>
      <c r="OVF2394" s="14"/>
      <c r="OVG2394" s="14"/>
      <c r="OVH2394" s="14"/>
      <c r="OVI2394" s="14"/>
      <c r="OVJ2394" s="14"/>
      <c r="OVK2394" s="14"/>
      <c r="OVL2394" s="14"/>
      <c r="OVM2394" s="14"/>
      <c r="OVN2394" s="14"/>
      <c r="OVO2394" s="14"/>
      <c r="OVP2394" s="14"/>
      <c r="OVQ2394" s="14"/>
      <c r="OVR2394" s="14"/>
      <c r="OVS2394" s="14"/>
      <c r="OVT2394" s="14"/>
      <c r="OVU2394" s="14"/>
      <c r="OVV2394" s="14"/>
      <c r="OVW2394" s="14"/>
      <c r="OVX2394" s="14"/>
      <c r="OVY2394" s="14"/>
      <c r="OVZ2394" s="14"/>
      <c r="OWA2394" s="14"/>
      <c r="OWB2394" s="14"/>
      <c r="OWC2394" s="14"/>
      <c r="OWD2394" s="14"/>
      <c r="OWE2394" s="14"/>
      <c r="OWF2394" s="14"/>
      <c r="OWG2394" s="14"/>
      <c r="OWH2394" s="14"/>
      <c r="OWI2394" s="14"/>
      <c r="OWJ2394" s="14"/>
      <c r="OWK2394" s="14"/>
      <c r="OWL2394" s="14"/>
      <c r="OWM2394" s="14"/>
      <c r="OWN2394" s="14"/>
      <c r="OWO2394" s="14"/>
      <c r="OWP2394" s="14"/>
      <c r="OWQ2394" s="14"/>
      <c r="OWR2394" s="14"/>
      <c r="OWS2394" s="14"/>
      <c r="OWT2394" s="14"/>
      <c r="OWU2394" s="14"/>
      <c r="OWV2394" s="14"/>
      <c r="OWW2394" s="14"/>
      <c r="OWX2394" s="14"/>
      <c r="OWY2394" s="14"/>
      <c r="OWZ2394" s="14"/>
      <c r="OXA2394" s="14"/>
      <c r="OXB2394" s="14"/>
      <c r="OXC2394" s="14"/>
      <c r="OXD2394" s="14"/>
      <c r="OXE2394" s="14"/>
      <c r="OXF2394" s="14"/>
      <c r="OXG2394" s="14"/>
      <c r="OXH2394" s="14"/>
      <c r="OXI2394" s="14"/>
      <c r="OXJ2394" s="14"/>
      <c r="OXK2394" s="14"/>
      <c r="OXL2394" s="14"/>
      <c r="OXM2394" s="14"/>
      <c r="OXN2394" s="14"/>
      <c r="OXO2394" s="14"/>
      <c r="OXP2394" s="14"/>
      <c r="OXQ2394" s="14"/>
      <c r="OXR2394" s="14"/>
      <c r="OXS2394" s="14"/>
      <c r="OXT2394" s="14"/>
      <c r="OXU2394" s="14"/>
      <c r="OXV2394" s="14"/>
      <c r="OXW2394" s="14"/>
      <c r="OXX2394" s="14"/>
      <c r="OXY2394" s="14"/>
      <c r="OXZ2394" s="14"/>
      <c r="OYA2394" s="14"/>
      <c r="OYB2394" s="14"/>
      <c r="OYC2394" s="14"/>
      <c r="OYD2394" s="14"/>
      <c r="OYE2394" s="14"/>
      <c r="OYF2394" s="14"/>
      <c r="OYG2394" s="14"/>
      <c r="OYH2394" s="14"/>
      <c r="OYI2394" s="14"/>
      <c r="OYJ2394" s="14"/>
      <c r="OYK2394" s="14"/>
      <c r="OYL2394" s="14"/>
      <c r="OYM2394" s="14"/>
      <c r="OYN2394" s="14"/>
      <c r="OYO2394" s="14"/>
      <c r="OYP2394" s="14"/>
      <c r="OYQ2394" s="14"/>
      <c r="OYR2394" s="14"/>
      <c r="OYS2394" s="14"/>
      <c r="OYT2394" s="14"/>
      <c r="OYU2394" s="14"/>
      <c r="OYV2394" s="14"/>
      <c r="OYW2394" s="14"/>
      <c r="OYX2394" s="14"/>
      <c r="OYY2394" s="14"/>
      <c r="OYZ2394" s="14"/>
      <c r="OZA2394" s="14"/>
      <c r="OZB2394" s="14"/>
      <c r="OZC2394" s="14"/>
      <c r="OZD2394" s="14"/>
      <c r="OZE2394" s="14"/>
      <c r="OZF2394" s="14"/>
      <c r="OZG2394" s="14"/>
      <c r="OZH2394" s="14"/>
      <c r="OZI2394" s="14"/>
      <c r="OZJ2394" s="14"/>
      <c r="OZK2394" s="14"/>
      <c r="OZL2394" s="14"/>
      <c r="OZM2394" s="14"/>
      <c r="OZN2394" s="14"/>
      <c r="OZO2394" s="14"/>
      <c r="OZP2394" s="14"/>
      <c r="OZQ2394" s="14"/>
      <c r="OZR2394" s="14"/>
      <c r="OZS2394" s="14"/>
      <c r="OZT2394" s="14"/>
      <c r="OZU2394" s="14"/>
      <c r="OZV2394" s="14"/>
      <c r="OZW2394" s="14"/>
      <c r="OZX2394" s="14"/>
      <c r="OZY2394" s="14"/>
      <c r="OZZ2394" s="14"/>
      <c r="PAA2394" s="14"/>
      <c r="PAB2394" s="14"/>
      <c r="PAC2394" s="14"/>
      <c r="PAD2394" s="14"/>
      <c r="PAE2394" s="14"/>
      <c r="PAF2394" s="14"/>
      <c r="PAG2394" s="14"/>
      <c r="PAH2394" s="14"/>
      <c r="PAI2394" s="14"/>
      <c r="PAJ2394" s="14"/>
      <c r="PAK2394" s="14"/>
      <c r="PAL2394" s="14"/>
      <c r="PAM2394" s="14"/>
      <c r="PAN2394" s="14"/>
      <c r="PAO2394" s="14"/>
      <c r="PAP2394" s="14"/>
      <c r="PAQ2394" s="14"/>
      <c r="PAR2394" s="14"/>
      <c r="PAS2394" s="14"/>
      <c r="PAT2394" s="14"/>
      <c r="PAU2394" s="14"/>
      <c r="PAV2394" s="14"/>
      <c r="PAW2394" s="14"/>
      <c r="PAX2394" s="14"/>
      <c r="PAY2394" s="14"/>
      <c r="PAZ2394" s="14"/>
      <c r="PBA2394" s="14"/>
      <c r="PBB2394" s="14"/>
      <c r="PBC2394" s="14"/>
      <c r="PBD2394" s="14"/>
      <c r="PBE2394" s="14"/>
      <c r="PBF2394" s="14"/>
      <c r="PBG2394" s="14"/>
      <c r="PBH2394" s="14"/>
      <c r="PBI2394" s="14"/>
      <c r="PBJ2394" s="14"/>
      <c r="PBK2394" s="14"/>
      <c r="PBL2394" s="14"/>
      <c r="PBM2394" s="14"/>
      <c r="PBN2394" s="14"/>
      <c r="PBO2394" s="14"/>
      <c r="PBP2394" s="14"/>
      <c r="PBQ2394" s="14"/>
      <c r="PBR2394" s="14"/>
      <c r="PBS2394" s="14"/>
      <c r="PBT2394" s="14"/>
      <c r="PBU2394" s="14"/>
      <c r="PBV2394" s="14"/>
      <c r="PBW2394" s="14"/>
      <c r="PBX2394" s="14"/>
      <c r="PBY2394" s="14"/>
      <c r="PBZ2394" s="14"/>
      <c r="PCA2394" s="14"/>
      <c r="PCB2394" s="14"/>
      <c r="PCC2394" s="14"/>
      <c r="PCD2394" s="14"/>
      <c r="PCE2394" s="14"/>
      <c r="PCF2394" s="14"/>
      <c r="PCG2394" s="14"/>
      <c r="PCH2394" s="14"/>
      <c r="PCI2394" s="14"/>
      <c r="PCJ2394" s="14"/>
      <c r="PCK2394" s="14"/>
      <c r="PCL2394" s="14"/>
      <c r="PCM2394" s="14"/>
      <c r="PCN2394" s="14"/>
      <c r="PCO2394" s="14"/>
      <c r="PCP2394" s="14"/>
      <c r="PCQ2394" s="14"/>
      <c r="PCR2394" s="14"/>
      <c r="PCS2394" s="14"/>
      <c r="PCT2394" s="14"/>
      <c r="PCU2394" s="14"/>
      <c r="PCV2394" s="14"/>
      <c r="PCW2394" s="14"/>
      <c r="PCX2394" s="14"/>
      <c r="PCY2394" s="14"/>
      <c r="PCZ2394" s="14"/>
      <c r="PDA2394" s="14"/>
      <c r="PDB2394" s="14"/>
      <c r="PDC2394" s="14"/>
      <c r="PDD2394" s="14"/>
      <c r="PDE2394" s="14"/>
      <c r="PDF2394" s="14"/>
      <c r="PDG2394" s="14"/>
      <c r="PDH2394" s="14"/>
      <c r="PDI2394" s="14"/>
      <c r="PDJ2394" s="14"/>
      <c r="PDK2394" s="14"/>
      <c r="PDL2394" s="14"/>
      <c r="PDM2394" s="14"/>
      <c r="PDN2394" s="14"/>
      <c r="PDO2394" s="14"/>
      <c r="PDP2394" s="14"/>
      <c r="PDQ2394" s="14"/>
      <c r="PDR2394" s="14"/>
      <c r="PDS2394" s="14"/>
      <c r="PDT2394" s="14"/>
      <c r="PDU2394" s="14"/>
      <c r="PDV2394" s="14"/>
      <c r="PDW2394" s="14"/>
      <c r="PDX2394" s="14"/>
      <c r="PDY2394" s="14"/>
      <c r="PDZ2394" s="14"/>
      <c r="PEA2394" s="14"/>
      <c r="PEB2394" s="14"/>
      <c r="PEC2394" s="14"/>
      <c r="PED2394" s="14"/>
      <c r="PEE2394" s="14"/>
      <c r="PEF2394" s="14"/>
      <c r="PEG2394" s="14"/>
      <c r="PEH2394" s="14"/>
      <c r="PEI2394" s="14"/>
      <c r="PEJ2394" s="14"/>
      <c r="PEK2394" s="14"/>
      <c r="PEL2394" s="14"/>
      <c r="PEM2394" s="14"/>
      <c r="PEN2394" s="14"/>
      <c r="PEO2394" s="14"/>
      <c r="PEP2394" s="14"/>
      <c r="PEQ2394" s="14"/>
      <c r="PER2394" s="14"/>
      <c r="PES2394" s="14"/>
      <c r="PET2394" s="14"/>
      <c r="PEU2394" s="14"/>
      <c r="PEV2394" s="14"/>
      <c r="PEW2394" s="14"/>
      <c r="PEX2394" s="14"/>
      <c r="PEY2394" s="14"/>
      <c r="PEZ2394" s="14"/>
      <c r="PFA2394" s="14"/>
      <c r="PFB2394" s="14"/>
      <c r="PFC2394" s="14"/>
      <c r="PFD2394" s="14"/>
      <c r="PFE2394" s="14"/>
      <c r="PFF2394" s="14"/>
      <c r="PFG2394" s="14"/>
      <c r="PFH2394" s="14"/>
      <c r="PFI2394" s="14"/>
      <c r="PFJ2394" s="14"/>
      <c r="PFK2394" s="14"/>
      <c r="PFL2394" s="14"/>
      <c r="PFM2394" s="14"/>
      <c r="PFN2394" s="14"/>
      <c r="PFO2394" s="14"/>
      <c r="PFP2394" s="14"/>
      <c r="PFQ2394" s="14"/>
      <c r="PFR2394" s="14"/>
      <c r="PFS2394" s="14"/>
      <c r="PFT2394" s="14"/>
      <c r="PFU2394" s="14"/>
      <c r="PFV2394" s="14"/>
      <c r="PFW2394" s="14"/>
      <c r="PFX2394" s="14"/>
      <c r="PFY2394" s="14"/>
      <c r="PFZ2394" s="14"/>
      <c r="PGA2394" s="14"/>
      <c r="PGB2394" s="14"/>
      <c r="PGC2394" s="14"/>
      <c r="PGD2394" s="14"/>
      <c r="PGE2394" s="14"/>
      <c r="PGF2394" s="14"/>
      <c r="PGG2394" s="14"/>
      <c r="PGH2394" s="14"/>
      <c r="PGI2394" s="14"/>
      <c r="PGJ2394" s="14"/>
      <c r="PGK2394" s="14"/>
      <c r="PGL2394" s="14"/>
      <c r="PGM2394" s="14"/>
      <c r="PGN2394" s="14"/>
      <c r="PGO2394" s="14"/>
      <c r="PGP2394" s="14"/>
      <c r="PGQ2394" s="14"/>
      <c r="PGR2394" s="14"/>
      <c r="PGS2394" s="14"/>
      <c r="PGT2394" s="14"/>
      <c r="PGU2394" s="14"/>
      <c r="PGV2394" s="14"/>
      <c r="PGW2394" s="14"/>
      <c r="PGX2394" s="14"/>
      <c r="PGY2394" s="14"/>
      <c r="PGZ2394" s="14"/>
      <c r="PHA2394" s="14"/>
      <c r="PHB2394" s="14"/>
      <c r="PHC2394" s="14"/>
      <c r="PHD2394" s="14"/>
      <c r="PHE2394" s="14"/>
      <c r="PHF2394" s="14"/>
      <c r="PHG2394" s="14"/>
      <c r="PHH2394" s="14"/>
      <c r="PHI2394" s="14"/>
      <c r="PHJ2394" s="14"/>
      <c r="PHK2394" s="14"/>
      <c r="PHL2394" s="14"/>
      <c r="PHM2394" s="14"/>
      <c r="PHN2394" s="14"/>
      <c r="PHO2394" s="14"/>
      <c r="PHP2394" s="14"/>
      <c r="PHQ2394" s="14"/>
      <c r="PHR2394" s="14"/>
      <c r="PHS2394" s="14"/>
      <c r="PHT2394" s="14"/>
      <c r="PHU2394" s="14"/>
      <c r="PHV2394" s="14"/>
      <c r="PHW2394" s="14"/>
      <c r="PHX2394" s="14"/>
      <c r="PHY2394" s="14"/>
      <c r="PHZ2394" s="14"/>
      <c r="PIA2394" s="14"/>
      <c r="PIB2394" s="14"/>
      <c r="PIC2394" s="14"/>
      <c r="PID2394" s="14"/>
      <c r="PIE2394" s="14"/>
      <c r="PIF2394" s="14"/>
      <c r="PIG2394" s="14"/>
      <c r="PIH2394" s="14"/>
      <c r="PII2394" s="14"/>
      <c r="PIJ2394" s="14"/>
      <c r="PIK2394" s="14"/>
      <c r="PIL2394" s="14"/>
      <c r="PIM2394" s="14"/>
      <c r="PIN2394" s="14"/>
      <c r="PIO2394" s="14"/>
      <c r="PIP2394" s="14"/>
      <c r="PIQ2394" s="14"/>
      <c r="PIR2394" s="14"/>
      <c r="PIS2394" s="14"/>
      <c r="PIT2394" s="14"/>
      <c r="PIU2394" s="14"/>
      <c r="PIV2394" s="14"/>
      <c r="PIW2394" s="14"/>
      <c r="PIX2394" s="14"/>
      <c r="PIY2394" s="14"/>
      <c r="PIZ2394" s="14"/>
      <c r="PJA2394" s="14"/>
      <c r="PJB2394" s="14"/>
      <c r="PJC2394" s="14"/>
      <c r="PJD2394" s="14"/>
      <c r="PJE2394" s="14"/>
      <c r="PJF2394" s="14"/>
      <c r="PJG2394" s="14"/>
      <c r="PJH2394" s="14"/>
      <c r="PJI2394" s="14"/>
      <c r="PJJ2394" s="14"/>
      <c r="PJK2394" s="14"/>
      <c r="PJL2394" s="14"/>
      <c r="PJM2394" s="14"/>
      <c r="PJN2394" s="14"/>
      <c r="PJO2394" s="14"/>
      <c r="PJP2394" s="14"/>
      <c r="PJQ2394" s="14"/>
      <c r="PJR2394" s="14"/>
      <c r="PJS2394" s="14"/>
      <c r="PJT2394" s="14"/>
      <c r="PJU2394" s="14"/>
      <c r="PJV2394" s="14"/>
      <c r="PJW2394" s="14"/>
      <c r="PJX2394" s="14"/>
      <c r="PJY2394" s="14"/>
      <c r="PJZ2394" s="14"/>
      <c r="PKA2394" s="14"/>
      <c r="PKB2394" s="14"/>
      <c r="PKC2394" s="14"/>
      <c r="PKD2394" s="14"/>
      <c r="PKE2394" s="14"/>
      <c r="PKF2394" s="14"/>
      <c r="PKG2394" s="14"/>
      <c r="PKH2394" s="14"/>
      <c r="PKI2394" s="14"/>
      <c r="PKJ2394" s="14"/>
      <c r="PKK2394" s="14"/>
      <c r="PKL2394" s="14"/>
      <c r="PKM2394" s="14"/>
      <c r="PKN2394" s="14"/>
      <c r="PKO2394" s="14"/>
      <c r="PKP2394" s="14"/>
      <c r="PKQ2394" s="14"/>
      <c r="PKR2394" s="14"/>
      <c r="PKS2394" s="14"/>
      <c r="PKT2394" s="14"/>
      <c r="PKU2394" s="14"/>
      <c r="PKV2394" s="14"/>
      <c r="PKW2394" s="14"/>
      <c r="PKX2394" s="14"/>
      <c r="PKY2394" s="14"/>
      <c r="PKZ2394" s="14"/>
      <c r="PLA2394" s="14"/>
      <c r="PLB2394" s="14"/>
      <c r="PLC2394" s="14"/>
      <c r="PLD2394" s="14"/>
      <c r="PLE2394" s="14"/>
      <c r="PLF2394" s="14"/>
      <c r="PLG2394" s="14"/>
      <c r="PLH2394" s="14"/>
      <c r="PLI2394" s="14"/>
      <c r="PLJ2394" s="14"/>
      <c r="PLK2394" s="14"/>
      <c r="PLL2394" s="14"/>
      <c r="PLM2394" s="14"/>
      <c r="PLN2394" s="14"/>
      <c r="PLO2394" s="14"/>
      <c r="PLP2394" s="14"/>
      <c r="PLQ2394" s="14"/>
      <c r="PLR2394" s="14"/>
      <c r="PLS2394" s="14"/>
      <c r="PLT2394" s="14"/>
      <c r="PLU2394" s="14"/>
      <c r="PLV2394" s="14"/>
      <c r="PLW2394" s="14"/>
      <c r="PLX2394" s="14"/>
      <c r="PLY2394" s="14"/>
      <c r="PLZ2394" s="14"/>
      <c r="PMA2394" s="14"/>
      <c r="PMB2394" s="14"/>
      <c r="PMC2394" s="14"/>
      <c r="PMD2394" s="14"/>
      <c r="PME2394" s="14"/>
      <c r="PMF2394" s="14"/>
      <c r="PMG2394" s="14"/>
      <c r="PMH2394" s="14"/>
      <c r="PMI2394" s="14"/>
      <c r="PMJ2394" s="14"/>
      <c r="PMK2394" s="14"/>
      <c r="PML2394" s="14"/>
      <c r="PMM2394" s="14"/>
      <c r="PMN2394" s="14"/>
      <c r="PMO2394" s="14"/>
      <c r="PMP2394" s="14"/>
      <c r="PMQ2394" s="14"/>
      <c r="PMR2394" s="14"/>
      <c r="PMS2394" s="14"/>
      <c r="PMT2394" s="14"/>
      <c r="PMU2394" s="14"/>
      <c r="PMV2394" s="14"/>
      <c r="PMW2394" s="14"/>
      <c r="PMX2394" s="14"/>
      <c r="PMY2394" s="14"/>
      <c r="PMZ2394" s="14"/>
      <c r="PNA2394" s="14"/>
      <c r="PNB2394" s="14"/>
      <c r="PNC2394" s="14"/>
      <c r="PND2394" s="14"/>
      <c r="PNE2394" s="14"/>
      <c r="PNF2394" s="14"/>
      <c r="PNG2394" s="14"/>
      <c r="PNH2394" s="14"/>
      <c r="PNI2394" s="14"/>
      <c r="PNJ2394" s="14"/>
      <c r="PNK2394" s="14"/>
      <c r="PNL2394" s="14"/>
      <c r="PNM2394" s="14"/>
      <c r="PNN2394" s="14"/>
      <c r="PNO2394" s="14"/>
      <c r="PNP2394" s="14"/>
      <c r="PNQ2394" s="14"/>
      <c r="PNR2394" s="14"/>
      <c r="PNS2394" s="14"/>
      <c r="PNT2394" s="14"/>
      <c r="PNU2394" s="14"/>
      <c r="PNV2394" s="14"/>
      <c r="PNW2394" s="14"/>
      <c r="PNX2394" s="14"/>
      <c r="PNY2394" s="14"/>
      <c r="PNZ2394" s="14"/>
      <c r="POA2394" s="14"/>
      <c r="POB2394" s="14"/>
      <c r="POC2394" s="14"/>
      <c r="POD2394" s="14"/>
      <c r="POE2394" s="14"/>
      <c r="POF2394" s="14"/>
      <c r="POG2394" s="14"/>
      <c r="POH2394" s="14"/>
      <c r="POI2394" s="14"/>
      <c r="POJ2394" s="14"/>
      <c r="POK2394" s="14"/>
      <c r="POL2394" s="14"/>
      <c r="POM2394" s="14"/>
      <c r="PON2394" s="14"/>
      <c r="POO2394" s="14"/>
      <c r="POP2394" s="14"/>
      <c r="POQ2394" s="14"/>
      <c r="POR2394" s="14"/>
      <c r="POS2394" s="14"/>
      <c r="POT2394" s="14"/>
      <c r="POU2394" s="14"/>
      <c r="POV2394" s="14"/>
      <c r="POW2394" s="14"/>
      <c r="POX2394" s="14"/>
      <c r="POY2394" s="14"/>
      <c r="POZ2394" s="14"/>
      <c r="PPA2394" s="14"/>
      <c r="PPB2394" s="14"/>
      <c r="PPC2394" s="14"/>
      <c r="PPD2394" s="14"/>
      <c r="PPE2394" s="14"/>
      <c r="PPF2394" s="14"/>
      <c r="PPG2394" s="14"/>
      <c r="PPH2394" s="14"/>
      <c r="PPI2394" s="14"/>
      <c r="PPJ2394" s="14"/>
      <c r="PPK2394" s="14"/>
      <c r="PPL2394" s="14"/>
      <c r="PPM2394" s="14"/>
      <c r="PPN2394" s="14"/>
      <c r="PPO2394" s="14"/>
      <c r="PPP2394" s="14"/>
      <c r="PPQ2394" s="14"/>
      <c r="PPR2394" s="14"/>
      <c r="PPS2394" s="14"/>
      <c r="PPT2394" s="14"/>
      <c r="PPU2394" s="14"/>
      <c r="PPV2394" s="14"/>
      <c r="PPW2394" s="14"/>
      <c r="PPX2394" s="14"/>
      <c r="PPY2394" s="14"/>
      <c r="PPZ2394" s="14"/>
      <c r="PQA2394" s="14"/>
      <c r="PQB2394" s="14"/>
      <c r="PQC2394" s="14"/>
      <c r="PQD2394" s="14"/>
      <c r="PQE2394" s="14"/>
      <c r="PQF2394" s="14"/>
      <c r="PQG2394" s="14"/>
      <c r="PQH2394" s="14"/>
      <c r="PQI2394" s="14"/>
      <c r="PQJ2394" s="14"/>
      <c r="PQK2394" s="14"/>
      <c r="PQL2394" s="14"/>
      <c r="PQM2394" s="14"/>
      <c r="PQN2394" s="14"/>
      <c r="PQO2394" s="14"/>
      <c r="PQP2394" s="14"/>
      <c r="PQQ2394" s="14"/>
      <c r="PQR2394" s="14"/>
      <c r="PQS2394" s="14"/>
      <c r="PQT2394" s="14"/>
      <c r="PQU2394" s="14"/>
      <c r="PQV2394" s="14"/>
      <c r="PQW2394" s="14"/>
      <c r="PQX2394" s="14"/>
      <c r="PQY2394" s="14"/>
      <c r="PQZ2394" s="14"/>
      <c r="PRA2394" s="14"/>
      <c r="PRB2394" s="14"/>
      <c r="PRC2394" s="14"/>
      <c r="PRD2394" s="14"/>
      <c r="PRE2394" s="14"/>
      <c r="PRF2394" s="14"/>
      <c r="PRG2394" s="14"/>
      <c r="PRH2394" s="14"/>
      <c r="PRI2394" s="14"/>
      <c r="PRJ2394" s="14"/>
      <c r="PRK2394" s="14"/>
      <c r="PRL2394" s="14"/>
      <c r="PRM2394" s="14"/>
      <c r="PRN2394" s="14"/>
      <c r="PRO2394" s="14"/>
      <c r="PRP2394" s="14"/>
      <c r="PRQ2394" s="14"/>
      <c r="PRR2394" s="14"/>
      <c r="PRS2394" s="14"/>
      <c r="PRT2394" s="14"/>
      <c r="PRU2394" s="14"/>
      <c r="PRV2394" s="14"/>
      <c r="PRW2394" s="14"/>
      <c r="PRX2394" s="14"/>
      <c r="PRY2394" s="14"/>
      <c r="PRZ2394" s="14"/>
      <c r="PSA2394" s="14"/>
      <c r="PSB2394" s="14"/>
      <c r="PSC2394" s="14"/>
      <c r="PSD2394" s="14"/>
      <c r="PSE2394" s="14"/>
      <c r="PSF2394" s="14"/>
      <c r="PSG2394" s="14"/>
      <c r="PSH2394" s="14"/>
      <c r="PSI2394" s="14"/>
      <c r="PSJ2394" s="14"/>
      <c r="PSK2394" s="14"/>
      <c r="PSL2394" s="14"/>
      <c r="PSM2394" s="14"/>
      <c r="PSN2394" s="14"/>
      <c r="PSO2394" s="14"/>
      <c r="PSP2394" s="14"/>
      <c r="PSQ2394" s="14"/>
      <c r="PSR2394" s="14"/>
      <c r="PSS2394" s="14"/>
      <c r="PST2394" s="14"/>
      <c r="PSU2394" s="14"/>
      <c r="PSV2394" s="14"/>
      <c r="PSW2394" s="14"/>
      <c r="PSX2394" s="14"/>
      <c r="PSY2394" s="14"/>
      <c r="PSZ2394" s="14"/>
      <c r="PTA2394" s="14"/>
      <c r="PTB2394" s="14"/>
      <c r="PTC2394" s="14"/>
      <c r="PTD2394" s="14"/>
      <c r="PTE2394" s="14"/>
      <c r="PTF2394" s="14"/>
      <c r="PTG2394" s="14"/>
      <c r="PTH2394" s="14"/>
      <c r="PTI2394" s="14"/>
      <c r="PTJ2394" s="14"/>
      <c r="PTK2394" s="14"/>
      <c r="PTL2394" s="14"/>
      <c r="PTM2394" s="14"/>
      <c r="PTN2394" s="14"/>
      <c r="PTO2394" s="14"/>
      <c r="PTP2394" s="14"/>
      <c r="PTQ2394" s="14"/>
      <c r="PTR2394" s="14"/>
      <c r="PTS2394" s="14"/>
      <c r="PTT2394" s="14"/>
      <c r="PTU2394" s="14"/>
      <c r="PTV2394" s="14"/>
      <c r="PTW2394" s="14"/>
      <c r="PTX2394" s="14"/>
      <c r="PTY2394" s="14"/>
      <c r="PTZ2394" s="14"/>
      <c r="PUA2394" s="14"/>
      <c r="PUB2394" s="14"/>
      <c r="PUC2394" s="14"/>
      <c r="PUD2394" s="14"/>
      <c r="PUE2394" s="14"/>
      <c r="PUF2394" s="14"/>
      <c r="PUG2394" s="14"/>
      <c r="PUH2394" s="14"/>
      <c r="PUI2394" s="14"/>
      <c r="PUJ2394" s="14"/>
      <c r="PUK2394" s="14"/>
      <c r="PUL2394" s="14"/>
      <c r="PUM2394" s="14"/>
      <c r="PUN2394" s="14"/>
      <c r="PUO2394" s="14"/>
      <c r="PUP2394" s="14"/>
      <c r="PUQ2394" s="14"/>
      <c r="PUR2394" s="14"/>
      <c r="PUS2394" s="14"/>
      <c r="PUT2394" s="14"/>
      <c r="PUU2394" s="14"/>
      <c r="PUV2394" s="14"/>
      <c r="PUW2394" s="14"/>
      <c r="PUX2394" s="14"/>
      <c r="PUY2394" s="14"/>
      <c r="PUZ2394" s="14"/>
      <c r="PVA2394" s="14"/>
      <c r="PVB2394" s="14"/>
      <c r="PVC2394" s="14"/>
      <c r="PVD2394" s="14"/>
      <c r="PVE2394" s="14"/>
      <c r="PVF2394" s="14"/>
      <c r="PVG2394" s="14"/>
      <c r="PVH2394" s="14"/>
      <c r="PVI2394" s="14"/>
      <c r="PVJ2394" s="14"/>
      <c r="PVK2394" s="14"/>
      <c r="PVL2394" s="14"/>
      <c r="PVM2394" s="14"/>
      <c r="PVN2394" s="14"/>
      <c r="PVO2394" s="14"/>
      <c r="PVP2394" s="14"/>
      <c r="PVQ2394" s="14"/>
      <c r="PVR2394" s="14"/>
      <c r="PVS2394" s="14"/>
      <c r="PVT2394" s="14"/>
      <c r="PVU2394" s="14"/>
      <c r="PVV2394" s="14"/>
      <c r="PVW2394" s="14"/>
      <c r="PVX2394" s="14"/>
      <c r="PVY2394" s="14"/>
      <c r="PVZ2394" s="14"/>
      <c r="PWA2394" s="14"/>
      <c r="PWB2394" s="14"/>
      <c r="PWC2394" s="14"/>
      <c r="PWD2394" s="14"/>
      <c r="PWE2394" s="14"/>
      <c r="PWF2394" s="14"/>
      <c r="PWG2394" s="14"/>
      <c r="PWH2394" s="14"/>
      <c r="PWI2394" s="14"/>
      <c r="PWJ2394" s="14"/>
      <c r="PWK2394" s="14"/>
      <c r="PWL2394" s="14"/>
      <c r="PWM2394" s="14"/>
      <c r="PWN2394" s="14"/>
      <c r="PWO2394" s="14"/>
      <c r="PWP2394" s="14"/>
      <c r="PWQ2394" s="14"/>
      <c r="PWR2394" s="14"/>
      <c r="PWS2394" s="14"/>
      <c r="PWT2394" s="14"/>
      <c r="PWU2394" s="14"/>
      <c r="PWV2394" s="14"/>
      <c r="PWW2394" s="14"/>
      <c r="PWX2394" s="14"/>
      <c r="PWY2394" s="14"/>
      <c r="PWZ2394" s="14"/>
      <c r="PXA2394" s="14"/>
      <c r="PXB2394" s="14"/>
      <c r="PXC2394" s="14"/>
      <c r="PXD2394" s="14"/>
      <c r="PXE2394" s="14"/>
      <c r="PXF2394" s="14"/>
      <c r="PXG2394" s="14"/>
      <c r="PXH2394" s="14"/>
      <c r="PXI2394" s="14"/>
      <c r="PXJ2394" s="14"/>
      <c r="PXK2394" s="14"/>
      <c r="PXL2394" s="14"/>
      <c r="PXM2394" s="14"/>
      <c r="PXN2394" s="14"/>
      <c r="PXO2394" s="14"/>
      <c r="PXP2394" s="14"/>
      <c r="PXQ2394" s="14"/>
      <c r="PXR2394" s="14"/>
      <c r="PXS2394" s="14"/>
      <c r="PXT2394" s="14"/>
      <c r="PXU2394" s="14"/>
      <c r="PXV2394" s="14"/>
      <c r="PXW2394" s="14"/>
      <c r="PXX2394" s="14"/>
      <c r="PXY2394" s="14"/>
      <c r="PXZ2394" s="14"/>
      <c r="PYA2394" s="14"/>
      <c r="PYB2394" s="14"/>
      <c r="PYC2394" s="14"/>
      <c r="PYD2394" s="14"/>
      <c r="PYE2394" s="14"/>
      <c r="PYF2394" s="14"/>
      <c r="PYG2394" s="14"/>
      <c r="PYH2394" s="14"/>
      <c r="PYI2394" s="14"/>
      <c r="PYJ2394" s="14"/>
      <c r="PYK2394" s="14"/>
      <c r="PYL2394" s="14"/>
      <c r="PYM2394" s="14"/>
      <c r="PYN2394" s="14"/>
      <c r="PYO2394" s="14"/>
      <c r="PYP2394" s="14"/>
      <c r="PYQ2394" s="14"/>
      <c r="PYR2394" s="14"/>
      <c r="PYS2394" s="14"/>
      <c r="PYT2394" s="14"/>
      <c r="PYU2394" s="14"/>
      <c r="PYV2394" s="14"/>
      <c r="PYW2394" s="14"/>
      <c r="PYX2394" s="14"/>
      <c r="PYY2394" s="14"/>
      <c r="PYZ2394" s="14"/>
      <c r="PZA2394" s="14"/>
      <c r="PZB2394" s="14"/>
      <c r="PZC2394" s="14"/>
      <c r="PZD2394" s="14"/>
      <c r="PZE2394" s="14"/>
      <c r="PZF2394" s="14"/>
      <c r="PZG2394" s="14"/>
      <c r="PZH2394" s="14"/>
      <c r="PZI2394" s="14"/>
      <c r="PZJ2394" s="14"/>
      <c r="PZK2394" s="14"/>
      <c r="PZL2394" s="14"/>
      <c r="PZM2394" s="14"/>
      <c r="PZN2394" s="14"/>
      <c r="PZO2394" s="14"/>
      <c r="PZP2394" s="14"/>
      <c r="PZQ2394" s="14"/>
      <c r="PZR2394" s="14"/>
      <c r="PZS2394" s="14"/>
      <c r="PZT2394" s="14"/>
      <c r="PZU2394" s="14"/>
      <c r="PZV2394" s="14"/>
      <c r="PZW2394" s="14"/>
      <c r="PZX2394" s="14"/>
      <c r="PZY2394" s="14"/>
      <c r="PZZ2394" s="14"/>
      <c r="QAA2394" s="14"/>
      <c r="QAB2394" s="14"/>
      <c r="QAC2394" s="14"/>
      <c r="QAD2394" s="14"/>
      <c r="QAE2394" s="14"/>
      <c r="QAF2394" s="14"/>
      <c r="QAG2394" s="14"/>
      <c r="QAH2394" s="14"/>
      <c r="QAI2394" s="14"/>
      <c r="QAJ2394" s="14"/>
      <c r="QAK2394" s="14"/>
      <c r="QAL2394" s="14"/>
      <c r="QAM2394" s="14"/>
      <c r="QAN2394" s="14"/>
      <c r="QAO2394" s="14"/>
      <c r="QAP2394" s="14"/>
      <c r="QAQ2394" s="14"/>
      <c r="QAR2394" s="14"/>
      <c r="QAS2394" s="14"/>
      <c r="QAT2394" s="14"/>
      <c r="QAU2394" s="14"/>
      <c r="QAV2394" s="14"/>
      <c r="QAW2394" s="14"/>
      <c r="QAX2394" s="14"/>
      <c r="QAY2394" s="14"/>
      <c r="QAZ2394" s="14"/>
      <c r="QBA2394" s="14"/>
      <c r="QBB2394" s="14"/>
      <c r="QBC2394" s="14"/>
      <c r="QBD2394" s="14"/>
      <c r="QBE2394" s="14"/>
      <c r="QBF2394" s="14"/>
      <c r="QBG2394" s="14"/>
      <c r="QBH2394" s="14"/>
      <c r="QBI2394" s="14"/>
      <c r="QBJ2394" s="14"/>
      <c r="QBK2394" s="14"/>
      <c r="QBL2394" s="14"/>
      <c r="QBM2394" s="14"/>
      <c r="QBN2394" s="14"/>
      <c r="QBO2394" s="14"/>
      <c r="QBP2394" s="14"/>
      <c r="QBQ2394" s="14"/>
      <c r="QBR2394" s="14"/>
      <c r="QBS2394" s="14"/>
      <c r="QBT2394" s="14"/>
      <c r="QBU2394" s="14"/>
      <c r="QBV2394" s="14"/>
      <c r="QBW2394" s="14"/>
      <c r="QBX2394" s="14"/>
      <c r="QBY2394" s="14"/>
      <c r="QBZ2394" s="14"/>
      <c r="QCA2394" s="14"/>
      <c r="QCB2394" s="14"/>
      <c r="QCC2394" s="14"/>
      <c r="QCD2394" s="14"/>
      <c r="QCE2394" s="14"/>
      <c r="QCF2394" s="14"/>
      <c r="QCG2394" s="14"/>
      <c r="QCH2394" s="14"/>
      <c r="QCI2394" s="14"/>
      <c r="QCJ2394" s="14"/>
      <c r="QCK2394" s="14"/>
      <c r="QCL2394" s="14"/>
      <c r="QCM2394" s="14"/>
      <c r="QCN2394" s="14"/>
      <c r="QCO2394" s="14"/>
      <c r="QCP2394" s="14"/>
      <c r="QCQ2394" s="14"/>
      <c r="QCR2394" s="14"/>
      <c r="QCS2394" s="14"/>
      <c r="QCT2394" s="14"/>
      <c r="QCU2394" s="14"/>
      <c r="QCV2394" s="14"/>
      <c r="QCW2394" s="14"/>
      <c r="QCX2394" s="14"/>
      <c r="QCY2394" s="14"/>
      <c r="QCZ2394" s="14"/>
      <c r="QDA2394" s="14"/>
      <c r="QDB2394" s="14"/>
      <c r="QDC2394" s="14"/>
      <c r="QDD2394" s="14"/>
      <c r="QDE2394" s="14"/>
      <c r="QDF2394" s="14"/>
      <c r="QDG2394" s="14"/>
      <c r="QDH2394" s="14"/>
      <c r="QDI2394" s="14"/>
      <c r="QDJ2394" s="14"/>
      <c r="QDK2394" s="14"/>
      <c r="QDL2394" s="14"/>
      <c r="QDM2394" s="14"/>
      <c r="QDN2394" s="14"/>
      <c r="QDO2394" s="14"/>
      <c r="QDP2394" s="14"/>
      <c r="QDQ2394" s="14"/>
      <c r="QDR2394" s="14"/>
      <c r="QDS2394" s="14"/>
      <c r="QDT2394" s="14"/>
      <c r="QDU2394" s="14"/>
      <c r="QDV2394" s="14"/>
      <c r="QDW2394" s="14"/>
      <c r="QDX2394" s="14"/>
      <c r="QDY2394" s="14"/>
      <c r="QDZ2394" s="14"/>
      <c r="QEA2394" s="14"/>
      <c r="QEB2394" s="14"/>
      <c r="QEC2394" s="14"/>
      <c r="QED2394" s="14"/>
      <c r="QEE2394" s="14"/>
      <c r="QEF2394" s="14"/>
      <c r="QEG2394" s="14"/>
      <c r="QEH2394" s="14"/>
      <c r="QEI2394" s="14"/>
      <c r="QEJ2394" s="14"/>
      <c r="QEK2394" s="14"/>
      <c r="QEL2394" s="14"/>
      <c r="QEM2394" s="14"/>
      <c r="QEN2394" s="14"/>
      <c r="QEO2394" s="14"/>
      <c r="QEP2394" s="14"/>
      <c r="QEQ2394" s="14"/>
      <c r="QER2394" s="14"/>
      <c r="QES2394" s="14"/>
      <c r="QET2394" s="14"/>
      <c r="QEU2394" s="14"/>
      <c r="QEV2394" s="14"/>
      <c r="QEW2394" s="14"/>
      <c r="QEX2394" s="14"/>
      <c r="QEY2394" s="14"/>
      <c r="QEZ2394" s="14"/>
      <c r="QFA2394" s="14"/>
      <c r="QFB2394" s="14"/>
      <c r="QFC2394" s="14"/>
      <c r="QFD2394" s="14"/>
      <c r="QFE2394" s="14"/>
      <c r="QFF2394" s="14"/>
      <c r="QFG2394" s="14"/>
      <c r="QFH2394" s="14"/>
      <c r="QFI2394" s="14"/>
      <c r="QFJ2394" s="14"/>
      <c r="QFK2394" s="14"/>
      <c r="QFL2394" s="14"/>
      <c r="QFM2394" s="14"/>
      <c r="QFN2394" s="14"/>
      <c r="QFO2394" s="14"/>
      <c r="QFP2394" s="14"/>
      <c r="QFQ2394" s="14"/>
      <c r="QFR2394" s="14"/>
      <c r="QFS2394" s="14"/>
      <c r="QFT2394" s="14"/>
      <c r="QFU2394" s="14"/>
      <c r="QFV2394" s="14"/>
      <c r="QFW2394" s="14"/>
      <c r="QFX2394" s="14"/>
      <c r="QFY2394" s="14"/>
      <c r="QFZ2394" s="14"/>
      <c r="QGA2394" s="14"/>
      <c r="QGB2394" s="14"/>
      <c r="QGC2394" s="14"/>
      <c r="QGD2394" s="14"/>
      <c r="QGE2394" s="14"/>
      <c r="QGF2394" s="14"/>
      <c r="QGG2394" s="14"/>
      <c r="QGH2394" s="14"/>
      <c r="QGI2394" s="14"/>
      <c r="QGJ2394" s="14"/>
      <c r="QGK2394" s="14"/>
      <c r="QGL2394" s="14"/>
      <c r="QGM2394" s="14"/>
      <c r="QGN2394" s="14"/>
      <c r="QGO2394" s="14"/>
      <c r="QGP2394" s="14"/>
      <c r="QGQ2394" s="14"/>
      <c r="QGR2394" s="14"/>
      <c r="QGS2394" s="14"/>
      <c r="QGT2394" s="14"/>
      <c r="QGU2394" s="14"/>
      <c r="QGV2394" s="14"/>
      <c r="QGW2394" s="14"/>
      <c r="QGX2394" s="14"/>
      <c r="QGY2394" s="14"/>
      <c r="QGZ2394" s="14"/>
      <c r="QHA2394" s="14"/>
      <c r="QHB2394" s="14"/>
      <c r="QHC2394" s="14"/>
      <c r="QHD2394" s="14"/>
      <c r="QHE2394" s="14"/>
      <c r="QHF2394" s="14"/>
      <c r="QHG2394" s="14"/>
      <c r="QHH2394" s="14"/>
      <c r="QHI2394" s="14"/>
      <c r="QHJ2394" s="14"/>
      <c r="QHK2394" s="14"/>
      <c r="QHL2394" s="14"/>
      <c r="QHM2394" s="14"/>
      <c r="QHN2394" s="14"/>
      <c r="QHO2394" s="14"/>
      <c r="QHP2394" s="14"/>
      <c r="QHQ2394" s="14"/>
      <c r="QHR2394" s="14"/>
      <c r="QHS2394" s="14"/>
      <c r="QHT2394" s="14"/>
      <c r="QHU2394" s="14"/>
      <c r="QHV2394" s="14"/>
      <c r="QHW2394" s="14"/>
      <c r="QHX2394" s="14"/>
      <c r="QHY2394" s="14"/>
      <c r="QHZ2394" s="14"/>
      <c r="QIA2394" s="14"/>
      <c r="QIB2394" s="14"/>
      <c r="QIC2394" s="14"/>
      <c r="QID2394" s="14"/>
      <c r="QIE2394" s="14"/>
      <c r="QIF2394" s="14"/>
      <c r="QIG2394" s="14"/>
      <c r="QIH2394" s="14"/>
      <c r="QII2394" s="14"/>
      <c r="QIJ2394" s="14"/>
      <c r="QIK2394" s="14"/>
      <c r="QIL2394" s="14"/>
      <c r="QIM2394" s="14"/>
      <c r="QIN2394" s="14"/>
      <c r="QIO2394" s="14"/>
      <c r="QIP2394" s="14"/>
      <c r="QIQ2394" s="14"/>
      <c r="QIR2394" s="14"/>
      <c r="QIS2394" s="14"/>
      <c r="QIT2394" s="14"/>
      <c r="QIU2394" s="14"/>
      <c r="QIV2394" s="14"/>
      <c r="QIW2394" s="14"/>
      <c r="QIX2394" s="14"/>
      <c r="QIY2394" s="14"/>
      <c r="QIZ2394" s="14"/>
      <c r="QJA2394" s="14"/>
      <c r="QJB2394" s="14"/>
      <c r="QJC2394" s="14"/>
      <c r="QJD2394" s="14"/>
      <c r="QJE2394" s="14"/>
      <c r="QJF2394" s="14"/>
      <c r="QJG2394" s="14"/>
      <c r="QJH2394" s="14"/>
      <c r="QJI2394" s="14"/>
      <c r="QJJ2394" s="14"/>
      <c r="QJK2394" s="14"/>
      <c r="QJL2394" s="14"/>
      <c r="QJM2394" s="14"/>
      <c r="QJN2394" s="14"/>
      <c r="QJO2394" s="14"/>
      <c r="QJP2394" s="14"/>
      <c r="QJQ2394" s="14"/>
      <c r="QJR2394" s="14"/>
      <c r="QJS2394" s="14"/>
      <c r="QJT2394" s="14"/>
      <c r="QJU2394" s="14"/>
      <c r="QJV2394" s="14"/>
      <c r="QJW2394" s="14"/>
      <c r="QJX2394" s="14"/>
      <c r="QJY2394" s="14"/>
      <c r="QJZ2394" s="14"/>
      <c r="QKA2394" s="14"/>
      <c r="QKB2394" s="14"/>
      <c r="QKC2394" s="14"/>
      <c r="QKD2394" s="14"/>
      <c r="QKE2394" s="14"/>
      <c r="QKF2394" s="14"/>
      <c r="QKG2394" s="14"/>
      <c r="QKH2394" s="14"/>
      <c r="QKI2394" s="14"/>
      <c r="QKJ2394" s="14"/>
      <c r="QKK2394" s="14"/>
      <c r="QKL2394" s="14"/>
      <c r="QKM2394" s="14"/>
      <c r="QKN2394" s="14"/>
      <c r="QKO2394" s="14"/>
      <c r="QKP2394" s="14"/>
      <c r="QKQ2394" s="14"/>
      <c r="QKR2394" s="14"/>
      <c r="QKS2394" s="14"/>
      <c r="QKT2394" s="14"/>
      <c r="QKU2394" s="14"/>
      <c r="QKV2394" s="14"/>
      <c r="QKW2394" s="14"/>
      <c r="QKX2394" s="14"/>
      <c r="QKY2394" s="14"/>
      <c r="QKZ2394" s="14"/>
      <c r="QLA2394" s="14"/>
      <c r="QLB2394" s="14"/>
      <c r="QLC2394" s="14"/>
      <c r="QLD2394" s="14"/>
      <c r="QLE2394" s="14"/>
      <c r="QLF2394" s="14"/>
      <c r="QLG2394" s="14"/>
      <c r="QLH2394" s="14"/>
      <c r="QLI2394" s="14"/>
      <c r="QLJ2394" s="14"/>
      <c r="QLK2394" s="14"/>
      <c r="QLL2394" s="14"/>
      <c r="QLM2394" s="14"/>
      <c r="QLN2394" s="14"/>
      <c r="QLO2394" s="14"/>
      <c r="QLP2394" s="14"/>
      <c r="QLQ2394" s="14"/>
      <c r="QLR2394" s="14"/>
      <c r="QLS2394" s="14"/>
      <c r="QLT2394" s="14"/>
      <c r="QLU2394" s="14"/>
      <c r="QLV2394" s="14"/>
      <c r="QLW2394" s="14"/>
      <c r="QLX2394" s="14"/>
      <c r="QLY2394" s="14"/>
      <c r="QLZ2394" s="14"/>
      <c r="QMA2394" s="14"/>
      <c r="QMB2394" s="14"/>
      <c r="QMC2394" s="14"/>
      <c r="QMD2394" s="14"/>
      <c r="QME2394" s="14"/>
      <c r="QMF2394" s="14"/>
      <c r="QMG2394" s="14"/>
      <c r="QMH2394" s="14"/>
      <c r="QMI2394" s="14"/>
      <c r="QMJ2394" s="14"/>
      <c r="QMK2394" s="14"/>
      <c r="QML2394" s="14"/>
      <c r="QMM2394" s="14"/>
      <c r="QMN2394" s="14"/>
      <c r="QMO2394" s="14"/>
      <c r="QMP2394" s="14"/>
      <c r="QMQ2394" s="14"/>
      <c r="QMR2394" s="14"/>
      <c r="QMS2394" s="14"/>
      <c r="QMT2394" s="14"/>
      <c r="QMU2394" s="14"/>
      <c r="QMV2394" s="14"/>
      <c r="QMW2394" s="14"/>
      <c r="QMX2394" s="14"/>
      <c r="QMY2394" s="14"/>
      <c r="QMZ2394" s="14"/>
      <c r="QNA2394" s="14"/>
      <c r="QNB2394" s="14"/>
      <c r="QNC2394" s="14"/>
      <c r="QND2394" s="14"/>
      <c r="QNE2394" s="14"/>
      <c r="QNF2394" s="14"/>
      <c r="QNG2394" s="14"/>
      <c r="QNH2394" s="14"/>
      <c r="QNI2394" s="14"/>
      <c r="QNJ2394" s="14"/>
      <c r="QNK2394" s="14"/>
      <c r="QNL2394" s="14"/>
      <c r="QNM2394" s="14"/>
      <c r="QNN2394" s="14"/>
      <c r="QNO2394" s="14"/>
      <c r="QNP2394" s="14"/>
      <c r="QNQ2394" s="14"/>
      <c r="QNR2394" s="14"/>
      <c r="QNS2394" s="14"/>
      <c r="QNT2394" s="14"/>
      <c r="QNU2394" s="14"/>
      <c r="QNV2394" s="14"/>
      <c r="QNW2394" s="14"/>
      <c r="QNX2394" s="14"/>
      <c r="QNY2394" s="14"/>
      <c r="QNZ2394" s="14"/>
      <c r="QOA2394" s="14"/>
      <c r="QOB2394" s="14"/>
      <c r="QOC2394" s="14"/>
      <c r="QOD2394" s="14"/>
      <c r="QOE2394" s="14"/>
      <c r="QOF2394" s="14"/>
      <c r="QOG2394" s="14"/>
      <c r="QOH2394" s="14"/>
      <c r="QOI2394" s="14"/>
      <c r="QOJ2394" s="14"/>
      <c r="QOK2394" s="14"/>
      <c r="QOL2394" s="14"/>
      <c r="QOM2394" s="14"/>
      <c r="QON2394" s="14"/>
      <c r="QOO2394" s="14"/>
      <c r="QOP2394" s="14"/>
      <c r="QOQ2394" s="14"/>
      <c r="QOR2394" s="14"/>
      <c r="QOS2394" s="14"/>
      <c r="QOT2394" s="14"/>
      <c r="QOU2394" s="14"/>
      <c r="QOV2394" s="14"/>
      <c r="QOW2394" s="14"/>
      <c r="QOX2394" s="14"/>
      <c r="QOY2394" s="14"/>
      <c r="QOZ2394" s="14"/>
      <c r="QPA2394" s="14"/>
      <c r="QPB2394" s="14"/>
      <c r="QPC2394" s="14"/>
      <c r="QPD2394" s="14"/>
      <c r="QPE2394" s="14"/>
      <c r="QPF2394" s="14"/>
      <c r="QPG2394" s="14"/>
      <c r="QPH2394" s="14"/>
      <c r="QPI2394" s="14"/>
      <c r="QPJ2394" s="14"/>
      <c r="QPK2394" s="14"/>
      <c r="QPL2394" s="14"/>
      <c r="QPM2394" s="14"/>
      <c r="QPN2394" s="14"/>
      <c r="QPO2394" s="14"/>
      <c r="QPP2394" s="14"/>
      <c r="QPQ2394" s="14"/>
      <c r="QPR2394" s="14"/>
      <c r="QPS2394" s="14"/>
      <c r="QPT2394" s="14"/>
      <c r="QPU2394" s="14"/>
      <c r="QPV2394" s="14"/>
      <c r="QPW2394" s="14"/>
      <c r="QPX2394" s="14"/>
      <c r="QPY2394" s="14"/>
      <c r="QPZ2394" s="14"/>
      <c r="QQA2394" s="14"/>
      <c r="QQB2394" s="14"/>
      <c r="QQC2394" s="14"/>
      <c r="QQD2394" s="14"/>
      <c r="QQE2394" s="14"/>
      <c r="QQF2394" s="14"/>
      <c r="QQG2394" s="14"/>
      <c r="QQH2394" s="14"/>
      <c r="QQI2394" s="14"/>
      <c r="QQJ2394" s="14"/>
      <c r="QQK2394" s="14"/>
      <c r="QQL2394" s="14"/>
      <c r="QQM2394" s="14"/>
      <c r="QQN2394" s="14"/>
      <c r="QQO2394" s="14"/>
      <c r="QQP2394" s="14"/>
      <c r="QQQ2394" s="14"/>
      <c r="QQR2394" s="14"/>
      <c r="QQS2394" s="14"/>
      <c r="QQT2394" s="14"/>
      <c r="QQU2394" s="14"/>
      <c r="QQV2394" s="14"/>
      <c r="QQW2394" s="14"/>
      <c r="QQX2394" s="14"/>
      <c r="QQY2394" s="14"/>
      <c r="QQZ2394" s="14"/>
      <c r="QRA2394" s="14"/>
      <c r="QRB2394" s="14"/>
      <c r="QRC2394" s="14"/>
      <c r="QRD2394" s="14"/>
      <c r="QRE2394" s="14"/>
      <c r="QRF2394" s="14"/>
      <c r="QRG2394" s="14"/>
      <c r="QRH2394" s="14"/>
      <c r="QRI2394" s="14"/>
      <c r="QRJ2394" s="14"/>
      <c r="QRK2394" s="14"/>
      <c r="QRL2394" s="14"/>
      <c r="QRM2394" s="14"/>
      <c r="QRN2394" s="14"/>
      <c r="QRO2394" s="14"/>
      <c r="QRP2394" s="14"/>
      <c r="QRQ2394" s="14"/>
      <c r="QRR2394" s="14"/>
      <c r="QRS2394" s="14"/>
      <c r="QRT2394" s="14"/>
      <c r="QRU2394" s="14"/>
      <c r="QRV2394" s="14"/>
      <c r="QRW2394" s="14"/>
      <c r="QRX2394" s="14"/>
      <c r="QRY2394" s="14"/>
      <c r="QRZ2394" s="14"/>
      <c r="QSA2394" s="14"/>
      <c r="QSB2394" s="14"/>
      <c r="QSC2394" s="14"/>
      <c r="QSD2394" s="14"/>
      <c r="QSE2394" s="14"/>
      <c r="QSF2394" s="14"/>
      <c r="QSG2394" s="14"/>
      <c r="QSH2394" s="14"/>
      <c r="QSI2394" s="14"/>
      <c r="QSJ2394" s="14"/>
      <c r="QSK2394" s="14"/>
      <c r="QSL2394" s="14"/>
      <c r="QSM2394" s="14"/>
      <c r="QSN2394" s="14"/>
      <c r="QSO2394" s="14"/>
      <c r="QSP2394" s="14"/>
      <c r="QSQ2394" s="14"/>
      <c r="QSR2394" s="14"/>
      <c r="QSS2394" s="14"/>
      <c r="QST2394" s="14"/>
      <c r="QSU2394" s="14"/>
      <c r="QSV2394" s="14"/>
      <c r="QSW2394" s="14"/>
      <c r="QSX2394" s="14"/>
      <c r="QSY2394" s="14"/>
      <c r="QSZ2394" s="14"/>
      <c r="QTA2394" s="14"/>
      <c r="QTB2394" s="14"/>
      <c r="QTC2394" s="14"/>
      <c r="QTD2394" s="14"/>
      <c r="QTE2394" s="14"/>
      <c r="QTF2394" s="14"/>
      <c r="QTG2394" s="14"/>
      <c r="QTH2394" s="14"/>
      <c r="QTI2394" s="14"/>
      <c r="QTJ2394" s="14"/>
      <c r="QTK2394" s="14"/>
      <c r="QTL2394" s="14"/>
      <c r="QTM2394" s="14"/>
      <c r="QTN2394" s="14"/>
      <c r="QTO2394" s="14"/>
      <c r="QTP2394" s="14"/>
      <c r="QTQ2394" s="14"/>
      <c r="QTR2394" s="14"/>
      <c r="QTS2394" s="14"/>
      <c r="QTT2394" s="14"/>
      <c r="QTU2394" s="14"/>
      <c r="QTV2394" s="14"/>
      <c r="QTW2394" s="14"/>
      <c r="QTX2394" s="14"/>
      <c r="QTY2394" s="14"/>
      <c r="QTZ2394" s="14"/>
      <c r="QUA2394" s="14"/>
      <c r="QUB2394" s="14"/>
      <c r="QUC2394" s="14"/>
      <c r="QUD2394" s="14"/>
      <c r="QUE2394" s="14"/>
      <c r="QUF2394" s="14"/>
      <c r="QUG2394" s="14"/>
      <c r="QUH2394" s="14"/>
      <c r="QUI2394" s="14"/>
      <c r="QUJ2394" s="14"/>
      <c r="QUK2394" s="14"/>
      <c r="QUL2394" s="14"/>
      <c r="QUM2394" s="14"/>
      <c r="QUN2394" s="14"/>
      <c r="QUO2394" s="14"/>
      <c r="QUP2394" s="14"/>
      <c r="QUQ2394" s="14"/>
      <c r="QUR2394" s="14"/>
      <c r="QUS2394" s="14"/>
      <c r="QUT2394" s="14"/>
      <c r="QUU2394" s="14"/>
      <c r="QUV2394" s="14"/>
      <c r="QUW2394" s="14"/>
      <c r="QUX2394" s="14"/>
      <c r="QUY2394" s="14"/>
      <c r="QUZ2394" s="14"/>
      <c r="QVA2394" s="14"/>
      <c r="QVB2394" s="14"/>
      <c r="QVC2394" s="14"/>
      <c r="QVD2394" s="14"/>
      <c r="QVE2394" s="14"/>
      <c r="QVF2394" s="14"/>
      <c r="QVG2394" s="14"/>
      <c r="QVH2394" s="14"/>
      <c r="QVI2394" s="14"/>
      <c r="QVJ2394" s="14"/>
      <c r="QVK2394" s="14"/>
      <c r="QVL2394" s="14"/>
      <c r="QVM2394" s="14"/>
      <c r="QVN2394" s="14"/>
      <c r="QVO2394" s="14"/>
      <c r="QVP2394" s="14"/>
      <c r="QVQ2394" s="14"/>
      <c r="QVR2394" s="14"/>
      <c r="QVS2394" s="14"/>
      <c r="QVT2394" s="14"/>
      <c r="QVU2394" s="14"/>
      <c r="QVV2394" s="14"/>
      <c r="QVW2394" s="14"/>
      <c r="QVX2394" s="14"/>
      <c r="QVY2394" s="14"/>
      <c r="QVZ2394" s="14"/>
      <c r="QWA2394" s="14"/>
      <c r="QWB2394" s="14"/>
      <c r="QWC2394" s="14"/>
      <c r="QWD2394" s="14"/>
      <c r="QWE2394" s="14"/>
      <c r="QWF2394" s="14"/>
      <c r="QWG2394" s="14"/>
      <c r="QWH2394" s="14"/>
      <c r="QWI2394" s="14"/>
      <c r="QWJ2394" s="14"/>
      <c r="QWK2394" s="14"/>
      <c r="QWL2394" s="14"/>
      <c r="QWM2394" s="14"/>
      <c r="QWN2394" s="14"/>
      <c r="QWO2394" s="14"/>
      <c r="QWP2394" s="14"/>
      <c r="QWQ2394" s="14"/>
      <c r="QWR2394" s="14"/>
      <c r="QWS2394" s="14"/>
      <c r="QWT2394" s="14"/>
      <c r="QWU2394" s="14"/>
      <c r="QWV2394" s="14"/>
      <c r="QWW2394" s="14"/>
      <c r="QWX2394" s="14"/>
      <c r="QWY2394" s="14"/>
      <c r="QWZ2394" s="14"/>
      <c r="QXA2394" s="14"/>
      <c r="QXB2394" s="14"/>
      <c r="QXC2394" s="14"/>
      <c r="QXD2394" s="14"/>
      <c r="QXE2394" s="14"/>
      <c r="QXF2394" s="14"/>
      <c r="QXG2394" s="14"/>
      <c r="QXH2394" s="14"/>
      <c r="QXI2394" s="14"/>
      <c r="QXJ2394" s="14"/>
      <c r="QXK2394" s="14"/>
      <c r="QXL2394" s="14"/>
      <c r="QXM2394" s="14"/>
      <c r="QXN2394" s="14"/>
      <c r="QXO2394" s="14"/>
      <c r="QXP2394" s="14"/>
      <c r="QXQ2394" s="14"/>
      <c r="QXR2394" s="14"/>
      <c r="QXS2394" s="14"/>
      <c r="QXT2394" s="14"/>
      <c r="QXU2394" s="14"/>
      <c r="QXV2394" s="14"/>
      <c r="QXW2394" s="14"/>
      <c r="QXX2394" s="14"/>
      <c r="QXY2394" s="14"/>
      <c r="QXZ2394" s="14"/>
      <c r="QYA2394" s="14"/>
      <c r="QYB2394" s="14"/>
      <c r="QYC2394" s="14"/>
      <c r="QYD2394" s="14"/>
      <c r="QYE2394" s="14"/>
      <c r="QYF2394" s="14"/>
      <c r="QYG2394" s="14"/>
      <c r="QYH2394" s="14"/>
      <c r="QYI2394" s="14"/>
      <c r="QYJ2394" s="14"/>
      <c r="QYK2394" s="14"/>
      <c r="QYL2394" s="14"/>
      <c r="QYM2394" s="14"/>
      <c r="QYN2394" s="14"/>
      <c r="QYO2394" s="14"/>
      <c r="QYP2394" s="14"/>
      <c r="QYQ2394" s="14"/>
      <c r="QYR2394" s="14"/>
      <c r="QYS2394" s="14"/>
      <c r="QYT2394" s="14"/>
      <c r="QYU2394" s="14"/>
      <c r="QYV2394" s="14"/>
      <c r="QYW2394" s="14"/>
      <c r="QYX2394" s="14"/>
      <c r="QYY2394" s="14"/>
      <c r="QYZ2394" s="14"/>
      <c r="QZA2394" s="14"/>
      <c r="QZB2394" s="14"/>
      <c r="QZC2394" s="14"/>
      <c r="QZD2394" s="14"/>
      <c r="QZE2394" s="14"/>
      <c r="QZF2394" s="14"/>
      <c r="QZG2394" s="14"/>
      <c r="QZH2394" s="14"/>
      <c r="QZI2394" s="14"/>
      <c r="QZJ2394" s="14"/>
      <c r="QZK2394" s="14"/>
      <c r="QZL2394" s="14"/>
      <c r="QZM2394" s="14"/>
      <c r="QZN2394" s="14"/>
      <c r="QZO2394" s="14"/>
      <c r="QZP2394" s="14"/>
      <c r="QZQ2394" s="14"/>
      <c r="QZR2394" s="14"/>
      <c r="QZS2394" s="14"/>
      <c r="QZT2394" s="14"/>
      <c r="QZU2394" s="14"/>
      <c r="QZV2394" s="14"/>
      <c r="QZW2394" s="14"/>
      <c r="QZX2394" s="14"/>
      <c r="QZY2394" s="14"/>
      <c r="QZZ2394" s="14"/>
      <c r="RAA2394" s="14"/>
      <c r="RAB2394" s="14"/>
      <c r="RAC2394" s="14"/>
      <c r="RAD2394" s="14"/>
      <c r="RAE2394" s="14"/>
      <c r="RAF2394" s="14"/>
      <c r="RAG2394" s="14"/>
      <c r="RAH2394" s="14"/>
      <c r="RAI2394" s="14"/>
      <c r="RAJ2394" s="14"/>
      <c r="RAK2394" s="14"/>
      <c r="RAL2394" s="14"/>
      <c r="RAM2394" s="14"/>
      <c r="RAN2394" s="14"/>
      <c r="RAO2394" s="14"/>
      <c r="RAP2394" s="14"/>
      <c r="RAQ2394" s="14"/>
      <c r="RAR2394" s="14"/>
      <c r="RAS2394" s="14"/>
      <c r="RAT2394" s="14"/>
      <c r="RAU2394" s="14"/>
      <c r="RAV2394" s="14"/>
      <c r="RAW2394" s="14"/>
      <c r="RAX2394" s="14"/>
      <c r="RAY2394" s="14"/>
      <c r="RAZ2394" s="14"/>
      <c r="RBA2394" s="14"/>
      <c r="RBB2394" s="14"/>
      <c r="RBC2394" s="14"/>
      <c r="RBD2394" s="14"/>
      <c r="RBE2394" s="14"/>
      <c r="RBF2394" s="14"/>
      <c r="RBG2394" s="14"/>
      <c r="RBH2394" s="14"/>
      <c r="RBI2394" s="14"/>
      <c r="RBJ2394" s="14"/>
      <c r="RBK2394" s="14"/>
      <c r="RBL2394" s="14"/>
      <c r="RBM2394" s="14"/>
      <c r="RBN2394" s="14"/>
      <c r="RBO2394" s="14"/>
      <c r="RBP2394" s="14"/>
      <c r="RBQ2394" s="14"/>
      <c r="RBR2394" s="14"/>
      <c r="RBS2394" s="14"/>
      <c r="RBT2394" s="14"/>
      <c r="RBU2394" s="14"/>
      <c r="RBV2394" s="14"/>
      <c r="RBW2394" s="14"/>
      <c r="RBX2394" s="14"/>
      <c r="RBY2394" s="14"/>
      <c r="RBZ2394" s="14"/>
      <c r="RCA2394" s="14"/>
      <c r="RCB2394" s="14"/>
      <c r="RCC2394" s="14"/>
      <c r="RCD2394" s="14"/>
      <c r="RCE2394" s="14"/>
      <c r="RCF2394" s="14"/>
      <c r="RCG2394" s="14"/>
      <c r="RCH2394" s="14"/>
      <c r="RCI2394" s="14"/>
      <c r="RCJ2394" s="14"/>
      <c r="RCK2394" s="14"/>
      <c r="RCL2394" s="14"/>
      <c r="RCM2394" s="14"/>
      <c r="RCN2394" s="14"/>
      <c r="RCO2394" s="14"/>
      <c r="RCP2394" s="14"/>
      <c r="RCQ2394" s="14"/>
      <c r="RCR2394" s="14"/>
      <c r="RCS2394" s="14"/>
      <c r="RCT2394" s="14"/>
      <c r="RCU2394" s="14"/>
      <c r="RCV2394" s="14"/>
      <c r="RCW2394" s="14"/>
      <c r="RCX2394" s="14"/>
      <c r="RCY2394" s="14"/>
      <c r="RCZ2394" s="14"/>
      <c r="RDA2394" s="14"/>
      <c r="RDB2394" s="14"/>
      <c r="RDC2394" s="14"/>
      <c r="RDD2394" s="14"/>
      <c r="RDE2394" s="14"/>
      <c r="RDF2394" s="14"/>
      <c r="RDG2394" s="14"/>
      <c r="RDH2394" s="14"/>
      <c r="RDI2394" s="14"/>
      <c r="RDJ2394" s="14"/>
      <c r="RDK2394" s="14"/>
      <c r="RDL2394" s="14"/>
      <c r="RDM2394" s="14"/>
      <c r="RDN2394" s="14"/>
      <c r="RDO2394" s="14"/>
      <c r="RDP2394" s="14"/>
      <c r="RDQ2394" s="14"/>
      <c r="RDR2394" s="14"/>
      <c r="RDS2394" s="14"/>
      <c r="RDT2394" s="14"/>
      <c r="RDU2394" s="14"/>
      <c r="RDV2394" s="14"/>
      <c r="RDW2394" s="14"/>
      <c r="RDX2394" s="14"/>
      <c r="RDY2394" s="14"/>
      <c r="RDZ2394" s="14"/>
      <c r="REA2394" s="14"/>
      <c r="REB2394" s="14"/>
      <c r="REC2394" s="14"/>
      <c r="RED2394" s="14"/>
      <c r="REE2394" s="14"/>
      <c r="REF2394" s="14"/>
      <c r="REG2394" s="14"/>
      <c r="REH2394" s="14"/>
      <c r="REI2394" s="14"/>
      <c r="REJ2394" s="14"/>
      <c r="REK2394" s="14"/>
      <c r="REL2394" s="14"/>
      <c r="REM2394" s="14"/>
      <c r="REN2394" s="14"/>
      <c r="REO2394" s="14"/>
      <c r="REP2394" s="14"/>
      <c r="REQ2394" s="14"/>
      <c r="RER2394" s="14"/>
      <c r="RES2394" s="14"/>
      <c r="RET2394" s="14"/>
      <c r="REU2394" s="14"/>
      <c r="REV2394" s="14"/>
      <c r="REW2394" s="14"/>
      <c r="REX2394" s="14"/>
      <c r="REY2394" s="14"/>
      <c r="REZ2394" s="14"/>
      <c r="RFA2394" s="14"/>
      <c r="RFB2394" s="14"/>
      <c r="RFC2394" s="14"/>
      <c r="RFD2394" s="14"/>
      <c r="RFE2394" s="14"/>
      <c r="RFF2394" s="14"/>
      <c r="RFG2394" s="14"/>
      <c r="RFH2394" s="14"/>
      <c r="RFI2394" s="14"/>
      <c r="RFJ2394" s="14"/>
      <c r="RFK2394" s="14"/>
      <c r="RFL2394" s="14"/>
      <c r="RFM2394" s="14"/>
      <c r="RFN2394" s="14"/>
      <c r="RFO2394" s="14"/>
      <c r="RFP2394" s="14"/>
      <c r="RFQ2394" s="14"/>
      <c r="RFR2394" s="14"/>
      <c r="RFS2394" s="14"/>
      <c r="RFT2394" s="14"/>
      <c r="RFU2394" s="14"/>
      <c r="RFV2394" s="14"/>
      <c r="RFW2394" s="14"/>
      <c r="RFX2394" s="14"/>
      <c r="RFY2394" s="14"/>
      <c r="RFZ2394" s="14"/>
      <c r="RGA2394" s="14"/>
      <c r="RGB2394" s="14"/>
      <c r="RGC2394" s="14"/>
      <c r="RGD2394" s="14"/>
      <c r="RGE2394" s="14"/>
      <c r="RGF2394" s="14"/>
      <c r="RGG2394" s="14"/>
      <c r="RGH2394" s="14"/>
      <c r="RGI2394" s="14"/>
      <c r="RGJ2394" s="14"/>
      <c r="RGK2394" s="14"/>
      <c r="RGL2394" s="14"/>
      <c r="RGM2394" s="14"/>
      <c r="RGN2394" s="14"/>
      <c r="RGO2394" s="14"/>
      <c r="RGP2394" s="14"/>
      <c r="RGQ2394" s="14"/>
      <c r="RGR2394" s="14"/>
      <c r="RGS2394" s="14"/>
      <c r="RGT2394" s="14"/>
      <c r="RGU2394" s="14"/>
      <c r="RGV2394" s="14"/>
      <c r="RGW2394" s="14"/>
      <c r="RGX2394" s="14"/>
      <c r="RGY2394" s="14"/>
      <c r="RGZ2394" s="14"/>
      <c r="RHA2394" s="14"/>
      <c r="RHB2394" s="14"/>
      <c r="RHC2394" s="14"/>
      <c r="RHD2394" s="14"/>
      <c r="RHE2394" s="14"/>
      <c r="RHF2394" s="14"/>
      <c r="RHG2394" s="14"/>
      <c r="RHH2394" s="14"/>
      <c r="RHI2394" s="14"/>
      <c r="RHJ2394" s="14"/>
      <c r="RHK2394" s="14"/>
      <c r="RHL2394" s="14"/>
      <c r="RHM2394" s="14"/>
      <c r="RHN2394" s="14"/>
      <c r="RHO2394" s="14"/>
      <c r="RHP2394" s="14"/>
      <c r="RHQ2394" s="14"/>
      <c r="RHR2394" s="14"/>
      <c r="RHS2394" s="14"/>
      <c r="RHT2394" s="14"/>
      <c r="RHU2394" s="14"/>
      <c r="RHV2394" s="14"/>
      <c r="RHW2394" s="14"/>
      <c r="RHX2394" s="14"/>
      <c r="RHY2394" s="14"/>
      <c r="RHZ2394" s="14"/>
      <c r="RIA2394" s="14"/>
      <c r="RIB2394" s="14"/>
      <c r="RIC2394" s="14"/>
      <c r="RID2394" s="14"/>
      <c r="RIE2394" s="14"/>
      <c r="RIF2394" s="14"/>
      <c r="RIG2394" s="14"/>
      <c r="RIH2394" s="14"/>
      <c r="RII2394" s="14"/>
      <c r="RIJ2394" s="14"/>
      <c r="RIK2394" s="14"/>
      <c r="RIL2394" s="14"/>
      <c r="RIM2394" s="14"/>
      <c r="RIN2394" s="14"/>
      <c r="RIO2394" s="14"/>
      <c r="RIP2394" s="14"/>
      <c r="RIQ2394" s="14"/>
      <c r="RIR2394" s="14"/>
      <c r="RIS2394" s="14"/>
      <c r="RIT2394" s="14"/>
      <c r="RIU2394" s="14"/>
      <c r="RIV2394" s="14"/>
      <c r="RIW2394" s="14"/>
      <c r="RIX2394" s="14"/>
      <c r="RIY2394" s="14"/>
      <c r="RIZ2394" s="14"/>
      <c r="RJA2394" s="14"/>
      <c r="RJB2394" s="14"/>
      <c r="RJC2394" s="14"/>
      <c r="RJD2394" s="14"/>
      <c r="RJE2394" s="14"/>
      <c r="RJF2394" s="14"/>
      <c r="RJG2394" s="14"/>
      <c r="RJH2394" s="14"/>
      <c r="RJI2394" s="14"/>
      <c r="RJJ2394" s="14"/>
      <c r="RJK2394" s="14"/>
      <c r="RJL2394" s="14"/>
      <c r="RJM2394" s="14"/>
      <c r="RJN2394" s="14"/>
      <c r="RJO2394" s="14"/>
      <c r="RJP2394" s="14"/>
      <c r="RJQ2394" s="14"/>
      <c r="RJR2394" s="14"/>
      <c r="RJS2394" s="14"/>
      <c r="RJT2394" s="14"/>
      <c r="RJU2394" s="14"/>
      <c r="RJV2394" s="14"/>
      <c r="RJW2394" s="14"/>
      <c r="RJX2394" s="14"/>
      <c r="RJY2394" s="14"/>
      <c r="RJZ2394" s="14"/>
      <c r="RKA2394" s="14"/>
      <c r="RKB2394" s="14"/>
      <c r="RKC2394" s="14"/>
      <c r="RKD2394" s="14"/>
      <c r="RKE2394" s="14"/>
      <c r="RKF2394" s="14"/>
      <c r="RKG2394" s="14"/>
      <c r="RKH2394" s="14"/>
      <c r="RKI2394" s="14"/>
      <c r="RKJ2394" s="14"/>
      <c r="RKK2394" s="14"/>
      <c r="RKL2394" s="14"/>
      <c r="RKM2394" s="14"/>
      <c r="RKN2394" s="14"/>
      <c r="RKO2394" s="14"/>
      <c r="RKP2394" s="14"/>
      <c r="RKQ2394" s="14"/>
      <c r="RKR2394" s="14"/>
      <c r="RKS2394" s="14"/>
      <c r="RKT2394" s="14"/>
      <c r="RKU2394" s="14"/>
      <c r="RKV2394" s="14"/>
      <c r="RKW2394" s="14"/>
      <c r="RKX2394" s="14"/>
      <c r="RKY2394" s="14"/>
      <c r="RKZ2394" s="14"/>
      <c r="RLA2394" s="14"/>
      <c r="RLB2394" s="14"/>
      <c r="RLC2394" s="14"/>
      <c r="RLD2394" s="14"/>
      <c r="RLE2394" s="14"/>
      <c r="RLF2394" s="14"/>
      <c r="RLG2394" s="14"/>
      <c r="RLH2394" s="14"/>
      <c r="RLI2394" s="14"/>
      <c r="RLJ2394" s="14"/>
      <c r="RLK2394" s="14"/>
      <c r="RLL2394" s="14"/>
      <c r="RLM2394" s="14"/>
      <c r="RLN2394" s="14"/>
      <c r="RLO2394" s="14"/>
      <c r="RLP2394" s="14"/>
      <c r="RLQ2394" s="14"/>
      <c r="RLR2394" s="14"/>
      <c r="RLS2394" s="14"/>
      <c r="RLT2394" s="14"/>
      <c r="RLU2394" s="14"/>
      <c r="RLV2394" s="14"/>
      <c r="RLW2394" s="14"/>
      <c r="RLX2394" s="14"/>
      <c r="RLY2394" s="14"/>
      <c r="RLZ2394" s="14"/>
      <c r="RMA2394" s="14"/>
      <c r="RMB2394" s="14"/>
      <c r="RMC2394" s="14"/>
      <c r="RMD2394" s="14"/>
      <c r="RME2394" s="14"/>
      <c r="RMF2394" s="14"/>
      <c r="RMG2394" s="14"/>
      <c r="RMH2394" s="14"/>
      <c r="RMI2394" s="14"/>
      <c r="RMJ2394" s="14"/>
      <c r="RMK2394" s="14"/>
      <c r="RML2394" s="14"/>
      <c r="RMM2394" s="14"/>
      <c r="RMN2394" s="14"/>
      <c r="RMO2394" s="14"/>
      <c r="RMP2394" s="14"/>
      <c r="RMQ2394" s="14"/>
      <c r="RMR2394" s="14"/>
      <c r="RMS2394" s="14"/>
      <c r="RMT2394" s="14"/>
      <c r="RMU2394" s="14"/>
      <c r="RMV2394" s="14"/>
      <c r="RMW2394" s="14"/>
      <c r="RMX2394" s="14"/>
      <c r="RMY2394" s="14"/>
      <c r="RMZ2394" s="14"/>
      <c r="RNA2394" s="14"/>
      <c r="RNB2394" s="14"/>
      <c r="RNC2394" s="14"/>
      <c r="RND2394" s="14"/>
      <c r="RNE2394" s="14"/>
      <c r="RNF2394" s="14"/>
      <c r="RNG2394" s="14"/>
      <c r="RNH2394" s="14"/>
      <c r="RNI2394" s="14"/>
      <c r="RNJ2394" s="14"/>
      <c r="RNK2394" s="14"/>
      <c r="RNL2394" s="14"/>
      <c r="RNM2394" s="14"/>
      <c r="RNN2394" s="14"/>
      <c r="RNO2394" s="14"/>
      <c r="RNP2394" s="14"/>
      <c r="RNQ2394" s="14"/>
      <c r="RNR2394" s="14"/>
      <c r="RNS2394" s="14"/>
      <c r="RNT2394" s="14"/>
      <c r="RNU2394" s="14"/>
      <c r="RNV2394" s="14"/>
      <c r="RNW2394" s="14"/>
      <c r="RNX2394" s="14"/>
      <c r="RNY2394" s="14"/>
      <c r="RNZ2394" s="14"/>
      <c r="ROA2394" s="14"/>
      <c r="ROB2394" s="14"/>
      <c r="ROC2394" s="14"/>
      <c r="ROD2394" s="14"/>
      <c r="ROE2394" s="14"/>
      <c r="ROF2394" s="14"/>
      <c r="ROG2394" s="14"/>
      <c r="ROH2394" s="14"/>
      <c r="ROI2394" s="14"/>
      <c r="ROJ2394" s="14"/>
      <c r="ROK2394" s="14"/>
      <c r="ROL2394" s="14"/>
      <c r="ROM2394" s="14"/>
      <c r="RON2394" s="14"/>
      <c r="ROO2394" s="14"/>
      <c r="ROP2394" s="14"/>
      <c r="ROQ2394" s="14"/>
      <c r="ROR2394" s="14"/>
      <c r="ROS2394" s="14"/>
      <c r="ROT2394" s="14"/>
      <c r="ROU2394" s="14"/>
      <c r="ROV2394" s="14"/>
      <c r="ROW2394" s="14"/>
      <c r="ROX2394" s="14"/>
      <c r="ROY2394" s="14"/>
      <c r="ROZ2394" s="14"/>
      <c r="RPA2394" s="14"/>
      <c r="RPB2394" s="14"/>
      <c r="RPC2394" s="14"/>
      <c r="RPD2394" s="14"/>
      <c r="RPE2394" s="14"/>
      <c r="RPF2394" s="14"/>
      <c r="RPG2394" s="14"/>
      <c r="RPH2394" s="14"/>
      <c r="RPI2394" s="14"/>
      <c r="RPJ2394" s="14"/>
      <c r="RPK2394" s="14"/>
      <c r="RPL2394" s="14"/>
      <c r="RPM2394" s="14"/>
      <c r="RPN2394" s="14"/>
      <c r="RPO2394" s="14"/>
      <c r="RPP2394" s="14"/>
      <c r="RPQ2394" s="14"/>
      <c r="RPR2394" s="14"/>
      <c r="RPS2394" s="14"/>
      <c r="RPT2394" s="14"/>
      <c r="RPU2394" s="14"/>
      <c r="RPV2394" s="14"/>
      <c r="RPW2394" s="14"/>
      <c r="RPX2394" s="14"/>
      <c r="RPY2394" s="14"/>
      <c r="RPZ2394" s="14"/>
      <c r="RQA2394" s="14"/>
      <c r="RQB2394" s="14"/>
      <c r="RQC2394" s="14"/>
      <c r="RQD2394" s="14"/>
      <c r="RQE2394" s="14"/>
      <c r="RQF2394" s="14"/>
      <c r="RQG2394" s="14"/>
      <c r="RQH2394" s="14"/>
      <c r="RQI2394" s="14"/>
      <c r="RQJ2394" s="14"/>
      <c r="RQK2394" s="14"/>
      <c r="RQL2394" s="14"/>
      <c r="RQM2394" s="14"/>
      <c r="RQN2394" s="14"/>
      <c r="RQO2394" s="14"/>
      <c r="RQP2394" s="14"/>
      <c r="RQQ2394" s="14"/>
      <c r="RQR2394" s="14"/>
      <c r="RQS2394" s="14"/>
      <c r="RQT2394" s="14"/>
      <c r="RQU2394" s="14"/>
      <c r="RQV2394" s="14"/>
      <c r="RQW2394" s="14"/>
      <c r="RQX2394" s="14"/>
      <c r="RQY2394" s="14"/>
      <c r="RQZ2394" s="14"/>
      <c r="RRA2394" s="14"/>
      <c r="RRB2394" s="14"/>
      <c r="RRC2394" s="14"/>
      <c r="RRD2394" s="14"/>
      <c r="RRE2394" s="14"/>
      <c r="RRF2394" s="14"/>
      <c r="RRG2394" s="14"/>
      <c r="RRH2394" s="14"/>
      <c r="RRI2394" s="14"/>
      <c r="RRJ2394" s="14"/>
      <c r="RRK2394" s="14"/>
      <c r="RRL2394" s="14"/>
      <c r="RRM2394" s="14"/>
      <c r="RRN2394" s="14"/>
      <c r="RRO2394" s="14"/>
      <c r="RRP2394" s="14"/>
      <c r="RRQ2394" s="14"/>
      <c r="RRR2394" s="14"/>
      <c r="RRS2394" s="14"/>
      <c r="RRT2394" s="14"/>
      <c r="RRU2394" s="14"/>
      <c r="RRV2394" s="14"/>
      <c r="RRW2394" s="14"/>
      <c r="RRX2394" s="14"/>
      <c r="RRY2394" s="14"/>
      <c r="RRZ2394" s="14"/>
      <c r="RSA2394" s="14"/>
      <c r="RSB2394" s="14"/>
      <c r="RSC2394" s="14"/>
      <c r="RSD2394" s="14"/>
      <c r="RSE2394" s="14"/>
      <c r="RSF2394" s="14"/>
      <c r="RSG2394" s="14"/>
      <c r="RSH2394" s="14"/>
      <c r="RSI2394" s="14"/>
      <c r="RSJ2394" s="14"/>
      <c r="RSK2394" s="14"/>
      <c r="RSL2394" s="14"/>
      <c r="RSM2394" s="14"/>
      <c r="RSN2394" s="14"/>
      <c r="RSO2394" s="14"/>
      <c r="RSP2394" s="14"/>
      <c r="RSQ2394" s="14"/>
      <c r="RSR2394" s="14"/>
      <c r="RSS2394" s="14"/>
      <c r="RST2394" s="14"/>
      <c r="RSU2394" s="14"/>
      <c r="RSV2394" s="14"/>
      <c r="RSW2394" s="14"/>
      <c r="RSX2394" s="14"/>
      <c r="RSY2394" s="14"/>
      <c r="RSZ2394" s="14"/>
      <c r="RTA2394" s="14"/>
      <c r="RTB2394" s="14"/>
      <c r="RTC2394" s="14"/>
      <c r="RTD2394" s="14"/>
      <c r="RTE2394" s="14"/>
      <c r="RTF2394" s="14"/>
      <c r="RTG2394" s="14"/>
      <c r="RTH2394" s="14"/>
      <c r="RTI2394" s="14"/>
      <c r="RTJ2394" s="14"/>
      <c r="RTK2394" s="14"/>
      <c r="RTL2394" s="14"/>
      <c r="RTM2394" s="14"/>
      <c r="RTN2394" s="14"/>
      <c r="RTO2394" s="14"/>
      <c r="RTP2394" s="14"/>
      <c r="RTQ2394" s="14"/>
      <c r="RTR2394" s="14"/>
      <c r="RTS2394" s="14"/>
      <c r="RTT2394" s="14"/>
      <c r="RTU2394" s="14"/>
      <c r="RTV2394" s="14"/>
      <c r="RTW2394" s="14"/>
      <c r="RTX2394" s="14"/>
      <c r="RTY2394" s="14"/>
      <c r="RTZ2394" s="14"/>
      <c r="RUA2394" s="14"/>
      <c r="RUB2394" s="14"/>
      <c r="RUC2394" s="14"/>
      <c r="RUD2394" s="14"/>
      <c r="RUE2394" s="14"/>
      <c r="RUF2394" s="14"/>
      <c r="RUG2394" s="14"/>
      <c r="RUH2394" s="14"/>
      <c r="RUI2394" s="14"/>
      <c r="RUJ2394" s="14"/>
      <c r="RUK2394" s="14"/>
      <c r="RUL2394" s="14"/>
      <c r="RUM2394" s="14"/>
      <c r="RUN2394" s="14"/>
      <c r="RUO2394" s="14"/>
      <c r="RUP2394" s="14"/>
      <c r="RUQ2394" s="14"/>
      <c r="RUR2394" s="14"/>
      <c r="RUS2394" s="14"/>
      <c r="RUT2394" s="14"/>
      <c r="RUU2394" s="14"/>
      <c r="RUV2394" s="14"/>
      <c r="RUW2394" s="14"/>
      <c r="RUX2394" s="14"/>
      <c r="RUY2394" s="14"/>
      <c r="RUZ2394" s="14"/>
      <c r="RVA2394" s="14"/>
      <c r="RVB2394" s="14"/>
      <c r="RVC2394" s="14"/>
      <c r="RVD2394" s="14"/>
      <c r="RVE2394" s="14"/>
      <c r="RVF2394" s="14"/>
      <c r="RVG2394" s="14"/>
      <c r="RVH2394" s="14"/>
      <c r="RVI2394" s="14"/>
      <c r="RVJ2394" s="14"/>
      <c r="RVK2394" s="14"/>
      <c r="RVL2394" s="14"/>
      <c r="RVM2394" s="14"/>
      <c r="RVN2394" s="14"/>
      <c r="RVO2394" s="14"/>
      <c r="RVP2394" s="14"/>
      <c r="RVQ2394" s="14"/>
      <c r="RVR2394" s="14"/>
      <c r="RVS2394" s="14"/>
      <c r="RVT2394" s="14"/>
      <c r="RVU2394" s="14"/>
      <c r="RVV2394" s="14"/>
      <c r="RVW2394" s="14"/>
      <c r="RVX2394" s="14"/>
      <c r="RVY2394" s="14"/>
      <c r="RVZ2394" s="14"/>
      <c r="RWA2394" s="14"/>
      <c r="RWB2394" s="14"/>
      <c r="RWC2394" s="14"/>
      <c r="RWD2394" s="14"/>
      <c r="RWE2394" s="14"/>
      <c r="RWF2394" s="14"/>
      <c r="RWG2394" s="14"/>
      <c r="RWH2394" s="14"/>
      <c r="RWI2394" s="14"/>
      <c r="RWJ2394" s="14"/>
      <c r="RWK2394" s="14"/>
      <c r="RWL2394" s="14"/>
      <c r="RWM2394" s="14"/>
      <c r="RWN2394" s="14"/>
      <c r="RWO2394" s="14"/>
      <c r="RWP2394" s="14"/>
      <c r="RWQ2394" s="14"/>
      <c r="RWR2394" s="14"/>
      <c r="RWS2394" s="14"/>
      <c r="RWT2394" s="14"/>
      <c r="RWU2394" s="14"/>
      <c r="RWV2394" s="14"/>
      <c r="RWW2394" s="14"/>
      <c r="RWX2394" s="14"/>
      <c r="RWY2394" s="14"/>
      <c r="RWZ2394" s="14"/>
      <c r="RXA2394" s="14"/>
      <c r="RXB2394" s="14"/>
      <c r="RXC2394" s="14"/>
      <c r="RXD2394" s="14"/>
      <c r="RXE2394" s="14"/>
      <c r="RXF2394" s="14"/>
      <c r="RXG2394" s="14"/>
      <c r="RXH2394" s="14"/>
      <c r="RXI2394" s="14"/>
      <c r="RXJ2394" s="14"/>
      <c r="RXK2394" s="14"/>
      <c r="RXL2394" s="14"/>
      <c r="RXM2394" s="14"/>
      <c r="RXN2394" s="14"/>
      <c r="RXO2394" s="14"/>
      <c r="RXP2394" s="14"/>
      <c r="RXQ2394" s="14"/>
      <c r="RXR2394" s="14"/>
      <c r="RXS2394" s="14"/>
      <c r="RXT2394" s="14"/>
      <c r="RXU2394" s="14"/>
      <c r="RXV2394" s="14"/>
      <c r="RXW2394" s="14"/>
      <c r="RXX2394" s="14"/>
      <c r="RXY2394" s="14"/>
      <c r="RXZ2394" s="14"/>
      <c r="RYA2394" s="14"/>
      <c r="RYB2394" s="14"/>
      <c r="RYC2394" s="14"/>
      <c r="RYD2394" s="14"/>
      <c r="RYE2394" s="14"/>
      <c r="RYF2394" s="14"/>
      <c r="RYG2394" s="14"/>
      <c r="RYH2394" s="14"/>
      <c r="RYI2394" s="14"/>
      <c r="RYJ2394" s="14"/>
      <c r="RYK2394" s="14"/>
      <c r="RYL2394" s="14"/>
      <c r="RYM2394" s="14"/>
      <c r="RYN2394" s="14"/>
      <c r="RYO2394" s="14"/>
      <c r="RYP2394" s="14"/>
      <c r="RYQ2394" s="14"/>
      <c r="RYR2394" s="14"/>
      <c r="RYS2394" s="14"/>
      <c r="RYT2394" s="14"/>
      <c r="RYU2394" s="14"/>
      <c r="RYV2394" s="14"/>
      <c r="RYW2394" s="14"/>
      <c r="RYX2394" s="14"/>
      <c r="RYY2394" s="14"/>
      <c r="RYZ2394" s="14"/>
      <c r="RZA2394" s="14"/>
      <c r="RZB2394" s="14"/>
      <c r="RZC2394" s="14"/>
      <c r="RZD2394" s="14"/>
      <c r="RZE2394" s="14"/>
      <c r="RZF2394" s="14"/>
      <c r="RZG2394" s="14"/>
      <c r="RZH2394" s="14"/>
      <c r="RZI2394" s="14"/>
      <c r="RZJ2394" s="14"/>
      <c r="RZK2394" s="14"/>
      <c r="RZL2394" s="14"/>
      <c r="RZM2394" s="14"/>
      <c r="RZN2394" s="14"/>
      <c r="RZO2394" s="14"/>
      <c r="RZP2394" s="14"/>
      <c r="RZQ2394" s="14"/>
      <c r="RZR2394" s="14"/>
      <c r="RZS2394" s="14"/>
      <c r="RZT2394" s="14"/>
      <c r="RZU2394" s="14"/>
      <c r="RZV2394" s="14"/>
      <c r="RZW2394" s="14"/>
      <c r="RZX2394" s="14"/>
      <c r="RZY2394" s="14"/>
      <c r="RZZ2394" s="14"/>
      <c r="SAA2394" s="14"/>
      <c r="SAB2394" s="14"/>
      <c r="SAC2394" s="14"/>
      <c r="SAD2394" s="14"/>
      <c r="SAE2394" s="14"/>
      <c r="SAF2394" s="14"/>
      <c r="SAG2394" s="14"/>
      <c r="SAH2394" s="14"/>
      <c r="SAI2394" s="14"/>
      <c r="SAJ2394" s="14"/>
      <c r="SAK2394" s="14"/>
      <c r="SAL2394" s="14"/>
      <c r="SAM2394" s="14"/>
      <c r="SAN2394" s="14"/>
      <c r="SAO2394" s="14"/>
      <c r="SAP2394" s="14"/>
      <c r="SAQ2394" s="14"/>
      <c r="SAR2394" s="14"/>
      <c r="SAS2394" s="14"/>
      <c r="SAT2394" s="14"/>
      <c r="SAU2394" s="14"/>
      <c r="SAV2394" s="14"/>
      <c r="SAW2394" s="14"/>
      <c r="SAX2394" s="14"/>
      <c r="SAY2394" s="14"/>
      <c r="SAZ2394" s="14"/>
      <c r="SBA2394" s="14"/>
      <c r="SBB2394" s="14"/>
      <c r="SBC2394" s="14"/>
      <c r="SBD2394" s="14"/>
      <c r="SBE2394" s="14"/>
      <c r="SBF2394" s="14"/>
      <c r="SBG2394" s="14"/>
      <c r="SBH2394" s="14"/>
      <c r="SBI2394" s="14"/>
      <c r="SBJ2394" s="14"/>
      <c r="SBK2394" s="14"/>
      <c r="SBL2394" s="14"/>
      <c r="SBM2394" s="14"/>
      <c r="SBN2394" s="14"/>
      <c r="SBO2394" s="14"/>
      <c r="SBP2394" s="14"/>
      <c r="SBQ2394" s="14"/>
      <c r="SBR2394" s="14"/>
      <c r="SBS2394" s="14"/>
      <c r="SBT2394" s="14"/>
      <c r="SBU2394" s="14"/>
      <c r="SBV2394" s="14"/>
      <c r="SBW2394" s="14"/>
      <c r="SBX2394" s="14"/>
      <c r="SBY2394" s="14"/>
      <c r="SBZ2394" s="14"/>
      <c r="SCA2394" s="14"/>
      <c r="SCB2394" s="14"/>
      <c r="SCC2394" s="14"/>
      <c r="SCD2394" s="14"/>
      <c r="SCE2394" s="14"/>
      <c r="SCF2394" s="14"/>
      <c r="SCG2394" s="14"/>
      <c r="SCH2394" s="14"/>
      <c r="SCI2394" s="14"/>
      <c r="SCJ2394" s="14"/>
      <c r="SCK2394" s="14"/>
      <c r="SCL2394" s="14"/>
      <c r="SCM2394" s="14"/>
      <c r="SCN2394" s="14"/>
      <c r="SCO2394" s="14"/>
      <c r="SCP2394" s="14"/>
      <c r="SCQ2394" s="14"/>
      <c r="SCR2394" s="14"/>
      <c r="SCS2394" s="14"/>
      <c r="SCT2394" s="14"/>
      <c r="SCU2394" s="14"/>
      <c r="SCV2394" s="14"/>
      <c r="SCW2394" s="14"/>
      <c r="SCX2394" s="14"/>
      <c r="SCY2394" s="14"/>
      <c r="SCZ2394" s="14"/>
      <c r="SDA2394" s="14"/>
      <c r="SDB2394" s="14"/>
      <c r="SDC2394" s="14"/>
      <c r="SDD2394" s="14"/>
      <c r="SDE2394" s="14"/>
      <c r="SDF2394" s="14"/>
      <c r="SDG2394" s="14"/>
      <c r="SDH2394" s="14"/>
      <c r="SDI2394" s="14"/>
      <c r="SDJ2394" s="14"/>
      <c r="SDK2394" s="14"/>
      <c r="SDL2394" s="14"/>
      <c r="SDM2394" s="14"/>
      <c r="SDN2394" s="14"/>
      <c r="SDO2394" s="14"/>
      <c r="SDP2394" s="14"/>
      <c r="SDQ2394" s="14"/>
      <c r="SDR2394" s="14"/>
      <c r="SDS2394" s="14"/>
      <c r="SDT2394" s="14"/>
      <c r="SDU2394" s="14"/>
      <c r="SDV2394" s="14"/>
      <c r="SDW2394" s="14"/>
      <c r="SDX2394" s="14"/>
      <c r="SDY2394" s="14"/>
      <c r="SDZ2394" s="14"/>
      <c r="SEA2394" s="14"/>
      <c r="SEB2394" s="14"/>
      <c r="SEC2394" s="14"/>
      <c r="SED2394" s="14"/>
      <c r="SEE2394" s="14"/>
      <c r="SEF2394" s="14"/>
      <c r="SEG2394" s="14"/>
      <c r="SEH2394" s="14"/>
      <c r="SEI2394" s="14"/>
      <c r="SEJ2394" s="14"/>
      <c r="SEK2394" s="14"/>
      <c r="SEL2394" s="14"/>
      <c r="SEM2394" s="14"/>
      <c r="SEN2394" s="14"/>
      <c r="SEO2394" s="14"/>
      <c r="SEP2394" s="14"/>
      <c r="SEQ2394" s="14"/>
      <c r="SER2394" s="14"/>
      <c r="SES2394" s="14"/>
      <c r="SET2394" s="14"/>
      <c r="SEU2394" s="14"/>
      <c r="SEV2394" s="14"/>
      <c r="SEW2394" s="14"/>
      <c r="SEX2394" s="14"/>
      <c r="SEY2394" s="14"/>
      <c r="SEZ2394" s="14"/>
      <c r="SFA2394" s="14"/>
      <c r="SFB2394" s="14"/>
      <c r="SFC2394" s="14"/>
      <c r="SFD2394" s="14"/>
      <c r="SFE2394" s="14"/>
      <c r="SFF2394" s="14"/>
      <c r="SFG2394" s="14"/>
      <c r="SFH2394" s="14"/>
      <c r="SFI2394" s="14"/>
      <c r="SFJ2394" s="14"/>
      <c r="SFK2394" s="14"/>
      <c r="SFL2394" s="14"/>
      <c r="SFM2394" s="14"/>
      <c r="SFN2394" s="14"/>
      <c r="SFO2394" s="14"/>
      <c r="SFP2394" s="14"/>
      <c r="SFQ2394" s="14"/>
      <c r="SFR2394" s="14"/>
      <c r="SFS2394" s="14"/>
      <c r="SFT2394" s="14"/>
      <c r="SFU2394" s="14"/>
      <c r="SFV2394" s="14"/>
      <c r="SFW2394" s="14"/>
      <c r="SFX2394" s="14"/>
      <c r="SFY2394" s="14"/>
      <c r="SFZ2394" s="14"/>
      <c r="SGA2394" s="14"/>
      <c r="SGB2394" s="14"/>
      <c r="SGC2394" s="14"/>
      <c r="SGD2394" s="14"/>
      <c r="SGE2394" s="14"/>
      <c r="SGF2394" s="14"/>
      <c r="SGG2394" s="14"/>
      <c r="SGH2394" s="14"/>
      <c r="SGI2394" s="14"/>
      <c r="SGJ2394" s="14"/>
      <c r="SGK2394" s="14"/>
      <c r="SGL2394" s="14"/>
      <c r="SGM2394" s="14"/>
      <c r="SGN2394" s="14"/>
      <c r="SGO2394" s="14"/>
      <c r="SGP2394" s="14"/>
      <c r="SGQ2394" s="14"/>
      <c r="SGR2394" s="14"/>
      <c r="SGS2394" s="14"/>
      <c r="SGT2394" s="14"/>
      <c r="SGU2394" s="14"/>
      <c r="SGV2394" s="14"/>
      <c r="SGW2394" s="14"/>
      <c r="SGX2394" s="14"/>
      <c r="SGY2394" s="14"/>
      <c r="SGZ2394" s="14"/>
      <c r="SHA2394" s="14"/>
      <c r="SHB2394" s="14"/>
      <c r="SHC2394" s="14"/>
      <c r="SHD2394" s="14"/>
      <c r="SHE2394" s="14"/>
      <c r="SHF2394" s="14"/>
      <c r="SHG2394" s="14"/>
      <c r="SHH2394" s="14"/>
      <c r="SHI2394" s="14"/>
      <c r="SHJ2394" s="14"/>
      <c r="SHK2394" s="14"/>
      <c r="SHL2394" s="14"/>
      <c r="SHM2394" s="14"/>
      <c r="SHN2394" s="14"/>
      <c r="SHO2394" s="14"/>
      <c r="SHP2394" s="14"/>
      <c r="SHQ2394" s="14"/>
      <c r="SHR2394" s="14"/>
      <c r="SHS2394" s="14"/>
      <c r="SHT2394" s="14"/>
      <c r="SHU2394" s="14"/>
      <c r="SHV2394" s="14"/>
      <c r="SHW2394" s="14"/>
      <c r="SHX2394" s="14"/>
      <c r="SHY2394" s="14"/>
      <c r="SHZ2394" s="14"/>
      <c r="SIA2394" s="14"/>
      <c r="SIB2394" s="14"/>
      <c r="SIC2394" s="14"/>
      <c r="SID2394" s="14"/>
      <c r="SIE2394" s="14"/>
      <c r="SIF2394" s="14"/>
      <c r="SIG2394" s="14"/>
      <c r="SIH2394" s="14"/>
      <c r="SII2394" s="14"/>
      <c r="SIJ2394" s="14"/>
      <c r="SIK2394" s="14"/>
      <c r="SIL2394" s="14"/>
      <c r="SIM2394" s="14"/>
      <c r="SIN2394" s="14"/>
      <c r="SIO2394" s="14"/>
      <c r="SIP2394" s="14"/>
      <c r="SIQ2394" s="14"/>
      <c r="SIR2394" s="14"/>
      <c r="SIS2394" s="14"/>
      <c r="SIT2394" s="14"/>
      <c r="SIU2394" s="14"/>
      <c r="SIV2394" s="14"/>
      <c r="SIW2394" s="14"/>
      <c r="SIX2394" s="14"/>
      <c r="SIY2394" s="14"/>
      <c r="SIZ2394" s="14"/>
      <c r="SJA2394" s="14"/>
      <c r="SJB2394" s="14"/>
      <c r="SJC2394" s="14"/>
      <c r="SJD2394" s="14"/>
      <c r="SJE2394" s="14"/>
      <c r="SJF2394" s="14"/>
      <c r="SJG2394" s="14"/>
      <c r="SJH2394" s="14"/>
      <c r="SJI2394" s="14"/>
      <c r="SJJ2394" s="14"/>
      <c r="SJK2394" s="14"/>
      <c r="SJL2394" s="14"/>
      <c r="SJM2394" s="14"/>
      <c r="SJN2394" s="14"/>
      <c r="SJO2394" s="14"/>
      <c r="SJP2394" s="14"/>
      <c r="SJQ2394" s="14"/>
      <c r="SJR2394" s="14"/>
      <c r="SJS2394" s="14"/>
      <c r="SJT2394" s="14"/>
      <c r="SJU2394" s="14"/>
      <c r="SJV2394" s="14"/>
      <c r="SJW2394" s="14"/>
      <c r="SJX2394" s="14"/>
      <c r="SJY2394" s="14"/>
      <c r="SJZ2394" s="14"/>
      <c r="SKA2394" s="14"/>
      <c r="SKB2394" s="14"/>
      <c r="SKC2394" s="14"/>
      <c r="SKD2394" s="14"/>
      <c r="SKE2394" s="14"/>
      <c r="SKF2394" s="14"/>
      <c r="SKG2394" s="14"/>
      <c r="SKH2394" s="14"/>
      <c r="SKI2394" s="14"/>
      <c r="SKJ2394" s="14"/>
      <c r="SKK2394" s="14"/>
      <c r="SKL2394" s="14"/>
      <c r="SKM2394" s="14"/>
      <c r="SKN2394" s="14"/>
      <c r="SKO2394" s="14"/>
      <c r="SKP2394" s="14"/>
      <c r="SKQ2394" s="14"/>
      <c r="SKR2394" s="14"/>
      <c r="SKS2394" s="14"/>
      <c r="SKT2394" s="14"/>
      <c r="SKU2394" s="14"/>
      <c r="SKV2394" s="14"/>
      <c r="SKW2394" s="14"/>
      <c r="SKX2394" s="14"/>
      <c r="SKY2394" s="14"/>
      <c r="SKZ2394" s="14"/>
      <c r="SLA2394" s="14"/>
      <c r="SLB2394" s="14"/>
      <c r="SLC2394" s="14"/>
      <c r="SLD2394" s="14"/>
      <c r="SLE2394" s="14"/>
      <c r="SLF2394" s="14"/>
      <c r="SLG2394" s="14"/>
      <c r="SLH2394" s="14"/>
      <c r="SLI2394" s="14"/>
      <c r="SLJ2394" s="14"/>
      <c r="SLK2394" s="14"/>
      <c r="SLL2394" s="14"/>
      <c r="SLM2394" s="14"/>
      <c r="SLN2394" s="14"/>
      <c r="SLO2394" s="14"/>
      <c r="SLP2394" s="14"/>
      <c r="SLQ2394" s="14"/>
      <c r="SLR2394" s="14"/>
      <c r="SLS2394" s="14"/>
      <c r="SLT2394" s="14"/>
      <c r="SLU2394" s="14"/>
      <c r="SLV2394" s="14"/>
      <c r="SLW2394" s="14"/>
      <c r="SLX2394" s="14"/>
      <c r="SLY2394" s="14"/>
      <c r="SLZ2394" s="14"/>
      <c r="SMA2394" s="14"/>
      <c r="SMB2394" s="14"/>
      <c r="SMC2394" s="14"/>
      <c r="SMD2394" s="14"/>
      <c r="SME2394" s="14"/>
      <c r="SMF2394" s="14"/>
      <c r="SMG2394" s="14"/>
      <c r="SMH2394" s="14"/>
      <c r="SMI2394" s="14"/>
      <c r="SMJ2394" s="14"/>
      <c r="SMK2394" s="14"/>
      <c r="SML2394" s="14"/>
      <c r="SMM2394" s="14"/>
      <c r="SMN2394" s="14"/>
      <c r="SMO2394" s="14"/>
      <c r="SMP2394" s="14"/>
      <c r="SMQ2394" s="14"/>
      <c r="SMR2394" s="14"/>
      <c r="SMS2394" s="14"/>
      <c r="SMT2394" s="14"/>
      <c r="SMU2394" s="14"/>
      <c r="SMV2394" s="14"/>
      <c r="SMW2394" s="14"/>
      <c r="SMX2394" s="14"/>
      <c r="SMY2394" s="14"/>
      <c r="SMZ2394" s="14"/>
      <c r="SNA2394" s="14"/>
      <c r="SNB2394" s="14"/>
      <c r="SNC2394" s="14"/>
      <c r="SND2394" s="14"/>
      <c r="SNE2394" s="14"/>
      <c r="SNF2394" s="14"/>
      <c r="SNG2394" s="14"/>
      <c r="SNH2394" s="14"/>
      <c r="SNI2394" s="14"/>
      <c r="SNJ2394" s="14"/>
      <c r="SNK2394" s="14"/>
      <c r="SNL2394" s="14"/>
      <c r="SNM2394" s="14"/>
      <c r="SNN2394" s="14"/>
      <c r="SNO2394" s="14"/>
      <c r="SNP2394" s="14"/>
      <c r="SNQ2394" s="14"/>
      <c r="SNR2394" s="14"/>
      <c r="SNS2394" s="14"/>
      <c r="SNT2394" s="14"/>
      <c r="SNU2394" s="14"/>
      <c r="SNV2394" s="14"/>
      <c r="SNW2394" s="14"/>
      <c r="SNX2394" s="14"/>
      <c r="SNY2394" s="14"/>
      <c r="SNZ2394" s="14"/>
      <c r="SOA2394" s="14"/>
      <c r="SOB2394" s="14"/>
      <c r="SOC2394" s="14"/>
      <c r="SOD2394" s="14"/>
      <c r="SOE2394" s="14"/>
      <c r="SOF2394" s="14"/>
      <c r="SOG2394" s="14"/>
      <c r="SOH2394" s="14"/>
      <c r="SOI2394" s="14"/>
      <c r="SOJ2394" s="14"/>
      <c r="SOK2394" s="14"/>
      <c r="SOL2394" s="14"/>
      <c r="SOM2394" s="14"/>
      <c r="SON2394" s="14"/>
      <c r="SOO2394" s="14"/>
      <c r="SOP2394" s="14"/>
      <c r="SOQ2394" s="14"/>
      <c r="SOR2394" s="14"/>
      <c r="SOS2394" s="14"/>
      <c r="SOT2394" s="14"/>
      <c r="SOU2394" s="14"/>
      <c r="SOV2394" s="14"/>
      <c r="SOW2394" s="14"/>
      <c r="SOX2394" s="14"/>
      <c r="SOY2394" s="14"/>
      <c r="SOZ2394" s="14"/>
      <c r="SPA2394" s="14"/>
      <c r="SPB2394" s="14"/>
      <c r="SPC2394" s="14"/>
      <c r="SPD2394" s="14"/>
      <c r="SPE2394" s="14"/>
      <c r="SPF2394" s="14"/>
      <c r="SPG2394" s="14"/>
      <c r="SPH2394" s="14"/>
      <c r="SPI2394" s="14"/>
      <c r="SPJ2394" s="14"/>
      <c r="SPK2394" s="14"/>
      <c r="SPL2394" s="14"/>
      <c r="SPM2394" s="14"/>
      <c r="SPN2394" s="14"/>
      <c r="SPO2394" s="14"/>
      <c r="SPP2394" s="14"/>
      <c r="SPQ2394" s="14"/>
      <c r="SPR2394" s="14"/>
      <c r="SPS2394" s="14"/>
      <c r="SPT2394" s="14"/>
      <c r="SPU2394" s="14"/>
      <c r="SPV2394" s="14"/>
      <c r="SPW2394" s="14"/>
      <c r="SPX2394" s="14"/>
      <c r="SPY2394" s="14"/>
      <c r="SPZ2394" s="14"/>
      <c r="SQA2394" s="14"/>
      <c r="SQB2394" s="14"/>
      <c r="SQC2394" s="14"/>
      <c r="SQD2394" s="14"/>
      <c r="SQE2394" s="14"/>
      <c r="SQF2394" s="14"/>
      <c r="SQG2394" s="14"/>
      <c r="SQH2394" s="14"/>
      <c r="SQI2394" s="14"/>
      <c r="SQJ2394" s="14"/>
      <c r="SQK2394" s="14"/>
      <c r="SQL2394" s="14"/>
      <c r="SQM2394" s="14"/>
      <c r="SQN2394" s="14"/>
      <c r="SQO2394" s="14"/>
      <c r="SQP2394" s="14"/>
      <c r="SQQ2394" s="14"/>
      <c r="SQR2394" s="14"/>
      <c r="SQS2394" s="14"/>
      <c r="SQT2394" s="14"/>
      <c r="SQU2394" s="14"/>
      <c r="SQV2394" s="14"/>
      <c r="SQW2394" s="14"/>
      <c r="SQX2394" s="14"/>
      <c r="SQY2394" s="14"/>
      <c r="SQZ2394" s="14"/>
      <c r="SRA2394" s="14"/>
      <c r="SRB2394" s="14"/>
      <c r="SRC2394" s="14"/>
      <c r="SRD2394" s="14"/>
      <c r="SRE2394" s="14"/>
      <c r="SRF2394" s="14"/>
      <c r="SRG2394" s="14"/>
      <c r="SRH2394" s="14"/>
      <c r="SRI2394" s="14"/>
      <c r="SRJ2394" s="14"/>
      <c r="SRK2394" s="14"/>
      <c r="SRL2394" s="14"/>
      <c r="SRM2394" s="14"/>
      <c r="SRN2394" s="14"/>
      <c r="SRO2394" s="14"/>
      <c r="SRP2394" s="14"/>
      <c r="SRQ2394" s="14"/>
      <c r="SRR2394" s="14"/>
      <c r="SRS2394" s="14"/>
      <c r="SRT2394" s="14"/>
      <c r="SRU2394" s="14"/>
      <c r="SRV2394" s="14"/>
      <c r="SRW2394" s="14"/>
      <c r="SRX2394" s="14"/>
      <c r="SRY2394" s="14"/>
      <c r="SRZ2394" s="14"/>
      <c r="SSA2394" s="14"/>
      <c r="SSB2394" s="14"/>
      <c r="SSC2394" s="14"/>
      <c r="SSD2394" s="14"/>
      <c r="SSE2394" s="14"/>
      <c r="SSF2394" s="14"/>
      <c r="SSG2394" s="14"/>
      <c r="SSH2394" s="14"/>
      <c r="SSI2394" s="14"/>
      <c r="SSJ2394" s="14"/>
      <c r="SSK2394" s="14"/>
      <c r="SSL2394" s="14"/>
      <c r="SSM2394" s="14"/>
      <c r="SSN2394" s="14"/>
      <c r="SSO2394" s="14"/>
      <c r="SSP2394" s="14"/>
      <c r="SSQ2394" s="14"/>
      <c r="SSR2394" s="14"/>
      <c r="SSS2394" s="14"/>
      <c r="SST2394" s="14"/>
      <c r="SSU2394" s="14"/>
      <c r="SSV2394" s="14"/>
      <c r="SSW2394" s="14"/>
      <c r="SSX2394" s="14"/>
      <c r="SSY2394" s="14"/>
      <c r="SSZ2394" s="14"/>
      <c r="STA2394" s="14"/>
      <c r="STB2394" s="14"/>
      <c r="STC2394" s="14"/>
      <c r="STD2394" s="14"/>
      <c r="STE2394" s="14"/>
      <c r="STF2394" s="14"/>
      <c r="STG2394" s="14"/>
      <c r="STH2394" s="14"/>
      <c r="STI2394" s="14"/>
      <c r="STJ2394" s="14"/>
      <c r="STK2394" s="14"/>
      <c r="STL2394" s="14"/>
      <c r="STM2394" s="14"/>
      <c r="STN2394" s="14"/>
      <c r="STO2394" s="14"/>
      <c r="STP2394" s="14"/>
      <c r="STQ2394" s="14"/>
      <c r="STR2394" s="14"/>
      <c r="STS2394" s="14"/>
      <c r="STT2394" s="14"/>
      <c r="STU2394" s="14"/>
      <c r="STV2394" s="14"/>
      <c r="STW2394" s="14"/>
      <c r="STX2394" s="14"/>
      <c r="STY2394" s="14"/>
      <c r="STZ2394" s="14"/>
      <c r="SUA2394" s="14"/>
      <c r="SUB2394" s="14"/>
      <c r="SUC2394" s="14"/>
      <c r="SUD2394" s="14"/>
      <c r="SUE2394" s="14"/>
      <c r="SUF2394" s="14"/>
      <c r="SUG2394" s="14"/>
      <c r="SUH2394" s="14"/>
      <c r="SUI2394" s="14"/>
      <c r="SUJ2394" s="14"/>
      <c r="SUK2394" s="14"/>
      <c r="SUL2394" s="14"/>
      <c r="SUM2394" s="14"/>
      <c r="SUN2394" s="14"/>
      <c r="SUO2394" s="14"/>
      <c r="SUP2394" s="14"/>
      <c r="SUQ2394" s="14"/>
      <c r="SUR2394" s="14"/>
      <c r="SUS2394" s="14"/>
      <c r="SUT2394" s="14"/>
      <c r="SUU2394" s="14"/>
      <c r="SUV2394" s="14"/>
      <c r="SUW2394" s="14"/>
      <c r="SUX2394" s="14"/>
      <c r="SUY2394" s="14"/>
      <c r="SUZ2394" s="14"/>
      <c r="SVA2394" s="14"/>
      <c r="SVB2394" s="14"/>
      <c r="SVC2394" s="14"/>
      <c r="SVD2394" s="14"/>
      <c r="SVE2394" s="14"/>
      <c r="SVF2394" s="14"/>
      <c r="SVG2394" s="14"/>
      <c r="SVH2394" s="14"/>
      <c r="SVI2394" s="14"/>
      <c r="SVJ2394" s="14"/>
      <c r="SVK2394" s="14"/>
      <c r="SVL2394" s="14"/>
      <c r="SVM2394" s="14"/>
      <c r="SVN2394" s="14"/>
      <c r="SVO2394" s="14"/>
      <c r="SVP2394" s="14"/>
      <c r="SVQ2394" s="14"/>
      <c r="SVR2394" s="14"/>
      <c r="SVS2394" s="14"/>
      <c r="SVT2394" s="14"/>
      <c r="SVU2394" s="14"/>
      <c r="SVV2394" s="14"/>
      <c r="SVW2394" s="14"/>
      <c r="SVX2394" s="14"/>
      <c r="SVY2394" s="14"/>
      <c r="SVZ2394" s="14"/>
      <c r="SWA2394" s="14"/>
      <c r="SWB2394" s="14"/>
      <c r="SWC2394" s="14"/>
      <c r="SWD2394" s="14"/>
      <c r="SWE2394" s="14"/>
      <c r="SWF2394" s="14"/>
      <c r="SWG2394" s="14"/>
      <c r="SWH2394" s="14"/>
      <c r="SWI2394" s="14"/>
      <c r="SWJ2394" s="14"/>
      <c r="SWK2394" s="14"/>
      <c r="SWL2394" s="14"/>
      <c r="SWM2394" s="14"/>
      <c r="SWN2394" s="14"/>
      <c r="SWO2394" s="14"/>
      <c r="SWP2394" s="14"/>
      <c r="SWQ2394" s="14"/>
      <c r="SWR2394" s="14"/>
      <c r="SWS2394" s="14"/>
      <c r="SWT2394" s="14"/>
      <c r="SWU2394" s="14"/>
      <c r="SWV2394" s="14"/>
      <c r="SWW2394" s="14"/>
      <c r="SWX2394" s="14"/>
      <c r="SWY2394" s="14"/>
      <c r="SWZ2394" s="14"/>
      <c r="SXA2394" s="14"/>
      <c r="SXB2394" s="14"/>
      <c r="SXC2394" s="14"/>
      <c r="SXD2394" s="14"/>
      <c r="SXE2394" s="14"/>
      <c r="SXF2394" s="14"/>
      <c r="SXG2394" s="14"/>
      <c r="SXH2394" s="14"/>
      <c r="SXI2394" s="14"/>
      <c r="SXJ2394" s="14"/>
      <c r="SXK2394" s="14"/>
      <c r="SXL2394" s="14"/>
      <c r="SXM2394" s="14"/>
      <c r="SXN2394" s="14"/>
      <c r="SXO2394" s="14"/>
      <c r="SXP2394" s="14"/>
      <c r="SXQ2394" s="14"/>
      <c r="SXR2394" s="14"/>
      <c r="SXS2394" s="14"/>
      <c r="SXT2394" s="14"/>
      <c r="SXU2394" s="14"/>
      <c r="SXV2394" s="14"/>
      <c r="SXW2394" s="14"/>
      <c r="SXX2394" s="14"/>
      <c r="SXY2394" s="14"/>
      <c r="SXZ2394" s="14"/>
      <c r="SYA2394" s="14"/>
      <c r="SYB2394" s="14"/>
      <c r="SYC2394" s="14"/>
      <c r="SYD2394" s="14"/>
      <c r="SYE2394" s="14"/>
      <c r="SYF2394" s="14"/>
      <c r="SYG2394" s="14"/>
      <c r="SYH2394" s="14"/>
      <c r="SYI2394" s="14"/>
      <c r="SYJ2394" s="14"/>
      <c r="SYK2394" s="14"/>
      <c r="SYL2394" s="14"/>
      <c r="SYM2394" s="14"/>
      <c r="SYN2394" s="14"/>
      <c r="SYO2394" s="14"/>
      <c r="SYP2394" s="14"/>
      <c r="SYQ2394" s="14"/>
      <c r="SYR2394" s="14"/>
      <c r="SYS2394" s="14"/>
      <c r="SYT2394" s="14"/>
      <c r="SYU2394" s="14"/>
      <c r="SYV2394" s="14"/>
      <c r="SYW2394" s="14"/>
      <c r="SYX2394" s="14"/>
      <c r="SYY2394" s="14"/>
      <c r="SYZ2394" s="14"/>
      <c r="SZA2394" s="14"/>
      <c r="SZB2394" s="14"/>
      <c r="SZC2394" s="14"/>
      <c r="SZD2394" s="14"/>
      <c r="SZE2394" s="14"/>
      <c r="SZF2394" s="14"/>
      <c r="SZG2394" s="14"/>
      <c r="SZH2394" s="14"/>
      <c r="SZI2394" s="14"/>
      <c r="SZJ2394" s="14"/>
      <c r="SZK2394" s="14"/>
      <c r="SZL2394" s="14"/>
      <c r="SZM2394" s="14"/>
      <c r="SZN2394" s="14"/>
      <c r="SZO2394" s="14"/>
      <c r="SZP2394" s="14"/>
      <c r="SZQ2394" s="14"/>
      <c r="SZR2394" s="14"/>
      <c r="SZS2394" s="14"/>
      <c r="SZT2394" s="14"/>
      <c r="SZU2394" s="14"/>
      <c r="SZV2394" s="14"/>
      <c r="SZW2394" s="14"/>
      <c r="SZX2394" s="14"/>
      <c r="SZY2394" s="14"/>
      <c r="SZZ2394" s="14"/>
      <c r="TAA2394" s="14"/>
      <c r="TAB2394" s="14"/>
      <c r="TAC2394" s="14"/>
      <c r="TAD2394" s="14"/>
      <c r="TAE2394" s="14"/>
      <c r="TAF2394" s="14"/>
      <c r="TAG2394" s="14"/>
      <c r="TAH2394" s="14"/>
      <c r="TAI2394" s="14"/>
      <c r="TAJ2394" s="14"/>
      <c r="TAK2394" s="14"/>
      <c r="TAL2394" s="14"/>
      <c r="TAM2394" s="14"/>
      <c r="TAN2394" s="14"/>
      <c r="TAO2394" s="14"/>
      <c r="TAP2394" s="14"/>
      <c r="TAQ2394" s="14"/>
      <c r="TAR2394" s="14"/>
      <c r="TAS2394" s="14"/>
      <c r="TAT2394" s="14"/>
      <c r="TAU2394" s="14"/>
      <c r="TAV2394" s="14"/>
      <c r="TAW2394" s="14"/>
      <c r="TAX2394" s="14"/>
      <c r="TAY2394" s="14"/>
      <c r="TAZ2394" s="14"/>
      <c r="TBA2394" s="14"/>
      <c r="TBB2394" s="14"/>
      <c r="TBC2394" s="14"/>
      <c r="TBD2394" s="14"/>
      <c r="TBE2394" s="14"/>
      <c r="TBF2394" s="14"/>
      <c r="TBG2394" s="14"/>
      <c r="TBH2394" s="14"/>
      <c r="TBI2394" s="14"/>
      <c r="TBJ2394" s="14"/>
      <c r="TBK2394" s="14"/>
      <c r="TBL2394" s="14"/>
      <c r="TBM2394" s="14"/>
      <c r="TBN2394" s="14"/>
      <c r="TBO2394" s="14"/>
      <c r="TBP2394" s="14"/>
      <c r="TBQ2394" s="14"/>
      <c r="TBR2394" s="14"/>
      <c r="TBS2394" s="14"/>
      <c r="TBT2394" s="14"/>
      <c r="TBU2394" s="14"/>
      <c r="TBV2394" s="14"/>
      <c r="TBW2394" s="14"/>
      <c r="TBX2394" s="14"/>
      <c r="TBY2394" s="14"/>
      <c r="TBZ2394" s="14"/>
      <c r="TCA2394" s="14"/>
      <c r="TCB2394" s="14"/>
      <c r="TCC2394" s="14"/>
      <c r="TCD2394" s="14"/>
      <c r="TCE2394" s="14"/>
      <c r="TCF2394" s="14"/>
      <c r="TCG2394" s="14"/>
      <c r="TCH2394" s="14"/>
      <c r="TCI2394" s="14"/>
      <c r="TCJ2394" s="14"/>
      <c r="TCK2394" s="14"/>
      <c r="TCL2394" s="14"/>
      <c r="TCM2394" s="14"/>
      <c r="TCN2394" s="14"/>
      <c r="TCO2394" s="14"/>
      <c r="TCP2394" s="14"/>
      <c r="TCQ2394" s="14"/>
      <c r="TCR2394" s="14"/>
      <c r="TCS2394" s="14"/>
      <c r="TCT2394" s="14"/>
      <c r="TCU2394" s="14"/>
      <c r="TCV2394" s="14"/>
      <c r="TCW2394" s="14"/>
      <c r="TCX2394" s="14"/>
      <c r="TCY2394" s="14"/>
      <c r="TCZ2394" s="14"/>
      <c r="TDA2394" s="14"/>
      <c r="TDB2394" s="14"/>
      <c r="TDC2394" s="14"/>
      <c r="TDD2394" s="14"/>
      <c r="TDE2394" s="14"/>
      <c r="TDF2394" s="14"/>
      <c r="TDG2394" s="14"/>
      <c r="TDH2394" s="14"/>
      <c r="TDI2394" s="14"/>
      <c r="TDJ2394" s="14"/>
      <c r="TDK2394" s="14"/>
      <c r="TDL2394" s="14"/>
      <c r="TDM2394" s="14"/>
      <c r="TDN2394" s="14"/>
      <c r="TDO2394" s="14"/>
      <c r="TDP2394" s="14"/>
      <c r="TDQ2394" s="14"/>
      <c r="TDR2394" s="14"/>
      <c r="TDS2394" s="14"/>
      <c r="TDT2394" s="14"/>
      <c r="TDU2394" s="14"/>
      <c r="TDV2394" s="14"/>
      <c r="TDW2394" s="14"/>
      <c r="TDX2394" s="14"/>
      <c r="TDY2394" s="14"/>
      <c r="TDZ2394" s="14"/>
      <c r="TEA2394" s="14"/>
      <c r="TEB2394" s="14"/>
      <c r="TEC2394" s="14"/>
      <c r="TED2394" s="14"/>
      <c r="TEE2394" s="14"/>
      <c r="TEF2394" s="14"/>
      <c r="TEG2394" s="14"/>
      <c r="TEH2394" s="14"/>
      <c r="TEI2394" s="14"/>
      <c r="TEJ2394" s="14"/>
      <c r="TEK2394" s="14"/>
      <c r="TEL2394" s="14"/>
      <c r="TEM2394" s="14"/>
      <c r="TEN2394" s="14"/>
      <c r="TEO2394" s="14"/>
      <c r="TEP2394" s="14"/>
      <c r="TEQ2394" s="14"/>
      <c r="TER2394" s="14"/>
      <c r="TES2394" s="14"/>
      <c r="TET2394" s="14"/>
      <c r="TEU2394" s="14"/>
      <c r="TEV2394" s="14"/>
      <c r="TEW2394" s="14"/>
      <c r="TEX2394" s="14"/>
      <c r="TEY2394" s="14"/>
      <c r="TEZ2394" s="14"/>
      <c r="TFA2394" s="14"/>
      <c r="TFB2394" s="14"/>
      <c r="TFC2394" s="14"/>
      <c r="TFD2394" s="14"/>
      <c r="TFE2394" s="14"/>
      <c r="TFF2394" s="14"/>
      <c r="TFG2394" s="14"/>
      <c r="TFH2394" s="14"/>
      <c r="TFI2394" s="14"/>
      <c r="TFJ2394" s="14"/>
      <c r="TFK2394" s="14"/>
      <c r="TFL2394" s="14"/>
      <c r="TFM2394" s="14"/>
      <c r="TFN2394" s="14"/>
      <c r="TFO2394" s="14"/>
      <c r="TFP2394" s="14"/>
      <c r="TFQ2394" s="14"/>
      <c r="TFR2394" s="14"/>
      <c r="TFS2394" s="14"/>
      <c r="TFT2394" s="14"/>
      <c r="TFU2394" s="14"/>
      <c r="TFV2394" s="14"/>
      <c r="TFW2394" s="14"/>
      <c r="TFX2394" s="14"/>
      <c r="TFY2394" s="14"/>
      <c r="TFZ2394" s="14"/>
      <c r="TGA2394" s="14"/>
      <c r="TGB2394" s="14"/>
      <c r="TGC2394" s="14"/>
      <c r="TGD2394" s="14"/>
      <c r="TGE2394" s="14"/>
      <c r="TGF2394" s="14"/>
      <c r="TGG2394" s="14"/>
      <c r="TGH2394" s="14"/>
      <c r="TGI2394" s="14"/>
      <c r="TGJ2394" s="14"/>
      <c r="TGK2394" s="14"/>
      <c r="TGL2394" s="14"/>
      <c r="TGM2394" s="14"/>
      <c r="TGN2394" s="14"/>
      <c r="TGO2394" s="14"/>
      <c r="TGP2394" s="14"/>
      <c r="TGQ2394" s="14"/>
      <c r="TGR2394" s="14"/>
      <c r="TGS2394" s="14"/>
      <c r="TGT2394" s="14"/>
      <c r="TGU2394" s="14"/>
      <c r="TGV2394" s="14"/>
      <c r="TGW2394" s="14"/>
      <c r="TGX2394" s="14"/>
      <c r="TGY2394" s="14"/>
      <c r="TGZ2394" s="14"/>
      <c r="THA2394" s="14"/>
      <c r="THB2394" s="14"/>
      <c r="THC2394" s="14"/>
      <c r="THD2394" s="14"/>
      <c r="THE2394" s="14"/>
      <c r="THF2394" s="14"/>
      <c r="THG2394" s="14"/>
      <c r="THH2394" s="14"/>
      <c r="THI2394" s="14"/>
      <c r="THJ2394" s="14"/>
      <c r="THK2394" s="14"/>
      <c r="THL2394" s="14"/>
      <c r="THM2394" s="14"/>
      <c r="THN2394" s="14"/>
      <c r="THO2394" s="14"/>
      <c r="THP2394" s="14"/>
      <c r="THQ2394" s="14"/>
      <c r="THR2394" s="14"/>
      <c r="THS2394" s="14"/>
      <c r="THT2394" s="14"/>
      <c r="THU2394" s="14"/>
      <c r="THV2394" s="14"/>
      <c r="THW2394" s="14"/>
      <c r="THX2394" s="14"/>
      <c r="THY2394" s="14"/>
      <c r="THZ2394" s="14"/>
      <c r="TIA2394" s="14"/>
      <c r="TIB2394" s="14"/>
      <c r="TIC2394" s="14"/>
      <c r="TID2394" s="14"/>
      <c r="TIE2394" s="14"/>
      <c r="TIF2394" s="14"/>
      <c r="TIG2394" s="14"/>
      <c r="TIH2394" s="14"/>
      <c r="TII2394" s="14"/>
      <c r="TIJ2394" s="14"/>
      <c r="TIK2394" s="14"/>
      <c r="TIL2394" s="14"/>
      <c r="TIM2394" s="14"/>
      <c r="TIN2394" s="14"/>
      <c r="TIO2394" s="14"/>
      <c r="TIP2394" s="14"/>
      <c r="TIQ2394" s="14"/>
      <c r="TIR2394" s="14"/>
      <c r="TIS2394" s="14"/>
      <c r="TIT2394" s="14"/>
      <c r="TIU2394" s="14"/>
      <c r="TIV2394" s="14"/>
      <c r="TIW2394" s="14"/>
      <c r="TIX2394" s="14"/>
      <c r="TIY2394" s="14"/>
      <c r="TIZ2394" s="14"/>
      <c r="TJA2394" s="14"/>
      <c r="TJB2394" s="14"/>
      <c r="TJC2394" s="14"/>
      <c r="TJD2394" s="14"/>
      <c r="TJE2394" s="14"/>
      <c r="TJF2394" s="14"/>
      <c r="TJG2394" s="14"/>
      <c r="TJH2394" s="14"/>
      <c r="TJI2394" s="14"/>
      <c r="TJJ2394" s="14"/>
      <c r="TJK2394" s="14"/>
      <c r="TJL2394" s="14"/>
      <c r="TJM2394" s="14"/>
      <c r="TJN2394" s="14"/>
      <c r="TJO2394" s="14"/>
      <c r="TJP2394" s="14"/>
      <c r="TJQ2394" s="14"/>
      <c r="TJR2394" s="14"/>
      <c r="TJS2394" s="14"/>
      <c r="TJT2394" s="14"/>
      <c r="TJU2394" s="14"/>
      <c r="TJV2394" s="14"/>
      <c r="TJW2394" s="14"/>
      <c r="TJX2394" s="14"/>
      <c r="TJY2394" s="14"/>
      <c r="TJZ2394" s="14"/>
      <c r="TKA2394" s="14"/>
      <c r="TKB2394" s="14"/>
      <c r="TKC2394" s="14"/>
      <c r="TKD2394" s="14"/>
      <c r="TKE2394" s="14"/>
      <c r="TKF2394" s="14"/>
      <c r="TKG2394" s="14"/>
      <c r="TKH2394" s="14"/>
      <c r="TKI2394" s="14"/>
      <c r="TKJ2394" s="14"/>
      <c r="TKK2394" s="14"/>
      <c r="TKL2394" s="14"/>
      <c r="TKM2394" s="14"/>
      <c r="TKN2394" s="14"/>
      <c r="TKO2394" s="14"/>
      <c r="TKP2394" s="14"/>
      <c r="TKQ2394" s="14"/>
      <c r="TKR2394" s="14"/>
      <c r="TKS2394" s="14"/>
      <c r="TKT2394" s="14"/>
      <c r="TKU2394" s="14"/>
      <c r="TKV2394" s="14"/>
      <c r="TKW2394" s="14"/>
      <c r="TKX2394" s="14"/>
      <c r="TKY2394" s="14"/>
      <c r="TKZ2394" s="14"/>
      <c r="TLA2394" s="14"/>
      <c r="TLB2394" s="14"/>
      <c r="TLC2394" s="14"/>
      <c r="TLD2394" s="14"/>
      <c r="TLE2394" s="14"/>
      <c r="TLF2394" s="14"/>
      <c r="TLG2394" s="14"/>
      <c r="TLH2394" s="14"/>
      <c r="TLI2394" s="14"/>
      <c r="TLJ2394" s="14"/>
      <c r="TLK2394" s="14"/>
      <c r="TLL2394" s="14"/>
      <c r="TLM2394" s="14"/>
      <c r="TLN2394" s="14"/>
      <c r="TLO2394" s="14"/>
      <c r="TLP2394" s="14"/>
      <c r="TLQ2394" s="14"/>
      <c r="TLR2394" s="14"/>
      <c r="TLS2394" s="14"/>
      <c r="TLT2394" s="14"/>
      <c r="TLU2394" s="14"/>
      <c r="TLV2394" s="14"/>
      <c r="TLW2394" s="14"/>
      <c r="TLX2394" s="14"/>
      <c r="TLY2394" s="14"/>
      <c r="TLZ2394" s="14"/>
      <c r="TMA2394" s="14"/>
      <c r="TMB2394" s="14"/>
      <c r="TMC2394" s="14"/>
      <c r="TMD2394" s="14"/>
      <c r="TME2394" s="14"/>
      <c r="TMF2394" s="14"/>
      <c r="TMG2394" s="14"/>
      <c r="TMH2394" s="14"/>
      <c r="TMI2394" s="14"/>
      <c r="TMJ2394" s="14"/>
      <c r="TMK2394" s="14"/>
      <c r="TML2394" s="14"/>
      <c r="TMM2394" s="14"/>
      <c r="TMN2394" s="14"/>
      <c r="TMO2394" s="14"/>
      <c r="TMP2394" s="14"/>
      <c r="TMQ2394" s="14"/>
      <c r="TMR2394" s="14"/>
      <c r="TMS2394" s="14"/>
      <c r="TMT2394" s="14"/>
      <c r="TMU2394" s="14"/>
      <c r="TMV2394" s="14"/>
      <c r="TMW2394" s="14"/>
      <c r="TMX2394" s="14"/>
      <c r="TMY2394" s="14"/>
      <c r="TMZ2394" s="14"/>
      <c r="TNA2394" s="14"/>
      <c r="TNB2394" s="14"/>
      <c r="TNC2394" s="14"/>
      <c r="TND2394" s="14"/>
      <c r="TNE2394" s="14"/>
      <c r="TNF2394" s="14"/>
      <c r="TNG2394" s="14"/>
      <c r="TNH2394" s="14"/>
      <c r="TNI2394" s="14"/>
      <c r="TNJ2394" s="14"/>
      <c r="TNK2394" s="14"/>
      <c r="TNL2394" s="14"/>
      <c r="TNM2394" s="14"/>
      <c r="TNN2394" s="14"/>
      <c r="TNO2394" s="14"/>
      <c r="TNP2394" s="14"/>
      <c r="TNQ2394" s="14"/>
      <c r="TNR2394" s="14"/>
      <c r="TNS2394" s="14"/>
      <c r="TNT2394" s="14"/>
      <c r="TNU2394" s="14"/>
      <c r="TNV2394" s="14"/>
      <c r="TNW2394" s="14"/>
      <c r="TNX2394" s="14"/>
      <c r="TNY2394" s="14"/>
      <c r="TNZ2394" s="14"/>
      <c r="TOA2394" s="14"/>
      <c r="TOB2394" s="14"/>
      <c r="TOC2394" s="14"/>
      <c r="TOD2394" s="14"/>
      <c r="TOE2394" s="14"/>
      <c r="TOF2394" s="14"/>
      <c r="TOG2394" s="14"/>
      <c r="TOH2394" s="14"/>
      <c r="TOI2394" s="14"/>
      <c r="TOJ2394" s="14"/>
      <c r="TOK2394" s="14"/>
      <c r="TOL2394" s="14"/>
      <c r="TOM2394" s="14"/>
      <c r="TON2394" s="14"/>
      <c r="TOO2394" s="14"/>
      <c r="TOP2394" s="14"/>
      <c r="TOQ2394" s="14"/>
      <c r="TOR2394" s="14"/>
      <c r="TOS2394" s="14"/>
      <c r="TOT2394" s="14"/>
      <c r="TOU2394" s="14"/>
      <c r="TOV2394" s="14"/>
      <c r="TOW2394" s="14"/>
      <c r="TOX2394" s="14"/>
      <c r="TOY2394" s="14"/>
      <c r="TOZ2394" s="14"/>
      <c r="TPA2394" s="14"/>
      <c r="TPB2394" s="14"/>
      <c r="TPC2394" s="14"/>
      <c r="TPD2394" s="14"/>
      <c r="TPE2394" s="14"/>
      <c r="TPF2394" s="14"/>
      <c r="TPG2394" s="14"/>
      <c r="TPH2394" s="14"/>
      <c r="TPI2394" s="14"/>
      <c r="TPJ2394" s="14"/>
      <c r="TPK2394" s="14"/>
      <c r="TPL2394" s="14"/>
      <c r="TPM2394" s="14"/>
      <c r="TPN2394" s="14"/>
      <c r="TPO2394" s="14"/>
      <c r="TPP2394" s="14"/>
      <c r="TPQ2394" s="14"/>
      <c r="TPR2394" s="14"/>
      <c r="TPS2394" s="14"/>
      <c r="TPT2394" s="14"/>
      <c r="TPU2394" s="14"/>
      <c r="TPV2394" s="14"/>
      <c r="TPW2394" s="14"/>
      <c r="TPX2394" s="14"/>
      <c r="TPY2394" s="14"/>
      <c r="TPZ2394" s="14"/>
      <c r="TQA2394" s="14"/>
      <c r="TQB2394" s="14"/>
      <c r="TQC2394" s="14"/>
      <c r="TQD2394" s="14"/>
      <c r="TQE2394" s="14"/>
      <c r="TQF2394" s="14"/>
      <c r="TQG2394" s="14"/>
      <c r="TQH2394" s="14"/>
      <c r="TQI2394" s="14"/>
      <c r="TQJ2394" s="14"/>
      <c r="TQK2394" s="14"/>
      <c r="TQL2394" s="14"/>
      <c r="TQM2394" s="14"/>
      <c r="TQN2394" s="14"/>
      <c r="TQO2394" s="14"/>
      <c r="TQP2394" s="14"/>
      <c r="TQQ2394" s="14"/>
      <c r="TQR2394" s="14"/>
      <c r="TQS2394" s="14"/>
      <c r="TQT2394" s="14"/>
      <c r="TQU2394" s="14"/>
      <c r="TQV2394" s="14"/>
      <c r="TQW2394" s="14"/>
      <c r="TQX2394" s="14"/>
      <c r="TQY2394" s="14"/>
      <c r="TQZ2394" s="14"/>
      <c r="TRA2394" s="14"/>
      <c r="TRB2394" s="14"/>
      <c r="TRC2394" s="14"/>
      <c r="TRD2394" s="14"/>
      <c r="TRE2394" s="14"/>
      <c r="TRF2394" s="14"/>
      <c r="TRG2394" s="14"/>
      <c r="TRH2394" s="14"/>
      <c r="TRI2394" s="14"/>
      <c r="TRJ2394" s="14"/>
      <c r="TRK2394" s="14"/>
      <c r="TRL2394" s="14"/>
      <c r="TRM2394" s="14"/>
      <c r="TRN2394" s="14"/>
      <c r="TRO2394" s="14"/>
      <c r="TRP2394" s="14"/>
      <c r="TRQ2394" s="14"/>
      <c r="TRR2394" s="14"/>
      <c r="TRS2394" s="14"/>
      <c r="TRT2394" s="14"/>
      <c r="TRU2394" s="14"/>
      <c r="TRV2394" s="14"/>
      <c r="TRW2394" s="14"/>
      <c r="TRX2394" s="14"/>
      <c r="TRY2394" s="14"/>
      <c r="TRZ2394" s="14"/>
      <c r="TSA2394" s="14"/>
      <c r="TSB2394" s="14"/>
      <c r="TSC2394" s="14"/>
      <c r="TSD2394" s="14"/>
      <c r="TSE2394" s="14"/>
      <c r="TSF2394" s="14"/>
      <c r="TSG2394" s="14"/>
      <c r="TSH2394" s="14"/>
      <c r="TSI2394" s="14"/>
      <c r="TSJ2394" s="14"/>
      <c r="TSK2394" s="14"/>
      <c r="TSL2394" s="14"/>
      <c r="TSM2394" s="14"/>
      <c r="TSN2394" s="14"/>
      <c r="TSO2394" s="14"/>
      <c r="TSP2394" s="14"/>
      <c r="TSQ2394" s="14"/>
      <c r="TSR2394" s="14"/>
      <c r="TSS2394" s="14"/>
      <c r="TST2394" s="14"/>
      <c r="TSU2394" s="14"/>
      <c r="TSV2394" s="14"/>
      <c r="TSW2394" s="14"/>
      <c r="TSX2394" s="14"/>
      <c r="TSY2394" s="14"/>
      <c r="TSZ2394" s="14"/>
      <c r="TTA2394" s="14"/>
      <c r="TTB2394" s="14"/>
      <c r="TTC2394" s="14"/>
      <c r="TTD2394" s="14"/>
      <c r="TTE2394" s="14"/>
      <c r="TTF2394" s="14"/>
      <c r="TTG2394" s="14"/>
      <c r="TTH2394" s="14"/>
      <c r="TTI2394" s="14"/>
      <c r="TTJ2394" s="14"/>
      <c r="TTK2394" s="14"/>
      <c r="TTL2394" s="14"/>
      <c r="TTM2394" s="14"/>
      <c r="TTN2394" s="14"/>
      <c r="TTO2394" s="14"/>
      <c r="TTP2394" s="14"/>
      <c r="TTQ2394" s="14"/>
      <c r="TTR2394" s="14"/>
      <c r="TTS2394" s="14"/>
      <c r="TTT2394" s="14"/>
      <c r="TTU2394" s="14"/>
      <c r="TTV2394" s="14"/>
      <c r="TTW2394" s="14"/>
      <c r="TTX2394" s="14"/>
      <c r="TTY2394" s="14"/>
      <c r="TTZ2394" s="14"/>
      <c r="TUA2394" s="14"/>
      <c r="TUB2394" s="14"/>
      <c r="TUC2394" s="14"/>
      <c r="TUD2394" s="14"/>
      <c r="TUE2394" s="14"/>
      <c r="TUF2394" s="14"/>
      <c r="TUG2394" s="14"/>
      <c r="TUH2394" s="14"/>
      <c r="TUI2394" s="14"/>
      <c r="TUJ2394" s="14"/>
      <c r="TUK2394" s="14"/>
      <c r="TUL2394" s="14"/>
      <c r="TUM2394" s="14"/>
      <c r="TUN2394" s="14"/>
      <c r="TUO2394" s="14"/>
      <c r="TUP2394" s="14"/>
      <c r="TUQ2394" s="14"/>
      <c r="TUR2394" s="14"/>
      <c r="TUS2394" s="14"/>
      <c r="TUT2394" s="14"/>
      <c r="TUU2394" s="14"/>
      <c r="TUV2394" s="14"/>
      <c r="TUW2394" s="14"/>
      <c r="TUX2394" s="14"/>
      <c r="TUY2394" s="14"/>
      <c r="TUZ2394" s="14"/>
      <c r="TVA2394" s="14"/>
      <c r="TVB2394" s="14"/>
      <c r="TVC2394" s="14"/>
      <c r="TVD2394" s="14"/>
      <c r="TVE2394" s="14"/>
      <c r="TVF2394" s="14"/>
      <c r="TVG2394" s="14"/>
      <c r="TVH2394" s="14"/>
      <c r="TVI2394" s="14"/>
      <c r="TVJ2394" s="14"/>
      <c r="TVK2394" s="14"/>
      <c r="TVL2394" s="14"/>
      <c r="TVM2394" s="14"/>
      <c r="TVN2394" s="14"/>
      <c r="TVO2394" s="14"/>
      <c r="TVP2394" s="14"/>
      <c r="TVQ2394" s="14"/>
      <c r="TVR2394" s="14"/>
      <c r="TVS2394" s="14"/>
      <c r="TVT2394" s="14"/>
      <c r="TVU2394" s="14"/>
      <c r="TVV2394" s="14"/>
      <c r="TVW2394" s="14"/>
      <c r="TVX2394" s="14"/>
      <c r="TVY2394" s="14"/>
      <c r="TVZ2394" s="14"/>
      <c r="TWA2394" s="14"/>
      <c r="TWB2394" s="14"/>
      <c r="TWC2394" s="14"/>
      <c r="TWD2394" s="14"/>
      <c r="TWE2394" s="14"/>
      <c r="TWF2394" s="14"/>
      <c r="TWG2394" s="14"/>
      <c r="TWH2394" s="14"/>
      <c r="TWI2394" s="14"/>
      <c r="TWJ2394" s="14"/>
      <c r="TWK2394" s="14"/>
      <c r="TWL2394" s="14"/>
      <c r="TWM2394" s="14"/>
      <c r="TWN2394" s="14"/>
      <c r="TWO2394" s="14"/>
      <c r="TWP2394" s="14"/>
      <c r="TWQ2394" s="14"/>
      <c r="TWR2394" s="14"/>
      <c r="TWS2394" s="14"/>
      <c r="TWT2394" s="14"/>
      <c r="TWU2394" s="14"/>
      <c r="TWV2394" s="14"/>
      <c r="TWW2394" s="14"/>
      <c r="TWX2394" s="14"/>
      <c r="TWY2394" s="14"/>
      <c r="TWZ2394" s="14"/>
      <c r="TXA2394" s="14"/>
      <c r="TXB2394" s="14"/>
      <c r="TXC2394" s="14"/>
      <c r="TXD2394" s="14"/>
      <c r="TXE2394" s="14"/>
      <c r="TXF2394" s="14"/>
      <c r="TXG2394" s="14"/>
      <c r="TXH2394" s="14"/>
      <c r="TXI2394" s="14"/>
      <c r="TXJ2394" s="14"/>
      <c r="TXK2394" s="14"/>
      <c r="TXL2394" s="14"/>
      <c r="TXM2394" s="14"/>
      <c r="TXN2394" s="14"/>
      <c r="TXO2394" s="14"/>
      <c r="TXP2394" s="14"/>
      <c r="TXQ2394" s="14"/>
      <c r="TXR2394" s="14"/>
      <c r="TXS2394" s="14"/>
      <c r="TXT2394" s="14"/>
      <c r="TXU2394" s="14"/>
      <c r="TXV2394" s="14"/>
      <c r="TXW2394" s="14"/>
      <c r="TXX2394" s="14"/>
      <c r="TXY2394" s="14"/>
      <c r="TXZ2394" s="14"/>
      <c r="TYA2394" s="14"/>
      <c r="TYB2394" s="14"/>
      <c r="TYC2394" s="14"/>
      <c r="TYD2394" s="14"/>
      <c r="TYE2394" s="14"/>
      <c r="TYF2394" s="14"/>
      <c r="TYG2394" s="14"/>
      <c r="TYH2394" s="14"/>
      <c r="TYI2394" s="14"/>
      <c r="TYJ2394" s="14"/>
      <c r="TYK2394" s="14"/>
      <c r="TYL2394" s="14"/>
      <c r="TYM2394" s="14"/>
      <c r="TYN2394" s="14"/>
      <c r="TYO2394" s="14"/>
      <c r="TYP2394" s="14"/>
      <c r="TYQ2394" s="14"/>
      <c r="TYR2394" s="14"/>
      <c r="TYS2394" s="14"/>
      <c r="TYT2394" s="14"/>
      <c r="TYU2394" s="14"/>
      <c r="TYV2394" s="14"/>
      <c r="TYW2394" s="14"/>
      <c r="TYX2394" s="14"/>
      <c r="TYY2394" s="14"/>
      <c r="TYZ2394" s="14"/>
      <c r="TZA2394" s="14"/>
      <c r="TZB2394" s="14"/>
      <c r="TZC2394" s="14"/>
      <c r="TZD2394" s="14"/>
      <c r="TZE2394" s="14"/>
      <c r="TZF2394" s="14"/>
      <c r="TZG2394" s="14"/>
      <c r="TZH2394" s="14"/>
      <c r="TZI2394" s="14"/>
      <c r="TZJ2394" s="14"/>
      <c r="TZK2394" s="14"/>
      <c r="TZL2394" s="14"/>
      <c r="TZM2394" s="14"/>
      <c r="TZN2394" s="14"/>
      <c r="TZO2394" s="14"/>
      <c r="TZP2394" s="14"/>
      <c r="TZQ2394" s="14"/>
      <c r="TZR2394" s="14"/>
      <c r="TZS2394" s="14"/>
      <c r="TZT2394" s="14"/>
      <c r="TZU2394" s="14"/>
      <c r="TZV2394" s="14"/>
      <c r="TZW2394" s="14"/>
      <c r="TZX2394" s="14"/>
      <c r="TZY2394" s="14"/>
      <c r="TZZ2394" s="14"/>
      <c r="UAA2394" s="14"/>
      <c r="UAB2394" s="14"/>
      <c r="UAC2394" s="14"/>
      <c r="UAD2394" s="14"/>
      <c r="UAE2394" s="14"/>
      <c r="UAF2394" s="14"/>
      <c r="UAG2394" s="14"/>
      <c r="UAH2394" s="14"/>
      <c r="UAI2394" s="14"/>
      <c r="UAJ2394" s="14"/>
      <c r="UAK2394" s="14"/>
      <c r="UAL2394" s="14"/>
      <c r="UAM2394" s="14"/>
      <c r="UAN2394" s="14"/>
      <c r="UAO2394" s="14"/>
      <c r="UAP2394" s="14"/>
      <c r="UAQ2394" s="14"/>
      <c r="UAR2394" s="14"/>
      <c r="UAS2394" s="14"/>
      <c r="UAT2394" s="14"/>
      <c r="UAU2394" s="14"/>
      <c r="UAV2394" s="14"/>
      <c r="UAW2394" s="14"/>
      <c r="UAX2394" s="14"/>
      <c r="UAY2394" s="14"/>
      <c r="UAZ2394" s="14"/>
      <c r="UBA2394" s="14"/>
      <c r="UBB2394" s="14"/>
      <c r="UBC2394" s="14"/>
      <c r="UBD2394" s="14"/>
      <c r="UBE2394" s="14"/>
      <c r="UBF2394" s="14"/>
      <c r="UBG2394" s="14"/>
      <c r="UBH2394" s="14"/>
      <c r="UBI2394" s="14"/>
      <c r="UBJ2394" s="14"/>
      <c r="UBK2394" s="14"/>
      <c r="UBL2394" s="14"/>
      <c r="UBM2394" s="14"/>
      <c r="UBN2394" s="14"/>
      <c r="UBO2394" s="14"/>
      <c r="UBP2394" s="14"/>
      <c r="UBQ2394" s="14"/>
      <c r="UBR2394" s="14"/>
      <c r="UBS2394" s="14"/>
      <c r="UBT2394" s="14"/>
      <c r="UBU2394" s="14"/>
      <c r="UBV2394" s="14"/>
      <c r="UBW2394" s="14"/>
      <c r="UBX2394" s="14"/>
      <c r="UBY2394" s="14"/>
      <c r="UBZ2394" s="14"/>
      <c r="UCA2394" s="14"/>
      <c r="UCB2394" s="14"/>
      <c r="UCC2394" s="14"/>
      <c r="UCD2394" s="14"/>
      <c r="UCE2394" s="14"/>
      <c r="UCF2394" s="14"/>
      <c r="UCG2394" s="14"/>
      <c r="UCH2394" s="14"/>
      <c r="UCI2394" s="14"/>
      <c r="UCJ2394" s="14"/>
      <c r="UCK2394" s="14"/>
      <c r="UCL2394" s="14"/>
      <c r="UCM2394" s="14"/>
      <c r="UCN2394" s="14"/>
      <c r="UCO2394" s="14"/>
      <c r="UCP2394" s="14"/>
      <c r="UCQ2394" s="14"/>
      <c r="UCR2394" s="14"/>
      <c r="UCS2394" s="14"/>
      <c r="UCT2394" s="14"/>
      <c r="UCU2394" s="14"/>
      <c r="UCV2394" s="14"/>
      <c r="UCW2394" s="14"/>
      <c r="UCX2394" s="14"/>
      <c r="UCY2394" s="14"/>
      <c r="UCZ2394" s="14"/>
      <c r="UDA2394" s="14"/>
      <c r="UDB2394" s="14"/>
      <c r="UDC2394" s="14"/>
      <c r="UDD2394" s="14"/>
      <c r="UDE2394" s="14"/>
      <c r="UDF2394" s="14"/>
      <c r="UDG2394" s="14"/>
      <c r="UDH2394" s="14"/>
      <c r="UDI2394" s="14"/>
      <c r="UDJ2394" s="14"/>
      <c r="UDK2394" s="14"/>
      <c r="UDL2394" s="14"/>
      <c r="UDM2394" s="14"/>
      <c r="UDN2394" s="14"/>
      <c r="UDO2394" s="14"/>
      <c r="UDP2394" s="14"/>
      <c r="UDQ2394" s="14"/>
      <c r="UDR2394" s="14"/>
      <c r="UDS2394" s="14"/>
      <c r="UDT2394" s="14"/>
      <c r="UDU2394" s="14"/>
      <c r="UDV2394" s="14"/>
      <c r="UDW2394" s="14"/>
      <c r="UDX2394" s="14"/>
      <c r="UDY2394" s="14"/>
      <c r="UDZ2394" s="14"/>
      <c r="UEA2394" s="14"/>
      <c r="UEB2394" s="14"/>
      <c r="UEC2394" s="14"/>
      <c r="UED2394" s="14"/>
      <c r="UEE2394" s="14"/>
      <c r="UEF2394" s="14"/>
      <c r="UEG2394" s="14"/>
      <c r="UEH2394" s="14"/>
      <c r="UEI2394" s="14"/>
      <c r="UEJ2394" s="14"/>
      <c r="UEK2394" s="14"/>
      <c r="UEL2394" s="14"/>
      <c r="UEM2394" s="14"/>
      <c r="UEN2394" s="14"/>
      <c r="UEO2394" s="14"/>
      <c r="UEP2394" s="14"/>
      <c r="UEQ2394" s="14"/>
      <c r="UER2394" s="14"/>
      <c r="UES2394" s="14"/>
      <c r="UET2394" s="14"/>
      <c r="UEU2394" s="14"/>
      <c r="UEV2394" s="14"/>
      <c r="UEW2394" s="14"/>
      <c r="UEX2394" s="14"/>
      <c r="UEY2394" s="14"/>
      <c r="UEZ2394" s="14"/>
      <c r="UFA2394" s="14"/>
      <c r="UFB2394" s="14"/>
      <c r="UFC2394" s="14"/>
      <c r="UFD2394" s="14"/>
      <c r="UFE2394" s="14"/>
      <c r="UFF2394" s="14"/>
      <c r="UFG2394" s="14"/>
      <c r="UFH2394" s="14"/>
      <c r="UFI2394" s="14"/>
      <c r="UFJ2394" s="14"/>
      <c r="UFK2394" s="14"/>
      <c r="UFL2394" s="14"/>
      <c r="UFM2394" s="14"/>
      <c r="UFN2394" s="14"/>
      <c r="UFO2394" s="14"/>
      <c r="UFP2394" s="14"/>
      <c r="UFQ2394" s="14"/>
      <c r="UFR2394" s="14"/>
      <c r="UFS2394" s="14"/>
      <c r="UFT2394" s="14"/>
      <c r="UFU2394" s="14"/>
      <c r="UFV2394" s="14"/>
      <c r="UFW2394" s="14"/>
      <c r="UFX2394" s="14"/>
      <c r="UFY2394" s="14"/>
      <c r="UFZ2394" s="14"/>
      <c r="UGA2394" s="14"/>
      <c r="UGB2394" s="14"/>
      <c r="UGC2394" s="14"/>
      <c r="UGD2394" s="14"/>
      <c r="UGE2394" s="14"/>
      <c r="UGF2394" s="14"/>
      <c r="UGG2394" s="14"/>
      <c r="UGH2394" s="14"/>
      <c r="UGI2394" s="14"/>
      <c r="UGJ2394" s="14"/>
      <c r="UGK2394" s="14"/>
      <c r="UGL2394" s="14"/>
      <c r="UGM2394" s="14"/>
      <c r="UGN2394" s="14"/>
      <c r="UGO2394" s="14"/>
      <c r="UGP2394" s="14"/>
      <c r="UGQ2394" s="14"/>
      <c r="UGR2394" s="14"/>
      <c r="UGS2394" s="14"/>
      <c r="UGT2394" s="14"/>
      <c r="UGU2394" s="14"/>
      <c r="UGV2394" s="14"/>
      <c r="UGW2394" s="14"/>
      <c r="UGX2394" s="14"/>
      <c r="UGY2394" s="14"/>
      <c r="UGZ2394" s="14"/>
      <c r="UHA2394" s="14"/>
      <c r="UHB2394" s="14"/>
      <c r="UHC2394" s="14"/>
      <c r="UHD2394" s="14"/>
      <c r="UHE2394" s="14"/>
      <c r="UHF2394" s="14"/>
      <c r="UHG2394" s="14"/>
      <c r="UHH2394" s="14"/>
      <c r="UHI2394" s="14"/>
      <c r="UHJ2394" s="14"/>
      <c r="UHK2394" s="14"/>
      <c r="UHL2394" s="14"/>
      <c r="UHM2394" s="14"/>
      <c r="UHN2394" s="14"/>
      <c r="UHO2394" s="14"/>
      <c r="UHP2394" s="14"/>
      <c r="UHQ2394" s="14"/>
      <c r="UHR2394" s="14"/>
      <c r="UHS2394" s="14"/>
      <c r="UHT2394" s="14"/>
      <c r="UHU2394" s="14"/>
      <c r="UHV2394" s="14"/>
      <c r="UHW2394" s="14"/>
      <c r="UHX2394" s="14"/>
      <c r="UHY2394" s="14"/>
      <c r="UHZ2394" s="14"/>
      <c r="UIA2394" s="14"/>
      <c r="UIB2394" s="14"/>
      <c r="UIC2394" s="14"/>
      <c r="UID2394" s="14"/>
      <c r="UIE2394" s="14"/>
      <c r="UIF2394" s="14"/>
      <c r="UIG2394" s="14"/>
      <c r="UIH2394" s="14"/>
      <c r="UII2394" s="14"/>
      <c r="UIJ2394" s="14"/>
      <c r="UIK2394" s="14"/>
      <c r="UIL2394" s="14"/>
      <c r="UIM2394" s="14"/>
      <c r="UIN2394" s="14"/>
      <c r="UIO2394" s="14"/>
      <c r="UIP2394" s="14"/>
      <c r="UIQ2394" s="14"/>
      <c r="UIR2394" s="14"/>
      <c r="UIS2394" s="14"/>
      <c r="UIT2394" s="14"/>
      <c r="UIU2394" s="14"/>
      <c r="UIV2394" s="14"/>
      <c r="UIW2394" s="14"/>
      <c r="UIX2394" s="14"/>
      <c r="UIY2394" s="14"/>
      <c r="UIZ2394" s="14"/>
      <c r="UJA2394" s="14"/>
      <c r="UJB2394" s="14"/>
      <c r="UJC2394" s="14"/>
      <c r="UJD2394" s="14"/>
      <c r="UJE2394" s="14"/>
      <c r="UJF2394" s="14"/>
      <c r="UJG2394" s="14"/>
      <c r="UJH2394" s="14"/>
      <c r="UJI2394" s="14"/>
      <c r="UJJ2394" s="14"/>
      <c r="UJK2394" s="14"/>
      <c r="UJL2394" s="14"/>
      <c r="UJM2394" s="14"/>
      <c r="UJN2394" s="14"/>
      <c r="UJO2394" s="14"/>
      <c r="UJP2394" s="14"/>
      <c r="UJQ2394" s="14"/>
      <c r="UJR2394" s="14"/>
      <c r="UJS2394" s="14"/>
      <c r="UJT2394" s="14"/>
      <c r="UJU2394" s="14"/>
      <c r="UJV2394" s="14"/>
      <c r="UJW2394" s="14"/>
      <c r="UJX2394" s="14"/>
      <c r="UJY2394" s="14"/>
      <c r="UJZ2394" s="14"/>
      <c r="UKA2394" s="14"/>
      <c r="UKB2394" s="14"/>
      <c r="UKC2394" s="14"/>
      <c r="UKD2394" s="14"/>
      <c r="UKE2394" s="14"/>
      <c r="UKF2394" s="14"/>
      <c r="UKG2394" s="14"/>
      <c r="UKH2394" s="14"/>
      <c r="UKI2394" s="14"/>
      <c r="UKJ2394" s="14"/>
      <c r="UKK2394" s="14"/>
      <c r="UKL2394" s="14"/>
      <c r="UKM2394" s="14"/>
      <c r="UKN2394" s="14"/>
      <c r="UKO2394" s="14"/>
      <c r="UKP2394" s="14"/>
      <c r="UKQ2394" s="14"/>
      <c r="UKR2394" s="14"/>
      <c r="UKS2394" s="14"/>
      <c r="UKT2394" s="14"/>
      <c r="UKU2394" s="14"/>
      <c r="UKV2394" s="14"/>
      <c r="UKW2394" s="14"/>
      <c r="UKX2394" s="14"/>
      <c r="UKY2394" s="14"/>
      <c r="UKZ2394" s="14"/>
      <c r="ULA2394" s="14"/>
      <c r="ULB2394" s="14"/>
      <c r="ULC2394" s="14"/>
      <c r="ULD2394" s="14"/>
      <c r="ULE2394" s="14"/>
      <c r="ULF2394" s="14"/>
      <c r="ULG2394" s="14"/>
      <c r="ULH2394" s="14"/>
      <c r="ULI2394" s="14"/>
      <c r="ULJ2394" s="14"/>
      <c r="ULK2394" s="14"/>
      <c r="ULL2394" s="14"/>
      <c r="ULM2394" s="14"/>
      <c r="ULN2394" s="14"/>
      <c r="ULO2394" s="14"/>
      <c r="ULP2394" s="14"/>
      <c r="ULQ2394" s="14"/>
      <c r="ULR2394" s="14"/>
      <c r="ULS2394" s="14"/>
      <c r="ULT2394" s="14"/>
      <c r="ULU2394" s="14"/>
      <c r="ULV2394" s="14"/>
      <c r="ULW2394" s="14"/>
      <c r="ULX2394" s="14"/>
      <c r="ULY2394" s="14"/>
      <c r="ULZ2394" s="14"/>
      <c r="UMA2394" s="14"/>
      <c r="UMB2394" s="14"/>
      <c r="UMC2394" s="14"/>
      <c r="UMD2394" s="14"/>
      <c r="UME2394" s="14"/>
      <c r="UMF2394" s="14"/>
      <c r="UMG2394" s="14"/>
      <c r="UMH2394" s="14"/>
      <c r="UMI2394" s="14"/>
      <c r="UMJ2394" s="14"/>
      <c r="UMK2394" s="14"/>
      <c r="UML2394" s="14"/>
      <c r="UMM2394" s="14"/>
      <c r="UMN2394" s="14"/>
      <c r="UMO2394" s="14"/>
      <c r="UMP2394" s="14"/>
      <c r="UMQ2394" s="14"/>
      <c r="UMR2394" s="14"/>
      <c r="UMS2394" s="14"/>
      <c r="UMT2394" s="14"/>
      <c r="UMU2394" s="14"/>
      <c r="UMV2394" s="14"/>
      <c r="UMW2394" s="14"/>
      <c r="UMX2394" s="14"/>
      <c r="UMY2394" s="14"/>
      <c r="UMZ2394" s="14"/>
      <c r="UNA2394" s="14"/>
      <c r="UNB2394" s="14"/>
      <c r="UNC2394" s="14"/>
      <c r="UND2394" s="14"/>
      <c r="UNE2394" s="14"/>
      <c r="UNF2394" s="14"/>
      <c r="UNG2394" s="14"/>
      <c r="UNH2394" s="14"/>
      <c r="UNI2394" s="14"/>
      <c r="UNJ2394" s="14"/>
      <c r="UNK2394" s="14"/>
      <c r="UNL2394" s="14"/>
      <c r="UNM2394" s="14"/>
      <c r="UNN2394" s="14"/>
      <c r="UNO2394" s="14"/>
      <c r="UNP2394" s="14"/>
      <c r="UNQ2394" s="14"/>
      <c r="UNR2394" s="14"/>
      <c r="UNS2394" s="14"/>
      <c r="UNT2394" s="14"/>
      <c r="UNU2394" s="14"/>
      <c r="UNV2394" s="14"/>
      <c r="UNW2394" s="14"/>
      <c r="UNX2394" s="14"/>
      <c r="UNY2394" s="14"/>
      <c r="UNZ2394" s="14"/>
      <c r="UOA2394" s="14"/>
      <c r="UOB2394" s="14"/>
      <c r="UOC2394" s="14"/>
      <c r="UOD2394" s="14"/>
      <c r="UOE2394" s="14"/>
      <c r="UOF2394" s="14"/>
      <c r="UOG2394" s="14"/>
      <c r="UOH2394" s="14"/>
      <c r="UOI2394" s="14"/>
      <c r="UOJ2394" s="14"/>
      <c r="UOK2394" s="14"/>
      <c r="UOL2394" s="14"/>
      <c r="UOM2394" s="14"/>
      <c r="UON2394" s="14"/>
      <c r="UOO2394" s="14"/>
      <c r="UOP2394" s="14"/>
      <c r="UOQ2394" s="14"/>
      <c r="UOR2394" s="14"/>
      <c r="UOS2394" s="14"/>
      <c r="UOT2394" s="14"/>
      <c r="UOU2394" s="14"/>
      <c r="UOV2394" s="14"/>
      <c r="UOW2394" s="14"/>
      <c r="UOX2394" s="14"/>
      <c r="UOY2394" s="14"/>
      <c r="UOZ2394" s="14"/>
      <c r="UPA2394" s="14"/>
      <c r="UPB2394" s="14"/>
      <c r="UPC2394" s="14"/>
      <c r="UPD2394" s="14"/>
      <c r="UPE2394" s="14"/>
      <c r="UPF2394" s="14"/>
      <c r="UPG2394" s="14"/>
      <c r="UPH2394" s="14"/>
      <c r="UPI2394" s="14"/>
      <c r="UPJ2394" s="14"/>
      <c r="UPK2394" s="14"/>
      <c r="UPL2394" s="14"/>
      <c r="UPM2394" s="14"/>
      <c r="UPN2394" s="14"/>
      <c r="UPO2394" s="14"/>
      <c r="UPP2394" s="14"/>
      <c r="UPQ2394" s="14"/>
      <c r="UPR2394" s="14"/>
      <c r="UPS2394" s="14"/>
      <c r="UPT2394" s="14"/>
      <c r="UPU2394" s="14"/>
      <c r="UPV2394" s="14"/>
      <c r="UPW2394" s="14"/>
      <c r="UPX2394" s="14"/>
      <c r="UPY2394" s="14"/>
      <c r="UPZ2394" s="14"/>
      <c r="UQA2394" s="14"/>
      <c r="UQB2394" s="14"/>
      <c r="UQC2394" s="14"/>
      <c r="UQD2394" s="14"/>
      <c r="UQE2394" s="14"/>
      <c r="UQF2394" s="14"/>
      <c r="UQG2394" s="14"/>
      <c r="UQH2394" s="14"/>
      <c r="UQI2394" s="14"/>
      <c r="UQJ2394" s="14"/>
      <c r="UQK2394" s="14"/>
      <c r="UQL2394" s="14"/>
      <c r="UQM2394" s="14"/>
      <c r="UQN2394" s="14"/>
      <c r="UQO2394" s="14"/>
      <c r="UQP2394" s="14"/>
      <c r="UQQ2394" s="14"/>
      <c r="UQR2394" s="14"/>
      <c r="UQS2394" s="14"/>
      <c r="UQT2394" s="14"/>
      <c r="UQU2394" s="14"/>
      <c r="UQV2394" s="14"/>
      <c r="UQW2394" s="14"/>
      <c r="UQX2394" s="14"/>
      <c r="UQY2394" s="14"/>
      <c r="UQZ2394" s="14"/>
      <c r="URA2394" s="14"/>
      <c r="URB2394" s="14"/>
      <c r="URC2394" s="14"/>
      <c r="URD2394" s="14"/>
      <c r="URE2394" s="14"/>
      <c r="URF2394" s="14"/>
      <c r="URG2394" s="14"/>
      <c r="URH2394" s="14"/>
      <c r="URI2394" s="14"/>
      <c r="URJ2394" s="14"/>
      <c r="URK2394" s="14"/>
      <c r="URL2394" s="14"/>
      <c r="URM2394" s="14"/>
      <c r="URN2394" s="14"/>
      <c r="URO2394" s="14"/>
      <c r="URP2394" s="14"/>
      <c r="URQ2394" s="14"/>
      <c r="URR2394" s="14"/>
      <c r="URS2394" s="14"/>
      <c r="URT2394" s="14"/>
      <c r="URU2394" s="14"/>
      <c r="URV2394" s="14"/>
      <c r="URW2394" s="14"/>
      <c r="URX2394" s="14"/>
      <c r="URY2394" s="14"/>
      <c r="URZ2394" s="14"/>
      <c r="USA2394" s="14"/>
      <c r="USB2394" s="14"/>
      <c r="USC2394" s="14"/>
      <c r="USD2394" s="14"/>
      <c r="USE2394" s="14"/>
      <c r="USF2394" s="14"/>
      <c r="USG2394" s="14"/>
      <c r="USH2394" s="14"/>
      <c r="USI2394" s="14"/>
      <c r="USJ2394" s="14"/>
      <c r="USK2394" s="14"/>
      <c r="USL2394" s="14"/>
      <c r="USM2394" s="14"/>
      <c r="USN2394" s="14"/>
      <c r="USO2394" s="14"/>
      <c r="USP2394" s="14"/>
      <c r="USQ2394" s="14"/>
      <c r="USR2394" s="14"/>
      <c r="USS2394" s="14"/>
      <c r="UST2394" s="14"/>
      <c r="USU2394" s="14"/>
      <c r="USV2394" s="14"/>
      <c r="USW2394" s="14"/>
      <c r="USX2394" s="14"/>
      <c r="USY2394" s="14"/>
      <c r="USZ2394" s="14"/>
      <c r="UTA2394" s="14"/>
      <c r="UTB2394" s="14"/>
      <c r="UTC2394" s="14"/>
      <c r="UTD2394" s="14"/>
      <c r="UTE2394" s="14"/>
      <c r="UTF2394" s="14"/>
      <c r="UTG2394" s="14"/>
      <c r="UTH2394" s="14"/>
      <c r="UTI2394" s="14"/>
      <c r="UTJ2394" s="14"/>
      <c r="UTK2394" s="14"/>
      <c r="UTL2394" s="14"/>
      <c r="UTM2394" s="14"/>
      <c r="UTN2394" s="14"/>
      <c r="UTO2394" s="14"/>
      <c r="UTP2394" s="14"/>
      <c r="UTQ2394" s="14"/>
      <c r="UTR2394" s="14"/>
      <c r="UTS2394" s="14"/>
      <c r="UTT2394" s="14"/>
      <c r="UTU2394" s="14"/>
      <c r="UTV2394" s="14"/>
      <c r="UTW2394" s="14"/>
      <c r="UTX2394" s="14"/>
      <c r="UTY2394" s="14"/>
      <c r="UTZ2394" s="14"/>
      <c r="UUA2394" s="14"/>
      <c r="UUB2394" s="14"/>
      <c r="UUC2394" s="14"/>
      <c r="UUD2394" s="14"/>
      <c r="UUE2394" s="14"/>
      <c r="UUF2394" s="14"/>
      <c r="UUG2394" s="14"/>
      <c r="UUH2394" s="14"/>
      <c r="UUI2394" s="14"/>
      <c r="UUJ2394" s="14"/>
      <c r="UUK2394" s="14"/>
      <c r="UUL2394" s="14"/>
      <c r="UUM2394" s="14"/>
      <c r="UUN2394" s="14"/>
      <c r="UUO2394" s="14"/>
      <c r="UUP2394" s="14"/>
      <c r="UUQ2394" s="14"/>
      <c r="UUR2394" s="14"/>
      <c r="UUS2394" s="14"/>
      <c r="UUT2394" s="14"/>
      <c r="UUU2394" s="14"/>
      <c r="UUV2394" s="14"/>
      <c r="UUW2394" s="14"/>
      <c r="UUX2394" s="14"/>
      <c r="UUY2394" s="14"/>
      <c r="UUZ2394" s="14"/>
      <c r="UVA2394" s="14"/>
      <c r="UVB2394" s="14"/>
      <c r="UVC2394" s="14"/>
      <c r="UVD2394" s="14"/>
      <c r="UVE2394" s="14"/>
      <c r="UVF2394" s="14"/>
      <c r="UVG2394" s="14"/>
      <c r="UVH2394" s="14"/>
      <c r="UVI2394" s="14"/>
      <c r="UVJ2394" s="14"/>
      <c r="UVK2394" s="14"/>
      <c r="UVL2394" s="14"/>
      <c r="UVM2394" s="14"/>
      <c r="UVN2394" s="14"/>
      <c r="UVO2394" s="14"/>
      <c r="UVP2394" s="14"/>
      <c r="UVQ2394" s="14"/>
      <c r="UVR2394" s="14"/>
      <c r="UVS2394" s="14"/>
      <c r="UVT2394" s="14"/>
      <c r="UVU2394" s="14"/>
      <c r="UVV2394" s="14"/>
      <c r="UVW2394" s="14"/>
      <c r="UVX2394" s="14"/>
      <c r="UVY2394" s="14"/>
      <c r="UVZ2394" s="14"/>
      <c r="UWA2394" s="14"/>
      <c r="UWB2394" s="14"/>
      <c r="UWC2394" s="14"/>
      <c r="UWD2394" s="14"/>
      <c r="UWE2394" s="14"/>
      <c r="UWF2394" s="14"/>
      <c r="UWG2394" s="14"/>
      <c r="UWH2394" s="14"/>
      <c r="UWI2394" s="14"/>
      <c r="UWJ2394" s="14"/>
      <c r="UWK2394" s="14"/>
      <c r="UWL2394" s="14"/>
      <c r="UWM2394" s="14"/>
      <c r="UWN2394" s="14"/>
      <c r="UWO2394" s="14"/>
      <c r="UWP2394" s="14"/>
      <c r="UWQ2394" s="14"/>
      <c r="UWR2394" s="14"/>
      <c r="UWS2394" s="14"/>
      <c r="UWT2394" s="14"/>
      <c r="UWU2394" s="14"/>
      <c r="UWV2394" s="14"/>
      <c r="UWW2394" s="14"/>
      <c r="UWX2394" s="14"/>
      <c r="UWY2394" s="14"/>
      <c r="UWZ2394" s="14"/>
      <c r="UXA2394" s="14"/>
      <c r="UXB2394" s="14"/>
      <c r="UXC2394" s="14"/>
      <c r="UXD2394" s="14"/>
      <c r="UXE2394" s="14"/>
      <c r="UXF2394" s="14"/>
      <c r="UXG2394" s="14"/>
      <c r="UXH2394" s="14"/>
      <c r="UXI2394" s="14"/>
      <c r="UXJ2394" s="14"/>
      <c r="UXK2394" s="14"/>
      <c r="UXL2394" s="14"/>
      <c r="UXM2394" s="14"/>
      <c r="UXN2394" s="14"/>
      <c r="UXO2394" s="14"/>
      <c r="UXP2394" s="14"/>
      <c r="UXQ2394" s="14"/>
      <c r="UXR2394" s="14"/>
      <c r="UXS2394" s="14"/>
      <c r="UXT2394" s="14"/>
      <c r="UXU2394" s="14"/>
      <c r="UXV2394" s="14"/>
      <c r="UXW2394" s="14"/>
      <c r="UXX2394" s="14"/>
      <c r="UXY2394" s="14"/>
      <c r="UXZ2394" s="14"/>
      <c r="UYA2394" s="14"/>
      <c r="UYB2394" s="14"/>
      <c r="UYC2394" s="14"/>
      <c r="UYD2394" s="14"/>
      <c r="UYE2394" s="14"/>
      <c r="UYF2394" s="14"/>
      <c r="UYG2394" s="14"/>
      <c r="UYH2394" s="14"/>
      <c r="UYI2394" s="14"/>
      <c r="UYJ2394" s="14"/>
      <c r="UYK2394" s="14"/>
      <c r="UYL2394" s="14"/>
      <c r="UYM2394" s="14"/>
      <c r="UYN2394" s="14"/>
      <c r="UYO2394" s="14"/>
      <c r="UYP2394" s="14"/>
      <c r="UYQ2394" s="14"/>
      <c r="UYR2394" s="14"/>
      <c r="UYS2394" s="14"/>
      <c r="UYT2394" s="14"/>
      <c r="UYU2394" s="14"/>
      <c r="UYV2394" s="14"/>
      <c r="UYW2394" s="14"/>
      <c r="UYX2394" s="14"/>
      <c r="UYY2394" s="14"/>
      <c r="UYZ2394" s="14"/>
      <c r="UZA2394" s="14"/>
      <c r="UZB2394" s="14"/>
      <c r="UZC2394" s="14"/>
      <c r="UZD2394" s="14"/>
      <c r="UZE2394" s="14"/>
      <c r="UZF2394" s="14"/>
      <c r="UZG2394" s="14"/>
      <c r="UZH2394" s="14"/>
      <c r="UZI2394" s="14"/>
      <c r="UZJ2394" s="14"/>
      <c r="UZK2394" s="14"/>
      <c r="UZL2394" s="14"/>
      <c r="UZM2394" s="14"/>
      <c r="UZN2394" s="14"/>
      <c r="UZO2394" s="14"/>
      <c r="UZP2394" s="14"/>
      <c r="UZQ2394" s="14"/>
      <c r="UZR2394" s="14"/>
      <c r="UZS2394" s="14"/>
      <c r="UZT2394" s="14"/>
      <c r="UZU2394" s="14"/>
      <c r="UZV2394" s="14"/>
      <c r="UZW2394" s="14"/>
      <c r="UZX2394" s="14"/>
      <c r="UZY2394" s="14"/>
      <c r="UZZ2394" s="14"/>
      <c r="VAA2394" s="14"/>
      <c r="VAB2394" s="14"/>
      <c r="VAC2394" s="14"/>
      <c r="VAD2394" s="14"/>
      <c r="VAE2394" s="14"/>
      <c r="VAF2394" s="14"/>
      <c r="VAG2394" s="14"/>
      <c r="VAH2394" s="14"/>
      <c r="VAI2394" s="14"/>
      <c r="VAJ2394" s="14"/>
      <c r="VAK2394" s="14"/>
      <c r="VAL2394" s="14"/>
      <c r="VAM2394" s="14"/>
      <c r="VAN2394" s="14"/>
      <c r="VAO2394" s="14"/>
      <c r="VAP2394" s="14"/>
      <c r="VAQ2394" s="14"/>
      <c r="VAR2394" s="14"/>
      <c r="VAS2394" s="14"/>
      <c r="VAT2394" s="14"/>
      <c r="VAU2394" s="14"/>
      <c r="VAV2394" s="14"/>
      <c r="VAW2394" s="14"/>
      <c r="VAX2394" s="14"/>
      <c r="VAY2394" s="14"/>
      <c r="VAZ2394" s="14"/>
      <c r="VBA2394" s="14"/>
      <c r="VBB2394" s="14"/>
      <c r="VBC2394" s="14"/>
      <c r="VBD2394" s="14"/>
      <c r="VBE2394" s="14"/>
      <c r="VBF2394" s="14"/>
      <c r="VBG2394" s="14"/>
      <c r="VBH2394" s="14"/>
      <c r="VBI2394" s="14"/>
      <c r="VBJ2394" s="14"/>
      <c r="VBK2394" s="14"/>
      <c r="VBL2394" s="14"/>
      <c r="VBM2394" s="14"/>
      <c r="VBN2394" s="14"/>
      <c r="VBO2394" s="14"/>
      <c r="VBP2394" s="14"/>
      <c r="VBQ2394" s="14"/>
      <c r="VBR2394" s="14"/>
      <c r="VBS2394" s="14"/>
      <c r="VBT2394" s="14"/>
      <c r="VBU2394" s="14"/>
      <c r="VBV2394" s="14"/>
      <c r="VBW2394" s="14"/>
      <c r="VBX2394" s="14"/>
      <c r="VBY2394" s="14"/>
      <c r="VBZ2394" s="14"/>
      <c r="VCA2394" s="14"/>
      <c r="VCB2394" s="14"/>
      <c r="VCC2394" s="14"/>
      <c r="VCD2394" s="14"/>
      <c r="VCE2394" s="14"/>
      <c r="VCF2394" s="14"/>
      <c r="VCG2394" s="14"/>
      <c r="VCH2394" s="14"/>
      <c r="VCI2394" s="14"/>
      <c r="VCJ2394" s="14"/>
      <c r="VCK2394" s="14"/>
      <c r="VCL2394" s="14"/>
      <c r="VCM2394" s="14"/>
      <c r="VCN2394" s="14"/>
      <c r="VCO2394" s="14"/>
      <c r="VCP2394" s="14"/>
      <c r="VCQ2394" s="14"/>
      <c r="VCR2394" s="14"/>
      <c r="VCS2394" s="14"/>
      <c r="VCT2394" s="14"/>
      <c r="VCU2394" s="14"/>
      <c r="VCV2394" s="14"/>
      <c r="VCW2394" s="14"/>
      <c r="VCX2394" s="14"/>
      <c r="VCY2394" s="14"/>
      <c r="VCZ2394" s="14"/>
      <c r="VDA2394" s="14"/>
      <c r="VDB2394" s="14"/>
      <c r="VDC2394" s="14"/>
      <c r="VDD2394" s="14"/>
      <c r="VDE2394" s="14"/>
      <c r="VDF2394" s="14"/>
      <c r="VDG2394" s="14"/>
      <c r="VDH2394" s="14"/>
      <c r="VDI2394" s="14"/>
      <c r="VDJ2394" s="14"/>
      <c r="VDK2394" s="14"/>
      <c r="VDL2394" s="14"/>
      <c r="VDM2394" s="14"/>
      <c r="VDN2394" s="14"/>
      <c r="VDO2394" s="14"/>
      <c r="VDP2394" s="14"/>
      <c r="VDQ2394" s="14"/>
      <c r="VDR2394" s="14"/>
      <c r="VDS2394" s="14"/>
      <c r="VDT2394" s="14"/>
      <c r="VDU2394" s="14"/>
      <c r="VDV2394" s="14"/>
      <c r="VDW2394" s="14"/>
      <c r="VDX2394" s="14"/>
      <c r="VDY2394" s="14"/>
      <c r="VDZ2394" s="14"/>
      <c r="VEA2394" s="14"/>
      <c r="VEB2394" s="14"/>
      <c r="VEC2394" s="14"/>
      <c r="VED2394" s="14"/>
      <c r="VEE2394" s="14"/>
      <c r="VEF2394" s="14"/>
      <c r="VEG2394" s="14"/>
      <c r="VEH2394" s="14"/>
      <c r="VEI2394" s="14"/>
      <c r="VEJ2394" s="14"/>
      <c r="VEK2394" s="14"/>
      <c r="VEL2394" s="14"/>
      <c r="VEM2394" s="14"/>
      <c r="VEN2394" s="14"/>
      <c r="VEO2394" s="14"/>
      <c r="VEP2394" s="14"/>
      <c r="VEQ2394" s="14"/>
      <c r="VER2394" s="14"/>
      <c r="VES2394" s="14"/>
      <c r="VET2394" s="14"/>
      <c r="VEU2394" s="14"/>
      <c r="VEV2394" s="14"/>
      <c r="VEW2394" s="14"/>
      <c r="VEX2394" s="14"/>
      <c r="VEY2394" s="14"/>
      <c r="VEZ2394" s="14"/>
      <c r="VFA2394" s="14"/>
      <c r="VFB2394" s="14"/>
      <c r="VFC2394" s="14"/>
      <c r="VFD2394" s="14"/>
      <c r="VFE2394" s="14"/>
      <c r="VFF2394" s="14"/>
      <c r="VFG2394" s="14"/>
      <c r="VFH2394" s="14"/>
      <c r="VFI2394" s="14"/>
      <c r="VFJ2394" s="14"/>
      <c r="VFK2394" s="14"/>
      <c r="VFL2394" s="14"/>
      <c r="VFM2394" s="14"/>
      <c r="VFN2394" s="14"/>
      <c r="VFO2394" s="14"/>
      <c r="VFP2394" s="14"/>
      <c r="VFQ2394" s="14"/>
      <c r="VFR2394" s="14"/>
      <c r="VFS2394" s="14"/>
      <c r="VFT2394" s="14"/>
      <c r="VFU2394" s="14"/>
      <c r="VFV2394" s="14"/>
      <c r="VFW2394" s="14"/>
      <c r="VFX2394" s="14"/>
      <c r="VFY2394" s="14"/>
      <c r="VFZ2394" s="14"/>
      <c r="VGA2394" s="14"/>
      <c r="VGB2394" s="14"/>
      <c r="VGC2394" s="14"/>
      <c r="VGD2394" s="14"/>
      <c r="VGE2394" s="14"/>
      <c r="VGF2394" s="14"/>
      <c r="VGG2394" s="14"/>
      <c r="VGH2394" s="14"/>
      <c r="VGI2394" s="14"/>
      <c r="VGJ2394" s="14"/>
      <c r="VGK2394" s="14"/>
      <c r="VGL2394" s="14"/>
      <c r="VGM2394" s="14"/>
      <c r="VGN2394" s="14"/>
      <c r="VGO2394" s="14"/>
      <c r="VGP2394" s="14"/>
      <c r="VGQ2394" s="14"/>
      <c r="VGR2394" s="14"/>
      <c r="VGS2394" s="14"/>
      <c r="VGT2394" s="14"/>
      <c r="VGU2394" s="14"/>
      <c r="VGV2394" s="14"/>
      <c r="VGW2394" s="14"/>
      <c r="VGX2394" s="14"/>
      <c r="VGY2394" s="14"/>
      <c r="VGZ2394" s="14"/>
      <c r="VHA2394" s="14"/>
      <c r="VHB2394" s="14"/>
      <c r="VHC2394" s="14"/>
      <c r="VHD2394" s="14"/>
      <c r="VHE2394" s="14"/>
      <c r="VHF2394" s="14"/>
      <c r="VHG2394" s="14"/>
      <c r="VHH2394" s="14"/>
      <c r="VHI2394" s="14"/>
      <c r="VHJ2394" s="14"/>
      <c r="VHK2394" s="14"/>
      <c r="VHL2394" s="14"/>
      <c r="VHM2394" s="14"/>
      <c r="VHN2394" s="14"/>
      <c r="VHO2394" s="14"/>
      <c r="VHP2394" s="14"/>
      <c r="VHQ2394" s="14"/>
      <c r="VHR2394" s="14"/>
      <c r="VHS2394" s="14"/>
      <c r="VHT2394" s="14"/>
      <c r="VHU2394" s="14"/>
      <c r="VHV2394" s="14"/>
      <c r="VHW2394" s="14"/>
      <c r="VHX2394" s="14"/>
      <c r="VHY2394" s="14"/>
      <c r="VHZ2394" s="14"/>
      <c r="VIA2394" s="14"/>
      <c r="VIB2394" s="14"/>
      <c r="VIC2394" s="14"/>
      <c r="VID2394" s="14"/>
      <c r="VIE2394" s="14"/>
      <c r="VIF2394" s="14"/>
      <c r="VIG2394" s="14"/>
      <c r="VIH2394" s="14"/>
      <c r="VII2394" s="14"/>
      <c r="VIJ2394" s="14"/>
      <c r="VIK2394" s="14"/>
      <c r="VIL2394" s="14"/>
      <c r="VIM2394" s="14"/>
      <c r="VIN2394" s="14"/>
      <c r="VIO2394" s="14"/>
      <c r="VIP2394" s="14"/>
      <c r="VIQ2394" s="14"/>
      <c r="VIR2394" s="14"/>
      <c r="VIS2394" s="14"/>
      <c r="VIT2394" s="14"/>
      <c r="VIU2394" s="14"/>
      <c r="VIV2394" s="14"/>
      <c r="VIW2394" s="14"/>
      <c r="VIX2394" s="14"/>
      <c r="VIY2394" s="14"/>
      <c r="VIZ2394" s="14"/>
      <c r="VJA2394" s="14"/>
      <c r="VJB2394" s="14"/>
      <c r="VJC2394" s="14"/>
      <c r="VJD2394" s="14"/>
      <c r="VJE2394" s="14"/>
      <c r="VJF2394" s="14"/>
      <c r="VJG2394" s="14"/>
      <c r="VJH2394" s="14"/>
      <c r="VJI2394" s="14"/>
      <c r="VJJ2394" s="14"/>
      <c r="VJK2394" s="14"/>
      <c r="VJL2394" s="14"/>
      <c r="VJM2394" s="14"/>
      <c r="VJN2394" s="14"/>
      <c r="VJO2394" s="14"/>
      <c r="VJP2394" s="14"/>
      <c r="VJQ2394" s="14"/>
      <c r="VJR2394" s="14"/>
      <c r="VJS2394" s="14"/>
      <c r="VJT2394" s="14"/>
      <c r="VJU2394" s="14"/>
      <c r="VJV2394" s="14"/>
      <c r="VJW2394" s="14"/>
      <c r="VJX2394" s="14"/>
      <c r="VJY2394" s="14"/>
      <c r="VJZ2394" s="14"/>
      <c r="VKA2394" s="14"/>
      <c r="VKB2394" s="14"/>
      <c r="VKC2394" s="14"/>
      <c r="VKD2394" s="14"/>
      <c r="VKE2394" s="14"/>
      <c r="VKF2394" s="14"/>
      <c r="VKG2394" s="14"/>
      <c r="VKH2394" s="14"/>
      <c r="VKI2394" s="14"/>
      <c r="VKJ2394" s="14"/>
      <c r="VKK2394" s="14"/>
      <c r="VKL2394" s="14"/>
      <c r="VKM2394" s="14"/>
      <c r="VKN2394" s="14"/>
      <c r="VKO2394" s="14"/>
      <c r="VKP2394" s="14"/>
      <c r="VKQ2394" s="14"/>
      <c r="VKR2394" s="14"/>
      <c r="VKS2394" s="14"/>
      <c r="VKT2394" s="14"/>
      <c r="VKU2394" s="14"/>
      <c r="VKV2394" s="14"/>
      <c r="VKW2394" s="14"/>
      <c r="VKX2394" s="14"/>
      <c r="VKY2394" s="14"/>
      <c r="VKZ2394" s="14"/>
      <c r="VLA2394" s="14"/>
      <c r="VLB2394" s="14"/>
      <c r="VLC2394" s="14"/>
      <c r="VLD2394" s="14"/>
      <c r="VLE2394" s="14"/>
      <c r="VLF2394" s="14"/>
      <c r="VLG2394" s="14"/>
      <c r="VLH2394" s="14"/>
      <c r="VLI2394" s="14"/>
      <c r="VLJ2394" s="14"/>
      <c r="VLK2394" s="14"/>
      <c r="VLL2394" s="14"/>
      <c r="VLM2394" s="14"/>
      <c r="VLN2394" s="14"/>
      <c r="VLO2394" s="14"/>
      <c r="VLP2394" s="14"/>
      <c r="VLQ2394" s="14"/>
      <c r="VLR2394" s="14"/>
      <c r="VLS2394" s="14"/>
      <c r="VLT2394" s="14"/>
      <c r="VLU2394" s="14"/>
      <c r="VLV2394" s="14"/>
      <c r="VLW2394" s="14"/>
      <c r="VLX2394" s="14"/>
      <c r="VLY2394" s="14"/>
      <c r="VLZ2394" s="14"/>
      <c r="VMA2394" s="14"/>
      <c r="VMB2394" s="14"/>
      <c r="VMC2394" s="14"/>
      <c r="VMD2394" s="14"/>
      <c r="VME2394" s="14"/>
      <c r="VMF2394" s="14"/>
      <c r="VMG2394" s="14"/>
      <c r="VMH2394" s="14"/>
      <c r="VMI2394" s="14"/>
      <c r="VMJ2394" s="14"/>
      <c r="VMK2394" s="14"/>
      <c r="VML2394" s="14"/>
      <c r="VMM2394" s="14"/>
      <c r="VMN2394" s="14"/>
      <c r="VMO2394" s="14"/>
      <c r="VMP2394" s="14"/>
      <c r="VMQ2394" s="14"/>
      <c r="VMR2394" s="14"/>
      <c r="VMS2394" s="14"/>
      <c r="VMT2394" s="14"/>
      <c r="VMU2394" s="14"/>
      <c r="VMV2394" s="14"/>
      <c r="VMW2394" s="14"/>
      <c r="VMX2394" s="14"/>
      <c r="VMY2394" s="14"/>
      <c r="VMZ2394" s="14"/>
      <c r="VNA2394" s="14"/>
      <c r="VNB2394" s="14"/>
      <c r="VNC2394" s="14"/>
      <c r="VND2394" s="14"/>
      <c r="VNE2394" s="14"/>
      <c r="VNF2394" s="14"/>
      <c r="VNG2394" s="14"/>
      <c r="VNH2394" s="14"/>
      <c r="VNI2394" s="14"/>
      <c r="VNJ2394" s="14"/>
      <c r="VNK2394" s="14"/>
      <c r="VNL2394" s="14"/>
      <c r="VNM2394" s="14"/>
      <c r="VNN2394" s="14"/>
      <c r="VNO2394" s="14"/>
      <c r="VNP2394" s="14"/>
      <c r="VNQ2394" s="14"/>
      <c r="VNR2394" s="14"/>
      <c r="VNS2394" s="14"/>
      <c r="VNT2394" s="14"/>
      <c r="VNU2394" s="14"/>
      <c r="VNV2394" s="14"/>
      <c r="VNW2394" s="14"/>
      <c r="VNX2394" s="14"/>
      <c r="VNY2394" s="14"/>
      <c r="VNZ2394" s="14"/>
      <c r="VOA2394" s="14"/>
      <c r="VOB2394" s="14"/>
      <c r="VOC2394" s="14"/>
      <c r="VOD2394" s="14"/>
      <c r="VOE2394" s="14"/>
      <c r="VOF2394" s="14"/>
      <c r="VOG2394" s="14"/>
      <c r="VOH2394" s="14"/>
      <c r="VOI2394" s="14"/>
      <c r="VOJ2394" s="14"/>
      <c r="VOK2394" s="14"/>
      <c r="VOL2394" s="14"/>
      <c r="VOM2394" s="14"/>
      <c r="VON2394" s="14"/>
      <c r="VOO2394" s="14"/>
      <c r="VOP2394" s="14"/>
      <c r="VOQ2394" s="14"/>
      <c r="VOR2394" s="14"/>
      <c r="VOS2394" s="14"/>
      <c r="VOT2394" s="14"/>
      <c r="VOU2394" s="14"/>
      <c r="VOV2394" s="14"/>
      <c r="VOW2394" s="14"/>
      <c r="VOX2394" s="14"/>
      <c r="VOY2394" s="14"/>
      <c r="VOZ2394" s="14"/>
      <c r="VPA2394" s="14"/>
      <c r="VPB2394" s="14"/>
      <c r="VPC2394" s="14"/>
      <c r="VPD2394" s="14"/>
      <c r="VPE2394" s="14"/>
      <c r="VPF2394" s="14"/>
      <c r="VPG2394" s="14"/>
      <c r="VPH2394" s="14"/>
      <c r="VPI2394" s="14"/>
      <c r="VPJ2394" s="14"/>
      <c r="VPK2394" s="14"/>
      <c r="VPL2394" s="14"/>
      <c r="VPM2394" s="14"/>
      <c r="VPN2394" s="14"/>
      <c r="VPO2394" s="14"/>
      <c r="VPP2394" s="14"/>
      <c r="VPQ2394" s="14"/>
      <c r="VPR2394" s="14"/>
      <c r="VPS2394" s="14"/>
      <c r="VPT2394" s="14"/>
      <c r="VPU2394" s="14"/>
      <c r="VPV2394" s="14"/>
      <c r="VPW2394" s="14"/>
      <c r="VPX2394" s="14"/>
      <c r="VPY2394" s="14"/>
      <c r="VPZ2394" s="14"/>
      <c r="VQA2394" s="14"/>
      <c r="VQB2394" s="14"/>
      <c r="VQC2394" s="14"/>
      <c r="VQD2394" s="14"/>
      <c r="VQE2394" s="14"/>
      <c r="VQF2394" s="14"/>
      <c r="VQG2394" s="14"/>
      <c r="VQH2394" s="14"/>
      <c r="VQI2394" s="14"/>
      <c r="VQJ2394" s="14"/>
      <c r="VQK2394" s="14"/>
      <c r="VQL2394" s="14"/>
      <c r="VQM2394" s="14"/>
      <c r="VQN2394" s="14"/>
      <c r="VQO2394" s="14"/>
      <c r="VQP2394" s="14"/>
      <c r="VQQ2394" s="14"/>
      <c r="VQR2394" s="14"/>
      <c r="VQS2394" s="14"/>
      <c r="VQT2394" s="14"/>
      <c r="VQU2394" s="14"/>
      <c r="VQV2394" s="14"/>
      <c r="VQW2394" s="14"/>
      <c r="VQX2394" s="14"/>
      <c r="VQY2394" s="14"/>
      <c r="VQZ2394" s="14"/>
      <c r="VRA2394" s="14"/>
      <c r="VRB2394" s="14"/>
      <c r="VRC2394" s="14"/>
      <c r="VRD2394" s="14"/>
      <c r="VRE2394" s="14"/>
      <c r="VRF2394" s="14"/>
      <c r="VRG2394" s="14"/>
      <c r="VRH2394" s="14"/>
      <c r="VRI2394" s="14"/>
      <c r="VRJ2394" s="14"/>
      <c r="VRK2394" s="14"/>
      <c r="VRL2394" s="14"/>
      <c r="VRM2394" s="14"/>
      <c r="VRN2394" s="14"/>
      <c r="VRO2394" s="14"/>
      <c r="VRP2394" s="14"/>
      <c r="VRQ2394" s="14"/>
      <c r="VRR2394" s="14"/>
      <c r="VRS2394" s="14"/>
      <c r="VRT2394" s="14"/>
      <c r="VRU2394" s="14"/>
      <c r="VRV2394" s="14"/>
      <c r="VRW2394" s="14"/>
      <c r="VRX2394" s="14"/>
      <c r="VRY2394" s="14"/>
      <c r="VRZ2394" s="14"/>
      <c r="VSA2394" s="14"/>
      <c r="VSB2394" s="14"/>
      <c r="VSC2394" s="14"/>
      <c r="VSD2394" s="14"/>
      <c r="VSE2394" s="14"/>
      <c r="VSF2394" s="14"/>
      <c r="VSG2394" s="14"/>
      <c r="VSH2394" s="14"/>
      <c r="VSI2394" s="14"/>
      <c r="VSJ2394" s="14"/>
      <c r="VSK2394" s="14"/>
      <c r="VSL2394" s="14"/>
      <c r="VSM2394" s="14"/>
      <c r="VSN2394" s="14"/>
      <c r="VSO2394" s="14"/>
      <c r="VSP2394" s="14"/>
      <c r="VSQ2394" s="14"/>
      <c r="VSR2394" s="14"/>
      <c r="VSS2394" s="14"/>
      <c r="VST2394" s="14"/>
      <c r="VSU2394" s="14"/>
      <c r="VSV2394" s="14"/>
      <c r="VSW2394" s="14"/>
      <c r="VSX2394" s="14"/>
      <c r="VSY2394" s="14"/>
      <c r="VSZ2394" s="14"/>
      <c r="VTA2394" s="14"/>
      <c r="VTB2394" s="14"/>
      <c r="VTC2394" s="14"/>
      <c r="VTD2394" s="14"/>
      <c r="VTE2394" s="14"/>
      <c r="VTF2394" s="14"/>
      <c r="VTG2394" s="14"/>
      <c r="VTH2394" s="14"/>
      <c r="VTI2394" s="14"/>
      <c r="VTJ2394" s="14"/>
      <c r="VTK2394" s="14"/>
      <c r="VTL2394" s="14"/>
      <c r="VTM2394" s="14"/>
      <c r="VTN2394" s="14"/>
      <c r="VTO2394" s="14"/>
      <c r="VTP2394" s="14"/>
      <c r="VTQ2394" s="14"/>
      <c r="VTR2394" s="14"/>
      <c r="VTS2394" s="14"/>
      <c r="VTT2394" s="14"/>
      <c r="VTU2394" s="14"/>
      <c r="VTV2394" s="14"/>
      <c r="VTW2394" s="14"/>
      <c r="VTX2394" s="14"/>
      <c r="VTY2394" s="14"/>
      <c r="VTZ2394" s="14"/>
      <c r="VUA2394" s="14"/>
      <c r="VUB2394" s="14"/>
      <c r="VUC2394" s="14"/>
      <c r="VUD2394" s="14"/>
      <c r="VUE2394" s="14"/>
      <c r="VUF2394" s="14"/>
      <c r="VUG2394" s="14"/>
      <c r="VUH2394" s="14"/>
      <c r="VUI2394" s="14"/>
      <c r="VUJ2394" s="14"/>
      <c r="VUK2394" s="14"/>
      <c r="VUL2394" s="14"/>
      <c r="VUM2394" s="14"/>
      <c r="VUN2394" s="14"/>
      <c r="VUO2394" s="14"/>
      <c r="VUP2394" s="14"/>
      <c r="VUQ2394" s="14"/>
      <c r="VUR2394" s="14"/>
      <c r="VUS2394" s="14"/>
      <c r="VUT2394" s="14"/>
      <c r="VUU2394" s="14"/>
      <c r="VUV2394" s="14"/>
      <c r="VUW2394" s="14"/>
      <c r="VUX2394" s="14"/>
      <c r="VUY2394" s="14"/>
      <c r="VUZ2394" s="14"/>
      <c r="VVA2394" s="14"/>
      <c r="VVB2394" s="14"/>
      <c r="VVC2394" s="14"/>
      <c r="VVD2394" s="14"/>
      <c r="VVE2394" s="14"/>
      <c r="VVF2394" s="14"/>
      <c r="VVG2394" s="14"/>
      <c r="VVH2394" s="14"/>
      <c r="VVI2394" s="14"/>
      <c r="VVJ2394" s="14"/>
      <c r="VVK2394" s="14"/>
      <c r="VVL2394" s="14"/>
      <c r="VVM2394" s="14"/>
      <c r="VVN2394" s="14"/>
      <c r="VVO2394" s="14"/>
      <c r="VVP2394" s="14"/>
      <c r="VVQ2394" s="14"/>
      <c r="VVR2394" s="14"/>
      <c r="VVS2394" s="14"/>
      <c r="VVT2394" s="14"/>
      <c r="VVU2394" s="14"/>
      <c r="VVV2394" s="14"/>
      <c r="VVW2394" s="14"/>
      <c r="VVX2394" s="14"/>
      <c r="VVY2394" s="14"/>
      <c r="VVZ2394" s="14"/>
      <c r="VWA2394" s="14"/>
      <c r="VWB2394" s="14"/>
      <c r="VWC2394" s="14"/>
      <c r="VWD2394" s="14"/>
      <c r="VWE2394" s="14"/>
      <c r="VWF2394" s="14"/>
      <c r="VWG2394" s="14"/>
      <c r="VWH2394" s="14"/>
      <c r="VWI2394" s="14"/>
      <c r="VWJ2394" s="14"/>
      <c r="VWK2394" s="14"/>
      <c r="VWL2394" s="14"/>
      <c r="VWM2394" s="14"/>
      <c r="VWN2394" s="14"/>
      <c r="VWO2394" s="14"/>
      <c r="VWP2394" s="14"/>
      <c r="VWQ2394" s="14"/>
      <c r="VWR2394" s="14"/>
      <c r="VWS2394" s="14"/>
      <c r="VWT2394" s="14"/>
      <c r="VWU2394" s="14"/>
      <c r="VWV2394" s="14"/>
      <c r="VWW2394" s="14"/>
      <c r="VWX2394" s="14"/>
      <c r="VWY2394" s="14"/>
      <c r="VWZ2394" s="14"/>
      <c r="VXA2394" s="14"/>
      <c r="VXB2394" s="14"/>
      <c r="VXC2394" s="14"/>
      <c r="VXD2394" s="14"/>
      <c r="VXE2394" s="14"/>
      <c r="VXF2394" s="14"/>
      <c r="VXG2394" s="14"/>
      <c r="VXH2394" s="14"/>
      <c r="VXI2394" s="14"/>
      <c r="VXJ2394" s="14"/>
      <c r="VXK2394" s="14"/>
      <c r="VXL2394" s="14"/>
      <c r="VXM2394" s="14"/>
      <c r="VXN2394" s="14"/>
      <c r="VXO2394" s="14"/>
      <c r="VXP2394" s="14"/>
      <c r="VXQ2394" s="14"/>
      <c r="VXR2394" s="14"/>
      <c r="VXS2394" s="14"/>
      <c r="VXT2394" s="14"/>
      <c r="VXU2394" s="14"/>
      <c r="VXV2394" s="14"/>
      <c r="VXW2394" s="14"/>
      <c r="VXX2394" s="14"/>
      <c r="VXY2394" s="14"/>
      <c r="VXZ2394" s="14"/>
      <c r="VYA2394" s="14"/>
      <c r="VYB2394" s="14"/>
      <c r="VYC2394" s="14"/>
      <c r="VYD2394" s="14"/>
      <c r="VYE2394" s="14"/>
      <c r="VYF2394" s="14"/>
      <c r="VYG2394" s="14"/>
      <c r="VYH2394" s="14"/>
      <c r="VYI2394" s="14"/>
      <c r="VYJ2394" s="14"/>
      <c r="VYK2394" s="14"/>
      <c r="VYL2394" s="14"/>
      <c r="VYM2394" s="14"/>
      <c r="VYN2394" s="14"/>
      <c r="VYO2394" s="14"/>
      <c r="VYP2394" s="14"/>
      <c r="VYQ2394" s="14"/>
      <c r="VYR2394" s="14"/>
      <c r="VYS2394" s="14"/>
      <c r="VYT2394" s="14"/>
      <c r="VYU2394" s="14"/>
      <c r="VYV2394" s="14"/>
      <c r="VYW2394" s="14"/>
      <c r="VYX2394" s="14"/>
      <c r="VYY2394" s="14"/>
      <c r="VYZ2394" s="14"/>
      <c r="VZA2394" s="14"/>
      <c r="VZB2394" s="14"/>
      <c r="VZC2394" s="14"/>
      <c r="VZD2394" s="14"/>
      <c r="VZE2394" s="14"/>
      <c r="VZF2394" s="14"/>
      <c r="VZG2394" s="14"/>
      <c r="VZH2394" s="14"/>
      <c r="VZI2394" s="14"/>
      <c r="VZJ2394" s="14"/>
      <c r="VZK2394" s="14"/>
      <c r="VZL2394" s="14"/>
      <c r="VZM2394" s="14"/>
      <c r="VZN2394" s="14"/>
      <c r="VZO2394" s="14"/>
      <c r="VZP2394" s="14"/>
      <c r="VZQ2394" s="14"/>
      <c r="VZR2394" s="14"/>
      <c r="VZS2394" s="14"/>
      <c r="VZT2394" s="14"/>
      <c r="VZU2394" s="14"/>
      <c r="VZV2394" s="14"/>
      <c r="VZW2394" s="14"/>
      <c r="VZX2394" s="14"/>
      <c r="VZY2394" s="14"/>
      <c r="VZZ2394" s="14"/>
      <c r="WAA2394" s="14"/>
      <c r="WAB2394" s="14"/>
      <c r="WAC2394" s="14"/>
      <c r="WAD2394" s="14"/>
      <c r="WAE2394" s="14"/>
      <c r="WAF2394" s="14"/>
      <c r="WAG2394" s="14"/>
      <c r="WAH2394" s="14"/>
      <c r="WAI2394" s="14"/>
      <c r="WAJ2394" s="14"/>
      <c r="WAK2394" s="14"/>
      <c r="WAL2394" s="14"/>
      <c r="WAM2394" s="14"/>
      <c r="WAN2394" s="14"/>
      <c r="WAO2394" s="14"/>
      <c r="WAP2394" s="14"/>
      <c r="WAQ2394" s="14"/>
      <c r="WAR2394" s="14"/>
      <c r="WAS2394" s="14"/>
      <c r="WAT2394" s="14"/>
      <c r="WAU2394" s="14"/>
      <c r="WAV2394" s="14"/>
      <c r="WAW2394" s="14"/>
      <c r="WAX2394" s="14"/>
      <c r="WAY2394" s="14"/>
      <c r="WAZ2394" s="14"/>
      <c r="WBA2394" s="14"/>
      <c r="WBB2394" s="14"/>
      <c r="WBC2394" s="14"/>
      <c r="WBD2394" s="14"/>
      <c r="WBE2394" s="14"/>
      <c r="WBF2394" s="14"/>
      <c r="WBG2394" s="14"/>
      <c r="WBH2394" s="14"/>
      <c r="WBI2394" s="14"/>
      <c r="WBJ2394" s="14"/>
      <c r="WBK2394" s="14"/>
      <c r="WBL2394" s="14"/>
      <c r="WBM2394" s="14"/>
      <c r="WBN2394" s="14"/>
      <c r="WBO2394" s="14"/>
      <c r="WBP2394" s="14"/>
      <c r="WBQ2394" s="14"/>
      <c r="WBR2394" s="14"/>
      <c r="WBS2394" s="14"/>
      <c r="WBT2394" s="14"/>
      <c r="WBU2394" s="14"/>
      <c r="WBV2394" s="14"/>
      <c r="WBW2394" s="14"/>
      <c r="WBX2394" s="14"/>
      <c r="WBY2394" s="14"/>
      <c r="WBZ2394" s="14"/>
      <c r="WCA2394" s="14"/>
      <c r="WCB2394" s="14"/>
      <c r="WCC2394" s="14"/>
      <c r="WCD2394" s="14"/>
      <c r="WCE2394" s="14"/>
      <c r="WCF2394" s="14"/>
      <c r="WCG2394" s="14"/>
      <c r="WCH2394" s="14"/>
      <c r="WCI2394" s="14"/>
      <c r="WCJ2394" s="14"/>
      <c r="WCK2394" s="14"/>
      <c r="WCL2394" s="14"/>
      <c r="WCM2394" s="14"/>
      <c r="WCN2394" s="14"/>
      <c r="WCO2394" s="14"/>
      <c r="WCP2394" s="14"/>
      <c r="WCQ2394" s="14"/>
      <c r="WCR2394" s="14"/>
      <c r="WCS2394" s="14"/>
      <c r="WCT2394" s="14"/>
      <c r="WCU2394" s="14"/>
      <c r="WCV2394" s="14"/>
      <c r="WCW2394" s="14"/>
      <c r="WCX2394" s="14"/>
      <c r="WCY2394" s="14"/>
      <c r="WCZ2394" s="14"/>
      <c r="WDA2394" s="14"/>
      <c r="WDB2394" s="14"/>
      <c r="WDC2394" s="14"/>
      <c r="WDD2394" s="14"/>
      <c r="WDE2394" s="14"/>
      <c r="WDF2394" s="14"/>
      <c r="WDG2394" s="14"/>
      <c r="WDH2394" s="14"/>
      <c r="WDI2394" s="14"/>
      <c r="WDJ2394" s="14"/>
      <c r="WDK2394" s="14"/>
      <c r="WDL2394" s="14"/>
      <c r="WDM2394" s="14"/>
      <c r="WDN2394" s="14"/>
      <c r="WDO2394" s="14"/>
      <c r="WDP2394" s="14"/>
      <c r="WDQ2394" s="14"/>
      <c r="WDR2394" s="14"/>
      <c r="WDS2394" s="14"/>
      <c r="WDT2394" s="14"/>
      <c r="WDU2394" s="14"/>
      <c r="WDV2394" s="14"/>
      <c r="WDW2394" s="14"/>
      <c r="WDX2394" s="14"/>
      <c r="WDY2394" s="14"/>
      <c r="WDZ2394" s="14"/>
      <c r="WEA2394" s="14"/>
      <c r="WEB2394" s="14"/>
      <c r="WEC2394" s="14"/>
      <c r="WED2394" s="14"/>
      <c r="WEE2394" s="14"/>
      <c r="WEF2394" s="14"/>
      <c r="WEG2394" s="14"/>
      <c r="WEH2394" s="14"/>
      <c r="WEI2394" s="14"/>
      <c r="WEJ2394" s="14"/>
      <c r="WEK2394" s="14"/>
      <c r="WEL2394" s="14"/>
      <c r="WEM2394" s="14"/>
      <c r="WEN2394" s="14"/>
      <c r="WEO2394" s="14"/>
      <c r="WEP2394" s="14"/>
      <c r="WEQ2394" s="14"/>
      <c r="WER2394" s="14"/>
      <c r="WES2394" s="14"/>
      <c r="WET2394" s="14"/>
      <c r="WEU2394" s="14"/>
      <c r="WEV2394" s="14"/>
      <c r="WEW2394" s="14"/>
      <c r="WEX2394" s="14"/>
      <c r="WEY2394" s="14"/>
      <c r="WEZ2394" s="14"/>
      <c r="WFA2394" s="14"/>
      <c r="WFB2394" s="14"/>
      <c r="WFC2394" s="14"/>
      <c r="WFD2394" s="14"/>
      <c r="WFE2394" s="14"/>
      <c r="WFF2394" s="14"/>
      <c r="WFG2394" s="14"/>
      <c r="WFH2394" s="14"/>
      <c r="WFI2394" s="14"/>
      <c r="WFJ2394" s="14"/>
      <c r="WFK2394" s="14"/>
      <c r="WFL2394" s="14"/>
      <c r="WFM2394" s="14"/>
      <c r="WFN2394" s="14"/>
      <c r="WFO2394" s="14"/>
      <c r="WFP2394" s="14"/>
      <c r="WFQ2394" s="14"/>
      <c r="WFR2394" s="14"/>
      <c r="WFS2394" s="14"/>
      <c r="WFT2394" s="14"/>
      <c r="WFU2394" s="14"/>
      <c r="WFV2394" s="14"/>
      <c r="WFW2394" s="14"/>
      <c r="WFX2394" s="14"/>
      <c r="WFY2394" s="14"/>
      <c r="WFZ2394" s="14"/>
      <c r="WGA2394" s="14"/>
      <c r="WGB2394" s="14"/>
      <c r="WGC2394" s="14"/>
      <c r="WGD2394" s="14"/>
      <c r="WGE2394" s="14"/>
      <c r="WGF2394" s="14"/>
      <c r="WGG2394" s="14"/>
      <c r="WGH2394" s="14"/>
      <c r="WGI2394" s="14"/>
      <c r="WGJ2394" s="14"/>
      <c r="WGK2394" s="14"/>
      <c r="WGL2394" s="14"/>
      <c r="WGM2394" s="14"/>
      <c r="WGN2394" s="14"/>
      <c r="WGO2394" s="14"/>
      <c r="WGP2394" s="14"/>
      <c r="WGQ2394" s="14"/>
      <c r="WGR2394" s="14"/>
      <c r="WGS2394" s="14"/>
      <c r="WGT2394" s="14"/>
      <c r="WGU2394" s="14"/>
      <c r="WGV2394" s="14"/>
      <c r="WGW2394" s="14"/>
      <c r="WGX2394" s="14"/>
      <c r="WGY2394" s="14"/>
      <c r="WGZ2394" s="14"/>
      <c r="WHA2394" s="14"/>
      <c r="WHB2394" s="14"/>
      <c r="WHC2394" s="14"/>
      <c r="WHD2394" s="14"/>
      <c r="WHE2394" s="14"/>
      <c r="WHF2394" s="14"/>
      <c r="WHG2394" s="14"/>
      <c r="WHH2394" s="14"/>
      <c r="WHI2394" s="14"/>
      <c r="WHJ2394" s="14"/>
      <c r="WHK2394" s="14"/>
      <c r="WHL2394" s="14"/>
      <c r="WHM2394" s="14"/>
      <c r="WHN2394" s="14"/>
      <c r="WHO2394" s="14"/>
      <c r="WHP2394" s="14"/>
      <c r="WHQ2394" s="14"/>
      <c r="WHR2394" s="14"/>
      <c r="WHS2394" s="14"/>
      <c r="WHT2394" s="14"/>
      <c r="WHU2394" s="14"/>
      <c r="WHV2394" s="14"/>
      <c r="WHW2394" s="14"/>
      <c r="WHX2394" s="14"/>
      <c r="WHY2394" s="14"/>
      <c r="WHZ2394" s="14"/>
      <c r="WIA2394" s="14"/>
      <c r="WIB2394" s="14"/>
      <c r="WIC2394" s="14"/>
      <c r="WID2394" s="14"/>
      <c r="WIE2394" s="14"/>
      <c r="WIF2394" s="14"/>
      <c r="WIG2394" s="14"/>
      <c r="WIH2394" s="14"/>
      <c r="WII2394" s="14"/>
      <c r="WIJ2394" s="14"/>
      <c r="WIK2394" s="14"/>
      <c r="WIL2394" s="14"/>
      <c r="WIM2394" s="14"/>
      <c r="WIN2394" s="14"/>
      <c r="WIO2394" s="14"/>
      <c r="WIP2394" s="14"/>
      <c r="WIQ2394" s="14"/>
      <c r="WIR2394" s="14"/>
      <c r="WIS2394" s="14"/>
      <c r="WIT2394" s="14"/>
      <c r="WIU2394" s="14"/>
      <c r="WIV2394" s="14"/>
      <c r="WIW2394" s="14"/>
      <c r="WIX2394" s="14"/>
      <c r="WIY2394" s="14"/>
      <c r="WIZ2394" s="14"/>
      <c r="WJA2394" s="14"/>
      <c r="WJB2394" s="14"/>
      <c r="WJC2394" s="14"/>
      <c r="WJD2394" s="14"/>
      <c r="WJE2394" s="14"/>
      <c r="WJF2394" s="14"/>
      <c r="WJG2394" s="14"/>
      <c r="WJH2394" s="14"/>
      <c r="WJI2394" s="14"/>
      <c r="WJJ2394" s="14"/>
      <c r="WJK2394" s="14"/>
      <c r="WJL2394" s="14"/>
      <c r="WJM2394" s="14"/>
      <c r="WJN2394" s="14"/>
      <c r="WJO2394" s="14"/>
      <c r="WJP2394" s="14"/>
      <c r="WJQ2394" s="14"/>
      <c r="WJR2394" s="14"/>
      <c r="WJS2394" s="14"/>
      <c r="WJT2394" s="14"/>
      <c r="WJU2394" s="14"/>
      <c r="WJV2394" s="14"/>
      <c r="WJW2394" s="14"/>
      <c r="WJX2394" s="14"/>
      <c r="WJY2394" s="14"/>
      <c r="WJZ2394" s="14"/>
      <c r="WKA2394" s="14"/>
      <c r="WKB2394" s="14"/>
      <c r="WKC2394" s="14"/>
      <c r="WKD2394" s="14"/>
      <c r="WKE2394" s="14"/>
      <c r="WKF2394" s="14"/>
      <c r="WKG2394" s="14"/>
      <c r="WKH2394" s="14"/>
      <c r="WKI2394" s="14"/>
      <c r="WKJ2394" s="14"/>
      <c r="WKK2394" s="14"/>
      <c r="WKL2394" s="14"/>
      <c r="WKM2394" s="14"/>
      <c r="WKN2394" s="14"/>
      <c r="WKO2394" s="14"/>
      <c r="WKP2394" s="14"/>
      <c r="WKQ2394" s="14"/>
      <c r="WKR2394" s="14"/>
      <c r="WKS2394" s="14"/>
      <c r="WKT2394" s="14"/>
      <c r="WKU2394" s="14"/>
      <c r="WKV2394" s="14"/>
      <c r="WKW2394" s="14"/>
      <c r="WKX2394" s="14"/>
      <c r="WKY2394" s="14"/>
      <c r="WKZ2394" s="14"/>
      <c r="WLA2394" s="14"/>
      <c r="WLB2394" s="14"/>
      <c r="WLC2394" s="14"/>
      <c r="WLD2394" s="14"/>
      <c r="WLE2394" s="14"/>
      <c r="WLF2394" s="14"/>
      <c r="WLG2394" s="14"/>
      <c r="WLH2394" s="14"/>
      <c r="WLI2394" s="14"/>
      <c r="WLJ2394" s="14"/>
      <c r="WLK2394" s="14"/>
      <c r="WLL2394" s="14"/>
      <c r="WLM2394" s="14"/>
      <c r="WLN2394" s="14"/>
      <c r="WLO2394" s="14"/>
      <c r="WLP2394" s="14"/>
      <c r="WLQ2394" s="14"/>
      <c r="WLR2394" s="14"/>
      <c r="WLS2394" s="14"/>
      <c r="WLT2394" s="14"/>
      <c r="WLU2394" s="14"/>
      <c r="WLV2394" s="14"/>
      <c r="WLW2394" s="14"/>
      <c r="WLX2394" s="14"/>
      <c r="WLY2394" s="14"/>
      <c r="WLZ2394" s="14"/>
      <c r="WMA2394" s="14"/>
      <c r="WMB2394" s="14"/>
      <c r="WMC2394" s="14"/>
      <c r="WMD2394" s="14"/>
      <c r="WME2394" s="14"/>
      <c r="WMF2394" s="14"/>
      <c r="WMG2394" s="14"/>
      <c r="WMH2394" s="14"/>
      <c r="WMI2394" s="14"/>
      <c r="WMJ2394" s="14"/>
      <c r="WMK2394" s="14"/>
      <c r="WML2394" s="14"/>
      <c r="WMM2394" s="14"/>
      <c r="WMN2394" s="14"/>
      <c r="WMO2394" s="14"/>
      <c r="WMP2394" s="14"/>
      <c r="WMQ2394" s="14"/>
      <c r="WMR2394" s="14"/>
      <c r="WMS2394" s="14"/>
      <c r="WMT2394" s="14"/>
      <c r="WMU2394" s="14"/>
      <c r="WMV2394" s="14"/>
      <c r="WMW2394" s="14"/>
      <c r="WMX2394" s="14"/>
      <c r="WMY2394" s="14"/>
      <c r="WMZ2394" s="14"/>
      <c r="WNA2394" s="14"/>
      <c r="WNB2394" s="14"/>
      <c r="WNC2394" s="14"/>
      <c r="WND2394" s="14"/>
      <c r="WNE2394" s="14"/>
      <c r="WNF2394" s="14"/>
      <c r="WNG2394" s="14"/>
      <c r="WNH2394" s="14"/>
      <c r="WNI2394" s="14"/>
      <c r="WNJ2394" s="14"/>
      <c r="WNK2394" s="14"/>
      <c r="WNL2394" s="14"/>
      <c r="WNM2394" s="14"/>
      <c r="WNN2394" s="14"/>
      <c r="WNO2394" s="14"/>
      <c r="WNP2394" s="14"/>
      <c r="WNQ2394" s="14"/>
      <c r="WNR2394" s="14"/>
      <c r="WNS2394" s="14"/>
      <c r="WNT2394" s="14"/>
      <c r="WNU2394" s="14"/>
      <c r="WNV2394" s="14"/>
      <c r="WNW2394" s="14"/>
      <c r="WNX2394" s="14"/>
      <c r="WNY2394" s="14"/>
      <c r="WNZ2394" s="14"/>
      <c r="WOA2394" s="14"/>
      <c r="WOB2394" s="14"/>
      <c r="WOC2394" s="14"/>
      <c r="WOD2394" s="14"/>
      <c r="WOE2394" s="14"/>
      <c r="WOF2394" s="14"/>
      <c r="WOG2394" s="14"/>
      <c r="WOH2394" s="14"/>
      <c r="WOI2394" s="14"/>
      <c r="WOJ2394" s="14"/>
      <c r="WOK2394" s="14"/>
      <c r="WOL2394" s="14"/>
      <c r="WOM2394" s="14"/>
      <c r="WON2394" s="14"/>
      <c r="WOO2394" s="14"/>
      <c r="WOP2394" s="14"/>
      <c r="WOQ2394" s="14"/>
      <c r="WOR2394" s="14"/>
      <c r="WOS2394" s="14"/>
      <c r="WOT2394" s="14"/>
      <c r="WOU2394" s="14"/>
      <c r="WOV2394" s="14"/>
      <c r="WOW2394" s="14"/>
      <c r="WOX2394" s="14"/>
      <c r="WOY2394" s="14"/>
      <c r="WOZ2394" s="14"/>
      <c r="WPA2394" s="14"/>
      <c r="WPB2394" s="14"/>
      <c r="WPC2394" s="14"/>
      <c r="WPD2394" s="14"/>
      <c r="WPE2394" s="14"/>
      <c r="WPF2394" s="14"/>
      <c r="WPG2394" s="14"/>
      <c r="WPH2394" s="14"/>
      <c r="WPI2394" s="14"/>
      <c r="WPJ2394" s="14"/>
      <c r="WPK2394" s="14"/>
      <c r="WPL2394" s="14"/>
      <c r="WPM2394" s="14"/>
      <c r="WPN2394" s="14"/>
      <c r="WPO2394" s="14"/>
      <c r="WPP2394" s="14"/>
      <c r="WPQ2394" s="14"/>
      <c r="WPR2394" s="14"/>
      <c r="WPS2394" s="14"/>
      <c r="WPT2394" s="14"/>
      <c r="WPU2394" s="14"/>
      <c r="WPV2394" s="14"/>
      <c r="WPW2394" s="14"/>
      <c r="WPX2394" s="14"/>
      <c r="WPY2394" s="14"/>
      <c r="WPZ2394" s="14"/>
      <c r="WQA2394" s="14"/>
      <c r="WQB2394" s="14"/>
      <c r="WQC2394" s="14"/>
      <c r="WQD2394" s="14"/>
      <c r="WQE2394" s="14"/>
      <c r="WQF2394" s="14"/>
      <c r="WQG2394" s="14"/>
      <c r="WQH2394" s="14"/>
      <c r="WQI2394" s="14"/>
      <c r="WQJ2394" s="14"/>
      <c r="WQK2394" s="14"/>
      <c r="WQL2394" s="14"/>
      <c r="WQM2394" s="14"/>
      <c r="WQN2394" s="14"/>
      <c r="WQO2394" s="14"/>
      <c r="WQP2394" s="14"/>
      <c r="WQQ2394" s="14"/>
      <c r="WQR2394" s="14"/>
      <c r="WQS2394" s="14"/>
      <c r="WQT2394" s="14"/>
      <c r="WQU2394" s="14"/>
      <c r="WQV2394" s="14"/>
      <c r="WQW2394" s="14"/>
      <c r="WQX2394" s="14"/>
      <c r="WQY2394" s="14"/>
      <c r="WQZ2394" s="14"/>
      <c r="WRA2394" s="14"/>
      <c r="WRB2394" s="14"/>
      <c r="WRC2394" s="14"/>
      <c r="WRD2394" s="14"/>
      <c r="WRE2394" s="14"/>
      <c r="WRF2394" s="14"/>
      <c r="WRG2394" s="14"/>
      <c r="WRH2394" s="14"/>
      <c r="WRI2394" s="14"/>
      <c r="WRJ2394" s="14"/>
      <c r="WRK2394" s="14"/>
      <c r="WRL2394" s="14"/>
      <c r="WRM2394" s="14"/>
      <c r="WRN2394" s="14"/>
      <c r="WRO2394" s="14"/>
      <c r="WRP2394" s="14"/>
      <c r="WRQ2394" s="14"/>
      <c r="WRR2394" s="14"/>
      <c r="WRS2394" s="14"/>
      <c r="WRT2394" s="14"/>
      <c r="WRU2394" s="14"/>
      <c r="WRV2394" s="14"/>
      <c r="WRW2394" s="14"/>
      <c r="WRX2394" s="14"/>
      <c r="WRY2394" s="14"/>
      <c r="WRZ2394" s="14"/>
      <c r="WSA2394" s="14"/>
      <c r="WSB2394" s="14"/>
      <c r="WSC2394" s="14"/>
      <c r="WSD2394" s="14"/>
      <c r="WSE2394" s="14"/>
      <c r="WSF2394" s="14"/>
      <c r="WSG2394" s="14"/>
      <c r="WSH2394" s="14"/>
      <c r="WSI2394" s="14"/>
      <c r="WSJ2394" s="14"/>
      <c r="WSK2394" s="14"/>
      <c r="WSL2394" s="14"/>
      <c r="WSM2394" s="14"/>
      <c r="WSN2394" s="14"/>
      <c r="WSO2394" s="14"/>
      <c r="WSP2394" s="14"/>
      <c r="WSQ2394" s="14"/>
      <c r="WSR2394" s="14"/>
      <c r="WSS2394" s="14"/>
      <c r="WST2394" s="14"/>
      <c r="WSU2394" s="14"/>
      <c r="WSV2394" s="14"/>
      <c r="WSW2394" s="14"/>
      <c r="WSX2394" s="14"/>
      <c r="WSY2394" s="14"/>
      <c r="WSZ2394" s="14"/>
      <c r="WTA2394" s="14"/>
      <c r="WTB2394" s="14"/>
      <c r="WTC2394" s="14"/>
      <c r="WTD2394" s="14"/>
      <c r="WTE2394" s="14"/>
      <c r="WTF2394" s="14"/>
      <c r="WTG2394" s="14"/>
      <c r="WTH2394" s="14"/>
      <c r="WTI2394" s="14"/>
      <c r="WTJ2394" s="14"/>
      <c r="WTK2394" s="14"/>
      <c r="WTL2394" s="14"/>
      <c r="WTM2394" s="14"/>
      <c r="WTN2394" s="14"/>
      <c r="WTO2394" s="14"/>
      <c r="WTP2394" s="14"/>
      <c r="WTQ2394" s="14"/>
      <c r="WTR2394" s="14"/>
      <c r="WTS2394" s="14"/>
      <c r="WTT2394" s="14"/>
      <c r="WTU2394" s="14"/>
      <c r="WTV2394" s="14"/>
      <c r="WTW2394" s="14"/>
      <c r="WTX2394" s="14"/>
      <c r="WTY2394" s="14"/>
      <c r="WTZ2394" s="14"/>
      <c r="WUA2394" s="14"/>
      <c r="WUB2394" s="14"/>
      <c r="WUC2394" s="14"/>
      <c r="WUD2394" s="14"/>
      <c r="WUE2394" s="14"/>
      <c r="WUF2394" s="14"/>
      <c r="WUG2394" s="14"/>
      <c r="WUH2394" s="14"/>
      <c r="WUI2394" s="14"/>
      <c r="WUJ2394" s="14"/>
      <c r="WUK2394" s="14"/>
      <c r="WUL2394" s="14"/>
      <c r="WUM2394" s="14"/>
      <c r="WUN2394" s="14"/>
      <c r="WUO2394" s="14"/>
      <c r="WUP2394" s="14"/>
      <c r="WUQ2394" s="14"/>
      <c r="WUR2394" s="14"/>
      <c r="WUS2394" s="14"/>
      <c r="WUT2394" s="14"/>
      <c r="WUU2394" s="14"/>
      <c r="WUV2394" s="14"/>
      <c r="WUW2394" s="14"/>
      <c r="WUX2394" s="14"/>
      <c r="WUY2394" s="14"/>
      <c r="WUZ2394" s="14"/>
      <c r="WVA2394" s="14"/>
      <c r="WVB2394" s="14"/>
      <c r="WVC2394" s="14"/>
      <c r="WVD2394" s="14"/>
      <c r="WVE2394" s="14"/>
      <c r="WVF2394" s="14"/>
      <c r="WVG2394" s="14"/>
      <c r="WVH2394" s="14"/>
      <c r="WVI2394" s="14"/>
      <c r="WVJ2394" s="14"/>
      <c r="WVK2394" s="14"/>
      <c r="WVL2394" s="14"/>
      <c r="WVM2394" s="14"/>
      <c r="WVN2394" s="14"/>
      <c r="WVO2394" s="14"/>
      <c r="WVP2394" s="14"/>
      <c r="WVQ2394" s="14"/>
      <c r="WVR2394" s="14"/>
      <c r="WVS2394" s="14"/>
      <c r="WVT2394" s="14"/>
      <c r="WVU2394" s="14"/>
      <c r="WVV2394" s="14"/>
      <c r="WVW2394" s="14"/>
      <c r="WVX2394" s="14"/>
      <c r="WVY2394" s="14"/>
      <c r="WVZ2394" s="14"/>
      <c r="WWA2394" s="14"/>
      <c r="WWB2394" s="14"/>
      <c r="WWC2394" s="14"/>
      <c r="WWD2394" s="14"/>
      <c r="WWE2394" s="14"/>
      <c r="WWF2394" s="14"/>
      <c r="WWG2394" s="14"/>
      <c r="WWH2394" s="14"/>
      <c r="WWI2394" s="14"/>
      <c r="WWJ2394" s="14"/>
      <c r="WWK2394" s="14"/>
      <c r="WWL2394" s="14"/>
      <c r="WWM2394" s="14"/>
      <c r="WWN2394" s="14"/>
      <c r="WWO2394" s="14"/>
      <c r="WWP2394" s="14"/>
      <c r="WWQ2394" s="14"/>
      <c r="WWR2394" s="14"/>
      <c r="WWS2394" s="14"/>
      <c r="WWT2394" s="14"/>
      <c r="WWU2394" s="14"/>
      <c r="WWV2394" s="14"/>
      <c r="WWW2394" s="14"/>
      <c r="WWX2394" s="14"/>
      <c r="WWY2394" s="14"/>
      <c r="WWZ2394" s="14"/>
      <c r="WXA2394" s="14"/>
      <c r="WXB2394" s="14"/>
      <c r="WXC2394" s="14"/>
      <c r="WXD2394" s="14"/>
      <c r="WXE2394" s="14"/>
      <c r="WXF2394" s="14"/>
      <c r="WXG2394" s="14"/>
      <c r="WXH2394" s="14"/>
      <c r="WXI2394" s="14"/>
      <c r="WXJ2394" s="14"/>
      <c r="WXK2394" s="14"/>
      <c r="WXL2394" s="14"/>
      <c r="WXM2394" s="14"/>
      <c r="WXN2394" s="14"/>
      <c r="WXO2394" s="14"/>
      <c r="WXP2394" s="14"/>
      <c r="WXQ2394" s="14"/>
      <c r="WXR2394" s="14"/>
      <c r="WXS2394" s="14"/>
      <c r="WXT2394" s="14"/>
      <c r="WXU2394" s="14"/>
      <c r="WXV2394" s="14"/>
      <c r="WXW2394" s="14"/>
      <c r="WXX2394" s="14"/>
      <c r="WXY2394" s="14"/>
      <c r="WXZ2394" s="14"/>
      <c r="WYA2394" s="14"/>
      <c r="WYB2394" s="14"/>
      <c r="WYC2394" s="14"/>
      <c r="WYD2394" s="14"/>
      <c r="WYE2394" s="14"/>
      <c r="WYF2394" s="14"/>
      <c r="WYG2394" s="14"/>
      <c r="WYH2394" s="14"/>
      <c r="WYI2394" s="14"/>
      <c r="WYJ2394" s="14"/>
      <c r="WYK2394" s="14"/>
      <c r="WYL2394" s="14"/>
      <c r="WYM2394" s="14"/>
      <c r="WYN2394" s="14"/>
      <c r="WYO2394" s="14"/>
      <c r="WYP2394" s="14"/>
      <c r="WYQ2394" s="14"/>
      <c r="WYR2394" s="14"/>
      <c r="WYS2394" s="14"/>
      <c r="WYT2394" s="14"/>
      <c r="WYU2394" s="14"/>
      <c r="WYV2394" s="14"/>
      <c r="WYW2394" s="14"/>
      <c r="WYX2394" s="14"/>
      <c r="WYY2394" s="14"/>
      <c r="WYZ2394" s="14"/>
      <c r="WZA2394" s="14"/>
      <c r="WZB2394" s="14"/>
      <c r="WZC2394" s="14"/>
      <c r="WZD2394" s="14"/>
      <c r="WZE2394" s="14"/>
      <c r="WZF2394" s="14"/>
      <c r="WZG2394" s="14"/>
      <c r="WZH2394" s="14"/>
      <c r="WZI2394" s="14"/>
      <c r="WZJ2394" s="14"/>
      <c r="WZK2394" s="14"/>
      <c r="WZL2394" s="14"/>
      <c r="WZM2394" s="14"/>
      <c r="WZN2394" s="14"/>
      <c r="WZO2394" s="14"/>
      <c r="WZP2394" s="14"/>
      <c r="WZQ2394" s="14"/>
      <c r="WZR2394" s="14"/>
      <c r="WZS2394" s="14"/>
      <c r="WZT2394" s="14"/>
      <c r="WZU2394" s="14"/>
      <c r="WZV2394" s="14"/>
      <c r="WZW2394" s="14"/>
      <c r="WZX2394" s="14"/>
      <c r="WZY2394" s="14"/>
      <c r="WZZ2394" s="14"/>
      <c r="XAA2394" s="14"/>
      <c r="XAB2394" s="14"/>
      <c r="XAC2394" s="14"/>
      <c r="XAD2394" s="14"/>
      <c r="XAE2394" s="14"/>
      <c r="XAF2394" s="14"/>
      <c r="XAG2394" s="14"/>
      <c r="XAH2394" s="14"/>
      <c r="XAI2394" s="14"/>
      <c r="XAJ2394" s="14"/>
      <c r="XAK2394" s="14"/>
      <c r="XAL2394" s="14"/>
      <c r="XAM2394" s="14"/>
      <c r="XAN2394" s="14"/>
      <c r="XAO2394" s="14"/>
      <c r="XAP2394" s="14"/>
      <c r="XAQ2394" s="14"/>
      <c r="XAR2394" s="14"/>
      <c r="XAS2394" s="14"/>
      <c r="XAT2394" s="14"/>
      <c r="XAU2394" s="14"/>
      <c r="XAV2394" s="14"/>
      <c r="XAW2394" s="14"/>
      <c r="XAX2394" s="14"/>
      <c r="XAY2394" s="14"/>
      <c r="XAZ2394" s="14"/>
      <c r="XBA2394" s="14"/>
      <c r="XBB2394" s="14"/>
      <c r="XBC2394" s="14"/>
      <c r="XBD2394" s="14"/>
      <c r="XBE2394" s="14"/>
      <c r="XBF2394" s="14"/>
      <c r="XBG2394" s="14"/>
      <c r="XBH2394" s="14"/>
      <c r="XBI2394" s="14"/>
      <c r="XBJ2394" s="14"/>
      <c r="XBK2394" s="14"/>
      <c r="XBL2394" s="14"/>
      <c r="XBM2394" s="14"/>
      <c r="XBN2394" s="14"/>
      <c r="XBO2394" s="14"/>
      <c r="XBP2394" s="14"/>
      <c r="XBQ2394" s="14"/>
      <c r="XBR2394" s="14"/>
      <c r="XBS2394" s="14"/>
      <c r="XBT2394" s="14"/>
      <c r="XBU2394" s="14"/>
      <c r="XBV2394" s="14"/>
      <c r="XBW2394" s="14"/>
      <c r="XBX2394" s="14"/>
      <c r="XBY2394" s="14"/>
      <c r="XBZ2394" s="14"/>
      <c r="XCA2394" s="14"/>
      <c r="XCB2394" s="14"/>
      <c r="XCC2394" s="14"/>
      <c r="XCD2394" s="14"/>
      <c r="XCE2394" s="14"/>
      <c r="XCF2394" s="14"/>
      <c r="XCG2394" s="14"/>
      <c r="XCH2394" s="14"/>
      <c r="XCI2394" s="14"/>
      <c r="XCJ2394" s="14"/>
      <c r="XCK2394" s="14"/>
      <c r="XCL2394" s="14"/>
      <c r="XCM2394" s="14"/>
      <c r="XCN2394" s="14"/>
      <c r="XCO2394" s="14"/>
      <c r="XCP2394" s="14"/>
      <c r="XCQ2394" s="14"/>
      <c r="XCR2394" s="14"/>
      <c r="XCS2394" s="14"/>
      <c r="XCT2394" s="14"/>
      <c r="XCU2394" s="14"/>
      <c r="XCV2394" s="14"/>
      <c r="XCW2394" s="14"/>
      <c r="XCX2394" s="14"/>
      <c r="XCY2394" s="14"/>
      <c r="XCZ2394" s="14"/>
      <c r="XDA2394" s="14"/>
      <c r="XDB2394" s="14"/>
      <c r="XDC2394" s="14"/>
      <c r="XDD2394" s="14"/>
      <c r="XDE2394" s="14"/>
      <c r="XDF2394" s="14"/>
      <c r="XDG2394" s="14"/>
      <c r="XDH2394" s="14"/>
      <c r="XDI2394" s="14"/>
      <c r="XDJ2394" s="14"/>
      <c r="XDK2394" s="14"/>
      <c r="XDL2394" s="14"/>
      <c r="XDM2394" s="14"/>
      <c r="XDN2394" s="14"/>
      <c r="XDO2394" s="14"/>
      <c r="XDP2394" s="14"/>
      <c r="XDQ2394" s="14"/>
      <c r="XDR2394" s="14"/>
      <c r="XDS2394" s="14"/>
      <c r="XDT2394" s="14"/>
      <c r="XDU2394" s="14"/>
      <c r="XDV2394" s="14"/>
      <c r="XDW2394" s="14"/>
      <c r="XDX2394" s="14"/>
      <c r="XDY2394" s="14"/>
      <c r="XDZ2394" s="14"/>
      <c r="XEA2394" s="14"/>
      <c r="XEB2394" s="14"/>
      <c r="XEC2394" s="14"/>
      <c r="XED2394" s="14"/>
      <c r="XEE2394" s="14"/>
      <c r="XEF2394" s="14"/>
      <c r="XEG2394" s="14"/>
      <c r="XEH2394" s="14"/>
      <c r="XEI2394" s="14"/>
      <c r="XEJ2394" s="14"/>
      <c r="XEK2394" s="14"/>
      <c r="XEL2394" s="14"/>
      <c r="XEM2394" s="14"/>
      <c r="XEN2394" s="14"/>
      <c r="XEO2394" s="14"/>
      <c r="XEP2394" s="14"/>
      <c r="XEQ2394" s="14"/>
      <c r="XER2394" s="14"/>
      <c r="XES2394" s="14"/>
      <c r="XET2394" s="14"/>
      <c r="XEU2394" s="14"/>
      <c r="XEV2394" s="14"/>
      <c r="XEW2394" s="14"/>
      <c r="XEX2394" s="14"/>
      <c r="XEY2394" s="14"/>
      <c r="XEZ2394" s="14"/>
      <c r="XFA2394" s="14"/>
    </row>
    <row r="2395" spans="1:16381" ht="22.5" hidden="1" customHeight="1" x14ac:dyDescent="0.25">
      <c r="A2395" s="68" t="s">
        <v>5471</v>
      </c>
      <c r="B2395" s="25">
        <v>4984</v>
      </c>
      <c r="C2395" s="205" t="s">
        <v>2247</v>
      </c>
      <c r="D2395" s="25">
        <v>1972</v>
      </c>
      <c r="E2395" s="108" t="s">
        <v>2932</v>
      </c>
      <c r="F2395" s="68" t="s">
        <v>2933</v>
      </c>
      <c r="G2395" s="25">
        <v>5</v>
      </c>
      <c r="H2395" s="25">
        <v>6</v>
      </c>
      <c r="I2395" s="137">
        <v>4726.2</v>
      </c>
      <c r="J2395" s="137">
        <v>4726.2</v>
      </c>
      <c r="K2395" s="137">
        <v>4726.2</v>
      </c>
      <c r="L2395" s="30">
        <v>220</v>
      </c>
      <c r="M2395" s="137">
        <f t="shared" si="545"/>
        <v>1270000</v>
      </c>
      <c r="N2395" s="137"/>
      <c r="O2395" s="135"/>
      <c r="P2395" s="137"/>
      <c r="Q2395" s="137">
        <f t="shared" si="546"/>
        <v>1270000</v>
      </c>
      <c r="R2395" s="137"/>
      <c r="S2395" s="30"/>
      <c r="T2395" s="137"/>
      <c r="U2395" s="137"/>
      <c r="V2395" s="137"/>
      <c r="W2395" s="137"/>
      <c r="X2395" s="137"/>
      <c r="Y2395" s="137">
        <v>105.9</v>
      </c>
      <c r="Z2395" s="137">
        <v>870000</v>
      </c>
      <c r="AA2395" s="137"/>
      <c r="AB2395" s="137"/>
      <c r="AC2395" s="137"/>
      <c r="AD2395" s="137"/>
      <c r="AE2395" s="137">
        <v>400000</v>
      </c>
      <c r="AF2395" s="137"/>
      <c r="AG2395" s="337">
        <v>2025</v>
      </c>
      <c r="AH2395" s="166" t="s">
        <v>3083</v>
      </c>
      <c r="AI2395" s="166"/>
      <c r="AJ2395" s="134">
        <f t="shared" ca="1" si="543"/>
        <v>2289</v>
      </c>
      <c r="AK2395" s="35" t="s">
        <v>153</v>
      </c>
      <c r="AL2395" s="134" t="str">
        <f t="shared" ca="1" si="544"/>
        <v>2289.</v>
      </c>
      <c r="AM2395" s="140"/>
      <c r="AN2395" s="35"/>
      <c r="AO2395" s="193"/>
    </row>
    <row r="2396" spans="1:16381" ht="23.25" hidden="1" customHeight="1" x14ac:dyDescent="0.25">
      <c r="A2396" s="68" t="s">
        <v>5472</v>
      </c>
      <c r="B2396" s="181">
        <v>5063</v>
      </c>
      <c r="C2396" s="168" t="s">
        <v>3175</v>
      </c>
      <c r="D2396" s="68">
        <v>2007</v>
      </c>
      <c r="E2396" s="108" t="s">
        <v>2932</v>
      </c>
      <c r="F2396" s="68" t="s">
        <v>2934</v>
      </c>
      <c r="G2396" s="25">
        <v>5</v>
      </c>
      <c r="H2396" s="25">
        <v>2</v>
      </c>
      <c r="I2396" s="329">
        <v>5049.8</v>
      </c>
      <c r="J2396" s="329">
        <v>3209.9</v>
      </c>
      <c r="K2396" s="329">
        <v>3209.9</v>
      </c>
      <c r="L2396" s="12">
        <v>90</v>
      </c>
      <c r="M2396" s="137">
        <f t="shared" si="545"/>
        <v>312500</v>
      </c>
      <c r="N2396" s="137"/>
      <c r="O2396" s="135"/>
      <c r="P2396" s="137"/>
      <c r="Q2396" s="137">
        <f t="shared" si="546"/>
        <v>312500</v>
      </c>
      <c r="R2396" s="137"/>
      <c r="S2396" s="30"/>
      <c r="T2396" s="137"/>
      <c r="U2396" s="137"/>
      <c r="V2396" s="137"/>
      <c r="W2396" s="137"/>
      <c r="X2396" s="137"/>
      <c r="Y2396" s="137"/>
      <c r="Z2396" s="137"/>
      <c r="AA2396" s="137"/>
      <c r="AB2396" s="137"/>
      <c r="AC2396" s="137"/>
      <c r="AD2396" s="137"/>
      <c r="AE2396" s="137">
        <v>312500</v>
      </c>
      <c r="AF2396" s="137"/>
      <c r="AG2396" s="337">
        <v>2025</v>
      </c>
      <c r="AH2396" s="166" t="s">
        <v>3083</v>
      </c>
      <c r="AI2396" s="166"/>
      <c r="AJ2396" s="134">
        <f t="shared" ca="1" si="543"/>
        <v>2290</v>
      </c>
      <c r="AK2396" s="35" t="s">
        <v>153</v>
      </c>
      <c r="AL2396" s="134" t="str">
        <f t="shared" ca="1" si="544"/>
        <v>2290.</v>
      </c>
      <c r="AM2396" s="140"/>
      <c r="AN2396" s="35"/>
      <c r="AO2396" s="193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/>
      <c r="AZ2396" s="14"/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/>
      <c r="BK2396" s="14"/>
      <c r="BL2396" s="14"/>
      <c r="BM2396" s="14"/>
      <c r="BN2396" s="14"/>
      <c r="BO2396" s="14"/>
      <c r="BP2396" s="14"/>
      <c r="BQ2396" s="14"/>
      <c r="BR2396" s="14"/>
      <c r="BS2396" s="14"/>
      <c r="BT2396" s="14"/>
      <c r="BU2396" s="14"/>
      <c r="BV2396" s="14"/>
      <c r="BW2396" s="14"/>
      <c r="BX2396" s="14"/>
      <c r="BY2396" s="14"/>
      <c r="BZ2396" s="14"/>
      <c r="CA2396" s="14"/>
      <c r="CB2396" s="14"/>
      <c r="CC2396" s="14"/>
      <c r="CD2396" s="14"/>
      <c r="CE2396" s="14"/>
      <c r="CF2396" s="14"/>
      <c r="CG2396" s="14"/>
      <c r="CH2396" s="14"/>
      <c r="CI2396" s="14"/>
      <c r="CJ2396" s="14"/>
      <c r="CK2396" s="14"/>
      <c r="CL2396" s="14"/>
      <c r="CM2396" s="14"/>
      <c r="CN2396" s="14"/>
      <c r="CO2396" s="14"/>
      <c r="CP2396" s="14"/>
      <c r="CQ2396" s="14"/>
      <c r="CR2396" s="14"/>
      <c r="CS2396" s="14"/>
      <c r="CT2396" s="14"/>
      <c r="CU2396" s="14"/>
      <c r="CV2396" s="14"/>
      <c r="CW2396" s="14"/>
      <c r="CX2396" s="14"/>
      <c r="CY2396" s="14"/>
      <c r="CZ2396" s="14"/>
      <c r="DA2396" s="14"/>
      <c r="DB2396" s="14"/>
      <c r="DC2396" s="14"/>
      <c r="DD2396" s="14"/>
      <c r="DE2396" s="14"/>
      <c r="DF2396" s="14"/>
      <c r="DG2396" s="14"/>
      <c r="DH2396" s="14"/>
      <c r="DI2396" s="14"/>
      <c r="DJ2396" s="14"/>
      <c r="DK2396" s="14"/>
      <c r="DL2396" s="14"/>
      <c r="DM2396" s="14"/>
      <c r="DN2396" s="14"/>
      <c r="DO2396" s="14"/>
      <c r="DP2396" s="14"/>
      <c r="DQ2396" s="14"/>
      <c r="DR2396" s="14"/>
      <c r="DS2396" s="14"/>
      <c r="DT2396" s="14"/>
      <c r="DU2396" s="14"/>
      <c r="DV2396" s="14"/>
      <c r="DW2396" s="14"/>
      <c r="DX2396" s="14"/>
      <c r="DY2396" s="14"/>
      <c r="DZ2396" s="14"/>
      <c r="EA2396" s="14"/>
      <c r="EB2396" s="14"/>
      <c r="EC2396" s="14"/>
      <c r="ED2396" s="14"/>
      <c r="EE2396" s="14"/>
      <c r="EF2396" s="14"/>
      <c r="EG2396" s="14"/>
      <c r="EH2396" s="14"/>
      <c r="EI2396" s="14"/>
      <c r="EJ2396" s="14"/>
      <c r="EK2396" s="14"/>
      <c r="EL2396" s="14"/>
      <c r="EM2396" s="14"/>
      <c r="EN2396" s="14"/>
      <c r="EO2396" s="14"/>
      <c r="EP2396" s="14"/>
      <c r="EQ2396" s="14"/>
      <c r="ER2396" s="14"/>
      <c r="ES2396" s="14"/>
      <c r="ET2396" s="14"/>
      <c r="EU2396" s="14"/>
      <c r="EV2396" s="14"/>
      <c r="EW2396" s="14"/>
      <c r="EX2396" s="14"/>
      <c r="EY2396" s="14"/>
      <c r="EZ2396" s="14"/>
      <c r="FA2396" s="14"/>
      <c r="FB2396" s="14"/>
      <c r="FC2396" s="14"/>
      <c r="FD2396" s="14"/>
      <c r="FE2396" s="14"/>
      <c r="FF2396" s="14"/>
      <c r="FG2396" s="14"/>
      <c r="FH2396" s="14"/>
      <c r="FI2396" s="14"/>
      <c r="FJ2396" s="14"/>
      <c r="FK2396" s="14"/>
      <c r="FL2396" s="14"/>
      <c r="FM2396" s="14"/>
      <c r="FN2396" s="14"/>
      <c r="FO2396" s="14"/>
      <c r="FP2396" s="14"/>
      <c r="FQ2396" s="14"/>
      <c r="FR2396" s="14"/>
      <c r="FS2396" s="14"/>
      <c r="FT2396" s="14"/>
      <c r="FU2396" s="14"/>
      <c r="FV2396" s="14"/>
      <c r="FW2396" s="14"/>
      <c r="FX2396" s="14"/>
      <c r="FY2396" s="14"/>
      <c r="FZ2396" s="14"/>
      <c r="GA2396" s="14"/>
      <c r="GB2396" s="14"/>
      <c r="GC2396" s="14"/>
      <c r="GD2396" s="14"/>
      <c r="GE2396" s="14"/>
      <c r="GF2396" s="14"/>
      <c r="GG2396" s="14"/>
      <c r="GH2396" s="14"/>
      <c r="GI2396" s="14"/>
      <c r="GJ2396" s="14"/>
      <c r="GK2396" s="14"/>
      <c r="GL2396" s="14"/>
      <c r="GM2396" s="14"/>
      <c r="GN2396" s="14"/>
      <c r="GO2396" s="14"/>
      <c r="GP2396" s="14"/>
      <c r="GQ2396" s="14"/>
      <c r="GR2396" s="14"/>
      <c r="GS2396" s="14"/>
      <c r="GT2396" s="14"/>
      <c r="GU2396" s="14"/>
      <c r="GV2396" s="14"/>
      <c r="GW2396" s="14"/>
      <c r="GX2396" s="14"/>
      <c r="GY2396" s="14"/>
      <c r="GZ2396" s="14"/>
      <c r="HA2396" s="14"/>
      <c r="HB2396" s="14"/>
      <c r="HC2396" s="14"/>
      <c r="HD2396" s="14"/>
      <c r="HE2396" s="14"/>
      <c r="HF2396" s="14"/>
      <c r="HG2396" s="14"/>
      <c r="HH2396" s="14"/>
      <c r="HI2396" s="14"/>
      <c r="HJ2396" s="14"/>
      <c r="HK2396" s="14"/>
      <c r="HL2396" s="14"/>
      <c r="HM2396" s="14"/>
      <c r="HN2396" s="14"/>
      <c r="HO2396" s="14"/>
      <c r="HP2396" s="14"/>
      <c r="HQ2396" s="14"/>
      <c r="HR2396" s="14"/>
      <c r="HS2396" s="14"/>
      <c r="HT2396" s="14"/>
      <c r="HU2396" s="14"/>
      <c r="HV2396" s="14"/>
      <c r="HW2396" s="14"/>
      <c r="HX2396" s="14"/>
      <c r="HY2396" s="14"/>
      <c r="HZ2396" s="14"/>
      <c r="IA2396" s="14"/>
      <c r="IB2396" s="14"/>
      <c r="IC2396" s="14"/>
      <c r="ID2396" s="14"/>
      <c r="IE2396" s="14"/>
      <c r="IF2396" s="14"/>
      <c r="IG2396" s="14"/>
      <c r="IH2396" s="14"/>
      <c r="II2396" s="14"/>
      <c r="IJ2396" s="14"/>
      <c r="IK2396" s="14"/>
      <c r="IL2396" s="14"/>
      <c r="IM2396" s="14"/>
      <c r="IN2396" s="14"/>
      <c r="IO2396" s="14"/>
      <c r="IP2396" s="14"/>
      <c r="IQ2396" s="14"/>
      <c r="IR2396" s="14"/>
      <c r="IS2396" s="14"/>
      <c r="IT2396" s="14"/>
      <c r="IU2396" s="14"/>
      <c r="IV2396" s="14"/>
      <c r="IW2396" s="14"/>
      <c r="IX2396" s="14"/>
      <c r="IY2396" s="14"/>
      <c r="IZ2396" s="14"/>
      <c r="JA2396" s="14"/>
      <c r="JB2396" s="14"/>
      <c r="JC2396" s="14"/>
      <c r="JD2396" s="14"/>
      <c r="JE2396" s="14"/>
      <c r="JF2396" s="14"/>
      <c r="JG2396" s="14"/>
      <c r="JH2396" s="14"/>
      <c r="JI2396" s="14"/>
      <c r="JJ2396" s="14"/>
      <c r="JK2396" s="14"/>
      <c r="JL2396" s="14"/>
      <c r="JM2396" s="14"/>
      <c r="JN2396" s="14"/>
      <c r="JO2396" s="14"/>
      <c r="JP2396" s="14"/>
      <c r="JQ2396" s="14"/>
      <c r="JR2396" s="14"/>
      <c r="JS2396" s="14"/>
      <c r="JT2396" s="14"/>
      <c r="JU2396" s="14"/>
      <c r="JV2396" s="14"/>
      <c r="JW2396" s="14"/>
      <c r="JX2396" s="14"/>
      <c r="JY2396" s="14"/>
      <c r="JZ2396" s="14"/>
      <c r="KA2396" s="14"/>
      <c r="KB2396" s="14"/>
      <c r="KC2396" s="14"/>
      <c r="KD2396" s="14"/>
      <c r="KE2396" s="14"/>
      <c r="KF2396" s="14"/>
      <c r="KG2396" s="14"/>
      <c r="KH2396" s="14"/>
      <c r="KI2396" s="14"/>
      <c r="KJ2396" s="14"/>
      <c r="KK2396" s="14"/>
      <c r="KL2396" s="14"/>
      <c r="KM2396" s="14"/>
      <c r="KN2396" s="14"/>
      <c r="KO2396" s="14"/>
      <c r="KP2396" s="14"/>
      <c r="KQ2396" s="14"/>
      <c r="KR2396" s="14"/>
      <c r="KS2396" s="14"/>
      <c r="KT2396" s="14"/>
      <c r="KU2396" s="14"/>
      <c r="KV2396" s="14"/>
      <c r="KW2396" s="14"/>
      <c r="KX2396" s="14"/>
      <c r="KY2396" s="14"/>
      <c r="KZ2396" s="14"/>
      <c r="LA2396" s="14"/>
      <c r="LB2396" s="14"/>
      <c r="LC2396" s="14"/>
      <c r="LD2396" s="14"/>
      <c r="LE2396" s="14"/>
      <c r="LF2396" s="14"/>
      <c r="LG2396" s="14"/>
      <c r="LH2396" s="14"/>
      <c r="LI2396" s="14"/>
      <c r="LJ2396" s="14"/>
      <c r="LK2396" s="14"/>
      <c r="LL2396" s="14"/>
      <c r="LM2396" s="14"/>
      <c r="LN2396" s="14"/>
      <c r="LO2396" s="14"/>
      <c r="LP2396" s="14"/>
      <c r="LQ2396" s="14"/>
      <c r="LR2396" s="14"/>
      <c r="LS2396" s="14"/>
      <c r="LT2396" s="14"/>
      <c r="LU2396" s="14"/>
      <c r="LV2396" s="14"/>
      <c r="LW2396" s="14"/>
      <c r="LX2396" s="14"/>
      <c r="LY2396" s="14"/>
      <c r="LZ2396" s="14"/>
      <c r="MA2396" s="14"/>
      <c r="MB2396" s="14"/>
      <c r="MC2396" s="14"/>
      <c r="MD2396" s="14"/>
      <c r="ME2396" s="14"/>
      <c r="MF2396" s="14"/>
      <c r="MG2396" s="14"/>
      <c r="MH2396" s="14"/>
      <c r="MI2396" s="14"/>
      <c r="MJ2396" s="14"/>
      <c r="MK2396" s="14"/>
      <c r="ML2396" s="14"/>
      <c r="MM2396" s="14"/>
      <c r="MN2396" s="14"/>
      <c r="MO2396" s="14"/>
      <c r="MP2396" s="14"/>
      <c r="MQ2396" s="14"/>
      <c r="MR2396" s="14"/>
      <c r="MS2396" s="14"/>
      <c r="MT2396" s="14"/>
      <c r="MU2396" s="14"/>
      <c r="MV2396" s="14"/>
      <c r="MW2396" s="14"/>
      <c r="MX2396" s="14"/>
      <c r="MY2396" s="14"/>
      <c r="MZ2396" s="14"/>
      <c r="NA2396" s="14"/>
      <c r="NB2396" s="14"/>
      <c r="NC2396" s="14"/>
      <c r="ND2396" s="14"/>
      <c r="NE2396" s="14"/>
      <c r="NF2396" s="14"/>
      <c r="NG2396" s="14"/>
      <c r="NH2396" s="14"/>
      <c r="NI2396" s="14"/>
      <c r="NJ2396" s="14"/>
      <c r="NK2396" s="14"/>
      <c r="NL2396" s="14"/>
      <c r="NM2396" s="14"/>
      <c r="NN2396" s="14"/>
      <c r="NO2396" s="14"/>
      <c r="NP2396" s="14"/>
      <c r="NQ2396" s="14"/>
      <c r="NR2396" s="14"/>
      <c r="NS2396" s="14"/>
      <c r="NT2396" s="14"/>
      <c r="NU2396" s="14"/>
      <c r="NV2396" s="14"/>
      <c r="NW2396" s="14"/>
      <c r="NX2396" s="14"/>
      <c r="NY2396" s="14"/>
      <c r="NZ2396" s="14"/>
      <c r="OA2396" s="14"/>
      <c r="OB2396" s="14"/>
      <c r="OC2396" s="14"/>
      <c r="OD2396" s="14"/>
      <c r="OE2396" s="14"/>
      <c r="OF2396" s="14"/>
      <c r="OG2396" s="14"/>
      <c r="OH2396" s="14"/>
      <c r="OI2396" s="14"/>
      <c r="OJ2396" s="14"/>
      <c r="OK2396" s="14"/>
      <c r="OL2396" s="14"/>
      <c r="OM2396" s="14"/>
      <c r="ON2396" s="14"/>
      <c r="OO2396" s="14"/>
      <c r="OP2396" s="14"/>
      <c r="OQ2396" s="14"/>
      <c r="OR2396" s="14"/>
      <c r="OS2396" s="14"/>
      <c r="OT2396" s="14"/>
      <c r="OU2396" s="14"/>
      <c r="OV2396" s="14"/>
      <c r="OW2396" s="14"/>
      <c r="OX2396" s="14"/>
      <c r="OY2396" s="14"/>
      <c r="OZ2396" s="14"/>
      <c r="PA2396" s="14"/>
      <c r="PB2396" s="14"/>
      <c r="PC2396" s="14"/>
      <c r="PD2396" s="14"/>
      <c r="PE2396" s="14"/>
      <c r="PF2396" s="14"/>
      <c r="PG2396" s="14"/>
      <c r="PH2396" s="14"/>
      <c r="PI2396" s="14"/>
      <c r="PJ2396" s="14"/>
      <c r="PK2396" s="14"/>
      <c r="PL2396" s="14"/>
      <c r="PM2396" s="14"/>
      <c r="PN2396" s="14"/>
      <c r="PO2396" s="14"/>
      <c r="PP2396" s="14"/>
      <c r="PQ2396" s="14"/>
      <c r="PR2396" s="14"/>
      <c r="PS2396" s="14"/>
      <c r="PT2396" s="14"/>
      <c r="PU2396" s="14"/>
      <c r="PV2396" s="14"/>
      <c r="PW2396" s="14"/>
      <c r="PX2396" s="14"/>
      <c r="PY2396" s="14"/>
      <c r="PZ2396" s="14"/>
      <c r="QA2396" s="14"/>
      <c r="QB2396" s="14"/>
      <c r="QC2396" s="14"/>
      <c r="QD2396" s="14"/>
      <c r="QE2396" s="14"/>
      <c r="QF2396" s="14"/>
      <c r="QG2396" s="14"/>
      <c r="QH2396" s="14"/>
      <c r="QI2396" s="14"/>
      <c r="QJ2396" s="14"/>
      <c r="QK2396" s="14"/>
      <c r="QL2396" s="14"/>
      <c r="QM2396" s="14"/>
      <c r="QN2396" s="14"/>
      <c r="QO2396" s="14"/>
      <c r="QP2396" s="14"/>
      <c r="QQ2396" s="14"/>
      <c r="QR2396" s="14"/>
      <c r="QS2396" s="14"/>
      <c r="QT2396" s="14"/>
      <c r="QU2396" s="14"/>
      <c r="QV2396" s="14"/>
      <c r="QW2396" s="14"/>
      <c r="QX2396" s="14"/>
      <c r="QY2396" s="14"/>
      <c r="QZ2396" s="14"/>
      <c r="RA2396" s="14"/>
      <c r="RB2396" s="14"/>
      <c r="RC2396" s="14"/>
      <c r="RD2396" s="14"/>
      <c r="RE2396" s="14"/>
      <c r="RF2396" s="14"/>
      <c r="RG2396" s="14"/>
      <c r="RH2396" s="14"/>
      <c r="RI2396" s="14"/>
      <c r="RJ2396" s="14"/>
      <c r="RK2396" s="14"/>
      <c r="RL2396" s="14"/>
      <c r="RM2396" s="14"/>
      <c r="RN2396" s="14"/>
      <c r="RO2396" s="14"/>
      <c r="RP2396" s="14"/>
      <c r="RQ2396" s="14"/>
      <c r="RR2396" s="14"/>
      <c r="RS2396" s="14"/>
      <c r="RT2396" s="14"/>
      <c r="RU2396" s="14"/>
      <c r="RV2396" s="14"/>
      <c r="RW2396" s="14"/>
      <c r="RX2396" s="14"/>
      <c r="RY2396" s="14"/>
      <c r="RZ2396" s="14"/>
      <c r="SA2396" s="14"/>
      <c r="SB2396" s="14"/>
      <c r="SC2396" s="14"/>
      <c r="SD2396" s="14"/>
      <c r="SE2396" s="14"/>
      <c r="SF2396" s="14"/>
      <c r="SG2396" s="14"/>
      <c r="SH2396" s="14"/>
      <c r="SI2396" s="14"/>
      <c r="SJ2396" s="14"/>
      <c r="SK2396" s="14"/>
      <c r="SL2396" s="14"/>
      <c r="SM2396" s="14"/>
      <c r="SN2396" s="14"/>
      <c r="SO2396" s="14"/>
      <c r="SP2396" s="14"/>
      <c r="SQ2396" s="14"/>
      <c r="SR2396" s="14"/>
      <c r="SS2396" s="14"/>
      <c r="ST2396" s="14"/>
      <c r="SU2396" s="14"/>
      <c r="SV2396" s="14"/>
      <c r="SW2396" s="14"/>
      <c r="SX2396" s="14"/>
      <c r="SY2396" s="14"/>
      <c r="SZ2396" s="14"/>
      <c r="TA2396" s="14"/>
      <c r="TB2396" s="14"/>
      <c r="TC2396" s="14"/>
      <c r="TD2396" s="14"/>
      <c r="TE2396" s="14"/>
      <c r="TF2396" s="14"/>
      <c r="TG2396" s="14"/>
      <c r="TH2396" s="14"/>
      <c r="TI2396" s="14"/>
      <c r="TJ2396" s="14"/>
      <c r="TK2396" s="14"/>
      <c r="TL2396" s="14"/>
      <c r="TM2396" s="14"/>
      <c r="TN2396" s="14"/>
      <c r="TO2396" s="14"/>
      <c r="TP2396" s="14"/>
      <c r="TQ2396" s="14"/>
      <c r="TR2396" s="14"/>
      <c r="TS2396" s="14"/>
      <c r="TT2396" s="14"/>
      <c r="TU2396" s="14"/>
      <c r="TV2396" s="14"/>
      <c r="TW2396" s="14"/>
      <c r="TX2396" s="14"/>
      <c r="TY2396" s="14"/>
      <c r="TZ2396" s="14"/>
      <c r="UA2396" s="14"/>
      <c r="UB2396" s="14"/>
      <c r="UC2396" s="14"/>
      <c r="UD2396" s="14"/>
      <c r="UE2396" s="14"/>
      <c r="UF2396" s="14"/>
      <c r="UG2396" s="14"/>
      <c r="UH2396" s="14"/>
      <c r="UI2396" s="14"/>
      <c r="UJ2396" s="14"/>
      <c r="UK2396" s="14"/>
      <c r="UL2396" s="14"/>
      <c r="UM2396" s="14"/>
      <c r="UN2396" s="14"/>
      <c r="UO2396" s="14"/>
      <c r="UP2396" s="14"/>
      <c r="UQ2396" s="14"/>
      <c r="UR2396" s="14"/>
      <c r="US2396" s="14"/>
      <c r="UT2396" s="14"/>
      <c r="UU2396" s="14"/>
      <c r="UV2396" s="14"/>
      <c r="UW2396" s="14"/>
      <c r="UX2396" s="14"/>
      <c r="UY2396" s="14"/>
      <c r="UZ2396" s="14"/>
      <c r="VA2396" s="14"/>
      <c r="VB2396" s="14"/>
      <c r="VC2396" s="14"/>
      <c r="VD2396" s="14"/>
      <c r="VE2396" s="14"/>
      <c r="VF2396" s="14"/>
      <c r="VG2396" s="14"/>
      <c r="VH2396" s="14"/>
      <c r="VI2396" s="14"/>
      <c r="VJ2396" s="14"/>
      <c r="VK2396" s="14"/>
      <c r="VL2396" s="14"/>
      <c r="VM2396" s="14"/>
      <c r="VN2396" s="14"/>
      <c r="VO2396" s="14"/>
      <c r="VP2396" s="14"/>
      <c r="VQ2396" s="14"/>
      <c r="VR2396" s="14"/>
      <c r="VS2396" s="14"/>
      <c r="VT2396" s="14"/>
      <c r="VU2396" s="14"/>
      <c r="VV2396" s="14"/>
      <c r="VW2396" s="14"/>
      <c r="VX2396" s="14"/>
      <c r="VY2396" s="14"/>
      <c r="VZ2396" s="14"/>
      <c r="WA2396" s="14"/>
      <c r="WB2396" s="14"/>
      <c r="WC2396" s="14"/>
      <c r="WD2396" s="14"/>
      <c r="WE2396" s="14"/>
      <c r="WF2396" s="14"/>
      <c r="WG2396" s="14"/>
      <c r="WH2396" s="14"/>
      <c r="WI2396" s="14"/>
      <c r="WJ2396" s="14"/>
      <c r="WK2396" s="14"/>
      <c r="WL2396" s="14"/>
      <c r="WM2396" s="14"/>
      <c r="WN2396" s="14"/>
      <c r="WO2396" s="14"/>
      <c r="WP2396" s="14"/>
      <c r="WQ2396" s="14"/>
      <c r="WR2396" s="14"/>
      <c r="WS2396" s="14"/>
      <c r="WT2396" s="14"/>
      <c r="WU2396" s="14"/>
      <c r="WV2396" s="14"/>
      <c r="WW2396" s="14"/>
      <c r="WX2396" s="14"/>
      <c r="WY2396" s="14"/>
      <c r="WZ2396" s="14"/>
      <c r="XA2396" s="14"/>
      <c r="XB2396" s="14"/>
      <c r="XC2396" s="14"/>
      <c r="XD2396" s="14"/>
      <c r="XE2396" s="14"/>
      <c r="XF2396" s="14"/>
      <c r="XG2396" s="14"/>
      <c r="XH2396" s="14"/>
      <c r="XI2396" s="14"/>
      <c r="XJ2396" s="14"/>
      <c r="XK2396" s="14"/>
      <c r="XL2396" s="14"/>
      <c r="XM2396" s="14"/>
      <c r="XN2396" s="14"/>
      <c r="XO2396" s="14"/>
      <c r="XP2396" s="14"/>
      <c r="XQ2396" s="14"/>
      <c r="XR2396" s="14"/>
      <c r="XS2396" s="14"/>
      <c r="XT2396" s="14"/>
      <c r="XU2396" s="14"/>
      <c r="XV2396" s="14"/>
      <c r="XW2396" s="14"/>
      <c r="XX2396" s="14"/>
      <c r="XY2396" s="14"/>
      <c r="XZ2396" s="14"/>
      <c r="YA2396" s="14"/>
      <c r="YB2396" s="14"/>
      <c r="YC2396" s="14"/>
      <c r="YD2396" s="14"/>
      <c r="YE2396" s="14"/>
      <c r="YF2396" s="14"/>
      <c r="YG2396" s="14"/>
      <c r="YH2396" s="14"/>
      <c r="YI2396" s="14"/>
      <c r="YJ2396" s="14"/>
      <c r="YK2396" s="14"/>
      <c r="YL2396" s="14"/>
      <c r="YM2396" s="14"/>
      <c r="YN2396" s="14"/>
      <c r="YO2396" s="14"/>
      <c r="YP2396" s="14"/>
      <c r="YQ2396" s="14"/>
      <c r="YR2396" s="14"/>
      <c r="YS2396" s="14"/>
      <c r="YT2396" s="14"/>
      <c r="YU2396" s="14"/>
      <c r="YV2396" s="14"/>
      <c r="YW2396" s="14"/>
      <c r="YX2396" s="14"/>
      <c r="YY2396" s="14"/>
      <c r="YZ2396" s="14"/>
      <c r="ZA2396" s="14"/>
      <c r="ZB2396" s="14"/>
      <c r="ZC2396" s="14"/>
      <c r="ZD2396" s="14"/>
      <c r="ZE2396" s="14"/>
      <c r="ZF2396" s="14"/>
      <c r="ZG2396" s="14"/>
      <c r="ZH2396" s="14"/>
      <c r="ZI2396" s="14"/>
      <c r="ZJ2396" s="14"/>
      <c r="ZK2396" s="14"/>
      <c r="ZL2396" s="14"/>
      <c r="ZM2396" s="14"/>
      <c r="ZN2396" s="14"/>
      <c r="ZO2396" s="14"/>
      <c r="ZP2396" s="14"/>
      <c r="ZQ2396" s="14"/>
      <c r="ZR2396" s="14"/>
      <c r="ZS2396" s="14"/>
      <c r="ZT2396" s="14"/>
      <c r="ZU2396" s="14"/>
      <c r="ZV2396" s="14"/>
      <c r="ZW2396" s="14"/>
      <c r="ZX2396" s="14"/>
      <c r="ZY2396" s="14"/>
      <c r="ZZ2396" s="14"/>
      <c r="AAA2396" s="14"/>
      <c r="AAB2396" s="14"/>
      <c r="AAC2396" s="14"/>
      <c r="AAD2396" s="14"/>
      <c r="AAE2396" s="14"/>
      <c r="AAF2396" s="14"/>
      <c r="AAG2396" s="14"/>
      <c r="AAH2396" s="14"/>
      <c r="AAI2396" s="14"/>
      <c r="AAJ2396" s="14"/>
      <c r="AAK2396" s="14"/>
      <c r="AAL2396" s="14"/>
      <c r="AAM2396" s="14"/>
      <c r="AAN2396" s="14"/>
      <c r="AAO2396" s="14"/>
      <c r="AAP2396" s="14"/>
      <c r="AAQ2396" s="14"/>
      <c r="AAR2396" s="14"/>
      <c r="AAS2396" s="14"/>
      <c r="AAT2396" s="14"/>
      <c r="AAU2396" s="14"/>
      <c r="AAV2396" s="14"/>
      <c r="AAW2396" s="14"/>
      <c r="AAX2396" s="14"/>
      <c r="AAY2396" s="14"/>
      <c r="AAZ2396" s="14"/>
      <c r="ABA2396" s="14"/>
      <c r="ABB2396" s="14"/>
      <c r="ABC2396" s="14"/>
      <c r="ABD2396" s="14"/>
      <c r="ABE2396" s="14"/>
      <c r="ABF2396" s="14"/>
      <c r="ABG2396" s="14"/>
      <c r="ABH2396" s="14"/>
      <c r="ABI2396" s="14"/>
      <c r="ABJ2396" s="14"/>
      <c r="ABK2396" s="14"/>
      <c r="ABL2396" s="14"/>
      <c r="ABM2396" s="14"/>
      <c r="ABN2396" s="14"/>
      <c r="ABO2396" s="14"/>
      <c r="ABP2396" s="14"/>
      <c r="ABQ2396" s="14"/>
      <c r="ABR2396" s="14"/>
      <c r="ABS2396" s="14"/>
      <c r="ABT2396" s="14"/>
      <c r="ABU2396" s="14"/>
      <c r="ABV2396" s="14"/>
      <c r="ABW2396" s="14"/>
      <c r="ABX2396" s="14"/>
      <c r="ABY2396" s="14"/>
      <c r="ABZ2396" s="14"/>
      <c r="ACA2396" s="14"/>
      <c r="ACB2396" s="14"/>
      <c r="ACC2396" s="14"/>
      <c r="ACD2396" s="14"/>
      <c r="ACE2396" s="14"/>
      <c r="ACF2396" s="14"/>
      <c r="ACG2396" s="14"/>
      <c r="ACH2396" s="14"/>
      <c r="ACI2396" s="14"/>
      <c r="ACJ2396" s="14"/>
      <c r="ACK2396" s="14"/>
      <c r="ACL2396" s="14"/>
      <c r="ACM2396" s="14"/>
      <c r="ACN2396" s="14"/>
      <c r="ACO2396" s="14"/>
      <c r="ACP2396" s="14"/>
      <c r="ACQ2396" s="14"/>
      <c r="ACR2396" s="14"/>
      <c r="ACS2396" s="14"/>
      <c r="ACT2396" s="14"/>
      <c r="ACU2396" s="14"/>
      <c r="ACV2396" s="14"/>
      <c r="ACW2396" s="14"/>
      <c r="ACX2396" s="14"/>
      <c r="ACY2396" s="14"/>
      <c r="ACZ2396" s="14"/>
      <c r="ADA2396" s="14"/>
      <c r="ADB2396" s="14"/>
      <c r="ADC2396" s="14"/>
      <c r="ADD2396" s="14"/>
      <c r="ADE2396" s="14"/>
      <c r="ADF2396" s="14"/>
      <c r="ADG2396" s="14"/>
      <c r="ADH2396" s="14"/>
      <c r="ADI2396" s="14"/>
      <c r="ADJ2396" s="14"/>
      <c r="ADK2396" s="14"/>
      <c r="ADL2396" s="14"/>
      <c r="ADM2396" s="14"/>
      <c r="ADN2396" s="14"/>
      <c r="ADO2396" s="14"/>
      <c r="ADP2396" s="14"/>
      <c r="ADQ2396" s="14"/>
      <c r="ADR2396" s="14"/>
      <c r="ADS2396" s="14"/>
      <c r="ADT2396" s="14"/>
      <c r="ADU2396" s="14"/>
      <c r="ADV2396" s="14"/>
      <c r="ADW2396" s="14"/>
      <c r="ADX2396" s="14"/>
      <c r="ADY2396" s="14"/>
      <c r="ADZ2396" s="14"/>
      <c r="AEA2396" s="14"/>
      <c r="AEB2396" s="14"/>
      <c r="AEC2396" s="14"/>
      <c r="AED2396" s="14"/>
      <c r="AEE2396" s="14"/>
      <c r="AEF2396" s="14"/>
      <c r="AEG2396" s="14"/>
      <c r="AEH2396" s="14"/>
      <c r="AEI2396" s="14"/>
      <c r="AEJ2396" s="14"/>
      <c r="AEK2396" s="14"/>
      <c r="AEL2396" s="14"/>
      <c r="AEM2396" s="14"/>
      <c r="AEN2396" s="14"/>
      <c r="AEO2396" s="14"/>
      <c r="AEP2396" s="14"/>
      <c r="AEQ2396" s="14"/>
      <c r="AER2396" s="14"/>
      <c r="AES2396" s="14"/>
      <c r="AET2396" s="14"/>
      <c r="AEU2396" s="14"/>
      <c r="AEV2396" s="14"/>
      <c r="AEW2396" s="14"/>
      <c r="AEX2396" s="14"/>
      <c r="AEY2396" s="14"/>
      <c r="AEZ2396" s="14"/>
      <c r="AFA2396" s="14"/>
      <c r="AFB2396" s="14"/>
      <c r="AFC2396" s="14"/>
      <c r="AFD2396" s="14"/>
      <c r="AFE2396" s="14"/>
      <c r="AFF2396" s="14"/>
      <c r="AFG2396" s="14"/>
      <c r="AFH2396" s="14"/>
      <c r="AFI2396" s="14"/>
      <c r="AFJ2396" s="14"/>
      <c r="AFK2396" s="14"/>
      <c r="AFL2396" s="14"/>
      <c r="AFM2396" s="14"/>
      <c r="AFN2396" s="14"/>
      <c r="AFO2396" s="14"/>
      <c r="AFP2396" s="14"/>
      <c r="AFQ2396" s="14"/>
      <c r="AFR2396" s="14"/>
      <c r="AFS2396" s="14"/>
      <c r="AFT2396" s="14"/>
      <c r="AFU2396" s="14"/>
      <c r="AFV2396" s="14"/>
      <c r="AFW2396" s="14"/>
      <c r="AFX2396" s="14"/>
      <c r="AFY2396" s="14"/>
      <c r="AFZ2396" s="14"/>
      <c r="AGA2396" s="14"/>
      <c r="AGB2396" s="14"/>
      <c r="AGC2396" s="14"/>
      <c r="AGD2396" s="14"/>
      <c r="AGE2396" s="14"/>
      <c r="AGF2396" s="14"/>
      <c r="AGG2396" s="14"/>
      <c r="AGH2396" s="14"/>
      <c r="AGI2396" s="14"/>
      <c r="AGJ2396" s="14"/>
      <c r="AGK2396" s="14"/>
      <c r="AGL2396" s="14"/>
      <c r="AGM2396" s="14"/>
      <c r="AGN2396" s="14"/>
      <c r="AGO2396" s="14"/>
      <c r="AGP2396" s="14"/>
      <c r="AGQ2396" s="14"/>
      <c r="AGR2396" s="14"/>
      <c r="AGS2396" s="14"/>
      <c r="AGT2396" s="14"/>
      <c r="AGU2396" s="14"/>
      <c r="AGV2396" s="14"/>
      <c r="AGW2396" s="14"/>
      <c r="AGX2396" s="14"/>
      <c r="AGY2396" s="14"/>
      <c r="AGZ2396" s="14"/>
      <c r="AHA2396" s="14"/>
      <c r="AHB2396" s="14"/>
      <c r="AHC2396" s="14"/>
      <c r="AHD2396" s="14"/>
      <c r="AHE2396" s="14"/>
      <c r="AHF2396" s="14"/>
      <c r="AHG2396" s="14"/>
      <c r="AHH2396" s="14"/>
      <c r="AHI2396" s="14"/>
      <c r="AHJ2396" s="14"/>
      <c r="AHK2396" s="14"/>
      <c r="AHL2396" s="14"/>
      <c r="AHM2396" s="14"/>
      <c r="AHN2396" s="14"/>
      <c r="AHO2396" s="14"/>
      <c r="AHP2396" s="14"/>
      <c r="AHQ2396" s="14"/>
      <c r="AHR2396" s="14"/>
      <c r="AHS2396" s="14"/>
      <c r="AHT2396" s="14"/>
      <c r="AHU2396" s="14"/>
      <c r="AHV2396" s="14"/>
      <c r="AHW2396" s="14"/>
      <c r="AHX2396" s="14"/>
      <c r="AHY2396" s="14"/>
      <c r="AHZ2396" s="14"/>
      <c r="AIA2396" s="14"/>
      <c r="AIB2396" s="14"/>
      <c r="AIC2396" s="14"/>
      <c r="AID2396" s="14"/>
      <c r="AIE2396" s="14"/>
      <c r="AIF2396" s="14"/>
      <c r="AIG2396" s="14"/>
      <c r="AIH2396" s="14"/>
      <c r="AII2396" s="14"/>
      <c r="AIJ2396" s="14"/>
      <c r="AIK2396" s="14"/>
      <c r="AIL2396" s="14"/>
      <c r="AIM2396" s="14"/>
      <c r="AIN2396" s="14"/>
      <c r="AIO2396" s="14"/>
      <c r="AIP2396" s="14"/>
      <c r="AIQ2396" s="14"/>
      <c r="AIR2396" s="14"/>
      <c r="AIS2396" s="14"/>
      <c r="AIT2396" s="14"/>
      <c r="AIU2396" s="14"/>
      <c r="AIV2396" s="14"/>
      <c r="AIW2396" s="14"/>
      <c r="AIX2396" s="14"/>
      <c r="AIY2396" s="14"/>
      <c r="AIZ2396" s="14"/>
      <c r="AJA2396" s="14"/>
      <c r="AJB2396" s="14"/>
      <c r="AJC2396" s="14"/>
      <c r="AJD2396" s="14"/>
      <c r="AJE2396" s="14"/>
      <c r="AJF2396" s="14"/>
      <c r="AJG2396" s="14"/>
      <c r="AJH2396" s="14"/>
      <c r="AJI2396" s="14"/>
      <c r="AJJ2396" s="14"/>
      <c r="AJK2396" s="14"/>
      <c r="AJL2396" s="14"/>
      <c r="AJM2396" s="14"/>
      <c r="AJN2396" s="14"/>
      <c r="AJO2396" s="14"/>
      <c r="AJP2396" s="14"/>
      <c r="AJQ2396" s="14"/>
      <c r="AJR2396" s="14"/>
      <c r="AJS2396" s="14"/>
      <c r="AJT2396" s="14"/>
      <c r="AJU2396" s="14"/>
      <c r="AJV2396" s="14"/>
      <c r="AJW2396" s="14"/>
      <c r="AJX2396" s="14"/>
      <c r="AJY2396" s="14"/>
      <c r="AJZ2396" s="14"/>
      <c r="AKA2396" s="14"/>
      <c r="AKB2396" s="14"/>
      <c r="AKC2396" s="14"/>
      <c r="AKD2396" s="14"/>
      <c r="AKE2396" s="14"/>
      <c r="AKF2396" s="14"/>
      <c r="AKG2396" s="14"/>
      <c r="AKH2396" s="14"/>
      <c r="AKI2396" s="14"/>
      <c r="AKJ2396" s="14"/>
      <c r="AKK2396" s="14"/>
      <c r="AKL2396" s="14"/>
      <c r="AKM2396" s="14"/>
      <c r="AKN2396" s="14"/>
      <c r="AKO2396" s="14"/>
      <c r="AKP2396" s="14"/>
      <c r="AKQ2396" s="14"/>
      <c r="AKR2396" s="14"/>
      <c r="AKS2396" s="14"/>
      <c r="AKT2396" s="14"/>
      <c r="AKU2396" s="14"/>
      <c r="AKV2396" s="14"/>
      <c r="AKW2396" s="14"/>
      <c r="AKX2396" s="14"/>
      <c r="AKY2396" s="14"/>
      <c r="AKZ2396" s="14"/>
      <c r="ALA2396" s="14"/>
      <c r="ALB2396" s="14"/>
      <c r="ALC2396" s="14"/>
      <c r="ALD2396" s="14"/>
      <c r="ALE2396" s="14"/>
      <c r="ALF2396" s="14"/>
      <c r="ALG2396" s="14"/>
      <c r="ALH2396" s="14"/>
      <c r="ALI2396" s="14"/>
      <c r="ALJ2396" s="14"/>
      <c r="ALK2396" s="14"/>
      <c r="ALL2396" s="14"/>
      <c r="ALM2396" s="14"/>
      <c r="ALN2396" s="14"/>
      <c r="ALO2396" s="14"/>
      <c r="ALP2396" s="14"/>
      <c r="ALQ2396" s="14"/>
      <c r="ALR2396" s="14"/>
      <c r="ALS2396" s="14"/>
      <c r="ALT2396" s="14"/>
      <c r="ALU2396" s="14"/>
      <c r="ALV2396" s="14"/>
      <c r="ALW2396" s="14"/>
      <c r="ALX2396" s="14"/>
      <c r="ALY2396" s="14"/>
      <c r="ALZ2396" s="14"/>
      <c r="AMA2396" s="14"/>
      <c r="AMB2396" s="14"/>
      <c r="AMC2396" s="14"/>
      <c r="AMD2396" s="14"/>
      <c r="AME2396" s="14"/>
      <c r="AMF2396" s="14"/>
      <c r="AMG2396" s="14"/>
      <c r="AMH2396" s="14"/>
      <c r="AMI2396" s="14"/>
      <c r="AMJ2396" s="14"/>
      <c r="AMK2396" s="14"/>
      <c r="AML2396" s="14"/>
      <c r="AMM2396" s="14"/>
      <c r="AMN2396" s="14"/>
      <c r="AMO2396" s="14"/>
      <c r="AMP2396" s="14"/>
      <c r="AMQ2396" s="14"/>
      <c r="AMR2396" s="14"/>
      <c r="AMS2396" s="14"/>
      <c r="AMT2396" s="14"/>
      <c r="AMU2396" s="14"/>
      <c r="AMV2396" s="14"/>
      <c r="AMW2396" s="14"/>
      <c r="AMX2396" s="14"/>
      <c r="AMY2396" s="14"/>
      <c r="AMZ2396" s="14"/>
      <c r="ANA2396" s="14"/>
      <c r="ANB2396" s="14"/>
      <c r="ANC2396" s="14"/>
      <c r="AND2396" s="14"/>
      <c r="ANE2396" s="14"/>
      <c r="ANF2396" s="14"/>
      <c r="ANG2396" s="14"/>
      <c r="ANH2396" s="14"/>
      <c r="ANI2396" s="14"/>
      <c r="ANJ2396" s="14"/>
      <c r="ANK2396" s="14"/>
      <c r="ANL2396" s="14"/>
      <c r="ANM2396" s="14"/>
      <c r="ANN2396" s="14"/>
      <c r="ANO2396" s="14"/>
      <c r="ANP2396" s="14"/>
      <c r="ANQ2396" s="14"/>
      <c r="ANR2396" s="14"/>
      <c r="ANS2396" s="14"/>
      <c r="ANT2396" s="14"/>
      <c r="ANU2396" s="14"/>
      <c r="ANV2396" s="14"/>
      <c r="ANW2396" s="14"/>
      <c r="ANX2396" s="14"/>
      <c r="ANY2396" s="14"/>
      <c r="ANZ2396" s="14"/>
      <c r="AOA2396" s="14"/>
      <c r="AOB2396" s="14"/>
      <c r="AOC2396" s="14"/>
      <c r="AOD2396" s="14"/>
      <c r="AOE2396" s="14"/>
      <c r="AOF2396" s="14"/>
      <c r="AOG2396" s="14"/>
      <c r="AOH2396" s="14"/>
      <c r="AOI2396" s="14"/>
      <c r="AOJ2396" s="14"/>
      <c r="AOK2396" s="14"/>
      <c r="AOL2396" s="14"/>
      <c r="AOM2396" s="14"/>
      <c r="AON2396" s="14"/>
      <c r="AOO2396" s="14"/>
      <c r="AOP2396" s="14"/>
      <c r="AOQ2396" s="14"/>
      <c r="AOR2396" s="14"/>
      <c r="AOS2396" s="14"/>
      <c r="AOT2396" s="14"/>
      <c r="AOU2396" s="14"/>
      <c r="AOV2396" s="14"/>
      <c r="AOW2396" s="14"/>
      <c r="AOX2396" s="14"/>
      <c r="AOY2396" s="14"/>
      <c r="AOZ2396" s="14"/>
      <c r="APA2396" s="14"/>
      <c r="APB2396" s="14"/>
      <c r="APC2396" s="14"/>
      <c r="APD2396" s="14"/>
      <c r="APE2396" s="14"/>
      <c r="APF2396" s="14"/>
      <c r="APG2396" s="14"/>
      <c r="APH2396" s="14"/>
      <c r="API2396" s="14"/>
      <c r="APJ2396" s="14"/>
      <c r="APK2396" s="14"/>
      <c r="APL2396" s="14"/>
      <c r="APM2396" s="14"/>
      <c r="APN2396" s="14"/>
      <c r="APO2396" s="14"/>
      <c r="APP2396" s="14"/>
      <c r="APQ2396" s="14"/>
      <c r="APR2396" s="14"/>
      <c r="APS2396" s="14"/>
      <c r="APT2396" s="14"/>
      <c r="APU2396" s="14"/>
      <c r="APV2396" s="14"/>
      <c r="APW2396" s="14"/>
      <c r="APX2396" s="14"/>
      <c r="APY2396" s="14"/>
      <c r="APZ2396" s="14"/>
      <c r="AQA2396" s="14"/>
      <c r="AQB2396" s="14"/>
      <c r="AQC2396" s="14"/>
      <c r="AQD2396" s="14"/>
      <c r="AQE2396" s="14"/>
      <c r="AQF2396" s="14"/>
      <c r="AQG2396" s="14"/>
      <c r="AQH2396" s="14"/>
      <c r="AQI2396" s="14"/>
      <c r="AQJ2396" s="14"/>
      <c r="AQK2396" s="14"/>
      <c r="AQL2396" s="14"/>
      <c r="AQM2396" s="14"/>
      <c r="AQN2396" s="14"/>
      <c r="AQO2396" s="14"/>
      <c r="AQP2396" s="14"/>
      <c r="AQQ2396" s="14"/>
      <c r="AQR2396" s="14"/>
      <c r="AQS2396" s="14"/>
      <c r="AQT2396" s="14"/>
      <c r="AQU2396" s="14"/>
      <c r="AQV2396" s="14"/>
      <c r="AQW2396" s="14"/>
      <c r="AQX2396" s="14"/>
      <c r="AQY2396" s="14"/>
      <c r="AQZ2396" s="14"/>
      <c r="ARA2396" s="14"/>
      <c r="ARB2396" s="14"/>
      <c r="ARC2396" s="14"/>
      <c r="ARD2396" s="14"/>
      <c r="ARE2396" s="14"/>
      <c r="ARF2396" s="14"/>
      <c r="ARG2396" s="14"/>
      <c r="ARH2396" s="14"/>
      <c r="ARI2396" s="14"/>
      <c r="ARJ2396" s="14"/>
      <c r="ARK2396" s="14"/>
      <c r="ARL2396" s="14"/>
      <c r="ARM2396" s="14"/>
      <c r="ARN2396" s="14"/>
      <c r="ARO2396" s="14"/>
      <c r="ARP2396" s="14"/>
      <c r="ARQ2396" s="14"/>
      <c r="ARR2396" s="14"/>
      <c r="ARS2396" s="14"/>
      <c r="ART2396" s="14"/>
      <c r="ARU2396" s="14"/>
      <c r="ARV2396" s="14"/>
      <c r="ARW2396" s="14"/>
      <c r="ARX2396" s="14"/>
      <c r="ARY2396" s="14"/>
      <c r="ARZ2396" s="14"/>
      <c r="ASA2396" s="14"/>
      <c r="ASB2396" s="14"/>
      <c r="ASC2396" s="14"/>
      <c r="ASD2396" s="14"/>
      <c r="ASE2396" s="14"/>
      <c r="ASF2396" s="14"/>
      <c r="ASG2396" s="14"/>
      <c r="ASH2396" s="14"/>
      <c r="ASI2396" s="14"/>
      <c r="ASJ2396" s="14"/>
      <c r="ASK2396" s="14"/>
      <c r="ASL2396" s="14"/>
      <c r="ASM2396" s="14"/>
      <c r="ASN2396" s="14"/>
      <c r="ASO2396" s="14"/>
      <c r="ASP2396" s="14"/>
      <c r="ASQ2396" s="14"/>
      <c r="ASR2396" s="14"/>
      <c r="ASS2396" s="14"/>
      <c r="AST2396" s="14"/>
      <c r="ASU2396" s="14"/>
      <c r="ASV2396" s="14"/>
      <c r="ASW2396" s="14"/>
      <c r="ASX2396" s="14"/>
      <c r="ASY2396" s="14"/>
      <c r="ASZ2396" s="14"/>
      <c r="ATA2396" s="14"/>
      <c r="ATB2396" s="14"/>
      <c r="ATC2396" s="14"/>
      <c r="ATD2396" s="14"/>
      <c r="ATE2396" s="14"/>
      <c r="ATF2396" s="14"/>
      <c r="ATG2396" s="14"/>
      <c r="ATH2396" s="14"/>
      <c r="ATI2396" s="14"/>
      <c r="ATJ2396" s="14"/>
      <c r="ATK2396" s="14"/>
      <c r="ATL2396" s="14"/>
      <c r="ATM2396" s="14"/>
      <c r="ATN2396" s="14"/>
      <c r="ATO2396" s="14"/>
      <c r="ATP2396" s="14"/>
      <c r="ATQ2396" s="14"/>
      <c r="ATR2396" s="14"/>
      <c r="ATS2396" s="14"/>
      <c r="ATT2396" s="14"/>
      <c r="ATU2396" s="14"/>
      <c r="ATV2396" s="14"/>
      <c r="ATW2396" s="14"/>
      <c r="ATX2396" s="14"/>
      <c r="ATY2396" s="14"/>
      <c r="ATZ2396" s="14"/>
      <c r="AUA2396" s="14"/>
      <c r="AUB2396" s="14"/>
      <c r="AUC2396" s="14"/>
      <c r="AUD2396" s="14"/>
      <c r="AUE2396" s="14"/>
      <c r="AUF2396" s="14"/>
      <c r="AUG2396" s="14"/>
      <c r="AUH2396" s="14"/>
      <c r="AUI2396" s="14"/>
      <c r="AUJ2396" s="14"/>
      <c r="AUK2396" s="14"/>
      <c r="AUL2396" s="14"/>
      <c r="AUM2396" s="14"/>
      <c r="AUN2396" s="14"/>
      <c r="AUO2396" s="14"/>
      <c r="AUP2396" s="14"/>
      <c r="AUQ2396" s="14"/>
      <c r="AUR2396" s="14"/>
      <c r="AUS2396" s="14"/>
      <c r="AUT2396" s="14"/>
      <c r="AUU2396" s="14"/>
      <c r="AUV2396" s="14"/>
      <c r="AUW2396" s="14"/>
      <c r="AUX2396" s="14"/>
      <c r="AUY2396" s="14"/>
      <c r="AUZ2396" s="14"/>
      <c r="AVA2396" s="14"/>
      <c r="AVB2396" s="14"/>
      <c r="AVC2396" s="14"/>
      <c r="AVD2396" s="14"/>
      <c r="AVE2396" s="14"/>
      <c r="AVF2396" s="14"/>
      <c r="AVG2396" s="14"/>
      <c r="AVH2396" s="14"/>
      <c r="AVI2396" s="14"/>
      <c r="AVJ2396" s="14"/>
      <c r="AVK2396" s="14"/>
      <c r="AVL2396" s="14"/>
      <c r="AVM2396" s="14"/>
      <c r="AVN2396" s="14"/>
      <c r="AVO2396" s="14"/>
      <c r="AVP2396" s="14"/>
      <c r="AVQ2396" s="14"/>
      <c r="AVR2396" s="14"/>
      <c r="AVS2396" s="14"/>
      <c r="AVT2396" s="14"/>
      <c r="AVU2396" s="14"/>
      <c r="AVV2396" s="14"/>
      <c r="AVW2396" s="14"/>
      <c r="AVX2396" s="14"/>
      <c r="AVY2396" s="14"/>
      <c r="AVZ2396" s="14"/>
      <c r="AWA2396" s="14"/>
      <c r="AWB2396" s="14"/>
      <c r="AWC2396" s="14"/>
      <c r="AWD2396" s="14"/>
      <c r="AWE2396" s="14"/>
      <c r="AWF2396" s="14"/>
      <c r="AWG2396" s="14"/>
      <c r="AWH2396" s="14"/>
      <c r="AWI2396" s="14"/>
      <c r="AWJ2396" s="14"/>
      <c r="AWK2396" s="14"/>
      <c r="AWL2396" s="14"/>
      <c r="AWM2396" s="14"/>
      <c r="AWN2396" s="14"/>
      <c r="AWO2396" s="14"/>
      <c r="AWP2396" s="14"/>
      <c r="AWQ2396" s="14"/>
      <c r="AWR2396" s="14"/>
      <c r="AWS2396" s="14"/>
      <c r="AWT2396" s="14"/>
      <c r="AWU2396" s="14"/>
      <c r="AWV2396" s="14"/>
      <c r="AWW2396" s="14"/>
      <c r="AWX2396" s="14"/>
      <c r="AWY2396" s="14"/>
      <c r="AWZ2396" s="14"/>
      <c r="AXA2396" s="14"/>
      <c r="AXB2396" s="14"/>
      <c r="AXC2396" s="14"/>
      <c r="AXD2396" s="14"/>
      <c r="AXE2396" s="14"/>
      <c r="AXF2396" s="14"/>
      <c r="AXG2396" s="14"/>
      <c r="AXH2396" s="14"/>
      <c r="AXI2396" s="14"/>
      <c r="AXJ2396" s="14"/>
      <c r="AXK2396" s="14"/>
      <c r="AXL2396" s="14"/>
      <c r="AXM2396" s="14"/>
      <c r="AXN2396" s="14"/>
      <c r="AXO2396" s="14"/>
      <c r="AXP2396" s="14"/>
      <c r="AXQ2396" s="14"/>
      <c r="AXR2396" s="14"/>
      <c r="AXS2396" s="14"/>
      <c r="AXT2396" s="14"/>
      <c r="AXU2396" s="14"/>
      <c r="AXV2396" s="14"/>
      <c r="AXW2396" s="14"/>
      <c r="AXX2396" s="14"/>
      <c r="AXY2396" s="14"/>
      <c r="AXZ2396" s="14"/>
      <c r="AYA2396" s="14"/>
      <c r="AYB2396" s="14"/>
      <c r="AYC2396" s="14"/>
      <c r="AYD2396" s="14"/>
      <c r="AYE2396" s="14"/>
      <c r="AYF2396" s="14"/>
      <c r="AYG2396" s="14"/>
      <c r="AYH2396" s="14"/>
      <c r="AYI2396" s="14"/>
      <c r="AYJ2396" s="14"/>
      <c r="AYK2396" s="14"/>
      <c r="AYL2396" s="14"/>
      <c r="AYM2396" s="14"/>
      <c r="AYN2396" s="14"/>
      <c r="AYO2396" s="14"/>
      <c r="AYP2396" s="14"/>
      <c r="AYQ2396" s="14"/>
      <c r="AYR2396" s="14"/>
      <c r="AYS2396" s="14"/>
      <c r="AYT2396" s="14"/>
      <c r="AYU2396" s="14"/>
      <c r="AYV2396" s="14"/>
      <c r="AYW2396" s="14"/>
      <c r="AYX2396" s="14"/>
      <c r="AYY2396" s="14"/>
      <c r="AYZ2396" s="14"/>
      <c r="AZA2396" s="14"/>
      <c r="AZB2396" s="14"/>
      <c r="AZC2396" s="14"/>
      <c r="AZD2396" s="14"/>
      <c r="AZE2396" s="14"/>
      <c r="AZF2396" s="14"/>
      <c r="AZG2396" s="14"/>
      <c r="AZH2396" s="14"/>
      <c r="AZI2396" s="14"/>
      <c r="AZJ2396" s="14"/>
      <c r="AZK2396" s="14"/>
      <c r="AZL2396" s="14"/>
      <c r="AZM2396" s="14"/>
      <c r="AZN2396" s="14"/>
      <c r="AZO2396" s="14"/>
      <c r="AZP2396" s="14"/>
      <c r="AZQ2396" s="14"/>
      <c r="AZR2396" s="14"/>
      <c r="AZS2396" s="14"/>
      <c r="AZT2396" s="14"/>
      <c r="AZU2396" s="14"/>
      <c r="AZV2396" s="14"/>
      <c r="AZW2396" s="14"/>
      <c r="AZX2396" s="14"/>
      <c r="AZY2396" s="14"/>
      <c r="AZZ2396" s="14"/>
      <c r="BAA2396" s="14"/>
      <c r="BAB2396" s="14"/>
      <c r="BAC2396" s="14"/>
      <c r="BAD2396" s="14"/>
      <c r="BAE2396" s="14"/>
      <c r="BAF2396" s="14"/>
      <c r="BAG2396" s="14"/>
      <c r="BAH2396" s="14"/>
      <c r="BAI2396" s="14"/>
      <c r="BAJ2396" s="14"/>
      <c r="BAK2396" s="14"/>
      <c r="BAL2396" s="14"/>
      <c r="BAM2396" s="14"/>
      <c r="BAN2396" s="14"/>
      <c r="BAO2396" s="14"/>
      <c r="BAP2396" s="14"/>
      <c r="BAQ2396" s="14"/>
      <c r="BAR2396" s="14"/>
      <c r="BAS2396" s="14"/>
      <c r="BAT2396" s="14"/>
      <c r="BAU2396" s="14"/>
      <c r="BAV2396" s="14"/>
      <c r="BAW2396" s="14"/>
      <c r="BAX2396" s="14"/>
      <c r="BAY2396" s="14"/>
      <c r="BAZ2396" s="14"/>
      <c r="BBA2396" s="14"/>
      <c r="BBB2396" s="14"/>
      <c r="BBC2396" s="14"/>
      <c r="BBD2396" s="14"/>
      <c r="BBE2396" s="14"/>
      <c r="BBF2396" s="14"/>
      <c r="BBG2396" s="14"/>
      <c r="BBH2396" s="14"/>
      <c r="BBI2396" s="14"/>
      <c r="BBJ2396" s="14"/>
      <c r="BBK2396" s="14"/>
      <c r="BBL2396" s="14"/>
      <c r="BBM2396" s="14"/>
      <c r="BBN2396" s="14"/>
      <c r="BBO2396" s="14"/>
      <c r="BBP2396" s="14"/>
      <c r="BBQ2396" s="14"/>
      <c r="BBR2396" s="14"/>
      <c r="BBS2396" s="14"/>
      <c r="BBT2396" s="14"/>
      <c r="BBU2396" s="14"/>
      <c r="BBV2396" s="14"/>
      <c r="BBW2396" s="14"/>
      <c r="BBX2396" s="14"/>
      <c r="BBY2396" s="14"/>
      <c r="BBZ2396" s="14"/>
      <c r="BCA2396" s="14"/>
      <c r="BCB2396" s="14"/>
      <c r="BCC2396" s="14"/>
      <c r="BCD2396" s="14"/>
      <c r="BCE2396" s="14"/>
      <c r="BCF2396" s="14"/>
      <c r="BCG2396" s="14"/>
      <c r="BCH2396" s="14"/>
      <c r="BCI2396" s="14"/>
      <c r="BCJ2396" s="14"/>
      <c r="BCK2396" s="14"/>
      <c r="BCL2396" s="14"/>
      <c r="BCM2396" s="14"/>
      <c r="BCN2396" s="14"/>
      <c r="BCO2396" s="14"/>
      <c r="BCP2396" s="14"/>
      <c r="BCQ2396" s="14"/>
      <c r="BCR2396" s="14"/>
      <c r="BCS2396" s="14"/>
      <c r="BCT2396" s="14"/>
      <c r="BCU2396" s="14"/>
      <c r="BCV2396" s="14"/>
      <c r="BCW2396" s="14"/>
      <c r="BCX2396" s="14"/>
      <c r="BCY2396" s="14"/>
      <c r="BCZ2396" s="14"/>
      <c r="BDA2396" s="14"/>
      <c r="BDB2396" s="14"/>
      <c r="BDC2396" s="14"/>
      <c r="BDD2396" s="14"/>
      <c r="BDE2396" s="14"/>
      <c r="BDF2396" s="14"/>
      <c r="BDG2396" s="14"/>
      <c r="BDH2396" s="14"/>
      <c r="BDI2396" s="14"/>
      <c r="BDJ2396" s="14"/>
      <c r="BDK2396" s="14"/>
      <c r="BDL2396" s="14"/>
      <c r="BDM2396" s="14"/>
      <c r="BDN2396" s="14"/>
      <c r="BDO2396" s="14"/>
      <c r="BDP2396" s="14"/>
      <c r="BDQ2396" s="14"/>
      <c r="BDR2396" s="14"/>
      <c r="BDS2396" s="14"/>
      <c r="BDT2396" s="14"/>
      <c r="BDU2396" s="14"/>
      <c r="BDV2396" s="14"/>
      <c r="BDW2396" s="14"/>
      <c r="BDX2396" s="14"/>
      <c r="BDY2396" s="14"/>
      <c r="BDZ2396" s="14"/>
      <c r="BEA2396" s="14"/>
      <c r="BEB2396" s="14"/>
      <c r="BEC2396" s="14"/>
      <c r="BED2396" s="14"/>
      <c r="BEE2396" s="14"/>
      <c r="BEF2396" s="14"/>
      <c r="BEG2396" s="14"/>
      <c r="BEH2396" s="14"/>
      <c r="BEI2396" s="14"/>
      <c r="BEJ2396" s="14"/>
      <c r="BEK2396" s="14"/>
      <c r="BEL2396" s="14"/>
      <c r="BEM2396" s="14"/>
      <c r="BEN2396" s="14"/>
      <c r="BEO2396" s="14"/>
      <c r="BEP2396" s="14"/>
      <c r="BEQ2396" s="14"/>
      <c r="BER2396" s="14"/>
      <c r="BES2396" s="14"/>
      <c r="BET2396" s="14"/>
      <c r="BEU2396" s="14"/>
      <c r="BEV2396" s="14"/>
      <c r="BEW2396" s="14"/>
      <c r="BEX2396" s="14"/>
      <c r="BEY2396" s="14"/>
      <c r="BEZ2396" s="14"/>
      <c r="BFA2396" s="14"/>
      <c r="BFB2396" s="14"/>
      <c r="BFC2396" s="14"/>
      <c r="BFD2396" s="14"/>
      <c r="BFE2396" s="14"/>
      <c r="BFF2396" s="14"/>
      <c r="BFG2396" s="14"/>
      <c r="BFH2396" s="14"/>
      <c r="BFI2396" s="14"/>
      <c r="BFJ2396" s="14"/>
      <c r="BFK2396" s="14"/>
      <c r="BFL2396" s="14"/>
      <c r="BFM2396" s="14"/>
      <c r="BFN2396" s="14"/>
      <c r="BFO2396" s="14"/>
      <c r="BFP2396" s="14"/>
      <c r="BFQ2396" s="14"/>
      <c r="BFR2396" s="14"/>
      <c r="BFS2396" s="14"/>
      <c r="BFT2396" s="14"/>
      <c r="BFU2396" s="14"/>
      <c r="BFV2396" s="14"/>
      <c r="BFW2396" s="14"/>
      <c r="BFX2396" s="14"/>
      <c r="BFY2396" s="14"/>
      <c r="BFZ2396" s="14"/>
      <c r="BGA2396" s="14"/>
      <c r="BGB2396" s="14"/>
      <c r="BGC2396" s="14"/>
      <c r="BGD2396" s="14"/>
      <c r="BGE2396" s="14"/>
      <c r="BGF2396" s="14"/>
      <c r="BGG2396" s="14"/>
      <c r="BGH2396" s="14"/>
      <c r="BGI2396" s="14"/>
      <c r="BGJ2396" s="14"/>
      <c r="BGK2396" s="14"/>
      <c r="BGL2396" s="14"/>
      <c r="BGM2396" s="14"/>
      <c r="BGN2396" s="14"/>
      <c r="BGO2396" s="14"/>
      <c r="BGP2396" s="14"/>
      <c r="BGQ2396" s="14"/>
      <c r="BGR2396" s="14"/>
      <c r="BGS2396" s="14"/>
      <c r="BGT2396" s="14"/>
      <c r="BGU2396" s="14"/>
      <c r="BGV2396" s="14"/>
      <c r="BGW2396" s="14"/>
      <c r="BGX2396" s="14"/>
      <c r="BGY2396" s="14"/>
      <c r="BGZ2396" s="14"/>
      <c r="BHA2396" s="14"/>
      <c r="BHB2396" s="14"/>
      <c r="BHC2396" s="14"/>
      <c r="BHD2396" s="14"/>
      <c r="BHE2396" s="14"/>
      <c r="BHF2396" s="14"/>
      <c r="BHG2396" s="14"/>
      <c r="BHH2396" s="14"/>
      <c r="BHI2396" s="14"/>
      <c r="BHJ2396" s="14"/>
      <c r="BHK2396" s="14"/>
      <c r="BHL2396" s="14"/>
      <c r="BHM2396" s="14"/>
      <c r="BHN2396" s="14"/>
      <c r="BHO2396" s="14"/>
      <c r="BHP2396" s="14"/>
      <c r="BHQ2396" s="14"/>
      <c r="BHR2396" s="14"/>
      <c r="BHS2396" s="14"/>
      <c r="BHT2396" s="14"/>
      <c r="BHU2396" s="14"/>
      <c r="BHV2396" s="14"/>
      <c r="BHW2396" s="14"/>
      <c r="BHX2396" s="14"/>
      <c r="BHY2396" s="14"/>
      <c r="BHZ2396" s="14"/>
      <c r="BIA2396" s="14"/>
      <c r="BIB2396" s="14"/>
      <c r="BIC2396" s="14"/>
      <c r="BID2396" s="14"/>
      <c r="BIE2396" s="14"/>
      <c r="BIF2396" s="14"/>
      <c r="BIG2396" s="14"/>
      <c r="BIH2396" s="14"/>
      <c r="BII2396" s="14"/>
      <c r="BIJ2396" s="14"/>
      <c r="BIK2396" s="14"/>
      <c r="BIL2396" s="14"/>
      <c r="BIM2396" s="14"/>
      <c r="BIN2396" s="14"/>
      <c r="BIO2396" s="14"/>
      <c r="BIP2396" s="14"/>
      <c r="BIQ2396" s="14"/>
      <c r="BIR2396" s="14"/>
      <c r="BIS2396" s="14"/>
      <c r="BIT2396" s="14"/>
      <c r="BIU2396" s="14"/>
      <c r="BIV2396" s="14"/>
      <c r="BIW2396" s="14"/>
      <c r="BIX2396" s="14"/>
      <c r="BIY2396" s="14"/>
      <c r="BIZ2396" s="14"/>
      <c r="BJA2396" s="14"/>
      <c r="BJB2396" s="14"/>
      <c r="BJC2396" s="14"/>
      <c r="BJD2396" s="14"/>
      <c r="BJE2396" s="14"/>
      <c r="BJF2396" s="14"/>
      <c r="BJG2396" s="14"/>
      <c r="BJH2396" s="14"/>
      <c r="BJI2396" s="14"/>
      <c r="BJJ2396" s="14"/>
      <c r="BJK2396" s="14"/>
      <c r="BJL2396" s="14"/>
      <c r="BJM2396" s="14"/>
      <c r="BJN2396" s="14"/>
      <c r="BJO2396" s="14"/>
      <c r="BJP2396" s="14"/>
      <c r="BJQ2396" s="14"/>
      <c r="BJR2396" s="14"/>
      <c r="BJS2396" s="14"/>
      <c r="BJT2396" s="14"/>
      <c r="BJU2396" s="14"/>
      <c r="BJV2396" s="14"/>
      <c r="BJW2396" s="14"/>
      <c r="BJX2396" s="14"/>
      <c r="BJY2396" s="14"/>
      <c r="BJZ2396" s="14"/>
      <c r="BKA2396" s="14"/>
      <c r="BKB2396" s="14"/>
      <c r="BKC2396" s="14"/>
      <c r="BKD2396" s="14"/>
      <c r="BKE2396" s="14"/>
      <c r="BKF2396" s="14"/>
      <c r="BKG2396" s="14"/>
      <c r="BKH2396" s="14"/>
      <c r="BKI2396" s="14"/>
      <c r="BKJ2396" s="14"/>
      <c r="BKK2396" s="14"/>
      <c r="BKL2396" s="14"/>
      <c r="BKM2396" s="14"/>
      <c r="BKN2396" s="14"/>
      <c r="BKO2396" s="14"/>
      <c r="BKP2396" s="14"/>
      <c r="BKQ2396" s="14"/>
      <c r="BKR2396" s="14"/>
      <c r="BKS2396" s="14"/>
      <c r="BKT2396" s="14"/>
      <c r="BKU2396" s="14"/>
      <c r="BKV2396" s="14"/>
      <c r="BKW2396" s="14"/>
      <c r="BKX2396" s="14"/>
      <c r="BKY2396" s="14"/>
      <c r="BKZ2396" s="14"/>
      <c r="BLA2396" s="14"/>
      <c r="BLB2396" s="14"/>
      <c r="BLC2396" s="14"/>
      <c r="BLD2396" s="14"/>
      <c r="BLE2396" s="14"/>
      <c r="BLF2396" s="14"/>
      <c r="BLG2396" s="14"/>
      <c r="BLH2396" s="14"/>
      <c r="BLI2396" s="14"/>
      <c r="BLJ2396" s="14"/>
      <c r="BLK2396" s="14"/>
      <c r="BLL2396" s="14"/>
      <c r="BLM2396" s="14"/>
      <c r="BLN2396" s="14"/>
      <c r="BLO2396" s="14"/>
      <c r="BLP2396" s="14"/>
      <c r="BLQ2396" s="14"/>
      <c r="BLR2396" s="14"/>
      <c r="BLS2396" s="14"/>
      <c r="BLT2396" s="14"/>
      <c r="BLU2396" s="14"/>
      <c r="BLV2396" s="14"/>
      <c r="BLW2396" s="14"/>
      <c r="BLX2396" s="14"/>
      <c r="BLY2396" s="14"/>
      <c r="BLZ2396" s="14"/>
      <c r="BMA2396" s="14"/>
      <c r="BMB2396" s="14"/>
      <c r="BMC2396" s="14"/>
      <c r="BMD2396" s="14"/>
      <c r="BME2396" s="14"/>
      <c r="BMF2396" s="14"/>
      <c r="BMG2396" s="14"/>
      <c r="BMH2396" s="14"/>
      <c r="BMI2396" s="14"/>
      <c r="BMJ2396" s="14"/>
      <c r="BMK2396" s="14"/>
      <c r="BML2396" s="14"/>
      <c r="BMM2396" s="14"/>
      <c r="BMN2396" s="14"/>
      <c r="BMO2396" s="14"/>
      <c r="BMP2396" s="14"/>
      <c r="BMQ2396" s="14"/>
      <c r="BMR2396" s="14"/>
      <c r="BMS2396" s="14"/>
      <c r="BMT2396" s="14"/>
      <c r="BMU2396" s="14"/>
      <c r="BMV2396" s="14"/>
      <c r="BMW2396" s="14"/>
      <c r="BMX2396" s="14"/>
      <c r="BMY2396" s="14"/>
      <c r="BMZ2396" s="14"/>
      <c r="BNA2396" s="14"/>
      <c r="BNB2396" s="14"/>
      <c r="BNC2396" s="14"/>
      <c r="BND2396" s="14"/>
      <c r="BNE2396" s="14"/>
      <c r="BNF2396" s="14"/>
      <c r="BNG2396" s="14"/>
      <c r="BNH2396" s="14"/>
      <c r="BNI2396" s="14"/>
      <c r="BNJ2396" s="14"/>
      <c r="BNK2396" s="14"/>
      <c r="BNL2396" s="14"/>
      <c r="BNM2396" s="14"/>
      <c r="BNN2396" s="14"/>
      <c r="BNO2396" s="14"/>
      <c r="BNP2396" s="14"/>
      <c r="BNQ2396" s="14"/>
      <c r="BNR2396" s="14"/>
      <c r="BNS2396" s="14"/>
      <c r="BNT2396" s="14"/>
      <c r="BNU2396" s="14"/>
      <c r="BNV2396" s="14"/>
      <c r="BNW2396" s="14"/>
      <c r="BNX2396" s="14"/>
      <c r="BNY2396" s="14"/>
      <c r="BNZ2396" s="14"/>
      <c r="BOA2396" s="14"/>
      <c r="BOB2396" s="14"/>
      <c r="BOC2396" s="14"/>
      <c r="BOD2396" s="14"/>
      <c r="BOE2396" s="14"/>
      <c r="BOF2396" s="14"/>
      <c r="BOG2396" s="14"/>
      <c r="BOH2396" s="14"/>
      <c r="BOI2396" s="14"/>
      <c r="BOJ2396" s="14"/>
      <c r="BOK2396" s="14"/>
      <c r="BOL2396" s="14"/>
      <c r="BOM2396" s="14"/>
      <c r="BON2396" s="14"/>
      <c r="BOO2396" s="14"/>
      <c r="BOP2396" s="14"/>
      <c r="BOQ2396" s="14"/>
      <c r="BOR2396" s="14"/>
      <c r="BOS2396" s="14"/>
      <c r="BOT2396" s="14"/>
      <c r="BOU2396" s="14"/>
      <c r="BOV2396" s="14"/>
      <c r="BOW2396" s="14"/>
      <c r="BOX2396" s="14"/>
      <c r="BOY2396" s="14"/>
      <c r="BOZ2396" s="14"/>
      <c r="BPA2396" s="14"/>
      <c r="BPB2396" s="14"/>
      <c r="BPC2396" s="14"/>
      <c r="BPD2396" s="14"/>
      <c r="BPE2396" s="14"/>
      <c r="BPF2396" s="14"/>
      <c r="BPG2396" s="14"/>
      <c r="BPH2396" s="14"/>
      <c r="BPI2396" s="14"/>
      <c r="BPJ2396" s="14"/>
      <c r="BPK2396" s="14"/>
      <c r="BPL2396" s="14"/>
      <c r="BPM2396" s="14"/>
      <c r="BPN2396" s="14"/>
      <c r="BPO2396" s="14"/>
      <c r="BPP2396" s="14"/>
      <c r="BPQ2396" s="14"/>
      <c r="BPR2396" s="14"/>
      <c r="BPS2396" s="14"/>
      <c r="BPT2396" s="14"/>
      <c r="BPU2396" s="14"/>
      <c r="BPV2396" s="14"/>
      <c r="BPW2396" s="14"/>
      <c r="BPX2396" s="14"/>
      <c r="BPY2396" s="14"/>
      <c r="BPZ2396" s="14"/>
      <c r="BQA2396" s="14"/>
      <c r="BQB2396" s="14"/>
      <c r="BQC2396" s="14"/>
      <c r="BQD2396" s="14"/>
      <c r="BQE2396" s="14"/>
      <c r="BQF2396" s="14"/>
      <c r="BQG2396" s="14"/>
      <c r="BQH2396" s="14"/>
      <c r="BQI2396" s="14"/>
      <c r="BQJ2396" s="14"/>
      <c r="BQK2396" s="14"/>
      <c r="BQL2396" s="14"/>
      <c r="BQM2396" s="14"/>
      <c r="BQN2396" s="14"/>
      <c r="BQO2396" s="14"/>
      <c r="BQP2396" s="14"/>
      <c r="BQQ2396" s="14"/>
      <c r="BQR2396" s="14"/>
      <c r="BQS2396" s="14"/>
      <c r="BQT2396" s="14"/>
      <c r="BQU2396" s="14"/>
      <c r="BQV2396" s="14"/>
      <c r="BQW2396" s="14"/>
      <c r="BQX2396" s="14"/>
      <c r="BQY2396" s="14"/>
      <c r="BQZ2396" s="14"/>
      <c r="BRA2396" s="14"/>
      <c r="BRB2396" s="14"/>
      <c r="BRC2396" s="14"/>
      <c r="BRD2396" s="14"/>
      <c r="BRE2396" s="14"/>
      <c r="BRF2396" s="14"/>
      <c r="BRG2396" s="14"/>
      <c r="BRH2396" s="14"/>
      <c r="BRI2396" s="14"/>
      <c r="BRJ2396" s="14"/>
      <c r="BRK2396" s="14"/>
      <c r="BRL2396" s="14"/>
      <c r="BRM2396" s="14"/>
      <c r="BRN2396" s="14"/>
      <c r="BRO2396" s="14"/>
      <c r="BRP2396" s="14"/>
      <c r="BRQ2396" s="14"/>
      <c r="BRR2396" s="14"/>
      <c r="BRS2396" s="14"/>
      <c r="BRT2396" s="14"/>
      <c r="BRU2396" s="14"/>
      <c r="BRV2396" s="14"/>
      <c r="BRW2396" s="14"/>
      <c r="BRX2396" s="14"/>
      <c r="BRY2396" s="14"/>
      <c r="BRZ2396" s="14"/>
      <c r="BSA2396" s="14"/>
      <c r="BSB2396" s="14"/>
      <c r="BSC2396" s="14"/>
      <c r="BSD2396" s="14"/>
      <c r="BSE2396" s="14"/>
      <c r="BSF2396" s="14"/>
      <c r="BSG2396" s="14"/>
      <c r="BSH2396" s="14"/>
      <c r="BSI2396" s="14"/>
      <c r="BSJ2396" s="14"/>
      <c r="BSK2396" s="14"/>
      <c r="BSL2396" s="14"/>
      <c r="BSM2396" s="14"/>
      <c r="BSN2396" s="14"/>
      <c r="BSO2396" s="14"/>
      <c r="BSP2396" s="14"/>
      <c r="BSQ2396" s="14"/>
      <c r="BSR2396" s="14"/>
      <c r="BSS2396" s="14"/>
      <c r="BST2396" s="14"/>
      <c r="BSU2396" s="14"/>
      <c r="BSV2396" s="14"/>
      <c r="BSW2396" s="14"/>
      <c r="BSX2396" s="14"/>
      <c r="BSY2396" s="14"/>
      <c r="BSZ2396" s="14"/>
      <c r="BTA2396" s="14"/>
      <c r="BTB2396" s="14"/>
      <c r="BTC2396" s="14"/>
      <c r="BTD2396" s="14"/>
      <c r="BTE2396" s="14"/>
      <c r="BTF2396" s="14"/>
      <c r="BTG2396" s="14"/>
      <c r="BTH2396" s="14"/>
      <c r="BTI2396" s="14"/>
      <c r="BTJ2396" s="14"/>
      <c r="BTK2396" s="14"/>
      <c r="BTL2396" s="14"/>
      <c r="BTM2396" s="14"/>
      <c r="BTN2396" s="14"/>
      <c r="BTO2396" s="14"/>
      <c r="BTP2396" s="14"/>
      <c r="BTQ2396" s="14"/>
      <c r="BTR2396" s="14"/>
      <c r="BTS2396" s="14"/>
      <c r="BTT2396" s="14"/>
      <c r="BTU2396" s="14"/>
      <c r="BTV2396" s="14"/>
      <c r="BTW2396" s="14"/>
      <c r="BTX2396" s="14"/>
      <c r="BTY2396" s="14"/>
      <c r="BTZ2396" s="14"/>
      <c r="BUA2396" s="14"/>
      <c r="BUB2396" s="14"/>
      <c r="BUC2396" s="14"/>
      <c r="BUD2396" s="14"/>
      <c r="BUE2396" s="14"/>
      <c r="BUF2396" s="14"/>
      <c r="BUG2396" s="14"/>
      <c r="BUH2396" s="14"/>
      <c r="BUI2396" s="14"/>
      <c r="BUJ2396" s="14"/>
      <c r="BUK2396" s="14"/>
      <c r="BUL2396" s="14"/>
      <c r="BUM2396" s="14"/>
      <c r="BUN2396" s="14"/>
      <c r="BUO2396" s="14"/>
      <c r="BUP2396" s="14"/>
      <c r="BUQ2396" s="14"/>
      <c r="BUR2396" s="14"/>
      <c r="BUS2396" s="14"/>
      <c r="BUT2396" s="14"/>
      <c r="BUU2396" s="14"/>
      <c r="BUV2396" s="14"/>
      <c r="BUW2396" s="14"/>
      <c r="BUX2396" s="14"/>
      <c r="BUY2396" s="14"/>
      <c r="BUZ2396" s="14"/>
      <c r="BVA2396" s="14"/>
      <c r="BVB2396" s="14"/>
      <c r="BVC2396" s="14"/>
      <c r="BVD2396" s="14"/>
      <c r="BVE2396" s="14"/>
      <c r="BVF2396" s="14"/>
      <c r="BVG2396" s="14"/>
      <c r="BVH2396" s="14"/>
      <c r="BVI2396" s="14"/>
      <c r="BVJ2396" s="14"/>
      <c r="BVK2396" s="14"/>
      <c r="BVL2396" s="14"/>
      <c r="BVM2396" s="14"/>
      <c r="BVN2396" s="14"/>
      <c r="BVO2396" s="14"/>
      <c r="BVP2396" s="14"/>
      <c r="BVQ2396" s="14"/>
      <c r="BVR2396" s="14"/>
      <c r="BVS2396" s="14"/>
      <c r="BVT2396" s="14"/>
      <c r="BVU2396" s="14"/>
      <c r="BVV2396" s="14"/>
      <c r="BVW2396" s="14"/>
      <c r="BVX2396" s="14"/>
      <c r="BVY2396" s="14"/>
      <c r="BVZ2396" s="14"/>
      <c r="BWA2396" s="14"/>
      <c r="BWB2396" s="14"/>
      <c r="BWC2396" s="14"/>
      <c r="BWD2396" s="14"/>
      <c r="BWE2396" s="14"/>
      <c r="BWF2396" s="14"/>
      <c r="BWG2396" s="14"/>
      <c r="BWH2396" s="14"/>
      <c r="BWI2396" s="14"/>
      <c r="BWJ2396" s="14"/>
      <c r="BWK2396" s="14"/>
      <c r="BWL2396" s="14"/>
      <c r="BWM2396" s="14"/>
      <c r="BWN2396" s="14"/>
      <c r="BWO2396" s="14"/>
      <c r="BWP2396" s="14"/>
      <c r="BWQ2396" s="14"/>
      <c r="BWR2396" s="14"/>
      <c r="BWS2396" s="14"/>
      <c r="BWT2396" s="14"/>
      <c r="BWU2396" s="14"/>
      <c r="BWV2396" s="14"/>
      <c r="BWW2396" s="14"/>
      <c r="BWX2396" s="14"/>
      <c r="BWY2396" s="14"/>
      <c r="BWZ2396" s="14"/>
      <c r="BXA2396" s="14"/>
      <c r="BXB2396" s="14"/>
      <c r="BXC2396" s="14"/>
      <c r="BXD2396" s="14"/>
      <c r="BXE2396" s="14"/>
      <c r="BXF2396" s="14"/>
      <c r="BXG2396" s="14"/>
      <c r="BXH2396" s="14"/>
      <c r="BXI2396" s="14"/>
      <c r="BXJ2396" s="14"/>
      <c r="BXK2396" s="14"/>
      <c r="BXL2396" s="14"/>
      <c r="BXM2396" s="14"/>
      <c r="BXN2396" s="14"/>
      <c r="BXO2396" s="14"/>
      <c r="BXP2396" s="14"/>
      <c r="BXQ2396" s="14"/>
      <c r="BXR2396" s="14"/>
      <c r="BXS2396" s="14"/>
      <c r="BXT2396" s="14"/>
      <c r="BXU2396" s="14"/>
      <c r="BXV2396" s="14"/>
      <c r="BXW2396" s="14"/>
      <c r="BXX2396" s="14"/>
      <c r="BXY2396" s="14"/>
      <c r="BXZ2396" s="14"/>
      <c r="BYA2396" s="14"/>
      <c r="BYB2396" s="14"/>
      <c r="BYC2396" s="14"/>
      <c r="BYD2396" s="14"/>
      <c r="BYE2396" s="14"/>
      <c r="BYF2396" s="14"/>
      <c r="BYG2396" s="14"/>
      <c r="BYH2396" s="14"/>
      <c r="BYI2396" s="14"/>
      <c r="BYJ2396" s="14"/>
      <c r="BYK2396" s="14"/>
      <c r="BYL2396" s="14"/>
      <c r="BYM2396" s="14"/>
      <c r="BYN2396" s="14"/>
      <c r="BYO2396" s="14"/>
      <c r="BYP2396" s="14"/>
      <c r="BYQ2396" s="14"/>
      <c r="BYR2396" s="14"/>
      <c r="BYS2396" s="14"/>
      <c r="BYT2396" s="14"/>
      <c r="BYU2396" s="14"/>
      <c r="BYV2396" s="14"/>
      <c r="BYW2396" s="14"/>
      <c r="BYX2396" s="14"/>
      <c r="BYY2396" s="14"/>
      <c r="BYZ2396" s="14"/>
      <c r="BZA2396" s="14"/>
      <c r="BZB2396" s="14"/>
      <c r="BZC2396" s="14"/>
      <c r="BZD2396" s="14"/>
      <c r="BZE2396" s="14"/>
      <c r="BZF2396" s="14"/>
      <c r="BZG2396" s="14"/>
      <c r="BZH2396" s="14"/>
      <c r="BZI2396" s="14"/>
      <c r="BZJ2396" s="14"/>
      <c r="BZK2396" s="14"/>
      <c r="BZL2396" s="14"/>
      <c r="BZM2396" s="14"/>
      <c r="BZN2396" s="14"/>
      <c r="BZO2396" s="14"/>
      <c r="BZP2396" s="14"/>
      <c r="BZQ2396" s="14"/>
      <c r="BZR2396" s="14"/>
      <c r="BZS2396" s="14"/>
      <c r="BZT2396" s="14"/>
      <c r="BZU2396" s="14"/>
      <c r="BZV2396" s="14"/>
      <c r="BZW2396" s="14"/>
      <c r="BZX2396" s="14"/>
      <c r="BZY2396" s="14"/>
      <c r="BZZ2396" s="14"/>
      <c r="CAA2396" s="14"/>
      <c r="CAB2396" s="14"/>
      <c r="CAC2396" s="14"/>
      <c r="CAD2396" s="14"/>
      <c r="CAE2396" s="14"/>
      <c r="CAF2396" s="14"/>
      <c r="CAG2396" s="14"/>
      <c r="CAH2396" s="14"/>
      <c r="CAI2396" s="14"/>
      <c r="CAJ2396" s="14"/>
      <c r="CAK2396" s="14"/>
      <c r="CAL2396" s="14"/>
      <c r="CAM2396" s="14"/>
      <c r="CAN2396" s="14"/>
      <c r="CAO2396" s="14"/>
      <c r="CAP2396" s="14"/>
      <c r="CAQ2396" s="14"/>
      <c r="CAR2396" s="14"/>
      <c r="CAS2396" s="14"/>
      <c r="CAT2396" s="14"/>
      <c r="CAU2396" s="14"/>
      <c r="CAV2396" s="14"/>
      <c r="CAW2396" s="14"/>
      <c r="CAX2396" s="14"/>
      <c r="CAY2396" s="14"/>
      <c r="CAZ2396" s="14"/>
      <c r="CBA2396" s="14"/>
      <c r="CBB2396" s="14"/>
      <c r="CBC2396" s="14"/>
      <c r="CBD2396" s="14"/>
      <c r="CBE2396" s="14"/>
      <c r="CBF2396" s="14"/>
      <c r="CBG2396" s="14"/>
      <c r="CBH2396" s="14"/>
      <c r="CBI2396" s="14"/>
      <c r="CBJ2396" s="14"/>
      <c r="CBK2396" s="14"/>
      <c r="CBL2396" s="14"/>
      <c r="CBM2396" s="14"/>
      <c r="CBN2396" s="14"/>
      <c r="CBO2396" s="14"/>
      <c r="CBP2396" s="14"/>
      <c r="CBQ2396" s="14"/>
      <c r="CBR2396" s="14"/>
      <c r="CBS2396" s="14"/>
      <c r="CBT2396" s="14"/>
      <c r="CBU2396" s="14"/>
      <c r="CBV2396" s="14"/>
      <c r="CBW2396" s="14"/>
      <c r="CBX2396" s="14"/>
      <c r="CBY2396" s="14"/>
      <c r="CBZ2396" s="14"/>
      <c r="CCA2396" s="14"/>
      <c r="CCB2396" s="14"/>
      <c r="CCC2396" s="14"/>
      <c r="CCD2396" s="14"/>
      <c r="CCE2396" s="14"/>
      <c r="CCF2396" s="14"/>
      <c r="CCG2396" s="14"/>
      <c r="CCH2396" s="14"/>
      <c r="CCI2396" s="14"/>
      <c r="CCJ2396" s="14"/>
      <c r="CCK2396" s="14"/>
      <c r="CCL2396" s="14"/>
      <c r="CCM2396" s="14"/>
      <c r="CCN2396" s="14"/>
      <c r="CCO2396" s="14"/>
      <c r="CCP2396" s="14"/>
      <c r="CCQ2396" s="14"/>
      <c r="CCR2396" s="14"/>
      <c r="CCS2396" s="14"/>
      <c r="CCT2396" s="14"/>
      <c r="CCU2396" s="14"/>
      <c r="CCV2396" s="14"/>
      <c r="CCW2396" s="14"/>
      <c r="CCX2396" s="14"/>
      <c r="CCY2396" s="14"/>
      <c r="CCZ2396" s="14"/>
      <c r="CDA2396" s="14"/>
      <c r="CDB2396" s="14"/>
      <c r="CDC2396" s="14"/>
      <c r="CDD2396" s="14"/>
      <c r="CDE2396" s="14"/>
      <c r="CDF2396" s="14"/>
      <c r="CDG2396" s="14"/>
      <c r="CDH2396" s="14"/>
      <c r="CDI2396" s="14"/>
      <c r="CDJ2396" s="14"/>
      <c r="CDK2396" s="14"/>
      <c r="CDL2396" s="14"/>
      <c r="CDM2396" s="14"/>
      <c r="CDN2396" s="14"/>
      <c r="CDO2396" s="14"/>
      <c r="CDP2396" s="14"/>
      <c r="CDQ2396" s="14"/>
      <c r="CDR2396" s="14"/>
      <c r="CDS2396" s="14"/>
      <c r="CDT2396" s="14"/>
      <c r="CDU2396" s="14"/>
      <c r="CDV2396" s="14"/>
      <c r="CDW2396" s="14"/>
      <c r="CDX2396" s="14"/>
      <c r="CDY2396" s="14"/>
      <c r="CDZ2396" s="14"/>
      <c r="CEA2396" s="14"/>
      <c r="CEB2396" s="14"/>
      <c r="CEC2396" s="14"/>
      <c r="CED2396" s="14"/>
      <c r="CEE2396" s="14"/>
      <c r="CEF2396" s="14"/>
      <c r="CEG2396" s="14"/>
      <c r="CEH2396" s="14"/>
      <c r="CEI2396" s="14"/>
      <c r="CEJ2396" s="14"/>
      <c r="CEK2396" s="14"/>
      <c r="CEL2396" s="14"/>
      <c r="CEM2396" s="14"/>
      <c r="CEN2396" s="14"/>
      <c r="CEO2396" s="14"/>
      <c r="CEP2396" s="14"/>
      <c r="CEQ2396" s="14"/>
      <c r="CER2396" s="14"/>
      <c r="CES2396" s="14"/>
      <c r="CET2396" s="14"/>
      <c r="CEU2396" s="14"/>
      <c r="CEV2396" s="14"/>
      <c r="CEW2396" s="14"/>
      <c r="CEX2396" s="14"/>
      <c r="CEY2396" s="14"/>
      <c r="CEZ2396" s="14"/>
      <c r="CFA2396" s="14"/>
      <c r="CFB2396" s="14"/>
      <c r="CFC2396" s="14"/>
      <c r="CFD2396" s="14"/>
      <c r="CFE2396" s="14"/>
      <c r="CFF2396" s="14"/>
      <c r="CFG2396" s="14"/>
      <c r="CFH2396" s="14"/>
      <c r="CFI2396" s="14"/>
      <c r="CFJ2396" s="14"/>
      <c r="CFK2396" s="14"/>
      <c r="CFL2396" s="14"/>
      <c r="CFM2396" s="14"/>
      <c r="CFN2396" s="14"/>
      <c r="CFO2396" s="14"/>
      <c r="CFP2396" s="14"/>
      <c r="CFQ2396" s="14"/>
      <c r="CFR2396" s="14"/>
      <c r="CFS2396" s="14"/>
      <c r="CFT2396" s="14"/>
      <c r="CFU2396" s="14"/>
      <c r="CFV2396" s="14"/>
      <c r="CFW2396" s="14"/>
      <c r="CFX2396" s="14"/>
      <c r="CFY2396" s="14"/>
      <c r="CFZ2396" s="14"/>
      <c r="CGA2396" s="14"/>
      <c r="CGB2396" s="14"/>
      <c r="CGC2396" s="14"/>
      <c r="CGD2396" s="14"/>
      <c r="CGE2396" s="14"/>
      <c r="CGF2396" s="14"/>
      <c r="CGG2396" s="14"/>
      <c r="CGH2396" s="14"/>
      <c r="CGI2396" s="14"/>
      <c r="CGJ2396" s="14"/>
      <c r="CGK2396" s="14"/>
      <c r="CGL2396" s="14"/>
      <c r="CGM2396" s="14"/>
      <c r="CGN2396" s="14"/>
      <c r="CGO2396" s="14"/>
      <c r="CGP2396" s="14"/>
      <c r="CGQ2396" s="14"/>
      <c r="CGR2396" s="14"/>
      <c r="CGS2396" s="14"/>
      <c r="CGT2396" s="14"/>
      <c r="CGU2396" s="14"/>
      <c r="CGV2396" s="14"/>
      <c r="CGW2396" s="14"/>
      <c r="CGX2396" s="14"/>
      <c r="CGY2396" s="14"/>
      <c r="CGZ2396" s="14"/>
      <c r="CHA2396" s="14"/>
      <c r="CHB2396" s="14"/>
      <c r="CHC2396" s="14"/>
      <c r="CHD2396" s="14"/>
      <c r="CHE2396" s="14"/>
      <c r="CHF2396" s="14"/>
      <c r="CHG2396" s="14"/>
      <c r="CHH2396" s="14"/>
      <c r="CHI2396" s="14"/>
      <c r="CHJ2396" s="14"/>
      <c r="CHK2396" s="14"/>
      <c r="CHL2396" s="14"/>
      <c r="CHM2396" s="14"/>
      <c r="CHN2396" s="14"/>
      <c r="CHO2396" s="14"/>
      <c r="CHP2396" s="14"/>
      <c r="CHQ2396" s="14"/>
      <c r="CHR2396" s="14"/>
      <c r="CHS2396" s="14"/>
      <c r="CHT2396" s="14"/>
      <c r="CHU2396" s="14"/>
      <c r="CHV2396" s="14"/>
      <c r="CHW2396" s="14"/>
      <c r="CHX2396" s="14"/>
      <c r="CHY2396" s="14"/>
      <c r="CHZ2396" s="14"/>
      <c r="CIA2396" s="14"/>
      <c r="CIB2396" s="14"/>
      <c r="CIC2396" s="14"/>
      <c r="CID2396" s="14"/>
      <c r="CIE2396" s="14"/>
      <c r="CIF2396" s="14"/>
      <c r="CIG2396" s="14"/>
      <c r="CIH2396" s="14"/>
      <c r="CII2396" s="14"/>
      <c r="CIJ2396" s="14"/>
      <c r="CIK2396" s="14"/>
      <c r="CIL2396" s="14"/>
      <c r="CIM2396" s="14"/>
      <c r="CIN2396" s="14"/>
      <c r="CIO2396" s="14"/>
      <c r="CIP2396" s="14"/>
      <c r="CIQ2396" s="14"/>
      <c r="CIR2396" s="14"/>
      <c r="CIS2396" s="14"/>
      <c r="CIT2396" s="14"/>
      <c r="CIU2396" s="14"/>
      <c r="CIV2396" s="14"/>
      <c r="CIW2396" s="14"/>
      <c r="CIX2396" s="14"/>
      <c r="CIY2396" s="14"/>
      <c r="CIZ2396" s="14"/>
      <c r="CJA2396" s="14"/>
      <c r="CJB2396" s="14"/>
      <c r="CJC2396" s="14"/>
      <c r="CJD2396" s="14"/>
      <c r="CJE2396" s="14"/>
      <c r="CJF2396" s="14"/>
      <c r="CJG2396" s="14"/>
      <c r="CJH2396" s="14"/>
      <c r="CJI2396" s="14"/>
      <c r="CJJ2396" s="14"/>
      <c r="CJK2396" s="14"/>
      <c r="CJL2396" s="14"/>
      <c r="CJM2396" s="14"/>
      <c r="CJN2396" s="14"/>
      <c r="CJO2396" s="14"/>
      <c r="CJP2396" s="14"/>
      <c r="CJQ2396" s="14"/>
      <c r="CJR2396" s="14"/>
      <c r="CJS2396" s="14"/>
      <c r="CJT2396" s="14"/>
      <c r="CJU2396" s="14"/>
      <c r="CJV2396" s="14"/>
      <c r="CJW2396" s="14"/>
      <c r="CJX2396" s="14"/>
      <c r="CJY2396" s="14"/>
      <c r="CJZ2396" s="14"/>
      <c r="CKA2396" s="14"/>
      <c r="CKB2396" s="14"/>
      <c r="CKC2396" s="14"/>
      <c r="CKD2396" s="14"/>
      <c r="CKE2396" s="14"/>
      <c r="CKF2396" s="14"/>
      <c r="CKG2396" s="14"/>
      <c r="CKH2396" s="14"/>
      <c r="CKI2396" s="14"/>
      <c r="CKJ2396" s="14"/>
      <c r="CKK2396" s="14"/>
      <c r="CKL2396" s="14"/>
      <c r="CKM2396" s="14"/>
      <c r="CKN2396" s="14"/>
      <c r="CKO2396" s="14"/>
      <c r="CKP2396" s="14"/>
      <c r="CKQ2396" s="14"/>
      <c r="CKR2396" s="14"/>
      <c r="CKS2396" s="14"/>
      <c r="CKT2396" s="14"/>
      <c r="CKU2396" s="14"/>
      <c r="CKV2396" s="14"/>
      <c r="CKW2396" s="14"/>
      <c r="CKX2396" s="14"/>
      <c r="CKY2396" s="14"/>
      <c r="CKZ2396" s="14"/>
      <c r="CLA2396" s="14"/>
      <c r="CLB2396" s="14"/>
      <c r="CLC2396" s="14"/>
      <c r="CLD2396" s="14"/>
      <c r="CLE2396" s="14"/>
      <c r="CLF2396" s="14"/>
      <c r="CLG2396" s="14"/>
      <c r="CLH2396" s="14"/>
      <c r="CLI2396" s="14"/>
      <c r="CLJ2396" s="14"/>
      <c r="CLK2396" s="14"/>
      <c r="CLL2396" s="14"/>
      <c r="CLM2396" s="14"/>
      <c r="CLN2396" s="14"/>
      <c r="CLO2396" s="14"/>
      <c r="CLP2396" s="14"/>
      <c r="CLQ2396" s="14"/>
      <c r="CLR2396" s="14"/>
      <c r="CLS2396" s="14"/>
      <c r="CLT2396" s="14"/>
      <c r="CLU2396" s="14"/>
      <c r="CLV2396" s="14"/>
      <c r="CLW2396" s="14"/>
      <c r="CLX2396" s="14"/>
      <c r="CLY2396" s="14"/>
      <c r="CLZ2396" s="14"/>
      <c r="CMA2396" s="14"/>
      <c r="CMB2396" s="14"/>
      <c r="CMC2396" s="14"/>
      <c r="CMD2396" s="14"/>
      <c r="CME2396" s="14"/>
      <c r="CMF2396" s="14"/>
      <c r="CMG2396" s="14"/>
      <c r="CMH2396" s="14"/>
      <c r="CMI2396" s="14"/>
      <c r="CMJ2396" s="14"/>
      <c r="CMK2396" s="14"/>
      <c r="CML2396" s="14"/>
      <c r="CMM2396" s="14"/>
      <c r="CMN2396" s="14"/>
      <c r="CMO2396" s="14"/>
      <c r="CMP2396" s="14"/>
      <c r="CMQ2396" s="14"/>
      <c r="CMR2396" s="14"/>
      <c r="CMS2396" s="14"/>
      <c r="CMT2396" s="14"/>
      <c r="CMU2396" s="14"/>
      <c r="CMV2396" s="14"/>
      <c r="CMW2396" s="14"/>
      <c r="CMX2396" s="14"/>
      <c r="CMY2396" s="14"/>
      <c r="CMZ2396" s="14"/>
      <c r="CNA2396" s="14"/>
      <c r="CNB2396" s="14"/>
      <c r="CNC2396" s="14"/>
      <c r="CND2396" s="14"/>
      <c r="CNE2396" s="14"/>
      <c r="CNF2396" s="14"/>
      <c r="CNG2396" s="14"/>
      <c r="CNH2396" s="14"/>
      <c r="CNI2396" s="14"/>
      <c r="CNJ2396" s="14"/>
      <c r="CNK2396" s="14"/>
      <c r="CNL2396" s="14"/>
      <c r="CNM2396" s="14"/>
      <c r="CNN2396" s="14"/>
      <c r="CNO2396" s="14"/>
      <c r="CNP2396" s="14"/>
      <c r="CNQ2396" s="14"/>
      <c r="CNR2396" s="14"/>
      <c r="CNS2396" s="14"/>
      <c r="CNT2396" s="14"/>
      <c r="CNU2396" s="14"/>
      <c r="CNV2396" s="14"/>
      <c r="CNW2396" s="14"/>
      <c r="CNX2396" s="14"/>
      <c r="CNY2396" s="14"/>
      <c r="CNZ2396" s="14"/>
      <c r="COA2396" s="14"/>
      <c r="COB2396" s="14"/>
      <c r="COC2396" s="14"/>
      <c r="COD2396" s="14"/>
      <c r="COE2396" s="14"/>
      <c r="COF2396" s="14"/>
      <c r="COG2396" s="14"/>
      <c r="COH2396" s="14"/>
      <c r="COI2396" s="14"/>
      <c r="COJ2396" s="14"/>
      <c r="COK2396" s="14"/>
      <c r="COL2396" s="14"/>
      <c r="COM2396" s="14"/>
      <c r="CON2396" s="14"/>
      <c r="COO2396" s="14"/>
      <c r="COP2396" s="14"/>
      <c r="COQ2396" s="14"/>
      <c r="COR2396" s="14"/>
      <c r="COS2396" s="14"/>
      <c r="COT2396" s="14"/>
      <c r="COU2396" s="14"/>
      <c r="COV2396" s="14"/>
      <c r="COW2396" s="14"/>
      <c r="COX2396" s="14"/>
      <c r="COY2396" s="14"/>
      <c r="COZ2396" s="14"/>
      <c r="CPA2396" s="14"/>
      <c r="CPB2396" s="14"/>
      <c r="CPC2396" s="14"/>
      <c r="CPD2396" s="14"/>
      <c r="CPE2396" s="14"/>
      <c r="CPF2396" s="14"/>
      <c r="CPG2396" s="14"/>
      <c r="CPH2396" s="14"/>
      <c r="CPI2396" s="14"/>
      <c r="CPJ2396" s="14"/>
      <c r="CPK2396" s="14"/>
      <c r="CPL2396" s="14"/>
      <c r="CPM2396" s="14"/>
      <c r="CPN2396" s="14"/>
      <c r="CPO2396" s="14"/>
      <c r="CPP2396" s="14"/>
      <c r="CPQ2396" s="14"/>
      <c r="CPR2396" s="14"/>
      <c r="CPS2396" s="14"/>
      <c r="CPT2396" s="14"/>
      <c r="CPU2396" s="14"/>
      <c r="CPV2396" s="14"/>
      <c r="CPW2396" s="14"/>
      <c r="CPX2396" s="14"/>
      <c r="CPY2396" s="14"/>
      <c r="CPZ2396" s="14"/>
      <c r="CQA2396" s="14"/>
      <c r="CQB2396" s="14"/>
      <c r="CQC2396" s="14"/>
      <c r="CQD2396" s="14"/>
      <c r="CQE2396" s="14"/>
      <c r="CQF2396" s="14"/>
      <c r="CQG2396" s="14"/>
      <c r="CQH2396" s="14"/>
      <c r="CQI2396" s="14"/>
      <c r="CQJ2396" s="14"/>
      <c r="CQK2396" s="14"/>
      <c r="CQL2396" s="14"/>
      <c r="CQM2396" s="14"/>
      <c r="CQN2396" s="14"/>
      <c r="CQO2396" s="14"/>
      <c r="CQP2396" s="14"/>
      <c r="CQQ2396" s="14"/>
      <c r="CQR2396" s="14"/>
      <c r="CQS2396" s="14"/>
      <c r="CQT2396" s="14"/>
      <c r="CQU2396" s="14"/>
      <c r="CQV2396" s="14"/>
      <c r="CQW2396" s="14"/>
      <c r="CQX2396" s="14"/>
      <c r="CQY2396" s="14"/>
      <c r="CQZ2396" s="14"/>
      <c r="CRA2396" s="14"/>
      <c r="CRB2396" s="14"/>
      <c r="CRC2396" s="14"/>
      <c r="CRD2396" s="14"/>
      <c r="CRE2396" s="14"/>
      <c r="CRF2396" s="14"/>
      <c r="CRG2396" s="14"/>
      <c r="CRH2396" s="14"/>
      <c r="CRI2396" s="14"/>
      <c r="CRJ2396" s="14"/>
      <c r="CRK2396" s="14"/>
      <c r="CRL2396" s="14"/>
      <c r="CRM2396" s="14"/>
      <c r="CRN2396" s="14"/>
      <c r="CRO2396" s="14"/>
      <c r="CRP2396" s="14"/>
      <c r="CRQ2396" s="14"/>
      <c r="CRR2396" s="14"/>
      <c r="CRS2396" s="14"/>
      <c r="CRT2396" s="14"/>
      <c r="CRU2396" s="14"/>
      <c r="CRV2396" s="14"/>
      <c r="CRW2396" s="14"/>
      <c r="CRX2396" s="14"/>
      <c r="CRY2396" s="14"/>
      <c r="CRZ2396" s="14"/>
      <c r="CSA2396" s="14"/>
      <c r="CSB2396" s="14"/>
      <c r="CSC2396" s="14"/>
      <c r="CSD2396" s="14"/>
      <c r="CSE2396" s="14"/>
      <c r="CSF2396" s="14"/>
      <c r="CSG2396" s="14"/>
      <c r="CSH2396" s="14"/>
      <c r="CSI2396" s="14"/>
      <c r="CSJ2396" s="14"/>
      <c r="CSK2396" s="14"/>
      <c r="CSL2396" s="14"/>
      <c r="CSM2396" s="14"/>
      <c r="CSN2396" s="14"/>
      <c r="CSO2396" s="14"/>
      <c r="CSP2396" s="14"/>
      <c r="CSQ2396" s="14"/>
      <c r="CSR2396" s="14"/>
      <c r="CSS2396" s="14"/>
      <c r="CST2396" s="14"/>
      <c r="CSU2396" s="14"/>
      <c r="CSV2396" s="14"/>
      <c r="CSW2396" s="14"/>
      <c r="CSX2396" s="14"/>
      <c r="CSY2396" s="14"/>
      <c r="CSZ2396" s="14"/>
      <c r="CTA2396" s="14"/>
      <c r="CTB2396" s="14"/>
      <c r="CTC2396" s="14"/>
      <c r="CTD2396" s="14"/>
      <c r="CTE2396" s="14"/>
      <c r="CTF2396" s="14"/>
      <c r="CTG2396" s="14"/>
      <c r="CTH2396" s="14"/>
      <c r="CTI2396" s="14"/>
      <c r="CTJ2396" s="14"/>
      <c r="CTK2396" s="14"/>
      <c r="CTL2396" s="14"/>
      <c r="CTM2396" s="14"/>
      <c r="CTN2396" s="14"/>
      <c r="CTO2396" s="14"/>
      <c r="CTP2396" s="14"/>
      <c r="CTQ2396" s="14"/>
      <c r="CTR2396" s="14"/>
      <c r="CTS2396" s="14"/>
      <c r="CTT2396" s="14"/>
      <c r="CTU2396" s="14"/>
      <c r="CTV2396" s="14"/>
      <c r="CTW2396" s="14"/>
      <c r="CTX2396" s="14"/>
      <c r="CTY2396" s="14"/>
      <c r="CTZ2396" s="14"/>
      <c r="CUA2396" s="14"/>
      <c r="CUB2396" s="14"/>
      <c r="CUC2396" s="14"/>
      <c r="CUD2396" s="14"/>
      <c r="CUE2396" s="14"/>
      <c r="CUF2396" s="14"/>
      <c r="CUG2396" s="14"/>
      <c r="CUH2396" s="14"/>
      <c r="CUI2396" s="14"/>
      <c r="CUJ2396" s="14"/>
      <c r="CUK2396" s="14"/>
      <c r="CUL2396" s="14"/>
      <c r="CUM2396" s="14"/>
      <c r="CUN2396" s="14"/>
      <c r="CUO2396" s="14"/>
      <c r="CUP2396" s="14"/>
      <c r="CUQ2396" s="14"/>
      <c r="CUR2396" s="14"/>
      <c r="CUS2396" s="14"/>
      <c r="CUT2396" s="14"/>
      <c r="CUU2396" s="14"/>
      <c r="CUV2396" s="14"/>
      <c r="CUW2396" s="14"/>
      <c r="CUX2396" s="14"/>
      <c r="CUY2396" s="14"/>
      <c r="CUZ2396" s="14"/>
      <c r="CVA2396" s="14"/>
      <c r="CVB2396" s="14"/>
      <c r="CVC2396" s="14"/>
      <c r="CVD2396" s="14"/>
      <c r="CVE2396" s="14"/>
      <c r="CVF2396" s="14"/>
      <c r="CVG2396" s="14"/>
      <c r="CVH2396" s="14"/>
      <c r="CVI2396" s="14"/>
      <c r="CVJ2396" s="14"/>
      <c r="CVK2396" s="14"/>
      <c r="CVL2396" s="14"/>
      <c r="CVM2396" s="14"/>
      <c r="CVN2396" s="14"/>
      <c r="CVO2396" s="14"/>
      <c r="CVP2396" s="14"/>
      <c r="CVQ2396" s="14"/>
      <c r="CVR2396" s="14"/>
      <c r="CVS2396" s="14"/>
      <c r="CVT2396" s="14"/>
      <c r="CVU2396" s="14"/>
      <c r="CVV2396" s="14"/>
      <c r="CVW2396" s="14"/>
      <c r="CVX2396" s="14"/>
      <c r="CVY2396" s="14"/>
      <c r="CVZ2396" s="14"/>
      <c r="CWA2396" s="14"/>
      <c r="CWB2396" s="14"/>
      <c r="CWC2396" s="14"/>
      <c r="CWD2396" s="14"/>
      <c r="CWE2396" s="14"/>
      <c r="CWF2396" s="14"/>
      <c r="CWG2396" s="14"/>
      <c r="CWH2396" s="14"/>
      <c r="CWI2396" s="14"/>
      <c r="CWJ2396" s="14"/>
      <c r="CWK2396" s="14"/>
      <c r="CWL2396" s="14"/>
      <c r="CWM2396" s="14"/>
      <c r="CWN2396" s="14"/>
      <c r="CWO2396" s="14"/>
      <c r="CWP2396" s="14"/>
      <c r="CWQ2396" s="14"/>
      <c r="CWR2396" s="14"/>
      <c r="CWS2396" s="14"/>
      <c r="CWT2396" s="14"/>
      <c r="CWU2396" s="14"/>
      <c r="CWV2396" s="14"/>
      <c r="CWW2396" s="14"/>
      <c r="CWX2396" s="14"/>
      <c r="CWY2396" s="14"/>
      <c r="CWZ2396" s="14"/>
      <c r="CXA2396" s="14"/>
      <c r="CXB2396" s="14"/>
      <c r="CXC2396" s="14"/>
      <c r="CXD2396" s="14"/>
      <c r="CXE2396" s="14"/>
      <c r="CXF2396" s="14"/>
      <c r="CXG2396" s="14"/>
      <c r="CXH2396" s="14"/>
      <c r="CXI2396" s="14"/>
      <c r="CXJ2396" s="14"/>
      <c r="CXK2396" s="14"/>
      <c r="CXL2396" s="14"/>
      <c r="CXM2396" s="14"/>
      <c r="CXN2396" s="14"/>
      <c r="CXO2396" s="14"/>
      <c r="CXP2396" s="14"/>
      <c r="CXQ2396" s="14"/>
      <c r="CXR2396" s="14"/>
      <c r="CXS2396" s="14"/>
      <c r="CXT2396" s="14"/>
      <c r="CXU2396" s="14"/>
      <c r="CXV2396" s="14"/>
      <c r="CXW2396" s="14"/>
      <c r="CXX2396" s="14"/>
      <c r="CXY2396" s="14"/>
      <c r="CXZ2396" s="14"/>
      <c r="CYA2396" s="14"/>
      <c r="CYB2396" s="14"/>
      <c r="CYC2396" s="14"/>
      <c r="CYD2396" s="14"/>
      <c r="CYE2396" s="14"/>
      <c r="CYF2396" s="14"/>
      <c r="CYG2396" s="14"/>
      <c r="CYH2396" s="14"/>
      <c r="CYI2396" s="14"/>
      <c r="CYJ2396" s="14"/>
      <c r="CYK2396" s="14"/>
      <c r="CYL2396" s="14"/>
      <c r="CYM2396" s="14"/>
      <c r="CYN2396" s="14"/>
      <c r="CYO2396" s="14"/>
      <c r="CYP2396" s="14"/>
      <c r="CYQ2396" s="14"/>
      <c r="CYR2396" s="14"/>
      <c r="CYS2396" s="14"/>
      <c r="CYT2396" s="14"/>
      <c r="CYU2396" s="14"/>
      <c r="CYV2396" s="14"/>
      <c r="CYW2396" s="14"/>
      <c r="CYX2396" s="14"/>
      <c r="CYY2396" s="14"/>
      <c r="CYZ2396" s="14"/>
      <c r="CZA2396" s="14"/>
      <c r="CZB2396" s="14"/>
      <c r="CZC2396" s="14"/>
      <c r="CZD2396" s="14"/>
      <c r="CZE2396" s="14"/>
      <c r="CZF2396" s="14"/>
      <c r="CZG2396" s="14"/>
      <c r="CZH2396" s="14"/>
      <c r="CZI2396" s="14"/>
      <c r="CZJ2396" s="14"/>
      <c r="CZK2396" s="14"/>
      <c r="CZL2396" s="14"/>
      <c r="CZM2396" s="14"/>
      <c r="CZN2396" s="14"/>
      <c r="CZO2396" s="14"/>
      <c r="CZP2396" s="14"/>
      <c r="CZQ2396" s="14"/>
      <c r="CZR2396" s="14"/>
      <c r="CZS2396" s="14"/>
      <c r="CZT2396" s="14"/>
      <c r="CZU2396" s="14"/>
      <c r="CZV2396" s="14"/>
      <c r="CZW2396" s="14"/>
      <c r="CZX2396" s="14"/>
      <c r="CZY2396" s="14"/>
      <c r="CZZ2396" s="14"/>
      <c r="DAA2396" s="14"/>
      <c r="DAB2396" s="14"/>
      <c r="DAC2396" s="14"/>
      <c r="DAD2396" s="14"/>
      <c r="DAE2396" s="14"/>
      <c r="DAF2396" s="14"/>
      <c r="DAG2396" s="14"/>
      <c r="DAH2396" s="14"/>
      <c r="DAI2396" s="14"/>
      <c r="DAJ2396" s="14"/>
      <c r="DAK2396" s="14"/>
      <c r="DAL2396" s="14"/>
      <c r="DAM2396" s="14"/>
      <c r="DAN2396" s="14"/>
      <c r="DAO2396" s="14"/>
      <c r="DAP2396" s="14"/>
      <c r="DAQ2396" s="14"/>
      <c r="DAR2396" s="14"/>
      <c r="DAS2396" s="14"/>
      <c r="DAT2396" s="14"/>
      <c r="DAU2396" s="14"/>
      <c r="DAV2396" s="14"/>
      <c r="DAW2396" s="14"/>
      <c r="DAX2396" s="14"/>
      <c r="DAY2396" s="14"/>
      <c r="DAZ2396" s="14"/>
      <c r="DBA2396" s="14"/>
      <c r="DBB2396" s="14"/>
      <c r="DBC2396" s="14"/>
      <c r="DBD2396" s="14"/>
      <c r="DBE2396" s="14"/>
      <c r="DBF2396" s="14"/>
      <c r="DBG2396" s="14"/>
      <c r="DBH2396" s="14"/>
      <c r="DBI2396" s="14"/>
      <c r="DBJ2396" s="14"/>
      <c r="DBK2396" s="14"/>
      <c r="DBL2396" s="14"/>
      <c r="DBM2396" s="14"/>
      <c r="DBN2396" s="14"/>
      <c r="DBO2396" s="14"/>
      <c r="DBP2396" s="14"/>
      <c r="DBQ2396" s="14"/>
      <c r="DBR2396" s="14"/>
      <c r="DBS2396" s="14"/>
      <c r="DBT2396" s="14"/>
      <c r="DBU2396" s="14"/>
      <c r="DBV2396" s="14"/>
      <c r="DBW2396" s="14"/>
      <c r="DBX2396" s="14"/>
      <c r="DBY2396" s="14"/>
      <c r="DBZ2396" s="14"/>
      <c r="DCA2396" s="14"/>
      <c r="DCB2396" s="14"/>
      <c r="DCC2396" s="14"/>
      <c r="DCD2396" s="14"/>
      <c r="DCE2396" s="14"/>
      <c r="DCF2396" s="14"/>
      <c r="DCG2396" s="14"/>
      <c r="DCH2396" s="14"/>
      <c r="DCI2396" s="14"/>
      <c r="DCJ2396" s="14"/>
      <c r="DCK2396" s="14"/>
      <c r="DCL2396" s="14"/>
      <c r="DCM2396" s="14"/>
      <c r="DCN2396" s="14"/>
      <c r="DCO2396" s="14"/>
      <c r="DCP2396" s="14"/>
      <c r="DCQ2396" s="14"/>
      <c r="DCR2396" s="14"/>
      <c r="DCS2396" s="14"/>
      <c r="DCT2396" s="14"/>
      <c r="DCU2396" s="14"/>
      <c r="DCV2396" s="14"/>
      <c r="DCW2396" s="14"/>
      <c r="DCX2396" s="14"/>
      <c r="DCY2396" s="14"/>
      <c r="DCZ2396" s="14"/>
      <c r="DDA2396" s="14"/>
      <c r="DDB2396" s="14"/>
      <c r="DDC2396" s="14"/>
      <c r="DDD2396" s="14"/>
      <c r="DDE2396" s="14"/>
      <c r="DDF2396" s="14"/>
      <c r="DDG2396" s="14"/>
      <c r="DDH2396" s="14"/>
      <c r="DDI2396" s="14"/>
      <c r="DDJ2396" s="14"/>
      <c r="DDK2396" s="14"/>
      <c r="DDL2396" s="14"/>
      <c r="DDM2396" s="14"/>
      <c r="DDN2396" s="14"/>
      <c r="DDO2396" s="14"/>
      <c r="DDP2396" s="14"/>
      <c r="DDQ2396" s="14"/>
      <c r="DDR2396" s="14"/>
      <c r="DDS2396" s="14"/>
      <c r="DDT2396" s="14"/>
      <c r="DDU2396" s="14"/>
      <c r="DDV2396" s="14"/>
      <c r="DDW2396" s="14"/>
      <c r="DDX2396" s="14"/>
      <c r="DDY2396" s="14"/>
      <c r="DDZ2396" s="14"/>
      <c r="DEA2396" s="14"/>
      <c r="DEB2396" s="14"/>
      <c r="DEC2396" s="14"/>
      <c r="DED2396" s="14"/>
      <c r="DEE2396" s="14"/>
      <c r="DEF2396" s="14"/>
      <c r="DEG2396" s="14"/>
      <c r="DEH2396" s="14"/>
      <c r="DEI2396" s="14"/>
      <c r="DEJ2396" s="14"/>
      <c r="DEK2396" s="14"/>
      <c r="DEL2396" s="14"/>
      <c r="DEM2396" s="14"/>
      <c r="DEN2396" s="14"/>
      <c r="DEO2396" s="14"/>
      <c r="DEP2396" s="14"/>
      <c r="DEQ2396" s="14"/>
      <c r="DER2396" s="14"/>
      <c r="DES2396" s="14"/>
      <c r="DET2396" s="14"/>
      <c r="DEU2396" s="14"/>
      <c r="DEV2396" s="14"/>
      <c r="DEW2396" s="14"/>
      <c r="DEX2396" s="14"/>
      <c r="DEY2396" s="14"/>
      <c r="DEZ2396" s="14"/>
      <c r="DFA2396" s="14"/>
      <c r="DFB2396" s="14"/>
      <c r="DFC2396" s="14"/>
      <c r="DFD2396" s="14"/>
      <c r="DFE2396" s="14"/>
      <c r="DFF2396" s="14"/>
      <c r="DFG2396" s="14"/>
      <c r="DFH2396" s="14"/>
      <c r="DFI2396" s="14"/>
      <c r="DFJ2396" s="14"/>
      <c r="DFK2396" s="14"/>
      <c r="DFL2396" s="14"/>
      <c r="DFM2396" s="14"/>
      <c r="DFN2396" s="14"/>
      <c r="DFO2396" s="14"/>
      <c r="DFP2396" s="14"/>
      <c r="DFQ2396" s="14"/>
      <c r="DFR2396" s="14"/>
      <c r="DFS2396" s="14"/>
      <c r="DFT2396" s="14"/>
      <c r="DFU2396" s="14"/>
      <c r="DFV2396" s="14"/>
      <c r="DFW2396" s="14"/>
      <c r="DFX2396" s="14"/>
      <c r="DFY2396" s="14"/>
      <c r="DFZ2396" s="14"/>
      <c r="DGA2396" s="14"/>
      <c r="DGB2396" s="14"/>
      <c r="DGC2396" s="14"/>
      <c r="DGD2396" s="14"/>
      <c r="DGE2396" s="14"/>
      <c r="DGF2396" s="14"/>
      <c r="DGG2396" s="14"/>
      <c r="DGH2396" s="14"/>
      <c r="DGI2396" s="14"/>
      <c r="DGJ2396" s="14"/>
      <c r="DGK2396" s="14"/>
      <c r="DGL2396" s="14"/>
      <c r="DGM2396" s="14"/>
      <c r="DGN2396" s="14"/>
      <c r="DGO2396" s="14"/>
      <c r="DGP2396" s="14"/>
      <c r="DGQ2396" s="14"/>
      <c r="DGR2396" s="14"/>
      <c r="DGS2396" s="14"/>
      <c r="DGT2396" s="14"/>
      <c r="DGU2396" s="14"/>
      <c r="DGV2396" s="14"/>
      <c r="DGW2396" s="14"/>
      <c r="DGX2396" s="14"/>
      <c r="DGY2396" s="14"/>
      <c r="DGZ2396" s="14"/>
      <c r="DHA2396" s="14"/>
      <c r="DHB2396" s="14"/>
      <c r="DHC2396" s="14"/>
      <c r="DHD2396" s="14"/>
      <c r="DHE2396" s="14"/>
      <c r="DHF2396" s="14"/>
      <c r="DHG2396" s="14"/>
      <c r="DHH2396" s="14"/>
      <c r="DHI2396" s="14"/>
      <c r="DHJ2396" s="14"/>
      <c r="DHK2396" s="14"/>
      <c r="DHL2396" s="14"/>
      <c r="DHM2396" s="14"/>
      <c r="DHN2396" s="14"/>
      <c r="DHO2396" s="14"/>
      <c r="DHP2396" s="14"/>
      <c r="DHQ2396" s="14"/>
      <c r="DHR2396" s="14"/>
      <c r="DHS2396" s="14"/>
      <c r="DHT2396" s="14"/>
      <c r="DHU2396" s="14"/>
      <c r="DHV2396" s="14"/>
      <c r="DHW2396" s="14"/>
      <c r="DHX2396" s="14"/>
      <c r="DHY2396" s="14"/>
      <c r="DHZ2396" s="14"/>
      <c r="DIA2396" s="14"/>
      <c r="DIB2396" s="14"/>
      <c r="DIC2396" s="14"/>
      <c r="DID2396" s="14"/>
      <c r="DIE2396" s="14"/>
      <c r="DIF2396" s="14"/>
      <c r="DIG2396" s="14"/>
      <c r="DIH2396" s="14"/>
      <c r="DII2396" s="14"/>
      <c r="DIJ2396" s="14"/>
      <c r="DIK2396" s="14"/>
      <c r="DIL2396" s="14"/>
      <c r="DIM2396" s="14"/>
      <c r="DIN2396" s="14"/>
      <c r="DIO2396" s="14"/>
      <c r="DIP2396" s="14"/>
      <c r="DIQ2396" s="14"/>
      <c r="DIR2396" s="14"/>
      <c r="DIS2396" s="14"/>
      <c r="DIT2396" s="14"/>
      <c r="DIU2396" s="14"/>
      <c r="DIV2396" s="14"/>
      <c r="DIW2396" s="14"/>
      <c r="DIX2396" s="14"/>
      <c r="DIY2396" s="14"/>
      <c r="DIZ2396" s="14"/>
      <c r="DJA2396" s="14"/>
      <c r="DJB2396" s="14"/>
      <c r="DJC2396" s="14"/>
      <c r="DJD2396" s="14"/>
      <c r="DJE2396" s="14"/>
      <c r="DJF2396" s="14"/>
      <c r="DJG2396" s="14"/>
      <c r="DJH2396" s="14"/>
      <c r="DJI2396" s="14"/>
      <c r="DJJ2396" s="14"/>
      <c r="DJK2396" s="14"/>
      <c r="DJL2396" s="14"/>
      <c r="DJM2396" s="14"/>
      <c r="DJN2396" s="14"/>
      <c r="DJO2396" s="14"/>
      <c r="DJP2396" s="14"/>
      <c r="DJQ2396" s="14"/>
      <c r="DJR2396" s="14"/>
      <c r="DJS2396" s="14"/>
      <c r="DJT2396" s="14"/>
      <c r="DJU2396" s="14"/>
      <c r="DJV2396" s="14"/>
      <c r="DJW2396" s="14"/>
      <c r="DJX2396" s="14"/>
      <c r="DJY2396" s="14"/>
      <c r="DJZ2396" s="14"/>
      <c r="DKA2396" s="14"/>
      <c r="DKB2396" s="14"/>
      <c r="DKC2396" s="14"/>
      <c r="DKD2396" s="14"/>
      <c r="DKE2396" s="14"/>
      <c r="DKF2396" s="14"/>
      <c r="DKG2396" s="14"/>
      <c r="DKH2396" s="14"/>
      <c r="DKI2396" s="14"/>
      <c r="DKJ2396" s="14"/>
      <c r="DKK2396" s="14"/>
      <c r="DKL2396" s="14"/>
      <c r="DKM2396" s="14"/>
      <c r="DKN2396" s="14"/>
      <c r="DKO2396" s="14"/>
      <c r="DKP2396" s="14"/>
      <c r="DKQ2396" s="14"/>
      <c r="DKR2396" s="14"/>
      <c r="DKS2396" s="14"/>
      <c r="DKT2396" s="14"/>
      <c r="DKU2396" s="14"/>
      <c r="DKV2396" s="14"/>
      <c r="DKW2396" s="14"/>
      <c r="DKX2396" s="14"/>
      <c r="DKY2396" s="14"/>
      <c r="DKZ2396" s="14"/>
      <c r="DLA2396" s="14"/>
      <c r="DLB2396" s="14"/>
      <c r="DLC2396" s="14"/>
      <c r="DLD2396" s="14"/>
      <c r="DLE2396" s="14"/>
      <c r="DLF2396" s="14"/>
      <c r="DLG2396" s="14"/>
      <c r="DLH2396" s="14"/>
      <c r="DLI2396" s="14"/>
      <c r="DLJ2396" s="14"/>
      <c r="DLK2396" s="14"/>
      <c r="DLL2396" s="14"/>
      <c r="DLM2396" s="14"/>
      <c r="DLN2396" s="14"/>
      <c r="DLO2396" s="14"/>
      <c r="DLP2396" s="14"/>
      <c r="DLQ2396" s="14"/>
      <c r="DLR2396" s="14"/>
      <c r="DLS2396" s="14"/>
      <c r="DLT2396" s="14"/>
      <c r="DLU2396" s="14"/>
      <c r="DLV2396" s="14"/>
      <c r="DLW2396" s="14"/>
      <c r="DLX2396" s="14"/>
      <c r="DLY2396" s="14"/>
      <c r="DLZ2396" s="14"/>
      <c r="DMA2396" s="14"/>
      <c r="DMB2396" s="14"/>
      <c r="DMC2396" s="14"/>
      <c r="DMD2396" s="14"/>
      <c r="DME2396" s="14"/>
      <c r="DMF2396" s="14"/>
      <c r="DMG2396" s="14"/>
      <c r="DMH2396" s="14"/>
      <c r="DMI2396" s="14"/>
      <c r="DMJ2396" s="14"/>
      <c r="DMK2396" s="14"/>
      <c r="DML2396" s="14"/>
      <c r="DMM2396" s="14"/>
      <c r="DMN2396" s="14"/>
      <c r="DMO2396" s="14"/>
      <c r="DMP2396" s="14"/>
      <c r="DMQ2396" s="14"/>
      <c r="DMR2396" s="14"/>
      <c r="DMS2396" s="14"/>
      <c r="DMT2396" s="14"/>
      <c r="DMU2396" s="14"/>
      <c r="DMV2396" s="14"/>
      <c r="DMW2396" s="14"/>
      <c r="DMX2396" s="14"/>
      <c r="DMY2396" s="14"/>
      <c r="DMZ2396" s="14"/>
      <c r="DNA2396" s="14"/>
      <c r="DNB2396" s="14"/>
      <c r="DNC2396" s="14"/>
      <c r="DND2396" s="14"/>
      <c r="DNE2396" s="14"/>
      <c r="DNF2396" s="14"/>
      <c r="DNG2396" s="14"/>
      <c r="DNH2396" s="14"/>
      <c r="DNI2396" s="14"/>
      <c r="DNJ2396" s="14"/>
      <c r="DNK2396" s="14"/>
      <c r="DNL2396" s="14"/>
      <c r="DNM2396" s="14"/>
      <c r="DNN2396" s="14"/>
      <c r="DNO2396" s="14"/>
      <c r="DNP2396" s="14"/>
      <c r="DNQ2396" s="14"/>
      <c r="DNR2396" s="14"/>
      <c r="DNS2396" s="14"/>
      <c r="DNT2396" s="14"/>
      <c r="DNU2396" s="14"/>
      <c r="DNV2396" s="14"/>
      <c r="DNW2396" s="14"/>
      <c r="DNX2396" s="14"/>
      <c r="DNY2396" s="14"/>
      <c r="DNZ2396" s="14"/>
      <c r="DOA2396" s="14"/>
      <c r="DOB2396" s="14"/>
      <c r="DOC2396" s="14"/>
      <c r="DOD2396" s="14"/>
      <c r="DOE2396" s="14"/>
      <c r="DOF2396" s="14"/>
      <c r="DOG2396" s="14"/>
      <c r="DOH2396" s="14"/>
      <c r="DOI2396" s="14"/>
      <c r="DOJ2396" s="14"/>
      <c r="DOK2396" s="14"/>
      <c r="DOL2396" s="14"/>
      <c r="DOM2396" s="14"/>
      <c r="DON2396" s="14"/>
      <c r="DOO2396" s="14"/>
      <c r="DOP2396" s="14"/>
      <c r="DOQ2396" s="14"/>
      <c r="DOR2396" s="14"/>
      <c r="DOS2396" s="14"/>
      <c r="DOT2396" s="14"/>
      <c r="DOU2396" s="14"/>
      <c r="DOV2396" s="14"/>
      <c r="DOW2396" s="14"/>
      <c r="DOX2396" s="14"/>
      <c r="DOY2396" s="14"/>
      <c r="DOZ2396" s="14"/>
      <c r="DPA2396" s="14"/>
      <c r="DPB2396" s="14"/>
      <c r="DPC2396" s="14"/>
      <c r="DPD2396" s="14"/>
      <c r="DPE2396" s="14"/>
      <c r="DPF2396" s="14"/>
      <c r="DPG2396" s="14"/>
      <c r="DPH2396" s="14"/>
      <c r="DPI2396" s="14"/>
      <c r="DPJ2396" s="14"/>
      <c r="DPK2396" s="14"/>
      <c r="DPL2396" s="14"/>
      <c r="DPM2396" s="14"/>
      <c r="DPN2396" s="14"/>
      <c r="DPO2396" s="14"/>
      <c r="DPP2396" s="14"/>
      <c r="DPQ2396" s="14"/>
      <c r="DPR2396" s="14"/>
      <c r="DPS2396" s="14"/>
      <c r="DPT2396" s="14"/>
      <c r="DPU2396" s="14"/>
      <c r="DPV2396" s="14"/>
      <c r="DPW2396" s="14"/>
      <c r="DPX2396" s="14"/>
      <c r="DPY2396" s="14"/>
      <c r="DPZ2396" s="14"/>
      <c r="DQA2396" s="14"/>
      <c r="DQB2396" s="14"/>
      <c r="DQC2396" s="14"/>
      <c r="DQD2396" s="14"/>
      <c r="DQE2396" s="14"/>
      <c r="DQF2396" s="14"/>
      <c r="DQG2396" s="14"/>
      <c r="DQH2396" s="14"/>
      <c r="DQI2396" s="14"/>
      <c r="DQJ2396" s="14"/>
      <c r="DQK2396" s="14"/>
      <c r="DQL2396" s="14"/>
      <c r="DQM2396" s="14"/>
      <c r="DQN2396" s="14"/>
      <c r="DQO2396" s="14"/>
      <c r="DQP2396" s="14"/>
      <c r="DQQ2396" s="14"/>
      <c r="DQR2396" s="14"/>
      <c r="DQS2396" s="14"/>
      <c r="DQT2396" s="14"/>
      <c r="DQU2396" s="14"/>
      <c r="DQV2396" s="14"/>
      <c r="DQW2396" s="14"/>
      <c r="DQX2396" s="14"/>
      <c r="DQY2396" s="14"/>
      <c r="DQZ2396" s="14"/>
      <c r="DRA2396" s="14"/>
      <c r="DRB2396" s="14"/>
      <c r="DRC2396" s="14"/>
      <c r="DRD2396" s="14"/>
      <c r="DRE2396" s="14"/>
      <c r="DRF2396" s="14"/>
      <c r="DRG2396" s="14"/>
      <c r="DRH2396" s="14"/>
      <c r="DRI2396" s="14"/>
      <c r="DRJ2396" s="14"/>
      <c r="DRK2396" s="14"/>
      <c r="DRL2396" s="14"/>
      <c r="DRM2396" s="14"/>
      <c r="DRN2396" s="14"/>
      <c r="DRO2396" s="14"/>
      <c r="DRP2396" s="14"/>
      <c r="DRQ2396" s="14"/>
      <c r="DRR2396" s="14"/>
      <c r="DRS2396" s="14"/>
      <c r="DRT2396" s="14"/>
      <c r="DRU2396" s="14"/>
      <c r="DRV2396" s="14"/>
      <c r="DRW2396" s="14"/>
      <c r="DRX2396" s="14"/>
      <c r="DRY2396" s="14"/>
      <c r="DRZ2396" s="14"/>
      <c r="DSA2396" s="14"/>
      <c r="DSB2396" s="14"/>
      <c r="DSC2396" s="14"/>
      <c r="DSD2396" s="14"/>
      <c r="DSE2396" s="14"/>
      <c r="DSF2396" s="14"/>
      <c r="DSG2396" s="14"/>
      <c r="DSH2396" s="14"/>
      <c r="DSI2396" s="14"/>
      <c r="DSJ2396" s="14"/>
      <c r="DSK2396" s="14"/>
      <c r="DSL2396" s="14"/>
      <c r="DSM2396" s="14"/>
      <c r="DSN2396" s="14"/>
      <c r="DSO2396" s="14"/>
      <c r="DSP2396" s="14"/>
      <c r="DSQ2396" s="14"/>
      <c r="DSR2396" s="14"/>
      <c r="DSS2396" s="14"/>
      <c r="DST2396" s="14"/>
      <c r="DSU2396" s="14"/>
      <c r="DSV2396" s="14"/>
      <c r="DSW2396" s="14"/>
      <c r="DSX2396" s="14"/>
      <c r="DSY2396" s="14"/>
      <c r="DSZ2396" s="14"/>
      <c r="DTA2396" s="14"/>
      <c r="DTB2396" s="14"/>
      <c r="DTC2396" s="14"/>
      <c r="DTD2396" s="14"/>
      <c r="DTE2396" s="14"/>
      <c r="DTF2396" s="14"/>
      <c r="DTG2396" s="14"/>
      <c r="DTH2396" s="14"/>
      <c r="DTI2396" s="14"/>
      <c r="DTJ2396" s="14"/>
      <c r="DTK2396" s="14"/>
      <c r="DTL2396" s="14"/>
      <c r="DTM2396" s="14"/>
      <c r="DTN2396" s="14"/>
      <c r="DTO2396" s="14"/>
      <c r="DTP2396" s="14"/>
      <c r="DTQ2396" s="14"/>
      <c r="DTR2396" s="14"/>
      <c r="DTS2396" s="14"/>
      <c r="DTT2396" s="14"/>
      <c r="DTU2396" s="14"/>
      <c r="DTV2396" s="14"/>
      <c r="DTW2396" s="14"/>
      <c r="DTX2396" s="14"/>
      <c r="DTY2396" s="14"/>
      <c r="DTZ2396" s="14"/>
      <c r="DUA2396" s="14"/>
      <c r="DUB2396" s="14"/>
      <c r="DUC2396" s="14"/>
      <c r="DUD2396" s="14"/>
      <c r="DUE2396" s="14"/>
      <c r="DUF2396" s="14"/>
      <c r="DUG2396" s="14"/>
      <c r="DUH2396" s="14"/>
      <c r="DUI2396" s="14"/>
      <c r="DUJ2396" s="14"/>
      <c r="DUK2396" s="14"/>
      <c r="DUL2396" s="14"/>
      <c r="DUM2396" s="14"/>
      <c r="DUN2396" s="14"/>
      <c r="DUO2396" s="14"/>
      <c r="DUP2396" s="14"/>
      <c r="DUQ2396" s="14"/>
      <c r="DUR2396" s="14"/>
      <c r="DUS2396" s="14"/>
      <c r="DUT2396" s="14"/>
      <c r="DUU2396" s="14"/>
      <c r="DUV2396" s="14"/>
      <c r="DUW2396" s="14"/>
      <c r="DUX2396" s="14"/>
      <c r="DUY2396" s="14"/>
      <c r="DUZ2396" s="14"/>
      <c r="DVA2396" s="14"/>
      <c r="DVB2396" s="14"/>
      <c r="DVC2396" s="14"/>
      <c r="DVD2396" s="14"/>
      <c r="DVE2396" s="14"/>
      <c r="DVF2396" s="14"/>
      <c r="DVG2396" s="14"/>
      <c r="DVH2396" s="14"/>
      <c r="DVI2396" s="14"/>
      <c r="DVJ2396" s="14"/>
      <c r="DVK2396" s="14"/>
      <c r="DVL2396" s="14"/>
      <c r="DVM2396" s="14"/>
      <c r="DVN2396" s="14"/>
      <c r="DVO2396" s="14"/>
      <c r="DVP2396" s="14"/>
      <c r="DVQ2396" s="14"/>
      <c r="DVR2396" s="14"/>
      <c r="DVS2396" s="14"/>
      <c r="DVT2396" s="14"/>
      <c r="DVU2396" s="14"/>
      <c r="DVV2396" s="14"/>
      <c r="DVW2396" s="14"/>
      <c r="DVX2396" s="14"/>
      <c r="DVY2396" s="14"/>
      <c r="DVZ2396" s="14"/>
      <c r="DWA2396" s="14"/>
      <c r="DWB2396" s="14"/>
      <c r="DWC2396" s="14"/>
      <c r="DWD2396" s="14"/>
      <c r="DWE2396" s="14"/>
      <c r="DWF2396" s="14"/>
      <c r="DWG2396" s="14"/>
      <c r="DWH2396" s="14"/>
      <c r="DWI2396" s="14"/>
      <c r="DWJ2396" s="14"/>
      <c r="DWK2396" s="14"/>
      <c r="DWL2396" s="14"/>
      <c r="DWM2396" s="14"/>
      <c r="DWN2396" s="14"/>
      <c r="DWO2396" s="14"/>
      <c r="DWP2396" s="14"/>
      <c r="DWQ2396" s="14"/>
      <c r="DWR2396" s="14"/>
      <c r="DWS2396" s="14"/>
      <c r="DWT2396" s="14"/>
      <c r="DWU2396" s="14"/>
      <c r="DWV2396" s="14"/>
      <c r="DWW2396" s="14"/>
      <c r="DWX2396" s="14"/>
      <c r="DWY2396" s="14"/>
      <c r="DWZ2396" s="14"/>
      <c r="DXA2396" s="14"/>
      <c r="DXB2396" s="14"/>
      <c r="DXC2396" s="14"/>
      <c r="DXD2396" s="14"/>
      <c r="DXE2396" s="14"/>
      <c r="DXF2396" s="14"/>
      <c r="DXG2396" s="14"/>
      <c r="DXH2396" s="14"/>
      <c r="DXI2396" s="14"/>
      <c r="DXJ2396" s="14"/>
      <c r="DXK2396" s="14"/>
      <c r="DXL2396" s="14"/>
      <c r="DXM2396" s="14"/>
      <c r="DXN2396" s="14"/>
      <c r="DXO2396" s="14"/>
      <c r="DXP2396" s="14"/>
      <c r="DXQ2396" s="14"/>
      <c r="DXR2396" s="14"/>
      <c r="DXS2396" s="14"/>
      <c r="DXT2396" s="14"/>
      <c r="DXU2396" s="14"/>
      <c r="DXV2396" s="14"/>
      <c r="DXW2396" s="14"/>
      <c r="DXX2396" s="14"/>
      <c r="DXY2396" s="14"/>
      <c r="DXZ2396" s="14"/>
      <c r="DYA2396" s="14"/>
      <c r="DYB2396" s="14"/>
      <c r="DYC2396" s="14"/>
      <c r="DYD2396" s="14"/>
      <c r="DYE2396" s="14"/>
      <c r="DYF2396" s="14"/>
      <c r="DYG2396" s="14"/>
      <c r="DYH2396" s="14"/>
      <c r="DYI2396" s="14"/>
      <c r="DYJ2396" s="14"/>
      <c r="DYK2396" s="14"/>
      <c r="DYL2396" s="14"/>
      <c r="DYM2396" s="14"/>
      <c r="DYN2396" s="14"/>
      <c r="DYO2396" s="14"/>
      <c r="DYP2396" s="14"/>
      <c r="DYQ2396" s="14"/>
      <c r="DYR2396" s="14"/>
      <c r="DYS2396" s="14"/>
      <c r="DYT2396" s="14"/>
      <c r="DYU2396" s="14"/>
      <c r="DYV2396" s="14"/>
      <c r="DYW2396" s="14"/>
      <c r="DYX2396" s="14"/>
      <c r="DYY2396" s="14"/>
      <c r="DYZ2396" s="14"/>
      <c r="DZA2396" s="14"/>
      <c r="DZB2396" s="14"/>
      <c r="DZC2396" s="14"/>
      <c r="DZD2396" s="14"/>
      <c r="DZE2396" s="14"/>
      <c r="DZF2396" s="14"/>
      <c r="DZG2396" s="14"/>
      <c r="DZH2396" s="14"/>
      <c r="DZI2396" s="14"/>
      <c r="DZJ2396" s="14"/>
      <c r="DZK2396" s="14"/>
      <c r="DZL2396" s="14"/>
      <c r="DZM2396" s="14"/>
      <c r="DZN2396" s="14"/>
      <c r="DZO2396" s="14"/>
      <c r="DZP2396" s="14"/>
      <c r="DZQ2396" s="14"/>
      <c r="DZR2396" s="14"/>
      <c r="DZS2396" s="14"/>
      <c r="DZT2396" s="14"/>
      <c r="DZU2396" s="14"/>
      <c r="DZV2396" s="14"/>
      <c r="DZW2396" s="14"/>
      <c r="DZX2396" s="14"/>
      <c r="DZY2396" s="14"/>
      <c r="DZZ2396" s="14"/>
      <c r="EAA2396" s="14"/>
      <c r="EAB2396" s="14"/>
      <c r="EAC2396" s="14"/>
      <c r="EAD2396" s="14"/>
      <c r="EAE2396" s="14"/>
      <c r="EAF2396" s="14"/>
      <c r="EAG2396" s="14"/>
      <c r="EAH2396" s="14"/>
      <c r="EAI2396" s="14"/>
      <c r="EAJ2396" s="14"/>
      <c r="EAK2396" s="14"/>
      <c r="EAL2396" s="14"/>
      <c r="EAM2396" s="14"/>
      <c r="EAN2396" s="14"/>
      <c r="EAO2396" s="14"/>
      <c r="EAP2396" s="14"/>
      <c r="EAQ2396" s="14"/>
      <c r="EAR2396" s="14"/>
      <c r="EAS2396" s="14"/>
      <c r="EAT2396" s="14"/>
      <c r="EAU2396" s="14"/>
      <c r="EAV2396" s="14"/>
      <c r="EAW2396" s="14"/>
      <c r="EAX2396" s="14"/>
      <c r="EAY2396" s="14"/>
      <c r="EAZ2396" s="14"/>
      <c r="EBA2396" s="14"/>
      <c r="EBB2396" s="14"/>
      <c r="EBC2396" s="14"/>
      <c r="EBD2396" s="14"/>
      <c r="EBE2396" s="14"/>
      <c r="EBF2396" s="14"/>
      <c r="EBG2396" s="14"/>
      <c r="EBH2396" s="14"/>
      <c r="EBI2396" s="14"/>
      <c r="EBJ2396" s="14"/>
      <c r="EBK2396" s="14"/>
      <c r="EBL2396" s="14"/>
      <c r="EBM2396" s="14"/>
      <c r="EBN2396" s="14"/>
      <c r="EBO2396" s="14"/>
      <c r="EBP2396" s="14"/>
      <c r="EBQ2396" s="14"/>
      <c r="EBR2396" s="14"/>
      <c r="EBS2396" s="14"/>
      <c r="EBT2396" s="14"/>
      <c r="EBU2396" s="14"/>
      <c r="EBV2396" s="14"/>
      <c r="EBW2396" s="14"/>
      <c r="EBX2396" s="14"/>
      <c r="EBY2396" s="14"/>
      <c r="EBZ2396" s="14"/>
      <c r="ECA2396" s="14"/>
      <c r="ECB2396" s="14"/>
      <c r="ECC2396" s="14"/>
      <c r="ECD2396" s="14"/>
      <c r="ECE2396" s="14"/>
      <c r="ECF2396" s="14"/>
      <c r="ECG2396" s="14"/>
      <c r="ECH2396" s="14"/>
      <c r="ECI2396" s="14"/>
      <c r="ECJ2396" s="14"/>
      <c r="ECK2396" s="14"/>
      <c r="ECL2396" s="14"/>
      <c r="ECM2396" s="14"/>
      <c r="ECN2396" s="14"/>
      <c r="ECO2396" s="14"/>
      <c r="ECP2396" s="14"/>
      <c r="ECQ2396" s="14"/>
      <c r="ECR2396" s="14"/>
      <c r="ECS2396" s="14"/>
      <c r="ECT2396" s="14"/>
      <c r="ECU2396" s="14"/>
      <c r="ECV2396" s="14"/>
      <c r="ECW2396" s="14"/>
      <c r="ECX2396" s="14"/>
      <c r="ECY2396" s="14"/>
      <c r="ECZ2396" s="14"/>
      <c r="EDA2396" s="14"/>
      <c r="EDB2396" s="14"/>
      <c r="EDC2396" s="14"/>
      <c r="EDD2396" s="14"/>
      <c r="EDE2396" s="14"/>
      <c r="EDF2396" s="14"/>
      <c r="EDG2396" s="14"/>
      <c r="EDH2396" s="14"/>
      <c r="EDI2396" s="14"/>
      <c r="EDJ2396" s="14"/>
      <c r="EDK2396" s="14"/>
      <c r="EDL2396" s="14"/>
      <c r="EDM2396" s="14"/>
      <c r="EDN2396" s="14"/>
      <c r="EDO2396" s="14"/>
      <c r="EDP2396" s="14"/>
      <c r="EDQ2396" s="14"/>
      <c r="EDR2396" s="14"/>
      <c r="EDS2396" s="14"/>
      <c r="EDT2396" s="14"/>
      <c r="EDU2396" s="14"/>
      <c r="EDV2396" s="14"/>
      <c r="EDW2396" s="14"/>
      <c r="EDX2396" s="14"/>
      <c r="EDY2396" s="14"/>
      <c r="EDZ2396" s="14"/>
      <c r="EEA2396" s="14"/>
      <c r="EEB2396" s="14"/>
      <c r="EEC2396" s="14"/>
      <c r="EED2396" s="14"/>
      <c r="EEE2396" s="14"/>
      <c r="EEF2396" s="14"/>
      <c r="EEG2396" s="14"/>
      <c r="EEH2396" s="14"/>
      <c r="EEI2396" s="14"/>
      <c r="EEJ2396" s="14"/>
      <c r="EEK2396" s="14"/>
      <c r="EEL2396" s="14"/>
      <c r="EEM2396" s="14"/>
      <c r="EEN2396" s="14"/>
      <c r="EEO2396" s="14"/>
      <c r="EEP2396" s="14"/>
      <c r="EEQ2396" s="14"/>
      <c r="EER2396" s="14"/>
      <c r="EES2396" s="14"/>
      <c r="EET2396" s="14"/>
      <c r="EEU2396" s="14"/>
      <c r="EEV2396" s="14"/>
      <c r="EEW2396" s="14"/>
      <c r="EEX2396" s="14"/>
      <c r="EEY2396" s="14"/>
      <c r="EEZ2396" s="14"/>
      <c r="EFA2396" s="14"/>
      <c r="EFB2396" s="14"/>
      <c r="EFC2396" s="14"/>
      <c r="EFD2396" s="14"/>
      <c r="EFE2396" s="14"/>
      <c r="EFF2396" s="14"/>
      <c r="EFG2396" s="14"/>
      <c r="EFH2396" s="14"/>
      <c r="EFI2396" s="14"/>
      <c r="EFJ2396" s="14"/>
      <c r="EFK2396" s="14"/>
      <c r="EFL2396" s="14"/>
      <c r="EFM2396" s="14"/>
      <c r="EFN2396" s="14"/>
      <c r="EFO2396" s="14"/>
      <c r="EFP2396" s="14"/>
      <c r="EFQ2396" s="14"/>
      <c r="EFR2396" s="14"/>
      <c r="EFS2396" s="14"/>
      <c r="EFT2396" s="14"/>
      <c r="EFU2396" s="14"/>
      <c r="EFV2396" s="14"/>
      <c r="EFW2396" s="14"/>
      <c r="EFX2396" s="14"/>
      <c r="EFY2396" s="14"/>
      <c r="EFZ2396" s="14"/>
      <c r="EGA2396" s="14"/>
      <c r="EGB2396" s="14"/>
      <c r="EGC2396" s="14"/>
      <c r="EGD2396" s="14"/>
      <c r="EGE2396" s="14"/>
      <c r="EGF2396" s="14"/>
      <c r="EGG2396" s="14"/>
      <c r="EGH2396" s="14"/>
      <c r="EGI2396" s="14"/>
      <c r="EGJ2396" s="14"/>
      <c r="EGK2396" s="14"/>
      <c r="EGL2396" s="14"/>
      <c r="EGM2396" s="14"/>
      <c r="EGN2396" s="14"/>
      <c r="EGO2396" s="14"/>
      <c r="EGP2396" s="14"/>
      <c r="EGQ2396" s="14"/>
      <c r="EGR2396" s="14"/>
      <c r="EGS2396" s="14"/>
      <c r="EGT2396" s="14"/>
      <c r="EGU2396" s="14"/>
      <c r="EGV2396" s="14"/>
      <c r="EGW2396" s="14"/>
      <c r="EGX2396" s="14"/>
      <c r="EGY2396" s="14"/>
      <c r="EGZ2396" s="14"/>
      <c r="EHA2396" s="14"/>
      <c r="EHB2396" s="14"/>
      <c r="EHC2396" s="14"/>
      <c r="EHD2396" s="14"/>
      <c r="EHE2396" s="14"/>
      <c r="EHF2396" s="14"/>
      <c r="EHG2396" s="14"/>
      <c r="EHH2396" s="14"/>
      <c r="EHI2396" s="14"/>
      <c r="EHJ2396" s="14"/>
      <c r="EHK2396" s="14"/>
      <c r="EHL2396" s="14"/>
      <c r="EHM2396" s="14"/>
      <c r="EHN2396" s="14"/>
      <c r="EHO2396" s="14"/>
      <c r="EHP2396" s="14"/>
      <c r="EHQ2396" s="14"/>
      <c r="EHR2396" s="14"/>
      <c r="EHS2396" s="14"/>
      <c r="EHT2396" s="14"/>
      <c r="EHU2396" s="14"/>
      <c r="EHV2396" s="14"/>
      <c r="EHW2396" s="14"/>
      <c r="EHX2396" s="14"/>
      <c r="EHY2396" s="14"/>
      <c r="EHZ2396" s="14"/>
      <c r="EIA2396" s="14"/>
      <c r="EIB2396" s="14"/>
      <c r="EIC2396" s="14"/>
      <c r="EID2396" s="14"/>
      <c r="EIE2396" s="14"/>
      <c r="EIF2396" s="14"/>
      <c r="EIG2396" s="14"/>
      <c r="EIH2396" s="14"/>
      <c r="EII2396" s="14"/>
      <c r="EIJ2396" s="14"/>
      <c r="EIK2396" s="14"/>
      <c r="EIL2396" s="14"/>
      <c r="EIM2396" s="14"/>
      <c r="EIN2396" s="14"/>
      <c r="EIO2396" s="14"/>
      <c r="EIP2396" s="14"/>
      <c r="EIQ2396" s="14"/>
      <c r="EIR2396" s="14"/>
      <c r="EIS2396" s="14"/>
      <c r="EIT2396" s="14"/>
      <c r="EIU2396" s="14"/>
      <c r="EIV2396" s="14"/>
      <c r="EIW2396" s="14"/>
      <c r="EIX2396" s="14"/>
      <c r="EIY2396" s="14"/>
      <c r="EIZ2396" s="14"/>
      <c r="EJA2396" s="14"/>
      <c r="EJB2396" s="14"/>
      <c r="EJC2396" s="14"/>
      <c r="EJD2396" s="14"/>
      <c r="EJE2396" s="14"/>
      <c r="EJF2396" s="14"/>
      <c r="EJG2396" s="14"/>
      <c r="EJH2396" s="14"/>
      <c r="EJI2396" s="14"/>
      <c r="EJJ2396" s="14"/>
      <c r="EJK2396" s="14"/>
      <c r="EJL2396" s="14"/>
      <c r="EJM2396" s="14"/>
      <c r="EJN2396" s="14"/>
      <c r="EJO2396" s="14"/>
      <c r="EJP2396" s="14"/>
      <c r="EJQ2396" s="14"/>
      <c r="EJR2396" s="14"/>
      <c r="EJS2396" s="14"/>
      <c r="EJT2396" s="14"/>
      <c r="EJU2396" s="14"/>
      <c r="EJV2396" s="14"/>
      <c r="EJW2396" s="14"/>
      <c r="EJX2396" s="14"/>
      <c r="EJY2396" s="14"/>
      <c r="EJZ2396" s="14"/>
      <c r="EKA2396" s="14"/>
      <c r="EKB2396" s="14"/>
      <c r="EKC2396" s="14"/>
      <c r="EKD2396" s="14"/>
      <c r="EKE2396" s="14"/>
      <c r="EKF2396" s="14"/>
      <c r="EKG2396" s="14"/>
      <c r="EKH2396" s="14"/>
      <c r="EKI2396" s="14"/>
      <c r="EKJ2396" s="14"/>
      <c r="EKK2396" s="14"/>
      <c r="EKL2396" s="14"/>
      <c r="EKM2396" s="14"/>
      <c r="EKN2396" s="14"/>
      <c r="EKO2396" s="14"/>
      <c r="EKP2396" s="14"/>
      <c r="EKQ2396" s="14"/>
      <c r="EKR2396" s="14"/>
      <c r="EKS2396" s="14"/>
      <c r="EKT2396" s="14"/>
      <c r="EKU2396" s="14"/>
      <c r="EKV2396" s="14"/>
      <c r="EKW2396" s="14"/>
      <c r="EKX2396" s="14"/>
      <c r="EKY2396" s="14"/>
      <c r="EKZ2396" s="14"/>
      <c r="ELA2396" s="14"/>
      <c r="ELB2396" s="14"/>
      <c r="ELC2396" s="14"/>
      <c r="ELD2396" s="14"/>
      <c r="ELE2396" s="14"/>
      <c r="ELF2396" s="14"/>
      <c r="ELG2396" s="14"/>
      <c r="ELH2396" s="14"/>
      <c r="ELI2396" s="14"/>
      <c r="ELJ2396" s="14"/>
      <c r="ELK2396" s="14"/>
      <c r="ELL2396" s="14"/>
      <c r="ELM2396" s="14"/>
      <c r="ELN2396" s="14"/>
      <c r="ELO2396" s="14"/>
      <c r="ELP2396" s="14"/>
      <c r="ELQ2396" s="14"/>
      <c r="ELR2396" s="14"/>
      <c r="ELS2396" s="14"/>
      <c r="ELT2396" s="14"/>
      <c r="ELU2396" s="14"/>
      <c r="ELV2396" s="14"/>
      <c r="ELW2396" s="14"/>
      <c r="ELX2396" s="14"/>
      <c r="ELY2396" s="14"/>
      <c r="ELZ2396" s="14"/>
      <c r="EMA2396" s="14"/>
      <c r="EMB2396" s="14"/>
      <c r="EMC2396" s="14"/>
      <c r="EMD2396" s="14"/>
      <c r="EME2396" s="14"/>
      <c r="EMF2396" s="14"/>
      <c r="EMG2396" s="14"/>
      <c r="EMH2396" s="14"/>
      <c r="EMI2396" s="14"/>
      <c r="EMJ2396" s="14"/>
      <c r="EMK2396" s="14"/>
      <c r="EML2396" s="14"/>
      <c r="EMM2396" s="14"/>
      <c r="EMN2396" s="14"/>
      <c r="EMO2396" s="14"/>
      <c r="EMP2396" s="14"/>
      <c r="EMQ2396" s="14"/>
      <c r="EMR2396" s="14"/>
      <c r="EMS2396" s="14"/>
      <c r="EMT2396" s="14"/>
      <c r="EMU2396" s="14"/>
      <c r="EMV2396" s="14"/>
      <c r="EMW2396" s="14"/>
      <c r="EMX2396" s="14"/>
      <c r="EMY2396" s="14"/>
      <c r="EMZ2396" s="14"/>
      <c r="ENA2396" s="14"/>
      <c r="ENB2396" s="14"/>
      <c r="ENC2396" s="14"/>
      <c r="END2396" s="14"/>
      <c r="ENE2396" s="14"/>
      <c r="ENF2396" s="14"/>
      <c r="ENG2396" s="14"/>
      <c r="ENH2396" s="14"/>
      <c r="ENI2396" s="14"/>
      <c r="ENJ2396" s="14"/>
      <c r="ENK2396" s="14"/>
      <c r="ENL2396" s="14"/>
      <c r="ENM2396" s="14"/>
      <c r="ENN2396" s="14"/>
      <c r="ENO2396" s="14"/>
      <c r="ENP2396" s="14"/>
      <c r="ENQ2396" s="14"/>
      <c r="ENR2396" s="14"/>
      <c r="ENS2396" s="14"/>
      <c r="ENT2396" s="14"/>
      <c r="ENU2396" s="14"/>
      <c r="ENV2396" s="14"/>
      <c r="ENW2396" s="14"/>
      <c r="ENX2396" s="14"/>
      <c r="ENY2396" s="14"/>
      <c r="ENZ2396" s="14"/>
      <c r="EOA2396" s="14"/>
      <c r="EOB2396" s="14"/>
      <c r="EOC2396" s="14"/>
      <c r="EOD2396" s="14"/>
      <c r="EOE2396" s="14"/>
      <c r="EOF2396" s="14"/>
      <c r="EOG2396" s="14"/>
      <c r="EOH2396" s="14"/>
      <c r="EOI2396" s="14"/>
      <c r="EOJ2396" s="14"/>
      <c r="EOK2396" s="14"/>
      <c r="EOL2396" s="14"/>
      <c r="EOM2396" s="14"/>
      <c r="EON2396" s="14"/>
      <c r="EOO2396" s="14"/>
      <c r="EOP2396" s="14"/>
      <c r="EOQ2396" s="14"/>
      <c r="EOR2396" s="14"/>
      <c r="EOS2396" s="14"/>
      <c r="EOT2396" s="14"/>
      <c r="EOU2396" s="14"/>
      <c r="EOV2396" s="14"/>
      <c r="EOW2396" s="14"/>
      <c r="EOX2396" s="14"/>
      <c r="EOY2396" s="14"/>
      <c r="EOZ2396" s="14"/>
      <c r="EPA2396" s="14"/>
      <c r="EPB2396" s="14"/>
      <c r="EPC2396" s="14"/>
      <c r="EPD2396" s="14"/>
      <c r="EPE2396" s="14"/>
      <c r="EPF2396" s="14"/>
      <c r="EPG2396" s="14"/>
      <c r="EPH2396" s="14"/>
      <c r="EPI2396" s="14"/>
      <c r="EPJ2396" s="14"/>
      <c r="EPK2396" s="14"/>
      <c r="EPL2396" s="14"/>
      <c r="EPM2396" s="14"/>
      <c r="EPN2396" s="14"/>
      <c r="EPO2396" s="14"/>
      <c r="EPP2396" s="14"/>
      <c r="EPQ2396" s="14"/>
      <c r="EPR2396" s="14"/>
      <c r="EPS2396" s="14"/>
      <c r="EPT2396" s="14"/>
      <c r="EPU2396" s="14"/>
      <c r="EPV2396" s="14"/>
      <c r="EPW2396" s="14"/>
      <c r="EPX2396" s="14"/>
      <c r="EPY2396" s="14"/>
      <c r="EPZ2396" s="14"/>
      <c r="EQA2396" s="14"/>
      <c r="EQB2396" s="14"/>
      <c r="EQC2396" s="14"/>
      <c r="EQD2396" s="14"/>
      <c r="EQE2396" s="14"/>
      <c r="EQF2396" s="14"/>
      <c r="EQG2396" s="14"/>
      <c r="EQH2396" s="14"/>
      <c r="EQI2396" s="14"/>
      <c r="EQJ2396" s="14"/>
      <c r="EQK2396" s="14"/>
      <c r="EQL2396" s="14"/>
      <c r="EQM2396" s="14"/>
      <c r="EQN2396" s="14"/>
      <c r="EQO2396" s="14"/>
      <c r="EQP2396" s="14"/>
      <c r="EQQ2396" s="14"/>
      <c r="EQR2396" s="14"/>
      <c r="EQS2396" s="14"/>
      <c r="EQT2396" s="14"/>
      <c r="EQU2396" s="14"/>
      <c r="EQV2396" s="14"/>
      <c r="EQW2396" s="14"/>
      <c r="EQX2396" s="14"/>
      <c r="EQY2396" s="14"/>
      <c r="EQZ2396" s="14"/>
      <c r="ERA2396" s="14"/>
      <c r="ERB2396" s="14"/>
      <c r="ERC2396" s="14"/>
      <c r="ERD2396" s="14"/>
      <c r="ERE2396" s="14"/>
      <c r="ERF2396" s="14"/>
      <c r="ERG2396" s="14"/>
      <c r="ERH2396" s="14"/>
      <c r="ERI2396" s="14"/>
      <c r="ERJ2396" s="14"/>
      <c r="ERK2396" s="14"/>
      <c r="ERL2396" s="14"/>
      <c r="ERM2396" s="14"/>
      <c r="ERN2396" s="14"/>
      <c r="ERO2396" s="14"/>
      <c r="ERP2396" s="14"/>
      <c r="ERQ2396" s="14"/>
      <c r="ERR2396" s="14"/>
      <c r="ERS2396" s="14"/>
      <c r="ERT2396" s="14"/>
      <c r="ERU2396" s="14"/>
      <c r="ERV2396" s="14"/>
      <c r="ERW2396" s="14"/>
      <c r="ERX2396" s="14"/>
      <c r="ERY2396" s="14"/>
      <c r="ERZ2396" s="14"/>
      <c r="ESA2396" s="14"/>
      <c r="ESB2396" s="14"/>
      <c r="ESC2396" s="14"/>
      <c r="ESD2396" s="14"/>
      <c r="ESE2396" s="14"/>
      <c r="ESF2396" s="14"/>
      <c r="ESG2396" s="14"/>
      <c r="ESH2396" s="14"/>
      <c r="ESI2396" s="14"/>
      <c r="ESJ2396" s="14"/>
      <c r="ESK2396" s="14"/>
      <c r="ESL2396" s="14"/>
      <c r="ESM2396" s="14"/>
      <c r="ESN2396" s="14"/>
      <c r="ESO2396" s="14"/>
      <c r="ESP2396" s="14"/>
      <c r="ESQ2396" s="14"/>
      <c r="ESR2396" s="14"/>
      <c r="ESS2396" s="14"/>
      <c r="EST2396" s="14"/>
      <c r="ESU2396" s="14"/>
      <c r="ESV2396" s="14"/>
      <c r="ESW2396" s="14"/>
      <c r="ESX2396" s="14"/>
      <c r="ESY2396" s="14"/>
      <c r="ESZ2396" s="14"/>
      <c r="ETA2396" s="14"/>
      <c r="ETB2396" s="14"/>
      <c r="ETC2396" s="14"/>
      <c r="ETD2396" s="14"/>
      <c r="ETE2396" s="14"/>
      <c r="ETF2396" s="14"/>
      <c r="ETG2396" s="14"/>
      <c r="ETH2396" s="14"/>
      <c r="ETI2396" s="14"/>
      <c r="ETJ2396" s="14"/>
      <c r="ETK2396" s="14"/>
      <c r="ETL2396" s="14"/>
      <c r="ETM2396" s="14"/>
      <c r="ETN2396" s="14"/>
      <c r="ETO2396" s="14"/>
      <c r="ETP2396" s="14"/>
      <c r="ETQ2396" s="14"/>
      <c r="ETR2396" s="14"/>
      <c r="ETS2396" s="14"/>
      <c r="ETT2396" s="14"/>
      <c r="ETU2396" s="14"/>
      <c r="ETV2396" s="14"/>
      <c r="ETW2396" s="14"/>
      <c r="ETX2396" s="14"/>
      <c r="ETY2396" s="14"/>
      <c r="ETZ2396" s="14"/>
      <c r="EUA2396" s="14"/>
      <c r="EUB2396" s="14"/>
      <c r="EUC2396" s="14"/>
      <c r="EUD2396" s="14"/>
      <c r="EUE2396" s="14"/>
      <c r="EUF2396" s="14"/>
      <c r="EUG2396" s="14"/>
      <c r="EUH2396" s="14"/>
      <c r="EUI2396" s="14"/>
      <c r="EUJ2396" s="14"/>
      <c r="EUK2396" s="14"/>
      <c r="EUL2396" s="14"/>
      <c r="EUM2396" s="14"/>
      <c r="EUN2396" s="14"/>
      <c r="EUO2396" s="14"/>
      <c r="EUP2396" s="14"/>
      <c r="EUQ2396" s="14"/>
      <c r="EUR2396" s="14"/>
      <c r="EUS2396" s="14"/>
      <c r="EUT2396" s="14"/>
      <c r="EUU2396" s="14"/>
      <c r="EUV2396" s="14"/>
      <c r="EUW2396" s="14"/>
      <c r="EUX2396" s="14"/>
      <c r="EUY2396" s="14"/>
      <c r="EUZ2396" s="14"/>
      <c r="EVA2396" s="14"/>
      <c r="EVB2396" s="14"/>
      <c r="EVC2396" s="14"/>
      <c r="EVD2396" s="14"/>
      <c r="EVE2396" s="14"/>
      <c r="EVF2396" s="14"/>
      <c r="EVG2396" s="14"/>
      <c r="EVH2396" s="14"/>
      <c r="EVI2396" s="14"/>
      <c r="EVJ2396" s="14"/>
      <c r="EVK2396" s="14"/>
      <c r="EVL2396" s="14"/>
      <c r="EVM2396" s="14"/>
      <c r="EVN2396" s="14"/>
      <c r="EVO2396" s="14"/>
      <c r="EVP2396" s="14"/>
      <c r="EVQ2396" s="14"/>
      <c r="EVR2396" s="14"/>
      <c r="EVS2396" s="14"/>
      <c r="EVT2396" s="14"/>
      <c r="EVU2396" s="14"/>
      <c r="EVV2396" s="14"/>
      <c r="EVW2396" s="14"/>
      <c r="EVX2396" s="14"/>
      <c r="EVY2396" s="14"/>
      <c r="EVZ2396" s="14"/>
      <c r="EWA2396" s="14"/>
      <c r="EWB2396" s="14"/>
      <c r="EWC2396" s="14"/>
      <c r="EWD2396" s="14"/>
      <c r="EWE2396" s="14"/>
      <c r="EWF2396" s="14"/>
      <c r="EWG2396" s="14"/>
      <c r="EWH2396" s="14"/>
      <c r="EWI2396" s="14"/>
      <c r="EWJ2396" s="14"/>
      <c r="EWK2396" s="14"/>
      <c r="EWL2396" s="14"/>
      <c r="EWM2396" s="14"/>
      <c r="EWN2396" s="14"/>
      <c r="EWO2396" s="14"/>
      <c r="EWP2396" s="14"/>
      <c r="EWQ2396" s="14"/>
      <c r="EWR2396" s="14"/>
      <c r="EWS2396" s="14"/>
      <c r="EWT2396" s="14"/>
      <c r="EWU2396" s="14"/>
      <c r="EWV2396" s="14"/>
      <c r="EWW2396" s="14"/>
      <c r="EWX2396" s="14"/>
      <c r="EWY2396" s="14"/>
      <c r="EWZ2396" s="14"/>
      <c r="EXA2396" s="14"/>
      <c r="EXB2396" s="14"/>
      <c r="EXC2396" s="14"/>
      <c r="EXD2396" s="14"/>
      <c r="EXE2396" s="14"/>
      <c r="EXF2396" s="14"/>
      <c r="EXG2396" s="14"/>
      <c r="EXH2396" s="14"/>
      <c r="EXI2396" s="14"/>
      <c r="EXJ2396" s="14"/>
      <c r="EXK2396" s="14"/>
      <c r="EXL2396" s="14"/>
      <c r="EXM2396" s="14"/>
      <c r="EXN2396" s="14"/>
      <c r="EXO2396" s="14"/>
      <c r="EXP2396" s="14"/>
      <c r="EXQ2396" s="14"/>
      <c r="EXR2396" s="14"/>
      <c r="EXS2396" s="14"/>
      <c r="EXT2396" s="14"/>
      <c r="EXU2396" s="14"/>
      <c r="EXV2396" s="14"/>
      <c r="EXW2396" s="14"/>
      <c r="EXX2396" s="14"/>
      <c r="EXY2396" s="14"/>
      <c r="EXZ2396" s="14"/>
      <c r="EYA2396" s="14"/>
      <c r="EYB2396" s="14"/>
      <c r="EYC2396" s="14"/>
      <c r="EYD2396" s="14"/>
      <c r="EYE2396" s="14"/>
      <c r="EYF2396" s="14"/>
      <c r="EYG2396" s="14"/>
      <c r="EYH2396" s="14"/>
      <c r="EYI2396" s="14"/>
      <c r="EYJ2396" s="14"/>
      <c r="EYK2396" s="14"/>
      <c r="EYL2396" s="14"/>
      <c r="EYM2396" s="14"/>
      <c r="EYN2396" s="14"/>
      <c r="EYO2396" s="14"/>
      <c r="EYP2396" s="14"/>
      <c r="EYQ2396" s="14"/>
      <c r="EYR2396" s="14"/>
      <c r="EYS2396" s="14"/>
      <c r="EYT2396" s="14"/>
      <c r="EYU2396" s="14"/>
      <c r="EYV2396" s="14"/>
      <c r="EYW2396" s="14"/>
      <c r="EYX2396" s="14"/>
      <c r="EYY2396" s="14"/>
      <c r="EYZ2396" s="14"/>
      <c r="EZA2396" s="14"/>
      <c r="EZB2396" s="14"/>
      <c r="EZC2396" s="14"/>
      <c r="EZD2396" s="14"/>
      <c r="EZE2396" s="14"/>
      <c r="EZF2396" s="14"/>
      <c r="EZG2396" s="14"/>
      <c r="EZH2396" s="14"/>
      <c r="EZI2396" s="14"/>
      <c r="EZJ2396" s="14"/>
      <c r="EZK2396" s="14"/>
      <c r="EZL2396" s="14"/>
      <c r="EZM2396" s="14"/>
      <c r="EZN2396" s="14"/>
      <c r="EZO2396" s="14"/>
      <c r="EZP2396" s="14"/>
      <c r="EZQ2396" s="14"/>
      <c r="EZR2396" s="14"/>
      <c r="EZS2396" s="14"/>
      <c r="EZT2396" s="14"/>
      <c r="EZU2396" s="14"/>
      <c r="EZV2396" s="14"/>
      <c r="EZW2396" s="14"/>
      <c r="EZX2396" s="14"/>
      <c r="EZY2396" s="14"/>
      <c r="EZZ2396" s="14"/>
      <c r="FAA2396" s="14"/>
      <c r="FAB2396" s="14"/>
      <c r="FAC2396" s="14"/>
      <c r="FAD2396" s="14"/>
      <c r="FAE2396" s="14"/>
      <c r="FAF2396" s="14"/>
      <c r="FAG2396" s="14"/>
      <c r="FAH2396" s="14"/>
      <c r="FAI2396" s="14"/>
      <c r="FAJ2396" s="14"/>
      <c r="FAK2396" s="14"/>
      <c r="FAL2396" s="14"/>
      <c r="FAM2396" s="14"/>
      <c r="FAN2396" s="14"/>
      <c r="FAO2396" s="14"/>
      <c r="FAP2396" s="14"/>
      <c r="FAQ2396" s="14"/>
      <c r="FAR2396" s="14"/>
      <c r="FAS2396" s="14"/>
      <c r="FAT2396" s="14"/>
      <c r="FAU2396" s="14"/>
      <c r="FAV2396" s="14"/>
      <c r="FAW2396" s="14"/>
      <c r="FAX2396" s="14"/>
      <c r="FAY2396" s="14"/>
      <c r="FAZ2396" s="14"/>
      <c r="FBA2396" s="14"/>
      <c r="FBB2396" s="14"/>
      <c r="FBC2396" s="14"/>
      <c r="FBD2396" s="14"/>
      <c r="FBE2396" s="14"/>
      <c r="FBF2396" s="14"/>
      <c r="FBG2396" s="14"/>
      <c r="FBH2396" s="14"/>
      <c r="FBI2396" s="14"/>
      <c r="FBJ2396" s="14"/>
      <c r="FBK2396" s="14"/>
      <c r="FBL2396" s="14"/>
      <c r="FBM2396" s="14"/>
      <c r="FBN2396" s="14"/>
      <c r="FBO2396" s="14"/>
      <c r="FBP2396" s="14"/>
      <c r="FBQ2396" s="14"/>
      <c r="FBR2396" s="14"/>
      <c r="FBS2396" s="14"/>
      <c r="FBT2396" s="14"/>
      <c r="FBU2396" s="14"/>
      <c r="FBV2396" s="14"/>
      <c r="FBW2396" s="14"/>
      <c r="FBX2396" s="14"/>
      <c r="FBY2396" s="14"/>
      <c r="FBZ2396" s="14"/>
      <c r="FCA2396" s="14"/>
      <c r="FCB2396" s="14"/>
      <c r="FCC2396" s="14"/>
      <c r="FCD2396" s="14"/>
      <c r="FCE2396" s="14"/>
      <c r="FCF2396" s="14"/>
      <c r="FCG2396" s="14"/>
      <c r="FCH2396" s="14"/>
      <c r="FCI2396" s="14"/>
      <c r="FCJ2396" s="14"/>
      <c r="FCK2396" s="14"/>
      <c r="FCL2396" s="14"/>
      <c r="FCM2396" s="14"/>
      <c r="FCN2396" s="14"/>
      <c r="FCO2396" s="14"/>
      <c r="FCP2396" s="14"/>
      <c r="FCQ2396" s="14"/>
      <c r="FCR2396" s="14"/>
      <c r="FCS2396" s="14"/>
      <c r="FCT2396" s="14"/>
      <c r="FCU2396" s="14"/>
      <c r="FCV2396" s="14"/>
      <c r="FCW2396" s="14"/>
      <c r="FCX2396" s="14"/>
      <c r="FCY2396" s="14"/>
      <c r="FCZ2396" s="14"/>
      <c r="FDA2396" s="14"/>
      <c r="FDB2396" s="14"/>
      <c r="FDC2396" s="14"/>
      <c r="FDD2396" s="14"/>
      <c r="FDE2396" s="14"/>
      <c r="FDF2396" s="14"/>
      <c r="FDG2396" s="14"/>
      <c r="FDH2396" s="14"/>
      <c r="FDI2396" s="14"/>
      <c r="FDJ2396" s="14"/>
      <c r="FDK2396" s="14"/>
      <c r="FDL2396" s="14"/>
      <c r="FDM2396" s="14"/>
      <c r="FDN2396" s="14"/>
      <c r="FDO2396" s="14"/>
      <c r="FDP2396" s="14"/>
      <c r="FDQ2396" s="14"/>
      <c r="FDR2396" s="14"/>
      <c r="FDS2396" s="14"/>
      <c r="FDT2396" s="14"/>
      <c r="FDU2396" s="14"/>
      <c r="FDV2396" s="14"/>
      <c r="FDW2396" s="14"/>
      <c r="FDX2396" s="14"/>
      <c r="FDY2396" s="14"/>
      <c r="FDZ2396" s="14"/>
      <c r="FEA2396" s="14"/>
      <c r="FEB2396" s="14"/>
      <c r="FEC2396" s="14"/>
      <c r="FED2396" s="14"/>
      <c r="FEE2396" s="14"/>
      <c r="FEF2396" s="14"/>
      <c r="FEG2396" s="14"/>
      <c r="FEH2396" s="14"/>
      <c r="FEI2396" s="14"/>
      <c r="FEJ2396" s="14"/>
      <c r="FEK2396" s="14"/>
      <c r="FEL2396" s="14"/>
      <c r="FEM2396" s="14"/>
      <c r="FEN2396" s="14"/>
      <c r="FEO2396" s="14"/>
      <c r="FEP2396" s="14"/>
      <c r="FEQ2396" s="14"/>
      <c r="FER2396" s="14"/>
      <c r="FES2396" s="14"/>
      <c r="FET2396" s="14"/>
      <c r="FEU2396" s="14"/>
      <c r="FEV2396" s="14"/>
      <c r="FEW2396" s="14"/>
      <c r="FEX2396" s="14"/>
      <c r="FEY2396" s="14"/>
      <c r="FEZ2396" s="14"/>
      <c r="FFA2396" s="14"/>
      <c r="FFB2396" s="14"/>
      <c r="FFC2396" s="14"/>
      <c r="FFD2396" s="14"/>
      <c r="FFE2396" s="14"/>
      <c r="FFF2396" s="14"/>
      <c r="FFG2396" s="14"/>
      <c r="FFH2396" s="14"/>
      <c r="FFI2396" s="14"/>
      <c r="FFJ2396" s="14"/>
      <c r="FFK2396" s="14"/>
      <c r="FFL2396" s="14"/>
      <c r="FFM2396" s="14"/>
      <c r="FFN2396" s="14"/>
      <c r="FFO2396" s="14"/>
      <c r="FFP2396" s="14"/>
      <c r="FFQ2396" s="14"/>
      <c r="FFR2396" s="14"/>
      <c r="FFS2396" s="14"/>
      <c r="FFT2396" s="14"/>
      <c r="FFU2396" s="14"/>
      <c r="FFV2396" s="14"/>
      <c r="FFW2396" s="14"/>
      <c r="FFX2396" s="14"/>
      <c r="FFY2396" s="14"/>
      <c r="FFZ2396" s="14"/>
      <c r="FGA2396" s="14"/>
      <c r="FGB2396" s="14"/>
      <c r="FGC2396" s="14"/>
      <c r="FGD2396" s="14"/>
      <c r="FGE2396" s="14"/>
      <c r="FGF2396" s="14"/>
      <c r="FGG2396" s="14"/>
      <c r="FGH2396" s="14"/>
      <c r="FGI2396" s="14"/>
      <c r="FGJ2396" s="14"/>
      <c r="FGK2396" s="14"/>
      <c r="FGL2396" s="14"/>
      <c r="FGM2396" s="14"/>
      <c r="FGN2396" s="14"/>
      <c r="FGO2396" s="14"/>
      <c r="FGP2396" s="14"/>
      <c r="FGQ2396" s="14"/>
      <c r="FGR2396" s="14"/>
      <c r="FGS2396" s="14"/>
      <c r="FGT2396" s="14"/>
      <c r="FGU2396" s="14"/>
      <c r="FGV2396" s="14"/>
      <c r="FGW2396" s="14"/>
      <c r="FGX2396" s="14"/>
      <c r="FGY2396" s="14"/>
      <c r="FGZ2396" s="14"/>
      <c r="FHA2396" s="14"/>
      <c r="FHB2396" s="14"/>
      <c r="FHC2396" s="14"/>
      <c r="FHD2396" s="14"/>
      <c r="FHE2396" s="14"/>
      <c r="FHF2396" s="14"/>
      <c r="FHG2396" s="14"/>
      <c r="FHH2396" s="14"/>
      <c r="FHI2396" s="14"/>
      <c r="FHJ2396" s="14"/>
      <c r="FHK2396" s="14"/>
      <c r="FHL2396" s="14"/>
      <c r="FHM2396" s="14"/>
      <c r="FHN2396" s="14"/>
      <c r="FHO2396" s="14"/>
      <c r="FHP2396" s="14"/>
      <c r="FHQ2396" s="14"/>
      <c r="FHR2396" s="14"/>
      <c r="FHS2396" s="14"/>
      <c r="FHT2396" s="14"/>
      <c r="FHU2396" s="14"/>
      <c r="FHV2396" s="14"/>
      <c r="FHW2396" s="14"/>
      <c r="FHX2396" s="14"/>
      <c r="FHY2396" s="14"/>
      <c r="FHZ2396" s="14"/>
      <c r="FIA2396" s="14"/>
      <c r="FIB2396" s="14"/>
      <c r="FIC2396" s="14"/>
      <c r="FID2396" s="14"/>
      <c r="FIE2396" s="14"/>
      <c r="FIF2396" s="14"/>
      <c r="FIG2396" s="14"/>
      <c r="FIH2396" s="14"/>
      <c r="FII2396" s="14"/>
      <c r="FIJ2396" s="14"/>
      <c r="FIK2396" s="14"/>
      <c r="FIL2396" s="14"/>
      <c r="FIM2396" s="14"/>
      <c r="FIN2396" s="14"/>
      <c r="FIO2396" s="14"/>
      <c r="FIP2396" s="14"/>
      <c r="FIQ2396" s="14"/>
      <c r="FIR2396" s="14"/>
      <c r="FIS2396" s="14"/>
      <c r="FIT2396" s="14"/>
      <c r="FIU2396" s="14"/>
      <c r="FIV2396" s="14"/>
      <c r="FIW2396" s="14"/>
      <c r="FIX2396" s="14"/>
      <c r="FIY2396" s="14"/>
      <c r="FIZ2396" s="14"/>
      <c r="FJA2396" s="14"/>
      <c r="FJB2396" s="14"/>
      <c r="FJC2396" s="14"/>
      <c r="FJD2396" s="14"/>
      <c r="FJE2396" s="14"/>
      <c r="FJF2396" s="14"/>
      <c r="FJG2396" s="14"/>
      <c r="FJH2396" s="14"/>
      <c r="FJI2396" s="14"/>
      <c r="FJJ2396" s="14"/>
      <c r="FJK2396" s="14"/>
      <c r="FJL2396" s="14"/>
      <c r="FJM2396" s="14"/>
      <c r="FJN2396" s="14"/>
      <c r="FJO2396" s="14"/>
      <c r="FJP2396" s="14"/>
      <c r="FJQ2396" s="14"/>
      <c r="FJR2396" s="14"/>
      <c r="FJS2396" s="14"/>
      <c r="FJT2396" s="14"/>
      <c r="FJU2396" s="14"/>
      <c r="FJV2396" s="14"/>
      <c r="FJW2396" s="14"/>
      <c r="FJX2396" s="14"/>
      <c r="FJY2396" s="14"/>
      <c r="FJZ2396" s="14"/>
      <c r="FKA2396" s="14"/>
      <c r="FKB2396" s="14"/>
      <c r="FKC2396" s="14"/>
      <c r="FKD2396" s="14"/>
      <c r="FKE2396" s="14"/>
      <c r="FKF2396" s="14"/>
      <c r="FKG2396" s="14"/>
      <c r="FKH2396" s="14"/>
      <c r="FKI2396" s="14"/>
      <c r="FKJ2396" s="14"/>
      <c r="FKK2396" s="14"/>
      <c r="FKL2396" s="14"/>
      <c r="FKM2396" s="14"/>
      <c r="FKN2396" s="14"/>
      <c r="FKO2396" s="14"/>
      <c r="FKP2396" s="14"/>
      <c r="FKQ2396" s="14"/>
      <c r="FKR2396" s="14"/>
      <c r="FKS2396" s="14"/>
      <c r="FKT2396" s="14"/>
      <c r="FKU2396" s="14"/>
      <c r="FKV2396" s="14"/>
      <c r="FKW2396" s="14"/>
      <c r="FKX2396" s="14"/>
      <c r="FKY2396" s="14"/>
      <c r="FKZ2396" s="14"/>
      <c r="FLA2396" s="14"/>
      <c r="FLB2396" s="14"/>
      <c r="FLC2396" s="14"/>
      <c r="FLD2396" s="14"/>
      <c r="FLE2396" s="14"/>
      <c r="FLF2396" s="14"/>
      <c r="FLG2396" s="14"/>
      <c r="FLH2396" s="14"/>
      <c r="FLI2396" s="14"/>
      <c r="FLJ2396" s="14"/>
      <c r="FLK2396" s="14"/>
      <c r="FLL2396" s="14"/>
      <c r="FLM2396" s="14"/>
      <c r="FLN2396" s="14"/>
      <c r="FLO2396" s="14"/>
      <c r="FLP2396" s="14"/>
      <c r="FLQ2396" s="14"/>
      <c r="FLR2396" s="14"/>
      <c r="FLS2396" s="14"/>
      <c r="FLT2396" s="14"/>
      <c r="FLU2396" s="14"/>
      <c r="FLV2396" s="14"/>
      <c r="FLW2396" s="14"/>
      <c r="FLX2396" s="14"/>
      <c r="FLY2396" s="14"/>
      <c r="FLZ2396" s="14"/>
      <c r="FMA2396" s="14"/>
      <c r="FMB2396" s="14"/>
      <c r="FMC2396" s="14"/>
      <c r="FMD2396" s="14"/>
      <c r="FME2396" s="14"/>
      <c r="FMF2396" s="14"/>
      <c r="FMG2396" s="14"/>
      <c r="FMH2396" s="14"/>
      <c r="FMI2396" s="14"/>
      <c r="FMJ2396" s="14"/>
      <c r="FMK2396" s="14"/>
      <c r="FML2396" s="14"/>
      <c r="FMM2396" s="14"/>
      <c r="FMN2396" s="14"/>
      <c r="FMO2396" s="14"/>
      <c r="FMP2396" s="14"/>
      <c r="FMQ2396" s="14"/>
      <c r="FMR2396" s="14"/>
      <c r="FMS2396" s="14"/>
      <c r="FMT2396" s="14"/>
      <c r="FMU2396" s="14"/>
      <c r="FMV2396" s="14"/>
      <c r="FMW2396" s="14"/>
      <c r="FMX2396" s="14"/>
      <c r="FMY2396" s="14"/>
      <c r="FMZ2396" s="14"/>
      <c r="FNA2396" s="14"/>
      <c r="FNB2396" s="14"/>
      <c r="FNC2396" s="14"/>
      <c r="FND2396" s="14"/>
      <c r="FNE2396" s="14"/>
      <c r="FNF2396" s="14"/>
      <c r="FNG2396" s="14"/>
      <c r="FNH2396" s="14"/>
      <c r="FNI2396" s="14"/>
      <c r="FNJ2396" s="14"/>
      <c r="FNK2396" s="14"/>
      <c r="FNL2396" s="14"/>
      <c r="FNM2396" s="14"/>
      <c r="FNN2396" s="14"/>
      <c r="FNO2396" s="14"/>
      <c r="FNP2396" s="14"/>
      <c r="FNQ2396" s="14"/>
      <c r="FNR2396" s="14"/>
      <c r="FNS2396" s="14"/>
      <c r="FNT2396" s="14"/>
      <c r="FNU2396" s="14"/>
      <c r="FNV2396" s="14"/>
      <c r="FNW2396" s="14"/>
      <c r="FNX2396" s="14"/>
      <c r="FNY2396" s="14"/>
      <c r="FNZ2396" s="14"/>
      <c r="FOA2396" s="14"/>
      <c r="FOB2396" s="14"/>
      <c r="FOC2396" s="14"/>
      <c r="FOD2396" s="14"/>
      <c r="FOE2396" s="14"/>
      <c r="FOF2396" s="14"/>
      <c r="FOG2396" s="14"/>
      <c r="FOH2396" s="14"/>
      <c r="FOI2396" s="14"/>
      <c r="FOJ2396" s="14"/>
      <c r="FOK2396" s="14"/>
      <c r="FOL2396" s="14"/>
      <c r="FOM2396" s="14"/>
      <c r="FON2396" s="14"/>
      <c r="FOO2396" s="14"/>
      <c r="FOP2396" s="14"/>
      <c r="FOQ2396" s="14"/>
      <c r="FOR2396" s="14"/>
      <c r="FOS2396" s="14"/>
      <c r="FOT2396" s="14"/>
      <c r="FOU2396" s="14"/>
      <c r="FOV2396" s="14"/>
      <c r="FOW2396" s="14"/>
      <c r="FOX2396" s="14"/>
      <c r="FOY2396" s="14"/>
      <c r="FOZ2396" s="14"/>
      <c r="FPA2396" s="14"/>
      <c r="FPB2396" s="14"/>
      <c r="FPC2396" s="14"/>
      <c r="FPD2396" s="14"/>
      <c r="FPE2396" s="14"/>
      <c r="FPF2396" s="14"/>
      <c r="FPG2396" s="14"/>
      <c r="FPH2396" s="14"/>
      <c r="FPI2396" s="14"/>
      <c r="FPJ2396" s="14"/>
      <c r="FPK2396" s="14"/>
      <c r="FPL2396" s="14"/>
      <c r="FPM2396" s="14"/>
      <c r="FPN2396" s="14"/>
      <c r="FPO2396" s="14"/>
      <c r="FPP2396" s="14"/>
      <c r="FPQ2396" s="14"/>
      <c r="FPR2396" s="14"/>
      <c r="FPS2396" s="14"/>
      <c r="FPT2396" s="14"/>
      <c r="FPU2396" s="14"/>
      <c r="FPV2396" s="14"/>
      <c r="FPW2396" s="14"/>
      <c r="FPX2396" s="14"/>
      <c r="FPY2396" s="14"/>
      <c r="FPZ2396" s="14"/>
      <c r="FQA2396" s="14"/>
      <c r="FQB2396" s="14"/>
      <c r="FQC2396" s="14"/>
      <c r="FQD2396" s="14"/>
      <c r="FQE2396" s="14"/>
      <c r="FQF2396" s="14"/>
      <c r="FQG2396" s="14"/>
      <c r="FQH2396" s="14"/>
      <c r="FQI2396" s="14"/>
      <c r="FQJ2396" s="14"/>
      <c r="FQK2396" s="14"/>
      <c r="FQL2396" s="14"/>
      <c r="FQM2396" s="14"/>
      <c r="FQN2396" s="14"/>
      <c r="FQO2396" s="14"/>
      <c r="FQP2396" s="14"/>
      <c r="FQQ2396" s="14"/>
      <c r="FQR2396" s="14"/>
      <c r="FQS2396" s="14"/>
      <c r="FQT2396" s="14"/>
      <c r="FQU2396" s="14"/>
      <c r="FQV2396" s="14"/>
      <c r="FQW2396" s="14"/>
      <c r="FQX2396" s="14"/>
      <c r="FQY2396" s="14"/>
      <c r="FQZ2396" s="14"/>
      <c r="FRA2396" s="14"/>
      <c r="FRB2396" s="14"/>
      <c r="FRC2396" s="14"/>
      <c r="FRD2396" s="14"/>
      <c r="FRE2396" s="14"/>
      <c r="FRF2396" s="14"/>
      <c r="FRG2396" s="14"/>
      <c r="FRH2396" s="14"/>
      <c r="FRI2396" s="14"/>
      <c r="FRJ2396" s="14"/>
      <c r="FRK2396" s="14"/>
      <c r="FRL2396" s="14"/>
      <c r="FRM2396" s="14"/>
      <c r="FRN2396" s="14"/>
      <c r="FRO2396" s="14"/>
      <c r="FRP2396" s="14"/>
      <c r="FRQ2396" s="14"/>
      <c r="FRR2396" s="14"/>
      <c r="FRS2396" s="14"/>
      <c r="FRT2396" s="14"/>
      <c r="FRU2396" s="14"/>
      <c r="FRV2396" s="14"/>
      <c r="FRW2396" s="14"/>
      <c r="FRX2396" s="14"/>
      <c r="FRY2396" s="14"/>
      <c r="FRZ2396" s="14"/>
      <c r="FSA2396" s="14"/>
      <c r="FSB2396" s="14"/>
      <c r="FSC2396" s="14"/>
      <c r="FSD2396" s="14"/>
      <c r="FSE2396" s="14"/>
      <c r="FSF2396" s="14"/>
      <c r="FSG2396" s="14"/>
      <c r="FSH2396" s="14"/>
      <c r="FSI2396" s="14"/>
      <c r="FSJ2396" s="14"/>
      <c r="FSK2396" s="14"/>
      <c r="FSL2396" s="14"/>
      <c r="FSM2396" s="14"/>
      <c r="FSN2396" s="14"/>
      <c r="FSO2396" s="14"/>
      <c r="FSP2396" s="14"/>
      <c r="FSQ2396" s="14"/>
      <c r="FSR2396" s="14"/>
      <c r="FSS2396" s="14"/>
      <c r="FST2396" s="14"/>
      <c r="FSU2396" s="14"/>
      <c r="FSV2396" s="14"/>
      <c r="FSW2396" s="14"/>
      <c r="FSX2396" s="14"/>
      <c r="FSY2396" s="14"/>
      <c r="FSZ2396" s="14"/>
      <c r="FTA2396" s="14"/>
      <c r="FTB2396" s="14"/>
      <c r="FTC2396" s="14"/>
      <c r="FTD2396" s="14"/>
      <c r="FTE2396" s="14"/>
      <c r="FTF2396" s="14"/>
      <c r="FTG2396" s="14"/>
      <c r="FTH2396" s="14"/>
      <c r="FTI2396" s="14"/>
      <c r="FTJ2396" s="14"/>
      <c r="FTK2396" s="14"/>
      <c r="FTL2396" s="14"/>
      <c r="FTM2396" s="14"/>
      <c r="FTN2396" s="14"/>
      <c r="FTO2396" s="14"/>
      <c r="FTP2396" s="14"/>
      <c r="FTQ2396" s="14"/>
      <c r="FTR2396" s="14"/>
      <c r="FTS2396" s="14"/>
      <c r="FTT2396" s="14"/>
      <c r="FTU2396" s="14"/>
      <c r="FTV2396" s="14"/>
      <c r="FTW2396" s="14"/>
      <c r="FTX2396" s="14"/>
      <c r="FTY2396" s="14"/>
      <c r="FTZ2396" s="14"/>
      <c r="FUA2396" s="14"/>
      <c r="FUB2396" s="14"/>
      <c r="FUC2396" s="14"/>
      <c r="FUD2396" s="14"/>
      <c r="FUE2396" s="14"/>
      <c r="FUF2396" s="14"/>
      <c r="FUG2396" s="14"/>
      <c r="FUH2396" s="14"/>
      <c r="FUI2396" s="14"/>
      <c r="FUJ2396" s="14"/>
      <c r="FUK2396" s="14"/>
      <c r="FUL2396" s="14"/>
      <c r="FUM2396" s="14"/>
      <c r="FUN2396" s="14"/>
      <c r="FUO2396" s="14"/>
      <c r="FUP2396" s="14"/>
      <c r="FUQ2396" s="14"/>
      <c r="FUR2396" s="14"/>
      <c r="FUS2396" s="14"/>
      <c r="FUT2396" s="14"/>
      <c r="FUU2396" s="14"/>
      <c r="FUV2396" s="14"/>
      <c r="FUW2396" s="14"/>
      <c r="FUX2396" s="14"/>
      <c r="FUY2396" s="14"/>
      <c r="FUZ2396" s="14"/>
      <c r="FVA2396" s="14"/>
      <c r="FVB2396" s="14"/>
      <c r="FVC2396" s="14"/>
      <c r="FVD2396" s="14"/>
      <c r="FVE2396" s="14"/>
      <c r="FVF2396" s="14"/>
      <c r="FVG2396" s="14"/>
      <c r="FVH2396" s="14"/>
      <c r="FVI2396" s="14"/>
      <c r="FVJ2396" s="14"/>
      <c r="FVK2396" s="14"/>
      <c r="FVL2396" s="14"/>
      <c r="FVM2396" s="14"/>
      <c r="FVN2396" s="14"/>
      <c r="FVO2396" s="14"/>
      <c r="FVP2396" s="14"/>
      <c r="FVQ2396" s="14"/>
      <c r="FVR2396" s="14"/>
      <c r="FVS2396" s="14"/>
      <c r="FVT2396" s="14"/>
      <c r="FVU2396" s="14"/>
      <c r="FVV2396" s="14"/>
      <c r="FVW2396" s="14"/>
      <c r="FVX2396" s="14"/>
      <c r="FVY2396" s="14"/>
      <c r="FVZ2396" s="14"/>
      <c r="FWA2396" s="14"/>
      <c r="FWB2396" s="14"/>
      <c r="FWC2396" s="14"/>
      <c r="FWD2396" s="14"/>
      <c r="FWE2396" s="14"/>
      <c r="FWF2396" s="14"/>
      <c r="FWG2396" s="14"/>
      <c r="FWH2396" s="14"/>
      <c r="FWI2396" s="14"/>
      <c r="FWJ2396" s="14"/>
      <c r="FWK2396" s="14"/>
      <c r="FWL2396" s="14"/>
      <c r="FWM2396" s="14"/>
      <c r="FWN2396" s="14"/>
      <c r="FWO2396" s="14"/>
      <c r="FWP2396" s="14"/>
      <c r="FWQ2396" s="14"/>
      <c r="FWR2396" s="14"/>
      <c r="FWS2396" s="14"/>
      <c r="FWT2396" s="14"/>
      <c r="FWU2396" s="14"/>
      <c r="FWV2396" s="14"/>
      <c r="FWW2396" s="14"/>
      <c r="FWX2396" s="14"/>
      <c r="FWY2396" s="14"/>
      <c r="FWZ2396" s="14"/>
      <c r="FXA2396" s="14"/>
      <c r="FXB2396" s="14"/>
      <c r="FXC2396" s="14"/>
      <c r="FXD2396" s="14"/>
      <c r="FXE2396" s="14"/>
      <c r="FXF2396" s="14"/>
      <c r="FXG2396" s="14"/>
      <c r="FXH2396" s="14"/>
      <c r="FXI2396" s="14"/>
      <c r="FXJ2396" s="14"/>
      <c r="FXK2396" s="14"/>
      <c r="FXL2396" s="14"/>
      <c r="FXM2396" s="14"/>
      <c r="FXN2396" s="14"/>
      <c r="FXO2396" s="14"/>
      <c r="FXP2396" s="14"/>
      <c r="FXQ2396" s="14"/>
      <c r="FXR2396" s="14"/>
      <c r="FXS2396" s="14"/>
      <c r="FXT2396" s="14"/>
      <c r="FXU2396" s="14"/>
      <c r="FXV2396" s="14"/>
      <c r="FXW2396" s="14"/>
      <c r="FXX2396" s="14"/>
      <c r="FXY2396" s="14"/>
      <c r="FXZ2396" s="14"/>
      <c r="FYA2396" s="14"/>
      <c r="FYB2396" s="14"/>
      <c r="FYC2396" s="14"/>
      <c r="FYD2396" s="14"/>
      <c r="FYE2396" s="14"/>
      <c r="FYF2396" s="14"/>
      <c r="FYG2396" s="14"/>
      <c r="FYH2396" s="14"/>
      <c r="FYI2396" s="14"/>
      <c r="FYJ2396" s="14"/>
      <c r="FYK2396" s="14"/>
      <c r="FYL2396" s="14"/>
      <c r="FYM2396" s="14"/>
      <c r="FYN2396" s="14"/>
      <c r="FYO2396" s="14"/>
      <c r="FYP2396" s="14"/>
      <c r="FYQ2396" s="14"/>
      <c r="FYR2396" s="14"/>
      <c r="FYS2396" s="14"/>
      <c r="FYT2396" s="14"/>
      <c r="FYU2396" s="14"/>
      <c r="FYV2396" s="14"/>
      <c r="FYW2396" s="14"/>
      <c r="FYX2396" s="14"/>
      <c r="FYY2396" s="14"/>
      <c r="FYZ2396" s="14"/>
      <c r="FZA2396" s="14"/>
      <c r="FZB2396" s="14"/>
      <c r="FZC2396" s="14"/>
      <c r="FZD2396" s="14"/>
      <c r="FZE2396" s="14"/>
      <c r="FZF2396" s="14"/>
      <c r="FZG2396" s="14"/>
      <c r="FZH2396" s="14"/>
      <c r="FZI2396" s="14"/>
      <c r="FZJ2396" s="14"/>
      <c r="FZK2396" s="14"/>
      <c r="FZL2396" s="14"/>
      <c r="FZM2396" s="14"/>
      <c r="FZN2396" s="14"/>
      <c r="FZO2396" s="14"/>
      <c r="FZP2396" s="14"/>
      <c r="FZQ2396" s="14"/>
      <c r="FZR2396" s="14"/>
      <c r="FZS2396" s="14"/>
      <c r="FZT2396" s="14"/>
      <c r="FZU2396" s="14"/>
      <c r="FZV2396" s="14"/>
      <c r="FZW2396" s="14"/>
      <c r="FZX2396" s="14"/>
      <c r="FZY2396" s="14"/>
      <c r="FZZ2396" s="14"/>
      <c r="GAA2396" s="14"/>
      <c r="GAB2396" s="14"/>
      <c r="GAC2396" s="14"/>
      <c r="GAD2396" s="14"/>
      <c r="GAE2396" s="14"/>
      <c r="GAF2396" s="14"/>
      <c r="GAG2396" s="14"/>
      <c r="GAH2396" s="14"/>
      <c r="GAI2396" s="14"/>
      <c r="GAJ2396" s="14"/>
      <c r="GAK2396" s="14"/>
      <c r="GAL2396" s="14"/>
      <c r="GAM2396" s="14"/>
      <c r="GAN2396" s="14"/>
      <c r="GAO2396" s="14"/>
      <c r="GAP2396" s="14"/>
      <c r="GAQ2396" s="14"/>
      <c r="GAR2396" s="14"/>
      <c r="GAS2396" s="14"/>
      <c r="GAT2396" s="14"/>
      <c r="GAU2396" s="14"/>
      <c r="GAV2396" s="14"/>
      <c r="GAW2396" s="14"/>
      <c r="GAX2396" s="14"/>
      <c r="GAY2396" s="14"/>
      <c r="GAZ2396" s="14"/>
      <c r="GBA2396" s="14"/>
      <c r="GBB2396" s="14"/>
      <c r="GBC2396" s="14"/>
      <c r="GBD2396" s="14"/>
      <c r="GBE2396" s="14"/>
      <c r="GBF2396" s="14"/>
      <c r="GBG2396" s="14"/>
      <c r="GBH2396" s="14"/>
      <c r="GBI2396" s="14"/>
      <c r="GBJ2396" s="14"/>
      <c r="GBK2396" s="14"/>
      <c r="GBL2396" s="14"/>
      <c r="GBM2396" s="14"/>
      <c r="GBN2396" s="14"/>
      <c r="GBO2396" s="14"/>
      <c r="GBP2396" s="14"/>
      <c r="GBQ2396" s="14"/>
      <c r="GBR2396" s="14"/>
      <c r="GBS2396" s="14"/>
      <c r="GBT2396" s="14"/>
      <c r="GBU2396" s="14"/>
      <c r="GBV2396" s="14"/>
      <c r="GBW2396" s="14"/>
      <c r="GBX2396" s="14"/>
      <c r="GBY2396" s="14"/>
      <c r="GBZ2396" s="14"/>
      <c r="GCA2396" s="14"/>
      <c r="GCB2396" s="14"/>
      <c r="GCC2396" s="14"/>
      <c r="GCD2396" s="14"/>
      <c r="GCE2396" s="14"/>
      <c r="GCF2396" s="14"/>
      <c r="GCG2396" s="14"/>
      <c r="GCH2396" s="14"/>
      <c r="GCI2396" s="14"/>
      <c r="GCJ2396" s="14"/>
      <c r="GCK2396" s="14"/>
      <c r="GCL2396" s="14"/>
      <c r="GCM2396" s="14"/>
      <c r="GCN2396" s="14"/>
      <c r="GCO2396" s="14"/>
      <c r="GCP2396" s="14"/>
      <c r="GCQ2396" s="14"/>
      <c r="GCR2396" s="14"/>
      <c r="GCS2396" s="14"/>
      <c r="GCT2396" s="14"/>
      <c r="GCU2396" s="14"/>
      <c r="GCV2396" s="14"/>
      <c r="GCW2396" s="14"/>
      <c r="GCX2396" s="14"/>
      <c r="GCY2396" s="14"/>
      <c r="GCZ2396" s="14"/>
      <c r="GDA2396" s="14"/>
      <c r="GDB2396" s="14"/>
      <c r="GDC2396" s="14"/>
      <c r="GDD2396" s="14"/>
      <c r="GDE2396" s="14"/>
      <c r="GDF2396" s="14"/>
      <c r="GDG2396" s="14"/>
      <c r="GDH2396" s="14"/>
      <c r="GDI2396" s="14"/>
      <c r="GDJ2396" s="14"/>
      <c r="GDK2396" s="14"/>
      <c r="GDL2396" s="14"/>
      <c r="GDM2396" s="14"/>
      <c r="GDN2396" s="14"/>
      <c r="GDO2396" s="14"/>
      <c r="GDP2396" s="14"/>
      <c r="GDQ2396" s="14"/>
      <c r="GDR2396" s="14"/>
      <c r="GDS2396" s="14"/>
      <c r="GDT2396" s="14"/>
      <c r="GDU2396" s="14"/>
      <c r="GDV2396" s="14"/>
      <c r="GDW2396" s="14"/>
      <c r="GDX2396" s="14"/>
      <c r="GDY2396" s="14"/>
      <c r="GDZ2396" s="14"/>
      <c r="GEA2396" s="14"/>
      <c r="GEB2396" s="14"/>
      <c r="GEC2396" s="14"/>
      <c r="GED2396" s="14"/>
      <c r="GEE2396" s="14"/>
      <c r="GEF2396" s="14"/>
      <c r="GEG2396" s="14"/>
      <c r="GEH2396" s="14"/>
      <c r="GEI2396" s="14"/>
      <c r="GEJ2396" s="14"/>
      <c r="GEK2396" s="14"/>
      <c r="GEL2396" s="14"/>
      <c r="GEM2396" s="14"/>
      <c r="GEN2396" s="14"/>
      <c r="GEO2396" s="14"/>
      <c r="GEP2396" s="14"/>
      <c r="GEQ2396" s="14"/>
      <c r="GER2396" s="14"/>
      <c r="GES2396" s="14"/>
      <c r="GET2396" s="14"/>
      <c r="GEU2396" s="14"/>
      <c r="GEV2396" s="14"/>
      <c r="GEW2396" s="14"/>
      <c r="GEX2396" s="14"/>
      <c r="GEY2396" s="14"/>
      <c r="GEZ2396" s="14"/>
      <c r="GFA2396" s="14"/>
      <c r="GFB2396" s="14"/>
      <c r="GFC2396" s="14"/>
      <c r="GFD2396" s="14"/>
      <c r="GFE2396" s="14"/>
      <c r="GFF2396" s="14"/>
      <c r="GFG2396" s="14"/>
      <c r="GFH2396" s="14"/>
      <c r="GFI2396" s="14"/>
      <c r="GFJ2396" s="14"/>
      <c r="GFK2396" s="14"/>
      <c r="GFL2396" s="14"/>
      <c r="GFM2396" s="14"/>
      <c r="GFN2396" s="14"/>
      <c r="GFO2396" s="14"/>
      <c r="GFP2396" s="14"/>
      <c r="GFQ2396" s="14"/>
      <c r="GFR2396" s="14"/>
      <c r="GFS2396" s="14"/>
      <c r="GFT2396" s="14"/>
      <c r="GFU2396" s="14"/>
      <c r="GFV2396" s="14"/>
      <c r="GFW2396" s="14"/>
      <c r="GFX2396" s="14"/>
      <c r="GFY2396" s="14"/>
      <c r="GFZ2396" s="14"/>
      <c r="GGA2396" s="14"/>
      <c r="GGB2396" s="14"/>
      <c r="GGC2396" s="14"/>
      <c r="GGD2396" s="14"/>
      <c r="GGE2396" s="14"/>
      <c r="GGF2396" s="14"/>
      <c r="GGG2396" s="14"/>
      <c r="GGH2396" s="14"/>
      <c r="GGI2396" s="14"/>
      <c r="GGJ2396" s="14"/>
      <c r="GGK2396" s="14"/>
      <c r="GGL2396" s="14"/>
      <c r="GGM2396" s="14"/>
      <c r="GGN2396" s="14"/>
      <c r="GGO2396" s="14"/>
      <c r="GGP2396" s="14"/>
      <c r="GGQ2396" s="14"/>
      <c r="GGR2396" s="14"/>
      <c r="GGS2396" s="14"/>
      <c r="GGT2396" s="14"/>
      <c r="GGU2396" s="14"/>
      <c r="GGV2396" s="14"/>
      <c r="GGW2396" s="14"/>
      <c r="GGX2396" s="14"/>
      <c r="GGY2396" s="14"/>
      <c r="GGZ2396" s="14"/>
      <c r="GHA2396" s="14"/>
      <c r="GHB2396" s="14"/>
      <c r="GHC2396" s="14"/>
      <c r="GHD2396" s="14"/>
      <c r="GHE2396" s="14"/>
      <c r="GHF2396" s="14"/>
      <c r="GHG2396" s="14"/>
      <c r="GHH2396" s="14"/>
      <c r="GHI2396" s="14"/>
      <c r="GHJ2396" s="14"/>
      <c r="GHK2396" s="14"/>
      <c r="GHL2396" s="14"/>
      <c r="GHM2396" s="14"/>
      <c r="GHN2396" s="14"/>
      <c r="GHO2396" s="14"/>
      <c r="GHP2396" s="14"/>
      <c r="GHQ2396" s="14"/>
      <c r="GHR2396" s="14"/>
      <c r="GHS2396" s="14"/>
      <c r="GHT2396" s="14"/>
      <c r="GHU2396" s="14"/>
      <c r="GHV2396" s="14"/>
      <c r="GHW2396" s="14"/>
      <c r="GHX2396" s="14"/>
      <c r="GHY2396" s="14"/>
      <c r="GHZ2396" s="14"/>
      <c r="GIA2396" s="14"/>
      <c r="GIB2396" s="14"/>
      <c r="GIC2396" s="14"/>
      <c r="GID2396" s="14"/>
      <c r="GIE2396" s="14"/>
      <c r="GIF2396" s="14"/>
      <c r="GIG2396" s="14"/>
      <c r="GIH2396" s="14"/>
      <c r="GII2396" s="14"/>
      <c r="GIJ2396" s="14"/>
      <c r="GIK2396" s="14"/>
      <c r="GIL2396" s="14"/>
      <c r="GIM2396" s="14"/>
      <c r="GIN2396" s="14"/>
      <c r="GIO2396" s="14"/>
      <c r="GIP2396" s="14"/>
      <c r="GIQ2396" s="14"/>
      <c r="GIR2396" s="14"/>
      <c r="GIS2396" s="14"/>
      <c r="GIT2396" s="14"/>
      <c r="GIU2396" s="14"/>
      <c r="GIV2396" s="14"/>
      <c r="GIW2396" s="14"/>
      <c r="GIX2396" s="14"/>
      <c r="GIY2396" s="14"/>
      <c r="GIZ2396" s="14"/>
      <c r="GJA2396" s="14"/>
      <c r="GJB2396" s="14"/>
      <c r="GJC2396" s="14"/>
      <c r="GJD2396" s="14"/>
      <c r="GJE2396" s="14"/>
      <c r="GJF2396" s="14"/>
      <c r="GJG2396" s="14"/>
      <c r="GJH2396" s="14"/>
      <c r="GJI2396" s="14"/>
      <c r="GJJ2396" s="14"/>
      <c r="GJK2396" s="14"/>
      <c r="GJL2396" s="14"/>
      <c r="GJM2396" s="14"/>
      <c r="GJN2396" s="14"/>
      <c r="GJO2396" s="14"/>
      <c r="GJP2396" s="14"/>
      <c r="GJQ2396" s="14"/>
      <c r="GJR2396" s="14"/>
      <c r="GJS2396" s="14"/>
      <c r="GJT2396" s="14"/>
      <c r="GJU2396" s="14"/>
      <c r="GJV2396" s="14"/>
      <c r="GJW2396" s="14"/>
      <c r="GJX2396" s="14"/>
      <c r="GJY2396" s="14"/>
      <c r="GJZ2396" s="14"/>
      <c r="GKA2396" s="14"/>
      <c r="GKB2396" s="14"/>
      <c r="GKC2396" s="14"/>
      <c r="GKD2396" s="14"/>
      <c r="GKE2396" s="14"/>
      <c r="GKF2396" s="14"/>
      <c r="GKG2396" s="14"/>
      <c r="GKH2396" s="14"/>
      <c r="GKI2396" s="14"/>
      <c r="GKJ2396" s="14"/>
      <c r="GKK2396" s="14"/>
      <c r="GKL2396" s="14"/>
      <c r="GKM2396" s="14"/>
      <c r="GKN2396" s="14"/>
      <c r="GKO2396" s="14"/>
      <c r="GKP2396" s="14"/>
      <c r="GKQ2396" s="14"/>
      <c r="GKR2396" s="14"/>
      <c r="GKS2396" s="14"/>
      <c r="GKT2396" s="14"/>
      <c r="GKU2396" s="14"/>
      <c r="GKV2396" s="14"/>
      <c r="GKW2396" s="14"/>
      <c r="GKX2396" s="14"/>
      <c r="GKY2396" s="14"/>
      <c r="GKZ2396" s="14"/>
      <c r="GLA2396" s="14"/>
      <c r="GLB2396" s="14"/>
      <c r="GLC2396" s="14"/>
      <c r="GLD2396" s="14"/>
      <c r="GLE2396" s="14"/>
      <c r="GLF2396" s="14"/>
      <c r="GLG2396" s="14"/>
      <c r="GLH2396" s="14"/>
      <c r="GLI2396" s="14"/>
      <c r="GLJ2396" s="14"/>
      <c r="GLK2396" s="14"/>
      <c r="GLL2396" s="14"/>
      <c r="GLM2396" s="14"/>
      <c r="GLN2396" s="14"/>
      <c r="GLO2396" s="14"/>
      <c r="GLP2396" s="14"/>
      <c r="GLQ2396" s="14"/>
      <c r="GLR2396" s="14"/>
      <c r="GLS2396" s="14"/>
      <c r="GLT2396" s="14"/>
      <c r="GLU2396" s="14"/>
      <c r="GLV2396" s="14"/>
      <c r="GLW2396" s="14"/>
      <c r="GLX2396" s="14"/>
      <c r="GLY2396" s="14"/>
      <c r="GLZ2396" s="14"/>
      <c r="GMA2396" s="14"/>
      <c r="GMB2396" s="14"/>
      <c r="GMC2396" s="14"/>
      <c r="GMD2396" s="14"/>
      <c r="GME2396" s="14"/>
      <c r="GMF2396" s="14"/>
      <c r="GMG2396" s="14"/>
      <c r="GMH2396" s="14"/>
      <c r="GMI2396" s="14"/>
      <c r="GMJ2396" s="14"/>
      <c r="GMK2396" s="14"/>
      <c r="GML2396" s="14"/>
      <c r="GMM2396" s="14"/>
      <c r="GMN2396" s="14"/>
      <c r="GMO2396" s="14"/>
      <c r="GMP2396" s="14"/>
      <c r="GMQ2396" s="14"/>
      <c r="GMR2396" s="14"/>
      <c r="GMS2396" s="14"/>
      <c r="GMT2396" s="14"/>
      <c r="GMU2396" s="14"/>
      <c r="GMV2396" s="14"/>
      <c r="GMW2396" s="14"/>
      <c r="GMX2396" s="14"/>
      <c r="GMY2396" s="14"/>
      <c r="GMZ2396" s="14"/>
      <c r="GNA2396" s="14"/>
      <c r="GNB2396" s="14"/>
      <c r="GNC2396" s="14"/>
      <c r="GND2396" s="14"/>
      <c r="GNE2396" s="14"/>
      <c r="GNF2396" s="14"/>
      <c r="GNG2396" s="14"/>
      <c r="GNH2396" s="14"/>
      <c r="GNI2396" s="14"/>
      <c r="GNJ2396" s="14"/>
      <c r="GNK2396" s="14"/>
      <c r="GNL2396" s="14"/>
      <c r="GNM2396" s="14"/>
      <c r="GNN2396" s="14"/>
      <c r="GNO2396" s="14"/>
      <c r="GNP2396" s="14"/>
      <c r="GNQ2396" s="14"/>
      <c r="GNR2396" s="14"/>
      <c r="GNS2396" s="14"/>
      <c r="GNT2396" s="14"/>
      <c r="GNU2396" s="14"/>
      <c r="GNV2396" s="14"/>
      <c r="GNW2396" s="14"/>
      <c r="GNX2396" s="14"/>
      <c r="GNY2396" s="14"/>
      <c r="GNZ2396" s="14"/>
      <c r="GOA2396" s="14"/>
      <c r="GOB2396" s="14"/>
      <c r="GOC2396" s="14"/>
      <c r="GOD2396" s="14"/>
      <c r="GOE2396" s="14"/>
      <c r="GOF2396" s="14"/>
      <c r="GOG2396" s="14"/>
      <c r="GOH2396" s="14"/>
      <c r="GOI2396" s="14"/>
      <c r="GOJ2396" s="14"/>
      <c r="GOK2396" s="14"/>
      <c r="GOL2396" s="14"/>
      <c r="GOM2396" s="14"/>
      <c r="GON2396" s="14"/>
      <c r="GOO2396" s="14"/>
      <c r="GOP2396" s="14"/>
      <c r="GOQ2396" s="14"/>
      <c r="GOR2396" s="14"/>
      <c r="GOS2396" s="14"/>
      <c r="GOT2396" s="14"/>
      <c r="GOU2396" s="14"/>
      <c r="GOV2396" s="14"/>
      <c r="GOW2396" s="14"/>
      <c r="GOX2396" s="14"/>
      <c r="GOY2396" s="14"/>
      <c r="GOZ2396" s="14"/>
      <c r="GPA2396" s="14"/>
      <c r="GPB2396" s="14"/>
      <c r="GPC2396" s="14"/>
      <c r="GPD2396" s="14"/>
      <c r="GPE2396" s="14"/>
      <c r="GPF2396" s="14"/>
      <c r="GPG2396" s="14"/>
      <c r="GPH2396" s="14"/>
      <c r="GPI2396" s="14"/>
      <c r="GPJ2396" s="14"/>
      <c r="GPK2396" s="14"/>
      <c r="GPL2396" s="14"/>
      <c r="GPM2396" s="14"/>
      <c r="GPN2396" s="14"/>
      <c r="GPO2396" s="14"/>
      <c r="GPP2396" s="14"/>
      <c r="GPQ2396" s="14"/>
      <c r="GPR2396" s="14"/>
      <c r="GPS2396" s="14"/>
      <c r="GPT2396" s="14"/>
      <c r="GPU2396" s="14"/>
      <c r="GPV2396" s="14"/>
      <c r="GPW2396" s="14"/>
      <c r="GPX2396" s="14"/>
      <c r="GPY2396" s="14"/>
      <c r="GPZ2396" s="14"/>
      <c r="GQA2396" s="14"/>
      <c r="GQB2396" s="14"/>
      <c r="GQC2396" s="14"/>
      <c r="GQD2396" s="14"/>
      <c r="GQE2396" s="14"/>
      <c r="GQF2396" s="14"/>
      <c r="GQG2396" s="14"/>
      <c r="GQH2396" s="14"/>
      <c r="GQI2396" s="14"/>
      <c r="GQJ2396" s="14"/>
      <c r="GQK2396" s="14"/>
      <c r="GQL2396" s="14"/>
      <c r="GQM2396" s="14"/>
      <c r="GQN2396" s="14"/>
      <c r="GQO2396" s="14"/>
      <c r="GQP2396" s="14"/>
      <c r="GQQ2396" s="14"/>
      <c r="GQR2396" s="14"/>
      <c r="GQS2396" s="14"/>
      <c r="GQT2396" s="14"/>
      <c r="GQU2396" s="14"/>
      <c r="GQV2396" s="14"/>
      <c r="GQW2396" s="14"/>
      <c r="GQX2396" s="14"/>
      <c r="GQY2396" s="14"/>
      <c r="GQZ2396" s="14"/>
      <c r="GRA2396" s="14"/>
      <c r="GRB2396" s="14"/>
      <c r="GRC2396" s="14"/>
      <c r="GRD2396" s="14"/>
      <c r="GRE2396" s="14"/>
      <c r="GRF2396" s="14"/>
      <c r="GRG2396" s="14"/>
      <c r="GRH2396" s="14"/>
      <c r="GRI2396" s="14"/>
      <c r="GRJ2396" s="14"/>
      <c r="GRK2396" s="14"/>
      <c r="GRL2396" s="14"/>
      <c r="GRM2396" s="14"/>
      <c r="GRN2396" s="14"/>
      <c r="GRO2396" s="14"/>
      <c r="GRP2396" s="14"/>
      <c r="GRQ2396" s="14"/>
      <c r="GRR2396" s="14"/>
      <c r="GRS2396" s="14"/>
      <c r="GRT2396" s="14"/>
      <c r="GRU2396" s="14"/>
      <c r="GRV2396" s="14"/>
      <c r="GRW2396" s="14"/>
      <c r="GRX2396" s="14"/>
      <c r="GRY2396" s="14"/>
      <c r="GRZ2396" s="14"/>
      <c r="GSA2396" s="14"/>
      <c r="GSB2396" s="14"/>
      <c r="GSC2396" s="14"/>
      <c r="GSD2396" s="14"/>
      <c r="GSE2396" s="14"/>
      <c r="GSF2396" s="14"/>
      <c r="GSG2396" s="14"/>
      <c r="GSH2396" s="14"/>
      <c r="GSI2396" s="14"/>
      <c r="GSJ2396" s="14"/>
      <c r="GSK2396" s="14"/>
      <c r="GSL2396" s="14"/>
      <c r="GSM2396" s="14"/>
      <c r="GSN2396" s="14"/>
      <c r="GSO2396" s="14"/>
      <c r="GSP2396" s="14"/>
      <c r="GSQ2396" s="14"/>
      <c r="GSR2396" s="14"/>
      <c r="GSS2396" s="14"/>
      <c r="GST2396" s="14"/>
      <c r="GSU2396" s="14"/>
      <c r="GSV2396" s="14"/>
      <c r="GSW2396" s="14"/>
      <c r="GSX2396" s="14"/>
      <c r="GSY2396" s="14"/>
      <c r="GSZ2396" s="14"/>
      <c r="GTA2396" s="14"/>
      <c r="GTB2396" s="14"/>
      <c r="GTC2396" s="14"/>
      <c r="GTD2396" s="14"/>
      <c r="GTE2396" s="14"/>
      <c r="GTF2396" s="14"/>
      <c r="GTG2396" s="14"/>
      <c r="GTH2396" s="14"/>
      <c r="GTI2396" s="14"/>
      <c r="GTJ2396" s="14"/>
      <c r="GTK2396" s="14"/>
      <c r="GTL2396" s="14"/>
      <c r="GTM2396" s="14"/>
      <c r="GTN2396" s="14"/>
      <c r="GTO2396" s="14"/>
      <c r="GTP2396" s="14"/>
      <c r="GTQ2396" s="14"/>
      <c r="GTR2396" s="14"/>
      <c r="GTS2396" s="14"/>
      <c r="GTT2396" s="14"/>
      <c r="GTU2396" s="14"/>
      <c r="GTV2396" s="14"/>
      <c r="GTW2396" s="14"/>
      <c r="GTX2396" s="14"/>
      <c r="GTY2396" s="14"/>
      <c r="GTZ2396" s="14"/>
      <c r="GUA2396" s="14"/>
      <c r="GUB2396" s="14"/>
      <c r="GUC2396" s="14"/>
      <c r="GUD2396" s="14"/>
      <c r="GUE2396" s="14"/>
      <c r="GUF2396" s="14"/>
      <c r="GUG2396" s="14"/>
      <c r="GUH2396" s="14"/>
      <c r="GUI2396" s="14"/>
      <c r="GUJ2396" s="14"/>
      <c r="GUK2396" s="14"/>
      <c r="GUL2396" s="14"/>
      <c r="GUM2396" s="14"/>
      <c r="GUN2396" s="14"/>
      <c r="GUO2396" s="14"/>
      <c r="GUP2396" s="14"/>
      <c r="GUQ2396" s="14"/>
      <c r="GUR2396" s="14"/>
      <c r="GUS2396" s="14"/>
      <c r="GUT2396" s="14"/>
      <c r="GUU2396" s="14"/>
      <c r="GUV2396" s="14"/>
      <c r="GUW2396" s="14"/>
      <c r="GUX2396" s="14"/>
      <c r="GUY2396" s="14"/>
      <c r="GUZ2396" s="14"/>
      <c r="GVA2396" s="14"/>
      <c r="GVB2396" s="14"/>
      <c r="GVC2396" s="14"/>
      <c r="GVD2396" s="14"/>
      <c r="GVE2396" s="14"/>
      <c r="GVF2396" s="14"/>
      <c r="GVG2396" s="14"/>
      <c r="GVH2396" s="14"/>
      <c r="GVI2396" s="14"/>
      <c r="GVJ2396" s="14"/>
      <c r="GVK2396" s="14"/>
      <c r="GVL2396" s="14"/>
      <c r="GVM2396" s="14"/>
      <c r="GVN2396" s="14"/>
      <c r="GVO2396" s="14"/>
      <c r="GVP2396" s="14"/>
      <c r="GVQ2396" s="14"/>
      <c r="GVR2396" s="14"/>
      <c r="GVS2396" s="14"/>
      <c r="GVT2396" s="14"/>
      <c r="GVU2396" s="14"/>
      <c r="GVV2396" s="14"/>
      <c r="GVW2396" s="14"/>
      <c r="GVX2396" s="14"/>
      <c r="GVY2396" s="14"/>
      <c r="GVZ2396" s="14"/>
      <c r="GWA2396" s="14"/>
      <c r="GWB2396" s="14"/>
      <c r="GWC2396" s="14"/>
      <c r="GWD2396" s="14"/>
      <c r="GWE2396" s="14"/>
      <c r="GWF2396" s="14"/>
      <c r="GWG2396" s="14"/>
      <c r="GWH2396" s="14"/>
      <c r="GWI2396" s="14"/>
      <c r="GWJ2396" s="14"/>
      <c r="GWK2396" s="14"/>
      <c r="GWL2396" s="14"/>
      <c r="GWM2396" s="14"/>
      <c r="GWN2396" s="14"/>
      <c r="GWO2396" s="14"/>
      <c r="GWP2396" s="14"/>
      <c r="GWQ2396" s="14"/>
      <c r="GWR2396" s="14"/>
      <c r="GWS2396" s="14"/>
      <c r="GWT2396" s="14"/>
      <c r="GWU2396" s="14"/>
      <c r="GWV2396" s="14"/>
      <c r="GWW2396" s="14"/>
      <c r="GWX2396" s="14"/>
      <c r="GWY2396" s="14"/>
      <c r="GWZ2396" s="14"/>
      <c r="GXA2396" s="14"/>
      <c r="GXB2396" s="14"/>
      <c r="GXC2396" s="14"/>
      <c r="GXD2396" s="14"/>
      <c r="GXE2396" s="14"/>
      <c r="GXF2396" s="14"/>
      <c r="GXG2396" s="14"/>
      <c r="GXH2396" s="14"/>
      <c r="GXI2396" s="14"/>
      <c r="GXJ2396" s="14"/>
      <c r="GXK2396" s="14"/>
      <c r="GXL2396" s="14"/>
      <c r="GXM2396" s="14"/>
      <c r="GXN2396" s="14"/>
      <c r="GXO2396" s="14"/>
      <c r="GXP2396" s="14"/>
      <c r="GXQ2396" s="14"/>
      <c r="GXR2396" s="14"/>
      <c r="GXS2396" s="14"/>
      <c r="GXT2396" s="14"/>
      <c r="GXU2396" s="14"/>
      <c r="GXV2396" s="14"/>
      <c r="GXW2396" s="14"/>
      <c r="GXX2396" s="14"/>
      <c r="GXY2396" s="14"/>
      <c r="GXZ2396" s="14"/>
      <c r="GYA2396" s="14"/>
      <c r="GYB2396" s="14"/>
      <c r="GYC2396" s="14"/>
      <c r="GYD2396" s="14"/>
      <c r="GYE2396" s="14"/>
      <c r="GYF2396" s="14"/>
      <c r="GYG2396" s="14"/>
      <c r="GYH2396" s="14"/>
      <c r="GYI2396" s="14"/>
      <c r="GYJ2396" s="14"/>
      <c r="GYK2396" s="14"/>
      <c r="GYL2396" s="14"/>
      <c r="GYM2396" s="14"/>
      <c r="GYN2396" s="14"/>
      <c r="GYO2396" s="14"/>
      <c r="GYP2396" s="14"/>
      <c r="GYQ2396" s="14"/>
      <c r="GYR2396" s="14"/>
      <c r="GYS2396" s="14"/>
      <c r="GYT2396" s="14"/>
      <c r="GYU2396" s="14"/>
      <c r="GYV2396" s="14"/>
      <c r="GYW2396" s="14"/>
      <c r="GYX2396" s="14"/>
      <c r="GYY2396" s="14"/>
      <c r="GYZ2396" s="14"/>
      <c r="GZA2396" s="14"/>
      <c r="GZB2396" s="14"/>
      <c r="GZC2396" s="14"/>
      <c r="GZD2396" s="14"/>
      <c r="GZE2396" s="14"/>
      <c r="GZF2396" s="14"/>
      <c r="GZG2396" s="14"/>
      <c r="GZH2396" s="14"/>
      <c r="GZI2396" s="14"/>
      <c r="GZJ2396" s="14"/>
      <c r="GZK2396" s="14"/>
      <c r="GZL2396" s="14"/>
      <c r="GZM2396" s="14"/>
      <c r="GZN2396" s="14"/>
      <c r="GZO2396" s="14"/>
      <c r="GZP2396" s="14"/>
      <c r="GZQ2396" s="14"/>
      <c r="GZR2396" s="14"/>
      <c r="GZS2396" s="14"/>
      <c r="GZT2396" s="14"/>
      <c r="GZU2396" s="14"/>
      <c r="GZV2396" s="14"/>
      <c r="GZW2396" s="14"/>
      <c r="GZX2396" s="14"/>
      <c r="GZY2396" s="14"/>
      <c r="GZZ2396" s="14"/>
      <c r="HAA2396" s="14"/>
      <c r="HAB2396" s="14"/>
      <c r="HAC2396" s="14"/>
      <c r="HAD2396" s="14"/>
      <c r="HAE2396" s="14"/>
      <c r="HAF2396" s="14"/>
      <c r="HAG2396" s="14"/>
      <c r="HAH2396" s="14"/>
      <c r="HAI2396" s="14"/>
      <c r="HAJ2396" s="14"/>
      <c r="HAK2396" s="14"/>
      <c r="HAL2396" s="14"/>
      <c r="HAM2396" s="14"/>
      <c r="HAN2396" s="14"/>
      <c r="HAO2396" s="14"/>
      <c r="HAP2396" s="14"/>
      <c r="HAQ2396" s="14"/>
      <c r="HAR2396" s="14"/>
      <c r="HAS2396" s="14"/>
      <c r="HAT2396" s="14"/>
      <c r="HAU2396" s="14"/>
      <c r="HAV2396" s="14"/>
      <c r="HAW2396" s="14"/>
      <c r="HAX2396" s="14"/>
      <c r="HAY2396" s="14"/>
      <c r="HAZ2396" s="14"/>
      <c r="HBA2396" s="14"/>
      <c r="HBB2396" s="14"/>
      <c r="HBC2396" s="14"/>
      <c r="HBD2396" s="14"/>
      <c r="HBE2396" s="14"/>
      <c r="HBF2396" s="14"/>
      <c r="HBG2396" s="14"/>
      <c r="HBH2396" s="14"/>
      <c r="HBI2396" s="14"/>
      <c r="HBJ2396" s="14"/>
      <c r="HBK2396" s="14"/>
      <c r="HBL2396" s="14"/>
      <c r="HBM2396" s="14"/>
      <c r="HBN2396" s="14"/>
      <c r="HBO2396" s="14"/>
      <c r="HBP2396" s="14"/>
      <c r="HBQ2396" s="14"/>
      <c r="HBR2396" s="14"/>
      <c r="HBS2396" s="14"/>
      <c r="HBT2396" s="14"/>
      <c r="HBU2396" s="14"/>
      <c r="HBV2396" s="14"/>
      <c r="HBW2396" s="14"/>
      <c r="HBX2396" s="14"/>
      <c r="HBY2396" s="14"/>
      <c r="HBZ2396" s="14"/>
      <c r="HCA2396" s="14"/>
      <c r="HCB2396" s="14"/>
      <c r="HCC2396" s="14"/>
      <c r="HCD2396" s="14"/>
      <c r="HCE2396" s="14"/>
      <c r="HCF2396" s="14"/>
      <c r="HCG2396" s="14"/>
      <c r="HCH2396" s="14"/>
      <c r="HCI2396" s="14"/>
      <c r="HCJ2396" s="14"/>
      <c r="HCK2396" s="14"/>
      <c r="HCL2396" s="14"/>
      <c r="HCM2396" s="14"/>
      <c r="HCN2396" s="14"/>
      <c r="HCO2396" s="14"/>
      <c r="HCP2396" s="14"/>
      <c r="HCQ2396" s="14"/>
      <c r="HCR2396" s="14"/>
      <c r="HCS2396" s="14"/>
      <c r="HCT2396" s="14"/>
      <c r="HCU2396" s="14"/>
      <c r="HCV2396" s="14"/>
      <c r="HCW2396" s="14"/>
      <c r="HCX2396" s="14"/>
      <c r="HCY2396" s="14"/>
      <c r="HCZ2396" s="14"/>
      <c r="HDA2396" s="14"/>
      <c r="HDB2396" s="14"/>
      <c r="HDC2396" s="14"/>
      <c r="HDD2396" s="14"/>
      <c r="HDE2396" s="14"/>
      <c r="HDF2396" s="14"/>
      <c r="HDG2396" s="14"/>
      <c r="HDH2396" s="14"/>
      <c r="HDI2396" s="14"/>
      <c r="HDJ2396" s="14"/>
      <c r="HDK2396" s="14"/>
      <c r="HDL2396" s="14"/>
      <c r="HDM2396" s="14"/>
      <c r="HDN2396" s="14"/>
      <c r="HDO2396" s="14"/>
      <c r="HDP2396" s="14"/>
      <c r="HDQ2396" s="14"/>
      <c r="HDR2396" s="14"/>
      <c r="HDS2396" s="14"/>
      <c r="HDT2396" s="14"/>
      <c r="HDU2396" s="14"/>
      <c r="HDV2396" s="14"/>
      <c r="HDW2396" s="14"/>
      <c r="HDX2396" s="14"/>
      <c r="HDY2396" s="14"/>
      <c r="HDZ2396" s="14"/>
      <c r="HEA2396" s="14"/>
      <c r="HEB2396" s="14"/>
      <c r="HEC2396" s="14"/>
      <c r="HED2396" s="14"/>
      <c r="HEE2396" s="14"/>
      <c r="HEF2396" s="14"/>
      <c r="HEG2396" s="14"/>
      <c r="HEH2396" s="14"/>
      <c r="HEI2396" s="14"/>
      <c r="HEJ2396" s="14"/>
      <c r="HEK2396" s="14"/>
      <c r="HEL2396" s="14"/>
      <c r="HEM2396" s="14"/>
      <c r="HEN2396" s="14"/>
      <c r="HEO2396" s="14"/>
      <c r="HEP2396" s="14"/>
      <c r="HEQ2396" s="14"/>
      <c r="HER2396" s="14"/>
      <c r="HES2396" s="14"/>
      <c r="HET2396" s="14"/>
      <c r="HEU2396" s="14"/>
      <c r="HEV2396" s="14"/>
      <c r="HEW2396" s="14"/>
      <c r="HEX2396" s="14"/>
      <c r="HEY2396" s="14"/>
      <c r="HEZ2396" s="14"/>
      <c r="HFA2396" s="14"/>
      <c r="HFB2396" s="14"/>
      <c r="HFC2396" s="14"/>
      <c r="HFD2396" s="14"/>
      <c r="HFE2396" s="14"/>
      <c r="HFF2396" s="14"/>
      <c r="HFG2396" s="14"/>
      <c r="HFH2396" s="14"/>
      <c r="HFI2396" s="14"/>
      <c r="HFJ2396" s="14"/>
      <c r="HFK2396" s="14"/>
      <c r="HFL2396" s="14"/>
      <c r="HFM2396" s="14"/>
      <c r="HFN2396" s="14"/>
      <c r="HFO2396" s="14"/>
      <c r="HFP2396" s="14"/>
      <c r="HFQ2396" s="14"/>
      <c r="HFR2396" s="14"/>
      <c r="HFS2396" s="14"/>
      <c r="HFT2396" s="14"/>
      <c r="HFU2396" s="14"/>
      <c r="HFV2396" s="14"/>
      <c r="HFW2396" s="14"/>
      <c r="HFX2396" s="14"/>
      <c r="HFY2396" s="14"/>
      <c r="HFZ2396" s="14"/>
      <c r="HGA2396" s="14"/>
      <c r="HGB2396" s="14"/>
      <c r="HGC2396" s="14"/>
      <c r="HGD2396" s="14"/>
      <c r="HGE2396" s="14"/>
      <c r="HGF2396" s="14"/>
      <c r="HGG2396" s="14"/>
      <c r="HGH2396" s="14"/>
      <c r="HGI2396" s="14"/>
      <c r="HGJ2396" s="14"/>
      <c r="HGK2396" s="14"/>
      <c r="HGL2396" s="14"/>
      <c r="HGM2396" s="14"/>
      <c r="HGN2396" s="14"/>
      <c r="HGO2396" s="14"/>
      <c r="HGP2396" s="14"/>
      <c r="HGQ2396" s="14"/>
      <c r="HGR2396" s="14"/>
      <c r="HGS2396" s="14"/>
      <c r="HGT2396" s="14"/>
      <c r="HGU2396" s="14"/>
      <c r="HGV2396" s="14"/>
      <c r="HGW2396" s="14"/>
      <c r="HGX2396" s="14"/>
      <c r="HGY2396" s="14"/>
      <c r="HGZ2396" s="14"/>
      <c r="HHA2396" s="14"/>
      <c r="HHB2396" s="14"/>
      <c r="HHC2396" s="14"/>
      <c r="HHD2396" s="14"/>
      <c r="HHE2396" s="14"/>
      <c r="HHF2396" s="14"/>
      <c r="HHG2396" s="14"/>
      <c r="HHH2396" s="14"/>
      <c r="HHI2396" s="14"/>
      <c r="HHJ2396" s="14"/>
      <c r="HHK2396" s="14"/>
      <c r="HHL2396" s="14"/>
      <c r="HHM2396" s="14"/>
      <c r="HHN2396" s="14"/>
      <c r="HHO2396" s="14"/>
      <c r="HHP2396" s="14"/>
      <c r="HHQ2396" s="14"/>
      <c r="HHR2396" s="14"/>
      <c r="HHS2396" s="14"/>
      <c r="HHT2396" s="14"/>
      <c r="HHU2396" s="14"/>
      <c r="HHV2396" s="14"/>
      <c r="HHW2396" s="14"/>
      <c r="HHX2396" s="14"/>
      <c r="HHY2396" s="14"/>
      <c r="HHZ2396" s="14"/>
      <c r="HIA2396" s="14"/>
      <c r="HIB2396" s="14"/>
      <c r="HIC2396" s="14"/>
      <c r="HID2396" s="14"/>
      <c r="HIE2396" s="14"/>
      <c r="HIF2396" s="14"/>
      <c r="HIG2396" s="14"/>
      <c r="HIH2396" s="14"/>
      <c r="HII2396" s="14"/>
      <c r="HIJ2396" s="14"/>
      <c r="HIK2396" s="14"/>
      <c r="HIL2396" s="14"/>
      <c r="HIM2396" s="14"/>
      <c r="HIN2396" s="14"/>
      <c r="HIO2396" s="14"/>
      <c r="HIP2396" s="14"/>
      <c r="HIQ2396" s="14"/>
      <c r="HIR2396" s="14"/>
      <c r="HIS2396" s="14"/>
      <c r="HIT2396" s="14"/>
      <c r="HIU2396" s="14"/>
      <c r="HIV2396" s="14"/>
      <c r="HIW2396" s="14"/>
      <c r="HIX2396" s="14"/>
      <c r="HIY2396" s="14"/>
      <c r="HIZ2396" s="14"/>
      <c r="HJA2396" s="14"/>
      <c r="HJB2396" s="14"/>
      <c r="HJC2396" s="14"/>
      <c r="HJD2396" s="14"/>
      <c r="HJE2396" s="14"/>
      <c r="HJF2396" s="14"/>
      <c r="HJG2396" s="14"/>
      <c r="HJH2396" s="14"/>
      <c r="HJI2396" s="14"/>
      <c r="HJJ2396" s="14"/>
      <c r="HJK2396" s="14"/>
      <c r="HJL2396" s="14"/>
      <c r="HJM2396" s="14"/>
      <c r="HJN2396" s="14"/>
      <c r="HJO2396" s="14"/>
      <c r="HJP2396" s="14"/>
      <c r="HJQ2396" s="14"/>
      <c r="HJR2396" s="14"/>
      <c r="HJS2396" s="14"/>
      <c r="HJT2396" s="14"/>
      <c r="HJU2396" s="14"/>
      <c r="HJV2396" s="14"/>
      <c r="HJW2396" s="14"/>
      <c r="HJX2396" s="14"/>
      <c r="HJY2396" s="14"/>
      <c r="HJZ2396" s="14"/>
      <c r="HKA2396" s="14"/>
      <c r="HKB2396" s="14"/>
      <c r="HKC2396" s="14"/>
      <c r="HKD2396" s="14"/>
      <c r="HKE2396" s="14"/>
      <c r="HKF2396" s="14"/>
      <c r="HKG2396" s="14"/>
      <c r="HKH2396" s="14"/>
      <c r="HKI2396" s="14"/>
      <c r="HKJ2396" s="14"/>
      <c r="HKK2396" s="14"/>
      <c r="HKL2396" s="14"/>
      <c r="HKM2396" s="14"/>
      <c r="HKN2396" s="14"/>
      <c r="HKO2396" s="14"/>
      <c r="HKP2396" s="14"/>
      <c r="HKQ2396" s="14"/>
      <c r="HKR2396" s="14"/>
      <c r="HKS2396" s="14"/>
      <c r="HKT2396" s="14"/>
      <c r="HKU2396" s="14"/>
      <c r="HKV2396" s="14"/>
      <c r="HKW2396" s="14"/>
      <c r="HKX2396" s="14"/>
      <c r="HKY2396" s="14"/>
      <c r="HKZ2396" s="14"/>
      <c r="HLA2396" s="14"/>
      <c r="HLB2396" s="14"/>
      <c r="HLC2396" s="14"/>
      <c r="HLD2396" s="14"/>
      <c r="HLE2396" s="14"/>
      <c r="HLF2396" s="14"/>
      <c r="HLG2396" s="14"/>
      <c r="HLH2396" s="14"/>
      <c r="HLI2396" s="14"/>
      <c r="HLJ2396" s="14"/>
      <c r="HLK2396" s="14"/>
      <c r="HLL2396" s="14"/>
      <c r="HLM2396" s="14"/>
      <c r="HLN2396" s="14"/>
      <c r="HLO2396" s="14"/>
      <c r="HLP2396" s="14"/>
      <c r="HLQ2396" s="14"/>
      <c r="HLR2396" s="14"/>
      <c r="HLS2396" s="14"/>
      <c r="HLT2396" s="14"/>
      <c r="HLU2396" s="14"/>
      <c r="HLV2396" s="14"/>
      <c r="HLW2396" s="14"/>
      <c r="HLX2396" s="14"/>
      <c r="HLY2396" s="14"/>
      <c r="HLZ2396" s="14"/>
      <c r="HMA2396" s="14"/>
      <c r="HMB2396" s="14"/>
      <c r="HMC2396" s="14"/>
      <c r="HMD2396" s="14"/>
      <c r="HME2396" s="14"/>
      <c r="HMF2396" s="14"/>
      <c r="HMG2396" s="14"/>
      <c r="HMH2396" s="14"/>
      <c r="HMI2396" s="14"/>
      <c r="HMJ2396" s="14"/>
      <c r="HMK2396" s="14"/>
      <c r="HML2396" s="14"/>
      <c r="HMM2396" s="14"/>
      <c r="HMN2396" s="14"/>
      <c r="HMO2396" s="14"/>
      <c r="HMP2396" s="14"/>
      <c r="HMQ2396" s="14"/>
      <c r="HMR2396" s="14"/>
      <c r="HMS2396" s="14"/>
      <c r="HMT2396" s="14"/>
      <c r="HMU2396" s="14"/>
      <c r="HMV2396" s="14"/>
      <c r="HMW2396" s="14"/>
      <c r="HMX2396" s="14"/>
      <c r="HMY2396" s="14"/>
      <c r="HMZ2396" s="14"/>
      <c r="HNA2396" s="14"/>
      <c r="HNB2396" s="14"/>
      <c r="HNC2396" s="14"/>
      <c r="HND2396" s="14"/>
      <c r="HNE2396" s="14"/>
      <c r="HNF2396" s="14"/>
      <c r="HNG2396" s="14"/>
      <c r="HNH2396" s="14"/>
      <c r="HNI2396" s="14"/>
      <c r="HNJ2396" s="14"/>
      <c r="HNK2396" s="14"/>
      <c r="HNL2396" s="14"/>
      <c r="HNM2396" s="14"/>
      <c r="HNN2396" s="14"/>
      <c r="HNO2396" s="14"/>
      <c r="HNP2396" s="14"/>
      <c r="HNQ2396" s="14"/>
      <c r="HNR2396" s="14"/>
      <c r="HNS2396" s="14"/>
      <c r="HNT2396" s="14"/>
      <c r="HNU2396" s="14"/>
      <c r="HNV2396" s="14"/>
      <c r="HNW2396" s="14"/>
      <c r="HNX2396" s="14"/>
      <c r="HNY2396" s="14"/>
      <c r="HNZ2396" s="14"/>
      <c r="HOA2396" s="14"/>
      <c r="HOB2396" s="14"/>
      <c r="HOC2396" s="14"/>
      <c r="HOD2396" s="14"/>
      <c r="HOE2396" s="14"/>
      <c r="HOF2396" s="14"/>
      <c r="HOG2396" s="14"/>
      <c r="HOH2396" s="14"/>
      <c r="HOI2396" s="14"/>
      <c r="HOJ2396" s="14"/>
      <c r="HOK2396" s="14"/>
      <c r="HOL2396" s="14"/>
      <c r="HOM2396" s="14"/>
      <c r="HON2396" s="14"/>
      <c r="HOO2396" s="14"/>
      <c r="HOP2396" s="14"/>
      <c r="HOQ2396" s="14"/>
      <c r="HOR2396" s="14"/>
      <c r="HOS2396" s="14"/>
      <c r="HOT2396" s="14"/>
      <c r="HOU2396" s="14"/>
      <c r="HOV2396" s="14"/>
      <c r="HOW2396" s="14"/>
      <c r="HOX2396" s="14"/>
      <c r="HOY2396" s="14"/>
      <c r="HOZ2396" s="14"/>
      <c r="HPA2396" s="14"/>
      <c r="HPB2396" s="14"/>
      <c r="HPC2396" s="14"/>
      <c r="HPD2396" s="14"/>
      <c r="HPE2396" s="14"/>
      <c r="HPF2396" s="14"/>
      <c r="HPG2396" s="14"/>
      <c r="HPH2396" s="14"/>
      <c r="HPI2396" s="14"/>
      <c r="HPJ2396" s="14"/>
      <c r="HPK2396" s="14"/>
      <c r="HPL2396" s="14"/>
      <c r="HPM2396" s="14"/>
      <c r="HPN2396" s="14"/>
      <c r="HPO2396" s="14"/>
      <c r="HPP2396" s="14"/>
      <c r="HPQ2396" s="14"/>
      <c r="HPR2396" s="14"/>
      <c r="HPS2396" s="14"/>
      <c r="HPT2396" s="14"/>
      <c r="HPU2396" s="14"/>
      <c r="HPV2396" s="14"/>
      <c r="HPW2396" s="14"/>
      <c r="HPX2396" s="14"/>
      <c r="HPY2396" s="14"/>
      <c r="HPZ2396" s="14"/>
      <c r="HQA2396" s="14"/>
      <c r="HQB2396" s="14"/>
      <c r="HQC2396" s="14"/>
      <c r="HQD2396" s="14"/>
      <c r="HQE2396" s="14"/>
      <c r="HQF2396" s="14"/>
      <c r="HQG2396" s="14"/>
      <c r="HQH2396" s="14"/>
      <c r="HQI2396" s="14"/>
      <c r="HQJ2396" s="14"/>
      <c r="HQK2396" s="14"/>
      <c r="HQL2396" s="14"/>
      <c r="HQM2396" s="14"/>
      <c r="HQN2396" s="14"/>
      <c r="HQO2396" s="14"/>
      <c r="HQP2396" s="14"/>
      <c r="HQQ2396" s="14"/>
      <c r="HQR2396" s="14"/>
      <c r="HQS2396" s="14"/>
      <c r="HQT2396" s="14"/>
      <c r="HQU2396" s="14"/>
      <c r="HQV2396" s="14"/>
      <c r="HQW2396" s="14"/>
      <c r="HQX2396" s="14"/>
      <c r="HQY2396" s="14"/>
      <c r="HQZ2396" s="14"/>
      <c r="HRA2396" s="14"/>
      <c r="HRB2396" s="14"/>
      <c r="HRC2396" s="14"/>
      <c r="HRD2396" s="14"/>
      <c r="HRE2396" s="14"/>
      <c r="HRF2396" s="14"/>
      <c r="HRG2396" s="14"/>
      <c r="HRH2396" s="14"/>
      <c r="HRI2396" s="14"/>
      <c r="HRJ2396" s="14"/>
      <c r="HRK2396" s="14"/>
      <c r="HRL2396" s="14"/>
      <c r="HRM2396" s="14"/>
      <c r="HRN2396" s="14"/>
      <c r="HRO2396" s="14"/>
      <c r="HRP2396" s="14"/>
      <c r="HRQ2396" s="14"/>
      <c r="HRR2396" s="14"/>
      <c r="HRS2396" s="14"/>
      <c r="HRT2396" s="14"/>
      <c r="HRU2396" s="14"/>
      <c r="HRV2396" s="14"/>
      <c r="HRW2396" s="14"/>
      <c r="HRX2396" s="14"/>
      <c r="HRY2396" s="14"/>
      <c r="HRZ2396" s="14"/>
      <c r="HSA2396" s="14"/>
      <c r="HSB2396" s="14"/>
      <c r="HSC2396" s="14"/>
      <c r="HSD2396" s="14"/>
      <c r="HSE2396" s="14"/>
      <c r="HSF2396" s="14"/>
      <c r="HSG2396" s="14"/>
      <c r="HSH2396" s="14"/>
      <c r="HSI2396" s="14"/>
      <c r="HSJ2396" s="14"/>
      <c r="HSK2396" s="14"/>
      <c r="HSL2396" s="14"/>
      <c r="HSM2396" s="14"/>
      <c r="HSN2396" s="14"/>
      <c r="HSO2396" s="14"/>
      <c r="HSP2396" s="14"/>
      <c r="HSQ2396" s="14"/>
      <c r="HSR2396" s="14"/>
      <c r="HSS2396" s="14"/>
      <c r="HST2396" s="14"/>
      <c r="HSU2396" s="14"/>
      <c r="HSV2396" s="14"/>
      <c r="HSW2396" s="14"/>
      <c r="HSX2396" s="14"/>
      <c r="HSY2396" s="14"/>
      <c r="HSZ2396" s="14"/>
      <c r="HTA2396" s="14"/>
      <c r="HTB2396" s="14"/>
      <c r="HTC2396" s="14"/>
      <c r="HTD2396" s="14"/>
      <c r="HTE2396" s="14"/>
      <c r="HTF2396" s="14"/>
      <c r="HTG2396" s="14"/>
      <c r="HTH2396" s="14"/>
      <c r="HTI2396" s="14"/>
      <c r="HTJ2396" s="14"/>
      <c r="HTK2396" s="14"/>
      <c r="HTL2396" s="14"/>
      <c r="HTM2396" s="14"/>
      <c r="HTN2396" s="14"/>
      <c r="HTO2396" s="14"/>
      <c r="HTP2396" s="14"/>
      <c r="HTQ2396" s="14"/>
      <c r="HTR2396" s="14"/>
      <c r="HTS2396" s="14"/>
      <c r="HTT2396" s="14"/>
      <c r="HTU2396" s="14"/>
      <c r="HTV2396" s="14"/>
      <c r="HTW2396" s="14"/>
      <c r="HTX2396" s="14"/>
      <c r="HTY2396" s="14"/>
      <c r="HTZ2396" s="14"/>
      <c r="HUA2396" s="14"/>
      <c r="HUB2396" s="14"/>
      <c r="HUC2396" s="14"/>
      <c r="HUD2396" s="14"/>
      <c r="HUE2396" s="14"/>
      <c r="HUF2396" s="14"/>
      <c r="HUG2396" s="14"/>
      <c r="HUH2396" s="14"/>
      <c r="HUI2396" s="14"/>
      <c r="HUJ2396" s="14"/>
      <c r="HUK2396" s="14"/>
      <c r="HUL2396" s="14"/>
      <c r="HUM2396" s="14"/>
      <c r="HUN2396" s="14"/>
      <c r="HUO2396" s="14"/>
      <c r="HUP2396" s="14"/>
      <c r="HUQ2396" s="14"/>
      <c r="HUR2396" s="14"/>
      <c r="HUS2396" s="14"/>
      <c r="HUT2396" s="14"/>
      <c r="HUU2396" s="14"/>
      <c r="HUV2396" s="14"/>
      <c r="HUW2396" s="14"/>
      <c r="HUX2396" s="14"/>
      <c r="HUY2396" s="14"/>
      <c r="HUZ2396" s="14"/>
      <c r="HVA2396" s="14"/>
      <c r="HVB2396" s="14"/>
      <c r="HVC2396" s="14"/>
      <c r="HVD2396" s="14"/>
      <c r="HVE2396" s="14"/>
      <c r="HVF2396" s="14"/>
      <c r="HVG2396" s="14"/>
      <c r="HVH2396" s="14"/>
      <c r="HVI2396" s="14"/>
      <c r="HVJ2396" s="14"/>
      <c r="HVK2396" s="14"/>
      <c r="HVL2396" s="14"/>
      <c r="HVM2396" s="14"/>
      <c r="HVN2396" s="14"/>
      <c r="HVO2396" s="14"/>
      <c r="HVP2396" s="14"/>
      <c r="HVQ2396" s="14"/>
      <c r="HVR2396" s="14"/>
      <c r="HVS2396" s="14"/>
      <c r="HVT2396" s="14"/>
      <c r="HVU2396" s="14"/>
      <c r="HVV2396" s="14"/>
      <c r="HVW2396" s="14"/>
      <c r="HVX2396" s="14"/>
      <c r="HVY2396" s="14"/>
      <c r="HVZ2396" s="14"/>
      <c r="HWA2396" s="14"/>
      <c r="HWB2396" s="14"/>
      <c r="HWC2396" s="14"/>
      <c r="HWD2396" s="14"/>
      <c r="HWE2396" s="14"/>
      <c r="HWF2396" s="14"/>
      <c r="HWG2396" s="14"/>
      <c r="HWH2396" s="14"/>
      <c r="HWI2396" s="14"/>
      <c r="HWJ2396" s="14"/>
      <c r="HWK2396" s="14"/>
      <c r="HWL2396" s="14"/>
      <c r="HWM2396" s="14"/>
      <c r="HWN2396" s="14"/>
      <c r="HWO2396" s="14"/>
      <c r="HWP2396" s="14"/>
      <c r="HWQ2396" s="14"/>
      <c r="HWR2396" s="14"/>
      <c r="HWS2396" s="14"/>
      <c r="HWT2396" s="14"/>
      <c r="HWU2396" s="14"/>
      <c r="HWV2396" s="14"/>
      <c r="HWW2396" s="14"/>
      <c r="HWX2396" s="14"/>
      <c r="HWY2396" s="14"/>
      <c r="HWZ2396" s="14"/>
      <c r="HXA2396" s="14"/>
      <c r="HXB2396" s="14"/>
      <c r="HXC2396" s="14"/>
      <c r="HXD2396" s="14"/>
      <c r="HXE2396" s="14"/>
      <c r="HXF2396" s="14"/>
      <c r="HXG2396" s="14"/>
      <c r="HXH2396" s="14"/>
      <c r="HXI2396" s="14"/>
      <c r="HXJ2396" s="14"/>
      <c r="HXK2396" s="14"/>
      <c r="HXL2396" s="14"/>
      <c r="HXM2396" s="14"/>
      <c r="HXN2396" s="14"/>
      <c r="HXO2396" s="14"/>
      <c r="HXP2396" s="14"/>
      <c r="HXQ2396" s="14"/>
      <c r="HXR2396" s="14"/>
      <c r="HXS2396" s="14"/>
      <c r="HXT2396" s="14"/>
      <c r="HXU2396" s="14"/>
      <c r="HXV2396" s="14"/>
      <c r="HXW2396" s="14"/>
      <c r="HXX2396" s="14"/>
      <c r="HXY2396" s="14"/>
      <c r="HXZ2396" s="14"/>
      <c r="HYA2396" s="14"/>
      <c r="HYB2396" s="14"/>
      <c r="HYC2396" s="14"/>
      <c r="HYD2396" s="14"/>
      <c r="HYE2396" s="14"/>
      <c r="HYF2396" s="14"/>
      <c r="HYG2396" s="14"/>
      <c r="HYH2396" s="14"/>
      <c r="HYI2396" s="14"/>
      <c r="HYJ2396" s="14"/>
      <c r="HYK2396" s="14"/>
      <c r="HYL2396" s="14"/>
      <c r="HYM2396" s="14"/>
      <c r="HYN2396" s="14"/>
      <c r="HYO2396" s="14"/>
      <c r="HYP2396" s="14"/>
      <c r="HYQ2396" s="14"/>
      <c r="HYR2396" s="14"/>
      <c r="HYS2396" s="14"/>
      <c r="HYT2396" s="14"/>
      <c r="HYU2396" s="14"/>
      <c r="HYV2396" s="14"/>
      <c r="HYW2396" s="14"/>
      <c r="HYX2396" s="14"/>
      <c r="HYY2396" s="14"/>
      <c r="HYZ2396" s="14"/>
      <c r="HZA2396" s="14"/>
      <c r="HZB2396" s="14"/>
      <c r="HZC2396" s="14"/>
      <c r="HZD2396" s="14"/>
      <c r="HZE2396" s="14"/>
      <c r="HZF2396" s="14"/>
      <c r="HZG2396" s="14"/>
      <c r="HZH2396" s="14"/>
      <c r="HZI2396" s="14"/>
      <c r="HZJ2396" s="14"/>
      <c r="HZK2396" s="14"/>
      <c r="HZL2396" s="14"/>
      <c r="HZM2396" s="14"/>
      <c r="HZN2396" s="14"/>
      <c r="HZO2396" s="14"/>
      <c r="HZP2396" s="14"/>
      <c r="HZQ2396" s="14"/>
      <c r="HZR2396" s="14"/>
      <c r="HZS2396" s="14"/>
      <c r="HZT2396" s="14"/>
      <c r="HZU2396" s="14"/>
      <c r="HZV2396" s="14"/>
      <c r="HZW2396" s="14"/>
      <c r="HZX2396" s="14"/>
      <c r="HZY2396" s="14"/>
      <c r="HZZ2396" s="14"/>
      <c r="IAA2396" s="14"/>
      <c r="IAB2396" s="14"/>
      <c r="IAC2396" s="14"/>
      <c r="IAD2396" s="14"/>
      <c r="IAE2396" s="14"/>
      <c r="IAF2396" s="14"/>
      <c r="IAG2396" s="14"/>
      <c r="IAH2396" s="14"/>
      <c r="IAI2396" s="14"/>
      <c r="IAJ2396" s="14"/>
      <c r="IAK2396" s="14"/>
      <c r="IAL2396" s="14"/>
      <c r="IAM2396" s="14"/>
      <c r="IAN2396" s="14"/>
      <c r="IAO2396" s="14"/>
      <c r="IAP2396" s="14"/>
      <c r="IAQ2396" s="14"/>
      <c r="IAR2396" s="14"/>
      <c r="IAS2396" s="14"/>
      <c r="IAT2396" s="14"/>
      <c r="IAU2396" s="14"/>
      <c r="IAV2396" s="14"/>
      <c r="IAW2396" s="14"/>
      <c r="IAX2396" s="14"/>
      <c r="IAY2396" s="14"/>
      <c r="IAZ2396" s="14"/>
      <c r="IBA2396" s="14"/>
      <c r="IBB2396" s="14"/>
      <c r="IBC2396" s="14"/>
      <c r="IBD2396" s="14"/>
      <c r="IBE2396" s="14"/>
      <c r="IBF2396" s="14"/>
      <c r="IBG2396" s="14"/>
      <c r="IBH2396" s="14"/>
      <c r="IBI2396" s="14"/>
      <c r="IBJ2396" s="14"/>
      <c r="IBK2396" s="14"/>
      <c r="IBL2396" s="14"/>
      <c r="IBM2396" s="14"/>
      <c r="IBN2396" s="14"/>
      <c r="IBO2396" s="14"/>
      <c r="IBP2396" s="14"/>
      <c r="IBQ2396" s="14"/>
      <c r="IBR2396" s="14"/>
      <c r="IBS2396" s="14"/>
      <c r="IBT2396" s="14"/>
      <c r="IBU2396" s="14"/>
      <c r="IBV2396" s="14"/>
      <c r="IBW2396" s="14"/>
      <c r="IBX2396" s="14"/>
      <c r="IBY2396" s="14"/>
      <c r="IBZ2396" s="14"/>
      <c r="ICA2396" s="14"/>
      <c r="ICB2396" s="14"/>
      <c r="ICC2396" s="14"/>
      <c r="ICD2396" s="14"/>
      <c r="ICE2396" s="14"/>
      <c r="ICF2396" s="14"/>
      <c r="ICG2396" s="14"/>
      <c r="ICH2396" s="14"/>
      <c r="ICI2396" s="14"/>
      <c r="ICJ2396" s="14"/>
      <c r="ICK2396" s="14"/>
      <c r="ICL2396" s="14"/>
      <c r="ICM2396" s="14"/>
      <c r="ICN2396" s="14"/>
      <c r="ICO2396" s="14"/>
      <c r="ICP2396" s="14"/>
      <c r="ICQ2396" s="14"/>
      <c r="ICR2396" s="14"/>
      <c r="ICS2396" s="14"/>
      <c r="ICT2396" s="14"/>
      <c r="ICU2396" s="14"/>
      <c r="ICV2396" s="14"/>
      <c r="ICW2396" s="14"/>
      <c r="ICX2396" s="14"/>
      <c r="ICY2396" s="14"/>
      <c r="ICZ2396" s="14"/>
      <c r="IDA2396" s="14"/>
      <c r="IDB2396" s="14"/>
      <c r="IDC2396" s="14"/>
      <c r="IDD2396" s="14"/>
      <c r="IDE2396" s="14"/>
      <c r="IDF2396" s="14"/>
      <c r="IDG2396" s="14"/>
      <c r="IDH2396" s="14"/>
      <c r="IDI2396" s="14"/>
      <c r="IDJ2396" s="14"/>
      <c r="IDK2396" s="14"/>
      <c r="IDL2396" s="14"/>
      <c r="IDM2396" s="14"/>
      <c r="IDN2396" s="14"/>
      <c r="IDO2396" s="14"/>
      <c r="IDP2396" s="14"/>
      <c r="IDQ2396" s="14"/>
      <c r="IDR2396" s="14"/>
      <c r="IDS2396" s="14"/>
      <c r="IDT2396" s="14"/>
      <c r="IDU2396" s="14"/>
      <c r="IDV2396" s="14"/>
      <c r="IDW2396" s="14"/>
      <c r="IDX2396" s="14"/>
      <c r="IDY2396" s="14"/>
      <c r="IDZ2396" s="14"/>
      <c r="IEA2396" s="14"/>
      <c r="IEB2396" s="14"/>
      <c r="IEC2396" s="14"/>
      <c r="IED2396" s="14"/>
      <c r="IEE2396" s="14"/>
      <c r="IEF2396" s="14"/>
      <c r="IEG2396" s="14"/>
      <c r="IEH2396" s="14"/>
      <c r="IEI2396" s="14"/>
      <c r="IEJ2396" s="14"/>
      <c r="IEK2396" s="14"/>
      <c r="IEL2396" s="14"/>
      <c r="IEM2396" s="14"/>
      <c r="IEN2396" s="14"/>
      <c r="IEO2396" s="14"/>
      <c r="IEP2396" s="14"/>
      <c r="IEQ2396" s="14"/>
      <c r="IER2396" s="14"/>
      <c r="IES2396" s="14"/>
      <c r="IET2396" s="14"/>
      <c r="IEU2396" s="14"/>
      <c r="IEV2396" s="14"/>
      <c r="IEW2396" s="14"/>
      <c r="IEX2396" s="14"/>
      <c r="IEY2396" s="14"/>
      <c r="IEZ2396" s="14"/>
      <c r="IFA2396" s="14"/>
      <c r="IFB2396" s="14"/>
      <c r="IFC2396" s="14"/>
      <c r="IFD2396" s="14"/>
      <c r="IFE2396" s="14"/>
      <c r="IFF2396" s="14"/>
      <c r="IFG2396" s="14"/>
      <c r="IFH2396" s="14"/>
      <c r="IFI2396" s="14"/>
      <c r="IFJ2396" s="14"/>
      <c r="IFK2396" s="14"/>
      <c r="IFL2396" s="14"/>
      <c r="IFM2396" s="14"/>
      <c r="IFN2396" s="14"/>
      <c r="IFO2396" s="14"/>
      <c r="IFP2396" s="14"/>
      <c r="IFQ2396" s="14"/>
      <c r="IFR2396" s="14"/>
      <c r="IFS2396" s="14"/>
      <c r="IFT2396" s="14"/>
      <c r="IFU2396" s="14"/>
      <c r="IFV2396" s="14"/>
      <c r="IFW2396" s="14"/>
      <c r="IFX2396" s="14"/>
      <c r="IFY2396" s="14"/>
      <c r="IFZ2396" s="14"/>
      <c r="IGA2396" s="14"/>
      <c r="IGB2396" s="14"/>
      <c r="IGC2396" s="14"/>
      <c r="IGD2396" s="14"/>
      <c r="IGE2396" s="14"/>
      <c r="IGF2396" s="14"/>
      <c r="IGG2396" s="14"/>
      <c r="IGH2396" s="14"/>
      <c r="IGI2396" s="14"/>
      <c r="IGJ2396" s="14"/>
      <c r="IGK2396" s="14"/>
      <c r="IGL2396" s="14"/>
      <c r="IGM2396" s="14"/>
      <c r="IGN2396" s="14"/>
      <c r="IGO2396" s="14"/>
      <c r="IGP2396" s="14"/>
      <c r="IGQ2396" s="14"/>
      <c r="IGR2396" s="14"/>
      <c r="IGS2396" s="14"/>
      <c r="IGT2396" s="14"/>
      <c r="IGU2396" s="14"/>
      <c r="IGV2396" s="14"/>
      <c r="IGW2396" s="14"/>
      <c r="IGX2396" s="14"/>
      <c r="IGY2396" s="14"/>
      <c r="IGZ2396" s="14"/>
      <c r="IHA2396" s="14"/>
      <c r="IHB2396" s="14"/>
      <c r="IHC2396" s="14"/>
      <c r="IHD2396" s="14"/>
      <c r="IHE2396" s="14"/>
      <c r="IHF2396" s="14"/>
      <c r="IHG2396" s="14"/>
      <c r="IHH2396" s="14"/>
      <c r="IHI2396" s="14"/>
      <c r="IHJ2396" s="14"/>
      <c r="IHK2396" s="14"/>
      <c r="IHL2396" s="14"/>
      <c r="IHM2396" s="14"/>
      <c r="IHN2396" s="14"/>
      <c r="IHO2396" s="14"/>
      <c r="IHP2396" s="14"/>
      <c r="IHQ2396" s="14"/>
      <c r="IHR2396" s="14"/>
      <c r="IHS2396" s="14"/>
      <c r="IHT2396" s="14"/>
      <c r="IHU2396" s="14"/>
      <c r="IHV2396" s="14"/>
      <c r="IHW2396" s="14"/>
      <c r="IHX2396" s="14"/>
      <c r="IHY2396" s="14"/>
      <c r="IHZ2396" s="14"/>
      <c r="IIA2396" s="14"/>
      <c r="IIB2396" s="14"/>
      <c r="IIC2396" s="14"/>
      <c r="IID2396" s="14"/>
      <c r="IIE2396" s="14"/>
      <c r="IIF2396" s="14"/>
      <c r="IIG2396" s="14"/>
      <c r="IIH2396" s="14"/>
      <c r="III2396" s="14"/>
      <c r="IIJ2396" s="14"/>
      <c r="IIK2396" s="14"/>
      <c r="IIL2396" s="14"/>
      <c r="IIM2396" s="14"/>
      <c r="IIN2396" s="14"/>
      <c r="IIO2396" s="14"/>
      <c r="IIP2396" s="14"/>
      <c r="IIQ2396" s="14"/>
      <c r="IIR2396" s="14"/>
      <c r="IIS2396" s="14"/>
      <c r="IIT2396" s="14"/>
      <c r="IIU2396" s="14"/>
      <c r="IIV2396" s="14"/>
      <c r="IIW2396" s="14"/>
      <c r="IIX2396" s="14"/>
      <c r="IIY2396" s="14"/>
      <c r="IIZ2396" s="14"/>
      <c r="IJA2396" s="14"/>
      <c r="IJB2396" s="14"/>
      <c r="IJC2396" s="14"/>
      <c r="IJD2396" s="14"/>
      <c r="IJE2396" s="14"/>
      <c r="IJF2396" s="14"/>
      <c r="IJG2396" s="14"/>
      <c r="IJH2396" s="14"/>
      <c r="IJI2396" s="14"/>
      <c r="IJJ2396" s="14"/>
      <c r="IJK2396" s="14"/>
      <c r="IJL2396" s="14"/>
      <c r="IJM2396" s="14"/>
      <c r="IJN2396" s="14"/>
      <c r="IJO2396" s="14"/>
      <c r="IJP2396" s="14"/>
      <c r="IJQ2396" s="14"/>
      <c r="IJR2396" s="14"/>
      <c r="IJS2396" s="14"/>
      <c r="IJT2396" s="14"/>
      <c r="IJU2396" s="14"/>
      <c r="IJV2396" s="14"/>
      <c r="IJW2396" s="14"/>
      <c r="IJX2396" s="14"/>
      <c r="IJY2396" s="14"/>
      <c r="IJZ2396" s="14"/>
      <c r="IKA2396" s="14"/>
      <c r="IKB2396" s="14"/>
      <c r="IKC2396" s="14"/>
      <c r="IKD2396" s="14"/>
      <c r="IKE2396" s="14"/>
      <c r="IKF2396" s="14"/>
      <c r="IKG2396" s="14"/>
      <c r="IKH2396" s="14"/>
      <c r="IKI2396" s="14"/>
      <c r="IKJ2396" s="14"/>
      <c r="IKK2396" s="14"/>
      <c r="IKL2396" s="14"/>
      <c r="IKM2396" s="14"/>
      <c r="IKN2396" s="14"/>
      <c r="IKO2396" s="14"/>
      <c r="IKP2396" s="14"/>
      <c r="IKQ2396" s="14"/>
      <c r="IKR2396" s="14"/>
      <c r="IKS2396" s="14"/>
      <c r="IKT2396" s="14"/>
      <c r="IKU2396" s="14"/>
      <c r="IKV2396" s="14"/>
      <c r="IKW2396" s="14"/>
      <c r="IKX2396" s="14"/>
      <c r="IKY2396" s="14"/>
      <c r="IKZ2396" s="14"/>
      <c r="ILA2396" s="14"/>
      <c r="ILB2396" s="14"/>
      <c r="ILC2396" s="14"/>
      <c r="ILD2396" s="14"/>
      <c r="ILE2396" s="14"/>
      <c r="ILF2396" s="14"/>
      <c r="ILG2396" s="14"/>
      <c r="ILH2396" s="14"/>
      <c r="ILI2396" s="14"/>
      <c r="ILJ2396" s="14"/>
      <c r="ILK2396" s="14"/>
      <c r="ILL2396" s="14"/>
      <c r="ILM2396" s="14"/>
      <c r="ILN2396" s="14"/>
      <c r="ILO2396" s="14"/>
      <c r="ILP2396" s="14"/>
      <c r="ILQ2396" s="14"/>
      <c r="ILR2396" s="14"/>
      <c r="ILS2396" s="14"/>
      <c r="ILT2396" s="14"/>
      <c r="ILU2396" s="14"/>
      <c r="ILV2396" s="14"/>
      <c r="ILW2396" s="14"/>
      <c r="ILX2396" s="14"/>
      <c r="ILY2396" s="14"/>
      <c r="ILZ2396" s="14"/>
      <c r="IMA2396" s="14"/>
      <c r="IMB2396" s="14"/>
      <c r="IMC2396" s="14"/>
      <c r="IMD2396" s="14"/>
      <c r="IME2396" s="14"/>
      <c r="IMF2396" s="14"/>
      <c r="IMG2396" s="14"/>
      <c r="IMH2396" s="14"/>
      <c r="IMI2396" s="14"/>
      <c r="IMJ2396" s="14"/>
      <c r="IMK2396" s="14"/>
      <c r="IML2396" s="14"/>
      <c r="IMM2396" s="14"/>
      <c r="IMN2396" s="14"/>
      <c r="IMO2396" s="14"/>
      <c r="IMP2396" s="14"/>
      <c r="IMQ2396" s="14"/>
      <c r="IMR2396" s="14"/>
      <c r="IMS2396" s="14"/>
      <c r="IMT2396" s="14"/>
      <c r="IMU2396" s="14"/>
      <c r="IMV2396" s="14"/>
      <c r="IMW2396" s="14"/>
      <c r="IMX2396" s="14"/>
      <c r="IMY2396" s="14"/>
      <c r="IMZ2396" s="14"/>
      <c r="INA2396" s="14"/>
      <c r="INB2396" s="14"/>
      <c r="INC2396" s="14"/>
      <c r="IND2396" s="14"/>
      <c r="INE2396" s="14"/>
      <c r="INF2396" s="14"/>
      <c r="ING2396" s="14"/>
      <c r="INH2396" s="14"/>
      <c r="INI2396" s="14"/>
      <c r="INJ2396" s="14"/>
      <c r="INK2396" s="14"/>
      <c r="INL2396" s="14"/>
      <c r="INM2396" s="14"/>
      <c r="INN2396" s="14"/>
      <c r="INO2396" s="14"/>
      <c r="INP2396" s="14"/>
      <c r="INQ2396" s="14"/>
      <c r="INR2396" s="14"/>
      <c r="INS2396" s="14"/>
      <c r="INT2396" s="14"/>
      <c r="INU2396" s="14"/>
      <c r="INV2396" s="14"/>
      <c r="INW2396" s="14"/>
      <c r="INX2396" s="14"/>
      <c r="INY2396" s="14"/>
      <c r="INZ2396" s="14"/>
      <c r="IOA2396" s="14"/>
      <c r="IOB2396" s="14"/>
      <c r="IOC2396" s="14"/>
      <c r="IOD2396" s="14"/>
      <c r="IOE2396" s="14"/>
      <c r="IOF2396" s="14"/>
      <c r="IOG2396" s="14"/>
      <c r="IOH2396" s="14"/>
      <c r="IOI2396" s="14"/>
      <c r="IOJ2396" s="14"/>
      <c r="IOK2396" s="14"/>
      <c r="IOL2396" s="14"/>
      <c r="IOM2396" s="14"/>
      <c r="ION2396" s="14"/>
      <c r="IOO2396" s="14"/>
      <c r="IOP2396" s="14"/>
      <c r="IOQ2396" s="14"/>
      <c r="IOR2396" s="14"/>
      <c r="IOS2396" s="14"/>
      <c r="IOT2396" s="14"/>
      <c r="IOU2396" s="14"/>
      <c r="IOV2396" s="14"/>
      <c r="IOW2396" s="14"/>
      <c r="IOX2396" s="14"/>
      <c r="IOY2396" s="14"/>
      <c r="IOZ2396" s="14"/>
      <c r="IPA2396" s="14"/>
      <c r="IPB2396" s="14"/>
      <c r="IPC2396" s="14"/>
      <c r="IPD2396" s="14"/>
      <c r="IPE2396" s="14"/>
      <c r="IPF2396" s="14"/>
      <c r="IPG2396" s="14"/>
      <c r="IPH2396" s="14"/>
      <c r="IPI2396" s="14"/>
      <c r="IPJ2396" s="14"/>
      <c r="IPK2396" s="14"/>
      <c r="IPL2396" s="14"/>
      <c r="IPM2396" s="14"/>
      <c r="IPN2396" s="14"/>
      <c r="IPO2396" s="14"/>
      <c r="IPP2396" s="14"/>
      <c r="IPQ2396" s="14"/>
      <c r="IPR2396" s="14"/>
      <c r="IPS2396" s="14"/>
      <c r="IPT2396" s="14"/>
      <c r="IPU2396" s="14"/>
      <c r="IPV2396" s="14"/>
      <c r="IPW2396" s="14"/>
      <c r="IPX2396" s="14"/>
      <c r="IPY2396" s="14"/>
      <c r="IPZ2396" s="14"/>
      <c r="IQA2396" s="14"/>
      <c r="IQB2396" s="14"/>
      <c r="IQC2396" s="14"/>
      <c r="IQD2396" s="14"/>
      <c r="IQE2396" s="14"/>
      <c r="IQF2396" s="14"/>
      <c r="IQG2396" s="14"/>
      <c r="IQH2396" s="14"/>
      <c r="IQI2396" s="14"/>
      <c r="IQJ2396" s="14"/>
      <c r="IQK2396" s="14"/>
      <c r="IQL2396" s="14"/>
      <c r="IQM2396" s="14"/>
      <c r="IQN2396" s="14"/>
      <c r="IQO2396" s="14"/>
      <c r="IQP2396" s="14"/>
      <c r="IQQ2396" s="14"/>
      <c r="IQR2396" s="14"/>
      <c r="IQS2396" s="14"/>
      <c r="IQT2396" s="14"/>
      <c r="IQU2396" s="14"/>
      <c r="IQV2396" s="14"/>
      <c r="IQW2396" s="14"/>
      <c r="IQX2396" s="14"/>
      <c r="IQY2396" s="14"/>
      <c r="IQZ2396" s="14"/>
      <c r="IRA2396" s="14"/>
      <c r="IRB2396" s="14"/>
      <c r="IRC2396" s="14"/>
      <c r="IRD2396" s="14"/>
      <c r="IRE2396" s="14"/>
      <c r="IRF2396" s="14"/>
      <c r="IRG2396" s="14"/>
      <c r="IRH2396" s="14"/>
      <c r="IRI2396" s="14"/>
      <c r="IRJ2396" s="14"/>
      <c r="IRK2396" s="14"/>
      <c r="IRL2396" s="14"/>
      <c r="IRM2396" s="14"/>
      <c r="IRN2396" s="14"/>
      <c r="IRO2396" s="14"/>
      <c r="IRP2396" s="14"/>
      <c r="IRQ2396" s="14"/>
      <c r="IRR2396" s="14"/>
      <c r="IRS2396" s="14"/>
      <c r="IRT2396" s="14"/>
      <c r="IRU2396" s="14"/>
      <c r="IRV2396" s="14"/>
      <c r="IRW2396" s="14"/>
      <c r="IRX2396" s="14"/>
      <c r="IRY2396" s="14"/>
      <c r="IRZ2396" s="14"/>
      <c r="ISA2396" s="14"/>
      <c r="ISB2396" s="14"/>
      <c r="ISC2396" s="14"/>
      <c r="ISD2396" s="14"/>
      <c r="ISE2396" s="14"/>
      <c r="ISF2396" s="14"/>
      <c r="ISG2396" s="14"/>
      <c r="ISH2396" s="14"/>
      <c r="ISI2396" s="14"/>
      <c r="ISJ2396" s="14"/>
      <c r="ISK2396" s="14"/>
      <c r="ISL2396" s="14"/>
      <c r="ISM2396" s="14"/>
      <c r="ISN2396" s="14"/>
      <c r="ISO2396" s="14"/>
      <c r="ISP2396" s="14"/>
      <c r="ISQ2396" s="14"/>
      <c r="ISR2396" s="14"/>
      <c r="ISS2396" s="14"/>
      <c r="IST2396" s="14"/>
      <c r="ISU2396" s="14"/>
      <c r="ISV2396" s="14"/>
      <c r="ISW2396" s="14"/>
      <c r="ISX2396" s="14"/>
      <c r="ISY2396" s="14"/>
      <c r="ISZ2396" s="14"/>
      <c r="ITA2396" s="14"/>
      <c r="ITB2396" s="14"/>
      <c r="ITC2396" s="14"/>
      <c r="ITD2396" s="14"/>
      <c r="ITE2396" s="14"/>
      <c r="ITF2396" s="14"/>
      <c r="ITG2396" s="14"/>
      <c r="ITH2396" s="14"/>
      <c r="ITI2396" s="14"/>
      <c r="ITJ2396" s="14"/>
      <c r="ITK2396" s="14"/>
      <c r="ITL2396" s="14"/>
      <c r="ITM2396" s="14"/>
      <c r="ITN2396" s="14"/>
      <c r="ITO2396" s="14"/>
      <c r="ITP2396" s="14"/>
      <c r="ITQ2396" s="14"/>
      <c r="ITR2396" s="14"/>
      <c r="ITS2396" s="14"/>
      <c r="ITT2396" s="14"/>
      <c r="ITU2396" s="14"/>
      <c r="ITV2396" s="14"/>
      <c r="ITW2396" s="14"/>
      <c r="ITX2396" s="14"/>
      <c r="ITY2396" s="14"/>
      <c r="ITZ2396" s="14"/>
      <c r="IUA2396" s="14"/>
      <c r="IUB2396" s="14"/>
      <c r="IUC2396" s="14"/>
      <c r="IUD2396" s="14"/>
      <c r="IUE2396" s="14"/>
      <c r="IUF2396" s="14"/>
      <c r="IUG2396" s="14"/>
      <c r="IUH2396" s="14"/>
      <c r="IUI2396" s="14"/>
      <c r="IUJ2396" s="14"/>
      <c r="IUK2396" s="14"/>
      <c r="IUL2396" s="14"/>
      <c r="IUM2396" s="14"/>
      <c r="IUN2396" s="14"/>
      <c r="IUO2396" s="14"/>
      <c r="IUP2396" s="14"/>
      <c r="IUQ2396" s="14"/>
      <c r="IUR2396" s="14"/>
      <c r="IUS2396" s="14"/>
      <c r="IUT2396" s="14"/>
      <c r="IUU2396" s="14"/>
      <c r="IUV2396" s="14"/>
      <c r="IUW2396" s="14"/>
      <c r="IUX2396" s="14"/>
      <c r="IUY2396" s="14"/>
      <c r="IUZ2396" s="14"/>
      <c r="IVA2396" s="14"/>
      <c r="IVB2396" s="14"/>
      <c r="IVC2396" s="14"/>
      <c r="IVD2396" s="14"/>
      <c r="IVE2396" s="14"/>
      <c r="IVF2396" s="14"/>
      <c r="IVG2396" s="14"/>
      <c r="IVH2396" s="14"/>
      <c r="IVI2396" s="14"/>
      <c r="IVJ2396" s="14"/>
      <c r="IVK2396" s="14"/>
      <c r="IVL2396" s="14"/>
      <c r="IVM2396" s="14"/>
      <c r="IVN2396" s="14"/>
      <c r="IVO2396" s="14"/>
      <c r="IVP2396" s="14"/>
      <c r="IVQ2396" s="14"/>
      <c r="IVR2396" s="14"/>
      <c r="IVS2396" s="14"/>
      <c r="IVT2396" s="14"/>
      <c r="IVU2396" s="14"/>
      <c r="IVV2396" s="14"/>
      <c r="IVW2396" s="14"/>
      <c r="IVX2396" s="14"/>
      <c r="IVY2396" s="14"/>
      <c r="IVZ2396" s="14"/>
      <c r="IWA2396" s="14"/>
      <c r="IWB2396" s="14"/>
      <c r="IWC2396" s="14"/>
      <c r="IWD2396" s="14"/>
      <c r="IWE2396" s="14"/>
      <c r="IWF2396" s="14"/>
      <c r="IWG2396" s="14"/>
      <c r="IWH2396" s="14"/>
      <c r="IWI2396" s="14"/>
      <c r="IWJ2396" s="14"/>
      <c r="IWK2396" s="14"/>
      <c r="IWL2396" s="14"/>
      <c r="IWM2396" s="14"/>
      <c r="IWN2396" s="14"/>
      <c r="IWO2396" s="14"/>
      <c r="IWP2396" s="14"/>
      <c r="IWQ2396" s="14"/>
      <c r="IWR2396" s="14"/>
      <c r="IWS2396" s="14"/>
      <c r="IWT2396" s="14"/>
      <c r="IWU2396" s="14"/>
      <c r="IWV2396" s="14"/>
      <c r="IWW2396" s="14"/>
      <c r="IWX2396" s="14"/>
      <c r="IWY2396" s="14"/>
      <c r="IWZ2396" s="14"/>
      <c r="IXA2396" s="14"/>
      <c r="IXB2396" s="14"/>
      <c r="IXC2396" s="14"/>
      <c r="IXD2396" s="14"/>
      <c r="IXE2396" s="14"/>
      <c r="IXF2396" s="14"/>
      <c r="IXG2396" s="14"/>
      <c r="IXH2396" s="14"/>
      <c r="IXI2396" s="14"/>
      <c r="IXJ2396" s="14"/>
      <c r="IXK2396" s="14"/>
      <c r="IXL2396" s="14"/>
      <c r="IXM2396" s="14"/>
      <c r="IXN2396" s="14"/>
      <c r="IXO2396" s="14"/>
      <c r="IXP2396" s="14"/>
      <c r="IXQ2396" s="14"/>
      <c r="IXR2396" s="14"/>
      <c r="IXS2396" s="14"/>
      <c r="IXT2396" s="14"/>
      <c r="IXU2396" s="14"/>
      <c r="IXV2396" s="14"/>
      <c r="IXW2396" s="14"/>
      <c r="IXX2396" s="14"/>
      <c r="IXY2396" s="14"/>
      <c r="IXZ2396" s="14"/>
      <c r="IYA2396" s="14"/>
      <c r="IYB2396" s="14"/>
      <c r="IYC2396" s="14"/>
      <c r="IYD2396" s="14"/>
      <c r="IYE2396" s="14"/>
      <c r="IYF2396" s="14"/>
      <c r="IYG2396" s="14"/>
      <c r="IYH2396" s="14"/>
      <c r="IYI2396" s="14"/>
      <c r="IYJ2396" s="14"/>
      <c r="IYK2396" s="14"/>
      <c r="IYL2396" s="14"/>
      <c r="IYM2396" s="14"/>
      <c r="IYN2396" s="14"/>
      <c r="IYO2396" s="14"/>
      <c r="IYP2396" s="14"/>
      <c r="IYQ2396" s="14"/>
      <c r="IYR2396" s="14"/>
      <c r="IYS2396" s="14"/>
      <c r="IYT2396" s="14"/>
      <c r="IYU2396" s="14"/>
      <c r="IYV2396" s="14"/>
      <c r="IYW2396" s="14"/>
      <c r="IYX2396" s="14"/>
      <c r="IYY2396" s="14"/>
      <c r="IYZ2396" s="14"/>
      <c r="IZA2396" s="14"/>
      <c r="IZB2396" s="14"/>
      <c r="IZC2396" s="14"/>
      <c r="IZD2396" s="14"/>
      <c r="IZE2396" s="14"/>
      <c r="IZF2396" s="14"/>
      <c r="IZG2396" s="14"/>
      <c r="IZH2396" s="14"/>
      <c r="IZI2396" s="14"/>
      <c r="IZJ2396" s="14"/>
      <c r="IZK2396" s="14"/>
      <c r="IZL2396" s="14"/>
      <c r="IZM2396" s="14"/>
      <c r="IZN2396" s="14"/>
      <c r="IZO2396" s="14"/>
      <c r="IZP2396" s="14"/>
      <c r="IZQ2396" s="14"/>
      <c r="IZR2396" s="14"/>
      <c r="IZS2396" s="14"/>
      <c r="IZT2396" s="14"/>
      <c r="IZU2396" s="14"/>
      <c r="IZV2396" s="14"/>
      <c r="IZW2396" s="14"/>
      <c r="IZX2396" s="14"/>
      <c r="IZY2396" s="14"/>
      <c r="IZZ2396" s="14"/>
      <c r="JAA2396" s="14"/>
      <c r="JAB2396" s="14"/>
      <c r="JAC2396" s="14"/>
      <c r="JAD2396" s="14"/>
      <c r="JAE2396" s="14"/>
      <c r="JAF2396" s="14"/>
      <c r="JAG2396" s="14"/>
      <c r="JAH2396" s="14"/>
      <c r="JAI2396" s="14"/>
      <c r="JAJ2396" s="14"/>
      <c r="JAK2396" s="14"/>
      <c r="JAL2396" s="14"/>
      <c r="JAM2396" s="14"/>
      <c r="JAN2396" s="14"/>
      <c r="JAO2396" s="14"/>
      <c r="JAP2396" s="14"/>
      <c r="JAQ2396" s="14"/>
      <c r="JAR2396" s="14"/>
      <c r="JAS2396" s="14"/>
      <c r="JAT2396" s="14"/>
      <c r="JAU2396" s="14"/>
      <c r="JAV2396" s="14"/>
      <c r="JAW2396" s="14"/>
      <c r="JAX2396" s="14"/>
      <c r="JAY2396" s="14"/>
      <c r="JAZ2396" s="14"/>
      <c r="JBA2396" s="14"/>
      <c r="JBB2396" s="14"/>
      <c r="JBC2396" s="14"/>
      <c r="JBD2396" s="14"/>
      <c r="JBE2396" s="14"/>
      <c r="JBF2396" s="14"/>
      <c r="JBG2396" s="14"/>
      <c r="JBH2396" s="14"/>
      <c r="JBI2396" s="14"/>
      <c r="JBJ2396" s="14"/>
      <c r="JBK2396" s="14"/>
      <c r="JBL2396" s="14"/>
      <c r="JBM2396" s="14"/>
      <c r="JBN2396" s="14"/>
      <c r="JBO2396" s="14"/>
      <c r="JBP2396" s="14"/>
      <c r="JBQ2396" s="14"/>
      <c r="JBR2396" s="14"/>
      <c r="JBS2396" s="14"/>
      <c r="JBT2396" s="14"/>
      <c r="JBU2396" s="14"/>
      <c r="JBV2396" s="14"/>
      <c r="JBW2396" s="14"/>
      <c r="JBX2396" s="14"/>
      <c r="JBY2396" s="14"/>
      <c r="JBZ2396" s="14"/>
      <c r="JCA2396" s="14"/>
      <c r="JCB2396" s="14"/>
      <c r="JCC2396" s="14"/>
      <c r="JCD2396" s="14"/>
      <c r="JCE2396" s="14"/>
      <c r="JCF2396" s="14"/>
      <c r="JCG2396" s="14"/>
      <c r="JCH2396" s="14"/>
      <c r="JCI2396" s="14"/>
      <c r="JCJ2396" s="14"/>
      <c r="JCK2396" s="14"/>
      <c r="JCL2396" s="14"/>
      <c r="JCM2396" s="14"/>
      <c r="JCN2396" s="14"/>
      <c r="JCO2396" s="14"/>
      <c r="JCP2396" s="14"/>
      <c r="JCQ2396" s="14"/>
      <c r="JCR2396" s="14"/>
      <c r="JCS2396" s="14"/>
      <c r="JCT2396" s="14"/>
      <c r="JCU2396" s="14"/>
      <c r="JCV2396" s="14"/>
      <c r="JCW2396" s="14"/>
      <c r="JCX2396" s="14"/>
      <c r="JCY2396" s="14"/>
      <c r="JCZ2396" s="14"/>
      <c r="JDA2396" s="14"/>
      <c r="JDB2396" s="14"/>
      <c r="JDC2396" s="14"/>
      <c r="JDD2396" s="14"/>
      <c r="JDE2396" s="14"/>
      <c r="JDF2396" s="14"/>
      <c r="JDG2396" s="14"/>
      <c r="JDH2396" s="14"/>
      <c r="JDI2396" s="14"/>
      <c r="JDJ2396" s="14"/>
      <c r="JDK2396" s="14"/>
      <c r="JDL2396" s="14"/>
      <c r="JDM2396" s="14"/>
      <c r="JDN2396" s="14"/>
      <c r="JDO2396" s="14"/>
      <c r="JDP2396" s="14"/>
      <c r="JDQ2396" s="14"/>
      <c r="JDR2396" s="14"/>
      <c r="JDS2396" s="14"/>
      <c r="JDT2396" s="14"/>
      <c r="JDU2396" s="14"/>
      <c r="JDV2396" s="14"/>
      <c r="JDW2396" s="14"/>
      <c r="JDX2396" s="14"/>
      <c r="JDY2396" s="14"/>
      <c r="JDZ2396" s="14"/>
      <c r="JEA2396" s="14"/>
      <c r="JEB2396" s="14"/>
      <c r="JEC2396" s="14"/>
      <c r="JED2396" s="14"/>
      <c r="JEE2396" s="14"/>
      <c r="JEF2396" s="14"/>
      <c r="JEG2396" s="14"/>
      <c r="JEH2396" s="14"/>
      <c r="JEI2396" s="14"/>
      <c r="JEJ2396" s="14"/>
      <c r="JEK2396" s="14"/>
      <c r="JEL2396" s="14"/>
      <c r="JEM2396" s="14"/>
      <c r="JEN2396" s="14"/>
      <c r="JEO2396" s="14"/>
      <c r="JEP2396" s="14"/>
      <c r="JEQ2396" s="14"/>
      <c r="JER2396" s="14"/>
      <c r="JES2396" s="14"/>
      <c r="JET2396" s="14"/>
      <c r="JEU2396" s="14"/>
      <c r="JEV2396" s="14"/>
      <c r="JEW2396" s="14"/>
      <c r="JEX2396" s="14"/>
      <c r="JEY2396" s="14"/>
      <c r="JEZ2396" s="14"/>
      <c r="JFA2396" s="14"/>
      <c r="JFB2396" s="14"/>
      <c r="JFC2396" s="14"/>
      <c r="JFD2396" s="14"/>
      <c r="JFE2396" s="14"/>
      <c r="JFF2396" s="14"/>
      <c r="JFG2396" s="14"/>
      <c r="JFH2396" s="14"/>
      <c r="JFI2396" s="14"/>
      <c r="JFJ2396" s="14"/>
      <c r="JFK2396" s="14"/>
      <c r="JFL2396" s="14"/>
      <c r="JFM2396" s="14"/>
      <c r="JFN2396" s="14"/>
      <c r="JFO2396" s="14"/>
      <c r="JFP2396" s="14"/>
      <c r="JFQ2396" s="14"/>
      <c r="JFR2396" s="14"/>
      <c r="JFS2396" s="14"/>
      <c r="JFT2396" s="14"/>
      <c r="JFU2396" s="14"/>
      <c r="JFV2396" s="14"/>
      <c r="JFW2396" s="14"/>
      <c r="JFX2396" s="14"/>
      <c r="JFY2396" s="14"/>
      <c r="JFZ2396" s="14"/>
      <c r="JGA2396" s="14"/>
      <c r="JGB2396" s="14"/>
      <c r="JGC2396" s="14"/>
      <c r="JGD2396" s="14"/>
      <c r="JGE2396" s="14"/>
      <c r="JGF2396" s="14"/>
      <c r="JGG2396" s="14"/>
      <c r="JGH2396" s="14"/>
      <c r="JGI2396" s="14"/>
      <c r="JGJ2396" s="14"/>
      <c r="JGK2396" s="14"/>
      <c r="JGL2396" s="14"/>
      <c r="JGM2396" s="14"/>
      <c r="JGN2396" s="14"/>
      <c r="JGO2396" s="14"/>
      <c r="JGP2396" s="14"/>
      <c r="JGQ2396" s="14"/>
      <c r="JGR2396" s="14"/>
      <c r="JGS2396" s="14"/>
      <c r="JGT2396" s="14"/>
      <c r="JGU2396" s="14"/>
      <c r="JGV2396" s="14"/>
      <c r="JGW2396" s="14"/>
      <c r="JGX2396" s="14"/>
      <c r="JGY2396" s="14"/>
      <c r="JGZ2396" s="14"/>
      <c r="JHA2396" s="14"/>
      <c r="JHB2396" s="14"/>
      <c r="JHC2396" s="14"/>
      <c r="JHD2396" s="14"/>
      <c r="JHE2396" s="14"/>
      <c r="JHF2396" s="14"/>
      <c r="JHG2396" s="14"/>
      <c r="JHH2396" s="14"/>
      <c r="JHI2396" s="14"/>
      <c r="JHJ2396" s="14"/>
      <c r="JHK2396" s="14"/>
      <c r="JHL2396" s="14"/>
      <c r="JHM2396" s="14"/>
      <c r="JHN2396" s="14"/>
      <c r="JHO2396" s="14"/>
      <c r="JHP2396" s="14"/>
      <c r="JHQ2396" s="14"/>
      <c r="JHR2396" s="14"/>
      <c r="JHS2396" s="14"/>
      <c r="JHT2396" s="14"/>
      <c r="JHU2396" s="14"/>
      <c r="JHV2396" s="14"/>
      <c r="JHW2396" s="14"/>
      <c r="JHX2396" s="14"/>
      <c r="JHY2396" s="14"/>
      <c r="JHZ2396" s="14"/>
      <c r="JIA2396" s="14"/>
      <c r="JIB2396" s="14"/>
      <c r="JIC2396" s="14"/>
      <c r="JID2396" s="14"/>
      <c r="JIE2396" s="14"/>
      <c r="JIF2396" s="14"/>
      <c r="JIG2396" s="14"/>
      <c r="JIH2396" s="14"/>
      <c r="JII2396" s="14"/>
      <c r="JIJ2396" s="14"/>
      <c r="JIK2396" s="14"/>
      <c r="JIL2396" s="14"/>
      <c r="JIM2396" s="14"/>
      <c r="JIN2396" s="14"/>
      <c r="JIO2396" s="14"/>
      <c r="JIP2396" s="14"/>
      <c r="JIQ2396" s="14"/>
      <c r="JIR2396" s="14"/>
      <c r="JIS2396" s="14"/>
      <c r="JIT2396" s="14"/>
      <c r="JIU2396" s="14"/>
      <c r="JIV2396" s="14"/>
      <c r="JIW2396" s="14"/>
      <c r="JIX2396" s="14"/>
      <c r="JIY2396" s="14"/>
      <c r="JIZ2396" s="14"/>
      <c r="JJA2396" s="14"/>
      <c r="JJB2396" s="14"/>
      <c r="JJC2396" s="14"/>
      <c r="JJD2396" s="14"/>
      <c r="JJE2396" s="14"/>
      <c r="JJF2396" s="14"/>
      <c r="JJG2396" s="14"/>
      <c r="JJH2396" s="14"/>
      <c r="JJI2396" s="14"/>
      <c r="JJJ2396" s="14"/>
      <c r="JJK2396" s="14"/>
      <c r="JJL2396" s="14"/>
      <c r="JJM2396" s="14"/>
      <c r="JJN2396" s="14"/>
      <c r="JJO2396" s="14"/>
      <c r="JJP2396" s="14"/>
      <c r="JJQ2396" s="14"/>
      <c r="JJR2396" s="14"/>
      <c r="JJS2396" s="14"/>
      <c r="JJT2396" s="14"/>
      <c r="JJU2396" s="14"/>
      <c r="JJV2396" s="14"/>
      <c r="JJW2396" s="14"/>
      <c r="JJX2396" s="14"/>
      <c r="JJY2396" s="14"/>
      <c r="JJZ2396" s="14"/>
      <c r="JKA2396" s="14"/>
      <c r="JKB2396" s="14"/>
      <c r="JKC2396" s="14"/>
      <c r="JKD2396" s="14"/>
      <c r="JKE2396" s="14"/>
      <c r="JKF2396" s="14"/>
      <c r="JKG2396" s="14"/>
      <c r="JKH2396" s="14"/>
      <c r="JKI2396" s="14"/>
      <c r="JKJ2396" s="14"/>
      <c r="JKK2396" s="14"/>
      <c r="JKL2396" s="14"/>
      <c r="JKM2396" s="14"/>
      <c r="JKN2396" s="14"/>
      <c r="JKO2396" s="14"/>
      <c r="JKP2396" s="14"/>
      <c r="JKQ2396" s="14"/>
      <c r="JKR2396" s="14"/>
      <c r="JKS2396" s="14"/>
      <c r="JKT2396" s="14"/>
      <c r="JKU2396" s="14"/>
      <c r="JKV2396" s="14"/>
      <c r="JKW2396" s="14"/>
      <c r="JKX2396" s="14"/>
      <c r="JKY2396" s="14"/>
      <c r="JKZ2396" s="14"/>
      <c r="JLA2396" s="14"/>
      <c r="JLB2396" s="14"/>
      <c r="JLC2396" s="14"/>
      <c r="JLD2396" s="14"/>
      <c r="JLE2396" s="14"/>
      <c r="JLF2396" s="14"/>
      <c r="JLG2396" s="14"/>
      <c r="JLH2396" s="14"/>
      <c r="JLI2396" s="14"/>
      <c r="JLJ2396" s="14"/>
      <c r="JLK2396" s="14"/>
      <c r="JLL2396" s="14"/>
      <c r="JLM2396" s="14"/>
      <c r="JLN2396" s="14"/>
      <c r="JLO2396" s="14"/>
      <c r="JLP2396" s="14"/>
      <c r="JLQ2396" s="14"/>
      <c r="JLR2396" s="14"/>
      <c r="JLS2396" s="14"/>
      <c r="JLT2396" s="14"/>
      <c r="JLU2396" s="14"/>
      <c r="JLV2396" s="14"/>
      <c r="JLW2396" s="14"/>
      <c r="JLX2396" s="14"/>
      <c r="JLY2396" s="14"/>
      <c r="JLZ2396" s="14"/>
      <c r="JMA2396" s="14"/>
      <c r="JMB2396" s="14"/>
      <c r="JMC2396" s="14"/>
      <c r="JMD2396" s="14"/>
      <c r="JME2396" s="14"/>
      <c r="JMF2396" s="14"/>
      <c r="JMG2396" s="14"/>
      <c r="JMH2396" s="14"/>
      <c r="JMI2396" s="14"/>
      <c r="JMJ2396" s="14"/>
      <c r="JMK2396" s="14"/>
      <c r="JML2396" s="14"/>
      <c r="JMM2396" s="14"/>
      <c r="JMN2396" s="14"/>
      <c r="JMO2396" s="14"/>
      <c r="JMP2396" s="14"/>
      <c r="JMQ2396" s="14"/>
      <c r="JMR2396" s="14"/>
      <c r="JMS2396" s="14"/>
      <c r="JMT2396" s="14"/>
      <c r="JMU2396" s="14"/>
      <c r="JMV2396" s="14"/>
      <c r="JMW2396" s="14"/>
      <c r="JMX2396" s="14"/>
      <c r="JMY2396" s="14"/>
      <c r="JMZ2396" s="14"/>
      <c r="JNA2396" s="14"/>
      <c r="JNB2396" s="14"/>
      <c r="JNC2396" s="14"/>
      <c r="JND2396" s="14"/>
      <c r="JNE2396" s="14"/>
      <c r="JNF2396" s="14"/>
      <c r="JNG2396" s="14"/>
      <c r="JNH2396" s="14"/>
      <c r="JNI2396" s="14"/>
      <c r="JNJ2396" s="14"/>
      <c r="JNK2396" s="14"/>
      <c r="JNL2396" s="14"/>
      <c r="JNM2396" s="14"/>
      <c r="JNN2396" s="14"/>
      <c r="JNO2396" s="14"/>
      <c r="JNP2396" s="14"/>
      <c r="JNQ2396" s="14"/>
      <c r="JNR2396" s="14"/>
      <c r="JNS2396" s="14"/>
      <c r="JNT2396" s="14"/>
      <c r="JNU2396" s="14"/>
      <c r="JNV2396" s="14"/>
      <c r="JNW2396" s="14"/>
      <c r="JNX2396" s="14"/>
      <c r="JNY2396" s="14"/>
      <c r="JNZ2396" s="14"/>
      <c r="JOA2396" s="14"/>
      <c r="JOB2396" s="14"/>
      <c r="JOC2396" s="14"/>
      <c r="JOD2396" s="14"/>
      <c r="JOE2396" s="14"/>
      <c r="JOF2396" s="14"/>
      <c r="JOG2396" s="14"/>
      <c r="JOH2396" s="14"/>
      <c r="JOI2396" s="14"/>
      <c r="JOJ2396" s="14"/>
      <c r="JOK2396" s="14"/>
      <c r="JOL2396" s="14"/>
      <c r="JOM2396" s="14"/>
      <c r="JON2396" s="14"/>
      <c r="JOO2396" s="14"/>
      <c r="JOP2396" s="14"/>
      <c r="JOQ2396" s="14"/>
      <c r="JOR2396" s="14"/>
      <c r="JOS2396" s="14"/>
      <c r="JOT2396" s="14"/>
      <c r="JOU2396" s="14"/>
      <c r="JOV2396" s="14"/>
      <c r="JOW2396" s="14"/>
      <c r="JOX2396" s="14"/>
      <c r="JOY2396" s="14"/>
      <c r="JOZ2396" s="14"/>
      <c r="JPA2396" s="14"/>
      <c r="JPB2396" s="14"/>
      <c r="JPC2396" s="14"/>
      <c r="JPD2396" s="14"/>
      <c r="JPE2396" s="14"/>
      <c r="JPF2396" s="14"/>
      <c r="JPG2396" s="14"/>
      <c r="JPH2396" s="14"/>
      <c r="JPI2396" s="14"/>
      <c r="JPJ2396" s="14"/>
      <c r="JPK2396" s="14"/>
      <c r="JPL2396" s="14"/>
      <c r="JPM2396" s="14"/>
      <c r="JPN2396" s="14"/>
      <c r="JPO2396" s="14"/>
      <c r="JPP2396" s="14"/>
      <c r="JPQ2396" s="14"/>
      <c r="JPR2396" s="14"/>
      <c r="JPS2396" s="14"/>
      <c r="JPT2396" s="14"/>
      <c r="JPU2396" s="14"/>
      <c r="JPV2396" s="14"/>
      <c r="JPW2396" s="14"/>
      <c r="JPX2396" s="14"/>
      <c r="JPY2396" s="14"/>
      <c r="JPZ2396" s="14"/>
      <c r="JQA2396" s="14"/>
      <c r="JQB2396" s="14"/>
      <c r="JQC2396" s="14"/>
      <c r="JQD2396" s="14"/>
      <c r="JQE2396" s="14"/>
      <c r="JQF2396" s="14"/>
      <c r="JQG2396" s="14"/>
      <c r="JQH2396" s="14"/>
      <c r="JQI2396" s="14"/>
      <c r="JQJ2396" s="14"/>
      <c r="JQK2396" s="14"/>
      <c r="JQL2396" s="14"/>
      <c r="JQM2396" s="14"/>
      <c r="JQN2396" s="14"/>
      <c r="JQO2396" s="14"/>
      <c r="JQP2396" s="14"/>
      <c r="JQQ2396" s="14"/>
      <c r="JQR2396" s="14"/>
      <c r="JQS2396" s="14"/>
      <c r="JQT2396" s="14"/>
      <c r="JQU2396" s="14"/>
      <c r="JQV2396" s="14"/>
      <c r="JQW2396" s="14"/>
      <c r="JQX2396" s="14"/>
      <c r="JQY2396" s="14"/>
      <c r="JQZ2396" s="14"/>
      <c r="JRA2396" s="14"/>
      <c r="JRB2396" s="14"/>
      <c r="JRC2396" s="14"/>
      <c r="JRD2396" s="14"/>
      <c r="JRE2396" s="14"/>
      <c r="JRF2396" s="14"/>
      <c r="JRG2396" s="14"/>
      <c r="JRH2396" s="14"/>
      <c r="JRI2396" s="14"/>
      <c r="JRJ2396" s="14"/>
      <c r="JRK2396" s="14"/>
      <c r="JRL2396" s="14"/>
      <c r="JRM2396" s="14"/>
      <c r="JRN2396" s="14"/>
      <c r="JRO2396" s="14"/>
      <c r="JRP2396" s="14"/>
      <c r="JRQ2396" s="14"/>
      <c r="JRR2396" s="14"/>
      <c r="JRS2396" s="14"/>
      <c r="JRT2396" s="14"/>
      <c r="JRU2396" s="14"/>
      <c r="JRV2396" s="14"/>
      <c r="JRW2396" s="14"/>
      <c r="JRX2396" s="14"/>
      <c r="JRY2396" s="14"/>
      <c r="JRZ2396" s="14"/>
      <c r="JSA2396" s="14"/>
      <c r="JSB2396" s="14"/>
      <c r="JSC2396" s="14"/>
      <c r="JSD2396" s="14"/>
      <c r="JSE2396" s="14"/>
      <c r="JSF2396" s="14"/>
      <c r="JSG2396" s="14"/>
      <c r="JSH2396" s="14"/>
      <c r="JSI2396" s="14"/>
      <c r="JSJ2396" s="14"/>
      <c r="JSK2396" s="14"/>
      <c r="JSL2396" s="14"/>
      <c r="JSM2396" s="14"/>
      <c r="JSN2396" s="14"/>
      <c r="JSO2396" s="14"/>
      <c r="JSP2396" s="14"/>
      <c r="JSQ2396" s="14"/>
      <c r="JSR2396" s="14"/>
      <c r="JSS2396" s="14"/>
      <c r="JST2396" s="14"/>
      <c r="JSU2396" s="14"/>
      <c r="JSV2396" s="14"/>
      <c r="JSW2396" s="14"/>
      <c r="JSX2396" s="14"/>
      <c r="JSY2396" s="14"/>
      <c r="JSZ2396" s="14"/>
      <c r="JTA2396" s="14"/>
      <c r="JTB2396" s="14"/>
      <c r="JTC2396" s="14"/>
      <c r="JTD2396" s="14"/>
      <c r="JTE2396" s="14"/>
      <c r="JTF2396" s="14"/>
      <c r="JTG2396" s="14"/>
      <c r="JTH2396" s="14"/>
      <c r="JTI2396" s="14"/>
      <c r="JTJ2396" s="14"/>
      <c r="JTK2396" s="14"/>
      <c r="JTL2396" s="14"/>
      <c r="JTM2396" s="14"/>
      <c r="JTN2396" s="14"/>
      <c r="JTO2396" s="14"/>
      <c r="JTP2396" s="14"/>
      <c r="JTQ2396" s="14"/>
      <c r="JTR2396" s="14"/>
      <c r="JTS2396" s="14"/>
      <c r="JTT2396" s="14"/>
      <c r="JTU2396" s="14"/>
      <c r="JTV2396" s="14"/>
      <c r="JTW2396" s="14"/>
      <c r="JTX2396" s="14"/>
      <c r="JTY2396" s="14"/>
      <c r="JTZ2396" s="14"/>
      <c r="JUA2396" s="14"/>
      <c r="JUB2396" s="14"/>
      <c r="JUC2396" s="14"/>
      <c r="JUD2396" s="14"/>
      <c r="JUE2396" s="14"/>
      <c r="JUF2396" s="14"/>
      <c r="JUG2396" s="14"/>
      <c r="JUH2396" s="14"/>
      <c r="JUI2396" s="14"/>
      <c r="JUJ2396" s="14"/>
      <c r="JUK2396" s="14"/>
      <c r="JUL2396" s="14"/>
      <c r="JUM2396" s="14"/>
      <c r="JUN2396" s="14"/>
      <c r="JUO2396" s="14"/>
      <c r="JUP2396" s="14"/>
      <c r="JUQ2396" s="14"/>
      <c r="JUR2396" s="14"/>
      <c r="JUS2396" s="14"/>
      <c r="JUT2396" s="14"/>
      <c r="JUU2396" s="14"/>
      <c r="JUV2396" s="14"/>
      <c r="JUW2396" s="14"/>
      <c r="JUX2396" s="14"/>
      <c r="JUY2396" s="14"/>
      <c r="JUZ2396" s="14"/>
      <c r="JVA2396" s="14"/>
      <c r="JVB2396" s="14"/>
      <c r="JVC2396" s="14"/>
      <c r="JVD2396" s="14"/>
      <c r="JVE2396" s="14"/>
      <c r="JVF2396" s="14"/>
      <c r="JVG2396" s="14"/>
      <c r="JVH2396" s="14"/>
      <c r="JVI2396" s="14"/>
      <c r="JVJ2396" s="14"/>
      <c r="JVK2396" s="14"/>
      <c r="JVL2396" s="14"/>
      <c r="JVM2396" s="14"/>
      <c r="JVN2396" s="14"/>
      <c r="JVO2396" s="14"/>
      <c r="JVP2396" s="14"/>
      <c r="JVQ2396" s="14"/>
      <c r="JVR2396" s="14"/>
      <c r="JVS2396" s="14"/>
      <c r="JVT2396" s="14"/>
      <c r="JVU2396" s="14"/>
      <c r="JVV2396" s="14"/>
      <c r="JVW2396" s="14"/>
      <c r="JVX2396" s="14"/>
      <c r="JVY2396" s="14"/>
      <c r="JVZ2396" s="14"/>
      <c r="JWA2396" s="14"/>
      <c r="JWB2396" s="14"/>
      <c r="JWC2396" s="14"/>
      <c r="JWD2396" s="14"/>
      <c r="JWE2396" s="14"/>
      <c r="JWF2396" s="14"/>
      <c r="JWG2396" s="14"/>
      <c r="JWH2396" s="14"/>
      <c r="JWI2396" s="14"/>
      <c r="JWJ2396" s="14"/>
      <c r="JWK2396" s="14"/>
      <c r="JWL2396" s="14"/>
      <c r="JWM2396" s="14"/>
      <c r="JWN2396" s="14"/>
      <c r="JWO2396" s="14"/>
      <c r="JWP2396" s="14"/>
      <c r="JWQ2396" s="14"/>
      <c r="JWR2396" s="14"/>
      <c r="JWS2396" s="14"/>
      <c r="JWT2396" s="14"/>
      <c r="JWU2396" s="14"/>
      <c r="JWV2396" s="14"/>
      <c r="JWW2396" s="14"/>
      <c r="JWX2396" s="14"/>
      <c r="JWY2396" s="14"/>
      <c r="JWZ2396" s="14"/>
      <c r="JXA2396" s="14"/>
      <c r="JXB2396" s="14"/>
      <c r="JXC2396" s="14"/>
      <c r="JXD2396" s="14"/>
      <c r="JXE2396" s="14"/>
      <c r="JXF2396" s="14"/>
      <c r="JXG2396" s="14"/>
      <c r="JXH2396" s="14"/>
      <c r="JXI2396" s="14"/>
      <c r="JXJ2396" s="14"/>
      <c r="JXK2396" s="14"/>
      <c r="JXL2396" s="14"/>
      <c r="JXM2396" s="14"/>
      <c r="JXN2396" s="14"/>
      <c r="JXO2396" s="14"/>
      <c r="JXP2396" s="14"/>
      <c r="JXQ2396" s="14"/>
      <c r="JXR2396" s="14"/>
      <c r="JXS2396" s="14"/>
      <c r="JXT2396" s="14"/>
      <c r="JXU2396" s="14"/>
      <c r="JXV2396" s="14"/>
      <c r="JXW2396" s="14"/>
      <c r="JXX2396" s="14"/>
      <c r="JXY2396" s="14"/>
      <c r="JXZ2396" s="14"/>
      <c r="JYA2396" s="14"/>
      <c r="JYB2396" s="14"/>
      <c r="JYC2396" s="14"/>
      <c r="JYD2396" s="14"/>
      <c r="JYE2396" s="14"/>
      <c r="JYF2396" s="14"/>
      <c r="JYG2396" s="14"/>
      <c r="JYH2396" s="14"/>
      <c r="JYI2396" s="14"/>
      <c r="JYJ2396" s="14"/>
      <c r="JYK2396" s="14"/>
      <c r="JYL2396" s="14"/>
      <c r="JYM2396" s="14"/>
      <c r="JYN2396" s="14"/>
      <c r="JYO2396" s="14"/>
      <c r="JYP2396" s="14"/>
      <c r="JYQ2396" s="14"/>
      <c r="JYR2396" s="14"/>
      <c r="JYS2396" s="14"/>
      <c r="JYT2396" s="14"/>
      <c r="JYU2396" s="14"/>
      <c r="JYV2396" s="14"/>
      <c r="JYW2396" s="14"/>
      <c r="JYX2396" s="14"/>
      <c r="JYY2396" s="14"/>
      <c r="JYZ2396" s="14"/>
      <c r="JZA2396" s="14"/>
      <c r="JZB2396" s="14"/>
      <c r="JZC2396" s="14"/>
      <c r="JZD2396" s="14"/>
      <c r="JZE2396" s="14"/>
      <c r="JZF2396" s="14"/>
      <c r="JZG2396" s="14"/>
      <c r="JZH2396" s="14"/>
      <c r="JZI2396" s="14"/>
      <c r="JZJ2396" s="14"/>
      <c r="JZK2396" s="14"/>
      <c r="JZL2396" s="14"/>
      <c r="JZM2396" s="14"/>
      <c r="JZN2396" s="14"/>
      <c r="JZO2396" s="14"/>
      <c r="JZP2396" s="14"/>
      <c r="JZQ2396" s="14"/>
      <c r="JZR2396" s="14"/>
      <c r="JZS2396" s="14"/>
      <c r="JZT2396" s="14"/>
      <c r="JZU2396" s="14"/>
      <c r="JZV2396" s="14"/>
      <c r="JZW2396" s="14"/>
      <c r="JZX2396" s="14"/>
      <c r="JZY2396" s="14"/>
      <c r="JZZ2396" s="14"/>
      <c r="KAA2396" s="14"/>
      <c r="KAB2396" s="14"/>
      <c r="KAC2396" s="14"/>
      <c r="KAD2396" s="14"/>
      <c r="KAE2396" s="14"/>
      <c r="KAF2396" s="14"/>
      <c r="KAG2396" s="14"/>
      <c r="KAH2396" s="14"/>
      <c r="KAI2396" s="14"/>
      <c r="KAJ2396" s="14"/>
      <c r="KAK2396" s="14"/>
      <c r="KAL2396" s="14"/>
      <c r="KAM2396" s="14"/>
      <c r="KAN2396" s="14"/>
      <c r="KAO2396" s="14"/>
      <c r="KAP2396" s="14"/>
      <c r="KAQ2396" s="14"/>
      <c r="KAR2396" s="14"/>
      <c r="KAS2396" s="14"/>
      <c r="KAT2396" s="14"/>
      <c r="KAU2396" s="14"/>
      <c r="KAV2396" s="14"/>
      <c r="KAW2396" s="14"/>
      <c r="KAX2396" s="14"/>
      <c r="KAY2396" s="14"/>
      <c r="KAZ2396" s="14"/>
      <c r="KBA2396" s="14"/>
      <c r="KBB2396" s="14"/>
      <c r="KBC2396" s="14"/>
      <c r="KBD2396" s="14"/>
      <c r="KBE2396" s="14"/>
      <c r="KBF2396" s="14"/>
      <c r="KBG2396" s="14"/>
      <c r="KBH2396" s="14"/>
      <c r="KBI2396" s="14"/>
      <c r="KBJ2396" s="14"/>
      <c r="KBK2396" s="14"/>
      <c r="KBL2396" s="14"/>
      <c r="KBM2396" s="14"/>
      <c r="KBN2396" s="14"/>
      <c r="KBO2396" s="14"/>
      <c r="KBP2396" s="14"/>
      <c r="KBQ2396" s="14"/>
      <c r="KBR2396" s="14"/>
      <c r="KBS2396" s="14"/>
      <c r="KBT2396" s="14"/>
      <c r="KBU2396" s="14"/>
      <c r="KBV2396" s="14"/>
      <c r="KBW2396" s="14"/>
      <c r="KBX2396" s="14"/>
      <c r="KBY2396" s="14"/>
      <c r="KBZ2396" s="14"/>
      <c r="KCA2396" s="14"/>
      <c r="KCB2396" s="14"/>
      <c r="KCC2396" s="14"/>
      <c r="KCD2396" s="14"/>
      <c r="KCE2396" s="14"/>
      <c r="KCF2396" s="14"/>
      <c r="KCG2396" s="14"/>
      <c r="KCH2396" s="14"/>
      <c r="KCI2396" s="14"/>
      <c r="KCJ2396" s="14"/>
      <c r="KCK2396" s="14"/>
      <c r="KCL2396" s="14"/>
      <c r="KCM2396" s="14"/>
      <c r="KCN2396" s="14"/>
      <c r="KCO2396" s="14"/>
      <c r="KCP2396" s="14"/>
      <c r="KCQ2396" s="14"/>
      <c r="KCR2396" s="14"/>
      <c r="KCS2396" s="14"/>
      <c r="KCT2396" s="14"/>
      <c r="KCU2396" s="14"/>
      <c r="KCV2396" s="14"/>
      <c r="KCW2396" s="14"/>
      <c r="KCX2396" s="14"/>
      <c r="KCY2396" s="14"/>
      <c r="KCZ2396" s="14"/>
      <c r="KDA2396" s="14"/>
      <c r="KDB2396" s="14"/>
      <c r="KDC2396" s="14"/>
      <c r="KDD2396" s="14"/>
      <c r="KDE2396" s="14"/>
      <c r="KDF2396" s="14"/>
      <c r="KDG2396" s="14"/>
      <c r="KDH2396" s="14"/>
      <c r="KDI2396" s="14"/>
      <c r="KDJ2396" s="14"/>
      <c r="KDK2396" s="14"/>
      <c r="KDL2396" s="14"/>
      <c r="KDM2396" s="14"/>
      <c r="KDN2396" s="14"/>
      <c r="KDO2396" s="14"/>
      <c r="KDP2396" s="14"/>
      <c r="KDQ2396" s="14"/>
      <c r="KDR2396" s="14"/>
      <c r="KDS2396" s="14"/>
      <c r="KDT2396" s="14"/>
      <c r="KDU2396" s="14"/>
      <c r="KDV2396" s="14"/>
      <c r="KDW2396" s="14"/>
      <c r="KDX2396" s="14"/>
      <c r="KDY2396" s="14"/>
      <c r="KDZ2396" s="14"/>
      <c r="KEA2396" s="14"/>
      <c r="KEB2396" s="14"/>
      <c r="KEC2396" s="14"/>
      <c r="KED2396" s="14"/>
      <c r="KEE2396" s="14"/>
      <c r="KEF2396" s="14"/>
      <c r="KEG2396" s="14"/>
      <c r="KEH2396" s="14"/>
      <c r="KEI2396" s="14"/>
      <c r="KEJ2396" s="14"/>
      <c r="KEK2396" s="14"/>
      <c r="KEL2396" s="14"/>
      <c r="KEM2396" s="14"/>
      <c r="KEN2396" s="14"/>
      <c r="KEO2396" s="14"/>
      <c r="KEP2396" s="14"/>
      <c r="KEQ2396" s="14"/>
      <c r="KER2396" s="14"/>
      <c r="KES2396" s="14"/>
      <c r="KET2396" s="14"/>
      <c r="KEU2396" s="14"/>
      <c r="KEV2396" s="14"/>
      <c r="KEW2396" s="14"/>
      <c r="KEX2396" s="14"/>
      <c r="KEY2396" s="14"/>
      <c r="KEZ2396" s="14"/>
      <c r="KFA2396" s="14"/>
      <c r="KFB2396" s="14"/>
      <c r="KFC2396" s="14"/>
      <c r="KFD2396" s="14"/>
      <c r="KFE2396" s="14"/>
      <c r="KFF2396" s="14"/>
      <c r="KFG2396" s="14"/>
      <c r="KFH2396" s="14"/>
      <c r="KFI2396" s="14"/>
      <c r="KFJ2396" s="14"/>
      <c r="KFK2396" s="14"/>
      <c r="KFL2396" s="14"/>
      <c r="KFM2396" s="14"/>
      <c r="KFN2396" s="14"/>
      <c r="KFO2396" s="14"/>
      <c r="KFP2396" s="14"/>
      <c r="KFQ2396" s="14"/>
      <c r="KFR2396" s="14"/>
      <c r="KFS2396" s="14"/>
      <c r="KFT2396" s="14"/>
      <c r="KFU2396" s="14"/>
      <c r="KFV2396" s="14"/>
      <c r="KFW2396" s="14"/>
      <c r="KFX2396" s="14"/>
      <c r="KFY2396" s="14"/>
      <c r="KFZ2396" s="14"/>
      <c r="KGA2396" s="14"/>
      <c r="KGB2396" s="14"/>
      <c r="KGC2396" s="14"/>
      <c r="KGD2396" s="14"/>
      <c r="KGE2396" s="14"/>
      <c r="KGF2396" s="14"/>
      <c r="KGG2396" s="14"/>
      <c r="KGH2396" s="14"/>
      <c r="KGI2396" s="14"/>
      <c r="KGJ2396" s="14"/>
      <c r="KGK2396" s="14"/>
      <c r="KGL2396" s="14"/>
      <c r="KGM2396" s="14"/>
      <c r="KGN2396" s="14"/>
      <c r="KGO2396" s="14"/>
      <c r="KGP2396" s="14"/>
      <c r="KGQ2396" s="14"/>
      <c r="KGR2396" s="14"/>
      <c r="KGS2396" s="14"/>
      <c r="KGT2396" s="14"/>
      <c r="KGU2396" s="14"/>
      <c r="KGV2396" s="14"/>
      <c r="KGW2396" s="14"/>
      <c r="KGX2396" s="14"/>
      <c r="KGY2396" s="14"/>
      <c r="KGZ2396" s="14"/>
      <c r="KHA2396" s="14"/>
      <c r="KHB2396" s="14"/>
      <c r="KHC2396" s="14"/>
      <c r="KHD2396" s="14"/>
      <c r="KHE2396" s="14"/>
      <c r="KHF2396" s="14"/>
      <c r="KHG2396" s="14"/>
      <c r="KHH2396" s="14"/>
      <c r="KHI2396" s="14"/>
      <c r="KHJ2396" s="14"/>
      <c r="KHK2396" s="14"/>
      <c r="KHL2396" s="14"/>
      <c r="KHM2396" s="14"/>
      <c r="KHN2396" s="14"/>
      <c r="KHO2396" s="14"/>
      <c r="KHP2396" s="14"/>
      <c r="KHQ2396" s="14"/>
      <c r="KHR2396" s="14"/>
      <c r="KHS2396" s="14"/>
      <c r="KHT2396" s="14"/>
      <c r="KHU2396" s="14"/>
      <c r="KHV2396" s="14"/>
      <c r="KHW2396" s="14"/>
      <c r="KHX2396" s="14"/>
      <c r="KHY2396" s="14"/>
      <c r="KHZ2396" s="14"/>
      <c r="KIA2396" s="14"/>
      <c r="KIB2396" s="14"/>
      <c r="KIC2396" s="14"/>
      <c r="KID2396" s="14"/>
      <c r="KIE2396" s="14"/>
      <c r="KIF2396" s="14"/>
      <c r="KIG2396" s="14"/>
      <c r="KIH2396" s="14"/>
      <c r="KII2396" s="14"/>
      <c r="KIJ2396" s="14"/>
      <c r="KIK2396" s="14"/>
      <c r="KIL2396" s="14"/>
      <c r="KIM2396" s="14"/>
      <c r="KIN2396" s="14"/>
      <c r="KIO2396" s="14"/>
      <c r="KIP2396" s="14"/>
      <c r="KIQ2396" s="14"/>
      <c r="KIR2396" s="14"/>
      <c r="KIS2396" s="14"/>
      <c r="KIT2396" s="14"/>
      <c r="KIU2396" s="14"/>
      <c r="KIV2396" s="14"/>
      <c r="KIW2396" s="14"/>
      <c r="KIX2396" s="14"/>
      <c r="KIY2396" s="14"/>
      <c r="KIZ2396" s="14"/>
      <c r="KJA2396" s="14"/>
      <c r="KJB2396" s="14"/>
      <c r="KJC2396" s="14"/>
      <c r="KJD2396" s="14"/>
      <c r="KJE2396" s="14"/>
      <c r="KJF2396" s="14"/>
      <c r="KJG2396" s="14"/>
      <c r="KJH2396" s="14"/>
      <c r="KJI2396" s="14"/>
      <c r="KJJ2396" s="14"/>
      <c r="KJK2396" s="14"/>
      <c r="KJL2396" s="14"/>
      <c r="KJM2396" s="14"/>
      <c r="KJN2396" s="14"/>
      <c r="KJO2396" s="14"/>
      <c r="KJP2396" s="14"/>
      <c r="KJQ2396" s="14"/>
      <c r="KJR2396" s="14"/>
      <c r="KJS2396" s="14"/>
      <c r="KJT2396" s="14"/>
      <c r="KJU2396" s="14"/>
      <c r="KJV2396" s="14"/>
      <c r="KJW2396" s="14"/>
      <c r="KJX2396" s="14"/>
      <c r="KJY2396" s="14"/>
      <c r="KJZ2396" s="14"/>
      <c r="KKA2396" s="14"/>
      <c r="KKB2396" s="14"/>
      <c r="KKC2396" s="14"/>
      <c r="KKD2396" s="14"/>
      <c r="KKE2396" s="14"/>
      <c r="KKF2396" s="14"/>
      <c r="KKG2396" s="14"/>
      <c r="KKH2396" s="14"/>
      <c r="KKI2396" s="14"/>
      <c r="KKJ2396" s="14"/>
      <c r="KKK2396" s="14"/>
      <c r="KKL2396" s="14"/>
      <c r="KKM2396" s="14"/>
      <c r="KKN2396" s="14"/>
      <c r="KKO2396" s="14"/>
      <c r="KKP2396" s="14"/>
      <c r="KKQ2396" s="14"/>
      <c r="KKR2396" s="14"/>
      <c r="KKS2396" s="14"/>
      <c r="KKT2396" s="14"/>
      <c r="KKU2396" s="14"/>
      <c r="KKV2396" s="14"/>
      <c r="KKW2396" s="14"/>
      <c r="KKX2396" s="14"/>
      <c r="KKY2396" s="14"/>
      <c r="KKZ2396" s="14"/>
      <c r="KLA2396" s="14"/>
      <c r="KLB2396" s="14"/>
      <c r="KLC2396" s="14"/>
      <c r="KLD2396" s="14"/>
      <c r="KLE2396" s="14"/>
      <c r="KLF2396" s="14"/>
      <c r="KLG2396" s="14"/>
      <c r="KLH2396" s="14"/>
      <c r="KLI2396" s="14"/>
      <c r="KLJ2396" s="14"/>
      <c r="KLK2396" s="14"/>
      <c r="KLL2396" s="14"/>
      <c r="KLM2396" s="14"/>
      <c r="KLN2396" s="14"/>
      <c r="KLO2396" s="14"/>
      <c r="KLP2396" s="14"/>
      <c r="KLQ2396" s="14"/>
      <c r="KLR2396" s="14"/>
      <c r="KLS2396" s="14"/>
      <c r="KLT2396" s="14"/>
      <c r="KLU2396" s="14"/>
      <c r="KLV2396" s="14"/>
      <c r="KLW2396" s="14"/>
      <c r="KLX2396" s="14"/>
      <c r="KLY2396" s="14"/>
      <c r="KLZ2396" s="14"/>
      <c r="KMA2396" s="14"/>
      <c r="KMB2396" s="14"/>
      <c r="KMC2396" s="14"/>
      <c r="KMD2396" s="14"/>
      <c r="KME2396" s="14"/>
      <c r="KMF2396" s="14"/>
      <c r="KMG2396" s="14"/>
      <c r="KMH2396" s="14"/>
      <c r="KMI2396" s="14"/>
      <c r="KMJ2396" s="14"/>
      <c r="KMK2396" s="14"/>
      <c r="KML2396" s="14"/>
      <c r="KMM2396" s="14"/>
      <c r="KMN2396" s="14"/>
      <c r="KMO2396" s="14"/>
      <c r="KMP2396" s="14"/>
      <c r="KMQ2396" s="14"/>
      <c r="KMR2396" s="14"/>
      <c r="KMS2396" s="14"/>
      <c r="KMT2396" s="14"/>
      <c r="KMU2396" s="14"/>
      <c r="KMV2396" s="14"/>
      <c r="KMW2396" s="14"/>
      <c r="KMX2396" s="14"/>
      <c r="KMY2396" s="14"/>
      <c r="KMZ2396" s="14"/>
      <c r="KNA2396" s="14"/>
      <c r="KNB2396" s="14"/>
      <c r="KNC2396" s="14"/>
      <c r="KND2396" s="14"/>
      <c r="KNE2396" s="14"/>
      <c r="KNF2396" s="14"/>
      <c r="KNG2396" s="14"/>
      <c r="KNH2396" s="14"/>
      <c r="KNI2396" s="14"/>
      <c r="KNJ2396" s="14"/>
      <c r="KNK2396" s="14"/>
      <c r="KNL2396" s="14"/>
      <c r="KNM2396" s="14"/>
      <c r="KNN2396" s="14"/>
      <c r="KNO2396" s="14"/>
      <c r="KNP2396" s="14"/>
      <c r="KNQ2396" s="14"/>
      <c r="KNR2396" s="14"/>
      <c r="KNS2396" s="14"/>
      <c r="KNT2396" s="14"/>
      <c r="KNU2396" s="14"/>
      <c r="KNV2396" s="14"/>
      <c r="KNW2396" s="14"/>
      <c r="KNX2396" s="14"/>
      <c r="KNY2396" s="14"/>
      <c r="KNZ2396" s="14"/>
      <c r="KOA2396" s="14"/>
      <c r="KOB2396" s="14"/>
      <c r="KOC2396" s="14"/>
      <c r="KOD2396" s="14"/>
      <c r="KOE2396" s="14"/>
      <c r="KOF2396" s="14"/>
      <c r="KOG2396" s="14"/>
      <c r="KOH2396" s="14"/>
      <c r="KOI2396" s="14"/>
      <c r="KOJ2396" s="14"/>
      <c r="KOK2396" s="14"/>
      <c r="KOL2396" s="14"/>
      <c r="KOM2396" s="14"/>
      <c r="KON2396" s="14"/>
      <c r="KOO2396" s="14"/>
      <c r="KOP2396" s="14"/>
      <c r="KOQ2396" s="14"/>
      <c r="KOR2396" s="14"/>
      <c r="KOS2396" s="14"/>
      <c r="KOT2396" s="14"/>
      <c r="KOU2396" s="14"/>
      <c r="KOV2396" s="14"/>
      <c r="KOW2396" s="14"/>
      <c r="KOX2396" s="14"/>
      <c r="KOY2396" s="14"/>
      <c r="KOZ2396" s="14"/>
      <c r="KPA2396" s="14"/>
      <c r="KPB2396" s="14"/>
      <c r="KPC2396" s="14"/>
      <c r="KPD2396" s="14"/>
      <c r="KPE2396" s="14"/>
      <c r="KPF2396" s="14"/>
      <c r="KPG2396" s="14"/>
      <c r="KPH2396" s="14"/>
      <c r="KPI2396" s="14"/>
      <c r="KPJ2396" s="14"/>
      <c r="KPK2396" s="14"/>
      <c r="KPL2396" s="14"/>
      <c r="KPM2396" s="14"/>
      <c r="KPN2396" s="14"/>
      <c r="KPO2396" s="14"/>
      <c r="KPP2396" s="14"/>
      <c r="KPQ2396" s="14"/>
      <c r="KPR2396" s="14"/>
      <c r="KPS2396" s="14"/>
      <c r="KPT2396" s="14"/>
      <c r="KPU2396" s="14"/>
      <c r="KPV2396" s="14"/>
      <c r="KPW2396" s="14"/>
      <c r="KPX2396" s="14"/>
      <c r="KPY2396" s="14"/>
      <c r="KPZ2396" s="14"/>
      <c r="KQA2396" s="14"/>
      <c r="KQB2396" s="14"/>
      <c r="KQC2396" s="14"/>
      <c r="KQD2396" s="14"/>
      <c r="KQE2396" s="14"/>
      <c r="KQF2396" s="14"/>
      <c r="KQG2396" s="14"/>
      <c r="KQH2396" s="14"/>
      <c r="KQI2396" s="14"/>
      <c r="KQJ2396" s="14"/>
      <c r="KQK2396" s="14"/>
      <c r="KQL2396" s="14"/>
      <c r="KQM2396" s="14"/>
      <c r="KQN2396" s="14"/>
      <c r="KQO2396" s="14"/>
      <c r="KQP2396" s="14"/>
      <c r="KQQ2396" s="14"/>
      <c r="KQR2396" s="14"/>
      <c r="KQS2396" s="14"/>
      <c r="KQT2396" s="14"/>
      <c r="KQU2396" s="14"/>
      <c r="KQV2396" s="14"/>
      <c r="KQW2396" s="14"/>
      <c r="KQX2396" s="14"/>
      <c r="KQY2396" s="14"/>
      <c r="KQZ2396" s="14"/>
      <c r="KRA2396" s="14"/>
      <c r="KRB2396" s="14"/>
      <c r="KRC2396" s="14"/>
      <c r="KRD2396" s="14"/>
      <c r="KRE2396" s="14"/>
      <c r="KRF2396" s="14"/>
      <c r="KRG2396" s="14"/>
      <c r="KRH2396" s="14"/>
      <c r="KRI2396" s="14"/>
      <c r="KRJ2396" s="14"/>
      <c r="KRK2396" s="14"/>
      <c r="KRL2396" s="14"/>
      <c r="KRM2396" s="14"/>
      <c r="KRN2396" s="14"/>
      <c r="KRO2396" s="14"/>
      <c r="KRP2396" s="14"/>
      <c r="KRQ2396" s="14"/>
      <c r="KRR2396" s="14"/>
      <c r="KRS2396" s="14"/>
      <c r="KRT2396" s="14"/>
      <c r="KRU2396" s="14"/>
      <c r="KRV2396" s="14"/>
      <c r="KRW2396" s="14"/>
      <c r="KRX2396" s="14"/>
      <c r="KRY2396" s="14"/>
      <c r="KRZ2396" s="14"/>
      <c r="KSA2396" s="14"/>
      <c r="KSB2396" s="14"/>
      <c r="KSC2396" s="14"/>
      <c r="KSD2396" s="14"/>
      <c r="KSE2396" s="14"/>
      <c r="KSF2396" s="14"/>
      <c r="KSG2396" s="14"/>
      <c r="KSH2396" s="14"/>
      <c r="KSI2396" s="14"/>
      <c r="KSJ2396" s="14"/>
      <c r="KSK2396" s="14"/>
      <c r="KSL2396" s="14"/>
      <c r="KSM2396" s="14"/>
      <c r="KSN2396" s="14"/>
      <c r="KSO2396" s="14"/>
      <c r="KSP2396" s="14"/>
      <c r="KSQ2396" s="14"/>
      <c r="KSR2396" s="14"/>
      <c r="KSS2396" s="14"/>
      <c r="KST2396" s="14"/>
      <c r="KSU2396" s="14"/>
      <c r="KSV2396" s="14"/>
      <c r="KSW2396" s="14"/>
      <c r="KSX2396" s="14"/>
      <c r="KSY2396" s="14"/>
      <c r="KSZ2396" s="14"/>
      <c r="KTA2396" s="14"/>
      <c r="KTB2396" s="14"/>
      <c r="KTC2396" s="14"/>
      <c r="KTD2396" s="14"/>
      <c r="KTE2396" s="14"/>
      <c r="KTF2396" s="14"/>
      <c r="KTG2396" s="14"/>
      <c r="KTH2396" s="14"/>
      <c r="KTI2396" s="14"/>
      <c r="KTJ2396" s="14"/>
      <c r="KTK2396" s="14"/>
      <c r="KTL2396" s="14"/>
      <c r="KTM2396" s="14"/>
      <c r="KTN2396" s="14"/>
      <c r="KTO2396" s="14"/>
      <c r="KTP2396" s="14"/>
      <c r="KTQ2396" s="14"/>
      <c r="KTR2396" s="14"/>
      <c r="KTS2396" s="14"/>
      <c r="KTT2396" s="14"/>
      <c r="KTU2396" s="14"/>
      <c r="KTV2396" s="14"/>
      <c r="KTW2396" s="14"/>
      <c r="KTX2396" s="14"/>
      <c r="KTY2396" s="14"/>
      <c r="KTZ2396" s="14"/>
      <c r="KUA2396" s="14"/>
      <c r="KUB2396" s="14"/>
      <c r="KUC2396" s="14"/>
      <c r="KUD2396" s="14"/>
      <c r="KUE2396" s="14"/>
      <c r="KUF2396" s="14"/>
      <c r="KUG2396" s="14"/>
      <c r="KUH2396" s="14"/>
      <c r="KUI2396" s="14"/>
      <c r="KUJ2396" s="14"/>
      <c r="KUK2396" s="14"/>
      <c r="KUL2396" s="14"/>
      <c r="KUM2396" s="14"/>
      <c r="KUN2396" s="14"/>
      <c r="KUO2396" s="14"/>
      <c r="KUP2396" s="14"/>
      <c r="KUQ2396" s="14"/>
      <c r="KUR2396" s="14"/>
      <c r="KUS2396" s="14"/>
      <c r="KUT2396" s="14"/>
      <c r="KUU2396" s="14"/>
      <c r="KUV2396" s="14"/>
      <c r="KUW2396" s="14"/>
      <c r="KUX2396" s="14"/>
      <c r="KUY2396" s="14"/>
      <c r="KUZ2396" s="14"/>
      <c r="KVA2396" s="14"/>
      <c r="KVB2396" s="14"/>
      <c r="KVC2396" s="14"/>
      <c r="KVD2396" s="14"/>
      <c r="KVE2396" s="14"/>
      <c r="KVF2396" s="14"/>
      <c r="KVG2396" s="14"/>
      <c r="KVH2396" s="14"/>
      <c r="KVI2396" s="14"/>
      <c r="KVJ2396" s="14"/>
      <c r="KVK2396" s="14"/>
      <c r="KVL2396" s="14"/>
      <c r="KVM2396" s="14"/>
      <c r="KVN2396" s="14"/>
      <c r="KVO2396" s="14"/>
      <c r="KVP2396" s="14"/>
      <c r="KVQ2396" s="14"/>
      <c r="KVR2396" s="14"/>
      <c r="KVS2396" s="14"/>
      <c r="KVT2396" s="14"/>
      <c r="KVU2396" s="14"/>
      <c r="KVV2396" s="14"/>
      <c r="KVW2396" s="14"/>
      <c r="KVX2396" s="14"/>
      <c r="KVY2396" s="14"/>
      <c r="KVZ2396" s="14"/>
      <c r="KWA2396" s="14"/>
      <c r="KWB2396" s="14"/>
      <c r="KWC2396" s="14"/>
      <c r="KWD2396" s="14"/>
      <c r="KWE2396" s="14"/>
      <c r="KWF2396" s="14"/>
      <c r="KWG2396" s="14"/>
      <c r="KWH2396" s="14"/>
      <c r="KWI2396" s="14"/>
      <c r="KWJ2396" s="14"/>
      <c r="KWK2396" s="14"/>
      <c r="KWL2396" s="14"/>
      <c r="KWM2396" s="14"/>
      <c r="KWN2396" s="14"/>
      <c r="KWO2396" s="14"/>
      <c r="KWP2396" s="14"/>
      <c r="KWQ2396" s="14"/>
      <c r="KWR2396" s="14"/>
      <c r="KWS2396" s="14"/>
      <c r="KWT2396" s="14"/>
      <c r="KWU2396" s="14"/>
      <c r="KWV2396" s="14"/>
      <c r="KWW2396" s="14"/>
      <c r="KWX2396" s="14"/>
      <c r="KWY2396" s="14"/>
      <c r="KWZ2396" s="14"/>
      <c r="KXA2396" s="14"/>
      <c r="KXB2396" s="14"/>
      <c r="KXC2396" s="14"/>
      <c r="KXD2396" s="14"/>
      <c r="KXE2396" s="14"/>
      <c r="KXF2396" s="14"/>
      <c r="KXG2396" s="14"/>
      <c r="KXH2396" s="14"/>
      <c r="KXI2396" s="14"/>
      <c r="KXJ2396" s="14"/>
      <c r="KXK2396" s="14"/>
      <c r="KXL2396" s="14"/>
      <c r="KXM2396" s="14"/>
      <c r="KXN2396" s="14"/>
      <c r="KXO2396" s="14"/>
      <c r="KXP2396" s="14"/>
      <c r="KXQ2396" s="14"/>
      <c r="KXR2396" s="14"/>
      <c r="KXS2396" s="14"/>
      <c r="KXT2396" s="14"/>
      <c r="KXU2396" s="14"/>
      <c r="KXV2396" s="14"/>
      <c r="KXW2396" s="14"/>
      <c r="KXX2396" s="14"/>
      <c r="KXY2396" s="14"/>
      <c r="KXZ2396" s="14"/>
      <c r="KYA2396" s="14"/>
      <c r="KYB2396" s="14"/>
      <c r="KYC2396" s="14"/>
      <c r="KYD2396" s="14"/>
      <c r="KYE2396" s="14"/>
      <c r="KYF2396" s="14"/>
      <c r="KYG2396" s="14"/>
      <c r="KYH2396" s="14"/>
      <c r="KYI2396" s="14"/>
      <c r="KYJ2396" s="14"/>
      <c r="KYK2396" s="14"/>
      <c r="KYL2396" s="14"/>
      <c r="KYM2396" s="14"/>
      <c r="KYN2396" s="14"/>
      <c r="KYO2396" s="14"/>
      <c r="KYP2396" s="14"/>
      <c r="KYQ2396" s="14"/>
      <c r="KYR2396" s="14"/>
      <c r="KYS2396" s="14"/>
      <c r="KYT2396" s="14"/>
      <c r="KYU2396" s="14"/>
      <c r="KYV2396" s="14"/>
      <c r="KYW2396" s="14"/>
      <c r="KYX2396" s="14"/>
      <c r="KYY2396" s="14"/>
      <c r="KYZ2396" s="14"/>
      <c r="KZA2396" s="14"/>
      <c r="KZB2396" s="14"/>
      <c r="KZC2396" s="14"/>
      <c r="KZD2396" s="14"/>
      <c r="KZE2396" s="14"/>
      <c r="KZF2396" s="14"/>
      <c r="KZG2396" s="14"/>
      <c r="KZH2396" s="14"/>
      <c r="KZI2396" s="14"/>
      <c r="KZJ2396" s="14"/>
      <c r="KZK2396" s="14"/>
      <c r="KZL2396" s="14"/>
      <c r="KZM2396" s="14"/>
      <c r="KZN2396" s="14"/>
      <c r="KZO2396" s="14"/>
      <c r="KZP2396" s="14"/>
      <c r="KZQ2396" s="14"/>
      <c r="KZR2396" s="14"/>
      <c r="KZS2396" s="14"/>
      <c r="KZT2396" s="14"/>
      <c r="KZU2396" s="14"/>
      <c r="KZV2396" s="14"/>
      <c r="KZW2396" s="14"/>
      <c r="KZX2396" s="14"/>
      <c r="KZY2396" s="14"/>
      <c r="KZZ2396" s="14"/>
      <c r="LAA2396" s="14"/>
      <c r="LAB2396" s="14"/>
      <c r="LAC2396" s="14"/>
      <c r="LAD2396" s="14"/>
      <c r="LAE2396" s="14"/>
      <c r="LAF2396" s="14"/>
      <c r="LAG2396" s="14"/>
      <c r="LAH2396" s="14"/>
      <c r="LAI2396" s="14"/>
      <c r="LAJ2396" s="14"/>
      <c r="LAK2396" s="14"/>
      <c r="LAL2396" s="14"/>
      <c r="LAM2396" s="14"/>
      <c r="LAN2396" s="14"/>
      <c r="LAO2396" s="14"/>
      <c r="LAP2396" s="14"/>
      <c r="LAQ2396" s="14"/>
      <c r="LAR2396" s="14"/>
      <c r="LAS2396" s="14"/>
      <c r="LAT2396" s="14"/>
      <c r="LAU2396" s="14"/>
      <c r="LAV2396" s="14"/>
      <c r="LAW2396" s="14"/>
      <c r="LAX2396" s="14"/>
      <c r="LAY2396" s="14"/>
      <c r="LAZ2396" s="14"/>
      <c r="LBA2396" s="14"/>
      <c r="LBB2396" s="14"/>
      <c r="LBC2396" s="14"/>
      <c r="LBD2396" s="14"/>
      <c r="LBE2396" s="14"/>
      <c r="LBF2396" s="14"/>
      <c r="LBG2396" s="14"/>
      <c r="LBH2396" s="14"/>
      <c r="LBI2396" s="14"/>
      <c r="LBJ2396" s="14"/>
      <c r="LBK2396" s="14"/>
      <c r="LBL2396" s="14"/>
      <c r="LBM2396" s="14"/>
      <c r="LBN2396" s="14"/>
      <c r="LBO2396" s="14"/>
      <c r="LBP2396" s="14"/>
      <c r="LBQ2396" s="14"/>
      <c r="LBR2396" s="14"/>
      <c r="LBS2396" s="14"/>
      <c r="LBT2396" s="14"/>
      <c r="LBU2396" s="14"/>
      <c r="LBV2396" s="14"/>
      <c r="LBW2396" s="14"/>
      <c r="LBX2396" s="14"/>
      <c r="LBY2396" s="14"/>
      <c r="LBZ2396" s="14"/>
      <c r="LCA2396" s="14"/>
      <c r="LCB2396" s="14"/>
      <c r="LCC2396" s="14"/>
      <c r="LCD2396" s="14"/>
      <c r="LCE2396" s="14"/>
      <c r="LCF2396" s="14"/>
      <c r="LCG2396" s="14"/>
      <c r="LCH2396" s="14"/>
      <c r="LCI2396" s="14"/>
      <c r="LCJ2396" s="14"/>
      <c r="LCK2396" s="14"/>
      <c r="LCL2396" s="14"/>
      <c r="LCM2396" s="14"/>
      <c r="LCN2396" s="14"/>
      <c r="LCO2396" s="14"/>
      <c r="LCP2396" s="14"/>
      <c r="LCQ2396" s="14"/>
      <c r="LCR2396" s="14"/>
      <c r="LCS2396" s="14"/>
      <c r="LCT2396" s="14"/>
      <c r="LCU2396" s="14"/>
      <c r="LCV2396" s="14"/>
      <c r="LCW2396" s="14"/>
      <c r="LCX2396" s="14"/>
      <c r="LCY2396" s="14"/>
      <c r="LCZ2396" s="14"/>
      <c r="LDA2396" s="14"/>
      <c r="LDB2396" s="14"/>
      <c r="LDC2396" s="14"/>
      <c r="LDD2396" s="14"/>
      <c r="LDE2396" s="14"/>
      <c r="LDF2396" s="14"/>
      <c r="LDG2396" s="14"/>
      <c r="LDH2396" s="14"/>
      <c r="LDI2396" s="14"/>
      <c r="LDJ2396" s="14"/>
      <c r="LDK2396" s="14"/>
      <c r="LDL2396" s="14"/>
      <c r="LDM2396" s="14"/>
      <c r="LDN2396" s="14"/>
      <c r="LDO2396" s="14"/>
      <c r="LDP2396" s="14"/>
      <c r="LDQ2396" s="14"/>
      <c r="LDR2396" s="14"/>
      <c r="LDS2396" s="14"/>
      <c r="LDT2396" s="14"/>
      <c r="LDU2396" s="14"/>
      <c r="LDV2396" s="14"/>
      <c r="LDW2396" s="14"/>
      <c r="LDX2396" s="14"/>
      <c r="LDY2396" s="14"/>
      <c r="LDZ2396" s="14"/>
      <c r="LEA2396" s="14"/>
      <c r="LEB2396" s="14"/>
      <c r="LEC2396" s="14"/>
      <c r="LED2396" s="14"/>
      <c r="LEE2396" s="14"/>
      <c r="LEF2396" s="14"/>
      <c r="LEG2396" s="14"/>
      <c r="LEH2396" s="14"/>
      <c r="LEI2396" s="14"/>
      <c r="LEJ2396" s="14"/>
      <c r="LEK2396" s="14"/>
      <c r="LEL2396" s="14"/>
      <c r="LEM2396" s="14"/>
      <c r="LEN2396" s="14"/>
      <c r="LEO2396" s="14"/>
      <c r="LEP2396" s="14"/>
      <c r="LEQ2396" s="14"/>
      <c r="LER2396" s="14"/>
      <c r="LES2396" s="14"/>
      <c r="LET2396" s="14"/>
      <c r="LEU2396" s="14"/>
      <c r="LEV2396" s="14"/>
      <c r="LEW2396" s="14"/>
      <c r="LEX2396" s="14"/>
      <c r="LEY2396" s="14"/>
      <c r="LEZ2396" s="14"/>
      <c r="LFA2396" s="14"/>
      <c r="LFB2396" s="14"/>
      <c r="LFC2396" s="14"/>
      <c r="LFD2396" s="14"/>
      <c r="LFE2396" s="14"/>
      <c r="LFF2396" s="14"/>
      <c r="LFG2396" s="14"/>
      <c r="LFH2396" s="14"/>
      <c r="LFI2396" s="14"/>
      <c r="LFJ2396" s="14"/>
      <c r="LFK2396" s="14"/>
      <c r="LFL2396" s="14"/>
      <c r="LFM2396" s="14"/>
      <c r="LFN2396" s="14"/>
      <c r="LFO2396" s="14"/>
      <c r="LFP2396" s="14"/>
      <c r="LFQ2396" s="14"/>
      <c r="LFR2396" s="14"/>
      <c r="LFS2396" s="14"/>
      <c r="LFT2396" s="14"/>
      <c r="LFU2396" s="14"/>
      <c r="LFV2396" s="14"/>
      <c r="LFW2396" s="14"/>
      <c r="LFX2396" s="14"/>
      <c r="LFY2396" s="14"/>
      <c r="LFZ2396" s="14"/>
      <c r="LGA2396" s="14"/>
      <c r="LGB2396" s="14"/>
      <c r="LGC2396" s="14"/>
      <c r="LGD2396" s="14"/>
      <c r="LGE2396" s="14"/>
      <c r="LGF2396" s="14"/>
      <c r="LGG2396" s="14"/>
      <c r="LGH2396" s="14"/>
      <c r="LGI2396" s="14"/>
      <c r="LGJ2396" s="14"/>
      <c r="LGK2396" s="14"/>
      <c r="LGL2396" s="14"/>
      <c r="LGM2396" s="14"/>
      <c r="LGN2396" s="14"/>
      <c r="LGO2396" s="14"/>
      <c r="LGP2396" s="14"/>
      <c r="LGQ2396" s="14"/>
      <c r="LGR2396" s="14"/>
      <c r="LGS2396" s="14"/>
      <c r="LGT2396" s="14"/>
      <c r="LGU2396" s="14"/>
      <c r="LGV2396" s="14"/>
      <c r="LGW2396" s="14"/>
      <c r="LGX2396" s="14"/>
      <c r="LGY2396" s="14"/>
      <c r="LGZ2396" s="14"/>
      <c r="LHA2396" s="14"/>
      <c r="LHB2396" s="14"/>
      <c r="LHC2396" s="14"/>
      <c r="LHD2396" s="14"/>
      <c r="LHE2396" s="14"/>
      <c r="LHF2396" s="14"/>
      <c r="LHG2396" s="14"/>
      <c r="LHH2396" s="14"/>
      <c r="LHI2396" s="14"/>
      <c r="LHJ2396" s="14"/>
      <c r="LHK2396" s="14"/>
      <c r="LHL2396" s="14"/>
      <c r="LHM2396" s="14"/>
      <c r="LHN2396" s="14"/>
      <c r="LHO2396" s="14"/>
      <c r="LHP2396" s="14"/>
      <c r="LHQ2396" s="14"/>
      <c r="LHR2396" s="14"/>
      <c r="LHS2396" s="14"/>
      <c r="LHT2396" s="14"/>
      <c r="LHU2396" s="14"/>
      <c r="LHV2396" s="14"/>
      <c r="LHW2396" s="14"/>
      <c r="LHX2396" s="14"/>
      <c r="LHY2396" s="14"/>
      <c r="LHZ2396" s="14"/>
      <c r="LIA2396" s="14"/>
      <c r="LIB2396" s="14"/>
      <c r="LIC2396" s="14"/>
      <c r="LID2396" s="14"/>
      <c r="LIE2396" s="14"/>
      <c r="LIF2396" s="14"/>
      <c r="LIG2396" s="14"/>
      <c r="LIH2396" s="14"/>
      <c r="LII2396" s="14"/>
      <c r="LIJ2396" s="14"/>
      <c r="LIK2396" s="14"/>
      <c r="LIL2396" s="14"/>
      <c r="LIM2396" s="14"/>
      <c r="LIN2396" s="14"/>
      <c r="LIO2396" s="14"/>
      <c r="LIP2396" s="14"/>
      <c r="LIQ2396" s="14"/>
      <c r="LIR2396" s="14"/>
      <c r="LIS2396" s="14"/>
      <c r="LIT2396" s="14"/>
      <c r="LIU2396" s="14"/>
      <c r="LIV2396" s="14"/>
      <c r="LIW2396" s="14"/>
      <c r="LIX2396" s="14"/>
      <c r="LIY2396" s="14"/>
      <c r="LIZ2396" s="14"/>
      <c r="LJA2396" s="14"/>
      <c r="LJB2396" s="14"/>
      <c r="LJC2396" s="14"/>
      <c r="LJD2396" s="14"/>
      <c r="LJE2396" s="14"/>
      <c r="LJF2396" s="14"/>
      <c r="LJG2396" s="14"/>
      <c r="LJH2396" s="14"/>
      <c r="LJI2396" s="14"/>
      <c r="LJJ2396" s="14"/>
      <c r="LJK2396" s="14"/>
      <c r="LJL2396" s="14"/>
      <c r="LJM2396" s="14"/>
      <c r="LJN2396" s="14"/>
      <c r="LJO2396" s="14"/>
      <c r="LJP2396" s="14"/>
      <c r="LJQ2396" s="14"/>
      <c r="LJR2396" s="14"/>
      <c r="LJS2396" s="14"/>
      <c r="LJT2396" s="14"/>
      <c r="LJU2396" s="14"/>
      <c r="LJV2396" s="14"/>
      <c r="LJW2396" s="14"/>
      <c r="LJX2396" s="14"/>
      <c r="LJY2396" s="14"/>
      <c r="LJZ2396" s="14"/>
      <c r="LKA2396" s="14"/>
      <c r="LKB2396" s="14"/>
      <c r="LKC2396" s="14"/>
      <c r="LKD2396" s="14"/>
      <c r="LKE2396" s="14"/>
      <c r="LKF2396" s="14"/>
      <c r="LKG2396" s="14"/>
      <c r="LKH2396" s="14"/>
      <c r="LKI2396" s="14"/>
      <c r="LKJ2396" s="14"/>
      <c r="LKK2396" s="14"/>
      <c r="LKL2396" s="14"/>
      <c r="LKM2396" s="14"/>
      <c r="LKN2396" s="14"/>
      <c r="LKO2396" s="14"/>
      <c r="LKP2396" s="14"/>
      <c r="LKQ2396" s="14"/>
      <c r="LKR2396" s="14"/>
      <c r="LKS2396" s="14"/>
      <c r="LKT2396" s="14"/>
      <c r="LKU2396" s="14"/>
      <c r="LKV2396" s="14"/>
      <c r="LKW2396" s="14"/>
      <c r="LKX2396" s="14"/>
      <c r="LKY2396" s="14"/>
      <c r="LKZ2396" s="14"/>
      <c r="LLA2396" s="14"/>
      <c r="LLB2396" s="14"/>
      <c r="LLC2396" s="14"/>
      <c r="LLD2396" s="14"/>
      <c r="LLE2396" s="14"/>
      <c r="LLF2396" s="14"/>
      <c r="LLG2396" s="14"/>
      <c r="LLH2396" s="14"/>
      <c r="LLI2396" s="14"/>
      <c r="LLJ2396" s="14"/>
      <c r="LLK2396" s="14"/>
      <c r="LLL2396" s="14"/>
      <c r="LLM2396" s="14"/>
      <c r="LLN2396" s="14"/>
      <c r="LLO2396" s="14"/>
      <c r="LLP2396" s="14"/>
      <c r="LLQ2396" s="14"/>
      <c r="LLR2396" s="14"/>
      <c r="LLS2396" s="14"/>
      <c r="LLT2396" s="14"/>
      <c r="LLU2396" s="14"/>
      <c r="LLV2396" s="14"/>
      <c r="LLW2396" s="14"/>
      <c r="LLX2396" s="14"/>
      <c r="LLY2396" s="14"/>
      <c r="LLZ2396" s="14"/>
      <c r="LMA2396" s="14"/>
      <c r="LMB2396" s="14"/>
      <c r="LMC2396" s="14"/>
      <c r="LMD2396" s="14"/>
      <c r="LME2396" s="14"/>
      <c r="LMF2396" s="14"/>
      <c r="LMG2396" s="14"/>
      <c r="LMH2396" s="14"/>
      <c r="LMI2396" s="14"/>
      <c r="LMJ2396" s="14"/>
      <c r="LMK2396" s="14"/>
      <c r="LML2396" s="14"/>
      <c r="LMM2396" s="14"/>
      <c r="LMN2396" s="14"/>
      <c r="LMO2396" s="14"/>
      <c r="LMP2396" s="14"/>
      <c r="LMQ2396" s="14"/>
      <c r="LMR2396" s="14"/>
      <c r="LMS2396" s="14"/>
      <c r="LMT2396" s="14"/>
      <c r="LMU2396" s="14"/>
      <c r="LMV2396" s="14"/>
      <c r="LMW2396" s="14"/>
      <c r="LMX2396" s="14"/>
      <c r="LMY2396" s="14"/>
      <c r="LMZ2396" s="14"/>
      <c r="LNA2396" s="14"/>
      <c r="LNB2396" s="14"/>
      <c r="LNC2396" s="14"/>
      <c r="LND2396" s="14"/>
      <c r="LNE2396" s="14"/>
      <c r="LNF2396" s="14"/>
      <c r="LNG2396" s="14"/>
      <c r="LNH2396" s="14"/>
      <c r="LNI2396" s="14"/>
      <c r="LNJ2396" s="14"/>
      <c r="LNK2396" s="14"/>
      <c r="LNL2396" s="14"/>
      <c r="LNM2396" s="14"/>
      <c r="LNN2396" s="14"/>
      <c r="LNO2396" s="14"/>
      <c r="LNP2396" s="14"/>
      <c r="LNQ2396" s="14"/>
      <c r="LNR2396" s="14"/>
      <c r="LNS2396" s="14"/>
      <c r="LNT2396" s="14"/>
      <c r="LNU2396" s="14"/>
      <c r="LNV2396" s="14"/>
      <c r="LNW2396" s="14"/>
      <c r="LNX2396" s="14"/>
      <c r="LNY2396" s="14"/>
      <c r="LNZ2396" s="14"/>
      <c r="LOA2396" s="14"/>
      <c r="LOB2396" s="14"/>
      <c r="LOC2396" s="14"/>
      <c r="LOD2396" s="14"/>
      <c r="LOE2396" s="14"/>
      <c r="LOF2396" s="14"/>
      <c r="LOG2396" s="14"/>
      <c r="LOH2396" s="14"/>
      <c r="LOI2396" s="14"/>
      <c r="LOJ2396" s="14"/>
      <c r="LOK2396" s="14"/>
      <c r="LOL2396" s="14"/>
      <c r="LOM2396" s="14"/>
      <c r="LON2396" s="14"/>
      <c r="LOO2396" s="14"/>
      <c r="LOP2396" s="14"/>
      <c r="LOQ2396" s="14"/>
      <c r="LOR2396" s="14"/>
      <c r="LOS2396" s="14"/>
      <c r="LOT2396" s="14"/>
      <c r="LOU2396" s="14"/>
      <c r="LOV2396" s="14"/>
      <c r="LOW2396" s="14"/>
      <c r="LOX2396" s="14"/>
      <c r="LOY2396" s="14"/>
      <c r="LOZ2396" s="14"/>
      <c r="LPA2396" s="14"/>
      <c r="LPB2396" s="14"/>
      <c r="LPC2396" s="14"/>
      <c r="LPD2396" s="14"/>
      <c r="LPE2396" s="14"/>
      <c r="LPF2396" s="14"/>
      <c r="LPG2396" s="14"/>
      <c r="LPH2396" s="14"/>
      <c r="LPI2396" s="14"/>
      <c r="LPJ2396" s="14"/>
      <c r="LPK2396" s="14"/>
      <c r="LPL2396" s="14"/>
      <c r="LPM2396" s="14"/>
      <c r="LPN2396" s="14"/>
      <c r="LPO2396" s="14"/>
      <c r="LPP2396" s="14"/>
      <c r="LPQ2396" s="14"/>
      <c r="LPR2396" s="14"/>
      <c r="LPS2396" s="14"/>
      <c r="LPT2396" s="14"/>
      <c r="LPU2396" s="14"/>
      <c r="LPV2396" s="14"/>
      <c r="LPW2396" s="14"/>
      <c r="LPX2396" s="14"/>
      <c r="LPY2396" s="14"/>
      <c r="LPZ2396" s="14"/>
      <c r="LQA2396" s="14"/>
      <c r="LQB2396" s="14"/>
      <c r="LQC2396" s="14"/>
      <c r="LQD2396" s="14"/>
      <c r="LQE2396" s="14"/>
      <c r="LQF2396" s="14"/>
      <c r="LQG2396" s="14"/>
      <c r="LQH2396" s="14"/>
      <c r="LQI2396" s="14"/>
      <c r="LQJ2396" s="14"/>
      <c r="LQK2396" s="14"/>
      <c r="LQL2396" s="14"/>
      <c r="LQM2396" s="14"/>
      <c r="LQN2396" s="14"/>
      <c r="LQO2396" s="14"/>
      <c r="LQP2396" s="14"/>
      <c r="LQQ2396" s="14"/>
      <c r="LQR2396" s="14"/>
      <c r="LQS2396" s="14"/>
      <c r="LQT2396" s="14"/>
      <c r="LQU2396" s="14"/>
      <c r="LQV2396" s="14"/>
      <c r="LQW2396" s="14"/>
      <c r="LQX2396" s="14"/>
      <c r="LQY2396" s="14"/>
      <c r="LQZ2396" s="14"/>
      <c r="LRA2396" s="14"/>
      <c r="LRB2396" s="14"/>
      <c r="LRC2396" s="14"/>
      <c r="LRD2396" s="14"/>
      <c r="LRE2396" s="14"/>
      <c r="LRF2396" s="14"/>
      <c r="LRG2396" s="14"/>
      <c r="LRH2396" s="14"/>
      <c r="LRI2396" s="14"/>
      <c r="LRJ2396" s="14"/>
      <c r="LRK2396" s="14"/>
      <c r="LRL2396" s="14"/>
      <c r="LRM2396" s="14"/>
      <c r="LRN2396" s="14"/>
      <c r="LRO2396" s="14"/>
      <c r="LRP2396" s="14"/>
      <c r="LRQ2396" s="14"/>
      <c r="LRR2396" s="14"/>
      <c r="LRS2396" s="14"/>
      <c r="LRT2396" s="14"/>
      <c r="LRU2396" s="14"/>
      <c r="LRV2396" s="14"/>
      <c r="LRW2396" s="14"/>
      <c r="LRX2396" s="14"/>
      <c r="LRY2396" s="14"/>
      <c r="LRZ2396" s="14"/>
      <c r="LSA2396" s="14"/>
      <c r="LSB2396" s="14"/>
      <c r="LSC2396" s="14"/>
      <c r="LSD2396" s="14"/>
      <c r="LSE2396" s="14"/>
      <c r="LSF2396" s="14"/>
      <c r="LSG2396" s="14"/>
      <c r="LSH2396" s="14"/>
      <c r="LSI2396" s="14"/>
      <c r="LSJ2396" s="14"/>
      <c r="LSK2396" s="14"/>
      <c r="LSL2396" s="14"/>
      <c r="LSM2396" s="14"/>
      <c r="LSN2396" s="14"/>
      <c r="LSO2396" s="14"/>
      <c r="LSP2396" s="14"/>
      <c r="LSQ2396" s="14"/>
      <c r="LSR2396" s="14"/>
      <c r="LSS2396" s="14"/>
      <c r="LST2396" s="14"/>
      <c r="LSU2396" s="14"/>
      <c r="LSV2396" s="14"/>
      <c r="LSW2396" s="14"/>
      <c r="LSX2396" s="14"/>
      <c r="LSY2396" s="14"/>
      <c r="LSZ2396" s="14"/>
      <c r="LTA2396" s="14"/>
      <c r="LTB2396" s="14"/>
      <c r="LTC2396" s="14"/>
      <c r="LTD2396" s="14"/>
      <c r="LTE2396" s="14"/>
      <c r="LTF2396" s="14"/>
      <c r="LTG2396" s="14"/>
      <c r="LTH2396" s="14"/>
      <c r="LTI2396" s="14"/>
      <c r="LTJ2396" s="14"/>
      <c r="LTK2396" s="14"/>
      <c r="LTL2396" s="14"/>
      <c r="LTM2396" s="14"/>
      <c r="LTN2396" s="14"/>
      <c r="LTO2396" s="14"/>
      <c r="LTP2396" s="14"/>
      <c r="LTQ2396" s="14"/>
      <c r="LTR2396" s="14"/>
      <c r="LTS2396" s="14"/>
      <c r="LTT2396" s="14"/>
      <c r="LTU2396" s="14"/>
      <c r="LTV2396" s="14"/>
      <c r="LTW2396" s="14"/>
      <c r="LTX2396" s="14"/>
      <c r="LTY2396" s="14"/>
      <c r="LTZ2396" s="14"/>
      <c r="LUA2396" s="14"/>
      <c r="LUB2396" s="14"/>
      <c r="LUC2396" s="14"/>
      <c r="LUD2396" s="14"/>
      <c r="LUE2396" s="14"/>
      <c r="LUF2396" s="14"/>
      <c r="LUG2396" s="14"/>
      <c r="LUH2396" s="14"/>
      <c r="LUI2396" s="14"/>
      <c r="LUJ2396" s="14"/>
      <c r="LUK2396" s="14"/>
      <c r="LUL2396" s="14"/>
      <c r="LUM2396" s="14"/>
      <c r="LUN2396" s="14"/>
      <c r="LUO2396" s="14"/>
      <c r="LUP2396" s="14"/>
      <c r="LUQ2396" s="14"/>
      <c r="LUR2396" s="14"/>
      <c r="LUS2396" s="14"/>
      <c r="LUT2396" s="14"/>
      <c r="LUU2396" s="14"/>
      <c r="LUV2396" s="14"/>
      <c r="LUW2396" s="14"/>
      <c r="LUX2396" s="14"/>
      <c r="LUY2396" s="14"/>
      <c r="LUZ2396" s="14"/>
      <c r="LVA2396" s="14"/>
      <c r="LVB2396" s="14"/>
      <c r="LVC2396" s="14"/>
      <c r="LVD2396" s="14"/>
      <c r="LVE2396" s="14"/>
      <c r="LVF2396" s="14"/>
      <c r="LVG2396" s="14"/>
      <c r="LVH2396" s="14"/>
      <c r="LVI2396" s="14"/>
      <c r="LVJ2396" s="14"/>
      <c r="LVK2396" s="14"/>
      <c r="LVL2396" s="14"/>
      <c r="LVM2396" s="14"/>
      <c r="LVN2396" s="14"/>
      <c r="LVO2396" s="14"/>
      <c r="LVP2396" s="14"/>
      <c r="LVQ2396" s="14"/>
      <c r="LVR2396" s="14"/>
      <c r="LVS2396" s="14"/>
      <c r="LVT2396" s="14"/>
      <c r="LVU2396" s="14"/>
      <c r="LVV2396" s="14"/>
      <c r="LVW2396" s="14"/>
      <c r="LVX2396" s="14"/>
      <c r="LVY2396" s="14"/>
      <c r="LVZ2396" s="14"/>
      <c r="LWA2396" s="14"/>
      <c r="LWB2396" s="14"/>
      <c r="LWC2396" s="14"/>
      <c r="LWD2396" s="14"/>
      <c r="LWE2396" s="14"/>
      <c r="LWF2396" s="14"/>
      <c r="LWG2396" s="14"/>
      <c r="LWH2396" s="14"/>
      <c r="LWI2396" s="14"/>
      <c r="LWJ2396" s="14"/>
      <c r="LWK2396" s="14"/>
      <c r="LWL2396" s="14"/>
      <c r="LWM2396" s="14"/>
      <c r="LWN2396" s="14"/>
      <c r="LWO2396" s="14"/>
      <c r="LWP2396" s="14"/>
      <c r="LWQ2396" s="14"/>
      <c r="LWR2396" s="14"/>
      <c r="LWS2396" s="14"/>
      <c r="LWT2396" s="14"/>
      <c r="LWU2396" s="14"/>
      <c r="LWV2396" s="14"/>
      <c r="LWW2396" s="14"/>
      <c r="LWX2396" s="14"/>
      <c r="LWY2396" s="14"/>
      <c r="LWZ2396" s="14"/>
      <c r="LXA2396" s="14"/>
      <c r="LXB2396" s="14"/>
      <c r="LXC2396" s="14"/>
      <c r="LXD2396" s="14"/>
      <c r="LXE2396" s="14"/>
      <c r="LXF2396" s="14"/>
      <c r="LXG2396" s="14"/>
      <c r="LXH2396" s="14"/>
      <c r="LXI2396" s="14"/>
      <c r="LXJ2396" s="14"/>
      <c r="LXK2396" s="14"/>
      <c r="LXL2396" s="14"/>
      <c r="LXM2396" s="14"/>
      <c r="LXN2396" s="14"/>
      <c r="LXO2396" s="14"/>
      <c r="LXP2396" s="14"/>
      <c r="LXQ2396" s="14"/>
      <c r="LXR2396" s="14"/>
      <c r="LXS2396" s="14"/>
      <c r="LXT2396" s="14"/>
      <c r="LXU2396" s="14"/>
      <c r="LXV2396" s="14"/>
      <c r="LXW2396" s="14"/>
      <c r="LXX2396" s="14"/>
      <c r="LXY2396" s="14"/>
      <c r="LXZ2396" s="14"/>
      <c r="LYA2396" s="14"/>
      <c r="LYB2396" s="14"/>
      <c r="LYC2396" s="14"/>
      <c r="LYD2396" s="14"/>
      <c r="LYE2396" s="14"/>
      <c r="LYF2396" s="14"/>
      <c r="LYG2396" s="14"/>
      <c r="LYH2396" s="14"/>
      <c r="LYI2396" s="14"/>
      <c r="LYJ2396" s="14"/>
      <c r="LYK2396" s="14"/>
      <c r="LYL2396" s="14"/>
      <c r="LYM2396" s="14"/>
      <c r="LYN2396" s="14"/>
      <c r="LYO2396" s="14"/>
      <c r="LYP2396" s="14"/>
      <c r="LYQ2396" s="14"/>
      <c r="LYR2396" s="14"/>
      <c r="LYS2396" s="14"/>
      <c r="LYT2396" s="14"/>
      <c r="LYU2396" s="14"/>
      <c r="LYV2396" s="14"/>
      <c r="LYW2396" s="14"/>
      <c r="LYX2396" s="14"/>
      <c r="LYY2396" s="14"/>
      <c r="LYZ2396" s="14"/>
      <c r="LZA2396" s="14"/>
      <c r="LZB2396" s="14"/>
      <c r="LZC2396" s="14"/>
      <c r="LZD2396" s="14"/>
      <c r="LZE2396" s="14"/>
      <c r="LZF2396" s="14"/>
      <c r="LZG2396" s="14"/>
      <c r="LZH2396" s="14"/>
      <c r="LZI2396" s="14"/>
      <c r="LZJ2396" s="14"/>
      <c r="LZK2396" s="14"/>
      <c r="LZL2396" s="14"/>
      <c r="LZM2396" s="14"/>
      <c r="LZN2396" s="14"/>
      <c r="LZO2396" s="14"/>
      <c r="LZP2396" s="14"/>
      <c r="LZQ2396" s="14"/>
      <c r="LZR2396" s="14"/>
      <c r="LZS2396" s="14"/>
      <c r="LZT2396" s="14"/>
      <c r="LZU2396" s="14"/>
      <c r="LZV2396" s="14"/>
      <c r="LZW2396" s="14"/>
      <c r="LZX2396" s="14"/>
      <c r="LZY2396" s="14"/>
      <c r="LZZ2396" s="14"/>
      <c r="MAA2396" s="14"/>
      <c r="MAB2396" s="14"/>
      <c r="MAC2396" s="14"/>
      <c r="MAD2396" s="14"/>
      <c r="MAE2396" s="14"/>
      <c r="MAF2396" s="14"/>
      <c r="MAG2396" s="14"/>
      <c r="MAH2396" s="14"/>
      <c r="MAI2396" s="14"/>
      <c r="MAJ2396" s="14"/>
      <c r="MAK2396" s="14"/>
      <c r="MAL2396" s="14"/>
      <c r="MAM2396" s="14"/>
      <c r="MAN2396" s="14"/>
      <c r="MAO2396" s="14"/>
      <c r="MAP2396" s="14"/>
      <c r="MAQ2396" s="14"/>
      <c r="MAR2396" s="14"/>
      <c r="MAS2396" s="14"/>
      <c r="MAT2396" s="14"/>
      <c r="MAU2396" s="14"/>
      <c r="MAV2396" s="14"/>
      <c r="MAW2396" s="14"/>
      <c r="MAX2396" s="14"/>
      <c r="MAY2396" s="14"/>
      <c r="MAZ2396" s="14"/>
      <c r="MBA2396" s="14"/>
      <c r="MBB2396" s="14"/>
      <c r="MBC2396" s="14"/>
      <c r="MBD2396" s="14"/>
      <c r="MBE2396" s="14"/>
      <c r="MBF2396" s="14"/>
      <c r="MBG2396" s="14"/>
      <c r="MBH2396" s="14"/>
      <c r="MBI2396" s="14"/>
      <c r="MBJ2396" s="14"/>
      <c r="MBK2396" s="14"/>
      <c r="MBL2396" s="14"/>
      <c r="MBM2396" s="14"/>
      <c r="MBN2396" s="14"/>
      <c r="MBO2396" s="14"/>
      <c r="MBP2396" s="14"/>
      <c r="MBQ2396" s="14"/>
      <c r="MBR2396" s="14"/>
      <c r="MBS2396" s="14"/>
      <c r="MBT2396" s="14"/>
      <c r="MBU2396" s="14"/>
      <c r="MBV2396" s="14"/>
      <c r="MBW2396" s="14"/>
      <c r="MBX2396" s="14"/>
      <c r="MBY2396" s="14"/>
      <c r="MBZ2396" s="14"/>
      <c r="MCA2396" s="14"/>
      <c r="MCB2396" s="14"/>
      <c r="MCC2396" s="14"/>
      <c r="MCD2396" s="14"/>
      <c r="MCE2396" s="14"/>
      <c r="MCF2396" s="14"/>
      <c r="MCG2396" s="14"/>
      <c r="MCH2396" s="14"/>
      <c r="MCI2396" s="14"/>
      <c r="MCJ2396" s="14"/>
      <c r="MCK2396" s="14"/>
      <c r="MCL2396" s="14"/>
      <c r="MCM2396" s="14"/>
      <c r="MCN2396" s="14"/>
      <c r="MCO2396" s="14"/>
      <c r="MCP2396" s="14"/>
      <c r="MCQ2396" s="14"/>
      <c r="MCR2396" s="14"/>
      <c r="MCS2396" s="14"/>
      <c r="MCT2396" s="14"/>
      <c r="MCU2396" s="14"/>
      <c r="MCV2396" s="14"/>
      <c r="MCW2396" s="14"/>
      <c r="MCX2396" s="14"/>
      <c r="MCY2396" s="14"/>
      <c r="MCZ2396" s="14"/>
      <c r="MDA2396" s="14"/>
      <c r="MDB2396" s="14"/>
      <c r="MDC2396" s="14"/>
      <c r="MDD2396" s="14"/>
      <c r="MDE2396" s="14"/>
      <c r="MDF2396" s="14"/>
      <c r="MDG2396" s="14"/>
      <c r="MDH2396" s="14"/>
      <c r="MDI2396" s="14"/>
      <c r="MDJ2396" s="14"/>
      <c r="MDK2396" s="14"/>
      <c r="MDL2396" s="14"/>
      <c r="MDM2396" s="14"/>
      <c r="MDN2396" s="14"/>
      <c r="MDO2396" s="14"/>
      <c r="MDP2396" s="14"/>
      <c r="MDQ2396" s="14"/>
      <c r="MDR2396" s="14"/>
      <c r="MDS2396" s="14"/>
      <c r="MDT2396" s="14"/>
      <c r="MDU2396" s="14"/>
      <c r="MDV2396" s="14"/>
      <c r="MDW2396" s="14"/>
      <c r="MDX2396" s="14"/>
      <c r="MDY2396" s="14"/>
      <c r="MDZ2396" s="14"/>
      <c r="MEA2396" s="14"/>
      <c r="MEB2396" s="14"/>
      <c r="MEC2396" s="14"/>
      <c r="MED2396" s="14"/>
      <c r="MEE2396" s="14"/>
      <c r="MEF2396" s="14"/>
      <c r="MEG2396" s="14"/>
      <c r="MEH2396" s="14"/>
      <c r="MEI2396" s="14"/>
      <c r="MEJ2396" s="14"/>
      <c r="MEK2396" s="14"/>
      <c r="MEL2396" s="14"/>
      <c r="MEM2396" s="14"/>
      <c r="MEN2396" s="14"/>
      <c r="MEO2396" s="14"/>
      <c r="MEP2396" s="14"/>
      <c r="MEQ2396" s="14"/>
      <c r="MER2396" s="14"/>
      <c r="MES2396" s="14"/>
      <c r="MET2396" s="14"/>
      <c r="MEU2396" s="14"/>
      <c r="MEV2396" s="14"/>
      <c r="MEW2396" s="14"/>
      <c r="MEX2396" s="14"/>
      <c r="MEY2396" s="14"/>
      <c r="MEZ2396" s="14"/>
      <c r="MFA2396" s="14"/>
      <c r="MFB2396" s="14"/>
      <c r="MFC2396" s="14"/>
      <c r="MFD2396" s="14"/>
      <c r="MFE2396" s="14"/>
      <c r="MFF2396" s="14"/>
      <c r="MFG2396" s="14"/>
      <c r="MFH2396" s="14"/>
      <c r="MFI2396" s="14"/>
      <c r="MFJ2396" s="14"/>
      <c r="MFK2396" s="14"/>
      <c r="MFL2396" s="14"/>
      <c r="MFM2396" s="14"/>
      <c r="MFN2396" s="14"/>
      <c r="MFO2396" s="14"/>
      <c r="MFP2396" s="14"/>
      <c r="MFQ2396" s="14"/>
      <c r="MFR2396" s="14"/>
      <c r="MFS2396" s="14"/>
      <c r="MFT2396" s="14"/>
      <c r="MFU2396" s="14"/>
      <c r="MFV2396" s="14"/>
      <c r="MFW2396" s="14"/>
      <c r="MFX2396" s="14"/>
      <c r="MFY2396" s="14"/>
      <c r="MFZ2396" s="14"/>
      <c r="MGA2396" s="14"/>
      <c r="MGB2396" s="14"/>
      <c r="MGC2396" s="14"/>
      <c r="MGD2396" s="14"/>
      <c r="MGE2396" s="14"/>
      <c r="MGF2396" s="14"/>
      <c r="MGG2396" s="14"/>
      <c r="MGH2396" s="14"/>
      <c r="MGI2396" s="14"/>
      <c r="MGJ2396" s="14"/>
      <c r="MGK2396" s="14"/>
      <c r="MGL2396" s="14"/>
      <c r="MGM2396" s="14"/>
      <c r="MGN2396" s="14"/>
      <c r="MGO2396" s="14"/>
      <c r="MGP2396" s="14"/>
      <c r="MGQ2396" s="14"/>
      <c r="MGR2396" s="14"/>
      <c r="MGS2396" s="14"/>
      <c r="MGT2396" s="14"/>
      <c r="MGU2396" s="14"/>
      <c r="MGV2396" s="14"/>
      <c r="MGW2396" s="14"/>
      <c r="MGX2396" s="14"/>
      <c r="MGY2396" s="14"/>
      <c r="MGZ2396" s="14"/>
      <c r="MHA2396" s="14"/>
      <c r="MHB2396" s="14"/>
      <c r="MHC2396" s="14"/>
      <c r="MHD2396" s="14"/>
      <c r="MHE2396" s="14"/>
      <c r="MHF2396" s="14"/>
      <c r="MHG2396" s="14"/>
      <c r="MHH2396" s="14"/>
      <c r="MHI2396" s="14"/>
      <c r="MHJ2396" s="14"/>
      <c r="MHK2396" s="14"/>
      <c r="MHL2396" s="14"/>
      <c r="MHM2396" s="14"/>
      <c r="MHN2396" s="14"/>
      <c r="MHO2396" s="14"/>
      <c r="MHP2396" s="14"/>
      <c r="MHQ2396" s="14"/>
      <c r="MHR2396" s="14"/>
      <c r="MHS2396" s="14"/>
      <c r="MHT2396" s="14"/>
      <c r="MHU2396" s="14"/>
      <c r="MHV2396" s="14"/>
      <c r="MHW2396" s="14"/>
      <c r="MHX2396" s="14"/>
      <c r="MHY2396" s="14"/>
      <c r="MHZ2396" s="14"/>
      <c r="MIA2396" s="14"/>
      <c r="MIB2396" s="14"/>
      <c r="MIC2396" s="14"/>
      <c r="MID2396" s="14"/>
      <c r="MIE2396" s="14"/>
      <c r="MIF2396" s="14"/>
      <c r="MIG2396" s="14"/>
      <c r="MIH2396" s="14"/>
      <c r="MII2396" s="14"/>
      <c r="MIJ2396" s="14"/>
      <c r="MIK2396" s="14"/>
      <c r="MIL2396" s="14"/>
      <c r="MIM2396" s="14"/>
      <c r="MIN2396" s="14"/>
      <c r="MIO2396" s="14"/>
      <c r="MIP2396" s="14"/>
      <c r="MIQ2396" s="14"/>
      <c r="MIR2396" s="14"/>
      <c r="MIS2396" s="14"/>
      <c r="MIT2396" s="14"/>
      <c r="MIU2396" s="14"/>
      <c r="MIV2396" s="14"/>
      <c r="MIW2396" s="14"/>
      <c r="MIX2396" s="14"/>
      <c r="MIY2396" s="14"/>
      <c r="MIZ2396" s="14"/>
      <c r="MJA2396" s="14"/>
      <c r="MJB2396" s="14"/>
      <c r="MJC2396" s="14"/>
      <c r="MJD2396" s="14"/>
      <c r="MJE2396" s="14"/>
      <c r="MJF2396" s="14"/>
      <c r="MJG2396" s="14"/>
      <c r="MJH2396" s="14"/>
      <c r="MJI2396" s="14"/>
      <c r="MJJ2396" s="14"/>
      <c r="MJK2396" s="14"/>
      <c r="MJL2396" s="14"/>
      <c r="MJM2396" s="14"/>
      <c r="MJN2396" s="14"/>
      <c r="MJO2396" s="14"/>
      <c r="MJP2396" s="14"/>
      <c r="MJQ2396" s="14"/>
      <c r="MJR2396" s="14"/>
      <c r="MJS2396" s="14"/>
      <c r="MJT2396" s="14"/>
      <c r="MJU2396" s="14"/>
      <c r="MJV2396" s="14"/>
      <c r="MJW2396" s="14"/>
      <c r="MJX2396" s="14"/>
      <c r="MJY2396" s="14"/>
      <c r="MJZ2396" s="14"/>
      <c r="MKA2396" s="14"/>
      <c r="MKB2396" s="14"/>
      <c r="MKC2396" s="14"/>
      <c r="MKD2396" s="14"/>
      <c r="MKE2396" s="14"/>
      <c r="MKF2396" s="14"/>
      <c r="MKG2396" s="14"/>
      <c r="MKH2396" s="14"/>
      <c r="MKI2396" s="14"/>
      <c r="MKJ2396" s="14"/>
      <c r="MKK2396" s="14"/>
      <c r="MKL2396" s="14"/>
      <c r="MKM2396" s="14"/>
      <c r="MKN2396" s="14"/>
      <c r="MKO2396" s="14"/>
      <c r="MKP2396" s="14"/>
      <c r="MKQ2396" s="14"/>
      <c r="MKR2396" s="14"/>
      <c r="MKS2396" s="14"/>
      <c r="MKT2396" s="14"/>
      <c r="MKU2396" s="14"/>
      <c r="MKV2396" s="14"/>
      <c r="MKW2396" s="14"/>
      <c r="MKX2396" s="14"/>
      <c r="MKY2396" s="14"/>
      <c r="MKZ2396" s="14"/>
      <c r="MLA2396" s="14"/>
      <c r="MLB2396" s="14"/>
      <c r="MLC2396" s="14"/>
      <c r="MLD2396" s="14"/>
      <c r="MLE2396" s="14"/>
      <c r="MLF2396" s="14"/>
      <c r="MLG2396" s="14"/>
      <c r="MLH2396" s="14"/>
      <c r="MLI2396" s="14"/>
      <c r="MLJ2396" s="14"/>
      <c r="MLK2396" s="14"/>
      <c r="MLL2396" s="14"/>
      <c r="MLM2396" s="14"/>
      <c r="MLN2396" s="14"/>
      <c r="MLO2396" s="14"/>
      <c r="MLP2396" s="14"/>
      <c r="MLQ2396" s="14"/>
      <c r="MLR2396" s="14"/>
      <c r="MLS2396" s="14"/>
      <c r="MLT2396" s="14"/>
      <c r="MLU2396" s="14"/>
      <c r="MLV2396" s="14"/>
      <c r="MLW2396" s="14"/>
      <c r="MLX2396" s="14"/>
      <c r="MLY2396" s="14"/>
      <c r="MLZ2396" s="14"/>
      <c r="MMA2396" s="14"/>
      <c r="MMB2396" s="14"/>
      <c r="MMC2396" s="14"/>
      <c r="MMD2396" s="14"/>
      <c r="MME2396" s="14"/>
      <c r="MMF2396" s="14"/>
      <c r="MMG2396" s="14"/>
      <c r="MMH2396" s="14"/>
      <c r="MMI2396" s="14"/>
      <c r="MMJ2396" s="14"/>
      <c r="MMK2396" s="14"/>
      <c r="MML2396" s="14"/>
      <c r="MMM2396" s="14"/>
      <c r="MMN2396" s="14"/>
      <c r="MMO2396" s="14"/>
      <c r="MMP2396" s="14"/>
      <c r="MMQ2396" s="14"/>
      <c r="MMR2396" s="14"/>
      <c r="MMS2396" s="14"/>
      <c r="MMT2396" s="14"/>
      <c r="MMU2396" s="14"/>
      <c r="MMV2396" s="14"/>
      <c r="MMW2396" s="14"/>
      <c r="MMX2396" s="14"/>
      <c r="MMY2396" s="14"/>
      <c r="MMZ2396" s="14"/>
      <c r="MNA2396" s="14"/>
      <c r="MNB2396" s="14"/>
      <c r="MNC2396" s="14"/>
      <c r="MND2396" s="14"/>
      <c r="MNE2396" s="14"/>
      <c r="MNF2396" s="14"/>
      <c r="MNG2396" s="14"/>
      <c r="MNH2396" s="14"/>
      <c r="MNI2396" s="14"/>
      <c r="MNJ2396" s="14"/>
      <c r="MNK2396" s="14"/>
      <c r="MNL2396" s="14"/>
      <c r="MNM2396" s="14"/>
      <c r="MNN2396" s="14"/>
      <c r="MNO2396" s="14"/>
      <c r="MNP2396" s="14"/>
      <c r="MNQ2396" s="14"/>
      <c r="MNR2396" s="14"/>
      <c r="MNS2396" s="14"/>
      <c r="MNT2396" s="14"/>
      <c r="MNU2396" s="14"/>
      <c r="MNV2396" s="14"/>
      <c r="MNW2396" s="14"/>
      <c r="MNX2396" s="14"/>
      <c r="MNY2396" s="14"/>
      <c r="MNZ2396" s="14"/>
      <c r="MOA2396" s="14"/>
      <c r="MOB2396" s="14"/>
      <c r="MOC2396" s="14"/>
      <c r="MOD2396" s="14"/>
      <c r="MOE2396" s="14"/>
      <c r="MOF2396" s="14"/>
      <c r="MOG2396" s="14"/>
      <c r="MOH2396" s="14"/>
      <c r="MOI2396" s="14"/>
      <c r="MOJ2396" s="14"/>
      <c r="MOK2396" s="14"/>
      <c r="MOL2396" s="14"/>
      <c r="MOM2396" s="14"/>
      <c r="MON2396" s="14"/>
      <c r="MOO2396" s="14"/>
      <c r="MOP2396" s="14"/>
      <c r="MOQ2396" s="14"/>
      <c r="MOR2396" s="14"/>
      <c r="MOS2396" s="14"/>
      <c r="MOT2396" s="14"/>
      <c r="MOU2396" s="14"/>
      <c r="MOV2396" s="14"/>
      <c r="MOW2396" s="14"/>
      <c r="MOX2396" s="14"/>
      <c r="MOY2396" s="14"/>
      <c r="MOZ2396" s="14"/>
      <c r="MPA2396" s="14"/>
      <c r="MPB2396" s="14"/>
      <c r="MPC2396" s="14"/>
      <c r="MPD2396" s="14"/>
      <c r="MPE2396" s="14"/>
      <c r="MPF2396" s="14"/>
      <c r="MPG2396" s="14"/>
      <c r="MPH2396" s="14"/>
      <c r="MPI2396" s="14"/>
      <c r="MPJ2396" s="14"/>
      <c r="MPK2396" s="14"/>
      <c r="MPL2396" s="14"/>
      <c r="MPM2396" s="14"/>
      <c r="MPN2396" s="14"/>
      <c r="MPO2396" s="14"/>
      <c r="MPP2396" s="14"/>
      <c r="MPQ2396" s="14"/>
      <c r="MPR2396" s="14"/>
      <c r="MPS2396" s="14"/>
      <c r="MPT2396" s="14"/>
      <c r="MPU2396" s="14"/>
      <c r="MPV2396" s="14"/>
      <c r="MPW2396" s="14"/>
      <c r="MPX2396" s="14"/>
      <c r="MPY2396" s="14"/>
      <c r="MPZ2396" s="14"/>
      <c r="MQA2396" s="14"/>
      <c r="MQB2396" s="14"/>
      <c r="MQC2396" s="14"/>
      <c r="MQD2396" s="14"/>
      <c r="MQE2396" s="14"/>
      <c r="MQF2396" s="14"/>
      <c r="MQG2396" s="14"/>
      <c r="MQH2396" s="14"/>
      <c r="MQI2396" s="14"/>
      <c r="MQJ2396" s="14"/>
      <c r="MQK2396" s="14"/>
      <c r="MQL2396" s="14"/>
      <c r="MQM2396" s="14"/>
      <c r="MQN2396" s="14"/>
      <c r="MQO2396" s="14"/>
      <c r="MQP2396" s="14"/>
      <c r="MQQ2396" s="14"/>
      <c r="MQR2396" s="14"/>
      <c r="MQS2396" s="14"/>
      <c r="MQT2396" s="14"/>
      <c r="MQU2396" s="14"/>
      <c r="MQV2396" s="14"/>
      <c r="MQW2396" s="14"/>
      <c r="MQX2396" s="14"/>
      <c r="MQY2396" s="14"/>
      <c r="MQZ2396" s="14"/>
      <c r="MRA2396" s="14"/>
      <c r="MRB2396" s="14"/>
      <c r="MRC2396" s="14"/>
      <c r="MRD2396" s="14"/>
      <c r="MRE2396" s="14"/>
      <c r="MRF2396" s="14"/>
      <c r="MRG2396" s="14"/>
      <c r="MRH2396" s="14"/>
      <c r="MRI2396" s="14"/>
      <c r="MRJ2396" s="14"/>
      <c r="MRK2396" s="14"/>
      <c r="MRL2396" s="14"/>
      <c r="MRM2396" s="14"/>
      <c r="MRN2396" s="14"/>
      <c r="MRO2396" s="14"/>
      <c r="MRP2396" s="14"/>
      <c r="MRQ2396" s="14"/>
      <c r="MRR2396" s="14"/>
      <c r="MRS2396" s="14"/>
      <c r="MRT2396" s="14"/>
      <c r="MRU2396" s="14"/>
      <c r="MRV2396" s="14"/>
      <c r="MRW2396" s="14"/>
      <c r="MRX2396" s="14"/>
      <c r="MRY2396" s="14"/>
      <c r="MRZ2396" s="14"/>
      <c r="MSA2396" s="14"/>
      <c r="MSB2396" s="14"/>
      <c r="MSC2396" s="14"/>
      <c r="MSD2396" s="14"/>
      <c r="MSE2396" s="14"/>
      <c r="MSF2396" s="14"/>
      <c r="MSG2396" s="14"/>
      <c r="MSH2396" s="14"/>
      <c r="MSI2396" s="14"/>
      <c r="MSJ2396" s="14"/>
      <c r="MSK2396" s="14"/>
      <c r="MSL2396" s="14"/>
      <c r="MSM2396" s="14"/>
      <c r="MSN2396" s="14"/>
      <c r="MSO2396" s="14"/>
      <c r="MSP2396" s="14"/>
      <c r="MSQ2396" s="14"/>
      <c r="MSR2396" s="14"/>
      <c r="MSS2396" s="14"/>
      <c r="MST2396" s="14"/>
      <c r="MSU2396" s="14"/>
      <c r="MSV2396" s="14"/>
      <c r="MSW2396" s="14"/>
      <c r="MSX2396" s="14"/>
      <c r="MSY2396" s="14"/>
      <c r="MSZ2396" s="14"/>
      <c r="MTA2396" s="14"/>
      <c r="MTB2396" s="14"/>
      <c r="MTC2396" s="14"/>
      <c r="MTD2396" s="14"/>
      <c r="MTE2396" s="14"/>
      <c r="MTF2396" s="14"/>
      <c r="MTG2396" s="14"/>
      <c r="MTH2396" s="14"/>
      <c r="MTI2396" s="14"/>
      <c r="MTJ2396" s="14"/>
      <c r="MTK2396" s="14"/>
      <c r="MTL2396" s="14"/>
      <c r="MTM2396" s="14"/>
      <c r="MTN2396" s="14"/>
      <c r="MTO2396" s="14"/>
      <c r="MTP2396" s="14"/>
      <c r="MTQ2396" s="14"/>
      <c r="MTR2396" s="14"/>
      <c r="MTS2396" s="14"/>
      <c r="MTT2396" s="14"/>
      <c r="MTU2396" s="14"/>
      <c r="MTV2396" s="14"/>
      <c r="MTW2396" s="14"/>
      <c r="MTX2396" s="14"/>
      <c r="MTY2396" s="14"/>
      <c r="MTZ2396" s="14"/>
      <c r="MUA2396" s="14"/>
      <c r="MUB2396" s="14"/>
      <c r="MUC2396" s="14"/>
      <c r="MUD2396" s="14"/>
      <c r="MUE2396" s="14"/>
      <c r="MUF2396" s="14"/>
      <c r="MUG2396" s="14"/>
      <c r="MUH2396" s="14"/>
      <c r="MUI2396" s="14"/>
      <c r="MUJ2396" s="14"/>
      <c r="MUK2396" s="14"/>
      <c r="MUL2396" s="14"/>
      <c r="MUM2396" s="14"/>
      <c r="MUN2396" s="14"/>
      <c r="MUO2396" s="14"/>
      <c r="MUP2396" s="14"/>
      <c r="MUQ2396" s="14"/>
      <c r="MUR2396" s="14"/>
      <c r="MUS2396" s="14"/>
      <c r="MUT2396" s="14"/>
      <c r="MUU2396" s="14"/>
      <c r="MUV2396" s="14"/>
      <c r="MUW2396" s="14"/>
      <c r="MUX2396" s="14"/>
      <c r="MUY2396" s="14"/>
      <c r="MUZ2396" s="14"/>
      <c r="MVA2396" s="14"/>
      <c r="MVB2396" s="14"/>
      <c r="MVC2396" s="14"/>
      <c r="MVD2396" s="14"/>
      <c r="MVE2396" s="14"/>
      <c r="MVF2396" s="14"/>
      <c r="MVG2396" s="14"/>
      <c r="MVH2396" s="14"/>
      <c r="MVI2396" s="14"/>
      <c r="MVJ2396" s="14"/>
      <c r="MVK2396" s="14"/>
      <c r="MVL2396" s="14"/>
      <c r="MVM2396" s="14"/>
      <c r="MVN2396" s="14"/>
      <c r="MVO2396" s="14"/>
      <c r="MVP2396" s="14"/>
      <c r="MVQ2396" s="14"/>
      <c r="MVR2396" s="14"/>
      <c r="MVS2396" s="14"/>
      <c r="MVT2396" s="14"/>
      <c r="MVU2396" s="14"/>
      <c r="MVV2396" s="14"/>
      <c r="MVW2396" s="14"/>
      <c r="MVX2396" s="14"/>
      <c r="MVY2396" s="14"/>
      <c r="MVZ2396" s="14"/>
      <c r="MWA2396" s="14"/>
      <c r="MWB2396" s="14"/>
      <c r="MWC2396" s="14"/>
      <c r="MWD2396" s="14"/>
      <c r="MWE2396" s="14"/>
      <c r="MWF2396" s="14"/>
      <c r="MWG2396" s="14"/>
      <c r="MWH2396" s="14"/>
      <c r="MWI2396" s="14"/>
      <c r="MWJ2396" s="14"/>
      <c r="MWK2396" s="14"/>
      <c r="MWL2396" s="14"/>
      <c r="MWM2396" s="14"/>
      <c r="MWN2396" s="14"/>
      <c r="MWO2396" s="14"/>
      <c r="MWP2396" s="14"/>
      <c r="MWQ2396" s="14"/>
      <c r="MWR2396" s="14"/>
      <c r="MWS2396" s="14"/>
      <c r="MWT2396" s="14"/>
      <c r="MWU2396" s="14"/>
      <c r="MWV2396" s="14"/>
      <c r="MWW2396" s="14"/>
      <c r="MWX2396" s="14"/>
      <c r="MWY2396" s="14"/>
      <c r="MWZ2396" s="14"/>
      <c r="MXA2396" s="14"/>
      <c r="MXB2396" s="14"/>
      <c r="MXC2396" s="14"/>
      <c r="MXD2396" s="14"/>
      <c r="MXE2396" s="14"/>
      <c r="MXF2396" s="14"/>
      <c r="MXG2396" s="14"/>
      <c r="MXH2396" s="14"/>
      <c r="MXI2396" s="14"/>
      <c r="MXJ2396" s="14"/>
      <c r="MXK2396" s="14"/>
      <c r="MXL2396" s="14"/>
      <c r="MXM2396" s="14"/>
      <c r="MXN2396" s="14"/>
      <c r="MXO2396" s="14"/>
      <c r="MXP2396" s="14"/>
      <c r="MXQ2396" s="14"/>
      <c r="MXR2396" s="14"/>
      <c r="MXS2396" s="14"/>
      <c r="MXT2396" s="14"/>
      <c r="MXU2396" s="14"/>
      <c r="MXV2396" s="14"/>
      <c r="MXW2396" s="14"/>
      <c r="MXX2396" s="14"/>
      <c r="MXY2396" s="14"/>
      <c r="MXZ2396" s="14"/>
      <c r="MYA2396" s="14"/>
      <c r="MYB2396" s="14"/>
      <c r="MYC2396" s="14"/>
      <c r="MYD2396" s="14"/>
      <c r="MYE2396" s="14"/>
      <c r="MYF2396" s="14"/>
      <c r="MYG2396" s="14"/>
      <c r="MYH2396" s="14"/>
      <c r="MYI2396" s="14"/>
      <c r="MYJ2396" s="14"/>
      <c r="MYK2396" s="14"/>
      <c r="MYL2396" s="14"/>
      <c r="MYM2396" s="14"/>
      <c r="MYN2396" s="14"/>
      <c r="MYO2396" s="14"/>
      <c r="MYP2396" s="14"/>
      <c r="MYQ2396" s="14"/>
      <c r="MYR2396" s="14"/>
      <c r="MYS2396" s="14"/>
      <c r="MYT2396" s="14"/>
      <c r="MYU2396" s="14"/>
      <c r="MYV2396" s="14"/>
      <c r="MYW2396" s="14"/>
      <c r="MYX2396" s="14"/>
      <c r="MYY2396" s="14"/>
      <c r="MYZ2396" s="14"/>
      <c r="MZA2396" s="14"/>
      <c r="MZB2396" s="14"/>
      <c r="MZC2396" s="14"/>
      <c r="MZD2396" s="14"/>
      <c r="MZE2396" s="14"/>
      <c r="MZF2396" s="14"/>
      <c r="MZG2396" s="14"/>
      <c r="MZH2396" s="14"/>
      <c r="MZI2396" s="14"/>
      <c r="MZJ2396" s="14"/>
      <c r="MZK2396" s="14"/>
      <c r="MZL2396" s="14"/>
      <c r="MZM2396" s="14"/>
      <c r="MZN2396" s="14"/>
      <c r="MZO2396" s="14"/>
      <c r="MZP2396" s="14"/>
      <c r="MZQ2396" s="14"/>
      <c r="MZR2396" s="14"/>
      <c r="MZS2396" s="14"/>
      <c r="MZT2396" s="14"/>
      <c r="MZU2396" s="14"/>
      <c r="MZV2396" s="14"/>
      <c r="MZW2396" s="14"/>
      <c r="MZX2396" s="14"/>
      <c r="MZY2396" s="14"/>
      <c r="MZZ2396" s="14"/>
      <c r="NAA2396" s="14"/>
      <c r="NAB2396" s="14"/>
      <c r="NAC2396" s="14"/>
      <c r="NAD2396" s="14"/>
      <c r="NAE2396" s="14"/>
      <c r="NAF2396" s="14"/>
      <c r="NAG2396" s="14"/>
      <c r="NAH2396" s="14"/>
      <c r="NAI2396" s="14"/>
      <c r="NAJ2396" s="14"/>
      <c r="NAK2396" s="14"/>
      <c r="NAL2396" s="14"/>
      <c r="NAM2396" s="14"/>
      <c r="NAN2396" s="14"/>
      <c r="NAO2396" s="14"/>
      <c r="NAP2396" s="14"/>
      <c r="NAQ2396" s="14"/>
      <c r="NAR2396" s="14"/>
      <c r="NAS2396" s="14"/>
      <c r="NAT2396" s="14"/>
      <c r="NAU2396" s="14"/>
      <c r="NAV2396" s="14"/>
      <c r="NAW2396" s="14"/>
      <c r="NAX2396" s="14"/>
      <c r="NAY2396" s="14"/>
      <c r="NAZ2396" s="14"/>
      <c r="NBA2396" s="14"/>
      <c r="NBB2396" s="14"/>
      <c r="NBC2396" s="14"/>
      <c r="NBD2396" s="14"/>
      <c r="NBE2396" s="14"/>
      <c r="NBF2396" s="14"/>
      <c r="NBG2396" s="14"/>
      <c r="NBH2396" s="14"/>
      <c r="NBI2396" s="14"/>
      <c r="NBJ2396" s="14"/>
      <c r="NBK2396" s="14"/>
      <c r="NBL2396" s="14"/>
      <c r="NBM2396" s="14"/>
      <c r="NBN2396" s="14"/>
      <c r="NBO2396" s="14"/>
      <c r="NBP2396" s="14"/>
      <c r="NBQ2396" s="14"/>
      <c r="NBR2396" s="14"/>
      <c r="NBS2396" s="14"/>
      <c r="NBT2396" s="14"/>
      <c r="NBU2396" s="14"/>
      <c r="NBV2396" s="14"/>
      <c r="NBW2396" s="14"/>
      <c r="NBX2396" s="14"/>
      <c r="NBY2396" s="14"/>
      <c r="NBZ2396" s="14"/>
      <c r="NCA2396" s="14"/>
      <c r="NCB2396" s="14"/>
      <c r="NCC2396" s="14"/>
      <c r="NCD2396" s="14"/>
      <c r="NCE2396" s="14"/>
      <c r="NCF2396" s="14"/>
      <c r="NCG2396" s="14"/>
      <c r="NCH2396" s="14"/>
      <c r="NCI2396" s="14"/>
      <c r="NCJ2396" s="14"/>
      <c r="NCK2396" s="14"/>
      <c r="NCL2396" s="14"/>
      <c r="NCM2396" s="14"/>
      <c r="NCN2396" s="14"/>
      <c r="NCO2396" s="14"/>
      <c r="NCP2396" s="14"/>
      <c r="NCQ2396" s="14"/>
      <c r="NCR2396" s="14"/>
      <c r="NCS2396" s="14"/>
      <c r="NCT2396" s="14"/>
      <c r="NCU2396" s="14"/>
      <c r="NCV2396" s="14"/>
      <c r="NCW2396" s="14"/>
      <c r="NCX2396" s="14"/>
      <c r="NCY2396" s="14"/>
      <c r="NCZ2396" s="14"/>
      <c r="NDA2396" s="14"/>
      <c r="NDB2396" s="14"/>
      <c r="NDC2396" s="14"/>
      <c r="NDD2396" s="14"/>
      <c r="NDE2396" s="14"/>
      <c r="NDF2396" s="14"/>
      <c r="NDG2396" s="14"/>
      <c r="NDH2396" s="14"/>
      <c r="NDI2396" s="14"/>
      <c r="NDJ2396" s="14"/>
      <c r="NDK2396" s="14"/>
      <c r="NDL2396" s="14"/>
      <c r="NDM2396" s="14"/>
      <c r="NDN2396" s="14"/>
      <c r="NDO2396" s="14"/>
      <c r="NDP2396" s="14"/>
      <c r="NDQ2396" s="14"/>
      <c r="NDR2396" s="14"/>
      <c r="NDS2396" s="14"/>
      <c r="NDT2396" s="14"/>
      <c r="NDU2396" s="14"/>
      <c r="NDV2396" s="14"/>
      <c r="NDW2396" s="14"/>
      <c r="NDX2396" s="14"/>
      <c r="NDY2396" s="14"/>
      <c r="NDZ2396" s="14"/>
      <c r="NEA2396" s="14"/>
      <c r="NEB2396" s="14"/>
      <c r="NEC2396" s="14"/>
      <c r="NED2396" s="14"/>
      <c r="NEE2396" s="14"/>
      <c r="NEF2396" s="14"/>
      <c r="NEG2396" s="14"/>
      <c r="NEH2396" s="14"/>
      <c r="NEI2396" s="14"/>
      <c r="NEJ2396" s="14"/>
      <c r="NEK2396" s="14"/>
      <c r="NEL2396" s="14"/>
      <c r="NEM2396" s="14"/>
      <c r="NEN2396" s="14"/>
      <c r="NEO2396" s="14"/>
      <c r="NEP2396" s="14"/>
      <c r="NEQ2396" s="14"/>
      <c r="NER2396" s="14"/>
      <c r="NES2396" s="14"/>
      <c r="NET2396" s="14"/>
      <c r="NEU2396" s="14"/>
      <c r="NEV2396" s="14"/>
      <c r="NEW2396" s="14"/>
      <c r="NEX2396" s="14"/>
      <c r="NEY2396" s="14"/>
      <c r="NEZ2396" s="14"/>
      <c r="NFA2396" s="14"/>
      <c r="NFB2396" s="14"/>
      <c r="NFC2396" s="14"/>
      <c r="NFD2396" s="14"/>
      <c r="NFE2396" s="14"/>
      <c r="NFF2396" s="14"/>
      <c r="NFG2396" s="14"/>
      <c r="NFH2396" s="14"/>
      <c r="NFI2396" s="14"/>
      <c r="NFJ2396" s="14"/>
      <c r="NFK2396" s="14"/>
      <c r="NFL2396" s="14"/>
      <c r="NFM2396" s="14"/>
      <c r="NFN2396" s="14"/>
      <c r="NFO2396" s="14"/>
      <c r="NFP2396" s="14"/>
      <c r="NFQ2396" s="14"/>
      <c r="NFR2396" s="14"/>
      <c r="NFS2396" s="14"/>
      <c r="NFT2396" s="14"/>
      <c r="NFU2396" s="14"/>
      <c r="NFV2396" s="14"/>
      <c r="NFW2396" s="14"/>
      <c r="NFX2396" s="14"/>
      <c r="NFY2396" s="14"/>
      <c r="NFZ2396" s="14"/>
      <c r="NGA2396" s="14"/>
      <c r="NGB2396" s="14"/>
      <c r="NGC2396" s="14"/>
      <c r="NGD2396" s="14"/>
      <c r="NGE2396" s="14"/>
      <c r="NGF2396" s="14"/>
      <c r="NGG2396" s="14"/>
      <c r="NGH2396" s="14"/>
      <c r="NGI2396" s="14"/>
      <c r="NGJ2396" s="14"/>
      <c r="NGK2396" s="14"/>
      <c r="NGL2396" s="14"/>
      <c r="NGM2396" s="14"/>
      <c r="NGN2396" s="14"/>
      <c r="NGO2396" s="14"/>
      <c r="NGP2396" s="14"/>
      <c r="NGQ2396" s="14"/>
      <c r="NGR2396" s="14"/>
      <c r="NGS2396" s="14"/>
      <c r="NGT2396" s="14"/>
      <c r="NGU2396" s="14"/>
      <c r="NGV2396" s="14"/>
      <c r="NGW2396" s="14"/>
      <c r="NGX2396" s="14"/>
      <c r="NGY2396" s="14"/>
      <c r="NGZ2396" s="14"/>
      <c r="NHA2396" s="14"/>
      <c r="NHB2396" s="14"/>
      <c r="NHC2396" s="14"/>
      <c r="NHD2396" s="14"/>
      <c r="NHE2396" s="14"/>
      <c r="NHF2396" s="14"/>
      <c r="NHG2396" s="14"/>
      <c r="NHH2396" s="14"/>
      <c r="NHI2396" s="14"/>
      <c r="NHJ2396" s="14"/>
      <c r="NHK2396" s="14"/>
      <c r="NHL2396" s="14"/>
      <c r="NHM2396" s="14"/>
      <c r="NHN2396" s="14"/>
      <c r="NHO2396" s="14"/>
      <c r="NHP2396" s="14"/>
      <c r="NHQ2396" s="14"/>
      <c r="NHR2396" s="14"/>
      <c r="NHS2396" s="14"/>
      <c r="NHT2396" s="14"/>
      <c r="NHU2396" s="14"/>
      <c r="NHV2396" s="14"/>
      <c r="NHW2396" s="14"/>
      <c r="NHX2396" s="14"/>
      <c r="NHY2396" s="14"/>
      <c r="NHZ2396" s="14"/>
      <c r="NIA2396" s="14"/>
      <c r="NIB2396" s="14"/>
      <c r="NIC2396" s="14"/>
      <c r="NID2396" s="14"/>
      <c r="NIE2396" s="14"/>
      <c r="NIF2396" s="14"/>
      <c r="NIG2396" s="14"/>
      <c r="NIH2396" s="14"/>
      <c r="NII2396" s="14"/>
      <c r="NIJ2396" s="14"/>
      <c r="NIK2396" s="14"/>
      <c r="NIL2396" s="14"/>
      <c r="NIM2396" s="14"/>
      <c r="NIN2396" s="14"/>
      <c r="NIO2396" s="14"/>
      <c r="NIP2396" s="14"/>
      <c r="NIQ2396" s="14"/>
      <c r="NIR2396" s="14"/>
      <c r="NIS2396" s="14"/>
      <c r="NIT2396" s="14"/>
      <c r="NIU2396" s="14"/>
      <c r="NIV2396" s="14"/>
      <c r="NIW2396" s="14"/>
      <c r="NIX2396" s="14"/>
      <c r="NIY2396" s="14"/>
      <c r="NIZ2396" s="14"/>
      <c r="NJA2396" s="14"/>
      <c r="NJB2396" s="14"/>
      <c r="NJC2396" s="14"/>
      <c r="NJD2396" s="14"/>
      <c r="NJE2396" s="14"/>
      <c r="NJF2396" s="14"/>
      <c r="NJG2396" s="14"/>
      <c r="NJH2396" s="14"/>
      <c r="NJI2396" s="14"/>
      <c r="NJJ2396" s="14"/>
      <c r="NJK2396" s="14"/>
      <c r="NJL2396" s="14"/>
      <c r="NJM2396" s="14"/>
      <c r="NJN2396" s="14"/>
      <c r="NJO2396" s="14"/>
      <c r="NJP2396" s="14"/>
      <c r="NJQ2396" s="14"/>
      <c r="NJR2396" s="14"/>
      <c r="NJS2396" s="14"/>
      <c r="NJT2396" s="14"/>
      <c r="NJU2396" s="14"/>
      <c r="NJV2396" s="14"/>
      <c r="NJW2396" s="14"/>
      <c r="NJX2396" s="14"/>
      <c r="NJY2396" s="14"/>
      <c r="NJZ2396" s="14"/>
      <c r="NKA2396" s="14"/>
      <c r="NKB2396" s="14"/>
      <c r="NKC2396" s="14"/>
      <c r="NKD2396" s="14"/>
      <c r="NKE2396" s="14"/>
      <c r="NKF2396" s="14"/>
      <c r="NKG2396" s="14"/>
      <c r="NKH2396" s="14"/>
      <c r="NKI2396" s="14"/>
      <c r="NKJ2396" s="14"/>
      <c r="NKK2396" s="14"/>
      <c r="NKL2396" s="14"/>
      <c r="NKM2396" s="14"/>
      <c r="NKN2396" s="14"/>
      <c r="NKO2396" s="14"/>
      <c r="NKP2396" s="14"/>
      <c r="NKQ2396" s="14"/>
      <c r="NKR2396" s="14"/>
      <c r="NKS2396" s="14"/>
      <c r="NKT2396" s="14"/>
      <c r="NKU2396" s="14"/>
      <c r="NKV2396" s="14"/>
      <c r="NKW2396" s="14"/>
      <c r="NKX2396" s="14"/>
      <c r="NKY2396" s="14"/>
      <c r="NKZ2396" s="14"/>
      <c r="NLA2396" s="14"/>
      <c r="NLB2396" s="14"/>
      <c r="NLC2396" s="14"/>
      <c r="NLD2396" s="14"/>
      <c r="NLE2396" s="14"/>
      <c r="NLF2396" s="14"/>
      <c r="NLG2396" s="14"/>
      <c r="NLH2396" s="14"/>
      <c r="NLI2396" s="14"/>
      <c r="NLJ2396" s="14"/>
      <c r="NLK2396" s="14"/>
      <c r="NLL2396" s="14"/>
      <c r="NLM2396" s="14"/>
      <c r="NLN2396" s="14"/>
      <c r="NLO2396" s="14"/>
      <c r="NLP2396" s="14"/>
      <c r="NLQ2396" s="14"/>
      <c r="NLR2396" s="14"/>
      <c r="NLS2396" s="14"/>
      <c r="NLT2396" s="14"/>
      <c r="NLU2396" s="14"/>
      <c r="NLV2396" s="14"/>
      <c r="NLW2396" s="14"/>
      <c r="NLX2396" s="14"/>
      <c r="NLY2396" s="14"/>
      <c r="NLZ2396" s="14"/>
      <c r="NMA2396" s="14"/>
      <c r="NMB2396" s="14"/>
      <c r="NMC2396" s="14"/>
      <c r="NMD2396" s="14"/>
      <c r="NME2396" s="14"/>
      <c r="NMF2396" s="14"/>
      <c r="NMG2396" s="14"/>
      <c r="NMH2396" s="14"/>
      <c r="NMI2396" s="14"/>
      <c r="NMJ2396" s="14"/>
      <c r="NMK2396" s="14"/>
      <c r="NML2396" s="14"/>
      <c r="NMM2396" s="14"/>
      <c r="NMN2396" s="14"/>
      <c r="NMO2396" s="14"/>
      <c r="NMP2396" s="14"/>
      <c r="NMQ2396" s="14"/>
      <c r="NMR2396" s="14"/>
      <c r="NMS2396" s="14"/>
      <c r="NMT2396" s="14"/>
      <c r="NMU2396" s="14"/>
      <c r="NMV2396" s="14"/>
      <c r="NMW2396" s="14"/>
      <c r="NMX2396" s="14"/>
      <c r="NMY2396" s="14"/>
      <c r="NMZ2396" s="14"/>
      <c r="NNA2396" s="14"/>
      <c r="NNB2396" s="14"/>
      <c r="NNC2396" s="14"/>
      <c r="NND2396" s="14"/>
      <c r="NNE2396" s="14"/>
      <c r="NNF2396" s="14"/>
      <c r="NNG2396" s="14"/>
      <c r="NNH2396" s="14"/>
      <c r="NNI2396" s="14"/>
      <c r="NNJ2396" s="14"/>
      <c r="NNK2396" s="14"/>
      <c r="NNL2396" s="14"/>
      <c r="NNM2396" s="14"/>
      <c r="NNN2396" s="14"/>
      <c r="NNO2396" s="14"/>
      <c r="NNP2396" s="14"/>
      <c r="NNQ2396" s="14"/>
      <c r="NNR2396" s="14"/>
      <c r="NNS2396" s="14"/>
      <c r="NNT2396" s="14"/>
      <c r="NNU2396" s="14"/>
      <c r="NNV2396" s="14"/>
      <c r="NNW2396" s="14"/>
      <c r="NNX2396" s="14"/>
      <c r="NNY2396" s="14"/>
      <c r="NNZ2396" s="14"/>
      <c r="NOA2396" s="14"/>
      <c r="NOB2396" s="14"/>
      <c r="NOC2396" s="14"/>
      <c r="NOD2396" s="14"/>
      <c r="NOE2396" s="14"/>
      <c r="NOF2396" s="14"/>
      <c r="NOG2396" s="14"/>
      <c r="NOH2396" s="14"/>
      <c r="NOI2396" s="14"/>
      <c r="NOJ2396" s="14"/>
      <c r="NOK2396" s="14"/>
      <c r="NOL2396" s="14"/>
      <c r="NOM2396" s="14"/>
      <c r="NON2396" s="14"/>
      <c r="NOO2396" s="14"/>
      <c r="NOP2396" s="14"/>
      <c r="NOQ2396" s="14"/>
      <c r="NOR2396" s="14"/>
      <c r="NOS2396" s="14"/>
      <c r="NOT2396" s="14"/>
      <c r="NOU2396" s="14"/>
      <c r="NOV2396" s="14"/>
      <c r="NOW2396" s="14"/>
      <c r="NOX2396" s="14"/>
      <c r="NOY2396" s="14"/>
      <c r="NOZ2396" s="14"/>
      <c r="NPA2396" s="14"/>
      <c r="NPB2396" s="14"/>
      <c r="NPC2396" s="14"/>
      <c r="NPD2396" s="14"/>
      <c r="NPE2396" s="14"/>
      <c r="NPF2396" s="14"/>
      <c r="NPG2396" s="14"/>
      <c r="NPH2396" s="14"/>
      <c r="NPI2396" s="14"/>
      <c r="NPJ2396" s="14"/>
      <c r="NPK2396" s="14"/>
      <c r="NPL2396" s="14"/>
      <c r="NPM2396" s="14"/>
      <c r="NPN2396" s="14"/>
      <c r="NPO2396" s="14"/>
      <c r="NPP2396" s="14"/>
      <c r="NPQ2396" s="14"/>
      <c r="NPR2396" s="14"/>
      <c r="NPS2396" s="14"/>
      <c r="NPT2396" s="14"/>
      <c r="NPU2396" s="14"/>
      <c r="NPV2396" s="14"/>
      <c r="NPW2396" s="14"/>
      <c r="NPX2396" s="14"/>
      <c r="NPY2396" s="14"/>
      <c r="NPZ2396" s="14"/>
      <c r="NQA2396" s="14"/>
      <c r="NQB2396" s="14"/>
      <c r="NQC2396" s="14"/>
      <c r="NQD2396" s="14"/>
      <c r="NQE2396" s="14"/>
      <c r="NQF2396" s="14"/>
      <c r="NQG2396" s="14"/>
      <c r="NQH2396" s="14"/>
      <c r="NQI2396" s="14"/>
      <c r="NQJ2396" s="14"/>
      <c r="NQK2396" s="14"/>
      <c r="NQL2396" s="14"/>
      <c r="NQM2396" s="14"/>
      <c r="NQN2396" s="14"/>
      <c r="NQO2396" s="14"/>
      <c r="NQP2396" s="14"/>
      <c r="NQQ2396" s="14"/>
      <c r="NQR2396" s="14"/>
      <c r="NQS2396" s="14"/>
      <c r="NQT2396" s="14"/>
      <c r="NQU2396" s="14"/>
      <c r="NQV2396" s="14"/>
      <c r="NQW2396" s="14"/>
      <c r="NQX2396" s="14"/>
      <c r="NQY2396" s="14"/>
      <c r="NQZ2396" s="14"/>
      <c r="NRA2396" s="14"/>
      <c r="NRB2396" s="14"/>
      <c r="NRC2396" s="14"/>
      <c r="NRD2396" s="14"/>
      <c r="NRE2396" s="14"/>
      <c r="NRF2396" s="14"/>
      <c r="NRG2396" s="14"/>
      <c r="NRH2396" s="14"/>
      <c r="NRI2396" s="14"/>
      <c r="NRJ2396" s="14"/>
      <c r="NRK2396" s="14"/>
      <c r="NRL2396" s="14"/>
      <c r="NRM2396" s="14"/>
      <c r="NRN2396" s="14"/>
      <c r="NRO2396" s="14"/>
      <c r="NRP2396" s="14"/>
      <c r="NRQ2396" s="14"/>
      <c r="NRR2396" s="14"/>
      <c r="NRS2396" s="14"/>
      <c r="NRT2396" s="14"/>
      <c r="NRU2396" s="14"/>
      <c r="NRV2396" s="14"/>
      <c r="NRW2396" s="14"/>
      <c r="NRX2396" s="14"/>
      <c r="NRY2396" s="14"/>
      <c r="NRZ2396" s="14"/>
      <c r="NSA2396" s="14"/>
      <c r="NSB2396" s="14"/>
      <c r="NSC2396" s="14"/>
      <c r="NSD2396" s="14"/>
      <c r="NSE2396" s="14"/>
      <c r="NSF2396" s="14"/>
      <c r="NSG2396" s="14"/>
      <c r="NSH2396" s="14"/>
      <c r="NSI2396" s="14"/>
      <c r="NSJ2396" s="14"/>
      <c r="NSK2396" s="14"/>
      <c r="NSL2396" s="14"/>
      <c r="NSM2396" s="14"/>
      <c r="NSN2396" s="14"/>
      <c r="NSO2396" s="14"/>
      <c r="NSP2396" s="14"/>
      <c r="NSQ2396" s="14"/>
      <c r="NSR2396" s="14"/>
      <c r="NSS2396" s="14"/>
      <c r="NST2396" s="14"/>
      <c r="NSU2396" s="14"/>
      <c r="NSV2396" s="14"/>
      <c r="NSW2396" s="14"/>
      <c r="NSX2396" s="14"/>
      <c r="NSY2396" s="14"/>
      <c r="NSZ2396" s="14"/>
      <c r="NTA2396" s="14"/>
      <c r="NTB2396" s="14"/>
      <c r="NTC2396" s="14"/>
      <c r="NTD2396" s="14"/>
      <c r="NTE2396" s="14"/>
      <c r="NTF2396" s="14"/>
      <c r="NTG2396" s="14"/>
      <c r="NTH2396" s="14"/>
      <c r="NTI2396" s="14"/>
      <c r="NTJ2396" s="14"/>
      <c r="NTK2396" s="14"/>
      <c r="NTL2396" s="14"/>
      <c r="NTM2396" s="14"/>
      <c r="NTN2396" s="14"/>
      <c r="NTO2396" s="14"/>
      <c r="NTP2396" s="14"/>
      <c r="NTQ2396" s="14"/>
      <c r="NTR2396" s="14"/>
      <c r="NTS2396" s="14"/>
      <c r="NTT2396" s="14"/>
      <c r="NTU2396" s="14"/>
      <c r="NTV2396" s="14"/>
      <c r="NTW2396" s="14"/>
      <c r="NTX2396" s="14"/>
      <c r="NTY2396" s="14"/>
      <c r="NTZ2396" s="14"/>
      <c r="NUA2396" s="14"/>
      <c r="NUB2396" s="14"/>
      <c r="NUC2396" s="14"/>
      <c r="NUD2396" s="14"/>
      <c r="NUE2396" s="14"/>
      <c r="NUF2396" s="14"/>
      <c r="NUG2396" s="14"/>
      <c r="NUH2396" s="14"/>
      <c r="NUI2396" s="14"/>
      <c r="NUJ2396" s="14"/>
      <c r="NUK2396" s="14"/>
      <c r="NUL2396" s="14"/>
      <c r="NUM2396" s="14"/>
      <c r="NUN2396" s="14"/>
      <c r="NUO2396" s="14"/>
      <c r="NUP2396" s="14"/>
      <c r="NUQ2396" s="14"/>
      <c r="NUR2396" s="14"/>
      <c r="NUS2396" s="14"/>
      <c r="NUT2396" s="14"/>
      <c r="NUU2396" s="14"/>
      <c r="NUV2396" s="14"/>
      <c r="NUW2396" s="14"/>
      <c r="NUX2396" s="14"/>
      <c r="NUY2396" s="14"/>
      <c r="NUZ2396" s="14"/>
      <c r="NVA2396" s="14"/>
      <c r="NVB2396" s="14"/>
      <c r="NVC2396" s="14"/>
      <c r="NVD2396" s="14"/>
      <c r="NVE2396" s="14"/>
      <c r="NVF2396" s="14"/>
      <c r="NVG2396" s="14"/>
      <c r="NVH2396" s="14"/>
      <c r="NVI2396" s="14"/>
      <c r="NVJ2396" s="14"/>
      <c r="NVK2396" s="14"/>
      <c r="NVL2396" s="14"/>
      <c r="NVM2396" s="14"/>
      <c r="NVN2396" s="14"/>
      <c r="NVO2396" s="14"/>
      <c r="NVP2396" s="14"/>
      <c r="NVQ2396" s="14"/>
      <c r="NVR2396" s="14"/>
      <c r="NVS2396" s="14"/>
      <c r="NVT2396" s="14"/>
      <c r="NVU2396" s="14"/>
      <c r="NVV2396" s="14"/>
      <c r="NVW2396" s="14"/>
      <c r="NVX2396" s="14"/>
      <c r="NVY2396" s="14"/>
      <c r="NVZ2396" s="14"/>
      <c r="NWA2396" s="14"/>
      <c r="NWB2396" s="14"/>
      <c r="NWC2396" s="14"/>
      <c r="NWD2396" s="14"/>
      <c r="NWE2396" s="14"/>
      <c r="NWF2396" s="14"/>
      <c r="NWG2396" s="14"/>
      <c r="NWH2396" s="14"/>
      <c r="NWI2396" s="14"/>
      <c r="NWJ2396" s="14"/>
      <c r="NWK2396" s="14"/>
      <c r="NWL2396" s="14"/>
      <c r="NWM2396" s="14"/>
      <c r="NWN2396" s="14"/>
      <c r="NWO2396" s="14"/>
      <c r="NWP2396" s="14"/>
      <c r="NWQ2396" s="14"/>
      <c r="NWR2396" s="14"/>
      <c r="NWS2396" s="14"/>
      <c r="NWT2396" s="14"/>
      <c r="NWU2396" s="14"/>
      <c r="NWV2396" s="14"/>
      <c r="NWW2396" s="14"/>
      <c r="NWX2396" s="14"/>
      <c r="NWY2396" s="14"/>
      <c r="NWZ2396" s="14"/>
      <c r="NXA2396" s="14"/>
      <c r="NXB2396" s="14"/>
      <c r="NXC2396" s="14"/>
      <c r="NXD2396" s="14"/>
      <c r="NXE2396" s="14"/>
      <c r="NXF2396" s="14"/>
      <c r="NXG2396" s="14"/>
      <c r="NXH2396" s="14"/>
      <c r="NXI2396" s="14"/>
      <c r="NXJ2396" s="14"/>
      <c r="NXK2396" s="14"/>
      <c r="NXL2396" s="14"/>
      <c r="NXM2396" s="14"/>
      <c r="NXN2396" s="14"/>
      <c r="NXO2396" s="14"/>
      <c r="NXP2396" s="14"/>
      <c r="NXQ2396" s="14"/>
      <c r="NXR2396" s="14"/>
      <c r="NXS2396" s="14"/>
      <c r="NXT2396" s="14"/>
      <c r="NXU2396" s="14"/>
      <c r="NXV2396" s="14"/>
      <c r="NXW2396" s="14"/>
      <c r="NXX2396" s="14"/>
      <c r="NXY2396" s="14"/>
      <c r="NXZ2396" s="14"/>
      <c r="NYA2396" s="14"/>
      <c r="NYB2396" s="14"/>
      <c r="NYC2396" s="14"/>
      <c r="NYD2396" s="14"/>
      <c r="NYE2396" s="14"/>
      <c r="NYF2396" s="14"/>
      <c r="NYG2396" s="14"/>
      <c r="NYH2396" s="14"/>
      <c r="NYI2396" s="14"/>
      <c r="NYJ2396" s="14"/>
      <c r="NYK2396" s="14"/>
      <c r="NYL2396" s="14"/>
      <c r="NYM2396" s="14"/>
      <c r="NYN2396" s="14"/>
      <c r="NYO2396" s="14"/>
      <c r="NYP2396" s="14"/>
      <c r="NYQ2396" s="14"/>
      <c r="NYR2396" s="14"/>
      <c r="NYS2396" s="14"/>
      <c r="NYT2396" s="14"/>
      <c r="NYU2396" s="14"/>
      <c r="NYV2396" s="14"/>
      <c r="NYW2396" s="14"/>
      <c r="NYX2396" s="14"/>
      <c r="NYY2396" s="14"/>
      <c r="NYZ2396" s="14"/>
      <c r="NZA2396" s="14"/>
      <c r="NZB2396" s="14"/>
      <c r="NZC2396" s="14"/>
      <c r="NZD2396" s="14"/>
      <c r="NZE2396" s="14"/>
      <c r="NZF2396" s="14"/>
      <c r="NZG2396" s="14"/>
      <c r="NZH2396" s="14"/>
      <c r="NZI2396" s="14"/>
      <c r="NZJ2396" s="14"/>
      <c r="NZK2396" s="14"/>
      <c r="NZL2396" s="14"/>
      <c r="NZM2396" s="14"/>
      <c r="NZN2396" s="14"/>
      <c r="NZO2396" s="14"/>
      <c r="NZP2396" s="14"/>
      <c r="NZQ2396" s="14"/>
      <c r="NZR2396" s="14"/>
      <c r="NZS2396" s="14"/>
      <c r="NZT2396" s="14"/>
      <c r="NZU2396" s="14"/>
      <c r="NZV2396" s="14"/>
      <c r="NZW2396" s="14"/>
      <c r="NZX2396" s="14"/>
      <c r="NZY2396" s="14"/>
      <c r="NZZ2396" s="14"/>
      <c r="OAA2396" s="14"/>
      <c r="OAB2396" s="14"/>
      <c r="OAC2396" s="14"/>
      <c r="OAD2396" s="14"/>
      <c r="OAE2396" s="14"/>
      <c r="OAF2396" s="14"/>
      <c r="OAG2396" s="14"/>
      <c r="OAH2396" s="14"/>
      <c r="OAI2396" s="14"/>
      <c r="OAJ2396" s="14"/>
      <c r="OAK2396" s="14"/>
      <c r="OAL2396" s="14"/>
      <c r="OAM2396" s="14"/>
      <c r="OAN2396" s="14"/>
      <c r="OAO2396" s="14"/>
      <c r="OAP2396" s="14"/>
      <c r="OAQ2396" s="14"/>
      <c r="OAR2396" s="14"/>
      <c r="OAS2396" s="14"/>
      <c r="OAT2396" s="14"/>
      <c r="OAU2396" s="14"/>
      <c r="OAV2396" s="14"/>
      <c r="OAW2396" s="14"/>
      <c r="OAX2396" s="14"/>
      <c r="OAY2396" s="14"/>
      <c r="OAZ2396" s="14"/>
      <c r="OBA2396" s="14"/>
      <c r="OBB2396" s="14"/>
      <c r="OBC2396" s="14"/>
      <c r="OBD2396" s="14"/>
      <c r="OBE2396" s="14"/>
      <c r="OBF2396" s="14"/>
      <c r="OBG2396" s="14"/>
      <c r="OBH2396" s="14"/>
      <c r="OBI2396" s="14"/>
      <c r="OBJ2396" s="14"/>
      <c r="OBK2396" s="14"/>
      <c r="OBL2396" s="14"/>
      <c r="OBM2396" s="14"/>
      <c r="OBN2396" s="14"/>
      <c r="OBO2396" s="14"/>
      <c r="OBP2396" s="14"/>
      <c r="OBQ2396" s="14"/>
      <c r="OBR2396" s="14"/>
      <c r="OBS2396" s="14"/>
      <c r="OBT2396" s="14"/>
      <c r="OBU2396" s="14"/>
      <c r="OBV2396" s="14"/>
      <c r="OBW2396" s="14"/>
      <c r="OBX2396" s="14"/>
      <c r="OBY2396" s="14"/>
      <c r="OBZ2396" s="14"/>
      <c r="OCA2396" s="14"/>
      <c r="OCB2396" s="14"/>
      <c r="OCC2396" s="14"/>
      <c r="OCD2396" s="14"/>
      <c r="OCE2396" s="14"/>
      <c r="OCF2396" s="14"/>
      <c r="OCG2396" s="14"/>
      <c r="OCH2396" s="14"/>
      <c r="OCI2396" s="14"/>
      <c r="OCJ2396" s="14"/>
      <c r="OCK2396" s="14"/>
      <c r="OCL2396" s="14"/>
      <c r="OCM2396" s="14"/>
      <c r="OCN2396" s="14"/>
      <c r="OCO2396" s="14"/>
      <c r="OCP2396" s="14"/>
      <c r="OCQ2396" s="14"/>
      <c r="OCR2396" s="14"/>
      <c r="OCS2396" s="14"/>
      <c r="OCT2396" s="14"/>
      <c r="OCU2396" s="14"/>
      <c r="OCV2396" s="14"/>
      <c r="OCW2396" s="14"/>
      <c r="OCX2396" s="14"/>
      <c r="OCY2396" s="14"/>
      <c r="OCZ2396" s="14"/>
      <c r="ODA2396" s="14"/>
      <c r="ODB2396" s="14"/>
      <c r="ODC2396" s="14"/>
      <c r="ODD2396" s="14"/>
      <c r="ODE2396" s="14"/>
      <c r="ODF2396" s="14"/>
      <c r="ODG2396" s="14"/>
      <c r="ODH2396" s="14"/>
      <c r="ODI2396" s="14"/>
      <c r="ODJ2396" s="14"/>
      <c r="ODK2396" s="14"/>
      <c r="ODL2396" s="14"/>
      <c r="ODM2396" s="14"/>
      <c r="ODN2396" s="14"/>
      <c r="ODO2396" s="14"/>
      <c r="ODP2396" s="14"/>
      <c r="ODQ2396" s="14"/>
      <c r="ODR2396" s="14"/>
      <c r="ODS2396" s="14"/>
      <c r="ODT2396" s="14"/>
      <c r="ODU2396" s="14"/>
      <c r="ODV2396" s="14"/>
      <c r="ODW2396" s="14"/>
      <c r="ODX2396" s="14"/>
      <c r="ODY2396" s="14"/>
      <c r="ODZ2396" s="14"/>
      <c r="OEA2396" s="14"/>
      <c r="OEB2396" s="14"/>
      <c r="OEC2396" s="14"/>
      <c r="OED2396" s="14"/>
      <c r="OEE2396" s="14"/>
      <c r="OEF2396" s="14"/>
      <c r="OEG2396" s="14"/>
      <c r="OEH2396" s="14"/>
      <c r="OEI2396" s="14"/>
      <c r="OEJ2396" s="14"/>
      <c r="OEK2396" s="14"/>
      <c r="OEL2396" s="14"/>
      <c r="OEM2396" s="14"/>
      <c r="OEN2396" s="14"/>
      <c r="OEO2396" s="14"/>
      <c r="OEP2396" s="14"/>
      <c r="OEQ2396" s="14"/>
      <c r="OER2396" s="14"/>
      <c r="OES2396" s="14"/>
      <c r="OET2396" s="14"/>
      <c r="OEU2396" s="14"/>
      <c r="OEV2396" s="14"/>
      <c r="OEW2396" s="14"/>
      <c r="OEX2396" s="14"/>
      <c r="OEY2396" s="14"/>
      <c r="OEZ2396" s="14"/>
      <c r="OFA2396" s="14"/>
      <c r="OFB2396" s="14"/>
      <c r="OFC2396" s="14"/>
      <c r="OFD2396" s="14"/>
      <c r="OFE2396" s="14"/>
      <c r="OFF2396" s="14"/>
      <c r="OFG2396" s="14"/>
      <c r="OFH2396" s="14"/>
      <c r="OFI2396" s="14"/>
      <c r="OFJ2396" s="14"/>
      <c r="OFK2396" s="14"/>
      <c r="OFL2396" s="14"/>
      <c r="OFM2396" s="14"/>
      <c r="OFN2396" s="14"/>
      <c r="OFO2396" s="14"/>
      <c r="OFP2396" s="14"/>
      <c r="OFQ2396" s="14"/>
      <c r="OFR2396" s="14"/>
      <c r="OFS2396" s="14"/>
      <c r="OFT2396" s="14"/>
      <c r="OFU2396" s="14"/>
      <c r="OFV2396" s="14"/>
      <c r="OFW2396" s="14"/>
      <c r="OFX2396" s="14"/>
      <c r="OFY2396" s="14"/>
      <c r="OFZ2396" s="14"/>
      <c r="OGA2396" s="14"/>
      <c r="OGB2396" s="14"/>
      <c r="OGC2396" s="14"/>
      <c r="OGD2396" s="14"/>
      <c r="OGE2396" s="14"/>
      <c r="OGF2396" s="14"/>
      <c r="OGG2396" s="14"/>
      <c r="OGH2396" s="14"/>
      <c r="OGI2396" s="14"/>
      <c r="OGJ2396" s="14"/>
      <c r="OGK2396" s="14"/>
      <c r="OGL2396" s="14"/>
      <c r="OGM2396" s="14"/>
      <c r="OGN2396" s="14"/>
      <c r="OGO2396" s="14"/>
      <c r="OGP2396" s="14"/>
      <c r="OGQ2396" s="14"/>
      <c r="OGR2396" s="14"/>
      <c r="OGS2396" s="14"/>
      <c r="OGT2396" s="14"/>
      <c r="OGU2396" s="14"/>
      <c r="OGV2396" s="14"/>
      <c r="OGW2396" s="14"/>
      <c r="OGX2396" s="14"/>
      <c r="OGY2396" s="14"/>
      <c r="OGZ2396" s="14"/>
      <c r="OHA2396" s="14"/>
      <c r="OHB2396" s="14"/>
      <c r="OHC2396" s="14"/>
      <c r="OHD2396" s="14"/>
      <c r="OHE2396" s="14"/>
      <c r="OHF2396" s="14"/>
      <c r="OHG2396" s="14"/>
      <c r="OHH2396" s="14"/>
      <c r="OHI2396" s="14"/>
      <c r="OHJ2396" s="14"/>
      <c r="OHK2396" s="14"/>
      <c r="OHL2396" s="14"/>
      <c r="OHM2396" s="14"/>
      <c r="OHN2396" s="14"/>
      <c r="OHO2396" s="14"/>
      <c r="OHP2396" s="14"/>
      <c r="OHQ2396" s="14"/>
      <c r="OHR2396" s="14"/>
      <c r="OHS2396" s="14"/>
      <c r="OHT2396" s="14"/>
      <c r="OHU2396" s="14"/>
      <c r="OHV2396" s="14"/>
      <c r="OHW2396" s="14"/>
      <c r="OHX2396" s="14"/>
      <c r="OHY2396" s="14"/>
      <c r="OHZ2396" s="14"/>
      <c r="OIA2396" s="14"/>
      <c r="OIB2396" s="14"/>
      <c r="OIC2396" s="14"/>
      <c r="OID2396" s="14"/>
      <c r="OIE2396" s="14"/>
      <c r="OIF2396" s="14"/>
      <c r="OIG2396" s="14"/>
      <c r="OIH2396" s="14"/>
      <c r="OII2396" s="14"/>
      <c r="OIJ2396" s="14"/>
      <c r="OIK2396" s="14"/>
      <c r="OIL2396" s="14"/>
      <c r="OIM2396" s="14"/>
      <c r="OIN2396" s="14"/>
      <c r="OIO2396" s="14"/>
      <c r="OIP2396" s="14"/>
      <c r="OIQ2396" s="14"/>
      <c r="OIR2396" s="14"/>
      <c r="OIS2396" s="14"/>
      <c r="OIT2396" s="14"/>
      <c r="OIU2396" s="14"/>
      <c r="OIV2396" s="14"/>
      <c r="OIW2396" s="14"/>
      <c r="OIX2396" s="14"/>
      <c r="OIY2396" s="14"/>
      <c r="OIZ2396" s="14"/>
      <c r="OJA2396" s="14"/>
      <c r="OJB2396" s="14"/>
      <c r="OJC2396" s="14"/>
      <c r="OJD2396" s="14"/>
      <c r="OJE2396" s="14"/>
      <c r="OJF2396" s="14"/>
      <c r="OJG2396" s="14"/>
      <c r="OJH2396" s="14"/>
      <c r="OJI2396" s="14"/>
      <c r="OJJ2396" s="14"/>
      <c r="OJK2396" s="14"/>
      <c r="OJL2396" s="14"/>
      <c r="OJM2396" s="14"/>
      <c r="OJN2396" s="14"/>
      <c r="OJO2396" s="14"/>
      <c r="OJP2396" s="14"/>
      <c r="OJQ2396" s="14"/>
      <c r="OJR2396" s="14"/>
      <c r="OJS2396" s="14"/>
      <c r="OJT2396" s="14"/>
      <c r="OJU2396" s="14"/>
      <c r="OJV2396" s="14"/>
      <c r="OJW2396" s="14"/>
      <c r="OJX2396" s="14"/>
      <c r="OJY2396" s="14"/>
      <c r="OJZ2396" s="14"/>
      <c r="OKA2396" s="14"/>
      <c r="OKB2396" s="14"/>
      <c r="OKC2396" s="14"/>
      <c r="OKD2396" s="14"/>
      <c r="OKE2396" s="14"/>
      <c r="OKF2396" s="14"/>
      <c r="OKG2396" s="14"/>
      <c r="OKH2396" s="14"/>
      <c r="OKI2396" s="14"/>
      <c r="OKJ2396" s="14"/>
      <c r="OKK2396" s="14"/>
      <c r="OKL2396" s="14"/>
      <c r="OKM2396" s="14"/>
      <c r="OKN2396" s="14"/>
      <c r="OKO2396" s="14"/>
      <c r="OKP2396" s="14"/>
      <c r="OKQ2396" s="14"/>
      <c r="OKR2396" s="14"/>
      <c r="OKS2396" s="14"/>
      <c r="OKT2396" s="14"/>
      <c r="OKU2396" s="14"/>
      <c r="OKV2396" s="14"/>
      <c r="OKW2396" s="14"/>
      <c r="OKX2396" s="14"/>
      <c r="OKY2396" s="14"/>
      <c r="OKZ2396" s="14"/>
      <c r="OLA2396" s="14"/>
      <c r="OLB2396" s="14"/>
      <c r="OLC2396" s="14"/>
      <c r="OLD2396" s="14"/>
      <c r="OLE2396" s="14"/>
      <c r="OLF2396" s="14"/>
      <c r="OLG2396" s="14"/>
      <c r="OLH2396" s="14"/>
      <c r="OLI2396" s="14"/>
      <c r="OLJ2396" s="14"/>
      <c r="OLK2396" s="14"/>
      <c r="OLL2396" s="14"/>
      <c r="OLM2396" s="14"/>
      <c r="OLN2396" s="14"/>
      <c r="OLO2396" s="14"/>
      <c r="OLP2396" s="14"/>
      <c r="OLQ2396" s="14"/>
      <c r="OLR2396" s="14"/>
      <c r="OLS2396" s="14"/>
      <c r="OLT2396" s="14"/>
      <c r="OLU2396" s="14"/>
      <c r="OLV2396" s="14"/>
      <c r="OLW2396" s="14"/>
      <c r="OLX2396" s="14"/>
      <c r="OLY2396" s="14"/>
      <c r="OLZ2396" s="14"/>
      <c r="OMA2396" s="14"/>
      <c r="OMB2396" s="14"/>
      <c r="OMC2396" s="14"/>
      <c r="OMD2396" s="14"/>
      <c r="OME2396" s="14"/>
      <c r="OMF2396" s="14"/>
      <c r="OMG2396" s="14"/>
      <c r="OMH2396" s="14"/>
      <c r="OMI2396" s="14"/>
      <c r="OMJ2396" s="14"/>
      <c r="OMK2396" s="14"/>
      <c r="OML2396" s="14"/>
      <c r="OMM2396" s="14"/>
      <c r="OMN2396" s="14"/>
      <c r="OMO2396" s="14"/>
      <c r="OMP2396" s="14"/>
      <c r="OMQ2396" s="14"/>
      <c r="OMR2396" s="14"/>
      <c r="OMS2396" s="14"/>
      <c r="OMT2396" s="14"/>
      <c r="OMU2396" s="14"/>
      <c r="OMV2396" s="14"/>
      <c r="OMW2396" s="14"/>
      <c r="OMX2396" s="14"/>
      <c r="OMY2396" s="14"/>
      <c r="OMZ2396" s="14"/>
      <c r="ONA2396" s="14"/>
      <c r="ONB2396" s="14"/>
      <c r="ONC2396" s="14"/>
      <c r="OND2396" s="14"/>
      <c r="ONE2396" s="14"/>
      <c r="ONF2396" s="14"/>
      <c r="ONG2396" s="14"/>
      <c r="ONH2396" s="14"/>
      <c r="ONI2396" s="14"/>
      <c r="ONJ2396" s="14"/>
      <c r="ONK2396" s="14"/>
      <c r="ONL2396" s="14"/>
      <c r="ONM2396" s="14"/>
      <c r="ONN2396" s="14"/>
      <c r="ONO2396" s="14"/>
      <c r="ONP2396" s="14"/>
      <c r="ONQ2396" s="14"/>
      <c r="ONR2396" s="14"/>
      <c r="ONS2396" s="14"/>
      <c r="ONT2396" s="14"/>
      <c r="ONU2396" s="14"/>
      <c r="ONV2396" s="14"/>
      <c r="ONW2396" s="14"/>
      <c r="ONX2396" s="14"/>
      <c r="ONY2396" s="14"/>
      <c r="ONZ2396" s="14"/>
      <c r="OOA2396" s="14"/>
      <c r="OOB2396" s="14"/>
      <c r="OOC2396" s="14"/>
      <c r="OOD2396" s="14"/>
      <c r="OOE2396" s="14"/>
      <c r="OOF2396" s="14"/>
      <c r="OOG2396" s="14"/>
      <c r="OOH2396" s="14"/>
      <c r="OOI2396" s="14"/>
      <c r="OOJ2396" s="14"/>
      <c r="OOK2396" s="14"/>
      <c r="OOL2396" s="14"/>
      <c r="OOM2396" s="14"/>
      <c r="OON2396" s="14"/>
      <c r="OOO2396" s="14"/>
      <c r="OOP2396" s="14"/>
      <c r="OOQ2396" s="14"/>
      <c r="OOR2396" s="14"/>
      <c r="OOS2396" s="14"/>
      <c r="OOT2396" s="14"/>
      <c r="OOU2396" s="14"/>
      <c r="OOV2396" s="14"/>
      <c r="OOW2396" s="14"/>
      <c r="OOX2396" s="14"/>
      <c r="OOY2396" s="14"/>
      <c r="OOZ2396" s="14"/>
      <c r="OPA2396" s="14"/>
      <c r="OPB2396" s="14"/>
      <c r="OPC2396" s="14"/>
      <c r="OPD2396" s="14"/>
      <c r="OPE2396" s="14"/>
      <c r="OPF2396" s="14"/>
      <c r="OPG2396" s="14"/>
      <c r="OPH2396" s="14"/>
      <c r="OPI2396" s="14"/>
      <c r="OPJ2396" s="14"/>
      <c r="OPK2396" s="14"/>
      <c r="OPL2396" s="14"/>
      <c r="OPM2396" s="14"/>
      <c r="OPN2396" s="14"/>
      <c r="OPO2396" s="14"/>
      <c r="OPP2396" s="14"/>
      <c r="OPQ2396" s="14"/>
      <c r="OPR2396" s="14"/>
      <c r="OPS2396" s="14"/>
      <c r="OPT2396" s="14"/>
      <c r="OPU2396" s="14"/>
      <c r="OPV2396" s="14"/>
      <c r="OPW2396" s="14"/>
      <c r="OPX2396" s="14"/>
      <c r="OPY2396" s="14"/>
      <c r="OPZ2396" s="14"/>
      <c r="OQA2396" s="14"/>
      <c r="OQB2396" s="14"/>
      <c r="OQC2396" s="14"/>
      <c r="OQD2396" s="14"/>
      <c r="OQE2396" s="14"/>
      <c r="OQF2396" s="14"/>
      <c r="OQG2396" s="14"/>
      <c r="OQH2396" s="14"/>
      <c r="OQI2396" s="14"/>
      <c r="OQJ2396" s="14"/>
      <c r="OQK2396" s="14"/>
      <c r="OQL2396" s="14"/>
      <c r="OQM2396" s="14"/>
      <c r="OQN2396" s="14"/>
      <c r="OQO2396" s="14"/>
      <c r="OQP2396" s="14"/>
      <c r="OQQ2396" s="14"/>
      <c r="OQR2396" s="14"/>
      <c r="OQS2396" s="14"/>
      <c r="OQT2396" s="14"/>
      <c r="OQU2396" s="14"/>
      <c r="OQV2396" s="14"/>
      <c r="OQW2396" s="14"/>
      <c r="OQX2396" s="14"/>
      <c r="OQY2396" s="14"/>
      <c r="OQZ2396" s="14"/>
      <c r="ORA2396" s="14"/>
      <c r="ORB2396" s="14"/>
      <c r="ORC2396" s="14"/>
      <c r="ORD2396" s="14"/>
      <c r="ORE2396" s="14"/>
      <c r="ORF2396" s="14"/>
      <c r="ORG2396" s="14"/>
      <c r="ORH2396" s="14"/>
      <c r="ORI2396" s="14"/>
      <c r="ORJ2396" s="14"/>
      <c r="ORK2396" s="14"/>
      <c r="ORL2396" s="14"/>
      <c r="ORM2396" s="14"/>
      <c r="ORN2396" s="14"/>
      <c r="ORO2396" s="14"/>
      <c r="ORP2396" s="14"/>
      <c r="ORQ2396" s="14"/>
      <c r="ORR2396" s="14"/>
      <c r="ORS2396" s="14"/>
      <c r="ORT2396" s="14"/>
      <c r="ORU2396" s="14"/>
      <c r="ORV2396" s="14"/>
      <c r="ORW2396" s="14"/>
      <c r="ORX2396" s="14"/>
      <c r="ORY2396" s="14"/>
      <c r="ORZ2396" s="14"/>
      <c r="OSA2396" s="14"/>
      <c r="OSB2396" s="14"/>
      <c r="OSC2396" s="14"/>
      <c r="OSD2396" s="14"/>
      <c r="OSE2396" s="14"/>
      <c r="OSF2396" s="14"/>
      <c r="OSG2396" s="14"/>
      <c r="OSH2396" s="14"/>
      <c r="OSI2396" s="14"/>
      <c r="OSJ2396" s="14"/>
      <c r="OSK2396" s="14"/>
      <c r="OSL2396" s="14"/>
      <c r="OSM2396" s="14"/>
      <c r="OSN2396" s="14"/>
      <c r="OSO2396" s="14"/>
      <c r="OSP2396" s="14"/>
      <c r="OSQ2396" s="14"/>
      <c r="OSR2396" s="14"/>
      <c r="OSS2396" s="14"/>
      <c r="OST2396" s="14"/>
      <c r="OSU2396" s="14"/>
      <c r="OSV2396" s="14"/>
      <c r="OSW2396" s="14"/>
      <c r="OSX2396" s="14"/>
      <c r="OSY2396" s="14"/>
      <c r="OSZ2396" s="14"/>
      <c r="OTA2396" s="14"/>
      <c r="OTB2396" s="14"/>
      <c r="OTC2396" s="14"/>
      <c r="OTD2396" s="14"/>
      <c r="OTE2396" s="14"/>
      <c r="OTF2396" s="14"/>
      <c r="OTG2396" s="14"/>
      <c r="OTH2396" s="14"/>
      <c r="OTI2396" s="14"/>
      <c r="OTJ2396" s="14"/>
      <c r="OTK2396" s="14"/>
      <c r="OTL2396" s="14"/>
      <c r="OTM2396" s="14"/>
      <c r="OTN2396" s="14"/>
      <c r="OTO2396" s="14"/>
      <c r="OTP2396" s="14"/>
      <c r="OTQ2396" s="14"/>
      <c r="OTR2396" s="14"/>
      <c r="OTS2396" s="14"/>
      <c r="OTT2396" s="14"/>
      <c r="OTU2396" s="14"/>
      <c r="OTV2396" s="14"/>
      <c r="OTW2396" s="14"/>
      <c r="OTX2396" s="14"/>
      <c r="OTY2396" s="14"/>
      <c r="OTZ2396" s="14"/>
      <c r="OUA2396" s="14"/>
      <c r="OUB2396" s="14"/>
      <c r="OUC2396" s="14"/>
      <c r="OUD2396" s="14"/>
      <c r="OUE2396" s="14"/>
      <c r="OUF2396" s="14"/>
      <c r="OUG2396" s="14"/>
      <c r="OUH2396" s="14"/>
      <c r="OUI2396" s="14"/>
      <c r="OUJ2396" s="14"/>
      <c r="OUK2396" s="14"/>
      <c r="OUL2396" s="14"/>
      <c r="OUM2396" s="14"/>
      <c r="OUN2396" s="14"/>
      <c r="OUO2396" s="14"/>
      <c r="OUP2396" s="14"/>
      <c r="OUQ2396" s="14"/>
      <c r="OUR2396" s="14"/>
      <c r="OUS2396" s="14"/>
      <c r="OUT2396" s="14"/>
      <c r="OUU2396" s="14"/>
      <c r="OUV2396" s="14"/>
      <c r="OUW2396" s="14"/>
      <c r="OUX2396" s="14"/>
      <c r="OUY2396" s="14"/>
      <c r="OUZ2396" s="14"/>
      <c r="OVA2396" s="14"/>
      <c r="OVB2396" s="14"/>
      <c r="OVC2396" s="14"/>
      <c r="OVD2396" s="14"/>
      <c r="OVE2396" s="14"/>
      <c r="OVF2396" s="14"/>
      <c r="OVG2396" s="14"/>
      <c r="OVH2396" s="14"/>
      <c r="OVI2396" s="14"/>
      <c r="OVJ2396" s="14"/>
      <c r="OVK2396" s="14"/>
      <c r="OVL2396" s="14"/>
      <c r="OVM2396" s="14"/>
      <c r="OVN2396" s="14"/>
      <c r="OVO2396" s="14"/>
      <c r="OVP2396" s="14"/>
      <c r="OVQ2396" s="14"/>
      <c r="OVR2396" s="14"/>
      <c r="OVS2396" s="14"/>
      <c r="OVT2396" s="14"/>
      <c r="OVU2396" s="14"/>
      <c r="OVV2396" s="14"/>
      <c r="OVW2396" s="14"/>
      <c r="OVX2396" s="14"/>
      <c r="OVY2396" s="14"/>
      <c r="OVZ2396" s="14"/>
      <c r="OWA2396" s="14"/>
      <c r="OWB2396" s="14"/>
      <c r="OWC2396" s="14"/>
      <c r="OWD2396" s="14"/>
      <c r="OWE2396" s="14"/>
      <c r="OWF2396" s="14"/>
      <c r="OWG2396" s="14"/>
      <c r="OWH2396" s="14"/>
      <c r="OWI2396" s="14"/>
      <c r="OWJ2396" s="14"/>
      <c r="OWK2396" s="14"/>
      <c r="OWL2396" s="14"/>
      <c r="OWM2396" s="14"/>
      <c r="OWN2396" s="14"/>
      <c r="OWO2396" s="14"/>
      <c r="OWP2396" s="14"/>
      <c r="OWQ2396" s="14"/>
      <c r="OWR2396" s="14"/>
      <c r="OWS2396" s="14"/>
      <c r="OWT2396" s="14"/>
      <c r="OWU2396" s="14"/>
      <c r="OWV2396" s="14"/>
      <c r="OWW2396" s="14"/>
      <c r="OWX2396" s="14"/>
      <c r="OWY2396" s="14"/>
      <c r="OWZ2396" s="14"/>
      <c r="OXA2396" s="14"/>
      <c r="OXB2396" s="14"/>
      <c r="OXC2396" s="14"/>
      <c r="OXD2396" s="14"/>
      <c r="OXE2396" s="14"/>
      <c r="OXF2396" s="14"/>
      <c r="OXG2396" s="14"/>
      <c r="OXH2396" s="14"/>
      <c r="OXI2396" s="14"/>
      <c r="OXJ2396" s="14"/>
      <c r="OXK2396" s="14"/>
      <c r="OXL2396" s="14"/>
      <c r="OXM2396" s="14"/>
      <c r="OXN2396" s="14"/>
      <c r="OXO2396" s="14"/>
      <c r="OXP2396" s="14"/>
      <c r="OXQ2396" s="14"/>
      <c r="OXR2396" s="14"/>
      <c r="OXS2396" s="14"/>
      <c r="OXT2396" s="14"/>
      <c r="OXU2396" s="14"/>
      <c r="OXV2396" s="14"/>
      <c r="OXW2396" s="14"/>
      <c r="OXX2396" s="14"/>
      <c r="OXY2396" s="14"/>
      <c r="OXZ2396" s="14"/>
      <c r="OYA2396" s="14"/>
      <c r="OYB2396" s="14"/>
      <c r="OYC2396" s="14"/>
      <c r="OYD2396" s="14"/>
      <c r="OYE2396" s="14"/>
      <c r="OYF2396" s="14"/>
      <c r="OYG2396" s="14"/>
      <c r="OYH2396" s="14"/>
      <c r="OYI2396" s="14"/>
      <c r="OYJ2396" s="14"/>
      <c r="OYK2396" s="14"/>
      <c r="OYL2396" s="14"/>
      <c r="OYM2396" s="14"/>
      <c r="OYN2396" s="14"/>
      <c r="OYO2396" s="14"/>
      <c r="OYP2396" s="14"/>
      <c r="OYQ2396" s="14"/>
      <c r="OYR2396" s="14"/>
      <c r="OYS2396" s="14"/>
      <c r="OYT2396" s="14"/>
      <c r="OYU2396" s="14"/>
      <c r="OYV2396" s="14"/>
      <c r="OYW2396" s="14"/>
      <c r="OYX2396" s="14"/>
      <c r="OYY2396" s="14"/>
      <c r="OYZ2396" s="14"/>
      <c r="OZA2396" s="14"/>
      <c r="OZB2396" s="14"/>
      <c r="OZC2396" s="14"/>
      <c r="OZD2396" s="14"/>
      <c r="OZE2396" s="14"/>
      <c r="OZF2396" s="14"/>
      <c r="OZG2396" s="14"/>
      <c r="OZH2396" s="14"/>
      <c r="OZI2396" s="14"/>
      <c r="OZJ2396" s="14"/>
      <c r="OZK2396" s="14"/>
      <c r="OZL2396" s="14"/>
      <c r="OZM2396" s="14"/>
      <c r="OZN2396" s="14"/>
      <c r="OZO2396" s="14"/>
      <c r="OZP2396" s="14"/>
      <c r="OZQ2396" s="14"/>
      <c r="OZR2396" s="14"/>
      <c r="OZS2396" s="14"/>
      <c r="OZT2396" s="14"/>
      <c r="OZU2396" s="14"/>
      <c r="OZV2396" s="14"/>
      <c r="OZW2396" s="14"/>
      <c r="OZX2396" s="14"/>
      <c r="OZY2396" s="14"/>
      <c r="OZZ2396" s="14"/>
      <c r="PAA2396" s="14"/>
      <c r="PAB2396" s="14"/>
      <c r="PAC2396" s="14"/>
      <c r="PAD2396" s="14"/>
      <c r="PAE2396" s="14"/>
      <c r="PAF2396" s="14"/>
      <c r="PAG2396" s="14"/>
      <c r="PAH2396" s="14"/>
      <c r="PAI2396" s="14"/>
      <c r="PAJ2396" s="14"/>
      <c r="PAK2396" s="14"/>
      <c r="PAL2396" s="14"/>
      <c r="PAM2396" s="14"/>
      <c r="PAN2396" s="14"/>
      <c r="PAO2396" s="14"/>
      <c r="PAP2396" s="14"/>
      <c r="PAQ2396" s="14"/>
      <c r="PAR2396" s="14"/>
      <c r="PAS2396" s="14"/>
      <c r="PAT2396" s="14"/>
      <c r="PAU2396" s="14"/>
      <c r="PAV2396" s="14"/>
      <c r="PAW2396" s="14"/>
      <c r="PAX2396" s="14"/>
      <c r="PAY2396" s="14"/>
      <c r="PAZ2396" s="14"/>
      <c r="PBA2396" s="14"/>
      <c r="PBB2396" s="14"/>
      <c r="PBC2396" s="14"/>
      <c r="PBD2396" s="14"/>
      <c r="PBE2396" s="14"/>
      <c r="PBF2396" s="14"/>
      <c r="PBG2396" s="14"/>
      <c r="PBH2396" s="14"/>
      <c r="PBI2396" s="14"/>
      <c r="PBJ2396" s="14"/>
      <c r="PBK2396" s="14"/>
      <c r="PBL2396" s="14"/>
      <c r="PBM2396" s="14"/>
      <c r="PBN2396" s="14"/>
      <c r="PBO2396" s="14"/>
      <c r="PBP2396" s="14"/>
      <c r="PBQ2396" s="14"/>
      <c r="PBR2396" s="14"/>
      <c r="PBS2396" s="14"/>
      <c r="PBT2396" s="14"/>
      <c r="PBU2396" s="14"/>
      <c r="PBV2396" s="14"/>
      <c r="PBW2396" s="14"/>
      <c r="PBX2396" s="14"/>
      <c r="PBY2396" s="14"/>
      <c r="PBZ2396" s="14"/>
      <c r="PCA2396" s="14"/>
      <c r="PCB2396" s="14"/>
      <c r="PCC2396" s="14"/>
      <c r="PCD2396" s="14"/>
      <c r="PCE2396" s="14"/>
      <c r="PCF2396" s="14"/>
      <c r="PCG2396" s="14"/>
      <c r="PCH2396" s="14"/>
      <c r="PCI2396" s="14"/>
      <c r="PCJ2396" s="14"/>
      <c r="PCK2396" s="14"/>
      <c r="PCL2396" s="14"/>
      <c r="PCM2396" s="14"/>
      <c r="PCN2396" s="14"/>
      <c r="PCO2396" s="14"/>
      <c r="PCP2396" s="14"/>
      <c r="PCQ2396" s="14"/>
      <c r="PCR2396" s="14"/>
      <c r="PCS2396" s="14"/>
      <c r="PCT2396" s="14"/>
      <c r="PCU2396" s="14"/>
      <c r="PCV2396" s="14"/>
      <c r="PCW2396" s="14"/>
      <c r="PCX2396" s="14"/>
      <c r="PCY2396" s="14"/>
      <c r="PCZ2396" s="14"/>
      <c r="PDA2396" s="14"/>
      <c r="PDB2396" s="14"/>
      <c r="PDC2396" s="14"/>
      <c r="PDD2396" s="14"/>
      <c r="PDE2396" s="14"/>
      <c r="PDF2396" s="14"/>
      <c r="PDG2396" s="14"/>
      <c r="PDH2396" s="14"/>
      <c r="PDI2396" s="14"/>
      <c r="PDJ2396" s="14"/>
      <c r="PDK2396" s="14"/>
      <c r="PDL2396" s="14"/>
      <c r="PDM2396" s="14"/>
      <c r="PDN2396" s="14"/>
      <c r="PDO2396" s="14"/>
      <c r="PDP2396" s="14"/>
      <c r="PDQ2396" s="14"/>
      <c r="PDR2396" s="14"/>
      <c r="PDS2396" s="14"/>
      <c r="PDT2396" s="14"/>
      <c r="PDU2396" s="14"/>
      <c r="PDV2396" s="14"/>
      <c r="PDW2396" s="14"/>
      <c r="PDX2396" s="14"/>
      <c r="PDY2396" s="14"/>
      <c r="PDZ2396" s="14"/>
      <c r="PEA2396" s="14"/>
      <c r="PEB2396" s="14"/>
      <c r="PEC2396" s="14"/>
      <c r="PED2396" s="14"/>
      <c r="PEE2396" s="14"/>
      <c r="PEF2396" s="14"/>
      <c r="PEG2396" s="14"/>
      <c r="PEH2396" s="14"/>
      <c r="PEI2396" s="14"/>
      <c r="PEJ2396" s="14"/>
      <c r="PEK2396" s="14"/>
      <c r="PEL2396" s="14"/>
      <c r="PEM2396" s="14"/>
      <c r="PEN2396" s="14"/>
      <c r="PEO2396" s="14"/>
      <c r="PEP2396" s="14"/>
      <c r="PEQ2396" s="14"/>
      <c r="PER2396" s="14"/>
      <c r="PES2396" s="14"/>
      <c r="PET2396" s="14"/>
      <c r="PEU2396" s="14"/>
      <c r="PEV2396" s="14"/>
      <c r="PEW2396" s="14"/>
      <c r="PEX2396" s="14"/>
      <c r="PEY2396" s="14"/>
      <c r="PEZ2396" s="14"/>
      <c r="PFA2396" s="14"/>
      <c r="PFB2396" s="14"/>
      <c r="PFC2396" s="14"/>
      <c r="PFD2396" s="14"/>
      <c r="PFE2396" s="14"/>
      <c r="PFF2396" s="14"/>
      <c r="PFG2396" s="14"/>
      <c r="PFH2396" s="14"/>
      <c r="PFI2396" s="14"/>
      <c r="PFJ2396" s="14"/>
      <c r="PFK2396" s="14"/>
      <c r="PFL2396" s="14"/>
      <c r="PFM2396" s="14"/>
      <c r="PFN2396" s="14"/>
      <c r="PFO2396" s="14"/>
      <c r="PFP2396" s="14"/>
      <c r="PFQ2396" s="14"/>
      <c r="PFR2396" s="14"/>
      <c r="PFS2396" s="14"/>
      <c r="PFT2396" s="14"/>
      <c r="PFU2396" s="14"/>
      <c r="PFV2396" s="14"/>
      <c r="PFW2396" s="14"/>
      <c r="PFX2396" s="14"/>
      <c r="PFY2396" s="14"/>
      <c r="PFZ2396" s="14"/>
      <c r="PGA2396" s="14"/>
      <c r="PGB2396" s="14"/>
      <c r="PGC2396" s="14"/>
      <c r="PGD2396" s="14"/>
      <c r="PGE2396" s="14"/>
      <c r="PGF2396" s="14"/>
      <c r="PGG2396" s="14"/>
      <c r="PGH2396" s="14"/>
      <c r="PGI2396" s="14"/>
      <c r="PGJ2396" s="14"/>
      <c r="PGK2396" s="14"/>
      <c r="PGL2396" s="14"/>
      <c r="PGM2396" s="14"/>
      <c r="PGN2396" s="14"/>
      <c r="PGO2396" s="14"/>
      <c r="PGP2396" s="14"/>
      <c r="PGQ2396" s="14"/>
      <c r="PGR2396" s="14"/>
      <c r="PGS2396" s="14"/>
      <c r="PGT2396" s="14"/>
      <c r="PGU2396" s="14"/>
      <c r="PGV2396" s="14"/>
      <c r="PGW2396" s="14"/>
      <c r="PGX2396" s="14"/>
      <c r="PGY2396" s="14"/>
      <c r="PGZ2396" s="14"/>
      <c r="PHA2396" s="14"/>
      <c r="PHB2396" s="14"/>
      <c r="PHC2396" s="14"/>
      <c r="PHD2396" s="14"/>
      <c r="PHE2396" s="14"/>
      <c r="PHF2396" s="14"/>
      <c r="PHG2396" s="14"/>
      <c r="PHH2396" s="14"/>
      <c r="PHI2396" s="14"/>
      <c r="PHJ2396" s="14"/>
      <c r="PHK2396" s="14"/>
      <c r="PHL2396" s="14"/>
      <c r="PHM2396" s="14"/>
      <c r="PHN2396" s="14"/>
      <c r="PHO2396" s="14"/>
      <c r="PHP2396" s="14"/>
      <c r="PHQ2396" s="14"/>
      <c r="PHR2396" s="14"/>
      <c r="PHS2396" s="14"/>
      <c r="PHT2396" s="14"/>
      <c r="PHU2396" s="14"/>
      <c r="PHV2396" s="14"/>
      <c r="PHW2396" s="14"/>
      <c r="PHX2396" s="14"/>
      <c r="PHY2396" s="14"/>
      <c r="PHZ2396" s="14"/>
      <c r="PIA2396" s="14"/>
      <c r="PIB2396" s="14"/>
      <c r="PIC2396" s="14"/>
      <c r="PID2396" s="14"/>
      <c r="PIE2396" s="14"/>
      <c r="PIF2396" s="14"/>
      <c r="PIG2396" s="14"/>
      <c r="PIH2396" s="14"/>
      <c r="PII2396" s="14"/>
      <c r="PIJ2396" s="14"/>
      <c r="PIK2396" s="14"/>
      <c r="PIL2396" s="14"/>
      <c r="PIM2396" s="14"/>
      <c r="PIN2396" s="14"/>
      <c r="PIO2396" s="14"/>
      <c r="PIP2396" s="14"/>
      <c r="PIQ2396" s="14"/>
      <c r="PIR2396" s="14"/>
      <c r="PIS2396" s="14"/>
      <c r="PIT2396" s="14"/>
      <c r="PIU2396" s="14"/>
      <c r="PIV2396" s="14"/>
      <c r="PIW2396" s="14"/>
      <c r="PIX2396" s="14"/>
      <c r="PIY2396" s="14"/>
      <c r="PIZ2396" s="14"/>
      <c r="PJA2396" s="14"/>
      <c r="PJB2396" s="14"/>
      <c r="PJC2396" s="14"/>
      <c r="PJD2396" s="14"/>
      <c r="PJE2396" s="14"/>
      <c r="PJF2396" s="14"/>
      <c r="PJG2396" s="14"/>
      <c r="PJH2396" s="14"/>
      <c r="PJI2396" s="14"/>
      <c r="PJJ2396" s="14"/>
      <c r="PJK2396" s="14"/>
      <c r="PJL2396" s="14"/>
      <c r="PJM2396" s="14"/>
      <c r="PJN2396" s="14"/>
      <c r="PJO2396" s="14"/>
      <c r="PJP2396" s="14"/>
      <c r="PJQ2396" s="14"/>
      <c r="PJR2396" s="14"/>
      <c r="PJS2396" s="14"/>
      <c r="PJT2396" s="14"/>
      <c r="PJU2396" s="14"/>
      <c r="PJV2396" s="14"/>
      <c r="PJW2396" s="14"/>
      <c r="PJX2396" s="14"/>
      <c r="PJY2396" s="14"/>
      <c r="PJZ2396" s="14"/>
      <c r="PKA2396" s="14"/>
      <c r="PKB2396" s="14"/>
      <c r="PKC2396" s="14"/>
      <c r="PKD2396" s="14"/>
      <c r="PKE2396" s="14"/>
      <c r="PKF2396" s="14"/>
      <c r="PKG2396" s="14"/>
      <c r="PKH2396" s="14"/>
      <c r="PKI2396" s="14"/>
      <c r="PKJ2396" s="14"/>
      <c r="PKK2396" s="14"/>
      <c r="PKL2396" s="14"/>
      <c r="PKM2396" s="14"/>
      <c r="PKN2396" s="14"/>
      <c r="PKO2396" s="14"/>
      <c r="PKP2396" s="14"/>
      <c r="PKQ2396" s="14"/>
      <c r="PKR2396" s="14"/>
      <c r="PKS2396" s="14"/>
      <c r="PKT2396" s="14"/>
      <c r="PKU2396" s="14"/>
      <c r="PKV2396" s="14"/>
      <c r="PKW2396" s="14"/>
      <c r="PKX2396" s="14"/>
      <c r="PKY2396" s="14"/>
      <c r="PKZ2396" s="14"/>
      <c r="PLA2396" s="14"/>
      <c r="PLB2396" s="14"/>
      <c r="PLC2396" s="14"/>
      <c r="PLD2396" s="14"/>
      <c r="PLE2396" s="14"/>
      <c r="PLF2396" s="14"/>
      <c r="PLG2396" s="14"/>
      <c r="PLH2396" s="14"/>
      <c r="PLI2396" s="14"/>
      <c r="PLJ2396" s="14"/>
      <c r="PLK2396" s="14"/>
      <c r="PLL2396" s="14"/>
      <c r="PLM2396" s="14"/>
      <c r="PLN2396" s="14"/>
      <c r="PLO2396" s="14"/>
      <c r="PLP2396" s="14"/>
      <c r="PLQ2396" s="14"/>
      <c r="PLR2396" s="14"/>
      <c r="PLS2396" s="14"/>
      <c r="PLT2396" s="14"/>
      <c r="PLU2396" s="14"/>
      <c r="PLV2396" s="14"/>
      <c r="PLW2396" s="14"/>
      <c r="PLX2396" s="14"/>
      <c r="PLY2396" s="14"/>
      <c r="PLZ2396" s="14"/>
      <c r="PMA2396" s="14"/>
      <c r="PMB2396" s="14"/>
      <c r="PMC2396" s="14"/>
      <c r="PMD2396" s="14"/>
      <c r="PME2396" s="14"/>
      <c r="PMF2396" s="14"/>
      <c r="PMG2396" s="14"/>
      <c r="PMH2396" s="14"/>
      <c r="PMI2396" s="14"/>
      <c r="PMJ2396" s="14"/>
      <c r="PMK2396" s="14"/>
      <c r="PML2396" s="14"/>
      <c r="PMM2396" s="14"/>
      <c r="PMN2396" s="14"/>
      <c r="PMO2396" s="14"/>
      <c r="PMP2396" s="14"/>
      <c r="PMQ2396" s="14"/>
      <c r="PMR2396" s="14"/>
      <c r="PMS2396" s="14"/>
      <c r="PMT2396" s="14"/>
      <c r="PMU2396" s="14"/>
      <c r="PMV2396" s="14"/>
      <c r="PMW2396" s="14"/>
      <c r="PMX2396" s="14"/>
      <c r="PMY2396" s="14"/>
      <c r="PMZ2396" s="14"/>
      <c r="PNA2396" s="14"/>
      <c r="PNB2396" s="14"/>
      <c r="PNC2396" s="14"/>
      <c r="PND2396" s="14"/>
      <c r="PNE2396" s="14"/>
      <c r="PNF2396" s="14"/>
      <c r="PNG2396" s="14"/>
      <c r="PNH2396" s="14"/>
      <c r="PNI2396" s="14"/>
      <c r="PNJ2396" s="14"/>
      <c r="PNK2396" s="14"/>
      <c r="PNL2396" s="14"/>
      <c r="PNM2396" s="14"/>
      <c r="PNN2396" s="14"/>
      <c r="PNO2396" s="14"/>
      <c r="PNP2396" s="14"/>
      <c r="PNQ2396" s="14"/>
      <c r="PNR2396" s="14"/>
      <c r="PNS2396" s="14"/>
      <c r="PNT2396" s="14"/>
      <c r="PNU2396" s="14"/>
      <c r="PNV2396" s="14"/>
      <c r="PNW2396" s="14"/>
      <c r="PNX2396" s="14"/>
      <c r="PNY2396" s="14"/>
      <c r="PNZ2396" s="14"/>
      <c r="POA2396" s="14"/>
      <c r="POB2396" s="14"/>
      <c r="POC2396" s="14"/>
      <c r="POD2396" s="14"/>
      <c r="POE2396" s="14"/>
      <c r="POF2396" s="14"/>
      <c r="POG2396" s="14"/>
      <c r="POH2396" s="14"/>
      <c r="POI2396" s="14"/>
      <c r="POJ2396" s="14"/>
      <c r="POK2396" s="14"/>
      <c r="POL2396" s="14"/>
      <c r="POM2396" s="14"/>
      <c r="PON2396" s="14"/>
      <c r="POO2396" s="14"/>
      <c r="POP2396" s="14"/>
      <c r="POQ2396" s="14"/>
      <c r="POR2396" s="14"/>
      <c r="POS2396" s="14"/>
      <c r="POT2396" s="14"/>
      <c r="POU2396" s="14"/>
      <c r="POV2396" s="14"/>
      <c r="POW2396" s="14"/>
      <c r="POX2396" s="14"/>
      <c r="POY2396" s="14"/>
      <c r="POZ2396" s="14"/>
      <c r="PPA2396" s="14"/>
      <c r="PPB2396" s="14"/>
      <c r="PPC2396" s="14"/>
      <c r="PPD2396" s="14"/>
      <c r="PPE2396" s="14"/>
      <c r="PPF2396" s="14"/>
      <c r="PPG2396" s="14"/>
      <c r="PPH2396" s="14"/>
      <c r="PPI2396" s="14"/>
      <c r="PPJ2396" s="14"/>
      <c r="PPK2396" s="14"/>
      <c r="PPL2396" s="14"/>
      <c r="PPM2396" s="14"/>
      <c r="PPN2396" s="14"/>
      <c r="PPO2396" s="14"/>
      <c r="PPP2396" s="14"/>
      <c r="PPQ2396" s="14"/>
      <c r="PPR2396" s="14"/>
      <c r="PPS2396" s="14"/>
      <c r="PPT2396" s="14"/>
      <c r="PPU2396" s="14"/>
      <c r="PPV2396" s="14"/>
      <c r="PPW2396" s="14"/>
      <c r="PPX2396" s="14"/>
      <c r="PPY2396" s="14"/>
      <c r="PPZ2396" s="14"/>
      <c r="PQA2396" s="14"/>
      <c r="PQB2396" s="14"/>
      <c r="PQC2396" s="14"/>
      <c r="PQD2396" s="14"/>
      <c r="PQE2396" s="14"/>
      <c r="PQF2396" s="14"/>
      <c r="PQG2396" s="14"/>
      <c r="PQH2396" s="14"/>
      <c r="PQI2396" s="14"/>
      <c r="PQJ2396" s="14"/>
      <c r="PQK2396" s="14"/>
      <c r="PQL2396" s="14"/>
      <c r="PQM2396" s="14"/>
      <c r="PQN2396" s="14"/>
      <c r="PQO2396" s="14"/>
      <c r="PQP2396" s="14"/>
      <c r="PQQ2396" s="14"/>
      <c r="PQR2396" s="14"/>
      <c r="PQS2396" s="14"/>
      <c r="PQT2396" s="14"/>
      <c r="PQU2396" s="14"/>
      <c r="PQV2396" s="14"/>
      <c r="PQW2396" s="14"/>
      <c r="PQX2396" s="14"/>
      <c r="PQY2396" s="14"/>
      <c r="PQZ2396" s="14"/>
      <c r="PRA2396" s="14"/>
      <c r="PRB2396" s="14"/>
      <c r="PRC2396" s="14"/>
      <c r="PRD2396" s="14"/>
      <c r="PRE2396" s="14"/>
      <c r="PRF2396" s="14"/>
      <c r="PRG2396" s="14"/>
      <c r="PRH2396" s="14"/>
      <c r="PRI2396" s="14"/>
      <c r="PRJ2396" s="14"/>
      <c r="PRK2396" s="14"/>
      <c r="PRL2396" s="14"/>
      <c r="PRM2396" s="14"/>
      <c r="PRN2396" s="14"/>
      <c r="PRO2396" s="14"/>
      <c r="PRP2396" s="14"/>
      <c r="PRQ2396" s="14"/>
      <c r="PRR2396" s="14"/>
      <c r="PRS2396" s="14"/>
      <c r="PRT2396" s="14"/>
      <c r="PRU2396" s="14"/>
      <c r="PRV2396" s="14"/>
      <c r="PRW2396" s="14"/>
      <c r="PRX2396" s="14"/>
      <c r="PRY2396" s="14"/>
      <c r="PRZ2396" s="14"/>
      <c r="PSA2396" s="14"/>
      <c r="PSB2396" s="14"/>
      <c r="PSC2396" s="14"/>
      <c r="PSD2396" s="14"/>
      <c r="PSE2396" s="14"/>
      <c r="PSF2396" s="14"/>
      <c r="PSG2396" s="14"/>
      <c r="PSH2396" s="14"/>
      <c r="PSI2396" s="14"/>
      <c r="PSJ2396" s="14"/>
      <c r="PSK2396" s="14"/>
      <c r="PSL2396" s="14"/>
      <c r="PSM2396" s="14"/>
      <c r="PSN2396" s="14"/>
      <c r="PSO2396" s="14"/>
      <c r="PSP2396" s="14"/>
      <c r="PSQ2396" s="14"/>
      <c r="PSR2396" s="14"/>
      <c r="PSS2396" s="14"/>
      <c r="PST2396" s="14"/>
      <c r="PSU2396" s="14"/>
      <c r="PSV2396" s="14"/>
      <c r="PSW2396" s="14"/>
      <c r="PSX2396" s="14"/>
      <c r="PSY2396" s="14"/>
      <c r="PSZ2396" s="14"/>
      <c r="PTA2396" s="14"/>
      <c r="PTB2396" s="14"/>
      <c r="PTC2396" s="14"/>
      <c r="PTD2396" s="14"/>
      <c r="PTE2396" s="14"/>
      <c r="PTF2396" s="14"/>
      <c r="PTG2396" s="14"/>
      <c r="PTH2396" s="14"/>
      <c r="PTI2396" s="14"/>
      <c r="PTJ2396" s="14"/>
      <c r="PTK2396" s="14"/>
      <c r="PTL2396" s="14"/>
      <c r="PTM2396" s="14"/>
      <c r="PTN2396" s="14"/>
      <c r="PTO2396" s="14"/>
      <c r="PTP2396" s="14"/>
      <c r="PTQ2396" s="14"/>
      <c r="PTR2396" s="14"/>
      <c r="PTS2396" s="14"/>
      <c r="PTT2396" s="14"/>
      <c r="PTU2396" s="14"/>
      <c r="PTV2396" s="14"/>
      <c r="PTW2396" s="14"/>
      <c r="PTX2396" s="14"/>
      <c r="PTY2396" s="14"/>
      <c r="PTZ2396" s="14"/>
      <c r="PUA2396" s="14"/>
      <c r="PUB2396" s="14"/>
      <c r="PUC2396" s="14"/>
      <c r="PUD2396" s="14"/>
      <c r="PUE2396" s="14"/>
      <c r="PUF2396" s="14"/>
      <c r="PUG2396" s="14"/>
      <c r="PUH2396" s="14"/>
      <c r="PUI2396" s="14"/>
      <c r="PUJ2396" s="14"/>
      <c r="PUK2396" s="14"/>
      <c r="PUL2396" s="14"/>
      <c r="PUM2396" s="14"/>
      <c r="PUN2396" s="14"/>
      <c r="PUO2396" s="14"/>
      <c r="PUP2396" s="14"/>
      <c r="PUQ2396" s="14"/>
      <c r="PUR2396" s="14"/>
      <c r="PUS2396" s="14"/>
      <c r="PUT2396" s="14"/>
      <c r="PUU2396" s="14"/>
      <c r="PUV2396" s="14"/>
      <c r="PUW2396" s="14"/>
      <c r="PUX2396" s="14"/>
      <c r="PUY2396" s="14"/>
      <c r="PUZ2396" s="14"/>
      <c r="PVA2396" s="14"/>
      <c r="PVB2396" s="14"/>
      <c r="PVC2396" s="14"/>
      <c r="PVD2396" s="14"/>
      <c r="PVE2396" s="14"/>
      <c r="PVF2396" s="14"/>
      <c r="PVG2396" s="14"/>
      <c r="PVH2396" s="14"/>
      <c r="PVI2396" s="14"/>
      <c r="PVJ2396" s="14"/>
      <c r="PVK2396" s="14"/>
      <c r="PVL2396" s="14"/>
      <c r="PVM2396" s="14"/>
      <c r="PVN2396" s="14"/>
      <c r="PVO2396" s="14"/>
      <c r="PVP2396" s="14"/>
      <c r="PVQ2396" s="14"/>
      <c r="PVR2396" s="14"/>
      <c r="PVS2396" s="14"/>
      <c r="PVT2396" s="14"/>
      <c r="PVU2396" s="14"/>
      <c r="PVV2396" s="14"/>
      <c r="PVW2396" s="14"/>
      <c r="PVX2396" s="14"/>
      <c r="PVY2396" s="14"/>
      <c r="PVZ2396" s="14"/>
      <c r="PWA2396" s="14"/>
      <c r="PWB2396" s="14"/>
      <c r="PWC2396" s="14"/>
      <c r="PWD2396" s="14"/>
      <c r="PWE2396" s="14"/>
      <c r="PWF2396" s="14"/>
      <c r="PWG2396" s="14"/>
      <c r="PWH2396" s="14"/>
      <c r="PWI2396" s="14"/>
      <c r="PWJ2396" s="14"/>
      <c r="PWK2396" s="14"/>
      <c r="PWL2396" s="14"/>
      <c r="PWM2396" s="14"/>
      <c r="PWN2396" s="14"/>
      <c r="PWO2396" s="14"/>
      <c r="PWP2396" s="14"/>
      <c r="PWQ2396" s="14"/>
      <c r="PWR2396" s="14"/>
      <c r="PWS2396" s="14"/>
      <c r="PWT2396" s="14"/>
      <c r="PWU2396" s="14"/>
      <c r="PWV2396" s="14"/>
      <c r="PWW2396" s="14"/>
      <c r="PWX2396" s="14"/>
      <c r="PWY2396" s="14"/>
      <c r="PWZ2396" s="14"/>
      <c r="PXA2396" s="14"/>
      <c r="PXB2396" s="14"/>
      <c r="PXC2396" s="14"/>
      <c r="PXD2396" s="14"/>
      <c r="PXE2396" s="14"/>
      <c r="PXF2396" s="14"/>
      <c r="PXG2396" s="14"/>
      <c r="PXH2396" s="14"/>
      <c r="PXI2396" s="14"/>
      <c r="PXJ2396" s="14"/>
      <c r="PXK2396" s="14"/>
      <c r="PXL2396" s="14"/>
      <c r="PXM2396" s="14"/>
      <c r="PXN2396" s="14"/>
      <c r="PXO2396" s="14"/>
      <c r="PXP2396" s="14"/>
      <c r="PXQ2396" s="14"/>
      <c r="PXR2396" s="14"/>
      <c r="PXS2396" s="14"/>
      <c r="PXT2396" s="14"/>
      <c r="PXU2396" s="14"/>
      <c r="PXV2396" s="14"/>
      <c r="PXW2396" s="14"/>
      <c r="PXX2396" s="14"/>
      <c r="PXY2396" s="14"/>
      <c r="PXZ2396" s="14"/>
      <c r="PYA2396" s="14"/>
      <c r="PYB2396" s="14"/>
      <c r="PYC2396" s="14"/>
      <c r="PYD2396" s="14"/>
      <c r="PYE2396" s="14"/>
      <c r="PYF2396" s="14"/>
      <c r="PYG2396" s="14"/>
      <c r="PYH2396" s="14"/>
      <c r="PYI2396" s="14"/>
      <c r="PYJ2396" s="14"/>
      <c r="PYK2396" s="14"/>
      <c r="PYL2396" s="14"/>
      <c r="PYM2396" s="14"/>
      <c r="PYN2396" s="14"/>
      <c r="PYO2396" s="14"/>
      <c r="PYP2396" s="14"/>
      <c r="PYQ2396" s="14"/>
      <c r="PYR2396" s="14"/>
      <c r="PYS2396" s="14"/>
      <c r="PYT2396" s="14"/>
      <c r="PYU2396" s="14"/>
      <c r="PYV2396" s="14"/>
      <c r="PYW2396" s="14"/>
      <c r="PYX2396" s="14"/>
      <c r="PYY2396" s="14"/>
      <c r="PYZ2396" s="14"/>
      <c r="PZA2396" s="14"/>
      <c r="PZB2396" s="14"/>
      <c r="PZC2396" s="14"/>
      <c r="PZD2396" s="14"/>
      <c r="PZE2396" s="14"/>
      <c r="PZF2396" s="14"/>
      <c r="PZG2396" s="14"/>
      <c r="PZH2396" s="14"/>
      <c r="PZI2396" s="14"/>
      <c r="PZJ2396" s="14"/>
      <c r="PZK2396" s="14"/>
      <c r="PZL2396" s="14"/>
      <c r="PZM2396" s="14"/>
      <c r="PZN2396" s="14"/>
      <c r="PZO2396" s="14"/>
      <c r="PZP2396" s="14"/>
      <c r="PZQ2396" s="14"/>
      <c r="PZR2396" s="14"/>
      <c r="PZS2396" s="14"/>
      <c r="PZT2396" s="14"/>
      <c r="PZU2396" s="14"/>
      <c r="PZV2396" s="14"/>
      <c r="PZW2396" s="14"/>
      <c r="PZX2396" s="14"/>
      <c r="PZY2396" s="14"/>
      <c r="PZZ2396" s="14"/>
      <c r="QAA2396" s="14"/>
      <c r="QAB2396" s="14"/>
      <c r="QAC2396" s="14"/>
      <c r="QAD2396" s="14"/>
      <c r="QAE2396" s="14"/>
      <c r="QAF2396" s="14"/>
      <c r="QAG2396" s="14"/>
      <c r="QAH2396" s="14"/>
      <c r="QAI2396" s="14"/>
      <c r="QAJ2396" s="14"/>
      <c r="QAK2396" s="14"/>
      <c r="QAL2396" s="14"/>
      <c r="QAM2396" s="14"/>
      <c r="QAN2396" s="14"/>
      <c r="QAO2396" s="14"/>
      <c r="QAP2396" s="14"/>
      <c r="QAQ2396" s="14"/>
      <c r="QAR2396" s="14"/>
      <c r="QAS2396" s="14"/>
      <c r="QAT2396" s="14"/>
      <c r="QAU2396" s="14"/>
      <c r="QAV2396" s="14"/>
      <c r="QAW2396" s="14"/>
      <c r="QAX2396" s="14"/>
      <c r="QAY2396" s="14"/>
      <c r="QAZ2396" s="14"/>
      <c r="QBA2396" s="14"/>
      <c r="QBB2396" s="14"/>
      <c r="QBC2396" s="14"/>
      <c r="QBD2396" s="14"/>
      <c r="QBE2396" s="14"/>
      <c r="QBF2396" s="14"/>
      <c r="QBG2396" s="14"/>
      <c r="QBH2396" s="14"/>
      <c r="QBI2396" s="14"/>
      <c r="QBJ2396" s="14"/>
      <c r="QBK2396" s="14"/>
      <c r="QBL2396" s="14"/>
      <c r="QBM2396" s="14"/>
      <c r="QBN2396" s="14"/>
      <c r="QBO2396" s="14"/>
      <c r="QBP2396" s="14"/>
      <c r="QBQ2396" s="14"/>
      <c r="QBR2396" s="14"/>
      <c r="QBS2396" s="14"/>
      <c r="QBT2396" s="14"/>
      <c r="QBU2396" s="14"/>
      <c r="QBV2396" s="14"/>
      <c r="QBW2396" s="14"/>
      <c r="QBX2396" s="14"/>
      <c r="QBY2396" s="14"/>
      <c r="QBZ2396" s="14"/>
      <c r="QCA2396" s="14"/>
      <c r="QCB2396" s="14"/>
      <c r="QCC2396" s="14"/>
      <c r="QCD2396" s="14"/>
      <c r="QCE2396" s="14"/>
      <c r="QCF2396" s="14"/>
      <c r="QCG2396" s="14"/>
      <c r="QCH2396" s="14"/>
      <c r="QCI2396" s="14"/>
      <c r="QCJ2396" s="14"/>
      <c r="QCK2396" s="14"/>
      <c r="QCL2396" s="14"/>
      <c r="QCM2396" s="14"/>
      <c r="QCN2396" s="14"/>
      <c r="QCO2396" s="14"/>
      <c r="QCP2396" s="14"/>
      <c r="QCQ2396" s="14"/>
      <c r="QCR2396" s="14"/>
      <c r="QCS2396" s="14"/>
      <c r="QCT2396" s="14"/>
      <c r="QCU2396" s="14"/>
      <c r="QCV2396" s="14"/>
      <c r="QCW2396" s="14"/>
      <c r="QCX2396" s="14"/>
      <c r="QCY2396" s="14"/>
      <c r="QCZ2396" s="14"/>
      <c r="QDA2396" s="14"/>
      <c r="QDB2396" s="14"/>
      <c r="QDC2396" s="14"/>
      <c r="QDD2396" s="14"/>
      <c r="QDE2396" s="14"/>
      <c r="QDF2396" s="14"/>
      <c r="QDG2396" s="14"/>
      <c r="QDH2396" s="14"/>
      <c r="QDI2396" s="14"/>
      <c r="QDJ2396" s="14"/>
      <c r="QDK2396" s="14"/>
      <c r="QDL2396" s="14"/>
      <c r="QDM2396" s="14"/>
      <c r="QDN2396" s="14"/>
      <c r="QDO2396" s="14"/>
      <c r="QDP2396" s="14"/>
      <c r="QDQ2396" s="14"/>
      <c r="QDR2396" s="14"/>
      <c r="QDS2396" s="14"/>
      <c r="QDT2396" s="14"/>
      <c r="QDU2396" s="14"/>
      <c r="QDV2396" s="14"/>
      <c r="QDW2396" s="14"/>
      <c r="QDX2396" s="14"/>
      <c r="QDY2396" s="14"/>
      <c r="QDZ2396" s="14"/>
      <c r="QEA2396" s="14"/>
      <c r="QEB2396" s="14"/>
      <c r="QEC2396" s="14"/>
      <c r="QED2396" s="14"/>
      <c r="QEE2396" s="14"/>
      <c r="QEF2396" s="14"/>
      <c r="QEG2396" s="14"/>
      <c r="QEH2396" s="14"/>
      <c r="QEI2396" s="14"/>
      <c r="QEJ2396" s="14"/>
      <c r="QEK2396" s="14"/>
      <c r="QEL2396" s="14"/>
      <c r="QEM2396" s="14"/>
      <c r="QEN2396" s="14"/>
      <c r="QEO2396" s="14"/>
      <c r="QEP2396" s="14"/>
      <c r="QEQ2396" s="14"/>
      <c r="QER2396" s="14"/>
      <c r="QES2396" s="14"/>
      <c r="QET2396" s="14"/>
      <c r="QEU2396" s="14"/>
      <c r="QEV2396" s="14"/>
      <c r="QEW2396" s="14"/>
      <c r="QEX2396" s="14"/>
      <c r="QEY2396" s="14"/>
      <c r="QEZ2396" s="14"/>
      <c r="QFA2396" s="14"/>
      <c r="QFB2396" s="14"/>
      <c r="QFC2396" s="14"/>
      <c r="QFD2396" s="14"/>
      <c r="QFE2396" s="14"/>
      <c r="QFF2396" s="14"/>
      <c r="QFG2396" s="14"/>
      <c r="QFH2396" s="14"/>
      <c r="QFI2396" s="14"/>
      <c r="QFJ2396" s="14"/>
      <c r="QFK2396" s="14"/>
      <c r="QFL2396" s="14"/>
      <c r="QFM2396" s="14"/>
      <c r="QFN2396" s="14"/>
      <c r="QFO2396" s="14"/>
      <c r="QFP2396" s="14"/>
      <c r="QFQ2396" s="14"/>
      <c r="QFR2396" s="14"/>
      <c r="QFS2396" s="14"/>
      <c r="QFT2396" s="14"/>
      <c r="QFU2396" s="14"/>
      <c r="QFV2396" s="14"/>
      <c r="QFW2396" s="14"/>
      <c r="QFX2396" s="14"/>
      <c r="QFY2396" s="14"/>
      <c r="QFZ2396" s="14"/>
      <c r="QGA2396" s="14"/>
      <c r="QGB2396" s="14"/>
      <c r="QGC2396" s="14"/>
      <c r="QGD2396" s="14"/>
      <c r="QGE2396" s="14"/>
      <c r="QGF2396" s="14"/>
      <c r="QGG2396" s="14"/>
      <c r="QGH2396" s="14"/>
      <c r="QGI2396" s="14"/>
      <c r="QGJ2396" s="14"/>
      <c r="QGK2396" s="14"/>
      <c r="QGL2396" s="14"/>
      <c r="QGM2396" s="14"/>
      <c r="QGN2396" s="14"/>
      <c r="QGO2396" s="14"/>
      <c r="QGP2396" s="14"/>
      <c r="QGQ2396" s="14"/>
      <c r="QGR2396" s="14"/>
      <c r="QGS2396" s="14"/>
      <c r="QGT2396" s="14"/>
      <c r="QGU2396" s="14"/>
      <c r="QGV2396" s="14"/>
      <c r="QGW2396" s="14"/>
      <c r="QGX2396" s="14"/>
      <c r="QGY2396" s="14"/>
      <c r="QGZ2396" s="14"/>
      <c r="QHA2396" s="14"/>
      <c r="QHB2396" s="14"/>
      <c r="QHC2396" s="14"/>
      <c r="QHD2396" s="14"/>
      <c r="QHE2396" s="14"/>
      <c r="QHF2396" s="14"/>
      <c r="QHG2396" s="14"/>
      <c r="QHH2396" s="14"/>
      <c r="QHI2396" s="14"/>
      <c r="QHJ2396" s="14"/>
      <c r="QHK2396" s="14"/>
      <c r="QHL2396" s="14"/>
      <c r="QHM2396" s="14"/>
      <c r="QHN2396" s="14"/>
      <c r="QHO2396" s="14"/>
      <c r="QHP2396" s="14"/>
      <c r="QHQ2396" s="14"/>
      <c r="QHR2396" s="14"/>
      <c r="QHS2396" s="14"/>
      <c r="QHT2396" s="14"/>
      <c r="QHU2396" s="14"/>
      <c r="QHV2396" s="14"/>
      <c r="QHW2396" s="14"/>
      <c r="QHX2396" s="14"/>
      <c r="QHY2396" s="14"/>
      <c r="QHZ2396" s="14"/>
      <c r="QIA2396" s="14"/>
      <c r="QIB2396" s="14"/>
      <c r="QIC2396" s="14"/>
      <c r="QID2396" s="14"/>
      <c r="QIE2396" s="14"/>
      <c r="QIF2396" s="14"/>
      <c r="QIG2396" s="14"/>
      <c r="QIH2396" s="14"/>
      <c r="QII2396" s="14"/>
      <c r="QIJ2396" s="14"/>
      <c r="QIK2396" s="14"/>
      <c r="QIL2396" s="14"/>
      <c r="QIM2396" s="14"/>
      <c r="QIN2396" s="14"/>
      <c r="QIO2396" s="14"/>
      <c r="QIP2396" s="14"/>
      <c r="QIQ2396" s="14"/>
      <c r="QIR2396" s="14"/>
      <c r="QIS2396" s="14"/>
      <c r="QIT2396" s="14"/>
      <c r="QIU2396" s="14"/>
      <c r="QIV2396" s="14"/>
      <c r="QIW2396" s="14"/>
      <c r="QIX2396" s="14"/>
      <c r="QIY2396" s="14"/>
      <c r="QIZ2396" s="14"/>
      <c r="QJA2396" s="14"/>
      <c r="QJB2396" s="14"/>
      <c r="QJC2396" s="14"/>
      <c r="QJD2396" s="14"/>
      <c r="QJE2396" s="14"/>
      <c r="QJF2396" s="14"/>
      <c r="QJG2396" s="14"/>
      <c r="QJH2396" s="14"/>
      <c r="QJI2396" s="14"/>
      <c r="QJJ2396" s="14"/>
      <c r="QJK2396" s="14"/>
      <c r="QJL2396" s="14"/>
      <c r="QJM2396" s="14"/>
      <c r="QJN2396" s="14"/>
      <c r="QJO2396" s="14"/>
      <c r="QJP2396" s="14"/>
      <c r="QJQ2396" s="14"/>
      <c r="QJR2396" s="14"/>
      <c r="QJS2396" s="14"/>
      <c r="QJT2396" s="14"/>
      <c r="QJU2396" s="14"/>
      <c r="QJV2396" s="14"/>
      <c r="QJW2396" s="14"/>
      <c r="QJX2396" s="14"/>
      <c r="QJY2396" s="14"/>
      <c r="QJZ2396" s="14"/>
      <c r="QKA2396" s="14"/>
      <c r="QKB2396" s="14"/>
      <c r="QKC2396" s="14"/>
      <c r="QKD2396" s="14"/>
      <c r="QKE2396" s="14"/>
      <c r="QKF2396" s="14"/>
      <c r="QKG2396" s="14"/>
      <c r="QKH2396" s="14"/>
      <c r="QKI2396" s="14"/>
      <c r="QKJ2396" s="14"/>
      <c r="QKK2396" s="14"/>
      <c r="QKL2396" s="14"/>
      <c r="QKM2396" s="14"/>
      <c r="QKN2396" s="14"/>
      <c r="QKO2396" s="14"/>
      <c r="QKP2396" s="14"/>
      <c r="QKQ2396" s="14"/>
      <c r="QKR2396" s="14"/>
      <c r="QKS2396" s="14"/>
      <c r="QKT2396" s="14"/>
      <c r="QKU2396" s="14"/>
      <c r="QKV2396" s="14"/>
      <c r="QKW2396" s="14"/>
      <c r="QKX2396" s="14"/>
      <c r="QKY2396" s="14"/>
      <c r="QKZ2396" s="14"/>
      <c r="QLA2396" s="14"/>
      <c r="QLB2396" s="14"/>
      <c r="QLC2396" s="14"/>
      <c r="QLD2396" s="14"/>
      <c r="QLE2396" s="14"/>
      <c r="QLF2396" s="14"/>
      <c r="QLG2396" s="14"/>
      <c r="QLH2396" s="14"/>
      <c r="QLI2396" s="14"/>
      <c r="QLJ2396" s="14"/>
      <c r="QLK2396" s="14"/>
      <c r="QLL2396" s="14"/>
      <c r="QLM2396" s="14"/>
      <c r="QLN2396" s="14"/>
      <c r="QLO2396" s="14"/>
      <c r="QLP2396" s="14"/>
      <c r="QLQ2396" s="14"/>
      <c r="QLR2396" s="14"/>
      <c r="QLS2396" s="14"/>
      <c r="QLT2396" s="14"/>
      <c r="QLU2396" s="14"/>
      <c r="QLV2396" s="14"/>
      <c r="QLW2396" s="14"/>
      <c r="QLX2396" s="14"/>
      <c r="QLY2396" s="14"/>
      <c r="QLZ2396" s="14"/>
      <c r="QMA2396" s="14"/>
      <c r="QMB2396" s="14"/>
      <c r="QMC2396" s="14"/>
      <c r="QMD2396" s="14"/>
      <c r="QME2396" s="14"/>
      <c r="QMF2396" s="14"/>
      <c r="QMG2396" s="14"/>
      <c r="QMH2396" s="14"/>
      <c r="QMI2396" s="14"/>
      <c r="QMJ2396" s="14"/>
      <c r="QMK2396" s="14"/>
      <c r="QML2396" s="14"/>
      <c r="QMM2396" s="14"/>
      <c r="QMN2396" s="14"/>
      <c r="QMO2396" s="14"/>
      <c r="QMP2396" s="14"/>
      <c r="QMQ2396" s="14"/>
      <c r="QMR2396" s="14"/>
      <c r="QMS2396" s="14"/>
      <c r="QMT2396" s="14"/>
      <c r="QMU2396" s="14"/>
      <c r="QMV2396" s="14"/>
      <c r="QMW2396" s="14"/>
      <c r="QMX2396" s="14"/>
      <c r="QMY2396" s="14"/>
      <c r="QMZ2396" s="14"/>
      <c r="QNA2396" s="14"/>
      <c r="QNB2396" s="14"/>
      <c r="QNC2396" s="14"/>
      <c r="QND2396" s="14"/>
      <c r="QNE2396" s="14"/>
      <c r="QNF2396" s="14"/>
      <c r="QNG2396" s="14"/>
      <c r="QNH2396" s="14"/>
      <c r="QNI2396" s="14"/>
      <c r="QNJ2396" s="14"/>
      <c r="QNK2396" s="14"/>
      <c r="QNL2396" s="14"/>
      <c r="QNM2396" s="14"/>
      <c r="QNN2396" s="14"/>
      <c r="QNO2396" s="14"/>
      <c r="QNP2396" s="14"/>
      <c r="QNQ2396" s="14"/>
      <c r="QNR2396" s="14"/>
      <c r="QNS2396" s="14"/>
      <c r="QNT2396" s="14"/>
      <c r="QNU2396" s="14"/>
      <c r="QNV2396" s="14"/>
      <c r="QNW2396" s="14"/>
      <c r="QNX2396" s="14"/>
      <c r="QNY2396" s="14"/>
      <c r="QNZ2396" s="14"/>
      <c r="QOA2396" s="14"/>
      <c r="QOB2396" s="14"/>
      <c r="QOC2396" s="14"/>
      <c r="QOD2396" s="14"/>
      <c r="QOE2396" s="14"/>
      <c r="QOF2396" s="14"/>
      <c r="QOG2396" s="14"/>
      <c r="QOH2396" s="14"/>
      <c r="QOI2396" s="14"/>
      <c r="QOJ2396" s="14"/>
      <c r="QOK2396" s="14"/>
      <c r="QOL2396" s="14"/>
      <c r="QOM2396" s="14"/>
      <c r="QON2396" s="14"/>
      <c r="QOO2396" s="14"/>
      <c r="QOP2396" s="14"/>
      <c r="QOQ2396" s="14"/>
      <c r="QOR2396" s="14"/>
      <c r="QOS2396" s="14"/>
      <c r="QOT2396" s="14"/>
      <c r="QOU2396" s="14"/>
      <c r="QOV2396" s="14"/>
      <c r="QOW2396" s="14"/>
      <c r="QOX2396" s="14"/>
      <c r="QOY2396" s="14"/>
      <c r="QOZ2396" s="14"/>
      <c r="QPA2396" s="14"/>
      <c r="QPB2396" s="14"/>
      <c r="QPC2396" s="14"/>
      <c r="QPD2396" s="14"/>
      <c r="QPE2396" s="14"/>
      <c r="QPF2396" s="14"/>
      <c r="QPG2396" s="14"/>
      <c r="QPH2396" s="14"/>
      <c r="QPI2396" s="14"/>
      <c r="QPJ2396" s="14"/>
      <c r="QPK2396" s="14"/>
      <c r="QPL2396" s="14"/>
      <c r="QPM2396" s="14"/>
      <c r="QPN2396" s="14"/>
      <c r="QPO2396" s="14"/>
      <c r="QPP2396" s="14"/>
      <c r="QPQ2396" s="14"/>
      <c r="QPR2396" s="14"/>
      <c r="QPS2396" s="14"/>
      <c r="QPT2396" s="14"/>
      <c r="QPU2396" s="14"/>
      <c r="QPV2396" s="14"/>
      <c r="QPW2396" s="14"/>
      <c r="QPX2396" s="14"/>
      <c r="QPY2396" s="14"/>
      <c r="QPZ2396" s="14"/>
      <c r="QQA2396" s="14"/>
      <c r="QQB2396" s="14"/>
      <c r="QQC2396" s="14"/>
      <c r="QQD2396" s="14"/>
      <c r="QQE2396" s="14"/>
      <c r="QQF2396" s="14"/>
      <c r="QQG2396" s="14"/>
      <c r="QQH2396" s="14"/>
      <c r="QQI2396" s="14"/>
      <c r="QQJ2396" s="14"/>
      <c r="QQK2396" s="14"/>
      <c r="QQL2396" s="14"/>
      <c r="QQM2396" s="14"/>
      <c r="QQN2396" s="14"/>
      <c r="QQO2396" s="14"/>
      <c r="QQP2396" s="14"/>
      <c r="QQQ2396" s="14"/>
      <c r="QQR2396" s="14"/>
      <c r="QQS2396" s="14"/>
      <c r="QQT2396" s="14"/>
      <c r="QQU2396" s="14"/>
      <c r="QQV2396" s="14"/>
      <c r="QQW2396" s="14"/>
      <c r="QQX2396" s="14"/>
      <c r="QQY2396" s="14"/>
      <c r="QQZ2396" s="14"/>
      <c r="QRA2396" s="14"/>
      <c r="QRB2396" s="14"/>
      <c r="QRC2396" s="14"/>
      <c r="QRD2396" s="14"/>
      <c r="QRE2396" s="14"/>
      <c r="QRF2396" s="14"/>
      <c r="QRG2396" s="14"/>
      <c r="QRH2396" s="14"/>
      <c r="QRI2396" s="14"/>
      <c r="QRJ2396" s="14"/>
      <c r="QRK2396" s="14"/>
      <c r="QRL2396" s="14"/>
      <c r="QRM2396" s="14"/>
      <c r="QRN2396" s="14"/>
      <c r="QRO2396" s="14"/>
      <c r="QRP2396" s="14"/>
      <c r="QRQ2396" s="14"/>
      <c r="QRR2396" s="14"/>
      <c r="QRS2396" s="14"/>
      <c r="QRT2396" s="14"/>
      <c r="QRU2396" s="14"/>
      <c r="QRV2396" s="14"/>
      <c r="QRW2396" s="14"/>
      <c r="QRX2396" s="14"/>
      <c r="QRY2396" s="14"/>
      <c r="QRZ2396" s="14"/>
      <c r="QSA2396" s="14"/>
      <c r="QSB2396" s="14"/>
      <c r="QSC2396" s="14"/>
      <c r="QSD2396" s="14"/>
      <c r="QSE2396" s="14"/>
      <c r="QSF2396" s="14"/>
      <c r="QSG2396" s="14"/>
      <c r="QSH2396" s="14"/>
      <c r="QSI2396" s="14"/>
      <c r="QSJ2396" s="14"/>
      <c r="QSK2396" s="14"/>
      <c r="QSL2396" s="14"/>
      <c r="QSM2396" s="14"/>
      <c r="QSN2396" s="14"/>
      <c r="QSO2396" s="14"/>
      <c r="QSP2396" s="14"/>
      <c r="QSQ2396" s="14"/>
      <c r="QSR2396" s="14"/>
      <c r="QSS2396" s="14"/>
      <c r="QST2396" s="14"/>
      <c r="QSU2396" s="14"/>
      <c r="QSV2396" s="14"/>
      <c r="QSW2396" s="14"/>
      <c r="QSX2396" s="14"/>
      <c r="QSY2396" s="14"/>
      <c r="QSZ2396" s="14"/>
      <c r="QTA2396" s="14"/>
      <c r="QTB2396" s="14"/>
      <c r="QTC2396" s="14"/>
      <c r="QTD2396" s="14"/>
      <c r="QTE2396" s="14"/>
      <c r="QTF2396" s="14"/>
      <c r="QTG2396" s="14"/>
      <c r="QTH2396" s="14"/>
      <c r="QTI2396" s="14"/>
      <c r="QTJ2396" s="14"/>
      <c r="QTK2396" s="14"/>
      <c r="QTL2396" s="14"/>
      <c r="QTM2396" s="14"/>
      <c r="QTN2396" s="14"/>
      <c r="QTO2396" s="14"/>
      <c r="QTP2396" s="14"/>
      <c r="QTQ2396" s="14"/>
      <c r="QTR2396" s="14"/>
      <c r="QTS2396" s="14"/>
      <c r="QTT2396" s="14"/>
      <c r="QTU2396" s="14"/>
      <c r="QTV2396" s="14"/>
      <c r="QTW2396" s="14"/>
      <c r="QTX2396" s="14"/>
      <c r="QTY2396" s="14"/>
      <c r="QTZ2396" s="14"/>
      <c r="QUA2396" s="14"/>
      <c r="QUB2396" s="14"/>
      <c r="QUC2396" s="14"/>
      <c r="QUD2396" s="14"/>
      <c r="QUE2396" s="14"/>
      <c r="QUF2396" s="14"/>
      <c r="QUG2396" s="14"/>
      <c r="QUH2396" s="14"/>
      <c r="QUI2396" s="14"/>
      <c r="QUJ2396" s="14"/>
      <c r="QUK2396" s="14"/>
      <c r="QUL2396" s="14"/>
      <c r="QUM2396" s="14"/>
      <c r="QUN2396" s="14"/>
      <c r="QUO2396" s="14"/>
      <c r="QUP2396" s="14"/>
      <c r="QUQ2396" s="14"/>
      <c r="QUR2396" s="14"/>
      <c r="QUS2396" s="14"/>
      <c r="QUT2396" s="14"/>
      <c r="QUU2396" s="14"/>
      <c r="QUV2396" s="14"/>
      <c r="QUW2396" s="14"/>
      <c r="QUX2396" s="14"/>
      <c r="QUY2396" s="14"/>
      <c r="QUZ2396" s="14"/>
      <c r="QVA2396" s="14"/>
      <c r="QVB2396" s="14"/>
      <c r="QVC2396" s="14"/>
      <c r="QVD2396" s="14"/>
      <c r="QVE2396" s="14"/>
      <c r="QVF2396" s="14"/>
      <c r="QVG2396" s="14"/>
      <c r="QVH2396" s="14"/>
      <c r="QVI2396" s="14"/>
      <c r="QVJ2396" s="14"/>
      <c r="QVK2396" s="14"/>
      <c r="QVL2396" s="14"/>
      <c r="QVM2396" s="14"/>
      <c r="QVN2396" s="14"/>
      <c r="QVO2396" s="14"/>
      <c r="QVP2396" s="14"/>
      <c r="QVQ2396" s="14"/>
      <c r="QVR2396" s="14"/>
      <c r="QVS2396" s="14"/>
      <c r="QVT2396" s="14"/>
      <c r="QVU2396" s="14"/>
      <c r="QVV2396" s="14"/>
      <c r="QVW2396" s="14"/>
      <c r="QVX2396" s="14"/>
      <c r="QVY2396" s="14"/>
      <c r="QVZ2396" s="14"/>
      <c r="QWA2396" s="14"/>
      <c r="QWB2396" s="14"/>
      <c r="QWC2396" s="14"/>
      <c r="QWD2396" s="14"/>
      <c r="QWE2396" s="14"/>
      <c r="QWF2396" s="14"/>
      <c r="QWG2396" s="14"/>
      <c r="QWH2396" s="14"/>
      <c r="QWI2396" s="14"/>
      <c r="QWJ2396" s="14"/>
      <c r="QWK2396" s="14"/>
      <c r="QWL2396" s="14"/>
      <c r="QWM2396" s="14"/>
      <c r="QWN2396" s="14"/>
      <c r="QWO2396" s="14"/>
      <c r="QWP2396" s="14"/>
      <c r="QWQ2396" s="14"/>
      <c r="QWR2396" s="14"/>
      <c r="QWS2396" s="14"/>
      <c r="QWT2396" s="14"/>
      <c r="QWU2396" s="14"/>
      <c r="QWV2396" s="14"/>
      <c r="QWW2396" s="14"/>
      <c r="QWX2396" s="14"/>
      <c r="QWY2396" s="14"/>
      <c r="QWZ2396" s="14"/>
      <c r="QXA2396" s="14"/>
      <c r="QXB2396" s="14"/>
      <c r="QXC2396" s="14"/>
      <c r="QXD2396" s="14"/>
      <c r="QXE2396" s="14"/>
      <c r="QXF2396" s="14"/>
      <c r="QXG2396" s="14"/>
      <c r="QXH2396" s="14"/>
      <c r="QXI2396" s="14"/>
      <c r="QXJ2396" s="14"/>
      <c r="QXK2396" s="14"/>
      <c r="QXL2396" s="14"/>
      <c r="QXM2396" s="14"/>
      <c r="QXN2396" s="14"/>
      <c r="QXO2396" s="14"/>
      <c r="QXP2396" s="14"/>
      <c r="QXQ2396" s="14"/>
      <c r="QXR2396" s="14"/>
      <c r="QXS2396" s="14"/>
      <c r="QXT2396" s="14"/>
      <c r="QXU2396" s="14"/>
      <c r="QXV2396" s="14"/>
      <c r="QXW2396" s="14"/>
      <c r="QXX2396" s="14"/>
      <c r="QXY2396" s="14"/>
      <c r="QXZ2396" s="14"/>
      <c r="QYA2396" s="14"/>
      <c r="QYB2396" s="14"/>
      <c r="QYC2396" s="14"/>
      <c r="QYD2396" s="14"/>
      <c r="QYE2396" s="14"/>
      <c r="QYF2396" s="14"/>
      <c r="QYG2396" s="14"/>
      <c r="QYH2396" s="14"/>
      <c r="QYI2396" s="14"/>
      <c r="QYJ2396" s="14"/>
      <c r="QYK2396" s="14"/>
      <c r="QYL2396" s="14"/>
      <c r="QYM2396" s="14"/>
      <c r="QYN2396" s="14"/>
      <c r="QYO2396" s="14"/>
      <c r="QYP2396" s="14"/>
      <c r="QYQ2396" s="14"/>
      <c r="QYR2396" s="14"/>
      <c r="QYS2396" s="14"/>
      <c r="QYT2396" s="14"/>
      <c r="QYU2396" s="14"/>
      <c r="QYV2396" s="14"/>
      <c r="QYW2396" s="14"/>
      <c r="QYX2396" s="14"/>
      <c r="QYY2396" s="14"/>
      <c r="QYZ2396" s="14"/>
      <c r="QZA2396" s="14"/>
      <c r="QZB2396" s="14"/>
      <c r="QZC2396" s="14"/>
      <c r="QZD2396" s="14"/>
      <c r="QZE2396" s="14"/>
      <c r="QZF2396" s="14"/>
      <c r="QZG2396" s="14"/>
      <c r="QZH2396" s="14"/>
      <c r="QZI2396" s="14"/>
      <c r="QZJ2396" s="14"/>
      <c r="QZK2396" s="14"/>
      <c r="QZL2396" s="14"/>
      <c r="QZM2396" s="14"/>
      <c r="QZN2396" s="14"/>
      <c r="QZO2396" s="14"/>
      <c r="QZP2396" s="14"/>
      <c r="QZQ2396" s="14"/>
      <c r="QZR2396" s="14"/>
      <c r="QZS2396" s="14"/>
      <c r="QZT2396" s="14"/>
      <c r="QZU2396" s="14"/>
      <c r="QZV2396" s="14"/>
      <c r="QZW2396" s="14"/>
      <c r="QZX2396" s="14"/>
      <c r="QZY2396" s="14"/>
      <c r="QZZ2396" s="14"/>
      <c r="RAA2396" s="14"/>
      <c r="RAB2396" s="14"/>
      <c r="RAC2396" s="14"/>
      <c r="RAD2396" s="14"/>
      <c r="RAE2396" s="14"/>
      <c r="RAF2396" s="14"/>
      <c r="RAG2396" s="14"/>
      <c r="RAH2396" s="14"/>
      <c r="RAI2396" s="14"/>
      <c r="RAJ2396" s="14"/>
      <c r="RAK2396" s="14"/>
      <c r="RAL2396" s="14"/>
      <c r="RAM2396" s="14"/>
      <c r="RAN2396" s="14"/>
      <c r="RAO2396" s="14"/>
      <c r="RAP2396" s="14"/>
      <c r="RAQ2396" s="14"/>
      <c r="RAR2396" s="14"/>
      <c r="RAS2396" s="14"/>
      <c r="RAT2396" s="14"/>
      <c r="RAU2396" s="14"/>
      <c r="RAV2396" s="14"/>
      <c r="RAW2396" s="14"/>
      <c r="RAX2396" s="14"/>
      <c r="RAY2396" s="14"/>
      <c r="RAZ2396" s="14"/>
      <c r="RBA2396" s="14"/>
      <c r="RBB2396" s="14"/>
      <c r="RBC2396" s="14"/>
      <c r="RBD2396" s="14"/>
      <c r="RBE2396" s="14"/>
      <c r="RBF2396" s="14"/>
      <c r="RBG2396" s="14"/>
      <c r="RBH2396" s="14"/>
      <c r="RBI2396" s="14"/>
      <c r="RBJ2396" s="14"/>
      <c r="RBK2396" s="14"/>
      <c r="RBL2396" s="14"/>
      <c r="RBM2396" s="14"/>
      <c r="RBN2396" s="14"/>
      <c r="RBO2396" s="14"/>
      <c r="RBP2396" s="14"/>
      <c r="RBQ2396" s="14"/>
      <c r="RBR2396" s="14"/>
      <c r="RBS2396" s="14"/>
      <c r="RBT2396" s="14"/>
      <c r="RBU2396" s="14"/>
      <c r="RBV2396" s="14"/>
      <c r="RBW2396" s="14"/>
      <c r="RBX2396" s="14"/>
      <c r="RBY2396" s="14"/>
      <c r="RBZ2396" s="14"/>
      <c r="RCA2396" s="14"/>
      <c r="RCB2396" s="14"/>
      <c r="RCC2396" s="14"/>
      <c r="RCD2396" s="14"/>
      <c r="RCE2396" s="14"/>
      <c r="RCF2396" s="14"/>
      <c r="RCG2396" s="14"/>
      <c r="RCH2396" s="14"/>
      <c r="RCI2396" s="14"/>
      <c r="RCJ2396" s="14"/>
      <c r="RCK2396" s="14"/>
      <c r="RCL2396" s="14"/>
      <c r="RCM2396" s="14"/>
      <c r="RCN2396" s="14"/>
      <c r="RCO2396" s="14"/>
      <c r="RCP2396" s="14"/>
      <c r="RCQ2396" s="14"/>
      <c r="RCR2396" s="14"/>
      <c r="RCS2396" s="14"/>
      <c r="RCT2396" s="14"/>
      <c r="RCU2396" s="14"/>
      <c r="RCV2396" s="14"/>
      <c r="RCW2396" s="14"/>
      <c r="RCX2396" s="14"/>
      <c r="RCY2396" s="14"/>
      <c r="RCZ2396" s="14"/>
      <c r="RDA2396" s="14"/>
      <c r="RDB2396" s="14"/>
      <c r="RDC2396" s="14"/>
      <c r="RDD2396" s="14"/>
      <c r="RDE2396" s="14"/>
      <c r="RDF2396" s="14"/>
      <c r="RDG2396" s="14"/>
      <c r="RDH2396" s="14"/>
      <c r="RDI2396" s="14"/>
      <c r="RDJ2396" s="14"/>
      <c r="RDK2396" s="14"/>
      <c r="RDL2396" s="14"/>
      <c r="RDM2396" s="14"/>
      <c r="RDN2396" s="14"/>
      <c r="RDO2396" s="14"/>
      <c r="RDP2396" s="14"/>
      <c r="RDQ2396" s="14"/>
      <c r="RDR2396" s="14"/>
      <c r="RDS2396" s="14"/>
      <c r="RDT2396" s="14"/>
      <c r="RDU2396" s="14"/>
      <c r="RDV2396" s="14"/>
      <c r="RDW2396" s="14"/>
      <c r="RDX2396" s="14"/>
      <c r="RDY2396" s="14"/>
      <c r="RDZ2396" s="14"/>
      <c r="REA2396" s="14"/>
      <c r="REB2396" s="14"/>
      <c r="REC2396" s="14"/>
      <c r="RED2396" s="14"/>
      <c r="REE2396" s="14"/>
      <c r="REF2396" s="14"/>
      <c r="REG2396" s="14"/>
      <c r="REH2396" s="14"/>
      <c r="REI2396" s="14"/>
      <c r="REJ2396" s="14"/>
      <c r="REK2396" s="14"/>
      <c r="REL2396" s="14"/>
      <c r="REM2396" s="14"/>
      <c r="REN2396" s="14"/>
      <c r="REO2396" s="14"/>
      <c r="REP2396" s="14"/>
      <c r="REQ2396" s="14"/>
      <c r="RER2396" s="14"/>
      <c r="RES2396" s="14"/>
      <c r="RET2396" s="14"/>
      <c r="REU2396" s="14"/>
      <c r="REV2396" s="14"/>
      <c r="REW2396" s="14"/>
      <c r="REX2396" s="14"/>
      <c r="REY2396" s="14"/>
      <c r="REZ2396" s="14"/>
      <c r="RFA2396" s="14"/>
      <c r="RFB2396" s="14"/>
      <c r="RFC2396" s="14"/>
      <c r="RFD2396" s="14"/>
      <c r="RFE2396" s="14"/>
      <c r="RFF2396" s="14"/>
      <c r="RFG2396" s="14"/>
      <c r="RFH2396" s="14"/>
      <c r="RFI2396" s="14"/>
      <c r="RFJ2396" s="14"/>
      <c r="RFK2396" s="14"/>
      <c r="RFL2396" s="14"/>
      <c r="RFM2396" s="14"/>
      <c r="RFN2396" s="14"/>
      <c r="RFO2396" s="14"/>
      <c r="RFP2396" s="14"/>
      <c r="RFQ2396" s="14"/>
      <c r="RFR2396" s="14"/>
      <c r="RFS2396" s="14"/>
      <c r="RFT2396" s="14"/>
      <c r="RFU2396" s="14"/>
      <c r="RFV2396" s="14"/>
      <c r="RFW2396" s="14"/>
      <c r="RFX2396" s="14"/>
      <c r="RFY2396" s="14"/>
      <c r="RFZ2396" s="14"/>
      <c r="RGA2396" s="14"/>
      <c r="RGB2396" s="14"/>
      <c r="RGC2396" s="14"/>
      <c r="RGD2396" s="14"/>
      <c r="RGE2396" s="14"/>
      <c r="RGF2396" s="14"/>
      <c r="RGG2396" s="14"/>
      <c r="RGH2396" s="14"/>
      <c r="RGI2396" s="14"/>
      <c r="RGJ2396" s="14"/>
      <c r="RGK2396" s="14"/>
      <c r="RGL2396" s="14"/>
      <c r="RGM2396" s="14"/>
      <c r="RGN2396" s="14"/>
      <c r="RGO2396" s="14"/>
      <c r="RGP2396" s="14"/>
      <c r="RGQ2396" s="14"/>
      <c r="RGR2396" s="14"/>
      <c r="RGS2396" s="14"/>
      <c r="RGT2396" s="14"/>
      <c r="RGU2396" s="14"/>
      <c r="RGV2396" s="14"/>
      <c r="RGW2396" s="14"/>
      <c r="RGX2396" s="14"/>
      <c r="RGY2396" s="14"/>
      <c r="RGZ2396" s="14"/>
      <c r="RHA2396" s="14"/>
      <c r="RHB2396" s="14"/>
      <c r="RHC2396" s="14"/>
      <c r="RHD2396" s="14"/>
      <c r="RHE2396" s="14"/>
      <c r="RHF2396" s="14"/>
      <c r="RHG2396" s="14"/>
      <c r="RHH2396" s="14"/>
      <c r="RHI2396" s="14"/>
      <c r="RHJ2396" s="14"/>
      <c r="RHK2396" s="14"/>
      <c r="RHL2396" s="14"/>
      <c r="RHM2396" s="14"/>
      <c r="RHN2396" s="14"/>
      <c r="RHO2396" s="14"/>
      <c r="RHP2396" s="14"/>
      <c r="RHQ2396" s="14"/>
      <c r="RHR2396" s="14"/>
      <c r="RHS2396" s="14"/>
      <c r="RHT2396" s="14"/>
      <c r="RHU2396" s="14"/>
      <c r="RHV2396" s="14"/>
      <c r="RHW2396" s="14"/>
      <c r="RHX2396" s="14"/>
      <c r="RHY2396" s="14"/>
      <c r="RHZ2396" s="14"/>
      <c r="RIA2396" s="14"/>
      <c r="RIB2396" s="14"/>
      <c r="RIC2396" s="14"/>
      <c r="RID2396" s="14"/>
      <c r="RIE2396" s="14"/>
      <c r="RIF2396" s="14"/>
      <c r="RIG2396" s="14"/>
      <c r="RIH2396" s="14"/>
      <c r="RII2396" s="14"/>
      <c r="RIJ2396" s="14"/>
      <c r="RIK2396" s="14"/>
      <c r="RIL2396" s="14"/>
      <c r="RIM2396" s="14"/>
      <c r="RIN2396" s="14"/>
      <c r="RIO2396" s="14"/>
      <c r="RIP2396" s="14"/>
      <c r="RIQ2396" s="14"/>
      <c r="RIR2396" s="14"/>
      <c r="RIS2396" s="14"/>
      <c r="RIT2396" s="14"/>
      <c r="RIU2396" s="14"/>
      <c r="RIV2396" s="14"/>
      <c r="RIW2396" s="14"/>
      <c r="RIX2396" s="14"/>
      <c r="RIY2396" s="14"/>
      <c r="RIZ2396" s="14"/>
      <c r="RJA2396" s="14"/>
      <c r="RJB2396" s="14"/>
      <c r="RJC2396" s="14"/>
      <c r="RJD2396" s="14"/>
      <c r="RJE2396" s="14"/>
      <c r="RJF2396" s="14"/>
      <c r="RJG2396" s="14"/>
      <c r="RJH2396" s="14"/>
      <c r="RJI2396" s="14"/>
      <c r="RJJ2396" s="14"/>
      <c r="RJK2396" s="14"/>
      <c r="RJL2396" s="14"/>
      <c r="RJM2396" s="14"/>
      <c r="RJN2396" s="14"/>
      <c r="RJO2396" s="14"/>
      <c r="RJP2396" s="14"/>
      <c r="RJQ2396" s="14"/>
      <c r="RJR2396" s="14"/>
      <c r="RJS2396" s="14"/>
      <c r="RJT2396" s="14"/>
      <c r="RJU2396" s="14"/>
      <c r="RJV2396" s="14"/>
      <c r="RJW2396" s="14"/>
      <c r="RJX2396" s="14"/>
      <c r="RJY2396" s="14"/>
      <c r="RJZ2396" s="14"/>
      <c r="RKA2396" s="14"/>
      <c r="RKB2396" s="14"/>
      <c r="RKC2396" s="14"/>
      <c r="RKD2396" s="14"/>
      <c r="RKE2396" s="14"/>
      <c r="RKF2396" s="14"/>
      <c r="RKG2396" s="14"/>
      <c r="RKH2396" s="14"/>
      <c r="RKI2396" s="14"/>
      <c r="RKJ2396" s="14"/>
      <c r="RKK2396" s="14"/>
      <c r="RKL2396" s="14"/>
      <c r="RKM2396" s="14"/>
      <c r="RKN2396" s="14"/>
      <c r="RKO2396" s="14"/>
      <c r="RKP2396" s="14"/>
      <c r="RKQ2396" s="14"/>
      <c r="RKR2396" s="14"/>
      <c r="RKS2396" s="14"/>
      <c r="RKT2396" s="14"/>
      <c r="RKU2396" s="14"/>
      <c r="RKV2396" s="14"/>
      <c r="RKW2396" s="14"/>
      <c r="RKX2396" s="14"/>
      <c r="RKY2396" s="14"/>
      <c r="RKZ2396" s="14"/>
      <c r="RLA2396" s="14"/>
      <c r="RLB2396" s="14"/>
      <c r="RLC2396" s="14"/>
      <c r="RLD2396" s="14"/>
      <c r="RLE2396" s="14"/>
      <c r="RLF2396" s="14"/>
      <c r="RLG2396" s="14"/>
      <c r="RLH2396" s="14"/>
      <c r="RLI2396" s="14"/>
      <c r="RLJ2396" s="14"/>
      <c r="RLK2396" s="14"/>
      <c r="RLL2396" s="14"/>
      <c r="RLM2396" s="14"/>
      <c r="RLN2396" s="14"/>
      <c r="RLO2396" s="14"/>
      <c r="RLP2396" s="14"/>
      <c r="RLQ2396" s="14"/>
      <c r="RLR2396" s="14"/>
      <c r="RLS2396" s="14"/>
      <c r="RLT2396" s="14"/>
      <c r="RLU2396" s="14"/>
      <c r="RLV2396" s="14"/>
      <c r="RLW2396" s="14"/>
      <c r="RLX2396" s="14"/>
      <c r="RLY2396" s="14"/>
      <c r="RLZ2396" s="14"/>
      <c r="RMA2396" s="14"/>
      <c r="RMB2396" s="14"/>
      <c r="RMC2396" s="14"/>
      <c r="RMD2396" s="14"/>
      <c r="RME2396" s="14"/>
      <c r="RMF2396" s="14"/>
      <c r="RMG2396" s="14"/>
      <c r="RMH2396" s="14"/>
      <c r="RMI2396" s="14"/>
      <c r="RMJ2396" s="14"/>
      <c r="RMK2396" s="14"/>
      <c r="RML2396" s="14"/>
      <c r="RMM2396" s="14"/>
      <c r="RMN2396" s="14"/>
      <c r="RMO2396" s="14"/>
      <c r="RMP2396" s="14"/>
      <c r="RMQ2396" s="14"/>
      <c r="RMR2396" s="14"/>
      <c r="RMS2396" s="14"/>
      <c r="RMT2396" s="14"/>
      <c r="RMU2396" s="14"/>
      <c r="RMV2396" s="14"/>
      <c r="RMW2396" s="14"/>
      <c r="RMX2396" s="14"/>
      <c r="RMY2396" s="14"/>
      <c r="RMZ2396" s="14"/>
      <c r="RNA2396" s="14"/>
      <c r="RNB2396" s="14"/>
      <c r="RNC2396" s="14"/>
      <c r="RND2396" s="14"/>
      <c r="RNE2396" s="14"/>
      <c r="RNF2396" s="14"/>
      <c r="RNG2396" s="14"/>
      <c r="RNH2396" s="14"/>
      <c r="RNI2396" s="14"/>
      <c r="RNJ2396" s="14"/>
      <c r="RNK2396" s="14"/>
      <c r="RNL2396" s="14"/>
      <c r="RNM2396" s="14"/>
      <c r="RNN2396" s="14"/>
      <c r="RNO2396" s="14"/>
      <c r="RNP2396" s="14"/>
      <c r="RNQ2396" s="14"/>
      <c r="RNR2396" s="14"/>
      <c r="RNS2396" s="14"/>
      <c r="RNT2396" s="14"/>
      <c r="RNU2396" s="14"/>
      <c r="RNV2396" s="14"/>
      <c r="RNW2396" s="14"/>
      <c r="RNX2396" s="14"/>
      <c r="RNY2396" s="14"/>
      <c r="RNZ2396" s="14"/>
      <c r="ROA2396" s="14"/>
      <c r="ROB2396" s="14"/>
      <c r="ROC2396" s="14"/>
      <c r="ROD2396" s="14"/>
      <c r="ROE2396" s="14"/>
      <c r="ROF2396" s="14"/>
      <c r="ROG2396" s="14"/>
      <c r="ROH2396" s="14"/>
      <c r="ROI2396" s="14"/>
      <c r="ROJ2396" s="14"/>
      <c r="ROK2396" s="14"/>
      <c r="ROL2396" s="14"/>
      <c r="ROM2396" s="14"/>
      <c r="RON2396" s="14"/>
      <c r="ROO2396" s="14"/>
      <c r="ROP2396" s="14"/>
      <c r="ROQ2396" s="14"/>
      <c r="ROR2396" s="14"/>
      <c r="ROS2396" s="14"/>
      <c r="ROT2396" s="14"/>
      <c r="ROU2396" s="14"/>
      <c r="ROV2396" s="14"/>
      <c r="ROW2396" s="14"/>
      <c r="ROX2396" s="14"/>
      <c r="ROY2396" s="14"/>
      <c r="ROZ2396" s="14"/>
      <c r="RPA2396" s="14"/>
      <c r="RPB2396" s="14"/>
      <c r="RPC2396" s="14"/>
      <c r="RPD2396" s="14"/>
      <c r="RPE2396" s="14"/>
      <c r="RPF2396" s="14"/>
      <c r="RPG2396" s="14"/>
      <c r="RPH2396" s="14"/>
      <c r="RPI2396" s="14"/>
      <c r="RPJ2396" s="14"/>
      <c r="RPK2396" s="14"/>
      <c r="RPL2396" s="14"/>
      <c r="RPM2396" s="14"/>
      <c r="RPN2396" s="14"/>
      <c r="RPO2396" s="14"/>
      <c r="RPP2396" s="14"/>
      <c r="RPQ2396" s="14"/>
      <c r="RPR2396" s="14"/>
      <c r="RPS2396" s="14"/>
      <c r="RPT2396" s="14"/>
      <c r="RPU2396" s="14"/>
      <c r="RPV2396" s="14"/>
      <c r="RPW2396" s="14"/>
      <c r="RPX2396" s="14"/>
      <c r="RPY2396" s="14"/>
      <c r="RPZ2396" s="14"/>
      <c r="RQA2396" s="14"/>
      <c r="RQB2396" s="14"/>
      <c r="RQC2396" s="14"/>
      <c r="RQD2396" s="14"/>
      <c r="RQE2396" s="14"/>
      <c r="RQF2396" s="14"/>
      <c r="RQG2396" s="14"/>
      <c r="RQH2396" s="14"/>
      <c r="RQI2396" s="14"/>
      <c r="RQJ2396" s="14"/>
      <c r="RQK2396" s="14"/>
      <c r="RQL2396" s="14"/>
      <c r="RQM2396" s="14"/>
      <c r="RQN2396" s="14"/>
      <c r="RQO2396" s="14"/>
      <c r="RQP2396" s="14"/>
      <c r="RQQ2396" s="14"/>
      <c r="RQR2396" s="14"/>
      <c r="RQS2396" s="14"/>
      <c r="RQT2396" s="14"/>
      <c r="RQU2396" s="14"/>
      <c r="RQV2396" s="14"/>
      <c r="RQW2396" s="14"/>
      <c r="RQX2396" s="14"/>
      <c r="RQY2396" s="14"/>
      <c r="RQZ2396" s="14"/>
      <c r="RRA2396" s="14"/>
      <c r="RRB2396" s="14"/>
      <c r="RRC2396" s="14"/>
      <c r="RRD2396" s="14"/>
      <c r="RRE2396" s="14"/>
      <c r="RRF2396" s="14"/>
      <c r="RRG2396" s="14"/>
      <c r="RRH2396" s="14"/>
      <c r="RRI2396" s="14"/>
      <c r="RRJ2396" s="14"/>
      <c r="RRK2396" s="14"/>
      <c r="RRL2396" s="14"/>
      <c r="RRM2396" s="14"/>
      <c r="RRN2396" s="14"/>
      <c r="RRO2396" s="14"/>
      <c r="RRP2396" s="14"/>
      <c r="RRQ2396" s="14"/>
      <c r="RRR2396" s="14"/>
      <c r="RRS2396" s="14"/>
      <c r="RRT2396" s="14"/>
      <c r="RRU2396" s="14"/>
      <c r="RRV2396" s="14"/>
      <c r="RRW2396" s="14"/>
      <c r="RRX2396" s="14"/>
      <c r="RRY2396" s="14"/>
      <c r="RRZ2396" s="14"/>
      <c r="RSA2396" s="14"/>
      <c r="RSB2396" s="14"/>
      <c r="RSC2396" s="14"/>
      <c r="RSD2396" s="14"/>
      <c r="RSE2396" s="14"/>
      <c r="RSF2396" s="14"/>
      <c r="RSG2396" s="14"/>
      <c r="RSH2396" s="14"/>
      <c r="RSI2396" s="14"/>
      <c r="RSJ2396" s="14"/>
      <c r="RSK2396" s="14"/>
      <c r="RSL2396" s="14"/>
      <c r="RSM2396" s="14"/>
      <c r="RSN2396" s="14"/>
      <c r="RSO2396" s="14"/>
      <c r="RSP2396" s="14"/>
      <c r="RSQ2396" s="14"/>
      <c r="RSR2396" s="14"/>
      <c r="RSS2396" s="14"/>
      <c r="RST2396" s="14"/>
      <c r="RSU2396" s="14"/>
      <c r="RSV2396" s="14"/>
      <c r="RSW2396" s="14"/>
      <c r="RSX2396" s="14"/>
      <c r="RSY2396" s="14"/>
      <c r="RSZ2396" s="14"/>
      <c r="RTA2396" s="14"/>
      <c r="RTB2396" s="14"/>
      <c r="RTC2396" s="14"/>
      <c r="RTD2396" s="14"/>
      <c r="RTE2396" s="14"/>
      <c r="RTF2396" s="14"/>
      <c r="RTG2396" s="14"/>
      <c r="RTH2396" s="14"/>
      <c r="RTI2396" s="14"/>
      <c r="RTJ2396" s="14"/>
      <c r="RTK2396" s="14"/>
      <c r="RTL2396" s="14"/>
      <c r="RTM2396" s="14"/>
      <c r="RTN2396" s="14"/>
      <c r="RTO2396" s="14"/>
      <c r="RTP2396" s="14"/>
      <c r="RTQ2396" s="14"/>
      <c r="RTR2396" s="14"/>
      <c r="RTS2396" s="14"/>
      <c r="RTT2396" s="14"/>
      <c r="RTU2396" s="14"/>
      <c r="RTV2396" s="14"/>
      <c r="RTW2396" s="14"/>
      <c r="RTX2396" s="14"/>
      <c r="RTY2396" s="14"/>
      <c r="RTZ2396" s="14"/>
      <c r="RUA2396" s="14"/>
      <c r="RUB2396" s="14"/>
      <c r="RUC2396" s="14"/>
      <c r="RUD2396" s="14"/>
      <c r="RUE2396" s="14"/>
      <c r="RUF2396" s="14"/>
      <c r="RUG2396" s="14"/>
      <c r="RUH2396" s="14"/>
      <c r="RUI2396" s="14"/>
      <c r="RUJ2396" s="14"/>
      <c r="RUK2396" s="14"/>
      <c r="RUL2396" s="14"/>
      <c r="RUM2396" s="14"/>
      <c r="RUN2396" s="14"/>
      <c r="RUO2396" s="14"/>
      <c r="RUP2396" s="14"/>
      <c r="RUQ2396" s="14"/>
      <c r="RUR2396" s="14"/>
      <c r="RUS2396" s="14"/>
      <c r="RUT2396" s="14"/>
      <c r="RUU2396" s="14"/>
      <c r="RUV2396" s="14"/>
      <c r="RUW2396" s="14"/>
      <c r="RUX2396" s="14"/>
      <c r="RUY2396" s="14"/>
      <c r="RUZ2396" s="14"/>
      <c r="RVA2396" s="14"/>
      <c r="RVB2396" s="14"/>
      <c r="RVC2396" s="14"/>
      <c r="RVD2396" s="14"/>
      <c r="RVE2396" s="14"/>
      <c r="RVF2396" s="14"/>
      <c r="RVG2396" s="14"/>
      <c r="RVH2396" s="14"/>
      <c r="RVI2396" s="14"/>
      <c r="RVJ2396" s="14"/>
      <c r="RVK2396" s="14"/>
      <c r="RVL2396" s="14"/>
      <c r="RVM2396" s="14"/>
      <c r="RVN2396" s="14"/>
      <c r="RVO2396" s="14"/>
      <c r="RVP2396" s="14"/>
      <c r="RVQ2396" s="14"/>
      <c r="RVR2396" s="14"/>
      <c r="RVS2396" s="14"/>
      <c r="RVT2396" s="14"/>
      <c r="RVU2396" s="14"/>
      <c r="RVV2396" s="14"/>
      <c r="RVW2396" s="14"/>
      <c r="RVX2396" s="14"/>
      <c r="RVY2396" s="14"/>
      <c r="RVZ2396" s="14"/>
      <c r="RWA2396" s="14"/>
      <c r="RWB2396" s="14"/>
      <c r="RWC2396" s="14"/>
      <c r="RWD2396" s="14"/>
      <c r="RWE2396" s="14"/>
      <c r="RWF2396" s="14"/>
      <c r="RWG2396" s="14"/>
      <c r="RWH2396" s="14"/>
      <c r="RWI2396" s="14"/>
      <c r="RWJ2396" s="14"/>
      <c r="RWK2396" s="14"/>
      <c r="RWL2396" s="14"/>
      <c r="RWM2396" s="14"/>
      <c r="RWN2396" s="14"/>
      <c r="RWO2396" s="14"/>
      <c r="RWP2396" s="14"/>
      <c r="RWQ2396" s="14"/>
      <c r="RWR2396" s="14"/>
      <c r="RWS2396" s="14"/>
      <c r="RWT2396" s="14"/>
      <c r="RWU2396" s="14"/>
      <c r="RWV2396" s="14"/>
      <c r="RWW2396" s="14"/>
      <c r="RWX2396" s="14"/>
      <c r="RWY2396" s="14"/>
      <c r="RWZ2396" s="14"/>
      <c r="RXA2396" s="14"/>
      <c r="RXB2396" s="14"/>
      <c r="RXC2396" s="14"/>
      <c r="RXD2396" s="14"/>
      <c r="RXE2396" s="14"/>
      <c r="RXF2396" s="14"/>
      <c r="RXG2396" s="14"/>
      <c r="RXH2396" s="14"/>
      <c r="RXI2396" s="14"/>
      <c r="RXJ2396" s="14"/>
      <c r="RXK2396" s="14"/>
      <c r="RXL2396" s="14"/>
      <c r="RXM2396" s="14"/>
      <c r="RXN2396" s="14"/>
      <c r="RXO2396" s="14"/>
      <c r="RXP2396" s="14"/>
      <c r="RXQ2396" s="14"/>
      <c r="RXR2396" s="14"/>
      <c r="RXS2396" s="14"/>
      <c r="RXT2396" s="14"/>
      <c r="RXU2396" s="14"/>
      <c r="RXV2396" s="14"/>
      <c r="RXW2396" s="14"/>
      <c r="RXX2396" s="14"/>
      <c r="RXY2396" s="14"/>
      <c r="RXZ2396" s="14"/>
      <c r="RYA2396" s="14"/>
      <c r="RYB2396" s="14"/>
      <c r="RYC2396" s="14"/>
      <c r="RYD2396" s="14"/>
      <c r="RYE2396" s="14"/>
      <c r="RYF2396" s="14"/>
      <c r="RYG2396" s="14"/>
      <c r="RYH2396" s="14"/>
      <c r="RYI2396" s="14"/>
      <c r="RYJ2396" s="14"/>
      <c r="RYK2396" s="14"/>
      <c r="RYL2396" s="14"/>
      <c r="RYM2396" s="14"/>
      <c r="RYN2396" s="14"/>
      <c r="RYO2396" s="14"/>
      <c r="RYP2396" s="14"/>
      <c r="RYQ2396" s="14"/>
      <c r="RYR2396" s="14"/>
      <c r="RYS2396" s="14"/>
      <c r="RYT2396" s="14"/>
      <c r="RYU2396" s="14"/>
      <c r="RYV2396" s="14"/>
      <c r="RYW2396" s="14"/>
      <c r="RYX2396" s="14"/>
      <c r="RYY2396" s="14"/>
      <c r="RYZ2396" s="14"/>
      <c r="RZA2396" s="14"/>
      <c r="RZB2396" s="14"/>
      <c r="RZC2396" s="14"/>
      <c r="RZD2396" s="14"/>
      <c r="RZE2396" s="14"/>
      <c r="RZF2396" s="14"/>
      <c r="RZG2396" s="14"/>
      <c r="RZH2396" s="14"/>
      <c r="RZI2396" s="14"/>
      <c r="RZJ2396" s="14"/>
      <c r="RZK2396" s="14"/>
      <c r="RZL2396" s="14"/>
      <c r="RZM2396" s="14"/>
      <c r="RZN2396" s="14"/>
      <c r="RZO2396" s="14"/>
      <c r="RZP2396" s="14"/>
      <c r="RZQ2396" s="14"/>
      <c r="RZR2396" s="14"/>
      <c r="RZS2396" s="14"/>
      <c r="RZT2396" s="14"/>
      <c r="RZU2396" s="14"/>
      <c r="RZV2396" s="14"/>
      <c r="RZW2396" s="14"/>
      <c r="RZX2396" s="14"/>
      <c r="RZY2396" s="14"/>
      <c r="RZZ2396" s="14"/>
      <c r="SAA2396" s="14"/>
      <c r="SAB2396" s="14"/>
      <c r="SAC2396" s="14"/>
      <c r="SAD2396" s="14"/>
      <c r="SAE2396" s="14"/>
      <c r="SAF2396" s="14"/>
      <c r="SAG2396" s="14"/>
      <c r="SAH2396" s="14"/>
      <c r="SAI2396" s="14"/>
      <c r="SAJ2396" s="14"/>
      <c r="SAK2396" s="14"/>
      <c r="SAL2396" s="14"/>
      <c r="SAM2396" s="14"/>
      <c r="SAN2396" s="14"/>
      <c r="SAO2396" s="14"/>
      <c r="SAP2396" s="14"/>
      <c r="SAQ2396" s="14"/>
      <c r="SAR2396" s="14"/>
      <c r="SAS2396" s="14"/>
      <c r="SAT2396" s="14"/>
      <c r="SAU2396" s="14"/>
      <c r="SAV2396" s="14"/>
      <c r="SAW2396" s="14"/>
      <c r="SAX2396" s="14"/>
      <c r="SAY2396" s="14"/>
      <c r="SAZ2396" s="14"/>
      <c r="SBA2396" s="14"/>
      <c r="SBB2396" s="14"/>
      <c r="SBC2396" s="14"/>
      <c r="SBD2396" s="14"/>
      <c r="SBE2396" s="14"/>
      <c r="SBF2396" s="14"/>
      <c r="SBG2396" s="14"/>
      <c r="SBH2396" s="14"/>
      <c r="SBI2396" s="14"/>
      <c r="SBJ2396" s="14"/>
      <c r="SBK2396" s="14"/>
      <c r="SBL2396" s="14"/>
      <c r="SBM2396" s="14"/>
      <c r="SBN2396" s="14"/>
      <c r="SBO2396" s="14"/>
      <c r="SBP2396" s="14"/>
      <c r="SBQ2396" s="14"/>
      <c r="SBR2396" s="14"/>
      <c r="SBS2396" s="14"/>
      <c r="SBT2396" s="14"/>
      <c r="SBU2396" s="14"/>
      <c r="SBV2396" s="14"/>
      <c r="SBW2396" s="14"/>
      <c r="SBX2396" s="14"/>
      <c r="SBY2396" s="14"/>
      <c r="SBZ2396" s="14"/>
      <c r="SCA2396" s="14"/>
      <c r="SCB2396" s="14"/>
      <c r="SCC2396" s="14"/>
      <c r="SCD2396" s="14"/>
      <c r="SCE2396" s="14"/>
      <c r="SCF2396" s="14"/>
      <c r="SCG2396" s="14"/>
      <c r="SCH2396" s="14"/>
      <c r="SCI2396" s="14"/>
      <c r="SCJ2396" s="14"/>
      <c r="SCK2396" s="14"/>
      <c r="SCL2396" s="14"/>
      <c r="SCM2396" s="14"/>
      <c r="SCN2396" s="14"/>
      <c r="SCO2396" s="14"/>
      <c r="SCP2396" s="14"/>
      <c r="SCQ2396" s="14"/>
      <c r="SCR2396" s="14"/>
      <c r="SCS2396" s="14"/>
      <c r="SCT2396" s="14"/>
      <c r="SCU2396" s="14"/>
      <c r="SCV2396" s="14"/>
      <c r="SCW2396" s="14"/>
      <c r="SCX2396" s="14"/>
      <c r="SCY2396" s="14"/>
      <c r="SCZ2396" s="14"/>
      <c r="SDA2396" s="14"/>
      <c r="SDB2396" s="14"/>
      <c r="SDC2396" s="14"/>
      <c r="SDD2396" s="14"/>
      <c r="SDE2396" s="14"/>
      <c r="SDF2396" s="14"/>
      <c r="SDG2396" s="14"/>
      <c r="SDH2396" s="14"/>
      <c r="SDI2396" s="14"/>
      <c r="SDJ2396" s="14"/>
      <c r="SDK2396" s="14"/>
      <c r="SDL2396" s="14"/>
      <c r="SDM2396" s="14"/>
      <c r="SDN2396" s="14"/>
      <c r="SDO2396" s="14"/>
      <c r="SDP2396" s="14"/>
      <c r="SDQ2396" s="14"/>
      <c r="SDR2396" s="14"/>
      <c r="SDS2396" s="14"/>
      <c r="SDT2396" s="14"/>
      <c r="SDU2396" s="14"/>
      <c r="SDV2396" s="14"/>
      <c r="SDW2396" s="14"/>
      <c r="SDX2396" s="14"/>
      <c r="SDY2396" s="14"/>
      <c r="SDZ2396" s="14"/>
      <c r="SEA2396" s="14"/>
      <c r="SEB2396" s="14"/>
      <c r="SEC2396" s="14"/>
      <c r="SED2396" s="14"/>
      <c r="SEE2396" s="14"/>
      <c r="SEF2396" s="14"/>
      <c r="SEG2396" s="14"/>
      <c r="SEH2396" s="14"/>
      <c r="SEI2396" s="14"/>
      <c r="SEJ2396" s="14"/>
      <c r="SEK2396" s="14"/>
      <c r="SEL2396" s="14"/>
      <c r="SEM2396" s="14"/>
      <c r="SEN2396" s="14"/>
      <c r="SEO2396" s="14"/>
      <c r="SEP2396" s="14"/>
      <c r="SEQ2396" s="14"/>
      <c r="SER2396" s="14"/>
      <c r="SES2396" s="14"/>
      <c r="SET2396" s="14"/>
      <c r="SEU2396" s="14"/>
      <c r="SEV2396" s="14"/>
      <c r="SEW2396" s="14"/>
      <c r="SEX2396" s="14"/>
      <c r="SEY2396" s="14"/>
      <c r="SEZ2396" s="14"/>
      <c r="SFA2396" s="14"/>
      <c r="SFB2396" s="14"/>
      <c r="SFC2396" s="14"/>
      <c r="SFD2396" s="14"/>
      <c r="SFE2396" s="14"/>
      <c r="SFF2396" s="14"/>
      <c r="SFG2396" s="14"/>
      <c r="SFH2396" s="14"/>
      <c r="SFI2396" s="14"/>
      <c r="SFJ2396" s="14"/>
      <c r="SFK2396" s="14"/>
      <c r="SFL2396" s="14"/>
      <c r="SFM2396" s="14"/>
      <c r="SFN2396" s="14"/>
      <c r="SFO2396" s="14"/>
      <c r="SFP2396" s="14"/>
      <c r="SFQ2396" s="14"/>
      <c r="SFR2396" s="14"/>
      <c r="SFS2396" s="14"/>
      <c r="SFT2396" s="14"/>
      <c r="SFU2396" s="14"/>
      <c r="SFV2396" s="14"/>
      <c r="SFW2396" s="14"/>
      <c r="SFX2396" s="14"/>
      <c r="SFY2396" s="14"/>
      <c r="SFZ2396" s="14"/>
      <c r="SGA2396" s="14"/>
      <c r="SGB2396" s="14"/>
      <c r="SGC2396" s="14"/>
      <c r="SGD2396" s="14"/>
      <c r="SGE2396" s="14"/>
      <c r="SGF2396" s="14"/>
      <c r="SGG2396" s="14"/>
      <c r="SGH2396" s="14"/>
      <c r="SGI2396" s="14"/>
      <c r="SGJ2396" s="14"/>
      <c r="SGK2396" s="14"/>
      <c r="SGL2396" s="14"/>
      <c r="SGM2396" s="14"/>
      <c r="SGN2396" s="14"/>
      <c r="SGO2396" s="14"/>
      <c r="SGP2396" s="14"/>
      <c r="SGQ2396" s="14"/>
      <c r="SGR2396" s="14"/>
      <c r="SGS2396" s="14"/>
      <c r="SGT2396" s="14"/>
      <c r="SGU2396" s="14"/>
      <c r="SGV2396" s="14"/>
      <c r="SGW2396" s="14"/>
      <c r="SGX2396" s="14"/>
      <c r="SGY2396" s="14"/>
      <c r="SGZ2396" s="14"/>
      <c r="SHA2396" s="14"/>
      <c r="SHB2396" s="14"/>
      <c r="SHC2396" s="14"/>
      <c r="SHD2396" s="14"/>
      <c r="SHE2396" s="14"/>
      <c r="SHF2396" s="14"/>
      <c r="SHG2396" s="14"/>
      <c r="SHH2396" s="14"/>
      <c r="SHI2396" s="14"/>
      <c r="SHJ2396" s="14"/>
      <c r="SHK2396" s="14"/>
      <c r="SHL2396" s="14"/>
      <c r="SHM2396" s="14"/>
      <c r="SHN2396" s="14"/>
      <c r="SHO2396" s="14"/>
      <c r="SHP2396" s="14"/>
      <c r="SHQ2396" s="14"/>
      <c r="SHR2396" s="14"/>
      <c r="SHS2396" s="14"/>
      <c r="SHT2396" s="14"/>
      <c r="SHU2396" s="14"/>
      <c r="SHV2396" s="14"/>
      <c r="SHW2396" s="14"/>
      <c r="SHX2396" s="14"/>
      <c r="SHY2396" s="14"/>
      <c r="SHZ2396" s="14"/>
      <c r="SIA2396" s="14"/>
      <c r="SIB2396" s="14"/>
      <c r="SIC2396" s="14"/>
      <c r="SID2396" s="14"/>
      <c r="SIE2396" s="14"/>
      <c r="SIF2396" s="14"/>
      <c r="SIG2396" s="14"/>
      <c r="SIH2396" s="14"/>
      <c r="SII2396" s="14"/>
      <c r="SIJ2396" s="14"/>
      <c r="SIK2396" s="14"/>
      <c r="SIL2396" s="14"/>
      <c r="SIM2396" s="14"/>
      <c r="SIN2396" s="14"/>
      <c r="SIO2396" s="14"/>
      <c r="SIP2396" s="14"/>
      <c r="SIQ2396" s="14"/>
      <c r="SIR2396" s="14"/>
      <c r="SIS2396" s="14"/>
      <c r="SIT2396" s="14"/>
      <c r="SIU2396" s="14"/>
      <c r="SIV2396" s="14"/>
      <c r="SIW2396" s="14"/>
      <c r="SIX2396" s="14"/>
      <c r="SIY2396" s="14"/>
      <c r="SIZ2396" s="14"/>
      <c r="SJA2396" s="14"/>
      <c r="SJB2396" s="14"/>
      <c r="SJC2396" s="14"/>
      <c r="SJD2396" s="14"/>
      <c r="SJE2396" s="14"/>
      <c r="SJF2396" s="14"/>
      <c r="SJG2396" s="14"/>
      <c r="SJH2396" s="14"/>
      <c r="SJI2396" s="14"/>
      <c r="SJJ2396" s="14"/>
      <c r="SJK2396" s="14"/>
      <c r="SJL2396" s="14"/>
      <c r="SJM2396" s="14"/>
      <c r="SJN2396" s="14"/>
      <c r="SJO2396" s="14"/>
      <c r="SJP2396" s="14"/>
      <c r="SJQ2396" s="14"/>
      <c r="SJR2396" s="14"/>
      <c r="SJS2396" s="14"/>
      <c r="SJT2396" s="14"/>
      <c r="SJU2396" s="14"/>
      <c r="SJV2396" s="14"/>
      <c r="SJW2396" s="14"/>
      <c r="SJX2396" s="14"/>
      <c r="SJY2396" s="14"/>
      <c r="SJZ2396" s="14"/>
      <c r="SKA2396" s="14"/>
      <c r="SKB2396" s="14"/>
      <c r="SKC2396" s="14"/>
      <c r="SKD2396" s="14"/>
      <c r="SKE2396" s="14"/>
      <c r="SKF2396" s="14"/>
      <c r="SKG2396" s="14"/>
      <c r="SKH2396" s="14"/>
      <c r="SKI2396" s="14"/>
      <c r="SKJ2396" s="14"/>
      <c r="SKK2396" s="14"/>
      <c r="SKL2396" s="14"/>
      <c r="SKM2396" s="14"/>
      <c r="SKN2396" s="14"/>
      <c r="SKO2396" s="14"/>
      <c r="SKP2396" s="14"/>
      <c r="SKQ2396" s="14"/>
      <c r="SKR2396" s="14"/>
      <c r="SKS2396" s="14"/>
      <c r="SKT2396" s="14"/>
      <c r="SKU2396" s="14"/>
      <c r="SKV2396" s="14"/>
      <c r="SKW2396" s="14"/>
      <c r="SKX2396" s="14"/>
      <c r="SKY2396" s="14"/>
      <c r="SKZ2396" s="14"/>
      <c r="SLA2396" s="14"/>
      <c r="SLB2396" s="14"/>
      <c r="SLC2396" s="14"/>
      <c r="SLD2396" s="14"/>
      <c r="SLE2396" s="14"/>
      <c r="SLF2396" s="14"/>
      <c r="SLG2396" s="14"/>
      <c r="SLH2396" s="14"/>
      <c r="SLI2396" s="14"/>
      <c r="SLJ2396" s="14"/>
      <c r="SLK2396" s="14"/>
      <c r="SLL2396" s="14"/>
      <c r="SLM2396" s="14"/>
      <c r="SLN2396" s="14"/>
      <c r="SLO2396" s="14"/>
      <c r="SLP2396" s="14"/>
      <c r="SLQ2396" s="14"/>
      <c r="SLR2396" s="14"/>
      <c r="SLS2396" s="14"/>
      <c r="SLT2396" s="14"/>
      <c r="SLU2396" s="14"/>
      <c r="SLV2396" s="14"/>
      <c r="SLW2396" s="14"/>
      <c r="SLX2396" s="14"/>
      <c r="SLY2396" s="14"/>
      <c r="SLZ2396" s="14"/>
      <c r="SMA2396" s="14"/>
      <c r="SMB2396" s="14"/>
      <c r="SMC2396" s="14"/>
      <c r="SMD2396" s="14"/>
      <c r="SME2396" s="14"/>
      <c r="SMF2396" s="14"/>
      <c r="SMG2396" s="14"/>
      <c r="SMH2396" s="14"/>
      <c r="SMI2396" s="14"/>
      <c r="SMJ2396" s="14"/>
      <c r="SMK2396" s="14"/>
      <c r="SML2396" s="14"/>
      <c r="SMM2396" s="14"/>
      <c r="SMN2396" s="14"/>
      <c r="SMO2396" s="14"/>
      <c r="SMP2396" s="14"/>
      <c r="SMQ2396" s="14"/>
      <c r="SMR2396" s="14"/>
      <c r="SMS2396" s="14"/>
      <c r="SMT2396" s="14"/>
      <c r="SMU2396" s="14"/>
      <c r="SMV2396" s="14"/>
      <c r="SMW2396" s="14"/>
      <c r="SMX2396" s="14"/>
      <c r="SMY2396" s="14"/>
      <c r="SMZ2396" s="14"/>
      <c r="SNA2396" s="14"/>
      <c r="SNB2396" s="14"/>
      <c r="SNC2396" s="14"/>
      <c r="SND2396" s="14"/>
      <c r="SNE2396" s="14"/>
      <c r="SNF2396" s="14"/>
      <c r="SNG2396" s="14"/>
      <c r="SNH2396" s="14"/>
      <c r="SNI2396" s="14"/>
      <c r="SNJ2396" s="14"/>
      <c r="SNK2396" s="14"/>
      <c r="SNL2396" s="14"/>
      <c r="SNM2396" s="14"/>
      <c r="SNN2396" s="14"/>
      <c r="SNO2396" s="14"/>
      <c r="SNP2396" s="14"/>
      <c r="SNQ2396" s="14"/>
      <c r="SNR2396" s="14"/>
      <c r="SNS2396" s="14"/>
      <c r="SNT2396" s="14"/>
      <c r="SNU2396" s="14"/>
      <c r="SNV2396" s="14"/>
      <c r="SNW2396" s="14"/>
      <c r="SNX2396" s="14"/>
      <c r="SNY2396" s="14"/>
      <c r="SNZ2396" s="14"/>
      <c r="SOA2396" s="14"/>
      <c r="SOB2396" s="14"/>
      <c r="SOC2396" s="14"/>
      <c r="SOD2396" s="14"/>
      <c r="SOE2396" s="14"/>
      <c r="SOF2396" s="14"/>
      <c r="SOG2396" s="14"/>
      <c r="SOH2396" s="14"/>
      <c r="SOI2396" s="14"/>
      <c r="SOJ2396" s="14"/>
      <c r="SOK2396" s="14"/>
      <c r="SOL2396" s="14"/>
      <c r="SOM2396" s="14"/>
      <c r="SON2396" s="14"/>
      <c r="SOO2396" s="14"/>
      <c r="SOP2396" s="14"/>
      <c r="SOQ2396" s="14"/>
      <c r="SOR2396" s="14"/>
      <c r="SOS2396" s="14"/>
      <c r="SOT2396" s="14"/>
      <c r="SOU2396" s="14"/>
      <c r="SOV2396" s="14"/>
      <c r="SOW2396" s="14"/>
      <c r="SOX2396" s="14"/>
      <c r="SOY2396" s="14"/>
      <c r="SOZ2396" s="14"/>
      <c r="SPA2396" s="14"/>
      <c r="SPB2396" s="14"/>
      <c r="SPC2396" s="14"/>
      <c r="SPD2396" s="14"/>
      <c r="SPE2396" s="14"/>
      <c r="SPF2396" s="14"/>
      <c r="SPG2396" s="14"/>
      <c r="SPH2396" s="14"/>
      <c r="SPI2396" s="14"/>
      <c r="SPJ2396" s="14"/>
      <c r="SPK2396" s="14"/>
      <c r="SPL2396" s="14"/>
      <c r="SPM2396" s="14"/>
      <c r="SPN2396" s="14"/>
      <c r="SPO2396" s="14"/>
      <c r="SPP2396" s="14"/>
      <c r="SPQ2396" s="14"/>
      <c r="SPR2396" s="14"/>
      <c r="SPS2396" s="14"/>
      <c r="SPT2396" s="14"/>
      <c r="SPU2396" s="14"/>
      <c r="SPV2396" s="14"/>
      <c r="SPW2396" s="14"/>
      <c r="SPX2396" s="14"/>
      <c r="SPY2396" s="14"/>
      <c r="SPZ2396" s="14"/>
      <c r="SQA2396" s="14"/>
      <c r="SQB2396" s="14"/>
      <c r="SQC2396" s="14"/>
      <c r="SQD2396" s="14"/>
      <c r="SQE2396" s="14"/>
      <c r="SQF2396" s="14"/>
      <c r="SQG2396" s="14"/>
      <c r="SQH2396" s="14"/>
      <c r="SQI2396" s="14"/>
      <c r="SQJ2396" s="14"/>
      <c r="SQK2396" s="14"/>
      <c r="SQL2396" s="14"/>
      <c r="SQM2396" s="14"/>
      <c r="SQN2396" s="14"/>
      <c r="SQO2396" s="14"/>
      <c r="SQP2396" s="14"/>
      <c r="SQQ2396" s="14"/>
      <c r="SQR2396" s="14"/>
      <c r="SQS2396" s="14"/>
      <c r="SQT2396" s="14"/>
      <c r="SQU2396" s="14"/>
      <c r="SQV2396" s="14"/>
      <c r="SQW2396" s="14"/>
      <c r="SQX2396" s="14"/>
      <c r="SQY2396" s="14"/>
      <c r="SQZ2396" s="14"/>
      <c r="SRA2396" s="14"/>
      <c r="SRB2396" s="14"/>
      <c r="SRC2396" s="14"/>
      <c r="SRD2396" s="14"/>
      <c r="SRE2396" s="14"/>
      <c r="SRF2396" s="14"/>
      <c r="SRG2396" s="14"/>
      <c r="SRH2396" s="14"/>
      <c r="SRI2396" s="14"/>
      <c r="SRJ2396" s="14"/>
      <c r="SRK2396" s="14"/>
      <c r="SRL2396" s="14"/>
      <c r="SRM2396" s="14"/>
      <c r="SRN2396" s="14"/>
      <c r="SRO2396" s="14"/>
      <c r="SRP2396" s="14"/>
      <c r="SRQ2396" s="14"/>
      <c r="SRR2396" s="14"/>
      <c r="SRS2396" s="14"/>
      <c r="SRT2396" s="14"/>
      <c r="SRU2396" s="14"/>
      <c r="SRV2396" s="14"/>
      <c r="SRW2396" s="14"/>
      <c r="SRX2396" s="14"/>
      <c r="SRY2396" s="14"/>
      <c r="SRZ2396" s="14"/>
      <c r="SSA2396" s="14"/>
      <c r="SSB2396" s="14"/>
      <c r="SSC2396" s="14"/>
      <c r="SSD2396" s="14"/>
      <c r="SSE2396" s="14"/>
      <c r="SSF2396" s="14"/>
      <c r="SSG2396" s="14"/>
      <c r="SSH2396" s="14"/>
      <c r="SSI2396" s="14"/>
      <c r="SSJ2396" s="14"/>
      <c r="SSK2396" s="14"/>
      <c r="SSL2396" s="14"/>
      <c r="SSM2396" s="14"/>
      <c r="SSN2396" s="14"/>
      <c r="SSO2396" s="14"/>
      <c r="SSP2396" s="14"/>
      <c r="SSQ2396" s="14"/>
      <c r="SSR2396" s="14"/>
      <c r="SSS2396" s="14"/>
      <c r="SST2396" s="14"/>
      <c r="SSU2396" s="14"/>
      <c r="SSV2396" s="14"/>
      <c r="SSW2396" s="14"/>
      <c r="SSX2396" s="14"/>
      <c r="SSY2396" s="14"/>
      <c r="SSZ2396" s="14"/>
      <c r="STA2396" s="14"/>
      <c r="STB2396" s="14"/>
      <c r="STC2396" s="14"/>
      <c r="STD2396" s="14"/>
      <c r="STE2396" s="14"/>
      <c r="STF2396" s="14"/>
      <c r="STG2396" s="14"/>
      <c r="STH2396" s="14"/>
      <c r="STI2396" s="14"/>
      <c r="STJ2396" s="14"/>
      <c r="STK2396" s="14"/>
      <c r="STL2396" s="14"/>
      <c r="STM2396" s="14"/>
      <c r="STN2396" s="14"/>
      <c r="STO2396" s="14"/>
      <c r="STP2396" s="14"/>
      <c r="STQ2396" s="14"/>
      <c r="STR2396" s="14"/>
      <c r="STS2396" s="14"/>
      <c r="STT2396" s="14"/>
      <c r="STU2396" s="14"/>
      <c r="STV2396" s="14"/>
      <c r="STW2396" s="14"/>
      <c r="STX2396" s="14"/>
      <c r="STY2396" s="14"/>
      <c r="STZ2396" s="14"/>
      <c r="SUA2396" s="14"/>
      <c r="SUB2396" s="14"/>
      <c r="SUC2396" s="14"/>
      <c r="SUD2396" s="14"/>
      <c r="SUE2396" s="14"/>
      <c r="SUF2396" s="14"/>
      <c r="SUG2396" s="14"/>
      <c r="SUH2396" s="14"/>
      <c r="SUI2396" s="14"/>
      <c r="SUJ2396" s="14"/>
      <c r="SUK2396" s="14"/>
      <c r="SUL2396" s="14"/>
      <c r="SUM2396" s="14"/>
      <c r="SUN2396" s="14"/>
      <c r="SUO2396" s="14"/>
      <c r="SUP2396" s="14"/>
      <c r="SUQ2396" s="14"/>
      <c r="SUR2396" s="14"/>
      <c r="SUS2396" s="14"/>
      <c r="SUT2396" s="14"/>
      <c r="SUU2396" s="14"/>
      <c r="SUV2396" s="14"/>
      <c r="SUW2396" s="14"/>
      <c r="SUX2396" s="14"/>
      <c r="SUY2396" s="14"/>
      <c r="SUZ2396" s="14"/>
      <c r="SVA2396" s="14"/>
      <c r="SVB2396" s="14"/>
      <c r="SVC2396" s="14"/>
      <c r="SVD2396" s="14"/>
      <c r="SVE2396" s="14"/>
      <c r="SVF2396" s="14"/>
      <c r="SVG2396" s="14"/>
      <c r="SVH2396" s="14"/>
      <c r="SVI2396" s="14"/>
      <c r="SVJ2396" s="14"/>
      <c r="SVK2396" s="14"/>
      <c r="SVL2396" s="14"/>
      <c r="SVM2396" s="14"/>
      <c r="SVN2396" s="14"/>
      <c r="SVO2396" s="14"/>
      <c r="SVP2396" s="14"/>
      <c r="SVQ2396" s="14"/>
      <c r="SVR2396" s="14"/>
      <c r="SVS2396" s="14"/>
      <c r="SVT2396" s="14"/>
      <c r="SVU2396" s="14"/>
      <c r="SVV2396" s="14"/>
      <c r="SVW2396" s="14"/>
      <c r="SVX2396" s="14"/>
      <c r="SVY2396" s="14"/>
      <c r="SVZ2396" s="14"/>
      <c r="SWA2396" s="14"/>
      <c r="SWB2396" s="14"/>
      <c r="SWC2396" s="14"/>
      <c r="SWD2396" s="14"/>
      <c r="SWE2396" s="14"/>
      <c r="SWF2396" s="14"/>
      <c r="SWG2396" s="14"/>
      <c r="SWH2396" s="14"/>
      <c r="SWI2396" s="14"/>
      <c r="SWJ2396" s="14"/>
      <c r="SWK2396" s="14"/>
      <c r="SWL2396" s="14"/>
      <c r="SWM2396" s="14"/>
      <c r="SWN2396" s="14"/>
      <c r="SWO2396" s="14"/>
      <c r="SWP2396" s="14"/>
      <c r="SWQ2396" s="14"/>
      <c r="SWR2396" s="14"/>
      <c r="SWS2396" s="14"/>
      <c r="SWT2396" s="14"/>
      <c r="SWU2396" s="14"/>
      <c r="SWV2396" s="14"/>
      <c r="SWW2396" s="14"/>
      <c r="SWX2396" s="14"/>
      <c r="SWY2396" s="14"/>
      <c r="SWZ2396" s="14"/>
      <c r="SXA2396" s="14"/>
      <c r="SXB2396" s="14"/>
      <c r="SXC2396" s="14"/>
      <c r="SXD2396" s="14"/>
      <c r="SXE2396" s="14"/>
      <c r="SXF2396" s="14"/>
      <c r="SXG2396" s="14"/>
      <c r="SXH2396" s="14"/>
      <c r="SXI2396" s="14"/>
      <c r="SXJ2396" s="14"/>
      <c r="SXK2396" s="14"/>
      <c r="SXL2396" s="14"/>
      <c r="SXM2396" s="14"/>
      <c r="SXN2396" s="14"/>
      <c r="SXO2396" s="14"/>
      <c r="SXP2396" s="14"/>
      <c r="SXQ2396" s="14"/>
      <c r="SXR2396" s="14"/>
      <c r="SXS2396" s="14"/>
      <c r="SXT2396" s="14"/>
      <c r="SXU2396" s="14"/>
      <c r="SXV2396" s="14"/>
      <c r="SXW2396" s="14"/>
      <c r="SXX2396" s="14"/>
      <c r="SXY2396" s="14"/>
      <c r="SXZ2396" s="14"/>
      <c r="SYA2396" s="14"/>
      <c r="SYB2396" s="14"/>
      <c r="SYC2396" s="14"/>
      <c r="SYD2396" s="14"/>
      <c r="SYE2396" s="14"/>
      <c r="SYF2396" s="14"/>
      <c r="SYG2396" s="14"/>
      <c r="SYH2396" s="14"/>
      <c r="SYI2396" s="14"/>
      <c r="SYJ2396" s="14"/>
      <c r="SYK2396" s="14"/>
      <c r="SYL2396" s="14"/>
      <c r="SYM2396" s="14"/>
      <c r="SYN2396" s="14"/>
      <c r="SYO2396" s="14"/>
      <c r="SYP2396" s="14"/>
      <c r="SYQ2396" s="14"/>
      <c r="SYR2396" s="14"/>
      <c r="SYS2396" s="14"/>
      <c r="SYT2396" s="14"/>
      <c r="SYU2396" s="14"/>
      <c r="SYV2396" s="14"/>
      <c r="SYW2396" s="14"/>
      <c r="SYX2396" s="14"/>
      <c r="SYY2396" s="14"/>
      <c r="SYZ2396" s="14"/>
      <c r="SZA2396" s="14"/>
      <c r="SZB2396" s="14"/>
      <c r="SZC2396" s="14"/>
      <c r="SZD2396" s="14"/>
      <c r="SZE2396" s="14"/>
      <c r="SZF2396" s="14"/>
      <c r="SZG2396" s="14"/>
      <c r="SZH2396" s="14"/>
      <c r="SZI2396" s="14"/>
      <c r="SZJ2396" s="14"/>
      <c r="SZK2396" s="14"/>
      <c r="SZL2396" s="14"/>
      <c r="SZM2396" s="14"/>
      <c r="SZN2396" s="14"/>
      <c r="SZO2396" s="14"/>
      <c r="SZP2396" s="14"/>
      <c r="SZQ2396" s="14"/>
      <c r="SZR2396" s="14"/>
      <c r="SZS2396" s="14"/>
      <c r="SZT2396" s="14"/>
      <c r="SZU2396" s="14"/>
      <c r="SZV2396" s="14"/>
      <c r="SZW2396" s="14"/>
      <c r="SZX2396" s="14"/>
      <c r="SZY2396" s="14"/>
      <c r="SZZ2396" s="14"/>
      <c r="TAA2396" s="14"/>
      <c r="TAB2396" s="14"/>
      <c r="TAC2396" s="14"/>
      <c r="TAD2396" s="14"/>
      <c r="TAE2396" s="14"/>
      <c r="TAF2396" s="14"/>
      <c r="TAG2396" s="14"/>
      <c r="TAH2396" s="14"/>
      <c r="TAI2396" s="14"/>
      <c r="TAJ2396" s="14"/>
      <c r="TAK2396" s="14"/>
      <c r="TAL2396" s="14"/>
      <c r="TAM2396" s="14"/>
      <c r="TAN2396" s="14"/>
      <c r="TAO2396" s="14"/>
      <c r="TAP2396" s="14"/>
      <c r="TAQ2396" s="14"/>
      <c r="TAR2396" s="14"/>
      <c r="TAS2396" s="14"/>
      <c r="TAT2396" s="14"/>
      <c r="TAU2396" s="14"/>
      <c r="TAV2396" s="14"/>
      <c r="TAW2396" s="14"/>
      <c r="TAX2396" s="14"/>
      <c r="TAY2396" s="14"/>
      <c r="TAZ2396" s="14"/>
      <c r="TBA2396" s="14"/>
      <c r="TBB2396" s="14"/>
      <c r="TBC2396" s="14"/>
      <c r="TBD2396" s="14"/>
      <c r="TBE2396" s="14"/>
      <c r="TBF2396" s="14"/>
      <c r="TBG2396" s="14"/>
      <c r="TBH2396" s="14"/>
      <c r="TBI2396" s="14"/>
      <c r="TBJ2396" s="14"/>
      <c r="TBK2396" s="14"/>
      <c r="TBL2396" s="14"/>
      <c r="TBM2396" s="14"/>
      <c r="TBN2396" s="14"/>
      <c r="TBO2396" s="14"/>
      <c r="TBP2396" s="14"/>
      <c r="TBQ2396" s="14"/>
      <c r="TBR2396" s="14"/>
      <c r="TBS2396" s="14"/>
      <c r="TBT2396" s="14"/>
      <c r="TBU2396" s="14"/>
      <c r="TBV2396" s="14"/>
      <c r="TBW2396" s="14"/>
      <c r="TBX2396" s="14"/>
      <c r="TBY2396" s="14"/>
      <c r="TBZ2396" s="14"/>
      <c r="TCA2396" s="14"/>
      <c r="TCB2396" s="14"/>
      <c r="TCC2396" s="14"/>
      <c r="TCD2396" s="14"/>
      <c r="TCE2396" s="14"/>
      <c r="TCF2396" s="14"/>
      <c r="TCG2396" s="14"/>
      <c r="TCH2396" s="14"/>
      <c r="TCI2396" s="14"/>
      <c r="TCJ2396" s="14"/>
      <c r="TCK2396" s="14"/>
      <c r="TCL2396" s="14"/>
      <c r="TCM2396" s="14"/>
      <c r="TCN2396" s="14"/>
      <c r="TCO2396" s="14"/>
      <c r="TCP2396" s="14"/>
      <c r="TCQ2396" s="14"/>
      <c r="TCR2396" s="14"/>
      <c r="TCS2396" s="14"/>
      <c r="TCT2396" s="14"/>
      <c r="TCU2396" s="14"/>
      <c r="TCV2396" s="14"/>
      <c r="TCW2396" s="14"/>
      <c r="TCX2396" s="14"/>
      <c r="TCY2396" s="14"/>
      <c r="TCZ2396" s="14"/>
      <c r="TDA2396" s="14"/>
      <c r="TDB2396" s="14"/>
      <c r="TDC2396" s="14"/>
      <c r="TDD2396" s="14"/>
      <c r="TDE2396" s="14"/>
      <c r="TDF2396" s="14"/>
      <c r="TDG2396" s="14"/>
      <c r="TDH2396" s="14"/>
      <c r="TDI2396" s="14"/>
      <c r="TDJ2396" s="14"/>
      <c r="TDK2396" s="14"/>
      <c r="TDL2396" s="14"/>
      <c r="TDM2396" s="14"/>
      <c r="TDN2396" s="14"/>
      <c r="TDO2396" s="14"/>
      <c r="TDP2396" s="14"/>
      <c r="TDQ2396" s="14"/>
      <c r="TDR2396" s="14"/>
      <c r="TDS2396" s="14"/>
      <c r="TDT2396" s="14"/>
      <c r="TDU2396" s="14"/>
      <c r="TDV2396" s="14"/>
      <c r="TDW2396" s="14"/>
      <c r="TDX2396" s="14"/>
      <c r="TDY2396" s="14"/>
      <c r="TDZ2396" s="14"/>
      <c r="TEA2396" s="14"/>
      <c r="TEB2396" s="14"/>
      <c r="TEC2396" s="14"/>
      <c r="TED2396" s="14"/>
      <c r="TEE2396" s="14"/>
      <c r="TEF2396" s="14"/>
      <c r="TEG2396" s="14"/>
      <c r="TEH2396" s="14"/>
      <c r="TEI2396" s="14"/>
      <c r="TEJ2396" s="14"/>
      <c r="TEK2396" s="14"/>
      <c r="TEL2396" s="14"/>
      <c r="TEM2396" s="14"/>
      <c r="TEN2396" s="14"/>
      <c r="TEO2396" s="14"/>
      <c r="TEP2396" s="14"/>
      <c r="TEQ2396" s="14"/>
      <c r="TER2396" s="14"/>
      <c r="TES2396" s="14"/>
      <c r="TET2396" s="14"/>
      <c r="TEU2396" s="14"/>
      <c r="TEV2396" s="14"/>
      <c r="TEW2396" s="14"/>
      <c r="TEX2396" s="14"/>
      <c r="TEY2396" s="14"/>
      <c r="TEZ2396" s="14"/>
      <c r="TFA2396" s="14"/>
      <c r="TFB2396" s="14"/>
      <c r="TFC2396" s="14"/>
      <c r="TFD2396" s="14"/>
      <c r="TFE2396" s="14"/>
      <c r="TFF2396" s="14"/>
      <c r="TFG2396" s="14"/>
      <c r="TFH2396" s="14"/>
      <c r="TFI2396" s="14"/>
      <c r="TFJ2396" s="14"/>
      <c r="TFK2396" s="14"/>
      <c r="TFL2396" s="14"/>
      <c r="TFM2396" s="14"/>
      <c r="TFN2396" s="14"/>
      <c r="TFO2396" s="14"/>
      <c r="TFP2396" s="14"/>
      <c r="TFQ2396" s="14"/>
      <c r="TFR2396" s="14"/>
      <c r="TFS2396" s="14"/>
      <c r="TFT2396" s="14"/>
      <c r="TFU2396" s="14"/>
      <c r="TFV2396" s="14"/>
      <c r="TFW2396" s="14"/>
      <c r="TFX2396" s="14"/>
      <c r="TFY2396" s="14"/>
      <c r="TFZ2396" s="14"/>
      <c r="TGA2396" s="14"/>
      <c r="TGB2396" s="14"/>
      <c r="TGC2396" s="14"/>
      <c r="TGD2396" s="14"/>
      <c r="TGE2396" s="14"/>
      <c r="TGF2396" s="14"/>
      <c r="TGG2396" s="14"/>
      <c r="TGH2396" s="14"/>
      <c r="TGI2396" s="14"/>
      <c r="TGJ2396" s="14"/>
      <c r="TGK2396" s="14"/>
      <c r="TGL2396" s="14"/>
      <c r="TGM2396" s="14"/>
      <c r="TGN2396" s="14"/>
      <c r="TGO2396" s="14"/>
      <c r="TGP2396" s="14"/>
      <c r="TGQ2396" s="14"/>
      <c r="TGR2396" s="14"/>
      <c r="TGS2396" s="14"/>
      <c r="TGT2396" s="14"/>
      <c r="TGU2396" s="14"/>
      <c r="TGV2396" s="14"/>
      <c r="TGW2396" s="14"/>
      <c r="TGX2396" s="14"/>
      <c r="TGY2396" s="14"/>
      <c r="TGZ2396" s="14"/>
      <c r="THA2396" s="14"/>
      <c r="THB2396" s="14"/>
      <c r="THC2396" s="14"/>
      <c r="THD2396" s="14"/>
      <c r="THE2396" s="14"/>
      <c r="THF2396" s="14"/>
      <c r="THG2396" s="14"/>
      <c r="THH2396" s="14"/>
      <c r="THI2396" s="14"/>
      <c r="THJ2396" s="14"/>
      <c r="THK2396" s="14"/>
      <c r="THL2396" s="14"/>
      <c r="THM2396" s="14"/>
      <c r="THN2396" s="14"/>
      <c r="THO2396" s="14"/>
      <c r="THP2396" s="14"/>
      <c r="THQ2396" s="14"/>
      <c r="THR2396" s="14"/>
      <c r="THS2396" s="14"/>
      <c r="THT2396" s="14"/>
      <c r="THU2396" s="14"/>
      <c r="THV2396" s="14"/>
      <c r="THW2396" s="14"/>
      <c r="THX2396" s="14"/>
      <c r="THY2396" s="14"/>
      <c r="THZ2396" s="14"/>
      <c r="TIA2396" s="14"/>
      <c r="TIB2396" s="14"/>
      <c r="TIC2396" s="14"/>
      <c r="TID2396" s="14"/>
      <c r="TIE2396" s="14"/>
      <c r="TIF2396" s="14"/>
      <c r="TIG2396" s="14"/>
      <c r="TIH2396" s="14"/>
      <c r="TII2396" s="14"/>
      <c r="TIJ2396" s="14"/>
      <c r="TIK2396" s="14"/>
      <c r="TIL2396" s="14"/>
      <c r="TIM2396" s="14"/>
      <c r="TIN2396" s="14"/>
      <c r="TIO2396" s="14"/>
      <c r="TIP2396" s="14"/>
      <c r="TIQ2396" s="14"/>
      <c r="TIR2396" s="14"/>
      <c r="TIS2396" s="14"/>
      <c r="TIT2396" s="14"/>
      <c r="TIU2396" s="14"/>
      <c r="TIV2396" s="14"/>
      <c r="TIW2396" s="14"/>
      <c r="TIX2396" s="14"/>
      <c r="TIY2396" s="14"/>
      <c r="TIZ2396" s="14"/>
      <c r="TJA2396" s="14"/>
      <c r="TJB2396" s="14"/>
      <c r="TJC2396" s="14"/>
      <c r="TJD2396" s="14"/>
      <c r="TJE2396" s="14"/>
      <c r="TJF2396" s="14"/>
      <c r="TJG2396" s="14"/>
      <c r="TJH2396" s="14"/>
      <c r="TJI2396" s="14"/>
      <c r="TJJ2396" s="14"/>
      <c r="TJK2396" s="14"/>
      <c r="TJL2396" s="14"/>
      <c r="TJM2396" s="14"/>
      <c r="TJN2396" s="14"/>
      <c r="TJO2396" s="14"/>
      <c r="TJP2396" s="14"/>
      <c r="TJQ2396" s="14"/>
      <c r="TJR2396" s="14"/>
      <c r="TJS2396" s="14"/>
      <c r="TJT2396" s="14"/>
      <c r="TJU2396" s="14"/>
      <c r="TJV2396" s="14"/>
      <c r="TJW2396" s="14"/>
      <c r="TJX2396" s="14"/>
      <c r="TJY2396" s="14"/>
      <c r="TJZ2396" s="14"/>
      <c r="TKA2396" s="14"/>
      <c r="TKB2396" s="14"/>
      <c r="TKC2396" s="14"/>
      <c r="TKD2396" s="14"/>
      <c r="TKE2396" s="14"/>
      <c r="TKF2396" s="14"/>
      <c r="TKG2396" s="14"/>
      <c r="TKH2396" s="14"/>
      <c r="TKI2396" s="14"/>
      <c r="TKJ2396" s="14"/>
      <c r="TKK2396" s="14"/>
      <c r="TKL2396" s="14"/>
      <c r="TKM2396" s="14"/>
      <c r="TKN2396" s="14"/>
      <c r="TKO2396" s="14"/>
      <c r="TKP2396" s="14"/>
      <c r="TKQ2396" s="14"/>
      <c r="TKR2396" s="14"/>
      <c r="TKS2396" s="14"/>
      <c r="TKT2396" s="14"/>
      <c r="TKU2396" s="14"/>
      <c r="TKV2396" s="14"/>
      <c r="TKW2396" s="14"/>
      <c r="TKX2396" s="14"/>
      <c r="TKY2396" s="14"/>
      <c r="TKZ2396" s="14"/>
      <c r="TLA2396" s="14"/>
      <c r="TLB2396" s="14"/>
      <c r="TLC2396" s="14"/>
      <c r="TLD2396" s="14"/>
      <c r="TLE2396" s="14"/>
      <c r="TLF2396" s="14"/>
      <c r="TLG2396" s="14"/>
      <c r="TLH2396" s="14"/>
      <c r="TLI2396" s="14"/>
      <c r="TLJ2396" s="14"/>
      <c r="TLK2396" s="14"/>
      <c r="TLL2396" s="14"/>
      <c r="TLM2396" s="14"/>
      <c r="TLN2396" s="14"/>
      <c r="TLO2396" s="14"/>
      <c r="TLP2396" s="14"/>
      <c r="TLQ2396" s="14"/>
      <c r="TLR2396" s="14"/>
      <c r="TLS2396" s="14"/>
      <c r="TLT2396" s="14"/>
      <c r="TLU2396" s="14"/>
      <c r="TLV2396" s="14"/>
      <c r="TLW2396" s="14"/>
      <c r="TLX2396" s="14"/>
      <c r="TLY2396" s="14"/>
      <c r="TLZ2396" s="14"/>
      <c r="TMA2396" s="14"/>
      <c r="TMB2396" s="14"/>
      <c r="TMC2396" s="14"/>
      <c r="TMD2396" s="14"/>
      <c r="TME2396" s="14"/>
      <c r="TMF2396" s="14"/>
      <c r="TMG2396" s="14"/>
      <c r="TMH2396" s="14"/>
      <c r="TMI2396" s="14"/>
      <c r="TMJ2396" s="14"/>
      <c r="TMK2396" s="14"/>
      <c r="TML2396" s="14"/>
      <c r="TMM2396" s="14"/>
      <c r="TMN2396" s="14"/>
      <c r="TMO2396" s="14"/>
      <c r="TMP2396" s="14"/>
      <c r="TMQ2396" s="14"/>
      <c r="TMR2396" s="14"/>
      <c r="TMS2396" s="14"/>
      <c r="TMT2396" s="14"/>
      <c r="TMU2396" s="14"/>
      <c r="TMV2396" s="14"/>
      <c r="TMW2396" s="14"/>
      <c r="TMX2396" s="14"/>
      <c r="TMY2396" s="14"/>
      <c r="TMZ2396" s="14"/>
      <c r="TNA2396" s="14"/>
      <c r="TNB2396" s="14"/>
      <c r="TNC2396" s="14"/>
      <c r="TND2396" s="14"/>
      <c r="TNE2396" s="14"/>
      <c r="TNF2396" s="14"/>
      <c r="TNG2396" s="14"/>
      <c r="TNH2396" s="14"/>
      <c r="TNI2396" s="14"/>
      <c r="TNJ2396" s="14"/>
      <c r="TNK2396" s="14"/>
      <c r="TNL2396" s="14"/>
      <c r="TNM2396" s="14"/>
      <c r="TNN2396" s="14"/>
      <c r="TNO2396" s="14"/>
      <c r="TNP2396" s="14"/>
      <c r="TNQ2396" s="14"/>
      <c r="TNR2396" s="14"/>
      <c r="TNS2396" s="14"/>
      <c r="TNT2396" s="14"/>
      <c r="TNU2396" s="14"/>
      <c r="TNV2396" s="14"/>
      <c r="TNW2396" s="14"/>
      <c r="TNX2396" s="14"/>
      <c r="TNY2396" s="14"/>
      <c r="TNZ2396" s="14"/>
      <c r="TOA2396" s="14"/>
      <c r="TOB2396" s="14"/>
      <c r="TOC2396" s="14"/>
      <c r="TOD2396" s="14"/>
      <c r="TOE2396" s="14"/>
      <c r="TOF2396" s="14"/>
      <c r="TOG2396" s="14"/>
      <c r="TOH2396" s="14"/>
      <c r="TOI2396" s="14"/>
      <c r="TOJ2396" s="14"/>
      <c r="TOK2396" s="14"/>
      <c r="TOL2396" s="14"/>
      <c r="TOM2396" s="14"/>
      <c r="TON2396" s="14"/>
      <c r="TOO2396" s="14"/>
      <c r="TOP2396" s="14"/>
      <c r="TOQ2396" s="14"/>
      <c r="TOR2396" s="14"/>
      <c r="TOS2396" s="14"/>
      <c r="TOT2396" s="14"/>
      <c r="TOU2396" s="14"/>
      <c r="TOV2396" s="14"/>
      <c r="TOW2396" s="14"/>
      <c r="TOX2396" s="14"/>
      <c r="TOY2396" s="14"/>
      <c r="TOZ2396" s="14"/>
      <c r="TPA2396" s="14"/>
      <c r="TPB2396" s="14"/>
      <c r="TPC2396" s="14"/>
      <c r="TPD2396" s="14"/>
      <c r="TPE2396" s="14"/>
      <c r="TPF2396" s="14"/>
      <c r="TPG2396" s="14"/>
      <c r="TPH2396" s="14"/>
      <c r="TPI2396" s="14"/>
      <c r="TPJ2396" s="14"/>
      <c r="TPK2396" s="14"/>
      <c r="TPL2396" s="14"/>
      <c r="TPM2396" s="14"/>
      <c r="TPN2396" s="14"/>
      <c r="TPO2396" s="14"/>
      <c r="TPP2396" s="14"/>
      <c r="TPQ2396" s="14"/>
      <c r="TPR2396" s="14"/>
      <c r="TPS2396" s="14"/>
      <c r="TPT2396" s="14"/>
      <c r="TPU2396" s="14"/>
      <c r="TPV2396" s="14"/>
      <c r="TPW2396" s="14"/>
      <c r="TPX2396" s="14"/>
      <c r="TPY2396" s="14"/>
      <c r="TPZ2396" s="14"/>
      <c r="TQA2396" s="14"/>
      <c r="TQB2396" s="14"/>
      <c r="TQC2396" s="14"/>
      <c r="TQD2396" s="14"/>
      <c r="TQE2396" s="14"/>
      <c r="TQF2396" s="14"/>
      <c r="TQG2396" s="14"/>
      <c r="TQH2396" s="14"/>
      <c r="TQI2396" s="14"/>
      <c r="TQJ2396" s="14"/>
      <c r="TQK2396" s="14"/>
      <c r="TQL2396" s="14"/>
      <c r="TQM2396" s="14"/>
      <c r="TQN2396" s="14"/>
      <c r="TQO2396" s="14"/>
      <c r="TQP2396" s="14"/>
      <c r="TQQ2396" s="14"/>
      <c r="TQR2396" s="14"/>
      <c r="TQS2396" s="14"/>
      <c r="TQT2396" s="14"/>
      <c r="TQU2396" s="14"/>
      <c r="TQV2396" s="14"/>
      <c r="TQW2396" s="14"/>
      <c r="TQX2396" s="14"/>
      <c r="TQY2396" s="14"/>
      <c r="TQZ2396" s="14"/>
      <c r="TRA2396" s="14"/>
      <c r="TRB2396" s="14"/>
      <c r="TRC2396" s="14"/>
      <c r="TRD2396" s="14"/>
      <c r="TRE2396" s="14"/>
      <c r="TRF2396" s="14"/>
      <c r="TRG2396" s="14"/>
      <c r="TRH2396" s="14"/>
      <c r="TRI2396" s="14"/>
      <c r="TRJ2396" s="14"/>
      <c r="TRK2396" s="14"/>
      <c r="TRL2396" s="14"/>
      <c r="TRM2396" s="14"/>
      <c r="TRN2396" s="14"/>
      <c r="TRO2396" s="14"/>
      <c r="TRP2396" s="14"/>
      <c r="TRQ2396" s="14"/>
      <c r="TRR2396" s="14"/>
      <c r="TRS2396" s="14"/>
      <c r="TRT2396" s="14"/>
      <c r="TRU2396" s="14"/>
      <c r="TRV2396" s="14"/>
      <c r="TRW2396" s="14"/>
      <c r="TRX2396" s="14"/>
      <c r="TRY2396" s="14"/>
      <c r="TRZ2396" s="14"/>
      <c r="TSA2396" s="14"/>
      <c r="TSB2396" s="14"/>
      <c r="TSC2396" s="14"/>
      <c r="TSD2396" s="14"/>
      <c r="TSE2396" s="14"/>
      <c r="TSF2396" s="14"/>
      <c r="TSG2396" s="14"/>
      <c r="TSH2396" s="14"/>
      <c r="TSI2396" s="14"/>
      <c r="TSJ2396" s="14"/>
      <c r="TSK2396" s="14"/>
      <c r="TSL2396" s="14"/>
      <c r="TSM2396" s="14"/>
      <c r="TSN2396" s="14"/>
      <c r="TSO2396" s="14"/>
      <c r="TSP2396" s="14"/>
      <c r="TSQ2396" s="14"/>
      <c r="TSR2396" s="14"/>
      <c r="TSS2396" s="14"/>
      <c r="TST2396" s="14"/>
      <c r="TSU2396" s="14"/>
      <c r="TSV2396" s="14"/>
      <c r="TSW2396" s="14"/>
      <c r="TSX2396" s="14"/>
      <c r="TSY2396" s="14"/>
      <c r="TSZ2396" s="14"/>
      <c r="TTA2396" s="14"/>
      <c r="TTB2396" s="14"/>
      <c r="TTC2396" s="14"/>
      <c r="TTD2396" s="14"/>
      <c r="TTE2396" s="14"/>
      <c r="TTF2396" s="14"/>
      <c r="TTG2396" s="14"/>
      <c r="TTH2396" s="14"/>
      <c r="TTI2396" s="14"/>
      <c r="TTJ2396" s="14"/>
      <c r="TTK2396" s="14"/>
      <c r="TTL2396" s="14"/>
      <c r="TTM2396" s="14"/>
      <c r="TTN2396" s="14"/>
      <c r="TTO2396" s="14"/>
      <c r="TTP2396" s="14"/>
      <c r="TTQ2396" s="14"/>
      <c r="TTR2396" s="14"/>
      <c r="TTS2396" s="14"/>
      <c r="TTT2396" s="14"/>
      <c r="TTU2396" s="14"/>
      <c r="TTV2396" s="14"/>
      <c r="TTW2396" s="14"/>
      <c r="TTX2396" s="14"/>
      <c r="TTY2396" s="14"/>
      <c r="TTZ2396" s="14"/>
      <c r="TUA2396" s="14"/>
      <c r="TUB2396" s="14"/>
      <c r="TUC2396" s="14"/>
      <c r="TUD2396" s="14"/>
      <c r="TUE2396" s="14"/>
      <c r="TUF2396" s="14"/>
      <c r="TUG2396" s="14"/>
      <c r="TUH2396" s="14"/>
      <c r="TUI2396" s="14"/>
      <c r="TUJ2396" s="14"/>
      <c r="TUK2396" s="14"/>
      <c r="TUL2396" s="14"/>
      <c r="TUM2396" s="14"/>
      <c r="TUN2396" s="14"/>
      <c r="TUO2396" s="14"/>
      <c r="TUP2396" s="14"/>
      <c r="TUQ2396" s="14"/>
      <c r="TUR2396" s="14"/>
      <c r="TUS2396" s="14"/>
      <c r="TUT2396" s="14"/>
      <c r="TUU2396" s="14"/>
      <c r="TUV2396" s="14"/>
      <c r="TUW2396" s="14"/>
      <c r="TUX2396" s="14"/>
      <c r="TUY2396" s="14"/>
      <c r="TUZ2396" s="14"/>
      <c r="TVA2396" s="14"/>
      <c r="TVB2396" s="14"/>
      <c r="TVC2396" s="14"/>
      <c r="TVD2396" s="14"/>
      <c r="TVE2396" s="14"/>
      <c r="TVF2396" s="14"/>
      <c r="TVG2396" s="14"/>
      <c r="TVH2396" s="14"/>
      <c r="TVI2396" s="14"/>
      <c r="TVJ2396" s="14"/>
      <c r="TVK2396" s="14"/>
      <c r="TVL2396" s="14"/>
      <c r="TVM2396" s="14"/>
      <c r="TVN2396" s="14"/>
      <c r="TVO2396" s="14"/>
      <c r="TVP2396" s="14"/>
      <c r="TVQ2396" s="14"/>
      <c r="TVR2396" s="14"/>
      <c r="TVS2396" s="14"/>
      <c r="TVT2396" s="14"/>
      <c r="TVU2396" s="14"/>
      <c r="TVV2396" s="14"/>
      <c r="TVW2396" s="14"/>
      <c r="TVX2396" s="14"/>
      <c r="TVY2396" s="14"/>
      <c r="TVZ2396" s="14"/>
      <c r="TWA2396" s="14"/>
      <c r="TWB2396" s="14"/>
      <c r="TWC2396" s="14"/>
      <c r="TWD2396" s="14"/>
      <c r="TWE2396" s="14"/>
      <c r="TWF2396" s="14"/>
      <c r="TWG2396" s="14"/>
      <c r="TWH2396" s="14"/>
      <c r="TWI2396" s="14"/>
      <c r="TWJ2396" s="14"/>
      <c r="TWK2396" s="14"/>
      <c r="TWL2396" s="14"/>
      <c r="TWM2396" s="14"/>
      <c r="TWN2396" s="14"/>
      <c r="TWO2396" s="14"/>
      <c r="TWP2396" s="14"/>
      <c r="TWQ2396" s="14"/>
      <c r="TWR2396" s="14"/>
      <c r="TWS2396" s="14"/>
      <c r="TWT2396" s="14"/>
      <c r="TWU2396" s="14"/>
      <c r="TWV2396" s="14"/>
      <c r="TWW2396" s="14"/>
      <c r="TWX2396" s="14"/>
      <c r="TWY2396" s="14"/>
      <c r="TWZ2396" s="14"/>
      <c r="TXA2396" s="14"/>
      <c r="TXB2396" s="14"/>
      <c r="TXC2396" s="14"/>
      <c r="TXD2396" s="14"/>
      <c r="TXE2396" s="14"/>
      <c r="TXF2396" s="14"/>
      <c r="TXG2396" s="14"/>
      <c r="TXH2396" s="14"/>
      <c r="TXI2396" s="14"/>
      <c r="TXJ2396" s="14"/>
      <c r="TXK2396" s="14"/>
      <c r="TXL2396" s="14"/>
      <c r="TXM2396" s="14"/>
      <c r="TXN2396" s="14"/>
      <c r="TXO2396" s="14"/>
      <c r="TXP2396" s="14"/>
      <c r="TXQ2396" s="14"/>
      <c r="TXR2396" s="14"/>
      <c r="TXS2396" s="14"/>
      <c r="TXT2396" s="14"/>
      <c r="TXU2396" s="14"/>
      <c r="TXV2396" s="14"/>
      <c r="TXW2396" s="14"/>
      <c r="TXX2396" s="14"/>
      <c r="TXY2396" s="14"/>
      <c r="TXZ2396" s="14"/>
      <c r="TYA2396" s="14"/>
      <c r="TYB2396" s="14"/>
      <c r="TYC2396" s="14"/>
      <c r="TYD2396" s="14"/>
      <c r="TYE2396" s="14"/>
      <c r="TYF2396" s="14"/>
      <c r="TYG2396" s="14"/>
      <c r="TYH2396" s="14"/>
      <c r="TYI2396" s="14"/>
      <c r="TYJ2396" s="14"/>
      <c r="TYK2396" s="14"/>
      <c r="TYL2396" s="14"/>
      <c r="TYM2396" s="14"/>
      <c r="TYN2396" s="14"/>
      <c r="TYO2396" s="14"/>
      <c r="TYP2396" s="14"/>
      <c r="TYQ2396" s="14"/>
      <c r="TYR2396" s="14"/>
      <c r="TYS2396" s="14"/>
      <c r="TYT2396" s="14"/>
      <c r="TYU2396" s="14"/>
      <c r="TYV2396" s="14"/>
      <c r="TYW2396" s="14"/>
      <c r="TYX2396" s="14"/>
      <c r="TYY2396" s="14"/>
      <c r="TYZ2396" s="14"/>
      <c r="TZA2396" s="14"/>
      <c r="TZB2396" s="14"/>
      <c r="TZC2396" s="14"/>
      <c r="TZD2396" s="14"/>
      <c r="TZE2396" s="14"/>
      <c r="TZF2396" s="14"/>
      <c r="TZG2396" s="14"/>
      <c r="TZH2396" s="14"/>
      <c r="TZI2396" s="14"/>
      <c r="TZJ2396" s="14"/>
      <c r="TZK2396" s="14"/>
      <c r="TZL2396" s="14"/>
      <c r="TZM2396" s="14"/>
      <c r="TZN2396" s="14"/>
      <c r="TZO2396" s="14"/>
      <c r="TZP2396" s="14"/>
      <c r="TZQ2396" s="14"/>
      <c r="TZR2396" s="14"/>
      <c r="TZS2396" s="14"/>
      <c r="TZT2396" s="14"/>
      <c r="TZU2396" s="14"/>
      <c r="TZV2396" s="14"/>
      <c r="TZW2396" s="14"/>
      <c r="TZX2396" s="14"/>
      <c r="TZY2396" s="14"/>
      <c r="TZZ2396" s="14"/>
      <c r="UAA2396" s="14"/>
      <c r="UAB2396" s="14"/>
      <c r="UAC2396" s="14"/>
      <c r="UAD2396" s="14"/>
      <c r="UAE2396" s="14"/>
      <c r="UAF2396" s="14"/>
      <c r="UAG2396" s="14"/>
      <c r="UAH2396" s="14"/>
      <c r="UAI2396" s="14"/>
      <c r="UAJ2396" s="14"/>
      <c r="UAK2396" s="14"/>
      <c r="UAL2396" s="14"/>
      <c r="UAM2396" s="14"/>
      <c r="UAN2396" s="14"/>
      <c r="UAO2396" s="14"/>
      <c r="UAP2396" s="14"/>
      <c r="UAQ2396" s="14"/>
      <c r="UAR2396" s="14"/>
      <c r="UAS2396" s="14"/>
      <c r="UAT2396" s="14"/>
      <c r="UAU2396" s="14"/>
      <c r="UAV2396" s="14"/>
      <c r="UAW2396" s="14"/>
      <c r="UAX2396" s="14"/>
      <c r="UAY2396" s="14"/>
      <c r="UAZ2396" s="14"/>
      <c r="UBA2396" s="14"/>
      <c r="UBB2396" s="14"/>
      <c r="UBC2396" s="14"/>
      <c r="UBD2396" s="14"/>
      <c r="UBE2396" s="14"/>
      <c r="UBF2396" s="14"/>
      <c r="UBG2396" s="14"/>
      <c r="UBH2396" s="14"/>
      <c r="UBI2396" s="14"/>
      <c r="UBJ2396" s="14"/>
      <c r="UBK2396" s="14"/>
      <c r="UBL2396" s="14"/>
      <c r="UBM2396" s="14"/>
      <c r="UBN2396" s="14"/>
      <c r="UBO2396" s="14"/>
      <c r="UBP2396" s="14"/>
      <c r="UBQ2396" s="14"/>
      <c r="UBR2396" s="14"/>
      <c r="UBS2396" s="14"/>
      <c r="UBT2396" s="14"/>
      <c r="UBU2396" s="14"/>
      <c r="UBV2396" s="14"/>
      <c r="UBW2396" s="14"/>
      <c r="UBX2396" s="14"/>
      <c r="UBY2396" s="14"/>
      <c r="UBZ2396" s="14"/>
      <c r="UCA2396" s="14"/>
      <c r="UCB2396" s="14"/>
      <c r="UCC2396" s="14"/>
      <c r="UCD2396" s="14"/>
      <c r="UCE2396" s="14"/>
      <c r="UCF2396" s="14"/>
      <c r="UCG2396" s="14"/>
      <c r="UCH2396" s="14"/>
      <c r="UCI2396" s="14"/>
      <c r="UCJ2396" s="14"/>
      <c r="UCK2396" s="14"/>
      <c r="UCL2396" s="14"/>
      <c r="UCM2396" s="14"/>
      <c r="UCN2396" s="14"/>
      <c r="UCO2396" s="14"/>
      <c r="UCP2396" s="14"/>
      <c r="UCQ2396" s="14"/>
      <c r="UCR2396" s="14"/>
      <c r="UCS2396" s="14"/>
      <c r="UCT2396" s="14"/>
      <c r="UCU2396" s="14"/>
      <c r="UCV2396" s="14"/>
      <c r="UCW2396" s="14"/>
      <c r="UCX2396" s="14"/>
      <c r="UCY2396" s="14"/>
      <c r="UCZ2396" s="14"/>
      <c r="UDA2396" s="14"/>
      <c r="UDB2396" s="14"/>
      <c r="UDC2396" s="14"/>
      <c r="UDD2396" s="14"/>
      <c r="UDE2396" s="14"/>
      <c r="UDF2396" s="14"/>
      <c r="UDG2396" s="14"/>
      <c r="UDH2396" s="14"/>
      <c r="UDI2396" s="14"/>
      <c r="UDJ2396" s="14"/>
      <c r="UDK2396" s="14"/>
      <c r="UDL2396" s="14"/>
      <c r="UDM2396" s="14"/>
      <c r="UDN2396" s="14"/>
      <c r="UDO2396" s="14"/>
      <c r="UDP2396" s="14"/>
      <c r="UDQ2396" s="14"/>
      <c r="UDR2396" s="14"/>
      <c r="UDS2396" s="14"/>
      <c r="UDT2396" s="14"/>
      <c r="UDU2396" s="14"/>
      <c r="UDV2396" s="14"/>
      <c r="UDW2396" s="14"/>
      <c r="UDX2396" s="14"/>
      <c r="UDY2396" s="14"/>
      <c r="UDZ2396" s="14"/>
      <c r="UEA2396" s="14"/>
      <c r="UEB2396" s="14"/>
      <c r="UEC2396" s="14"/>
      <c r="UED2396" s="14"/>
      <c r="UEE2396" s="14"/>
      <c r="UEF2396" s="14"/>
      <c r="UEG2396" s="14"/>
      <c r="UEH2396" s="14"/>
      <c r="UEI2396" s="14"/>
      <c r="UEJ2396" s="14"/>
      <c r="UEK2396" s="14"/>
      <c r="UEL2396" s="14"/>
      <c r="UEM2396" s="14"/>
      <c r="UEN2396" s="14"/>
      <c r="UEO2396" s="14"/>
      <c r="UEP2396" s="14"/>
      <c r="UEQ2396" s="14"/>
      <c r="UER2396" s="14"/>
      <c r="UES2396" s="14"/>
      <c r="UET2396" s="14"/>
      <c r="UEU2396" s="14"/>
      <c r="UEV2396" s="14"/>
      <c r="UEW2396" s="14"/>
      <c r="UEX2396" s="14"/>
      <c r="UEY2396" s="14"/>
      <c r="UEZ2396" s="14"/>
      <c r="UFA2396" s="14"/>
      <c r="UFB2396" s="14"/>
      <c r="UFC2396" s="14"/>
      <c r="UFD2396" s="14"/>
      <c r="UFE2396" s="14"/>
      <c r="UFF2396" s="14"/>
      <c r="UFG2396" s="14"/>
      <c r="UFH2396" s="14"/>
      <c r="UFI2396" s="14"/>
      <c r="UFJ2396" s="14"/>
      <c r="UFK2396" s="14"/>
      <c r="UFL2396" s="14"/>
      <c r="UFM2396" s="14"/>
      <c r="UFN2396" s="14"/>
      <c r="UFO2396" s="14"/>
      <c r="UFP2396" s="14"/>
      <c r="UFQ2396" s="14"/>
      <c r="UFR2396" s="14"/>
      <c r="UFS2396" s="14"/>
      <c r="UFT2396" s="14"/>
      <c r="UFU2396" s="14"/>
      <c r="UFV2396" s="14"/>
      <c r="UFW2396" s="14"/>
      <c r="UFX2396" s="14"/>
      <c r="UFY2396" s="14"/>
      <c r="UFZ2396" s="14"/>
      <c r="UGA2396" s="14"/>
      <c r="UGB2396" s="14"/>
      <c r="UGC2396" s="14"/>
      <c r="UGD2396" s="14"/>
      <c r="UGE2396" s="14"/>
      <c r="UGF2396" s="14"/>
      <c r="UGG2396" s="14"/>
      <c r="UGH2396" s="14"/>
      <c r="UGI2396" s="14"/>
      <c r="UGJ2396" s="14"/>
      <c r="UGK2396" s="14"/>
      <c r="UGL2396" s="14"/>
      <c r="UGM2396" s="14"/>
      <c r="UGN2396" s="14"/>
      <c r="UGO2396" s="14"/>
      <c r="UGP2396" s="14"/>
      <c r="UGQ2396" s="14"/>
      <c r="UGR2396" s="14"/>
      <c r="UGS2396" s="14"/>
      <c r="UGT2396" s="14"/>
      <c r="UGU2396" s="14"/>
      <c r="UGV2396" s="14"/>
      <c r="UGW2396" s="14"/>
      <c r="UGX2396" s="14"/>
      <c r="UGY2396" s="14"/>
      <c r="UGZ2396" s="14"/>
      <c r="UHA2396" s="14"/>
      <c r="UHB2396" s="14"/>
      <c r="UHC2396" s="14"/>
      <c r="UHD2396" s="14"/>
      <c r="UHE2396" s="14"/>
      <c r="UHF2396" s="14"/>
      <c r="UHG2396" s="14"/>
      <c r="UHH2396" s="14"/>
      <c r="UHI2396" s="14"/>
      <c r="UHJ2396" s="14"/>
      <c r="UHK2396" s="14"/>
      <c r="UHL2396" s="14"/>
      <c r="UHM2396" s="14"/>
      <c r="UHN2396" s="14"/>
      <c r="UHO2396" s="14"/>
      <c r="UHP2396" s="14"/>
      <c r="UHQ2396" s="14"/>
      <c r="UHR2396" s="14"/>
      <c r="UHS2396" s="14"/>
      <c r="UHT2396" s="14"/>
      <c r="UHU2396" s="14"/>
      <c r="UHV2396" s="14"/>
      <c r="UHW2396" s="14"/>
      <c r="UHX2396" s="14"/>
      <c r="UHY2396" s="14"/>
      <c r="UHZ2396" s="14"/>
      <c r="UIA2396" s="14"/>
      <c r="UIB2396" s="14"/>
      <c r="UIC2396" s="14"/>
      <c r="UID2396" s="14"/>
      <c r="UIE2396" s="14"/>
      <c r="UIF2396" s="14"/>
      <c r="UIG2396" s="14"/>
      <c r="UIH2396" s="14"/>
      <c r="UII2396" s="14"/>
      <c r="UIJ2396" s="14"/>
      <c r="UIK2396" s="14"/>
      <c r="UIL2396" s="14"/>
      <c r="UIM2396" s="14"/>
      <c r="UIN2396" s="14"/>
      <c r="UIO2396" s="14"/>
      <c r="UIP2396" s="14"/>
      <c r="UIQ2396" s="14"/>
      <c r="UIR2396" s="14"/>
      <c r="UIS2396" s="14"/>
      <c r="UIT2396" s="14"/>
      <c r="UIU2396" s="14"/>
      <c r="UIV2396" s="14"/>
      <c r="UIW2396" s="14"/>
      <c r="UIX2396" s="14"/>
      <c r="UIY2396" s="14"/>
      <c r="UIZ2396" s="14"/>
      <c r="UJA2396" s="14"/>
      <c r="UJB2396" s="14"/>
      <c r="UJC2396" s="14"/>
      <c r="UJD2396" s="14"/>
      <c r="UJE2396" s="14"/>
      <c r="UJF2396" s="14"/>
      <c r="UJG2396" s="14"/>
      <c r="UJH2396" s="14"/>
      <c r="UJI2396" s="14"/>
      <c r="UJJ2396" s="14"/>
      <c r="UJK2396" s="14"/>
      <c r="UJL2396" s="14"/>
      <c r="UJM2396" s="14"/>
      <c r="UJN2396" s="14"/>
      <c r="UJO2396" s="14"/>
      <c r="UJP2396" s="14"/>
      <c r="UJQ2396" s="14"/>
      <c r="UJR2396" s="14"/>
      <c r="UJS2396" s="14"/>
      <c r="UJT2396" s="14"/>
      <c r="UJU2396" s="14"/>
      <c r="UJV2396" s="14"/>
      <c r="UJW2396" s="14"/>
      <c r="UJX2396" s="14"/>
      <c r="UJY2396" s="14"/>
      <c r="UJZ2396" s="14"/>
      <c r="UKA2396" s="14"/>
      <c r="UKB2396" s="14"/>
      <c r="UKC2396" s="14"/>
      <c r="UKD2396" s="14"/>
      <c r="UKE2396" s="14"/>
      <c r="UKF2396" s="14"/>
      <c r="UKG2396" s="14"/>
      <c r="UKH2396" s="14"/>
      <c r="UKI2396" s="14"/>
      <c r="UKJ2396" s="14"/>
      <c r="UKK2396" s="14"/>
      <c r="UKL2396" s="14"/>
      <c r="UKM2396" s="14"/>
      <c r="UKN2396" s="14"/>
      <c r="UKO2396" s="14"/>
      <c r="UKP2396" s="14"/>
      <c r="UKQ2396" s="14"/>
      <c r="UKR2396" s="14"/>
      <c r="UKS2396" s="14"/>
      <c r="UKT2396" s="14"/>
      <c r="UKU2396" s="14"/>
      <c r="UKV2396" s="14"/>
      <c r="UKW2396" s="14"/>
      <c r="UKX2396" s="14"/>
      <c r="UKY2396" s="14"/>
      <c r="UKZ2396" s="14"/>
      <c r="ULA2396" s="14"/>
      <c r="ULB2396" s="14"/>
      <c r="ULC2396" s="14"/>
      <c r="ULD2396" s="14"/>
      <c r="ULE2396" s="14"/>
      <c r="ULF2396" s="14"/>
      <c r="ULG2396" s="14"/>
      <c r="ULH2396" s="14"/>
      <c r="ULI2396" s="14"/>
      <c r="ULJ2396" s="14"/>
      <c r="ULK2396" s="14"/>
      <c r="ULL2396" s="14"/>
      <c r="ULM2396" s="14"/>
      <c r="ULN2396" s="14"/>
      <c r="ULO2396" s="14"/>
      <c r="ULP2396" s="14"/>
      <c r="ULQ2396" s="14"/>
      <c r="ULR2396" s="14"/>
      <c r="ULS2396" s="14"/>
      <c r="ULT2396" s="14"/>
      <c r="ULU2396" s="14"/>
      <c r="ULV2396" s="14"/>
      <c r="ULW2396" s="14"/>
      <c r="ULX2396" s="14"/>
      <c r="ULY2396" s="14"/>
      <c r="ULZ2396" s="14"/>
      <c r="UMA2396" s="14"/>
      <c r="UMB2396" s="14"/>
      <c r="UMC2396" s="14"/>
      <c r="UMD2396" s="14"/>
      <c r="UME2396" s="14"/>
      <c r="UMF2396" s="14"/>
      <c r="UMG2396" s="14"/>
      <c r="UMH2396" s="14"/>
      <c r="UMI2396" s="14"/>
      <c r="UMJ2396" s="14"/>
      <c r="UMK2396" s="14"/>
      <c r="UML2396" s="14"/>
      <c r="UMM2396" s="14"/>
      <c r="UMN2396" s="14"/>
      <c r="UMO2396" s="14"/>
      <c r="UMP2396" s="14"/>
      <c r="UMQ2396" s="14"/>
      <c r="UMR2396" s="14"/>
      <c r="UMS2396" s="14"/>
      <c r="UMT2396" s="14"/>
      <c r="UMU2396" s="14"/>
      <c r="UMV2396" s="14"/>
      <c r="UMW2396" s="14"/>
      <c r="UMX2396" s="14"/>
      <c r="UMY2396" s="14"/>
      <c r="UMZ2396" s="14"/>
      <c r="UNA2396" s="14"/>
      <c r="UNB2396" s="14"/>
      <c r="UNC2396" s="14"/>
      <c r="UND2396" s="14"/>
      <c r="UNE2396" s="14"/>
      <c r="UNF2396" s="14"/>
      <c r="UNG2396" s="14"/>
      <c r="UNH2396" s="14"/>
      <c r="UNI2396" s="14"/>
      <c r="UNJ2396" s="14"/>
      <c r="UNK2396" s="14"/>
      <c r="UNL2396" s="14"/>
      <c r="UNM2396" s="14"/>
      <c r="UNN2396" s="14"/>
      <c r="UNO2396" s="14"/>
      <c r="UNP2396" s="14"/>
      <c r="UNQ2396" s="14"/>
      <c r="UNR2396" s="14"/>
      <c r="UNS2396" s="14"/>
      <c r="UNT2396" s="14"/>
      <c r="UNU2396" s="14"/>
      <c r="UNV2396" s="14"/>
      <c r="UNW2396" s="14"/>
      <c r="UNX2396" s="14"/>
      <c r="UNY2396" s="14"/>
      <c r="UNZ2396" s="14"/>
      <c r="UOA2396" s="14"/>
      <c r="UOB2396" s="14"/>
      <c r="UOC2396" s="14"/>
      <c r="UOD2396" s="14"/>
      <c r="UOE2396" s="14"/>
      <c r="UOF2396" s="14"/>
      <c r="UOG2396" s="14"/>
      <c r="UOH2396" s="14"/>
      <c r="UOI2396" s="14"/>
      <c r="UOJ2396" s="14"/>
      <c r="UOK2396" s="14"/>
      <c r="UOL2396" s="14"/>
      <c r="UOM2396" s="14"/>
      <c r="UON2396" s="14"/>
      <c r="UOO2396" s="14"/>
      <c r="UOP2396" s="14"/>
      <c r="UOQ2396" s="14"/>
      <c r="UOR2396" s="14"/>
      <c r="UOS2396" s="14"/>
      <c r="UOT2396" s="14"/>
      <c r="UOU2396" s="14"/>
      <c r="UOV2396" s="14"/>
      <c r="UOW2396" s="14"/>
      <c r="UOX2396" s="14"/>
      <c r="UOY2396" s="14"/>
      <c r="UOZ2396" s="14"/>
      <c r="UPA2396" s="14"/>
      <c r="UPB2396" s="14"/>
      <c r="UPC2396" s="14"/>
      <c r="UPD2396" s="14"/>
      <c r="UPE2396" s="14"/>
      <c r="UPF2396" s="14"/>
      <c r="UPG2396" s="14"/>
      <c r="UPH2396" s="14"/>
      <c r="UPI2396" s="14"/>
      <c r="UPJ2396" s="14"/>
      <c r="UPK2396" s="14"/>
      <c r="UPL2396" s="14"/>
      <c r="UPM2396" s="14"/>
      <c r="UPN2396" s="14"/>
      <c r="UPO2396" s="14"/>
      <c r="UPP2396" s="14"/>
      <c r="UPQ2396" s="14"/>
      <c r="UPR2396" s="14"/>
      <c r="UPS2396" s="14"/>
      <c r="UPT2396" s="14"/>
      <c r="UPU2396" s="14"/>
      <c r="UPV2396" s="14"/>
      <c r="UPW2396" s="14"/>
      <c r="UPX2396" s="14"/>
      <c r="UPY2396" s="14"/>
      <c r="UPZ2396" s="14"/>
      <c r="UQA2396" s="14"/>
      <c r="UQB2396" s="14"/>
      <c r="UQC2396" s="14"/>
      <c r="UQD2396" s="14"/>
      <c r="UQE2396" s="14"/>
      <c r="UQF2396" s="14"/>
      <c r="UQG2396" s="14"/>
      <c r="UQH2396" s="14"/>
      <c r="UQI2396" s="14"/>
      <c r="UQJ2396" s="14"/>
      <c r="UQK2396" s="14"/>
      <c r="UQL2396" s="14"/>
      <c r="UQM2396" s="14"/>
      <c r="UQN2396" s="14"/>
      <c r="UQO2396" s="14"/>
      <c r="UQP2396" s="14"/>
      <c r="UQQ2396" s="14"/>
      <c r="UQR2396" s="14"/>
      <c r="UQS2396" s="14"/>
      <c r="UQT2396" s="14"/>
      <c r="UQU2396" s="14"/>
      <c r="UQV2396" s="14"/>
      <c r="UQW2396" s="14"/>
      <c r="UQX2396" s="14"/>
      <c r="UQY2396" s="14"/>
      <c r="UQZ2396" s="14"/>
      <c r="URA2396" s="14"/>
      <c r="URB2396" s="14"/>
      <c r="URC2396" s="14"/>
      <c r="URD2396" s="14"/>
      <c r="URE2396" s="14"/>
      <c r="URF2396" s="14"/>
      <c r="URG2396" s="14"/>
      <c r="URH2396" s="14"/>
      <c r="URI2396" s="14"/>
      <c r="URJ2396" s="14"/>
      <c r="URK2396" s="14"/>
      <c r="URL2396" s="14"/>
      <c r="URM2396" s="14"/>
      <c r="URN2396" s="14"/>
      <c r="URO2396" s="14"/>
      <c r="URP2396" s="14"/>
      <c r="URQ2396" s="14"/>
      <c r="URR2396" s="14"/>
      <c r="URS2396" s="14"/>
      <c r="URT2396" s="14"/>
      <c r="URU2396" s="14"/>
      <c r="URV2396" s="14"/>
      <c r="URW2396" s="14"/>
      <c r="URX2396" s="14"/>
      <c r="URY2396" s="14"/>
      <c r="URZ2396" s="14"/>
      <c r="USA2396" s="14"/>
      <c r="USB2396" s="14"/>
      <c r="USC2396" s="14"/>
      <c r="USD2396" s="14"/>
      <c r="USE2396" s="14"/>
      <c r="USF2396" s="14"/>
      <c r="USG2396" s="14"/>
      <c r="USH2396" s="14"/>
      <c r="USI2396" s="14"/>
      <c r="USJ2396" s="14"/>
      <c r="USK2396" s="14"/>
      <c r="USL2396" s="14"/>
      <c r="USM2396" s="14"/>
      <c r="USN2396" s="14"/>
      <c r="USO2396" s="14"/>
      <c r="USP2396" s="14"/>
      <c r="USQ2396" s="14"/>
      <c r="USR2396" s="14"/>
      <c r="USS2396" s="14"/>
      <c r="UST2396" s="14"/>
      <c r="USU2396" s="14"/>
      <c r="USV2396" s="14"/>
      <c r="USW2396" s="14"/>
      <c r="USX2396" s="14"/>
      <c r="USY2396" s="14"/>
      <c r="USZ2396" s="14"/>
      <c r="UTA2396" s="14"/>
      <c r="UTB2396" s="14"/>
      <c r="UTC2396" s="14"/>
      <c r="UTD2396" s="14"/>
      <c r="UTE2396" s="14"/>
      <c r="UTF2396" s="14"/>
      <c r="UTG2396" s="14"/>
      <c r="UTH2396" s="14"/>
      <c r="UTI2396" s="14"/>
      <c r="UTJ2396" s="14"/>
      <c r="UTK2396" s="14"/>
      <c r="UTL2396" s="14"/>
      <c r="UTM2396" s="14"/>
      <c r="UTN2396" s="14"/>
      <c r="UTO2396" s="14"/>
      <c r="UTP2396" s="14"/>
      <c r="UTQ2396" s="14"/>
      <c r="UTR2396" s="14"/>
      <c r="UTS2396" s="14"/>
      <c r="UTT2396" s="14"/>
      <c r="UTU2396" s="14"/>
      <c r="UTV2396" s="14"/>
      <c r="UTW2396" s="14"/>
      <c r="UTX2396" s="14"/>
      <c r="UTY2396" s="14"/>
      <c r="UTZ2396" s="14"/>
      <c r="UUA2396" s="14"/>
      <c r="UUB2396" s="14"/>
      <c r="UUC2396" s="14"/>
      <c r="UUD2396" s="14"/>
      <c r="UUE2396" s="14"/>
      <c r="UUF2396" s="14"/>
      <c r="UUG2396" s="14"/>
      <c r="UUH2396" s="14"/>
      <c r="UUI2396" s="14"/>
      <c r="UUJ2396" s="14"/>
      <c r="UUK2396" s="14"/>
      <c r="UUL2396" s="14"/>
      <c r="UUM2396" s="14"/>
      <c r="UUN2396" s="14"/>
      <c r="UUO2396" s="14"/>
      <c r="UUP2396" s="14"/>
      <c r="UUQ2396" s="14"/>
      <c r="UUR2396" s="14"/>
      <c r="UUS2396" s="14"/>
      <c r="UUT2396" s="14"/>
      <c r="UUU2396" s="14"/>
      <c r="UUV2396" s="14"/>
      <c r="UUW2396" s="14"/>
      <c r="UUX2396" s="14"/>
      <c r="UUY2396" s="14"/>
      <c r="UUZ2396" s="14"/>
      <c r="UVA2396" s="14"/>
      <c r="UVB2396" s="14"/>
      <c r="UVC2396" s="14"/>
      <c r="UVD2396" s="14"/>
      <c r="UVE2396" s="14"/>
      <c r="UVF2396" s="14"/>
      <c r="UVG2396" s="14"/>
      <c r="UVH2396" s="14"/>
      <c r="UVI2396" s="14"/>
      <c r="UVJ2396" s="14"/>
      <c r="UVK2396" s="14"/>
      <c r="UVL2396" s="14"/>
      <c r="UVM2396" s="14"/>
      <c r="UVN2396" s="14"/>
      <c r="UVO2396" s="14"/>
      <c r="UVP2396" s="14"/>
      <c r="UVQ2396" s="14"/>
      <c r="UVR2396" s="14"/>
      <c r="UVS2396" s="14"/>
      <c r="UVT2396" s="14"/>
      <c r="UVU2396" s="14"/>
      <c r="UVV2396" s="14"/>
      <c r="UVW2396" s="14"/>
      <c r="UVX2396" s="14"/>
      <c r="UVY2396" s="14"/>
      <c r="UVZ2396" s="14"/>
      <c r="UWA2396" s="14"/>
      <c r="UWB2396" s="14"/>
      <c r="UWC2396" s="14"/>
      <c r="UWD2396" s="14"/>
      <c r="UWE2396" s="14"/>
      <c r="UWF2396" s="14"/>
      <c r="UWG2396" s="14"/>
      <c r="UWH2396" s="14"/>
      <c r="UWI2396" s="14"/>
      <c r="UWJ2396" s="14"/>
      <c r="UWK2396" s="14"/>
      <c r="UWL2396" s="14"/>
      <c r="UWM2396" s="14"/>
      <c r="UWN2396" s="14"/>
      <c r="UWO2396" s="14"/>
      <c r="UWP2396" s="14"/>
      <c r="UWQ2396" s="14"/>
      <c r="UWR2396" s="14"/>
      <c r="UWS2396" s="14"/>
      <c r="UWT2396" s="14"/>
      <c r="UWU2396" s="14"/>
      <c r="UWV2396" s="14"/>
      <c r="UWW2396" s="14"/>
      <c r="UWX2396" s="14"/>
      <c r="UWY2396" s="14"/>
      <c r="UWZ2396" s="14"/>
      <c r="UXA2396" s="14"/>
      <c r="UXB2396" s="14"/>
      <c r="UXC2396" s="14"/>
      <c r="UXD2396" s="14"/>
      <c r="UXE2396" s="14"/>
      <c r="UXF2396" s="14"/>
      <c r="UXG2396" s="14"/>
      <c r="UXH2396" s="14"/>
      <c r="UXI2396" s="14"/>
      <c r="UXJ2396" s="14"/>
      <c r="UXK2396" s="14"/>
      <c r="UXL2396" s="14"/>
      <c r="UXM2396" s="14"/>
      <c r="UXN2396" s="14"/>
      <c r="UXO2396" s="14"/>
      <c r="UXP2396" s="14"/>
      <c r="UXQ2396" s="14"/>
      <c r="UXR2396" s="14"/>
      <c r="UXS2396" s="14"/>
      <c r="UXT2396" s="14"/>
      <c r="UXU2396" s="14"/>
      <c r="UXV2396" s="14"/>
      <c r="UXW2396" s="14"/>
      <c r="UXX2396" s="14"/>
      <c r="UXY2396" s="14"/>
      <c r="UXZ2396" s="14"/>
      <c r="UYA2396" s="14"/>
      <c r="UYB2396" s="14"/>
      <c r="UYC2396" s="14"/>
      <c r="UYD2396" s="14"/>
      <c r="UYE2396" s="14"/>
      <c r="UYF2396" s="14"/>
      <c r="UYG2396" s="14"/>
      <c r="UYH2396" s="14"/>
      <c r="UYI2396" s="14"/>
      <c r="UYJ2396" s="14"/>
      <c r="UYK2396" s="14"/>
      <c r="UYL2396" s="14"/>
      <c r="UYM2396" s="14"/>
      <c r="UYN2396" s="14"/>
      <c r="UYO2396" s="14"/>
      <c r="UYP2396" s="14"/>
      <c r="UYQ2396" s="14"/>
      <c r="UYR2396" s="14"/>
      <c r="UYS2396" s="14"/>
      <c r="UYT2396" s="14"/>
      <c r="UYU2396" s="14"/>
      <c r="UYV2396" s="14"/>
      <c r="UYW2396" s="14"/>
      <c r="UYX2396" s="14"/>
      <c r="UYY2396" s="14"/>
      <c r="UYZ2396" s="14"/>
      <c r="UZA2396" s="14"/>
      <c r="UZB2396" s="14"/>
      <c r="UZC2396" s="14"/>
      <c r="UZD2396" s="14"/>
      <c r="UZE2396" s="14"/>
      <c r="UZF2396" s="14"/>
      <c r="UZG2396" s="14"/>
      <c r="UZH2396" s="14"/>
      <c r="UZI2396" s="14"/>
      <c r="UZJ2396" s="14"/>
      <c r="UZK2396" s="14"/>
      <c r="UZL2396" s="14"/>
      <c r="UZM2396" s="14"/>
      <c r="UZN2396" s="14"/>
      <c r="UZO2396" s="14"/>
      <c r="UZP2396" s="14"/>
      <c r="UZQ2396" s="14"/>
      <c r="UZR2396" s="14"/>
      <c r="UZS2396" s="14"/>
      <c r="UZT2396" s="14"/>
      <c r="UZU2396" s="14"/>
      <c r="UZV2396" s="14"/>
      <c r="UZW2396" s="14"/>
      <c r="UZX2396" s="14"/>
      <c r="UZY2396" s="14"/>
      <c r="UZZ2396" s="14"/>
      <c r="VAA2396" s="14"/>
      <c r="VAB2396" s="14"/>
      <c r="VAC2396" s="14"/>
      <c r="VAD2396" s="14"/>
      <c r="VAE2396" s="14"/>
      <c r="VAF2396" s="14"/>
      <c r="VAG2396" s="14"/>
      <c r="VAH2396" s="14"/>
      <c r="VAI2396" s="14"/>
      <c r="VAJ2396" s="14"/>
      <c r="VAK2396" s="14"/>
      <c r="VAL2396" s="14"/>
      <c r="VAM2396" s="14"/>
      <c r="VAN2396" s="14"/>
      <c r="VAO2396" s="14"/>
      <c r="VAP2396" s="14"/>
      <c r="VAQ2396" s="14"/>
      <c r="VAR2396" s="14"/>
      <c r="VAS2396" s="14"/>
      <c r="VAT2396" s="14"/>
      <c r="VAU2396" s="14"/>
      <c r="VAV2396" s="14"/>
      <c r="VAW2396" s="14"/>
      <c r="VAX2396" s="14"/>
      <c r="VAY2396" s="14"/>
      <c r="VAZ2396" s="14"/>
      <c r="VBA2396" s="14"/>
      <c r="VBB2396" s="14"/>
      <c r="VBC2396" s="14"/>
      <c r="VBD2396" s="14"/>
      <c r="VBE2396" s="14"/>
      <c r="VBF2396" s="14"/>
      <c r="VBG2396" s="14"/>
      <c r="VBH2396" s="14"/>
      <c r="VBI2396" s="14"/>
      <c r="VBJ2396" s="14"/>
      <c r="VBK2396" s="14"/>
      <c r="VBL2396" s="14"/>
      <c r="VBM2396" s="14"/>
      <c r="VBN2396" s="14"/>
      <c r="VBO2396" s="14"/>
      <c r="VBP2396" s="14"/>
      <c r="VBQ2396" s="14"/>
      <c r="VBR2396" s="14"/>
      <c r="VBS2396" s="14"/>
      <c r="VBT2396" s="14"/>
      <c r="VBU2396" s="14"/>
      <c r="VBV2396" s="14"/>
      <c r="VBW2396" s="14"/>
      <c r="VBX2396" s="14"/>
      <c r="VBY2396" s="14"/>
      <c r="VBZ2396" s="14"/>
      <c r="VCA2396" s="14"/>
      <c r="VCB2396" s="14"/>
      <c r="VCC2396" s="14"/>
      <c r="VCD2396" s="14"/>
      <c r="VCE2396" s="14"/>
      <c r="VCF2396" s="14"/>
      <c r="VCG2396" s="14"/>
      <c r="VCH2396" s="14"/>
      <c r="VCI2396" s="14"/>
      <c r="VCJ2396" s="14"/>
      <c r="VCK2396" s="14"/>
      <c r="VCL2396" s="14"/>
      <c r="VCM2396" s="14"/>
      <c r="VCN2396" s="14"/>
      <c r="VCO2396" s="14"/>
      <c r="VCP2396" s="14"/>
      <c r="VCQ2396" s="14"/>
      <c r="VCR2396" s="14"/>
      <c r="VCS2396" s="14"/>
      <c r="VCT2396" s="14"/>
      <c r="VCU2396" s="14"/>
      <c r="VCV2396" s="14"/>
      <c r="VCW2396" s="14"/>
      <c r="VCX2396" s="14"/>
      <c r="VCY2396" s="14"/>
      <c r="VCZ2396" s="14"/>
      <c r="VDA2396" s="14"/>
      <c r="VDB2396" s="14"/>
      <c r="VDC2396" s="14"/>
      <c r="VDD2396" s="14"/>
      <c r="VDE2396" s="14"/>
      <c r="VDF2396" s="14"/>
      <c r="VDG2396" s="14"/>
      <c r="VDH2396" s="14"/>
      <c r="VDI2396" s="14"/>
      <c r="VDJ2396" s="14"/>
      <c r="VDK2396" s="14"/>
      <c r="VDL2396" s="14"/>
      <c r="VDM2396" s="14"/>
      <c r="VDN2396" s="14"/>
      <c r="VDO2396" s="14"/>
      <c r="VDP2396" s="14"/>
      <c r="VDQ2396" s="14"/>
      <c r="VDR2396" s="14"/>
      <c r="VDS2396" s="14"/>
      <c r="VDT2396" s="14"/>
      <c r="VDU2396" s="14"/>
      <c r="VDV2396" s="14"/>
      <c r="VDW2396" s="14"/>
      <c r="VDX2396" s="14"/>
      <c r="VDY2396" s="14"/>
      <c r="VDZ2396" s="14"/>
      <c r="VEA2396" s="14"/>
      <c r="VEB2396" s="14"/>
      <c r="VEC2396" s="14"/>
      <c r="VED2396" s="14"/>
      <c r="VEE2396" s="14"/>
      <c r="VEF2396" s="14"/>
      <c r="VEG2396" s="14"/>
      <c r="VEH2396" s="14"/>
      <c r="VEI2396" s="14"/>
      <c r="VEJ2396" s="14"/>
      <c r="VEK2396" s="14"/>
      <c r="VEL2396" s="14"/>
      <c r="VEM2396" s="14"/>
      <c r="VEN2396" s="14"/>
      <c r="VEO2396" s="14"/>
      <c r="VEP2396" s="14"/>
      <c r="VEQ2396" s="14"/>
      <c r="VER2396" s="14"/>
      <c r="VES2396" s="14"/>
      <c r="VET2396" s="14"/>
      <c r="VEU2396" s="14"/>
      <c r="VEV2396" s="14"/>
      <c r="VEW2396" s="14"/>
      <c r="VEX2396" s="14"/>
      <c r="VEY2396" s="14"/>
      <c r="VEZ2396" s="14"/>
      <c r="VFA2396" s="14"/>
      <c r="VFB2396" s="14"/>
      <c r="VFC2396" s="14"/>
      <c r="VFD2396" s="14"/>
      <c r="VFE2396" s="14"/>
      <c r="VFF2396" s="14"/>
      <c r="VFG2396" s="14"/>
      <c r="VFH2396" s="14"/>
      <c r="VFI2396" s="14"/>
      <c r="VFJ2396" s="14"/>
      <c r="VFK2396" s="14"/>
      <c r="VFL2396" s="14"/>
      <c r="VFM2396" s="14"/>
      <c r="VFN2396" s="14"/>
      <c r="VFO2396" s="14"/>
      <c r="VFP2396" s="14"/>
      <c r="VFQ2396" s="14"/>
      <c r="VFR2396" s="14"/>
      <c r="VFS2396" s="14"/>
      <c r="VFT2396" s="14"/>
      <c r="VFU2396" s="14"/>
      <c r="VFV2396" s="14"/>
      <c r="VFW2396" s="14"/>
      <c r="VFX2396" s="14"/>
      <c r="VFY2396" s="14"/>
      <c r="VFZ2396" s="14"/>
      <c r="VGA2396" s="14"/>
      <c r="VGB2396" s="14"/>
      <c r="VGC2396" s="14"/>
      <c r="VGD2396" s="14"/>
      <c r="VGE2396" s="14"/>
      <c r="VGF2396" s="14"/>
      <c r="VGG2396" s="14"/>
      <c r="VGH2396" s="14"/>
      <c r="VGI2396" s="14"/>
      <c r="VGJ2396" s="14"/>
      <c r="VGK2396" s="14"/>
      <c r="VGL2396" s="14"/>
      <c r="VGM2396" s="14"/>
      <c r="VGN2396" s="14"/>
      <c r="VGO2396" s="14"/>
      <c r="VGP2396" s="14"/>
      <c r="VGQ2396" s="14"/>
      <c r="VGR2396" s="14"/>
      <c r="VGS2396" s="14"/>
      <c r="VGT2396" s="14"/>
      <c r="VGU2396" s="14"/>
      <c r="VGV2396" s="14"/>
      <c r="VGW2396" s="14"/>
      <c r="VGX2396" s="14"/>
      <c r="VGY2396" s="14"/>
      <c r="VGZ2396" s="14"/>
      <c r="VHA2396" s="14"/>
      <c r="VHB2396" s="14"/>
      <c r="VHC2396" s="14"/>
      <c r="VHD2396" s="14"/>
      <c r="VHE2396" s="14"/>
      <c r="VHF2396" s="14"/>
      <c r="VHG2396" s="14"/>
      <c r="VHH2396" s="14"/>
      <c r="VHI2396" s="14"/>
      <c r="VHJ2396" s="14"/>
      <c r="VHK2396" s="14"/>
      <c r="VHL2396" s="14"/>
      <c r="VHM2396" s="14"/>
      <c r="VHN2396" s="14"/>
      <c r="VHO2396" s="14"/>
      <c r="VHP2396" s="14"/>
      <c r="VHQ2396" s="14"/>
      <c r="VHR2396" s="14"/>
      <c r="VHS2396" s="14"/>
      <c r="VHT2396" s="14"/>
      <c r="VHU2396" s="14"/>
      <c r="VHV2396" s="14"/>
      <c r="VHW2396" s="14"/>
      <c r="VHX2396" s="14"/>
      <c r="VHY2396" s="14"/>
      <c r="VHZ2396" s="14"/>
      <c r="VIA2396" s="14"/>
      <c r="VIB2396" s="14"/>
      <c r="VIC2396" s="14"/>
      <c r="VID2396" s="14"/>
      <c r="VIE2396" s="14"/>
      <c r="VIF2396" s="14"/>
      <c r="VIG2396" s="14"/>
      <c r="VIH2396" s="14"/>
      <c r="VII2396" s="14"/>
      <c r="VIJ2396" s="14"/>
      <c r="VIK2396" s="14"/>
      <c r="VIL2396" s="14"/>
      <c r="VIM2396" s="14"/>
      <c r="VIN2396" s="14"/>
      <c r="VIO2396" s="14"/>
      <c r="VIP2396" s="14"/>
      <c r="VIQ2396" s="14"/>
      <c r="VIR2396" s="14"/>
      <c r="VIS2396" s="14"/>
      <c r="VIT2396" s="14"/>
      <c r="VIU2396" s="14"/>
      <c r="VIV2396" s="14"/>
      <c r="VIW2396" s="14"/>
      <c r="VIX2396" s="14"/>
      <c r="VIY2396" s="14"/>
      <c r="VIZ2396" s="14"/>
      <c r="VJA2396" s="14"/>
      <c r="VJB2396" s="14"/>
      <c r="VJC2396" s="14"/>
      <c r="VJD2396" s="14"/>
      <c r="VJE2396" s="14"/>
      <c r="VJF2396" s="14"/>
      <c r="VJG2396" s="14"/>
      <c r="VJH2396" s="14"/>
      <c r="VJI2396" s="14"/>
      <c r="VJJ2396" s="14"/>
      <c r="VJK2396" s="14"/>
      <c r="VJL2396" s="14"/>
      <c r="VJM2396" s="14"/>
      <c r="VJN2396" s="14"/>
      <c r="VJO2396" s="14"/>
      <c r="VJP2396" s="14"/>
      <c r="VJQ2396" s="14"/>
      <c r="VJR2396" s="14"/>
      <c r="VJS2396" s="14"/>
      <c r="VJT2396" s="14"/>
      <c r="VJU2396" s="14"/>
      <c r="VJV2396" s="14"/>
      <c r="VJW2396" s="14"/>
      <c r="VJX2396" s="14"/>
      <c r="VJY2396" s="14"/>
      <c r="VJZ2396" s="14"/>
      <c r="VKA2396" s="14"/>
      <c r="VKB2396" s="14"/>
      <c r="VKC2396" s="14"/>
      <c r="VKD2396" s="14"/>
      <c r="VKE2396" s="14"/>
      <c r="VKF2396" s="14"/>
      <c r="VKG2396" s="14"/>
      <c r="VKH2396" s="14"/>
      <c r="VKI2396" s="14"/>
      <c r="VKJ2396" s="14"/>
      <c r="VKK2396" s="14"/>
      <c r="VKL2396" s="14"/>
      <c r="VKM2396" s="14"/>
      <c r="VKN2396" s="14"/>
      <c r="VKO2396" s="14"/>
      <c r="VKP2396" s="14"/>
      <c r="VKQ2396" s="14"/>
      <c r="VKR2396" s="14"/>
      <c r="VKS2396" s="14"/>
      <c r="VKT2396" s="14"/>
      <c r="VKU2396" s="14"/>
      <c r="VKV2396" s="14"/>
      <c r="VKW2396" s="14"/>
      <c r="VKX2396" s="14"/>
      <c r="VKY2396" s="14"/>
      <c r="VKZ2396" s="14"/>
      <c r="VLA2396" s="14"/>
      <c r="VLB2396" s="14"/>
      <c r="VLC2396" s="14"/>
      <c r="VLD2396" s="14"/>
      <c r="VLE2396" s="14"/>
      <c r="VLF2396" s="14"/>
      <c r="VLG2396" s="14"/>
      <c r="VLH2396" s="14"/>
      <c r="VLI2396" s="14"/>
      <c r="VLJ2396" s="14"/>
      <c r="VLK2396" s="14"/>
      <c r="VLL2396" s="14"/>
      <c r="VLM2396" s="14"/>
      <c r="VLN2396" s="14"/>
      <c r="VLO2396" s="14"/>
      <c r="VLP2396" s="14"/>
      <c r="VLQ2396" s="14"/>
      <c r="VLR2396" s="14"/>
      <c r="VLS2396" s="14"/>
      <c r="VLT2396" s="14"/>
      <c r="VLU2396" s="14"/>
      <c r="VLV2396" s="14"/>
      <c r="VLW2396" s="14"/>
      <c r="VLX2396" s="14"/>
      <c r="VLY2396" s="14"/>
      <c r="VLZ2396" s="14"/>
      <c r="VMA2396" s="14"/>
      <c r="VMB2396" s="14"/>
      <c r="VMC2396" s="14"/>
      <c r="VMD2396" s="14"/>
      <c r="VME2396" s="14"/>
      <c r="VMF2396" s="14"/>
      <c r="VMG2396" s="14"/>
      <c r="VMH2396" s="14"/>
      <c r="VMI2396" s="14"/>
      <c r="VMJ2396" s="14"/>
      <c r="VMK2396" s="14"/>
      <c r="VML2396" s="14"/>
      <c r="VMM2396" s="14"/>
      <c r="VMN2396" s="14"/>
      <c r="VMO2396" s="14"/>
      <c r="VMP2396" s="14"/>
      <c r="VMQ2396" s="14"/>
      <c r="VMR2396" s="14"/>
      <c r="VMS2396" s="14"/>
      <c r="VMT2396" s="14"/>
      <c r="VMU2396" s="14"/>
      <c r="VMV2396" s="14"/>
      <c r="VMW2396" s="14"/>
      <c r="VMX2396" s="14"/>
      <c r="VMY2396" s="14"/>
      <c r="VMZ2396" s="14"/>
      <c r="VNA2396" s="14"/>
      <c r="VNB2396" s="14"/>
      <c r="VNC2396" s="14"/>
      <c r="VND2396" s="14"/>
      <c r="VNE2396" s="14"/>
      <c r="VNF2396" s="14"/>
      <c r="VNG2396" s="14"/>
      <c r="VNH2396" s="14"/>
      <c r="VNI2396" s="14"/>
      <c r="VNJ2396" s="14"/>
      <c r="VNK2396" s="14"/>
      <c r="VNL2396" s="14"/>
      <c r="VNM2396" s="14"/>
      <c r="VNN2396" s="14"/>
      <c r="VNO2396" s="14"/>
      <c r="VNP2396" s="14"/>
      <c r="VNQ2396" s="14"/>
      <c r="VNR2396" s="14"/>
      <c r="VNS2396" s="14"/>
      <c r="VNT2396" s="14"/>
      <c r="VNU2396" s="14"/>
      <c r="VNV2396" s="14"/>
      <c r="VNW2396" s="14"/>
      <c r="VNX2396" s="14"/>
      <c r="VNY2396" s="14"/>
      <c r="VNZ2396" s="14"/>
      <c r="VOA2396" s="14"/>
      <c r="VOB2396" s="14"/>
      <c r="VOC2396" s="14"/>
      <c r="VOD2396" s="14"/>
      <c r="VOE2396" s="14"/>
      <c r="VOF2396" s="14"/>
      <c r="VOG2396" s="14"/>
      <c r="VOH2396" s="14"/>
      <c r="VOI2396" s="14"/>
      <c r="VOJ2396" s="14"/>
      <c r="VOK2396" s="14"/>
      <c r="VOL2396" s="14"/>
      <c r="VOM2396" s="14"/>
      <c r="VON2396" s="14"/>
      <c r="VOO2396" s="14"/>
      <c r="VOP2396" s="14"/>
      <c r="VOQ2396" s="14"/>
      <c r="VOR2396" s="14"/>
      <c r="VOS2396" s="14"/>
      <c r="VOT2396" s="14"/>
      <c r="VOU2396" s="14"/>
      <c r="VOV2396" s="14"/>
      <c r="VOW2396" s="14"/>
      <c r="VOX2396" s="14"/>
      <c r="VOY2396" s="14"/>
      <c r="VOZ2396" s="14"/>
      <c r="VPA2396" s="14"/>
      <c r="VPB2396" s="14"/>
      <c r="VPC2396" s="14"/>
      <c r="VPD2396" s="14"/>
      <c r="VPE2396" s="14"/>
      <c r="VPF2396" s="14"/>
      <c r="VPG2396" s="14"/>
      <c r="VPH2396" s="14"/>
      <c r="VPI2396" s="14"/>
      <c r="VPJ2396" s="14"/>
      <c r="VPK2396" s="14"/>
      <c r="VPL2396" s="14"/>
      <c r="VPM2396" s="14"/>
      <c r="VPN2396" s="14"/>
      <c r="VPO2396" s="14"/>
      <c r="VPP2396" s="14"/>
      <c r="VPQ2396" s="14"/>
      <c r="VPR2396" s="14"/>
      <c r="VPS2396" s="14"/>
      <c r="VPT2396" s="14"/>
      <c r="VPU2396" s="14"/>
      <c r="VPV2396" s="14"/>
      <c r="VPW2396" s="14"/>
      <c r="VPX2396" s="14"/>
      <c r="VPY2396" s="14"/>
      <c r="VPZ2396" s="14"/>
      <c r="VQA2396" s="14"/>
      <c r="VQB2396" s="14"/>
      <c r="VQC2396" s="14"/>
      <c r="VQD2396" s="14"/>
      <c r="VQE2396" s="14"/>
      <c r="VQF2396" s="14"/>
      <c r="VQG2396" s="14"/>
      <c r="VQH2396" s="14"/>
      <c r="VQI2396" s="14"/>
      <c r="VQJ2396" s="14"/>
      <c r="VQK2396" s="14"/>
      <c r="VQL2396" s="14"/>
      <c r="VQM2396" s="14"/>
      <c r="VQN2396" s="14"/>
      <c r="VQO2396" s="14"/>
      <c r="VQP2396" s="14"/>
      <c r="VQQ2396" s="14"/>
      <c r="VQR2396" s="14"/>
      <c r="VQS2396" s="14"/>
      <c r="VQT2396" s="14"/>
      <c r="VQU2396" s="14"/>
      <c r="VQV2396" s="14"/>
      <c r="VQW2396" s="14"/>
      <c r="VQX2396" s="14"/>
      <c r="VQY2396" s="14"/>
      <c r="VQZ2396" s="14"/>
      <c r="VRA2396" s="14"/>
      <c r="VRB2396" s="14"/>
      <c r="VRC2396" s="14"/>
      <c r="VRD2396" s="14"/>
      <c r="VRE2396" s="14"/>
      <c r="VRF2396" s="14"/>
      <c r="VRG2396" s="14"/>
      <c r="VRH2396" s="14"/>
      <c r="VRI2396" s="14"/>
      <c r="VRJ2396" s="14"/>
      <c r="VRK2396" s="14"/>
      <c r="VRL2396" s="14"/>
      <c r="VRM2396" s="14"/>
      <c r="VRN2396" s="14"/>
      <c r="VRO2396" s="14"/>
      <c r="VRP2396" s="14"/>
      <c r="VRQ2396" s="14"/>
      <c r="VRR2396" s="14"/>
      <c r="VRS2396" s="14"/>
      <c r="VRT2396" s="14"/>
      <c r="VRU2396" s="14"/>
      <c r="VRV2396" s="14"/>
      <c r="VRW2396" s="14"/>
      <c r="VRX2396" s="14"/>
      <c r="VRY2396" s="14"/>
      <c r="VRZ2396" s="14"/>
      <c r="VSA2396" s="14"/>
      <c r="VSB2396" s="14"/>
      <c r="VSC2396" s="14"/>
      <c r="VSD2396" s="14"/>
      <c r="VSE2396" s="14"/>
      <c r="VSF2396" s="14"/>
      <c r="VSG2396" s="14"/>
      <c r="VSH2396" s="14"/>
      <c r="VSI2396" s="14"/>
      <c r="VSJ2396" s="14"/>
      <c r="VSK2396" s="14"/>
      <c r="VSL2396" s="14"/>
      <c r="VSM2396" s="14"/>
      <c r="VSN2396" s="14"/>
      <c r="VSO2396" s="14"/>
      <c r="VSP2396" s="14"/>
      <c r="VSQ2396" s="14"/>
      <c r="VSR2396" s="14"/>
      <c r="VSS2396" s="14"/>
      <c r="VST2396" s="14"/>
      <c r="VSU2396" s="14"/>
      <c r="VSV2396" s="14"/>
      <c r="VSW2396" s="14"/>
      <c r="VSX2396" s="14"/>
      <c r="VSY2396" s="14"/>
      <c r="VSZ2396" s="14"/>
      <c r="VTA2396" s="14"/>
      <c r="VTB2396" s="14"/>
      <c r="VTC2396" s="14"/>
      <c r="VTD2396" s="14"/>
      <c r="VTE2396" s="14"/>
      <c r="VTF2396" s="14"/>
      <c r="VTG2396" s="14"/>
      <c r="VTH2396" s="14"/>
      <c r="VTI2396" s="14"/>
      <c r="VTJ2396" s="14"/>
      <c r="VTK2396" s="14"/>
      <c r="VTL2396" s="14"/>
      <c r="VTM2396" s="14"/>
      <c r="VTN2396" s="14"/>
      <c r="VTO2396" s="14"/>
      <c r="VTP2396" s="14"/>
      <c r="VTQ2396" s="14"/>
      <c r="VTR2396" s="14"/>
      <c r="VTS2396" s="14"/>
      <c r="VTT2396" s="14"/>
      <c r="VTU2396" s="14"/>
      <c r="VTV2396" s="14"/>
      <c r="VTW2396" s="14"/>
      <c r="VTX2396" s="14"/>
      <c r="VTY2396" s="14"/>
      <c r="VTZ2396" s="14"/>
      <c r="VUA2396" s="14"/>
      <c r="VUB2396" s="14"/>
      <c r="VUC2396" s="14"/>
      <c r="VUD2396" s="14"/>
      <c r="VUE2396" s="14"/>
      <c r="VUF2396" s="14"/>
      <c r="VUG2396" s="14"/>
      <c r="VUH2396" s="14"/>
      <c r="VUI2396" s="14"/>
      <c r="VUJ2396" s="14"/>
      <c r="VUK2396" s="14"/>
      <c r="VUL2396" s="14"/>
      <c r="VUM2396" s="14"/>
      <c r="VUN2396" s="14"/>
      <c r="VUO2396" s="14"/>
      <c r="VUP2396" s="14"/>
      <c r="VUQ2396" s="14"/>
      <c r="VUR2396" s="14"/>
      <c r="VUS2396" s="14"/>
      <c r="VUT2396" s="14"/>
      <c r="VUU2396" s="14"/>
      <c r="VUV2396" s="14"/>
      <c r="VUW2396" s="14"/>
      <c r="VUX2396" s="14"/>
      <c r="VUY2396" s="14"/>
      <c r="VUZ2396" s="14"/>
      <c r="VVA2396" s="14"/>
      <c r="VVB2396" s="14"/>
      <c r="VVC2396" s="14"/>
      <c r="VVD2396" s="14"/>
      <c r="VVE2396" s="14"/>
      <c r="VVF2396" s="14"/>
      <c r="VVG2396" s="14"/>
      <c r="VVH2396" s="14"/>
      <c r="VVI2396" s="14"/>
      <c r="VVJ2396" s="14"/>
      <c r="VVK2396" s="14"/>
      <c r="VVL2396" s="14"/>
      <c r="VVM2396" s="14"/>
      <c r="VVN2396" s="14"/>
      <c r="VVO2396" s="14"/>
      <c r="VVP2396" s="14"/>
      <c r="VVQ2396" s="14"/>
      <c r="VVR2396" s="14"/>
      <c r="VVS2396" s="14"/>
      <c r="VVT2396" s="14"/>
      <c r="VVU2396" s="14"/>
      <c r="VVV2396" s="14"/>
      <c r="VVW2396" s="14"/>
      <c r="VVX2396" s="14"/>
      <c r="VVY2396" s="14"/>
      <c r="VVZ2396" s="14"/>
      <c r="VWA2396" s="14"/>
      <c r="VWB2396" s="14"/>
      <c r="VWC2396" s="14"/>
      <c r="VWD2396" s="14"/>
      <c r="VWE2396" s="14"/>
      <c r="VWF2396" s="14"/>
      <c r="VWG2396" s="14"/>
      <c r="VWH2396" s="14"/>
      <c r="VWI2396" s="14"/>
      <c r="VWJ2396" s="14"/>
      <c r="VWK2396" s="14"/>
      <c r="VWL2396" s="14"/>
      <c r="VWM2396" s="14"/>
      <c r="VWN2396" s="14"/>
      <c r="VWO2396" s="14"/>
      <c r="VWP2396" s="14"/>
      <c r="VWQ2396" s="14"/>
      <c r="VWR2396" s="14"/>
      <c r="VWS2396" s="14"/>
      <c r="VWT2396" s="14"/>
      <c r="VWU2396" s="14"/>
      <c r="VWV2396" s="14"/>
      <c r="VWW2396" s="14"/>
      <c r="VWX2396" s="14"/>
      <c r="VWY2396" s="14"/>
      <c r="VWZ2396" s="14"/>
      <c r="VXA2396" s="14"/>
      <c r="VXB2396" s="14"/>
      <c r="VXC2396" s="14"/>
      <c r="VXD2396" s="14"/>
      <c r="VXE2396" s="14"/>
      <c r="VXF2396" s="14"/>
      <c r="VXG2396" s="14"/>
      <c r="VXH2396" s="14"/>
      <c r="VXI2396" s="14"/>
      <c r="VXJ2396" s="14"/>
      <c r="VXK2396" s="14"/>
      <c r="VXL2396" s="14"/>
      <c r="VXM2396" s="14"/>
      <c r="VXN2396" s="14"/>
      <c r="VXO2396" s="14"/>
      <c r="VXP2396" s="14"/>
      <c r="VXQ2396" s="14"/>
      <c r="VXR2396" s="14"/>
      <c r="VXS2396" s="14"/>
      <c r="VXT2396" s="14"/>
      <c r="VXU2396" s="14"/>
      <c r="VXV2396" s="14"/>
      <c r="VXW2396" s="14"/>
      <c r="VXX2396" s="14"/>
      <c r="VXY2396" s="14"/>
      <c r="VXZ2396" s="14"/>
      <c r="VYA2396" s="14"/>
      <c r="VYB2396" s="14"/>
      <c r="VYC2396" s="14"/>
      <c r="VYD2396" s="14"/>
      <c r="VYE2396" s="14"/>
      <c r="VYF2396" s="14"/>
      <c r="VYG2396" s="14"/>
      <c r="VYH2396" s="14"/>
      <c r="VYI2396" s="14"/>
      <c r="VYJ2396" s="14"/>
      <c r="VYK2396" s="14"/>
      <c r="VYL2396" s="14"/>
      <c r="VYM2396" s="14"/>
      <c r="VYN2396" s="14"/>
      <c r="VYO2396" s="14"/>
      <c r="VYP2396" s="14"/>
      <c r="VYQ2396" s="14"/>
      <c r="VYR2396" s="14"/>
      <c r="VYS2396" s="14"/>
      <c r="VYT2396" s="14"/>
      <c r="VYU2396" s="14"/>
      <c r="VYV2396" s="14"/>
      <c r="VYW2396" s="14"/>
      <c r="VYX2396" s="14"/>
      <c r="VYY2396" s="14"/>
      <c r="VYZ2396" s="14"/>
      <c r="VZA2396" s="14"/>
      <c r="VZB2396" s="14"/>
      <c r="VZC2396" s="14"/>
      <c r="VZD2396" s="14"/>
      <c r="VZE2396" s="14"/>
      <c r="VZF2396" s="14"/>
      <c r="VZG2396" s="14"/>
      <c r="VZH2396" s="14"/>
      <c r="VZI2396" s="14"/>
      <c r="VZJ2396" s="14"/>
      <c r="VZK2396" s="14"/>
      <c r="VZL2396" s="14"/>
      <c r="VZM2396" s="14"/>
      <c r="VZN2396" s="14"/>
      <c r="VZO2396" s="14"/>
      <c r="VZP2396" s="14"/>
      <c r="VZQ2396" s="14"/>
      <c r="VZR2396" s="14"/>
      <c r="VZS2396" s="14"/>
      <c r="VZT2396" s="14"/>
      <c r="VZU2396" s="14"/>
      <c r="VZV2396" s="14"/>
      <c r="VZW2396" s="14"/>
      <c r="VZX2396" s="14"/>
      <c r="VZY2396" s="14"/>
      <c r="VZZ2396" s="14"/>
      <c r="WAA2396" s="14"/>
      <c r="WAB2396" s="14"/>
      <c r="WAC2396" s="14"/>
      <c r="WAD2396" s="14"/>
      <c r="WAE2396" s="14"/>
      <c r="WAF2396" s="14"/>
      <c r="WAG2396" s="14"/>
      <c r="WAH2396" s="14"/>
      <c r="WAI2396" s="14"/>
      <c r="WAJ2396" s="14"/>
      <c r="WAK2396" s="14"/>
      <c r="WAL2396" s="14"/>
      <c r="WAM2396" s="14"/>
      <c r="WAN2396" s="14"/>
      <c r="WAO2396" s="14"/>
      <c r="WAP2396" s="14"/>
      <c r="WAQ2396" s="14"/>
      <c r="WAR2396" s="14"/>
      <c r="WAS2396" s="14"/>
      <c r="WAT2396" s="14"/>
      <c r="WAU2396" s="14"/>
      <c r="WAV2396" s="14"/>
      <c r="WAW2396" s="14"/>
      <c r="WAX2396" s="14"/>
      <c r="WAY2396" s="14"/>
      <c r="WAZ2396" s="14"/>
      <c r="WBA2396" s="14"/>
      <c r="WBB2396" s="14"/>
      <c r="WBC2396" s="14"/>
      <c r="WBD2396" s="14"/>
      <c r="WBE2396" s="14"/>
      <c r="WBF2396" s="14"/>
      <c r="WBG2396" s="14"/>
      <c r="WBH2396" s="14"/>
      <c r="WBI2396" s="14"/>
      <c r="WBJ2396" s="14"/>
      <c r="WBK2396" s="14"/>
      <c r="WBL2396" s="14"/>
      <c r="WBM2396" s="14"/>
      <c r="WBN2396" s="14"/>
      <c r="WBO2396" s="14"/>
      <c r="WBP2396" s="14"/>
      <c r="WBQ2396" s="14"/>
      <c r="WBR2396" s="14"/>
      <c r="WBS2396" s="14"/>
      <c r="WBT2396" s="14"/>
      <c r="WBU2396" s="14"/>
      <c r="WBV2396" s="14"/>
      <c r="WBW2396" s="14"/>
      <c r="WBX2396" s="14"/>
      <c r="WBY2396" s="14"/>
      <c r="WBZ2396" s="14"/>
      <c r="WCA2396" s="14"/>
      <c r="WCB2396" s="14"/>
      <c r="WCC2396" s="14"/>
      <c r="WCD2396" s="14"/>
      <c r="WCE2396" s="14"/>
      <c r="WCF2396" s="14"/>
      <c r="WCG2396" s="14"/>
      <c r="WCH2396" s="14"/>
      <c r="WCI2396" s="14"/>
      <c r="WCJ2396" s="14"/>
      <c r="WCK2396" s="14"/>
      <c r="WCL2396" s="14"/>
      <c r="WCM2396" s="14"/>
      <c r="WCN2396" s="14"/>
      <c r="WCO2396" s="14"/>
      <c r="WCP2396" s="14"/>
      <c r="WCQ2396" s="14"/>
      <c r="WCR2396" s="14"/>
      <c r="WCS2396" s="14"/>
      <c r="WCT2396" s="14"/>
      <c r="WCU2396" s="14"/>
      <c r="WCV2396" s="14"/>
      <c r="WCW2396" s="14"/>
      <c r="WCX2396" s="14"/>
      <c r="WCY2396" s="14"/>
      <c r="WCZ2396" s="14"/>
      <c r="WDA2396" s="14"/>
      <c r="WDB2396" s="14"/>
      <c r="WDC2396" s="14"/>
      <c r="WDD2396" s="14"/>
      <c r="WDE2396" s="14"/>
      <c r="WDF2396" s="14"/>
      <c r="WDG2396" s="14"/>
      <c r="WDH2396" s="14"/>
      <c r="WDI2396" s="14"/>
      <c r="WDJ2396" s="14"/>
      <c r="WDK2396" s="14"/>
      <c r="WDL2396" s="14"/>
      <c r="WDM2396" s="14"/>
      <c r="WDN2396" s="14"/>
      <c r="WDO2396" s="14"/>
      <c r="WDP2396" s="14"/>
      <c r="WDQ2396" s="14"/>
      <c r="WDR2396" s="14"/>
      <c r="WDS2396" s="14"/>
      <c r="WDT2396" s="14"/>
      <c r="WDU2396" s="14"/>
      <c r="WDV2396" s="14"/>
      <c r="WDW2396" s="14"/>
      <c r="WDX2396" s="14"/>
      <c r="WDY2396" s="14"/>
      <c r="WDZ2396" s="14"/>
      <c r="WEA2396" s="14"/>
      <c r="WEB2396" s="14"/>
      <c r="WEC2396" s="14"/>
      <c r="WED2396" s="14"/>
      <c r="WEE2396" s="14"/>
      <c r="WEF2396" s="14"/>
      <c r="WEG2396" s="14"/>
      <c r="WEH2396" s="14"/>
      <c r="WEI2396" s="14"/>
      <c r="WEJ2396" s="14"/>
      <c r="WEK2396" s="14"/>
      <c r="WEL2396" s="14"/>
      <c r="WEM2396" s="14"/>
      <c r="WEN2396" s="14"/>
      <c r="WEO2396" s="14"/>
      <c r="WEP2396" s="14"/>
      <c r="WEQ2396" s="14"/>
      <c r="WER2396" s="14"/>
      <c r="WES2396" s="14"/>
      <c r="WET2396" s="14"/>
      <c r="WEU2396" s="14"/>
      <c r="WEV2396" s="14"/>
      <c r="WEW2396" s="14"/>
      <c r="WEX2396" s="14"/>
      <c r="WEY2396" s="14"/>
      <c r="WEZ2396" s="14"/>
      <c r="WFA2396" s="14"/>
      <c r="WFB2396" s="14"/>
      <c r="WFC2396" s="14"/>
      <c r="WFD2396" s="14"/>
      <c r="WFE2396" s="14"/>
      <c r="WFF2396" s="14"/>
      <c r="WFG2396" s="14"/>
      <c r="WFH2396" s="14"/>
      <c r="WFI2396" s="14"/>
      <c r="WFJ2396" s="14"/>
      <c r="WFK2396" s="14"/>
      <c r="WFL2396" s="14"/>
      <c r="WFM2396" s="14"/>
      <c r="WFN2396" s="14"/>
      <c r="WFO2396" s="14"/>
      <c r="WFP2396" s="14"/>
      <c r="WFQ2396" s="14"/>
      <c r="WFR2396" s="14"/>
      <c r="WFS2396" s="14"/>
      <c r="WFT2396" s="14"/>
      <c r="WFU2396" s="14"/>
      <c r="WFV2396" s="14"/>
      <c r="WFW2396" s="14"/>
      <c r="WFX2396" s="14"/>
      <c r="WFY2396" s="14"/>
      <c r="WFZ2396" s="14"/>
      <c r="WGA2396" s="14"/>
      <c r="WGB2396" s="14"/>
      <c r="WGC2396" s="14"/>
      <c r="WGD2396" s="14"/>
      <c r="WGE2396" s="14"/>
      <c r="WGF2396" s="14"/>
      <c r="WGG2396" s="14"/>
      <c r="WGH2396" s="14"/>
      <c r="WGI2396" s="14"/>
      <c r="WGJ2396" s="14"/>
      <c r="WGK2396" s="14"/>
      <c r="WGL2396" s="14"/>
      <c r="WGM2396" s="14"/>
      <c r="WGN2396" s="14"/>
      <c r="WGO2396" s="14"/>
      <c r="WGP2396" s="14"/>
      <c r="WGQ2396" s="14"/>
      <c r="WGR2396" s="14"/>
      <c r="WGS2396" s="14"/>
      <c r="WGT2396" s="14"/>
      <c r="WGU2396" s="14"/>
      <c r="WGV2396" s="14"/>
      <c r="WGW2396" s="14"/>
      <c r="WGX2396" s="14"/>
      <c r="WGY2396" s="14"/>
      <c r="WGZ2396" s="14"/>
      <c r="WHA2396" s="14"/>
      <c r="WHB2396" s="14"/>
      <c r="WHC2396" s="14"/>
      <c r="WHD2396" s="14"/>
      <c r="WHE2396" s="14"/>
      <c r="WHF2396" s="14"/>
      <c r="WHG2396" s="14"/>
      <c r="WHH2396" s="14"/>
      <c r="WHI2396" s="14"/>
      <c r="WHJ2396" s="14"/>
      <c r="WHK2396" s="14"/>
      <c r="WHL2396" s="14"/>
      <c r="WHM2396" s="14"/>
      <c r="WHN2396" s="14"/>
      <c r="WHO2396" s="14"/>
      <c r="WHP2396" s="14"/>
      <c r="WHQ2396" s="14"/>
      <c r="WHR2396" s="14"/>
      <c r="WHS2396" s="14"/>
      <c r="WHT2396" s="14"/>
      <c r="WHU2396" s="14"/>
      <c r="WHV2396" s="14"/>
      <c r="WHW2396" s="14"/>
      <c r="WHX2396" s="14"/>
      <c r="WHY2396" s="14"/>
      <c r="WHZ2396" s="14"/>
      <c r="WIA2396" s="14"/>
      <c r="WIB2396" s="14"/>
      <c r="WIC2396" s="14"/>
      <c r="WID2396" s="14"/>
      <c r="WIE2396" s="14"/>
      <c r="WIF2396" s="14"/>
      <c r="WIG2396" s="14"/>
      <c r="WIH2396" s="14"/>
      <c r="WII2396" s="14"/>
      <c r="WIJ2396" s="14"/>
      <c r="WIK2396" s="14"/>
      <c r="WIL2396" s="14"/>
      <c r="WIM2396" s="14"/>
      <c r="WIN2396" s="14"/>
      <c r="WIO2396" s="14"/>
      <c r="WIP2396" s="14"/>
      <c r="WIQ2396" s="14"/>
      <c r="WIR2396" s="14"/>
      <c r="WIS2396" s="14"/>
      <c r="WIT2396" s="14"/>
      <c r="WIU2396" s="14"/>
      <c r="WIV2396" s="14"/>
      <c r="WIW2396" s="14"/>
      <c r="WIX2396" s="14"/>
      <c r="WIY2396" s="14"/>
      <c r="WIZ2396" s="14"/>
      <c r="WJA2396" s="14"/>
      <c r="WJB2396" s="14"/>
      <c r="WJC2396" s="14"/>
      <c r="WJD2396" s="14"/>
      <c r="WJE2396" s="14"/>
      <c r="WJF2396" s="14"/>
      <c r="WJG2396" s="14"/>
      <c r="WJH2396" s="14"/>
      <c r="WJI2396" s="14"/>
      <c r="WJJ2396" s="14"/>
      <c r="WJK2396" s="14"/>
      <c r="WJL2396" s="14"/>
      <c r="WJM2396" s="14"/>
      <c r="WJN2396" s="14"/>
      <c r="WJO2396" s="14"/>
      <c r="WJP2396" s="14"/>
      <c r="WJQ2396" s="14"/>
      <c r="WJR2396" s="14"/>
      <c r="WJS2396" s="14"/>
      <c r="WJT2396" s="14"/>
      <c r="WJU2396" s="14"/>
      <c r="WJV2396" s="14"/>
      <c r="WJW2396" s="14"/>
      <c r="WJX2396" s="14"/>
      <c r="WJY2396" s="14"/>
      <c r="WJZ2396" s="14"/>
      <c r="WKA2396" s="14"/>
      <c r="WKB2396" s="14"/>
      <c r="WKC2396" s="14"/>
      <c r="WKD2396" s="14"/>
      <c r="WKE2396" s="14"/>
      <c r="WKF2396" s="14"/>
      <c r="WKG2396" s="14"/>
      <c r="WKH2396" s="14"/>
      <c r="WKI2396" s="14"/>
      <c r="WKJ2396" s="14"/>
      <c r="WKK2396" s="14"/>
      <c r="WKL2396" s="14"/>
      <c r="WKM2396" s="14"/>
      <c r="WKN2396" s="14"/>
      <c r="WKO2396" s="14"/>
      <c r="WKP2396" s="14"/>
      <c r="WKQ2396" s="14"/>
      <c r="WKR2396" s="14"/>
      <c r="WKS2396" s="14"/>
      <c r="WKT2396" s="14"/>
      <c r="WKU2396" s="14"/>
      <c r="WKV2396" s="14"/>
      <c r="WKW2396" s="14"/>
      <c r="WKX2396" s="14"/>
      <c r="WKY2396" s="14"/>
      <c r="WKZ2396" s="14"/>
      <c r="WLA2396" s="14"/>
      <c r="WLB2396" s="14"/>
      <c r="WLC2396" s="14"/>
      <c r="WLD2396" s="14"/>
      <c r="WLE2396" s="14"/>
      <c r="WLF2396" s="14"/>
      <c r="WLG2396" s="14"/>
      <c r="WLH2396" s="14"/>
      <c r="WLI2396" s="14"/>
      <c r="WLJ2396" s="14"/>
      <c r="WLK2396" s="14"/>
      <c r="WLL2396" s="14"/>
      <c r="WLM2396" s="14"/>
      <c r="WLN2396" s="14"/>
      <c r="WLO2396" s="14"/>
      <c r="WLP2396" s="14"/>
      <c r="WLQ2396" s="14"/>
      <c r="WLR2396" s="14"/>
      <c r="WLS2396" s="14"/>
      <c r="WLT2396" s="14"/>
      <c r="WLU2396" s="14"/>
      <c r="WLV2396" s="14"/>
      <c r="WLW2396" s="14"/>
      <c r="WLX2396" s="14"/>
      <c r="WLY2396" s="14"/>
      <c r="WLZ2396" s="14"/>
      <c r="WMA2396" s="14"/>
      <c r="WMB2396" s="14"/>
      <c r="WMC2396" s="14"/>
      <c r="WMD2396" s="14"/>
      <c r="WME2396" s="14"/>
      <c r="WMF2396" s="14"/>
      <c r="WMG2396" s="14"/>
      <c r="WMH2396" s="14"/>
      <c r="WMI2396" s="14"/>
      <c r="WMJ2396" s="14"/>
      <c r="WMK2396" s="14"/>
      <c r="WML2396" s="14"/>
      <c r="WMM2396" s="14"/>
      <c r="WMN2396" s="14"/>
      <c r="WMO2396" s="14"/>
      <c r="WMP2396" s="14"/>
      <c r="WMQ2396" s="14"/>
      <c r="WMR2396" s="14"/>
      <c r="WMS2396" s="14"/>
      <c r="WMT2396" s="14"/>
      <c r="WMU2396" s="14"/>
      <c r="WMV2396" s="14"/>
      <c r="WMW2396" s="14"/>
      <c r="WMX2396" s="14"/>
      <c r="WMY2396" s="14"/>
      <c r="WMZ2396" s="14"/>
      <c r="WNA2396" s="14"/>
      <c r="WNB2396" s="14"/>
      <c r="WNC2396" s="14"/>
      <c r="WND2396" s="14"/>
      <c r="WNE2396" s="14"/>
      <c r="WNF2396" s="14"/>
      <c r="WNG2396" s="14"/>
      <c r="WNH2396" s="14"/>
      <c r="WNI2396" s="14"/>
      <c r="WNJ2396" s="14"/>
      <c r="WNK2396" s="14"/>
      <c r="WNL2396" s="14"/>
      <c r="WNM2396" s="14"/>
      <c r="WNN2396" s="14"/>
      <c r="WNO2396" s="14"/>
      <c r="WNP2396" s="14"/>
      <c r="WNQ2396" s="14"/>
      <c r="WNR2396" s="14"/>
      <c r="WNS2396" s="14"/>
      <c r="WNT2396" s="14"/>
      <c r="WNU2396" s="14"/>
      <c r="WNV2396" s="14"/>
      <c r="WNW2396" s="14"/>
      <c r="WNX2396" s="14"/>
      <c r="WNY2396" s="14"/>
      <c r="WNZ2396" s="14"/>
      <c r="WOA2396" s="14"/>
      <c r="WOB2396" s="14"/>
      <c r="WOC2396" s="14"/>
      <c r="WOD2396" s="14"/>
      <c r="WOE2396" s="14"/>
      <c r="WOF2396" s="14"/>
      <c r="WOG2396" s="14"/>
      <c r="WOH2396" s="14"/>
      <c r="WOI2396" s="14"/>
      <c r="WOJ2396" s="14"/>
      <c r="WOK2396" s="14"/>
      <c r="WOL2396" s="14"/>
      <c r="WOM2396" s="14"/>
      <c r="WON2396" s="14"/>
      <c r="WOO2396" s="14"/>
      <c r="WOP2396" s="14"/>
      <c r="WOQ2396" s="14"/>
      <c r="WOR2396" s="14"/>
      <c r="WOS2396" s="14"/>
      <c r="WOT2396" s="14"/>
      <c r="WOU2396" s="14"/>
      <c r="WOV2396" s="14"/>
      <c r="WOW2396" s="14"/>
      <c r="WOX2396" s="14"/>
      <c r="WOY2396" s="14"/>
      <c r="WOZ2396" s="14"/>
      <c r="WPA2396" s="14"/>
      <c r="WPB2396" s="14"/>
      <c r="WPC2396" s="14"/>
      <c r="WPD2396" s="14"/>
      <c r="WPE2396" s="14"/>
      <c r="WPF2396" s="14"/>
      <c r="WPG2396" s="14"/>
      <c r="WPH2396" s="14"/>
      <c r="WPI2396" s="14"/>
      <c r="WPJ2396" s="14"/>
      <c r="WPK2396" s="14"/>
      <c r="WPL2396" s="14"/>
      <c r="WPM2396" s="14"/>
      <c r="WPN2396" s="14"/>
      <c r="WPO2396" s="14"/>
      <c r="WPP2396" s="14"/>
      <c r="WPQ2396" s="14"/>
      <c r="WPR2396" s="14"/>
      <c r="WPS2396" s="14"/>
      <c r="WPT2396" s="14"/>
      <c r="WPU2396" s="14"/>
      <c r="WPV2396" s="14"/>
      <c r="WPW2396" s="14"/>
      <c r="WPX2396" s="14"/>
      <c r="WPY2396" s="14"/>
      <c r="WPZ2396" s="14"/>
      <c r="WQA2396" s="14"/>
      <c r="WQB2396" s="14"/>
      <c r="WQC2396" s="14"/>
      <c r="WQD2396" s="14"/>
      <c r="WQE2396" s="14"/>
      <c r="WQF2396" s="14"/>
      <c r="WQG2396" s="14"/>
      <c r="WQH2396" s="14"/>
      <c r="WQI2396" s="14"/>
      <c r="WQJ2396" s="14"/>
      <c r="WQK2396" s="14"/>
      <c r="WQL2396" s="14"/>
      <c r="WQM2396" s="14"/>
      <c r="WQN2396" s="14"/>
      <c r="WQO2396" s="14"/>
      <c r="WQP2396" s="14"/>
      <c r="WQQ2396" s="14"/>
      <c r="WQR2396" s="14"/>
      <c r="WQS2396" s="14"/>
      <c r="WQT2396" s="14"/>
      <c r="WQU2396" s="14"/>
      <c r="WQV2396" s="14"/>
      <c r="WQW2396" s="14"/>
      <c r="WQX2396" s="14"/>
      <c r="WQY2396" s="14"/>
      <c r="WQZ2396" s="14"/>
      <c r="WRA2396" s="14"/>
      <c r="WRB2396" s="14"/>
      <c r="WRC2396" s="14"/>
      <c r="WRD2396" s="14"/>
      <c r="WRE2396" s="14"/>
      <c r="WRF2396" s="14"/>
      <c r="WRG2396" s="14"/>
      <c r="WRH2396" s="14"/>
      <c r="WRI2396" s="14"/>
      <c r="WRJ2396" s="14"/>
      <c r="WRK2396" s="14"/>
      <c r="WRL2396" s="14"/>
      <c r="WRM2396" s="14"/>
      <c r="WRN2396" s="14"/>
      <c r="WRO2396" s="14"/>
      <c r="WRP2396" s="14"/>
      <c r="WRQ2396" s="14"/>
      <c r="WRR2396" s="14"/>
      <c r="WRS2396" s="14"/>
      <c r="WRT2396" s="14"/>
      <c r="WRU2396" s="14"/>
      <c r="WRV2396" s="14"/>
      <c r="WRW2396" s="14"/>
      <c r="WRX2396" s="14"/>
      <c r="WRY2396" s="14"/>
      <c r="WRZ2396" s="14"/>
      <c r="WSA2396" s="14"/>
      <c r="WSB2396" s="14"/>
      <c r="WSC2396" s="14"/>
      <c r="WSD2396" s="14"/>
      <c r="WSE2396" s="14"/>
      <c r="WSF2396" s="14"/>
      <c r="WSG2396" s="14"/>
      <c r="WSH2396" s="14"/>
      <c r="WSI2396" s="14"/>
      <c r="WSJ2396" s="14"/>
      <c r="WSK2396" s="14"/>
      <c r="WSL2396" s="14"/>
      <c r="WSM2396" s="14"/>
      <c r="WSN2396" s="14"/>
      <c r="WSO2396" s="14"/>
      <c r="WSP2396" s="14"/>
      <c r="WSQ2396" s="14"/>
      <c r="WSR2396" s="14"/>
      <c r="WSS2396" s="14"/>
      <c r="WST2396" s="14"/>
      <c r="WSU2396" s="14"/>
      <c r="WSV2396" s="14"/>
      <c r="WSW2396" s="14"/>
      <c r="WSX2396" s="14"/>
      <c r="WSY2396" s="14"/>
      <c r="WSZ2396" s="14"/>
      <c r="WTA2396" s="14"/>
      <c r="WTB2396" s="14"/>
      <c r="WTC2396" s="14"/>
      <c r="WTD2396" s="14"/>
      <c r="WTE2396" s="14"/>
      <c r="WTF2396" s="14"/>
      <c r="WTG2396" s="14"/>
      <c r="WTH2396" s="14"/>
      <c r="WTI2396" s="14"/>
      <c r="WTJ2396" s="14"/>
      <c r="WTK2396" s="14"/>
      <c r="WTL2396" s="14"/>
      <c r="WTM2396" s="14"/>
      <c r="WTN2396" s="14"/>
      <c r="WTO2396" s="14"/>
      <c r="WTP2396" s="14"/>
      <c r="WTQ2396" s="14"/>
      <c r="WTR2396" s="14"/>
      <c r="WTS2396" s="14"/>
      <c r="WTT2396" s="14"/>
      <c r="WTU2396" s="14"/>
      <c r="WTV2396" s="14"/>
      <c r="WTW2396" s="14"/>
      <c r="WTX2396" s="14"/>
      <c r="WTY2396" s="14"/>
      <c r="WTZ2396" s="14"/>
      <c r="WUA2396" s="14"/>
      <c r="WUB2396" s="14"/>
      <c r="WUC2396" s="14"/>
      <c r="WUD2396" s="14"/>
      <c r="WUE2396" s="14"/>
      <c r="WUF2396" s="14"/>
      <c r="WUG2396" s="14"/>
      <c r="WUH2396" s="14"/>
      <c r="WUI2396" s="14"/>
      <c r="WUJ2396" s="14"/>
      <c r="WUK2396" s="14"/>
      <c r="WUL2396" s="14"/>
      <c r="WUM2396" s="14"/>
      <c r="WUN2396" s="14"/>
      <c r="WUO2396" s="14"/>
      <c r="WUP2396" s="14"/>
      <c r="WUQ2396" s="14"/>
      <c r="WUR2396" s="14"/>
      <c r="WUS2396" s="14"/>
      <c r="WUT2396" s="14"/>
      <c r="WUU2396" s="14"/>
      <c r="WUV2396" s="14"/>
      <c r="WUW2396" s="14"/>
      <c r="WUX2396" s="14"/>
      <c r="WUY2396" s="14"/>
      <c r="WUZ2396" s="14"/>
      <c r="WVA2396" s="14"/>
      <c r="WVB2396" s="14"/>
      <c r="WVC2396" s="14"/>
      <c r="WVD2396" s="14"/>
      <c r="WVE2396" s="14"/>
      <c r="WVF2396" s="14"/>
      <c r="WVG2396" s="14"/>
      <c r="WVH2396" s="14"/>
      <c r="WVI2396" s="14"/>
      <c r="WVJ2396" s="14"/>
      <c r="WVK2396" s="14"/>
      <c r="WVL2396" s="14"/>
      <c r="WVM2396" s="14"/>
      <c r="WVN2396" s="14"/>
      <c r="WVO2396" s="14"/>
      <c r="WVP2396" s="14"/>
      <c r="WVQ2396" s="14"/>
      <c r="WVR2396" s="14"/>
      <c r="WVS2396" s="14"/>
      <c r="WVT2396" s="14"/>
      <c r="WVU2396" s="14"/>
      <c r="WVV2396" s="14"/>
      <c r="WVW2396" s="14"/>
      <c r="WVX2396" s="14"/>
      <c r="WVY2396" s="14"/>
      <c r="WVZ2396" s="14"/>
      <c r="WWA2396" s="14"/>
      <c r="WWB2396" s="14"/>
      <c r="WWC2396" s="14"/>
      <c r="WWD2396" s="14"/>
      <c r="WWE2396" s="14"/>
      <c r="WWF2396" s="14"/>
      <c r="WWG2396" s="14"/>
      <c r="WWH2396" s="14"/>
      <c r="WWI2396" s="14"/>
      <c r="WWJ2396" s="14"/>
      <c r="WWK2396" s="14"/>
      <c r="WWL2396" s="14"/>
      <c r="WWM2396" s="14"/>
      <c r="WWN2396" s="14"/>
      <c r="WWO2396" s="14"/>
      <c r="WWP2396" s="14"/>
      <c r="WWQ2396" s="14"/>
      <c r="WWR2396" s="14"/>
      <c r="WWS2396" s="14"/>
      <c r="WWT2396" s="14"/>
      <c r="WWU2396" s="14"/>
      <c r="WWV2396" s="14"/>
      <c r="WWW2396" s="14"/>
      <c r="WWX2396" s="14"/>
      <c r="WWY2396" s="14"/>
      <c r="WWZ2396" s="14"/>
      <c r="WXA2396" s="14"/>
      <c r="WXB2396" s="14"/>
      <c r="WXC2396" s="14"/>
      <c r="WXD2396" s="14"/>
      <c r="WXE2396" s="14"/>
      <c r="WXF2396" s="14"/>
      <c r="WXG2396" s="14"/>
      <c r="WXH2396" s="14"/>
      <c r="WXI2396" s="14"/>
      <c r="WXJ2396" s="14"/>
      <c r="WXK2396" s="14"/>
      <c r="WXL2396" s="14"/>
      <c r="WXM2396" s="14"/>
      <c r="WXN2396" s="14"/>
      <c r="WXO2396" s="14"/>
      <c r="WXP2396" s="14"/>
      <c r="WXQ2396" s="14"/>
      <c r="WXR2396" s="14"/>
      <c r="WXS2396" s="14"/>
      <c r="WXT2396" s="14"/>
      <c r="WXU2396" s="14"/>
      <c r="WXV2396" s="14"/>
      <c r="WXW2396" s="14"/>
      <c r="WXX2396" s="14"/>
      <c r="WXY2396" s="14"/>
      <c r="WXZ2396" s="14"/>
      <c r="WYA2396" s="14"/>
      <c r="WYB2396" s="14"/>
      <c r="WYC2396" s="14"/>
      <c r="WYD2396" s="14"/>
      <c r="WYE2396" s="14"/>
      <c r="WYF2396" s="14"/>
      <c r="WYG2396" s="14"/>
      <c r="WYH2396" s="14"/>
      <c r="WYI2396" s="14"/>
      <c r="WYJ2396" s="14"/>
      <c r="WYK2396" s="14"/>
      <c r="WYL2396" s="14"/>
      <c r="WYM2396" s="14"/>
      <c r="WYN2396" s="14"/>
      <c r="WYO2396" s="14"/>
      <c r="WYP2396" s="14"/>
      <c r="WYQ2396" s="14"/>
      <c r="WYR2396" s="14"/>
      <c r="WYS2396" s="14"/>
      <c r="WYT2396" s="14"/>
      <c r="WYU2396" s="14"/>
      <c r="WYV2396" s="14"/>
      <c r="WYW2396" s="14"/>
      <c r="WYX2396" s="14"/>
      <c r="WYY2396" s="14"/>
      <c r="WYZ2396" s="14"/>
      <c r="WZA2396" s="14"/>
      <c r="WZB2396" s="14"/>
      <c r="WZC2396" s="14"/>
      <c r="WZD2396" s="14"/>
      <c r="WZE2396" s="14"/>
      <c r="WZF2396" s="14"/>
      <c r="WZG2396" s="14"/>
      <c r="WZH2396" s="14"/>
      <c r="WZI2396" s="14"/>
      <c r="WZJ2396" s="14"/>
      <c r="WZK2396" s="14"/>
      <c r="WZL2396" s="14"/>
      <c r="WZM2396" s="14"/>
      <c r="WZN2396" s="14"/>
      <c r="WZO2396" s="14"/>
      <c r="WZP2396" s="14"/>
      <c r="WZQ2396" s="14"/>
      <c r="WZR2396" s="14"/>
      <c r="WZS2396" s="14"/>
      <c r="WZT2396" s="14"/>
      <c r="WZU2396" s="14"/>
      <c r="WZV2396" s="14"/>
      <c r="WZW2396" s="14"/>
      <c r="WZX2396" s="14"/>
      <c r="WZY2396" s="14"/>
      <c r="WZZ2396" s="14"/>
      <c r="XAA2396" s="14"/>
      <c r="XAB2396" s="14"/>
      <c r="XAC2396" s="14"/>
      <c r="XAD2396" s="14"/>
      <c r="XAE2396" s="14"/>
      <c r="XAF2396" s="14"/>
      <c r="XAG2396" s="14"/>
      <c r="XAH2396" s="14"/>
      <c r="XAI2396" s="14"/>
      <c r="XAJ2396" s="14"/>
      <c r="XAK2396" s="14"/>
      <c r="XAL2396" s="14"/>
      <c r="XAM2396" s="14"/>
      <c r="XAN2396" s="14"/>
      <c r="XAO2396" s="14"/>
      <c r="XAP2396" s="14"/>
      <c r="XAQ2396" s="14"/>
      <c r="XAR2396" s="14"/>
      <c r="XAS2396" s="14"/>
      <c r="XAT2396" s="14"/>
      <c r="XAU2396" s="14"/>
      <c r="XAV2396" s="14"/>
      <c r="XAW2396" s="14"/>
      <c r="XAX2396" s="14"/>
      <c r="XAY2396" s="14"/>
      <c r="XAZ2396" s="14"/>
      <c r="XBA2396" s="14"/>
      <c r="XBB2396" s="14"/>
      <c r="XBC2396" s="14"/>
      <c r="XBD2396" s="14"/>
      <c r="XBE2396" s="14"/>
      <c r="XBF2396" s="14"/>
      <c r="XBG2396" s="14"/>
      <c r="XBH2396" s="14"/>
      <c r="XBI2396" s="14"/>
      <c r="XBJ2396" s="14"/>
      <c r="XBK2396" s="14"/>
      <c r="XBL2396" s="14"/>
      <c r="XBM2396" s="14"/>
      <c r="XBN2396" s="14"/>
      <c r="XBO2396" s="14"/>
      <c r="XBP2396" s="14"/>
      <c r="XBQ2396" s="14"/>
      <c r="XBR2396" s="14"/>
      <c r="XBS2396" s="14"/>
      <c r="XBT2396" s="14"/>
      <c r="XBU2396" s="14"/>
      <c r="XBV2396" s="14"/>
      <c r="XBW2396" s="14"/>
      <c r="XBX2396" s="14"/>
      <c r="XBY2396" s="14"/>
      <c r="XBZ2396" s="14"/>
      <c r="XCA2396" s="14"/>
      <c r="XCB2396" s="14"/>
      <c r="XCC2396" s="14"/>
      <c r="XCD2396" s="14"/>
      <c r="XCE2396" s="14"/>
      <c r="XCF2396" s="14"/>
      <c r="XCG2396" s="14"/>
      <c r="XCH2396" s="14"/>
      <c r="XCI2396" s="14"/>
      <c r="XCJ2396" s="14"/>
      <c r="XCK2396" s="14"/>
      <c r="XCL2396" s="14"/>
      <c r="XCM2396" s="14"/>
      <c r="XCN2396" s="14"/>
      <c r="XCO2396" s="14"/>
      <c r="XCP2396" s="14"/>
      <c r="XCQ2396" s="14"/>
      <c r="XCR2396" s="14"/>
      <c r="XCS2396" s="14"/>
      <c r="XCT2396" s="14"/>
      <c r="XCU2396" s="14"/>
      <c r="XCV2396" s="14"/>
      <c r="XCW2396" s="14"/>
      <c r="XCX2396" s="14"/>
      <c r="XCY2396" s="14"/>
      <c r="XCZ2396" s="14"/>
      <c r="XDA2396" s="14"/>
      <c r="XDB2396" s="14"/>
      <c r="XDC2396" s="14"/>
      <c r="XDD2396" s="14"/>
      <c r="XDE2396" s="14"/>
      <c r="XDF2396" s="14"/>
      <c r="XDG2396" s="14"/>
      <c r="XDH2396" s="14"/>
      <c r="XDI2396" s="14"/>
      <c r="XDJ2396" s="14"/>
      <c r="XDK2396" s="14"/>
      <c r="XDL2396" s="14"/>
      <c r="XDM2396" s="14"/>
      <c r="XDN2396" s="14"/>
      <c r="XDO2396" s="14"/>
      <c r="XDP2396" s="14"/>
      <c r="XDQ2396" s="14"/>
      <c r="XDR2396" s="14"/>
      <c r="XDS2396" s="14"/>
      <c r="XDT2396" s="14"/>
      <c r="XDU2396" s="14"/>
      <c r="XDV2396" s="14"/>
      <c r="XDW2396" s="14"/>
      <c r="XDX2396" s="14"/>
      <c r="XDY2396" s="14"/>
      <c r="XDZ2396" s="14"/>
      <c r="XEA2396" s="14"/>
      <c r="XEB2396" s="14"/>
      <c r="XEC2396" s="14"/>
      <c r="XED2396" s="14"/>
      <c r="XEE2396" s="14"/>
      <c r="XEF2396" s="14"/>
      <c r="XEG2396" s="14"/>
      <c r="XEH2396" s="14"/>
      <c r="XEI2396" s="14"/>
      <c r="XEJ2396" s="14"/>
      <c r="XEK2396" s="14"/>
      <c r="XEL2396" s="14"/>
      <c r="XEM2396" s="14"/>
      <c r="XEN2396" s="14"/>
      <c r="XEO2396" s="14"/>
      <c r="XEP2396" s="14"/>
      <c r="XEQ2396" s="14"/>
      <c r="XER2396" s="14"/>
      <c r="XES2396" s="14"/>
      <c r="XET2396" s="14"/>
      <c r="XEU2396" s="14"/>
      <c r="XEV2396" s="14"/>
      <c r="XEW2396" s="14"/>
      <c r="XEX2396" s="14"/>
      <c r="XEY2396" s="14"/>
      <c r="XEZ2396" s="14"/>
      <c r="XFA2396" s="14"/>
    </row>
    <row r="2397" spans="1:16381" ht="23.25" hidden="1" customHeight="1" x14ac:dyDescent="0.25">
      <c r="A2397" s="68" t="s">
        <v>5473</v>
      </c>
      <c r="B2397" s="181">
        <v>5065</v>
      </c>
      <c r="C2397" s="168" t="s">
        <v>3176</v>
      </c>
      <c r="D2397" s="68">
        <v>2007</v>
      </c>
      <c r="E2397" s="108" t="s">
        <v>2932</v>
      </c>
      <c r="F2397" s="68" t="s">
        <v>2934</v>
      </c>
      <c r="G2397" s="25">
        <v>5</v>
      </c>
      <c r="H2397" s="25">
        <v>3</v>
      </c>
      <c r="I2397" s="329">
        <v>5944.8</v>
      </c>
      <c r="J2397" s="329">
        <v>3807</v>
      </c>
      <c r="K2397" s="329">
        <v>3807</v>
      </c>
      <c r="L2397" s="12">
        <v>108</v>
      </c>
      <c r="M2397" s="137">
        <f t="shared" si="545"/>
        <v>312500</v>
      </c>
      <c r="N2397" s="137"/>
      <c r="O2397" s="135"/>
      <c r="P2397" s="137"/>
      <c r="Q2397" s="137">
        <f t="shared" si="546"/>
        <v>312500</v>
      </c>
      <c r="R2397" s="137"/>
      <c r="S2397" s="30"/>
      <c r="T2397" s="137"/>
      <c r="U2397" s="137"/>
      <c r="V2397" s="137"/>
      <c r="W2397" s="137"/>
      <c r="X2397" s="137"/>
      <c r="Y2397" s="137"/>
      <c r="Z2397" s="137"/>
      <c r="AA2397" s="137"/>
      <c r="AB2397" s="137"/>
      <c r="AC2397" s="137"/>
      <c r="AD2397" s="137"/>
      <c r="AE2397" s="137">
        <v>312500</v>
      </c>
      <c r="AF2397" s="137"/>
      <c r="AG2397" s="337">
        <v>2025</v>
      </c>
      <c r="AH2397" s="166" t="s">
        <v>3083</v>
      </c>
      <c r="AI2397" s="166"/>
      <c r="AJ2397" s="134">
        <f t="shared" ca="1" si="543"/>
        <v>2291</v>
      </c>
      <c r="AK2397" s="35" t="s">
        <v>153</v>
      </c>
      <c r="AL2397" s="134" t="str">
        <f t="shared" ca="1" si="544"/>
        <v>2291.</v>
      </c>
      <c r="AM2397" s="140"/>
      <c r="AN2397" s="35"/>
      <c r="AO2397" s="193"/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/>
      <c r="BA2397" s="14"/>
      <c r="BB2397" s="14"/>
      <c r="BC2397" s="14"/>
      <c r="BD2397" s="14"/>
      <c r="BE2397" s="14"/>
      <c r="BF2397" s="14"/>
      <c r="BG2397" s="14"/>
      <c r="BH2397" s="14"/>
      <c r="BI2397" s="14"/>
      <c r="BJ2397" s="14"/>
      <c r="BK2397" s="14"/>
      <c r="BL2397" s="14"/>
      <c r="BM2397" s="14"/>
      <c r="BN2397" s="14"/>
      <c r="BO2397" s="14"/>
      <c r="BP2397" s="14"/>
      <c r="BQ2397" s="14"/>
      <c r="BR2397" s="14"/>
      <c r="BS2397" s="14"/>
      <c r="BT2397" s="14"/>
      <c r="BU2397" s="14"/>
      <c r="BV2397" s="14"/>
      <c r="BW2397" s="14"/>
      <c r="BX2397" s="14"/>
      <c r="BY2397" s="14"/>
      <c r="BZ2397" s="14"/>
      <c r="CA2397" s="14"/>
      <c r="CB2397" s="14"/>
      <c r="CC2397" s="14"/>
      <c r="CD2397" s="14"/>
      <c r="CE2397" s="14"/>
      <c r="CF2397" s="14"/>
      <c r="CG2397" s="14"/>
      <c r="CH2397" s="14"/>
      <c r="CI2397" s="14"/>
      <c r="CJ2397" s="14"/>
      <c r="CK2397" s="14"/>
      <c r="CL2397" s="14"/>
      <c r="CM2397" s="14"/>
      <c r="CN2397" s="14"/>
      <c r="CO2397" s="14"/>
      <c r="CP2397" s="14"/>
      <c r="CQ2397" s="14"/>
      <c r="CR2397" s="14"/>
      <c r="CS2397" s="14"/>
      <c r="CT2397" s="14"/>
      <c r="CU2397" s="14"/>
      <c r="CV2397" s="14"/>
      <c r="CW2397" s="14"/>
      <c r="CX2397" s="14"/>
      <c r="CY2397" s="14"/>
      <c r="CZ2397" s="14"/>
      <c r="DA2397" s="14"/>
      <c r="DB2397" s="14"/>
      <c r="DC2397" s="14"/>
      <c r="DD2397" s="14"/>
      <c r="DE2397" s="14"/>
      <c r="DF2397" s="14"/>
      <c r="DG2397" s="14"/>
      <c r="DH2397" s="14"/>
      <c r="DI2397" s="14"/>
      <c r="DJ2397" s="14"/>
      <c r="DK2397" s="14"/>
      <c r="DL2397" s="14"/>
      <c r="DM2397" s="14"/>
      <c r="DN2397" s="14"/>
      <c r="DO2397" s="14"/>
      <c r="DP2397" s="14"/>
      <c r="DQ2397" s="14"/>
      <c r="DR2397" s="14"/>
      <c r="DS2397" s="14"/>
      <c r="DT2397" s="14"/>
      <c r="DU2397" s="14"/>
      <c r="DV2397" s="14"/>
      <c r="DW2397" s="14"/>
      <c r="DX2397" s="14"/>
      <c r="DY2397" s="14"/>
      <c r="DZ2397" s="14"/>
      <c r="EA2397" s="14"/>
      <c r="EB2397" s="14"/>
      <c r="EC2397" s="14"/>
      <c r="ED2397" s="14"/>
      <c r="EE2397" s="14"/>
      <c r="EF2397" s="14"/>
      <c r="EG2397" s="14"/>
      <c r="EH2397" s="14"/>
      <c r="EI2397" s="14"/>
      <c r="EJ2397" s="14"/>
      <c r="EK2397" s="14"/>
      <c r="EL2397" s="14"/>
      <c r="EM2397" s="14"/>
      <c r="EN2397" s="14"/>
      <c r="EO2397" s="14"/>
      <c r="EP2397" s="14"/>
      <c r="EQ2397" s="14"/>
      <c r="ER2397" s="14"/>
      <c r="ES2397" s="14"/>
      <c r="ET2397" s="14"/>
      <c r="EU2397" s="14"/>
      <c r="EV2397" s="14"/>
      <c r="EW2397" s="14"/>
      <c r="EX2397" s="14"/>
      <c r="EY2397" s="14"/>
      <c r="EZ2397" s="14"/>
      <c r="FA2397" s="14"/>
      <c r="FB2397" s="14"/>
      <c r="FC2397" s="14"/>
      <c r="FD2397" s="14"/>
      <c r="FE2397" s="14"/>
      <c r="FF2397" s="14"/>
      <c r="FG2397" s="14"/>
      <c r="FH2397" s="14"/>
      <c r="FI2397" s="14"/>
      <c r="FJ2397" s="14"/>
      <c r="FK2397" s="14"/>
      <c r="FL2397" s="14"/>
      <c r="FM2397" s="14"/>
      <c r="FN2397" s="14"/>
      <c r="FO2397" s="14"/>
      <c r="FP2397" s="14"/>
      <c r="FQ2397" s="14"/>
      <c r="FR2397" s="14"/>
      <c r="FS2397" s="14"/>
      <c r="FT2397" s="14"/>
      <c r="FU2397" s="14"/>
      <c r="FV2397" s="14"/>
      <c r="FW2397" s="14"/>
      <c r="FX2397" s="14"/>
      <c r="FY2397" s="14"/>
      <c r="FZ2397" s="14"/>
      <c r="GA2397" s="14"/>
      <c r="GB2397" s="14"/>
      <c r="GC2397" s="14"/>
      <c r="GD2397" s="14"/>
      <c r="GE2397" s="14"/>
      <c r="GF2397" s="14"/>
      <c r="GG2397" s="14"/>
      <c r="GH2397" s="14"/>
      <c r="GI2397" s="14"/>
      <c r="GJ2397" s="14"/>
      <c r="GK2397" s="14"/>
      <c r="GL2397" s="14"/>
      <c r="GM2397" s="14"/>
      <c r="GN2397" s="14"/>
      <c r="GO2397" s="14"/>
      <c r="GP2397" s="14"/>
      <c r="GQ2397" s="14"/>
      <c r="GR2397" s="14"/>
      <c r="GS2397" s="14"/>
      <c r="GT2397" s="14"/>
      <c r="GU2397" s="14"/>
      <c r="GV2397" s="14"/>
      <c r="GW2397" s="14"/>
      <c r="GX2397" s="14"/>
      <c r="GY2397" s="14"/>
      <c r="GZ2397" s="14"/>
      <c r="HA2397" s="14"/>
      <c r="HB2397" s="14"/>
      <c r="HC2397" s="14"/>
      <c r="HD2397" s="14"/>
      <c r="HE2397" s="14"/>
      <c r="HF2397" s="14"/>
      <c r="HG2397" s="14"/>
      <c r="HH2397" s="14"/>
      <c r="HI2397" s="14"/>
      <c r="HJ2397" s="14"/>
      <c r="HK2397" s="14"/>
      <c r="HL2397" s="14"/>
      <c r="HM2397" s="14"/>
      <c r="HN2397" s="14"/>
      <c r="HO2397" s="14"/>
      <c r="HP2397" s="14"/>
      <c r="HQ2397" s="14"/>
      <c r="HR2397" s="14"/>
      <c r="HS2397" s="14"/>
      <c r="HT2397" s="14"/>
      <c r="HU2397" s="14"/>
      <c r="HV2397" s="14"/>
      <c r="HW2397" s="14"/>
      <c r="HX2397" s="14"/>
      <c r="HY2397" s="14"/>
      <c r="HZ2397" s="14"/>
      <c r="IA2397" s="14"/>
      <c r="IB2397" s="14"/>
      <c r="IC2397" s="14"/>
      <c r="ID2397" s="14"/>
      <c r="IE2397" s="14"/>
      <c r="IF2397" s="14"/>
      <c r="IG2397" s="14"/>
      <c r="IH2397" s="14"/>
      <c r="II2397" s="14"/>
      <c r="IJ2397" s="14"/>
      <c r="IK2397" s="14"/>
      <c r="IL2397" s="14"/>
      <c r="IM2397" s="14"/>
      <c r="IN2397" s="14"/>
      <c r="IO2397" s="14"/>
      <c r="IP2397" s="14"/>
      <c r="IQ2397" s="14"/>
      <c r="IR2397" s="14"/>
      <c r="IS2397" s="14"/>
      <c r="IT2397" s="14"/>
      <c r="IU2397" s="14"/>
      <c r="IV2397" s="14"/>
      <c r="IW2397" s="14"/>
      <c r="IX2397" s="14"/>
      <c r="IY2397" s="14"/>
      <c r="IZ2397" s="14"/>
      <c r="JA2397" s="14"/>
      <c r="JB2397" s="14"/>
      <c r="JC2397" s="14"/>
      <c r="JD2397" s="14"/>
      <c r="JE2397" s="14"/>
      <c r="JF2397" s="14"/>
      <c r="JG2397" s="14"/>
      <c r="JH2397" s="14"/>
      <c r="JI2397" s="14"/>
      <c r="JJ2397" s="14"/>
      <c r="JK2397" s="14"/>
      <c r="JL2397" s="14"/>
      <c r="JM2397" s="14"/>
      <c r="JN2397" s="14"/>
      <c r="JO2397" s="14"/>
      <c r="JP2397" s="14"/>
      <c r="JQ2397" s="14"/>
      <c r="JR2397" s="14"/>
      <c r="JS2397" s="14"/>
      <c r="JT2397" s="14"/>
      <c r="JU2397" s="14"/>
      <c r="JV2397" s="14"/>
      <c r="JW2397" s="14"/>
      <c r="JX2397" s="14"/>
      <c r="JY2397" s="14"/>
      <c r="JZ2397" s="14"/>
      <c r="KA2397" s="14"/>
      <c r="KB2397" s="14"/>
      <c r="KC2397" s="14"/>
      <c r="KD2397" s="14"/>
      <c r="KE2397" s="14"/>
      <c r="KF2397" s="14"/>
      <c r="KG2397" s="14"/>
      <c r="KH2397" s="14"/>
      <c r="KI2397" s="14"/>
      <c r="KJ2397" s="14"/>
      <c r="KK2397" s="14"/>
      <c r="KL2397" s="14"/>
      <c r="KM2397" s="14"/>
      <c r="KN2397" s="14"/>
      <c r="KO2397" s="14"/>
      <c r="KP2397" s="14"/>
      <c r="KQ2397" s="14"/>
      <c r="KR2397" s="14"/>
      <c r="KS2397" s="14"/>
      <c r="KT2397" s="14"/>
      <c r="KU2397" s="14"/>
      <c r="KV2397" s="14"/>
      <c r="KW2397" s="14"/>
      <c r="KX2397" s="14"/>
      <c r="KY2397" s="14"/>
      <c r="KZ2397" s="14"/>
      <c r="LA2397" s="14"/>
      <c r="LB2397" s="14"/>
      <c r="LC2397" s="14"/>
      <c r="LD2397" s="14"/>
      <c r="LE2397" s="14"/>
      <c r="LF2397" s="14"/>
      <c r="LG2397" s="14"/>
      <c r="LH2397" s="14"/>
      <c r="LI2397" s="14"/>
      <c r="LJ2397" s="14"/>
      <c r="LK2397" s="14"/>
      <c r="LL2397" s="14"/>
      <c r="LM2397" s="14"/>
      <c r="LN2397" s="14"/>
      <c r="LO2397" s="14"/>
      <c r="LP2397" s="14"/>
      <c r="LQ2397" s="14"/>
      <c r="LR2397" s="14"/>
      <c r="LS2397" s="14"/>
      <c r="LT2397" s="14"/>
      <c r="LU2397" s="14"/>
      <c r="LV2397" s="14"/>
      <c r="LW2397" s="14"/>
      <c r="LX2397" s="14"/>
      <c r="LY2397" s="14"/>
      <c r="LZ2397" s="14"/>
      <c r="MA2397" s="14"/>
      <c r="MB2397" s="14"/>
      <c r="MC2397" s="14"/>
      <c r="MD2397" s="14"/>
      <c r="ME2397" s="14"/>
      <c r="MF2397" s="14"/>
      <c r="MG2397" s="14"/>
      <c r="MH2397" s="14"/>
      <c r="MI2397" s="14"/>
      <c r="MJ2397" s="14"/>
      <c r="MK2397" s="14"/>
      <c r="ML2397" s="14"/>
      <c r="MM2397" s="14"/>
      <c r="MN2397" s="14"/>
      <c r="MO2397" s="14"/>
      <c r="MP2397" s="14"/>
      <c r="MQ2397" s="14"/>
      <c r="MR2397" s="14"/>
      <c r="MS2397" s="14"/>
      <c r="MT2397" s="14"/>
      <c r="MU2397" s="14"/>
      <c r="MV2397" s="14"/>
      <c r="MW2397" s="14"/>
      <c r="MX2397" s="14"/>
      <c r="MY2397" s="14"/>
      <c r="MZ2397" s="14"/>
      <c r="NA2397" s="14"/>
      <c r="NB2397" s="14"/>
      <c r="NC2397" s="14"/>
      <c r="ND2397" s="14"/>
      <c r="NE2397" s="14"/>
      <c r="NF2397" s="14"/>
      <c r="NG2397" s="14"/>
      <c r="NH2397" s="14"/>
      <c r="NI2397" s="14"/>
      <c r="NJ2397" s="14"/>
      <c r="NK2397" s="14"/>
      <c r="NL2397" s="14"/>
      <c r="NM2397" s="14"/>
      <c r="NN2397" s="14"/>
      <c r="NO2397" s="14"/>
      <c r="NP2397" s="14"/>
      <c r="NQ2397" s="14"/>
      <c r="NR2397" s="14"/>
      <c r="NS2397" s="14"/>
      <c r="NT2397" s="14"/>
      <c r="NU2397" s="14"/>
      <c r="NV2397" s="14"/>
      <c r="NW2397" s="14"/>
      <c r="NX2397" s="14"/>
      <c r="NY2397" s="14"/>
      <c r="NZ2397" s="14"/>
      <c r="OA2397" s="14"/>
      <c r="OB2397" s="14"/>
      <c r="OC2397" s="14"/>
      <c r="OD2397" s="14"/>
      <c r="OE2397" s="14"/>
      <c r="OF2397" s="14"/>
      <c r="OG2397" s="14"/>
      <c r="OH2397" s="14"/>
      <c r="OI2397" s="14"/>
      <c r="OJ2397" s="14"/>
      <c r="OK2397" s="14"/>
      <c r="OL2397" s="14"/>
      <c r="OM2397" s="14"/>
      <c r="ON2397" s="14"/>
      <c r="OO2397" s="14"/>
      <c r="OP2397" s="14"/>
      <c r="OQ2397" s="14"/>
      <c r="OR2397" s="14"/>
      <c r="OS2397" s="14"/>
      <c r="OT2397" s="14"/>
      <c r="OU2397" s="14"/>
      <c r="OV2397" s="14"/>
      <c r="OW2397" s="14"/>
      <c r="OX2397" s="14"/>
      <c r="OY2397" s="14"/>
      <c r="OZ2397" s="14"/>
      <c r="PA2397" s="14"/>
      <c r="PB2397" s="14"/>
      <c r="PC2397" s="14"/>
      <c r="PD2397" s="14"/>
      <c r="PE2397" s="14"/>
      <c r="PF2397" s="14"/>
      <c r="PG2397" s="14"/>
      <c r="PH2397" s="14"/>
      <c r="PI2397" s="14"/>
      <c r="PJ2397" s="14"/>
      <c r="PK2397" s="14"/>
      <c r="PL2397" s="14"/>
      <c r="PM2397" s="14"/>
      <c r="PN2397" s="14"/>
      <c r="PO2397" s="14"/>
      <c r="PP2397" s="14"/>
      <c r="PQ2397" s="14"/>
      <c r="PR2397" s="14"/>
      <c r="PS2397" s="14"/>
      <c r="PT2397" s="14"/>
      <c r="PU2397" s="14"/>
      <c r="PV2397" s="14"/>
      <c r="PW2397" s="14"/>
      <c r="PX2397" s="14"/>
      <c r="PY2397" s="14"/>
      <c r="PZ2397" s="14"/>
      <c r="QA2397" s="14"/>
      <c r="QB2397" s="14"/>
      <c r="QC2397" s="14"/>
      <c r="QD2397" s="14"/>
      <c r="QE2397" s="14"/>
      <c r="QF2397" s="14"/>
      <c r="QG2397" s="14"/>
      <c r="QH2397" s="14"/>
      <c r="QI2397" s="14"/>
      <c r="QJ2397" s="14"/>
      <c r="QK2397" s="14"/>
      <c r="QL2397" s="14"/>
      <c r="QM2397" s="14"/>
      <c r="QN2397" s="14"/>
      <c r="QO2397" s="14"/>
      <c r="QP2397" s="14"/>
      <c r="QQ2397" s="14"/>
      <c r="QR2397" s="14"/>
      <c r="QS2397" s="14"/>
      <c r="QT2397" s="14"/>
      <c r="QU2397" s="14"/>
      <c r="QV2397" s="14"/>
      <c r="QW2397" s="14"/>
      <c r="QX2397" s="14"/>
      <c r="QY2397" s="14"/>
      <c r="QZ2397" s="14"/>
      <c r="RA2397" s="14"/>
      <c r="RB2397" s="14"/>
      <c r="RC2397" s="14"/>
      <c r="RD2397" s="14"/>
      <c r="RE2397" s="14"/>
      <c r="RF2397" s="14"/>
      <c r="RG2397" s="14"/>
      <c r="RH2397" s="14"/>
      <c r="RI2397" s="14"/>
      <c r="RJ2397" s="14"/>
      <c r="RK2397" s="14"/>
      <c r="RL2397" s="14"/>
      <c r="RM2397" s="14"/>
      <c r="RN2397" s="14"/>
      <c r="RO2397" s="14"/>
      <c r="RP2397" s="14"/>
      <c r="RQ2397" s="14"/>
      <c r="RR2397" s="14"/>
      <c r="RS2397" s="14"/>
      <c r="RT2397" s="14"/>
      <c r="RU2397" s="14"/>
      <c r="RV2397" s="14"/>
      <c r="RW2397" s="14"/>
      <c r="RX2397" s="14"/>
      <c r="RY2397" s="14"/>
      <c r="RZ2397" s="14"/>
      <c r="SA2397" s="14"/>
      <c r="SB2397" s="14"/>
      <c r="SC2397" s="14"/>
      <c r="SD2397" s="14"/>
      <c r="SE2397" s="14"/>
      <c r="SF2397" s="14"/>
      <c r="SG2397" s="14"/>
      <c r="SH2397" s="14"/>
      <c r="SI2397" s="14"/>
      <c r="SJ2397" s="14"/>
      <c r="SK2397" s="14"/>
      <c r="SL2397" s="14"/>
      <c r="SM2397" s="14"/>
      <c r="SN2397" s="14"/>
      <c r="SO2397" s="14"/>
      <c r="SP2397" s="14"/>
      <c r="SQ2397" s="14"/>
      <c r="SR2397" s="14"/>
      <c r="SS2397" s="14"/>
      <c r="ST2397" s="14"/>
      <c r="SU2397" s="14"/>
      <c r="SV2397" s="14"/>
      <c r="SW2397" s="14"/>
      <c r="SX2397" s="14"/>
      <c r="SY2397" s="14"/>
      <c r="SZ2397" s="14"/>
      <c r="TA2397" s="14"/>
      <c r="TB2397" s="14"/>
      <c r="TC2397" s="14"/>
      <c r="TD2397" s="14"/>
      <c r="TE2397" s="14"/>
      <c r="TF2397" s="14"/>
      <c r="TG2397" s="14"/>
      <c r="TH2397" s="14"/>
      <c r="TI2397" s="14"/>
      <c r="TJ2397" s="14"/>
      <c r="TK2397" s="14"/>
      <c r="TL2397" s="14"/>
      <c r="TM2397" s="14"/>
      <c r="TN2397" s="14"/>
      <c r="TO2397" s="14"/>
      <c r="TP2397" s="14"/>
      <c r="TQ2397" s="14"/>
      <c r="TR2397" s="14"/>
      <c r="TS2397" s="14"/>
      <c r="TT2397" s="14"/>
      <c r="TU2397" s="14"/>
      <c r="TV2397" s="14"/>
      <c r="TW2397" s="14"/>
      <c r="TX2397" s="14"/>
      <c r="TY2397" s="14"/>
      <c r="TZ2397" s="14"/>
      <c r="UA2397" s="14"/>
      <c r="UB2397" s="14"/>
      <c r="UC2397" s="14"/>
      <c r="UD2397" s="14"/>
      <c r="UE2397" s="14"/>
      <c r="UF2397" s="14"/>
      <c r="UG2397" s="14"/>
      <c r="UH2397" s="14"/>
      <c r="UI2397" s="14"/>
      <c r="UJ2397" s="14"/>
      <c r="UK2397" s="14"/>
      <c r="UL2397" s="14"/>
      <c r="UM2397" s="14"/>
      <c r="UN2397" s="14"/>
      <c r="UO2397" s="14"/>
      <c r="UP2397" s="14"/>
      <c r="UQ2397" s="14"/>
      <c r="UR2397" s="14"/>
      <c r="US2397" s="14"/>
      <c r="UT2397" s="14"/>
      <c r="UU2397" s="14"/>
      <c r="UV2397" s="14"/>
      <c r="UW2397" s="14"/>
      <c r="UX2397" s="14"/>
      <c r="UY2397" s="14"/>
      <c r="UZ2397" s="14"/>
      <c r="VA2397" s="14"/>
      <c r="VB2397" s="14"/>
      <c r="VC2397" s="14"/>
      <c r="VD2397" s="14"/>
      <c r="VE2397" s="14"/>
      <c r="VF2397" s="14"/>
      <c r="VG2397" s="14"/>
      <c r="VH2397" s="14"/>
      <c r="VI2397" s="14"/>
      <c r="VJ2397" s="14"/>
      <c r="VK2397" s="14"/>
      <c r="VL2397" s="14"/>
      <c r="VM2397" s="14"/>
      <c r="VN2397" s="14"/>
      <c r="VO2397" s="14"/>
      <c r="VP2397" s="14"/>
      <c r="VQ2397" s="14"/>
      <c r="VR2397" s="14"/>
      <c r="VS2397" s="14"/>
      <c r="VT2397" s="14"/>
      <c r="VU2397" s="14"/>
      <c r="VV2397" s="14"/>
      <c r="VW2397" s="14"/>
      <c r="VX2397" s="14"/>
      <c r="VY2397" s="14"/>
      <c r="VZ2397" s="14"/>
      <c r="WA2397" s="14"/>
      <c r="WB2397" s="14"/>
      <c r="WC2397" s="14"/>
      <c r="WD2397" s="14"/>
      <c r="WE2397" s="14"/>
      <c r="WF2397" s="14"/>
      <c r="WG2397" s="14"/>
      <c r="WH2397" s="14"/>
      <c r="WI2397" s="14"/>
      <c r="WJ2397" s="14"/>
      <c r="WK2397" s="14"/>
      <c r="WL2397" s="14"/>
      <c r="WM2397" s="14"/>
      <c r="WN2397" s="14"/>
      <c r="WO2397" s="14"/>
      <c r="WP2397" s="14"/>
      <c r="WQ2397" s="14"/>
      <c r="WR2397" s="14"/>
      <c r="WS2397" s="14"/>
      <c r="WT2397" s="14"/>
      <c r="WU2397" s="14"/>
      <c r="WV2397" s="14"/>
      <c r="WW2397" s="14"/>
      <c r="WX2397" s="14"/>
      <c r="WY2397" s="14"/>
      <c r="WZ2397" s="14"/>
      <c r="XA2397" s="14"/>
      <c r="XB2397" s="14"/>
      <c r="XC2397" s="14"/>
      <c r="XD2397" s="14"/>
      <c r="XE2397" s="14"/>
      <c r="XF2397" s="14"/>
      <c r="XG2397" s="14"/>
      <c r="XH2397" s="14"/>
      <c r="XI2397" s="14"/>
      <c r="XJ2397" s="14"/>
      <c r="XK2397" s="14"/>
      <c r="XL2397" s="14"/>
      <c r="XM2397" s="14"/>
      <c r="XN2397" s="14"/>
      <c r="XO2397" s="14"/>
      <c r="XP2397" s="14"/>
      <c r="XQ2397" s="14"/>
      <c r="XR2397" s="14"/>
      <c r="XS2397" s="14"/>
      <c r="XT2397" s="14"/>
      <c r="XU2397" s="14"/>
      <c r="XV2397" s="14"/>
      <c r="XW2397" s="14"/>
      <c r="XX2397" s="14"/>
      <c r="XY2397" s="14"/>
      <c r="XZ2397" s="14"/>
      <c r="YA2397" s="14"/>
      <c r="YB2397" s="14"/>
      <c r="YC2397" s="14"/>
      <c r="YD2397" s="14"/>
      <c r="YE2397" s="14"/>
      <c r="YF2397" s="14"/>
      <c r="YG2397" s="14"/>
      <c r="YH2397" s="14"/>
      <c r="YI2397" s="14"/>
      <c r="YJ2397" s="14"/>
      <c r="YK2397" s="14"/>
      <c r="YL2397" s="14"/>
      <c r="YM2397" s="14"/>
      <c r="YN2397" s="14"/>
      <c r="YO2397" s="14"/>
      <c r="YP2397" s="14"/>
      <c r="YQ2397" s="14"/>
      <c r="YR2397" s="14"/>
      <c r="YS2397" s="14"/>
      <c r="YT2397" s="14"/>
      <c r="YU2397" s="14"/>
      <c r="YV2397" s="14"/>
      <c r="YW2397" s="14"/>
      <c r="YX2397" s="14"/>
      <c r="YY2397" s="14"/>
      <c r="YZ2397" s="14"/>
      <c r="ZA2397" s="14"/>
      <c r="ZB2397" s="14"/>
      <c r="ZC2397" s="14"/>
      <c r="ZD2397" s="14"/>
      <c r="ZE2397" s="14"/>
      <c r="ZF2397" s="14"/>
      <c r="ZG2397" s="14"/>
      <c r="ZH2397" s="14"/>
      <c r="ZI2397" s="14"/>
      <c r="ZJ2397" s="14"/>
      <c r="ZK2397" s="14"/>
      <c r="ZL2397" s="14"/>
      <c r="ZM2397" s="14"/>
      <c r="ZN2397" s="14"/>
      <c r="ZO2397" s="14"/>
      <c r="ZP2397" s="14"/>
      <c r="ZQ2397" s="14"/>
      <c r="ZR2397" s="14"/>
      <c r="ZS2397" s="14"/>
      <c r="ZT2397" s="14"/>
      <c r="ZU2397" s="14"/>
      <c r="ZV2397" s="14"/>
      <c r="ZW2397" s="14"/>
      <c r="ZX2397" s="14"/>
      <c r="ZY2397" s="14"/>
      <c r="ZZ2397" s="14"/>
      <c r="AAA2397" s="14"/>
      <c r="AAB2397" s="14"/>
      <c r="AAC2397" s="14"/>
      <c r="AAD2397" s="14"/>
      <c r="AAE2397" s="14"/>
      <c r="AAF2397" s="14"/>
      <c r="AAG2397" s="14"/>
      <c r="AAH2397" s="14"/>
      <c r="AAI2397" s="14"/>
      <c r="AAJ2397" s="14"/>
      <c r="AAK2397" s="14"/>
      <c r="AAL2397" s="14"/>
      <c r="AAM2397" s="14"/>
      <c r="AAN2397" s="14"/>
      <c r="AAO2397" s="14"/>
      <c r="AAP2397" s="14"/>
      <c r="AAQ2397" s="14"/>
      <c r="AAR2397" s="14"/>
      <c r="AAS2397" s="14"/>
      <c r="AAT2397" s="14"/>
      <c r="AAU2397" s="14"/>
      <c r="AAV2397" s="14"/>
      <c r="AAW2397" s="14"/>
      <c r="AAX2397" s="14"/>
      <c r="AAY2397" s="14"/>
      <c r="AAZ2397" s="14"/>
      <c r="ABA2397" s="14"/>
      <c r="ABB2397" s="14"/>
      <c r="ABC2397" s="14"/>
      <c r="ABD2397" s="14"/>
      <c r="ABE2397" s="14"/>
      <c r="ABF2397" s="14"/>
      <c r="ABG2397" s="14"/>
      <c r="ABH2397" s="14"/>
      <c r="ABI2397" s="14"/>
      <c r="ABJ2397" s="14"/>
      <c r="ABK2397" s="14"/>
      <c r="ABL2397" s="14"/>
      <c r="ABM2397" s="14"/>
      <c r="ABN2397" s="14"/>
      <c r="ABO2397" s="14"/>
      <c r="ABP2397" s="14"/>
      <c r="ABQ2397" s="14"/>
      <c r="ABR2397" s="14"/>
      <c r="ABS2397" s="14"/>
      <c r="ABT2397" s="14"/>
      <c r="ABU2397" s="14"/>
      <c r="ABV2397" s="14"/>
      <c r="ABW2397" s="14"/>
      <c r="ABX2397" s="14"/>
      <c r="ABY2397" s="14"/>
      <c r="ABZ2397" s="14"/>
      <c r="ACA2397" s="14"/>
      <c r="ACB2397" s="14"/>
      <c r="ACC2397" s="14"/>
      <c r="ACD2397" s="14"/>
      <c r="ACE2397" s="14"/>
      <c r="ACF2397" s="14"/>
      <c r="ACG2397" s="14"/>
      <c r="ACH2397" s="14"/>
      <c r="ACI2397" s="14"/>
      <c r="ACJ2397" s="14"/>
      <c r="ACK2397" s="14"/>
      <c r="ACL2397" s="14"/>
      <c r="ACM2397" s="14"/>
      <c r="ACN2397" s="14"/>
      <c r="ACO2397" s="14"/>
      <c r="ACP2397" s="14"/>
      <c r="ACQ2397" s="14"/>
      <c r="ACR2397" s="14"/>
      <c r="ACS2397" s="14"/>
      <c r="ACT2397" s="14"/>
      <c r="ACU2397" s="14"/>
      <c r="ACV2397" s="14"/>
      <c r="ACW2397" s="14"/>
      <c r="ACX2397" s="14"/>
      <c r="ACY2397" s="14"/>
      <c r="ACZ2397" s="14"/>
      <c r="ADA2397" s="14"/>
      <c r="ADB2397" s="14"/>
      <c r="ADC2397" s="14"/>
      <c r="ADD2397" s="14"/>
      <c r="ADE2397" s="14"/>
      <c r="ADF2397" s="14"/>
      <c r="ADG2397" s="14"/>
      <c r="ADH2397" s="14"/>
      <c r="ADI2397" s="14"/>
      <c r="ADJ2397" s="14"/>
      <c r="ADK2397" s="14"/>
      <c r="ADL2397" s="14"/>
      <c r="ADM2397" s="14"/>
      <c r="ADN2397" s="14"/>
      <c r="ADO2397" s="14"/>
      <c r="ADP2397" s="14"/>
      <c r="ADQ2397" s="14"/>
      <c r="ADR2397" s="14"/>
      <c r="ADS2397" s="14"/>
      <c r="ADT2397" s="14"/>
      <c r="ADU2397" s="14"/>
      <c r="ADV2397" s="14"/>
      <c r="ADW2397" s="14"/>
      <c r="ADX2397" s="14"/>
      <c r="ADY2397" s="14"/>
      <c r="ADZ2397" s="14"/>
      <c r="AEA2397" s="14"/>
      <c r="AEB2397" s="14"/>
      <c r="AEC2397" s="14"/>
      <c r="AED2397" s="14"/>
      <c r="AEE2397" s="14"/>
      <c r="AEF2397" s="14"/>
      <c r="AEG2397" s="14"/>
      <c r="AEH2397" s="14"/>
      <c r="AEI2397" s="14"/>
      <c r="AEJ2397" s="14"/>
      <c r="AEK2397" s="14"/>
      <c r="AEL2397" s="14"/>
      <c r="AEM2397" s="14"/>
      <c r="AEN2397" s="14"/>
      <c r="AEO2397" s="14"/>
      <c r="AEP2397" s="14"/>
      <c r="AEQ2397" s="14"/>
      <c r="AER2397" s="14"/>
      <c r="AES2397" s="14"/>
      <c r="AET2397" s="14"/>
      <c r="AEU2397" s="14"/>
      <c r="AEV2397" s="14"/>
      <c r="AEW2397" s="14"/>
      <c r="AEX2397" s="14"/>
      <c r="AEY2397" s="14"/>
      <c r="AEZ2397" s="14"/>
      <c r="AFA2397" s="14"/>
      <c r="AFB2397" s="14"/>
      <c r="AFC2397" s="14"/>
      <c r="AFD2397" s="14"/>
      <c r="AFE2397" s="14"/>
      <c r="AFF2397" s="14"/>
      <c r="AFG2397" s="14"/>
      <c r="AFH2397" s="14"/>
      <c r="AFI2397" s="14"/>
      <c r="AFJ2397" s="14"/>
      <c r="AFK2397" s="14"/>
      <c r="AFL2397" s="14"/>
      <c r="AFM2397" s="14"/>
      <c r="AFN2397" s="14"/>
      <c r="AFO2397" s="14"/>
      <c r="AFP2397" s="14"/>
      <c r="AFQ2397" s="14"/>
      <c r="AFR2397" s="14"/>
      <c r="AFS2397" s="14"/>
      <c r="AFT2397" s="14"/>
      <c r="AFU2397" s="14"/>
      <c r="AFV2397" s="14"/>
      <c r="AFW2397" s="14"/>
      <c r="AFX2397" s="14"/>
      <c r="AFY2397" s="14"/>
      <c r="AFZ2397" s="14"/>
      <c r="AGA2397" s="14"/>
      <c r="AGB2397" s="14"/>
      <c r="AGC2397" s="14"/>
      <c r="AGD2397" s="14"/>
      <c r="AGE2397" s="14"/>
      <c r="AGF2397" s="14"/>
      <c r="AGG2397" s="14"/>
      <c r="AGH2397" s="14"/>
      <c r="AGI2397" s="14"/>
      <c r="AGJ2397" s="14"/>
      <c r="AGK2397" s="14"/>
      <c r="AGL2397" s="14"/>
      <c r="AGM2397" s="14"/>
      <c r="AGN2397" s="14"/>
      <c r="AGO2397" s="14"/>
      <c r="AGP2397" s="14"/>
      <c r="AGQ2397" s="14"/>
      <c r="AGR2397" s="14"/>
      <c r="AGS2397" s="14"/>
      <c r="AGT2397" s="14"/>
      <c r="AGU2397" s="14"/>
      <c r="AGV2397" s="14"/>
      <c r="AGW2397" s="14"/>
      <c r="AGX2397" s="14"/>
      <c r="AGY2397" s="14"/>
      <c r="AGZ2397" s="14"/>
      <c r="AHA2397" s="14"/>
      <c r="AHB2397" s="14"/>
      <c r="AHC2397" s="14"/>
      <c r="AHD2397" s="14"/>
      <c r="AHE2397" s="14"/>
      <c r="AHF2397" s="14"/>
      <c r="AHG2397" s="14"/>
      <c r="AHH2397" s="14"/>
      <c r="AHI2397" s="14"/>
      <c r="AHJ2397" s="14"/>
      <c r="AHK2397" s="14"/>
      <c r="AHL2397" s="14"/>
      <c r="AHM2397" s="14"/>
      <c r="AHN2397" s="14"/>
      <c r="AHO2397" s="14"/>
      <c r="AHP2397" s="14"/>
      <c r="AHQ2397" s="14"/>
      <c r="AHR2397" s="14"/>
      <c r="AHS2397" s="14"/>
      <c r="AHT2397" s="14"/>
      <c r="AHU2397" s="14"/>
      <c r="AHV2397" s="14"/>
      <c r="AHW2397" s="14"/>
      <c r="AHX2397" s="14"/>
      <c r="AHY2397" s="14"/>
      <c r="AHZ2397" s="14"/>
      <c r="AIA2397" s="14"/>
      <c r="AIB2397" s="14"/>
      <c r="AIC2397" s="14"/>
      <c r="AID2397" s="14"/>
      <c r="AIE2397" s="14"/>
      <c r="AIF2397" s="14"/>
      <c r="AIG2397" s="14"/>
      <c r="AIH2397" s="14"/>
      <c r="AII2397" s="14"/>
      <c r="AIJ2397" s="14"/>
      <c r="AIK2397" s="14"/>
      <c r="AIL2397" s="14"/>
      <c r="AIM2397" s="14"/>
      <c r="AIN2397" s="14"/>
      <c r="AIO2397" s="14"/>
      <c r="AIP2397" s="14"/>
      <c r="AIQ2397" s="14"/>
      <c r="AIR2397" s="14"/>
      <c r="AIS2397" s="14"/>
      <c r="AIT2397" s="14"/>
      <c r="AIU2397" s="14"/>
      <c r="AIV2397" s="14"/>
      <c r="AIW2397" s="14"/>
      <c r="AIX2397" s="14"/>
      <c r="AIY2397" s="14"/>
      <c r="AIZ2397" s="14"/>
      <c r="AJA2397" s="14"/>
      <c r="AJB2397" s="14"/>
      <c r="AJC2397" s="14"/>
      <c r="AJD2397" s="14"/>
      <c r="AJE2397" s="14"/>
      <c r="AJF2397" s="14"/>
      <c r="AJG2397" s="14"/>
      <c r="AJH2397" s="14"/>
      <c r="AJI2397" s="14"/>
      <c r="AJJ2397" s="14"/>
      <c r="AJK2397" s="14"/>
      <c r="AJL2397" s="14"/>
      <c r="AJM2397" s="14"/>
      <c r="AJN2397" s="14"/>
      <c r="AJO2397" s="14"/>
      <c r="AJP2397" s="14"/>
      <c r="AJQ2397" s="14"/>
      <c r="AJR2397" s="14"/>
      <c r="AJS2397" s="14"/>
      <c r="AJT2397" s="14"/>
      <c r="AJU2397" s="14"/>
      <c r="AJV2397" s="14"/>
      <c r="AJW2397" s="14"/>
      <c r="AJX2397" s="14"/>
      <c r="AJY2397" s="14"/>
      <c r="AJZ2397" s="14"/>
      <c r="AKA2397" s="14"/>
      <c r="AKB2397" s="14"/>
      <c r="AKC2397" s="14"/>
      <c r="AKD2397" s="14"/>
      <c r="AKE2397" s="14"/>
      <c r="AKF2397" s="14"/>
      <c r="AKG2397" s="14"/>
      <c r="AKH2397" s="14"/>
      <c r="AKI2397" s="14"/>
      <c r="AKJ2397" s="14"/>
      <c r="AKK2397" s="14"/>
      <c r="AKL2397" s="14"/>
      <c r="AKM2397" s="14"/>
      <c r="AKN2397" s="14"/>
      <c r="AKO2397" s="14"/>
      <c r="AKP2397" s="14"/>
      <c r="AKQ2397" s="14"/>
      <c r="AKR2397" s="14"/>
      <c r="AKS2397" s="14"/>
      <c r="AKT2397" s="14"/>
      <c r="AKU2397" s="14"/>
      <c r="AKV2397" s="14"/>
      <c r="AKW2397" s="14"/>
      <c r="AKX2397" s="14"/>
      <c r="AKY2397" s="14"/>
      <c r="AKZ2397" s="14"/>
      <c r="ALA2397" s="14"/>
      <c r="ALB2397" s="14"/>
      <c r="ALC2397" s="14"/>
      <c r="ALD2397" s="14"/>
      <c r="ALE2397" s="14"/>
      <c r="ALF2397" s="14"/>
      <c r="ALG2397" s="14"/>
      <c r="ALH2397" s="14"/>
      <c r="ALI2397" s="14"/>
      <c r="ALJ2397" s="14"/>
      <c r="ALK2397" s="14"/>
      <c r="ALL2397" s="14"/>
      <c r="ALM2397" s="14"/>
      <c r="ALN2397" s="14"/>
      <c r="ALO2397" s="14"/>
      <c r="ALP2397" s="14"/>
      <c r="ALQ2397" s="14"/>
      <c r="ALR2397" s="14"/>
      <c r="ALS2397" s="14"/>
      <c r="ALT2397" s="14"/>
      <c r="ALU2397" s="14"/>
      <c r="ALV2397" s="14"/>
      <c r="ALW2397" s="14"/>
      <c r="ALX2397" s="14"/>
      <c r="ALY2397" s="14"/>
      <c r="ALZ2397" s="14"/>
      <c r="AMA2397" s="14"/>
      <c r="AMB2397" s="14"/>
      <c r="AMC2397" s="14"/>
      <c r="AMD2397" s="14"/>
      <c r="AME2397" s="14"/>
      <c r="AMF2397" s="14"/>
      <c r="AMG2397" s="14"/>
      <c r="AMH2397" s="14"/>
      <c r="AMI2397" s="14"/>
      <c r="AMJ2397" s="14"/>
      <c r="AMK2397" s="14"/>
      <c r="AML2397" s="14"/>
      <c r="AMM2397" s="14"/>
      <c r="AMN2397" s="14"/>
      <c r="AMO2397" s="14"/>
      <c r="AMP2397" s="14"/>
      <c r="AMQ2397" s="14"/>
      <c r="AMR2397" s="14"/>
      <c r="AMS2397" s="14"/>
      <c r="AMT2397" s="14"/>
      <c r="AMU2397" s="14"/>
      <c r="AMV2397" s="14"/>
      <c r="AMW2397" s="14"/>
      <c r="AMX2397" s="14"/>
      <c r="AMY2397" s="14"/>
      <c r="AMZ2397" s="14"/>
      <c r="ANA2397" s="14"/>
      <c r="ANB2397" s="14"/>
      <c r="ANC2397" s="14"/>
      <c r="AND2397" s="14"/>
      <c r="ANE2397" s="14"/>
      <c r="ANF2397" s="14"/>
      <c r="ANG2397" s="14"/>
      <c r="ANH2397" s="14"/>
      <c r="ANI2397" s="14"/>
      <c r="ANJ2397" s="14"/>
      <c r="ANK2397" s="14"/>
      <c r="ANL2397" s="14"/>
      <c r="ANM2397" s="14"/>
      <c r="ANN2397" s="14"/>
      <c r="ANO2397" s="14"/>
      <c r="ANP2397" s="14"/>
      <c r="ANQ2397" s="14"/>
      <c r="ANR2397" s="14"/>
      <c r="ANS2397" s="14"/>
      <c r="ANT2397" s="14"/>
      <c r="ANU2397" s="14"/>
      <c r="ANV2397" s="14"/>
      <c r="ANW2397" s="14"/>
      <c r="ANX2397" s="14"/>
      <c r="ANY2397" s="14"/>
      <c r="ANZ2397" s="14"/>
      <c r="AOA2397" s="14"/>
      <c r="AOB2397" s="14"/>
      <c r="AOC2397" s="14"/>
      <c r="AOD2397" s="14"/>
      <c r="AOE2397" s="14"/>
      <c r="AOF2397" s="14"/>
      <c r="AOG2397" s="14"/>
      <c r="AOH2397" s="14"/>
      <c r="AOI2397" s="14"/>
      <c r="AOJ2397" s="14"/>
      <c r="AOK2397" s="14"/>
      <c r="AOL2397" s="14"/>
      <c r="AOM2397" s="14"/>
      <c r="AON2397" s="14"/>
      <c r="AOO2397" s="14"/>
      <c r="AOP2397" s="14"/>
      <c r="AOQ2397" s="14"/>
      <c r="AOR2397" s="14"/>
      <c r="AOS2397" s="14"/>
      <c r="AOT2397" s="14"/>
      <c r="AOU2397" s="14"/>
      <c r="AOV2397" s="14"/>
      <c r="AOW2397" s="14"/>
      <c r="AOX2397" s="14"/>
      <c r="AOY2397" s="14"/>
      <c r="AOZ2397" s="14"/>
      <c r="APA2397" s="14"/>
      <c r="APB2397" s="14"/>
      <c r="APC2397" s="14"/>
      <c r="APD2397" s="14"/>
      <c r="APE2397" s="14"/>
      <c r="APF2397" s="14"/>
      <c r="APG2397" s="14"/>
      <c r="APH2397" s="14"/>
      <c r="API2397" s="14"/>
      <c r="APJ2397" s="14"/>
      <c r="APK2397" s="14"/>
      <c r="APL2397" s="14"/>
      <c r="APM2397" s="14"/>
      <c r="APN2397" s="14"/>
      <c r="APO2397" s="14"/>
      <c r="APP2397" s="14"/>
      <c r="APQ2397" s="14"/>
      <c r="APR2397" s="14"/>
      <c r="APS2397" s="14"/>
      <c r="APT2397" s="14"/>
      <c r="APU2397" s="14"/>
      <c r="APV2397" s="14"/>
      <c r="APW2397" s="14"/>
      <c r="APX2397" s="14"/>
      <c r="APY2397" s="14"/>
      <c r="APZ2397" s="14"/>
      <c r="AQA2397" s="14"/>
      <c r="AQB2397" s="14"/>
      <c r="AQC2397" s="14"/>
      <c r="AQD2397" s="14"/>
      <c r="AQE2397" s="14"/>
      <c r="AQF2397" s="14"/>
      <c r="AQG2397" s="14"/>
      <c r="AQH2397" s="14"/>
      <c r="AQI2397" s="14"/>
      <c r="AQJ2397" s="14"/>
      <c r="AQK2397" s="14"/>
      <c r="AQL2397" s="14"/>
      <c r="AQM2397" s="14"/>
      <c r="AQN2397" s="14"/>
      <c r="AQO2397" s="14"/>
      <c r="AQP2397" s="14"/>
      <c r="AQQ2397" s="14"/>
      <c r="AQR2397" s="14"/>
      <c r="AQS2397" s="14"/>
      <c r="AQT2397" s="14"/>
      <c r="AQU2397" s="14"/>
      <c r="AQV2397" s="14"/>
      <c r="AQW2397" s="14"/>
      <c r="AQX2397" s="14"/>
      <c r="AQY2397" s="14"/>
      <c r="AQZ2397" s="14"/>
      <c r="ARA2397" s="14"/>
      <c r="ARB2397" s="14"/>
      <c r="ARC2397" s="14"/>
      <c r="ARD2397" s="14"/>
      <c r="ARE2397" s="14"/>
      <c r="ARF2397" s="14"/>
      <c r="ARG2397" s="14"/>
      <c r="ARH2397" s="14"/>
      <c r="ARI2397" s="14"/>
      <c r="ARJ2397" s="14"/>
      <c r="ARK2397" s="14"/>
      <c r="ARL2397" s="14"/>
      <c r="ARM2397" s="14"/>
      <c r="ARN2397" s="14"/>
      <c r="ARO2397" s="14"/>
      <c r="ARP2397" s="14"/>
      <c r="ARQ2397" s="14"/>
      <c r="ARR2397" s="14"/>
      <c r="ARS2397" s="14"/>
      <c r="ART2397" s="14"/>
      <c r="ARU2397" s="14"/>
      <c r="ARV2397" s="14"/>
      <c r="ARW2397" s="14"/>
      <c r="ARX2397" s="14"/>
      <c r="ARY2397" s="14"/>
      <c r="ARZ2397" s="14"/>
      <c r="ASA2397" s="14"/>
      <c r="ASB2397" s="14"/>
      <c r="ASC2397" s="14"/>
      <c r="ASD2397" s="14"/>
      <c r="ASE2397" s="14"/>
      <c r="ASF2397" s="14"/>
      <c r="ASG2397" s="14"/>
      <c r="ASH2397" s="14"/>
      <c r="ASI2397" s="14"/>
      <c r="ASJ2397" s="14"/>
      <c r="ASK2397" s="14"/>
      <c r="ASL2397" s="14"/>
      <c r="ASM2397" s="14"/>
      <c r="ASN2397" s="14"/>
      <c r="ASO2397" s="14"/>
      <c r="ASP2397" s="14"/>
      <c r="ASQ2397" s="14"/>
      <c r="ASR2397" s="14"/>
      <c r="ASS2397" s="14"/>
      <c r="AST2397" s="14"/>
      <c r="ASU2397" s="14"/>
      <c r="ASV2397" s="14"/>
      <c r="ASW2397" s="14"/>
      <c r="ASX2397" s="14"/>
      <c r="ASY2397" s="14"/>
      <c r="ASZ2397" s="14"/>
      <c r="ATA2397" s="14"/>
      <c r="ATB2397" s="14"/>
      <c r="ATC2397" s="14"/>
      <c r="ATD2397" s="14"/>
      <c r="ATE2397" s="14"/>
      <c r="ATF2397" s="14"/>
      <c r="ATG2397" s="14"/>
      <c r="ATH2397" s="14"/>
      <c r="ATI2397" s="14"/>
      <c r="ATJ2397" s="14"/>
      <c r="ATK2397" s="14"/>
      <c r="ATL2397" s="14"/>
      <c r="ATM2397" s="14"/>
      <c r="ATN2397" s="14"/>
      <c r="ATO2397" s="14"/>
      <c r="ATP2397" s="14"/>
      <c r="ATQ2397" s="14"/>
      <c r="ATR2397" s="14"/>
      <c r="ATS2397" s="14"/>
      <c r="ATT2397" s="14"/>
      <c r="ATU2397" s="14"/>
      <c r="ATV2397" s="14"/>
      <c r="ATW2397" s="14"/>
      <c r="ATX2397" s="14"/>
      <c r="ATY2397" s="14"/>
      <c r="ATZ2397" s="14"/>
      <c r="AUA2397" s="14"/>
      <c r="AUB2397" s="14"/>
      <c r="AUC2397" s="14"/>
      <c r="AUD2397" s="14"/>
      <c r="AUE2397" s="14"/>
      <c r="AUF2397" s="14"/>
      <c r="AUG2397" s="14"/>
      <c r="AUH2397" s="14"/>
      <c r="AUI2397" s="14"/>
      <c r="AUJ2397" s="14"/>
      <c r="AUK2397" s="14"/>
      <c r="AUL2397" s="14"/>
      <c r="AUM2397" s="14"/>
      <c r="AUN2397" s="14"/>
      <c r="AUO2397" s="14"/>
      <c r="AUP2397" s="14"/>
      <c r="AUQ2397" s="14"/>
      <c r="AUR2397" s="14"/>
      <c r="AUS2397" s="14"/>
      <c r="AUT2397" s="14"/>
      <c r="AUU2397" s="14"/>
      <c r="AUV2397" s="14"/>
      <c r="AUW2397" s="14"/>
      <c r="AUX2397" s="14"/>
      <c r="AUY2397" s="14"/>
      <c r="AUZ2397" s="14"/>
      <c r="AVA2397" s="14"/>
      <c r="AVB2397" s="14"/>
      <c r="AVC2397" s="14"/>
      <c r="AVD2397" s="14"/>
      <c r="AVE2397" s="14"/>
      <c r="AVF2397" s="14"/>
      <c r="AVG2397" s="14"/>
      <c r="AVH2397" s="14"/>
      <c r="AVI2397" s="14"/>
      <c r="AVJ2397" s="14"/>
      <c r="AVK2397" s="14"/>
      <c r="AVL2397" s="14"/>
      <c r="AVM2397" s="14"/>
      <c r="AVN2397" s="14"/>
      <c r="AVO2397" s="14"/>
      <c r="AVP2397" s="14"/>
      <c r="AVQ2397" s="14"/>
      <c r="AVR2397" s="14"/>
      <c r="AVS2397" s="14"/>
      <c r="AVT2397" s="14"/>
      <c r="AVU2397" s="14"/>
      <c r="AVV2397" s="14"/>
      <c r="AVW2397" s="14"/>
      <c r="AVX2397" s="14"/>
      <c r="AVY2397" s="14"/>
      <c r="AVZ2397" s="14"/>
      <c r="AWA2397" s="14"/>
      <c r="AWB2397" s="14"/>
      <c r="AWC2397" s="14"/>
      <c r="AWD2397" s="14"/>
      <c r="AWE2397" s="14"/>
      <c r="AWF2397" s="14"/>
      <c r="AWG2397" s="14"/>
      <c r="AWH2397" s="14"/>
      <c r="AWI2397" s="14"/>
      <c r="AWJ2397" s="14"/>
      <c r="AWK2397" s="14"/>
      <c r="AWL2397" s="14"/>
      <c r="AWM2397" s="14"/>
      <c r="AWN2397" s="14"/>
      <c r="AWO2397" s="14"/>
      <c r="AWP2397" s="14"/>
      <c r="AWQ2397" s="14"/>
      <c r="AWR2397" s="14"/>
      <c r="AWS2397" s="14"/>
      <c r="AWT2397" s="14"/>
      <c r="AWU2397" s="14"/>
      <c r="AWV2397" s="14"/>
      <c r="AWW2397" s="14"/>
      <c r="AWX2397" s="14"/>
      <c r="AWY2397" s="14"/>
      <c r="AWZ2397" s="14"/>
      <c r="AXA2397" s="14"/>
      <c r="AXB2397" s="14"/>
      <c r="AXC2397" s="14"/>
      <c r="AXD2397" s="14"/>
      <c r="AXE2397" s="14"/>
      <c r="AXF2397" s="14"/>
      <c r="AXG2397" s="14"/>
      <c r="AXH2397" s="14"/>
      <c r="AXI2397" s="14"/>
      <c r="AXJ2397" s="14"/>
      <c r="AXK2397" s="14"/>
      <c r="AXL2397" s="14"/>
      <c r="AXM2397" s="14"/>
      <c r="AXN2397" s="14"/>
      <c r="AXO2397" s="14"/>
      <c r="AXP2397" s="14"/>
      <c r="AXQ2397" s="14"/>
      <c r="AXR2397" s="14"/>
      <c r="AXS2397" s="14"/>
      <c r="AXT2397" s="14"/>
      <c r="AXU2397" s="14"/>
      <c r="AXV2397" s="14"/>
      <c r="AXW2397" s="14"/>
      <c r="AXX2397" s="14"/>
      <c r="AXY2397" s="14"/>
      <c r="AXZ2397" s="14"/>
      <c r="AYA2397" s="14"/>
      <c r="AYB2397" s="14"/>
      <c r="AYC2397" s="14"/>
      <c r="AYD2397" s="14"/>
      <c r="AYE2397" s="14"/>
      <c r="AYF2397" s="14"/>
      <c r="AYG2397" s="14"/>
      <c r="AYH2397" s="14"/>
      <c r="AYI2397" s="14"/>
      <c r="AYJ2397" s="14"/>
      <c r="AYK2397" s="14"/>
      <c r="AYL2397" s="14"/>
      <c r="AYM2397" s="14"/>
      <c r="AYN2397" s="14"/>
      <c r="AYO2397" s="14"/>
      <c r="AYP2397" s="14"/>
      <c r="AYQ2397" s="14"/>
      <c r="AYR2397" s="14"/>
      <c r="AYS2397" s="14"/>
      <c r="AYT2397" s="14"/>
      <c r="AYU2397" s="14"/>
      <c r="AYV2397" s="14"/>
      <c r="AYW2397" s="14"/>
      <c r="AYX2397" s="14"/>
      <c r="AYY2397" s="14"/>
      <c r="AYZ2397" s="14"/>
      <c r="AZA2397" s="14"/>
      <c r="AZB2397" s="14"/>
      <c r="AZC2397" s="14"/>
      <c r="AZD2397" s="14"/>
      <c r="AZE2397" s="14"/>
      <c r="AZF2397" s="14"/>
      <c r="AZG2397" s="14"/>
      <c r="AZH2397" s="14"/>
      <c r="AZI2397" s="14"/>
      <c r="AZJ2397" s="14"/>
      <c r="AZK2397" s="14"/>
      <c r="AZL2397" s="14"/>
      <c r="AZM2397" s="14"/>
      <c r="AZN2397" s="14"/>
      <c r="AZO2397" s="14"/>
      <c r="AZP2397" s="14"/>
      <c r="AZQ2397" s="14"/>
      <c r="AZR2397" s="14"/>
      <c r="AZS2397" s="14"/>
      <c r="AZT2397" s="14"/>
      <c r="AZU2397" s="14"/>
      <c r="AZV2397" s="14"/>
      <c r="AZW2397" s="14"/>
      <c r="AZX2397" s="14"/>
      <c r="AZY2397" s="14"/>
      <c r="AZZ2397" s="14"/>
      <c r="BAA2397" s="14"/>
      <c r="BAB2397" s="14"/>
      <c r="BAC2397" s="14"/>
      <c r="BAD2397" s="14"/>
      <c r="BAE2397" s="14"/>
      <c r="BAF2397" s="14"/>
      <c r="BAG2397" s="14"/>
      <c r="BAH2397" s="14"/>
      <c r="BAI2397" s="14"/>
      <c r="BAJ2397" s="14"/>
      <c r="BAK2397" s="14"/>
      <c r="BAL2397" s="14"/>
      <c r="BAM2397" s="14"/>
      <c r="BAN2397" s="14"/>
      <c r="BAO2397" s="14"/>
      <c r="BAP2397" s="14"/>
      <c r="BAQ2397" s="14"/>
      <c r="BAR2397" s="14"/>
      <c r="BAS2397" s="14"/>
      <c r="BAT2397" s="14"/>
      <c r="BAU2397" s="14"/>
      <c r="BAV2397" s="14"/>
      <c r="BAW2397" s="14"/>
      <c r="BAX2397" s="14"/>
      <c r="BAY2397" s="14"/>
      <c r="BAZ2397" s="14"/>
      <c r="BBA2397" s="14"/>
      <c r="BBB2397" s="14"/>
      <c r="BBC2397" s="14"/>
      <c r="BBD2397" s="14"/>
      <c r="BBE2397" s="14"/>
      <c r="BBF2397" s="14"/>
      <c r="BBG2397" s="14"/>
      <c r="BBH2397" s="14"/>
      <c r="BBI2397" s="14"/>
      <c r="BBJ2397" s="14"/>
      <c r="BBK2397" s="14"/>
      <c r="BBL2397" s="14"/>
      <c r="BBM2397" s="14"/>
      <c r="BBN2397" s="14"/>
      <c r="BBO2397" s="14"/>
      <c r="BBP2397" s="14"/>
      <c r="BBQ2397" s="14"/>
      <c r="BBR2397" s="14"/>
      <c r="BBS2397" s="14"/>
      <c r="BBT2397" s="14"/>
      <c r="BBU2397" s="14"/>
      <c r="BBV2397" s="14"/>
      <c r="BBW2397" s="14"/>
      <c r="BBX2397" s="14"/>
      <c r="BBY2397" s="14"/>
      <c r="BBZ2397" s="14"/>
      <c r="BCA2397" s="14"/>
      <c r="BCB2397" s="14"/>
      <c r="BCC2397" s="14"/>
      <c r="BCD2397" s="14"/>
      <c r="BCE2397" s="14"/>
      <c r="BCF2397" s="14"/>
      <c r="BCG2397" s="14"/>
      <c r="BCH2397" s="14"/>
      <c r="BCI2397" s="14"/>
      <c r="BCJ2397" s="14"/>
      <c r="BCK2397" s="14"/>
      <c r="BCL2397" s="14"/>
      <c r="BCM2397" s="14"/>
      <c r="BCN2397" s="14"/>
      <c r="BCO2397" s="14"/>
      <c r="BCP2397" s="14"/>
      <c r="BCQ2397" s="14"/>
      <c r="BCR2397" s="14"/>
      <c r="BCS2397" s="14"/>
      <c r="BCT2397" s="14"/>
      <c r="BCU2397" s="14"/>
      <c r="BCV2397" s="14"/>
      <c r="BCW2397" s="14"/>
      <c r="BCX2397" s="14"/>
      <c r="BCY2397" s="14"/>
      <c r="BCZ2397" s="14"/>
      <c r="BDA2397" s="14"/>
      <c r="BDB2397" s="14"/>
      <c r="BDC2397" s="14"/>
      <c r="BDD2397" s="14"/>
      <c r="BDE2397" s="14"/>
      <c r="BDF2397" s="14"/>
      <c r="BDG2397" s="14"/>
      <c r="BDH2397" s="14"/>
      <c r="BDI2397" s="14"/>
      <c r="BDJ2397" s="14"/>
      <c r="BDK2397" s="14"/>
      <c r="BDL2397" s="14"/>
      <c r="BDM2397" s="14"/>
      <c r="BDN2397" s="14"/>
      <c r="BDO2397" s="14"/>
      <c r="BDP2397" s="14"/>
      <c r="BDQ2397" s="14"/>
      <c r="BDR2397" s="14"/>
      <c r="BDS2397" s="14"/>
      <c r="BDT2397" s="14"/>
      <c r="BDU2397" s="14"/>
      <c r="BDV2397" s="14"/>
      <c r="BDW2397" s="14"/>
      <c r="BDX2397" s="14"/>
      <c r="BDY2397" s="14"/>
      <c r="BDZ2397" s="14"/>
      <c r="BEA2397" s="14"/>
      <c r="BEB2397" s="14"/>
      <c r="BEC2397" s="14"/>
      <c r="BED2397" s="14"/>
      <c r="BEE2397" s="14"/>
      <c r="BEF2397" s="14"/>
      <c r="BEG2397" s="14"/>
      <c r="BEH2397" s="14"/>
      <c r="BEI2397" s="14"/>
      <c r="BEJ2397" s="14"/>
      <c r="BEK2397" s="14"/>
      <c r="BEL2397" s="14"/>
      <c r="BEM2397" s="14"/>
      <c r="BEN2397" s="14"/>
      <c r="BEO2397" s="14"/>
      <c r="BEP2397" s="14"/>
      <c r="BEQ2397" s="14"/>
      <c r="BER2397" s="14"/>
      <c r="BES2397" s="14"/>
      <c r="BET2397" s="14"/>
      <c r="BEU2397" s="14"/>
      <c r="BEV2397" s="14"/>
      <c r="BEW2397" s="14"/>
      <c r="BEX2397" s="14"/>
      <c r="BEY2397" s="14"/>
      <c r="BEZ2397" s="14"/>
      <c r="BFA2397" s="14"/>
      <c r="BFB2397" s="14"/>
      <c r="BFC2397" s="14"/>
      <c r="BFD2397" s="14"/>
      <c r="BFE2397" s="14"/>
      <c r="BFF2397" s="14"/>
      <c r="BFG2397" s="14"/>
      <c r="BFH2397" s="14"/>
      <c r="BFI2397" s="14"/>
      <c r="BFJ2397" s="14"/>
      <c r="BFK2397" s="14"/>
      <c r="BFL2397" s="14"/>
      <c r="BFM2397" s="14"/>
      <c r="BFN2397" s="14"/>
      <c r="BFO2397" s="14"/>
      <c r="BFP2397" s="14"/>
      <c r="BFQ2397" s="14"/>
      <c r="BFR2397" s="14"/>
      <c r="BFS2397" s="14"/>
      <c r="BFT2397" s="14"/>
      <c r="BFU2397" s="14"/>
      <c r="BFV2397" s="14"/>
      <c r="BFW2397" s="14"/>
      <c r="BFX2397" s="14"/>
      <c r="BFY2397" s="14"/>
      <c r="BFZ2397" s="14"/>
      <c r="BGA2397" s="14"/>
      <c r="BGB2397" s="14"/>
      <c r="BGC2397" s="14"/>
      <c r="BGD2397" s="14"/>
      <c r="BGE2397" s="14"/>
      <c r="BGF2397" s="14"/>
      <c r="BGG2397" s="14"/>
      <c r="BGH2397" s="14"/>
      <c r="BGI2397" s="14"/>
      <c r="BGJ2397" s="14"/>
      <c r="BGK2397" s="14"/>
      <c r="BGL2397" s="14"/>
      <c r="BGM2397" s="14"/>
      <c r="BGN2397" s="14"/>
      <c r="BGO2397" s="14"/>
      <c r="BGP2397" s="14"/>
      <c r="BGQ2397" s="14"/>
      <c r="BGR2397" s="14"/>
      <c r="BGS2397" s="14"/>
      <c r="BGT2397" s="14"/>
      <c r="BGU2397" s="14"/>
      <c r="BGV2397" s="14"/>
      <c r="BGW2397" s="14"/>
      <c r="BGX2397" s="14"/>
      <c r="BGY2397" s="14"/>
      <c r="BGZ2397" s="14"/>
      <c r="BHA2397" s="14"/>
      <c r="BHB2397" s="14"/>
      <c r="BHC2397" s="14"/>
      <c r="BHD2397" s="14"/>
      <c r="BHE2397" s="14"/>
      <c r="BHF2397" s="14"/>
      <c r="BHG2397" s="14"/>
      <c r="BHH2397" s="14"/>
      <c r="BHI2397" s="14"/>
      <c r="BHJ2397" s="14"/>
      <c r="BHK2397" s="14"/>
      <c r="BHL2397" s="14"/>
      <c r="BHM2397" s="14"/>
      <c r="BHN2397" s="14"/>
      <c r="BHO2397" s="14"/>
      <c r="BHP2397" s="14"/>
      <c r="BHQ2397" s="14"/>
      <c r="BHR2397" s="14"/>
      <c r="BHS2397" s="14"/>
      <c r="BHT2397" s="14"/>
      <c r="BHU2397" s="14"/>
      <c r="BHV2397" s="14"/>
      <c r="BHW2397" s="14"/>
      <c r="BHX2397" s="14"/>
      <c r="BHY2397" s="14"/>
      <c r="BHZ2397" s="14"/>
      <c r="BIA2397" s="14"/>
      <c r="BIB2397" s="14"/>
      <c r="BIC2397" s="14"/>
      <c r="BID2397" s="14"/>
      <c r="BIE2397" s="14"/>
      <c r="BIF2397" s="14"/>
      <c r="BIG2397" s="14"/>
      <c r="BIH2397" s="14"/>
      <c r="BII2397" s="14"/>
      <c r="BIJ2397" s="14"/>
      <c r="BIK2397" s="14"/>
      <c r="BIL2397" s="14"/>
      <c r="BIM2397" s="14"/>
      <c r="BIN2397" s="14"/>
      <c r="BIO2397" s="14"/>
      <c r="BIP2397" s="14"/>
      <c r="BIQ2397" s="14"/>
      <c r="BIR2397" s="14"/>
      <c r="BIS2397" s="14"/>
      <c r="BIT2397" s="14"/>
      <c r="BIU2397" s="14"/>
      <c r="BIV2397" s="14"/>
      <c r="BIW2397" s="14"/>
      <c r="BIX2397" s="14"/>
      <c r="BIY2397" s="14"/>
      <c r="BIZ2397" s="14"/>
      <c r="BJA2397" s="14"/>
      <c r="BJB2397" s="14"/>
      <c r="BJC2397" s="14"/>
      <c r="BJD2397" s="14"/>
      <c r="BJE2397" s="14"/>
      <c r="BJF2397" s="14"/>
      <c r="BJG2397" s="14"/>
      <c r="BJH2397" s="14"/>
      <c r="BJI2397" s="14"/>
      <c r="BJJ2397" s="14"/>
      <c r="BJK2397" s="14"/>
      <c r="BJL2397" s="14"/>
      <c r="BJM2397" s="14"/>
      <c r="BJN2397" s="14"/>
      <c r="BJO2397" s="14"/>
      <c r="BJP2397" s="14"/>
      <c r="BJQ2397" s="14"/>
      <c r="BJR2397" s="14"/>
      <c r="BJS2397" s="14"/>
      <c r="BJT2397" s="14"/>
      <c r="BJU2397" s="14"/>
      <c r="BJV2397" s="14"/>
      <c r="BJW2397" s="14"/>
      <c r="BJX2397" s="14"/>
      <c r="BJY2397" s="14"/>
      <c r="BJZ2397" s="14"/>
      <c r="BKA2397" s="14"/>
      <c r="BKB2397" s="14"/>
      <c r="BKC2397" s="14"/>
      <c r="BKD2397" s="14"/>
      <c r="BKE2397" s="14"/>
      <c r="BKF2397" s="14"/>
      <c r="BKG2397" s="14"/>
      <c r="BKH2397" s="14"/>
      <c r="BKI2397" s="14"/>
      <c r="BKJ2397" s="14"/>
      <c r="BKK2397" s="14"/>
      <c r="BKL2397" s="14"/>
      <c r="BKM2397" s="14"/>
      <c r="BKN2397" s="14"/>
      <c r="BKO2397" s="14"/>
      <c r="BKP2397" s="14"/>
      <c r="BKQ2397" s="14"/>
      <c r="BKR2397" s="14"/>
      <c r="BKS2397" s="14"/>
      <c r="BKT2397" s="14"/>
      <c r="BKU2397" s="14"/>
      <c r="BKV2397" s="14"/>
      <c r="BKW2397" s="14"/>
      <c r="BKX2397" s="14"/>
      <c r="BKY2397" s="14"/>
      <c r="BKZ2397" s="14"/>
      <c r="BLA2397" s="14"/>
      <c r="BLB2397" s="14"/>
      <c r="BLC2397" s="14"/>
      <c r="BLD2397" s="14"/>
      <c r="BLE2397" s="14"/>
      <c r="BLF2397" s="14"/>
      <c r="BLG2397" s="14"/>
      <c r="BLH2397" s="14"/>
      <c r="BLI2397" s="14"/>
      <c r="BLJ2397" s="14"/>
      <c r="BLK2397" s="14"/>
      <c r="BLL2397" s="14"/>
      <c r="BLM2397" s="14"/>
      <c r="BLN2397" s="14"/>
      <c r="BLO2397" s="14"/>
      <c r="BLP2397" s="14"/>
      <c r="BLQ2397" s="14"/>
      <c r="BLR2397" s="14"/>
      <c r="BLS2397" s="14"/>
      <c r="BLT2397" s="14"/>
      <c r="BLU2397" s="14"/>
      <c r="BLV2397" s="14"/>
      <c r="BLW2397" s="14"/>
      <c r="BLX2397" s="14"/>
      <c r="BLY2397" s="14"/>
      <c r="BLZ2397" s="14"/>
      <c r="BMA2397" s="14"/>
      <c r="BMB2397" s="14"/>
      <c r="BMC2397" s="14"/>
      <c r="BMD2397" s="14"/>
      <c r="BME2397" s="14"/>
      <c r="BMF2397" s="14"/>
      <c r="BMG2397" s="14"/>
      <c r="BMH2397" s="14"/>
      <c r="BMI2397" s="14"/>
      <c r="BMJ2397" s="14"/>
      <c r="BMK2397" s="14"/>
      <c r="BML2397" s="14"/>
      <c r="BMM2397" s="14"/>
      <c r="BMN2397" s="14"/>
      <c r="BMO2397" s="14"/>
      <c r="BMP2397" s="14"/>
      <c r="BMQ2397" s="14"/>
      <c r="BMR2397" s="14"/>
      <c r="BMS2397" s="14"/>
      <c r="BMT2397" s="14"/>
      <c r="BMU2397" s="14"/>
      <c r="BMV2397" s="14"/>
      <c r="BMW2397" s="14"/>
      <c r="BMX2397" s="14"/>
      <c r="BMY2397" s="14"/>
      <c r="BMZ2397" s="14"/>
      <c r="BNA2397" s="14"/>
      <c r="BNB2397" s="14"/>
      <c r="BNC2397" s="14"/>
      <c r="BND2397" s="14"/>
      <c r="BNE2397" s="14"/>
      <c r="BNF2397" s="14"/>
      <c r="BNG2397" s="14"/>
      <c r="BNH2397" s="14"/>
      <c r="BNI2397" s="14"/>
      <c r="BNJ2397" s="14"/>
      <c r="BNK2397" s="14"/>
      <c r="BNL2397" s="14"/>
      <c r="BNM2397" s="14"/>
      <c r="BNN2397" s="14"/>
      <c r="BNO2397" s="14"/>
      <c r="BNP2397" s="14"/>
      <c r="BNQ2397" s="14"/>
      <c r="BNR2397" s="14"/>
      <c r="BNS2397" s="14"/>
      <c r="BNT2397" s="14"/>
      <c r="BNU2397" s="14"/>
      <c r="BNV2397" s="14"/>
      <c r="BNW2397" s="14"/>
      <c r="BNX2397" s="14"/>
      <c r="BNY2397" s="14"/>
      <c r="BNZ2397" s="14"/>
      <c r="BOA2397" s="14"/>
      <c r="BOB2397" s="14"/>
      <c r="BOC2397" s="14"/>
      <c r="BOD2397" s="14"/>
      <c r="BOE2397" s="14"/>
      <c r="BOF2397" s="14"/>
      <c r="BOG2397" s="14"/>
      <c r="BOH2397" s="14"/>
      <c r="BOI2397" s="14"/>
      <c r="BOJ2397" s="14"/>
      <c r="BOK2397" s="14"/>
      <c r="BOL2397" s="14"/>
      <c r="BOM2397" s="14"/>
      <c r="BON2397" s="14"/>
      <c r="BOO2397" s="14"/>
      <c r="BOP2397" s="14"/>
      <c r="BOQ2397" s="14"/>
      <c r="BOR2397" s="14"/>
      <c r="BOS2397" s="14"/>
      <c r="BOT2397" s="14"/>
      <c r="BOU2397" s="14"/>
      <c r="BOV2397" s="14"/>
      <c r="BOW2397" s="14"/>
      <c r="BOX2397" s="14"/>
      <c r="BOY2397" s="14"/>
      <c r="BOZ2397" s="14"/>
      <c r="BPA2397" s="14"/>
      <c r="BPB2397" s="14"/>
      <c r="BPC2397" s="14"/>
      <c r="BPD2397" s="14"/>
      <c r="BPE2397" s="14"/>
      <c r="BPF2397" s="14"/>
      <c r="BPG2397" s="14"/>
      <c r="BPH2397" s="14"/>
      <c r="BPI2397" s="14"/>
      <c r="BPJ2397" s="14"/>
      <c r="BPK2397" s="14"/>
      <c r="BPL2397" s="14"/>
      <c r="BPM2397" s="14"/>
      <c r="BPN2397" s="14"/>
      <c r="BPO2397" s="14"/>
      <c r="BPP2397" s="14"/>
      <c r="BPQ2397" s="14"/>
      <c r="BPR2397" s="14"/>
      <c r="BPS2397" s="14"/>
      <c r="BPT2397" s="14"/>
      <c r="BPU2397" s="14"/>
      <c r="BPV2397" s="14"/>
      <c r="BPW2397" s="14"/>
      <c r="BPX2397" s="14"/>
      <c r="BPY2397" s="14"/>
      <c r="BPZ2397" s="14"/>
      <c r="BQA2397" s="14"/>
      <c r="BQB2397" s="14"/>
      <c r="BQC2397" s="14"/>
      <c r="BQD2397" s="14"/>
      <c r="BQE2397" s="14"/>
      <c r="BQF2397" s="14"/>
      <c r="BQG2397" s="14"/>
      <c r="BQH2397" s="14"/>
      <c r="BQI2397" s="14"/>
      <c r="BQJ2397" s="14"/>
      <c r="BQK2397" s="14"/>
      <c r="BQL2397" s="14"/>
      <c r="BQM2397" s="14"/>
      <c r="BQN2397" s="14"/>
      <c r="BQO2397" s="14"/>
      <c r="BQP2397" s="14"/>
      <c r="BQQ2397" s="14"/>
      <c r="BQR2397" s="14"/>
      <c r="BQS2397" s="14"/>
      <c r="BQT2397" s="14"/>
      <c r="BQU2397" s="14"/>
      <c r="BQV2397" s="14"/>
      <c r="BQW2397" s="14"/>
      <c r="BQX2397" s="14"/>
      <c r="BQY2397" s="14"/>
      <c r="BQZ2397" s="14"/>
      <c r="BRA2397" s="14"/>
      <c r="BRB2397" s="14"/>
      <c r="BRC2397" s="14"/>
      <c r="BRD2397" s="14"/>
      <c r="BRE2397" s="14"/>
      <c r="BRF2397" s="14"/>
      <c r="BRG2397" s="14"/>
      <c r="BRH2397" s="14"/>
      <c r="BRI2397" s="14"/>
      <c r="BRJ2397" s="14"/>
      <c r="BRK2397" s="14"/>
      <c r="BRL2397" s="14"/>
      <c r="BRM2397" s="14"/>
      <c r="BRN2397" s="14"/>
      <c r="BRO2397" s="14"/>
      <c r="BRP2397" s="14"/>
      <c r="BRQ2397" s="14"/>
      <c r="BRR2397" s="14"/>
      <c r="BRS2397" s="14"/>
      <c r="BRT2397" s="14"/>
      <c r="BRU2397" s="14"/>
      <c r="BRV2397" s="14"/>
      <c r="BRW2397" s="14"/>
      <c r="BRX2397" s="14"/>
      <c r="BRY2397" s="14"/>
      <c r="BRZ2397" s="14"/>
      <c r="BSA2397" s="14"/>
      <c r="BSB2397" s="14"/>
      <c r="BSC2397" s="14"/>
      <c r="BSD2397" s="14"/>
      <c r="BSE2397" s="14"/>
      <c r="BSF2397" s="14"/>
      <c r="BSG2397" s="14"/>
      <c r="BSH2397" s="14"/>
      <c r="BSI2397" s="14"/>
      <c r="BSJ2397" s="14"/>
      <c r="BSK2397" s="14"/>
      <c r="BSL2397" s="14"/>
      <c r="BSM2397" s="14"/>
      <c r="BSN2397" s="14"/>
      <c r="BSO2397" s="14"/>
      <c r="BSP2397" s="14"/>
      <c r="BSQ2397" s="14"/>
      <c r="BSR2397" s="14"/>
      <c r="BSS2397" s="14"/>
      <c r="BST2397" s="14"/>
      <c r="BSU2397" s="14"/>
      <c r="BSV2397" s="14"/>
      <c r="BSW2397" s="14"/>
      <c r="BSX2397" s="14"/>
      <c r="BSY2397" s="14"/>
      <c r="BSZ2397" s="14"/>
      <c r="BTA2397" s="14"/>
      <c r="BTB2397" s="14"/>
      <c r="BTC2397" s="14"/>
      <c r="BTD2397" s="14"/>
      <c r="BTE2397" s="14"/>
      <c r="BTF2397" s="14"/>
      <c r="BTG2397" s="14"/>
      <c r="BTH2397" s="14"/>
      <c r="BTI2397" s="14"/>
      <c r="BTJ2397" s="14"/>
      <c r="BTK2397" s="14"/>
      <c r="BTL2397" s="14"/>
      <c r="BTM2397" s="14"/>
      <c r="BTN2397" s="14"/>
      <c r="BTO2397" s="14"/>
      <c r="BTP2397" s="14"/>
      <c r="BTQ2397" s="14"/>
      <c r="BTR2397" s="14"/>
      <c r="BTS2397" s="14"/>
      <c r="BTT2397" s="14"/>
      <c r="BTU2397" s="14"/>
      <c r="BTV2397" s="14"/>
      <c r="BTW2397" s="14"/>
      <c r="BTX2397" s="14"/>
      <c r="BTY2397" s="14"/>
      <c r="BTZ2397" s="14"/>
      <c r="BUA2397" s="14"/>
      <c r="BUB2397" s="14"/>
      <c r="BUC2397" s="14"/>
      <c r="BUD2397" s="14"/>
      <c r="BUE2397" s="14"/>
      <c r="BUF2397" s="14"/>
      <c r="BUG2397" s="14"/>
      <c r="BUH2397" s="14"/>
      <c r="BUI2397" s="14"/>
      <c r="BUJ2397" s="14"/>
      <c r="BUK2397" s="14"/>
      <c r="BUL2397" s="14"/>
      <c r="BUM2397" s="14"/>
      <c r="BUN2397" s="14"/>
      <c r="BUO2397" s="14"/>
      <c r="BUP2397" s="14"/>
      <c r="BUQ2397" s="14"/>
      <c r="BUR2397" s="14"/>
      <c r="BUS2397" s="14"/>
      <c r="BUT2397" s="14"/>
      <c r="BUU2397" s="14"/>
      <c r="BUV2397" s="14"/>
      <c r="BUW2397" s="14"/>
      <c r="BUX2397" s="14"/>
      <c r="BUY2397" s="14"/>
      <c r="BUZ2397" s="14"/>
      <c r="BVA2397" s="14"/>
      <c r="BVB2397" s="14"/>
      <c r="BVC2397" s="14"/>
      <c r="BVD2397" s="14"/>
      <c r="BVE2397" s="14"/>
      <c r="BVF2397" s="14"/>
      <c r="BVG2397" s="14"/>
      <c r="BVH2397" s="14"/>
      <c r="BVI2397" s="14"/>
      <c r="BVJ2397" s="14"/>
      <c r="BVK2397" s="14"/>
      <c r="BVL2397" s="14"/>
      <c r="BVM2397" s="14"/>
      <c r="BVN2397" s="14"/>
      <c r="BVO2397" s="14"/>
      <c r="BVP2397" s="14"/>
      <c r="BVQ2397" s="14"/>
      <c r="BVR2397" s="14"/>
      <c r="BVS2397" s="14"/>
      <c r="BVT2397" s="14"/>
      <c r="BVU2397" s="14"/>
      <c r="BVV2397" s="14"/>
      <c r="BVW2397" s="14"/>
      <c r="BVX2397" s="14"/>
      <c r="BVY2397" s="14"/>
      <c r="BVZ2397" s="14"/>
      <c r="BWA2397" s="14"/>
      <c r="BWB2397" s="14"/>
      <c r="BWC2397" s="14"/>
      <c r="BWD2397" s="14"/>
      <c r="BWE2397" s="14"/>
      <c r="BWF2397" s="14"/>
      <c r="BWG2397" s="14"/>
      <c r="BWH2397" s="14"/>
      <c r="BWI2397" s="14"/>
      <c r="BWJ2397" s="14"/>
      <c r="BWK2397" s="14"/>
      <c r="BWL2397" s="14"/>
      <c r="BWM2397" s="14"/>
      <c r="BWN2397" s="14"/>
      <c r="BWO2397" s="14"/>
      <c r="BWP2397" s="14"/>
      <c r="BWQ2397" s="14"/>
      <c r="BWR2397" s="14"/>
      <c r="BWS2397" s="14"/>
      <c r="BWT2397" s="14"/>
      <c r="BWU2397" s="14"/>
      <c r="BWV2397" s="14"/>
      <c r="BWW2397" s="14"/>
      <c r="BWX2397" s="14"/>
      <c r="BWY2397" s="14"/>
      <c r="BWZ2397" s="14"/>
      <c r="BXA2397" s="14"/>
      <c r="BXB2397" s="14"/>
      <c r="BXC2397" s="14"/>
      <c r="BXD2397" s="14"/>
      <c r="BXE2397" s="14"/>
      <c r="BXF2397" s="14"/>
      <c r="BXG2397" s="14"/>
      <c r="BXH2397" s="14"/>
      <c r="BXI2397" s="14"/>
      <c r="BXJ2397" s="14"/>
      <c r="BXK2397" s="14"/>
      <c r="BXL2397" s="14"/>
      <c r="BXM2397" s="14"/>
      <c r="BXN2397" s="14"/>
      <c r="BXO2397" s="14"/>
      <c r="BXP2397" s="14"/>
      <c r="BXQ2397" s="14"/>
      <c r="BXR2397" s="14"/>
      <c r="BXS2397" s="14"/>
      <c r="BXT2397" s="14"/>
      <c r="BXU2397" s="14"/>
      <c r="BXV2397" s="14"/>
      <c r="BXW2397" s="14"/>
      <c r="BXX2397" s="14"/>
      <c r="BXY2397" s="14"/>
      <c r="BXZ2397" s="14"/>
      <c r="BYA2397" s="14"/>
      <c r="BYB2397" s="14"/>
      <c r="BYC2397" s="14"/>
      <c r="BYD2397" s="14"/>
      <c r="BYE2397" s="14"/>
      <c r="BYF2397" s="14"/>
      <c r="BYG2397" s="14"/>
      <c r="BYH2397" s="14"/>
      <c r="BYI2397" s="14"/>
      <c r="BYJ2397" s="14"/>
      <c r="BYK2397" s="14"/>
      <c r="BYL2397" s="14"/>
      <c r="BYM2397" s="14"/>
      <c r="BYN2397" s="14"/>
      <c r="BYO2397" s="14"/>
      <c r="BYP2397" s="14"/>
      <c r="BYQ2397" s="14"/>
      <c r="BYR2397" s="14"/>
      <c r="BYS2397" s="14"/>
      <c r="BYT2397" s="14"/>
      <c r="BYU2397" s="14"/>
      <c r="BYV2397" s="14"/>
      <c r="BYW2397" s="14"/>
      <c r="BYX2397" s="14"/>
      <c r="BYY2397" s="14"/>
      <c r="BYZ2397" s="14"/>
      <c r="BZA2397" s="14"/>
      <c r="BZB2397" s="14"/>
      <c r="BZC2397" s="14"/>
      <c r="BZD2397" s="14"/>
      <c r="BZE2397" s="14"/>
      <c r="BZF2397" s="14"/>
      <c r="BZG2397" s="14"/>
      <c r="BZH2397" s="14"/>
      <c r="BZI2397" s="14"/>
      <c r="BZJ2397" s="14"/>
      <c r="BZK2397" s="14"/>
      <c r="BZL2397" s="14"/>
      <c r="BZM2397" s="14"/>
      <c r="BZN2397" s="14"/>
      <c r="BZO2397" s="14"/>
      <c r="BZP2397" s="14"/>
      <c r="BZQ2397" s="14"/>
      <c r="BZR2397" s="14"/>
      <c r="BZS2397" s="14"/>
      <c r="BZT2397" s="14"/>
      <c r="BZU2397" s="14"/>
      <c r="BZV2397" s="14"/>
      <c r="BZW2397" s="14"/>
      <c r="BZX2397" s="14"/>
      <c r="BZY2397" s="14"/>
      <c r="BZZ2397" s="14"/>
      <c r="CAA2397" s="14"/>
      <c r="CAB2397" s="14"/>
      <c r="CAC2397" s="14"/>
      <c r="CAD2397" s="14"/>
      <c r="CAE2397" s="14"/>
      <c r="CAF2397" s="14"/>
      <c r="CAG2397" s="14"/>
      <c r="CAH2397" s="14"/>
      <c r="CAI2397" s="14"/>
      <c r="CAJ2397" s="14"/>
      <c r="CAK2397" s="14"/>
      <c r="CAL2397" s="14"/>
      <c r="CAM2397" s="14"/>
      <c r="CAN2397" s="14"/>
      <c r="CAO2397" s="14"/>
      <c r="CAP2397" s="14"/>
      <c r="CAQ2397" s="14"/>
      <c r="CAR2397" s="14"/>
      <c r="CAS2397" s="14"/>
      <c r="CAT2397" s="14"/>
      <c r="CAU2397" s="14"/>
      <c r="CAV2397" s="14"/>
      <c r="CAW2397" s="14"/>
      <c r="CAX2397" s="14"/>
      <c r="CAY2397" s="14"/>
      <c r="CAZ2397" s="14"/>
      <c r="CBA2397" s="14"/>
      <c r="CBB2397" s="14"/>
      <c r="CBC2397" s="14"/>
      <c r="CBD2397" s="14"/>
      <c r="CBE2397" s="14"/>
      <c r="CBF2397" s="14"/>
      <c r="CBG2397" s="14"/>
      <c r="CBH2397" s="14"/>
      <c r="CBI2397" s="14"/>
      <c r="CBJ2397" s="14"/>
      <c r="CBK2397" s="14"/>
      <c r="CBL2397" s="14"/>
      <c r="CBM2397" s="14"/>
      <c r="CBN2397" s="14"/>
      <c r="CBO2397" s="14"/>
      <c r="CBP2397" s="14"/>
      <c r="CBQ2397" s="14"/>
      <c r="CBR2397" s="14"/>
      <c r="CBS2397" s="14"/>
      <c r="CBT2397" s="14"/>
      <c r="CBU2397" s="14"/>
      <c r="CBV2397" s="14"/>
      <c r="CBW2397" s="14"/>
      <c r="CBX2397" s="14"/>
      <c r="CBY2397" s="14"/>
      <c r="CBZ2397" s="14"/>
      <c r="CCA2397" s="14"/>
      <c r="CCB2397" s="14"/>
      <c r="CCC2397" s="14"/>
      <c r="CCD2397" s="14"/>
      <c r="CCE2397" s="14"/>
      <c r="CCF2397" s="14"/>
      <c r="CCG2397" s="14"/>
      <c r="CCH2397" s="14"/>
      <c r="CCI2397" s="14"/>
      <c r="CCJ2397" s="14"/>
      <c r="CCK2397" s="14"/>
      <c r="CCL2397" s="14"/>
      <c r="CCM2397" s="14"/>
      <c r="CCN2397" s="14"/>
      <c r="CCO2397" s="14"/>
      <c r="CCP2397" s="14"/>
      <c r="CCQ2397" s="14"/>
      <c r="CCR2397" s="14"/>
      <c r="CCS2397" s="14"/>
      <c r="CCT2397" s="14"/>
      <c r="CCU2397" s="14"/>
      <c r="CCV2397" s="14"/>
      <c r="CCW2397" s="14"/>
      <c r="CCX2397" s="14"/>
      <c r="CCY2397" s="14"/>
      <c r="CCZ2397" s="14"/>
      <c r="CDA2397" s="14"/>
      <c r="CDB2397" s="14"/>
      <c r="CDC2397" s="14"/>
      <c r="CDD2397" s="14"/>
      <c r="CDE2397" s="14"/>
      <c r="CDF2397" s="14"/>
      <c r="CDG2397" s="14"/>
      <c r="CDH2397" s="14"/>
      <c r="CDI2397" s="14"/>
      <c r="CDJ2397" s="14"/>
      <c r="CDK2397" s="14"/>
      <c r="CDL2397" s="14"/>
      <c r="CDM2397" s="14"/>
      <c r="CDN2397" s="14"/>
      <c r="CDO2397" s="14"/>
      <c r="CDP2397" s="14"/>
      <c r="CDQ2397" s="14"/>
      <c r="CDR2397" s="14"/>
      <c r="CDS2397" s="14"/>
      <c r="CDT2397" s="14"/>
      <c r="CDU2397" s="14"/>
      <c r="CDV2397" s="14"/>
      <c r="CDW2397" s="14"/>
      <c r="CDX2397" s="14"/>
      <c r="CDY2397" s="14"/>
      <c r="CDZ2397" s="14"/>
      <c r="CEA2397" s="14"/>
      <c r="CEB2397" s="14"/>
      <c r="CEC2397" s="14"/>
      <c r="CED2397" s="14"/>
      <c r="CEE2397" s="14"/>
      <c r="CEF2397" s="14"/>
      <c r="CEG2397" s="14"/>
      <c r="CEH2397" s="14"/>
      <c r="CEI2397" s="14"/>
      <c r="CEJ2397" s="14"/>
      <c r="CEK2397" s="14"/>
      <c r="CEL2397" s="14"/>
      <c r="CEM2397" s="14"/>
      <c r="CEN2397" s="14"/>
      <c r="CEO2397" s="14"/>
      <c r="CEP2397" s="14"/>
      <c r="CEQ2397" s="14"/>
      <c r="CER2397" s="14"/>
      <c r="CES2397" s="14"/>
      <c r="CET2397" s="14"/>
      <c r="CEU2397" s="14"/>
      <c r="CEV2397" s="14"/>
      <c r="CEW2397" s="14"/>
      <c r="CEX2397" s="14"/>
      <c r="CEY2397" s="14"/>
      <c r="CEZ2397" s="14"/>
      <c r="CFA2397" s="14"/>
      <c r="CFB2397" s="14"/>
      <c r="CFC2397" s="14"/>
      <c r="CFD2397" s="14"/>
      <c r="CFE2397" s="14"/>
      <c r="CFF2397" s="14"/>
      <c r="CFG2397" s="14"/>
      <c r="CFH2397" s="14"/>
      <c r="CFI2397" s="14"/>
      <c r="CFJ2397" s="14"/>
      <c r="CFK2397" s="14"/>
      <c r="CFL2397" s="14"/>
      <c r="CFM2397" s="14"/>
      <c r="CFN2397" s="14"/>
      <c r="CFO2397" s="14"/>
      <c r="CFP2397" s="14"/>
      <c r="CFQ2397" s="14"/>
      <c r="CFR2397" s="14"/>
      <c r="CFS2397" s="14"/>
      <c r="CFT2397" s="14"/>
      <c r="CFU2397" s="14"/>
      <c r="CFV2397" s="14"/>
      <c r="CFW2397" s="14"/>
      <c r="CFX2397" s="14"/>
      <c r="CFY2397" s="14"/>
      <c r="CFZ2397" s="14"/>
      <c r="CGA2397" s="14"/>
      <c r="CGB2397" s="14"/>
      <c r="CGC2397" s="14"/>
      <c r="CGD2397" s="14"/>
      <c r="CGE2397" s="14"/>
      <c r="CGF2397" s="14"/>
      <c r="CGG2397" s="14"/>
      <c r="CGH2397" s="14"/>
      <c r="CGI2397" s="14"/>
      <c r="CGJ2397" s="14"/>
      <c r="CGK2397" s="14"/>
      <c r="CGL2397" s="14"/>
      <c r="CGM2397" s="14"/>
      <c r="CGN2397" s="14"/>
      <c r="CGO2397" s="14"/>
      <c r="CGP2397" s="14"/>
      <c r="CGQ2397" s="14"/>
      <c r="CGR2397" s="14"/>
      <c r="CGS2397" s="14"/>
      <c r="CGT2397" s="14"/>
      <c r="CGU2397" s="14"/>
      <c r="CGV2397" s="14"/>
      <c r="CGW2397" s="14"/>
      <c r="CGX2397" s="14"/>
      <c r="CGY2397" s="14"/>
      <c r="CGZ2397" s="14"/>
      <c r="CHA2397" s="14"/>
      <c r="CHB2397" s="14"/>
      <c r="CHC2397" s="14"/>
      <c r="CHD2397" s="14"/>
      <c r="CHE2397" s="14"/>
      <c r="CHF2397" s="14"/>
      <c r="CHG2397" s="14"/>
      <c r="CHH2397" s="14"/>
      <c r="CHI2397" s="14"/>
      <c r="CHJ2397" s="14"/>
      <c r="CHK2397" s="14"/>
      <c r="CHL2397" s="14"/>
      <c r="CHM2397" s="14"/>
      <c r="CHN2397" s="14"/>
      <c r="CHO2397" s="14"/>
      <c r="CHP2397" s="14"/>
      <c r="CHQ2397" s="14"/>
      <c r="CHR2397" s="14"/>
      <c r="CHS2397" s="14"/>
      <c r="CHT2397" s="14"/>
      <c r="CHU2397" s="14"/>
      <c r="CHV2397" s="14"/>
      <c r="CHW2397" s="14"/>
      <c r="CHX2397" s="14"/>
      <c r="CHY2397" s="14"/>
      <c r="CHZ2397" s="14"/>
      <c r="CIA2397" s="14"/>
      <c r="CIB2397" s="14"/>
      <c r="CIC2397" s="14"/>
      <c r="CID2397" s="14"/>
      <c r="CIE2397" s="14"/>
      <c r="CIF2397" s="14"/>
      <c r="CIG2397" s="14"/>
      <c r="CIH2397" s="14"/>
      <c r="CII2397" s="14"/>
      <c r="CIJ2397" s="14"/>
      <c r="CIK2397" s="14"/>
      <c r="CIL2397" s="14"/>
      <c r="CIM2397" s="14"/>
      <c r="CIN2397" s="14"/>
      <c r="CIO2397" s="14"/>
      <c r="CIP2397" s="14"/>
      <c r="CIQ2397" s="14"/>
      <c r="CIR2397" s="14"/>
      <c r="CIS2397" s="14"/>
      <c r="CIT2397" s="14"/>
      <c r="CIU2397" s="14"/>
      <c r="CIV2397" s="14"/>
      <c r="CIW2397" s="14"/>
      <c r="CIX2397" s="14"/>
      <c r="CIY2397" s="14"/>
      <c r="CIZ2397" s="14"/>
      <c r="CJA2397" s="14"/>
      <c r="CJB2397" s="14"/>
      <c r="CJC2397" s="14"/>
      <c r="CJD2397" s="14"/>
      <c r="CJE2397" s="14"/>
      <c r="CJF2397" s="14"/>
      <c r="CJG2397" s="14"/>
      <c r="CJH2397" s="14"/>
      <c r="CJI2397" s="14"/>
      <c r="CJJ2397" s="14"/>
      <c r="CJK2397" s="14"/>
      <c r="CJL2397" s="14"/>
      <c r="CJM2397" s="14"/>
      <c r="CJN2397" s="14"/>
      <c r="CJO2397" s="14"/>
      <c r="CJP2397" s="14"/>
      <c r="CJQ2397" s="14"/>
      <c r="CJR2397" s="14"/>
      <c r="CJS2397" s="14"/>
      <c r="CJT2397" s="14"/>
      <c r="CJU2397" s="14"/>
      <c r="CJV2397" s="14"/>
      <c r="CJW2397" s="14"/>
      <c r="CJX2397" s="14"/>
      <c r="CJY2397" s="14"/>
      <c r="CJZ2397" s="14"/>
      <c r="CKA2397" s="14"/>
      <c r="CKB2397" s="14"/>
      <c r="CKC2397" s="14"/>
      <c r="CKD2397" s="14"/>
      <c r="CKE2397" s="14"/>
      <c r="CKF2397" s="14"/>
      <c r="CKG2397" s="14"/>
      <c r="CKH2397" s="14"/>
      <c r="CKI2397" s="14"/>
      <c r="CKJ2397" s="14"/>
      <c r="CKK2397" s="14"/>
      <c r="CKL2397" s="14"/>
      <c r="CKM2397" s="14"/>
      <c r="CKN2397" s="14"/>
      <c r="CKO2397" s="14"/>
      <c r="CKP2397" s="14"/>
      <c r="CKQ2397" s="14"/>
      <c r="CKR2397" s="14"/>
      <c r="CKS2397" s="14"/>
      <c r="CKT2397" s="14"/>
      <c r="CKU2397" s="14"/>
      <c r="CKV2397" s="14"/>
      <c r="CKW2397" s="14"/>
      <c r="CKX2397" s="14"/>
      <c r="CKY2397" s="14"/>
      <c r="CKZ2397" s="14"/>
      <c r="CLA2397" s="14"/>
      <c r="CLB2397" s="14"/>
      <c r="CLC2397" s="14"/>
      <c r="CLD2397" s="14"/>
      <c r="CLE2397" s="14"/>
      <c r="CLF2397" s="14"/>
      <c r="CLG2397" s="14"/>
      <c r="CLH2397" s="14"/>
      <c r="CLI2397" s="14"/>
      <c r="CLJ2397" s="14"/>
      <c r="CLK2397" s="14"/>
      <c r="CLL2397" s="14"/>
      <c r="CLM2397" s="14"/>
      <c r="CLN2397" s="14"/>
      <c r="CLO2397" s="14"/>
      <c r="CLP2397" s="14"/>
      <c r="CLQ2397" s="14"/>
      <c r="CLR2397" s="14"/>
      <c r="CLS2397" s="14"/>
      <c r="CLT2397" s="14"/>
      <c r="CLU2397" s="14"/>
      <c r="CLV2397" s="14"/>
      <c r="CLW2397" s="14"/>
      <c r="CLX2397" s="14"/>
      <c r="CLY2397" s="14"/>
      <c r="CLZ2397" s="14"/>
      <c r="CMA2397" s="14"/>
      <c r="CMB2397" s="14"/>
      <c r="CMC2397" s="14"/>
      <c r="CMD2397" s="14"/>
      <c r="CME2397" s="14"/>
      <c r="CMF2397" s="14"/>
      <c r="CMG2397" s="14"/>
      <c r="CMH2397" s="14"/>
      <c r="CMI2397" s="14"/>
      <c r="CMJ2397" s="14"/>
      <c r="CMK2397" s="14"/>
      <c r="CML2397" s="14"/>
      <c r="CMM2397" s="14"/>
      <c r="CMN2397" s="14"/>
      <c r="CMO2397" s="14"/>
      <c r="CMP2397" s="14"/>
      <c r="CMQ2397" s="14"/>
      <c r="CMR2397" s="14"/>
      <c r="CMS2397" s="14"/>
      <c r="CMT2397" s="14"/>
      <c r="CMU2397" s="14"/>
      <c r="CMV2397" s="14"/>
      <c r="CMW2397" s="14"/>
      <c r="CMX2397" s="14"/>
      <c r="CMY2397" s="14"/>
      <c r="CMZ2397" s="14"/>
      <c r="CNA2397" s="14"/>
      <c r="CNB2397" s="14"/>
      <c r="CNC2397" s="14"/>
      <c r="CND2397" s="14"/>
      <c r="CNE2397" s="14"/>
      <c r="CNF2397" s="14"/>
      <c r="CNG2397" s="14"/>
      <c r="CNH2397" s="14"/>
      <c r="CNI2397" s="14"/>
      <c r="CNJ2397" s="14"/>
      <c r="CNK2397" s="14"/>
      <c r="CNL2397" s="14"/>
      <c r="CNM2397" s="14"/>
      <c r="CNN2397" s="14"/>
      <c r="CNO2397" s="14"/>
      <c r="CNP2397" s="14"/>
      <c r="CNQ2397" s="14"/>
      <c r="CNR2397" s="14"/>
      <c r="CNS2397" s="14"/>
      <c r="CNT2397" s="14"/>
      <c r="CNU2397" s="14"/>
      <c r="CNV2397" s="14"/>
      <c r="CNW2397" s="14"/>
      <c r="CNX2397" s="14"/>
      <c r="CNY2397" s="14"/>
      <c r="CNZ2397" s="14"/>
      <c r="COA2397" s="14"/>
      <c r="COB2397" s="14"/>
      <c r="COC2397" s="14"/>
      <c r="COD2397" s="14"/>
      <c r="COE2397" s="14"/>
      <c r="COF2397" s="14"/>
      <c r="COG2397" s="14"/>
      <c r="COH2397" s="14"/>
      <c r="COI2397" s="14"/>
      <c r="COJ2397" s="14"/>
      <c r="COK2397" s="14"/>
      <c r="COL2397" s="14"/>
      <c r="COM2397" s="14"/>
      <c r="CON2397" s="14"/>
      <c r="COO2397" s="14"/>
      <c r="COP2397" s="14"/>
      <c r="COQ2397" s="14"/>
      <c r="COR2397" s="14"/>
      <c r="COS2397" s="14"/>
      <c r="COT2397" s="14"/>
      <c r="COU2397" s="14"/>
      <c r="COV2397" s="14"/>
      <c r="COW2397" s="14"/>
      <c r="COX2397" s="14"/>
      <c r="COY2397" s="14"/>
      <c r="COZ2397" s="14"/>
      <c r="CPA2397" s="14"/>
      <c r="CPB2397" s="14"/>
      <c r="CPC2397" s="14"/>
      <c r="CPD2397" s="14"/>
      <c r="CPE2397" s="14"/>
      <c r="CPF2397" s="14"/>
      <c r="CPG2397" s="14"/>
      <c r="CPH2397" s="14"/>
      <c r="CPI2397" s="14"/>
      <c r="CPJ2397" s="14"/>
      <c r="CPK2397" s="14"/>
      <c r="CPL2397" s="14"/>
      <c r="CPM2397" s="14"/>
      <c r="CPN2397" s="14"/>
      <c r="CPO2397" s="14"/>
      <c r="CPP2397" s="14"/>
      <c r="CPQ2397" s="14"/>
      <c r="CPR2397" s="14"/>
      <c r="CPS2397" s="14"/>
      <c r="CPT2397" s="14"/>
      <c r="CPU2397" s="14"/>
      <c r="CPV2397" s="14"/>
      <c r="CPW2397" s="14"/>
      <c r="CPX2397" s="14"/>
      <c r="CPY2397" s="14"/>
      <c r="CPZ2397" s="14"/>
      <c r="CQA2397" s="14"/>
      <c r="CQB2397" s="14"/>
      <c r="CQC2397" s="14"/>
      <c r="CQD2397" s="14"/>
      <c r="CQE2397" s="14"/>
      <c r="CQF2397" s="14"/>
      <c r="CQG2397" s="14"/>
      <c r="CQH2397" s="14"/>
      <c r="CQI2397" s="14"/>
      <c r="CQJ2397" s="14"/>
      <c r="CQK2397" s="14"/>
      <c r="CQL2397" s="14"/>
      <c r="CQM2397" s="14"/>
      <c r="CQN2397" s="14"/>
      <c r="CQO2397" s="14"/>
      <c r="CQP2397" s="14"/>
      <c r="CQQ2397" s="14"/>
      <c r="CQR2397" s="14"/>
      <c r="CQS2397" s="14"/>
      <c r="CQT2397" s="14"/>
      <c r="CQU2397" s="14"/>
      <c r="CQV2397" s="14"/>
      <c r="CQW2397" s="14"/>
      <c r="CQX2397" s="14"/>
      <c r="CQY2397" s="14"/>
      <c r="CQZ2397" s="14"/>
      <c r="CRA2397" s="14"/>
      <c r="CRB2397" s="14"/>
      <c r="CRC2397" s="14"/>
      <c r="CRD2397" s="14"/>
      <c r="CRE2397" s="14"/>
      <c r="CRF2397" s="14"/>
      <c r="CRG2397" s="14"/>
      <c r="CRH2397" s="14"/>
      <c r="CRI2397" s="14"/>
      <c r="CRJ2397" s="14"/>
      <c r="CRK2397" s="14"/>
      <c r="CRL2397" s="14"/>
      <c r="CRM2397" s="14"/>
      <c r="CRN2397" s="14"/>
      <c r="CRO2397" s="14"/>
      <c r="CRP2397" s="14"/>
      <c r="CRQ2397" s="14"/>
      <c r="CRR2397" s="14"/>
      <c r="CRS2397" s="14"/>
      <c r="CRT2397" s="14"/>
      <c r="CRU2397" s="14"/>
      <c r="CRV2397" s="14"/>
      <c r="CRW2397" s="14"/>
      <c r="CRX2397" s="14"/>
      <c r="CRY2397" s="14"/>
      <c r="CRZ2397" s="14"/>
      <c r="CSA2397" s="14"/>
      <c r="CSB2397" s="14"/>
      <c r="CSC2397" s="14"/>
      <c r="CSD2397" s="14"/>
      <c r="CSE2397" s="14"/>
      <c r="CSF2397" s="14"/>
      <c r="CSG2397" s="14"/>
      <c r="CSH2397" s="14"/>
      <c r="CSI2397" s="14"/>
      <c r="CSJ2397" s="14"/>
      <c r="CSK2397" s="14"/>
      <c r="CSL2397" s="14"/>
      <c r="CSM2397" s="14"/>
      <c r="CSN2397" s="14"/>
      <c r="CSO2397" s="14"/>
      <c r="CSP2397" s="14"/>
      <c r="CSQ2397" s="14"/>
      <c r="CSR2397" s="14"/>
      <c r="CSS2397" s="14"/>
      <c r="CST2397" s="14"/>
      <c r="CSU2397" s="14"/>
      <c r="CSV2397" s="14"/>
      <c r="CSW2397" s="14"/>
      <c r="CSX2397" s="14"/>
      <c r="CSY2397" s="14"/>
      <c r="CSZ2397" s="14"/>
      <c r="CTA2397" s="14"/>
      <c r="CTB2397" s="14"/>
      <c r="CTC2397" s="14"/>
      <c r="CTD2397" s="14"/>
      <c r="CTE2397" s="14"/>
      <c r="CTF2397" s="14"/>
      <c r="CTG2397" s="14"/>
      <c r="CTH2397" s="14"/>
      <c r="CTI2397" s="14"/>
      <c r="CTJ2397" s="14"/>
      <c r="CTK2397" s="14"/>
      <c r="CTL2397" s="14"/>
      <c r="CTM2397" s="14"/>
      <c r="CTN2397" s="14"/>
      <c r="CTO2397" s="14"/>
      <c r="CTP2397" s="14"/>
      <c r="CTQ2397" s="14"/>
      <c r="CTR2397" s="14"/>
      <c r="CTS2397" s="14"/>
      <c r="CTT2397" s="14"/>
      <c r="CTU2397" s="14"/>
      <c r="CTV2397" s="14"/>
      <c r="CTW2397" s="14"/>
      <c r="CTX2397" s="14"/>
      <c r="CTY2397" s="14"/>
      <c r="CTZ2397" s="14"/>
      <c r="CUA2397" s="14"/>
      <c r="CUB2397" s="14"/>
      <c r="CUC2397" s="14"/>
      <c r="CUD2397" s="14"/>
      <c r="CUE2397" s="14"/>
      <c r="CUF2397" s="14"/>
      <c r="CUG2397" s="14"/>
      <c r="CUH2397" s="14"/>
      <c r="CUI2397" s="14"/>
      <c r="CUJ2397" s="14"/>
      <c r="CUK2397" s="14"/>
      <c r="CUL2397" s="14"/>
      <c r="CUM2397" s="14"/>
      <c r="CUN2397" s="14"/>
      <c r="CUO2397" s="14"/>
      <c r="CUP2397" s="14"/>
      <c r="CUQ2397" s="14"/>
      <c r="CUR2397" s="14"/>
      <c r="CUS2397" s="14"/>
      <c r="CUT2397" s="14"/>
      <c r="CUU2397" s="14"/>
      <c r="CUV2397" s="14"/>
      <c r="CUW2397" s="14"/>
      <c r="CUX2397" s="14"/>
      <c r="CUY2397" s="14"/>
      <c r="CUZ2397" s="14"/>
      <c r="CVA2397" s="14"/>
      <c r="CVB2397" s="14"/>
      <c r="CVC2397" s="14"/>
      <c r="CVD2397" s="14"/>
      <c r="CVE2397" s="14"/>
      <c r="CVF2397" s="14"/>
      <c r="CVG2397" s="14"/>
      <c r="CVH2397" s="14"/>
      <c r="CVI2397" s="14"/>
      <c r="CVJ2397" s="14"/>
      <c r="CVK2397" s="14"/>
      <c r="CVL2397" s="14"/>
      <c r="CVM2397" s="14"/>
      <c r="CVN2397" s="14"/>
      <c r="CVO2397" s="14"/>
      <c r="CVP2397" s="14"/>
      <c r="CVQ2397" s="14"/>
      <c r="CVR2397" s="14"/>
      <c r="CVS2397" s="14"/>
      <c r="CVT2397" s="14"/>
      <c r="CVU2397" s="14"/>
      <c r="CVV2397" s="14"/>
      <c r="CVW2397" s="14"/>
      <c r="CVX2397" s="14"/>
      <c r="CVY2397" s="14"/>
      <c r="CVZ2397" s="14"/>
      <c r="CWA2397" s="14"/>
      <c r="CWB2397" s="14"/>
      <c r="CWC2397" s="14"/>
      <c r="CWD2397" s="14"/>
      <c r="CWE2397" s="14"/>
      <c r="CWF2397" s="14"/>
      <c r="CWG2397" s="14"/>
      <c r="CWH2397" s="14"/>
      <c r="CWI2397" s="14"/>
      <c r="CWJ2397" s="14"/>
      <c r="CWK2397" s="14"/>
      <c r="CWL2397" s="14"/>
      <c r="CWM2397" s="14"/>
      <c r="CWN2397" s="14"/>
      <c r="CWO2397" s="14"/>
      <c r="CWP2397" s="14"/>
      <c r="CWQ2397" s="14"/>
      <c r="CWR2397" s="14"/>
      <c r="CWS2397" s="14"/>
      <c r="CWT2397" s="14"/>
      <c r="CWU2397" s="14"/>
      <c r="CWV2397" s="14"/>
      <c r="CWW2397" s="14"/>
      <c r="CWX2397" s="14"/>
      <c r="CWY2397" s="14"/>
      <c r="CWZ2397" s="14"/>
      <c r="CXA2397" s="14"/>
      <c r="CXB2397" s="14"/>
      <c r="CXC2397" s="14"/>
      <c r="CXD2397" s="14"/>
      <c r="CXE2397" s="14"/>
      <c r="CXF2397" s="14"/>
      <c r="CXG2397" s="14"/>
      <c r="CXH2397" s="14"/>
      <c r="CXI2397" s="14"/>
      <c r="CXJ2397" s="14"/>
      <c r="CXK2397" s="14"/>
      <c r="CXL2397" s="14"/>
      <c r="CXM2397" s="14"/>
      <c r="CXN2397" s="14"/>
      <c r="CXO2397" s="14"/>
      <c r="CXP2397" s="14"/>
      <c r="CXQ2397" s="14"/>
      <c r="CXR2397" s="14"/>
      <c r="CXS2397" s="14"/>
      <c r="CXT2397" s="14"/>
      <c r="CXU2397" s="14"/>
      <c r="CXV2397" s="14"/>
      <c r="CXW2397" s="14"/>
      <c r="CXX2397" s="14"/>
      <c r="CXY2397" s="14"/>
      <c r="CXZ2397" s="14"/>
      <c r="CYA2397" s="14"/>
      <c r="CYB2397" s="14"/>
      <c r="CYC2397" s="14"/>
      <c r="CYD2397" s="14"/>
      <c r="CYE2397" s="14"/>
      <c r="CYF2397" s="14"/>
      <c r="CYG2397" s="14"/>
      <c r="CYH2397" s="14"/>
      <c r="CYI2397" s="14"/>
      <c r="CYJ2397" s="14"/>
      <c r="CYK2397" s="14"/>
      <c r="CYL2397" s="14"/>
      <c r="CYM2397" s="14"/>
      <c r="CYN2397" s="14"/>
      <c r="CYO2397" s="14"/>
      <c r="CYP2397" s="14"/>
      <c r="CYQ2397" s="14"/>
      <c r="CYR2397" s="14"/>
      <c r="CYS2397" s="14"/>
      <c r="CYT2397" s="14"/>
      <c r="CYU2397" s="14"/>
      <c r="CYV2397" s="14"/>
      <c r="CYW2397" s="14"/>
      <c r="CYX2397" s="14"/>
      <c r="CYY2397" s="14"/>
      <c r="CYZ2397" s="14"/>
      <c r="CZA2397" s="14"/>
      <c r="CZB2397" s="14"/>
      <c r="CZC2397" s="14"/>
      <c r="CZD2397" s="14"/>
      <c r="CZE2397" s="14"/>
      <c r="CZF2397" s="14"/>
      <c r="CZG2397" s="14"/>
      <c r="CZH2397" s="14"/>
      <c r="CZI2397" s="14"/>
      <c r="CZJ2397" s="14"/>
      <c r="CZK2397" s="14"/>
      <c r="CZL2397" s="14"/>
      <c r="CZM2397" s="14"/>
      <c r="CZN2397" s="14"/>
      <c r="CZO2397" s="14"/>
      <c r="CZP2397" s="14"/>
      <c r="CZQ2397" s="14"/>
      <c r="CZR2397" s="14"/>
      <c r="CZS2397" s="14"/>
      <c r="CZT2397" s="14"/>
      <c r="CZU2397" s="14"/>
      <c r="CZV2397" s="14"/>
      <c r="CZW2397" s="14"/>
      <c r="CZX2397" s="14"/>
      <c r="CZY2397" s="14"/>
      <c r="CZZ2397" s="14"/>
      <c r="DAA2397" s="14"/>
      <c r="DAB2397" s="14"/>
      <c r="DAC2397" s="14"/>
      <c r="DAD2397" s="14"/>
      <c r="DAE2397" s="14"/>
      <c r="DAF2397" s="14"/>
      <c r="DAG2397" s="14"/>
      <c r="DAH2397" s="14"/>
      <c r="DAI2397" s="14"/>
      <c r="DAJ2397" s="14"/>
      <c r="DAK2397" s="14"/>
      <c r="DAL2397" s="14"/>
      <c r="DAM2397" s="14"/>
      <c r="DAN2397" s="14"/>
      <c r="DAO2397" s="14"/>
      <c r="DAP2397" s="14"/>
      <c r="DAQ2397" s="14"/>
      <c r="DAR2397" s="14"/>
      <c r="DAS2397" s="14"/>
      <c r="DAT2397" s="14"/>
      <c r="DAU2397" s="14"/>
      <c r="DAV2397" s="14"/>
      <c r="DAW2397" s="14"/>
      <c r="DAX2397" s="14"/>
      <c r="DAY2397" s="14"/>
      <c r="DAZ2397" s="14"/>
      <c r="DBA2397" s="14"/>
      <c r="DBB2397" s="14"/>
      <c r="DBC2397" s="14"/>
      <c r="DBD2397" s="14"/>
      <c r="DBE2397" s="14"/>
      <c r="DBF2397" s="14"/>
      <c r="DBG2397" s="14"/>
      <c r="DBH2397" s="14"/>
      <c r="DBI2397" s="14"/>
      <c r="DBJ2397" s="14"/>
      <c r="DBK2397" s="14"/>
      <c r="DBL2397" s="14"/>
      <c r="DBM2397" s="14"/>
      <c r="DBN2397" s="14"/>
      <c r="DBO2397" s="14"/>
      <c r="DBP2397" s="14"/>
      <c r="DBQ2397" s="14"/>
      <c r="DBR2397" s="14"/>
      <c r="DBS2397" s="14"/>
      <c r="DBT2397" s="14"/>
      <c r="DBU2397" s="14"/>
      <c r="DBV2397" s="14"/>
      <c r="DBW2397" s="14"/>
      <c r="DBX2397" s="14"/>
      <c r="DBY2397" s="14"/>
      <c r="DBZ2397" s="14"/>
      <c r="DCA2397" s="14"/>
      <c r="DCB2397" s="14"/>
      <c r="DCC2397" s="14"/>
      <c r="DCD2397" s="14"/>
      <c r="DCE2397" s="14"/>
      <c r="DCF2397" s="14"/>
      <c r="DCG2397" s="14"/>
      <c r="DCH2397" s="14"/>
      <c r="DCI2397" s="14"/>
      <c r="DCJ2397" s="14"/>
      <c r="DCK2397" s="14"/>
      <c r="DCL2397" s="14"/>
      <c r="DCM2397" s="14"/>
      <c r="DCN2397" s="14"/>
      <c r="DCO2397" s="14"/>
      <c r="DCP2397" s="14"/>
      <c r="DCQ2397" s="14"/>
      <c r="DCR2397" s="14"/>
      <c r="DCS2397" s="14"/>
      <c r="DCT2397" s="14"/>
      <c r="DCU2397" s="14"/>
      <c r="DCV2397" s="14"/>
      <c r="DCW2397" s="14"/>
      <c r="DCX2397" s="14"/>
      <c r="DCY2397" s="14"/>
      <c r="DCZ2397" s="14"/>
      <c r="DDA2397" s="14"/>
      <c r="DDB2397" s="14"/>
      <c r="DDC2397" s="14"/>
      <c r="DDD2397" s="14"/>
      <c r="DDE2397" s="14"/>
      <c r="DDF2397" s="14"/>
      <c r="DDG2397" s="14"/>
      <c r="DDH2397" s="14"/>
      <c r="DDI2397" s="14"/>
      <c r="DDJ2397" s="14"/>
      <c r="DDK2397" s="14"/>
      <c r="DDL2397" s="14"/>
      <c r="DDM2397" s="14"/>
      <c r="DDN2397" s="14"/>
      <c r="DDO2397" s="14"/>
      <c r="DDP2397" s="14"/>
      <c r="DDQ2397" s="14"/>
      <c r="DDR2397" s="14"/>
      <c r="DDS2397" s="14"/>
      <c r="DDT2397" s="14"/>
      <c r="DDU2397" s="14"/>
      <c r="DDV2397" s="14"/>
      <c r="DDW2397" s="14"/>
      <c r="DDX2397" s="14"/>
      <c r="DDY2397" s="14"/>
      <c r="DDZ2397" s="14"/>
      <c r="DEA2397" s="14"/>
      <c r="DEB2397" s="14"/>
      <c r="DEC2397" s="14"/>
      <c r="DED2397" s="14"/>
      <c r="DEE2397" s="14"/>
      <c r="DEF2397" s="14"/>
      <c r="DEG2397" s="14"/>
      <c r="DEH2397" s="14"/>
      <c r="DEI2397" s="14"/>
      <c r="DEJ2397" s="14"/>
      <c r="DEK2397" s="14"/>
      <c r="DEL2397" s="14"/>
      <c r="DEM2397" s="14"/>
      <c r="DEN2397" s="14"/>
      <c r="DEO2397" s="14"/>
      <c r="DEP2397" s="14"/>
      <c r="DEQ2397" s="14"/>
      <c r="DER2397" s="14"/>
      <c r="DES2397" s="14"/>
      <c r="DET2397" s="14"/>
      <c r="DEU2397" s="14"/>
      <c r="DEV2397" s="14"/>
      <c r="DEW2397" s="14"/>
      <c r="DEX2397" s="14"/>
      <c r="DEY2397" s="14"/>
      <c r="DEZ2397" s="14"/>
      <c r="DFA2397" s="14"/>
      <c r="DFB2397" s="14"/>
      <c r="DFC2397" s="14"/>
      <c r="DFD2397" s="14"/>
      <c r="DFE2397" s="14"/>
      <c r="DFF2397" s="14"/>
      <c r="DFG2397" s="14"/>
      <c r="DFH2397" s="14"/>
      <c r="DFI2397" s="14"/>
      <c r="DFJ2397" s="14"/>
      <c r="DFK2397" s="14"/>
      <c r="DFL2397" s="14"/>
      <c r="DFM2397" s="14"/>
      <c r="DFN2397" s="14"/>
      <c r="DFO2397" s="14"/>
      <c r="DFP2397" s="14"/>
      <c r="DFQ2397" s="14"/>
      <c r="DFR2397" s="14"/>
      <c r="DFS2397" s="14"/>
      <c r="DFT2397" s="14"/>
      <c r="DFU2397" s="14"/>
      <c r="DFV2397" s="14"/>
      <c r="DFW2397" s="14"/>
      <c r="DFX2397" s="14"/>
      <c r="DFY2397" s="14"/>
      <c r="DFZ2397" s="14"/>
      <c r="DGA2397" s="14"/>
      <c r="DGB2397" s="14"/>
      <c r="DGC2397" s="14"/>
      <c r="DGD2397" s="14"/>
      <c r="DGE2397" s="14"/>
      <c r="DGF2397" s="14"/>
      <c r="DGG2397" s="14"/>
      <c r="DGH2397" s="14"/>
      <c r="DGI2397" s="14"/>
      <c r="DGJ2397" s="14"/>
      <c r="DGK2397" s="14"/>
      <c r="DGL2397" s="14"/>
      <c r="DGM2397" s="14"/>
      <c r="DGN2397" s="14"/>
      <c r="DGO2397" s="14"/>
      <c r="DGP2397" s="14"/>
      <c r="DGQ2397" s="14"/>
      <c r="DGR2397" s="14"/>
      <c r="DGS2397" s="14"/>
      <c r="DGT2397" s="14"/>
      <c r="DGU2397" s="14"/>
      <c r="DGV2397" s="14"/>
      <c r="DGW2397" s="14"/>
      <c r="DGX2397" s="14"/>
      <c r="DGY2397" s="14"/>
      <c r="DGZ2397" s="14"/>
      <c r="DHA2397" s="14"/>
      <c r="DHB2397" s="14"/>
      <c r="DHC2397" s="14"/>
      <c r="DHD2397" s="14"/>
      <c r="DHE2397" s="14"/>
      <c r="DHF2397" s="14"/>
      <c r="DHG2397" s="14"/>
      <c r="DHH2397" s="14"/>
      <c r="DHI2397" s="14"/>
      <c r="DHJ2397" s="14"/>
      <c r="DHK2397" s="14"/>
      <c r="DHL2397" s="14"/>
      <c r="DHM2397" s="14"/>
      <c r="DHN2397" s="14"/>
      <c r="DHO2397" s="14"/>
      <c r="DHP2397" s="14"/>
      <c r="DHQ2397" s="14"/>
      <c r="DHR2397" s="14"/>
      <c r="DHS2397" s="14"/>
      <c r="DHT2397" s="14"/>
      <c r="DHU2397" s="14"/>
      <c r="DHV2397" s="14"/>
      <c r="DHW2397" s="14"/>
      <c r="DHX2397" s="14"/>
      <c r="DHY2397" s="14"/>
      <c r="DHZ2397" s="14"/>
      <c r="DIA2397" s="14"/>
      <c r="DIB2397" s="14"/>
      <c r="DIC2397" s="14"/>
      <c r="DID2397" s="14"/>
      <c r="DIE2397" s="14"/>
      <c r="DIF2397" s="14"/>
      <c r="DIG2397" s="14"/>
      <c r="DIH2397" s="14"/>
      <c r="DII2397" s="14"/>
      <c r="DIJ2397" s="14"/>
      <c r="DIK2397" s="14"/>
      <c r="DIL2397" s="14"/>
      <c r="DIM2397" s="14"/>
      <c r="DIN2397" s="14"/>
      <c r="DIO2397" s="14"/>
      <c r="DIP2397" s="14"/>
      <c r="DIQ2397" s="14"/>
      <c r="DIR2397" s="14"/>
      <c r="DIS2397" s="14"/>
      <c r="DIT2397" s="14"/>
      <c r="DIU2397" s="14"/>
      <c r="DIV2397" s="14"/>
      <c r="DIW2397" s="14"/>
      <c r="DIX2397" s="14"/>
      <c r="DIY2397" s="14"/>
      <c r="DIZ2397" s="14"/>
      <c r="DJA2397" s="14"/>
      <c r="DJB2397" s="14"/>
      <c r="DJC2397" s="14"/>
      <c r="DJD2397" s="14"/>
      <c r="DJE2397" s="14"/>
      <c r="DJF2397" s="14"/>
      <c r="DJG2397" s="14"/>
      <c r="DJH2397" s="14"/>
      <c r="DJI2397" s="14"/>
      <c r="DJJ2397" s="14"/>
      <c r="DJK2397" s="14"/>
      <c r="DJL2397" s="14"/>
      <c r="DJM2397" s="14"/>
      <c r="DJN2397" s="14"/>
      <c r="DJO2397" s="14"/>
      <c r="DJP2397" s="14"/>
      <c r="DJQ2397" s="14"/>
      <c r="DJR2397" s="14"/>
      <c r="DJS2397" s="14"/>
      <c r="DJT2397" s="14"/>
      <c r="DJU2397" s="14"/>
      <c r="DJV2397" s="14"/>
      <c r="DJW2397" s="14"/>
      <c r="DJX2397" s="14"/>
      <c r="DJY2397" s="14"/>
      <c r="DJZ2397" s="14"/>
      <c r="DKA2397" s="14"/>
      <c r="DKB2397" s="14"/>
      <c r="DKC2397" s="14"/>
      <c r="DKD2397" s="14"/>
      <c r="DKE2397" s="14"/>
      <c r="DKF2397" s="14"/>
      <c r="DKG2397" s="14"/>
      <c r="DKH2397" s="14"/>
      <c r="DKI2397" s="14"/>
      <c r="DKJ2397" s="14"/>
      <c r="DKK2397" s="14"/>
      <c r="DKL2397" s="14"/>
      <c r="DKM2397" s="14"/>
      <c r="DKN2397" s="14"/>
      <c r="DKO2397" s="14"/>
      <c r="DKP2397" s="14"/>
      <c r="DKQ2397" s="14"/>
      <c r="DKR2397" s="14"/>
      <c r="DKS2397" s="14"/>
      <c r="DKT2397" s="14"/>
      <c r="DKU2397" s="14"/>
      <c r="DKV2397" s="14"/>
      <c r="DKW2397" s="14"/>
      <c r="DKX2397" s="14"/>
      <c r="DKY2397" s="14"/>
      <c r="DKZ2397" s="14"/>
      <c r="DLA2397" s="14"/>
      <c r="DLB2397" s="14"/>
      <c r="DLC2397" s="14"/>
      <c r="DLD2397" s="14"/>
      <c r="DLE2397" s="14"/>
      <c r="DLF2397" s="14"/>
      <c r="DLG2397" s="14"/>
      <c r="DLH2397" s="14"/>
      <c r="DLI2397" s="14"/>
      <c r="DLJ2397" s="14"/>
      <c r="DLK2397" s="14"/>
      <c r="DLL2397" s="14"/>
      <c r="DLM2397" s="14"/>
      <c r="DLN2397" s="14"/>
      <c r="DLO2397" s="14"/>
      <c r="DLP2397" s="14"/>
      <c r="DLQ2397" s="14"/>
      <c r="DLR2397" s="14"/>
      <c r="DLS2397" s="14"/>
      <c r="DLT2397" s="14"/>
      <c r="DLU2397" s="14"/>
      <c r="DLV2397" s="14"/>
      <c r="DLW2397" s="14"/>
      <c r="DLX2397" s="14"/>
      <c r="DLY2397" s="14"/>
      <c r="DLZ2397" s="14"/>
      <c r="DMA2397" s="14"/>
      <c r="DMB2397" s="14"/>
      <c r="DMC2397" s="14"/>
      <c r="DMD2397" s="14"/>
      <c r="DME2397" s="14"/>
      <c r="DMF2397" s="14"/>
      <c r="DMG2397" s="14"/>
      <c r="DMH2397" s="14"/>
      <c r="DMI2397" s="14"/>
      <c r="DMJ2397" s="14"/>
      <c r="DMK2397" s="14"/>
      <c r="DML2397" s="14"/>
      <c r="DMM2397" s="14"/>
      <c r="DMN2397" s="14"/>
      <c r="DMO2397" s="14"/>
      <c r="DMP2397" s="14"/>
      <c r="DMQ2397" s="14"/>
      <c r="DMR2397" s="14"/>
      <c r="DMS2397" s="14"/>
      <c r="DMT2397" s="14"/>
      <c r="DMU2397" s="14"/>
      <c r="DMV2397" s="14"/>
      <c r="DMW2397" s="14"/>
      <c r="DMX2397" s="14"/>
      <c r="DMY2397" s="14"/>
      <c r="DMZ2397" s="14"/>
      <c r="DNA2397" s="14"/>
      <c r="DNB2397" s="14"/>
      <c r="DNC2397" s="14"/>
      <c r="DND2397" s="14"/>
      <c r="DNE2397" s="14"/>
      <c r="DNF2397" s="14"/>
      <c r="DNG2397" s="14"/>
      <c r="DNH2397" s="14"/>
      <c r="DNI2397" s="14"/>
      <c r="DNJ2397" s="14"/>
      <c r="DNK2397" s="14"/>
      <c r="DNL2397" s="14"/>
      <c r="DNM2397" s="14"/>
      <c r="DNN2397" s="14"/>
      <c r="DNO2397" s="14"/>
      <c r="DNP2397" s="14"/>
      <c r="DNQ2397" s="14"/>
      <c r="DNR2397" s="14"/>
      <c r="DNS2397" s="14"/>
      <c r="DNT2397" s="14"/>
      <c r="DNU2397" s="14"/>
      <c r="DNV2397" s="14"/>
      <c r="DNW2397" s="14"/>
      <c r="DNX2397" s="14"/>
      <c r="DNY2397" s="14"/>
      <c r="DNZ2397" s="14"/>
      <c r="DOA2397" s="14"/>
      <c r="DOB2397" s="14"/>
      <c r="DOC2397" s="14"/>
      <c r="DOD2397" s="14"/>
      <c r="DOE2397" s="14"/>
      <c r="DOF2397" s="14"/>
      <c r="DOG2397" s="14"/>
      <c r="DOH2397" s="14"/>
      <c r="DOI2397" s="14"/>
      <c r="DOJ2397" s="14"/>
      <c r="DOK2397" s="14"/>
      <c r="DOL2397" s="14"/>
      <c r="DOM2397" s="14"/>
      <c r="DON2397" s="14"/>
      <c r="DOO2397" s="14"/>
      <c r="DOP2397" s="14"/>
      <c r="DOQ2397" s="14"/>
      <c r="DOR2397" s="14"/>
      <c r="DOS2397" s="14"/>
      <c r="DOT2397" s="14"/>
      <c r="DOU2397" s="14"/>
      <c r="DOV2397" s="14"/>
      <c r="DOW2397" s="14"/>
      <c r="DOX2397" s="14"/>
      <c r="DOY2397" s="14"/>
      <c r="DOZ2397" s="14"/>
      <c r="DPA2397" s="14"/>
      <c r="DPB2397" s="14"/>
      <c r="DPC2397" s="14"/>
      <c r="DPD2397" s="14"/>
      <c r="DPE2397" s="14"/>
      <c r="DPF2397" s="14"/>
      <c r="DPG2397" s="14"/>
      <c r="DPH2397" s="14"/>
      <c r="DPI2397" s="14"/>
      <c r="DPJ2397" s="14"/>
      <c r="DPK2397" s="14"/>
      <c r="DPL2397" s="14"/>
      <c r="DPM2397" s="14"/>
      <c r="DPN2397" s="14"/>
      <c r="DPO2397" s="14"/>
      <c r="DPP2397" s="14"/>
      <c r="DPQ2397" s="14"/>
      <c r="DPR2397" s="14"/>
      <c r="DPS2397" s="14"/>
      <c r="DPT2397" s="14"/>
      <c r="DPU2397" s="14"/>
      <c r="DPV2397" s="14"/>
      <c r="DPW2397" s="14"/>
      <c r="DPX2397" s="14"/>
      <c r="DPY2397" s="14"/>
      <c r="DPZ2397" s="14"/>
      <c r="DQA2397" s="14"/>
      <c r="DQB2397" s="14"/>
      <c r="DQC2397" s="14"/>
      <c r="DQD2397" s="14"/>
      <c r="DQE2397" s="14"/>
      <c r="DQF2397" s="14"/>
      <c r="DQG2397" s="14"/>
      <c r="DQH2397" s="14"/>
      <c r="DQI2397" s="14"/>
      <c r="DQJ2397" s="14"/>
      <c r="DQK2397" s="14"/>
      <c r="DQL2397" s="14"/>
      <c r="DQM2397" s="14"/>
      <c r="DQN2397" s="14"/>
      <c r="DQO2397" s="14"/>
      <c r="DQP2397" s="14"/>
      <c r="DQQ2397" s="14"/>
      <c r="DQR2397" s="14"/>
      <c r="DQS2397" s="14"/>
      <c r="DQT2397" s="14"/>
      <c r="DQU2397" s="14"/>
      <c r="DQV2397" s="14"/>
      <c r="DQW2397" s="14"/>
      <c r="DQX2397" s="14"/>
      <c r="DQY2397" s="14"/>
      <c r="DQZ2397" s="14"/>
      <c r="DRA2397" s="14"/>
      <c r="DRB2397" s="14"/>
      <c r="DRC2397" s="14"/>
      <c r="DRD2397" s="14"/>
      <c r="DRE2397" s="14"/>
      <c r="DRF2397" s="14"/>
      <c r="DRG2397" s="14"/>
      <c r="DRH2397" s="14"/>
      <c r="DRI2397" s="14"/>
      <c r="DRJ2397" s="14"/>
      <c r="DRK2397" s="14"/>
      <c r="DRL2397" s="14"/>
      <c r="DRM2397" s="14"/>
      <c r="DRN2397" s="14"/>
      <c r="DRO2397" s="14"/>
      <c r="DRP2397" s="14"/>
      <c r="DRQ2397" s="14"/>
      <c r="DRR2397" s="14"/>
      <c r="DRS2397" s="14"/>
      <c r="DRT2397" s="14"/>
      <c r="DRU2397" s="14"/>
      <c r="DRV2397" s="14"/>
      <c r="DRW2397" s="14"/>
      <c r="DRX2397" s="14"/>
      <c r="DRY2397" s="14"/>
      <c r="DRZ2397" s="14"/>
      <c r="DSA2397" s="14"/>
      <c r="DSB2397" s="14"/>
      <c r="DSC2397" s="14"/>
      <c r="DSD2397" s="14"/>
      <c r="DSE2397" s="14"/>
      <c r="DSF2397" s="14"/>
      <c r="DSG2397" s="14"/>
      <c r="DSH2397" s="14"/>
      <c r="DSI2397" s="14"/>
      <c r="DSJ2397" s="14"/>
      <c r="DSK2397" s="14"/>
      <c r="DSL2397" s="14"/>
      <c r="DSM2397" s="14"/>
      <c r="DSN2397" s="14"/>
      <c r="DSO2397" s="14"/>
      <c r="DSP2397" s="14"/>
      <c r="DSQ2397" s="14"/>
      <c r="DSR2397" s="14"/>
      <c r="DSS2397" s="14"/>
      <c r="DST2397" s="14"/>
      <c r="DSU2397" s="14"/>
      <c r="DSV2397" s="14"/>
      <c r="DSW2397" s="14"/>
      <c r="DSX2397" s="14"/>
      <c r="DSY2397" s="14"/>
      <c r="DSZ2397" s="14"/>
      <c r="DTA2397" s="14"/>
      <c r="DTB2397" s="14"/>
      <c r="DTC2397" s="14"/>
      <c r="DTD2397" s="14"/>
      <c r="DTE2397" s="14"/>
      <c r="DTF2397" s="14"/>
      <c r="DTG2397" s="14"/>
      <c r="DTH2397" s="14"/>
      <c r="DTI2397" s="14"/>
      <c r="DTJ2397" s="14"/>
      <c r="DTK2397" s="14"/>
      <c r="DTL2397" s="14"/>
      <c r="DTM2397" s="14"/>
      <c r="DTN2397" s="14"/>
      <c r="DTO2397" s="14"/>
      <c r="DTP2397" s="14"/>
      <c r="DTQ2397" s="14"/>
      <c r="DTR2397" s="14"/>
      <c r="DTS2397" s="14"/>
      <c r="DTT2397" s="14"/>
      <c r="DTU2397" s="14"/>
      <c r="DTV2397" s="14"/>
      <c r="DTW2397" s="14"/>
      <c r="DTX2397" s="14"/>
      <c r="DTY2397" s="14"/>
      <c r="DTZ2397" s="14"/>
      <c r="DUA2397" s="14"/>
      <c r="DUB2397" s="14"/>
      <c r="DUC2397" s="14"/>
      <c r="DUD2397" s="14"/>
      <c r="DUE2397" s="14"/>
      <c r="DUF2397" s="14"/>
      <c r="DUG2397" s="14"/>
      <c r="DUH2397" s="14"/>
      <c r="DUI2397" s="14"/>
      <c r="DUJ2397" s="14"/>
      <c r="DUK2397" s="14"/>
      <c r="DUL2397" s="14"/>
      <c r="DUM2397" s="14"/>
      <c r="DUN2397" s="14"/>
      <c r="DUO2397" s="14"/>
      <c r="DUP2397" s="14"/>
      <c r="DUQ2397" s="14"/>
      <c r="DUR2397" s="14"/>
      <c r="DUS2397" s="14"/>
      <c r="DUT2397" s="14"/>
      <c r="DUU2397" s="14"/>
      <c r="DUV2397" s="14"/>
      <c r="DUW2397" s="14"/>
      <c r="DUX2397" s="14"/>
      <c r="DUY2397" s="14"/>
      <c r="DUZ2397" s="14"/>
      <c r="DVA2397" s="14"/>
      <c r="DVB2397" s="14"/>
      <c r="DVC2397" s="14"/>
      <c r="DVD2397" s="14"/>
      <c r="DVE2397" s="14"/>
      <c r="DVF2397" s="14"/>
      <c r="DVG2397" s="14"/>
      <c r="DVH2397" s="14"/>
      <c r="DVI2397" s="14"/>
      <c r="DVJ2397" s="14"/>
      <c r="DVK2397" s="14"/>
      <c r="DVL2397" s="14"/>
      <c r="DVM2397" s="14"/>
      <c r="DVN2397" s="14"/>
      <c r="DVO2397" s="14"/>
      <c r="DVP2397" s="14"/>
      <c r="DVQ2397" s="14"/>
      <c r="DVR2397" s="14"/>
      <c r="DVS2397" s="14"/>
      <c r="DVT2397" s="14"/>
      <c r="DVU2397" s="14"/>
      <c r="DVV2397" s="14"/>
      <c r="DVW2397" s="14"/>
      <c r="DVX2397" s="14"/>
      <c r="DVY2397" s="14"/>
      <c r="DVZ2397" s="14"/>
      <c r="DWA2397" s="14"/>
      <c r="DWB2397" s="14"/>
      <c r="DWC2397" s="14"/>
      <c r="DWD2397" s="14"/>
      <c r="DWE2397" s="14"/>
      <c r="DWF2397" s="14"/>
      <c r="DWG2397" s="14"/>
      <c r="DWH2397" s="14"/>
      <c r="DWI2397" s="14"/>
      <c r="DWJ2397" s="14"/>
      <c r="DWK2397" s="14"/>
      <c r="DWL2397" s="14"/>
      <c r="DWM2397" s="14"/>
      <c r="DWN2397" s="14"/>
      <c r="DWO2397" s="14"/>
      <c r="DWP2397" s="14"/>
      <c r="DWQ2397" s="14"/>
      <c r="DWR2397" s="14"/>
      <c r="DWS2397" s="14"/>
      <c r="DWT2397" s="14"/>
      <c r="DWU2397" s="14"/>
      <c r="DWV2397" s="14"/>
      <c r="DWW2397" s="14"/>
      <c r="DWX2397" s="14"/>
      <c r="DWY2397" s="14"/>
      <c r="DWZ2397" s="14"/>
      <c r="DXA2397" s="14"/>
      <c r="DXB2397" s="14"/>
      <c r="DXC2397" s="14"/>
      <c r="DXD2397" s="14"/>
      <c r="DXE2397" s="14"/>
      <c r="DXF2397" s="14"/>
      <c r="DXG2397" s="14"/>
      <c r="DXH2397" s="14"/>
      <c r="DXI2397" s="14"/>
      <c r="DXJ2397" s="14"/>
      <c r="DXK2397" s="14"/>
      <c r="DXL2397" s="14"/>
      <c r="DXM2397" s="14"/>
      <c r="DXN2397" s="14"/>
      <c r="DXO2397" s="14"/>
      <c r="DXP2397" s="14"/>
      <c r="DXQ2397" s="14"/>
      <c r="DXR2397" s="14"/>
      <c r="DXS2397" s="14"/>
      <c r="DXT2397" s="14"/>
      <c r="DXU2397" s="14"/>
      <c r="DXV2397" s="14"/>
      <c r="DXW2397" s="14"/>
      <c r="DXX2397" s="14"/>
      <c r="DXY2397" s="14"/>
      <c r="DXZ2397" s="14"/>
      <c r="DYA2397" s="14"/>
      <c r="DYB2397" s="14"/>
      <c r="DYC2397" s="14"/>
      <c r="DYD2397" s="14"/>
      <c r="DYE2397" s="14"/>
      <c r="DYF2397" s="14"/>
      <c r="DYG2397" s="14"/>
      <c r="DYH2397" s="14"/>
      <c r="DYI2397" s="14"/>
      <c r="DYJ2397" s="14"/>
      <c r="DYK2397" s="14"/>
      <c r="DYL2397" s="14"/>
      <c r="DYM2397" s="14"/>
      <c r="DYN2397" s="14"/>
      <c r="DYO2397" s="14"/>
      <c r="DYP2397" s="14"/>
      <c r="DYQ2397" s="14"/>
      <c r="DYR2397" s="14"/>
      <c r="DYS2397" s="14"/>
      <c r="DYT2397" s="14"/>
      <c r="DYU2397" s="14"/>
      <c r="DYV2397" s="14"/>
      <c r="DYW2397" s="14"/>
      <c r="DYX2397" s="14"/>
      <c r="DYY2397" s="14"/>
      <c r="DYZ2397" s="14"/>
      <c r="DZA2397" s="14"/>
      <c r="DZB2397" s="14"/>
      <c r="DZC2397" s="14"/>
      <c r="DZD2397" s="14"/>
      <c r="DZE2397" s="14"/>
      <c r="DZF2397" s="14"/>
      <c r="DZG2397" s="14"/>
      <c r="DZH2397" s="14"/>
      <c r="DZI2397" s="14"/>
      <c r="DZJ2397" s="14"/>
      <c r="DZK2397" s="14"/>
      <c r="DZL2397" s="14"/>
      <c r="DZM2397" s="14"/>
      <c r="DZN2397" s="14"/>
      <c r="DZO2397" s="14"/>
      <c r="DZP2397" s="14"/>
      <c r="DZQ2397" s="14"/>
      <c r="DZR2397" s="14"/>
      <c r="DZS2397" s="14"/>
      <c r="DZT2397" s="14"/>
      <c r="DZU2397" s="14"/>
      <c r="DZV2397" s="14"/>
      <c r="DZW2397" s="14"/>
      <c r="DZX2397" s="14"/>
      <c r="DZY2397" s="14"/>
      <c r="DZZ2397" s="14"/>
      <c r="EAA2397" s="14"/>
      <c r="EAB2397" s="14"/>
      <c r="EAC2397" s="14"/>
      <c r="EAD2397" s="14"/>
      <c r="EAE2397" s="14"/>
      <c r="EAF2397" s="14"/>
      <c r="EAG2397" s="14"/>
      <c r="EAH2397" s="14"/>
      <c r="EAI2397" s="14"/>
      <c r="EAJ2397" s="14"/>
      <c r="EAK2397" s="14"/>
      <c r="EAL2397" s="14"/>
      <c r="EAM2397" s="14"/>
      <c r="EAN2397" s="14"/>
      <c r="EAO2397" s="14"/>
      <c r="EAP2397" s="14"/>
      <c r="EAQ2397" s="14"/>
      <c r="EAR2397" s="14"/>
      <c r="EAS2397" s="14"/>
      <c r="EAT2397" s="14"/>
      <c r="EAU2397" s="14"/>
      <c r="EAV2397" s="14"/>
      <c r="EAW2397" s="14"/>
      <c r="EAX2397" s="14"/>
      <c r="EAY2397" s="14"/>
      <c r="EAZ2397" s="14"/>
      <c r="EBA2397" s="14"/>
      <c r="EBB2397" s="14"/>
      <c r="EBC2397" s="14"/>
      <c r="EBD2397" s="14"/>
      <c r="EBE2397" s="14"/>
      <c r="EBF2397" s="14"/>
      <c r="EBG2397" s="14"/>
      <c r="EBH2397" s="14"/>
      <c r="EBI2397" s="14"/>
      <c r="EBJ2397" s="14"/>
      <c r="EBK2397" s="14"/>
      <c r="EBL2397" s="14"/>
      <c r="EBM2397" s="14"/>
      <c r="EBN2397" s="14"/>
      <c r="EBO2397" s="14"/>
      <c r="EBP2397" s="14"/>
      <c r="EBQ2397" s="14"/>
      <c r="EBR2397" s="14"/>
      <c r="EBS2397" s="14"/>
      <c r="EBT2397" s="14"/>
      <c r="EBU2397" s="14"/>
      <c r="EBV2397" s="14"/>
      <c r="EBW2397" s="14"/>
      <c r="EBX2397" s="14"/>
      <c r="EBY2397" s="14"/>
      <c r="EBZ2397" s="14"/>
      <c r="ECA2397" s="14"/>
      <c r="ECB2397" s="14"/>
      <c r="ECC2397" s="14"/>
      <c r="ECD2397" s="14"/>
      <c r="ECE2397" s="14"/>
      <c r="ECF2397" s="14"/>
      <c r="ECG2397" s="14"/>
      <c r="ECH2397" s="14"/>
      <c r="ECI2397" s="14"/>
      <c r="ECJ2397" s="14"/>
      <c r="ECK2397" s="14"/>
      <c r="ECL2397" s="14"/>
      <c r="ECM2397" s="14"/>
      <c r="ECN2397" s="14"/>
      <c r="ECO2397" s="14"/>
      <c r="ECP2397" s="14"/>
      <c r="ECQ2397" s="14"/>
      <c r="ECR2397" s="14"/>
      <c r="ECS2397" s="14"/>
      <c r="ECT2397" s="14"/>
      <c r="ECU2397" s="14"/>
      <c r="ECV2397" s="14"/>
      <c r="ECW2397" s="14"/>
      <c r="ECX2397" s="14"/>
      <c r="ECY2397" s="14"/>
      <c r="ECZ2397" s="14"/>
      <c r="EDA2397" s="14"/>
      <c r="EDB2397" s="14"/>
      <c r="EDC2397" s="14"/>
      <c r="EDD2397" s="14"/>
      <c r="EDE2397" s="14"/>
      <c r="EDF2397" s="14"/>
      <c r="EDG2397" s="14"/>
      <c r="EDH2397" s="14"/>
      <c r="EDI2397" s="14"/>
      <c r="EDJ2397" s="14"/>
      <c r="EDK2397" s="14"/>
      <c r="EDL2397" s="14"/>
      <c r="EDM2397" s="14"/>
      <c r="EDN2397" s="14"/>
      <c r="EDO2397" s="14"/>
      <c r="EDP2397" s="14"/>
      <c r="EDQ2397" s="14"/>
      <c r="EDR2397" s="14"/>
      <c r="EDS2397" s="14"/>
      <c r="EDT2397" s="14"/>
      <c r="EDU2397" s="14"/>
      <c r="EDV2397" s="14"/>
      <c r="EDW2397" s="14"/>
      <c r="EDX2397" s="14"/>
      <c r="EDY2397" s="14"/>
      <c r="EDZ2397" s="14"/>
      <c r="EEA2397" s="14"/>
      <c r="EEB2397" s="14"/>
      <c r="EEC2397" s="14"/>
      <c r="EED2397" s="14"/>
      <c r="EEE2397" s="14"/>
      <c r="EEF2397" s="14"/>
      <c r="EEG2397" s="14"/>
      <c r="EEH2397" s="14"/>
      <c r="EEI2397" s="14"/>
      <c r="EEJ2397" s="14"/>
      <c r="EEK2397" s="14"/>
      <c r="EEL2397" s="14"/>
      <c r="EEM2397" s="14"/>
      <c r="EEN2397" s="14"/>
      <c r="EEO2397" s="14"/>
      <c r="EEP2397" s="14"/>
      <c r="EEQ2397" s="14"/>
      <c r="EER2397" s="14"/>
      <c r="EES2397" s="14"/>
      <c r="EET2397" s="14"/>
      <c r="EEU2397" s="14"/>
      <c r="EEV2397" s="14"/>
      <c r="EEW2397" s="14"/>
      <c r="EEX2397" s="14"/>
      <c r="EEY2397" s="14"/>
      <c r="EEZ2397" s="14"/>
      <c r="EFA2397" s="14"/>
      <c r="EFB2397" s="14"/>
      <c r="EFC2397" s="14"/>
      <c r="EFD2397" s="14"/>
      <c r="EFE2397" s="14"/>
      <c r="EFF2397" s="14"/>
      <c r="EFG2397" s="14"/>
      <c r="EFH2397" s="14"/>
      <c r="EFI2397" s="14"/>
      <c r="EFJ2397" s="14"/>
      <c r="EFK2397" s="14"/>
      <c r="EFL2397" s="14"/>
      <c r="EFM2397" s="14"/>
      <c r="EFN2397" s="14"/>
      <c r="EFO2397" s="14"/>
      <c r="EFP2397" s="14"/>
      <c r="EFQ2397" s="14"/>
      <c r="EFR2397" s="14"/>
      <c r="EFS2397" s="14"/>
      <c r="EFT2397" s="14"/>
      <c r="EFU2397" s="14"/>
      <c r="EFV2397" s="14"/>
      <c r="EFW2397" s="14"/>
      <c r="EFX2397" s="14"/>
      <c r="EFY2397" s="14"/>
      <c r="EFZ2397" s="14"/>
      <c r="EGA2397" s="14"/>
      <c r="EGB2397" s="14"/>
      <c r="EGC2397" s="14"/>
      <c r="EGD2397" s="14"/>
      <c r="EGE2397" s="14"/>
      <c r="EGF2397" s="14"/>
      <c r="EGG2397" s="14"/>
      <c r="EGH2397" s="14"/>
      <c r="EGI2397" s="14"/>
      <c r="EGJ2397" s="14"/>
      <c r="EGK2397" s="14"/>
      <c r="EGL2397" s="14"/>
      <c r="EGM2397" s="14"/>
      <c r="EGN2397" s="14"/>
      <c r="EGO2397" s="14"/>
      <c r="EGP2397" s="14"/>
      <c r="EGQ2397" s="14"/>
      <c r="EGR2397" s="14"/>
      <c r="EGS2397" s="14"/>
      <c r="EGT2397" s="14"/>
      <c r="EGU2397" s="14"/>
      <c r="EGV2397" s="14"/>
      <c r="EGW2397" s="14"/>
      <c r="EGX2397" s="14"/>
      <c r="EGY2397" s="14"/>
      <c r="EGZ2397" s="14"/>
      <c r="EHA2397" s="14"/>
      <c r="EHB2397" s="14"/>
      <c r="EHC2397" s="14"/>
      <c r="EHD2397" s="14"/>
      <c r="EHE2397" s="14"/>
      <c r="EHF2397" s="14"/>
      <c r="EHG2397" s="14"/>
      <c r="EHH2397" s="14"/>
      <c r="EHI2397" s="14"/>
      <c r="EHJ2397" s="14"/>
      <c r="EHK2397" s="14"/>
      <c r="EHL2397" s="14"/>
      <c r="EHM2397" s="14"/>
      <c r="EHN2397" s="14"/>
      <c r="EHO2397" s="14"/>
      <c r="EHP2397" s="14"/>
      <c r="EHQ2397" s="14"/>
      <c r="EHR2397" s="14"/>
      <c r="EHS2397" s="14"/>
      <c r="EHT2397" s="14"/>
      <c r="EHU2397" s="14"/>
      <c r="EHV2397" s="14"/>
      <c r="EHW2397" s="14"/>
      <c r="EHX2397" s="14"/>
      <c r="EHY2397" s="14"/>
      <c r="EHZ2397" s="14"/>
      <c r="EIA2397" s="14"/>
      <c r="EIB2397" s="14"/>
      <c r="EIC2397" s="14"/>
      <c r="EID2397" s="14"/>
      <c r="EIE2397" s="14"/>
      <c r="EIF2397" s="14"/>
      <c r="EIG2397" s="14"/>
      <c r="EIH2397" s="14"/>
      <c r="EII2397" s="14"/>
      <c r="EIJ2397" s="14"/>
      <c r="EIK2397" s="14"/>
      <c r="EIL2397" s="14"/>
      <c r="EIM2397" s="14"/>
      <c r="EIN2397" s="14"/>
      <c r="EIO2397" s="14"/>
      <c r="EIP2397" s="14"/>
      <c r="EIQ2397" s="14"/>
      <c r="EIR2397" s="14"/>
      <c r="EIS2397" s="14"/>
      <c r="EIT2397" s="14"/>
      <c r="EIU2397" s="14"/>
      <c r="EIV2397" s="14"/>
      <c r="EIW2397" s="14"/>
      <c r="EIX2397" s="14"/>
      <c r="EIY2397" s="14"/>
      <c r="EIZ2397" s="14"/>
      <c r="EJA2397" s="14"/>
      <c r="EJB2397" s="14"/>
      <c r="EJC2397" s="14"/>
      <c r="EJD2397" s="14"/>
      <c r="EJE2397" s="14"/>
      <c r="EJF2397" s="14"/>
      <c r="EJG2397" s="14"/>
      <c r="EJH2397" s="14"/>
      <c r="EJI2397" s="14"/>
      <c r="EJJ2397" s="14"/>
      <c r="EJK2397" s="14"/>
      <c r="EJL2397" s="14"/>
      <c r="EJM2397" s="14"/>
      <c r="EJN2397" s="14"/>
      <c r="EJO2397" s="14"/>
      <c r="EJP2397" s="14"/>
      <c r="EJQ2397" s="14"/>
      <c r="EJR2397" s="14"/>
      <c r="EJS2397" s="14"/>
      <c r="EJT2397" s="14"/>
      <c r="EJU2397" s="14"/>
      <c r="EJV2397" s="14"/>
      <c r="EJW2397" s="14"/>
      <c r="EJX2397" s="14"/>
      <c r="EJY2397" s="14"/>
      <c r="EJZ2397" s="14"/>
      <c r="EKA2397" s="14"/>
      <c r="EKB2397" s="14"/>
      <c r="EKC2397" s="14"/>
      <c r="EKD2397" s="14"/>
      <c r="EKE2397" s="14"/>
      <c r="EKF2397" s="14"/>
      <c r="EKG2397" s="14"/>
      <c r="EKH2397" s="14"/>
      <c r="EKI2397" s="14"/>
      <c r="EKJ2397" s="14"/>
      <c r="EKK2397" s="14"/>
      <c r="EKL2397" s="14"/>
      <c r="EKM2397" s="14"/>
      <c r="EKN2397" s="14"/>
      <c r="EKO2397" s="14"/>
      <c r="EKP2397" s="14"/>
      <c r="EKQ2397" s="14"/>
      <c r="EKR2397" s="14"/>
      <c r="EKS2397" s="14"/>
      <c r="EKT2397" s="14"/>
      <c r="EKU2397" s="14"/>
      <c r="EKV2397" s="14"/>
      <c r="EKW2397" s="14"/>
      <c r="EKX2397" s="14"/>
      <c r="EKY2397" s="14"/>
      <c r="EKZ2397" s="14"/>
      <c r="ELA2397" s="14"/>
      <c r="ELB2397" s="14"/>
      <c r="ELC2397" s="14"/>
      <c r="ELD2397" s="14"/>
      <c r="ELE2397" s="14"/>
      <c r="ELF2397" s="14"/>
      <c r="ELG2397" s="14"/>
      <c r="ELH2397" s="14"/>
      <c r="ELI2397" s="14"/>
      <c r="ELJ2397" s="14"/>
      <c r="ELK2397" s="14"/>
      <c r="ELL2397" s="14"/>
      <c r="ELM2397" s="14"/>
      <c r="ELN2397" s="14"/>
      <c r="ELO2397" s="14"/>
      <c r="ELP2397" s="14"/>
      <c r="ELQ2397" s="14"/>
      <c r="ELR2397" s="14"/>
      <c r="ELS2397" s="14"/>
      <c r="ELT2397" s="14"/>
      <c r="ELU2397" s="14"/>
      <c r="ELV2397" s="14"/>
      <c r="ELW2397" s="14"/>
      <c r="ELX2397" s="14"/>
      <c r="ELY2397" s="14"/>
      <c r="ELZ2397" s="14"/>
      <c r="EMA2397" s="14"/>
      <c r="EMB2397" s="14"/>
      <c r="EMC2397" s="14"/>
      <c r="EMD2397" s="14"/>
      <c r="EME2397" s="14"/>
      <c r="EMF2397" s="14"/>
      <c r="EMG2397" s="14"/>
      <c r="EMH2397" s="14"/>
      <c r="EMI2397" s="14"/>
      <c r="EMJ2397" s="14"/>
      <c r="EMK2397" s="14"/>
      <c r="EML2397" s="14"/>
      <c r="EMM2397" s="14"/>
      <c r="EMN2397" s="14"/>
      <c r="EMO2397" s="14"/>
      <c r="EMP2397" s="14"/>
      <c r="EMQ2397" s="14"/>
      <c r="EMR2397" s="14"/>
      <c r="EMS2397" s="14"/>
      <c r="EMT2397" s="14"/>
      <c r="EMU2397" s="14"/>
      <c r="EMV2397" s="14"/>
      <c r="EMW2397" s="14"/>
      <c r="EMX2397" s="14"/>
      <c r="EMY2397" s="14"/>
      <c r="EMZ2397" s="14"/>
      <c r="ENA2397" s="14"/>
      <c r="ENB2397" s="14"/>
      <c r="ENC2397" s="14"/>
      <c r="END2397" s="14"/>
      <c r="ENE2397" s="14"/>
      <c r="ENF2397" s="14"/>
      <c r="ENG2397" s="14"/>
      <c r="ENH2397" s="14"/>
      <c r="ENI2397" s="14"/>
      <c r="ENJ2397" s="14"/>
      <c r="ENK2397" s="14"/>
      <c r="ENL2397" s="14"/>
      <c r="ENM2397" s="14"/>
      <c r="ENN2397" s="14"/>
      <c r="ENO2397" s="14"/>
      <c r="ENP2397" s="14"/>
      <c r="ENQ2397" s="14"/>
      <c r="ENR2397" s="14"/>
      <c r="ENS2397" s="14"/>
      <c r="ENT2397" s="14"/>
      <c r="ENU2397" s="14"/>
      <c r="ENV2397" s="14"/>
      <c r="ENW2397" s="14"/>
      <c r="ENX2397" s="14"/>
      <c r="ENY2397" s="14"/>
      <c r="ENZ2397" s="14"/>
      <c r="EOA2397" s="14"/>
      <c r="EOB2397" s="14"/>
      <c r="EOC2397" s="14"/>
      <c r="EOD2397" s="14"/>
      <c r="EOE2397" s="14"/>
      <c r="EOF2397" s="14"/>
      <c r="EOG2397" s="14"/>
      <c r="EOH2397" s="14"/>
      <c r="EOI2397" s="14"/>
      <c r="EOJ2397" s="14"/>
      <c r="EOK2397" s="14"/>
      <c r="EOL2397" s="14"/>
      <c r="EOM2397" s="14"/>
      <c r="EON2397" s="14"/>
      <c r="EOO2397" s="14"/>
      <c r="EOP2397" s="14"/>
      <c r="EOQ2397" s="14"/>
      <c r="EOR2397" s="14"/>
      <c r="EOS2397" s="14"/>
      <c r="EOT2397" s="14"/>
      <c r="EOU2397" s="14"/>
      <c r="EOV2397" s="14"/>
      <c r="EOW2397" s="14"/>
      <c r="EOX2397" s="14"/>
      <c r="EOY2397" s="14"/>
      <c r="EOZ2397" s="14"/>
      <c r="EPA2397" s="14"/>
      <c r="EPB2397" s="14"/>
      <c r="EPC2397" s="14"/>
      <c r="EPD2397" s="14"/>
      <c r="EPE2397" s="14"/>
      <c r="EPF2397" s="14"/>
      <c r="EPG2397" s="14"/>
      <c r="EPH2397" s="14"/>
      <c r="EPI2397" s="14"/>
      <c r="EPJ2397" s="14"/>
      <c r="EPK2397" s="14"/>
      <c r="EPL2397" s="14"/>
      <c r="EPM2397" s="14"/>
      <c r="EPN2397" s="14"/>
      <c r="EPO2397" s="14"/>
      <c r="EPP2397" s="14"/>
      <c r="EPQ2397" s="14"/>
      <c r="EPR2397" s="14"/>
      <c r="EPS2397" s="14"/>
      <c r="EPT2397" s="14"/>
      <c r="EPU2397" s="14"/>
      <c r="EPV2397" s="14"/>
      <c r="EPW2397" s="14"/>
      <c r="EPX2397" s="14"/>
      <c r="EPY2397" s="14"/>
      <c r="EPZ2397" s="14"/>
      <c r="EQA2397" s="14"/>
      <c r="EQB2397" s="14"/>
      <c r="EQC2397" s="14"/>
      <c r="EQD2397" s="14"/>
      <c r="EQE2397" s="14"/>
      <c r="EQF2397" s="14"/>
      <c r="EQG2397" s="14"/>
      <c r="EQH2397" s="14"/>
      <c r="EQI2397" s="14"/>
      <c r="EQJ2397" s="14"/>
      <c r="EQK2397" s="14"/>
      <c r="EQL2397" s="14"/>
      <c r="EQM2397" s="14"/>
      <c r="EQN2397" s="14"/>
      <c r="EQO2397" s="14"/>
      <c r="EQP2397" s="14"/>
      <c r="EQQ2397" s="14"/>
      <c r="EQR2397" s="14"/>
      <c r="EQS2397" s="14"/>
      <c r="EQT2397" s="14"/>
      <c r="EQU2397" s="14"/>
      <c r="EQV2397" s="14"/>
      <c r="EQW2397" s="14"/>
      <c r="EQX2397" s="14"/>
      <c r="EQY2397" s="14"/>
      <c r="EQZ2397" s="14"/>
      <c r="ERA2397" s="14"/>
      <c r="ERB2397" s="14"/>
      <c r="ERC2397" s="14"/>
      <c r="ERD2397" s="14"/>
      <c r="ERE2397" s="14"/>
      <c r="ERF2397" s="14"/>
      <c r="ERG2397" s="14"/>
      <c r="ERH2397" s="14"/>
      <c r="ERI2397" s="14"/>
      <c r="ERJ2397" s="14"/>
      <c r="ERK2397" s="14"/>
      <c r="ERL2397" s="14"/>
      <c r="ERM2397" s="14"/>
      <c r="ERN2397" s="14"/>
      <c r="ERO2397" s="14"/>
      <c r="ERP2397" s="14"/>
      <c r="ERQ2397" s="14"/>
      <c r="ERR2397" s="14"/>
      <c r="ERS2397" s="14"/>
      <c r="ERT2397" s="14"/>
      <c r="ERU2397" s="14"/>
      <c r="ERV2397" s="14"/>
      <c r="ERW2397" s="14"/>
      <c r="ERX2397" s="14"/>
      <c r="ERY2397" s="14"/>
      <c r="ERZ2397" s="14"/>
      <c r="ESA2397" s="14"/>
      <c r="ESB2397" s="14"/>
      <c r="ESC2397" s="14"/>
      <c r="ESD2397" s="14"/>
      <c r="ESE2397" s="14"/>
      <c r="ESF2397" s="14"/>
      <c r="ESG2397" s="14"/>
      <c r="ESH2397" s="14"/>
      <c r="ESI2397" s="14"/>
      <c r="ESJ2397" s="14"/>
      <c r="ESK2397" s="14"/>
      <c r="ESL2397" s="14"/>
      <c r="ESM2397" s="14"/>
      <c r="ESN2397" s="14"/>
      <c r="ESO2397" s="14"/>
      <c r="ESP2397" s="14"/>
      <c r="ESQ2397" s="14"/>
      <c r="ESR2397" s="14"/>
      <c r="ESS2397" s="14"/>
      <c r="EST2397" s="14"/>
      <c r="ESU2397" s="14"/>
      <c r="ESV2397" s="14"/>
      <c r="ESW2397" s="14"/>
      <c r="ESX2397" s="14"/>
      <c r="ESY2397" s="14"/>
      <c r="ESZ2397" s="14"/>
      <c r="ETA2397" s="14"/>
      <c r="ETB2397" s="14"/>
      <c r="ETC2397" s="14"/>
      <c r="ETD2397" s="14"/>
      <c r="ETE2397" s="14"/>
      <c r="ETF2397" s="14"/>
      <c r="ETG2397" s="14"/>
      <c r="ETH2397" s="14"/>
      <c r="ETI2397" s="14"/>
      <c r="ETJ2397" s="14"/>
      <c r="ETK2397" s="14"/>
      <c r="ETL2397" s="14"/>
      <c r="ETM2397" s="14"/>
      <c r="ETN2397" s="14"/>
      <c r="ETO2397" s="14"/>
      <c r="ETP2397" s="14"/>
      <c r="ETQ2397" s="14"/>
      <c r="ETR2397" s="14"/>
      <c r="ETS2397" s="14"/>
      <c r="ETT2397" s="14"/>
      <c r="ETU2397" s="14"/>
      <c r="ETV2397" s="14"/>
      <c r="ETW2397" s="14"/>
      <c r="ETX2397" s="14"/>
      <c r="ETY2397" s="14"/>
      <c r="ETZ2397" s="14"/>
      <c r="EUA2397" s="14"/>
      <c r="EUB2397" s="14"/>
      <c r="EUC2397" s="14"/>
      <c r="EUD2397" s="14"/>
      <c r="EUE2397" s="14"/>
      <c r="EUF2397" s="14"/>
      <c r="EUG2397" s="14"/>
      <c r="EUH2397" s="14"/>
      <c r="EUI2397" s="14"/>
      <c r="EUJ2397" s="14"/>
      <c r="EUK2397" s="14"/>
      <c r="EUL2397" s="14"/>
      <c r="EUM2397" s="14"/>
      <c r="EUN2397" s="14"/>
      <c r="EUO2397" s="14"/>
      <c r="EUP2397" s="14"/>
      <c r="EUQ2397" s="14"/>
      <c r="EUR2397" s="14"/>
      <c r="EUS2397" s="14"/>
      <c r="EUT2397" s="14"/>
      <c r="EUU2397" s="14"/>
      <c r="EUV2397" s="14"/>
      <c r="EUW2397" s="14"/>
      <c r="EUX2397" s="14"/>
      <c r="EUY2397" s="14"/>
      <c r="EUZ2397" s="14"/>
      <c r="EVA2397" s="14"/>
      <c r="EVB2397" s="14"/>
      <c r="EVC2397" s="14"/>
      <c r="EVD2397" s="14"/>
      <c r="EVE2397" s="14"/>
      <c r="EVF2397" s="14"/>
      <c r="EVG2397" s="14"/>
      <c r="EVH2397" s="14"/>
      <c r="EVI2397" s="14"/>
      <c r="EVJ2397" s="14"/>
      <c r="EVK2397" s="14"/>
      <c r="EVL2397" s="14"/>
      <c r="EVM2397" s="14"/>
      <c r="EVN2397" s="14"/>
      <c r="EVO2397" s="14"/>
      <c r="EVP2397" s="14"/>
      <c r="EVQ2397" s="14"/>
      <c r="EVR2397" s="14"/>
      <c r="EVS2397" s="14"/>
      <c r="EVT2397" s="14"/>
      <c r="EVU2397" s="14"/>
      <c r="EVV2397" s="14"/>
      <c r="EVW2397" s="14"/>
      <c r="EVX2397" s="14"/>
      <c r="EVY2397" s="14"/>
      <c r="EVZ2397" s="14"/>
      <c r="EWA2397" s="14"/>
      <c r="EWB2397" s="14"/>
      <c r="EWC2397" s="14"/>
      <c r="EWD2397" s="14"/>
      <c r="EWE2397" s="14"/>
      <c r="EWF2397" s="14"/>
      <c r="EWG2397" s="14"/>
      <c r="EWH2397" s="14"/>
      <c r="EWI2397" s="14"/>
      <c r="EWJ2397" s="14"/>
      <c r="EWK2397" s="14"/>
      <c r="EWL2397" s="14"/>
      <c r="EWM2397" s="14"/>
      <c r="EWN2397" s="14"/>
      <c r="EWO2397" s="14"/>
      <c r="EWP2397" s="14"/>
      <c r="EWQ2397" s="14"/>
      <c r="EWR2397" s="14"/>
      <c r="EWS2397" s="14"/>
      <c r="EWT2397" s="14"/>
      <c r="EWU2397" s="14"/>
      <c r="EWV2397" s="14"/>
      <c r="EWW2397" s="14"/>
      <c r="EWX2397" s="14"/>
      <c r="EWY2397" s="14"/>
      <c r="EWZ2397" s="14"/>
      <c r="EXA2397" s="14"/>
      <c r="EXB2397" s="14"/>
      <c r="EXC2397" s="14"/>
      <c r="EXD2397" s="14"/>
      <c r="EXE2397" s="14"/>
      <c r="EXF2397" s="14"/>
      <c r="EXG2397" s="14"/>
      <c r="EXH2397" s="14"/>
      <c r="EXI2397" s="14"/>
      <c r="EXJ2397" s="14"/>
      <c r="EXK2397" s="14"/>
      <c r="EXL2397" s="14"/>
      <c r="EXM2397" s="14"/>
      <c r="EXN2397" s="14"/>
      <c r="EXO2397" s="14"/>
      <c r="EXP2397" s="14"/>
      <c r="EXQ2397" s="14"/>
      <c r="EXR2397" s="14"/>
      <c r="EXS2397" s="14"/>
      <c r="EXT2397" s="14"/>
      <c r="EXU2397" s="14"/>
      <c r="EXV2397" s="14"/>
      <c r="EXW2397" s="14"/>
      <c r="EXX2397" s="14"/>
      <c r="EXY2397" s="14"/>
      <c r="EXZ2397" s="14"/>
      <c r="EYA2397" s="14"/>
      <c r="EYB2397" s="14"/>
      <c r="EYC2397" s="14"/>
      <c r="EYD2397" s="14"/>
      <c r="EYE2397" s="14"/>
      <c r="EYF2397" s="14"/>
      <c r="EYG2397" s="14"/>
      <c r="EYH2397" s="14"/>
      <c r="EYI2397" s="14"/>
      <c r="EYJ2397" s="14"/>
      <c r="EYK2397" s="14"/>
      <c r="EYL2397" s="14"/>
      <c r="EYM2397" s="14"/>
      <c r="EYN2397" s="14"/>
      <c r="EYO2397" s="14"/>
      <c r="EYP2397" s="14"/>
      <c r="EYQ2397" s="14"/>
      <c r="EYR2397" s="14"/>
      <c r="EYS2397" s="14"/>
      <c r="EYT2397" s="14"/>
      <c r="EYU2397" s="14"/>
      <c r="EYV2397" s="14"/>
      <c r="EYW2397" s="14"/>
      <c r="EYX2397" s="14"/>
      <c r="EYY2397" s="14"/>
      <c r="EYZ2397" s="14"/>
      <c r="EZA2397" s="14"/>
      <c r="EZB2397" s="14"/>
      <c r="EZC2397" s="14"/>
      <c r="EZD2397" s="14"/>
      <c r="EZE2397" s="14"/>
      <c r="EZF2397" s="14"/>
      <c r="EZG2397" s="14"/>
      <c r="EZH2397" s="14"/>
      <c r="EZI2397" s="14"/>
      <c r="EZJ2397" s="14"/>
      <c r="EZK2397" s="14"/>
      <c r="EZL2397" s="14"/>
      <c r="EZM2397" s="14"/>
      <c r="EZN2397" s="14"/>
      <c r="EZO2397" s="14"/>
      <c r="EZP2397" s="14"/>
      <c r="EZQ2397" s="14"/>
      <c r="EZR2397" s="14"/>
      <c r="EZS2397" s="14"/>
      <c r="EZT2397" s="14"/>
      <c r="EZU2397" s="14"/>
      <c r="EZV2397" s="14"/>
      <c r="EZW2397" s="14"/>
      <c r="EZX2397" s="14"/>
      <c r="EZY2397" s="14"/>
      <c r="EZZ2397" s="14"/>
      <c r="FAA2397" s="14"/>
      <c r="FAB2397" s="14"/>
      <c r="FAC2397" s="14"/>
      <c r="FAD2397" s="14"/>
      <c r="FAE2397" s="14"/>
      <c r="FAF2397" s="14"/>
      <c r="FAG2397" s="14"/>
      <c r="FAH2397" s="14"/>
      <c r="FAI2397" s="14"/>
      <c r="FAJ2397" s="14"/>
      <c r="FAK2397" s="14"/>
      <c r="FAL2397" s="14"/>
      <c r="FAM2397" s="14"/>
      <c r="FAN2397" s="14"/>
      <c r="FAO2397" s="14"/>
      <c r="FAP2397" s="14"/>
      <c r="FAQ2397" s="14"/>
      <c r="FAR2397" s="14"/>
      <c r="FAS2397" s="14"/>
      <c r="FAT2397" s="14"/>
      <c r="FAU2397" s="14"/>
      <c r="FAV2397" s="14"/>
      <c r="FAW2397" s="14"/>
      <c r="FAX2397" s="14"/>
      <c r="FAY2397" s="14"/>
      <c r="FAZ2397" s="14"/>
      <c r="FBA2397" s="14"/>
      <c r="FBB2397" s="14"/>
      <c r="FBC2397" s="14"/>
      <c r="FBD2397" s="14"/>
      <c r="FBE2397" s="14"/>
      <c r="FBF2397" s="14"/>
      <c r="FBG2397" s="14"/>
      <c r="FBH2397" s="14"/>
      <c r="FBI2397" s="14"/>
      <c r="FBJ2397" s="14"/>
      <c r="FBK2397" s="14"/>
      <c r="FBL2397" s="14"/>
      <c r="FBM2397" s="14"/>
      <c r="FBN2397" s="14"/>
      <c r="FBO2397" s="14"/>
      <c r="FBP2397" s="14"/>
      <c r="FBQ2397" s="14"/>
      <c r="FBR2397" s="14"/>
      <c r="FBS2397" s="14"/>
      <c r="FBT2397" s="14"/>
      <c r="FBU2397" s="14"/>
      <c r="FBV2397" s="14"/>
      <c r="FBW2397" s="14"/>
      <c r="FBX2397" s="14"/>
      <c r="FBY2397" s="14"/>
      <c r="FBZ2397" s="14"/>
      <c r="FCA2397" s="14"/>
      <c r="FCB2397" s="14"/>
      <c r="FCC2397" s="14"/>
      <c r="FCD2397" s="14"/>
      <c r="FCE2397" s="14"/>
      <c r="FCF2397" s="14"/>
      <c r="FCG2397" s="14"/>
      <c r="FCH2397" s="14"/>
      <c r="FCI2397" s="14"/>
      <c r="FCJ2397" s="14"/>
      <c r="FCK2397" s="14"/>
      <c r="FCL2397" s="14"/>
      <c r="FCM2397" s="14"/>
      <c r="FCN2397" s="14"/>
      <c r="FCO2397" s="14"/>
      <c r="FCP2397" s="14"/>
      <c r="FCQ2397" s="14"/>
      <c r="FCR2397" s="14"/>
      <c r="FCS2397" s="14"/>
      <c r="FCT2397" s="14"/>
      <c r="FCU2397" s="14"/>
      <c r="FCV2397" s="14"/>
      <c r="FCW2397" s="14"/>
      <c r="FCX2397" s="14"/>
      <c r="FCY2397" s="14"/>
      <c r="FCZ2397" s="14"/>
      <c r="FDA2397" s="14"/>
      <c r="FDB2397" s="14"/>
      <c r="FDC2397" s="14"/>
      <c r="FDD2397" s="14"/>
      <c r="FDE2397" s="14"/>
      <c r="FDF2397" s="14"/>
      <c r="FDG2397" s="14"/>
      <c r="FDH2397" s="14"/>
      <c r="FDI2397" s="14"/>
      <c r="FDJ2397" s="14"/>
      <c r="FDK2397" s="14"/>
      <c r="FDL2397" s="14"/>
      <c r="FDM2397" s="14"/>
      <c r="FDN2397" s="14"/>
      <c r="FDO2397" s="14"/>
      <c r="FDP2397" s="14"/>
      <c r="FDQ2397" s="14"/>
      <c r="FDR2397" s="14"/>
      <c r="FDS2397" s="14"/>
      <c r="FDT2397" s="14"/>
      <c r="FDU2397" s="14"/>
      <c r="FDV2397" s="14"/>
      <c r="FDW2397" s="14"/>
      <c r="FDX2397" s="14"/>
      <c r="FDY2397" s="14"/>
      <c r="FDZ2397" s="14"/>
      <c r="FEA2397" s="14"/>
      <c r="FEB2397" s="14"/>
      <c r="FEC2397" s="14"/>
      <c r="FED2397" s="14"/>
      <c r="FEE2397" s="14"/>
      <c r="FEF2397" s="14"/>
      <c r="FEG2397" s="14"/>
      <c r="FEH2397" s="14"/>
      <c r="FEI2397" s="14"/>
      <c r="FEJ2397" s="14"/>
      <c r="FEK2397" s="14"/>
      <c r="FEL2397" s="14"/>
      <c r="FEM2397" s="14"/>
      <c r="FEN2397" s="14"/>
      <c r="FEO2397" s="14"/>
      <c r="FEP2397" s="14"/>
      <c r="FEQ2397" s="14"/>
      <c r="FER2397" s="14"/>
      <c r="FES2397" s="14"/>
      <c r="FET2397" s="14"/>
      <c r="FEU2397" s="14"/>
      <c r="FEV2397" s="14"/>
      <c r="FEW2397" s="14"/>
      <c r="FEX2397" s="14"/>
      <c r="FEY2397" s="14"/>
      <c r="FEZ2397" s="14"/>
      <c r="FFA2397" s="14"/>
      <c r="FFB2397" s="14"/>
      <c r="FFC2397" s="14"/>
      <c r="FFD2397" s="14"/>
      <c r="FFE2397" s="14"/>
      <c r="FFF2397" s="14"/>
      <c r="FFG2397" s="14"/>
      <c r="FFH2397" s="14"/>
      <c r="FFI2397" s="14"/>
      <c r="FFJ2397" s="14"/>
      <c r="FFK2397" s="14"/>
      <c r="FFL2397" s="14"/>
      <c r="FFM2397" s="14"/>
      <c r="FFN2397" s="14"/>
      <c r="FFO2397" s="14"/>
      <c r="FFP2397" s="14"/>
      <c r="FFQ2397" s="14"/>
      <c r="FFR2397" s="14"/>
      <c r="FFS2397" s="14"/>
      <c r="FFT2397" s="14"/>
      <c r="FFU2397" s="14"/>
      <c r="FFV2397" s="14"/>
      <c r="FFW2397" s="14"/>
      <c r="FFX2397" s="14"/>
      <c r="FFY2397" s="14"/>
      <c r="FFZ2397" s="14"/>
      <c r="FGA2397" s="14"/>
      <c r="FGB2397" s="14"/>
      <c r="FGC2397" s="14"/>
      <c r="FGD2397" s="14"/>
      <c r="FGE2397" s="14"/>
      <c r="FGF2397" s="14"/>
      <c r="FGG2397" s="14"/>
      <c r="FGH2397" s="14"/>
      <c r="FGI2397" s="14"/>
      <c r="FGJ2397" s="14"/>
      <c r="FGK2397" s="14"/>
      <c r="FGL2397" s="14"/>
      <c r="FGM2397" s="14"/>
      <c r="FGN2397" s="14"/>
      <c r="FGO2397" s="14"/>
      <c r="FGP2397" s="14"/>
      <c r="FGQ2397" s="14"/>
      <c r="FGR2397" s="14"/>
      <c r="FGS2397" s="14"/>
      <c r="FGT2397" s="14"/>
      <c r="FGU2397" s="14"/>
      <c r="FGV2397" s="14"/>
      <c r="FGW2397" s="14"/>
      <c r="FGX2397" s="14"/>
      <c r="FGY2397" s="14"/>
      <c r="FGZ2397" s="14"/>
      <c r="FHA2397" s="14"/>
      <c r="FHB2397" s="14"/>
      <c r="FHC2397" s="14"/>
      <c r="FHD2397" s="14"/>
      <c r="FHE2397" s="14"/>
      <c r="FHF2397" s="14"/>
      <c r="FHG2397" s="14"/>
      <c r="FHH2397" s="14"/>
      <c r="FHI2397" s="14"/>
      <c r="FHJ2397" s="14"/>
      <c r="FHK2397" s="14"/>
      <c r="FHL2397" s="14"/>
      <c r="FHM2397" s="14"/>
      <c r="FHN2397" s="14"/>
      <c r="FHO2397" s="14"/>
      <c r="FHP2397" s="14"/>
      <c r="FHQ2397" s="14"/>
      <c r="FHR2397" s="14"/>
      <c r="FHS2397" s="14"/>
      <c r="FHT2397" s="14"/>
      <c r="FHU2397" s="14"/>
      <c r="FHV2397" s="14"/>
      <c r="FHW2397" s="14"/>
      <c r="FHX2397" s="14"/>
      <c r="FHY2397" s="14"/>
      <c r="FHZ2397" s="14"/>
      <c r="FIA2397" s="14"/>
      <c r="FIB2397" s="14"/>
      <c r="FIC2397" s="14"/>
      <c r="FID2397" s="14"/>
      <c r="FIE2397" s="14"/>
      <c r="FIF2397" s="14"/>
      <c r="FIG2397" s="14"/>
      <c r="FIH2397" s="14"/>
      <c r="FII2397" s="14"/>
      <c r="FIJ2397" s="14"/>
      <c r="FIK2397" s="14"/>
      <c r="FIL2397" s="14"/>
      <c r="FIM2397" s="14"/>
      <c r="FIN2397" s="14"/>
      <c r="FIO2397" s="14"/>
      <c r="FIP2397" s="14"/>
      <c r="FIQ2397" s="14"/>
      <c r="FIR2397" s="14"/>
      <c r="FIS2397" s="14"/>
      <c r="FIT2397" s="14"/>
      <c r="FIU2397" s="14"/>
      <c r="FIV2397" s="14"/>
      <c r="FIW2397" s="14"/>
      <c r="FIX2397" s="14"/>
      <c r="FIY2397" s="14"/>
      <c r="FIZ2397" s="14"/>
      <c r="FJA2397" s="14"/>
      <c r="FJB2397" s="14"/>
      <c r="FJC2397" s="14"/>
      <c r="FJD2397" s="14"/>
      <c r="FJE2397" s="14"/>
      <c r="FJF2397" s="14"/>
      <c r="FJG2397" s="14"/>
      <c r="FJH2397" s="14"/>
      <c r="FJI2397" s="14"/>
      <c r="FJJ2397" s="14"/>
      <c r="FJK2397" s="14"/>
      <c r="FJL2397" s="14"/>
      <c r="FJM2397" s="14"/>
      <c r="FJN2397" s="14"/>
      <c r="FJO2397" s="14"/>
      <c r="FJP2397" s="14"/>
      <c r="FJQ2397" s="14"/>
      <c r="FJR2397" s="14"/>
      <c r="FJS2397" s="14"/>
      <c r="FJT2397" s="14"/>
      <c r="FJU2397" s="14"/>
      <c r="FJV2397" s="14"/>
      <c r="FJW2397" s="14"/>
      <c r="FJX2397" s="14"/>
      <c r="FJY2397" s="14"/>
      <c r="FJZ2397" s="14"/>
      <c r="FKA2397" s="14"/>
      <c r="FKB2397" s="14"/>
      <c r="FKC2397" s="14"/>
      <c r="FKD2397" s="14"/>
      <c r="FKE2397" s="14"/>
      <c r="FKF2397" s="14"/>
      <c r="FKG2397" s="14"/>
      <c r="FKH2397" s="14"/>
      <c r="FKI2397" s="14"/>
      <c r="FKJ2397" s="14"/>
      <c r="FKK2397" s="14"/>
      <c r="FKL2397" s="14"/>
      <c r="FKM2397" s="14"/>
      <c r="FKN2397" s="14"/>
      <c r="FKO2397" s="14"/>
      <c r="FKP2397" s="14"/>
      <c r="FKQ2397" s="14"/>
      <c r="FKR2397" s="14"/>
      <c r="FKS2397" s="14"/>
      <c r="FKT2397" s="14"/>
      <c r="FKU2397" s="14"/>
      <c r="FKV2397" s="14"/>
      <c r="FKW2397" s="14"/>
      <c r="FKX2397" s="14"/>
      <c r="FKY2397" s="14"/>
      <c r="FKZ2397" s="14"/>
      <c r="FLA2397" s="14"/>
      <c r="FLB2397" s="14"/>
      <c r="FLC2397" s="14"/>
      <c r="FLD2397" s="14"/>
      <c r="FLE2397" s="14"/>
      <c r="FLF2397" s="14"/>
      <c r="FLG2397" s="14"/>
      <c r="FLH2397" s="14"/>
      <c r="FLI2397" s="14"/>
      <c r="FLJ2397" s="14"/>
      <c r="FLK2397" s="14"/>
      <c r="FLL2397" s="14"/>
      <c r="FLM2397" s="14"/>
      <c r="FLN2397" s="14"/>
      <c r="FLO2397" s="14"/>
      <c r="FLP2397" s="14"/>
      <c r="FLQ2397" s="14"/>
      <c r="FLR2397" s="14"/>
      <c r="FLS2397" s="14"/>
      <c r="FLT2397" s="14"/>
      <c r="FLU2397" s="14"/>
      <c r="FLV2397" s="14"/>
      <c r="FLW2397" s="14"/>
      <c r="FLX2397" s="14"/>
      <c r="FLY2397" s="14"/>
      <c r="FLZ2397" s="14"/>
      <c r="FMA2397" s="14"/>
      <c r="FMB2397" s="14"/>
      <c r="FMC2397" s="14"/>
      <c r="FMD2397" s="14"/>
      <c r="FME2397" s="14"/>
      <c r="FMF2397" s="14"/>
      <c r="FMG2397" s="14"/>
      <c r="FMH2397" s="14"/>
      <c r="FMI2397" s="14"/>
      <c r="FMJ2397" s="14"/>
      <c r="FMK2397" s="14"/>
      <c r="FML2397" s="14"/>
      <c r="FMM2397" s="14"/>
      <c r="FMN2397" s="14"/>
      <c r="FMO2397" s="14"/>
      <c r="FMP2397" s="14"/>
      <c r="FMQ2397" s="14"/>
      <c r="FMR2397" s="14"/>
      <c r="FMS2397" s="14"/>
      <c r="FMT2397" s="14"/>
      <c r="FMU2397" s="14"/>
      <c r="FMV2397" s="14"/>
      <c r="FMW2397" s="14"/>
      <c r="FMX2397" s="14"/>
      <c r="FMY2397" s="14"/>
      <c r="FMZ2397" s="14"/>
      <c r="FNA2397" s="14"/>
      <c r="FNB2397" s="14"/>
      <c r="FNC2397" s="14"/>
      <c r="FND2397" s="14"/>
      <c r="FNE2397" s="14"/>
      <c r="FNF2397" s="14"/>
      <c r="FNG2397" s="14"/>
      <c r="FNH2397" s="14"/>
      <c r="FNI2397" s="14"/>
      <c r="FNJ2397" s="14"/>
      <c r="FNK2397" s="14"/>
      <c r="FNL2397" s="14"/>
      <c r="FNM2397" s="14"/>
      <c r="FNN2397" s="14"/>
      <c r="FNO2397" s="14"/>
      <c r="FNP2397" s="14"/>
      <c r="FNQ2397" s="14"/>
      <c r="FNR2397" s="14"/>
      <c r="FNS2397" s="14"/>
      <c r="FNT2397" s="14"/>
      <c r="FNU2397" s="14"/>
      <c r="FNV2397" s="14"/>
      <c r="FNW2397" s="14"/>
      <c r="FNX2397" s="14"/>
      <c r="FNY2397" s="14"/>
      <c r="FNZ2397" s="14"/>
      <c r="FOA2397" s="14"/>
      <c r="FOB2397" s="14"/>
      <c r="FOC2397" s="14"/>
      <c r="FOD2397" s="14"/>
      <c r="FOE2397" s="14"/>
      <c r="FOF2397" s="14"/>
      <c r="FOG2397" s="14"/>
      <c r="FOH2397" s="14"/>
      <c r="FOI2397" s="14"/>
      <c r="FOJ2397" s="14"/>
      <c r="FOK2397" s="14"/>
      <c r="FOL2397" s="14"/>
      <c r="FOM2397" s="14"/>
      <c r="FON2397" s="14"/>
      <c r="FOO2397" s="14"/>
      <c r="FOP2397" s="14"/>
      <c r="FOQ2397" s="14"/>
      <c r="FOR2397" s="14"/>
      <c r="FOS2397" s="14"/>
      <c r="FOT2397" s="14"/>
      <c r="FOU2397" s="14"/>
      <c r="FOV2397" s="14"/>
      <c r="FOW2397" s="14"/>
      <c r="FOX2397" s="14"/>
      <c r="FOY2397" s="14"/>
      <c r="FOZ2397" s="14"/>
      <c r="FPA2397" s="14"/>
      <c r="FPB2397" s="14"/>
      <c r="FPC2397" s="14"/>
      <c r="FPD2397" s="14"/>
      <c r="FPE2397" s="14"/>
      <c r="FPF2397" s="14"/>
      <c r="FPG2397" s="14"/>
      <c r="FPH2397" s="14"/>
      <c r="FPI2397" s="14"/>
      <c r="FPJ2397" s="14"/>
      <c r="FPK2397" s="14"/>
      <c r="FPL2397" s="14"/>
      <c r="FPM2397" s="14"/>
      <c r="FPN2397" s="14"/>
      <c r="FPO2397" s="14"/>
      <c r="FPP2397" s="14"/>
      <c r="FPQ2397" s="14"/>
      <c r="FPR2397" s="14"/>
      <c r="FPS2397" s="14"/>
      <c r="FPT2397" s="14"/>
      <c r="FPU2397" s="14"/>
      <c r="FPV2397" s="14"/>
      <c r="FPW2397" s="14"/>
      <c r="FPX2397" s="14"/>
      <c r="FPY2397" s="14"/>
      <c r="FPZ2397" s="14"/>
      <c r="FQA2397" s="14"/>
      <c r="FQB2397" s="14"/>
      <c r="FQC2397" s="14"/>
      <c r="FQD2397" s="14"/>
      <c r="FQE2397" s="14"/>
      <c r="FQF2397" s="14"/>
      <c r="FQG2397" s="14"/>
      <c r="FQH2397" s="14"/>
      <c r="FQI2397" s="14"/>
      <c r="FQJ2397" s="14"/>
      <c r="FQK2397" s="14"/>
      <c r="FQL2397" s="14"/>
      <c r="FQM2397" s="14"/>
      <c r="FQN2397" s="14"/>
      <c r="FQO2397" s="14"/>
      <c r="FQP2397" s="14"/>
      <c r="FQQ2397" s="14"/>
      <c r="FQR2397" s="14"/>
      <c r="FQS2397" s="14"/>
      <c r="FQT2397" s="14"/>
      <c r="FQU2397" s="14"/>
      <c r="FQV2397" s="14"/>
      <c r="FQW2397" s="14"/>
      <c r="FQX2397" s="14"/>
      <c r="FQY2397" s="14"/>
      <c r="FQZ2397" s="14"/>
      <c r="FRA2397" s="14"/>
      <c r="FRB2397" s="14"/>
      <c r="FRC2397" s="14"/>
      <c r="FRD2397" s="14"/>
      <c r="FRE2397" s="14"/>
      <c r="FRF2397" s="14"/>
      <c r="FRG2397" s="14"/>
      <c r="FRH2397" s="14"/>
      <c r="FRI2397" s="14"/>
      <c r="FRJ2397" s="14"/>
      <c r="FRK2397" s="14"/>
      <c r="FRL2397" s="14"/>
      <c r="FRM2397" s="14"/>
      <c r="FRN2397" s="14"/>
      <c r="FRO2397" s="14"/>
      <c r="FRP2397" s="14"/>
      <c r="FRQ2397" s="14"/>
      <c r="FRR2397" s="14"/>
      <c r="FRS2397" s="14"/>
      <c r="FRT2397" s="14"/>
      <c r="FRU2397" s="14"/>
      <c r="FRV2397" s="14"/>
      <c r="FRW2397" s="14"/>
      <c r="FRX2397" s="14"/>
      <c r="FRY2397" s="14"/>
      <c r="FRZ2397" s="14"/>
      <c r="FSA2397" s="14"/>
      <c r="FSB2397" s="14"/>
      <c r="FSC2397" s="14"/>
      <c r="FSD2397" s="14"/>
      <c r="FSE2397" s="14"/>
      <c r="FSF2397" s="14"/>
      <c r="FSG2397" s="14"/>
      <c r="FSH2397" s="14"/>
      <c r="FSI2397" s="14"/>
      <c r="FSJ2397" s="14"/>
      <c r="FSK2397" s="14"/>
      <c r="FSL2397" s="14"/>
      <c r="FSM2397" s="14"/>
      <c r="FSN2397" s="14"/>
      <c r="FSO2397" s="14"/>
      <c r="FSP2397" s="14"/>
      <c r="FSQ2397" s="14"/>
      <c r="FSR2397" s="14"/>
      <c r="FSS2397" s="14"/>
      <c r="FST2397" s="14"/>
      <c r="FSU2397" s="14"/>
      <c r="FSV2397" s="14"/>
      <c r="FSW2397" s="14"/>
      <c r="FSX2397" s="14"/>
      <c r="FSY2397" s="14"/>
      <c r="FSZ2397" s="14"/>
      <c r="FTA2397" s="14"/>
      <c r="FTB2397" s="14"/>
      <c r="FTC2397" s="14"/>
      <c r="FTD2397" s="14"/>
      <c r="FTE2397" s="14"/>
      <c r="FTF2397" s="14"/>
      <c r="FTG2397" s="14"/>
      <c r="FTH2397" s="14"/>
      <c r="FTI2397" s="14"/>
      <c r="FTJ2397" s="14"/>
      <c r="FTK2397" s="14"/>
      <c r="FTL2397" s="14"/>
      <c r="FTM2397" s="14"/>
      <c r="FTN2397" s="14"/>
      <c r="FTO2397" s="14"/>
      <c r="FTP2397" s="14"/>
      <c r="FTQ2397" s="14"/>
      <c r="FTR2397" s="14"/>
      <c r="FTS2397" s="14"/>
      <c r="FTT2397" s="14"/>
      <c r="FTU2397" s="14"/>
      <c r="FTV2397" s="14"/>
      <c r="FTW2397" s="14"/>
      <c r="FTX2397" s="14"/>
      <c r="FTY2397" s="14"/>
      <c r="FTZ2397" s="14"/>
      <c r="FUA2397" s="14"/>
      <c r="FUB2397" s="14"/>
      <c r="FUC2397" s="14"/>
      <c r="FUD2397" s="14"/>
      <c r="FUE2397" s="14"/>
      <c r="FUF2397" s="14"/>
      <c r="FUG2397" s="14"/>
      <c r="FUH2397" s="14"/>
      <c r="FUI2397" s="14"/>
      <c r="FUJ2397" s="14"/>
      <c r="FUK2397" s="14"/>
      <c r="FUL2397" s="14"/>
      <c r="FUM2397" s="14"/>
      <c r="FUN2397" s="14"/>
      <c r="FUO2397" s="14"/>
      <c r="FUP2397" s="14"/>
      <c r="FUQ2397" s="14"/>
      <c r="FUR2397" s="14"/>
      <c r="FUS2397" s="14"/>
      <c r="FUT2397" s="14"/>
      <c r="FUU2397" s="14"/>
      <c r="FUV2397" s="14"/>
      <c r="FUW2397" s="14"/>
      <c r="FUX2397" s="14"/>
      <c r="FUY2397" s="14"/>
      <c r="FUZ2397" s="14"/>
      <c r="FVA2397" s="14"/>
      <c r="FVB2397" s="14"/>
      <c r="FVC2397" s="14"/>
      <c r="FVD2397" s="14"/>
      <c r="FVE2397" s="14"/>
      <c r="FVF2397" s="14"/>
      <c r="FVG2397" s="14"/>
      <c r="FVH2397" s="14"/>
      <c r="FVI2397" s="14"/>
      <c r="FVJ2397" s="14"/>
      <c r="FVK2397" s="14"/>
      <c r="FVL2397" s="14"/>
      <c r="FVM2397" s="14"/>
      <c r="FVN2397" s="14"/>
      <c r="FVO2397" s="14"/>
      <c r="FVP2397" s="14"/>
      <c r="FVQ2397" s="14"/>
      <c r="FVR2397" s="14"/>
      <c r="FVS2397" s="14"/>
      <c r="FVT2397" s="14"/>
      <c r="FVU2397" s="14"/>
      <c r="FVV2397" s="14"/>
      <c r="FVW2397" s="14"/>
      <c r="FVX2397" s="14"/>
      <c r="FVY2397" s="14"/>
      <c r="FVZ2397" s="14"/>
      <c r="FWA2397" s="14"/>
      <c r="FWB2397" s="14"/>
      <c r="FWC2397" s="14"/>
      <c r="FWD2397" s="14"/>
      <c r="FWE2397" s="14"/>
      <c r="FWF2397" s="14"/>
      <c r="FWG2397" s="14"/>
      <c r="FWH2397" s="14"/>
      <c r="FWI2397" s="14"/>
      <c r="FWJ2397" s="14"/>
      <c r="FWK2397" s="14"/>
      <c r="FWL2397" s="14"/>
      <c r="FWM2397" s="14"/>
      <c r="FWN2397" s="14"/>
      <c r="FWO2397" s="14"/>
      <c r="FWP2397" s="14"/>
      <c r="FWQ2397" s="14"/>
      <c r="FWR2397" s="14"/>
      <c r="FWS2397" s="14"/>
      <c r="FWT2397" s="14"/>
      <c r="FWU2397" s="14"/>
      <c r="FWV2397" s="14"/>
      <c r="FWW2397" s="14"/>
      <c r="FWX2397" s="14"/>
      <c r="FWY2397" s="14"/>
      <c r="FWZ2397" s="14"/>
      <c r="FXA2397" s="14"/>
      <c r="FXB2397" s="14"/>
      <c r="FXC2397" s="14"/>
      <c r="FXD2397" s="14"/>
      <c r="FXE2397" s="14"/>
      <c r="FXF2397" s="14"/>
      <c r="FXG2397" s="14"/>
      <c r="FXH2397" s="14"/>
      <c r="FXI2397" s="14"/>
      <c r="FXJ2397" s="14"/>
      <c r="FXK2397" s="14"/>
      <c r="FXL2397" s="14"/>
      <c r="FXM2397" s="14"/>
      <c r="FXN2397" s="14"/>
      <c r="FXO2397" s="14"/>
      <c r="FXP2397" s="14"/>
      <c r="FXQ2397" s="14"/>
      <c r="FXR2397" s="14"/>
      <c r="FXS2397" s="14"/>
      <c r="FXT2397" s="14"/>
      <c r="FXU2397" s="14"/>
      <c r="FXV2397" s="14"/>
      <c r="FXW2397" s="14"/>
      <c r="FXX2397" s="14"/>
      <c r="FXY2397" s="14"/>
      <c r="FXZ2397" s="14"/>
      <c r="FYA2397" s="14"/>
      <c r="FYB2397" s="14"/>
      <c r="FYC2397" s="14"/>
      <c r="FYD2397" s="14"/>
      <c r="FYE2397" s="14"/>
      <c r="FYF2397" s="14"/>
      <c r="FYG2397" s="14"/>
      <c r="FYH2397" s="14"/>
      <c r="FYI2397" s="14"/>
      <c r="FYJ2397" s="14"/>
      <c r="FYK2397" s="14"/>
      <c r="FYL2397" s="14"/>
      <c r="FYM2397" s="14"/>
      <c r="FYN2397" s="14"/>
      <c r="FYO2397" s="14"/>
      <c r="FYP2397" s="14"/>
      <c r="FYQ2397" s="14"/>
      <c r="FYR2397" s="14"/>
      <c r="FYS2397" s="14"/>
      <c r="FYT2397" s="14"/>
      <c r="FYU2397" s="14"/>
      <c r="FYV2397" s="14"/>
      <c r="FYW2397" s="14"/>
      <c r="FYX2397" s="14"/>
      <c r="FYY2397" s="14"/>
      <c r="FYZ2397" s="14"/>
      <c r="FZA2397" s="14"/>
      <c r="FZB2397" s="14"/>
      <c r="FZC2397" s="14"/>
      <c r="FZD2397" s="14"/>
      <c r="FZE2397" s="14"/>
      <c r="FZF2397" s="14"/>
      <c r="FZG2397" s="14"/>
      <c r="FZH2397" s="14"/>
      <c r="FZI2397" s="14"/>
      <c r="FZJ2397" s="14"/>
      <c r="FZK2397" s="14"/>
      <c r="FZL2397" s="14"/>
      <c r="FZM2397" s="14"/>
      <c r="FZN2397" s="14"/>
      <c r="FZO2397" s="14"/>
      <c r="FZP2397" s="14"/>
      <c r="FZQ2397" s="14"/>
      <c r="FZR2397" s="14"/>
      <c r="FZS2397" s="14"/>
      <c r="FZT2397" s="14"/>
      <c r="FZU2397" s="14"/>
      <c r="FZV2397" s="14"/>
      <c r="FZW2397" s="14"/>
      <c r="FZX2397" s="14"/>
      <c r="FZY2397" s="14"/>
      <c r="FZZ2397" s="14"/>
      <c r="GAA2397" s="14"/>
      <c r="GAB2397" s="14"/>
      <c r="GAC2397" s="14"/>
      <c r="GAD2397" s="14"/>
      <c r="GAE2397" s="14"/>
      <c r="GAF2397" s="14"/>
      <c r="GAG2397" s="14"/>
      <c r="GAH2397" s="14"/>
      <c r="GAI2397" s="14"/>
      <c r="GAJ2397" s="14"/>
      <c r="GAK2397" s="14"/>
      <c r="GAL2397" s="14"/>
      <c r="GAM2397" s="14"/>
      <c r="GAN2397" s="14"/>
      <c r="GAO2397" s="14"/>
      <c r="GAP2397" s="14"/>
      <c r="GAQ2397" s="14"/>
      <c r="GAR2397" s="14"/>
      <c r="GAS2397" s="14"/>
      <c r="GAT2397" s="14"/>
      <c r="GAU2397" s="14"/>
      <c r="GAV2397" s="14"/>
      <c r="GAW2397" s="14"/>
      <c r="GAX2397" s="14"/>
      <c r="GAY2397" s="14"/>
      <c r="GAZ2397" s="14"/>
      <c r="GBA2397" s="14"/>
      <c r="GBB2397" s="14"/>
      <c r="GBC2397" s="14"/>
      <c r="GBD2397" s="14"/>
      <c r="GBE2397" s="14"/>
      <c r="GBF2397" s="14"/>
      <c r="GBG2397" s="14"/>
      <c r="GBH2397" s="14"/>
      <c r="GBI2397" s="14"/>
      <c r="GBJ2397" s="14"/>
      <c r="GBK2397" s="14"/>
      <c r="GBL2397" s="14"/>
      <c r="GBM2397" s="14"/>
      <c r="GBN2397" s="14"/>
      <c r="GBO2397" s="14"/>
      <c r="GBP2397" s="14"/>
      <c r="GBQ2397" s="14"/>
      <c r="GBR2397" s="14"/>
      <c r="GBS2397" s="14"/>
      <c r="GBT2397" s="14"/>
      <c r="GBU2397" s="14"/>
      <c r="GBV2397" s="14"/>
      <c r="GBW2397" s="14"/>
      <c r="GBX2397" s="14"/>
      <c r="GBY2397" s="14"/>
      <c r="GBZ2397" s="14"/>
      <c r="GCA2397" s="14"/>
      <c r="GCB2397" s="14"/>
      <c r="GCC2397" s="14"/>
      <c r="GCD2397" s="14"/>
      <c r="GCE2397" s="14"/>
      <c r="GCF2397" s="14"/>
      <c r="GCG2397" s="14"/>
      <c r="GCH2397" s="14"/>
      <c r="GCI2397" s="14"/>
      <c r="GCJ2397" s="14"/>
      <c r="GCK2397" s="14"/>
      <c r="GCL2397" s="14"/>
      <c r="GCM2397" s="14"/>
      <c r="GCN2397" s="14"/>
      <c r="GCO2397" s="14"/>
      <c r="GCP2397" s="14"/>
      <c r="GCQ2397" s="14"/>
      <c r="GCR2397" s="14"/>
      <c r="GCS2397" s="14"/>
      <c r="GCT2397" s="14"/>
      <c r="GCU2397" s="14"/>
      <c r="GCV2397" s="14"/>
      <c r="GCW2397" s="14"/>
      <c r="GCX2397" s="14"/>
      <c r="GCY2397" s="14"/>
      <c r="GCZ2397" s="14"/>
      <c r="GDA2397" s="14"/>
      <c r="GDB2397" s="14"/>
      <c r="GDC2397" s="14"/>
      <c r="GDD2397" s="14"/>
      <c r="GDE2397" s="14"/>
      <c r="GDF2397" s="14"/>
      <c r="GDG2397" s="14"/>
      <c r="GDH2397" s="14"/>
      <c r="GDI2397" s="14"/>
      <c r="GDJ2397" s="14"/>
      <c r="GDK2397" s="14"/>
      <c r="GDL2397" s="14"/>
      <c r="GDM2397" s="14"/>
      <c r="GDN2397" s="14"/>
      <c r="GDO2397" s="14"/>
      <c r="GDP2397" s="14"/>
      <c r="GDQ2397" s="14"/>
      <c r="GDR2397" s="14"/>
      <c r="GDS2397" s="14"/>
      <c r="GDT2397" s="14"/>
      <c r="GDU2397" s="14"/>
      <c r="GDV2397" s="14"/>
      <c r="GDW2397" s="14"/>
      <c r="GDX2397" s="14"/>
      <c r="GDY2397" s="14"/>
      <c r="GDZ2397" s="14"/>
      <c r="GEA2397" s="14"/>
      <c r="GEB2397" s="14"/>
      <c r="GEC2397" s="14"/>
      <c r="GED2397" s="14"/>
      <c r="GEE2397" s="14"/>
      <c r="GEF2397" s="14"/>
      <c r="GEG2397" s="14"/>
      <c r="GEH2397" s="14"/>
      <c r="GEI2397" s="14"/>
      <c r="GEJ2397" s="14"/>
      <c r="GEK2397" s="14"/>
      <c r="GEL2397" s="14"/>
      <c r="GEM2397" s="14"/>
      <c r="GEN2397" s="14"/>
      <c r="GEO2397" s="14"/>
      <c r="GEP2397" s="14"/>
      <c r="GEQ2397" s="14"/>
      <c r="GER2397" s="14"/>
      <c r="GES2397" s="14"/>
      <c r="GET2397" s="14"/>
      <c r="GEU2397" s="14"/>
      <c r="GEV2397" s="14"/>
      <c r="GEW2397" s="14"/>
      <c r="GEX2397" s="14"/>
      <c r="GEY2397" s="14"/>
      <c r="GEZ2397" s="14"/>
      <c r="GFA2397" s="14"/>
      <c r="GFB2397" s="14"/>
      <c r="GFC2397" s="14"/>
      <c r="GFD2397" s="14"/>
      <c r="GFE2397" s="14"/>
      <c r="GFF2397" s="14"/>
      <c r="GFG2397" s="14"/>
      <c r="GFH2397" s="14"/>
      <c r="GFI2397" s="14"/>
      <c r="GFJ2397" s="14"/>
      <c r="GFK2397" s="14"/>
      <c r="GFL2397" s="14"/>
      <c r="GFM2397" s="14"/>
      <c r="GFN2397" s="14"/>
      <c r="GFO2397" s="14"/>
      <c r="GFP2397" s="14"/>
      <c r="GFQ2397" s="14"/>
      <c r="GFR2397" s="14"/>
      <c r="GFS2397" s="14"/>
      <c r="GFT2397" s="14"/>
      <c r="GFU2397" s="14"/>
      <c r="GFV2397" s="14"/>
      <c r="GFW2397" s="14"/>
      <c r="GFX2397" s="14"/>
      <c r="GFY2397" s="14"/>
      <c r="GFZ2397" s="14"/>
      <c r="GGA2397" s="14"/>
      <c r="GGB2397" s="14"/>
      <c r="GGC2397" s="14"/>
      <c r="GGD2397" s="14"/>
      <c r="GGE2397" s="14"/>
      <c r="GGF2397" s="14"/>
      <c r="GGG2397" s="14"/>
      <c r="GGH2397" s="14"/>
      <c r="GGI2397" s="14"/>
      <c r="GGJ2397" s="14"/>
      <c r="GGK2397" s="14"/>
      <c r="GGL2397" s="14"/>
      <c r="GGM2397" s="14"/>
      <c r="GGN2397" s="14"/>
      <c r="GGO2397" s="14"/>
      <c r="GGP2397" s="14"/>
      <c r="GGQ2397" s="14"/>
      <c r="GGR2397" s="14"/>
      <c r="GGS2397" s="14"/>
      <c r="GGT2397" s="14"/>
      <c r="GGU2397" s="14"/>
      <c r="GGV2397" s="14"/>
      <c r="GGW2397" s="14"/>
      <c r="GGX2397" s="14"/>
      <c r="GGY2397" s="14"/>
      <c r="GGZ2397" s="14"/>
      <c r="GHA2397" s="14"/>
      <c r="GHB2397" s="14"/>
      <c r="GHC2397" s="14"/>
      <c r="GHD2397" s="14"/>
      <c r="GHE2397" s="14"/>
      <c r="GHF2397" s="14"/>
      <c r="GHG2397" s="14"/>
      <c r="GHH2397" s="14"/>
      <c r="GHI2397" s="14"/>
      <c r="GHJ2397" s="14"/>
      <c r="GHK2397" s="14"/>
      <c r="GHL2397" s="14"/>
      <c r="GHM2397" s="14"/>
      <c r="GHN2397" s="14"/>
      <c r="GHO2397" s="14"/>
      <c r="GHP2397" s="14"/>
      <c r="GHQ2397" s="14"/>
      <c r="GHR2397" s="14"/>
      <c r="GHS2397" s="14"/>
      <c r="GHT2397" s="14"/>
      <c r="GHU2397" s="14"/>
      <c r="GHV2397" s="14"/>
      <c r="GHW2397" s="14"/>
      <c r="GHX2397" s="14"/>
      <c r="GHY2397" s="14"/>
      <c r="GHZ2397" s="14"/>
      <c r="GIA2397" s="14"/>
      <c r="GIB2397" s="14"/>
      <c r="GIC2397" s="14"/>
      <c r="GID2397" s="14"/>
      <c r="GIE2397" s="14"/>
      <c r="GIF2397" s="14"/>
      <c r="GIG2397" s="14"/>
      <c r="GIH2397" s="14"/>
      <c r="GII2397" s="14"/>
      <c r="GIJ2397" s="14"/>
      <c r="GIK2397" s="14"/>
      <c r="GIL2397" s="14"/>
      <c r="GIM2397" s="14"/>
      <c r="GIN2397" s="14"/>
      <c r="GIO2397" s="14"/>
      <c r="GIP2397" s="14"/>
      <c r="GIQ2397" s="14"/>
      <c r="GIR2397" s="14"/>
      <c r="GIS2397" s="14"/>
      <c r="GIT2397" s="14"/>
      <c r="GIU2397" s="14"/>
      <c r="GIV2397" s="14"/>
      <c r="GIW2397" s="14"/>
      <c r="GIX2397" s="14"/>
      <c r="GIY2397" s="14"/>
      <c r="GIZ2397" s="14"/>
      <c r="GJA2397" s="14"/>
      <c r="GJB2397" s="14"/>
      <c r="GJC2397" s="14"/>
      <c r="GJD2397" s="14"/>
      <c r="GJE2397" s="14"/>
      <c r="GJF2397" s="14"/>
      <c r="GJG2397" s="14"/>
      <c r="GJH2397" s="14"/>
      <c r="GJI2397" s="14"/>
      <c r="GJJ2397" s="14"/>
      <c r="GJK2397" s="14"/>
      <c r="GJL2397" s="14"/>
      <c r="GJM2397" s="14"/>
      <c r="GJN2397" s="14"/>
      <c r="GJO2397" s="14"/>
      <c r="GJP2397" s="14"/>
      <c r="GJQ2397" s="14"/>
      <c r="GJR2397" s="14"/>
      <c r="GJS2397" s="14"/>
      <c r="GJT2397" s="14"/>
      <c r="GJU2397" s="14"/>
      <c r="GJV2397" s="14"/>
      <c r="GJW2397" s="14"/>
      <c r="GJX2397" s="14"/>
      <c r="GJY2397" s="14"/>
      <c r="GJZ2397" s="14"/>
      <c r="GKA2397" s="14"/>
      <c r="GKB2397" s="14"/>
      <c r="GKC2397" s="14"/>
      <c r="GKD2397" s="14"/>
      <c r="GKE2397" s="14"/>
      <c r="GKF2397" s="14"/>
      <c r="GKG2397" s="14"/>
      <c r="GKH2397" s="14"/>
      <c r="GKI2397" s="14"/>
      <c r="GKJ2397" s="14"/>
      <c r="GKK2397" s="14"/>
      <c r="GKL2397" s="14"/>
      <c r="GKM2397" s="14"/>
      <c r="GKN2397" s="14"/>
      <c r="GKO2397" s="14"/>
      <c r="GKP2397" s="14"/>
      <c r="GKQ2397" s="14"/>
      <c r="GKR2397" s="14"/>
      <c r="GKS2397" s="14"/>
      <c r="GKT2397" s="14"/>
      <c r="GKU2397" s="14"/>
      <c r="GKV2397" s="14"/>
      <c r="GKW2397" s="14"/>
      <c r="GKX2397" s="14"/>
      <c r="GKY2397" s="14"/>
      <c r="GKZ2397" s="14"/>
      <c r="GLA2397" s="14"/>
      <c r="GLB2397" s="14"/>
      <c r="GLC2397" s="14"/>
      <c r="GLD2397" s="14"/>
      <c r="GLE2397" s="14"/>
      <c r="GLF2397" s="14"/>
      <c r="GLG2397" s="14"/>
      <c r="GLH2397" s="14"/>
      <c r="GLI2397" s="14"/>
      <c r="GLJ2397" s="14"/>
      <c r="GLK2397" s="14"/>
      <c r="GLL2397" s="14"/>
      <c r="GLM2397" s="14"/>
      <c r="GLN2397" s="14"/>
      <c r="GLO2397" s="14"/>
      <c r="GLP2397" s="14"/>
      <c r="GLQ2397" s="14"/>
      <c r="GLR2397" s="14"/>
      <c r="GLS2397" s="14"/>
      <c r="GLT2397" s="14"/>
      <c r="GLU2397" s="14"/>
      <c r="GLV2397" s="14"/>
      <c r="GLW2397" s="14"/>
      <c r="GLX2397" s="14"/>
      <c r="GLY2397" s="14"/>
      <c r="GLZ2397" s="14"/>
      <c r="GMA2397" s="14"/>
      <c r="GMB2397" s="14"/>
      <c r="GMC2397" s="14"/>
      <c r="GMD2397" s="14"/>
      <c r="GME2397" s="14"/>
      <c r="GMF2397" s="14"/>
      <c r="GMG2397" s="14"/>
      <c r="GMH2397" s="14"/>
      <c r="GMI2397" s="14"/>
      <c r="GMJ2397" s="14"/>
      <c r="GMK2397" s="14"/>
      <c r="GML2397" s="14"/>
      <c r="GMM2397" s="14"/>
      <c r="GMN2397" s="14"/>
      <c r="GMO2397" s="14"/>
      <c r="GMP2397" s="14"/>
      <c r="GMQ2397" s="14"/>
      <c r="GMR2397" s="14"/>
      <c r="GMS2397" s="14"/>
      <c r="GMT2397" s="14"/>
      <c r="GMU2397" s="14"/>
      <c r="GMV2397" s="14"/>
      <c r="GMW2397" s="14"/>
      <c r="GMX2397" s="14"/>
      <c r="GMY2397" s="14"/>
      <c r="GMZ2397" s="14"/>
      <c r="GNA2397" s="14"/>
      <c r="GNB2397" s="14"/>
      <c r="GNC2397" s="14"/>
      <c r="GND2397" s="14"/>
      <c r="GNE2397" s="14"/>
      <c r="GNF2397" s="14"/>
      <c r="GNG2397" s="14"/>
      <c r="GNH2397" s="14"/>
      <c r="GNI2397" s="14"/>
      <c r="GNJ2397" s="14"/>
      <c r="GNK2397" s="14"/>
      <c r="GNL2397" s="14"/>
      <c r="GNM2397" s="14"/>
      <c r="GNN2397" s="14"/>
      <c r="GNO2397" s="14"/>
      <c r="GNP2397" s="14"/>
      <c r="GNQ2397" s="14"/>
      <c r="GNR2397" s="14"/>
      <c r="GNS2397" s="14"/>
      <c r="GNT2397" s="14"/>
      <c r="GNU2397" s="14"/>
      <c r="GNV2397" s="14"/>
      <c r="GNW2397" s="14"/>
      <c r="GNX2397" s="14"/>
      <c r="GNY2397" s="14"/>
      <c r="GNZ2397" s="14"/>
      <c r="GOA2397" s="14"/>
      <c r="GOB2397" s="14"/>
      <c r="GOC2397" s="14"/>
      <c r="GOD2397" s="14"/>
      <c r="GOE2397" s="14"/>
      <c r="GOF2397" s="14"/>
      <c r="GOG2397" s="14"/>
      <c r="GOH2397" s="14"/>
      <c r="GOI2397" s="14"/>
      <c r="GOJ2397" s="14"/>
      <c r="GOK2397" s="14"/>
      <c r="GOL2397" s="14"/>
      <c r="GOM2397" s="14"/>
      <c r="GON2397" s="14"/>
      <c r="GOO2397" s="14"/>
      <c r="GOP2397" s="14"/>
      <c r="GOQ2397" s="14"/>
      <c r="GOR2397" s="14"/>
      <c r="GOS2397" s="14"/>
      <c r="GOT2397" s="14"/>
      <c r="GOU2397" s="14"/>
      <c r="GOV2397" s="14"/>
      <c r="GOW2397" s="14"/>
      <c r="GOX2397" s="14"/>
      <c r="GOY2397" s="14"/>
      <c r="GOZ2397" s="14"/>
      <c r="GPA2397" s="14"/>
      <c r="GPB2397" s="14"/>
      <c r="GPC2397" s="14"/>
      <c r="GPD2397" s="14"/>
      <c r="GPE2397" s="14"/>
      <c r="GPF2397" s="14"/>
      <c r="GPG2397" s="14"/>
      <c r="GPH2397" s="14"/>
      <c r="GPI2397" s="14"/>
      <c r="GPJ2397" s="14"/>
      <c r="GPK2397" s="14"/>
      <c r="GPL2397" s="14"/>
      <c r="GPM2397" s="14"/>
      <c r="GPN2397" s="14"/>
      <c r="GPO2397" s="14"/>
      <c r="GPP2397" s="14"/>
      <c r="GPQ2397" s="14"/>
      <c r="GPR2397" s="14"/>
      <c r="GPS2397" s="14"/>
      <c r="GPT2397" s="14"/>
      <c r="GPU2397" s="14"/>
      <c r="GPV2397" s="14"/>
      <c r="GPW2397" s="14"/>
      <c r="GPX2397" s="14"/>
      <c r="GPY2397" s="14"/>
      <c r="GPZ2397" s="14"/>
      <c r="GQA2397" s="14"/>
      <c r="GQB2397" s="14"/>
      <c r="GQC2397" s="14"/>
      <c r="GQD2397" s="14"/>
      <c r="GQE2397" s="14"/>
      <c r="GQF2397" s="14"/>
      <c r="GQG2397" s="14"/>
      <c r="GQH2397" s="14"/>
      <c r="GQI2397" s="14"/>
      <c r="GQJ2397" s="14"/>
      <c r="GQK2397" s="14"/>
      <c r="GQL2397" s="14"/>
      <c r="GQM2397" s="14"/>
      <c r="GQN2397" s="14"/>
      <c r="GQO2397" s="14"/>
      <c r="GQP2397" s="14"/>
      <c r="GQQ2397" s="14"/>
      <c r="GQR2397" s="14"/>
      <c r="GQS2397" s="14"/>
      <c r="GQT2397" s="14"/>
      <c r="GQU2397" s="14"/>
      <c r="GQV2397" s="14"/>
      <c r="GQW2397" s="14"/>
      <c r="GQX2397" s="14"/>
      <c r="GQY2397" s="14"/>
      <c r="GQZ2397" s="14"/>
      <c r="GRA2397" s="14"/>
      <c r="GRB2397" s="14"/>
      <c r="GRC2397" s="14"/>
      <c r="GRD2397" s="14"/>
      <c r="GRE2397" s="14"/>
      <c r="GRF2397" s="14"/>
      <c r="GRG2397" s="14"/>
      <c r="GRH2397" s="14"/>
      <c r="GRI2397" s="14"/>
      <c r="GRJ2397" s="14"/>
      <c r="GRK2397" s="14"/>
      <c r="GRL2397" s="14"/>
      <c r="GRM2397" s="14"/>
      <c r="GRN2397" s="14"/>
      <c r="GRO2397" s="14"/>
      <c r="GRP2397" s="14"/>
      <c r="GRQ2397" s="14"/>
      <c r="GRR2397" s="14"/>
      <c r="GRS2397" s="14"/>
      <c r="GRT2397" s="14"/>
      <c r="GRU2397" s="14"/>
      <c r="GRV2397" s="14"/>
      <c r="GRW2397" s="14"/>
      <c r="GRX2397" s="14"/>
      <c r="GRY2397" s="14"/>
      <c r="GRZ2397" s="14"/>
      <c r="GSA2397" s="14"/>
      <c r="GSB2397" s="14"/>
      <c r="GSC2397" s="14"/>
      <c r="GSD2397" s="14"/>
      <c r="GSE2397" s="14"/>
      <c r="GSF2397" s="14"/>
      <c r="GSG2397" s="14"/>
      <c r="GSH2397" s="14"/>
      <c r="GSI2397" s="14"/>
      <c r="GSJ2397" s="14"/>
      <c r="GSK2397" s="14"/>
      <c r="GSL2397" s="14"/>
      <c r="GSM2397" s="14"/>
      <c r="GSN2397" s="14"/>
      <c r="GSO2397" s="14"/>
      <c r="GSP2397" s="14"/>
      <c r="GSQ2397" s="14"/>
      <c r="GSR2397" s="14"/>
      <c r="GSS2397" s="14"/>
      <c r="GST2397" s="14"/>
      <c r="GSU2397" s="14"/>
      <c r="GSV2397" s="14"/>
      <c r="GSW2397" s="14"/>
      <c r="GSX2397" s="14"/>
      <c r="GSY2397" s="14"/>
      <c r="GSZ2397" s="14"/>
      <c r="GTA2397" s="14"/>
      <c r="GTB2397" s="14"/>
      <c r="GTC2397" s="14"/>
      <c r="GTD2397" s="14"/>
      <c r="GTE2397" s="14"/>
      <c r="GTF2397" s="14"/>
      <c r="GTG2397" s="14"/>
      <c r="GTH2397" s="14"/>
      <c r="GTI2397" s="14"/>
      <c r="GTJ2397" s="14"/>
      <c r="GTK2397" s="14"/>
      <c r="GTL2397" s="14"/>
      <c r="GTM2397" s="14"/>
      <c r="GTN2397" s="14"/>
      <c r="GTO2397" s="14"/>
      <c r="GTP2397" s="14"/>
      <c r="GTQ2397" s="14"/>
      <c r="GTR2397" s="14"/>
      <c r="GTS2397" s="14"/>
      <c r="GTT2397" s="14"/>
      <c r="GTU2397" s="14"/>
      <c r="GTV2397" s="14"/>
      <c r="GTW2397" s="14"/>
      <c r="GTX2397" s="14"/>
      <c r="GTY2397" s="14"/>
      <c r="GTZ2397" s="14"/>
      <c r="GUA2397" s="14"/>
      <c r="GUB2397" s="14"/>
      <c r="GUC2397" s="14"/>
      <c r="GUD2397" s="14"/>
      <c r="GUE2397" s="14"/>
      <c r="GUF2397" s="14"/>
      <c r="GUG2397" s="14"/>
      <c r="GUH2397" s="14"/>
      <c r="GUI2397" s="14"/>
      <c r="GUJ2397" s="14"/>
      <c r="GUK2397" s="14"/>
      <c r="GUL2397" s="14"/>
      <c r="GUM2397" s="14"/>
      <c r="GUN2397" s="14"/>
      <c r="GUO2397" s="14"/>
      <c r="GUP2397" s="14"/>
      <c r="GUQ2397" s="14"/>
      <c r="GUR2397" s="14"/>
      <c r="GUS2397" s="14"/>
      <c r="GUT2397" s="14"/>
      <c r="GUU2397" s="14"/>
      <c r="GUV2397" s="14"/>
      <c r="GUW2397" s="14"/>
      <c r="GUX2397" s="14"/>
      <c r="GUY2397" s="14"/>
      <c r="GUZ2397" s="14"/>
      <c r="GVA2397" s="14"/>
      <c r="GVB2397" s="14"/>
      <c r="GVC2397" s="14"/>
      <c r="GVD2397" s="14"/>
      <c r="GVE2397" s="14"/>
      <c r="GVF2397" s="14"/>
      <c r="GVG2397" s="14"/>
      <c r="GVH2397" s="14"/>
      <c r="GVI2397" s="14"/>
      <c r="GVJ2397" s="14"/>
      <c r="GVK2397" s="14"/>
      <c r="GVL2397" s="14"/>
      <c r="GVM2397" s="14"/>
      <c r="GVN2397" s="14"/>
      <c r="GVO2397" s="14"/>
      <c r="GVP2397" s="14"/>
      <c r="GVQ2397" s="14"/>
      <c r="GVR2397" s="14"/>
      <c r="GVS2397" s="14"/>
      <c r="GVT2397" s="14"/>
      <c r="GVU2397" s="14"/>
      <c r="GVV2397" s="14"/>
      <c r="GVW2397" s="14"/>
      <c r="GVX2397" s="14"/>
      <c r="GVY2397" s="14"/>
      <c r="GVZ2397" s="14"/>
      <c r="GWA2397" s="14"/>
      <c r="GWB2397" s="14"/>
      <c r="GWC2397" s="14"/>
      <c r="GWD2397" s="14"/>
      <c r="GWE2397" s="14"/>
      <c r="GWF2397" s="14"/>
      <c r="GWG2397" s="14"/>
      <c r="GWH2397" s="14"/>
      <c r="GWI2397" s="14"/>
      <c r="GWJ2397" s="14"/>
      <c r="GWK2397" s="14"/>
      <c r="GWL2397" s="14"/>
      <c r="GWM2397" s="14"/>
      <c r="GWN2397" s="14"/>
      <c r="GWO2397" s="14"/>
      <c r="GWP2397" s="14"/>
      <c r="GWQ2397" s="14"/>
      <c r="GWR2397" s="14"/>
      <c r="GWS2397" s="14"/>
      <c r="GWT2397" s="14"/>
      <c r="GWU2397" s="14"/>
      <c r="GWV2397" s="14"/>
      <c r="GWW2397" s="14"/>
      <c r="GWX2397" s="14"/>
      <c r="GWY2397" s="14"/>
      <c r="GWZ2397" s="14"/>
      <c r="GXA2397" s="14"/>
      <c r="GXB2397" s="14"/>
      <c r="GXC2397" s="14"/>
      <c r="GXD2397" s="14"/>
      <c r="GXE2397" s="14"/>
      <c r="GXF2397" s="14"/>
      <c r="GXG2397" s="14"/>
      <c r="GXH2397" s="14"/>
      <c r="GXI2397" s="14"/>
      <c r="GXJ2397" s="14"/>
      <c r="GXK2397" s="14"/>
      <c r="GXL2397" s="14"/>
      <c r="GXM2397" s="14"/>
      <c r="GXN2397" s="14"/>
      <c r="GXO2397" s="14"/>
      <c r="GXP2397" s="14"/>
      <c r="GXQ2397" s="14"/>
      <c r="GXR2397" s="14"/>
      <c r="GXS2397" s="14"/>
      <c r="GXT2397" s="14"/>
      <c r="GXU2397" s="14"/>
      <c r="GXV2397" s="14"/>
      <c r="GXW2397" s="14"/>
      <c r="GXX2397" s="14"/>
      <c r="GXY2397" s="14"/>
      <c r="GXZ2397" s="14"/>
      <c r="GYA2397" s="14"/>
      <c r="GYB2397" s="14"/>
      <c r="GYC2397" s="14"/>
      <c r="GYD2397" s="14"/>
      <c r="GYE2397" s="14"/>
      <c r="GYF2397" s="14"/>
      <c r="GYG2397" s="14"/>
      <c r="GYH2397" s="14"/>
      <c r="GYI2397" s="14"/>
      <c r="GYJ2397" s="14"/>
      <c r="GYK2397" s="14"/>
      <c r="GYL2397" s="14"/>
      <c r="GYM2397" s="14"/>
      <c r="GYN2397" s="14"/>
      <c r="GYO2397" s="14"/>
      <c r="GYP2397" s="14"/>
      <c r="GYQ2397" s="14"/>
      <c r="GYR2397" s="14"/>
      <c r="GYS2397" s="14"/>
      <c r="GYT2397" s="14"/>
      <c r="GYU2397" s="14"/>
      <c r="GYV2397" s="14"/>
      <c r="GYW2397" s="14"/>
      <c r="GYX2397" s="14"/>
      <c r="GYY2397" s="14"/>
      <c r="GYZ2397" s="14"/>
      <c r="GZA2397" s="14"/>
      <c r="GZB2397" s="14"/>
      <c r="GZC2397" s="14"/>
      <c r="GZD2397" s="14"/>
      <c r="GZE2397" s="14"/>
      <c r="GZF2397" s="14"/>
      <c r="GZG2397" s="14"/>
      <c r="GZH2397" s="14"/>
      <c r="GZI2397" s="14"/>
      <c r="GZJ2397" s="14"/>
      <c r="GZK2397" s="14"/>
      <c r="GZL2397" s="14"/>
      <c r="GZM2397" s="14"/>
      <c r="GZN2397" s="14"/>
      <c r="GZO2397" s="14"/>
      <c r="GZP2397" s="14"/>
      <c r="GZQ2397" s="14"/>
      <c r="GZR2397" s="14"/>
      <c r="GZS2397" s="14"/>
      <c r="GZT2397" s="14"/>
      <c r="GZU2397" s="14"/>
      <c r="GZV2397" s="14"/>
      <c r="GZW2397" s="14"/>
      <c r="GZX2397" s="14"/>
      <c r="GZY2397" s="14"/>
      <c r="GZZ2397" s="14"/>
      <c r="HAA2397" s="14"/>
      <c r="HAB2397" s="14"/>
      <c r="HAC2397" s="14"/>
      <c r="HAD2397" s="14"/>
      <c r="HAE2397" s="14"/>
      <c r="HAF2397" s="14"/>
      <c r="HAG2397" s="14"/>
      <c r="HAH2397" s="14"/>
      <c r="HAI2397" s="14"/>
      <c r="HAJ2397" s="14"/>
      <c r="HAK2397" s="14"/>
      <c r="HAL2397" s="14"/>
      <c r="HAM2397" s="14"/>
      <c r="HAN2397" s="14"/>
      <c r="HAO2397" s="14"/>
      <c r="HAP2397" s="14"/>
      <c r="HAQ2397" s="14"/>
      <c r="HAR2397" s="14"/>
      <c r="HAS2397" s="14"/>
      <c r="HAT2397" s="14"/>
      <c r="HAU2397" s="14"/>
      <c r="HAV2397" s="14"/>
      <c r="HAW2397" s="14"/>
      <c r="HAX2397" s="14"/>
      <c r="HAY2397" s="14"/>
      <c r="HAZ2397" s="14"/>
      <c r="HBA2397" s="14"/>
      <c r="HBB2397" s="14"/>
      <c r="HBC2397" s="14"/>
      <c r="HBD2397" s="14"/>
      <c r="HBE2397" s="14"/>
      <c r="HBF2397" s="14"/>
      <c r="HBG2397" s="14"/>
      <c r="HBH2397" s="14"/>
      <c r="HBI2397" s="14"/>
      <c r="HBJ2397" s="14"/>
      <c r="HBK2397" s="14"/>
      <c r="HBL2397" s="14"/>
      <c r="HBM2397" s="14"/>
      <c r="HBN2397" s="14"/>
      <c r="HBO2397" s="14"/>
      <c r="HBP2397" s="14"/>
      <c r="HBQ2397" s="14"/>
      <c r="HBR2397" s="14"/>
      <c r="HBS2397" s="14"/>
      <c r="HBT2397" s="14"/>
      <c r="HBU2397" s="14"/>
      <c r="HBV2397" s="14"/>
      <c r="HBW2397" s="14"/>
      <c r="HBX2397" s="14"/>
      <c r="HBY2397" s="14"/>
      <c r="HBZ2397" s="14"/>
      <c r="HCA2397" s="14"/>
      <c r="HCB2397" s="14"/>
      <c r="HCC2397" s="14"/>
      <c r="HCD2397" s="14"/>
      <c r="HCE2397" s="14"/>
      <c r="HCF2397" s="14"/>
      <c r="HCG2397" s="14"/>
      <c r="HCH2397" s="14"/>
      <c r="HCI2397" s="14"/>
      <c r="HCJ2397" s="14"/>
      <c r="HCK2397" s="14"/>
      <c r="HCL2397" s="14"/>
      <c r="HCM2397" s="14"/>
      <c r="HCN2397" s="14"/>
      <c r="HCO2397" s="14"/>
      <c r="HCP2397" s="14"/>
      <c r="HCQ2397" s="14"/>
      <c r="HCR2397" s="14"/>
      <c r="HCS2397" s="14"/>
      <c r="HCT2397" s="14"/>
      <c r="HCU2397" s="14"/>
      <c r="HCV2397" s="14"/>
      <c r="HCW2397" s="14"/>
      <c r="HCX2397" s="14"/>
      <c r="HCY2397" s="14"/>
      <c r="HCZ2397" s="14"/>
      <c r="HDA2397" s="14"/>
      <c r="HDB2397" s="14"/>
      <c r="HDC2397" s="14"/>
      <c r="HDD2397" s="14"/>
      <c r="HDE2397" s="14"/>
      <c r="HDF2397" s="14"/>
      <c r="HDG2397" s="14"/>
      <c r="HDH2397" s="14"/>
      <c r="HDI2397" s="14"/>
      <c r="HDJ2397" s="14"/>
      <c r="HDK2397" s="14"/>
      <c r="HDL2397" s="14"/>
      <c r="HDM2397" s="14"/>
      <c r="HDN2397" s="14"/>
      <c r="HDO2397" s="14"/>
      <c r="HDP2397" s="14"/>
      <c r="HDQ2397" s="14"/>
      <c r="HDR2397" s="14"/>
      <c r="HDS2397" s="14"/>
      <c r="HDT2397" s="14"/>
      <c r="HDU2397" s="14"/>
      <c r="HDV2397" s="14"/>
      <c r="HDW2397" s="14"/>
      <c r="HDX2397" s="14"/>
      <c r="HDY2397" s="14"/>
      <c r="HDZ2397" s="14"/>
      <c r="HEA2397" s="14"/>
      <c r="HEB2397" s="14"/>
      <c r="HEC2397" s="14"/>
      <c r="HED2397" s="14"/>
      <c r="HEE2397" s="14"/>
      <c r="HEF2397" s="14"/>
      <c r="HEG2397" s="14"/>
      <c r="HEH2397" s="14"/>
      <c r="HEI2397" s="14"/>
      <c r="HEJ2397" s="14"/>
      <c r="HEK2397" s="14"/>
      <c r="HEL2397" s="14"/>
      <c r="HEM2397" s="14"/>
      <c r="HEN2397" s="14"/>
      <c r="HEO2397" s="14"/>
      <c r="HEP2397" s="14"/>
      <c r="HEQ2397" s="14"/>
      <c r="HER2397" s="14"/>
      <c r="HES2397" s="14"/>
      <c r="HET2397" s="14"/>
      <c r="HEU2397" s="14"/>
      <c r="HEV2397" s="14"/>
      <c r="HEW2397" s="14"/>
      <c r="HEX2397" s="14"/>
      <c r="HEY2397" s="14"/>
      <c r="HEZ2397" s="14"/>
      <c r="HFA2397" s="14"/>
      <c r="HFB2397" s="14"/>
      <c r="HFC2397" s="14"/>
      <c r="HFD2397" s="14"/>
      <c r="HFE2397" s="14"/>
      <c r="HFF2397" s="14"/>
      <c r="HFG2397" s="14"/>
      <c r="HFH2397" s="14"/>
      <c r="HFI2397" s="14"/>
      <c r="HFJ2397" s="14"/>
      <c r="HFK2397" s="14"/>
      <c r="HFL2397" s="14"/>
      <c r="HFM2397" s="14"/>
      <c r="HFN2397" s="14"/>
      <c r="HFO2397" s="14"/>
      <c r="HFP2397" s="14"/>
      <c r="HFQ2397" s="14"/>
      <c r="HFR2397" s="14"/>
      <c r="HFS2397" s="14"/>
      <c r="HFT2397" s="14"/>
      <c r="HFU2397" s="14"/>
      <c r="HFV2397" s="14"/>
      <c r="HFW2397" s="14"/>
      <c r="HFX2397" s="14"/>
      <c r="HFY2397" s="14"/>
      <c r="HFZ2397" s="14"/>
      <c r="HGA2397" s="14"/>
      <c r="HGB2397" s="14"/>
      <c r="HGC2397" s="14"/>
      <c r="HGD2397" s="14"/>
      <c r="HGE2397" s="14"/>
      <c r="HGF2397" s="14"/>
      <c r="HGG2397" s="14"/>
      <c r="HGH2397" s="14"/>
      <c r="HGI2397" s="14"/>
      <c r="HGJ2397" s="14"/>
      <c r="HGK2397" s="14"/>
      <c r="HGL2397" s="14"/>
      <c r="HGM2397" s="14"/>
      <c r="HGN2397" s="14"/>
      <c r="HGO2397" s="14"/>
      <c r="HGP2397" s="14"/>
      <c r="HGQ2397" s="14"/>
      <c r="HGR2397" s="14"/>
      <c r="HGS2397" s="14"/>
      <c r="HGT2397" s="14"/>
      <c r="HGU2397" s="14"/>
      <c r="HGV2397" s="14"/>
      <c r="HGW2397" s="14"/>
      <c r="HGX2397" s="14"/>
      <c r="HGY2397" s="14"/>
      <c r="HGZ2397" s="14"/>
      <c r="HHA2397" s="14"/>
      <c r="HHB2397" s="14"/>
      <c r="HHC2397" s="14"/>
      <c r="HHD2397" s="14"/>
      <c r="HHE2397" s="14"/>
      <c r="HHF2397" s="14"/>
      <c r="HHG2397" s="14"/>
      <c r="HHH2397" s="14"/>
      <c r="HHI2397" s="14"/>
      <c r="HHJ2397" s="14"/>
      <c r="HHK2397" s="14"/>
      <c r="HHL2397" s="14"/>
      <c r="HHM2397" s="14"/>
      <c r="HHN2397" s="14"/>
      <c r="HHO2397" s="14"/>
      <c r="HHP2397" s="14"/>
      <c r="HHQ2397" s="14"/>
      <c r="HHR2397" s="14"/>
      <c r="HHS2397" s="14"/>
      <c r="HHT2397" s="14"/>
      <c r="HHU2397" s="14"/>
      <c r="HHV2397" s="14"/>
      <c r="HHW2397" s="14"/>
      <c r="HHX2397" s="14"/>
      <c r="HHY2397" s="14"/>
      <c r="HHZ2397" s="14"/>
      <c r="HIA2397" s="14"/>
      <c r="HIB2397" s="14"/>
      <c r="HIC2397" s="14"/>
      <c r="HID2397" s="14"/>
      <c r="HIE2397" s="14"/>
      <c r="HIF2397" s="14"/>
      <c r="HIG2397" s="14"/>
      <c r="HIH2397" s="14"/>
      <c r="HII2397" s="14"/>
      <c r="HIJ2397" s="14"/>
      <c r="HIK2397" s="14"/>
      <c r="HIL2397" s="14"/>
      <c r="HIM2397" s="14"/>
      <c r="HIN2397" s="14"/>
      <c r="HIO2397" s="14"/>
      <c r="HIP2397" s="14"/>
      <c r="HIQ2397" s="14"/>
      <c r="HIR2397" s="14"/>
      <c r="HIS2397" s="14"/>
      <c r="HIT2397" s="14"/>
      <c r="HIU2397" s="14"/>
      <c r="HIV2397" s="14"/>
      <c r="HIW2397" s="14"/>
      <c r="HIX2397" s="14"/>
      <c r="HIY2397" s="14"/>
      <c r="HIZ2397" s="14"/>
      <c r="HJA2397" s="14"/>
      <c r="HJB2397" s="14"/>
      <c r="HJC2397" s="14"/>
      <c r="HJD2397" s="14"/>
      <c r="HJE2397" s="14"/>
      <c r="HJF2397" s="14"/>
      <c r="HJG2397" s="14"/>
      <c r="HJH2397" s="14"/>
      <c r="HJI2397" s="14"/>
      <c r="HJJ2397" s="14"/>
      <c r="HJK2397" s="14"/>
      <c r="HJL2397" s="14"/>
      <c r="HJM2397" s="14"/>
      <c r="HJN2397" s="14"/>
      <c r="HJO2397" s="14"/>
      <c r="HJP2397" s="14"/>
      <c r="HJQ2397" s="14"/>
      <c r="HJR2397" s="14"/>
      <c r="HJS2397" s="14"/>
      <c r="HJT2397" s="14"/>
      <c r="HJU2397" s="14"/>
      <c r="HJV2397" s="14"/>
      <c r="HJW2397" s="14"/>
      <c r="HJX2397" s="14"/>
      <c r="HJY2397" s="14"/>
      <c r="HJZ2397" s="14"/>
      <c r="HKA2397" s="14"/>
      <c r="HKB2397" s="14"/>
      <c r="HKC2397" s="14"/>
      <c r="HKD2397" s="14"/>
      <c r="HKE2397" s="14"/>
      <c r="HKF2397" s="14"/>
      <c r="HKG2397" s="14"/>
      <c r="HKH2397" s="14"/>
      <c r="HKI2397" s="14"/>
      <c r="HKJ2397" s="14"/>
      <c r="HKK2397" s="14"/>
      <c r="HKL2397" s="14"/>
      <c r="HKM2397" s="14"/>
      <c r="HKN2397" s="14"/>
      <c r="HKO2397" s="14"/>
      <c r="HKP2397" s="14"/>
      <c r="HKQ2397" s="14"/>
      <c r="HKR2397" s="14"/>
      <c r="HKS2397" s="14"/>
      <c r="HKT2397" s="14"/>
      <c r="HKU2397" s="14"/>
      <c r="HKV2397" s="14"/>
      <c r="HKW2397" s="14"/>
      <c r="HKX2397" s="14"/>
      <c r="HKY2397" s="14"/>
      <c r="HKZ2397" s="14"/>
      <c r="HLA2397" s="14"/>
      <c r="HLB2397" s="14"/>
      <c r="HLC2397" s="14"/>
      <c r="HLD2397" s="14"/>
      <c r="HLE2397" s="14"/>
      <c r="HLF2397" s="14"/>
      <c r="HLG2397" s="14"/>
      <c r="HLH2397" s="14"/>
      <c r="HLI2397" s="14"/>
      <c r="HLJ2397" s="14"/>
      <c r="HLK2397" s="14"/>
      <c r="HLL2397" s="14"/>
      <c r="HLM2397" s="14"/>
      <c r="HLN2397" s="14"/>
      <c r="HLO2397" s="14"/>
      <c r="HLP2397" s="14"/>
      <c r="HLQ2397" s="14"/>
      <c r="HLR2397" s="14"/>
      <c r="HLS2397" s="14"/>
      <c r="HLT2397" s="14"/>
      <c r="HLU2397" s="14"/>
      <c r="HLV2397" s="14"/>
      <c r="HLW2397" s="14"/>
      <c r="HLX2397" s="14"/>
      <c r="HLY2397" s="14"/>
      <c r="HLZ2397" s="14"/>
      <c r="HMA2397" s="14"/>
      <c r="HMB2397" s="14"/>
      <c r="HMC2397" s="14"/>
      <c r="HMD2397" s="14"/>
      <c r="HME2397" s="14"/>
      <c r="HMF2397" s="14"/>
      <c r="HMG2397" s="14"/>
      <c r="HMH2397" s="14"/>
      <c r="HMI2397" s="14"/>
      <c r="HMJ2397" s="14"/>
      <c r="HMK2397" s="14"/>
      <c r="HML2397" s="14"/>
      <c r="HMM2397" s="14"/>
      <c r="HMN2397" s="14"/>
      <c r="HMO2397" s="14"/>
      <c r="HMP2397" s="14"/>
      <c r="HMQ2397" s="14"/>
      <c r="HMR2397" s="14"/>
      <c r="HMS2397" s="14"/>
      <c r="HMT2397" s="14"/>
      <c r="HMU2397" s="14"/>
      <c r="HMV2397" s="14"/>
      <c r="HMW2397" s="14"/>
      <c r="HMX2397" s="14"/>
      <c r="HMY2397" s="14"/>
      <c r="HMZ2397" s="14"/>
      <c r="HNA2397" s="14"/>
      <c r="HNB2397" s="14"/>
      <c r="HNC2397" s="14"/>
      <c r="HND2397" s="14"/>
      <c r="HNE2397" s="14"/>
      <c r="HNF2397" s="14"/>
      <c r="HNG2397" s="14"/>
      <c r="HNH2397" s="14"/>
      <c r="HNI2397" s="14"/>
      <c r="HNJ2397" s="14"/>
      <c r="HNK2397" s="14"/>
      <c r="HNL2397" s="14"/>
      <c r="HNM2397" s="14"/>
      <c r="HNN2397" s="14"/>
      <c r="HNO2397" s="14"/>
      <c r="HNP2397" s="14"/>
      <c r="HNQ2397" s="14"/>
      <c r="HNR2397" s="14"/>
      <c r="HNS2397" s="14"/>
      <c r="HNT2397" s="14"/>
      <c r="HNU2397" s="14"/>
      <c r="HNV2397" s="14"/>
      <c r="HNW2397" s="14"/>
      <c r="HNX2397" s="14"/>
      <c r="HNY2397" s="14"/>
      <c r="HNZ2397" s="14"/>
      <c r="HOA2397" s="14"/>
      <c r="HOB2397" s="14"/>
      <c r="HOC2397" s="14"/>
      <c r="HOD2397" s="14"/>
      <c r="HOE2397" s="14"/>
      <c r="HOF2397" s="14"/>
      <c r="HOG2397" s="14"/>
      <c r="HOH2397" s="14"/>
      <c r="HOI2397" s="14"/>
      <c r="HOJ2397" s="14"/>
      <c r="HOK2397" s="14"/>
      <c r="HOL2397" s="14"/>
      <c r="HOM2397" s="14"/>
      <c r="HON2397" s="14"/>
      <c r="HOO2397" s="14"/>
      <c r="HOP2397" s="14"/>
      <c r="HOQ2397" s="14"/>
      <c r="HOR2397" s="14"/>
      <c r="HOS2397" s="14"/>
      <c r="HOT2397" s="14"/>
      <c r="HOU2397" s="14"/>
      <c r="HOV2397" s="14"/>
      <c r="HOW2397" s="14"/>
      <c r="HOX2397" s="14"/>
      <c r="HOY2397" s="14"/>
      <c r="HOZ2397" s="14"/>
      <c r="HPA2397" s="14"/>
      <c r="HPB2397" s="14"/>
      <c r="HPC2397" s="14"/>
      <c r="HPD2397" s="14"/>
      <c r="HPE2397" s="14"/>
      <c r="HPF2397" s="14"/>
      <c r="HPG2397" s="14"/>
      <c r="HPH2397" s="14"/>
      <c r="HPI2397" s="14"/>
      <c r="HPJ2397" s="14"/>
      <c r="HPK2397" s="14"/>
      <c r="HPL2397" s="14"/>
      <c r="HPM2397" s="14"/>
      <c r="HPN2397" s="14"/>
      <c r="HPO2397" s="14"/>
      <c r="HPP2397" s="14"/>
      <c r="HPQ2397" s="14"/>
      <c r="HPR2397" s="14"/>
      <c r="HPS2397" s="14"/>
      <c r="HPT2397" s="14"/>
      <c r="HPU2397" s="14"/>
      <c r="HPV2397" s="14"/>
      <c r="HPW2397" s="14"/>
      <c r="HPX2397" s="14"/>
      <c r="HPY2397" s="14"/>
      <c r="HPZ2397" s="14"/>
      <c r="HQA2397" s="14"/>
      <c r="HQB2397" s="14"/>
      <c r="HQC2397" s="14"/>
      <c r="HQD2397" s="14"/>
      <c r="HQE2397" s="14"/>
      <c r="HQF2397" s="14"/>
      <c r="HQG2397" s="14"/>
      <c r="HQH2397" s="14"/>
      <c r="HQI2397" s="14"/>
      <c r="HQJ2397" s="14"/>
      <c r="HQK2397" s="14"/>
      <c r="HQL2397" s="14"/>
      <c r="HQM2397" s="14"/>
      <c r="HQN2397" s="14"/>
      <c r="HQO2397" s="14"/>
      <c r="HQP2397" s="14"/>
      <c r="HQQ2397" s="14"/>
      <c r="HQR2397" s="14"/>
      <c r="HQS2397" s="14"/>
      <c r="HQT2397" s="14"/>
      <c r="HQU2397" s="14"/>
      <c r="HQV2397" s="14"/>
      <c r="HQW2397" s="14"/>
      <c r="HQX2397" s="14"/>
      <c r="HQY2397" s="14"/>
      <c r="HQZ2397" s="14"/>
      <c r="HRA2397" s="14"/>
      <c r="HRB2397" s="14"/>
      <c r="HRC2397" s="14"/>
      <c r="HRD2397" s="14"/>
      <c r="HRE2397" s="14"/>
      <c r="HRF2397" s="14"/>
      <c r="HRG2397" s="14"/>
      <c r="HRH2397" s="14"/>
      <c r="HRI2397" s="14"/>
      <c r="HRJ2397" s="14"/>
      <c r="HRK2397" s="14"/>
      <c r="HRL2397" s="14"/>
      <c r="HRM2397" s="14"/>
      <c r="HRN2397" s="14"/>
      <c r="HRO2397" s="14"/>
      <c r="HRP2397" s="14"/>
      <c r="HRQ2397" s="14"/>
      <c r="HRR2397" s="14"/>
      <c r="HRS2397" s="14"/>
      <c r="HRT2397" s="14"/>
      <c r="HRU2397" s="14"/>
      <c r="HRV2397" s="14"/>
      <c r="HRW2397" s="14"/>
      <c r="HRX2397" s="14"/>
      <c r="HRY2397" s="14"/>
      <c r="HRZ2397" s="14"/>
      <c r="HSA2397" s="14"/>
      <c r="HSB2397" s="14"/>
      <c r="HSC2397" s="14"/>
      <c r="HSD2397" s="14"/>
      <c r="HSE2397" s="14"/>
      <c r="HSF2397" s="14"/>
      <c r="HSG2397" s="14"/>
      <c r="HSH2397" s="14"/>
      <c r="HSI2397" s="14"/>
      <c r="HSJ2397" s="14"/>
      <c r="HSK2397" s="14"/>
      <c r="HSL2397" s="14"/>
      <c r="HSM2397" s="14"/>
      <c r="HSN2397" s="14"/>
      <c r="HSO2397" s="14"/>
      <c r="HSP2397" s="14"/>
      <c r="HSQ2397" s="14"/>
      <c r="HSR2397" s="14"/>
      <c r="HSS2397" s="14"/>
      <c r="HST2397" s="14"/>
      <c r="HSU2397" s="14"/>
      <c r="HSV2397" s="14"/>
      <c r="HSW2397" s="14"/>
      <c r="HSX2397" s="14"/>
      <c r="HSY2397" s="14"/>
      <c r="HSZ2397" s="14"/>
      <c r="HTA2397" s="14"/>
      <c r="HTB2397" s="14"/>
      <c r="HTC2397" s="14"/>
      <c r="HTD2397" s="14"/>
      <c r="HTE2397" s="14"/>
      <c r="HTF2397" s="14"/>
      <c r="HTG2397" s="14"/>
      <c r="HTH2397" s="14"/>
      <c r="HTI2397" s="14"/>
      <c r="HTJ2397" s="14"/>
      <c r="HTK2397" s="14"/>
      <c r="HTL2397" s="14"/>
      <c r="HTM2397" s="14"/>
      <c r="HTN2397" s="14"/>
      <c r="HTO2397" s="14"/>
      <c r="HTP2397" s="14"/>
      <c r="HTQ2397" s="14"/>
      <c r="HTR2397" s="14"/>
      <c r="HTS2397" s="14"/>
      <c r="HTT2397" s="14"/>
      <c r="HTU2397" s="14"/>
      <c r="HTV2397" s="14"/>
      <c r="HTW2397" s="14"/>
      <c r="HTX2397" s="14"/>
      <c r="HTY2397" s="14"/>
      <c r="HTZ2397" s="14"/>
      <c r="HUA2397" s="14"/>
      <c r="HUB2397" s="14"/>
      <c r="HUC2397" s="14"/>
      <c r="HUD2397" s="14"/>
      <c r="HUE2397" s="14"/>
      <c r="HUF2397" s="14"/>
      <c r="HUG2397" s="14"/>
      <c r="HUH2397" s="14"/>
      <c r="HUI2397" s="14"/>
      <c r="HUJ2397" s="14"/>
      <c r="HUK2397" s="14"/>
      <c r="HUL2397" s="14"/>
      <c r="HUM2397" s="14"/>
      <c r="HUN2397" s="14"/>
      <c r="HUO2397" s="14"/>
      <c r="HUP2397" s="14"/>
      <c r="HUQ2397" s="14"/>
      <c r="HUR2397" s="14"/>
      <c r="HUS2397" s="14"/>
      <c r="HUT2397" s="14"/>
      <c r="HUU2397" s="14"/>
      <c r="HUV2397" s="14"/>
      <c r="HUW2397" s="14"/>
      <c r="HUX2397" s="14"/>
      <c r="HUY2397" s="14"/>
      <c r="HUZ2397" s="14"/>
      <c r="HVA2397" s="14"/>
      <c r="HVB2397" s="14"/>
      <c r="HVC2397" s="14"/>
      <c r="HVD2397" s="14"/>
      <c r="HVE2397" s="14"/>
      <c r="HVF2397" s="14"/>
      <c r="HVG2397" s="14"/>
      <c r="HVH2397" s="14"/>
      <c r="HVI2397" s="14"/>
      <c r="HVJ2397" s="14"/>
      <c r="HVK2397" s="14"/>
      <c r="HVL2397" s="14"/>
      <c r="HVM2397" s="14"/>
      <c r="HVN2397" s="14"/>
      <c r="HVO2397" s="14"/>
      <c r="HVP2397" s="14"/>
      <c r="HVQ2397" s="14"/>
      <c r="HVR2397" s="14"/>
      <c r="HVS2397" s="14"/>
      <c r="HVT2397" s="14"/>
      <c r="HVU2397" s="14"/>
      <c r="HVV2397" s="14"/>
      <c r="HVW2397" s="14"/>
      <c r="HVX2397" s="14"/>
      <c r="HVY2397" s="14"/>
      <c r="HVZ2397" s="14"/>
      <c r="HWA2397" s="14"/>
      <c r="HWB2397" s="14"/>
      <c r="HWC2397" s="14"/>
      <c r="HWD2397" s="14"/>
      <c r="HWE2397" s="14"/>
      <c r="HWF2397" s="14"/>
      <c r="HWG2397" s="14"/>
      <c r="HWH2397" s="14"/>
      <c r="HWI2397" s="14"/>
      <c r="HWJ2397" s="14"/>
      <c r="HWK2397" s="14"/>
      <c r="HWL2397" s="14"/>
      <c r="HWM2397" s="14"/>
      <c r="HWN2397" s="14"/>
      <c r="HWO2397" s="14"/>
      <c r="HWP2397" s="14"/>
      <c r="HWQ2397" s="14"/>
      <c r="HWR2397" s="14"/>
      <c r="HWS2397" s="14"/>
      <c r="HWT2397" s="14"/>
      <c r="HWU2397" s="14"/>
      <c r="HWV2397" s="14"/>
      <c r="HWW2397" s="14"/>
      <c r="HWX2397" s="14"/>
      <c r="HWY2397" s="14"/>
      <c r="HWZ2397" s="14"/>
      <c r="HXA2397" s="14"/>
      <c r="HXB2397" s="14"/>
      <c r="HXC2397" s="14"/>
      <c r="HXD2397" s="14"/>
      <c r="HXE2397" s="14"/>
      <c r="HXF2397" s="14"/>
      <c r="HXG2397" s="14"/>
      <c r="HXH2397" s="14"/>
      <c r="HXI2397" s="14"/>
      <c r="HXJ2397" s="14"/>
      <c r="HXK2397" s="14"/>
      <c r="HXL2397" s="14"/>
      <c r="HXM2397" s="14"/>
      <c r="HXN2397" s="14"/>
      <c r="HXO2397" s="14"/>
      <c r="HXP2397" s="14"/>
      <c r="HXQ2397" s="14"/>
      <c r="HXR2397" s="14"/>
      <c r="HXS2397" s="14"/>
      <c r="HXT2397" s="14"/>
      <c r="HXU2397" s="14"/>
      <c r="HXV2397" s="14"/>
      <c r="HXW2397" s="14"/>
      <c r="HXX2397" s="14"/>
      <c r="HXY2397" s="14"/>
      <c r="HXZ2397" s="14"/>
      <c r="HYA2397" s="14"/>
      <c r="HYB2397" s="14"/>
      <c r="HYC2397" s="14"/>
      <c r="HYD2397" s="14"/>
      <c r="HYE2397" s="14"/>
      <c r="HYF2397" s="14"/>
      <c r="HYG2397" s="14"/>
      <c r="HYH2397" s="14"/>
      <c r="HYI2397" s="14"/>
      <c r="HYJ2397" s="14"/>
      <c r="HYK2397" s="14"/>
      <c r="HYL2397" s="14"/>
      <c r="HYM2397" s="14"/>
      <c r="HYN2397" s="14"/>
      <c r="HYO2397" s="14"/>
      <c r="HYP2397" s="14"/>
      <c r="HYQ2397" s="14"/>
      <c r="HYR2397" s="14"/>
      <c r="HYS2397" s="14"/>
      <c r="HYT2397" s="14"/>
      <c r="HYU2397" s="14"/>
      <c r="HYV2397" s="14"/>
      <c r="HYW2397" s="14"/>
      <c r="HYX2397" s="14"/>
      <c r="HYY2397" s="14"/>
      <c r="HYZ2397" s="14"/>
      <c r="HZA2397" s="14"/>
      <c r="HZB2397" s="14"/>
      <c r="HZC2397" s="14"/>
      <c r="HZD2397" s="14"/>
      <c r="HZE2397" s="14"/>
      <c r="HZF2397" s="14"/>
      <c r="HZG2397" s="14"/>
      <c r="HZH2397" s="14"/>
      <c r="HZI2397" s="14"/>
      <c r="HZJ2397" s="14"/>
      <c r="HZK2397" s="14"/>
      <c r="HZL2397" s="14"/>
      <c r="HZM2397" s="14"/>
      <c r="HZN2397" s="14"/>
      <c r="HZO2397" s="14"/>
      <c r="HZP2397" s="14"/>
      <c r="HZQ2397" s="14"/>
      <c r="HZR2397" s="14"/>
      <c r="HZS2397" s="14"/>
      <c r="HZT2397" s="14"/>
      <c r="HZU2397" s="14"/>
      <c r="HZV2397" s="14"/>
      <c r="HZW2397" s="14"/>
      <c r="HZX2397" s="14"/>
      <c r="HZY2397" s="14"/>
      <c r="HZZ2397" s="14"/>
      <c r="IAA2397" s="14"/>
      <c r="IAB2397" s="14"/>
      <c r="IAC2397" s="14"/>
      <c r="IAD2397" s="14"/>
      <c r="IAE2397" s="14"/>
      <c r="IAF2397" s="14"/>
      <c r="IAG2397" s="14"/>
      <c r="IAH2397" s="14"/>
      <c r="IAI2397" s="14"/>
      <c r="IAJ2397" s="14"/>
      <c r="IAK2397" s="14"/>
      <c r="IAL2397" s="14"/>
      <c r="IAM2397" s="14"/>
      <c r="IAN2397" s="14"/>
      <c r="IAO2397" s="14"/>
      <c r="IAP2397" s="14"/>
      <c r="IAQ2397" s="14"/>
      <c r="IAR2397" s="14"/>
      <c r="IAS2397" s="14"/>
      <c r="IAT2397" s="14"/>
      <c r="IAU2397" s="14"/>
      <c r="IAV2397" s="14"/>
      <c r="IAW2397" s="14"/>
      <c r="IAX2397" s="14"/>
      <c r="IAY2397" s="14"/>
      <c r="IAZ2397" s="14"/>
      <c r="IBA2397" s="14"/>
      <c r="IBB2397" s="14"/>
      <c r="IBC2397" s="14"/>
      <c r="IBD2397" s="14"/>
      <c r="IBE2397" s="14"/>
      <c r="IBF2397" s="14"/>
      <c r="IBG2397" s="14"/>
      <c r="IBH2397" s="14"/>
      <c r="IBI2397" s="14"/>
      <c r="IBJ2397" s="14"/>
      <c r="IBK2397" s="14"/>
      <c r="IBL2397" s="14"/>
      <c r="IBM2397" s="14"/>
      <c r="IBN2397" s="14"/>
      <c r="IBO2397" s="14"/>
      <c r="IBP2397" s="14"/>
      <c r="IBQ2397" s="14"/>
      <c r="IBR2397" s="14"/>
      <c r="IBS2397" s="14"/>
      <c r="IBT2397" s="14"/>
      <c r="IBU2397" s="14"/>
      <c r="IBV2397" s="14"/>
      <c r="IBW2397" s="14"/>
      <c r="IBX2397" s="14"/>
      <c r="IBY2397" s="14"/>
      <c r="IBZ2397" s="14"/>
      <c r="ICA2397" s="14"/>
      <c r="ICB2397" s="14"/>
      <c r="ICC2397" s="14"/>
      <c r="ICD2397" s="14"/>
      <c r="ICE2397" s="14"/>
      <c r="ICF2397" s="14"/>
      <c r="ICG2397" s="14"/>
      <c r="ICH2397" s="14"/>
      <c r="ICI2397" s="14"/>
      <c r="ICJ2397" s="14"/>
      <c r="ICK2397" s="14"/>
      <c r="ICL2397" s="14"/>
      <c r="ICM2397" s="14"/>
      <c r="ICN2397" s="14"/>
      <c r="ICO2397" s="14"/>
      <c r="ICP2397" s="14"/>
      <c r="ICQ2397" s="14"/>
      <c r="ICR2397" s="14"/>
      <c r="ICS2397" s="14"/>
      <c r="ICT2397" s="14"/>
      <c r="ICU2397" s="14"/>
      <c r="ICV2397" s="14"/>
      <c r="ICW2397" s="14"/>
      <c r="ICX2397" s="14"/>
      <c r="ICY2397" s="14"/>
      <c r="ICZ2397" s="14"/>
      <c r="IDA2397" s="14"/>
      <c r="IDB2397" s="14"/>
      <c r="IDC2397" s="14"/>
      <c r="IDD2397" s="14"/>
      <c r="IDE2397" s="14"/>
      <c r="IDF2397" s="14"/>
      <c r="IDG2397" s="14"/>
      <c r="IDH2397" s="14"/>
      <c r="IDI2397" s="14"/>
      <c r="IDJ2397" s="14"/>
      <c r="IDK2397" s="14"/>
      <c r="IDL2397" s="14"/>
      <c r="IDM2397" s="14"/>
      <c r="IDN2397" s="14"/>
      <c r="IDO2397" s="14"/>
      <c r="IDP2397" s="14"/>
      <c r="IDQ2397" s="14"/>
      <c r="IDR2397" s="14"/>
      <c r="IDS2397" s="14"/>
      <c r="IDT2397" s="14"/>
      <c r="IDU2397" s="14"/>
      <c r="IDV2397" s="14"/>
      <c r="IDW2397" s="14"/>
      <c r="IDX2397" s="14"/>
      <c r="IDY2397" s="14"/>
      <c r="IDZ2397" s="14"/>
      <c r="IEA2397" s="14"/>
      <c r="IEB2397" s="14"/>
      <c r="IEC2397" s="14"/>
      <c r="IED2397" s="14"/>
      <c r="IEE2397" s="14"/>
      <c r="IEF2397" s="14"/>
      <c r="IEG2397" s="14"/>
      <c r="IEH2397" s="14"/>
      <c r="IEI2397" s="14"/>
      <c r="IEJ2397" s="14"/>
      <c r="IEK2397" s="14"/>
      <c r="IEL2397" s="14"/>
      <c r="IEM2397" s="14"/>
      <c r="IEN2397" s="14"/>
      <c r="IEO2397" s="14"/>
      <c r="IEP2397" s="14"/>
      <c r="IEQ2397" s="14"/>
      <c r="IER2397" s="14"/>
      <c r="IES2397" s="14"/>
      <c r="IET2397" s="14"/>
      <c r="IEU2397" s="14"/>
      <c r="IEV2397" s="14"/>
      <c r="IEW2397" s="14"/>
      <c r="IEX2397" s="14"/>
      <c r="IEY2397" s="14"/>
      <c r="IEZ2397" s="14"/>
      <c r="IFA2397" s="14"/>
      <c r="IFB2397" s="14"/>
      <c r="IFC2397" s="14"/>
      <c r="IFD2397" s="14"/>
      <c r="IFE2397" s="14"/>
      <c r="IFF2397" s="14"/>
      <c r="IFG2397" s="14"/>
      <c r="IFH2397" s="14"/>
      <c r="IFI2397" s="14"/>
      <c r="IFJ2397" s="14"/>
      <c r="IFK2397" s="14"/>
      <c r="IFL2397" s="14"/>
      <c r="IFM2397" s="14"/>
      <c r="IFN2397" s="14"/>
      <c r="IFO2397" s="14"/>
      <c r="IFP2397" s="14"/>
      <c r="IFQ2397" s="14"/>
      <c r="IFR2397" s="14"/>
      <c r="IFS2397" s="14"/>
      <c r="IFT2397" s="14"/>
      <c r="IFU2397" s="14"/>
      <c r="IFV2397" s="14"/>
      <c r="IFW2397" s="14"/>
      <c r="IFX2397" s="14"/>
      <c r="IFY2397" s="14"/>
      <c r="IFZ2397" s="14"/>
      <c r="IGA2397" s="14"/>
      <c r="IGB2397" s="14"/>
      <c r="IGC2397" s="14"/>
      <c r="IGD2397" s="14"/>
      <c r="IGE2397" s="14"/>
      <c r="IGF2397" s="14"/>
      <c r="IGG2397" s="14"/>
      <c r="IGH2397" s="14"/>
      <c r="IGI2397" s="14"/>
      <c r="IGJ2397" s="14"/>
      <c r="IGK2397" s="14"/>
      <c r="IGL2397" s="14"/>
      <c r="IGM2397" s="14"/>
      <c r="IGN2397" s="14"/>
      <c r="IGO2397" s="14"/>
      <c r="IGP2397" s="14"/>
      <c r="IGQ2397" s="14"/>
      <c r="IGR2397" s="14"/>
      <c r="IGS2397" s="14"/>
      <c r="IGT2397" s="14"/>
      <c r="IGU2397" s="14"/>
      <c r="IGV2397" s="14"/>
      <c r="IGW2397" s="14"/>
      <c r="IGX2397" s="14"/>
      <c r="IGY2397" s="14"/>
      <c r="IGZ2397" s="14"/>
      <c r="IHA2397" s="14"/>
      <c r="IHB2397" s="14"/>
      <c r="IHC2397" s="14"/>
      <c r="IHD2397" s="14"/>
      <c r="IHE2397" s="14"/>
      <c r="IHF2397" s="14"/>
      <c r="IHG2397" s="14"/>
      <c r="IHH2397" s="14"/>
      <c r="IHI2397" s="14"/>
      <c r="IHJ2397" s="14"/>
      <c r="IHK2397" s="14"/>
      <c r="IHL2397" s="14"/>
      <c r="IHM2397" s="14"/>
      <c r="IHN2397" s="14"/>
      <c r="IHO2397" s="14"/>
      <c r="IHP2397" s="14"/>
      <c r="IHQ2397" s="14"/>
      <c r="IHR2397" s="14"/>
      <c r="IHS2397" s="14"/>
      <c r="IHT2397" s="14"/>
      <c r="IHU2397" s="14"/>
      <c r="IHV2397" s="14"/>
      <c r="IHW2397" s="14"/>
      <c r="IHX2397" s="14"/>
      <c r="IHY2397" s="14"/>
      <c r="IHZ2397" s="14"/>
      <c r="IIA2397" s="14"/>
      <c r="IIB2397" s="14"/>
      <c r="IIC2397" s="14"/>
      <c r="IID2397" s="14"/>
      <c r="IIE2397" s="14"/>
      <c r="IIF2397" s="14"/>
      <c r="IIG2397" s="14"/>
      <c r="IIH2397" s="14"/>
      <c r="III2397" s="14"/>
      <c r="IIJ2397" s="14"/>
      <c r="IIK2397" s="14"/>
      <c r="IIL2397" s="14"/>
      <c r="IIM2397" s="14"/>
      <c r="IIN2397" s="14"/>
      <c r="IIO2397" s="14"/>
      <c r="IIP2397" s="14"/>
      <c r="IIQ2397" s="14"/>
      <c r="IIR2397" s="14"/>
      <c r="IIS2397" s="14"/>
      <c r="IIT2397" s="14"/>
      <c r="IIU2397" s="14"/>
      <c r="IIV2397" s="14"/>
      <c r="IIW2397" s="14"/>
      <c r="IIX2397" s="14"/>
      <c r="IIY2397" s="14"/>
      <c r="IIZ2397" s="14"/>
      <c r="IJA2397" s="14"/>
      <c r="IJB2397" s="14"/>
      <c r="IJC2397" s="14"/>
      <c r="IJD2397" s="14"/>
      <c r="IJE2397" s="14"/>
      <c r="IJF2397" s="14"/>
      <c r="IJG2397" s="14"/>
      <c r="IJH2397" s="14"/>
      <c r="IJI2397" s="14"/>
      <c r="IJJ2397" s="14"/>
      <c r="IJK2397" s="14"/>
      <c r="IJL2397" s="14"/>
      <c r="IJM2397" s="14"/>
      <c r="IJN2397" s="14"/>
      <c r="IJO2397" s="14"/>
      <c r="IJP2397" s="14"/>
      <c r="IJQ2397" s="14"/>
      <c r="IJR2397" s="14"/>
      <c r="IJS2397" s="14"/>
      <c r="IJT2397" s="14"/>
      <c r="IJU2397" s="14"/>
      <c r="IJV2397" s="14"/>
      <c r="IJW2397" s="14"/>
      <c r="IJX2397" s="14"/>
      <c r="IJY2397" s="14"/>
      <c r="IJZ2397" s="14"/>
      <c r="IKA2397" s="14"/>
      <c r="IKB2397" s="14"/>
      <c r="IKC2397" s="14"/>
      <c r="IKD2397" s="14"/>
      <c r="IKE2397" s="14"/>
      <c r="IKF2397" s="14"/>
      <c r="IKG2397" s="14"/>
      <c r="IKH2397" s="14"/>
      <c r="IKI2397" s="14"/>
      <c r="IKJ2397" s="14"/>
      <c r="IKK2397" s="14"/>
      <c r="IKL2397" s="14"/>
      <c r="IKM2397" s="14"/>
      <c r="IKN2397" s="14"/>
      <c r="IKO2397" s="14"/>
      <c r="IKP2397" s="14"/>
      <c r="IKQ2397" s="14"/>
      <c r="IKR2397" s="14"/>
      <c r="IKS2397" s="14"/>
      <c r="IKT2397" s="14"/>
      <c r="IKU2397" s="14"/>
      <c r="IKV2397" s="14"/>
      <c r="IKW2397" s="14"/>
      <c r="IKX2397" s="14"/>
      <c r="IKY2397" s="14"/>
      <c r="IKZ2397" s="14"/>
      <c r="ILA2397" s="14"/>
      <c r="ILB2397" s="14"/>
      <c r="ILC2397" s="14"/>
      <c r="ILD2397" s="14"/>
      <c r="ILE2397" s="14"/>
      <c r="ILF2397" s="14"/>
      <c r="ILG2397" s="14"/>
      <c r="ILH2397" s="14"/>
      <c r="ILI2397" s="14"/>
      <c r="ILJ2397" s="14"/>
      <c r="ILK2397" s="14"/>
      <c r="ILL2397" s="14"/>
      <c r="ILM2397" s="14"/>
      <c r="ILN2397" s="14"/>
      <c r="ILO2397" s="14"/>
      <c r="ILP2397" s="14"/>
      <c r="ILQ2397" s="14"/>
      <c r="ILR2397" s="14"/>
      <c r="ILS2397" s="14"/>
      <c r="ILT2397" s="14"/>
      <c r="ILU2397" s="14"/>
      <c r="ILV2397" s="14"/>
      <c r="ILW2397" s="14"/>
      <c r="ILX2397" s="14"/>
      <c r="ILY2397" s="14"/>
      <c r="ILZ2397" s="14"/>
      <c r="IMA2397" s="14"/>
      <c r="IMB2397" s="14"/>
      <c r="IMC2397" s="14"/>
      <c r="IMD2397" s="14"/>
      <c r="IME2397" s="14"/>
      <c r="IMF2397" s="14"/>
      <c r="IMG2397" s="14"/>
      <c r="IMH2397" s="14"/>
      <c r="IMI2397" s="14"/>
      <c r="IMJ2397" s="14"/>
      <c r="IMK2397" s="14"/>
      <c r="IML2397" s="14"/>
      <c r="IMM2397" s="14"/>
      <c r="IMN2397" s="14"/>
      <c r="IMO2397" s="14"/>
      <c r="IMP2397" s="14"/>
      <c r="IMQ2397" s="14"/>
      <c r="IMR2397" s="14"/>
      <c r="IMS2397" s="14"/>
      <c r="IMT2397" s="14"/>
      <c r="IMU2397" s="14"/>
      <c r="IMV2397" s="14"/>
      <c r="IMW2397" s="14"/>
      <c r="IMX2397" s="14"/>
      <c r="IMY2397" s="14"/>
      <c r="IMZ2397" s="14"/>
      <c r="INA2397" s="14"/>
      <c r="INB2397" s="14"/>
      <c r="INC2397" s="14"/>
      <c r="IND2397" s="14"/>
      <c r="INE2397" s="14"/>
      <c r="INF2397" s="14"/>
      <c r="ING2397" s="14"/>
      <c r="INH2397" s="14"/>
      <c r="INI2397" s="14"/>
      <c r="INJ2397" s="14"/>
      <c r="INK2397" s="14"/>
      <c r="INL2397" s="14"/>
      <c r="INM2397" s="14"/>
      <c r="INN2397" s="14"/>
      <c r="INO2397" s="14"/>
      <c r="INP2397" s="14"/>
      <c r="INQ2397" s="14"/>
      <c r="INR2397" s="14"/>
      <c r="INS2397" s="14"/>
      <c r="INT2397" s="14"/>
      <c r="INU2397" s="14"/>
      <c r="INV2397" s="14"/>
      <c r="INW2397" s="14"/>
      <c r="INX2397" s="14"/>
      <c r="INY2397" s="14"/>
      <c r="INZ2397" s="14"/>
      <c r="IOA2397" s="14"/>
      <c r="IOB2397" s="14"/>
      <c r="IOC2397" s="14"/>
      <c r="IOD2397" s="14"/>
      <c r="IOE2397" s="14"/>
      <c r="IOF2397" s="14"/>
      <c r="IOG2397" s="14"/>
      <c r="IOH2397" s="14"/>
      <c r="IOI2397" s="14"/>
      <c r="IOJ2397" s="14"/>
      <c r="IOK2397" s="14"/>
      <c r="IOL2397" s="14"/>
      <c r="IOM2397" s="14"/>
      <c r="ION2397" s="14"/>
      <c r="IOO2397" s="14"/>
      <c r="IOP2397" s="14"/>
      <c r="IOQ2397" s="14"/>
      <c r="IOR2397" s="14"/>
      <c r="IOS2397" s="14"/>
      <c r="IOT2397" s="14"/>
      <c r="IOU2397" s="14"/>
      <c r="IOV2397" s="14"/>
      <c r="IOW2397" s="14"/>
      <c r="IOX2397" s="14"/>
      <c r="IOY2397" s="14"/>
      <c r="IOZ2397" s="14"/>
      <c r="IPA2397" s="14"/>
      <c r="IPB2397" s="14"/>
      <c r="IPC2397" s="14"/>
      <c r="IPD2397" s="14"/>
      <c r="IPE2397" s="14"/>
      <c r="IPF2397" s="14"/>
      <c r="IPG2397" s="14"/>
      <c r="IPH2397" s="14"/>
      <c r="IPI2397" s="14"/>
      <c r="IPJ2397" s="14"/>
      <c r="IPK2397" s="14"/>
      <c r="IPL2397" s="14"/>
      <c r="IPM2397" s="14"/>
      <c r="IPN2397" s="14"/>
      <c r="IPO2397" s="14"/>
      <c r="IPP2397" s="14"/>
      <c r="IPQ2397" s="14"/>
      <c r="IPR2397" s="14"/>
      <c r="IPS2397" s="14"/>
      <c r="IPT2397" s="14"/>
      <c r="IPU2397" s="14"/>
      <c r="IPV2397" s="14"/>
      <c r="IPW2397" s="14"/>
      <c r="IPX2397" s="14"/>
      <c r="IPY2397" s="14"/>
      <c r="IPZ2397" s="14"/>
      <c r="IQA2397" s="14"/>
      <c r="IQB2397" s="14"/>
      <c r="IQC2397" s="14"/>
      <c r="IQD2397" s="14"/>
      <c r="IQE2397" s="14"/>
      <c r="IQF2397" s="14"/>
      <c r="IQG2397" s="14"/>
      <c r="IQH2397" s="14"/>
      <c r="IQI2397" s="14"/>
      <c r="IQJ2397" s="14"/>
      <c r="IQK2397" s="14"/>
      <c r="IQL2397" s="14"/>
      <c r="IQM2397" s="14"/>
      <c r="IQN2397" s="14"/>
      <c r="IQO2397" s="14"/>
      <c r="IQP2397" s="14"/>
      <c r="IQQ2397" s="14"/>
      <c r="IQR2397" s="14"/>
      <c r="IQS2397" s="14"/>
      <c r="IQT2397" s="14"/>
      <c r="IQU2397" s="14"/>
      <c r="IQV2397" s="14"/>
      <c r="IQW2397" s="14"/>
      <c r="IQX2397" s="14"/>
      <c r="IQY2397" s="14"/>
      <c r="IQZ2397" s="14"/>
      <c r="IRA2397" s="14"/>
      <c r="IRB2397" s="14"/>
      <c r="IRC2397" s="14"/>
      <c r="IRD2397" s="14"/>
      <c r="IRE2397" s="14"/>
      <c r="IRF2397" s="14"/>
      <c r="IRG2397" s="14"/>
      <c r="IRH2397" s="14"/>
      <c r="IRI2397" s="14"/>
      <c r="IRJ2397" s="14"/>
      <c r="IRK2397" s="14"/>
      <c r="IRL2397" s="14"/>
      <c r="IRM2397" s="14"/>
      <c r="IRN2397" s="14"/>
      <c r="IRO2397" s="14"/>
      <c r="IRP2397" s="14"/>
      <c r="IRQ2397" s="14"/>
      <c r="IRR2397" s="14"/>
      <c r="IRS2397" s="14"/>
      <c r="IRT2397" s="14"/>
      <c r="IRU2397" s="14"/>
      <c r="IRV2397" s="14"/>
      <c r="IRW2397" s="14"/>
      <c r="IRX2397" s="14"/>
      <c r="IRY2397" s="14"/>
      <c r="IRZ2397" s="14"/>
      <c r="ISA2397" s="14"/>
      <c r="ISB2397" s="14"/>
      <c r="ISC2397" s="14"/>
      <c r="ISD2397" s="14"/>
      <c r="ISE2397" s="14"/>
      <c r="ISF2397" s="14"/>
      <c r="ISG2397" s="14"/>
      <c r="ISH2397" s="14"/>
      <c r="ISI2397" s="14"/>
      <c r="ISJ2397" s="14"/>
      <c r="ISK2397" s="14"/>
      <c r="ISL2397" s="14"/>
      <c r="ISM2397" s="14"/>
      <c r="ISN2397" s="14"/>
      <c r="ISO2397" s="14"/>
      <c r="ISP2397" s="14"/>
      <c r="ISQ2397" s="14"/>
      <c r="ISR2397" s="14"/>
      <c r="ISS2397" s="14"/>
      <c r="IST2397" s="14"/>
      <c r="ISU2397" s="14"/>
      <c r="ISV2397" s="14"/>
      <c r="ISW2397" s="14"/>
      <c r="ISX2397" s="14"/>
      <c r="ISY2397" s="14"/>
      <c r="ISZ2397" s="14"/>
      <c r="ITA2397" s="14"/>
      <c r="ITB2397" s="14"/>
      <c r="ITC2397" s="14"/>
      <c r="ITD2397" s="14"/>
      <c r="ITE2397" s="14"/>
      <c r="ITF2397" s="14"/>
      <c r="ITG2397" s="14"/>
      <c r="ITH2397" s="14"/>
      <c r="ITI2397" s="14"/>
      <c r="ITJ2397" s="14"/>
      <c r="ITK2397" s="14"/>
      <c r="ITL2397" s="14"/>
      <c r="ITM2397" s="14"/>
      <c r="ITN2397" s="14"/>
      <c r="ITO2397" s="14"/>
      <c r="ITP2397" s="14"/>
      <c r="ITQ2397" s="14"/>
      <c r="ITR2397" s="14"/>
      <c r="ITS2397" s="14"/>
      <c r="ITT2397" s="14"/>
      <c r="ITU2397" s="14"/>
      <c r="ITV2397" s="14"/>
      <c r="ITW2397" s="14"/>
      <c r="ITX2397" s="14"/>
      <c r="ITY2397" s="14"/>
      <c r="ITZ2397" s="14"/>
      <c r="IUA2397" s="14"/>
      <c r="IUB2397" s="14"/>
      <c r="IUC2397" s="14"/>
      <c r="IUD2397" s="14"/>
      <c r="IUE2397" s="14"/>
      <c r="IUF2397" s="14"/>
      <c r="IUG2397" s="14"/>
      <c r="IUH2397" s="14"/>
      <c r="IUI2397" s="14"/>
      <c r="IUJ2397" s="14"/>
      <c r="IUK2397" s="14"/>
      <c r="IUL2397" s="14"/>
      <c r="IUM2397" s="14"/>
      <c r="IUN2397" s="14"/>
      <c r="IUO2397" s="14"/>
      <c r="IUP2397" s="14"/>
      <c r="IUQ2397" s="14"/>
      <c r="IUR2397" s="14"/>
      <c r="IUS2397" s="14"/>
      <c r="IUT2397" s="14"/>
      <c r="IUU2397" s="14"/>
      <c r="IUV2397" s="14"/>
      <c r="IUW2397" s="14"/>
      <c r="IUX2397" s="14"/>
      <c r="IUY2397" s="14"/>
      <c r="IUZ2397" s="14"/>
      <c r="IVA2397" s="14"/>
      <c r="IVB2397" s="14"/>
      <c r="IVC2397" s="14"/>
      <c r="IVD2397" s="14"/>
      <c r="IVE2397" s="14"/>
      <c r="IVF2397" s="14"/>
      <c r="IVG2397" s="14"/>
      <c r="IVH2397" s="14"/>
      <c r="IVI2397" s="14"/>
      <c r="IVJ2397" s="14"/>
      <c r="IVK2397" s="14"/>
      <c r="IVL2397" s="14"/>
      <c r="IVM2397" s="14"/>
      <c r="IVN2397" s="14"/>
      <c r="IVO2397" s="14"/>
      <c r="IVP2397" s="14"/>
      <c r="IVQ2397" s="14"/>
      <c r="IVR2397" s="14"/>
      <c r="IVS2397" s="14"/>
      <c r="IVT2397" s="14"/>
      <c r="IVU2397" s="14"/>
      <c r="IVV2397" s="14"/>
      <c r="IVW2397" s="14"/>
      <c r="IVX2397" s="14"/>
      <c r="IVY2397" s="14"/>
      <c r="IVZ2397" s="14"/>
      <c r="IWA2397" s="14"/>
      <c r="IWB2397" s="14"/>
      <c r="IWC2397" s="14"/>
      <c r="IWD2397" s="14"/>
      <c r="IWE2397" s="14"/>
      <c r="IWF2397" s="14"/>
      <c r="IWG2397" s="14"/>
      <c r="IWH2397" s="14"/>
      <c r="IWI2397" s="14"/>
      <c r="IWJ2397" s="14"/>
      <c r="IWK2397" s="14"/>
      <c r="IWL2397" s="14"/>
      <c r="IWM2397" s="14"/>
      <c r="IWN2397" s="14"/>
      <c r="IWO2397" s="14"/>
      <c r="IWP2397" s="14"/>
      <c r="IWQ2397" s="14"/>
      <c r="IWR2397" s="14"/>
      <c r="IWS2397" s="14"/>
      <c r="IWT2397" s="14"/>
      <c r="IWU2397" s="14"/>
      <c r="IWV2397" s="14"/>
      <c r="IWW2397" s="14"/>
      <c r="IWX2397" s="14"/>
      <c r="IWY2397" s="14"/>
      <c r="IWZ2397" s="14"/>
      <c r="IXA2397" s="14"/>
      <c r="IXB2397" s="14"/>
      <c r="IXC2397" s="14"/>
      <c r="IXD2397" s="14"/>
      <c r="IXE2397" s="14"/>
      <c r="IXF2397" s="14"/>
      <c r="IXG2397" s="14"/>
      <c r="IXH2397" s="14"/>
      <c r="IXI2397" s="14"/>
      <c r="IXJ2397" s="14"/>
      <c r="IXK2397" s="14"/>
      <c r="IXL2397" s="14"/>
      <c r="IXM2397" s="14"/>
      <c r="IXN2397" s="14"/>
      <c r="IXO2397" s="14"/>
      <c r="IXP2397" s="14"/>
      <c r="IXQ2397" s="14"/>
      <c r="IXR2397" s="14"/>
      <c r="IXS2397" s="14"/>
      <c r="IXT2397" s="14"/>
      <c r="IXU2397" s="14"/>
      <c r="IXV2397" s="14"/>
      <c r="IXW2397" s="14"/>
      <c r="IXX2397" s="14"/>
      <c r="IXY2397" s="14"/>
      <c r="IXZ2397" s="14"/>
      <c r="IYA2397" s="14"/>
      <c r="IYB2397" s="14"/>
      <c r="IYC2397" s="14"/>
      <c r="IYD2397" s="14"/>
      <c r="IYE2397" s="14"/>
      <c r="IYF2397" s="14"/>
      <c r="IYG2397" s="14"/>
      <c r="IYH2397" s="14"/>
      <c r="IYI2397" s="14"/>
      <c r="IYJ2397" s="14"/>
      <c r="IYK2397" s="14"/>
      <c r="IYL2397" s="14"/>
      <c r="IYM2397" s="14"/>
      <c r="IYN2397" s="14"/>
      <c r="IYO2397" s="14"/>
      <c r="IYP2397" s="14"/>
      <c r="IYQ2397" s="14"/>
      <c r="IYR2397" s="14"/>
      <c r="IYS2397" s="14"/>
      <c r="IYT2397" s="14"/>
      <c r="IYU2397" s="14"/>
      <c r="IYV2397" s="14"/>
      <c r="IYW2397" s="14"/>
      <c r="IYX2397" s="14"/>
      <c r="IYY2397" s="14"/>
      <c r="IYZ2397" s="14"/>
      <c r="IZA2397" s="14"/>
      <c r="IZB2397" s="14"/>
      <c r="IZC2397" s="14"/>
      <c r="IZD2397" s="14"/>
      <c r="IZE2397" s="14"/>
      <c r="IZF2397" s="14"/>
      <c r="IZG2397" s="14"/>
      <c r="IZH2397" s="14"/>
      <c r="IZI2397" s="14"/>
      <c r="IZJ2397" s="14"/>
      <c r="IZK2397" s="14"/>
      <c r="IZL2397" s="14"/>
      <c r="IZM2397" s="14"/>
      <c r="IZN2397" s="14"/>
      <c r="IZO2397" s="14"/>
      <c r="IZP2397" s="14"/>
      <c r="IZQ2397" s="14"/>
      <c r="IZR2397" s="14"/>
      <c r="IZS2397" s="14"/>
      <c r="IZT2397" s="14"/>
      <c r="IZU2397" s="14"/>
      <c r="IZV2397" s="14"/>
      <c r="IZW2397" s="14"/>
      <c r="IZX2397" s="14"/>
      <c r="IZY2397" s="14"/>
      <c r="IZZ2397" s="14"/>
      <c r="JAA2397" s="14"/>
      <c r="JAB2397" s="14"/>
      <c r="JAC2397" s="14"/>
      <c r="JAD2397" s="14"/>
      <c r="JAE2397" s="14"/>
      <c r="JAF2397" s="14"/>
      <c r="JAG2397" s="14"/>
      <c r="JAH2397" s="14"/>
      <c r="JAI2397" s="14"/>
      <c r="JAJ2397" s="14"/>
      <c r="JAK2397" s="14"/>
      <c r="JAL2397" s="14"/>
      <c r="JAM2397" s="14"/>
      <c r="JAN2397" s="14"/>
      <c r="JAO2397" s="14"/>
      <c r="JAP2397" s="14"/>
      <c r="JAQ2397" s="14"/>
      <c r="JAR2397" s="14"/>
      <c r="JAS2397" s="14"/>
      <c r="JAT2397" s="14"/>
      <c r="JAU2397" s="14"/>
      <c r="JAV2397" s="14"/>
      <c r="JAW2397" s="14"/>
      <c r="JAX2397" s="14"/>
      <c r="JAY2397" s="14"/>
      <c r="JAZ2397" s="14"/>
      <c r="JBA2397" s="14"/>
      <c r="JBB2397" s="14"/>
      <c r="JBC2397" s="14"/>
      <c r="JBD2397" s="14"/>
      <c r="JBE2397" s="14"/>
      <c r="JBF2397" s="14"/>
      <c r="JBG2397" s="14"/>
      <c r="JBH2397" s="14"/>
      <c r="JBI2397" s="14"/>
      <c r="JBJ2397" s="14"/>
      <c r="JBK2397" s="14"/>
      <c r="JBL2397" s="14"/>
      <c r="JBM2397" s="14"/>
      <c r="JBN2397" s="14"/>
      <c r="JBO2397" s="14"/>
      <c r="JBP2397" s="14"/>
      <c r="JBQ2397" s="14"/>
      <c r="JBR2397" s="14"/>
      <c r="JBS2397" s="14"/>
      <c r="JBT2397" s="14"/>
      <c r="JBU2397" s="14"/>
      <c r="JBV2397" s="14"/>
      <c r="JBW2397" s="14"/>
      <c r="JBX2397" s="14"/>
      <c r="JBY2397" s="14"/>
      <c r="JBZ2397" s="14"/>
      <c r="JCA2397" s="14"/>
      <c r="JCB2397" s="14"/>
      <c r="JCC2397" s="14"/>
      <c r="JCD2397" s="14"/>
      <c r="JCE2397" s="14"/>
      <c r="JCF2397" s="14"/>
      <c r="JCG2397" s="14"/>
      <c r="JCH2397" s="14"/>
      <c r="JCI2397" s="14"/>
      <c r="JCJ2397" s="14"/>
      <c r="JCK2397" s="14"/>
      <c r="JCL2397" s="14"/>
      <c r="JCM2397" s="14"/>
      <c r="JCN2397" s="14"/>
      <c r="JCO2397" s="14"/>
      <c r="JCP2397" s="14"/>
      <c r="JCQ2397" s="14"/>
      <c r="JCR2397" s="14"/>
      <c r="JCS2397" s="14"/>
      <c r="JCT2397" s="14"/>
      <c r="JCU2397" s="14"/>
      <c r="JCV2397" s="14"/>
      <c r="JCW2397" s="14"/>
      <c r="JCX2397" s="14"/>
      <c r="JCY2397" s="14"/>
      <c r="JCZ2397" s="14"/>
      <c r="JDA2397" s="14"/>
      <c r="JDB2397" s="14"/>
      <c r="JDC2397" s="14"/>
      <c r="JDD2397" s="14"/>
      <c r="JDE2397" s="14"/>
      <c r="JDF2397" s="14"/>
      <c r="JDG2397" s="14"/>
      <c r="JDH2397" s="14"/>
      <c r="JDI2397" s="14"/>
      <c r="JDJ2397" s="14"/>
      <c r="JDK2397" s="14"/>
      <c r="JDL2397" s="14"/>
      <c r="JDM2397" s="14"/>
      <c r="JDN2397" s="14"/>
      <c r="JDO2397" s="14"/>
      <c r="JDP2397" s="14"/>
      <c r="JDQ2397" s="14"/>
      <c r="JDR2397" s="14"/>
      <c r="JDS2397" s="14"/>
      <c r="JDT2397" s="14"/>
      <c r="JDU2397" s="14"/>
      <c r="JDV2397" s="14"/>
      <c r="JDW2397" s="14"/>
      <c r="JDX2397" s="14"/>
      <c r="JDY2397" s="14"/>
      <c r="JDZ2397" s="14"/>
      <c r="JEA2397" s="14"/>
      <c r="JEB2397" s="14"/>
      <c r="JEC2397" s="14"/>
      <c r="JED2397" s="14"/>
      <c r="JEE2397" s="14"/>
      <c r="JEF2397" s="14"/>
      <c r="JEG2397" s="14"/>
      <c r="JEH2397" s="14"/>
      <c r="JEI2397" s="14"/>
      <c r="JEJ2397" s="14"/>
      <c r="JEK2397" s="14"/>
      <c r="JEL2397" s="14"/>
      <c r="JEM2397" s="14"/>
      <c r="JEN2397" s="14"/>
      <c r="JEO2397" s="14"/>
      <c r="JEP2397" s="14"/>
      <c r="JEQ2397" s="14"/>
      <c r="JER2397" s="14"/>
      <c r="JES2397" s="14"/>
      <c r="JET2397" s="14"/>
      <c r="JEU2397" s="14"/>
      <c r="JEV2397" s="14"/>
      <c r="JEW2397" s="14"/>
      <c r="JEX2397" s="14"/>
      <c r="JEY2397" s="14"/>
      <c r="JEZ2397" s="14"/>
      <c r="JFA2397" s="14"/>
      <c r="JFB2397" s="14"/>
      <c r="JFC2397" s="14"/>
      <c r="JFD2397" s="14"/>
      <c r="JFE2397" s="14"/>
      <c r="JFF2397" s="14"/>
      <c r="JFG2397" s="14"/>
      <c r="JFH2397" s="14"/>
      <c r="JFI2397" s="14"/>
      <c r="JFJ2397" s="14"/>
      <c r="JFK2397" s="14"/>
      <c r="JFL2397" s="14"/>
      <c r="JFM2397" s="14"/>
      <c r="JFN2397" s="14"/>
      <c r="JFO2397" s="14"/>
      <c r="JFP2397" s="14"/>
      <c r="JFQ2397" s="14"/>
      <c r="JFR2397" s="14"/>
      <c r="JFS2397" s="14"/>
      <c r="JFT2397" s="14"/>
      <c r="JFU2397" s="14"/>
      <c r="JFV2397" s="14"/>
      <c r="JFW2397" s="14"/>
      <c r="JFX2397" s="14"/>
      <c r="JFY2397" s="14"/>
      <c r="JFZ2397" s="14"/>
      <c r="JGA2397" s="14"/>
      <c r="JGB2397" s="14"/>
      <c r="JGC2397" s="14"/>
      <c r="JGD2397" s="14"/>
      <c r="JGE2397" s="14"/>
      <c r="JGF2397" s="14"/>
      <c r="JGG2397" s="14"/>
      <c r="JGH2397" s="14"/>
      <c r="JGI2397" s="14"/>
      <c r="JGJ2397" s="14"/>
      <c r="JGK2397" s="14"/>
      <c r="JGL2397" s="14"/>
      <c r="JGM2397" s="14"/>
      <c r="JGN2397" s="14"/>
      <c r="JGO2397" s="14"/>
      <c r="JGP2397" s="14"/>
      <c r="JGQ2397" s="14"/>
      <c r="JGR2397" s="14"/>
      <c r="JGS2397" s="14"/>
      <c r="JGT2397" s="14"/>
      <c r="JGU2397" s="14"/>
      <c r="JGV2397" s="14"/>
      <c r="JGW2397" s="14"/>
      <c r="JGX2397" s="14"/>
      <c r="JGY2397" s="14"/>
      <c r="JGZ2397" s="14"/>
      <c r="JHA2397" s="14"/>
      <c r="JHB2397" s="14"/>
      <c r="JHC2397" s="14"/>
      <c r="JHD2397" s="14"/>
      <c r="JHE2397" s="14"/>
      <c r="JHF2397" s="14"/>
      <c r="JHG2397" s="14"/>
      <c r="JHH2397" s="14"/>
      <c r="JHI2397" s="14"/>
      <c r="JHJ2397" s="14"/>
      <c r="JHK2397" s="14"/>
      <c r="JHL2397" s="14"/>
      <c r="JHM2397" s="14"/>
      <c r="JHN2397" s="14"/>
      <c r="JHO2397" s="14"/>
      <c r="JHP2397" s="14"/>
      <c r="JHQ2397" s="14"/>
      <c r="JHR2397" s="14"/>
      <c r="JHS2397" s="14"/>
      <c r="JHT2397" s="14"/>
      <c r="JHU2397" s="14"/>
      <c r="JHV2397" s="14"/>
      <c r="JHW2397" s="14"/>
      <c r="JHX2397" s="14"/>
      <c r="JHY2397" s="14"/>
      <c r="JHZ2397" s="14"/>
      <c r="JIA2397" s="14"/>
      <c r="JIB2397" s="14"/>
      <c r="JIC2397" s="14"/>
      <c r="JID2397" s="14"/>
      <c r="JIE2397" s="14"/>
      <c r="JIF2397" s="14"/>
      <c r="JIG2397" s="14"/>
      <c r="JIH2397" s="14"/>
      <c r="JII2397" s="14"/>
      <c r="JIJ2397" s="14"/>
      <c r="JIK2397" s="14"/>
      <c r="JIL2397" s="14"/>
      <c r="JIM2397" s="14"/>
      <c r="JIN2397" s="14"/>
      <c r="JIO2397" s="14"/>
      <c r="JIP2397" s="14"/>
      <c r="JIQ2397" s="14"/>
      <c r="JIR2397" s="14"/>
      <c r="JIS2397" s="14"/>
      <c r="JIT2397" s="14"/>
      <c r="JIU2397" s="14"/>
      <c r="JIV2397" s="14"/>
      <c r="JIW2397" s="14"/>
      <c r="JIX2397" s="14"/>
      <c r="JIY2397" s="14"/>
      <c r="JIZ2397" s="14"/>
      <c r="JJA2397" s="14"/>
      <c r="JJB2397" s="14"/>
      <c r="JJC2397" s="14"/>
      <c r="JJD2397" s="14"/>
      <c r="JJE2397" s="14"/>
      <c r="JJF2397" s="14"/>
      <c r="JJG2397" s="14"/>
      <c r="JJH2397" s="14"/>
      <c r="JJI2397" s="14"/>
      <c r="JJJ2397" s="14"/>
      <c r="JJK2397" s="14"/>
      <c r="JJL2397" s="14"/>
      <c r="JJM2397" s="14"/>
      <c r="JJN2397" s="14"/>
      <c r="JJO2397" s="14"/>
      <c r="JJP2397" s="14"/>
      <c r="JJQ2397" s="14"/>
      <c r="JJR2397" s="14"/>
      <c r="JJS2397" s="14"/>
      <c r="JJT2397" s="14"/>
      <c r="JJU2397" s="14"/>
      <c r="JJV2397" s="14"/>
      <c r="JJW2397" s="14"/>
      <c r="JJX2397" s="14"/>
      <c r="JJY2397" s="14"/>
      <c r="JJZ2397" s="14"/>
      <c r="JKA2397" s="14"/>
      <c r="JKB2397" s="14"/>
      <c r="JKC2397" s="14"/>
      <c r="JKD2397" s="14"/>
      <c r="JKE2397" s="14"/>
      <c r="JKF2397" s="14"/>
      <c r="JKG2397" s="14"/>
      <c r="JKH2397" s="14"/>
      <c r="JKI2397" s="14"/>
      <c r="JKJ2397" s="14"/>
      <c r="JKK2397" s="14"/>
      <c r="JKL2397" s="14"/>
      <c r="JKM2397" s="14"/>
      <c r="JKN2397" s="14"/>
      <c r="JKO2397" s="14"/>
      <c r="JKP2397" s="14"/>
      <c r="JKQ2397" s="14"/>
      <c r="JKR2397" s="14"/>
      <c r="JKS2397" s="14"/>
      <c r="JKT2397" s="14"/>
      <c r="JKU2397" s="14"/>
      <c r="JKV2397" s="14"/>
      <c r="JKW2397" s="14"/>
      <c r="JKX2397" s="14"/>
      <c r="JKY2397" s="14"/>
      <c r="JKZ2397" s="14"/>
      <c r="JLA2397" s="14"/>
      <c r="JLB2397" s="14"/>
      <c r="JLC2397" s="14"/>
      <c r="JLD2397" s="14"/>
      <c r="JLE2397" s="14"/>
      <c r="JLF2397" s="14"/>
      <c r="JLG2397" s="14"/>
      <c r="JLH2397" s="14"/>
      <c r="JLI2397" s="14"/>
      <c r="JLJ2397" s="14"/>
      <c r="JLK2397" s="14"/>
      <c r="JLL2397" s="14"/>
      <c r="JLM2397" s="14"/>
      <c r="JLN2397" s="14"/>
      <c r="JLO2397" s="14"/>
      <c r="JLP2397" s="14"/>
      <c r="JLQ2397" s="14"/>
      <c r="JLR2397" s="14"/>
      <c r="JLS2397" s="14"/>
      <c r="JLT2397" s="14"/>
      <c r="JLU2397" s="14"/>
      <c r="JLV2397" s="14"/>
      <c r="JLW2397" s="14"/>
      <c r="JLX2397" s="14"/>
      <c r="JLY2397" s="14"/>
      <c r="JLZ2397" s="14"/>
      <c r="JMA2397" s="14"/>
      <c r="JMB2397" s="14"/>
      <c r="JMC2397" s="14"/>
      <c r="JMD2397" s="14"/>
      <c r="JME2397" s="14"/>
      <c r="JMF2397" s="14"/>
      <c r="JMG2397" s="14"/>
      <c r="JMH2397" s="14"/>
      <c r="JMI2397" s="14"/>
      <c r="JMJ2397" s="14"/>
      <c r="JMK2397" s="14"/>
      <c r="JML2397" s="14"/>
      <c r="JMM2397" s="14"/>
      <c r="JMN2397" s="14"/>
      <c r="JMO2397" s="14"/>
      <c r="JMP2397" s="14"/>
      <c r="JMQ2397" s="14"/>
      <c r="JMR2397" s="14"/>
      <c r="JMS2397" s="14"/>
      <c r="JMT2397" s="14"/>
      <c r="JMU2397" s="14"/>
      <c r="JMV2397" s="14"/>
      <c r="JMW2397" s="14"/>
      <c r="JMX2397" s="14"/>
      <c r="JMY2397" s="14"/>
      <c r="JMZ2397" s="14"/>
      <c r="JNA2397" s="14"/>
      <c r="JNB2397" s="14"/>
      <c r="JNC2397" s="14"/>
      <c r="JND2397" s="14"/>
      <c r="JNE2397" s="14"/>
      <c r="JNF2397" s="14"/>
      <c r="JNG2397" s="14"/>
      <c r="JNH2397" s="14"/>
      <c r="JNI2397" s="14"/>
      <c r="JNJ2397" s="14"/>
      <c r="JNK2397" s="14"/>
      <c r="JNL2397" s="14"/>
      <c r="JNM2397" s="14"/>
      <c r="JNN2397" s="14"/>
      <c r="JNO2397" s="14"/>
      <c r="JNP2397" s="14"/>
      <c r="JNQ2397" s="14"/>
      <c r="JNR2397" s="14"/>
      <c r="JNS2397" s="14"/>
      <c r="JNT2397" s="14"/>
      <c r="JNU2397" s="14"/>
      <c r="JNV2397" s="14"/>
      <c r="JNW2397" s="14"/>
      <c r="JNX2397" s="14"/>
      <c r="JNY2397" s="14"/>
      <c r="JNZ2397" s="14"/>
      <c r="JOA2397" s="14"/>
      <c r="JOB2397" s="14"/>
      <c r="JOC2397" s="14"/>
      <c r="JOD2397" s="14"/>
      <c r="JOE2397" s="14"/>
      <c r="JOF2397" s="14"/>
      <c r="JOG2397" s="14"/>
      <c r="JOH2397" s="14"/>
      <c r="JOI2397" s="14"/>
      <c r="JOJ2397" s="14"/>
      <c r="JOK2397" s="14"/>
      <c r="JOL2397" s="14"/>
      <c r="JOM2397" s="14"/>
      <c r="JON2397" s="14"/>
      <c r="JOO2397" s="14"/>
      <c r="JOP2397" s="14"/>
      <c r="JOQ2397" s="14"/>
      <c r="JOR2397" s="14"/>
      <c r="JOS2397" s="14"/>
      <c r="JOT2397" s="14"/>
      <c r="JOU2397" s="14"/>
      <c r="JOV2397" s="14"/>
      <c r="JOW2397" s="14"/>
      <c r="JOX2397" s="14"/>
      <c r="JOY2397" s="14"/>
      <c r="JOZ2397" s="14"/>
      <c r="JPA2397" s="14"/>
      <c r="JPB2397" s="14"/>
      <c r="JPC2397" s="14"/>
      <c r="JPD2397" s="14"/>
      <c r="JPE2397" s="14"/>
      <c r="JPF2397" s="14"/>
      <c r="JPG2397" s="14"/>
      <c r="JPH2397" s="14"/>
      <c r="JPI2397" s="14"/>
      <c r="JPJ2397" s="14"/>
      <c r="JPK2397" s="14"/>
      <c r="JPL2397" s="14"/>
      <c r="JPM2397" s="14"/>
      <c r="JPN2397" s="14"/>
      <c r="JPO2397" s="14"/>
      <c r="JPP2397" s="14"/>
      <c r="JPQ2397" s="14"/>
      <c r="JPR2397" s="14"/>
      <c r="JPS2397" s="14"/>
      <c r="JPT2397" s="14"/>
      <c r="JPU2397" s="14"/>
      <c r="JPV2397" s="14"/>
      <c r="JPW2397" s="14"/>
      <c r="JPX2397" s="14"/>
      <c r="JPY2397" s="14"/>
      <c r="JPZ2397" s="14"/>
      <c r="JQA2397" s="14"/>
      <c r="JQB2397" s="14"/>
      <c r="JQC2397" s="14"/>
      <c r="JQD2397" s="14"/>
      <c r="JQE2397" s="14"/>
      <c r="JQF2397" s="14"/>
      <c r="JQG2397" s="14"/>
      <c r="JQH2397" s="14"/>
      <c r="JQI2397" s="14"/>
      <c r="JQJ2397" s="14"/>
      <c r="JQK2397" s="14"/>
      <c r="JQL2397" s="14"/>
      <c r="JQM2397" s="14"/>
      <c r="JQN2397" s="14"/>
      <c r="JQO2397" s="14"/>
      <c r="JQP2397" s="14"/>
      <c r="JQQ2397" s="14"/>
      <c r="JQR2397" s="14"/>
      <c r="JQS2397" s="14"/>
      <c r="JQT2397" s="14"/>
      <c r="JQU2397" s="14"/>
      <c r="JQV2397" s="14"/>
      <c r="JQW2397" s="14"/>
      <c r="JQX2397" s="14"/>
      <c r="JQY2397" s="14"/>
      <c r="JQZ2397" s="14"/>
      <c r="JRA2397" s="14"/>
      <c r="JRB2397" s="14"/>
      <c r="JRC2397" s="14"/>
      <c r="JRD2397" s="14"/>
      <c r="JRE2397" s="14"/>
      <c r="JRF2397" s="14"/>
      <c r="JRG2397" s="14"/>
      <c r="JRH2397" s="14"/>
      <c r="JRI2397" s="14"/>
      <c r="JRJ2397" s="14"/>
      <c r="JRK2397" s="14"/>
      <c r="JRL2397" s="14"/>
      <c r="JRM2397" s="14"/>
      <c r="JRN2397" s="14"/>
      <c r="JRO2397" s="14"/>
      <c r="JRP2397" s="14"/>
      <c r="JRQ2397" s="14"/>
      <c r="JRR2397" s="14"/>
      <c r="JRS2397" s="14"/>
      <c r="JRT2397" s="14"/>
      <c r="JRU2397" s="14"/>
      <c r="JRV2397" s="14"/>
      <c r="JRW2397" s="14"/>
      <c r="JRX2397" s="14"/>
      <c r="JRY2397" s="14"/>
      <c r="JRZ2397" s="14"/>
      <c r="JSA2397" s="14"/>
      <c r="JSB2397" s="14"/>
      <c r="JSC2397" s="14"/>
      <c r="JSD2397" s="14"/>
      <c r="JSE2397" s="14"/>
      <c r="JSF2397" s="14"/>
      <c r="JSG2397" s="14"/>
      <c r="JSH2397" s="14"/>
      <c r="JSI2397" s="14"/>
      <c r="JSJ2397" s="14"/>
      <c r="JSK2397" s="14"/>
      <c r="JSL2397" s="14"/>
      <c r="JSM2397" s="14"/>
      <c r="JSN2397" s="14"/>
      <c r="JSO2397" s="14"/>
      <c r="JSP2397" s="14"/>
      <c r="JSQ2397" s="14"/>
      <c r="JSR2397" s="14"/>
      <c r="JSS2397" s="14"/>
      <c r="JST2397" s="14"/>
      <c r="JSU2397" s="14"/>
      <c r="JSV2397" s="14"/>
      <c r="JSW2397" s="14"/>
      <c r="JSX2397" s="14"/>
      <c r="JSY2397" s="14"/>
      <c r="JSZ2397" s="14"/>
      <c r="JTA2397" s="14"/>
      <c r="JTB2397" s="14"/>
      <c r="JTC2397" s="14"/>
      <c r="JTD2397" s="14"/>
      <c r="JTE2397" s="14"/>
      <c r="JTF2397" s="14"/>
      <c r="JTG2397" s="14"/>
      <c r="JTH2397" s="14"/>
      <c r="JTI2397" s="14"/>
      <c r="JTJ2397" s="14"/>
      <c r="JTK2397" s="14"/>
      <c r="JTL2397" s="14"/>
      <c r="JTM2397" s="14"/>
      <c r="JTN2397" s="14"/>
      <c r="JTO2397" s="14"/>
      <c r="JTP2397" s="14"/>
      <c r="JTQ2397" s="14"/>
      <c r="JTR2397" s="14"/>
      <c r="JTS2397" s="14"/>
      <c r="JTT2397" s="14"/>
      <c r="JTU2397" s="14"/>
      <c r="JTV2397" s="14"/>
      <c r="JTW2397" s="14"/>
      <c r="JTX2397" s="14"/>
      <c r="JTY2397" s="14"/>
      <c r="JTZ2397" s="14"/>
      <c r="JUA2397" s="14"/>
      <c r="JUB2397" s="14"/>
      <c r="JUC2397" s="14"/>
      <c r="JUD2397" s="14"/>
      <c r="JUE2397" s="14"/>
      <c r="JUF2397" s="14"/>
      <c r="JUG2397" s="14"/>
      <c r="JUH2397" s="14"/>
      <c r="JUI2397" s="14"/>
      <c r="JUJ2397" s="14"/>
      <c r="JUK2397" s="14"/>
      <c r="JUL2397" s="14"/>
      <c r="JUM2397" s="14"/>
      <c r="JUN2397" s="14"/>
      <c r="JUO2397" s="14"/>
      <c r="JUP2397" s="14"/>
      <c r="JUQ2397" s="14"/>
      <c r="JUR2397" s="14"/>
      <c r="JUS2397" s="14"/>
      <c r="JUT2397" s="14"/>
      <c r="JUU2397" s="14"/>
      <c r="JUV2397" s="14"/>
      <c r="JUW2397" s="14"/>
      <c r="JUX2397" s="14"/>
      <c r="JUY2397" s="14"/>
      <c r="JUZ2397" s="14"/>
      <c r="JVA2397" s="14"/>
      <c r="JVB2397" s="14"/>
      <c r="JVC2397" s="14"/>
      <c r="JVD2397" s="14"/>
      <c r="JVE2397" s="14"/>
      <c r="JVF2397" s="14"/>
      <c r="JVG2397" s="14"/>
      <c r="JVH2397" s="14"/>
      <c r="JVI2397" s="14"/>
      <c r="JVJ2397" s="14"/>
      <c r="JVK2397" s="14"/>
      <c r="JVL2397" s="14"/>
      <c r="JVM2397" s="14"/>
      <c r="JVN2397" s="14"/>
      <c r="JVO2397" s="14"/>
      <c r="JVP2397" s="14"/>
      <c r="JVQ2397" s="14"/>
      <c r="JVR2397" s="14"/>
      <c r="JVS2397" s="14"/>
      <c r="JVT2397" s="14"/>
      <c r="JVU2397" s="14"/>
      <c r="JVV2397" s="14"/>
      <c r="JVW2397" s="14"/>
      <c r="JVX2397" s="14"/>
      <c r="JVY2397" s="14"/>
      <c r="JVZ2397" s="14"/>
      <c r="JWA2397" s="14"/>
      <c r="JWB2397" s="14"/>
      <c r="JWC2397" s="14"/>
      <c r="JWD2397" s="14"/>
      <c r="JWE2397" s="14"/>
      <c r="JWF2397" s="14"/>
      <c r="JWG2397" s="14"/>
      <c r="JWH2397" s="14"/>
      <c r="JWI2397" s="14"/>
      <c r="JWJ2397" s="14"/>
      <c r="JWK2397" s="14"/>
      <c r="JWL2397" s="14"/>
      <c r="JWM2397" s="14"/>
      <c r="JWN2397" s="14"/>
      <c r="JWO2397" s="14"/>
      <c r="JWP2397" s="14"/>
      <c r="JWQ2397" s="14"/>
      <c r="JWR2397" s="14"/>
      <c r="JWS2397" s="14"/>
      <c r="JWT2397" s="14"/>
      <c r="JWU2397" s="14"/>
      <c r="JWV2397" s="14"/>
      <c r="JWW2397" s="14"/>
      <c r="JWX2397" s="14"/>
      <c r="JWY2397" s="14"/>
      <c r="JWZ2397" s="14"/>
      <c r="JXA2397" s="14"/>
      <c r="JXB2397" s="14"/>
      <c r="JXC2397" s="14"/>
      <c r="JXD2397" s="14"/>
      <c r="JXE2397" s="14"/>
      <c r="JXF2397" s="14"/>
      <c r="JXG2397" s="14"/>
      <c r="JXH2397" s="14"/>
      <c r="JXI2397" s="14"/>
      <c r="JXJ2397" s="14"/>
      <c r="JXK2397" s="14"/>
      <c r="JXL2397" s="14"/>
      <c r="JXM2397" s="14"/>
      <c r="JXN2397" s="14"/>
      <c r="JXO2397" s="14"/>
      <c r="JXP2397" s="14"/>
      <c r="JXQ2397" s="14"/>
      <c r="JXR2397" s="14"/>
      <c r="JXS2397" s="14"/>
      <c r="JXT2397" s="14"/>
      <c r="JXU2397" s="14"/>
      <c r="JXV2397" s="14"/>
      <c r="JXW2397" s="14"/>
      <c r="JXX2397" s="14"/>
      <c r="JXY2397" s="14"/>
      <c r="JXZ2397" s="14"/>
      <c r="JYA2397" s="14"/>
      <c r="JYB2397" s="14"/>
      <c r="JYC2397" s="14"/>
      <c r="JYD2397" s="14"/>
      <c r="JYE2397" s="14"/>
      <c r="JYF2397" s="14"/>
      <c r="JYG2397" s="14"/>
      <c r="JYH2397" s="14"/>
      <c r="JYI2397" s="14"/>
      <c r="JYJ2397" s="14"/>
      <c r="JYK2397" s="14"/>
      <c r="JYL2397" s="14"/>
      <c r="JYM2397" s="14"/>
      <c r="JYN2397" s="14"/>
      <c r="JYO2397" s="14"/>
      <c r="JYP2397" s="14"/>
      <c r="JYQ2397" s="14"/>
      <c r="JYR2397" s="14"/>
      <c r="JYS2397" s="14"/>
      <c r="JYT2397" s="14"/>
      <c r="JYU2397" s="14"/>
      <c r="JYV2397" s="14"/>
      <c r="JYW2397" s="14"/>
      <c r="JYX2397" s="14"/>
      <c r="JYY2397" s="14"/>
      <c r="JYZ2397" s="14"/>
      <c r="JZA2397" s="14"/>
      <c r="JZB2397" s="14"/>
      <c r="JZC2397" s="14"/>
      <c r="JZD2397" s="14"/>
      <c r="JZE2397" s="14"/>
      <c r="JZF2397" s="14"/>
      <c r="JZG2397" s="14"/>
      <c r="JZH2397" s="14"/>
      <c r="JZI2397" s="14"/>
      <c r="JZJ2397" s="14"/>
      <c r="JZK2397" s="14"/>
      <c r="JZL2397" s="14"/>
      <c r="JZM2397" s="14"/>
      <c r="JZN2397" s="14"/>
      <c r="JZO2397" s="14"/>
      <c r="JZP2397" s="14"/>
      <c r="JZQ2397" s="14"/>
      <c r="JZR2397" s="14"/>
      <c r="JZS2397" s="14"/>
      <c r="JZT2397" s="14"/>
      <c r="JZU2397" s="14"/>
      <c r="JZV2397" s="14"/>
      <c r="JZW2397" s="14"/>
      <c r="JZX2397" s="14"/>
      <c r="JZY2397" s="14"/>
      <c r="JZZ2397" s="14"/>
      <c r="KAA2397" s="14"/>
      <c r="KAB2397" s="14"/>
      <c r="KAC2397" s="14"/>
      <c r="KAD2397" s="14"/>
      <c r="KAE2397" s="14"/>
      <c r="KAF2397" s="14"/>
      <c r="KAG2397" s="14"/>
      <c r="KAH2397" s="14"/>
      <c r="KAI2397" s="14"/>
      <c r="KAJ2397" s="14"/>
      <c r="KAK2397" s="14"/>
      <c r="KAL2397" s="14"/>
      <c r="KAM2397" s="14"/>
      <c r="KAN2397" s="14"/>
      <c r="KAO2397" s="14"/>
      <c r="KAP2397" s="14"/>
      <c r="KAQ2397" s="14"/>
      <c r="KAR2397" s="14"/>
      <c r="KAS2397" s="14"/>
      <c r="KAT2397" s="14"/>
      <c r="KAU2397" s="14"/>
      <c r="KAV2397" s="14"/>
      <c r="KAW2397" s="14"/>
      <c r="KAX2397" s="14"/>
      <c r="KAY2397" s="14"/>
      <c r="KAZ2397" s="14"/>
      <c r="KBA2397" s="14"/>
      <c r="KBB2397" s="14"/>
      <c r="KBC2397" s="14"/>
      <c r="KBD2397" s="14"/>
      <c r="KBE2397" s="14"/>
      <c r="KBF2397" s="14"/>
      <c r="KBG2397" s="14"/>
      <c r="KBH2397" s="14"/>
      <c r="KBI2397" s="14"/>
      <c r="KBJ2397" s="14"/>
      <c r="KBK2397" s="14"/>
      <c r="KBL2397" s="14"/>
      <c r="KBM2397" s="14"/>
      <c r="KBN2397" s="14"/>
      <c r="KBO2397" s="14"/>
      <c r="KBP2397" s="14"/>
      <c r="KBQ2397" s="14"/>
      <c r="KBR2397" s="14"/>
      <c r="KBS2397" s="14"/>
      <c r="KBT2397" s="14"/>
      <c r="KBU2397" s="14"/>
      <c r="KBV2397" s="14"/>
      <c r="KBW2397" s="14"/>
      <c r="KBX2397" s="14"/>
      <c r="KBY2397" s="14"/>
      <c r="KBZ2397" s="14"/>
      <c r="KCA2397" s="14"/>
      <c r="KCB2397" s="14"/>
      <c r="KCC2397" s="14"/>
      <c r="KCD2397" s="14"/>
      <c r="KCE2397" s="14"/>
      <c r="KCF2397" s="14"/>
      <c r="KCG2397" s="14"/>
      <c r="KCH2397" s="14"/>
      <c r="KCI2397" s="14"/>
      <c r="KCJ2397" s="14"/>
      <c r="KCK2397" s="14"/>
      <c r="KCL2397" s="14"/>
      <c r="KCM2397" s="14"/>
      <c r="KCN2397" s="14"/>
      <c r="KCO2397" s="14"/>
      <c r="KCP2397" s="14"/>
      <c r="KCQ2397" s="14"/>
      <c r="KCR2397" s="14"/>
      <c r="KCS2397" s="14"/>
      <c r="KCT2397" s="14"/>
      <c r="KCU2397" s="14"/>
      <c r="KCV2397" s="14"/>
      <c r="KCW2397" s="14"/>
      <c r="KCX2397" s="14"/>
      <c r="KCY2397" s="14"/>
      <c r="KCZ2397" s="14"/>
      <c r="KDA2397" s="14"/>
      <c r="KDB2397" s="14"/>
      <c r="KDC2397" s="14"/>
      <c r="KDD2397" s="14"/>
      <c r="KDE2397" s="14"/>
      <c r="KDF2397" s="14"/>
      <c r="KDG2397" s="14"/>
      <c r="KDH2397" s="14"/>
      <c r="KDI2397" s="14"/>
      <c r="KDJ2397" s="14"/>
      <c r="KDK2397" s="14"/>
      <c r="KDL2397" s="14"/>
      <c r="KDM2397" s="14"/>
      <c r="KDN2397" s="14"/>
      <c r="KDO2397" s="14"/>
      <c r="KDP2397" s="14"/>
      <c r="KDQ2397" s="14"/>
      <c r="KDR2397" s="14"/>
      <c r="KDS2397" s="14"/>
      <c r="KDT2397" s="14"/>
      <c r="KDU2397" s="14"/>
      <c r="KDV2397" s="14"/>
      <c r="KDW2397" s="14"/>
      <c r="KDX2397" s="14"/>
      <c r="KDY2397" s="14"/>
      <c r="KDZ2397" s="14"/>
      <c r="KEA2397" s="14"/>
      <c r="KEB2397" s="14"/>
      <c r="KEC2397" s="14"/>
      <c r="KED2397" s="14"/>
      <c r="KEE2397" s="14"/>
      <c r="KEF2397" s="14"/>
      <c r="KEG2397" s="14"/>
      <c r="KEH2397" s="14"/>
      <c r="KEI2397" s="14"/>
      <c r="KEJ2397" s="14"/>
      <c r="KEK2397" s="14"/>
      <c r="KEL2397" s="14"/>
      <c r="KEM2397" s="14"/>
      <c r="KEN2397" s="14"/>
      <c r="KEO2397" s="14"/>
      <c r="KEP2397" s="14"/>
      <c r="KEQ2397" s="14"/>
      <c r="KER2397" s="14"/>
      <c r="KES2397" s="14"/>
      <c r="KET2397" s="14"/>
      <c r="KEU2397" s="14"/>
      <c r="KEV2397" s="14"/>
      <c r="KEW2397" s="14"/>
      <c r="KEX2397" s="14"/>
      <c r="KEY2397" s="14"/>
      <c r="KEZ2397" s="14"/>
      <c r="KFA2397" s="14"/>
      <c r="KFB2397" s="14"/>
      <c r="KFC2397" s="14"/>
      <c r="KFD2397" s="14"/>
      <c r="KFE2397" s="14"/>
      <c r="KFF2397" s="14"/>
      <c r="KFG2397" s="14"/>
      <c r="KFH2397" s="14"/>
      <c r="KFI2397" s="14"/>
      <c r="KFJ2397" s="14"/>
      <c r="KFK2397" s="14"/>
      <c r="KFL2397" s="14"/>
      <c r="KFM2397" s="14"/>
      <c r="KFN2397" s="14"/>
      <c r="KFO2397" s="14"/>
      <c r="KFP2397" s="14"/>
      <c r="KFQ2397" s="14"/>
      <c r="KFR2397" s="14"/>
      <c r="KFS2397" s="14"/>
      <c r="KFT2397" s="14"/>
      <c r="KFU2397" s="14"/>
      <c r="KFV2397" s="14"/>
      <c r="KFW2397" s="14"/>
      <c r="KFX2397" s="14"/>
      <c r="KFY2397" s="14"/>
      <c r="KFZ2397" s="14"/>
      <c r="KGA2397" s="14"/>
      <c r="KGB2397" s="14"/>
      <c r="KGC2397" s="14"/>
      <c r="KGD2397" s="14"/>
      <c r="KGE2397" s="14"/>
      <c r="KGF2397" s="14"/>
      <c r="KGG2397" s="14"/>
      <c r="KGH2397" s="14"/>
      <c r="KGI2397" s="14"/>
      <c r="KGJ2397" s="14"/>
      <c r="KGK2397" s="14"/>
      <c r="KGL2397" s="14"/>
      <c r="KGM2397" s="14"/>
      <c r="KGN2397" s="14"/>
      <c r="KGO2397" s="14"/>
      <c r="KGP2397" s="14"/>
      <c r="KGQ2397" s="14"/>
      <c r="KGR2397" s="14"/>
      <c r="KGS2397" s="14"/>
      <c r="KGT2397" s="14"/>
      <c r="KGU2397" s="14"/>
      <c r="KGV2397" s="14"/>
      <c r="KGW2397" s="14"/>
      <c r="KGX2397" s="14"/>
      <c r="KGY2397" s="14"/>
      <c r="KGZ2397" s="14"/>
      <c r="KHA2397" s="14"/>
      <c r="KHB2397" s="14"/>
      <c r="KHC2397" s="14"/>
      <c r="KHD2397" s="14"/>
      <c r="KHE2397" s="14"/>
      <c r="KHF2397" s="14"/>
      <c r="KHG2397" s="14"/>
      <c r="KHH2397" s="14"/>
      <c r="KHI2397" s="14"/>
      <c r="KHJ2397" s="14"/>
      <c r="KHK2397" s="14"/>
      <c r="KHL2397" s="14"/>
      <c r="KHM2397" s="14"/>
      <c r="KHN2397" s="14"/>
      <c r="KHO2397" s="14"/>
      <c r="KHP2397" s="14"/>
      <c r="KHQ2397" s="14"/>
      <c r="KHR2397" s="14"/>
      <c r="KHS2397" s="14"/>
      <c r="KHT2397" s="14"/>
      <c r="KHU2397" s="14"/>
      <c r="KHV2397" s="14"/>
      <c r="KHW2397" s="14"/>
      <c r="KHX2397" s="14"/>
      <c r="KHY2397" s="14"/>
      <c r="KHZ2397" s="14"/>
      <c r="KIA2397" s="14"/>
      <c r="KIB2397" s="14"/>
      <c r="KIC2397" s="14"/>
      <c r="KID2397" s="14"/>
      <c r="KIE2397" s="14"/>
      <c r="KIF2397" s="14"/>
      <c r="KIG2397" s="14"/>
      <c r="KIH2397" s="14"/>
      <c r="KII2397" s="14"/>
      <c r="KIJ2397" s="14"/>
      <c r="KIK2397" s="14"/>
      <c r="KIL2397" s="14"/>
      <c r="KIM2397" s="14"/>
      <c r="KIN2397" s="14"/>
      <c r="KIO2397" s="14"/>
      <c r="KIP2397" s="14"/>
      <c r="KIQ2397" s="14"/>
      <c r="KIR2397" s="14"/>
      <c r="KIS2397" s="14"/>
      <c r="KIT2397" s="14"/>
      <c r="KIU2397" s="14"/>
      <c r="KIV2397" s="14"/>
      <c r="KIW2397" s="14"/>
      <c r="KIX2397" s="14"/>
      <c r="KIY2397" s="14"/>
      <c r="KIZ2397" s="14"/>
      <c r="KJA2397" s="14"/>
      <c r="KJB2397" s="14"/>
      <c r="KJC2397" s="14"/>
      <c r="KJD2397" s="14"/>
      <c r="KJE2397" s="14"/>
      <c r="KJF2397" s="14"/>
      <c r="KJG2397" s="14"/>
      <c r="KJH2397" s="14"/>
      <c r="KJI2397" s="14"/>
      <c r="KJJ2397" s="14"/>
      <c r="KJK2397" s="14"/>
      <c r="KJL2397" s="14"/>
      <c r="KJM2397" s="14"/>
      <c r="KJN2397" s="14"/>
      <c r="KJO2397" s="14"/>
      <c r="KJP2397" s="14"/>
      <c r="KJQ2397" s="14"/>
      <c r="KJR2397" s="14"/>
      <c r="KJS2397" s="14"/>
      <c r="KJT2397" s="14"/>
      <c r="KJU2397" s="14"/>
      <c r="KJV2397" s="14"/>
      <c r="KJW2397" s="14"/>
      <c r="KJX2397" s="14"/>
      <c r="KJY2397" s="14"/>
      <c r="KJZ2397" s="14"/>
      <c r="KKA2397" s="14"/>
      <c r="KKB2397" s="14"/>
      <c r="KKC2397" s="14"/>
      <c r="KKD2397" s="14"/>
      <c r="KKE2397" s="14"/>
      <c r="KKF2397" s="14"/>
      <c r="KKG2397" s="14"/>
      <c r="KKH2397" s="14"/>
      <c r="KKI2397" s="14"/>
      <c r="KKJ2397" s="14"/>
      <c r="KKK2397" s="14"/>
      <c r="KKL2397" s="14"/>
      <c r="KKM2397" s="14"/>
      <c r="KKN2397" s="14"/>
      <c r="KKO2397" s="14"/>
      <c r="KKP2397" s="14"/>
      <c r="KKQ2397" s="14"/>
      <c r="KKR2397" s="14"/>
      <c r="KKS2397" s="14"/>
      <c r="KKT2397" s="14"/>
      <c r="KKU2397" s="14"/>
      <c r="KKV2397" s="14"/>
      <c r="KKW2397" s="14"/>
      <c r="KKX2397" s="14"/>
      <c r="KKY2397" s="14"/>
      <c r="KKZ2397" s="14"/>
      <c r="KLA2397" s="14"/>
      <c r="KLB2397" s="14"/>
      <c r="KLC2397" s="14"/>
      <c r="KLD2397" s="14"/>
      <c r="KLE2397" s="14"/>
      <c r="KLF2397" s="14"/>
      <c r="KLG2397" s="14"/>
      <c r="KLH2397" s="14"/>
      <c r="KLI2397" s="14"/>
      <c r="KLJ2397" s="14"/>
      <c r="KLK2397" s="14"/>
      <c r="KLL2397" s="14"/>
      <c r="KLM2397" s="14"/>
      <c r="KLN2397" s="14"/>
      <c r="KLO2397" s="14"/>
      <c r="KLP2397" s="14"/>
      <c r="KLQ2397" s="14"/>
      <c r="KLR2397" s="14"/>
      <c r="KLS2397" s="14"/>
      <c r="KLT2397" s="14"/>
      <c r="KLU2397" s="14"/>
      <c r="KLV2397" s="14"/>
      <c r="KLW2397" s="14"/>
      <c r="KLX2397" s="14"/>
      <c r="KLY2397" s="14"/>
      <c r="KLZ2397" s="14"/>
      <c r="KMA2397" s="14"/>
      <c r="KMB2397" s="14"/>
      <c r="KMC2397" s="14"/>
      <c r="KMD2397" s="14"/>
      <c r="KME2397" s="14"/>
      <c r="KMF2397" s="14"/>
      <c r="KMG2397" s="14"/>
      <c r="KMH2397" s="14"/>
      <c r="KMI2397" s="14"/>
      <c r="KMJ2397" s="14"/>
      <c r="KMK2397" s="14"/>
      <c r="KML2397" s="14"/>
      <c r="KMM2397" s="14"/>
      <c r="KMN2397" s="14"/>
      <c r="KMO2397" s="14"/>
      <c r="KMP2397" s="14"/>
      <c r="KMQ2397" s="14"/>
      <c r="KMR2397" s="14"/>
      <c r="KMS2397" s="14"/>
      <c r="KMT2397" s="14"/>
      <c r="KMU2397" s="14"/>
      <c r="KMV2397" s="14"/>
      <c r="KMW2397" s="14"/>
      <c r="KMX2397" s="14"/>
      <c r="KMY2397" s="14"/>
      <c r="KMZ2397" s="14"/>
      <c r="KNA2397" s="14"/>
      <c r="KNB2397" s="14"/>
      <c r="KNC2397" s="14"/>
      <c r="KND2397" s="14"/>
      <c r="KNE2397" s="14"/>
      <c r="KNF2397" s="14"/>
      <c r="KNG2397" s="14"/>
      <c r="KNH2397" s="14"/>
      <c r="KNI2397" s="14"/>
      <c r="KNJ2397" s="14"/>
      <c r="KNK2397" s="14"/>
      <c r="KNL2397" s="14"/>
      <c r="KNM2397" s="14"/>
      <c r="KNN2397" s="14"/>
      <c r="KNO2397" s="14"/>
      <c r="KNP2397" s="14"/>
      <c r="KNQ2397" s="14"/>
      <c r="KNR2397" s="14"/>
      <c r="KNS2397" s="14"/>
      <c r="KNT2397" s="14"/>
      <c r="KNU2397" s="14"/>
      <c r="KNV2397" s="14"/>
      <c r="KNW2397" s="14"/>
      <c r="KNX2397" s="14"/>
      <c r="KNY2397" s="14"/>
      <c r="KNZ2397" s="14"/>
      <c r="KOA2397" s="14"/>
      <c r="KOB2397" s="14"/>
      <c r="KOC2397" s="14"/>
      <c r="KOD2397" s="14"/>
      <c r="KOE2397" s="14"/>
      <c r="KOF2397" s="14"/>
      <c r="KOG2397" s="14"/>
      <c r="KOH2397" s="14"/>
      <c r="KOI2397" s="14"/>
      <c r="KOJ2397" s="14"/>
      <c r="KOK2397" s="14"/>
      <c r="KOL2397" s="14"/>
      <c r="KOM2397" s="14"/>
      <c r="KON2397" s="14"/>
      <c r="KOO2397" s="14"/>
      <c r="KOP2397" s="14"/>
      <c r="KOQ2397" s="14"/>
      <c r="KOR2397" s="14"/>
      <c r="KOS2397" s="14"/>
      <c r="KOT2397" s="14"/>
      <c r="KOU2397" s="14"/>
      <c r="KOV2397" s="14"/>
      <c r="KOW2397" s="14"/>
      <c r="KOX2397" s="14"/>
      <c r="KOY2397" s="14"/>
      <c r="KOZ2397" s="14"/>
      <c r="KPA2397" s="14"/>
      <c r="KPB2397" s="14"/>
      <c r="KPC2397" s="14"/>
      <c r="KPD2397" s="14"/>
      <c r="KPE2397" s="14"/>
      <c r="KPF2397" s="14"/>
      <c r="KPG2397" s="14"/>
      <c r="KPH2397" s="14"/>
      <c r="KPI2397" s="14"/>
      <c r="KPJ2397" s="14"/>
      <c r="KPK2397" s="14"/>
      <c r="KPL2397" s="14"/>
      <c r="KPM2397" s="14"/>
      <c r="KPN2397" s="14"/>
      <c r="KPO2397" s="14"/>
      <c r="KPP2397" s="14"/>
      <c r="KPQ2397" s="14"/>
      <c r="KPR2397" s="14"/>
      <c r="KPS2397" s="14"/>
      <c r="KPT2397" s="14"/>
      <c r="KPU2397" s="14"/>
      <c r="KPV2397" s="14"/>
      <c r="KPW2397" s="14"/>
      <c r="KPX2397" s="14"/>
      <c r="KPY2397" s="14"/>
      <c r="KPZ2397" s="14"/>
      <c r="KQA2397" s="14"/>
      <c r="KQB2397" s="14"/>
      <c r="KQC2397" s="14"/>
      <c r="KQD2397" s="14"/>
      <c r="KQE2397" s="14"/>
      <c r="KQF2397" s="14"/>
      <c r="KQG2397" s="14"/>
      <c r="KQH2397" s="14"/>
      <c r="KQI2397" s="14"/>
      <c r="KQJ2397" s="14"/>
      <c r="KQK2397" s="14"/>
      <c r="KQL2397" s="14"/>
      <c r="KQM2397" s="14"/>
      <c r="KQN2397" s="14"/>
      <c r="KQO2397" s="14"/>
      <c r="KQP2397" s="14"/>
      <c r="KQQ2397" s="14"/>
      <c r="KQR2397" s="14"/>
      <c r="KQS2397" s="14"/>
      <c r="KQT2397" s="14"/>
      <c r="KQU2397" s="14"/>
      <c r="KQV2397" s="14"/>
      <c r="KQW2397" s="14"/>
      <c r="KQX2397" s="14"/>
      <c r="KQY2397" s="14"/>
      <c r="KQZ2397" s="14"/>
      <c r="KRA2397" s="14"/>
      <c r="KRB2397" s="14"/>
      <c r="KRC2397" s="14"/>
      <c r="KRD2397" s="14"/>
      <c r="KRE2397" s="14"/>
      <c r="KRF2397" s="14"/>
      <c r="KRG2397" s="14"/>
      <c r="KRH2397" s="14"/>
      <c r="KRI2397" s="14"/>
      <c r="KRJ2397" s="14"/>
      <c r="KRK2397" s="14"/>
      <c r="KRL2397" s="14"/>
      <c r="KRM2397" s="14"/>
      <c r="KRN2397" s="14"/>
      <c r="KRO2397" s="14"/>
      <c r="KRP2397" s="14"/>
      <c r="KRQ2397" s="14"/>
      <c r="KRR2397" s="14"/>
      <c r="KRS2397" s="14"/>
      <c r="KRT2397" s="14"/>
      <c r="KRU2397" s="14"/>
      <c r="KRV2397" s="14"/>
      <c r="KRW2397" s="14"/>
      <c r="KRX2397" s="14"/>
      <c r="KRY2397" s="14"/>
      <c r="KRZ2397" s="14"/>
      <c r="KSA2397" s="14"/>
      <c r="KSB2397" s="14"/>
      <c r="KSC2397" s="14"/>
      <c r="KSD2397" s="14"/>
      <c r="KSE2397" s="14"/>
      <c r="KSF2397" s="14"/>
      <c r="KSG2397" s="14"/>
      <c r="KSH2397" s="14"/>
      <c r="KSI2397" s="14"/>
      <c r="KSJ2397" s="14"/>
      <c r="KSK2397" s="14"/>
      <c r="KSL2397" s="14"/>
      <c r="KSM2397" s="14"/>
      <c r="KSN2397" s="14"/>
      <c r="KSO2397" s="14"/>
      <c r="KSP2397" s="14"/>
      <c r="KSQ2397" s="14"/>
      <c r="KSR2397" s="14"/>
      <c r="KSS2397" s="14"/>
      <c r="KST2397" s="14"/>
      <c r="KSU2397" s="14"/>
      <c r="KSV2397" s="14"/>
      <c r="KSW2397" s="14"/>
      <c r="KSX2397" s="14"/>
      <c r="KSY2397" s="14"/>
      <c r="KSZ2397" s="14"/>
      <c r="KTA2397" s="14"/>
      <c r="KTB2397" s="14"/>
      <c r="KTC2397" s="14"/>
      <c r="KTD2397" s="14"/>
      <c r="KTE2397" s="14"/>
      <c r="KTF2397" s="14"/>
      <c r="KTG2397" s="14"/>
      <c r="KTH2397" s="14"/>
      <c r="KTI2397" s="14"/>
      <c r="KTJ2397" s="14"/>
      <c r="KTK2397" s="14"/>
      <c r="KTL2397" s="14"/>
      <c r="KTM2397" s="14"/>
      <c r="KTN2397" s="14"/>
      <c r="KTO2397" s="14"/>
      <c r="KTP2397" s="14"/>
      <c r="KTQ2397" s="14"/>
      <c r="KTR2397" s="14"/>
      <c r="KTS2397" s="14"/>
      <c r="KTT2397" s="14"/>
      <c r="KTU2397" s="14"/>
      <c r="KTV2397" s="14"/>
      <c r="KTW2397" s="14"/>
      <c r="KTX2397" s="14"/>
      <c r="KTY2397" s="14"/>
      <c r="KTZ2397" s="14"/>
      <c r="KUA2397" s="14"/>
      <c r="KUB2397" s="14"/>
      <c r="KUC2397" s="14"/>
      <c r="KUD2397" s="14"/>
      <c r="KUE2397" s="14"/>
      <c r="KUF2397" s="14"/>
      <c r="KUG2397" s="14"/>
      <c r="KUH2397" s="14"/>
      <c r="KUI2397" s="14"/>
      <c r="KUJ2397" s="14"/>
      <c r="KUK2397" s="14"/>
      <c r="KUL2397" s="14"/>
      <c r="KUM2397" s="14"/>
      <c r="KUN2397" s="14"/>
      <c r="KUO2397" s="14"/>
      <c r="KUP2397" s="14"/>
      <c r="KUQ2397" s="14"/>
      <c r="KUR2397" s="14"/>
      <c r="KUS2397" s="14"/>
      <c r="KUT2397" s="14"/>
      <c r="KUU2397" s="14"/>
      <c r="KUV2397" s="14"/>
      <c r="KUW2397" s="14"/>
      <c r="KUX2397" s="14"/>
      <c r="KUY2397" s="14"/>
      <c r="KUZ2397" s="14"/>
      <c r="KVA2397" s="14"/>
      <c r="KVB2397" s="14"/>
      <c r="KVC2397" s="14"/>
      <c r="KVD2397" s="14"/>
      <c r="KVE2397" s="14"/>
      <c r="KVF2397" s="14"/>
      <c r="KVG2397" s="14"/>
      <c r="KVH2397" s="14"/>
      <c r="KVI2397" s="14"/>
      <c r="KVJ2397" s="14"/>
      <c r="KVK2397" s="14"/>
      <c r="KVL2397" s="14"/>
      <c r="KVM2397" s="14"/>
      <c r="KVN2397" s="14"/>
      <c r="KVO2397" s="14"/>
      <c r="KVP2397" s="14"/>
      <c r="KVQ2397" s="14"/>
      <c r="KVR2397" s="14"/>
      <c r="KVS2397" s="14"/>
      <c r="KVT2397" s="14"/>
      <c r="KVU2397" s="14"/>
      <c r="KVV2397" s="14"/>
      <c r="KVW2397" s="14"/>
      <c r="KVX2397" s="14"/>
      <c r="KVY2397" s="14"/>
      <c r="KVZ2397" s="14"/>
      <c r="KWA2397" s="14"/>
      <c r="KWB2397" s="14"/>
      <c r="KWC2397" s="14"/>
      <c r="KWD2397" s="14"/>
      <c r="KWE2397" s="14"/>
      <c r="KWF2397" s="14"/>
      <c r="KWG2397" s="14"/>
      <c r="KWH2397" s="14"/>
      <c r="KWI2397" s="14"/>
      <c r="KWJ2397" s="14"/>
      <c r="KWK2397" s="14"/>
      <c r="KWL2397" s="14"/>
      <c r="KWM2397" s="14"/>
      <c r="KWN2397" s="14"/>
      <c r="KWO2397" s="14"/>
      <c r="KWP2397" s="14"/>
      <c r="KWQ2397" s="14"/>
      <c r="KWR2397" s="14"/>
      <c r="KWS2397" s="14"/>
      <c r="KWT2397" s="14"/>
      <c r="KWU2397" s="14"/>
      <c r="KWV2397" s="14"/>
      <c r="KWW2397" s="14"/>
      <c r="KWX2397" s="14"/>
      <c r="KWY2397" s="14"/>
      <c r="KWZ2397" s="14"/>
      <c r="KXA2397" s="14"/>
      <c r="KXB2397" s="14"/>
      <c r="KXC2397" s="14"/>
      <c r="KXD2397" s="14"/>
      <c r="KXE2397" s="14"/>
      <c r="KXF2397" s="14"/>
      <c r="KXG2397" s="14"/>
      <c r="KXH2397" s="14"/>
      <c r="KXI2397" s="14"/>
      <c r="KXJ2397" s="14"/>
      <c r="KXK2397" s="14"/>
      <c r="KXL2397" s="14"/>
      <c r="KXM2397" s="14"/>
      <c r="KXN2397" s="14"/>
      <c r="KXO2397" s="14"/>
      <c r="KXP2397" s="14"/>
      <c r="KXQ2397" s="14"/>
      <c r="KXR2397" s="14"/>
      <c r="KXS2397" s="14"/>
      <c r="KXT2397" s="14"/>
      <c r="KXU2397" s="14"/>
      <c r="KXV2397" s="14"/>
      <c r="KXW2397" s="14"/>
      <c r="KXX2397" s="14"/>
      <c r="KXY2397" s="14"/>
      <c r="KXZ2397" s="14"/>
      <c r="KYA2397" s="14"/>
      <c r="KYB2397" s="14"/>
      <c r="KYC2397" s="14"/>
      <c r="KYD2397" s="14"/>
      <c r="KYE2397" s="14"/>
      <c r="KYF2397" s="14"/>
      <c r="KYG2397" s="14"/>
      <c r="KYH2397" s="14"/>
      <c r="KYI2397" s="14"/>
      <c r="KYJ2397" s="14"/>
      <c r="KYK2397" s="14"/>
      <c r="KYL2397" s="14"/>
      <c r="KYM2397" s="14"/>
      <c r="KYN2397" s="14"/>
      <c r="KYO2397" s="14"/>
      <c r="KYP2397" s="14"/>
      <c r="KYQ2397" s="14"/>
      <c r="KYR2397" s="14"/>
      <c r="KYS2397" s="14"/>
      <c r="KYT2397" s="14"/>
      <c r="KYU2397" s="14"/>
      <c r="KYV2397" s="14"/>
      <c r="KYW2397" s="14"/>
      <c r="KYX2397" s="14"/>
      <c r="KYY2397" s="14"/>
      <c r="KYZ2397" s="14"/>
      <c r="KZA2397" s="14"/>
      <c r="KZB2397" s="14"/>
      <c r="KZC2397" s="14"/>
      <c r="KZD2397" s="14"/>
      <c r="KZE2397" s="14"/>
      <c r="KZF2397" s="14"/>
      <c r="KZG2397" s="14"/>
      <c r="KZH2397" s="14"/>
      <c r="KZI2397" s="14"/>
      <c r="KZJ2397" s="14"/>
      <c r="KZK2397" s="14"/>
      <c r="KZL2397" s="14"/>
      <c r="KZM2397" s="14"/>
      <c r="KZN2397" s="14"/>
      <c r="KZO2397" s="14"/>
      <c r="KZP2397" s="14"/>
      <c r="KZQ2397" s="14"/>
      <c r="KZR2397" s="14"/>
      <c r="KZS2397" s="14"/>
      <c r="KZT2397" s="14"/>
      <c r="KZU2397" s="14"/>
      <c r="KZV2397" s="14"/>
      <c r="KZW2397" s="14"/>
      <c r="KZX2397" s="14"/>
      <c r="KZY2397" s="14"/>
      <c r="KZZ2397" s="14"/>
      <c r="LAA2397" s="14"/>
      <c r="LAB2397" s="14"/>
      <c r="LAC2397" s="14"/>
      <c r="LAD2397" s="14"/>
      <c r="LAE2397" s="14"/>
      <c r="LAF2397" s="14"/>
      <c r="LAG2397" s="14"/>
      <c r="LAH2397" s="14"/>
      <c r="LAI2397" s="14"/>
      <c r="LAJ2397" s="14"/>
      <c r="LAK2397" s="14"/>
      <c r="LAL2397" s="14"/>
      <c r="LAM2397" s="14"/>
      <c r="LAN2397" s="14"/>
      <c r="LAO2397" s="14"/>
      <c r="LAP2397" s="14"/>
      <c r="LAQ2397" s="14"/>
      <c r="LAR2397" s="14"/>
      <c r="LAS2397" s="14"/>
      <c r="LAT2397" s="14"/>
      <c r="LAU2397" s="14"/>
      <c r="LAV2397" s="14"/>
      <c r="LAW2397" s="14"/>
      <c r="LAX2397" s="14"/>
      <c r="LAY2397" s="14"/>
      <c r="LAZ2397" s="14"/>
      <c r="LBA2397" s="14"/>
      <c r="LBB2397" s="14"/>
      <c r="LBC2397" s="14"/>
      <c r="LBD2397" s="14"/>
      <c r="LBE2397" s="14"/>
      <c r="LBF2397" s="14"/>
      <c r="LBG2397" s="14"/>
      <c r="LBH2397" s="14"/>
      <c r="LBI2397" s="14"/>
      <c r="LBJ2397" s="14"/>
      <c r="LBK2397" s="14"/>
      <c r="LBL2397" s="14"/>
      <c r="LBM2397" s="14"/>
      <c r="LBN2397" s="14"/>
      <c r="LBO2397" s="14"/>
      <c r="LBP2397" s="14"/>
      <c r="LBQ2397" s="14"/>
      <c r="LBR2397" s="14"/>
      <c r="LBS2397" s="14"/>
      <c r="LBT2397" s="14"/>
      <c r="LBU2397" s="14"/>
      <c r="LBV2397" s="14"/>
      <c r="LBW2397" s="14"/>
      <c r="LBX2397" s="14"/>
      <c r="LBY2397" s="14"/>
      <c r="LBZ2397" s="14"/>
      <c r="LCA2397" s="14"/>
      <c r="LCB2397" s="14"/>
      <c r="LCC2397" s="14"/>
      <c r="LCD2397" s="14"/>
      <c r="LCE2397" s="14"/>
      <c r="LCF2397" s="14"/>
      <c r="LCG2397" s="14"/>
      <c r="LCH2397" s="14"/>
      <c r="LCI2397" s="14"/>
      <c r="LCJ2397" s="14"/>
      <c r="LCK2397" s="14"/>
      <c r="LCL2397" s="14"/>
      <c r="LCM2397" s="14"/>
      <c r="LCN2397" s="14"/>
      <c r="LCO2397" s="14"/>
      <c r="LCP2397" s="14"/>
      <c r="LCQ2397" s="14"/>
      <c r="LCR2397" s="14"/>
      <c r="LCS2397" s="14"/>
      <c r="LCT2397" s="14"/>
      <c r="LCU2397" s="14"/>
      <c r="LCV2397" s="14"/>
      <c r="LCW2397" s="14"/>
      <c r="LCX2397" s="14"/>
      <c r="LCY2397" s="14"/>
      <c r="LCZ2397" s="14"/>
      <c r="LDA2397" s="14"/>
      <c r="LDB2397" s="14"/>
      <c r="LDC2397" s="14"/>
      <c r="LDD2397" s="14"/>
      <c r="LDE2397" s="14"/>
      <c r="LDF2397" s="14"/>
      <c r="LDG2397" s="14"/>
      <c r="LDH2397" s="14"/>
      <c r="LDI2397" s="14"/>
      <c r="LDJ2397" s="14"/>
      <c r="LDK2397" s="14"/>
      <c r="LDL2397" s="14"/>
      <c r="LDM2397" s="14"/>
      <c r="LDN2397" s="14"/>
      <c r="LDO2397" s="14"/>
      <c r="LDP2397" s="14"/>
      <c r="LDQ2397" s="14"/>
      <c r="LDR2397" s="14"/>
      <c r="LDS2397" s="14"/>
      <c r="LDT2397" s="14"/>
      <c r="LDU2397" s="14"/>
      <c r="LDV2397" s="14"/>
      <c r="LDW2397" s="14"/>
      <c r="LDX2397" s="14"/>
      <c r="LDY2397" s="14"/>
      <c r="LDZ2397" s="14"/>
      <c r="LEA2397" s="14"/>
      <c r="LEB2397" s="14"/>
      <c r="LEC2397" s="14"/>
      <c r="LED2397" s="14"/>
      <c r="LEE2397" s="14"/>
      <c r="LEF2397" s="14"/>
      <c r="LEG2397" s="14"/>
      <c r="LEH2397" s="14"/>
      <c r="LEI2397" s="14"/>
      <c r="LEJ2397" s="14"/>
      <c r="LEK2397" s="14"/>
      <c r="LEL2397" s="14"/>
      <c r="LEM2397" s="14"/>
      <c r="LEN2397" s="14"/>
      <c r="LEO2397" s="14"/>
      <c r="LEP2397" s="14"/>
      <c r="LEQ2397" s="14"/>
      <c r="LER2397" s="14"/>
      <c r="LES2397" s="14"/>
      <c r="LET2397" s="14"/>
      <c r="LEU2397" s="14"/>
      <c r="LEV2397" s="14"/>
      <c r="LEW2397" s="14"/>
      <c r="LEX2397" s="14"/>
      <c r="LEY2397" s="14"/>
      <c r="LEZ2397" s="14"/>
      <c r="LFA2397" s="14"/>
      <c r="LFB2397" s="14"/>
      <c r="LFC2397" s="14"/>
      <c r="LFD2397" s="14"/>
      <c r="LFE2397" s="14"/>
      <c r="LFF2397" s="14"/>
      <c r="LFG2397" s="14"/>
      <c r="LFH2397" s="14"/>
      <c r="LFI2397" s="14"/>
      <c r="LFJ2397" s="14"/>
      <c r="LFK2397" s="14"/>
      <c r="LFL2397" s="14"/>
      <c r="LFM2397" s="14"/>
      <c r="LFN2397" s="14"/>
      <c r="LFO2397" s="14"/>
      <c r="LFP2397" s="14"/>
      <c r="LFQ2397" s="14"/>
      <c r="LFR2397" s="14"/>
      <c r="LFS2397" s="14"/>
      <c r="LFT2397" s="14"/>
      <c r="LFU2397" s="14"/>
      <c r="LFV2397" s="14"/>
      <c r="LFW2397" s="14"/>
      <c r="LFX2397" s="14"/>
      <c r="LFY2397" s="14"/>
      <c r="LFZ2397" s="14"/>
      <c r="LGA2397" s="14"/>
      <c r="LGB2397" s="14"/>
      <c r="LGC2397" s="14"/>
      <c r="LGD2397" s="14"/>
      <c r="LGE2397" s="14"/>
      <c r="LGF2397" s="14"/>
      <c r="LGG2397" s="14"/>
      <c r="LGH2397" s="14"/>
      <c r="LGI2397" s="14"/>
      <c r="LGJ2397" s="14"/>
      <c r="LGK2397" s="14"/>
      <c r="LGL2397" s="14"/>
      <c r="LGM2397" s="14"/>
      <c r="LGN2397" s="14"/>
      <c r="LGO2397" s="14"/>
      <c r="LGP2397" s="14"/>
      <c r="LGQ2397" s="14"/>
      <c r="LGR2397" s="14"/>
      <c r="LGS2397" s="14"/>
      <c r="LGT2397" s="14"/>
      <c r="LGU2397" s="14"/>
      <c r="LGV2397" s="14"/>
      <c r="LGW2397" s="14"/>
      <c r="LGX2397" s="14"/>
      <c r="LGY2397" s="14"/>
      <c r="LGZ2397" s="14"/>
      <c r="LHA2397" s="14"/>
      <c r="LHB2397" s="14"/>
      <c r="LHC2397" s="14"/>
      <c r="LHD2397" s="14"/>
      <c r="LHE2397" s="14"/>
      <c r="LHF2397" s="14"/>
      <c r="LHG2397" s="14"/>
      <c r="LHH2397" s="14"/>
      <c r="LHI2397" s="14"/>
      <c r="LHJ2397" s="14"/>
      <c r="LHK2397" s="14"/>
      <c r="LHL2397" s="14"/>
      <c r="LHM2397" s="14"/>
      <c r="LHN2397" s="14"/>
      <c r="LHO2397" s="14"/>
      <c r="LHP2397" s="14"/>
      <c r="LHQ2397" s="14"/>
      <c r="LHR2397" s="14"/>
      <c r="LHS2397" s="14"/>
      <c r="LHT2397" s="14"/>
      <c r="LHU2397" s="14"/>
      <c r="LHV2397" s="14"/>
      <c r="LHW2397" s="14"/>
      <c r="LHX2397" s="14"/>
      <c r="LHY2397" s="14"/>
      <c r="LHZ2397" s="14"/>
      <c r="LIA2397" s="14"/>
      <c r="LIB2397" s="14"/>
      <c r="LIC2397" s="14"/>
      <c r="LID2397" s="14"/>
      <c r="LIE2397" s="14"/>
      <c r="LIF2397" s="14"/>
      <c r="LIG2397" s="14"/>
      <c r="LIH2397" s="14"/>
      <c r="LII2397" s="14"/>
      <c r="LIJ2397" s="14"/>
      <c r="LIK2397" s="14"/>
      <c r="LIL2397" s="14"/>
      <c r="LIM2397" s="14"/>
      <c r="LIN2397" s="14"/>
      <c r="LIO2397" s="14"/>
      <c r="LIP2397" s="14"/>
      <c r="LIQ2397" s="14"/>
      <c r="LIR2397" s="14"/>
      <c r="LIS2397" s="14"/>
      <c r="LIT2397" s="14"/>
      <c r="LIU2397" s="14"/>
      <c r="LIV2397" s="14"/>
      <c r="LIW2397" s="14"/>
      <c r="LIX2397" s="14"/>
      <c r="LIY2397" s="14"/>
      <c r="LIZ2397" s="14"/>
      <c r="LJA2397" s="14"/>
      <c r="LJB2397" s="14"/>
      <c r="LJC2397" s="14"/>
      <c r="LJD2397" s="14"/>
      <c r="LJE2397" s="14"/>
      <c r="LJF2397" s="14"/>
      <c r="LJG2397" s="14"/>
      <c r="LJH2397" s="14"/>
      <c r="LJI2397" s="14"/>
      <c r="LJJ2397" s="14"/>
      <c r="LJK2397" s="14"/>
      <c r="LJL2397" s="14"/>
      <c r="LJM2397" s="14"/>
      <c r="LJN2397" s="14"/>
      <c r="LJO2397" s="14"/>
      <c r="LJP2397" s="14"/>
      <c r="LJQ2397" s="14"/>
      <c r="LJR2397" s="14"/>
      <c r="LJS2397" s="14"/>
      <c r="LJT2397" s="14"/>
      <c r="LJU2397" s="14"/>
      <c r="LJV2397" s="14"/>
      <c r="LJW2397" s="14"/>
      <c r="LJX2397" s="14"/>
      <c r="LJY2397" s="14"/>
      <c r="LJZ2397" s="14"/>
      <c r="LKA2397" s="14"/>
      <c r="LKB2397" s="14"/>
      <c r="LKC2397" s="14"/>
      <c r="LKD2397" s="14"/>
      <c r="LKE2397" s="14"/>
      <c r="LKF2397" s="14"/>
      <c r="LKG2397" s="14"/>
      <c r="LKH2397" s="14"/>
      <c r="LKI2397" s="14"/>
      <c r="LKJ2397" s="14"/>
      <c r="LKK2397" s="14"/>
      <c r="LKL2397" s="14"/>
      <c r="LKM2397" s="14"/>
      <c r="LKN2397" s="14"/>
      <c r="LKO2397" s="14"/>
      <c r="LKP2397" s="14"/>
      <c r="LKQ2397" s="14"/>
      <c r="LKR2397" s="14"/>
      <c r="LKS2397" s="14"/>
      <c r="LKT2397" s="14"/>
      <c r="LKU2397" s="14"/>
      <c r="LKV2397" s="14"/>
      <c r="LKW2397" s="14"/>
      <c r="LKX2397" s="14"/>
      <c r="LKY2397" s="14"/>
      <c r="LKZ2397" s="14"/>
      <c r="LLA2397" s="14"/>
      <c r="LLB2397" s="14"/>
      <c r="LLC2397" s="14"/>
      <c r="LLD2397" s="14"/>
      <c r="LLE2397" s="14"/>
      <c r="LLF2397" s="14"/>
      <c r="LLG2397" s="14"/>
      <c r="LLH2397" s="14"/>
      <c r="LLI2397" s="14"/>
      <c r="LLJ2397" s="14"/>
      <c r="LLK2397" s="14"/>
      <c r="LLL2397" s="14"/>
      <c r="LLM2397" s="14"/>
      <c r="LLN2397" s="14"/>
      <c r="LLO2397" s="14"/>
      <c r="LLP2397" s="14"/>
      <c r="LLQ2397" s="14"/>
      <c r="LLR2397" s="14"/>
      <c r="LLS2397" s="14"/>
      <c r="LLT2397" s="14"/>
      <c r="LLU2397" s="14"/>
      <c r="LLV2397" s="14"/>
      <c r="LLW2397" s="14"/>
      <c r="LLX2397" s="14"/>
      <c r="LLY2397" s="14"/>
      <c r="LLZ2397" s="14"/>
      <c r="LMA2397" s="14"/>
      <c r="LMB2397" s="14"/>
      <c r="LMC2397" s="14"/>
      <c r="LMD2397" s="14"/>
      <c r="LME2397" s="14"/>
      <c r="LMF2397" s="14"/>
      <c r="LMG2397" s="14"/>
      <c r="LMH2397" s="14"/>
      <c r="LMI2397" s="14"/>
      <c r="LMJ2397" s="14"/>
      <c r="LMK2397" s="14"/>
      <c r="LML2397" s="14"/>
      <c r="LMM2397" s="14"/>
      <c r="LMN2397" s="14"/>
      <c r="LMO2397" s="14"/>
      <c r="LMP2397" s="14"/>
      <c r="LMQ2397" s="14"/>
      <c r="LMR2397" s="14"/>
      <c r="LMS2397" s="14"/>
      <c r="LMT2397" s="14"/>
      <c r="LMU2397" s="14"/>
      <c r="LMV2397" s="14"/>
      <c r="LMW2397" s="14"/>
      <c r="LMX2397" s="14"/>
      <c r="LMY2397" s="14"/>
      <c r="LMZ2397" s="14"/>
      <c r="LNA2397" s="14"/>
      <c r="LNB2397" s="14"/>
      <c r="LNC2397" s="14"/>
      <c r="LND2397" s="14"/>
      <c r="LNE2397" s="14"/>
      <c r="LNF2397" s="14"/>
      <c r="LNG2397" s="14"/>
      <c r="LNH2397" s="14"/>
      <c r="LNI2397" s="14"/>
      <c r="LNJ2397" s="14"/>
      <c r="LNK2397" s="14"/>
      <c r="LNL2397" s="14"/>
      <c r="LNM2397" s="14"/>
      <c r="LNN2397" s="14"/>
      <c r="LNO2397" s="14"/>
      <c r="LNP2397" s="14"/>
      <c r="LNQ2397" s="14"/>
      <c r="LNR2397" s="14"/>
      <c r="LNS2397" s="14"/>
      <c r="LNT2397" s="14"/>
      <c r="LNU2397" s="14"/>
      <c r="LNV2397" s="14"/>
      <c r="LNW2397" s="14"/>
      <c r="LNX2397" s="14"/>
      <c r="LNY2397" s="14"/>
      <c r="LNZ2397" s="14"/>
      <c r="LOA2397" s="14"/>
      <c r="LOB2397" s="14"/>
      <c r="LOC2397" s="14"/>
      <c r="LOD2397" s="14"/>
      <c r="LOE2397" s="14"/>
      <c r="LOF2397" s="14"/>
      <c r="LOG2397" s="14"/>
      <c r="LOH2397" s="14"/>
      <c r="LOI2397" s="14"/>
      <c r="LOJ2397" s="14"/>
      <c r="LOK2397" s="14"/>
      <c r="LOL2397" s="14"/>
      <c r="LOM2397" s="14"/>
      <c r="LON2397" s="14"/>
      <c r="LOO2397" s="14"/>
      <c r="LOP2397" s="14"/>
      <c r="LOQ2397" s="14"/>
      <c r="LOR2397" s="14"/>
      <c r="LOS2397" s="14"/>
      <c r="LOT2397" s="14"/>
      <c r="LOU2397" s="14"/>
      <c r="LOV2397" s="14"/>
      <c r="LOW2397" s="14"/>
      <c r="LOX2397" s="14"/>
      <c r="LOY2397" s="14"/>
      <c r="LOZ2397" s="14"/>
      <c r="LPA2397" s="14"/>
      <c r="LPB2397" s="14"/>
      <c r="LPC2397" s="14"/>
      <c r="LPD2397" s="14"/>
      <c r="LPE2397" s="14"/>
      <c r="LPF2397" s="14"/>
      <c r="LPG2397" s="14"/>
      <c r="LPH2397" s="14"/>
      <c r="LPI2397" s="14"/>
      <c r="LPJ2397" s="14"/>
      <c r="LPK2397" s="14"/>
      <c r="LPL2397" s="14"/>
      <c r="LPM2397" s="14"/>
      <c r="LPN2397" s="14"/>
      <c r="LPO2397" s="14"/>
      <c r="LPP2397" s="14"/>
      <c r="LPQ2397" s="14"/>
      <c r="LPR2397" s="14"/>
      <c r="LPS2397" s="14"/>
      <c r="LPT2397" s="14"/>
      <c r="LPU2397" s="14"/>
      <c r="LPV2397" s="14"/>
      <c r="LPW2397" s="14"/>
      <c r="LPX2397" s="14"/>
      <c r="LPY2397" s="14"/>
      <c r="LPZ2397" s="14"/>
      <c r="LQA2397" s="14"/>
      <c r="LQB2397" s="14"/>
      <c r="LQC2397" s="14"/>
      <c r="LQD2397" s="14"/>
      <c r="LQE2397" s="14"/>
      <c r="LQF2397" s="14"/>
      <c r="LQG2397" s="14"/>
      <c r="LQH2397" s="14"/>
      <c r="LQI2397" s="14"/>
      <c r="LQJ2397" s="14"/>
      <c r="LQK2397" s="14"/>
      <c r="LQL2397" s="14"/>
      <c r="LQM2397" s="14"/>
      <c r="LQN2397" s="14"/>
      <c r="LQO2397" s="14"/>
      <c r="LQP2397" s="14"/>
      <c r="LQQ2397" s="14"/>
      <c r="LQR2397" s="14"/>
      <c r="LQS2397" s="14"/>
      <c r="LQT2397" s="14"/>
      <c r="LQU2397" s="14"/>
      <c r="LQV2397" s="14"/>
      <c r="LQW2397" s="14"/>
      <c r="LQX2397" s="14"/>
      <c r="LQY2397" s="14"/>
      <c r="LQZ2397" s="14"/>
      <c r="LRA2397" s="14"/>
      <c r="LRB2397" s="14"/>
      <c r="LRC2397" s="14"/>
      <c r="LRD2397" s="14"/>
      <c r="LRE2397" s="14"/>
      <c r="LRF2397" s="14"/>
      <c r="LRG2397" s="14"/>
      <c r="LRH2397" s="14"/>
      <c r="LRI2397" s="14"/>
      <c r="LRJ2397" s="14"/>
      <c r="LRK2397" s="14"/>
      <c r="LRL2397" s="14"/>
      <c r="LRM2397" s="14"/>
      <c r="LRN2397" s="14"/>
      <c r="LRO2397" s="14"/>
      <c r="LRP2397" s="14"/>
      <c r="LRQ2397" s="14"/>
      <c r="LRR2397" s="14"/>
      <c r="LRS2397" s="14"/>
      <c r="LRT2397" s="14"/>
      <c r="LRU2397" s="14"/>
      <c r="LRV2397" s="14"/>
      <c r="LRW2397" s="14"/>
      <c r="LRX2397" s="14"/>
      <c r="LRY2397" s="14"/>
      <c r="LRZ2397" s="14"/>
      <c r="LSA2397" s="14"/>
      <c r="LSB2397" s="14"/>
      <c r="LSC2397" s="14"/>
      <c r="LSD2397" s="14"/>
      <c r="LSE2397" s="14"/>
      <c r="LSF2397" s="14"/>
      <c r="LSG2397" s="14"/>
      <c r="LSH2397" s="14"/>
      <c r="LSI2397" s="14"/>
      <c r="LSJ2397" s="14"/>
      <c r="LSK2397" s="14"/>
      <c r="LSL2397" s="14"/>
      <c r="LSM2397" s="14"/>
      <c r="LSN2397" s="14"/>
      <c r="LSO2397" s="14"/>
      <c r="LSP2397" s="14"/>
      <c r="LSQ2397" s="14"/>
      <c r="LSR2397" s="14"/>
      <c r="LSS2397" s="14"/>
      <c r="LST2397" s="14"/>
      <c r="LSU2397" s="14"/>
      <c r="LSV2397" s="14"/>
      <c r="LSW2397" s="14"/>
      <c r="LSX2397" s="14"/>
      <c r="LSY2397" s="14"/>
      <c r="LSZ2397" s="14"/>
      <c r="LTA2397" s="14"/>
      <c r="LTB2397" s="14"/>
      <c r="LTC2397" s="14"/>
      <c r="LTD2397" s="14"/>
      <c r="LTE2397" s="14"/>
      <c r="LTF2397" s="14"/>
      <c r="LTG2397" s="14"/>
      <c r="LTH2397" s="14"/>
      <c r="LTI2397" s="14"/>
      <c r="LTJ2397" s="14"/>
      <c r="LTK2397" s="14"/>
      <c r="LTL2397" s="14"/>
      <c r="LTM2397" s="14"/>
      <c r="LTN2397" s="14"/>
      <c r="LTO2397" s="14"/>
      <c r="LTP2397" s="14"/>
      <c r="LTQ2397" s="14"/>
      <c r="LTR2397" s="14"/>
      <c r="LTS2397" s="14"/>
      <c r="LTT2397" s="14"/>
      <c r="LTU2397" s="14"/>
      <c r="LTV2397" s="14"/>
      <c r="LTW2397" s="14"/>
      <c r="LTX2397" s="14"/>
      <c r="LTY2397" s="14"/>
      <c r="LTZ2397" s="14"/>
      <c r="LUA2397" s="14"/>
      <c r="LUB2397" s="14"/>
      <c r="LUC2397" s="14"/>
      <c r="LUD2397" s="14"/>
      <c r="LUE2397" s="14"/>
      <c r="LUF2397" s="14"/>
      <c r="LUG2397" s="14"/>
      <c r="LUH2397" s="14"/>
      <c r="LUI2397" s="14"/>
      <c r="LUJ2397" s="14"/>
      <c r="LUK2397" s="14"/>
      <c r="LUL2397" s="14"/>
      <c r="LUM2397" s="14"/>
      <c r="LUN2397" s="14"/>
      <c r="LUO2397" s="14"/>
      <c r="LUP2397" s="14"/>
      <c r="LUQ2397" s="14"/>
      <c r="LUR2397" s="14"/>
      <c r="LUS2397" s="14"/>
      <c r="LUT2397" s="14"/>
      <c r="LUU2397" s="14"/>
      <c r="LUV2397" s="14"/>
      <c r="LUW2397" s="14"/>
      <c r="LUX2397" s="14"/>
      <c r="LUY2397" s="14"/>
      <c r="LUZ2397" s="14"/>
      <c r="LVA2397" s="14"/>
      <c r="LVB2397" s="14"/>
      <c r="LVC2397" s="14"/>
      <c r="LVD2397" s="14"/>
      <c r="LVE2397" s="14"/>
      <c r="LVF2397" s="14"/>
      <c r="LVG2397" s="14"/>
      <c r="LVH2397" s="14"/>
      <c r="LVI2397" s="14"/>
      <c r="LVJ2397" s="14"/>
      <c r="LVK2397" s="14"/>
      <c r="LVL2397" s="14"/>
      <c r="LVM2397" s="14"/>
      <c r="LVN2397" s="14"/>
      <c r="LVO2397" s="14"/>
      <c r="LVP2397" s="14"/>
      <c r="LVQ2397" s="14"/>
      <c r="LVR2397" s="14"/>
      <c r="LVS2397" s="14"/>
      <c r="LVT2397" s="14"/>
      <c r="LVU2397" s="14"/>
      <c r="LVV2397" s="14"/>
      <c r="LVW2397" s="14"/>
      <c r="LVX2397" s="14"/>
      <c r="LVY2397" s="14"/>
      <c r="LVZ2397" s="14"/>
      <c r="LWA2397" s="14"/>
      <c r="LWB2397" s="14"/>
      <c r="LWC2397" s="14"/>
      <c r="LWD2397" s="14"/>
      <c r="LWE2397" s="14"/>
      <c r="LWF2397" s="14"/>
      <c r="LWG2397" s="14"/>
      <c r="LWH2397" s="14"/>
      <c r="LWI2397" s="14"/>
      <c r="LWJ2397" s="14"/>
      <c r="LWK2397" s="14"/>
      <c r="LWL2397" s="14"/>
      <c r="LWM2397" s="14"/>
      <c r="LWN2397" s="14"/>
      <c r="LWO2397" s="14"/>
      <c r="LWP2397" s="14"/>
      <c r="LWQ2397" s="14"/>
      <c r="LWR2397" s="14"/>
      <c r="LWS2397" s="14"/>
      <c r="LWT2397" s="14"/>
      <c r="LWU2397" s="14"/>
      <c r="LWV2397" s="14"/>
      <c r="LWW2397" s="14"/>
      <c r="LWX2397" s="14"/>
      <c r="LWY2397" s="14"/>
      <c r="LWZ2397" s="14"/>
      <c r="LXA2397" s="14"/>
      <c r="LXB2397" s="14"/>
      <c r="LXC2397" s="14"/>
      <c r="LXD2397" s="14"/>
      <c r="LXE2397" s="14"/>
      <c r="LXF2397" s="14"/>
      <c r="LXG2397" s="14"/>
      <c r="LXH2397" s="14"/>
      <c r="LXI2397" s="14"/>
      <c r="LXJ2397" s="14"/>
      <c r="LXK2397" s="14"/>
      <c r="LXL2397" s="14"/>
      <c r="LXM2397" s="14"/>
      <c r="LXN2397" s="14"/>
      <c r="LXO2397" s="14"/>
      <c r="LXP2397" s="14"/>
      <c r="LXQ2397" s="14"/>
      <c r="LXR2397" s="14"/>
      <c r="LXS2397" s="14"/>
      <c r="LXT2397" s="14"/>
      <c r="LXU2397" s="14"/>
      <c r="LXV2397" s="14"/>
      <c r="LXW2397" s="14"/>
      <c r="LXX2397" s="14"/>
      <c r="LXY2397" s="14"/>
      <c r="LXZ2397" s="14"/>
      <c r="LYA2397" s="14"/>
      <c r="LYB2397" s="14"/>
      <c r="LYC2397" s="14"/>
      <c r="LYD2397" s="14"/>
      <c r="LYE2397" s="14"/>
      <c r="LYF2397" s="14"/>
      <c r="LYG2397" s="14"/>
      <c r="LYH2397" s="14"/>
      <c r="LYI2397" s="14"/>
      <c r="LYJ2397" s="14"/>
      <c r="LYK2397" s="14"/>
      <c r="LYL2397" s="14"/>
      <c r="LYM2397" s="14"/>
      <c r="LYN2397" s="14"/>
      <c r="LYO2397" s="14"/>
      <c r="LYP2397" s="14"/>
      <c r="LYQ2397" s="14"/>
      <c r="LYR2397" s="14"/>
      <c r="LYS2397" s="14"/>
      <c r="LYT2397" s="14"/>
      <c r="LYU2397" s="14"/>
      <c r="LYV2397" s="14"/>
      <c r="LYW2397" s="14"/>
      <c r="LYX2397" s="14"/>
      <c r="LYY2397" s="14"/>
      <c r="LYZ2397" s="14"/>
      <c r="LZA2397" s="14"/>
      <c r="LZB2397" s="14"/>
      <c r="LZC2397" s="14"/>
      <c r="LZD2397" s="14"/>
      <c r="LZE2397" s="14"/>
      <c r="LZF2397" s="14"/>
      <c r="LZG2397" s="14"/>
      <c r="LZH2397" s="14"/>
      <c r="LZI2397" s="14"/>
      <c r="LZJ2397" s="14"/>
      <c r="LZK2397" s="14"/>
      <c r="LZL2397" s="14"/>
      <c r="LZM2397" s="14"/>
      <c r="LZN2397" s="14"/>
      <c r="LZO2397" s="14"/>
      <c r="LZP2397" s="14"/>
      <c r="LZQ2397" s="14"/>
      <c r="LZR2397" s="14"/>
      <c r="LZS2397" s="14"/>
      <c r="LZT2397" s="14"/>
      <c r="LZU2397" s="14"/>
      <c r="LZV2397" s="14"/>
      <c r="LZW2397" s="14"/>
      <c r="LZX2397" s="14"/>
      <c r="LZY2397" s="14"/>
      <c r="LZZ2397" s="14"/>
      <c r="MAA2397" s="14"/>
      <c r="MAB2397" s="14"/>
      <c r="MAC2397" s="14"/>
      <c r="MAD2397" s="14"/>
      <c r="MAE2397" s="14"/>
      <c r="MAF2397" s="14"/>
      <c r="MAG2397" s="14"/>
      <c r="MAH2397" s="14"/>
      <c r="MAI2397" s="14"/>
      <c r="MAJ2397" s="14"/>
      <c r="MAK2397" s="14"/>
      <c r="MAL2397" s="14"/>
      <c r="MAM2397" s="14"/>
      <c r="MAN2397" s="14"/>
      <c r="MAO2397" s="14"/>
      <c r="MAP2397" s="14"/>
      <c r="MAQ2397" s="14"/>
      <c r="MAR2397" s="14"/>
      <c r="MAS2397" s="14"/>
      <c r="MAT2397" s="14"/>
      <c r="MAU2397" s="14"/>
      <c r="MAV2397" s="14"/>
      <c r="MAW2397" s="14"/>
      <c r="MAX2397" s="14"/>
      <c r="MAY2397" s="14"/>
      <c r="MAZ2397" s="14"/>
      <c r="MBA2397" s="14"/>
      <c r="MBB2397" s="14"/>
      <c r="MBC2397" s="14"/>
      <c r="MBD2397" s="14"/>
      <c r="MBE2397" s="14"/>
      <c r="MBF2397" s="14"/>
      <c r="MBG2397" s="14"/>
      <c r="MBH2397" s="14"/>
      <c r="MBI2397" s="14"/>
      <c r="MBJ2397" s="14"/>
      <c r="MBK2397" s="14"/>
      <c r="MBL2397" s="14"/>
      <c r="MBM2397" s="14"/>
      <c r="MBN2397" s="14"/>
      <c r="MBO2397" s="14"/>
      <c r="MBP2397" s="14"/>
      <c r="MBQ2397" s="14"/>
      <c r="MBR2397" s="14"/>
      <c r="MBS2397" s="14"/>
      <c r="MBT2397" s="14"/>
      <c r="MBU2397" s="14"/>
      <c r="MBV2397" s="14"/>
      <c r="MBW2397" s="14"/>
      <c r="MBX2397" s="14"/>
      <c r="MBY2397" s="14"/>
      <c r="MBZ2397" s="14"/>
      <c r="MCA2397" s="14"/>
      <c r="MCB2397" s="14"/>
      <c r="MCC2397" s="14"/>
      <c r="MCD2397" s="14"/>
      <c r="MCE2397" s="14"/>
      <c r="MCF2397" s="14"/>
      <c r="MCG2397" s="14"/>
      <c r="MCH2397" s="14"/>
      <c r="MCI2397" s="14"/>
      <c r="MCJ2397" s="14"/>
      <c r="MCK2397" s="14"/>
      <c r="MCL2397" s="14"/>
      <c r="MCM2397" s="14"/>
      <c r="MCN2397" s="14"/>
      <c r="MCO2397" s="14"/>
      <c r="MCP2397" s="14"/>
      <c r="MCQ2397" s="14"/>
      <c r="MCR2397" s="14"/>
      <c r="MCS2397" s="14"/>
      <c r="MCT2397" s="14"/>
      <c r="MCU2397" s="14"/>
      <c r="MCV2397" s="14"/>
      <c r="MCW2397" s="14"/>
      <c r="MCX2397" s="14"/>
      <c r="MCY2397" s="14"/>
      <c r="MCZ2397" s="14"/>
      <c r="MDA2397" s="14"/>
      <c r="MDB2397" s="14"/>
      <c r="MDC2397" s="14"/>
      <c r="MDD2397" s="14"/>
      <c r="MDE2397" s="14"/>
      <c r="MDF2397" s="14"/>
      <c r="MDG2397" s="14"/>
      <c r="MDH2397" s="14"/>
      <c r="MDI2397" s="14"/>
      <c r="MDJ2397" s="14"/>
      <c r="MDK2397" s="14"/>
      <c r="MDL2397" s="14"/>
      <c r="MDM2397" s="14"/>
      <c r="MDN2397" s="14"/>
      <c r="MDO2397" s="14"/>
      <c r="MDP2397" s="14"/>
      <c r="MDQ2397" s="14"/>
      <c r="MDR2397" s="14"/>
      <c r="MDS2397" s="14"/>
      <c r="MDT2397" s="14"/>
      <c r="MDU2397" s="14"/>
      <c r="MDV2397" s="14"/>
      <c r="MDW2397" s="14"/>
      <c r="MDX2397" s="14"/>
      <c r="MDY2397" s="14"/>
      <c r="MDZ2397" s="14"/>
      <c r="MEA2397" s="14"/>
      <c r="MEB2397" s="14"/>
      <c r="MEC2397" s="14"/>
      <c r="MED2397" s="14"/>
      <c r="MEE2397" s="14"/>
      <c r="MEF2397" s="14"/>
      <c r="MEG2397" s="14"/>
      <c r="MEH2397" s="14"/>
      <c r="MEI2397" s="14"/>
      <c r="MEJ2397" s="14"/>
      <c r="MEK2397" s="14"/>
      <c r="MEL2397" s="14"/>
      <c r="MEM2397" s="14"/>
      <c r="MEN2397" s="14"/>
      <c r="MEO2397" s="14"/>
      <c r="MEP2397" s="14"/>
      <c r="MEQ2397" s="14"/>
      <c r="MER2397" s="14"/>
      <c r="MES2397" s="14"/>
      <c r="MET2397" s="14"/>
      <c r="MEU2397" s="14"/>
      <c r="MEV2397" s="14"/>
      <c r="MEW2397" s="14"/>
      <c r="MEX2397" s="14"/>
      <c r="MEY2397" s="14"/>
      <c r="MEZ2397" s="14"/>
      <c r="MFA2397" s="14"/>
      <c r="MFB2397" s="14"/>
      <c r="MFC2397" s="14"/>
      <c r="MFD2397" s="14"/>
      <c r="MFE2397" s="14"/>
      <c r="MFF2397" s="14"/>
      <c r="MFG2397" s="14"/>
      <c r="MFH2397" s="14"/>
      <c r="MFI2397" s="14"/>
      <c r="MFJ2397" s="14"/>
      <c r="MFK2397" s="14"/>
      <c r="MFL2397" s="14"/>
      <c r="MFM2397" s="14"/>
      <c r="MFN2397" s="14"/>
      <c r="MFO2397" s="14"/>
      <c r="MFP2397" s="14"/>
      <c r="MFQ2397" s="14"/>
      <c r="MFR2397" s="14"/>
      <c r="MFS2397" s="14"/>
      <c r="MFT2397" s="14"/>
      <c r="MFU2397" s="14"/>
      <c r="MFV2397" s="14"/>
      <c r="MFW2397" s="14"/>
      <c r="MFX2397" s="14"/>
      <c r="MFY2397" s="14"/>
      <c r="MFZ2397" s="14"/>
      <c r="MGA2397" s="14"/>
      <c r="MGB2397" s="14"/>
      <c r="MGC2397" s="14"/>
      <c r="MGD2397" s="14"/>
      <c r="MGE2397" s="14"/>
      <c r="MGF2397" s="14"/>
      <c r="MGG2397" s="14"/>
      <c r="MGH2397" s="14"/>
      <c r="MGI2397" s="14"/>
      <c r="MGJ2397" s="14"/>
      <c r="MGK2397" s="14"/>
      <c r="MGL2397" s="14"/>
      <c r="MGM2397" s="14"/>
      <c r="MGN2397" s="14"/>
      <c r="MGO2397" s="14"/>
      <c r="MGP2397" s="14"/>
      <c r="MGQ2397" s="14"/>
      <c r="MGR2397" s="14"/>
      <c r="MGS2397" s="14"/>
      <c r="MGT2397" s="14"/>
      <c r="MGU2397" s="14"/>
      <c r="MGV2397" s="14"/>
      <c r="MGW2397" s="14"/>
      <c r="MGX2397" s="14"/>
      <c r="MGY2397" s="14"/>
      <c r="MGZ2397" s="14"/>
      <c r="MHA2397" s="14"/>
      <c r="MHB2397" s="14"/>
      <c r="MHC2397" s="14"/>
      <c r="MHD2397" s="14"/>
      <c r="MHE2397" s="14"/>
      <c r="MHF2397" s="14"/>
      <c r="MHG2397" s="14"/>
      <c r="MHH2397" s="14"/>
      <c r="MHI2397" s="14"/>
      <c r="MHJ2397" s="14"/>
      <c r="MHK2397" s="14"/>
      <c r="MHL2397" s="14"/>
      <c r="MHM2397" s="14"/>
      <c r="MHN2397" s="14"/>
      <c r="MHO2397" s="14"/>
      <c r="MHP2397" s="14"/>
      <c r="MHQ2397" s="14"/>
      <c r="MHR2397" s="14"/>
      <c r="MHS2397" s="14"/>
      <c r="MHT2397" s="14"/>
      <c r="MHU2397" s="14"/>
      <c r="MHV2397" s="14"/>
      <c r="MHW2397" s="14"/>
      <c r="MHX2397" s="14"/>
      <c r="MHY2397" s="14"/>
      <c r="MHZ2397" s="14"/>
      <c r="MIA2397" s="14"/>
      <c r="MIB2397" s="14"/>
      <c r="MIC2397" s="14"/>
      <c r="MID2397" s="14"/>
      <c r="MIE2397" s="14"/>
      <c r="MIF2397" s="14"/>
      <c r="MIG2397" s="14"/>
      <c r="MIH2397" s="14"/>
      <c r="MII2397" s="14"/>
      <c r="MIJ2397" s="14"/>
      <c r="MIK2397" s="14"/>
      <c r="MIL2397" s="14"/>
      <c r="MIM2397" s="14"/>
      <c r="MIN2397" s="14"/>
      <c r="MIO2397" s="14"/>
      <c r="MIP2397" s="14"/>
      <c r="MIQ2397" s="14"/>
      <c r="MIR2397" s="14"/>
      <c r="MIS2397" s="14"/>
      <c r="MIT2397" s="14"/>
      <c r="MIU2397" s="14"/>
      <c r="MIV2397" s="14"/>
      <c r="MIW2397" s="14"/>
      <c r="MIX2397" s="14"/>
      <c r="MIY2397" s="14"/>
      <c r="MIZ2397" s="14"/>
      <c r="MJA2397" s="14"/>
      <c r="MJB2397" s="14"/>
      <c r="MJC2397" s="14"/>
      <c r="MJD2397" s="14"/>
      <c r="MJE2397" s="14"/>
      <c r="MJF2397" s="14"/>
      <c r="MJG2397" s="14"/>
      <c r="MJH2397" s="14"/>
      <c r="MJI2397" s="14"/>
      <c r="MJJ2397" s="14"/>
      <c r="MJK2397" s="14"/>
      <c r="MJL2397" s="14"/>
      <c r="MJM2397" s="14"/>
      <c r="MJN2397" s="14"/>
      <c r="MJO2397" s="14"/>
      <c r="MJP2397" s="14"/>
      <c r="MJQ2397" s="14"/>
      <c r="MJR2397" s="14"/>
      <c r="MJS2397" s="14"/>
      <c r="MJT2397" s="14"/>
      <c r="MJU2397" s="14"/>
      <c r="MJV2397" s="14"/>
      <c r="MJW2397" s="14"/>
      <c r="MJX2397" s="14"/>
      <c r="MJY2397" s="14"/>
      <c r="MJZ2397" s="14"/>
      <c r="MKA2397" s="14"/>
      <c r="MKB2397" s="14"/>
      <c r="MKC2397" s="14"/>
      <c r="MKD2397" s="14"/>
      <c r="MKE2397" s="14"/>
      <c r="MKF2397" s="14"/>
      <c r="MKG2397" s="14"/>
      <c r="MKH2397" s="14"/>
      <c r="MKI2397" s="14"/>
      <c r="MKJ2397" s="14"/>
      <c r="MKK2397" s="14"/>
      <c r="MKL2397" s="14"/>
      <c r="MKM2397" s="14"/>
      <c r="MKN2397" s="14"/>
      <c r="MKO2397" s="14"/>
      <c r="MKP2397" s="14"/>
      <c r="MKQ2397" s="14"/>
      <c r="MKR2397" s="14"/>
      <c r="MKS2397" s="14"/>
      <c r="MKT2397" s="14"/>
      <c r="MKU2397" s="14"/>
      <c r="MKV2397" s="14"/>
      <c r="MKW2397" s="14"/>
      <c r="MKX2397" s="14"/>
      <c r="MKY2397" s="14"/>
      <c r="MKZ2397" s="14"/>
      <c r="MLA2397" s="14"/>
      <c r="MLB2397" s="14"/>
      <c r="MLC2397" s="14"/>
      <c r="MLD2397" s="14"/>
      <c r="MLE2397" s="14"/>
      <c r="MLF2397" s="14"/>
      <c r="MLG2397" s="14"/>
      <c r="MLH2397" s="14"/>
      <c r="MLI2397" s="14"/>
      <c r="MLJ2397" s="14"/>
      <c r="MLK2397" s="14"/>
      <c r="MLL2397" s="14"/>
      <c r="MLM2397" s="14"/>
      <c r="MLN2397" s="14"/>
      <c r="MLO2397" s="14"/>
      <c r="MLP2397" s="14"/>
      <c r="MLQ2397" s="14"/>
      <c r="MLR2397" s="14"/>
      <c r="MLS2397" s="14"/>
      <c r="MLT2397" s="14"/>
      <c r="MLU2397" s="14"/>
      <c r="MLV2397" s="14"/>
      <c r="MLW2397" s="14"/>
      <c r="MLX2397" s="14"/>
      <c r="MLY2397" s="14"/>
      <c r="MLZ2397" s="14"/>
      <c r="MMA2397" s="14"/>
      <c r="MMB2397" s="14"/>
      <c r="MMC2397" s="14"/>
      <c r="MMD2397" s="14"/>
      <c r="MME2397" s="14"/>
      <c r="MMF2397" s="14"/>
      <c r="MMG2397" s="14"/>
      <c r="MMH2397" s="14"/>
      <c r="MMI2397" s="14"/>
      <c r="MMJ2397" s="14"/>
      <c r="MMK2397" s="14"/>
      <c r="MML2397" s="14"/>
      <c r="MMM2397" s="14"/>
      <c r="MMN2397" s="14"/>
      <c r="MMO2397" s="14"/>
      <c r="MMP2397" s="14"/>
      <c r="MMQ2397" s="14"/>
      <c r="MMR2397" s="14"/>
      <c r="MMS2397" s="14"/>
      <c r="MMT2397" s="14"/>
      <c r="MMU2397" s="14"/>
      <c r="MMV2397" s="14"/>
      <c r="MMW2397" s="14"/>
      <c r="MMX2397" s="14"/>
      <c r="MMY2397" s="14"/>
      <c r="MMZ2397" s="14"/>
      <c r="MNA2397" s="14"/>
      <c r="MNB2397" s="14"/>
      <c r="MNC2397" s="14"/>
      <c r="MND2397" s="14"/>
      <c r="MNE2397" s="14"/>
      <c r="MNF2397" s="14"/>
      <c r="MNG2397" s="14"/>
      <c r="MNH2397" s="14"/>
      <c r="MNI2397" s="14"/>
      <c r="MNJ2397" s="14"/>
      <c r="MNK2397" s="14"/>
      <c r="MNL2397" s="14"/>
      <c r="MNM2397" s="14"/>
      <c r="MNN2397" s="14"/>
      <c r="MNO2397" s="14"/>
      <c r="MNP2397" s="14"/>
      <c r="MNQ2397" s="14"/>
      <c r="MNR2397" s="14"/>
      <c r="MNS2397" s="14"/>
      <c r="MNT2397" s="14"/>
      <c r="MNU2397" s="14"/>
      <c r="MNV2397" s="14"/>
      <c r="MNW2397" s="14"/>
      <c r="MNX2397" s="14"/>
      <c r="MNY2397" s="14"/>
      <c r="MNZ2397" s="14"/>
      <c r="MOA2397" s="14"/>
      <c r="MOB2397" s="14"/>
      <c r="MOC2397" s="14"/>
      <c r="MOD2397" s="14"/>
      <c r="MOE2397" s="14"/>
      <c r="MOF2397" s="14"/>
      <c r="MOG2397" s="14"/>
      <c r="MOH2397" s="14"/>
      <c r="MOI2397" s="14"/>
      <c r="MOJ2397" s="14"/>
      <c r="MOK2397" s="14"/>
      <c r="MOL2397" s="14"/>
      <c r="MOM2397" s="14"/>
      <c r="MON2397" s="14"/>
      <c r="MOO2397" s="14"/>
      <c r="MOP2397" s="14"/>
      <c r="MOQ2397" s="14"/>
      <c r="MOR2397" s="14"/>
      <c r="MOS2397" s="14"/>
      <c r="MOT2397" s="14"/>
      <c r="MOU2397" s="14"/>
      <c r="MOV2397" s="14"/>
      <c r="MOW2397" s="14"/>
      <c r="MOX2397" s="14"/>
      <c r="MOY2397" s="14"/>
      <c r="MOZ2397" s="14"/>
      <c r="MPA2397" s="14"/>
      <c r="MPB2397" s="14"/>
      <c r="MPC2397" s="14"/>
      <c r="MPD2397" s="14"/>
      <c r="MPE2397" s="14"/>
      <c r="MPF2397" s="14"/>
      <c r="MPG2397" s="14"/>
      <c r="MPH2397" s="14"/>
      <c r="MPI2397" s="14"/>
      <c r="MPJ2397" s="14"/>
      <c r="MPK2397" s="14"/>
      <c r="MPL2397" s="14"/>
      <c r="MPM2397" s="14"/>
      <c r="MPN2397" s="14"/>
      <c r="MPO2397" s="14"/>
      <c r="MPP2397" s="14"/>
      <c r="MPQ2397" s="14"/>
      <c r="MPR2397" s="14"/>
      <c r="MPS2397" s="14"/>
      <c r="MPT2397" s="14"/>
      <c r="MPU2397" s="14"/>
      <c r="MPV2397" s="14"/>
      <c r="MPW2397" s="14"/>
      <c r="MPX2397" s="14"/>
      <c r="MPY2397" s="14"/>
      <c r="MPZ2397" s="14"/>
      <c r="MQA2397" s="14"/>
      <c r="MQB2397" s="14"/>
      <c r="MQC2397" s="14"/>
      <c r="MQD2397" s="14"/>
      <c r="MQE2397" s="14"/>
      <c r="MQF2397" s="14"/>
      <c r="MQG2397" s="14"/>
      <c r="MQH2397" s="14"/>
      <c r="MQI2397" s="14"/>
      <c r="MQJ2397" s="14"/>
      <c r="MQK2397" s="14"/>
      <c r="MQL2397" s="14"/>
      <c r="MQM2397" s="14"/>
      <c r="MQN2397" s="14"/>
      <c r="MQO2397" s="14"/>
      <c r="MQP2397" s="14"/>
      <c r="MQQ2397" s="14"/>
      <c r="MQR2397" s="14"/>
      <c r="MQS2397" s="14"/>
      <c r="MQT2397" s="14"/>
      <c r="MQU2397" s="14"/>
      <c r="MQV2397" s="14"/>
      <c r="MQW2397" s="14"/>
      <c r="MQX2397" s="14"/>
      <c r="MQY2397" s="14"/>
      <c r="MQZ2397" s="14"/>
      <c r="MRA2397" s="14"/>
      <c r="MRB2397" s="14"/>
      <c r="MRC2397" s="14"/>
      <c r="MRD2397" s="14"/>
      <c r="MRE2397" s="14"/>
      <c r="MRF2397" s="14"/>
      <c r="MRG2397" s="14"/>
      <c r="MRH2397" s="14"/>
      <c r="MRI2397" s="14"/>
      <c r="MRJ2397" s="14"/>
      <c r="MRK2397" s="14"/>
      <c r="MRL2397" s="14"/>
      <c r="MRM2397" s="14"/>
      <c r="MRN2397" s="14"/>
      <c r="MRO2397" s="14"/>
      <c r="MRP2397" s="14"/>
      <c r="MRQ2397" s="14"/>
      <c r="MRR2397" s="14"/>
      <c r="MRS2397" s="14"/>
      <c r="MRT2397" s="14"/>
      <c r="MRU2397" s="14"/>
      <c r="MRV2397" s="14"/>
      <c r="MRW2397" s="14"/>
      <c r="MRX2397" s="14"/>
      <c r="MRY2397" s="14"/>
      <c r="MRZ2397" s="14"/>
      <c r="MSA2397" s="14"/>
      <c r="MSB2397" s="14"/>
      <c r="MSC2397" s="14"/>
      <c r="MSD2397" s="14"/>
      <c r="MSE2397" s="14"/>
      <c r="MSF2397" s="14"/>
      <c r="MSG2397" s="14"/>
      <c r="MSH2397" s="14"/>
      <c r="MSI2397" s="14"/>
      <c r="MSJ2397" s="14"/>
      <c r="MSK2397" s="14"/>
      <c r="MSL2397" s="14"/>
      <c r="MSM2397" s="14"/>
      <c r="MSN2397" s="14"/>
      <c r="MSO2397" s="14"/>
      <c r="MSP2397" s="14"/>
      <c r="MSQ2397" s="14"/>
      <c r="MSR2397" s="14"/>
      <c r="MSS2397" s="14"/>
      <c r="MST2397" s="14"/>
      <c r="MSU2397" s="14"/>
      <c r="MSV2397" s="14"/>
      <c r="MSW2397" s="14"/>
      <c r="MSX2397" s="14"/>
      <c r="MSY2397" s="14"/>
      <c r="MSZ2397" s="14"/>
      <c r="MTA2397" s="14"/>
      <c r="MTB2397" s="14"/>
      <c r="MTC2397" s="14"/>
      <c r="MTD2397" s="14"/>
      <c r="MTE2397" s="14"/>
      <c r="MTF2397" s="14"/>
      <c r="MTG2397" s="14"/>
      <c r="MTH2397" s="14"/>
      <c r="MTI2397" s="14"/>
      <c r="MTJ2397" s="14"/>
      <c r="MTK2397" s="14"/>
      <c r="MTL2397" s="14"/>
      <c r="MTM2397" s="14"/>
      <c r="MTN2397" s="14"/>
      <c r="MTO2397" s="14"/>
      <c r="MTP2397" s="14"/>
      <c r="MTQ2397" s="14"/>
      <c r="MTR2397" s="14"/>
      <c r="MTS2397" s="14"/>
      <c r="MTT2397" s="14"/>
      <c r="MTU2397" s="14"/>
      <c r="MTV2397" s="14"/>
      <c r="MTW2397" s="14"/>
      <c r="MTX2397" s="14"/>
      <c r="MTY2397" s="14"/>
      <c r="MTZ2397" s="14"/>
      <c r="MUA2397" s="14"/>
      <c r="MUB2397" s="14"/>
      <c r="MUC2397" s="14"/>
      <c r="MUD2397" s="14"/>
      <c r="MUE2397" s="14"/>
      <c r="MUF2397" s="14"/>
      <c r="MUG2397" s="14"/>
      <c r="MUH2397" s="14"/>
      <c r="MUI2397" s="14"/>
      <c r="MUJ2397" s="14"/>
      <c r="MUK2397" s="14"/>
      <c r="MUL2397" s="14"/>
      <c r="MUM2397" s="14"/>
      <c r="MUN2397" s="14"/>
      <c r="MUO2397" s="14"/>
      <c r="MUP2397" s="14"/>
      <c r="MUQ2397" s="14"/>
      <c r="MUR2397" s="14"/>
      <c r="MUS2397" s="14"/>
      <c r="MUT2397" s="14"/>
      <c r="MUU2397" s="14"/>
      <c r="MUV2397" s="14"/>
      <c r="MUW2397" s="14"/>
      <c r="MUX2397" s="14"/>
      <c r="MUY2397" s="14"/>
      <c r="MUZ2397" s="14"/>
      <c r="MVA2397" s="14"/>
      <c r="MVB2397" s="14"/>
      <c r="MVC2397" s="14"/>
      <c r="MVD2397" s="14"/>
      <c r="MVE2397" s="14"/>
      <c r="MVF2397" s="14"/>
      <c r="MVG2397" s="14"/>
      <c r="MVH2397" s="14"/>
      <c r="MVI2397" s="14"/>
      <c r="MVJ2397" s="14"/>
      <c r="MVK2397" s="14"/>
      <c r="MVL2397" s="14"/>
      <c r="MVM2397" s="14"/>
      <c r="MVN2397" s="14"/>
      <c r="MVO2397" s="14"/>
      <c r="MVP2397" s="14"/>
      <c r="MVQ2397" s="14"/>
      <c r="MVR2397" s="14"/>
      <c r="MVS2397" s="14"/>
      <c r="MVT2397" s="14"/>
      <c r="MVU2397" s="14"/>
      <c r="MVV2397" s="14"/>
      <c r="MVW2397" s="14"/>
      <c r="MVX2397" s="14"/>
      <c r="MVY2397" s="14"/>
      <c r="MVZ2397" s="14"/>
      <c r="MWA2397" s="14"/>
      <c r="MWB2397" s="14"/>
      <c r="MWC2397" s="14"/>
      <c r="MWD2397" s="14"/>
      <c r="MWE2397" s="14"/>
      <c r="MWF2397" s="14"/>
      <c r="MWG2397" s="14"/>
      <c r="MWH2397" s="14"/>
      <c r="MWI2397" s="14"/>
      <c r="MWJ2397" s="14"/>
      <c r="MWK2397" s="14"/>
      <c r="MWL2397" s="14"/>
      <c r="MWM2397" s="14"/>
      <c r="MWN2397" s="14"/>
      <c r="MWO2397" s="14"/>
      <c r="MWP2397" s="14"/>
      <c r="MWQ2397" s="14"/>
      <c r="MWR2397" s="14"/>
      <c r="MWS2397" s="14"/>
      <c r="MWT2397" s="14"/>
      <c r="MWU2397" s="14"/>
      <c r="MWV2397" s="14"/>
      <c r="MWW2397" s="14"/>
      <c r="MWX2397" s="14"/>
      <c r="MWY2397" s="14"/>
      <c r="MWZ2397" s="14"/>
      <c r="MXA2397" s="14"/>
      <c r="MXB2397" s="14"/>
      <c r="MXC2397" s="14"/>
      <c r="MXD2397" s="14"/>
      <c r="MXE2397" s="14"/>
      <c r="MXF2397" s="14"/>
      <c r="MXG2397" s="14"/>
      <c r="MXH2397" s="14"/>
      <c r="MXI2397" s="14"/>
      <c r="MXJ2397" s="14"/>
      <c r="MXK2397" s="14"/>
      <c r="MXL2397" s="14"/>
      <c r="MXM2397" s="14"/>
      <c r="MXN2397" s="14"/>
      <c r="MXO2397" s="14"/>
      <c r="MXP2397" s="14"/>
      <c r="MXQ2397" s="14"/>
      <c r="MXR2397" s="14"/>
      <c r="MXS2397" s="14"/>
      <c r="MXT2397" s="14"/>
      <c r="MXU2397" s="14"/>
      <c r="MXV2397" s="14"/>
      <c r="MXW2397" s="14"/>
      <c r="MXX2397" s="14"/>
      <c r="MXY2397" s="14"/>
      <c r="MXZ2397" s="14"/>
      <c r="MYA2397" s="14"/>
      <c r="MYB2397" s="14"/>
      <c r="MYC2397" s="14"/>
      <c r="MYD2397" s="14"/>
      <c r="MYE2397" s="14"/>
      <c r="MYF2397" s="14"/>
      <c r="MYG2397" s="14"/>
      <c r="MYH2397" s="14"/>
      <c r="MYI2397" s="14"/>
      <c r="MYJ2397" s="14"/>
      <c r="MYK2397" s="14"/>
      <c r="MYL2397" s="14"/>
      <c r="MYM2397" s="14"/>
      <c r="MYN2397" s="14"/>
      <c r="MYO2397" s="14"/>
      <c r="MYP2397" s="14"/>
      <c r="MYQ2397" s="14"/>
      <c r="MYR2397" s="14"/>
      <c r="MYS2397" s="14"/>
      <c r="MYT2397" s="14"/>
      <c r="MYU2397" s="14"/>
      <c r="MYV2397" s="14"/>
      <c r="MYW2397" s="14"/>
      <c r="MYX2397" s="14"/>
      <c r="MYY2397" s="14"/>
      <c r="MYZ2397" s="14"/>
      <c r="MZA2397" s="14"/>
      <c r="MZB2397" s="14"/>
      <c r="MZC2397" s="14"/>
      <c r="MZD2397" s="14"/>
      <c r="MZE2397" s="14"/>
      <c r="MZF2397" s="14"/>
      <c r="MZG2397" s="14"/>
      <c r="MZH2397" s="14"/>
      <c r="MZI2397" s="14"/>
      <c r="MZJ2397" s="14"/>
      <c r="MZK2397" s="14"/>
      <c r="MZL2397" s="14"/>
      <c r="MZM2397" s="14"/>
      <c r="MZN2397" s="14"/>
      <c r="MZO2397" s="14"/>
      <c r="MZP2397" s="14"/>
      <c r="MZQ2397" s="14"/>
      <c r="MZR2397" s="14"/>
      <c r="MZS2397" s="14"/>
      <c r="MZT2397" s="14"/>
      <c r="MZU2397" s="14"/>
      <c r="MZV2397" s="14"/>
      <c r="MZW2397" s="14"/>
      <c r="MZX2397" s="14"/>
      <c r="MZY2397" s="14"/>
      <c r="MZZ2397" s="14"/>
      <c r="NAA2397" s="14"/>
      <c r="NAB2397" s="14"/>
      <c r="NAC2397" s="14"/>
      <c r="NAD2397" s="14"/>
      <c r="NAE2397" s="14"/>
      <c r="NAF2397" s="14"/>
      <c r="NAG2397" s="14"/>
      <c r="NAH2397" s="14"/>
      <c r="NAI2397" s="14"/>
      <c r="NAJ2397" s="14"/>
      <c r="NAK2397" s="14"/>
      <c r="NAL2397" s="14"/>
      <c r="NAM2397" s="14"/>
      <c r="NAN2397" s="14"/>
      <c r="NAO2397" s="14"/>
      <c r="NAP2397" s="14"/>
      <c r="NAQ2397" s="14"/>
      <c r="NAR2397" s="14"/>
      <c r="NAS2397" s="14"/>
      <c r="NAT2397" s="14"/>
      <c r="NAU2397" s="14"/>
      <c r="NAV2397" s="14"/>
      <c r="NAW2397" s="14"/>
      <c r="NAX2397" s="14"/>
      <c r="NAY2397" s="14"/>
      <c r="NAZ2397" s="14"/>
      <c r="NBA2397" s="14"/>
      <c r="NBB2397" s="14"/>
      <c r="NBC2397" s="14"/>
      <c r="NBD2397" s="14"/>
      <c r="NBE2397" s="14"/>
      <c r="NBF2397" s="14"/>
      <c r="NBG2397" s="14"/>
      <c r="NBH2397" s="14"/>
      <c r="NBI2397" s="14"/>
      <c r="NBJ2397" s="14"/>
      <c r="NBK2397" s="14"/>
      <c r="NBL2397" s="14"/>
      <c r="NBM2397" s="14"/>
      <c r="NBN2397" s="14"/>
      <c r="NBO2397" s="14"/>
      <c r="NBP2397" s="14"/>
      <c r="NBQ2397" s="14"/>
      <c r="NBR2397" s="14"/>
      <c r="NBS2397" s="14"/>
      <c r="NBT2397" s="14"/>
      <c r="NBU2397" s="14"/>
      <c r="NBV2397" s="14"/>
      <c r="NBW2397" s="14"/>
      <c r="NBX2397" s="14"/>
      <c r="NBY2397" s="14"/>
      <c r="NBZ2397" s="14"/>
      <c r="NCA2397" s="14"/>
      <c r="NCB2397" s="14"/>
      <c r="NCC2397" s="14"/>
      <c r="NCD2397" s="14"/>
      <c r="NCE2397" s="14"/>
      <c r="NCF2397" s="14"/>
      <c r="NCG2397" s="14"/>
      <c r="NCH2397" s="14"/>
      <c r="NCI2397" s="14"/>
      <c r="NCJ2397" s="14"/>
      <c r="NCK2397" s="14"/>
      <c r="NCL2397" s="14"/>
      <c r="NCM2397" s="14"/>
      <c r="NCN2397" s="14"/>
      <c r="NCO2397" s="14"/>
      <c r="NCP2397" s="14"/>
      <c r="NCQ2397" s="14"/>
      <c r="NCR2397" s="14"/>
      <c r="NCS2397" s="14"/>
      <c r="NCT2397" s="14"/>
      <c r="NCU2397" s="14"/>
      <c r="NCV2397" s="14"/>
      <c r="NCW2397" s="14"/>
      <c r="NCX2397" s="14"/>
      <c r="NCY2397" s="14"/>
      <c r="NCZ2397" s="14"/>
      <c r="NDA2397" s="14"/>
      <c r="NDB2397" s="14"/>
      <c r="NDC2397" s="14"/>
      <c r="NDD2397" s="14"/>
      <c r="NDE2397" s="14"/>
      <c r="NDF2397" s="14"/>
      <c r="NDG2397" s="14"/>
      <c r="NDH2397" s="14"/>
      <c r="NDI2397" s="14"/>
      <c r="NDJ2397" s="14"/>
      <c r="NDK2397" s="14"/>
      <c r="NDL2397" s="14"/>
      <c r="NDM2397" s="14"/>
      <c r="NDN2397" s="14"/>
      <c r="NDO2397" s="14"/>
      <c r="NDP2397" s="14"/>
      <c r="NDQ2397" s="14"/>
      <c r="NDR2397" s="14"/>
      <c r="NDS2397" s="14"/>
      <c r="NDT2397" s="14"/>
      <c r="NDU2397" s="14"/>
      <c r="NDV2397" s="14"/>
      <c r="NDW2397" s="14"/>
      <c r="NDX2397" s="14"/>
      <c r="NDY2397" s="14"/>
      <c r="NDZ2397" s="14"/>
      <c r="NEA2397" s="14"/>
      <c r="NEB2397" s="14"/>
      <c r="NEC2397" s="14"/>
      <c r="NED2397" s="14"/>
      <c r="NEE2397" s="14"/>
      <c r="NEF2397" s="14"/>
      <c r="NEG2397" s="14"/>
      <c r="NEH2397" s="14"/>
      <c r="NEI2397" s="14"/>
      <c r="NEJ2397" s="14"/>
      <c r="NEK2397" s="14"/>
      <c r="NEL2397" s="14"/>
      <c r="NEM2397" s="14"/>
      <c r="NEN2397" s="14"/>
      <c r="NEO2397" s="14"/>
      <c r="NEP2397" s="14"/>
      <c r="NEQ2397" s="14"/>
      <c r="NER2397" s="14"/>
      <c r="NES2397" s="14"/>
      <c r="NET2397" s="14"/>
      <c r="NEU2397" s="14"/>
      <c r="NEV2397" s="14"/>
      <c r="NEW2397" s="14"/>
      <c r="NEX2397" s="14"/>
      <c r="NEY2397" s="14"/>
      <c r="NEZ2397" s="14"/>
      <c r="NFA2397" s="14"/>
      <c r="NFB2397" s="14"/>
      <c r="NFC2397" s="14"/>
      <c r="NFD2397" s="14"/>
      <c r="NFE2397" s="14"/>
      <c r="NFF2397" s="14"/>
      <c r="NFG2397" s="14"/>
      <c r="NFH2397" s="14"/>
      <c r="NFI2397" s="14"/>
      <c r="NFJ2397" s="14"/>
      <c r="NFK2397" s="14"/>
      <c r="NFL2397" s="14"/>
      <c r="NFM2397" s="14"/>
      <c r="NFN2397" s="14"/>
      <c r="NFO2397" s="14"/>
      <c r="NFP2397" s="14"/>
      <c r="NFQ2397" s="14"/>
      <c r="NFR2397" s="14"/>
      <c r="NFS2397" s="14"/>
      <c r="NFT2397" s="14"/>
      <c r="NFU2397" s="14"/>
      <c r="NFV2397" s="14"/>
      <c r="NFW2397" s="14"/>
      <c r="NFX2397" s="14"/>
      <c r="NFY2397" s="14"/>
      <c r="NFZ2397" s="14"/>
      <c r="NGA2397" s="14"/>
      <c r="NGB2397" s="14"/>
      <c r="NGC2397" s="14"/>
      <c r="NGD2397" s="14"/>
      <c r="NGE2397" s="14"/>
      <c r="NGF2397" s="14"/>
      <c r="NGG2397" s="14"/>
      <c r="NGH2397" s="14"/>
      <c r="NGI2397" s="14"/>
      <c r="NGJ2397" s="14"/>
      <c r="NGK2397" s="14"/>
      <c r="NGL2397" s="14"/>
      <c r="NGM2397" s="14"/>
      <c r="NGN2397" s="14"/>
      <c r="NGO2397" s="14"/>
      <c r="NGP2397" s="14"/>
      <c r="NGQ2397" s="14"/>
      <c r="NGR2397" s="14"/>
      <c r="NGS2397" s="14"/>
      <c r="NGT2397" s="14"/>
      <c r="NGU2397" s="14"/>
      <c r="NGV2397" s="14"/>
      <c r="NGW2397" s="14"/>
      <c r="NGX2397" s="14"/>
      <c r="NGY2397" s="14"/>
      <c r="NGZ2397" s="14"/>
      <c r="NHA2397" s="14"/>
      <c r="NHB2397" s="14"/>
      <c r="NHC2397" s="14"/>
      <c r="NHD2397" s="14"/>
      <c r="NHE2397" s="14"/>
      <c r="NHF2397" s="14"/>
      <c r="NHG2397" s="14"/>
      <c r="NHH2397" s="14"/>
      <c r="NHI2397" s="14"/>
      <c r="NHJ2397" s="14"/>
      <c r="NHK2397" s="14"/>
      <c r="NHL2397" s="14"/>
      <c r="NHM2397" s="14"/>
      <c r="NHN2397" s="14"/>
      <c r="NHO2397" s="14"/>
      <c r="NHP2397" s="14"/>
      <c r="NHQ2397" s="14"/>
      <c r="NHR2397" s="14"/>
      <c r="NHS2397" s="14"/>
      <c r="NHT2397" s="14"/>
      <c r="NHU2397" s="14"/>
      <c r="NHV2397" s="14"/>
      <c r="NHW2397" s="14"/>
      <c r="NHX2397" s="14"/>
      <c r="NHY2397" s="14"/>
      <c r="NHZ2397" s="14"/>
      <c r="NIA2397" s="14"/>
      <c r="NIB2397" s="14"/>
      <c r="NIC2397" s="14"/>
      <c r="NID2397" s="14"/>
      <c r="NIE2397" s="14"/>
      <c r="NIF2397" s="14"/>
      <c r="NIG2397" s="14"/>
      <c r="NIH2397" s="14"/>
      <c r="NII2397" s="14"/>
      <c r="NIJ2397" s="14"/>
      <c r="NIK2397" s="14"/>
      <c r="NIL2397" s="14"/>
      <c r="NIM2397" s="14"/>
      <c r="NIN2397" s="14"/>
      <c r="NIO2397" s="14"/>
      <c r="NIP2397" s="14"/>
      <c r="NIQ2397" s="14"/>
      <c r="NIR2397" s="14"/>
      <c r="NIS2397" s="14"/>
      <c r="NIT2397" s="14"/>
      <c r="NIU2397" s="14"/>
      <c r="NIV2397" s="14"/>
      <c r="NIW2397" s="14"/>
      <c r="NIX2397" s="14"/>
      <c r="NIY2397" s="14"/>
      <c r="NIZ2397" s="14"/>
      <c r="NJA2397" s="14"/>
      <c r="NJB2397" s="14"/>
      <c r="NJC2397" s="14"/>
      <c r="NJD2397" s="14"/>
      <c r="NJE2397" s="14"/>
      <c r="NJF2397" s="14"/>
      <c r="NJG2397" s="14"/>
      <c r="NJH2397" s="14"/>
      <c r="NJI2397" s="14"/>
      <c r="NJJ2397" s="14"/>
      <c r="NJK2397" s="14"/>
      <c r="NJL2397" s="14"/>
      <c r="NJM2397" s="14"/>
      <c r="NJN2397" s="14"/>
      <c r="NJO2397" s="14"/>
      <c r="NJP2397" s="14"/>
      <c r="NJQ2397" s="14"/>
      <c r="NJR2397" s="14"/>
      <c r="NJS2397" s="14"/>
      <c r="NJT2397" s="14"/>
      <c r="NJU2397" s="14"/>
      <c r="NJV2397" s="14"/>
      <c r="NJW2397" s="14"/>
      <c r="NJX2397" s="14"/>
      <c r="NJY2397" s="14"/>
      <c r="NJZ2397" s="14"/>
      <c r="NKA2397" s="14"/>
      <c r="NKB2397" s="14"/>
      <c r="NKC2397" s="14"/>
      <c r="NKD2397" s="14"/>
      <c r="NKE2397" s="14"/>
      <c r="NKF2397" s="14"/>
      <c r="NKG2397" s="14"/>
      <c r="NKH2397" s="14"/>
      <c r="NKI2397" s="14"/>
      <c r="NKJ2397" s="14"/>
      <c r="NKK2397" s="14"/>
      <c r="NKL2397" s="14"/>
      <c r="NKM2397" s="14"/>
      <c r="NKN2397" s="14"/>
      <c r="NKO2397" s="14"/>
      <c r="NKP2397" s="14"/>
      <c r="NKQ2397" s="14"/>
      <c r="NKR2397" s="14"/>
      <c r="NKS2397" s="14"/>
      <c r="NKT2397" s="14"/>
      <c r="NKU2397" s="14"/>
      <c r="NKV2397" s="14"/>
      <c r="NKW2397" s="14"/>
      <c r="NKX2397" s="14"/>
      <c r="NKY2397" s="14"/>
      <c r="NKZ2397" s="14"/>
      <c r="NLA2397" s="14"/>
      <c r="NLB2397" s="14"/>
      <c r="NLC2397" s="14"/>
      <c r="NLD2397" s="14"/>
      <c r="NLE2397" s="14"/>
      <c r="NLF2397" s="14"/>
      <c r="NLG2397" s="14"/>
      <c r="NLH2397" s="14"/>
      <c r="NLI2397" s="14"/>
      <c r="NLJ2397" s="14"/>
      <c r="NLK2397" s="14"/>
      <c r="NLL2397" s="14"/>
      <c r="NLM2397" s="14"/>
      <c r="NLN2397" s="14"/>
      <c r="NLO2397" s="14"/>
      <c r="NLP2397" s="14"/>
      <c r="NLQ2397" s="14"/>
      <c r="NLR2397" s="14"/>
      <c r="NLS2397" s="14"/>
      <c r="NLT2397" s="14"/>
      <c r="NLU2397" s="14"/>
      <c r="NLV2397" s="14"/>
      <c r="NLW2397" s="14"/>
      <c r="NLX2397" s="14"/>
      <c r="NLY2397" s="14"/>
      <c r="NLZ2397" s="14"/>
      <c r="NMA2397" s="14"/>
      <c r="NMB2397" s="14"/>
      <c r="NMC2397" s="14"/>
      <c r="NMD2397" s="14"/>
      <c r="NME2397" s="14"/>
      <c r="NMF2397" s="14"/>
      <c r="NMG2397" s="14"/>
      <c r="NMH2397" s="14"/>
      <c r="NMI2397" s="14"/>
      <c r="NMJ2397" s="14"/>
      <c r="NMK2397" s="14"/>
      <c r="NML2397" s="14"/>
      <c r="NMM2397" s="14"/>
      <c r="NMN2397" s="14"/>
      <c r="NMO2397" s="14"/>
      <c r="NMP2397" s="14"/>
      <c r="NMQ2397" s="14"/>
      <c r="NMR2397" s="14"/>
      <c r="NMS2397" s="14"/>
      <c r="NMT2397" s="14"/>
      <c r="NMU2397" s="14"/>
      <c r="NMV2397" s="14"/>
      <c r="NMW2397" s="14"/>
      <c r="NMX2397" s="14"/>
      <c r="NMY2397" s="14"/>
      <c r="NMZ2397" s="14"/>
      <c r="NNA2397" s="14"/>
      <c r="NNB2397" s="14"/>
      <c r="NNC2397" s="14"/>
      <c r="NND2397" s="14"/>
      <c r="NNE2397" s="14"/>
      <c r="NNF2397" s="14"/>
      <c r="NNG2397" s="14"/>
      <c r="NNH2397" s="14"/>
      <c r="NNI2397" s="14"/>
      <c r="NNJ2397" s="14"/>
      <c r="NNK2397" s="14"/>
      <c r="NNL2397" s="14"/>
      <c r="NNM2397" s="14"/>
      <c r="NNN2397" s="14"/>
      <c r="NNO2397" s="14"/>
      <c r="NNP2397" s="14"/>
      <c r="NNQ2397" s="14"/>
      <c r="NNR2397" s="14"/>
      <c r="NNS2397" s="14"/>
      <c r="NNT2397" s="14"/>
      <c r="NNU2397" s="14"/>
      <c r="NNV2397" s="14"/>
      <c r="NNW2397" s="14"/>
      <c r="NNX2397" s="14"/>
      <c r="NNY2397" s="14"/>
      <c r="NNZ2397" s="14"/>
      <c r="NOA2397" s="14"/>
      <c r="NOB2397" s="14"/>
      <c r="NOC2397" s="14"/>
      <c r="NOD2397" s="14"/>
      <c r="NOE2397" s="14"/>
      <c r="NOF2397" s="14"/>
      <c r="NOG2397" s="14"/>
      <c r="NOH2397" s="14"/>
      <c r="NOI2397" s="14"/>
      <c r="NOJ2397" s="14"/>
      <c r="NOK2397" s="14"/>
      <c r="NOL2397" s="14"/>
      <c r="NOM2397" s="14"/>
      <c r="NON2397" s="14"/>
      <c r="NOO2397" s="14"/>
      <c r="NOP2397" s="14"/>
      <c r="NOQ2397" s="14"/>
      <c r="NOR2397" s="14"/>
      <c r="NOS2397" s="14"/>
      <c r="NOT2397" s="14"/>
      <c r="NOU2397" s="14"/>
      <c r="NOV2397" s="14"/>
      <c r="NOW2397" s="14"/>
      <c r="NOX2397" s="14"/>
      <c r="NOY2397" s="14"/>
      <c r="NOZ2397" s="14"/>
      <c r="NPA2397" s="14"/>
      <c r="NPB2397" s="14"/>
      <c r="NPC2397" s="14"/>
      <c r="NPD2397" s="14"/>
      <c r="NPE2397" s="14"/>
      <c r="NPF2397" s="14"/>
      <c r="NPG2397" s="14"/>
      <c r="NPH2397" s="14"/>
      <c r="NPI2397" s="14"/>
      <c r="NPJ2397" s="14"/>
      <c r="NPK2397" s="14"/>
      <c r="NPL2397" s="14"/>
      <c r="NPM2397" s="14"/>
      <c r="NPN2397" s="14"/>
      <c r="NPO2397" s="14"/>
      <c r="NPP2397" s="14"/>
      <c r="NPQ2397" s="14"/>
      <c r="NPR2397" s="14"/>
      <c r="NPS2397" s="14"/>
      <c r="NPT2397" s="14"/>
      <c r="NPU2397" s="14"/>
      <c r="NPV2397" s="14"/>
      <c r="NPW2397" s="14"/>
      <c r="NPX2397" s="14"/>
      <c r="NPY2397" s="14"/>
      <c r="NPZ2397" s="14"/>
      <c r="NQA2397" s="14"/>
      <c r="NQB2397" s="14"/>
      <c r="NQC2397" s="14"/>
      <c r="NQD2397" s="14"/>
      <c r="NQE2397" s="14"/>
      <c r="NQF2397" s="14"/>
      <c r="NQG2397" s="14"/>
      <c r="NQH2397" s="14"/>
      <c r="NQI2397" s="14"/>
      <c r="NQJ2397" s="14"/>
      <c r="NQK2397" s="14"/>
      <c r="NQL2397" s="14"/>
      <c r="NQM2397" s="14"/>
      <c r="NQN2397" s="14"/>
      <c r="NQO2397" s="14"/>
      <c r="NQP2397" s="14"/>
      <c r="NQQ2397" s="14"/>
      <c r="NQR2397" s="14"/>
      <c r="NQS2397" s="14"/>
      <c r="NQT2397" s="14"/>
      <c r="NQU2397" s="14"/>
      <c r="NQV2397" s="14"/>
      <c r="NQW2397" s="14"/>
      <c r="NQX2397" s="14"/>
      <c r="NQY2397" s="14"/>
      <c r="NQZ2397" s="14"/>
      <c r="NRA2397" s="14"/>
      <c r="NRB2397" s="14"/>
      <c r="NRC2397" s="14"/>
      <c r="NRD2397" s="14"/>
      <c r="NRE2397" s="14"/>
      <c r="NRF2397" s="14"/>
      <c r="NRG2397" s="14"/>
      <c r="NRH2397" s="14"/>
      <c r="NRI2397" s="14"/>
      <c r="NRJ2397" s="14"/>
      <c r="NRK2397" s="14"/>
      <c r="NRL2397" s="14"/>
      <c r="NRM2397" s="14"/>
      <c r="NRN2397" s="14"/>
      <c r="NRO2397" s="14"/>
      <c r="NRP2397" s="14"/>
      <c r="NRQ2397" s="14"/>
      <c r="NRR2397" s="14"/>
      <c r="NRS2397" s="14"/>
      <c r="NRT2397" s="14"/>
      <c r="NRU2397" s="14"/>
      <c r="NRV2397" s="14"/>
      <c r="NRW2397" s="14"/>
      <c r="NRX2397" s="14"/>
      <c r="NRY2397" s="14"/>
      <c r="NRZ2397" s="14"/>
      <c r="NSA2397" s="14"/>
      <c r="NSB2397" s="14"/>
      <c r="NSC2397" s="14"/>
      <c r="NSD2397" s="14"/>
      <c r="NSE2397" s="14"/>
      <c r="NSF2397" s="14"/>
      <c r="NSG2397" s="14"/>
      <c r="NSH2397" s="14"/>
      <c r="NSI2397" s="14"/>
      <c r="NSJ2397" s="14"/>
      <c r="NSK2397" s="14"/>
      <c r="NSL2397" s="14"/>
      <c r="NSM2397" s="14"/>
      <c r="NSN2397" s="14"/>
      <c r="NSO2397" s="14"/>
      <c r="NSP2397" s="14"/>
      <c r="NSQ2397" s="14"/>
      <c r="NSR2397" s="14"/>
      <c r="NSS2397" s="14"/>
      <c r="NST2397" s="14"/>
      <c r="NSU2397" s="14"/>
      <c r="NSV2397" s="14"/>
      <c r="NSW2397" s="14"/>
      <c r="NSX2397" s="14"/>
      <c r="NSY2397" s="14"/>
      <c r="NSZ2397" s="14"/>
      <c r="NTA2397" s="14"/>
      <c r="NTB2397" s="14"/>
      <c r="NTC2397" s="14"/>
      <c r="NTD2397" s="14"/>
      <c r="NTE2397" s="14"/>
      <c r="NTF2397" s="14"/>
      <c r="NTG2397" s="14"/>
      <c r="NTH2397" s="14"/>
      <c r="NTI2397" s="14"/>
      <c r="NTJ2397" s="14"/>
      <c r="NTK2397" s="14"/>
      <c r="NTL2397" s="14"/>
      <c r="NTM2397" s="14"/>
      <c r="NTN2397" s="14"/>
      <c r="NTO2397" s="14"/>
      <c r="NTP2397" s="14"/>
      <c r="NTQ2397" s="14"/>
      <c r="NTR2397" s="14"/>
      <c r="NTS2397" s="14"/>
      <c r="NTT2397" s="14"/>
      <c r="NTU2397" s="14"/>
      <c r="NTV2397" s="14"/>
      <c r="NTW2397" s="14"/>
      <c r="NTX2397" s="14"/>
      <c r="NTY2397" s="14"/>
      <c r="NTZ2397" s="14"/>
      <c r="NUA2397" s="14"/>
      <c r="NUB2397" s="14"/>
      <c r="NUC2397" s="14"/>
      <c r="NUD2397" s="14"/>
      <c r="NUE2397" s="14"/>
      <c r="NUF2397" s="14"/>
      <c r="NUG2397" s="14"/>
      <c r="NUH2397" s="14"/>
      <c r="NUI2397" s="14"/>
      <c r="NUJ2397" s="14"/>
      <c r="NUK2397" s="14"/>
      <c r="NUL2397" s="14"/>
      <c r="NUM2397" s="14"/>
      <c r="NUN2397" s="14"/>
      <c r="NUO2397" s="14"/>
      <c r="NUP2397" s="14"/>
      <c r="NUQ2397" s="14"/>
      <c r="NUR2397" s="14"/>
      <c r="NUS2397" s="14"/>
      <c r="NUT2397" s="14"/>
      <c r="NUU2397" s="14"/>
      <c r="NUV2397" s="14"/>
      <c r="NUW2397" s="14"/>
      <c r="NUX2397" s="14"/>
      <c r="NUY2397" s="14"/>
      <c r="NUZ2397" s="14"/>
      <c r="NVA2397" s="14"/>
      <c r="NVB2397" s="14"/>
      <c r="NVC2397" s="14"/>
      <c r="NVD2397" s="14"/>
      <c r="NVE2397" s="14"/>
      <c r="NVF2397" s="14"/>
      <c r="NVG2397" s="14"/>
      <c r="NVH2397" s="14"/>
      <c r="NVI2397" s="14"/>
      <c r="NVJ2397" s="14"/>
      <c r="NVK2397" s="14"/>
      <c r="NVL2397" s="14"/>
      <c r="NVM2397" s="14"/>
      <c r="NVN2397" s="14"/>
      <c r="NVO2397" s="14"/>
      <c r="NVP2397" s="14"/>
      <c r="NVQ2397" s="14"/>
      <c r="NVR2397" s="14"/>
      <c r="NVS2397" s="14"/>
      <c r="NVT2397" s="14"/>
      <c r="NVU2397" s="14"/>
      <c r="NVV2397" s="14"/>
      <c r="NVW2397" s="14"/>
      <c r="NVX2397" s="14"/>
      <c r="NVY2397" s="14"/>
      <c r="NVZ2397" s="14"/>
      <c r="NWA2397" s="14"/>
      <c r="NWB2397" s="14"/>
      <c r="NWC2397" s="14"/>
      <c r="NWD2397" s="14"/>
      <c r="NWE2397" s="14"/>
      <c r="NWF2397" s="14"/>
      <c r="NWG2397" s="14"/>
      <c r="NWH2397" s="14"/>
      <c r="NWI2397" s="14"/>
      <c r="NWJ2397" s="14"/>
      <c r="NWK2397" s="14"/>
      <c r="NWL2397" s="14"/>
      <c r="NWM2397" s="14"/>
      <c r="NWN2397" s="14"/>
      <c r="NWO2397" s="14"/>
      <c r="NWP2397" s="14"/>
      <c r="NWQ2397" s="14"/>
      <c r="NWR2397" s="14"/>
      <c r="NWS2397" s="14"/>
      <c r="NWT2397" s="14"/>
      <c r="NWU2397" s="14"/>
      <c r="NWV2397" s="14"/>
      <c r="NWW2397" s="14"/>
      <c r="NWX2397" s="14"/>
      <c r="NWY2397" s="14"/>
      <c r="NWZ2397" s="14"/>
      <c r="NXA2397" s="14"/>
      <c r="NXB2397" s="14"/>
      <c r="NXC2397" s="14"/>
      <c r="NXD2397" s="14"/>
      <c r="NXE2397" s="14"/>
      <c r="NXF2397" s="14"/>
      <c r="NXG2397" s="14"/>
      <c r="NXH2397" s="14"/>
      <c r="NXI2397" s="14"/>
      <c r="NXJ2397" s="14"/>
      <c r="NXK2397" s="14"/>
      <c r="NXL2397" s="14"/>
      <c r="NXM2397" s="14"/>
      <c r="NXN2397" s="14"/>
      <c r="NXO2397" s="14"/>
      <c r="NXP2397" s="14"/>
      <c r="NXQ2397" s="14"/>
      <c r="NXR2397" s="14"/>
      <c r="NXS2397" s="14"/>
      <c r="NXT2397" s="14"/>
      <c r="NXU2397" s="14"/>
      <c r="NXV2397" s="14"/>
      <c r="NXW2397" s="14"/>
      <c r="NXX2397" s="14"/>
      <c r="NXY2397" s="14"/>
      <c r="NXZ2397" s="14"/>
      <c r="NYA2397" s="14"/>
      <c r="NYB2397" s="14"/>
      <c r="NYC2397" s="14"/>
      <c r="NYD2397" s="14"/>
      <c r="NYE2397" s="14"/>
      <c r="NYF2397" s="14"/>
      <c r="NYG2397" s="14"/>
      <c r="NYH2397" s="14"/>
      <c r="NYI2397" s="14"/>
      <c r="NYJ2397" s="14"/>
      <c r="NYK2397" s="14"/>
      <c r="NYL2397" s="14"/>
      <c r="NYM2397" s="14"/>
      <c r="NYN2397" s="14"/>
      <c r="NYO2397" s="14"/>
      <c r="NYP2397" s="14"/>
      <c r="NYQ2397" s="14"/>
      <c r="NYR2397" s="14"/>
      <c r="NYS2397" s="14"/>
      <c r="NYT2397" s="14"/>
      <c r="NYU2397" s="14"/>
      <c r="NYV2397" s="14"/>
      <c r="NYW2397" s="14"/>
      <c r="NYX2397" s="14"/>
      <c r="NYY2397" s="14"/>
      <c r="NYZ2397" s="14"/>
      <c r="NZA2397" s="14"/>
      <c r="NZB2397" s="14"/>
      <c r="NZC2397" s="14"/>
      <c r="NZD2397" s="14"/>
      <c r="NZE2397" s="14"/>
      <c r="NZF2397" s="14"/>
      <c r="NZG2397" s="14"/>
      <c r="NZH2397" s="14"/>
      <c r="NZI2397" s="14"/>
      <c r="NZJ2397" s="14"/>
      <c r="NZK2397" s="14"/>
      <c r="NZL2397" s="14"/>
      <c r="NZM2397" s="14"/>
      <c r="NZN2397" s="14"/>
      <c r="NZO2397" s="14"/>
      <c r="NZP2397" s="14"/>
      <c r="NZQ2397" s="14"/>
      <c r="NZR2397" s="14"/>
      <c r="NZS2397" s="14"/>
      <c r="NZT2397" s="14"/>
      <c r="NZU2397" s="14"/>
      <c r="NZV2397" s="14"/>
      <c r="NZW2397" s="14"/>
      <c r="NZX2397" s="14"/>
      <c r="NZY2397" s="14"/>
      <c r="NZZ2397" s="14"/>
      <c r="OAA2397" s="14"/>
      <c r="OAB2397" s="14"/>
      <c r="OAC2397" s="14"/>
      <c r="OAD2397" s="14"/>
      <c r="OAE2397" s="14"/>
      <c r="OAF2397" s="14"/>
      <c r="OAG2397" s="14"/>
      <c r="OAH2397" s="14"/>
      <c r="OAI2397" s="14"/>
      <c r="OAJ2397" s="14"/>
      <c r="OAK2397" s="14"/>
      <c r="OAL2397" s="14"/>
      <c r="OAM2397" s="14"/>
      <c r="OAN2397" s="14"/>
      <c r="OAO2397" s="14"/>
      <c r="OAP2397" s="14"/>
      <c r="OAQ2397" s="14"/>
      <c r="OAR2397" s="14"/>
      <c r="OAS2397" s="14"/>
      <c r="OAT2397" s="14"/>
      <c r="OAU2397" s="14"/>
      <c r="OAV2397" s="14"/>
      <c r="OAW2397" s="14"/>
      <c r="OAX2397" s="14"/>
      <c r="OAY2397" s="14"/>
      <c r="OAZ2397" s="14"/>
      <c r="OBA2397" s="14"/>
      <c r="OBB2397" s="14"/>
      <c r="OBC2397" s="14"/>
      <c r="OBD2397" s="14"/>
      <c r="OBE2397" s="14"/>
      <c r="OBF2397" s="14"/>
      <c r="OBG2397" s="14"/>
      <c r="OBH2397" s="14"/>
      <c r="OBI2397" s="14"/>
      <c r="OBJ2397" s="14"/>
      <c r="OBK2397" s="14"/>
      <c r="OBL2397" s="14"/>
      <c r="OBM2397" s="14"/>
      <c r="OBN2397" s="14"/>
      <c r="OBO2397" s="14"/>
      <c r="OBP2397" s="14"/>
      <c r="OBQ2397" s="14"/>
      <c r="OBR2397" s="14"/>
      <c r="OBS2397" s="14"/>
      <c r="OBT2397" s="14"/>
      <c r="OBU2397" s="14"/>
      <c r="OBV2397" s="14"/>
      <c r="OBW2397" s="14"/>
      <c r="OBX2397" s="14"/>
      <c r="OBY2397" s="14"/>
      <c r="OBZ2397" s="14"/>
      <c r="OCA2397" s="14"/>
      <c r="OCB2397" s="14"/>
      <c r="OCC2397" s="14"/>
      <c r="OCD2397" s="14"/>
      <c r="OCE2397" s="14"/>
      <c r="OCF2397" s="14"/>
      <c r="OCG2397" s="14"/>
      <c r="OCH2397" s="14"/>
      <c r="OCI2397" s="14"/>
      <c r="OCJ2397" s="14"/>
      <c r="OCK2397" s="14"/>
      <c r="OCL2397" s="14"/>
      <c r="OCM2397" s="14"/>
      <c r="OCN2397" s="14"/>
      <c r="OCO2397" s="14"/>
      <c r="OCP2397" s="14"/>
      <c r="OCQ2397" s="14"/>
      <c r="OCR2397" s="14"/>
      <c r="OCS2397" s="14"/>
      <c r="OCT2397" s="14"/>
      <c r="OCU2397" s="14"/>
      <c r="OCV2397" s="14"/>
      <c r="OCW2397" s="14"/>
      <c r="OCX2397" s="14"/>
      <c r="OCY2397" s="14"/>
      <c r="OCZ2397" s="14"/>
      <c r="ODA2397" s="14"/>
      <c r="ODB2397" s="14"/>
      <c r="ODC2397" s="14"/>
      <c r="ODD2397" s="14"/>
      <c r="ODE2397" s="14"/>
      <c r="ODF2397" s="14"/>
      <c r="ODG2397" s="14"/>
      <c r="ODH2397" s="14"/>
      <c r="ODI2397" s="14"/>
      <c r="ODJ2397" s="14"/>
      <c r="ODK2397" s="14"/>
      <c r="ODL2397" s="14"/>
      <c r="ODM2397" s="14"/>
      <c r="ODN2397" s="14"/>
      <c r="ODO2397" s="14"/>
      <c r="ODP2397" s="14"/>
      <c r="ODQ2397" s="14"/>
      <c r="ODR2397" s="14"/>
      <c r="ODS2397" s="14"/>
      <c r="ODT2397" s="14"/>
      <c r="ODU2397" s="14"/>
      <c r="ODV2397" s="14"/>
      <c r="ODW2397" s="14"/>
      <c r="ODX2397" s="14"/>
      <c r="ODY2397" s="14"/>
      <c r="ODZ2397" s="14"/>
      <c r="OEA2397" s="14"/>
      <c r="OEB2397" s="14"/>
      <c r="OEC2397" s="14"/>
      <c r="OED2397" s="14"/>
      <c r="OEE2397" s="14"/>
      <c r="OEF2397" s="14"/>
      <c r="OEG2397" s="14"/>
      <c r="OEH2397" s="14"/>
      <c r="OEI2397" s="14"/>
      <c r="OEJ2397" s="14"/>
      <c r="OEK2397" s="14"/>
      <c r="OEL2397" s="14"/>
      <c r="OEM2397" s="14"/>
      <c r="OEN2397" s="14"/>
      <c r="OEO2397" s="14"/>
      <c r="OEP2397" s="14"/>
      <c r="OEQ2397" s="14"/>
      <c r="OER2397" s="14"/>
      <c r="OES2397" s="14"/>
      <c r="OET2397" s="14"/>
      <c r="OEU2397" s="14"/>
      <c r="OEV2397" s="14"/>
      <c r="OEW2397" s="14"/>
      <c r="OEX2397" s="14"/>
      <c r="OEY2397" s="14"/>
      <c r="OEZ2397" s="14"/>
      <c r="OFA2397" s="14"/>
      <c r="OFB2397" s="14"/>
      <c r="OFC2397" s="14"/>
      <c r="OFD2397" s="14"/>
      <c r="OFE2397" s="14"/>
      <c r="OFF2397" s="14"/>
      <c r="OFG2397" s="14"/>
      <c r="OFH2397" s="14"/>
      <c r="OFI2397" s="14"/>
      <c r="OFJ2397" s="14"/>
      <c r="OFK2397" s="14"/>
      <c r="OFL2397" s="14"/>
      <c r="OFM2397" s="14"/>
      <c r="OFN2397" s="14"/>
      <c r="OFO2397" s="14"/>
      <c r="OFP2397" s="14"/>
      <c r="OFQ2397" s="14"/>
      <c r="OFR2397" s="14"/>
      <c r="OFS2397" s="14"/>
      <c r="OFT2397" s="14"/>
      <c r="OFU2397" s="14"/>
      <c r="OFV2397" s="14"/>
      <c r="OFW2397" s="14"/>
      <c r="OFX2397" s="14"/>
      <c r="OFY2397" s="14"/>
      <c r="OFZ2397" s="14"/>
      <c r="OGA2397" s="14"/>
      <c r="OGB2397" s="14"/>
      <c r="OGC2397" s="14"/>
      <c r="OGD2397" s="14"/>
      <c r="OGE2397" s="14"/>
      <c r="OGF2397" s="14"/>
      <c r="OGG2397" s="14"/>
      <c r="OGH2397" s="14"/>
      <c r="OGI2397" s="14"/>
      <c r="OGJ2397" s="14"/>
      <c r="OGK2397" s="14"/>
      <c r="OGL2397" s="14"/>
      <c r="OGM2397" s="14"/>
      <c r="OGN2397" s="14"/>
      <c r="OGO2397" s="14"/>
      <c r="OGP2397" s="14"/>
      <c r="OGQ2397" s="14"/>
      <c r="OGR2397" s="14"/>
      <c r="OGS2397" s="14"/>
      <c r="OGT2397" s="14"/>
      <c r="OGU2397" s="14"/>
      <c r="OGV2397" s="14"/>
      <c r="OGW2397" s="14"/>
      <c r="OGX2397" s="14"/>
      <c r="OGY2397" s="14"/>
      <c r="OGZ2397" s="14"/>
      <c r="OHA2397" s="14"/>
      <c r="OHB2397" s="14"/>
      <c r="OHC2397" s="14"/>
      <c r="OHD2397" s="14"/>
      <c r="OHE2397" s="14"/>
      <c r="OHF2397" s="14"/>
      <c r="OHG2397" s="14"/>
      <c r="OHH2397" s="14"/>
      <c r="OHI2397" s="14"/>
      <c r="OHJ2397" s="14"/>
      <c r="OHK2397" s="14"/>
      <c r="OHL2397" s="14"/>
      <c r="OHM2397" s="14"/>
      <c r="OHN2397" s="14"/>
      <c r="OHO2397" s="14"/>
      <c r="OHP2397" s="14"/>
      <c r="OHQ2397" s="14"/>
      <c r="OHR2397" s="14"/>
      <c r="OHS2397" s="14"/>
      <c r="OHT2397" s="14"/>
      <c r="OHU2397" s="14"/>
      <c r="OHV2397" s="14"/>
      <c r="OHW2397" s="14"/>
      <c r="OHX2397" s="14"/>
      <c r="OHY2397" s="14"/>
      <c r="OHZ2397" s="14"/>
      <c r="OIA2397" s="14"/>
      <c r="OIB2397" s="14"/>
      <c r="OIC2397" s="14"/>
      <c r="OID2397" s="14"/>
      <c r="OIE2397" s="14"/>
      <c r="OIF2397" s="14"/>
      <c r="OIG2397" s="14"/>
      <c r="OIH2397" s="14"/>
      <c r="OII2397" s="14"/>
      <c r="OIJ2397" s="14"/>
      <c r="OIK2397" s="14"/>
      <c r="OIL2397" s="14"/>
      <c r="OIM2397" s="14"/>
      <c r="OIN2397" s="14"/>
      <c r="OIO2397" s="14"/>
      <c r="OIP2397" s="14"/>
      <c r="OIQ2397" s="14"/>
      <c r="OIR2397" s="14"/>
      <c r="OIS2397" s="14"/>
      <c r="OIT2397" s="14"/>
      <c r="OIU2397" s="14"/>
      <c r="OIV2397" s="14"/>
      <c r="OIW2397" s="14"/>
      <c r="OIX2397" s="14"/>
      <c r="OIY2397" s="14"/>
      <c r="OIZ2397" s="14"/>
      <c r="OJA2397" s="14"/>
      <c r="OJB2397" s="14"/>
      <c r="OJC2397" s="14"/>
      <c r="OJD2397" s="14"/>
      <c r="OJE2397" s="14"/>
      <c r="OJF2397" s="14"/>
      <c r="OJG2397" s="14"/>
      <c r="OJH2397" s="14"/>
      <c r="OJI2397" s="14"/>
      <c r="OJJ2397" s="14"/>
      <c r="OJK2397" s="14"/>
      <c r="OJL2397" s="14"/>
      <c r="OJM2397" s="14"/>
      <c r="OJN2397" s="14"/>
      <c r="OJO2397" s="14"/>
      <c r="OJP2397" s="14"/>
      <c r="OJQ2397" s="14"/>
      <c r="OJR2397" s="14"/>
      <c r="OJS2397" s="14"/>
      <c r="OJT2397" s="14"/>
      <c r="OJU2397" s="14"/>
      <c r="OJV2397" s="14"/>
      <c r="OJW2397" s="14"/>
      <c r="OJX2397" s="14"/>
      <c r="OJY2397" s="14"/>
      <c r="OJZ2397" s="14"/>
      <c r="OKA2397" s="14"/>
      <c r="OKB2397" s="14"/>
      <c r="OKC2397" s="14"/>
      <c r="OKD2397" s="14"/>
      <c r="OKE2397" s="14"/>
      <c r="OKF2397" s="14"/>
      <c r="OKG2397" s="14"/>
      <c r="OKH2397" s="14"/>
      <c r="OKI2397" s="14"/>
      <c r="OKJ2397" s="14"/>
      <c r="OKK2397" s="14"/>
      <c r="OKL2397" s="14"/>
      <c r="OKM2397" s="14"/>
      <c r="OKN2397" s="14"/>
      <c r="OKO2397" s="14"/>
      <c r="OKP2397" s="14"/>
      <c r="OKQ2397" s="14"/>
      <c r="OKR2397" s="14"/>
      <c r="OKS2397" s="14"/>
      <c r="OKT2397" s="14"/>
      <c r="OKU2397" s="14"/>
      <c r="OKV2397" s="14"/>
      <c r="OKW2397" s="14"/>
      <c r="OKX2397" s="14"/>
      <c r="OKY2397" s="14"/>
      <c r="OKZ2397" s="14"/>
      <c r="OLA2397" s="14"/>
      <c r="OLB2397" s="14"/>
      <c r="OLC2397" s="14"/>
      <c r="OLD2397" s="14"/>
      <c r="OLE2397" s="14"/>
      <c r="OLF2397" s="14"/>
      <c r="OLG2397" s="14"/>
      <c r="OLH2397" s="14"/>
      <c r="OLI2397" s="14"/>
      <c r="OLJ2397" s="14"/>
      <c r="OLK2397" s="14"/>
      <c r="OLL2397" s="14"/>
      <c r="OLM2397" s="14"/>
      <c r="OLN2397" s="14"/>
      <c r="OLO2397" s="14"/>
      <c r="OLP2397" s="14"/>
      <c r="OLQ2397" s="14"/>
      <c r="OLR2397" s="14"/>
      <c r="OLS2397" s="14"/>
      <c r="OLT2397" s="14"/>
      <c r="OLU2397" s="14"/>
      <c r="OLV2397" s="14"/>
      <c r="OLW2397" s="14"/>
      <c r="OLX2397" s="14"/>
      <c r="OLY2397" s="14"/>
      <c r="OLZ2397" s="14"/>
      <c r="OMA2397" s="14"/>
      <c r="OMB2397" s="14"/>
      <c r="OMC2397" s="14"/>
      <c r="OMD2397" s="14"/>
      <c r="OME2397" s="14"/>
      <c r="OMF2397" s="14"/>
      <c r="OMG2397" s="14"/>
      <c r="OMH2397" s="14"/>
      <c r="OMI2397" s="14"/>
      <c r="OMJ2397" s="14"/>
      <c r="OMK2397" s="14"/>
      <c r="OML2397" s="14"/>
      <c r="OMM2397" s="14"/>
      <c r="OMN2397" s="14"/>
      <c r="OMO2397" s="14"/>
      <c r="OMP2397" s="14"/>
      <c r="OMQ2397" s="14"/>
      <c r="OMR2397" s="14"/>
      <c r="OMS2397" s="14"/>
      <c r="OMT2397" s="14"/>
      <c r="OMU2397" s="14"/>
      <c r="OMV2397" s="14"/>
      <c r="OMW2397" s="14"/>
      <c r="OMX2397" s="14"/>
      <c r="OMY2397" s="14"/>
      <c r="OMZ2397" s="14"/>
      <c r="ONA2397" s="14"/>
      <c r="ONB2397" s="14"/>
      <c r="ONC2397" s="14"/>
      <c r="OND2397" s="14"/>
      <c r="ONE2397" s="14"/>
      <c r="ONF2397" s="14"/>
      <c r="ONG2397" s="14"/>
      <c r="ONH2397" s="14"/>
      <c r="ONI2397" s="14"/>
      <c r="ONJ2397" s="14"/>
      <c r="ONK2397" s="14"/>
      <c r="ONL2397" s="14"/>
      <c r="ONM2397" s="14"/>
      <c r="ONN2397" s="14"/>
      <c r="ONO2397" s="14"/>
      <c r="ONP2397" s="14"/>
      <c r="ONQ2397" s="14"/>
      <c r="ONR2397" s="14"/>
      <c r="ONS2397" s="14"/>
      <c r="ONT2397" s="14"/>
      <c r="ONU2397" s="14"/>
      <c r="ONV2397" s="14"/>
      <c r="ONW2397" s="14"/>
      <c r="ONX2397" s="14"/>
      <c r="ONY2397" s="14"/>
      <c r="ONZ2397" s="14"/>
      <c r="OOA2397" s="14"/>
      <c r="OOB2397" s="14"/>
      <c r="OOC2397" s="14"/>
      <c r="OOD2397" s="14"/>
      <c r="OOE2397" s="14"/>
      <c r="OOF2397" s="14"/>
      <c r="OOG2397" s="14"/>
      <c r="OOH2397" s="14"/>
      <c r="OOI2397" s="14"/>
      <c r="OOJ2397" s="14"/>
      <c r="OOK2397" s="14"/>
      <c r="OOL2397" s="14"/>
      <c r="OOM2397" s="14"/>
      <c r="OON2397" s="14"/>
      <c r="OOO2397" s="14"/>
      <c r="OOP2397" s="14"/>
      <c r="OOQ2397" s="14"/>
      <c r="OOR2397" s="14"/>
      <c r="OOS2397" s="14"/>
      <c r="OOT2397" s="14"/>
      <c r="OOU2397" s="14"/>
      <c r="OOV2397" s="14"/>
      <c r="OOW2397" s="14"/>
      <c r="OOX2397" s="14"/>
      <c r="OOY2397" s="14"/>
      <c r="OOZ2397" s="14"/>
      <c r="OPA2397" s="14"/>
      <c r="OPB2397" s="14"/>
      <c r="OPC2397" s="14"/>
      <c r="OPD2397" s="14"/>
      <c r="OPE2397" s="14"/>
      <c r="OPF2397" s="14"/>
      <c r="OPG2397" s="14"/>
      <c r="OPH2397" s="14"/>
      <c r="OPI2397" s="14"/>
      <c r="OPJ2397" s="14"/>
      <c r="OPK2397" s="14"/>
      <c r="OPL2397" s="14"/>
      <c r="OPM2397" s="14"/>
      <c r="OPN2397" s="14"/>
      <c r="OPO2397" s="14"/>
      <c r="OPP2397" s="14"/>
      <c r="OPQ2397" s="14"/>
      <c r="OPR2397" s="14"/>
      <c r="OPS2397" s="14"/>
      <c r="OPT2397" s="14"/>
      <c r="OPU2397" s="14"/>
      <c r="OPV2397" s="14"/>
      <c r="OPW2397" s="14"/>
      <c r="OPX2397" s="14"/>
      <c r="OPY2397" s="14"/>
      <c r="OPZ2397" s="14"/>
      <c r="OQA2397" s="14"/>
      <c r="OQB2397" s="14"/>
      <c r="OQC2397" s="14"/>
      <c r="OQD2397" s="14"/>
      <c r="OQE2397" s="14"/>
      <c r="OQF2397" s="14"/>
      <c r="OQG2397" s="14"/>
      <c r="OQH2397" s="14"/>
      <c r="OQI2397" s="14"/>
      <c r="OQJ2397" s="14"/>
      <c r="OQK2397" s="14"/>
      <c r="OQL2397" s="14"/>
      <c r="OQM2397" s="14"/>
      <c r="OQN2397" s="14"/>
      <c r="OQO2397" s="14"/>
      <c r="OQP2397" s="14"/>
      <c r="OQQ2397" s="14"/>
      <c r="OQR2397" s="14"/>
      <c r="OQS2397" s="14"/>
      <c r="OQT2397" s="14"/>
      <c r="OQU2397" s="14"/>
      <c r="OQV2397" s="14"/>
      <c r="OQW2397" s="14"/>
      <c r="OQX2397" s="14"/>
      <c r="OQY2397" s="14"/>
      <c r="OQZ2397" s="14"/>
      <c r="ORA2397" s="14"/>
      <c r="ORB2397" s="14"/>
      <c r="ORC2397" s="14"/>
      <c r="ORD2397" s="14"/>
      <c r="ORE2397" s="14"/>
      <c r="ORF2397" s="14"/>
      <c r="ORG2397" s="14"/>
      <c r="ORH2397" s="14"/>
      <c r="ORI2397" s="14"/>
      <c r="ORJ2397" s="14"/>
      <c r="ORK2397" s="14"/>
      <c r="ORL2397" s="14"/>
      <c r="ORM2397" s="14"/>
      <c r="ORN2397" s="14"/>
      <c r="ORO2397" s="14"/>
      <c r="ORP2397" s="14"/>
      <c r="ORQ2397" s="14"/>
      <c r="ORR2397" s="14"/>
      <c r="ORS2397" s="14"/>
      <c r="ORT2397" s="14"/>
      <c r="ORU2397" s="14"/>
      <c r="ORV2397" s="14"/>
      <c r="ORW2397" s="14"/>
      <c r="ORX2397" s="14"/>
      <c r="ORY2397" s="14"/>
      <c r="ORZ2397" s="14"/>
      <c r="OSA2397" s="14"/>
      <c r="OSB2397" s="14"/>
      <c r="OSC2397" s="14"/>
      <c r="OSD2397" s="14"/>
      <c r="OSE2397" s="14"/>
      <c r="OSF2397" s="14"/>
      <c r="OSG2397" s="14"/>
      <c r="OSH2397" s="14"/>
      <c r="OSI2397" s="14"/>
      <c r="OSJ2397" s="14"/>
      <c r="OSK2397" s="14"/>
      <c r="OSL2397" s="14"/>
      <c r="OSM2397" s="14"/>
      <c r="OSN2397" s="14"/>
      <c r="OSO2397" s="14"/>
      <c r="OSP2397" s="14"/>
      <c r="OSQ2397" s="14"/>
      <c r="OSR2397" s="14"/>
      <c r="OSS2397" s="14"/>
      <c r="OST2397" s="14"/>
      <c r="OSU2397" s="14"/>
      <c r="OSV2397" s="14"/>
      <c r="OSW2397" s="14"/>
      <c r="OSX2397" s="14"/>
      <c r="OSY2397" s="14"/>
      <c r="OSZ2397" s="14"/>
      <c r="OTA2397" s="14"/>
      <c r="OTB2397" s="14"/>
      <c r="OTC2397" s="14"/>
      <c r="OTD2397" s="14"/>
      <c r="OTE2397" s="14"/>
      <c r="OTF2397" s="14"/>
      <c r="OTG2397" s="14"/>
      <c r="OTH2397" s="14"/>
      <c r="OTI2397" s="14"/>
      <c r="OTJ2397" s="14"/>
      <c r="OTK2397" s="14"/>
      <c r="OTL2397" s="14"/>
      <c r="OTM2397" s="14"/>
      <c r="OTN2397" s="14"/>
      <c r="OTO2397" s="14"/>
      <c r="OTP2397" s="14"/>
      <c r="OTQ2397" s="14"/>
      <c r="OTR2397" s="14"/>
      <c r="OTS2397" s="14"/>
      <c r="OTT2397" s="14"/>
      <c r="OTU2397" s="14"/>
      <c r="OTV2397" s="14"/>
      <c r="OTW2397" s="14"/>
      <c r="OTX2397" s="14"/>
      <c r="OTY2397" s="14"/>
      <c r="OTZ2397" s="14"/>
      <c r="OUA2397" s="14"/>
      <c r="OUB2397" s="14"/>
      <c r="OUC2397" s="14"/>
      <c r="OUD2397" s="14"/>
      <c r="OUE2397" s="14"/>
      <c r="OUF2397" s="14"/>
      <c r="OUG2397" s="14"/>
      <c r="OUH2397" s="14"/>
      <c r="OUI2397" s="14"/>
      <c r="OUJ2397" s="14"/>
      <c r="OUK2397" s="14"/>
      <c r="OUL2397" s="14"/>
      <c r="OUM2397" s="14"/>
      <c r="OUN2397" s="14"/>
      <c r="OUO2397" s="14"/>
      <c r="OUP2397" s="14"/>
      <c r="OUQ2397" s="14"/>
      <c r="OUR2397" s="14"/>
      <c r="OUS2397" s="14"/>
      <c r="OUT2397" s="14"/>
      <c r="OUU2397" s="14"/>
      <c r="OUV2397" s="14"/>
      <c r="OUW2397" s="14"/>
      <c r="OUX2397" s="14"/>
      <c r="OUY2397" s="14"/>
      <c r="OUZ2397" s="14"/>
      <c r="OVA2397" s="14"/>
      <c r="OVB2397" s="14"/>
      <c r="OVC2397" s="14"/>
      <c r="OVD2397" s="14"/>
      <c r="OVE2397" s="14"/>
      <c r="OVF2397" s="14"/>
      <c r="OVG2397" s="14"/>
      <c r="OVH2397" s="14"/>
      <c r="OVI2397" s="14"/>
      <c r="OVJ2397" s="14"/>
      <c r="OVK2397" s="14"/>
      <c r="OVL2397" s="14"/>
      <c r="OVM2397" s="14"/>
      <c r="OVN2397" s="14"/>
      <c r="OVO2397" s="14"/>
      <c r="OVP2397" s="14"/>
      <c r="OVQ2397" s="14"/>
      <c r="OVR2397" s="14"/>
      <c r="OVS2397" s="14"/>
      <c r="OVT2397" s="14"/>
      <c r="OVU2397" s="14"/>
      <c r="OVV2397" s="14"/>
      <c r="OVW2397" s="14"/>
      <c r="OVX2397" s="14"/>
      <c r="OVY2397" s="14"/>
      <c r="OVZ2397" s="14"/>
      <c r="OWA2397" s="14"/>
      <c r="OWB2397" s="14"/>
      <c r="OWC2397" s="14"/>
      <c r="OWD2397" s="14"/>
      <c r="OWE2397" s="14"/>
      <c r="OWF2397" s="14"/>
      <c r="OWG2397" s="14"/>
      <c r="OWH2397" s="14"/>
      <c r="OWI2397" s="14"/>
      <c r="OWJ2397" s="14"/>
      <c r="OWK2397" s="14"/>
      <c r="OWL2397" s="14"/>
      <c r="OWM2397" s="14"/>
      <c r="OWN2397" s="14"/>
      <c r="OWO2397" s="14"/>
      <c r="OWP2397" s="14"/>
      <c r="OWQ2397" s="14"/>
      <c r="OWR2397" s="14"/>
      <c r="OWS2397" s="14"/>
      <c r="OWT2397" s="14"/>
      <c r="OWU2397" s="14"/>
      <c r="OWV2397" s="14"/>
      <c r="OWW2397" s="14"/>
      <c r="OWX2397" s="14"/>
      <c r="OWY2397" s="14"/>
      <c r="OWZ2397" s="14"/>
      <c r="OXA2397" s="14"/>
      <c r="OXB2397" s="14"/>
      <c r="OXC2397" s="14"/>
      <c r="OXD2397" s="14"/>
      <c r="OXE2397" s="14"/>
      <c r="OXF2397" s="14"/>
      <c r="OXG2397" s="14"/>
      <c r="OXH2397" s="14"/>
      <c r="OXI2397" s="14"/>
      <c r="OXJ2397" s="14"/>
      <c r="OXK2397" s="14"/>
      <c r="OXL2397" s="14"/>
      <c r="OXM2397" s="14"/>
      <c r="OXN2397" s="14"/>
      <c r="OXO2397" s="14"/>
      <c r="OXP2397" s="14"/>
      <c r="OXQ2397" s="14"/>
      <c r="OXR2397" s="14"/>
      <c r="OXS2397" s="14"/>
      <c r="OXT2397" s="14"/>
      <c r="OXU2397" s="14"/>
      <c r="OXV2397" s="14"/>
      <c r="OXW2397" s="14"/>
      <c r="OXX2397" s="14"/>
      <c r="OXY2397" s="14"/>
      <c r="OXZ2397" s="14"/>
      <c r="OYA2397" s="14"/>
      <c r="OYB2397" s="14"/>
      <c r="OYC2397" s="14"/>
      <c r="OYD2397" s="14"/>
      <c r="OYE2397" s="14"/>
      <c r="OYF2397" s="14"/>
      <c r="OYG2397" s="14"/>
      <c r="OYH2397" s="14"/>
      <c r="OYI2397" s="14"/>
      <c r="OYJ2397" s="14"/>
      <c r="OYK2397" s="14"/>
      <c r="OYL2397" s="14"/>
      <c r="OYM2397" s="14"/>
      <c r="OYN2397" s="14"/>
      <c r="OYO2397" s="14"/>
      <c r="OYP2397" s="14"/>
      <c r="OYQ2397" s="14"/>
      <c r="OYR2397" s="14"/>
      <c r="OYS2397" s="14"/>
      <c r="OYT2397" s="14"/>
      <c r="OYU2397" s="14"/>
      <c r="OYV2397" s="14"/>
      <c r="OYW2397" s="14"/>
      <c r="OYX2397" s="14"/>
      <c r="OYY2397" s="14"/>
      <c r="OYZ2397" s="14"/>
      <c r="OZA2397" s="14"/>
      <c r="OZB2397" s="14"/>
      <c r="OZC2397" s="14"/>
      <c r="OZD2397" s="14"/>
      <c r="OZE2397" s="14"/>
      <c r="OZF2397" s="14"/>
      <c r="OZG2397" s="14"/>
      <c r="OZH2397" s="14"/>
      <c r="OZI2397" s="14"/>
      <c r="OZJ2397" s="14"/>
      <c r="OZK2397" s="14"/>
      <c r="OZL2397" s="14"/>
      <c r="OZM2397" s="14"/>
      <c r="OZN2397" s="14"/>
      <c r="OZO2397" s="14"/>
      <c r="OZP2397" s="14"/>
      <c r="OZQ2397" s="14"/>
      <c r="OZR2397" s="14"/>
      <c r="OZS2397" s="14"/>
      <c r="OZT2397" s="14"/>
      <c r="OZU2397" s="14"/>
      <c r="OZV2397" s="14"/>
      <c r="OZW2397" s="14"/>
      <c r="OZX2397" s="14"/>
      <c r="OZY2397" s="14"/>
      <c r="OZZ2397" s="14"/>
      <c r="PAA2397" s="14"/>
      <c r="PAB2397" s="14"/>
      <c r="PAC2397" s="14"/>
      <c r="PAD2397" s="14"/>
      <c r="PAE2397" s="14"/>
      <c r="PAF2397" s="14"/>
      <c r="PAG2397" s="14"/>
      <c r="PAH2397" s="14"/>
      <c r="PAI2397" s="14"/>
      <c r="PAJ2397" s="14"/>
      <c r="PAK2397" s="14"/>
      <c r="PAL2397" s="14"/>
      <c r="PAM2397" s="14"/>
      <c r="PAN2397" s="14"/>
      <c r="PAO2397" s="14"/>
      <c r="PAP2397" s="14"/>
      <c r="PAQ2397" s="14"/>
      <c r="PAR2397" s="14"/>
      <c r="PAS2397" s="14"/>
      <c r="PAT2397" s="14"/>
      <c r="PAU2397" s="14"/>
      <c r="PAV2397" s="14"/>
      <c r="PAW2397" s="14"/>
      <c r="PAX2397" s="14"/>
      <c r="PAY2397" s="14"/>
      <c r="PAZ2397" s="14"/>
      <c r="PBA2397" s="14"/>
      <c r="PBB2397" s="14"/>
      <c r="PBC2397" s="14"/>
      <c r="PBD2397" s="14"/>
      <c r="PBE2397" s="14"/>
      <c r="PBF2397" s="14"/>
      <c r="PBG2397" s="14"/>
      <c r="PBH2397" s="14"/>
      <c r="PBI2397" s="14"/>
      <c r="PBJ2397" s="14"/>
      <c r="PBK2397" s="14"/>
      <c r="PBL2397" s="14"/>
      <c r="PBM2397" s="14"/>
      <c r="PBN2397" s="14"/>
      <c r="PBO2397" s="14"/>
      <c r="PBP2397" s="14"/>
      <c r="PBQ2397" s="14"/>
      <c r="PBR2397" s="14"/>
      <c r="PBS2397" s="14"/>
      <c r="PBT2397" s="14"/>
      <c r="PBU2397" s="14"/>
      <c r="PBV2397" s="14"/>
      <c r="PBW2397" s="14"/>
      <c r="PBX2397" s="14"/>
      <c r="PBY2397" s="14"/>
      <c r="PBZ2397" s="14"/>
      <c r="PCA2397" s="14"/>
      <c r="PCB2397" s="14"/>
      <c r="PCC2397" s="14"/>
      <c r="PCD2397" s="14"/>
      <c r="PCE2397" s="14"/>
      <c r="PCF2397" s="14"/>
      <c r="PCG2397" s="14"/>
      <c r="PCH2397" s="14"/>
      <c r="PCI2397" s="14"/>
      <c r="PCJ2397" s="14"/>
      <c r="PCK2397" s="14"/>
      <c r="PCL2397" s="14"/>
      <c r="PCM2397" s="14"/>
      <c r="PCN2397" s="14"/>
      <c r="PCO2397" s="14"/>
      <c r="PCP2397" s="14"/>
      <c r="PCQ2397" s="14"/>
      <c r="PCR2397" s="14"/>
      <c r="PCS2397" s="14"/>
      <c r="PCT2397" s="14"/>
      <c r="PCU2397" s="14"/>
      <c r="PCV2397" s="14"/>
      <c r="PCW2397" s="14"/>
      <c r="PCX2397" s="14"/>
      <c r="PCY2397" s="14"/>
      <c r="PCZ2397" s="14"/>
      <c r="PDA2397" s="14"/>
      <c r="PDB2397" s="14"/>
      <c r="PDC2397" s="14"/>
      <c r="PDD2397" s="14"/>
      <c r="PDE2397" s="14"/>
      <c r="PDF2397" s="14"/>
      <c r="PDG2397" s="14"/>
      <c r="PDH2397" s="14"/>
      <c r="PDI2397" s="14"/>
      <c r="PDJ2397" s="14"/>
      <c r="PDK2397" s="14"/>
      <c r="PDL2397" s="14"/>
      <c r="PDM2397" s="14"/>
      <c r="PDN2397" s="14"/>
      <c r="PDO2397" s="14"/>
      <c r="PDP2397" s="14"/>
      <c r="PDQ2397" s="14"/>
      <c r="PDR2397" s="14"/>
      <c r="PDS2397" s="14"/>
      <c r="PDT2397" s="14"/>
      <c r="PDU2397" s="14"/>
      <c r="PDV2397" s="14"/>
      <c r="PDW2397" s="14"/>
      <c r="PDX2397" s="14"/>
      <c r="PDY2397" s="14"/>
      <c r="PDZ2397" s="14"/>
      <c r="PEA2397" s="14"/>
      <c r="PEB2397" s="14"/>
      <c r="PEC2397" s="14"/>
      <c r="PED2397" s="14"/>
      <c r="PEE2397" s="14"/>
      <c r="PEF2397" s="14"/>
      <c r="PEG2397" s="14"/>
      <c r="PEH2397" s="14"/>
      <c r="PEI2397" s="14"/>
      <c r="PEJ2397" s="14"/>
      <c r="PEK2397" s="14"/>
      <c r="PEL2397" s="14"/>
      <c r="PEM2397" s="14"/>
      <c r="PEN2397" s="14"/>
      <c r="PEO2397" s="14"/>
      <c r="PEP2397" s="14"/>
      <c r="PEQ2397" s="14"/>
      <c r="PER2397" s="14"/>
      <c r="PES2397" s="14"/>
      <c r="PET2397" s="14"/>
      <c r="PEU2397" s="14"/>
      <c r="PEV2397" s="14"/>
      <c r="PEW2397" s="14"/>
      <c r="PEX2397" s="14"/>
      <c r="PEY2397" s="14"/>
      <c r="PEZ2397" s="14"/>
      <c r="PFA2397" s="14"/>
      <c r="PFB2397" s="14"/>
      <c r="PFC2397" s="14"/>
      <c r="PFD2397" s="14"/>
      <c r="PFE2397" s="14"/>
      <c r="PFF2397" s="14"/>
      <c r="PFG2397" s="14"/>
      <c r="PFH2397" s="14"/>
      <c r="PFI2397" s="14"/>
      <c r="PFJ2397" s="14"/>
      <c r="PFK2397" s="14"/>
      <c r="PFL2397" s="14"/>
      <c r="PFM2397" s="14"/>
      <c r="PFN2397" s="14"/>
      <c r="PFO2397" s="14"/>
      <c r="PFP2397" s="14"/>
      <c r="PFQ2397" s="14"/>
      <c r="PFR2397" s="14"/>
      <c r="PFS2397" s="14"/>
      <c r="PFT2397" s="14"/>
      <c r="PFU2397" s="14"/>
      <c r="PFV2397" s="14"/>
      <c r="PFW2397" s="14"/>
      <c r="PFX2397" s="14"/>
      <c r="PFY2397" s="14"/>
      <c r="PFZ2397" s="14"/>
      <c r="PGA2397" s="14"/>
      <c r="PGB2397" s="14"/>
      <c r="PGC2397" s="14"/>
      <c r="PGD2397" s="14"/>
      <c r="PGE2397" s="14"/>
      <c r="PGF2397" s="14"/>
      <c r="PGG2397" s="14"/>
      <c r="PGH2397" s="14"/>
      <c r="PGI2397" s="14"/>
      <c r="PGJ2397" s="14"/>
      <c r="PGK2397" s="14"/>
      <c r="PGL2397" s="14"/>
      <c r="PGM2397" s="14"/>
      <c r="PGN2397" s="14"/>
      <c r="PGO2397" s="14"/>
      <c r="PGP2397" s="14"/>
      <c r="PGQ2397" s="14"/>
      <c r="PGR2397" s="14"/>
      <c r="PGS2397" s="14"/>
      <c r="PGT2397" s="14"/>
      <c r="PGU2397" s="14"/>
      <c r="PGV2397" s="14"/>
      <c r="PGW2397" s="14"/>
      <c r="PGX2397" s="14"/>
      <c r="PGY2397" s="14"/>
      <c r="PGZ2397" s="14"/>
      <c r="PHA2397" s="14"/>
      <c r="PHB2397" s="14"/>
      <c r="PHC2397" s="14"/>
      <c r="PHD2397" s="14"/>
      <c r="PHE2397" s="14"/>
      <c r="PHF2397" s="14"/>
      <c r="PHG2397" s="14"/>
      <c r="PHH2397" s="14"/>
      <c r="PHI2397" s="14"/>
      <c r="PHJ2397" s="14"/>
      <c r="PHK2397" s="14"/>
      <c r="PHL2397" s="14"/>
      <c r="PHM2397" s="14"/>
      <c r="PHN2397" s="14"/>
      <c r="PHO2397" s="14"/>
      <c r="PHP2397" s="14"/>
      <c r="PHQ2397" s="14"/>
      <c r="PHR2397" s="14"/>
      <c r="PHS2397" s="14"/>
      <c r="PHT2397" s="14"/>
      <c r="PHU2397" s="14"/>
      <c r="PHV2397" s="14"/>
      <c r="PHW2397" s="14"/>
      <c r="PHX2397" s="14"/>
      <c r="PHY2397" s="14"/>
      <c r="PHZ2397" s="14"/>
      <c r="PIA2397" s="14"/>
      <c r="PIB2397" s="14"/>
      <c r="PIC2397" s="14"/>
      <c r="PID2397" s="14"/>
      <c r="PIE2397" s="14"/>
      <c r="PIF2397" s="14"/>
      <c r="PIG2397" s="14"/>
      <c r="PIH2397" s="14"/>
      <c r="PII2397" s="14"/>
      <c r="PIJ2397" s="14"/>
      <c r="PIK2397" s="14"/>
      <c r="PIL2397" s="14"/>
      <c r="PIM2397" s="14"/>
      <c r="PIN2397" s="14"/>
      <c r="PIO2397" s="14"/>
      <c r="PIP2397" s="14"/>
      <c r="PIQ2397" s="14"/>
      <c r="PIR2397" s="14"/>
      <c r="PIS2397" s="14"/>
      <c r="PIT2397" s="14"/>
      <c r="PIU2397" s="14"/>
      <c r="PIV2397" s="14"/>
      <c r="PIW2397" s="14"/>
      <c r="PIX2397" s="14"/>
      <c r="PIY2397" s="14"/>
      <c r="PIZ2397" s="14"/>
      <c r="PJA2397" s="14"/>
      <c r="PJB2397" s="14"/>
      <c r="PJC2397" s="14"/>
      <c r="PJD2397" s="14"/>
      <c r="PJE2397" s="14"/>
      <c r="PJF2397" s="14"/>
      <c r="PJG2397" s="14"/>
      <c r="PJH2397" s="14"/>
      <c r="PJI2397" s="14"/>
      <c r="PJJ2397" s="14"/>
      <c r="PJK2397" s="14"/>
      <c r="PJL2397" s="14"/>
      <c r="PJM2397" s="14"/>
      <c r="PJN2397" s="14"/>
      <c r="PJO2397" s="14"/>
      <c r="PJP2397" s="14"/>
      <c r="PJQ2397" s="14"/>
      <c r="PJR2397" s="14"/>
      <c r="PJS2397" s="14"/>
      <c r="PJT2397" s="14"/>
      <c r="PJU2397" s="14"/>
      <c r="PJV2397" s="14"/>
      <c r="PJW2397" s="14"/>
      <c r="PJX2397" s="14"/>
      <c r="PJY2397" s="14"/>
      <c r="PJZ2397" s="14"/>
      <c r="PKA2397" s="14"/>
      <c r="PKB2397" s="14"/>
      <c r="PKC2397" s="14"/>
      <c r="PKD2397" s="14"/>
      <c r="PKE2397" s="14"/>
      <c r="PKF2397" s="14"/>
      <c r="PKG2397" s="14"/>
      <c r="PKH2397" s="14"/>
      <c r="PKI2397" s="14"/>
      <c r="PKJ2397" s="14"/>
      <c r="PKK2397" s="14"/>
      <c r="PKL2397" s="14"/>
      <c r="PKM2397" s="14"/>
      <c r="PKN2397" s="14"/>
      <c r="PKO2397" s="14"/>
      <c r="PKP2397" s="14"/>
      <c r="PKQ2397" s="14"/>
      <c r="PKR2397" s="14"/>
      <c r="PKS2397" s="14"/>
      <c r="PKT2397" s="14"/>
      <c r="PKU2397" s="14"/>
      <c r="PKV2397" s="14"/>
      <c r="PKW2397" s="14"/>
      <c r="PKX2397" s="14"/>
      <c r="PKY2397" s="14"/>
      <c r="PKZ2397" s="14"/>
      <c r="PLA2397" s="14"/>
      <c r="PLB2397" s="14"/>
      <c r="PLC2397" s="14"/>
      <c r="PLD2397" s="14"/>
      <c r="PLE2397" s="14"/>
      <c r="PLF2397" s="14"/>
      <c r="PLG2397" s="14"/>
      <c r="PLH2397" s="14"/>
      <c r="PLI2397" s="14"/>
      <c r="PLJ2397" s="14"/>
      <c r="PLK2397" s="14"/>
      <c r="PLL2397" s="14"/>
      <c r="PLM2397" s="14"/>
      <c r="PLN2397" s="14"/>
      <c r="PLO2397" s="14"/>
      <c r="PLP2397" s="14"/>
      <c r="PLQ2397" s="14"/>
      <c r="PLR2397" s="14"/>
      <c r="PLS2397" s="14"/>
      <c r="PLT2397" s="14"/>
      <c r="PLU2397" s="14"/>
      <c r="PLV2397" s="14"/>
      <c r="PLW2397" s="14"/>
      <c r="PLX2397" s="14"/>
      <c r="PLY2397" s="14"/>
      <c r="PLZ2397" s="14"/>
      <c r="PMA2397" s="14"/>
      <c r="PMB2397" s="14"/>
      <c r="PMC2397" s="14"/>
      <c r="PMD2397" s="14"/>
      <c r="PME2397" s="14"/>
      <c r="PMF2397" s="14"/>
      <c r="PMG2397" s="14"/>
      <c r="PMH2397" s="14"/>
      <c r="PMI2397" s="14"/>
      <c r="PMJ2397" s="14"/>
      <c r="PMK2397" s="14"/>
      <c r="PML2397" s="14"/>
      <c r="PMM2397" s="14"/>
      <c r="PMN2397" s="14"/>
      <c r="PMO2397" s="14"/>
      <c r="PMP2397" s="14"/>
      <c r="PMQ2397" s="14"/>
      <c r="PMR2397" s="14"/>
      <c r="PMS2397" s="14"/>
      <c r="PMT2397" s="14"/>
      <c r="PMU2397" s="14"/>
      <c r="PMV2397" s="14"/>
      <c r="PMW2397" s="14"/>
      <c r="PMX2397" s="14"/>
      <c r="PMY2397" s="14"/>
      <c r="PMZ2397" s="14"/>
      <c r="PNA2397" s="14"/>
      <c r="PNB2397" s="14"/>
      <c r="PNC2397" s="14"/>
      <c r="PND2397" s="14"/>
      <c r="PNE2397" s="14"/>
      <c r="PNF2397" s="14"/>
      <c r="PNG2397" s="14"/>
      <c r="PNH2397" s="14"/>
      <c r="PNI2397" s="14"/>
      <c r="PNJ2397" s="14"/>
      <c r="PNK2397" s="14"/>
      <c r="PNL2397" s="14"/>
      <c r="PNM2397" s="14"/>
      <c r="PNN2397" s="14"/>
      <c r="PNO2397" s="14"/>
      <c r="PNP2397" s="14"/>
      <c r="PNQ2397" s="14"/>
      <c r="PNR2397" s="14"/>
      <c r="PNS2397" s="14"/>
      <c r="PNT2397" s="14"/>
      <c r="PNU2397" s="14"/>
      <c r="PNV2397" s="14"/>
      <c r="PNW2397" s="14"/>
      <c r="PNX2397" s="14"/>
      <c r="PNY2397" s="14"/>
      <c r="PNZ2397" s="14"/>
      <c r="POA2397" s="14"/>
      <c r="POB2397" s="14"/>
      <c r="POC2397" s="14"/>
      <c r="POD2397" s="14"/>
      <c r="POE2397" s="14"/>
      <c r="POF2397" s="14"/>
      <c r="POG2397" s="14"/>
      <c r="POH2397" s="14"/>
      <c r="POI2397" s="14"/>
      <c r="POJ2397" s="14"/>
      <c r="POK2397" s="14"/>
      <c r="POL2397" s="14"/>
      <c r="POM2397" s="14"/>
      <c r="PON2397" s="14"/>
      <c r="POO2397" s="14"/>
      <c r="POP2397" s="14"/>
      <c r="POQ2397" s="14"/>
      <c r="POR2397" s="14"/>
      <c r="POS2397" s="14"/>
      <c r="POT2397" s="14"/>
      <c r="POU2397" s="14"/>
      <c r="POV2397" s="14"/>
      <c r="POW2397" s="14"/>
      <c r="POX2397" s="14"/>
      <c r="POY2397" s="14"/>
      <c r="POZ2397" s="14"/>
      <c r="PPA2397" s="14"/>
      <c r="PPB2397" s="14"/>
      <c r="PPC2397" s="14"/>
      <c r="PPD2397" s="14"/>
      <c r="PPE2397" s="14"/>
      <c r="PPF2397" s="14"/>
      <c r="PPG2397" s="14"/>
      <c r="PPH2397" s="14"/>
      <c r="PPI2397" s="14"/>
      <c r="PPJ2397" s="14"/>
      <c r="PPK2397" s="14"/>
      <c r="PPL2397" s="14"/>
      <c r="PPM2397" s="14"/>
      <c r="PPN2397" s="14"/>
      <c r="PPO2397" s="14"/>
      <c r="PPP2397" s="14"/>
      <c r="PPQ2397" s="14"/>
      <c r="PPR2397" s="14"/>
      <c r="PPS2397" s="14"/>
      <c r="PPT2397" s="14"/>
      <c r="PPU2397" s="14"/>
      <c r="PPV2397" s="14"/>
      <c r="PPW2397" s="14"/>
      <c r="PPX2397" s="14"/>
      <c r="PPY2397" s="14"/>
      <c r="PPZ2397" s="14"/>
      <c r="PQA2397" s="14"/>
      <c r="PQB2397" s="14"/>
      <c r="PQC2397" s="14"/>
      <c r="PQD2397" s="14"/>
      <c r="PQE2397" s="14"/>
      <c r="PQF2397" s="14"/>
      <c r="PQG2397" s="14"/>
      <c r="PQH2397" s="14"/>
      <c r="PQI2397" s="14"/>
      <c r="PQJ2397" s="14"/>
      <c r="PQK2397" s="14"/>
      <c r="PQL2397" s="14"/>
      <c r="PQM2397" s="14"/>
      <c r="PQN2397" s="14"/>
      <c r="PQO2397" s="14"/>
      <c r="PQP2397" s="14"/>
      <c r="PQQ2397" s="14"/>
      <c r="PQR2397" s="14"/>
      <c r="PQS2397" s="14"/>
      <c r="PQT2397" s="14"/>
      <c r="PQU2397" s="14"/>
      <c r="PQV2397" s="14"/>
      <c r="PQW2397" s="14"/>
      <c r="PQX2397" s="14"/>
      <c r="PQY2397" s="14"/>
      <c r="PQZ2397" s="14"/>
      <c r="PRA2397" s="14"/>
      <c r="PRB2397" s="14"/>
      <c r="PRC2397" s="14"/>
      <c r="PRD2397" s="14"/>
      <c r="PRE2397" s="14"/>
      <c r="PRF2397" s="14"/>
      <c r="PRG2397" s="14"/>
      <c r="PRH2397" s="14"/>
      <c r="PRI2397" s="14"/>
      <c r="PRJ2397" s="14"/>
      <c r="PRK2397" s="14"/>
      <c r="PRL2397" s="14"/>
      <c r="PRM2397" s="14"/>
      <c r="PRN2397" s="14"/>
      <c r="PRO2397" s="14"/>
      <c r="PRP2397" s="14"/>
      <c r="PRQ2397" s="14"/>
      <c r="PRR2397" s="14"/>
      <c r="PRS2397" s="14"/>
      <c r="PRT2397" s="14"/>
      <c r="PRU2397" s="14"/>
      <c r="PRV2397" s="14"/>
      <c r="PRW2397" s="14"/>
      <c r="PRX2397" s="14"/>
      <c r="PRY2397" s="14"/>
      <c r="PRZ2397" s="14"/>
      <c r="PSA2397" s="14"/>
      <c r="PSB2397" s="14"/>
      <c r="PSC2397" s="14"/>
      <c r="PSD2397" s="14"/>
      <c r="PSE2397" s="14"/>
      <c r="PSF2397" s="14"/>
      <c r="PSG2397" s="14"/>
      <c r="PSH2397" s="14"/>
      <c r="PSI2397" s="14"/>
      <c r="PSJ2397" s="14"/>
      <c r="PSK2397" s="14"/>
      <c r="PSL2397" s="14"/>
      <c r="PSM2397" s="14"/>
      <c r="PSN2397" s="14"/>
      <c r="PSO2397" s="14"/>
      <c r="PSP2397" s="14"/>
      <c r="PSQ2397" s="14"/>
      <c r="PSR2397" s="14"/>
      <c r="PSS2397" s="14"/>
      <c r="PST2397" s="14"/>
      <c r="PSU2397" s="14"/>
      <c r="PSV2397" s="14"/>
      <c r="PSW2397" s="14"/>
      <c r="PSX2397" s="14"/>
      <c r="PSY2397" s="14"/>
      <c r="PSZ2397" s="14"/>
      <c r="PTA2397" s="14"/>
      <c r="PTB2397" s="14"/>
      <c r="PTC2397" s="14"/>
      <c r="PTD2397" s="14"/>
      <c r="PTE2397" s="14"/>
      <c r="PTF2397" s="14"/>
      <c r="PTG2397" s="14"/>
      <c r="PTH2397" s="14"/>
      <c r="PTI2397" s="14"/>
      <c r="PTJ2397" s="14"/>
      <c r="PTK2397" s="14"/>
      <c r="PTL2397" s="14"/>
      <c r="PTM2397" s="14"/>
      <c r="PTN2397" s="14"/>
      <c r="PTO2397" s="14"/>
      <c r="PTP2397" s="14"/>
      <c r="PTQ2397" s="14"/>
      <c r="PTR2397" s="14"/>
      <c r="PTS2397" s="14"/>
      <c r="PTT2397" s="14"/>
      <c r="PTU2397" s="14"/>
      <c r="PTV2397" s="14"/>
      <c r="PTW2397" s="14"/>
      <c r="PTX2397" s="14"/>
      <c r="PTY2397" s="14"/>
      <c r="PTZ2397" s="14"/>
      <c r="PUA2397" s="14"/>
      <c r="PUB2397" s="14"/>
      <c r="PUC2397" s="14"/>
      <c r="PUD2397" s="14"/>
      <c r="PUE2397" s="14"/>
      <c r="PUF2397" s="14"/>
      <c r="PUG2397" s="14"/>
      <c r="PUH2397" s="14"/>
      <c r="PUI2397" s="14"/>
      <c r="PUJ2397" s="14"/>
      <c r="PUK2397" s="14"/>
      <c r="PUL2397" s="14"/>
      <c r="PUM2397" s="14"/>
      <c r="PUN2397" s="14"/>
      <c r="PUO2397" s="14"/>
      <c r="PUP2397" s="14"/>
      <c r="PUQ2397" s="14"/>
      <c r="PUR2397" s="14"/>
      <c r="PUS2397" s="14"/>
      <c r="PUT2397" s="14"/>
      <c r="PUU2397" s="14"/>
      <c r="PUV2397" s="14"/>
      <c r="PUW2397" s="14"/>
      <c r="PUX2397" s="14"/>
      <c r="PUY2397" s="14"/>
      <c r="PUZ2397" s="14"/>
      <c r="PVA2397" s="14"/>
      <c r="PVB2397" s="14"/>
      <c r="PVC2397" s="14"/>
      <c r="PVD2397" s="14"/>
      <c r="PVE2397" s="14"/>
      <c r="PVF2397" s="14"/>
      <c r="PVG2397" s="14"/>
      <c r="PVH2397" s="14"/>
      <c r="PVI2397" s="14"/>
      <c r="PVJ2397" s="14"/>
      <c r="PVK2397" s="14"/>
      <c r="PVL2397" s="14"/>
      <c r="PVM2397" s="14"/>
      <c r="PVN2397" s="14"/>
      <c r="PVO2397" s="14"/>
      <c r="PVP2397" s="14"/>
      <c r="PVQ2397" s="14"/>
      <c r="PVR2397" s="14"/>
      <c r="PVS2397" s="14"/>
      <c r="PVT2397" s="14"/>
      <c r="PVU2397" s="14"/>
      <c r="PVV2397" s="14"/>
      <c r="PVW2397" s="14"/>
      <c r="PVX2397" s="14"/>
      <c r="PVY2397" s="14"/>
      <c r="PVZ2397" s="14"/>
      <c r="PWA2397" s="14"/>
      <c r="PWB2397" s="14"/>
      <c r="PWC2397" s="14"/>
      <c r="PWD2397" s="14"/>
      <c r="PWE2397" s="14"/>
      <c r="PWF2397" s="14"/>
      <c r="PWG2397" s="14"/>
      <c r="PWH2397" s="14"/>
      <c r="PWI2397" s="14"/>
      <c r="PWJ2397" s="14"/>
      <c r="PWK2397" s="14"/>
      <c r="PWL2397" s="14"/>
      <c r="PWM2397" s="14"/>
      <c r="PWN2397" s="14"/>
      <c r="PWO2397" s="14"/>
      <c r="PWP2397" s="14"/>
      <c r="PWQ2397" s="14"/>
      <c r="PWR2397" s="14"/>
      <c r="PWS2397" s="14"/>
      <c r="PWT2397" s="14"/>
      <c r="PWU2397" s="14"/>
      <c r="PWV2397" s="14"/>
      <c r="PWW2397" s="14"/>
      <c r="PWX2397" s="14"/>
      <c r="PWY2397" s="14"/>
      <c r="PWZ2397" s="14"/>
      <c r="PXA2397" s="14"/>
      <c r="PXB2397" s="14"/>
      <c r="PXC2397" s="14"/>
      <c r="PXD2397" s="14"/>
      <c r="PXE2397" s="14"/>
      <c r="PXF2397" s="14"/>
      <c r="PXG2397" s="14"/>
      <c r="PXH2397" s="14"/>
      <c r="PXI2397" s="14"/>
      <c r="PXJ2397" s="14"/>
      <c r="PXK2397" s="14"/>
      <c r="PXL2397" s="14"/>
      <c r="PXM2397" s="14"/>
      <c r="PXN2397" s="14"/>
      <c r="PXO2397" s="14"/>
      <c r="PXP2397" s="14"/>
      <c r="PXQ2397" s="14"/>
      <c r="PXR2397" s="14"/>
      <c r="PXS2397" s="14"/>
      <c r="PXT2397" s="14"/>
      <c r="PXU2397" s="14"/>
      <c r="PXV2397" s="14"/>
      <c r="PXW2397" s="14"/>
      <c r="PXX2397" s="14"/>
      <c r="PXY2397" s="14"/>
      <c r="PXZ2397" s="14"/>
      <c r="PYA2397" s="14"/>
      <c r="PYB2397" s="14"/>
      <c r="PYC2397" s="14"/>
      <c r="PYD2397" s="14"/>
      <c r="PYE2397" s="14"/>
      <c r="PYF2397" s="14"/>
      <c r="PYG2397" s="14"/>
      <c r="PYH2397" s="14"/>
      <c r="PYI2397" s="14"/>
      <c r="PYJ2397" s="14"/>
      <c r="PYK2397" s="14"/>
      <c r="PYL2397" s="14"/>
      <c r="PYM2397" s="14"/>
      <c r="PYN2397" s="14"/>
      <c r="PYO2397" s="14"/>
      <c r="PYP2397" s="14"/>
      <c r="PYQ2397" s="14"/>
      <c r="PYR2397" s="14"/>
      <c r="PYS2397" s="14"/>
      <c r="PYT2397" s="14"/>
      <c r="PYU2397" s="14"/>
      <c r="PYV2397" s="14"/>
      <c r="PYW2397" s="14"/>
      <c r="PYX2397" s="14"/>
      <c r="PYY2397" s="14"/>
      <c r="PYZ2397" s="14"/>
      <c r="PZA2397" s="14"/>
      <c r="PZB2397" s="14"/>
      <c r="PZC2397" s="14"/>
      <c r="PZD2397" s="14"/>
      <c r="PZE2397" s="14"/>
      <c r="PZF2397" s="14"/>
      <c r="PZG2397" s="14"/>
      <c r="PZH2397" s="14"/>
      <c r="PZI2397" s="14"/>
      <c r="PZJ2397" s="14"/>
      <c r="PZK2397" s="14"/>
      <c r="PZL2397" s="14"/>
      <c r="PZM2397" s="14"/>
      <c r="PZN2397" s="14"/>
      <c r="PZO2397" s="14"/>
      <c r="PZP2397" s="14"/>
      <c r="PZQ2397" s="14"/>
      <c r="PZR2397" s="14"/>
      <c r="PZS2397" s="14"/>
      <c r="PZT2397" s="14"/>
      <c r="PZU2397" s="14"/>
      <c r="PZV2397" s="14"/>
      <c r="PZW2397" s="14"/>
      <c r="PZX2397" s="14"/>
      <c r="PZY2397" s="14"/>
      <c r="PZZ2397" s="14"/>
      <c r="QAA2397" s="14"/>
      <c r="QAB2397" s="14"/>
      <c r="QAC2397" s="14"/>
      <c r="QAD2397" s="14"/>
      <c r="QAE2397" s="14"/>
      <c r="QAF2397" s="14"/>
      <c r="QAG2397" s="14"/>
      <c r="QAH2397" s="14"/>
      <c r="QAI2397" s="14"/>
      <c r="QAJ2397" s="14"/>
      <c r="QAK2397" s="14"/>
      <c r="QAL2397" s="14"/>
      <c r="QAM2397" s="14"/>
      <c r="QAN2397" s="14"/>
      <c r="QAO2397" s="14"/>
      <c r="QAP2397" s="14"/>
      <c r="QAQ2397" s="14"/>
      <c r="QAR2397" s="14"/>
      <c r="QAS2397" s="14"/>
      <c r="QAT2397" s="14"/>
      <c r="QAU2397" s="14"/>
      <c r="QAV2397" s="14"/>
      <c r="QAW2397" s="14"/>
      <c r="QAX2397" s="14"/>
      <c r="QAY2397" s="14"/>
      <c r="QAZ2397" s="14"/>
      <c r="QBA2397" s="14"/>
      <c r="QBB2397" s="14"/>
      <c r="QBC2397" s="14"/>
      <c r="QBD2397" s="14"/>
      <c r="QBE2397" s="14"/>
      <c r="QBF2397" s="14"/>
      <c r="QBG2397" s="14"/>
      <c r="QBH2397" s="14"/>
      <c r="QBI2397" s="14"/>
      <c r="QBJ2397" s="14"/>
      <c r="QBK2397" s="14"/>
      <c r="QBL2397" s="14"/>
      <c r="QBM2397" s="14"/>
      <c r="QBN2397" s="14"/>
      <c r="QBO2397" s="14"/>
      <c r="QBP2397" s="14"/>
      <c r="QBQ2397" s="14"/>
      <c r="QBR2397" s="14"/>
      <c r="QBS2397" s="14"/>
      <c r="QBT2397" s="14"/>
      <c r="QBU2397" s="14"/>
      <c r="QBV2397" s="14"/>
      <c r="QBW2397" s="14"/>
      <c r="QBX2397" s="14"/>
      <c r="QBY2397" s="14"/>
      <c r="QBZ2397" s="14"/>
      <c r="QCA2397" s="14"/>
      <c r="QCB2397" s="14"/>
      <c r="QCC2397" s="14"/>
      <c r="QCD2397" s="14"/>
      <c r="QCE2397" s="14"/>
      <c r="QCF2397" s="14"/>
      <c r="QCG2397" s="14"/>
      <c r="QCH2397" s="14"/>
      <c r="QCI2397" s="14"/>
      <c r="QCJ2397" s="14"/>
      <c r="QCK2397" s="14"/>
      <c r="QCL2397" s="14"/>
      <c r="QCM2397" s="14"/>
      <c r="QCN2397" s="14"/>
      <c r="QCO2397" s="14"/>
      <c r="QCP2397" s="14"/>
      <c r="QCQ2397" s="14"/>
      <c r="QCR2397" s="14"/>
      <c r="QCS2397" s="14"/>
      <c r="QCT2397" s="14"/>
      <c r="QCU2397" s="14"/>
      <c r="QCV2397" s="14"/>
      <c r="QCW2397" s="14"/>
      <c r="QCX2397" s="14"/>
      <c r="QCY2397" s="14"/>
      <c r="QCZ2397" s="14"/>
      <c r="QDA2397" s="14"/>
      <c r="QDB2397" s="14"/>
      <c r="QDC2397" s="14"/>
      <c r="QDD2397" s="14"/>
      <c r="QDE2397" s="14"/>
      <c r="QDF2397" s="14"/>
      <c r="QDG2397" s="14"/>
      <c r="QDH2397" s="14"/>
      <c r="QDI2397" s="14"/>
      <c r="QDJ2397" s="14"/>
      <c r="QDK2397" s="14"/>
      <c r="QDL2397" s="14"/>
      <c r="QDM2397" s="14"/>
      <c r="QDN2397" s="14"/>
      <c r="QDO2397" s="14"/>
      <c r="QDP2397" s="14"/>
      <c r="QDQ2397" s="14"/>
      <c r="QDR2397" s="14"/>
      <c r="QDS2397" s="14"/>
      <c r="QDT2397" s="14"/>
      <c r="QDU2397" s="14"/>
      <c r="QDV2397" s="14"/>
      <c r="QDW2397" s="14"/>
      <c r="QDX2397" s="14"/>
      <c r="QDY2397" s="14"/>
      <c r="QDZ2397" s="14"/>
      <c r="QEA2397" s="14"/>
      <c r="QEB2397" s="14"/>
      <c r="QEC2397" s="14"/>
      <c r="QED2397" s="14"/>
      <c r="QEE2397" s="14"/>
      <c r="QEF2397" s="14"/>
      <c r="QEG2397" s="14"/>
      <c r="QEH2397" s="14"/>
      <c r="QEI2397" s="14"/>
      <c r="QEJ2397" s="14"/>
      <c r="QEK2397" s="14"/>
      <c r="QEL2397" s="14"/>
      <c r="QEM2397" s="14"/>
      <c r="QEN2397" s="14"/>
      <c r="QEO2397" s="14"/>
      <c r="QEP2397" s="14"/>
      <c r="QEQ2397" s="14"/>
      <c r="QER2397" s="14"/>
      <c r="QES2397" s="14"/>
      <c r="QET2397" s="14"/>
      <c r="QEU2397" s="14"/>
      <c r="QEV2397" s="14"/>
      <c r="QEW2397" s="14"/>
      <c r="QEX2397" s="14"/>
      <c r="QEY2397" s="14"/>
      <c r="QEZ2397" s="14"/>
      <c r="QFA2397" s="14"/>
      <c r="QFB2397" s="14"/>
      <c r="QFC2397" s="14"/>
      <c r="QFD2397" s="14"/>
      <c r="QFE2397" s="14"/>
      <c r="QFF2397" s="14"/>
      <c r="QFG2397" s="14"/>
      <c r="QFH2397" s="14"/>
      <c r="QFI2397" s="14"/>
      <c r="QFJ2397" s="14"/>
      <c r="QFK2397" s="14"/>
      <c r="QFL2397" s="14"/>
      <c r="QFM2397" s="14"/>
      <c r="QFN2397" s="14"/>
      <c r="QFO2397" s="14"/>
      <c r="QFP2397" s="14"/>
      <c r="QFQ2397" s="14"/>
      <c r="QFR2397" s="14"/>
      <c r="QFS2397" s="14"/>
      <c r="QFT2397" s="14"/>
      <c r="QFU2397" s="14"/>
      <c r="QFV2397" s="14"/>
      <c r="QFW2397" s="14"/>
      <c r="QFX2397" s="14"/>
      <c r="QFY2397" s="14"/>
      <c r="QFZ2397" s="14"/>
      <c r="QGA2397" s="14"/>
      <c r="QGB2397" s="14"/>
      <c r="QGC2397" s="14"/>
      <c r="QGD2397" s="14"/>
      <c r="QGE2397" s="14"/>
      <c r="QGF2397" s="14"/>
      <c r="QGG2397" s="14"/>
      <c r="QGH2397" s="14"/>
      <c r="QGI2397" s="14"/>
      <c r="QGJ2397" s="14"/>
      <c r="QGK2397" s="14"/>
      <c r="QGL2397" s="14"/>
      <c r="QGM2397" s="14"/>
      <c r="QGN2397" s="14"/>
      <c r="QGO2397" s="14"/>
      <c r="QGP2397" s="14"/>
      <c r="QGQ2397" s="14"/>
      <c r="QGR2397" s="14"/>
      <c r="QGS2397" s="14"/>
      <c r="QGT2397" s="14"/>
      <c r="QGU2397" s="14"/>
      <c r="QGV2397" s="14"/>
      <c r="QGW2397" s="14"/>
      <c r="QGX2397" s="14"/>
      <c r="QGY2397" s="14"/>
      <c r="QGZ2397" s="14"/>
      <c r="QHA2397" s="14"/>
      <c r="QHB2397" s="14"/>
      <c r="QHC2397" s="14"/>
      <c r="QHD2397" s="14"/>
      <c r="QHE2397" s="14"/>
      <c r="QHF2397" s="14"/>
      <c r="QHG2397" s="14"/>
      <c r="QHH2397" s="14"/>
      <c r="QHI2397" s="14"/>
      <c r="QHJ2397" s="14"/>
      <c r="QHK2397" s="14"/>
      <c r="QHL2397" s="14"/>
      <c r="QHM2397" s="14"/>
      <c r="QHN2397" s="14"/>
      <c r="QHO2397" s="14"/>
      <c r="QHP2397" s="14"/>
      <c r="QHQ2397" s="14"/>
      <c r="QHR2397" s="14"/>
      <c r="QHS2397" s="14"/>
      <c r="QHT2397" s="14"/>
      <c r="QHU2397" s="14"/>
      <c r="QHV2397" s="14"/>
      <c r="QHW2397" s="14"/>
      <c r="QHX2397" s="14"/>
      <c r="QHY2397" s="14"/>
      <c r="QHZ2397" s="14"/>
      <c r="QIA2397" s="14"/>
      <c r="QIB2397" s="14"/>
      <c r="QIC2397" s="14"/>
      <c r="QID2397" s="14"/>
      <c r="QIE2397" s="14"/>
      <c r="QIF2397" s="14"/>
      <c r="QIG2397" s="14"/>
      <c r="QIH2397" s="14"/>
      <c r="QII2397" s="14"/>
      <c r="QIJ2397" s="14"/>
      <c r="QIK2397" s="14"/>
      <c r="QIL2397" s="14"/>
      <c r="QIM2397" s="14"/>
      <c r="QIN2397" s="14"/>
      <c r="QIO2397" s="14"/>
      <c r="QIP2397" s="14"/>
      <c r="QIQ2397" s="14"/>
      <c r="QIR2397" s="14"/>
      <c r="QIS2397" s="14"/>
      <c r="QIT2397" s="14"/>
      <c r="QIU2397" s="14"/>
      <c r="QIV2397" s="14"/>
      <c r="QIW2397" s="14"/>
      <c r="QIX2397" s="14"/>
      <c r="QIY2397" s="14"/>
      <c r="QIZ2397" s="14"/>
      <c r="QJA2397" s="14"/>
      <c r="QJB2397" s="14"/>
      <c r="QJC2397" s="14"/>
      <c r="QJD2397" s="14"/>
      <c r="QJE2397" s="14"/>
      <c r="QJF2397" s="14"/>
      <c r="QJG2397" s="14"/>
      <c r="QJH2397" s="14"/>
      <c r="QJI2397" s="14"/>
      <c r="QJJ2397" s="14"/>
      <c r="QJK2397" s="14"/>
      <c r="QJL2397" s="14"/>
      <c r="QJM2397" s="14"/>
      <c r="QJN2397" s="14"/>
      <c r="QJO2397" s="14"/>
      <c r="QJP2397" s="14"/>
      <c r="QJQ2397" s="14"/>
      <c r="QJR2397" s="14"/>
      <c r="QJS2397" s="14"/>
      <c r="QJT2397" s="14"/>
      <c r="QJU2397" s="14"/>
      <c r="QJV2397" s="14"/>
      <c r="QJW2397" s="14"/>
      <c r="QJX2397" s="14"/>
      <c r="QJY2397" s="14"/>
      <c r="QJZ2397" s="14"/>
      <c r="QKA2397" s="14"/>
      <c r="QKB2397" s="14"/>
      <c r="QKC2397" s="14"/>
      <c r="QKD2397" s="14"/>
      <c r="QKE2397" s="14"/>
      <c r="QKF2397" s="14"/>
      <c r="QKG2397" s="14"/>
      <c r="QKH2397" s="14"/>
      <c r="QKI2397" s="14"/>
      <c r="QKJ2397" s="14"/>
      <c r="QKK2397" s="14"/>
      <c r="QKL2397" s="14"/>
      <c r="QKM2397" s="14"/>
      <c r="QKN2397" s="14"/>
      <c r="QKO2397" s="14"/>
      <c r="QKP2397" s="14"/>
      <c r="QKQ2397" s="14"/>
      <c r="QKR2397" s="14"/>
      <c r="QKS2397" s="14"/>
      <c r="QKT2397" s="14"/>
      <c r="QKU2397" s="14"/>
      <c r="QKV2397" s="14"/>
      <c r="QKW2397" s="14"/>
      <c r="QKX2397" s="14"/>
      <c r="QKY2397" s="14"/>
      <c r="QKZ2397" s="14"/>
      <c r="QLA2397" s="14"/>
      <c r="QLB2397" s="14"/>
      <c r="QLC2397" s="14"/>
      <c r="QLD2397" s="14"/>
      <c r="QLE2397" s="14"/>
      <c r="QLF2397" s="14"/>
      <c r="QLG2397" s="14"/>
      <c r="QLH2397" s="14"/>
      <c r="QLI2397" s="14"/>
      <c r="QLJ2397" s="14"/>
      <c r="QLK2397" s="14"/>
      <c r="QLL2397" s="14"/>
      <c r="QLM2397" s="14"/>
      <c r="QLN2397" s="14"/>
      <c r="QLO2397" s="14"/>
      <c r="QLP2397" s="14"/>
      <c r="QLQ2397" s="14"/>
      <c r="QLR2397" s="14"/>
      <c r="QLS2397" s="14"/>
      <c r="QLT2397" s="14"/>
      <c r="QLU2397" s="14"/>
      <c r="QLV2397" s="14"/>
      <c r="QLW2397" s="14"/>
      <c r="QLX2397" s="14"/>
      <c r="QLY2397" s="14"/>
      <c r="QLZ2397" s="14"/>
      <c r="QMA2397" s="14"/>
      <c r="QMB2397" s="14"/>
      <c r="QMC2397" s="14"/>
      <c r="QMD2397" s="14"/>
      <c r="QME2397" s="14"/>
      <c r="QMF2397" s="14"/>
      <c r="QMG2397" s="14"/>
      <c r="QMH2397" s="14"/>
      <c r="QMI2397" s="14"/>
      <c r="QMJ2397" s="14"/>
      <c r="QMK2397" s="14"/>
      <c r="QML2397" s="14"/>
      <c r="QMM2397" s="14"/>
      <c r="QMN2397" s="14"/>
      <c r="QMO2397" s="14"/>
      <c r="QMP2397" s="14"/>
      <c r="QMQ2397" s="14"/>
      <c r="QMR2397" s="14"/>
      <c r="QMS2397" s="14"/>
      <c r="QMT2397" s="14"/>
      <c r="QMU2397" s="14"/>
      <c r="QMV2397" s="14"/>
      <c r="QMW2397" s="14"/>
      <c r="QMX2397" s="14"/>
      <c r="QMY2397" s="14"/>
      <c r="QMZ2397" s="14"/>
      <c r="QNA2397" s="14"/>
      <c r="QNB2397" s="14"/>
      <c r="QNC2397" s="14"/>
      <c r="QND2397" s="14"/>
      <c r="QNE2397" s="14"/>
      <c r="QNF2397" s="14"/>
      <c r="QNG2397" s="14"/>
      <c r="QNH2397" s="14"/>
      <c r="QNI2397" s="14"/>
      <c r="QNJ2397" s="14"/>
      <c r="QNK2397" s="14"/>
      <c r="QNL2397" s="14"/>
      <c r="QNM2397" s="14"/>
      <c r="QNN2397" s="14"/>
      <c r="QNO2397" s="14"/>
      <c r="QNP2397" s="14"/>
      <c r="QNQ2397" s="14"/>
      <c r="QNR2397" s="14"/>
      <c r="QNS2397" s="14"/>
      <c r="QNT2397" s="14"/>
      <c r="QNU2397" s="14"/>
      <c r="QNV2397" s="14"/>
      <c r="QNW2397" s="14"/>
      <c r="QNX2397" s="14"/>
      <c r="QNY2397" s="14"/>
      <c r="QNZ2397" s="14"/>
      <c r="QOA2397" s="14"/>
      <c r="QOB2397" s="14"/>
      <c r="QOC2397" s="14"/>
      <c r="QOD2397" s="14"/>
      <c r="QOE2397" s="14"/>
      <c r="QOF2397" s="14"/>
      <c r="QOG2397" s="14"/>
      <c r="QOH2397" s="14"/>
      <c r="QOI2397" s="14"/>
      <c r="QOJ2397" s="14"/>
      <c r="QOK2397" s="14"/>
      <c r="QOL2397" s="14"/>
      <c r="QOM2397" s="14"/>
      <c r="QON2397" s="14"/>
      <c r="QOO2397" s="14"/>
      <c r="QOP2397" s="14"/>
      <c r="QOQ2397" s="14"/>
      <c r="QOR2397" s="14"/>
      <c r="QOS2397" s="14"/>
      <c r="QOT2397" s="14"/>
      <c r="QOU2397" s="14"/>
      <c r="QOV2397" s="14"/>
      <c r="QOW2397" s="14"/>
      <c r="QOX2397" s="14"/>
      <c r="QOY2397" s="14"/>
      <c r="QOZ2397" s="14"/>
      <c r="QPA2397" s="14"/>
      <c r="QPB2397" s="14"/>
      <c r="QPC2397" s="14"/>
      <c r="QPD2397" s="14"/>
      <c r="QPE2397" s="14"/>
      <c r="QPF2397" s="14"/>
      <c r="QPG2397" s="14"/>
      <c r="QPH2397" s="14"/>
      <c r="QPI2397" s="14"/>
      <c r="QPJ2397" s="14"/>
      <c r="QPK2397" s="14"/>
      <c r="QPL2397" s="14"/>
      <c r="QPM2397" s="14"/>
      <c r="QPN2397" s="14"/>
      <c r="QPO2397" s="14"/>
      <c r="QPP2397" s="14"/>
      <c r="QPQ2397" s="14"/>
      <c r="QPR2397" s="14"/>
      <c r="QPS2397" s="14"/>
      <c r="QPT2397" s="14"/>
      <c r="QPU2397" s="14"/>
      <c r="QPV2397" s="14"/>
      <c r="QPW2397" s="14"/>
      <c r="QPX2397" s="14"/>
      <c r="QPY2397" s="14"/>
      <c r="QPZ2397" s="14"/>
      <c r="QQA2397" s="14"/>
      <c r="QQB2397" s="14"/>
      <c r="QQC2397" s="14"/>
      <c r="QQD2397" s="14"/>
      <c r="QQE2397" s="14"/>
      <c r="QQF2397" s="14"/>
      <c r="QQG2397" s="14"/>
      <c r="QQH2397" s="14"/>
      <c r="QQI2397" s="14"/>
      <c r="QQJ2397" s="14"/>
      <c r="QQK2397" s="14"/>
      <c r="QQL2397" s="14"/>
      <c r="QQM2397" s="14"/>
      <c r="QQN2397" s="14"/>
      <c r="QQO2397" s="14"/>
      <c r="QQP2397" s="14"/>
      <c r="QQQ2397" s="14"/>
      <c r="QQR2397" s="14"/>
      <c r="QQS2397" s="14"/>
      <c r="QQT2397" s="14"/>
      <c r="QQU2397" s="14"/>
      <c r="QQV2397" s="14"/>
      <c r="QQW2397" s="14"/>
      <c r="QQX2397" s="14"/>
      <c r="QQY2397" s="14"/>
      <c r="QQZ2397" s="14"/>
      <c r="QRA2397" s="14"/>
      <c r="QRB2397" s="14"/>
      <c r="QRC2397" s="14"/>
      <c r="QRD2397" s="14"/>
      <c r="QRE2397" s="14"/>
      <c r="QRF2397" s="14"/>
      <c r="QRG2397" s="14"/>
      <c r="QRH2397" s="14"/>
      <c r="QRI2397" s="14"/>
      <c r="QRJ2397" s="14"/>
      <c r="QRK2397" s="14"/>
      <c r="QRL2397" s="14"/>
      <c r="QRM2397" s="14"/>
      <c r="QRN2397" s="14"/>
      <c r="QRO2397" s="14"/>
      <c r="QRP2397" s="14"/>
      <c r="QRQ2397" s="14"/>
      <c r="QRR2397" s="14"/>
      <c r="QRS2397" s="14"/>
      <c r="QRT2397" s="14"/>
      <c r="QRU2397" s="14"/>
      <c r="QRV2397" s="14"/>
      <c r="QRW2397" s="14"/>
      <c r="QRX2397" s="14"/>
      <c r="QRY2397" s="14"/>
      <c r="QRZ2397" s="14"/>
      <c r="QSA2397" s="14"/>
      <c r="QSB2397" s="14"/>
      <c r="QSC2397" s="14"/>
      <c r="QSD2397" s="14"/>
      <c r="QSE2397" s="14"/>
      <c r="QSF2397" s="14"/>
      <c r="QSG2397" s="14"/>
      <c r="QSH2397" s="14"/>
      <c r="QSI2397" s="14"/>
      <c r="QSJ2397" s="14"/>
      <c r="QSK2397" s="14"/>
      <c r="QSL2397" s="14"/>
      <c r="QSM2397" s="14"/>
      <c r="QSN2397" s="14"/>
      <c r="QSO2397" s="14"/>
      <c r="QSP2397" s="14"/>
      <c r="QSQ2397" s="14"/>
      <c r="QSR2397" s="14"/>
      <c r="QSS2397" s="14"/>
      <c r="QST2397" s="14"/>
      <c r="QSU2397" s="14"/>
      <c r="QSV2397" s="14"/>
      <c r="QSW2397" s="14"/>
      <c r="QSX2397" s="14"/>
      <c r="QSY2397" s="14"/>
      <c r="QSZ2397" s="14"/>
      <c r="QTA2397" s="14"/>
      <c r="QTB2397" s="14"/>
      <c r="QTC2397" s="14"/>
      <c r="QTD2397" s="14"/>
      <c r="QTE2397" s="14"/>
      <c r="QTF2397" s="14"/>
      <c r="QTG2397" s="14"/>
      <c r="QTH2397" s="14"/>
      <c r="QTI2397" s="14"/>
      <c r="QTJ2397" s="14"/>
      <c r="QTK2397" s="14"/>
      <c r="QTL2397" s="14"/>
      <c r="QTM2397" s="14"/>
      <c r="QTN2397" s="14"/>
      <c r="QTO2397" s="14"/>
      <c r="QTP2397" s="14"/>
      <c r="QTQ2397" s="14"/>
      <c r="QTR2397" s="14"/>
      <c r="QTS2397" s="14"/>
      <c r="QTT2397" s="14"/>
      <c r="QTU2397" s="14"/>
      <c r="QTV2397" s="14"/>
      <c r="QTW2397" s="14"/>
      <c r="QTX2397" s="14"/>
      <c r="QTY2397" s="14"/>
      <c r="QTZ2397" s="14"/>
      <c r="QUA2397" s="14"/>
      <c r="QUB2397" s="14"/>
      <c r="QUC2397" s="14"/>
      <c r="QUD2397" s="14"/>
      <c r="QUE2397" s="14"/>
      <c r="QUF2397" s="14"/>
      <c r="QUG2397" s="14"/>
      <c r="QUH2397" s="14"/>
      <c r="QUI2397" s="14"/>
      <c r="QUJ2397" s="14"/>
      <c r="QUK2397" s="14"/>
      <c r="QUL2397" s="14"/>
      <c r="QUM2397" s="14"/>
      <c r="QUN2397" s="14"/>
      <c r="QUO2397" s="14"/>
      <c r="QUP2397" s="14"/>
      <c r="QUQ2397" s="14"/>
      <c r="QUR2397" s="14"/>
      <c r="QUS2397" s="14"/>
      <c r="QUT2397" s="14"/>
      <c r="QUU2397" s="14"/>
      <c r="QUV2397" s="14"/>
      <c r="QUW2397" s="14"/>
      <c r="QUX2397" s="14"/>
      <c r="QUY2397" s="14"/>
      <c r="QUZ2397" s="14"/>
      <c r="QVA2397" s="14"/>
      <c r="QVB2397" s="14"/>
      <c r="QVC2397" s="14"/>
      <c r="QVD2397" s="14"/>
      <c r="QVE2397" s="14"/>
      <c r="QVF2397" s="14"/>
      <c r="QVG2397" s="14"/>
      <c r="QVH2397" s="14"/>
      <c r="QVI2397" s="14"/>
      <c r="QVJ2397" s="14"/>
      <c r="QVK2397" s="14"/>
      <c r="QVL2397" s="14"/>
      <c r="QVM2397" s="14"/>
      <c r="QVN2397" s="14"/>
      <c r="QVO2397" s="14"/>
      <c r="QVP2397" s="14"/>
      <c r="QVQ2397" s="14"/>
      <c r="QVR2397" s="14"/>
      <c r="QVS2397" s="14"/>
      <c r="QVT2397" s="14"/>
      <c r="QVU2397" s="14"/>
      <c r="QVV2397" s="14"/>
      <c r="QVW2397" s="14"/>
      <c r="QVX2397" s="14"/>
      <c r="QVY2397" s="14"/>
      <c r="QVZ2397" s="14"/>
      <c r="QWA2397" s="14"/>
      <c r="QWB2397" s="14"/>
      <c r="QWC2397" s="14"/>
      <c r="QWD2397" s="14"/>
      <c r="QWE2397" s="14"/>
      <c r="QWF2397" s="14"/>
      <c r="QWG2397" s="14"/>
      <c r="QWH2397" s="14"/>
      <c r="QWI2397" s="14"/>
      <c r="QWJ2397" s="14"/>
      <c r="QWK2397" s="14"/>
      <c r="QWL2397" s="14"/>
      <c r="QWM2397" s="14"/>
      <c r="QWN2397" s="14"/>
      <c r="QWO2397" s="14"/>
      <c r="QWP2397" s="14"/>
      <c r="QWQ2397" s="14"/>
      <c r="QWR2397" s="14"/>
      <c r="QWS2397" s="14"/>
      <c r="QWT2397" s="14"/>
      <c r="QWU2397" s="14"/>
      <c r="QWV2397" s="14"/>
      <c r="QWW2397" s="14"/>
      <c r="QWX2397" s="14"/>
      <c r="QWY2397" s="14"/>
      <c r="QWZ2397" s="14"/>
      <c r="QXA2397" s="14"/>
      <c r="QXB2397" s="14"/>
      <c r="QXC2397" s="14"/>
      <c r="QXD2397" s="14"/>
      <c r="QXE2397" s="14"/>
      <c r="QXF2397" s="14"/>
      <c r="QXG2397" s="14"/>
      <c r="QXH2397" s="14"/>
      <c r="QXI2397" s="14"/>
      <c r="QXJ2397" s="14"/>
      <c r="QXK2397" s="14"/>
      <c r="QXL2397" s="14"/>
      <c r="QXM2397" s="14"/>
      <c r="QXN2397" s="14"/>
      <c r="QXO2397" s="14"/>
      <c r="QXP2397" s="14"/>
      <c r="QXQ2397" s="14"/>
      <c r="QXR2397" s="14"/>
      <c r="QXS2397" s="14"/>
      <c r="QXT2397" s="14"/>
      <c r="QXU2397" s="14"/>
      <c r="QXV2397" s="14"/>
      <c r="QXW2397" s="14"/>
      <c r="QXX2397" s="14"/>
      <c r="QXY2397" s="14"/>
      <c r="QXZ2397" s="14"/>
      <c r="QYA2397" s="14"/>
      <c r="QYB2397" s="14"/>
      <c r="QYC2397" s="14"/>
      <c r="QYD2397" s="14"/>
      <c r="QYE2397" s="14"/>
      <c r="QYF2397" s="14"/>
      <c r="QYG2397" s="14"/>
      <c r="QYH2397" s="14"/>
      <c r="QYI2397" s="14"/>
      <c r="QYJ2397" s="14"/>
      <c r="QYK2397" s="14"/>
      <c r="QYL2397" s="14"/>
      <c r="QYM2397" s="14"/>
      <c r="QYN2397" s="14"/>
      <c r="QYO2397" s="14"/>
      <c r="QYP2397" s="14"/>
      <c r="QYQ2397" s="14"/>
      <c r="QYR2397" s="14"/>
      <c r="QYS2397" s="14"/>
      <c r="QYT2397" s="14"/>
      <c r="QYU2397" s="14"/>
      <c r="QYV2397" s="14"/>
      <c r="QYW2397" s="14"/>
      <c r="QYX2397" s="14"/>
      <c r="QYY2397" s="14"/>
      <c r="QYZ2397" s="14"/>
      <c r="QZA2397" s="14"/>
      <c r="QZB2397" s="14"/>
      <c r="QZC2397" s="14"/>
      <c r="QZD2397" s="14"/>
      <c r="QZE2397" s="14"/>
      <c r="QZF2397" s="14"/>
      <c r="QZG2397" s="14"/>
      <c r="QZH2397" s="14"/>
      <c r="QZI2397" s="14"/>
      <c r="QZJ2397" s="14"/>
      <c r="QZK2397" s="14"/>
      <c r="QZL2397" s="14"/>
      <c r="QZM2397" s="14"/>
      <c r="QZN2397" s="14"/>
      <c r="QZO2397" s="14"/>
      <c r="QZP2397" s="14"/>
      <c r="QZQ2397" s="14"/>
      <c r="QZR2397" s="14"/>
      <c r="QZS2397" s="14"/>
      <c r="QZT2397" s="14"/>
      <c r="QZU2397" s="14"/>
      <c r="QZV2397" s="14"/>
      <c r="QZW2397" s="14"/>
      <c r="QZX2397" s="14"/>
      <c r="QZY2397" s="14"/>
      <c r="QZZ2397" s="14"/>
      <c r="RAA2397" s="14"/>
      <c r="RAB2397" s="14"/>
      <c r="RAC2397" s="14"/>
      <c r="RAD2397" s="14"/>
      <c r="RAE2397" s="14"/>
      <c r="RAF2397" s="14"/>
      <c r="RAG2397" s="14"/>
      <c r="RAH2397" s="14"/>
      <c r="RAI2397" s="14"/>
      <c r="RAJ2397" s="14"/>
      <c r="RAK2397" s="14"/>
      <c r="RAL2397" s="14"/>
      <c r="RAM2397" s="14"/>
      <c r="RAN2397" s="14"/>
      <c r="RAO2397" s="14"/>
      <c r="RAP2397" s="14"/>
      <c r="RAQ2397" s="14"/>
      <c r="RAR2397" s="14"/>
      <c r="RAS2397" s="14"/>
      <c r="RAT2397" s="14"/>
      <c r="RAU2397" s="14"/>
      <c r="RAV2397" s="14"/>
      <c r="RAW2397" s="14"/>
      <c r="RAX2397" s="14"/>
      <c r="RAY2397" s="14"/>
      <c r="RAZ2397" s="14"/>
      <c r="RBA2397" s="14"/>
      <c r="RBB2397" s="14"/>
      <c r="RBC2397" s="14"/>
      <c r="RBD2397" s="14"/>
      <c r="RBE2397" s="14"/>
      <c r="RBF2397" s="14"/>
      <c r="RBG2397" s="14"/>
      <c r="RBH2397" s="14"/>
      <c r="RBI2397" s="14"/>
      <c r="RBJ2397" s="14"/>
      <c r="RBK2397" s="14"/>
      <c r="RBL2397" s="14"/>
      <c r="RBM2397" s="14"/>
      <c r="RBN2397" s="14"/>
      <c r="RBO2397" s="14"/>
      <c r="RBP2397" s="14"/>
      <c r="RBQ2397" s="14"/>
      <c r="RBR2397" s="14"/>
      <c r="RBS2397" s="14"/>
      <c r="RBT2397" s="14"/>
      <c r="RBU2397" s="14"/>
      <c r="RBV2397" s="14"/>
      <c r="RBW2397" s="14"/>
      <c r="RBX2397" s="14"/>
      <c r="RBY2397" s="14"/>
      <c r="RBZ2397" s="14"/>
      <c r="RCA2397" s="14"/>
      <c r="RCB2397" s="14"/>
      <c r="RCC2397" s="14"/>
      <c r="RCD2397" s="14"/>
      <c r="RCE2397" s="14"/>
      <c r="RCF2397" s="14"/>
      <c r="RCG2397" s="14"/>
      <c r="RCH2397" s="14"/>
      <c r="RCI2397" s="14"/>
      <c r="RCJ2397" s="14"/>
      <c r="RCK2397" s="14"/>
      <c r="RCL2397" s="14"/>
      <c r="RCM2397" s="14"/>
      <c r="RCN2397" s="14"/>
      <c r="RCO2397" s="14"/>
      <c r="RCP2397" s="14"/>
      <c r="RCQ2397" s="14"/>
      <c r="RCR2397" s="14"/>
      <c r="RCS2397" s="14"/>
      <c r="RCT2397" s="14"/>
      <c r="RCU2397" s="14"/>
      <c r="RCV2397" s="14"/>
      <c r="RCW2397" s="14"/>
      <c r="RCX2397" s="14"/>
      <c r="RCY2397" s="14"/>
      <c r="RCZ2397" s="14"/>
      <c r="RDA2397" s="14"/>
      <c r="RDB2397" s="14"/>
      <c r="RDC2397" s="14"/>
      <c r="RDD2397" s="14"/>
      <c r="RDE2397" s="14"/>
      <c r="RDF2397" s="14"/>
      <c r="RDG2397" s="14"/>
      <c r="RDH2397" s="14"/>
      <c r="RDI2397" s="14"/>
      <c r="RDJ2397" s="14"/>
      <c r="RDK2397" s="14"/>
      <c r="RDL2397" s="14"/>
      <c r="RDM2397" s="14"/>
      <c r="RDN2397" s="14"/>
      <c r="RDO2397" s="14"/>
      <c r="RDP2397" s="14"/>
      <c r="RDQ2397" s="14"/>
      <c r="RDR2397" s="14"/>
      <c r="RDS2397" s="14"/>
      <c r="RDT2397" s="14"/>
      <c r="RDU2397" s="14"/>
      <c r="RDV2397" s="14"/>
      <c r="RDW2397" s="14"/>
      <c r="RDX2397" s="14"/>
      <c r="RDY2397" s="14"/>
      <c r="RDZ2397" s="14"/>
      <c r="REA2397" s="14"/>
      <c r="REB2397" s="14"/>
      <c r="REC2397" s="14"/>
      <c r="RED2397" s="14"/>
      <c r="REE2397" s="14"/>
      <c r="REF2397" s="14"/>
      <c r="REG2397" s="14"/>
      <c r="REH2397" s="14"/>
      <c r="REI2397" s="14"/>
      <c r="REJ2397" s="14"/>
      <c r="REK2397" s="14"/>
      <c r="REL2397" s="14"/>
      <c r="REM2397" s="14"/>
      <c r="REN2397" s="14"/>
      <c r="REO2397" s="14"/>
      <c r="REP2397" s="14"/>
      <c r="REQ2397" s="14"/>
      <c r="RER2397" s="14"/>
      <c r="RES2397" s="14"/>
      <c r="RET2397" s="14"/>
      <c r="REU2397" s="14"/>
      <c r="REV2397" s="14"/>
      <c r="REW2397" s="14"/>
      <c r="REX2397" s="14"/>
      <c r="REY2397" s="14"/>
      <c r="REZ2397" s="14"/>
      <c r="RFA2397" s="14"/>
      <c r="RFB2397" s="14"/>
      <c r="RFC2397" s="14"/>
      <c r="RFD2397" s="14"/>
      <c r="RFE2397" s="14"/>
      <c r="RFF2397" s="14"/>
      <c r="RFG2397" s="14"/>
      <c r="RFH2397" s="14"/>
      <c r="RFI2397" s="14"/>
      <c r="RFJ2397" s="14"/>
      <c r="RFK2397" s="14"/>
      <c r="RFL2397" s="14"/>
      <c r="RFM2397" s="14"/>
      <c r="RFN2397" s="14"/>
      <c r="RFO2397" s="14"/>
      <c r="RFP2397" s="14"/>
      <c r="RFQ2397" s="14"/>
      <c r="RFR2397" s="14"/>
      <c r="RFS2397" s="14"/>
      <c r="RFT2397" s="14"/>
      <c r="RFU2397" s="14"/>
      <c r="RFV2397" s="14"/>
      <c r="RFW2397" s="14"/>
      <c r="RFX2397" s="14"/>
      <c r="RFY2397" s="14"/>
      <c r="RFZ2397" s="14"/>
      <c r="RGA2397" s="14"/>
      <c r="RGB2397" s="14"/>
      <c r="RGC2397" s="14"/>
      <c r="RGD2397" s="14"/>
      <c r="RGE2397" s="14"/>
      <c r="RGF2397" s="14"/>
      <c r="RGG2397" s="14"/>
      <c r="RGH2397" s="14"/>
      <c r="RGI2397" s="14"/>
      <c r="RGJ2397" s="14"/>
      <c r="RGK2397" s="14"/>
      <c r="RGL2397" s="14"/>
      <c r="RGM2397" s="14"/>
      <c r="RGN2397" s="14"/>
      <c r="RGO2397" s="14"/>
      <c r="RGP2397" s="14"/>
      <c r="RGQ2397" s="14"/>
      <c r="RGR2397" s="14"/>
      <c r="RGS2397" s="14"/>
      <c r="RGT2397" s="14"/>
      <c r="RGU2397" s="14"/>
      <c r="RGV2397" s="14"/>
      <c r="RGW2397" s="14"/>
      <c r="RGX2397" s="14"/>
      <c r="RGY2397" s="14"/>
      <c r="RGZ2397" s="14"/>
      <c r="RHA2397" s="14"/>
      <c r="RHB2397" s="14"/>
      <c r="RHC2397" s="14"/>
      <c r="RHD2397" s="14"/>
      <c r="RHE2397" s="14"/>
      <c r="RHF2397" s="14"/>
      <c r="RHG2397" s="14"/>
      <c r="RHH2397" s="14"/>
      <c r="RHI2397" s="14"/>
      <c r="RHJ2397" s="14"/>
      <c r="RHK2397" s="14"/>
      <c r="RHL2397" s="14"/>
      <c r="RHM2397" s="14"/>
      <c r="RHN2397" s="14"/>
      <c r="RHO2397" s="14"/>
      <c r="RHP2397" s="14"/>
      <c r="RHQ2397" s="14"/>
      <c r="RHR2397" s="14"/>
      <c r="RHS2397" s="14"/>
      <c r="RHT2397" s="14"/>
      <c r="RHU2397" s="14"/>
      <c r="RHV2397" s="14"/>
      <c r="RHW2397" s="14"/>
      <c r="RHX2397" s="14"/>
      <c r="RHY2397" s="14"/>
      <c r="RHZ2397" s="14"/>
      <c r="RIA2397" s="14"/>
      <c r="RIB2397" s="14"/>
      <c r="RIC2397" s="14"/>
      <c r="RID2397" s="14"/>
      <c r="RIE2397" s="14"/>
      <c r="RIF2397" s="14"/>
      <c r="RIG2397" s="14"/>
      <c r="RIH2397" s="14"/>
      <c r="RII2397" s="14"/>
      <c r="RIJ2397" s="14"/>
      <c r="RIK2397" s="14"/>
      <c r="RIL2397" s="14"/>
      <c r="RIM2397" s="14"/>
      <c r="RIN2397" s="14"/>
      <c r="RIO2397" s="14"/>
      <c r="RIP2397" s="14"/>
      <c r="RIQ2397" s="14"/>
      <c r="RIR2397" s="14"/>
      <c r="RIS2397" s="14"/>
      <c r="RIT2397" s="14"/>
      <c r="RIU2397" s="14"/>
      <c r="RIV2397" s="14"/>
      <c r="RIW2397" s="14"/>
      <c r="RIX2397" s="14"/>
      <c r="RIY2397" s="14"/>
      <c r="RIZ2397" s="14"/>
      <c r="RJA2397" s="14"/>
      <c r="RJB2397" s="14"/>
      <c r="RJC2397" s="14"/>
      <c r="RJD2397" s="14"/>
      <c r="RJE2397" s="14"/>
      <c r="RJF2397" s="14"/>
      <c r="RJG2397" s="14"/>
      <c r="RJH2397" s="14"/>
      <c r="RJI2397" s="14"/>
      <c r="RJJ2397" s="14"/>
      <c r="RJK2397" s="14"/>
      <c r="RJL2397" s="14"/>
      <c r="RJM2397" s="14"/>
      <c r="RJN2397" s="14"/>
      <c r="RJO2397" s="14"/>
      <c r="RJP2397" s="14"/>
      <c r="RJQ2397" s="14"/>
      <c r="RJR2397" s="14"/>
      <c r="RJS2397" s="14"/>
      <c r="RJT2397" s="14"/>
      <c r="RJU2397" s="14"/>
      <c r="RJV2397" s="14"/>
      <c r="RJW2397" s="14"/>
      <c r="RJX2397" s="14"/>
      <c r="RJY2397" s="14"/>
      <c r="RJZ2397" s="14"/>
      <c r="RKA2397" s="14"/>
      <c r="RKB2397" s="14"/>
      <c r="RKC2397" s="14"/>
      <c r="RKD2397" s="14"/>
      <c r="RKE2397" s="14"/>
      <c r="RKF2397" s="14"/>
      <c r="RKG2397" s="14"/>
      <c r="RKH2397" s="14"/>
      <c r="RKI2397" s="14"/>
      <c r="RKJ2397" s="14"/>
      <c r="RKK2397" s="14"/>
      <c r="RKL2397" s="14"/>
      <c r="RKM2397" s="14"/>
      <c r="RKN2397" s="14"/>
      <c r="RKO2397" s="14"/>
      <c r="RKP2397" s="14"/>
      <c r="RKQ2397" s="14"/>
      <c r="RKR2397" s="14"/>
      <c r="RKS2397" s="14"/>
      <c r="RKT2397" s="14"/>
      <c r="RKU2397" s="14"/>
      <c r="RKV2397" s="14"/>
      <c r="RKW2397" s="14"/>
      <c r="RKX2397" s="14"/>
      <c r="RKY2397" s="14"/>
      <c r="RKZ2397" s="14"/>
      <c r="RLA2397" s="14"/>
      <c r="RLB2397" s="14"/>
      <c r="RLC2397" s="14"/>
      <c r="RLD2397" s="14"/>
      <c r="RLE2397" s="14"/>
      <c r="RLF2397" s="14"/>
      <c r="RLG2397" s="14"/>
      <c r="RLH2397" s="14"/>
      <c r="RLI2397" s="14"/>
      <c r="RLJ2397" s="14"/>
      <c r="RLK2397" s="14"/>
      <c r="RLL2397" s="14"/>
      <c r="RLM2397" s="14"/>
      <c r="RLN2397" s="14"/>
      <c r="RLO2397" s="14"/>
      <c r="RLP2397" s="14"/>
      <c r="RLQ2397" s="14"/>
      <c r="RLR2397" s="14"/>
      <c r="RLS2397" s="14"/>
      <c r="RLT2397" s="14"/>
      <c r="RLU2397" s="14"/>
      <c r="RLV2397" s="14"/>
      <c r="RLW2397" s="14"/>
      <c r="RLX2397" s="14"/>
      <c r="RLY2397" s="14"/>
      <c r="RLZ2397" s="14"/>
      <c r="RMA2397" s="14"/>
      <c r="RMB2397" s="14"/>
      <c r="RMC2397" s="14"/>
      <c r="RMD2397" s="14"/>
      <c r="RME2397" s="14"/>
      <c r="RMF2397" s="14"/>
      <c r="RMG2397" s="14"/>
      <c r="RMH2397" s="14"/>
      <c r="RMI2397" s="14"/>
      <c r="RMJ2397" s="14"/>
      <c r="RMK2397" s="14"/>
      <c r="RML2397" s="14"/>
      <c r="RMM2397" s="14"/>
      <c r="RMN2397" s="14"/>
      <c r="RMO2397" s="14"/>
      <c r="RMP2397" s="14"/>
      <c r="RMQ2397" s="14"/>
      <c r="RMR2397" s="14"/>
      <c r="RMS2397" s="14"/>
      <c r="RMT2397" s="14"/>
      <c r="RMU2397" s="14"/>
      <c r="RMV2397" s="14"/>
      <c r="RMW2397" s="14"/>
      <c r="RMX2397" s="14"/>
      <c r="RMY2397" s="14"/>
      <c r="RMZ2397" s="14"/>
      <c r="RNA2397" s="14"/>
      <c r="RNB2397" s="14"/>
      <c r="RNC2397" s="14"/>
      <c r="RND2397" s="14"/>
      <c r="RNE2397" s="14"/>
      <c r="RNF2397" s="14"/>
      <c r="RNG2397" s="14"/>
      <c r="RNH2397" s="14"/>
      <c r="RNI2397" s="14"/>
      <c r="RNJ2397" s="14"/>
      <c r="RNK2397" s="14"/>
      <c r="RNL2397" s="14"/>
      <c r="RNM2397" s="14"/>
      <c r="RNN2397" s="14"/>
      <c r="RNO2397" s="14"/>
      <c r="RNP2397" s="14"/>
      <c r="RNQ2397" s="14"/>
      <c r="RNR2397" s="14"/>
      <c r="RNS2397" s="14"/>
      <c r="RNT2397" s="14"/>
      <c r="RNU2397" s="14"/>
      <c r="RNV2397" s="14"/>
      <c r="RNW2397" s="14"/>
      <c r="RNX2397" s="14"/>
      <c r="RNY2397" s="14"/>
      <c r="RNZ2397" s="14"/>
      <c r="ROA2397" s="14"/>
      <c r="ROB2397" s="14"/>
      <c r="ROC2397" s="14"/>
      <c r="ROD2397" s="14"/>
      <c r="ROE2397" s="14"/>
      <c r="ROF2397" s="14"/>
      <c r="ROG2397" s="14"/>
      <c r="ROH2397" s="14"/>
      <c r="ROI2397" s="14"/>
      <c r="ROJ2397" s="14"/>
      <c r="ROK2397" s="14"/>
      <c r="ROL2397" s="14"/>
      <c r="ROM2397" s="14"/>
      <c r="RON2397" s="14"/>
      <c r="ROO2397" s="14"/>
      <c r="ROP2397" s="14"/>
      <c r="ROQ2397" s="14"/>
      <c r="ROR2397" s="14"/>
      <c r="ROS2397" s="14"/>
      <c r="ROT2397" s="14"/>
      <c r="ROU2397" s="14"/>
      <c r="ROV2397" s="14"/>
      <c r="ROW2397" s="14"/>
      <c r="ROX2397" s="14"/>
      <c r="ROY2397" s="14"/>
      <c r="ROZ2397" s="14"/>
      <c r="RPA2397" s="14"/>
      <c r="RPB2397" s="14"/>
      <c r="RPC2397" s="14"/>
      <c r="RPD2397" s="14"/>
      <c r="RPE2397" s="14"/>
      <c r="RPF2397" s="14"/>
      <c r="RPG2397" s="14"/>
      <c r="RPH2397" s="14"/>
      <c r="RPI2397" s="14"/>
      <c r="RPJ2397" s="14"/>
      <c r="RPK2397" s="14"/>
      <c r="RPL2397" s="14"/>
      <c r="RPM2397" s="14"/>
      <c r="RPN2397" s="14"/>
      <c r="RPO2397" s="14"/>
      <c r="RPP2397" s="14"/>
      <c r="RPQ2397" s="14"/>
      <c r="RPR2397" s="14"/>
      <c r="RPS2397" s="14"/>
      <c r="RPT2397" s="14"/>
      <c r="RPU2397" s="14"/>
      <c r="RPV2397" s="14"/>
      <c r="RPW2397" s="14"/>
      <c r="RPX2397" s="14"/>
      <c r="RPY2397" s="14"/>
      <c r="RPZ2397" s="14"/>
      <c r="RQA2397" s="14"/>
      <c r="RQB2397" s="14"/>
      <c r="RQC2397" s="14"/>
      <c r="RQD2397" s="14"/>
      <c r="RQE2397" s="14"/>
      <c r="RQF2397" s="14"/>
      <c r="RQG2397" s="14"/>
      <c r="RQH2397" s="14"/>
      <c r="RQI2397" s="14"/>
      <c r="RQJ2397" s="14"/>
      <c r="RQK2397" s="14"/>
      <c r="RQL2397" s="14"/>
      <c r="RQM2397" s="14"/>
      <c r="RQN2397" s="14"/>
      <c r="RQO2397" s="14"/>
      <c r="RQP2397" s="14"/>
      <c r="RQQ2397" s="14"/>
      <c r="RQR2397" s="14"/>
      <c r="RQS2397" s="14"/>
      <c r="RQT2397" s="14"/>
      <c r="RQU2397" s="14"/>
      <c r="RQV2397" s="14"/>
      <c r="RQW2397" s="14"/>
      <c r="RQX2397" s="14"/>
      <c r="RQY2397" s="14"/>
      <c r="RQZ2397" s="14"/>
      <c r="RRA2397" s="14"/>
      <c r="RRB2397" s="14"/>
      <c r="RRC2397" s="14"/>
      <c r="RRD2397" s="14"/>
      <c r="RRE2397" s="14"/>
      <c r="RRF2397" s="14"/>
      <c r="RRG2397" s="14"/>
      <c r="RRH2397" s="14"/>
      <c r="RRI2397" s="14"/>
      <c r="RRJ2397" s="14"/>
      <c r="RRK2397" s="14"/>
      <c r="RRL2397" s="14"/>
      <c r="RRM2397" s="14"/>
      <c r="RRN2397" s="14"/>
      <c r="RRO2397" s="14"/>
      <c r="RRP2397" s="14"/>
      <c r="RRQ2397" s="14"/>
      <c r="RRR2397" s="14"/>
      <c r="RRS2397" s="14"/>
      <c r="RRT2397" s="14"/>
      <c r="RRU2397" s="14"/>
      <c r="RRV2397" s="14"/>
      <c r="RRW2397" s="14"/>
      <c r="RRX2397" s="14"/>
      <c r="RRY2397" s="14"/>
      <c r="RRZ2397" s="14"/>
      <c r="RSA2397" s="14"/>
      <c r="RSB2397" s="14"/>
      <c r="RSC2397" s="14"/>
      <c r="RSD2397" s="14"/>
      <c r="RSE2397" s="14"/>
      <c r="RSF2397" s="14"/>
      <c r="RSG2397" s="14"/>
      <c r="RSH2397" s="14"/>
      <c r="RSI2397" s="14"/>
      <c r="RSJ2397" s="14"/>
      <c r="RSK2397" s="14"/>
      <c r="RSL2397" s="14"/>
      <c r="RSM2397" s="14"/>
      <c r="RSN2397" s="14"/>
      <c r="RSO2397" s="14"/>
      <c r="RSP2397" s="14"/>
      <c r="RSQ2397" s="14"/>
      <c r="RSR2397" s="14"/>
      <c r="RSS2397" s="14"/>
      <c r="RST2397" s="14"/>
      <c r="RSU2397" s="14"/>
      <c r="RSV2397" s="14"/>
      <c r="RSW2397" s="14"/>
      <c r="RSX2397" s="14"/>
      <c r="RSY2397" s="14"/>
      <c r="RSZ2397" s="14"/>
      <c r="RTA2397" s="14"/>
      <c r="RTB2397" s="14"/>
      <c r="RTC2397" s="14"/>
      <c r="RTD2397" s="14"/>
      <c r="RTE2397" s="14"/>
      <c r="RTF2397" s="14"/>
      <c r="RTG2397" s="14"/>
      <c r="RTH2397" s="14"/>
      <c r="RTI2397" s="14"/>
      <c r="RTJ2397" s="14"/>
      <c r="RTK2397" s="14"/>
      <c r="RTL2397" s="14"/>
      <c r="RTM2397" s="14"/>
      <c r="RTN2397" s="14"/>
      <c r="RTO2397" s="14"/>
      <c r="RTP2397" s="14"/>
      <c r="RTQ2397" s="14"/>
      <c r="RTR2397" s="14"/>
      <c r="RTS2397" s="14"/>
      <c r="RTT2397" s="14"/>
      <c r="RTU2397" s="14"/>
      <c r="RTV2397" s="14"/>
      <c r="RTW2397" s="14"/>
      <c r="RTX2397" s="14"/>
      <c r="RTY2397" s="14"/>
      <c r="RTZ2397" s="14"/>
      <c r="RUA2397" s="14"/>
      <c r="RUB2397" s="14"/>
      <c r="RUC2397" s="14"/>
      <c r="RUD2397" s="14"/>
      <c r="RUE2397" s="14"/>
      <c r="RUF2397" s="14"/>
      <c r="RUG2397" s="14"/>
      <c r="RUH2397" s="14"/>
      <c r="RUI2397" s="14"/>
      <c r="RUJ2397" s="14"/>
      <c r="RUK2397" s="14"/>
      <c r="RUL2397" s="14"/>
      <c r="RUM2397" s="14"/>
      <c r="RUN2397" s="14"/>
      <c r="RUO2397" s="14"/>
      <c r="RUP2397" s="14"/>
      <c r="RUQ2397" s="14"/>
      <c r="RUR2397" s="14"/>
      <c r="RUS2397" s="14"/>
      <c r="RUT2397" s="14"/>
      <c r="RUU2397" s="14"/>
      <c r="RUV2397" s="14"/>
      <c r="RUW2397" s="14"/>
      <c r="RUX2397" s="14"/>
      <c r="RUY2397" s="14"/>
      <c r="RUZ2397" s="14"/>
      <c r="RVA2397" s="14"/>
      <c r="RVB2397" s="14"/>
      <c r="RVC2397" s="14"/>
      <c r="RVD2397" s="14"/>
      <c r="RVE2397" s="14"/>
      <c r="RVF2397" s="14"/>
      <c r="RVG2397" s="14"/>
      <c r="RVH2397" s="14"/>
      <c r="RVI2397" s="14"/>
      <c r="RVJ2397" s="14"/>
      <c r="RVK2397" s="14"/>
      <c r="RVL2397" s="14"/>
      <c r="RVM2397" s="14"/>
      <c r="RVN2397" s="14"/>
      <c r="RVO2397" s="14"/>
      <c r="RVP2397" s="14"/>
      <c r="RVQ2397" s="14"/>
      <c r="RVR2397" s="14"/>
      <c r="RVS2397" s="14"/>
      <c r="RVT2397" s="14"/>
      <c r="RVU2397" s="14"/>
      <c r="RVV2397" s="14"/>
      <c r="RVW2397" s="14"/>
      <c r="RVX2397" s="14"/>
      <c r="RVY2397" s="14"/>
      <c r="RVZ2397" s="14"/>
      <c r="RWA2397" s="14"/>
      <c r="RWB2397" s="14"/>
      <c r="RWC2397" s="14"/>
      <c r="RWD2397" s="14"/>
      <c r="RWE2397" s="14"/>
      <c r="RWF2397" s="14"/>
      <c r="RWG2397" s="14"/>
      <c r="RWH2397" s="14"/>
      <c r="RWI2397" s="14"/>
      <c r="RWJ2397" s="14"/>
      <c r="RWK2397" s="14"/>
      <c r="RWL2397" s="14"/>
      <c r="RWM2397" s="14"/>
      <c r="RWN2397" s="14"/>
      <c r="RWO2397" s="14"/>
      <c r="RWP2397" s="14"/>
      <c r="RWQ2397" s="14"/>
      <c r="RWR2397" s="14"/>
      <c r="RWS2397" s="14"/>
      <c r="RWT2397" s="14"/>
      <c r="RWU2397" s="14"/>
      <c r="RWV2397" s="14"/>
      <c r="RWW2397" s="14"/>
      <c r="RWX2397" s="14"/>
      <c r="RWY2397" s="14"/>
      <c r="RWZ2397" s="14"/>
      <c r="RXA2397" s="14"/>
      <c r="RXB2397" s="14"/>
      <c r="RXC2397" s="14"/>
      <c r="RXD2397" s="14"/>
      <c r="RXE2397" s="14"/>
      <c r="RXF2397" s="14"/>
      <c r="RXG2397" s="14"/>
      <c r="RXH2397" s="14"/>
      <c r="RXI2397" s="14"/>
      <c r="RXJ2397" s="14"/>
      <c r="RXK2397" s="14"/>
      <c r="RXL2397" s="14"/>
      <c r="RXM2397" s="14"/>
      <c r="RXN2397" s="14"/>
      <c r="RXO2397" s="14"/>
      <c r="RXP2397" s="14"/>
      <c r="RXQ2397" s="14"/>
      <c r="RXR2397" s="14"/>
      <c r="RXS2397" s="14"/>
      <c r="RXT2397" s="14"/>
      <c r="RXU2397" s="14"/>
      <c r="RXV2397" s="14"/>
      <c r="RXW2397" s="14"/>
      <c r="RXX2397" s="14"/>
      <c r="RXY2397" s="14"/>
      <c r="RXZ2397" s="14"/>
      <c r="RYA2397" s="14"/>
      <c r="RYB2397" s="14"/>
      <c r="RYC2397" s="14"/>
      <c r="RYD2397" s="14"/>
      <c r="RYE2397" s="14"/>
      <c r="RYF2397" s="14"/>
      <c r="RYG2397" s="14"/>
      <c r="RYH2397" s="14"/>
      <c r="RYI2397" s="14"/>
      <c r="RYJ2397" s="14"/>
      <c r="RYK2397" s="14"/>
      <c r="RYL2397" s="14"/>
      <c r="RYM2397" s="14"/>
      <c r="RYN2397" s="14"/>
      <c r="RYO2397" s="14"/>
      <c r="RYP2397" s="14"/>
      <c r="RYQ2397" s="14"/>
      <c r="RYR2397" s="14"/>
      <c r="RYS2397" s="14"/>
      <c r="RYT2397" s="14"/>
      <c r="RYU2397" s="14"/>
      <c r="RYV2397" s="14"/>
      <c r="RYW2397" s="14"/>
      <c r="RYX2397" s="14"/>
      <c r="RYY2397" s="14"/>
      <c r="RYZ2397" s="14"/>
      <c r="RZA2397" s="14"/>
      <c r="RZB2397" s="14"/>
      <c r="RZC2397" s="14"/>
      <c r="RZD2397" s="14"/>
      <c r="RZE2397" s="14"/>
      <c r="RZF2397" s="14"/>
      <c r="RZG2397" s="14"/>
      <c r="RZH2397" s="14"/>
      <c r="RZI2397" s="14"/>
      <c r="RZJ2397" s="14"/>
      <c r="RZK2397" s="14"/>
      <c r="RZL2397" s="14"/>
      <c r="RZM2397" s="14"/>
      <c r="RZN2397" s="14"/>
      <c r="RZO2397" s="14"/>
      <c r="RZP2397" s="14"/>
      <c r="RZQ2397" s="14"/>
      <c r="RZR2397" s="14"/>
      <c r="RZS2397" s="14"/>
      <c r="RZT2397" s="14"/>
      <c r="RZU2397" s="14"/>
      <c r="RZV2397" s="14"/>
      <c r="RZW2397" s="14"/>
      <c r="RZX2397" s="14"/>
      <c r="RZY2397" s="14"/>
      <c r="RZZ2397" s="14"/>
      <c r="SAA2397" s="14"/>
      <c r="SAB2397" s="14"/>
      <c r="SAC2397" s="14"/>
      <c r="SAD2397" s="14"/>
      <c r="SAE2397" s="14"/>
      <c r="SAF2397" s="14"/>
      <c r="SAG2397" s="14"/>
      <c r="SAH2397" s="14"/>
      <c r="SAI2397" s="14"/>
      <c r="SAJ2397" s="14"/>
      <c r="SAK2397" s="14"/>
      <c r="SAL2397" s="14"/>
      <c r="SAM2397" s="14"/>
      <c r="SAN2397" s="14"/>
      <c r="SAO2397" s="14"/>
      <c r="SAP2397" s="14"/>
      <c r="SAQ2397" s="14"/>
      <c r="SAR2397" s="14"/>
      <c r="SAS2397" s="14"/>
      <c r="SAT2397" s="14"/>
      <c r="SAU2397" s="14"/>
      <c r="SAV2397" s="14"/>
      <c r="SAW2397" s="14"/>
      <c r="SAX2397" s="14"/>
      <c r="SAY2397" s="14"/>
      <c r="SAZ2397" s="14"/>
      <c r="SBA2397" s="14"/>
      <c r="SBB2397" s="14"/>
      <c r="SBC2397" s="14"/>
      <c r="SBD2397" s="14"/>
      <c r="SBE2397" s="14"/>
      <c r="SBF2397" s="14"/>
      <c r="SBG2397" s="14"/>
      <c r="SBH2397" s="14"/>
      <c r="SBI2397" s="14"/>
      <c r="SBJ2397" s="14"/>
      <c r="SBK2397" s="14"/>
      <c r="SBL2397" s="14"/>
      <c r="SBM2397" s="14"/>
      <c r="SBN2397" s="14"/>
      <c r="SBO2397" s="14"/>
      <c r="SBP2397" s="14"/>
      <c r="SBQ2397" s="14"/>
      <c r="SBR2397" s="14"/>
      <c r="SBS2397" s="14"/>
      <c r="SBT2397" s="14"/>
      <c r="SBU2397" s="14"/>
      <c r="SBV2397" s="14"/>
      <c r="SBW2397" s="14"/>
      <c r="SBX2397" s="14"/>
      <c r="SBY2397" s="14"/>
      <c r="SBZ2397" s="14"/>
      <c r="SCA2397" s="14"/>
      <c r="SCB2397" s="14"/>
      <c r="SCC2397" s="14"/>
      <c r="SCD2397" s="14"/>
      <c r="SCE2397" s="14"/>
      <c r="SCF2397" s="14"/>
      <c r="SCG2397" s="14"/>
      <c r="SCH2397" s="14"/>
      <c r="SCI2397" s="14"/>
      <c r="SCJ2397" s="14"/>
      <c r="SCK2397" s="14"/>
      <c r="SCL2397" s="14"/>
      <c r="SCM2397" s="14"/>
      <c r="SCN2397" s="14"/>
      <c r="SCO2397" s="14"/>
      <c r="SCP2397" s="14"/>
      <c r="SCQ2397" s="14"/>
      <c r="SCR2397" s="14"/>
      <c r="SCS2397" s="14"/>
      <c r="SCT2397" s="14"/>
      <c r="SCU2397" s="14"/>
      <c r="SCV2397" s="14"/>
      <c r="SCW2397" s="14"/>
      <c r="SCX2397" s="14"/>
      <c r="SCY2397" s="14"/>
      <c r="SCZ2397" s="14"/>
      <c r="SDA2397" s="14"/>
      <c r="SDB2397" s="14"/>
      <c r="SDC2397" s="14"/>
      <c r="SDD2397" s="14"/>
      <c r="SDE2397" s="14"/>
      <c r="SDF2397" s="14"/>
      <c r="SDG2397" s="14"/>
      <c r="SDH2397" s="14"/>
      <c r="SDI2397" s="14"/>
      <c r="SDJ2397" s="14"/>
      <c r="SDK2397" s="14"/>
      <c r="SDL2397" s="14"/>
      <c r="SDM2397" s="14"/>
      <c r="SDN2397" s="14"/>
      <c r="SDO2397" s="14"/>
      <c r="SDP2397" s="14"/>
      <c r="SDQ2397" s="14"/>
      <c r="SDR2397" s="14"/>
      <c r="SDS2397" s="14"/>
      <c r="SDT2397" s="14"/>
      <c r="SDU2397" s="14"/>
      <c r="SDV2397" s="14"/>
      <c r="SDW2397" s="14"/>
      <c r="SDX2397" s="14"/>
      <c r="SDY2397" s="14"/>
      <c r="SDZ2397" s="14"/>
      <c r="SEA2397" s="14"/>
      <c r="SEB2397" s="14"/>
      <c r="SEC2397" s="14"/>
      <c r="SED2397" s="14"/>
      <c r="SEE2397" s="14"/>
      <c r="SEF2397" s="14"/>
      <c r="SEG2397" s="14"/>
      <c r="SEH2397" s="14"/>
      <c r="SEI2397" s="14"/>
      <c r="SEJ2397" s="14"/>
      <c r="SEK2397" s="14"/>
      <c r="SEL2397" s="14"/>
      <c r="SEM2397" s="14"/>
      <c r="SEN2397" s="14"/>
      <c r="SEO2397" s="14"/>
      <c r="SEP2397" s="14"/>
      <c r="SEQ2397" s="14"/>
      <c r="SER2397" s="14"/>
      <c r="SES2397" s="14"/>
      <c r="SET2397" s="14"/>
      <c r="SEU2397" s="14"/>
      <c r="SEV2397" s="14"/>
      <c r="SEW2397" s="14"/>
      <c r="SEX2397" s="14"/>
      <c r="SEY2397" s="14"/>
      <c r="SEZ2397" s="14"/>
      <c r="SFA2397" s="14"/>
      <c r="SFB2397" s="14"/>
      <c r="SFC2397" s="14"/>
      <c r="SFD2397" s="14"/>
      <c r="SFE2397" s="14"/>
      <c r="SFF2397" s="14"/>
      <c r="SFG2397" s="14"/>
      <c r="SFH2397" s="14"/>
      <c r="SFI2397" s="14"/>
      <c r="SFJ2397" s="14"/>
      <c r="SFK2397" s="14"/>
      <c r="SFL2397" s="14"/>
      <c r="SFM2397" s="14"/>
      <c r="SFN2397" s="14"/>
      <c r="SFO2397" s="14"/>
      <c r="SFP2397" s="14"/>
      <c r="SFQ2397" s="14"/>
      <c r="SFR2397" s="14"/>
      <c r="SFS2397" s="14"/>
      <c r="SFT2397" s="14"/>
      <c r="SFU2397" s="14"/>
      <c r="SFV2397" s="14"/>
      <c r="SFW2397" s="14"/>
      <c r="SFX2397" s="14"/>
      <c r="SFY2397" s="14"/>
      <c r="SFZ2397" s="14"/>
      <c r="SGA2397" s="14"/>
      <c r="SGB2397" s="14"/>
      <c r="SGC2397" s="14"/>
      <c r="SGD2397" s="14"/>
      <c r="SGE2397" s="14"/>
      <c r="SGF2397" s="14"/>
      <c r="SGG2397" s="14"/>
      <c r="SGH2397" s="14"/>
      <c r="SGI2397" s="14"/>
      <c r="SGJ2397" s="14"/>
      <c r="SGK2397" s="14"/>
      <c r="SGL2397" s="14"/>
      <c r="SGM2397" s="14"/>
      <c r="SGN2397" s="14"/>
      <c r="SGO2397" s="14"/>
      <c r="SGP2397" s="14"/>
      <c r="SGQ2397" s="14"/>
      <c r="SGR2397" s="14"/>
      <c r="SGS2397" s="14"/>
      <c r="SGT2397" s="14"/>
      <c r="SGU2397" s="14"/>
      <c r="SGV2397" s="14"/>
      <c r="SGW2397" s="14"/>
      <c r="SGX2397" s="14"/>
      <c r="SGY2397" s="14"/>
      <c r="SGZ2397" s="14"/>
      <c r="SHA2397" s="14"/>
      <c r="SHB2397" s="14"/>
      <c r="SHC2397" s="14"/>
      <c r="SHD2397" s="14"/>
      <c r="SHE2397" s="14"/>
      <c r="SHF2397" s="14"/>
      <c r="SHG2397" s="14"/>
      <c r="SHH2397" s="14"/>
      <c r="SHI2397" s="14"/>
      <c r="SHJ2397" s="14"/>
      <c r="SHK2397" s="14"/>
      <c r="SHL2397" s="14"/>
      <c r="SHM2397" s="14"/>
      <c r="SHN2397" s="14"/>
      <c r="SHO2397" s="14"/>
      <c r="SHP2397" s="14"/>
      <c r="SHQ2397" s="14"/>
      <c r="SHR2397" s="14"/>
      <c r="SHS2397" s="14"/>
      <c r="SHT2397" s="14"/>
      <c r="SHU2397" s="14"/>
      <c r="SHV2397" s="14"/>
      <c r="SHW2397" s="14"/>
      <c r="SHX2397" s="14"/>
      <c r="SHY2397" s="14"/>
      <c r="SHZ2397" s="14"/>
      <c r="SIA2397" s="14"/>
      <c r="SIB2397" s="14"/>
      <c r="SIC2397" s="14"/>
      <c r="SID2397" s="14"/>
      <c r="SIE2397" s="14"/>
      <c r="SIF2397" s="14"/>
      <c r="SIG2397" s="14"/>
      <c r="SIH2397" s="14"/>
      <c r="SII2397" s="14"/>
      <c r="SIJ2397" s="14"/>
      <c r="SIK2397" s="14"/>
      <c r="SIL2397" s="14"/>
      <c r="SIM2397" s="14"/>
      <c r="SIN2397" s="14"/>
      <c r="SIO2397" s="14"/>
      <c r="SIP2397" s="14"/>
      <c r="SIQ2397" s="14"/>
      <c r="SIR2397" s="14"/>
      <c r="SIS2397" s="14"/>
      <c r="SIT2397" s="14"/>
      <c r="SIU2397" s="14"/>
      <c r="SIV2397" s="14"/>
      <c r="SIW2397" s="14"/>
      <c r="SIX2397" s="14"/>
      <c r="SIY2397" s="14"/>
      <c r="SIZ2397" s="14"/>
      <c r="SJA2397" s="14"/>
      <c r="SJB2397" s="14"/>
      <c r="SJC2397" s="14"/>
      <c r="SJD2397" s="14"/>
      <c r="SJE2397" s="14"/>
      <c r="SJF2397" s="14"/>
      <c r="SJG2397" s="14"/>
      <c r="SJH2397" s="14"/>
      <c r="SJI2397" s="14"/>
      <c r="SJJ2397" s="14"/>
      <c r="SJK2397" s="14"/>
      <c r="SJL2397" s="14"/>
      <c r="SJM2397" s="14"/>
      <c r="SJN2397" s="14"/>
      <c r="SJO2397" s="14"/>
      <c r="SJP2397" s="14"/>
      <c r="SJQ2397" s="14"/>
      <c r="SJR2397" s="14"/>
      <c r="SJS2397" s="14"/>
      <c r="SJT2397" s="14"/>
      <c r="SJU2397" s="14"/>
      <c r="SJV2397" s="14"/>
      <c r="SJW2397" s="14"/>
      <c r="SJX2397" s="14"/>
      <c r="SJY2397" s="14"/>
      <c r="SJZ2397" s="14"/>
      <c r="SKA2397" s="14"/>
      <c r="SKB2397" s="14"/>
      <c r="SKC2397" s="14"/>
      <c r="SKD2397" s="14"/>
      <c r="SKE2397" s="14"/>
      <c r="SKF2397" s="14"/>
      <c r="SKG2397" s="14"/>
      <c r="SKH2397" s="14"/>
      <c r="SKI2397" s="14"/>
      <c r="SKJ2397" s="14"/>
      <c r="SKK2397" s="14"/>
      <c r="SKL2397" s="14"/>
      <c r="SKM2397" s="14"/>
      <c r="SKN2397" s="14"/>
      <c r="SKO2397" s="14"/>
      <c r="SKP2397" s="14"/>
      <c r="SKQ2397" s="14"/>
      <c r="SKR2397" s="14"/>
      <c r="SKS2397" s="14"/>
      <c r="SKT2397" s="14"/>
      <c r="SKU2397" s="14"/>
      <c r="SKV2397" s="14"/>
      <c r="SKW2397" s="14"/>
      <c r="SKX2397" s="14"/>
      <c r="SKY2397" s="14"/>
      <c r="SKZ2397" s="14"/>
      <c r="SLA2397" s="14"/>
      <c r="SLB2397" s="14"/>
      <c r="SLC2397" s="14"/>
      <c r="SLD2397" s="14"/>
      <c r="SLE2397" s="14"/>
      <c r="SLF2397" s="14"/>
      <c r="SLG2397" s="14"/>
      <c r="SLH2397" s="14"/>
      <c r="SLI2397" s="14"/>
      <c r="SLJ2397" s="14"/>
      <c r="SLK2397" s="14"/>
      <c r="SLL2397" s="14"/>
      <c r="SLM2397" s="14"/>
      <c r="SLN2397" s="14"/>
      <c r="SLO2397" s="14"/>
      <c r="SLP2397" s="14"/>
      <c r="SLQ2397" s="14"/>
      <c r="SLR2397" s="14"/>
      <c r="SLS2397" s="14"/>
      <c r="SLT2397" s="14"/>
      <c r="SLU2397" s="14"/>
      <c r="SLV2397" s="14"/>
      <c r="SLW2397" s="14"/>
      <c r="SLX2397" s="14"/>
      <c r="SLY2397" s="14"/>
      <c r="SLZ2397" s="14"/>
      <c r="SMA2397" s="14"/>
      <c r="SMB2397" s="14"/>
      <c r="SMC2397" s="14"/>
      <c r="SMD2397" s="14"/>
      <c r="SME2397" s="14"/>
      <c r="SMF2397" s="14"/>
      <c r="SMG2397" s="14"/>
      <c r="SMH2397" s="14"/>
      <c r="SMI2397" s="14"/>
      <c r="SMJ2397" s="14"/>
      <c r="SMK2397" s="14"/>
      <c r="SML2397" s="14"/>
      <c r="SMM2397" s="14"/>
      <c r="SMN2397" s="14"/>
      <c r="SMO2397" s="14"/>
      <c r="SMP2397" s="14"/>
      <c r="SMQ2397" s="14"/>
      <c r="SMR2397" s="14"/>
      <c r="SMS2397" s="14"/>
      <c r="SMT2397" s="14"/>
      <c r="SMU2397" s="14"/>
      <c r="SMV2397" s="14"/>
      <c r="SMW2397" s="14"/>
      <c r="SMX2397" s="14"/>
      <c r="SMY2397" s="14"/>
      <c r="SMZ2397" s="14"/>
      <c r="SNA2397" s="14"/>
      <c r="SNB2397" s="14"/>
      <c r="SNC2397" s="14"/>
      <c r="SND2397" s="14"/>
      <c r="SNE2397" s="14"/>
      <c r="SNF2397" s="14"/>
      <c r="SNG2397" s="14"/>
      <c r="SNH2397" s="14"/>
      <c r="SNI2397" s="14"/>
      <c r="SNJ2397" s="14"/>
      <c r="SNK2397" s="14"/>
      <c r="SNL2397" s="14"/>
      <c r="SNM2397" s="14"/>
      <c r="SNN2397" s="14"/>
      <c r="SNO2397" s="14"/>
      <c r="SNP2397" s="14"/>
      <c r="SNQ2397" s="14"/>
      <c r="SNR2397" s="14"/>
      <c r="SNS2397" s="14"/>
      <c r="SNT2397" s="14"/>
      <c r="SNU2397" s="14"/>
      <c r="SNV2397" s="14"/>
      <c r="SNW2397" s="14"/>
      <c r="SNX2397" s="14"/>
      <c r="SNY2397" s="14"/>
      <c r="SNZ2397" s="14"/>
      <c r="SOA2397" s="14"/>
      <c r="SOB2397" s="14"/>
      <c r="SOC2397" s="14"/>
      <c r="SOD2397" s="14"/>
      <c r="SOE2397" s="14"/>
      <c r="SOF2397" s="14"/>
      <c r="SOG2397" s="14"/>
      <c r="SOH2397" s="14"/>
      <c r="SOI2397" s="14"/>
      <c r="SOJ2397" s="14"/>
      <c r="SOK2397" s="14"/>
      <c r="SOL2397" s="14"/>
      <c r="SOM2397" s="14"/>
      <c r="SON2397" s="14"/>
      <c r="SOO2397" s="14"/>
      <c r="SOP2397" s="14"/>
      <c r="SOQ2397" s="14"/>
      <c r="SOR2397" s="14"/>
      <c r="SOS2397" s="14"/>
      <c r="SOT2397" s="14"/>
      <c r="SOU2397" s="14"/>
      <c r="SOV2397" s="14"/>
      <c r="SOW2397" s="14"/>
      <c r="SOX2397" s="14"/>
      <c r="SOY2397" s="14"/>
      <c r="SOZ2397" s="14"/>
      <c r="SPA2397" s="14"/>
      <c r="SPB2397" s="14"/>
      <c r="SPC2397" s="14"/>
      <c r="SPD2397" s="14"/>
      <c r="SPE2397" s="14"/>
      <c r="SPF2397" s="14"/>
      <c r="SPG2397" s="14"/>
      <c r="SPH2397" s="14"/>
      <c r="SPI2397" s="14"/>
      <c r="SPJ2397" s="14"/>
      <c r="SPK2397" s="14"/>
      <c r="SPL2397" s="14"/>
      <c r="SPM2397" s="14"/>
      <c r="SPN2397" s="14"/>
      <c r="SPO2397" s="14"/>
      <c r="SPP2397" s="14"/>
      <c r="SPQ2397" s="14"/>
      <c r="SPR2397" s="14"/>
      <c r="SPS2397" s="14"/>
      <c r="SPT2397" s="14"/>
      <c r="SPU2397" s="14"/>
      <c r="SPV2397" s="14"/>
      <c r="SPW2397" s="14"/>
      <c r="SPX2397" s="14"/>
      <c r="SPY2397" s="14"/>
      <c r="SPZ2397" s="14"/>
      <c r="SQA2397" s="14"/>
      <c r="SQB2397" s="14"/>
      <c r="SQC2397" s="14"/>
      <c r="SQD2397" s="14"/>
      <c r="SQE2397" s="14"/>
      <c r="SQF2397" s="14"/>
      <c r="SQG2397" s="14"/>
      <c r="SQH2397" s="14"/>
      <c r="SQI2397" s="14"/>
      <c r="SQJ2397" s="14"/>
      <c r="SQK2397" s="14"/>
      <c r="SQL2397" s="14"/>
      <c r="SQM2397" s="14"/>
      <c r="SQN2397" s="14"/>
      <c r="SQO2397" s="14"/>
      <c r="SQP2397" s="14"/>
      <c r="SQQ2397" s="14"/>
      <c r="SQR2397" s="14"/>
      <c r="SQS2397" s="14"/>
      <c r="SQT2397" s="14"/>
      <c r="SQU2397" s="14"/>
      <c r="SQV2397" s="14"/>
      <c r="SQW2397" s="14"/>
      <c r="SQX2397" s="14"/>
      <c r="SQY2397" s="14"/>
      <c r="SQZ2397" s="14"/>
      <c r="SRA2397" s="14"/>
      <c r="SRB2397" s="14"/>
      <c r="SRC2397" s="14"/>
      <c r="SRD2397" s="14"/>
      <c r="SRE2397" s="14"/>
      <c r="SRF2397" s="14"/>
      <c r="SRG2397" s="14"/>
      <c r="SRH2397" s="14"/>
      <c r="SRI2397" s="14"/>
      <c r="SRJ2397" s="14"/>
      <c r="SRK2397" s="14"/>
      <c r="SRL2397" s="14"/>
      <c r="SRM2397" s="14"/>
      <c r="SRN2397" s="14"/>
      <c r="SRO2397" s="14"/>
      <c r="SRP2397" s="14"/>
      <c r="SRQ2397" s="14"/>
      <c r="SRR2397" s="14"/>
      <c r="SRS2397" s="14"/>
      <c r="SRT2397" s="14"/>
      <c r="SRU2397" s="14"/>
      <c r="SRV2397" s="14"/>
      <c r="SRW2397" s="14"/>
      <c r="SRX2397" s="14"/>
      <c r="SRY2397" s="14"/>
      <c r="SRZ2397" s="14"/>
      <c r="SSA2397" s="14"/>
      <c r="SSB2397" s="14"/>
      <c r="SSC2397" s="14"/>
      <c r="SSD2397" s="14"/>
      <c r="SSE2397" s="14"/>
      <c r="SSF2397" s="14"/>
      <c r="SSG2397" s="14"/>
      <c r="SSH2397" s="14"/>
      <c r="SSI2397" s="14"/>
      <c r="SSJ2397" s="14"/>
      <c r="SSK2397" s="14"/>
      <c r="SSL2397" s="14"/>
      <c r="SSM2397" s="14"/>
      <c r="SSN2397" s="14"/>
      <c r="SSO2397" s="14"/>
      <c r="SSP2397" s="14"/>
      <c r="SSQ2397" s="14"/>
      <c r="SSR2397" s="14"/>
      <c r="SSS2397" s="14"/>
      <c r="SST2397" s="14"/>
      <c r="SSU2397" s="14"/>
      <c r="SSV2397" s="14"/>
      <c r="SSW2397" s="14"/>
      <c r="SSX2397" s="14"/>
      <c r="SSY2397" s="14"/>
      <c r="SSZ2397" s="14"/>
      <c r="STA2397" s="14"/>
      <c r="STB2397" s="14"/>
      <c r="STC2397" s="14"/>
      <c r="STD2397" s="14"/>
      <c r="STE2397" s="14"/>
      <c r="STF2397" s="14"/>
      <c r="STG2397" s="14"/>
      <c r="STH2397" s="14"/>
      <c r="STI2397" s="14"/>
      <c r="STJ2397" s="14"/>
      <c r="STK2397" s="14"/>
      <c r="STL2397" s="14"/>
      <c r="STM2397" s="14"/>
      <c r="STN2397" s="14"/>
      <c r="STO2397" s="14"/>
      <c r="STP2397" s="14"/>
      <c r="STQ2397" s="14"/>
      <c r="STR2397" s="14"/>
      <c r="STS2397" s="14"/>
      <c r="STT2397" s="14"/>
      <c r="STU2397" s="14"/>
      <c r="STV2397" s="14"/>
      <c r="STW2397" s="14"/>
      <c r="STX2397" s="14"/>
      <c r="STY2397" s="14"/>
      <c r="STZ2397" s="14"/>
      <c r="SUA2397" s="14"/>
      <c r="SUB2397" s="14"/>
      <c r="SUC2397" s="14"/>
      <c r="SUD2397" s="14"/>
      <c r="SUE2397" s="14"/>
      <c r="SUF2397" s="14"/>
      <c r="SUG2397" s="14"/>
      <c r="SUH2397" s="14"/>
      <c r="SUI2397" s="14"/>
      <c r="SUJ2397" s="14"/>
      <c r="SUK2397" s="14"/>
      <c r="SUL2397" s="14"/>
      <c r="SUM2397" s="14"/>
      <c r="SUN2397" s="14"/>
      <c r="SUO2397" s="14"/>
      <c r="SUP2397" s="14"/>
      <c r="SUQ2397" s="14"/>
      <c r="SUR2397" s="14"/>
      <c r="SUS2397" s="14"/>
      <c r="SUT2397" s="14"/>
      <c r="SUU2397" s="14"/>
      <c r="SUV2397" s="14"/>
      <c r="SUW2397" s="14"/>
      <c r="SUX2397" s="14"/>
      <c r="SUY2397" s="14"/>
      <c r="SUZ2397" s="14"/>
      <c r="SVA2397" s="14"/>
      <c r="SVB2397" s="14"/>
      <c r="SVC2397" s="14"/>
      <c r="SVD2397" s="14"/>
      <c r="SVE2397" s="14"/>
      <c r="SVF2397" s="14"/>
      <c r="SVG2397" s="14"/>
      <c r="SVH2397" s="14"/>
      <c r="SVI2397" s="14"/>
      <c r="SVJ2397" s="14"/>
      <c r="SVK2397" s="14"/>
      <c r="SVL2397" s="14"/>
      <c r="SVM2397" s="14"/>
      <c r="SVN2397" s="14"/>
      <c r="SVO2397" s="14"/>
      <c r="SVP2397" s="14"/>
      <c r="SVQ2397" s="14"/>
      <c r="SVR2397" s="14"/>
      <c r="SVS2397" s="14"/>
      <c r="SVT2397" s="14"/>
      <c r="SVU2397" s="14"/>
      <c r="SVV2397" s="14"/>
      <c r="SVW2397" s="14"/>
      <c r="SVX2397" s="14"/>
      <c r="SVY2397" s="14"/>
      <c r="SVZ2397" s="14"/>
      <c r="SWA2397" s="14"/>
      <c r="SWB2397" s="14"/>
      <c r="SWC2397" s="14"/>
      <c r="SWD2397" s="14"/>
      <c r="SWE2397" s="14"/>
      <c r="SWF2397" s="14"/>
      <c r="SWG2397" s="14"/>
      <c r="SWH2397" s="14"/>
      <c r="SWI2397" s="14"/>
      <c r="SWJ2397" s="14"/>
      <c r="SWK2397" s="14"/>
      <c r="SWL2397" s="14"/>
      <c r="SWM2397" s="14"/>
      <c r="SWN2397" s="14"/>
      <c r="SWO2397" s="14"/>
      <c r="SWP2397" s="14"/>
      <c r="SWQ2397" s="14"/>
      <c r="SWR2397" s="14"/>
      <c r="SWS2397" s="14"/>
      <c r="SWT2397" s="14"/>
      <c r="SWU2397" s="14"/>
      <c r="SWV2397" s="14"/>
      <c r="SWW2397" s="14"/>
      <c r="SWX2397" s="14"/>
      <c r="SWY2397" s="14"/>
      <c r="SWZ2397" s="14"/>
      <c r="SXA2397" s="14"/>
      <c r="SXB2397" s="14"/>
      <c r="SXC2397" s="14"/>
      <c r="SXD2397" s="14"/>
      <c r="SXE2397" s="14"/>
      <c r="SXF2397" s="14"/>
      <c r="SXG2397" s="14"/>
      <c r="SXH2397" s="14"/>
      <c r="SXI2397" s="14"/>
      <c r="SXJ2397" s="14"/>
      <c r="SXK2397" s="14"/>
      <c r="SXL2397" s="14"/>
      <c r="SXM2397" s="14"/>
      <c r="SXN2397" s="14"/>
      <c r="SXO2397" s="14"/>
      <c r="SXP2397" s="14"/>
      <c r="SXQ2397" s="14"/>
      <c r="SXR2397" s="14"/>
      <c r="SXS2397" s="14"/>
      <c r="SXT2397" s="14"/>
      <c r="SXU2397" s="14"/>
      <c r="SXV2397" s="14"/>
      <c r="SXW2397" s="14"/>
      <c r="SXX2397" s="14"/>
      <c r="SXY2397" s="14"/>
      <c r="SXZ2397" s="14"/>
      <c r="SYA2397" s="14"/>
      <c r="SYB2397" s="14"/>
      <c r="SYC2397" s="14"/>
      <c r="SYD2397" s="14"/>
      <c r="SYE2397" s="14"/>
      <c r="SYF2397" s="14"/>
      <c r="SYG2397" s="14"/>
      <c r="SYH2397" s="14"/>
      <c r="SYI2397" s="14"/>
      <c r="SYJ2397" s="14"/>
      <c r="SYK2397" s="14"/>
      <c r="SYL2397" s="14"/>
      <c r="SYM2397" s="14"/>
      <c r="SYN2397" s="14"/>
      <c r="SYO2397" s="14"/>
      <c r="SYP2397" s="14"/>
      <c r="SYQ2397" s="14"/>
      <c r="SYR2397" s="14"/>
      <c r="SYS2397" s="14"/>
      <c r="SYT2397" s="14"/>
      <c r="SYU2397" s="14"/>
      <c r="SYV2397" s="14"/>
      <c r="SYW2397" s="14"/>
      <c r="SYX2397" s="14"/>
      <c r="SYY2397" s="14"/>
      <c r="SYZ2397" s="14"/>
      <c r="SZA2397" s="14"/>
      <c r="SZB2397" s="14"/>
      <c r="SZC2397" s="14"/>
      <c r="SZD2397" s="14"/>
      <c r="SZE2397" s="14"/>
      <c r="SZF2397" s="14"/>
      <c r="SZG2397" s="14"/>
      <c r="SZH2397" s="14"/>
      <c r="SZI2397" s="14"/>
      <c r="SZJ2397" s="14"/>
      <c r="SZK2397" s="14"/>
      <c r="SZL2397" s="14"/>
      <c r="SZM2397" s="14"/>
      <c r="SZN2397" s="14"/>
      <c r="SZO2397" s="14"/>
      <c r="SZP2397" s="14"/>
      <c r="SZQ2397" s="14"/>
      <c r="SZR2397" s="14"/>
      <c r="SZS2397" s="14"/>
      <c r="SZT2397" s="14"/>
      <c r="SZU2397" s="14"/>
      <c r="SZV2397" s="14"/>
      <c r="SZW2397" s="14"/>
      <c r="SZX2397" s="14"/>
      <c r="SZY2397" s="14"/>
      <c r="SZZ2397" s="14"/>
      <c r="TAA2397" s="14"/>
      <c r="TAB2397" s="14"/>
      <c r="TAC2397" s="14"/>
      <c r="TAD2397" s="14"/>
      <c r="TAE2397" s="14"/>
      <c r="TAF2397" s="14"/>
      <c r="TAG2397" s="14"/>
      <c r="TAH2397" s="14"/>
      <c r="TAI2397" s="14"/>
      <c r="TAJ2397" s="14"/>
      <c r="TAK2397" s="14"/>
      <c r="TAL2397" s="14"/>
      <c r="TAM2397" s="14"/>
      <c r="TAN2397" s="14"/>
      <c r="TAO2397" s="14"/>
      <c r="TAP2397" s="14"/>
      <c r="TAQ2397" s="14"/>
      <c r="TAR2397" s="14"/>
      <c r="TAS2397" s="14"/>
      <c r="TAT2397" s="14"/>
      <c r="TAU2397" s="14"/>
      <c r="TAV2397" s="14"/>
      <c r="TAW2397" s="14"/>
      <c r="TAX2397" s="14"/>
      <c r="TAY2397" s="14"/>
      <c r="TAZ2397" s="14"/>
      <c r="TBA2397" s="14"/>
      <c r="TBB2397" s="14"/>
      <c r="TBC2397" s="14"/>
      <c r="TBD2397" s="14"/>
      <c r="TBE2397" s="14"/>
      <c r="TBF2397" s="14"/>
      <c r="TBG2397" s="14"/>
      <c r="TBH2397" s="14"/>
      <c r="TBI2397" s="14"/>
      <c r="TBJ2397" s="14"/>
      <c r="TBK2397" s="14"/>
      <c r="TBL2397" s="14"/>
      <c r="TBM2397" s="14"/>
      <c r="TBN2397" s="14"/>
      <c r="TBO2397" s="14"/>
      <c r="TBP2397" s="14"/>
      <c r="TBQ2397" s="14"/>
      <c r="TBR2397" s="14"/>
      <c r="TBS2397" s="14"/>
      <c r="TBT2397" s="14"/>
      <c r="TBU2397" s="14"/>
      <c r="TBV2397" s="14"/>
      <c r="TBW2397" s="14"/>
      <c r="TBX2397" s="14"/>
      <c r="TBY2397" s="14"/>
      <c r="TBZ2397" s="14"/>
      <c r="TCA2397" s="14"/>
      <c r="TCB2397" s="14"/>
      <c r="TCC2397" s="14"/>
      <c r="TCD2397" s="14"/>
      <c r="TCE2397" s="14"/>
      <c r="TCF2397" s="14"/>
      <c r="TCG2397" s="14"/>
      <c r="TCH2397" s="14"/>
      <c r="TCI2397" s="14"/>
      <c r="TCJ2397" s="14"/>
      <c r="TCK2397" s="14"/>
      <c r="TCL2397" s="14"/>
      <c r="TCM2397" s="14"/>
      <c r="TCN2397" s="14"/>
      <c r="TCO2397" s="14"/>
      <c r="TCP2397" s="14"/>
      <c r="TCQ2397" s="14"/>
      <c r="TCR2397" s="14"/>
      <c r="TCS2397" s="14"/>
      <c r="TCT2397" s="14"/>
      <c r="TCU2397" s="14"/>
      <c r="TCV2397" s="14"/>
      <c r="TCW2397" s="14"/>
      <c r="TCX2397" s="14"/>
      <c r="TCY2397" s="14"/>
      <c r="TCZ2397" s="14"/>
      <c r="TDA2397" s="14"/>
      <c r="TDB2397" s="14"/>
      <c r="TDC2397" s="14"/>
      <c r="TDD2397" s="14"/>
      <c r="TDE2397" s="14"/>
      <c r="TDF2397" s="14"/>
      <c r="TDG2397" s="14"/>
      <c r="TDH2397" s="14"/>
      <c r="TDI2397" s="14"/>
      <c r="TDJ2397" s="14"/>
      <c r="TDK2397" s="14"/>
      <c r="TDL2397" s="14"/>
      <c r="TDM2397" s="14"/>
      <c r="TDN2397" s="14"/>
      <c r="TDO2397" s="14"/>
      <c r="TDP2397" s="14"/>
      <c r="TDQ2397" s="14"/>
      <c r="TDR2397" s="14"/>
      <c r="TDS2397" s="14"/>
      <c r="TDT2397" s="14"/>
      <c r="TDU2397" s="14"/>
      <c r="TDV2397" s="14"/>
      <c r="TDW2397" s="14"/>
      <c r="TDX2397" s="14"/>
      <c r="TDY2397" s="14"/>
      <c r="TDZ2397" s="14"/>
      <c r="TEA2397" s="14"/>
      <c r="TEB2397" s="14"/>
      <c r="TEC2397" s="14"/>
      <c r="TED2397" s="14"/>
      <c r="TEE2397" s="14"/>
      <c r="TEF2397" s="14"/>
      <c r="TEG2397" s="14"/>
      <c r="TEH2397" s="14"/>
      <c r="TEI2397" s="14"/>
      <c r="TEJ2397" s="14"/>
      <c r="TEK2397" s="14"/>
      <c r="TEL2397" s="14"/>
      <c r="TEM2397" s="14"/>
      <c r="TEN2397" s="14"/>
      <c r="TEO2397" s="14"/>
      <c r="TEP2397" s="14"/>
      <c r="TEQ2397" s="14"/>
      <c r="TER2397" s="14"/>
      <c r="TES2397" s="14"/>
      <c r="TET2397" s="14"/>
      <c r="TEU2397" s="14"/>
      <c r="TEV2397" s="14"/>
      <c r="TEW2397" s="14"/>
      <c r="TEX2397" s="14"/>
      <c r="TEY2397" s="14"/>
      <c r="TEZ2397" s="14"/>
      <c r="TFA2397" s="14"/>
      <c r="TFB2397" s="14"/>
      <c r="TFC2397" s="14"/>
      <c r="TFD2397" s="14"/>
      <c r="TFE2397" s="14"/>
      <c r="TFF2397" s="14"/>
      <c r="TFG2397" s="14"/>
      <c r="TFH2397" s="14"/>
      <c r="TFI2397" s="14"/>
      <c r="TFJ2397" s="14"/>
      <c r="TFK2397" s="14"/>
      <c r="TFL2397" s="14"/>
      <c r="TFM2397" s="14"/>
      <c r="TFN2397" s="14"/>
      <c r="TFO2397" s="14"/>
      <c r="TFP2397" s="14"/>
      <c r="TFQ2397" s="14"/>
      <c r="TFR2397" s="14"/>
      <c r="TFS2397" s="14"/>
      <c r="TFT2397" s="14"/>
      <c r="TFU2397" s="14"/>
      <c r="TFV2397" s="14"/>
      <c r="TFW2397" s="14"/>
      <c r="TFX2397" s="14"/>
      <c r="TFY2397" s="14"/>
      <c r="TFZ2397" s="14"/>
      <c r="TGA2397" s="14"/>
      <c r="TGB2397" s="14"/>
      <c r="TGC2397" s="14"/>
      <c r="TGD2397" s="14"/>
      <c r="TGE2397" s="14"/>
      <c r="TGF2397" s="14"/>
      <c r="TGG2397" s="14"/>
      <c r="TGH2397" s="14"/>
      <c r="TGI2397" s="14"/>
      <c r="TGJ2397" s="14"/>
      <c r="TGK2397" s="14"/>
      <c r="TGL2397" s="14"/>
      <c r="TGM2397" s="14"/>
      <c r="TGN2397" s="14"/>
      <c r="TGO2397" s="14"/>
      <c r="TGP2397" s="14"/>
      <c r="TGQ2397" s="14"/>
      <c r="TGR2397" s="14"/>
      <c r="TGS2397" s="14"/>
      <c r="TGT2397" s="14"/>
      <c r="TGU2397" s="14"/>
      <c r="TGV2397" s="14"/>
      <c r="TGW2397" s="14"/>
      <c r="TGX2397" s="14"/>
      <c r="TGY2397" s="14"/>
      <c r="TGZ2397" s="14"/>
      <c r="THA2397" s="14"/>
      <c r="THB2397" s="14"/>
      <c r="THC2397" s="14"/>
      <c r="THD2397" s="14"/>
      <c r="THE2397" s="14"/>
      <c r="THF2397" s="14"/>
      <c r="THG2397" s="14"/>
      <c r="THH2397" s="14"/>
      <c r="THI2397" s="14"/>
      <c r="THJ2397" s="14"/>
      <c r="THK2397" s="14"/>
      <c r="THL2397" s="14"/>
      <c r="THM2397" s="14"/>
      <c r="THN2397" s="14"/>
      <c r="THO2397" s="14"/>
      <c r="THP2397" s="14"/>
      <c r="THQ2397" s="14"/>
      <c r="THR2397" s="14"/>
      <c r="THS2397" s="14"/>
      <c r="THT2397" s="14"/>
      <c r="THU2397" s="14"/>
      <c r="THV2397" s="14"/>
      <c r="THW2397" s="14"/>
      <c r="THX2397" s="14"/>
      <c r="THY2397" s="14"/>
      <c r="THZ2397" s="14"/>
      <c r="TIA2397" s="14"/>
      <c r="TIB2397" s="14"/>
      <c r="TIC2397" s="14"/>
      <c r="TID2397" s="14"/>
      <c r="TIE2397" s="14"/>
      <c r="TIF2397" s="14"/>
      <c r="TIG2397" s="14"/>
      <c r="TIH2397" s="14"/>
      <c r="TII2397" s="14"/>
      <c r="TIJ2397" s="14"/>
      <c r="TIK2397" s="14"/>
      <c r="TIL2397" s="14"/>
      <c r="TIM2397" s="14"/>
      <c r="TIN2397" s="14"/>
      <c r="TIO2397" s="14"/>
      <c r="TIP2397" s="14"/>
      <c r="TIQ2397" s="14"/>
      <c r="TIR2397" s="14"/>
      <c r="TIS2397" s="14"/>
      <c r="TIT2397" s="14"/>
      <c r="TIU2397" s="14"/>
      <c r="TIV2397" s="14"/>
      <c r="TIW2397" s="14"/>
      <c r="TIX2397" s="14"/>
      <c r="TIY2397" s="14"/>
      <c r="TIZ2397" s="14"/>
      <c r="TJA2397" s="14"/>
      <c r="TJB2397" s="14"/>
      <c r="TJC2397" s="14"/>
      <c r="TJD2397" s="14"/>
      <c r="TJE2397" s="14"/>
      <c r="TJF2397" s="14"/>
      <c r="TJG2397" s="14"/>
      <c r="TJH2397" s="14"/>
      <c r="TJI2397" s="14"/>
      <c r="TJJ2397" s="14"/>
      <c r="TJK2397" s="14"/>
      <c r="TJL2397" s="14"/>
      <c r="TJM2397" s="14"/>
      <c r="TJN2397" s="14"/>
      <c r="TJO2397" s="14"/>
      <c r="TJP2397" s="14"/>
      <c r="TJQ2397" s="14"/>
      <c r="TJR2397" s="14"/>
      <c r="TJS2397" s="14"/>
      <c r="TJT2397" s="14"/>
      <c r="TJU2397" s="14"/>
      <c r="TJV2397" s="14"/>
      <c r="TJW2397" s="14"/>
      <c r="TJX2397" s="14"/>
      <c r="TJY2397" s="14"/>
      <c r="TJZ2397" s="14"/>
      <c r="TKA2397" s="14"/>
      <c r="TKB2397" s="14"/>
      <c r="TKC2397" s="14"/>
      <c r="TKD2397" s="14"/>
      <c r="TKE2397" s="14"/>
      <c r="TKF2397" s="14"/>
      <c r="TKG2397" s="14"/>
      <c r="TKH2397" s="14"/>
      <c r="TKI2397" s="14"/>
      <c r="TKJ2397" s="14"/>
      <c r="TKK2397" s="14"/>
      <c r="TKL2397" s="14"/>
      <c r="TKM2397" s="14"/>
      <c r="TKN2397" s="14"/>
      <c r="TKO2397" s="14"/>
      <c r="TKP2397" s="14"/>
      <c r="TKQ2397" s="14"/>
      <c r="TKR2397" s="14"/>
      <c r="TKS2397" s="14"/>
      <c r="TKT2397" s="14"/>
      <c r="TKU2397" s="14"/>
      <c r="TKV2397" s="14"/>
      <c r="TKW2397" s="14"/>
      <c r="TKX2397" s="14"/>
      <c r="TKY2397" s="14"/>
      <c r="TKZ2397" s="14"/>
      <c r="TLA2397" s="14"/>
      <c r="TLB2397" s="14"/>
      <c r="TLC2397" s="14"/>
      <c r="TLD2397" s="14"/>
      <c r="TLE2397" s="14"/>
      <c r="TLF2397" s="14"/>
      <c r="TLG2397" s="14"/>
      <c r="TLH2397" s="14"/>
      <c r="TLI2397" s="14"/>
      <c r="TLJ2397" s="14"/>
      <c r="TLK2397" s="14"/>
      <c r="TLL2397" s="14"/>
      <c r="TLM2397" s="14"/>
      <c r="TLN2397" s="14"/>
      <c r="TLO2397" s="14"/>
      <c r="TLP2397" s="14"/>
      <c r="TLQ2397" s="14"/>
      <c r="TLR2397" s="14"/>
      <c r="TLS2397" s="14"/>
      <c r="TLT2397" s="14"/>
      <c r="TLU2397" s="14"/>
      <c r="TLV2397" s="14"/>
      <c r="TLW2397" s="14"/>
      <c r="TLX2397" s="14"/>
      <c r="TLY2397" s="14"/>
      <c r="TLZ2397" s="14"/>
      <c r="TMA2397" s="14"/>
      <c r="TMB2397" s="14"/>
      <c r="TMC2397" s="14"/>
      <c r="TMD2397" s="14"/>
      <c r="TME2397" s="14"/>
      <c r="TMF2397" s="14"/>
      <c r="TMG2397" s="14"/>
      <c r="TMH2397" s="14"/>
      <c r="TMI2397" s="14"/>
      <c r="TMJ2397" s="14"/>
      <c r="TMK2397" s="14"/>
      <c r="TML2397" s="14"/>
      <c r="TMM2397" s="14"/>
      <c r="TMN2397" s="14"/>
      <c r="TMO2397" s="14"/>
      <c r="TMP2397" s="14"/>
      <c r="TMQ2397" s="14"/>
      <c r="TMR2397" s="14"/>
      <c r="TMS2397" s="14"/>
      <c r="TMT2397" s="14"/>
      <c r="TMU2397" s="14"/>
      <c r="TMV2397" s="14"/>
      <c r="TMW2397" s="14"/>
      <c r="TMX2397" s="14"/>
      <c r="TMY2397" s="14"/>
      <c r="TMZ2397" s="14"/>
      <c r="TNA2397" s="14"/>
      <c r="TNB2397" s="14"/>
      <c r="TNC2397" s="14"/>
      <c r="TND2397" s="14"/>
      <c r="TNE2397" s="14"/>
      <c r="TNF2397" s="14"/>
      <c r="TNG2397" s="14"/>
      <c r="TNH2397" s="14"/>
      <c r="TNI2397" s="14"/>
      <c r="TNJ2397" s="14"/>
      <c r="TNK2397" s="14"/>
      <c r="TNL2397" s="14"/>
      <c r="TNM2397" s="14"/>
      <c r="TNN2397" s="14"/>
      <c r="TNO2397" s="14"/>
      <c r="TNP2397" s="14"/>
      <c r="TNQ2397" s="14"/>
      <c r="TNR2397" s="14"/>
      <c r="TNS2397" s="14"/>
      <c r="TNT2397" s="14"/>
      <c r="TNU2397" s="14"/>
      <c r="TNV2397" s="14"/>
      <c r="TNW2397" s="14"/>
      <c r="TNX2397" s="14"/>
      <c r="TNY2397" s="14"/>
      <c r="TNZ2397" s="14"/>
      <c r="TOA2397" s="14"/>
      <c r="TOB2397" s="14"/>
      <c r="TOC2397" s="14"/>
      <c r="TOD2397" s="14"/>
      <c r="TOE2397" s="14"/>
      <c r="TOF2397" s="14"/>
      <c r="TOG2397" s="14"/>
      <c r="TOH2397" s="14"/>
      <c r="TOI2397" s="14"/>
      <c r="TOJ2397" s="14"/>
      <c r="TOK2397" s="14"/>
      <c r="TOL2397" s="14"/>
      <c r="TOM2397" s="14"/>
      <c r="TON2397" s="14"/>
      <c r="TOO2397" s="14"/>
      <c r="TOP2397" s="14"/>
      <c r="TOQ2397" s="14"/>
      <c r="TOR2397" s="14"/>
      <c r="TOS2397" s="14"/>
      <c r="TOT2397" s="14"/>
      <c r="TOU2397" s="14"/>
      <c r="TOV2397" s="14"/>
      <c r="TOW2397" s="14"/>
      <c r="TOX2397" s="14"/>
      <c r="TOY2397" s="14"/>
      <c r="TOZ2397" s="14"/>
      <c r="TPA2397" s="14"/>
      <c r="TPB2397" s="14"/>
      <c r="TPC2397" s="14"/>
      <c r="TPD2397" s="14"/>
      <c r="TPE2397" s="14"/>
      <c r="TPF2397" s="14"/>
      <c r="TPG2397" s="14"/>
      <c r="TPH2397" s="14"/>
      <c r="TPI2397" s="14"/>
      <c r="TPJ2397" s="14"/>
      <c r="TPK2397" s="14"/>
      <c r="TPL2397" s="14"/>
      <c r="TPM2397" s="14"/>
      <c r="TPN2397" s="14"/>
      <c r="TPO2397" s="14"/>
      <c r="TPP2397" s="14"/>
      <c r="TPQ2397" s="14"/>
      <c r="TPR2397" s="14"/>
      <c r="TPS2397" s="14"/>
      <c r="TPT2397" s="14"/>
      <c r="TPU2397" s="14"/>
      <c r="TPV2397" s="14"/>
      <c r="TPW2397" s="14"/>
      <c r="TPX2397" s="14"/>
      <c r="TPY2397" s="14"/>
      <c r="TPZ2397" s="14"/>
      <c r="TQA2397" s="14"/>
      <c r="TQB2397" s="14"/>
      <c r="TQC2397" s="14"/>
      <c r="TQD2397" s="14"/>
      <c r="TQE2397" s="14"/>
      <c r="TQF2397" s="14"/>
      <c r="TQG2397" s="14"/>
      <c r="TQH2397" s="14"/>
      <c r="TQI2397" s="14"/>
      <c r="TQJ2397" s="14"/>
      <c r="TQK2397" s="14"/>
      <c r="TQL2397" s="14"/>
      <c r="TQM2397" s="14"/>
      <c r="TQN2397" s="14"/>
      <c r="TQO2397" s="14"/>
      <c r="TQP2397" s="14"/>
      <c r="TQQ2397" s="14"/>
      <c r="TQR2397" s="14"/>
      <c r="TQS2397" s="14"/>
      <c r="TQT2397" s="14"/>
      <c r="TQU2397" s="14"/>
      <c r="TQV2397" s="14"/>
      <c r="TQW2397" s="14"/>
      <c r="TQX2397" s="14"/>
      <c r="TQY2397" s="14"/>
      <c r="TQZ2397" s="14"/>
      <c r="TRA2397" s="14"/>
      <c r="TRB2397" s="14"/>
      <c r="TRC2397" s="14"/>
      <c r="TRD2397" s="14"/>
      <c r="TRE2397" s="14"/>
      <c r="TRF2397" s="14"/>
      <c r="TRG2397" s="14"/>
      <c r="TRH2397" s="14"/>
      <c r="TRI2397" s="14"/>
      <c r="TRJ2397" s="14"/>
      <c r="TRK2397" s="14"/>
      <c r="TRL2397" s="14"/>
      <c r="TRM2397" s="14"/>
      <c r="TRN2397" s="14"/>
      <c r="TRO2397" s="14"/>
      <c r="TRP2397" s="14"/>
      <c r="TRQ2397" s="14"/>
      <c r="TRR2397" s="14"/>
      <c r="TRS2397" s="14"/>
      <c r="TRT2397" s="14"/>
      <c r="TRU2397" s="14"/>
      <c r="TRV2397" s="14"/>
      <c r="TRW2397" s="14"/>
      <c r="TRX2397" s="14"/>
      <c r="TRY2397" s="14"/>
      <c r="TRZ2397" s="14"/>
      <c r="TSA2397" s="14"/>
      <c r="TSB2397" s="14"/>
      <c r="TSC2397" s="14"/>
      <c r="TSD2397" s="14"/>
      <c r="TSE2397" s="14"/>
      <c r="TSF2397" s="14"/>
      <c r="TSG2397" s="14"/>
      <c r="TSH2397" s="14"/>
      <c r="TSI2397" s="14"/>
      <c r="TSJ2397" s="14"/>
      <c r="TSK2397" s="14"/>
      <c r="TSL2397" s="14"/>
      <c r="TSM2397" s="14"/>
      <c r="TSN2397" s="14"/>
      <c r="TSO2397" s="14"/>
      <c r="TSP2397" s="14"/>
      <c r="TSQ2397" s="14"/>
      <c r="TSR2397" s="14"/>
      <c r="TSS2397" s="14"/>
      <c r="TST2397" s="14"/>
      <c r="TSU2397" s="14"/>
      <c r="TSV2397" s="14"/>
      <c r="TSW2397" s="14"/>
      <c r="TSX2397" s="14"/>
      <c r="TSY2397" s="14"/>
      <c r="TSZ2397" s="14"/>
      <c r="TTA2397" s="14"/>
      <c r="TTB2397" s="14"/>
      <c r="TTC2397" s="14"/>
      <c r="TTD2397" s="14"/>
      <c r="TTE2397" s="14"/>
      <c r="TTF2397" s="14"/>
      <c r="TTG2397" s="14"/>
      <c r="TTH2397" s="14"/>
      <c r="TTI2397" s="14"/>
      <c r="TTJ2397" s="14"/>
      <c r="TTK2397" s="14"/>
      <c r="TTL2397" s="14"/>
      <c r="TTM2397" s="14"/>
      <c r="TTN2397" s="14"/>
      <c r="TTO2397" s="14"/>
      <c r="TTP2397" s="14"/>
      <c r="TTQ2397" s="14"/>
      <c r="TTR2397" s="14"/>
      <c r="TTS2397" s="14"/>
      <c r="TTT2397" s="14"/>
      <c r="TTU2397" s="14"/>
      <c r="TTV2397" s="14"/>
      <c r="TTW2397" s="14"/>
      <c r="TTX2397" s="14"/>
      <c r="TTY2397" s="14"/>
      <c r="TTZ2397" s="14"/>
      <c r="TUA2397" s="14"/>
      <c r="TUB2397" s="14"/>
      <c r="TUC2397" s="14"/>
      <c r="TUD2397" s="14"/>
      <c r="TUE2397" s="14"/>
      <c r="TUF2397" s="14"/>
      <c r="TUG2397" s="14"/>
      <c r="TUH2397" s="14"/>
      <c r="TUI2397" s="14"/>
      <c r="TUJ2397" s="14"/>
      <c r="TUK2397" s="14"/>
      <c r="TUL2397" s="14"/>
      <c r="TUM2397" s="14"/>
      <c r="TUN2397" s="14"/>
      <c r="TUO2397" s="14"/>
      <c r="TUP2397" s="14"/>
      <c r="TUQ2397" s="14"/>
      <c r="TUR2397" s="14"/>
      <c r="TUS2397" s="14"/>
      <c r="TUT2397" s="14"/>
      <c r="TUU2397" s="14"/>
      <c r="TUV2397" s="14"/>
      <c r="TUW2397" s="14"/>
      <c r="TUX2397" s="14"/>
      <c r="TUY2397" s="14"/>
      <c r="TUZ2397" s="14"/>
      <c r="TVA2397" s="14"/>
      <c r="TVB2397" s="14"/>
      <c r="TVC2397" s="14"/>
      <c r="TVD2397" s="14"/>
      <c r="TVE2397" s="14"/>
      <c r="TVF2397" s="14"/>
      <c r="TVG2397" s="14"/>
      <c r="TVH2397" s="14"/>
      <c r="TVI2397" s="14"/>
      <c r="TVJ2397" s="14"/>
      <c r="TVK2397" s="14"/>
      <c r="TVL2397" s="14"/>
      <c r="TVM2397" s="14"/>
      <c r="TVN2397" s="14"/>
      <c r="TVO2397" s="14"/>
      <c r="TVP2397" s="14"/>
      <c r="TVQ2397" s="14"/>
      <c r="TVR2397" s="14"/>
      <c r="TVS2397" s="14"/>
      <c r="TVT2397" s="14"/>
      <c r="TVU2397" s="14"/>
      <c r="TVV2397" s="14"/>
      <c r="TVW2397" s="14"/>
      <c r="TVX2397" s="14"/>
      <c r="TVY2397" s="14"/>
      <c r="TVZ2397" s="14"/>
      <c r="TWA2397" s="14"/>
      <c r="TWB2397" s="14"/>
      <c r="TWC2397" s="14"/>
      <c r="TWD2397" s="14"/>
      <c r="TWE2397" s="14"/>
      <c r="TWF2397" s="14"/>
      <c r="TWG2397" s="14"/>
      <c r="TWH2397" s="14"/>
      <c r="TWI2397" s="14"/>
      <c r="TWJ2397" s="14"/>
      <c r="TWK2397" s="14"/>
      <c r="TWL2397" s="14"/>
      <c r="TWM2397" s="14"/>
      <c r="TWN2397" s="14"/>
      <c r="TWO2397" s="14"/>
      <c r="TWP2397" s="14"/>
      <c r="TWQ2397" s="14"/>
      <c r="TWR2397" s="14"/>
      <c r="TWS2397" s="14"/>
      <c r="TWT2397" s="14"/>
      <c r="TWU2397" s="14"/>
      <c r="TWV2397" s="14"/>
      <c r="TWW2397" s="14"/>
      <c r="TWX2397" s="14"/>
      <c r="TWY2397" s="14"/>
      <c r="TWZ2397" s="14"/>
      <c r="TXA2397" s="14"/>
      <c r="TXB2397" s="14"/>
      <c r="TXC2397" s="14"/>
      <c r="TXD2397" s="14"/>
      <c r="TXE2397" s="14"/>
      <c r="TXF2397" s="14"/>
      <c r="TXG2397" s="14"/>
      <c r="TXH2397" s="14"/>
      <c r="TXI2397" s="14"/>
      <c r="TXJ2397" s="14"/>
      <c r="TXK2397" s="14"/>
      <c r="TXL2397" s="14"/>
      <c r="TXM2397" s="14"/>
      <c r="TXN2397" s="14"/>
      <c r="TXO2397" s="14"/>
      <c r="TXP2397" s="14"/>
      <c r="TXQ2397" s="14"/>
      <c r="TXR2397" s="14"/>
      <c r="TXS2397" s="14"/>
      <c r="TXT2397" s="14"/>
      <c r="TXU2397" s="14"/>
      <c r="TXV2397" s="14"/>
      <c r="TXW2397" s="14"/>
      <c r="TXX2397" s="14"/>
      <c r="TXY2397" s="14"/>
      <c r="TXZ2397" s="14"/>
      <c r="TYA2397" s="14"/>
      <c r="TYB2397" s="14"/>
      <c r="TYC2397" s="14"/>
      <c r="TYD2397" s="14"/>
      <c r="TYE2397" s="14"/>
      <c r="TYF2397" s="14"/>
      <c r="TYG2397" s="14"/>
      <c r="TYH2397" s="14"/>
      <c r="TYI2397" s="14"/>
      <c r="TYJ2397" s="14"/>
      <c r="TYK2397" s="14"/>
      <c r="TYL2397" s="14"/>
      <c r="TYM2397" s="14"/>
      <c r="TYN2397" s="14"/>
      <c r="TYO2397" s="14"/>
      <c r="TYP2397" s="14"/>
      <c r="TYQ2397" s="14"/>
      <c r="TYR2397" s="14"/>
      <c r="TYS2397" s="14"/>
      <c r="TYT2397" s="14"/>
      <c r="TYU2397" s="14"/>
      <c r="TYV2397" s="14"/>
      <c r="TYW2397" s="14"/>
      <c r="TYX2397" s="14"/>
      <c r="TYY2397" s="14"/>
      <c r="TYZ2397" s="14"/>
      <c r="TZA2397" s="14"/>
      <c r="TZB2397" s="14"/>
      <c r="TZC2397" s="14"/>
      <c r="TZD2397" s="14"/>
      <c r="TZE2397" s="14"/>
      <c r="TZF2397" s="14"/>
      <c r="TZG2397" s="14"/>
      <c r="TZH2397" s="14"/>
      <c r="TZI2397" s="14"/>
      <c r="TZJ2397" s="14"/>
      <c r="TZK2397" s="14"/>
      <c r="TZL2397" s="14"/>
      <c r="TZM2397" s="14"/>
      <c r="TZN2397" s="14"/>
      <c r="TZO2397" s="14"/>
      <c r="TZP2397" s="14"/>
      <c r="TZQ2397" s="14"/>
      <c r="TZR2397" s="14"/>
      <c r="TZS2397" s="14"/>
      <c r="TZT2397" s="14"/>
      <c r="TZU2397" s="14"/>
      <c r="TZV2397" s="14"/>
      <c r="TZW2397" s="14"/>
      <c r="TZX2397" s="14"/>
      <c r="TZY2397" s="14"/>
      <c r="TZZ2397" s="14"/>
      <c r="UAA2397" s="14"/>
      <c r="UAB2397" s="14"/>
      <c r="UAC2397" s="14"/>
      <c r="UAD2397" s="14"/>
      <c r="UAE2397" s="14"/>
      <c r="UAF2397" s="14"/>
      <c r="UAG2397" s="14"/>
      <c r="UAH2397" s="14"/>
      <c r="UAI2397" s="14"/>
      <c r="UAJ2397" s="14"/>
      <c r="UAK2397" s="14"/>
      <c r="UAL2397" s="14"/>
      <c r="UAM2397" s="14"/>
      <c r="UAN2397" s="14"/>
      <c r="UAO2397" s="14"/>
      <c r="UAP2397" s="14"/>
      <c r="UAQ2397" s="14"/>
      <c r="UAR2397" s="14"/>
      <c r="UAS2397" s="14"/>
      <c r="UAT2397" s="14"/>
      <c r="UAU2397" s="14"/>
      <c r="UAV2397" s="14"/>
      <c r="UAW2397" s="14"/>
      <c r="UAX2397" s="14"/>
      <c r="UAY2397" s="14"/>
      <c r="UAZ2397" s="14"/>
      <c r="UBA2397" s="14"/>
      <c r="UBB2397" s="14"/>
      <c r="UBC2397" s="14"/>
      <c r="UBD2397" s="14"/>
      <c r="UBE2397" s="14"/>
      <c r="UBF2397" s="14"/>
      <c r="UBG2397" s="14"/>
      <c r="UBH2397" s="14"/>
      <c r="UBI2397" s="14"/>
      <c r="UBJ2397" s="14"/>
      <c r="UBK2397" s="14"/>
      <c r="UBL2397" s="14"/>
      <c r="UBM2397" s="14"/>
      <c r="UBN2397" s="14"/>
      <c r="UBO2397" s="14"/>
      <c r="UBP2397" s="14"/>
      <c r="UBQ2397" s="14"/>
      <c r="UBR2397" s="14"/>
      <c r="UBS2397" s="14"/>
      <c r="UBT2397" s="14"/>
      <c r="UBU2397" s="14"/>
      <c r="UBV2397" s="14"/>
      <c r="UBW2397" s="14"/>
      <c r="UBX2397" s="14"/>
      <c r="UBY2397" s="14"/>
      <c r="UBZ2397" s="14"/>
      <c r="UCA2397" s="14"/>
      <c r="UCB2397" s="14"/>
      <c r="UCC2397" s="14"/>
      <c r="UCD2397" s="14"/>
      <c r="UCE2397" s="14"/>
      <c r="UCF2397" s="14"/>
      <c r="UCG2397" s="14"/>
      <c r="UCH2397" s="14"/>
      <c r="UCI2397" s="14"/>
      <c r="UCJ2397" s="14"/>
      <c r="UCK2397" s="14"/>
      <c r="UCL2397" s="14"/>
      <c r="UCM2397" s="14"/>
      <c r="UCN2397" s="14"/>
      <c r="UCO2397" s="14"/>
      <c r="UCP2397" s="14"/>
      <c r="UCQ2397" s="14"/>
      <c r="UCR2397" s="14"/>
      <c r="UCS2397" s="14"/>
      <c r="UCT2397" s="14"/>
      <c r="UCU2397" s="14"/>
      <c r="UCV2397" s="14"/>
      <c r="UCW2397" s="14"/>
      <c r="UCX2397" s="14"/>
      <c r="UCY2397" s="14"/>
      <c r="UCZ2397" s="14"/>
      <c r="UDA2397" s="14"/>
      <c r="UDB2397" s="14"/>
      <c r="UDC2397" s="14"/>
      <c r="UDD2397" s="14"/>
      <c r="UDE2397" s="14"/>
      <c r="UDF2397" s="14"/>
      <c r="UDG2397" s="14"/>
      <c r="UDH2397" s="14"/>
      <c r="UDI2397" s="14"/>
      <c r="UDJ2397" s="14"/>
      <c r="UDK2397" s="14"/>
      <c r="UDL2397" s="14"/>
      <c r="UDM2397" s="14"/>
      <c r="UDN2397" s="14"/>
      <c r="UDO2397" s="14"/>
      <c r="UDP2397" s="14"/>
      <c r="UDQ2397" s="14"/>
      <c r="UDR2397" s="14"/>
      <c r="UDS2397" s="14"/>
      <c r="UDT2397" s="14"/>
      <c r="UDU2397" s="14"/>
      <c r="UDV2397" s="14"/>
      <c r="UDW2397" s="14"/>
      <c r="UDX2397" s="14"/>
      <c r="UDY2397" s="14"/>
      <c r="UDZ2397" s="14"/>
      <c r="UEA2397" s="14"/>
      <c r="UEB2397" s="14"/>
      <c r="UEC2397" s="14"/>
      <c r="UED2397" s="14"/>
      <c r="UEE2397" s="14"/>
      <c r="UEF2397" s="14"/>
      <c r="UEG2397" s="14"/>
      <c r="UEH2397" s="14"/>
      <c r="UEI2397" s="14"/>
      <c r="UEJ2397" s="14"/>
      <c r="UEK2397" s="14"/>
      <c r="UEL2397" s="14"/>
      <c r="UEM2397" s="14"/>
      <c r="UEN2397" s="14"/>
      <c r="UEO2397" s="14"/>
      <c r="UEP2397" s="14"/>
      <c r="UEQ2397" s="14"/>
      <c r="UER2397" s="14"/>
      <c r="UES2397" s="14"/>
      <c r="UET2397" s="14"/>
      <c r="UEU2397" s="14"/>
      <c r="UEV2397" s="14"/>
      <c r="UEW2397" s="14"/>
      <c r="UEX2397" s="14"/>
      <c r="UEY2397" s="14"/>
      <c r="UEZ2397" s="14"/>
      <c r="UFA2397" s="14"/>
      <c r="UFB2397" s="14"/>
      <c r="UFC2397" s="14"/>
      <c r="UFD2397" s="14"/>
      <c r="UFE2397" s="14"/>
      <c r="UFF2397" s="14"/>
      <c r="UFG2397" s="14"/>
      <c r="UFH2397" s="14"/>
      <c r="UFI2397" s="14"/>
      <c r="UFJ2397" s="14"/>
      <c r="UFK2397" s="14"/>
      <c r="UFL2397" s="14"/>
      <c r="UFM2397" s="14"/>
      <c r="UFN2397" s="14"/>
      <c r="UFO2397" s="14"/>
      <c r="UFP2397" s="14"/>
      <c r="UFQ2397" s="14"/>
      <c r="UFR2397" s="14"/>
      <c r="UFS2397" s="14"/>
      <c r="UFT2397" s="14"/>
      <c r="UFU2397" s="14"/>
      <c r="UFV2397" s="14"/>
      <c r="UFW2397" s="14"/>
      <c r="UFX2397" s="14"/>
      <c r="UFY2397" s="14"/>
      <c r="UFZ2397" s="14"/>
      <c r="UGA2397" s="14"/>
      <c r="UGB2397" s="14"/>
      <c r="UGC2397" s="14"/>
      <c r="UGD2397" s="14"/>
      <c r="UGE2397" s="14"/>
      <c r="UGF2397" s="14"/>
      <c r="UGG2397" s="14"/>
      <c r="UGH2397" s="14"/>
      <c r="UGI2397" s="14"/>
      <c r="UGJ2397" s="14"/>
      <c r="UGK2397" s="14"/>
      <c r="UGL2397" s="14"/>
      <c r="UGM2397" s="14"/>
      <c r="UGN2397" s="14"/>
      <c r="UGO2397" s="14"/>
      <c r="UGP2397" s="14"/>
      <c r="UGQ2397" s="14"/>
      <c r="UGR2397" s="14"/>
      <c r="UGS2397" s="14"/>
      <c r="UGT2397" s="14"/>
      <c r="UGU2397" s="14"/>
      <c r="UGV2397" s="14"/>
      <c r="UGW2397" s="14"/>
      <c r="UGX2397" s="14"/>
      <c r="UGY2397" s="14"/>
      <c r="UGZ2397" s="14"/>
      <c r="UHA2397" s="14"/>
      <c r="UHB2397" s="14"/>
      <c r="UHC2397" s="14"/>
      <c r="UHD2397" s="14"/>
      <c r="UHE2397" s="14"/>
      <c r="UHF2397" s="14"/>
      <c r="UHG2397" s="14"/>
      <c r="UHH2397" s="14"/>
      <c r="UHI2397" s="14"/>
      <c r="UHJ2397" s="14"/>
      <c r="UHK2397" s="14"/>
      <c r="UHL2397" s="14"/>
      <c r="UHM2397" s="14"/>
      <c r="UHN2397" s="14"/>
      <c r="UHO2397" s="14"/>
      <c r="UHP2397" s="14"/>
      <c r="UHQ2397" s="14"/>
      <c r="UHR2397" s="14"/>
      <c r="UHS2397" s="14"/>
      <c r="UHT2397" s="14"/>
      <c r="UHU2397" s="14"/>
      <c r="UHV2397" s="14"/>
      <c r="UHW2397" s="14"/>
      <c r="UHX2397" s="14"/>
      <c r="UHY2397" s="14"/>
      <c r="UHZ2397" s="14"/>
      <c r="UIA2397" s="14"/>
      <c r="UIB2397" s="14"/>
      <c r="UIC2397" s="14"/>
      <c r="UID2397" s="14"/>
      <c r="UIE2397" s="14"/>
      <c r="UIF2397" s="14"/>
      <c r="UIG2397" s="14"/>
      <c r="UIH2397" s="14"/>
      <c r="UII2397" s="14"/>
      <c r="UIJ2397" s="14"/>
      <c r="UIK2397" s="14"/>
      <c r="UIL2397" s="14"/>
      <c r="UIM2397" s="14"/>
      <c r="UIN2397" s="14"/>
      <c r="UIO2397" s="14"/>
      <c r="UIP2397" s="14"/>
      <c r="UIQ2397" s="14"/>
      <c r="UIR2397" s="14"/>
      <c r="UIS2397" s="14"/>
      <c r="UIT2397" s="14"/>
      <c r="UIU2397" s="14"/>
      <c r="UIV2397" s="14"/>
      <c r="UIW2397" s="14"/>
      <c r="UIX2397" s="14"/>
      <c r="UIY2397" s="14"/>
      <c r="UIZ2397" s="14"/>
      <c r="UJA2397" s="14"/>
      <c r="UJB2397" s="14"/>
      <c r="UJC2397" s="14"/>
      <c r="UJD2397" s="14"/>
      <c r="UJE2397" s="14"/>
      <c r="UJF2397" s="14"/>
      <c r="UJG2397" s="14"/>
      <c r="UJH2397" s="14"/>
      <c r="UJI2397" s="14"/>
      <c r="UJJ2397" s="14"/>
      <c r="UJK2397" s="14"/>
      <c r="UJL2397" s="14"/>
      <c r="UJM2397" s="14"/>
      <c r="UJN2397" s="14"/>
      <c r="UJO2397" s="14"/>
      <c r="UJP2397" s="14"/>
      <c r="UJQ2397" s="14"/>
      <c r="UJR2397" s="14"/>
      <c r="UJS2397" s="14"/>
      <c r="UJT2397" s="14"/>
      <c r="UJU2397" s="14"/>
      <c r="UJV2397" s="14"/>
      <c r="UJW2397" s="14"/>
      <c r="UJX2397" s="14"/>
      <c r="UJY2397" s="14"/>
      <c r="UJZ2397" s="14"/>
      <c r="UKA2397" s="14"/>
      <c r="UKB2397" s="14"/>
      <c r="UKC2397" s="14"/>
      <c r="UKD2397" s="14"/>
      <c r="UKE2397" s="14"/>
      <c r="UKF2397" s="14"/>
      <c r="UKG2397" s="14"/>
      <c r="UKH2397" s="14"/>
      <c r="UKI2397" s="14"/>
      <c r="UKJ2397" s="14"/>
      <c r="UKK2397" s="14"/>
      <c r="UKL2397" s="14"/>
      <c r="UKM2397" s="14"/>
      <c r="UKN2397" s="14"/>
      <c r="UKO2397" s="14"/>
      <c r="UKP2397" s="14"/>
      <c r="UKQ2397" s="14"/>
      <c r="UKR2397" s="14"/>
      <c r="UKS2397" s="14"/>
      <c r="UKT2397" s="14"/>
      <c r="UKU2397" s="14"/>
      <c r="UKV2397" s="14"/>
      <c r="UKW2397" s="14"/>
      <c r="UKX2397" s="14"/>
      <c r="UKY2397" s="14"/>
      <c r="UKZ2397" s="14"/>
      <c r="ULA2397" s="14"/>
      <c r="ULB2397" s="14"/>
      <c r="ULC2397" s="14"/>
      <c r="ULD2397" s="14"/>
      <c r="ULE2397" s="14"/>
      <c r="ULF2397" s="14"/>
      <c r="ULG2397" s="14"/>
      <c r="ULH2397" s="14"/>
      <c r="ULI2397" s="14"/>
      <c r="ULJ2397" s="14"/>
      <c r="ULK2397" s="14"/>
      <c r="ULL2397" s="14"/>
      <c r="ULM2397" s="14"/>
      <c r="ULN2397" s="14"/>
      <c r="ULO2397" s="14"/>
      <c r="ULP2397" s="14"/>
      <c r="ULQ2397" s="14"/>
      <c r="ULR2397" s="14"/>
      <c r="ULS2397" s="14"/>
      <c r="ULT2397" s="14"/>
      <c r="ULU2397" s="14"/>
      <c r="ULV2397" s="14"/>
      <c r="ULW2397" s="14"/>
      <c r="ULX2397" s="14"/>
      <c r="ULY2397" s="14"/>
      <c r="ULZ2397" s="14"/>
      <c r="UMA2397" s="14"/>
      <c r="UMB2397" s="14"/>
      <c r="UMC2397" s="14"/>
      <c r="UMD2397" s="14"/>
      <c r="UME2397" s="14"/>
      <c r="UMF2397" s="14"/>
      <c r="UMG2397" s="14"/>
      <c r="UMH2397" s="14"/>
      <c r="UMI2397" s="14"/>
      <c r="UMJ2397" s="14"/>
      <c r="UMK2397" s="14"/>
      <c r="UML2397" s="14"/>
      <c r="UMM2397" s="14"/>
      <c r="UMN2397" s="14"/>
      <c r="UMO2397" s="14"/>
      <c r="UMP2397" s="14"/>
      <c r="UMQ2397" s="14"/>
      <c r="UMR2397" s="14"/>
      <c r="UMS2397" s="14"/>
      <c r="UMT2397" s="14"/>
      <c r="UMU2397" s="14"/>
      <c r="UMV2397" s="14"/>
      <c r="UMW2397" s="14"/>
      <c r="UMX2397" s="14"/>
      <c r="UMY2397" s="14"/>
      <c r="UMZ2397" s="14"/>
      <c r="UNA2397" s="14"/>
      <c r="UNB2397" s="14"/>
      <c r="UNC2397" s="14"/>
      <c r="UND2397" s="14"/>
      <c r="UNE2397" s="14"/>
      <c r="UNF2397" s="14"/>
      <c r="UNG2397" s="14"/>
      <c r="UNH2397" s="14"/>
      <c r="UNI2397" s="14"/>
      <c r="UNJ2397" s="14"/>
      <c r="UNK2397" s="14"/>
      <c r="UNL2397" s="14"/>
      <c r="UNM2397" s="14"/>
      <c r="UNN2397" s="14"/>
      <c r="UNO2397" s="14"/>
      <c r="UNP2397" s="14"/>
      <c r="UNQ2397" s="14"/>
      <c r="UNR2397" s="14"/>
      <c r="UNS2397" s="14"/>
      <c r="UNT2397" s="14"/>
      <c r="UNU2397" s="14"/>
      <c r="UNV2397" s="14"/>
      <c r="UNW2397" s="14"/>
      <c r="UNX2397" s="14"/>
      <c r="UNY2397" s="14"/>
      <c r="UNZ2397" s="14"/>
      <c r="UOA2397" s="14"/>
      <c r="UOB2397" s="14"/>
      <c r="UOC2397" s="14"/>
      <c r="UOD2397" s="14"/>
      <c r="UOE2397" s="14"/>
      <c r="UOF2397" s="14"/>
      <c r="UOG2397" s="14"/>
      <c r="UOH2397" s="14"/>
      <c r="UOI2397" s="14"/>
      <c r="UOJ2397" s="14"/>
      <c r="UOK2397" s="14"/>
      <c r="UOL2397" s="14"/>
      <c r="UOM2397" s="14"/>
      <c r="UON2397" s="14"/>
      <c r="UOO2397" s="14"/>
      <c r="UOP2397" s="14"/>
      <c r="UOQ2397" s="14"/>
      <c r="UOR2397" s="14"/>
      <c r="UOS2397" s="14"/>
      <c r="UOT2397" s="14"/>
      <c r="UOU2397" s="14"/>
      <c r="UOV2397" s="14"/>
      <c r="UOW2397" s="14"/>
      <c r="UOX2397" s="14"/>
      <c r="UOY2397" s="14"/>
      <c r="UOZ2397" s="14"/>
      <c r="UPA2397" s="14"/>
      <c r="UPB2397" s="14"/>
      <c r="UPC2397" s="14"/>
      <c r="UPD2397" s="14"/>
      <c r="UPE2397" s="14"/>
      <c r="UPF2397" s="14"/>
      <c r="UPG2397" s="14"/>
      <c r="UPH2397" s="14"/>
      <c r="UPI2397" s="14"/>
      <c r="UPJ2397" s="14"/>
      <c r="UPK2397" s="14"/>
      <c r="UPL2397" s="14"/>
      <c r="UPM2397" s="14"/>
      <c r="UPN2397" s="14"/>
      <c r="UPO2397" s="14"/>
      <c r="UPP2397" s="14"/>
      <c r="UPQ2397" s="14"/>
      <c r="UPR2397" s="14"/>
      <c r="UPS2397" s="14"/>
      <c r="UPT2397" s="14"/>
      <c r="UPU2397" s="14"/>
      <c r="UPV2397" s="14"/>
      <c r="UPW2397" s="14"/>
      <c r="UPX2397" s="14"/>
      <c r="UPY2397" s="14"/>
      <c r="UPZ2397" s="14"/>
      <c r="UQA2397" s="14"/>
      <c r="UQB2397" s="14"/>
      <c r="UQC2397" s="14"/>
      <c r="UQD2397" s="14"/>
      <c r="UQE2397" s="14"/>
      <c r="UQF2397" s="14"/>
      <c r="UQG2397" s="14"/>
      <c r="UQH2397" s="14"/>
      <c r="UQI2397" s="14"/>
      <c r="UQJ2397" s="14"/>
      <c r="UQK2397" s="14"/>
      <c r="UQL2397" s="14"/>
      <c r="UQM2397" s="14"/>
      <c r="UQN2397" s="14"/>
      <c r="UQO2397" s="14"/>
      <c r="UQP2397" s="14"/>
      <c r="UQQ2397" s="14"/>
      <c r="UQR2397" s="14"/>
      <c r="UQS2397" s="14"/>
      <c r="UQT2397" s="14"/>
      <c r="UQU2397" s="14"/>
      <c r="UQV2397" s="14"/>
      <c r="UQW2397" s="14"/>
      <c r="UQX2397" s="14"/>
      <c r="UQY2397" s="14"/>
      <c r="UQZ2397" s="14"/>
      <c r="URA2397" s="14"/>
      <c r="URB2397" s="14"/>
      <c r="URC2397" s="14"/>
      <c r="URD2397" s="14"/>
      <c r="URE2397" s="14"/>
      <c r="URF2397" s="14"/>
      <c r="URG2397" s="14"/>
      <c r="URH2397" s="14"/>
      <c r="URI2397" s="14"/>
      <c r="URJ2397" s="14"/>
      <c r="URK2397" s="14"/>
      <c r="URL2397" s="14"/>
      <c r="URM2397" s="14"/>
      <c r="URN2397" s="14"/>
      <c r="URO2397" s="14"/>
      <c r="URP2397" s="14"/>
      <c r="URQ2397" s="14"/>
      <c r="URR2397" s="14"/>
      <c r="URS2397" s="14"/>
      <c r="URT2397" s="14"/>
      <c r="URU2397" s="14"/>
      <c r="URV2397" s="14"/>
      <c r="URW2397" s="14"/>
      <c r="URX2397" s="14"/>
      <c r="URY2397" s="14"/>
      <c r="URZ2397" s="14"/>
      <c r="USA2397" s="14"/>
      <c r="USB2397" s="14"/>
      <c r="USC2397" s="14"/>
      <c r="USD2397" s="14"/>
      <c r="USE2397" s="14"/>
      <c r="USF2397" s="14"/>
      <c r="USG2397" s="14"/>
      <c r="USH2397" s="14"/>
      <c r="USI2397" s="14"/>
      <c r="USJ2397" s="14"/>
      <c r="USK2397" s="14"/>
      <c r="USL2397" s="14"/>
      <c r="USM2397" s="14"/>
      <c r="USN2397" s="14"/>
      <c r="USO2397" s="14"/>
      <c r="USP2397" s="14"/>
      <c r="USQ2397" s="14"/>
      <c r="USR2397" s="14"/>
      <c r="USS2397" s="14"/>
      <c r="UST2397" s="14"/>
      <c r="USU2397" s="14"/>
      <c r="USV2397" s="14"/>
      <c r="USW2397" s="14"/>
      <c r="USX2397" s="14"/>
      <c r="USY2397" s="14"/>
      <c r="USZ2397" s="14"/>
      <c r="UTA2397" s="14"/>
      <c r="UTB2397" s="14"/>
      <c r="UTC2397" s="14"/>
      <c r="UTD2397" s="14"/>
      <c r="UTE2397" s="14"/>
      <c r="UTF2397" s="14"/>
      <c r="UTG2397" s="14"/>
      <c r="UTH2397" s="14"/>
      <c r="UTI2397" s="14"/>
      <c r="UTJ2397" s="14"/>
      <c r="UTK2397" s="14"/>
      <c r="UTL2397" s="14"/>
      <c r="UTM2397" s="14"/>
      <c r="UTN2397" s="14"/>
      <c r="UTO2397" s="14"/>
      <c r="UTP2397" s="14"/>
      <c r="UTQ2397" s="14"/>
      <c r="UTR2397" s="14"/>
      <c r="UTS2397" s="14"/>
      <c r="UTT2397" s="14"/>
      <c r="UTU2397" s="14"/>
      <c r="UTV2397" s="14"/>
      <c r="UTW2397" s="14"/>
      <c r="UTX2397" s="14"/>
      <c r="UTY2397" s="14"/>
      <c r="UTZ2397" s="14"/>
      <c r="UUA2397" s="14"/>
      <c r="UUB2397" s="14"/>
      <c r="UUC2397" s="14"/>
      <c r="UUD2397" s="14"/>
      <c r="UUE2397" s="14"/>
      <c r="UUF2397" s="14"/>
      <c r="UUG2397" s="14"/>
      <c r="UUH2397" s="14"/>
      <c r="UUI2397" s="14"/>
      <c r="UUJ2397" s="14"/>
      <c r="UUK2397" s="14"/>
      <c r="UUL2397" s="14"/>
      <c r="UUM2397" s="14"/>
      <c r="UUN2397" s="14"/>
      <c r="UUO2397" s="14"/>
      <c r="UUP2397" s="14"/>
      <c r="UUQ2397" s="14"/>
      <c r="UUR2397" s="14"/>
      <c r="UUS2397" s="14"/>
      <c r="UUT2397" s="14"/>
      <c r="UUU2397" s="14"/>
      <c r="UUV2397" s="14"/>
      <c r="UUW2397" s="14"/>
      <c r="UUX2397" s="14"/>
      <c r="UUY2397" s="14"/>
      <c r="UUZ2397" s="14"/>
      <c r="UVA2397" s="14"/>
      <c r="UVB2397" s="14"/>
      <c r="UVC2397" s="14"/>
      <c r="UVD2397" s="14"/>
      <c r="UVE2397" s="14"/>
      <c r="UVF2397" s="14"/>
      <c r="UVG2397" s="14"/>
      <c r="UVH2397" s="14"/>
      <c r="UVI2397" s="14"/>
      <c r="UVJ2397" s="14"/>
      <c r="UVK2397" s="14"/>
      <c r="UVL2397" s="14"/>
      <c r="UVM2397" s="14"/>
      <c r="UVN2397" s="14"/>
      <c r="UVO2397" s="14"/>
      <c r="UVP2397" s="14"/>
      <c r="UVQ2397" s="14"/>
      <c r="UVR2397" s="14"/>
      <c r="UVS2397" s="14"/>
      <c r="UVT2397" s="14"/>
      <c r="UVU2397" s="14"/>
      <c r="UVV2397" s="14"/>
      <c r="UVW2397" s="14"/>
      <c r="UVX2397" s="14"/>
      <c r="UVY2397" s="14"/>
      <c r="UVZ2397" s="14"/>
      <c r="UWA2397" s="14"/>
      <c r="UWB2397" s="14"/>
      <c r="UWC2397" s="14"/>
      <c r="UWD2397" s="14"/>
      <c r="UWE2397" s="14"/>
      <c r="UWF2397" s="14"/>
      <c r="UWG2397" s="14"/>
      <c r="UWH2397" s="14"/>
      <c r="UWI2397" s="14"/>
      <c r="UWJ2397" s="14"/>
      <c r="UWK2397" s="14"/>
      <c r="UWL2397" s="14"/>
      <c r="UWM2397" s="14"/>
      <c r="UWN2397" s="14"/>
      <c r="UWO2397" s="14"/>
      <c r="UWP2397" s="14"/>
      <c r="UWQ2397" s="14"/>
      <c r="UWR2397" s="14"/>
      <c r="UWS2397" s="14"/>
      <c r="UWT2397" s="14"/>
      <c r="UWU2397" s="14"/>
      <c r="UWV2397" s="14"/>
      <c r="UWW2397" s="14"/>
      <c r="UWX2397" s="14"/>
      <c r="UWY2397" s="14"/>
      <c r="UWZ2397" s="14"/>
      <c r="UXA2397" s="14"/>
      <c r="UXB2397" s="14"/>
      <c r="UXC2397" s="14"/>
      <c r="UXD2397" s="14"/>
      <c r="UXE2397" s="14"/>
      <c r="UXF2397" s="14"/>
      <c r="UXG2397" s="14"/>
      <c r="UXH2397" s="14"/>
      <c r="UXI2397" s="14"/>
      <c r="UXJ2397" s="14"/>
      <c r="UXK2397" s="14"/>
      <c r="UXL2397" s="14"/>
      <c r="UXM2397" s="14"/>
      <c r="UXN2397" s="14"/>
      <c r="UXO2397" s="14"/>
      <c r="UXP2397" s="14"/>
      <c r="UXQ2397" s="14"/>
      <c r="UXR2397" s="14"/>
      <c r="UXS2397" s="14"/>
      <c r="UXT2397" s="14"/>
      <c r="UXU2397" s="14"/>
      <c r="UXV2397" s="14"/>
      <c r="UXW2397" s="14"/>
      <c r="UXX2397" s="14"/>
      <c r="UXY2397" s="14"/>
      <c r="UXZ2397" s="14"/>
      <c r="UYA2397" s="14"/>
      <c r="UYB2397" s="14"/>
      <c r="UYC2397" s="14"/>
      <c r="UYD2397" s="14"/>
      <c r="UYE2397" s="14"/>
      <c r="UYF2397" s="14"/>
      <c r="UYG2397" s="14"/>
      <c r="UYH2397" s="14"/>
      <c r="UYI2397" s="14"/>
      <c r="UYJ2397" s="14"/>
      <c r="UYK2397" s="14"/>
      <c r="UYL2397" s="14"/>
      <c r="UYM2397" s="14"/>
      <c r="UYN2397" s="14"/>
      <c r="UYO2397" s="14"/>
      <c r="UYP2397" s="14"/>
      <c r="UYQ2397" s="14"/>
      <c r="UYR2397" s="14"/>
      <c r="UYS2397" s="14"/>
      <c r="UYT2397" s="14"/>
      <c r="UYU2397" s="14"/>
      <c r="UYV2397" s="14"/>
      <c r="UYW2397" s="14"/>
      <c r="UYX2397" s="14"/>
      <c r="UYY2397" s="14"/>
      <c r="UYZ2397" s="14"/>
      <c r="UZA2397" s="14"/>
      <c r="UZB2397" s="14"/>
      <c r="UZC2397" s="14"/>
      <c r="UZD2397" s="14"/>
      <c r="UZE2397" s="14"/>
      <c r="UZF2397" s="14"/>
      <c r="UZG2397" s="14"/>
      <c r="UZH2397" s="14"/>
      <c r="UZI2397" s="14"/>
      <c r="UZJ2397" s="14"/>
      <c r="UZK2397" s="14"/>
      <c r="UZL2397" s="14"/>
      <c r="UZM2397" s="14"/>
      <c r="UZN2397" s="14"/>
      <c r="UZO2397" s="14"/>
      <c r="UZP2397" s="14"/>
      <c r="UZQ2397" s="14"/>
      <c r="UZR2397" s="14"/>
      <c r="UZS2397" s="14"/>
      <c r="UZT2397" s="14"/>
      <c r="UZU2397" s="14"/>
      <c r="UZV2397" s="14"/>
      <c r="UZW2397" s="14"/>
      <c r="UZX2397" s="14"/>
      <c r="UZY2397" s="14"/>
      <c r="UZZ2397" s="14"/>
      <c r="VAA2397" s="14"/>
      <c r="VAB2397" s="14"/>
      <c r="VAC2397" s="14"/>
      <c r="VAD2397" s="14"/>
      <c r="VAE2397" s="14"/>
      <c r="VAF2397" s="14"/>
      <c r="VAG2397" s="14"/>
      <c r="VAH2397" s="14"/>
      <c r="VAI2397" s="14"/>
      <c r="VAJ2397" s="14"/>
      <c r="VAK2397" s="14"/>
      <c r="VAL2397" s="14"/>
      <c r="VAM2397" s="14"/>
      <c r="VAN2397" s="14"/>
      <c r="VAO2397" s="14"/>
      <c r="VAP2397" s="14"/>
      <c r="VAQ2397" s="14"/>
      <c r="VAR2397" s="14"/>
      <c r="VAS2397" s="14"/>
      <c r="VAT2397" s="14"/>
      <c r="VAU2397" s="14"/>
      <c r="VAV2397" s="14"/>
      <c r="VAW2397" s="14"/>
      <c r="VAX2397" s="14"/>
      <c r="VAY2397" s="14"/>
      <c r="VAZ2397" s="14"/>
      <c r="VBA2397" s="14"/>
      <c r="VBB2397" s="14"/>
      <c r="VBC2397" s="14"/>
      <c r="VBD2397" s="14"/>
      <c r="VBE2397" s="14"/>
      <c r="VBF2397" s="14"/>
      <c r="VBG2397" s="14"/>
      <c r="VBH2397" s="14"/>
      <c r="VBI2397" s="14"/>
      <c r="VBJ2397" s="14"/>
      <c r="VBK2397" s="14"/>
      <c r="VBL2397" s="14"/>
      <c r="VBM2397" s="14"/>
      <c r="VBN2397" s="14"/>
      <c r="VBO2397" s="14"/>
      <c r="VBP2397" s="14"/>
      <c r="VBQ2397" s="14"/>
      <c r="VBR2397" s="14"/>
      <c r="VBS2397" s="14"/>
      <c r="VBT2397" s="14"/>
      <c r="VBU2397" s="14"/>
      <c r="VBV2397" s="14"/>
      <c r="VBW2397" s="14"/>
      <c r="VBX2397" s="14"/>
      <c r="VBY2397" s="14"/>
      <c r="VBZ2397" s="14"/>
      <c r="VCA2397" s="14"/>
      <c r="VCB2397" s="14"/>
      <c r="VCC2397" s="14"/>
      <c r="VCD2397" s="14"/>
      <c r="VCE2397" s="14"/>
      <c r="VCF2397" s="14"/>
      <c r="VCG2397" s="14"/>
      <c r="VCH2397" s="14"/>
      <c r="VCI2397" s="14"/>
      <c r="VCJ2397" s="14"/>
      <c r="VCK2397" s="14"/>
      <c r="VCL2397" s="14"/>
      <c r="VCM2397" s="14"/>
      <c r="VCN2397" s="14"/>
      <c r="VCO2397" s="14"/>
      <c r="VCP2397" s="14"/>
      <c r="VCQ2397" s="14"/>
      <c r="VCR2397" s="14"/>
      <c r="VCS2397" s="14"/>
      <c r="VCT2397" s="14"/>
      <c r="VCU2397" s="14"/>
      <c r="VCV2397" s="14"/>
      <c r="VCW2397" s="14"/>
      <c r="VCX2397" s="14"/>
      <c r="VCY2397" s="14"/>
      <c r="VCZ2397" s="14"/>
      <c r="VDA2397" s="14"/>
      <c r="VDB2397" s="14"/>
      <c r="VDC2397" s="14"/>
      <c r="VDD2397" s="14"/>
      <c r="VDE2397" s="14"/>
      <c r="VDF2397" s="14"/>
      <c r="VDG2397" s="14"/>
      <c r="VDH2397" s="14"/>
      <c r="VDI2397" s="14"/>
      <c r="VDJ2397" s="14"/>
      <c r="VDK2397" s="14"/>
      <c r="VDL2397" s="14"/>
      <c r="VDM2397" s="14"/>
      <c r="VDN2397" s="14"/>
      <c r="VDO2397" s="14"/>
      <c r="VDP2397" s="14"/>
      <c r="VDQ2397" s="14"/>
      <c r="VDR2397" s="14"/>
      <c r="VDS2397" s="14"/>
      <c r="VDT2397" s="14"/>
      <c r="VDU2397" s="14"/>
      <c r="VDV2397" s="14"/>
      <c r="VDW2397" s="14"/>
      <c r="VDX2397" s="14"/>
      <c r="VDY2397" s="14"/>
      <c r="VDZ2397" s="14"/>
      <c r="VEA2397" s="14"/>
      <c r="VEB2397" s="14"/>
      <c r="VEC2397" s="14"/>
      <c r="VED2397" s="14"/>
      <c r="VEE2397" s="14"/>
      <c r="VEF2397" s="14"/>
      <c r="VEG2397" s="14"/>
      <c r="VEH2397" s="14"/>
      <c r="VEI2397" s="14"/>
      <c r="VEJ2397" s="14"/>
      <c r="VEK2397" s="14"/>
      <c r="VEL2397" s="14"/>
      <c r="VEM2397" s="14"/>
      <c r="VEN2397" s="14"/>
      <c r="VEO2397" s="14"/>
      <c r="VEP2397" s="14"/>
      <c r="VEQ2397" s="14"/>
      <c r="VER2397" s="14"/>
      <c r="VES2397" s="14"/>
      <c r="VET2397" s="14"/>
      <c r="VEU2397" s="14"/>
      <c r="VEV2397" s="14"/>
      <c r="VEW2397" s="14"/>
      <c r="VEX2397" s="14"/>
      <c r="VEY2397" s="14"/>
      <c r="VEZ2397" s="14"/>
      <c r="VFA2397" s="14"/>
      <c r="VFB2397" s="14"/>
      <c r="VFC2397" s="14"/>
      <c r="VFD2397" s="14"/>
      <c r="VFE2397" s="14"/>
      <c r="VFF2397" s="14"/>
      <c r="VFG2397" s="14"/>
      <c r="VFH2397" s="14"/>
      <c r="VFI2397" s="14"/>
      <c r="VFJ2397" s="14"/>
      <c r="VFK2397" s="14"/>
      <c r="VFL2397" s="14"/>
      <c r="VFM2397" s="14"/>
      <c r="VFN2397" s="14"/>
      <c r="VFO2397" s="14"/>
      <c r="VFP2397" s="14"/>
      <c r="VFQ2397" s="14"/>
      <c r="VFR2397" s="14"/>
      <c r="VFS2397" s="14"/>
      <c r="VFT2397" s="14"/>
      <c r="VFU2397" s="14"/>
      <c r="VFV2397" s="14"/>
      <c r="VFW2397" s="14"/>
      <c r="VFX2397" s="14"/>
      <c r="VFY2397" s="14"/>
      <c r="VFZ2397" s="14"/>
      <c r="VGA2397" s="14"/>
      <c r="VGB2397" s="14"/>
      <c r="VGC2397" s="14"/>
      <c r="VGD2397" s="14"/>
      <c r="VGE2397" s="14"/>
      <c r="VGF2397" s="14"/>
      <c r="VGG2397" s="14"/>
      <c r="VGH2397" s="14"/>
      <c r="VGI2397" s="14"/>
      <c r="VGJ2397" s="14"/>
      <c r="VGK2397" s="14"/>
      <c r="VGL2397" s="14"/>
      <c r="VGM2397" s="14"/>
      <c r="VGN2397" s="14"/>
      <c r="VGO2397" s="14"/>
      <c r="VGP2397" s="14"/>
      <c r="VGQ2397" s="14"/>
      <c r="VGR2397" s="14"/>
      <c r="VGS2397" s="14"/>
      <c r="VGT2397" s="14"/>
      <c r="VGU2397" s="14"/>
      <c r="VGV2397" s="14"/>
      <c r="VGW2397" s="14"/>
      <c r="VGX2397" s="14"/>
      <c r="VGY2397" s="14"/>
      <c r="VGZ2397" s="14"/>
      <c r="VHA2397" s="14"/>
      <c r="VHB2397" s="14"/>
      <c r="VHC2397" s="14"/>
      <c r="VHD2397" s="14"/>
      <c r="VHE2397" s="14"/>
      <c r="VHF2397" s="14"/>
      <c r="VHG2397" s="14"/>
      <c r="VHH2397" s="14"/>
      <c r="VHI2397" s="14"/>
      <c r="VHJ2397" s="14"/>
      <c r="VHK2397" s="14"/>
      <c r="VHL2397" s="14"/>
      <c r="VHM2397" s="14"/>
      <c r="VHN2397" s="14"/>
      <c r="VHO2397" s="14"/>
      <c r="VHP2397" s="14"/>
      <c r="VHQ2397" s="14"/>
      <c r="VHR2397" s="14"/>
      <c r="VHS2397" s="14"/>
      <c r="VHT2397" s="14"/>
      <c r="VHU2397" s="14"/>
      <c r="VHV2397" s="14"/>
      <c r="VHW2397" s="14"/>
      <c r="VHX2397" s="14"/>
      <c r="VHY2397" s="14"/>
      <c r="VHZ2397" s="14"/>
      <c r="VIA2397" s="14"/>
      <c r="VIB2397" s="14"/>
      <c r="VIC2397" s="14"/>
      <c r="VID2397" s="14"/>
      <c r="VIE2397" s="14"/>
      <c r="VIF2397" s="14"/>
      <c r="VIG2397" s="14"/>
      <c r="VIH2397" s="14"/>
      <c r="VII2397" s="14"/>
      <c r="VIJ2397" s="14"/>
      <c r="VIK2397" s="14"/>
      <c r="VIL2397" s="14"/>
      <c r="VIM2397" s="14"/>
      <c r="VIN2397" s="14"/>
      <c r="VIO2397" s="14"/>
      <c r="VIP2397" s="14"/>
      <c r="VIQ2397" s="14"/>
      <c r="VIR2397" s="14"/>
      <c r="VIS2397" s="14"/>
      <c r="VIT2397" s="14"/>
      <c r="VIU2397" s="14"/>
      <c r="VIV2397" s="14"/>
      <c r="VIW2397" s="14"/>
      <c r="VIX2397" s="14"/>
      <c r="VIY2397" s="14"/>
      <c r="VIZ2397" s="14"/>
      <c r="VJA2397" s="14"/>
      <c r="VJB2397" s="14"/>
      <c r="VJC2397" s="14"/>
      <c r="VJD2397" s="14"/>
      <c r="VJE2397" s="14"/>
      <c r="VJF2397" s="14"/>
      <c r="VJG2397" s="14"/>
      <c r="VJH2397" s="14"/>
      <c r="VJI2397" s="14"/>
      <c r="VJJ2397" s="14"/>
      <c r="VJK2397" s="14"/>
      <c r="VJL2397" s="14"/>
      <c r="VJM2397" s="14"/>
      <c r="VJN2397" s="14"/>
      <c r="VJO2397" s="14"/>
      <c r="VJP2397" s="14"/>
      <c r="VJQ2397" s="14"/>
      <c r="VJR2397" s="14"/>
      <c r="VJS2397" s="14"/>
      <c r="VJT2397" s="14"/>
      <c r="VJU2397" s="14"/>
      <c r="VJV2397" s="14"/>
      <c r="VJW2397" s="14"/>
      <c r="VJX2397" s="14"/>
      <c r="VJY2397" s="14"/>
      <c r="VJZ2397" s="14"/>
      <c r="VKA2397" s="14"/>
      <c r="VKB2397" s="14"/>
      <c r="VKC2397" s="14"/>
      <c r="VKD2397" s="14"/>
      <c r="VKE2397" s="14"/>
      <c r="VKF2397" s="14"/>
      <c r="VKG2397" s="14"/>
      <c r="VKH2397" s="14"/>
      <c r="VKI2397" s="14"/>
      <c r="VKJ2397" s="14"/>
      <c r="VKK2397" s="14"/>
      <c r="VKL2397" s="14"/>
      <c r="VKM2397" s="14"/>
      <c r="VKN2397" s="14"/>
      <c r="VKO2397" s="14"/>
      <c r="VKP2397" s="14"/>
      <c r="VKQ2397" s="14"/>
      <c r="VKR2397" s="14"/>
      <c r="VKS2397" s="14"/>
      <c r="VKT2397" s="14"/>
      <c r="VKU2397" s="14"/>
      <c r="VKV2397" s="14"/>
      <c r="VKW2397" s="14"/>
      <c r="VKX2397" s="14"/>
      <c r="VKY2397" s="14"/>
      <c r="VKZ2397" s="14"/>
      <c r="VLA2397" s="14"/>
      <c r="VLB2397" s="14"/>
      <c r="VLC2397" s="14"/>
      <c r="VLD2397" s="14"/>
      <c r="VLE2397" s="14"/>
      <c r="VLF2397" s="14"/>
      <c r="VLG2397" s="14"/>
      <c r="VLH2397" s="14"/>
      <c r="VLI2397" s="14"/>
      <c r="VLJ2397" s="14"/>
      <c r="VLK2397" s="14"/>
      <c r="VLL2397" s="14"/>
      <c r="VLM2397" s="14"/>
      <c r="VLN2397" s="14"/>
      <c r="VLO2397" s="14"/>
      <c r="VLP2397" s="14"/>
      <c r="VLQ2397" s="14"/>
      <c r="VLR2397" s="14"/>
      <c r="VLS2397" s="14"/>
      <c r="VLT2397" s="14"/>
      <c r="VLU2397" s="14"/>
      <c r="VLV2397" s="14"/>
      <c r="VLW2397" s="14"/>
      <c r="VLX2397" s="14"/>
      <c r="VLY2397" s="14"/>
      <c r="VLZ2397" s="14"/>
      <c r="VMA2397" s="14"/>
      <c r="VMB2397" s="14"/>
      <c r="VMC2397" s="14"/>
      <c r="VMD2397" s="14"/>
      <c r="VME2397" s="14"/>
      <c r="VMF2397" s="14"/>
      <c r="VMG2397" s="14"/>
      <c r="VMH2397" s="14"/>
      <c r="VMI2397" s="14"/>
      <c r="VMJ2397" s="14"/>
      <c r="VMK2397" s="14"/>
      <c r="VML2397" s="14"/>
      <c r="VMM2397" s="14"/>
      <c r="VMN2397" s="14"/>
      <c r="VMO2397" s="14"/>
      <c r="VMP2397" s="14"/>
      <c r="VMQ2397" s="14"/>
      <c r="VMR2397" s="14"/>
      <c r="VMS2397" s="14"/>
      <c r="VMT2397" s="14"/>
      <c r="VMU2397" s="14"/>
      <c r="VMV2397" s="14"/>
      <c r="VMW2397" s="14"/>
      <c r="VMX2397" s="14"/>
      <c r="VMY2397" s="14"/>
      <c r="VMZ2397" s="14"/>
      <c r="VNA2397" s="14"/>
      <c r="VNB2397" s="14"/>
      <c r="VNC2397" s="14"/>
      <c r="VND2397" s="14"/>
      <c r="VNE2397" s="14"/>
      <c r="VNF2397" s="14"/>
      <c r="VNG2397" s="14"/>
      <c r="VNH2397" s="14"/>
      <c r="VNI2397" s="14"/>
      <c r="VNJ2397" s="14"/>
      <c r="VNK2397" s="14"/>
      <c r="VNL2397" s="14"/>
      <c r="VNM2397" s="14"/>
      <c r="VNN2397" s="14"/>
      <c r="VNO2397" s="14"/>
      <c r="VNP2397" s="14"/>
      <c r="VNQ2397" s="14"/>
      <c r="VNR2397" s="14"/>
      <c r="VNS2397" s="14"/>
      <c r="VNT2397" s="14"/>
      <c r="VNU2397" s="14"/>
      <c r="VNV2397" s="14"/>
      <c r="VNW2397" s="14"/>
      <c r="VNX2397" s="14"/>
      <c r="VNY2397" s="14"/>
      <c r="VNZ2397" s="14"/>
      <c r="VOA2397" s="14"/>
      <c r="VOB2397" s="14"/>
      <c r="VOC2397" s="14"/>
      <c r="VOD2397" s="14"/>
      <c r="VOE2397" s="14"/>
      <c r="VOF2397" s="14"/>
      <c r="VOG2397" s="14"/>
      <c r="VOH2397" s="14"/>
      <c r="VOI2397" s="14"/>
      <c r="VOJ2397" s="14"/>
      <c r="VOK2397" s="14"/>
      <c r="VOL2397" s="14"/>
      <c r="VOM2397" s="14"/>
      <c r="VON2397" s="14"/>
      <c r="VOO2397" s="14"/>
      <c r="VOP2397" s="14"/>
      <c r="VOQ2397" s="14"/>
      <c r="VOR2397" s="14"/>
      <c r="VOS2397" s="14"/>
      <c r="VOT2397" s="14"/>
      <c r="VOU2397" s="14"/>
      <c r="VOV2397" s="14"/>
      <c r="VOW2397" s="14"/>
      <c r="VOX2397" s="14"/>
      <c r="VOY2397" s="14"/>
      <c r="VOZ2397" s="14"/>
      <c r="VPA2397" s="14"/>
      <c r="VPB2397" s="14"/>
      <c r="VPC2397" s="14"/>
      <c r="VPD2397" s="14"/>
      <c r="VPE2397" s="14"/>
      <c r="VPF2397" s="14"/>
      <c r="VPG2397" s="14"/>
      <c r="VPH2397" s="14"/>
      <c r="VPI2397" s="14"/>
      <c r="VPJ2397" s="14"/>
      <c r="VPK2397" s="14"/>
      <c r="VPL2397" s="14"/>
      <c r="VPM2397" s="14"/>
      <c r="VPN2397" s="14"/>
      <c r="VPO2397" s="14"/>
      <c r="VPP2397" s="14"/>
      <c r="VPQ2397" s="14"/>
      <c r="VPR2397" s="14"/>
      <c r="VPS2397" s="14"/>
      <c r="VPT2397" s="14"/>
      <c r="VPU2397" s="14"/>
      <c r="VPV2397" s="14"/>
      <c r="VPW2397" s="14"/>
      <c r="VPX2397" s="14"/>
      <c r="VPY2397" s="14"/>
      <c r="VPZ2397" s="14"/>
      <c r="VQA2397" s="14"/>
      <c r="VQB2397" s="14"/>
      <c r="VQC2397" s="14"/>
      <c r="VQD2397" s="14"/>
      <c r="VQE2397" s="14"/>
      <c r="VQF2397" s="14"/>
      <c r="VQG2397" s="14"/>
      <c r="VQH2397" s="14"/>
      <c r="VQI2397" s="14"/>
      <c r="VQJ2397" s="14"/>
      <c r="VQK2397" s="14"/>
      <c r="VQL2397" s="14"/>
      <c r="VQM2397" s="14"/>
      <c r="VQN2397" s="14"/>
      <c r="VQO2397" s="14"/>
      <c r="VQP2397" s="14"/>
      <c r="VQQ2397" s="14"/>
      <c r="VQR2397" s="14"/>
      <c r="VQS2397" s="14"/>
      <c r="VQT2397" s="14"/>
      <c r="VQU2397" s="14"/>
      <c r="VQV2397" s="14"/>
      <c r="VQW2397" s="14"/>
      <c r="VQX2397" s="14"/>
      <c r="VQY2397" s="14"/>
      <c r="VQZ2397" s="14"/>
      <c r="VRA2397" s="14"/>
      <c r="VRB2397" s="14"/>
      <c r="VRC2397" s="14"/>
      <c r="VRD2397" s="14"/>
      <c r="VRE2397" s="14"/>
      <c r="VRF2397" s="14"/>
      <c r="VRG2397" s="14"/>
      <c r="VRH2397" s="14"/>
      <c r="VRI2397" s="14"/>
      <c r="VRJ2397" s="14"/>
      <c r="VRK2397" s="14"/>
      <c r="VRL2397" s="14"/>
      <c r="VRM2397" s="14"/>
      <c r="VRN2397" s="14"/>
      <c r="VRO2397" s="14"/>
      <c r="VRP2397" s="14"/>
      <c r="VRQ2397" s="14"/>
      <c r="VRR2397" s="14"/>
      <c r="VRS2397" s="14"/>
      <c r="VRT2397" s="14"/>
      <c r="VRU2397" s="14"/>
      <c r="VRV2397" s="14"/>
      <c r="VRW2397" s="14"/>
      <c r="VRX2397" s="14"/>
      <c r="VRY2397" s="14"/>
      <c r="VRZ2397" s="14"/>
      <c r="VSA2397" s="14"/>
      <c r="VSB2397" s="14"/>
      <c r="VSC2397" s="14"/>
      <c r="VSD2397" s="14"/>
      <c r="VSE2397" s="14"/>
      <c r="VSF2397" s="14"/>
      <c r="VSG2397" s="14"/>
      <c r="VSH2397" s="14"/>
      <c r="VSI2397" s="14"/>
      <c r="VSJ2397" s="14"/>
      <c r="VSK2397" s="14"/>
      <c r="VSL2397" s="14"/>
      <c r="VSM2397" s="14"/>
      <c r="VSN2397" s="14"/>
      <c r="VSO2397" s="14"/>
      <c r="VSP2397" s="14"/>
      <c r="VSQ2397" s="14"/>
      <c r="VSR2397" s="14"/>
      <c r="VSS2397" s="14"/>
      <c r="VST2397" s="14"/>
      <c r="VSU2397" s="14"/>
      <c r="VSV2397" s="14"/>
      <c r="VSW2397" s="14"/>
      <c r="VSX2397" s="14"/>
      <c r="VSY2397" s="14"/>
      <c r="VSZ2397" s="14"/>
      <c r="VTA2397" s="14"/>
      <c r="VTB2397" s="14"/>
      <c r="VTC2397" s="14"/>
      <c r="VTD2397" s="14"/>
      <c r="VTE2397" s="14"/>
      <c r="VTF2397" s="14"/>
      <c r="VTG2397" s="14"/>
      <c r="VTH2397" s="14"/>
      <c r="VTI2397" s="14"/>
      <c r="VTJ2397" s="14"/>
      <c r="VTK2397" s="14"/>
      <c r="VTL2397" s="14"/>
      <c r="VTM2397" s="14"/>
      <c r="VTN2397" s="14"/>
      <c r="VTO2397" s="14"/>
      <c r="VTP2397" s="14"/>
      <c r="VTQ2397" s="14"/>
      <c r="VTR2397" s="14"/>
      <c r="VTS2397" s="14"/>
      <c r="VTT2397" s="14"/>
      <c r="VTU2397" s="14"/>
      <c r="VTV2397" s="14"/>
      <c r="VTW2397" s="14"/>
      <c r="VTX2397" s="14"/>
      <c r="VTY2397" s="14"/>
      <c r="VTZ2397" s="14"/>
      <c r="VUA2397" s="14"/>
      <c r="VUB2397" s="14"/>
      <c r="VUC2397" s="14"/>
      <c r="VUD2397" s="14"/>
      <c r="VUE2397" s="14"/>
      <c r="VUF2397" s="14"/>
      <c r="VUG2397" s="14"/>
      <c r="VUH2397" s="14"/>
      <c r="VUI2397" s="14"/>
      <c r="VUJ2397" s="14"/>
      <c r="VUK2397" s="14"/>
      <c r="VUL2397" s="14"/>
      <c r="VUM2397" s="14"/>
      <c r="VUN2397" s="14"/>
      <c r="VUO2397" s="14"/>
      <c r="VUP2397" s="14"/>
      <c r="VUQ2397" s="14"/>
      <c r="VUR2397" s="14"/>
      <c r="VUS2397" s="14"/>
      <c r="VUT2397" s="14"/>
      <c r="VUU2397" s="14"/>
      <c r="VUV2397" s="14"/>
      <c r="VUW2397" s="14"/>
      <c r="VUX2397" s="14"/>
      <c r="VUY2397" s="14"/>
      <c r="VUZ2397" s="14"/>
      <c r="VVA2397" s="14"/>
      <c r="VVB2397" s="14"/>
      <c r="VVC2397" s="14"/>
      <c r="VVD2397" s="14"/>
      <c r="VVE2397" s="14"/>
      <c r="VVF2397" s="14"/>
      <c r="VVG2397" s="14"/>
      <c r="VVH2397" s="14"/>
      <c r="VVI2397" s="14"/>
      <c r="VVJ2397" s="14"/>
      <c r="VVK2397" s="14"/>
      <c r="VVL2397" s="14"/>
      <c r="VVM2397" s="14"/>
      <c r="VVN2397" s="14"/>
      <c r="VVO2397" s="14"/>
      <c r="VVP2397" s="14"/>
      <c r="VVQ2397" s="14"/>
      <c r="VVR2397" s="14"/>
      <c r="VVS2397" s="14"/>
      <c r="VVT2397" s="14"/>
      <c r="VVU2397" s="14"/>
      <c r="VVV2397" s="14"/>
      <c r="VVW2397" s="14"/>
      <c r="VVX2397" s="14"/>
      <c r="VVY2397" s="14"/>
      <c r="VVZ2397" s="14"/>
      <c r="VWA2397" s="14"/>
      <c r="VWB2397" s="14"/>
      <c r="VWC2397" s="14"/>
      <c r="VWD2397" s="14"/>
      <c r="VWE2397" s="14"/>
      <c r="VWF2397" s="14"/>
      <c r="VWG2397" s="14"/>
      <c r="VWH2397" s="14"/>
      <c r="VWI2397" s="14"/>
      <c r="VWJ2397" s="14"/>
      <c r="VWK2397" s="14"/>
      <c r="VWL2397" s="14"/>
      <c r="VWM2397" s="14"/>
      <c r="VWN2397" s="14"/>
      <c r="VWO2397" s="14"/>
      <c r="VWP2397" s="14"/>
      <c r="VWQ2397" s="14"/>
      <c r="VWR2397" s="14"/>
      <c r="VWS2397" s="14"/>
      <c r="VWT2397" s="14"/>
      <c r="VWU2397" s="14"/>
      <c r="VWV2397" s="14"/>
      <c r="VWW2397" s="14"/>
      <c r="VWX2397" s="14"/>
      <c r="VWY2397" s="14"/>
      <c r="VWZ2397" s="14"/>
      <c r="VXA2397" s="14"/>
      <c r="VXB2397" s="14"/>
      <c r="VXC2397" s="14"/>
      <c r="VXD2397" s="14"/>
      <c r="VXE2397" s="14"/>
      <c r="VXF2397" s="14"/>
      <c r="VXG2397" s="14"/>
      <c r="VXH2397" s="14"/>
      <c r="VXI2397" s="14"/>
      <c r="VXJ2397" s="14"/>
      <c r="VXK2397" s="14"/>
      <c r="VXL2397" s="14"/>
      <c r="VXM2397" s="14"/>
      <c r="VXN2397" s="14"/>
      <c r="VXO2397" s="14"/>
      <c r="VXP2397" s="14"/>
      <c r="VXQ2397" s="14"/>
      <c r="VXR2397" s="14"/>
      <c r="VXS2397" s="14"/>
      <c r="VXT2397" s="14"/>
      <c r="VXU2397" s="14"/>
      <c r="VXV2397" s="14"/>
      <c r="VXW2397" s="14"/>
      <c r="VXX2397" s="14"/>
      <c r="VXY2397" s="14"/>
      <c r="VXZ2397" s="14"/>
      <c r="VYA2397" s="14"/>
      <c r="VYB2397" s="14"/>
      <c r="VYC2397" s="14"/>
      <c r="VYD2397" s="14"/>
      <c r="VYE2397" s="14"/>
      <c r="VYF2397" s="14"/>
      <c r="VYG2397" s="14"/>
      <c r="VYH2397" s="14"/>
      <c r="VYI2397" s="14"/>
      <c r="VYJ2397" s="14"/>
      <c r="VYK2397" s="14"/>
      <c r="VYL2397" s="14"/>
      <c r="VYM2397" s="14"/>
      <c r="VYN2397" s="14"/>
      <c r="VYO2397" s="14"/>
      <c r="VYP2397" s="14"/>
      <c r="VYQ2397" s="14"/>
      <c r="VYR2397" s="14"/>
      <c r="VYS2397" s="14"/>
      <c r="VYT2397" s="14"/>
      <c r="VYU2397" s="14"/>
      <c r="VYV2397" s="14"/>
      <c r="VYW2397" s="14"/>
      <c r="VYX2397" s="14"/>
      <c r="VYY2397" s="14"/>
      <c r="VYZ2397" s="14"/>
      <c r="VZA2397" s="14"/>
      <c r="VZB2397" s="14"/>
      <c r="VZC2397" s="14"/>
      <c r="VZD2397" s="14"/>
      <c r="VZE2397" s="14"/>
      <c r="VZF2397" s="14"/>
      <c r="VZG2397" s="14"/>
      <c r="VZH2397" s="14"/>
      <c r="VZI2397" s="14"/>
      <c r="VZJ2397" s="14"/>
      <c r="VZK2397" s="14"/>
      <c r="VZL2397" s="14"/>
      <c r="VZM2397" s="14"/>
      <c r="VZN2397" s="14"/>
      <c r="VZO2397" s="14"/>
      <c r="VZP2397" s="14"/>
      <c r="VZQ2397" s="14"/>
      <c r="VZR2397" s="14"/>
      <c r="VZS2397" s="14"/>
      <c r="VZT2397" s="14"/>
      <c r="VZU2397" s="14"/>
      <c r="VZV2397" s="14"/>
      <c r="VZW2397" s="14"/>
      <c r="VZX2397" s="14"/>
      <c r="VZY2397" s="14"/>
      <c r="VZZ2397" s="14"/>
      <c r="WAA2397" s="14"/>
      <c r="WAB2397" s="14"/>
      <c r="WAC2397" s="14"/>
      <c r="WAD2397" s="14"/>
      <c r="WAE2397" s="14"/>
      <c r="WAF2397" s="14"/>
      <c r="WAG2397" s="14"/>
      <c r="WAH2397" s="14"/>
      <c r="WAI2397" s="14"/>
      <c r="WAJ2397" s="14"/>
      <c r="WAK2397" s="14"/>
      <c r="WAL2397" s="14"/>
      <c r="WAM2397" s="14"/>
      <c r="WAN2397" s="14"/>
      <c r="WAO2397" s="14"/>
      <c r="WAP2397" s="14"/>
      <c r="WAQ2397" s="14"/>
      <c r="WAR2397" s="14"/>
      <c r="WAS2397" s="14"/>
      <c r="WAT2397" s="14"/>
      <c r="WAU2397" s="14"/>
      <c r="WAV2397" s="14"/>
      <c r="WAW2397" s="14"/>
      <c r="WAX2397" s="14"/>
      <c r="WAY2397" s="14"/>
      <c r="WAZ2397" s="14"/>
      <c r="WBA2397" s="14"/>
      <c r="WBB2397" s="14"/>
      <c r="WBC2397" s="14"/>
      <c r="WBD2397" s="14"/>
      <c r="WBE2397" s="14"/>
      <c r="WBF2397" s="14"/>
      <c r="WBG2397" s="14"/>
      <c r="WBH2397" s="14"/>
      <c r="WBI2397" s="14"/>
      <c r="WBJ2397" s="14"/>
      <c r="WBK2397" s="14"/>
      <c r="WBL2397" s="14"/>
      <c r="WBM2397" s="14"/>
      <c r="WBN2397" s="14"/>
      <c r="WBO2397" s="14"/>
      <c r="WBP2397" s="14"/>
      <c r="WBQ2397" s="14"/>
      <c r="WBR2397" s="14"/>
      <c r="WBS2397" s="14"/>
      <c r="WBT2397" s="14"/>
      <c r="WBU2397" s="14"/>
      <c r="WBV2397" s="14"/>
      <c r="WBW2397" s="14"/>
      <c r="WBX2397" s="14"/>
      <c r="WBY2397" s="14"/>
      <c r="WBZ2397" s="14"/>
      <c r="WCA2397" s="14"/>
      <c r="WCB2397" s="14"/>
      <c r="WCC2397" s="14"/>
      <c r="WCD2397" s="14"/>
      <c r="WCE2397" s="14"/>
      <c r="WCF2397" s="14"/>
      <c r="WCG2397" s="14"/>
      <c r="WCH2397" s="14"/>
      <c r="WCI2397" s="14"/>
      <c r="WCJ2397" s="14"/>
      <c r="WCK2397" s="14"/>
      <c r="WCL2397" s="14"/>
      <c r="WCM2397" s="14"/>
      <c r="WCN2397" s="14"/>
      <c r="WCO2397" s="14"/>
      <c r="WCP2397" s="14"/>
      <c r="WCQ2397" s="14"/>
      <c r="WCR2397" s="14"/>
      <c r="WCS2397" s="14"/>
      <c r="WCT2397" s="14"/>
      <c r="WCU2397" s="14"/>
      <c r="WCV2397" s="14"/>
      <c r="WCW2397" s="14"/>
      <c r="WCX2397" s="14"/>
      <c r="WCY2397" s="14"/>
      <c r="WCZ2397" s="14"/>
      <c r="WDA2397" s="14"/>
      <c r="WDB2397" s="14"/>
      <c r="WDC2397" s="14"/>
      <c r="WDD2397" s="14"/>
      <c r="WDE2397" s="14"/>
      <c r="WDF2397" s="14"/>
      <c r="WDG2397" s="14"/>
      <c r="WDH2397" s="14"/>
      <c r="WDI2397" s="14"/>
      <c r="WDJ2397" s="14"/>
      <c r="WDK2397" s="14"/>
      <c r="WDL2397" s="14"/>
      <c r="WDM2397" s="14"/>
      <c r="WDN2397" s="14"/>
      <c r="WDO2397" s="14"/>
      <c r="WDP2397" s="14"/>
      <c r="WDQ2397" s="14"/>
      <c r="WDR2397" s="14"/>
      <c r="WDS2397" s="14"/>
      <c r="WDT2397" s="14"/>
      <c r="WDU2397" s="14"/>
      <c r="WDV2397" s="14"/>
      <c r="WDW2397" s="14"/>
      <c r="WDX2397" s="14"/>
      <c r="WDY2397" s="14"/>
      <c r="WDZ2397" s="14"/>
      <c r="WEA2397" s="14"/>
      <c r="WEB2397" s="14"/>
      <c r="WEC2397" s="14"/>
      <c r="WED2397" s="14"/>
      <c r="WEE2397" s="14"/>
      <c r="WEF2397" s="14"/>
      <c r="WEG2397" s="14"/>
      <c r="WEH2397" s="14"/>
      <c r="WEI2397" s="14"/>
      <c r="WEJ2397" s="14"/>
      <c r="WEK2397" s="14"/>
      <c r="WEL2397" s="14"/>
      <c r="WEM2397" s="14"/>
      <c r="WEN2397" s="14"/>
      <c r="WEO2397" s="14"/>
      <c r="WEP2397" s="14"/>
      <c r="WEQ2397" s="14"/>
      <c r="WER2397" s="14"/>
      <c r="WES2397" s="14"/>
      <c r="WET2397" s="14"/>
      <c r="WEU2397" s="14"/>
      <c r="WEV2397" s="14"/>
      <c r="WEW2397" s="14"/>
      <c r="WEX2397" s="14"/>
      <c r="WEY2397" s="14"/>
      <c r="WEZ2397" s="14"/>
      <c r="WFA2397" s="14"/>
      <c r="WFB2397" s="14"/>
      <c r="WFC2397" s="14"/>
      <c r="WFD2397" s="14"/>
      <c r="WFE2397" s="14"/>
      <c r="WFF2397" s="14"/>
      <c r="WFG2397" s="14"/>
      <c r="WFH2397" s="14"/>
      <c r="WFI2397" s="14"/>
      <c r="WFJ2397" s="14"/>
      <c r="WFK2397" s="14"/>
      <c r="WFL2397" s="14"/>
      <c r="WFM2397" s="14"/>
      <c r="WFN2397" s="14"/>
      <c r="WFO2397" s="14"/>
      <c r="WFP2397" s="14"/>
      <c r="WFQ2397" s="14"/>
      <c r="WFR2397" s="14"/>
      <c r="WFS2397" s="14"/>
      <c r="WFT2397" s="14"/>
      <c r="WFU2397" s="14"/>
      <c r="WFV2397" s="14"/>
      <c r="WFW2397" s="14"/>
      <c r="WFX2397" s="14"/>
      <c r="WFY2397" s="14"/>
      <c r="WFZ2397" s="14"/>
      <c r="WGA2397" s="14"/>
      <c r="WGB2397" s="14"/>
      <c r="WGC2397" s="14"/>
      <c r="WGD2397" s="14"/>
      <c r="WGE2397" s="14"/>
      <c r="WGF2397" s="14"/>
      <c r="WGG2397" s="14"/>
      <c r="WGH2397" s="14"/>
      <c r="WGI2397" s="14"/>
      <c r="WGJ2397" s="14"/>
      <c r="WGK2397" s="14"/>
      <c r="WGL2397" s="14"/>
      <c r="WGM2397" s="14"/>
      <c r="WGN2397" s="14"/>
      <c r="WGO2397" s="14"/>
      <c r="WGP2397" s="14"/>
      <c r="WGQ2397" s="14"/>
      <c r="WGR2397" s="14"/>
      <c r="WGS2397" s="14"/>
      <c r="WGT2397" s="14"/>
      <c r="WGU2397" s="14"/>
      <c r="WGV2397" s="14"/>
      <c r="WGW2397" s="14"/>
      <c r="WGX2397" s="14"/>
      <c r="WGY2397" s="14"/>
      <c r="WGZ2397" s="14"/>
      <c r="WHA2397" s="14"/>
      <c r="WHB2397" s="14"/>
      <c r="WHC2397" s="14"/>
      <c r="WHD2397" s="14"/>
      <c r="WHE2397" s="14"/>
      <c r="WHF2397" s="14"/>
      <c r="WHG2397" s="14"/>
      <c r="WHH2397" s="14"/>
      <c r="WHI2397" s="14"/>
      <c r="WHJ2397" s="14"/>
      <c r="WHK2397" s="14"/>
      <c r="WHL2397" s="14"/>
      <c r="WHM2397" s="14"/>
      <c r="WHN2397" s="14"/>
      <c r="WHO2397" s="14"/>
      <c r="WHP2397" s="14"/>
      <c r="WHQ2397" s="14"/>
      <c r="WHR2397" s="14"/>
      <c r="WHS2397" s="14"/>
      <c r="WHT2397" s="14"/>
      <c r="WHU2397" s="14"/>
      <c r="WHV2397" s="14"/>
      <c r="WHW2397" s="14"/>
      <c r="WHX2397" s="14"/>
      <c r="WHY2397" s="14"/>
      <c r="WHZ2397" s="14"/>
      <c r="WIA2397" s="14"/>
      <c r="WIB2397" s="14"/>
      <c r="WIC2397" s="14"/>
      <c r="WID2397" s="14"/>
      <c r="WIE2397" s="14"/>
      <c r="WIF2397" s="14"/>
      <c r="WIG2397" s="14"/>
      <c r="WIH2397" s="14"/>
      <c r="WII2397" s="14"/>
      <c r="WIJ2397" s="14"/>
      <c r="WIK2397" s="14"/>
      <c r="WIL2397" s="14"/>
      <c r="WIM2397" s="14"/>
      <c r="WIN2397" s="14"/>
      <c r="WIO2397" s="14"/>
      <c r="WIP2397" s="14"/>
      <c r="WIQ2397" s="14"/>
      <c r="WIR2397" s="14"/>
      <c r="WIS2397" s="14"/>
      <c r="WIT2397" s="14"/>
      <c r="WIU2397" s="14"/>
      <c r="WIV2397" s="14"/>
      <c r="WIW2397" s="14"/>
      <c r="WIX2397" s="14"/>
      <c r="WIY2397" s="14"/>
      <c r="WIZ2397" s="14"/>
      <c r="WJA2397" s="14"/>
      <c r="WJB2397" s="14"/>
      <c r="WJC2397" s="14"/>
      <c r="WJD2397" s="14"/>
      <c r="WJE2397" s="14"/>
      <c r="WJF2397" s="14"/>
      <c r="WJG2397" s="14"/>
      <c r="WJH2397" s="14"/>
      <c r="WJI2397" s="14"/>
      <c r="WJJ2397" s="14"/>
      <c r="WJK2397" s="14"/>
      <c r="WJL2397" s="14"/>
      <c r="WJM2397" s="14"/>
      <c r="WJN2397" s="14"/>
      <c r="WJO2397" s="14"/>
      <c r="WJP2397" s="14"/>
      <c r="WJQ2397" s="14"/>
      <c r="WJR2397" s="14"/>
      <c r="WJS2397" s="14"/>
      <c r="WJT2397" s="14"/>
      <c r="WJU2397" s="14"/>
      <c r="WJV2397" s="14"/>
      <c r="WJW2397" s="14"/>
      <c r="WJX2397" s="14"/>
      <c r="WJY2397" s="14"/>
      <c r="WJZ2397" s="14"/>
      <c r="WKA2397" s="14"/>
      <c r="WKB2397" s="14"/>
      <c r="WKC2397" s="14"/>
      <c r="WKD2397" s="14"/>
      <c r="WKE2397" s="14"/>
      <c r="WKF2397" s="14"/>
      <c r="WKG2397" s="14"/>
      <c r="WKH2397" s="14"/>
      <c r="WKI2397" s="14"/>
      <c r="WKJ2397" s="14"/>
      <c r="WKK2397" s="14"/>
      <c r="WKL2397" s="14"/>
      <c r="WKM2397" s="14"/>
      <c r="WKN2397" s="14"/>
      <c r="WKO2397" s="14"/>
      <c r="WKP2397" s="14"/>
      <c r="WKQ2397" s="14"/>
      <c r="WKR2397" s="14"/>
      <c r="WKS2397" s="14"/>
      <c r="WKT2397" s="14"/>
      <c r="WKU2397" s="14"/>
      <c r="WKV2397" s="14"/>
      <c r="WKW2397" s="14"/>
      <c r="WKX2397" s="14"/>
      <c r="WKY2397" s="14"/>
      <c r="WKZ2397" s="14"/>
      <c r="WLA2397" s="14"/>
      <c r="WLB2397" s="14"/>
      <c r="WLC2397" s="14"/>
      <c r="WLD2397" s="14"/>
      <c r="WLE2397" s="14"/>
      <c r="WLF2397" s="14"/>
      <c r="WLG2397" s="14"/>
      <c r="WLH2397" s="14"/>
      <c r="WLI2397" s="14"/>
      <c r="WLJ2397" s="14"/>
      <c r="WLK2397" s="14"/>
      <c r="WLL2397" s="14"/>
      <c r="WLM2397" s="14"/>
      <c r="WLN2397" s="14"/>
      <c r="WLO2397" s="14"/>
      <c r="WLP2397" s="14"/>
      <c r="WLQ2397" s="14"/>
      <c r="WLR2397" s="14"/>
      <c r="WLS2397" s="14"/>
      <c r="WLT2397" s="14"/>
      <c r="WLU2397" s="14"/>
      <c r="WLV2397" s="14"/>
      <c r="WLW2397" s="14"/>
      <c r="WLX2397" s="14"/>
      <c r="WLY2397" s="14"/>
      <c r="WLZ2397" s="14"/>
      <c r="WMA2397" s="14"/>
      <c r="WMB2397" s="14"/>
      <c r="WMC2397" s="14"/>
      <c r="WMD2397" s="14"/>
      <c r="WME2397" s="14"/>
      <c r="WMF2397" s="14"/>
      <c r="WMG2397" s="14"/>
      <c r="WMH2397" s="14"/>
      <c r="WMI2397" s="14"/>
      <c r="WMJ2397" s="14"/>
      <c r="WMK2397" s="14"/>
      <c r="WML2397" s="14"/>
      <c r="WMM2397" s="14"/>
      <c r="WMN2397" s="14"/>
      <c r="WMO2397" s="14"/>
      <c r="WMP2397" s="14"/>
      <c r="WMQ2397" s="14"/>
      <c r="WMR2397" s="14"/>
      <c r="WMS2397" s="14"/>
      <c r="WMT2397" s="14"/>
      <c r="WMU2397" s="14"/>
      <c r="WMV2397" s="14"/>
      <c r="WMW2397" s="14"/>
      <c r="WMX2397" s="14"/>
      <c r="WMY2397" s="14"/>
      <c r="WMZ2397" s="14"/>
      <c r="WNA2397" s="14"/>
      <c r="WNB2397" s="14"/>
      <c r="WNC2397" s="14"/>
      <c r="WND2397" s="14"/>
      <c r="WNE2397" s="14"/>
      <c r="WNF2397" s="14"/>
      <c r="WNG2397" s="14"/>
      <c r="WNH2397" s="14"/>
      <c r="WNI2397" s="14"/>
      <c r="WNJ2397" s="14"/>
      <c r="WNK2397" s="14"/>
      <c r="WNL2397" s="14"/>
      <c r="WNM2397" s="14"/>
      <c r="WNN2397" s="14"/>
      <c r="WNO2397" s="14"/>
      <c r="WNP2397" s="14"/>
      <c r="WNQ2397" s="14"/>
      <c r="WNR2397" s="14"/>
      <c r="WNS2397" s="14"/>
      <c r="WNT2397" s="14"/>
      <c r="WNU2397" s="14"/>
      <c r="WNV2397" s="14"/>
      <c r="WNW2397" s="14"/>
      <c r="WNX2397" s="14"/>
      <c r="WNY2397" s="14"/>
      <c r="WNZ2397" s="14"/>
      <c r="WOA2397" s="14"/>
      <c r="WOB2397" s="14"/>
      <c r="WOC2397" s="14"/>
      <c r="WOD2397" s="14"/>
      <c r="WOE2397" s="14"/>
      <c r="WOF2397" s="14"/>
      <c r="WOG2397" s="14"/>
      <c r="WOH2397" s="14"/>
      <c r="WOI2397" s="14"/>
      <c r="WOJ2397" s="14"/>
      <c r="WOK2397" s="14"/>
      <c r="WOL2397" s="14"/>
      <c r="WOM2397" s="14"/>
      <c r="WON2397" s="14"/>
      <c r="WOO2397" s="14"/>
      <c r="WOP2397" s="14"/>
      <c r="WOQ2397" s="14"/>
      <c r="WOR2397" s="14"/>
      <c r="WOS2397" s="14"/>
      <c r="WOT2397" s="14"/>
      <c r="WOU2397" s="14"/>
      <c r="WOV2397" s="14"/>
      <c r="WOW2397" s="14"/>
      <c r="WOX2397" s="14"/>
      <c r="WOY2397" s="14"/>
      <c r="WOZ2397" s="14"/>
      <c r="WPA2397" s="14"/>
      <c r="WPB2397" s="14"/>
      <c r="WPC2397" s="14"/>
      <c r="WPD2397" s="14"/>
      <c r="WPE2397" s="14"/>
      <c r="WPF2397" s="14"/>
      <c r="WPG2397" s="14"/>
      <c r="WPH2397" s="14"/>
      <c r="WPI2397" s="14"/>
      <c r="WPJ2397" s="14"/>
      <c r="WPK2397" s="14"/>
      <c r="WPL2397" s="14"/>
      <c r="WPM2397" s="14"/>
      <c r="WPN2397" s="14"/>
      <c r="WPO2397" s="14"/>
      <c r="WPP2397" s="14"/>
      <c r="WPQ2397" s="14"/>
      <c r="WPR2397" s="14"/>
      <c r="WPS2397" s="14"/>
      <c r="WPT2397" s="14"/>
      <c r="WPU2397" s="14"/>
      <c r="WPV2397" s="14"/>
      <c r="WPW2397" s="14"/>
      <c r="WPX2397" s="14"/>
      <c r="WPY2397" s="14"/>
      <c r="WPZ2397" s="14"/>
      <c r="WQA2397" s="14"/>
      <c r="WQB2397" s="14"/>
      <c r="WQC2397" s="14"/>
      <c r="WQD2397" s="14"/>
      <c r="WQE2397" s="14"/>
      <c r="WQF2397" s="14"/>
      <c r="WQG2397" s="14"/>
      <c r="WQH2397" s="14"/>
      <c r="WQI2397" s="14"/>
      <c r="WQJ2397" s="14"/>
      <c r="WQK2397" s="14"/>
      <c r="WQL2397" s="14"/>
      <c r="WQM2397" s="14"/>
      <c r="WQN2397" s="14"/>
      <c r="WQO2397" s="14"/>
      <c r="WQP2397" s="14"/>
      <c r="WQQ2397" s="14"/>
      <c r="WQR2397" s="14"/>
      <c r="WQS2397" s="14"/>
      <c r="WQT2397" s="14"/>
      <c r="WQU2397" s="14"/>
      <c r="WQV2397" s="14"/>
      <c r="WQW2397" s="14"/>
      <c r="WQX2397" s="14"/>
      <c r="WQY2397" s="14"/>
      <c r="WQZ2397" s="14"/>
      <c r="WRA2397" s="14"/>
      <c r="WRB2397" s="14"/>
      <c r="WRC2397" s="14"/>
      <c r="WRD2397" s="14"/>
      <c r="WRE2397" s="14"/>
      <c r="WRF2397" s="14"/>
      <c r="WRG2397" s="14"/>
      <c r="WRH2397" s="14"/>
      <c r="WRI2397" s="14"/>
      <c r="WRJ2397" s="14"/>
      <c r="WRK2397" s="14"/>
      <c r="WRL2397" s="14"/>
      <c r="WRM2397" s="14"/>
      <c r="WRN2397" s="14"/>
      <c r="WRO2397" s="14"/>
      <c r="WRP2397" s="14"/>
      <c r="WRQ2397" s="14"/>
      <c r="WRR2397" s="14"/>
      <c r="WRS2397" s="14"/>
      <c r="WRT2397" s="14"/>
      <c r="WRU2397" s="14"/>
      <c r="WRV2397" s="14"/>
      <c r="WRW2397" s="14"/>
      <c r="WRX2397" s="14"/>
      <c r="WRY2397" s="14"/>
      <c r="WRZ2397" s="14"/>
      <c r="WSA2397" s="14"/>
      <c r="WSB2397" s="14"/>
      <c r="WSC2397" s="14"/>
      <c r="WSD2397" s="14"/>
      <c r="WSE2397" s="14"/>
      <c r="WSF2397" s="14"/>
      <c r="WSG2397" s="14"/>
      <c r="WSH2397" s="14"/>
      <c r="WSI2397" s="14"/>
      <c r="WSJ2397" s="14"/>
      <c r="WSK2397" s="14"/>
      <c r="WSL2397" s="14"/>
      <c r="WSM2397" s="14"/>
      <c r="WSN2397" s="14"/>
      <c r="WSO2397" s="14"/>
      <c r="WSP2397" s="14"/>
      <c r="WSQ2397" s="14"/>
      <c r="WSR2397" s="14"/>
      <c r="WSS2397" s="14"/>
      <c r="WST2397" s="14"/>
      <c r="WSU2397" s="14"/>
      <c r="WSV2397" s="14"/>
      <c r="WSW2397" s="14"/>
      <c r="WSX2397" s="14"/>
      <c r="WSY2397" s="14"/>
      <c r="WSZ2397" s="14"/>
      <c r="WTA2397" s="14"/>
      <c r="WTB2397" s="14"/>
      <c r="WTC2397" s="14"/>
      <c r="WTD2397" s="14"/>
      <c r="WTE2397" s="14"/>
      <c r="WTF2397" s="14"/>
      <c r="WTG2397" s="14"/>
      <c r="WTH2397" s="14"/>
      <c r="WTI2397" s="14"/>
      <c r="WTJ2397" s="14"/>
      <c r="WTK2397" s="14"/>
      <c r="WTL2397" s="14"/>
      <c r="WTM2397" s="14"/>
      <c r="WTN2397" s="14"/>
      <c r="WTO2397" s="14"/>
      <c r="WTP2397" s="14"/>
      <c r="WTQ2397" s="14"/>
      <c r="WTR2397" s="14"/>
      <c r="WTS2397" s="14"/>
      <c r="WTT2397" s="14"/>
      <c r="WTU2397" s="14"/>
      <c r="WTV2397" s="14"/>
      <c r="WTW2397" s="14"/>
      <c r="WTX2397" s="14"/>
      <c r="WTY2397" s="14"/>
      <c r="WTZ2397" s="14"/>
      <c r="WUA2397" s="14"/>
      <c r="WUB2397" s="14"/>
      <c r="WUC2397" s="14"/>
      <c r="WUD2397" s="14"/>
      <c r="WUE2397" s="14"/>
      <c r="WUF2397" s="14"/>
      <c r="WUG2397" s="14"/>
      <c r="WUH2397" s="14"/>
      <c r="WUI2397" s="14"/>
      <c r="WUJ2397" s="14"/>
      <c r="WUK2397" s="14"/>
      <c r="WUL2397" s="14"/>
      <c r="WUM2397" s="14"/>
      <c r="WUN2397" s="14"/>
      <c r="WUO2397" s="14"/>
      <c r="WUP2397" s="14"/>
      <c r="WUQ2397" s="14"/>
      <c r="WUR2397" s="14"/>
      <c r="WUS2397" s="14"/>
      <c r="WUT2397" s="14"/>
      <c r="WUU2397" s="14"/>
      <c r="WUV2397" s="14"/>
      <c r="WUW2397" s="14"/>
      <c r="WUX2397" s="14"/>
      <c r="WUY2397" s="14"/>
      <c r="WUZ2397" s="14"/>
      <c r="WVA2397" s="14"/>
      <c r="WVB2397" s="14"/>
      <c r="WVC2397" s="14"/>
      <c r="WVD2397" s="14"/>
      <c r="WVE2397" s="14"/>
      <c r="WVF2397" s="14"/>
      <c r="WVG2397" s="14"/>
      <c r="WVH2397" s="14"/>
      <c r="WVI2397" s="14"/>
      <c r="WVJ2397" s="14"/>
      <c r="WVK2397" s="14"/>
      <c r="WVL2397" s="14"/>
      <c r="WVM2397" s="14"/>
      <c r="WVN2397" s="14"/>
      <c r="WVO2397" s="14"/>
      <c r="WVP2397" s="14"/>
      <c r="WVQ2397" s="14"/>
      <c r="WVR2397" s="14"/>
      <c r="WVS2397" s="14"/>
      <c r="WVT2397" s="14"/>
      <c r="WVU2397" s="14"/>
      <c r="WVV2397" s="14"/>
      <c r="WVW2397" s="14"/>
      <c r="WVX2397" s="14"/>
      <c r="WVY2397" s="14"/>
      <c r="WVZ2397" s="14"/>
      <c r="WWA2397" s="14"/>
      <c r="WWB2397" s="14"/>
      <c r="WWC2397" s="14"/>
      <c r="WWD2397" s="14"/>
      <c r="WWE2397" s="14"/>
      <c r="WWF2397" s="14"/>
      <c r="WWG2397" s="14"/>
      <c r="WWH2397" s="14"/>
      <c r="WWI2397" s="14"/>
      <c r="WWJ2397" s="14"/>
      <c r="WWK2397" s="14"/>
      <c r="WWL2397" s="14"/>
      <c r="WWM2397" s="14"/>
      <c r="WWN2397" s="14"/>
      <c r="WWO2397" s="14"/>
      <c r="WWP2397" s="14"/>
      <c r="WWQ2397" s="14"/>
      <c r="WWR2397" s="14"/>
      <c r="WWS2397" s="14"/>
      <c r="WWT2397" s="14"/>
      <c r="WWU2397" s="14"/>
      <c r="WWV2397" s="14"/>
      <c r="WWW2397" s="14"/>
      <c r="WWX2397" s="14"/>
      <c r="WWY2397" s="14"/>
      <c r="WWZ2397" s="14"/>
      <c r="WXA2397" s="14"/>
      <c r="WXB2397" s="14"/>
      <c r="WXC2397" s="14"/>
      <c r="WXD2397" s="14"/>
      <c r="WXE2397" s="14"/>
      <c r="WXF2397" s="14"/>
      <c r="WXG2397" s="14"/>
      <c r="WXH2397" s="14"/>
      <c r="WXI2397" s="14"/>
      <c r="WXJ2397" s="14"/>
      <c r="WXK2397" s="14"/>
      <c r="WXL2397" s="14"/>
      <c r="WXM2397" s="14"/>
      <c r="WXN2397" s="14"/>
      <c r="WXO2397" s="14"/>
      <c r="WXP2397" s="14"/>
      <c r="WXQ2397" s="14"/>
      <c r="WXR2397" s="14"/>
      <c r="WXS2397" s="14"/>
      <c r="WXT2397" s="14"/>
      <c r="WXU2397" s="14"/>
      <c r="WXV2397" s="14"/>
      <c r="WXW2397" s="14"/>
      <c r="WXX2397" s="14"/>
      <c r="WXY2397" s="14"/>
      <c r="WXZ2397" s="14"/>
      <c r="WYA2397" s="14"/>
      <c r="WYB2397" s="14"/>
      <c r="WYC2397" s="14"/>
      <c r="WYD2397" s="14"/>
      <c r="WYE2397" s="14"/>
      <c r="WYF2397" s="14"/>
      <c r="WYG2397" s="14"/>
      <c r="WYH2397" s="14"/>
      <c r="WYI2397" s="14"/>
      <c r="WYJ2397" s="14"/>
      <c r="WYK2397" s="14"/>
      <c r="WYL2397" s="14"/>
      <c r="WYM2397" s="14"/>
      <c r="WYN2397" s="14"/>
      <c r="WYO2397" s="14"/>
      <c r="WYP2397" s="14"/>
      <c r="WYQ2397" s="14"/>
      <c r="WYR2397" s="14"/>
      <c r="WYS2397" s="14"/>
      <c r="WYT2397" s="14"/>
      <c r="WYU2397" s="14"/>
      <c r="WYV2397" s="14"/>
      <c r="WYW2397" s="14"/>
      <c r="WYX2397" s="14"/>
      <c r="WYY2397" s="14"/>
      <c r="WYZ2397" s="14"/>
      <c r="WZA2397" s="14"/>
      <c r="WZB2397" s="14"/>
      <c r="WZC2397" s="14"/>
      <c r="WZD2397" s="14"/>
      <c r="WZE2397" s="14"/>
      <c r="WZF2397" s="14"/>
      <c r="WZG2397" s="14"/>
      <c r="WZH2397" s="14"/>
      <c r="WZI2397" s="14"/>
      <c r="WZJ2397" s="14"/>
      <c r="WZK2397" s="14"/>
      <c r="WZL2397" s="14"/>
      <c r="WZM2397" s="14"/>
      <c r="WZN2397" s="14"/>
      <c r="WZO2397" s="14"/>
      <c r="WZP2397" s="14"/>
      <c r="WZQ2397" s="14"/>
      <c r="WZR2397" s="14"/>
      <c r="WZS2397" s="14"/>
      <c r="WZT2397" s="14"/>
      <c r="WZU2397" s="14"/>
      <c r="WZV2397" s="14"/>
      <c r="WZW2397" s="14"/>
      <c r="WZX2397" s="14"/>
      <c r="WZY2397" s="14"/>
      <c r="WZZ2397" s="14"/>
      <c r="XAA2397" s="14"/>
      <c r="XAB2397" s="14"/>
      <c r="XAC2397" s="14"/>
      <c r="XAD2397" s="14"/>
      <c r="XAE2397" s="14"/>
      <c r="XAF2397" s="14"/>
      <c r="XAG2397" s="14"/>
      <c r="XAH2397" s="14"/>
      <c r="XAI2397" s="14"/>
      <c r="XAJ2397" s="14"/>
      <c r="XAK2397" s="14"/>
      <c r="XAL2397" s="14"/>
      <c r="XAM2397" s="14"/>
      <c r="XAN2397" s="14"/>
      <c r="XAO2397" s="14"/>
      <c r="XAP2397" s="14"/>
      <c r="XAQ2397" s="14"/>
      <c r="XAR2397" s="14"/>
      <c r="XAS2397" s="14"/>
      <c r="XAT2397" s="14"/>
      <c r="XAU2397" s="14"/>
      <c r="XAV2397" s="14"/>
      <c r="XAW2397" s="14"/>
      <c r="XAX2397" s="14"/>
      <c r="XAY2397" s="14"/>
      <c r="XAZ2397" s="14"/>
      <c r="XBA2397" s="14"/>
      <c r="XBB2397" s="14"/>
      <c r="XBC2397" s="14"/>
      <c r="XBD2397" s="14"/>
      <c r="XBE2397" s="14"/>
      <c r="XBF2397" s="14"/>
      <c r="XBG2397" s="14"/>
      <c r="XBH2397" s="14"/>
      <c r="XBI2397" s="14"/>
      <c r="XBJ2397" s="14"/>
      <c r="XBK2397" s="14"/>
      <c r="XBL2397" s="14"/>
      <c r="XBM2397" s="14"/>
      <c r="XBN2397" s="14"/>
      <c r="XBO2397" s="14"/>
      <c r="XBP2397" s="14"/>
      <c r="XBQ2397" s="14"/>
      <c r="XBR2397" s="14"/>
      <c r="XBS2397" s="14"/>
      <c r="XBT2397" s="14"/>
      <c r="XBU2397" s="14"/>
      <c r="XBV2397" s="14"/>
      <c r="XBW2397" s="14"/>
      <c r="XBX2397" s="14"/>
      <c r="XBY2397" s="14"/>
      <c r="XBZ2397" s="14"/>
      <c r="XCA2397" s="14"/>
      <c r="XCB2397" s="14"/>
      <c r="XCC2397" s="14"/>
      <c r="XCD2397" s="14"/>
      <c r="XCE2397" s="14"/>
      <c r="XCF2397" s="14"/>
      <c r="XCG2397" s="14"/>
      <c r="XCH2397" s="14"/>
      <c r="XCI2397" s="14"/>
      <c r="XCJ2397" s="14"/>
      <c r="XCK2397" s="14"/>
      <c r="XCL2397" s="14"/>
      <c r="XCM2397" s="14"/>
      <c r="XCN2397" s="14"/>
      <c r="XCO2397" s="14"/>
      <c r="XCP2397" s="14"/>
      <c r="XCQ2397" s="14"/>
      <c r="XCR2397" s="14"/>
      <c r="XCS2397" s="14"/>
      <c r="XCT2397" s="14"/>
      <c r="XCU2397" s="14"/>
      <c r="XCV2397" s="14"/>
      <c r="XCW2397" s="14"/>
      <c r="XCX2397" s="14"/>
      <c r="XCY2397" s="14"/>
      <c r="XCZ2397" s="14"/>
      <c r="XDA2397" s="14"/>
      <c r="XDB2397" s="14"/>
      <c r="XDC2397" s="14"/>
      <c r="XDD2397" s="14"/>
      <c r="XDE2397" s="14"/>
      <c r="XDF2397" s="14"/>
      <c r="XDG2397" s="14"/>
      <c r="XDH2397" s="14"/>
      <c r="XDI2397" s="14"/>
      <c r="XDJ2397" s="14"/>
      <c r="XDK2397" s="14"/>
      <c r="XDL2397" s="14"/>
      <c r="XDM2397" s="14"/>
      <c r="XDN2397" s="14"/>
      <c r="XDO2397" s="14"/>
      <c r="XDP2397" s="14"/>
      <c r="XDQ2397" s="14"/>
      <c r="XDR2397" s="14"/>
      <c r="XDS2397" s="14"/>
      <c r="XDT2397" s="14"/>
      <c r="XDU2397" s="14"/>
      <c r="XDV2397" s="14"/>
      <c r="XDW2397" s="14"/>
      <c r="XDX2397" s="14"/>
      <c r="XDY2397" s="14"/>
      <c r="XDZ2397" s="14"/>
      <c r="XEA2397" s="14"/>
      <c r="XEB2397" s="14"/>
      <c r="XEC2397" s="14"/>
      <c r="XED2397" s="14"/>
      <c r="XEE2397" s="14"/>
      <c r="XEF2397" s="14"/>
      <c r="XEG2397" s="14"/>
      <c r="XEH2397" s="14"/>
      <c r="XEI2397" s="14"/>
      <c r="XEJ2397" s="14"/>
      <c r="XEK2397" s="14"/>
      <c r="XEL2397" s="14"/>
      <c r="XEM2397" s="14"/>
      <c r="XEN2397" s="14"/>
      <c r="XEO2397" s="14"/>
      <c r="XEP2397" s="14"/>
      <c r="XEQ2397" s="14"/>
      <c r="XER2397" s="14"/>
      <c r="XES2397" s="14"/>
      <c r="XET2397" s="14"/>
      <c r="XEU2397" s="14"/>
      <c r="XEV2397" s="14"/>
      <c r="XEW2397" s="14"/>
      <c r="XEX2397" s="14"/>
      <c r="XEY2397" s="14"/>
      <c r="XEZ2397" s="14"/>
      <c r="XFA2397" s="14"/>
    </row>
    <row r="2398" spans="1:16381" ht="23.25" hidden="1" customHeight="1" x14ac:dyDescent="0.25">
      <c r="A2398" s="68" t="s">
        <v>5474</v>
      </c>
      <c r="B2398" s="181">
        <v>4293</v>
      </c>
      <c r="C2398" s="168" t="s">
        <v>3177</v>
      </c>
      <c r="D2398" s="232">
        <v>1975</v>
      </c>
      <c r="E2398" s="108" t="s">
        <v>2932</v>
      </c>
      <c r="F2398" s="68" t="s">
        <v>2933</v>
      </c>
      <c r="G2398" s="25">
        <v>5</v>
      </c>
      <c r="H2398" s="25">
        <v>4</v>
      </c>
      <c r="I2398" s="329">
        <v>3615.3</v>
      </c>
      <c r="J2398" s="329">
        <v>3340.5</v>
      </c>
      <c r="K2398" s="329">
        <v>3340.5</v>
      </c>
      <c r="L2398" s="12">
        <v>179</v>
      </c>
      <c r="M2398" s="137">
        <f t="shared" si="545"/>
        <v>2822224</v>
      </c>
      <c r="N2398" s="137"/>
      <c r="O2398" s="135"/>
      <c r="P2398" s="137"/>
      <c r="Q2398" s="137">
        <f t="shared" si="546"/>
        <v>2822224</v>
      </c>
      <c r="R2398" s="137"/>
      <c r="S2398" s="30"/>
      <c r="T2398" s="137"/>
      <c r="U2398" s="137">
        <v>907</v>
      </c>
      <c r="V2398" s="137">
        <v>1320193</v>
      </c>
      <c r="W2398" s="137"/>
      <c r="X2398" s="137"/>
      <c r="Y2398" s="137">
        <v>142.4</v>
      </c>
      <c r="Z2398" s="137">
        <v>1117031</v>
      </c>
      <c r="AA2398" s="137"/>
      <c r="AB2398" s="137"/>
      <c r="AC2398" s="137"/>
      <c r="AD2398" s="137"/>
      <c r="AE2398" s="137">
        <v>385000</v>
      </c>
      <c r="AF2398" s="137"/>
      <c r="AG2398" s="337">
        <v>2025</v>
      </c>
      <c r="AH2398" s="166" t="s">
        <v>3083</v>
      </c>
      <c r="AI2398" s="166"/>
      <c r="AJ2398" s="134">
        <f t="shared" ca="1" si="543"/>
        <v>2292</v>
      </c>
      <c r="AK2398" s="35" t="s">
        <v>153</v>
      </c>
      <c r="AL2398" s="134" t="str">
        <f t="shared" ca="1" si="544"/>
        <v>2292.</v>
      </c>
      <c r="AM2398" s="140"/>
      <c r="AN2398" s="35"/>
      <c r="AO2398" s="193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/>
      <c r="BA2398" s="14"/>
      <c r="BB2398" s="14"/>
      <c r="BC2398" s="14"/>
      <c r="BD2398" s="14"/>
      <c r="BE2398" s="14"/>
      <c r="BF2398" s="14"/>
      <c r="BG2398" s="14"/>
      <c r="BH2398" s="14"/>
      <c r="BI2398" s="14"/>
      <c r="BJ2398" s="14"/>
      <c r="BK2398" s="14"/>
      <c r="BL2398" s="14"/>
      <c r="BM2398" s="14"/>
      <c r="BN2398" s="14"/>
      <c r="BO2398" s="14"/>
      <c r="BP2398" s="14"/>
      <c r="BQ2398" s="14"/>
      <c r="BR2398" s="14"/>
      <c r="BS2398" s="14"/>
      <c r="BT2398" s="14"/>
      <c r="BU2398" s="14"/>
      <c r="BV2398" s="14"/>
      <c r="BW2398" s="14"/>
      <c r="BX2398" s="14"/>
      <c r="BY2398" s="14"/>
      <c r="BZ2398" s="14"/>
      <c r="CA2398" s="14"/>
      <c r="CB2398" s="14"/>
      <c r="CC2398" s="14"/>
      <c r="CD2398" s="14"/>
      <c r="CE2398" s="14"/>
      <c r="CF2398" s="14"/>
      <c r="CG2398" s="14"/>
      <c r="CH2398" s="14"/>
      <c r="CI2398" s="14"/>
      <c r="CJ2398" s="14"/>
      <c r="CK2398" s="14"/>
      <c r="CL2398" s="14"/>
      <c r="CM2398" s="14"/>
      <c r="CN2398" s="14"/>
      <c r="CO2398" s="14"/>
      <c r="CP2398" s="14"/>
      <c r="CQ2398" s="14"/>
      <c r="CR2398" s="14"/>
      <c r="CS2398" s="14"/>
      <c r="CT2398" s="14"/>
      <c r="CU2398" s="14"/>
      <c r="CV2398" s="14"/>
      <c r="CW2398" s="14"/>
      <c r="CX2398" s="14"/>
      <c r="CY2398" s="14"/>
      <c r="CZ2398" s="14"/>
      <c r="DA2398" s="14"/>
      <c r="DB2398" s="14"/>
      <c r="DC2398" s="14"/>
      <c r="DD2398" s="14"/>
      <c r="DE2398" s="14"/>
      <c r="DF2398" s="14"/>
      <c r="DG2398" s="14"/>
      <c r="DH2398" s="14"/>
      <c r="DI2398" s="14"/>
      <c r="DJ2398" s="14"/>
      <c r="DK2398" s="14"/>
      <c r="DL2398" s="14"/>
      <c r="DM2398" s="14"/>
      <c r="DN2398" s="14"/>
      <c r="DO2398" s="14"/>
      <c r="DP2398" s="14"/>
      <c r="DQ2398" s="14"/>
      <c r="DR2398" s="14"/>
      <c r="DS2398" s="14"/>
      <c r="DT2398" s="14"/>
      <c r="DU2398" s="14"/>
      <c r="DV2398" s="14"/>
      <c r="DW2398" s="14"/>
      <c r="DX2398" s="14"/>
      <c r="DY2398" s="14"/>
      <c r="DZ2398" s="14"/>
      <c r="EA2398" s="14"/>
      <c r="EB2398" s="14"/>
      <c r="EC2398" s="14"/>
      <c r="ED2398" s="14"/>
      <c r="EE2398" s="14"/>
      <c r="EF2398" s="14"/>
      <c r="EG2398" s="14"/>
      <c r="EH2398" s="14"/>
      <c r="EI2398" s="14"/>
      <c r="EJ2398" s="14"/>
      <c r="EK2398" s="14"/>
      <c r="EL2398" s="14"/>
      <c r="EM2398" s="14"/>
      <c r="EN2398" s="14"/>
      <c r="EO2398" s="14"/>
      <c r="EP2398" s="14"/>
      <c r="EQ2398" s="14"/>
      <c r="ER2398" s="14"/>
      <c r="ES2398" s="14"/>
      <c r="ET2398" s="14"/>
      <c r="EU2398" s="14"/>
      <c r="EV2398" s="14"/>
      <c r="EW2398" s="14"/>
      <c r="EX2398" s="14"/>
      <c r="EY2398" s="14"/>
      <c r="EZ2398" s="14"/>
      <c r="FA2398" s="14"/>
      <c r="FB2398" s="14"/>
      <c r="FC2398" s="14"/>
      <c r="FD2398" s="14"/>
      <c r="FE2398" s="14"/>
      <c r="FF2398" s="14"/>
      <c r="FG2398" s="14"/>
      <c r="FH2398" s="14"/>
      <c r="FI2398" s="14"/>
      <c r="FJ2398" s="14"/>
      <c r="FK2398" s="14"/>
      <c r="FL2398" s="14"/>
      <c r="FM2398" s="14"/>
      <c r="FN2398" s="14"/>
      <c r="FO2398" s="14"/>
      <c r="FP2398" s="14"/>
      <c r="FQ2398" s="14"/>
      <c r="FR2398" s="14"/>
      <c r="FS2398" s="14"/>
      <c r="FT2398" s="14"/>
      <c r="FU2398" s="14"/>
      <c r="FV2398" s="14"/>
      <c r="FW2398" s="14"/>
      <c r="FX2398" s="14"/>
      <c r="FY2398" s="14"/>
      <c r="FZ2398" s="14"/>
      <c r="GA2398" s="14"/>
      <c r="GB2398" s="14"/>
      <c r="GC2398" s="14"/>
      <c r="GD2398" s="14"/>
      <c r="GE2398" s="14"/>
      <c r="GF2398" s="14"/>
      <c r="GG2398" s="14"/>
      <c r="GH2398" s="14"/>
      <c r="GI2398" s="14"/>
      <c r="GJ2398" s="14"/>
      <c r="GK2398" s="14"/>
      <c r="GL2398" s="14"/>
      <c r="GM2398" s="14"/>
      <c r="GN2398" s="14"/>
      <c r="GO2398" s="14"/>
      <c r="GP2398" s="14"/>
      <c r="GQ2398" s="14"/>
      <c r="GR2398" s="14"/>
      <c r="GS2398" s="14"/>
      <c r="GT2398" s="14"/>
      <c r="GU2398" s="14"/>
      <c r="GV2398" s="14"/>
      <c r="GW2398" s="14"/>
      <c r="GX2398" s="14"/>
      <c r="GY2398" s="14"/>
      <c r="GZ2398" s="14"/>
      <c r="HA2398" s="14"/>
      <c r="HB2398" s="14"/>
      <c r="HC2398" s="14"/>
      <c r="HD2398" s="14"/>
      <c r="HE2398" s="14"/>
      <c r="HF2398" s="14"/>
      <c r="HG2398" s="14"/>
      <c r="HH2398" s="14"/>
      <c r="HI2398" s="14"/>
      <c r="HJ2398" s="14"/>
      <c r="HK2398" s="14"/>
      <c r="HL2398" s="14"/>
      <c r="HM2398" s="14"/>
      <c r="HN2398" s="14"/>
      <c r="HO2398" s="14"/>
      <c r="HP2398" s="14"/>
      <c r="HQ2398" s="14"/>
      <c r="HR2398" s="14"/>
      <c r="HS2398" s="14"/>
      <c r="HT2398" s="14"/>
      <c r="HU2398" s="14"/>
      <c r="HV2398" s="14"/>
      <c r="HW2398" s="14"/>
      <c r="HX2398" s="14"/>
      <c r="HY2398" s="14"/>
      <c r="HZ2398" s="14"/>
      <c r="IA2398" s="14"/>
      <c r="IB2398" s="14"/>
      <c r="IC2398" s="14"/>
      <c r="ID2398" s="14"/>
      <c r="IE2398" s="14"/>
      <c r="IF2398" s="14"/>
      <c r="IG2398" s="14"/>
      <c r="IH2398" s="14"/>
      <c r="II2398" s="14"/>
      <c r="IJ2398" s="14"/>
      <c r="IK2398" s="14"/>
      <c r="IL2398" s="14"/>
      <c r="IM2398" s="14"/>
      <c r="IN2398" s="14"/>
      <c r="IO2398" s="14"/>
      <c r="IP2398" s="14"/>
      <c r="IQ2398" s="14"/>
      <c r="IR2398" s="14"/>
      <c r="IS2398" s="14"/>
      <c r="IT2398" s="14"/>
      <c r="IU2398" s="14"/>
      <c r="IV2398" s="14"/>
      <c r="IW2398" s="14"/>
      <c r="IX2398" s="14"/>
      <c r="IY2398" s="14"/>
      <c r="IZ2398" s="14"/>
      <c r="JA2398" s="14"/>
      <c r="JB2398" s="14"/>
      <c r="JC2398" s="14"/>
      <c r="JD2398" s="14"/>
      <c r="JE2398" s="14"/>
      <c r="JF2398" s="14"/>
      <c r="JG2398" s="14"/>
      <c r="JH2398" s="14"/>
      <c r="JI2398" s="14"/>
      <c r="JJ2398" s="14"/>
      <c r="JK2398" s="14"/>
      <c r="JL2398" s="14"/>
      <c r="JM2398" s="14"/>
      <c r="JN2398" s="14"/>
      <c r="JO2398" s="14"/>
      <c r="JP2398" s="14"/>
      <c r="JQ2398" s="14"/>
      <c r="JR2398" s="14"/>
      <c r="JS2398" s="14"/>
      <c r="JT2398" s="14"/>
      <c r="JU2398" s="14"/>
      <c r="JV2398" s="14"/>
      <c r="JW2398" s="14"/>
      <c r="JX2398" s="14"/>
      <c r="JY2398" s="14"/>
      <c r="JZ2398" s="14"/>
      <c r="KA2398" s="14"/>
      <c r="KB2398" s="14"/>
      <c r="KC2398" s="14"/>
      <c r="KD2398" s="14"/>
      <c r="KE2398" s="14"/>
      <c r="KF2398" s="14"/>
      <c r="KG2398" s="14"/>
      <c r="KH2398" s="14"/>
      <c r="KI2398" s="14"/>
      <c r="KJ2398" s="14"/>
      <c r="KK2398" s="14"/>
      <c r="KL2398" s="14"/>
      <c r="KM2398" s="14"/>
      <c r="KN2398" s="14"/>
      <c r="KO2398" s="14"/>
      <c r="KP2398" s="14"/>
      <c r="KQ2398" s="14"/>
      <c r="KR2398" s="14"/>
      <c r="KS2398" s="14"/>
      <c r="KT2398" s="14"/>
      <c r="KU2398" s="14"/>
      <c r="KV2398" s="14"/>
      <c r="KW2398" s="14"/>
      <c r="KX2398" s="14"/>
      <c r="KY2398" s="14"/>
      <c r="KZ2398" s="14"/>
      <c r="LA2398" s="14"/>
      <c r="LB2398" s="14"/>
      <c r="LC2398" s="14"/>
      <c r="LD2398" s="14"/>
      <c r="LE2398" s="14"/>
      <c r="LF2398" s="14"/>
      <c r="LG2398" s="14"/>
      <c r="LH2398" s="14"/>
      <c r="LI2398" s="14"/>
      <c r="LJ2398" s="14"/>
      <c r="LK2398" s="14"/>
      <c r="LL2398" s="14"/>
      <c r="LM2398" s="14"/>
      <c r="LN2398" s="14"/>
      <c r="LO2398" s="14"/>
      <c r="LP2398" s="14"/>
      <c r="LQ2398" s="14"/>
      <c r="LR2398" s="14"/>
      <c r="LS2398" s="14"/>
      <c r="LT2398" s="14"/>
      <c r="LU2398" s="14"/>
      <c r="LV2398" s="14"/>
      <c r="LW2398" s="14"/>
      <c r="LX2398" s="14"/>
      <c r="LY2398" s="14"/>
      <c r="LZ2398" s="14"/>
      <c r="MA2398" s="14"/>
      <c r="MB2398" s="14"/>
      <c r="MC2398" s="14"/>
      <c r="MD2398" s="14"/>
      <c r="ME2398" s="14"/>
      <c r="MF2398" s="14"/>
      <c r="MG2398" s="14"/>
      <c r="MH2398" s="14"/>
      <c r="MI2398" s="14"/>
      <c r="MJ2398" s="14"/>
      <c r="MK2398" s="14"/>
      <c r="ML2398" s="14"/>
      <c r="MM2398" s="14"/>
      <c r="MN2398" s="14"/>
      <c r="MO2398" s="14"/>
      <c r="MP2398" s="14"/>
      <c r="MQ2398" s="14"/>
      <c r="MR2398" s="14"/>
      <c r="MS2398" s="14"/>
      <c r="MT2398" s="14"/>
      <c r="MU2398" s="14"/>
      <c r="MV2398" s="14"/>
      <c r="MW2398" s="14"/>
      <c r="MX2398" s="14"/>
      <c r="MY2398" s="14"/>
      <c r="MZ2398" s="14"/>
      <c r="NA2398" s="14"/>
      <c r="NB2398" s="14"/>
      <c r="NC2398" s="14"/>
      <c r="ND2398" s="14"/>
      <c r="NE2398" s="14"/>
      <c r="NF2398" s="14"/>
      <c r="NG2398" s="14"/>
      <c r="NH2398" s="14"/>
      <c r="NI2398" s="14"/>
      <c r="NJ2398" s="14"/>
      <c r="NK2398" s="14"/>
      <c r="NL2398" s="14"/>
      <c r="NM2398" s="14"/>
      <c r="NN2398" s="14"/>
      <c r="NO2398" s="14"/>
      <c r="NP2398" s="14"/>
      <c r="NQ2398" s="14"/>
      <c r="NR2398" s="14"/>
      <c r="NS2398" s="14"/>
      <c r="NT2398" s="14"/>
      <c r="NU2398" s="14"/>
      <c r="NV2398" s="14"/>
      <c r="NW2398" s="14"/>
      <c r="NX2398" s="14"/>
      <c r="NY2398" s="14"/>
      <c r="NZ2398" s="14"/>
      <c r="OA2398" s="14"/>
      <c r="OB2398" s="14"/>
      <c r="OC2398" s="14"/>
      <c r="OD2398" s="14"/>
      <c r="OE2398" s="14"/>
      <c r="OF2398" s="14"/>
      <c r="OG2398" s="14"/>
      <c r="OH2398" s="14"/>
      <c r="OI2398" s="14"/>
      <c r="OJ2398" s="14"/>
      <c r="OK2398" s="14"/>
      <c r="OL2398" s="14"/>
      <c r="OM2398" s="14"/>
      <c r="ON2398" s="14"/>
      <c r="OO2398" s="14"/>
      <c r="OP2398" s="14"/>
      <c r="OQ2398" s="14"/>
      <c r="OR2398" s="14"/>
      <c r="OS2398" s="14"/>
      <c r="OT2398" s="14"/>
      <c r="OU2398" s="14"/>
      <c r="OV2398" s="14"/>
      <c r="OW2398" s="14"/>
      <c r="OX2398" s="14"/>
      <c r="OY2398" s="14"/>
      <c r="OZ2398" s="14"/>
      <c r="PA2398" s="14"/>
      <c r="PB2398" s="14"/>
      <c r="PC2398" s="14"/>
      <c r="PD2398" s="14"/>
      <c r="PE2398" s="14"/>
      <c r="PF2398" s="14"/>
      <c r="PG2398" s="14"/>
      <c r="PH2398" s="14"/>
      <c r="PI2398" s="14"/>
      <c r="PJ2398" s="14"/>
      <c r="PK2398" s="14"/>
      <c r="PL2398" s="14"/>
      <c r="PM2398" s="14"/>
      <c r="PN2398" s="14"/>
      <c r="PO2398" s="14"/>
      <c r="PP2398" s="14"/>
      <c r="PQ2398" s="14"/>
      <c r="PR2398" s="14"/>
      <c r="PS2398" s="14"/>
      <c r="PT2398" s="14"/>
      <c r="PU2398" s="14"/>
      <c r="PV2398" s="14"/>
      <c r="PW2398" s="14"/>
      <c r="PX2398" s="14"/>
      <c r="PY2398" s="14"/>
      <c r="PZ2398" s="14"/>
      <c r="QA2398" s="14"/>
      <c r="QB2398" s="14"/>
      <c r="QC2398" s="14"/>
      <c r="QD2398" s="14"/>
      <c r="QE2398" s="14"/>
      <c r="QF2398" s="14"/>
      <c r="QG2398" s="14"/>
      <c r="QH2398" s="14"/>
      <c r="QI2398" s="14"/>
      <c r="QJ2398" s="14"/>
      <c r="QK2398" s="14"/>
      <c r="QL2398" s="14"/>
      <c r="QM2398" s="14"/>
      <c r="QN2398" s="14"/>
      <c r="QO2398" s="14"/>
      <c r="QP2398" s="14"/>
      <c r="QQ2398" s="14"/>
      <c r="QR2398" s="14"/>
      <c r="QS2398" s="14"/>
      <c r="QT2398" s="14"/>
      <c r="QU2398" s="14"/>
      <c r="QV2398" s="14"/>
      <c r="QW2398" s="14"/>
      <c r="QX2398" s="14"/>
      <c r="QY2398" s="14"/>
      <c r="QZ2398" s="14"/>
      <c r="RA2398" s="14"/>
      <c r="RB2398" s="14"/>
      <c r="RC2398" s="14"/>
      <c r="RD2398" s="14"/>
      <c r="RE2398" s="14"/>
      <c r="RF2398" s="14"/>
      <c r="RG2398" s="14"/>
      <c r="RH2398" s="14"/>
      <c r="RI2398" s="14"/>
      <c r="RJ2398" s="14"/>
      <c r="RK2398" s="14"/>
      <c r="RL2398" s="14"/>
      <c r="RM2398" s="14"/>
      <c r="RN2398" s="14"/>
      <c r="RO2398" s="14"/>
      <c r="RP2398" s="14"/>
      <c r="RQ2398" s="14"/>
      <c r="RR2398" s="14"/>
      <c r="RS2398" s="14"/>
      <c r="RT2398" s="14"/>
      <c r="RU2398" s="14"/>
      <c r="RV2398" s="14"/>
      <c r="RW2398" s="14"/>
      <c r="RX2398" s="14"/>
      <c r="RY2398" s="14"/>
      <c r="RZ2398" s="14"/>
      <c r="SA2398" s="14"/>
      <c r="SB2398" s="14"/>
      <c r="SC2398" s="14"/>
      <c r="SD2398" s="14"/>
      <c r="SE2398" s="14"/>
      <c r="SF2398" s="14"/>
      <c r="SG2398" s="14"/>
      <c r="SH2398" s="14"/>
      <c r="SI2398" s="14"/>
      <c r="SJ2398" s="14"/>
      <c r="SK2398" s="14"/>
      <c r="SL2398" s="14"/>
      <c r="SM2398" s="14"/>
      <c r="SN2398" s="14"/>
      <c r="SO2398" s="14"/>
      <c r="SP2398" s="14"/>
      <c r="SQ2398" s="14"/>
      <c r="SR2398" s="14"/>
      <c r="SS2398" s="14"/>
      <c r="ST2398" s="14"/>
      <c r="SU2398" s="14"/>
      <c r="SV2398" s="14"/>
      <c r="SW2398" s="14"/>
      <c r="SX2398" s="14"/>
      <c r="SY2398" s="14"/>
      <c r="SZ2398" s="14"/>
      <c r="TA2398" s="14"/>
      <c r="TB2398" s="14"/>
      <c r="TC2398" s="14"/>
      <c r="TD2398" s="14"/>
      <c r="TE2398" s="14"/>
      <c r="TF2398" s="14"/>
      <c r="TG2398" s="14"/>
      <c r="TH2398" s="14"/>
      <c r="TI2398" s="14"/>
      <c r="TJ2398" s="14"/>
      <c r="TK2398" s="14"/>
      <c r="TL2398" s="14"/>
      <c r="TM2398" s="14"/>
      <c r="TN2398" s="14"/>
      <c r="TO2398" s="14"/>
      <c r="TP2398" s="14"/>
      <c r="TQ2398" s="14"/>
      <c r="TR2398" s="14"/>
      <c r="TS2398" s="14"/>
      <c r="TT2398" s="14"/>
      <c r="TU2398" s="14"/>
      <c r="TV2398" s="14"/>
      <c r="TW2398" s="14"/>
      <c r="TX2398" s="14"/>
      <c r="TY2398" s="14"/>
      <c r="TZ2398" s="14"/>
      <c r="UA2398" s="14"/>
      <c r="UB2398" s="14"/>
      <c r="UC2398" s="14"/>
      <c r="UD2398" s="14"/>
      <c r="UE2398" s="14"/>
      <c r="UF2398" s="14"/>
      <c r="UG2398" s="14"/>
      <c r="UH2398" s="14"/>
      <c r="UI2398" s="14"/>
      <c r="UJ2398" s="14"/>
      <c r="UK2398" s="14"/>
      <c r="UL2398" s="14"/>
      <c r="UM2398" s="14"/>
      <c r="UN2398" s="14"/>
      <c r="UO2398" s="14"/>
      <c r="UP2398" s="14"/>
      <c r="UQ2398" s="14"/>
      <c r="UR2398" s="14"/>
      <c r="US2398" s="14"/>
      <c r="UT2398" s="14"/>
      <c r="UU2398" s="14"/>
      <c r="UV2398" s="14"/>
      <c r="UW2398" s="14"/>
      <c r="UX2398" s="14"/>
      <c r="UY2398" s="14"/>
      <c r="UZ2398" s="14"/>
      <c r="VA2398" s="14"/>
      <c r="VB2398" s="14"/>
      <c r="VC2398" s="14"/>
      <c r="VD2398" s="14"/>
      <c r="VE2398" s="14"/>
      <c r="VF2398" s="14"/>
      <c r="VG2398" s="14"/>
      <c r="VH2398" s="14"/>
      <c r="VI2398" s="14"/>
      <c r="VJ2398" s="14"/>
      <c r="VK2398" s="14"/>
      <c r="VL2398" s="14"/>
      <c r="VM2398" s="14"/>
      <c r="VN2398" s="14"/>
      <c r="VO2398" s="14"/>
      <c r="VP2398" s="14"/>
      <c r="VQ2398" s="14"/>
      <c r="VR2398" s="14"/>
      <c r="VS2398" s="14"/>
      <c r="VT2398" s="14"/>
      <c r="VU2398" s="14"/>
      <c r="VV2398" s="14"/>
      <c r="VW2398" s="14"/>
      <c r="VX2398" s="14"/>
      <c r="VY2398" s="14"/>
      <c r="VZ2398" s="14"/>
      <c r="WA2398" s="14"/>
      <c r="WB2398" s="14"/>
      <c r="WC2398" s="14"/>
      <c r="WD2398" s="14"/>
      <c r="WE2398" s="14"/>
      <c r="WF2398" s="14"/>
      <c r="WG2398" s="14"/>
      <c r="WH2398" s="14"/>
      <c r="WI2398" s="14"/>
      <c r="WJ2398" s="14"/>
      <c r="WK2398" s="14"/>
      <c r="WL2398" s="14"/>
      <c r="WM2398" s="14"/>
      <c r="WN2398" s="14"/>
      <c r="WO2398" s="14"/>
      <c r="WP2398" s="14"/>
      <c r="WQ2398" s="14"/>
      <c r="WR2398" s="14"/>
      <c r="WS2398" s="14"/>
      <c r="WT2398" s="14"/>
      <c r="WU2398" s="14"/>
      <c r="WV2398" s="14"/>
      <c r="WW2398" s="14"/>
      <c r="WX2398" s="14"/>
      <c r="WY2398" s="14"/>
      <c r="WZ2398" s="14"/>
      <c r="XA2398" s="14"/>
      <c r="XB2398" s="14"/>
      <c r="XC2398" s="14"/>
      <c r="XD2398" s="14"/>
      <c r="XE2398" s="14"/>
      <c r="XF2398" s="14"/>
      <c r="XG2398" s="14"/>
      <c r="XH2398" s="14"/>
      <c r="XI2398" s="14"/>
      <c r="XJ2398" s="14"/>
      <c r="XK2398" s="14"/>
      <c r="XL2398" s="14"/>
      <c r="XM2398" s="14"/>
      <c r="XN2398" s="14"/>
      <c r="XO2398" s="14"/>
      <c r="XP2398" s="14"/>
      <c r="XQ2398" s="14"/>
      <c r="XR2398" s="14"/>
      <c r="XS2398" s="14"/>
      <c r="XT2398" s="14"/>
      <c r="XU2398" s="14"/>
      <c r="XV2398" s="14"/>
      <c r="XW2398" s="14"/>
      <c r="XX2398" s="14"/>
      <c r="XY2398" s="14"/>
      <c r="XZ2398" s="14"/>
      <c r="YA2398" s="14"/>
      <c r="YB2398" s="14"/>
      <c r="YC2398" s="14"/>
      <c r="YD2398" s="14"/>
      <c r="YE2398" s="14"/>
      <c r="YF2398" s="14"/>
      <c r="YG2398" s="14"/>
      <c r="YH2398" s="14"/>
      <c r="YI2398" s="14"/>
      <c r="YJ2398" s="14"/>
      <c r="YK2398" s="14"/>
      <c r="YL2398" s="14"/>
      <c r="YM2398" s="14"/>
      <c r="YN2398" s="14"/>
      <c r="YO2398" s="14"/>
      <c r="YP2398" s="14"/>
      <c r="YQ2398" s="14"/>
      <c r="YR2398" s="14"/>
      <c r="YS2398" s="14"/>
      <c r="YT2398" s="14"/>
      <c r="YU2398" s="14"/>
      <c r="YV2398" s="14"/>
      <c r="YW2398" s="14"/>
      <c r="YX2398" s="14"/>
      <c r="YY2398" s="14"/>
      <c r="YZ2398" s="14"/>
      <c r="ZA2398" s="14"/>
      <c r="ZB2398" s="14"/>
      <c r="ZC2398" s="14"/>
      <c r="ZD2398" s="14"/>
      <c r="ZE2398" s="14"/>
      <c r="ZF2398" s="14"/>
      <c r="ZG2398" s="14"/>
      <c r="ZH2398" s="14"/>
      <c r="ZI2398" s="14"/>
      <c r="ZJ2398" s="14"/>
      <c r="ZK2398" s="14"/>
      <c r="ZL2398" s="14"/>
      <c r="ZM2398" s="14"/>
      <c r="ZN2398" s="14"/>
      <c r="ZO2398" s="14"/>
      <c r="ZP2398" s="14"/>
      <c r="ZQ2398" s="14"/>
      <c r="ZR2398" s="14"/>
      <c r="ZS2398" s="14"/>
      <c r="ZT2398" s="14"/>
      <c r="ZU2398" s="14"/>
      <c r="ZV2398" s="14"/>
      <c r="ZW2398" s="14"/>
      <c r="ZX2398" s="14"/>
      <c r="ZY2398" s="14"/>
      <c r="ZZ2398" s="14"/>
      <c r="AAA2398" s="14"/>
      <c r="AAB2398" s="14"/>
      <c r="AAC2398" s="14"/>
      <c r="AAD2398" s="14"/>
      <c r="AAE2398" s="14"/>
      <c r="AAF2398" s="14"/>
      <c r="AAG2398" s="14"/>
      <c r="AAH2398" s="14"/>
      <c r="AAI2398" s="14"/>
      <c r="AAJ2398" s="14"/>
      <c r="AAK2398" s="14"/>
      <c r="AAL2398" s="14"/>
      <c r="AAM2398" s="14"/>
      <c r="AAN2398" s="14"/>
      <c r="AAO2398" s="14"/>
      <c r="AAP2398" s="14"/>
      <c r="AAQ2398" s="14"/>
      <c r="AAR2398" s="14"/>
      <c r="AAS2398" s="14"/>
      <c r="AAT2398" s="14"/>
      <c r="AAU2398" s="14"/>
      <c r="AAV2398" s="14"/>
      <c r="AAW2398" s="14"/>
      <c r="AAX2398" s="14"/>
      <c r="AAY2398" s="14"/>
      <c r="AAZ2398" s="14"/>
      <c r="ABA2398" s="14"/>
      <c r="ABB2398" s="14"/>
      <c r="ABC2398" s="14"/>
      <c r="ABD2398" s="14"/>
      <c r="ABE2398" s="14"/>
      <c r="ABF2398" s="14"/>
      <c r="ABG2398" s="14"/>
      <c r="ABH2398" s="14"/>
      <c r="ABI2398" s="14"/>
      <c r="ABJ2398" s="14"/>
      <c r="ABK2398" s="14"/>
      <c r="ABL2398" s="14"/>
      <c r="ABM2398" s="14"/>
      <c r="ABN2398" s="14"/>
      <c r="ABO2398" s="14"/>
      <c r="ABP2398" s="14"/>
      <c r="ABQ2398" s="14"/>
      <c r="ABR2398" s="14"/>
      <c r="ABS2398" s="14"/>
      <c r="ABT2398" s="14"/>
      <c r="ABU2398" s="14"/>
      <c r="ABV2398" s="14"/>
      <c r="ABW2398" s="14"/>
      <c r="ABX2398" s="14"/>
      <c r="ABY2398" s="14"/>
      <c r="ABZ2398" s="14"/>
      <c r="ACA2398" s="14"/>
      <c r="ACB2398" s="14"/>
      <c r="ACC2398" s="14"/>
      <c r="ACD2398" s="14"/>
      <c r="ACE2398" s="14"/>
      <c r="ACF2398" s="14"/>
      <c r="ACG2398" s="14"/>
      <c r="ACH2398" s="14"/>
      <c r="ACI2398" s="14"/>
      <c r="ACJ2398" s="14"/>
      <c r="ACK2398" s="14"/>
      <c r="ACL2398" s="14"/>
      <c r="ACM2398" s="14"/>
      <c r="ACN2398" s="14"/>
      <c r="ACO2398" s="14"/>
      <c r="ACP2398" s="14"/>
      <c r="ACQ2398" s="14"/>
      <c r="ACR2398" s="14"/>
      <c r="ACS2398" s="14"/>
      <c r="ACT2398" s="14"/>
      <c r="ACU2398" s="14"/>
      <c r="ACV2398" s="14"/>
      <c r="ACW2398" s="14"/>
      <c r="ACX2398" s="14"/>
      <c r="ACY2398" s="14"/>
      <c r="ACZ2398" s="14"/>
      <c r="ADA2398" s="14"/>
      <c r="ADB2398" s="14"/>
      <c r="ADC2398" s="14"/>
      <c r="ADD2398" s="14"/>
      <c r="ADE2398" s="14"/>
      <c r="ADF2398" s="14"/>
      <c r="ADG2398" s="14"/>
      <c r="ADH2398" s="14"/>
      <c r="ADI2398" s="14"/>
      <c r="ADJ2398" s="14"/>
      <c r="ADK2398" s="14"/>
      <c r="ADL2398" s="14"/>
      <c r="ADM2398" s="14"/>
      <c r="ADN2398" s="14"/>
      <c r="ADO2398" s="14"/>
      <c r="ADP2398" s="14"/>
      <c r="ADQ2398" s="14"/>
      <c r="ADR2398" s="14"/>
      <c r="ADS2398" s="14"/>
      <c r="ADT2398" s="14"/>
      <c r="ADU2398" s="14"/>
      <c r="ADV2398" s="14"/>
      <c r="ADW2398" s="14"/>
      <c r="ADX2398" s="14"/>
      <c r="ADY2398" s="14"/>
      <c r="ADZ2398" s="14"/>
      <c r="AEA2398" s="14"/>
      <c r="AEB2398" s="14"/>
      <c r="AEC2398" s="14"/>
      <c r="AED2398" s="14"/>
      <c r="AEE2398" s="14"/>
      <c r="AEF2398" s="14"/>
      <c r="AEG2398" s="14"/>
      <c r="AEH2398" s="14"/>
      <c r="AEI2398" s="14"/>
      <c r="AEJ2398" s="14"/>
      <c r="AEK2398" s="14"/>
      <c r="AEL2398" s="14"/>
      <c r="AEM2398" s="14"/>
      <c r="AEN2398" s="14"/>
      <c r="AEO2398" s="14"/>
      <c r="AEP2398" s="14"/>
      <c r="AEQ2398" s="14"/>
      <c r="AER2398" s="14"/>
      <c r="AES2398" s="14"/>
      <c r="AET2398" s="14"/>
      <c r="AEU2398" s="14"/>
      <c r="AEV2398" s="14"/>
      <c r="AEW2398" s="14"/>
      <c r="AEX2398" s="14"/>
      <c r="AEY2398" s="14"/>
      <c r="AEZ2398" s="14"/>
      <c r="AFA2398" s="14"/>
      <c r="AFB2398" s="14"/>
      <c r="AFC2398" s="14"/>
      <c r="AFD2398" s="14"/>
      <c r="AFE2398" s="14"/>
      <c r="AFF2398" s="14"/>
      <c r="AFG2398" s="14"/>
      <c r="AFH2398" s="14"/>
      <c r="AFI2398" s="14"/>
      <c r="AFJ2398" s="14"/>
      <c r="AFK2398" s="14"/>
      <c r="AFL2398" s="14"/>
      <c r="AFM2398" s="14"/>
      <c r="AFN2398" s="14"/>
      <c r="AFO2398" s="14"/>
      <c r="AFP2398" s="14"/>
      <c r="AFQ2398" s="14"/>
      <c r="AFR2398" s="14"/>
      <c r="AFS2398" s="14"/>
      <c r="AFT2398" s="14"/>
      <c r="AFU2398" s="14"/>
      <c r="AFV2398" s="14"/>
      <c r="AFW2398" s="14"/>
      <c r="AFX2398" s="14"/>
      <c r="AFY2398" s="14"/>
      <c r="AFZ2398" s="14"/>
      <c r="AGA2398" s="14"/>
      <c r="AGB2398" s="14"/>
      <c r="AGC2398" s="14"/>
      <c r="AGD2398" s="14"/>
      <c r="AGE2398" s="14"/>
      <c r="AGF2398" s="14"/>
      <c r="AGG2398" s="14"/>
      <c r="AGH2398" s="14"/>
      <c r="AGI2398" s="14"/>
      <c r="AGJ2398" s="14"/>
      <c r="AGK2398" s="14"/>
      <c r="AGL2398" s="14"/>
      <c r="AGM2398" s="14"/>
      <c r="AGN2398" s="14"/>
      <c r="AGO2398" s="14"/>
      <c r="AGP2398" s="14"/>
      <c r="AGQ2398" s="14"/>
      <c r="AGR2398" s="14"/>
      <c r="AGS2398" s="14"/>
      <c r="AGT2398" s="14"/>
      <c r="AGU2398" s="14"/>
      <c r="AGV2398" s="14"/>
      <c r="AGW2398" s="14"/>
      <c r="AGX2398" s="14"/>
      <c r="AGY2398" s="14"/>
      <c r="AGZ2398" s="14"/>
      <c r="AHA2398" s="14"/>
      <c r="AHB2398" s="14"/>
      <c r="AHC2398" s="14"/>
      <c r="AHD2398" s="14"/>
      <c r="AHE2398" s="14"/>
      <c r="AHF2398" s="14"/>
      <c r="AHG2398" s="14"/>
      <c r="AHH2398" s="14"/>
      <c r="AHI2398" s="14"/>
      <c r="AHJ2398" s="14"/>
      <c r="AHK2398" s="14"/>
      <c r="AHL2398" s="14"/>
      <c r="AHM2398" s="14"/>
      <c r="AHN2398" s="14"/>
      <c r="AHO2398" s="14"/>
      <c r="AHP2398" s="14"/>
      <c r="AHQ2398" s="14"/>
      <c r="AHR2398" s="14"/>
      <c r="AHS2398" s="14"/>
      <c r="AHT2398" s="14"/>
      <c r="AHU2398" s="14"/>
      <c r="AHV2398" s="14"/>
      <c r="AHW2398" s="14"/>
      <c r="AHX2398" s="14"/>
      <c r="AHY2398" s="14"/>
      <c r="AHZ2398" s="14"/>
      <c r="AIA2398" s="14"/>
      <c r="AIB2398" s="14"/>
      <c r="AIC2398" s="14"/>
      <c r="AID2398" s="14"/>
      <c r="AIE2398" s="14"/>
      <c r="AIF2398" s="14"/>
      <c r="AIG2398" s="14"/>
      <c r="AIH2398" s="14"/>
      <c r="AII2398" s="14"/>
      <c r="AIJ2398" s="14"/>
      <c r="AIK2398" s="14"/>
      <c r="AIL2398" s="14"/>
      <c r="AIM2398" s="14"/>
      <c r="AIN2398" s="14"/>
      <c r="AIO2398" s="14"/>
      <c r="AIP2398" s="14"/>
      <c r="AIQ2398" s="14"/>
      <c r="AIR2398" s="14"/>
      <c r="AIS2398" s="14"/>
      <c r="AIT2398" s="14"/>
      <c r="AIU2398" s="14"/>
      <c r="AIV2398" s="14"/>
      <c r="AIW2398" s="14"/>
      <c r="AIX2398" s="14"/>
      <c r="AIY2398" s="14"/>
      <c r="AIZ2398" s="14"/>
      <c r="AJA2398" s="14"/>
      <c r="AJB2398" s="14"/>
      <c r="AJC2398" s="14"/>
      <c r="AJD2398" s="14"/>
      <c r="AJE2398" s="14"/>
      <c r="AJF2398" s="14"/>
      <c r="AJG2398" s="14"/>
      <c r="AJH2398" s="14"/>
      <c r="AJI2398" s="14"/>
      <c r="AJJ2398" s="14"/>
      <c r="AJK2398" s="14"/>
      <c r="AJL2398" s="14"/>
      <c r="AJM2398" s="14"/>
      <c r="AJN2398" s="14"/>
      <c r="AJO2398" s="14"/>
      <c r="AJP2398" s="14"/>
      <c r="AJQ2398" s="14"/>
      <c r="AJR2398" s="14"/>
      <c r="AJS2398" s="14"/>
      <c r="AJT2398" s="14"/>
      <c r="AJU2398" s="14"/>
      <c r="AJV2398" s="14"/>
      <c r="AJW2398" s="14"/>
      <c r="AJX2398" s="14"/>
      <c r="AJY2398" s="14"/>
      <c r="AJZ2398" s="14"/>
      <c r="AKA2398" s="14"/>
      <c r="AKB2398" s="14"/>
      <c r="AKC2398" s="14"/>
      <c r="AKD2398" s="14"/>
      <c r="AKE2398" s="14"/>
      <c r="AKF2398" s="14"/>
      <c r="AKG2398" s="14"/>
      <c r="AKH2398" s="14"/>
      <c r="AKI2398" s="14"/>
      <c r="AKJ2398" s="14"/>
      <c r="AKK2398" s="14"/>
      <c r="AKL2398" s="14"/>
      <c r="AKM2398" s="14"/>
      <c r="AKN2398" s="14"/>
      <c r="AKO2398" s="14"/>
      <c r="AKP2398" s="14"/>
      <c r="AKQ2398" s="14"/>
      <c r="AKR2398" s="14"/>
      <c r="AKS2398" s="14"/>
      <c r="AKT2398" s="14"/>
      <c r="AKU2398" s="14"/>
      <c r="AKV2398" s="14"/>
      <c r="AKW2398" s="14"/>
      <c r="AKX2398" s="14"/>
      <c r="AKY2398" s="14"/>
      <c r="AKZ2398" s="14"/>
      <c r="ALA2398" s="14"/>
      <c r="ALB2398" s="14"/>
      <c r="ALC2398" s="14"/>
      <c r="ALD2398" s="14"/>
      <c r="ALE2398" s="14"/>
      <c r="ALF2398" s="14"/>
      <c r="ALG2398" s="14"/>
      <c r="ALH2398" s="14"/>
      <c r="ALI2398" s="14"/>
      <c r="ALJ2398" s="14"/>
      <c r="ALK2398" s="14"/>
      <c r="ALL2398" s="14"/>
      <c r="ALM2398" s="14"/>
      <c r="ALN2398" s="14"/>
      <c r="ALO2398" s="14"/>
      <c r="ALP2398" s="14"/>
      <c r="ALQ2398" s="14"/>
      <c r="ALR2398" s="14"/>
      <c r="ALS2398" s="14"/>
      <c r="ALT2398" s="14"/>
      <c r="ALU2398" s="14"/>
      <c r="ALV2398" s="14"/>
      <c r="ALW2398" s="14"/>
      <c r="ALX2398" s="14"/>
      <c r="ALY2398" s="14"/>
      <c r="ALZ2398" s="14"/>
      <c r="AMA2398" s="14"/>
      <c r="AMB2398" s="14"/>
      <c r="AMC2398" s="14"/>
      <c r="AMD2398" s="14"/>
      <c r="AME2398" s="14"/>
      <c r="AMF2398" s="14"/>
      <c r="AMG2398" s="14"/>
      <c r="AMH2398" s="14"/>
      <c r="AMI2398" s="14"/>
      <c r="AMJ2398" s="14"/>
      <c r="AMK2398" s="14"/>
      <c r="AML2398" s="14"/>
      <c r="AMM2398" s="14"/>
      <c r="AMN2398" s="14"/>
      <c r="AMO2398" s="14"/>
      <c r="AMP2398" s="14"/>
      <c r="AMQ2398" s="14"/>
      <c r="AMR2398" s="14"/>
      <c r="AMS2398" s="14"/>
      <c r="AMT2398" s="14"/>
      <c r="AMU2398" s="14"/>
      <c r="AMV2398" s="14"/>
      <c r="AMW2398" s="14"/>
      <c r="AMX2398" s="14"/>
      <c r="AMY2398" s="14"/>
      <c r="AMZ2398" s="14"/>
      <c r="ANA2398" s="14"/>
      <c r="ANB2398" s="14"/>
      <c r="ANC2398" s="14"/>
      <c r="AND2398" s="14"/>
      <c r="ANE2398" s="14"/>
      <c r="ANF2398" s="14"/>
      <c r="ANG2398" s="14"/>
      <c r="ANH2398" s="14"/>
      <c r="ANI2398" s="14"/>
      <c r="ANJ2398" s="14"/>
      <c r="ANK2398" s="14"/>
      <c r="ANL2398" s="14"/>
      <c r="ANM2398" s="14"/>
      <c r="ANN2398" s="14"/>
      <c r="ANO2398" s="14"/>
      <c r="ANP2398" s="14"/>
      <c r="ANQ2398" s="14"/>
      <c r="ANR2398" s="14"/>
      <c r="ANS2398" s="14"/>
      <c r="ANT2398" s="14"/>
      <c r="ANU2398" s="14"/>
      <c r="ANV2398" s="14"/>
      <c r="ANW2398" s="14"/>
      <c r="ANX2398" s="14"/>
      <c r="ANY2398" s="14"/>
      <c r="ANZ2398" s="14"/>
      <c r="AOA2398" s="14"/>
      <c r="AOB2398" s="14"/>
      <c r="AOC2398" s="14"/>
      <c r="AOD2398" s="14"/>
      <c r="AOE2398" s="14"/>
      <c r="AOF2398" s="14"/>
      <c r="AOG2398" s="14"/>
      <c r="AOH2398" s="14"/>
      <c r="AOI2398" s="14"/>
      <c r="AOJ2398" s="14"/>
      <c r="AOK2398" s="14"/>
      <c r="AOL2398" s="14"/>
      <c r="AOM2398" s="14"/>
      <c r="AON2398" s="14"/>
      <c r="AOO2398" s="14"/>
      <c r="AOP2398" s="14"/>
      <c r="AOQ2398" s="14"/>
      <c r="AOR2398" s="14"/>
      <c r="AOS2398" s="14"/>
      <c r="AOT2398" s="14"/>
      <c r="AOU2398" s="14"/>
      <c r="AOV2398" s="14"/>
      <c r="AOW2398" s="14"/>
      <c r="AOX2398" s="14"/>
      <c r="AOY2398" s="14"/>
      <c r="AOZ2398" s="14"/>
      <c r="APA2398" s="14"/>
      <c r="APB2398" s="14"/>
      <c r="APC2398" s="14"/>
      <c r="APD2398" s="14"/>
      <c r="APE2398" s="14"/>
      <c r="APF2398" s="14"/>
      <c r="APG2398" s="14"/>
      <c r="APH2398" s="14"/>
      <c r="API2398" s="14"/>
      <c r="APJ2398" s="14"/>
      <c r="APK2398" s="14"/>
      <c r="APL2398" s="14"/>
      <c r="APM2398" s="14"/>
      <c r="APN2398" s="14"/>
      <c r="APO2398" s="14"/>
      <c r="APP2398" s="14"/>
      <c r="APQ2398" s="14"/>
      <c r="APR2398" s="14"/>
      <c r="APS2398" s="14"/>
      <c r="APT2398" s="14"/>
      <c r="APU2398" s="14"/>
      <c r="APV2398" s="14"/>
      <c r="APW2398" s="14"/>
      <c r="APX2398" s="14"/>
      <c r="APY2398" s="14"/>
      <c r="APZ2398" s="14"/>
      <c r="AQA2398" s="14"/>
      <c r="AQB2398" s="14"/>
      <c r="AQC2398" s="14"/>
      <c r="AQD2398" s="14"/>
      <c r="AQE2398" s="14"/>
      <c r="AQF2398" s="14"/>
      <c r="AQG2398" s="14"/>
      <c r="AQH2398" s="14"/>
      <c r="AQI2398" s="14"/>
      <c r="AQJ2398" s="14"/>
      <c r="AQK2398" s="14"/>
      <c r="AQL2398" s="14"/>
      <c r="AQM2398" s="14"/>
      <c r="AQN2398" s="14"/>
      <c r="AQO2398" s="14"/>
      <c r="AQP2398" s="14"/>
      <c r="AQQ2398" s="14"/>
      <c r="AQR2398" s="14"/>
      <c r="AQS2398" s="14"/>
      <c r="AQT2398" s="14"/>
      <c r="AQU2398" s="14"/>
      <c r="AQV2398" s="14"/>
      <c r="AQW2398" s="14"/>
      <c r="AQX2398" s="14"/>
      <c r="AQY2398" s="14"/>
      <c r="AQZ2398" s="14"/>
      <c r="ARA2398" s="14"/>
      <c r="ARB2398" s="14"/>
      <c r="ARC2398" s="14"/>
      <c r="ARD2398" s="14"/>
      <c r="ARE2398" s="14"/>
      <c r="ARF2398" s="14"/>
      <c r="ARG2398" s="14"/>
      <c r="ARH2398" s="14"/>
      <c r="ARI2398" s="14"/>
      <c r="ARJ2398" s="14"/>
      <c r="ARK2398" s="14"/>
      <c r="ARL2398" s="14"/>
      <c r="ARM2398" s="14"/>
      <c r="ARN2398" s="14"/>
      <c r="ARO2398" s="14"/>
      <c r="ARP2398" s="14"/>
      <c r="ARQ2398" s="14"/>
      <c r="ARR2398" s="14"/>
      <c r="ARS2398" s="14"/>
      <c r="ART2398" s="14"/>
      <c r="ARU2398" s="14"/>
      <c r="ARV2398" s="14"/>
      <c r="ARW2398" s="14"/>
      <c r="ARX2398" s="14"/>
      <c r="ARY2398" s="14"/>
      <c r="ARZ2398" s="14"/>
      <c r="ASA2398" s="14"/>
      <c r="ASB2398" s="14"/>
      <c r="ASC2398" s="14"/>
      <c r="ASD2398" s="14"/>
      <c r="ASE2398" s="14"/>
      <c r="ASF2398" s="14"/>
      <c r="ASG2398" s="14"/>
      <c r="ASH2398" s="14"/>
      <c r="ASI2398" s="14"/>
      <c r="ASJ2398" s="14"/>
      <c r="ASK2398" s="14"/>
      <c r="ASL2398" s="14"/>
      <c r="ASM2398" s="14"/>
      <c r="ASN2398" s="14"/>
      <c r="ASO2398" s="14"/>
      <c r="ASP2398" s="14"/>
      <c r="ASQ2398" s="14"/>
      <c r="ASR2398" s="14"/>
      <c r="ASS2398" s="14"/>
      <c r="AST2398" s="14"/>
      <c r="ASU2398" s="14"/>
      <c r="ASV2398" s="14"/>
      <c r="ASW2398" s="14"/>
      <c r="ASX2398" s="14"/>
      <c r="ASY2398" s="14"/>
      <c r="ASZ2398" s="14"/>
      <c r="ATA2398" s="14"/>
      <c r="ATB2398" s="14"/>
      <c r="ATC2398" s="14"/>
      <c r="ATD2398" s="14"/>
      <c r="ATE2398" s="14"/>
      <c r="ATF2398" s="14"/>
      <c r="ATG2398" s="14"/>
      <c r="ATH2398" s="14"/>
      <c r="ATI2398" s="14"/>
      <c r="ATJ2398" s="14"/>
      <c r="ATK2398" s="14"/>
      <c r="ATL2398" s="14"/>
      <c r="ATM2398" s="14"/>
      <c r="ATN2398" s="14"/>
      <c r="ATO2398" s="14"/>
      <c r="ATP2398" s="14"/>
      <c r="ATQ2398" s="14"/>
      <c r="ATR2398" s="14"/>
      <c r="ATS2398" s="14"/>
      <c r="ATT2398" s="14"/>
      <c r="ATU2398" s="14"/>
      <c r="ATV2398" s="14"/>
      <c r="ATW2398" s="14"/>
      <c r="ATX2398" s="14"/>
      <c r="ATY2398" s="14"/>
      <c r="ATZ2398" s="14"/>
      <c r="AUA2398" s="14"/>
      <c r="AUB2398" s="14"/>
      <c r="AUC2398" s="14"/>
      <c r="AUD2398" s="14"/>
      <c r="AUE2398" s="14"/>
      <c r="AUF2398" s="14"/>
      <c r="AUG2398" s="14"/>
      <c r="AUH2398" s="14"/>
      <c r="AUI2398" s="14"/>
      <c r="AUJ2398" s="14"/>
      <c r="AUK2398" s="14"/>
      <c r="AUL2398" s="14"/>
      <c r="AUM2398" s="14"/>
      <c r="AUN2398" s="14"/>
      <c r="AUO2398" s="14"/>
      <c r="AUP2398" s="14"/>
      <c r="AUQ2398" s="14"/>
      <c r="AUR2398" s="14"/>
      <c r="AUS2398" s="14"/>
      <c r="AUT2398" s="14"/>
      <c r="AUU2398" s="14"/>
      <c r="AUV2398" s="14"/>
      <c r="AUW2398" s="14"/>
      <c r="AUX2398" s="14"/>
      <c r="AUY2398" s="14"/>
      <c r="AUZ2398" s="14"/>
      <c r="AVA2398" s="14"/>
      <c r="AVB2398" s="14"/>
      <c r="AVC2398" s="14"/>
      <c r="AVD2398" s="14"/>
      <c r="AVE2398" s="14"/>
      <c r="AVF2398" s="14"/>
      <c r="AVG2398" s="14"/>
      <c r="AVH2398" s="14"/>
      <c r="AVI2398" s="14"/>
      <c r="AVJ2398" s="14"/>
      <c r="AVK2398" s="14"/>
      <c r="AVL2398" s="14"/>
      <c r="AVM2398" s="14"/>
      <c r="AVN2398" s="14"/>
      <c r="AVO2398" s="14"/>
      <c r="AVP2398" s="14"/>
      <c r="AVQ2398" s="14"/>
      <c r="AVR2398" s="14"/>
      <c r="AVS2398" s="14"/>
      <c r="AVT2398" s="14"/>
      <c r="AVU2398" s="14"/>
      <c r="AVV2398" s="14"/>
      <c r="AVW2398" s="14"/>
      <c r="AVX2398" s="14"/>
      <c r="AVY2398" s="14"/>
      <c r="AVZ2398" s="14"/>
      <c r="AWA2398" s="14"/>
      <c r="AWB2398" s="14"/>
      <c r="AWC2398" s="14"/>
      <c r="AWD2398" s="14"/>
      <c r="AWE2398" s="14"/>
      <c r="AWF2398" s="14"/>
      <c r="AWG2398" s="14"/>
      <c r="AWH2398" s="14"/>
      <c r="AWI2398" s="14"/>
      <c r="AWJ2398" s="14"/>
      <c r="AWK2398" s="14"/>
      <c r="AWL2398" s="14"/>
      <c r="AWM2398" s="14"/>
      <c r="AWN2398" s="14"/>
      <c r="AWO2398" s="14"/>
      <c r="AWP2398" s="14"/>
      <c r="AWQ2398" s="14"/>
      <c r="AWR2398" s="14"/>
      <c r="AWS2398" s="14"/>
      <c r="AWT2398" s="14"/>
      <c r="AWU2398" s="14"/>
      <c r="AWV2398" s="14"/>
      <c r="AWW2398" s="14"/>
      <c r="AWX2398" s="14"/>
      <c r="AWY2398" s="14"/>
      <c r="AWZ2398" s="14"/>
      <c r="AXA2398" s="14"/>
      <c r="AXB2398" s="14"/>
      <c r="AXC2398" s="14"/>
      <c r="AXD2398" s="14"/>
      <c r="AXE2398" s="14"/>
      <c r="AXF2398" s="14"/>
      <c r="AXG2398" s="14"/>
      <c r="AXH2398" s="14"/>
      <c r="AXI2398" s="14"/>
      <c r="AXJ2398" s="14"/>
      <c r="AXK2398" s="14"/>
      <c r="AXL2398" s="14"/>
      <c r="AXM2398" s="14"/>
      <c r="AXN2398" s="14"/>
      <c r="AXO2398" s="14"/>
      <c r="AXP2398" s="14"/>
      <c r="AXQ2398" s="14"/>
      <c r="AXR2398" s="14"/>
      <c r="AXS2398" s="14"/>
      <c r="AXT2398" s="14"/>
      <c r="AXU2398" s="14"/>
      <c r="AXV2398" s="14"/>
      <c r="AXW2398" s="14"/>
      <c r="AXX2398" s="14"/>
      <c r="AXY2398" s="14"/>
      <c r="AXZ2398" s="14"/>
      <c r="AYA2398" s="14"/>
      <c r="AYB2398" s="14"/>
      <c r="AYC2398" s="14"/>
      <c r="AYD2398" s="14"/>
      <c r="AYE2398" s="14"/>
      <c r="AYF2398" s="14"/>
      <c r="AYG2398" s="14"/>
      <c r="AYH2398" s="14"/>
      <c r="AYI2398" s="14"/>
      <c r="AYJ2398" s="14"/>
      <c r="AYK2398" s="14"/>
      <c r="AYL2398" s="14"/>
      <c r="AYM2398" s="14"/>
      <c r="AYN2398" s="14"/>
      <c r="AYO2398" s="14"/>
      <c r="AYP2398" s="14"/>
      <c r="AYQ2398" s="14"/>
      <c r="AYR2398" s="14"/>
      <c r="AYS2398" s="14"/>
      <c r="AYT2398" s="14"/>
      <c r="AYU2398" s="14"/>
      <c r="AYV2398" s="14"/>
      <c r="AYW2398" s="14"/>
      <c r="AYX2398" s="14"/>
      <c r="AYY2398" s="14"/>
      <c r="AYZ2398" s="14"/>
      <c r="AZA2398" s="14"/>
      <c r="AZB2398" s="14"/>
      <c r="AZC2398" s="14"/>
      <c r="AZD2398" s="14"/>
      <c r="AZE2398" s="14"/>
      <c r="AZF2398" s="14"/>
      <c r="AZG2398" s="14"/>
      <c r="AZH2398" s="14"/>
      <c r="AZI2398" s="14"/>
      <c r="AZJ2398" s="14"/>
      <c r="AZK2398" s="14"/>
      <c r="AZL2398" s="14"/>
      <c r="AZM2398" s="14"/>
      <c r="AZN2398" s="14"/>
      <c r="AZO2398" s="14"/>
      <c r="AZP2398" s="14"/>
      <c r="AZQ2398" s="14"/>
      <c r="AZR2398" s="14"/>
      <c r="AZS2398" s="14"/>
      <c r="AZT2398" s="14"/>
      <c r="AZU2398" s="14"/>
      <c r="AZV2398" s="14"/>
      <c r="AZW2398" s="14"/>
      <c r="AZX2398" s="14"/>
      <c r="AZY2398" s="14"/>
      <c r="AZZ2398" s="14"/>
      <c r="BAA2398" s="14"/>
      <c r="BAB2398" s="14"/>
      <c r="BAC2398" s="14"/>
      <c r="BAD2398" s="14"/>
      <c r="BAE2398" s="14"/>
      <c r="BAF2398" s="14"/>
      <c r="BAG2398" s="14"/>
      <c r="BAH2398" s="14"/>
      <c r="BAI2398" s="14"/>
      <c r="BAJ2398" s="14"/>
      <c r="BAK2398" s="14"/>
      <c r="BAL2398" s="14"/>
      <c r="BAM2398" s="14"/>
      <c r="BAN2398" s="14"/>
      <c r="BAO2398" s="14"/>
      <c r="BAP2398" s="14"/>
      <c r="BAQ2398" s="14"/>
      <c r="BAR2398" s="14"/>
      <c r="BAS2398" s="14"/>
      <c r="BAT2398" s="14"/>
      <c r="BAU2398" s="14"/>
      <c r="BAV2398" s="14"/>
      <c r="BAW2398" s="14"/>
      <c r="BAX2398" s="14"/>
      <c r="BAY2398" s="14"/>
      <c r="BAZ2398" s="14"/>
      <c r="BBA2398" s="14"/>
      <c r="BBB2398" s="14"/>
      <c r="BBC2398" s="14"/>
      <c r="BBD2398" s="14"/>
      <c r="BBE2398" s="14"/>
      <c r="BBF2398" s="14"/>
      <c r="BBG2398" s="14"/>
      <c r="BBH2398" s="14"/>
      <c r="BBI2398" s="14"/>
      <c r="BBJ2398" s="14"/>
      <c r="BBK2398" s="14"/>
      <c r="BBL2398" s="14"/>
      <c r="BBM2398" s="14"/>
      <c r="BBN2398" s="14"/>
      <c r="BBO2398" s="14"/>
      <c r="BBP2398" s="14"/>
      <c r="BBQ2398" s="14"/>
      <c r="BBR2398" s="14"/>
      <c r="BBS2398" s="14"/>
      <c r="BBT2398" s="14"/>
      <c r="BBU2398" s="14"/>
      <c r="BBV2398" s="14"/>
      <c r="BBW2398" s="14"/>
      <c r="BBX2398" s="14"/>
      <c r="BBY2398" s="14"/>
      <c r="BBZ2398" s="14"/>
      <c r="BCA2398" s="14"/>
      <c r="BCB2398" s="14"/>
      <c r="BCC2398" s="14"/>
      <c r="BCD2398" s="14"/>
      <c r="BCE2398" s="14"/>
      <c r="BCF2398" s="14"/>
      <c r="BCG2398" s="14"/>
      <c r="BCH2398" s="14"/>
      <c r="BCI2398" s="14"/>
      <c r="BCJ2398" s="14"/>
      <c r="BCK2398" s="14"/>
      <c r="BCL2398" s="14"/>
      <c r="BCM2398" s="14"/>
      <c r="BCN2398" s="14"/>
      <c r="BCO2398" s="14"/>
      <c r="BCP2398" s="14"/>
      <c r="BCQ2398" s="14"/>
      <c r="BCR2398" s="14"/>
      <c r="BCS2398" s="14"/>
      <c r="BCT2398" s="14"/>
      <c r="BCU2398" s="14"/>
      <c r="BCV2398" s="14"/>
      <c r="BCW2398" s="14"/>
      <c r="BCX2398" s="14"/>
      <c r="BCY2398" s="14"/>
      <c r="BCZ2398" s="14"/>
      <c r="BDA2398" s="14"/>
      <c r="BDB2398" s="14"/>
      <c r="BDC2398" s="14"/>
      <c r="BDD2398" s="14"/>
      <c r="BDE2398" s="14"/>
      <c r="BDF2398" s="14"/>
      <c r="BDG2398" s="14"/>
      <c r="BDH2398" s="14"/>
      <c r="BDI2398" s="14"/>
      <c r="BDJ2398" s="14"/>
      <c r="BDK2398" s="14"/>
      <c r="BDL2398" s="14"/>
      <c r="BDM2398" s="14"/>
      <c r="BDN2398" s="14"/>
      <c r="BDO2398" s="14"/>
      <c r="BDP2398" s="14"/>
      <c r="BDQ2398" s="14"/>
      <c r="BDR2398" s="14"/>
      <c r="BDS2398" s="14"/>
      <c r="BDT2398" s="14"/>
      <c r="BDU2398" s="14"/>
      <c r="BDV2398" s="14"/>
      <c r="BDW2398" s="14"/>
      <c r="BDX2398" s="14"/>
      <c r="BDY2398" s="14"/>
      <c r="BDZ2398" s="14"/>
      <c r="BEA2398" s="14"/>
      <c r="BEB2398" s="14"/>
      <c r="BEC2398" s="14"/>
      <c r="BED2398" s="14"/>
      <c r="BEE2398" s="14"/>
      <c r="BEF2398" s="14"/>
      <c r="BEG2398" s="14"/>
      <c r="BEH2398" s="14"/>
      <c r="BEI2398" s="14"/>
      <c r="BEJ2398" s="14"/>
      <c r="BEK2398" s="14"/>
      <c r="BEL2398" s="14"/>
      <c r="BEM2398" s="14"/>
      <c r="BEN2398" s="14"/>
      <c r="BEO2398" s="14"/>
      <c r="BEP2398" s="14"/>
      <c r="BEQ2398" s="14"/>
      <c r="BER2398" s="14"/>
      <c r="BES2398" s="14"/>
      <c r="BET2398" s="14"/>
      <c r="BEU2398" s="14"/>
      <c r="BEV2398" s="14"/>
      <c r="BEW2398" s="14"/>
      <c r="BEX2398" s="14"/>
      <c r="BEY2398" s="14"/>
      <c r="BEZ2398" s="14"/>
      <c r="BFA2398" s="14"/>
      <c r="BFB2398" s="14"/>
      <c r="BFC2398" s="14"/>
      <c r="BFD2398" s="14"/>
      <c r="BFE2398" s="14"/>
      <c r="BFF2398" s="14"/>
      <c r="BFG2398" s="14"/>
      <c r="BFH2398" s="14"/>
      <c r="BFI2398" s="14"/>
      <c r="BFJ2398" s="14"/>
      <c r="BFK2398" s="14"/>
      <c r="BFL2398" s="14"/>
      <c r="BFM2398" s="14"/>
      <c r="BFN2398" s="14"/>
      <c r="BFO2398" s="14"/>
      <c r="BFP2398" s="14"/>
      <c r="BFQ2398" s="14"/>
      <c r="BFR2398" s="14"/>
      <c r="BFS2398" s="14"/>
      <c r="BFT2398" s="14"/>
      <c r="BFU2398" s="14"/>
      <c r="BFV2398" s="14"/>
      <c r="BFW2398" s="14"/>
      <c r="BFX2398" s="14"/>
      <c r="BFY2398" s="14"/>
      <c r="BFZ2398" s="14"/>
      <c r="BGA2398" s="14"/>
      <c r="BGB2398" s="14"/>
      <c r="BGC2398" s="14"/>
      <c r="BGD2398" s="14"/>
      <c r="BGE2398" s="14"/>
      <c r="BGF2398" s="14"/>
      <c r="BGG2398" s="14"/>
      <c r="BGH2398" s="14"/>
      <c r="BGI2398" s="14"/>
      <c r="BGJ2398" s="14"/>
      <c r="BGK2398" s="14"/>
      <c r="BGL2398" s="14"/>
      <c r="BGM2398" s="14"/>
      <c r="BGN2398" s="14"/>
      <c r="BGO2398" s="14"/>
      <c r="BGP2398" s="14"/>
      <c r="BGQ2398" s="14"/>
      <c r="BGR2398" s="14"/>
      <c r="BGS2398" s="14"/>
      <c r="BGT2398" s="14"/>
      <c r="BGU2398" s="14"/>
      <c r="BGV2398" s="14"/>
      <c r="BGW2398" s="14"/>
      <c r="BGX2398" s="14"/>
      <c r="BGY2398" s="14"/>
      <c r="BGZ2398" s="14"/>
      <c r="BHA2398" s="14"/>
      <c r="BHB2398" s="14"/>
      <c r="BHC2398" s="14"/>
      <c r="BHD2398" s="14"/>
      <c r="BHE2398" s="14"/>
      <c r="BHF2398" s="14"/>
      <c r="BHG2398" s="14"/>
      <c r="BHH2398" s="14"/>
      <c r="BHI2398" s="14"/>
      <c r="BHJ2398" s="14"/>
      <c r="BHK2398" s="14"/>
      <c r="BHL2398" s="14"/>
      <c r="BHM2398" s="14"/>
      <c r="BHN2398" s="14"/>
      <c r="BHO2398" s="14"/>
      <c r="BHP2398" s="14"/>
      <c r="BHQ2398" s="14"/>
      <c r="BHR2398" s="14"/>
      <c r="BHS2398" s="14"/>
      <c r="BHT2398" s="14"/>
      <c r="BHU2398" s="14"/>
      <c r="BHV2398" s="14"/>
      <c r="BHW2398" s="14"/>
      <c r="BHX2398" s="14"/>
      <c r="BHY2398" s="14"/>
      <c r="BHZ2398" s="14"/>
      <c r="BIA2398" s="14"/>
      <c r="BIB2398" s="14"/>
      <c r="BIC2398" s="14"/>
      <c r="BID2398" s="14"/>
      <c r="BIE2398" s="14"/>
      <c r="BIF2398" s="14"/>
      <c r="BIG2398" s="14"/>
      <c r="BIH2398" s="14"/>
      <c r="BII2398" s="14"/>
      <c r="BIJ2398" s="14"/>
      <c r="BIK2398" s="14"/>
      <c r="BIL2398" s="14"/>
      <c r="BIM2398" s="14"/>
      <c r="BIN2398" s="14"/>
      <c r="BIO2398" s="14"/>
      <c r="BIP2398" s="14"/>
      <c r="BIQ2398" s="14"/>
      <c r="BIR2398" s="14"/>
      <c r="BIS2398" s="14"/>
      <c r="BIT2398" s="14"/>
      <c r="BIU2398" s="14"/>
      <c r="BIV2398" s="14"/>
      <c r="BIW2398" s="14"/>
      <c r="BIX2398" s="14"/>
      <c r="BIY2398" s="14"/>
      <c r="BIZ2398" s="14"/>
      <c r="BJA2398" s="14"/>
      <c r="BJB2398" s="14"/>
      <c r="BJC2398" s="14"/>
      <c r="BJD2398" s="14"/>
      <c r="BJE2398" s="14"/>
      <c r="BJF2398" s="14"/>
      <c r="BJG2398" s="14"/>
      <c r="BJH2398" s="14"/>
      <c r="BJI2398" s="14"/>
      <c r="BJJ2398" s="14"/>
      <c r="BJK2398" s="14"/>
      <c r="BJL2398" s="14"/>
      <c r="BJM2398" s="14"/>
      <c r="BJN2398" s="14"/>
      <c r="BJO2398" s="14"/>
      <c r="BJP2398" s="14"/>
      <c r="BJQ2398" s="14"/>
      <c r="BJR2398" s="14"/>
      <c r="BJS2398" s="14"/>
      <c r="BJT2398" s="14"/>
      <c r="BJU2398" s="14"/>
      <c r="BJV2398" s="14"/>
      <c r="BJW2398" s="14"/>
      <c r="BJX2398" s="14"/>
      <c r="BJY2398" s="14"/>
      <c r="BJZ2398" s="14"/>
      <c r="BKA2398" s="14"/>
      <c r="BKB2398" s="14"/>
      <c r="BKC2398" s="14"/>
      <c r="BKD2398" s="14"/>
      <c r="BKE2398" s="14"/>
      <c r="BKF2398" s="14"/>
      <c r="BKG2398" s="14"/>
      <c r="BKH2398" s="14"/>
      <c r="BKI2398" s="14"/>
      <c r="BKJ2398" s="14"/>
      <c r="BKK2398" s="14"/>
      <c r="BKL2398" s="14"/>
      <c r="BKM2398" s="14"/>
      <c r="BKN2398" s="14"/>
      <c r="BKO2398" s="14"/>
      <c r="BKP2398" s="14"/>
      <c r="BKQ2398" s="14"/>
      <c r="BKR2398" s="14"/>
      <c r="BKS2398" s="14"/>
      <c r="BKT2398" s="14"/>
      <c r="BKU2398" s="14"/>
      <c r="BKV2398" s="14"/>
      <c r="BKW2398" s="14"/>
      <c r="BKX2398" s="14"/>
      <c r="BKY2398" s="14"/>
      <c r="BKZ2398" s="14"/>
      <c r="BLA2398" s="14"/>
      <c r="BLB2398" s="14"/>
      <c r="BLC2398" s="14"/>
      <c r="BLD2398" s="14"/>
      <c r="BLE2398" s="14"/>
      <c r="BLF2398" s="14"/>
      <c r="BLG2398" s="14"/>
      <c r="BLH2398" s="14"/>
      <c r="BLI2398" s="14"/>
      <c r="BLJ2398" s="14"/>
      <c r="BLK2398" s="14"/>
      <c r="BLL2398" s="14"/>
      <c r="BLM2398" s="14"/>
      <c r="BLN2398" s="14"/>
      <c r="BLO2398" s="14"/>
      <c r="BLP2398" s="14"/>
      <c r="BLQ2398" s="14"/>
      <c r="BLR2398" s="14"/>
      <c r="BLS2398" s="14"/>
      <c r="BLT2398" s="14"/>
      <c r="BLU2398" s="14"/>
      <c r="BLV2398" s="14"/>
      <c r="BLW2398" s="14"/>
      <c r="BLX2398" s="14"/>
      <c r="BLY2398" s="14"/>
      <c r="BLZ2398" s="14"/>
      <c r="BMA2398" s="14"/>
      <c r="BMB2398" s="14"/>
      <c r="BMC2398" s="14"/>
      <c r="BMD2398" s="14"/>
      <c r="BME2398" s="14"/>
      <c r="BMF2398" s="14"/>
      <c r="BMG2398" s="14"/>
      <c r="BMH2398" s="14"/>
      <c r="BMI2398" s="14"/>
      <c r="BMJ2398" s="14"/>
      <c r="BMK2398" s="14"/>
      <c r="BML2398" s="14"/>
      <c r="BMM2398" s="14"/>
      <c r="BMN2398" s="14"/>
      <c r="BMO2398" s="14"/>
      <c r="BMP2398" s="14"/>
      <c r="BMQ2398" s="14"/>
      <c r="BMR2398" s="14"/>
      <c r="BMS2398" s="14"/>
      <c r="BMT2398" s="14"/>
      <c r="BMU2398" s="14"/>
      <c r="BMV2398" s="14"/>
      <c r="BMW2398" s="14"/>
      <c r="BMX2398" s="14"/>
      <c r="BMY2398" s="14"/>
      <c r="BMZ2398" s="14"/>
      <c r="BNA2398" s="14"/>
      <c r="BNB2398" s="14"/>
      <c r="BNC2398" s="14"/>
      <c r="BND2398" s="14"/>
      <c r="BNE2398" s="14"/>
      <c r="BNF2398" s="14"/>
      <c r="BNG2398" s="14"/>
      <c r="BNH2398" s="14"/>
      <c r="BNI2398" s="14"/>
      <c r="BNJ2398" s="14"/>
      <c r="BNK2398" s="14"/>
      <c r="BNL2398" s="14"/>
      <c r="BNM2398" s="14"/>
      <c r="BNN2398" s="14"/>
      <c r="BNO2398" s="14"/>
      <c r="BNP2398" s="14"/>
      <c r="BNQ2398" s="14"/>
      <c r="BNR2398" s="14"/>
      <c r="BNS2398" s="14"/>
      <c r="BNT2398" s="14"/>
      <c r="BNU2398" s="14"/>
      <c r="BNV2398" s="14"/>
      <c r="BNW2398" s="14"/>
      <c r="BNX2398" s="14"/>
      <c r="BNY2398" s="14"/>
      <c r="BNZ2398" s="14"/>
      <c r="BOA2398" s="14"/>
      <c r="BOB2398" s="14"/>
      <c r="BOC2398" s="14"/>
      <c r="BOD2398" s="14"/>
      <c r="BOE2398" s="14"/>
      <c r="BOF2398" s="14"/>
      <c r="BOG2398" s="14"/>
      <c r="BOH2398" s="14"/>
      <c r="BOI2398" s="14"/>
      <c r="BOJ2398" s="14"/>
      <c r="BOK2398" s="14"/>
      <c r="BOL2398" s="14"/>
      <c r="BOM2398" s="14"/>
      <c r="BON2398" s="14"/>
      <c r="BOO2398" s="14"/>
      <c r="BOP2398" s="14"/>
      <c r="BOQ2398" s="14"/>
      <c r="BOR2398" s="14"/>
      <c r="BOS2398" s="14"/>
      <c r="BOT2398" s="14"/>
      <c r="BOU2398" s="14"/>
      <c r="BOV2398" s="14"/>
      <c r="BOW2398" s="14"/>
      <c r="BOX2398" s="14"/>
      <c r="BOY2398" s="14"/>
      <c r="BOZ2398" s="14"/>
      <c r="BPA2398" s="14"/>
      <c r="BPB2398" s="14"/>
      <c r="BPC2398" s="14"/>
      <c r="BPD2398" s="14"/>
      <c r="BPE2398" s="14"/>
      <c r="BPF2398" s="14"/>
      <c r="BPG2398" s="14"/>
      <c r="BPH2398" s="14"/>
      <c r="BPI2398" s="14"/>
      <c r="BPJ2398" s="14"/>
      <c r="BPK2398" s="14"/>
      <c r="BPL2398" s="14"/>
      <c r="BPM2398" s="14"/>
      <c r="BPN2398" s="14"/>
      <c r="BPO2398" s="14"/>
      <c r="BPP2398" s="14"/>
      <c r="BPQ2398" s="14"/>
      <c r="BPR2398" s="14"/>
      <c r="BPS2398" s="14"/>
      <c r="BPT2398" s="14"/>
      <c r="BPU2398" s="14"/>
      <c r="BPV2398" s="14"/>
      <c r="BPW2398" s="14"/>
      <c r="BPX2398" s="14"/>
      <c r="BPY2398" s="14"/>
      <c r="BPZ2398" s="14"/>
      <c r="BQA2398" s="14"/>
      <c r="BQB2398" s="14"/>
      <c r="BQC2398" s="14"/>
      <c r="BQD2398" s="14"/>
      <c r="BQE2398" s="14"/>
      <c r="BQF2398" s="14"/>
      <c r="BQG2398" s="14"/>
      <c r="BQH2398" s="14"/>
      <c r="BQI2398" s="14"/>
      <c r="BQJ2398" s="14"/>
      <c r="BQK2398" s="14"/>
      <c r="BQL2398" s="14"/>
      <c r="BQM2398" s="14"/>
      <c r="BQN2398" s="14"/>
      <c r="BQO2398" s="14"/>
      <c r="BQP2398" s="14"/>
      <c r="BQQ2398" s="14"/>
      <c r="BQR2398" s="14"/>
      <c r="BQS2398" s="14"/>
      <c r="BQT2398" s="14"/>
      <c r="BQU2398" s="14"/>
      <c r="BQV2398" s="14"/>
      <c r="BQW2398" s="14"/>
      <c r="BQX2398" s="14"/>
      <c r="BQY2398" s="14"/>
      <c r="BQZ2398" s="14"/>
      <c r="BRA2398" s="14"/>
      <c r="BRB2398" s="14"/>
      <c r="BRC2398" s="14"/>
      <c r="BRD2398" s="14"/>
      <c r="BRE2398" s="14"/>
      <c r="BRF2398" s="14"/>
      <c r="BRG2398" s="14"/>
      <c r="BRH2398" s="14"/>
      <c r="BRI2398" s="14"/>
      <c r="BRJ2398" s="14"/>
      <c r="BRK2398" s="14"/>
      <c r="BRL2398" s="14"/>
      <c r="BRM2398" s="14"/>
      <c r="BRN2398" s="14"/>
      <c r="BRO2398" s="14"/>
      <c r="BRP2398" s="14"/>
      <c r="BRQ2398" s="14"/>
      <c r="BRR2398" s="14"/>
      <c r="BRS2398" s="14"/>
      <c r="BRT2398" s="14"/>
      <c r="BRU2398" s="14"/>
      <c r="BRV2398" s="14"/>
      <c r="BRW2398" s="14"/>
      <c r="BRX2398" s="14"/>
      <c r="BRY2398" s="14"/>
      <c r="BRZ2398" s="14"/>
      <c r="BSA2398" s="14"/>
      <c r="BSB2398" s="14"/>
      <c r="BSC2398" s="14"/>
      <c r="BSD2398" s="14"/>
      <c r="BSE2398" s="14"/>
      <c r="BSF2398" s="14"/>
      <c r="BSG2398" s="14"/>
      <c r="BSH2398" s="14"/>
      <c r="BSI2398" s="14"/>
      <c r="BSJ2398" s="14"/>
      <c r="BSK2398" s="14"/>
      <c r="BSL2398" s="14"/>
      <c r="BSM2398" s="14"/>
      <c r="BSN2398" s="14"/>
      <c r="BSO2398" s="14"/>
      <c r="BSP2398" s="14"/>
      <c r="BSQ2398" s="14"/>
      <c r="BSR2398" s="14"/>
      <c r="BSS2398" s="14"/>
      <c r="BST2398" s="14"/>
      <c r="BSU2398" s="14"/>
      <c r="BSV2398" s="14"/>
      <c r="BSW2398" s="14"/>
      <c r="BSX2398" s="14"/>
      <c r="BSY2398" s="14"/>
      <c r="BSZ2398" s="14"/>
      <c r="BTA2398" s="14"/>
      <c r="BTB2398" s="14"/>
      <c r="BTC2398" s="14"/>
      <c r="BTD2398" s="14"/>
      <c r="BTE2398" s="14"/>
      <c r="BTF2398" s="14"/>
      <c r="BTG2398" s="14"/>
      <c r="BTH2398" s="14"/>
      <c r="BTI2398" s="14"/>
      <c r="BTJ2398" s="14"/>
      <c r="BTK2398" s="14"/>
      <c r="BTL2398" s="14"/>
      <c r="BTM2398" s="14"/>
      <c r="BTN2398" s="14"/>
      <c r="BTO2398" s="14"/>
      <c r="BTP2398" s="14"/>
      <c r="BTQ2398" s="14"/>
      <c r="BTR2398" s="14"/>
      <c r="BTS2398" s="14"/>
      <c r="BTT2398" s="14"/>
      <c r="BTU2398" s="14"/>
      <c r="BTV2398" s="14"/>
      <c r="BTW2398" s="14"/>
      <c r="BTX2398" s="14"/>
      <c r="BTY2398" s="14"/>
      <c r="BTZ2398" s="14"/>
      <c r="BUA2398" s="14"/>
      <c r="BUB2398" s="14"/>
      <c r="BUC2398" s="14"/>
      <c r="BUD2398" s="14"/>
      <c r="BUE2398" s="14"/>
      <c r="BUF2398" s="14"/>
      <c r="BUG2398" s="14"/>
      <c r="BUH2398" s="14"/>
      <c r="BUI2398" s="14"/>
      <c r="BUJ2398" s="14"/>
      <c r="BUK2398" s="14"/>
      <c r="BUL2398" s="14"/>
      <c r="BUM2398" s="14"/>
      <c r="BUN2398" s="14"/>
      <c r="BUO2398" s="14"/>
      <c r="BUP2398" s="14"/>
      <c r="BUQ2398" s="14"/>
      <c r="BUR2398" s="14"/>
      <c r="BUS2398" s="14"/>
      <c r="BUT2398" s="14"/>
      <c r="BUU2398" s="14"/>
      <c r="BUV2398" s="14"/>
      <c r="BUW2398" s="14"/>
      <c r="BUX2398" s="14"/>
      <c r="BUY2398" s="14"/>
      <c r="BUZ2398" s="14"/>
      <c r="BVA2398" s="14"/>
      <c r="BVB2398" s="14"/>
      <c r="BVC2398" s="14"/>
      <c r="BVD2398" s="14"/>
      <c r="BVE2398" s="14"/>
      <c r="BVF2398" s="14"/>
      <c r="BVG2398" s="14"/>
      <c r="BVH2398" s="14"/>
      <c r="BVI2398" s="14"/>
      <c r="BVJ2398" s="14"/>
      <c r="BVK2398" s="14"/>
      <c r="BVL2398" s="14"/>
      <c r="BVM2398" s="14"/>
      <c r="BVN2398" s="14"/>
      <c r="BVO2398" s="14"/>
      <c r="BVP2398" s="14"/>
      <c r="BVQ2398" s="14"/>
      <c r="BVR2398" s="14"/>
      <c r="BVS2398" s="14"/>
      <c r="BVT2398" s="14"/>
      <c r="BVU2398" s="14"/>
      <c r="BVV2398" s="14"/>
      <c r="BVW2398" s="14"/>
      <c r="BVX2398" s="14"/>
      <c r="BVY2398" s="14"/>
      <c r="BVZ2398" s="14"/>
      <c r="BWA2398" s="14"/>
      <c r="BWB2398" s="14"/>
      <c r="BWC2398" s="14"/>
      <c r="BWD2398" s="14"/>
      <c r="BWE2398" s="14"/>
      <c r="BWF2398" s="14"/>
      <c r="BWG2398" s="14"/>
      <c r="BWH2398" s="14"/>
      <c r="BWI2398" s="14"/>
      <c r="BWJ2398" s="14"/>
      <c r="BWK2398" s="14"/>
      <c r="BWL2398" s="14"/>
      <c r="BWM2398" s="14"/>
      <c r="BWN2398" s="14"/>
      <c r="BWO2398" s="14"/>
      <c r="BWP2398" s="14"/>
      <c r="BWQ2398" s="14"/>
      <c r="BWR2398" s="14"/>
      <c r="BWS2398" s="14"/>
      <c r="BWT2398" s="14"/>
      <c r="BWU2398" s="14"/>
      <c r="BWV2398" s="14"/>
      <c r="BWW2398" s="14"/>
      <c r="BWX2398" s="14"/>
      <c r="BWY2398" s="14"/>
      <c r="BWZ2398" s="14"/>
      <c r="BXA2398" s="14"/>
      <c r="BXB2398" s="14"/>
      <c r="BXC2398" s="14"/>
      <c r="BXD2398" s="14"/>
      <c r="BXE2398" s="14"/>
      <c r="BXF2398" s="14"/>
      <c r="BXG2398" s="14"/>
      <c r="BXH2398" s="14"/>
      <c r="BXI2398" s="14"/>
      <c r="BXJ2398" s="14"/>
      <c r="BXK2398" s="14"/>
      <c r="BXL2398" s="14"/>
      <c r="BXM2398" s="14"/>
      <c r="BXN2398" s="14"/>
      <c r="BXO2398" s="14"/>
      <c r="BXP2398" s="14"/>
      <c r="BXQ2398" s="14"/>
      <c r="BXR2398" s="14"/>
      <c r="BXS2398" s="14"/>
      <c r="BXT2398" s="14"/>
      <c r="BXU2398" s="14"/>
      <c r="BXV2398" s="14"/>
      <c r="BXW2398" s="14"/>
      <c r="BXX2398" s="14"/>
      <c r="BXY2398" s="14"/>
      <c r="BXZ2398" s="14"/>
      <c r="BYA2398" s="14"/>
      <c r="BYB2398" s="14"/>
      <c r="BYC2398" s="14"/>
      <c r="BYD2398" s="14"/>
      <c r="BYE2398" s="14"/>
      <c r="BYF2398" s="14"/>
      <c r="BYG2398" s="14"/>
      <c r="BYH2398" s="14"/>
      <c r="BYI2398" s="14"/>
      <c r="BYJ2398" s="14"/>
      <c r="BYK2398" s="14"/>
      <c r="BYL2398" s="14"/>
      <c r="BYM2398" s="14"/>
      <c r="BYN2398" s="14"/>
      <c r="BYO2398" s="14"/>
      <c r="BYP2398" s="14"/>
      <c r="BYQ2398" s="14"/>
      <c r="BYR2398" s="14"/>
      <c r="BYS2398" s="14"/>
      <c r="BYT2398" s="14"/>
      <c r="BYU2398" s="14"/>
      <c r="BYV2398" s="14"/>
      <c r="BYW2398" s="14"/>
      <c r="BYX2398" s="14"/>
      <c r="BYY2398" s="14"/>
      <c r="BYZ2398" s="14"/>
      <c r="BZA2398" s="14"/>
      <c r="BZB2398" s="14"/>
      <c r="BZC2398" s="14"/>
      <c r="BZD2398" s="14"/>
      <c r="BZE2398" s="14"/>
      <c r="BZF2398" s="14"/>
      <c r="BZG2398" s="14"/>
      <c r="BZH2398" s="14"/>
      <c r="BZI2398" s="14"/>
      <c r="BZJ2398" s="14"/>
      <c r="BZK2398" s="14"/>
      <c r="BZL2398" s="14"/>
      <c r="BZM2398" s="14"/>
      <c r="BZN2398" s="14"/>
      <c r="BZO2398" s="14"/>
      <c r="BZP2398" s="14"/>
      <c r="BZQ2398" s="14"/>
      <c r="BZR2398" s="14"/>
      <c r="BZS2398" s="14"/>
      <c r="BZT2398" s="14"/>
      <c r="BZU2398" s="14"/>
      <c r="BZV2398" s="14"/>
      <c r="BZW2398" s="14"/>
      <c r="BZX2398" s="14"/>
      <c r="BZY2398" s="14"/>
      <c r="BZZ2398" s="14"/>
      <c r="CAA2398" s="14"/>
      <c r="CAB2398" s="14"/>
      <c r="CAC2398" s="14"/>
      <c r="CAD2398" s="14"/>
      <c r="CAE2398" s="14"/>
      <c r="CAF2398" s="14"/>
      <c r="CAG2398" s="14"/>
      <c r="CAH2398" s="14"/>
      <c r="CAI2398" s="14"/>
      <c r="CAJ2398" s="14"/>
      <c r="CAK2398" s="14"/>
      <c r="CAL2398" s="14"/>
      <c r="CAM2398" s="14"/>
      <c r="CAN2398" s="14"/>
      <c r="CAO2398" s="14"/>
      <c r="CAP2398" s="14"/>
      <c r="CAQ2398" s="14"/>
      <c r="CAR2398" s="14"/>
      <c r="CAS2398" s="14"/>
      <c r="CAT2398" s="14"/>
      <c r="CAU2398" s="14"/>
      <c r="CAV2398" s="14"/>
      <c r="CAW2398" s="14"/>
      <c r="CAX2398" s="14"/>
      <c r="CAY2398" s="14"/>
      <c r="CAZ2398" s="14"/>
      <c r="CBA2398" s="14"/>
      <c r="CBB2398" s="14"/>
      <c r="CBC2398" s="14"/>
      <c r="CBD2398" s="14"/>
      <c r="CBE2398" s="14"/>
      <c r="CBF2398" s="14"/>
      <c r="CBG2398" s="14"/>
      <c r="CBH2398" s="14"/>
      <c r="CBI2398" s="14"/>
      <c r="CBJ2398" s="14"/>
      <c r="CBK2398" s="14"/>
      <c r="CBL2398" s="14"/>
      <c r="CBM2398" s="14"/>
      <c r="CBN2398" s="14"/>
      <c r="CBO2398" s="14"/>
      <c r="CBP2398" s="14"/>
      <c r="CBQ2398" s="14"/>
      <c r="CBR2398" s="14"/>
      <c r="CBS2398" s="14"/>
      <c r="CBT2398" s="14"/>
      <c r="CBU2398" s="14"/>
      <c r="CBV2398" s="14"/>
      <c r="CBW2398" s="14"/>
      <c r="CBX2398" s="14"/>
      <c r="CBY2398" s="14"/>
      <c r="CBZ2398" s="14"/>
      <c r="CCA2398" s="14"/>
      <c r="CCB2398" s="14"/>
      <c r="CCC2398" s="14"/>
      <c r="CCD2398" s="14"/>
      <c r="CCE2398" s="14"/>
      <c r="CCF2398" s="14"/>
      <c r="CCG2398" s="14"/>
      <c r="CCH2398" s="14"/>
      <c r="CCI2398" s="14"/>
      <c r="CCJ2398" s="14"/>
      <c r="CCK2398" s="14"/>
      <c r="CCL2398" s="14"/>
      <c r="CCM2398" s="14"/>
      <c r="CCN2398" s="14"/>
      <c r="CCO2398" s="14"/>
      <c r="CCP2398" s="14"/>
      <c r="CCQ2398" s="14"/>
      <c r="CCR2398" s="14"/>
      <c r="CCS2398" s="14"/>
      <c r="CCT2398" s="14"/>
      <c r="CCU2398" s="14"/>
      <c r="CCV2398" s="14"/>
      <c r="CCW2398" s="14"/>
      <c r="CCX2398" s="14"/>
      <c r="CCY2398" s="14"/>
      <c r="CCZ2398" s="14"/>
      <c r="CDA2398" s="14"/>
      <c r="CDB2398" s="14"/>
      <c r="CDC2398" s="14"/>
      <c r="CDD2398" s="14"/>
      <c r="CDE2398" s="14"/>
      <c r="CDF2398" s="14"/>
      <c r="CDG2398" s="14"/>
      <c r="CDH2398" s="14"/>
      <c r="CDI2398" s="14"/>
      <c r="CDJ2398" s="14"/>
      <c r="CDK2398" s="14"/>
      <c r="CDL2398" s="14"/>
      <c r="CDM2398" s="14"/>
      <c r="CDN2398" s="14"/>
      <c r="CDO2398" s="14"/>
      <c r="CDP2398" s="14"/>
      <c r="CDQ2398" s="14"/>
      <c r="CDR2398" s="14"/>
      <c r="CDS2398" s="14"/>
      <c r="CDT2398" s="14"/>
      <c r="CDU2398" s="14"/>
      <c r="CDV2398" s="14"/>
      <c r="CDW2398" s="14"/>
      <c r="CDX2398" s="14"/>
      <c r="CDY2398" s="14"/>
      <c r="CDZ2398" s="14"/>
      <c r="CEA2398" s="14"/>
      <c r="CEB2398" s="14"/>
      <c r="CEC2398" s="14"/>
      <c r="CED2398" s="14"/>
      <c r="CEE2398" s="14"/>
      <c r="CEF2398" s="14"/>
      <c r="CEG2398" s="14"/>
      <c r="CEH2398" s="14"/>
      <c r="CEI2398" s="14"/>
      <c r="CEJ2398" s="14"/>
      <c r="CEK2398" s="14"/>
      <c r="CEL2398" s="14"/>
      <c r="CEM2398" s="14"/>
      <c r="CEN2398" s="14"/>
      <c r="CEO2398" s="14"/>
      <c r="CEP2398" s="14"/>
      <c r="CEQ2398" s="14"/>
      <c r="CER2398" s="14"/>
      <c r="CES2398" s="14"/>
      <c r="CET2398" s="14"/>
      <c r="CEU2398" s="14"/>
      <c r="CEV2398" s="14"/>
      <c r="CEW2398" s="14"/>
      <c r="CEX2398" s="14"/>
      <c r="CEY2398" s="14"/>
      <c r="CEZ2398" s="14"/>
      <c r="CFA2398" s="14"/>
      <c r="CFB2398" s="14"/>
      <c r="CFC2398" s="14"/>
      <c r="CFD2398" s="14"/>
      <c r="CFE2398" s="14"/>
      <c r="CFF2398" s="14"/>
      <c r="CFG2398" s="14"/>
      <c r="CFH2398" s="14"/>
      <c r="CFI2398" s="14"/>
      <c r="CFJ2398" s="14"/>
      <c r="CFK2398" s="14"/>
      <c r="CFL2398" s="14"/>
      <c r="CFM2398" s="14"/>
      <c r="CFN2398" s="14"/>
      <c r="CFO2398" s="14"/>
      <c r="CFP2398" s="14"/>
      <c r="CFQ2398" s="14"/>
      <c r="CFR2398" s="14"/>
      <c r="CFS2398" s="14"/>
      <c r="CFT2398" s="14"/>
      <c r="CFU2398" s="14"/>
      <c r="CFV2398" s="14"/>
      <c r="CFW2398" s="14"/>
      <c r="CFX2398" s="14"/>
      <c r="CFY2398" s="14"/>
      <c r="CFZ2398" s="14"/>
      <c r="CGA2398" s="14"/>
      <c r="CGB2398" s="14"/>
      <c r="CGC2398" s="14"/>
      <c r="CGD2398" s="14"/>
      <c r="CGE2398" s="14"/>
      <c r="CGF2398" s="14"/>
      <c r="CGG2398" s="14"/>
      <c r="CGH2398" s="14"/>
      <c r="CGI2398" s="14"/>
      <c r="CGJ2398" s="14"/>
      <c r="CGK2398" s="14"/>
      <c r="CGL2398" s="14"/>
      <c r="CGM2398" s="14"/>
      <c r="CGN2398" s="14"/>
      <c r="CGO2398" s="14"/>
      <c r="CGP2398" s="14"/>
      <c r="CGQ2398" s="14"/>
      <c r="CGR2398" s="14"/>
      <c r="CGS2398" s="14"/>
      <c r="CGT2398" s="14"/>
      <c r="CGU2398" s="14"/>
      <c r="CGV2398" s="14"/>
      <c r="CGW2398" s="14"/>
      <c r="CGX2398" s="14"/>
      <c r="CGY2398" s="14"/>
      <c r="CGZ2398" s="14"/>
      <c r="CHA2398" s="14"/>
      <c r="CHB2398" s="14"/>
      <c r="CHC2398" s="14"/>
      <c r="CHD2398" s="14"/>
      <c r="CHE2398" s="14"/>
      <c r="CHF2398" s="14"/>
      <c r="CHG2398" s="14"/>
      <c r="CHH2398" s="14"/>
      <c r="CHI2398" s="14"/>
      <c r="CHJ2398" s="14"/>
      <c r="CHK2398" s="14"/>
      <c r="CHL2398" s="14"/>
      <c r="CHM2398" s="14"/>
      <c r="CHN2398" s="14"/>
      <c r="CHO2398" s="14"/>
      <c r="CHP2398" s="14"/>
      <c r="CHQ2398" s="14"/>
      <c r="CHR2398" s="14"/>
      <c r="CHS2398" s="14"/>
      <c r="CHT2398" s="14"/>
      <c r="CHU2398" s="14"/>
      <c r="CHV2398" s="14"/>
      <c r="CHW2398" s="14"/>
      <c r="CHX2398" s="14"/>
      <c r="CHY2398" s="14"/>
      <c r="CHZ2398" s="14"/>
      <c r="CIA2398" s="14"/>
      <c r="CIB2398" s="14"/>
      <c r="CIC2398" s="14"/>
      <c r="CID2398" s="14"/>
      <c r="CIE2398" s="14"/>
      <c r="CIF2398" s="14"/>
      <c r="CIG2398" s="14"/>
      <c r="CIH2398" s="14"/>
      <c r="CII2398" s="14"/>
      <c r="CIJ2398" s="14"/>
      <c r="CIK2398" s="14"/>
      <c r="CIL2398" s="14"/>
      <c r="CIM2398" s="14"/>
      <c r="CIN2398" s="14"/>
      <c r="CIO2398" s="14"/>
      <c r="CIP2398" s="14"/>
      <c r="CIQ2398" s="14"/>
      <c r="CIR2398" s="14"/>
      <c r="CIS2398" s="14"/>
      <c r="CIT2398" s="14"/>
      <c r="CIU2398" s="14"/>
      <c r="CIV2398" s="14"/>
      <c r="CIW2398" s="14"/>
      <c r="CIX2398" s="14"/>
      <c r="CIY2398" s="14"/>
      <c r="CIZ2398" s="14"/>
      <c r="CJA2398" s="14"/>
      <c r="CJB2398" s="14"/>
      <c r="CJC2398" s="14"/>
      <c r="CJD2398" s="14"/>
      <c r="CJE2398" s="14"/>
      <c r="CJF2398" s="14"/>
      <c r="CJG2398" s="14"/>
      <c r="CJH2398" s="14"/>
      <c r="CJI2398" s="14"/>
      <c r="CJJ2398" s="14"/>
      <c r="CJK2398" s="14"/>
      <c r="CJL2398" s="14"/>
      <c r="CJM2398" s="14"/>
      <c r="CJN2398" s="14"/>
      <c r="CJO2398" s="14"/>
      <c r="CJP2398" s="14"/>
      <c r="CJQ2398" s="14"/>
      <c r="CJR2398" s="14"/>
      <c r="CJS2398" s="14"/>
      <c r="CJT2398" s="14"/>
      <c r="CJU2398" s="14"/>
      <c r="CJV2398" s="14"/>
      <c r="CJW2398" s="14"/>
      <c r="CJX2398" s="14"/>
      <c r="CJY2398" s="14"/>
      <c r="CJZ2398" s="14"/>
      <c r="CKA2398" s="14"/>
      <c r="CKB2398" s="14"/>
      <c r="CKC2398" s="14"/>
      <c r="CKD2398" s="14"/>
      <c r="CKE2398" s="14"/>
      <c r="CKF2398" s="14"/>
      <c r="CKG2398" s="14"/>
      <c r="CKH2398" s="14"/>
      <c r="CKI2398" s="14"/>
      <c r="CKJ2398" s="14"/>
      <c r="CKK2398" s="14"/>
      <c r="CKL2398" s="14"/>
      <c r="CKM2398" s="14"/>
      <c r="CKN2398" s="14"/>
      <c r="CKO2398" s="14"/>
      <c r="CKP2398" s="14"/>
      <c r="CKQ2398" s="14"/>
      <c r="CKR2398" s="14"/>
      <c r="CKS2398" s="14"/>
      <c r="CKT2398" s="14"/>
      <c r="CKU2398" s="14"/>
      <c r="CKV2398" s="14"/>
      <c r="CKW2398" s="14"/>
      <c r="CKX2398" s="14"/>
      <c r="CKY2398" s="14"/>
      <c r="CKZ2398" s="14"/>
      <c r="CLA2398" s="14"/>
      <c r="CLB2398" s="14"/>
      <c r="CLC2398" s="14"/>
      <c r="CLD2398" s="14"/>
      <c r="CLE2398" s="14"/>
      <c r="CLF2398" s="14"/>
      <c r="CLG2398" s="14"/>
      <c r="CLH2398" s="14"/>
      <c r="CLI2398" s="14"/>
      <c r="CLJ2398" s="14"/>
      <c r="CLK2398" s="14"/>
      <c r="CLL2398" s="14"/>
      <c r="CLM2398" s="14"/>
      <c r="CLN2398" s="14"/>
      <c r="CLO2398" s="14"/>
      <c r="CLP2398" s="14"/>
      <c r="CLQ2398" s="14"/>
      <c r="CLR2398" s="14"/>
      <c r="CLS2398" s="14"/>
      <c r="CLT2398" s="14"/>
      <c r="CLU2398" s="14"/>
      <c r="CLV2398" s="14"/>
      <c r="CLW2398" s="14"/>
      <c r="CLX2398" s="14"/>
      <c r="CLY2398" s="14"/>
      <c r="CLZ2398" s="14"/>
      <c r="CMA2398" s="14"/>
      <c r="CMB2398" s="14"/>
      <c r="CMC2398" s="14"/>
      <c r="CMD2398" s="14"/>
      <c r="CME2398" s="14"/>
      <c r="CMF2398" s="14"/>
      <c r="CMG2398" s="14"/>
      <c r="CMH2398" s="14"/>
      <c r="CMI2398" s="14"/>
      <c r="CMJ2398" s="14"/>
      <c r="CMK2398" s="14"/>
      <c r="CML2398" s="14"/>
      <c r="CMM2398" s="14"/>
      <c r="CMN2398" s="14"/>
      <c r="CMO2398" s="14"/>
      <c r="CMP2398" s="14"/>
      <c r="CMQ2398" s="14"/>
      <c r="CMR2398" s="14"/>
      <c r="CMS2398" s="14"/>
      <c r="CMT2398" s="14"/>
      <c r="CMU2398" s="14"/>
      <c r="CMV2398" s="14"/>
      <c r="CMW2398" s="14"/>
      <c r="CMX2398" s="14"/>
      <c r="CMY2398" s="14"/>
      <c r="CMZ2398" s="14"/>
      <c r="CNA2398" s="14"/>
      <c r="CNB2398" s="14"/>
      <c r="CNC2398" s="14"/>
      <c r="CND2398" s="14"/>
      <c r="CNE2398" s="14"/>
      <c r="CNF2398" s="14"/>
      <c r="CNG2398" s="14"/>
      <c r="CNH2398" s="14"/>
      <c r="CNI2398" s="14"/>
      <c r="CNJ2398" s="14"/>
      <c r="CNK2398" s="14"/>
      <c r="CNL2398" s="14"/>
      <c r="CNM2398" s="14"/>
      <c r="CNN2398" s="14"/>
      <c r="CNO2398" s="14"/>
      <c r="CNP2398" s="14"/>
      <c r="CNQ2398" s="14"/>
      <c r="CNR2398" s="14"/>
      <c r="CNS2398" s="14"/>
      <c r="CNT2398" s="14"/>
      <c r="CNU2398" s="14"/>
      <c r="CNV2398" s="14"/>
      <c r="CNW2398" s="14"/>
      <c r="CNX2398" s="14"/>
      <c r="CNY2398" s="14"/>
      <c r="CNZ2398" s="14"/>
      <c r="COA2398" s="14"/>
      <c r="COB2398" s="14"/>
      <c r="COC2398" s="14"/>
      <c r="COD2398" s="14"/>
      <c r="COE2398" s="14"/>
      <c r="COF2398" s="14"/>
      <c r="COG2398" s="14"/>
      <c r="COH2398" s="14"/>
      <c r="COI2398" s="14"/>
      <c r="COJ2398" s="14"/>
      <c r="COK2398" s="14"/>
      <c r="COL2398" s="14"/>
      <c r="COM2398" s="14"/>
      <c r="CON2398" s="14"/>
      <c r="COO2398" s="14"/>
      <c r="COP2398" s="14"/>
      <c r="COQ2398" s="14"/>
      <c r="COR2398" s="14"/>
      <c r="COS2398" s="14"/>
      <c r="COT2398" s="14"/>
      <c r="COU2398" s="14"/>
      <c r="COV2398" s="14"/>
      <c r="COW2398" s="14"/>
      <c r="COX2398" s="14"/>
      <c r="COY2398" s="14"/>
      <c r="COZ2398" s="14"/>
      <c r="CPA2398" s="14"/>
      <c r="CPB2398" s="14"/>
      <c r="CPC2398" s="14"/>
      <c r="CPD2398" s="14"/>
      <c r="CPE2398" s="14"/>
      <c r="CPF2398" s="14"/>
      <c r="CPG2398" s="14"/>
      <c r="CPH2398" s="14"/>
      <c r="CPI2398" s="14"/>
      <c r="CPJ2398" s="14"/>
      <c r="CPK2398" s="14"/>
      <c r="CPL2398" s="14"/>
      <c r="CPM2398" s="14"/>
      <c r="CPN2398" s="14"/>
      <c r="CPO2398" s="14"/>
      <c r="CPP2398" s="14"/>
      <c r="CPQ2398" s="14"/>
      <c r="CPR2398" s="14"/>
      <c r="CPS2398" s="14"/>
      <c r="CPT2398" s="14"/>
      <c r="CPU2398" s="14"/>
      <c r="CPV2398" s="14"/>
      <c r="CPW2398" s="14"/>
      <c r="CPX2398" s="14"/>
      <c r="CPY2398" s="14"/>
      <c r="CPZ2398" s="14"/>
      <c r="CQA2398" s="14"/>
      <c r="CQB2398" s="14"/>
      <c r="CQC2398" s="14"/>
      <c r="CQD2398" s="14"/>
      <c r="CQE2398" s="14"/>
      <c r="CQF2398" s="14"/>
      <c r="CQG2398" s="14"/>
      <c r="CQH2398" s="14"/>
      <c r="CQI2398" s="14"/>
      <c r="CQJ2398" s="14"/>
      <c r="CQK2398" s="14"/>
      <c r="CQL2398" s="14"/>
      <c r="CQM2398" s="14"/>
      <c r="CQN2398" s="14"/>
      <c r="CQO2398" s="14"/>
      <c r="CQP2398" s="14"/>
      <c r="CQQ2398" s="14"/>
      <c r="CQR2398" s="14"/>
      <c r="CQS2398" s="14"/>
      <c r="CQT2398" s="14"/>
      <c r="CQU2398" s="14"/>
      <c r="CQV2398" s="14"/>
      <c r="CQW2398" s="14"/>
      <c r="CQX2398" s="14"/>
      <c r="CQY2398" s="14"/>
      <c r="CQZ2398" s="14"/>
      <c r="CRA2398" s="14"/>
      <c r="CRB2398" s="14"/>
      <c r="CRC2398" s="14"/>
      <c r="CRD2398" s="14"/>
      <c r="CRE2398" s="14"/>
      <c r="CRF2398" s="14"/>
      <c r="CRG2398" s="14"/>
      <c r="CRH2398" s="14"/>
      <c r="CRI2398" s="14"/>
      <c r="CRJ2398" s="14"/>
      <c r="CRK2398" s="14"/>
      <c r="CRL2398" s="14"/>
      <c r="CRM2398" s="14"/>
      <c r="CRN2398" s="14"/>
      <c r="CRO2398" s="14"/>
      <c r="CRP2398" s="14"/>
      <c r="CRQ2398" s="14"/>
      <c r="CRR2398" s="14"/>
      <c r="CRS2398" s="14"/>
      <c r="CRT2398" s="14"/>
      <c r="CRU2398" s="14"/>
      <c r="CRV2398" s="14"/>
      <c r="CRW2398" s="14"/>
      <c r="CRX2398" s="14"/>
      <c r="CRY2398" s="14"/>
      <c r="CRZ2398" s="14"/>
      <c r="CSA2398" s="14"/>
      <c r="CSB2398" s="14"/>
      <c r="CSC2398" s="14"/>
      <c r="CSD2398" s="14"/>
      <c r="CSE2398" s="14"/>
      <c r="CSF2398" s="14"/>
      <c r="CSG2398" s="14"/>
      <c r="CSH2398" s="14"/>
      <c r="CSI2398" s="14"/>
      <c r="CSJ2398" s="14"/>
      <c r="CSK2398" s="14"/>
      <c r="CSL2398" s="14"/>
      <c r="CSM2398" s="14"/>
      <c r="CSN2398" s="14"/>
      <c r="CSO2398" s="14"/>
      <c r="CSP2398" s="14"/>
      <c r="CSQ2398" s="14"/>
      <c r="CSR2398" s="14"/>
      <c r="CSS2398" s="14"/>
      <c r="CST2398" s="14"/>
      <c r="CSU2398" s="14"/>
      <c r="CSV2398" s="14"/>
      <c r="CSW2398" s="14"/>
      <c r="CSX2398" s="14"/>
      <c r="CSY2398" s="14"/>
      <c r="CSZ2398" s="14"/>
      <c r="CTA2398" s="14"/>
      <c r="CTB2398" s="14"/>
      <c r="CTC2398" s="14"/>
      <c r="CTD2398" s="14"/>
      <c r="CTE2398" s="14"/>
      <c r="CTF2398" s="14"/>
      <c r="CTG2398" s="14"/>
      <c r="CTH2398" s="14"/>
      <c r="CTI2398" s="14"/>
      <c r="CTJ2398" s="14"/>
      <c r="CTK2398" s="14"/>
      <c r="CTL2398" s="14"/>
      <c r="CTM2398" s="14"/>
      <c r="CTN2398" s="14"/>
      <c r="CTO2398" s="14"/>
      <c r="CTP2398" s="14"/>
      <c r="CTQ2398" s="14"/>
      <c r="CTR2398" s="14"/>
      <c r="CTS2398" s="14"/>
      <c r="CTT2398" s="14"/>
      <c r="CTU2398" s="14"/>
      <c r="CTV2398" s="14"/>
      <c r="CTW2398" s="14"/>
      <c r="CTX2398" s="14"/>
      <c r="CTY2398" s="14"/>
      <c r="CTZ2398" s="14"/>
      <c r="CUA2398" s="14"/>
      <c r="CUB2398" s="14"/>
      <c r="CUC2398" s="14"/>
      <c r="CUD2398" s="14"/>
      <c r="CUE2398" s="14"/>
      <c r="CUF2398" s="14"/>
      <c r="CUG2398" s="14"/>
      <c r="CUH2398" s="14"/>
      <c r="CUI2398" s="14"/>
      <c r="CUJ2398" s="14"/>
      <c r="CUK2398" s="14"/>
      <c r="CUL2398" s="14"/>
      <c r="CUM2398" s="14"/>
      <c r="CUN2398" s="14"/>
      <c r="CUO2398" s="14"/>
      <c r="CUP2398" s="14"/>
      <c r="CUQ2398" s="14"/>
      <c r="CUR2398" s="14"/>
      <c r="CUS2398" s="14"/>
      <c r="CUT2398" s="14"/>
      <c r="CUU2398" s="14"/>
      <c r="CUV2398" s="14"/>
      <c r="CUW2398" s="14"/>
      <c r="CUX2398" s="14"/>
      <c r="CUY2398" s="14"/>
      <c r="CUZ2398" s="14"/>
      <c r="CVA2398" s="14"/>
      <c r="CVB2398" s="14"/>
      <c r="CVC2398" s="14"/>
      <c r="CVD2398" s="14"/>
      <c r="CVE2398" s="14"/>
      <c r="CVF2398" s="14"/>
      <c r="CVG2398" s="14"/>
      <c r="CVH2398" s="14"/>
      <c r="CVI2398" s="14"/>
      <c r="CVJ2398" s="14"/>
      <c r="CVK2398" s="14"/>
      <c r="CVL2398" s="14"/>
      <c r="CVM2398" s="14"/>
      <c r="CVN2398" s="14"/>
      <c r="CVO2398" s="14"/>
      <c r="CVP2398" s="14"/>
      <c r="CVQ2398" s="14"/>
      <c r="CVR2398" s="14"/>
      <c r="CVS2398" s="14"/>
      <c r="CVT2398" s="14"/>
      <c r="CVU2398" s="14"/>
      <c r="CVV2398" s="14"/>
      <c r="CVW2398" s="14"/>
      <c r="CVX2398" s="14"/>
      <c r="CVY2398" s="14"/>
      <c r="CVZ2398" s="14"/>
      <c r="CWA2398" s="14"/>
      <c r="CWB2398" s="14"/>
      <c r="CWC2398" s="14"/>
      <c r="CWD2398" s="14"/>
      <c r="CWE2398" s="14"/>
      <c r="CWF2398" s="14"/>
      <c r="CWG2398" s="14"/>
      <c r="CWH2398" s="14"/>
      <c r="CWI2398" s="14"/>
      <c r="CWJ2398" s="14"/>
      <c r="CWK2398" s="14"/>
      <c r="CWL2398" s="14"/>
      <c r="CWM2398" s="14"/>
      <c r="CWN2398" s="14"/>
      <c r="CWO2398" s="14"/>
      <c r="CWP2398" s="14"/>
      <c r="CWQ2398" s="14"/>
      <c r="CWR2398" s="14"/>
      <c r="CWS2398" s="14"/>
      <c r="CWT2398" s="14"/>
      <c r="CWU2398" s="14"/>
      <c r="CWV2398" s="14"/>
      <c r="CWW2398" s="14"/>
      <c r="CWX2398" s="14"/>
      <c r="CWY2398" s="14"/>
      <c r="CWZ2398" s="14"/>
      <c r="CXA2398" s="14"/>
      <c r="CXB2398" s="14"/>
      <c r="CXC2398" s="14"/>
      <c r="CXD2398" s="14"/>
      <c r="CXE2398" s="14"/>
      <c r="CXF2398" s="14"/>
      <c r="CXG2398" s="14"/>
      <c r="CXH2398" s="14"/>
      <c r="CXI2398" s="14"/>
      <c r="CXJ2398" s="14"/>
      <c r="CXK2398" s="14"/>
      <c r="CXL2398" s="14"/>
      <c r="CXM2398" s="14"/>
      <c r="CXN2398" s="14"/>
      <c r="CXO2398" s="14"/>
      <c r="CXP2398" s="14"/>
      <c r="CXQ2398" s="14"/>
      <c r="CXR2398" s="14"/>
      <c r="CXS2398" s="14"/>
      <c r="CXT2398" s="14"/>
      <c r="CXU2398" s="14"/>
      <c r="CXV2398" s="14"/>
      <c r="CXW2398" s="14"/>
      <c r="CXX2398" s="14"/>
      <c r="CXY2398" s="14"/>
      <c r="CXZ2398" s="14"/>
      <c r="CYA2398" s="14"/>
      <c r="CYB2398" s="14"/>
      <c r="CYC2398" s="14"/>
      <c r="CYD2398" s="14"/>
      <c r="CYE2398" s="14"/>
      <c r="CYF2398" s="14"/>
      <c r="CYG2398" s="14"/>
      <c r="CYH2398" s="14"/>
      <c r="CYI2398" s="14"/>
      <c r="CYJ2398" s="14"/>
      <c r="CYK2398" s="14"/>
      <c r="CYL2398" s="14"/>
      <c r="CYM2398" s="14"/>
      <c r="CYN2398" s="14"/>
      <c r="CYO2398" s="14"/>
      <c r="CYP2398" s="14"/>
      <c r="CYQ2398" s="14"/>
      <c r="CYR2398" s="14"/>
      <c r="CYS2398" s="14"/>
      <c r="CYT2398" s="14"/>
      <c r="CYU2398" s="14"/>
      <c r="CYV2398" s="14"/>
      <c r="CYW2398" s="14"/>
      <c r="CYX2398" s="14"/>
      <c r="CYY2398" s="14"/>
      <c r="CYZ2398" s="14"/>
      <c r="CZA2398" s="14"/>
      <c r="CZB2398" s="14"/>
      <c r="CZC2398" s="14"/>
      <c r="CZD2398" s="14"/>
      <c r="CZE2398" s="14"/>
      <c r="CZF2398" s="14"/>
      <c r="CZG2398" s="14"/>
      <c r="CZH2398" s="14"/>
      <c r="CZI2398" s="14"/>
      <c r="CZJ2398" s="14"/>
      <c r="CZK2398" s="14"/>
      <c r="CZL2398" s="14"/>
      <c r="CZM2398" s="14"/>
      <c r="CZN2398" s="14"/>
      <c r="CZO2398" s="14"/>
      <c r="CZP2398" s="14"/>
      <c r="CZQ2398" s="14"/>
      <c r="CZR2398" s="14"/>
      <c r="CZS2398" s="14"/>
      <c r="CZT2398" s="14"/>
      <c r="CZU2398" s="14"/>
      <c r="CZV2398" s="14"/>
      <c r="CZW2398" s="14"/>
      <c r="CZX2398" s="14"/>
      <c r="CZY2398" s="14"/>
      <c r="CZZ2398" s="14"/>
      <c r="DAA2398" s="14"/>
      <c r="DAB2398" s="14"/>
      <c r="DAC2398" s="14"/>
      <c r="DAD2398" s="14"/>
      <c r="DAE2398" s="14"/>
      <c r="DAF2398" s="14"/>
      <c r="DAG2398" s="14"/>
      <c r="DAH2398" s="14"/>
      <c r="DAI2398" s="14"/>
      <c r="DAJ2398" s="14"/>
      <c r="DAK2398" s="14"/>
      <c r="DAL2398" s="14"/>
      <c r="DAM2398" s="14"/>
      <c r="DAN2398" s="14"/>
      <c r="DAO2398" s="14"/>
      <c r="DAP2398" s="14"/>
      <c r="DAQ2398" s="14"/>
      <c r="DAR2398" s="14"/>
      <c r="DAS2398" s="14"/>
      <c r="DAT2398" s="14"/>
      <c r="DAU2398" s="14"/>
      <c r="DAV2398" s="14"/>
      <c r="DAW2398" s="14"/>
      <c r="DAX2398" s="14"/>
      <c r="DAY2398" s="14"/>
      <c r="DAZ2398" s="14"/>
      <c r="DBA2398" s="14"/>
      <c r="DBB2398" s="14"/>
      <c r="DBC2398" s="14"/>
      <c r="DBD2398" s="14"/>
      <c r="DBE2398" s="14"/>
      <c r="DBF2398" s="14"/>
      <c r="DBG2398" s="14"/>
      <c r="DBH2398" s="14"/>
      <c r="DBI2398" s="14"/>
      <c r="DBJ2398" s="14"/>
      <c r="DBK2398" s="14"/>
      <c r="DBL2398" s="14"/>
      <c r="DBM2398" s="14"/>
      <c r="DBN2398" s="14"/>
      <c r="DBO2398" s="14"/>
      <c r="DBP2398" s="14"/>
      <c r="DBQ2398" s="14"/>
      <c r="DBR2398" s="14"/>
      <c r="DBS2398" s="14"/>
      <c r="DBT2398" s="14"/>
      <c r="DBU2398" s="14"/>
      <c r="DBV2398" s="14"/>
      <c r="DBW2398" s="14"/>
      <c r="DBX2398" s="14"/>
      <c r="DBY2398" s="14"/>
      <c r="DBZ2398" s="14"/>
      <c r="DCA2398" s="14"/>
      <c r="DCB2398" s="14"/>
      <c r="DCC2398" s="14"/>
      <c r="DCD2398" s="14"/>
      <c r="DCE2398" s="14"/>
      <c r="DCF2398" s="14"/>
      <c r="DCG2398" s="14"/>
      <c r="DCH2398" s="14"/>
      <c r="DCI2398" s="14"/>
      <c r="DCJ2398" s="14"/>
      <c r="DCK2398" s="14"/>
      <c r="DCL2398" s="14"/>
      <c r="DCM2398" s="14"/>
      <c r="DCN2398" s="14"/>
      <c r="DCO2398" s="14"/>
      <c r="DCP2398" s="14"/>
      <c r="DCQ2398" s="14"/>
      <c r="DCR2398" s="14"/>
      <c r="DCS2398" s="14"/>
      <c r="DCT2398" s="14"/>
      <c r="DCU2398" s="14"/>
      <c r="DCV2398" s="14"/>
      <c r="DCW2398" s="14"/>
      <c r="DCX2398" s="14"/>
      <c r="DCY2398" s="14"/>
      <c r="DCZ2398" s="14"/>
      <c r="DDA2398" s="14"/>
      <c r="DDB2398" s="14"/>
      <c r="DDC2398" s="14"/>
      <c r="DDD2398" s="14"/>
      <c r="DDE2398" s="14"/>
      <c r="DDF2398" s="14"/>
      <c r="DDG2398" s="14"/>
      <c r="DDH2398" s="14"/>
      <c r="DDI2398" s="14"/>
      <c r="DDJ2398" s="14"/>
      <c r="DDK2398" s="14"/>
      <c r="DDL2398" s="14"/>
      <c r="DDM2398" s="14"/>
      <c r="DDN2398" s="14"/>
      <c r="DDO2398" s="14"/>
      <c r="DDP2398" s="14"/>
      <c r="DDQ2398" s="14"/>
      <c r="DDR2398" s="14"/>
      <c r="DDS2398" s="14"/>
      <c r="DDT2398" s="14"/>
      <c r="DDU2398" s="14"/>
      <c r="DDV2398" s="14"/>
      <c r="DDW2398" s="14"/>
      <c r="DDX2398" s="14"/>
      <c r="DDY2398" s="14"/>
      <c r="DDZ2398" s="14"/>
      <c r="DEA2398" s="14"/>
      <c r="DEB2398" s="14"/>
      <c r="DEC2398" s="14"/>
      <c r="DED2398" s="14"/>
      <c r="DEE2398" s="14"/>
      <c r="DEF2398" s="14"/>
      <c r="DEG2398" s="14"/>
      <c r="DEH2398" s="14"/>
      <c r="DEI2398" s="14"/>
      <c r="DEJ2398" s="14"/>
      <c r="DEK2398" s="14"/>
      <c r="DEL2398" s="14"/>
      <c r="DEM2398" s="14"/>
      <c r="DEN2398" s="14"/>
      <c r="DEO2398" s="14"/>
      <c r="DEP2398" s="14"/>
      <c r="DEQ2398" s="14"/>
      <c r="DER2398" s="14"/>
      <c r="DES2398" s="14"/>
      <c r="DET2398" s="14"/>
      <c r="DEU2398" s="14"/>
      <c r="DEV2398" s="14"/>
      <c r="DEW2398" s="14"/>
      <c r="DEX2398" s="14"/>
      <c r="DEY2398" s="14"/>
      <c r="DEZ2398" s="14"/>
      <c r="DFA2398" s="14"/>
      <c r="DFB2398" s="14"/>
      <c r="DFC2398" s="14"/>
      <c r="DFD2398" s="14"/>
      <c r="DFE2398" s="14"/>
      <c r="DFF2398" s="14"/>
      <c r="DFG2398" s="14"/>
      <c r="DFH2398" s="14"/>
      <c r="DFI2398" s="14"/>
      <c r="DFJ2398" s="14"/>
      <c r="DFK2398" s="14"/>
      <c r="DFL2398" s="14"/>
      <c r="DFM2398" s="14"/>
      <c r="DFN2398" s="14"/>
      <c r="DFO2398" s="14"/>
      <c r="DFP2398" s="14"/>
      <c r="DFQ2398" s="14"/>
      <c r="DFR2398" s="14"/>
      <c r="DFS2398" s="14"/>
      <c r="DFT2398" s="14"/>
      <c r="DFU2398" s="14"/>
      <c r="DFV2398" s="14"/>
      <c r="DFW2398" s="14"/>
      <c r="DFX2398" s="14"/>
      <c r="DFY2398" s="14"/>
      <c r="DFZ2398" s="14"/>
      <c r="DGA2398" s="14"/>
      <c r="DGB2398" s="14"/>
      <c r="DGC2398" s="14"/>
      <c r="DGD2398" s="14"/>
      <c r="DGE2398" s="14"/>
      <c r="DGF2398" s="14"/>
      <c r="DGG2398" s="14"/>
      <c r="DGH2398" s="14"/>
      <c r="DGI2398" s="14"/>
      <c r="DGJ2398" s="14"/>
      <c r="DGK2398" s="14"/>
      <c r="DGL2398" s="14"/>
      <c r="DGM2398" s="14"/>
      <c r="DGN2398" s="14"/>
      <c r="DGO2398" s="14"/>
      <c r="DGP2398" s="14"/>
      <c r="DGQ2398" s="14"/>
      <c r="DGR2398" s="14"/>
      <c r="DGS2398" s="14"/>
      <c r="DGT2398" s="14"/>
      <c r="DGU2398" s="14"/>
      <c r="DGV2398" s="14"/>
      <c r="DGW2398" s="14"/>
      <c r="DGX2398" s="14"/>
      <c r="DGY2398" s="14"/>
      <c r="DGZ2398" s="14"/>
      <c r="DHA2398" s="14"/>
      <c r="DHB2398" s="14"/>
      <c r="DHC2398" s="14"/>
      <c r="DHD2398" s="14"/>
      <c r="DHE2398" s="14"/>
      <c r="DHF2398" s="14"/>
      <c r="DHG2398" s="14"/>
      <c r="DHH2398" s="14"/>
      <c r="DHI2398" s="14"/>
      <c r="DHJ2398" s="14"/>
      <c r="DHK2398" s="14"/>
      <c r="DHL2398" s="14"/>
      <c r="DHM2398" s="14"/>
      <c r="DHN2398" s="14"/>
      <c r="DHO2398" s="14"/>
      <c r="DHP2398" s="14"/>
      <c r="DHQ2398" s="14"/>
      <c r="DHR2398" s="14"/>
      <c r="DHS2398" s="14"/>
      <c r="DHT2398" s="14"/>
      <c r="DHU2398" s="14"/>
      <c r="DHV2398" s="14"/>
      <c r="DHW2398" s="14"/>
      <c r="DHX2398" s="14"/>
      <c r="DHY2398" s="14"/>
      <c r="DHZ2398" s="14"/>
      <c r="DIA2398" s="14"/>
      <c r="DIB2398" s="14"/>
      <c r="DIC2398" s="14"/>
      <c r="DID2398" s="14"/>
      <c r="DIE2398" s="14"/>
      <c r="DIF2398" s="14"/>
      <c r="DIG2398" s="14"/>
      <c r="DIH2398" s="14"/>
      <c r="DII2398" s="14"/>
      <c r="DIJ2398" s="14"/>
      <c r="DIK2398" s="14"/>
      <c r="DIL2398" s="14"/>
      <c r="DIM2398" s="14"/>
      <c r="DIN2398" s="14"/>
      <c r="DIO2398" s="14"/>
      <c r="DIP2398" s="14"/>
      <c r="DIQ2398" s="14"/>
      <c r="DIR2398" s="14"/>
      <c r="DIS2398" s="14"/>
      <c r="DIT2398" s="14"/>
      <c r="DIU2398" s="14"/>
      <c r="DIV2398" s="14"/>
      <c r="DIW2398" s="14"/>
      <c r="DIX2398" s="14"/>
      <c r="DIY2398" s="14"/>
      <c r="DIZ2398" s="14"/>
      <c r="DJA2398" s="14"/>
      <c r="DJB2398" s="14"/>
      <c r="DJC2398" s="14"/>
      <c r="DJD2398" s="14"/>
      <c r="DJE2398" s="14"/>
      <c r="DJF2398" s="14"/>
      <c r="DJG2398" s="14"/>
      <c r="DJH2398" s="14"/>
      <c r="DJI2398" s="14"/>
      <c r="DJJ2398" s="14"/>
      <c r="DJK2398" s="14"/>
      <c r="DJL2398" s="14"/>
      <c r="DJM2398" s="14"/>
      <c r="DJN2398" s="14"/>
      <c r="DJO2398" s="14"/>
      <c r="DJP2398" s="14"/>
      <c r="DJQ2398" s="14"/>
      <c r="DJR2398" s="14"/>
      <c r="DJS2398" s="14"/>
      <c r="DJT2398" s="14"/>
      <c r="DJU2398" s="14"/>
      <c r="DJV2398" s="14"/>
      <c r="DJW2398" s="14"/>
      <c r="DJX2398" s="14"/>
      <c r="DJY2398" s="14"/>
      <c r="DJZ2398" s="14"/>
      <c r="DKA2398" s="14"/>
      <c r="DKB2398" s="14"/>
      <c r="DKC2398" s="14"/>
      <c r="DKD2398" s="14"/>
      <c r="DKE2398" s="14"/>
      <c r="DKF2398" s="14"/>
      <c r="DKG2398" s="14"/>
      <c r="DKH2398" s="14"/>
      <c r="DKI2398" s="14"/>
      <c r="DKJ2398" s="14"/>
      <c r="DKK2398" s="14"/>
      <c r="DKL2398" s="14"/>
      <c r="DKM2398" s="14"/>
      <c r="DKN2398" s="14"/>
      <c r="DKO2398" s="14"/>
      <c r="DKP2398" s="14"/>
      <c r="DKQ2398" s="14"/>
      <c r="DKR2398" s="14"/>
      <c r="DKS2398" s="14"/>
      <c r="DKT2398" s="14"/>
      <c r="DKU2398" s="14"/>
      <c r="DKV2398" s="14"/>
      <c r="DKW2398" s="14"/>
      <c r="DKX2398" s="14"/>
      <c r="DKY2398" s="14"/>
      <c r="DKZ2398" s="14"/>
      <c r="DLA2398" s="14"/>
      <c r="DLB2398" s="14"/>
      <c r="DLC2398" s="14"/>
      <c r="DLD2398" s="14"/>
      <c r="DLE2398" s="14"/>
      <c r="DLF2398" s="14"/>
      <c r="DLG2398" s="14"/>
      <c r="DLH2398" s="14"/>
      <c r="DLI2398" s="14"/>
      <c r="DLJ2398" s="14"/>
      <c r="DLK2398" s="14"/>
      <c r="DLL2398" s="14"/>
      <c r="DLM2398" s="14"/>
      <c r="DLN2398" s="14"/>
      <c r="DLO2398" s="14"/>
      <c r="DLP2398" s="14"/>
      <c r="DLQ2398" s="14"/>
      <c r="DLR2398" s="14"/>
      <c r="DLS2398" s="14"/>
      <c r="DLT2398" s="14"/>
      <c r="DLU2398" s="14"/>
      <c r="DLV2398" s="14"/>
      <c r="DLW2398" s="14"/>
      <c r="DLX2398" s="14"/>
      <c r="DLY2398" s="14"/>
      <c r="DLZ2398" s="14"/>
      <c r="DMA2398" s="14"/>
      <c r="DMB2398" s="14"/>
      <c r="DMC2398" s="14"/>
      <c r="DMD2398" s="14"/>
      <c r="DME2398" s="14"/>
      <c r="DMF2398" s="14"/>
      <c r="DMG2398" s="14"/>
      <c r="DMH2398" s="14"/>
      <c r="DMI2398" s="14"/>
      <c r="DMJ2398" s="14"/>
      <c r="DMK2398" s="14"/>
      <c r="DML2398" s="14"/>
      <c r="DMM2398" s="14"/>
      <c r="DMN2398" s="14"/>
      <c r="DMO2398" s="14"/>
      <c r="DMP2398" s="14"/>
      <c r="DMQ2398" s="14"/>
      <c r="DMR2398" s="14"/>
      <c r="DMS2398" s="14"/>
      <c r="DMT2398" s="14"/>
      <c r="DMU2398" s="14"/>
      <c r="DMV2398" s="14"/>
      <c r="DMW2398" s="14"/>
      <c r="DMX2398" s="14"/>
      <c r="DMY2398" s="14"/>
      <c r="DMZ2398" s="14"/>
      <c r="DNA2398" s="14"/>
      <c r="DNB2398" s="14"/>
      <c r="DNC2398" s="14"/>
      <c r="DND2398" s="14"/>
      <c r="DNE2398" s="14"/>
      <c r="DNF2398" s="14"/>
      <c r="DNG2398" s="14"/>
      <c r="DNH2398" s="14"/>
      <c r="DNI2398" s="14"/>
      <c r="DNJ2398" s="14"/>
      <c r="DNK2398" s="14"/>
      <c r="DNL2398" s="14"/>
      <c r="DNM2398" s="14"/>
      <c r="DNN2398" s="14"/>
      <c r="DNO2398" s="14"/>
      <c r="DNP2398" s="14"/>
      <c r="DNQ2398" s="14"/>
      <c r="DNR2398" s="14"/>
      <c r="DNS2398" s="14"/>
      <c r="DNT2398" s="14"/>
      <c r="DNU2398" s="14"/>
      <c r="DNV2398" s="14"/>
      <c r="DNW2398" s="14"/>
      <c r="DNX2398" s="14"/>
      <c r="DNY2398" s="14"/>
      <c r="DNZ2398" s="14"/>
      <c r="DOA2398" s="14"/>
      <c r="DOB2398" s="14"/>
      <c r="DOC2398" s="14"/>
      <c r="DOD2398" s="14"/>
      <c r="DOE2398" s="14"/>
      <c r="DOF2398" s="14"/>
      <c r="DOG2398" s="14"/>
      <c r="DOH2398" s="14"/>
      <c r="DOI2398" s="14"/>
      <c r="DOJ2398" s="14"/>
      <c r="DOK2398" s="14"/>
      <c r="DOL2398" s="14"/>
      <c r="DOM2398" s="14"/>
      <c r="DON2398" s="14"/>
      <c r="DOO2398" s="14"/>
      <c r="DOP2398" s="14"/>
      <c r="DOQ2398" s="14"/>
      <c r="DOR2398" s="14"/>
      <c r="DOS2398" s="14"/>
      <c r="DOT2398" s="14"/>
      <c r="DOU2398" s="14"/>
      <c r="DOV2398" s="14"/>
      <c r="DOW2398" s="14"/>
      <c r="DOX2398" s="14"/>
      <c r="DOY2398" s="14"/>
      <c r="DOZ2398" s="14"/>
      <c r="DPA2398" s="14"/>
      <c r="DPB2398" s="14"/>
      <c r="DPC2398" s="14"/>
      <c r="DPD2398" s="14"/>
      <c r="DPE2398" s="14"/>
      <c r="DPF2398" s="14"/>
      <c r="DPG2398" s="14"/>
      <c r="DPH2398" s="14"/>
      <c r="DPI2398" s="14"/>
      <c r="DPJ2398" s="14"/>
      <c r="DPK2398" s="14"/>
      <c r="DPL2398" s="14"/>
      <c r="DPM2398" s="14"/>
      <c r="DPN2398" s="14"/>
      <c r="DPO2398" s="14"/>
      <c r="DPP2398" s="14"/>
      <c r="DPQ2398" s="14"/>
      <c r="DPR2398" s="14"/>
      <c r="DPS2398" s="14"/>
      <c r="DPT2398" s="14"/>
      <c r="DPU2398" s="14"/>
      <c r="DPV2398" s="14"/>
      <c r="DPW2398" s="14"/>
      <c r="DPX2398" s="14"/>
      <c r="DPY2398" s="14"/>
      <c r="DPZ2398" s="14"/>
      <c r="DQA2398" s="14"/>
      <c r="DQB2398" s="14"/>
      <c r="DQC2398" s="14"/>
      <c r="DQD2398" s="14"/>
      <c r="DQE2398" s="14"/>
      <c r="DQF2398" s="14"/>
      <c r="DQG2398" s="14"/>
      <c r="DQH2398" s="14"/>
      <c r="DQI2398" s="14"/>
      <c r="DQJ2398" s="14"/>
      <c r="DQK2398" s="14"/>
      <c r="DQL2398" s="14"/>
      <c r="DQM2398" s="14"/>
      <c r="DQN2398" s="14"/>
      <c r="DQO2398" s="14"/>
      <c r="DQP2398" s="14"/>
      <c r="DQQ2398" s="14"/>
      <c r="DQR2398" s="14"/>
      <c r="DQS2398" s="14"/>
      <c r="DQT2398" s="14"/>
      <c r="DQU2398" s="14"/>
      <c r="DQV2398" s="14"/>
      <c r="DQW2398" s="14"/>
      <c r="DQX2398" s="14"/>
      <c r="DQY2398" s="14"/>
      <c r="DQZ2398" s="14"/>
      <c r="DRA2398" s="14"/>
      <c r="DRB2398" s="14"/>
      <c r="DRC2398" s="14"/>
      <c r="DRD2398" s="14"/>
      <c r="DRE2398" s="14"/>
      <c r="DRF2398" s="14"/>
      <c r="DRG2398" s="14"/>
      <c r="DRH2398" s="14"/>
      <c r="DRI2398" s="14"/>
      <c r="DRJ2398" s="14"/>
      <c r="DRK2398" s="14"/>
      <c r="DRL2398" s="14"/>
      <c r="DRM2398" s="14"/>
      <c r="DRN2398" s="14"/>
      <c r="DRO2398" s="14"/>
      <c r="DRP2398" s="14"/>
      <c r="DRQ2398" s="14"/>
      <c r="DRR2398" s="14"/>
      <c r="DRS2398" s="14"/>
      <c r="DRT2398" s="14"/>
      <c r="DRU2398" s="14"/>
      <c r="DRV2398" s="14"/>
      <c r="DRW2398" s="14"/>
      <c r="DRX2398" s="14"/>
      <c r="DRY2398" s="14"/>
      <c r="DRZ2398" s="14"/>
      <c r="DSA2398" s="14"/>
      <c r="DSB2398" s="14"/>
      <c r="DSC2398" s="14"/>
      <c r="DSD2398" s="14"/>
      <c r="DSE2398" s="14"/>
      <c r="DSF2398" s="14"/>
      <c r="DSG2398" s="14"/>
      <c r="DSH2398" s="14"/>
      <c r="DSI2398" s="14"/>
      <c r="DSJ2398" s="14"/>
      <c r="DSK2398" s="14"/>
      <c r="DSL2398" s="14"/>
      <c r="DSM2398" s="14"/>
      <c r="DSN2398" s="14"/>
      <c r="DSO2398" s="14"/>
      <c r="DSP2398" s="14"/>
      <c r="DSQ2398" s="14"/>
      <c r="DSR2398" s="14"/>
      <c r="DSS2398" s="14"/>
      <c r="DST2398" s="14"/>
      <c r="DSU2398" s="14"/>
      <c r="DSV2398" s="14"/>
      <c r="DSW2398" s="14"/>
      <c r="DSX2398" s="14"/>
      <c r="DSY2398" s="14"/>
      <c r="DSZ2398" s="14"/>
      <c r="DTA2398" s="14"/>
      <c r="DTB2398" s="14"/>
      <c r="DTC2398" s="14"/>
      <c r="DTD2398" s="14"/>
      <c r="DTE2398" s="14"/>
      <c r="DTF2398" s="14"/>
      <c r="DTG2398" s="14"/>
      <c r="DTH2398" s="14"/>
      <c r="DTI2398" s="14"/>
      <c r="DTJ2398" s="14"/>
      <c r="DTK2398" s="14"/>
      <c r="DTL2398" s="14"/>
      <c r="DTM2398" s="14"/>
      <c r="DTN2398" s="14"/>
      <c r="DTO2398" s="14"/>
      <c r="DTP2398" s="14"/>
      <c r="DTQ2398" s="14"/>
      <c r="DTR2398" s="14"/>
      <c r="DTS2398" s="14"/>
      <c r="DTT2398" s="14"/>
      <c r="DTU2398" s="14"/>
      <c r="DTV2398" s="14"/>
      <c r="DTW2398" s="14"/>
      <c r="DTX2398" s="14"/>
      <c r="DTY2398" s="14"/>
      <c r="DTZ2398" s="14"/>
      <c r="DUA2398" s="14"/>
      <c r="DUB2398" s="14"/>
      <c r="DUC2398" s="14"/>
      <c r="DUD2398" s="14"/>
      <c r="DUE2398" s="14"/>
      <c r="DUF2398" s="14"/>
      <c r="DUG2398" s="14"/>
      <c r="DUH2398" s="14"/>
      <c r="DUI2398" s="14"/>
      <c r="DUJ2398" s="14"/>
      <c r="DUK2398" s="14"/>
      <c r="DUL2398" s="14"/>
      <c r="DUM2398" s="14"/>
      <c r="DUN2398" s="14"/>
      <c r="DUO2398" s="14"/>
      <c r="DUP2398" s="14"/>
      <c r="DUQ2398" s="14"/>
      <c r="DUR2398" s="14"/>
      <c r="DUS2398" s="14"/>
      <c r="DUT2398" s="14"/>
      <c r="DUU2398" s="14"/>
      <c r="DUV2398" s="14"/>
      <c r="DUW2398" s="14"/>
      <c r="DUX2398" s="14"/>
      <c r="DUY2398" s="14"/>
      <c r="DUZ2398" s="14"/>
      <c r="DVA2398" s="14"/>
      <c r="DVB2398" s="14"/>
      <c r="DVC2398" s="14"/>
      <c r="DVD2398" s="14"/>
      <c r="DVE2398" s="14"/>
      <c r="DVF2398" s="14"/>
      <c r="DVG2398" s="14"/>
      <c r="DVH2398" s="14"/>
      <c r="DVI2398" s="14"/>
      <c r="DVJ2398" s="14"/>
      <c r="DVK2398" s="14"/>
      <c r="DVL2398" s="14"/>
      <c r="DVM2398" s="14"/>
      <c r="DVN2398" s="14"/>
      <c r="DVO2398" s="14"/>
      <c r="DVP2398" s="14"/>
      <c r="DVQ2398" s="14"/>
      <c r="DVR2398" s="14"/>
      <c r="DVS2398" s="14"/>
      <c r="DVT2398" s="14"/>
      <c r="DVU2398" s="14"/>
      <c r="DVV2398" s="14"/>
      <c r="DVW2398" s="14"/>
      <c r="DVX2398" s="14"/>
      <c r="DVY2398" s="14"/>
      <c r="DVZ2398" s="14"/>
      <c r="DWA2398" s="14"/>
      <c r="DWB2398" s="14"/>
      <c r="DWC2398" s="14"/>
      <c r="DWD2398" s="14"/>
      <c r="DWE2398" s="14"/>
      <c r="DWF2398" s="14"/>
      <c r="DWG2398" s="14"/>
      <c r="DWH2398" s="14"/>
      <c r="DWI2398" s="14"/>
      <c r="DWJ2398" s="14"/>
      <c r="DWK2398" s="14"/>
      <c r="DWL2398" s="14"/>
      <c r="DWM2398" s="14"/>
      <c r="DWN2398" s="14"/>
      <c r="DWO2398" s="14"/>
      <c r="DWP2398" s="14"/>
      <c r="DWQ2398" s="14"/>
      <c r="DWR2398" s="14"/>
      <c r="DWS2398" s="14"/>
      <c r="DWT2398" s="14"/>
      <c r="DWU2398" s="14"/>
      <c r="DWV2398" s="14"/>
      <c r="DWW2398" s="14"/>
      <c r="DWX2398" s="14"/>
      <c r="DWY2398" s="14"/>
      <c r="DWZ2398" s="14"/>
      <c r="DXA2398" s="14"/>
      <c r="DXB2398" s="14"/>
      <c r="DXC2398" s="14"/>
      <c r="DXD2398" s="14"/>
      <c r="DXE2398" s="14"/>
      <c r="DXF2398" s="14"/>
      <c r="DXG2398" s="14"/>
      <c r="DXH2398" s="14"/>
      <c r="DXI2398" s="14"/>
      <c r="DXJ2398" s="14"/>
      <c r="DXK2398" s="14"/>
      <c r="DXL2398" s="14"/>
      <c r="DXM2398" s="14"/>
      <c r="DXN2398" s="14"/>
      <c r="DXO2398" s="14"/>
      <c r="DXP2398" s="14"/>
      <c r="DXQ2398" s="14"/>
      <c r="DXR2398" s="14"/>
      <c r="DXS2398" s="14"/>
      <c r="DXT2398" s="14"/>
      <c r="DXU2398" s="14"/>
      <c r="DXV2398" s="14"/>
      <c r="DXW2398" s="14"/>
      <c r="DXX2398" s="14"/>
      <c r="DXY2398" s="14"/>
      <c r="DXZ2398" s="14"/>
      <c r="DYA2398" s="14"/>
      <c r="DYB2398" s="14"/>
      <c r="DYC2398" s="14"/>
      <c r="DYD2398" s="14"/>
      <c r="DYE2398" s="14"/>
      <c r="DYF2398" s="14"/>
      <c r="DYG2398" s="14"/>
      <c r="DYH2398" s="14"/>
      <c r="DYI2398" s="14"/>
      <c r="DYJ2398" s="14"/>
      <c r="DYK2398" s="14"/>
      <c r="DYL2398" s="14"/>
      <c r="DYM2398" s="14"/>
      <c r="DYN2398" s="14"/>
      <c r="DYO2398" s="14"/>
      <c r="DYP2398" s="14"/>
      <c r="DYQ2398" s="14"/>
      <c r="DYR2398" s="14"/>
      <c r="DYS2398" s="14"/>
      <c r="DYT2398" s="14"/>
      <c r="DYU2398" s="14"/>
      <c r="DYV2398" s="14"/>
      <c r="DYW2398" s="14"/>
      <c r="DYX2398" s="14"/>
      <c r="DYY2398" s="14"/>
      <c r="DYZ2398" s="14"/>
      <c r="DZA2398" s="14"/>
      <c r="DZB2398" s="14"/>
      <c r="DZC2398" s="14"/>
      <c r="DZD2398" s="14"/>
      <c r="DZE2398" s="14"/>
      <c r="DZF2398" s="14"/>
      <c r="DZG2398" s="14"/>
      <c r="DZH2398" s="14"/>
      <c r="DZI2398" s="14"/>
      <c r="DZJ2398" s="14"/>
      <c r="DZK2398" s="14"/>
      <c r="DZL2398" s="14"/>
      <c r="DZM2398" s="14"/>
      <c r="DZN2398" s="14"/>
      <c r="DZO2398" s="14"/>
      <c r="DZP2398" s="14"/>
      <c r="DZQ2398" s="14"/>
      <c r="DZR2398" s="14"/>
      <c r="DZS2398" s="14"/>
      <c r="DZT2398" s="14"/>
      <c r="DZU2398" s="14"/>
      <c r="DZV2398" s="14"/>
      <c r="DZW2398" s="14"/>
      <c r="DZX2398" s="14"/>
      <c r="DZY2398" s="14"/>
      <c r="DZZ2398" s="14"/>
      <c r="EAA2398" s="14"/>
      <c r="EAB2398" s="14"/>
      <c r="EAC2398" s="14"/>
      <c r="EAD2398" s="14"/>
      <c r="EAE2398" s="14"/>
      <c r="EAF2398" s="14"/>
      <c r="EAG2398" s="14"/>
      <c r="EAH2398" s="14"/>
      <c r="EAI2398" s="14"/>
      <c r="EAJ2398" s="14"/>
      <c r="EAK2398" s="14"/>
      <c r="EAL2398" s="14"/>
      <c r="EAM2398" s="14"/>
      <c r="EAN2398" s="14"/>
      <c r="EAO2398" s="14"/>
      <c r="EAP2398" s="14"/>
      <c r="EAQ2398" s="14"/>
      <c r="EAR2398" s="14"/>
      <c r="EAS2398" s="14"/>
      <c r="EAT2398" s="14"/>
      <c r="EAU2398" s="14"/>
      <c r="EAV2398" s="14"/>
      <c r="EAW2398" s="14"/>
      <c r="EAX2398" s="14"/>
      <c r="EAY2398" s="14"/>
      <c r="EAZ2398" s="14"/>
      <c r="EBA2398" s="14"/>
      <c r="EBB2398" s="14"/>
      <c r="EBC2398" s="14"/>
      <c r="EBD2398" s="14"/>
      <c r="EBE2398" s="14"/>
      <c r="EBF2398" s="14"/>
      <c r="EBG2398" s="14"/>
      <c r="EBH2398" s="14"/>
      <c r="EBI2398" s="14"/>
      <c r="EBJ2398" s="14"/>
      <c r="EBK2398" s="14"/>
      <c r="EBL2398" s="14"/>
      <c r="EBM2398" s="14"/>
      <c r="EBN2398" s="14"/>
      <c r="EBO2398" s="14"/>
      <c r="EBP2398" s="14"/>
      <c r="EBQ2398" s="14"/>
      <c r="EBR2398" s="14"/>
      <c r="EBS2398" s="14"/>
      <c r="EBT2398" s="14"/>
      <c r="EBU2398" s="14"/>
      <c r="EBV2398" s="14"/>
      <c r="EBW2398" s="14"/>
      <c r="EBX2398" s="14"/>
      <c r="EBY2398" s="14"/>
      <c r="EBZ2398" s="14"/>
      <c r="ECA2398" s="14"/>
      <c r="ECB2398" s="14"/>
      <c r="ECC2398" s="14"/>
      <c r="ECD2398" s="14"/>
      <c r="ECE2398" s="14"/>
      <c r="ECF2398" s="14"/>
      <c r="ECG2398" s="14"/>
      <c r="ECH2398" s="14"/>
      <c r="ECI2398" s="14"/>
      <c r="ECJ2398" s="14"/>
      <c r="ECK2398" s="14"/>
      <c r="ECL2398" s="14"/>
      <c r="ECM2398" s="14"/>
      <c r="ECN2398" s="14"/>
      <c r="ECO2398" s="14"/>
      <c r="ECP2398" s="14"/>
      <c r="ECQ2398" s="14"/>
      <c r="ECR2398" s="14"/>
      <c r="ECS2398" s="14"/>
      <c r="ECT2398" s="14"/>
      <c r="ECU2398" s="14"/>
      <c r="ECV2398" s="14"/>
      <c r="ECW2398" s="14"/>
      <c r="ECX2398" s="14"/>
      <c r="ECY2398" s="14"/>
      <c r="ECZ2398" s="14"/>
      <c r="EDA2398" s="14"/>
      <c r="EDB2398" s="14"/>
      <c r="EDC2398" s="14"/>
      <c r="EDD2398" s="14"/>
      <c r="EDE2398" s="14"/>
      <c r="EDF2398" s="14"/>
      <c r="EDG2398" s="14"/>
      <c r="EDH2398" s="14"/>
      <c r="EDI2398" s="14"/>
      <c r="EDJ2398" s="14"/>
      <c r="EDK2398" s="14"/>
      <c r="EDL2398" s="14"/>
      <c r="EDM2398" s="14"/>
      <c r="EDN2398" s="14"/>
      <c r="EDO2398" s="14"/>
      <c r="EDP2398" s="14"/>
      <c r="EDQ2398" s="14"/>
      <c r="EDR2398" s="14"/>
      <c r="EDS2398" s="14"/>
      <c r="EDT2398" s="14"/>
      <c r="EDU2398" s="14"/>
      <c r="EDV2398" s="14"/>
      <c r="EDW2398" s="14"/>
      <c r="EDX2398" s="14"/>
      <c r="EDY2398" s="14"/>
      <c r="EDZ2398" s="14"/>
      <c r="EEA2398" s="14"/>
      <c r="EEB2398" s="14"/>
      <c r="EEC2398" s="14"/>
      <c r="EED2398" s="14"/>
      <c r="EEE2398" s="14"/>
      <c r="EEF2398" s="14"/>
      <c r="EEG2398" s="14"/>
      <c r="EEH2398" s="14"/>
      <c r="EEI2398" s="14"/>
      <c r="EEJ2398" s="14"/>
      <c r="EEK2398" s="14"/>
      <c r="EEL2398" s="14"/>
      <c r="EEM2398" s="14"/>
      <c r="EEN2398" s="14"/>
      <c r="EEO2398" s="14"/>
      <c r="EEP2398" s="14"/>
      <c r="EEQ2398" s="14"/>
      <c r="EER2398" s="14"/>
      <c r="EES2398" s="14"/>
      <c r="EET2398" s="14"/>
      <c r="EEU2398" s="14"/>
      <c r="EEV2398" s="14"/>
      <c r="EEW2398" s="14"/>
      <c r="EEX2398" s="14"/>
      <c r="EEY2398" s="14"/>
      <c r="EEZ2398" s="14"/>
      <c r="EFA2398" s="14"/>
      <c r="EFB2398" s="14"/>
      <c r="EFC2398" s="14"/>
      <c r="EFD2398" s="14"/>
      <c r="EFE2398" s="14"/>
      <c r="EFF2398" s="14"/>
      <c r="EFG2398" s="14"/>
      <c r="EFH2398" s="14"/>
      <c r="EFI2398" s="14"/>
      <c r="EFJ2398" s="14"/>
      <c r="EFK2398" s="14"/>
      <c r="EFL2398" s="14"/>
      <c r="EFM2398" s="14"/>
      <c r="EFN2398" s="14"/>
      <c r="EFO2398" s="14"/>
      <c r="EFP2398" s="14"/>
      <c r="EFQ2398" s="14"/>
      <c r="EFR2398" s="14"/>
      <c r="EFS2398" s="14"/>
      <c r="EFT2398" s="14"/>
      <c r="EFU2398" s="14"/>
      <c r="EFV2398" s="14"/>
      <c r="EFW2398" s="14"/>
      <c r="EFX2398" s="14"/>
      <c r="EFY2398" s="14"/>
      <c r="EFZ2398" s="14"/>
      <c r="EGA2398" s="14"/>
      <c r="EGB2398" s="14"/>
      <c r="EGC2398" s="14"/>
      <c r="EGD2398" s="14"/>
      <c r="EGE2398" s="14"/>
      <c r="EGF2398" s="14"/>
      <c r="EGG2398" s="14"/>
      <c r="EGH2398" s="14"/>
      <c r="EGI2398" s="14"/>
      <c r="EGJ2398" s="14"/>
      <c r="EGK2398" s="14"/>
      <c r="EGL2398" s="14"/>
      <c r="EGM2398" s="14"/>
      <c r="EGN2398" s="14"/>
      <c r="EGO2398" s="14"/>
      <c r="EGP2398" s="14"/>
      <c r="EGQ2398" s="14"/>
      <c r="EGR2398" s="14"/>
      <c r="EGS2398" s="14"/>
      <c r="EGT2398" s="14"/>
      <c r="EGU2398" s="14"/>
      <c r="EGV2398" s="14"/>
      <c r="EGW2398" s="14"/>
      <c r="EGX2398" s="14"/>
      <c r="EGY2398" s="14"/>
      <c r="EGZ2398" s="14"/>
      <c r="EHA2398" s="14"/>
      <c r="EHB2398" s="14"/>
      <c r="EHC2398" s="14"/>
      <c r="EHD2398" s="14"/>
      <c r="EHE2398" s="14"/>
      <c r="EHF2398" s="14"/>
      <c r="EHG2398" s="14"/>
      <c r="EHH2398" s="14"/>
      <c r="EHI2398" s="14"/>
      <c r="EHJ2398" s="14"/>
      <c r="EHK2398" s="14"/>
      <c r="EHL2398" s="14"/>
      <c r="EHM2398" s="14"/>
      <c r="EHN2398" s="14"/>
      <c r="EHO2398" s="14"/>
      <c r="EHP2398" s="14"/>
      <c r="EHQ2398" s="14"/>
      <c r="EHR2398" s="14"/>
      <c r="EHS2398" s="14"/>
      <c r="EHT2398" s="14"/>
      <c r="EHU2398" s="14"/>
      <c r="EHV2398" s="14"/>
      <c r="EHW2398" s="14"/>
      <c r="EHX2398" s="14"/>
      <c r="EHY2398" s="14"/>
      <c r="EHZ2398" s="14"/>
      <c r="EIA2398" s="14"/>
      <c r="EIB2398" s="14"/>
      <c r="EIC2398" s="14"/>
      <c r="EID2398" s="14"/>
      <c r="EIE2398" s="14"/>
      <c r="EIF2398" s="14"/>
      <c r="EIG2398" s="14"/>
      <c r="EIH2398" s="14"/>
      <c r="EII2398" s="14"/>
      <c r="EIJ2398" s="14"/>
      <c r="EIK2398" s="14"/>
      <c r="EIL2398" s="14"/>
      <c r="EIM2398" s="14"/>
      <c r="EIN2398" s="14"/>
      <c r="EIO2398" s="14"/>
      <c r="EIP2398" s="14"/>
      <c r="EIQ2398" s="14"/>
      <c r="EIR2398" s="14"/>
      <c r="EIS2398" s="14"/>
      <c r="EIT2398" s="14"/>
      <c r="EIU2398" s="14"/>
      <c r="EIV2398" s="14"/>
      <c r="EIW2398" s="14"/>
      <c r="EIX2398" s="14"/>
      <c r="EIY2398" s="14"/>
      <c r="EIZ2398" s="14"/>
      <c r="EJA2398" s="14"/>
      <c r="EJB2398" s="14"/>
      <c r="EJC2398" s="14"/>
      <c r="EJD2398" s="14"/>
      <c r="EJE2398" s="14"/>
      <c r="EJF2398" s="14"/>
      <c r="EJG2398" s="14"/>
      <c r="EJH2398" s="14"/>
      <c r="EJI2398" s="14"/>
      <c r="EJJ2398" s="14"/>
      <c r="EJK2398" s="14"/>
      <c r="EJL2398" s="14"/>
      <c r="EJM2398" s="14"/>
      <c r="EJN2398" s="14"/>
      <c r="EJO2398" s="14"/>
      <c r="EJP2398" s="14"/>
      <c r="EJQ2398" s="14"/>
      <c r="EJR2398" s="14"/>
      <c r="EJS2398" s="14"/>
      <c r="EJT2398" s="14"/>
      <c r="EJU2398" s="14"/>
      <c r="EJV2398" s="14"/>
      <c r="EJW2398" s="14"/>
      <c r="EJX2398" s="14"/>
      <c r="EJY2398" s="14"/>
      <c r="EJZ2398" s="14"/>
      <c r="EKA2398" s="14"/>
      <c r="EKB2398" s="14"/>
      <c r="EKC2398" s="14"/>
      <c r="EKD2398" s="14"/>
      <c r="EKE2398" s="14"/>
      <c r="EKF2398" s="14"/>
      <c r="EKG2398" s="14"/>
      <c r="EKH2398" s="14"/>
      <c r="EKI2398" s="14"/>
      <c r="EKJ2398" s="14"/>
      <c r="EKK2398" s="14"/>
      <c r="EKL2398" s="14"/>
      <c r="EKM2398" s="14"/>
      <c r="EKN2398" s="14"/>
      <c r="EKO2398" s="14"/>
      <c r="EKP2398" s="14"/>
      <c r="EKQ2398" s="14"/>
      <c r="EKR2398" s="14"/>
      <c r="EKS2398" s="14"/>
      <c r="EKT2398" s="14"/>
      <c r="EKU2398" s="14"/>
      <c r="EKV2398" s="14"/>
      <c r="EKW2398" s="14"/>
      <c r="EKX2398" s="14"/>
      <c r="EKY2398" s="14"/>
      <c r="EKZ2398" s="14"/>
      <c r="ELA2398" s="14"/>
      <c r="ELB2398" s="14"/>
      <c r="ELC2398" s="14"/>
      <c r="ELD2398" s="14"/>
      <c r="ELE2398" s="14"/>
      <c r="ELF2398" s="14"/>
      <c r="ELG2398" s="14"/>
      <c r="ELH2398" s="14"/>
      <c r="ELI2398" s="14"/>
      <c r="ELJ2398" s="14"/>
      <c r="ELK2398" s="14"/>
      <c r="ELL2398" s="14"/>
      <c r="ELM2398" s="14"/>
      <c r="ELN2398" s="14"/>
      <c r="ELO2398" s="14"/>
      <c r="ELP2398" s="14"/>
      <c r="ELQ2398" s="14"/>
      <c r="ELR2398" s="14"/>
      <c r="ELS2398" s="14"/>
      <c r="ELT2398" s="14"/>
      <c r="ELU2398" s="14"/>
      <c r="ELV2398" s="14"/>
      <c r="ELW2398" s="14"/>
      <c r="ELX2398" s="14"/>
      <c r="ELY2398" s="14"/>
      <c r="ELZ2398" s="14"/>
      <c r="EMA2398" s="14"/>
      <c r="EMB2398" s="14"/>
      <c r="EMC2398" s="14"/>
      <c r="EMD2398" s="14"/>
      <c r="EME2398" s="14"/>
      <c r="EMF2398" s="14"/>
      <c r="EMG2398" s="14"/>
      <c r="EMH2398" s="14"/>
      <c r="EMI2398" s="14"/>
      <c r="EMJ2398" s="14"/>
      <c r="EMK2398" s="14"/>
      <c r="EML2398" s="14"/>
      <c r="EMM2398" s="14"/>
      <c r="EMN2398" s="14"/>
      <c r="EMO2398" s="14"/>
      <c r="EMP2398" s="14"/>
      <c r="EMQ2398" s="14"/>
      <c r="EMR2398" s="14"/>
      <c r="EMS2398" s="14"/>
      <c r="EMT2398" s="14"/>
      <c r="EMU2398" s="14"/>
      <c r="EMV2398" s="14"/>
      <c r="EMW2398" s="14"/>
      <c r="EMX2398" s="14"/>
      <c r="EMY2398" s="14"/>
      <c r="EMZ2398" s="14"/>
      <c r="ENA2398" s="14"/>
      <c r="ENB2398" s="14"/>
      <c r="ENC2398" s="14"/>
      <c r="END2398" s="14"/>
      <c r="ENE2398" s="14"/>
      <c r="ENF2398" s="14"/>
      <c r="ENG2398" s="14"/>
      <c r="ENH2398" s="14"/>
      <c r="ENI2398" s="14"/>
      <c r="ENJ2398" s="14"/>
      <c r="ENK2398" s="14"/>
      <c r="ENL2398" s="14"/>
      <c r="ENM2398" s="14"/>
      <c r="ENN2398" s="14"/>
      <c r="ENO2398" s="14"/>
      <c r="ENP2398" s="14"/>
      <c r="ENQ2398" s="14"/>
      <c r="ENR2398" s="14"/>
      <c r="ENS2398" s="14"/>
      <c r="ENT2398" s="14"/>
      <c r="ENU2398" s="14"/>
      <c r="ENV2398" s="14"/>
      <c r="ENW2398" s="14"/>
      <c r="ENX2398" s="14"/>
      <c r="ENY2398" s="14"/>
      <c r="ENZ2398" s="14"/>
      <c r="EOA2398" s="14"/>
      <c r="EOB2398" s="14"/>
      <c r="EOC2398" s="14"/>
      <c r="EOD2398" s="14"/>
      <c r="EOE2398" s="14"/>
      <c r="EOF2398" s="14"/>
      <c r="EOG2398" s="14"/>
      <c r="EOH2398" s="14"/>
      <c r="EOI2398" s="14"/>
      <c r="EOJ2398" s="14"/>
      <c r="EOK2398" s="14"/>
      <c r="EOL2398" s="14"/>
      <c r="EOM2398" s="14"/>
      <c r="EON2398" s="14"/>
      <c r="EOO2398" s="14"/>
      <c r="EOP2398" s="14"/>
      <c r="EOQ2398" s="14"/>
      <c r="EOR2398" s="14"/>
      <c r="EOS2398" s="14"/>
      <c r="EOT2398" s="14"/>
      <c r="EOU2398" s="14"/>
      <c r="EOV2398" s="14"/>
      <c r="EOW2398" s="14"/>
      <c r="EOX2398" s="14"/>
      <c r="EOY2398" s="14"/>
      <c r="EOZ2398" s="14"/>
      <c r="EPA2398" s="14"/>
      <c r="EPB2398" s="14"/>
      <c r="EPC2398" s="14"/>
      <c r="EPD2398" s="14"/>
      <c r="EPE2398" s="14"/>
      <c r="EPF2398" s="14"/>
      <c r="EPG2398" s="14"/>
      <c r="EPH2398" s="14"/>
      <c r="EPI2398" s="14"/>
      <c r="EPJ2398" s="14"/>
      <c r="EPK2398" s="14"/>
      <c r="EPL2398" s="14"/>
      <c r="EPM2398" s="14"/>
      <c r="EPN2398" s="14"/>
      <c r="EPO2398" s="14"/>
      <c r="EPP2398" s="14"/>
      <c r="EPQ2398" s="14"/>
      <c r="EPR2398" s="14"/>
      <c r="EPS2398" s="14"/>
      <c r="EPT2398" s="14"/>
      <c r="EPU2398" s="14"/>
      <c r="EPV2398" s="14"/>
      <c r="EPW2398" s="14"/>
      <c r="EPX2398" s="14"/>
      <c r="EPY2398" s="14"/>
      <c r="EPZ2398" s="14"/>
      <c r="EQA2398" s="14"/>
      <c r="EQB2398" s="14"/>
      <c r="EQC2398" s="14"/>
      <c r="EQD2398" s="14"/>
      <c r="EQE2398" s="14"/>
      <c r="EQF2398" s="14"/>
      <c r="EQG2398" s="14"/>
      <c r="EQH2398" s="14"/>
      <c r="EQI2398" s="14"/>
      <c r="EQJ2398" s="14"/>
      <c r="EQK2398" s="14"/>
      <c r="EQL2398" s="14"/>
      <c r="EQM2398" s="14"/>
      <c r="EQN2398" s="14"/>
      <c r="EQO2398" s="14"/>
      <c r="EQP2398" s="14"/>
      <c r="EQQ2398" s="14"/>
      <c r="EQR2398" s="14"/>
      <c r="EQS2398" s="14"/>
      <c r="EQT2398" s="14"/>
      <c r="EQU2398" s="14"/>
      <c r="EQV2398" s="14"/>
      <c r="EQW2398" s="14"/>
      <c r="EQX2398" s="14"/>
      <c r="EQY2398" s="14"/>
      <c r="EQZ2398" s="14"/>
      <c r="ERA2398" s="14"/>
      <c r="ERB2398" s="14"/>
      <c r="ERC2398" s="14"/>
      <c r="ERD2398" s="14"/>
      <c r="ERE2398" s="14"/>
      <c r="ERF2398" s="14"/>
      <c r="ERG2398" s="14"/>
      <c r="ERH2398" s="14"/>
      <c r="ERI2398" s="14"/>
      <c r="ERJ2398" s="14"/>
      <c r="ERK2398" s="14"/>
      <c r="ERL2398" s="14"/>
      <c r="ERM2398" s="14"/>
      <c r="ERN2398" s="14"/>
      <c r="ERO2398" s="14"/>
      <c r="ERP2398" s="14"/>
      <c r="ERQ2398" s="14"/>
      <c r="ERR2398" s="14"/>
      <c r="ERS2398" s="14"/>
      <c r="ERT2398" s="14"/>
      <c r="ERU2398" s="14"/>
      <c r="ERV2398" s="14"/>
      <c r="ERW2398" s="14"/>
      <c r="ERX2398" s="14"/>
      <c r="ERY2398" s="14"/>
      <c r="ERZ2398" s="14"/>
      <c r="ESA2398" s="14"/>
      <c r="ESB2398" s="14"/>
      <c r="ESC2398" s="14"/>
      <c r="ESD2398" s="14"/>
      <c r="ESE2398" s="14"/>
      <c r="ESF2398" s="14"/>
      <c r="ESG2398" s="14"/>
      <c r="ESH2398" s="14"/>
      <c r="ESI2398" s="14"/>
      <c r="ESJ2398" s="14"/>
      <c r="ESK2398" s="14"/>
      <c r="ESL2398" s="14"/>
      <c r="ESM2398" s="14"/>
      <c r="ESN2398" s="14"/>
      <c r="ESO2398" s="14"/>
      <c r="ESP2398" s="14"/>
      <c r="ESQ2398" s="14"/>
      <c r="ESR2398" s="14"/>
      <c r="ESS2398" s="14"/>
      <c r="EST2398" s="14"/>
      <c r="ESU2398" s="14"/>
      <c r="ESV2398" s="14"/>
      <c r="ESW2398" s="14"/>
      <c r="ESX2398" s="14"/>
      <c r="ESY2398" s="14"/>
      <c r="ESZ2398" s="14"/>
      <c r="ETA2398" s="14"/>
      <c r="ETB2398" s="14"/>
      <c r="ETC2398" s="14"/>
      <c r="ETD2398" s="14"/>
      <c r="ETE2398" s="14"/>
      <c r="ETF2398" s="14"/>
      <c r="ETG2398" s="14"/>
      <c r="ETH2398" s="14"/>
      <c r="ETI2398" s="14"/>
      <c r="ETJ2398" s="14"/>
      <c r="ETK2398" s="14"/>
      <c r="ETL2398" s="14"/>
      <c r="ETM2398" s="14"/>
      <c r="ETN2398" s="14"/>
      <c r="ETO2398" s="14"/>
      <c r="ETP2398" s="14"/>
      <c r="ETQ2398" s="14"/>
      <c r="ETR2398" s="14"/>
      <c r="ETS2398" s="14"/>
      <c r="ETT2398" s="14"/>
      <c r="ETU2398" s="14"/>
      <c r="ETV2398" s="14"/>
      <c r="ETW2398" s="14"/>
      <c r="ETX2398" s="14"/>
      <c r="ETY2398" s="14"/>
      <c r="ETZ2398" s="14"/>
      <c r="EUA2398" s="14"/>
      <c r="EUB2398" s="14"/>
      <c r="EUC2398" s="14"/>
      <c r="EUD2398" s="14"/>
      <c r="EUE2398" s="14"/>
      <c r="EUF2398" s="14"/>
      <c r="EUG2398" s="14"/>
      <c r="EUH2398" s="14"/>
      <c r="EUI2398" s="14"/>
      <c r="EUJ2398" s="14"/>
      <c r="EUK2398" s="14"/>
      <c r="EUL2398" s="14"/>
      <c r="EUM2398" s="14"/>
      <c r="EUN2398" s="14"/>
      <c r="EUO2398" s="14"/>
      <c r="EUP2398" s="14"/>
      <c r="EUQ2398" s="14"/>
      <c r="EUR2398" s="14"/>
      <c r="EUS2398" s="14"/>
      <c r="EUT2398" s="14"/>
      <c r="EUU2398" s="14"/>
      <c r="EUV2398" s="14"/>
      <c r="EUW2398" s="14"/>
      <c r="EUX2398" s="14"/>
      <c r="EUY2398" s="14"/>
      <c r="EUZ2398" s="14"/>
      <c r="EVA2398" s="14"/>
      <c r="EVB2398" s="14"/>
      <c r="EVC2398" s="14"/>
      <c r="EVD2398" s="14"/>
      <c r="EVE2398" s="14"/>
      <c r="EVF2398" s="14"/>
      <c r="EVG2398" s="14"/>
      <c r="EVH2398" s="14"/>
      <c r="EVI2398" s="14"/>
      <c r="EVJ2398" s="14"/>
      <c r="EVK2398" s="14"/>
      <c r="EVL2398" s="14"/>
      <c r="EVM2398" s="14"/>
      <c r="EVN2398" s="14"/>
      <c r="EVO2398" s="14"/>
      <c r="EVP2398" s="14"/>
      <c r="EVQ2398" s="14"/>
      <c r="EVR2398" s="14"/>
      <c r="EVS2398" s="14"/>
      <c r="EVT2398" s="14"/>
      <c r="EVU2398" s="14"/>
      <c r="EVV2398" s="14"/>
      <c r="EVW2398" s="14"/>
      <c r="EVX2398" s="14"/>
      <c r="EVY2398" s="14"/>
      <c r="EVZ2398" s="14"/>
      <c r="EWA2398" s="14"/>
      <c r="EWB2398" s="14"/>
      <c r="EWC2398" s="14"/>
      <c r="EWD2398" s="14"/>
      <c r="EWE2398" s="14"/>
      <c r="EWF2398" s="14"/>
      <c r="EWG2398" s="14"/>
      <c r="EWH2398" s="14"/>
      <c r="EWI2398" s="14"/>
      <c r="EWJ2398" s="14"/>
      <c r="EWK2398" s="14"/>
      <c r="EWL2398" s="14"/>
      <c r="EWM2398" s="14"/>
      <c r="EWN2398" s="14"/>
      <c r="EWO2398" s="14"/>
      <c r="EWP2398" s="14"/>
      <c r="EWQ2398" s="14"/>
      <c r="EWR2398" s="14"/>
      <c r="EWS2398" s="14"/>
      <c r="EWT2398" s="14"/>
      <c r="EWU2398" s="14"/>
      <c r="EWV2398" s="14"/>
      <c r="EWW2398" s="14"/>
      <c r="EWX2398" s="14"/>
      <c r="EWY2398" s="14"/>
      <c r="EWZ2398" s="14"/>
      <c r="EXA2398" s="14"/>
      <c r="EXB2398" s="14"/>
      <c r="EXC2398" s="14"/>
      <c r="EXD2398" s="14"/>
      <c r="EXE2398" s="14"/>
      <c r="EXF2398" s="14"/>
      <c r="EXG2398" s="14"/>
      <c r="EXH2398" s="14"/>
      <c r="EXI2398" s="14"/>
      <c r="EXJ2398" s="14"/>
      <c r="EXK2398" s="14"/>
      <c r="EXL2398" s="14"/>
      <c r="EXM2398" s="14"/>
      <c r="EXN2398" s="14"/>
      <c r="EXO2398" s="14"/>
      <c r="EXP2398" s="14"/>
      <c r="EXQ2398" s="14"/>
      <c r="EXR2398" s="14"/>
      <c r="EXS2398" s="14"/>
      <c r="EXT2398" s="14"/>
      <c r="EXU2398" s="14"/>
      <c r="EXV2398" s="14"/>
      <c r="EXW2398" s="14"/>
      <c r="EXX2398" s="14"/>
      <c r="EXY2398" s="14"/>
      <c r="EXZ2398" s="14"/>
      <c r="EYA2398" s="14"/>
      <c r="EYB2398" s="14"/>
      <c r="EYC2398" s="14"/>
      <c r="EYD2398" s="14"/>
      <c r="EYE2398" s="14"/>
      <c r="EYF2398" s="14"/>
      <c r="EYG2398" s="14"/>
      <c r="EYH2398" s="14"/>
      <c r="EYI2398" s="14"/>
      <c r="EYJ2398" s="14"/>
      <c r="EYK2398" s="14"/>
      <c r="EYL2398" s="14"/>
      <c r="EYM2398" s="14"/>
      <c r="EYN2398" s="14"/>
      <c r="EYO2398" s="14"/>
      <c r="EYP2398" s="14"/>
      <c r="EYQ2398" s="14"/>
      <c r="EYR2398" s="14"/>
      <c r="EYS2398" s="14"/>
      <c r="EYT2398" s="14"/>
      <c r="EYU2398" s="14"/>
      <c r="EYV2398" s="14"/>
      <c r="EYW2398" s="14"/>
      <c r="EYX2398" s="14"/>
      <c r="EYY2398" s="14"/>
      <c r="EYZ2398" s="14"/>
      <c r="EZA2398" s="14"/>
      <c r="EZB2398" s="14"/>
      <c r="EZC2398" s="14"/>
      <c r="EZD2398" s="14"/>
      <c r="EZE2398" s="14"/>
      <c r="EZF2398" s="14"/>
      <c r="EZG2398" s="14"/>
      <c r="EZH2398" s="14"/>
      <c r="EZI2398" s="14"/>
      <c r="EZJ2398" s="14"/>
      <c r="EZK2398" s="14"/>
      <c r="EZL2398" s="14"/>
      <c r="EZM2398" s="14"/>
      <c r="EZN2398" s="14"/>
      <c r="EZO2398" s="14"/>
      <c r="EZP2398" s="14"/>
      <c r="EZQ2398" s="14"/>
      <c r="EZR2398" s="14"/>
      <c r="EZS2398" s="14"/>
      <c r="EZT2398" s="14"/>
      <c r="EZU2398" s="14"/>
      <c r="EZV2398" s="14"/>
      <c r="EZW2398" s="14"/>
      <c r="EZX2398" s="14"/>
      <c r="EZY2398" s="14"/>
      <c r="EZZ2398" s="14"/>
      <c r="FAA2398" s="14"/>
      <c r="FAB2398" s="14"/>
      <c r="FAC2398" s="14"/>
      <c r="FAD2398" s="14"/>
      <c r="FAE2398" s="14"/>
      <c r="FAF2398" s="14"/>
      <c r="FAG2398" s="14"/>
      <c r="FAH2398" s="14"/>
      <c r="FAI2398" s="14"/>
      <c r="FAJ2398" s="14"/>
      <c r="FAK2398" s="14"/>
      <c r="FAL2398" s="14"/>
      <c r="FAM2398" s="14"/>
      <c r="FAN2398" s="14"/>
      <c r="FAO2398" s="14"/>
      <c r="FAP2398" s="14"/>
      <c r="FAQ2398" s="14"/>
      <c r="FAR2398" s="14"/>
      <c r="FAS2398" s="14"/>
      <c r="FAT2398" s="14"/>
      <c r="FAU2398" s="14"/>
      <c r="FAV2398" s="14"/>
      <c r="FAW2398" s="14"/>
      <c r="FAX2398" s="14"/>
      <c r="FAY2398" s="14"/>
      <c r="FAZ2398" s="14"/>
      <c r="FBA2398" s="14"/>
      <c r="FBB2398" s="14"/>
      <c r="FBC2398" s="14"/>
      <c r="FBD2398" s="14"/>
      <c r="FBE2398" s="14"/>
      <c r="FBF2398" s="14"/>
      <c r="FBG2398" s="14"/>
      <c r="FBH2398" s="14"/>
      <c r="FBI2398" s="14"/>
      <c r="FBJ2398" s="14"/>
      <c r="FBK2398" s="14"/>
      <c r="FBL2398" s="14"/>
      <c r="FBM2398" s="14"/>
      <c r="FBN2398" s="14"/>
      <c r="FBO2398" s="14"/>
      <c r="FBP2398" s="14"/>
      <c r="FBQ2398" s="14"/>
      <c r="FBR2398" s="14"/>
      <c r="FBS2398" s="14"/>
      <c r="FBT2398" s="14"/>
      <c r="FBU2398" s="14"/>
      <c r="FBV2398" s="14"/>
      <c r="FBW2398" s="14"/>
      <c r="FBX2398" s="14"/>
      <c r="FBY2398" s="14"/>
      <c r="FBZ2398" s="14"/>
      <c r="FCA2398" s="14"/>
      <c r="FCB2398" s="14"/>
      <c r="FCC2398" s="14"/>
      <c r="FCD2398" s="14"/>
      <c r="FCE2398" s="14"/>
      <c r="FCF2398" s="14"/>
      <c r="FCG2398" s="14"/>
      <c r="FCH2398" s="14"/>
      <c r="FCI2398" s="14"/>
      <c r="FCJ2398" s="14"/>
      <c r="FCK2398" s="14"/>
      <c r="FCL2398" s="14"/>
      <c r="FCM2398" s="14"/>
      <c r="FCN2398" s="14"/>
      <c r="FCO2398" s="14"/>
      <c r="FCP2398" s="14"/>
      <c r="FCQ2398" s="14"/>
      <c r="FCR2398" s="14"/>
      <c r="FCS2398" s="14"/>
      <c r="FCT2398" s="14"/>
      <c r="FCU2398" s="14"/>
      <c r="FCV2398" s="14"/>
      <c r="FCW2398" s="14"/>
      <c r="FCX2398" s="14"/>
      <c r="FCY2398" s="14"/>
      <c r="FCZ2398" s="14"/>
      <c r="FDA2398" s="14"/>
      <c r="FDB2398" s="14"/>
      <c r="FDC2398" s="14"/>
      <c r="FDD2398" s="14"/>
      <c r="FDE2398" s="14"/>
      <c r="FDF2398" s="14"/>
      <c r="FDG2398" s="14"/>
      <c r="FDH2398" s="14"/>
      <c r="FDI2398" s="14"/>
      <c r="FDJ2398" s="14"/>
      <c r="FDK2398" s="14"/>
      <c r="FDL2398" s="14"/>
      <c r="FDM2398" s="14"/>
      <c r="FDN2398" s="14"/>
      <c r="FDO2398" s="14"/>
      <c r="FDP2398" s="14"/>
      <c r="FDQ2398" s="14"/>
      <c r="FDR2398" s="14"/>
      <c r="FDS2398" s="14"/>
      <c r="FDT2398" s="14"/>
      <c r="FDU2398" s="14"/>
      <c r="FDV2398" s="14"/>
      <c r="FDW2398" s="14"/>
      <c r="FDX2398" s="14"/>
      <c r="FDY2398" s="14"/>
      <c r="FDZ2398" s="14"/>
      <c r="FEA2398" s="14"/>
      <c r="FEB2398" s="14"/>
      <c r="FEC2398" s="14"/>
      <c r="FED2398" s="14"/>
      <c r="FEE2398" s="14"/>
      <c r="FEF2398" s="14"/>
      <c r="FEG2398" s="14"/>
      <c r="FEH2398" s="14"/>
      <c r="FEI2398" s="14"/>
      <c r="FEJ2398" s="14"/>
      <c r="FEK2398" s="14"/>
      <c r="FEL2398" s="14"/>
      <c r="FEM2398" s="14"/>
      <c r="FEN2398" s="14"/>
      <c r="FEO2398" s="14"/>
      <c r="FEP2398" s="14"/>
      <c r="FEQ2398" s="14"/>
      <c r="FER2398" s="14"/>
      <c r="FES2398" s="14"/>
      <c r="FET2398" s="14"/>
      <c r="FEU2398" s="14"/>
      <c r="FEV2398" s="14"/>
      <c r="FEW2398" s="14"/>
      <c r="FEX2398" s="14"/>
      <c r="FEY2398" s="14"/>
      <c r="FEZ2398" s="14"/>
      <c r="FFA2398" s="14"/>
      <c r="FFB2398" s="14"/>
      <c r="FFC2398" s="14"/>
      <c r="FFD2398" s="14"/>
      <c r="FFE2398" s="14"/>
      <c r="FFF2398" s="14"/>
      <c r="FFG2398" s="14"/>
      <c r="FFH2398" s="14"/>
      <c r="FFI2398" s="14"/>
      <c r="FFJ2398" s="14"/>
      <c r="FFK2398" s="14"/>
      <c r="FFL2398" s="14"/>
      <c r="FFM2398" s="14"/>
      <c r="FFN2398" s="14"/>
      <c r="FFO2398" s="14"/>
      <c r="FFP2398" s="14"/>
      <c r="FFQ2398" s="14"/>
      <c r="FFR2398" s="14"/>
      <c r="FFS2398" s="14"/>
      <c r="FFT2398" s="14"/>
      <c r="FFU2398" s="14"/>
      <c r="FFV2398" s="14"/>
      <c r="FFW2398" s="14"/>
      <c r="FFX2398" s="14"/>
      <c r="FFY2398" s="14"/>
      <c r="FFZ2398" s="14"/>
      <c r="FGA2398" s="14"/>
      <c r="FGB2398" s="14"/>
      <c r="FGC2398" s="14"/>
      <c r="FGD2398" s="14"/>
      <c r="FGE2398" s="14"/>
      <c r="FGF2398" s="14"/>
      <c r="FGG2398" s="14"/>
      <c r="FGH2398" s="14"/>
      <c r="FGI2398" s="14"/>
      <c r="FGJ2398" s="14"/>
      <c r="FGK2398" s="14"/>
      <c r="FGL2398" s="14"/>
      <c r="FGM2398" s="14"/>
      <c r="FGN2398" s="14"/>
      <c r="FGO2398" s="14"/>
      <c r="FGP2398" s="14"/>
      <c r="FGQ2398" s="14"/>
      <c r="FGR2398" s="14"/>
      <c r="FGS2398" s="14"/>
      <c r="FGT2398" s="14"/>
      <c r="FGU2398" s="14"/>
      <c r="FGV2398" s="14"/>
      <c r="FGW2398" s="14"/>
      <c r="FGX2398" s="14"/>
      <c r="FGY2398" s="14"/>
      <c r="FGZ2398" s="14"/>
      <c r="FHA2398" s="14"/>
      <c r="FHB2398" s="14"/>
      <c r="FHC2398" s="14"/>
      <c r="FHD2398" s="14"/>
      <c r="FHE2398" s="14"/>
      <c r="FHF2398" s="14"/>
      <c r="FHG2398" s="14"/>
      <c r="FHH2398" s="14"/>
      <c r="FHI2398" s="14"/>
      <c r="FHJ2398" s="14"/>
      <c r="FHK2398" s="14"/>
      <c r="FHL2398" s="14"/>
      <c r="FHM2398" s="14"/>
      <c r="FHN2398" s="14"/>
      <c r="FHO2398" s="14"/>
      <c r="FHP2398" s="14"/>
      <c r="FHQ2398" s="14"/>
      <c r="FHR2398" s="14"/>
      <c r="FHS2398" s="14"/>
      <c r="FHT2398" s="14"/>
      <c r="FHU2398" s="14"/>
      <c r="FHV2398" s="14"/>
      <c r="FHW2398" s="14"/>
      <c r="FHX2398" s="14"/>
      <c r="FHY2398" s="14"/>
      <c r="FHZ2398" s="14"/>
      <c r="FIA2398" s="14"/>
      <c r="FIB2398" s="14"/>
      <c r="FIC2398" s="14"/>
      <c r="FID2398" s="14"/>
      <c r="FIE2398" s="14"/>
      <c r="FIF2398" s="14"/>
      <c r="FIG2398" s="14"/>
      <c r="FIH2398" s="14"/>
      <c r="FII2398" s="14"/>
      <c r="FIJ2398" s="14"/>
      <c r="FIK2398" s="14"/>
      <c r="FIL2398" s="14"/>
      <c r="FIM2398" s="14"/>
      <c r="FIN2398" s="14"/>
      <c r="FIO2398" s="14"/>
      <c r="FIP2398" s="14"/>
      <c r="FIQ2398" s="14"/>
      <c r="FIR2398" s="14"/>
      <c r="FIS2398" s="14"/>
      <c r="FIT2398" s="14"/>
      <c r="FIU2398" s="14"/>
      <c r="FIV2398" s="14"/>
      <c r="FIW2398" s="14"/>
      <c r="FIX2398" s="14"/>
      <c r="FIY2398" s="14"/>
      <c r="FIZ2398" s="14"/>
      <c r="FJA2398" s="14"/>
      <c r="FJB2398" s="14"/>
      <c r="FJC2398" s="14"/>
      <c r="FJD2398" s="14"/>
      <c r="FJE2398" s="14"/>
      <c r="FJF2398" s="14"/>
      <c r="FJG2398" s="14"/>
      <c r="FJH2398" s="14"/>
      <c r="FJI2398" s="14"/>
      <c r="FJJ2398" s="14"/>
      <c r="FJK2398" s="14"/>
      <c r="FJL2398" s="14"/>
      <c r="FJM2398" s="14"/>
      <c r="FJN2398" s="14"/>
      <c r="FJO2398" s="14"/>
      <c r="FJP2398" s="14"/>
      <c r="FJQ2398" s="14"/>
      <c r="FJR2398" s="14"/>
      <c r="FJS2398" s="14"/>
      <c r="FJT2398" s="14"/>
      <c r="FJU2398" s="14"/>
      <c r="FJV2398" s="14"/>
      <c r="FJW2398" s="14"/>
      <c r="FJX2398" s="14"/>
      <c r="FJY2398" s="14"/>
      <c r="FJZ2398" s="14"/>
      <c r="FKA2398" s="14"/>
      <c r="FKB2398" s="14"/>
      <c r="FKC2398" s="14"/>
      <c r="FKD2398" s="14"/>
      <c r="FKE2398" s="14"/>
      <c r="FKF2398" s="14"/>
      <c r="FKG2398" s="14"/>
      <c r="FKH2398" s="14"/>
      <c r="FKI2398" s="14"/>
      <c r="FKJ2398" s="14"/>
      <c r="FKK2398" s="14"/>
      <c r="FKL2398" s="14"/>
      <c r="FKM2398" s="14"/>
      <c r="FKN2398" s="14"/>
      <c r="FKO2398" s="14"/>
      <c r="FKP2398" s="14"/>
      <c r="FKQ2398" s="14"/>
      <c r="FKR2398" s="14"/>
      <c r="FKS2398" s="14"/>
      <c r="FKT2398" s="14"/>
      <c r="FKU2398" s="14"/>
      <c r="FKV2398" s="14"/>
      <c r="FKW2398" s="14"/>
      <c r="FKX2398" s="14"/>
      <c r="FKY2398" s="14"/>
      <c r="FKZ2398" s="14"/>
      <c r="FLA2398" s="14"/>
      <c r="FLB2398" s="14"/>
      <c r="FLC2398" s="14"/>
      <c r="FLD2398" s="14"/>
      <c r="FLE2398" s="14"/>
      <c r="FLF2398" s="14"/>
      <c r="FLG2398" s="14"/>
      <c r="FLH2398" s="14"/>
      <c r="FLI2398" s="14"/>
      <c r="FLJ2398" s="14"/>
      <c r="FLK2398" s="14"/>
      <c r="FLL2398" s="14"/>
      <c r="FLM2398" s="14"/>
      <c r="FLN2398" s="14"/>
      <c r="FLO2398" s="14"/>
      <c r="FLP2398" s="14"/>
      <c r="FLQ2398" s="14"/>
      <c r="FLR2398" s="14"/>
      <c r="FLS2398" s="14"/>
      <c r="FLT2398" s="14"/>
      <c r="FLU2398" s="14"/>
      <c r="FLV2398" s="14"/>
      <c r="FLW2398" s="14"/>
      <c r="FLX2398" s="14"/>
      <c r="FLY2398" s="14"/>
      <c r="FLZ2398" s="14"/>
      <c r="FMA2398" s="14"/>
      <c r="FMB2398" s="14"/>
      <c r="FMC2398" s="14"/>
      <c r="FMD2398" s="14"/>
      <c r="FME2398" s="14"/>
      <c r="FMF2398" s="14"/>
      <c r="FMG2398" s="14"/>
      <c r="FMH2398" s="14"/>
      <c r="FMI2398" s="14"/>
      <c r="FMJ2398" s="14"/>
      <c r="FMK2398" s="14"/>
      <c r="FML2398" s="14"/>
      <c r="FMM2398" s="14"/>
      <c r="FMN2398" s="14"/>
      <c r="FMO2398" s="14"/>
      <c r="FMP2398" s="14"/>
      <c r="FMQ2398" s="14"/>
      <c r="FMR2398" s="14"/>
      <c r="FMS2398" s="14"/>
      <c r="FMT2398" s="14"/>
      <c r="FMU2398" s="14"/>
      <c r="FMV2398" s="14"/>
      <c r="FMW2398" s="14"/>
      <c r="FMX2398" s="14"/>
      <c r="FMY2398" s="14"/>
      <c r="FMZ2398" s="14"/>
      <c r="FNA2398" s="14"/>
      <c r="FNB2398" s="14"/>
      <c r="FNC2398" s="14"/>
      <c r="FND2398" s="14"/>
      <c r="FNE2398" s="14"/>
      <c r="FNF2398" s="14"/>
      <c r="FNG2398" s="14"/>
      <c r="FNH2398" s="14"/>
      <c r="FNI2398" s="14"/>
      <c r="FNJ2398" s="14"/>
      <c r="FNK2398" s="14"/>
      <c r="FNL2398" s="14"/>
      <c r="FNM2398" s="14"/>
      <c r="FNN2398" s="14"/>
      <c r="FNO2398" s="14"/>
      <c r="FNP2398" s="14"/>
      <c r="FNQ2398" s="14"/>
      <c r="FNR2398" s="14"/>
      <c r="FNS2398" s="14"/>
      <c r="FNT2398" s="14"/>
      <c r="FNU2398" s="14"/>
      <c r="FNV2398" s="14"/>
      <c r="FNW2398" s="14"/>
      <c r="FNX2398" s="14"/>
      <c r="FNY2398" s="14"/>
      <c r="FNZ2398" s="14"/>
      <c r="FOA2398" s="14"/>
      <c r="FOB2398" s="14"/>
      <c r="FOC2398" s="14"/>
      <c r="FOD2398" s="14"/>
      <c r="FOE2398" s="14"/>
      <c r="FOF2398" s="14"/>
      <c r="FOG2398" s="14"/>
      <c r="FOH2398" s="14"/>
      <c r="FOI2398" s="14"/>
      <c r="FOJ2398" s="14"/>
      <c r="FOK2398" s="14"/>
      <c r="FOL2398" s="14"/>
      <c r="FOM2398" s="14"/>
      <c r="FON2398" s="14"/>
      <c r="FOO2398" s="14"/>
      <c r="FOP2398" s="14"/>
      <c r="FOQ2398" s="14"/>
      <c r="FOR2398" s="14"/>
      <c r="FOS2398" s="14"/>
      <c r="FOT2398" s="14"/>
      <c r="FOU2398" s="14"/>
      <c r="FOV2398" s="14"/>
      <c r="FOW2398" s="14"/>
      <c r="FOX2398" s="14"/>
      <c r="FOY2398" s="14"/>
      <c r="FOZ2398" s="14"/>
      <c r="FPA2398" s="14"/>
      <c r="FPB2398" s="14"/>
      <c r="FPC2398" s="14"/>
      <c r="FPD2398" s="14"/>
      <c r="FPE2398" s="14"/>
      <c r="FPF2398" s="14"/>
      <c r="FPG2398" s="14"/>
      <c r="FPH2398" s="14"/>
      <c r="FPI2398" s="14"/>
      <c r="FPJ2398" s="14"/>
      <c r="FPK2398" s="14"/>
      <c r="FPL2398" s="14"/>
      <c r="FPM2398" s="14"/>
      <c r="FPN2398" s="14"/>
      <c r="FPO2398" s="14"/>
      <c r="FPP2398" s="14"/>
      <c r="FPQ2398" s="14"/>
      <c r="FPR2398" s="14"/>
      <c r="FPS2398" s="14"/>
      <c r="FPT2398" s="14"/>
      <c r="FPU2398" s="14"/>
      <c r="FPV2398" s="14"/>
      <c r="FPW2398" s="14"/>
      <c r="FPX2398" s="14"/>
      <c r="FPY2398" s="14"/>
      <c r="FPZ2398" s="14"/>
      <c r="FQA2398" s="14"/>
      <c r="FQB2398" s="14"/>
      <c r="FQC2398" s="14"/>
      <c r="FQD2398" s="14"/>
      <c r="FQE2398" s="14"/>
      <c r="FQF2398" s="14"/>
      <c r="FQG2398" s="14"/>
      <c r="FQH2398" s="14"/>
      <c r="FQI2398" s="14"/>
      <c r="FQJ2398" s="14"/>
      <c r="FQK2398" s="14"/>
      <c r="FQL2398" s="14"/>
      <c r="FQM2398" s="14"/>
      <c r="FQN2398" s="14"/>
      <c r="FQO2398" s="14"/>
      <c r="FQP2398" s="14"/>
      <c r="FQQ2398" s="14"/>
      <c r="FQR2398" s="14"/>
      <c r="FQS2398" s="14"/>
      <c r="FQT2398" s="14"/>
      <c r="FQU2398" s="14"/>
      <c r="FQV2398" s="14"/>
      <c r="FQW2398" s="14"/>
      <c r="FQX2398" s="14"/>
      <c r="FQY2398" s="14"/>
      <c r="FQZ2398" s="14"/>
      <c r="FRA2398" s="14"/>
      <c r="FRB2398" s="14"/>
      <c r="FRC2398" s="14"/>
      <c r="FRD2398" s="14"/>
      <c r="FRE2398" s="14"/>
      <c r="FRF2398" s="14"/>
      <c r="FRG2398" s="14"/>
      <c r="FRH2398" s="14"/>
      <c r="FRI2398" s="14"/>
      <c r="FRJ2398" s="14"/>
      <c r="FRK2398" s="14"/>
      <c r="FRL2398" s="14"/>
      <c r="FRM2398" s="14"/>
      <c r="FRN2398" s="14"/>
      <c r="FRO2398" s="14"/>
      <c r="FRP2398" s="14"/>
      <c r="FRQ2398" s="14"/>
      <c r="FRR2398" s="14"/>
      <c r="FRS2398" s="14"/>
      <c r="FRT2398" s="14"/>
      <c r="FRU2398" s="14"/>
      <c r="FRV2398" s="14"/>
      <c r="FRW2398" s="14"/>
      <c r="FRX2398" s="14"/>
      <c r="FRY2398" s="14"/>
      <c r="FRZ2398" s="14"/>
      <c r="FSA2398" s="14"/>
      <c r="FSB2398" s="14"/>
      <c r="FSC2398" s="14"/>
      <c r="FSD2398" s="14"/>
      <c r="FSE2398" s="14"/>
      <c r="FSF2398" s="14"/>
      <c r="FSG2398" s="14"/>
      <c r="FSH2398" s="14"/>
      <c r="FSI2398" s="14"/>
      <c r="FSJ2398" s="14"/>
      <c r="FSK2398" s="14"/>
      <c r="FSL2398" s="14"/>
      <c r="FSM2398" s="14"/>
      <c r="FSN2398" s="14"/>
      <c r="FSO2398" s="14"/>
      <c r="FSP2398" s="14"/>
      <c r="FSQ2398" s="14"/>
      <c r="FSR2398" s="14"/>
      <c r="FSS2398" s="14"/>
      <c r="FST2398" s="14"/>
      <c r="FSU2398" s="14"/>
      <c r="FSV2398" s="14"/>
      <c r="FSW2398" s="14"/>
      <c r="FSX2398" s="14"/>
      <c r="FSY2398" s="14"/>
      <c r="FSZ2398" s="14"/>
      <c r="FTA2398" s="14"/>
      <c r="FTB2398" s="14"/>
      <c r="FTC2398" s="14"/>
      <c r="FTD2398" s="14"/>
      <c r="FTE2398" s="14"/>
      <c r="FTF2398" s="14"/>
      <c r="FTG2398" s="14"/>
      <c r="FTH2398" s="14"/>
      <c r="FTI2398" s="14"/>
      <c r="FTJ2398" s="14"/>
      <c r="FTK2398" s="14"/>
      <c r="FTL2398" s="14"/>
      <c r="FTM2398" s="14"/>
      <c r="FTN2398" s="14"/>
      <c r="FTO2398" s="14"/>
      <c r="FTP2398" s="14"/>
      <c r="FTQ2398" s="14"/>
      <c r="FTR2398" s="14"/>
      <c r="FTS2398" s="14"/>
      <c r="FTT2398" s="14"/>
      <c r="FTU2398" s="14"/>
      <c r="FTV2398" s="14"/>
      <c r="FTW2398" s="14"/>
      <c r="FTX2398" s="14"/>
      <c r="FTY2398" s="14"/>
      <c r="FTZ2398" s="14"/>
      <c r="FUA2398" s="14"/>
      <c r="FUB2398" s="14"/>
      <c r="FUC2398" s="14"/>
      <c r="FUD2398" s="14"/>
      <c r="FUE2398" s="14"/>
      <c r="FUF2398" s="14"/>
      <c r="FUG2398" s="14"/>
      <c r="FUH2398" s="14"/>
      <c r="FUI2398" s="14"/>
      <c r="FUJ2398" s="14"/>
      <c r="FUK2398" s="14"/>
      <c r="FUL2398" s="14"/>
      <c r="FUM2398" s="14"/>
      <c r="FUN2398" s="14"/>
      <c r="FUO2398" s="14"/>
      <c r="FUP2398" s="14"/>
      <c r="FUQ2398" s="14"/>
      <c r="FUR2398" s="14"/>
      <c r="FUS2398" s="14"/>
      <c r="FUT2398" s="14"/>
      <c r="FUU2398" s="14"/>
      <c r="FUV2398" s="14"/>
      <c r="FUW2398" s="14"/>
      <c r="FUX2398" s="14"/>
      <c r="FUY2398" s="14"/>
      <c r="FUZ2398" s="14"/>
      <c r="FVA2398" s="14"/>
      <c r="FVB2398" s="14"/>
      <c r="FVC2398" s="14"/>
      <c r="FVD2398" s="14"/>
      <c r="FVE2398" s="14"/>
      <c r="FVF2398" s="14"/>
      <c r="FVG2398" s="14"/>
      <c r="FVH2398" s="14"/>
      <c r="FVI2398" s="14"/>
      <c r="FVJ2398" s="14"/>
      <c r="FVK2398" s="14"/>
      <c r="FVL2398" s="14"/>
      <c r="FVM2398" s="14"/>
      <c r="FVN2398" s="14"/>
      <c r="FVO2398" s="14"/>
      <c r="FVP2398" s="14"/>
      <c r="FVQ2398" s="14"/>
      <c r="FVR2398" s="14"/>
      <c r="FVS2398" s="14"/>
      <c r="FVT2398" s="14"/>
      <c r="FVU2398" s="14"/>
      <c r="FVV2398" s="14"/>
      <c r="FVW2398" s="14"/>
      <c r="FVX2398" s="14"/>
      <c r="FVY2398" s="14"/>
      <c r="FVZ2398" s="14"/>
      <c r="FWA2398" s="14"/>
      <c r="FWB2398" s="14"/>
      <c r="FWC2398" s="14"/>
      <c r="FWD2398" s="14"/>
      <c r="FWE2398" s="14"/>
      <c r="FWF2398" s="14"/>
      <c r="FWG2398" s="14"/>
      <c r="FWH2398" s="14"/>
      <c r="FWI2398" s="14"/>
      <c r="FWJ2398" s="14"/>
      <c r="FWK2398" s="14"/>
      <c r="FWL2398" s="14"/>
      <c r="FWM2398" s="14"/>
      <c r="FWN2398" s="14"/>
      <c r="FWO2398" s="14"/>
      <c r="FWP2398" s="14"/>
      <c r="FWQ2398" s="14"/>
      <c r="FWR2398" s="14"/>
      <c r="FWS2398" s="14"/>
      <c r="FWT2398" s="14"/>
      <c r="FWU2398" s="14"/>
      <c r="FWV2398" s="14"/>
      <c r="FWW2398" s="14"/>
      <c r="FWX2398" s="14"/>
      <c r="FWY2398" s="14"/>
      <c r="FWZ2398" s="14"/>
      <c r="FXA2398" s="14"/>
      <c r="FXB2398" s="14"/>
      <c r="FXC2398" s="14"/>
      <c r="FXD2398" s="14"/>
      <c r="FXE2398" s="14"/>
      <c r="FXF2398" s="14"/>
      <c r="FXG2398" s="14"/>
      <c r="FXH2398" s="14"/>
      <c r="FXI2398" s="14"/>
      <c r="FXJ2398" s="14"/>
      <c r="FXK2398" s="14"/>
      <c r="FXL2398" s="14"/>
      <c r="FXM2398" s="14"/>
      <c r="FXN2398" s="14"/>
      <c r="FXO2398" s="14"/>
      <c r="FXP2398" s="14"/>
      <c r="FXQ2398" s="14"/>
      <c r="FXR2398" s="14"/>
      <c r="FXS2398" s="14"/>
      <c r="FXT2398" s="14"/>
      <c r="FXU2398" s="14"/>
      <c r="FXV2398" s="14"/>
      <c r="FXW2398" s="14"/>
      <c r="FXX2398" s="14"/>
      <c r="FXY2398" s="14"/>
      <c r="FXZ2398" s="14"/>
      <c r="FYA2398" s="14"/>
      <c r="FYB2398" s="14"/>
      <c r="FYC2398" s="14"/>
      <c r="FYD2398" s="14"/>
      <c r="FYE2398" s="14"/>
      <c r="FYF2398" s="14"/>
      <c r="FYG2398" s="14"/>
      <c r="FYH2398" s="14"/>
      <c r="FYI2398" s="14"/>
      <c r="FYJ2398" s="14"/>
      <c r="FYK2398" s="14"/>
      <c r="FYL2398" s="14"/>
      <c r="FYM2398" s="14"/>
      <c r="FYN2398" s="14"/>
      <c r="FYO2398" s="14"/>
      <c r="FYP2398" s="14"/>
      <c r="FYQ2398" s="14"/>
      <c r="FYR2398" s="14"/>
      <c r="FYS2398" s="14"/>
      <c r="FYT2398" s="14"/>
      <c r="FYU2398" s="14"/>
      <c r="FYV2398" s="14"/>
      <c r="FYW2398" s="14"/>
      <c r="FYX2398" s="14"/>
      <c r="FYY2398" s="14"/>
      <c r="FYZ2398" s="14"/>
      <c r="FZA2398" s="14"/>
      <c r="FZB2398" s="14"/>
      <c r="FZC2398" s="14"/>
      <c r="FZD2398" s="14"/>
      <c r="FZE2398" s="14"/>
      <c r="FZF2398" s="14"/>
      <c r="FZG2398" s="14"/>
      <c r="FZH2398" s="14"/>
      <c r="FZI2398" s="14"/>
      <c r="FZJ2398" s="14"/>
      <c r="FZK2398" s="14"/>
      <c r="FZL2398" s="14"/>
      <c r="FZM2398" s="14"/>
      <c r="FZN2398" s="14"/>
      <c r="FZO2398" s="14"/>
      <c r="FZP2398" s="14"/>
      <c r="FZQ2398" s="14"/>
      <c r="FZR2398" s="14"/>
      <c r="FZS2398" s="14"/>
      <c r="FZT2398" s="14"/>
      <c r="FZU2398" s="14"/>
      <c r="FZV2398" s="14"/>
      <c r="FZW2398" s="14"/>
      <c r="FZX2398" s="14"/>
      <c r="FZY2398" s="14"/>
      <c r="FZZ2398" s="14"/>
      <c r="GAA2398" s="14"/>
      <c r="GAB2398" s="14"/>
      <c r="GAC2398" s="14"/>
      <c r="GAD2398" s="14"/>
      <c r="GAE2398" s="14"/>
      <c r="GAF2398" s="14"/>
      <c r="GAG2398" s="14"/>
      <c r="GAH2398" s="14"/>
      <c r="GAI2398" s="14"/>
      <c r="GAJ2398" s="14"/>
      <c r="GAK2398" s="14"/>
      <c r="GAL2398" s="14"/>
      <c r="GAM2398" s="14"/>
      <c r="GAN2398" s="14"/>
      <c r="GAO2398" s="14"/>
      <c r="GAP2398" s="14"/>
      <c r="GAQ2398" s="14"/>
      <c r="GAR2398" s="14"/>
      <c r="GAS2398" s="14"/>
      <c r="GAT2398" s="14"/>
      <c r="GAU2398" s="14"/>
      <c r="GAV2398" s="14"/>
      <c r="GAW2398" s="14"/>
      <c r="GAX2398" s="14"/>
      <c r="GAY2398" s="14"/>
      <c r="GAZ2398" s="14"/>
      <c r="GBA2398" s="14"/>
      <c r="GBB2398" s="14"/>
      <c r="GBC2398" s="14"/>
      <c r="GBD2398" s="14"/>
      <c r="GBE2398" s="14"/>
      <c r="GBF2398" s="14"/>
      <c r="GBG2398" s="14"/>
      <c r="GBH2398" s="14"/>
      <c r="GBI2398" s="14"/>
      <c r="GBJ2398" s="14"/>
      <c r="GBK2398" s="14"/>
      <c r="GBL2398" s="14"/>
      <c r="GBM2398" s="14"/>
      <c r="GBN2398" s="14"/>
      <c r="GBO2398" s="14"/>
      <c r="GBP2398" s="14"/>
      <c r="GBQ2398" s="14"/>
      <c r="GBR2398" s="14"/>
      <c r="GBS2398" s="14"/>
      <c r="GBT2398" s="14"/>
      <c r="GBU2398" s="14"/>
      <c r="GBV2398" s="14"/>
      <c r="GBW2398" s="14"/>
      <c r="GBX2398" s="14"/>
      <c r="GBY2398" s="14"/>
      <c r="GBZ2398" s="14"/>
      <c r="GCA2398" s="14"/>
      <c r="GCB2398" s="14"/>
      <c r="GCC2398" s="14"/>
      <c r="GCD2398" s="14"/>
      <c r="GCE2398" s="14"/>
      <c r="GCF2398" s="14"/>
      <c r="GCG2398" s="14"/>
      <c r="GCH2398" s="14"/>
      <c r="GCI2398" s="14"/>
      <c r="GCJ2398" s="14"/>
      <c r="GCK2398" s="14"/>
      <c r="GCL2398" s="14"/>
      <c r="GCM2398" s="14"/>
      <c r="GCN2398" s="14"/>
      <c r="GCO2398" s="14"/>
      <c r="GCP2398" s="14"/>
      <c r="GCQ2398" s="14"/>
      <c r="GCR2398" s="14"/>
      <c r="GCS2398" s="14"/>
      <c r="GCT2398" s="14"/>
      <c r="GCU2398" s="14"/>
      <c r="GCV2398" s="14"/>
      <c r="GCW2398" s="14"/>
      <c r="GCX2398" s="14"/>
      <c r="GCY2398" s="14"/>
      <c r="GCZ2398" s="14"/>
      <c r="GDA2398" s="14"/>
      <c r="GDB2398" s="14"/>
      <c r="GDC2398" s="14"/>
      <c r="GDD2398" s="14"/>
      <c r="GDE2398" s="14"/>
      <c r="GDF2398" s="14"/>
      <c r="GDG2398" s="14"/>
      <c r="GDH2398" s="14"/>
      <c r="GDI2398" s="14"/>
      <c r="GDJ2398" s="14"/>
      <c r="GDK2398" s="14"/>
      <c r="GDL2398" s="14"/>
      <c r="GDM2398" s="14"/>
      <c r="GDN2398" s="14"/>
      <c r="GDO2398" s="14"/>
      <c r="GDP2398" s="14"/>
      <c r="GDQ2398" s="14"/>
      <c r="GDR2398" s="14"/>
      <c r="GDS2398" s="14"/>
      <c r="GDT2398" s="14"/>
      <c r="GDU2398" s="14"/>
      <c r="GDV2398" s="14"/>
      <c r="GDW2398" s="14"/>
      <c r="GDX2398" s="14"/>
      <c r="GDY2398" s="14"/>
      <c r="GDZ2398" s="14"/>
      <c r="GEA2398" s="14"/>
      <c r="GEB2398" s="14"/>
      <c r="GEC2398" s="14"/>
      <c r="GED2398" s="14"/>
      <c r="GEE2398" s="14"/>
      <c r="GEF2398" s="14"/>
      <c r="GEG2398" s="14"/>
      <c r="GEH2398" s="14"/>
      <c r="GEI2398" s="14"/>
      <c r="GEJ2398" s="14"/>
      <c r="GEK2398" s="14"/>
      <c r="GEL2398" s="14"/>
      <c r="GEM2398" s="14"/>
      <c r="GEN2398" s="14"/>
      <c r="GEO2398" s="14"/>
      <c r="GEP2398" s="14"/>
      <c r="GEQ2398" s="14"/>
      <c r="GER2398" s="14"/>
      <c r="GES2398" s="14"/>
      <c r="GET2398" s="14"/>
      <c r="GEU2398" s="14"/>
      <c r="GEV2398" s="14"/>
      <c r="GEW2398" s="14"/>
      <c r="GEX2398" s="14"/>
      <c r="GEY2398" s="14"/>
      <c r="GEZ2398" s="14"/>
      <c r="GFA2398" s="14"/>
      <c r="GFB2398" s="14"/>
      <c r="GFC2398" s="14"/>
      <c r="GFD2398" s="14"/>
      <c r="GFE2398" s="14"/>
      <c r="GFF2398" s="14"/>
      <c r="GFG2398" s="14"/>
      <c r="GFH2398" s="14"/>
      <c r="GFI2398" s="14"/>
      <c r="GFJ2398" s="14"/>
      <c r="GFK2398" s="14"/>
      <c r="GFL2398" s="14"/>
      <c r="GFM2398" s="14"/>
      <c r="GFN2398" s="14"/>
      <c r="GFO2398" s="14"/>
      <c r="GFP2398" s="14"/>
      <c r="GFQ2398" s="14"/>
      <c r="GFR2398" s="14"/>
      <c r="GFS2398" s="14"/>
      <c r="GFT2398" s="14"/>
      <c r="GFU2398" s="14"/>
      <c r="GFV2398" s="14"/>
      <c r="GFW2398" s="14"/>
      <c r="GFX2398" s="14"/>
      <c r="GFY2398" s="14"/>
      <c r="GFZ2398" s="14"/>
      <c r="GGA2398" s="14"/>
      <c r="GGB2398" s="14"/>
      <c r="GGC2398" s="14"/>
      <c r="GGD2398" s="14"/>
      <c r="GGE2398" s="14"/>
      <c r="GGF2398" s="14"/>
      <c r="GGG2398" s="14"/>
      <c r="GGH2398" s="14"/>
      <c r="GGI2398" s="14"/>
      <c r="GGJ2398" s="14"/>
      <c r="GGK2398" s="14"/>
      <c r="GGL2398" s="14"/>
      <c r="GGM2398" s="14"/>
      <c r="GGN2398" s="14"/>
      <c r="GGO2398" s="14"/>
      <c r="GGP2398" s="14"/>
      <c r="GGQ2398" s="14"/>
      <c r="GGR2398" s="14"/>
      <c r="GGS2398" s="14"/>
      <c r="GGT2398" s="14"/>
      <c r="GGU2398" s="14"/>
      <c r="GGV2398" s="14"/>
      <c r="GGW2398" s="14"/>
      <c r="GGX2398" s="14"/>
      <c r="GGY2398" s="14"/>
      <c r="GGZ2398" s="14"/>
      <c r="GHA2398" s="14"/>
      <c r="GHB2398" s="14"/>
      <c r="GHC2398" s="14"/>
      <c r="GHD2398" s="14"/>
      <c r="GHE2398" s="14"/>
      <c r="GHF2398" s="14"/>
      <c r="GHG2398" s="14"/>
      <c r="GHH2398" s="14"/>
      <c r="GHI2398" s="14"/>
      <c r="GHJ2398" s="14"/>
      <c r="GHK2398" s="14"/>
      <c r="GHL2398" s="14"/>
      <c r="GHM2398" s="14"/>
      <c r="GHN2398" s="14"/>
      <c r="GHO2398" s="14"/>
      <c r="GHP2398" s="14"/>
      <c r="GHQ2398" s="14"/>
      <c r="GHR2398" s="14"/>
      <c r="GHS2398" s="14"/>
      <c r="GHT2398" s="14"/>
      <c r="GHU2398" s="14"/>
      <c r="GHV2398" s="14"/>
      <c r="GHW2398" s="14"/>
      <c r="GHX2398" s="14"/>
      <c r="GHY2398" s="14"/>
      <c r="GHZ2398" s="14"/>
      <c r="GIA2398" s="14"/>
      <c r="GIB2398" s="14"/>
      <c r="GIC2398" s="14"/>
      <c r="GID2398" s="14"/>
      <c r="GIE2398" s="14"/>
      <c r="GIF2398" s="14"/>
      <c r="GIG2398" s="14"/>
      <c r="GIH2398" s="14"/>
      <c r="GII2398" s="14"/>
      <c r="GIJ2398" s="14"/>
      <c r="GIK2398" s="14"/>
      <c r="GIL2398" s="14"/>
      <c r="GIM2398" s="14"/>
      <c r="GIN2398" s="14"/>
      <c r="GIO2398" s="14"/>
      <c r="GIP2398" s="14"/>
      <c r="GIQ2398" s="14"/>
      <c r="GIR2398" s="14"/>
      <c r="GIS2398" s="14"/>
      <c r="GIT2398" s="14"/>
      <c r="GIU2398" s="14"/>
      <c r="GIV2398" s="14"/>
      <c r="GIW2398" s="14"/>
      <c r="GIX2398" s="14"/>
      <c r="GIY2398" s="14"/>
      <c r="GIZ2398" s="14"/>
      <c r="GJA2398" s="14"/>
      <c r="GJB2398" s="14"/>
      <c r="GJC2398" s="14"/>
      <c r="GJD2398" s="14"/>
      <c r="GJE2398" s="14"/>
      <c r="GJF2398" s="14"/>
      <c r="GJG2398" s="14"/>
      <c r="GJH2398" s="14"/>
      <c r="GJI2398" s="14"/>
      <c r="GJJ2398" s="14"/>
      <c r="GJK2398" s="14"/>
      <c r="GJL2398" s="14"/>
      <c r="GJM2398" s="14"/>
      <c r="GJN2398" s="14"/>
      <c r="GJO2398" s="14"/>
      <c r="GJP2398" s="14"/>
      <c r="GJQ2398" s="14"/>
      <c r="GJR2398" s="14"/>
      <c r="GJS2398" s="14"/>
      <c r="GJT2398" s="14"/>
      <c r="GJU2398" s="14"/>
      <c r="GJV2398" s="14"/>
      <c r="GJW2398" s="14"/>
      <c r="GJX2398" s="14"/>
      <c r="GJY2398" s="14"/>
      <c r="GJZ2398" s="14"/>
      <c r="GKA2398" s="14"/>
      <c r="GKB2398" s="14"/>
      <c r="GKC2398" s="14"/>
      <c r="GKD2398" s="14"/>
      <c r="GKE2398" s="14"/>
      <c r="GKF2398" s="14"/>
      <c r="GKG2398" s="14"/>
      <c r="GKH2398" s="14"/>
      <c r="GKI2398" s="14"/>
      <c r="GKJ2398" s="14"/>
      <c r="GKK2398" s="14"/>
      <c r="GKL2398" s="14"/>
      <c r="GKM2398" s="14"/>
      <c r="GKN2398" s="14"/>
      <c r="GKO2398" s="14"/>
      <c r="GKP2398" s="14"/>
      <c r="GKQ2398" s="14"/>
      <c r="GKR2398" s="14"/>
      <c r="GKS2398" s="14"/>
      <c r="GKT2398" s="14"/>
      <c r="GKU2398" s="14"/>
      <c r="GKV2398" s="14"/>
      <c r="GKW2398" s="14"/>
      <c r="GKX2398" s="14"/>
      <c r="GKY2398" s="14"/>
      <c r="GKZ2398" s="14"/>
      <c r="GLA2398" s="14"/>
      <c r="GLB2398" s="14"/>
      <c r="GLC2398" s="14"/>
      <c r="GLD2398" s="14"/>
      <c r="GLE2398" s="14"/>
      <c r="GLF2398" s="14"/>
      <c r="GLG2398" s="14"/>
      <c r="GLH2398" s="14"/>
      <c r="GLI2398" s="14"/>
      <c r="GLJ2398" s="14"/>
      <c r="GLK2398" s="14"/>
      <c r="GLL2398" s="14"/>
      <c r="GLM2398" s="14"/>
      <c r="GLN2398" s="14"/>
      <c r="GLO2398" s="14"/>
      <c r="GLP2398" s="14"/>
      <c r="GLQ2398" s="14"/>
      <c r="GLR2398" s="14"/>
      <c r="GLS2398" s="14"/>
      <c r="GLT2398" s="14"/>
      <c r="GLU2398" s="14"/>
      <c r="GLV2398" s="14"/>
      <c r="GLW2398" s="14"/>
      <c r="GLX2398" s="14"/>
      <c r="GLY2398" s="14"/>
      <c r="GLZ2398" s="14"/>
      <c r="GMA2398" s="14"/>
      <c r="GMB2398" s="14"/>
      <c r="GMC2398" s="14"/>
      <c r="GMD2398" s="14"/>
      <c r="GME2398" s="14"/>
      <c r="GMF2398" s="14"/>
      <c r="GMG2398" s="14"/>
      <c r="GMH2398" s="14"/>
      <c r="GMI2398" s="14"/>
      <c r="GMJ2398" s="14"/>
      <c r="GMK2398" s="14"/>
      <c r="GML2398" s="14"/>
      <c r="GMM2398" s="14"/>
      <c r="GMN2398" s="14"/>
      <c r="GMO2398" s="14"/>
      <c r="GMP2398" s="14"/>
      <c r="GMQ2398" s="14"/>
      <c r="GMR2398" s="14"/>
      <c r="GMS2398" s="14"/>
      <c r="GMT2398" s="14"/>
      <c r="GMU2398" s="14"/>
      <c r="GMV2398" s="14"/>
      <c r="GMW2398" s="14"/>
      <c r="GMX2398" s="14"/>
      <c r="GMY2398" s="14"/>
      <c r="GMZ2398" s="14"/>
      <c r="GNA2398" s="14"/>
      <c r="GNB2398" s="14"/>
      <c r="GNC2398" s="14"/>
      <c r="GND2398" s="14"/>
      <c r="GNE2398" s="14"/>
      <c r="GNF2398" s="14"/>
      <c r="GNG2398" s="14"/>
      <c r="GNH2398" s="14"/>
      <c r="GNI2398" s="14"/>
      <c r="GNJ2398" s="14"/>
      <c r="GNK2398" s="14"/>
      <c r="GNL2398" s="14"/>
      <c r="GNM2398" s="14"/>
      <c r="GNN2398" s="14"/>
      <c r="GNO2398" s="14"/>
      <c r="GNP2398" s="14"/>
      <c r="GNQ2398" s="14"/>
      <c r="GNR2398" s="14"/>
      <c r="GNS2398" s="14"/>
      <c r="GNT2398" s="14"/>
      <c r="GNU2398" s="14"/>
      <c r="GNV2398" s="14"/>
      <c r="GNW2398" s="14"/>
      <c r="GNX2398" s="14"/>
      <c r="GNY2398" s="14"/>
      <c r="GNZ2398" s="14"/>
      <c r="GOA2398" s="14"/>
      <c r="GOB2398" s="14"/>
      <c r="GOC2398" s="14"/>
      <c r="GOD2398" s="14"/>
      <c r="GOE2398" s="14"/>
      <c r="GOF2398" s="14"/>
      <c r="GOG2398" s="14"/>
      <c r="GOH2398" s="14"/>
      <c r="GOI2398" s="14"/>
      <c r="GOJ2398" s="14"/>
      <c r="GOK2398" s="14"/>
      <c r="GOL2398" s="14"/>
      <c r="GOM2398" s="14"/>
      <c r="GON2398" s="14"/>
      <c r="GOO2398" s="14"/>
      <c r="GOP2398" s="14"/>
      <c r="GOQ2398" s="14"/>
      <c r="GOR2398" s="14"/>
      <c r="GOS2398" s="14"/>
      <c r="GOT2398" s="14"/>
      <c r="GOU2398" s="14"/>
      <c r="GOV2398" s="14"/>
      <c r="GOW2398" s="14"/>
      <c r="GOX2398" s="14"/>
      <c r="GOY2398" s="14"/>
      <c r="GOZ2398" s="14"/>
      <c r="GPA2398" s="14"/>
      <c r="GPB2398" s="14"/>
      <c r="GPC2398" s="14"/>
      <c r="GPD2398" s="14"/>
      <c r="GPE2398" s="14"/>
      <c r="GPF2398" s="14"/>
      <c r="GPG2398" s="14"/>
      <c r="GPH2398" s="14"/>
      <c r="GPI2398" s="14"/>
      <c r="GPJ2398" s="14"/>
      <c r="GPK2398" s="14"/>
      <c r="GPL2398" s="14"/>
      <c r="GPM2398" s="14"/>
      <c r="GPN2398" s="14"/>
      <c r="GPO2398" s="14"/>
      <c r="GPP2398" s="14"/>
      <c r="GPQ2398" s="14"/>
      <c r="GPR2398" s="14"/>
      <c r="GPS2398" s="14"/>
      <c r="GPT2398" s="14"/>
      <c r="GPU2398" s="14"/>
      <c r="GPV2398" s="14"/>
      <c r="GPW2398" s="14"/>
      <c r="GPX2398" s="14"/>
      <c r="GPY2398" s="14"/>
      <c r="GPZ2398" s="14"/>
      <c r="GQA2398" s="14"/>
      <c r="GQB2398" s="14"/>
      <c r="GQC2398" s="14"/>
      <c r="GQD2398" s="14"/>
      <c r="GQE2398" s="14"/>
      <c r="GQF2398" s="14"/>
      <c r="GQG2398" s="14"/>
      <c r="GQH2398" s="14"/>
      <c r="GQI2398" s="14"/>
      <c r="GQJ2398" s="14"/>
      <c r="GQK2398" s="14"/>
      <c r="GQL2398" s="14"/>
      <c r="GQM2398" s="14"/>
      <c r="GQN2398" s="14"/>
      <c r="GQO2398" s="14"/>
      <c r="GQP2398" s="14"/>
      <c r="GQQ2398" s="14"/>
      <c r="GQR2398" s="14"/>
      <c r="GQS2398" s="14"/>
      <c r="GQT2398" s="14"/>
      <c r="GQU2398" s="14"/>
      <c r="GQV2398" s="14"/>
      <c r="GQW2398" s="14"/>
      <c r="GQX2398" s="14"/>
      <c r="GQY2398" s="14"/>
      <c r="GQZ2398" s="14"/>
      <c r="GRA2398" s="14"/>
      <c r="GRB2398" s="14"/>
      <c r="GRC2398" s="14"/>
      <c r="GRD2398" s="14"/>
      <c r="GRE2398" s="14"/>
      <c r="GRF2398" s="14"/>
      <c r="GRG2398" s="14"/>
      <c r="GRH2398" s="14"/>
      <c r="GRI2398" s="14"/>
      <c r="GRJ2398" s="14"/>
      <c r="GRK2398" s="14"/>
      <c r="GRL2398" s="14"/>
      <c r="GRM2398" s="14"/>
      <c r="GRN2398" s="14"/>
      <c r="GRO2398" s="14"/>
      <c r="GRP2398" s="14"/>
      <c r="GRQ2398" s="14"/>
      <c r="GRR2398" s="14"/>
      <c r="GRS2398" s="14"/>
      <c r="GRT2398" s="14"/>
      <c r="GRU2398" s="14"/>
      <c r="GRV2398" s="14"/>
      <c r="GRW2398" s="14"/>
      <c r="GRX2398" s="14"/>
      <c r="GRY2398" s="14"/>
      <c r="GRZ2398" s="14"/>
      <c r="GSA2398" s="14"/>
      <c r="GSB2398" s="14"/>
      <c r="GSC2398" s="14"/>
      <c r="GSD2398" s="14"/>
      <c r="GSE2398" s="14"/>
      <c r="GSF2398" s="14"/>
      <c r="GSG2398" s="14"/>
      <c r="GSH2398" s="14"/>
      <c r="GSI2398" s="14"/>
      <c r="GSJ2398" s="14"/>
      <c r="GSK2398" s="14"/>
      <c r="GSL2398" s="14"/>
      <c r="GSM2398" s="14"/>
      <c r="GSN2398" s="14"/>
      <c r="GSO2398" s="14"/>
      <c r="GSP2398" s="14"/>
      <c r="GSQ2398" s="14"/>
      <c r="GSR2398" s="14"/>
      <c r="GSS2398" s="14"/>
      <c r="GST2398" s="14"/>
      <c r="GSU2398" s="14"/>
      <c r="GSV2398" s="14"/>
      <c r="GSW2398" s="14"/>
      <c r="GSX2398" s="14"/>
      <c r="GSY2398" s="14"/>
      <c r="GSZ2398" s="14"/>
      <c r="GTA2398" s="14"/>
      <c r="GTB2398" s="14"/>
      <c r="GTC2398" s="14"/>
      <c r="GTD2398" s="14"/>
      <c r="GTE2398" s="14"/>
      <c r="GTF2398" s="14"/>
      <c r="GTG2398" s="14"/>
      <c r="GTH2398" s="14"/>
      <c r="GTI2398" s="14"/>
      <c r="GTJ2398" s="14"/>
      <c r="GTK2398" s="14"/>
      <c r="GTL2398" s="14"/>
      <c r="GTM2398" s="14"/>
      <c r="GTN2398" s="14"/>
      <c r="GTO2398" s="14"/>
      <c r="GTP2398" s="14"/>
      <c r="GTQ2398" s="14"/>
      <c r="GTR2398" s="14"/>
      <c r="GTS2398" s="14"/>
      <c r="GTT2398" s="14"/>
      <c r="GTU2398" s="14"/>
      <c r="GTV2398" s="14"/>
      <c r="GTW2398" s="14"/>
      <c r="GTX2398" s="14"/>
      <c r="GTY2398" s="14"/>
      <c r="GTZ2398" s="14"/>
      <c r="GUA2398" s="14"/>
      <c r="GUB2398" s="14"/>
      <c r="GUC2398" s="14"/>
      <c r="GUD2398" s="14"/>
      <c r="GUE2398" s="14"/>
      <c r="GUF2398" s="14"/>
      <c r="GUG2398" s="14"/>
      <c r="GUH2398" s="14"/>
      <c r="GUI2398" s="14"/>
      <c r="GUJ2398" s="14"/>
      <c r="GUK2398" s="14"/>
      <c r="GUL2398" s="14"/>
      <c r="GUM2398" s="14"/>
      <c r="GUN2398" s="14"/>
      <c r="GUO2398" s="14"/>
      <c r="GUP2398" s="14"/>
      <c r="GUQ2398" s="14"/>
      <c r="GUR2398" s="14"/>
      <c r="GUS2398" s="14"/>
      <c r="GUT2398" s="14"/>
      <c r="GUU2398" s="14"/>
      <c r="GUV2398" s="14"/>
      <c r="GUW2398" s="14"/>
      <c r="GUX2398" s="14"/>
      <c r="GUY2398" s="14"/>
      <c r="GUZ2398" s="14"/>
      <c r="GVA2398" s="14"/>
      <c r="GVB2398" s="14"/>
      <c r="GVC2398" s="14"/>
      <c r="GVD2398" s="14"/>
      <c r="GVE2398" s="14"/>
      <c r="GVF2398" s="14"/>
      <c r="GVG2398" s="14"/>
      <c r="GVH2398" s="14"/>
      <c r="GVI2398" s="14"/>
      <c r="GVJ2398" s="14"/>
      <c r="GVK2398" s="14"/>
      <c r="GVL2398" s="14"/>
      <c r="GVM2398" s="14"/>
      <c r="GVN2398" s="14"/>
      <c r="GVO2398" s="14"/>
      <c r="GVP2398" s="14"/>
      <c r="GVQ2398" s="14"/>
      <c r="GVR2398" s="14"/>
      <c r="GVS2398" s="14"/>
      <c r="GVT2398" s="14"/>
      <c r="GVU2398" s="14"/>
      <c r="GVV2398" s="14"/>
      <c r="GVW2398" s="14"/>
      <c r="GVX2398" s="14"/>
      <c r="GVY2398" s="14"/>
      <c r="GVZ2398" s="14"/>
      <c r="GWA2398" s="14"/>
      <c r="GWB2398" s="14"/>
      <c r="GWC2398" s="14"/>
      <c r="GWD2398" s="14"/>
      <c r="GWE2398" s="14"/>
      <c r="GWF2398" s="14"/>
      <c r="GWG2398" s="14"/>
      <c r="GWH2398" s="14"/>
      <c r="GWI2398" s="14"/>
      <c r="GWJ2398" s="14"/>
      <c r="GWK2398" s="14"/>
      <c r="GWL2398" s="14"/>
      <c r="GWM2398" s="14"/>
      <c r="GWN2398" s="14"/>
      <c r="GWO2398" s="14"/>
      <c r="GWP2398" s="14"/>
      <c r="GWQ2398" s="14"/>
      <c r="GWR2398" s="14"/>
      <c r="GWS2398" s="14"/>
      <c r="GWT2398" s="14"/>
      <c r="GWU2398" s="14"/>
      <c r="GWV2398" s="14"/>
      <c r="GWW2398" s="14"/>
      <c r="GWX2398" s="14"/>
      <c r="GWY2398" s="14"/>
      <c r="GWZ2398" s="14"/>
      <c r="GXA2398" s="14"/>
      <c r="GXB2398" s="14"/>
      <c r="GXC2398" s="14"/>
      <c r="GXD2398" s="14"/>
      <c r="GXE2398" s="14"/>
      <c r="GXF2398" s="14"/>
      <c r="GXG2398" s="14"/>
      <c r="GXH2398" s="14"/>
      <c r="GXI2398" s="14"/>
      <c r="GXJ2398" s="14"/>
      <c r="GXK2398" s="14"/>
      <c r="GXL2398" s="14"/>
      <c r="GXM2398" s="14"/>
      <c r="GXN2398" s="14"/>
      <c r="GXO2398" s="14"/>
      <c r="GXP2398" s="14"/>
      <c r="GXQ2398" s="14"/>
      <c r="GXR2398" s="14"/>
      <c r="GXS2398" s="14"/>
      <c r="GXT2398" s="14"/>
      <c r="GXU2398" s="14"/>
      <c r="GXV2398" s="14"/>
      <c r="GXW2398" s="14"/>
      <c r="GXX2398" s="14"/>
      <c r="GXY2398" s="14"/>
      <c r="GXZ2398" s="14"/>
      <c r="GYA2398" s="14"/>
      <c r="GYB2398" s="14"/>
      <c r="GYC2398" s="14"/>
      <c r="GYD2398" s="14"/>
      <c r="GYE2398" s="14"/>
      <c r="GYF2398" s="14"/>
      <c r="GYG2398" s="14"/>
      <c r="GYH2398" s="14"/>
      <c r="GYI2398" s="14"/>
      <c r="GYJ2398" s="14"/>
      <c r="GYK2398" s="14"/>
      <c r="GYL2398" s="14"/>
      <c r="GYM2398" s="14"/>
      <c r="GYN2398" s="14"/>
      <c r="GYO2398" s="14"/>
      <c r="GYP2398" s="14"/>
      <c r="GYQ2398" s="14"/>
      <c r="GYR2398" s="14"/>
      <c r="GYS2398" s="14"/>
      <c r="GYT2398" s="14"/>
      <c r="GYU2398" s="14"/>
      <c r="GYV2398" s="14"/>
      <c r="GYW2398" s="14"/>
      <c r="GYX2398" s="14"/>
      <c r="GYY2398" s="14"/>
      <c r="GYZ2398" s="14"/>
      <c r="GZA2398" s="14"/>
      <c r="GZB2398" s="14"/>
      <c r="GZC2398" s="14"/>
      <c r="GZD2398" s="14"/>
      <c r="GZE2398" s="14"/>
      <c r="GZF2398" s="14"/>
      <c r="GZG2398" s="14"/>
      <c r="GZH2398" s="14"/>
      <c r="GZI2398" s="14"/>
      <c r="GZJ2398" s="14"/>
      <c r="GZK2398" s="14"/>
      <c r="GZL2398" s="14"/>
      <c r="GZM2398" s="14"/>
      <c r="GZN2398" s="14"/>
      <c r="GZO2398" s="14"/>
      <c r="GZP2398" s="14"/>
      <c r="GZQ2398" s="14"/>
      <c r="GZR2398" s="14"/>
      <c r="GZS2398" s="14"/>
      <c r="GZT2398" s="14"/>
      <c r="GZU2398" s="14"/>
      <c r="GZV2398" s="14"/>
      <c r="GZW2398" s="14"/>
      <c r="GZX2398" s="14"/>
      <c r="GZY2398" s="14"/>
      <c r="GZZ2398" s="14"/>
      <c r="HAA2398" s="14"/>
      <c r="HAB2398" s="14"/>
      <c r="HAC2398" s="14"/>
      <c r="HAD2398" s="14"/>
      <c r="HAE2398" s="14"/>
      <c r="HAF2398" s="14"/>
      <c r="HAG2398" s="14"/>
      <c r="HAH2398" s="14"/>
      <c r="HAI2398" s="14"/>
      <c r="HAJ2398" s="14"/>
      <c r="HAK2398" s="14"/>
      <c r="HAL2398" s="14"/>
      <c r="HAM2398" s="14"/>
      <c r="HAN2398" s="14"/>
      <c r="HAO2398" s="14"/>
      <c r="HAP2398" s="14"/>
      <c r="HAQ2398" s="14"/>
      <c r="HAR2398" s="14"/>
      <c r="HAS2398" s="14"/>
      <c r="HAT2398" s="14"/>
      <c r="HAU2398" s="14"/>
      <c r="HAV2398" s="14"/>
      <c r="HAW2398" s="14"/>
      <c r="HAX2398" s="14"/>
      <c r="HAY2398" s="14"/>
      <c r="HAZ2398" s="14"/>
      <c r="HBA2398" s="14"/>
      <c r="HBB2398" s="14"/>
      <c r="HBC2398" s="14"/>
      <c r="HBD2398" s="14"/>
      <c r="HBE2398" s="14"/>
      <c r="HBF2398" s="14"/>
      <c r="HBG2398" s="14"/>
      <c r="HBH2398" s="14"/>
      <c r="HBI2398" s="14"/>
      <c r="HBJ2398" s="14"/>
      <c r="HBK2398" s="14"/>
      <c r="HBL2398" s="14"/>
      <c r="HBM2398" s="14"/>
      <c r="HBN2398" s="14"/>
      <c r="HBO2398" s="14"/>
      <c r="HBP2398" s="14"/>
      <c r="HBQ2398" s="14"/>
      <c r="HBR2398" s="14"/>
      <c r="HBS2398" s="14"/>
      <c r="HBT2398" s="14"/>
      <c r="HBU2398" s="14"/>
      <c r="HBV2398" s="14"/>
      <c r="HBW2398" s="14"/>
      <c r="HBX2398" s="14"/>
      <c r="HBY2398" s="14"/>
      <c r="HBZ2398" s="14"/>
      <c r="HCA2398" s="14"/>
      <c r="HCB2398" s="14"/>
      <c r="HCC2398" s="14"/>
      <c r="HCD2398" s="14"/>
      <c r="HCE2398" s="14"/>
      <c r="HCF2398" s="14"/>
      <c r="HCG2398" s="14"/>
      <c r="HCH2398" s="14"/>
      <c r="HCI2398" s="14"/>
      <c r="HCJ2398" s="14"/>
      <c r="HCK2398" s="14"/>
      <c r="HCL2398" s="14"/>
      <c r="HCM2398" s="14"/>
      <c r="HCN2398" s="14"/>
      <c r="HCO2398" s="14"/>
      <c r="HCP2398" s="14"/>
      <c r="HCQ2398" s="14"/>
      <c r="HCR2398" s="14"/>
      <c r="HCS2398" s="14"/>
      <c r="HCT2398" s="14"/>
      <c r="HCU2398" s="14"/>
      <c r="HCV2398" s="14"/>
      <c r="HCW2398" s="14"/>
      <c r="HCX2398" s="14"/>
      <c r="HCY2398" s="14"/>
      <c r="HCZ2398" s="14"/>
      <c r="HDA2398" s="14"/>
      <c r="HDB2398" s="14"/>
      <c r="HDC2398" s="14"/>
      <c r="HDD2398" s="14"/>
      <c r="HDE2398" s="14"/>
      <c r="HDF2398" s="14"/>
      <c r="HDG2398" s="14"/>
      <c r="HDH2398" s="14"/>
      <c r="HDI2398" s="14"/>
      <c r="HDJ2398" s="14"/>
      <c r="HDK2398" s="14"/>
      <c r="HDL2398" s="14"/>
      <c r="HDM2398" s="14"/>
      <c r="HDN2398" s="14"/>
      <c r="HDO2398" s="14"/>
      <c r="HDP2398" s="14"/>
      <c r="HDQ2398" s="14"/>
      <c r="HDR2398" s="14"/>
      <c r="HDS2398" s="14"/>
      <c r="HDT2398" s="14"/>
      <c r="HDU2398" s="14"/>
      <c r="HDV2398" s="14"/>
      <c r="HDW2398" s="14"/>
      <c r="HDX2398" s="14"/>
      <c r="HDY2398" s="14"/>
      <c r="HDZ2398" s="14"/>
      <c r="HEA2398" s="14"/>
      <c r="HEB2398" s="14"/>
      <c r="HEC2398" s="14"/>
      <c r="HED2398" s="14"/>
      <c r="HEE2398" s="14"/>
      <c r="HEF2398" s="14"/>
      <c r="HEG2398" s="14"/>
      <c r="HEH2398" s="14"/>
      <c r="HEI2398" s="14"/>
      <c r="HEJ2398" s="14"/>
      <c r="HEK2398" s="14"/>
      <c r="HEL2398" s="14"/>
      <c r="HEM2398" s="14"/>
      <c r="HEN2398" s="14"/>
      <c r="HEO2398" s="14"/>
      <c r="HEP2398" s="14"/>
      <c r="HEQ2398" s="14"/>
      <c r="HER2398" s="14"/>
      <c r="HES2398" s="14"/>
      <c r="HET2398" s="14"/>
      <c r="HEU2398" s="14"/>
      <c r="HEV2398" s="14"/>
      <c r="HEW2398" s="14"/>
      <c r="HEX2398" s="14"/>
      <c r="HEY2398" s="14"/>
      <c r="HEZ2398" s="14"/>
      <c r="HFA2398" s="14"/>
      <c r="HFB2398" s="14"/>
      <c r="HFC2398" s="14"/>
      <c r="HFD2398" s="14"/>
      <c r="HFE2398" s="14"/>
      <c r="HFF2398" s="14"/>
      <c r="HFG2398" s="14"/>
      <c r="HFH2398" s="14"/>
      <c r="HFI2398" s="14"/>
      <c r="HFJ2398" s="14"/>
      <c r="HFK2398" s="14"/>
      <c r="HFL2398" s="14"/>
      <c r="HFM2398" s="14"/>
      <c r="HFN2398" s="14"/>
      <c r="HFO2398" s="14"/>
      <c r="HFP2398" s="14"/>
      <c r="HFQ2398" s="14"/>
      <c r="HFR2398" s="14"/>
      <c r="HFS2398" s="14"/>
      <c r="HFT2398" s="14"/>
      <c r="HFU2398" s="14"/>
      <c r="HFV2398" s="14"/>
      <c r="HFW2398" s="14"/>
      <c r="HFX2398" s="14"/>
      <c r="HFY2398" s="14"/>
      <c r="HFZ2398" s="14"/>
      <c r="HGA2398" s="14"/>
      <c r="HGB2398" s="14"/>
      <c r="HGC2398" s="14"/>
      <c r="HGD2398" s="14"/>
      <c r="HGE2398" s="14"/>
      <c r="HGF2398" s="14"/>
      <c r="HGG2398" s="14"/>
      <c r="HGH2398" s="14"/>
      <c r="HGI2398" s="14"/>
      <c r="HGJ2398" s="14"/>
      <c r="HGK2398" s="14"/>
      <c r="HGL2398" s="14"/>
      <c r="HGM2398" s="14"/>
      <c r="HGN2398" s="14"/>
      <c r="HGO2398" s="14"/>
      <c r="HGP2398" s="14"/>
      <c r="HGQ2398" s="14"/>
      <c r="HGR2398" s="14"/>
      <c r="HGS2398" s="14"/>
      <c r="HGT2398" s="14"/>
      <c r="HGU2398" s="14"/>
      <c r="HGV2398" s="14"/>
      <c r="HGW2398" s="14"/>
      <c r="HGX2398" s="14"/>
      <c r="HGY2398" s="14"/>
      <c r="HGZ2398" s="14"/>
      <c r="HHA2398" s="14"/>
      <c r="HHB2398" s="14"/>
      <c r="HHC2398" s="14"/>
      <c r="HHD2398" s="14"/>
      <c r="HHE2398" s="14"/>
      <c r="HHF2398" s="14"/>
      <c r="HHG2398" s="14"/>
      <c r="HHH2398" s="14"/>
      <c r="HHI2398" s="14"/>
      <c r="HHJ2398" s="14"/>
      <c r="HHK2398" s="14"/>
      <c r="HHL2398" s="14"/>
      <c r="HHM2398" s="14"/>
      <c r="HHN2398" s="14"/>
      <c r="HHO2398" s="14"/>
      <c r="HHP2398" s="14"/>
      <c r="HHQ2398" s="14"/>
      <c r="HHR2398" s="14"/>
      <c r="HHS2398" s="14"/>
      <c r="HHT2398" s="14"/>
      <c r="HHU2398" s="14"/>
      <c r="HHV2398" s="14"/>
      <c r="HHW2398" s="14"/>
      <c r="HHX2398" s="14"/>
      <c r="HHY2398" s="14"/>
      <c r="HHZ2398" s="14"/>
      <c r="HIA2398" s="14"/>
      <c r="HIB2398" s="14"/>
      <c r="HIC2398" s="14"/>
      <c r="HID2398" s="14"/>
      <c r="HIE2398" s="14"/>
      <c r="HIF2398" s="14"/>
      <c r="HIG2398" s="14"/>
      <c r="HIH2398" s="14"/>
      <c r="HII2398" s="14"/>
      <c r="HIJ2398" s="14"/>
      <c r="HIK2398" s="14"/>
      <c r="HIL2398" s="14"/>
      <c r="HIM2398" s="14"/>
      <c r="HIN2398" s="14"/>
      <c r="HIO2398" s="14"/>
      <c r="HIP2398" s="14"/>
      <c r="HIQ2398" s="14"/>
      <c r="HIR2398" s="14"/>
      <c r="HIS2398" s="14"/>
      <c r="HIT2398" s="14"/>
      <c r="HIU2398" s="14"/>
      <c r="HIV2398" s="14"/>
      <c r="HIW2398" s="14"/>
      <c r="HIX2398" s="14"/>
      <c r="HIY2398" s="14"/>
      <c r="HIZ2398" s="14"/>
      <c r="HJA2398" s="14"/>
      <c r="HJB2398" s="14"/>
      <c r="HJC2398" s="14"/>
      <c r="HJD2398" s="14"/>
      <c r="HJE2398" s="14"/>
      <c r="HJF2398" s="14"/>
      <c r="HJG2398" s="14"/>
      <c r="HJH2398" s="14"/>
      <c r="HJI2398" s="14"/>
      <c r="HJJ2398" s="14"/>
      <c r="HJK2398" s="14"/>
      <c r="HJL2398" s="14"/>
      <c r="HJM2398" s="14"/>
      <c r="HJN2398" s="14"/>
      <c r="HJO2398" s="14"/>
      <c r="HJP2398" s="14"/>
      <c r="HJQ2398" s="14"/>
      <c r="HJR2398" s="14"/>
      <c r="HJS2398" s="14"/>
      <c r="HJT2398" s="14"/>
      <c r="HJU2398" s="14"/>
      <c r="HJV2398" s="14"/>
      <c r="HJW2398" s="14"/>
      <c r="HJX2398" s="14"/>
      <c r="HJY2398" s="14"/>
      <c r="HJZ2398" s="14"/>
      <c r="HKA2398" s="14"/>
      <c r="HKB2398" s="14"/>
      <c r="HKC2398" s="14"/>
      <c r="HKD2398" s="14"/>
      <c r="HKE2398" s="14"/>
      <c r="HKF2398" s="14"/>
      <c r="HKG2398" s="14"/>
      <c r="HKH2398" s="14"/>
      <c r="HKI2398" s="14"/>
      <c r="HKJ2398" s="14"/>
      <c r="HKK2398" s="14"/>
      <c r="HKL2398" s="14"/>
      <c r="HKM2398" s="14"/>
      <c r="HKN2398" s="14"/>
      <c r="HKO2398" s="14"/>
      <c r="HKP2398" s="14"/>
      <c r="HKQ2398" s="14"/>
      <c r="HKR2398" s="14"/>
      <c r="HKS2398" s="14"/>
      <c r="HKT2398" s="14"/>
      <c r="HKU2398" s="14"/>
      <c r="HKV2398" s="14"/>
      <c r="HKW2398" s="14"/>
      <c r="HKX2398" s="14"/>
      <c r="HKY2398" s="14"/>
      <c r="HKZ2398" s="14"/>
      <c r="HLA2398" s="14"/>
      <c r="HLB2398" s="14"/>
      <c r="HLC2398" s="14"/>
      <c r="HLD2398" s="14"/>
      <c r="HLE2398" s="14"/>
      <c r="HLF2398" s="14"/>
      <c r="HLG2398" s="14"/>
      <c r="HLH2398" s="14"/>
      <c r="HLI2398" s="14"/>
      <c r="HLJ2398" s="14"/>
      <c r="HLK2398" s="14"/>
      <c r="HLL2398" s="14"/>
      <c r="HLM2398" s="14"/>
      <c r="HLN2398" s="14"/>
      <c r="HLO2398" s="14"/>
      <c r="HLP2398" s="14"/>
      <c r="HLQ2398" s="14"/>
      <c r="HLR2398" s="14"/>
      <c r="HLS2398" s="14"/>
      <c r="HLT2398" s="14"/>
      <c r="HLU2398" s="14"/>
      <c r="HLV2398" s="14"/>
      <c r="HLW2398" s="14"/>
      <c r="HLX2398" s="14"/>
      <c r="HLY2398" s="14"/>
      <c r="HLZ2398" s="14"/>
      <c r="HMA2398" s="14"/>
      <c r="HMB2398" s="14"/>
      <c r="HMC2398" s="14"/>
      <c r="HMD2398" s="14"/>
      <c r="HME2398" s="14"/>
      <c r="HMF2398" s="14"/>
      <c r="HMG2398" s="14"/>
      <c r="HMH2398" s="14"/>
      <c r="HMI2398" s="14"/>
      <c r="HMJ2398" s="14"/>
      <c r="HMK2398" s="14"/>
      <c r="HML2398" s="14"/>
      <c r="HMM2398" s="14"/>
      <c r="HMN2398" s="14"/>
      <c r="HMO2398" s="14"/>
      <c r="HMP2398" s="14"/>
      <c r="HMQ2398" s="14"/>
      <c r="HMR2398" s="14"/>
      <c r="HMS2398" s="14"/>
      <c r="HMT2398" s="14"/>
      <c r="HMU2398" s="14"/>
      <c r="HMV2398" s="14"/>
      <c r="HMW2398" s="14"/>
      <c r="HMX2398" s="14"/>
      <c r="HMY2398" s="14"/>
      <c r="HMZ2398" s="14"/>
      <c r="HNA2398" s="14"/>
      <c r="HNB2398" s="14"/>
      <c r="HNC2398" s="14"/>
      <c r="HND2398" s="14"/>
      <c r="HNE2398" s="14"/>
      <c r="HNF2398" s="14"/>
      <c r="HNG2398" s="14"/>
      <c r="HNH2398" s="14"/>
      <c r="HNI2398" s="14"/>
      <c r="HNJ2398" s="14"/>
      <c r="HNK2398" s="14"/>
      <c r="HNL2398" s="14"/>
      <c r="HNM2398" s="14"/>
      <c r="HNN2398" s="14"/>
      <c r="HNO2398" s="14"/>
      <c r="HNP2398" s="14"/>
      <c r="HNQ2398" s="14"/>
      <c r="HNR2398" s="14"/>
      <c r="HNS2398" s="14"/>
      <c r="HNT2398" s="14"/>
      <c r="HNU2398" s="14"/>
      <c r="HNV2398" s="14"/>
      <c r="HNW2398" s="14"/>
      <c r="HNX2398" s="14"/>
      <c r="HNY2398" s="14"/>
      <c r="HNZ2398" s="14"/>
      <c r="HOA2398" s="14"/>
      <c r="HOB2398" s="14"/>
      <c r="HOC2398" s="14"/>
      <c r="HOD2398" s="14"/>
      <c r="HOE2398" s="14"/>
      <c r="HOF2398" s="14"/>
      <c r="HOG2398" s="14"/>
      <c r="HOH2398" s="14"/>
      <c r="HOI2398" s="14"/>
      <c r="HOJ2398" s="14"/>
      <c r="HOK2398" s="14"/>
      <c r="HOL2398" s="14"/>
      <c r="HOM2398" s="14"/>
      <c r="HON2398" s="14"/>
      <c r="HOO2398" s="14"/>
      <c r="HOP2398" s="14"/>
      <c r="HOQ2398" s="14"/>
      <c r="HOR2398" s="14"/>
      <c r="HOS2398" s="14"/>
      <c r="HOT2398" s="14"/>
      <c r="HOU2398" s="14"/>
      <c r="HOV2398" s="14"/>
      <c r="HOW2398" s="14"/>
      <c r="HOX2398" s="14"/>
      <c r="HOY2398" s="14"/>
      <c r="HOZ2398" s="14"/>
      <c r="HPA2398" s="14"/>
      <c r="HPB2398" s="14"/>
      <c r="HPC2398" s="14"/>
      <c r="HPD2398" s="14"/>
      <c r="HPE2398" s="14"/>
      <c r="HPF2398" s="14"/>
      <c r="HPG2398" s="14"/>
      <c r="HPH2398" s="14"/>
      <c r="HPI2398" s="14"/>
      <c r="HPJ2398" s="14"/>
      <c r="HPK2398" s="14"/>
      <c r="HPL2398" s="14"/>
      <c r="HPM2398" s="14"/>
      <c r="HPN2398" s="14"/>
      <c r="HPO2398" s="14"/>
      <c r="HPP2398" s="14"/>
      <c r="HPQ2398" s="14"/>
      <c r="HPR2398" s="14"/>
      <c r="HPS2398" s="14"/>
      <c r="HPT2398" s="14"/>
      <c r="HPU2398" s="14"/>
      <c r="HPV2398" s="14"/>
      <c r="HPW2398" s="14"/>
      <c r="HPX2398" s="14"/>
      <c r="HPY2398" s="14"/>
      <c r="HPZ2398" s="14"/>
      <c r="HQA2398" s="14"/>
      <c r="HQB2398" s="14"/>
      <c r="HQC2398" s="14"/>
      <c r="HQD2398" s="14"/>
      <c r="HQE2398" s="14"/>
      <c r="HQF2398" s="14"/>
      <c r="HQG2398" s="14"/>
      <c r="HQH2398" s="14"/>
      <c r="HQI2398" s="14"/>
      <c r="HQJ2398" s="14"/>
      <c r="HQK2398" s="14"/>
      <c r="HQL2398" s="14"/>
      <c r="HQM2398" s="14"/>
      <c r="HQN2398" s="14"/>
      <c r="HQO2398" s="14"/>
      <c r="HQP2398" s="14"/>
      <c r="HQQ2398" s="14"/>
      <c r="HQR2398" s="14"/>
      <c r="HQS2398" s="14"/>
      <c r="HQT2398" s="14"/>
      <c r="HQU2398" s="14"/>
      <c r="HQV2398" s="14"/>
      <c r="HQW2398" s="14"/>
      <c r="HQX2398" s="14"/>
      <c r="HQY2398" s="14"/>
      <c r="HQZ2398" s="14"/>
      <c r="HRA2398" s="14"/>
      <c r="HRB2398" s="14"/>
      <c r="HRC2398" s="14"/>
      <c r="HRD2398" s="14"/>
      <c r="HRE2398" s="14"/>
      <c r="HRF2398" s="14"/>
      <c r="HRG2398" s="14"/>
      <c r="HRH2398" s="14"/>
      <c r="HRI2398" s="14"/>
      <c r="HRJ2398" s="14"/>
      <c r="HRK2398" s="14"/>
      <c r="HRL2398" s="14"/>
      <c r="HRM2398" s="14"/>
      <c r="HRN2398" s="14"/>
      <c r="HRO2398" s="14"/>
      <c r="HRP2398" s="14"/>
      <c r="HRQ2398" s="14"/>
      <c r="HRR2398" s="14"/>
      <c r="HRS2398" s="14"/>
      <c r="HRT2398" s="14"/>
      <c r="HRU2398" s="14"/>
      <c r="HRV2398" s="14"/>
      <c r="HRW2398" s="14"/>
      <c r="HRX2398" s="14"/>
      <c r="HRY2398" s="14"/>
      <c r="HRZ2398" s="14"/>
      <c r="HSA2398" s="14"/>
      <c r="HSB2398" s="14"/>
      <c r="HSC2398" s="14"/>
      <c r="HSD2398" s="14"/>
      <c r="HSE2398" s="14"/>
      <c r="HSF2398" s="14"/>
      <c r="HSG2398" s="14"/>
      <c r="HSH2398" s="14"/>
      <c r="HSI2398" s="14"/>
      <c r="HSJ2398" s="14"/>
      <c r="HSK2398" s="14"/>
      <c r="HSL2398" s="14"/>
      <c r="HSM2398" s="14"/>
      <c r="HSN2398" s="14"/>
      <c r="HSO2398" s="14"/>
      <c r="HSP2398" s="14"/>
      <c r="HSQ2398" s="14"/>
      <c r="HSR2398" s="14"/>
      <c r="HSS2398" s="14"/>
      <c r="HST2398" s="14"/>
      <c r="HSU2398" s="14"/>
      <c r="HSV2398" s="14"/>
      <c r="HSW2398" s="14"/>
      <c r="HSX2398" s="14"/>
      <c r="HSY2398" s="14"/>
      <c r="HSZ2398" s="14"/>
      <c r="HTA2398" s="14"/>
      <c r="HTB2398" s="14"/>
      <c r="HTC2398" s="14"/>
      <c r="HTD2398" s="14"/>
      <c r="HTE2398" s="14"/>
      <c r="HTF2398" s="14"/>
      <c r="HTG2398" s="14"/>
      <c r="HTH2398" s="14"/>
      <c r="HTI2398" s="14"/>
      <c r="HTJ2398" s="14"/>
      <c r="HTK2398" s="14"/>
      <c r="HTL2398" s="14"/>
      <c r="HTM2398" s="14"/>
      <c r="HTN2398" s="14"/>
      <c r="HTO2398" s="14"/>
      <c r="HTP2398" s="14"/>
      <c r="HTQ2398" s="14"/>
      <c r="HTR2398" s="14"/>
      <c r="HTS2398" s="14"/>
      <c r="HTT2398" s="14"/>
      <c r="HTU2398" s="14"/>
      <c r="HTV2398" s="14"/>
      <c r="HTW2398" s="14"/>
      <c r="HTX2398" s="14"/>
      <c r="HTY2398" s="14"/>
      <c r="HTZ2398" s="14"/>
      <c r="HUA2398" s="14"/>
      <c r="HUB2398" s="14"/>
      <c r="HUC2398" s="14"/>
      <c r="HUD2398" s="14"/>
      <c r="HUE2398" s="14"/>
      <c r="HUF2398" s="14"/>
      <c r="HUG2398" s="14"/>
      <c r="HUH2398" s="14"/>
      <c r="HUI2398" s="14"/>
      <c r="HUJ2398" s="14"/>
      <c r="HUK2398" s="14"/>
      <c r="HUL2398" s="14"/>
      <c r="HUM2398" s="14"/>
      <c r="HUN2398" s="14"/>
      <c r="HUO2398" s="14"/>
      <c r="HUP2398" s="14"/>
      <c r="HUQ2398" s="14"/>
      <c r="HUR2398" s="14"/>
      <c r="HUS2398" s="14"/>
      <c r="HUT2398" s="14"/>
      <c r="HUU2398" s="14"/>
      <c r="HUV2398" s="14"/>
      <c r="HUW2398" s="14"/>
      <c r="HUX2398" s="14"/>
      <c r="HUY2398" s="14"/>
      <c r="HUZ2398" s="14"/>
      <c r="HVA2398" s="14"/>
      <c r="HVB2398" s="14"/>
      <c r="HVC2398" s="14"/>
      <c r="HVD2398" s="14"/>
      <c r="HVE2398" s="14"/>
      <c r="HVF2398" s="14"/>
      <c r="HVG2398" s="14"/>
      <c r="HVH2398" s="14"/>
      <c r="HVI2398" s="14"/>
      <c r="HVJ2398" s="14"/>
      <c r="HVK2398" s="14"/>
      <c r="HVL2398" s="14"/>
      <c r="HVM2398" s="14"/>
      <c r="HVN2398" s="14"/>
      <c r="HVO2398" s="14"/>
      <c r="HVP2398" s="14"/>
      <c r="HVQ2398" s="14"/>
      <c r="HVR2398" s="14"/>
      <c r="HVS2398" s="14"/>
      <c r="HVT2398" s="14"/>
      <c r="HVU2398" s="14"/>
      <c r="HVV2398" s="14"/>
      <c r="HVW2398" s="14"/>
      <c r="HVX2398" s="14"/>
      <c r="HVY2398" s="14"/>
      <c r="HVZ2398" s="14"/>
      <c r="HWA2398" s="14"/>
      <c r="HWB2398" s="14"/>
      <c r="HWC2398" s="14"/>
      <c r="HWD2398" s="14"/>
      <c r="HWE2398" s="14"/>
      <c r="HWF2398" s="14"/>
      <c r="HWG2398" s="14"/>
      <c r="HWH2398" s="14"/>
      <c r="HWI2398" s="14"/>
      <c r="HWJ2398" s="14"/>
      <c r="HWK2398" s="14"/>
      <c r="HWL2398" s="14"/>
      <c r="HWM2398" s="14"/>
      <c r="HWN2398" s="14"/>
      <c r="HWO2398" s="14"/>
      <c r="HWP2398" s="14"/>
      <c r="HWQ2398" s="14"/>
      <c r="HWR2398" s="14"/>
      <c r="HWS2398" s="14"/>
      <c r="HWT2398" s="14"/>
      <c r="HWU2398" s="14"/>
      <c r="HWV2398" s="14"/>
      <c r="HWW2398" s="14"/>
      <c r="HWX2398" s="14"/>
      <c r="HWY2398" s="14"/>
      <c r="HWZ2398" s="14"/>
      <c r="HXA2398" s="14"/>
      <c r="HXB2398" s="14"/>
      <c r="HXC2398" s="14"/>
      <c r="HXD2398" s="14"/>
      <c r="HXE2398" s="14"/>
      <c r="HXF2398" s="14"/>
      <c r="HXG2398" s="14"/>
      <c r="HXH2398" s="14"/>
      <c r="HXI2398" s="14"/>
      <c r="HXJ2398" s="14"/>
      <c r="HXK2398" s="14"/>
      <c r="HXL2398" s="14"/>
      <c r="HXM2398" s="14"/>
      <c r="HXN2398" s="14"/>
      <c r="HXO2398" s="14"/>
      <c r="HXP2398" s="14"/>
      <c r="HXQ2398" s="14"/>
      <c r="HXR2398" s="14"/>
      <c r="HXS2398" s="14"/>
      <c r="HXT2398" s="14"/>
      <c r="HXU2398" s="14"/>
      <c r="HXV2398" s="14"/>
      <c r="HXW2398" s="14"/>
      <c r="HXX2398" s="14"/>
      <c r="HXY2398" s="14"/>
      <c r="HXZ2398" s="14"/>
      <c r="HYA2398" s="14"/>
      <c r="HYB2398" s="14"/>
      <c r="HYC2398" s="14"/>
      <c r="HYD2398" s="14"/>
      <c r="HYE2398" s="14"/>
      <c r="HYF2398" s="14"/>
      <c r="HYG2398" s="14"/>
      <c r="HYH2398" s="14"/>
      <c r="HYI2398" s="14"/>
      <c r="HYJ2398" s="14"/>
      <c r="HYK2398" s="14"/>
      <c r="HYL2398" s="14"/>
      <c r="HYM2398" s="14"/>
      <c r="HYN2398" s="14"/>
      <c r="HYO2398" s="14"/>
      <c r="HYP2398" s="14"/>
      <c r="HYQ2398" s="14"/>
      <c r="HYR2398" s="14"/>
      <c r="HYS2398" s="14"/>
      <c r="HYT2398" s="14"/>
      <c r="HYU2398" s="14"/>
      <c r="HYV2398" s="14"/>
      <c r="HYW2398" s="14"/>
      <c r="HYX2398" s="14"/>
      <c r="HYY2398" s="14"/>
      <c r="HYZ2398" s="14"/>
      <c r="HZA2398" s="14"/>
      <c r="HZB2398" s="14"/>
      <c r="HZC2398" s="14"/>
      <c r="HZD2398" s="14"/>
      <c r="HZE2398" s="14"/>
      <c r="HZF2398" s="14"/>
      <c r="HZG2398" s="14"/>
      <c r="HZH2398" s="14"/>
      <c r="HZI2398" s="14"/>
      <c r="HZJ2398" s="14"/>
      <c r="HZK2398" s="14"/>
      <c r="HZL2398" s="14"/>
      <c r="HZM2398" s="14"/>
      <c r="HZN2398" s="14"/>
      <c r="HZO2398" s="14"/>
      <c r="HZP2398" s="14"/>
      <c r="HZQ2398" s="14"/>
      <c r="HZR2398" s="14"/>
      <c r="HZS2398" s="14"/>
      <c r="HZT2398" s="14"/>
      <c r="HZU2398" s="14"/>
      <c r="HZV2398" s="14"/>
      <c r="HZW2398" s="14"/>
      <c r="HZX2398" s="14"/>
      <c r="HZY2398" s="14"/>
      <c r="HZZ2398" s="14"/>
      <c r="IAA2398" s="14"/>
      <c r="IAB2398" s="14"/>
      <c r="IAC2398" s="14"/>
      <c r="IAD2398" s="14"/>
      <c r="IAE2398" s="14"/>
      <c r="IAF2398" s="14"/>
      <c r="IAG2398" s="14"/>
      <c r="IAH2398" s="14"/>
      <c r="IAI2398" s="14"/>
      <c r="IAJ2398" s="14"/>
      <c r="IAK2398" s="14"/>
      <c r="IAL2398" s="14"/>
      <c r="IAM2398" s="14"/>
      <c r="IAN2398" s="14"/>
      <c r="IAO2398" s="14"/>
      <c r="IAP2398" s="14"/>
      <c r="IAQ2398" s="14"/>
      <c r="IAR2398" s="14"/>
      <c r="IAS2398" s="14"/>
      <c r="IAT2398" s="14"/>
      <c r="IAU2398" s="14"/>
      <c r="IAV2398" s="14"/>
      <c r="IAW2398" s="14"/>
      <c r="IAX2398" s="14"/>
      <c r="IAY2398" s="14"/>
      <c r="IAZ2398" s="14"/>
      <c r="IBA2398" s="14"/>
      <c r="IBB2398" s="14"/>
      <c r="IBC2398" s="14"/>
      <c r="IBD2398" s="14"/>
      <c r="IBE2398" s="14"/>
      <c r="IBF2398" s="14"/>
      <c r="IBG2398" s="14"/>
      <c r="IBH2398" s="14"/>
      <c r="IBI2398" s="14"/>
      <c r="IBJ2398" s="14"/>
      <c r="IBK2398" s="14"/>
      <c r="IBL2398" s="14"/>
      <c r="IBM2398" s="14"/>
      <c r="IBN2398" s="14"/>
      <c r="IBO2398" s="14"/>
      <c r="IBP2398" s="14"/>
      <c r="IBQ2398" s="14"/>
      <c r="IBR2398" s="14"/>
      <c r="IBS2398" s="14"/>
      <c r="IBT2398" s="14"/>
      <c r="IBU2398" s="14"/>
      <c r="IBV2398" s="14"/>
      <c r="IBW2398" s="14"/>
      <c r="IBX2398" s="14"/>
      <c r="IBY2398" s="14"/>
      <c r="IBZ2398" s="14"/>
      <c r="ICA2398" s="14"/>
      <c r="ICB2398" s="14"/>
      <c r="ICC2398" s="14"/>
      <c r="ICD2398" s="14"/>
      <c r="ICE2398" s="14"/>
      <c r="ICF2398" s="14"/>
      <c r="ICG2398" s="14"/>
      <c r="ICH2398" s="14"/>
      <c r="ICI2398" s="14"/>
      <c r="ICJ2398" s="14"/>
      <c r="ICK2398" s="14"/>
      <c r="ICL2398" s="14"/>
      <c r="ICM2398" s="14"/>
      <c r="ICN2398" s="14"/>
      <c r="ICO2398" s="14"/>
      <c r="ICP2398" s="14"/>
      <c r="ICQ2398" s="14"/>
      <c r="ICR2398" s="14"/>
      <c r="ICS2398" s="14"/>
      <c r="ICT2398" s="14"/>
      <c r="ICU2398" s="14"/>
      <c r="ICV2398" s="14"/>
      <c r="ICW2398" s="14"/>
      <c r="ICX2398" s="14"/>
      <c r="ICY2398" s="14"/>
      <c r="ICZ2398" s="14"/>
      <c r="IDA2398" s="14"/>
      <c r="IDB2398" s="14"/>
      <c r="IDC2398" s="14"/>
      <c r="IDD2398" s="14"/>
      <c r="IDE2398" s="14"/>
      <c r="IDF2398" s="14"/>
      <c r="IDG2398" s="14"/>
      <c r="IDH2398" s="14"/>
      <c r="IDI2398" s="14"/>
      <c r="IDJ2398" s="14"/>
      <c r="IDK2398" s="14"/>
      <c r="IDL2398" s="14"/>
      <c r="IDM2398" s="14"/>
      <c r="IDN2398" s="14"/>
      <c r="IDO2398" s="14"/>
      <c r="IDP2398" s="14"/>
      <c r="IDQ2398" s="14"/>
      <c r="IDR2398" s="14"/>
      <c r="IDS2398" s="14"/>
      <c r="IDT2398" s="14"/>
      <c r="IDU2398" s="14"/>
      <c r="IDV2398" s="14"/>
      <c r="IDW2398" s="14"/>
      <c r="IDX2398" s="14"/>
      <c r="IDY2398" s="14"/>
      <c r="IDZ2398" s="14"/>
      <c r="IEA2398" s="14"/>
      <c r="IEB2398" s="14"/>
      <c r="IEC2398" s="14"/>
      <c r="IED2398" s="14"/>
      <c r="IEE2398" s="14"/>
      <c r="IEF2398" s="14"/>
      <c r="IEG2398" s="14"/>
      <c r="IEH2398" s="14"/>
      <c r="IEI2398" s="14"/>
      <c r="IEJ2398" s="14"/>
      <c r="IEK2398" s="14"/>
      <c r="IEL2398" s="14"/>
      <c r="IEM2398" s="14"/>
      <c r="IEN2398" s="14"/>
      <c r="IEO2398" s="14"/>
      <c r="IEP2398" s="14"/>
      <c r="IEQ2398" s="14"/>
      <c r="IER2398" s="14"/>
      <c r="IES2398" s="14"/>
      <c r="IET2398" s="14"/>
      <c r="IEU2398" s="14"/>
      <c r="IEV2398" s="14"/>
      <c r="IEW2398" s="14"/>
      <c r="IEX2398" s="14"/>
      <c r="IEY2398" s="14"/>
      <c r="IEZ2398" s="14"/>
      <c r="IFA2398" s="14"/>
      <c r="IFB2398" s="14"/>
      <c r="IFC2398" s="14"/>
      <c r="IFD2398" s="14"/>
      <c r="IFE2398" s="14"/>
      <c r="IFF2398" s="14"/>
      <c r="IFG2398" s="14"/>
      <c r="IFH2398" s="14"/>
      <c r="IFI2398" s="14"/>
      <c r="IFJ2398" s="14"/>
      <c r="IFK2398" s="14"/>
      <c r="IFL2398" s="14"/>
      <c r="IFM2398" s="14"/>
      <c r="IFN2398" s="14"/>
      <c r="IFO2398" s="14"/>
      <c r="IFP2398" s="14"/>
      <c r="IFQ2398" s="14"/>
      <c r="IFR2398" s="14"/>
      <c r="IFS2398" s="14"/>
      <c r="IFT2398" s="14"/>
      <c r="IFU2398" s="14"/>
      <c r="IFV2398" s="14"/>
      <c r="IFW2398" s="14"/>
      <c r="IFX2398" s="14"/>
      <c r="IFY2398" s="14"/>
      <c r="IFZ2398" s="14"/>
      <c r="IGA2398" s="14"/>
      <c r="IGB2398" s="14"/>
      <c r="IGC2398" s="14"/>
      <c r="IGD2398" s="14"/>
      <c r="IGE2398" s="14"/>
      <c r="IGF2398" s="14"/>
      <c r="IGG2398" s="14"/>
      <c r="IGH2398" s="14"/>
      <c r="IGI2398" s="14"/>
      <c r="IGJ2398" s="14"/>
      <c r="IGK2398" s="14"/>
      <c r="IGL2398" s="14"/>
      <c r="IGM2398" s="14"/>
      <c r="IGN2398" s="14"/>
      <c r="IGO2398" s="14"/>
      <c r="IGP2398" s="14"/>
      <c r="IGQ2398" s="14"/>
      <c r="IGR2398" s="14"/>
      <c r="IGS2398" s="14"/>
      <c r="IGT2398" s="14"/>
      <c r="IGU2398" s="14"/>
      <c r="IGV2398" s="14"/>
      <c r="IGW2398" s="14"/>
      <c r="IGX2398" s="14"/>
      <c r="IGY2398" s="14"/>
      <c r="IGZ2398" s="14"/>
      <c r="IHA2398" s="14"/>
      <c r="IHB2398" s="14"/>
      <c r="IHC2398" s="14"/>
      <c r="IHD2398" s="14"/>
      <c r="IHE2398" s="14"/>
      <c r="IHF2398" s="14"/>
      <c r="IHG2398" s="14"/>
      <c r="IHH2398" s="14"/>
      <c r="IHI2398" s="14"/>
      <c r="IHJ2398" s="14"/>
      <c r="IHK2398" s="14"/>
      <c r="IHL2398" s="14"/>
      <c r="IHM2398" s="14"/>
      <c r="IHN2398" s="14"/>
      <c r="IHO2398" s="14"/>
      <c r="IHP2398" s="14"/>
      <c r="IHQ2398" s="14"/>
      <c r="IHR2398" s="14"/>
      <c r="IHS2398" s="14"/>
      <c r="IHT2398" s="14"/>
      <c r="IHU2398" s="14"/>
      <c r="IHV2398" s="14"/>
      <c r="IHW2398" s="14"/>
      <c r="IHX2398" s="14"/>
      <c r="IHY2398" s="14"/>
      <c r="IHZ2398" s="14"/>
      <c r="IIA2398" s="14"/>
      <c r="IIB2398" s="14"/>
      <c r="IIC2398" s="14"/>
      <c r="IID2398" s="14"/>
      <c r="IIE2398" s="14"/>
      <c r="IIF2398" s="14"/>
      <c r="IIG2398" s="14"/>
      <c r="IIH2398" s="14"/>
      <c r="III2398" s="14"/>
      <c r="IIJ2398" s="14"/>
      <c r="IIK2398" s="14"/>
      <c r="IIL2398" s="14"/>
      <c r="IIM2398" s="14"/>
      <c r="IIN2398" s="14"/>
      <c r="IIO2398" s="14"/>
      <c r="IIP2398" s="14"/>
      <c r="IIQ2398" s="14"/>
      <c r="IIR2398" s="14"/>
      <c r="IIS2398" s="14"/>
      <c r="IIT2398" s="14"/>
      <c r="IIU2398" s="14"/>
      <c r="IIV2398" s="14"/>
      <c r="IIW2398" s="14"/>
      <c r="IIX2398" s="14"/>
      <c r="IIY2398" s="14"/>
      <c r="IIZ2398" s="14"/>
      <c r="IJA2398" s="14"/>
      <c r="IJB2398" s="14"/>
      <c r="IJC2398" s="14"/>
      <c r="IJD2398" s="14"/>
      <c r="IJE2398" s="14"/>
      <c r="IJF2398" s="14"/>
      <c r="IJG2398" s="14"/>
      <c r="IJH2398" s="14"/>
      <c r="IJI2398" s="14"/>
      <c r="IJJ2398" s="14"/>
      <c r="IJK2398" s="14"/>
      <c r="IJL2398" s="14"/>
      <c r="IJM2398" s="14"/>
      <c r="IJN2398" s="14"/>
      <c r="IJO2398" s="14"/>
      <c r="IJP2398" s="14"/>
      <c r="IJQ2398" s="14"/>
      <c r="IJR2398" s="14"/>
      <c r="IJS2398" s="14"/>
      <c r="IJT2398" s="14"/>
      <c r="IJU2398" s="14"/>
      <c r="IJV2398" s="14"/>
      <c r="IJW2398" s="14"/>
      <c r="IJX2398" s="14"/>
      <c r="IJY2398" s="14"/>
      <c r="IJZ2398" s="14"/>
      <c r="IKA2398" s="14"/>
      <c r="IKB2398" s="14"/>
      <c r="IKC2398" s="14"/>
      <c r="IKD2398" s="14"/>
      <c r="IKE2398" s="14"/>
      <c r="IKF2398" s="14"/>
      <c r="IKG2398" s="14"/>
      <c r="IKH2398" s="14"/>
      <c r="IKI2398" s="14"/>
      <c r="IKJ2398" s="14"/>
      <c r="IKK2398" s="14"/>
      <c r="IKL2398" s="14"/>
      <c r="IKM2398" s="14"/>
      <c r="IKN2398" s="14"/>
      <c r="IKO2398" s="14"/>
      <c r="IKP2398" s="14"/>
      <c r="IKQ2398" s="14"/>
      <c r="IKR2398" s="14"/>
      <c r="IKS2398" s="14"/>
      <c r="IKT2398" s="14"/>
      <c r="IKU2398" s="14"/>
      <c r="IKV2398" s="14"/>
      <c r="IKW2398" s="14"/>
      <c r="IKX2398" s="14"/>
      <c r="IKY2398" s="14"/>
      <c r="IKZ2398" s="14"/>
      <c r="ILA2398" s="14"/>
      <c r="ILB2398" s="14"/>
      <c r="ILC2398" s="14"/>
      <c r="ILD2398" s="14"/>
      <c r="ILE2398" s="14"/>
      <c r="ILF2398" s="14"/>
      <c r="ILG2398" s="14"/>
      <c r="ILH2398" s="14"/>
      <c r="ILI2398" s="14"/>
      <c r="ILJ2398" s="14"/>
      <c r="ILK2398" s="14"/>
      <c r="ILL2398" s="14"/>
      <c r="ILM2398" s="14"/>
      <c r="ILN2398" s="14"/>
      <c r="ILO2398" s="14"/>
      <c r="ILP2398" s="14"/>
      <c r="ILQ2398" s="14"/>
      <c r="ILR2398" s="14"/>
      <c r="ILS2398" s="14"/>
      <c r="ILT2398" s="14"/>
      <c r="ILU2398" s="14"/>
      <c r="ILV2398" s="14"/>
      <c r="ILW2398" s="14"/>
      <c r="ILX2398" s="14"/>
      <c r="ILY2398" s="14"/>
      <c r="ILZ2398" s="14"/>
      <c r="IMA2398" s="14"/>
      <c r="IMB2398" s="14"/>
      <c r="IMC2398" s="14"/>
      <c r="IMD2398" s="14"/>
      <c r="IME2398" s="14"/>
      <c r="IMF2398" s="14"/>
      <c r="IMG2398" s="14"/>
      <c r="IMH2398" s="14"/>
      <c r="IMI2398" s="14"/>
      <c r="IMJ2398" s="14"/>
      <c r="IMK2398" s="14"/>
      <c r="IML2398" s="14"/>
      <c r="IMM2398" s="14"/>
      <c r="IMN2398" s="14"/>
      <c r="IMO2398" s="14"/>
      <c r="IMP2398" s="14"/>
      <c r="IMQ2398" s="14"/>
      <c r="IMR2398" s="14"/>
      <c r="IMS2398" s="14"/>
      <c r="IMT2398" s="14"/>
      <c r="IMU2398" s="14"/>
      <c r="IMV2398" s="14"/>
      <c r="IMW2398" s="14"/>
      <c r="IMX2398" s="14"/>
      <c r="IMY2398" s="14"/>
      <c r="IMZ2398" s="14"/>
      <c r="INA2398" s="14"/>
      <c r="INB2398" s="14"/>
      <c r="INC2398" s="14"/>
      <c r="IND2398" s="14"/>
      <c r="INE2398" s="14"/>
      <c r="INF2398" s="14"/>
      <c r="ING2398" s="14"/>
      <c r="INH2398" s="14"/>
      <c r="INI2398" s="14"/>
      <c r="INJ2398" s="14"/>
      <c r="INK2398" s="14"/>
      <c r="INL2398" s="14"/>
      <c r="INM2398" s="14"/>
      <c r="INN2398" s="14"/>
      <c r="INO2398" s="14"/>
      <c r="INP2398" s="14"/>
      <c r="INQ2398" s="14"/>
      <c r="INR2398" s="14"/>
      <c r="INS2398" s="14"/>
      <c r="INT2398" s="14"/>
      <c r="INU2398" s="14"/>
      <c r="INV2398" s="14"/>
      <c r="INW2398" s="14"/>
      <c r="INX2398" s="14"/>
      <c r="INY2398" s="14"/>
      <c r="INZ2398" s="14"/>
      <c r="IOA2398" s="14"/>
      <c r="IOB2398" s="14"/>
      <c r="IOC2398" s="14"/>
      <c r="IOD2398" s="14"/>
      <c r="IOE2398" s="14"/>
      <c r="IOF2398" s="14"/>
      <c r="IOG2398" s="14"/>
      <c r="IOH2398" s="14"/>
      <c r="IOI2398" s="14"/>
      <c r="IOJ2398" s="14"/>
      <c r="IOK2398" s="14"/>
      <c r="IOL2398" s="14"/>
      <c r="IOM2398" s="14"/>
      <c r="ION2398" s="14"/>
      <c r="IOO2398" s="14"/>
      <c r="IOP2398" s="14"/>
      <c r="IOQ2398" s="14"/>
      <c r="IOR2398" s="14"/>
      <c r="IOS2398" s="14"/>
      <c r="IOT2398" s="14"/>
      <c r="IOU2398" s="14"/>
      <c r="IOV2398" s="14"/>
      <c r="IOW2398" s="14"/>
      <c r="IOX2398" s="14"/>
      <c r="IOY2398" s="14"/>
      <c r="IOZ2398" s="14"/>
      <c r="IPA2398" s="14"/>
      <c r="IPB2398" s="14"/>
      <c r="IPC2398" s="14"/>
      <c r="IPD2398" s="14"/>
      <c r="IPE2398" s="14"/>
      <c r="IPF2398" s="14"/>
      <c r="IPG2398" s="14"/>
      <c r="IPH2398" s="14"/>
      <c r="IPI2398" s="14"/>
      <c r="IPJ2398" s="14"/>
      <c r="IPK2398" s="14"/>
      <c r="IPL2398" s="14"/>
      <c r="IPM2398" s="14"/>
      <c r="IPN2398" s="14"/>
      <c r="IPO2398" s="14"/>
      <c r="IPP2398" s="14"/>
      <c r="IPQ2398" s="14"/>
      <c r="IPR2398" s="14"/>
      <c r="IPS2398" s="14"/>
      <c r="IPT2398" s="14"/>
      <c r="IPU2398" s="14"/>
      <c r="IPV2398" s="14"/>
      <c r="IPW2398" s="14"/>
      <c r="IPX2398" s="14"/>
      <c r="IPY2398" s="14"/>
      <c r="IPZ2398" s="14"/>
      <c r="IQA2398" s="14"/>
      <c r="IQB2398" s="14"/>
      <c r="IQC2398" s="14"/>
      <c r="IQD2398" s="14"/>
      <c r="IQE2398" s="14"/>
      <c r="IQF2398" s="14"/>
      <c r="IQG2398" s="14"/>
      <c r="IQH2398" s="14"/>
      <c r="IQI2398" s="14"/>
      <c r="IQJ2398" s="14"/>
      <c r="IQK2398" s="14"/>
      <c r="IQL2398" s="14"/>
      <c r="IQM2398" s="14"/>
      <c r="IQN2398" s="14"/>
      <c r="IQO2398" s="14"/>
      <c r="IQP2398" s="14"/>
      <c r="IQQ2398" s="14"/>
      <c r="IQR2398" s="14"/>
      <c r="IQS2398" s="14"/>
      <c r="IQT2398" s="14"/>
      <c r="IQU2398" s="14"/>
      <c r="IQV2398" s="14"/>
      <c r="IQW2398" s="14"/>
      <c r="IQX2398" s="14"/>
      <c r="IQY2398" s="14"/>
      <c r="IQZ2398" s="14"/>
      <c r="IRA2398" s="14"/>
      <c r="IRB2398" s="14"/>
      <c r="IRC2398" s="14"/>
      <c r="IRD2398" s="14"/>
      <c r="IRE2398" s="14"/>
      <c r="IRF2398" s="14"/>
      <c r="IRG2398" s="14"/>
      <c r="IRH2398" s="14"/>
      <c r="IRI2398" s="14"/>
      <c r="IRJ2398" s="14"/>
      <c r="IRK2398" s="14"/>
      <c r="IRL2398" s="14"/>
      <c r="IRM2398" s="14"/>
      <c r="IRN2398" s="14"/>
      <c r="IRO2398" s="14"/>
      <c r="IRP2398" s="14"/>
      <c r="IRQ2398" s="14"/>
      <c r="IRR2398" s="14"/>
      <c r="IRS2398" s="14"/>
      <c r="IRT2398" s="14"/>
      <c r="IRU2398" s="14"/>
      <c r="IRV2398" s="14"/>
      <c r="IRW2398" s="14"/>
      <c r="IRX2398" s="14"/>
      <c r="IRY2398" s="14"/>
      <c r="IRZ2398" s="14"/>
      <c r="ISA2398" s="14"/>
      <c r="ISB2398" s="14"/>
      <c r="ISC2398" s="14"/>
      <c r="ISD2398" s="14"/>
      <c r="ISE2398" s="14"/>
      <c r="ISF2398" s="14"/>
      <c r="ISG2398" s="14"/>
      <c r="ISH2398" s="14"/>
      <c r="ISI2398" s="14"/>
      <c r="ISJ2398" s="14"/>
      <c r="ISK2398" s="14"/>
      <c r="ISL2398" s="14"/>
      <c r="ISM2398" s="14"/>
      <c r="ISN2398" s="14"/>
      <c r="ISO2398" s="14"/>
      <c r="ISP2398" s="14"/>
      <c r="ISQ2398" s="14"/>
      <c r="ISR2398" s="14"/>
      <c r="ISS2398" s="14"/>
      <c r="IST2398" s="14"/>
      <c r="ISU2398" s="14"/>
      <c r="ISV2398" s="14"/>
      <c r="ISW2398" s="14"/>
      <c r="ISX2398" s="14"/>
      <c r="ISY2398" s="14"/>
      <c r="ISZ2398" s="14"/>
      <c r="ITA2398" s="14"/>
      <c r="ITB2398" s="14"/>
      <c r="ITC2398" s="14"/>
      <c r="ITD2398" s="14"/>
      <c r="ITE2398" s="14"/>
      <c r="ITF2398" s="14"/>
      <c r="ITG2398" s="14"/>
      <c r="ITH2398" s="14"/>
      <c r="ITI2398" s="14"/>
      <c r="ITJ2398" s="14"/>
      <c r="ITK2398" s="14"/>
      <c r="ITL2398" s="14"/>
      <c r="ITM2398" s="14"/>
      <c r="ITN2398" s="14"/>
      <c r="ITO2398" s="14"/>
      <c r="ITP2398" s="14"/>
      <c r="ITQ2398" s="14"/>
      <c r="ITR2398" s="14"/>
      <c r="ITS2398" s="14"/>
      <c r="ITT2398" s="14"/>
      <c r="ITU2398" s="14"/>
      <c r="ITV2398" s="14"/>
      <c r="ITW2398" s="14"/>
      <c r="ITX2398" s="14"/>
      <c r="ITY2398" s="14"/>
      <c r="ITZ2398" s="14"/>
      <c r="IUA2398" s="14"/>
      <c r="IUB2398" s="14"/>
      <c r="IUC2398" s="14"/>
      <c r="IUD2398" s="14"/>
      <c r="IUE2398" s="14"/>
      <c r="IUF2398" s="14"/>
      <c r="IUG2398" s="14"/>
      <c r="IUH2398" s="14"/>
      <c r="IUI2398" s="14"/>
      <c r="IUJ2398" s="14"/>
      <c r="IUK2398" s="14"/>
      <c r="IUL2398" s="14"/>
      <c r="IUM2398" s="14"/>
      <c r="IUN2398" s="14"/>
      <c r="IUO2398" s="14"/>
      <c r="IUP2398" s="14"/>
      <c r="IUQ2398" s="14"/>
      <c r="IUR2398" s="14"/>
      <c r="IUS2398" s="14"/>
      <c r="IUT2398" s="14"/>
      <c r="IUU2398" s="14"/>
      <c r="IUV2398" s="14"/>
      <c r="IUW2398" s="14"/>
      <c r="IUX2398" s="14"/>
      <c r="IUY2398" s="14"/>
      <c r="IUZ2398" s="14"/>
      <c r="IVA2398" s="14"/>
      <c r="IVB2398" s="14"/>
      <c r="IVC2398" s="14"/>
      <c r="IVD2398" s="14"/>
      <c r="IVE2398" s="14"/>
      <c r="IVF2398" s="14"/>
      <c r="IVG2398" s="14"/>
      <c r="IVH2398" s="14"/>
      <c r="IVI2398" s="14"/>
      <c r="IVJ2398" s="14"/>
      <c r="IVK2398" s="14"/>
      <c r="IVL2398" s="14"/>
      <c r="IVM2398" s="14"/>
      <c r="IVN2398" s="14"/>
      <c r="IVO2398" s="14"/>
      <c r="IVP2398" s="14"/>
      <c r="IVQ2398" s="14"/>
      <c r="IVR2398" s="14"/>
      <c r="IVS2398" s="14"/>
      <c r="IVT2398" s="14"/>
      <c r="IVU2398" s="14"/>
      <c r="IVV2398" s="14"/>
      <c r="IVW2398" s="14"/>
      <c r="IVX2398" s="14"/>
      <c r="IVY2398" s="14"/>
      <c r="IVZ2398" s="14"/>
      <c r="IWA2398" s="14"/>
      <c r="IWB2398" s="14"/>
      <c r="IWC2398" s="14"/>
      <c r="IWD2398" s="14"/>
      <c r="IWE2398" s="14"/>
      <c r="IWF2398" s="14"/>
      <c r="IWG2398" s="14"/>
      <c r="IWH2398" s="14"/>
      <c r="IWI2398" s="14"/>
      <c r="IWJ2398" s="14"/>
      <c r="IWK2398" s="14"/>
      <c r="IWL2398" s="14"/>
      <c r="IWM2398" s="14"/>
      <c r="IWN2398" s="14"/>
      <c r="IWO2398" s="14"/>
      <c r="IWP2398" s="14"/>
      <c r="IWQ2398" s="14"/>
      <c r="IWR2398" s="14"/>
      <c r="IWS2398" s="14"/>
      <c r="IWT2398" s="14"/>
      <c r="IWU2398" s="14"/>
      <c r="IWV2398" s="14"/>
      <c r="IWW2398" s="14"/>
      <c r="IWX2398" s="14"/>
      <c r="IWY2398" s="14"/>
      <c r="IWZ2398" s="14"/>
      <c r="IXA2398" s="14"/>
      <c r="IXB2398" s="14"/>
      <c r="IXC2398" s="14"/>
      <c r="IXD2398" s="14"/>
      <c r="IXE2398" s="14"/>
      <c r="IXF2398" s="14"/>
      <c r="IXG2398" s="14"/>
      <c r="IXH2398" s="14"/>
      <c r="IXI2398" s="14"/>
      <c r="IXJ2398" s="14"/>
      <c r="IXK2398" s="14"/>
      <c r="IXL2398" s="14"/>
      <c r="IXM2398" s="14"/>
      <c r="IXN2398" s="14"/>
      <c r="IXO2398" s="14"/>
      <c r="IXP2398" s="14"/>
      <c r="IXQ2398" s="14"/>
      <c r="IXR2398" s="14"/>
      <c r="IXS2398" s="14"/>
      <c r="IXT2398" s="14"/>
      <c r="IXU2398" s="14"/>
      <c r="IXV2398" s="14"/>
      <c r="IXW2398" s="14"/>
      <c r="IXX2398" s="14"/>
      <c r="IXY2398" s="14"/>
      <c r="IXZ2398" s="14"/>
      <c r="IYA2398" s="14"/>
      <c r="IYB2398" s="14"/>
      <c r="IYC2398" s="14"/>
      <c r="IYD2398" s="14"/>
      <c r="IYE2398" s="14"/>
      <c r="IYF2398" s="14"/>
      <c r="IYG2398" s="14"/>
      <c r="IYH2398" s="14"/>
      <c r="IYI2398" s="14"/>
      <c r="IYJ2398" s="14"/>
      <c r="IYK2398" s="14"/>
      <c r="IYL2398" s="14"/>
      <c r="IYM2398" s="14"/>
      <c r="IYN2398" s="14"/>
      <c r="IYO2398" s="14"/>
      <c r="IYP2398" s="14"/>
      <c r="IYQ2398" s="14"/>
      <c r="IYR2398" s="14"/>
      <c r="IYS2398" s="14"/>
      <c r="IYT2398" s="14"/>
      <c r="IYU2398" s="14"/>
      <c r="IYV2398" s="14"/>
      <c r="IYW2398" s="14"/>
      <c r="IYX2398" s="14"/>
      <c r="IYY2398" s="14"/>
      <c r="IYZ2398" s="14"/>
      <c r="IZA2398" s="14"/>
      <c r="IZB2398" s="14"/>
      <c r="IZC2398" s="14"/>
      <c r="IZD2398" s="14"/>
      <c r="IZE2398" s="14"/>
      <c r="IZF2398" s="14"/>
      <c r="IZG2398" s="14"/>
      <c r="IZH2398" s="14"/>
      <c r="IZI2398" s="14"/>
      <c r="IZJ2398" s="14"/>
      <c r="IZK2398" s="14"/>
      <c r="IZL2398" s="14"/>
      <c r="IZM2398" s="14"/>
      <c r="IZN2398" s="14"/>
      <c r="IZO2398" s="14"/>
      <c r="IZP2398" s="14"/>
      <c r="IZQ2398" s="14"/>
      <c r="IZR2398" s="14"/>
      <c r="IZS2398" s="14"/>
      <c r="IZT2398" s="14"/>
      <c r="IZU2398" s="14"/>
      <c r="IZV2398" s="14"/>
      <c r="IZW2398" s="14"/>
      <c r="IZX2398" s="14"/>
      <c r="IZY2398" s="14"/>
      <c r="IZZ2398" s="14"/>
      <c r="JAA2398" s="14"/>
      <c r="JAB2398" s="14"/>
      <c r="JAC2398" s="14"/>
      <c r="JAD2398" s="14"/>
      <c r="JAE2398" s="14"/>
      <c r="JAF2398" s="14"/>
      <c r="JAG2398" s="14"/>
      <c r="JAH2398" s="14"/>
      <c r="JAI2398" s="14"/>
      <c r="JAJ2398" s="14"/>
      <c r="JAK2398" s="14"/>
      <c r="JAL2398" s="14"/>
      <c r="JAM2398" s="14"/>
      <c r="JAN2398" s="14"/>
      <c r="JAO2398" s="14"/>
      <c r="JAP2398" s="14"/>
      <c r="JAQ2398" s="14"/>
      <c r="JAR2398" s="14"/>
      <c r="JAS2398" s="14"/>
      <c r="JAT2398" s="14"/>
      <c r="JAU2398" s="14"/>
      <c r="JAV2398" s="14"/>
      <c r="JAW2398" s="14"/>
      <c r="JAX2398" s="14"/>
      <c r="JAY2398" s="14"/>
      <c r="JAZ2398" s="14"/>
      <c r="JBA2398" s="14"/>
      <c r="JBB2398" s="14"/>
      <c r="JBC2398" s="14"/>
      <c r="JBD2398" s="14"/>
      <c r="JBE2398" s="14"/>
      <c r="JBF2398" s="14"/>
      <c r="JBG2398" s="14"/>
      <c r="JBH2398" s="14"/>
      <c r="JBI2398" s="14"/>
      <c r="JBJ2398" s="14"/>
      <c r="JBK2398" s="14"/>
      <c r="JBL2398" s="14"/>
      <c r="JBM2398" s="14"/>
      <c r="JBN2398" s="14"/>
      <c r="JBO2398" s="14"/>
      <c r="JBP2398" s="14"/>
      <c r="JBQ2398" s="14"/>
      <c r="JBR2398" s="14"/>
      <c r="JBS2398" s="14"/>
      <c r="JBT2398" s="14"/>
      <c r="JBU2398" s="14"/>
      <c r="JBV2398" s="14"/>
      <c r="JBW2398" s="14"/>
      <c r="JBX2398" s="14"/>
      <c r="JBY2398" s="14"/>
      <c r="JBZ2398" s="14"/>
      <c r="JCA2398" s="14"/>
      <c r="JCB2398" s="14"/>
      <c r="JCC2398" s="14"/>
      <c r="JCD2398" s="14"/>
      <c r="JCE2398" s="14"/>
      <c r="JCF2398" s="14"/>
      <c r="JCG2398" s="14"/>
      <c r="JCH2398" s="14"/>
      <c r="JCI2398" s="14"/>
      <c r="JCJ2398" s="14"/>
      <c r="JCK2398" s="14"/>
      <c r="JCL2398" s="14"/>
      <c r="JCM2398" s="14"/>
      <c r="JCN2398" s="14"/>
      <c r="JCO2398" s="14"/>
      <c r="JCP2398" s="14"/>
      <c r="JCQ2398" s="14"/>
      <c r="JCR2398" s="14"/>
      <c r="JCS2398" s="14"/>
      <c r="JCT2398" s="14"/>
      <c r="JCU2398" s="14"/>
      <c r="JCV2398" s="14"/>
      <c r="JCW2398" s="14"/>
      <c r="JCX2398" s="14"/>
      <c r="JCY2398" s="14"/>
      <c r="JCZ2398" s="14"/>
      <c r="JDA2398" s="14"/>
      <c r="JDB2398" s="14"/>
      <c r="JDC2398" s="14"/>
      <c r="JDD2398" s="14"/>
      <c r="JDE2398" s="14"/>
      <c r="JDF2398" s="14"/>
      <c r="JDG2398" s="14"/>
      <c r="JDH2398" s="14"/>
      <c r="JDI2398" s="14"/>
      <c r="JDJ2398" s="14"/>
      <c r="JDK2398" s="14"/>
      <c r="JDL2398" s="14"/>
      <c r="JDM2398" s="14"/>
      <c r="JDN2398" s="14"/>
      <c r="JDO2398" s="14"/>
      <c r="JDP2398" s="14"/>
      <c r="JDQ2398" s="14"/>
      <c r="JDR2398" s="14"/>
      <c r="JDS2398" s="14"/>
      <c r="JDT2398" s="14"/>
      <c r="JDU2398" s="14"/>
      <c r="JDV2398" s="14"/>
      <c r="JDW2398" s="14"/>
      <c r="JDX2398" s="14"/>
      <c r="JDY2398" s="14"/>
      <c r="JDZ2398" s="14"/>
      <c r="JEA2398" s="14"/>
      <c r="JEB2398" s="14"/>
      <c r="JEC2398" s="14"/>
      <c r="JED2398" s="14"/>
      <c r="JEE2398" s="14"/>
      <c r="JEF2398" s="14"/>
      <c r="JEG2398" s="14"/>
      <c r="JEH2398" s="14"/>
      <c r="JEI2398" s="14"/>
      <c r="JEJ2398" s="14"/>
      <c r="JEK2398" s="14"/>
      <c r="JEL2398" s="14"/>
      <c r="JEM2398" s="14"/>
      <c r="JEN2398" s="14"/>
      <c r="JEO2398" s="14"/>
      <c r="JEP2398" s="14"/>
      <c r="JEQ2398" s="14"/>
      <c r="JER2398" s="14"/>
      <c r="JES2398" s="14"/>
      <c r="JET2398" s="14"/>
      <c r="JEU2398" s="14"/>
      <c r="JEV2398" s="14"/>
      <c r="JEW2398" s="14"/>
      <c r="JEX2398" s="14"/>
      <c r="JEY2398" s="14"/>
      <c r="JEZ2398" s="14"/>
      <c r="JFA2398" s="14"/>
      <c r="JFB2398" s="14"/>
      <c r="JFC2398" s="14"/>
      <c r="JFD2398" s="14"/>
      <c r="JFE2398" s="14"/>
      <c r="JFF2398" s="14"/>
      <c r="JFG2398" s="14"/>
      <c r="JFH2398" s="14"/>
      <c r="JFI2398" s="14"/>
      <c r="JFJ2398" s="14"/>
      <c r="JFK2398" s="14"/>
      <c r="JFL2398" s="14"/>
      <c r="JFM2398" s="14"/>
      <c r="JFN2398" s="14"/>
      <c r="JFO2398" s="14"/>
      <c r="JFP2398" s="14"/>
      <c r="JFQ2398" s="14"/>
      <c r="JFR2398" s="14"/>
      <c r="JFS2398" s="14"/>
      <c r="JFT2398" s="14"/>
      <c r="JFU2398" s="14"/>
      <c r="JFV2398" s="14"/>
      <c r="JFW2398" s="14"/>
      <c r="JFX2398" s="14"/>
      <c r="JFY2398" s="14"/>
      <c r="JFZ2398" s="14"/>
      <c r="JGA2398" s="14"/>
      <c r="JGB2398" s="14"/>
      <c r="JGC2398" s="14"/>
      <c r="JGD2398" s="14"/>
      <c r="JGE2398" s="14"/>
      <c r="JGF2398" s="14"/>
      <c r="JGG2398" s="14"/>
      <c r="JGH2398" s="14"/>
      <c r="JGI2398" s="14"/>
      <c r="JGJ2398" s="14"/>
      <c r="JGK2398" s="14"/>
      <c r="JGL2398" s="14"/>
      <c r="JGM2398" s="14"/>
      <c r="JGN2398" s="14"/>
      <c r="JGO2398" s="14"/>
      <c r="JGP2398" s="14"/>
      <c r="JGQ2398" s="14"/>
      <c r="JGR2398" s="14"/>
      <c r="JGS2398" s="14"/>
      <c r="JGT2398" s="14"/>
      <c r="JGU2398" s="14"/>
      <c r="JGV2398" s="14"/>
      <c r="JGW2398" s="14"/>
      <c r="JGX2398" s="14"/>
      <c r="JGY2398" s="14"/>
      <c r="JGZ2398" s="14"/>
      <c r="JHA2398" s="14"/>
      <c r="JHB2398" s="14"/>
      <c r="JHC2398" s="14"/>
      <c r="JHD2398" s="14"/>
      <c r="JHE2398" s="14"/>
      <c r="JHF2398" s="14"/>
      <c r="JHG2398" s="14"/>
      <c r="JHH2398" s="14"/>
      <c r="JHI2398" s="14"/>
      <c r="JHJ2398" s="14"/>
      <c r="JHK2398" s="14"/>
      <c r="JHL2398" s="14"/>
      <c r="JHM2398" s="14"/>
      <c r="JHN2398" s="14"/>
      <c r="JHO2398" s="14"/>
      <c r="JHP2398" s="14"/>
      <c r="JHQ2398" s="14"/>
      <c r="JHR2398" s="14"/>
      <c r="JHS2398" s="14"/>
      <c r="JHT2398" s="14"/>
      <c r="JHU2398" s="14"/>
      <c r="JHV2398" s="14"/>
      <c r="JHW2398" s="14"/>
      <c r="JHX2398" s="14"/>
      <c r="JHY2398" s="14"/>
      <c r="JHZ2398" s="14"/>
      <c r="JIA2398" s="14"/>
      <c r="JIB2398" s="14"/>
      <c r="JIC2398" s="14"/>
      <c r="JID2398" s="14"/>
      <c r="JIE2398" s="14"/>
      <c r="JIF2398" s="14"/>
      <c r="JIG2398" s="14"/>
      <c r="JIH2398" s="14"/>
      <c r="JII2398" s="14"/>
      <c r="JIJ2398" s="14"/>
      <c r="JIK2398" s="14"/>
      <c r="JIL2398" s="14"/>
      <c r="JIM2398" s="14"/>
      <c r="JIN2398" s="14"/>
      <c r="JIO2398" s="14"/>
      <c r="JIP2398" s="14"/>
      <c r="JIQ2398" s="14"/>
      <c r="JIR2398" s="14"/>
      <c r="JIS2398" s="14"/>
      <c r="JIT2398" s="14"/>
      <c r="JIU2398" s="14"/>
      <c r="JIV2398" s="14"/>
      <c r="JIW2398" s="14"/>
      <c r="JIX2398" s="14"/>
      <c r="JIY2398" s="14"/>
      <c r="JIZ2398" s="14"/>
      <c r="JJA2398" s="14"/>
      <c r="JJB2398" s="14"/>
      <c r="JJC2398" s="14"/>
      <c r="JJD2398" s="14"/>
      <c r="JJE2398" s="14"/>
      <c r="JJF2398" s="14"/>
      <c r="JJG2398" s="14"/>
      <c r="JJH2398" s="14"/>
      <c r="JJI2398" s="14"/>
      <c r="JJJ2398" s="14"/>
      <c r="JJK2398" s="14"/>
      <c r="JJL2398" s="14"/>
      <c r="JJM2398" s="14"/>
      <c r="JJN2398" s="14"/>
      <c r="JJO2398" s="14"/>
      <c r="JJP2398" s="14"/>
      <c r="JJQ2398" s="14"/>
      <c r="JJR2398" s="14"/>
      <c r="JJS2398" s="14"/>
      <c r="JJT2398" s="14"/>
      <c r="JJU2398" s="14"/>
      <c r="JJV2398" s="14"/>
      <c r="JJW2398" s="14"/>
      <c r="JJX2398" s="14"/>
      <c r="JJY2398" s="14"/>
      <c r="JJZ2398" s="14"/>
      <c r="JKA2398" s="14"/>
      <c r="JKB2398" s="14"/>
      <c r="JKC2398" s="14"/>
      <c r="JKD2398" s="14"/>
      <c r="JKE2398" s="14"/>
      <c r="JKF2398" s="14"/>
      <c r="JKG2398" s="14"/>
      <c r="JKH2398" s="14"/>
      <c r="JKI2398" s="14"/>
      <c r="JKJ2398" s="14"/>
      <c r="JKK2398" s="14"/>
      <c r="JKL2398" s="14"/>
      <c r="JKM2398" s="14"/>
      <c r="JKN2398" s="14"/>
      <c r="JKO2398" s="14"/>
      <c r="JKP2398" s="14"/>
      <c r="JKQ2398" s="14"/>
      <c r="JKR2398" s="14"/>
      <c r="JKS2398" s="14"/>
      <c r="JKT2398" s="14"/>
      <c r="JKU2398" s="14"/>
      <c r="JKV2398" s="14"/>
      <c r="JKW2398" s="14"/>
      <c r="JKX2398" s="14"/>
      <c r="JKY2398" s="14"/>
      <c r="JKZ2398" s="14"/>
      <c r="JLA2398" s="14"/>
      <c r="JLB2398" s="14"/>
      <c r="JLC2398" s="14"/>
      <c r="JLD2398" s="14"/>
      <c r="JLE2398" s="14"/>
      <c r="JLF2398" s="14"/>
      <c r="JLG2398" s="14"/>
      <c r="JLH2398" s="14"/>
      <c r="JLI2398" s="14"/>
      <c r="JLJ2398" s="14"/>
      <c r="JLK2398" s="14"/>
      <c r="JLL2398" s="14"/>
      <c r="JLM2398" s="14"/>
      <c r="JLN2398" s="14"/>
      <c r="JLO2398" s="14"/>
      <c r="JLP2398" s="14"/>
      <c r="JLQ2398" s="14"/>
      <c r="JLR2398" s="14"/>
      <c r="JLS2398" s="14"/>
      <c r="JLT2398" s="14"/>
      <c r="JLU2398" s="14"/>
      <c r="JLV2398" s="14"/>
      <c r="JLW2398" s="14"/>
      <c r="JLX2398" s="14"/>
      <c r="JLY2398" s="14"/>
      <c r="JLZ2398" s="14"/>
      <c r="JMA2398" s="14"/>
      <c r="JMB2398" s="14"/>
      <c r="JMC2398" s="14"/>
      <c r="JMD2398" s="14"/>
      <c r="JME2398" s="14"/>
      <c r="JMF2398" s="14"/>
      <c r="JMG2398" s="14"/>
      <c r="JMH2398" s="14"/>
      <c r="JMI2398" s="14"/>
      <c r="JMJ2398" s="14"/>
      <c r="JMK2398" s="14"/>
      <c r="JML2398" s="14"/>
      <c r="JMM2398" s="14"/>
      <c r="JMN2398" s="14"/>
      <c r="JMO2398" s="14"/>
      <c r="JMP2398" s="14"/>
      <c r="JMQ2398" s="14"/>
      <c r="JMR2398" s="14"/>
      <c r="JMS2398" s="14"/>
      <c r="JMT2398" s="14"/>
      <c r="JMU2398" s="14"/>
      <c r="JMV2398" s="14"/>
      <c r="JMW2398" s="14"/>
      <c r="JMX2398" s="14"/>
      <c r="JMY2398" s="14"/>
      <c r="JMZ2398" s="14"/>
      <c r="JNA2398" s="14"/>
      <c r="JNB2398" s="14"/>
      <c r="JNC2398" s="14"/>
      <c r="JND2398" s="14"/>
      <c r="JNE2398" s="14"/>
      <c r="JNF2398" s="14"/>
      <c r="JNG2398" s="14"/>
      <c r="JNH2398" s="14"/>
      <c r="JNI2398" s="14"/>
      <c r="JNJ2398" s="14"/>
      <c r="JNK2398" s="14"/>
      <c r="JNL2398" s="14"/>
      <c r="JNM2398" s="14"/>
      <c r="JNN2398" s="14"/>
      <c r="JNO2398" s="14"/>
      <c r="JNP2398" s="14"/>
      <c r="JNQ2398" s="14"/>
      <c r="JNR2398" s="14"/>
      <c r="JNS2398" s="14"/>
      <c r="JNT2398" s="14"/>
      <c r="JNU2398" s="14"/>
      <c r="JNV2398" s="14"/>
      <c r="JNW2398" s="14"/>
      <c r="JNX2398" s="14"/>
      <c r="JNY2398" s="14"/>
      <c r="JNZ2398" s="14"/>
      <c r="JOA2398" s="14"/>
      <c r="JOB2398" s="14"/>
      <c r="JOC2398" s="14"/>
      <c r="JOD2398" s="14"/>
      <c r="JOE2398" s="14"/>
      <c r="JOF2398" s="14"/>
      <c r="JOG2398" s="14"/>
      <c r="JOH2398" s="14"/>
      <c r="JOI2398" s="14"/>
      <c r="JOJ2398" s="14"/>
      <c r="JOK2398" s="14"/>
      <c r="JOL2398" s="14"/>
      <c r="JOM2398" s="14"/>
      <c r="JON2398" s="14"/>
      <c r="JOO2398" s="14"/>
      <c r="JOP2398" s="14"/>
      <c r="JOQ2398" s="14"/>
      <c r="JOR2398" s="14"/>
      <c r="JOS2398" s="14"/>
      <c r="JOT2398" s="14"/>
      <c r="JOU2398" s="14"/>
      <c r="JOV2398" s="14"/>
      <c r="JOW2398" s="14"/>
      <c r="JOX2398" s="14"/>
      <c r="JOY2398" s="14"/>
      <c r="JOZ2398" s="14"/>
      <c r="JPA2398" s="14"/>
      <c r="JPB2398" s="14"/>
      <c r="JPC2398" s="14"/>
      <c r="JPD2398" s="14"/>
      <c r="JPE2398" s="14"/>
      <c r="JPF2398" s="14"/>
      <c r="JPG2398" s="14"/>
      <c r="JPH2398" s="14"/>
      <c r="JPI2398" s="14"/>
      <c r="JPJ2398" s="14"/>
      <c r="JPK2398" s="14"/>
      <c r="JPL2398" s="14"/>
      <c r="JPM2398" s="14"/>
      <c r="JPN2398" s="14"/>
      <c r="JPO2398" s="14"/>
      <c r="JPP2398" s="14"/>
      <c r="JPQ2398" s="14"/>
      <c r="JPR2398" s="14"/>
      <c r="JPS2398" s="14"/>
      <c r="JPT2398" s="14"/>
      <c r="JPU2398" s="14"/>
      <c r="JPV2398" s="14"/>
      <c r="JPW2398" s="14"/>
      <c r="JPX2398" s="14"/>
      <c r="JPY2398" s="14"/>
      <c r="JPZ2398" s="14"/>
      <c r="JQA2398" s="14"/>
      <c r="JQB2398" s="14"/>
      <c r="JQC2398" s="14"/>
      <c r="JQD2398" s="14"/>
      <c r="JQE2398" s="14"/>
      <c r="JQF2398" s="14"/>
      <c r="JQG2398" s="14"/>
      <c r="JQH2398" s="14"/>
      <c r="JQI2398" s="14"/>
      <c r="JQJ2398" s="14"/>
      <c r="JQK2398" s="14"/>
      <c r="JQL2398" s="14"/>
      <c r="JQM2398" s="14"/>
      <c r="JQN2398" s="14"/>
      <c r="JQO2398" s="14"/>
      <c r="JQP2398" s="14"/>
      <c r="JQQ2398" s="14"/>
      <c r="JQR2398" s="14"/>
      <c r="JQS2398" s="14"/>
      <c r="JQT2398" s="14"/>
      <c r="JQU2398" s="14"/>
      <c r="JQV2398" s="14"/>
      <c r="JQW2398" s="14"/>
      <c r="JQX2398" s="14"/>
      <c r="JQY2398" s="14"/>
      <c r="JQZ2398" s="14"/>
      <c r="JRA2398" s="14"/>
      <c r="JRB2398" s="14"/>
      <c r="JRC2398" s="14"/>
      <c r="JRD2398" s="14"/>
      <c r="JRE2398" s="14"/>
      <c r="JRF2398" s="14"/>
      <c r="JRG2398" s="14"/>
      <c r="JRH2398" s="14"/>
      <c r="JRI2398" s="14"/>
      <c r="JRJ2398" s="14"/>
      <c r="JRK2398" s="14"/>
      <c r="JRL2398" s="14"/>
      <c r="JRM2398" s="14"/>
      <c r="JRN2398" s="14"/>
      <c r="JRO2398" s="14"/>
      <c r="JRP2398" s="14"/>
      <c r="JRQ2398" s="14"/>
      <c r="JRR2398" s="14"/>
      <c r="JRS2398" s="14"/>
      <c r="JRT2398" s="14"/>
      <c r="JRU2398" s="14"/>
      <c r="JRV2398" s="14"/>
      <c r="JRW2398" s="14"/>
      <c r="JRX2398" s="14"/>
      <c r="JRY2398" s="14"/>
      <c r="JRZ2398" s="14"/>
      <c r="JSA2398" s="14"/>
      <c r="JSB2398" s="14"/>
      <c r="JSC2398" s="14"/>
      <c r="JSD2398" s="14"/>
      <c r="JSE2398" s="14"/>
      <c r="JSF2398" s="14"/>
      <c r="JSG2398" s="14"/>
      <c r="JSH2398" s="14"/>
      <c r="JSI2398" s="14"/>
      <c r="JSJ2398" s="14"/>
      <c r="JSK2398" s="14"/>
      <c r="JSL2398" s="14"/>
      <c r="JSM2398" s="14"/>
      <c r="JSN2398" s="14"/>
      <c r="JSO2398" s="14"/>
      <c r="JSP2398" s="14"/>
      <c r="JSQ2398" s="14"/>
      <c r="JSR2398" s="14"/>
      <c r="JSS2398" s="14"/>
      <c r="JST2398" s="14"/>
      <c r="JSU2398" s="14"/>
      <c r="JSV2398" s="14"/>
      <c r="JSW2398" s="14"/>
      <c r="JSX2398" s="14"/>
      <c r="JSY2398" s="14"/>
      <c r="JSZ2398" s="14"/>
      <c r="JTA2398" s="14"/>
      <c r="JTB2398" s="14"/>
      <c r="JTC2398" s="14"/>
      <c r="JTD2398" s="14"/>
      <c r="JTE2398" s="14"/>
      <c r="JTF2398" s="14"/>
      <c r="JTG2398" s="14"/>
      <c r="JTH2398" s="14"/>
      <c r="JTI2398" s="14"/>
      <c r="JTJ2398" s="14"/>
      <c r="JTK2398" s="14"/>
      <c r="JTL2398" s="14"/>
      <c r="JTM2398" s="14"/>
      <c r="JTN2398" s="14"/>
      <c r="JTO2398" s="14"/>
      <c r="JTP2398" s="14"/>
      <c r="JTQ2398" s="14"/>
      <c r="JTR2398" s="14"/>
      <c r="JTS2398" s="14"/>
      <c r="JTT2398" s="14"/>
      <c r="JTU2398" s="14"/>
      <c r="JTV2398" s="14"/>
      <c r="JTW2398" s="14"/>
      <c r="JTX2398" s="14"/>
      <c r="JTY2398" s="14"/>
      <c r="JTZ2398" s="14"/>
      <c r="JUA2398" s="14"/>
      <c r="JUB2398" s="14"/>
      <c r="JUC2398" s="14"/>
      <c r="JUD2398" s="14"/>
      <c r="JUE2398" s="14"/>
      <c r="JUF2398" s="14"/>
      <c r="JUG2398" s="14"/>
      <c r="JUH2398" s="14"/>
      <c r="JUI2398" s="14"/>
      <c r="JUJ2398" s="14"/>
      <c r="JUK2398" s="14"/>
      <c r="JUL2398" s="14"/>
      <c r="JUM2398" s="14"/>
      <c r="JUN2398" s="14"/>
      <c r="JUO2398" s="14"/>
      <c r="JUP2398" s="14"/>
      <c r="JUQ2398" s="14"/>
      <c r="JUR2398" s="14"/>
      <c r="JUS2398" s="14"/>
      <c r="JUT2398" s="14"/>
      <c r="JUU2398" s="14"/>
      <c r="JUV2398" s="14"/>
      <c r="JUW2398" s="14"/>
      <c r="JUX2398" s="14"/>
      <c r="JUY2398" s="14"/>
      <c r="JUZ2398" s="14"/>
      <c r="JVA2398" s="14"/>
      <c r="JVB2398" s="14"/>
      <c r="JVC2398" s="14"/>
      <c r="JVD2398" s="14"/>
      <c r="JVE2398" s="14"/>
      <c r="JVF2398" s="14"/>
      <c r="JVG2398" s="14"/>
      <c r="JVH2398" s="14"/>
      <c r="JVI2398" s="14"/>
      <c r="JVJ2398" s="14"/>
      <c r="JVK2398" s="14"/>
      <c r="JVL2398" s="14"/>
      <c r="JVM2398" s="14"/>
      <c r="JVN2398" s="14"/>
      <c r="JVO2398" s="14"/>
      <c r="JVP2398" s="14"/>
      <c r="JVQ2398" s="14"/>
      <c r="JVR2398" s="14"/>
      <c r="JVS2398" s="14"/>
      <c r="JVT2398" s="14"/>
      <c r="JVU2398" s="14"/>
      <c r="JVV2398" s="14"/>
      <c r="JVW2398" s="14"/>
      <c r="JVX2398" s="14"/>
      <c r="JVY2398" s="14"/>
      <c r="JVZ2398" s="14"/>
      <c r="JWA2398" s="14"/>
      <c r="JWB2398" s="14"/>
      <c r="JWC2398" s="14"/>
      <c r="JWD2398" s="14"/>
      <c r="JWE2398" s="14"/>
      <c r="JWF2398" s="14"/>
      <c r="JWG2398" s="14"/>
      <c r="JWH2398" s="14"/>
      <c r="JWI2398" s="14"/>
      <c r="JWJ2398" s="14"/>
      <c r="JWK2398" s="14"/>
      <c r="JWL2398" s="14"/>
      <c r="JWM2398" s="14"/>
      <c r="JWN2398" s="14"/>
      <c r="JWO2398" s="14"/>
      <c r="JWP2398" s="14"/>
      <c r="JWQ2398" s="14"/>
      <c r="JWR2398" s="14"/>
      <c r="JWS2398" s="14"/>
      <c r="JWT2398" s="14"/>
      <c r="JWU2398" s="14"/>
      <c r="JWV2398" s="14"/>
      <c r="JWW2398" s="14"/>
      <c r="JWX2398" s="14"/>
      <c r="JWY2398" s="14"/>
      <c r="JWZ2398" s="14"/>
      <c r="JXA2398" s="14"/>
      <c r="JXB2398" s="14"/>
      <c r="JXC2398" s="14"/>
      <c r="JXD2398" s="14"/>
      <c r="JXE2398" s="14"/>
      <c r="JXF2398" s="14"/>
      <c r="JXG2398" s="14"/>
      <c r="JXH2398" s="14"/>
      <c r="JXI2398" s="14"/>
      <c r="JXJ2398" s="14"/>
      <c r="JXK2398" s="14"/>
      <c r="JXL2398" s="14"/>
      <c r="JXM2398" s="14"/>
      <c r="JXN2398" s="14"/>
      <c r="JXO2398" s="14"/>
      <c r="JXP2398" s="14"/>
      <c r="JXQ2398" s="14"/>
      <c r="JXR2398" s="14"/>
      <c r="JXS2398" s="14"/>
      <c r="JXT2398" s="14"/>
      <c r="JXU2398" s="14"/>
      <c r="JXV2398" s="14"/>
      <c r="JXW2398" s="14"/>
      <c r="JXX2398" s="14"/>
      <c r="JXY2398" s="14"/>
      <c r="JXZ2398" s="14"/>
      <c r="JYA2398" s="14"/>
      <c r="JYB2398" s="14"/>
      <c r="JYC2398" s="14"/>
      <c r="JYD2398" s="14"/>
      <c r="JYE2398" s="14"/>
      <c r="JYF2398" s="14"/>
      <c r="JYG2398" s="14"/>
      <c r="JYH2398" s="14"/>
      <c r="JYI2398" s="14"/>
      <c r="JYJ2398" s="14"/>
      <c r="JYK2398" s="14"/>
      <c r="JYL2398" s="14"/>
      <c r="JYM2398" s="14"/>
      <c r="JYN2398" s="14"/>
      <c r="JYO2398" s="14"/>
      <c r="JYP2398" s="14"/>
      <c r="JYQ2398" s="14"/>
      <c r="JYR2398" s="14"/>
      <c r="JYS2398" s="14"/>
      <c r="JYT2398" s="14"/>
      <c r="JYU2398" s="14"/>
      <c r="JYV2398" s="14"/>
      <c r="JYW2398" s="14"/>
      <c r="JYX2398" s="14"/>
      <c r="JYY2398" s="14"/>
      <c r="JYZ2398" s="14"/>
      <c r="JZA2398" s="14"/>
      <c r="JZB2398" s="14"/>
      <c r="JZC2398" s="14"/>
      <c r="JZD2398" s="14"/>
      <c r="JZE2398" s="14"/>
      <c r="JZF2398" s="14"/>
      <c r="JZG2398" s="14"/>
      <c r="JZH2398" s="14"/>
      <c r="JZI2398" s="14"/>
      <c r="JZJ2398" s="14"/>
      <c r="JZK2398" s="14"/>
      <c r="JZL2398" s="14"/>
      <c r="JZM2398" s="14"/>
      <c r="JZN2398" s="14"/>
      <c r="JZO2398" s="14"/>
      <c r="JZP2398" s="14"/>
      <c r="JZQ2398" s="14"/>
      <c r="JZR2398" s="14"/>
      <c r="JZS2398" s="14"/>
      <c r="JZT2398" s="14"/>
      <c r="JZU2398" s="14"/>
      <c r="JZV2398" s="14"/>
      <c r="JZW2398" s="14"/>
      <c r="JZX2398" s="14"/>
      <c r="JZY2398" s="14"/>
      <c r="JZZ2398" s="14"/>
      <c r="KAA2398" s="14"/>
      <c r="KAB2398" s="14"/>
      <c r="KAC2398" s="14"/>
      <c r="KAD2398" s="14"/>
      <c r="KAE2398" s="14"/>
      <c r="KAF2398" s="14"/>
      <c r="KAG2398" s="14"/>
      <c r="KAH2398" s="14"/>
      <c r="KAI2398" s="14"/>
      <c r="KAJ2398" s="14"/>
      <c r="KAK2398" s="14"/>
      <c r="KAL2398" s="14"/>
      <c r="KAM2398" s="14"/>
      <c r="KAN2398" s="14"/>
      <c r="KAO2398" s="14"/>
      <c r="KAP2398" s="14"/>
      <c r="KAQ2398" s="14"/>
      <c r="KAR2398" s="14"/>
      <c r="KAS2398" s="14"/>
      <c r="KAT2398" s="14"/>
      <c r="KAU2398" s="14"/>
      <c r="KAV2398" s="14"/>
      <c r="KAW2398" s="14"/>
      <c r="KAX2398" s="14"/>
      <c r="KAY2398" s="14"/>
      <c r="KAZ2398" s="14"/>
      <c r="KBA2398" s="14"/>
      <c r="KBB2398" s="14"/>
      <c r="KBC2398" s="14"/>
      <c r="KBD2398" s="14"/>
      <c r="KBE2398" s="14"/>
      <c r="KBF2398" s="14"/>
      <c r="KBG2398" s="14"/>
      <c r="KBH2398" s="14"/>
      <c r="KBI2398" s="14"/>
      <c r="KBJ2398" s="14"/>
      <c r="KBK2398" s="14"/>
      <c r="KBL2398" s="14"/>
      <c r="KBM2398" s="14"/>
      <c r="KBN2398" s="14"/>
      <c r="KBO2398" s="14"/>
      <c r="KBP2398" s="14"/>
      <c r="KBQ2398" s="14"/>
      <c r="KBR2398" s="14"/>
      <c r="KBS2398" s="14"/>
      <c r="KBT2398" s="14"/>
      <c r="KBU2398" s="14"/>
      <c r="KBV2398" s="14"/>
      <c r="KBW2398" s="14"/>
      <c r="KBX2398" s="14"/>
      <c r="KBY2398" s="14"/>
      <c r="KBZ2398" s="14"/>
      <c r="KCA2398" s="14"/>
      <c r="KCB2398" s="14"/>
      <c r="KCC2398" s="14"/>
      <c r="KCD2398" s="14"/>
      <c r="KCE2398" s="14"/>
      <c r="KCF2398" s="14"/>
      <c r="KCG2398" s="14"/>
      <c r="KCH2398" s="14"/>
      <c r="KCI2398" s="14"/>
      <c r="KCJ2398" s="14"/>
      <c r="KCK2398" s="14"/>
      <c r="KCL2398" s="14"/>
      <c r="KCM2398" s="14"/>
      <c r="KCN2398" s="14"/>
      <c r="KCO2398" s="14"/>
      <c r="KCP2398" s="14"/>
      <c r="KCQ2398" s="14"/>
      <c r="KCR2398" s="14"/>
      <c r="KCS2398" s="14"/>
      <c r="KCT2398" s="14"/>
      <c r="KCU2398" s="14"/>
      <c r="KCV2398" s="14"/>
      <c r="KCW2398" s="14"/>
      <c r="KCX2398" s="14"/>
      <c r="KCY2398" s="14"/>
      <c r="KCZ2398" s="14"/>
      <c r="KDA2398" s="14"/>
      <c r="KDB2398" s="14"/>
      <c r="KDC2398" s="14"/>
      <c r="KDD2398" s="14"/>
      <c r="KDE2398" s="14"/>
      <c r="KDF2398" s="14"/>
      <c r="KDG2398" s="14"/>
      <c r="KDH2398" s="14"/>
      <c r="KDI2398" s="14"/>
      <c r="KDJ2398" s="14"/>
      <c r="KDK2398" s="14"/>
      <c r="KDL2398" s="14"/>
      <c r="KDM2398" s="14"/>
      <c r="KDN2398" s="14"/>
      <c r="KDO2398" s="14"/>
      <c r="KDP2398" s="14"/>
      <c r="KDQ2398" s="14"/>
      <c r="KDR2398" s="14"/>
      <c r="KDS2398" s="14"/>
      <c r="KDT2398" s="14"/>
      <c r="KDU2398" s="14"/>
      <c r="KDV2398" s="14"/>
      <c r="KDW2398" s="14"/>
      <c r="KDX2398" s="14"/>
      <c r="KDY2398" s="14"/>
      <c r="KDZ2398" s="14"/>
      <c r="KEA2398" s="14"/>
      <c r="KEB2398" s="14"/>
      <c r="KEC2398" s="14"/>
      <c r="KED2398" s="14"/>
      <c r="KEE2398" s="14"/>
      <c r="KEF2398" s="14"/>
      <c r="KEG2398" s="14"/>
      <c r="KEH2398" s="14"/>
      <c r="KEI2398" s="14"/>
      <c r="KEJ2398" s="14"/>
      <c r="KEK2398" s="14"/>
      <c r="KEL2398" s="14"/>
      <c r="KEM2398" s="14"/>
      <c r="KEN2398" s="14"/>
      <c r="KEO2398" s="14"/>
      <c r="KEP2398" s="14"/>
      <c r="KEQ2398" s="14"/>
      <c r="KER2398" s="14"/>
      <c r="KES2398" s="14"/>
      <c r="KET2398" s="14"/>
      <c r="KEU2398" s="14"/>
      <c r="KEV2398" s="14"/>
      <c r="KEW2398" s="14"/>
      <c r="KEX2398" s="14"/>
      <c r="KEY2398" s="14"/>
      <c r="KEZ2398" s="14"/>
      <c r="KFA2398" s="14"/>
      <c r="KFB2398" s="14"/>
      <c r="KFC2398" s="14"/>
      <c r="KFD2398" s="14"/>
      <c r="KFE2398" s="14"/>
      <c r="KFF2398" s="14"/>
      <c r="KFG2398" s="14"/>
      <c r="KFH2398" s="14"/>
      <c r="KFI2398" s="14"/>
      <c r="KFJ2398" s="14"/>
      <c r="KFK2398" s="14"/>
      <c r="KFL2398" s="14"/>
      <c r="KFM2398" s="14"/>
      <c r="KFN2398" s="14"/>
      <c r="KFO2398" s="14"/>
      <c r="KFP2398" s="14"/>
      <c r="KFQ2398" s="14"/>
      <c r="KFR2398" s="14"/>
      <c r="KFS2398" s="14"/>
      <c r="KFT2398" s="14"/>
      <c r="KFU2398" s="14"/>
      <c r="KFV2398" s="14"/>
      <c r="KFW2398" s="14"/>
      <c r="KFX2398" s="14"/>
      <c r="KFY2398" s="14"/>
      <c r="KFZ2398" s="14"/>
      <c r="KGA2398" s="14"/>
      <c r="KGB2398" s="14"/>
      <c r="KGC2398" s="14"/>
      <c r="KGD2398" s="14"/>
      <c r="KGE2398" s="14"/>
      <c r="KGF2398" s="14"/>
      <c r="KGG2398" s="14"/>
      <c r="KGH2398" s="14"/>
      <c r="KGI2398" s="14"/>
      <c r="KGJ2398" s="14"/>
      <c r="KGK2398" s="14"/>
      <c r="KGL2398" s="14"/>
      <c r="KGM2398" s="14"/>
      <c r="KGN2398" s="14"/>
      <c r="KGO2398" s="14"/>
      <c r="KGP2398" s="14"/>
      <c r="KGQ2398" s="14"/>
      <c r="KGR2398" s="14"/>
      <c r="KGS2398" s="14"/>
      <c r="KGT2398" s="14"/>
      <c r="KGU2398" s="14"/>
      <c r="KGV2398" s="14"/>
      <c r="KGW2398" s="14"/>
      <c r="KGX2398" s="14"/>
      <c r="KGY2398" s="14"/>
      <c r="KGZ2398" s="14"/>
      <c r="KHA2398" s="14"/>
      <c r="KHB2398" s="14"/>
      <c r="KHC2398" s="14"/>
      <c r="KHD2398" s="14"/>
      <c r="KHE2398" s="14"/>
      <c r="KHF2398" s="14"/>
      <c r="KHG2398" s="14"/>
      <c r="KHH2398" s="14"/>
      <c r="KHI2398" s="14"/>
      <c r="KHJ2398" s="14"/>
      <c r="KHK2398" s="14"/>
      <c r="KHL2398" s="14"/>
      <c r="KHM2398" s="14"/>
      <c r="KHN2398" s="14"/>
      <c r="KHO2398" s="14"/>
      <c r="KHP2398" s="14"/>
      <c r="KHQ2398" s="14"/>
      <c r="KHR2398" s="14"/>
      <c r="KHS2398" s="14"/>
      <c r="KHT2398" s="14"/>
      <c r="KHU2398" s="14"/>
      <c r="KHV2398" s="14"/>
      <c r="KHW2398" s="14"/>
      <c r="KHX2398" s="14"/>
      <c r="KHY2398" s="14"/>
      <c r="KHZ2398" s="14"/>
      <c r="KIA2398" s="14"/>
      <c r="KIB2398" s="14"/>
      <c r="KIC2398" s="14"/>
      <c r="KID2398" s="14"/>
      <c r="KIE2398" s="14"/>
      <c r="KIF2398" s="14"/>
      <c r="KIG2398" s="14"/>
      <c r="KIH2398" s="14"/>
      <c r="KII2398" s="14"/>
      <c r="KIJ2398" s="14"/>
      <c r="KIK2398" s="14"/>
      <c r="KIL2398" s="14"/>
      <c r="KIM2398" s="14"/>
      <c r="KIN2398" s="14"/>
      <c r="KIO2398" s="14"/>
      <c r="KIP2398" s="14"/>
      <c r="KIQ2398" s="14"/>
      <c r="KIR2398" s="14"/>
      <c r="KIS2398" s="14"/>
      <c r="KIT2398" s="14"/>
      <c r="KIU2398" s="14"/>
      <c r="KIV2398" s="14"/>
      <c r="KIW2398" s="14"/>
      <c r="KIX2398" s="14"/>
      <c r="KIY2398" s="14"/>
      <c r="KIZ2398" s="14"/>
      <c r="KJA2398" s="14"/>
      <c r="KJB2398" s="14"/>
      <c r="KJC2398" s="14"/>
      <c r="KJD2398" s="14"/>
      <c r="KJE2398" s="14"/>
      <c r="KJF2398" s="14"/>
      <c r="KJG2398" s="14"/>
      <c r="KJH2398" s="14"/>
      <c r="KJI2398" s="14"/>
      <c r="KJJ2398" s="14"/>
      <c r="KJK2398" s="14"/>
      <c r="KJL2398" s="14"/>
      <c r="KJM2398" s="14"/>
      <c r="KJN2398" s="14"/>
      <c r="KJO2398" s="14"/>
      <c r="KJP2398" s="14"/>
      <c r="KJQ2398" s="14"/>
      <c r="KJR2398" s="14"/>
      <c r="KJS2398" s="14"/>
      <c r="KJT2398" s="14"/>
      <c r="KJU2398" s="14"/>
      <c r="KJV2398" s="14"/>
      <c r="KJW2398" s="14"/>
      <c r="KJX2398" s="14"/>
      <c r="KJY2398" s="14"/>
      <c r="KJZ2398" s="14"/>
      <c r="KKA2398" s="14"/>
      <c r="KKB2398" s="14"/>
      <c r="KKC2398" s="14"/>
      <c r="KKD2398" s="14"/>
      <c r="KKE2398" s="14"/>
      <c r="KKF2398" s="14"/>
      <c r="KKG2398" s="14"/>
      <c r="KKH2398" s="14"/>
      <c r="KKI2398" s="14"/>
      <c r="KKJ2398" s="14"/>
      <c r="KKK2398" s="14"/>
      <c r="KKL2398" s="14"/>
      <c r="KKM2398" s="14"/>
      <c r="KKN2398" s="14"/>
      <c r="KKO2398" s="14"/>
      <c r="KKP2398" s="14"/>
      <c r="KKQ2398" s="14"/>
      <c r="KKR2398" s="14"/>
      <c r="KKS2398" s="14"/>
      <c r="KKT2398" s="14"/>
      <c r="KKU2398" s="14"/>
      <c r="KKV2398" s="14"/>
      <c r="KKW2398" s="14"/>
      <c r="KKX2398" s="14"/>
      <c r="KKY2398" s="14"/>
      <c r="KKZ2398" s="14"/>
      <c r="KLA2398" s="14"/>
      <c r="KLB2398" s="14"/>
      <c r="KLC2398" s="14"/>
      <c r="KLD2398" s="14"/>
      <c r="KLE2398" s="14"/>
      <c r="KLF2398" s="14"/>
      <c r="KLG2398" s="14"/>
      <c r="KLH2398" s="14"/>
      <c r="KLI2398" s="14"/>
      <c r="KLJ2398" s="14"/>
      <c r="KLK2398" s="14"/>
      <c r="KLL2398" s="14"/>
      <c r="KLM2398" s="14"/>
      <c r="KLN2398" s="14"/>
      <c r="KLO2398" s="14"/>
      <c r="KLP2398" s="14"/>
      <c r="KLQ2398" s="14"/>
      <c r="KLR2398" s="14"/>
      <c r="KLS2398" s="14"/>
      <c r="KLT2398" s="14"/>
      <c r="KLU2398" s="14"/>
      <c r="KLV2398" s="14"/>
      <c r="KLW2398" s="14"/>
      <c r="KLX2398" s="14"/>
      <c r="KLY2398" s="14"/>
      <c r="KLZ2398" s="14"/>
      <c r="KMA2398" s="14"/>
      <c r="KMB2398" s="14"/>
      <c r="KMC2398" s="14"/>
      <c r="KMD2398" s="14"/>
      <c r="KME2398" s="14"/>
      <c r="KMF2398" s="14"/>
      <c r="KMG2398" s="14"/>
      <c r="KMH2398" s="14"/>
      <c r="KMI2398" s="14"/>
      <c r="KMJ2398" s="14"/>
      <c r="KMK2398" s="14"/>
      <c r="KML2398" s="14"/>
      <c r="KMM2398" s="14"/>
      <c r="KMN2398" s="14"/>
      <c r="KMO2398" s="14"/>
      <c r="KMP2398" s="14"/>
      <c r="KMQ2398" s="14"/>
      <c r="KMR2398" s="14"/>
      <c r="KMS2398" s="14"/>
      <c r="KMT2398" s="14"/>
      <c r="KMU2398" s="14"/>
      <c r="KMV2398" s="14"/>
      <c r="KMW2398" s="14"/>
      <c r="KMX2398" s="14"/>
      <c r="KMY2398" s="14"/>
      <c r="KMZ2398" s="14"/>
      <c r="KNA2398" s="14"/>
      <c r="KNB2398" s="14"/>
      <c r="KNC2398" s="14"/>
      <c r="KND2398" s="14"/>
      <c r="KNE2398" s="14"/>
      <c r="KNF2398" s="14"/>
      <c r="KNG2398" s="14"/>
      <c r="KNH2398" s="14"/>
      <c r="KNI2398" s="14"/>
      <c r="KNJ2398" s="14"/>
      <c r="KNK2398" s="14"/>
      <c r="KNL2398" s="14"/>
      <c r="KNM2398" s="14"/>
      <c r="KNN2398" s="14"/>
      <c r="KNO2398" s="14"/>
      <c r="KNP2398" s="14"/>
      <c r="KNQ2398" s="14"/>
      <c r="KNR2398" s="14"/>
      <c r="KNS2398" s="14"/>
      <c r="KNT2398" s="14"/>
      <c r="KNU2398" s="14"/>
      <c r="KNV2398" s="14"/>
      <c r="KNW2398" s="14"/>
      <c r="KNX2398" s="14"/>
      <c r="KNY2398" s="14"/>
      <c r="KNZ2398" s="14"/>
      <c r="KOA2398" s="14"/>
      <c r="KOB2398" s="14"/>
      <c r="KOC2398" s="14"/>
      <c r="KOD2398" s="14"/>
      <c r="KOE2398" s="14"/>
      <c r="KOF2398" s="14"/>
      <c r="KOG2398" s="14"/>
      <c r="KOH2398" s="14"/>
      <c r="KOI2398" s="14"/>
      <c r="KOJ2398" s="14"/>
      <c r="KOK2398" s="14"/>
      <c r="KOL2398" s="14"/>
      <c r="KOM2398" s="14"/>
      <c r="KON2398" s="14"/>
      <c r="KOO2398" s="14"/>
      <c r="KOP2398" s="14"/>
      <c r="KOQ2398" s="14"/>
      <c r="KOR2398" s="14"/>
      <c r="KOS2398" s="14"/>
      <c r="KOT2398" s="14"/>
      <c r="KOU2398" s="14"/>
      <c r="KOV2398" s="14"/>
      <c r="KOW2398" s="14"/>
      <c r="KOX2398" s="14"/>
      <c r="KOY2398" s="14"/>
      <c r="KOZ2398" s="14"/>
      <c r="KPA2398" s="14"/>
      <c r="KPB2398" s="14"/>
      <c r="KPC2398" s="14"/>
      <c r="KPD2398" s="14"/>
      <c r="KPE2398" s="14"/>
      <c r="KPF2398" s="14"/>
      <c r="KPG2398" s="14"/>
      <c r="KPH2398" s="14"/>
      <c r="KPI2398" s="14"/>
      <c r="KPJ2398" s="14"/>
      <c r="KPK2398" s="14"/>
      <c r="KPL2398" s="14"/>
      <c r="KPM2398" s="14"/>
      <c r="KPN2398" s="14"/>
      <c r="KPO2398" s="14"/>
      <c r="KPP2398" s="14"/>
      <c r="KPQ2398" s="14"/>
      <c r="KPR2398" s="14"/>
      <c r="KPS2398" s="14"/>
      <c r="KPT2398" s="14"/>
      <c r="KPU2398" s="14"/>
      <c r="KPV2398" s="14"/>
      <c r="KPW2398" s="14"/>
      <c r="KPX2398" s="14"/>
      <c r="KPY2398" s="14"/>
      <c r="KPZ2398" s="14"/>
      <c r="KQA2398" s="14"/>
      <c r="KQB2398" s="14"/>
      <c r="KQC2398" s="14"/>
      <c r="KQD2398" s="14"/>
      <c r="KQE2398" s="14"/>
      <c r="KQF2398" s="14"/>
      <c r="KQG2398" s="14"/>
      <c r="KQH2398" s="14"/>
      <c r="KQI2398" s="14"/>
      <c r="KQJ2398" s="14"/>
      <c r="KQK2398" s="14"/>
      <c r="KQL2398" s="14"/>
      <c r="KQM2398" s="14"/>
      <c r="KQN2398" s="14"/>
      <c r="KQO2398" s="14"/>
      <c r="KQP2398" s="14"/>
      <c r="KQQ2398" s="14"/>
      <c r="KQR2398" s="14"/>
      <c r="KQS2398" s="14"/>
      <c r="KQT2398" s="14"/>
      <c r="KQU2398" s="14"/>
      <c r="KQV2398" s="14"/>
      <c r="KQW2398" s="14"/>
      <c r="KQX2398" s="14"/>
      <c r="KQY2398" s="14"/>
      <c r="KQZ2398" s="14"/>
      <c r="KRA2398" s="14"/>
      <c r="KRB2398" s="14"/>
      <c r="KRC2398" s="14"/>
      <c r="KRD2398" s="14"/>
      <c r="KRE2398" s="14"/>
      <c r="KRF2398" s="14"/>
      <c r="KRG2398" s="14"/>
      <c r="KRH2398" s="14"/>
      <c r="KRI2398" s="14"/>
      <c r="KRJ2398" s="14"/>
      <c r="KRK2398" s="14"/>
      <c r="KRL2398" s="14"/>
      <c r="KRM2398" s="14"/>
      <c r="KRN2398" s="14"/>
      <c r="KRO2398" s="14"/>
      <c r="KRP2398" s="14"/>
      <c r="KRQ2398" s="14"/>
      <c r="KRR2398" s="14"/>
      <c r="KRS2398" s="14"/>
      <c r="KRT2398" s="14"/>
      <c r="KRU2398" s="14"/>
      <c r="KRV2398" s="14"/>
      <c r="KRW2398" s="14"/>
      <c r="KRX2398" s="14"/>
      <c r="KRY2398" s="14"/>
      <c r="KRZ2398" s="14"/>
      <c r="KSA2398" s="14"/>
      <c r="KSB2398" s="14"/>
      <c r="KSC2398" s="14"/>
      <c r="KSD2398" s="14"/>
      <c r="KSE2398" s="14"/>
      <c r="KSF2398" s="14"/>
      <c r="KSG2398" s="14"/>
      <c r="KSH2398" s="14"/>
      <c r="KSI2398" s="14"/>
      <c r="KSJ2398" s="14"/>
      <c r="KSK2398" s="14"/>
      <c r="KSL2398" s="14"/>
      <c r="KSM2398" s="14"/>
      <c r="KSN2398" s="14"/>
      <c r="KSO2398" s="14"/>
      <c r="KSP2398" s="14"/>
      <c r="KSQ2398" s="14"/>
      <c r="KSR2398" s="14"/>
      <c r="KSS2398" s="14"/>
      <c r="KST2398" s="14"/>
      <c r="KSU2398" s="14"/>
      <c r="KSV2398" s="14"/>
      <c r="KSW2398" s="14"/>
      <c r="KSX2398" s="14"/>
      <c r="KSY2398" s="14"/>
      <c r="KSZ2398" s="14"/>
      <c r="KTA2398" s="14"/>
      <c r="KTB2398" s="14"/>
      <c r="KTC2398" s="14"/>
      <c r="KTD2398" s="14"/>
      <c r="KTE2398" s="14"/>
      <c r="KTF2398" s="14"/>
      <c r="KTG2398" s="14"/>
      <c r="KTH2398" s="14"/>
      <c r="KTI2398" s="14"/>
      <c r="KTJ2398" s="14"/>
      <c r="KTK2398" s="14"/>
      <c r="KTL2398" s="14"/>
      <c r="KTM2398" s="14"/>
      <c r="KTN2398" s="14"/>
      <c r="KTO2398" s="14"/>
      <c r="KTP2398" s="14"/>
      <c r="KTQ2398" s="14"/>
      <c r="KTR2398" s="14"/>
      <c r="KTS2398" s="14"/>
      <c r="KTT2398" s="14"/>
      <c r="KTU2398" s="14"/>
      <c r="KTV2398" s="14"/>
      <c r="KTW2398" s="14"/>
      <c r="KTX2398" s="14"/>
      <c r="KTY2398" s="14"/>
      <c r="KTZ2398" s="14"/>
      <c r="KUA2398" s="14"/>
      <c r="KUB2398" s="14"/>
      <c r="KUC2398" s="14"/>
      <c r="KUD2398" s="14"/>
      <c r="KUE2398" s="14"/>
      <c r="KUF2398" s="14"/>
      <c r="KUG2398" s="14"/>
      <c r="KUH2398" s="14"/>
      <c r="KUI2398" s="14"/>
      <c r="KUJ2398" s="14"/>
      <c r="KUK2398" s="14"/>
      <c r="KUL2398" s="14"/>
      <c r="KUM2398" s="14"/>
      <c r="KUN2398" s="14"/>
      <c r="KUO2398" s="14"/>
      <c r="KUP2398" s="14"/>
      <c r="KUQ2398" s="14"/>
      <c r="KUR2398" s="14"/>
      <c r="KUS2398" s="14"/>
      <c r="KUT2398" s="14"/>
      <c r="KUU2398" s="14"/>
      <c r="KUV2398" s="14"/>
      <c r="KUW2398" s="14"/>
      <c r="KUX2398" s="14"/>
      <c r="KUY2398" s="14"/>
      <c r="KUZ2398" s="14"/>
      <c r="KVA2398" s="14"/>
      <c r="KVB2398" s="14"/>
      <c r="KVC2398" s="14"/>
      <c r="KVD2398" s="14"/>
      <c r="KVE2398" s="14"/>
      <c r="KVF2398" s="14"/>
      <c r="KVG2398" s="14"/>
      <c r="KVH2398" s="14"/>
      <c r="KVI2398" s="14"/>
      <c r="KVJ2398" s="14"/>
      <c r="KVK2398" s="14"/>
      <c r="KVL2398" s="14"/>
      <c r="KVM2398" s="14"/>
      <c r="KVN2398" s="14"/>
      <c r="KVO2398" s="14"/>
      <c r="KVP2398" s="14"/>
      <c r="KVQ2398" s="14"/>
      <c r="KVR2398" s="14"/>
      <c r="KVS2398" s="14"/>
      <c r="KVT2398" s="14"/>
      <c r="KVU2398" s="14"/>
      <c r="KVV2398" s="14"/>
      <c r="KVW2398" s="14"/>
      <c r="KVX2398" s="14"/>
      <c r="KVY2398" s="14"/>
      <c r="KVZ2398" s="14"/>
      <c r="KWA2398" s="14"/>
      <c r="KWB2398" s="14"/>
      <c r="KWC2398" s="14"/>
      <c r="KWD2398" s="14"/>
      <c r="KWE2398" s="14"/>
      <c r="KWF2398" s="14"/>
      <c r="KWG2398" s="14"/>
      <c r="KWH2398" s="14"/>
      <c r="KWI2398" s="14"/>
      <c r="KWJ2398" s="14"/>
      <c r="KWK2398" s="14"/>
      <c r="KWL2398" s="14"/>
      <c r="KWM2398" s="14"/>
      <c r="KWN2398" s="14"/>
      <c r="KWO2398" s="14"/>
      <c r="KWP2398" s="14"/>
      <c r="KWQ2398" s="14"/>
      <c r="KWR2398" s="14"/>
      <c r="KWS2398" s="14"/>
      <c r="KWT2398" s="14"/>
      <c r="KWU2398" s="14"/>
      <c r="KWV2398" s="14"/>
      <c r="KWW2398" s="14"/>
      <c r="KWX2398" s="14"/>
      <c r="KWY2398" s="14"/>
      <c r="KWZ2398" s="14"/>
      <c r="KXA2398" s="14"/>
      <c r="KXB2398" s="14"/>
      <c r="KXC2398" s="14"/>
      <c r="KXD2398" s="14"/>
      <c r="KXE2398" s="14"/>
      <c r="KXF2398" s="14"/>
      <c r="KXG2398" s="14"/>
      <c r="KXH2398" s="14"/>
      <c r="KXI2398" s="14"/>
      <c r="KXJ2398" s="14"/>
      <c r="KXK2398" s="14"/>
      <c r="KXL2398" s="14"/>
      <c r="KXM2398" s="14"/>
      <c r="KXN2398" s="14"/>
      <c r="KXO2398" s="14"/>
      <c r="KXP2398" s="14"/>
      <c r="KXQ2398" s="14"/>
      <c r="KXR2398" s="14"/>
      <c r="KXS2398" s="14"/>
      <c r="KXT2398" s="14"/>
      <c r="KXU2398" s="14"/>
      <c r="KXV2398" s="14"/>
      <c r="KXW2398" s="14"/>
      <c r="KXX2398" s="14"/>
      <c r="KXY2398" s="14"/>
      <c r="KXZ2398" s="14"/>
      <c r="KYA2398" s="14"/>
      <c r="KYB2398" s="14"/>
      <c r="KYC2398" s="14"/>
      <c r="KYD2398" s="14"/>
      <c r="KYE2398" s="14"/>
      <c r="KYF2398" s="14"/>
      <c r="KYG2398" s="14"/>
      <c r="KYH2398" s="14"/>
      <c r="KYI2398" s="14"/>
      <c r="KYJ2398" s="14"/>
      <c r="KYK2398" s="14"/>
      <c r="KYL2398" s="14"/>
      <c r="KYM2398" s="14"/>
      <c r="KYN2398" s="14"/>
      <c r="KYO2398" s="14"/>
      <c r="KYP2398" s="14"/>
      <c r="KYQ2398" s="14"/>
      <c r="KYR2398" s="14"/>
      <c r="KYS2398" s="14"/>
      <c r="KYT2398" s="14"/>
      <c r="KYU2398" s="14"/>
      <c r="KYV2398" s="14"/>
      <c r="KYW2398" s="14"/>
      <c r="KYX2398" s="14"/>
      <c r="KYY2398" s="14"/>
      <c r="KYZ2398" s="14"/>
      <c r="KZA2398" s="14"/>
      <c r="KZB2398" s="14"/>
      <c r="KZC2398" s="14"/>
      <c r="KZD2398" s="14"/>
      <c r="KZE2398" s="14"/>
      <c r="KZF2398" s="14"/>
      <c r="KZG2398" s="14"/>
      <c r="KZH2398" s="14"/>
      <c r="KZI2398" s="14"/>
      <c r="KZJ2398" s="14"/>
      <c r="KZK2398" s="14"/>
      <c r="KZL2398" s="14"/>
      <c r="KZM2398" s="14"/>
      <c r="KZN2398" s="14"/>
      <c r="KZO2398" s="14"/>
      <c r="KZP2398" s="14"/>
      <c r="KZQ2398" s="14"/>
      <c r="KZR2398" s="14"/>
      <c r="KZS2398" s="14"/>
      <c r="KZT2398" s="14"/>
      <c r="KZU2398" s="14"/>
      <c r="KZV2398" s="14"/>
      <c r="KZW2398" s="14"/>
      <c r="KZX2398" s="14"/>
      <c r="KZY2398" s="14"/>
      <c r="KZZ2398" s="14"/>
      <c r="LAA2398" s="14"/>
      <c r="LAB2398" s="14"/>
      <c r="LAC2398" s="14"/>
      <c r="LAD2398" s="14"/>
      <c r="LAE2398" s="14"/>
      <c r="LAF2398" s="14"/>
      <c r="LAG2398" s="14"/>
      <c r="LAH2398" s="14"/>
      <c r="LAI2398" s="14"/>
      <c r="LAJ2398" s="14"/>
      <c r="LAK2398" s="14"/>
      <c r="LAL2398" s="14"/>
      <c r="LAM2398" s="14"/>
      <c r="LAN2398" s="14"/>
      <c r="LAO2398" s="14"/>
      <c r="LAP2398" s="14"/>
      <c r="LAQ2398" s="14"/>
      <c r="LAR2398" s="14"/>
      <c r="LAS2398" s="14"/>
      <c r="LAT2398" s="14"/>
      <c r="LAU2398" s="14"/>
      <c r="LAV2398" s="14"/>
      <c r="LAW2398" s="14"/>
      <c r="LAX2398" s="14"/>
      <c r="LAY2398" s="14"/>
      <c r="LAZ2398" s="14"/>
      <c r="LBA2398" s="14"/>
      <c r="LBB2398" s="14"/>
      <c r="LBC2398" s="14"/>
      <c r="LBD2398" s="14"/>
      <c r="LBE2398" s="14"/>
      <c r="LBF2398" s="14"/>
      <c r="LBG2398" s="14"/>
      <c r="LBH2398" s="14"/>
      <c r="LBI2398" s="14"/>
      <c r="LBJ2398" s="14"/>
      <c r="LBK2398" s="14"/>
      <c r="LBL2398" s="14"/>
      <c r="LBM2398" s="14"/>
      <c r="LBN2398" s="14"/>
      <c r="LBO2398" s="14"/>
      <c r="LBP2398" s="14"/>
      <c r="LBQ2398" s="14"/>
      <c r="LBR2398" s="14"/>
      <c r="LBS2398" s="14"/>
      <c r="LBT2398" s="14"/>
      <c r="LBU2398" s="14"/>
      <c r="LBV2398" s="14"/>
      <c r="LBW2398" s="14"/>
      <c r="LBX2398" s="14"/>
      <c r="LBY2398" s="14"/>
      <c r="LBZ2398" s="14"/>
      <c r="LCA2398" s="14"/>
      <c r="LCB2398" s="14"/>
      <c r="LCC2398" s="14"/>
      <c r="LCD2398" s="14"/>
      <c r="LCE2398" s="14"/>
      <c r="LCF2398" s="14"/>
      <c r="LCG2398" s="14"/>
      <c r="LCH2398" s="14"/>
      <c r="LCI2398" s="14"/>
      <c r="LCJ2398" s="14"/>
      <c r="LCK2398" s="14"/>
      <c r="LCL2398" s="14"/>
      <c r="LCM2398" s="14"/>
      <c r="LCN2398" s="14"/>
      <c r="LCO2398" s="14"/>
      <c r="LCP2398" s="14"/>
      <c r="LCQ2398" s="14"/>
      <c r="LCR2398" s="14"/>
      <c r="LCS2398" s="14"/>
      <c r="LCT2398" s="14"/>
      <c r="LCU2398" s="14"/>
      <c r="LCV2398" s="14"/>
      <c r="LCW2398" s="14"/>
      <c r="LCX2398" s="14"/>
      <c r="LCY2398" s="14"/>
      <c r="LCZ2398" s="14"/>
      <c r="LDA2398" s="14"/>
      <c r="LDB2398" s="14"/>
      <c r="LDC2398" s="14"/>
      <c r="LDD2398" s="14"/>
      <c r="LDE2398" s="14"/>
      <c r="LDF2398" s="14"/>
      <c r="LDG2398" s="14"/>
      <c r="LDH2398" s="14"/>
      <c r="LDI2398" s="14"/>
      <c r="LDJ2398" s="14"/>
      <c r="LDK2398" s="14"/>
      <c r="LDL2398" s="14"/>
      <c r="LDM2398" s="14"/>
      <c r="LDN2398" s="14"/>
      <c r="LDO2398" s="14"/>
      <c r="LDP2398" s="14"/>
      <c r="LDQ2398" s="14"/>
      <c r="LDR2398" s="14"/>
      <c r="LDS2398" s="14"/>
      <c r="LDT2398" s="14"/>
      <c r="LDU2398" s="14"/>
      <c r="LDV2398" s="14"/>
      <c r="LDW2398" s="14"/>
      <c r="LDX2398" s="14"/>
      <c r="LDY2398" s="14"/>
      <c r="LDZ2398" s="14"/>
      <c r="LEA2398" s="14"/>
      <c r="LEB2398" s="14"/>
      <c r="LEC2398" s="14"/>
      <c r="LED2398" s="14"/>
      <c r="LEE2398" s="14"/>
      <c r="LEF2398" s="14"/>
      <c r="LEG2398" s="14"/>
      <c r="LEH2398" s="14"/>
      <c r="LEI2398" s="14"/>
      <c r="LEJ2398" s="14"/>
      <c r="LEK2398" s="14"/>
      <c r="LEL2398" s="14"/>
      <c r="LEM2398" s="14"/>
      <c r="LEN2398" s="14"/>
      <c r="LEO2398" s="14"/>
      <c r="LEP2398" s="14"/>
      <c r="LEQ2398" s="14"/>
      <c r="LER2398" s="14"/>
      <c r="LES2398" s="14"/>
      <c r="LET2398" s="14"/>
      <c r="LEU2398" s="14"/>
      <c r="LEV2398" s="14"/>
      <c r="LEW2398" s="14"/>
      <c r="LEX2398" s="14"/>
      <c r="LEY2398" s="14"/>
      <c r="LEZ2398" s="14"/>
      <c r="LFA2398" s="14"/>
      <c r="LFB2398" s="14"/>
      <c r="LFC2398" s="14"/>
      <c r="LFD2398" s="14"/>
      <c r="LFE2398" s="14"/>
      <c r="LFF2398" s="14"/>
      <c r="LFG2398" s="14"/>
      <c r="LFH2398" s="14"/>
      <c r="LFI2398" s="14"/>
      <c r="LFJ2398" s="14"/>
      <c r="LFK2398" s="14"/>
      <c r="LFL2398" s="14"/>
      <c r="LFM2398" s="14"/>
      <c r="LFN2398" s="14"/>
      <c r="LFO2398" s="14"/>
      <c r="LFP2398" s="14"/>
      <c r="LFQ2398" s="14"/>
      <c r="LFR2398" s="14"/>
      <c r="LFS2398" s="14"/>
      <c r="LFT2398" s="14"/>
      <c r="LFU2398" s="14"/>
      <c r="LFV2398" s="14"/>
      <c r="LFW2398" s="14"/>
      <c r="LFX2398" s="14"/>
      <c r="LFY2398" s="14"/>
      <c r="LFZ2398" s="14"/>
      <c r="LGA2398" s="14"/>
      <c r="LGB2398" s="14"/>
      <c r="LGC2398" s="14"/>
      <c r="LGD2398" s="14"/>
      <c r="LGE2398" s="14"/>
      <c r="LGF2398" s="14"/>
      <c r="LGG2398" s="14"/>
      <c r="LGH2398" s="14"/>
      <c r="LGI2398" s="14"/>
      <c r="LGJ2398" s="14"/>
      <c r="LGK2398" s="14"/>
      <c r="LGL2398" s="14"/>
      <c r="LGM2398" s="14"/>
      <c r="LGN2398" s="14"/>
      <c r="LGO2398" s="14"/>
      <c r="LGP2398" s="14"/>
      <c r="LGQ2398" s="14"/>
      <c r="LGR2398" s="14"/>
      <c r="LGS2398" s="14"/>
      <c r="LGT2398" s="14"/>
      <c r="LGU2398" s="14"/>
      <c r="LGV2398" s="14"/>
      <c r="LGW2398" s="14"/>
      <c r="LGX2398" s="14"/>
      <c r="LGY2398" s="14"/>
      <c r="LGZ2398" s="14"/>
      <c r="LHA2398" s="14"/>
      <c r="LHB2398" s="14"/>
      <c r="LHC2398" s="14"/>
      <c r="LHD2398" s="14"/>
      <c r="LHE2398" s="14"/>
      <c r="LHF2398" s="14"/>
      <c r="LHG2398" s="14"/>
      <c r="LHH2398" s="14"/>
      <c r="LHI2398" s="14"/>
      <c r="LHJ2398" s="14"/>
      <c r="LHK2398" s="14"/>
      <c r="LHL2398" s="14"/>
      <c r="LHM2398" s="14"/>
      <c r="LHN2398" s="14"/>
      <c r="LHO2398" s="14"/>
      <c r="LHP2398" s="14"/>
      <c r="LHQ2398" s="14"/>
      <c r="LHR2398" s="14"/>
      <c r="LHS2398" s="14"/>
      <c r="LHT2398" s="14"/>
      <c r="LHU2398" s="14"/>
      <c r="LHV2398" s="14"/>
      <c r="LHW2398" s="14"/>
      <c r="LHX2398" s="14"/>
      <c r="LHY2398" s="14"/>
      <c r="LHZ2398" s="14"/>
      <c r="LIA2398" s="14"/>
      <c r="LIB2398" s="14"/>
      <c r="LIC2398" s="14"/>
      <c r="LID2398" s="14"/>
      <c r="LIE2398" s="14"/>
      <c r="LIF2398" s="14"/>
      <c r="LIG2398" s="14"/>
      <c r="LIH2398" s="14"/>
      <c r="LII2398" s="14"/>
      <c r="LIJ2398" s="14"/>
      <c r="LIK2398" s="14"/>
      <c r="LIL2398" s="14"/>
      <c r="LIM2398" s="14"/>
      <c r="LIN2398" s="14"/>
      <c r="LIO2398" s="14"/>
      <c r="LIP2398" s="14"/>
      <c r="LIQ2398" s="14"/>
      <c r="LIR2398" s="14"/>
      <c r="LIS2398" s="14"/>
      <c r="LIT2398" s="14"/>
      <c r="LIU2398" s="14"/>
      <c r="LIV2398" s="14"/>
      <c r="LIW2398" s="14"/>
      <c r="LIX2398" s="14"/>
      <c r="LIY2398" s="14"/>
      <c r="LIZ2398" s="14"/>
      <c r="LJA2398" s="14"/>
      <c r="LJB2398" s="14"/>
      <c r="LJC2398" s="14"/>
      <c r="LJD2398" s="14"/>
      <c r="LJE2398" s="14"/>
      <c r="LJF2398" s="14"/>
      <c r="LJG2398" s="14"/>
      <c r="LJH2398" s="14"/>
      <c r="LJI2398" s="14"/>
      <c r="LJJ2398" s="14"/>
      <c r="LJK2398" s="14"/>
      <c r="LJL2398" s="14"/>
      <c r="LJM2398" s="14"/>
      <c r="LJN2398" s="14"/>
      <c r="LJO2398" s="14"/>
      <c r="LJP2398" s="14"/>
      <c r="LJQ2398" s="14"/>
      <c r="LJR2398" s="14"/>
      <c r="LJS2398" s="14"/>
      <c r="LJT2398" s="14"/>
      <c r="LJU2398" s="14"/>
      <c r="LJV2398" s="14"/>
      <c r="LJW2398" s="14"/>
      <c r="LJX2398" s="14"/>
      <c r="LJY2398" s="14"/>
      <c r="LJZ2398" s="14"/>
      <c r="LKA2398" s="14"/>
      <c r="LKB2398" s="14"/>
      <c r="LKC2398" s="14"/>
      <c r="LKD2398" s="14"/>
      <c r="LKE2398" s="14"/>
      <c r="LKF2398" s="14"/>
      <c r="LKG2398" s="14"/>
      <c r="LKH2398" s="14"/>
      <c r="LKI2398" s="14"/>
      <c r="LKJ2398" s="14"/>
      <c r="LKK2398" s="14"/>
      <c r="LKL2398" s="14"/>
      <c r="LKM2398" s="14"/>
      <c r="LKN2398" s="14"/>
      <c r="LKO2398" s="14"/>
      <c r="LKP2398" s="14"/>
      <c r="LKQ2398" s="14"/>
      <c r="LKR2398" s="14"/>
      <c r="LKS2398" s="14"/>
      <c r="LKT2398" s="14"/>
      <c r="LKU2398" s="14"/>
      <c r="LKV2398" s="14"/>
      <c r="LKW2398" s="14"/>
      <c r="LKX2398" s="14"/>
      <c r="LKY2398" s="14"/>
      <c r="LKZ2398" s="14"/>
      <c r="LLA2398" s="14"/>
      <c r="LLB2398" s="14"/>
      <c r="LLC2398" s="14"/>
      <c r="LLD2398" s="14"/>
      <c r="LLE2398" s="14"/>
      <c r="LLF2398" s="14"/>
      <c r="LLG2398" s="14"/>
      <c r="LLH2398" s="14"/>
      <c r="LLI2398" s="14"/>
      <c r="LLJ2398" s="14"/>
      <c r="LLK2398" s="14"/>
      <c r="LLL2398" s="14"/>
      <c r="LLM2398" s="14"/>
      <c r="LLN2398" s="14"/>
      <c r="LLO2398" s="14"/>
      <c r="LLP2398" s="14"/>
      <c r="LLQ2398" s="14"/>
      <c r="LLR2398" s="14"/>
      <c r="LLS2398" s="14"/>
      <c r="LLT2398" s="14"/>
      <c r="LLU2398" s="14"/>
      <c r="LLV2398" s="14"/>
      <c r="LLW2398" s="14"/>
      <c r="LLX2398" s="14"/>
      <c r="LLY2398" s="14"/>
      <c r="LLZ2398" s="14"/>
      <c r="LMA2398" s="14"/>
      <c r="LMB2398" s="14"/>
      <c r="LMC2398" s="14"/>
      <c r="LMD2398" s="14"/>
      <c r="LME2398" s="14"/>
      <c r="LMF2398" s="14"/>
      <c r="LMG2398" s="14"/>
      <c r="LMH2398" s="14"/>
      <c r="LMI2398" s="14"/>
      <c r="LMJ2398" s="14"/>
      <c r="LMK2398" s="14"/>
      <c r="LML2398" s="14"/>
      <c r="LMM2398" s="14"/>
      <c r="LMN2398" s="14"/>
      <c r="LMO2398" s="14"/>
      <c r="LMP2398" s="14"/>
      <c r="LMQ2398" s="14"/>
      <c r="LMR2398" s="14"/>
      <c r="LMS2398" s="14"/>
      <c r="LMT2398" s="14"/>
      <c r="LMU2398" s="14"/>
      <c r="LMV2398" s="14"/>
      <c r="LMW2398" s="14"/>
      <c r="LMX2398" s="14"/>
      <c r="LMY2398" s="14"/>
      <c r="LMZ2398" s="14"/>
      <c r="LNA2398" s="14"/>
      <c r="LNB2398" s="14"/>
      <c r="LNC2398" s="14"/>
      <c r="LND2398" s="14"/>
      <c r="LNE2398" s="14"/>
      <c r="LNF2398" s="14"/>
      <c r="LNG2398" s="14"/>
      <c r="LNH2398" s="14"/>
      <c r="LNI2398" s="14"/>
      <c r="LNJ2398" s="14"/>
      <c r="LNK2398" s="14"/>
      <c r="LNL2398" s="14"/>
      <c r="LNM2398" s="14"/>
      <c r="LNN2398" s="14"/>
      <c r="LNO2398" s="14"/>
      <c r="LNP2398" s="14"/>
      <c r="LNQ2398" s="14"/>
      <c r="LNR2398" s="14"/>
      <c r="LNS2398" s="14"/>
      <c r="LNT2398" s="14"/>
      <c r="LNU2398" s="14"/>
      <c r="LNV2398" s="14"/>
      <c r="LNW2398" s="14"/>
      <c r="LNX2398" s="14"/>
      <c r="LNY2398" s="14"/>
      <c r="LNZ2398" s="14"/>
      <c r="LOA2398" s="14"/>
      <c r="LOB2398" s="14"/>
      <c r="LOC2398" s="14"/>
      <c r="LOD2398" s="14"/>
      <c r="LOE2398" s="14"/>
      <c r="LOF2398" s="14"/>
      <c r="LOG2398" s="14"/>
      <c r="LOH2398" s="14"/>
      <c r="LOI2398" s="14"/>
      <c r="LOJ2398" s="14"/>
      <c r="LOK2398" s="14"/>
      <c r="LOL2398" s="14"/>
      <c r="LOM2398" s="14"/>
      <c r="LON2398" s="14"/>
      <c r="LOO2398" s="14"/>
      <c r="LOP2398" s="14"/>
      <c r="LOQ2398" s="14"/>
      <c r="LOR2398" s="14"/>
      <c r="LOS2398" s="14"/>
      <c r="LOT2398" s="14"/>
      <c r="LOU2398" s="14"/>
      <c r="LOV2398" s="14"/>
      <c r="LOW2398" s="14"/>
      <c r="LOX2398" s="14"/>
      <c r="LOY2398" s="14"/>
      <c r="LOZ2398" s="14"/>
      <c r="LPA2398" s="14"/>
      <c r="LPB2398" s="14"/>
      <c r="LPC2398" s="14"/>
      <c r="LPD2398" s="14"/>
      <c r="LPE2398" s="14"/>
      <c r="LPF2398" s="14"/>
      <c r="LPG2398" s="14"/>
      <c r="LPH2398" s="14"/>
      <c r="LPI2398" s="14"/>
      <c r="LPJ2398" s="14"/>
      <c r="LPK2398" s="14"/>
      <c r="LPL2398" s="14"/>
      <c r="LPM2398" s="14"/>
      <c r="LPN2398" s="14"/>
      <c r="LPO2398" s="14"/>
      <c r="LPP2398" s="14"/>
      <c r="LPQ2398" s="14"/>
      <c r="LPR2398" s="14"/>
      <c r="LPS2398" s="14"/>
      <c r="LPT2398" s="14"/>
      <c r="LPU2398" s="14"/>
      <c r="LPV2398" s="14"/>
      <c r="LPW2398" s="14"/>
      <c r="LPX2398" s="14"/>
      <c r="LPY2398" s="14"/>
      <c r="LPZ2398" s="14"/>
      <c r="LQA2398" s="14"/>
      <c r="LQB2398" s="14"/>
      <c r="LQC2398" s="14"/>
      <c r="LQD2398" s="14"/>
      <c r="LQE2398" s="14"/>
      <c r="LQF2398" s="14"/>
      <c r="LQG2398" s="14"/>
      <c r="LQH2398" s="14"/>
      <c r="LQI2398" s="14"/>
      <c r="LQJ2398" s="14"/>
      <c r="LQK2398" s="14"/>
      <c r="LQL2398" s="14"/>
      <c r="LQM2398" s="14"/>
      <c r="LQN2398" s="14"/>
      <c r="LQO2398" s="14"/>
      <c r="LQP2398" s="14"/>
      <c r="LQQ2398" s="14"/>
      <c r="LQR2398" s="14"/>
      <c r="LQS2398" s="14"/>
      <c r="LQT2398" s="14"/>
      <c r="LQU2398" s="14"/>
      <c r="LQV2398" s="14"/>
      <c r="LQW2398" s="14"/>
      <c r="LQX2398" s="14"/>
      <c r="LQY2398" s="14"/>
      <c r="LQZ2398" s="14"/>
      <c r="LRA2398" s="14"/>
      <c r="LRB2398" s="14"/>
      <c r="LRC2398" s="14"/>
      <c r="LRD2398" s="14"/>
      <c r="LRE2398" s="14"/>
      <c r="LRF2398" s="14"/>
      <c r="LRG2398" s="14"/>
      <c r="LRH2398" s="14"/>
      <c r="LRI2398" s="14"/>
      <c r="LRJ2398" s="14"/>
      <c r="LRK2398" s="14"/>
      <c r="LRL2398" s="14"/>
      <c r="LRM2398" s="14"/>
      <c r="LRN2398" s="14"/>
      <c r="LRO2398" s="14"/>
      <c r="LRP2398" s="14"/>
      <c r="LRQ2398" s="14"/>
      <c r="LRR2398" s="14"/>
      <c r="LRS2398" s="14"/>
      <c r="LRT2398" s="14"/>
      <c r="LRU2398" s="14"/>
      <c r="LRV2398" s="14"/>
      <c r="LRW2398" s="14"/>
      <c r="LRX2398" s="14"/>
      <c r="LRY2398" s="14"/>
      <c r="LRZ2398" s="14"/>
      <c r="LSA2398" s="14"/>
      <c r="LSB2398" s="14"/>
      <c r="LSC2398" s="14"/>
      <c r="LSD2398" s="14"/>
      <c r="LSE2398" s="14"/>
      <c r="LSF2398" s="14"/>
      <c r="LSG2398" s="14"/>
      <c r="LSH2398" s="14"/>
      <c r="LSI2398" s="14"/>
      <c r="LSJ2398" s="14"/>
      <c r="LSK2398" s="14"/>
      <c r="LSL2398" s="14"/>
      <c r="LSM2398" s="14"/>
      <c r="LSN2398" s="14"/>
      <c r="LSO2398" s="14"/>
      <c r="LSP2398" s="14"/>
      <c r="LSQ2398" s="14"/>
      <c r="LSR2398" s="14"/>
      <c r="LSS2398" s="14"/>
      <c r="LST2398" s="14"/>
      <c r="LSU2398" s="14"/>
      <c r="LSV2398" s="14"/>
      <c r="LSW2398" s="14"/>
      <c r="LSX2398" s="14"/>
      <c r="LSY2398" s="14"/>
      <c r="LSZ2398" s="14"/>
      <c r="LTA2398" s="14"/>
      <c r="LTB2398" s="14"/>
      <c r="LTC2398" s="14"/>
      <c r="LTD2398" s="14"/>
      <c r="LTE2398" s="14"/>
      <c r="LTF2398" s="14"/>
      <c r="LTG2398" s="14"/>
      <c r="LTH2398" s="14"/>
      <c r="LTI2398" s="14"/>
      <c r="LTJ2398" s="14"/>
      <c r="LTK2398" s="14"/>
      <c r="LTL2398" s="14"/>
      <c r="LTM2398" s="14"/>
      <c r="LTN2398" s="14"/>
      <c r="LTO2398" s="14"/>
      <c r="LTP2398" s="14"/>
      <c r="LTQ2398" s="14"/>
      <c r="LTR2398" s="14"/>
      <c r="LTS2398" s="14"/>
      <c r="LTT2398" s="14"/>
      <c r="LTU2398" s="14"/>
      <c r="LTV2398" s="14"/>
      <c r="LTW2398" s="14"/>
      <c r="LTX2398" s="14"/>
      <c r="LTY2398" s="14"/>
      <c r="LTZ2398" s="14"/>
      <c r="LUA2398" s="14"/>
      <c r="LUB2398" s="14"/>
      <c r="LUC2398" s="14"/>
      <c r="LUD2398" s="14"/>
      <c r="LUE2398" s="14"/>
      <c r="LUF2398" s="14"/>
      <c r="LUG2398" s="14"/>
      <c r="LUH2398" s="14"/>
      <c r="LUI2398" s="14"/>
      <c r="LUJ2398" s="14"/>
      <c r="LUK2398" s="14"/>
      <c r="LUL2398" s="14"/>
      <c r="LUM2398" s="14"/>
      <c r="LUN2398" s="14"/>
      <c r="LUO2398" s="14"/>
      <c r="LUP2398" s="14"/>
      <c r="LUQ2398" s="14"/>
      <c r="LUR2398" s="14"/>
      <c r="LUS2398" s="14"/>
      <c r="LUT2398" s="14"/>
      <c r="LUU2398" s="14"/>
      <c r="LUV2398" s="14"/>
      <c r="LUW2398" s="14"/>
      <c r="LUX2398" s="14"/>
      <c r="LUY2398" s="14"/>
      <c r="LUZ2398" s="14"/>
      <c r="LVA2398" s="14"/>
      <c r="LVB2398" s="14"/>
      <c r="LVC2398" s="14"/>
      <c r="LVD2398" s="14"/>
      <c r="LVE2398" s="14"/>
      <c r="LVF2398" s="14"/>
      <c r="LVG2398" s="14"/>
      <c r="LVH2398" s="14"/>
      <c r="LVI2398" s="14"/>
      <c r="LVJ2398" s="14"/>
      <c r="LVK2398" s="14"/>
      <c r="LVL2398" s="14"/>
      <c r="LVM2398" s="14"/>
      <c r="LVN2398" s="14"/>
      <c r="LVO2398" s="14"/>
      <c r="LVP2398" s="14"/>
      <c r="LVQ2398" s="14"/>
      <c r="LVR2398" s="14"/>
      <c r="LVS2398" s="14"/>
      <c r="LVT2398" s="14"/>
      <c r="LVU2398" s="14"/>
      <c r="LVV2398" s="14"/>
      <c r="LVW2398" s="14"/>
      <c r="LVX2398" s="14"/>
      <c r="LVY2398" s="14"/>
      <c r="LVZ2398" s="14"/>
      <c r="LWA2398" s="14"/>
      <c r="LWB2398" s="14"/>
      <c r="LWC2398" s="14"/>
      <c r="LWD2398" s="14"/>
      <c r="LWE2398" s="14"/>
      <c r="LWF2398" s="14"/>
      <c r="LWG2398" s="14"/>
      <c r="LWH2398" s="14"/>
      <c r="LWI2398" s="14"/>
      <c r="LWJ2398" s="14"/>
      <c r="LWK2398" s="14"/>
      <c r="LWL2398" s="14"/>
      <c r="LWM2398" s="14"/>
      <c r="LWN2398" s="14"/>
      <c r="LWO2398" s="14"/>
      <c r="LWP2398" s="14"/>
      <c r="LWQ2398" s="14"/>
      <c r="LWR2398" s="14"/>
      <c r="LWS2398" s="14"/>
      <c r="LWT2398" s="14"/>
      <c r="LWU2398" s="14"/>
      <c r="LWV2398" s="14"/>
      <c r="LWW2398" s="14"/>
      <c r="LWX2398" s="14"/>
      <c r="LWY2398" s="14"/>
      <c r="LWZ2398" s="14"/>
      <c r="LXA2398" s="14"/>
      <c r="LXB2398" s="14"/>
      <c r="LXC2398" s="14"/>
      <c r="LXD2398" s="14"/>
      <c r="LXE2398" s="14"/>
      <c r="LXF2398" s="14"/>
      <c r="LXG2398" s="14"/>
      <c r="LXH2398" s="14"/>
      <c r="LXI2398" s="14"/>
      <c r="LXJ2398" s="14"/>
      <c r="LXK2398" s="14"/>
      <c r="LXL2398" s="14"/>
      <c r="LXM2398" s="14"/>
      <c r="LXN2398" s="14"/>
      <c r="LXO2398" s="14"/>
      <c r="LXP2398" s="14"/>
      <c r="LXQ2398" s="14"/>
      <c r="LXR2398" s="14"/>
      <c r="LXS2398" s="14"/>
      <c r="LXT2398" s="14"/>
      <c r="LXU2398" s="14"/>
      <c r="LXV2398" s="14"/>
      <c r="LXW2398" s="14"/>
      <c r="LXX2398" s="14"/>
      <c r="LXY2398" s="14"/>
      <c r="LXZ2398" s="14"/>
      <c r="LYA2398" s="14"/>
      <c r="LYB2398" s="14"/>
      <c r="LYC2398" s="14"/>
      <c r="LYD2398" s="14"/>
      <c r="LYE2398" s="14"/>
      <c r="LYF2398" s="14"/>
      <c r="LYG2398" s="14"/>
      <c r="LYH2398" s="14"/>
      <c r="LYI2398" s="14"/>
      <c r="LYJ2398" s="14"/>
      <c r="LYK2398" s="14"/>
      <c r="LYL2398" s="14"/>
      <c r="LYM2398" s="14"/>
      <c r="LYN2398" s="14"/>
      <c r="LYO2398" s="14"/>
      <c r="LYP2398" s="14"/>
      <c r="LYQ2398" s="14"/>
      <c r="LYR2398" s="14"/>
      <c r="LYS2398" s="14"/>
      <c r="LYT2398" s="14"/>
      <c r="LYU2398" s="14"/>
      <c r="LYV2398" s="14"/>
      <c r="LYW2398" s="14"/>
      <c r="LYX2398" s="14"/>
      <c r="LYY2398" s="14"/>
      <c r="LYZ2398" s="14"/>
      <c r="LZA2398" s="14"/>
      <c r="LZB2398" s="14"/>
      <c r="LZC2398" s="14"/>
      <c r="LZD2398" s="14"/>
      <c r="LZE2398" s="14"/>
      <c r="LZF2398" s="14"/>
      <c r="LZG2398" s="14"/>
      <c r="LZH2398" s="14"/>
      <c r="LZI2398" s="14"/>
      <c r="LZJ2398" s="14"/>
      <c r="LZK2398" s="14"/>
      <c r="LZL2398" s="14"/>
      <c r="LZM2398" s="14"/>
      <c r="LZN2398" s="14"/>
      <c r="LZO2398" s="14"/>
      <c r="LZP2398" s="14"/>
      <c r="LZQ2398" s="14"/>
      <c r="LZR2398" s="14"/>
      <c r="LZS2398" s="14"/>
      <c r="LZT2398" s="14"/>
      <c r="LZU2398" s="14"/>
      <c r="LZV2398" s="14"/>
      <c r="LZW2398" s="14"/>
      <c r="LZX2398" s="14"/>
      <c r="LZY2398" s="14"/>
      <c r="LZZ2398" s="14"/>
      <c r="MAA2398" s="14"/>
      <c r="MAB2398" s="14"/>
      <c r="MAC2398" s="14"/>
      <c r="MAD2398" s="14"/>
      <c r="MAE2398" s="14"/>
      <c r="MAF2398" s="14"/>
      <c r="MAG2398" s="14"/>
      <c r="MAH2398" s="14"/>
      <c r="MAI2398" s="14"/>
      <c r="MAJ2398" s="14"/>
      <c r="MAK2398" s="14"/>
      <c r="MAL2398" s="14"/>
      <c r="MAM2398" s="14"/>
      <c r="MAN2398" s="14"/>
      <c r="MAO2398" s="14"/>
      <c r="MAP2398" s="14"/>
      <c r="MAQ2398" s="14"/>
      <c r="MAR2398" s="14"/>
      <c r="MAS2398" s="14"/>
      <c r="MAT2398" s="14"/>
      <c r="MAU2398" s="14"/>
      <c r="MAV2398" s="14"/>
      <c r="MAW2398" s="14"/>
      <c r="MAX2398" s="14"/>
      <c r="MAY2398" s="14"/>
      <c r="MAZ2398" s="14"/>
      <c r="MBA2398" s="14"/>
      <c r="MBB2398" s="14"/>
      <c r="MBC2398" s="14"/>
      <c r="MBD2398" s="14"/>
      <c r="MBE2398" s="14"/>
      <c r="MBF2398" s="14"/>
      <c r="MBG2398" s="14"/>
      <c r="MBH2398" s="14"/>
      <c r="MBI2398" s="14"/>
      <c r="MBJ2398" s="14"/>
      <c r="MBK2398" s="14"/>
      <c r="MBL2398" s="14"/>
      <c r="MBM2398" s="14"/>
      <c r="MBN2398" s="14"/>
      <c r="MBO2398" s="14"/>
      <c r="MBP2398" s="14"/>
      <c r="MBQ2398" s="14"/>
      <c r="MBR2398" s="14"/>
      <c r="MBS2398" s="14"/>
      <c r="MBT2398" s="14"/>
      <c r="MBU2398" s="14"/>
      <c r="MBV2398" s="14"/>
      <c r="MBW2398" s="14"/>
      <c r="MBX2398" s="14"/>
      <c r="MBY2398" s="14"/>
      <c r="MBZ2398" s="14"/>
      <c r="MCA2398" s="14"/>
      <c r="MCB2398" s="14"/>
      <c r="MCC2398" s="14"/>
      <c r="MCD2398" s="14"/>
      <c r="MCE2398" s="14"/>
      <c r="MCF2398" s="14"/>
      <c r="MCG2398" s="14"/>
      <c r="MCH2398" s="14"/>
      <c r="MCI2398" s="14"/>
      <c r="MCJ2398" s="14"/>
      <c r="MCK2398" s="14"/>
      <c r="MCL2398" s="14"/>
      <c r="MCM2398" s="14"/>
      <c r="MCN2398" s="14"/>
      <c r="MCO2398" s="14"/>
      <c r="MCP2398" s="14"/>
      <c r="MCQ2398" s="14"/>
      <c r="MCR2398" s="14"/>
      <c r="MCS2398" s="14"/>
      <c r="MCT2398" s="14"/>
      <c r="MCU2398" s="14"/>
      <c r="MCV2398" s="14"/>
      <c r="MCW2398" s="14"/>
      <c r="MCX2398" s="14"/>
      <c r="MCY2398" s="14"/>
      <c r="MCZ2398" s="14"/>
      <c r="MDA2398" s="14"/>
      <c r="MDB2398" s="14"/>
      <c r="MDC2398" s="14"/>
      <c r="MDD2398" s="14"/>
      <c r="MDE2398" s="14"/>
      <c r="MDF2398" s="14"/>
      <c r="MDG2398" s="14"/>
      <c r="MDH2398" s="14"/>
      <c r="MDI2398" s="14"/>
      <c r="MDJ2398" s="14"/>
      <c r="MDK2398" s="14"/>
      <c r="MDL2398" s="14"/>
      <c r="MDM2398" s="14"/>
      <c r="MDN2398" s="14"/>
      <c r="MDO2398" s="14"/>
      <c r="MDP2398" s="14"/>
      <c r="MDQ2398" s="14"/>
      <c r="MDR2398" s="14"/>
      <c r="MDS2398" s="14"/>
      <c r="MDT2398" s="14"/>
      <c r="MDU2398" s="14"/>
      <c r="MDV2398" s="14"/>
      <c r="MDW2398" s="14"/>
      <c r="MDX2398" s="14"/>
      <c r="MDY2398" s="14"/>
      <c r="MDZ2398" s="14"/>
      <c r="MEA2398" s="14"/>
      <c r="MEB2398" s="14"/>
      <c r="MEC2398" s="14"/>
      <c r="MED2398" s="14"/>
      <c r="MEE2398" s="14"/>
      <c r="MEF2398" s="14"/>
      <c r="MEG2398" s="14"/>
      <c r="MEH2398" s="14"/>
      <c r="MEI2398" s="14"/>
      <c r="MEJ2398" s="14"/>
      <c r="MEK2398" s="14"/>
      <c r="MEL2398" s="14"/>
      <c r="MEM2398" s="14"/>
      <c r="MEN2398" s="14"/>
      <c r="MEO2398" s="14"/>
      <c r="MEP2398" s="14"/>
      <c r="MEQ2398" s="14"/>
      <c r="MER2398" s="14"/>
      <c r="MES2398" s="14"/>
      <c r="MET2398" s="14"/>
      <c r="MEU2398" s="14"/>
      <c r="MEV2398" s="14"/>
      <c r="MEW2398" s="14"/>
      <c r="MEX2398" s="14"/>
      <c r="MEY2398" s="14"/>
      <c r="MEZ2398" s="14"/>
      <c r="MFA2398" s="14"/>
      <c r="MFB2398" s="14"/>
      <c r="MFC2398" s="14"/>
      <c r="MFD2398" s="14"/>
      <c r="MFE2398" s="14"/>
      <c r="MFF2398" s="14"/>
      <c r="MFG2398" s="14"/>
      <c r="MFH2398" s="14"/>
      <c r="MFI2398" s="14"/>
      <c r="MFJ2398" s="14"/>
      <c r="MFK2398" s="14"/>
      <c r="MFL2398" s="14"/>
      <c r="MFM2398" s="14"/>
      <c r="MFN2398" s="14"/>
      <c r="MFO2398" s="14"/>
      <c r="MFP2398" s="14"/>
      <c r="MFQ2398" s="14"/>
      <c r="MFR2398" s="14"/>
      <c r="MFS2398" s="14"/>
      <c r="MFT2398" s="14"/>
      <c r="MFU2398" s="14"/>
      <c r="MFV2398" s="14"/>
      <c r="MFW2398" s="14"/>
      <c r="MFX2398" s="14"/>
      <c r="MFY2398" s="14"/>
      <c r="MFZ2398" s="14"/>
      <c r="MGA2398" s="14"/>
      <c r="MGB2398" s="14"/>
      <c r="MGC2398" s="14"/>
      <c r="MGD2398" s="14"/>
      <c r="MGE2398" s="14"/>
      <c r="MGF2398" s="14"/>
      <c r="MGG2398" s="14"/>
      <c r="MGH2398" s="14"/>
      <c r="MGI2398" s="14"/>
      <c r="MGJ2398" s="14"/>
      <c r="MGK2398" s="14"/>
      <c r="MGL2398" s="14"/>
      <c r="MGM2398" s="14"/>
      <c r="MGN2398" s="14"/>
      <c r="MGO2398" s="14"/>
      <c r="MGP2398" s="14"/>
      <c r="MGQ2398" s="14"/>
      <c r="MGR2398" s="14"/>
      <c r="MGS2398" s="14"/>
      <c r="MGT2398" s="14"/>
      <c r="MGU2398" s="14"/>
      <c r="MGV2398" s="14"/>
      <c r="MGW2398" s="14"/>
      <c r="MGX2398" s="14"/>
      <c r="MGY2398" s="14"/>
      <c r="MGZ2398" s="14"/>
      <c r="MHA2398" s="14"/>
      <c r="MHB2398" s="14"/>
      <c r="MHC2398" s="14"/>
      <c r="MHD2398" s="14"/>
      <c r="MHE2398" s="14"/>
      <c r="MHF2398" s="14"/>
      <c r="MHG2398" s="14"/>
      <c r="MHH2398" s="14"/>
      <c r="MHI2398" s="14"/>
      <c r="MHJ2398" s="14"/>
      <c r="MHK2398" s="14"/>
      <c r="MHL2398" s="14"/>
      <c r="MHM2398" s="14"/>
      <c r="MHN2398" s="14"/>
      <c r="MHO2398" s="14"/>
      <c r="MHP2398" s="14"/>
      <c r="MHQ2398" s="14"/>
      <c r="MHR2398" s="14"/>
      <c r="MHS2398" s="14"/>
      <c r="MHT2398" s="14"/>
      <c r="MHU2398" s="14"/>
      <c r="MHV2398" s="14"/>
      <c r="MHW2398" s="14"/>
      <c r="MHX2398" s="14"/>
      <c r="MHY2398" s="14"/>
      <c r="MHZ2398" s="14"/>
      <c r="MIA2398" s="14"/>
      <c r="MIB2398" s="14"/>
      <c r="MIC2398" s="14"/>
      <c r="MID2398" s="14"/>
      <c r="MIE2398" s="14"/>
      <c r="MIF2398" s="14"/>
      <c r="MIG2398" s="14"/>
      <c r="MIH2398" s="14"/>
      <c r="MII2398" s="14"/>
      <c r="MIJ2398" s="14"/>
      <c r="MIK2398" s="14"/>
      <c r="MIL2398" s="14"/>
      <c r="MIM2398" s="14"/>
      <c r="MIN2398" s="14"/>
      <c r="MIO2398" s="14"/>
      <c r="MIP2398" s="14"/>
      <c r="MIQ2398" s="14"/>
      <c r="MIR2398" s="14"/>
      <c r="MIS2398" s="14"/>
      <c r="MIT2398" s="14"/>
      <c r="MIU2398" s="14"/>
      <c r="MIV2398" s="14"/>
      <c r="MIW2398" s="14"/>
      <c r="MIX2398" s="14"/>
      <c r="MIY2398" s="14"/>
      <c r="MIZ2398" s="14"/>
      <c r="MJA2398" s="14"/>
      <c r="MJB2398" s="14"/>
      <c r="MJC2398" s="14"/>
      <c r="MJD2398" s="14"/>
      <c r="MJE2398" s="14"/>
      <c r="MJF2398" s="14"/>
      <c r="MJG2398" s="14"/>
      <c r="MJH2398" s="14"/>
      <c r="MJI2398" s="14"/>
      <c r="MJJ2398" s="14"/>
      <c r="MJK2398" s="14"/>
      <c r="MJL2398" s="14"/>
      <c r="MJM2398" s="14"/>
      <c r="MJN2398" s="14"/>
      <c r="MJO2398" s="14"/>
      <c r="MJP2398" s="14"/>
      <c r="MJQ2398" s="14"/>
      <c r="MJR2398" s="14"/>
      <c r="MJS2398" s="14"/>
      <c r="MJT2398" s="14"/>
      <c r="MJU2398" s="14"/>
      <c r="MJV2398" s="14"/>
      <c r="MJW2398" s="14"/>
      <c r="MJX2398" s="14"/>
      <c r="MJY2398" s="14"/>
      <c r="MJZ2398" s="14"/>
      <c r="MKA2398" s="14"/>
      <c r="MKB2398" s="14"/>
      <c r="MKC2398" s="14"/>
      <c r="MKD2398" s="14"/>
      <c r="MKE2398" s="14"/>
      <c r="MKF2398" s="14"/>
      <c r="MKG2398" s="14"/>
      <c r="MKH2398" s="14"/>
      <c r="MKI2398" s="14"/>
      <c r="MKJ2398" s="14"/>
      <c r="MKK2398" s="14"/>
      <c r="MKL2398" s="14"/>
      <c r="MKM2398" s="14"/>
      <c r="MKN2398" s="14"/>
      <c r="MKO2398" s="14"/>
      <c r="MKP2398" s="14"/>
      <c r="MKQ2398" s="14"/>
      <c r="MKR2398" s="14"/>
      <c r="MKS2398" s="14"/>
      <c r="MKT2398" s="14"/>
      <c r="MKU2398" s="14"/>
      <c r="MKV2398" s="14"/>
      <c r="MKW2398" s="14"/>
      <c r="MKX2398" s="14"/>
      <c r="MKY2398" s="14"/>
      <c r="MKZ2398" s="14"/>
      <c r="MLA2398" s="14"/>
      <c r="MLB2398" s="14"/>
      <c r="MLC2398" s="14"/>
      <c r="MLD2398" s="14"/>
      <c r="MLE2398" s="14"/>
      <c r="MLF2398" s="14"/>
      <c r="MLG2398" s="14"/>
      <c r="MLH2398" s="14"/>
      <c r="MLI2398" s="14"/>
      <c r="MLJ2398" s="14"/>
      <c r="MLK2398" s="14"/>
      <c r="MLL2398" s="14"/>
      <c r="MLM2398" s="14"/>
      <c r="MLN2398" s="14"/>
      <c r="MLO2398" s="14"/>
      <c r="MLP2398" s="14"/>
      <c r="MLQ2398" s="14"/>
      <c r="MLR2398" s="14"/>
      <c r="MLS2398" s="14"/>
      <c r="MLT2398" s="14"/>
      <c r="MLU2398" s="14"/>
      <c r="MLV2398" s="14"/>
      <c r="MLW2398" s="14"/>
      <c r="MLX2398" s="14"/>
      <c r="MLY2398" s="14"/>
      <c r="MLZ2398" s="14"/>
      <c r="MMA2398" s="14"/>
      <c r="MMB2398" s="14"/>
      <c r="MMC2398" s="14"/>
      <c r="MMD2398" s="14"/>
      <c r="MME2398" s="14"/>
      <c r="MMF2398" s="14"/>
      <c r="MMG2398" s="14"/>
      <c r="MMH2398" s="14"/>
      <c r="MMI2398" s="14"/>
      <c r="MMJ2398" s="14"/>
      <c r="MMK2398" s="14"/>
      <c r="MML2398" s="14"/>
      <c r="MMM2398" s="14"/>
      <c r="MMN2398" s="14"/>
      <c r="MMO2398" s="14"/>
      <c r="MMP2398" s="14"/>
      <c r="MMQ2398" s="14"/>
      <c r="MMR2398" s="14"/>
      <c r="MMS2398" s="14"/>
      <c r="MMT2398" s="14"/>
      <c r="MMU2398" s="14"/>
      <c r="MMV2398" s="14"/>
      <c r="MMW2398" s="14"/>
      <c r="MMX2398" s="14"/>
      <c r="MMY2398" s="14"/>
      <c r="MMZ2398" s="14"/>
      <c r="MNA2398" s="14"/>
      <c r="MNB2398" s="14"/>
      <c r="MNC2398" s="14"/>
      <c r="MND2398" s="14"/>
      <c r="MNE2398" s="14"/>
      <c r="MNF2398" s="14"/>
      <c r="MNG2398" s="14"/>
      <c r="MNH2398" s="14"/>
      <c r="MNI2398" s="14"/>
      <c r="MNJ2398" s="14"/>
      <c r="MNK2398" s="14"/>
      <c r="MNL2398" s="14"/>
      <c r="MNM2398" s="14"/>
      <c r="MNN2398" s="14"/>
      <c r="MNO2398" s="14"/>
      <c r="MNP2398" s="14"/>
      <c r="MNQ2398" s="14"/>
      <c r="MNR2398" s="14"/>
      <c r="MNS2398" s="14"/>
      <c r="MNT2398" s="14"/>
      <c r="MNU2398" s="14"/>
      <c r="MNV2398" s="14"/>
      <c r="MNW2398" s="14"/>
      <c r="MNX2398" s="14"/>
      <c r="MNY2398" s="14"/>
      <c r="MNZ2398" s="14"/>
      <c r="MOA2398" s="14"/>
      <c r="MOB2398" s="14"/>
      <c r="MOC2398" s="14"/>
      <c r="MOD2398" s="14"/>
      <c r="MOE2398" s="14"/>
      <c r="MOF2398" s="14"/>
      <c r="MOG2398" s="14"/>
      <c r="MOH2398" s="14"/>
      <c r="MOI2398" s="14"/>
      <c r="MOJ2398" s="14"/>
      <c r="MOK2398" s="14"/>
      <c r="MOL2398" s="14"/>
      <c r="MOM2398" s="14"/>
      <c r="MON2398" s="14"/>
      <c r="MOO2398" s="14"/>
      <c r="MOP2398" s="14"/>
      <c r="MOQ2398" s="14"/>
      <c r="MOR2398" s="14"/>
      <c r="MOS2398" s="14"/>
      <c r="MOT2398" s="14"/>
      <c r="MOU2398" s="14"/>
      <c r="MOV2398" s="14"/>
      <c r="MOW2398" s="14"/>
      <c r="MOX2398" s="14"/>
      <c r="MOY2398" s="14"/>
      <c r="MOZ2398" s="14"/>
      <c r="MPA2398" s="14"/>
      <c r="MPB2398" s="14"/>
      <c r="MPC2398" s="14"/>
      <c r="MPD2398" s="14"/>
      <c r="MPE2398" s="14"/>
      <c r="MPF2398" s="14"/>
      <c r="MPG2398" s="14"/>
      <c r="MPH2398" s="14"/>
      <c r="MPI2398" s="14"/>
      <c r="MPJ2398" s="14"/>
      <c r="MPK2398" s="14"/>
      <c r="MPL2398" s="14"/>
      <c r="MPM2398" s="14"/>
      <c r="MPN2398" s="14"/>
      <c r="MPO2398" s="14"/>
      <c r="MPP2398" s="14"/>
      <c r="MPQ2398" s="14"/>
      <c r="MPR2398" s="14"/>
      <c r="MPS2398" s="14"/>
      <c r="MPT2398" s="14"/>
      <c r="MPU2398" s="14"/>
      <c r="MPV2398" s="14"/>
      <c r="MPW2398" s="14"/>
      <c r="MPX2398" s="14"/>
      <c r="MPY2398" s="14"/>
      <c r="MPZ2398" s="14"/>
      <c r="MQA2398" s="14"/>
      <c r="MQB2398" s="14"/>
      <c r="MQC2398" s="14"/>
      <c r="MQD2398" s="14"/>
      <c r="MQE2398" s="14"/>
      <c r="MQF2398" s="14"/>
      <c r="MQG2398" s="14"/>
      <c r="MQH2398" s="14"/>
      <c r="MQI2398" s="14"/>
      <c r="MQJ2398" s="14"/>
      <c r="MQK2398" s="14"/>
      <c r="MQL2398" s="14"/>
      <c r="MQM2398" s="14"/>
      <c r="MQN2398" s="14"/>
      <c r="MQO2398" s="14"/>
      <c r="MQP2398" s="14"/>
      <c r="MQQ2398" s="14"/>
      <c r="MQR2398" s="14"/>
      <c r="MQS2398" s="14"/>
      <c r="MQT2398" s="14"/>
      <c r="MQU2398" s="14"/>
      <c r="MQV2398" s="14"/>
      <c r="MQW2398" s="14"/>
      <c r="MQX2398" s="14"/>
      <c r="MQY2398" s="14"/>
      <c r="MQZ2398" s="14"/>
      <c r="MRA2398" s="14"/>
      <c r="MRB2398" s="14"/>
      <c r="MRC2398" s="14"/>
      <c r="MRD2398" s="14"/>
      <c r="MRE2398" s="14"/>
      <c r="MRF2398" s="14"/>
      <c r="MRG2398" s="14"/>
      <c r="MRH2398" s="14"/>
      <c r="MRI2398" s="14"/>
      <c r="MRJ2398" s="14"/>
      <c r="MRK2398" s="14"/>
      <c r="MRL2398" s="14"/>
      <c r="MRM2398" s="14"/>
      <c r="MRN2398" s="14"/>
      <c r="MRO2398" s="14"/>
      <c r="MRP2398" s="14"/>
      <c r="MRQ2398" s="14"/>
      <c r="MRR2398" s="14"/>
      <c r="MRS2398" s="14"/>
      <c r="MRT2398" s="14"/>
      <c r="MRU2398" s="14"/>
      <c r="MRV2398" s="14"/>
      <c r="MRW2398" s="14"/>
      <c r="MRX2398" s="14"/>
      <c r="MRY2398" s="14"/>
      <c r="MRZ2398" s="14"/>
      <c r="MSA2398" s="14"/>
      <c r="MSB2398" s="14"/>
      <c r="MSC2398" s="14"/>
      <c r="MSD2398" s="14"/>
      <c r="MSE2398" s="14"/>
      <c r="MSF2398" s="14"/>
      <c r="MSG2398" s="14"/>
      <c r="MSH2398" s="14"/>
      <c r="MSI2398" s="14"/>
      <c r="MSJ2398" s="14"/>
      <c r="MSK2398" s="14"/>
      <c r="MSL2398" s="14"/>
      <c r="MSM2398" s="14"/>
      <c r="MSN2398" s="14"/>
      <c r="MSO2398" s="14"/>
      <c r="MSP2398" s="14"/>
      <c r="MSQ2398" s="14"/>
      <c r="MSR2398" s="14"/>
      <c r="MSS2398" s="14"/>
      <c r="MST2398" s="14"/>
      <c r="MSU2398" s="14"/>
      <c r="MSV2398" s="14"/>
      <c r="MSW2398" s="14"/>
      <c r="MSX2398" s="14"/>
      <c r="MSY2398" s="14"/>
      <c r="MSZ2398" s="14"/>
      <c r="MTA2398" s="14"/>
      <c r="MTB2398" s="14"/>
      <c r="MTC2398" s="14"/>
      <c r="MTD2398" s="14"/>
      <c r="MTE2398" s="14"/>
      <c r="MTF2398" s="14"/>
      <c r="MTG2398" s="14"/>
      <c r="MTH2398" s="14"/>
      <c r="MTI2398" s="14"/>
      <c r="MTJ2398" s="14"/>
      <c r="MTK2398" s="14"/>
      <c r="MTL2398" s="14"/>
      <c r="MTM2398" s="14"/>
      <c r="MTN2398" s="14"/>
      <c r="MTO2398" s="14"/>
      <c r="MTP2398" s="14"/>
      <c r="MTQ2398" s="14"/>
      <c r="MTR2398" s="14"/>
      <c r="MTS2398" s="14"/>
      <c r="MTT2398" s="14"/>
      <c r="MTU2398" s="14"/>
      <c r="MTV2398" s="14"/>
      <c r="MTW2398" s="14"/>
      <c r="MTX2398" s="14"/>
      <c r="MTY2398" s="14"/>
      <c r="MTZ2398" s="14"/>
      <c r="MUA2398" s="14"/>
      <c r="MUB2398" s="14"/>
      <c r="MUC2398" s="14"/>
      <c r="MUD2398" s="14"/>
      <c r="MUE2398" s="14"/>
      <c r="MUF2398" s="14"/>
      <c r="MUG2398" s="14"/>
      <c r="MUH2398" s="14"/>
      <c r="MUI2398" s="14"/>
      <c r="MUJ2398" s="14"/>
      <c r="MUK2398" s="14"/>
      <c r="MUL2398" s="14"/>
      <c r="MUM2398" s="14"/>
      <c r="MUN2398" s="14"/>
      <c r="MUO2398" s="14"/>
      <c r="MUP2398" s="14"/>
      <c r="MUQ2398" s="14"/>
      <c r="MUR2398" s="14"/>
      <c r="MUS2398" s="14"/>
      <c r="MUT2398" s="14"/>
      <c r="MUU2398" s="14"/>
      <c r="MUV2398" s="14"/>
      <c r="MUW2398" s="14"/>
      <c r="MUX2398" s="14"/>
      <c r="MUY2398" s="14"/>
      <c r="MUZ2398" s="14"/>
      <c r="MVA2398" s="14"/>
      <c r="MVB2398" s="14"/>
      <c r="MVC2398" s="14"/>
      <c r="MVD2398" s="14"/>
      <c r="MVE2398" s="14"/>
      <c r="MVF2398" s="14"/>
      <c r="MVG2398" s="14"/>
      <c r="MVH2398" s="14"/>
      <c r="MVI2398" s="14"/>
      <c r="MVJ2398" s="14"/>
      <c r="MVK2398" s="14"/>
      <c r="MVL2398" s="14"/>
      <c r="MVM2398" s="14"/>
      <c r="MVN2398" s="14"/>
      <c r="MVO2398" s="14"/>
      <c r="MVP2398" s="14"/>
      <c r="MVQ2398" s="14"/>
      <c r="MVR2398" s="14"/>
      <c r="MVS2398" s="14"/>
      <c r="MVT2398" s="14"/>
      <c r="MVU2398" s="14"/>
      <c r="MVV2398" s="14"/>
      <c r="MVW2398" s="14"/>
      <c r="MVX2398" s="14"/>
      <c r="MVY2398" s="14"/>
      <c r="MVZ2398" s="14"/>
      <c r="MWA2398" s="14"/>
      <c r="MWB2398" s="14"/>
      <c r="MWC2398" s="14"/>
      <c r="MWD2398" s="14"/>
      <c r="MWE2398" s="14"/>
      <c r="MWF2398" s="14"/>
      <c r="MWG2398" s="14"/>
      <c r="MWH2398" s="14"/>
      <c r="MWI2398" s="14"/>
      <c r="MWJ2398" s="14"/>
      <c r="MWK2398" s="14"/>
      <c r="MWL2398" s="14"/>
      <c r="MWM2398" s="14"/>
      <c r="MWN2398" s="14"/>
      <c r="MWO2398" s="14"/>
      <c r="MWP2398" s="14"/>
      <c r="MWQ2398" s="14"/>
      <c r="MWR2398" s="14"/>
      <c r="MWS2398" s="14"/>
      <c r="MWT2398" s="14"/>
      <c r="MWU2398" s="14"/>
      <c r="MWV2398" s="14"/>
      <c r="MWW2398" s="14"/>
      <c r="MWX2398" s="14"/>
      <c r="MWY2398" s="14"/>
      <c r="MWZ2398" s="14"/>
      <c r="MXA2398" s="14"/>
      <c r="MXB2398" s="14"/>
      <c r="MXC2398" s="14"/>
      <c r="MXD2398" s="14"/>
      <c r="MXE2398" s="14"/>
      <c r="MXF2398" s="14"/>
      <c r="MXG2398" s="14"/>
      <c r="MXH2398" s="14"/>
      <c r="MXI2398" s="14"/>
      <c r="MXJ2398" s="14"/>
      <c r="MXK2398" s="14"/>
      <c r="MXL2398" s="14"/>
      <c r="MXM2398" s="14"/>
      <c r="MXN2398" s="14"/>
      <c r="MXO2398" s="14"/>
      <c r="MXP2398" s="14"/>
      <c r="MXQ2398" s="14"/>
      <c r="MXR2398" s="14"/>
      <c r="MXS2398" s="14"/>
      <c r="MXT2398" s="14"/>
      <c r="MXU2398" s="14"/>
      <c r="MXV2398" s="14"/>
      <c r="MXW2398" s="14"/>
      <c r="MXX2398" s="14"/>
      <c r="MXY2398" s="14"/>
      <c r="MXZ2398" s="14"/>
      <c r="MYA2398" s="14"/>
      <c r="MYB2398" s="14"/>
      <c r="MYC2398" s="14"/>
      <c r="MYD2398" s="14"/>
      <c r="MYE2398" s="14"/>
      <c r="MYF2398" s="14"/>
      <c r="MYG2398" s="14"/>
      <c r="MYH2398" s="14"/>
      <c r="MYI2398" s="14"/>
      <c r="MYJ2398" s="14"/>
      <c r="MYK2398" s="14"/>
      <c r="MYL2398" s="14"/>
      <c r="MYM2398" s="14"/>
      <c r="MYN2398" s="14"/>
      <c r="MYO2398" s="14"/>
      <c r="MYP2398" s="14"/>
      <c r="MYQ2398" s="14"/>
      <c r="MYR2398" s="14"/>
      <c r="MYS2398" s="14"/>
      <c r="MYT2398" s="14"/>
      <c r="MYU2398" s="14"/>
      <c r="MYV2398" s="14"/>
      <c r="MYW2398" s="14"/>
      <c r="MYX2398" s="14"/>
      <c r="MYY2398" s="14"/>
      <c r="MYZ2398" s="14"/>
      <c r="MZA2398" s="14"/>
      <c r="MZB2398" s="14"/>
      <c r="MZC2398" s="14"/>
      <c r="MZD2398" s="14"/>
      <c r="MZE2398" s="14"/>
      <c r="MZF2398" s="14"/>
      <c r="MZG2398" s="14"/>
      <c r="MZH2398" s="14"/>
      <c r="MZI2398" s="14"/>
      <c r="MZJ2398" s="14"/>
      <c r="MZK2398" s="14"/>
      <c r="MZL2398" s="14"/>
      <c r="MZM2398" s="14"/>
      <c r="MZN2398" s="14"/>
      <c r="MZO2398" s="14"/>
      <c r="MZP2398" s="14"/>
      <c r="MZQ2398" s="14"/>
      <c r="MZR2398" s="14"/>
      <c r="MZS2398" s="14"/>
      <c r="MZT2398" s="14"/>
      <c r="MZU2398" s="14"/>
      <c r="MZV2398" s="14"/>
      <c r="MZW2398" s="14"/>
      <c r="MZX2398" s="14"/>
      <c r="MZY2398" s="14"/>
      <c r="MZZ2398" s="14"/>
      <c r="NAA2398" s="14"/>
      <c r="NAB2398" s="14"/>
      <c r="NAC2398" s="14"/>
      <c r="NAD2398" s="14"/>
      <c r="NAE2398" s="14"/>
      <c r="NAF2398" s="14"/>
      <c r="NAG2398" s="14"/>
      <c r="NAH2398" s="14"/>
      <c r="NAI2398" s="14"/>
      <c r="NAJ2398" s="14"/>
      <c r="NAK2398" s="14"/>
      <c r="NAL2398" s="14"/>
      <c r="NAM2398" s="14"/>
      <c r="NAN2398" s="14"/>
      <c r="NAO2398" s="14"/>
      <c r="NAP2398" s="14"/>
      <c r="NAQ2398" s="14"/>
      <c r="NAR2398" s="14"/>
      <c r="NAS2398" s="14"/>
      <c r="NAT2398" s="14"/>
      <c r="NAU2398" s="14"/>
      <c r="NAV2398" s="14"/>
      <c r="NAW2398" s="14"/>
      <c r="NAX2398" s="14"/>
      <c r="NAY2398" s="14"/>
      <c r="NAZ2398" s="14"/>
      <c r="NBA2398" s="14"/>
      <c r="NBB2398" s="14"/>
      <c r="NBC2398" s="14"/>
      <c r="NBD2398" s="14"/>
      <c r="NBE2398" s="14"/>
      <c r="NBF2398" s="14"/>
      <c r="NBG2398" s="14"/>
      <c r="NBH2398" s="14"/>
      <c r="NBI2398" s="14"/>
      <c r="NBJ2398" s="14"/>
      <c r="NBK2398" s="14"/>
      <c r="NBL2398" s="14"/>
      <c r="NBM2398" s="14"/>
      <c r="NBN2398" s="14"/>
      <c r="NBO2398" s="14"/>
      <c r="NBP2398" s="14"/>
      <c r="NBQ2398" s="14"/>
      <c r="NBR2398" s="14"/>
      <c r="NBS2398" s="14"/>
      <c r="NBT2398" s="14"/>
      <c r="NBU2398" s="14"/>
      <c r="NBV2398" s="14"/>
      <c r="NBW2398" s="14"/>
      <c r="NBX2398" s="14"/>
      <c r="NBY2398" s="14"/>
      <c r="NBZ2398" s="14"/>
      <c r="NCA2398" s="14"/>
      <c r="NCB2398" s="14"/>
      <c r="NCC2398" s="14"/>
      <c r="NCD2398" s="14"/>
      <c r="NCE2398" s="14"/>
      <c r="NCF2398" s="14"/>
      <c r="NCG2398" s="14"/>
      <c r="NCH2398" s="14"/>
      <c r="NCI2398" s="14"/>
      <c r="NCJ2398" s="14"/>
      <c r="NCK2398" s="14"/>
      <c r="NCL2398" s="14"/>
      <c r="NCM2398" s="14"/>
      <c r="NCN2398" s="14"/>
      <c r="NCO2398" s="14"/>
      <c r="NCP2398" s="14"/>
      <c r="NCQ2398" s="14"/>
      <c r="NCR2398" s="14"/>
      <c r="NCS2398" s="14"/>
      <c r="NCT2398" s="14"/>
      <c r="NCU2398" s="14"/>
      <c r="NCV2398" s="14"/>
      <c r="NCW2398" s="14"/>
      <c r="NCX2398" s="14"/>
      <c r="NCY2398" s="14"/>
      <c r="NCZ2398" s="14"/>
      <c r="NDA2398" s="14"/>
      <c r="NDB2398" s="14"/>
      <c r="NDC2398" s="14"/>
      <c r="NDD2398" s="14"/>
      <c r="NDE2398" s="14"/>
      <c r="NDF2398" s="14"/>
      <c r="NDG2398" s="14"/>
      <c r="NDH2398" s="14"/>
      <c r="NDI2398" s="14"/>
      <c r="NDJ2398" s="14"/>
      <c r="NDK2398" s="14"/>
      <c r="NDL2398" s="14"/>
      <c r="NDM2398" s="14"/>
      <c r="NDN2398" s="14"/>
      <c r="NDO2398" s="14"/>
      <c r="NDP2398" s="14"/>
      <c r="NDQ2398" s="14"/>
      <c r="NDR2398" s="14"/>
      <c r="NDS2398" s="14"/>
      <c r="NDT2398" s="14"/>
      <c r="NDU2398" s="14"/>
      <c r="NDV2398" s="14"/>
      <c r="NDW2398" s="14"/>
      <c r="NDX2398" s="14"/>
      <c r="NDY2398" s="14"/>
      <c r="NDZ2398" s="14"/>
      <c r="NEA2398" s="14"/>
      <c r="NEB2398" s="14"/>
      <c r="NEC2398" s="14"/>
      <c r="NED2398" s="14"/>
      <c r="NEE2398" s="14"/>
      <c r="NEF2398" s="14"/>
      <c r="NEG2398" s="14"/>
      <c r="NEH2398" s="14"/>
      <c r="NEI2398" s="14"/>
      <c r="NEJ2398" s="14"/>
      <c r="NEK2398" s="14"/>
      <c r="NEL2398" s="14"/>
      <c r="NEM2398" s="14"/>
      <c r="NEN2398" s="14"/>
      <c r="NEO2398" s="14"/>
      <c r="NEP2398" s="14"/>
      <c r="NEQ2398" s="14"/>
      <c r="NER2398" s="14"/>
      <c r="NES2398" s="14"/>
      <c r="NET2398" s="14"/>
      <c r="NEU2398" s="14"/>
      <c r="NEV2398" s="14"/>
      <c r="NEW2398" s="14"/>
      <c r="NEX2398" s="14"/>
      <c r="NEY2398" s="14"/>
      <c r="NEZ2398" s="14"/>
      <c r="NFA2398" s="14"/>
      <c r="NFB2398" s="14"/>
      <c r="NFC2398" s="14"/>
      <c r="NFD2398" s="14"/>
      <c r="NFE2398" s="14"/>
      <c r="NFF2398" s="14"/>
      <c r="NFG2398" s="14"/>
      <c r="NFH2398" s="14"/>
      <c r="NFI2398" s="14"/>
      <c r="NFJ2398" s="14"/>
      <c r="NFK2398" s="14"/>
      <c r="NFL2398" s="14"/>
      <c r="NFM2398" s="14"/>
      <c r="NFN2398" s="14"/>
      <c r="NFO2398" s="14"/>
      <c r="NFP2398" s="14"/>
      <c r="NFQ2398" s="14"/>
      <c r="NFR2398" s="14"/>
      <c r="NFS2398" s="14"/>
      <c r="NFT2398" s="14"/>
      <c r="NFU2398" s="14"/>
      <c r="NFV2398" s="14"/>
      <c r="NFW2398" s="14"/>
      <c r="NFX2398" s="14"/>
      <c r="NFY2398" s="14"/>
      <c r="NFZ2398" s="14"/>
      <c r="NGA2398" s="14"/>
      <c r="NGB2398" s="14"/>
      <c r="NGC2398" s="14"/>
      <c r="NGD2398" s="14"/>
      <c r="NGE2398" s="14"/>
      <c r="NGF2398" s="14"/>
      <c r="NGG2398" s="14"/>
      <c r="NGH2398" s="14"/>
      <c r="NGI2398" s="14"/>
      <c r="NGJ2398" s="14"/>
      <c r="NGK2398" s="14"/>
      <c r="NGL2398" s="14"/>
      <c r="NGM2398" s="14"/>
      <c r="NGN2398" s="14"/>
      <c r="NGO2398" s="14"/>
      <c r="NGP2398" s="14"/>
      <c r="NGQ2398" s="14"/>
      <c r="NGR2398" s="14"/>
      <c r="NGS2398" s="14"/>
      <c r="NGT2398" s="14"/>
      <c r="NGU2398" s="14"/>
      <c r="NGV2398" s="14"/>
      <c r="NGW2398" s="14"/>
      <c r="NGX2398" s="14"/>
      <c r="NGY2398" s="14"/>
      <c r="NGZ2398" s="14"/>
      <c r="NHA2398" s="14"/>
      <c r="NHB2398" s="14"/>
      <c r="NHC2398" s="14"/>
      <c r="NHD2398" s="14"/>
      <c r="NHE2398" s="14"/>
      <c r="NHF2398" s="14"/>
      <c r="NHG2398" s="14"/>
      <c r="NHH2398" s="14"/>
      <c r="NHI2398" s="14"/>
      <c r="NHJ2398" s="14"/>
      <c r="NHK2398" s="14"/>
      <c r="NHL2398" s="14"/>
      <c r="NHM2398" s="14"/>
      <c r="NHN2398" s="14"/>
      <c r="NHO2398" s="14"/>
      <c r="NHP2398" s="14"/>
      <c r="NHQ2398" s="14"/>
      <c r="NHR2398" s="14"/>
      <c r="NHS2398" s="14"/>
      <c r="NHT2398" s="14"/>
      <c r="NHU2398" s="14"/>
      <c r="NHV2398" s="14"/>
      <c r="NHW2398" s="14"/>
      <c r="NHX2398" s="14"/>
      <c r="NHY2398" s="14"/>
      <c r="NHZ2398" s="14"/>
      <c r="NIA2398" s="14"/>
      <c r="NIB2398" s="14"/>
      <c r="NIC2398" s="14"/>
      <c r="NID2398" s="14"/>
      <c r="NIE2398" s="14"/>
      <c r="NIF2398" s="14"/>
      <c r="NIG2398" s="14"/>
      <c r="NIH2398" s="14"/>
      <c r="NII2398" s="14"/>
      <c r="NIJ2398" s="14"/>
      <c r="NIK2398" s="14"/>
      <c r="NIL2398" s="14"/>
      <c r="NIM2398" s="14"/>
      <c r="NIN2398" s="14"/>
      <c r="NIO2398" s="14"/>
      <c r="NIP2398" s="14"/>
      <c r="NIQ2398" s="14"/>
      <c r="NIR2398" s="14"/>
      <c r="NIS2398" s="14"/>
      <c r="NIT2398" s="14"/>
      <c r="NIU2398" s="14"/>
      <c r="NIV2398" s="14"/>
      <c r="NIW2398" s="14"/>
      <c r="NIX2398" s="14"/>
      <c r="NIY2398" s="14"/>
      <c r="NIZ2398" s="14"/>
      <c r="NJA2398" s="14"/>
      <c r="NJB2398" s="14"/>
      <c r="NJC2398" s="14"/>
      <c r="NJD2398" s="14"/>
      <c r="NJE2398" s="14"/>
      <c r="NJF2398" s="14"/>
      <c r="NJG2398" s="14"/>
      <c r="NJH2398" s="14"/>
      <c r="NJI2398" s="14"/>
      <c r="NJJ2398" s="14"/>
      <c r="NJK2398" s="14"/>
      <c r="NJL2398" s="14"/>
      <c r="NJM2398" s="14"/>
      <c r="NJN2398" s="14"/>
      <c r="NJO2398" s="14"/>
      <c r="NJP2398" s="14"/>
      <c r="NJQ2398" s="14"/>
      <c r="NJR2398" s="14"/>
      <c r="NJS2398" s="14"/>
      <c r="NJT2398" s="14"/>
      <c r="NJU2398" s="14"/>
      <c r="NJV2398" s="14"/>
      <c r="NJW2398" s="14"/>
      <c r="NJX2398" s="14"/>
      <c r="NJY2398" s="14"/>
      <c r="NJZ2398" s="14"/>
      <c r="NKA2398" s="14"/>
      <c r="NKB2398" s="14"/>
      <c r="NKC2398" s="14"/>
      <c r="NKD2398" s="14"/>
      <c r="NKE2398" s="14"/>
      <c r="NKF2398" s="14"/>
      <c r="NKG2398" s="14"/>
      <c r="NKH2398" s="14"/>
      <c r="NKI2398" s="14"/>
      <c r="NKJ2398" s="14"/>
      <c r="NKK2398" s="14"/>
      <c r="NKL2398" s="14"/>
      <c r="NKM2398" s="14"/>
      <c r="NKN2398" s="14"/>
      <c r="NKO2398" s="14"/>
      <c r="NKP2398" s="14"/>
      <c r="NKQ2398" s="14"/>
      <c r="NKR2398" s="14"/>
      <c r="NKS2398" s="14"/>
      <c r="NKT2398" s="14"/>
      <c r="NKU2398" s="14"/>
      <c r="NKV2398" s="14"/>
      <c r="NKW2398" s="14"/>
      <c r="NKX2398" s="14"/>
      <c r="NKY2398" s="14"/>
      <c r="NKZ2398" s="14"/>
      <c r="NLA2398" s="14"/>
      <c r="NLB2398" s="14"/>
      <c r="NLC2398" s="14"/>
      <c r="NLD2398" s="14"/>
      <c r="NLE2398" s="14"/>
      <c r="NLF2398" s="14"/>
      <c r="NLG2398" s="14"/>
      <c r="NLH2398" s="14"/>
      <c r="NLI2398" s="14"/>
      <c r="NLJ2398" s="14"/>
      <c r="NLK2398" s="14"/>
      <c r="NLL2398" s="14"/>
      <c r="NLM2398" s="14"/>
      <c r="NLN2398" s="14"/>
      <c r="NLO2398" s="14"/>
      <c r="NLP2398" s="14"/>
      <c r="NLQ2398" s="14"/>
      <c r="NLR2398" s="14"/>
      <c r="NLS2398" s="14"/>
      <c r="NLT2398" s="14"/>
      <c r="NLU2398" s="14"/>
      <c r="NLV2398" s="14"/>
      <c r="NLW2398" s="14"/>
      <c r="NLX2398" s="14"/>
      <c r="NLY2398" s="14"/>
      <c r="NLZ2398" s="14"/>
      <c r="NMA2398" s="14"/>
      <c r="NMB2398" s="14"/>
      <c r="NMC2398" s="14"/>
      <c r="NMD2398" s="14"/>
      <c r="NME2398" s="14"/>
      <c r="NMF2398" s="14"/>
      <c r="NMG2398" s="14"/>
      <c r="NMH2398" s="14"/>
      <c r="NMI2398" s="14"/>
      <c r="NMJ2398" s="14"/>
      <c r="NMK2398" s="14"/>
      <c r="NML2398" s="14"/>
      <c r="NMM2398" s="14"/>
      <c r="NMN2398" s="14"/>
      <c r="NMO2398" s="14"/>
      <c r="NMP2398" s="14"/>
      <c r="NMQ2398" s="14"/>
      <c r="NMR2398" s="14"/>
      <c r="NMS2398" s="14"/>
      <c r="NMT2398" s="14"/>
      <c r="NMU2398" s="14"/>
      <c r="NMV2398" s="14"/>
      <c r="NMW2398" s="14"/>
      <c r="NMX2398" s="14"/>
      <c r="NMY2398" s="14"/>
      <c r="NMZ2398" s="14"/>
      <c r="NNA2398" s="14"/>
      <c r="NNB2398" s="14"/>
      <c r="NNC2398" s="14"/>
      <c r="NND2398" s="14"/>
      <c r="NNE2398" s="14"/>
      <c r="NNF2398" s="14"/>
      <c r="NNG2398" s="14"/>
      <c r="NNH2398" s="14"/>
      <c r="NNI2398" s="14"/>
      <c r="NNJ2398" s="14"/>
      <c r="NNK2398" s="14"/>
      <c r="NNL2398" s="14"/>
      <c r="NNM2398" s="14"/>
      <c r="NNN2398" s="14"/>
      <c r="NNO2398" s="14"/>
      <c r="NNP2398" s="14"/>
      <c r="NNQ2398" s="14"/>
      <c r="NNR2398" s="14"/>
      <c r="NNS2398" s="14"/>
      <c r="NNT2398" s="14"/>
      <c r="NNU2398" s="14"/>
      <c r="NNV2398" s="14"/>
      <c r="NNW2398" s="14"/>
      <c r="NNX2398" s="14"/>
      <c r="NNY2398" s="14"/>
      <c r="NNZ2398" s="14"/>
      <c r="NOA2398" s="14"/>
      <c r="NOB2398" s="14"/>
      <c r="NOC2398" s="14"/>
      <c r="NOD2398" s="14"/>
      <c r="NOE2398" s="14"/>
      <c r="NOF2398" s="14"/>
      <c r="NOG2398" s="14"/>
      <c r="NOH2398" s="14"/>
      <c r="NOI2398" s="14"/>
      <c r="NOJ2398" s="14"/>
      <c r="NOK2398" s="14"/>
      <c r="NOL2398" s="14"/>
      <c r="NOM2398" s="14"/>
      <c r="NON2398" s="14"/>
      <c r="NOO2398" s="14"/>
      <c r="NOP2398" s="14"/>
      <c r="NOQ2398" s="14"/>
      <c r="NOR2398" s="14"/>
      <c r="NOS2398" s="14"/>
      <c r="NOT2398" s="14"/>
      <c r="NOU2398" s="14"/>
      <c r="NOV2398" s="14"/>
      <c r="NOW2398" s="14"/>
      <c r="NOX2398" s="14"/>
      <c r="NOY2398" s="14"/>
      <c r="NOZ2398" s="14"/>
      <c r="NPA2398" s="14"/>
      <c r="NPB2398" s="14"/>
      <c r="NPC2398" s="14"/>
      <c r="NPD2398" s="14"/>
      <c r="NPE2398" s="14"/>
      <c r="NPF2398" s="14"/>
      <c r="NPG2398" s="14"/>
      <c r="NPH2398" s="14"/>
      <c r="NPI2398" s="14"/>
      <c r="NPJ2398" s="14"/>
      <c r="NPK2398" s="14"/>
      <c r="NPL2398" s="14"/>
      <c r="NPM2398" s="14"/>
      <c r="NPN2398" s="14"/>
      <c r="NPO2398" s="14"/>
      <c r="NPP2398" s="14"/>
      <c r="NPQ2398" s="14"/>
      <c r="NPR2398" s="14"/>
      <c r="NPS2398" s="14"/>
      <c r="NPT2398" s="14"/>
      <c r="NPU2398" s="14"/>
      <c r="NPV2398" s="14"/>
      <c r="NPW2398" s="14"/>
      <c r="NPX2398" s="14"/>
      <c r="NPY2398" s="14"/>
      <c r="NPZ2398" s="14"/>
      <c r="NQA2398" s="14"/>
      <c r="NQB2398" s="14"/>
      <c r="NQC2398" s="14"/>
      <c r="NQD2398" s="14"/>
      <c r="NQE2398" s="14"/>
      <c r="NQF2398" s="14"/>
      <c r="NQG2398" s="14"/>
      <c r="NQH2398" s="14"/>
      <c r="NQI2398" s="14"/>
      <c r="NQJ2398" s="14"/>
      <c r="NQK2398" s="14"/>
      <c r="NQL2398" s="14"/>
      <c r="NQM2398" s="14"/>
      <c r="NQN2398" s="14"/>
      <c r="NQO2398" s="14"/>
      <c r="NQP2398" s="14"/>
      <c r="NQQ2398" s="14"/>
      <c r="NQR2398" s="14"/>
      <c r="NQS2398" s="14"/>
      <c r="NQT2398" s="14"/>
      <c r="NQU2398" s="14"/>
      <c r="NQV2398" s="14"/>
      <c r="NQW2398" s="14"/>
      <c r="NQX2398" s="14"/>
      <c r="NQY2398" s="14"/>
      <c r="NQZ2398" s="14"/>
      <c r="NRA2398" s="14"/>
      <c r="NRB2398" s="14"/>
      <c r="NRC2398" s="14"/>
      <c r="NRD2398" s="14"/>
      <c r="NRE2398" s="14"/>
      <c r="NRF2398" s="14"/>
      <c r="NRG2398" s="14"/>
      <c r="NRH2398" s="14"/>
      <c r="NRI2398" s="14"/>
      <c r="NRJ2398" s="14"/>
      <c r="NRK2398" s="14"/>
      <c r="NRL2398" s="14"/>
      <c r="NRM2398" s="14"/>
      <c r="NRN2398" s="14"/>
      <c r="NRO2398" s="14"/>
      <c r="NRP2398" s="14"/>
      <c r="NRQ2398" s="14"/>
      <c r="NRR2398" s="14"/>
      <c r="NRS2398" s="14"/>
      <c r="NRT2398" s="14"/>
      <c r="NRU2398" s="14"/>
      <c r="NRV2398" s="14"/>
      <c r="NRW2398" s="14"/>
      <c r="NRX2398" s="14"/>
      <c r="NRY2398" s="14"/>
      <c r="NRZ2398" s="14"/>
      <c r="NSA2398" s="14"/>
      <c r="NSB2398" s="14"/>
      <c r="NSC2398" s="14"/>
      <c r="NSD2398" s="14"/>
      <c r="NSE2398" s="14"/>
      <c r="NSF2398" s="14"/>
      <c r="NSG2398" s="14"/>
      <c r="NSH2398" s="14"/>
      <c r="NSI2398" s="14"/>
      <c r="NSJ2398" s="14"/>
      <c r="NSK2398" s="14"/>
      <c r="NSL2398" s="14"/>
      <c r="NSM2398" s="14"/>
      <c r="NSN2398" s="14"/>
      <c r="NSO2398" s="14"/>
      <c r="NSP2398" s="14"/>
      <c r="NSQ2398" s="14"/>
      <c r="NSR2398" s="14"/>
      <c r="NSS2398" s="14"/>
      <c r="NST2398" s="14"/>
      <c r="NSU2398" s="14"/>
      <c r="NSV2398" s="14"/>
      <c r="NSW2398" s="14"/>
      <c r="NSX2398" s="14"/>
      <c r="NSY2398" s="14"/>
      <c r="NSZ2398" s="14"/>
      <c r="NTA2398" s="14"/>
      <c r="NTB2398" s="14"/>
      <c r="NTC2398" s="14"/>
      <c r="NTD2398" s="14"/>
      <c r="NTE2398" s="14"/>
      <c r="NTF2398" s="14"/>
      <c r="NTG2398" s="14"/>
      <c r="NTH2398" s="14"/>
      <c r="NTI2398" s="14"/>
      <c r="NTJ2398" s="14"/>
      <c r="NTK2398" s="14"/>
      <c r="NTL2398" s="14"/>
      <c r="NTM2398" s="14"/>
      <c r="NTN2398" s="14"/>
      <c r="NTO2398" s="14"/>
      <c r="NTP2398" s="14"/>
      <c r="NTQ2398" s="14"/>
      <c r="NTR2398" s="14"/>
      <c r="NTS2398" s="14"/>
      <c r="NTT2398" s="14"/>
      <c r="NTU2398" s="14"/>
      <c r="NTV2398" s="14"/>
      <c r="NTW2398" s="14"/>
      <c r="NTX2398" s="14"/>
      <c r="NTY2398" s="14"/>
      <c r="NTZ2398" s="14"/>
      <c r="NUA2398" s="14"/>
      <c r="NUB2398" s="14"/>
      <c r="NUC2398" s="14"/>
      <c r="NUD2398" s="14"/>
      <c r="NUE2398" s="14"/>
      <c r="NUF2398" s="14"/>
      <c r="NUG2398" s="14"/>
      <c r="NUH2398" s="14"/>
      <c r="NUI2398" s="14"/>
      <c r="NUJ2398" s="14"/>
      <c r="NUK2398" s="14"/>
      <c r="NUL2398" s="14"/>
      <c r="NUM2398" s="14"/>
      <c r="NUN2398" s="14"/>
      <c r="NUO2398" s="14"/>
      <c r="NUP2398" s="14"/>
      <c r="NUQ2398" s="14"/>
      <c r="NUR2398" s="14"/>
      <c r="NUS2398" s="14"/>
      <c r="NUT2398" s="14"/>
      <c r="NUU2398" s="14"/>
      <c r="NUV2398" s="14"/>
      <c r="NUW2398" s="14"/>
      <c r="NUX2398" s="14"/>
      <c r="NUY2398" s="14"/>
      <c r="NUZ2398" s="14"/>
      <c r="NVA2398" s="14"/>
      <c r="NVB2398" s="14"/>
      <c r="NVC2398" s="14"/>
      <c r="NVD2398" s="14"/>
      <c r="NVE2398" s="14"/>
      <c r="NVF2398" s="14"/>
      <c r="NVG2398" s="14"/>
      <c r="NVH2398" s="14"/>
      <c r="NVI2398" s="14"/>
      <c r="NVJ2398" s="14"/>
      <c r="NVK2398" s="14"/>
      <c r="NVL2398" s="14"/>
      <c r="NVM2398" s="14"/>
      <c r="NVN2398" s="14"/>
      <c r="NVO2398" s="14"/>
      <c r="NVP2398" s="14"/>
      <c r="NVQ2398" s="14"/>
      <c r="NVR2398" s="14"/>
      <c r="NVS2398" s="14"/>
      <c r="NVT2398" s="14"/>
      <c r="NVU2398" s="14"/>
      <c r="NVV2398" s="14"/>
      <c r="NVW2398" s="14"/>
      <c r="NVX2398" s="14"/>
      <c r="NVY2398" s="14"/>
      <c r="NVZ2398" s="14"/>
      <c r="NWA2398" s="14"/>
      <c r="NWB2398" s="14"/>
      <c r="NWC2398" s="14"/>
      <c r="NWD2398" s="14"/>
      <c r="NWE2398" s="14"/>
      <c r="NWF2398" s="14"/>
      <c r="NWG2398" s="14"/>
      <c r="NWH2398" s="14"/>
      <c r="NWI2398" s="14"/>
      <c r="NWJ2398" s="14"/>
      <c r="NWK2398" s="14"/>
      <c r="NWL2398" s="14"/>
      <c r="NWM2398" s="14"/>
      <c r="NWN2398" s="14"/>
      <c r="NWO2398" s="14"/>
      <c r="NWP2398" s="14"/>
      <c r="NWQ2398" s="14"/>
      <c r="NWR2398" s="14"/>
      <c r="NWS2398" s="14"/>
      <c r="NWT2398" s="14"/>
      <c r="NWU2398" s="14"/>
      <c r="NWV2398" s="14"/>
      <c r="NWW2398" s="14"/>
      <c r="NWX2398" s="14"/>
      <c r="NWY2398" s="14"/>
      <c r="NWZ2398" s="14"/>
      <c r="NXA2398" s="14"/>
      <c r="NXB2398" s="14"/>
      <c r="NXC2398" s="14"/>
      <c r="NXD2398" s="14"/>
      <c r="NXE2398" s="14"/>
      <c r="NXF2398" s="14"/>
      <c r="NXG2398" s="14"/>
      <c r="NXH2398" s="14"/>
      <c r="NXI2398" s="14"/>
      <c r="NXJ2398" s="14"/>
      <c r="NXK2398" s="14"/>
      <c r="NXL2398" s="14"/>
      <c r="NXM2398" s="14"/>
      <c r="NXN2398" s="14"/>
      <c r="NXO2398" s="14"/>
      <c r="NXP2398" s="14"/>
      <c r="NXQ2398" s="14"/>
      <c r="NXR2398" s="14"/>
      <c r="NXS2398" s="14"/>
      <c r="NXT2398" s="14"/>
      <c r="NXU2398" s="14"/>
      <c r="NXV2398" s="14"/>
      <c r="NXW2398" s="14"/>
      <c r="NXX2398" s="14"/>
      <c r="NXY2398" s="14"/>
      <c r="NXZ2398" s="14"/>
      <c r="NYA2398" s="14"/>
      <c r="NYB2398" s="14"/>
      <c r="NYC2398" s="14"/>
      <c r="NYD2398" s="14"/>
      <c r="NYE2398" s="14"/>
      <c r="NYF2398" s="14"/>
      <c r="NYG2398" s="14"/>
      <c r="NYH2398" s="14"/>
      <c r="NYI2398" s="14"/>
      <c r="NYJ2398" s="14"/>
      <c r="NYK2398" s="14"/>
      <c r="NYL2398" s="14"/>
      <c r="NYM2398" s="14"/>
      <c r="NYN2398" s="14"/>
      <c r="NYO2398" s="14"/>
      <c r="NYP2398" s="14"/>
      <c r="NYQ2398" s="14"/>
      <c r="NYR2398" s="14"/>
      <c r="NYS2398" s="14"/>
      <c r="NYT2398" s="14"/>
      <c r="NYU2398" s="14"/>
      <c r="NYV2398" s="14"/>
      <c r="NYW2398" s="14"/>
      <c r="NYX2398" s="14"/>
      <c r="NYY2398" s="14"/>
      <c r="NYZ2398" s="14"/>
      <c r="NZA2398" s="14"/>
      <c r="NZB2398" s="14"/>
      <c r="NZC2398" s="14"/>
      <c r="NZD2398" s="14"/>
      <c r="NZE2398" s="14"/>
      <c r="NZF2398" s="14"/>
      <c r="NZG2398" s="14"/>
      <c r="NZH2398" s="14"/>
      <c r="NZI2398" s="14"/>
      <c r="NZJ2398" s="14"/>
      <c r="NZK2398" s="14"/>
      <c r="NZL2398" s="14"/>
      <c r="NZM2398" s="14"/>
      <c r="NZN2398" s="14"/>
      <c r="NZO2398" s="14"/>
      <c r="NZP2398" s="14"/>
      <c r="NZQ2398" s="14"/>
      <c r="NZR2398" s="14"/>
      <c r="NZS2398" s="14"/>
      <c r="NZT2398" s="14"/>
      <c r="NZU2398" s="14"/>
      <c r="NZV2398" s="14"/>
      <c r="NZW2398" s="14"/>
      <c r="NZX2398" s="14"/>
      <c r="NZY2398" s="14"/>
      <c r="NZZ2398" s="14"/>
      <c r="OAA2398" s="14"/>
      <c r="OAB2398" s="14"/>
      <c r="OAC2398" s="14"/>
      <c r="OAD2398" s="14"/>
      <c r="OAE2398" s="14"/>
      <c r="OAF2398" s="14"/>
      <c r="OAG2398" s="14"/>
      <c r="OAH2398" s="14"/>
      <c r="OAI2398" s="14"/>
      <c r="OAJ2398" s="14"/>
      <c r="OAK2398" s="14"/>
      <c r="OAL2398" s="14"/>
      <c r="OAM2398" s="14"/>
      <c r="OAN2398" s="14"/>
      <c r="OAO2398" s="14"/>
      <c r="OAP2398" s="14"/>
      <c r="OAQ2398" s="14"/>
      <c r="OAR2398" s="14"/>
      <c r="OAS2398" s="14"/>
      <c r="OAT2398" s="14"/>
      <c r="OAU2398" s="14"/>
      <c r="OAV2398" s="14"/>
      <c r="OAW2398" s="14"/>
      <c r="OAX2398" s="14"/>
      <c r="OAY2398" s="14"/>
      <c r="OAZ2398" s="14"/>
      <c r="OBA2398" s="14"/>
      <c r="OBB2398" s="14"/>
      <c r="OBC2398" s="14"/>
      <c r="OBD2398" s="14"/>
      <c r="OBE2398" s="14"/>
      <c r="OBF2398" s="14"/>
      <c r="OBG2398" s="14"/>
      <c r="OBH2398" s="14"/>
      <c r="OBI2398" s="14"/>
      <c r="OBJ2398" s="14"/>
      <c r="OBK2398" s="14"/>
      <c r="OBL2398" s="14"/>
      <c r="OBM2398" s="14"/>
      <c r="OBN2398" s="14"/>
      <c r="OBO2398" s="14"/>
      <c r="OBP2398" s="14"/>
      <c r="OBQ2398" s="14"/>
      <c r="OBR2398" s="14"/>
      <c r="OBS2398" s="14"/>
      <c r="OBT2398" s="14"/>
      <c r="OBU2398" s="14"/>
      <c r="OBV2398" s="14"/>
      <c r="OBW2398" s="14"/>
      <c r="OBX2398" s="14"/>
      <c r="OBY2398" s="14"/>
      <c r="OBZ2398" s="14"/>
      <c r="OCA2398" s="14"/>
      <c r="OCB2398" s="14"/>
      <c r="OCC2398" s="14"/>
      <c r="OCD2398" s="14"/>
      <c r="OCE2398" s="14"/>
      <c r="OCF2398" s="14"/>
      <c r="OCG2398" s="14"/>
      <c r="OCH2398" s="14"/>
      <c r="OCI2398" s="14"/>
      <c r="OCJ2398" s="14"/>
      <c r="OCK2398" s="14"/>
      <c r="OCL2398" s="14"/>
      <c r="OCM2398" s="14"/>
      <c r="OCN2398" s="14"/>
      <c r="OCO2398" s="14"/>
      <c r="OCP2398" s="14"/>
      <c r="OCQ2398" s="14"/>
      <c r="OCR2398" s="14"/>
      <c r="OCS2398" s="14"/>
      <c r="OCT2398" s="14"/>
      <c r="OCU2398" s="14"/>
      <c r="OCV2398" s="14"/>
      <c r="OCW2398" s="14"/>
      <c r="OCX2398" s="14"/>
      <c r="OCY2398" s="14"/>
      <c r="OCZ2398" s="14"/>
      <c r="ODA2398" s="14"/>
      <c r="ODB2398" s="14"/>
      <c r="ODC2398" s="14"/>
      <c r="ODD2398" s="14"/>
      <c r="ODE2398" s="14"/>
      <c r="ODF2398" s="14"/>
      <c r="ODG2398" s="14"/>
      <c r="ODH2398" s="14"/>
      <c r="ODI2398" s="14"/>
      <c r="ODJ2398" s="14"/>
      <c r="ODK2398" s="14"/>
      <c r="ODL2398" s="14"/>
      <c r="ODM2398" s="14"/>
      <c r="ODN2398" s="14"/>
      <c r="ODO2398" s="14"/>
      <c r="ODP2398" s="14"/>
      <c r="ODQ2398" s="14"/>
      <c r="ODR2398" s="14"/>
      <c r="ODS2398" s="14"/>
      <c r="ODT2398" s="14"/>
      <c r="ODU2398" s="14"/>
      <c r="ODV2398" s="14"/>
      <c r="ODW2398" s="14"/>
      <c r="ODX2398" s="14"/>
      <c r="ODY2398" s="14"/>
      <c r="ODZ2398" s="14"/>
      <c r="OEA2398" s="14"/>
      <c r="OEB2398" s="14"/>
      <c r="OEC2398" s="14"/>
      <c r="OED2398" s="14"/>
      <c r="OEE2398" s="14"/>
      <c r="OEF2398" s="14"/>
      <c r="OEG2398" s="14"/>
      <c r="OEH2398" s="14"/>
      <c r="OEI2398" s="14"/>
      <c r="OEJ2398" s="14"/>
      <c r="OEK2398" s="14"/>
      <c r="OEL2398" s="14"/>
      <c r="OEM2398" s="14"/>
      <c r="OEN2398" s="14"/>
      <c r="OEO2398" s="14"/>
      <c r="OEP2398" s="14"/>
      <c r="OEQ2398" s="14"/>
      <c r="OER2398" s="14"/>
      <c r="OES2398" s="14"/>
      <c r="OET2398" s="14"/>
      <c r="OEU2398" s="14"/>
      <c r="OEV2398" s="14"/>
      <c r="OEW2398" s="14"/>
      <c r="OEX2398" s="14"/>
      <c r="OEY2398" s="14"/>
      <c r="OEZ2398" s="14"/>
      <c r="OFA2398" s="14"/>
      <c r="OFB2398" s="14"/>
      <c r="OFC2398" s="14"/>
      <c r="OFD2398" s="14"/>
      <c r="OFE2398" s="14"/>
      <c r="OFF2398" s="14"/>
      <c r="OFG2398" s="14"/>
      <c r="OFH2398" s="14"/>
      <c r="OFI2398" s="14"/>
      <c r="OFJ2398" s="14"/>
      <c r="OFK2398" s="14"/>
      <c r="OFL2398" s="14"/>
      <c r="OFM2398" s="14"/>
      <c r="OFN2398" s="14"/>
      <c r="OFO2398" s="14"/>
      <c r="OFP2398" s="14"/>
      <c r="OFQ2398" s="14"/>
      <c r="OFR2398" s="14"/>
      <c r="OFS2398" s="14"/>
      <c r="OFT2398" s="14"/>
      <c r="OFU2398" s="14"/>
      <c r="OFV2398" s="14"/>
      <c r="OFW2398" s="14"/>
      <c r="OFX2398" s="14"/>
      <c r="OFY2398" s="14"/>
      <c r="OFZ2398" s="14"/>
      <c r="OGA2398" s="14"/>
      <c r="OGB2398" s="14"/>
      <c r="OGC2398" s="14"/>
      <c r="OGD2398" s="14"/>
      <c r="OGE2398" s="14"/>
      <c r="OGF2398" s="14"/>
      <c r="OGG2398" s="14"/>
      <c r="OGH2398" s="14"/>
      <c r="OGI2398" s="14"/>
      <c r="OGJ2398" s="14"/>
      <c r="OGK2398" s="14"/>
      <c r="OGL2398" s="14"/>
      <c r="OGM2398" s="14"/>
      <c r="OGN2398" s="14"/>
      <c r="OGO2398" s="14"/>
      <c r="OGP2398" s="14"/>
      <c r="OGQ2398" s="14"/>
      <c r="OGR2398" s="14"/>
      <c r="OGS2398" s="14"/>
      <c r="OGT2398" s="14"/>
      <c r="OGU2398" s="14"/>
      <c r="OGV2398" s="14"/>
      <c r="OGW2398" s="14"/>
      <c r="OGX2398" s="14"/>
      <c r="OGY2398" s="14"/>
      <c r="OGZ2398" s="14"/>
      <c r="OHA2398" s="14"/>
      <c r="OHB2398" s="14"/>
      <c r="OHC2398" s="14"/>
      <c r="OHD2398" s="14"/>
      <c r="OHE2398" s="14"/>
      <c r="OHF2398" s="14"/>
      <c r="OHG2398" s="14"/>
      <c r="OHH2398" s="14"/>
      <c r="OHI2398" s="14"/>
      <c r="OHJ2398" s="14"/>
      <c r="OHK2398" s="14"/>
      <c r="OHL2398" s="14"/>
      <c r="OHM2398" s="14"/>
      <c r="OHN2398" s="14"/>
      <c r="OHO2398" s="14"/>
      <c r="OHP2398" s="14"/>
      <c r="OHQ2398" s="14"/>
      <c r="OHR2398" s="14"/>
      <c r="OHS2398" s="14"/>
      <c r="OHT2398" s="14"/>
      <c r="OHU2398" s="14"/>
      <c r="OHV2398" s="14"/>
      <c r="OHW2398" s="14"/>
      <c r="OHX2398" s="14"/>
      <c r="OHY2398" s="14"/>
      <c r="OHZ2398" s="14"/>
      <c r="OIA2398" s="14"/>
      <c r="OIB2398" s="14"/>
      <c r="OIC2398" s="14"/>
      <c r="OID2398" s="14"/>
      <c r="OIE2398" s="14"/>
      <c r="OIF2398" s="14"/>
      <c r="OIG2398" s="14"/>
      <c r="OIH2398" s="14"/>
      <c r="OII2398" s="14"/>
      <c r="OIJ2398" s="14"/>
      <c r="OIK2398" s="14"/>
      <c r="OIL2398" s="14"/>
      <c r="OIM2398" s="14"/>
      <c r="OIN2398" s="14"/>
      <c r="OIO2398" s="14"/>
      <c r="OIP2398" s="14"/>
      <c r="OIQ2398" s="14"/>
      <c r="OIR2398" s="14"/>
      <c r="OIS2398" s="14"/>
      <c r="OIT2398" s="14"/>
      <c r="OIU2398" s="14"/>
      <c r="OIV2398" s="14"/>
      <c r="OIW2398" s="14"/>
      <c r="OIX2398" s="14"/>
      <c r="OIY2398" s="14"/>
      <c r="OIZ2398" s="14"/>
      <c r="OJA2398" s="14"/>
      <c r="OJB2398" s="14"/>
      <c r="OJC2398" s="14"/>
      <c r="OJD2398" s="14"/>
      <c r="OJE2398" s="14"/>
      <c r="OJF2398" s="14"/>
      <c r="OJG2398" s="14"/>
      <c r="OJH2398" s="14"/>
      <c r="OJI2398" s="14"/>
      <c r="OJJ2398" s="14"/>
      <c r="OJK2398" s="14"/>
      <c r="OJL2398" s="14"/>
      <c r="OJM2398" s="14"/>
      <c r="OJN2398" s="14"/>
      <c r="OJO2398" s="14"/>
      <c r="OJP2398" s="14"/>
      <c r="OJQ2398" s="14"/>
      <c r="OJR2398" s="14"/>
      <c r="OJS2398" s="14"/>
      <c r="OJT2398" s="14"/>
      <c r="OJU2398" s="14"/>
      <c r="OJV2398" s="14"/>
      <c r="OJW2398" s="14"/>
      <c r="OJX2398" s="14"/>
      <c r="OJY2398" s="14"/>
      <c r="OJZ2398" s="14"/>
      <c r="OKA2398" s="14"/>
      <c r="OKB2398" s="14"/>
      <c r="OKC2398" s="14"/>
      <c r="OKD2398" s="14"/>
      <c r="OKE2398" s="14"/>
      <c r="OKF2398" s="14"/>
      <c r="OKG2398" s="14"/>
      <c r="OKH2398" s="14"/>
      <c r="OKI2398" s="14"/>
      <c r="OKJ2398" s="14"/>
      <c r="OKK2398" s="14"/>
      <c r="OKL2398" s="14"/>
      <c r="OKM2398" s="14"/>
      <c r="OKN2398" s="14"/>
      <c r="OKO2398" s="14"/>
      <c r="OKP2398" s="14"/>
      <c r="OKQ2398" s="14"/>
      <c r="OKR2398" s="14"/>
      <c r="OKS2398" s="14"/>
      <c r="OKT2398" s="14"/>
      <c r="OKU2398" s="14"/>
      <c r="OKV2398" s="14"/>
      <c r="OKW2398" s="14"/>
      <c r="OKX2398" s="14"/>
      <c r="OKY2398" s="14"/>
      <c r="OKZ2398" s="14"/>
      <c r="OLA2398" s="14"/>
      <c r="OLB2398" s="14"/>
      <c r="OLC2398" s="14"/>
      <c r="OLD2398" s="14"/>
      <c r="OLE2398" s="14"/>
      <c r="OLF2398" s="14"/>
      <c r="OLG2398" s="14"/>
      <c r="OLH2398" s="14"/>
      <c r="OLI2398" s="14"/>
      <c r="OLJ2398" s="14"/>
      <c r="OLK2398" s="14"/>
      <c r="OLL2398" s="14"/>
      <c r="OLM2398" s="14"/>
      <c r="OLN2398" s="14"/>
      <c r="OLO2398" s="14"/>
      <c r="OLP2398" s="14"/>
      <c r="OLQ2398" s="14"/>
      <c r="OLR2398" s="14"/>
      <c r="OLS2398" s="14"/>
      <c r="OLT2398" s="14"/>
      <c r="OLU2398" s="14"/>
      <c r="OLV2398" s="14"/>
      <c r="OLW2398" s="14"/>
      <c r="OLX2398" s="14"/>
      <c r="OLY2398" s="14"/>
      <c r="OLZ2398" s="14"/>
      <c r="OMA2398" s="14"/>
      <c r="OMB2398" s="14"/>
      <c r="OMC2398" s="14"/>
      <c r="OMD2398" s="14"/>
      <c r="OME2398" s="14"/>
      <c r="OMF2398" s="14"/>
      <c r="OMG2398" s="14"/>
      <c r="OMH2398" s="14"/>
      <c r="OMI2398" s="14"/>
      <c r="OMJ2398" s="14"/>
      <c r="OMK2398" s="14"/>
      <c r="OML2398" s="14"/>
      <c r="OMM2398" s="14"/>
      <c r="OMN2398" s="14"/>
      <c r="OMO2398" s="14"/>
      <c r="OMP2398" s="14"/>
      <c r="OMQ2398" s="14"/>
      <c r="OMR2398" s="14"/>
      <c r="OMS2398" s="14"/>
      <c r="OMT2398" s="14"/>
      <c r="OMU2398" s="14"/>
      <c r="OMV2398" s="14"/>
      <c r="OMW2398" s="14"/>
      <c r="OMX2398" s="14"/>
      <c r="OMY2398" s="14"/>
      <c r="OMZ2398" s="14"/>
      <c r="ONA2398" s="14"/>
      <c r="ONB2398" s="14"/>
      <c r="ONC2398" s="14"/>
      <c r="OND2398" s="14"/>
      <c r="ONE2398" s="14"/>
      <c r="ONF2398" s="14"/>
      <c r="ONG2398" s="14"/>
      <c r="ONH2398" s="14"/>
      <c r="ONI2398" s="14"/>
      <c r="ONJ2398" s="14"/>
      <c r="ONK2398" s="14"/>
      <c r="ONL2398" s="14"/>
      <c r="ONM2398" s="14"/>
      <c r="ONN2398" s="14"/>
      <c r="ONO2398" s="14"/>
      <c r="ONP2398" s="14"/>
      <c r="ONQ2398" s="14"/>
      <c r="ONR2398" s="14"/>
      <c r="ONS2398" s="14"/>
      <c r="ONT2398" s="14"/>
      <c r="ONU2398" s="14"/>
      <c r="ONV2398" s="14"/>
      <c r="ONW2398" s="14"/>
      <c r="ONX2398" s="14"/>
      <c r="ONY2398" s="14"/>
      <c r="ONZ2398" s="14"/>
      <c r="OOA2398" s="14"/>
      <c r="OOB2398" s="14"/>
      <c r="OOC2398" s="14"/>
      <c r="OOD2398" s="14"/>
      <c r="OOE2398" s="14"/>
      <c r="OOF2398" s="14"/>
      <c r="OOG2398" s="14"/>
      <c r="OOH2398" s="14"/>
      <c r="OOI2398" s="14"/>
      <c r="OOJ2398" s="14"/>
      <c r="OOK2398" s="14"/>
      <c r="OOL2398" s="14"/>
      <c r="OOM2398" s="14"/>
      <c r="OON2398" s="14"/>
      <c r="OOO2398" s="14"/>
      <c r="OOP2398" s="14"/>
      <c r="OOQ2398" s="14"/>
      <c r="OOR2398" s="14"/>
      <c r="OOS2398" s="14"/>
      <c r="OOT2398" s="14"/>
      <c r="OOU2398" s="14"/>
      <c r="OOV2398" s="14"/>
      <c r="OOW2398" s="14"/>
      <c r="OOX2398" s="14"/>
      <c r="OOY2398" s="14"/>
      <c r="OOZ2398" s="14"/>
      <c r="OPA2398" s="14"/>
      <c r="OPB2398" s="14"/>
      <c r="OPC2398" s="14"/>
      <c r="OPD2398" s="14"/>
      <c r="OPE2398" s="14"/>
      <c r="OPF2398" s="14"/>
      <c r="OPG2398" s="14"/>
      <c r="OPH2398" s="14"/>
      <c r="OPI2398" s="14"/>
      <c r="OPJ2398" s="14"/>
      <c r="OPK2398" s="14"/>
      <c r="OPL2398" s="14"/>
      <c r="OPM2398" s="14"/>
      <c r="OPN2398" s="14"/>
      <c r="OPO2398" s="14"/>
      <c r="OPP2398" s="14"/>
      <c r="OPQ2398" s="14"/>
      <c r="OPR2398" s="14"/>
      <c r="OPS2398" s="14"/>
      <c r="OPT2398" s="14"/>
      <c r="OPU2398" s="14"/>
      <c r="OPV2398" s="14"/>
      <c r="OPW2398" s="14"/>
      <c r="OPX2398" s="14"/>
      <c r="OPY2398" s="14"/>
      <c r="OPZ2398" s="14"/>
      <c r="OQA2398" s="14"/>
      <c r="OQB2398" s="14"/>
      <c r="OQC2398" s="14"/>
      <c r="OQD2398" s="14"/>
      <c r="OQE2398" s="14"/>
      <c r="OQF2398" s="14"/>
      <c r="OQG2398" s="14"/>
      <c r="OQH2398" s="14"/>
      <c r="OQI2398" s="14"/>
      <c r="OQJ2398" s="14"/>
      <c r="OQK2398" s="14"/>
      <c r="OQL2398" s="14"/>
      <c r="OQM2398" s="14"/>
      <c r="OQN2398" s="14"/>
      <c r="OQO2398" s="14"/>
      <c r="OQP2398" s="14"/>
      <c r="OQQ2398" s="14"/>
      <c r="OQR2398" s="14"/>
      <c r="OQS2398" s="14"/>
      <c r="OQT2398" s="14"/>
      <c r="OQU2398" s="14"/>
      <c r="OQV2398" s="14"/>
      <c r="OQW2398" s="14"/>
      <c r="OQX2398" s="14"/>
      <c r="OQY2398" s="14"/>
      <c r="OQZ2398" s="14"/>
      <c r="ORA2398" s="14"/>
      <c r="ORB2398" s="14"/>
      <c r="ORC2398" s="14"/>
      <c r="ORD2398" s="14"/>
      <c r="ORE2398" s="14"/>
      <c r="ORF2398" s="14"/>
      <c r="ORG2398" s="14"/>
      <c r="ORH2398" s="14"/>
      <c r="ORI2398" s="14"/>
      <c r="ORJ2398" s="14"/>
      <c r="ORK2398" s="14"/>
      <c r="ORL2398" s="14"/>
      <c r="ORM2398" s="14"/>
      <c r="ORN2398" s="14"/>
      <c r="ORO2398" s="14"/>
      <c r="ORP2398" s="14"/>
      <c r="ORQ2398" s="14"/>
      <c r="ORR2398" s="14"/>
      <c r="ORS2398" s="14"/>
      <c r="ORT2398" s="14"/>
      <c r="ORU2398" s="14"/>
      <c r="ORV2398" s="14"/>
      <c r="ORW2398" s="14"/>
      <c r="ORX2398" s="14"/>
      <c r="ORY2398" s="14"/>
      <c r="ORZ2398" s="14"/>
      <c r="OSA2398" s="14"/>
      <c r="OSB2398" s="14"/>
      <c r="OSC2398" s="14"/>
      <c r="OSD2398" s="14"/>
      <c r="OSE2398" s="14"/>
      <c r="OSF2398" s="14"/>
      <c r="OSG2398" s="14"/>
      <c r="OSH2398" s="14"/>
      <c r="OSI2398" s="14"/>
      <c r="OSJ2398" s="14"/>
      <c r="OSK2398" s="14"/>
      <c r="OSL2398" s="14"/>
      <c r="OSM2398" s="14"/>
      <c r="OSN2398" s="14"/>
      <c r="OSO2398" s="14"/>
      <c r="OSP2398" s="14"/>
      <c r="OSQ2398" s="14"/>
      <c r="OSR2398" s="14"/>
      <c r="OSS2398" s="14"/>
      <c r="OST2398" s="14"/>
      <c r="OSU2398" s="14"/>
      <c r="OSV2398" s="14"/>
      <c r="OSW2398" s="14"/>
      <c r="OSX2398" s="14"/>
      <c r="OSY2398" s="14"/>
      <c r="OSZ2398" s="14"/>
      <c r="OTA2398" s="14"/>
      <c r="OTB2398" s="14"/>
      <c r="OTC2398" s="14"/>
      <c r="OTD2398" s="14"/>
      <c r="OTE2398" s="14"/>
      <c r="OTF2398" s="14"/>
      <c r="OTG2398" s="14"/>
      <c r="OTH2398" s="14"/>
      <c r="OTI2398" s="14"/>
      <c r="OTJ2398" s="14"/>
      <c r="OTK2398" s="14"/>
      <c r="OTL2398" s="14"/>
      <c r="OTM2398" s="14"/>
      <c r="OTN2398" s="14"/>
      <c r="OTO2398" s="14"/>
      <c r="OTP2398" s="14"/>
      <c r="OTQ2398" s="14"/>
      <c r="OTR2398" s="14"/>
      <c r="OTS2398" s="14"/>
      <c r="OTT2398" s="14"/>
      <c r="OTU2398" s="14"/>
      <c r="OTV2398" s="14"/>
      <c r="OTW2398" s="14"/>
      <c r="OTX2398" s="14"/>
      <c r="OTY2398" s="14"/>
      <c r="OTZ2398" s="14"/>
      <c r="OUA2398" s="14"/>
      <c r="OUB2398" s="14"/>
      <c r="OUC2398" s="14"/>
      <c r="OUD2398" s="14"/>
      <c r="OUE2398" s="14"/>
      <c r="OUF2398" s="14"/>
      <c r="OUG2398" s="14"/>
      <c r="OUH2398" s="14"/>
      <c r="OUI2398" s="14"/>
      <c r="OUJ2398" s="14"/>
      <c r="OUK2398" s="14"/>
      <c r="OUL2398" s="14"/>
      <c r="OUM2398" s="14"/>
      <c r="OUN2398" s="14"/>
      <c r="OUO2398" s="14"/>
      <c r="OUP2398" s="14"/>
      <c r="OUQ2398" s="14"/>
      <c r="OUR2398" s="14"/>
      <c r="OUS2398" s="14"/>
      <c r="OUT2398" s="14"/>
      <c r="OUU2398" s="14"/>
      <c r="OUV2398" s="14"/>
      <c r="OUW2398" s="14"/>
      <c r="OUX2398" s="14"/>
      <c r="OUY2398" s="14"/>
      <c r="OUZ2398" s="14"/>
      <c r="OVA2398" s="14"/>
      <c r="OVB2398" s="14"/>
      <c r="OVC2398" s="14"/>
      <c r="OVD2398" s="14"/>
      <c r="OVE2398" s="14"/>
      <c r="OVF2398" s="14"/>
      <c r="OVG2398" s="14"/>
      <c r="OVH2398" s="14"/>
      <c r="OVI2398" s="14"/>
      <c r="OVJ2398" s="14"/>
      <c r="OVK2398" s="14"/>
      <c r="OVL2398" s="14"/>
      <c r="OVM2398" s="14"/>
      <c r="OVN2398" s="14"/>
      <c r="OVO2398" s="14"/>
      <c r="OVP2398" s="14"/>
      <c r="OVQ2398" s="14"/>
      <c r="OVR2398" s="14"/>
      <c r="OVS2398" s="14"/>
      <c r="OVT2398" s="14"/>
      <c r="OVU2398" s="14"/>
      <c r="OVV2398" s="14"/>
      <c r="OVW2398" s="14"/>
      <c r="OVX2398" s="14"/>
      <c r="OVY2398" s="14"/>
      <c r="OVZ2398" s="14"/>
      <c r="OWA2398" s="14"/>
      <c r="OWB2398" s="14"/>
      <c r="OWC2398" s="14"/>
      <c r="OWD2398" s="14"/>
      <c r="OWE2398" s="14"/>
      <c r="OWF2398" s="14"/>
      <c r="OWG2398" s="14"/>
      <c r="OWH2398" s="14"/>
      <c r="OWI2398" s="14"/>
      <c r="OWJ2398" s="14"/>
      <c r="OWK2398" s="14"/>
      <c r="OWL2398" s="14"/>
      <c r="OWM2398" s="14"/>
      <c r="OWN2398" s="14"/>
      <c r="OWO2398" s="14"/>
      <c r="OWP2398" s="14"/>
      <c r="OWQ2398" s="14"/>
      <c r="OWR2398" s="14"/>
      <c r="OWS2398" s="14"/>
      <c r="OWT2398" s="14"/>
      <c r="OWU2398" s="14"/>
      <c r="OWV2398" s="14"/>
      <c r="OWW2398" s="14"/>
      <c r="OWX2398" s="14"/>
      <c r="OWY2398" s="14"/>
      <c r="OWZ2398" s="14"/>
      <c r="OXA2398" s="14"/>
      <c r="OXB2398" s="14"/>
      <c r="OXC2398" s="14"/>
      <c r="OXD2398" s="14"/>
      <c r="OXE2398" s="14"/>
      <c r="OXF2398" s="14"/>
      <c r="OXG2398" s="14"/>
      <c r="OXH2398" s="14"/>
      <c r="OXI2398" s="14"/>
      <c r="OXJ2398" s="14"/>
      <c r="OXK2398" s="14"/>
      <c r="OXL2398" s="14"/>
      <c r="OXM2398" s="14"/>
      <c r="OXN2398" s="14"/>
      <c r="OXO2398" s="14"/>
      <c r="OXP2398" s="14"/>
      <c r="OXQ2398" s="14"/>
      <c r="OXR2398" s="14"/>
      <c r="OXS2398" s="14"/>
      <c r="OXT2398" s="14"/>
      <c r="OXU2398" s="14"/>
      <c r="OXV2398" s="14"/>
      <c r="OXW2398" s="14"/>
      <c r="OXX2398" s="14"/>
      <c r="OXY2398" s="14"/>
      <c r="OXZ2398" s="14"/>
      <c r="OYA2398" s="14"/>
      <c r="OYB2398" s="14"/>
      <c r="OYC2398" s="14"/>
      <c r="OYD2398" s="14"/>
      <c r="OYE2398" s="14"/>
      <c r="OYF2398" s="14"/>
      <c r="OYG2398" s="14"/>
      <c r="OYH2398" s="14"/>
      <c r="OYI2398" s="14"/>
      <c r="OYJ2398" s="14"/>
      <c r="OYK2398" s="14"/>
      <c r="OYL2398" s="14"/>
      <c r="OYM2398" s="14"/>
      <c r="OYN2398" s="14"/>
      <c r="OYO2398" s="14"/>
      <c r="OYP2398" s="14"/>
      <c r="OYQ2398" s="14"/>
      <c r="OYR2398" s="14"/>
      <c r="OYS2398" s="14"/>
      <c r="OYT2398" s="14"/>
      <c r="OYU2398" s="14"/>
      <c r="OYV2398" s="14"/>
      <c r="OYW2398" s="14"/>
      <c r="OYX2398" s="14"/>
      <c r="OYY2398" s="14"/>
      <c r="OYZ2398" s="14"/>
      <c r="OZA2398" s="14"/>
      <c r="OZB2398" s="14"/>
      <c r="OZC2398" s="14"/>
      <c r="OZD2398" s="14"/>
      <c r="OZE2398" s="14"/>
      <c r="OZF2398" s="14"/>
      <c r="OZG2398" s="14"/>
      <c r="OZH2398" s="14"/>
      <c r="OZI2398" s="14"/>
      <c r="OZJ2398" s="14"/>
      <c r="OZK2398" s="14"/>
      <c r="OZL2398" s="14"/>
      <c r="OZM2398" s="14"/>
      <c r="OZN2398" s="14"/>
      <c r="OZO2398" s="14"/>
      <c r="OZP2398" s="14"/>
      <c r="OZQ2398" s="14"/>
      <c r="OZR2398" s="14"/>
      <c r="OZS2398" s="14"/>
      <c r="OZT2398" s="14"/>
      <c r="OZU2398" s="14"/>
      <c r="OZV2398" s="14"/>
      <c r="OZW2398" s="14"/>
      <c r="OZX2398" s="14"/>
      <c r="OZY2398" s="14"/>
      <c r="OZZ2398" s="14"/>
      <c r="PAA2398" s="14"/>
      <c r="PAB2398" s="14"/>
      <c r="PAC2398" s="14"/>
      <c r="PAD2398" s="14"/>
      <c r="PAE2398" s="14"/>
      <c r="PAF2398" s="14"/>
      <c r="PAG2398" s="14"/>
      <c r="PAH2398" s="14"/>
      <c r="PAI2398" s="14"/>
      <c r="PAJ2398" s="14"/>
      <c r="PAK2398" s="14"/>
      <c r="PAL2398" s="14"/>
      <c r="PAM2398" s="14"/>
      <c r="PAN2398" s="14"/>
      <c r="PAO2398" s="14"/>
      <c r="PAP2398" s="14"/>
      <c r="PAQ2398" s="14"/>
      <c r="PAR2398" s="14"/>
      <c r="PAS2398" s="14"/>
      <c r="PAT2398" s="14"/>
      <c r="PAU2398" s="14"/>
      <c r="PAV2398" s="14"/>
      <c r="PAW2398" s="14"/>
      <c r="PAX2398" s="14"/>
      <c r="PAY2398" s="14"/>
      <c r="PAZ2398" s="14"/>
      <c r="PBA2398" s="14"/>
      <c r="PBB2398" s="14"/>
      <c r="PBC2398" s="14"/>
      <c r="PBD2398" s="14"/>
      <c r="PBE2398" s="14"/>
      <c r="PBF2398" s="14"/>
      <c r="PBG2398" s="14"/>
      <c r="PBH2398" s="14"/>
      <c r="PBI2398" s="14"/>
      <c r="PBJ2398" s="14"/>
      <c r="PBK2398" s="14"/>
      <c r="PBL2398" s="14"/>
      <c r="PBM2398" s="14"/>
      <c r="PBN2398" s="14"/>
      <c r="PBO2398" s="14"/>
      <c r="PBP2398" s="14"/>
      <c r="PBQ2398" s="14"/>
      <c r="PBR2398" s="14"/>
      <c r="PBS2398" s="14"/>
      <c r="PBT2398" s="14"/>
      <c r="PBU2398" s="14"/>
      <c r="PBV2398" s="14"/>
      <c r="PBW2398" s="14"/>
      <c r="PBX2398" s="14"/>
      <c r="PBY2398" s="14"/>
      <c r="PBZ2398" s="14"/>
      <c r="PCA2398" s="14"/>
      <c r="PCB2398" s="14"/>
      <c r="PCC2398" s="14"/>
      <c r="PCD2398" s="14"/>
      <c r="PCE2398" s="14"/>
      <c r="PCF2398" s="14"/>
      <c r="PCG2398" s="14"/>
      <c r="PCH2398" s="14"/>
      <c r="PCI2398" s="14"/>
      <c r="PCJ2398" s="14"/>
      <c r="PCK2398" s="14"/>
      <c r="PCL2398" s="14"/>
      <c r="PCM2398" s="14"/>
      <c r="PCN2398" s="14"/>
      <c r="PCO2398" s="14"/>
      <c r="PCP2398" s="14"/>
      <c r="PCQ2398" s="14"/>
      <c r="PCR2398" s="14"/>
      <c r="PCS2398" s="14"/>
      <c r="PCT2398" s="14"/>
      <c r="PCU2398" s="14"/>
      <c r="PCV2398" s="14"/>
      <c r="PCW2398" s="14"/>
      <c r="PCX2398" s="14"/>
      <c r="PCY2398" s="14"/>
      <c r="PCZ2398" s="14"/>
      <c r="PDA2398" s="14"/>
      <c r="PDB2398" s="14"/>
      <c r="PDC2398" s="14"/>
      <c r="PDD2398" s="14"/>
      <c r="PDE2398" s="14"/>
      <c r="PDF2398" s="14"/>
      <c r="PDG2398" s="14"/>
      <c r="PDH2398" s="14"/>
      <c r="PDI2398" s="14"/>
      <c r="PDJ2398" s="14"/>
      <c r="PDK2398" s="14"/>
      <c r="PDL2398" s="14"/>
      <c r="PDM2398" s="14"/>
      <c r="PDN2398" s="14"/>
      <c r="PDO2398" s="14"/>
      <c r="PDP2398" s="14"/>
      <c r="PDQ2398" s="14"/>
      <c r="PDR2398" s="14"/>
      <c r="PDS2398" s="14"/>
      <c r="PDT2398" s="14"/>
      <c r="PDU2398" s="14"/>
      <c r="PDV2398" s="14"/>
      <c r="PDW2398" s="14"/>
      <c r="PDX2398" s="14"/>
      <c r="PDY2398" s="14"/>
      <c r="PDZ2398" s="14"/>
      <c r="PEA2398" s="14"/>
      <c r="PEB2398" s="14"/>
      <c r="PEC2398" s="14"/>
      <c r="PED2398" s="14"/>
      <c r="PEE2398" s="14"/>
      <c r="PEF2398" s="14"/>
      <c r="PEG2398" s="14"/>
      <c r="PEH2398" s="14"/>
      <c r="PEI2398" s="14"/>
      <c r="PEJ2398" s="14"/>
      <c r="PEK2398" s="14"/>
      <c r="PEL2398" s="14"/>
      <c r="PEM2398" s="14"/>
      <c r="PEN2398" s="14"/>
      <c r="PEO2398" s="14"/>
      <c r="PEP2398" s="14"/>
      <c r="PEQ2398" s="14"/>
      <c r="PER2398" s="14"/>
      <c r="PES2398" s="14"/>
      <c r="PET2398" s="14"/>
      <c r="PEU2398" s="14"/>
      <c r="PEV2398" s="14"/>
      <c r="PEW2398" s="14"/>
      <c r="PEX2398" s="14"/>
      <c r="PEY2398" s="14"/>
      <c r="PEZ2398" s="14"/>
      <c r="PFA2398" s="14"/>
      <c r="PFB2398" s="14"/>
      <c r="PFC2398" s="14"/>
      <c r="PFD2398" s="14"/>
      <c r="PFE2398" s="14"/>
      <c r="PFF2398" s="14"/>
      <c r="PFG2398" s="14"/>
      <c r="PFH2398" s="14"/>
      <c r="PFI2398" s="14"/>
      <c r="PFJ2398" s="14"/>
      <c r="PFK2398" s="14"/>
      <c r="PFL2398" s="14"/>
      <c r="PFM2398" s="14"/>
      <c r="PFN2398" s="14"/>
      <c r="PFO2398" s="14"/>
      <c r="PFP2398" s="14"/>
      <c r="PFQ2398" s="14"/>
      <c r="PFR2398" s="14"/>
      <c r="PFS2398" s="14"/>
      <c r="PFT2398" s="14"/>
      <c r="PFU2398" s="14"/>
      <c r="PFV2398" s="14"/>
      <c r="PFW2398" s="14"/>
      <c r="PFX2398" s="14"/>
      <c r="PFY2398" s="14"/>
      <c r="PFZ2398" s="14"/>
      <c r="PGA2398" s="14"/>
      <c r="PGB2398" s="14"/>
      <c r="PGC2398" s="14"/>
      <c r="PGD2398" s="14"/>
      <c r="PGE2398" s="14"/>
      <c r="PGF2398" s="14"/>
      <c r="PGG2398" s="14"/>
      <c r="PGH2398" s="14"/>
      <c r="PGI2398" s="14"/>
      <c r="PGJ2398" s="14"/>
      <c r="PGK2398" s="14"/>
      <c r="PGL2398" s="14"/>
      <c r="PGM2398" s="14"/>
      <c r="PGN2398" s="14"/>
      <c r="PGO2398" s="14"/>
      <c r="PGP2398" s="14"/>
      <c r="PGQ2398" s="14"/>
      <c r="PGR2398" s="14"/>
      <c r="PGS2398" s="14"/>
      <c r="PGT2398" s="14"/>
      <c r="PGU2398" s="14"/>
      <c r="PGV2398" s="14"/>
      <c r="PGW2398" s="14"/>
      <c r="PGX2398" s="14"/>
      <c r="PGY2398" s="14"/>
      <c r="PGZ2398" s="14"/>
      <c r="PHA2398" s="14"/>
      <c r="PHB2398" s="14"/>
      <c r="PHC2398" s="14"/>
      <c r="PHD2398" s="14"/>
      <c r="PHE2398" s="14"/>
      <c r="PHF2398" s="14"/>
      <c r="PHG2398" s="14"/>
      <c r="PHH2398" s="14"/>
      <c r="PHI2398" s="14"/>
      <c r="PHJ2398" s="14"/>
      <c r="PHK2398" s="14"/>
      <c r="PHL2398" s="14"/>
      <c r="PHM2398" s="14"/>
      <c r="PHN2398" s="14"/>
      <c r="PHO2398" s="14"/>
      <c r="PHP2398" s="14"/>
      <c r="PHQ2398" s="14"/>
      <c r="PHR2398" s="14"/>
      <c r="PHS2398" s="14"/>
      <c r="PHT2398" s="14"/>
      <c r="PHU2398" s="14"/>
      <c r="PHV2398" s="14"/>
      <c r="PHW2398" s="14"/>
      <c r="PHX2398" s="14"/>
      <c r="PHY2398" s="14"/>
      <c r="PHZ2398" s="14"/>
      <c r="PIA2398" s="14"/>
      <c r="PIB2398" s="14"/>
      <c r="PIC2398" s="14"/>
      <c r="PID2398" s="14"/>
      <c r="PIE2398" s="14"/>
      <c r="PIF2398" s="14"/>
      <c r="PIG2398" s="14"/>
      <c r="PIH2398" s="14"/>
      <c r="PII2398" s="14"/>
      <c r="PIJ2398" s="14"/>
      <c r="PIK2398" s="14"/>
      <c r="PIL2398" s="14"/>
      <c r="PIM2398" s="14"/>
      <c r="PIN2398" s="14"/>
      <c r="PIO2398" s="14"/>
      <c r="PIP2398" s="14"/>
      <c r="PIQ2398" s="14"/>
      <c r="PIR2398" s="14"/>
      <c r="PIS2398" s="14"/>
      <c r="PIT2398" s="14"/>
      <c r="PIU2398" s="14"/>
      <c r="PIV2398" s="14"/>
      <c r="PIW2398" s="14"/>
      <c r="PIX2398" s="14"/>
      <c r="PIY2398" s="14"/>
      <c r="PIZ2398" s="14"/>
      <c r="PJA2398" s="14"/>
      <c r="PJB2398" s="14"/>
      <c r="PJC2398" s="14"/>
      <c r="PJD2398" s="14"/>
      <c r="PJE2398" s="14"/>
      <c r="PJF2398" s="14"/>
      <c r="PJG2398" s="14"/>
      <c r="PJH2398" s="14"/>
      <c r="PJI2398" s="14"/>
      <c r="PJJ2398" s="14"/>
      <c r="PJK2398" s="14"/>
      <c r="PJL2398" s="14"/>
      <c r="PJM2398" s="14"/>
      <c r="PJN2398" s="14"/>
      <c r="PJO2398" s="14"/>
      <c r="PJP2398" s="14"/>
      <c r="PJQ2398" s="14"/>
      <c r="PJR2398" s="14"/>
      <c r="PJS2398" s="14"/>
      <c r="PJT2398" s="14"/>
      <c r="PJU2398" s="14"/>
      <c r="PJV2398" s="14"/>
      <c r="PJW2398" s="14"/>
      <c r="PJX2398" s="14"/>
      <c r="PJY2398" s="14"/>
      <c r="PJZ2398" s="14"/>
      <c r="PKA2398" s="14"/>
      <c r="PKB2398" s="14"/>
      <c r="PKC2398" s="14"/>
      <c r="PKD2398" s="14"/>
      <c r="PKE2398" s="14"/>
      <c r="PKF2398" s="14"/>
      <c r="PKG2398" s="14"/>
      <c r="PKH2398" s="14"/>
      <c r="PKI2398" s="14"/>
      <c r="PKJ2398" s="14"/>
      <c r="PKK2398" s="14"/>
      <c r="PKL2398" s="14"/>
      <c r="PKM2398" s="14"/>
      <c r="PKN2398" s="14"/>
      <c r="PKO2398" s="14"/>
      <c r="PKP2398" s="14"/>
      <c r="PKQ2398" s="14"/>
      <c r="PKR2398" s="14"/>
      <c r="PKS2398" s="14"/>
      <c r="PKT2398" s="14"/>
      <c r="PKU2398" s="14"/>
      <c r="PKV2398" s="14"/>
      <c r="PKW2398" s="14"/>
      <c r="PKX2398" s="14"/>
      <c r="PKY2398" s="14"/>
      <c r="PKZ2398" s="14"/>
      <c r="PLA2398" s="14"/>
      <c r="PLB2398" s="14"/>
      <c r="PLC2398" s="14"/>
      <c r="PLD2398" s="14"/>
      <c r="PLE2398" s="14"/>
      <c r="PLF2398" s="14"/>
      <c r="PLG2398" s="14"/>
      <c r="PLH2398" s="14"/>
      <c r="PLI2398" s="14"/>
      <c r="PLJ2398" s="14"/>
      <c r="PLK2398" s="14"/>
      <c r="PLL2398" s="14"/>
      <c r="PLM2398" s="14"/>
      <c r="PLN2398" s="14"/>
      <c r="PLO2398" s="14"/>
      <c r="PLP2398" s="14"/>
      <c r="PLQ2398" s="14"/>
      <c r="PLR2398" s="14"/>
      <c r="PLS2398" s="14"/>
      <c r="PLT2398" s="14"/>
      <c r="PLU2398" s="14"/>
      <c r="PLV2398" s="14"/>
      <c r="PLW2398" s="14"/>
      <c r="PLX2398" s="14"/>
      <c r="PLY2398" s="14"/>
      <c r="PLZ2398" s="14"/>
      <c r="PMA2398" s="14"/>
      <c r="PMB2398" s="14"/>
      <c r="PMC2398" s="14"/>
      <c r="PMD2398" s="14"/>
      <c r="PME2398" s="14"/>
      <c r="PMF2398" s="14"/>
      <c r="PMG2398" s="14"/>
      <c r="PMH2398" s="14"/>
      <c r="PMI2398" s="14"/>
      <c r="PMJ2398" s="14"/>
      <c r="PMK2398" s="14"/>
      <c r="PML2398" s="14"/>
      <c r="PMM2398" s="14"/>
      <c r="PMN2398" s="14"/>
      <c r="PMO2398" s="14"/>
      <c r="PMP2398" s="14"/>
      <c r="PMQ2398" s="14"/>
      <c r="PMR2398" s="14"/>
      <c r="PMS2398" s="14"/>
      <c r="PMT2398" s="14"/>
      <c r="PMU2398" s="14"/>
      <c r="PMV2398" s="14"/>
      <c r="PMW2398" s="14"/>
      <c r="PMX2398" s="14"/>
      <c r="PMY2398" s="14"/>
      <c r="PMZ2398" s="14"/>
      <c r="PNA2398" s="14"/>
      <c r="PNB2398" s="14"/>
      <c r="PNC2398" s="14"/>
      <c r="PND2398" s="14"/>
      <c r="PNE2398" s="14"/>
      <c r="PNF2398" s="14"/>
      <c r="PNG2398" s="14"/>
      <c r="PNH2398" s="14"/>
      <c r="PNI2398" s="14"/>
      <c r="PNJ2398" s="14"/>
      <c r="PNK2398" s="14"/>
      <c r="PNL2398" s="14"/>
      <c r="PNM2398" s="14"/>
      <c r="PNN2398" s="14"/>
      <c r="PNO2398" s="14"/>
      <c r="PNP2398" s="14"/>
      <c r="PNQ2398" s="14"/>
      <c r="PNR2398" s="14"/>
      <c r="PNS2398" s="14"/>
      <c r="PNT2398" s="14"/>
      <c r="PNU2398" s="14"/>
      <c r="PNV2398" s="14"/>
      <c r="PNW2398" s="14"/>
      <c r="PNX2398" s="14"/>
      <c r="PNY2398" s="14"/>
      <c r="PNZ2398" s="14"/>
      <c r="POA2398" s="14"/>
      <c r="POB2398" s="14"/>
      <c r="POC2398" s="14"/>
      <c r="POD2398" s="14"/>
      <c r="POE2398" s="14"/>
      <c r="POF2398" s="14"/>
      <c r="POG2398" s="14"/>
      <c r="POH2398" s="14"/>
      <c r="POI2398" s="14"/>
      <c r="POJ2398" s="14"/>
      <c r="POK2398" s="14"/>
      <c r="POL2398" s="14"/>
      <c r="POM2398" s="14"/>
      <c r="PON2398" s="14"/>
      <c r="POO2398" s="14"/>
      <c r="POP2398" s="14"/>
      <c r="POQ2398" s="14"/>
      <c r="POR2398" s="14"/>
      <c r="POS2398" s="14"/>
      <c r="POT2398" s="14"/>
      <c r="POU2398" s="14"/>
      <c r="POV2398" s="14"/>
      <c r="POW2398" s="14"/>
      <c r="POX2398" s="14"/>
      <c r="POY2398" s="14"/>
      <c r="POZ2398" s="14"/>
      <c r="PPA2398" s="14"/>
      <c r="PPB2398" s="14"/>
      <c r="PPC2398" s="14"/>
      <c r="PPD2398" s="14"/>
      <c r="PPE2398" s="14"/>
      <c r="PPF2398" s="14"/>
      <c r="PPG2398" s="14"/>
      <c r="PPH2398" s="14"/>
      <c r="PPI2398" s="14"/>
      <c r="PPJ2398" s="14"/>
      <c r="PPK2398" s="14"/>
      <c r="PPL2398" s="14"/>
      <c r="PPM2398" s="14"/>
      <c r="PPN2398" s="14"/>
      <c r="PPO2398" s="14"/>
      <c r="PPP2398" s="14"/>
      <c r="PPQ2398" s="14"/>
      <c r="PPR2398" s="14"/>
      <c r="PPS2398" s="14"/>
      <c r="PPT2398" s="14"/>
      <c r="PPU2398" s="14"/>
      <c r="PPV2398" s="14"/>
      <c r="PPW2398" s="14"/>
      <c r="PPX2398" s="14"/>
      <c r="PPY2398" s="14"/>
      <c r="PPZ2398" s="14"/>
      <c r="PQA2398" s="14"/>
      <c r="PQB2398" s="14"/>
      <c r="PQC2398" s="14"/>
      <c r="PQD2398" s="14"/>
      <c r="PQE2398" s="14"/>
      <c r="PQF2398" s="14"/>
      <c r="PQG2398" s="14"/>
      <c r="PQH2398" s="14"/>
      <c r="PQI2398" s="14"/>
      <c r="PQJ2398" s="14"/>
      <c r="PQK2398" s="14"/>
      <c r="PQL2398" s="14"/>
      <c r="PQM2398" s="14"/>
      <c r="PQN2398" s="14"/>
      <c r="PQO2398" s="14"/>
      <c r="PQP2398" s="14"/>
      <c r="PQQ2398" s="14"/>
      <c r="PQR2398" s="14"/>
      <c r="PQS2398" s="14"/>
      <c r="PQT2398" s="14"/>
      <c r="PQU2398" s="14"/>
      <c r="PQV2398" s="14"/>
      <c r="PQW2398" s="14"/>
      <c r="PQX2398" s="14"/>
      <c r="PQY2398" s="14"/>
      <c r="PQZ2398" s="14"/>
      <c r="PRA2398" s="14"/>
      <c r="PRB2398" s="14"/>
      <c r="PRC2398" s="14"/>
      <c r="PRD2398" s="14"/>
      <c r="PRE2398" s="14"/>
      <c r="PRF2398" s="14"/>
      <c r="PRG2398" s="14"/>
      <c r="PRH2398" s="14"/>
      <c r="PRI2398" s="14"/>
      <c r="PRJ2398" s="14"/>
      <c r="PRK2398" s="14"/>
      <c r="PRL2398" s="14"/>
      <c r="PRM2398" s="14"/>
      <c r="PRN2398" s="14"/>
      <c r="PRO2398" s="14"/>
      <c r="PRP2398" s="14"/>
      <c r="PRQ2398" s="14"/>
      <c r="PRR2398" s="14"/>
      <c r="PRS2398" s="14"/>
      <c r="PRT2398" s="14"/>
      <c r="PRU2398" s="14"/>
      <c r="PRV2398" s="14"/>
      <c r="PRW2398" s="14"/>
      <c r="PRX2398" s="14"/>
      <c r="PRY2398" s="14"/>
      <c r="PRZ2398" s="14"/>
      <c r="PSA2398" s="14"/>
      <c r="PSB2398" s="14"/>
      <c r="PSC2398" s="14"/>
      <c r="PSD2398" s="14"/>
      <c r="PSE2398" s="14"/>
      <c r="PSF2398" s="14"/>
      <c r="PSG2398" s="14"/>
      <c r="PSH2398" s="14"/>
      <c r="PSI2398" s="14"/>
      <c r="PSJ2398" s="14"/>
      <c r="PSK2398" s="14"/>
      <c r="PSL2398" s="14"/>
      <c r="PSM2398" s="14"/>
      <c r="PSN2398" s="14"/>
      <c r="PSO2398" s="14"/>
      <c r="PSP2398" s="14"/>
      <c r="PSQ2398" s="14"/>
      <c r="PSR2398" s="14"/>
      <c r="PSS2398" s="14"/>
      <c r="PST2398" s="14"/>
      <c r="PSU2398" s="14"/>
      <c r="PSV2398" s="14"/>
      <c r="PSW2398" s="14"/>
      <c r="PSX2398" s="14"/>
      <c r="PSY2398" s="14"/>
      <c r="PSZ2398" s="14"/>
      <c r="PTA2398" s="14"/>
      <c r="PTB2398" s="14"/>
      <c r="PTC2398" s="14"/>
      <c r="PTD2398" s="14"/>
      <c r="PTE2398" s="14"/>
      <c r="PTF2398" s="14"/>
      <c r="PTG2398" s="14"/>
      <c r="PTH2398" s="14"/>
      <c r="PTI2398" s="14"/>
      <c r="PTJ2398" s="14"/>
      <c r="PTK2398" s="14"/>
      <c r="PTL2398" s="14"/>
      <c r="PTM2398" s="14"/>
      <c r="PTN2398" s="14"/>
      <c r="PTO2398" s="14"/>
      <c r="PTP2398" s="14"/>
      <c r="PTQ2398" s="14"/>
      <c r="PTR2398" s="14"/>
      <c r="PTS2398" s="14"/>
      <c r="PTT2398" s="14"/>
      <c r="PTU2398" s="14"/>
      <c r="PTV2398" s="14"/>
      <c r="PTW2398" s="14"/>
      <c r="PTX2398" s="14"/>
      <c r="PTY2398" s="14"/>
      <c r="PTZ2398" s="14"/>
      <c r="PUA2398" s="14"/>
      <c r="PUB2398" s="14"/>
      <c r="PUC2398" s="14"/>
      <c r="PUD2398" s="14"/>
      <c r="PUE2398" s="14"/>
      <c r="PUF2398" s="14"/>
      <c r="PUG2398" s="14"/>
      <c r="PUH2398" s="14"/>
      <c r="PUI2398" s="14"/>
      <c r="PUJ2398" s="14"/>
      <c r="PUK2398" s="14"/>
      <c r="PUL2398" s="14"/>
      <c r="PUM2398" s="14"/>
      <c r="PUN2398" s="14"/>
      <c r="PUO2398" s="14"/>
      <c r="PUP2398" s="14"/>
      <c r="PUQ2398" s="14"/>
      <c r="PUR2398" s="14"/>
      <c r="PUS2398" s="14"/>
      <c r="PUT2398" s="14"/>
      <c r="PUU2398" s="14"/>
      <c r="PUV2398" s="14"/>
      <c r="PUW2398" s="14"/>
      <c r="PUX2398" s="14"/>
      <c r="PUY2398" s="14"/>
      <c r="PUZ2398" s="14"/>
      <c r="PVA2398" s="14"/>
      <c r="PVB2398" s="14"/>
      <c r="PVC2398" s="14"/>
      <c r="PVD2398" s="14"/>
      <c r="PVE2398" s="14"/>
      <c r="PVF2398" s="14"/>
      <c r="PVG2398" s="14"/>
      <c r="PVH2398" s="14"/>
      <c r="PVI2398" s="14"/>
      <c r="PVJ2398" s="14"/>
      <c r="PVK2398" s="14"/>
      <c r="PVL2398" s="14"/>
      <c r="PVM2398" s="14"/>
      <c r="PVN2398" s="14"/>
      <c r="PVO2398" s="14"/>
      <c r="PVP2398" s="14"/>
      <c r="PVQ2398" s="14"/>
      <c r="PVR2398" s="14"/>
      <c r="PVS2398" s="14"/>
      <c r="PVT2398" s="14"/>
      <c r="PVU2398" s="14"/>
      <c r="PVV2398" s="14"/>
      <c r="PVW2398" s="14"/>
      <c r="PVX2398" s="14"/>
      <c r="PVY2398" s="14"/>
      <c r="PVZ2398" s="14"/>
      <c r="PWA2398" s="14"/>
      <c r="PWB2398" s="14"/>
      <c r="PWC2398" s="14"/>
      <c r="PWD2398" s="14"/>
      <c r="PWE2398" s="14"/>
      <c r="PWF2398" s="14"/>
      <c r="PWG2398" s="14"/>
      <c r="PWH2398" s="14"/>
      <c r="PWI2398" s="14"/>
      <c r="PWJ2398" s="14"/>
      <c r="PWK2398" s="14"/>
      <c r="PWL2398" s="14"/>
      <c r="PWM2398" s="14"/>
      <c r="PWN2398" s="14"/>
      <c r="PWO2398" s="14"/>
      <c r="PWP2398" s="14"/>
      <c r="PWQ2398" s="14"/>
      <c r="PWR2398" s="14"/>
      <c r="PWS2398" s="14"/>
      <c r="PWT2398" s="14"/>
      <c r="PWU2398" s="14"/>
      <c r="PWV2398" s="14"/>
      <c r="PWW2398" s="14"/>
      <c r="PWX2398" s="14"/>
      <c r="PWY2398" s="14"/>
      <c r="PWZ2398" s="14"/>
      <c r="PXA2398" s="14"/>
      <c r="PXB2398" s="14"/>
      <c r="PXC2398" s="14"/>
      <c r="PXD2398" s="14"/>
      <c r="PXE2398" s="14"/>
      <c r="PXF2398" s="14"/>
      <c r="PXG2398" s="14"/>
      <c r="PXH2398" s="14"/>
      <c r="PXI2398" s="14"/>
      <c r="PXJ2398" s="14"/>
      <c r="PXK2398" s="14"/>
      <c r="PXL2398" s="14"/>
      <c r="PXM2398" s="14"/>
      <c r="PXN2398" s="14"/>
      <c r="PXO2398" s="14"/>
      <c r="PXP2398" s="14"/>
      <c r="PXQ2398" s="14"/>
      <c r="PXR2398" s="14"/>
      <c r="PXS2398" s="14"/>
      <c r="PXT2398" s="14"/>
      <c r="PXU2398" s="14"/>
      <c r="PXV2398" s="14"/>
      <c r="PXW2398" s="14"/>
      <c r="PXX2398" s="14"/>
      <c r="PXY2398" s="14"/>
      <c r="PXZ2398" s="14"/>
      <c r="PYA2398" s="14"/>
      <c r="PYB2398" s="14"/>
      <c r="PYC2398" s="14"/>
      <c r="PYD2398" s="14"/>
      <c r="PYE2398" s="14"/>
      <c r="PYF2398" s="14"/>
      <c r="PYG2398" s="14"/>
      <c r="PYH2398" s="14"/>
      <c r="PYI2398" s="14"/>
      <c r="PYJ2398" s="14"/>
      <c r="PYK2398" s="14"/>
      <c r="PYL2398" s="14"/>
      <c r="PYM2398" s="14"/>
      <c r="PYN2398" s="14"/>
      <c r="PYO2398" s="14"/>
      <c r="PYP2398" s="14"/>
      <c r="PYQ2398" s="14"/>
      <c r="PYR2398" s="14"/>
      <c r="PYS2398" s="14"/>
      <c r="PYT2398" s="14"/>
      <c r="PYU2398" s="14"/>
      <c r="PYV2398" s="14"/>
      <c r="PYW2398" s="14"/>
      <c r="PYX2398" s="14"/>
      <c r="PYY2398" s="14"/>
      <c r="PYZ2398" s="14"/>
      <c r="PZA2398" s="14"/>
      <c r="PZB2398" s="14"/>
      <c r="PZC2398" s="14"/>
      <c r="PZD2398" s="14"/>
      <c r="PZE2398" s="14"/>
      <c r="PZF2398" s="14"/>
      <c r="PZG2398" s="14"/>
      <c r="PZH2398" s="14"/>
      <c r="PZI2398" s="14"/>
      <c r="PZJ2398" s="14"/>
      <c r="PZK2398" s="14"/>
      <c r="PZL2398" s="14"/>
      <c r="PZM2398" s="14"/>
      <c r="PZN2398" s="14"/>
      <c r="PZO2398" s="14"/>
      <c r="PZP2398" s="14"/>
      <c r="PZQ2398" s="14"/>
      <c r="PZR2398" s="14"/>
      <c r="PZS2398" s="14"/>
      <c r="PZT2398" s="14"/>
      <c r="PZU2398" s="14"/>
      <c r="PZV2398" s="14"/>
      <c r="PZW2398" s="14"/>
      <c r="PZX2398" s="14"/>
      <c r="PZY2398" s="14"/>
      <c r="PZZ2398" s="14"/>
      <c r="QAA2398" s="14"/>
      <c r="QAB2398" s="14"/>
      <c r="QAC2398" s="14"/>
      <c r="QAD2398" s="14"/>
      <c r="QAE2398" s="14"/>
      <c r="QAF2398" s="14"/>
      <c r="QAG2398" s="14"/>
      <c r="QAH2398" s="14"/>
      <c r="QAI2398" s="14"/>
      <c r="QAJ2398" s="14"/>
      <c r="QAK2398" s="14"/>
      <c r="QAL2398" s="14"/>
      <c r="QAM2398" s="14"/>
      <c r="QAN2398" s="14"/>
      <c r="QAO2398" s="14"/>
      <c r="QAP2398" s="14"/>
      <c r="QAQ2398" s="14"/>
      <c r="QAR2398" s="14"/>
      <c r="QAS2398" s="14"/>
      <c r="QAT2398" s="14"/>
      <c r="QAU2398" s="14"/>
      <c r="QAV2398" s="14"/>
      <c r="QAW2398" s="14"/>
      <c r="QAX2398" s="14"/>
      <c r="QAY2398" s="14"/>
      <c r="QAZ2398" s="14"/>
      <c r="QBA2398" s="14"/>
      <c r="QBB2398" s="14"/>
      <c r="QBC2398" s="14"/>
      <c r="QBD2398" s="14"/>
      <c r="QBE2398" s="14"/>
      <c r="QBF2398" s="14"/>
      <c r="QBG2398" s="14"/>
      <c r="QBH2398" s="14"/>
      <c r="QBI2398" s="14"/>
      <c r="QBJ2398" s="14"/>
      <c r="QBK2398" s="14"/>
      <c r="QBL2398" s="14"/>
      <c r="QBM2398" s="14"/>
      <c r="QBN2398" s="14"/>
      <c r="QBO2398" s="14"/>
      <c r="QBP2398" s="14"/>
      <c r="QBQ2398" s="14"/>
      <c r="QBR2398" s="14"/>
      <c r="QBS2398" s="14"/>
      <c r="QBT2398" s="14"/>
      <c r="QBU2398" s="14"/>
      <c r="QBV2398" s="14"/>
      <c r="QBW2398" s="14"/>
      <c r="QBX2398" s="14"/>
      <c r="QBY2398" s="14"/>
      <c r="QBZ2398" s="14"/>
      <c r="QCA2398" s="14"/>
      <c r="QCB2398" s="14"/>
      <c r="QCC2398" s="14"/>
      <c r="QCD2398" s="14"/>
      <c r="QCE2398" s="14"/>
      <c r="QCF2398" s="14"/>
      <c r="QCG2398" s="14"/>
      <c r="QCH2398" s="14"/>
      <c r="QCI2398" s="14"/>
      <c r="QCJ2398" s="14"/>
      <c r="QCK2398" s="14"/>
      <c r="QCL2398" s="14"/>
      <c r="QCM2398" s="14"/>
      <c r="QCN2398" s="14"/>
      <c r="QCO2398" s="14"/>
      <c r="QCP2398" s="14"/>
      <c r="QCQ2398" s="14"/>
      <c r="QCR2398" s="14"/>
      <c r="QCS2398" s="14"/>
      <c r="QCT2398" s="14"/>
      <c r="QCU2398" s="14"/>
      <c r="QCV2398" s="14"/>
      <c r="QCW2398" s="14"/>
      <c r="QCX2398" s="14"/>
      <c r="QCY2398" s="14"/>
      <c r="QCZ2398" s="14"/>
      <c r="QDA2398" s="14"/>
      <c r="QDB2398" s="14"/>
      <c r="QDC2398" s="14"/>
      <c r="QDD2398" s="14"/>
      <c r="QDE2398" s="14"/>
      <c r="QDF2398" s="14"/>
      <c r="QDG2398" s="14"/>
      <c r="QDH2398" s="14"/>
      <c r="QDI2398" s="14"/>
      <c r="QDJ2398" s="14"/>
      <c r="QDK2398" s="14"/>
      <c r="QDL2398" s="14"/>
      <c r="QDM2398" s="14"/>
      <c r="QDN2398" s="14"/>
      <c r="QDO2398" s="14"/>
      <c r="QDP2398" s="14"/>
      <c r="QDQ2398" s="14"/>
      <c r="QDR2398" s="14"/>
      <c r="QDS2398" s="14"/>
      <c r="QDT2398" s="14"/>
      <c r="QDU2398" s="14"/>
      <c r="QDV2398" s="14"/>
      <c r="QDW2398" s="14"/>
      <c r="QDX2398" s="14"/>
      <c r="QDY2398" s="14"/>
      <c r="QDZ2398" s="14"/>
      <c r="QEA2398" s="14"/>
      <c r="QEB2398" s="14"/>
      <c r="QEC2398" s="14"/>
      <c r="QED2398" s="14"/>
      <c r="QEE2398" s="14"/>
      <c r="QEF2398" s="14"/>
      <c r="QEG2398" s="14"/>
      <c r="QEH2398" s="14"/>
      <c r="QEI2398" s="14"/>
      <c r="QEJ2398" s="14"/>
      <c r="QEK2398" s="14"/>
      <c r="QEL2398" s="14"/>
      <c r="QEM2398" s="14"/>
      <c r="QEN2398" s="14"/>
      <c r="QEO2398" s="14"/>
      <c r="QEP2398" s="14"/>
      <c r="QEQ2398" s="14"/>
      <c r="QER2398" s="14"/>
      <c r="QES2398" s="14"/>
      <c r="QET2398" s="14"/>
      <c r="QEU2398" s="14"/>
      <c r="QEV2398" s="14"/>
      <c r="QEW2398" s="14"/>
      <c r="QEX2398" s="14"/>
      <c r="QEY2398" s="14"/>
      <c r="QEZ2398" s="14"/>
      <c r="QFA2398" s="14"/>
      <c r="QFB2398" s="14"/>
      <c r="QFC2398" s="14"/>
      <c r="QFD2398" s="14"/>
      <c r="QFE2398" s="14"/>
      <c r="QFF2398" s="14"/>
      <c r="QFG2398" s="14"/>
      <c r="QFH2398" s="14"/>
      <c r="QFI2398" s="14"/>
      <c r="QFJ2398" s="14"/>
      <c r="QFK2398" s="14"/>
      <c r="QFL2398" s="14"/>
      <c r="QFM2398" s="14"/>
      <c r="QFN2398" s="14"/>
      <c r="QFO2398" s="14"/>
      <c r="QFP2398" s="14"/>
      <c r="QFQ2398" s="14"/>
      <c r="QFR2398" s="14"/>
      <c r="QFS2398" s="14"/>
      <c r="QFT2398" s="14"/>
      <c r="QFU2398" s="14"/>
      <c r="QFV2398" s="14"/>
      <c r="QFW2398" s="14"/>
      <c r="QFX2398" s="14"/>
      <c r="QFY2398" s="14"/>
      <c r="QFZ2398" s="14"/>
      <c r="QGA2398" s="14"/>
      <c r="QGB2398" s="14"/>
      <c r="QGC2398" s="14"/>
      <c r="QGD2398" s="14"/>
      <c r="QGE2398" s="14"/>
      <c r="QGF2398" s="14"/>
      <c r="QGG2398" s="14"/>
      <c r="QGH2398" s="14"/>
      <c r="QGI2398" s="14"/>
      <c r="QGJ2398" s="14"/>
      <c r="QGK2398" s="14"/>
      <c r="QGL2398" s="14"/>
      <c r="QGM2398" s="14"/>
      <c r="QGN2398" s="14"/>
      <c r="QGO2398" s="14"/>
      <c r="QGP2398" s="14"/>
      <c r="QGQ2398" s="14"/>
      <c r="QGR2398" s="14"/>
      <c r="QGS2398" s="14"/>
      <c r="QGT2398" s="14"/>
      <c r="QGU2398" s="14"/>
      <c r="QGV2398" s="14"/>
      <c r="QGW2398" s="14"/>
      <c r="QGX2398" s="14"/>
      <c r="QGY2398" s="14"/>
      <c r="QGZ2398" s="14"/>
      <c r="QHA2398" s="14"/>
      <c r="QHB2398" s="14"/>
      <c r="QHC2398" s="14"/>
      <c r="QHD2398" s="14"/>
      <c r="QHE2398" s="14"/>
      <c r="QHF2398" s="14"/>
      <c r="QHG2398" s="14"/>
      <c r="QHH2398" s="14"/>
      <c r="QHI2398" s="14"/>
      <c r="QHJ2398" s="14"/>
      <c r="QHK2398" s="14"/>
      <c r="QHL2398" s="14"/>
      <c r="QHM2398" s="14"/>
      <c r="QHN2398" s="14"/>
      <c r="QHO2398" s="14"/>
      <c r="QHP2398" s="14"/>
      <c r="QHQ2398" s="14"/>
      <c r="QHR2398" s="14"/>
      <c r="QHS2398" s="14"/>
      <c r="QHT2398" s="14"/>
      <c r="QHU2398" s="14"/>
      <c r="QHV2398" s="14"/>
      <c r="QHW2398" s="14"/>
      <c r="QHX2398" s="14"/>
      <c r="QHY2398" s="14"/>
      <c r="QHZ2398" s="14"/>
      <c r="QIA2398" s="14"/>
      <c r="QIB2398" s="14"/>
      <c r="QIC2398" s="14"/>
      <c r="QID2398" s="14"/>
      <c r="QIE2398" s="14"/>
      <c r="QIF2398" s="14"/>
      <c r="QIG2398" s="14"/>
      <c r="QIH2398" s="14"/>
      <c r="QII2398" s="14"/>
      <c r="QIJ2398" s="14"/>
      <c r="QIK2398" s="14"/>
      <c r="QIL2398" s="14"/>
      <c r="QIM2398" s="14"/>
      <c r="QIN2398" s="14"/>
      <c r="QIO2398" s="14"/>
      <c r="QIP2398" s="14"/>
      <c r="QIQ2398" s="14"/>
      <c r="QIR2398" s="14"/>
      <c r="QIS2398" s="14"/>
      <c r="QIT2398" s="14"/>
      <c r="QIU2398" s="14"/>
      <c r="QIV2398" s="14"/>
      <c r="QIW2398" s="14"/>
      <c r="QIX2398" s="14"/>
      <c r="QIY2398" s="14"/>
      <c r="QIZ2398" s="14"/>
      <c r="QJA2398" s="14"/>
      <c r="QJB2398" s="14"/>
      <c r="QJC2398" s="14"/>
      <c r="QJD2398" s="14"/>
      <c r="QJE2398" s="14"/>
      <c r="QJF2398" s="14"/>
      <c r="QJG2398" s="14"/>
      <c r="QJH2398" s="14"/>
      <c r="QJI2398" s="14"/>
      <c r="QJJ2398" s="14"/>
      <c r="QJK2398" s="14"/>
      <c r="QJL2398" s="14"/>
      <c r="QJM2398" s="14"/>
      <c r="QJN2398" s="14"/>
      <c r="QJO2398" s="14"/>
      <c r="QJP2398" s="14"/>
      <c r="QJQ2398" s="14"/>
      <c r="QJR2398" s="14"/>
      <c r="QJS2398" s="14"/>
      <c r="QJT2398" s="14"/>
      <c r="QJU2398" s="14"/>
      <c r="QJV2398" s="14"/>
      <c r="QJW2398" s="14"/>
      <c r="QJX2398" s="14"/>
      <c r="QJY2398" s="14"/>
      <c r="QJZ2398" s="14"/>
      <c r="QKA2398" s="14"/>
      <c r="QKB2398" s="14"/>
      <c r="QKC2398" s="14"/>
      <c r="QKD2398" s="14"/>
      <c r="QKE2398" s="14"/>
      <c r="QKF2398" s="14"/>
      <c r="QKG2398" s="14"/>
      <c r="QKH2398" s="14"/>
      <c r="QKI2398" s="14"/>
      <c r="QKJ2398" s="14"/>
      <c r="QKK2398" s="14"/>
      <c r="QKL2398" s="14"/>
      <c r="QKM2398" s="14"/>
      <c r="QKN2398" s="14"/>
      <c r="QKO2398" s="14"/>
      <c r="QKP2398" s="14"/>
      <c r="QKQ2398" s="14"/>
      <c r="QKR2398" s="14"/>
      <c r="QKS2398" s="14"/>
      <c r="QKT2398" s="14"/>
      <c r="QKU2398" s="14"/>
      <c r="QKV2398" s="14"/>
      <c r="QKW2398" s="14"/>
      <c r="QKX2398" s="14"/>
      <c r="QKY2398" s="14"/>
      <c r="QKZ2398" s="14"/>
      <c r="QLA2398" s="14"/>
      <c r="QLB2398" s="14"/>
      <c r="QLC2398" s="14"/>
      <c r="QLD2398" s="14"/>
      <c r="QLE2398" s="14"/>
      <c r="QLF2398" s="14"/>
      <c r="QLG2398" s="14"/>
      <c r="QLH2398" s="14"/>
      <c r="QLI2398" s="14"/>
      <c r="QLJ2398" s="14"/>
      <c r="QLK2398" s="14"/>
      <c r="QLL2398" s="14"/>
      <c r="QLM2398" s="14"/>
      <c r="QLN2398" s="14"/>
      <c r="QLO2398" s="14"/>
      <c r="QLP2398" s="14"/>
      <c r="QLQ2398" s="14"/>
      <c r="QLR2398" s="14"/>
      <c r="QLS2398" s="14"/>
      <c r="QLT2398" s="14"/>
      <c r="QLU2398" s="14"/>
      <c r="QLV2398" s="14"/>
      <c r="QLW2398" s="14"/>
      <c r="QLX2398" s="14"/>
      <c r="QLY2398" s="14"/>
      <c r="QLZ2398" s="14"/>
      <c r="QMA2398" s="14"/>
      <c r="QMB2398" s="14"/>
      <c r="QMC2398" s="14"/>
      <c r="QMD2398" s="14"/>
      <c r="QME2398" s="14"/>
      <c r="QMF2398" s="14"/>
      <c r="QMG2398" s="14"/>
      <c r="QMH2398" s="14"/>
      <c r="QMI2398" s="14"/>
      <c r="QMJ2398" s="14"/>
      <c r="QMK2398" s="14"/>
      <c r="QML2398" s="14"/>
      <c r="QMM2398" s="14"/>
      <c r="QMN2398" s="14"/>
      <c r="QMO2398" s="14"/>
      <c r="QMP2398" s="14"/>
      <c r="QMQ2398" s="14"/>
      <c r="QMR2398" s="14"/>
      <c r="QMS2398" s="14"/>
      <c r="QMT2398" s="14"/>
      <c r="QMU2398" s="14"/>
      <c r="QMV2398" s="14"/>
      <c r="QMW2398" s="14"/>
      <c r="QMX2398" s="14"/>
      <c r="QMY2398" s="14"/>
      <c r="QMZ2398" s="14"/>
      <c r="QNA2398" s="14"/>
      <c r="QNB2398" s="14"/>
      <c r="QNC2398" s="14"/>
      <c r="QND2398" s="14"/>
      <c r="QNE2398" s="14"/>
      <c r="QNF2398" s="14"/>
      <c r="QNG2398" s="14"/>
      <c r="QNH2398" s="14"/>
      <c r="QNI2398" s="14"/>
      <c r="QNJ2398" s="14"/>
      <c r="QNK2398" s="14"/>
      <c r="QNL2398" s="14"/>
      <c r="QNM2398" s="14"/>
      <c r="QNN2398" s="14"/>
      <c r="QNO2398" s="14"/>
      <c r="QNP2398" s="14"/>
      <c r="QNQ2398" s="14"/>
      <c r="QNR2398" s="14"/>
      <c r="QNS2398" s="14"/>
      <c r="QNT2398" s="14"/>
      <c r="QNU2398" s="14"/>
      <c r="QNV2398" s="14"/>
      <c r="QNW2398" s="14"/>
      <c r="QNX2398" s="14"/>
      <c r="QNY2398" s="14"/>
      <c r="QNZ2398" s="14"/>
      <c r="QOA2398" s="14"/>
      <c r="QOB2398" s="14"/>
      <c r="QOC2398" s="14"/>
      <c r="QOD2398" s="14"/>
      <c r="QOE2398" s="14"/>
      <c r="QOF2398" s="14"/>
      <c r="QOG2398" s="14"/>
      <c r="QOH2398" s="14"/>
      <c r="QOI2398" s="14"/>
      <c r="QOJ2398" s="14"/>
      <c r="QOK2398" s="14"/>
      <c r="QOL2398" s="14"/>
      <c r="QOM2398" s="14"/>
      <c r="QON2398" s="14"/>
      <c r="QOO2398" s="14"/>
      <c r="QOP2398" s="14"/>
      <c r="QOQ2398" s="14"/>
      <c r="QOR2398" s="14"/>
      <c r="QOS2398" s="14"/>
      <c r="QOT2398" s="14"/>
      <c r="QOU2398" s="14"/>
      <c r="QOV2398" s="14"/>
      <c r="QOW2398" s="14"/>
      <c r="QOX2398" s="14"/>
      <c r="QOY2398" s="14"/>
      <c r="QOZ2398" s="14"/>
      <c r="QPA2398" s="14"/>
      <c r="QPB2398" s="14"/>
      <c r="QPC2398" s="14"/>
      <c r="QPD2398" s="14"/>
      <c r="QPE2398" s="14"/>
      <c r="QPF2398" s="14"/>
      <c r="QPG2398" s="14"/>
      <c r="QPH2398" s="14"/>
      <c r="QPI2398" s="14"/>
      <c r="QPJ2398" s="14"/>
      <c r="QPK2398" s="14"/>
      <c r="QPL2398" s="14"/>
      <c r="QPM2398" s="14"/>
      <c r="QPN2398" s="14"/>
      <c r="QPO2398" s="14"/>
      <c r="QPP2398" s="14"/>
      <c r="QPQ2398" s="14"/>
      <c r="QPR2398" s="14"/>
      <c r="QPS2398" s="14"/>
      <c r="QPT2398" s="14"/>
      <c r="QPU2398" s="14"/>
      <c r="QPV2398" s="14"/>
      <c r="QPW2398" s="14"/>
      <c r="QPX2398" s="14"/>
      <c r="QPY2398" s="14"/>
      <c r="QPZ2398" s="14"/>
      <c r="QQA2398" s="14"/>
      <c r="QQB2398" s="14"/>
      <c r="QQC2398" s="14"/>
      <c r="QQD2398" s="14"/>
      <c r="QQE2398" s="14"/>
      <c r="QQF2398" s="14"/>
      <c r="QQG2398" s="14"/>
      <c r="QQH2398" s="14"/>
      <c r="QQI2398" s="14"/>
      <c r="QQJ2398" s="14"/>
      <c r="QQK2398" s="14"/>
      <c r="QQL2398" s="14"/>
      <c r="QQM2398" s="14"/>
      <c r="QQN2398" s="14"/>
      <c r="QQO2398" s="14"/>
      <c r="QQP2398" s="14"/>
      <c r="QQQ2398" s="14"/>
      <c r="QQR2398" s="14"/>
      <c r="QQS2398" s="14"/>
      <c r="QQT2398" s="14"/>
      <c r="QQU2398" s="14"/>
      <c r="QQV2398" s="14"/>
      <c r="QQW2398" s="14"/>
      <c r="QQX2398" s="14"/>
      <c r="QQY2398" s="14"/>
      <c r="QQZ2398" s="14"/>
      <c r="QRA2398" s="14"/>
      <c r="QRB2398" s="14"/>
      <c r="QRC2398" s="14"/>
      <c r="QRD2398" s="14"/>
      <c r="QRE2398" s="14"/>
      <c r="QRF2398" s="14"/>
      <c r="QRG2398" s="14"/>
      <c r="QRH2398" s="14"/>
      <c r="QRI2398" s="14"/>
      <c r="QRJ2398" s="14"/>
      <c r="QRK2398" s="14"/>
      <c r="QRL2398" s="14"/>
      <c r="QRM2398" s="14"/>
      <c r="QRN2398" s="14"/>
      <c r="QRO2398" s="14"/>
      <c r="QRP2398" s="14"/>
      <c r="QRQ2398" s="14"/>
      <c r="QRR2398" s="14"/>
      <c r="QRS2398" s="14"/>
      <c r="QRT2398" s="14"/>
      <c r="QRU2398" s="14"/>
      <c r="QRV2398" s="14"/>
      <c r="QRW2398" s="14"/>
      <c r="QRX2398" s="14"/>
      <c r="QRY2398" s="14"/>
      <c r="QRZ2398" s="14"/>
      <c r="QSA2398" s="14"/>
      <c r="QSB2398" s="14"/>
      <c r="QSC2398" s="14"/>
      <c r="QSD2398" s="14"/>
      <c r="QSE2398" s="14"/>
      <c r="QSF2398" s="14"/>
      <c r="QSG2398" s="14"/>
      <c r="QSH2398" s="14"/>
      <c r="QSI2398" s="14"/>
      <c r="QSJ2398" s="14"/>
      <c r="QSK2398" s="14"/>
      <c r="QSL2398" s="14"/>
      <c r="QSM2398" s="14"/>
      <c r="QSN2398" s="14"/>
      <c r="QSO2398" s="14"/>
      <c r="QSP2398" s="14"/>
      <c r="QSQ2398" s="14"/>
      <c r="QSR2398" s="14"/>
      <c r="QSS2398" s="14"/>
      <c r="QST2398" s="14"/>
      <c r="QSU2398" s="14"/>
      <c r="QSV2398" s="14"/>
      <c r="QSW2398" s="14"/>
      <c r="QSX2398" s="14"/>
      <c r="QSY2398" s="14"/>
      <c r="QSZ2398" s="14"/>
      <c r="QTA2398" s="14"/>
      <c r="QTB2398" s="14"/>
      <c r="QTC2398" s="14"/>
      <c r="QTD2398" s="14"/>
      <c r="QTE2398" s="14"/>
      <c r="QTF2398" s="14"/>
      <c r="QTG2398" s="14"/>
      <c r="QTH2398" s="14"/>
      <c r="QTI2398" s="14"/>
      <c r="QTJ2398" s="14"/>
      <c r="QTK2398" s="14"/>
      <c r="QTL2398" s="14"/>
      <c r="QTM2398" s="14"/>
      <c r="QTN2398" s="14"/>
      <c r="QTO2398" s="14"/>
      <c r="QTP2398" s="14"/>
      <c r="QTQ2398" s="14"/>
      <c r="QTR2398" s="14"/>
      <c r="QTS2398" s="14"/>
      <c r="QTT2398" s="14"/>
      <c r="QTU2398" s="14"/>
      <c r="QTV2398" s="14"/>
      <c r="QTW2398" s="14"/>
      <c r="QTX2398" s="14"/>
      <c r="QTY2398" s="14"/>
      <c r="QTZ2398" s="14"/>
      <c r="QUA2398" s="14"/>
      <c r="QUB2398" s="14"/>
      <c r="QUC2398" s="14"/>
      <c r="QUD2398" s="14"/>
      <c r="QUE2398" s="14"/>
      <c r="QUF2398" s="14"/>
      <c r="QUG2398" s="14"/>
      <c r="QUH2398" s="14"/>
      <c r="QUI2398" s="14"/>
      <c r="QUJ2398" s="14"/>
      <c r="QUK2398" s="14"/>
      <c r="QUL2398" s="14"/>
      <c r="QUM2398" s="14"/>
      <c r="QUN2398" s="14"/>
      <c r="QUO2398" s="14"/>
      <c r="QUP2398" s="14"/>
      <c r="QUQ2398" s="14"/>
      <c r="QUR2398" s="14"/>
      <c r="QUS2398" s="14"/>
      <c r="QUT2398" s="14"/>
      <c r="QUU2398" s="14"/>
      <c r="QUV2398" s="14"/>
      <c r="QUW2398" s="14"/>
      <c r="QUX2398" s="14"/>
      <c r="QUY2398" s="14"/>
      <c r="QUZ2398" s="14"/>
      <c r="QVA2398" s="14"/>
      <c r="QVB2398" s="14"/>
      <c r="QVC2398" s="14"/>
      <c r="QVD2398" s="14"/>
      <c r="QVE2398" s="14"/>
      <c r="QVF2398" s="14"/>
      <c r="QVG2398" s="14"/>
      <c r="QVH2398" s="14"/>
      <c r="QVI2398" s="14"/>
      <c r="QVJ2398" s="14"/>
      <c r="QVK2398" s="14"/>
      <c r="QVL2398" s="14"/>
      <c r="QVM2398" s="14"/>
      <c r="QVN2398" s="14"/>
      <c r="QVO2398" s="14"/>
      <c r="QVP2398" s="14"/>
      <c r="QVQ2398" s="14"/>
      <c r="QVR2398" s="14"/>
      <c r="QVS2398" s="14"/>
      <c r="QVT2398" s="14"/>
      <c r="QVU2398" s="14"/>
      <c r="QVV2398" s="14"/>
      <c r="QVW2398" s="14"/>
      <c r="QVX2398" s="14"/>
      <c r="QVY2398" s="14"/>
      <c r="QVZ2398" s="14"/>
      <c r="QWA2398" s="14"/>
      <c r="QWB2398" s="14"/>
      <c r="QWC2398" s="14"/>
      <c r="QWD2398" s="14"/>
      <c r="QWE2398" s="14"/>
      <c r="QWF2398" s="14"/>
      <c r="QWG2398" s="14"/>
      <c r="QWH2398" s="14"/>
      <c r="QWI2398" s="14"/>
      <c r="QWJ2398" s="14"/>
      <c r="QWK2398" s="14"/>
      <c r="QWL2398" s="14"/>
      <c r="QWM2398" s="14"/>
      <c r="QWN2398" s="14"/>
      <c r="QWO2398" s="14"/>
      <c r="QWP2398" s="14"/>
      <c r="QWQ2398" s="14"/>
      <c r="QWR2398" s="14"/>
      <c r="QWS2398" s="14"/>
      <c r="QWT2398" s="14"/>
      <c r="QWU2398" s="14"/>
      <c r="QWV2398" s="14"/>
      <c r="QWW2398" s="14"/>
      <c r="QWX2398" s="14"/>
      <c r="QWY2398" s="14"/>
      <c r="QWZ2398" s="14"/>
      <c r="QXA2398" s="14"/>
      <c r="QXB2398" s="14"/>
      <c r="QXC2398" s="14"/>
      <c r="QXD2398" s="14"/>
      <c r="QXE2398" s="14"/>
      <c r="QXF2398" s="14"/>
      <c r="QXG2398" s="14"/>
      <c r="QXH2398" s="14"/>
      <c r="QXI2398" s="14"/>
      <c r="QXJ2398" s="14"/>
      <c r="QXK2398" s="14"/>
      <c r="QXL2398" s="14"/>
      <c r="QXM2398" s="14"/>
      <c r="QXN2398" s="14"/>
      <c r="QXO2398" s="14"/>
      <c r="QXP2398" s="14"/>
      <c r="QXQ2398" s="14"/>
      <c r="QXR2398" s="14"/>
      <c r="QXS2398" s="14"/>
      <c r="QXT2398" s="14"/>
      <c r="QXU2398" s="14"/>
      <c r="QXV2398" s="14"/>
      <c r="QXW2398" s="14"/>
      <c r="QXX2398" s="14"/>
      <c r="QXY2398" s="14"/>
      <c r="QXZ2398" s="14"/>
      <c r="QYA2398" s="14"/>
      <c r="QYB2398" s="14"/>
      <c r="QYC2398" s="14"/>
      <c r="QYD2398" s="14"/>
      <c r="QYE2398" s="14"/>
      <c r="QYF2398" s="14"/>
      <c r="QYG2398" s="14"/>
      <c r="QYH2398" s="14"/>
      <c r="QYI2398" s="14"/>
      <c r="QYJ2398" s="14"/>
      <c r="QYK2398" s="14"/>
      <c r="QYL2398" s="14"/>
      <c r="QYM2398" s="14"/>
      <c r="QYN2398" s="14"/>
      <c r="QYO2398" s="14"/>
      <c r="QYP2398" s="14"/>
      <c r="QYQ2398" s="14"/>
      <c r="QYR2398" s="14"/>
      <c r="QYS2398" s="14"/>
      <c r="QYT2398" s="14"/>
      <c r="QYU2398" s="14"/>
      <c r="QYV2398" s="14"/>
      <c r="QYW2398" s="14"/>
      <c r="QYX2398" s="14"/>
      <c r="QYY2398" s="14"/>
      <c r="QYZ2398" s="14"/>
      <c r="QZA2398" s="14"/>
      <c r="QZB2398" s="14"/>
      <c r="QZC2398" s="14"/>
      <c r="QZD2398" s="14"/>
      <c r="QZE2398" s="14"/>
      <c r="QZF2398" s="14"/>
      <c r="QZG2398" s="14"/>
      <c r="QZH2398" s="14"/>
      <c r="QZI2398" s="14"/>
      <c r="QZJ2398" s="14"/>
      <c r="QZK2398" s="14"/>
      <c r="QZL2398" s="14"/>
      <c r="QZM2398" s="14"/>
      <c r="QZN2398" s="14"/>
      <c r="QZO2398" s="14"/>
      <c r="QZP2398" s="14"/>
      <c r="QZQ2398" s="14"/>
      <c r="QZR2398" s="14"/>
      <c r="QZS2398" s="14"/>
      <c r="QZT2398" s="14"/>
      <c r="QZU2398" s="14"/>
      <c r="QZV2398" s="14"/>
      <c r="QZW2398" s="14"/>
      <c r="QZX2398" s="14"/>
      <c r="QZY2398" s="14"/>
      <c r="QZZ2398" s="14"/>
      <c r="RAA2398" s="14"/>
      <c r="RAB2398" s="14"/>
      <c r="RAC2398" s="14"/>
      <c r="RAD2398" s="14"/>
      <c r="RAE2398" s="14"/>
      <c r="RAF2398" s="14"/>
      <c r="RAG2398" s="14"/>
      <c r="RAH2398" s="14"/>
      <c r="RAI2398" s="14"/>
      <c r="RAJ2398" s="14"/>
      <c r="RAK2398" s="14"/>
      <c r="RAL2398" s="14"/>
      <c r="RAM2398" s="14"/>
      <c r="RAN2398" s="14"/>
      <c r="RAO2398" s="14"/>
      <c r="RAP2398" s="14"/>
      <c r="RAQ2398" s="14"/>
      <c r="RAR2398" s="14"/>
      <c r="RAS2398" s="14"/>
      <c r="RAT2398" s="14"/>
      <c r="RAU2398" s="14"/>
      <c r="RAV2398" s="14"/>
      <c r="RAW2398" s="14"/>
      <c r="RAX2398" s="14"/>
      <c r="RAY2398" s="14"/>
      <c r="RAZ2398" s="14"/>
      <c r="RBA2398" s="14"/>
      <c r="RBB2398" s="14"/>
      <c r="RBC2398" s="14"/>
      <c r="RBD2398" s="14"/>
      <c r="RBE2398" s="14"/>
      <c r="RBF2398" s="14"/>
      <c r="RBG2398" s="14"/>
      <c r="RBH2398" s="14"/>
      <c r="RBI2398" s="14"/>
      <c r="RBJ2398" s="14"/>
      <c r="RBK2398" s="14"/>
      <c r="RBL2398" s="14"/>
      <c r="RBM2398" s="14"/>
      <c r="RBN2398" s="14"/>
      <c r="RBO2398" s="14"/>
      <c r="RBP2398" s="14"/>
      <c r="RBQ2398" s="14"/>
      <c r="RBR2398" s="14"/>
      <c r="RBS2398" s="14"/>
      <c r="RBT2398" s="14"/>
      <c r="RBU2398" s="14"/>
      <c r="RBV2398" s="14"/>
      <c r="RBW2398" s="14"/>
      <c r="RBX2398" s="14"/>
      <c r="RBY2398" s="14"/>
      <c r="RBZ2398" s="14"/>
      <c r="RCA2398" s="14"/>
      <c r="RCB2398" s="14"/>
      <c r="RCC2398" s="14"/>
      <c r="RCD2398" s="14"/>
      <c r="RCE2398" s="14"/>
      <c r="RCF2398" s="14"/>
      <c r="RCG2398" s="14"/>
      <c r="RCH2398" s="14"/>
      <c r="RCI2398" s="14"/>
      <c r="RCJ2398" s="14"/>
      <c r="RCK2398" s="14"/>
      <c r="RCL2398" s="14"/>
      <c r="RCM2398" s="14"/>
      <c r="RCN2398" s="14"/>
      <c r="RCO2398" s="14"/>
      <c r="RCP2398" s="14"/>
      <c r="RCQ2398" s="14"/>
      <c r="RCR2398" s="14"/>
      <c r="RCS2398" s="14"/>
      <c r="RCT2398" s="14"/>
      <c r="RCU2398" s="14"/>
      <c r="RCV2398" s="14"/>
      <c r="RCW2398" s="14"/>
      <c r="RCX2398" s="14"/>
      <c r="RCY2398" s="14"/>
      <c r="RCZ2398" s="14"/>
      <c r="RDA2398" s="14"/>
      <c r="RDB2398" s="14"/>
      <c r="RDC2398" s="14"/>
      <c r="RDD2398" s="14"/>
      <c r="RDE2398" s="14"/>
      <c r="RDF2398" s="14"/>
      <c r="RDG2398" s="14"/>
      <c r="RDH2398" s="14"/>
      <c r="RDI2398" s="14"/>
      <c r="RDJ2398" s="14"/>
      <c r="RDK2398" s="14"/>
      <c r="RDL2398" s="14"/>
      <c r="RDM2398" s="14"/>
      <c r="RDN2398" s="14"/>
      <c r="RDO2398" s="14"/>
      <c r="RDP2398" s="14"/>
      <c r="RDQ2398" s="14"/>
      <c r="RDR2398" s="14"/>
      <c r="RDS2398" s="14"/>
      <c r="RDT2398" s="14"/>
      <c r="RDU2398" s="14"/>
      <c r="RDV2398" s="14"/>
      <c r="RDW2398" s="14"/>
      <c r="RDX2398" s="14"/>
      <c r="RDY2398" s="14"/>
      <c r="RDZ2398" s="14"/>
      <c r="REA2398" s="14"/>
      <c r="REB2398" s="14"/>
      <c r="REC2398" s="14"/>
      <c r="RED2398" s="14"/>
      <c r="REE2398" s="14"/>
      <c r="REF2398" s="14"/>
      <c r="REG2398" s="14"/>
      <c r="REH2398" s="14"/>
      <c r="REI2398" s="14"/>
      <c r="REJ2398" s="14"/>
      <c r="REK2398" s="14"/>
      <c r="REL2398" s="14"/>
      <c r="REM2398" s="14"/>
      <c r="REN2398" s="14"/>
      <c r="REO2398" s="14"/>
      <c r="REP2398" s="14"/>
      <c r="REQ2398" s="14"/>
      <c r="RER2398" s="14"/>
      <c r="RES2398" s="14"/>
      <c r="RET2398" s="14"/>
      <c r="REU2398" s="14"/>
      <c r="REV2398" s="14"/>
      <c r="REW2398" s="14"/>
      <c r="REX2398" s="14"/>
      <c r="REY2398" s="14"/>
      <c r="REZ2398" s="14"/>
      <c r="RFA2398" s="14"/>
      <c r="RFB2398" s="14"/>
      <c r="RFC2398" s="14"/>
      <c r="RFD2398" s="14"/>
      <c r="RFE2398" s="14"/>
      <c r="RFF2398" s="14"/>
      <c r="RFG2398" s="14"/>
      <c r="RFH2398" s="14"/>
      <c r="RFI2398" s="14"/>
      <c r="RFJ2398" s="14"/>
      <c r="RFK2398" s="14"/>
      <c r="RFL2398" s="14"/>
      <c r="RFM2398" s="14"/>
      <c r="RFN2398" s="14"/>
      <c r="RFO2398" s="14"/>
      <c r="RFP2398" s="14"/>
      <c r="RFQ2398" s="14"/>
      <c r="RFR2398" s="14"/>
      <c r="RFS2398" s="14"/>
      <c r="RFT2398" s="14"/>
      <c r="RFU2398" s="14"/>
      <c r="RFV2398" s="14"/>
      <c r="RFW2398" s="14"/>
      <c r="RFX2398" s="14"/>
      <c r="RFY2398" s="14"/>
      <c r="RFZ2398" s="14"/>
      <c r="RGA2398" s="14"/>
      <c r="RGB2398" s="14"/>
      <c r="RGC2398" s="14"/>
      <c r="RGD2398" s="14"/>
      <c r="RGE2398" s="14"/>
      <c r="RGF2398" s="14"/>
      <c r="RGG2398" s="14"/>
      <c r="RGH2398" s="14"/>
      <c r="RGI2398" s="14"/>
      <c r="RGJ2398" s="14"/>
      <c r="RGK2398" s="14"/>
      <c r="RGL2398" s="14"/>
      <c r="RGM2398" s="14"/>
      <c r="RGN2398" s="14"/>
      <c r="RGO2398" s="14"/>
      <c r="RGP2398" s="14"/>
      <c r="RGQ2398" s="14"/>
      <c r="RGR2398" s="14"/>
      <c r="RGS2398" s="14"/>
      <c r="RGT2398" s="14"/>
      <c r="RGU2398" s="14"/>
      <c r="RGV2398" s="14"/>
      <c r="RGW2398" s="14"/>
      <c r="RGX2398" s="14"/>
      <c r="RGY2398" s="14"/>
      <c r="RGZ2398" s="14"/>
      <c r="RHA2398" s="14"/>
      <c r="RHB2398" s="14"/>
      <c r="RHC2398" s="14"/>
      <c r="RHD2398" s="14"/>
      <c r="RHE2398" s="14"/>
      <c r="RHF2398" s="14"/>
      <c r="RHG2398" s="14"/>
      <c r="RHH2398" s="14"/>
      <c r="RHI2398" s="14"/>
      <c r="RHJ2398" s="14"/>
      <c r="RHK2398" s="14"/>
      <c r="RHL2398" s="14"/>
      <c r="RHM2398" s="14"/>
      <c r="RHN2398" s="14"/>
      <c r="RHO2398" s="14"/>
      <c r="RHP2398" s="14"/>
      <c r="RHQ2398" s="14"/>
      <c r="RHR2398" s="14"/>
      <c r="RHS2398" s="14"/>
      <c r="RHT2398" s="14"/>
      <c r="RHU2398" s="14"/>
      <c r="RHV2398" s="14"/>
      <c r="RHW2398" s="14"/>
      <c r="RHX2398" s="14"/>
      <c r="RHY2398" s="14"/>
      <c r="RHZ2398" s="14"/>
      <c r="RIA2398" s="14"/>
      <c r="RIB2398" s="14"/>
      <c r="RIC2398" s="14"/>
      <c r="RID2398" s="14"/>
      <c r="RIE2398" s="14"/>
      <c r="RIF2398" s="14"/>
      <c r="RIG2398" s="14"/>
      <c r="RIH2398" s="14"/>
      <c r="RII2398" s="14"/>
      <c r="RIJ2398" s="14"/>
      <c r="RIK2398" s="14"/>
      <c r="RIL2398" s="14"/>
      <c r="RIM2398" s="14"/>
      <c r="RIN2398" s="14"/>
      <c r="RIO2398" s="14"/>
      <c r="RIP2398" s="14"/>
      <c r="RIQ2398" s="14"/>
      <c r="RIR2398" s="14"/>
      <c r="RIS2398" s="14"/>
      <c r="RIT2398" s="14"/>
      <c r="RIU2398" s="14"/>
      <c r="RIV2398" s="14"/>
      <c r="RIW2398" s="14"/>
      <c r="RIX2398" s="14"/>
      <c r="RIY2398" s="14"/>
      <c r="RIZ2398" s="14"/>
      <c r="RJA2398" s="14"/>
      <c r="RJB2398" s="14"/>
      <c r="RJC2398" s="14"/>
      <c r="RJD2398" s="14"/>
      <c r="RJE2398" s="14"/>
      <c r="RJF2398" s="14"/>
      <c r="RJG2398" s="14"/>
      <c r="RJH2398" s="14"/>
      <c r="RJI2398" s="14"/>
      <c r="RJJ2398" s="14"/>
      <c r="RJK2398" s="14"/>
      <c r="RJL2398" s="14"/>
      <c r="RJM2398" s="14"/>
      <c r="RJN2398" s="14"/>
      <c r="RJO2398" s="14"/>
      <c r="RJP2398" s="14"/>
      <c r="RJQ2398" s="14"/>
      <c r="RJR2398" s="14"/>
      <c r="RJS2398" s="14"/>
      <c r="RJT2398" s="14"/>
      <c r="RJU2398" s="14"/>
      <c r="RJV2398" s="14"/>
      <c r="RJW2398" s="14"/>
      <c r="RJX2398" s="14"/>
      <c r="RJY2398" s="14"/>
      <c r="RJZ2398" s="14"/>
      <c r="RKA2398" s="14"/>
      <c r="RKB2398" s="14"/>
      <c r="RKC2398" s="14"/>
      <c r="RKD2398" s="14"/>
      <c r="RKE2398" s="14"/>
      <c r="RKF2398" s="14"/>
      <c r="RKG2398" s="14"/>
      <c r="RKH2398" s="14"/>
      <c r="RKI2398" s="14"/>
      <c r="RKJ2398" s="14"/>
      <c r="RKK2398" s="14"/>
      <c r="RKL2398" s="14"/>
      <c r="RKM2398" s="14"/>
      <c r="RKN2398" s="14"/>
      <c r="RKO2398" s="14"/>
      <c r="RKP2398" s="14"/>
      <c r="RKQ2398" s="14"/>
      <c r="RKR2398" s="14"/>
      <c r="RKS2398" s="14"/>
      <c r="RKT2398" s="14"/>
      <c r="RKU2398" s="14"/>
      <c r="RKV2398" s="14"/>
      <c r="RKW2398" s="14"/>
      <c r="RKX2398" s="14"/>
      <c r="RKY2398" s="14"/>
      <c r="RKZ2398" s="14"/>
      <c r="RLA2398" s="14"/>
      <c r="RLB2398" s="14"/>
      <c r="RLC2398" s="14"/>
      <c r="RLD2398" s="14"/>
      <c r="RLE2398" s="14"/>
      <c r="RLF2398" s="14"/>
      <c r="RLG2398" s="14"/>
      <c r="RLH2398" s="14"/>
      <c r="RLI2398" s="14"/>
      <c r="RLJ2398" s="14"/>
      <c r="RLK2398" s="14"/>
      <c r="RLL2398" s="14"/>
      <c r="RLM2398" s="14"/>
      <c r="RLN2398" s="14"/>
      <c r="RLO2398" s="14"/>
      <c r="RLP2398" s="14"/>
      <c r="RLQ2398" s="14"/>
      <c r="RLR2398" s="14"/>
      <c r="RLS2398" s="14"/>
      <c r="RLT2398" s="14"/>
      <c r="RLU2398" s="14"/>
      <c r="RLV2398" s="14"/>
      <c r="RLW2398" s="14"/>
      <c r="RLX2398" s="14"/>
      <c r="RLY2398" s="14"/>
      <c r="RLZ2398" s="14"/>
      <c r="RMA2398" s="14"/>
      <c r="RMB2398" s="14"/>
      <c r="RMC2398" s="14"/>
      <c r="RMD2398" s="14"/>
      <c r="RME2398" s="14"/>
      <c r="RMF2398" s="14"/>
      <c r="RMG2398" s="14"/>
      <c r="RMH2398" s="14"/>
      <c r="RMI2398" s="14"/>
      <c r="RMJ2398" s="14"/>
      <c r="RMK2398" s="14"/>
      <c r="RML2398" s="14"/>
      <c r="RMM2398" s="14"/>
      <c r="RMN2398" s="14"/>
      <c r="RMO2398" s="14"/>
      <c r="RMP2398" s="14"/>
      <c r="RMQ2398" s="14"/>
      <c r="RMR2398" s="14"/>
      <c r="RMS2398" s="14"/>
      <c r="RMT2398" s="14"/>
      <c r="RMU2398" s="14"/>
      <c r="RMV2398" s="14"/>
      <c r="RMW2398" s="14"/>
      <c r="RMX2398" s="14"/>
      <c r="RMY2398" s="14"/>
      <c r="RMZ2398" s="14"/>
      <c r="RNA2398" s="14"/>
      <c r="RNB2398" s="14"/>
      <c r="RNC2398" s="14"/>
      <c r="RND2398" s="14"/>
      <c r="RNE2398" s="14"/>
      <c r="RNF2398" s="14"/>
      <c r="RNG2398" s="14"/>
      <c r="RNH2398" s="14"/>
      <c r="RNI2398" s="14"/>
      <c r="RNJ2398" s="14"/>
      <c r="RNK2398" s="14"/>
      <c r="RNL2398" s="14"/>
      <c r="RNM2398" s="14"/>
      <c r="RNN2398" s="14"/>
      <c r="RNO2398" s="14"/>
      <c r="RNP2398" s="14"/>
      <c r="RNQ2398" s="14"/>
      <c r="RNR2398" s="14"/>
      <c r="RNS2398" s="14"/>
      <c r="RNT2398" s="14"/>
      <c r="RNU2398" s="14"/>
      <c r="RNV2398" s="14"/>
      <c r="RNW2398" s="14"/>
      <c r="RNX2398" s="14"/>
      <c r="RNY2398" s="14"/>
      <c r="RNZ2398" s="14"/>
      <c r="ROA2398" s="14"/>
      <c r="ROB2398" s="14"/>
      <c r="ROC2398" s="14"/>
      <c r="ROD2398" s="14"/>
      <c r="ROE2398" s="14"/>
      <c r="ROF2398" s="14"/>
      <c r="ROG2398" s="14"/>
      <c r="ROH2398" s="14"/>
      <c r="ROI2398" s="14"/>
      <c r="ROJ2398" s="14"/>
      <c r="ROK2398" s="14"/>
      <c r="ROL2398" s="14"/>
      <c r="ROM2398" s="14"/>
      <c r="RON2398" s="14"/>
      <c r="ROO2398" s="14"/>
      <c r="ROP2398" s="14"/>
      <c r="ROQ2398" s="14"/>
      <c r="ROR2398" s="14"/>
      <c r="ROS2398" s="14"/>
      <c r="ROT2398" s="14"/>
      <c r="ROU2398" s="14"/>
      <c r="ROV2398" s="14"/>
      <c r="ROW2398" s="14"/>
      <c r="ROX2398" s="14"/>
      <c r="ROY2398" s="14"/>
      <c r="ROZ2398" s="14"/>
      <c r="RPA2398" s="14"/>
      <c r="RPB2398" s="14"/>
      <c r="RPC2398" s="14"/>
      <c r="RPD2398" s="14"/>
      <c r="RPE2398" s="14"/>
      <c r="RPF2398" s="14"/>
      <c r="RPG2398" s="14"/>
      <c r="RPH2398" s="14"/>
      <c r="RPI2398" s="14"/>
      <c r="RPJ2398" s="14"/>
      <c r="RPK2398" s="14"/>
      <c r="RPL2398" s="14"/>
      <c r="RPM2398" s="14"/>
      <c r="RPN2398" s="14"/>
      <c r="RPO2398" s="14"/>
      <c r="RPP2398" s="14"/>
      <c r="RPQ2398" s="14"/>
      <c r="RPR2398" s="14"/>
      <c r="RPS2398" s="14"/>
      <c r="RPT2398" s="14"/>
      <c r="RPU2398" s="14"/>
      <c r="RPV2398" s="14"/>
      <c r="RPW2398" s="14"/>
      <c r="RPX2398" s="14"/>
      <c r="RPY2398" s="14"/>
      <c r="RPZ2398" s="14"/>
      <c r="RQA2398" s="14"/>
      <c r="RQB2398" s="14"/>
      <c r="RQC2398" s="14"/>
      <c r="RQD2398" s="14"/>
      <c r="RQE2398" s="14"/>
      <c r="RQF2398" s="14"/>
      <c r="RQG2398" s="14"/>
      <c r="RQH2398" s="14"/>
      <c r="RQI2398" s="14"/>
      <c r="RQJ2398" s="14"/>
      <c r="RQK2398" s="14"/>
      <c r="RQL2398" s="14"/>
      <c r="RQM2398" s="14"/>
      <c r="RQN2398" s="14"/>
      <c r="RQO2398" s="14"/>
      <c r="RQP2398" s="14"/>
      <c r="RQQ2398" s="14"/>
      <c r="RQR2398" s="14"/>
      <c r="RQS2398" s="14"/>
      <c r="RQT2398" s="14"/>
      <c r="RQU2398" s="14"/>
      <c r="RQV2398" s="14"/>
      <c r="RQW2398" s="14"/>
      <c r="RQX2398" s="14"/>
      <c r="RQY2398" s="14"/>
      <c r="RQZ2398" s="14"/>
      <c r="RRA2398" s="14"/>
      <c r="RRB2398" s="14"/>
      <c r="RRC2398" s="14"/>
      <c r="RRD2398" s="14"/>
      <c r="RRE2398" s="14"/>
      <c r="RRF2398" s="14"/>
      <c r="RRG2398" s="14"/>
      <c r="RRH2398" s="14"/>
      <c r="RRI2398" s="14"/>
      <c r="RRJ2398" s="14"/>
      <c r="RRK2398" s="14"/>
      <c r="RRL2398" s="14"/>
      <c r="RRM2398" s="14"/>
      <c r="RRN2398" s="14"/>
      <c r="RRO2398" s="14"/>
      <c r="RRP2398" s="14"/>
      <c r="RRQ2398" s="14"/>
      <c r="RRR2398" s="14"/>
      <c r="RRS2398" s="14"/>
      <c r="RRT2398" s="14"/>
      <c r="RRU2398" s="14"/>
      <c r="RRV2398" s="14"/>
      <c r="RRW2398" s="14"/>
      <c r="RRX2398" s="14"/>
      <c r="RRY2398" s="14"/>
      <c r="RRZ2398" s="14"/>
      <c r="RSA2398" s="14"/>
      <c r="RSB2398" s="14"/>
      <c r="RSC2398" s="14"/>
      <c r="RSD2398" s="14"/>
      <c r="RSE2398" s="14"/>
      <c r="RSF2398" s="14"/>
      <c r="RSG2398" s="14"/>
      <c r="RSH2398" s="14"/>
      <c r="RSI2398" s="14"/>
      <c r="RSJ2398" s="14"/>
      <c r="RSK2398" s="14"/>
      <c r="RSL2398" s="14"/>
      <c r="RSM2398" s="14"/>
      <c r="RSN2398" s="14"/>
      <c r="RSO2398" s="14"/>
      <c r="RSP2398" s="14"/>
      <c r="RSQ2398" s="14"/>
      <c r="RSR2398" s="14"/>
      <c r="RSS2398" s="14"/>
      <c r="RST2398" s="14"/>
      <c r="RSU2398" s="14"/>
      <c r="RSV2398" s="14"/>
      <c r="RSW2398" s="14"/>
      <c r="RSX2398" s="14"/>
      <c r="RSY2398" s="14"/>
      <c r="RSZ2398" s="14"/>
      <c r="RTA2398" s="14"/>
      <c r="RTB2398" s="14"/>
      <c r="RTC2398" s="14"/>
      <c r="RTD2398" s="14"/>
      <c r="RTE2398" s="14"/>
      <c r="RTF2398" s="14"/>
      <c r="RTG2398" s="14"/>
      <c r="RTH2398" s="14"/>
      <c r="RTI2398" s="14"/>
      <c r="RTJ2398" s="14"/>
      <c r="RTK2398" s="14"/>
      <c r="RTL2398" s="14"/>
      <c r="RTM2398" s="14"/>
      <c r="RTN2398" s="14"/>
      <c r="RTO2398" s="14"/>
      <c r="RTP2398" s="14"/>
      <c r="RTQ2398" s="14"/>
      <c r="RTR2398" s="14"/>
      <c r="RTS2398" s="14"/>
      <c r="RTT2398" s="14"/>
      <c r="RTU2398" s="14"/>
      <c r="RTV2398" s="14"/>
      <c r="RTW2398" s="14"/>
      <c r="RTX2398" s="14"/>
      <c r="RTY2398" s="14"/>
      <c r="RTZ2398" s="14"/>
      <c r="RUA2398" s="14"/>
      <c r="RUB2398" s="14"/>
      <c r="RUC2398" s="14"/>
      <c r="RUD2398" s="14"/>
      <c r="RUE2398" s="14"/>
      <c r="RUF2398" s="14"/>
      <c r="RUG2398" s="14"/>
      <c r="RUH2398" s="14"/>
      <c r="RUI2398" s="14"/>
      <c r="RUJ2398" s="14"/>
      <c r="RUK2398" s="14"/>
      <c r="RUL2398" s="14"/>
      <c r="RUM2398" s="14"/>
      <c r="RUN2398" s="14"/>
      <c r="RUO2398" s="14"/>
      <c r="RUP2398" s="14"/>
      <c r="RUQ2398" s="14"/>
      <c r="RUR2398" s="14"/>
      <c r="RUS2398" s="14"/>
      <c r="RUT2398" s="14"/>
      <c r="RUU2398" s="14"/>
      <c r="RUV2398" s="14"/>
      <c r="RUW2398" s="14"/>
      <c r="RUX2398" s="14"/>
      <c r="RUY2398" s="14"/>
      <c r="RUZ2398" s="14"/>
      <c r="RVA2398" s="14"/>
      <c r="RVB2398" s="14"/>
      <c r="RVC2398" s="14"/>
      <c r="RVD2398" s="14"/>
      <c r="RVE2398" s="14"/>
      <c r="RVF2398" s="14"/>
      <c r="RVG2398" s="14"/>
      <c r="RVH2398" s="14"/>
      <c r="RVI2398" s="14"/>
      <c r="RVJ2398" s="14"/>
      <c r="RVK2398" s="14"/>
      <c r="RVL2398" s="14"/>
      <c r="RVM2398" s="14"/>
      <c r="RVN2398" s="14"/>
      <c r="RVO2398" s="14"/>
      <c r="RVP2398" s="14"/>
      <c r="RVQ2398" s="14"/>
      <c r="RVR2398" s="14"/>
      <c r="RVS2398" s="14"/>
      <c r="RVT2398" s="14"/>
      <c r="RVU2398" s="14"/>
      <c r="RVV2398" s="14"/>
      <c r="RVW2398" s="14"/>
      <c r="RVX2398" s="14"/>
      <c r="RVY2398" s="14"/>
      <c r="RVZ2398" s="14"/>
      <c r="RWA2398" s="14"/>
      <c r="RWB2398" s="14"/>
      <c r="RWC2398" s="14"/>
      <c r="RWD2398" s="14"/>
      <c r="RWE2398" s="14"/>
      <c r="RWF2398" s="14"/>
      <c r="RWG2398" s="14"/>
      <c r="RWH2398" s="14"/>
      <c r="RWI2398" s="14"/>
      <c r="RWJ2398" s="14"/>
      <c r="RWK2398" s="14"/>
      <c r="RWL2398" s="14"/>
      <c r="RWM2398" s="14"/>
      <c r="RWN2398" s="14"/>
      <c r="RWO2398" s="14"/>
      <c r="RWP2398" s="14"/>
      <c r="RWQ2398" s="14"/>
      <c r="RWR2398" s="14"/>
      <c r="RWS2398" s="14"/>
      <c r="RWT2398" s="14"/>
      <c r="RWU2398" s="14"/>
      <c r="RWV2398" s="14"/>
      <c r="RWW2398" s="14"/>
      <c r="RWX2398" s="14"/>
      <c r="RWY2398" s="14"/>
      <c r="RWZ2398" s="14"/>
      <c r="RXA2398" s="14"/>
      <c r="RXB2398" s="14"/>
      <c r="RXC2398" s="14"/>
      <c r="RXD2398" s="14"/>
      <c r="RXE2398" s="14"/>
      <c r="RXF2398" s="14"/>
      <c r="RXG2398" s="14"/>
      <c r="RXH2398" s="14"/>
      <c r="RXI2398" s="14"/>
      <c r="RXJ2398" s="14"/>
      <c r="RXK2398" s="14"/>
      <c r="RXL2398" s="14"/>
      <c r="RXM2398" s="14"/>
      <c r="RXN2398" s="14"/>
      <c r="RXO2398" s="14"/>
      <c r="RXP2398" s="14"/>
      <c r="RXQ2398" s="14"/>
      <c r="RXR2398" s="14"/>
      <c r="RXS2398" s="14"/>
      <c r="RXT2398" s="14"/>
      <c r="RXU2398" s="14"/>
      <c r="RXV2398" s="14"/>
      <c r="RXW2398" s="14"/>
      <c r="RXX2398" s="14"/>
      <c r="RXY2398" s="14"/>
      <c r="RXZ2398" s="14"/>
      <c r="RYA2398" s="14"/>
      <c r="RYB2398" s="14"/>
      <c r="RYC2398" s="14"/>
      <c r="RYD2398" s="14"/>
      <c r="RYE2398" s="14"/>
      <c r="RYF2398" s="14"/>
      <c r="RYG2398" s="14"/>
      <c r="RYH2398" s="14"/>
      <c r="RYI2398" s="14"/>
      <c r="RYJ2398" s="14"/>
      <c r="RYK2398" s="14"/>
      <c r="RYL2398" s="14"/>
      <c r="RYM2398" s="14"/>
      <c r="RYN2398" s="14"/>
      <c r="RYO2398" s="14"/>
      <c r="RYP2398" s="14"/>
      <c r="RYQ2398" s="14"/>
      <c r="RYR2398" s="14"/>
      <c r="RYS2398" s="14"/>
      <c r="RYT2398" s="14"/>
      <c r="RYU2398" s="14"/>
      <c r="RYV2398" s="14"/>
      <c r="RYW2398" s="14"/>
      <c r="RYX2398" s="14"/>
      <c r="RYY2398" s="14"/>
      <c r="RYZ2398" s="14"/>
      <c r="RZA2398" s="14"/>
      <c r="RZB2398" s="14"/>
      <c r="RZC2398" s="14"/>
      <c r="RZD2398" s="14"/>
      <c r="RZE2398" s="14"/>
      <c r="RZF2398" s="14"/>
      <c r="RZG2398" s="14"/>
      <c r="RZH2398" s="14"/>
      <c r="RZI2398" s="14"/>
      <c r="RZJ2398" s="14"/>
      <c r="RZK2398" s="14"/>
      <c r="RZL2398" s="14"/>
      <c r="RZM2398" s="14"/>
      <c r="RZN2398" s="14"/>
      <c r="RZO2398" s="14"/>
      <c r="RZP2398" s="14"/>
      <c r="RZQ2398" s="14"/>
      <c r="RZR2398" s="14"/>
      <c r="RZS2398" s="14"/>
      <c r="RZT2398" s="14"/>
      <c r="RZU2398" s="14"/>
      <c r="RZV2398" s="14"/>
      <c r="RZW2398" s="14"/>
      <c r="RZX2398" s="14"/>
      <c r="RZY2398" s="14"/>
      <c r="RZZ2398" s="14"/>
      <c r="SAA2398" s="14"/>
      <c r="SAB2398" s="14"/>
      <c r="SAC2398" s="14"/>
      <c r="SAD2398" s="14"/>
      <c r="SAE2398" s="14"/>
      <c r="SAF2398" s="14"/>
      <c r="SAG2398" s="14"/>
      <c r="SAH2398" s="14"/>
      <c r="SAI2398" s="14"/>
      <c r="SAJ2398" s="14"/>
      <c r="SAK2398" s="14"/>
      <c r="SAL2398" s="14"/>
      <c r="SAM2398" s="14"/>
      <c r="SAN2398" s="14"/>
      <c r="SAO2398" s="14"/>
      <c r="SAP2398" s="14"/>
      <c r="SAQ2398" s="14"/>
      <c r="SAR2398" s="14"/>
      <c r="SAS2398" s="14"/>
      <c r="SAT2398" s="14"/>
      <c r="SAU2398" s="14"/>
      <c r="SAV2398" s="14"/>
      <c r="SAW2398" s="14"/>
      <c r="SAX2398" s="14"/>
      <c r="SAY2398" s="14"/>
      <c r="SAZ2398" s="14"/>
      <c r="SBA2398" s="14"/>
      <c r="SBB2398" s="14"/>
      <c r="SBC2398" s="14"/>
      <c r="SBD2398" s="14"/>
      <c r="SBE2398" s="14"/>
      <c r="SBF2398" s="14"/>
      <c r="SBG2398" s="14"/>
      <c r="SBH2398" s="14"/>
      <c r="SBI2398" s="14"/>
      <c r="SBJ2398" s="14"/>
      <c r="SBK2398" s="14"/>
      <c r="SBL2398" s="14"/>
      <c r="SBM2398" s="14"/>
      <c r="SBN2398" s="14"/>
      <c r="SBO2398" s="14"/>
      <c r="SBP2398" s="14"/>
      <c r="SBQ2398" s="14"/>
      <c r="SBR2398" s="14"/>
      <c r="SBS2398" s="14"/>
      <c r="SBT2398" s="14"/>
      <c r="SBU2398" s="14"/>
      <c r="SBV2398" s="14"/>
      <c r="SBW2398" s="14"/>
      <c r="SBX2398" s="14"/>
      <c r="SBY2398" s="14"/>
      <c r="SBZ2398" s="14"/>
      <c r="SCA2398" s="14"/>
      <c r="SCB2398" s="14"/>
      <c r="SCC2398" s="14"/>
      <c r="SCD2398" s="14"/>
      <c r="SCE2398" s="14"/>
      <c r="SCF2398" s="14"/>
      <c r="SCG2398" s="14"/>
      <c r="SCH2398" s="14"/>
      <c r="SCI2398" s="14"/>
      <c r="SCJ2398" s="14"/>
      <c r="SCK2398" s="14"/>
      <c r="SCL2398" s="14"/>
      <c r="SCM2398" s="14"/>
      <c r="SCN2398" s="14"/>
      <c r="SCO2398" s="14"/>
      <c r="SCP2398" s="14"/>
      <c r="SCQ2398" s="14"/>
      <c r="SCR2398" s="14"/>
      <c r="SCS2398" s="14"/>
      <c r="SCT2398" s="14"/>
      <c r="SCU2398" s="14"/>
      <c r="SCV2398" s="14"/>
      <c r="SCW2398" s="14"/>
      <c r="SCX2398" s="14"/>
      <c r="SCY2398" s="14"/>
      <c r="SCZ2398" s="14"/>
      <c r="SDA2398" s="14"/>
      <c r="SDB2398" s="14"/>
      <c r="SDC2398" s="14"/>
      <c r="SDD2398" s="14"/>
      <c r="SDE2398" s="14"/>
      <c r="SDF2398" s="14"/>
      <c r="SDG2398" s="14"/>
      <c r="SDH2398" s="14"/>
      <c r="SDI2398" s="14"/>
      <c r="SDJ2398" s="14"/>
      <c r="SDK2398" s="14"/>
      <c r="SDL2398" s="14"/>
      <c r="SDM2398" s="14"/>
      <c r="SDN2398" s="14"/>
      <c r="SDO2398" s="14"/>
      <c r="SDP2398" s="14"/>
      <c r="SDQ2398" s="14"/>
      <c r="SDR2398" s="14"/>
      <c r="SDS2398" s="14"/>
      <c r="SDT2398" s="14"/>
      <c r="SDU2398" s="14"/>
      <c r="SDV2398" s="14"/>
      <c r="SDW2398" s="14"/>
      <c r="SDX2398" s="14"/>
      <c r="SDY2398" s="14"/>
      <c r="SDZ2398" s="14"/>
      <c r="SEA2398" s="14"/>
      <c r="SEB2398" s="14"/>
      <c r="SEC2398" s="14"/>
      <c r="SED2398" s="14"/>
      <c r="SEE2398" s="14"/>
      <c r="SEF2398" s="14"/>
      <c r="SEG2398" s="14"/>
      <c r="SEH2398" s="14"/>
      <c r="SEI2398" s="14"/>
      <c r="SEJ2398" s="14"/>
      <c r="SEK2398" s="14"/>
      <c r="SEL2398" s="14"/>
      <c r="SEM2398" s="14"/>
      <c r="SEN2398" s="14"/>
      <c r="SEO2398" s="14"/>
      <c r="SEP2398" s="14"/>
      <c r="SEQ2398" s="14"/>
      <c r="SER2398" s="14"/>
      <c r="SES2398" s="14"/>
      <c r="SET2398" s="14"/>
      <c r="SEU2398" s="14"/>
      <c r="SEV2398" s="14"/>
      <c r="SEW2398" s="14"/>
      <c r="SEX2398" s="14"/>
      <c r="SEY2398" s="14"/>
      <c r="SEZ2398" s="14"/>
      <c r="SFA2398" s="14"/>
      <c r="SFB2398" s="14"/>
      <c r="SFC2398" s="14"/>
      <c r="SFD2398" s="14"/>
      <c r="SFE2398" s="14"/>
      <c r="SFF2398" s="14"/>
      <c r="SFG2398" s="14"/>
      <c r="SFH2398" s="14"/>
      <c r="SFI2398" s="14"/>
      <c r="SFJ2398" s="14"/>
      <c r="SFK2398" s="14"/>
      <c r="SFL2398" s="14"/>
      <c r="SFM2398" s="14"/>
      <c r="SFN2398" s="14"/>
      <c r="SFO2398" s="14"/>
      <c r="SFP2398" s="14"/>
      <c r="SFQ2398" s="14"/>
      <c r="SFR2398" s="14"/>
      <c r="SFS2398" s="14"/>
      <c r="SFT2398" s="14"/>
      <c r="SFU2398" s="14"/>
      <c r="SFV2398" s="14"/>
      <c r="SFW2398" s="14"/>
      <c r="SFX2398" s="14"/>
      <c r="SFY2398" s="14"/>
      <c r="SFZ2398" s="14"/>
      <c r="SGA2398" s="14"/>
      <c r="SGB2398" s="14"/>
      <c r="SGC2398" s="14"/>
      <c r="SGD2398" s="14"/>
      <c r="SGE2398" s="14"/>
      <c r="SGF2398" s="14"/>
      <c r="SGG2398" s="14"/>
      <c r="SGH2398" s="14"/>
      <c r="SGI2398" s="14"/>
      <c r="SGJ2398" s="14"/>
      <c r="SGK2398" s="14"/>
      <c r="SGL2398" s="14"/>
      <c r="SGM2398" s="14"/>
      <c r="SGN2398" s="14"/>
      <c r="SGO2398" s="14"/>
      <c r="SGP2398" s="14"/>
      <c r="SGQ2398" s="14"/>
      <c r="SGR2398" s="14"/>
      <c r="SGS2398" s="14"/>
      <c r="SGT2398" s="14"/>
      <c r="SGU2398" s="14"/>
      <c r="SGV2398" s="14"/>
      <c r="SGW2398" s="14"/>
      <c r="SGX2398" s="14"/>
      <c r="SGY2398" s="14"/>
      <c r="SGZ2398" s="14"/>
      <c r="SHA2398" s="14"/>
      <c r="SHB2398" s="14"/>
      <c r="SHC2398" s="14"/>
      <c r="SHD2398" s="14"/>
      <c r="SHE2398" s="14"/>
      <c r="SHF2398" s="14"/>
      <c r="SHG2398" s="14"/>
      <c r="SHH2398" s="14"/>
      <c r="SHI2398" s="14"/>
      <c r="SHJ2398" s="14"/>
      <c r="SHK2398" s="14"/>
      <c r="SHL2398" s="14"/>
      <c r="SHM2398" s="14"/>
      <c r="SHN2398" s="14"/>
      <c r="SHO2398" s="14"/>
      <c r="SHP2398" s="14"/>
      <c r="SHQ2398" s="14"/>
      <c r="SHR2398" s="14"/>
      <c r="SHS2398" s="14"/>
      <c r="SHT2398" s="14"/>
      <c r="SHU2398" s="14"/>
      <c r="SHV2398" s="14"/>
      <c r="SHW2398" s="14"/>
      <c r="SHX2398" s="14"/>
      <c r="SHY2398" s="14"/>
      <c r="SHZ2398" s="14"/>
      <c r="SIA2398" s="14"/>
      <c r="SIB2398" s="14"/>
      <c r="SIC2398" s="14"/>
      <c r="SID2398" s="14"/>
      <c r="SIE2398" s="14"/>
      <c r="SIF2398" s="14"/>
      <c r="SIG2398" s="14"/>
      <c r="SIH2398" s="14"/>
      <c r="SII2398" s="14"/>
      <c r="SIJ2398" s="14"/>
      <c r="SIK2398" s="14"/>
      <c r="SIL2398" s="14"/>
      <c r="SIM2398" s="14"/>
      <c r="SIN2398" s="14"/>
      <c r="SIO2398" s="14"/>
      <c r="SIP2398" s="14"/>
      <c r="SIQ2398" s="14"/>
      <c r="SIR2398" s="14"/>
      <c r="SIS2398" s="14"/>
      <c r="SIT2398" s="14"/>
      <c r="SIU2398" s="14"/>
      <c r="SIV2398" s="14"/>
      <c r="SIW2398" s="14"/>
      <c r="SIX2398" s="14"/>
      <c r="SIY2398" s="14"/>
      <c r="SIZ2398" s="14"/>
      <c r="SJA2398" s="14"/>
      <c r="SJB2398" s="14"/>
      <c r="SJC2398" s="14"/>
      <c r="SJD2398" s="14"/>
      <c r="SJE2398" s="14"/>
      <c r="SJF2398" s="14"/>
      <c r="SJG2398" s="14"/>
      <c r="SJH2398" s="14"/>
      <c r="SJI2398" s="14"/>
      <c r="SJJ2398" s="14"/>
      <c r="SJK2398" s="14"/>
      <c r="SJL2398" s="14"/>
      <c r="SJM2398" s="14"/>
      <c r="SJN2398" s="14"/>
      <c r="SJO2398" s="14"/>
      <c r="SJP2398" s="14"/>
      <c r="SJQ2398" s="14"/>
      <c r="SJR2398" s="14"/>
      <c r="SJS2398" s="14"/>
      <c r="SJT2398" s="14"/>
      <c r="SJU2398" s="14"/>
      <c r="SJV2398" s="14"/>
      <c r="SJW2398" s="14"/>
      <c r="SJX2398" s="14"/>
      <c r="SJY2398" s="14"/>
      <c r="SJZ2398" s="14"/>
      <c r="SKA2398" s="14"/>
      <c r="SKB2398" s="14"/>
      <c r="SKC2398" s="14"/>
      <c r="SKD2398" s="14"/>
      <c r="SKE2398" s="14"/>
      <c r="SKF2398" s="14"/>
      <c r="SKG2398" s="14"/>
      <c r="SKH2398" s="14"/>
      <c r="SKI2398" s="14"/>
      <c r="SKJ2398" s="14"/>
      <c r="SKK2398" s="14"/>
      <c r="SKL2398" s="14"/>
      <c r="SKM2398" s="14"/>
      <c r="SKN2398" s="14"/>
      <c r="SKO2398" s="14"/>
      <c r="SKP2398" s="14"/>
      <c r="SKQ2398" s="14"/>
      <c r="SKR2398" s="14"/>
      <c r="SKS2398" s="14"/>
      <c r="SKT2398" s="14"/>
      <c r="SKU2398" s="14"/>
      <c r="SKV2398" s="14"/>
      <c r="SKW2398" s="14"/>
      <c r="SKX2398" s="14"/>
      <c r="SKY2398" s="14"/>
      <c r="SKZ2398" s="14"/>
      <c r="SLA2398" s="14"/>
      <c r="SLB2398" s="14"/>
      <c r="SLC2398" s="14"/>
      <c r="SLD2398" s="14"/>
      <c r="SLE2398" s="14"/>
      <c r="SLF2398" s="14"/>
      <c r="SLG2398" s="14"/>
      <c r="SLH2398" s="14"/>
      <c r="SLI2398" s="14"/>
      <c r="SLJ2398" s="14"/>
      <c r="SLK2398" s="14"/>
      <c r="SLL2398" s="14"/>
      <c r="SLM2398" s="14"/>
      <c r="SLN2398" s="14"/>
      <c r="SLO2398" s="14"/>
      <c r="SLP2398" s="14"/>
      <c r="SLQ2398" s="14"/>
      <c r="SLR2398" s="14"/>
      <c r="SLS2398" s="14"/>
      <c r="SLT2398" s="14"/>
      <c r="SLU2398" s="14"/>
      <c r="SLV2398" s="14"/>
      <c r="SLW2398" s="14"/>
      <c r="SLX2398" s="14"/>
      <c r="SLY2398" s="14"/>
      <c r="SLZ2398" s="14"/>
      <c r="SMA2398" s="14"/>
      <c r="SMB2398" s="14"/>
      <c r="SMC2398" s="14"/>
      <c r="SMD2398" s="14"/>
      <c r="SME2398" s="14"/>
      <c r="SMF2398" s="14"/>
      <c r="SMG2398" s="14"/>
      <c r="SMH2398" s="14"/>
      <c r="SMI2398" s="14"/>
      <c r="SMJ2398" s="14"/>
      <c r="SMK2398" s="14"/>
      <c r="SML2398" s="14"/>
      <c r="SMM2398" s="14"/>
      <c r="SMN2398" s="14"/>
      <c r="SMO2398" s="14"/>
      <c r="SMP2398" s="14"/>
      <c r="SMQ2398" s="14"/>
      <c r="SMR2398" s="14"/>
      <c r="SMS2398" s="14"/>
      <c r="SMT2398" s="14"/>
      <c r="SMU2398" s="14"/>
      <c r="SMV2398" s="14"/>
      <c r="SMW2398" s="14"/>
      <c r="SMX2398" s="14"/>
      <c r="SMY2398" s="14"/>
      <c r="SMZ2398" s="14"/>
      <c r="SNA2398" s="14"/>
      <c r="SNB2398" s="14"/>
      <c r="SNC2398" s="14"/>
      <c r="SND2398" s="14"/>
      <c r="SNE2398" s="14"/>
      <c r="SNF2398" s="14"/>
      <c r="SNG2398" s="14"/>
      <c r="SNH2398" s="14"/>
      <c r="SNI2398" s="14"/>
      <c r="SNJ2398" s="14"/>
      <c r="SNK2398" s="14"/>
      <c r="SNL2398" s="14"/>
      <c r="SNM2398" s="14"/>
      <c r="SNN2398" s="14"/>
      <c r="SNO2398" s="14"/>
      <c r="SNP2398" s="14"/>
      <c r="SNQ2398" s="14"/>
      <c r="SNR2398" s="14"/>
      <c r="SNS2398" s="14"/>
      <c r="SNT2398" s="14"/>
      <c r="SNU2398" s="14"/>
      <c r="SNV2398" s="14"/>
      <c r="SNW2398" s="14"/>
      <c r="SNX2398" s="14"/>
      <c r="SNY2398" s="14"/>
      <c r="SNZ2398" s="14"/>
      <c r="SOA2398" s="14"/>
      <c r="SOB2398" s="14"/>
      <c r="SOC2398" s="14"/>
      <c r="SOD2398" s="14"/>
      <c r="SOE2398" s="14"/>
      <c r="SOF2398" s="14"/>
      <c r="SOG2398" s="14"/>
      <c r="SOH2398" s="14"/>
      <c r="SOI2398" s="14"/>
      <c r="SOJ2398" s="14"/>
      <c r="SOK2398" s="14"/>
      <c r="SOL2398" s="14"/>
      <c r="SOM2398" s="14"/>
      <c r="SON2398" s="14"/>
      <c r="SOO2398" s="14"/>
      <c r="SOP2398" s="14"/>
      <c r="SOQ2398" s="14"/>
      <c r="SOR2398" s="14"/>
      <c r="SOS2398" s="14"/>
      <c r="SOT2398" s="14"/>
      <c r="SOU2398" s="14"/>
      <c r="SOV2398" s="14"/>
      <c r="SOW2398" s="14"/>
      <c r="SOX2398" s="14"/>
      <c r="SOY2398" s="14"/>
      <c r="SOZ2398" s="14"/>
      <c r="SPA2398" s="14"/>
      <c r="SPB2398" s="14"/>
      <c r="SPC2398" s="14"/>
      <c r="SPD2398" s="14"/>
      <c r="SPE2398" s="14"/>
      <c r="SPF2398" s="14"/>
      <c r="SPG2398" s="14"/>
      <c r="SPH2398" s="14"/>
      <c r="SPI2398" s="14"/>
      <c r="SPJ2398" s="14"/>
      <c r="SPK2398" s="14"/>
      <c r="SPL2398" s="14"/>
      <c r="SPM2398" s="14"/>
      <c r="SPN2398" s="14"/>
      <c r="SPO2398" s="14"/>
      <c r="SPP2398" s="14"/>
      <c r="SPQ2398" s="14"/>
      <c r="SPR2398" s="14"/>
      <c r="SPS2398" s="14"/>
      <c r="SPT2398" s="14"/>
      <c r="SPU2398" s="14"/>
      <c r="SPV2398" s="14"/>
      <c r="SPW2398" s="14"/>
      <c r="SPX2398" s="14"/>
      <c r="SPY2398" s="14"/>
      <c r="SPZ2398" s="14"/>
      <c r="SQA2398" s="14"/>
      <c r="SQB2398" s="14"/>
      <c r="SQC2398" s="14"/>
      <c r="SQD2398" s="14"/>
      <c r="SQE2398" s="14"/>
      <c r="SQF2398" s="14"/>
      <c r="SQG2398" s="14"/>
      <c r="SQH2398" s="14"/>
      <c r="SQI2398" s="14"/>
      <c r="SQJ2398" s="14"/>
      <c r="SQK2398" s="14"/>
      <c r="SQL2398" s="14"/>
      <c r="SQM2398" s="14"/>
      <c r="SQN2398" s="14"/>
      <c r="SQO2398" s="14"/>
      <c r="SQP2398" s="14"/>
      <c r="SQQ2398" s="14"/>
      <c r="SQR2398" s="14"/>
      <c r="SQS2398" s="14"/>
      <c r="SQT2398" s="14"/>
      <c r="SQU2398" s="14"/>
      <c r="SQV2398" s="14"/>
      <c r="SQW2398" s="14"/>
      <c r="SQX2398" s="14"/>
      <c r="SQY2398" s="14"/>
      <c r="SQZ2398" s="14"/>
      <c r="SRA2398" s="14"/>
      <c r="SRB2398" s="14"/>
      <c r="SRC2398" s="14"/>
      <c r="SRD2398" s="14"/>
      <c r="SRE2398" s="14"/>
      <c r="SRF2398" s="14"/>
      <c r="SRG2398" s="14"/>
      <c r="SRH2398" s="14"/>
      <c r="SRI2398" s="14"/>
      <c r="SRJ2398" s="14"/>
      <c r="SRK2398" s="14"/>
      <c r="SRL2398" s="14"/>
      <c r="SRM2398" s="14"/>
      <c r="SRN2398" s="14"/>
      <c r="SRO2398" s="14"/>
      <c r="SRP2398" s="14"/>
      <c r="SRQ2398" s="14"/>
      <c r="SRR2398" s="14"/>
      <c r="SRS2398" s="14"/>
      <c r="SRT2398" s="14"/>
      <c r="SRU2398" s="14"/>
      <c r="SRV2398" s="14"/>
      <c r="SRW2398" s="14"/>
      <c r="SRX2398" s="14"/>
      <c r="SRY2398" s="14"/>
      <c r="SRZ2398" s="14"/>
      <c r="SSA2398" s="14"/>
      <c r="SSB2398" s="14"/>
      <c r="SSC2398" s="14"/>
      <c r="SSD2398" s="14"/>
      <c r="SSE2398" s="14"/>
      <c r="SSF2398" s="14"/>
      <c r="SSG2398" s="14"/>
      <c r="SSH2398" s="14"/>
      <c r="SSI2398" s="14"/>
      <c r="SSJ2398" s="14"/>
      <c r="SSK2398" s="14"/>
      <c r="SSL2398" s="14"/>
      <c r="SSM2398" s="14"/>
      <c r="SSN2398" s="14"/>
      <c r="SSO2398" s="14"/>
      <c r="SSP2398" s="14"/>
      <c r="SSQ2398" s="14"/>
      <c r="SSR2398" s="14"/>
      <c r="SSS2398" s="14"/>
      <c r="SST2398" s="14"/>
      <c r="SSU2398" s="14"/>
      <c r="SSV2398" s="14"/>
      <c r="SSW2398" s="14"/>
      <c r="SSX2398" s="14"/>
      <c r="SSY2398" s="14"/>
      <c r="SSZ2398" s="14"/>
      <c r="STA2398" s="14"/>
      <c r="STB2398" s="14"/>
      <c r="STC2398" s="14"/>
      <c r="STD2398" s="14"/>
      <c r="STE2398" s="14"/>
      <c r="STF2398" s="14"/>
      <c r="STG2398" s="14"/>
      <c r="STH2398" s="14"/>
      <c r="STI2398" s="14"/>
      <c r="STJ2398" s="14"/>
      <c r="STK2398" s="14"/>
      <c r="STL2398" s="14"/>
      <c r="STM2398" s="14"/>
      <c r="STN2398" s="14"/>
      <c r="STO2398" s="14"/>
      <c r="STP2398" s="14"/>
      <c r="STQ2398" s="14"/>
      <c r="STR2398" s="14"/>
      <c r="STS2398" s="14"/>
      <c r="STT2398" s="14"/>
      <c r="STU2398" s="14"/>
      <c r="STV2398" s="14"/>
      <c r="STW2398" s="14"/>
      <c r="STX2398" s="14"/>
      <c r="STY2398" s="14"/>
      <c r="STZ2398" s="14"/>
      <c r="SUA2398" s="14"/>
      <c r="SUB2398" s="14"/>
      <c r="SUC2398" s="14"/>
      <c r="SUD2398" s="14"/>
      <c r="SUE2398" s="14"/>
      <c r="SUF2398" s="14"/>
      <c r="SUG2398" s="14"/>
      <c r="SUH2398" s="14"/>
      <c r="SUI2398" s="14"/>
      <c r="SUJ2398" s="14"/>
      <c r="SUK2398" s="14"/>
      <c r="SUL2398" s="14"/>
      <c r="SUM2398" s="14"/>
      <c r="SUN2398" s="14"/>
      <c r="SUO2398" s="14"/>
      <c r="SUP2398" s="14"/>
      <c r="SUQ2398" s="14"/>
      <c r="SUR2398" s="14"/>
      <c r="SUS2398" s="14"/>
      <c r="SUT2398" s="14"/>
      <c r="SUU2398" s="14"/>
      <c r="SUV2398" s="14"/>
      <c r="SUW2398" s="14"/>
      <c r="SUX2398" s="14"/>
      <c r="SUY2398" s="14"/>
      <c r="SUZ2398" s="14"/>
      <c r="SVA2398" s="14"/>
      <c r="SVB2398" s="14"/>
      <c r="SVC2398" s="14"/>
      <c r="SVD2398" s="14"/>
      <c r="SVE2398" s="14"/>
      <c r="SVF2398" s="14"/>
      <c r="SVG2398" s="14"/>
      <c r="SVH2398" s="14"/>
      <c r="SVI2398" s="14"/>
      <c r="SVJ2398" s="14"/>
      <c r="SVK2398" s="14"/>
      <c r="SVL2398" s="14"/>
      <c r="SVM2398" s="14"/>
      <c r="SVN2398" s="14"/>
      <c r="SVO2398" s="14"/>
      <c r="SVP2398" s="14"/>
      <c r="SVQ2398" s="14"/>
      <c r="SVR2398" s="14"/>
      <c r="SVS2398" s="14"/>
      <c r="SVT2398" s="14"/>
      <c r="SVU2398" s="14"/>
      <c r="SVV2398" s="14"/>
      <c r="SVW2398" s="14"/>
      <c r="SVX2398" s="14"/>
      <c r="SVY2398" s="14"/>
      <c r="SVZ2398" s="14"/>
      <c r="SWA2398" s="14"/>
      <c r="SWB2398" s="14"/>
      <c r="SWC2398" s="14"/>
      <c r="SWD2398" s="14"/>
      <c r="SWE2398" s="14"/>
      <c r="SWF2398" s="14"/>
      <c r="SWG2398" s="14"/>
      <c r="SWH2398" s="14"/>
      <c r="SWI2398" s="14"/>
      <c r="SWJ2398" s="14"/>
      <c r="SWK2398" s="14"/>
      <c r="SWL2398" s="14"/>
      <c r="SWM2398" s="14"/>
      <c r="SWN2398" s="14"/>
      <c r="SWO2398" s="14"/>
      <c r="SWP2398" s="14"/>
      <c r="SWQ2398" s="14"/>
      <c r="SWR2398" s="14"/>
      <c r="SWS2398" s="14"/>
      <c r="SWT2398" s="14"/>
      <c r="SWU2398" s="14"/>
      <c r="SWV2398" s="14"/>
      <c r="SWW2398" s="14"/>
      <c r="SWX2398" s="14"/>
      <c r="SWY2398" s="14"/>
      <c r="SWZ2398" s="14"/>
      <c r="SXA2398" s="14"/>
      <c r="SXB2398" s="14"/>
      <c r="SXC2398" s="14"/>
      <c r="SXD2398" s="14"/>
      <c r="SXE2398" s="14"/>
      <c r="SXF2398" s="14"/>
      <c r="SXG2398" s="14"/>
      <c r="SXH2398" s="14"/>
      <c r="SXI2398" s="14"/>
      <c r="SXJ2398" s="14"/>
      <c r="SXK2398" s="14"/>
      <c r="SXL2398" s="14"/>
      <c r="SXM2398" s="14"/>
      <c r="SXN2398" s="14"/>
      <c r="SXO2398" s="14"/>
      <c r="SXP2398" s="14"/>
      <c r="SXQ2398" s="14"/>
      <c r="SXR2398" s="14"/>
      <c r="SXS2398" s="14"/>
      <c r="SXT2398" s="14"/>
      <c r="SXU2398" s="14"/>
      <c r="SXV2398" s="14"/>
      <c r="SXW2398" s="14"/>
      <c r="SXX2398" s="14"/>
      <c r="SXY2398" s="14"/>
      <c r="SXZ2398" s="14"/>
      <c r="SYA2398" s="14"/>
      <c r="SYB2398" s="14"/>
      <c r="SYC2398" s="14"/>
      <c r="SYD2398" s="14"/>
      <c r="SYE2398" s="14"/>
      <c r="SYF2398" s="14"/>
      <c r="SYG2398" s="14"/>
      <c r="SYH2398" s="14"/>
      <c r="SYI2398" s="14"/>
      <c r="SYJ2398" s="14"/>
      <c r="SYK2398" s="14"/>
      <c r="SYL2398" s="14"/>
      <c r="SYM2398" s="14"/>
      <c r="SYN2398" s="14"/>
      <c r="SYO2398" s="14"/>
      <c r="SYP2398" s="14"/>
      <c r="SYQ2398" s="14"/>
      <c r="SYR2398" s="14"/>
      <c r="SYS2398" s="14"/>
      <c r="SYT2398" s="14"/>
      <c r="SYU2398" s="14"/>
      <c r="SYV2398" s="14"/>
      <c r="SYW2398" s="14"/>
      <c r="SYX2398" s="14"/>
      <c r="SYY2398" s="14"/>
      <c r="SYZ2398" s="14"/>
      <c r="SZA2398" s="14"/>
      <c r="SZB2398" s="14"/>
      <c r="SZC2398" s="14"/>
      <c r="SZD2398" s="14"/>
      <c r="SZE2398" s="14"/>
      <c r="SZF2398" s="14"/>
      <c r="SZG2398" s="14"/>
      <c r="SZH2398" s="14"/>
      <c r="SZI2398" s="14"/>
      <c r="SZJ2398" s="14"/>
      <c r="SZK2398" s="14"/>
      <c r="SZL2398" s="14"/>
      <c r="SZM2398" s="14"/>
      <c r="SZN2398" s="14"/>
      <c r="SZO2398" s="14"/>
      <c r="SZP2398" s="14"/>
      <c r="SZQ2398" s="14"/>
      <c r="SZR2398" s="14"/>
      <c r="SZS2398" s="14"/>
      <c r="SZT2398" s="14"/>
      <c r="SZU2398" s="14"/>
      <c r="SZV2398" s="14"/>
      <c r="SZW2398" s="14"/>
      <c r="SZX2398" s="14"/>
      <c r="SZY2398" s="14"/>
      <c r="SZZ2398" s="14"/>
      <c r="TAA2398" s="14"/>
      <c r="TAB2398" s="14"/>
      <c r="TAC2398" s="14"/>
      <c r="TAD2398" s="14"/>
      <c r="TAE2398" s="14"/>
      <c r="TAF2398" s="14"/>
      <c r="TAG2398" s="14"/>
      <c r="TAH2398" s="14"/>
      <c r="TAI2398" s="14"/>
      <c r="TAJ2398" s="14"/>
      <c r="TAK2398" s="14"/>
      <c r="TAL2398" s="14"/>
      <c r="TAM2398" s="14"/>
      <c r="TAN2398" s="14"/>
      <c r="TAO2398" s="14"/>
      <c r="TAP2398" s="14"/>
      <c r="TAQ2398" s="14"/>
      <c r="TAR2398" s="14"/>
      <c r="TAS2398" s="14"/>
      <c r="TAT2398" s="14"/>
      <c r="TAU2398" s="14"/>
      <c r="TAV2398" s="14"/>
      <c r="TAW2398" s="14"/>
      <c r="TAX2398" s="14"/>
      <c r="TAY2398" s="14"/>
      <c r="TAZ2398" s="14"/>
      <c r="TBA2398" s="14"/>
      <c r="TBB2398" s="14"/>
      <c r="TBC2398" s="14"/>
      <c r="TBD2398" s="14"/>
      <c r="TBE2398" s="14"/>
      <c r="TBF2398" s="14"/>
      <c r="TBG2398" s="14"/>
      <c r="TBH2398" s="14"/>
      <c r="TBI2398" s="14"/>
      <c r="TBJ2398" s="14"/>
      <c r="TBK2398" s="14"/>
      <c r="TBL2398" s="14"/>
      <c r="TBM2398" s="14"/>
      <c r="TBN2398" s="14"/>
      <c r="TBO2398" s="14"/>
      <c r="TBP2398" s="14"/>
      <c r="TBQ2398" s="14"/>
      <c r="TBR2398" s="14"/>
      <c r="TBS2398" s="14"/>
      <c r="TBT2398" s="14"/>
      <c r="TBU2398" s="14"/>
      <c r="TBV2398" s="14"/>
      <c r="TBW2398" s="14"/>
      <c r="TBX2398" s="14"/>
      <c r="TBY2398" s="14"/>
      <c r="TBZ2398" s="14"/>
      <c r="TCA2398" s="14"/>
      <c r="TCB2398" s="14"/>
      <c r="TCC2398" s="14"/>
      <c r="TCD2398" s="14"/>
      <c r="TCE2398" s="14"/>
      <c r="TCF2398" s="14"/>
      <c r="TCG2398" s="14"/>
      <c r="TCH2398" s="14"/>
      <c r="TCI2398" s="14"/>
      <c r="TCJ2398" s="14"/>
      <c r="TCK2398" s="14"/>
      <c r="TCL2398" s="14"/>
      <c r="TCM2398" s="14"/>
      <c r="TCN2398" s="14"/>
      <c r="TCO2398" s="14"/>
      <c r="TCP2398" s="14"/>
      <c r="TCQ2398" s="14"/>
      <c r="TCR2398" s="14"/>
      <c r="TCS2398" s="14"/>
      <c r="TCT2398" s="14"/>
      <c r="TCU2398" s="14"/>
      <c r="TCV2398" s="14"/>
      <c r="TCW2398" s="14"/>
      <c r="TCX2398" s="14"/>
      <c r="TCY2398" s="14"/>
      <c r="TCZ2398" s="14"/>
      <c r="TDA2398" s="14"/>
      <c r="TDB2398" s="14"/>
      <c r="TDC2398" s="14"/>
      <c r="TDD2398" s="14"/>
      <c r="TDE2398" s="14"/>
      <c r="TDF2398" s="14"/>
      <c r="TDG2398" s="14"/>
      <c r="TDH2398" s="14"/>
      <c r="TDI2398" s="14"/>
      <c r="TDJ2398" s="14"/>
      <c r="TDK2398" s="14"/>
      <c r="TDL2398" s="14"/>
      <c r="TDM2398" s="14"/>
      <c r="TDN2398" s="14"/>
      <c r="TDO2398" s="14"/>
      <c r="TDP2398" s="14"/>
      <c r="TDQ2398" s="14"/>
      <c r="TDR2398" s="14"/>
      <c r="TDS2398" s="14"/>
      <c r="TDT2398" s="14"/>
      <c r="TDU2398" s="14"/>
      <c r="TDV2398" s="14"/>
      <c r="TDW2398" s="14"/>
      <c r="TDX2398" s="14"/>
      <c r="TDY2398" s="14"/>
      <c r="TDZ2398" s="14"/>
      <c r="TEA2398" s="14"/>
      <c r="TEB2398" s="14"/>
      <c r="TEC2398" s="14"/>
      <c r="TED2398" s="14"/>
      <c r="TEE2398" s="14"/>
      <c r="TEF2398" s="14"/>
      <c r="TEG2398" s="14"/>
      <c r="TEH2398" s="14"/>
      <c r="TEI2398" s="14"/>
      <c r="TEJ2398" s="14"/>
      <c r="TEK2398" s="14"/>
      <c r="TEL2398" s="14"/>
      <c r="TEM2398" s="14"/>
      <c r="TEN2398" s="14"/>
      <c r="TEO2398" s="14"/>
      <c r="TEP2398" s="14"/>
      <c r="TEQ2398" s="14"/>
      <c r="TER2398" s="14"/>
      <c r="TES2398" s="14"/>
      <c r="TET2398" s="14"/>
      <c r="TEU2398" s="14"/>
      <c r="TEV2398" s="14"/>
      <c r="TEW2398" s="14"/>
      <c r="TEX2398" s="14"/>
      <c r="TEY2398" s="14"/>
      <c r="TEZ2398" s="14"/>
      <c r="TFA2398" s="14"/>
      <c r="TFB2398" s="14"/>
      <c r="TFC2398" s="14"/>
      <c r="TFD2398" s="14"/>
      <c r="TFE2398" s="14"/>
      <c r="TFF2398" s="14"/>
      <c r="TFG2398" s="14"/>
      <c r="TFH2398" s="14"/>
      <c r="TFI2398" s="14"/>
      <c r="TFJ2398" s="14"/>
      <c r="TFK2398" s="14"/>
      <c r="TFL2398" s="14"/>
      <c r="TFM2398" s="14"/>
      <c r="TFN2398" s="14"/>
      <c r="TFO2398" s="14"/>
      <c r="TFP2398" s="14"/>
      <c r="TFQ2398" s="14"/>
      <c r="TFR2398" s="14"/>
      <c r="TFS2398" s="14"/>
      <c r="TFT2398" s="14"/>
      <c r="TFU2398" s="14"/>
      <c r="TFV2398" s="14"/>
      <c r="TFW2398" s="14"/>
      <c r="TFX2398" s="14"/>
      <c r="TFY2398" s="14"/>
      <c r="TFZ2398" s="14"/>
      <c r="TGA2398" s="14"/>
      <c r="TGB2398" s="14"/>
      <c r="TGC2398" s="14"/>
      <c r="TGD2398" s="14"/>
      <c r="TGE2398" s="14"/>
      <c r="TGF2398" s="14"/>
      <c r="TGG2398" s="14"/>
      <c r="TGH2398" s="14"/>
      <c r="TGI2398" s="14"/>
      <c r="TGJ2398" s="14"/>
      <c r="TGK2398" s="14"/>
      <c r="TGL2398" s="14"/>
      <c r="TGM2398" s="14"/>
      <c r="TGN2398" s="14"/>
      <c r="TGO2398" s="14"/>
      <c r="TGP2398" s="14"/>
      <c r="TGQ2398" s="14"/>
      <c r="TGR2398" s="14"/>
      <c r="TGS2398" s="14"/>
      <c r="TGT2398" s="14"/>
      <c r="TGU2398" s="14"/>
      <c r="TGV2398" s="14"/>
      <c r="TGW2398" s="14"/>
      <c r="TGX2398" s="14"/>
      <c r="TGY2398" s="14"/>
      <c r="TGZ2398" s="14"/>
      <c r="THA2398" s="14"/>
      <c r="THB2398" s="14"/>
      <c r="THC2398" s="14"/>
      <c r="THD2398" s="14"/>
      <c r="THE2398" s="14"/>
      <c r="THF2398" s="14"/>
      <c r="THG2398" s="14"/>
      <c r="THH2398" s="14"/>
      <c r="THI2398" s="14"/>
      <c r="THJ2398" s="14"/>
      <c r="THK2398" s="14"/>
      <c r="THL2398" s="14"/>
      <c r="THM2398" s="14"/>
      <c r="THN2398" s="14"/>
      <c r="THO2398" s="14"/>
      <c r="THP2398" s="14"/>
      <c r="THQ2398" s="14"/>
      <c r="THR2398" s="14"/>
      <c r="THS2398" s="14"/>
      <c r="THT2398" s="14"/>
      <c r="THU2398" s="14"/>
      <c r="THV2398" s="14"/>
      <c r="THW2398" s="14"/>
      <c r="THX2398" s="14"/>
      <c r="THY2398" s="14"/>
      <c r="THZ2398" s="14"/>
      <c r="TIA2398" s="14"/>
      <c r="TIB2398" s="14"/>
      <c r="TIC2398" s="14"/>
      <c r="TID2398" s="14"/>
      <c r="TIE2398" s="14"/>
      <c r="TIF2398" s="14"/>
      <c r="TIG2398" s="14"/>
      <c r="TIH2398" s="14"/>
      <c r="TII2398" s="14"/>
      <c r="TIJ2398" s="14"/>
      <c r="TIK2398" s="14"/>
      <c r="TIL2398" s="14"/>
      <c r="TIM2398" s="14"/>
      <c r="TIN2398" s="14"/>
      <c r="TIO2398" s="14"/>
      <c r="TIP2398" s="14"/>
      <c r="TIQ2398" s="14"/>
      <c r="TIR2398" s="14"/>
      <c r="TIS2398" s="14"/>
      <c r="TIT2398" s="14"/>
      <c r="TIU2398" s="14"/>
      <c r="TIV2398" s="14"/>
      <c r="TIW2398" s="14"/>
      <c r="TIX2398" s="14"/>
      <c r="TIY2398" s="14"/>
      <c r="TIZ2398" s="14"/>
      <c r="TJA2398" s="14"/>
      <c r="TJB2398" s="14"/>
      <c r="TJC2398" s="14"/>
      <c r="TJD2398" s="14"/>
      <c r="TJE2398" s="14"/>
      <c r="TJF2398" s="14"/>
      <c r="TJG2398" s="14"/>
      <c r="TJH2398" s="14"/>
      <c r="TJI2398" s="14"/>
      <c r="TJJ2398" s="14"/>
      <c r="TJK2398" s="14"/>
      <c r="TJL2398" s="14"/>
      <c r="TJM2398" s="14"/>
      <c r="TJN2398" s="14"/>
      <c r="TJO2398" s="14"/>
      <c r="TJP2398" s="14"/>
      <c r="TJQ2398" s="14"/>
      <c r="TJR2398" s="14"/>
      <c r="TJS2398" s="14"/>
      <c r="TJT2398" s="14"/>
      <c r="TJU2398" s="14"/>
      <c r="TJV2398" s="14"/>
      <c r="TJW2398" s="14"/>
      <c r="TJX2398" s="14"/>
      <c r="TJY2398" s="14"/>
      <c r="TJZ2398" s="14"/>
      <c r="TKA2398" s="14"/>
      <c r="TKB2398" s="14"/>
      <c r="TKC2398" s="14"/>
      <c r="TKD2398" s="14"/>
      <c r="TKE2398" s="14"/>
      <c r="TKF2398" s="14"/>
      <c r="TKG2398" s="14"/>
      <c r="TKH2398" s="14"/>
      <c r="TKI2398" s="14"/>
      <c r="TKJ2398" s="14"/>
      <c r="TKK2398" s="14"/>
      <c r="TKL2398" s="14"/>
      <c r="TKM2398" s="14"/>
      <c r="TKN2398" s="14"/>
      <c r="TKO2398" s="14"/>
      <c r="TKP2398" s="14"/>
      <c r="TKQ2398" s="14"/>
      <c r="TKR2398" s="14"/>
      <c r="TKS2398" s="14"/>
      <c r="TKT2398" s="14"/>
      <c r="TKU2398" s="14"/>
      <c r="TKV2398" s="14"/>
      <c r="TKW2398" s="14"/>
      <c r="TKX2398" s="14"/>
      <c r="TKY2398" s="14"/>
      <c r="TKZ2398" s="14"/>
      <c r="TLA2398" s="14"/>
      <c r="TLB2398" s="14"/>
      <c r="TLC2398" s="14"/>
      <c r="TLD2398" s="14"/>
      <c r="TLE2398" s="14"/>
      <c r="TLF2398" s="14"/>
      <c r="TLG2398" s="14"/>
      <c r="TLH2398" s="14"/>
      <c r="TLI2398" s="14"/>
      <c r="TLJ2398" s="14"/>
      <c r="TLK2398" s="14"/>
      <c r="TLL2398" s="14"/>
      <c r="TLM2398" s="14"/>
      <c r="TLN2398" s="14"/>
      <c r="TLO2398" s="14"/>
      <c r="TLP2398" s="14"/>
      <c r="TLQ2398" s="14"/>
      <c r="TLR2398" s="14"/>
      <c r="TLS2398" s="14"/>
      <c r="TLT2398" s="14"/>
      <c r="TLU2398" s="14"/>
      <c r="TLV2398" s="14"/>
      <c r="TLW2398" s="14"/>
      <c r="TLX2398" s="14"/>
      <c r="TLY2398" s="14"/>
      <c r="TLZ2398" s="14"/>
      <c r="TMA2398" s="14"/>
      <c r="TMB2398" s="14"/>
      <c r="TMC2398" s="14"/>
      <c r="TMD2398" s="14"/>
      <c r="TME2398" s="14"/>
      <c r="TMF2398" s="14"/>
      <c r="TMG2398" s="14"/>
      <c r="TMH2398" s="14"/>
      <c r="TMI2398" s="14"/>
      <c r="TMJ2398" s="14"/>
      <c r="TMK2398" s="14"/>
      <c r="TML2398" s="14"/>
      <c r="TMM2398" s="14"/>
      <c r="TMN2398" s="14"/>
      <c r="TMO2398" s="14"/>
      <c r="TMP2398" s="14"/>
      <c r="TMQ2398" s="14"/>
      <c r="TMR2398" s="14"/>
      <c r="TMS2398" s="14"/>
      <c r="TMT2398" s="14"/>
      <c r="TMU2398" s="14"/>
      <c r="TMV2398" s="14"/>
      <c r="TMW2398" s="14"/>
      <c r="TMX2398" s="14"/>
      <c r="TMY2398" s="14"/>
      <c r="TMZ2398" s="14"/>
      <c r="TNA2398" s="14"/>
      <c r="TNB2398" s="14"/>
      <c r="TNC2398" s="14"/>
      <c r="TND2398" s="14"/>
      <c r="TNE2398" s="14"/>
      <c r="TNF2398" s="14"/>
      <c r="TNG2398" s="14"/>
      <c r="TNH2398" s="14"/>
      <c r="TNI2398" s="14"/>
      <c r="TNJ2398" s="14"/>
      <c r="TNK2398" s="14"/>
      <c r="TNL2398" s="14"/>
      <c r="TNM2398" s="14"/>
      <c r="TNN2398" s="14"/>
      <c r="TNO2398" s="14"/>
      <c r="TNP2398" s="14"/>
      <c r="TNQ2398" s="14"/>
      <c r="TNR2398" s="14"/>
      <c r="TNS2398" s="14"/>
      <c r="TNT2398" s="14"/>
      <c r="TNU2398" s="14"/>
      <c r="TNV2398" s="14"/>
      <c r="TNW2398" s="14"/>
      <c r="TNX2398" s="14"/>
      <c r="TNY2398" s="14"/>
      <c r="TNZ2398" s="14"/>
      <c r="TOA2398" s="14"/>
      <c r="TOB2398" s="14"/>
      <c r="TOC2398" s="14"/>
      <c r="TOD2398" s="14"/>
      <c r="TOE2398" s="14"/>
      <c r="TOF2398" s="14"/>
      <c r="TOG2398" s="14"/>
      <c r="TOH2398" s="14"/>
      <c r="TOI2398" s="14"/>
      <c r="TOJ2398" s="14"/>
      <c r="TOK2398" s="14"/>
      <c r="TOL2398" s="14"/>
      <c r="TOM2398" s="14"/>
      <c r="TON2398" s="14"/>
      <c r="TOO2398" s="14"/>
      <c r="TOP2398" s="14"/>
      <c r="TOQ2398" s="14"/>
      <c r="TOR2398" s="14"/>
      <c r="TOS2398" s="14"/>
      <c r="TOT2398" s="14"/>
      <c r="TOU2398" s="14"/>
      <c r="TOV2398" s="14"/>
      <c r="TOW2398" s="14"/>
      <c r="TOX2398" s="14"/>
      <c r="TOY2398" s="14"/>
      <c r="TOZ2398" s="14"/>
      <c r="TPA2398" s="14"/>
      <c r="TPB2398" s="14"/>
      <c r="TPC2398" s="14"/>
      <c r="TPD2398" s="14"/>
      <c r="TPE2398" s="14"/>
      <c r="TPF2398" s="14"/>
      <c r="TPG2398" s="14"/>
      <c r="TPH2398" s="14"/>
      <c r="TPI2398" s="14"/>
      <c r="TPJ2398" s="14"/>
      <c r="TPK2398" s="14"/>
      <c r="TPL2398" s="14"/>
      <c r="TPM2398" s="14"/>
      <c r="TPN2398" s="14"/>
      <c r="TPO2398" s="14"/>
      <c r="TPP2398" s="14"/>
      <c r="TPQ2398" s="14"/>
      <c r="TPR2398" s="14"/>
      <c r="TPS2398" s="14"/>
      <c r="TPT2398" s="14"/>
      <c r="TPU2398" s="14"/>
      <c r="TPV2398" s="14"/>
      <c r="TPW2398" s="14"/>
      <c r="TPX2398" s="14"/>
      <c r="TPY2398" s="14"/>
      <c r="TPZ2398" s="14"/>
      <c r="TQA2398" s="14"/>
      <c r="TQB2398" s="14"/>
      <c r="TQC2398" s="14"/>
      <c r="TQD2398" s="14"/>
      <c r="TQE2398" s="14"/>
      <c r="TQF2398" s="14"/>
      <c r="TQG2398" s="14"/>
      <c r="TQH2398" s="14"/>
      <c r="TQI2398" s="14"/>
      <c r="TQJ2398" s="14"/>
      <c r="TQK2398" s="14"/>
      <c r="TQL2398" s="14"/>
      <c r="TQM2398" s="14"/>
      <c r="TQN2398" s="14"/>
      <c r="TQO2398" s="14"/>
      <c r="TQP2398" s="14"/>
      <c r="TQQ2398" s="14"/>
      <c r="TQR2398" s="14"/>
      <c r="TQS2398" s="14"/>
      <c r="TQT2398" s="14"/>
      <c r="TQU2398" s="14"/>
      <c r="TQV2398" s="14"/>
      <c r="TQW2398" s="14"/>
      <c r="TQX2398" s="14"/>
      <c r="TQY2398" s="14"/>
      <c r="TQZ2398" s="14"/>
      <c r="TRA2398" s="14"/>
      <c r="TRB2398" s="14"/>
      <c r="TRC2398" s="14"/>
      <c r="TRD2398" s="14"/>
      <c r="TRE2398" s="14"/>
      <c r="TRF2398" s="14"/>
      <c r="TRG2398" s="14"/>
      <c r="TRH2398" s="14"/>
      <c r="TRI2398" s="14"/>
      <c r="TRJ2398" s="14"/>
      <c r="TRK2398" s="14"/>
      <c r="TRL2398" s="14"/>
      <c r="TRM2398" s="14"/>
      <c r="TRN2398" s="14"/>
      <c r="TRO2398" s="14"/>
      <c r="TRP2398" s="14"/>
      <c r="TRQ2398" s="14"/>
      <c r="TRR2398" s="14"/>
      <c r="TRS2398" s="14"/>
      <c r="TRT2398" s="14"/>
      <c r="TRU2398" s="14"/>
      <c r="TRV2398" s="14"/>
      <c r="TRW2398" s="14"/>
      <c r="TRX2398" s="14"/>
      <c r="TRY2398" s="14"/>
      <c r="TRZ2398" s="14"/>
      <c r="TSA2398" s="14"/>
      <c r="TSB2398" s="14"/>
      <c r="TSC2398" s="14"/>
      <c r="TSD2398" s="14"/>
      <c r="TSE2398" s="14"/>
      <c r="TSF2398" s="14"/>
      <c r="TSG2398" s="14"/>
      <c r="TSH2398" s="14"/>
      <c r="TSI2398" s="14"/>
      <c r="TSJ2398" s="14"/>
      <c r="TSK2398" s="14"/>
      <c r="TSL2398" s="14"/>
      <c r="TSM2398" s="14"/>
      <c r="TSN2398" s="14"/>
      <c r="TSO2398" s="14"/>
      <c r="TSP2398" s="14"/>
      <c r="TSQ2398" s="14"/>
      <c r="TSR2398" s="14"/>
      <c r="TSS2398" s="14"/>
      <c r="TST2398" s="14"/>
      <c r="TSU2398" s="14"/>
      <c r="TSV2398" s="14"/>
      <c r="TSW2398" s="14"/>
      <c r="TSX2398" s="14"/>
      <c r="TSY2398" s="14"/>
      <c r="TSZ2398" s="14"/>
      <c r="TTA2398" s="14"/>
      <c r="TTB2398" s="14"/>
      <c r="TTC2398" s="14"/>
      <c r="TTD2398" s="14"/>
      <c r="TTE2398" s="14"/>
      <c r="TTF2398" s="14"/>
      <c r="TTG2398" s="14"/>
      <c r="TTH2398" s="14"/>
      <c r="TTI2398" s="14"/>
      <c r="TTJ2398" s="14"/>
      <c r="TTK2398" s="14"/>
      <c r="TTL2398" s="14"/>
      <c r="TTM2398" s="14"/>
      <c r="TTN2398" s="14"/>
      <c r="TTO2398" s="14"/>
      <c r="TTP2398" s="14"/>
      <c r="TTQ2398" s="14"/>
      <c r="TTR2398" s="14"/>
      <c r="TTS2398" s="14"/>
      <c r="TTT2398" s="14"/>
      <c r="TTU2398" s="14"/>
      <c r="TTV2398" s="14"/>
      <c r="TTW2398" s="14"/>
      <c r="TTX2398" s="14"/>
      <c r="TTY2398" s="14"/>
      <c r="TTZ2398" s="14"/>
      <c r="TUA2398" s="14"/>
      <c r="TUB2398" s="14"/>
      <c r="TUC2398" s="14"/>
      <c r="TUD2398" s="14"/>
      <c r="TUE2398" s="14"/>
      <c r="TUF2398" s="14"/>
      <c r="TUG2398" s="14"/>
      <c r="TUH2398" s="14"/>
      <c r="TUI2398" s="14"/>
      <c r="TUJ2398" s="14"/>
      <c r="TUK2398" s="14"/>
      <c r="TUL2398" s="14"/>
      <c r="TUM2398" s="14"/>
      <c r="TUN2398" s="14"/>
      <c r="TUO2398" s="14"/>
      <c r="TUP2398" s="14"/>
      <c r="TUQ2398" s="14"/>
      <c r="TUR2398" s="14"/>
      <c r="TUS2398" s="14"/>
      <c r="TUT2398" s="14"/>
      <c r="TUU2398" s="14"/>
      <c r="TUV2398" s="14"/>
      <c r="TUW2398" s="14"/>
      <c r="TUX2398" s="14"/>
      <c r="TUY2398" s="14"/>
      <c r="TUZ2398" s="14"/>
      <c r="TVA2398" s="14"/>
      <c r="TVB2398" s="14"/>
      <c r="TVC2398" s="14"/>
      <c r="TVD2398" s="14"/>
      <c r="TVE2398" s="14"/>
      <c r="TVF2398" s="14"/>
      <c r="TVG2398" s="14"/>
      <c r="TVH2398" s="14"/>
      <c r="TVI2398" s="14"/>
      <c r="TVJ2398" s="14"/>
      <c r="TVK2398" s="14"/>
      <c r="TVL2398" s="14"/>
      <c r="TVM2398" s="14"/>
      <c r="TVN2398" s="14"/>
      <c r="TVO2398" s="14"/>
      <c r="TVP2398" s="14"/>
      <c r="TVQ2398" s="14"/>
      <c r="TVR2398" s="14"/>
      <c r="TVS2398" s="14"/>
      <c r="TVT2398" s="14"/>
      <c r="TVU2398" s="14"/>
      <c r="TVV2398" s="14"/>
      <c r="TVW2398" s="14"/>
      <c r="TVX2398" s="14"/>
      <c r="TVY2398" s="14"/>
      <c r="TVZ2398" s="14"/>
      <c r="TWA2398" s="14"/>
      <c r="TWB2398" s="14"/>
      <c r="TWC2398" s="14"/>
      <c r="TWD2398" s="14"/>
      <c r="TWE2398" s="14"/>
      <c r="TWF2398" s="14"/>
      <c r="TWG2398" s="14"/>
      <c r="TWH2398" s="14"/>
      <c r="TWI2398" s="14"/>
      <c r="TWJ2398" s="14"/>
      <c r="TWK2398" s="14"/>
      <c r="TWL2398" s="14"/>
      <c r="TWM2398" s="14"/>
      <c r="TWN2398" s="14"/>
      <c r="TWO2398" s="14"/>
      <c r="TWP2398" s="14"/>
      <c r="TWQ2398" s="14"/>
      <c r="TWR2398" s="14"/>
      <c r="TWS2398" s="14"/>
      <c r="TWT2398" s="14"/>
      <c r="TWU2398" s="14"/>
      <c r="TWV2398" s="14"/>
      <c r="TWW2398" s="14"/>
      <c r="TWX2398" s="14"/>
      <c r="TWY2398" s="14"/>
      <c r="TWZ2398" s="14"/>
      <c r="TXA2398" s="14"/>
      <c r="TXB2398" s="14"/>
      <c r="TXC2398" s="14"/>
      <c r="TXD2398" s="14"/>
      <c r="TXE2398" s="14"/>
      <c r="TXF2398" s="14"/>
      <c r="TXG2398" s="14"/>
      <c r="TXH2398" s="14"/>
      <c r="TXI2398" s="14"/>
      <c r="TXJ2398" s="14"/>
      <c r="TXK2398" s="14"/>
      <c r="TXL2398" s="14"/>
      <c r="TXM2398" s="14"/>
      <c r="TXN2398" s="14"/>
      <c r="TXO2398" s="14"/>
      <c r="TXP2398" s="14"/>
      <c r="TXQ2398" s="14"/>
      <c r="TXR2398" s="14"/>
      <c r="TXS2398" s="14"/>
      <c r="TXT2398" s="14"/>
      <c r="TXU2398" s="14"/>
      <c r="TXV2398" s="14"/>
      <c r="TXW2398" s="14"/>
      <c r="TXX2398" s="14"/>
      <c r="TXY2398" s="14"/>
      <c r="TXZ2398" s="14"/>
      <c r="TYA2398" s="14"/>
      <c r="TYB2398" s="14"/>
      <c r="TYC2398" s="14"/>
      <c r="TYD2398" s="14"/>
      <c r="TYE2398" s="14"/>
      <c r="TYF2398" s="14"/>
      <c r="TYG2398" s="14"/>
      <c r="TYH2398" s="14"/>
      <c r="TYI2398" s="14"/>
      <c r="TYJ2398" s="14"/>
      <c r="TYK2398" s="14"/>
      <c r="TYL2398" s="14"/>
      <c r="TYM2398" s="14"/>
      <c r="TYN2398" s="14"/>
      <c r="TYO2398" s="14"/>
      <c r="TYP2398" s="14"/>
      <c r="TYQ2398" s="14"/>
      <c r="TYR2398" s="14"/>
      <c r="TYS2398" s="14"/>
      <c r="TYT2398" s="14"/>
      <c r="TYU2398" s="14"/>
      <c r="TYV2398" s="14"/>
      <c r="TYW2398" s="14"/>
      <c r="TYX2398" s="14"/>
      <c r="TYY2398" s="14"/>
      <c r="TYZ2398" s="14"/>
      <c r="TZA2398" s="14"/>
      <c r="TZB2398" s="14"/>
      <c r="TZC2398" s="14"/>
      <c r="TZD2398" s="14"/>
      <c r="TZE2398" s="14"/>
      <c r="TZF2398" s="14"/>
      <c r="TZG2398" s="14"/>
      <c r="TZH2398" s="14"/>
      <c r="TZI2398" s="14"/>
      <c r="TZJ2398" s="14"/>
      <c r="TZK2398" s="14"/>
      <c r="TZL2398" s="14"/>
      <c r="TZM2398" s="14"/>
      <c r="TZN2398" s="14"/>
      <c r="TZO2398" s="14"/>
      <c r="TZP2398" s="14"/>
      <c r="TZQ2398" s="14"/>
      <c r="TZR2398" s="14"/>
      <c r="TZS2398" s="14"/>
      <c r="TZT2398" s="14"/>
      <c r="TZU2398" s="14"/>
      <c r="TZV2398" s="14"/>
      <c r="TZW2398" s="14"/>
      <c r="TZX2398" s="14"/>
      <c r="TZY2398" s="14"/>
      <c r="TZZ2398" s="14"/>
      <c r="UAA2398" s="14"/>
      <c r="UAB2398" s="14"/>
      <c r="UAC2398" s="14"/>
      <c r="UAD2398" s="14"/>
      <c r="UAE2398" s="14"/>
      <c r="UAF2398" s="14"/>
      <c r="UAG2398" s="14"/>
      <c r="UAH2398" s="14"/>
      <c r="UAI2398" s="14"/>
      <c r="UAJ2398" s="14"/>
      <c r="UAK2398" s="14"/>
      <c r="UAL2398" s="14"/>
      <c r="UAM2398" s="14"/>
      <c r="UAN2398" s="14"/>
      <c r="UAO2398" s="14"/>
      <c r="UAP2398" s="14"/>
      <c r="UAQ2398" s="14"/>
      <c r="UAR2398" s="14"/>
      <c r="UAS2398" s="14"/>
      <c r="UAT2398" s="14"/>
      <c r="UAU2398" s="14"/>
      <c r="UAV2398" s="14"/>
      <c r="UAW2398" s="14"/>
      <c r="UAX2398" s="14"/>
      <c r="UAY2398" s="14"/>
      <c r="UAZ2398" s="14"/>
      <c r="UBA2398" s="14"/>
      <c r="UBB2398" s="14"/>
      <c r="UBC2398" s="14"/>
      <c r="UBD2398" s="14"/>
      <c r="UBE2398" s="14"/>
      <c r="UBF2398" s="14"/>
      <c r="UBG2398" s="14"/>
      <c r="UBH2398" s="14"/>
      <c r="UBI2398" s="14"/>
      <c r="UBJ2398" s="14"/>
      <c r="UBK2398" s="14"/>
      <c r="UBL2398" s="14"/>
      <c r="UBM2398" s="14"/>
      <c r="UBN2398" s="14"/>
      <c r="UBO2398" s="14"/>
      <c r="UBP2398" s="14"/>
      <c r="UBQ2398" s="14"/>
      <c r="UBR2398" s="14"/>
      <c r="UBS2398" s="14"/>
      <c r="UBT2398" s="14"/>
      <c r="UBU2398" s="14"/>
      <c r="UBV2398" s="14"/>
      <c r="UBW2398" s="14"/>
      <c r="UBX2398" s="14"/>
      <c r="UBY2398" s="14"/>
      <c r="UBZ2398" s="14"/>
      <c r="UCA2398" s="14"/>
      <c r="UCB2398" s="14"/>
      <c r="UCC2398" s="14"/>
      <c r="UCD2398" s="14"/>
      <c r="UCE2398" s="14"/>
      <c r="UCF2398" s="14"/>
      <c r="UCG2398" s="14"/>
      <c r="UCH2398" s="14"/>
      <c r="UCI2398" s="14"/>
      <c r="UCJ2398" s="14"/>
      <c r="UCK2398" s="14"/>
      <c r="UCL2398" s="14"/>
      <c r="UCM2398" s="14"/>
      <c r="UCN2398" s="14"/>
      <c r="UCO2398" s="14"/>
      <c r="UCP2398" s="14"/>
      <c r="UCQ2398" s="14"/>
      <c r="UCR2398" s="14"/>
      <c r="UCS2398" s="14"/>
      <c r="UCT2398" s="14"/>
      <c r="UCU2398" s="14"/>
      <c r="UCV2398" s="14"/>
      <c r="UCW2398" s="14"/>
      <c r="UCX2398" s="14"/>
      <c r="UCY2398" s="14"/>
      <c r="UCZ2398" s="14"/>
      <c r="UDA2398" s="14"/>
      <c r="UDB2398" s="14"/>
      <c r="UDC2398" s="14"/>
      <c r="UDD2398" s="14"/>
      <c r="UDE2398" s="14"/>
      <c r="UDF2398" s="14"/>
      <c r="UDG2398" s="14"/>
      <c r="UDH2398" s="14"/>
      <c r="UDI2398" s="14"/>
      <c r="UDJ2398" s="14"/>
      <c r="UDK2398" s="14"/>
      <c r="UDL2398" s="14"/>
      <c r="UDM2398" s="14"/>
      <c r="UDN2398" s="14"/>
      <c r="UDO2398" s="14"/>
      <c r="UDP2398" s="14"/>
      <c r="UDQ2398" s="14"/>
      <c r="UDR2398" s="14"/>
      <c r="UDS2398" s="14"/>
      <c r="UDT2398" s="14"/>
      <c r="UDU2398" s="14"/>
      <c r="UDV2398" s="14"/>
      <c r="UDW2398" s="14"/>
      <c r="UDX2398" s="14"/>
      <c r="UDY2398" s="14"/>
      <c r="UDZ2398" s="14"/>
      <c r="UEA2398" s="14"/>
      <c r="UEB2398" s="14"/>
      <c r="UEC2398" s="14"/>
      <c r="UED2398" s="14"/>
      <c r="UEE2398" s="14"/>
      <c r="UEF2398" s="14"/>
      <c r="UEG2398" s="14"/>
      <c r="UEH2398" s="14"/>
      <c r="UEI2398" s="14"/>
      <c r="UEJ2398" s="14"/>
      <c r="UEK2398" s="14"/>
      <c r="UEL2398" s="14"/>
      <c r="UEM2398" s="14"/>
      <c r="UEN2398" s="14"/>
      <c r="UEO2398" s="14"/>
      <c r="UEP2398" s="14"/>
      <c r="UEQ2398" s="14"/>
      <c r="UER2398" s="14"/>
      <c r="UES2398" s="14"/>
      <c r="UET2398" s="14"/>
      <c r="UEU2398" s="14"/>
      <c r="UEV2398" s="14"/>
      <c r="UEW2398" s="14"/>
      <c r="UEX2398" s="14"/>
      <c r="UEY2398" s="14"/>
      <c r="UEZ2398" s="14"/>
      <c r="UFA2398" s="14"/>
      <c r="UFB2398" s="14"/>
      <c r="UFC2398" s="14"/>
      <c r="UFD2398" s="14"/>
      <c r="UFE2398" s="14"/>
      <c r="UFF2398" s="14"/>
      <c r="UFG2398" s="14"/>
      <c r="UFH2398" s="14"/>
      <c r="UFI2398" s="14"/>
      <c r="UFJ2398" s="14"/>
      <c r="UFK2398" s="14"/>
      <c r="UFL2398" s="14"/>
      <c r="UFM2398" s="14"/>
      <c r="UFN2398" s="14"/>
      <c r="UFO2398" s="14"/>
      <c r="UFP2398" s="14"/>
      <c r="UFQ2398" s="14"/>
      <c r="UFR2398" s="14"/>
      <c r="UFS2398" s="14"/>
      <c r="UFT2398" s="14"/>
      <c r="UFU2398" s="14"/>
      <c r="UFV2398" s="14"/>
      <c r="UFW2398" s="14"/>
      <c r="UFX2398" s="14"/>
      <c r="UFY2398" s="14"/>
      <c r="UFZ2398" s="14"/>
      <c r="UGA2398" s="14"/>
      <c r="UGB2398" s="14"/>
      <c r="UGC2398" s="14"/>
      <c r="UGD2398" s="14"/>
      <c r="UGE2398" s="14"/>
      <c r="UGF2398" s="14"/>
      <c r="UGG2398" s="14"/>
      <c r="UGH2398" s="14"/>
      <c r="UGI2398" s="14"/>
      <c r="UGJ2398" s="14"/>
      <c r="UGK2398" s="14"/>
      <c r="UGL2398" s="14"/>
      <c r="UGM2398" s="14"/>
      <c r="UGN2398" s="14"/>
      <c r="UGO2398" s="14"/>
      <c r="UGP2398" s="14"/>
      <c r="UGQ2398" s="14"/>
      <c r="UGR2398" s="14"/>
      <c r="UGS2398" s="14"/>
      <c r="UGT2398" s="14"/>
      <c r="UGU2398" s="14"/>
      <c r="UGV2398" s="14"/>
      <c r="UGW2398" s="14"/>
      <c r="UGX2398" s="14"/>
      <c r="UGY2398" s="14"/>
      <c r="UGZ2398" s="14"/>
      <c r="UHA2398" s="14"/>
      <c r="UHB2398" s="14"/>
      <c r="UHC2398" s="14"/>
      <c r="UHD2398" s="14"/>
      <c r="UHE2398" s="14"/>
      <c r="UHF2398" s="14"/>
      <c r="UHG2398" s="14"/>
      <c r="UHH2398" s="14"/>
      <c r="UHI2398" s="14"/>
      <c r="UHJ2398" s="14"/>
      <c r="UHK2398" s="14"/>
      <c r="UHL2398" s="14"/>
      <c r="UHM2398" s="14"/>
      <c r="UHN2398" s="14"/>
      <c r="UHO2398" s="14"/>
      <c r="UHP2398" s="14"/>
      <c r="UHQ2398" s="14"/>
      <c r="UHR2398" s="14"/>
      <c r="UHS2398" s="14"/>
      <c r="UHT2398" s="14"/>
      <c r="UHU2398" s="14"/>
      <c r="UHV2398" s="14"/>
      <c r="UHW2398" s="14"/>
      <c r="UHX2398" s="14"/>
      <c r="UHY2398" s="14"/>
      <c r="UHZ2398" s="14"/>
      <c r="UIA2398" s="14"/>
      <c r="UIB2398" s="14"/>
      <c r="UIC2398" s="14"/>
      <c r="UID2398" s="14"/>
      <c r="UIE2398" s="14"/>
      <c r="UIF2398" s="14"/>
      <c r="UIG2398" s="14"/>
      <c r="UIH2398" s="14"/>
      <c r="UII2398" s="14"/>
      <c r="UIJ2398" s="14"/>
      <c r="UIK2398" s="14"/>
      <c r="UIL2398" s="14"/>
      <c r="UIM2398" s="14"/>
      <c r="UIN2398" s="14"/>
      <c r="UIO2398" s="14"/>
      <c r="UIP2398" s="14"/>
      <c r="UIQ2398" s="14"/>
      <c r="UIR2398" s="14"/>
      <c r="UIS2398" s="14"/>
      <c r="UIT2398" s="14"/>
      <c r="UIU2398" s="14"/>
      <c r="UIV2398" s="14"/>
      <c r="UIW2398" s="14"/>
      <c r="UIX2398" s="14"/>
      <c r="UIY2398" s="14"/>
      <c r="UIZ2398" s="14"/>
      <c r="UJA2398" s="14"/>
      <c r="UJB2398" s="14"/>
      <c r="UJC2398" s="14"/>
      <c r="UJD2398" s="14"/>
      <c r="UJE2398" s="14"/>
      <c r="UJF2398" s="14"/>
      <c r="UJG2398" s="14"/>
      <c r="UJH2398" s="14"/>
      <c r="UJI2398" s="14"/>
      <c r="UJJ2398" s="14"/>
      <c r="UJK2398" s="14"/>
      <c r="UJL2398" s="14"/>
      <c r="UJM2398" s="14"/>
      <c r="UJN2398" s="14"/>
      <c r="UJO2398" s="14"/>
      <c r="UJP2398" s="14"/>
      <c r="UJQ2398" s="14"/>
      <c r="UJR2398" s="14"/>
      <c r="UJS2398" s="14"/>
      <c r="UJT2398" s="14"/>
      <c r="UJU2398" s="14"/>
      <c r="UJV2398" s="14"/>
      <c r="UJW2398" s="14"/>
      <c r="UJX2398" s="14"/>
      <c r="UJY2398" s="14"/>
      <c r="UJZ2398" s="14"/>
      <c r="UKA2398" s="14"/>
      <c r="UKB2398" s="14"/>
      <c r="UKC2398" s="14"/>
      <c r="UKD2398" s="14"/>
      <c r="UKE2398" s="14"/>
      <c r="UKF2398" s="14"/>
      <c r="UKG2398" s="14"/>
      <c r="UKH2398" s="14"/>
      <c r="UKI2398" s="14"/>
      <c r="UKJ2398" s="14"/>
      <c r="UKK2398" s="14"/>
      <c r="UKL2398" s="14"/>
      <c r="UKM2398" s="14"/>
      <c r="UKN2398" s="14"/>
      <c r="UKO2398" s="14"/>
      <c r="UKP2398" s="14"/>
      <c r="UKQ2398" s="14"/>
      <c r="UKR2398" s="14"/>
      <c r="UKS2398" s="14"/>
      <c r="UKT2398" s="14"/>
      <c r="UKU2398" s="14"/>
      <c r="UKV2398" s="14"/>
      <c r="UKW2398" s="14"/>
      <c r="UKX2398" s="14"/>
      <c r="UKY2398" s="14"/>
      <c r="UKZ2398" s="14"/>
      <c r="ULA2398" s="14"/>
      <c r="ULB2398" s="14"/>
      <c r="ULC2398" s="14"/>
      <c r="ULD2398" s="14"/>
      <c r="ULE2398" s="14"/>
      <c r="ULF2398" s="14"/>
      <c r="ULG2398" s="14"/>
      <c r="ULH2398" s="14"/>
      <c r="ULI2398" s="14"/>
      <c r="ULJ2398" s="14"/>
      <c r="ULK2398" s="14"/>
      <c r="ULL2398" s="14"/>
      <c r="ULM2398" s="14"/>
      <c r="ULN2398" s="14"/>
      <c r="ULO2398" s="14"/>
      <c r="ULP2398" s="14"/>
      <c r="ULQ2398" s="14"/>
      <c r="ULR2398" s="14"/>
      <c r="ULS2398" s="14"/>
      <c r="ULT2398" s="14"/>
      <c r="ULU2398" s="14"/>
      <c r="ULV2398" s="14"/>
      <c r="ULW2398" s="14"/>
      <c r="ULX2398" s="14"/>
      <c r="ULY2398" s="14"/>
      <c r="ULZ2398" s="14"/>
      <c r="UMA2398" s="14"/>
      <c r="UMB2398" s="14"/>
      <c r="UMC2398" s="14"/>
      <c r="UMD2398" s="14"/>
      <c r="UME2398" s="14"/>
      <c r="UMF2398" s="14"/>
      <c r="UMG2398" s="14"/>
      <c r="UMH2398" s="14"/>
      <c r="UMI2398" s="14"/>
      <c r="UMJ2398" s="14"/>
      <c r="UMK2398" s="14"/>
      <c r="UML2398" s="14"/>
      <c r="UMM2398" s="14"/>
      <c r="UMN2398" s="14"/>
      <c r="UMO2398" s="14"/>
      <c r="UMP2398" s="14"/>
      <c r="UMQ2398" s="14"/>
      <c r="UMR2398" s="14"/>
      <c r="UMS2398" s="14"/>
      <c r="UMT2398" s="14"/>
      <c r="UMU2398" s="14"/>
      <c r="UMV2398" s="14"/>
      <c r="UMW2398" s="14"/>
      <c r="UMX2398" s="14"/>
      <c r="UMY2398" s="14"/>
      <c r="UMZ2398" s="14"/>
      <c r="UNA2398" s="14"/>
      <c r="UNB2398" s="14"/>
      <c r="UNC2398" s="14"/>
      <c r="UND2398" s="14"/>
      <c r="UNE2398" s="14"/>
      <c r="UNF2398" s="14"/>
      <c r="UNG2398" s="14"/>
      <c r="UNH2398" s="14"/>
      <c r="UNI2398" s="14"/>
      <c r="UNJ2398" s="14"/>
      <c r="UNK2398" s="14"/>
      <c r="UNL2398" s="14"/>
      <c r="UNM2398" s="14"/>
      <c r="UNN2398" s="14"/>
      <c r="UNO2398" s="14"/>
      <c r="UNP2398" s="14"/>
      <c r="UNQ2398" s="14"/>
      <c r="UNR2398" s="14"/>
      <c r="UNS2398" s="14"/>
      <c r="UNT2398" s="14"/>
      <c r="UNU2398" s="14"/>
      <c r="UNV2398" s="14"/>
      <c r="UNW2398" s="14"/>
      <c r="UNX2398" s="14"/>
      <c r="UNY2398" s="14"/>
      <c r="UNZ2398" s="14"/>
      <c r="UOA2398" s="14"/>
      <c r="UOB2398" s="14"/>
      <c r="UOC2398" s="14"/>
      <c r="UOD2398" s="14"/>
      <c r="UOE2398" s="14"/>
      <c r="UOF2398" s="14"/>
      <c r="UOG2398" s="14"/>
      <c r="UOH2398" s="14"/>
      <c r="UOI2398" s="14"/>
      <c r="UOJ2398" s="14"/>
      <c r="UOK2398" s="14"/>
      <c r="UOL2398" s="14"/>
      <c r="UOM2398" s="14"/>
      <c r="UON2398" s="14"/>
      <c r="UOO2398" s="14"/>
      <c r="UOP2398" s="14"/>
      <c r="UOQ2398" s="14"/>
      <c r="UOR2398" s="14"/>
      <c r="UOS2398" s="14"/>
      <c r="UOT2398" s="14"/>
      <c r="UOU2398" s="14"/>
      <c r="UOV2398" s="14"/>
      <c r="UOW2398" s="14"/>
      <c r="UOX2398" s="14"/>
      <c r="UOY2398" s="14"/>
      <c r="UOZ2398" s="14"/>
      <c r="UPA2398" s="14"/>
      <c r="UPB2398" s="14"/>
      <c r="UPC2398" s="14"/>
      <c r="UPD2398" s="14"/>
      <c r="UPE2398" s="14"/>
      <c r="UPF2398" s="14"/>
      <c r="UPG2398" s="14"/>
      <c r="UPH2398" s="14"/>
      <c r="UPI2398" s="14"/>
      <c r="UPJ2398" s="14"/>
      <c r="UPK2398" s="14"/>
      <c r="UPL2398" s="14"/>
      <c r="UPM2398" s="14"/>
      <c r="UPN2398" s="14"/>
      <c r="UPO2398" s="14"/>
      <c r="UPP2398" s="14"/>
      <c r="UPQ2398" s="14"/>
      <c r="UPR2398" s="14"/>
      <c r="UPS2398" s="14"/>
      <c r="UPT2398" s="14"/>
      <c r="UPU2398" s="14"/>
      <c r="UPV2398" s="14"/>
      <c r="UPW2398" s="14"/>
      <c r="UPX2398" s="14"/>
      <c r="UPY2398" s="14"/>
      <c r="UPZ2398" s="14"/>
      <c r="UQA2398" s="14"/>
      <c r="UQB2398" s="14"/>
      <c r="UQC2398" s="14"/>
      <c r="UQD2398" s="14"/>
      <c r="UQE2398" s="14"/>
      <c r="UQF2398" s="14"/>
      <c r="UQG2398" s="14"/>
      <c r="UQH2398" s="14"/>
      <c r="UQI2398" s="14"/>
      <c r="UQJ2398" s="14"/>
      <c r="UQK2398" s="14"/>
      <c r="UQL2398" s="14"/>
      <c r="UQM2398" s="14"/>
      <c r="UQN2398" s="14"/>
      <c r="UQO2398" s="14"/>
      <c r="UQP2398" s="14"/>
      <c r="UQQ2398" s="14"/>
      <c r="UQR2398" s="14"/>
      <c r="UQS2398" s="14"/>
      <c r="UQT2398" s="14"/>
      <c r="UQU2398" s="14"/>
      <c r="UQV2398" s="14"/>
      <c r="UQW2398" s="14"/>
      <c r="UQX2398" s="14"/>
      <c r="UQY2398" s="14"/>
      <c r="UQZ2398" s="14"/>
      <c r="URA2398" s="14"/>
      <c r="URB2398" s="14"/>
      <c r="URC2398" s="14"/>
      <c r="URD2398" s="14"/>
      <c r="URE2398" s="14"/>
      <c r="URF2398" s="14"/>
      <c r="URG2398" s="14"/>
      <c r="URH2398" s="14"/>
      <c r="URI2398" s="14"/>
      <c r="URJ2398" s="14"/>
      <c r="URK2398" s="14"/>
      <c r="URL2398" s="14"/>
      <c r="URM2398" s="14"/>
      <c r="URN2398" s="14"/>
      <c r="URO2398" s="14"/>
      <c r="URP2398" s="14"/>
      <c r="URQ2398" s="14"/>
      <c r="URR2398" s="14"/>
      <c r="URS2398" s="14"/>
      <c r="URT2398" s="14"/>
      <c r="URU2398" s="14"/>
      <c r="URV2398" s="14"/>
      <c r="URW2398" s="14"/>
      <c r="URX2398" s="14"/>
      <c r="URY2398" s="14"/>
      <c r="URZ2398" s="14"/>
      <c r="USA2398" s="14"/>
      <c r="USB2398" s="14"/>
      <c r="USC2398" s="14"/>
      <c r="USD2398" s="14"/>
      <c r="USE2398" s="14"/>
      <c r="USF2398" s="14"/>
      <c r="USG2398" s="14"/>
      <c r="USH2398" s="14"/>
      <c r="USI2398" s="14"/>
      <c r="USJ2398" s="14"/>
      <c r="USK2398" s="14"/>
      <c r="USL2398" s="14"/>
      <c r="USM2398" s="14"/>
      <c r="USN2398" s="14"/>
      <c r="USO2398" s="14"/>
      <c r="USP2398" s="14"/>
      <c r="USQ2398" s="14"/>
      <c r="USR2398" s="14"/>
      <c r="USS2398" s="14"/>
      <c r="UST2398" s="14"/>
      <c r="USU2398" s="14"/>
      <c r="USV2398" s="14"/>
      <c r="USW2398" s="14"/>
      <c r="USX2398" s="14"/>
      <c r="USY2398" s="14"/>
      <c r="USZ2398" s="14"/>
      <c r="UTA2398" s="14"/>
      <c r="UTB2398" s="14"/>
      <c r="UTC2398" s="14"/>
      <c r="UTD2398" s="14"/>
      <c r="UTE2398" s="14"/>
      <c r="UTF2398" s="14"/>
      <c r="UTG2398" s="14"/>
      <c r="UTH2398" s="14"/>
      <c r="UTI2398" s="14"/>
      <c r="UTJ2398" s="14"/>
      <c r="UTK2398" s="14"/>
      <c r="UTL2398" s="14"/>
      <c r="UTM2398" s="14"/>
      <c r="UTN2398" s="14"/>
      <c r="UTO2398" s="14"/>
      <c r="UTP2398" s="14"/>
      <c r="UTQ2398" s="14"/>
      <c r="UTR2398" s="14"/>
      <c r="UTS2398" s="14"/>
      <c r="UTT2398" s="14"/>
      <c r="UTU2398" s="14"/>
      <c r="UTV2398" s="14"/>
      <c r="UTW2398" s="14"/>
      <c r="UTX2398" s="14"/>
      <c r="UTY2398" s="14"/>
      <c r="UTZ2398" s="14"/>
      <c r="UUA2398" s="14"/>
      <c r="UUB2398" s="14"/>
      <c r="UUC2398" s="14"/>
      <c r="UUD2398" s="14"/>
      <c r="UUE2398" s="14"/>
      <c r="UUF2398" s="14"/>
      <c r="UUG2398" s="14"/>
      <c r="UUH2398" s="14"/>
      <c r="UUI2398" s="14"/>
      <c r="UUJ2398" s="14"/>
      <c r="UUK2398" s="14"/>
      <c r="UUL2398" s="14"/>
      <c r="UUM2398" s="14"/>
      <c r="UUN2398" s="14"/>
      <c r="UUO2398" s="14"/>
      <c r="UUP2398" s="14"/>
      <c r="UUQ2398" s="14"/>
      <c r="UUR2398" s="14"/>
      <c r="UUS2398" s="14"/>
      <c r="UUT2398" s="14"/>
      <c r="UUU2398" s="14"/>
      <c r="UUV2398" s="14"/>
      <c r="UUW2398" s="14"/>
      <c r="UUX2398" s="14"/>
      <c r="UUY2398" s="14"/>
      <c r="UUZ2398" s="14"/>
      <c r="UVA2398" s="14"/>
      <c r="UVB2398" s="14"/>
      <c r="UVC2398" s="14"/>
      <c r="UVD2398" s="14"/>
      <c r="UVE2398" s="14"/>
      <c r="UVF2398" s="14"/>
      <c r="UVG2398" s="14"/>
      <c r="UVH2398" s="14"/>
      <c r="UVI2398" s="14"/>
      <c r="UVJ2398" s="14"/>
      <c r="UVK2398" s="14"/>
      <c r="UVL2398" s="14"/>
      <c r="UVM2398" s="14"/>
      <c r="UVN2398" s="14"/>
      <c r="UVO2398" s="14"/>
      <c r="UVP2398" s="14"/>
      <c r="UVQ2398" s="14"/>
      <c r="UVR2398" s="14"/>
      <c r="UVS2398" s="14"/>
      <c r="UVT2398" s="14"/>
      <c r="UVU2398" s="14"/>
      <c r="UVV2398" s="14"/>
      <c r="UVW2398" s="14"/>
      <c r="UVX2398" s="14"/>
      <c r="UVY2398" s="14"/>
      <c r="UVZ2398" s="14"/>
      <c r="UWA2398" s="14"/>
      <c r="UWB2398" s="14"/>
      <c r="UWC2398" s="14"/>
      <c r="UWD2398" s="14"/>
      <c r="UWE2398" s="14"/>
      <c r="UWF2398" s="14"/>
      <c r="UWG2398" s="14"/>
      <c r="UWH2398" s="14"/>
      <c r="UWI2398" s="14"/>
      <c r="UWJ2398" s="14"/>
      <c r="UWK2398" s="14"/>
      <c r="UWL2398" s="14"/>
      <c r="UWM2398" s="14"/>
      <c r="UWN2398" s="14"/>
      <c r="UWO2398" s="14"/>
      <c r="UWP2398" s="14"/>
      <c r="UWQ2398" s="14"/>
      <c r="UWR2398" s="14"/>
      <c r="UWS2398" s="14"/>
      <c r="UWT2398" s="14"/>
      <c r="UWU2398" s="14"/>
      <c r="UWV2398" s="14"/>
      <c r="UWW2398" s="14"/>
      <c r="UWX2398" s="14"/>
      <c r="UWY2398" s="14"/>
      <c r="UWZ2398" s="14"/>
      <c r="UXA2398" s="14"/>
      <c r="UXB2398" s="14"/>
      <c r="UXC2398" s="14"/>
      <c r="UXD2398" s="14"/>
      <c r="UXE2398" s="14"/>
      <c r="UXF2398" s="14"/>
      <c r="UXG2398" s="14"/>
      <c r="UXH2398" s="14"/>
      <c r="UXI2398" s="14"/>
      <c r="UXJ2398" s="14"/>
      <c r="UXK2398" s="14"/>
      <c r="UXL2398" s="14"/>
      <c r="UXM2398" s="14"/>
      <c r="UXN2398" s="14"/>
      <c r="UXO2398" s="14"/>
      <c r="UXP2398" s="14"/>
      <c r="UXQ2398" s="14"/>
      <c r="UXR2398" s="14"/>
      <c r="UXS2398" s="14"/>
      <c r="UXT2398" s="14"/>
      <c r="UXU2398" s="14"/>
      <c r="UXV2398" s="14"/>
      <c r="UXW2398" s="14"/>
      <c r="UXX2398" s="14"/>
      <c r="UXY2398" s="14"/>
      <c r="UXZ2398" s="14"/>
      <c r="UYA2398" s="14"/>
      <c r="UYB2398" s="14"/>
      <c r="UYC2398" s="14"/>
      <c r="UYD2398" s="14"/>
      <c r="UYE2398" s="14"/>
      <c r="UYF2398" s="14"/>
      <c r="UYG2398" s="14"/>
      <c r="UYH2398" s="14"/>
      <c r="UYI2398" s="14"/>
      <c r="UYJ2398" s="14"/>
      <c r="UYK2398" s="14"/>
      <c r="UYL2398" s="14"/>
      <c r="UYM2398" s="14"/>
      <c r="UYN2398" s="14"/>
      <c r="UYO2398" s="14"/>
      <c r="UYP2398" s="14"/>
      <c r="UYQ2398" s="14"/>
      <c r="UYR2398" s="14"/>
      <c r="UYS2398" s="14"/>
      <c r="UYT2398" s="14"/>
      <c r="UYU2398" s="14"/>
      <c r="UYV2398" s="14"/>
      <c r="UYW2398" s="14"/>
      <c r="UYX2398" s="14"/>
      <c r="UYY2398" s="14"/>
      <c r="UYZ2398" s="14"/>
      <c r="UZA2398" s="14"/>
      <c r="UZB2398" s="14"/>
      <c r="UZC2398" s="14"/>
      <c r="UZD2398" s="14"/>
      <c r="UZE2398" s="14"/>
      <c r="UZF2398" s="14"/>
      <c r="UZG2398" s="14"/>
      <c r="UZH2398" s="14"/>
      <c r="UZI2398" s="14"/>
      <c r="UZJ2398" s="14"/>
      <c r="UZK2398" s="14"/>
      <c r="UZL2398" s="14"/>
      <c r="UZM2398" s="14"/>
      <c r="UZN2398" s="14"/>
      <c r="UZO2398" s="14"/>
      <c r="UZP2398" s="14"/>
      <c r="UZQ2398" s="14"/>
      <c r="UZR2398" s="14"/>
      <c r="UZS2398" s="14"/>
      <c r="UZT2398" s="14"/>
      <c r="UZU2398" s="14"/>
      <c r="UZV2398" s="14"/>
      <c r="UZW2398" s="14"/>
      <c r="UZX2398" s="14"/>
      <c r="UZY2398" s="14"/>
      <c r="UZZ2398" s="14"/>
      <c r="VAA2398" s="14"/>
      <c r="VAB2398" s="14"/>
      <c r="VAC2398" s="14"/>
      <c r="VAD2398" s="14"/>
      <c r="VAE2398" s="14"/>
      <c r="VAF2398" s="14"/>
      <c r="VAG2398" s="14"/>
      <c r="VAH2398" s="14"/>
      <c r="VAI2398" s="14"/>
      <c r="VAJ2398" s="14"/>
      <c r="VAK2398" s="14"/>
      <c r="VAL2398" s="14"/>
      <c r="VAM2398" s="14"/>
      <c r="VAN2398" s="14"/>
      <c r="VAO2398" s="14"/>
      <c r="VAP2398" s="14"/>
      <c r="VAQ2398" s="14"/>
      <c r="VAR2398" s="14"/>
      <c r="VAS2398" s="14"/>
      <c r="VAT2398" s="14"/>
      <c r="VAU2398" s="14"/>
      <c r="VAV2398" s="14"/>
      <c r="VAW2398" s="14"/>
      <c r="VAX2398" s="14"/>
      <c r="VAY2398" s="14"/>
      <c r="VAZ2398" s="14"/>
      <c r="VBA2398" s="14"/>
      <c r="VBB2398" s="14"/>
      <c r="VBC2398" s="14"/>
      <c r="VBD2398" s="14"/>
      <c r="VBE2398" s="14"/>
      <c r="VBF2398" s="14"/>
      <c r="VBG2398" s="14"/>
      <c r="VBH2398" s="14"/>
      <c r="VBI2398" s="14"/>
      <c r="VBJ2398" s="14"/>
      <c r="VBK2398" s="14"/>
      <c r="VBL2398" s="14"/>
      <c r="VBM2398" s="14"/>
      <c r="VBN2398" s="14"/>
      <c r="VBO2398" s="14"/>
      <c r="VBP2398" s="14"/>
      <c r="VBQ2398" s="14"/>
      <c r="VBR2398" s="14"/>
      <c r="VBS2398" s="14"/>
      <c r="VBT2398" s="14"/>
      <c r="VBU2398" s="14"/>
      <c r="VBV2398" s="14"/>
      <c r="VBW2398" s="14"/>
      <c r="VBX2398" s="14"/>
      <c r="VBY2398" s="14"/>
      <c r="VBZ2398" s="14"/>
      <c r="VCA2398" s="14"/>
      <c r="VCB2398" s="14"/>
      <c r="VCC2398" s="14"/>
      <c r="VCD2398" s="14"/>
      <c r="VCE2398" s="14"/>
      <c r="VCF2398" s="14"/>
      <c r="VCG2398" s="14"/>
      <c r="VCH2398" s="14"/>
      <c r="VCI2398" s="14"/>
      <c r="VCJ2398" s="14"/>
      <c r="VCK2398" s="14"/>
      <c r="VCL2398" s="14"/>
      <c r="VCM2398" s="14"/>
      <c r="VCN2398" s="14"/>
      <c r="VCO2398" s="14"/>
      <c r="VCP2398" s="14"/>
      <c r="VCQ2398" s="14"/>
      <c r="VCR2398" s="14"/>
      <c r="VCS2398" s="14"/>
      <c r="VCT2398" s="14"/>
      <c r="VCU2398" s="14"/>
      <c r="VCV2398" s="14"/>
      <c r="VCW2398" s="14"/>
      <c r="VCX2398" s="14"/>
      <c r="VCY2398" s="14"/>
      <c r="VCZ2398" s="14"/>
      <c r="VDA2398" s="14"/>
      <c r="VDB2398" s="14"/>
      <c r="VDC2398" s="14"/>
      <c r="VDD2398" s="14"/>
      <c r="VDE2398" s="14"/>
      <c r="VDF2398" s="14"/>
      <c r="VDG2398" s="14"/>
      <c r="VDH2398" s="14"/>
      <c r="VDI2398" s="14"/>
      <c r="VDJ2398" s="14"/>
      <c r="VDK2398" s="14"/>
      <c r="VDL2398" s="14"/>
      <c r="VDM2398" s="14"/>
      <c r="VDN2398" s="14"/>
      <c r="VDO2398" s="14"/>
      <c r="VDP2398" s="14"/>
      <c r="VDQ2398" s="14"/>
      <c r="VDR2398" s="14"/>
      <c r="VDS2398" s="14"/>
      <c r="VDT2398" s="14"/>
      <c r="VDU2398" s="14"/>
      <c r="VDV2398" s="14"/>
      <c r="VDW2398" s="14"/>
      <c r="VDX2398" s="14"/>
      <c r="VDY2398" s="14"/>
      <c r="VDZ2398" s="14"/>
      <c r="VEA2398" s="14"/>
      <c r="VEB2398" s="14"/>
      <c r="VEC2398" s="14"/>
      <c r="VED2398" s="14"/>
      <c r="VEE2398" s="14"/>
      <c r="VEF2398" s="14"/>
      <c r="VEG2398" s="14"/>
      <c r="VEH2398" s="14"/>
      <c r="VEI2398" s="14"/>
      <c r="VEJ2398" s="14"/>
      <c r="VEK2398" s="14"/>
      <c r="VEL2398" s="14"/>
      <c r="VEM2398" s="14"/>
      <c r="VEN2398" s="14"/>
      <c r="VEO2398" s="14"/>
      <c r="VEP2398" s="14"/>
      <c r="VEQ2398" s="14"/>
      <c r="VER2398" s="14"/>
      <c r="VES2398" s="14"/>
      <c r="VET2398" s="14"/>
      <c r="VEU2398" s="14"/>
      <c r="VEV2398" s="14"/>
      <c r="VEW2398" s="14"/>
      <c r="VEX2398" s="14"/>
      <c r="VEY2398" s="14"/>
      <c r="VEZ2398" s="14"/>
      <c r="VFA2398" s="14"/>
      <c r="VFB2398" s="14"/>
      <c r="VFC2398" s="14"/>
      <c r="VFD2398" s="14"/>
      <c r="VFE2398" s="14"/>
      <c r="VFF2398" s="14"/>
      <c r="VFG2398" s="14"/>
      <c r="VFH2398" s="14"/>
      <c r="VFI2398" s="14"/>
      <c r="VFJ2398" s="14"/>
      <c r="VFK2398" s="14"/>
      <c r="VFL2398" s="14"/>
      <c r="VFM2398" s="14"/>
      <c r="VFN2398" s="14"/>
      <c r="VFO2398" s="14"/>
      <c r="VFP2398" s="14"/>
      <c r="VFQ2398" s="14"/>
      <c r="VFR2398" s="14"/>
      <c r="VFS2398" s="14"/>
      <c r="VFT2398" s="14"/>
      <c r="VFU2398" s="14"/>
      <c r="VFV2398" s="14"/>
      <c r="VFW2398" s="14"/>
      <c r="VFX2398" s="14"/>
      <c r="VFY2398" s="14"/>
      <c r="VFZ2398" s="14"/>
      <c r="VGA2398" s="14"/>
      <c r="VGB2398" s="14"/>
      <c r="VGC2398" s="14"/>
      <c r="VGD2398" s="14"/>
      <c r="VGE2398" s="14"/>
      <c r="VGF2398" s="14"/>
      <c r="VGG2398" s="14"/>
      <c r="VGH2398" s="14"/>
      <c r="VGI2398" s="14"/>
      <c r="VGJ2398" s="14"/>
      <c r="VGK2398" s="14"/>
      <c r="VGL2398" s="14"/>
      <c r="VGM2398" s="14"/>
      <c r="VGN2398" s="14"/>
      <c r="VGO2398" s="14"/>
      <c r="VGP2398" s="14"/>
      <c r="VGQ2398" s="14"/>
      <c r="VGR2398" s="14"/>
      <c r="VGS2398" s="14"/>
      <c r="VGT2398" s="14"/>
      <c r="VGU2398" s="14"/>
      <c r="VGV2398" s="14"/>
      <c r="VGW2398" s="14"/>
      <c r="VGX2398" s="14"/>
      <c r="VGY2398" s="14"/>
      <c r="VGZ2398" s="14"/>
      <c r="VHA2398" s="14"/>
      <c r="VHB2398" s="14"/>
      <c r="VHC2398" s="14"/>
      <c r="VHD2398" s="14"/>
      <c r="VHE2398" s="14"/>
      <c r="VHF2398" s="14"/>
      <c r="VHG2398" s="14"/>
      <c r="VHH2398" s="14"/>
      <c r="VHI2398" s="14"/>
      <c r="VHJ2398" s="14"/>
      <c r="VHK2398" s="14"/>
      <c r="VHL2398" s="14"/>
      <c r="VHM2398" s="14"/>
      <c r="VHN2398" s="14"/>
      <c r="VHO2398" s="14"/>
      <c r="VHP2398" s="14"/>
      <c r="VHQ2398" s="14"/>
      <c r="VHR2398" s="14"/>
      <c r="VHS2398" s="14"/>
      <c r="VHT2398" s="14"/>
      <c r="VHU2398" s="14"/>
      <c r="VHV2398" s="14"/>
      <c r="VHW2398" s="14"/>
      <c r="VHX2398" s="14"/>
      <c r="VHY2398" s="14"/>
      <c r="VHZ2398" s="14"/>
      <c r="VIA2398" s="14"/>
      <c r="VIB2398" s="14"/>
      <c r="VIC2398" s="14"/>
      <c r="VID2398" s="14"/>
      <c r="VIE2398" s="14"/>
      <c r="VIF2398" s="14"/>
      <c r="VIG2398" s="14"/>
      <c r="VIH2398" s="14"/>
      <c r="VII2398" s="14"/>
      <c r="VIJ2398" s="14"/>
      <c r="VIK2398" s="14"/>
      <c r="VIL2398" s="14"/>
      <c r="VIM2398" s="14"/>
      <c r="VIN2398" s="14"/>
      <c r="VIO2398" s="14"/>
      <c r="VIP2398" s="14"/>
      <c r="VIQ2398" s="14"/>
      <c r="VIR2398" s="14"/>
      <c r="VIS2398" s="14"/>
      <c r="VIT2398" s="14"/>
      <c r="VIU2398" s="14"/>
      <c r="VIV2398" s="14"/>
      <c r="VIW2398" s="14"/>
      <c r="VIX2398" s="14"/>
      <c r="VIY2398" s="14"/>
      <c r="VIZ2398" s="14"/>
      <c r="VJA2398" s="14"/>
      <c r="VJB2398" s="14"/>
      <c r="VJC2398" s="14"/>
      <c r="VJD2398" s="14"/>
      <c r="VJE2398" s="14"/>
      <c r="VJF2398" s="14"/>
      <c r="VJG2398" s="14"/>
      <c r="VJH2398" s="14"/>
      <c r="VJI2398" s="14"/>
      <c r="VJJ2398" s="14"/>
      <c r="VJK2398" s="14"/>
      <c r="VJL2398" s="14"/>
      <c r="VJM2398" s="14"/>
      <c r="VJN2398" s="14"/>
      <c r="VJO2398" s="14"/>
      <c r="VJP2398" s="14"/>
      <c r="VJQ2398" s="14"/>
      <c r="VJR2398" s="14"/>
      <c r="VJS2398" s="14"/>
      <c r="VJT2398" s="14"/>
      <c r="VJU2398" s="14"/>
      <c r="VJV2398" s="14"/>
      <c r="VJW2398" s="14"/>
      <c r="VJX2398" s="14"/>
      <c r="VJY2398" s="14"/>
      <c r="VJZ2398" s="14"/>
      <c r="VKA2398" s="14"/>
      <c r="VKB2398" s="14"/>
      <c r="VKC2398" s="14"/>
      <c r="VKD2398" s="14"/>
      <c r="VKE2398" s="14"/>
      <c r="VKF2398" s="14"/>
      <c r="VKG2398" s="14"/>
      <c r="VKH2398" s="14"/>
      <c r="VKI2398" s="14"/>
      <c r="VKJ2398" s="14"/>
      <c r="VKK2398" s="14"/>
      <c r="VKL2398" s="14"/>
      <c r="VKM2398" s="14"/>
      <c r="VKN2398" s="14"/>
      <c r="VKO2398" s="14"/>
      <c r="VKP2398" s="14"/>
      <c r="VKQ2398" s="14"/>
      <c r="VKR2398" s="14"/>
      <c r="VKS2398" s="14"/>
      <c r="VKT2398" s="14"/>
      <c r="VKU2398" s="14"/>
      <c r="VKV2398" s="14"/>
      <c r="VKW2398" s="14"/>
      <c r="VKX2398" s="14"/>
      <c r="VKY2398" s="14"/>
      <c r="VKZ2398" s="14"/>
      <c r="VLA2398" s="14"/>
      <c r="VLB2398" s="14"/>
      <c r="VLC2398" s="14"/>
      <c r="VLD2398" s="14"/>
      <c r="VLE2398" s="14"/>
      <c r="VLF2398" s="14"/>
      <c r="VLG2398" s="14"/>
      <c r="VLH2398" s="14"/>
      <c r="VLI2398" s="14"/>
      <c r="VLJ2398" s="14"/>
      <c r="VLK2398" s="14"/>
      <c r="VLL2398" s="14"/>
      <c r="VLM2398" s="14"/>
      <c r="VLN2398" s="14"/>
      <c r="VLO2398" s="14"/>
      <c r="VLP2398" s="14"/>
      <c r="VLQ2398" s="14"/>
      <c r="VLR2398" s="14"/>
      <c r="VLS2398" s="14"/>
      <c r="VLT2398" s="14"/>
      <c r="VLU2398" s="14"/>
      <c r="VLV2398" s="14"/>
      <c r="VLW2398" s="14"/>
      <c r="VLX2398" s="14"/>
      <c r="VLY2398" s="14"/>
      <c r="VLZ2398" s="14"/>
      <c r="VMA2398" s="14"/>
      <c r="VMB2398" s="14"/>
      <c r="VMC2398" s="14"/>
      <c r="VMD2398" s="14"/>
      <c r="VME2398" s="14"/>
      <c r="VMF2398" s="14"/>
      <c r="VMG2398" s="14"/>
      <c r="VMH2398" s="14"/>
      <c r="VMI2398" s="14"/>
      <c r="VMJ2398" s="14"/>
      <c r="VMK2398" s="14"/>
      <c r="VML2398" s="14"/>
      <c r="VMM2398" s="14"/>
      <c r="VMN2398" s="14"/>
      <c r="VMO2398" s="14"/>
      <c r="VMP2398" s="14"/>
      <c r="VMQ2398" s="14"/>
      <c r="VMR2398" s="14"/>
      <c r="VMS2398" s="14"/>
      <c r="VMT2398" s="14"/>
      <c r="VMU2398" s="14"/>
      <c r="VMV2398" s="14"/>
      <c r="VMW2398" s="14"/>
      <c r="VMX2398" s="14"/>
      <c r="VMY2398" s="14"/>
      <c r="VMZ2398" s="14"/>
      <c r="VNA2398" s="14"/>
      <c r="VNB2398" s="14"/>
      <c r="VNC2398" s="14"/>
      <c r="VND2398" s="14"/>
      <c r="VNE2398" s="14"/>
      <c r="VNF2398" s="14"/>
      <c r="VNG2398" s="14"/>
      <c r="VNH2398" s="14"/>
      <c r="VNI2398" s="14"/>
      <c r="VNJ2398" s="14"/>
      <c r="VNK2398" s="14"/>
      <c r="VNL2398" s="14"/>
      <c r="VNM2398" s="14"/>
      <c r="VNN2398" s="14"/>
      <c r="VNO2398" s="14"/>
      <c r="VNP2398" s="14"/>
      <c r="VNQ2398" s="14"/>
      <c r="VNR2398" s="14"/>
      <c r="VNS2398" s="14"/>
      <c r="VNT2398" s="14"/>
      <c r="VNU2398" s="14"/>
      <c r="VNV2398" s="14"/>
      <c r="VNW2398" s="14"/>
      <c r="VNX2398" s="14"/>
      <c r="VNY2398" s="14"/>
      <c r="VNZ2398" s="14"/>
      <c r="VOA2398" s="14"/>
      <c r="VOB2398" s="14"/>
      <c r="VOC2398" s="14"/>
      <c r="VOD2398" s="14"/>
      <c r="VOE2398" s="14"/>
      <c r="VOF2398" s="14"/>
      <c r="VOG2398" s="14"/>
      <c r="VOH2398" s="14"/>
      <c r="VOI2398" s="14"/>
      <c r="VOJ2398" s="14"/>
      <c r="VOK2398" s="14"/>
      <c r="VOL2398" s="14"/>
      <c r="VOM2398" s="14"/>
      <c r="VON2398" s="14"/>
      <c r="VOO2398" s="14"/>
      <c r="VOP2398" s="14"/>
      <c r="VOQ2398" s="14"/>
      <c r="VOR2398" s="14"/>
      <c r="VOS2398" s="14"/>
      <c r="VOT2398" s="14"/>
      <c r="VOU2398" s="14"/>
      <c r="VOV2398" s="14"/>
      <c r="VOW2398" s="14"/>
      <c r="VOX2398" s="14"/>
      <c r="VOY2398" s="14"/>
      <c r="VOZ2398" s="14"/>
      <c r="VPA2398" s="14"/>
      <c r="VPB2398" s="14"/>
      <c r="VPC2398" s="14"/>
      <c r="VPD2398" s="14"/>
      <c r="VPE2398" s="14"/>
      <c r="VPF2398" s="14"/>
      <c r="VPG2398" s="14"/>
      <c r="VPH2398" s="14"/>
      <c r="VPI2398" s="14"/>
      <c r="VPJ2398" s="14"/>
      <c r="VPK2398" s="14"/>
      <c r="VPL2398" s="14"/>
      <c r="VPM2398" s="14"/>
      <c r="VPN2398" s="14"/>
      <c r="VPO2398" s="14"/>
      <c r="VPP2398" s="14"/>
      <c r="VPQ2398" s="14"/>
      <c r="VPR2398" s="14"/>
      <c r="VPS2398" s="14"/>
      <c r="VPT2398" s="14"/>
      <c r="VPU2398" s="14"/>
      <c r="VPV2398" s="14"/>
      <c r="VPW2398" s="14"/>
      <c r="VPX2398" s="14"/>
      <c r="VPY2398" s="14"/>
      <c r="VPZ2398" s="14"/>
      <c r="VQA2398" s="14"/>
      <c r="VQB2398" s="14"/>
      <c r="VQC2398" s="14"/>
      <c r="VQD2398" s="14"/>
      <c r="VQE2398" s="14"/>
      <c r="VQF2398" s="14"/>
      <c r="VQG2398" s="14"/>
      <c r="VQH2398" s="14"/>
      <c r="VQI2398" s="14"/>
      <c r="VQJ2398" s="14"/>
      <c r="VQK2398" s="14"/>
      <c r="VQL2398" s="14"/>
      <c r="VQM2398" s="14"/>
      <c r="VQN2398" s="14"/>
      <c r="VQO2398" s="14"/>
      <c r="VQP2398" s="14"/>
      <c r="VQQ2398" s="14"/>
      <c r="VQR2398" s="14"/>
      <c r="VQS2398" s="14"/>
      <c r="VQT2398" s="14"/>
      <c r="VQU2398" s="14"/>
      <c r="VQV2398" s="14"/>
      <c r="VQW2398" s="14"/>
      <c r="VQX2398" s="14"/>
      <c r="VQY2398" s="14"/>
      <c r="VQZ2398" s="14"/>
      <c r="VRA2398" s="14"/>
      <c r="VRB2398" s="14"/>
      <c r="VRC2398" s="14"/>
      <c r="VRD2398" s="14"/>
      <c r="VRE2398" s="14"/>
      <c r="VRF2398" s="14"/>
      <c r="VRG2398" s="14"/>
      <c r="VRH2398" s="14"/>
      <c r="VRI2398" s="14"/>
      <c r="VRJ2398" s="14"/>
      <c r="VRK2398" s="14"/>
      <c r="VRL2398" s="14"/>
      <c r="VRM2398" s="14"/>
      <c r="VRN2398" s="14"/>
      <c r="VRO2398" s="14"/>
      <c r="VRP2398" s="14"/>
      <c r="VRQ2398" s="14"/>
      <c r="VRR2398" s="14"/>
      <c r="VRS2398" s="14"/>
      <c r="VRT2398" s="14"/>
      <c r="VRU2398" s="14"/>
      <c r="VRV2398" s="14"/>
      <c r="VRW2398" s="14"/>
      <c r="VRX2398" s="14"/>
      <c r="VRY2398" s="14"/>
      <c r="VRZ2398" s="14"/>
      <c r="VSA2398" s="14"/>
      <c r="VSB2398" s="14"/>
      <c r="VSC2398" s="14"/>
      <c r="VSD2398" s="14"/>
      <c r="VSE2398" s="14"/>
      <c r="VSF2398" s="14"/>
      <c r="VSG2398" s="14"/>
      <c r="VSH2398" s="14"/>
      <c r="VSI2398" s="14"/>
      <c r="VSJ2398" s="14"/>
      <c r="VSK2398" s="14"/>
      <c r="VSL2398" s="14"/>
      <c r="VSM2398" s="14"/>
      <c r="VSN2398" s="14"/>
      <c r="VSO2398" s="14"/>
      <c r="VSP2398" s="14"/>
      <c r="VSQ2398" s="14"/>
      <c r="VSR2398" s="14"/>
      <c r="VSS2398" s="14"/>
      <c r="VST2398" s="14"/>
      <c r="VSU2398" s="14"/>
      <c r="VSV2398" s="14"/>
      <c r="VSW2398" s="14"/>
      <c r="VSX2398" s="14"/>
      <c r="VSY2398" s="14"/>
      <c r="VSZ2398" s="14"/>
      <c r="VTA2398" s="14"/>
      <c r="VTB2398" s="14"/>
      <c r="VTC2398" s="14"/>
      <c r="VTD2398" s="14"/>
      <c r="VTE2398" s="14"/>
      <c r="VTF2398" s="14"/>
      <c r="VTG2398" s="14"/>
      <c r="VTH2398" s="14"/>
      <c r="VTI2398" s="14"/>
      <c r="VTJ2398" s="14"/>
      <c r="VTK2398" s="14"/>
      <c r="VTL2398" s="14"/>
      <c r="VTM2398" s="14"/>
      <c r="VTN2398" s="14"/>
      <c r="VTO2398" s="14"/>
      <c r="VTP2398" s="14"/>
      <c r="VTQ2398" s="14"/>
      <c r="VTR2398" s="14"/>
      <c r="VTS2398" s="14"/>
      <c r="VTT2398" s="14"/>
      <c r="VTU2398" s="14"/>
      <c r="VTV2398" s="14"/>
      <c r="VTW2398" s="14"/>
      <c r="VTX2398" s="14"/>
      <c r="VTY2398" s="14"/>
      <c r="VTZ2398" s="14"/>
      <c r="VUA2398" s="14"/>
      <c r="VUB2398" s="14"/>
      <c r="VUC2398" s="14"/>
      <c r="VUD2398" s="14"/>
      <c r="VUE2398" s="14"/>
      <c r="VUF2398" s="14"/>
      <c r="VUG2398" s="14"/>
      <c r="VUH2398" s="14"/>
      <c r="VUI2398" s="14"/>
      <c r="VUJ2398" s="14"/>
      <c r="VUK2398" s="14"/>
      <c r="VUL2398" s="14"/>
      <c r="VUM2398" s="14"/>
      <c r="VUN2398" s="14"/>
      <c r="VUO2398" s="14"/>
      <c r="VUP2398" s="14"/>
      <c r="VUQ2398" s="14"/>
      <c r="VUR2398" s="14"/>
      <c r="VUS2398" s="14"/>
      <c r="VUT2398" s="14"/>
      <c r="VUU2398" s="14"/>
      <c r="VUV2398" s="14"/>
      <c r="VUW2398" s="14"/>
      <c r="VUX2398" s="14"/>
      <c r="VUY2398" s="14"/>
      <c r="VUZ2398" s="14"/>
      <c r="VVA2398" s="14"/>
      <c r="VVB2398" s="14"/>
      <c r="VVC2398" s="14"/>
      <c r="VVD2398" s="14"/>
      <c r="VVE2398" s="14"/>
      <c r="VVF2398" s="14"/>
      <c r="VVG2398" s="14"/>
      <c r="VVH2398" s="14"/>
      <c r="VVI2398" s="14"/>
      <c r="VVJ2398" s="14"/>
      <c r="VVK2398" s="14"/>
      <c r="VVL2398" s="14"/>
      <c r="VVM2398" s="14"/>
      <c r="VVN2398" s="14"/>
      <c r="VVO2398" s="14"/>
      <c r="VVP2398" s="14"/>
      <c r="VVQ2398" s="14"/>
      <c r="VVR2398" s="14"/>
      <c r="VVS2398" s="14"/>
      <c r="VVT2398" s="14"/>
      <c r="VVU2398" s="14"/>
      <c r="VVV2398" s="14"/>
      <c r="VVW2398" s="14"/>
      <c r="VVX2398" s="14"/>
      <c r="VVY2398" s="14"/>
      <c r="VVZ2398" s="14"/>
      <c r="VWA2398" s="14"/>
      <c r="VWB2398" s="14"/>
      <c r="VWC2398" s="14"/>
      <c r="VWD2398" s="14"/>
      <c r="VWE2398" s="14"/>
      <c r="VWF2398" s="14"/>
      <c r="VWG2398" s="14"/>
      <c r="VWH2398" s="14"/>
      <c r="VWI2398" s="14"/>
      <c r="VWJ2398" s="14"/>
      <c r="VWK2398" s="14"/>
      <c r="VWL2398" s="14"/>
      <c r="VWM2398" s="14"/>
      <c r="VWN2398" s="14"/>
      <c r="VWO2398" s="14"/>
      <c r="VWP2398" s="14"/>
      <c r="VWQ2398" s="14"/>
      <c r="VWR2398" s="14"/>
      <c r="VWS2398" s="14"/>
      <c r="VWT2398" s="14"/>
      <c r="VWU2398" s="14"/>
      <c r="VWV2398" s="14"/>
      <c r="VWW2398" s="14"/>
      <c r="VWX2398" s="14"/>
      <c r="VWY2398" s="14"/>
      <c r="VWZ2398" s="14"/>
      <c r="VXA2398" s="14"/>
      <c r="VXB2398" s="14"/>
      <c r="VXC2398" s="14"/>
      <c r="VXD2398" s="14"/>
      <c r="VXE2398" s="14"/>
      <c r="VXF2398" s="14"/>
      <c r="VXG2398" s="14"/>
      <c r="VXH2398" s="14"/>
      <c r="VXI2398" s="14"/>
      <c r="VXJ2398" s="14"/>
      <c r="VXK2398" s="14"/>
      <c r="VXL2398" s="14"/>
      <c r="VXM2398" s="14"/>
      <c r="VXN2398" s="14"/>
      <c r="VXO2398" s="14"/>
      <c r="VXP2398" s="14"/>
      <c r="VXQ2398" s="14"/>
      <c r="VXR2398" s="14"/>
      <c r="VXS2398" s="14"/>
      <c r="VXT2398" s="14"/>
      <c r="VXU2398" s="14"/>
      <c r="VXV2398" s="14"/>
      <c r="VXW2398" s="14"/>
      <c r="VXX2398" s="14"/>
      <c r="VXY2398" s="14"/>
      <c r="VXZ2398" s="14"/>
      <c r="VYA2398" s="14"/>
      <c r="VYB2398" s="14"/>
      <c r="VYC2398" s="14"/>
      <c r="VYD2398" s="14"/>
      <c r="VYE2398" s="14"/>
      <c r="VYF2398" s="14"/>
      <c r="VYG2398" s="14"/>
      <c r="VYH2398" s="14"/>
      <c r="VYI2398" s="14"/>
      <c r="VYJ2398" s="14"/>
      <c r="VYK2398" s="14"/>
      <c r="VYL2398" s="14"/>
      <c r="VYM2398" s="14"/>
      <c r="VYN2398" s="14"/>
      <c r="VYO2398" s="14"/>
      <c r="VYP2398" s="14"/>
      <c r="VYQ2398" s="14"/>
      <c r="VYR2398" s="14"/>
      <c r="VYS2398" s="14"/>
      <c r="VYT2398" s="14"/>
      <c r="VYU2398" s="14"/>
      <c r="VYV2398" s="14"/>
      <c r="VYW2398" s="14"/>
      <c r="VYX2398" s="14"/>
      <c r="VYY2398" s="14"/>
      <c r="VYZ2398" s="14"/>
      <c r="VZA2398" s="14"/>
      <c r="VZB2398" s="14"/>
      <c r="VZC2398" s="14"/>
      <c r="VZD2398" s="14"/>
      <c r="VZE2398" s="14"/>
      <c r="VZF2398" s="14"/>
      <c r="VZG2398" s="14"/>
      <c r="VZH2398" s="14"/>
      <c r="VZI2398" s="14"/>
      <c r="VZJ2398" s="14"/>
      <c r="VZK2398" s="14"/>
      <c r="VZL2398" s="14"/>
      <c r="VZM2398" s="14"/>
      <c r="VZN2398" s="14"/>
      <c r="VZO2398" s="14"/>
      <c r="VZP2398" s="14"/>
      <c r="VZQ2398" s="14"/>
      <c r="VZR2398" s="14"/>
      <c r="VZS2398" s="14"/>
      <c r="VZT2398" s="14"/>
      <c r="VZU2398" s="14"/>
      <c r="VZV2398" s="14"/>
      <c r="VZW2398" s="14"/>
      <c r="VZX2398" s="14"/>
      <c r="VZY2398" s="14"/>
      <c r="VZZ2398" s="14"/>
      <c r="WAA2398" s="14"/>
      <c r="WAB2398" s="14"/>
      <c r="WAC2398" s="14"/>
      <c r="WAD2398" s="14"/>
      <c r="WAE2398" s="14"/>
      <c r="WAF2398" s="14"/>
      <c r="WAG2398" s="14"/>
      <c r="WAH2398" s="14"/>
      <c r="WAI2398" s="14"/>
      <c r="WAJ2398" s="14"/>
      <c r="WAK2398" s="14"/>
      <c r="WAL2398" s="14"/>
      <c r="WAM2398" s="14"/>
      <c r="WAN2398" s="14"/>
      <c r="WAO2398" s="14"/>
      <c r="WAP2398" s="14"/>
      <c r="WAQ2398" s="14"/>
      <c r="WAR2398" s="14"/>
      <c r="WAS2398" s="14"/>
      <c r="WAT2398" s="14"/>
      <c r="WAU2398" s="14"/>
      <c r="WAV2398" s="14"/>
      <c r="WAW2398" s="14"/>
      <c r="WAX2398" s="14"/>
      <c r="WAY2398" s="14"/>
      <c r="WAZ2398" s="14"/>
      <c r="WBA2398" s="14"/>
      <c r="WBB2398" s="14"/>
      <c r="WBC2398" s="14"/>
      <c r="WBD2398" s="14"/>
      <c r="WBE2398" s="14"/>
      <c r="WBF2398" s="14"/>
      <c r="WBG2398" s="14"/>
      <c r="WBH2398" s="14"/>
      <c r="WBI2398" s="14"/>
      <c r="WBJ2398" s="14"/>
      <c r="WBK2398" s="14"/>
      <c r="WBL2398" s="14"/>
      <c r="WBM2398" s="14"/>
      <c r="WBN2398" s="14"/>
      <c r="WBO2398" s="14"/>
      <c r="WBP2398" s="14"/>
      <c r="WBQ2398" s="14"/>
      <c r="WBR2398" s="14"/>
      <c r="WBS2398" s="14"/>
      <c r="WBT2398" s="14"/>
      <c r="WBU2398" s="14"/>
      <c r="WBV2398" s="14"/>
      <c r="WBW2398" s="14"/>
      <c r="WBX2398" s="14"/>
      <c r="WBY2398" s="14"/>
      <c r="WBZ2398" s="14"/>
      <c r="WCA2398" s="14"/>
      <c r="WCB2398" s="14"/>
      <c r="WCC2398" s="14"/>
      <c r="WCD2398" s="14"/>
      <c r="WCE2398" s="14"/>
      <c r="WCF2398" s="14"/>
      <c r="WCG2398" s="14"/>
      <c r="WCH2398" s="14"/>
      <c r="WCI2398" s="14"/>
      <c r="WCJ2398" s="14"/>
      <c r="WCK2398" s="14"/>
      <c r="WCL2398" s="14"/>
      <c r="WCM2398" s="14"/>
      <c r="WCN2398" s="14"/>
      <c r="WCO2398" s="14"/>
      <c r="WCP2398" s="14"/>
      <c r="WCQ2398" s="14"/>
      <c r="WCR2398" s="14"/>
      <c r="WCS2398" s="14"/>
      <c r="WCT2398" s="14"/>
      <c r="WCU2398" s="14"/>
      <c r="WCV2398" s="14"/>
      <c r="WCW2398" s="14"/>
      <c r="WCX2398" s="14"/>
      <c r="WCY2398" s="14"/>
      <c r="WCZ2398" s="14"/>
      <c r="WDA2398" s="14"/>
      <c r="WDB2398" s="14"/>
      <c r="WDC2398" s="14"/>
      <c r="WDD2398" s="14"/>
      <c r="WDE2398" s="14"/>
      <c r="WDF2398" s="14"/>
      <c r="WDG2398" s="14"/>
      <c r="WDH2398" s="14"/>
      <c r="WDI2398" s="14"/>
      <c r="WDJ2398" s="14"/>
      <c r="WDK2398" s="14"/>
      <c r="WDL2398" s="14"/>
      <c r="WDM2398" s="14"/>
      <c r="WDN2398" s="14"/>
      <c r="WDO2398" s="14"/>
      <c r="WDP2398" s="14"/>
      <c r="WDQ2398" s="14"/>
      <c r="WDR2398" s="14"/>
      <c r="WDS2398" s="14"/>
      <c r="WDT2398" s="14"/>
      <c r="WDU2398" s="14"/>
      <c r="WDV2398" s="14"/>
      <c r="WDW2398" s="14"/>
      <c r="WDX2398" s="14"/>
      <c r="WDY2398" s="14"/>
      <c r="WDZ2398" s="14"/>
      <c r="WEA2398" s="14"/>
      <c r="WEB2398" s="14"/>
      <c r="WEC2398" s="14"/>
      <c r="WED2398" s="14"/>
      <c r="WEE2398" s="14"/>
      <c r="WEF2398" s="14"/>
      <c r="WEG2398" s="14"/>
      <c r="WEH2398" s="14"/>
      <c r="WEI2398" s="14"/>
      <c r="WEJ2398" s="14"/>
      <c r="WEK2398" s="14"/>
      <c r="WEL2398" s="14"/>
      <c r="WEM2398" s="14"/>
      <c r="WEN2398" s="14"/>
      <c r="WEO2398" s="14"/>
      <c r="WEP2398" s="14"/>
      <c r="WEQ2398" s="14"/>
      <c r="WER2398" s="14"/>
      <c r="WES2398" s="14"/>
      <c r="WET2398" s="14"/>
      <c r="WEU2398" s="14"/>
      <c r="WEV2398" s="14"/>
      <c r="WEW2398" s="14"/>
      <c r="WEX2398" s="14"/>
      <c r="WEY2398" s="14"/>
      <c r="WEZ2398" s="14"/>
      <c r="WFA2398" s="14"/>
      <c r="WFB2398" s="14"/>
      <c r="WFC2398" s="14"/>
      <c r="WFD2398" s="14"/>
      <c r="WFE2398" s="14"/>
      <c r="WFF2398" s="14"/>
      <c r="WFG2398" s="14"/>
      <c r="WFH2398" s="14"/>
      <c r="WFI2398" s="14"/>
      <c r="WFJ2398" s="14"/>
      <c r="WFK2398" s="14"/>
      <c r="WFL2398" s="14"/>
      <c r="WFM2398" s="14"/>
      <c r="WFN2398" s="14"/>
      <c r="WFO2398" s="14"/>
      <c r="WFP2398" s="14"/>
      <c r="WFQ2398" s="14"/>
      <c r="WFR2398" s="14"/>
      <c r="WFS2398" s="14"/>
      <c r="WFT2398" s="14"/>
      <c r="WFU2398" s="14"/>
      <c r="WFV2398" s="14"/>
      <c r="WFW2398" s="14"/>
      <c r="WFX2398" s="14"/>
      <c r="WFY2398" s="14"/>
      <c r="WFZ2398" s="14"/>
      <c r="WGA2398" s="14"/>
      <c r="WGB2398" s="14"/>
      <c r="WGC2398" s="14"/>
      <c r="WGD2398" s="14"/>
      <c r="WGE2398" s="14"/>
      <c r="WGF2398" s="14"/>
      <c r="WGG2398" s="14"/>
      <c r="WGH2398" s="14"/>
      <c r="WGI2398" s="14"/>
      <c r="WGJ2398" s="14"/>
      <c r="WGK2398" s="14"/>
      <c r="WGL2398" s="14"/>
      <c r="WGM2398" s="14"/>
      <c r="WGN2398" s="14"/>
      <c r="WGO2398" s="14"/>
      <c r="WGP2398" s="14"/>
      <c r="WGQ2398" s="14"/>
      <c r="WGR2398" s="14"/>
      <c r="WGS2398" s="14"/>
      <c r="WGT2398" s="14"/>
      <c r="WGU2398" s="14"/>
      <c r="WGV2398" s="14"/>
      <c r="WGW2398" s="14"/>
      <c r="WGX2398" s="14"/>
      <c r="WGY2398" s="14"/>
      <c r="WGZ2398" s="14"/>
      <c r="WHA2398" s="14"/>
      <c r="WHB2398" s="14"/>
      <c r="WHC2398" s="14"/>
      <c r="WHD2398" s="14"/>
      <c r="WHE2398" s="14"/>
      <c r="WHF2398" s="14"/>
      <c r="WHG2398" s="14"/>
      <c r="WHH2398" s="14"/>
      <c r="WHI2398" s="14"/>
      <c r="WHJ2398" s="14"/>
      <c r="WHK2398" s="14"/>
      <c r="WHL2398" s="14"/>
      <c r="WHM2398" s="14"/>
      <c r="WHN2398" s="14"/>
      <c r="WHO2398" s="14"/>
      <c r="WHP2398" s="14"/>
      <c r="WHQ2398" s="14"/>
      <c r="WHR2398" s="14"/>
      <c r="WHS2398" s="14"/>
      <c r="WHT2398" s="14"/>
      <c r="WHU2398" s="14"/>
      <c r="WHV2398" s="14"/>
      <c r="WHW2398" s="14"/>
      <c r="WHX2398" s="14"/>
      <c r="WHY2398" s="14"/>
      <c r="WHZ2398" s="14"/>
      <c r="WIA2398" s="14"/>
      <c r="WIB2398" s="14"/>
      <c r="WIC2398" s="14"/>
      <c r="WID2398" s="14"/>
      <c r="WIE2398" s="14"/>
      <c r="WIF2398" s="14"/>
      <c r="WIG2398" s="14"/>
      <c r="WIH2398" s="14"/>
      <c r="WII2398" s="14"/>
      <c r="WIJ2398" s="14"/>
      <c r="WIK2398" s="14"/>
      <c r="WIL2398" s="14"/>
      <c r="WIM2398" s="14"/>
      <c r="WIN2398" s="14"/>
      <c r="WIO2398" s="14"/>
      <c r="WIP2398" s="14"/>
      <c r="WIQ2398" s="14"/>
      <c r="WIR2398" s="14"/>
      <c r="WIS2398" s="14"/>
      <c r="WIT2398" s="14"/>
      <c r="WIU2398" s="14"/>
      <c r="WIV2398" s="14"/>
      <c r="WIW2398" s="14"/>
      <c r="WIX2398" s="14"/>
      <c r="WIY2398" s="14"/>
      <c r="WIZ2398" s="14"/>
      <c r="WJA2398" s="14"/>
      <c r="WJB2398" s="14"/>
      <c r="WJC2398" s="14"/>
      <c r="WJD2398" s="14"/>
      <c r="WJE2398" s="14"/>
      <c r="WJF2398" s="14"/>
      <c r="WJG2398" s="14"/>
      <c r="WJH2398" s="14"/>
      <c r="WJI2398" s="14"/>
      <c r="WJJ2398" s="14"/>
      <c r="WJK2398" s="14"/>
      <c r="WJL2398" s="14"/>
      <c r="WJM2398" s="14"/>
      <c r="WJN2398" s="14"/>
      <c r="WJO2398" s="14"/>
      <c r="WJP2398" s="14"/>
      <c r="WJQ2398" s="14"/>
      <c r="WJR2398" s="14"/>
      <c r="WJS2398" s="14"/>
      <c r="WJT2398" s="14"/>
      <c r="WJU2398" s="14"/>
      <c r="WJV2398" s="14"/>
      <c r="WJW2398" s="14"/>
      <c r="WJX2398" s="14"/>
      <c r="WJY2398" s="14"/>
      <c r="WJZ2398" s="14"/>
      <c r="WKA2398" s="14"/>
      <c r="WKB2398" s="14"/>
      <c r="WKC2398" s="14"/>
      <c r="WKD2398" s="14"/>
      <c r="WKE2398" s="14"/>
      <c r="WKF2398" s="14"/>
      <c r="WKG2398" s="14"/>
      <c r="WKH2398" s="14"/>
      <c r="WKI2398" s="14"/>
      <c r="WKJ2398" s="14"/>
      <c r="WKK2398" s="14"/>
      <c r="WKL2398" s="14"/>
      <c r="WKM2398" s="14"/>
      <c r="WKN2398" s="14"/>
      <c r="WKO2398" s="14"/>
      <c r="WKP2398" s="14"/>
      <c r="WKQ2398" s="14"/>
      <c r="WKR2398" s="14"/>
      <c r="WKS2398" s="14"/>
      <c r="WKT2398" s="14"/>
      <c r="WKU2398" s="14"/>
      <c r="WKV2398" s="14"/>
      <c r="WKW2398" s="14"/>
      <c r="WKX2398" s="14"/>
      <c r="WKY2398" s="14"/>
      <c r="WKZ2398" s="14"/>
      <c r="WLA2398" s="14"/>
      <c r="WLB2398" s="14"/>
      <c r="WLC2398" s="14"/>
      <c r="WLD2398" s="14"/>
      <c r="WLE2398" s="14"/>
      <c r="WLF2398" s="14"/>
      <c r="WLG2398" s="14"/>
      <c r="WLH2398" s="14"/>
      <c r="WLI2398" s="14"/>
      <c r="WLJ2398" s="14"/>
      <c r="WLK2398" s="14"/>
      <c r="WLL2398" s="14"/>
      <c r="WLM2398" s="14"/>
      <c r="WLN2398" s="14"/>
      <c r="WLO2398" s="14"/>
      <c r="WLP2398" s="14"/>
      <c r="WLQ2398" s="14"/>
      <c r="WLR2398" s="14"/>
      <c r="WLS2398" s="14"/>
      <c r="WLT2398" s="14"/>
      <c r="WLU2398" s="14"/>
      <c r="WLV2398" s="14"/>
      <c r="WLW2398" s="14"/>
      <c r="WLX2398" s="14"/>
      <c r="WLY2398" s="14"/>
      <c r="WLZ2398" s="14"/>
      <c r="WMA2398" s="14"/>
      <c r="WMB2398" s="14"/>
      <c r="WMC2398" s="14"/>
      <c r="WMD2398" s="14"/>
      <c r="WME2398" s="14"/>
      <c r="WMF2398" s="14"/>
      <c r="WMG2398" s="14"/>
      <c r="WMH2398" s="14"/>
      <c r="WMI2398" s="14"/>
      <c r="WMJ2398" s="14"/>
      <c r="WMK2398" s="14"/>
      <c r="WML2398" s="14"/>
      <c r="WMM2398" s="14"/>
      <c r="WMN2398" s="14"/>
      <c r="WMO2398" s="14"/>
      <c r="WMP2398" s="14"/>
      <c r="WMQ2398" s="14"/>
      <c r="WMR2398" s="14"/>
      <c r="WMS2398" s="14"/>
      <c r="WMT2398" s="14"/>
      <c r="WMU2398" s="14"/>
      <c r="WMV2398" s="14"/>
      <c r="WMW2398" s="14"/>
      <c r="WMX2398" s="14"/>
      <c r="WMY2398" s="14"/>
      <c r="WMZ2398" s="14"/>
      <c r="WNA2398" s="14"/>
      <c r="WNB2398" s="14"/>
      <c r="WNC2398" s="14"/>
      <c r="WND2398" s="14"/>
      <c r="WNE2398" s="14"/>
      <c r="WNF2398" s="14"/>
      <c r="WNG2398" s="14"/>
      <c r="WNH2398" s="14"/>
      <c r="WNI2398" s="14"/>
      <c r="WNJ2398" s="14"/>
      <c r="WNK2398" s="14"/>
      <c r="WNL2398" s="14"/>
      <c r="WNM2398" s="14"/>
      <c r="WNN2398" s="14"/>
      <c r="WNO2398" s="14"/>
      <c r="WNP2398" s="14"/>
      <c r="WNQ2398" s="14"/>
      <c r="WNR2398" s="14"/>
      <c r="WNS2398" s="14"/>
      <c r="WNT2398" s="14"/>
      <c r="WNU2398" s="14"/>
      <c r="WNV2398" s="14"/>
      <c r="WNW2398" s="14"/>
      <c r="WNX2398" s="14"/>
      <c r="WNY2398" s="14"/>
      <c r="WNZ2398" s="14"/>
      <c r="WOA2398" s="14"/>
      <c r="WOB2398" s="14"/>
      <c r="WOC2398" s="14"/>
      <c r="WOD2398" s="14"/>
      <c r="WOE2398" s="14"/>
      <c r="WOF2398" s="14"/>
      <c r="WOG2398" s="14"/>
      <c r="WOH2398" s="14"/>
      <c r="WOI2398" s="14"/>
      <c r="WOJ2398" s="14"/>
      <c r="WOK2398" s="14"/>
      <c r="WOL2398" s="14"/>
      <c r="WOM2398" s="14"/>
      <c r="WON2398" s="14"/>
      <c r="WOO2398" s="14"/>
      <c r="WOP2398" s="14"/>
      <c r="WOQ2398" s="14"/>
      <c r="WOR2398" s="14"/>
      <c r="WOS2398" s="14"/>
      <c r="WOT2398" s="14"/>
      <c r="WOU2398" s="14"/>
      <c r="WOV2398" s="14"/>
      <c r="WOW2398" s="14"/>
      <c r="WOX2398" s="14"/>
      <c r="WOY2398" s="14"/>
      <c r="WOZ2398" s="14"/>
      <c r="WPA2398" s="14"/>
      <c r="WPB2398" s="14"/>
      <c r="WPC2398" s="14"/>
      <c r="WPD2398" s="14"/>
      <c r="WPE2398" s="14"/>
      <c r="WPF2398" s="14"/>
      <c r="WPG2398" s="14"/>
      <c r="WPH2398" s="14"/>
      <c r="WPI2398" s="14"/>
      <c r="WPJ2398" s="14"/>
      <c r="WPK2398" s="14"/>
      <c r="WPL2398" s="14"/>
      <c r="WPM2398" s="14"/>
      <c r="WPN2398" s="14"/>
      <c r="WPO2398" s="14"/>
      <c r="WPP2398" s="14"/>
      <c r="WPQ2398" s="14"/>
      <c r="WPR2398" s="14"/>
      <c r="WPS2398" s="14"/>
      <c r="WPT2398" s="14"/>
      <c r="WPU2398" s="14"/>
      <c r="WPV2398" s="14"/>
      <c r="WPW2398" s="14"/>
      <c r="WPX2398" s="14"/>
      <c r="WPY2398" s="14"/>
      <c r="WPZ2398" s="14"/>
      <c r="WQA2398" s="14"/>
      <c r="WQB2398" s="14"/>
      <c r="WQC2398" s="14"/>
      <c r="WQD2398" s="14"/>
      <c r="WQE2398" s="14"/>
      <c r="WQF2398" s="14"/>
      <c r="WQG2398" s="14"/>
      <c r="WQH2398" s="14"/>
      <c r="WQI2398" s="14"/>
      <c r="WQJ2398" s="14"/>
      <c r="WQK2398" s="14"/>
      <c r="WQL2398" s="14"/>
      <c r="WQM2398" s="14"/>
      <c r="WQN2398" s="14"/>
      <c r="WQO2398" s="14"/>
      <c r="WQP2398" s="14"/>
      <c r="WQQ2398" s="14"/>
      <c r="WQR2398" s="14"/>
      <c r="WQS2398" s="14"/>
      <c r="WQT2398" s="14"/>
      <c r="WQU2398" s="14"/>
      <c r="WQV2398" s="14"/>
      <c r="WQW2398" s="14"/>
      <c r="WQX2398" s="14"/>
      <c r="WQY2398" s="14"/>
      <c r="WQZ2398" s="14"/>
      <c r="WRA2398" s="14"/>
      <c r="WRB2398" s="14"/>
      <c r="WRC2398" s="14"/>
      <c r="WRD2398" s="14"/>
      <c r="WRE2398" s="14"/>
      <c r="WRF2398" s="14"/>
      <c r="WRG2398" s="14"/>
      <c r="WRH2398" s="14"/>
      <c r="WRI2398" s="14"/>
      <c r="WRJ2398" s="14"/>
      <c r="WRK2398" s="14"/>
      <c r="WRL2398" s="14"/>
      <c r="WRM2398" s="14"/>
      <c r="WRN2398" s="14"/>
      <c r="WRO2398" s="14"/>
      <c r="WRP2398" s="14"/>
      <c r="WRQ2398" s="14"/>
      <c r="WRR2398" s="14"/>
      <c r="WRS2398" s="14"/>
      <c r="WRT2398" s="14"/>
      <c r="WRU2398" s="14"/>
      <c r="WRV2398" s="14"/>
      <c r="WRW2398" s="14"/>
      <c r="WRX2398" s="14"/>
      <c r="WRY2398" s="14"/>
      <c r="WRZ2398" s="14"/>
      <c r="WSA2398" s="14"/>
      <c r="WSB2398" s="14"/>
      <c r="WSC2398" s="14"/>
      <c r="WSD2398" s="14"/>
      <c r="WSE2398" s="14"/>
      <c r="WSF2398" s="14"/>
      <c r="WSG2398" s="14"/>
      <c r="WSH2398" s="14"/>
      <c r="WSI2398" s="14"/>
      <c r="WSJ2398" s="14"/>
      <c r="WSK2398" s="14"/>
      <c r="WSL2398" s="14"/>
      <c r="WSM2398" s="14"/>
      <c r="WSN2398" s="14"/>
      <c r="WSO2398" s="14"/>
      <c r="WSP2398" s="14"/>
      <c r="WSQ2398" s="14"/>
      <c r="WSR2398" s="14"/>
      <c r="WSS2398" s="14"/>
      <c r="WST2398" s="14"/>
      <c r="WSU2398" s="14"/>
      <c r="WSV2398" s="14"/>
      <c r="WSW2398" s="14"/>
      <c r="WSX2398" s="14"/>
      <c r="WSY2398" s="14"/>
      <c r="WSZ2398" s="14"/>
      <c r="WTA2398" s="14"/>
      <c r="WTB2398" s="14"/>
      <c r="WTC2398" s="14"/>
      <c r="WTD2398" s="14"/>
      <c r="WTE2398" s="14"/>
      <c r="WTF2398" s="14"/>
      <c r="WTG2398" s="14"/>
      <c r="WTH2398" s="14"/>
      <c r="WTI2398" s="14"/>
      <c r="WTJ2398" s="14"/>
      <c r="WTK2398" s="14"/>
      <c r="WTL2398" s="14"/>
      <c r="WTM2398" s="14"/>
      <c r="WTN2398" s="14"/>
      <c r="WTO2398" s="14"/>
      <c r="WTP2398" s="14"/>
      <c r="WTQ2398" s="14"/>
      <c r="WTR2398" s="14"/>
      <c r="WTS2398" s="14"/>
      <c r="WTT2398" s="14"/>
      <c r="WTU2398" s="14"/>
      <c r="WTV2398" s="14"/>
      <c r="WTW2398" s="14"/>
      <c r="WTX2398" s="14"/>
      <c r="WTY2398" s="14"/>
      <c r="WTZ2398" s="14"/>
      <c r="WUA2398" s="14"/>
      <c r="WUB2398" s="14"/>
      <c r="WUC2398" s="14"/>
      <c r="WUD2398" s="14"/>
      <c r="WUE2398" s="14"/>
      <c r="WUF2398" s="14"/>
      <c r="WUG2398" s="14"/>
      <c r="WUH2398" s="14"/>
      <c r="WUI2398" s="14"/>
      <c r="WUJ2398" s="14"/>
      <c r="WUK2398" s="14"/>
      <c r="WUL2398" s="14"/>
      <c r="WUM2398" s="14"/>
      <c r="WUN2398" s="14"/>
      <c r="WUO2398" s="14"/>
      <c r="WUP2398" s="14"/>
      <c r="WUQ2398" s="14"/>
      <c r="WUR2398" s="14"/>
      <c r="WUS2398" s="14"/>
      <c r="WUT2398" s="14"/>
      <c r="WUU2398" s="14"/>
      <c r="WUV2398" s="14"/>
      <c r="WUW2398" s="14"/>
      <c r="WUX2398" s="14"/>
      <c r="WUY2398" s="14"/>
      <c r="WUZ2398" s="14"/>
      <c r="WVA2398" s="14"/>
      <c r="WVB2398" s="14"/>
      <c r="WVC2398" s="14"/>
      <c r="WVD2398" s="14"/>
      <c r="WVE2398" s="14"/>
      <c r="WVF2398" s="14"/>
      <c r="WVG2398" s="14"/>
      <c r="WVH2398" s="14"/>
      <c r="WVI2398" s="14"/>
      <c r="WVJ2398" s="14"/>
      <c r="WVK2398" s="14"/>
      <c r="WVL2398" s="14"/>
      <c r="WVM2398" s="14"/>
      <c r="WVN2398" s="14"/>
      <c r="WVO2398" s="14"/>
      <c r="WVP2398" s="14"/>
      <c r="WVQ2398" s="14"/>
      <c r="WVR2398" s="14"/>
      <c r="WVS2398" s="14"/>
      <c r="WVT2398" s="14"/>
      <c r="WVU2398" s="14"/>
      <c r="WVV2398" s="14"/>
      <c r="WVW2398" s="14"/>
      <c r="WVX2398" s="14"/>
      <c r="WVY2398" s="14"/>
      <c r="WVZ2398" s="14"/>
      <c r="WWA2398" s="14"/>
      <c r="WWB2398" s="14"/>
      <c r="WWC2398" s="14"/>
      <c r="WWD2398" s="14"/>
      <c r="WWE2398" s="14"/>
      <c r="WWF2398" s="14"/>
      <c r="WWG2398" s="14"/>
      <c r="WWH2398" s="14"/>
      <c r="WWI2398" s="14"/>
      <c r="WWJ2398" s="14"/>
      <c r="WWK2398" s="14"/>
      <c r="WWL2398" s="14"/>
      <c r="WWM2398" s="14"/>
      <c r="WWN2398" s="14"/>
      <c r="WWO2398" s="14"/>
      <c r="WWP2398" s="14"/>
      <c r="WWQ2398" s="14"/>
      <c r="WWR2398" s="14"/>
      <c r="WWS2398" s="14"/>
      <c r="WWT2398" s="14"/>
      <c r="WWU2398" s="14"/>
      <c r="WWV2398" s="14"/>
      <c r="WWW2398" s="14"/>
      <c r="WWX2398" s="14"/>
      <c r="WWY2398" s="14"/>
      <c r="WWZ2398" s="14"/>
      <c r="WXA2398" s="14"/>
      <c r="WXB2398" s="14"/>
      <c r="WXC2398" s="14"/>
      <c r="WXD2398" s="14"/>
      <c r="WXE2398" s="14"/>
      <c r="WXF2398" s="14"/>
      <c r="WXG2398" s="14"/>
      <c r="WXH2398" s="14"/>
      <c r="WXI2398" s="14"/>
      <c r="WXJ2398" s="14"/>
      <c r="WXK2398" s="14"/>
      <c r="WXL2398" s="14"/>
      <c r="WXM2398" s="14"/>
      <c r="WXN2398" s="14"/>
      <c r="WXO2398" s="14"/>
      <c r="WXP2398" s="14"/>
      <c r="WXQ2398" s="14"/>
      <c r="WXR2398" s="14"/>
      <c r="WXS2398" s="14"/>
      <c r="WXT2398" s="14"/>
      <c r="WXU2398" s="14"/>
      <c r="WXV2398" s="14"/>
      <c r="WXW2398" s="14"/>
      <c r="WXX2398" s="14"/>
      <c r="WXY2398" s="14"/>
      <c r="WXZ2398" s="14"/>
      <c r="WYA2398" s="14"/>
      <c r="WYB2398" s="14"/>
      <c r="WYC2398" s="14"/>
      <c r="WYD2398" s="14"/>
      <c r="WYE2398" s="14"/>
      <c r="WYF2398" s="14"/>
      <c r="WYG2398" s="14"/>
      <c r="WYH2398" s="14"/>
      <c r="WYI2398" s="14"/>
      <c r="WYJ2398" s="14"/>
      <c r="WYK2398" s="14"/>
      <c r="WYL2398" s="14"/>
      <c r="WYM2398" s="14"/>
      <c r="WYN2398" s="14"/>
      <c r="WYO2398" s="14"/>
      <c r="WYP2398" s="14"/>
      <c r="WYQ2398" s="14"/>
      <c r="WYR2398" s="14"/>
      <c r="WYS2398" s="14"/>
      <c r="WYT2398" s="14"/>
      <c r="WYU2398" s="14"/>
      <c r="WYV2398" s="14"/>
      <c r="WYW2398" s="14"/>
      <c r="WYX2398" s="14"/>
      <c r="WYY2398" s="14"/>
      <c r="WYZ2398" s="14"/>
      <c r="WZA2398" s="14"/>
      <c r="WZB2398" s="14"/>
      <c r="WZC2398" s="14"/>
      <c r="WZD2398" s="14"/>
      <c r="WZE2398" s="14"/>
      <c r="WZF2398" s="14"/>
      <c r="WZG2398" s="14"/>
      <c r="WZH2398" s="14"/>
      <c r="WZI2398" s="14"/>
      <c r="WZJ2398" s="14"/>
      <c r="WZK2398" s="14"/>
      <c r="WZL2398" s="14"/>
      <c r="WZM2398" s="14"/>
      <c r="WZN2398" s="14"/>
      <c r="WZO2398" s="14"/>
      <c r="WZP2398" s="14"/>
      <c r="WZQ2398" s="14"/>
      <c r="WZR2398" s="14"/>
      <c r="WZS2398" s="14"/>
      <c r="WZT2398" s="14"/>
      <c r="WZU2398" s="14"/>
      <c r="WZV2398" s="14"/>
      <c r="WZW2398" s="14"/>
      <c r="WZX2398" s="14"/>
      <c r="WZY2398" s="14"/>
      <c r="WZZ2398" s="14"/>
      <c r="XAA2398" s="14"/>
      <c r="XAB2398" s="14"/>
      <c r="XAC2398" s="14"/>
      <c r="XAD2398" s="14"/>
      <c r="XAE2398" s="14"/>
      <c r="XAF2398" s="14"/>
      <c r="XAG2398" s="14"/>
      <c r="XAH2398" s="14"/>
      <c r="XAI2398" s="14"/>
      <c r="XAJ2398" s="14"/>
      <c r="XAK2398" s="14"/>
      <c r="XAL2398" s="14"/>
      <c r="XAM2398" s="14"/>
      <c r="XAN2398" s="14"/>
      <c r="XAO2398" s="14"/>
      <c r="XAP2398" s="14"/>
      <c r="XAQ2398" s="14"/>
      <c r="XAR2398" s="14"/>
      <c r="XAS2398" s="14"/>
      <c r="XAT2398" s="14"/>
      <c r="XAU2398" s="14"/>
      <c r="XAV2398" s="14"/>
      <c r="XAW2398" s="14"/>
      <c r="XAX2398" s="14"/>
      <c r="XAY2398" s="14"/>
      <c r="XAZ2398" s="14"/>
      <c r="XBA2398" s="14"/>
      <c r="XBB2398" s="14"/>
      <c r="XBC2398" s="14"/>
      <c r="XBD2398" s="14"/>
      <c r="XBE2398" s="14"/>
      <c r="XBF2398" s="14"/>
      <c r="XBG2398" s="14"/>
      <c r="XBH2398" s="14"/>
      <c r="XBI2398" s="14"/>
      <c r="XBJ2398" s="14"/>
      <c r="XBK2398" s="14"/>
      <c r="XBL2398" s="14"/>
      <c r="XBM2398" s="14"/>
      <c r="XBN2398" s="14"/>
      <c r="XBO2398" s="14"/>
      <c r="XBP2398" s="14"/>
      <c r="XBQ2398" s="14"/>
      <c r="XBR2398" s="14"/>
      <c r="XBS2398" s="14"/>
      <c r="XBT2398" s="14"/>
      <c r="XBU2398" s="14"/>
      <c r="XBV2398" s="14"/>
      <c r="XBW2398" s="14"/>
      <c r="XBX2398" s="14"/>
      <c r="XBY2398" s="14"/>
      <c r="XBZ2398" s="14"/>
      <c r="XCA2398" s="14"/>
      <c r="XCB2398" s="14"/>
      <c r="XCC2398" s="14"/>
      <c r="XCD2398" s="14"/>
      <c r="XCE2398" s="14"/>
      <c r="XCF2398" s="14"/>
      <c r="XCG2398" s="14"/>
      <c r="XCH2398" s="14"/>
      <c r="XCI2398" s="14"/>
      <c r="XCJ2398" s="14"/>
      <c r="XCK2398" s="14"/>
      <c r="XCL2398" s="14"/>
      <c r="XCM2398" s="14"/>
      <c r="XCN2398" s="14"/>
      <c r="XCO2398" s="14"/>
      <c r="XCP2398" s="14"/>
      <c r="XCQ2398" s="14"/>
      <c r="XCR2398" s="14"/>
      <c r="XCS2398" s="14"/>
      <c r="XCT2398" s="14"/>
      <c r="XCU2398" s="14"/>
      <c r="XCV2398" s="14"/>
      <c r="XCW2398" s="14"/>
      <c r="XCX2398" s="14"/>
      <c r="XCY2398" s="14"/>
      <c r="XCZ2398" s="14"/>
      <c r="XDA2398" s="14"/>
      <c r="XDB2398" s="14"/>
      <c r="XDC2398" s="14"/>
      <c r="XDD2398" s="14"/>
      <c r="XDE2398" s="14"/>
      <c r="XDF2398" s="14"/>
      <c r="XDG2398" s="14"/>
      <c r="XDH2398" s="14"/>
      <c r="XDI2398" s="14"/>
      <c r="XDJ2398" s="14"/>
      <c r="XDK2398" s="14"/>
      <c r="XDL2398" s="14"/>
      <c r="XDM2398" s="14"/>
      <c r="XDN2398" s="14"/>
      <c r="XDO2398" s="14"/>
      <c r="XDP2398" s="14"/>
      <c r="XDQ2398" s="14"/>
      <c r="XDR2398" s="14"/>
      <c r="XDS2398" s="14"/>
      <c r="XDT2398" s="14"/>
      <c r="XDU2398" s="14"/>
      <c r="XDV2398" s="14"/>
      <c r="XDW2398" s="14"/>
      <c r="XDX2398" s="14"/>
      <c r="XDY2398" s="14"/>
      <c r="XDZ2398" s="14"/>
      <c r="XEA2398" s="14"/>
      <c r="XEB2398" s="14"/>
      <c r="XEC2398" s="14"/>
      <c r="XED2398" s="14"/>
      <c r="XEE2398" s="14"/>
      <c r="XEF2398" s="14"/>
      <c r="XEG2398" s="14"/>
      <c r="XEH2398" s="14"/>
      <c r="XEI2398" s="14"/>
      <c r="XEJ2398" s="14"/>
      <c r="XEK2398" s="14"/>
      <c r="XEL2398" s="14"/>
      <c r="XEM2398" s="14"/>
      <c r="XEN2398" s="14"/>
      <c r="XEO2398" s="14"/>
      <c r="XEP2398" s="14"/>
      <c r="XEQ2398" s="14"/>
      <c r="XER2398" s="14"/>
      <c r="XES2398" s="14"/>
      <c r="XET2398" s="14"/>
      <c r="XEU2398" s="14"/>
      <c r="XEV2398" s="14"/>
      <c r="XEW2398" s="14"/>
      <c r="XEX2398" s="14"/>
      <c r="XEY2398" s="14"/>
      <c r="XEZ2398" s="14"/>
      <c r="XFA2398" s="14"/>
    </row>
    <row r="2399" spans="1:16381" ht="22.5" hidden="1" customHeight="1" x14ac:dyDescent="0.25">
      <c r="A2399" s="68" t="s">
        <v>5475</v>
      </c>
      <c r="B2399" s="25">
        <v>4464</v>
      </c>
      <c r="C2399" s="333" t="s">
        <v>2026</v>
      </c>
      <c r="D2399" s="25">
        <v>1996</v>
      </c>
      <c r="E2399" s="108" t="s">
        <v>2932</v>
      </c>
      <c r="F2399" s="68" t="s">
        <v>2934</v>
      </c>
      <c r="G2399" s="25">
        <v>5</v>
      </c>
      <c r="H2399" s="25">
        <v>2</v>
      </c>
      <c r="I2399" s="170">
        <v>2484.5</v>
      </c>
      <c r="J2399" s="137">
        <v>2484.5</v>
      </c>
      <c r="K2399" s="170">
        <v>2484.5</v>
      </c>
      <c r="L2399" s="287">
        <v>54</v>
      </c>
      <c r="M2399" s="170">
        <f t="shared" si="545"/>
        <v>340000</v>
      </c>
      <c r="N2399" s="137"/>
      <c r="O2399" s="135"/>
      <c r="P2399" s="137"/>
      <c r="Q2399" s="137">
        <f t="shared" si="546"/>
        <v>340000</v>
      </c>
      <c r="R2399" s="137"/>
      <c r="S2399" s="30"/>
      <c r="T2399" s="137"/>
      <c r="U2399" s="137"/>
      <c r="V2399" s="137"/>
      <c r="W2399" s="137"/>
      <c r="X2399" s="137"/>
      <c r="Y2399" s="137"/>
      <c r="Z2399" s="137"/>
      <c r="AA2399" s="137"/>
      <c r="AB2399" s="137"/>
      <c r="AC2399" s="137"/>
      <c r="AD2399" s="137"/>
      <c r="AE2399" s="137">
        <v>340000</v>
      </c>
      <c r="AF2399" s="137"/>
      <c r="AG2399" s="337">
        <v>2025</v>
      </c>
      <c r="AH2399" s="166" t="s">
        <v>3083</v>
      </c>
      <c r="AI2399" s="166"/>
      <c r="AJ2399" s="134">
        <f t="shared" ca="1" si="543"/>
        <v>2293</v>
      </c>
      <c r="AK2399" s="35" t="s">
        <v>153</v>
      </c>
      <c r="AL2399" s="134" t="str">
        <f t="shared" ca="1" si="544"/>
        <v>2293.</v>
      </c>
      <c r="AM2399" s="140"/>
      <c r="AN2399" s="35"/>
      <c r="AO2399" s="193"/>
    </row>
    <row r="2400" spans="1:16381" ht="22.5" hidden="1" customHeight="1" x14ac:dyDescent="0.25">
      <c r="A2400" s="68" t="s">
        <v>5476</v>
      </c>
      <c r="B2400" s="25">
        <v>4585</v>
      </c>
      <c r="C2400" s="169" t="s">
        <v>2245</v>
      </c>
      <c r="D2400" s="25">
        <v>1972</v>
      </c>
      <c r="E2400" s="108" t="s">
        <v>2932</v>
      </c>
      <c r="F2400" s="68" t="s">
        <v>2934</v>
      </c>
      <c r="G2400" s="25">
        <v>2</v>
      </c>
      <c r="H2400" s="25">
        <v>8</v>
      </c>
      <c r="I2400" s="170">
        <v>6923.8</v>
      </c>
      <c r="J2400" s="170">
        <v>5343.5</v>
      </c>
      <c r="K2400" s="170">
        <v>3664.2</v>
      </c>
      <c r="L2400" s="287">
        <v>260</v>
      </c>
      <c r="M2400" s="170">
        <f>R2400+T2400+V2400+X2400+Z2400+AB2400+AE2400+AF2400</f>
        <v>3299222</v>
      </c>
      <c r="N2400" s="137"/>
      <c r="O2400" s="135"/>
      <c r="P2400" s="137"/>
      <c r="Q2400" s="137">
        <f>M2400</f>
        <v>3299222</v>
      </c>
      <c r="R2400" s="137">
        <f>1734451+1061571</f>
        <v>2796022</v>
      </c>
      <c r="S2400" s="30"/>
      <c r="T2400" s="137"/>
      <c r="U2400" s="137"/>
      <c r="V2400" s="137"/>
      <c r="W2400" s="137"/>
      <c r="X2400" s="137"/>
      <c r="Y2400" s="137"/>
      <c r="Z2400" s="137"/>
      <c r="AA2400" s="137">
        <v>2.34</v>
      </c>
      <c r="AB2400" s="137">
        <v>503200</v>
      </c>
      <c r="AC2400" s="137"/>
      <c r="AD2400" s="137"/>
      <c r="AE2400" s="137"/>
      <c r="AF2400" s="137"/>
      <c r="AG2400" s="337">
        <v>2025</v>
      </c>
      <c r="AH2400" s="171" t="s">
        <v>3081</v>
      </c>
      <c r="AI2400" s="171"/>
      <c r="AJ2400" s="134">
        <f t="shared" ca="1" si="543"/>
        <v>2294</v>
      </c>
      <c r="AK2400" s="35" t="s">
        <v>153</v>
      </c>
      <c r="AL2400" s="134" t="str">
        <f t="shared" ca="1" si="544"/>
        <v>2294.</v>
      </c>
      <c r="AM2400" s="140"/>
      <c r="AN2400" s="35"/>
      <c r="AO2400" s="193"/>
    </row>
    <row r="2401" spans="1:41" ht="22.5" hidden="1" customHeight="1" x14ac:dyDescent="0.25">
      <c r="A2401" s="68" t="s">
        <v>5477</v>
      </c>
      <c r="B2401" s="68">
        <v>4522</v>
      </c>
      <c r="C2401" s="169" t="s">
        <v>3188</v>
      </c>
      <c r="D2401" s="68">
        <v>1961</v>
      </c>
      <c r="E2401" s="108" t="s">
        <v>2932</v>
      </c>
      <c r="F2401" s="68" t="s">
        <v>2934</v>
      </c>
      <c r="G2401" s="25">
        <v>4</v>
      </c>
      <c r="H2401" s="25">
        <v>2</v>
      </c>
      <c r="I2401" s="170">
        <v>1406.6</v>
      </c>
      <c r="J2401" s="137">
        <v>1307.2</v>
      </c>
      <c r="K2401" s="170">
        <v>1277.2</v>
      </c>
      <c r="L2401" s="287">
        <v>78</v>
      </c>
      <c r="M2401" s="170">
        <f t="shared" ref="M2401" si="547">R2401+T2401+V2401+X2401+Z2401+AB2401+AE2401+AF2401</f>
        <v>1293600</v>
      </c>
      <c r="N2401" s="137"/>
      <c r="O2401" s="135"/>
      <c r="P2401" s="137"/>
      <c r="Q2401" s="137">
        <f t="shared" ref="Q2401" si="548">M2401</f>
        <v>1293600</v>
      </c>
      <c r="R2401" s="137">
        <v>1293600</v>
      </c>
      <c r="S2401" s="30"/>
      <c r="T2401" s="137"/>
      <c r="U2401" s="137"/>
      <c r="V2401" s="137"/>
      <c r="W2401" s="137"/>
      <c r="X2401" s="137"/>
      <c r="Y2401" s="137"/>
      <c r="Z2401" s="137"/>
      <c r="AA2401" s="137"/>
      <c r="AB2401" s="137"/>
      <c r="AC2401" s="137"/>
      <c r="AD2401" s="137"/>
      <c r="AE2401" s="137"/>
      <c r="AF2401" s="137"/>
      <c r="AG2401" s="337">
        <v>2025</v>
      </c>
      <c r="AH2401" s="171" t="s">
        <v>3051</v>
      </c>
      <c r="AI2401" s="171"/>
      <c r="AJ2401" s="134">
        <f t="shared" ca="1" si="543"/>
        <v>2295</v>
      </c>
      <c r="AK2401" s="35" t="s">
        <v>153</v>
      </c>
      <c r="AL2401" s="134" t="str">
        <f t="shared" ca="1" si="544"/>
        <v>2295.</v>
      </c>
      <c r="AM2401" s="140"/>
      <c r="AN2401" s="35"/>
      <c r="AO2401" s="193"/>
    </row>
    <row r="2402" spans="1:41" ht="22.5" hidden="1" customHeight="1" x14ac:dyDescent="0.25">
      <c r="A2402" s="68" t="s">
        <v>5478</v>
      </c>
      <c r="B2402" s="25">
        <v>4650</v>
      </c>
      <c r="C2402" s="169" t="s">
        <v>2145</v>
      </c>
      <c r="D2402" s="25">
        <v>1959</v>
      </c>
      <c r="E2402" s="108" t="s">
        <v>2932</v>
      </c>
      <c r="F2402" s="68" t="s">
        <v>2934</v>
      </c>
      <c r="G2402" s="25">
        <v>3</v>
      </c>
      <c r="H2402" s="25">
        <v>3</v>
      </c>
      <c r="I2402" s="170">
        <v>1313.2</v>
      </c>
      <c r="J2402" s="137">
        <v>1155.7</v>
      </c>
      <c r="K2402" s="170">
        <v>1155.7</v>
      </c>
      <c r="L2402" s="287">
        <v>40</v>
      </c>
      <c r="M2402" s="170">
        <f t="shared" ref="M2402:M2403" si="549">R2402+T2402+V2402+X2402+Z2402+AB2402+AE2402+AF2402</f>
        <v>1002540</v>
      </c>
      <c r="N2402" s="137"/>
      <c r="O2402" s="135"/>
      <c r="P2402" s="137"/>
      <c r="Q2402" s="137">
        <f t="shared" ref="Q2402:Q2403" si="550">M2402</f>
        <v>1002540</v>
      </c>
      <c r="R2402" s="137">
        <v>1002540</v>
      </c>
      <c r="S2402" s="30"/>
      <c r="T2402" s="137"/>
      <c r="U2402" s="137"/>
      <c r="V2402" s="137"/>
      <c r="W2402" s="137"/>
      <c r="X2402" s="137"/>
      <c r="Y2402" s="137"/>
      <c r="Z2402" s="137"/>
      <c r="AA2402" s="137"/>
      <c r="AB2402" s="137"/>
      <c r="AC2402" s="137"/>
      <c r="AD2402" s="137"/>
      <c r="AE2402" s="137"/>
      <c r="AF2402" s="137"/>
      <c r="AG2402" s="337">
        <v>2025</v>
      </c>
      <c r="AH2402" s="218" t="s">
        <v>3051</v>
      </c>
      <c r="AI2402" s="218"/>
      <c r="AJ2402" s="134">
        <f t="shared" ca="1" si="543"/>
        <v>2296</v>
      </c>
      <c r="AK2402" s="35" t="s">
        <v>153</v>
      </c>
      <c r="AL2402" s="134" t="str">
        <f t="shared" ca="1" si="544"/>
        <v>2296.</v>
      </c>
      <c r="AM2402" s="140"/>
      <c r="AN2402" s="35"/>
      <c r="AO2402" s="193"/>
    </row>
    <row r="2403" spans="1:41" ht="22.5" hidden="1" customHeight="1" x14ac:dyDescent="0.25">
      <c r="A2403" s="68" t="s">
        <v>5479</v>
      </c>
      <c r="B2403" s="25">
        <v>5102</v>
      </c>
      <c r="C2403" s="205" t="s">
        <v>978</v>
      </c>
      <c r="D2403" s="25">
        <v>1952</v>
      </c>
      <c r="E2403" s="108" t="s">
        <v>2932</v>
      </c>
      <c r="F2403" s="68" t="s">
        <v>2934</v>
      </c>
      <c r="G2403" s="25">
        <v>3</v>
      </c>
      <c r="H2403" s="25">
        <v>3</v>
      </c>
      <c r="I2403" s="137">
        <v>1712.3</v>
      </c>
      <c r="J2403" s="137">
        <v>1363.8</v>
      </c>
      <c r="K2403" s="137">
        <v>1363.8</v>
      </c>
      <c r="L2403" s="30">
        <v>54</v>
      </c>
      <c r="M2403" s="170">
        <f t="shared" si="549"/>
        <v>1030260</v>
      </c>
      <c r="N2403" s="137"/>
      <c r="O2403" s="135"/>
      <c r="P2403" s="137"/>
      <c r="Q2403" s="137">
        <f t="shared" si="550"/>
        <v>1030260</v>
      </c>
      <c r="R2403" s="137">
        <v>1030260</v>
      </c>
      <c r="S2403" s="30"/>
      <c r="T2403" s="137"/>
      <c r="U2403" s="137"/>
      <c r="V2403" s="137"/>
      <c r="W2403" s="137"/>
      <c r="X2403" s="137"/>
      <c r="Y2403" s="137"/>
      <c r="Z2403" s="137"/>
      <c r="AA2403" s="137"/>
      <c r="AB2403" s="137"/>
      <c r="AC2403" s="137"/>
      <c r="AD2403" s="137"/>
      <c r="AE2403" s="137"/>
      <c r="AF2403" s="137"/>
      <c r="AG2403" s="337">
        <v>2025</v>
      </c>
      <c r="AH2403" s="218" t="s">
        <v>3051</v>
      </c>
      <c r="AI2403" s="218"/>
      <c r="AJ2403" s="134">
        <f t="shared" ca="1" si="543"/>
        <v>2297</v>
      </c>
      <c r="AK2403" s="35" t="s">
        <v>153</v>
      </c>
      <c r="AL2403" s="134" t="str">
        <f t="shared" ca="1" si="544"/>
        <v>2297.</v>
      </c>
      <c r="AM2403" s="140"/>
      <c r="AN2403" s="35"/>
      <c r="AO2403" s="193"/>
    </row>
    <row r="2404" spans="1:41" ht="22.5" hidden="1" customHeight="1" x14ac:dyDescent="0.25">
      <c r="A2404" s="68" t="s">
        <v>5480</v>
      </c>
      <c r="B2404" s="25">
        <v>4285</v>
      </c>
      <c r="C2404" s="333" t="s">
        <v>1913</v>
      </c>
      <c r="D2404" s="25">
        <v>1976</v>
      </c>
      <c r="E2404" s="108" t="s">
        <v>2932</v>
      </c>
      <c r="F2404" s="68" t="s">
        <v>2933</v>
      </c>
      <c r="G2404" s="25">
        <v>5</v>
      </c>
      <c r="H2404" s="25">
        <v>8</v>
      </c>
      <c r="I2404" s="170">
        <v>7322.5</v>
      </c>
      <c r="J2404" s="137">
        <v>6661.8</v>
      </c>
      <c r="K2404" s="170">
        <v>6661.8</v>
      </c>
      <c r="L2404" s="287">
        <v>379</v>
      </c>
      <c r="M2404" s="170">
        <f>R2404+T2404+V2404+X2404+Z2404+AB2404+AE2404+AF2404</f>
        <v>4000000</v>
      </c>
      <c r="N2404" s="137"/>
      <c r="O2404" s="135"/>
      <c r="P2404" s="137"/>
      <c r="Q2404" s="137">
        <f>M2404</f>
        <v>4000000</v>
      </c>
      <c r="R2404" s="137"/>
      <c r="S2404" s="30"/>
      <c r="T2404" s="137"/>
      <c r="U2404" s="137"/>
      <c r="V2404" s="137"/>
      <c r="W2404" s="137"/>
      <c r="X2404" s="137"/>
      <c r="Y2404" s="137">
        <v>3744</v>
      </c>
      <c r="Z2404" s="137">
        <v>4000000</v>
      </c>
      <c r="AA2404" s="137"/>
      <c r="AB2404" s="137"/>
      <c r="AC2404" s="137"/>
      <c r="AD2404" s="137"/>
      <c r="AE2404" s="137"/>
      <c r="AF2404" s="137"/>
      <c r="AG2404" s="337">
        <v>2025</v>
      </c>
      <c r="AH2404" s="218"/>
      <c r="AI2404" s="218"/>
      <c r="AJ2404" s="134">
        <f t="shared" ca="1" si="543"/>
        <v>2298</v>
      </c>
      <c r="AK2404" s="35" t="s">
        <v>153</v>
      </c>
      <c r="AL2404" s="134" t="str">
        <f t="shared" ca="1" si="544"/>
        <v>2298.</v>
      </c>
      <c r="AM2404" s="140"/>
      <c r="AN2404" s="35"/>
      <c r="AO2404" s="193"/>
    </row>
    <row r="2405" spans="1:41" ht="22.5" hidden="1" customHeight="1" x14ac:dyDescent="0.25">
      <c r="A2405" s="68" t="s">
        <v>5481</v>
      </c>
      <c r="B2405" s="68">
        <v>4689</v>
      </c>
      <c r="C2405" s="333" t="s">
        <v>3198</v>
      </c>
      <c r="D2405" s="68">
        <v>1985</v>
      </c>
      <c r="E2405" s="108" t="s">
        <v>2932</v>
      </c>
      <c r="F2405" s="68" t="s">
        <v>2933</v>
      </c>
      <c r="G2405" s="25">
        <v>9</v>
      </c>
      <c r="H2405" s="25">
        <v>4</v>
      </c>
      <c r="I2405" s="170">
        <v>7670.8</v>
      </c>
      <c r="J2405" s="170">
        <v>4575.8</v>
      </c>
      <c r="K2405" s="170">
        <v>4575.8</v>
      </c>
      <c r="L2405" s="287">
        <v>410</v>
      </c>
      <c r="M2405" s="170">
        <f t="shared" ref="M2405" si="551">R2405+T2405+V2405+X2405+Z2405+AB2405+AE2405+AF2405</f>
        <v>2170630</v>
      </c>
      <c r="N2405" s="137"/>
      <c r="O2405" s="135"/>
      <c r="P2405" s="137"/>
      <c r="Q2405" s="137">
        <f t="shared" ref="Q2405:Q2407" si="552">M2405</f>
        <v>2170630</v>
      </c>
      <c r="R2405" s="137"/>
      <c r="S2405" s="30"/>
      <c r="T2405" s="137"/>
      <c r="U2405" s="137"/>
      <c r="V2405" s="137"/>
      <c r="W2405" s="137">
        <v>1183.4000000000001</v>
      </c>
      <c r="X2405" s="137">
        <v>2170630</v>
      </c>
      <c r="Y2405" s="137"/>
      <c r="Z2405" s="137"/>
      <c r="AA2405" s="137"/>
      <c r="AB2405" s="137"/>
      <c r="AC2405" s="137"/>
      <c r="AD2405" s="137"/>
      <c r="AE2405" s="137"/>
      <c r="AF2405" s="137"/>
      <c r="AG2405" s="337">
        <v>2025</v>
      </c>
      <c r="AH2405" s="218"/>
      <c r="AI2405" s="218"/>
      <c r="AJ2405" s="134">
        <f t="shared" ca="1" si="543"/>
        <v>2299</v>
      </c>
      <c r="AK2405" s="35" t="s">
        <v>153</v>
      </c>
      <c r="AL2405" s="134" t="str">
        <f t="shared" ca="1" si="544"/>
        <v>2299.</v>
      </c>
      <c r="AM2405" s="140"/>
      <c r="AN2405" s="35"/>
      <c r="AO2405" s="193"/>
    </row>
    <row r="2406" spans="1:41" ht="22.5" hidden="1" customHeight="1" x14ac:dyDescent="0.25">
      <c r="A2406" s="68" t="s">
        <v>5482</v>
      </c>
      <c r="B2406" s="68">
        <v>5188</v>
      </c>
      <c r="C2406" s="333" t="s">
        <v>3199</v>
      </c>
      <c r="D2406" s="68">
        <v>2010</v>
      </c>
      <c r="E2406" s="68" t="s">
        <v>2932</v>
      </c>
      <c r="F2406" s="68" t="s">
        <v>2934</v>
      </c>
      <c r="G2406" s="68">
        <v>10</v>
      </c>
      <c r="H2406" s="68">
        <v>7</v>
      </c>
      <c r="I2406" s="139">
        <v>11267</v>
      </c>
      <c r="J2406" s="139">
        <v>4091.4</v>
      </c>
      <c r="K2406" s="139">
        <v>3511.9</v>
      </c>
      <c r="L2406" s="25">
        <v>244</v>
      </c>
      <c r="M2406" s="170">
        <f>R2406+T2406+V2406+X2406+Z2406+AB2406+AE2406+AF2406</f>
        <v>679958</v>
      </c>
      <c r="N2406" s="137"/>
      <c r="O2406" s="135"/>
      <c r="P2406" s="137"/>
      <c r="Q2406" s="137">
        <f t="shared" si="552"/>
        <v>679958</v>
      </c>
      <c r="R2406" s="137"/>
      <c r="S2406" s="30"/>
      <c r="T2406" s="137"/>
      <c r="U2406" s="137"/>
      <c r="V2406" s="137"/>
      <c r="W2406" s="137"/>
      <c r="X2406" s="137"/>
      <c r="Y2406" s="137"/>
      <c r="Z2406" s="137"/>
      <c r="AA2406" s="137">
        <v>254</v>
      </c>
      <c r="AB2406" s="137">
        <f>AA2406*2677</f>
        <v>679958</v>
      </c>
      <c r="AC2406" s="137"/>
      <c r="AD2406" s="137"/>
      <c r="AE2406" s="137"/>
      <c r="AF2406" s="137"/>
      <c r="AG2406" s="337">
        <v>2025</v>
      </c>
      <c r="AH2406" s="218"/>
      <c r="AI2406" s="218"/>
      <c r="AJ2406" s="134">
        <f t="shared" ca="1" si="543"/>
        <v>2300</v>
      </c>
      <c r="AK2406" s="35" t="s">
        <v>153</v>
      </c>
      <c r="AL2406" s="134" t="str">
        <f t="shared" ca="1" si="544"/>
        <v>2300.</v>
      </c>
      <c r="AM2406" s="140"/>
      <c r="AN2406" s="35"/>
      <c r="AO2406" s="193"/>
    </row>
    <row r="2407" spans="1:41" ht="22.5" hidden="1" customHeight="1" x14ac:dyDescent="0.25">
      <c r="A2407" s="68" t="s">
        <v>5483</v>
      </c>
      <c r="B2407" s="68">
        <v>4513</v>
      </c>
      <c r="C2407" s="333" t="s">
        <v>3200</v>
      </c>
      <c r="D2407" s="68">
        <v>1980</v>
      </c>
      <c r="E2407" s="108" t="s">
        <v>2932</v>
      </c>
      <c r="F2407" s="68" t="s">
        <v>2934</v>
      </c>
      <c r="G2407" s="25">
        <v>9</v>
      </c>
      <c r="H2407" s="25">
        <v>2</v>
      </c>
      <c r="I2407" s="170">
        <v>4232.8</v>
      </c>
      <c r="J2407" s="137">
        <v>3996.6</v>
      </c>
      <c r="K2407" s="170">
        <v>3946.4</v>
      </c>
      <c r="L2407" s="287">
        <v>177</v>
      </c>
      <c r="M2407" s="170">
        <f t="shared" ref="M2407" si="553">R2407+T2407+V2407+X2407+Z2407+AB2407+AE2407+AF2407</f>
        <v>2489124</v>
      </c>
      <c r="N2407" s="137"/>
      <c r="O2407" s="135"/>
      <c r="P2407" s="137"/>
      <c r="Q2407" s="137">
        <f t="shared" si="552"/>
        <v>2489124</v>
      </c>
      <c r="R2407" s="137">
        <f>416247+253541</f>
        <v>669788</v>
      </c>
      <c r="S2407" s="30"/>
      <c r="T2407" s="137"/>
      <c r="U2407" s="137">
        <v>740</v>
      </c>
      <c r="V2407" s="137">
        <v>1819336</v>
      </c>
      <c r="W2407" s="137"/>
      <c r="X2407" s="137"/>
      <c r="Y2407" s="137"/>
      <c r="Z2407" s="137"/>
      <c r="AA2407" s="137"/>
      <c r="AB2407" s="137"/>
      <c r="AC2407" s="137"/>
      <c r="AD2407" s="137"/>
      <c r="AE2407" s="137"/>
      <c r="AF2407" s="137"/>
      <c r="AG2407" s="337">
        <v>2025</v>
      </c>
      <c r="AH2407" s="218" t="s">
        <v>3066</v>
      </c>
      <c r="AI2407" s="218"/>
      <c r="AJ2407" s="134">
        <f t="shared" ca="1" si="543"/>
        <v>2301</v>
      </c>
      <c r="AK2407" s="35" t="s">
        <v>153</v>
      </c>
      <c r="AL2407" s="134" t="str">
        <f t="shared" ca="1" si="544"/>
        <v>2301.</v>
      </c>
      <c r="AM2407" s="140"/>
      <c r="AN2407" s="35"/>
      <c r="AO2407" s="193"/>
    </row>
    <row r="2408" spans="1:41" ht="22.5" hidden="1" customHeight="1" x14ac:dyDescent="0.25">
      <c r="A2408" s="68" t="s">
        <v>5484</v>
      </c>
      <c r="B2408" s="25">
        <v>4904</v>
      </c>
      <c r="C2408" s="205" t="s">
        <v>1909</v>
      </c>
      <c r="D2408" s="25">
        <v>1978</v>
      </c>
      <c r="E2408" s="108" t="s">
        <v>2932</v>
      </c>
      <c r="F2408" s="68" t="s">
        <v>2933</v>
      </c>
      <c r="G2408" s="25">
        <v>5</v>
      </c>
      <c r="H2408" s="25">
        <v>4</v>
      </c>
      <c r="I2408" s="137">
        <v>3652.5</v>
      </c>
      <c r="J2408" s="137">
        <v>3322.2</v>
      </c>
      <c r="K2408" s="137">
        <v>3322.2</v>
      </c>
      <c r="L2408" s="30">
        <v>148</v>
      </c>
      <c r="M2408" s="170">
        <f>R2408+T2408+V2408+X2408+Z2408+AB2408+AE2408+AF2408</f>
        <v>2399368</v>
      </c>
      <c r="N2408" s="137"/>
      <c r="O2408" s="135"/>
      <c r="P2408" s="137"/>
      <c r="Q2408" s="137">
        <f>M2408</f>
        <v>2399368</v>
      </c>
      <c r="R2408" s="137"/>
      <c r="S2408" s="30"/>
      <c r="T2408" s="137"/>
      <c r="U2408" s="137">
        <v>830</v>
      </c>
      <c r="V2408" s="137">
        <v>2399368</v>
      </c>
      <c r="W2408" s="137"/>
      <c r="X2408" s="137"/>
      <c r="Y2408" s="137"/>
      <c r="Z2408" s="137"/>
      <c r="AA2408" s="137"/>
      <c r="AB2408" s="137"/>
      <c r="AC2408" s="137"/>
      <c r="AD2408" s="137"/>
      <c r="AE2408" s="137"/>
      <c r="AF2408" s="137"/>
      <c r="AG2408" s="337">
        <v>2025</v>
      </c>
      <c r="AH2408" s="218"/>
      <c r="AI2408" s="218"/>
      <c r="AJ2408" s="134">
        <f t="shared" ca="1" si="543"/>
        <v>2302</v>
      </c>
      <c r="AK2408" s="35" t="s">
        <v>153</v>
      </c>
      <c r="AL2408" s="134" t="str">
        <f t="shared" ca="1" si="544"/>
        <v>2302.</v>
      </c>
      <c r="AM2408" s="140"/>
      <c r="AN2408" s="35"/>
      <c r="AO2408" s="193"/>
    </row>
    <row r="2409" spans="1:41" ht="22.5" hidden="1" customHeight="1" x14ac:dyDescent="0.25">
      <c r="A2409" s="68" t="s">
        <v>5485</v>
      </c>
      <c r="B2409" s="25">
        <v>4417</v>
      </c>
      <c r="C2409" s="343" t="s">
        <v>3203</v>
      </c>
      <c r="D2409" s="68">
        <v>1981</v>
      </c>
      <c r="E2409" s="108" t="s">
        <v>2932</v>
      </c>
      <c r="F2409" s="68" t="s">
        <v>2934</v>
      </c>
      <c r="G2409" s="25">
        <v>9</v>
      </c>
      <c r="H2409" s="25">
        <v>1</v>
      </c>
      <c r="I2409" s="348">
        <v>1749.7</v>
      </c>
      <c r="J2409" s="348">
        <v>1492.3</v>
      </c>
      <c r="K2409" s="348">
        <v>1492.3</v>
      </c>
      <c r="L2409" s="349">
        <v>82</v>
      </c>
      <c r="M2409" s="170">
        <f>R2409+T2409+V2409+X2409+Z2409+AB2409+AE2409+AF2409</f>
        <v>900000</v>
      </c>
      <c r="N2409" s="137"/>
      <c r="O2409" s="135"/>
      <c r="P2409" s="137"/>
      <c r="Q2409" s="137">
        <f>M2409</f>
        <v>900000</v>
      </c>
      <c r="R2409" s="137"/>
      <c r="S2409" s="30"/>
      <c r="T2409" s="137"/>
      <c r="U2409" s="137"/>
      <c r="V2409" s="137"/>
      <c r="W2409" s="137">
        <v>342.6</v>
      </c>
      <c r="X2409" s="137">
        <v>900000</v>
      </c>
      <c r="Y2409" s="137"/>
      <c r="Z2409" s="137"/>
      <c r="AA2409" s="137"/>
      <c r="AB2409" s="137"/>
      <c r="AC2409" s="137"/>
      <c r="AD2409" s="137"/>
      <c r="AE2409" s="137"/>
      <c r="AF2409" s="137"/>
      <c r="AG2409" s="337">
        <v>2025</v>
      </c>
      <c r="AH2409" s="218"/>
      <c r="AI2409" s="218"/>
      <c r="AJ2409" s="134">
        <f t="shared" ca="1" si="543"/>
        <v>2303</v>
      </c>
      <c r="AK2409" s="35" t="s">
        <v>153</v>
      </c>
      <c r="AL2409" s="134" t="str">
        <f t="shared" ca="1" si="544"/>
        <v>2303.</v>
      </c>
      <c r="AM2409" s="140"/>
      <c r="AN2409" s="35"/>
      <c r="AO2409" s="193"/>
    </row>
    <row r="2410" spans="1:41" ht="22.5" hidden="1" customHeight="1" x14ac:dyDescent="0.25">
      <c r="A2410" s="68" t="s">
        <v>5486</v>
      </c>
      <c r="B2410" s="25">
        <v>4814</v>
      </c>
      <c r="C2410" s="169" t="s">
        <v>1023</v>
      </c>
      <c r="D2410" s="25">
        <v>1968</v>
      </c>
      <c r="E2410" s="108" t="s">
        <v>2932</v>
      </c>
      <c r="F2410" s="68" t="s">
        <v>2934</v>
      </c>
      <c r="G2410" s="25">
        <v>5</v>
      </c>
      <c r="H2410" s="25">
        <v>4</v>
      </c>
      <c r="I2410" s="170">
        <v>3344</v>
      </c>
      <c r="J2410" s="170">
        <v>3069</v>
      </c>
      <c r="K2410" s="170">
        <v>3069</v>
      </c>
      <c r="L2410" s="287">
        <v>141</v>
      </c>
      <c r="M2410" s="170">
        <f t="shared" ref="M2410" si="554">R2410+T2410+V2410+X2410+Z2410+AB2410+AE2410+AF2410</f>
        <v>1230390</v>
      </c>
      <c r="N2410" s="137"/>
      <c r="O2410" s="135"/>
      <c r="P2410" s="137"/>
      <c r="Q2410" s="137">
        <f t="shared" ref="Q2410" si="555">M2410</f>
        <v>1230390</v>
      </c>
      <c r="R2410" s="137"/>
      <c r="S2410" s="30"/>
      <c r="T2410" s="137"/>
      <c r="U2410" s="137"/>
      <c r="V2410" s="137"/>
      <c r="W2410" s="137"/>
      <c r="X2410" s="137"/>
      <c r="Y2410" s="137">
        <v>338.13</v>
      </c>
      <c r="Z2410" s="137">
        <v>950000</v>
      </c>
      <c r="AA2410" s="137">
        <v>104.74</v>
      </c>
      <c r="AB2410" s="137">
        <v>280390</v>
      </c>
      <c r="AC2410" s="137"/>
      <c r="AD2410" s="137"/>
      <c r="AE2410" s="137"/>
      <c r="AF2410" s="137"/>
      <c r="AG2410" s="337">
        <v>2025</v>
      </c>
      <c r="AH2410" s="171"/>
      <c r="AI2410" s="171"/>
      <c r="AJ2410" s="134">
        <f t="shared" ca="1" si="543"/>
        <v>2304</v>
      </c>
      <c r="AK2410" s="35" t="s">
        <v>153</v>
      </c>
      <c r="AL2410" s="134" t="str">
        <f t="shared" ca="1" si="544"/>
        <v>2304.</v>
      </c>
      <c r="AM2410" s="140"/>
      <c r="AN2410" s="35"/>
      <c r="AO2410" s="193"/>
    </row>
    <row r="2411" spans="1:41" ht="22.5" hidden="1" customHeight="1" x14ac:dyDescent="0.25">
      <c r="A2411" s="68" t="s">
        <v>5487</v>
      </c>
      <c r="B2411" s="25">
        <v>4529</v>
      </c>
      <c r="C2411" s="333" t="s">
        <v>2087</v>
      </c>
      <c r="D2411" s="25">
        <v>1951</v>
      </c>
      <c r="E2411" s="108" t="s">
        <v>2932</v>
      </c>
      <c r="F2411" s="68" t="s">
        <v>2934</v>
      </c>
      <c r="G2411" s="25">
        <v>2</v>
      </c>
      <c r="H2411" s="25">
        <v>2</v>
      </c>
      <c r="I2411" s="170">
        <v>809.5</v>
      </c>
      <c r="J2411" s="137">
        <v>541</v>
      </c>
      <c r="K2411" s="170">
        <v>541</v>
      </c>
      <c r="L2411" s="287">
        <v>47</v>
      </c>
      <c r="M2411" s="170">
        <f>R2411+T2411+V2411+X2411+Z2411+AB2411+AE2411+AF2411</f>
        <v>6395928</v>
      </c>
      <c r="N2411" s="137"/>
      <c r="O2411" s="135"/>
      <c r="P2411" s="137"/>
      <c r="Q2411" s="137">
        <f>M2411</f>
        <v>6395928</v>
      </c>
      <c r="R2411" s="137"/>
      <c r="S2411" s="30"/>
      <c r="T2411" s="137"/>
      <c r="U2411" s="137">
        <v>791.2</v>
      </c>
      <c r="V2411" s="137">
        <v>6395928</v>
      </c>
      <c r="W2411" s="137"/>
      <c r="X2411" s="137"/>
      <c r="Y2411" s="137"/>
      <c r="Z2411" s="137"/>
      <c r="AA2411" s="137"/>
      <c r="AB2411" s="137"/>
      <c r="AC2411" s="137"/>
      <c r="AD2411" s="137"/>
      <c r="AE2411" s="137"/>
      <c r="AF2411" s="137"/>
      <c r="AG2411" s="337">
        <v>2025</v>
      </c>
      <c r="AH2411" s="171"/>
      <c r="AI2411" s="171"/>
      <c r="AJ2411" s="134">
        <f t="shared" ca="1" si="543"/>
        <v>2305</v>
      </c>
      <c r="AK2411" s="35" t="s">
        <v>153</v>
      </c>
      <c r="AL2411" s="134" t="str">
        <f t="shared" ref="AL2411:AL2412" ca="1" si="556">CONCATENATE(AJ2411,AK2411)</f>
        <v>2305.</v>
      </c>
      <c r="AM2411" s="140"/>
      <c r="AN2411" s="35"/>
      <c r="AO2411" s="193"/>
    </row>
    <row r="2412" spans="1:41" ht="22.5" hidden="1" customHeight="1" x14ac:dyDescent="0.25">
      <c r="A2412" s="68" t="s">
        <v>5488</v>
      </c>
      <c r="B2412" s="25">
        <v>4188</v>
      </c>
      <c r="C2412" s="131" t="s">
        <v>1911</v>
      </c>
      <c r="D2412" s="25">
        <v>1976</v>
      </c>
      <c r="E2412" s="108" t="s">
        <v>2932</v>
      </c>
      <c r="F2412" s="68" t="s">
        <v>2934</v>
      </c>
      <c r="G2412" s="25">
        <v>9</v>
      </c>
      <c r="H2412" s="25">
        <v>1</v>
      </c>
      <c r="I2412" s="173">
        <v>1871.4</v>
      </c>
      <c r="J2412" s="173">
        <v>1137</v>
      </c>
      <c r="K2412" s="173">
        <v>1137</v>
      </c>
      <c r="L2412" s="117">
        <v>89</v>
      </c>
      <c r="M2412" s="173">
        <f t="shared" ref="M2412" si="557">R2412+T2412+V2412+X2412+Z2412+AB2412+AE2412+AF2412</f>
        <v>650280.74</v>
      </c>
      <c r="N2412" s="137"/>
      <c r="O2412" s="135"/>
      <c r="P2412" s="137"/>
      <c r="Q2412" s="137">
        <f t="shared" ref="Q2412" si="558">M2412</f>
        <v>650280.74</v>
      </c>
      <c r="R2412" s="137">
        <v>650280.74</v>
      </c>
      <c r="S2412" s="30"/>
      <c r="T2412" s="137"/>
      <c r="U2412" s="137"/>
      <c r="V2412" s="137"/>
      <c r="W2412" s="137"/>
      <c r="X2412" s="137"/>
      <c r="Y2412" s="137"/>
      <c r="Z2412" s="137"/>
      <c r="AA2412" s="137"/>
      <c r="AB2412" s="137"/>
      <c r="AC2412" s="137"/>
      <c r="AD2412" s="137"/>
      <c r="AE2412" s="137"/>
      <c r="AF2412" s="137"/>
      <c r="AG2412" s="337">
        <v>2025</v>
      </c>
      <c r="AH2412" s="128" t="s">
        <v>3048</v>
      </c>
      <c r="AI2412" s="128"/>
      <c r="AJ2412" s="134">
        <f t="shared" ca="1" si="543"/>
        <v>2306</v>
      </c>
      <c r="AK2412" s="35" t="s">
        <v>153</v>
      </c>
      <c r="AL2412" s="134" t="str">
        <f t="shared" ca="1" si="556"/>
        <v>2306.</v>
      </c>
      <c r="AM2412" s="140"/>
      <c r="AN2412" s="35"/>
      <c r="AO2412" s="193"/>
    </row>
    <row r="2413" spans="1:41" ht="22.5" hidden="1" customHeight="1" x14ac:dyDescent="0.25">
      <c r="A2413" s="68" t="s">
        <v>5489</v>
      </c>
      <c r="B2413" s="120">
        <v>4289</v>
      </c>
      <c r="C2413" s="168" t="s">
        <v>2959</v>
      </c>
      <c r="D2413" s="25">
        <v>1994</v>
      </c>
      <c r="E2413" s="108" t="s">
        <v>2932</v>
      </c>
      <c r="F2413" s="68" t="s">
        <v>2934</v>
      </c>
      <c r="G2413" s="25">
        <v>14</v>
      </c>
      <c r="H2413" s="25">
        <v>1</v>
      </c>
      <c r="I2413" s="170">
        <v>5283.4</v>
      </c>
      <c r="J2413" s="170">
        <v>2485.4</v>
      </c>
      <c r="K2413" s="170">
        <v>2485.4</v>
      </c>
      <c r="L2413" s="287">
        <v>202</v>
      </c>
      <c r="M2413" s="170">
        <f>R2413+T2413+V2413+X2413+Z2413+AB2413+AE2413+AF2413</f>
        <v>6212320</v>
      </c>
      <c r="N2413" s="137"/>
      <c r="O2413" s="135"/>
      <c r="P2413" s="137"/>
      <c r="Q2413" s="137">
        <f>M2413</f>
        <v>6212320</v>
      </c>
      <c r="R2413" s="137"/>
      <c r="S2413" s="30">
        <v>2</v>
      </c>
      <c r="T2413" s="137">
        <f>S2413*3106160</f>
        <v>6212320</v>
      </c>
      <c r="U2413" s="137"/>
      <c r="V2413" s="137"/>
      <c r="W2413" s="137"/>
      <c r="X2413" s="137"/>
      <c r="Y2413" s="137"/>
      <c r="Z2413" s="137"/>
      <c r="AA2413" s="137"/>
      <c r="AB2413" s="137"/>
      <c r="AC2413" s="137"/>
      <c r="AD2413" s="137"/>
      <c r="AE2413" s="137"/>
      <c r="AF2413" s="137"/>
      <c r="AG2413" s="337">
        <v>2025</v>
      </c>
      <c r="AH2413" s="171"/>
      <c r="AI2413" s="171"/>
      <c r="AJ2413" s="134">
        <f t="shared" ca="1" si="543"/>
        <v>2307</v>
      </c>
      <c r="AK2413" s="35" t="s">
        <v>153</v>
      </c>
      <c r="AL2413" s="134" t="str">
        <f t="shared" ref="AL2413:AL2424" ca="1" si="559">CONCATENATE(AJ2413,AK2413)</f>
        <v>2307.</v>
      </c>
      <c r="AM2413" s="140"/>
      <c r="AN2413" s="35"/>
      <c r="AO2413" s="193"/>
    </row>
    <row r="2414" spans="1:41" s="192" customFormat="1" ht="23.25" customHeight="1" x14ac:dyDescent="0.25">
      <c r="A2414" s="161" t="s">
        <v>6305</v>
      </c>
      <c r="B2414" s="162">
        <v>4230</v>
      </c>
      <c r="C2414" s="233" t="s">
        <v>1988</v>
      </c>
      <c r="D2414" s="162">
        <v>1989</v>
      </c>
      <c r="E2414" s="234" t="s">
        <v>2932</v>
      </c>
      <c r="F2414" s="161" t="s">
        <v>2933</v>
      </c>
      <c r="G2414" s="162">
        <v>9</v>
      </c>
      <c r="H2414" s="162">
        <v>6</v>
      </c>
      <c r="I2414" s="163">
        <v>11589.6</v>
      </c>
      <c r="J2414" s="163">
        <v>11680.2</v>
      </c>
      <c r="K2414" s="163">
        <v>11653.9</v>
      </c>
      <c r="L2414" s="164">
        <v>540</v>
      </c>
      <c r="M2414" s="239">
        <f>R2414+T2414+V2414+X2414+Z2414+AB2414+AE2414+AF2414</f>
        <v>18636960</v>
      </c>
      <c r="N2414" s="163"/>
      <c r="O2414" s="191"/>
      <c r="P2414" s="163"/>
      <c r="Q2414" s="163">
        <f>M2414</f>
        <v>18636960</v>
      </c>
      <c r="R2414" s="163"/>
      <c r="S2414" s="164">
        <v>6</v>
      </c>
      <c r="T2414" s="163">
        <v>18636960</v>
      </c>
      <c r="U2414" s="163"/>
      <c r="V2414" s="163"/>
      <c r="W2414" s="163"/>
      <c r="X2414" s="163"/>
      <c r="Y2414" s="163"/>
      <c r="Z2414" s="163"/>
      <c r="AA2414" s="163"/>
      <c r="AB2414" s="163"/>
      <c r="AC2414" s="240"/>
      <c r="AD2414" s="240"/>
      <c r="AE2414" s="163"/>
      <c r="AF2414" s="163"/>
      <c r="AG2414" s="198">
        <v>2025</v>
      </c>
      <c r="AH2414" s="327"/>
      <c r="AI2414" s="327"/>
      <c r="AJ2414" s="309">
        <f ca="1">MAX(AJ2706:AJ2709)+1</f>
        <v>2598</v>
      </c>
      <c r="AK2414" s="298" t="s">
        <v>153</v>
      </c>
      <c r="AL2414" s="309" t="str">
        <f ca="1">CONCATENATE(AJ2414,AK2414)</f>
        <v>2598.</v>
      </c>
      <c r="AM2414" s="199"/>
      <c r="AN2414" s="300"/>
      <c r="AO2414" s="193"/>
    </row>
    <row r="2415" spans="1:41" s="192" customFormat="1" ht="22.5" customHeight="1" x14ac:dyDescent="0.25">
      <c r="A2415" s="161" t="s">
        <v>6306</v>
      </c>
      <c r="B2415" s="162">
        <v>4661</v>
      </c>
      <c r="C2415" s="233" t="s">
        <v>3007</v>
      </c>
      <c r="D2415" s="162">
        <v>1989</v>
      </c>
      <c r="E2415" s="234" t="s">
        <v>2932</v>
      </c>
      <c r="F2415" s="161" t="s">
        <v>2933</v>
      </c>
      <c r="G2415" s="162">
        <v>9</v>
      </c>
      <c r="H2415" s="162">
        <v>2</v>
      </c>
      <c r="I2415" s="163">
        <v>3901.2</v>
      </c>
      <c r="J2415" s="163">
        <v>3917.3</v>
      </c>
      <c r="K2415" s="163">
        <v>3917.3</v>
      </c>
      <c r="L2415" s="164">
        <v>173</v>
      </c>
      <c r="M2415" s="288">
        <f>R2415+T2415+V2415+X2415+Z2415+AB2415+AE2415+AF2415</f>
        <v>6212320</v>
      </c>
      <c r="N2415" s="163"/>
      <c r="O2415" s="191"/>
      <c r="P2415" s="163"/>
      <c r="Q2415" s="163">
        <f>M2415</f>
        <v>6212320</v>
      </c>
      <c r="R2415" s="163"/>
      <c r="S2415" s="164">
        <v>2</v>
      </c>
      <c r="T2415" s="163">
        <f>S2415*3106160</f>
        <v>6212320</v>
      </c>
      <c r="U2415" s="163"/>
      <c r="V2415" s="163"/>
      <c r="W2415" s="163"/>
      <c r="X2415" s="163"/>
      <c r="Y2415" s="163"/>
      <c r="Z2415" s="163"/>
      <c r="AA2415" s="163"/>
      <c r="AB2415" s="163"/>
      <c r="AC2415" s="240"/>
      <c r="AD2415" s="240"/>
      <c r="AE2415" s="163"/>
      <c r="AF2415" s="163"/>
      <c r="AG2415" s="198">
        <v>2025</v>
      </c>
      <c r="AH2415" s="241"/>
      <c r="AI2415" s="241"/>
      <c r="AJ2415" s="309">
        <f ca="1">MAX(AJ3218:AJ3221)+1</f>
        <v>3111</v>
      </c>
      <c r="AK2415" s="298" t="s">
        <v>153</v>
      </c>
      <c r="AL2415" s="309" t="str">
        <f ca="1">CONCATENATE(AJ2415,AK2415)</f>
        <v>3111.</v>
      </c>
      <c r="AM2415" s="199"/>
      <c r="AN2415" s="298"/>
      <c r="AO2415" s="193"/>
    </row>
    <row r="2416" spans="1:41" s="365" customFormat="1" ht="22.5" customHeight="1" x14ac:dyDescent="0.25">
      <c r="A2416" s="361"/>
      <c r="B2416" s="354"/>
      <c r="C2416" s="355" t="s">
        <v>1191</v>
      </c>
      <c r="D2416" s="162"/>
      <c r="E2416" s="234"/>
      <c r="F2416" s="161"/>
      <c r="G2416" s="162"/>
      <c r="H2416" s="162"/>
      <c r="I2416" s="191">
        <f>SUM(I2417:I2442)</f>
        <v>98320.369999999981</v>
      </c>
      <c r="J2416" s="191">
        <f t="shared" ref="J2416:AB2416" si="560">SUM(J2417:J2442)</f>
        <v>90844.389999999985</v>
      </c>
      <c r="K2416" s="191">
        <f t="shared" si="560"/>
        <v>83381.890000000014</v>
      </c>
      <c r="L2416" s="191">
        <f t="shared" si="560"/>
        <v>4289</v>
      </c>
      <c r="M2416" s="191">
        <f t="shared" si="560"/>
        <v>65921619.32</v>
      </c>
      <c r="N2416" s="191"/>
      <c r="O2416" s="191"/>
      <c r="P2416" s="191"/>
      <c r="Q2416" s="191">
        <f>M2416</f>
        <v>65921619.32</v>
      </c>
      <c r="R2416" s="191">
        <f t="shared" si="560"/>
        <v>27991834.32</v>
      </c>
      <c r="S2416" s="194">
        <f t="shared" si="560"/>
        <v>12</v>
      </c>
      <c r="T2416" s="191">
        <f t="shared" si="560"/>
        <v>37273920</v>
      </c>
      <c r="U2416" s="191"/>
      <c r="V2416" s="191"/>
      <c r="W2416" s="191"/>
      <c r="X2416" s="191"/>
      <c r="Y2416" s="191"/>
      <c r="Z2416" s="191"/>
      <c r="AA2416" s="191">
        <f t="shared" si="560"/>
        <v>245</v>
      </c>
      <c r="AB2416" s="191">
        <f t="shared" si="560"/>
        <v>655865</v>
      </c>
      <c r="AC2416" s="191"/>
      <c r="AD2416" s="191"/>
      <c r="AE2416" s="191"/>
      <c r="AF2416" s="191"/>
      <c r="AG2416" s="362"/>
      <c r="AH2416" s="235"/>
      <c r="AI2416" s="235"/>
      <c r="AJ2416" s="309"/>
      <c r="AK2416" s="298"/>
      <c r="AL2416" s="309"/>
      <c r="AM2416" s="363"/>
      <c r="AN2416" s="364"/>
      <c r="AO2416" s="193"/>
    </row>
    <row r="2417" spans="1:41" ht="22.5" hidden="1" customHeight="1" x14ac:dyDescent="0.25">
      <c r="A2417" s="68" t="s">
        <v>5490</v>
      </c>
      <c r="B2417" s="25">
        <v>4652</v>
      </c>
      <c r="C2417" s="36" t="s">
        <v>2989</v>
      </c>
      <c r="D2417" s="25">
        <v>1960</v>
      </c>
      <c r="E2417" s="108" t="s">
        <v>2932</v>
      </c>
      <c r="F2417" s="68" t="s">
        <v>2934</v>
      </c>
      <c r="G2417" s="25">
        <v>4</v>
      </c>
      <c r="H2417" s="25">
        <v>2</v>
      </c>
      <c r="I2417" s="170">
        <v>1298.9000000000001</v>
      </c>
      <c r="J2417" s="170">
        <v>1232.9000000000001</v>
      </c>
      <c r="K2417" s="170">
        <v>1232.9000000000001</v>
      </c>
      <c r="L2417" s="287">
        <v>57</v>
      </c>
      <c r="M2417" s="170">
        <f t="shared" ref="M2417:M2426" si="561">R2417+T2417+V2417+X2417+Z2417+AB2417+AE2417+AF2417</f>
        <v>1002540</v>
      </c>
      <c r="N2417" s="137"/>
      <c r="O2417" s="135"/>
      <c r="P2417" s="137"/>
      <c r="Q2417" s="137">
        <f t="shared" ref="Q2417:Q2426" si="562">M2417</f>
        <v>1002540</v>
      </c>
      <c r="R2417" s="137">
        <v>1002540</v>
      </c>
      <c r="S2417" s="30"/>
      <c r="T2417" s="137"/>
      <c r="U2417" s="137"/>
      <c r="V2417" s="137"/>
      <c r="W2417" s="137"/>
      <c r="X2417" s="137"/>
      <c r="Y2417" s="137"/>
      <c r="Z2417" s="137"/>
      <c r="AA2417" s="137"/>
      <c r="AB2417" s="137"/>
      <c r="AC2417" s="336"/>
      <c r="AD2417" s="336"/>
      <c r="AE2417" s="137"/>
      <c r="AF2417" s="137"/>
      <c r="AG2417" s="337">
        <v>2025</v>
      </c>
      <c r="AH2417" s="171" t="s">
        <v>3051</v>
      </c>
      <c r="AI2417" s="171"/>
      <c r="AJ2417" s="134">
        <f ca="1">MAX(AJ2411:AJ2416)+1</f>
        <v>2308</v>
      </c>
      <c r="AK2417" s="35" t="s">
        <v>153</v>
      </c>
      <c r="AL2417" s="134" t="str">
        <f t="shared" ca="1" si="559"/>
        <v>2308.</v>
      </c>
      <c r="AM2417" s="140"/>
      <c r="AN2417" s="35"/>
      <c r="AO2417" s="193"/>
    </row>
    <row r="2418" spans="1:41" ht="22.5" hidden="1" customHeight="1" x14ac:dyDescent="0.25">
      <c r="A2418" s="68" t="s">
        <v>5491</v>
      </c>
      <c r="B2418" s="25">
        <v>4435</v>
      </c>
      <c r="C2418" s="333" t="s">
        <v>2990</v>
      </c>
      <c r="D2418" s="25">
        <v>1966</v>
      </c>
      <c r="E2418" s="108" t="s">
        <v>2932</v>
      </c>
      <c r="F2418" s="68" t="s">
        <v>2933</v>
      </c>
      <c r="G2418" s="25">
        <v>5</v>
      </c>
      <c r="H2418" s="25">
        <v>4</v>
      </c>
      <c r="I2418" s="170">
        <v>3660.4</v>
      </c>
      <c r="J2418" s="137">
        <v>3660.4</v>
      </c>
      <c r="K2418" s="170">
        <v>3660.4</v>
      </c>
      <c r="L2418" s="287">
        <v>176</v>
      </c>
      <c r="M2418" s="170">
        <f t="shared" si="561"/>
        <v>985920</v>
      </c>
      <c r="N2418" s="137"/>
      <c r="O2418" s="135"/>
      <c r="P2418" s="137"/>
      <c r="Q2418" s="137">
        <f t="shared" si="562"/>
        <v>985920</v>
      </c>
      <c r="R2418" s="137">
        <v>985920</v>
      </c>
      <c r="S2418" s="30"/>
      <c r="T2418" s="137"/>
      <c r="U2418" s="137"/>
      <c r="V2418" s="137"/>
      <c r="W2418" s="137"/>
      <c r="X2418" s="137"/>
      <c r="Y2418" s="137"/>
      <c r="Z2418" s="137"/>
      <c r="AA2418" s="137"/>
      <c r="AB2418" s="137"/>
      <c r="AC2418" s="137"/>
      <c r="AD2418" s="137"/>
      <c r="AE2418" s="137"/>
      <c r="AF2418" s="137"/>
      <c r="AG2418" s="337">
        <v>2025</v>
      </c>
      <c r="AH2418" s="171" t="s">
        <v>3049</v>
      </c>
      <c r="AI2418" s="171"/>
      <c r="AJ2418" s="134">
        <f ca="1">MAX(AJ2412:AJ2417)+1</f>
        <v>2309</v>
      </c>
      <c r="AK2418" s="35" t="s">
        <v>153</v>
      </c>
      <c r="AL2418" s="134" t="str">
        <f t="shared" ca="1" si="559"/>
        <v>2309.</v>
      </c>
      <c r="AM2418" s="140"/>
      <c r="AN2418" s="35"/>
      <c r="AO2418" s="193"/>
    </row>
    <row r="2419" spans="1:41" ht="22.5" hidden="1" customHeight="1" x14ac:dyDescent="0.25">
      <c r="A2419" s="68" t="s">
        <v>5492</v>
      </c>
      <c r="B2419" s="25">
        <v>4693</v>
      </c>
      <c r="C2419" s="333" t="s">
        <v>2991</v>
      </c>
      <c r="D2419" s="25">
        <v>1966</v>
      </c>
      <c r="E2419" s="108" t="s">
        <v>2932</v>
      </c>
      <c r="F2419" s="68" t="s">
        <v>2933</v>
      </c>
      <c r="G2419" s="25">
        <v>5</v>
      </c>
      <c r="H2419" s="25">
        <v>5</v>
      </c>
      <c r="I2419" s="170">
        <v>3419.9</v>
      </c>
      <c r="J2419" s="137">
        <v>2178.1999999999998</v>
      </c>
      <c r="K2419" s="170">
        <v>2178.1999999999998</v>
      </c>
      <c r="L2419" s="287">
        <v>164</v>
      </c>
      <c r="M2419" s="170">
        <f t="shared" si="561"/>
        <v>676830</v>
      </c>
      <c r="N2419" s="137"/>
      <c r="O2419" s="135"/>
      <c r="P2419" s="137"/>
      <c r="Q2419" s="137">
        <f t="shared" si="562"/>
        <v>676830</v>
      </c>
      <c r="R2419" s="137">
        <v>676830</v>
      </c>
      <c r="S2419" s="30"/>
      <c r="T2419" s="137"/>
      <c r="U2419" s="137"/>
      <c r="V2419" s="137"/>
      <c r="W2419" s="137"/>
      <c r="X2419" s="137"/>
      <c r="Y2419" s="137"/>
      <c r="Z2419" s="137"/>
      <c r="AA2419" s="137"/>
      <c r="AB2419" s="137"/>
      <c r="AC2419" s="137"/>
      <c r="AD2419" s="137"/>
      <c r="AE2419" s="137"/>
      <c r="AF2419" s="137"/>
      <c r="AG2419" s="337">
        <v>2025</v>
      </c>
      <c r="AH2419" s="171" t="s">
        <v>3051</v>
      </c>
      <c r="AI2419" s="171"/>
      <c r="AJ2419" s="134">
        <f ca="1">MAX(AJ2413:AJ2418)+1</f>
        <v>2310</v>
      </c>
      <c r="AK2419" s="35" t="s">
        <v>153</v>
      </c>
      <c r="AL2419" s="134" t="str">
        <f t="shared" ca="1" si="559"/>
        <v>2310.</v>
      </c>
      <c r="AM2419" s="140"/>
      <c r="AN2419" s="35"/>
      <c r="AO2419" s="193"/>
    </row>
    <row r="2420" spans="1:41" ht="22.5" hidden="1" customHeight="1" x14ac:dyDescent="0.25">
      <c r="A2420" s="68" t="s">
        <v>5493</v>
      </c>
      <c r="B2420" s="25">
        <v>5347</v>
      </c>
      <c r="C2420" s="333" t="s">
        <v>2992</v>
      </c>
      <c r="D2420" s="25">
        <v>1966</v>
      </c>
      <c r="E2420" s="108" t="s">
        <v>2932</v>
      </c>
      <c r="F2420" s="68" t="s">
        <v>2933</v>
      </c>
      <c r="G2420" s="25">
        <v>5</v>
      </c>
      <c r="H2420" s="25">
        <v>5</v>
      </c>
      <c r="I2420" s="170">
        <v>4810.5</v>
      </c>
      <c r="J2420" s="170">
        <v>4808.3</v>
      </c>
      <c r="K2420" s="170">
        <v>4808.3</v>
      </c>
      <c r="L2420" s="287">
        <v>268</v>
      </c>
      <c r="M2420" s="170">
        <f t="shared" si="561"/>
        <v>1837694</v>
      </c>
      <c r="N2420" s="137"/>
      <c r="O2420" s="135"/>
      <c r="P2420" s="137"/>
      <c r="Q2420" s="137">
        <f t="shared" si="562"/>
        <v>1837694</v>
      </c>
      <c r="R2420" s="137">
        <v>1837694</v>
      </c>
      <c r="S2420" s="30"/>
      <c r="T2420" s="137"/>
      <c r="U2420" s="137"/>
      <c r="V2420" s="137"/>
      <c r="W2420" s="137"/>
      <c r="X2420" s="137"/>
      <c r="Y2420" s="137"/>
      <c r="Z2420" s="137"/>
      <c r="AA2420" s="137"/>
      <c r="AB2420" s="137"/>
      <c r="AC2420" s="336"/>
      <c r="AD2420" s="336"/>
      <c r="AE2420" s="137"/>
      <c r="AF2420" s="137"/>
      <c r="AG2420" s="337">
        <v>2025</v>
      </c>
      <c r="AH2420" s="171" t="s">
        <v>3048</v>
      </c>
      <c r="AI2420" s="171"/>
      <c r="AJ2420" s="134">
        <f t="shared" ca="1" si="543"/>
        <v>2311</v>
      </c>
      <c r="AK2420" s="35" t="s">
        <v>153</v>
      </c>
      <c r="AL2420" s="134" t="str">
        <f t="shared" ca="1" si="559"/>
        <v>2311.</v>
      </c>
      <c r="AM2420" s="140"/>
      <c r="AN2420" s="35"/>
      <c r="AO2420" s="193"/>
    </row>
    <row r="2421" spans="1:41" ht="22.5" hidden="1" customHeight="1" x14ac:dyDescent="0.25">
      <c r="A2421" s="68" t="s">
        <v>5494</v>
      </c>
      <c r="B2421" s="25">
        <v>5351</v>
      </c>
      <c r="C2421" s="333" t="s">
        <v>2994</v>
      </c>
      <c r="D2421" s="25">
        <v>1966</v>
      </c>
      <c r="E2421" s="108" t="s">
        <v>2932</v>
      </c>
      <c r="F2421" s="68" t="s">
        <v>2933</v>
      </c>
      <c r="G2421" s="25">
        <v>5</v>
      </c>
      <c r="H2421" s="25">
        <v>5</v>
      </c>
      <c r="I2421" s="137">
        <v>4905.8</v>
      </c>
      <c r="J2421" s="137">
        <v>3231.5</v>
      </c>
      <c r="K2421" s="137">
        <v>3231.5</v>
      </c>
      <c r="L2421" s="30">
        <v>239</v>
      </c>
      <c r="M2421" s="170">
        <f t="shared" si="561"/>
        <v>1837694</v>
      </c>
      <c r="N2421" s="137"/>
      <c r="O2421" s="135"/>
      <c r="P2421" s="137"/>
      <c r="Q2421" s="137">
        <f t="shared" si="562"/>
        <v>1837694</v>
      </c>
      <c r="R2421" s="137">
        <v>1837694</v>
      </c>
      <c r="S2421" s="30"/>
      <c r="T2421" s="137"/>
      <c r="U2421" s="137"/>
      <c r="V2421" s="137"/>
      <c r="W2421" s="137"/>
      <c r="X2421" s="137"/>
      <c r="Y2421" s="137"/>
      <c r="Z2421" s="137"/>
      <c r="AA2421" s="137"/>
      <c r="AB2421" s="137"/>
      <c r="AC2421" s="137"/>
      <c r="AD2421" s="137"/>
      <c r="AE2421" s="137"/>
      <c r="AF2421" s="137"/>
      <c r="AG2421" s="337">
        <v>2025</v>
      </c>
      <c r="AH2421" s="171" t="s">
        <v>3048</v>
      </c>
      <c r="AI2421" s="171"/>
      <c r="AJ2421" s="134">
        <f t="shared" ca="1" si="543"/>
        <v>2312</v>
      </c>
      <c r="AK2421" s="35" t="s">
        <v>153</v>
      </c>
      <c r="AL2421" s="134" t="str">
        <f t="shared" ca="1" si="559"/>
        <v>2312.</v>
      </c>
      <c r="AM2421" s="140"/>
      <c r="AN2421" s="35"/>
      <c r="AO2421" s="193"/>
    </row>
    <row r="2422" spans="1:41" ht="22.5" hidden="1" customHeight="1" x14ac:dyDescent="0.25">
      <c r="A2422" s="68" t="s">
        <v>5495</v>
      </c>
      <c r="B2422" s="25">
        <v>4339</v>
      </c>
      <c r="C2422" s="333" t="s">
        <v>2995</v>
      </c>
      <c r="D2422" s="25">
        <v>1969</v>
      </c>
      <c r="E2422" s="108" t="s">
        <v>2932</v>
      </c>
      <c r="F2422" s="68" t="s">
        <v>2934</v>
      </c>
      <c r="G2422" s="25">
        <v>5</v>
      </c>
      <c r="H2422" s="25">
        <v>8</v>
      </c>
      <c r="I2422" s="170">
        <v>6996.8</v>
      </c>
      <c r="J2422" s="137">
        <v>6363.9</v>
      </c>
      <c r="K2422" s="170">
        <v>5124.3</v>
      </c>
      <c r="L2422" s="287">
        <v>238</v>
      </c>
      <c r="M2422" s="170">
        <f t="shared" si="561"/>
        <v>2143500</v>
      </c>
      <c r="N2422" s="137"/>
      <c r="O2422" s="135"/>
      <c r="P2422" s="137"/>
      <c r="Q2422" s="137">
        <f t="shared" si="562"/>
        <v>2143500</v>
      </c>
      <c r="R2422" s="137">
        <v>2143500</v>
      </c>
      <c r="S2422" s="30"/>
      <c r="T2422" s="137"/>
      <c r="U2422" s="137"/>
      <c r="V2422" s="137"/>
      <c r="W2422" s="137"/>
      <c r="X2422" s="137"/>
      <c r="Y2422" s="137"/>
      <c r="Z2422" s="137"/>
      <c r="AA2422" s="137"/>
      <c r="AB2422" s="137"/>
      <c r="AC2422" s="137"/>
      <c r="AD2422" s="137"/>
      <c r="AE2422" s="137"/>
      <c r="AF2422" s="137"/>
      <c r="AG2422" s="337">
        <v>2025</v>
      </c>
      <c r="AH2422" s="171" t="s">
        <v>3048</v>
      </c>
      <c r="AI2422" s="171"/>
      <c r="AJ2422" s="134">
        <f t="shared" ca="1" si="543"/>
        <v>2313</v>
      </c>
      <c r="AK2422" s="35" t="s">
        <v>153</v>
      </c>
      <c r="AL2422" s="134" t="str">
        <f t="shared" ca="1" si="559"/>
        <v>2313.</v>
      </c>
      <c r="AM2422" s="140"/>
      <c r="AN2422" s="35"/>
      <c r="AO2422" s="193"/>
    </row>
    <row r="2423" spans="1:41" ht="22.5" hidden="1" customHeight="1" x14ac:dyDescent="0.25">
      <c r="A2423" s="68" t="s">
        <v>5496</v>
      </c>
      <c r="B2423" s="25">
        <v>5186</v>
      </c>
      <c r="C2423" s="333" t="s">
        <v>2996</v>
      </c>
      <c r="D2423" s="25">
        <v>1971</v>
      </c>
      <c r="E2423" s="108" t="s">
        <v>2932</v>
      </c>
      <c r="F2423" s="68" t="s">
        <v>2934</v>
      </c>
      <c r="G2423" s="25">
        <v>5</v>
      </c>
      <c r="H2423" s="25">
        <v>6</v>
      </c>
      <c r="I2423" s="170">
        <v>4864.99</v>
      </c>
      <c r="J2423" s="137">
        <v>4404.7</v>
      </c>
      <c r="K2423" s="170">
        <v>4323.6000000000004</v>
      </c>
      <c r="L2423" s="287">
        <v>215</v>
      </c>
      <c r="M2423" s="170">
        <f t="shared" si="561"/>
        <v>2000600</v>
      </c>
      <c r="N2423" s="137"/>
      <c r="O2423" s="135"/>
      <c r="P2423" s="137"/>
      <c r="Q2423" s="137">
        <f t="shared" si="562"/>
        <v>2000600</v>
      </c>
      <c r="R2423" s="137">
        <v>2000600</v>
      </c>
      <c r="S2423" s="30"/>
      <c r="T2423" s="137"/>
      <c r="U2423" s="137"/>
      <c r="V2423" s="137"/>
      <c r="W2423" s="137"/>
      <c r="X2423" s="137"/>
      <c r="Y2423" s="137"/>
      <c r="Z2423" s="137"/>
      <c r="AA2423" s="137"/>
      <c r="AB2423" s="137"/>
      <c r="AC2423" s="137"/>
      <c r="AD2423" s="137"/>
      <c r="AE2423" s="137"/>
      <c r="AF2423" s="137"/>
      <c r="AG2423" s="337">
        <v>2025</v>
      </c>
      <c r="AH2423" s="171" t="s">
        <v>3048</v>
      </c>
      <c r="AI2423" s="171"/>
      <c r="AJ2423" s="134">
        <f t="shared" ca="1" si="543"/>
        <v>2314</v>
      </c>
      <c r="AK2423" s="35" t="s">
        <v>153</v>
      </c>
      <c r="AL2423" s="134" t="str">
        <f t="shared" ca="1" si="559"/>
        <v>2314.</v>
      </c>
      <c r="AM2423" s="140"/>
      <c r="AN2423" s="35"/>
      <c r="AO2423" s="193"/>
    </row>
    <row r="2424" spans="1:41" ht="22.5" hidden="1" customHeight="1" x14ac:dyDescent="0.25">
      <c r="A2424" s="68" t="s">
        <v>5497</v>
      </c>
      <c r="B2424" s="25">
        <v>5189</v>
      </c>
      <c r="C2424" s="36" t="s">
        <v>2997</v>
      </c>
      <c r="D2424" s="25">
        <v>1959</v>
      </c>
      <c r="E2424" s="108" t="s">
        <v>2932</v>
      </c>
      <c r="F2424" s="68" t="s">
        <v>2934</v>
      </c>
      <c r="G2424" s="25">
        <v>2</v>
      </c>
      <c r="H2424" s="25">
        <v>1</v>
      </c>
      <c r="I2424" s="137">
        <v>489.8</v>
      </c>
      <c r="J2424" s="137">
        <v>446.2</v>
      </c>
      <c r="K2424" s="137">
        <v>446.2</v>
      </c>
      <c r="L2424" s="30">
        <v>31</v>
      </c>
      <c r="M2424" s="170">
        <f t="shared" si="561"/>
        <v>2208360</v>
      </c>
      <c r="N2424" s="137"/>
      <c r="O2424" s="135"/>
      <c r="P2424" s="137"/>
      <c r="Q2424" s="137">
        <f t="shared" si="562"/>
        <v>2208360</v>
      </c>
      <c r="R2424" s="137">
        <v>2208360</v>
      </c>
      <c r="S2424" s="30"/>
      <c r="T2424" s="137"/>
      <c r="U2424" s="137"/>
      <c r="V2424" s="137"/>
      <c r="W2424" s="137"/>
      <c r="X2424" s="137"/>
      <c r="Y2424" s="137"/>
      <c r="Z2424" s="137"/>
      <c r="AA2424" s="137"/>
      <c r="AB2424" s="137"/>
      <c r="AC2424" s="137"/>
      <c r="AD2424" s="137"/>
      <c r="AE2424" s="137"/>
      <c r="AF2424" s="137"/>
      <c r="AG2424" s="337">
        <v>2025</v>
      </c>
      <c r="AH2424" s="171" t="s">
        <v>3051</v>
      </c>
      <c r="AI2424" s="171"/>
      <c r="AJ2424" s="134">
        <f t="shared" ca="1" si="543"/>
        <v>2315</v>
      </c>
      <c r="AK2424" s="35" t="s">
        <v>153</v>
      </c>
      <c r="AL2424" s="134" t="str">
        <f t="shared" ca="1" si="559"/>
        <v>2315.</v>
      </c>
      <c r="AM2424" s="140"/>
      <c r="AN2424" s="35"/>
      <c r="AO2424" s="193"/>
    </row>
    <row r="2425" spans="1:41" ht="22.5" hidden="1" customHeight="1" x14ac:dyDescent="0.25">
      <c r="A2425" s="68" t="s">
        <v>5498</v>
      </c>
      <c r="B2425" s="25">
        <v>4258</v>
      </c>
      <c r="C2425" s="169" t="s">
        <v>2949</v>
      </c>
      <c r="D2425" s="25">
        <v>1975</v>
      </c>
      <c r="E2425" s="108" t="s">
        <v>2932</v>
      </c>
      <c r="F2425" s="68" t="s">
        <v>2933</v>
      </c>
      <c r="G2425" s="25">
        <v>5</v>
      </c>
      <c r="H2425" s="25">
        <v>6</v>
      </c>
      <c r="I2425" s="170">
        <v>5213.6000000000004</v>
      </c>
      <c r="J2425" s="137">
        <v>4731.3999999999996</v>
      </c>
      <c r="K2425" s="170">
        <v>4731.3999999999996</v>
      </c>
      <c r="L2425" s="287">
        <v>236</v>
      </c>
      <c r="M2425" s="170">
        <f t="shared" si="561"/>
        <v>1275534</v>
      </c>
      <c r="N2425" s="137"/>
      <c r="O2425" s="135"/>
      <c r="P2425" s="137"/>
      <c r="Q2425" s="137">
        <f t="shared" si="562"/>
        <v>1275534</v>
      </c>
      <c r="R2425" s="137">
        <v>1275534</v>
      </c>
      <c r="S2425" s="30"/>
      <c r="T2425" s="137"/>
      <c r="U2425" s="137"/>
      <c r="V2425" s="137"/>
      <c r="W2425" s="137"/>
      <c r="X2425" s="137"/>
      <c r="Y2425" s="137"/>
      <c r="Z2425" s="137"/>
      <c r="AA2425" s="137"/>
      <c r="AB2425" s="137"/>
      <c r="AC2425" s="137"/>
      <c r="AD2425" s="137"/>
      <c r="AE2425" s="137"/>
      <c r="AF2425" s="137"/>
      <c r="AG2425" s="337">
        <v>2025</v>
      </c>
      <c r="AH2425" s="171" t="s">
        <v>3049</v>
      </c>
      <c r="AI2425" s="171"/>
      <c r="AJ2425" s="134">
        <f t="shared" ca="1" si="543"/>
        <v>2316</v>
      </c>
      <c r="AK2425" s="35" t="s">
        <v>153</v>
      </c>
      <c r="AL2425" s="134" t="str">
        <f t="shared" ref="AL2425:AL2483" ca="1" si="563">CONCATENATE(AJ2425,AK2425)</f>
        <v>2316.</v>
      </c>
      <c r="AM2425" s="140"/>
      <c r="AN2425" s="35"/>
      <c r="AO2425" s="193"/>
    </row>
    <row r="2426" spans="1:41" ht="22.5" hidden="1" customHeight="1" x14ac:dyDescent="0.25">
      <c r="A2426" s="68" t="s">
        <v>5499</v>
      </c>
      <c r="B2426" s="25">
        <v>5005</v>
      </c>
      <c r="C2426" s="333" t="s">
        <v>2999</v>
      </c>
      <c r="D2426" s="25">
        <v>1977</v>
      </c>
      <c r="E2426" s="108" t="s">
        <v>2932</v>
      </c>
      <c r="F2426" s="68" t="s">
        <v>2933</v>
      </c>
      <c r="G2426" s="25">
        <v>5</v>
      </c>
      <c r="H2426" s="25">
        <v>2</v>
      </c>
      <c r="I2426" s="170">
        <v>2118.3000000000002</v>
      </c>
      <c r="J2426" s="137">
        <v>2016.2</v>
      </c>
      <c r="K2426" s="170">
        <v>2016.2</v>
      </c>
      <c r="L2426" s="287">
        <v>92</v>
      </c>
      <c r="M2426" s="170">
        <f t="shared" si="561"/>
        <v>786332.82</v>
      </c>
      <c r="N2426" s="137"/>
      <c r="O2426" s="135"/>
      <c r="P2426" s="137"/>
      <c r="Q2426" s="137">
        <f t="shared" si="562"/>
        <v>786332.82</v>
      </c>
      <c r="R2426" s="137">
        <v>786332.82</v>
      </c>
      <c r="S2426" s="30"/>
      <c r="T2426" s="137"/>
      <c r="U2426" s="137"/>
      <c r="V2426" s="137"/>
      <c r="W2426" s="137"/>
      <c r="X2426" s="137"/>
      <c r="Y2426" s="137"/>
      <c r="Z2426" s="137"/>
      <c r="AA2426" s="137"/>
      <c r="AB2426" s="137"/>
      <c r="AC2426" s="137"/>
      <c r="AD2426" s="137"/>
      <c r="AE2426" s="137"/>
      <c r="AF2426" s="137"/>
      <c r="AG2426" s="337">
        <v>2025</v>
      </c>
      <c r="AH2426" s="171" t="s">
        <v>3049</v>
      </c>
      <c r="AI2426" s="171"/>
      <c r="AJ2426" s="134">
        <f t="shared" ca="1" si="543"/>
        <v>2317</v>
      </c>
      <c r="AK2426" s="35" t="s">
        <v>153</v>
      </c>
      <c r="AL2426" s="134" t="str">
        <f t="shared" ca="1" si="563"/>
        <v>2317.</v>
      </c>
      <c r="AM2426" s="140"/>
      <c r="AN2426" s="35"/>
      <c r="AO2426" s="193"/>
    </row>
    <row r="2427" spans="1:41" ht="22.5" hidden="1" customHeight="1" x14ac:dyDescent="0.25">
      <c r="A2427" s="68" t="s">
        <v>5500</v>
      </c>
      <c r="B2427" s="25">
        <v>4295</v>
      </c>
      <c r="C2427" s="333" t="s">
        <v>2950</v>
      </c>
      <c r="D2427" s="25">
        <v>1985</v>
      </c>
      <c r="E2427" s="68" t="s">
        <v>2932</v>
      </c>
      <c r="F2427" s="68" t="s">
        <v>2934</v>
      </c>
      <c r="G2427" s="25">
        <v>5</v>
      </c>
      <c r="H2427" s="25">
        <v>2</v>
      </c>
      <c r="I2427" s="139">
        <v>1810.73</v>
      </c>
      <c r="J2427" s="139">
        <v>1596.93</v>
      </c>
      <c r="K2427" s="139">
        <v>1596.93</v>
      </c>
      <c r="L2427" s="25">
        <v>75</v>
      </c>
      <c r="M2427" s="170">
        <f t="shared" ref="M2427:M2430" si="564">R2427+T2427+V2427+X2427+Z2427+AB2427+AE2427+AF2427</f>
        <v>655865</v>
      </c>
      <c r="N2427" s="137"/>
      <c r="O2427" s="135"/>
      <c r="P2427" s="137"/>
      <c r="Q2427" s="137">
        <f t="shared" ref="Q2427:Q2430" si="565">M2427</f>
        <v>655865</v>
      </c>
      <c r="R2427" s="137"/>
      <c r="S2427" s="337"/>
      <c r="T2427" s="336"/>
      <c r="U2427" s="137"/>
      <c r="V2427" s="137"/>
      <c r="W2427" s="137"/>
      <c r="X2427" s="137"/>
      <c r="Y2427" s="139"/>
      <c r="Z2427" s="139"/>
      <c r="AA2427" s="336">
        <v>245</v>
      </c>
      <c r="AB2427" s="336">
        <f>AA2427*2677</f>
        <v>655865</v>
      </c>
      <c r="AC2427" s="336"/>
      <c r="AD2427" s="336"/>
      <c r="AE2427" s="137"/>
      <c r="AF2427" s="137"/>
      <c r="AG2427" s="337">
        <v>2025</v>
      </c>
      <c r="AH2427" s="166"/>
      <c r="AI2427" s="166"/>
      <c r="AJ2427" s="134">
        <f t="shared" ca="1" si="543"/>
        <v>2318</v>
      </c>
      <c r="AK2427" s="35" t="s">
        <v>153</v>
      </c>
      <c r="AL2427" s="134" t="str">
        <f t="shared" ca="1" si="563"/>
        <v>2318.</v>
      </c>
      <c r="AM2427" s="140"/>
      <c r="AO2427" s="193"/>
    </row>
    <row r="2428" spans="1:41" ht="22.5" hidden="1" customHeight="1" x14ac:dyDescent="0.25">
      <c r="A2428" s="68" t="s">
        <v>5501</v>
      </c>
      <c r="B2428" s="117">
        <v>4787</v>
      </c>
      <c r="C2428" s="36" t="s">
        <v>3004</v>
      </c>
      <c r="D2428" s="25">
        <v>1987</v>
      </c>
      <c r="E2428" s="108" t="s">
        <v>2932</v>
      </c>
      <c r="F2428" s="68" t="s">
        <v>2934</v>
      </c>
      <c r="G2428" s="25">
        <v>9</v>
      </c>
      <c r="H2428" s="25">
        <v>2</v>
      </c>
      <c r="I2428" s="137">
        <v>5996.9</v>
      </c>
      <c r="J2428" s="137">
        <v>5229.2</v>
      </c>
      <c r="K2428" s="137">
        <v>4775.3</v>
      </c>
      <c r="L2428" s="30">
        <v>215</v>
      </c>
      <c r="M2428" s="170">
        <f t="shared" si="564"/>
        <v>6212320</v>
      </c>
      <c r="N2428" s="137"/>
      <c r="O2428" s="135"/>
      <c r="P2428" s="137"/>
      <c r="Q2428" s="137">
        <f t="shared" si="565"/>
        <v>6212320</v>
      </c>
      <c r="R2428" s="137"/>
      <c r="S2428" s="30">
        <v>2</v>
      </c>
      <c r="T2428" s="137">
        <f>S2428*3106160</f>
        <v>6212320</v>
      </c>
      <c r="U2428" s="137"/>
      <c r="V2428" s="137"/>
      <c r="W2428" s="137"/>
      <c r="X2428" s="137"/>
      <c r="Y2428" s="137"/>
      <c r="Z2428" s="137"/>
      <c r="AA2428" s="137"/>
      <c r="AB2428" s="137"/>
      <c r="AC2428" s="137"/>
      <c r="AD2428" s="137"/>
      <c r="AE2428" s="137"/>
      <c r="AF2428" s="137"/>
      <c r="AG2428" s="337">
        <v>2025</v>
      </c>
      <c r="AH2428" s="171"/>
      <c r="AI2428" s="171"/>
      <c r="AJ2428" s="134">
        <f t="shared" ca="1" si="543"/>
        <v>2319</v>
      </c>
      <c r="AK2428" s="35" t="s">
        <v>153</v>
      </c>
      <c r="AL2428" s="134" t="str">
        <f t="shared" ca="1" si="563"/>
        <v>2319.</v>
      </c>
      <c r="AM2428" s="140"/>
      <c r="AN2428" s="35"/>
      <c r="AO2428" s="193"/>
    </row>
    <row r="2429" spans="1:41" ht="22.5" hidden="1" customHeight="1" x14ac:dyDescent="0.25">
      <c r="A2429" s="68" t="s">
        <v>5502</v>
      </c>
      <c r="B2429" s="25">
        <v>4260</v>
      </c>
      <c r="C2429" s="36" t="s">
        <v>2953</v>
      </c>
      <c r="D2429" s="25">
        <v>1990</v>
      </c>
      <c r="E2429" s="108" t="s">
        <v>2932</v>
      </c>
      <c r="F2429" s="68" t="s">
        <v>2934</v>
      </c>
      <c r="G2429" s="25">
        <v>12</v>
      </c>
      <c r="H2429" s="25">
        <v>1</v>
      </c>
      <c r="I2429" s="137">
        <v>4580.2</v>
      </c>
      <c r="J2429" s="137">
        <v>4077.5</v>
      </c>
      <c r="K2429" s="137">
        <v>3927.9</v>
      </c>
      <c r="L2429" s="30">
        <v>212</v>
      </c>
      <c r="M2429" s="170">
        <f t="shared" si="564"/>
        <v>6212320</v>
      </c>
      <c r="N2429" s="137"/>
      <c r="O2429" s="135"/>
      <c r="P2429" s="137"/>
      <c r="Q2429" s="137">
        <f t="shared" si="565"/>
        <v>6212320</v>
      </c>
      <c r="R2429" s="137"/>
      <c r="S2429" s="30">
        <v>2</v>
      </c>
      <c r="T2429" s="137">
        <f t="shared" ref="T2429:T2430" si="566">S2429*3106160</f>
        <v>6212320</v>
      </c>
      <c r="U2429" s="137"/>
      <c r="V2429" s="137"/>
      <c r="W2429" s="137"/>
      <c r="X2429" s="137"/>
      <c r="Y2429" s="137"/>
      <c r="Z2429" s="137"/>
      <c r="AA2429" s="137"/>
      <c r="AB2429" s="137"/>
      <c r="AC2429" s="137"/>
      <c r="AD2429" s="137"/>
      <c r="AE2429" s="137"/>
      <c r="AF2429" s="137"/>
      <c r="AG2429" s="337">
        <v>2025</v>
      </c>
      <c r="AH2429" s="171"/>
      <c r="AI2429" s="171"/>
      <c r="AJ2429" s="134">
        <f t="shared" ca="1" si="543"/>
        <v>2320</v>
      </c>
      <c r="AK2429" s="35" t="s">
        <v>153</v>
      </c>
      <c r="AL2429" s="134" t="str">
        <f t="shared" ca="1" si="563"/>
        <v>2320.</v>
      </c>
      <c r="AM2429" s="140"/>
      <c r="AN2429" s="35"/>
      <c r="AO2429" s="193"/>
    </row>
    <row r="2430" spans="1:41" ht="22.5" hidden="1" customHeight="1" x14ac:dyDescent="0.25">
      <c r="A2430" s="68" t="s">
        <v>5503</v>
      </c>
      <c r="B2430" s="117">
        <v>5394</v>
      </c>
      <c r="C2430" s="36" t="s">
        <v>2008</v>
      </c>
      <c r="D2430" s="25">
        <v>1965</v>
      </c>
      <c r="E2430" s="108" t="s">
        <v>2932</v>
      </c>
      <c r="F2430" s="68" t="s">
        <v>2933</v>
      </c>
      <c r="G2430" s="25">
        <v>9</v>
      </c>
      <c r="H2430" s="25">
        <v>4</v>
      </c>
      <c r="I2430" s="137">
        <v>3854.6</v>
      </c>
      <c r="J2430" s="137">
        <v>7808.2</v>
      </c>
      <c r="K2430" s="137">
        <v>7761.4</v>
      </c>
      <c r="L2430" s="30">
        <v>351</v>
      </c>
      <c r="M2430" s="170">
        <f t="shared" si="564"/>
        <v>12424640</v>
      </c>
      <c r="N2430" s="137"/>
      <c r="O2430" s="135"/>
      <c r="P2430" s="137"/>
      <c r="Q2430" s="137">
        <f t="shared" si="565"/>
        <v>12424640</v>
      </c>
      <c r="R2430" s="137"/>
      <c r="S2430" s="30">
        <v>4</v>
      </c>
      <c r="T2430" s="137">
        <f t="shared" si="566"/>
        <v>12424640</v>
      </c>
      <c r="U2430" s="137"/>
      <c r="V2430" s="137"/>
      <c r="W2430" s="137"/>
      <c r="X2430" s="137"/>
      <c r="Y2430" s="137"/>
      <c r="Z2430" s="137"/>
      <c r="AA2430" s="137"/>
      <c r="AB2430" s="137"/>
      <c r="AC2430" s="336"/>
      <c r="AD2430" s="336"/>
      <c r="AE2430" s="137"/>
      <c r="AF2430" s="137"/>
      <c r="AG2430" s="337">
        <v>2025</v>
      </c>
      <c r="AH2430" s="171"/>
      <c r="AI2430" s="171"/>
      <c r="AJ2430" s="134">
        <f t="shared" ca="1" si="543"/>
        <v>2321</v>
      </c>
      <c r="AK2430" s="35" t="s">
        <v>153</v>
      </c>
      <c r="AL2430" s="134" t="str">
        <f t="shared" ca="1" si="563"/>
        <v>2321.</v>
      </c>
      <c r="AM2430" s="140"/>
      <c r="AN2430" s="35"/>
      <c r="AO2430" s="193"/>
    </row>
    <row r="2431" spans="1:41" ht="22.5" hidden="1" customHeight="1" x14ac:dyDescent="0.25">
      <c r="A2431" s="68" t="s">
        <v>5504</v>
      </c>
      <c r="B2431" s="25">
        <v>4190</v>
      </c>
      <c r="C2431" s="333" t="s">
        <v>2954</v>
      </c>
      <c r="D2431" s="25">
        <v>1993</v>
      </c>
      <c r="E2431" s="108" t="s">
        <v>2932</v>
      </c>
      <c r="F2431" s="68" t="s">
        <v>2934</v>
      </c>
      <c r="G2431" s="25">
        <v>9</v>
      </c>
      <c r="H2431" s="25">
        <v>1</v>
      </c>
      <c r="I2431" s="170">
        <v>3952.46</v>
      </c>
      <c r="J2431" s="137">
        <v>3952.46</v>
      </c>
      <c r="K2431" s="170">
        <v>3952.46</v>
      </c>
      <c r="L2431" s="287">
        <v>205</v>
      </c>
      <c r="M2431" s="170">
        <f>R2431+T2431+V2431+X2431+Z2431+AB2431+AE2431+AF2431</f>
        <v>810303</v>
      </c>
      <c r="N2431" s="137"/>
      <c r="O2431" s="135"/>
      <c r="P2431" s="137"/>
      <c r="Q2431" s="137">
        <f>M2431</f>
        <v>810303</v>
      </c>
      <c r="R2431" s="137">
        <v>810303</v>
      </c>
      <c r="S2431" s="30"/>
      <c r="T2431" s="137"/>
      <c r="U2431" s="137"/>
      <c r="V2431" s="137"/>
      <c r="W2431" s="137"/>
      <c r="X2431" s="137"/>
      <c r="Y2431" s="137"/>
      <c r="Z2431" s="137"/>
      <c r="AA2431" s="137"/>
      <c r="AB2431" s="137"/>
      <c r="AC2431" s="137"/>
      <c r="AD2431" s="137"/>
      <c r="AE2431" s="137"/>
      <c r="AF2431" s="137"/>
      <c r="AG2431" s="337">
        <v>2025</v>
      </c>
      <c r="AH2431" s="171" t="s">
        <v>3049</v>
      </c>
      <c r="AI2431" s="171"/>
      <c r="AJ2431" s="134">
        <f t="shared" ca="1" si="543"/>
        <v>2322</v>
      </c>
      <c r="AK2431" s="35" t="s">
        <v>153</v>
      </c>
      <c r="AL2431" s="134" t="str">
        <f t="shared" ca="1" si="563"/>
        <v>2322.</v>
      </c>
      <c r="AM2431" s="140"/>
      <c r="AN2431" s="35"/>
      <c r="AO2431" s="193"/>
    </row>
    <row r="2432" spans="1:41" ht="22.5" hidden="1" customHeight="1" x14ac:dyDescent="0.25">
      <c r="A2432" s="68" t="s">
        <v>5505</v>
      </c>
      <c r="B2432" s="25">
        <v>4947</v>
      </c>
      <c r="C2432" s="333" t="s">
        <v>3011</v>
      </c>
      <c r="D2432" s="25">
        <v>1991</v>
      </c>
      <c r="E2432" s="108" t="s">
        <v>2932</v>
      </c>
      <c r="F2432" s="68" t="s">
        <v>2934</v>
      </c>
      <c r="G2432" s="25">
        <v>7</v>
      </c>
      <c r="H2432" s="25">
        <v>2</v>
      </c>
      <c r="I2432" s="170">
        <v>3441.7</v>
      </c>
      <c r="J2432" s="137">
        <v>3013.9</v>
      </c>
      <c r="K2432" s="170">
        <v>2157.8000000000002</v>
      </c>
      <c r="L2432" s="287">
        <v>118</v>
      </c>
      <c r="M2432" s="170">
        <f t="shared" ref="M2432:M2438" si="567">R2432+T2432+V2432+X2432+Z2432+AB2432+AE2432+AF2432</f>
        <v>6212320</v>
      </c>
      <c r="N2432" s="137"/>
      <c r="O2432" s="135"/>
      <c r="P2432" s="137"/>
      <c r="Q2432" s="137">
        <f t="shared" ref="Q2432:Q2438" si="568">M2432</f>
        <v>6212320</v>
      </c>
      <c r="R2432" s="137"/>
      <c r="S2432" s="30">
        <v>2</v>
      </c>
      <c r="T2432" s="137">
        <f>S2432*3106160</f>
        <v>6212320</v>
      </c>
      <c r="U2432" s="137"/>
      <c r="V2432" s="137"/>
      <c r="W2432" s="137"/>
      <c r="X2432" s="137"/>
      <c r="Y2432" s="137"/>
      <c r="Z2432" s="137"/>
      <c r="AA2432" s="137"/>
      <c r="AB2432" s="137"/>
      <c r="AC2432" s="137"/>
      <c r="AD2432" s="137"/>
      <c r="AE2432" s="137"/>
      <c r="AF2432" s="137"/>
      <c r="AG2432" s="337">
        <v>2025</v>
      </c>
      <c r="AH2432" s="171" t="s">
        <v>3165</v>
      </c>
      <c r="AI2432" s="171"/>
      <c r="AJ2432" s="134">
        <f t="shared" ca="1" si="543"/>
        <v>2323</v>
      </c>
      <c r="AK2432" s="35" t="s">
        <v>153</v>
      </c>
      <c r="AL2432" s="134" t="str">
        <f t="shared" ca="1" si="563"/>
        <v>2323.</v>
      </c>
      <c r="AM2432" s="140"/>
      <c r="AN2432" s="35"/>
      <c r="AO2432" s="193"/>
    </row>
    <row r="2433" spans="1:41" ht="22.5" hidden="1" customHeight="1" x14ac:dyDescent="0.25">
      <c r="A2433" s="68" t="s">
        <v>5506</v>
      </c>
      <c r="B2433" s="25">
        <v>4100</v>
      </c>
      <c r="C2433" s="36" t="s">
        <v>3117</v>
      </c>
      <c r="D2433" s="25">
        <v>1963</v>
      </c>
      <c r="E2433" s="108" t="s">
        <v>2932</v>
      </c>
      <c r="F2433" s="68" t="s">
        <v>2934</v>
      </c>
      <c r="G2433" s="25">
        <v>4</v>
      </c>
      <c r="H2433" s="25">
        <v>6</v>
      </c>
      <c r="I2433" s="137">
        <v>5325.4</v>
      </c>
      <c r="J2433" s="137">
        <v>5549.7</v>
      </c>
      <c r="K2433" s="137">
        <v>3919.4</v>
      </c>
      <c r="L2433" s="30">
        <v>172</v>
      </c>
      <c r="M2433" s="170">
        <f t="shared" si="567"/>
        <v>2120636</v>
      </c>
      <c r="N2433" s="137"/>
      <c r="O2433" s="135"/>
      <c r="P2433" s="137"/>
      <c r="Q2433" s="137">
        <f t="shared" si="568"/>
        <v>2120636</v>
      </c>
      <c r="R2433" s="137">
        <v>2120636</v>
      </c>
      <c r="S2433" s="30"/>
      <c r="T2433" s="137"/>
      <c r="U2433" s="137"/>
      <c r="V2433" s="137"/>
      <c r="W2433" s="137"/>
      <c r="X2433" s="137"/>
      <c r="Y2433" s="137"/>
      <c r="Z2433" s="137"/>
      <c r="AA2433" s="137"/>
      <c r="AB2433" s="137"/>
      <c r="AC2433" s="137"/>
      <c r="AD2433" s="137"/>
      <c r="AE2433" s="137"/>
      <c r="AF2433" s="137"/>
      <c r="AG2433" s="337">
        <v>2025</v>
      </c>
      <c r="AH2433" s="171" t="s">
        <v>3048</v>
      </c>
      <c r="AI2433" s="171"/>
      <c r="AJ2433" s="134">
        <f t="shared" ca="1" si="543"/>
        <v>2324</v>
      </c>
      <c r="AK2433" s="35" t="s">
        <v>153</v>
      </c>
      <c r="AL2433" s="134" t="str">
        <f t="shared" ca="1" si="563"/>
        <v>2324.</v>
      </c>
      <c r="AM2433" s="140"/>
      <c r="AN2433" s="35"/>
      <c r="AO2433" s="193"/>
    </row>
    <row r="2434" spans="1:41" ht="22.5" hidden="1" customHeight="1" x14ac:dyDescent="0.25">
      <c r="A2434" s="68" t="s">
        <v>5507</v>
      </c>
      <c r="B2434" s="25">
        <v>4893</v>
      </c>
      <c r="C2434" s="333" t="s">
        <v>3014</v>
      </c>
      <c r="D2434" s="25">
        <v>1964</v>
      </c>
      <c r="E2434" s="108" t="s">
        <v>2932</v>
      </c>
      <c r="F2434" s="68" t="s">
        <v>2934</v>
      </c>
      <c r="G2434" s="25">
        <v>5</v>
      </c>
      <c r="H2434" s="25">
        <v>3</v>
      </c>
      <c r="I2434" s="170">
        <v>2452.3000000000002</v>
      </c>
      <c r="J2434" s="137">
        <v>2452.3000000000002</v>
      </c>
      <c r="K2434" s="170">
        <v>2452.3000000000002</v>
      </c>
      <c r="L2434" s="287">
        <v>114</v>
      </c>
      <c r="M2434" s="170">
        <f t="shared" si="567"/>
        <v>308100</v>
      </c>
      <c r="N2434" s="137"/>
      <c r="O2434" s="135"/>
      <c r="P2434" s="137"/>
      <c r="Q2434" s="137">
        <f t="shared" si="568"/>
        <v>308100</v>
      </c>
      <c r="R2434" s="137">
        <v>308100</v>
      </c>
      <c r="S2434" s="30"/>
      <c r="T2434" s="137"/>
      <c r="U2434" s="137"/>
      <c r="V2434" s="137"/>
      <c r="W2434" s="137"/>
      <c r="X2434" s="137"/>
      <c r="Y2434" s="137"/>
      <c r="Z2434" s="137"/>
      <c r="AA2434" s="137"/>
      <c r="AB2434" s="137"/>
      <c r="AC2434" s="137"/>
      <c r="AD2434" s="137"/>
      <c r="AE2434" s="137"/>
      <c r="AF2434" s="137"/>
      <c r="AG2434" s="337">
        <v>2025</v>
      </c>
      <c r="AH2434" s="171" t="s">
        <v>3049</v>
      </c>
      <c r="AI2434" s="171"/>
      <c r="AJ2434" s="134">
        <f t="shared" ca="1" si="543"/>
        <v>2325</v>
      </c>
      <c r="AK2434" s="35" t="s">
        <v>153</v>
      </c>
      <c r="AL2434" s="134" t="str">
        <f t="shared" ca="1" si="563"/>
        <v>2325.</v>
      </c>
      <c r="AM2434" s="140"/>
      <c r="AN2434" s="35"/>
      <c r="AO2434" s="193"/>
    </row>
    <row r="2435" spans="1:41" ht="23.25" hidden="1" customHeight="1" x14ac:dyDescent="0.25">
      <c r="A2435" s="68" t="s">
        <v>5508</v>
      </c>
      <c r="B2435" s="117">
        <v>4797</v>
      </c>
      <c r="C2435" s="36" t="s">
        <v>2268</v>
      </c>
      <c r="D2435" s="25">
        <v>1975</v>
      </c>
      <c r="E2435" s="108" t="s">
        <v>2932</v>
      </c>
      <c r="F2435" s="68" t="s">
        <v>2934</v>
      </c>
      <c r="G2435" s="25">
        <v>9</v>
      </c>
      <c r="H2435" s="25">
        <v>2</v>
      </c>
      <c r="I2435" s="170">
        <v>5368.9</v>
      </c>
      <c r="J2435" s="170">
        <v>5315.8</v>
      </c>
      <c r="K2435" s="170">
        <v>3994.1</v>
      </c>
      <c r="L2435" s="287">
        <v>182</v>
      </c>
      <c r="M2435" s="170">
        <f t="shared" si="567"/>
        <v>6212320</v>
      </c>
      <c r="N2435" s="137"/>
      <c r="O2435" s="135"/>
      <c r="P2435" s="137"/>
      <c r="Q2435" s="137">
        <f t="shared" si="568"/>
        <v>6212320</v>
      </c>
      <c r="R2435" s="137"/>
      <c r="S2435" s="30">
        <v>2</v>
      </c>
      <c r="T2435" s="137">
        <f>S2435*3106160</f>
        <v>6212320</v>
      </c>
      <c r="U2435" s="137"/>
      <c r="V2435" s="137"/>
      <c r="W2435" s="137"/>
      <c r="X2435" s="137"/>
      <c r="Y2435" s="137"/>
      <c r="Z2435" s="137"/>
      <c r="AA2435" s="137"/>
      <c r="AB2435" s="137"/>
      <c r="AC2435" s="336"/>
      <c r="AD2435" s="336"/>
      <c r="AE2435" s="137"/>
      <c r="AF2435" s="137"/>
      <c r="AG2435" s="337">
        <v>2025</v>
      </c>
      <c r="AH2435" s="171"/>
      <c r="AI2435" s="171"/>
      <c r="AJ2435" s="134">
        <f t="shared" ca="1" si="543"/>
        <v>2326</v>
      </c>
      <c r="AK2435" s="35" t="s">
        <v>153</v>
      </c>
      <c r="AL2435" s="134" t="str">
        <f t="shared" ca="1" si="563"/>
        <v>2326.</v>
      </c>
      <c r="AM2435" s="140"/>
      <c r="AO2435" s="193"/>
    </row>
    <row r="2436" spans="1:41" ht="22.5" hidden="1" customHeight="1" x14ac:dyDescent="0.25">
      <c r="A2436" s="68" t="s">
        <v>5509</v>
      </c>
      <c r="B2436" s="25">
        <v>5274</v>
      </c>
      <c r="C2436" s="205" t="s">
        <v>3015</v>
      </c>
      <c r="D2436" s="25">
        <v>1979</v>
      </c>
      <c r="E2436" s="108" t="s">
        <v>2932</v>
      </c>
      <c r="F2436" s="68" t="s">
        <v>2933</v>
      </c>
      <c r="G2436" s="25">
        <v>5</v>
      </c>
      <c r="H2436" s="25">
        <v>4</v>
      </c>
      <c r="I2436" s="137">
        <v>3803.9</v>
      </c>
      <c r="J2436" s="137">
        <v>3541.3</v>
      </c>
      <c r="K2436" s="137">
        <v>3458.1</v>
      </c>
      <c r="L2436" s="30">
        <v>166</v>
      </c>
      <c r="M2436" s="170">
        <f t="shared" si="567"/>
        <v>793357.5</v>
      </c>
      <c r="N2436" s="137"/>
      <c r="O2436" s="135"/>
      <c r="P2436" s="137"/>
      <c r="Q2436" s="137">
        <f t="shared" si="568"/>
        <v>793357.5</v>
      </c>
      <c r="R2436" s="137">
        <v>793357.5</v>
      </c>
      <c r="S2436" s="30"/>
      <c r="T2436" s="137"/>
      <c r="U2436" s="137"/>
      <c r="V2436" s="137"/>
      <c r="W2436" s="137"/>
      <c r="X2436" s="137"/>
      <c r="Y2436" s="137"/>
      <c r="Z2436" s="137"/>
      <c r="AA2436" s="137"/>
      <c r="AB2436" s="137"/>
      <c r="AC2436" s="137"/>
      <c r="AD2436" s="137"/>
      <c r="AE2436" s="137"/>
      <c r="AF2436" s="137"/>
      <c r="AG2436" s="337">
        <v>2025</v>
      </c>
      <c r="AH2436" s="218" t="s">
        <v>3049</v>
      </c>
      <c r="AI2436" s="218"/>
      <c r="AJ2436" s="134">
        <f t="shared" ca="1" si="543"/>
        <v>2327</v>
      </c>
      <c r="AK2436" s="35" t="s">
        <v>153</v>
      </c>
      <c r="AL2436" s="134" t="str">
        <f t="shared" ca="1" si="563"/>
        <v>2327.</v>
      </c>
      <c r="AM2436" s="140"/>
      <c r="AN2436" s="35"/>
      <c r="AO2436" s="193"/>
    </row>
    <row r="2437" spans="1:41" ht="22.5" hidden="1" customHeight="1" x14ac:dyDescent="0.25">
      <c r="A2437" s="68" t="s">
        <v>5510</v>
      </c>
      <c r="B2437" s="25">
        <v>4698</v>
      </c>
      <c r="C2437" s="333" t="s">
        <v>1058</v>
      </c>
      <c r="D2437" s="25">
        <v>1967</v>
      </c>
      <c r="E2437" s="108" t="s">
        <v>2932</v>
      </c>
      <c r="F2437" s="68" t="s">
        <v>2933</v>
      </c>
      <c r="G2437" s="25">
        <v>5</v>
      </c>
      <c r="H2437" s="25">
        <v>5</v>
      </c>
      <c r="I2437" s="170">
        <v>4844.3</v>
      </c>
      <c r="J2437" s="137">
        <v>3171.3</v>
      </c>
      <c r="K2437" s="170">
        <v>3171.3</v>
      </c>
      <c r="L2437" s="287">
        <v>228</v>
      </c>
      <c r="M2437" s="170">
        <f t="shared" si="567"/>
        <v>1236085</v>
      </c>
      <c r="N2437" s="137"/>
      <c r="O2437" s="135"/>
      <c r="P2437" s="137"/>
      <c r="Q2437" s="137">
        <f t="shared" si="568"/>
        <v>1236085</v>
      </c>
      <c r="R2437" s="137">
        <v>1236085</v>
      </c>
      <c r="S2437" s="30"/>
      <c r="T2437" s="137"/>
      <c r="U2437" s="137"/>
      <c r="V2437" s="137"/>
      <c r="W2437" s="137"/>
      <c r="X2437" s="137"/>
      <c r="Y2437" s="137"/>
      <c r="Z2437" s="137"/>
      <c r="AA2437" s="137"/>
      <c r="AB2437" s="137"/>
      <c r="AC2437" s="137"/>
      <c r="AD2437" s="137"/>
      <c r="AE2437" s="137"/>
      <c r="AF2437" s="137"/>
      <c r="AG2437" s="337">
        <v>2025</v>
      </c>
      <c r="AH2437" s="171" t="s">
        <v>3048</v>
      </c>
      <c r="AI2437" s="171"/>
      <c r="AJ2437" s="134">
        <f ca="1">MAX(AJ2434:AJ2436)+1</f>
        <v>2329</v>
      </c>
      <c r="AK2437" s="35" t="s">
        <v>153</v>
      </c>
      <c r="AL2437" s="134" t="str">
        <f t="shared" ca="1" si="563"/>
        <v>2329.</v>
      </c>
      <c r="AM2437" s="140"/>
      <c r="AN2437" s="35"/>
      <c r="AO2437" s="193"/>
    </row>
    <row r="2438" spans="1:41" s="113" customFormat="1" ht="23.25" hidden="1" customHeight="1" x14ac:dyDescent="0.25">
      <c r="A2438" s="68" t="s">
        <v>5511</v>
      </c>
      <c r="B2438" s="68">
        <v>4343</v>
      </c>
      <c r="C2438" s="169" t="s">
        <v>3020</v>
      </c>
      <c r="D2438" s="68">
        <v>1973</v>
      </c>
      <c r="E2438" s="108" t="s">
        <v>2932</v>
      </c>
      <c r="F2438" s="68" t="s">
        <v>2934</v>
      </c>
      <c r="G2438" s="25">
        <v>5</v>
      </c>
      <c r="H2438" s="25">
        <v>6</v>
      </c>
      <c r="I2438" s="170">
        <v>6689.89</v>
      </c>
      <c r="J2438" s="137">
        <v>4495.3</v>
      </c>
      <c r="K2438" s="170">
        <v>4495.3</v>
      </c>
      <c r="L2438" s="287">
        <v>200</v>
      </c>
      <c r="M2438" s="170">
        <f t="shared" si="567"/>
        <v>1306344</v>
      </c>
      <c r="N2438" s="137"/>
      <c r="O2438" s="135"/>
      <c r="P2438" s="137"/>
      <c r="Q2438" s="137">
        <f t="shared" si="568"/>
        <v>1306344</v>
      </c>
      <c r="R2438" s="137">
        <v>1306344</v>
      </c>
      <c r="S2438" s="30"/>
      <c r="T2438" s="137"/>
      <c r="U2438" s="137"/>
      <c r="V2438" s="137"/>
      <c r="W2438" s="137"/>
      <c r="X2438" s="137"/>
      <c r="Y2438" s="137"/>
      <c r="Z2438" s="137"/>
      <c r="AA2438" s="137"/>
      <c r="AB2438" s="137"/>
      <c r="AC2438" s="336"/>
      <c r="AD2438" s="336"/>
      <c r="AE2438" s="137"/>
      <c r="AF2438" s="137"/>
      <c r="AG2438" s="337">
        <v>2025</v>
      </c>
      <c r="AH2438" s="171" t="s">
        <v>3049</v>
      </c>
      <c r="AI2438" s="171"/>
      <c r="AJ2438" s="134">
        <f ca="1">MAX(AJ2435:AJ2437)+1</f>
        <v>2330</v>
      </c>
      <c r="AK2438" s="35" t="s">
        <v>153</v>
      </c>
      <c r="AL2438" s="134" t="str">
        <f t="shared" ca="1" si="563"/>
        <v>2330.</v>
      </c>
      <c r="AM2438" s="140"/>
      <c r="AN2438" s="172"/>
      <c r="AO2438" s="193"/>
    </row>
    <row r="2439" spans="1:41" ht="22.5" hidden="1" customHeight="1" x14ac:dyDescent="0.25">
      <c r="A2439" s="68" t="s">
        <v>5512</v>
      </c>
      <c r="B2439" s="25">
        <v>4811</v>
      </c>
      <c r="C2439" s="169" t="s">
        <v>2218</v>
      </c>
      <c r="D2439" s="25">
        <v>1968</v>
      </c>
      <c r="E2439" s="108" t="s">
        <v>2932</v>
      </c>
      <c r="F2439" s="68" t="s">
        <v>2934</v>
      </c>
      <c r="G2439" s="25">
        <v>5</v>
      </c>
      <c r="H2439" s="25">
        <v>7</v>
      </c>
      <c r="I2439" s="170">
        <v>4825.8999999999996</v>
      </c>
      <c r="J2439" s="137">
        <v>4517.8999999999996</v>
      </c>
      <c r="K2439" s="170">
        <v>3174.7</v>
      </c>
      <c r="L2439" s="287">
        <v>204</v>
      </c>
      <c r="M2439" s="170">
        <f>R2439+T2439+V2439+X2439+Z2439+AB2439+AE2439+AF2439</f>
        <v>1022868</v>
      </c>
      <c r="N2439" s="137"/>
      <c r="O2439" s="135"/>
      <c r="P2439" s="137"/>
      <c r="Q2439" s="137">
        <f t="shared" ref="Q2439:Q2442" si="569">M2439</f>
        <v>1022868</v>
      </c>
      <c r="R2439" s="137">
        <v>1022868</v>
      </c>
      <c r="S2439" s="30"/>
      <c r="T2439" s="137"/>
      <c r="U2439" s="137"/>
      <c r="V2439" s="137"/>
      <c r="W2439" s="137"/>
      <c r="X2439" s="137"/>
      <c r="Y2439" s="137"/>
      <c r="Z2439" s="137"/>
      <c r="AA2439" s="137"/>
      <c r="AB2439" s="137"/>
      <c r="AC2439" s="137"/>
      <c r="AD2439" s="137"/>
      <c r="AE2439" s="137"/>
      <c r="AF2439" s="137"/>
      <c r="AG2439" s="337">
        <v>2025</v>
      </c>
      <c r="AH2439" s="171" t="s">
        <v>3051</v>
      </c>
      <c r="AI2439" s="171"/>
      <c r="AJ2439" s="134">
        <f ca="1">MAX(AJ2436:AJ2438)+1</f>
        <v>2331</v>
      </c>
      <c r="AK2439" s="35" t="s">
        <v>153</v>
      </c>
      <c r="AL2439" s="134" t="str">
        <f t="shared" ca="1" si="563"/>
        <v>2331.</v>
      </c>
      <c r="AM2439" s="140"/>
      <c r="AN2439" s="35"/>
      <c r="AO2439" s="193"/>
    </row>
    <row r="2440" spans="1:41" s="192" customFormat="1" ht="22.5" customHeight="1" x14ac:dyDescent="0.25">
      <c r="A2440" s="161" t="s">
        <v>6302</v>
      </c>
      <c r="B2440" s="162">
        <v>4637</v>
      </c>
      <c r="C2440" s="200" t="s">
        <v>819</v>
      </c>
      <c r="D2440" s="162">
        <v>1850</v>
      </c>
      <c r="E2440" s="234" t="s">
        <v>2932</v>
      </c>
      <c r="F2440" s="161" t="s">
        <v>2934</v>
      </c>
      <c r="G2440" s="162">
        <v>2</v>
      </c>
      <c r="H2440" s="162">
        <v>3</v>
      </c>
      <c r="I2440" s="163">
        <v>1631.8</v>
      </c>
      <c r="J2440" s="163">
        <v>1173.2</v>
      </c>
      <c r="K2440" s="163">
        <v>1173.2</v>
      </c>
      <c r="L2440" s="164">
        <v>43</v>
      </c>
      <c r="M2440" s="288">
        <f>R2440+T2440+V2440+X2440+Z2440+AB2440+AE2440+AF2440</f>
        <v>2631406</v>
      </c>
      <c r="N2440" s="163"/>
      <c r="O2440" s="191"/>
      <c r="P2440" s="163"/>
      <c r="Q2440" s="163">
        <f t="shared" si="569"/>
        <v>2631406</v>
      </c>
      <c r="R2440" s="163">
        <v>2631406</v>
      </c>
      <c r="S2440" s="164"/>
      <c r="T2440" s="163"/>
      <c r="U2440" s="163"/>
      <c r="V2440" s="163"/>
      <c r="W2440" s="163"/>
      <c r="X2440" s="163"/>
      <c r="Y2440" s="163"/>
      <c r="Z2440" s="163"/>
      <c r="AA2440" s="163"/>
      <c r="AB2440" s="163"/>
      <c r="AC2440" s="163"/>
      <c r="AD2440" s="163"/>
      <c r="AE2440" s="163"/>
      <c r="AF2440" s="163"/>
      <c r="AG2440" s="198">
        <v>2025</v>
      </c>
      <c r="AH2440" s="220" t="s">
        <v>3050</v>
      </c>
      <c r="AI2440" s="220"/>
      <c r="AJ2440" s="309">
        <f ca="1">MAX(AJ2437:AJ2439)+1</f>
        <v>2330</v>
      </c>
      <c r="AK2440" s="298" t="s">
        <v>153</v>
      </c>
      <c r="AL2440" s="309" t="str">
        <f t="shared" ca="1" si="563"/>
        <v>2330.</v>
      </c>
      <c r="AM2440" s="199"/>
      <c r="AN2440" s="298"/>
      <c r="AO2440" s="193"/>
    </row>
    <row r="2441" spans="1:41" s="192" customFormat="1" ht="22.5" customHeight="1" x14ac:dyDescent="0.25">
      <c r="A2441" s="161" t="s">
        <v>6303</v>
      </c>
      <c r="B2441" s="161">
        <v>5104</v>
      </c>
      <c r="C2441" s="236" t="s">
        <v>6301</v>
      </c>
      <c r="D2441" s="376">
        <v>1957</v>
      </c>
      <c r="E2441" s="381" t="s">
        <v>2932</v>
      </c>
      <c r="F2441" s="376" t="s">
        <v>2934</v>
      </c>
      <c r="G2441" s="382">
        <v>3</v>
      </c>
      <c r="H2441" s="382">
        <v>2</v>
      </c>
      <c r="I2441" s="383">
        <v>1066.2</v>
      </c>
      <c r="J2441" s="384">
        <v>979.5</v>
      </c>
      <c r="K2441" s="383">
        <v>722.5</v>
      </c>
      <c r="L2441" s="385">
        <v>30</v>
      </c>
      <c r="M2441" s="288">
        <f>R2441+T2441+V2441+X2441+Z2441+AB2441+AE2441+AF2441</f>
        <v>2233550</v>
      </c>
      <c r="N2441" s="163"/>
      <c r="O2441" s="191"/>
      <c r="P2441" s="163"/>
      <c r="Q2441" s="163">
        <f t="shared" si="569"/>
        <v>2233550</v>
      </c>
      <c r="R2441" s="163">
        <v>2233550</v>
      </c>
      <c r="S2441" s="164"/>
      <c r="T2441" s="163"/>
      <c r="U2441" s="163"/>
      <c r="V2441" s="163"/>
      <c r="W2441" s="163"/>
      <c r="X2441" s="163"/>
      <c r="Y2441" s="163"/>
      <c r="Z2441" s="163"/>
      <c r="AA2441" s="163"/>
      <c r="AB2441" s="163"/>
      <c r="AC2441" s="163"/>
      <c r="AD2441" s="163"/>
      <c r="AE2441" s="163"/>
      <c r="AF2441" s="163"/>
      <c r="AG2441" s="198">
        <v>2026</v>
      </c>
      <c r="AH2441" s="220" t="s">
        <v>3050</v>
      </c>
      <c r="AI2441" s="241"/>
      <c r="AJ2441" s="309">
        <f t="shared" ref="AJ2441:AJ2442" ca="1" si="570">MAX(AJ2437:AJ2440)+1</f>
        <v>2331</v>
      </c>
      <c r="AK2441" s="298" t="s">
        <v>153</v>
      </c>
      <c r="AL2441" s="309" t="str">
        <f t="shared" ca="1" si="563"/>
        <v>2331.</v>
      </c>
      <c r="AM2441" s="199"/>
      <c r="AN2441" s="298"/>
      <c r="AO2441" s="193"/>
    </row>
    <row r="2442" spans="1:41" s="192" customFormat="1" ht="22.5" customHeight="1" x14ac:dyDescent="0.25">
      <c r="A2442" s="161" t="s">
        <v>6304</v>
      </c>
      <c r="B2442" s="162">
        <v>4147</v>
      </c>
      <c r="C2442" s="310" t="s">
        <v>2318</v>
      </c>
      <c r="D2442" s="162">
        <v>1962</v>
      </c>
      <c r="E2442" s="234" t="s">
        <v>2932</v>
      </c>
      <c r="F2442" s="161" t="s">
        <v>2934</v>
      </c>
      <c r="G2442" s="162">
        <v>3</v>
      </c>
      <c r="H2442" s="162">
        <v>1</v>
      </c>
      <c r="I2442" s="288">
        <v>896.2</v>
      </c>
      <c r="J2442" s="163">
        <v>896.2</v>
      </c>
      <c r="K2442" s="288">
        <v>896.2</v>
      </c>
      <c r="L2442" s="289">
        <v>58</v>
      </c>
      <c r="M2442" s="288">
        <f t="shared" ref="M2442" si="571">R2442+T2442+V2442+X2442+Z2442+AB2442+AE2442+AF2442</f>
        <v>774180</v>
      </c>
      <c r="N2442" s="163"/>
      <c r="O2442" s="191"/>
      <c r="P2442" s="163"/>
      <c r="Q2442" s="163">
        <f t="shared" si="569"/>
        <v>774180</v>
      </c>
      <c r="R2442" s="163">
        <v>774180</v>
      </c>
      <c r="S2442" s="164"/>
      <c r="T2442" s="163"/>
      <c r="U2442" s="163"/>
      <c r="V2442" s="163"/>
      <c r="W2442" s="163"/>
      <c r="X2442" s="163"/>
      <c r="Y2442" s="163"/>
      <c r="Z2442" s="163"/>
      <c r="AA2442" s="163"/>
      <c r="AB2442" s="163"/>
      <c r="AC2442" s="163"/>
      <c r="AD2442" s="163"/>
      <c r="AE2442" s="163"/>
      <c r="AF2442" s="163"/>
      <c r="AG2442" s="198">
        <v>2025</v>
      </c>
      <c r="AH2442" s="241" t="s">
        <v>3052</v>
      </c>
      <c r="AI2442" s="241"/>
      <c r="AJ2442" s="309">
        <f t="shared" ca="1" si="570"/>
        <v>2332</v>
      </c>
      <c r="AK2442" s="298" t="s">
        <v>153</v>
      </c>
      <c r="AL2442" s="309" t="str">
        <f t="shared" ca="1" si="563"/>
        <v>2332.</v>
      </c>
      <c r="AM2442" s="199"/>
      <c r="AN2442" s="298"/>
      <c r="AO2442" s="193"/>
    </row>
    <row r="2443" spans="1:41" s="365" customFormat="1" ht="22.5" customHeight="1" x14ac:dyDescent="0.25">
      <c r="A2443" s="361"/>
      <c r="B2443" s="354"/>
      <c r="C2443" s="355" t="s">
        <v>1192</v>
      </c>
      <c r="D2443" s="162"/>
      <c r="E2443" s="234"/>
      <c r="F2443" s="161"/>
      <c r="G2443" s="162"/>
      <c r="H2443" s="162"/>
      <c r="I2443" s="191">
        <f>SUM(I2444:I3231)</f>
        <v>2918116.3499999996</v>
      </c>
      <c r="J2443" s="191">
        <f t="shared" ref="J2443:AF2443" si="572">SUM(J2444:J3231)</f>
        <v>2517383.7599999965</v>
      </c>
      <c r="K2443" s="191">
        <f t="shared" si="572"/>
        <v>2372578.0399999982</v>
      </c>
      <c r="L2443" s="191">
        <f t="shared" si="572"/>
        <v>119556</v>
      </c>
      <c r="M2443" s="191">
        <f t="shared" si="572"/>
        <v>3184947391.9640021</v>
      </c>
      <c r="N2443" s="191"/>
      <c r="O2443" s="191"/>
      <c r="P2443" s="191"/>
      <c r="Q2443" s="191">
        <f>M2443</f>
        <v>3184947391.9640021</v>
      </c>
      <c r="R2443" s="191">
        <f t="shared" si="572"/>
        <v>1664221026.5499992</v>
      </c>
      <c r="S2443" s="194">
        <f t="shared" si="572"/>
        <v>227</v>
      </c>
      <c r="T2443" s="191">
        <f t="shared" si="572"/>
        <v>705098320</v>
      </c>
      <c r="U2443" s="191">
        <f t="shared" si="572"/>
        <v>136478.69999999998</v>
      </c>
      <c r="V2443" s="191">
        <f t="shared" si="572"/>
        <v>581476622.00399995</v>
      </c>
      <c r="W2443" s="191">
        <f t="shared" si="572"/>
        <v>5578</v>
      </c>
      <c r="X2443" s="191">
        <f t="shared" si="572"/>
        <v>12349692</v>
      </c>
      <c r="Y2443" s="191">
        <f t="shared" si="572"/>
        <v>84850.290000000023</v>
      </c>
      <c r="Z2443" s="191">
        <f t="shared" si="572"/>
        <v>212914358.40000001</v>
      </c>
      <c r="AA2443" s="191">
        <f t="shared" si="572"/>
        <v>3137.03</v>
      </c>
      <c r="AB2443" s="191">
        <f t="shared" si="572"/>
        <v>8754020.1899999995</v>
      </c>
      <c r="AC2443" s="191"/>
      <c r="AD2443" s="191"/>
      <c r="AE2443" s="191"/>
      <c r="AF2443" s="191">
        <f t="shared" si="572"/>
        <v>133352.82</v>
      </c>
      <c r="AG2443" s="362"/>
      <c r="AH2443" s="235"/>
      <c r="AI2443" s="235"/>
      <c r="AJ2443" s="309"/>
      <c r="AK2443" s="298"/>
      <c r="AL2443" s="309"/>
      <c r="AM2443" s="363"/>
      <c r="AN2443" s="364"/>
      <c r="AO2443" s="193"/>
    </row>
    <row r="2444" spans="1:41" ht="22.5" hidden="1" customHeight="1" x14ac:dyDescent="0.25">
      <c r="A2444" s="68" t="s">
        <v>5513</v>
      </c>
      <c r="B2444" s="25">
        <v>5438</v>
      </c>
      <c r="C2444" s="169" t="s">
        <v>991</v>
      </c>
      <c r="D2444" s="25">
        <v>1957</v>
      </c>
      <c r="E2444" s="108" t="s">
        <v>2932</v>
      </c>
      <c r="F2444" s="68" t="s">
        <v>2934</v>
      </c>
      <c r="G2444" s="25">
        <v>2</v>
      </c>
      <c r="H2444" s="25">
        <v>1</v>
      </c>
      <c r="I2444" s="137">
        <v>215.1</v>
      </c>
      <c r="J2444" s="137">
        <v>215.1</v>
      </c>
      <c r="K2444" s="137">
        <v>215.1</v>
      </c>
      <c r="L2444" s="30">
        <v>13</v>
      </c>
      <c r="M2444" s="170">
        <f t="shared" ref="M2444:M2483" si="573">R2444+T2444+V2444+X2444+Z2444+AB2444+AE2444+AF2444</f>
        <v>229908</v>
      </c>
      <c r="N2444" s="137"/>
      <c r="O2444" s="135"/>
      <c r="P2444" s="137"/>
      <c r="Q2444" s="137">
        <f t="shared" ref="Q2444:Q2483" si="574">M2444</f>
        <v>229908</v>
      </c>
      <c r="R2444" s="137">
        <v>229908</v>
      </c>
      <c r="S2444" s="30"/>
      <c r="T2444" s="137"/>
      <c r="U2444" s="137"/>
      <c r="V2444" s="137"/>
      <c r="W2444" s="137"/>
      <c r="X2444" s="137"/>
      <c r="Y2444" s="137"/>
      <c r="Z2444" s="137"/>
      <c r="AA2444" s="137"/>
      <c r="AB2444" s="137"/>
      <c r="AC2444" s="137"/>
      <c r="AD2444" s="137"/>
      <c r="AE2444" s="137"/>
      <c r="AF2444" s="137"/>
      <c r="AG2444" s="337">
        <v>2025</v>
      </c>
      <c r="AH2444" s="171" t="s">
        <v>3052</v>
      </c>
      <c r="AI2444" s="171"/>
      <c r="AJ2444" s="134">
        <f ca="1">MAX(AJ2437:AJ2443)+1</f>
        <v>2332</v>
      </c>
      <c r="AK2444" s="35" t="s">
        <v>153</v>
      </c>
      <c r="AL2444" s="134" t="str">
        <f t="shared" ca="1" si="563"/>
        <v>2332.</v>
      </c>
      <c r="AM2444" s="140"/>
      <c r="AN2444" s="35"/>
      <c r="AO2444" s="193"/>
    </row>
    <row r="2445" spans="1:41" ht="23.25" hidden="1" customHeight="1" x14ac:dyDescent="0.25">
      <c r="A2445" s="68" t="s">
        <v>5514</v>
      </c>
      <c r="B2445" s="25">
        <v>4478</v>
      </c>
      <c r="C2445" s="36" t="s">
        <v>1799</v>
      </c>
      <c r="D2445" s="25">
        <v>1959</v>
      </c>
      <c r="E2445" s="108" t="s">
        <v>2932</v>
      </c>
      <c r="F2445" s="68" t="s">
        <v>2934</v>
      </c>
      <c r="G2445" s="25">
        <v>3</v>
      </c>
      <c r="H2445" s="25">
        <v>2</v>
      </c>
      <c r="I2445" s="170">
        <v>718.8</v>
      </c>
      <c r="J2445" s="170">
        <v>719.7</v>
      </c>
      <c r="K2445" s="170">
        <v>719.7</v>
      </c>
      <c r="L2445" s="287">
        <v>39</v>
      </c>
      <c r="M2445" s="170">
        <f t="shared" si="573"/>
        <v>1157338.32</v>
      </c>
      <c r="N2445" s="137"/>
      <c r="O2445" s="135"/>
      <c r="P2445" s="137"/>
      <c r="Q2445" s="137">
        <f t="shared" si="574"/>
        <v>1157338.32</v>
      </c>
      <c r="R2445" s="137"/>
      <c r="S2445" s="30"/>
      <c r="T2445" s="137"/>
      <c r="U2445" s="137">
        <v>153.84</v>
      </c>
      <c r="V2445" s="137">
        <f>U2445*7523</f>
        <v>1157338.32</v>
      </c>
      <c r="W2445" s="137"/>
      <c r="X2445" s="137"/>
      <c r="Y2445" s="137"/>
      <c r="Z2445" s="137"/>
      <c r="AA2445" s="137"/>
      <c r="AB2445" s="137"/>
      <c r="AC2445" s="336"/>
      <c r="AD2445" s="336"/>
      <c r="AE2445" s="137"/>
      <c r="AF2445" s="137"/>
      <c r="AG2445" s="337">
        <v>2025</v>
      </c>
      <c r="AH2445" s="166"/>
      <c r="AI2445" s="166"/>
      <c r="AJ2445" s="134">
        <f ca="1">MAX(AJ2438:AJ2444)+1</f>
        <v>2333</v>
      </c>
      <c r="AK2445" s="35" t="s">
        <v>153</v>
      </c>
      <c r="AL2445" s="134" t="str">
        <f t="shared" ca="1" si="563"/>
        <v>2333.</v>
      </c>
      <c r="AM2445" s="140"/>
      <c r="AO2445" s="193"/>
    </row>
    <row r="2446" spans="1:41" ht="22.5" hidden="1" customHeight="1" x14ac:dyDescent="0.25">
      <c r="A2446" s="68" t="s">
        <v>5515</v>
      </c>
      <c r="B2446" s="25">
        <v>5363</v>
      </c>
      <c r="C2446" s="37" t="s">
        <v>1072</v>
      </c>
      <c r="D2446" s="25">
        <v>1963</v>
      </c>
      <c r="E2446" s="108" t="s">
        <v>2932</v>
      </c>
      <c r="F2446" s="68" t="s">
        <v>2934</v>
      </c>
      <c r="G2446" s="25">
        <v>5</v>
      </c>
      <c r="H2446" s="25">
        <v>4</v>
      </c>
      <c r="I2446" s="170">
        <v>3618</v>
      </c>
      <c r="J2446" s="137">
        <v>2499.8000000000002</v>
      </c>
      <c r="K2446" s="170">
        <v>2499.8000000000002</v>
      </c>
      <c r="L2446" s="287">
        <v>95</v>
      </c>
      <c r="M2446" s="170">
        <f t="shared" si="573"/>
        <v>4562088</v>
      </c>
      <c r="N2446" s="137"/>
      <c r="O2446" s="135"/>
      <c r="P2446" s="137"/>
      <c r="Q2446" s="137">
        <f t="shared" si="574"/>
        <v>4562088</v>
      </c>
      <c r="R2446" s="137">
        <f>788736+1201152+2572200</f>
        <v>4562088</v>
      </c>
      <c r="S2446" s="30"/>
      <c r="T2446" s="137"/>
      <c r="U2446" s="137"/>
      <c r="V2446" s="137"/>
      <c r="W2446" s="137"/>
      <c r="X2446" s="137"/>
      <c r="Y2446" s="137"/>
      <c r="Z2446" s="137"/>
      <c r="AA2446" s="137"/>
      <c r="AB2446" s="137"/>
      <c r="AC2446" s="137"/>
      <c r="AD2446" s="137"/>
      <c r="AE2446" s="137"/>
      <c r="AF2446" s="137"/>
      <c r="AG2446" s="337">
        <v>2025</v>
      </c>
      <c r="AH2446" s="171" t="s">
        <v>3084</v>
      </c>
      <c r="AI2446" s="171"/>
      <c r="AJ2446" s="134">
        <f ca="1">MAX(AJ2439:AJ2445)+1</f>
        <v>2334</v>
      </c>
      <c r="AK2446" s="35" t="s">
        <v>153</v>
      </c>
      <c r="AL2446" s="134" t="str">
        <f t="shared" ca="1" si="563"/>
        <v>2334.</v>
      </c>
      <c r="AM2446" s="140"/>
      <c r="AN2446" s="35"/>
      <c r="AO2446" s="193"/>
    </row>
    <row r="2447" spans="1:41" ht="22.5" hidden="1" customHeight="1" x14ac:dyDescent="0.25">
      <c r="A2447" s="68" t="s">
        <v>5516</v>
      </c>
      <c r="B2447" s="25">
        <v>4931</v>
      </c>
      <c r="C2447" s="169" t="s">
        <v>1030</v>
      </c>
      <c r="D2447" s="25">
        <v>1967</v>
      </c>
      <c r="E2447" s="108" t="s">
        <v>2932</v>
      </c>
      <c r="F2447" s="68" t="s">
        <v>2934</v>
      </c>
      <c r="G2447" s="25">
        <v>3</v>
      </c>
      <c r="H2447" s="25">
        <v>2</v>
      </c>
      <c r="I2447" s="170">
        <v>969</v>
      </c>
      <c r="J2447" s="137">
        <v>635.70000000000005</v>
      </c>
      <c r="K2447" s="170">
        <v>635.70000000000005</v>
      </c>
      <c r="L2447" s="287">
        <v>37</v>
      </c>
      <c r="M2447" s="170">
        <f t="shared" si="573"/>
        <v>1562591.5799999998</v>
      </c>
      <c r="N2447" s="137"/>
      <c r="O2447" s="135"/>
      <c r="P2447" s="137"/>
      <c r="Q2447" s="137">
        <f t="shared" si="574"/>
        <v>1562591.5799999998</v>
      </c>
      <c r="R2447" s="137">
        <v>1562591.5799999998</v>
      </c>
      <c r="S2447" s="30"/>
      <c r="T2447" s="137"/>
      <c r="U2447" s="137"/>
      <c r="V2447" s="137"/>
      <c r="W2447" s="137"/>
      <c r="X2447" s="137"/>
      <c r="Y2447" s="137"/>
      <c r="Z2447" s="137"/>
      <c r="AA2447" s="137"/>
      <c r="AB2447" s="137"/>
      <c r="AC2447" s="137"/>
      <c r="AD2447" s="137"/>
      <c r="AE2447" s="137"/>
      <c r="AF2447" s="137"/>
      <c r="AG2447" s="337">
        <v>2025</v>
      </c>
      <c r="AH2447" s="171" t="s">
        <v>3050</v>
      </c>
      <c r="AI2447" s="171"/>
      <c r="AJ2447" s="134">
        <f t="shared" ca="1" si="543"/>
        <v>2335</v>
      </c>
      <c r="AK2447" s="35" t="s">
        <v>153</v>
      </c>
      <c r="AL2447" s="134" t="str">
        <f t="shared" ca="1" si="563"/>
        <v>2335.</v>
      </c>
      <c r="AM2447" s="140"/>
      <c r="AN2447" s="35"/>
      <c r="AO2447" s="193"/>
    </row>
    <row r="2448" spans="1:41" ht="22.5" hidden="1" customHeight="1" x14ac:dyDescent="0.25">
      <c r="A2448" s="68" t="s">
        <v>5517</v>
      </c>
      <c r="B2448" s="25">
        <v>4184</v>
      </c>
      <c r="C2448" s="169" t="s">
        <v>998</v>
      </c>
      <c r="D2448" s="25">
        <v>1968</v>
      </c>
      <c r="E2448" s="108" t="s">
        <v>2932</v>
      </c>
      <c r="F2448" s="68" t="s">
        <v>2933</v>
      </c>
      <c r="G2448" s="25">
        <v>5</v>
      </c>
      <c r="H2448" s="25">
        <v>5</v>
      </c>
      <c r="I2448" s="170">
        <v>3423</v>
      </c>
      <c r="J2448" s="170">
        <v>1170.3</v>
      </c>
      <c r="K2448" s="170">
        <v>1170.3</v>
      </c>
      <c r="L2448" s="287">
        <v>176</v>
      </c>
      <c r="M2448" s="170">
        <f t="shared" si="573"/>
        <v>2843694</v>
      </c>
      <c r="N2448" s="137"/>
      <c r="O2448" s="135"/>
      <c r="P2448" s="137"/>
      <c r="Q2448" s="137">
        <f t="shared" si="574"/>
        <v>2843694</v>
      </c>
      <c r="R2448" s="137"/>
      <c r="S2448" s="30"/>
      <c r="T2448" s="137"/>
      <c r="U2448" s="137">
        <v>378</v>
      </c>
      <c r="V2448" s="137">
        <f>U2448*7523</f>
        <v>2843694</v>
      </c>
      <c r="W2448" s="137"/>
      <c r="X2448" s="137"/>
      <c r="Y2448" s="137"/>
      <c r="Z2448" s="137"/>
      <c r="AA2448" s="137"/>
      <c r="AB2448" s="137"/>
      <c r="AC2448" s="137"/>
      <c r="AD2448" s="137"/>
      <c r="AE2448" s="137"/>
      <c r="AF2448" s="137"/>
      <c r="AG2448" s="337">
        <v>2025</v>
      </c>
      <c r="AH2448" s="166"/>
      <c r="AI2448" s="166"/>
      <c r="AJ2448" s="134">
        <f t="shared" ca="1" si="543"/>
        <v>2336</v>
      </c>
      <c r="AK2448" s="35" t="s">
        <v>153</v>
      </c>
      <c r="AL2448" s="134" t="str">
        <f t="shared" ca="1" si="563"/>
        <v>2336.</v>
      </c>
      <c r="AM2448" s="140"/>
      <c r="AN2448" s="35"/>
      <c r="AO2448" s="193"/>
    </row>
    <row r="2449" spans="1:41" ht="22.5" hidden="1" customHeight="1" x14ac:dyDescent="0.25">
      <c r="A2449" s="68" t="s">
        <v>5518</v>
      </c>
      <c r="B2449" s="25">
        <v>4608</v>
      </c>
      <c r="C2449" s="205" t="s">
        <v>818</v>
      </c>
      <c r="D2449" s="25">
        <v>1972</v>
      </c>
      <c r="E2449" s="108" t="s">
        <v>2932</v>
      </c>
      <c r="F2449" s="68" t="s">
        <v>2934</v>
      </c>
      <c r="G2449" s="25">
        <v>5</v>
      </c>
      <c r="H2449" s="25">
        <v>3</v>
      </c>
      <c r="I2449" s="137">
        <v>2927.2</v>
      </c>
      <c r="J2449" s="137">
        <v>2868.8</v>
      </c>
      <c r="K2449" s="137">
        <v>2724.1</v>
      </c>
      <c r="L2449" s="30">
        <v>170</v>
      </c>
      <c r="M2449" s="170">
        <f t="shared" si="573"/>
        <v>1346604</v>
      </c>
      <c r="N2449" s="137"/>
      <c r="O2449" s="135"/>
      <c r="P2449" s="137"/>
      <c r="Q2449" s="137">
        <f t="shared" si="574"/>
        <v>1346604</v>
      </c>
      <c r="R2449" s="137">
        <v>1346604</v>
      </c>
      <c r="S2449" s="30"/>
      <c r="T2449" s="137"/>
      <c r="U2449" s="137"/>
      <c r="V2449" s="137"/>
      <c r="W2449" s="137"/>
      <c r="X2449" s="137"/>
      <c r="Y2449" s="137"/>
      <c r="Z2449" s="137"/>
      <c r="AA2449" s="137"/>
      <c r="AB2449" s="137"/>
      <c r="AC2449" s="137"/>
      <c r="AD2449" s="137"/>
      <c r="AE2449" s="137"/>
      <c r="AF2449" s="137"/>
      <c r="AG2449" s="337">
        <v>2025</v>
      </c>
      <c r="AH2449" s="218" t="s">
        <v>3052</v>
      </c>
      <c r="AI2449" s="218"/>
      <c r="AJ2449" s="134">
        <f t="shared" ca="1" si="543"/>
        <v>2337</v>
      </c>
      <c r="AK2449" s="35" t="s">
        <v>153</v>
      </c>
      <c r="AL2449" s="134" t="str">
        <f t="shared" ca="1" si="563"/>
        <v>2337.</v>
      </c>
      <c r="AM2449" s="140"/>
      <c r="AN2449" s="35"/>
      <c r="AO2449" s="193"/>
    </row>
    <row r="2450" spans="1:41" ht="22.5" hidden="1" customHeight="1" x14ac:dyDescent="0.25">
      <c r="A2450" s="68" t="s">
        <v>5519</v>
      </c>
      <c r="B2450" s="25">
        <v>4789</v>
      </c>
      <c r="C2450" s="169" t="s">
        <v>1022</v>
      </c>
      <c r="D2450" s="25">
        <v>1972</v>
      </c>
      <c r="E2450" s="108" t="s">
        <v>2932</v>
      </c>
      <c r="F2450" s="68" t="s">
        <v>2933</v>
      </c>
      <c r="G2450" s="25">
        <v>5</v>
      </c>
      <c r="H2450" s="25">
        <v>4</v>
      </c>
      <c r="I2450" s="170">
        <v>3671.1</v>
      </c>
      <c r="J2450" s="137">
        <v>3345</v>
      </c>
      <c r="K2450" s="170">
        <v>3113.4</v>
      </c>
      <c r="L2450" s="287">
        <v>163</v>
      </c>
      <c r="M2450" s="170">
        <f t="shared" si="573"/>
        <v>3110719</v>
      </c>
      <c r="N2450" s="137"/>
      <c r="O2450" s="135"/>
      <c r="P2450" s="137"/>
      <c r="Q2450" s="137">
        <f t="shared" si="574"/>
        <v>3110719</v>
      </c>
      <c r="R2450" s="137"/>
      <c r="S2450" s="30"/>
      <c r="T2450" s="137"/>
      <c r="U2450" s="137">
        <v>877</v>
      </c>
      <c r="V2450" s="137">
        <f>U2450*3547</f>
        <v>3110719</v>
      </c>
      <c r="W2450" s="137"/>
      <c r="X2450" s="137"/>
      <c r="Y2450" s="137"/>
      <c r="Z2450" s="137"/>
      <c r="AA2450" s="137"/>
      <c r="AB2450" s="137"/>
      <c r="AC2450" s="137"/>
      <c r="AD2450" s="137"/>
      <c r="AE2450" s="137"/>
      <c r="AF2450" s="137"/>
      <c r="AG2450" s="337">
        <v>2025</v>
      </c>
      <c r="AH2450" s="166"/>
      <c r="AI2450" s="166"/>
      <c r="AJ2450" s="134">
        <f t="shared" ca="1" si="543"/>
        <v>2338</v>
      </c>
      <c r="AK2450" s="35" t="s">
        <v>153</v>
      </c>
      <c r="AL2450" s="134" t="str">
        <f t="shared" ca="1" si="563"/>
        <v>2338.</v>
      </c>
      <c r="AM2450" s="140"/>
      <c r="AN2450" s="35"/>
      <c r="AO2450" s="193"/>
    </row>
    <row r="2451" spans="1:41" ht="22.5" hidden="1" customHeight="1" x14ac:dyDescent="0.25">
      <c r="A2451" s="68" t="s">
        <v>5520</v>
      </c>
      <c r="B2451" s="117">
        <v>5426</v>
      </c>
      <c r="C2451" s="168" t="s">
        <v>1811</v>
      </c>
      <c r="D2451" s="337">
        <v>1981</v>
      </c>
      <c r="E2451" s="108" t="s">
        <v>2932</v>
      </c>
      <c r="F2451" s="68" t="s">
        <v>2934</v>
      </c>
      <c r="G2451" s="25">
        <v>5</v>
      </c>
      <c r="H2451" s="25">
        <v>6</v>
      </c>
      <c r="I2451" s="170">
        <v>11013.9</v>
      </c>
      <c r="J2451" s="170">
        <v>10981.3</v>
      </c>
      <c r="K2451" s="170">
        <v>10934.91</v>
      </c>
      <c r="L2451" s="287">
        <v>598</v>
      </c>
      <c r="M2451" s="170">
        <f t="shared" si="573"/>
        <v>2010017.1</v>
      </c>
      <c r="N2451" s="137"/>
      <c r="O2451" s="135"/>
      <c r="P2451" s="137"/>
      <c r="Q2451" s="137">
        <f t="shared" si="574"/>
        <v>2010017.1</v>
      </c>
      <c r="R2451" s="137">
        <v>2010017.1</v>
      </c>
      <c r="S2451" s="30"/>
      <c r="T2451" s="137"/>
      <c r="U2451" s="137"/>
      <c r="V2451" s="137"/>
      <c r="W2451" s="137"/>
      <c r="X2451" s="137"/>
      <c r="Y2451" s="137"/>
      <c r="Z2451" s="137"/>
      <c r="AA2451" s="137"/>
      <c r="AB2451" s="137"/>
      <c r="AC2451" s="336"/>
      <c r="AD2451" s="336"/>
      <c r="AE2451" s="137"/>
      <c r="AF2451" s="137"/>
      <c r="AG2451" s="337">
        <v>2025</v>
      </c>
      <c r="AH2451" s="171" t="s">
        <v>3053</v>
      </c>
      <c r="AI2451" s="171"/>
      <c r="AJ2451" s="134">
        <f t="shared" ca="1" si="543"/>
        <v>2339</v>
      </c>
      <c r="AK2451" s="35" t="s">
        <v>153</v>
      </c>
      <c r="AL2451" s="134" t="str">
        <f t="shared" ca="1" si="563"/>
        <v>2339.</v>
      </c>
      <c r="AM2451" s="140"/>
      <c r="AN2451" s="35"/>
      <c r="AO2451" s="193"/>
    </row>
    <row r="2452" spans="1:41" ht="22.5" hidden="1" customHeight="1" x14ac:dyDescent="0.25">
      <c r="A2452" s="68" t="s">
        <v>5521</v>
      </c>
      <c r="B2452" s="25">
        <v>4132</v>
      </c>
      <c r="C2452" s="36" t="s">
        <v>1792</v>
      </c>
      <c r="D2452" s="25">
        <v>1985</v>
      </c>
      <c r="E2452" s="108" t="s">
        <v>2932</v>
      </c>
      <c r="F2452" s="68" t="s">
        <v>2933</v>
      </c>
      <c r="G2452" s="25">
        <v>5</v>
      </c>
      <c r="H2452" s="25">
        <v>5</v>
      </c>
      <c r="I2452" s="170">
        <v>3418.9</v>
      </c>
      <c r="J2452" s="137">
        <v>2012.3</v>
      </c>
      <c r="K2452" s="170">
        <v>2012.3</v>
      </c>
      <c r="L2452" s="287">
        <v>163</v>
      </c>
      <c r="M2452" s="170">
        <f t="shared" si="573"/>
        <v>5513213.5999999996</v>
      </c>
      <c r="N2452" s="137"/>
      <c r="O2452" s="135"/>
      <c r="P2452" s="137"/>
      <c r="Q2452" s="137">
        <f t="shared" si="574"/>
        <v>5513213.5999999996</v>
      </c>
      <c r="R2452" s="137">
        <v>5513213.5999999996</v>
      </c>
      <c r="S2452" s="30"/>
      <c r="T2452" s="137"/>
      <c r="U2452" s="137"/>
      <c r="V2452" s="137"/>
      <c r="W2452" s="137"/>
      <c r="X2452" s="137"/>
      <c r="Y2452" s="137"/>
      <c r="Z2452" s="137"/>
      <c r="AA2452" s="137"/>
      <c r="AB2452" s="137"/>
      <c r="AC2452" s="336"/>
      <c r="AD2452" s="336"/>
      <c r="AE2452" s="137"/>
      <c r="AF2452" s="137"/>
      <c r="AG2452" s="337">
        <v>2025</v>
      </c>
      <c r="AH2452" s="171" t="s">
        <v>3050</v>
      </c>
      <c r="AI2452" s="171"/>
      <c r="AJ2452" s="134">
        <f t="shared" ca="1" si="543"/>
        <v>2340</v>
      </c>
      <c r="AK2452" s="35" t="s">
        <v>153</v>
      </c>
      <c r="AL2452" s="134" t="str">
        <f t="shared" ca="1" si="563"/>
        <v>2340.</v>
      </c>
      <c r="AM2452" s="140"/>
      <c r="AN2452" s="35"/>
      <c r="AO2452" s="193"/>
    </row>
    <row r="2453" spans="1:41" ht="22.5" hidden="1" customHeight="1" x14ac:dyDescent="0.25">
      <c r="A2453" s="68" t="s">
        <v>5522</v>
      </c>
      <c r="B2453" s="25">
        <v>4412</v>
      </c>
      <c r="C2453" s="205" t="s">
        <v>1083</v>
      </c>
      <c r="D2453" s="25">
        <v>1989</v>
      </c>
      <c r="E2453" s="108" t="s">
        <v>2932</v>
      </c>
      <c r="F2453" s="68" t="s">
        <v>2933</v>
      </c>
      <c r="G2453" s="25">
        <v>10</v>
      </c>
      <c r="H2453" s="25">
        <v>4</v>
      </c>
      <c r="I2453" s="137">
        <v>8306.2000000000007</v>
      </c>
      <c r="J2453" s="137">
        <v>8291.4</v>
      </c>
      <c r="K2453" s="137">
        <v>8291.4</v>
      </c>
      <c r="L2453" s="30">
        <v>381</v>
      </c>
      <c r="M2453" s="170">
        <f t="shared" si="573"/>
        <v>13394355.689999999</v>
      </c>
      <c r="N2453" s="137"/>
      <c r="O2453" s="135"/>
      <c r="P2453" s="137"/>
      <c r="Q2453" s="137">
        <f t="shared" si="574"/>
        <v>13394355.689999999</v>
      </c>
      <c r="R2453" s="137">
        <v>13394355.689999999</v>
      </c>
      <c r="S2453" s="30"/>
      <c r="T2453" s="137"/>
      <c r="U2453" s="137"/>
      <c r="V2453" s="137"/>
      <c r="W2453" s="137"/>
      <c r="X2453" s="137"/>
      <c r="Y2453" s="137"/>
      <c r="Z2453" s="137"/>
      <c r="AA2453" s="137"/>
      <c r="AB2453" s="137"/>
      <c r="AC2453" s="137"/>
      <c r="AD2453" s="137"/>
      <c r="AE2453" s="137"/>
      <c r="AF2453" s="137"/>
      <c r="AG2453" s="337">
        <v>2025</v>
      </c>
      <c r="AH2453" s="218" t="s">
        <v>3050</v>
      </c>
      <c r="AI2453" s="218"/>
      <c r="AJ2453" s="134">
        <f t="shared" ca="1" si="543"/>
        <v>2341</v>
      </c>
      <c r="AK2453" s="35" t="s">
        <v>153</v>
      </c>
      <c r="AL2453" s="134" t="str">
        <f t="shared" ca="1" si="563"/>
        <v>2341.</v>
      </c>
      <c r="AM2453" s="140"/>
      <c r="AN2453" s="35"/>
      <c r="AO2453" s="193"/>
    </row>
    <row r="2454" spans="1:41" ht="22.5" hidden="1" customHeight="1" x14ac:dyDescent="0.25">
      <c r="A2454" s="68" t="s">
        <v>5523</v>
      </c>
      <c r="B2454" s="25">
        <v>4328</v>
      </c>
      <c r="C2454" s="36" t="s">
        <v>1787</v>
      </c>
      <c r="D2454" s="25">
        <v>1990</v>
      </c>
      <c r="E2454" s="108" t="s">
        <v>2932</v>
      </c>
      <c r="F2454" s="68" t="s">
        <v>2934</v>
      </c>
      <c r="G2454" s="25">
        <v>4</v>
      </c>
      <c r="H2454" s="25">
        <v>2</v>
      </c>
      <c r="I2454" s="137">
        <v>1311.2</v>
      </c>
      <c r="J2454" s="137">
        <v>1313.4</v>
      </c>
      <c r="K2454" s="137">
        <v>1313.4</v>
      </c>
      <c r="L2454" s="30">
        <v>51</v>
      </c>
      <c r="M2454" s="170">
        <f t="shared" si="573"/>
        <v>2314770</v>
      </c>
      <c r="N2454" s="137"/>
      <c r="O2454" s="135"/>
      <c r="P2454" s="137"/>
      <c r="Q2454" s="137">
        <f t="shared" si="574"/>
        <v>2314770</v>
      </c>
      <c r="R2454" s="137">
        <v>2314770</v>
      </c>
      <c r="S2454" s="30"/>
      <c r="T2454" s="137"/>
      <c r="U2454" s="137"/>
      <c r="V2454" s="137"/>
      <c r="W2454" s="137"/>
      <c r="X2454" s="137"/>
      <c r="Y2454" s="137"/>
      <c r="Z2454" s="137"/>
      <c r="AA2454" s="137"/>
      <c r="AB2454" s="137"/>
      <c r="AC2454" s="137"/>
      <c r="AD2454" s="137"/>
      <c r="AE2454" s="137"/>
      <c r="AF2454" s="137"/>
      <c r="AG2454" s="337">
        <v>2025</v>
      </c>
      <c r="AH2454" s="171" t="s">
        <v>3050</v>
      </c>
      <c r="AI2454" s="171"/>
      <c r="AJ2454" s="134">
        <f t="shared" ca="1" si="543"/>
        <v>2342</v>
      </c>
      <c r="AK2454" s="35" t="s">
        <v>153</v>
      </c>
      <c r="AL2454" s="134" t="str">
        <f t="shared" ca="1" si="563"/>
        <v>2342.</v>
      </c>
      <c r="AM2454" s="140"/>
      <c r="AN2454" s="35"/>
      <c r="AO2454" s="193"/>
    </row>
    <row r="2455" spans="1:41" ht="22.5" hidden="1" customHeight="1" x14ac:dyDescent="0.25">
      <c r="A2455" s="68" t="s">
        <v>5524</v>
      </c>
      <c r="B2455" s="25">
        <v>5058</v>
      </c>
      <c r="C2455" s="36" t="s">
        <v>1796</v>
      </c>
      <c r="D2455" s="25">
        <v>1997</v>
      </c>
      <c r="E2455" s="108" t="s">
        <v>2932</v>
      </c>
      <c r="F2455" s="68" t="s">
        <v>2934</v>
      </c>
      <c r="G2455" s="25">
        <v>5</v>
      </c>
      <c r="H2455" s="25">
        <v>9</v>
      </c>
      <c r="I2455" s="137">
        <v>8155.6</v>
      </c>
      <c r="J2455" s="137">
        <v>8431.1</v>
      </c>
      <c r="K2455" s="137">
        <v>7625.1</v>
      </c>
      <c r="L2455" s="30">
        <v>124</v>
      </c>
      <c r="M2455" s="170">
        <f t="shared" si="573"/>
        <v>8068502.7799999993</v>
      </c>
      <c r="N2455" s="137"/>
      <c r="O2455" s="135"/>
      <c r="P2455" s="137"/>
      <c r="Q2455" s="137">
        <f t="shared" si="574"/>
        <v>8068502.7799999993</v>
      </c>
      <c r="R2455" s="137"/>
      <c r="S2455" s="30"/>
      <c r="T2455" s="137"/>
      <c r="U2455" s="137">
        <v>2274.7399999999998</v>
      </c>
      <c r="V2455" s="137">
        <f>U2455*3547</f>
        <v>8068502.7799999993</v>
      </c>
      <c r="W2455" s="137"/>
      <c r="X2455" s="137"/>
      <c r="Y2455" s="137"/>
      <c r="Z2455" s="137"/>
      <c r="AA2455" s="137"/>
      <c r="AB2455" s="137"/>
      <c r="AC2455" s="336"/>
      <c r="AD2455" s="336"/>
      <c r="AE2455" s="137"/>
      <c r="AF2455" s="137"/>
      <c r="AG2455" s="337">
        <v>2025</v>
      </c>
      <c r="AH2455" s="166"/>
      <c r="AI2455" s="166"/>
      <c r="AJ2455" s="134">
        <f t="shared" ca="1" si="543"/>
        <v>2343</v>
      </c>
      <c r="AK2455" s="35" t="s">
        <v>153</v>
      </c>
      <c r="AL2455" s="134" t="str">
        <f t="shared" ca="1" si="563"/>
        <v>2343.</v>
      </c>
      <c r="AM2455" s="140"/>
      <c r="AN2455" s="35"/>
      <c r="AO2455" s="193"/>
    </row>
    <row r="2456" spans="1:41" ht="22.5" hidden="1" customHeight="1" x14ac:dyDescent="0.25">
      <c r="A2456" s="68" t="s">
        <v>5525</v>
      </c>
      <c r="B2456" s="25">
        <v>4802</v>
      </c>
      <c r="C2456" s="333" t="s">
        <v>1060</v>
      </c>
      <c r="D2456" s="25">
        <v>1998</v>
      </c>
      <c r="E2456" s="108" t="s">
        <v>2932</v>
      </c>
      <c r="F2456" s="68" t="s">
        <v>2934</v>
      </c>
      <c r="G2456" s="25">
        <v>5</v>
      </c>
      <c r="H2456" s="25">
        <v>2</v>
      </c>
      <c r="I2456" s="170">
        <v>3619.1</v>
      </c>
      <c r="J2456" s="137">
        <v>3542.6</v>
      </c>
      <c r="K2456" s="170">
        <v>2814.4</v>
      </c>
      <c r="L2456" s="287">
        <v>153</v>
      </c>
      <c r="M2456" s="170">
        <f t="shared" si="573"/>
        <v>1343316</v>
      </c>
      <c r="N2456" s="137"/>
      <c r="O2456" s="135"/>
      <c r="P2456" s="137"/>
      <c r="Q2456" s="137">
        <f t="shared" si="574"/>
        <v>1343316</v>
      </c>
      <c r="R2456" s="137">
        <v>1343316</v>
      </c>
      <c r="S2456" s="30"/>
      <c r="T2456" s="137"/>
      <c r="U2456" s="137"/>
      <c r="V2456" s="137"/>
      <c r="W2456" s="137"/>
      <c r="X2456" s="137"/>
      <c r="Y2456" s="137"/>
      <c r="Z2456" s="137"/>
      <c r="AA2456" s="137"/>
      <c r="AB2456" s="137"/>
      <c r="AC2456" s="137"/>
      <c r="AD2456" s="137"/>
      <c r="AE2456" s="137"/>
      <c r="AF2456" s="137"/>
      <c r="AG2456" s="337">
        <v>2025</v>
      </c>
      <c r="AH2456" s="171" t="s">
        <v>3049</v>
      </c>
      <c r="AI2456" s="171"/>
      <c r="AJ2456" s="134">
        <f t="shared" ca="1" si="543"/>
        <v>2344</v>
      </c>
      <c r="AK2456" s="35" t="s">
        <v>153</v>
      </c>
      <c r="AL2456" s="134" t="str">
        <f t="shared" ca="1" si="563"/>
        <v>2344.</v>
      </c>
      <c r="AM2456" s="140"/>
      <c r="AO2456" s="193"/>
    </row>
    <row r="2457" spans="1:41" ht="22.5" hidden="1" customHeight="1" x14ac:dyDescent="0.25">
      <c r="A2457" s="68" t="s">
        <v>5526</v>
      </c>
      <c r="B2457" s="25">
        <v>4136</v>
      </c>
      <c r="C2457" s="205" t="s">
        <v>1089</v>
      </c>
      <c r="D2457" s="25">
        <v>1832</v>
      </c>
      <c r="E2457" s="108" t="s">
        <v>2932</v>
      </c>
      <c r="F2457" s="68" t="s">
        <v>2934</v>
      </c>
      <c r="G2457" s="25">
        <v>2</v>
      </c>
      <c r="H2457" s="25">
        <v>1</v>
      </c>
      <c r="I2457" s="137">
        <v>705.7</v>
      </c>
      <c r="J2457" s="137">
        <v>443.8</v>
      </c>
      <c r="K2457" s="137">
        <v>443.8</v>
      </c>
      <c r="L2457" s="30">
        <v>35</v>
      </c>
      <c r="M2457" s="170">
        <f t="shared" si="573"/>
        <v>345049.68000000005</v>
      </c>
      <c r="N2457" s="137"/>
      <c r="O2457" s="135"/>
      <c r="P2457" s="137"/>
      <c r="Q2457" s="137">
        <f t="shared" si="574"/>
        <v>345049.68000000005</v>
      </c>
      <c r="R2457" s="137">
        <v>345049.68000000005</v>
      </c>
      <c r="S2457" s="30"/>
      <c r="T2457" s="137"/>
      <c r="U2457" s="137"/>
      <c r="V2457" s="137"/>
      <c r="W2457" s="137"/>
      <c r="X2457" s="137"/>
      <c r="Y2457" s="137"/>
      <c r="Z2457" s="137"/>
      <c r="AA2457" s="137"/>
      <c r="AB2457" s="137"/>
      <c r="AC2457" s="137"/>
      <c r="AD2457" s="137"/>
      <c r="AE2457" s="137"/>
      <c r="AF2457" s="137"/>
      <c r="AG2457" s="337">
        <v>2025</v>
      </c>
      <c r="AH2457" s="218" t="s">
        <v>3052</v>
      </c>
      <c r="AI2457" s="218"/>
      <c r="AJ2457" s="134">
        <f t="shared" ca="1" si="543"/>
        <v>2345</v>
      </c>
      <c r="AK2457" s="35" t="s">
        <v>153</v>
      </c>
      <c r="AL2457" s="134" t="str">
        <f t="shared" ca="1" si="563"/>
        <v>2345.</v>
      </c>
      <c r="AM2457" s="140"/>
      <c r="AN2457" s="35"/>
      <c r="AO2457" s="193"/>
    </row>
    <row r="2458" spans="1:41" ht="22.5" hidden="1" customHeight="1" x14ac:dyDescent="0.25">
      <c r="A2458" s="68" t="s">
        <v>5527</v>
      </c>
      <c r="B2458" s="25">
        <v>4930</v>
      </c>
      <c r="C2458" s="169" t="s">
        <v>1029</v>
      </c>
      <c r="D2458" s="25">
        <v>1840</v>
      </c>
      <c r="E2458" s="108" t="s">
        <v>2932</v>
      </c>
      <c r="F2458" s="68" t="s">
        <v>2934</v>
      </c>
      <c r="G2458" s="25">
        <v>2</v>
      </c>
      <c r="H2458" s="25">
        <v>1</v>
      </c>
      <c r="I2458" s="170">
        <v>392.9</v>
      </c>
      <c r="J2458" s="170">
        <v>256.3</v>
      </c>
      <c r="K2458" s="170">
        <v>256.3</v>
      </c>
      <c r="L2458" s="287">
        <v>24</v>
      </c>
      <c r="M2458" s="170">
        <f t="shared" si="573"/>
        <v>192137.40000000002</v>
      </c>
      <c r="N2458" s="137"/>
      <c r="O2458" s="135"/>
      <c r="P2458" s="137"/>
      <c r="Q2458" s="137">
        <f t="shared" si="574"/>
        <v>192137.40000000002</v>
      </c>
      <c r="R2458" s="137">
        <v>192137.40000000002</v>
      </c>
      <c r="S2458" s="30"/>
      <c r="T2458" s="137"/>
      <c r="U2458" s="137"/>
      <c r="V2458" s="137"/>
      <c r="W2458" s="137"/>
      <c r="X2458" s="137"/>
      <c r="Y2458" s="137"/>
      <c r="Z2458" s="137"/>
      <c r="AA2458" s="137"/>
      <c r="AB2458" s="137"/>
      <c r="AC2458" s="137"/>
      <c r="AD2458" s="137"/>
      <c r="AE2458" s="137"/>
      <c r="AF2458" s="137"/>
      <c r="AG2458" s="337">
        <v>2025</v>
      </c>
      <c r="AH2458" s="171" t="s">
        <v>3052</v>
      </c>
      <c r="AI2458" s="171"/>
      <c r="AJ2458" s="134">
        <f t="shared" ca="1" si="543"/>
        <v>2346</v>
      </c>
      <c r="AK2458" s="35" t="s">
        <v>153</v>
      </c>
      <c r="AL2458" s="134" t="str">
        <f t="shared" ca="1" si="563"/>
        <v>2346.</v>
      </c>
      <c r="AM2458" s="140"/>
      <c r="AN2458" s="35"/>
      <c r="AO2458" s="193"/>
    </row>
    <row r="2459" spans="1:41" ht="22.5" hidden="1" customHeight="1" x14ac:dyDescent="0.25">
      <c r="A2459" s="68" t="s">
        <v>5528</v>
      </c>
      <c r="B2459" s="25">
        <v>4925</v>
      </c>
      <c r="C2459" s="333" t="s">
        <v>1028</v>
      </c>
      <c r="D2459" s="25">
        <v>1846</v>
      </c>
      <c r="E2459" s="108" t="s">
        <v>2932</v>
      </c>
      <c r="F2459" s="68" t="s">
        <v>2934</v>
      </c>
      <c r="G2459" s="25">
        <v>2</v>
      </c>
      <c r="H2459" s="25">
        <v>1</v>
      </c>
      <c r="I2459" s="170">
        <v>392.5</v>
      </c>
      <c r="J2459" s="170">
        <v>336.6</v>
      </c>
      <c r="K2459" s="170">
        <v>336.6</v>
      </c>
      <c r="L2459" s="287">
        <v>10</v>
      </c>
      <c r="M2459" s="170">
        <f t="shared" si="573"/>
        <v>632947.46000000008</v>
      </c>
      <c r="N2459" s="137"/>
      <c r="O2459" s="135"/>
      <c r="P2459" s="137"/>
      <c r="Q2459" s="137">
        <f t="shared" si="574"/>
        <v>632947.46000000008</v>
      </c>
      <c r="R2459" s="137">
        <v>632947.46000000008</v>
      </c>
      <c r="S2459" s="30"/>
      <c r="T2459" s="137"/>
      <c r="U2459" s="137"/>
      <c r="V2459" s="137"/>
      <c r="W2459" s="137"/>
      <c r="X2459" s="137"/>
      <c r="Y2459" s="137"/>
      <c r="Z2459" s="137"/>
      <c r="AA2459" s="137"/>
      <c r="AB2459" s="137"/>
      <c r="AC2459" s="137"/>
      <c r="AD2459" s="137"/>
      <c r="AE2459" s="137"/>
      <c r="AF2459" s="137"/>
      <c r="AG2459" s="337">
        <v>2025</v>
      </c>
      <c r="AH2459" s="171" t="s">
        <v>3050</v>
      </c>
      <c r="AI2459" s="171"/>
      <c r="AJ2459" s="134">
        <f t="shared" ca="1" si="543"/>
        <v>2347</v>
      </c>
      <c r="AK2459" s="35" t="s">
        <v>153</v>
      </c>
      <c r="AL2459" s="134" t="str">
        <f t="shared" ca="1" si="563"/>
        <v>2347.</v>
      </c>
      <c r="AM2459" s="140"/>
      <c r="AN2459" s="35"/>
      <c r="AO2459" s="193"/>
    </row>
    <row r="2460" spans="1:41" ht="22.5" hidden="1" customHeight="1" x14ac:dyDescent="0.25">
      <c r="A2460" s="68" t="s">
        <v>5529</v>
      </c>
      <c r="B2460" s="25">
        <v>4926</v>
      </c>
      <c r="C2460" s="333" t="s">
        <v>971</v>
      </c>
      <c r="D2460" s="25">
        <v>1848</v>
      </c>
      <c r="E2460" s="108" t="s">
        <v>2932</v>
      </c>
      <c r="F2460" s="68" t="s">
        <v>2934</v>
      </c>
      <c r="G2460" s="25">
        <v>3</v>
      </c>
      <c r="H2460" s="25">
        <v>2</v>
      </c>
      <c r="I2460" s="170">
        <v>1151</v>
      </c>
      <c r="J2460" s="170">
        <v>721.3</v>
      </c>
      <c r="K2460" s="170">
        <v>721.3</v>
      </c>
      <c r="L2460" s="287">
        <v>12</v>
      </c>
      <c r="M2460" s="170">
        <f t="shared" si="573"/>
        <v>1856080.05</v>
      </c>
      <c r="N2460" s="137"/>
      <c r="O2460" s="135"/>
      <c r="P2460" s="137"/>
      <c r="Q2460" s="137">
        <f t="shared" si="574"/>
        <v>1856080.05</v>
      </c>
      <c r="R2460" s="137">
        <v>1856080.05</v>
      </c>
      <c r="S2460" s="30"/>
      <c r="T2460" s="137"/>
      <c r="U2460" s="137"/>
      <c r="V2460" s="137"/>
      <c r="W2460" s="137"/>
      <c r="X2460" s="137"/>
      <c r="Y2460" s="137"/>
      <c r="Z2460" s="137"/>
      <c r="AA2460" s="137"/>
      <c r="AB2460" s="137"/>
      <c r="AC2460" s="137"/>
      <c r="AD2460" s="137"/>
      <c r="AE2460" s="137"/>
      <c r="AF2460" s="137"/>
      <c r="AG2460" s="337">
        <v>2025</v>
      </c>
      <c r="AH2460" s="171" t="s">
        <v>3050</v>
      </c>
      <c r="AI2460" s="171"/>
      <c r="AJ2460" s="134">
        <f t="shared" ca="1" si="543"/>
        <v>2348</v>
      </c>
      <c r="AK2460" s="35" t="s">
        <v>153</v>
      </c>
      <c r="AL2460" s="134" t="str">
        <f t="shared" ca="1" si="563"/>
        <v>2348.</v>
      </c>
      <c r="AM2460" s="140"/>
      <c r="AN2460" s="35"/>
      <c r="AO2460" s="193"/>
    </row>
    <row r="2461" spans="1:41" ht="22.5" hidden="1" customHeight="1" x14ac:dyDescent="0.25">
      <c r="A2461" s="68" t="s">
        <v>5530</v>
      </c>
      <c r="B2461" s="25">
        <v>4637</v>
      </c>
      <c r="C2461" s="205" t="s">
        <v>819</v>
      </c>
      <c r="D2461" s="25">
        <v>1850</v>
      </c>
      <c r="E2461" s="108" t="s">
        <v>2932</v>
      </c>
      <c r="F2461" s="68" t="s">
        <v>2934</v>
      </c>
      <c r="G2461" s="25">
        <v>2</v>
      </c>
      <c r="H2461" s="25">
        <v>3</v>
      </c>
      <c r="I2461" s="137">
        <v>1631.8</v>
      </c>
      <c r="J2461" s="137">
        <v>1173.2</v>
      </c>
      <c r="K2461" s="137">
        <v>1173.2</v>
      </c>
      <c r="L2461" s="30">
        <v>43</v>
      </c>
      <c r="M2461" s="170">
        <f t="shared" si="573"/>
        <v>1970391.7999999998</v>
      </c>
      <c r="N2461" s="137"/>
      <c r="O2461" s="135"/>
      <c r="P2461" s="137"/>
      <c r="Q2461" s="137">
        <f t="shared" si="574"/>
        <v>1970391.7999999998</v>
      </c>
      <c r="R2461" s="137">
        <f>567027.2+605724.6+797640</f>
        <v>1970391.7999999998</v>
      </c>
      <c r="S2461" s="30"/>
      <c r="T2461" s="137"/>
      <c r="U2461" s="137"/>
      <c r="V2461" s="137"/>
      <c r="W2461" s="137"/>
      <c r="X2461" s="137"/>
      <c r="Y2461" s="137"/>
      <c r="Z2461" s="137"/>
      <c r="AA2461" s="137"/>
      <c r="AB2461" s="137"/>
      <c r="AC2461" s="137"/>
      <c r="AD2461" s="137"/>
      <c r="AE2461" s="137"/>
      <c r="AF2461" s="137"/>
      <c r="AG2461" s="337">
        <v>2025</v>
      </c>
      <c r="AH2461" s="218" t="s">
        <v>3085</v>
      </c>
      <c r="AI2461" s="218"/>
      <c r="AJ2461" s="134">
        <f t="shared" ca="1" si="543"/>
        <v>2349</v>
      </c>
      <c r="AK2461" s="35" t="s">
        <v>153</v>
      </c>
      <c r="AL2461" s="134" t="str">
        <f t="shared" ca="1" si="563"/>
        <v>2349.</v>
      </c>
      <c r="AM2461" s="140"/>
      <c r="AN2461" s="35"/>
      <c r="AO2461" s="193"/>
    </row>
    <row r="2462" spans="1:41" ht="22.5" hidden="1" customHeight="1" x14ac:dyDescent="0.25">
      <c r="A2462" s="68" t="s">
        <v>5531</v>
      </c>
      <c r="B2462" s="25">
        <v>5263</v>
      </c>
      <c r="C2462" s="333" t="s">
        <v>982</v>
      </c>
      <c r="D2462" s="25">
        <v>1856</v>
      </c>
      <c r="E2462" s="68" t="s">
        <v>2932</v>
      </c>
      <c r="F2462" s="68" t="s">
        <v>2934</v>
      </c>
      <c r="G2462" s="25">
        <v>2</v>
      </c>
      <c r="H2462" s="25">
        <v>1</v>
      </c>
      <c r="I2462" s="139">
        <v>584.70000000000005</v>
      </c>
      <c r="J2462" s="139">
        <v>359.9</v>
      </c>
      <c r="K2462" s="139">
        <v>359.9</v>
      </c>
      <c r="L2462" s="25">
        <v>19</v>
      </c>
      <c r="M2462" s="170">
        <f t="shared" si="573"/>
        <v>217056.45</v>
      </c>
      <c r="N2462" s="137"/>
      <c r="O2462" s="135"/>
      <c r="P2462" s="137"/>
      <c r="Q2462" s="137">
        <f t="shared" si="574"/>
        <v>217056.45</v>
      </c>
      <c r="R2462" s="137">
        <v>217056.45</v>
      </c>
      <c r="S2462" s="337"/>
      <c r="T2462" s="336"/>
      <c r="U2462" s="137"/>
      <c r="V2462" s="137"/>
      <c r="W2462" s="137"/>
      <c r="X2462" s="137"/>
      <c r="Y2462" s="139"/>
      <c r="Z2462" s="139"/>
      <c r="AA2462" s="336"/>
      <c r="AB2462" s="336"/>
      <c r="AC2462" s="336"/>
      <c r="AD2462" s="336"/>
      <c r="AE2462" s="137"/>
      <c r="AF2462" s="137"/>
      <c r="AG2462" s="337">
        <v>2025</v>
      </c>
      <c r="AH2462" s="122" t="s">
        <v>3049</v>
      </c>
      <c r="AJ2462" s="134">
        <f t="shared" ca="1" si="543"/>
        <v>2350</v>
      </c>
      <c r="AK2462" s="35" t="s">
        <v>153</v>
      </c>
      <c r="AL2462" s="134" t="str">
        <f t="shared" ca="1" si="563"/>
        <v>2350.</v>
      </c>
      <c r="AM2462" s="140"/>
      <c r="AN2462" s="35"/>
      <c r="AO2462" s="193"/>
    </row>
    <row r="2463" spans="1:41" ht="22.5" hidden="1" customHeight="1" x14ac:dyDescent="0.25">
      <c r="A2463" s="68" t="s">
        <v>5532</v>
      </c>
      <c r="B2463" s="25">
        <v>4634</v>
      </c>
      <c r="C2463" s="169" t="s">
        <v>1017</v>
      </c>
      <c r="D2463" s="25">
        <v>1917</v>
      </c>
      <c r="E2463" s="108" t="s">
        <v>2932</v>
      </c>
      <c r="F2463" s="68" t="s">
        <v>2934</v>
      </c>
      <c r="G2463" s="25">
        <v>2</v>
      </c>
      <c r="H2463" s="25">
        <v>1</v>
      </c>
      <c r="I2463" s="170">
        <v>289.5</v>
      </c>
      <c r="J2463" s="170">
        <v>190.9</v>
      </c>
      <c r="K2463" s="170">
        <v>190.9</v>
      </c>
      <c r="L2463" s="287">
        <v>13</v>
      </c>
      <c r="M2463" s="170">
        <f t="shared" si="573"/>
        <v>466852.56</v>
      </c>
      <c r="N2463" s="137"/>
      <c r="O2463" s="135"/>
      <c r="P2463" s="137"/>
      <c r="Q2463" s="137">
        <f t="shared" si="574"/>
        <v>466852.56</v>
      </c>
      <c r="R2463" s="137">
        <v>466852.56</v>
      </c>
      <c r="S2463" s="30"/>
      <c r="T2463" s="137"/>
      <c r="U2463" s="137"/>
      <c r="V2463" s="137"/>
      <c r="W2463" s="137"/>
      <c r="X2463" s="137"/>
      <c r="Y2463" s="137"/>
      <c r="Z2463" s="137"/>
      <c r="AA2463" s="137"/>
      <c r="AB2463" s="137"/>
      <c r="AC2463" s="137"/>
      <c r="AD2463" s="137"/>
      <c r="AE2463" s="137"/>
      <c r="AF2463" s="137"/>
      <c r="AG2463" s="337">
        <v>2025</v>
      </c>
      <c r="AH2463" s="171" t="s">
        <v>3050</v>
      </c>
      <c r="AI2463" s="171"/>
      <c r="AJ2463" s="134">
        <f t="shared" ref="AJ2463:AJ2526" ca="1" si="575">MAX(AJ2459:AJ2462)+1</f>
        <v>2351</v>
      </c>
      <c r="AK2463" s="35" t="s">
        <v>153</v>
      </c>
      <c r="AL2463" s="134" t="str">
        <f t="shared" ca="1" si="563"/>
        <v>2351.</v>
      </c>
      <c r="AM2463" s="140"/>
      <c r="AN2463" s="35"/>
      <c r="AO2463" s="193"/>
    </row>
    <row r="2464" spans="1:41" ht="22.5" hidden="1" customHeight="1" x14ac:dyDescent="0.25">
      <c r="A2464" s="68" t="s">
        <v>5533</v>
      </c>
      <c r="B2464" s="25">
        <v>4967</v>
      </c>
      <c r="C2464" s="333" t="s">
        <v>1032</v>
      </c>
      <c r="D2464" s="25">
        <v>1917</v>
      </c>
      <c r="E2464" s="108" t="s">
        <v>2932</v>
      </c>
      <c r="F2464" s="68" t="s">
        <v>2934</v>
      </c>
      <c r="G2464" s="25">
        <v>2</v>
      </c>
      <c r="H2464" s="25">
        <v>1</v>
      </c>
      <c r="I2464" s="137">
        <v>289.5</v>
      </c>
      <c r="J2464" s="137">
        <v>275.60000000000002</v>
      </c>
      <c r="K2464" s="137">
        <v>275.60000000000002</v>
      </c>
      <c r="L2464" s="30">
        <v>18</v>
      </c>
      <c r="M2464" s="170">
        <f t="shared" si="573"/>
        <v>141557.64000000001</v>
      </c>
      <c r="N2464" s="137"/>
      <c r="O2464" s="135"/>
      <c r="P2464" s="137"/>
      <c r="Q2464" s="137">
        <f t="shared" si="574"/>
        <v>141557.64000000001</v>
      </c>
      <c r="R2464" s="137">
        <v>141557.64000000001</v>
      </c>
      <c r="S2464" s="30"/>
      <c r="T2464" s="137"/>
      <c r="U2464" s="137"/>
      <c r="V2464" s="137"/>
      <c r="W2464" s="137"/>
      <c r="X2464" s="137"/>
      <c r="Y2464" s="137"/>
      <c r="Z2464" s="137"/>
      <c r="AA2464" s="137"/>
      <c r="AB2464" s="137"/>
      <c r="AC2464" s="137"/>
      <c r="AD2464" s="137"/>
      <c r="AE2464" s="137"/>
      <c r="AF2464" s="137"/>
      <c r="AG2464" s="337">
        <v>2025</v>
      </c>
      <c r="AH2464" s="171" t="s">
        <v>3052</v>
      </c>
      <c r="AI2464" s="171"/>
      <c r="AJ2464" s="134">
        <f t="shared" ca="1" si="575"/>
        <v>2352</v>
      </c>
      <c r="AK2464" s="35" t="s">
        <v>153</v>
      </c>
      <c r="AL2464" s="134" t="str">
        <f t="shared" ca="1" si="563"/>
        <v>2352.</v>
      </c>
      <c r="AM2464" s="140"/>
      <c r="AN2464" s="35"/>
      <c r="AO2464" s="193"/>
    </row>
    <row r="2465" spans="1:41" ht="23.25" hidden="1" customHeight="1" x14ac:dyDescent="0.25">
      <c r="A2465" s="68" t="s">
        <v>5534</v>
      </c>
      <c r="B2465" s="25">
        <v>4142</v>
      </c>
      <c r="C2465" s="36" t="s">
        <v>1793</v>
      </c>
      <c r="D2465" s="25">
        <v>1930</v>
      </c>
      <c r="E2465" s="108" t="s">
        <v>2932</v>
      </c>
      <c r="F2465" s="68" t="s">
        <v>2934</v>
      </c>
      <c r="G2465" s="25">
        <v>3</v>
      </c>
      <c r="H2465" s="25">
        <v>3</v>
      </c>
      <c r="I2465" s="137">
        <v>1752.4</v>
      </c>
      <c r="J2465" s="137">
        <v>1749.8</v>
      </c>
      <c r="K2465" s="137">
        <v>1613.5</v>
      </c>
      <c r="L2465" s="30">
        <v>84</v>
      </c>
      <c r="M2465" s="170">
        <f t="shared" si="573"/>
        <v>3682787.42</v>
      </c>
      <c r="N2465" s="137"/>
      <c r="O2465" s="135"/>
      <c r="P2465" s="137"/>
      <c r="Q2465" s="137">
        <f t="shared" si="574"/>
        <v>3682787.42</v>
      </c>
      <c r="R2465" s="137">
        <f>2825887.46+856899.96</f>
        <v>3682787.42</v>
      </c>
      <c r="S2465" s="30"/>
      <c r="T2465" s="137"/>
      <c r="U2465" s="137"/>
      <c r="V2465" s="137"/>
      <c r="W2465" s="137"/>
      <c r="X2465" s="137"/>
      <c r="Y2465" s="137"/>
      <c r="Z2465" s="137"/>
      <c r="AA2465" s="137"/>
      <c r="AB2465" s="137"/>
      <c r="AC2465" s="336"/>
      <c r="AD2465" s="336"/>
      <c r="AE2465" s="137"/>
      <c r="AF2465" s="137"/>
      <c r="AG2465" s="337">
        <v>2025</v>
      </c>
      <c r="AH2465" s="171" t="s">
        <v>3058</v>
      </c>
      <c r="AI2465" s="171"/>
      <c r="AJ2465" s="134">
        <f t="shared" ca="1" si="575"/>
        <v>2353</v>
      </c>
      <c r="AK2465" s="35" t="s">
        <v>153</v>
      </c>
      <c r="AL2465" s="134" t="str">
        <f t="shared" ca="1" si="563"/>
        <v>2353.</v>
      </c>
      <c r="AM2465" s="140"/>
      <c r="AO2465" s="193"/>
    </row>
    <row r="2466" spans="1:41" ht="22.5" hidden="1" customHeight="1" x14ac:dyDescent="0.25">
      <c r="A2466" s="68" t="s">
        <v>5535</v>
      </c>
      <c r="B2466" s="25">
        <v>4778</v>
      </c>
      <c r="C2466" s="169" t="s">
        <v>1021</v>
      </c>
      <c r="D2466" s="25">
        <v>1945</v>
      </c>
      <c r="E2466" s="108" t="s">
        <v>2932</v>
      </c>
      <c r="F2466" s="68" t="s">
        <v>2934</v>
      </c>
      <c r="G2466" s="25">
        <v>3</v>
      </c>
      <c r="H2466" s="25">
        <v>1</v>
      </c>
      <c r="I2466" s="170">
        <v>615.4</v>
      </c>
      <c r="J2466" s="137">
        <v>389.7</v>
      </c>
      <c r="K2466" s="170">
        <v>389.7</v>
      </c>
      <c r="L2466" s="287">
        <v>37</v>
      </c>
      <c r="M2466" s="170">
        <f t="shared" si="573"/>
        <v>300288</v>
      </c>
      <c r="N2466" s="137"/>
      <c r="O2466" s="135"/>
      <c r="P2466" s="137"/>
      <c r="Q2466" s="137">
        <f t="shared" si="574"/>
        <v>300288</v>
      </c>
      <c r="R2466" s="137">
        <v>300288</v>
      </c>
      <c r="S2466" s="30"/>
      <c r="T2466" s="137"/>
      <c r="U2466" s="137"/>
      <c r="V2466" s="137"/>
      <c r="W2466" s="137"/>
      <c r="X2466" s="137"/>
      <c r="Y2466" s="137"/>
      <c r="Z2466" s="137"/>
      <c r="AA2466" s="137"/>
      <c r="AB2466" s="137"/>
      <c r="AC2466" s="137"/>
      <c r="AD2466" s="137"/>
      <c r="AE2466" s="137"/>
      <c r="AF2466" s="137"/>
      <c r="AG2466" s="337">
        <v>2025</v>
      </c>
      <c r="AH2466" s="171" t="s">
        <v>3052</v>
      </c>
      <c r="AI2466" s="171"/>
      <c r="AJ2466" s="134">
        <f t="shared" ca="1" si="575"/>
        <v>2354</v>
      </c>
      <c r="AK2466" s="35" t="s">
        <v>153</v>
      </c>
      <c r="AL2466" s="134" t="str">
        <f t="shared" ca="1" si="563"/>
        <v>2354.</v>
      </c>
      <c r="AM2466" s="140"/>
      <c r="AN2466" s="35"/>
      <c r="AO2466" s="193"/>
    </row>
    <row r="2467" spans="1:41" ht="22.5" hidden="1" customHeight="1" x14ac:dyDescent="0.25">
      <c r="A2467" s="68" t="s">
        <v>5536</v>
      </c>
      <c r="B2467" s="25">
        <v>4643</v>
      </c>
      <c r="C2467" s="36" t="s">
        <v>1791</v>
      </c>
      <c r="D2467" s="25">
        <v>1967</v>
      </c>
      <c r="E2467" s="108" t="s">
        <v>2932</v>
      </c>
      <c r="F2467" s="68" t="s">
        <v>2933</v>
      </c>
      <c r="G2467" s="25">
        <v>5</v>
      </c>
      <c r="H2467" s="25">
        <v>5</v>
      </c>
      <c r="I2467" s="170">
        <v>5377.6</v>
      </c>
      <c r="J2467" s="170">
        <v>4970.1000000000004</v>
      </c>
      <c r="K2467" s="170">
        <v>4970.1000000000004</v>
      </c>
      <c r="L2467" s="287">
        <v>222</v>
      </c>
      <c r="M2467" s="170">
        <f t="shared" si="573"/>
        <v>446745</v>
      </c>
      <c r="N2467" s="137"/>
      <c r="O2467" s="135"/>
      <c r="P2467" s="137"/>
      <c r="Q2467" s="137">
        <f t="shared" si="574"/>
        <v>446745</v>
      </c>
      <c r="R2467" s="137">
        <v>446745</v>
      </c>
      <c r="S2467" s="30"/>
      <c r="T2467" s="137"/>
      <c r="U2467" s="137"/>
      <c r="V2467" s="137"/>
      <c r="W2467" s="137"/>
      <c r="X2467" s="137"/>
      <c r="Y2467" s="137"/>
      <c r="Z2467" s="137"/>
      <c r="AA2467" s="137"/>
      <c r="AB2467" s="137"/>
      <c r="AC2467" s="336"/>
      <c r="AD2467" s="336"/>
      <c r="AE2467" s="137"/>
      <c r="AF2467" s="137"/>
      <c r="AG2467" s="337">
        <v>2025</v>
      </c>
      <c r="AH2467" s="171" t="s">
        <v>3049</v>
      </c>
      <c r="AI2467" s="171"/>
      <c r="AJ2467" s="134">
        <f t="shared" ca="1" si="575"/>
        <v>2355</v>
      </c>
      <c r="AK2467" s="35" t="s">
        <v>153</v>
      </c>
      <c r="AL2467" s="134" t="str">
        <f t="shared" ca="1" si="563"/>
        <v>2355.</v>
      </c>
      <c r="AM2467" s="140"/>
      <c r="AN2467" s="35"/>
      <c r="AO2467" s="193"/>
    </row>
    <row r="2468" spans="1:41" ht="22.5" hidden="1" customHeight="1" x14ac:dyDescent="0.25">
      <c r="A2468" s="68" t="s">
        <v>5537</v>
      </c>
      <c r="B2468" s="25">
        <v>4856</v>
      </c>
      <c r="C2468" s="169" t="s">
        <v>1025</v>
      </c>
      <c r="D2468" s="25">
        <v>1950</v>
      </c>
      <c r="E2468" s="108" t="s">
        <v>2932</v>
      </c>
      <c r="F2468" s="68" t="s">
        <v>2935</v>
      </c>
      <c r="G2468" s="25">
        <v>2</v>
      </c>
      <c r="H2468" s="25">
        <v>1</v>
      </c>
      <c r="I2468" s="170">
        <v>542.4</v>
      </c>
      <c r="J2468" s="170">
        <v>341.3</v>
      </c>
      <c r="K2468" s="170">
        <v>341.3</v>
      </c>
      <c r="L2468" s="287">
        <v>30</v>
      </c>
      <c r="M2468" s="170">
        <f t="shared" si="573"/>
        <v>188470.80999999997</v>
      </c>
      <c r="N2468" s="137"/>
      <c r="O2468" s="135"/>
      <c r="P2468" s="137"/>
      <c r="Q2468" s="137">
        <f t="shared" si="574"/>
        <v>188470.80999999997</v>
      </c>
      <c r="R2468" s="137">
        <v>188470.80999999997</v>
      </c>
      <c r="S2468" s="30"/>
      <c r="T2468" s="137"/>
      <c r="U2468" s="137"/>
      <c r="V2468" s="137"/>
      <c r="W2468" s="137"/>
      <c r="X2468" s="137"/>
      <c r="Y2468" s="137"/>
      <c r="Z2468" s="137"/>
      <c r="AA2468" s="137"/>
      <c r="AB2468" s="137"/>
      <c r="AC2468" s="137"/>
      <c r="AD2468" s="137"/>
      <c r="AE2468" s="137"/>
      <c r="AF2468" s="137"/>
      <c r="AG2468" s="337">
        <v>2025</v>
      </c>
      <c r="AH2468" s="171" t="s">
        <v>3048</v>
      </c>
      <c r="AI2468" s="171"/>
      <c r="AJ2468" s="134">
        <f t="shared" ca="1" si="575"/>
        <v>2356</v>
      </c>
      <c r="AK2468" s="35" t="s">
        <v>153</v>
      </c>
      <c r="AL2468" s="134" t="str">
        <f t="shared" ca="1" si="563"/>
        <v>2356.</v>
      </c>
      <c r="AM2468" s="140"/>
      <c r="AN2468" s="35"/>
      <c r="AO2468" s="193"/>
    </row>
    <row r="2469" spans="1:41" ht="22.5" hidden="1" customHeight="1" x14ac:dyDescent="0.25">
      <c r="A2469" s="68" t="s">
        <v>5538</v>
      </c>
      <c r="B2469" s="25">
        <v>4354</v>
      </c>
      <c r="C2469" s="169" t="s">
        <v>1006</v>
      </c>
      <c r="D2469" s="25">
        <v>1951</v>
      </c>
      <c r="E2469" s="108" t="s">
        <v>2932</v>
      </c>
      <c r="F2469" s="68" t="s">
        <v>2934</v>
      </c>
      <c r="G2469" s="25">
        <v>4</v>
      </c>
      <c r="H2469" s="25">
        <v>3</v>
      </c>
      <c r="I2469" s="170">
        <v>2071.1999999999998</v>
      </c>
      <c r="J2469" s="170">
        <v>2006.3</v>
      </c>
      <c r="K2469" s="170">
        <v>2006.3</v>
      </c>
      <c r="L2469" s="287">
        <v>68</v>
      </c>
      <c r="M2469" s="170">
        <f t="shared" si="573"/>
        <v>7214557</v>
      </c>
      <c r="N2469" s="137"/>
      <c r="O2469" s="135"/>
      <c r="P2469" s="137"/>
      <c r="Q2469" s="137">
        <f t="shared" si="574"/>
        <v>7214557</v>
      </c>
      <c r="R2469" s="137"/>
      <c r="S2469" s="30"/>
      <c r="T2469" s="137"/>
      <c r="U2469" s="137">
        <v>959</v>
      </c>
      <c r="V2469" s="137">
        <f>U2469*7523</f>
        <v>7214557</v>
      </c>
      <c r="W2469" s="137"/>
      <c r="X2469" s="137"/>
      <c r="Y2469" s="137"/>
      <c r="Z2469" s="137"/>
      <c r="AA2469" s="137"/>
      <c r="AB2469" s="137"/>
      <c r="AC2469" s="137"/>
      <c r="AD2469" s="137"/>
      <c r="AE2469" s="137"/>
      <c r="AF2469" s="137"/>
      <c r="AG2469" s="337">
        <v>2025</v>
      </c>
      <c r="AH2469" s="166"/>
      <c r="AI2469" s="166"/>
      <c r="AJ2469" s="134">
        <f t="shared" ca="1" si="575"/>
        <v>2357</v>
      </c>
      <c r="AK2469" s="35" t="s">
        <v>153</v>
      </c>
      <c r="AL2469" s="134" t="str">
        <f t="shared" ca="1" si="563"/>
        <v>2357.</v>
      </c>
      <c r="AM2469" s="140"/>
      <c r="AN2469" s="35"/>
      <c r="AO2469" s="193"/>
    </row>
    <row r="2470" spans="1:41" ht="22.5" hidden="1" customHeight="1" x14ac:dyDescent="0.25">
      <c r="A2470" s="68" t="s">
        <v>5539</v>
      </c>
      <c r="B2470" s="25">
        <v>4635</v>
      </c>
      <c r="C2470" s="205" t="s">
        <v>1088</v>
      </c>
      <c r="D2470" s="25">
        <v>1952</v>
      </c>
      <c r="E2470" s="108" t="s">
        <v>2932</v>
      </c>
      <c r="F2470" s="68" t="s">
        <v>2934</v>
      </c>
      <c r="G2470" s="25">
        <v>2</v>
      </c>
      <c r="H2470" s="25">
        <v>2</v>
      </c>
      <c r="I2470" s="139">
        <v>868.2</v>
      </c>
      <c r="J2470" s="137">
        <v>734.7</v>
      </c>
      <c r="K2470" s="137">
        <v>546.6</v>
      </c>
      <c r="L2470" s="30">
        <v>31</v>
      </c>
      <c r="M2470" s="170">
        <f t="shared" si="573"/>
        <v>322272.59999999998</v>
      </c>
      <c r="N2470" s="137"/>
      <c r="O2470" s="135"/>
      <c r="P2470" s="137"/>
      <c r="Q2470" s="137">
        <f t="shared" si="574"/>
        <v>322272.59999999998</v>
      </c>
      <c r="R2470" s="137">
        <v>322272.59999999998</v>
      </c>
      <c r="S2470" s="30"/>
      <c r="T2470" s="137"/>
      <c r="U2470" s="137"/>
      <c r="V2470" s="137"/>
      <c r="W2470" s="137"/>
      <c r="X2470" s="137"/>
      <c r="Y2470" s="137"/>
      <c r="Z2470" s="137"/>
      <c r="AA2470" s="137"/>
      <c r="AB2470" s="137"/>
      <c r="AC2470" s="137"/>
      <c r="AD2470" s="137"/>
      <c r="AE2470" s="137"/>
      <c r="AF2470" s="137"/>
      <c r="AG2470" s="337">
        <v>2025</v>
      </c>
      <c r="AH2470" s="218" t="s">
        <v>3049</v>
      </c>
      <c r="AI2470" s="218"/>
      <c r="AJ2470" s="134">
        <f t="shared" ca="1" si="575"/>
        <v>2358</v>
      </c>
      <c r="AK2470" s="35" t="s">
        <v>153</v>
      </c>
      <c r="AL2470" s="134" t="str">
        <f t="shared" ca="1" si="563"/>
        <v>2358.</v>
      </c>
      <c r="AM2470" s="140"/>
      <c r="AN2470" s="35"/>
      <c r="AO2470" s="193"/>
    </row>
    <row r="2471" spans="1:41" ht="22.5" hidden="1" customHeight="1" x14ac:dyDescent="0.25">
      <c r="A2471" s="68" t="s">
        <v>5540</v>
      </c>
      <c r="B2471" s="25">
        <v>5102</v>
      </c>
      <c r="C2471" s="205" t="s">
        <v>978</v>
      </c>
      <c r="D2471" s="25">
        <v>1952</v>
      </c>
      <c r="E2471" s="108" t="s">
        <v>2932</v>
      </c>
      <c r="F2471" s="68" t="s">
        <v>2934</v>
      </c>
      <c r="G2471" s="25">
        <v>3</v>
      </c>
      <c r="H2471" s="25">
        <v>3</v>
      </c>
      <c r="I2471" s="137">
        <v>1712.3</v>
      </c>
      <c r="J2471" s="137">
        <v>1363.8</v>
      </c>
      <c r="K2471" s="137">
        <v>1363.8</v>
      </c>
      <c r="L2471" s="30">
        <v>54</v>
      </c>
      <c r="M2471" s="170">
        <f t="shared" si="573"/>
        <v>4662188</v>
      </c>
      <c r="N2471" s="137"/>
      <c r="O2471" s="135"/>
      <c r="P2471" s="137"/>
      <c r="Q2471" s="137">
        <f t="shared" si="574"/>
        <v>4662188</v>
      </c>
      <c r="R2471" s="137"/>
      <c r="S2471" s="30"/>
      <c r="T2471" s="137"/>
      <c r="U2471" s="137"/>
      <c r="V2471" s="137"/>
      <c r="W2471" s="137"/>
      <c r="X2471" s="137"/>
      <c r="Y2471" s="137">
        <v>1481</v>
      </c>
      <c r="Z2471" s="137">
        <f>Y2471*3148</f>
        <v>4662188</v>
      </c>
      <c r="AA2471" s="137"/>
      <c r="AB2471" s="137"/>
      <c r="AC2471" s="137"/>
      <c r="AD2471" s="137"/>
      <c r="AE2471" s="137"/>
      <c r="AF2471" s="137"/>
      <c r="AG2471" s="337">
        <v>2025</v>
      </c>
      <c r="AH2471" s="218"/>
      <c r="AI2471" s="218"/>
      <c r="AJ2471" s="134">
        <f t="shared" ca="1" si="575"/>
        <v>2359</v>
      </c>
      <c r="AK2471" s="35" t="s">
        <v>153</v>
      </c>
      <c r="AL2471" s="134" t="str">
        <f t="shared" ca="1" si="563"/>
        <v>2359.</v>
      </c>
      <c r="AM2471" s="140"/>
      <c r="AN2471" s="35"/>
      <c r="AO2471" s="193"/>
    </row>
    <row r="2472" spans="1:41" ht="22.5" hidden="1" customHeight="1" x14ac:dyDescent="0.25">
      <c r="A2472" s="68" t="s">
        <v>5541</v>
      </c>
      <c r="B2472" s="25">
        <v>4763</v>
      </c>
      <c r="C2472" s="333" t="s">
        <v>1020</v>
      </c>
      <c r="D2472" s="25">
        <v>1952</v>
      </c>
      <c r="E2472" s="108" t="s">
        <v>2932</v>
      </c>
      <c r="F2472" s="68" t="s">
        <v>2934</v>
      </c>
      <c r="G2472" s="25">
        <v>2</v>
      </c>
      <c r="H2472" s="25">
        <v>2</v>
      </c>
      <c r="I2472" s="170">
        <v>655.5</v>
      </c>
      <c r="J2472" s="137">
        <v>430.3</v>
      </c>
      <c r="K2472" s="170">
        <v>430.3</v>
      </c>
      <c r="L2472" s="287">
        <v>30</v>
      </c>
      <c r="M2472" s="170">
        <f t="shared" si="573"/>
        <v>1057037.6900000002</v>
      </c>
      <c r="N2472" s="137"/>
      <c r="O2472" s="135"/>
      <c r="P2472" s="137"/>
      <c r="Q2472" s="137">
        <f t="shared" si="574"/>
        <v>1057037.6900000002</v>
      </c>
      <c r="R2472" s="137">
        <v>1057037.6900000002</v>
      </c>
      <c r="S2472" s="30"/>
      <c r="T2472" s="137"/>
      <c r="U2472" s="137"/>
      <c r="V2472" s="137"/>
      <c r="W2472" s="137"/>
      <c r="X2472" s="137"/>
      <c r="Y2472" s="137"/>
      <c r="Z2472" s="137"/>
      <c r="AA2472" s="137"/>
      <c r="AB2472" s="137"/>
      <c r="AC2472" s="137"/>
      <c r="AD2472" s="137"/>
      <c r="AE2472" s="137"/>
      <c r="AF2472" s="137"/>
      <c r="AG2472" s="337">
        <v>2025</v>
      </c>
      <c r="AH2472" s="171" t="s">
        <v>3050</v>
      </c>
      <c r="AI2472" s="171"/>
      <c r="AJ2472" s="134">
        <f t="shared" ca="1" si="575"/>
        <v>2360</v>
      </c>
      <c r="AK2472" s="35" t="s">
        <v>153</v>
      </c>
      <c r="AL2472" s="134" t="str">
        <f t="shared" ca="1" si="563"/>
        <v>2360.</v>
      </c>
      <c r="AM2472" s="140"/>
      <c r="AO2472" s="193"/>
    </row>
    <row r="2473" spans="1:41" ht="22.5" hidden="1" customHeight="1" x14ac:dyDescent="0.25">
      <c r="A2473" s="68" t="s">
        <v>5542</v>
      </c>
      <c r="B2473" s="25">
        <v>4818</v>
      </c>
      <c r="C2473" s="205" t="s">
        <v>826</v>
      </c>
      <c r="D2473" s="25">
        <v>1952</v>
      </c>
      <c r="E2473" s="108" t="s">
        <v>2932</v>
      </c>
      <c r="F2473" s="68" t="s">
        <v>2934</v>
      </c>
      <c r="G2473" s="25">
        <v>4</v>
      </c>
      <c r="H2473" s="25">
        <v>4</v>
      </c>
      <c r="I2473" s="137">
        <v>2389.8000000000002</v>
      </c>
      <c r="J2473" s="137">
        <v>1616.7</v>
      </c>
      <c r="K2473" s="137">
        <v>1616.7</v>
      </c>
      <c r="L2473" s="30">
        <v>50</v>
      </c>
      <c r="M2473" s="170">
        <f t="shared" si="573"/>
        <v>2289510</v>
      </c>
      <c r="N2473" s="137"/>
      <c r="O2473" s="135"/>
      <c r="P2473" s="137"/>
      <c r="Q2473" s="137">
        <f t="shared" si="574"/>
        <v>2289510</v>
      </c>
      <c r="R2473" s="137">
        <f>1149540+1139970</f>
        <v>2289510</v>
      </c>
      <c r="S2473" s="30"/>
      <c r="T2473" s="137"/>
      <c r="U2473" s="137"/>
      <c r="V2473" s="137"/>
      <c r="W2473" s="137"/>
      <c r="X2473" s="137"/>
      <c r="Y2473" s="137"/>
      <c r="Z2473" s="137"/>
      <c r="AA2473" s="137"/>
      <c r="AB2473" s="137"/>
      <c r="AC2473" s="137"/>
      <c r="AD2473" s="137"/>
      <c r="AE2473" s="137"/>
      <c r="AF2473" s="137"/>
      <c r="AG2473" s="337">
        <v>2025</v>
      </c>
      <c r="AH2473" s="218" t="s">
        <v>3065</v>
      </c>
      <c r="AI2473" s="218"/>
      <c r="AJ2473" s="134">
        <f t="shared" ca="1" si="575"/>
        <v>2361</v>
      </c>
      <c r="AK2473" s="35" t="s">
        <v>153</v>
      </c>
      <c r="AL2473" s="134" t="str">
        <f t="shared" ca="1" si="563"/>
        <v>2361.</v>
      </c>
      <c r="AM2473" s="140"/>
      <c r="AN2473" s="35"/>
      <c r="AO2473" s="193"/>
    </row>
    <row r="2474" spans="1:41" ht="22.5" hidden="1" customHeight="1" x14ac:dyDescent="0.25">
      <c r="A2474" s="68" t="s">
        <v>5543</v>
      </c>
      <c r="B2474" s="25">
        <v>5436</v>
      </c>
      <c r="C2474" s="130" t="s">
        <v>990</v>
      </c>
      <c r="D2474" s="25">
        <v>1952</v>
      </c>
      <c r="E2474" s="108" t="s">
        <v>2932</v>
      </c>
      <c r="F2474" s="68" t="s">
        <v>2934</v>
      </c>
      <c r="G2474" s="25">
        <v>2</v>
      </c>
      <c r="H2474" s="25">
        <v>2</v>
      </c>
      <c r="I2474" s="137">
        <v>865.2</v>
      </c>
      <c r="J2474" s="137">
        <v>865.2</v>
      </c>
      <c r="K2474" s="137">
        <v>865.2</v>
      </c>
      <c r="L2474" s="30">
        <v>40</v>
      </c>
      <c r="M2474" s="170">
        <f t="shared" si="573"/>
        <v>7577769</v>
      </c>
      <c r="N2474" s="137"/>
      <c r="O2474" s="135"/>
      <c r="P2474" s="137"/>
      <c r="Q2474" s="137">
        <f t="shared" si="574"/>
        <v>7577769</v>
      </c>
      <c r="R2474" s="137">
        <v>346500</v>
      </c>
      <c r="S2474" s="30"/>
      <c r="T2474" s="137"/>
      <c r="U2474" s="137">
        <v>903</v>
      </c>
      <c r="V2474" s="137">
        <f>U2474*7523</f>
        <v>6793269</v>
      </c>
      <c r="W2474" s="137"/>
      <c r="X2474" s="137"/>
      <c r="Y2474" s="137"/>
      <c r="Z2474" s="137"/>
      <c r="AA2474" s="137">
        <v>31</v>
      </c>
      <c r="AB2474" s="137">
        <v>438000</v>
      </c>
      <c r="AC2474" s="137"/>
      <c r="AD2474" s="137"/>
      <c r="AE2474" s="137"/>
      <c r="AF2474" s="137"/>
      <c r="AG2474" s="337">
        <v>2025</v>
      </c>
      <c r="AH2474" s="218" t="s">
        <v>3051</v>
      </c>
      <c r="AI2474" s="218"/>
      <c r="AJ2474" s="134">
        <f t="shared" ca="1" si="575"/>
        <v>2362</v>
      </c>
      <c r="AK2474" s="35" t="s">
        <v>153</v>
      </c>
      <c r="AL2474" s="134" t="str">
        <f t="shared" ca="1" si="563"/>
        <v>2362.</v>
      </c>
      <c r="AM2474" s="140"/>
      <c r="AO2474" s="193"/>
    </row>
    <row r="2475" spans="1:41" ht="22.5" hidden="1" customHeight="1" x14ac:dyDescent="0.25">
      <c r="A2475" s="68" t="s">
        <v>5544</v>
      </c>
      <c r="B2475" s="25">
        <v>4777</v>
      </c>
      <c r="C2475" s="205" t="s">
        <v>825</v>
      </c>
      <c r="D2475" s="25">
        <v>1953</v>
      </c>
      <c r="E2475" s="108" t="s">
        <v>2932</v>
      </c>
      <c r="F2475" s="68" t="s">
        <v>2934</v>
      </c>
      <c r="G2475" s="25">
        <v>2</v>
      </c>
      <c r="H2475" s="25">
        <v>2</v>
      </c>
      <c r="I2475" s="137">
        <v>1010.71</v>
      </c>
      <c r="J2475" s="137">
        <v>898.4</v>
      </c>
      <c r="K2475" s="137">
        <v>898.4</v>
      </c>
      <c r="L2475" s="30">
        <v>48</v>
      </c>
      <c r="M2475" s="170">
        <f t="shared" si="573"/>
        <v>3776730</v>
      </c>
      <c r="N2475" s="137"/>
      <c r="O2475" s="135"/>
      <c r="P2475" s="137"/>
      <c r="Q2475" s="137">
        <f t="shared" si="574"/>
        <v>3776730</v>
      </c>
      <c r="R2475" s="137">
        <v>3776730</v>
      </c>
      <c r="S2475" s="30"/>
      <c r="T2475" s="137"/>
      <c r="U2475" s="137"/>
      <c r="V2475" s="137"/>
      <c r="W2475" s="137"/>
      <c r="X2475" s="137"/>
      <c r="Y2475" s="137"/>
      <c r="Z2475" s="137"/>
      <c r="AA2475" s="137"/>
      <c r="AB2475" s="137"/>
      <c r="AC2475" s="137"/>
      <c r="AD2475" s="137"/>
      <c r="AE2475" s="137"/>
      <c r="AF2475" s="137"/>
      <c r="AG2475" s="337">
        <v>2025</v>
      </c>
      <c r="AH2475" s="218" t="s">
        <v>3050</v>
      </c>
      <c r="AI2475" s="218"/>
      <c r="AJ2475" s="134">
        <f t="shared" ca="1" si="575"/>
        <v>2363</v>
      </c>
      <c r="AK2475" s="35" t="s">
        <v>153</v>
      </c>
      <c r="AL2475" s="134" t="str">
        <f t="shared" ca="1" si="563"/>
        <v>2363.</v>
      </c>
      <c r="AM2475" s="140"/>
      <c r="AO2475" s="193"/>
    </row>
    <row r="2476" spans="1:41" ht="22.5" hidden="1" customHeight="1" x14ac:dyDescent="0.25">
      <c r="A2476" s="68" t="s">
        <v>5545</v>
      </c>
      <c r="B2476" s="25">
        <v>4929</v>
      </c>
      <c r="C2476" s="205" t="s">
        <v>972</v>
      </c>
      <c r="D2476" s="25">
        <v>1953</v>
      </c>
      <c r="E2476" s="108" t="s">
        <v>2932</v>
      </c>
      <c r="F2476" s="68" t="s">
        <v>2934</v>
      </c>
      <c r="G2476" s="25">
        <v>2</v>
      </c>
      <c r="H2476" s="25">
        <v>1</v>
      </c>
      <c r="I2476" s="137">
        <v>507.3</v>
      </c>
      <c r="J2476" s="137">
        <v>326.5</v>
      </c>
      <c r="K2476" s="137">
        <v>326.5</v>
      </c>
      <c r="L2476" s="30">
        <v>26</v>
      </c>
      <c r="M2476" s="170">
        <f t="shared" si="573"/>
        <v>188310.72</v>
      </c>
      <c r="N2476" s="137"/>
      <c r="O2476" s="135"/>
      <c r="P2476" s="137"/>
      <c r="Q2476" s="137">
        <f t="shared" si="574"/>
        <v>188310.72</v>
      </c>
      <c r="R2476" s="137">
        <v>188310.72</v>
      </c>
      <c r="S2476" s="30"/>
      <c r="T2476" s="137"/>
      <c r="U2476" s="137"/>
      <c r="V2476" s="137"/>
      <c r="W2476" s="137"/>
      <c r="X2476" s="137"/>
      <c r="Y2476" s="137"/>
      <c r="Z2476" s="137"/>
      <c r="AA2476" s="137"/>
      <c r="AB2476" s="137"/>
      <c r="AC2476" s="137"/>
      <c r="AD2476" s="137"/>
      <c r="AE2476" s="137"/>
      <c r="AF2476" s="137"/>
      <c r="AG2476" s="337">
        <v>2025</v>
      </c>
      <c r="AH2476" s="218" t="s">
        <v>3049</v>
      </c>
      <c r="AI2476" s="218"/>
      <c r="AJ2476" s="134">
        <f t="shared" ca="1" si="575"/>
        <v>2364</v>
      </c>
      <c r="AK2476" s="35" t="s">
        <v>153</v>
      </c>
      <c r="AL2476" s="134" t="str">
        <f t="shared" ca="1" si="563"/>
        <v>2364.</v>
      </c>
      <c r="AM2476" s="140"/>
      <c r="AO2476" s="193"/>
    </row>
    <row r="2477" spans="1:41" ht="22.5" hidden="1" customHeight="1" x14ac:dyDescent="0.25">
      <c r="A2477" s="68" t="s">
        <v>5546</v>
      </c>
      <c r="B2477" s="25">
        <v>5106</v>
      </c>
      <c r="C2477" s="333" t="s">
        <v>1039</v>
      </c>
      <c r="D2477" s="25">
        <v>1953</v>
      </c>
      <c r="E2477" s="108" t="s">
        <v>2932</v>
      </c>
      <c r="F2477" s="68" t="s">
        <v>2934</v>
      </c>
      <c r="G2477" s="25">
        <v>3</v>
      </c>
      <c r="H2477" s="25">
        <v>3</v>
      </c>
      <c r="I2477" s="137">
        <v>2015.08</v>
      </c>
      <c r="J2477" s="137">
        <v>1827.1</v>
      </c>
      <c r="K2477" s="137">
        <v>1827.1</v>
      </c>
      <c r="L2477" s="30">
        <v>67</v>
      </c>
      <c r="M2477" s="170">
        <f t="shared" si="573"/>
        <v>1200360</v>
      </c>
      <c r="N2477" s="137"/>
      <c r="O2477" s="135"/>
      <c r="P2477" s="137"/>
      <c r="Q2477" s="137">
        <f t="shared" si="574"/>
        <v>1200360</v>
      </c>
      <c r="R2477" s="137">
        <v>1200360</v>
      </c>
      <c r="S2477" s="30"/>
      <c r="T2477" s="137"/>
      <c r="U2477" s="137"/>
      <c r="V2477" s="137"/>
      <c r="W2477" s="137"/>
      <c r="X2477" s="137"/>
      <c r="Y2477" s="137"/>
      <c r="Z2477" s="137"/>
      <c r="AA2477" s="137"/>
      <c r="AB2477" s="137"/>
      <c r="AC2477" s="137"/>
      <c r="AD2477" s="137"/>
      <c r="AE2477" s="137"/>
      <c r="AF2477" s="137"/>
      <c r="AG2477" s="337">
        <v>2025</v>
      </c>
      <c r="AH2477" s="171" t="s">
        <v>3048</v>
      </c>
      <c r="AI2477" s="171"/>
      <c r="AJ2477" s="134">
        <f t="shared" ca="1" si="575"/>
        <v>2365</v>
      </c>
      <c r="AK2477" s="35" t="s">
        <v>153</v>
      </c>
      <c r="AL2477" s="134" t="str">
        <f t="shared" ca="1" si="563"/>
        <v>2365.</v>
      </c>
      <c r="AM2477" s="140"/>
      <c r="AN2477" s="35"/>
      <c r="AO2477" s="193"/>
    </row>
    <row r="2478" spans="1:41" ht="22.5" hidden="1" customHeight="1" x14ac:dyDescent="0.25">
      <c r="A2478" s="68" t="s">
        <v>5547</v>
      </c>
      <c r="B2478" s="25">
        <v>4760</v>
      </c>
      <c r="C2478" s="169" t="s">
        <v>1019</v>
      </c>
      <c r="D2478" s="25">
        <v>1953</v>
      </c>
      <c r="E2478" s="108" t="s">
        <v>2932</v>
      </c>
      <c r="F2478" s="68" t="s">
        <v>2934</v>
      </c>
      <c r="G2478" s="25">
        <v>2</v>
      </c>
      <c r="H2478" s="25">
        <v>2</v>
      </c>
      <c r="I2478" s="170">
        <v>386.4</v>
      </c>
      <c r="J2478" s="170">
        <v>262.7</v>
      </c>
      <c r="K2478" s="170">
        <v>262.7</v>
      </c>
      <c r="L2478" s="287">
        <v>21</v>
      </c>
      <c r="M2478" s="170">
        <f t="shared" si="573"/>
        <v>1245231.33</v>
      </c>
      <c r="N2478" s="137"/>
      <c r="O2478" s="135"/>
      <c r="P2478" s="137"/>
      <c r="Q2478" s="137">
        <f t="shared" si="574"/>
        <v>1245231.33</v>
      </c>
      <c r="R2478" s="137">
        <v>623079.23</v>
      </c>
      <c r="S2478" s="30"/>
      <c r="T2478" s="137"/>
      <c r="U2478" s="137">
        <v>82.7</v>
      </c>
      <c r="V2478" s="137">
        <f>U2478*7523</f>
        <v>622152.1</v>
      </c>
      <c r="W2478" s="137"/>
      <c r="X2478" s="137"/>
      <c r="Y2478" s="137"/>
      <c r="Z2478" s="137"/>
      <c r="AA2478" s="137"/>
      <c r="AB2478" s="137"/>
      <c r="AC2478" s="137"/>
      <c r="AD2478" s="137"/>
      <c r="AE2478" s="137"/>
      <c r="AF2478" s="137"/>
      <c r="AG2478" s="337">
        <v>2025</v>
      </c>
      <c r="AH2478" s="171" t="s">
        <v>3050</v>
      </c>
      <c r="AI2478" s="171"/>
      <c r="AJ2478" s="134">
        <f t="shared" ca="1" si="575"/>
        <v>2366</v>
      </c>
      <c r="AK2478" s="35" t="s">
        <v>153</v>
      </c>
      <c r="AL2478" s="134" t="str">
        <f t="shared" ca="1" si="563"/>
        <v>2366.</v>
      </c>
      <c r="AM2478" s="140"/>
      <c r="AN2478" s="35"/>
      <c r="AO2478" s="193"/>
    </row>
    <row r="2479" spans="1:41" ht="22.5" hidden="1" customHeight="1" x14ac:dyDescent="0.25">
      <c r="A2479" s="68" t="s">
        <v>5548</v>
      </c>
      <c r="B2479" s="25">
        <v>4626</v>
      </c>
      <c r="C2479" s="36" t="s">
        <v>1790</v>
      </c>
      <c r="D2479" s="25">
        <v>1966</v>
      </c>
      <c r="E2479" s="108" t="s">
        <v>2932</v>
      </c>
      <c r="F2479" s="68" t="s">
        <v>2934</v>
      </c>
      <c r="G2479" s="25">
        <v>5</v>
      </c>
      <c r="H2479" s="25">
        <v>6</v>
      </c>
      <c r="I2479" s="137">
        <v>5337.4</v>
      </c>
      <c r="J2479" s="137">
        <v>5183.3999999999996</v>
      </c>
      <c r="K2479" s="137">
        <v>4964.3999999999996</v>
      </c>
      <c r="L2479" s="30">
        <v>228</v>
      </c>
      <c r="M2479" s="170">
        <f t="shared" si="573"/>
        <v>189885.24</v>
      </c>
      <c r="N2479" s="137"/>
      <c r="O2479" s="135"/>
      <c r="P2479" s="137"/>
      <c r="Q2479" s="137">
        <f t="shared" si="574"/>
        <v>189885.24</v>
      </c>
      <c r="R2479" s="137">
        <v>189885.24</v>
      </c>
      <c r="S2479" s="30"/>
      <c r="T2479" s="137"/>
      <c r="U2479" s="137"/>
      <c r="V2479" s="137"/>
      <c r="W2479" s="137"/>
      <c r="X2479" s="137"/>
      <c r="Y2479" s="137"/>
      <c r="Z2479" s="137"/>
      <c r="AA2479" s="137"/>
      <c r="AB2479" s="137"/>
      <c r="AC2479" s="137"/>
      <c r="AD2479" s="137"/>
      <c r="AE2479" s="137"/>
      <c r="AF2479" s="137"/>
      <c r="AG2479" s="337">
        <v>2025</v>
      </c>
      <c r="AH2479" s="171" t="s">
        <v>3052</v>
      </c>
      <c r="AI2479" s="171"/>
      <c r="AJ2479" s="134">
        <f t="shared" ca="1" si="575"/>
        <v>2367</v>
      </c>
      <c r="AK2479" s="35" t="s">
        <v>153</v>
      </c>
      <c r="AL2479" s="134" t="str">
        <f t="shared" ca="1" si="563"/>
        <v>2367.</v>
      </c>
      <c r="AM2479" s="140"/>
      <c r="AN2479" s="35"/>
      <c r="AO2479" s="193"/>
    </row>
    <row r="2480" spans="1:41" ht="22.5" hidden="1" customHeight="1" x14ac:dyDescent="0.25">
      <c r="A2480" s="68" t="s">
        <v>5549</v>
      </c>
      <c r="B2480" s="25">
        <v>4948</v>
      </c>
      <c r="C2480" s="169" t="s">
        <v>1031</v>
      </c>
      <c r="D2480" s="25">
        <v>1956</v>
      </c>
      <c r="E2480" s="108" t="s">
        <v>2932</v>
      </c>
      <c r="F2480" s="68" t="s">
        <v>2934</v>
      </c>
      <c r="G2480" s="25">
        <v>4</v>
      </c>
      <c r="H2480" s="25">
        <v>3</v>
      </c>
      <c r="I2480" s="170">
        <v>528.4</v>
      </c>
      <c r="J2480" s="137">
        <v>528.4</v>
      </c>
      <c r="K2480" s="170">
        <v>528.4</v>
      </c>
      <c r="L2480" s="287">
        <v>48</v>
      </c>
      <c r="M2480" s="170">
        <f t="shared" si="573"/>
        <v>1041624</v>
      </c>
      <c r="N2480" s="137"/>
      <c r="O2480" s="135"/>
      <c r="P2480" s="137"/>
      <c r="Q2480" s="137">
        <f t="shared" si="574"/>
        <v>1041624</v>
      </c>
      <c r="R2480" s="137">
        <v>1041624</v>
      </c>
      <c r="S2480" s="30"/>
      <c r="T2480" s="137"/>
      <c r="U2480" s="137"/>
      <c r="V2480" s="137"/>
      <c r="W2480" s="137"/>
      <c r="X2480" s="137"/>
      <c r="Y2480" s="137"/>
      <c r="Z2480" s="137"/>
      <c r="AA2480" s="137"/>
      <c r="AB2480" s="137"/>
      <c r="AC2480" s="137"/>
      <c r="AD2480" s="137"/>
      <c r="AE2480" s="137"/>
      <c r="AF2480" s="137"/>
      <c r="AG2480" s="337">
        <v>2025</v>
      </c>
      <c r="AH2480" s="171" t="s">
        <v>3052</v>
      </c>
      <c r="AI2480" s="171"/>
      <c r="AJ2480" s="134">
        <f t="shared" ca="1" si="575"/>
        <v>2368</v>
      </c>
      <c r="AK2480" s="35" t="s">
        <v>153</v>
      </c>
      <c r="AL2480" s="134" t="str">
        <f t="shared" ca="1" si="563"/>
        <v>2368.</v>
      </c>
      <c r="AM2480" s="140"/>
      <c r="AO2480" s="193"/>
    </row>
    <row r="2481" spans="1:41" ht="22.5" hidden="1" customHeight="1" x14ac:dyDescent="0.25">
      <c r="A2481" s="68" t="s">
        <v>5550</v>
      </c>
      <c r="B2481" s="25">
        <v>5101</v>
      </c>
      <c r="C2481" s="333" t="s">
        <v>1038</v>
      </c>
      <c r="D2481" s="25">
        <v>1956</v>
      </c>
      <c r="E2481" s="108" t="s">
        <v>2932</v>
      </c>
      <c r="F2481" s="68" t="s">
        <v>2934</v>
      </c>
      <c r="G2481" s="25">
        <v>3</v>
      </c>
      <c r="H2481" s="25">
        <v>2</v>
      </c>
      <c r="I2481" s="137">
        <v>1177.5999999999999</v>
      </c>
      <c r="J2481" s="137">
        <v>1052.9000000000001</v>
      </c>
      <c r="K2481" s="137">
        <v>1052.9000000000001</v>
      </c>
      <c r="L2481" s="30">
        <v>43</v>
      </c>
      <c r="M2481" s="170">
        <f t="shared" si="573"/>
        <v>1857700</v>
      </c>
      <c r="N2481" s="137"/>
      <c r="O2481" s="135"/>
      <c r="P2481" s="137"/>
      <c r="Q2481" s="137">
        <f t="shared" si="574"/>
        <v>1857700</v>
      </c>
      <c r="R2481" s="137">
        <v>1857700</v>
      </c>
      <c r="S2481" s="30"/>
      <c r="T2481" s="137"/>
      <c r="U2481" s="137"/>
      <c r="V2481" s="137"/>
      <c r="W2481" s="137"/>
      <c r="X2481" s="137"/>
      <c r="Y2481" s="137"/>
      <c r="Z2481" s="137"/>
      <c r="AA2481" s="137"/>
      <c r="AB2481" s="137"/>
      <c r="AC2481" s="137"/>
      <c r="AD2481" s="137"/>
      <c r="AE2481" s="137"/>
      <c r="AF2481" s="137"/>
      <c r="AG2481" s="337">
        <v>2025</v>
      </c>
      <c r="AH2481" s="171" t="s">
        <v>3048</v>
      </c>
      <c r="AI2481" s="171"/>
      <c r="AJ2481" s="134">
        <f t="shared" ca="1" si="575"/>
        <v>2369</v>
      </c>
      <c r="AK2481" s="35" t="s">
        <v>153</v>
      </c>
      <c r="AL2481" s="134" t="str">
        <f t="shared" ca="1" si="563"/>
        <v>2369.</v>
      </c>
      <c r="AM2481" s="140"/>
      <c r="AN2481" s="35"/>
      <c r="AO2481" s="193"/>
    </row>
    <row r="2482" spans="1:41" ht="22.5" hidden="1" customHeight="1" x14ac:dyDescent="0.25">
      <c r="A2482" s="68" t="s">
        <v>5551</v>
      </c>
      <c r="B2482" s="25">
        <v>5210</v>
      </c>
      <c r="C2482" s="333" t="s">
        <v>1066</v>
      </c>
      <c r="D2482" s="25">
        <v>1956</v>
      </c>
      <c r="E2482" s="108" t="s">
        <v>2932</v>
      </c>
      <c r="F2482" s="68" t="s">
        <v>2934</v>
      </c>
      <c r="G2482" s="25">
        <v>2</v>
      </c>
      <c r="H2482" s="25">
        <v>2</v>
      </c>
      <c r="I2482" s="170">
        <v>386.5</v>
      </c>
      <c r="J2482" s="170">
        <v>267.89999999999998</v>
      </c>
      <c r="K2482" s="170">
        <v>267.89999999999998</v>
      </c>
      <c r="L2482" s="287">
        <v>19</v>
      </c>
      <c r="M2482" s="170">
        <f t="shared" si="573"/>
        <v>623241.67000000004</v>
      </c>
      <c r="N2482" s="137"/>
      <c r="O2482" s="135"/>
      <c r="P2482" s="137"/>
      <c r="Q2482" s="137">
        <f t="shared" si="574"/>
        <v>623241.67000000004</v>
      </c>
      <c r="R2482" s="137">
        <v>623241.67000000004</v>
      </c>
      <c r="S2482" s="30"/>
      <c r="T2482" s="137"/>
      <c r="U2482" s="137"/>
      <c r="V2482" s="137"/>
      <c r="W2482" s="137"/>
      <c r="X2482" s="137"/>
      <c r="Y2482" s="137"/>
      <c r="Z2482" s="137"/>
      <c r="AA2482" s="137"/>
      <c r="AB2482" s="137"/>
      <c r="AC2482" s="137"/>
      <c r="AD2482" s="137"/>
      <c r="AE2482" s="137"/>
      <c r="AF2482" s="137"/>
      <c r="AG2482" s="337">
        <v>2025</v>
      </c>
      <c r="AH2482" s="171" t="s">
        <v>3050</v>
      </c>
      <c r="AI2482" s="171"/>
      <c r="AJ2482" s="134">
        <f t="shared" ca="1" si="575"/>
        <v>2370</v>
      </c>
      <c r="AK2482" s="35" t="s">
        <v>153</v>
      </c>
      <c r="AL2482" s="134" t="str">
        <f t="shared" ca="1" si="563"/>
        <v>2370.</v>
      </c>
      <c r="AM2482" s="140"/>
      <c r="AN2482" s="35"/>
      <c r="AO2482" s="193"/>
    </row>
    <row r="2483" spans="1:41" ht="22.5" hidden="1" customHeight="1" x14ac:dyDescent="0.25">
      <c r="A2483" s="68" t="s">
        <v>5552</v>
      </c>
      <c r="B2483" s="25">
        <v>4352</v>
      </c>
      <c r="C2483" s="169" t="s">
        <v>1005</v>
      </c>
      <c r="D2483" s="25">
        <v>1957</v>
      </c>
      <c r="E2483" s="108" t="s">
        <v>2932</v>
      </c>
      <c r="F2483" s="68" t="s">
        <v>2934</v>
      </c>
      <c r="G2483" s="25">
        <v>4</v>
      </c>
      <c r="H2483" s="25">
        <v>1</v>
      </c>
      <c r="I2483" s="170">
        <v>3491.8</v>
      </c>
      <c r="J2483" s="170">
        <v>3113.6</v>
      </c>
      <c r="K2483" s="170">
        <v>1880.9</v>
      </c>
      <c r="L2483" s="287">
        <v>40</v>
      </c>
      <c r="M2483" s="170">
        <f t="shared" si="573"/>
        <v>6433976.8399999999</v>
      </c>
      <c r="N2483" s="137"/>
      <c r="O2483" s="135"/>
      <c r="P2483" s="137"/>
      <c r="Q2483" s="137">
        <f t="shared" si="574"/>
        <v>6433976.8399999999</v>
      </c>
      <c r="R2483" s="137"/>
      <c r="S2483" s="30"/>
      <c r="T2483" s="137"/>
      <c r="U2483" s="137"/>
      <c r="V2483" s="137"/>
      <c r="W2483" s="137"/>
      <c r="X2483" s="137"/>
      <c r="Y2483" s="137">
        <v>2043.83</v>
      </c>
      <c r="Z2483" s="137">
        <f>Y2483*3148</f>
        <v>6433976.8399999999</v>
      </c>
      <c r="AA2483" s="137"/>
      <c r="AB2483" s="137"/>
      <c r="AC2483" s="137"/>
      <c r="AD2483" s="137"/>
      <c r="AE2483" s="137"/>
      <c r="AF2483" s="137"/>
      <c r="AG2483" s="337">
        <v>2025</v>
      </c>
      <c r="AH2483" s="218"/>
      <c r="AI2483" s="218"/>
      <c r="AJ2483" s="134">
        <f t="shared" ca="1" si="575"/>
        <v>2371</v>
      </c>
      <c r="AK2483" s="35" t="s">
        <v>153</v>
      </c>
      <c r="AL2483" s="134" t="str">
        <f t="shared" ca="1" si="563"/>
        <v>2371.</v>
      </c>
      <c r="AM2483" s="140"/>
      <c r="AN2483" s="35"/>
      <c r="AO2483" s="193"/>
    </row>
    <row r="2484" spans="1:41" ht="22.5" hidden="1" customHeight="1" x14ac:dyDescent="0.25">
      <c r="A2484" s="68" t="s">
        <v>5553</v>
      </c>
      <c r="B2484" s="25">
        <v>4657</v>
      </c>
      <c r="C2484" s="130" t="s">
        <v>823</v>
      </c>
      <c r="D2484" s="25">
        <v>1957</v>
      </c>
      <c r="E2484" s="108" t="s">
        <v>2932</v>
      </c>
      <c r="F2484" s="68" t="s">
        <v>2934</v>
      </c>
      <c r="G2484" s="25">
        <v>3</v>
      </c>
      <c r="H2484" s="25">
        <v>2</v>
      </c>
      <c r="I2484" s="137">
        <v>1176.4000000000001</v>
      </c>
      <c r="J2484" s="137">
        <v>1105.5</v>
      </c>
      <c r="K2484" s="137">
        <v>1105.5</v>
      </c>
      <c r="L2484" s="30">
        <v>37</v>
      </c>
      <c r="M2484" s="173">
        <f t="shared" ref="M2484:M2524" si="576">R2484+T2484+V2484+X2484+Z2484+AB2484+AE2484+AF2484</f>
        <v>4148417</v>
      </c>
      <c r="N2484" s="137"/>
      <c r="O2484" s="135"/>
      <c r="P2484" s="137"/>
      <c r="Q2484" s="137">
        <f t="shared" ref="Q2484:Q2524" si="577">M2484</f>
        <v>4148417</v>
      </c>
      <c r="R2484" s="137">
        <f>452907+3695510</f>
        <v>4148417</v>
      </c>
      <c r="S2484" s="30"/>
      <c r="T2484" s="137"/>
      <c r="U2484" s="137"/>
      <c r="V2484" s="137"/>
      <c r="W2484" s="137"/>
      <c r="X2484" s="137"/>
      <c r="Y2484" s="137"/>
      <c r="Z2484" s="137"/>
      <c r="AA2484" s="137"/>
      <c r="AB2484" s="137"/>
      <c r="AC2484" s="137"/>
      <c r="AD2484" s="137"/>
      <c r="AE2484" s="137"/>
      <c r="AF2484" s="137"/>
      <c r="AG2484" s="337">
        <v>2025</v>
      </c>
      <c r="AH2484" s="141" t="s">
        <v>3064</v>
      </c>
      <c r="AI2484" s="141"/>
      <c r="AJ2484" s="134">
        <f t="shared" ca="1" si="575"/>
        <v>2372</v>
      </c>
      <c r="AK2484" s="35" t="s">
        <v>153</v>
      </c>
      <c r="AL2484" s="134" t="str">
        <f t="shared" ref="AL2484:AL2547" ca="1" si="578">CONCATENATE(AJ2484,AK2484)</f>
        <v>2372.</v>
      </c>
      <c r="AM2484" s="140"/>
      <c r="AN2484" s="35"/>
      <c r="AO2484" s="193"/>
    </row>
    <row r="2485" spans="1:41" ht="22.5" hidden="1" customHeight="1" x14ac:dyDescent="0.25">
      <c r="A2485" s="68" t="s">
        <v>5554</v>
      </c>
      <c r="B2485" s="25">
        <v>4865</v>
      </c>
      <c r="C2485" s="169" t="s">
        <v>1027</v>
      </c>
      <c r="D2485" s="25">
        <v>1957</v>
      </c>
      <c r="E2485" s="108" t="s">
        <v>2932</v>
      </c>
      <c r="F2485" s="68" t="s">
        <v>2934</v>
      </c>
      <c r="G2485" s="25">
        <v>2</v>
      </c>
      <c r="H2485" s="25">
        <v>1</v>
      </c>
      <c r="I2485" s="170">
        <v>394.2</v>
      </c>
      <c r="J2485" s="170">
        <v>266.2</v>
      </c>
      <c r="K2485" s="170">
        <v>266.2</v>
      </c>
      <c r="L2485" s="287">
        <v>15</v>
      </c>
      <c r="M2485" s="170">
        <f t="shared" si="576"/>
        <v>136983.94</v>
      </c>
      <c r="N2485" s="137"/>
      <c r="O2485" s="135"/>
      <c r="P2485" s="137"/>
      <c r="Q2485" s="137">
        <f t="shared" si="577"/>
        <v>136983.94</v>
      </c>
      <c r="R2485" s="137">
        <v>136983.94</v>
      </c>
      <c r="S2485" s="30"/>
      <c r="T2485" s="137"/>
      <c r="U2485" s="137"/>
      <c r="V2485" s="137"/>
      <c r="W2485" s="137"/>
      <c r="X2485" s="137"/>
      <c r="Y2485" s="137"/>
      <c r="Z2485" s="137"/>
      <c r="AA2485" s="137"/>
      <c r="AB2485" s="137"/>
      <c r="AC2485" s="137"/>
      <c r="AD2485" s="137"/>
      <c r="AE2485" s="137"/>
      <c r="AF2485" s="137"/>
      <c r="AG2485" s="337">
        <v>2025</v>
      </c>
      <c r="AH2485" s="171" t="s">
        <v>3048</v>
      </c>
      <c r="AI2485" s="171"/>
      <c r="AJ2485" s="134">
        <f t="shared" ca="1" si="575"/>
        <v>2373</v>
      </c>
      <c r="AK2485" s="35" t="s">
        <v>153</v>
      </c>
      <c r="AL2485" s="134" t="str">
        <f t="shared" ca="1" si="578"/>
        <v>2373.</v>
      </c>
      <c r="AM2485" s="140"/>
      <c r="AN2485" s="35"/>
      <c r="AO2485" s="193"/>
    </row>
    <row r="2486" spans="1:41" ht="22.5" hidden="1" customHeight="1" x14ac:dyDescent="0.25">
      <c r="A2486" s="68" t="s">
        <v>5555</v>
      </c>
      <c r="B2486" s="25">
        <v>4953</v>
      </c>
      <c r="C2486" s="205" t="s">
        <v>973</v>
      </c>
      <c r="D2486" s="25">
        <v>1957</v>
      </c>
      <c r="E2486" s="108" t="s">
        <v>2932</v>
      </c>
      <c r="F2486" s="68" t="s">
        <v>2934</v>
      </c>
      <c r="G2486" s="25">
        <v>2</v>
      </c>
      <c r="H2486" s="25">
        <v>1</v>
      </c>
      <c r="I2486" s="137">
        <v>446.19</v>
      </c>
      <c r="J2486" s="137">
        <v>409</v>
      </c>
      <c r="K2486" s="137">
        <v>409</v>
      </c>
      <c r="L2486" s="30">
        <v>29</v>
      </c>
      <c r="M2486" s="170">
        <f t="shared" si="576"/>
        <v>1230483</v>
      </c>
      <c r="N2486" s="137"/>
      <c r="O2486" s="135"/>
      <c r="P2486" s="137"/>
      <c r="Q2486" s="137">
        <f t="shared" si="577"/>
        <v>1230483</v>
      </c>
      <c r="R2486" s="137">
        <v>1230483</v>
      </c>
      <c r="S2486" s="30"/>
      <c r="T2486" s="137"/>
      <c r="U2486" s="137"/>
      <c r="V2486" s="137"/>
      <c r="W2486" s="137"/>
      <c r="X2486" s="137"/>
      <c r="Y2486" s="137"/>
      <c r="Z2486" s="137"/>
      <c r="AA2486" s="137"/>
      <c r="AB2486" s="137"/>
      <c r="AC2486" s="137"/>
      <c r="AD2486" s="137"/>
      <c r="AE2486" s="137"/>
      <c r="AF2486" s="137"/>
      <c r="AG2486" s="337">
        <v>2025</v>
      </c>
      <c r="AH2486" s="218" t="s">
        <v>3050</v>
      </c>
      <c r="AI2486" s="218"/>
      <c r="AJ2486" s="134">
        <f t="shared" ca="1" si="575"/>
        <v>2374</v>
      </c>
      <c r="AK2486" s="35" t="s">
        <v>153</v>
      </c>
      <c r="AL2486" s="134" t="str">
        <f t="shared" ca="1" si="578"/>
        <v>2374.</v>
      </c>
      <c r="AM2486" s="140"/>
      <c r="AN2486" s="35"/>
      <c r="AO2486" s="193"/>
    </row>
    <row r="2487" spans="1:41" ht="22.5" hidden="1" customHeight="1" x14ac:dyDescent="0.25">
      <c r="A2487" s="68" t="s">
        <v>5556</v>
      </c>
      <c r="B2487" s="25">
        <v>5267</v>
      </c>
      <c r="C2487" s="333" t="s">
        <v>1068</v>
      </c>
      <c r="D2487" s="25">
        <v>1957</v>
      </c>
      <c r="E2487" s="108" t="s">
        <v>2932</v>
      </c>
      <c r="F2487" s="68" t="s">
        <v>2934</v>
      </c>
      <c r="G2487" s="25">
        <v>2</v>
      </c>
      <c r="H2487" s="25">
        <v>1</v>
      </c>
      <c r="I2487" s="170">
        <v>321.3</v>
      </c>
      <c r="J2487" s="137">
        <v>160.1</v>
      </c>
      <c r="K2487" s="170">
        <v>160.1</v>
      </c>
      <c r="L2487" s="287">
        <v>23</v>
      </c>
      <c r="M2487" s="170">
        <f t="shared" si="576"/>
        <v>674444.86999999988</v>
      </c>
      <c r="N2487" s="137"/>
      <c r="O2487" s="135"/>
      <c r="P2487" s="137"/>
      <c r="Q2487" s="137">
        <f t="shared" si="577"/>
        <v>674444.86999999988</v>
      </c>
      <c r="R2487" s="137">
        <v>157088.15999999997</v>
      </c>
      <c r="S2487" s="30"/>
      <c r="T2487" s="137"/>
      <c r="U2487" s="137">
        <v>68.77</v>
      </c>
      <c r="V2487" s="137">
        <f>U2487*7523</f>
        <v>517356.70999999996</v>
      </c>
      <c r="W2487" s="137"/>
      <c r="X2487" s="137"/>
      <c r="Y2487" s="137"/>
      <c r="Z2487" s="137"/>
      <c r="AA2487" s="137"/>
      <c r="AB2487" s="137"/>
      <c r="AC2487" s="137"/>
      <c r="AD2487" s="137"/>
      <c r="AE2487" s="137"/>
      <c r="AF2487" s="137"/>
      <c r="AG2487" s="337">
        <v>2025</v>
      </c>
      <c r="AH2487" s="171" t="s">
        <v>3052</v>
      </c>
      <c r="AI2487" s="171"/>
      <c r="AJ2487" s="134">
        <f t="shared" ca="1" si="575"/>
        <v>2375</v>
      </c>
      <c r="AK2487" s="35" t="s">
        <v>153</v>
      </c>
      <c r="AL2487" s="134" t="str">
        <f t="shared" ca="1" si="578"/>
        <v>2375.</v>
      </c>
      <c r="AM2487" s="140"/>
      <c r="AN2487" s="35"/>
      <c r="AO2487" s="193"/>
    </row>
    <row r="2488" spans="1:41" ht="22.5" hidden="1" customHeight="1" x14ac:dyDescent="0.25">
      <c r="A2488" s="68" t="s">
        <v>5557</v>
      </c>
      <c r="B2488" s="117">
        <v>5403</v>
      </c>
      <c r="C2488" s="36" t="s">
        <v>1812</v>
      </c>
      <c r="D2488" s="25">
        <v>1957</v>
      </c>
      <c r="E2488" s="108" t="s">
        <v>2932</v>
      </c>
      <c r="F2488" s="68" t="s">
        <v>2934</v>
      </c>
      <c r="G2488" s="25">
        <v>2</v>
      </c>
      <c r="H2488" s="25">
        <v>2</v>
      </c>
      <c r="I2488" s="137">
        <v>386.9</v>
      </c>
      <c r="J2488" s="137">
        <v>386.9</v>
      </c>
      <c r="K2488" s="137">
        <v>386.9</v>
      </c>
      <c r="L2488" s="30">
        <v>22</v>
      </c>
      <c r="M2488" s="170">
        <f t="shared" si="576"/>
        <v>2580389</v>
      </c>
      <c r="N2488" s="137"/>
      <c r="O2488" s="135"/>
      <c r="P2488" s="137"/>
      <c r="Q2488" s="137">
        <f t="shared" si="577"/>
        <v>2580389</v>
      </c>
      <c r="R2488" s="137"/>
      <c r="S2488" s="30"/>
      <c r="T2488" s="137"/>
      <c r="U2488" s="137">
        <v>343</v>
      </c>
      <c r="V2488" s="137">
        <f>U2488*7523</f>
        <v>2580389</v>
      </c>
      <c r="W2488" s="137"/>
      <c r="X2488" s="137"/>
      <c r="Y2488" s="137"/>
      <c r="Z2488" s="137"/>
      <c r="AA2488" s="137"/>
      <c r="AB2488" s="137"/>
      <c r="AC2488" s="137"/>
      <c r="AD2488" s="137"/>
      <c r="AE2488" s="137"/>
      <c r="AF2488" s="137"/>
      <c r="AG2488" s="337">
        <v>2025</v>
      </c>
      <c r="AH2488" s="166"/>
      <c r="AI2488" s="166"/>
      <c r="AJ2488" s="134">
        <f t="shared" ca="1" si="575"/>
        <v>2376</v>
      </c>
      <c r="AK2488" s="35" t="s">
        <v>153</v>
      </c>
      <c r="AL2488" s="134" t="str">
        <f t="shared" ca="1" si="578"/>
        <v>2376.</v>
      </c>
      <c r="AM2488" s="140"/>
      <c r="AN2488" s="35"/>
      <c r="AO2488" s="193"/>
    </row>
    <row r="2489" spans="1:41" ht="22.5" hidden="1" customHeight="1" x14ac:dyDescent="0.25">
      <c r="A2489" s="68" t="s">
        <v>5558</v>
      </c>
      <c r="B2489" s="25">
        <v>4481</v>
      </c>
      <c r="C2489" s="169" t="s">
        <v>1011</v>
      </c>
      <c r="D2489" s="25">
        <v>1958</v>
      </c>
      <c r="E2489" s="108" t="s">
        <v>2932</v>
      </c>
      <c r="F2489" s="68" t="s">
        <v>2934</v>
      </c>
      <c r="G2489" s="25">
        <v>3</v>
      </c>
      <c r="H2489" s="25">
        <v>3</v>
      </c>
      <c r="I2489" s="170">
        <v>1409.6</v>
      </c>
      <c r="J2489" s="137">
        <v>1318.3</v>
      </c>
      <c r="K2489" s="170">
        <v>1318.3</v>
      </c>
      <c r="L2489" s="287">
        <v>56</v>
      </c>
      <c r="M2489" s="170">
        <f t="shared" si="576"/>
        <v>1501440</v>
      </c>
      <c r="N2489" s="137"/>
      <c r="O2489" s="135"/>
      <c r="P2489" s="137"/>
      <c r="Q2489" s="137">
        <f t="shared" si="577"/>
        <v>1501440</v>
      </c>
      <c r="R2489" s="137">
        <v>1501440</v>
      </c>
      <c r="S2489" s="30"/>
      <c r="T2489" s="137"/>
      <c r="U2489" s="137"/>
      <c r="V2489" s="137"/>
      <c r="W2489" s="137"/>
      <c r="X2489" s="137"/>
      <c r="Y2489" s="137"/>
      <c r="Z2489" s="137"/>
      <c r="AA2489" s="137"/>
      <c r="AB2489" s="137"/>
      <c r="AC2489" s="137"/>
      <c r="AD2489" s="137"/>
      <c r="AE2489" s="137"/>
      <c r="AF2489" s="137"/>
      <c r="AG2489" s="337">
        <v>2025</v>
      </c>
      <c r="AH2489" s="171" t="s">
        <v>3052</v>
      </c>
      <c r="AI2489" s="171"/>
      <c r="AJ2489" s="134">
        <f t="shared" ca="1" si="575"/>
        <v>2377</v>
      </c>
      <c r="AK2489" s="35" t="s">
        <v>153</v>
      </c>
      <c r="AL2489" s="134" t="str">
        <f t="shared" ca="1" si="578"/>
        <v>2377.</v>
      </c>
      <c r="AM2489" s="140"/>
      <c r="AN2489" s="35"/>
      <c r="AO2489" s="193"/>
    </row>
    <row r="2490" spans="1:41" ht="22.5" hidden="1" customHeight="1" x14ac:dyDescent="0.25">
      <c r="A2490" s="68" t="s">
        <v>5559</v>
      </c>
      <c r="B2490" s="25">
        <v>4653</v>
      </c>
      <c r="C2490" s="205" t="s">
        <v>821</v>
      </c>
      <c r="D2490" s="25">
        <v>1958</v>
      </c>
      <c r="E2490" s="108" t="s">
        <v>2932</v>
      </c>
      <c r="F2490" s="68" t="s">
        <v>2934</v>
      </c>
      <c r="G2490" s="25">
        <v>3</v>
      </c>
      <c r="H2490" s="25">
        <v>3</v>
      </c>
      <c r="I2490" s="137">
        <v>2124.5</v>
      </c>
      <c r="J2490" s="137">
        <v>1828</v>
      </c>
      <c r="K2490" s="137">
        <v>1828</v>
      </c>
      <c r="L2490" s="30">
        <v>64</v>
      </c>
      <c r="M2490" s="170">
        <f t="shared" si="576"/>
        <v>1027548</v>
      </c>
      <c r="N2490" s="137"/>
      <c r="O2490" s="135"/>
      <c r="P2490" s="137"/>
      <c r="Q2490" s="137">
        <f t="shared" si="577"/>
        <v>1027548</v>
      </c>
      <c r="R2490" s="137">
        <v>1027548</v>
      </c>
      <c r="S2490" s="30"/>
      <c r="T2490" s="137"/>
      <c r="U2490" s="137"/>
      <c r="V2490" s="137"/>
      <c r="W2490" s="137"/>
      <c r="X2490" s="137"/>
      <c r="Y2490" s="137"/>
      <c r="Z2490" s="137"/>
      <c r="AA2490" s="137"/>
      <c r="AB2490" s="137"/>
      <c r="AC2490" s="137"/>
      <c r="AD2490" s="137"/>
      <c r="AE2490" s="137"/>
      <c r="AF2490" s="137"/>
      <c r="AG2490" s="337">
        <v>2025</v>
      </c>
      <c r="AH2490" s="218" t="s">
        <v>3052</v>
      </c>
      <c r="AI2490" s="218"/>
      <c r="AJ2490" s="134">
        <f t="shared" ca="1" si="575"/>
        <v>2378</v>
      </c>
      <c r="AK2490" s="35" t="s">
        <v>153</v>
      </c>
      <c r="AL2490" s="134" t="str">
        <f t="shared" ca="1" si="578"/>
        <v>2378.</v>
      </c>
      <c r="AM2490" s="140"/>
      <c r="AN2490" s="35"/>
      <c r="AO2490" s="193"/>
    </row>
    <row r="2491" spans="1:41" ht="22.5" hidden="1" customHeight="1" x14ac:dyDescent="0.25">
      <c r="A2491" s="68" t="s">
        <v>5560</v>
      </c>
      <c r="B2491" s="25">
        <v>4139</v>
      </c>
      <c r="C2491" s="205" t="s">
        <v>993</v>
      </c>
      <c r="D2491" s="25">
        <v>1934</v>
      </c>
      <c r="E2491" s="108" t="s">
        <v>2932</v>
      </c>
      <c r="F2491" s="68" t="s">
        <v>2934</v>
      </c>
      <c r="G2491" s="25">
        <v>4</v>
      </c>
      <c r="H2491" s="25">
        <v>3</v>
      </c>
      <c r="I2491" s="137">
        <v>1603.2</v>
      </c>
      <c r="J2491" s="137">
        <v>1592.3</v>
      </c>
      <c r="K2491" s="137">
        <v>1000.1</v>
      </c>
      <c r="L2491" s="30">
        <v>53</v>
      </c>
      <c r="M2491" s="170">
        <f t="shared" si="576"/>
        <v>3365231.12</v>
      </c>
      <c r="N2491" s="137"/>
      <c r="O2491" s="135"/>
      <c r="P2491" s="137"/>
      <c r="Q2491" s="137">
        <f t="shared" si="577"/>
        <v>3365231.12</v>
      </c>
      <c r="R2491" s="137">
        <v>783939.3600000001</v>
      </c>
      <c r="S2491" s="30"/>
      <c r="T2491" s="137"/>
      <c r="U2491" s="137">
        <v>343.12</v>
      </c>
      <c r="V2491" s="137">
        <f>U2491*7523</f>
        <v>2581291.7600000002</v>
      </c>
      <c r="W2491" s="137"/>
      <c r="X2491" s="137"/>
      <c r="Y2491" s="137"/>
      <c r="Z2491" s="137"/>
      <c r="AA2491" s="137"/>
      <c r="AB2491" s="137"/>
      <c r="AC2491" s="137"/>
      <c r="AD2491" s="137"/>
      <c r="AE2491" s="137"/>
      <c r="AF2491" s="137"/>
      <c r="AG2491" s="337">
        <v>2025</v>
      </c>
      <c r="AH2491" s="171" t="s">
        <v>3052</v>
      </c>
      <c r="AI2491" s="171"/>
      <c r="AJ2491" s="134">
        <f t="shared" ca="1" si="575"/>
        <v>2379</v>
      </c>
      <c r="AK2491" s="35" t="s">
        <v>153</v>
      </c>
      <c r="AL2491" s="134" t="str">
        <f t="shared" ca="1" si="578"/>
        <v>2379.</v>
      </c>
      <c r="AM2491" s="140"/>
      <c r="AO2491" s="193"/>
    </row>
    <row r="2492" spans="1:41" ht="22.5" hidden="1" customHeight="1" x14ac:dyDescent="0.25">
      <c r="A2492" s="68" t="s">
        <v>5561</v>
      </c>
      <c r="B2492" s="25">
        <v>5173</v>
      </c>
      <c r="C2492" s="169" t="s">
        <v>1042</v>
      </c>
      <c r="D2492" s="25">
        <v>1958</v>
      </c>
      <c r="E2492" s="108" t="s">
        <v>2932</v>
      </c>
      <c r="F2492" s="68" t="s">
        <v>2934</v>
      </c>
      <c r="G2492" s="25">
        <v>2</v>
      </c>
      <c r="H2492" s="25">
        <v>2</v>
      </c>
      <c r="I2492" s="137">
        <v>569.11</v>
      </c>
      <c r="J2492" s="137">
        <v>525.9</v>
      </c>
      <c r="K2492" s="137">
        <v>525.9</v>
      </c>
      <c r="L2492" s="30">
        <v>43</v>
      </c>
      <c r="M2492" s="170">
        <f t="shared" si="576"/>
        <v>166374</v>
      </c>
      <c r="N2492" s="137"/>
      <c r="O2492" s="135"/>
      <c r="P2492" s="137"/>
      <c r="Q2492" s="137">
        <f t="shared" si="577"/>
        <v>166374</v>
      </c>
      <c r="R2492" s="137">
        <v>166374</v>
      </c>
      <c r="S2492" s="30"/>
      <c r="T2492" s="137"/>
      <c r="U2492" s="137"/>
      <c r="V2492" s="137"/>
      <c r="W2492" s="137"/>
      <c r="X2492" s="137"/>
      <c r="Y2492" s="137"/>
      <c r="Z2492" s="137"/>
      <c r="AA2492" s="137"/>
      <c r="AB2492" s="137"/>
      <c r="AC2492" s="137"/>
      <c r="AD2492" s="137"/>
      <c r="AE2492" s="137"/>
      <c r="AF2492" s="137"/>
      <c r="AG2492" s="337">
        <v>2025</v>
      </c>
      <c r="AH2492" s="171" t="s">
        <v>3049</v>
      </c>
      <c r="AI2492" s="171"/>
      <c r="AJ2492" s="134">
        <f t="shared" ca="1" si="575"/>
        <v>2380</v>
      </c>
      <c r="AK2492" s="35" t="s">
        <v>153</v>
      </c>
      <c r="AL2492" s="134" t="str">
        <f t="shared" ca="1" si="578"/>
        <v>2380.</v>
      </c>
      <c r="AM2492" s="140"/>
      <c r="AN2492" s="35"/>
      <c r="AO2492" s="193"/>
    </row>
    <row r="2493" spans="1:41" ht="22.5" hidden="1" customHeight="1" x14ac:dyDescent="0.25">
      <c r="A2493" s="68" t="s">
        <v>5562</v>
      </c>
      <c r="B2493" s="25">
        <v>4436</v>
      </c>
      <c r="C2493" s="205" t="s">
        <v>814</v>
      </c>
      <c r="D2493" s="25">
        <v>1959</v>
      </c>
      <c r="E2493" s="108" t="s">
        <v>2932</v>
      </c>
      <c r="F2493" s="68" t="s">
        <v>2934</v>
      </c>
      <c r="G2493" s="25">
        <v>3</v>
      </c>
      <c r="H2493" s="25">
        <v>3</v>
      </c>
      <c r="I2493" s="137">
        <v>1526.61</v>
      </c>
      <c r="J2493" s="137">
        <v>1436.8</v>
      </c>
      <c r="K2493" s="137">
        <v>1008.8</v>
      </c>
      <c r="L2493" s="30">
        <v>39</v>
      </c>
      <c r="M2493" s="170">
        <f t="shared" si="576"/>
        <v>708492</v>
      </c>
      <c r="N2493" s="137"/>
      <c r="O2493" s="135"/>
      <c r="P2493" s="137"/>
      <c r="Q2493" s="137">
        <f t="shared" si="577"/>
        <v>708492</v>
      </c>
      <c r="R2493" s="137">
        <v>708492</v>
      </c>
      <c r="S2493" s="30"/>
      <c r="T2493" s="137"/>
      <c r="U2493" s="137"/>
      <c r="V2493" s="137"/>
      <c r="W2493" s="137"/>
      <c r="X2493" s="137"/>
      <c r="Y2493" s="137"/>
      <c r="Z2493" s="137"/>
      <c r="AA2493" s="137"/>
      <c r="AB2493" s="137"/>
      <c r="AC2493" s="137"/>
      <c r="AD2493" s="137"/>
      <c r="AE2493" s="137"/>
      <c r="AF2493" s="137"/>
      <c r="AG2493" s="337">
        <v>2025</v>
      </c>
      <c r="AH2493" s="218" t="s">
        <v>3052</v>
      </c>
      <c r="AI2493" s="218"/>
      <c r="AJ2493" s="134">
        <f t="shared" ca="1" si="575"/>
        <v>2381</v>
      </c>
      <c r="AK2493" s="35" t="s">
        <v>153</v>
      </c>
      <c r="AL2493" s="134" t="str">
        <f t="shared" ca="1" si="578"/>
        <v>2381.</v>
      </c>
      <c r="AM2493" s="140"/>
      <c r="AN2493" s="35"/>
      <c r="AO2493" s="193"/>
    </row>
    <row r="2494" spans="1:41" ht="23.25" hidden="1" customHeight="1" x14ac:dyDescent="0.25">
      <c r="A2494" s="68" t="s">
        <v>5563</v>
      </c>
      <c r="B2494" s="25">
        <v>4104</v>
      </c>
      <c r="C2494" s="36" t="s">
        <v>1788</v>
      </c>
      <c r="D2494" s="25">
        <v>1959</v>
      </c>
      <c r="E2494" s="108" t="s">
        <v>2932</v>
      </c>
      <c r="F2494" s="68" t="s">
        <v>2934</v>
      </c>
      <c r="G2494" s="25">
        <v>4</v>
      </c>
      <c r="H2494" s="25">
        <v>4</v>
      </c>
      <c r="I2494" s="137">
        <v>2875</v>
      </c>
      <c r="J2494" s="137">
        <v>2674</v>
      </c>
      <c r="K2494" s="137">
        <v>2318.9</v>
      </c>
      <c r="L2494" s="30">
        <v>82</v>
      </c>
      <c r="M2494" s="170">
        <f t="shared" si="576"/>
        <v>2990916.7800000003</v>
      </c>
      <c r="N2494" s="137"/>
      <c r="O2494" s="135"/>
      <c r="P2494" s="137"/>
      <c r="Q2494" s="137">
        <f t="shared" si="577"/>
        <v>2990916.7800000003</v>
      </c>
      <c r="R2494" s="137">
        <f>1923720+1067196.78</f>
        <v>2990916.7800000003</v>
      </c>
      <c r="S2494" s="30"/>
      <c r="T2494" s="137"/>
      <c r="U2494" s="137"/>
      <c r="V2494" s="137"/>
      <c r="W2494" s="137"/>
      <c r="X2494" s="137"/>
      <c r="Y2494" s="137"/>
      <c r="Z2494" s="137"/>
      <c r="AA2494" s="137"/>
      <c r="AB2494" s="137"/>
      <c r="AC2494" s="336"/>
      <c r="AD2494" s="336"/>
      <c r="AE2494" s="137"/>
      <c r="AF2494" s="137"/>
      <c r="AG2494" s="337">
        <v>2025</v>
      </c>
      <c r="AH2494" s="171" t="s">
        <v>3065</v>
      </c>
      <c r="AI2494" s="171"/>
      <c r="AJ2494" s="134">
        <f t="shared" ca="1" si="575"/>
        <v>2382</v>
      </c>
      <c r="AK2494" s="35" t="s">
        <v>153</v>
      </c>
      <c r="AL2494" s="134" t="str">
        <f t="shared" ca="1" si="578"/>
        <v>2382.</v>
      </c>
      <c r="AM2494" s="140"/>
      <c r="AO2494" s="193"/>
    </row>
    <row r="2495" spans="1:41" ht="22.5" hidden="1" customHeight="1" x14ac:dyDescent="0.25">
      <c r="A2495" s="68" t="s">
        <v>5564</v>
      </c>
      <c r="B2495" s="25">
        <v>5320</v>
      </c>
      <c r="C2495" s="130" t="s">
        <v>984</v>
      </c>
      <c r="D2495" s="25">
        <v>1959</v>
      </c>
      <c r="E2495" s="108" t="s">
        <v>2932</v>
      </c>
      <c r="F2495" s="68" t="s">
        <v>2934</v>
      </c>
      <c r="G2495" s="25">
        <v>2</v>
      </c>
      <c r="H2495" s="25">
        <v>2</v>
      </c>
      <c r="I2495" s="137">
        <v>691.3</v>
      </c>
      <c r="J2495" s="137">
        <v>410.2</v>
      </c>
      <c r="K2495" s="137">
        <v>410.2</v>
      </c>
      <c r="L2495" s="30">
        <v>28</v>
      </c>
      <c r="M2495" s="137">
        <f t="shared" si="576"/>
        <v>1123953.45</v>
      </c>
      <c r="N2495" s="137"/>
      <c r="O2495" s="135"/>
      <c r="P2495" s="137"/>
      <c r="Q2495" s="137">
        <f t="shared" si="577"/>
        <v>1123953.45</v>
      </c>
      <c r="R2495" s="137">
        <v>256616.49000000002</v>
      </c>
      <c r="S2495" s="30"/>
      <c r="T2495" s="137"/>
      <c r="U2495" s="137"/>
      <c r="V2495" s="137"/>
      <c r="W2495" s="137"/>
      <c r="X2495" s="137"/>
      <c r="Y2495" s="137">
        <v>275.52</v>
      </c>
      <c r="Z2495" s="137">
        <f>Y2495*3148</f>
        <v>867336.96</v>
      </c>
      <c r="AA2495" s="137"/>
      <c r="AB2495" s="137"/>
      <c r="AC2495" s="137"/>
      <c r="AD2495" s="137"/>
      <c r="AE2495" s="137"/>
      <c r="AF2495" s="137"/>
      <c r="AG2495" s="337">
        <v>2025</v>
      </c>
      <c r="AH2495" s="218" t="s">
        <v>3049</v>
      </c>
      <c r="AI2495" s="218"/>
      <c r="AJ2495" s="134">
        <f t="shared" ca="1" si="575"/>
        <v>2383</v>
      </c>
      <c r="AK2495" s="35" t="s">
        <v>153</v>
      </c>
      <c r="AL2495" s="134" t="str">
        <f t="shared" ca="1" si="578"/>
        <v>2383.</v>
      </c>
      <c r="AM2495" s="140"/>
      <c r="AN2495" s="35"/>
      <c r="AO2495" s="193"/>
    </row>
    <row r="2496" spans="1:41" ht="22.5" hidden="1" customHeight="1" x14ac:dyDescent="0.25">
      <c r="A2496" s="68" t="s">
        <v>5565</v>
      </c>
      <c r="B2496" s="25">
        <v>4523</v>
      </c>
      <c r="C2496" s="205" t="s">
        <v>817</v>
      </c>
      <c r="D2496" s="25">
        <v>1959</v>
      </c>
      <c r="E2496" s="108" t="s">
        <v>2932</v>
      </c>
      <c r="F2496" s="68" t="s">
        <v>2934</v>
      </c>
      <c r="G2496" s="25">
        <v>3</v>
      </c>
      <c r="H2496" s="25">
        <v>2</v>
      </c>
      <c r="I2496" s="137">
        <v>877.1</v>
      </c>
      <c r="J2496" s="137">
        <v>797.8</v>
      </c>
      <c r="K2496" s="137">
        <v>797.8</v>
      </c>
      <c r="L2496" s="30">
        <v>32</v>
      </c>
      <c r="M2496" s="170">
        <f t="shared" si="576"/>
        <v>3549314</v>
      </c>
      <c r="N2496" s="137"/>
      <c r="O2496" s="135"/>
      <c r="P2496" s="137"/>
      <c r="Q2496" s="137">
        <f t="shared" si="577"/>
        <v>3549314</v>
      </c>
      <c r="R2496" s="137">
        <v>3549314</v>
      </c>
      <c r="S2496" s="30"/>
      <c r="T2496" s="137"/>
      <c r="U2496" s="137"/>
      <c r="V2496" s="137"/>
      <c r="W2496" s="137"/>
      <c r="X2496" s="137"/>
      <c r="Y2496" s="137"/>
      <c r="Z2496" s="137"/>
      <c r="AA2496" s="137"/>
      <c r="AB2496" s="137"/>
      <c r="AC2496" s="137"/>
      <c r="AD2496" s="137"/>
      <c r="AE2496" s="137"/>
      <c r="AF2496" s="137"/>
      <c r="AG2496" s="337">
        <v>2025</v>
      </c>
      <c r="AH2496" s="218" t="s">
        <v>3050</v>
      </c>
      <c r="AI2496" s="218"/>
      <c r="AJ2496" s="134">
        <f t="shared" ca="1" si="575"/>
        <v>2384</v>
      </c>
      <c r="AK2496" s="35" t="s">
        <v>153</v>
      </c>
      <c r="AL2496" s="134" t="str">
        <f t="shared" ca="1" si="578"/>
        <v>2384.</v>
      </c>
      <c r="AM2496" s="140"/>
      <c r="AN2496" s="35"/>
      <c r="AO2496" s="193"/>
    </row>
    <row r="2497" spans="1:41" ht="22.5" hidden="1" customHeight="1" x14ac:dyDescent="0.25">
      <c r="A2497" s="68" t="s">
        <v>5566</v>
      </c>
      <c r="B2497" s="25">
        <v>4331</v>
      </c>
      <c r="C2497" s="169" t="s">
        <v>1004</v>
      </c>
      <c r="D2497" s="25">
        <v>1960</v>
      </c>
      <c r="E2497" s="108" t="s">
        <v>2932</v>
      </c>
      <c r="F2497" s="68" t="s">
        <v>2934</v>
      </c>
      <c r="G2497" s="25">
        <v>4</v>
      </c>
      <c r="H2497" s="25">
        <v>2</v>
      </c>
      <c r="I2497" s="170">
        <v>1433.9</v>
      </c>
      <c r="J2497" s="137">
        <v>1252.7</v>
      </c>
      <c r="K2497" s="170">
        <v>1252.7</v>
      </c>
      <c r="L2497" s="287">
        <v>49</v>
      </c>
      <c r="M2497" s="170">
        <f t="shared" si="576"/>
        <v>957168</v>
      </c>
      <c r="N2497" s="137"/>
      <c r="O2497" s="135"/>
      <c r="P2497" s="137"/>
      <c r="Q2497" s="137">
        <f t="shared" si="577"/>
        <v>957168</v>
      </c>
      <c r="R2497" s="137">
        <v>957168</v>
      </c>
      <c r="S2497" s="30"/>
      <c r="T2497" s="137"/>
      <c r="U2497" s="137"/>
      <c r="V2497" s="137"/>
      <c r="W2497" s="137"/>
      <c r="X2497" s="137"/>
      <c r="Y2497" s="137"/>
      <c r="Z2497" s="137"/>
      <c r="AA2497" s="137"/>
      <c r="AB2497" s="137"/>
      <c r="AC2497" s="137"/>
      <c r="AD2497" s="137"/>
      <c r="AE2497" s="137"/>
      <c r="AF2497" s="137"/>
      <c r="AG2497" s="337">
        <v>2025</v>
      </c>
      <c r="AH2497" s="171" t="s">
        <v>3052</v>
      </c>
      <c r="AI2497" s="171"/>
      <c r="AJ2497" s="134">
        <f t="shared" ca="1" si="575"/>
        <v>2385</v>
      </c>
      <c r="AK2497" s="35" t="s">
        <v>153</v>
      </c>
      <c r="AL2497" s="134" t="str">
        <f t="shared" ca="1" si="578"/>
        <v>2385.</v>
      </c>
      <c r="AM2497" s="140"/>
      <c r="AN2497" s="35"/>
      <c r="AO2497" s="193"/>
    </row>
    <row r="2498" spans="1:41" ht="22.5" hidden="1" customHeight="1" x14ac:dyDescent="0.25">
      <c r="A2498" s="68" t="s">
        <v>5567</v>
      </c>
      <c r="B2498" s="25">
        <v>4357</v>
      </c>
      <c r="C2498" s="205" t="s">
        <v>809</v>
      </c>
      <c r="D2498" s="25">
        <v>1960</v>
      </c>
      <c r="E2498" s="108" t="s">
        <v>2932</v>
      </c>
      <c r="F2498" s="68" t="s">
        <v>2934</v>
      </c>
      <c r="G2498" s="25">
        <v>2</v>
      </c>
      <c r="H2498" s="25">
        <v>2</v>
      </c>
      <c r="I2498" s="137">
        <v>603.6</v>
      </c>
      <c r="J2498" s="137">
        <v>557.20000000000005</v>
      </c>
      <c r="K2498" s="137">
        <v>557.20000000000005</v>
      </c>
      <c r="L2498" s="30">
        <v>36</v>
      </c>
      <c r="M2498" s="137">
        <f t="shared" si="576"/>
        <v>1614924</v>
      </c>
      <c r="N2498" s="137"/>
      <c r="O2498" s="135"/>
      <c r="P2498" s="137"/>
      <c r="Q2498" s="137">
        <f t="shared" si="577"/>
        <v>1614924</v>
      </c>
      <c r="R2498" s="137"/>
      <c r="S2498" s="30"/>
      <c r="T2498" s="137"/>
      <c r="U2498" s="137"/>
      <c r="V2498" s="137"/>
      <c r="W2498" s="137"/>
      <c r="X2498" s="137"/>
      <c r="Y2498" s="137">
        <v>513</v>
      </c>
      <c r="Z2498" s="137">
        <f>Y2498*3148</f>
        <v>1614924</v>
      </c>
      <c r="AA2498" s="137"/>
      <c r="AB2498" s="137"/>
      <c r="AC2498" s="137"/>
      <c r="AD2498" s="137"/>
      <c r="AE2498" s="137"/>
      <c r="AF2498" s="137"/>
      <c r="AG2498" s="337">
        <v>2025</v>
      </c>
      <c r="AH2498" s="218"/>
      <c r="AI2498" s="218"/>
      <c r="AJ2498" s="134">
        <f t="shared" ca="1" si="575"/>
        <v>2386</v>
      </c>
      <c r="AK2498" s="35" t="s">
        <v>153</v>
      </c>
      <c r="AL2498" s="134" t="str">
        <f t="shared" ca="1" si="578"/>
        <v>2386.</v>
      </c>
      <c r="AM2498" s="140"/>
      <c r="AN2498" s="35"/>
      <c r="AO2498" s="193"/>
    </row>
    <row r="2499" spans="1:41" ht="22.5" hidden="1" customHeight="1" x14ac:dyDescent="0.25">
      <c r="A2499" s="68" t="s">
        <v>5568</v>
      </c>
      <c r="B2499" s="25">
        <v>4097</v>
      </c>
      <c r="C2499" s="169" t="s">
        <v>1145</v>
      </c>
      <c r="D2499" s="25">
        <v>1960</v>
      </c>
      <c r="E2499" s="108" t="s">
        <v>2932</v>
      </c>
      <c r="F2499" s="68" t="s">
        <v>2934</v>
      </c>
      <c r="G2499" s="25">
        <v>5</v>
      </c>
      <c r="H2499" s="25">
        <v>4</v>
      </c>
      <c r="I2499" s="170">
        <v>3349.1</v>
      </c>
      <c r="J2499" s="170">
        <v>3131</v>
      </c>
      <c r="K2499" s="170">
        <v>2751.2</v>
      </c>
      <c r="L2499" s="287">
        <v>128</v>
      </c>
      <c r="M2499" s="170">
        <f t="shared" si="576"/>
        <v>8674296</v>
      </c>
      <c r="N2499" s="137"/>
      <c r="O2499" s="135"/>
      <c r="P2499" s="137"/>
      <c r="Q2499" s="137">
        <f t="shared" si="577"/>
        <v>8674296</v>
      </c>
      <c r="R2499" s="137">
        <v>8674296</v>
      </c>
      <c r="S2499" s="30"/>
      <c r="T2499" s="137"/>
      <c r="U2499" s="137"/>
      <c r="V2499" s="137"/>
      <c r="W2499" s="137"/>
      <c r="X2499" s="137"/>
      <c r="Y2499" s="137"/>
      <c r="Z2499" s="137"/>
      <c r="AA2499" s="137"/>
      <c r="AB2499" s="137"/>
      <c r="AC2499" s="137"/>
      <c r="AD2499" s="137"/>
      <c r="AE2499" s="137"/>
      <c r="AF2499" s="137"/>
      <c r="AG2499" s="337">
        <v>2025</v>
      </c>
      <c r="AH2499" s="171" t="s">
        <v>3050</v>
      </c>
      <c r="AI2499" s="171"/>
      <c r="AJ2499" s="134">
        <f t="shared" ca="1" si="575"/>
        <v>2387</v>
      </c>
      <c r="AK2499" s="35" t="s">
        <v>153</v>
      </c>
      <c r="AL2499" s="134" t="str">
        <f t="shared" ca="1" si="578"/>
        <v>2387.</v>
      </c>
      <c r="AM2499" s="140"/>
      <c r="AN2499" s="35"/>
      <c r="AO2499" s="193"/>
    </row>
    <row r="2500" spans="1:41" ht="22.5" hidden="1" customHeight="1" x14ac:dyDescent="0.25">
      <c r="A2500" s="68" t="s">
        <v>5569</v>
      </c>
      <c r="B2500" s="337">
        <v>4502</v>
      </c>
      <c r="C2500" s="205" t="s">
        <v>1176</v>
      </c>
      <c r="D2500" s="25">
        <v>1960</v>
      </c>
      <c r="E2500" s="108" t="s">
        <v>2932</v>
      </c>
      <c r="F2500" s="68" t="s">
        <v>2934</v>
      </c>
      <c r="G2500" s="25">
        <v>3</v>
      </c>
      <c r="H2500" s="25">
        <v>2</v>
      </c>
      <c r="I2500" s="137">
        <v>947.2</v>
      </c>
      <c r="J2500" s="137">
        <v>874.6</v>
      </c>
      <c r="K2500" s="137">
        <v>874.6</v>
      </c>
      <c r="L2500" s="30">
        <v>32</v>
      </c>
      <c r="M2500" s="170">
        <f t="shared" si="576"/>
        <v>3149749.57</v>
      </c>
      <c r="N2500" s="137"/>
      <c r="O2500" s="135"/>
      <c r="P2500" s="137"/>
      <c r="Q2500" s="137">
        <f t="shared" si="577"/>
        <v>3149749.57</v>
      </c>
      <c r="R2500" s="137">
        <v>329141.57</v>
      </c>
      <c r="S2500" s="30"/>
      <c r="T2500" s="292"/>
      <c r="U2500" s="137"/>
      <c r="V2500" s="137"/>
      <c r="W2500" s="137"/>
      <c r="X2500" s="137"/>
      <c r="Y2500" s="137">
        <v>896</v>
      </c>
      <c r="Z2500" s="137">
        <f>Y2500*3148</f>
        <v>2820608</v>
      </c>
      <c r="AA2500" s="137"/>
      <c r="AB2500" s="137"/>
      <c r="AC2500" s="137"/>
      <c r="AD2500" s="137"/>
      <c r="AE2500" s="137"/>
      <c r="AF2500" s="137"/>
      <c r="AG2500" s="337">
        <v>2025</v>
      </c>
      <c r="AH2500" s="218" t="s">
        <v>3048</v>
      </c>
      <c r="AI2500" s="218"/>
      <c r="AJ2500" s="134">
        <f t="shared" ca="1" si="575"/>
        <v>2388</v>
      </c>
      <c r="AK2500" s="35" t="s">
        <v>153</v>
      </c>
      <c r="AL2500" s="134" t="str">
        <f t="shared" ca="1" si="578"/>
        <v>2388.</v>
      </c>
      <c r="AM2500" s="140"/>
      <c r="AN2500" s="35"/>
      <c r="AO2500" s="193"/>
    </row>
    <row r="2501" spans="1:41" ht="22.5" hidden="1" customHeight="1" x14ac:dyDescent="0.25">
      <c r="A2501" s="68" t="s">
        <v>5570</v>
      </c>
      <c r="B2501" s="117">
        <v>4824</v>
      </c>
      <c r="C2501" s="36" t="s">
        <v>1805</v>
      </c>
      <c r="D2501" s="25">
        <v>1960</v>
      </c>
      <c r="E2501" s="108" t="s">
        <v>2932</v>
      </c>
      <c r="F2501" s="68" t="s">
        <v>2934</v>
      </c>
      <c r="G2501" s="25">
        <v>5</v>
      </c>
      <c r="H2501" s="25">
        <v>9</v>
      </c>
      <c r="I2501" s="170">
        <v>7346.3</v>
      </c>
      <c r="J2501" s="170">
        <v>7346.3</v>
      </c>
      <c r="K2501" s="170">
        <v>6010</v>
      </c>
      <c r="L2501" s="287">
        <v>218</v>
      </c>
      <c r="M2501" s="170">
        <f t="shared" si="576"/>
        <v>11043940.82</v>
      </c>
      <c r="N2501" s="137"/>
      <c r="O2501" s="135"/>
      <c r="P2501" s="137"/>
      <c r="Q2501" s="137">
        <f t="shared" si="577"/>
        <v>11043940.82</v>
      </c>
      <c r="R2501" s="137">
        <v>3367980</v>
      </c>
      <c r="S2501" s="30"/>
      <c r="T2501" s="137"/>
      <c r="U2501" s="137"/>
      <c r="V2501" s="137"/>
      <c r="W2501" s="137"/>
      <c r="X2501" s="137"/>
      <c r="Y2501" s="137">
        <v>2396</v>
      </c>
      <c r="Z2501" s="137">
        <f>Y2501*3148</f>
        <v>7542608</v>
      </c>
      <c r="AA2501" s="137"/>
      <c r="AB2501" s="137"/>
      <c r="AC2501" s="336"/>
      <c r="AD2501" s="336"/>
      <c r="AE2501" s="137"/>
      <c r="AF2501" s="137">
        <v>133352.82</v>
      </c>
      <c r="AG2501" s="337">
        <v>2025</v>
      </c>
      <c r="AH2501" s="218" t="s">
        <v>3051</v>
      </c>
      <c r="AI2501" s="218"/>
      <c r="AJ2501" s="134">
        <f t="shared" ca="1" si="575"/>
        <v>2389</v>
      </c>
      <c r="AK2501" s="35" t="s">
        <v>153</v>
      </c>
      <c r="AL2501" s="134" t="str">
        <f t="shared" ca="1" si="578"/>
        <v>2389.</v>
      </c>
      <c r="AM2501" s="140"/>
      <c r="AN2501" s="35"/>
      <c r="AO2501" s="193"/>
    </row>
    <row r="2502" spans="1:41" ht="22.5" hidden="1" customHeight="1" x14ac:dyDescent="0.25">
      <c r="A2502" s="68" t="s">
        <v>5571</v>
      </c>
      <c r="B2502" s="25">
        <v>4970</v>
      </c>
      <c r="C2502" s="205" t="s">
        <v>974</v>
      </c>
      <c r="D2502" s="25">
        <v>1960</v>
      </c>
      <c r="E2502" s="108" t="s">
        <v>2932</v>
      </c>
      <c r="F2502" s="68" t="s">
        <v>2934</v>
      </c>
      <c r="G2502" s="25">
        <v>2</v>
      </c>
      <c r="H2502" s="25">
        <v>2</v>
      </c>
      <c r="I2502" s="137">
        <v>607</v>
      </c>
      <c r="J2502" s="137">
        <v>564.70000000000005</v>
      </c>
      <c r="K2502" s="137">
        <v>564.70000000000005</v>
      </c>
      <c r="L2502" s="30">
        <v>58</v>
      </c>
      <c r="M2502" s="170">
        <f t="shared" si="576"/>
        <v>1624400</v>
      </c>
      <c r="N2502" s="137"/>
      <c r="O2502" s="135"/>
      <c r="P2502" s="137"/>
      <c r="Q2502" s="137">
        <f t="shared" si="577"/>
        <v>1624400</v>
      </c>
      <c r="R2502" s="137">
        <v>1624400</v>
      </c>
      <c r="S2502" s="30"/>
      <c r="T2502" s="137"/>
      <c r="U2502" s="137"/>
      <c r="V2502" s="137"/>
      <c r="W2502" s="137"/>
      <c r="X2502" s="137"/>
      <c r="Y2502" s="137"/>
      <c r="Z2502" s="137"/>
      <c r="AA2502" s="137"/>
      <c r="AB2502" s="137"/>
      <c r="AC2502" s="137"/>
      <c r="AD2502" s="137"/>
      <c r="AE2502" s="137"/>
      <c r="AF2502" s="137"/>
      <c r="AG2502" s="337">
        <v>2025</v>
      </c>
      <c r="AH2502" s="218" t="s">
        <v>3050</v>
      </c>
      <c r="AI2502" s="218"/>
      <c r="AJ2502" s="134">
        <f t="shared" ca="1" si="575"/>
        <v>2390</v>
      </c>
      <c r="AK2502" s="35" t="s">
        <v>153</v>
      </c>
      <c r="AL2502" s="134" t="str">
        <f t="shared" ca="1" si="578"/>
        <v>2390.</v>
      </c>
      <c r="AM2502" s="140"/>
      <c r="AN2502" s="35"/>
      <c r="AO2502" s="193"/>
    </row>
    <row r="2503" spans="1:41" ht="23.25" hidden="1" customHeight="1" x14ac:dyDescent="0.25">
      <c r="A2503" s="68" t="s">
        <v>5572</v>
      </c>
      <c r="B2503" s="117">
        <v>5405</v>
      </c>
      <c r="C2503" s="36" t="s">
        <v>1813</v>
      </c>
      <c r="D2503" s="25">
        <v>1960</v>
      </c>
      <c r="E2503" s="108" t="s">
        <v>2932</v>
      </c>
      <c r="F2503" s="68" t="s">
        <v>2934</v>
      </c>
      <c r="G2503" s="25">
        <v>2</v>
      </c>
      <c r="H2503" s="25">
        <v>2</v>
      </c>
      <c r="I2503" s="137">
        <v>777.8</v>
      </c>
      <c r="J2503" s="137">
        <v>777.8</v>
      </c>
      <c r="K2503" s="137">
        <v>777.8</v>
      </c>
      <c r="L2503" s="30">
        <v>24</v>
      </c>
      <c r="M2503" s="170">
        <f t="shared" si="576"/>
        <v>1254239.8500000001</v>
      </c>
      <c r="N2503" s="137"/>
      <c r="O2503" s="135"/>
      <c r="P2503" s="137"/>
      <c r="Q2503" s="137">
        <f t="shared" si="577"/>
        <v>1254239.8500000001</v>
      </c>
      <c r="R2503" s="137">
        <v>1254239.8500000001</v>
      </c>
      <c r="S2503" s="30"/>
      <c r="T2503" s="137"/>
      <c r="U2503" s="137"/>
      <c r="V2503" s="137"/>
      <c r="W2503" s="137"/>
      <c r="X2503" s="137"/>
      <c r="Y2503" s="137"/>
      <c r="Z2503" s="137"/>
      <c r="AA2503" s="137"/>
      <c r="AB2503" s="137"/>
      <c r="AC2503" s="336"/>
      <c r="AD2503" s="336"/>
      <c r="AE2503" s="137"/>
      <c r="AF2503" s="137"/>
      <c r="AG2503" s="337">
        <v>2025</v>
      </c>
      <c r="AH2503" s="171" t="s">
        <v>3050</v>
      </c>
      <c r="AI2503" s="171"/>
      <c r="AJ2503" s="134">
        <f t="shared" ca="1" si="575"/>
        <v>2391</v>
      </c>
      <c r="AK2503" s="35" t="s">
        <v>153</v>
      </c>
      <c r="AL2503" s="134" t="str">
        <f t="shared" ca="1" si="578"/>
        <v>2391.</v>
      </c>
      <c r="AM2503" s="140"/>
      <c r="AO2503" s="193"/>
    </row>
    <row r="2504" spans="1:41" ht="22.5" hidden="1" customHeight="1" x14ac:dyDescent="0.25">
      <c r="A2504" s="68" t="s">
        <v>5573</v>
      </c>
      <c r="B2504" s="25">
        <v>4393</v>
      </c>
      <c r="C2504" s="205" t="s">
        <v>812</v>
      </c>
      <c r="D2504" s="25">
        <v>1961</v>
      </c>
      <c r="E2504" s="108" t="s">
        <v>2932</v>
      </c>
      <c r="F2504" s="68" t="s">
        <v>2934</v>
      </c>
      <c r="G2504" s="25">
        <v>2</v>
      </c>
      <c r="H2504" s="25">
        <v>4</v>
      </c>
      <c r="I2504" s="137">
        <v>331.9</v>
      </c>
      <c r="J2504" s="137">
        <v>232.4</v>
      </c>
      <c r="K2504" s="137">
        <v>232.4</v>
      </c>
      <c r="L2504" s="30">
        <v>20</v>
      </c>
      <c r="M2504" s="170">
        <f t="shared" si="576"/>
        <v>535199.18999999994</v>
      </c>
      <c r="N2504" s="137"/>
      <c r="O2504" s="135"/>
      <c r="P2504" s="137"/>
      <c r="Q2504" s="137">
        <f t="shared" si="577"/>
        <v>535199.18999999994</v>
      </c>
      <c r="R2504" s="137">
        <v>535199.18999999994</v>
      </c>
      <c r="S2504" s="30"/>
      <c r="T2504" s="137"/>
      <c r="U2504" s="137"/>
      <c r="V2504" s="137"/>
      <c r="W2504" s="137"/>
      <c r="X2504" s="137"/>
      <c r="Y2504" s="137"/>
      <c r="Z2504" s="137"/>
      <c r="AA2504" s="137"/>
      <c r="AB2504" s="137"/>
      <c r="AC2504" s="137"/>
      <c r="AD2504" s="137"/>
      <c r="AE2504" s="137"/>
      <c r="AF2504" s="137"/>
      <c r="AG2504" s="337">
        <v>2025</v>
      </c>
      <c r="AH2504" s="218" t="s">
        <v>3050</v>
      </c>
      <c r="AI2504" s="218"/>
      <c r="AJ2504" s="134">
        <f t="shared" ca="1" si="575"/>
        <v>2392</v>
      </c>
      <c r="AK2504" s="35" t="s">
        <v>153</v>
      </c>
      <c r="AL2504" s="134" t="str">
        <f t="shared" ca="1" si="578"/>
        <v>2392.</v>
      </c>
      <c r="AM2504" s="140"/>
      <c r="AN2504" s="35"/>
      <c r="AO2504" s="193"/>
    </row>
    <row r="2505" spans="1:41" ht="22.5" hidden="1" customHeight="1" x14ac:dyDescent="0.25">
      <c r="A2505" s="68" t="s">
        <v>5574</v>
      </c>
      <c r="B2505" s="25">
        <v>4658</v>
      </c>
      <c r="C2505" s="205" t="s">
        <v>824</v>
      </c>
      <c r="D2505" s="25">
        <v>1961</v>
      </c>
      <c r="E2505" s="108" t="s">
        <v>2932</v>
      </c>
      <c r="F2505" s="68" t="s">
        <v>2934</v>
      </c>
      <c r="G2505" s="25">
        <v>2</v>
      </c>
      <c r="H2505" s="25">
        <v>2</v>
      </c>
      <c r="I2505" s="137">
        <v>686.4</v>
      </c>
      <c r="J2505" s="137">
        <v>639</v>
      </c>
      <c r="K2505" s="137">
        <v>639</v>
      </c>
      <c r="L2505" s="30">
        <v>43</v>
      </c>
      <c r="M2505" s="170">
        <f t="shared" si="576"/>
        <v>267444</v>
      </c>
      <c r="N2505" s="137"/>
      <c r="O2505" s="135"/>
      <c r="P2505" s="137"/>
      <c r="Q2505" s="137">
        <f t="shared" si="577"/>
        <v>267444</v>
      </c>
      <c r="R2505" s="137">
        <v>267444</v>
      </c>
      <c r="S2505" s="30"/>
      <c r="T2505" s="137"/>
      <c r="U2505" s="137"/>
      <c r="V2505" s="137"/>
      <c r="W2505" s="137"/>
      <c r="X2505" s="137"/>
      <c r="Y2505" s="137"/>
      <c r="Z2505" s="137"/>
      <c r="AA2505" s="137"/>
      <c r="AB2505" s="137"/>
      <c r="AC2505" s="137"/>
      <c r="AD2505" s="137"/>
      <c r="AE2505" s="137"/>
      <c r="AF2505" s="137"/>
      <c r="AG2505" s="337">
        <v>2025</v>
      </c>
      <c r="AH2505" s="218" t="s">
        <v>3052</v>
      </c>
      <c r="AI2505" s="218"/>
      <c r="AJ2505" s="134">
        <f t="shared" ca="1" si="575"/>
        <v>2393</v>
      </c>
      <c r="AK2505" s="35" t="s">
        <v>153</v>
      </c>
      <c r="AL2505" s="134" t="str">
        <f t="shared" ca="1" si="578"/>
        <v>2393.</v>
      </c>
      <c r="AM2505" s="140"/>
      <c r="AN2505" s="35"/>
      <c r="AO2505" s="193"/>
    </row>
    <row r="2506" spans="1:41" ht="22.5" hidden="1" customHeight="1" x14ac:dyDescent="0.25">
      <c r="A2506" s="68" t="s">
        <v>5575</v>
      </c>
      <c r="B2506" s="25">
        <v>4864</v>
      </c>
      <c r="C2506" s="169" t="s">
        <v>1026</v>
      </c>
      <c r="D2506" s="25">
        <v>1961</v>
      </c>
      <c r="E2506" s="108" t="s">
        <v>2932</v>
      </c>
      <c r="F2506" s="68" t="s">
        <v>2934</v>
      </c>
      <c r="G2506" s="25">
        <v>2</v>
      </c>
      <c r="H2506" s="25">
        <v>2</v>
      </c>
      <c r="I2506" s="170">
        <v>635.9</v>
      </c>
      <c r="J2506" s="137">
        <v>450.5</v>
      </c>
      <c r="K2506" s="170">
        <v>450.5</v>
      </c>
      <c r="L2506" s="287">
        <v>36</v>
      </c>
      <c r="M2506" s="170">
        <f t="shared" si="576"/>
        <v>1025443.11</v>
      </c>
      <c r="N2506" s="137"/>
      <c r="O2506" s="135"/>
      <c r="P2506" s="137"/>
      <c r="Q2506" s="137">
        <f t="shared" si="577"/>
        <v>1025443.11</v>
      </c>
      <c r="R2506" s="137">
        <v>1025443.11</v>
      </c>
      <c r="S2506" s="30"/>
      <c r="T2506" s="137"/>
      <c r="U2506" s="137"/>
      <c r="V2506" s="137"/>
      <c r="W2506" s="137"/>
      <c r="X2506" s="137"/>
      <c r="Y2506" s="137"/>
      <c r="Z2506" s="137"/>
      <c r="AA2506" s="137"/>
      <c r="AB2506" s="137"/>
      <c r="AC2506" s="137"/>
      <c r="AD2506" s="137"/>
      <c r="AE2506" s="137"/>
      <c r="AF2506" s="137"/>
      <c r="AG2506" s="337">
        <v>2025</v>
      </c>
      <c r="AH2506" s="171" t="s">
        <v>3050</v>
      </c>
      <c r="AI2506" s="171"/>
      <c r="AJ2506" s="134">
        <f t="shared" ca="1" si="575"/>
        <v>2394</v>
      </c>
      <c r="AK2506" s="35" t="s">
        <v>153</v>
      </c>
      <c r="AL2506" s="134" t="str">
        <f t="shared" ca="1" si="578"/>
        <v>2394.</v>
      </c>
      <c r="AM2506" s="140"/>
      <c r="AN2506" s="35"/>
      <c r="AO2506" s="193"/>
    </row>
    <row r="2507" spans="1:41" ht="23.25" hidden="1" customHeight="1" x14ac:dyDescent="0.25">
      <c r="A2507" s="68" t="s">
        <v>5576</v>
      </c>
      <c r="B2507" s="25">
        <v>5098</v>
      </c>
      <c r="C2507" s="36" t="s">
        <v>1797</v>
      </c>
      <c r="D2507" s="25">
        <v>1961</v>
      </c>
      <c r="E2507" s="108" t="s">
        <v>2932</v>
      </c>
      <c r="F2507" s="68" t="s">
        <v>2934</v>
      </c>
      <c r="G2507" s="25">
        <v>4</v>
      </c>
      <c r="H2507" s="25">
        <v>3</v>
      </c>
      <c r="I2507" s="137">
        <v>1672</v>
      </c>
      <c r="J2507" s="137">
        <v>1514.1</v>
      </c>
      <c r="K2507" s="137">
        <v>1464.7</v>
      </c>
      <c r="L2507" s="30">
        <v>67</v>
      </c>
      <c r="M2507" s="170">
        <f t="shared" si="576"/>
        <v>3898560</v>
      </c>
      <c r="N2507" s="137"/>
      <c r="O2507" s="135"/>
      <c r="P2507" s="137"/>
      <c r="Q2507" s="137">
        <f t="shared" si="577"/>
        <v>3898560</v>
      </c>
      <c r="R2507" s="137">
        <v>3898560</v>
      </c>
      <c r="S2507" s="30"/>
      <c r="T2507" s="137"/>
      <c r="U2507" s="137"/>
      <c r="V2507" s="137"/>
      <c r="W2507" s="137"/>
      <c r="X2507" s="137"/>
      <c r="Y2507" s="137"/>
      <c r="Z2507" s="137"/>
      <c r="AA2507" s="137"/>
      <c r="AB2507" s="137"/>
      <c r="AC2507" s="336"/>
      <c r="AD2507" s="336"/>
      <c r="AE2507" s="137"/>
      <c r="AF2507" s="137"/>
      <c r="AG2507" s="337">
        <v>2025</v>
      </c>
      <c r="AH2507" s="171" t="s">
        <v>3050</v>
      </c>
      <c r="AI2507" s="171"/>
      <c r="AJ2507" s="134">
        <f t="shared" ca="1" si="575"/>
        <v>2395</v>
      </c>
      <c r="AK2507" s="35" t="s">
        <v>153</v>
      </c>
      <c r="AL2507" s="134" t="str">
        <f t="shared" ca="1" si="578"/>
        <v>2395.</v>
      </c>
      <c r="AM2507" s="140"/>
      <c r="AO2507" s="193"/>
    </row>
    <row r="2508" spans="1:41" ht="22.5" hidden="1" customHeight="1" x14ac:dyDescent="0.25">
      <c r="A2508" s="68" t="s">
        <v>5577</v>
      </c>
      <c r="B2508" s="25">
        <v>5323</v>
      </c>
      <c r="C2508" s="168" t="s">
        <v>1047</v>
      </c>
      <c r="D2508" s="25">
        <v>1961</v>
      </c>
      <c r="E2508" s="108" t="s">
        <v>2932</v>
      </c>
      <c r="F2508" s="68" t="s">
        <v>2934</v>
      </c>
      <c r="G2508" s="25">
        <v>4</v>
      </c>
      <c r="H2508" s="25">
        <v>4</v>
      </c>
      <c r="I2508" s="137">
        <v>2716.6</v>
      </c>
      <c r="J2508" s="137">
        <v>2500.9</v>
      </c>
      <c r="K2508" s="137">
        <v>2224.8000000000002</v>
      </c>
      <c r="L2508" s="30">
        <v>82</v>
      </c>
      <c r="M2508" s="170">
        <f t="shared" si="576"/>
        <v>1500450</v>
      </c>
      <c r="N2508" s="137"/>
      <c r="O2508" s="135"/>
      <c r="P2508" s="137"/>
      <c r="Q2508" s="137">
        <f t="shared" si="577"/>
        <v>1500450</v>
      </c>
      <c r="R2508" s="137">
        <v>1500450</v>
      </c>
      <c r="S2508" s="30"/>
      <c r="T2508" s="137"/>
      <c r="U2508" s="137"/>
      <c r="V2508" s="137"/>
      <c r="W2508" s="137"/>
      <c r="X2508" s="137"/>
      <c r="Y2508" s="137"/>
      <c r="Z2508" s="137"/>
      <c r="AA2508" s="137"/>
      <c r="AB2508" s="137"/>
      <c r="AC2508" s="137"/>
      <c r="AD2508" s="137"/>
      <c r="AE2508" s="137"/>
      <c r="AF2508" s="137"/>
      <c r="AG2508" s="337">
        <v>2025</v>
      </c>
      <c r="AH2508" s="171" t="s">
        <v>3048</v>
      </c>
      <c r="AI2508" s="171"/>
      <c r="AJ2508" s="134">
        <f t="shared" ca="1" si="575"/>
        <v>2396</v>
      </c>
      <c r="AK2508" s="35" t="s">
        <v>153</v>
      </c>
      <c r="AL2508" s="134" t="str">
        <f t="shared" ca="1" si="578"/>
        <v>2396.</v>
      </c>
      <c r="AM2508" s="140"/>
      <c r="AN2508" s="35"/>
      <c r="AO2508" s="193"/>
    </row>
    <row r="2509" spans="1:41" ht="22.5" hidden="1" customHeight="1" x14ac:dyDescent="0.25">
      <c r="A2509" s="68" t="s">
        <v>5578</v>
      </c>
      <c r="B2509" s="25">
        <v>4971</v>
      </c>
      <c r="C2509" s="333" t="s">
        <v>1064</v>
      </c>
      <c r="D2509" s="25">
        <v>1961</v>
      </c>
      <c r="E2509" s="108" t="s">
        <v>2932</v>
      </c>
      <c r="F2509" s="68" t="s">
        <v>2934</v>
      </c>
      <c r="G2509" s="25">
        <v>2</v>
      </c>
      <c r="H2509" s="25">
        <v>2</v>
      </c>
      <c r="I2509" s="170">
        <v>616</v>
      </c>
      <c r="J2509" s="137">
        <v>560.5</v>
      </c>
      <c r="K2509" s="170">
        <v>560.5</v>
      </c>
      <c r="L2509" s="287">
        <v>33</v>
      </c>
      <c r="M2509" s="170">
        <f t="shared" si="576"/>
        <v>516120</v>
      </c>
      <c r="N2509" s="137"/>
      <c r="O2509" s="135"/>
      <c r="P2509" s="137"/>
      <c r="Q2509" s="137">
        <f t="shared" si="577"/>
        <v>516120</v>
      </c>
      <c r="R2509" s="137">
        <v>516120</v>
      </c>
      <c r="S2509" s="30"/>
      <c r="T2509" s="137"/>
      <c r="U2509" s="137"/>
      <c r="V2509" s="137"/>
      <c r="W2509" s="137"/>
      <c r="X2509" s="137"/>
      <c r="Y2509" s="137"/>
      <c r="Z2509" s="137"/>
      <c r="AA2509" s="137"/>
      <c r="AB2509" s="137"/>
      <c r="AC2509" s="137"/>
      <c r="AD2509" s="137"/>
      <c r="AE2509" s="137"/>
      <c r="AF2509" s="137"/>
      <c r="AG2509" s="337">
        <v>2025</v>
      </c>
      <c r="AH2509" s="171" t="s">
        <v>3052</v>
      </c>
      <c r="AI2509" s="171"/>
      <c r="AJ2509" s="134">
        <f t="shared" ca="1" si="575"/>
        <v>2397</v>
      </c>
      <c r="AK2509" s="35" t="s">
        <v>153</v>
      </c>
      <c r="AL2509" s="134" t="str">
        <f t="shared" ca="1" si="578"/>
        <v>2397.</v>
      </c>
      <c r="AM2509" s="140"/>
      <c r="AN2509" s="35"/>
      <c r="AO2509" s="193"/>
    </row>
    <row r="2510" spans="1:41" ht="22.5" hidden="1" customHeight="1" x14ac:dyDescent="0.25">
      <c r="A2510" s="68" t="s">
        <v>5579</v>
      </c>
      <c r="B2510" s="25">
        <v>5180</v>
      </c>
      <c r="C2510" s="169" t="s">
        <v>1043</v>
      </c>
      <c r="D2510" s="25">
        <v>1961</v>
      </c>
      <c r="E2510" s="108" t="s">
        <v>2932</v>
      </c>
      <c r="F2510" s="68" t="s">
        <v>2934</v>
      </c>
      <c r="G2510" s="25">
        <v>2</v>
      </c>
      <c r="H2510" s="25">
        <v>1</v>
      </c>
      <c r="I2510" s="137">
        <v>282.89999999999998</v>
      </c>
      <c r="J2510" s="137">
        <v>192</v>
      </c>
      <c r="K2510" s="137">
        <v>192</v>
      </c>
      <c r="L2510" s="30">
        <v>12</v>
      </c>
      <c r="M2510" s="170">
        <f t="shared" si="576"/>
        <v>137897.88</v>
      </c>
      <c r="N2510" s="137"/>
      <c r="O2510" s="135"/>
      <c r="P2510" s="137"/>
      <c r="Q2510" s="137">
        <f t="shared" si="577"/>
        <v>137897.88</v>
      </c>
      <c r="R2510" s="137">
        <v>137897.88</v>
      </c>
      <c r="S2510" s="30"/>
      <c r="T2510" s="137"/>
      <c r="U2510" s="137"/>
      <c r="V2510" s="137"/>
      <c r="W2510" s="137"/>
      <c r="X2510" s="137"/>
      <c r="Y2510" s="137"/>
      <c r="Z2510" s="137"/>
      <c r="AA2510" s="137"/>
      <c r="AB2510" s="137"/>
      <c r="AC2510" s="137"/>
      <c r="AD2510" s="137"/>
      <c r="AE2510" s="137"/>
      <c r="AF2510" s="137"/>
      <c r="AG2510" s="337">
        <v>2025</v>
      </c>
      <c r="AH2510" s="171" t="s">
        <v>3052</v>
      </c>
      <c r="AI2510" s="171"/>
      <c r="AJ2510" s="134">
        <f t="shared" ca="1" si="575"/>
        <v>2398</v>
      </c>
      <c r="AK2510" s="35" t="s">
        <v>153</v>
      </c>
      <c r="AL2510" s="134" t="str">
        <f t="shared" ca="1" si="578"/>
        <v>2398.</v>
      </c>
      <c r="AM2510" s="140"/>
      <c r="AN2510" s="35"/>
      <c r="AO2510" s="193"/>
    </row>
    <row r="2511" spans="1:41" ht="22.5" hidden="1" customHeight="1" x14ac:dyDescent="0.25">
      <c r="A2511" s="68" t="s">
        <v>5580</v>
      </c>
      <c r="B2511" s="25">
        <v>4092</v>
      </c>
      <c r="C2511" s="205" t="s">
        <v>1146</v>
      </c>
      <c r="D2511" s="25">
        <v>1962</v>
      </c>
      <c r="E2511" s="108" t="s">
        <v>2932</v>
      </c>
      <c r="F2511" s="68" t="s">
        <v>2934</v>
      </c>
      <c r="G2511" s="25">
        <v>5</v>
      </c>
      <c r="H2511" s="25">
        <v>5</v>
      </c>
      <c r="I2511" s="137">
        <v>4183.6000000000004</v>
      </c>
      <c r="J2511" s="137">
        <v>3890</v>
      </c>
      <c r="K2511" s="137">
        <v>3066.8</v>
      </c>
      <c r="L2511" s="30">
        <v>136</v>
      </c>
      <c r="M2511" s="170">
        <f t="shared" si="576"/>
        <v>7309800</v>
      </c>
      <c r="N2511" s="137"/>
      <c r="O2511" s="135"/>
      <c r="P2511" s="137"/>
      <c r="Q2511" s="137">
        <f t="shared" si="577"/>
        <v>7309800</v>
      </c>
      <c r="R2511" s="137">
        <v>7309800</v>
      </c>
      <c r="S2511" s="30"/>
      <c r="T2511" s="137"/>
      <c r="U2511" s="137"/>
      <c r="V2511" s="137"/>
      <c r="W2511" s="137"/>
      <c r="X2511" s="137"/>
      <c r="Y2511" s="137"/>
      <c r="Z2511" s="137"/>
      <c r="AA2511" s="137"/>
      <c r="AB2511" s="137"/>
      <c r="AC2511" s="137"/>
      <c r="AD2511" s="137"/>
      <c r="AE2511" s="137"/>
      <c r="AF2511" s="137"/>
      <c r="AG2511" s="337">
        <v>2025</v>
      </c>
      <c r="AH2511" s="218" t="s">
        <v>3050</v>
      </c>
      <c r="AI2511" s="218"/>
      <c r="AJ2511" s="134">
        <f t="shared" ca="1" si="575"/>
        <v>2399</v>
      </c>
      <c r="AK2511" s="35" t="s">
        <v>153</v>
      </c>
      <c r="AL2511" s="134" t="str">
        <f t="shared" ca="1" si="578"/>
        <v>2399.</v>
      </c>
      <c r="AM2511" s="140"/>
      <c r="AN2511" s="35"/>
      <c r="AO2511" s="193"/>
    </row>
    <row r="2512" spans="1:41" ht="22.5" hidden="1" customHeight="1" x14ac:dyDescent="0.25">
      <c r="A2512" s="68" t="s">
        <v>5581</v>
      </c>
      <c r="B2512" s="25">
        <v>4170</v>
      </c>
      <c r="C2512" s="169" t="s">
        <v>996</v>
      </c>
      <c r="D2512" s="25">
        <v>1962</v>
      </c>
      <c r="E2512" s="108" t="s">
        <v>2932</v>
      </c>
      <c r="F2512" s="68" t="s">
        <v>2934</v>
      </c>
      <c r="G2512" s="25">
        <v>4</v>
      </c>
      <c r="H2512" s="25">
        <v>4</v>
      </c>
      <c r="I2512" s="170">
        <v>2679.1</v>
      </c>
      <c r="J2512" s="170">
        <v>2482.8000000000002</v>
      </c>
      <c r="K2512" s="170">
        <v>2482.8000000000002</v>
      </c>
      <c r="L2512" s="287">
        <v>114</v>
      </c>
      <c r="M2512" s="170">
        <f t="shared" si="576"/>
        <v>1629060</v>
      </c>
      <c r="N2512" s="137"/>
      <c r="O2512" s="135"/>
      <c r="P2512" s="137"/>
      <c r="Q2512" s="137">
        <f t="shared" si="577"/>
        <v>1629060</v>
      </c>
      <c r="R2512" s="137">
        <v>1629060</v>
      </c>
      <c r="S2512" s="30"/>
      <c r="T2512" s="137"/>
      <c r="U2512" s="137"/>
      <c r="V2512" s="137"/>
      <c r="W2512" s="137"/>
      <c r="X2512" s="137"/>
      <c r="Y2512" s="137"/>
      <c r="Z2512" s="137"/>
      <c r="AA2512" s="137"/>
      <c r="AB2512" s="137"/>
      <c r="AC2512" s="137"/>
      <c r="AD2512" s="137"/>
      <c r="AE2512" s="137"/>
      <c r="AF2512" s="137"/>
      <c r="AG2512" s="337">
        <v>2025</v>
      </c>
      <c r="AH2512" s="171" t="s">
        <v>3048</v>
      </c>
      <c r="AI2512" s="171"/>
      <c r="AJ2512" s="134">
        <f t="shared" ca="1" si="575"/>
        <v>2400</v>
      </c>
      <c r="AK2512" s="35" t="s">
        <v>153</v>
      </c>
      <c r="AL2512" s="134" t="str">
        <f t="shared" ca="1" si="578"/>
        <v>2400.</v>
      </c>
      <c r="AM2512" s="140"/>
      <c r="AN2512" s="35"/>
      <c r="AO2512" s="193"/>
    </row>
    <row r="2513" spans="1:41" ht="22.5" hidden="1" customHeight="1" x14ac:dyDescent="0.25">
      <c r="A2513" s="68" t="s">
        <v>5582</v>
      </c>
      <c r="B2513" s="25">
        <v>5299</v>
      </c>
      <c r="C2513" s="333" t="s">
        <v>1045</v>
      </c>
      <c r="D2513" s="25">
        <v>1962</v>
      </c>
      <c r="E2513" s="108" t="s">
        <v>2932</v>
      </c>
      <c r="F2513" s="68" t="s">
        <v>2934</v>
      </c>
      <c r="G2513" s="25">
        <v>4</v>
      </c>
      <c r="H2513" s="25">
        <v>2</v>
      </c>
      <c r="I2513" s="137">
        <v>1451.7</v>
      </c>
      <c r="J2513" s="137">
        <v>1355.1</v>
      </c>
      <c r="K2513" s="137">
        <v>1326.1</v>
      </c>
      <c r="L2513" s="30">
        <v>54</v>
      </c>
      <c r="M2513" s="170">
        <f t="shared" si="576"/>
        <v>329667</v>
      </c>
      <c r="N2513" s="137"/>
      <c r="O2513" s="135"/>
      <c r="P2513" s="137"/>
      <c r="Q2513" s="137">
        <f t="shared" si="577"/>
        <v>329667</v>
      </c>
      <c r="R2513" s="137">
        <v>329667</v>
      </c>
      <c r="S2513" s="30"/>
      <c r="T2513" s="137"/>
      <c r="U2513" s="137"/>
      <c r="V2513" s="137"/>
      <c r="W2513" s="137"/>
      <c r="X2513" s="137"/>
      <c r="Y2513" s="137"/>
      <c r="Z2513" s="137"/>
      <c r="AA2513" s="137"/>
      <c r="AB2513" s="137"/>
      <c r="AC2513" s="137"/>
      <c r="AD2513" s="137"/>
      <c r="AE2513" s="137"/>
      <c r="AF2513" s="137"/>
      <c r="AG2513" s="337">
        <v>2025</v>
      </c>
      <c r="AH2513" s="171" t="s">
        <v>3049</v>
      </c>
      <c r="AI2513" s="171"/>
      <c r="AJ2513" s="134">
        <f t="shared" ca="1" si="575"/>
        <v>2401</v>
      </c>
      <c r="AK2513" s="35" t="s">
        <v>153</v>
      </c>
      <c r="AL2513" s="134" t="str">
        <f t="shared" ca="1" si="578"/>
        <v>2401.</v>
      </c>
      <c r="AM2513" s="140"/>
      <c r="AN2513" s="35"/>
      <c r="AO2513" s="193"/>
    </row>
    <row r="2514" spans="1:41" ht="22.5" hidden="1" customHeight="1" x14ac:dyDescent="0.25">
      <c r="A2514" s="68" t="s">
        <v>5583</v>
      </c>
      <c r="B2514" s="25">
        <v>4508</v>
      </c>
      <c r="C2514" s="205" t="s">
        <v>816</v>
      </c>
      <c r="D2514" s="25">
        <v>1962</v>
      </c>
      <c r="E2514" s="108" t="s">
        <v>2932</v>
      </c>
      <c r="F2514" s="68" t="s">
        <v>2934</v>
      </c>
      <c r="G2514" s="25">
        <v>4</v>
      </c>
      <c r="H2514" s="25">
        <v>4</v>
      </c>
      <c r="I2514" s="137">
        <v>2555.6999999999998</v>
      </c>
      <c r="J2514" s="137">
        <v>1877.6</v>
      </c>
      <c r="K2514" s="137">
        <v>1877.6</v>
      </c>
      <c r="L2514" s="30">
        <v>85</v>
      </c>
      <c r="M2514" s="170">
        <f t="shared" si="576"/>
        <v>957168</v>
      </c>
      <c r="N2514" s="137"/>
      <c r="O2514" s="135"/>
      <c r="P2514" s="137"/>
      <c r="Q2514" s="137">
        <f t="shared" si="577"/>
        <v>957168</v>
      </c>
      <c r="R2514" s="137">
        <v>957168</v>
      </c>
      <c r="S2514" s="30"/>
      <c r="T2514" s="137"/>
      <c r="U2514" s="137"/>
      <c r="V2514" s="137"/>
      <c r="W2514" s="137"/>
      <c r="X2514" s="137"/>
      <c r="Y2514" s="137"/>
      <c r="Z2514" s="137"/>
      <c r="AA2514" s="137"/>
      <c r="AB2514" s="137"/>
      <c r="AC2514" s="137"/>
      <c r="AD2514" s="137"/>
      <c r="AE2514" s="137"/>
      <c r="AF2514" s="137"/>
      <c r="AG2514" s="337">
        <v>2025</v>
      </c>
      <c r="AH2514" s="218" t="s">
        <v>3052</v>
      </c>
      <c r="AI2514" s="218"/>
      <c r="AJ2514" s="134">
        <f t="shared" ca="1" si="575"/>
        <v>2402</v>
      </c>
      <c r="AK2514" s="35" t="s">
        <v>153</v>
      </c>
      <c r="AL2514" s="134" t="str">
        <f t="shared" ca="1" si="578"/>
        <v>2402.</v>
      </c>
      <c r="AM2514" s="140"/>
      <c r="AN2514" s="35"/>
      <c r="AO2514" s="193"/>
    </row>
    <row r="2515" spans="1:41" ht="23.25" hidden="1" customHeight="1" x14ac:dyDescent="0.25">
      <c r="A2515" s="68" t="s">
        <v>5584</v>
      </c>
      <c r="B2515" s="25">
        <v>5169</v>
      </c>
      <c r="C2515" s="36" t="s">
        <v>1806</v>
      </c>
      <c r="D2515" s="25">
        <v>1962</v>
      </c>
      <c r="E2515" s="108" t="s">
        <v>2932</v>
      </c>
      <c r="F2515" s="68" t="s">
        <v>2934</v>
      </c>
      <c r="G2515" s="25">
        <v>2</v>
      </c>
      <c r="H2515" s="25">
        <v>1</v>
      </c>
      <c r="I2515" s="137">
        <v>349.8</v>
      </c>
      <c r="J2515" s="137">
        <v>325</v>
      </c>
      <c r="K2515" s="137">
        <v>325</v>
      </c>
      <c r="L2515" s="30">
        <v>19</v>
      </c>
      <c r="M2515" s="170">
        <f t="shared" si="576"/>
        <v>2429300</v>
      </c>
      <c r="N2515" s="137"/>
      <c r="O2515" s="135"/>
      <c r="P2515" s="137"/>
      <c r="Q2515" s="137">
        <f t="shared" si="577"/>
        <v>2429300</v>
      </c>
      <c r="R2515" s="137">
        <v>2429300</v>
      </c>
      <c r="S2515" s="30"/>
      <c r="T2515" s="137"/>
      <c r="U2515" s="137"/>
      <c r="V2515" s="137"/>
      <c r="W2515" s="137"/>
      <c r="X2515" s="137"/>
      <c r="Y2515" s="137"/>
      <c r="Z2515" s="137"/>
      <c r="AA2515" s="137"/>
      <c r="AB2515" s="137"/>
      <c r="AC2515" s="336"/>
      <c r="AD2515" s="336"/>
      <c r="AE2515" s="137"/>
      <c r="AF2515" s="137"/>
      <c r="AG2515" s="337">
        <v>2025</v>
      </c>
      <c r="AH2515" s="171" t="s">
        <v>3048</v>
      </c>
      <c r="AI2515" s="171"/>
      <c r="AJ2515" s="134">
        <f t="shared" ca="1" si="575"/>
        <v>2403</v>
      </c>
      <c r="AK2515" s="35" t="s">
        <v>153</v>
      </c>
      <c r="AL2515" s="134" t="str">
        <f t="shared" ca="1" si="578"/>
        <v>2403.</v>
      </c>
      <c r="AM2515" s="140"/>
      <c r="AO2515" s="193"/>
    </row>
    <row r="2516" spans="1:41" ht="22.5" hidden="1" customHeight="1" x14ac:dyDescent="0.25">
      <c r="A2516" s="68" t="s">
        <v>5585</v>
      </c>
      <c r="B2516" s="25">
        <v>4488</v>
      </c>
      <c r="C2516" s="205" t="s">
        <v>815</v>
      </c>
      <c r="D2516" s="25">
        <v>1963</v>
      </c>
      <c r="E2516" s="108" t="s">
        <v>2932</v>
      </c>
      <c r="F2516" s="68" t="s">
        <v>2934</v>
      </c>
      <c r="G2516" s="25">
        <v>4</v>
      </c>
      <c r="H2516" s="25">
        <v>3</v>
      </c>
      <c r="I2516" s="137">
        <v>1314.1</v>
      </c>
      <c r="J2516" s="137">
        <v>1194.9000000000001</v>
      </c>
      <c r="K2516" s="137">
        <v>1194.9000000000001</v>
      </c>
      <c r="L2516" s="30">
        <v>60</v>
      </c>
      <c r="M2516" s="137">
        <f t="shared" si="576"/>
        <v>614652</v>
      </c>
      <c r="N2516" s="137"/>
      <c r="O2516" s="135"/>
      <c r="P2516" s="137"/>
      <c r="Q2516" s="137">
        <f t="shared" si="577"/>
        <v>614652</v>
      </c>
      <c r="R2516" s="137">
        <v>614652</v>
      </c>
      <c r="S2516" s="30"/>
      <c r="T2516" s="137"/>
      <c r="U2516" s="137"/>
      <c r="V2516" s="137"/>
      <c r="W2516" s="137"/>
      <c r="X2516" s="137"/>
      <c r="Y2516" s="137"/>
      <c r="Z2516" s="137"/>
      <c r="AA2516" s="137"/>
      <c r="AB2516" s="137"/>
      <c r="AC2516" s="137"/>
      <c r="AD2516" s="137"/>
      <c r="AE2516" s="137"/>
      <c r="AF2516" s="137"/>
      <c r="AG2516" s="337">
        <v>2025</v>
      </c>
      <c r="AH2516" s="218" t="s">
        <v>3052</v>
      </c>
      <c r="AI2516" s="218"/>
      <c r="AJ2516" s="134">
        <f t="shared" ca="1" si="575"/>
        <v>2404</v>
      </c>
      <c r="AK2516" s="35" t="s">
        <v>153</v>
      </c>
      <c r="AL2516" s="134" t="str">
        <f t="shared" ca="1" si="578"/>
        <v>2404.</v>
      </c>
      <c r="AM2516" s="140"/>
      <c r="AN2516" s="35"/>
      <c r="AO2516" s="193"/>
    </row>
    <row r="2517" spans="1:41" ht="22.5" hidden="1" customHeight="1" x14ac:dyDescent="0.25">
      <c r="A2517" s="68" t="s">
        <v>5586</v>
      </c>
      <c r="B2517" s="25">
        <v>4990</v>
      </c>
      <c r="C2517" s="205" t="s">
        <v>975</v>
      </c>
      <c r="D2517" s="25">
        <v>1963</v>
      </c>
      <c r="E2517" s="108" t="s">
        <v>2932</v>
      </c>
      <c r="F2517" s="68" t="s">
        <v>2934</v>
      </c>
      <c r="G2517" s="25">
        <v>4</v>
      </c>
      <c r="H2517" s="25">
        <v>5</v>
      </c>
      <c r="I2517" s="137">
        <v>3575.7</v>
      </c>
      <c r="J2517" s="137">
        <v>3213.7</v>
      </c>
      <c r="K2517" s="137">
        <v>3213.7</v>
      </c>
      <c r="L2517" s="30">
        <v>159</v>
      </c>
      <c r="M2517" s="170">
        <f t="shared" si="576"/>
        <v>1548360</v>
      </c>
      <c r="N2517" s="137"/>
      <c r="O2517" s="135"/>
      <c r="P2517" s="137"/>
      <c r="Q2517" s="137">
        <f t="shared" si="577"/>
        <v>1548360</v>
      </c>
      <c r="R2517" s="137">
        <v>1548360</v>
      </c>
      <c r="S2517" s="30"/>
      <c r="T2517" s="137"/>
      <c r="U2517" s="137"/>
      <c r="V2517" s="137"/>
      <c r="W2517" s="137"/>
      <c r="X2517" s="137"/>
      <c r="Y2517" s="137"/>
      <c r="Z2517" s="137"/>
      <c r="AA2517" s="137"/>
      <c r="AB2517" s="137"/>
      <c r="AC2517" s="137"/>
      <c r="AD2517" s="137"/>
      <c r="AE2517" s="137"/>
      <c r="AF2517" s="137"/>
      <c r="AG2517" s="337">
        <v>2025</v>
      </c>
      <c r="AH2517" s="218" t="s">
        <v>3052</v>
      </c>
      <c r="AI2517" s="218"/>
      <c r="AJ2517" s="134">
        <f t="shared" ca="1" si="575"/>
        <v>2405</v>
      </c>
      <c r="AK2517" s="35" t="s">
        <v>153</v>
      </c>
      <c r="AL2517" s="134" t="str">
        <f t="shared" ca="1" si="578"/>
        <v>2405.</v>
      </c>
      <c r="AM2517" s="140"/>
      <c r="AN2517" s="35"/>
      <c r="AO2517" s="193"/>
    </row>
    <row r="2518" spans="1:41" ht="22.5" hidden="1" customHeight="1" x14ac:dyDescent="0.25">
      <c r="A2518" s="68" t="s">
        <v>5587</v>
      </c>
      <c r="B2518" s="25">
        <v>4996</v>
      </c>
      <c r="C2518" s="169" t="s">
        <v>1033</v>
      </c>
      <c r="D2518" s="25">
        <v>1963</v>
      </c>
      <c r="E2518" s="108" t="s">
        <v>2932</v>
      </c>
      <c r="F2518" s="68" t="s">
        <v>2934</v>
      </c>
      <c r="G2518" s="25">
        <v>4</v>
      </c>
      <c r="H2518" s="25">
        <v>3</v>
      </c>
      <c r="I2518" s="137">
        <v>2058.8000000000002</v>
      </c>
      <c r="J2518" s="137">
        <v>1982.8</v>
      </c>
      <c r="K2518" s="137">
        <v>1913.1</v>
      </c>
      <c r="L2518" s="30">
        <v>107</v>
      </c>
      <c r="M2518" s="170">
        <f t="shared" si="576"/>
        <v>1008780</v>
      </c>
      <c r="N2518" s="137"/>
      <c r="O2518" s="135"/>
      <c r="P2518" s="137"/>
      <c r="Q2518" s="137">
        <f t="shared" si="577"/>
        <v>1008780</v>
      </c>
      <c r="R2518" s="137">
        <v>1008780</v>
      </c>
      <c r="S2518" s="30"/>
      <c r="T2518" s="137"/>
      <c r="U2518" s="137"/>
      <c r="V2518" s="137"/>
      <c r="W2518" s="137"/>
      <c r="X2518" s="137"/>
      <c r="Y2518" s="137"/>
      <c r="Z2518" s="137"/>
      <c r="AA2518" s="137"/>
      <c r="AB2518" s="137"/>
      <c r="AC2518" s="137"/>
      <c r="AD2518" s="137"/>
      <c r="AE2518" s="137"/>
      <c r="AF2518" s="137"/>
      <c r="AG2518" s="337">
        <v>2025</v>
      </c>
      <c r="AH2518" s="171" t="s">
        <v>3052</v>
      </c>
      <c r="AI2518" s="171"/>
      <c r="AJ2518" s="134">
        <f t="shared" ca="1" si="575"/>
        <v>2406</v>
      </c>
      <c r="AK2518" s="35" t="s">
        <v>153</v>
      </c>
      <c r="AL2518" s="134" t="str">
        <f t="shared" ca="1" si="578"/>
        <v>2406.</v>
      </c>
      <c r="AM2518" s="140"/>
      <c r="AN2518" s="35"/>
      <c r="AO2518" s="193"/>
    </row>
    <row r="2519" spans="1:41" ht="22.5" hidden="1" customHeight="1" x14ac:dyDescent="0.25">
      <c r="A2519" s="68" t="s">
        <v>5588</v>
      </c>
      <c r="B2519" s="25">
        <v>4999</v>
      </c>
      <c r="C2519" s="169" t="s">
        <v>1034</v>
      </c>
      <c r="D2519" s="25">
        <v>1963</v>
      </c>
      <c r="E2519" s="108" t="s">
        <v>2932</v>
      </c>
      <c r="F2519" s="68" t="s">
        <v>2934</v>
      </c>
      <c r="G2519" s="25">
        <v>5</v>
      </c>
      <c r="H2519" s="25">
        <v>3</v>
      </c>
      <c r="I2519" s="137">
        <v>2698.5</v>
      </c>
      <c r="J2519" s="137">
        <v>2513.8000000000002</v>
      </c>
      <c r="K2519" s="137">
        <v>2513.8000000000002</v>
      </c>
      <c r="L2519" s="30">
        <v>97</v>
      </c>
      <c r="M2519" s="170">
        <f t="shared" si="576"/>
        <v>1492056</v>
      </c>
      <c r="N2519" s="137"/>
      <c r="O2519" s="135"/>
      <c r="P2519" s="137"/>
      <c r="Q2519" s="137">
        <f t="shared" si="577"/>
        <v>1492056</v>
      </c>
      <c r="R2519" s="137">
        <v>1492056</v>
      </c>
      <c r="S2519" s="30"/>
      <c r="T2519" s="137"/>
      <c r="U2519" s="137"/>
      <c r="V2519" s="137"/>
      <c r="W2519" s="137"/>
      <c r="X2519" s="137"/>
      <c r="Y2519" s="137"/>
      <c r="Z2519" s="137"/>
      <c r="AA2519" s="137"/>
      <c r="AB2519" s="137"/>
      <c r="AC2519" s="137"/>
      <c r="AD2519" s="137"/>
      <c r="AE2519" s="137"/>
      <c r="AF2519" s="137"/>
      <c r="AG2519" s="337">
        <v>2025</v>
      </c>
      <c r="AH2519" s="171" t="s">
        <v>3052</v>
      </c>
      <c r="AI2519" s="171"/>
      <c r="AJ2519" s="134">
        <f t="shared" ca="1" si="575"/>
        <v>2407</v>
      </c>
      <c r="AK2519" s="35" t="s">
        <v>153</v>
      </c>
      <c r="AL2519" s="134" t="str">
        <f t="shared" ca="1" si="578"/>
        <v>2407.</v>
      </c>
      <c r="AM2519" s="140"/>
      <c r="AN2519" s="35"/>
      <c r="AO2519" s="193"/>
    </row>
    <row r="2520" spans="1:41" ht="22.5" hidden="1" customHeight="1" x14ac:dyDescent="0.25">
      <c r="A2520" s="68" t="s">
        <v>5589</v>
      </c>
      <c r="B2520" s="25">
        <v>5006</v>
      </c>
      <c r="C2520" s="169" t="s">
        <v>1035</v>
      </c>
      <c r="D2520" s="25">
        <v>1963</v>
      </c>
      <c r="E2520" s="108" t="s">
        <v>2932</v>
      </c>
      <c r="F2520" s="68" t="s">
        <v>2934</v>
      </c>
      <c r="G2520" s="25">
        <v>5</v>
      </c>
      <c r="H2520" s="25">
        <v>4</v>
      </c>
      <c r="I2520" s="137">
        <v>3463.1</v>
      </c>
      <c r="J2520" s="137">
        <v>3164</v>
      </c>
      <c r="K2520" s="137">
        <v>3133.1</v>
      </c>
      <c r="L2520" s="30">
        <v>142</v>
      </c>
      <c r="M2520" s="137">
        <f t="shared" si="576"/>
        <v>1051008</v>
      </c>
      <c r="N2520" s="137"/>
      <c r="O2520" s="135"/>
      <c r="P2520" s="137"/>
      <c r="Q2520" s="137">
        <f t="shared" si="577"/>
        <v>1051008</v>
      </c>
      <c r="R2520" s="137">
        <v>1051008</v>
      </c>
      <c r="S2520" s="30"/>
      <c r="T2520" s="137"/>
      <c r="U2520" s="137"/>
      <c r="V2520" s="137"/>
      <c r="W2520" s="137"/>
      <c r="X2520" s="137"/>
      <c r="Y2520" s="137"/>
      <c r="Z2520" s="137"/>
      <c r="AA2520" s="137"/>
      <c r="AB2520" s="137"/>
      <c r="AC2520" s="137"/>
      <c r="AD2520" s="137"/>
      <c r="AE2520" s="137"/>
      <c r="AF2520" s="137"/>
      <c r="AG2520" s="337">
        <v>2025</v>
      </c>
      <c r="AH2520" s="171" t="s">
        <v>3052</v>
      </c>
      <c r="AI2520" s="171"/>
      <c r="AJ2520" s="134">
        <f t="shared" ca="1" si="575"/>
        <v>2408</v>
      </c>
      <c r="AK2520" s="35" t="s">
        <v>153</v>
      </c>
      <c r="AL2520" s="134" t="str">
        <f t="shared" ca="1" si="578"/>
        <v>2408.</v>
      </c>
      <c r="AM2520" s="140"/>
      <c r="AN2520" s="35"/>
      <c r="AO2520" s="193"/>
    </row>
    <row r="2521" spans="1:41" ht="22.5" hidden="1" customHeight="1" x14ac:dyDescent="0.25">
      <c r="A2521" s="68" t="s">
        <v>5590</v>
      </c>
      <c r="B2521" s="25">
        <v>5128</v>
      </c>
      <c r="C2521" s="333" t="s">
        <v>1040</v>
      </c>
      <c r="D2521" s="25">
        <v>1963</v>
      </c>
      <c r="E2521" s="108" t="s">
        <v>2932</v>
      </c>
      <c r="F2521" s="68" t="s">
        <v>2934</v>
      </c>
      <c r="G2521" s="25">
        <v>5</v>
      </c>
      <c r="H2521" s="25">
        <v>3</v>
      </c>
      <c r="I2521" s="170">
        <v>2850.6</v>
      </c>
      <c r="J2521" s="137">
        <v>2543.1999999999998</v>
      </c>
      <c r="K2521" s="170">
        <v>2278.9</v>
      </c>
      <c r="L2521" s="287">
        <v>80</v>
      </c>
      <c r="M2521" s="170">
        <f t="shared" si="576"/>
        <v>5601680</v>
      </c>
      <c r="N2521" s="137"/>
      <c r="O2521" s="135"/>
      <c r="P2521" s="137"/>
      <c r="Q2521" s="137">
        <f t="shared" si="577"/>
        <v>5601680</v>
      </c>
      <c r="R2521" s="137">
        <v>5601680</v>
      </c>
      <c r="S2521" s="30"/>
      <c r="T2521" s="137"/>
      <c r="U2521" s="137"/>
      <c r="V2521" s="137"/>
      <c r="W2521" s="137"/>
      <c r="X2521" s="137"/>
      <c r="Y2521" s="137"/>
      <c r="Z2521" s="137"/>
      <c r="AA2521" s="137"/>
      <c r="AB2521" s="137"/>
      <c r="AC2521" s="137"/>
      <c r="AD2521" s="137"/>
      <c r="AE2521" s="137"/>
      <c r="AF2521" s="137"/>
      <c r="AG2521" s="337">
        <v>2025</v>
      </c>
      <c r="AH2521" s="171" t="s">
        <v>3048</v>
      </c>
      <c r="AI2521" s="171"/>
      <c r="AJ2521" s="134">
        <f t="shared" ca="1" si="575"/>
        <v>2409</v>
      </c>
      <c r="AK2521" s="35" t="s">
        <v>153</v>
      </c>
      <c r="AL2521" s="134" t="str">
        <f t="shared" ca="1" si="578"/>
        <v>2409.</v>
      </c>
      <c r="AM2521" s="140"/>
      <c r="AN2521" s="35"/>
      <c r="AO2521" s="193"/>
    </row>
    <row r="2522" spans="1:41" ht="22.5" hidden="1" customHeight="1" x14ac:dyDescent="0.25">
      <c r="A2522" s="68" t="s">
        <v>5591</v>
      </c>
      <c r="B2522" s="25">
        <v>5291</v>
      </c>
      <c r="C2522" s="333" t="s">
        <v>1044</v>
      </c>
      <c r="D2522" s="25">
        <v>1963</v>
      </c>
      <c r="E2522" s="108" t="s">
        <v>2932</v>
      </c>
      <c r="F2522" s="68" t="s">
        <v>2934</v>
      </c>
      <c r="G2522" s="25">
        <v>4</v>
      </c>
      <c r="H2522" s="25">
        <v>2</v>
      </c>
      <c r="I2522" s="137">
        <v>1381.5</v>
      </c>
      <c r="J2522" s="137">
        <v>1223.9000000000001</v>
      </c>
      <c r="K2522" s="137">
        <v>1223.9000000000001</v>
      </c>
      <c r="L2522" s="30">
        <v>49</v>
      </c>
      <c r="M2522" s="137">
        <f t="shared" si="576"/>
        <v>412854</v>
      </c>
      <c r="N2522" s="137"/>
      <c r="O2522" s="135"/>
      <c r="P2522" s="137"/>
      <c r="Q2522" s="137">
        <f t="shared" si="577"/>
        <v>412854</v>
      </c>
      <c r="R2522" s="137">
        <v>412854</v>
      </c>
      <c r="S2522" s="30"/>
      <c r="T2522" s="137"/>
      <c r="U2522" s="137"/>
      <c r="V2522" s="137"/>
      <c r="W2522" s="137"/>
      <c r="X2522" s="137"/>
      <c r="Y2522" s="137"/>
      <c r="Z2522" s="137"/>
      <c r="AA2522" s="137"/>
      <c r="AB2522" s="137"/>
      <c r="AC2522" s="137"/>
      <c r="AD2522" s="137"/>
      <c r="AE2522" s="137"/>
      <c r="AF2522" s="137"/>
      <c r="AG2522" s="337">
        <v>2025</v>
      </c>
      <c r="AH2522" s="171" t="s">
        <v>3049</v>
      </c>
      <c r="AI2522" s="171"/>
      <c r="AJ2522" s="134">
        <f t="shared" ca="1" si="575"/>
        <v>2410</v>
      </c>
      <c r="AK2522" s="35" t="s">
        <v>153</v>
      </c>
      <c r="AL2522" s="134" t="str">
        <f t="shared" ca="1" si="578"/>
        <v>2410.</v>
      </c>
      <c r="AM2522" s="140"/>
      <c r="AN2522" s="35"/>
      <c r="AO2522" s="193"/>
    </row>
    <row r="2523" spans="1:41" ht="22.5" hidden="1" customHeight="1" x14ac:dyDescent="0.25">
      <c r="A2523" s="68" t="s">
        <v>5592</v>
      </c>
      <c r="B2523" s="25">
        <v>5295</v>
      </c>
      <c r="C2523" s="205" t="s">
        <v>983</v>
      </c>
      <c r="D2523" s="25">
        <v>1963</v>
      </c>
      <c r="E2523" s="108" t="s">
        <v>2932</v>
      </c>
      <c r="F2523" s="68" t="s">
        <v>2934</v>
      </c>
      <c r="G2523" s="25">
        <v>4</v>
      </c>
      <c r="H2523" s="25">
        <v>3</v>
      </c>
      <c r="I2523" s="137">
        <v>2159.6</v>
      </c>
      <c r="J2523" s="137">
        <v>2008.4</v>
      </c>
      <c r="K2523" s="137">
        <v>1502.3</v>
      </c>
      <c r="L2523" s="30">
        <v>63</v>
      </c>
      <c r="M2523" s="137">
        <f t="shared" si="576"/>
        <v>857400</v>
      </c>
      <c r="N2523" s="137"/>
      <c r="O2523" s="135"/>
      <c r="P2523" s="137"/>
      <c r="Q2523" s="137">
        <f t="shared" si="577"/>
        <v>857400</v>
      </c>
      <c r="R2523" s="137">
        <v>857400</v>
      </c>
      <c r="S2523" s="30"/>
      <c r="T2523" s="137"/>
      <c r="U2523" s="137"/>
      <c r="V2523" s="137"/>
      <c r="W2523" s="137"/>
      <c r="X2523" s="137"/>
      <c r="Y2523" s="137"/>
      <c r="Z2523" s="137"/>
      <c r="AA2523" s="137"/>
      <c r="AB2523" s="137"/>
      <c r="AC2523" s="137"/>
      <c r="AD2523" s="137"/>
      <c r="AE2523" s="137"/>
      <c r="AF2523" s="137"/>
      <c r="AG2523" s="337">
        <v>2025</v>
      </c>
      <c r="AH2523" s="218" t="s">
        <v>3048</v>
      </c>
      <c r="AI2523" s="218"/>
      <c r="AJ2523" s="134">
        <f t="shared" ca="1" si="575"/>
        <v>2411</v>
      </c>
      <c r="AK2523" s="35" t="s">
        <v>153</v>
      </c>
      <c r="AL2523" s="134" t="str">
        <f t="shared" ca="1" si="578"/>
        <v>2411.</v>
      </c>
      <c r="AM2523" s="140"/>
      <c r="AN2523" s="35"/>
      <c r="AO2523" s="193"/>
    </row>
    <row r="2524" spans="1:41" ht="22.5" hidden="1" customHeight="1" x14ac:dyDescent="0.25">
      <c r="A2524" s="68" t="s">
        <v>5593</v>
      </c>
      <c r="B2524" s="25">
        <v>4825</v>
      </c>
      <c r="C2524" s="205" t="s">
        <v>827</v>
      </c>
      <c r="D2524" s="25">
        <v>1963</v>
      </c>
      <c r="E2524" s="108" t="s">
        <v>2932</v>
      </c>
      <c r="F2524" s="68" t="s">
        <v>2934</v>
      </c>
      <c r="G2524" s="25">
        <v>4</v>
      </c>
      <c r="H2524" s="25">
        <v>6</v>
      </c>
      <c r="I2524" s="137">
        <v>4248.2</v>
      </c>
      <c r="J2524" s="137">
        <v>3939.7</v>
      </c>
      <c r="K2524" s="137">
        <v>3013.7</v>
      </c>
      <c r="L2524" s="30">
        <v>116</v>
      </c>
      <c r="M2524" s="137">
        <f t="shared" si="576"/>
        <v>4629960</v>
      </c>
      <c r="N2524" s="137"/>
      <c r="O2524" s="135"/>
      <c r="P2524" s="137"/>
      <c r="Q2524" s="137">
        <f t="shared" si="577"/>
        <v>4629960</v>
      </c>
      <c r="R2524" s="137">
        <v>4629960</v>
      </c>
      <c r="S2524" s="30"/>
      <c r="T2524" s="137"/>
      <c r="U2524" s="137"/>
      <c r="V2524" s="137"/>
      <c r="W2524" s="137"/>
      <c r="X2524" s="137"/>
      <c r="Y2524" s="137"/>
      <c r="Z2524" s="137"/>
      <c r="AA2524" s="137"/>
      <c r="AB2524" s="137"/>
      <c r="AC2524" s="137"/>
      <c r="AD2524" s="137"/>
      <c r="AE2524" s="137"/>
      <c r="AF2524" s="137"/>
      <c r="AG2524" s="337">
        <v>2025</v>
      </c>
      <c r="AH2524" s="218" t="s">
        <v>3048</v>
      </c>
      <c r="AI2524" s="218"/>
      <c r="AJ2524" s="134">
        <f t="shared" ca="1" si="575"/>
        <v>2412</v>
      </c>
      <c r="AK2524" s="35" t="s">
        <v>153</v>
      </c>
      <c r="AL2524" s="134" t="str">
        <f t="shared" ca="1" si="578"/>
        <v>2412.</v>
      </c>
      <c r="AM2524" s="140"/>
      <c r="AO2524" s="193"/>
    </row>
    <row r="2525" spans="1:41" ht="22.5" hidden="1" customHeight="1" x14ac:dyDescent="0.25">
      <c r="A2525" s="68" t="s">
        <v>5594</v>
      </c>
      <c r="B2525" s="25">
        <v>5172</v>
      </c>
      <c r="C2525" s="169" t="s">
        <v>1041</v>
      </c>
      <c r="D2525" s="25">
        <v>1963</v>
      </c>
      <c r="E2525" s="108" t="s">
        <v>2932</v>
      </c>
      <c r="F2525" s="68" t="s">
        <v>2934</v>
      </c>
      <c r="G2525" s="25">
        <v>4</v>
      </c>
      <c r="H2525" s="25">
        <v>4</v>
      </c>
      <c r="I2525" s="137">
        <v>2620.4</v>
      </c>
      <c r="J2525" s="137">
        <v>2521.9</v>
      </c>
      <c r="K2525" s="137">
        <v>2449.1999999999998</v>
      </c>
      <c r="L2525" s="30">
        <v>118</v>
      </c>
      <c r="M2525" s="170">
        <f t="shared" ref="M2525:M2543" si="579">R2525+T2525+V2525+X2525+Z2525+AB2525+AE2525+AF2525</f>
        <v>4061141.0900000003</v>
      </c>
      <c r="N2525" s="137"/>
      <c r="O2525" s="135"/>
      <c r="P2525" s="137"/>
      <c r="Q2525" s="137">
        <f t="shared" ref="Q2525:Q2543" si="580">M2525</f>
        <v>4061141.0900000003</v>
      </c>
      <c r="R2525" s="137"/>
      <c r="S2525" s="30"/>
      <c r="T2525" s="137"/>
      <c r="U2525" s="137">
        <v>539.83000000000004</v>
      </c>
      <c r="V2525" s="137">
        <f>U2525*7523</f>
        <v>4061141.0900000003</v>
      </c>
      <c r="W2525" s="137"/>
      <c r="X2525" s="137"/>
      <c r="Y2525" s="137"/>
      <c r="Z2525" s="137"/>
      <c r="AA2525" s="137"/>
      <c r="AB2525" s="137"/>
      <c r="AC2525" s="137"/>
      <c r="AD2525" s="137"/>
      <c r="AE2525" s="137"/>
      <c r="AF2525" s="137"/>
      <c r="AG2525" s="337">
        <v>2025</v>
      </c>
      <c r="AH2525" s="171"/>
      <c r="AI2525" s="171"/>
      <c r="AJ2525" s="134">
        <f t="shared" ca="1" si="575"/>
        <v>2413</v>
      </c>
      <c r="AK2525" s="35" t="s">
        <v>153</v>
      </c>
      <c r="AL2525" s="134" t="str">
        <f t="shared" ca="1" si="578"/>
        <v>2413.</v>
      </c>
      <c r="AM2525" s="140"/>
      <c r="AN2525" s="35"/>
      <c r="AO2525" s="193"/>
    </row>
    <row r="2526" spans="1:41" ht="22.5" hidden="1" customHeight="1" x14ac:dyDescent="0.25">
      <c r="A2526" s="68" t="s">
        <v>5595</v>
      </c>
      <c r="B2526" s="25">
        <v>5364</v>
      </c>
      <c r="C2526" s="130" t="s">
        <v>987</v>
      </c>
      <c r="D2526" s="25">
        <v>1963</v>
      </c>
      <c r="E2526" s="108" t="s">
        <v>2932</v>
      </c>
      <c r="F2526" s="68" t="s">
        <v>2934</v>
      </c>
      <c r="G2526" s="25">
        <v>5</v>
      </c>
      <c r="H2526" s="25">
        <v>4</v>
      </c>
      <c r="I2526" s="137">
        <v>2503.9</v>
      </c>
      <c r="J2526" s="137">
        <v>1652.8</v>
      </c>
      <c r="K2526" s="137">
        <v>1652.8</v>
      </c>
      <c r="L2526" s="30">
        <v>132</v>
      </c>
      <c r="M2526" s="170">
        <f t="shared" si="579"/>
        <v>1345451.38</v>
      </c>
      <c r="N2526" s="137"/>
      <c r="O2526" s="135"/>
      <c r="P2526" s="137"/>
      <c r="Q2526" s="137">
        <f t="shared" si="580"/>
        <v>1345451.38</v>
      </c>
      <c r="R2526" s="137">
        <v>1345451.38</v>
      </c>
      <c r="S2526" s="30"/>
      <c r="T2526" s="137"/>
      <c r="U2526" s="137"/>
      <c r="V2526" s="137"/>
      <c r="W2526" s="137"/>
      <c r="X2526" s="137"/>
      <c r="Y2526" s="137"/>
      <c r="Z2526" s="137"/>
      <c r="AA2526" s="137"/>
      <c r="AB2526" s="137"/>
      <c r="AC2526" s="137"/>
      <c r="AD2526" s="137"/>
      <c r="AE2526" s="137"/>
      <c r="AF2526" s="137"/>
      <c r="AG2526" s="337">
        <v>2025</v>
      </c>
      <c r="AH2526" s="218" t="s">
        <v>3053</v>
      </c>
      <c r="AI2526" s="218"/>
      <c r="AJ2526" s="134">
        <f t="shared" ca="1" si="575"/>
        <v>2414</v>
      </c>
      <c r="AK2526" s="35" t="s">
        <v>153</v>
      </c>
      <c r="AL2526" s="134" t="str">
        <f t="shared" ca="1" si="578"/>
        <v>2414.</v>
      </c>
      <c r="AM2526" s="140"/>
      <c r="AN2526" s="35"/>
      <c r="AO2526" s="193"/>
    </row>
    <row r="2527" spans="1:41" ht="22.5" hidden="1" customHeight="1" x14ac:dyDescent="0.25">
      <c r="A2527" s="68" t="s">
        <v>5596</v>
      </c>
      <c r="B2527" s="25">
        <v>5401</v>
      </c>
      <c r="C2527" s="333" t="s">
        <v>989</v>
      </c>
      <c r="D2527" s="25">
        <v>1963</v>
      </c>
      <c r="E2527" s="108" t="s">
        <v>2932</v>
      </c>
      <c r="F2527" s="68" t="s">
        <v>2934</v>
      </c>
      <c r="G2527" s="25">
        <v>4</v>
      </c>
      <c r="H2527" s="25">
        <v>2</v>
      </c>
      <c r="I2527" s="137">
        <v>1368.8</v>
      </c>
      <c r="J2527" s="137">
        <v>1272.2</v>
      </c>
      <c r="K2527" s="137">
        <v>1272.2</v>
      </c>
      <c r="L2527" s="30">
        <v>49</v>
      </c>
      <c r="M2527" s="170">
        <f t="shared" si="579"/>
        <v>2469088</v>
      </c>
      <c r="N2527" s="137"/>
      <c r="O2527" s="135"/>
      <c r="P2527" s="137"/>
      <c r="Q2527" s="137">
        <f t="shared" si="580"/>
        <v>2469088</v>
      </c>
      <c r="R2527" s="137">
        <v>2469088</v>
      </c>
      <c r="S2527" s="30"/>
      <c r="T2527" s="137"/>
      <c r="U2527" s="137"/>
      <c r="V2527" s="137"/>
      <c r="W2527" s="137"/>
      <c r="X2527" s="137"/>
      <c r="Y2527" s="137"/>
      <c r="Z2527" s="137"/>
      <c r="AA2527" s="137"/>
      <c r="AB2527" s="137"/>
      <c r="AC2527" s="137"/>
      <c r="AD2527" s="137"/>
      <c r="AE2527" s="137"/>
      <c r="AF2527" s="137"/>
      <c r="AG2527" s="337">
        <v>2025</v>
      </c>
      <c r="AH2527" s="171" t="s">
        <v>3050</v>
      </c>
      <c r="AI2527" s="171"/>
      <c r="AJ2527" s="134">
        <f t="shared" ref="AJ2527:AJ2590" ca="1" si="581">MAX(AJ2523:AJ2526)+1</f>
        <v>2415</v>
      </c>
      <c r="AK2527" s="35" t="s">
        <v>153</v>
      </c>
      <c r="AL2527" s="134" t="str">
        <f t="shared" ca="1" si="578"/>
        <v>2415.</v>
      </c>
      <c r="AM2527" s="140"/>
      <c r="AN2527" s="35"/>
      <c r="AO2527" s="193"/>
    </row>
    <row r="2528" spans="1:41" ht="22.5" hidden="1" customHeight="1" x14ac:dyDescent="0.25">
      <c r="A2528" s="68" t="s">
        <v>5597</v>
      </c>
      <c r="B2528" s="25">
        <v>4359</v>
      </c>
      <c r="C2528" s="169" t="s">
        <v>1007</v>
      </c>
      <c r="D2528" s="25">
        <v>1964</v>
      </c>
      <c r="E2528" s="108" t="s">
        <v>2932</v>
      </c>
      <c r="F2528" s="68" t="s">
        <v>2934</v>
      </c>
      <c r="G2528" s="25">
        <v>4</v>
      </c>
      <c r="H2528" s="25">
        <v>5</v>
      </c>
      <c r="I2528" s="170">
        <v>2870.8</v>
      </c>
      <c r="J2528" s="137">
        <v>2569.1</v>
      </c>
      <c r="K2528" s="170">
        <v>2482.3000000000002</v>
      </c>
      <c r="L2528" s="287">
        <v>107</v>
      </c>
      <c r="M2528" s="170">
        <f t="shared" si="579"/>
        <v>2264808</v>
      </c>
      <c r="N2528" s="137"/>
      <c r="O2528" s="135"/>
      <c r="P2528" s="137"/>
      <c r="Q2528" s="137">
        <f t="shared" si="580"/>
        <v>2264808</v>
      </c>
      <c r="R2528" s="137">
        <v>2264808</v>
      </c>
      <c r="S2528" s="30"/>
      <c r="T2528" s="137"/>
      <c r="U2528" s="137"/>
      <c r="V2528" s="137"/>
      <c r="W2528" s="137"/>
      <c r="X2528" s="137"/>
      <c r="Y2528" s="137"/>
      <c r="Z2528" s="137"/>
      <c r="AA2528" s="137"/>
      <c r="AB2528" s="137"/>
      <c r="AC2528" s="137"/>
      <c r="AD2528" s="137"/>
      <c r="AE2528" s="137"/>
      <c r="AF2528" s="137"/>
      <c r="AG2528" s="337">
        <v>2025</v>
      </c>
      <c r="AH2528" s="171" t="s">
        <v>3053</v>
      </c>
      <c r="AI2528" s="171"/>
      <c r="AJ2528" s="134">
        <f t="shared" ca="1" si="581"/>
        <v>2416</v>
      </c>
      <c r="AK2528" s="35" t="s">
        <v>153</v>
      </c>
      <c r="AL2528" s="134" t="str">
        <f t="shared" ca="1" si="578"/>
        <v>2416.</v>
      </c>
      <c r="AM2528" s="140"/>
      <c r="AN2528" s="35"/>
      <c r="AO2528" s="193"/>
    </row>
    <row r="2529" spans="1:41" ht="22.5" hidden="1" customHeight="1" x14ac:dyDescent="0.25">
      <c r="A2529" s="68" t="s">
        <v>5598</v>
      </c>
      <c r="B2529" s="25">
        <v>4483</v>
      </c>
      <c r="C2529" s="169" t="s">
        <v>1012</v>
      </c>
      <c r="D2529" s="25">
        <v>1964</v>
      </c>
      <c r="E2529" s="108" t="s">
        <v>2932</v>
      </c>
      <c r="F2529" s="68" t="s">
        <v>2934</v>
      </c>
      <c r="G2529" s="25">
        <v>4</v>
      </c>
      <c r="H2529" s="25">
        <v>5</v>
      </c>
      <c r="I2529" s="170">
        <v>4080.29</v>
      </c>
      <c r="J2529" s="137">
        <v>3117.3</v>
      </c>
      <c r="K2529" s="170">
        <v>2352.1999999999998</v>
      </c>
      <c r="L2529" s="287">
        <v>174</v>
      </c>
      <c r="M2529" s="170">
        <f t="shared" si="579"/>
        <v>877800</v>
      </c>
      <c r="N2529" s="137"/>
      <c r="O2529" s="135"/>
      <c r="P2529" s="137"/>
      <c r="Q2529" s="137">
        <f t="shared" si="580"/>
        <v>877800</v>
      </c>
      <c r="R2529" s="137">
        <v>877800</v>
      </c>
      <c r="S2529" s="30"/>
      <c r="T2529" s="137"/>
      <c r="U2529" s="137"/>
      <c r="V2529" s="137"/>
      <c r="W2529" s="137"/>
      <c r="X2529" s="137"/>
      <c r="Y2529" s="137"/>
      <c r="Z2529" s="137"/>
      <c r="AA2529" s="137"/>
      <c r="AB2529" s="137"/>
      <c r="AC2529" s="137"/>
      <c r="AD2529" s="137"/>
      <c r="AE2529" s="137"/>
      <c r="AF2529" s="137"/>
      <c r="AG2529" s="337">
        <v>2025</v>
      </c>
      <c r="AH2529" s="171" t="s">
        <v>3051</v>
      </c>
      <c r="AI2529" s="171"/>
      <c r="AJ2529" s="134">
        <f t="shared" ca="1" si="581"/>
        <v>2417</v>
      </c>
      <c r="AK2529" s="35" t="s">
        <v>153</v>
      </c>
      <c r="AL2529" s="134" t="str">
        <f t="shared" ca="1" si="578"/>
        <v>2417.</v>
      </c>
      <c r="AM2529" s="140"/>
      <c r="AN2529" s="35"/>
      <c r="AO2529" s="193"/>
    </row>
    <row r="2530" spans="1:41" ht="22.5" hidden="1" customHeight="1" x14ac:dyDescent="0.25">
      <c r="A2530" s="68" t="s">
        <v>5599</v>
      </c>
      <c r="B2530" s="25">
        <v>4871</v>
      </c>
      <c r="C2530" s="333" t="s">
        <v>830</v>
      </c>
      <c r="D2530" s="25">
        <v>1964</v>
      </c>
      <c r="E2530" s="108" t="s">
        <v>2932</v>
      </c>
      <c r="F2530" s="68" t="s">
        <v>2934</v>
      </c>
      <c r="G2530" s="25">
        <v>2</v>
      </c>
      <c r="H2530" s="25">
        <v>1</v>
      </c>
      <c r="I2530" s="170">
        <v>454.6</v>
      </c>
      <c r="J2530" s="137">
        <v>454.6</v>
      </c>
      <c r="K2530" s="170">
        <v>454.6</v>
      </c>
      <c r="L2530" s="287">
        <v>19</v>
      </c>
      <c r="M2530" s="170">
        <f t="shared" si="579"/>
        <v>388650</v>
      </c>
      <c r="N2530" s="137"/>
      <c r="O2530" s="135"/>
      <c r="P2530" s="137"/>
      <c r="Q2530" s="137">
        <f t="shared" si="580"/>
        <v>388650</v>
      </c>
      <c r="R2530" s="137">
        <f>234600+154050</f>
        <v>388650</v>
      </c>
      <c r="S2530" s="30"/>
      <c r="T2530" s="137"/>
      <c r="U2530" s="137"/>
      <c r="V2530" s="137"/>
      <c r="W2530" s="137"/>
      <c r="X2530" s="137"/>
      <c r="Y2530" s="137"/>
      <c r="Z2530" s="137"/>
      <c r="AA2530" s="137"/>
      <c r="AB2530" s="137"/>
      <c r="AC2530" s="137"/>
      <c r="AD2530" s="137"/>
      <c r="AE2530" s="137"/>
      <c r="AF2530" s="137"/>
      <c r="AG2530" s="337">
        <v>2025</v>
      </c>
      <c r="AH2530" s="171" t="s">
        <v>3065</v>
      </c>
      <c r="AI2530" s="171"/>
      <c r="AJ2530" s="134">
        <f t="shared" ca="1" si="581"/>
        <v>2418</v>
      </c>
      <c r="AK2530" s="35" t="s">
        <v>153</v>
      </c>
      <c r="AL2530" s="134" t="str">
        <f t="shared" ca="1" si="578"/>
        <v>2418.</v>
      </c>
      <c r="AM2530" s="140"/>
      <c r="AN2530" s="35"/>
      <c r="AO2530" s="193"/>
    </row>
    <row r="2531" spans="1:41" ht="22.5" hidden="1" customHeight="1" x14ac:dyDescent="0.25">
      <c r="A2531" s="68" t="s">
        <v>5600</v>
      </c>
      <c r="B2531" s="25">
        <v>4157</v>
      </c>
      <c r="C2531" s="169" t="s">
        <v>994</v>
      </c>
      <c r="D2531" s="25">
        <v>1964</v>
      </c>
      <c r="E2531" s="108" t="s">
        <v>2932</v>
      </c>
      <c r="F2531" s="68" t="s">
        <v>2934</v>
      </c>
      <c r="G2531" s="25">
        <v>5</v>
      </c>
      <c r="H2531" s="25">
        <v>6</v>
      </c>
      <c r="I2531" s="170">
        <v>4805.5</v>
      </c>
      <c r="J2531" s="170">
        <v>4655.3</v>
      </c>
      <c r="K2531" s="170">
        <v>3014.7</v>
      </c>
      <c r="L2531" s="287">
        <v>194</v>
      </c>
      <c r="M2531" s="170">
        <f t="shared" si="579"/>
        <v>4754185.9799999995</v>
      </c>
      <c r="N2531" s="137"/>
      <c r="O2531" s="135"/>
      <c r="P2531" s="137"/>
      <c r="Q2531" s="137">
        <f t="shared" si="580"/>
        <v>4754185.9799999995</v>
      </c>
      <c r="R2531" s="137"/>
      <c r="S2531" s="30"/>
      <c r="T2531" s="137"/>
      <c r="U2531" s="137">
        <v>1340.34</v>
      </c>
      <c r="V2531" s="137">
        <f>U2531*3547</f>
        <v>4754185.9799999995</v>
      </c>
      <c r="W2531" s="137"/>
      <c r="X2531" s="137"/>
      <c r="Y2531" s="137"/>
      <c r="Z2531" s="137"/>
      <c r="AA2531" s="137"/>
      <c r="AB2531" s="137"/>
      <c r="AC2531" s="137"/>
      <c r="AD2531" s="137"/>
      <c r="AE2531" s="137"/>
      <c r="AF2531" s="137"/>
      <c r="AG2531" s="337">
        <v>2025</v>
      </c>
      <c r="AH2531" s="166"/>
      <c r="AI2531" s="166"/>
      <c r="AJ2531" s="134">
        <f t="shared" ca="1" si="581"/>
        <v>2419</v>
      </c>
      <c r="AK2531" s="35" t="s">
        <v>153</v>
      </c>
      <c r="AL2531" s="134" t="str">
        <f t="shared" ca="1" si="578"/>
        <v>2419.</v>
      </c>
      <c r="AM2531" s="140"/>
      <c r="AN2531" s="35"/>
      <c r="AO2531" s="193"/>
    </row>
    <row r="2532" spans="1:41" ht="22.5" hidden="1" customHeight="1" x14ac:dyDescent="0.25">
      <c r="A2532" s="68" t="s">
        <v>5601</v>
      </c>
      <c r="B2532" s="25">
        <v>4997</v>
      </c>
      <c r="C2532" s="205" t="s">
        <v>976</v>
      </c>
      <c r="D2532" s="25">
        <v>1964</v>
      </c>
      <c r="E2532" s="108" t="s">
        <v>2932</v>
      </c>
      <c r="F2532" s="68" t="s">
        <v>2934</v>
      </c>
      <c r="G2532" s="25">
        <v>4</v>
      </c>
      <c r="H2532" s="25">
        <v>3</v>
      </c>
      <c r="I2532" s="137">
        <v>2143</v>
      </c>
      <c r="J2532" s="137">
        <v>1975.6</v>
      </c>
      <c r="K2532" s="137">
        <v>1975.6</v>
      </c>
      <c r="L2532" s="30">
        <v>88</v>
      </c>
      <c r="M2532" s="170">
        <f t="shared" si="579"/>
        <v>4731065</v>
      </c>
      <c r="N2532" s="137"/>
      <c r="O2532" s="135"/>
      <c r="P2532" s="137"/>
      <c r="Q2532" s="137">
        <f t="shared" si="580"/>
        <v>4731065</v>
      </c>
      <c r="R2532" s="137">
        <v>4731065</v>
      </c>
      <c r="S2532" s="30"/>
      <c r="T2532" s="137"/>
      <c r="U2532" s="137"/>
      <c r="V2532" s="137"/>
      <c r="W2532" s="137"/>
      <c r="X2532" s="137"/>
      <c r="Y2532" s="137"/>
      <c r="Z2532" s="137"/>
      <c r="AA2532" s="137"/>
      <c r="AB2532" s="137"/>
      <c r="AC2532" s="137"/>
      <c r="AD2532" s="137"/>
      <c r="AE2532" s="137"/>
      <c r="AF2532" s="137"/>
      <c r="AG2532" s="337">
        <v>2025</v>
      </c>
      <c r="AH2532" s="218" t="s">
        <v>3050</v>
      </c>
      <c r="AI2532" s="218"/>
      <c r="AJ2532" s="134">
        <f t="shared" ca="1" si="581"/>
        <v>2420</v>
      </c>
      <c r="AK2532" s="35" t="s">
        <v>153</v>
      </c>
      <c r="AL2532" s="134" t="str">
        <f t="shared" ca="1" si="578"/>
        <v>2420.</v>
      </c>
      <c r="AM2532" s="140"/>
      <c r="AN2532" s="35"/>
      <c r="AO2532" s="193"/>
    </row>
    <row r="2533" spans="1:41" ht="22.5" hidden="1" customHeight="1" x14ac:dyDescent="0.25">
      <c r="A2533" s="68" t="s">
        <v>5602</v>
      </c>
      <c r="B2533" s="25">
        <v>5000</v>
      </c>
      <c r="C2533" s="205" t="s">
        <v>977</v>
      </c>
      <c r="D2533" s="25">
        <v>1964</v>
      </c>
      <c r="E2533" s="108" t="s">
        <v>2932</v>
      </c>
      <c r="F2533" s="68" t="s">
        <v>2934</v>
      </c>
      <c r="G2533" s="25">
        <v>5</v>
      </c>
      <c r="H2533" s="25">
        <v>4</v>
      </c>
      <c r="I2533" s="137">
        <v>3460.2</v>
      </c>
      <c r="J2533" s="137">
        <v>3160.7</v>
      </c>
      <c r="K2533" s="137">
        <v>3160.7</v>
      </c>
      <c r="L2533" s="30">
        <v>154</v>
      </c>
      <c r="M2533" s="170">
        <f t="shared" si="579"/>
        <v>2332128</v>
      </c>
      <c r="N2533" s="137"/>
      <c r="O2533" s="135"/>
      <c r="P2533" s="137"/>
      <c r="Q2533" s="137">
        <f t="shared" si="580"/>
        <v>2332128</v>
      </c>
      <c r="R2533" s="137">
        <v>2332128</v>
      </c>
      <c r="S2533" s="30"/>
      <c r="T2533" s="137"/>
      <c r="U2533" s="137"/>
      <c r="V2533" s="137"/>
      <c r="W2533" s="137"/>
      <c r="X2533" s="137"/>
      <c r="Y2533" s="137"/>
      <c r="Z2533" s="137"/>
      <c r="AA2533" s="137"/>
      <c r="AB2533" s="137"/>
      <c r="AC2533" s="137"/>
      <c r="AD2533" s="137"/>
      <c r="AE2533" s="137"/>
      <c r="AF2533" s="137"/>
      <c r="AG2533" s="337">
        <v>2025</v>
      </c>
      <c r="AH2533" s="218" t="s">
        <v>3048</v>
      </c>
      <c r="AI2533" s="218"/>
      <c r="AJ2533" s="134">
        <f t="shared" ca="1" si="581"/>
        <v>2421</v>
      </c>
      <c r="AK2533" s="35" t="s">
        <v>153</v>
      </c>
      <c r="AL2533" s="134" t="str">
        <f t="shared" ca="1" si="578"/>
        <v>2421.</v>
      </c>
      <c r="AM2533" s="140"/>
      <c r="AN2533" s="35"/>
      <c r="AO2533" s="193"/>
    </row>
    <row r="2534" spans="1:41" ht="22.5" hidden="1" customHeight="1" x14ac:dyDescent="0.25">
      <c r="A2534" s="68" t="s">
        <v>5603</v>
      </c>
      <c r="B2534" s="25">
        <v>5167</v>
      </c>
      <c r="C2534" s="205" t="s">
        <v>981</v>
      </c>
      <c r="D2534" s="25">
        <v>1964</v>
      </c>
      <c r="E2534" s="108" t="s">
        <v>2932</v>
      </c>
      <c r="F2534" s="68" t="s">
        <v>2934</v>
      </c>
      <c r="G2534" s="25">
        <v>5</v>
      </c>
      <c r="H2534" s="25">
        <v>3</v>
      </c>
      <c r="I2534" s="137">
        <v>3350.06</v>
      </c>
      <c r="J2534" s="137">
        <v>3173.5</v>
      </c>
      <c r="K2534" s="137">
        <v>2527.1999999999998</v>
      </c>
      <c r="L2534" s="30">
        <v>99</v>
      </c>
      <c r="M2534" s="170">
        <f t="shared" si="579"/>
        <v>1351296</v>
      </c>
      <c r="N2534" s="137"/>
      <c r="O2534" s="135"/>
      <c r="P2534" s="137"/>
      <c r="Q2534" s="137">
        <f t="shared" si="580"/>
        <v>1351296</v>
      </c>
      <c r="R2534" s="137">
        <v>1351296</v>
      </c>
      <c r="S2534" s="30"/>
      <c r="T2534" s="137"/>
      <c r="U2534" s="137"/>
      <c r="V2534" s="137"/>
      <c r="W2534" s="137"/>
      <c r="X2534" s="137"/>
      <c r="Y2534" s="137"/>
      <c r="Z2534" s="137"/>
      <c r="AA2534" s="137"/>
      <c r="AB2534" s="137"/>
      <c r="AC2534" s="137"/>
      <c r="AD2534" s="137"/>
      <c r="AE2534" s="137"/>
      <c r="AF2534" s="137"/>
      <c r="AG2534" s="337">
        <v>2025</v>
      </c>
      <c r="AH2534" s="218" t="s">
        <v>3052</v>
      </c>
      <c r="AI2534" s="218"/>
      <c r="AJ2534" s="134">
        <f t="shared" ca="1" si="581"/>
        <v>2422</v>
      </c>
      <c r="AK2534" s="35" t="s">
        <v>153</v>
      </c>
      <c r="AL2534" s="134" t="str">
        <f t="shared" ca="1" si="578"/>
        <v>2422.</v>
      </c>
      <c r="AM2534" s="140"/>
      <c r="AN2534" s="35"/>
      <c r="AO2534" s="193"/>
    </row>
    <row r="2535" spans="1:41" ht="22.5" hidden="1" customHeight="1" x14ac:dyDescent="0.25">
      <c r="A2535" s="68" t="s">
        <v>5604</v>
      </c>
      <c r="B2535" s="25">
        <v>4469</v>
      </c>
      <c r="C2535" s="333" t="s">
        <v>1053</v>
      </c>
      <c r="D2535" s="25">
        <v>1964</v>
      </c>
      <c r="E2535" s="108" t="s">
        <v>2932</v>
      </c>
      <c r="F2535" s="68" t="s">
        <v>2934</v>
      </c>
      <c r="G2535" s="25">
        <v>5</v>
      </c>
      <c r="H2535" s="25">
        <v>3</v>
      </c>
      <c r="I2535" s="170">
        <v>2622.1</v>
      </c>
      <c r="J2535" s="137">
        <v>2505.9</v>
      </c>
      <c r="K2535" s="170">
        <v>2393.3000000000002</v>
      </c>
      <c r="L2535" s="287">
        <v>128</v>
      </c>
      <c r="M2535" s="170">
        <f t="shared" si="579"/>
        <v>3991963</v>
      </c>
      <c r="N2535" s="137"/>
      <c r="O2535" s="135"/>
      <c r="P2535" s="137"/>
      <c r="Q2535" s="137">
        <f t="shared" si="580"/>
        <v>3991963</v>
      </c>
      <c r="R2535" s="137">
        <v>3991963</v>
      </c>
      <c r="S2535" s="30"/>
      <c r="T2535" s="137"/>
      <c r="U2535" s="137"/>
      <c r="V2535" s="137"/>
      <c r="W2535" s="137"/>
      <c r="X2535" s="137"/>
      <c r="Y2535" s="137"/>
      <c r="Z2535" s="137"/>
      <c r="AA2535" s="137"/>
      <c r="AB2535" s="137"/>
      <c r="AC2535" s="137"/>
      <c r="AD2535" s="137"/>
      <c r="AE2535" s="137"/>
      <c r="AF2535" s="137"/>
      <c r="AG2535" s="337">
        <v>2025</v>
      </c>
      <c r="AH2535" s="171" t="s">
        <v>3050</v>
      </c>
      <c r="AI2535" s="171"/>
      <c r="AJ2535" s="134">
        <f t="shared" ca="1" si="581"/>
        <v>2423</v>
      </c>
      <c r="AK2535" s="35" t="s">
        <v>153</v>
      </c>
      <c r="AL2535" s="134" t="str">
        <f t="shared" ca="1" si="578"/>
        <v>2423.</v>
      </c>
      <c r="AM2535" s="140"/>
      <c r="AN2535" s="35"/>
      <c r="AO2535" s="193"/>
    </row>
    <row r="2536" spans="1:41" ht="22.5" hidden="1" customHeight="1" x14ac:dyDescent="0.25">
      <c r="A2536" s="68" t="s">
        <v>5605</v>
      </c>
      <c r="B2536" s="25">
        <v>5306</v>
      </c>
      <c r="C2536" s="169" t="s">
        <v>1046</v>
      </c>
      <c r="D2536" s="25">
        <v>1964</v>
      </c>
      <c r="E2536" s="108" t="s">
        <v>2932</v>
      </c>
      <c r="F2536" s="68" t="s">
        <v>2934</v>
      </c>
      <c r="G2536" s="25">
        <v>5</v>
      </c>
      <c r="H2536" s="25">
        <v>3</v>
      </c>
      <c r="I2536" s="137">
        <v>2549.4</v>
      </c>
      <c r="J2536" s="137">
        <v>2549.4</v>
      </c>
      <c r="K2536" s="137">
        <v>2549.4</v>
      </c>
      <c r="L2536" s="30">
        <v>97</v>
      </c>
      <c r="M2536" s="170">
        <f t="shared" si="579"/>
        <v>885879.97</v>
      </c>
      <c r="N2536" s="137"/>
      <c r="O2536" s="135"/>
      <c r="P2536" s="137"/>
      <c r="Q2536" s="137">
        <f t="shared" si="580"/>
        <v>885879.97</v>
      </c>
      <c r="R2536" s="137">
        <v>885879.97</v>
      </c>
      <c r="S2536" s="30"/>
      <c r="T2536" s="137"/>
      <c r="U2536" s="137"/>
      <c r="V2536" s="137"/>
      <c r="W2536" s="137"/>
      <c r="X2536" s="137"/>
      <c r="Y2536" s="137"/>
      <c r="Z2536" s="137"/>
      <c r="AA2536" s="137"/>
      <c r="AB2536" s="137"/>
      <c r="AC2536" s="137"/>
      <c r="AD2536" s="137"/>
      <c r="AE2536" s="137"/>
      <c r="AF2536" s="137"/>
      <c r="AG2536" s="337">
        <v>2025</v>
      </c>
      <c r="AH2536" s="171" t="s">
        <v>3048</v>
      </c>
      <c r="AI2536" s="171"/>
      <c r="AJ2536" s="134">
        <f t="shared" ca="1" si="581"/>
        <v>2424</v>
      </c>
      <c r="AK2536" s="35" t="s">
        <v>153</v>
      </c>
      <c r="AL2536" s="134" t="str">
        <f t="shared" ca="1" si="578"/>
        <v>2424.</v>
      </c>
      <c r="AM2536" s="140"/>
      <c r="AN2536" s="35"/>
      <c r="AO2536" s="193"/>
    </row>
    <row r="2537" spans="1:41" ht="22.5" hidden="1" customHeight="1" x14ac:dyDescent="0.25">
      <c r="A2537" s="68" t="s">
        <v>5606</v>
      </c>
      <c r="B2537" s="25">
        <v>5333</v>
      </c>
      <c r="C2537" s="333" t="s">
        <v>1070</v>
      </c>
      <c r="D2537" s="25">
        <v>1964</v>
      </c>
      <c r="E2537" s="108" t="s">
        <v>2932</v>
      </c>
      <c r="F2537" s="68" t="s">
        <v>2934</v>
      </c>
      <c r="G2537" s="25">
        <v>5</v>
      </c>
      <c r="H2537" s="25">
        <v>11</v>
      </c>
      <c r="I2537" s="170">
        <v>3259.2</v>
      </c>
      <c r="J2537" s="170">
        <v>2556</v>
      </c>
      <c r="K2537" s="170">
        <v>2556</v>
      </c>
      <c r="L2537" s="287">
        <v>391</v>
      </c>
      <c r="M2537" s="170">
        <f t="shared" si="579"/>
        <v>887040</v>
      </c>
      <c r="N2537" s="137"/>
      <c r="O2537" s="135"/>
      <c r="P2537" s="137"/>
      <c r="Q2537" s="137">
        <f t="shared" si="580"/>
        <v>887040</v>
      </c>
      <c r="R2537" s="137">
        <v>887040</v>
      </c>
      <c r="S2537" s="30"/>
      <c r="T2537" s="137"/>
      <c r="U2537" s="137"/>
      <c r="V2537" s="137"/>
      <c r="W2537" s="137"/>
      <c r="X2537" s="137"/>
      <c r="Y2537" s="137"/>
      <c r="Z2537" s="137"/>
      <c r="AA2537" s="137"/>
      <c r="AB2537" s="137"/>
      <c r="AC2537" s="137"/>
      <c r="AD2537" s="137"/>
      <c r="AE2537" s="137"/>
      <c r="AF2537" s="137"/>
      <c r="AG2537" s="337">
        <v>2025</v>
      </c>
      <c r="AH2537" s="171" t="s">
        <v>3051</v>
      </c>
      <c r="AI2537" s="171"/>
      <c r="AJ2537" s="134">
        <f t="shared" ca="1" si="581"/>
        <v>2425</v>
      </c>
      <c r="AK2537" s="35" t="s">
        <v>153</v>
      </c>
      <c r="AL2537" s="134" t="str">
        <f t="shared" ca="1" si="578"/>
        <v>2425.</v>
      </c>
      <c r="AM2537" s="140"/>
      <c r="AN2537" s="35"/>
      <c r="AO2537" s="193"/>
    </row>
    <row r="2538" spans="1:41" ht="22.5" hidden="1" customHeight="1" x14ac:dyDescent="0.25">
      <c r="A2538" s="68" t="s">
        <v>5607</v>
      </c>
      <c r="B2538" s="25">
        <v>5391</v>
      </c>
      <c r="C2538" s="130" t="s">
        <v>988</v>
      </c>
      <c r="D2538" s="25">
        <v>1964</v>
      </c>
      <c r="E2538" s="108" t="s">
        <v>2932</v>
      </c>
      <c r="F2538" s="68" t="s">
        <v>2934</v>
      </c>
      <c r="G2538" s="25">
        <v>5</v>
      </c>
      <c r="H2538" s="25">
        <v>3</v>
      </c>
      <c r="I2538" s="137">
        <v>2762.4</v>
      </c>
      <c r="J2538" s="137">
        <v>2571.3000000000002</v>
      </c>
      <c r="K2538" s="137">
        <v>2175.1999999999998</v>
      </c>
      <c r="L2538" s="30">
        <v>114</v>
      </c>
      <c r="M2538" s="170">
        <f t="shared" si="579"/>
        <v>1407600</v>
      </c>
      <c r="N2538" s="137"/>
      <c r="O2538" s="135"/>
      <c r="P2538" s="137"/>
      <c r="Q2538" s="137">
        <f t="shared" si="580"/>
        <v>1407600</v>
      </c>
      <c r="R2538" s="137">
        <v>1407600</v>
      </c>
      <c r="S2538" s="30"/>
      <c r="T2538" s="137"/>
      <c r="U2538" s="137"/>
      <c r="V2538" s="137"/>
      <c r="W2538" s="137"/>
      <c r="X2538" s="137"/>
      <c r="Y2538" s="137"/>
      <c r="Z2538" s="137"/>
      <c r="AA2538" s="137"/>
      <c r="AB2538" s="137"/>
      <c r="AC2538" s="137"/>
      <c r="AD2538" s="137"/>
      <c r="AE2538" s="137"/>
      <c r="AF2538" s="137"/>
      <c r="AG2538" s="337">
        <v>2025</v>
      </c>
      <c r="AH2538" s="218" t="s">
        <v>3052</v>
      </c>
      <c r="AI2538" s="218"/>
      <c r="AJ2538" s="134">
        <f t="shared" ca="1" si="581"/>
        <v>2426</v>
      </c>
      <c r="AK2538" s="35" t="s">
        <v>153</v>
      </c>
      <c r="AL2538" s="134" t="str">
        <f t="shared" ca="1" si="578"/>
        <v>2426.</v>
      </c>
      <c r="AM2538" s="140"/>
      <c r="AN2538" s="35"/>
      <c r="AO2538" s="193"/>
    </row>
    <row r="2539" spans="1:41" ht="22.5" hidden="1" customHeight="1" x14ac:dyDescent="0.25">
      <c r="A2539" s="68" t="s">
        <v>5608</v>
      </c>
      <c r="B2539" s="25">
        <v>4433</v>
      </c>
      <c r="C2539" s="205" t="s">
        <v>1008</v>
      </c>
      <c r="D2539" s="25">
        <v>1965</v>
      </c>
      <c r="E2539" s="108" t="s">
        <v>2932</v>
      </c>
      <c r="F2539" s="68" t="s">
        <v>2933</v>
      </c>
      <c r="G2539" s="25">
        <v>5</v>
      </c>
      <c r="H2539" s="25">
        <v>4</v>
      </c>
      <c r="I2539" s="137">
        <v>3907</v>
      </c>
      <c r="J2539" s="137">
        <v>3907</v>
      </c>
      <c r="K2539" s="137">
        <v>3907</v>
      </c>
      <c r="L2539" s="30">
        <v>192</v>
      </c>
      <c r="M2539" s="170">
        <f t="shared" si="579"/>
        <v>2289696</v>
      </c>
      <c r="N2539" s="137"/>
      <c r="O2539" s="135"/>
      <c r="P2539" s="137"/>
      <c r="Q2539" s="137">
        <f t="shared" si="580"/>
        <v>2289696</v>
      </c>
      <c r="R2539" s="137">
        <v>2289696</v>
      </c>
      <c r="S2539" s="30"/>
      <c r="T2539" s="137"/>
      <c r="U2539" s="137"/>
      <c r="V2539" s="137"/>
      <c r="W2539" s="137"/>
      <c r="X2539" s="137"/>
      <c r="Y2539" s="137"/>
      <c r="Z2539" s="137"/>
      <c r="AA2539" s="137"/>
      <c r="AB2539" s="137"/>
      <c r="AC2539" s="137"/>
      <c r="AD2539" s="137"/>
      <c r="AE2539" s="137"/>
      <c r="AF2539" s="137"/>
      <c r="AG2539" s="337">
        <v>2025</v>
      </c>
      <c r="AH2539" s="218" t="s">
        <v>3052</v>
      </c>
      <c r="AI2539" s="218"/>
      <c r="AJ2539" s="134">
        <f t="shared" ca="1" si="581"/>
        <v>2427</v>
      </c>
      <c r="AK2539" s="35" t="s">
        <v>153</v>
      </c>
      <c r="AL2539" s="134" t="str">
        <f t="shared" ca="1" si="578"/>
        <v>2427.</v>
      </c>
      <c r="AM2539" s="140"/>
      <c r="AN2539" s="35"/>
      <c r="AO2539" s="193"/>
    </row>
    <row r="2540" spans="1:41" ht="22.5" hidden="1" customHeight="1" x14ac:dyDescent="0.25">
      <c r="A2540" s="68" t="s">
        <v>5609</v>
      </c>
      <c r="B2540" s="25">
        <v>4434</v>
      </c>
      <c r="C2540" s="169" t="s">
        <v>1009</v>
      </c>
      <c r="D2540" s="25">
        <v>1965</v>
      </c>
      <c r="E2540" s="108" t="s">
        <v>2932</v>
      </c>
      <c r="F2540" s="68" t="s">
        <v>2933</v>
      </c>
      <c r="G2540" s="25">
        <v>5</v>
      </c>
      <c r="H2540" s="25">
        <v>4</v>
      </c>
      <c r="I2540" s="170">
        <v>3861.7</v>
      </c>
      <c r="J2540" s="137">
        <v>2548.9</v>
      </c>
      <c r="K2540" s="170">
        <v>2548.9</v>
      </c>
      <c r="L2540" s="287">
        <v>175</v>
      </c>
      <c r="M2540" s="170">
        <f t="shared" si="579"/>
        <v>1501440</v>
      </c>
      <c r="N2540" s="137"/>
      <c r="O2540" s="135"/>
      <c r="P2540" s="137"/>
      <c r="Q2540" s="137">
        <f t="shared" si="580"/>
        <v>1501440</v>
      </c>
      <c r="R2540" s="137">
        <v>1501440</v>
      </c>
      <c r="S2540" s="30"/>
      <c r="T2540" s="137"/>
      <c r="U2540" s="137"/>
      <c r="V2540" s="137"/>
      <c r="W2540" s="137"/>
      <c r="X2540" s="137"/>
      <c r="Y2540" s="137"/>
      <c r="Z2540" s="137"/>
      <c r="AA2540" s="137"/>
      <c r="AB2540" s="137"/>
      <c r="AC2540" s="137"/>
      <c r="AD2540" s="137"/>
      <c r="AE2540" s="137"/>
      <c r="AF2540" s="137"/>
      <c r="AG2540" s="337">
        <v>2025</v>
      </c>
      <c r="AH2540" s="171" t="s">
        <v>3052</v>
      </c>
      <c r="AI2540" s="171"/>
      <c r="AJ2540" s="134">
        <f t="shared" ca="1" si="581"/>
        <v>2428</v>
      </c>
      <c r="AK2540" s="35" t="s">
        <v>153</v>
      </c>
      <c r="AL2540" s="134" t="str">
        <f t="shared" ca="1" si="578"/>
        <v>2428.</v>
      </c>
      <c r="AM2540" s="140"/>
      <c r="AN2540" s="35"/>
      <c r="AO2540" s="193"/>
    </row>
    <row r="2541" spans="1:41" ht="23.25" hidden="1" customHeight="1" x14ac:dyDescent="0.25">
      <c r="A2541" s="68" t="s">
        <v>5610</v>
      </c>
      <c r="B2541" s="25">
        <v>4988</v>
      </c>
      <c r="C2541" s="36" t="s">
        <v>1795</v>
      </c>
      <c r="D2541" s="25">
        <v>1965</v>
      </c>
      <c r="E2541" s="108" t="s">
        <v>2932</v>
      </c>
      <c r="F2541" s="68" t="s">
        <v>2934</v>
      </c>
      <c r="G2541" s="25">
        <v>5</v>
      </c>
      <c r="H2541" s="25">
        <v>6</v>
      </c>
      <c r="I2541" s="170">
        <v>4937.8</v>
      </c>
      <c r="J2541" s="170">
        <v>4935.8</v>
      </c>
      <c r="K2541" s="170">
        <v>4692.7</v>
      </c>
      <c r="L2541" s="287">
        <v>233</v>
      </c>
      <c r="M2541" s="170">
        <f t="shared" si="579"/>
        <v>17822004</v>
      </c>
      <c r="N2541" s="137"/>
      <c r="O2541" s="135"/>
      <c r="P2541" s="137"/>
      <c r="Q2541" s="137">
        <f t="shared" si="580"/>
        <v>17822004</v>
      </c>
      <c r="R2541" s="137">
        <f>3640992+14181012</f>
        <v>17822004</v>
      </c>
      <c r="S2541" s="30"/>
      <c r="T2541" s="137"/>
      <c r="U2541" s="137"/>
      <c r="V2541" s="137"/>
      <c r="W2541" s="137"/>
      <c r="X2541" s="137"/>
      <c r="Y2541" s="137"/>
      <c r="Z2541" s="137"/>
      <c r="AA2541" s="137"/>
      <c r="AB2541" s="137"/>
      <c r="AC2541" s="336"/>
      <c r="AD2541" s="336"/>
      <c r="AE2541" s="137"/>
      <c r="AF2541" s="137"/>
      <c r="AG2541" s="337">
        <v>2025</v>
      </c>
      <c r="AH2541" s="171" t="s">
        <v>3061</v>
      </c>
      <c r="AI2541" s="171"/>
      <c r="AJ2541" s="134">
        <f t="shared" ca="1" si="581"/>
        <v>2429</v>
      </c>
      <c r="AK2541" s="35" t="s">
        <v>153</v>
      </c>
      <c r="AL2541" s="134" t="str">
        <f t="shared" ca="1" si="578"/>
        <v>2429.</v>
      </c>
      <c r="AM2541" s="140"/>
      <c r="AO2541" s="193"/>
    </row>
    <row r="2542" spans="1:41" ht="22.5" hidden="1" customHeight="1" x14ac:dyDescent="0.25">
      <c r="A2542" s="68" t="s">
        <v>5611</v>
      </c>
      <c r="B2542" s="25">
        <v>5288</v>
      </c>
      <c r="C2542" s="205" t="s">
        <v>1172</v>
      </c>
      <c r="D2542" s="25">
        <v>1965</v>
      </c>
      <c r="E2542" s="108" t="s">
        <v>2932</v>
      </c>
      <c r="F2542" s="68" t="s">
        <v>2934</v>
      </c>
      <c r="G2542" s="25">
        <v>5</v>
      </c>
      <c r="H2542" s="25">
        <v>3</v>
      </c>
      <c r="I2542" s="137">
        <v>2687.3</v>
      </c>
      <c r="J2542" s="137">
        <v>2506.1</v>
      </c>
      <c r="K2542" s="137">
        <v>2379</v>
      </c>
      <c r="L2542" s="30">
        <v>94</v>
      </c>
      <c r="M2542" s="137">
        <f t="shared" si="579"/>
        <v>928850</v>
      </c>
      <c r="N2542" s="137"/>
      <c r="O2542" s="135"/>
      <c r="P2542" s="137"/>
      <c r="Q2542" s="137">
        <f t="shared" si="580"/>
        <v>928850</v>
      </c>
      <c r="R2542" s="137">
        <v>928850</v>
      </c>
      <c r="S2542" s="30"/>
      <c r="T2542" s="137"/>
      <c r="U2542" s="137"/>
      <c r="V2542" s="137"/>
      <c r="W2542" s="137"/>
      <c r="X2542" s="137"/>
      <c r="Y2542" s="137"/>
      <c r="Z2542" s="137"/>
      <c r="AA2542" s="137"/>
      <c r="AB2542" s="137"/>
      <c r="AC2542" s="137"/>
      <c r="AD2542" s="137"/>
      <c r="AE2542" s="137"/>
      <c r="AF2542" s="137"/>
      <c r="AG2542" s="337">
        <v>2025</v>
      </c>
      <c r="AH2542" s="218" t="s">
        <v>3048</v>
      </c>
      <c r="AI2542" s="218"/>
      <c r="AJ2542" s="134">
        <f t="shared" ca="1" si="581"/>
        <v>2430</v>
      </c>
      <c r="AK2542" s="35" t="s">
        <v>153</v>
      </c>
      <c r="AL2542" s="134" t="str">
        <f t="shared" ca="1" si="578"/>
        <v>2430.</v>
      </c>
      <c r="AM2542" s="140"/>
      <c r="AN2542" s="35"/>
      <c r="AO2542" s="193"/>
    </row>
    <row r="2543" spans="1:41" ht="22.5" hidden="1" customHeight="1" x14ac:dyDescent="0.25">
      <c r="A2543" s="68" t="s">
        <v>5612</v>
      </c>
      <c r="B2543" s="25">
        <v>4467</v>
      </c>
      <c r="C2543" s="169" t="s">
        <v>1010</v>
      </c>
      <c r="D2543" s="25">
        <v>1965</v>
      </c>
      <c r="E2543" s="108" t="s">
        <v>2932</v>
      </c>
      <c r="F2543" s="68" t="s">
        <v>2934</v>
      </c>
      <c r="G2543" s="25">
        <v>2</v>
      </c>
      <c r="H2543" s="25">
        <v>3</v>
      </c>
      <c r="I2543" s="170">
        <v>2667.5</v>
      </c>
      <c r="J2543" s="137">
        <v>2437.8000000000002</v>
      </c>
      <c r="K2543" s="170">
        <v>2437.8000000000002</v>
      </c>
      <c r="L2543" s="287">
        <v>117</v>
      </c>
      <c r="M2543" s="170">
        <f t="shared" si="579"/>
        <v>128610</v>
      </c>
      <c r="N2543" s="137"/>
      <c r="O2543" s="135"/>
      <c r="P2543" s="137"/>
      <c r="Q2543" s="137">
        <f t="shared" si="580"/>
        <v>128610</v>
      </c>
      <c r="R2543" s="137">
        <v>128610</v>
      </c>
      <c r="S2543" s="30"/>
      <c r="T2543" s="137"/>
      <c r="U2543" s="137"/>
      <c r="V2543" s="137"/>
      <c r="W2543" s="137"/>
      <c r="X2543" s="137"/>
      <c r="Y2543" s="137"/>
      <c r="Z2543" s="137"/>
      <c r="AA2543" s="137"/>
      <c r="AB2543" s="137"/>
      <c r="AC2543" s="137"/>
      <c r="AD2543" s="137"/>
      <c r="AE2543" s="137"/>
      <c r="AF2543" s="137"/>
      <c r="AG2543" s="337">
        <v>2025</v>
      </c>
      <c r="AH2543" s="171" t="s">
        <v>3048</v>
      </c>
      <c r="AI2543" s="171"/>
      <c r="AJ2543" s="134">
        <f t="shared" ca="1" si="581"/>
        <v>2431</v>
      </c>
      <c r="AK2543" s="35" t="s">
        <v>153</v>
      </c>
      <c r="AL2543" s="134" t="str">
        <f t="shared" ca="1" si="578"/>
        <v>2431.</v>
      </c>
      <c r="AM2543" s="140"/>
      <c r="AN2543" s="35"/>
      <c r="AO2543" s="193"/>
    </row>
    <row r="2544" spans="1:41" ht="22.5" hidden="1" customHeight="1" x14ac:dyDescent="0.25">
      <c r="A2544" s="68" t="s">
        <v>5613</v>
      </c>
      <c r="B2544" s="25">
        <v>4844</v>
      </c>
      <c r="C2544" s="169" t="s">
        <v>1024</v>
      </c>
      <c r="D2544" s="25">
        <v>1965</v>
      </c>
      <c r="E2544" s="108" t="s">
        <v>2932</v>
      </c>
      <c r="F2544" s="68" t="s">
        <v>2934</v>
      </c>
      <c r="G2544" s="25">
        <v>5</v>
      </c>
      <c r="H2544" s="25">
        <v>4</v>
      </c>
      <c r="I2544" s="170">
        <v>3168.1</v>
      </c>
      <c r="J2544" s="170">
        <v>2533.1</v>
      </c>
      <c r="K2544" s="170">
        <v>2533.1</v>
      </c>
      <c r="L2544" s="287">
        <v>122</v>
      </c>
      <c r="M2544" s="170">
        <f>R2544+T2544+V2544+X2544+Z2544+AB2544+AE2544+AF2544</f>
        <v>1675982.4</v>
      </c>
      <c r="N2544" s="137"/>
      <c r="O2544" s="135"/>
      <c r="P2544" s="137"/>
      <c r="Q2544" s="137">
        <f>M2544</f>
        <v>1675982.4</v>
      </c>
      <c r="R2544" s="137">
        <v>1675982.4</v>
      </c>
      <c r="S2544" s="30"/>
      <c r="T2544" s="137"/>
      <c r="U2544" s="137"/>
      <c r="V2544" s="137"/>
      <c r="W2544" s="137"/>
      <c r="X2544" s="137"/>
      <c r="Y2544" s="137"/>
      <c r="Z2544" s="137"/>
      <c r="AA2544" s="137"/>
      <c r="AB2544" s="137"/>
      <c r="AC2544" s="137"/>
      <c r="AD2544" s="137"/>
      <c r="AE2544" s="137"/>
      <c r="AF2544" s="137"/>
      <c r="AG2544" s="337">
        <v>2025</v>
      </c>
      <c r="AH2544" s="171" t="s">
        <v>3052</v>
      </c>
      <c r="AI2544" s="171"/>
      <c r="AJ2544" s="134">
        <f t="shared" ca="1" si="581"/>
        <v>2432</v>
      </c>
      <c r="AK2544" s="35" t="s">
        <v>153</v>
      </c>
      <c r="AL2544" s="134" t="str">
        <f t="shared" ca="1" si="578"/>
        <v>2432.</v>
      </c>
      <c r="AM2544" s="140"/>
      <c r="AN2544" s="35"/>
      <c r="AO2544" s="193"/>
    </row>
    <row r="2545" spans="1:41" ht="22.5" hidden="1" customHeight="1" x14ac:dyDescent="0.25">
      <c r="A2545" s="68" t="s">
        <v>5614</v>
      </c>
      <c r="B2545" s="25">
        <v>4845</v>
      </c>
      <c r="C2545" s="205" t="s">
        <v>829</v>
      </c>
      <c r="D2545" s="25">
        <v>1965</v>
      </c>
      <c r="E2545" s="108" t="s">
        <v>2932</v>
      </c>
      <c r="F2545" s="68" t="s">
        <v>2934</v>
      </c>
      <c r="G2545" s="25">
        <v>5</v>
      </c>
      <c r="H2545" s="25">
        <v>4</v>
      </c>
      <c r="I2545" s="137">
        <v>3258.4</v>
      </c>
      <c r="J2545" s="137">
        <v>2594.9</v>
      </c>
      <c r="K2545" s="137">
        <v>2594.9</v>
      </c>
      <c r="L2545" s="30">
        <v>120</v>
      </c>
      <c r="M2545" s="170">
        <f t="shared" ref="M2545:M2566" si="582">R2545+T2545+V2545+X2545+Z2545+AB2545+AE2545+AF2545</f>
        <v>1142485.5</v>
      </c>
      <c r="N2545" s="137"/>
      <c r="O2545" s="135"/>
      <c r="P2545" s="137"/>
      <c r="Q2545" s="137">
        <f t="shared" ref="Q2545:Q2566" si="583">M2545</f>
        <v>1142485.5</v>
      </c>
      <c r="R2545" s="137">
        <v>1142485.5</v>
      </c>
      <c r="S2545" s="30"/>
      <c r="T2545" s="137"/>
      <c r="U2545" s="137"/>
      <c r="V2545" s="137"/>
      <c r="W2545" s="137"/>
      <c r="X2545" s="137"/>
      <c r="Y2545" s="137"/>
      <c r="Z2545" s="137"/>
      <c r="AA2545" s="137"/>
      <c r="AB2545" s="137"/>
      <c r="AC2545" s="137"/>
      <c r="AD2545" s="137"/>
      <c r="AE2545" s="137"/>
      <c r="AF2545" s="137"/>
      <c r="AG2545" s="337">
        <v>2025</v>
      </c>
      <c r="AH2545" s="218" t="s">
        <v>3048</v>
      </c>
      <c r="AI2545" s="218"/>
      <c r="AJ2545" s="134">
        <f t="shared" ca="1" si="581"/>
        <v>2433</v>
      </c>
      <c r="AK2545" s="35" t="s">
        <v>153</v>
      </c>
      <c r="AL2545" s="134" t="str">
        <f t="shared" ca="1" si="578"/>
        <v>2433.</v>
      </c>
      <c r="AM2545" s="140"/>
      <c r="AN2545" s="35"/>
      <c r="AO2545" s="193"/>
    </row>
    <row r="2546" spans="1:41" ht="22.5" hidden="1" customHeight="1" x14ac:dyDescent="0.25">
      <c r="A2546" s="68" t="s">
        <v>5615</v>
      </c>
      <c r="B2546" s="25">
        <v>5027</v>
      </c>
      <c r="C2546" s="205" t="s">
        <v>3025</v>
      </c>
      <c r="D2546" s="25">
        <v>1965</v>
      </c>
      <c r="E2546" s="108" t="s">
        <v>2932</v>
      </c>
      <c r="F2546" s="68" t="s">
        <v>2934</v>
      </c>
      <c r="G2546" s="25">
        <v>5</v>
      </c>
      <c r="H2546" s="25">
        <v>6</v>
      </c>
      <c r="I2546" s="137">
        <v>4839.6000000000004</v>
      </c>
      <c r="J2546" s="137">
        <v>4839.6000000000004</v>
      </c>
      <c r="K2546" s="137">
        <v>4839.6000000000004</v>
      </c>
      <c r="L2546" s="30">
        <v>200</v>
      </c>
      <c r="M2546" s="170">
        <f t="shared" si="582"/>
        <v>6696736</v>
      </c>
      <c r="N2546" s="137"/>
      <c r="O2546" s="135"/>
      <c r="P2546" s="137"/>
      <c r="Q2546" s="137">
        <f t="shared" si="583"/>
        <v>6696736</v>
      </c>
      <c r="R2546" s="137"/>
      <c r="S2546" s="30"/>
      <c r="T2546" s="137"/>
      <c r="U2546" s="137">
        <v>1888</v>
      </c>
      <c r="V2546" s="137">
        <f>U2546*3547</f>
        <v>6696736</v>
      </c>
      <c r="W2546" s="137"/>
      <c r="X2546" s="137"/>
      <c r="Y2546" s="137"/>
      <c r="Z2546" s="137"/>
      <c r="AA2546" s="137"/>
      <c r="AB2546" s="137"/>
      <c r="AC2546" s="137"/>
      <c r="AD2546" s="137"/>
      <c r="AE2546" s="137"/>
      <c r="AF2546" s="137"/>
      <c r="AG2546" s="337">
        <v>2025</v>
      </c>
      <c r="AH2546" s="166"/>
      <c r="AI2546" s="166"/>
      <c r="AJ2546" s="134">
        <f t="shared" ca="1" si="581"/>
        <v>2434</v>
      </c>
      <c r="AK2546" s="35" t="s">
        <v>153</v>
      </c>
      <c r="AL2546" s="134" t="str">
        <f t="shared" ca="1" si="578"/>
        <v>2434.</v>
      </c>
      <c r="AM2546" s="140"/>
      <c r="AN2546" s="35"/>
      <c r="AO2546" s="193"/>
    </row>
    <row r="2547" spans="1:41" ht="22.5" hidden="1" customHeight="1" x14ac:dyDescent="0.25">
      <c r="A2547" s="68" t="s">
        <v>5616</v>
      </c>
      <c r="B2547" s="25">
        <v>4942</v>
      </c>
      <c r="C2547" s="333" t="s">
        <v>1062</v>
      </c>
      <c r="D2547" s="25">
        <v>1966</v>
      </c>
      <c r="E2547" s="108" t="s">
        <v>2932</v>
      </c>
      <c r="F2547" s="68" t="s">
        <v>2934</v>
      </c>
      <c r="G2547" s="25">
        <v>5</v>
      </c>
      <c r="H2547" s="25">
        <v>7</v>
      </c>
      <c r="I2547" s="170">
        <v>6999.93</v>
      </c>
      <c r="J2547" s="170">
        <v>6798</v>
      </c>
      <c r="K2547" s="170">
        <v>6066.4</v>
      </c>
      <c r="L2547" s="287">
        <v>250</v>
      </c>
      <c r="M2547" s="170">
        <f t="shared" si="582"/>
        <v>2680804</v>
      </c>
      <c r="N2547" s="137"/>
      <c r="O2547" s="135"/>
      <c r="P2547" s="137"/>
      <c r="Q2547" s="137">
        <f t="shared" si="583"/>
        <v>2680804</v>
      </c>
      <c r="R2547" s="137">
        <v>2680804</v>
      </c>
      <c r="S2547" s="30"/>
      <c r="T2547" s="137"/>
      <c r="U2547" s="137"/>
      <c r="V2547" s="137"/>
      <c r="W2547" s="137"/>
      <c r="X2547" s="137"/>
      <c r="Y2547" s="137"/>
      <c r="Z2547" s="137"/>
      <c r="AA2547" s="137"/>
      <c r="AB2547" s="137"/>
      <c r="AC2547" s="137"/>
      <c r="AD2547" s="137"/>
      <c r="AE2547" s="137"/>
      <c r="AF2547" s="137"/>
      <c r="AG2547" s="337">
        <v>2025</v>
      </c>
      <c r="AH2547" s="171" t="s">
        <v>3048</v>
      </c>
      <c r="AI2547" s="171"/>
      <c r="AJ2547" s="134">
        <f t="shared" ca="1" si="581"/>
        <v>2435</v>
      </c>
      <c r="AK2547" s="35" t="s">
        <v>153</v>
      </c>
      <c r="AL2547" s="134" t="str">
        <f t="shared" ca="1" si="578"/>
        <v>2435.</v>
      </c>
      <c r="AM2547" s="140"/>
      <c r="AN2547" s="35"/>
      <c r="AO2547" s="193"/>
    </row>
    <row r="2548" spans="1:41" ht="22.5" hidden="1" customHeight="1" x14ac:dyDescent="0.25">
      <c r="A2548" s="68" t="s">
        <v>5617</v>
      </c>
      <c r="B2548" s="25">
        <v>4943</v>
      </c>
      <c r="C2548" s="333" t="s">
        <v>1063</v>
      </c>
      <c r="D2548" s="25">
        <v>1966</v>
      </c>
      <c r="E2548" s="108" t="s">
        <v>2932</v>
      </c>
      <c r="F2548" s="68" t="s">
        <v>2934</v>
      </c>
      <c r="G2548" s="25">
        <v>5</v>
      </c>
      <c r="H2548" s="25">
        <v>3</v>
      </c>
      <c r="I2548" s="170">
        <v>3305.4</v>
      </c>
      <c r="J2548" s="170">
        <v>3122.1</v>
      </c>
      <c r="K2548" s="170">
        <v>2776.5</v>
      </c>
      <c r="L2548" s="287">
        <v>178</v>
      </c>
      <c r="M2548" s="170">
        <f t="shared" si="582"/>
        <v>3000900</v>
      </c>
      <c r="N2548" s="137"/>
      <c r="O2548" s="135"/>
      <c r="P2548" s="137"/>
      <c r="Q2548" s="137">
        <f t="shared" si="583"/>
        <v>3000900</v>
      </c>
      <c r="R2548" s="137">
        <v>3000900</v>
      </c>
      <c r="S2548" s="30"/>
      <c r="T2548" s="137"/>
      <c r="U2548" s="137"/>
      <c r="V2548" s="137"/>
      <c r="W2548" s="137"/>
      <c r="X2548" s="137"/>
      <c r="Y2548" s="137"/>
      <c r="Z2548" s="137"/>
      <c r="AA2548" s="137"/>
      <c r="AB2548" s="137"/>
      <c r="AC2548" s="137"/>
      <c r="AD2548" s="137"/>
      <c r="AE2548" s="137"/>
      <c r="AF2548" s="137"/>
      <c r="AG2548" s="337">
        <v>2025</v>
      </c>
      <c r="AH2548" s="171" t="s">
        <v>3048</v>
      </c>
      <c r="AI2548" s="171"/>
      <c r="AJ2548" s="134">
        <f t="shared" ca="1" si="581"/>
        <v>2436</v>
      </c>
      <c r="AK2548" s="35" t="s">
        <v>153</v>
      </c>
      <c r="AL2548" s="134" t="str">
        <f t="shared" ref="AL2548:AL2611" ca="1" si="584">CONCATENATE(AJ2548,AK2548)</f>
        <v>2436.</v>
      </c>
      <c r="AM2548" s="140"/>
      <c r="AN2548" s="35"/>
      <c r="AO2548" s="193"/>
    </row>
    <row r="2549" spans="1:41" ht="22.5" hidden="1" customHeight="1" x14ac:dyDescent="0.25">
      <c r="A2549" s="68" t="s">
        <v>5618</v>
      </c>
      <c r="B2549" s="25">
        <v>4232</v>
      </c>
      <c r="C2549" s="333" t="s">
        <v>1162</v>
      </c>
      <c r="D2549" s="25">
        <v>1966</v>
      </c>
      <c r="E2549" s="68" t="s">
        <v>2932</v>
      </c>
      <c r="F2549" s="68" t="s">
        <v>2934</v>
      </c>
      <c r="G2549" s="25">
        <v>5</v>
      </c>
      <c r="H2549" s="25">
        <v>3</v>
      </c>
      <c r="I2549" s="139">
        <v>2525.6999999999998</v>
      </c>
      <c r="J2549" s="139">
        <v>1695.9</v>
      </c>
      <c r="K2549" s="139">
        <v>1695.9</v>
      </c>
      <c r="L2549" s="25">
        <v>54</v>
      </c>
      <c r="M2549" s="137">
        <f t="shared" si="582"/>
        <v>481866</v>
      </c>
      <c r="N2549" s="137"/>
      <c r="O2549" s="135"/>
      <c r="P2549" s="137"/>
      <c r="Q2549" s="137">
        <f t="shared" si="583"/>
        <v>481866</v>
      </c>
      <c r="R2549" s="137">
        <v>481866</v>
      </c>
      <c r="S2549" s="337"/>
      <c r="T2549" s="336"/>
      <c r="U2549" s="137"/>
      <c r="V2549" s="137"/>
      <c r="W2549" s="137"/>
      <c r="X2549" s="137"/>
      <c r="Y2549" s="139"/>
      <c r="Z2549" s="139"/>
      <c r="AA2549" s="336"/>
      <c r="AB2549" s="336"/>
      <c r="AC2549" s="336"/>
      <c r="AD2549" s="336"/>
      <c r="AE2549" s="137"/>
      <c r="AF2549" s="137"/>
      <c r="AG2549" s="337">
        <v>2025</v>
      </c>
      <c r="AH2549" s="122" t="s">
        <v>3051</v>
      </c>
      <c r="AJ2549" s="134">
        <f t="shared" ca="1" si="581"/>
        <v>2437</v>
      </c>
      <c r="AK2549" s="35" t="s">
        <v>153</v>
      </c>
      <c r="AL2549" s="134" t="str">
        <f t="shared" ca="1" si="584"/>
        <v>2437.</v>
      </c>
      <c r="AM2549" s="140"/>
      <c r="AO2549" s="193"/>
    </row>
    <row r="2550" spans="1:41" ht="22.5" hidden="1" customHeight="1" x14ac:dyDescent="0.25">
      <c r="A2550" s="68" t="s">
        <v>5619</v>
      </c>
      <c r="B2550" s="25">
        <v>4273</v>
      </c>
      <c r="C2550" s="333" t="s">
        <v>1002</v>
      </c>
      <c r="D2550" s="25">
        <v>1966</v>
      </c>
      <c r="E2550" s="108" t="s">
        <v>2932</v>
      </c>
      <c r="F2550" s="68" t="s">
        <v>2933</v>
      </c>
      <c r="G2550" s="25">
        <v>5</v>
      </c>
      <c r="H2550" s="25">
        <v>4</v>
      </c>
      <c r="I2550" s="170">
        <v>4226.5</v>
      </c>
      <c r="J2550" s="137">
        <v>3966</v>
      </c>
      <c r="K2550" s="170">
        <v>3746</v>
      </c>
      <c r="L2550" s="287">
        <v>164</v>
      </c>
      <c r="M2550" s="170">
        <f t="shared" si="582"/>
        <v>6413131.2000000002</v>
      </c>
      <c r="N2550" s="137"/>
      <c r="O2550" s="135"/>
      <c r="P2550" s="137"/>
      <c r="Q2550" s="137">
        <f t="shared" si="583"/>
        <v>6413131.2000000002</v>
      </c>
      <c r="R2550" s="137">
        <v>6413131.2000000002</v>
      </c>
      <c r="S2550" s="30"/>
      <c r="T2550" s="137"/>
      <c r="U2550" s="137"/>
      <c r="V2550" s="137"/>
      <c r="W2550" s="137"/>
      <c r="X2550" s="137"/>
      <c r="Y2550" s="137"/>
      <c r="Z2550" s="137"/>
      <c r="AA2550" s="137"/>
      <c r="AB2550" s="137"/>
      <c r="AC2550" s="137"/>
      <c r="AD2550" s="137"/>
      <c r="AE2550" s="137"/>
      <c r="AF2550" s="137"/>
      <c r="AG2550" s="337">
        <v>2025</v>
      </c>
      <c r="AH2550" s="171" t="s">
        <v>3050</v>
      </c>
      <c r="AI2550" s="171"/>
      <c r="AJ2550" s="134">
        <f t="shared" ca="1" si="581"/>
        <v>2438</v>
      </c>
      <c r="AK2550" s="35" t="s">
        <v>153</v>
      </c>
      <c r="AL2550" s="134" t="str">
        <f t="shared" ca="1" si="584"/>
        <v>2438.</v>
      </c>
      <c r="AM2550" s="140"/>
      <c r="AN2550" s="35"/>
      <c r="AO2550" s="193"/>
    </row>
    <row r="2551" spans="1:41" ht="22.5" hidden="1" customHeight="1" x14ac:dyDescent="0.25">
      <c r="A2551" s="68" t="s">
        <v>5620</v>
      </c>
      <c r="B2551" s="25">
        <v>4515</v>
      </c>
      <c r="C2551" s="205" t="s">
        <v>1080</v>
      </c>
      <c r="D2551" s="25">
        <v>1966</v>
      </c>
      <c r="E2551" s="108" t="s">
        <v>2932</v>
      </c>
      <c r="F2551" s="68" t="s">
        <v>2934</v>
      </c>
      <c r="G2551" s="25">
        <v>5</v>
      </c>
      <c r="H2551" s="25">
        <v>4</v>
      </c>
      <c r="I2551" s="137">
        <v>3466.03</v>
      </c>
      <c r="J2551" s="137">
        <v>3205.7</v>
      </c>
      <c r="K2551" s="137">
        <v>2569.4</v>
      </c>
      <c r="L2551" s="30">
        <v>138</v>
      </c>
      <c r="M2551" s="170">
        <f t="shared" si="582"/>
        <v>4548320</v>
      </c>
      <c r="N2551" s="137"/>
      <c r="O2551" s="135"/>
      <c r="P2551" s="137"/>
      <c r="Q2551" s="137">
        <f t="shared" si="583"/>
        <v>4548320</v>
      </c>
      <c r="R2551" s="137">
        <v>4548320</v>
      </c>
      <c r="S2551" s="30"/>
      <c r="T2551" s="137"/>
      <c r="U2551" s="137"/>
      <c r="V2551" s="137"/>
      <c r="W2551" s="137"/>
      <c r="X2551" s="137"/>
      <c r="Y2551" s="137"/>
      <c r="Z2551" s="137"/>
      <c r="AA2551" s="137"/>
      <c r="AB2551" s="137"/>
      <c r="AC2551" s="137"/>
      <c r="AD2551" s="137"/>
      <c r="AE2551" s="137"/>
      <c r="AF2551" s="137"/>
      <c r="AG2551" s="337">
        <v>2025</v>
      </c>
      <c r="AH2551" s="218" t="s">
        <v>3050</v>
      </c>
      <c r="AI2551" s="218"/>
      <c r="AJ2551" s="134">
        <f t="shared" ca="1" si="581"/>
        <v>2439</v>
      </c>
      <c r="AK2551" s="35" t="s">
        <v>153</v>
      </c>
      <c r="AL2551" s="134" t="str">
        <f t="shared" ca="1" si="584"/>
        <v>2439.</v>
      </c>
      <c r="AM2551" s="140"/>
      <c r="AN2551" s="35"/>
      <c r="AO2551" s="193"/>
    </row>
    <row r="2552" spans="1:41" ht="22.5" hidden="1" customHeight="1" x14ac:dyDescent="0.25">
      <c r="A2552" s="68" t="s">
        <v>5621</v>
      </c>
      <c r="B2552" s="25">
        <v>5608</v>
      </c>
      <c r="C2552" s="333" t="s">
        <v>3026</v>
      </c>
      <c r="D2552" s="25">
        <v>1966</v>
      </c>
      <c r="E2552" s="108" t="s">
        <v>2932</v>
      </c>
      <c r="F2552" s="68" t="s">
        <v>2934</v>
      </c>
      <c r="G2552" s="25">
        <v>5</v>
      </c>
      <c r="H2552" s="25">
        <v>2</v>
      </c>
      <c r="I2552" s="137">
        <v>1782.5</v>
      </c>
      <c r="J2552" s="137">
        <v>1782.5</v>
      </c>
      <c r="K2552" s="137">
        <v>1782.5</v>
      </c>
      <c r="L2552" s="30">
        <v>31</v>
      </c>
      <c r="M2552" s="170">
        <f t="shared" si="582"/>
        <v>3677548.0500000003</v>
      </c>
      <c r="N2552" s="137"/>
      <c r="O2552" s="135"/>
      <c r="P2552" s="137"/>
      <c r="Q2552" s="137">
        <f t="shared" si="583"/>
        <v>3677548.0500000003</v>
      </c>
      <c r="R2552" s="137">
        <f>2675264.97+811199.88+191083.2</f>
        <v>3677548.0500000003</v>
      </c>
      <c r="S2552" s="30"/>
      <c r="T2552" s="137"/>
      <c r="U2552" s="137"/>
      <c r="V2552" s="137"/>
      <c r="W2552" s="137"/>
      <c r="X2552" s="137"/>
      <c r="Y2552" s="137"/>
      <c r="Z2552" s="137"/>
      <c r="AA2552" s="137"/>
      <c r="AB2552" s="137"/>
      <c r="AC2552" s="137"/>
      <c r="AD2552" s="137"/>
      <c r="AE2552" s="137"/>
      <c r="AF2552" s="137"/>
      <c r="AG2552" s="337">
        <v>2025</v>
      </c>
      <c r="AH2552" s="171" t="s">
        <v>3181</v>
      </c>
      <c r="AI2552" s="171"/>
      <c r="AJ2552" s="134">
        <f t="shared" ca="1" si="581"/>
        <v>2440</v>
      </c>
      <c r="AK2552" s="35" t="s">
        <v>153</v>
      </c>
      <c r="AL2552" s="134" t="str">
        <f t="shared" ca="1" si="584"/>
        <v>2440.</v>
      </c>
      <c r="AM2552" s="140"/>
      <c r="AN2552" s="35"/>
      <c r="AO2552" s="193"/>
    </row>
    <row r="2553" spans="1:41" ht="22.5" hidden="1" customHeight="1" x14ac:dyDescent="0.25">
      <c r="A2553" s="68" t="s">
        <v>5622</v>
      </c>
      <c r="B2553" s="25">
        <v>4557</v>
      </c>
      <c r="C2553" s="333" t="s">
        <v>1056</v>
      </c>
      <c r="D2553" s="25">
        <v>1961</v>
      </c>
      <c r="E2553" s="108" t="s">
        <v>2932</v>
      </c>
      <c r="F2553" s="68" t="s">
        <v>2934</v>
      </c>
      <c r="G2553" s="25">
        <v>5</v>
      </c>
      <c r="H2553" s="25">
        <v>4</v>
      </c>
      <c r="I2553" s="170">
        <v>2977.1</v>
      </c>
      <c r="J2553" s="137">
        <v>2619.8000000000002</v>
      </c>
      <c r="K2553" s="170">
        <v>2619.8000000000002</v>
      </c>
      <c r="L2553" s="287">
        <v>112</v>
      </c>
      <c r="M2553" s="170">
        <f t="shared" si="582"/>
        <v>4967549</v>
      </c>
      <c r="N2553" s="137"/>
      <c r="O2553" s="135"/>
      <c r="P2553" s="137"/>
      <c r="Q2553" s="137">
        <f t="shared" si="583"/>
        <v>4967549</v>
      </c>
      <c r="R2553" s="137">
        <v>2332128</v>
      </c>
      <c r="S2553" s="30"/>
      <c r="T2553" s="137"/>
      <c r="U2553" s="137">
        <v>743</v>
      </c>
      <c r="V2553" s="137">
        <f>U2553*3547</f>
        <v>2635421</v>
      </c>
      <c r="W2553" s="137"/>
      <c r="X2553" s="137"/>
      <c r="Y2553" s="137"/>
      <c r="Z2553" s="137"/>
      <c r="AA2553" s="137"/>
      <c r="AB2553" s="137"/>
      <c r="AC2553" s="137"/>
      <c r="AD2553" s="137"/>
      <c r="AE2553" s="137"/>
      <c r="AF2553" s="137"/>
      <c r="AG2553" s="337">
        <v>2025</v>
      </c>
      <c r="AH2553" s="171" t="s">
        <v>3048</v>
      </c>
      <c r="AI2553" s="171"/>
      <c r="AJ2553" s="134">
        <f t="shared" ca="1" si="581"/>
        <v>2441</v>
      </c>
      <c r="AK2553" s="35" t="s">
        <v>153</v>
      </c>
      <c r="AL2553" s="134" t="str">
        <f t="shared" ca="1" si="584"/>
        <v>2441.</v>
      </c>
      <c r="AM2553" s="140"/>
      <c r="AN2553" s="35"/>
      <c r="AO2553" s="193"/>
    </row>
    <row r="2554" spans="1:41" ht="22.5" hidden="1" customHeight="1" x14ac:dyDescent="0.25">
      <c r="A2554" s="68" t="s">
        <v>5623</v>
      </c>
      <c r="B2554" s="25">
        <v>4158</v>
      </c>
      <c r="C2554" s="169" t="s">
        <v>995</v>
      </c>
      <c r="D2554" s="25">
        <v>1967</v>
      </c>
      <c r="E2554" s="108" t="s">
        <v>2932</v>
      </c>
      <c r="F2554" s="68" t="s">
        <v>2934</v>
      </c>
      <c r="G2554" s="25">
        <v>5</v>
      </c>
      <c r="H2554" s="25">
        <v>4</v>
      </c>
      <c r="I2554" s="170">
        <v>3406.5</v>
      </c>
      <c r="J2554" s="137">
        <v>3168.3</v>
      </c>
      <c r="K2554" s="170">
        <v>3002.9</v>
      </c>
      <c r="L2554" s="287">
        <v>106</v>
      </c>
      <c r="M2554" s="170">
        <f t="shared" si="582"/>
        <v>4001200</v>
      </c>
      <c r="N2554" s="137"/>
      <c r="O2554" s="135"/>
      <c r="P2554" s="137"/>
      <c r="Q2554" s="137">
        <f t="shared" si="583"/>
        <v>4001200</v>
      </c>
      <c r="R2554" s="137">
        <v>4001200</v>
      </c>
      <c r="S2554" s="30"/>
      <c r="T2554" s="137"/>
      <c r="U2554" s="137"/>
      <c r="V2554" s="137"/>
      <c r="W2554" s="137"/>
      <c r="X2554" s="137"/>
      <c r="Y2554" s="137"/>
      <c r="Z2554" s="137"/>
      <c r="AA2554" s="137"/>
      <c r="AB2554" s="137"/>
      <c r="AC2554" s="137"/>
      <c r="AD2554" s="137"/>
      <c r="AE2554" s="137"/>
      <c r="AF2554" s="137"/>
      <c r="AG2554" s="337">
        <v>2025</v>
      </c>
      <c r="AH2554" s="171" t="s">
        <v>3048</v>
      </c>
      <c r="AI2554" s="171"/>
      <c r="AJ2554" s="134">
        <f t="shared" ca="1" si="581"/>
        <v>2442</v>
      </c>
      <c r="AK2554" s="35" t="s">
        <v>153</v>
      </c>
      <c r="AL2554" s="134" t="str">
        <f t="shared" ca="1" si="584"/>
        <v>2442.</v>
      </c>
      <c r="AM2554" s="140"/>
      <c r="AN2554" s="35"/>
      <c r="AO2554" s="193"/>
    </row>
    <row r="2555" spans="1:41" ht="23.25" hidden="1" customHeight="1" x14ac:dyDescent="0.25">
      <c r="A2555" s="68" t="s">
        <v>5624</v>
      </c>
      <c r="B2555" s="25">
        <v>5099</v>
      </c>
      <c r="C2555" s="36" t="s">
        <v>1798</v>
      </c>
      <c r="D2555" s="25">
        <v>1967</v>
      </c>
      <c r="E2555" s="108" t="s">
        <v>2932</v>
      </c>
      <c r="F2555" s="68" t="s">
        <v>2934</v>
      </c>
      <c r="G2555" s="25">
        <v>5</v>
      </c>
      <c r="H2555" s="25">
        <v>4</v>
      </c>
      <c r="I2555" s="137">
        <v>4181.3999999999996</v>
      </c>
      <c r="J2555" s="137">
        <v>3857.4</v>
      </c>
      <c r="K2555" s="137">
        <v>3857.4</v>
      </c>
      <c r="L2555" s="30">
        <v>196</v>
      </c>
      <c r="M2555" s="170">
        <f t="shared" si="582"/>
        <v>1782960</v>
      </c>
      <c r="N2555" s="137"/>
      <c r="O2555" s="135"/>
      <c r="P2555" s="137"/>
      <c r="Q2555" s="137">
        <f t="shared" si="583"/>
        <v>1782960</v>
      </c>
      <c r="R2555" s="137">
        <v>1782960</v>
      </c>
      <c r="S2555" s="30"/>
      <c r="T2555" s="137"/>
      <c r="U2555" s="137"/>
      <c r="V2555" s="137"/>
      <c r="W2555" s="137"/>
      <c r="X2555" s="137"/>
      <c r="Y2555" s="137"/>
      <c r="Z2555" s="137"/>
      <c r="AA2555" s="137"/>
      <c r="AB2555" s="137"/>
      <c r="AC2555" s="336"/>
      <c r="AD2555" s="336"/>
      <c r="AE2555" s="137"/>
      <c r="AF2555" s="137"/>
      <c r="AG2555" s="337">
        <v>2025</v>
      </c>
      <c r="AH2555" s="171" t="s">
        <v>3052</v>
      </c>
      <c r="AI2555" s="171"/>
      <c r="AJ2555" s="134">
        <f t="shared" ca="1" si="581"/>
        <v>2443</v>
      </c>
      <c r="AK2555" s="35" t="s">
        <v>153</v>
      </c>
      <c r="AL2555" s="134" t="str">
        <f t="shared" ca="1" si="584"/>
        <v>2443.</v>
      </c>
      <c r="AM2555" s="140"/>
      <c r="AO2555" s="193"/>
    </row>
    <row r="2556" spans="1:41" ht="22.5" hidden="1" customHeight="1" x14ac:dyDescent="0.25">
      <c r="A2556" s="68" t="s">
        <v>5625</v>
      </c>
      <c r="B2556" s="25">
        <v>4466</v>
      </c>
      <c r="C2556" s="36" t="s">
        <v>3021</v>
      </c>
      <c r="D2556" s="25">
        <v>1967</v>
      </c>
      <c r="E2556" s="108" t="s">
        <v>2932</v>
      </c>
      <c r="F2556" s="68" t="s">
        <v>2933</v>
      </c>
      <c r="G2556" s="25">
        <v>5</v>
      </c>
      <c r="H2556" s="25">
        <v>4</v>
      </c>
      <c r="I2556" s="137">
        <v>3178.2</v>
      </c>
      <c r="J2556" s="137">
        <v>2908.7</v>
      </c>
      <c r="K2556" s="137">
        <v>2908.7</v>
      </c>
      <c r="L2556" s="30">
        <v>130</v>
      </c>
      <c r="M2556" s="170">
        <f>R2556+T2556+V2556+X2556+Z2556+AB2556+AE2556+AF2556</f>
        <v>1126080</v>
      </c>
      <c r="N2556" s="137"/>
      <c r="O2556" s="135"/>
      <c r="P2556" s="137"/>
      <c r="Q2556" s="137">
        <f>M2556</f>
        <v>1126080</v>
      </c>
      <c r="R2556" s="137">
        <v>1126080</v>
      </c>
      <c r="S2556" s="30"/>
      <c r="T2556" s="137"/>
      <c r="U2556" s="137"/>
      <c r="V2556" s="137"/>
      <c r="W2556" s="137"/>
      <c r="X2556" s="137"/>
      <c r="Y2556" s="137"/>
      <c r="Z2556" s="137"/>
      <c r="AA2556" s="137"/>
      <c r="AB2556" s="137"/>
      <c r="AC2556" s="336"/>
      <c r="AD2556" s="336"/>
      <c r="AE2556" s="137"/>
      <c r="AF2556" s="137"/>
      <c r="AG2556" s="337">
        <v>2025</v>
      </c>
      <c r="AH2556" s="171" t="s">
        <v>3052</v>
      </c>
      <c r="AI2556" s="171"/>
      <c r="AJ2556" s="134">
        <f t="shared" ca="1" si="581"/>
        <v>2444</v>
      </c>
      <c r="AK2556" s="35" t="s">
        <v>153</v>
      </c>
      <c r="AL2556" s="134" t="str">
        <f t="shared" ca="1" si="584"/>
        <v>2444.</v>
      </c>
      <c r="AM2556" s="140"/>
      <c r="AN2556" s="35"/>
      <c r="AO2556" s="193"/>
    </row>
    <row r="2557" spans="1:41" ht="23.25" hidden="1" customHeight="1" x14ac:dyDescent="0.25">
      <c r="A2557" s="68" t="s">
        <v>5626</v>
      </c>
      <c r="B2557" s="25">
        <v>4524</v>
      </c>
      <c r="C2557" s="36" t="s">
        <v>1801</v>
      </c>
      <c r="D2557" s="25">
        <v>1967</v>
      </c>
      <c r="E2557" s="108" t="s">
        <v>2932</v>
      </c>
      <c r="F2557" s="68" t="s">
        <v>2933</v>
      </c>
      <c r="G2557" s="25">
        <v>5</v>
      </c>
      <c r="H2557" s="25">
        <v>5</v>
      </c>
      <c r="I2557" s="137">
        <v>3851.3</v>
      </c>
      <c r="J2557" s="137">
        <v>3471.8</v>
      </c>
      <c r="K2557" s="137">
        <v>3471.8</v>
      </c>
      <c r="L2557" s="30">
        <v>175</v>
      </c>
      <c r="M2557" s="170">
        <f t="shared" si="582"/>
        <v>6210487.2999999998</v>
      </c>
      <c r="N2557" s="137"/>
      <c r="O2557" s="135"/>
      <c r="P2557" s="137"/>
      <c r="Q2557" s="137">
        <f t="shared" si="583"/>
        <v>6210487.2999999998</v>
      </c>
      <c r="R2557" s="137">
        <v>6210487.2999999998</v>
      </c>
      <c r="S2557" s="30"/>
      <c r="T2557" s="137"/>
      <c r="U2557" s="137"/>
      <c r="V2557" s="137"/>
      <c r="W2557" s="137"/>
      <c r="X2557" s="137"/>
      <c r="Y2557" s="137"/>
      <c r="Z2557" s="137"/>
      <c r="AA2557" s="137"/>
      <c r="AB2557" s="137"/>
      <c r="AC2557" s="336"/>
      <c r="AD2557" s="336"/>
      <c r="AE2557" s="137"/>
      <c r="AF2557" s="137"/>
      <c r="AG2557" s="337">
        <v>2025</v>
      </c>
      <c r="AH2557" s="171" t="s">
        <v>3050</v>
      </c>
      <c r="AI2557" s="171"/>
      <c r="AJ2557" s="134">
        <f t="shared" ca="1" si="581"/>
        <v>2445</v>
      </c>
      <c r="AK2557" s="35" t="s">
        <v>153</v>
      </c>
      <c r="AL2557" s="134" t="str">
        <f t="shared" ca="1" si="584"/>
        <v>2445.</v>
      </c>
      <c r="AM2557" s="140"/>
      <c r="AO2557" s="193"/>
    </row>
    <row r="2558" spans="1:41" ht="22.5" hidden="1" customHeight="1" x14ac:dyDescent="0.25">
      <c r="A2558" s="68" t="s">
        <v>5627</v>
      </c>
      <c r="B2558" s="25">
        <v>4526</v>
      </c>
      <c r="C2558" s="36" t="s">
        <v>1802</v>
      </c>
      <c r="D2558" s="25">
        <v>1967</v>
      </c>
      <c r="E2558" s="108" t="s">
        <v>2932</v>
      </c>
      <c r="F2558" s="68" t="s">
        <v>2933</v>
      </c>
      <c r="G2558" s="25">
        <v>5</v>
      </c>
      <c r="H2558" s="25">
        <v>5</v>
      </c>
      <c r="I2558" s="137">
        <v>3835</v>
      </c>
      <c r="J2558" s="137">
        <v>3456.4</v>
      </c>
      <c r="K2558" s="137">
        <v>3456.4</v>
      </c>
      <c r="L2558" s="30">
        <v>169</v>
      </c>
      <c r="M2558" s="170">
        <f t="shared" si="582"/>
        <v>1875720.8399999999</v>
      </c>
      <c r="N2558" s="137"/>
      <c r="O2558" s="135"/>
      <c r="P2558" s="137"/>
      <c r="Q2558" s="137">
        <f t="shared" si="583"/>
        <v>1875720.8399999999</v>
      </c>
      <c r="R2558" s="137">
        <v>1875720.8399999999</v>
      </c>
      <c r="S2558" s="30"/>
      <c r="T2558" s="137"/>
      <c r="U2558" s="137"/>
      <c r="V2558" s="137"/>
      <c r="W2558" s="137"/>
      <c r="X2558" s="137"/>
      <c r="Y2558" s="137"/>
      <c r="Z2558" s="137"/>
      <c r="AA2558" s="137"/>
      <c r="AB2558" s="137"/>
      <c r="AC2558" s="336"/>
      <c r="AD2558" s="336"/>
      <c r="AE2558" s="137"/>
      <c r="AF2558" s="137"/>
      <c r="AG2558" s="337">
        <v>2025</v>
      </c>
      <c r="AH2558" s="171" t="s">
        <v>3052</v>
      </c>
      <c r="AI2558" s="171"/>
      <c r="AJ2558" s="134">
        <f t="shared" ca="1" si="581"/>
        <v>2446</v>
      </c>
      <c r="AK2558" s="35" t="s">
        <v>153</v>
      </c>
      <c r="AL2558" s="134" t="str">
        <f t="shared" ca="1" si="584"/>
        <v>2446.</v>
      </c>
      <c r="AM2558" s="140"/>
      <c r="AN2558" s="35"/>
      <c r="AO2558" s="193"/>
    </row>
    <row r="2559" spans="1:41" ht="22.5" hidden="1" customHeight="1" x14ac:dyDescent="0.25">
      <c r="A2559" s="68" t="s">
        <v>5628</v>
      </c>
      <c r="B2559" s="25">
        <v>4528</v>
      </c>
      <c r="C2559" s="169" t="s">
        <v>1016</v>
      </c>
      <c r="D2559" s="25">
        <v>1967</v>
      </c>
      <c r="E2559" s="108" t="s">
        <v>2932</v>
      </c>
      <c r="F2559" s="68" t="s">
        <v>2934</v>
      </c>
      <c r="G2559" s="25">
        <v>5</v>
      </c>
      <c r="H2559" s="25">
        <v>4</v>
      </c>
      <c r="I2559" s="170">
        <v>3701.9</v>
      </c>
      <c r="J2559" s="137">
        <v>3411.9</v>
      </c>
      <c r="K2559" s="170">
        <v>3411.9</v>
      </c>
      <c r="L2559" s="287">
        <v>147</v>
      </c>
      <c r="M2559" s="170">
        <f t="shared" si="582"/>
        <v>8337233</v>
      </c>
      <c r="N2559" s="137"/>
      <c r="O2559" s="135"/>
      <c r="P2559" s="137"/>
      <c r="Q2559" s="137">
        <f t="shared" si="583"/>
        <v>8337233</v>
      </c>
      <c r="R2559" s="137">
        <v>8337233</v>
      </c>
      <c r="S2559" s="30"/>
      <c r="T2559" s="137"/>
      <c r="U2559" s="137"/>
      <c r="V2559" s="137"/>
      <c r="W2559" s="137"/>
      <c r="X2559" s="137"/>
      <c r="Y2559" s="137"/>
      <c r="Z2559" s="137"/>
      <c r="AA2559" s="137"/>
      <c r="AB2559" s="137"/>
      <c r="AC2559" s="137"/>
      <c r="AD2559" s="137"/>
      <c r="AE2559" s="137"/>
      <c r="AF2559" s="137"/>
      <c r="AG2559" s="337">
        <v>2025</v>
      </c>
      <c r="AH2559" s="171" t="s">
        <v>3050</v>
      </c>
      <c r="AI2559" s="171"/>
      <c r="AJ2559" s="134">
        <f t="shared" ca="1" si="581"/>
        <v>2447</v>
      </c>
      <c r="AK2559" s="35" t="s">
        <v>153</v>
      </c>
      <c r="AL2559" s="134" t="str">
        <f t="shared" ca="1" si="584"/>
        <v>2447.</v>
      </c>
      <c r="AM2559" s="140"/>
      <c r="AN2559" s="35"/>
      <c r="AO2559" s="193"/>
    </row>
    <row r="2560" spans="1:41" ht="23.25" hidden="1" customHeight="1" x14ac:dyDescent="0.25">
      <c r="A2560" s="68" t="s">
        <v>5629</v>
      </c>
      <c r="B2560" s="25">
        <v>4849</v>
      </c>
      <c r="C2560" s="36" t="s">
        <v>1804</v>
      </c>
      <c r="D2560" s="25">
        <v>1967</v>
      </c>
      <c r="E2560" s="108" t="s">
        <v>2932</v>
      </c>
      <c r="F2560" s="68" t="s">
        <v>2934</v>
      </c>
      <c r="G2560" s="25">
        <v>5</v>
      </c>
      <c r="H2560" s="25">
        <v>3</v>
      </c>
      <c r="I2560" s="170">
        <v>2593</v>
      </c>
      <c r="J2560" s="170">
        <v>2573.9</v>
      </c>
      <c r="K2560" s="170">
        <v>2411.4</v>
      </c>
      <c r="L2560" s="287">
        <v>119</v>
      </c>
      <c r="M2560" s="170">
        <f t="shared" si="582"/>
        <v>4288416</v>
      </c>
      <c r="N2560" s="137"/>
      <c r="O2560" s="135"/>
      <c r="P2560" s="137"/>
      <c r="Q2560" s="137">
        <f t="shared" si="583"/>
        <v>4288416</v>
      </c>
      <c r="R2560" s="137">
        <v>4288416</v>
      </c>
      <c r="S2560" s="30"/>
      <c r="T2560" s="137"/>
      <c r="U2560" s="137"/>
      <c r="V2560" s="137"/>
      <c r="W2560" s="137"/>
      <c r="X2560" s="137"/>
      <c r="Y2560" s="137"/>
      <c r="Z2560" s="137"/>
      <c r="AA2560" s="137"/>
      <c r="AB2560" s="137"/>
      <c r="AC2560" s="336"/>
      <c r="AD2560" s="336"/>
      <c r="AE2560" s="137"/>
      <c r="AF2560" s="137"/>
      <c r="AG2560" s="337">
        <v>2025</v>
      </c>
      <c r="AH2560" s="171" t="s">
        <v>3050</v>
      </c>
      <c r="AI2560" s="171"/>
      <c r="AJ2560" s="134">
        <f t="shared" ca="1" si="581"/>
        <v>2448</v>
      </c>
      <c r="AK2560" s="35" t="s">
        <v>153</v>
      </c>
      <c r="AL2560" s="134" t="str">
        <f t="shared" ca="1" si="584"/>
        <v>2448.</v>
      </c>
      <c r="AM2560" s="140"/>
      <c r="AO2560" s="193"/>
    </row>
    <row r="2561" spans="1:41" ht="22.5" hidden="1" customHeight="1" x14ac:dyDescent="0.25">
      <c r="A2561" s="68" t="s">
        <v>5630</v>
      </c>
      <c r="B2561" s="117">
        <v>5316</v>
      </c>
      <c r="C2561" s="36" t="s">
        <v>1808</v>
      </c>
      <c r="D2561" s="25">
        <v>1967</v>
      </c>
      <c r="E2561" s="108" t="s">
        <v>2932</v>
      </c>
      <c r="F2561" s="68" t="s">
        <v>2934</v>
      </c>
      <c r="G2561" s="25">
        <v>5</v>
      </c>
      <c r="H2561" s="25">
        <v>3</v>
      </c>
      <c r="I2561" s="137">
        <v>2653.8</v>
      </c>
      <c r="J2561" s="137">
        <v>2502.1</v>
      </c>
      <c r="K2561" s="137">
        <v>2435</v>
      </c>
      <c r="L2561" s="30">
        <v>118</v>
      </c>
      <c r="M2561" s="170">
        <f t="shared" si="582"/>
        <v>905556</v>
      </c>
      <c r="N2561" s="137"/>
      <c r="O2561" s="135"/>
      <c r="P2561" s="137"/>
      <c r="Q2561" s="137">
        <f t="shared" si="583"/>
        <v>905556</v>
      </c>
      <c r="R2561" s="137">
        <v>905556</v>
      </c>
      <c r="S2561" s="30"/>
      <c r="T2561" s="137"/>
      <c r="U2561" s="137"/>
      <c r="V2561" s="137"/>
      <c r="W2561" s="137"/>
      <c r="X2561" s="137"/>
      <c r="Y2561" s="137"/>
      <c r="Z2561" s="137"/>
      <c r="AA2561" s="137"/>
      <c r="AB2561" s="137"/>
      <c r="AC2561" s="137"/>
      <c r="AD2561" s="137"/>
      <c r="AE2561" s="137"/>
      <c r="AF2561" s="137"/>
      <c r="AG2561" s="337">
        <v>2025</v>
      </c>
      <c r="AH2561" s="171" t="s">
        <v>3052</v>
      </c>
      <c r="AI2561" s="171"/>
      <c r="AJ2561" s="134">
        <f t="shared" ca="1" si="581"/>
        <v>2449</v>
      </c>
      <c r="AK2561" s="35" t="s">
        <v>153</v>
      </c>
      <c r="AL2561" s="134" t="str">
        <f t="shared" ca="1" si="584"/>
        <v>2449.</v>
      </c>
      <c r="AM2561" s="140"/>
      <c r="AN2561" s="35"/>
      <c r="AO2561" s="193"/>
    </row>
    <row r="2562" spans="1:41" ht="22.5" hidden="1" customHeight="1" x14ac:dyDescent="0.25">
      <c r="A2562" s="68" t="s">
        <v>5631</v>
      </c>
      <c r="B2562" s="25">
        <v>5337</v>
      </c>
      <c r="C2562" s="333" t="s">
        <v>1071</v>
      </c>
      <c r="D2562" s="25">
        <v>1967</v>
      </c>
      <c r="E2562" s="108" t="s">
        <v>2932</v>
      </c>
      <c r="F2562" s="68" t="s">
        <v>2933</v>
      </c>
      <c r="G2562" s="25">
        <v>5</v>
      </c>
      <c r="H2562" s="25">
        <v>7</v>
      </c>
      <c r="I2562" s="170">
        <v>5173.8999999999996</v>
      </c>
      <c r="J2562" s="170">
        <v>5173.8999999999996</v>
      </c>
      <c r="K2562" s="170">
        <v>5173.8999999999996</v>
      </c>
      <c r="L2562" s="287">
        <v>234</v>
      </c>
      <c r="M2562" s="170">
        <f t="shared" si="582"/>
        <v>7893697</v>
      </c>
      <c r="N2562" s="137"/>
      <c r="O2562" s="135"/>
      <c r="P2562" s="137"/>
      <c r="Q2562" s="137">
        <f t="shared" si="583"/>
        <v>7893697</v>
      </c>
      <c r="R2562" s="137">
        <f>1684428+6209269</f>
        <v>7893697</v>
      </c>
      <c r="S2562" s="30"/>
      <c r="T2562" s="137"/>
      <c r="U2562" s="137"/>
      <c r="V2562" s="137"/>
      <c r="W2562" s="137"/>
      <c r="X2562" s="137"/>
      <c r="Y2562" s="137"/>
      <c r="Z2562" s="137"/>
      <c r="AA2562" s="137"/>
      <c r="AB2562" s="137"/>
      <c r="AC2562" s="137"/>
      <c r="AD2562" s="137"/>
      <c r="AE2562" s="137"/>
      <c r="AF2562" s="137"/>
      <c r="AG2562" s="337">
        <v>2025</v>
      </c>
      <c r="AH2562" s="171" t="s">
        <v>3061</v>
      </c>
      <c r="AI2562" s="171"/>
      <c r="AJ2562" s="134">
        <f t="shared" ca="1" si="581"/>
        <v>2450</v>
      </c>
      <c r="AK2562" s="35" t="s">
        <v>153</v>
      </c>
      <c r="AL2562" s="134" t="str">
        <f t="shared" ca="1" si="584"/>
        <v>2450.</v>
      </c>
      <c r="AM2562" s="140"/>
      <c r="AN2562" s="35"/>
      <c r="AO2562" s="193"/>
    </row>
    <row r="2563" spans="1:41" ht="22.5" hidden="1" customHeight="1" x14ac:dyDescent="0.25">
      <c r="A2563" s="68" t="s">
        <v>5632</v>
      </c>
      <c r="B2563" s="25">
        <v>4549</v>
      </c>
      <c r="C2563" s="333" t="s">
        <v>1054</v>
      </c>
      <c r="D2563" s="25">
        <v>1968</v>
      </c>
      <c r="E2563" s="108" t="s">
        <v>2932</v>
      </c>
      <c r="F2563" s="68" t="s">
        <v>2934</v>
      </c>
      <c r="G2563" s="25">
        <v>5</v>
      </c>
      <c r="H2563" s="25">
        <v>4</v>
      </c>
      <c r="I2563" s="170">
        <v>2870</v>
      </c>
      <c r="J2563" s="137">
        <v>2551.6999999999998</v>
      </c>
      <c r="K2563" s="170">
        <v>2551.6999999999998</v>
      </c>
      <c r="L2563" s="287">
        <v>96</v>
      </c>
      <c r="M2563" s="170">
        <f t="shared" si="582"/>
        <v>1571820</v>
      </c>
      <c r="N2563" s="137"/>
      <c r="O2563" s="135"/>
      <c r="P2563" s="137"/>
      <c r="Q2563" s="137">
        <f t="shared" si="583"/>
        <v>1571820</v>
      </c>
      <c r="R2563" s="137">
        <v>1571820</v>
      </c>
      <c r="S2563" s="30"/>
      <c r="T2563" s="137"/>
      <c r="U2563" s="137"/>
      <c r="V2563" s="137"/>
      <c r="W2563" s="137"/>
      <c r="X2563" s="137"/>
      <c r="Y2563" s="137"/>
      <c r="Z2563" s="137"/>
      <c r="AA2563" s="137"/>
      <c r="AB2563" s="137"/>
      <c r="AC2563" s="137"/>
      <c r="AD2563" s="137"/>
      <c r="AE2563" s="137"/>
      <c r="AF2563" s="137"/>
      <c r="AG2563" s="337">
        <v>2025</v>
      </c>
      <c r="AH2563" s="171" t="s">
        <v>3052</v>
      </c>
      <c r="AI2563" s="171"/>
      <c r="AJ2563" s="134">
        <f t="shared" ca="1" si="581"/>
        <v>2451</v>
      </c>
      <c r="AK2563" s="35" t="s">
        <v>153</v>
      </c>
      <c r="AL2563" s="134" t="str">
        <f t="shared" ca="1" si="584"/>
        <v>2451.</v>
      </c>
      <c r="AM2563" s="140"/>
      <c r="AN2563" s="35"/>
      <c r="AO2563" s="193"/>
    </row>
    <row r="2564" spans="1:41" ht="22.5" hidden="1" customHeight="1" x14ac:dyDescent="0.25">
      <c r="A2564" s="68" t="s">
        <v>5633</v>
      </c>
      <c r="B2564" s="25">
        <v>4577</v>
      </c>
      <c r="C2564" s="36" t="s">
        <v>1789</v>
      </c>
      <c r="D2564" s="25">
        <v>1973</v>
      </c>
      <c r="E2564" s="108" t="s">
        <v>2932</v>
      </c>
      <c r="F2564" s="68" t="s">
        <v>2933</v>
      </c>
      <c r="G2564" s="25">
        <v>2</v>
      </c>
      <c r="H2564" s="25">
        <v>3</v>
      </c>
      <c r="I2564" s="137">
        <v>781.6</v>
      </c>
      <c r="J2564" s="137">
        <v>781.6</v>
      </c>
      <c r="K2564" s="137">
        <v>781.6</v>
      </c>
      <c r="L2564" s="30">
        <v>38</v>
      </c>
      <c r="M2564" s="170">
        <f t="shared" si="582"/>
        <v>4068947.87</v>
      </c>
      <c r="N2564" s="137"/>
      <c r="O2564" s="135"/>
      <c r="P2564" s="137"/>
      <c r="Q2564" s="137">
        <f t="shared" si="583"/>
        <v>4068947.87</v>
      </c>
      <c r="R2564" s="137">
        <f>2605472.87+1463475</f>
        <v>4068947.87</v>
      </c>
      <c r="S2564" s="30"/>
      <c r="T2564" s="137"/>
      <c r="U2564" s="137"/>
      <c r="V2564" s="137"/>
      <c r="W2564" s="137"/>
      <c r="X2564" s="137"/>
      <c r="Y2564" s="137"/>
      <c r="Z2564" s="137"/>
      <c r="AA2564" s="137"/>
      <c r="AB2564" s="137"/>
      <c r="AC2564" s="336"/>
      <c r="AD2564" s="336"/>
      <c r="AE2564" s="137"/>
      <c r="AF2564" s="137"/>
      <c r="AG2564" s="337">
        <v>2025</v>
      </c>
      <c r="AH2564" s="171" t="s">
        <v>3072</v>
      </c>
      <c r="AI2564" s="171"/>
      <c r="AJ2564" s="134">
        <f t="shared" ca="1" si="581"/>
        <v>2452</v>
      </c>
      <c r="AK2564" s="35" t="s">
        <v>153</v>
      </c>
      <c r="AL2564" s="134" t="str">
        <f t="shared" ca="1" si="584"/>
        <v>2452.</v>
      </c>
      <c r="AM2564" s="140"/>
      <c r="AN2564" s="35"/>
      <c r="AO2564" s="193"/>
    </row>
    <row r="2565" spans="1:41" ht="22.5" hidden="1" customHeight="1" x14ac:dyDescent="0.25">
      <c r="A2565" s="68" t="s">
        <v>5634</v>
      </c>
      <c r="B2565" s="25">
        <v>4126</v>
      </c>
      <c r="C2565" s="205" t="s">
        <v>1092</v>
      </c>
      <c r="D2565" s="25">
        <v>1968</v>
      </c>
      <c r="E2565" s="108" t="s">
        <v>2932</v>
      </c>
      <c r="F2565" s="68" t="s">
        <v>2933</v>
      </c>
      <c r="G2565" s="25">
        <v>5</v>
      </c>
      <c r="H2565" s="25">
        <v>3</v>
      </c>
      <c r="I2565" s="137">
        <v>2570.1999999999998</v>
      </c>
      <c r="J2565" s="137">
        <v>2570.1999999999998</v>
      </c>
      <c r="K2565" s="137">
        <v>2570.1999999999998</v>
      </c>
      <c r="L2565" s="30">
        <v>129</v>
      </c>
      <c r="M2565" s="170">
        <f t="shared" si="582"/>
        <v>3496800.35</v>
      </c>
      <c r="N2565" s="137"/>
      <c r="O2565" s="135"/>
      <c r="P2565" s="137"/>
      <c r="Q2565" s="137">
        <f t="shared" si="583"/>
        <v>3496800.35</v>
      </c>
      <c r="R2565" s="137">
        <v>954062.46000000008</v>
      </c>
      <c r="S2565" s="30"/>
      <c r="T2565" s="137"/>
      <c r="U2565" s="137">
        <v>716.87</v>
      </c>
      <c r="V2565" s="137">
        <f>U2565*3547</f>
        <v>2542737.89</v>
      </c>
      <c r="W2565" s="137"/>
      <c r="X2565" s="137"/>
      <c r="Y2565" s="137"/>
      <c r="Z2565" s="137"/>
      <c r="AA2565" s="137"/>
      <c r="AB2565" s="137"/>
      <c r="AC2565" s="137"/>
      <c r="AD2565" s="137"/>
      <c r="AE2565" s="137"/>
      <c r="AF2565" s="137"/>
      <c r="AG2565" s="337">
        <v>2025</v>
      </c>
      <c r="AH2565" s="218" t="s">
        <v>3049</v>
      </c>
      <c r="AI2565" s="218"/>
      <c r="AJ2565" s="134">
        <f t="shared" ca="1" si="581"/>
        <v>2453</v>
      </c>
      <c r="AK2565" s="35" t="s">
        <v>153</v>
      </c>
      <c r="AL2565" s="134" t="str">
        <f t="shared" ca="1" si="584"/>
        <v>2453.</v>
      </c>
      <c r="AM2565" s="140"/>
      <c r="AN2565" s="35"/>
      <c r="AO2565" s="193"/>
    </row>
    <row r="2566" spans="1:41" ht="22.5" hidden="1" customHeight="1" x14ac:dyDescent="0.25">
      <c r="A2566" s="68" t="s">
        <v>5635</v>
      </c>
      <c r="B2566" s="25">
        <v>5004</v>
      </c>
      <c r="C2566" s="333" t="s">
        <v>1065</v>
      </c>
      <c r="D2566" s="25">
        <v>1968</v>
      </c>
      <c r="E2566" s="108" t="s">
        <v>2932</v>
      </c>
      <c r="F2566" s="68" t="s">
        <v>2933</v>
      </c>
      <c r="G2566" s="25">
        <v>5</v>
      </c>
      <c r="H2566" s="25">
        <v>5</v>
      </c>
      <c r="I2566" s="170">
        <v>3776.7</v>
      </c>
      <c r="J2566" s="137">
        <v>3480.4</v>
      </c>
      <c r="K2566" s="170">
        <v>3480.4</v>
      </c>
      <c r="L2566" s="287">
        <v>160</v>
      </c>
      <c r="M2566" s="170">
        <f t="shared" si="582"/>
        <v>7936924.7600000007</v>
      </c>
      <c r="N2566" s="137"/>
      <c r="O2566" s="135"/>
      <c r="P2566" s="137"/>
      <c r="Q2566" s="137">
        <f t="shared" si="583"/>
        <v>7936924.7600000007</v>
      </c>
      <c r="R2566" s="137">
        <f>6090200.48+1846724.28</f>
        <v>7936924.7600000007</v>
      </c>
      <c r="S2566" s="30"/>
      <c r="T2566" s="137"/>
      <c r="U2566" s="137"/>
      <c r="V2566" s="137"/>
      <c r="W2566" s="137"/>
      <c r="X2566" s="137"/>
      <c r="Y2566" s="137"/>
      <c r="Z2566" s="137"/>
      <c r="AA2566" s="137"/>
      <c r="AB2566" s="137"/>
      <c r="AC2566" s="137"/>
      <c r="AD2566" s="137"/>
      <c r="AE2566" s="137"/>
      <c r="AF2566" s="137"/>
      <c r="AG2566" s="337">
        <v>2025</v>
      </c>
      <c r="AH2566" s="171" t="s">
        <v>3058</v>
      </c>
      <c r="AI2566" s="171"/>
      <c r="AJ2566" s="134">
        <f t="shared" ca="1" si="581"/>
        <v>2454</v>
      </c>
      <c r="AK2566" s="35" t="s">
        <v>153</v>
      </c>
      <c r="AL2566" s="134" t="str">
        <f t="shared" ca="1" si="584"/>
        <v>2454.</v>
      </c>
      <c r="AM2566" s="140"/>
      <c r="AN2566" s="35"/>
      <c r="AO2566" s="193"/>
    </row>
    <row r="2567" spans="1:41" s="192" customFormat="1" ht="22.5" customHeight="1" x14ac:dyDescent="0.25">
      <c r="A2567" s="161" t="s">
        <v>5636</v>
      </c>
      <c r="B2567" s="162">
        <v>4189</v>
      </c>
      <c r="C2567" s="233" t="s">
        <v>999</v>
      </c>
      <c r="D2567" s="162">
        <v>1968</v>
      </c>
      <c r="E2567" s="234" t="s">
        <v>2932</v>
      </c>
      <c r="F2567" s="161" t="s">
        <v>2934</v>
      </c>
      <c r="G2567" s="162">
        <v>5</v>
      </c>
      <c r="H2567" s="162">
        <v>6</v>
      </c>
      <c r="I2567" s="239">
        <v>4446.3</v>
      </c>
      <c r="J2567" s="163">
        <v>2978.7</v>
      </c>
      <c r="K2567" s="239">
        <v>683.5</v>
      </c>
      <c r="L2567" s="238">
        <v>202</v>
      </c>
      <c r="M2567" s="239">
        <f t="shared" ref="M2567:M2622" si="585">R2567+T2567+V2567+X2567+Z2567+AB2567+AE2567+AF2567</f>
        <v>544555.34</v>
      </c>
      <c r="N2567" s="163"/>
      <c r="O2567" s="191"/>
      <c r="P2567" s="163"/>
      <c r="Q2567" s="163">
        <f t="shared" ref="Q2567:Q2622" si="586">M2567</f>
        <v>544555.34</v>
      </c>
      <c r="R2567" s="163"/>
      <c r="S2567" s="164"/>
      <c r="T2567" s="163"/>
      <c r="U2567" s="163"/>
      <c r="V2567" s="163"/>
      <c r="W2567" s="163"/>
      <c r="X2567" s="163"/>
      <c r="Y2567" s="163"/>
      <c r="Z2567" s="163"/>
      <c r="AA2567" s="163">
        <v>203.42</v>
      </c>
      <c r="AB2567" s="163">
        <f>AA2567*2677</f>
        <v>544555.34</v>
      </c>
      <c r="AC2567" s="163"/>
      <c r="AD2567" s="163"/>
      <c r="AE2567" s="163"/>
      <c r="AF2567" s="163"/>
      <c r="AG2567" s="198">
        <v>2025</v>
      </c>
      <c r="AH2567" s="196"/>
      <c r="AI2567" s="196"/>
      <c r="AJ2567" s="309">
        <f t="shared" ca="1" si="581"/>
        <v>2455</v>
      </c>
      <c r="AK2567" s="298" t="s">
        <v>153</v>
      </c>
      <c r="AL2567" s="309" t="str">
        <f t="shared" ca="1" si="584"/>
        <v>2455.</v>
      </c>
      <c r="AM2567" s="199"/>
      <c r="AN2567" s="298"/>
      <c r="AO2567" s="193"/>
    </row>
    <row r="2568" spans="1:41" ht="22.5" hidden="1" customHeight="1" x14ac:dyDescent="0.25">
      <c r="A2568" s="68" t="s">
        <v>5637</v>
      </c>
      <c r="B2568" s="25">
        <v>4233</v>
      </c>
      <c r="C2568" s="205" t="s">
        <v>1173</v>
      </c>
      <c r="D2568" s="25">
        <v>1968</v>
      </c>
      <c r="E2568" s="108" t="s">
        <v>2932</v>
      </c>
      <c r="F2568" s="68" t="s">
        <v>2933</v>
      </c>
      <c r="G2568" s="25">
        <v>5</v>
      </c>
      <c r="H2568" s="25">
        <v>7</v>
      </c>
      <c r="I2568" s="137">
        <v>5098.2</v>
      </c>
      <c r="J2568" s="137">
        <v>3322</v>
      </c>
      <c r="K2568" s="137">
        <v>3322</v>
      </c>
      <c r="L2568" s="30">
        <v>111</v>
      </c>
      <c r="M2568" s="170">
        <f t="shared" si="585"/>
        <v>11926448</v>
      </c>
      <c r="N2568" s="137"/>
      <c r="O2568" s="135"/>
      <c r="P2568" s="137"/>
      <c r="Q2568" s="137">
        <f t="shared" si="586"/>
        <v>11926448</v>
      </c>
      <c r="R2568" s="137">
        <f>6209269+1106079</f>
        <v>7315348</v>
      </c>
      <c r="S2568" s="30"/>
      <c r="T2568" s="137"/>
      <c r="U2568" s="137">
        <v>1300</v>
      </c>
      <c r="V2568" s="137">
        <f>U2568*3547</f>
        <v>4611100</v>
      </c>
      <c r="W2568" s="137"/>
      <c r="X2568" s="137"/>
      <c r="Y2568" s="137"/>
      <c r="Z2568" s="137"/>
      <c r="AA2568" s="137"/>
      <c r="AB2568" s="137"/>
      <c r="AC2568" s="137"/>
      <c r="AD2568" s="137"/>
      <c r="AE2568" s="137"/>
      <c r="AF2568" s="137"/>
      <c r="AG2568" s="337">
        <v>2025</v>
      </c>
      <c r="AH2568" s="218" t="s">
        <v>3060</v>
      </c>
      <c r="AI2568" s="218"/>
      <c r="AJ2568" s="134">
        <f t="shared" ca="1" si="581"/>
        <v>2456</v>
      </c>
      <c r="AK2568" s="35" t="s">
        <v>153</v>
      </c>
      <c r="AL2568" s="134" t="str">
        <f t="shared" ca="1" si="584"/>
        <v>2456.</v>
      </c>
      <c r="AM2568" s="140"/>
      <c r="AN2568" s="35"/>
      <c r="AO2568" s="193"/>
    </row>
    <row r="2569" spans="1:41" ht="22.5" hidden="1" customHeight="1" x14ac:dyDescent="0.25">
      <c r="A2569" s="68" t="s">
        <v>5638</v>
      </c>
      <c r="B2569" s="25">
        <v>4692</v>
      </c>
      <c r="C2569" s="169" t="s">
        <v>1018</v>
      </c>
      <c r="D2569" s="25">
        <v>1968</v>
      </c>
      <c r="E2569" s="108" t="s">
        <v>2932</v>
      </c>
      <c r="F2569" s="68" t="s">
        <v>2934</v>
      </c>
      <c r="G2569" s="25">
        <v>5</v>
      </c>
      <c r="H2569" s="25">
        <v>8</v>
      </c>
      <c r="I2569" s="170">
        <v>5987.4</v>
      </c>
      <c r="J2569" s="137">
        <v>3913.1</v>
      </c>
      <c r="K2569" s="170">
        <v>3913.1</v>
      </c>
      <c r="L2569" s="287">
        <v>255</v>
      </c>
      <c r="M2569" s="170">
        <f t="shared" si="585"/>
        <v>2368872</v>
      </c>
      <c r="N2569" s="137"/>
      <c r="O2569" s="135"/>
      <c r="P2569" s="137"/>
      <c r="Q2569" s="137">
        <f t="shared" si="586"/>
        <v>2368872</v>
      </c>
      <c r="R2569" s="137">
        <f>961272+1407600</f>
        <v>2368872</v>
      </c>
      <c r="S2569" s="30"/>
      <c r="T2569" s="137"/>
      <c r="U2569" s="137"/>
      <c r="V2569" s="137"/>
      <c r="W2569" s="137"/>
      <c r="X2569" s="137"/>
      <c r="Y2569" s="137"/>
      <c r="Z2569" s="137"/>
      <c r="AA2569" s="137"/>
      <c r="AB2569" s="137"/>
      <c r="AC2569" s="137"/>
      <c r="AD2569" s="137"/>
      <c r="AE2569" s="137"/>
      <c r="AF2569" s="137"/>
      <c r="AG2569" s="337">
        <v>2025</v>
      </c>
      <c r="AH2569" s="171" t="s">
        <v>3054</v>
      </c>
      <c r="AI2569" s="171"/>
      <c r="AJ2569" s="134">
        <f t="shared" ca="1" si="581"/>
        <v>2457</v>
      </c>
      <c r="AK2569" s="35" t="s">
        <v>153</v>
      </c>
      <c r="AL2569" s="134" t="str">
        <f t="shared" ca="1" si="584"/>
        <v>2457.</v>
      </c>
      <c r="AM2569" s="140"/>
      <c r="AN2569" s="35"/>
      <c r="AO2569" s="193"/>
    </row>
    <row r="2570" spans="1:41" ht="22.5" hidden="1" customHeight="1" x14ac:dyDescent="0.25">
      <c r="A2570" s="68" t="s">
        <v>5639</v>
      </c>
      <c r="B2570" s="25">
        <v>4762</v>
      </c>
      <c r="C2570" s="333" t="s">
        <v>1059</v>
      </c>
      <c r="D2570" s="25">
        <v>1968</v>
      </c>
      <c r="E2570" s="108" t="s">
        <v>2932</v>
      </c>
      <c r="F2570" s="68" t="s">
        <v>2934</v>
      </c>
      <c r="G2570" s="25">
        <v>2</v>
      </c>
      <c r="H2570" s="25">
        <v>2</v>
      </c>
      <c r="I2570" s="170">
        <v>539.4</v>
      </c>
      <c r="J2570" s="170">
        <v>369.6</v>
      </c>
      <c r="K2570" s="170">
        <v>369.6</v>
      </c>
      <c r="L2570" s="287">
        <v>36</v>
      </c>
      <c r="M2570" s="170">
        <f t="shared" si="585"/>
        <v>387661.83</v>
      </c>
      <c r="N2570" s="137"/>
      <c r="O2570" s="135"/>
      <c r="P2570" s="137"/>
      <c r="Q2570" s="137">
        <f t="shared" si="586"/>
        <v>387661.83</v>
      </c>
      <c r="R2570" s="137">
        <f>187427.64+200234.19</f>
        <v>387661.83</v>
      </c>
      <c r="S2570" s="30"/>
      <c r="T2570" s="137"/>
      <c r="U2570" s="137"/>
      <c r="V2570" s="137"/>
      <c r="W2570" s="137"/>
      <c r="X2570" s="137"/>
      <c r="Y2570" s="137"/>
      <c r="Z2570" s="137"/>
      <c r="AA2570" s="137"/>
      <c r="AB2570" s="137"/>
      <c r="AC2570" s="137"/>
      <c r="AD2570" s="137"/>
      <c r="AE2570" s="137"/>
      <c r="AF2570" s="137"/>
      <c r="AG2570" s="337">
        <v>2025</v>
      </c>
      <c r="AH2570" s="171" t="s">
        <v>3086</v>
      </c>
      <c r="AI2570" s="171"/>
      <c r="AJ2570" s="134">
        <f t="shared" ca="1" si="581"/>
        <v>2458</v>
      </c>
      <c r="AK2570" s="35" t="s">
        <v>153</v>
      </c>
      <c r="AL2570" s="134" t="str">
        <f t="shared" ca="1" si="584"/>
        <v>2458.</v>
      </c>
      <c r="AM2570" s="140"/>
      <c r="AN2570" s="35"/>
      <c r="AO2570" s="193"/>
    </row>
    <row r="2571" spans="1:41" ht="22.5" hidden="1" customHeight="1" x14ac:dyDescent="0.25">
      <c r="A2571" s="68" t="s">
        <v>5640</v>
      </c>
      <c r="B2571" s="25">
        <v>4814</v>
      </c>
      <c r="C2571" s="169" t="s">
        <v>1023</v>
      </c>
      <c r="D2571" s="25">
        <v>1968</v>
      </c>
      <c r="E2571" s="108" t="s">
        <v>2932</v>
      </c>
      <c r="F2571" s="68" t="s">
        <v>2934</v>
      </c>
      <c r="G2571" s="25">
        <v>5</v>
      </c>
      <c r="H2571" s="25">
        <v>4</v>
      </c>
      <c r="I2571" s="170">
        <v>3344</v>
      </c>
      <c r="J2571" s="170">
        <v>3069</v>
      </c>
      <c r="K2571" s="170">
        <v>3069</v>
      </c>
      <c r="L2571" s="287">
        <v>141</v>
      </c>
      <c r="M2571" s="170">
        <f t="shared" si="585"/>
        <v>1163616</v>
      </c>
      <c r="N2571" s="137"/>
      <c r="O2571" s="135"/>
      <c r="P2571" s="137"/>
      <c r="Q2571" s="137">
        <f t="shared" si="586"/>
        <v>1163616</v>
      </c>
      <c r="R2571" s="137">
        <v>1163616</v>
      </c>
      <c r="S2571" s="30"/>
      <c r="T2571" s="137"/>
      <c r="U2571" s="137"/>
      <c r="V2571" s="137"/>
      <c r="W2571" s="137"/>
      <c r="X2571" s="137"/>
      <c r="Y2571" s="137"/>
      <c r="Z2571" s="137"/>
      <c r="AA2571" s="137"/>
      <c r="AB2571" s="137"/>
      <c r="AC2571" s="137"/>
      <c r="AD2571" s="137"/>
      <c r="AE2571" s="137"/>
      <c r="AF2571" s="137"/>
      <c r="AG2571" s="337">
        <v>2025</v>
      </c>
      <c r="AH2571" s="171" t="s">
        <v>3052</v>
      </c>
      <c r="AI2571" s="171"/>
      <c r="AJ2571" s="134">
        <f t="shared" ca="1" si="581"/>
        <v>2459</v>
      </c>
      <c r="AK2571" s="35" t="s">
        <v>153</v>
      </c>
      <c r="AL2571" s="134" t="str">
        <f t="shared" ca="1" si="584"/>
        <v>2459.</v>
      </c>
      <c r="AM2571" s="140"/>
      <c r="AN2571" s="35"/>
      <c r="AO2571" s="193"/>
    </row>
    <row r="2572" spans="1:41" ht="22.5" hidden="1" customHeight="1" x14ac:dyDescent="0.25">
      <c r="A2572" s="68" t="s">
        <v>5641</v>
      </c>
      <c r="B2572" s="25">
        <v>5020</v>
      </c>
      <c r="C2572" s="169" t="s">
        <v>1036</v>
      </c>
      <c r="D2572" s="25">
        <v>1971</v>
      </c>
      <c r="E2572" s="108" t="s">
        <v>2932</v>
      </c>
      <c r="F2572" s="68" t="s">
        <v>2934</v>
      </c>
      <c r="G2572" s="25">
        <v>9</v>
      </c>
      <c r="H2572" s="25">
        <v>1</v>
      </c>
      <c r="I2572" s="137">
        <v>2782.9</v>
      </c>
      <c r="J2572" s="137">
        <v>2509.3000000000002</v>
      </c>
      <c r="K2572" s="137">
        <v>2177.9</v>
      </c>
      <c r="L2572" s="30">
        <v>108</v>
      </c>
      <c r="M2572" s="170">
        <f t="shared" si="585"/>
        <v>670956</v>
      </c>
      <c r="N2572" s="137"/>
      <c r="O2572" s="135"/>
      <c r="P2572" s="137"/>
      <c r="Q2572" s="137">
        <f t="shared" si="586"/>
        <v>670956</v>
      </c>
      <c r="R2572" s="137">
        <v>670956</v>
      </c>
      <c r="S2572" s="30"/>
      <c r="T2572" s="137"/>
      <c r="U2572" s="137"/>
      <c r="V2572" s="137"/>
      <c r="W2572" s="137"/>
      <c r="X2572" s="137"/>
      <c r="Y2572" s="137"/>
      <c r="Z2572" s="137"/>
      <c r="AA2572" s="137"/>
      <c r="AB2572" s="137"/>
      <c r="AC2572" s="137"/>
      <c r="AD2572" s="137"/>
      <c r="AE2572" s="137"/>
      <c r="AF2572" s="137"/>
      <c r="AG2572" s="337">
        <v>2025</v>
      </c>
      <c r="AH2572" s="171" t="s">
        <v>3052</v>
      </c>
      <c r="AI2572" s="171"/>
      <c r="AJ2572" s="134">
        <f t="shared" ca="1" si="581"/>
        <v>2460</v>
      </c>
      <c r="AK2572" s="35" t="s">
        <v>153</v>
      </c>
      <c r="AL2572" s="134" t="str">
        <f t="shared" ca="1" si="584"/>
        <v>2460.</v>
      </c>
      <c r="AM2572" s="140"/>
      <c r="AN2572" s="35"/>
      <c r="AO2572" s="193"/>
    </row>
    <row r="2573" spans="1:41" ht="23.25" hidden="1" customHeight="1" x14ac:dyDescent="0.25">
      <c r="A2573" s="68" t="s">
        <v>5642</v>
      </c>
      <c r="B2573" s="25">
        <v>5312</v>
      </c>
      <c r="C2573" s="333" t="s">
        <v>1069</v>
      </c>
      <c r="D2573" s="25">
        <v>1968</v>
      </c>
      <c r="E2573" s="108" t="s">
        <v>2932</v>
      </c>
      <c r="F2573" s="68" t="s">
        <v>2934</v>
      </c>
      <c r="G2573" s="25">
        <v>5</v>
      </c>
      <c r="H2573" s="25">
        <v>6</v>
      </c>
      <c r="I2573" s="170">
        <v>4982.8999999999996</v>
      </c>
      <c r="J2573" s="170">
        <v>4550</v>
      </c>
      <c r="K2573" s="170">
        <v>4550</v>
      </c>
      <c r="L2573" s="287">
        <v>196</v>
      </c>
      <c r="M2573" s="170">
        <f t="shared" si="585"/>
        <v>1732500</v>
      </c>
      <c r="N2573" s="137"/>
      <c r="O2573" s="135"/>
      <c r="P2573" s="137"/>
      <c r="Q2573" s="137">
        <f t="shared" si="586"/>
        <v>1732500</v>
      </c>
      <c r="R2573" s="137">
        <v>1732500</v>
      </c>
      <c r="S2573" s="30"/>
      <c r="T2573" s="137"/>
      <c r="U2573" s="137"/>
      <c r="V2573" s="137"/>
      <c r="W2573" s="137"/>
      <c r="X2573" s="137"/>
      <c r="Y2573" s="137"/>
      <c r="Z2573" s="137"/>
      <c r="AA2573" s="137"/>
      <c r="AB2573" s="137"/>
      <c r="AC2573" s="137"/>
      <c r="AD2573" s="137"/>
      <c r="AE2573" s="137"/>
      <c r="AF2573" s="137"/>
      <c r="AG2573" s="337">
        <v>2025</v>
      </c>
      <c r="AH2573" s="171" t="s">
        <v>3051</v>
      </c>
      <c r="AI2573" s="171"/>
      <c r="AJ2573" s="134">
        <f t="shared" ca="1" si="581"/>
        <v>2461</v>
      </c>
      <c r="AK2573" s="35" t="s">
        <v>153</v>
      </c>
      <c r="AL2573" s="134" t="str">
        <f t="shared" ca="1" si="584"/>
        <v>2461.</v>
      </c>
      <c r="AM2573" s="140"/>
      <c r="AN2573" s="35"/>
      <c r="AO2573" s="193"/>
    </row>
    <row r="2574" spans="1:41" ht="22.5" hidden="1" customHeight="1" x14ac:dyDescent="0.25">
      <c r="A2574" s="68" t="s">
        <v>5643</v>
      </c>
      <c r="B2574" s="25">
        <v>5343</v>
      </c>
      <c r="C2574" s="36" t="s">
        <v>1809</v>
      </c>
      <c r="D2574" s="25">
        <v>1968</v>
      </c>
      <c r="E2574" s="108" t="s">
        <v>2932</v>
      </c>
      <c r="F2574" s="68" t="s">
        <v>2933</v>
      </c>
      <c r="G2574" s="25">
        <v>5</v>
      </c>
      <c r="H2574" s="25">
        <v>5</v>
      </c>
      <c r="I2574" s="137">
        <v>6858</v>
      </c>
      <c r="J2574" s="137">
        <v>4798.5</v>
      </c>
      <c r="K2574" s="137">
        <v>4584.7</v>
      </c>
      <c r="L2574" s="30">
        <v>245</v>
      </c>
      <c r="M2574" s="170">
        <f t="shared" si="585"/>
        <v>3021480</v>
      </c>
      <c r="N2574" s="137"/>
      <c r="O2574" s="135"/>
      <c r="P2574" s="137"/>
      <c r="Q2574" s="137">
        <f t="shared" si="586"/>
        <v>3021480</v>
      </c>
      <c r="R2574" s="137">
        <v>3021480</v>
      </c>
      <c r="S2574" s="30"/>
      <c r="T2574" s="137"/>
      <c r="U2574" s="137"/>
      <c r="V2574" s="137"/>
      <c r="W2574" s="137"/>
      <c r="X2574" s="137"/>
      <c r="Y2574" s="137"/>
      <c r="Z2574" s="137"/>
      <c r="AA2574" s="137"/>
      <c r="AB2574" s="137"/>
      <c r="AC2574" s="336"/>
      <c r="AD2574" s="336"/>
      <c r="AE2574" s="137"/>
      <c r="AF2574" s="137"/>
      <c r="AG2574" s="337">
        <v>2025</v>
      </c>
      <c r="AH2574" s="171" t="s">
        <v>3051</v>
      </c>
      <c r="AI2574" s="171"/>
      <c r="AJ2574" s="134">
        <f t="shared" ca="1" si="581"/>
        <v>2462</v>
      </c>
      <c r="AK2574" s="35" t="s">
        <v>153</v>
      </c>
      <c r="AL2574" s="134" t="str">
        <f t="shared" ca="1" si="584"/>
        <v>2462.</v>
      </c>
      <c r="AM2574" s="140"/>
      <c r="AN2574" s="35"/>
      <c r="AO2574" s="193"/>
    </row>
    <row r="2575" spans="1:41" ht="22.5" hidden="1" customHeight="1" x14ac:dyDescent="0.25">
      <c r="A2575" s="68" t="s">
        <v>5644</v>
      </c>
      <c r="B2575" s="25">
        <v>5376</v>
      </c>
      <c r="C2575" s="333" t="s">
        <v>1074</v>
      </c>
      <c r="D2575" s="25">
        <v>1968</v>
      </c>
      <c r="E2575" s="108" t="s">
        <v>2932</v>
      </c>
      <c r="F2575" s="68" t="s">
        <v>2934</v>
      </c>
      <c r="G2575" s="25">
        <v>5</v>
      </c>
      <c r="H2575" s="25">
        <v>6</v>
      </c>
      <c r="I2575" s="170">
        <v>4996.8999999999996</v>
      </c>
      <c r="J2575" s="170">
        <v>4467.8999999999996</v>
      </c>
      <c r="K2575" s="170">
        <v>4467.8999999999996</v>
      </c>
      <c r="L2575" s="287">
        <v>178</v>
      </c>
      <c r="M2575" s="170">
        <f t="shared" si="585"/>
        <v>938400</v>
      </c>
      <c r="N2575" s="137"/>
      <c r="O2575" s="135"/>
      <c r="P2575" s="137"/>
      <c r="Q2575" s="137">
        <f t="shared" si="586"/>
        <v>938400</v>
      </c>
      <c r="R2575" s="137">
        <v>938400</v>
      </c>
      <c r="S2575" s="30"/>
      <c r="T2575" s="137"/>
      <c r="U2575" s="137"/>
      <c r="V2575" s="137"/>
      <c r="W2575" s="137"/>
      <c r="X2575" s="137"/>
      <c r="Y2575" s="137"/>
      <c r="Z2575" s="137"/>
      <c r="AA2575" s="137"/>
      <c r="AB2575" s="137"/>
      <c r="AC2575" s="137"/>
      <c r="AD2575" s="137"/>
      <c r="AE2575" s="137"/>
      <c r="AF2575" s="137"/>
      <c r="AG2575" s="337">
        <v>2025</v>
      </c>
      <c r="AH2575" s="171" t="s">
        <v>3052</v>
      </c>
      <c r="AI2575" s="171"/>
      <c r="AJ2575" s="134">
        <f t="shared" ca="1" si="581"/>
        <v>2463</v>
      </c>
      <c r="AK2575" s="35" t="s">
        <v>153</v>
      </c>
      <c r="AL2575" s="134" t="str">
        <f t="shared" ca="1" si="584"/>
        <v>2463.</v>
      </c>
      <c r="AM2575" s="140"/>
      <c r="AN2575" s="35"/>
      <c r="AO2575" s="193"/>
    </row>
    <row r="2576" spans="1:41" ht="22.5" hidden="1" customHeight="1" x14ac:dyDescent="0.25">
      <c r="A2576" s="68" t="s">
        <v>5645</v>
      </c>
      <c r="B2576" s="25">
        <v>4361</v>
      </c>
      <c r="C2576" s="205" t="s">
        <v>810</v>
      </c>
      <c r="D2576" s="25">
        <v>1969</v>
      </c>
      <c r="E2576" s="108" t="s">
        <v>2932</v>
      </c>
      <c r="F2576" s="68" t="s">
        <v>2934</v>
      </c>
      <c r="G2576" s="25">
        <v>5</v>
      </c>
      <c r="H2576" s="25">
        <v>6</v>
      </c>
      <c r="I2576" s="137">
        <v>4866.8</v>
      </c>
      <c r="J2576" s="137">
        <v>4475.3</v>
      </c>
      <c r="K2576" s="137">
        <v>4475.3</v>
      </c>
      <c r="L2576" s="30">
        <v>202</v>
      </c>
      <c r="M2576" s="170">
        <f t="shared" si="585"/>
        <v>1858032</v>
      </c>
      <c r="N2576" s="137"/>
      <c r="O2576" s="135"/>
      <c r="P2576" s="137"/>
      <c r="Q2576" s="137">
        <f t="shared" si="586"/>
        <v>1858032</v>
      </c>
      <c r="R2576" s="137">
        <v>1858032</v>
      </c>
      <c r="S2576" s="30"/>
      <c r="T2576" s="137"/>
      <c r="U2576" s="137"/>
      <c r="V2576" s="137"/>
      <c r="W2576" s="137"/>
      <c r="X2576" s="137"/>
      <c r="Y2576" s="137"/>
      <c r="Z2576" s="137"/>
      <c r="AA2576" s="137"/>
      <c r="AB2576" s="137"/>
      <c r="AC2576" s="137"/>
      <c r="AD2576" s="137"/>
      <c r="AE2576" s="137"/>
      <c r="AF2576" s="137"/>
      <c r="AG2576" s="337">
        <v>2025</v>
      </c>
      <c r="AH2576" s="218" t="s">
        <v>3052</v>
      </c>
      <c r="AI2576" s="218"/>
      <c r="AJ2576" s="134">
        <f t="shared" ca="1" si="581"/>
        <v>2464</v>
      </c>
      <c r="AK2576" s="35" t="s">
        <v>153</v>
      </c>
      <c r="AL2576" s="134" t="str">
        <f t="shared" ca="1" si="584"/>
        <v>2464.</v>
      </c>
      <c r="AM2576" s="140"/>
      <c r="AN2576" s="35"/>
      <c r="AO2576" s="193"/>
    </row>
    <row r="2577" spans="1:41" ht="22.5" hidden="1" customHeight="1" x14ac:dyDescent="0.25">
      <c r="A2577" s="68" t="s">
        <v>5646</v>
      </c>
      <c r="B2577" s="25">
        <v>4375</v>
      </c>
      <c r="C2577" s="169" t="s">
        <v>811</v>
      </c>
      <c r="D2577" s="25">
        <v>1969</v>
      </c>
      <c r="E2577" s="108" t="s">
        <v>2932</v>
      </c>
      <c r="F2577" s="68" t="s">
        <v>2934</v>
      </c>
      <c r="G2577" s="25">
        <v>2</v>
      </c>
      <c r="H2577" s="25">
        <v>1</v>
      </c>
      <c r="I2577" s="170">
        <v>342.5</v>
      </c>
      <c r="J2577" s="170">
        <v>316</v>
      </c>
      <c r="K2577" s="170">
        <v>316</v>
      </c>
      <c r="L2577" s="287">
        <v>16</v>
      </c>
      <c r="M2577" s="170">
        <f t="shared" si="585"/>
        <v>674126</v>
      </c>
      <c r="N2577" s="137"/>
      <c r="O2577" s="135"/>
      <c r="P2577" s="137"/>
      <c r="Q2577" s="137">
        <f t="shared" si="586"/>
        <v>674126</v>
      </c>
      <c r="R2577" s="137">
        <v>674126</v>
      </c>
      <c r="S2577" s="30"/>
      <c r="T2577" s="137"/>
      <c r="U2577" s="137"/>
      <c r="V2577" s="137"/>
      <c r="W2577" s="137"/>
      <c r="X2577" s="137"/>
      <c r="Y2577" s="137"/>
      <c r="Z2577" s="137"/>
      <c r="AA2577" s="137"/>
      <c r="AB2577" s="137"/>
      <c r="AC2577" s="137"/>
      <c r="AD2577" s="137"/>
      <c r="AE2577" s="137"/>
      <c r="AF2577" s="137"/>
      <c r="AG2577" s="337">
        <v>2025</v>
      </c>
      <c r="AH2577" s="171" t="s">
        <v>3050</v>
      </c>
      <c r="AI2577" s="171"/>
      <c r="AJ2577" s="134">
        <f t="shared" ca="1" si="581"/>
        <v>2465</v>
      </c>
      <c r="AK2577" s="35" t="s">
        <v>153</v>
      </c>
      <c r="AL2577" s="134" t="str">
        <f t="shared" ca="1" si="584"/>
        <v>2465.</v>
      </c>
      <c r="AM2577" s="140"/>
      <c r="AN2577" s="35"/>
      <c r="AO2577" s="193"/>
    </row>
    <row r="2578" spans="1:41" ht="23.25" hidden="1" customHeight="1" x14ac:dyDescent="0.25">
      <c r="A2578" s="68" t="s">
        <v>5647</v>
      </c>
      <c r="B2578" s="25">
        <v>4454</v>
      </c>
      <c r="C2578" s="36" t="s">
        <v>1832</v>
      </c>
      <c r="D2578" s="25">
        <v>1969</v>
      </c>
      <c r="E2578" s="108" t="s">
        <v>2932</v>
      </c>
      <c r="F2578" s="68" t="s">
        <v>2934</v>
      </c>
      <c r="G2578" s="25">
        <v>5</v>
      </c>
      <c r="H2578" s="25">
        <v>8</v>
      </c>
      <c r="I2578" s="137">
        <v>5320</v>
      </c>
      <c r="J2578" s="137">
        <v>6837.5</v>
      </c>
      <c r="K2578" s="137">
        <v>5321.7</v>
      </c>
      <c r="L2578" s="30">
        <v>255</v>
      </c>
      <c r="M2578" s="170">
        <f t="shared" si="585"/>
        <v>3185868</v>
      </c>
      <c r="N2578" s="137"/>
      <c r="O2578" s="135"/>
      <c r="P2578" s="137"/>
      <c r="Q2578" s="137">
        <f t="shared" si="586"/>
        <v>3185868</v>
      </c>
      <c r="R2578" s="137">
        <v>3185868</v>
      </c>
      <c r="S2578" s="30"/>
      <c r="T2578" s="137"/>
      <c r="U2578" s="137"/>
      <c r="V2578" s="137"/>
      <c r="W2578" s="137"/>
      <c r="X2578" s="137"/>
      <c r="Y2578" s="137"/>
      <c r="Z2578" s="137"/>
      <c r="AA2578" s="137"/>
      <c r="AB2578" s="137"/>
      <c r="AC2578" s="336"/>
      <c r="AD2578" s="336"/>
      <c r="AE2578" s="137"/>
      <c r="AF2578" s="137"/>
      <c r="AG2578" s="337">
        <v>2025</v>
      </c>
      <c r="AH2578" s="171" t="s">
        <v>3052</v>
      </c>
      <c r="AI2578" s="171"/>
      <c r="AJ2578" s="134">
        <f t="shared" ca="1" si="581"/>
        <v>2466</v>
      </c>
      <c r="AK2578" s="35" t="s">
        <v>153</v>
      </c>
      <c r="AL2578" s="134" t="str">
        <f t="shared" ca="1" si="584"/>
        <v>2466.</v>
      </c>
      <c r="AM2578" s="140"/>
      <c r="AO2578" s="193"/>
    </row>
    <row r="2579" spans="1:41" ht="22.5" hidden="1" customHeight="1" x14ac:dyDescent="0.25">
      <c r="A2579" s="68" t="s">
        <v>5648</v>
      </c>
      <c r="B2579" s="25">
        <v>4939</v>
      </c>
      <c r="C2579" s="205" t="s">
        <v>1174</v>
      </c>
      <c r="D2579" s="25">
        <v>1969</v>
      </c>
      <c r="E2579" s="108" t="s">
        <v>2932</v>
      </c>
      <c r="F2579" s="68" t="s">
        <v>2934</v>
      </c>
      <c r="G2579" s="25">
        <v>5</v>
      </c>
      <c r="H2579" s="25">
        <v>4</v>
      </c>
      <c r="I2579" s="137">
        <v>3202.5</v>
      </c>
      <c r="J2579" s="137">
        <v>2893.2</v>
      </c>
      <c r="K2579" s="137">
        <v>2893.2</v>
      </c>
      <c r="L2579" s="30">
        <v>144</v>
      </c>
      <c r="M2579" s="170">
        <f t="shared" si="585"/>
        <v>175767</v>
      </c>
      <c r="N2579" s="137"/>
      <c r="O2579" s="135"/>
      <c r="P2579" s="137"/>
      <c r="Q2579" s="137">
        <f t="shared" si="586"/>
        <v>175767</v>
      </c>
      <c r="R2579" s="137">
        <v>175767</v>
      </c>
      <c r="S2579" s="30"/>
      <c r="T2579" s="137"/>
      <c r="U2579" s="137"/>
      <c r="V2579" s="137"/>
      <c r="W2579" s="137"/>
      <c r="X2579" s="137"/>
      <c r="Y2579" s="137"/>
      <c r="Z2579" s="137"/>
      <c r="AA2579" s="137"/>
      <c r="AB2579" s="137"/>
      <c r="AC2579" s="137"/>
      <c r="AD2579" s="137"/>
      <c r="AE2579" s="137"/>
      <c r="AF2579" s="137"/>
      <c r="AG2579" s="337">
        <v>2025</v>
      </c>
      <c r="AH2579" s="218" t="s">
        <v>3048</v>
      </c>
      <c r="AI2579" s="218"/>
      <c r="AJ2579" s="134">
        <f t="shared" ca="1" si="581"/>
        <v>2467</v>
      </c>
      <c r="AK2579" s="35" t="s">
        <v>153</v>
      </c>
      <c r="AL2579" s="134" t="str">
        <f t="shared" ca="1" si="584"/>
        <v>2467.</v>
      </c>
      <c r="AM2579" s="140"/>
      <c r="AN2579" s="35"/>
      <c r="AO2579" s="193"/>
    </row>
    <row r="2580" spans="1:41" ht="22.5" hidden="1" customHeight="1" x14ac:dyDescent="0.25">
      <c r="A2580" s="68" t="s">
        <v>5649</v>
      </c>
      <c r="B2580" s="25">
        <v>4152</v>
      </c>
      <c r="C2580" s="37" t="s">
        <v>1049</v>
      </c>
      <c r="D2580" s="25">
        <v>1969</v>
      </c>
      <c r="E2580" s="108" t="s">
        <v>2932</v>
      </c>
      <c r="F2580" s="68" t="s">
        <v>2934</v>
      </c>
      <c r="G2580" s="25">
        <v>9</v>
      </c>
      <c r="H2580" s="25">
        <v>1</v>
      </c>
      <c r="I2580" s="170">
        <v>1949</v>
      </c>
      <c r="J2580" s="137">
        <v>1949</v>
      </c>
      <c r="K2580" s="170">
        <v>1949</v>
      </c>
      <c r="L2580" s="287">
        <v>66</v>
      </c>
      <c r="M2580" s="170">
        <f t="shared" si="585"/>
        <v>412854</v>
      </c>
      <c r="N2580" s="137"/>
      <c r="O2580" s="135"/>
      <c r="P2580" s="137"/>
      <c r="Q2580" s="137">
        <f t="shared" si="586"/>
        <v>412854</v>
      </c>
      <c r="R2580" s="137">
        <v>412854</v>
      </c>
      <c r="S2580" s="30"/>
      <c r="T2580" s="137"/>
      <c r="U2580" s="137"/>
      <c r="V2580" s="137"/>
      <c r="W2580" s="137"/>
      <c r="X2580" s="137"/>
      <c r="Y2580" s="137"/>
      <c r="Z2580" s="137"/>
      <c r="AA2580" s="137"/>
      <c r="AB2580" s="137"/>
      <c r="AC2580" s="137"/>
      <c r="AD2580" s="137"/>
      <c r="AE2580" s="137"/>
      <c r="AF2580" s="137"/>
      <c r="AG2580" s="337">
        <v>2025</v>
      </c>
      <c r="AH2580" s="171" t="s">
        <v>3049</v>
      </c>
      <c r="AI2580" s="171"/>
      <c r="AJ2580" s="134">
        <f t="shared" ca="1" si="581"/>
        <v>2468</v>
      </c>
      <c r="AK2580" s="35" t="s">
        <v>153</v>
      </c>
      <c r="AL2580" s="134" t="str">
        <f t="shared" ca="1" si="584"/>
        <v>2468.</v>
      </c>
      <c r="AM2580" s="140"/>
      <c r="AN2580" s="35"/>
      <c r="AO2580" s="193"/>
    </row>
    <row r="2581" spans="1:41" ht="22.5" hidden="1" customHeight="1" x14ac:dyDescent="0.25">
      <c r="A2581" s="68" t="s">
        <v>5650</v>
      </c>
      <c r="B2581" s="25">
        <v>4195</v>
      </c>
      <c r="C2581" s="169" t="s">
        <v>1000</v>
      </c>
      <c r="D2581" s="25">
        <v>1969</v>
      </c>
      <c r="E2581" s="108" t="s">
        <v>2932</v>
      </c>
      <c r="F2581" s="68" t="s">
        <v>2933</v>
      </c>
      <c r="G2581" s="25">
        <v>5</v>
      </c>
      <c r="H2581" s="25">
        <v>5</v>
      </c>
      <c r="I2581" s="170">
        <v>4863.3</v>
      </c>
      <c r="J2581" s="170">
        <v>3366.7</v>
      </c>
      <c r="K2581" s="170">
        <v>3366.7</v>
      </c>
      <c r="L2581" s="287">
        <v>256</v>
      </c>
      <c r="M2581" s="170">
        <f t="shared" si="585"/>
        <v>6834663</v>
      </c>
      <c r="N2581" s="137"/>
      <c r="O2581" s="135"/>
      <c r="P2581" s="137"/>
      <c r="Q2581" s="137">
        <f t="shared" si="586"/>
        <v>6834663</v>
      </c>
      <c r="R2581" s="137">
        <v>6834663</v>
      </c>
      <c r="S2581" s="30"/>
      <c r="T2581" s="137"/>
      <c r="U2581" s="137"/>
      <c r="V2581" s="137"/>
      <c r="W2581" s="137"/>
      <c r="X2581" s="137"/>
      <c r="Y2581" s="137"/>
      <c r="Z2581" s="137"/>
      <c r="AA2581" s="137"/>
      <c r="AB2581" s="137"/>
      <c r="AC2581" s="137"/>
      <c r="AD2581" s="137"/>
      <c r="AE2581" s="137"/>
      <c r="AF2581" s="137"/>
      <c r="AG2581" s="337">
        <v>2025</v>
      </c>
      <c r="AH2581" s="171" t="s">
        <v>3050</v>
      </c>
      <c r="AI2581" s="171"/>
      <c r="AJ2581" s="134">
        <f t="shared" ca="1" si="581"/>
        <v>2469</v>
      </c>
      <c r="AK2581" s="35" t="s">
        <v>153</v>
      </c>
      <c r="AL2581" s="134" t="str">
        <f t="shared" ca="1" si="584"/>
        <v>2469.</v>
      </c>
      <c r="AM2581" s="140"/>
      <c r="AN2581" s="35"/>
      <c r="AO2581" s="193"/>
    </row>
    <row r="2582" spans="1:41" ht="22.5" hidden="1" customHeight="1" x14ac:dyDescent="0.25">
      <c r="A2582" s="68" t="s">
        <v>5651</v>
      </c>
      <c r="B2582" s="25">
        <v>4204</v>
      </c>
      <c r="C2582" s="333" t="s">
        <v>1052</v>
      </c>
      <c r="D2582" s="25">
        <v>1969</v>
      </c>
      <c r="E2582" s="108" t="s">
        <v>2932</v>
      </c>
      <c r="F2582" s="68" t="s">
        <v>2933</v>
      </c>
      <c r="G2582" s="25">
        <v>5</v>
      </c>
      <c r="H2582" s="25">
        <v>5</v>
      </c>
      <c r="I2582" s="170">
        <v>3410.6</v>
      </c>
      <c r="J2582" s="170">
        <v>2177.6999999999998</v>
      </c>
      <c r="K2582" s="170">
        <v>2177.6999999999998</v>
      </c>
      <c r="L2582" s="287">
        <v>154</v>
      </c>
      <c r="M2582" s="170">
        <f t="shared" si="585"/>
        <v>2000600</v>
      </c>
      <c r="N2582" s="137"/>
      <c r="O2582" s="135"/>
      <c r="P2582" s="137"/>
      <c r="Q2582" s="137">
        <f t="shared" si="586"/>
        <v>2000600</v>
      </c>
      <c r="R2582" s="137">
        <v>2000600</v>
      </c>
      <c r="S2582" s="30"/>
      <c r="T2582" s="137"/>
      <c r="U2582" s="137"/>
      <c r="V2582" s="137"/>
      <c r="W2582" s="137"/>
      <c r="X2582" s="137"/>
      <c r="Y2582" s="137"/>
      <c r="Z2582" s="137"/>
      <c r="AA2582" s="137"/>
      <c r="AB2582" s="137"/>
      <c r="AC2582" s="137"/>
      <c r="AD2582" s="137"/>
      <c r="AE2582" s="137"/>
      <c r="AF2582" s="137"/>
      <c r="AG2582" s="337">
        <v>2025</v>
      </c>
      <c r="AH2582" s="171" t="s">
        <v>3048</v>
      </c>
      <c r="AI2582" s="171"/>
      <c r="AJ2582" s="134">
        <f t="shared" ca="1" si="581"/>
        <v>2470</v>
      </c>
      <c r="AK2582" s="35" t="s">
        <v>153</v>
      </c>
      <c r="AL2582" s="134" t="str">
        <f t="shared" ca="1" si="584"/>
        <v>2470.</v>
      </c>
      <c r="AM2582" s="140"/>
      <c r="AN2582" s="35"/>
      <c r="AO2582" s="193"/>
    </row>
    <row r="2583" spans="1:41" ht="22.5" hidden="1" customHeight="1" x14ac:dyDescent="0.25">
      <c r="A2583" s="68" t="s">
        <v>5652</v>
      </c>
      <c r="B2583" s="25">
        <v>4427</v>
      </c>
      <c r="C2583" s="37" t="s">
        <v>813</v>
      </c>
      <c r="D2583" s="25">
        <v>1970</v>
      </c>
      <c r="E2583" s="108" t="s">
        <v>2932</v>
      </c>
      <c r="F2583" s="68" t="s">
        <v>2934</v>
      </c>
      <c r="G2583" s="25">
        <v>5</v>
      </c>
      <c r="H2583" s="25">
        <v>4</v>
      </c>
      <c r="I2583" s="173">
        <v>3958.2</v>
      </c>
      <c r="J2583" s="137">
        <v>2587.4</v>
      </c>
      <c r="K2583" s="173">
        <v>2587.4</v>
      </c>
      <c r="L2583" s="117">
        <v>105</v>
      </c>
      <c r="M2583" s="173">
        <f t="shared" si="585"/>
        <v>10869830</v>
      </c>
      <c r="N2583" s="137"/>
      <c r="O2583" s="135"/>
      <c r="P2583" s="137"/>
      <c r="Q2583" s="137">
        <f t="shared" si="586"/>
        <v>10869830</v>
      </c>
      <c r="R2583" s="137">
        <f>4540198+3250836</f>
        <v>7791034</v>
      </c>
      <c r="S2583" s="30"/>
      <c r="T2583" s="137"/>
      <c r="U2583" s="137">
        <v>868</v>
      </c>
      <c r="V2583" s="137">
        <f>U2583*3547</f>
        <v>3078796</v>
      </c>
      <c r="W2583" s="137"/>
      <c r="X2583" s="137"/>
      <c r="Y2583" s="137"/>
      <c r="Z2583" s="137"/>
      <c r="AA2583" s="137"/>
      <c r="AB2583" s="137"/>
      <c r="AC2583" s="137"/>
      <c r="AD2583" s="137"/>
      <c r="AE2583" s="137"/>
      <c r="AF2583" s="137"/>
      <c r="AG2583" s="337">
        <v>2025</v>
      </c>
      <c r="AH2583" s="128" t="s">
        <v>3060</v>
      </c>
      <c r="AI2583" s="128"/>
      <c r="AJ2583" s="134">
        <f t="shared" ca="1" si="581"/>
        <v>2471</v>
      </c>
      <c r="AK2583" s="35" t="s">
        <v>153</v>
      </c>
      <c r="AL2583" s="134" t="str">
        <f t="shared" ca="1" si="584"/>
        <v>2471.</v>
      </c>
      <c r="AM2583" s="140"/>
      <c r="AN2583" s="35"/>
      <c r="AO2583" s="193"/>
    </row>
    <row r="2584" spans="1:41" ht="22.5" hidden="1" customHeight="1" x14ac:dyDescent="0.25">
      <c r="A2584" s="68" t="s">
        <v>5653</v>
      </c>
      <c r="B2584" s="25">
        <v>4937</v>
      </c>
      <c r="C2584" s="205" t="s">
        <v>1175</v>
      </c>
      <c r="D2584" s="25">
        <v>1970</v>
      </c>
      <c r="E2584" s="108" t="s">
        <v>2932</v>
      </c>
      <c r="F2584" s="68" t="s">
        <v>2934</v>
      </c>
      <c r="G2584" s="25">
        <v>5</v>
      </c>
      <c r="H2584" s="25">
        <v>4</v>
      </c>
      <c r="I2584" s="137">
        <v>3548.7</v>
      </c>
      <c r="J2584" s="137">
        <v>3290.6</v>
      </c>
      <c r="K2584" s="137">
        <v>3290.6</v>
      </c>
      <c r="L2584" s="30">
        <v>162</v>
      </c>
      <c r="M2584" s="170">
        <f t="shared" si="585"/>
        <v>1210536</v>
      </c>
      <c r="N2584" s="137"/>
      <c r="O2584" s="135"/>
      <c r="P2584" s="137"/>
      <c r="Q2584" s="137">
        <f t="shared" si="586"/>
        <v>1210536</v>
      </c>
      <c r="R2584" s="137">
        <v>1210536</v>
      </c>
      <c r="S2584" s="30"/>
      <c r="T2584" s="137"/>
      <c r="U2584" s="137"/>
      <c r="V2584" s="137"/>
      <c r="W2584" s="137"/>
      <c r="X2584" s="137"/>
      <c r="Y2584" s="137"/>
      <c r="Z2584" s="137"/>
      <c r="AA2584" s="137"/>
      <c r="AB2584" s="137"/>
      <c r="AC2584" s="137"/>
      <c r="AD2584" s="137"/>
      <c r="AE2584" s="137"/>
      <c r="AF2584" s="137"/>
      <c r="AG2584" s="337">
        <v>2025</v>
      </c>
      <c r="AH2584" s="218" t="s">
        <v>3052</v>
      </c>
      <c r="AI2584" s="218"/>
      <c r="AJ2584" s="134">
        <f t="shared" ca="1" si="581"/>
        <v>2472</v>
      </c>
      <c r="AK2584" s="35" t="s">
        <v>153</v>
      </c>
      <c r="AL2584" s="134" t="str">
        <f t="shared" ca="1" si="584"/>
        <v>2472.</v>
      </c>
      <c r="AM2584" s="140"/>
      <c r="AN2584" s="35"/>
      <c r="AO2584" s="193"/>
    </row>
    <row r="2585" spans="1:41" ht="22.5" hidden="1" customHeight="1" x14ac:dyDescent="0.25">
      <c r="A2585" s="68" t="s">
        <v>5654</v>
      </c>
      <c r="B2585" s="25">
        <v>5611</v>
      </c>
      <c r="C2585" s="205" t="s">
        <v>1003</v>
      </c>
      <c r="D2585" s="25">
        <v>1970</v>
      </c>
      <c r="E2585" s="108" t="s">
        <v>2932</v>
      </c>
      <c r="F2585" s="68" t="s">
        <v>2933</v>
      </c>
      <c r="G2585" s="25">
        <v>5</v>
      </c>
      <c r="H2585" s="25">
        <v>4</v>
      </c>
      <c r="I2585" s="137">
        <v>3892.2</v>
      </c>
      <c r="J2585" s="137">
        <v>3892.2</v>
      </c>
      <c r="K2585" s="137">
        <v>3892.2</v>
      </c>
      <c r="L2585" s="30">
        <v>203</v>
      </c>
      <c r="M2585" s="170">
        <f t="shared" si="585"/>
        <v>2175025.23</v>
      </c>
      <c r="N2585" s="137"/>
      <c r="O2585" s="135"/>
      <c r="P2585" s="137"/>
      <c r="Q2585" s="137">
        <f t="shared" si="586"/>
        <v>2175025.23</v>
      </c>
      <c r="R2585" s="137"/>
      <c r="S2585" s="30"/>
      <c r="T2585" s="137"/>
      <c r="U2585" s="137"/>
      <c r="V2585" s="137"/>
      <c r="W2585" s="137"/>
      <c r="X2585" s="137"/>
      <c r="Y2585" s="137">
        <v>1530.63</v>
      </c>
      <c r="Z2585" s="137">
        <f>Y2585*1421</f>
        <v>2175025.23</v>
      </c>
      <c r="AA2585" s="137"/>
      <c r="AB2585" s="137"/>
      <c r="AC2585" s="137"/>
      <c r="AD2585" s="137"/>
      <c r="AE2585" s="137"/>
      <c r="AF2585" s="137"/>
      <c r="AG2585" s="337">
        <v>2025</v>
      </c>
      <c r="AH2585" s="218"/>
      <c r="AI2585" s="218"/>
      <c r="AJ2585" s="134">
        <f t="shared" ca="1" si="581"/>
        <v>2473</v>
      </c>
      <c r="AK2585" s="35" t="s">
        <v>153</v>
      </c>
      <c r="AL2585" s="134" t="str">
        <f t="shared" ca="1" si="584"/>
        <v>2473.</v>
      </c>
      <c r="AM2585" s="140"/>
      <c r="AN2585" s="35"/>
      <c r="AO2585" s="193"/>
    </row>
    <row r="2586" spans="1:41" ht="22.5" hidden="1" customHeight="1" x14ac:dyDescent="0.25">
      <c r="A2586" s="68" t="s">
        <v>5655</v>
      </c>
      <c r="B2586" s="25">
        <v>4203</v>
      </c>
      <c r="C2586" s="333" t="s">
        <v>1051</v>
      </c>
      <c r="D2586" s="25">
        <v>1970</v>
      </c>
      <c r="E2586" s="108" t="s">
        <v>2932</v>
      </c>
      <c r="F2586" s="68" t="s">
        <v>2933</v>
      </c>
      <c r="G2586" s="25">
        <v>5</v>
      </c>
      <c r="H2586" s="25">
        <v>10</v>
      </c>
      <c r="I2586" s="170">
        <v>6887.3</v>
      </c>
      <c r="J2586" s="170">
        <v>4482.7</v>
      </c>
      <c r="K2586" s="170">
        <v>4482.7</v>
      </c>
      <c r="L2586" s="287">
        <v>349</v>
      </c>
      <c r="M2586" s="170">
        <f t="shared" si="585"/>
        <v>3453801</v>
      </c>
      <c r="N2586" s="137"/>
      <c r="O2586" s="135"/>
      <c r="P2586" s="137"/>
      <c r="Q2586" s="137">
        <f t="shared" si="586"/>
        <v>3453801</v>
      </c>
      <c r="R2586" s="137">
        <v>3453801</v>
      </c>
      <c r="S2586" s="30"/>
      <c r="T2586" s="137"/>
      <c r="U2586" s="137"/>
      <c r="V2586" s="137"/>
      <c r="W2586" s="137"/>
      <c r="X2586" s="137"/>
      <c r="Y2586" s="137"/>
      <c r="Z2586" s="137"/>
      <c r="AA2586" s="137"/>
      <c r="AB2586" s="137"/>
      <c r="AC2586" s="137"/>
      <c r="AD2586" s="137"/>
      <c r="AE2586" s="137"/>
      <c r="AF2586" s="137"/>
      <c r="AG2586" s="337">
        <v>2025</v>
      </c>
      <c r="AH2586" s="171" t="s">
        <v>3049</v>
      </c>
      <c r="AI2586" s="171"/>
      <c r="AJ2586" s="134">
        <f t="shared" ca="1" si="581"/>
        <v>2474</v>
      </c>
      <c r="AK2586" s="35" t="s">
        <v>153</v>
      </c>
      <c r="AL2586" s="134" t="str">
        <f t="shared" ca="1" si="584"/>
        <v>2474.</v>
      </c>
      <c r="AM2586" s="140"/>
      <c r="AN2586" s="35"/>
      <c r="AO2586" s="193"/>
    </row>
    <row r="2587" spans="1:41" ht="22.5" hidden="1" customHeight="1" x14ac:dyDescent="0.25">
      <c r="A2587" s="68" t="s">
        <v>5656</v>
      </c>
      <c r="B2587" s="25">
        <v>5122</v>
      </c>
      <c r="C2587" s="205" t="s">
        <v>980</v>
      </c>
      <c r="D2587" s="25">
        <v>1970</v>
      </c>
      <c r="E2587" s="108" t="s">
        <v>2932</v>
      </c>
      <c r="F2587" s="68" t="s">
        <v>2933</v>
      </c>
      <c r="G2587" s="25">
        <v>5</v>
      </c>
      <c r="H2587" s="25">
        <v>5</v>
      </c>
      <c r="I2587" s="137">
        <v>3464</v>
      </c>
      <c r="J2587" s="137">
        <v>2250.6999999999998</v>
      </c>
      <c r="K2587" s="137">
        <v>2250.6999999999998</v>
      </c>
      <c r="L2587" s="30">
        <v>167</v>
      </c>
      <c r="M2587" s="170">
        <f t="shared" si="585"/>
        <v>10201232</v>
      </c>
      <c r="N2587" s="137"/>
      <c r="O2587" s="135"/>
      <c r="P2587" s="137"/>
      <c r="Q2587" s="137">
        <f t="shared" si="586"/>
        <v>10201232</v>
      </c>
      <c r="R2587" s="137">
        <v>10201232</v>
      </c>
      <c r="S2587" s="30"/>
      <c r="T2587" s="137"/>
      <c r="U2587" s="137"/>
      <c r="V2587" s="137"/>
      <c r="W2587" s="137"/>
      <c r="X2587" s="137"/>
      <c r="Y2587" s="137"/>
      <c r="Z2587" s="137"/>
      <c r="AA2587" s="137"/>
      <c r="AB2587" s="137"/>
      <c r="AC2587" s="137"/>
      <c r="AD2587" s="137"/>
      <c r="AE2587" s="137"/>
      <c r="AF2587" s="137"/>
      <c r="AG2587" s="337">
        <v>2025</v>
      </c>
      <c r="AH2587" s="218" t="s">
        <v>3050</v>
      </c>
      <c r="AI2587" s="218"/>
      <c r="AJ2587" s="134">
        <f t="shared" ca="1" si="581"/>
        <v>2475</v>
      </c>
      <c r="AK2587" s="35" t="s">
        <v>153</v>
      </c>
      <c r="AL2587" s="134" t="str">
        <f t="shared" ca="1" si="584"/>
        <v>2475.</v>
      </c>
      <c r="AM2587" s="140"/>
      <c r="AN2587" s="35"/>
      <c r="AO2587" s="193"/>
    </row>
    <row r="2588" spans="1:41" ht="22.5" hidden="1" customHeight="1" x14ac:dyDescent="0.25">
      <c r="A2588" s="68" t="s">
        <v>5657</v>
      </c>
      <c r="B2588" s="25">
        <v>4813</v>
      </c>
      <c r="C2588" s="205" t="s">
        <v>143</v>
      </c>
      <c r="D2588" s="25">
        <v>1970</v>
      </c>
      <c r="E2588" s="108" t="s">
        <v>2932</v>
      </c>
      <c r="F2588" s="68" t="s">
        <v>2934</v>
      </c>
      <c r="G2588" s="25">
        <v>5</v>
      </c>
      <c r="H2588" s="25">
        <v>7</v>
      </c>
      <c r="I2588" s="137">
        <v>6220.7</v>
      </c>
      <c r="J2588" s="137">
        <v>5017.7</v>
      </c>
      <c r="K2588" s="137">
        <v>3272</v>
      </c>
      <c r="L2588" s="30">
        <v>269</v>
      </c>
      <c r="M2588" s="170">
        <f t="shared" si="585"/>
        <v>13959125.699999999</v>
      </c>
      <c r="N2588" s="137"/>
      <c r="O2588" s="135"/>
      <c r="P2588" s="137"/>
      <c r="Q2588" s="137">
        <f t="shared" si="586"/>
        <v>13959125.699999999</v>
      </c>
      <c r="R2588" s="137"/>
      <c r="S2588" s="30"/>
      <c r="T2588" s="137"/>
      <c r="U2588" s="137">
        <v>1735.06</v>
      </c>
      <c r="V2588" s="137">
        <f>U2588*3547</f>
        <v>6154257.8199999994</v>
      </c>
      <c r="W2588" s="137"/>
      <c r="X2588" s="137"/>
      <c r="Y2588" s="137">
        <v>2479.31</v>
      </c>
      <c r="Z2588" s="137">
        <f>Y2588*3148</f>
        <v>7804867.8799999999</v>
      </c>
      <c r="AA2588" s="137"/>
      <c r="AB2588" s="137"/>
      <c r="AC2588" s="137"/>
      <c r="AD2588" s="137"/>
      <c r="AE2588" s="137"/>
      <c r="AF2588" s="137"/>
      <c r="AG2588" s="337">
        <v>2025</v>
      </c>
      <c r="AH2588" s="218"/>
      <c r="AI2588" s="218"/>
      <c r="AJ2588" s="134">
        <f t="shared" ca="1" si="581"/>
        <v>2476</v>
      </c>
      <c r="AK2588" s="35" t="s">
        <v>153</v>
      </c>
      <c r="AL2588" s="134" t="str">
        <f t="shared" ca="1" si="584"/>
        <v>2476.</v>
      </c>
      <c r="AM2588" s="140"/>
      <c r="AN2588" s="35"/>
      <c r="AO2588" s="193"/>
    </row>
    <row r="2589" spans="1:41" ht="22.5" hidden="1" customHeight="1" x14ac:dyDescent="0.25">
      <c r="A2589" s="68" t="s">
        <v>5658</v>
      </c>
      <c r="B2589" s="25">
        <v>5021</v>
      </c>
      <c r="C2589" s="333" t="s">
        <v>1037</v>
      </c>
      <c r="D2589" s="25">
        <v>1970</v>
      </c>
      <c r="E2589" s="108" t="s">
        <v>2932</v>
      </c>
      <c r="F2589" s="68" t="s">
        <v>2933</v>
      </c>
      <c r="G2589" s="25">
        <v>5</v>
      </c>
      <c r="H2589" s="25">
        <v>3</v>
      </c>
      <c r="I2589" s="137">
        <v>2478</v>
      </c>
      <c r="J2589" s="137">
        <v>2037.9</v>
      </c>
      <c r="K2589" s="137">
        <v>2037.9</v>
      </c>
      <c r="L2589" s="30">
        <v>90</v>
      </c>
      <c r="M2589" s="170">
        <f>R2589+T2589+V2589+X2589+Z2589+AB2589+AE2589+AF2589</f>
        <v>1403422.23</v>
      </c>
      <c r="N2589" s="137"/>
      <c r="O2589" s="135"/>
      <c r="P2589" s="137"/>
      <c r="Q2589" s="137">
        <f>M2589</f>
        <v>1403422.23</v>
      </c>
      <c r="R2589" s="137"/>
      <c r="S2589" s="30"/>
      <c r="T2589" s="137"/>
      <c r="U2589" s="137"/>
      <c r="V2589" s="137"/>
      <c r="W2589" s="137"/>
      <c r="X2589" s="137"/>
      <c r="Y2589" s="137">
        <v>987.63</v>
      </c>
      <c r="Z2589" s="137">
        <f>Y2589*1421</f>
        <v>1403422.23</v>
      </c>
      <c r="AA2589" s="137"/>
      <c r="AB2589" s="137"/>
      <c r="AC2589" s="137"/>
      <c r="AD2589" s="137"/>
      <c r="AE2589" s="137"/>
      <c r="AF2589" s="137"/>
      <c r="AG2589" s="337">
        <v>2025</v>
      </c>
      <c r="AH2589" s="218"/>
      <c r="AI2589" s="218"/>
      <c r="AJ2589" s="134">
        <f t="shared" ca="1" si="581"/>
        <v>2477</v>
      </c>
      <c r="AK2589" s="35" t="s">
        <v>153</v>
      </c>
      <c r="AL2589" s="134" t="str">
        <f t="shared" ca="1" si="584"/>
        <v>2477.</v>
      </c>
      <c r="AM2589" s="140"/>
      <c r="AN2589" s="35"/>
      <c r="AO2589" s="193"/>
    </row>
    <row r="2590" spans="1:41" ht="22.5" hidden="1" customHeight="1" x14ac:dyDescent="0.25">
      <c r="A2590" s="68" t="s">
        <v>5659</v>
      </c>
      <c r="B2590" s="25">
        <v>5091</v>
      </c>
      <c r="C2590" s="36" t="s">
        <v>1851</v>
      </c>
      <c r="D2590" s="25">
        <v>1970</v>
      </c>
      <c r="E2590" s="108" t="s">
        <v>2932</v>
      </c>
      <c r="F2590" s="68" t="s">
        <v>2933</v>
      </c>
      <c r="G2590" s="25">
        <v>5</v>
      </c>
      <c r="H2590" s="25">
        <v>4</v>
      </c>
      <c r="I2590" s="137">
        <v>2981.9</v>
      </c>
      <c r="J2590" s="137">
        <v>3124.6</v>
      </c>
      <c r="K2590" s="137">
        <v>2486.4</v>
      </c>
      <c r="L2590" s="30">
        <v>115</v>
      </c>
      <c r="M2590" s="170">
        <f t="shared" si="585"/>
        <v>1912158</v>
      </c>
      <c r="N2590" s="137"/>
      <c r="O2590" s="135"/>
      <c r="P2590" s="137"/>
      <c r="Q2590" s="137">
        <f t="shared" si="586"/>
        <v>1912158</v>
      </c>
      <c r="R2590" s="137">
        <f>1154232+757926</f>
        <v>1912158</v>
      </c>
      <c r="S2590" s="30"/>
      <c r="T2590" s="137"/>
      <c r="U2590" s="137"/>
      <c r="V2590" s="137"/>
      <c r="W2590" s="137"/>
      <c r="X2590" s="137"/>
      <c r="Y2590" s="137"/>
      <c r="Z2590" s="137"/>
      <c r="AA2590" s="137"/>
      <c r="AB2590" s="137"/>
      <c r="AC2590" s="336"/>
      <c r="AD2590" s="336"/>
      <c r="AE2590" s="137"/>
      <c r="AF2590" s="137"/>
      <c r="AG2590" s="337">
        <v>2025</v>
      </c>
      <c r="AH2590" s="171" t="s">
        <v>3065</v>
      </c>
      <c r="AI2590" s="171"/>
      <c r="AJ2590" s="134">
        <f t="shared" ca="1" si="581"/>
        <v>2478</v>
      </c>
      <c r="AK2590" s="35" t="s">
        <v>153</v>
      </c>
      <c r="AL2590" s="134" t="str">
        <f t="shared" ca="1" si="584"/>
        <v>2478.</v>
      </c>
      <c r="AM2590" s="140"/>
      <c r="AN2590" s="35"/>
      <c r="AO2590" s="193"/>
    </row>
    <row r="2591" spans="1:41" ht="22.5" hidden="1" customHeight="1" x14ac:dyDescent="0.25">
      <c r="A2591" s="68" t="s">
        <v>5660</v>
      </c>
      <c r="B2591" s="25">
        <v>5227</v>
      </c>
      <c r="C2591" s="333" t="s">
        <v>1852</v>
      </c>
      <c r="D2591" s="25">
        <v>1970</v>
      </c>
      <c r="E2591" s="108" t="s">
        <v>2932</v>
      </c>
      <c r="F2591" s="68" t="s">
        <v>2934</v>
      </c>
      <c r="G2591" s="25">
        <v>5</v>
      </c>
      <c r="H2591" s="25">
        <v>4</v>
      </c>
      <c r="I2591" s="170">
        <v>3356.7</v>
      </c>
      <c r="J2591" s="170">
        <v>2277.3000000000002</v>
      </c>
      <c r="K2591" s="170">
        <v>2277.3000000000002</v>
      </c>
      <c r="L2591" s="287">
        <v>162</v>
      </c>
      <c r="M2591" s="170">
        <f t="shared" si="585"/>
        <v>3320843.2800000003</v>
      </c>
      <c r="N2591" s="137"/>
      <c r="O2591" s="135"/>
      <c r="P2591" s="137"/>
      <c r="Q2591" s="137">
        <f t="shared" si="586"/>
        <v>3320843.2800000003</v>
      </c>
      <c r="R2591" s="137"/>
      <c r="S2591" s="30"/>
      <c r="T2591" s="137"/>
      <c r="U2591" s="137">
        <v>936.24</v>
      </c>
      <c r="V2591" s="137">
        <f>U2591*3547</f>
        <v>3320843.2800000003</v>
      </c>
      <c r="W2591" s="137"/>
      <c r="X2591" s="137"/>
      <c r="Y2591" s="137"/>
      <c r="Z2591" s="137"/>
      <c r="AA2591" s="137"/>
      <c r="AB2591" s="137"/>
      <c r="AC2591" s="137"/>
      <c r="AD2591" s="137"/>
      <c r="AE2591" s="137"/>
      <c r="AF2591" s="137"/>
      <c r="AG2591" s="337">
        <v>2025</v>
      </c>
      <c r="AH2591" s="166"/>
      <c r="AI2591" s="166"/>
      <c r="AJ2591" s="134">
        <f t="shared" ref="AJ2591:AJ2654" ca="1" si="587">MAX(AJ2587:AJ2590)+1</f>
        <v>2479</v>
      </c>
      <c r="AK2591" s="35" t="s">
        <v>153</v>
      </c>
      <c r="AL2591" s="134" t="str">
        <f t="shared" ca="1" si="584"/>
        <v>2479.</v>
      </c>
      <c r="AM2591" s="140"/>
      <c r="AN2591" s="35"/>
      <c r="AO2591" s="193"/>
    </row>
    <row r="2592" spans="1:41" ht="22.5" hidden="1" customHeight="1" x14ac:dyDescent="0.25">
      <c r="A2592" s="68" t="s">
        <v>5661</v>
      </c>
      <c r="B2592" s="25">
        <v>5233</v>
      </c>
      <c r="C2592" s="37" t="s">
        <v>1853</v>
      </c>
      <c r="D2592" s="25">
        <v>1970</v>
      </c>
      <c r="E2592" s="108" t="s">
        <v>2932</v>
      </c>
      <c r="F2592" s="68" t="s">
        <v>2933</v>
      </c>
      <c r="G2592" s="25">
        <v>5</v>
      </c>
      <c r="H2592" s="25">
        <v>5</v>
      </c>
      <c r="I2592" s="137">
        <v>3462.9</v>
      </c>
      <c r="J2592" s="137">
        <v>2250.6999999999998</v>
      </c>
      <c r="K2592" s="137">
        <v>2250.6999999999998</v>
      </c>
      <c r="L2592" s="30">
        <v>170</v>
      </c>
      <c r="M2592" s="170">
        <f t="shared" si="585"/>
        <v>6209269</v>
      </c>
      <c r="N2592" s="137"/>
      <c r="O2592" s="135"/>
      <c r="P2592" s="137"/>
      <c r="Q2592" s="137">
        <f t="shared" si="586"/>
        <v>6209269</v>
      </c>
      <c r="R2592" s="137">
        <v>6209269</v>
      </c>
      <c r="S2592" s="30"/>
      <c r="T2592" s="137"/>
      <c r="U2592" s="137"/>
      <c r="V2592" s="137"/>
      <c r="W2592" s="137"/>
      <c r="X2592" s="137"/>
      <c r="Y2592" s="137"/>
      <c r="Z2592" s="137"/>
      <c r="AA2592" s="137"/>
      <c r="AB2592" s="137"/>
      <c r="AC2592" s="137"/>
      <c r="AD2592" s="137"/>
      <c r="AE2592" s="137"/>
      <c r="AF2592" s="137"/>
      <c r="AG2592" s="337">
        <v>2025</v>
      </c>
      <c r="AH2592" s="171" t="s">
        <v>3050</v>
      </c>
      <c r="AI2592" s="171"/>
      <c r="AJ2592" s="134">
        <f t="shared" ca="1" si="587"/>
        <v>2480</v>
      </c>
      <c r="AK2592" s="35" t="s">
        <v>153</v>
      </c>
      <c r="AL2592" s="134" t="str">
        <f t="shared" ca="1" si="584"/>
        <v>2480.</v>
      </c>
      <c r="AM2592" s="140"/>
      <c r="AN2592" s="35"/>
      <c r="AO2592" s="193"/>
    </row>
    <row r="2593" spans="1:41" ht="22.5" hidden="1" customHeight="1" x14ac:dyDescent="0.25">
      <c r="A2593" s="68" t="s">
        <v>5662</v>
      </c>
      <c r="B2593" s="25">
        <v>5243</v>
      </c>
      <c r="C2593" s="333" t="s">
        <v>1854</v>
      </c>
      <c r="D2593" s="25">
        <v>1970</v>
      </c>
      <c r="E2593" s="108" t="s">
        <v>2932</v>
      </c>
      <c r="F2593" s="68" t="s">
        <v>2933</v>
      </c>
      <c r="G2593" s="25">
        <v>5</v>
      </c>
      <c r="H2593" s="25">
        <v>5</v>
      </c>
      <c r="I2593" s="170">
        <v>3454</v>
      </c>
      <c r="J2593" s="170">
        <v>2243.8000000000002</v>
      </c>
      <c r="K2593" s="170">
        <v>2243.8000000000002</v>
      </c>
      <c r="L2593" s="287">
        <v>163</v>
      </c>
      <c r="M2593" s="170">
        <f t="shared" si="585"/>
        <v>4160453.89</v>
      </c>
      <c r="N2593" s="137"/>
      <c r="O2593" s="135"/>
      <c r="P2593" s="137"/>
      <c r="Q2593" s="137">
        <f t="shared" si="586"/>
        <v>4160453.89</v>
      </c>
      <c r="R2593" s="137">
        <v>4160453.89</v>
      </c>
      <c r="S2593" s="30"/>
      <c r="T2593" s="137"/>
      <c r="U2593" s="137"/>
      <c r="V2593" s="137"/>
      <c r="W2593" s="137"/>
      <c r="X2593" s="137"/>
      <c r="Y2593" s="137"/>
      <c r="Z2593" s="137"/>
      <c r="AA2593" s="137"/>
      <c r="AB2593" s="137"/>
      <c r="AC2593" s="137"/>
      <c r="AD2593" s="137"/>
      <c r="AE2593" s="137"/>
      <c r="AF2593" s="137"/>
      <c r="AG2593" s="337">
        <v>2025</v>
      </c>
      <c r="AH2593" s="171" t="s">
        <v>3050</v>
      </c>
      <c r="AI2593" s="171"/>
      <c r="AJ2593" s="134">
        <f t="shared" ca="1" si="587"/>
        <v>2481</v>
      </c>
      <c r="AK2593" s="35" t="s">
        <v>153</v>
      </c>
      <c r="AL2593" s="134" t="str">
        <f t="shared" ca="1" si="584"/>
        <v>2481.</v>
      </c>
      <c r="AM2593" s="140"/>
      <c r="AN2593" s="35"/>
      <c r="AO2593" s="193"/>
    </row>
    <row r="2594" spans="1:41" ht="22.5" hidden="1" customHeight="1" x14ac:dyDescent="0.25">
      <c r="A2594" s="68" t="s">
        <v>5663</v>
      </c>
      <c r="B2594" s="25">
        <v>5246</v>
      </c>
      <c r="C2594" s="333" t="s">
        <v>1856</v>
      </c>
      <c r="D2594" s="25">
        <v>1970</v>
      </c>
      <c r="E2594" s="108" t="s">
        <v>2932</v>
      </c>
      <c r="F2594" s="68" t="s">
        <v>2933</v>
      </c>
      <c r="G2594" s="25">
        <v>5</v>
      </c>
      <c r="H2594" s="25">
        <v>4</v>
      </c>
      <c r="I2594" s="170">
        <v>3865.5</v>
      </c>
      <c r="J2594" s="137">
        <v>2576.3000000000002</v>
      </c>
      <c r="K2594" s="170">
        <v>2576.3000000000002</v>
      </c>
      <c r="L2594" s="287">
        <v>181</v>
      </c>
      <c r="M2594" s="170">
        <f t="shared" si="585"/>
        <v>1211792</v>
      </c>
      <c r="N2594" s="137"/>
      <c r="O2594" s="135"/>
      <c r="P2594" s="137"/>
      <c r="Q2594" s="137">
        <f t="shared" si="586"/>
        <v>1211792</v>
      </c>
      <c r="R2594" s="137">
        <v>1211792</v>
      </c>
      <c r="S2594" s="30"/>
      <c r="T2594" s="137"/>
      <c r="U2594" s="137"/>
      <c r="V2594" s="137"/>
      <c r="W2594" s="137"/>
      <c r="X2594" s="137"/>
      <c r="Y2594" s="137"/>
      <c r="Z2594" s="137"/>
      <c r="AA2594" s="137"/>
      <c r="AB2594" s="137"/>
      <c r="AC2594" s="137"/>
      <c r="AD2594" s="137"/>
      <c r="AE2594" s="137"/>
      <c r="AF2594" s="137"/>
      <c r="AG2594" s="337">
        <v>2025</v>
      </c>
      <c r="AH2594" s="171" t="s">
        <v>3048</v>
      </c>
      <c r="AI2594" s="171"/>
      <c r="AJ2594" s="134">
        <f t="shared" ca="1" si="587"/>
        <v>2482</v>
      </c>
      <c r="AK2594" s="35" t="s">
        <v>153</v>
      </c>
      <c r="AL2594" s="134" t="str">
        <f t="shared" ca="1" si="584"/>
        <v>2482.</v>
      </c>
      <c r="AM2594" s="140"/>
      <c r="AN2594" s="35"/>
      <c r="AO2594" s="193"/>
    </row>
    <row r="2595" spans="1:41" ht="22.5" hidden="1" customHeight="1" x14ac:dyDescent="0.25">
      <c r="A2595" s="68" t="s">
        <v>5664</v>
      </c>
      <c r="B2595" s="25">
        <v>5248</v>
      </c>
      <c r="C2595" s="333" t="s">
        <v>1855</v>
      </c>
      <c r="D2595" s="25">
        <v>1970</v>
      </c>
      <c r="E2595" s="108" t="s">
        <v>2932</v>
      </c>
      <c r="F2595" s="68" t="s">
        <v>2933</v>
      </c>
      <c r="G2595" s="25">
        <v>5</v>
      </c>
      <c r="H2595" s="25">
        <v>4</v>
      </c>
      <c r="I2595" s="170">
        <v>3832.1</v>
      </c>
      <c r="J2595" s="170">
        <v>2560.3000000000002</v>
      </c>
      <c r="K2595" s="170">
        <v>2560.3000000000002</v>
      </c>
      <c r="L2595" s="287">
        <v>207</v>
      </c>
      <c r="M2595" s="170">
        <f t="shared" si="585"/>
        <v>2949996</v>
      </c>
      <c r="N2595" s="137"/>
      <c r="O2595" s="135"/>
      <c r="P2595" s="137"/>
      <c r="Q2595" s="137">
        <f t="shared" si="586"/>
        <v>2949996</v>
      </c>
      <c r="R2595" s="137"/>
      <c r="S2595" s="30"/>
      <c r="T2595" s="137"/>
      <c r="U2595" s="137"/>
      <c r="V2595" s="137"/>
      <c r="W2595" s="137"/>
      <c r="X2595" s="137"/>
      <c r="Y2595" s="137">
        <v>2076</v>
      </c>
      <c r="Z2595" s="137">
        <f>Y2595*1421</f>
        <v>2949996</v>
      </c>
      <c r="AA2595" s="137"/>
      <c r="AB2595" s="137"/>
      <c r="AC2595" s="137"/>
      <c r="AD2595" s="137"/>
      <c r="AE2595" s="137"/>
      <c r="AF2595" s="137"/>
      <c r="AG2595" s="337">
        <v>2025</v>
      </c>
      <c r="AH2595" s="218"/>
      <c r="AI2595" s="218"/>
      <c r="AJ2595" s="134">
        <f t="shared" ca="1" si="587"/>
        <v>2483</v>
      </c>
      <c r="AK2595" s="35" t="s">
        <v>153</v>
      </c>
      <c r="AL2595" s="134" t="str">
        <f t="shared" ca="1" si="584"/>
        <v>2483.</v>
      </c>
      <c r="AM2595" s="140"/>
      <c r="AN2595" s="35"/>
      <c r="AO2595" s="193"/>
    </row>
    <row r="2596" spans="1:41" ht="22.5" hidden="1" customHeight="1" x14ac:dyDescent="0.25">
      <c r="A2596" s="68" t="s">
        <v>5665</v>
      </c>
      <c r="B2596" s="25">
        <v>4344</v>
      </c>
      <c r="C2596" s="333" t="s">
        <v>1857</v>
      </c>
      <c r="D2596" s="25">
        <v>1971</v>
      </c>
      <c r="E2596" s="108" t="s">
        <v>2932</v>
      </c>
      <c r="F2596" s="68" t="s">
        <v>2934</v>
      </c>
      <c r="G2596" s="25">
        <v>5</v>
      </c>
      <c r="H2596" s="25">
        <v>6</v>
      </c>
      <c r="I2596" s="170">
        <v>4964.5</v>
      </c>
      <c r="J2596" s="170">
        <v>4410.2</v>
      </c>
      <c r="K2596" s="170">
        <v>4352.6000000000004</v>
      </c>
      <c r="L2596" s="287">
        <v>230</v>
      </c>
      <c r="M2596" s="170">
        <f t="shared" si="585"/>
        <v>2000600</v>
      </c>
      <c r="N2596" s="137"/>
      <c r="O2596" s="135"/>
      <c r="P2596" s="137"/>
      <c r="Q2596" s="137">
        <f t="shared" si="586"/>
        <v>2000600</v>
      </c>
      <c r="R2596" s="137">
        <v>2000600</v>
      </c>
      <c r="S2596" s="30"/>
      <c r="T2596" s="137"/>
      <c r="U2596" s="137"/>
      <c r="V2596" s="137"/>
      <c r="W2596" s="137"/>
      <c r="X2596" s="137"/>
      <c r="Y2596" s="137"/>
      <c r="Z2596" s="137"/>
      <c r="AA2596" s="137"/>
      <c r="AB2596" s="137"/>
      <c r="AC2596" s="137"/>
      <c r="AD2596" s="137"/>
      <c r="AE2596" s="137"/>
      <c r="AF2596" s="137"/>
      <c r="AG2596" s="337">
        <v>2025</v>
      </c>
      <c r="AH2596" s="171" t="s">
        <v>3048</v>
      </c>
      <c r="AI2596" s="171"/>
      <c r="AJ2596" s="134">
        <f t="shared" ca="1" si="587"/>
        <v>2484</v>
      </c>
      <c r="AK2596" s="35" t="s">
        <v>153</v>
      </c>
      <c r="AL2596" s="134" t="str">
        <f t="shared" ca="1" si="584"/>
        <v>2484.</v>
      </c>
      <c r="AM2596" s="140"/>
      <c r="AN2596" s="35"/>
      <c r="AO2596" s="193"/>
    </row>
    <row r="2597" spans="1:41" ht="22.5" hidden="1" customHeight="1" x14ac:dyDescent="0.25">
      <c r="A2597" s="68" t="s">
        <v>5666</v>
      </c>
      <c r="B2597" s="25">
        <v>4422</v>
      </c>
      <c r="C2597" s="169" t="s">
        <v>1858</v>
      </c>
      <c r="D2597" s="25">
        <v>1987</v>
      </c>
      <c r="E2597" s="108" t="s">
        <v>2932</v>
      </c>
      <c r="F2597" s="68" t="s">
        <v>2934</v>
      </c>
      <c r="G2597" s="25">
        <v>9</v>
      </c>
      <c r="H2597" s="25">
        <v>2</v>
      </c>
      <c r="I2597" s="170">
        <v>3890.81</v>
      </c>
      <c r="J2597" s="137">
        <v>2444.8000000000002</v>
      </c>
      <c r="K2597" s="170">
        <v>2444.8000000000002</v>
      </c>
      <c r="L2597" s="287">
        <v>164</v>
      </c>
      <c r="M2597" s="170">
        <f t="shared" si="585"/>
        <v>10061382.52</v>
      </c>
      <c r="N2597" s="137"/>
      <c r="O2597" s="135"/>
      <c r="P2597" s="137"/>
      <c r="Q2597" s="137">
        <f t="shared" si="586"/>
        <v>10061382.52</v>
      </c>
      <c r="R2597" s="137"/>
      <c r="S2597" s="30">
        <v>2</v>
      </c>
      <c r="T2597" s="137">
        <f>S2597*3106160</f>
        <v>6212320</v>
      </c>
      <c r="U2597" s="137">
        <v>1085.1600000000001</v>
      </c>
      <c r="V2597" s="137">
        <f>U2597*3547</f>
        <v>3849062.5200000005</v>
      </c>
      <c r="W2597" s="137"/>
      <c r="X2597" s="137"/>
      <c r="Y2597" s="137"/>
      <c r="Z2597" s="137"/>
      <c r="AA2597" s="137"/>
      <c r="AB2597" s="137"/>
      <c r="AC2597" s="137"/>
      <c r="AD2597" s="137"/>
      <c r="AE2597" s="137"/>
      <c r="AF2597" s="137"/>
      <c r="AG2597" s="337">
        <v>2025</v>
      </c>
      <c r="AH2597" s="166"/>
      <c r="AI2597" s="166"/>
      <c r="AJ2597" s="134">
        <f t="shared" ca="1" si="587"/>
        <v>2485</v>
      </c>
      <c r="AK2597" s="35" t="s">
        <v>153</v>
      </c>
      <c r="AL2597" s="134" t="str">
        <f t="shared" ca="1" si="584"/>
        <v>2485.</v>
      </c>
      <c r="AM2597" s="140"/>
      <c r="AO2597" s="193"/>
    </row>
    <row r="2598" spans="1:41" ht="22.5" hidden="1" customHeight="1" x14ac:dyDescent="0.25">
      <c r="A2598" s="68" t="s">
        <v>5667</v>
      </c>
      <c r="B2598" s="25">
        <v>4250</v>
      </c>
      <c r="C2598" s="205" t="s">
        <v>1859</v>
      </c>
      <c r="D2598" s="25">
        <v>1971</v>
      </c>
      <c r="E2598" s="108" t="s">
        <v>2932</v>
      </c>
      <c r="F2598" s="68" t="s">
        <v>2933</v>
      </c>
      <c r="G2598" s="25">
        <v>5</v>
      </c>
      <c r="H2598" s="25">
        <v>4</v>
      </c>
      <c r="I2598" s="137">
        <v>3596.5</v>
      </c>
      <c r="J2598" s="137">
        <v>3266.5</v>
      </c>
      <c r="K2598" s="137">
        <v>3266.5</v>
      </c>
      <c r="L2598" s="30">
        <v>180</v>
      </c>
      <c r="M2598" s="170">
        <f t="shared" si="585"/>
        <v>7037764</v>
      </c>
      <c r="N2598" s="137"/>
      <c r="O2598" s="135"/>
      <c r="P2598" s="137"/>
      <c r="Q2598" s="137">
        <f t="shared" si="586"/>
        <v>7037764</v>
      </c>
      <c r="R2598" s="137">
        <f>1449828+5587936</f>
        <v>7037764</v>
      </c>
      <c r="S2598" s="30"/>
      <c r="T2598" s="137"/>
      <c r="U2598" s="137"/>
      <c r="V2598" s="137"/>
      <c r="W2598" s="137"/>
      <c r="X2598" s="137"/>
      <c r="Y2598" s="137"/>
      <c r="Z2598" s="137"/>
      <c r="AA2598" s="137"/>
      <c r="AB2598" s="137"/>
      <c r="AC2598" s="137"/>
      <c r="AD2598" s="137"/>
      <c r="AE2598" s="137"/>
      <c r="AF2598" s="137"/>
      <c r="AG2598" s="337">
        <v>2025</v>
      </c>
      <c r="AH2598" s="218" t="s">
        <v>3061</v>
      </c>
      <c r="AI2598" s="218"/>
      <c r="AJ2598" s="134">
        <f t="shared" ca="1" si="587"/>
        <v>2486</v>
      </c>
      <c r="AK2598" s="35" t="s">
        <v>153</v>
      </c>
      <c r="AL2598" s="134" t="str">
        <f t="shared" ca="1" si="584"/>
        <v>2486.</v>
      </c>
      <c r="AM2598" s="140"/>
      <c r="AN2598" s="35"/>
      <c r="AO2598" s="193"/>
    </row>
    <row r="2599" spans="1:41" ht="23.25" hidden="1" customHeight="1" x14ac:dyDescent="0.25">
      <c r="A2599" s="68" t="s">
        <v>5668</v>
      </c>
      <c r="B2599" s="25">
        <v>5319</v>
      </c>
      <c r="C2599" s="36" t="s">
        <v>1860</v>
      </c>
      <c r="D2599" s="25">
        <v>1971</v>
      </c>
      <c r="E2599" s="108" t="s">
        <v>2932</v>
      </c>
      <c r="F2599" s="68" t="s">
        <v>2934</v>
      </c>
      <c r="G2599" s="25">
        <v>5</v>
      </c>
      <c r="H2599" s="25">
        <v>4</v>
      </c>
      <c r="I2599" s="137">
        <v>3427.86</v>
      </c>
      <c r="J2599" s="137">
        <v>3547.5</v>
      </c>
      <c r="K2599" s="137">
        <v>2743.2</v>
      </c>
      <c r="L2599" s="30">
        <v>90</v>
      </c>
      <c r="M2599" s="170">
        <f t="shared" si="585"/>
        <v>1303248</v>
      </c>
      <c r="N2599" s="137"/>
      <c r="O2599" s="135"/>
      <c r="P2599" s="137"/>
      <c r="Q2599" s="137">
        <f t="shared" si="586"/>
        <v>1303248</v>
      </c>
      <c r="R2599" s="137">
        <v>1303248</v>
      </c>
      <c r="S2599" s="30"/>
      <c r="T2599" s="137"/>
      <c r="U2599" s="137"/>
      <c r="V2599" s="137"/>
      <c r="W2599" s="137"/>
      <c r="X2599" s="137"/>
      <c r="Y2599" s="137"/>
      <c r="Z2599" s="137"/>
      <c r="AA2599" s="137"/>
      <c r="AB2599" s="137"/>
      <c r="AC2599" s="336"/>
      <c r="AD2599" s="336"/>
      <c r="AE2599" s="137"/>
      <c r="AF2599" s="137"/>
      <c r="AG2599" s="337">
        <v>2025</v>
      </c>
      <c r="AH2599" s="171" t="s">
        <v>3048</v>
      </c>
      <c r="AI2599" s="171"/>
      <c r="AJ2599" s="134">
        <f t="shared" ca="1" si="587"/>
        <v>2487</v>
      </c>
      <c r="AK2599" s="35" t="s">
        <v>153</v>
      </c>
      <c r="AL2599" s="134" t="str">
        <f t="shared" ca="1" si="584"/>
        <v>2487.</v>
      </c>
      <c r="AM2599" s="140"/>
      <c r="AO2599" s="193"/>
    </row>
    <row r="2600" spans="1:41" ht="22.5" hidden="1" customHeight="1" x14ac:dyDescent="0.25">
      <c r="A2600" s="68" t="s">
        <v>5669</v>
      </c>
      <c r="B2600" s="25">
        <v>4594</v>
      </c>
      <c r="C2600" s="333" t="s">
        <v>1861</v>
      </c>
      <c r="D2600" s="25">
        <v>1971</v>
      </c>
      <c r="E2600" s="108" t="s">
        <v>2932</v>
      </c>
      <c r="F2600" s="68" t="s">
        <v>2934</v>
      </c>
      <c r="G2600" s="25">
        <v>5</v>
      </c>
      <c r="H2600" s="25">
        <v>6</v>
      </c>
      <c r="I2600" s="170">
        <v>4934.2</v>
      </c>
      <c r="J2600" s="137">
        <v>3839.2</v>
      </c>
      <c r="K2600" s="170">
        <v>3839.2</v>
      </c>
      <c r="L2600" s="287">
        <v>181</v>
      </c>
      <c r="M2600" s="170">
        <f t="shared" si="585"/>
        <v>11512236</v>
      </c>
      <c r="N2600" s="137"/>
      <c r="O2600" s="135"/>
      <c r="P2600" s="137"/>
      <c r="Q2600" s="137">
        <f t="shared" si="586"/>
        <v>11512236</v>
      </c>
      <c r="R2600" s="137"/>
      <c r="S2600" s="30"/>
      <c r="T2600" s="137"/>
      <c r="U2600" s="137"/>
      <c r="V2600" s="137"/>
      <c r="W2600" s="137"/>
      <c r="X2600" s="137"/>
      <c r="Y2600" s="137">
        <v>3657</v>
      </c>
      <c r="Z2600" s="137">
        <f>Y2600*3148</f>
        <v>11512236</v>
      </c>
      <c r="AA2600" s="137"/>
      <c r="AB2600" s="137"/>
      <c r="AC2600" s="137"/>
      <c r="AD2600" s="137"/>
      <c r="AE2600" s="137"/>
      <c r="AF2600" s="137"/>
      <c r="AG2600" s="337">
        <v>2025</v>
      </c>
      <c r="AH2600" s="218"/>
      <c r="AI2600" s="218"/>
      <c r="AJ2600" s="134">
        <f t="shared" ca="1" si="587"/>
        <v>2488</v>
      </c>
      <c r="AK2600" s="35" t="s">
        <v>153</v>
      </c>
      <c r="AL2600" s="134" t="str">
        <f t="shared" ca="1" si="584"/>
        <v>2488.</v>
      </c>
      <c r="AM2600" s="140"/>
      <c r="AN2600" s="35"/>
      <c r="AO2600" s="193"/>
    </row>
    <row r="2601" spans="1:41" ht="22.5" hidden="1" customHeight="1" x14ac:dyDescent="0.25">
      <c r="A2601" s="68" t="s">
        <v>5670</v>
      </c>
      <c r="B2601" s="25">
        <v>4781</v>
      </c>
      <c r="C2601" s="333" t="s">
        <v>3022</v>
      </c>
      <c r="D2601" s="25">
        <v>1971</v>
      </c>
      <c r="E2601" s="108" t="s">
        <v>2932</v>
      </c>
      <c r="F2601" s="68" t="s">
        <v>2933</v>
      </c>
      <c r="G2601" s="25">
        <v>5</v>
      </c>
      <c r="H2601" s="25">
        <v>6</v>
      </c>
      <c r="I2601" s="170">
        <v>5669.5</v>
      </c>
      <c r="J2601" s="137">
        <v>3764</v>
      </c>
      <c r="K2601" s="170">
        <v>3764</v>
      </c>
      <c r="L2601" s="287">
        <v>280</v>
      </c>
      <c r="M2601" s="170">
        <f>R2601+T2601+V2601+X2601+Z2601+AB2601+AE2601+AF2601</f>
        <v>722808</v>
      </c>
      <c r="N2601" s="137"/>
      <c r="O2601" s="135"/>
      <c r="P2601" s="137"/>
      <c r="Q2601" s="137">
        <f>M2601</f>
        <v>722808</v>
      </c>
      <c r="R2601" s="137">
        <f>328440+394368</f>
        <v>722808</v>
      </c>
      <c r="S2601" s="30"/>
      <c r="T2601" s="137"/>
      <c r="U2601" s="137"/>
      <c r="V2601" s="137"/>
      <c r="W2601" s="137"/>
      <c r="X2601" s="137"/>
      <c r="Y2601" s="137"/>
      <c r="Z2601" s="137"/>
      <c r="AA2601" s="137"/>
      <c r="AB2601" s="137"/>
      <c r="AC2601" s="137"/>
      <c r="AD2601" s="137"/>
      <c r="AE2601" s="137"/>
      <c r="AF2601" s="137"/>
      <c r="AG2601" s="337">
        <v>2025</v>
      </c>
      <c r="AH2601" s="171" t="s">
        <v>3065</v>
      </c>
      <c r="AI2601" s="171"/>
      <c r="AJ2601" s="134">
        <f t="shared" ca="1" si="587"/>
        <v>2489</v>
      </c>
      <c r="AK2601" s="35" t="s">
        <v>153</v>
      </c>
      <c r="AL2601" s="134" t="str">
        <f t="shared" ca="1" si="584"/>
        <v>2489.</v>
      </c>
      <c r="AM2601" s="140"/>
      <c r="AN2601" s="35"/>
      <c r="AO2601" s="193"/>
    </row>
    <row r="2602" spans="1:41" ht="22.5" hidden="1" customHeight="1" x14ac:dyDescent="0.25">
      <c r="A2602" s="68" t="s">
        <v>5671</v>
      </c>
      <c r="B2602" s="25">
        <v>4794</v>
      </c>
      <c r="C2602" s="169" t="s">
        <v>1862</v>
      </c>
      <c r="D2602" s="25">
        <v>1971</v>
      </c>
      <c r="E2602" s="108" t="s">
        <v>2932</v>
      </c>
      <c r="F2602" s="68" t="s">
        <v>2933</v>
      </c>
      <c r="G2602" s="25">
        <v>5</v>
      </c>
      <c r="H2602" s="25">
        <v>4</v>
      </c>
      <c r="I2602" s="170">
        <v>3629.6</v>
      </c>
      <c r="J2602" s="137">
        <v>3297.9</v>
      </c>
      <c r="K2602" s="170">
        <v>3297.9</v>
      </c>
      <c r="L2602" s="287">
        <v>160</v>
      </c>
      <c r="M2602" s="170">
        <f t="shared" si="585"/>
        <v>1371840</v>
      </c>
      <c r="N2602" s="137"/>
      <c r="O2602" s="135"/>
      <c r="P2602" s="137"/>
      <c r="Q2602" s="137">
        <f t="shared" si="586"/>
        <v>1371840</v>
      </c>
      <c r="R2602" s="137">
        <v>1371840</v>
      </c>
      <c r="S2602" s="30"/>
      <c r="T2602" s="137"/>
      <c r="U2602" s="137"/>
      <c r="V2602" s="137"/>
      <c r="W2602" s="137"/>
      <c r="X2602" s="137"/>
      <c r="Y2602" s="137"/>
      <c r="Z2602" s="137"/>
      <c r="AA2602" s="137"/>
      <c r="AB2602" s="137"/>
      <c r="AC2602" s="137"/>
      <c r="AD2602" s="137"/>
      <c r="AE2602" s="137"/>
      <c r="AF2602" s="137"/>
      <c r="AG2602" s="337">
        <v>2025</v>
      </c>
      <c r="AH2602" s="171" t="s">
        <v>3048</v>
      </c>
      <c r="AI2602" s="171"/>
      <c r="AJ2602" s="134">
        <f t="shared" ca="1" si="587"/>
        <v>2490</v>
      </c>
      <c r="AK2602" s="35" t="s">
        <v>153</v>
      </c>
      <c r="AL2602" s="134" t="str">
        <f t="shared" ca="1" si="584"/>
        <v>2490.</v>
      </c>
      <c r="AM2602" s="140"/>
      <c r="AN2602" s="35"/>
      <c r="AO2602" s="193"/>
    </row>
    <row r="2603" spans="1:41" ht="23.25" hidden="1" customHeight="1" x14ac:dyDescent="0.25">
      <c r="A2603" s="68" t="s">
        <v>5672</v>
      </c>
      <c r="B2603" s="25">
        <v>5011</v>
      </c>
      <c r="C2603" s="36" t="s">
        <v>1863</v>
      </c>
      <c r="D2603" s="25">
        <v>1971</v>
      </c>
      <c r="E2603" s="108" t="s">
        <v>2932</v>
      </c>
      <c r="F2603" s="68" t="s">
        <v>2934</v>
      </c>
      <c r="G2603" s="25">
        <v>9</v>
      </c>
      <c r="H2603" s="25">
        <v>1</v>
      </c>
      <c r="I2603" s="137">
        <v>2478</v>
      </c>
      <c r="J2603" s="137">
        <v>2478</v>
      </c>
      <c r="K2603" s="137">
        <v>2199.6</v>
      </c>
      <c r="L2603" s="30">
        <v>91</v>
      </c>
      <c r="M2603" s="170">
        <f t="shared" si="585"/>
        <v>1308843</v>
      </c>
      <c r="N2603" s="137"/>
      <c r="O2603" s="135"/>
      <c r="P2603" s="137"/>
      <c r="Q2603" s="137">
        <f t="shared" si="586"/>
        <v>1308843</v>
      </c>
      <c r="R2603" s="137"/>
      <c r="S2603" s="30"/>
      <c r="T2603" s="137"/>
      <c r="U2603" s="137">
        <v>369</v>
      </c>
      <c r="V2603" s="137">
        <f>U2603*3547</f>
        <v>1308843</v>
      </c>
      <c r="W2603" s="137"/>
      <c r="X2603" s="137"/>
      <c r="Y2603" s="137"/>
      <c r="Z2603" s="137"/>
      <c r="AA2603" s="137"/>
      <c r="AB2603" s="137"/>
      <c r="AC2603" s="336"/>
      <c r="AD2603" s="336"/>
      <c r="AE2603" s="137"/>
      <c r="AF2603" s="137"/>
      <c r="AG2603" s="337">
        <v>2025</v>
      </c>
      <c r="AH2603" s="166"/>
      <c r="AI2603" s="166"/>
      <c r="AJ2603" s="134">
        <f t="shared" ca="1" si="587"/>
        <v>2491</v>
      </c>
      <c r="AK2603" s="35" t="s">
        <v>153</v>
      </c>
      <c r="AL2603" s="134" t="str">
        <f t="shared" ca="1" si="584"/>
        <v>2491.</v>
      </c>
      <c r="AM2603" s="140"/>
      <c r="AO2603" s="193"/>
    </row>
    <row r="2604" spans="1:41" ht="22.5" hidden="1" customHeight="1" x14ac:dyDescent="0.25">
      <c r="A2604" s="68" t="s">
        <v>5673</v>
      </c>
      <c r="B2604" s="25">
        <v>5090</v>
      </c>
      <c r="C2604" s="168" t="s">
        <v>1864</v>
      </c>
      <c r="D2604" s="25">
        <v>1971</v>
      </c>
      <c r="E2604" s="108" t="s">
        <v>2932</v>
      </c>
      <c r="F2604" s="68" t="s">
        <v>2933</v>
      </c>
      <c r="G2604" s="25">
        <v>5</v>
      </c>
      <c r="H2604" s="25">
        <v>4</v>
      </c>
      <c r="I2604" s="137">
        <v>3598.1</v>
      </c>
      <c r="J2604" s="137">
        <v>3268.2</v>
      </c>
      <c r="K2604" s="137">
        <v>3268.2</v>
      </c>
      <c r="L2604" s="30">
        <v>161</v>
      </c>
      <c r="M2604" s="170">
        <f t="shared" si="585"/>
        <v>1053702</v>
      </c>
      <c r="N2604" s="137"/>
      <c r="O2604" s="135"/>
      <c r="P2604" s="137"/>
      <c r="Q2604" s="137">
        <f t="shared" si="586"/>
        <v>1053702</v>
      </c>
      <c r="R2604" s="137">
        <v>1053702</v>
      </c>
      <c r="S2604" s="30"/>
      <c r="T2604" s="137"/>
      <c r="U2604" s="137"/>
      <c r="V2604" s="137"/>
      <c r="W2604" s="137"/>
      <c r="X2604" s="137"/>
      <c r="Y2604" s="137"/>
      <c r="Z2604" s="137"/>
      <c r="AA2604" s="137"/>
      <c r="AB2604" s="137"/>
      <c r="AC2604" s="137"/>
      <c r="AD2604" s="137"/>
      <c r="AE2604" s="137"/>
      <c r="AF2604" s="137"/>
      <c r="AG2604" s="337">
        <v>2025</v>
      </c>
      <c r="AH2604" s="171" t="s">
        <v>3049</v>
      </c>
      <c r="AI2604" s="171"/>
      <c r="AJ2604" s="134">
        <f t="shared" ca="1" si="587"/>
        <v>2492</v>
      </c>
      <c r="AK2604" s="35" t="s">
        <v>153</v>
      </c>
      <c r="AL2604" s="134" t="str">
        <f t="shared" ca="1" si="584"/>
        <v>2492.</v>
      </c>
      <c r="AM2604" s="140"/>
      <c r="AN2604" s="35"/>
      <c r="AO2604" s="193"/>
    </row>
    <row r="2605" spans="1:41" ht="22.5" hidden="1" customHeight="1" x14ac:dyDescent="0.25">
      <c r="A2605" s="68" t="s">
        <v>5674</v>
      </c>
      <c r="B2605" s="25">
        <v>4383</v>
      </c>
      <c r="C2605" s="36" t="s">
        <v>1865</v>
      </c>
      <c r="D2605" s="25">
        <v>1972</v>
      </c>
      <c r="E2605" s="108" t="s">
        <v>2932</v>
      </c>
      <c r="F2605" s="68" t="s">
        <v>2933</v>
      </c>
      <c r="G2605" s="25">
        <v>5</v>
      </c>
      <c r="H2605" s="25">
        <v>6</v>
      </c>
      <c r="I2605" s="170">
        <v>6190.4</v>
      </c>
      <c r="J2605" s="170">
        <v>5835.8</v>
      </c>
      <c r="K2605" s="170">
        <v>3752.5</v>
      </c>
      <c r="L2605" s="287">
        <v>174</v>
      </c>
      <c r="M2605" s="170">
        <f t="shared" si="585"/>
        <v>2712748</v>
      </c>
      <c r="N2605" s="137"/>
      <c r="O2605" s="135"/>
      <c r="P2605" s="137"/>
      <c r="Q2605" s="137">
        <f t="shared" si="586"/>
        <v>2712748</v>
      </c>
      <c r="R2605" s="137">
        <v>2712748</v>
      </c>
      <c r="S2605" s="30"/>
      <c r="T2605" s="137"/>
      <c r="U2605" s="137"/>
      <c r="V2605" s="137"/>
      <c r="W2605" s="137"/>
      <c r="X2605" s="137"/>
      <c r="Y2605" s="137"/>
      <c r="Z2605" s="137"/>
      <c r="AA2605" s="137"/>
      <c r="AB2605" s="137"/>
      <c r="AC2605" s="336"/>
      <c r="AD2605" s="336"/>
      <c r="AE2605" s="137"/>
      <c r="AF2605" s="137"/>
      <c r="AG2605" s="337">
        <v>2025</v>
      </c>
      <c r="AH2605" s="171" t="s">
        <v>3050</v>
      </c>
      <c r="AI2605" s="171"/>
      <c r="AJ2605" s="134">
        <f t="shared" ca="1" si="587"/>
        <v>2493</v>
      </c>
      <c r="AK2605" s="35" t="s">
        <v>153</v>
      </c>
      <c r="AL2605" s="134" t="str">
        <f t="shared" ca="1" si="584"/>
        <v>2493.</v>
      </c>
      <c r="AM2605" s="140"/>
      <c r="AN2605" s="35"/>
      <c r="AO2605" s="193"/>
    </row>
    <row r="2606" spans="1:41" ht="22.5" hidden="1" customHeight="1" x14ac:dyDescent="0.25">
      <c r="A2606" s="68" t="s">
        <v>5675</v>
      </c>
      <c r="B2606" s="25">
        <v>4099</v>
      </c>
      <c r="C2606" s="169" t="s">
        <v>1866</v>
      </c>
      <c r="D2606" s="25">
        <v>1972</v>
      </c>
      <c r="E2606" s="108" t="s">
        <v>2932</v>
      </c>
      <c r="F2606" s="68" t="s">
        <v>2934</v>
      </c>
      <c r="G2606" s="25">
        <v>5</v>
      </c>
      <c r="H2606" s="25">
        <v>2</v>
      </c>
      <c r="I2606" s="170">
        <v>1238</v>
      </c>
      <c r="J2606" s="170">
        <v>1011.7</v>
      </c>
      <c r="K2606" s="170">
        <v>1011.7</v>
      </c>
      <c r="L2606" s="287">
        <v>35</v>
      </c>
      <c r="M2606" s="170">
        <f t="shared" si="585"/>
        <v>1996346.99</v>
      </c>
      <c r="N2606" s="137"/>
      <c r="O2606" s="135"/>
      <c r="P2606" s="137"/>
      <c r="Q2606" s="137">
        <f t="shared" si="586"/>
        <v>1996346.99</v>
      </c>
      <c r="R2606" s="137">
        <v>1996346.99</v>
      </c>
      <c r="S2606" s="30"/>
      <c r="T2606" s="137"/>
      <c r="U2606" s="137"/>
      <c r="V2606" s="137"/>
      <c r="W2606" s="137"/>
      <c r="X2606" s="137"/>
      <c r="Y2606" s="137"/>
      <c r="Z2606" s="137"/>
      <c r="AA2606" s="137"/>
      <c r="AB2606" s="137"/>
      <c r="AC2606" s="137"/>
      <c r="AD2606" s="137"/>
      <c r="AE2606" s="137"/>
      <c r="AF2606" s="137"/>
      <c r="AG2606" s="337">
        <v>2025</v>
      </c>
      <c r="AH2606" s="171" t="s">
        <v>3050</v>
      </c>
      <c r="AI2606" s="171"/>
      <c r="AJ2606" s="134">
        <f t="shared" ca="1" si="587"/>
        <v>2494</v>
      </c>
      <c r="AK2606" s="35" t="s">
        <v>153</v>
      </c>
      <c r="AL2606" s="134" t="str">
        <f t="shared" ca="1" si="584"/>
        <v>2494.</v>
      </c>
      <c r="AM2606" s="140"/>
      <c r="AN2606" s="35"/>
      <c r="AO2606" s="193"/>
    </row>
    <row r="2607" spans="1:41" ht="22.5" hidden="1" customHeight="1" x14ac:dyDescent="0.25">
      <c r="A2607" s="68" t="s">
        <v>5676</v>
      </c>
      <c r="B2607" s="25">
        <v>4253</v>
      </c>
      <c r="C2607" s="168" t="s">
        <v>1867</v>
      </c>
      <c r="D2607" s="25">
        <v>1972</v>
      </c>
      <c r="E2607" s="108" t="s">
        <v>2932</v>
      </c>
      <c r="F2607" s="68" t="s">
        <v>2933</v>
      </c>
      <c r="G2607" s="25">
        <v>5</v>
      </c>
      <c r="H2607" s="25">
        <v>4</v>
      </c>
      <c r="I2607" s="170">
        <v>3612.5</v>
      </c>
      <c r="J2607" s="137">
        <v>3352.5</v>
      </c>
      <c r="K2607" s="170">
        <v>3352.5</v>
      </c>
      <c r="L2607" s="287">
        <v>174</v>
      </c>
      <c r="M2607" s="170">
        <f t="shared" si="585"/>
        <v>6802987.2000000002</v>
      </c>
      <c r="N2607" s="137"/>
      <c r="O2607" s="135"/>
      <c r="P2607" s="137"/>
      <c r="Q2607" s="137">
        <f t="shared" si="586"/>
        <v>6802987.2000000002</v>
      </c>
      <c r="R2607" s="137">
        <v>6802987.2000000002</v>
      </c>
      <c r="S2607" s="30"/>
      <c r="T2607" s="137"/>
      <c r="U2607" s="137"/>
      <c r="V2607" s="137"/>
      <c r="W2607" s="137"/>
      <c r="X2607" s="137"/>
      <c r="Y2607" s="137"/>
      <c r="Z2607" s="137"/>
      <c r="AA2607" s="137"/>
      <c r="AB2607" s="137"/>
      <c r="AC2607" s="137"/>
      <c r="AD2607" s="137"/>
      <c r="AE2607" s="137"/>
      <c r="AF2607" s="137"/>
      <c r="AG2607" s="337">
        <v>2025</v>
      </c>
      <c r="AH2607" s="171" t="s">
        <v>3050</v>
      </c>
      <c r="AI2607" s="171"/>
      <c r="AJ2607" s="134">
        <f t="shared" ca="1" si="587"/>
        <v>2495</v>
      </c>
      <c r="AK2607" s="35" t="s">
        <v>153</v>
      </c>
      <c r="AL2607" s="134" t="str">
        <f t="shared" ca="1" si="584"/>
        <v>2495.</v>
      </c>
      <c r="AM2607" s="140"/>
      <c r="AN2607" s="35"/>
      <c r="AO2607" s="193"/>
    </row>
    <row r="2608" spans="1:41" ht="22.5" hidden="1" customHeight="1" x14ac:dyDescent="0.25">
      <c r="A2608" s="68" t="s">
        <v>5677</v>
      </c>
      <c r="B2608" s="25">
        <v>4592</v>
      </c>
      <c r="C2608" s="205" t="s">
        <v>1868</v>
      </c>
      <c r="D2608" s="25">
        <v>1972</v>
      </c>
      <c r="E2608" s="108" t="s">
        <v>2932</v>
      </c>
      <c r="F2608" s="68" t="s">
        <v>2933</v>
      </c>
      <c r="G2608" s="25">
        <v>5</v>
      </c>
      <c r="H2608" s="25">
        <v>6</v>
      </c>
      <c r="I2608" s="137">
        <v>5304.4</v>
      </c>
      <c r="J2608" s="137">
        <v>4837.3</v>
      </c>
      <c r="K2608" s="137">
        <v>4825.5</v>
      </c>
      <c r="L2608" s="30">
        <v>247</v>
      </c>
      <c r="M2608" s="170">
        <f t="shared" si="585"/>
        <v>8381904</v>
      </c>
      <c r="N2608" s="137"/>
      <c r="O2608" s="135"/>
      <c r="P2608" s="137"/>
      <c r="Q2608" s="137">
        <f t="shared" si="586"/>
        <v>8381904</v>
      </c>
      <c r="R2608" s="137">
        <v>8381904</v>
      </c>
      <c r="S2608" s="30"/>
      <c r="T2608" s="137"/>
      <c r="U2608" s="137"/>
      <c r="V2608" s="137"/>
      <c r="W2608" s="137"/>
      <c r="X2608" s="137"/>
      <c r="Y2608" s="137"/>
      <c r="Z2608" s="137"/>
      <c r="AA2608" s="137"/>
      <c r="AB2608" s="137"/>
      <c r="AC2608" s="137"/>
      <c r="AD2608" s="137"/>
      <c r="AE2608" s="137"/>
      <c r="AF2608" s="137"/>
      <c r="AG2608" s="337">
        <v>2025</v>
      </c>
      <c r="AH2608" s="218" t="s">
        <v>3050</v>
      </c>
      <c r="AI2608" s="218"/>
      <c r="AJ2608" s="134">
        <f t="shared" ca="1" si="587"/>
        <v>2496</v>
      </c>
      <c r="AK2608" s="35" t="s">
        <v>153</v>
      </c>
      <c r="AL2608" s="134" t="str">
        <f t="shared" ca="1" si="584"/>
        <v>2496.</v>
      </c>
      <c r="AM2608" s="140"/>
      <c r="AN2608" s="35"/>
      <c r="AO2608" s="193"/>
    </row>
    <row r="2609" spans="1:41" ht="22.5" hidden="1" customHeight="1" x14ac:dyDescent="0.25">
      <c r="A2609" s="68" t="s">
        <v>5678</v>
      </c>
      <c r="B2609" s="25">
        <v>4593</v>
      </c>
      <c r="C2609" s="333" t="s">
        <v>1869</v>
      </c>
      <c r="D2609" s="25">
        <v>1972</v>
      </c>
      <c r="E2609" s="108" t="s">
        <v>2932</v>
      </c>
      <c r="F2609" s="68" t="s">
        <v>2933</v>
      </c>
      <c r="G2609" s="25">
        <v>5</v>
      </c>
      <c r="H2609" s="25">
        <v>4</v>
      </c>
      <c r="I2609" s="170">
        <v>3659.1</v>
      </c>
      <c r="J2609" s="170">
        <v>3352.3</v>
      </c>
      <c r="K2609" s="170">
        <v>3352.3</v>
      </c>
      <c r="L2609" s="287">
        <v>146</v>
      </c>
      <c r="M2609" s="170">
        <f t="shared" si="585"/>
        <v>5587936</v>
      </c>
      <c r="N2609" s="137"/>
      <c r="O2609" s="135"/>
      <c r="P2609" s="137"/>
      <c r="Q2609" s="137">
        <f t="shared" si="586"/>
        <v>5587936</v>
      </c>
      <c r="R2609" s="137">
        <v>5587936</v>
      </c>
      <c r="S2609" s="30"/>
      <c r="T2609" s="137"/>
      <c r="U2609" s="137"/>
      <c r="V2609" s="137"/>
      <c r="W2609" s="137"/>
      <c r="X2609" s="137"/>
      <c r="Y2609" s="137"/>
      <c r="Z2609" s="137"/>
      <c r="AA2609" s="137"/>
      <c r="AB2609" s="137"/>
      <c r="AC2609" s="137"/>
      <c r="AD2609" s="137"/>
      <c r="AE2609" s="137"/>
      <c r="AF2609" s="137"/>
      <c r="AG2609" s="337">
        <v>2025</v>
      </c>
      <c r="AH2609" s="171" t="s">
        <v>3050</v>
      </c>
      <c r="AI2609" s="171"/>
      <c r="AJ2609" s="134">
        <f t="shared" ca="1" si="587"/>
        <v>2497</v>
      </c>
      <c r="AK2609" s="35" t="s">
        <v>153</v>
      </c>
      <c r="AL2609" s="134" t="str">
        <f t="shared" ca="1" si="584"/>
        <v>2497.</v>
      </c>
      <c r="AM2609" s="140"/>
      <c r="AN2609" s="35"/>
      <c r="AO2609" s="193"/>
    </row>
    <row r="2610" spans="1:41" ht="22.5" hidden="1" customHeight="1" x14ac:dyDescent="0.25">
      <c r="A2610" s="68" t="s">
        <v>5679</v>
      </c>
      <c r="B2610" s="25">
        <v>4595</v>
      </c>
      <c r="C2610" s="205" t="s">
        <v>1872</v>
      </c>
      <c r="D2610" s="25">
        <v>1972</v>
      </c>
      <c r="E2610" s="108" t="s">
        <v>2932</v>
      </c>
      <c r="F2610" s="68" t="s">
        <v>2933</v>
      </c>
      <c r="G2610" s="25">
        <v>5</v>
      </c>
      <c r="H2610" s="25">
        <v>6</v>
      </c>
      <c r="I2610" s="137">
        <v>5256.5</v>
      </c>
      <c r="J2610" s="137">
        <v>4788</v>
      </c>
      <c r="K2610" s="137">
        <v>4773.5</v>
      </c>
      <c r="L2610" s="30">
        <v>244</v>
      </c>
      <c r="M2610" s="137">
        <f t="shared" si="585"/>
        <v>2057760</v>
      </c>
      <c r="N2610" s="137"/>
      <c r="O2610" s="135"/>
      <c r="P2610" s="137"/>
      <c r="Q2610" s="137">
        <f t="shared" si="586"/>
        <v>2057760</v>
      </c>
      <c r="R2610" s="137">
        <v>2057760</v>
      </c>
      <c r="S2610" s="30"/>
      <c r="T2610" s="137"/>
      <c r="U2610" s="137"/>
      <c r="V2610" s="137"/>
      <c r="W2610" s="137"/>
      <c r="X2610" s="137"/>
      <c r="Y2610" s="137"/>
      <c r="Z2610" s="137"/>
      <c r="AA2610" s="137"/>
      <c r="AB2610" s="137"/>
      <c r="AC2610" s="137"/>
      <c r="AD2610" s="137"/>
      <c r="AE2610" s="137"/>
      <c r="AF2610" s="137"/>
      <c r="AG2610" s="337">
        <v>2025</v>
      </c>
      <c r="AH2610" s="218" t="s">
        <v>3048</v>
      </c>
      <c r="AI2610" s="218"/>
      <c r="AJ2610" s="134">
        <f t="shared" ca="1" si="587"/>
        <v>2498</v>
      </c>
      <c r="AK2610" s="35" t="s">
        <v>153</v>
      </c>
      <c r="AL2610" s="134" t="str">
        <f t="shared" ca="1" si="584"/>
        <v>2498.</v>
      </c>
      <c r="AM2610" s="140"/>
      <c r="AN2610" s="35"/>
      <c r="AO2610" s="193"/>
    </row>
    <row r="2611" spans="1:41" ht="22.5" hidden="1" customHeight="1" x14ac:dyDescent="0.25">
      <c r="A2611" s="68" t="s">
        <v>5680</v>
      </c>
      <c r="B2611" s="25">
        <v>4607</v>
      </c>
      <c r="C2611" s="333" t="s">
        <v>1870</v>
      </c>
      <c r="D2611" s="25">
        <v>1972</v>
      </c>
      <c r="E2611" s="108" t="s">
        <v>2932</v>
      </c>
      <c r="F2611" s="68" t="s">
        <v>2934</v>
      </c>
      <c r="G2611" s="25">
        <v>5</v>
      </c>
      <c r="H2611" s="25">
        <v>4</v>
      </c>
      <c r="I2611" s="170">
        <v>2611.6</v>
      </c>
      <c r="J2611" s="170">
        <v>1636.3</v>
      </c>
      <c r="K2611" s="170">
        <v>1636.3</v>
      </c>
      <c r="L2611" s="287">
        <v>99</v>
      </c>
      <c r="M2611" s="170">
        <f t="shared" si="585"/>
        <v>4211378.83</v>
      </c>
      <c r="N2611" s="137"/>
      <c r="O2611" s="135"/>
      <c r="P2611" s="137"/>
      <c r="Q2611" s="137">
        <f t="shared" si="586"/>
        <v>4211378.83</v>
      </c>
      <c r="R2611" s="137">
        <v>4211378.83</v>
      </c>
      <c r="S2611" s="30"/>
      <c r="T2611" s="137"/>
      <c r="U2611" s="137"/>
      <c r="V2611" s="137"/>
      <c r="W2611" s="137"/>
      <c r="X2611" s="137"/>
      <c r="Y2611" s="137"/>
      <c r="Z2611" s="137"/>
      <c r="AA2611" s="137"/>
      <c r="AB2611" s="137"/>
      <c r="AC2611" s="137"/>
      <c r="AD2611" s="137"/>
      <c r="AE2611" s="137"/>
      <c r="AF2611" s="137"/>
      <c r="AG2611" s="337">
        <v>2025</v>
      </c>
      <c r="AH2611" s="171" t="s">
        <v>3050</v>
      </c>
      <c r="AI2611" s="171"/>
      <c r="AJ2611" s="134">
        <f t="shared" ca="1" si="587"/>
        <v>2499</v>
      </c>
      <c r="AK2611" s="35" t="s">
        <v>153</v>
      </c>
      <c r="AL2611" s="134" t="str">
        <f t="shared" ca="1" si="584"/>
        <v>2499.</v>
      </c>
      <c r="AM2611" s="140"/>
      <c r="AN2611" s="35"/>
      <c r="AO2611" s="193"/>
    </row>
    <row r="2612" spans="1:41" ht="22.5" hidden="1" customHeight="1" x14ac:dyDescent="0.25">
      <c r="A2612" s="68" t="s">
        <v>5681</v>
      </c>
      <c r="B2612" s="25">
        <v>4610</v>
      </c>
      <c r="C2612" s="169" t="s">
        <v>1871</v>
      </c>
      <c r="D2612" s="25">
        <v>1972</v>
      </c>
      <c r="E2612" s="108" t="s">
        <v>2932</v>
      </c>
      <c r="F2612" s="68" t="s">
        <v>2934</v>
      </c>
      <c r="G2612" s="25">
        <v>5</v>
      </c>
      <c r="H2612" s="25">
        <v>3</v>
      </c>
      <c r="I2612" s="170">
        <v>3207.06</v>
      </c>
      <c r="J2612" s="170">
        <v>3050</v>
      </c>
      <c r="K2612" s="170">
        <v>2894.8</v>
      </c>
      <c r="L2612" s="287">
        <v>165</v>
      </c>
      <c r="M2612" s="170">
        <f t="shared" si="585"/>
        <v>4775736</v>
      </c>
      <c r="N2612" s="137"/>
      <c r="O2612" s="135"/>
      <c r="P2612" s="137"/>
      <c r="Q2612" s="137">
        <f t="shared" si="586"/>
        <v>4775736</v>
      </c>
      <c r="R2612" s="137">
        <v>4775736</v>
      </c>
      <c r="S2612" s="30"/>
      <c r="T2612" s="137"/>
      <c r="U2612" s="137"/>
      <c r="V2612" s="137"/>
      <c r="W2612" s="137"/>
      <c r="X2612" s="137"/>
      <c r="Y2612" s="137"/>
      <c r="Z2612" s="137"/>
      <c r="AA2612" s="137"/>
      <c r="AB2612" s="137"/>
      <c r="AC2612" s="137"/>
      <c r="AD2612" s="137"/>
      <c r="AE2612" s="137"/>
      <c r="AF2612" s="137"/>
      <c r="AG2612" s="337">
        <v>2025</v>
      </c>
      <c r="AH2612" s="171" t="s">
        <v>3050</v>
      </c>
      <c r="AI2612" s="171"/>
      <c r="AJ2612" s="134">
        <f t="shared" ca="1" si="587"/>
        <v>2500</v>
      </c>
      <c r="AK2612" s="35" t="s">
        <v>153</v>
      </c>
      <c r="AL2612" s="134" t="str">
        <f t="shared" ref="AL2612:AL2675" ca="1" si="588">CONCATENATE(AJ2612,AK2612)</f>
        <v>2500.</v>
      </c>
      <c r="AM2612" s="140"/>
      <c r="AN2612" s="35"/>
      <c r="AO2612" s="193"/>
    </row>
    <row r="2613" spans="1:41" ht="22.5" hidden="1" customHeight="1" x14ac:dyDescent="0.25">
      <c r="A2613" s="68" t="s">
        <v>5682</v>
      </c>
      <c r="B2613" s="25">
        <v>4706</v>
      </c>
      <c r="C2613" s="169" t="s">
        <v>1873</v>
      </c>
      <c r="D2613" s="25">
        <v>1972</v>
      </c>
      <c r="E2613" s="108" t="s">
        <v>2932</v>
      </c>
      <c r="F2613" s="68" t="s">
        <v>2936</v>
      </c>
      <c r="G2613" s="25">
        <v>5</v>
      </c>
      <c r="H2613" s="25">
        <v>4</v>
      </c>
      <c r="I2613" s="170">
        <v>7816.1</v>
      </c>
      <c r="J2613" s="170">
        <v>5607.8</v>
      </c>
      <c r="K2613" s="170">
        <v>4355.8</v>
      </c>
      <c r="L2613" s="287">
        <v>371</v>
      </c>
      <c r="M2613" s="170">
        <f t="shared" si="585"/>
        <v>2715100</v>
      </c>
      <c r="N2613" s="137"/>
      <c r="O2613" s="135"/>
      <c r="P2613" s="137"/>
      <c r="Q2613" s="137">
        <f t="shared" si="586"/>
        <v>2715100</v>
      </c>
      <c r="R2613" s="137">
        <v>2715100</v>
      </c>
      <c r="S2613" s="30"/>
      <c r="T2613" s="137"/>
      <c r="U2613" s="137"/>
      <c r="V2613" s="137"/>
      <c r="W2613" s="137"/>
      <c r="X2613" s="137"/>
      <c r="Y2613" s="137"/>
      <c r="Z2613" s="137"/>
      <c r="AA2613" s="137"/>
      <c r="AB2613" s="137"/>
      <c r="AC2613" s="137"/>
      <c r="AD2613" s="137"/>
      <c r="AE2613" s="137"/>
      <c r="AF2613" s="137"/>
      <c r="AG2613" s="337">
        <v>2025</v>
      </c>
      <c r="AH2613" s="171" t="s">
        <v>3048</v>
      </c>
      <c r="AI2613" s="171"/>
      <c r="AJ2613" s="134">
        <f t="shared" ca="1" si="587"/>
        <v>2501</v>
      </c>
      <c r="AK2613" s="35" t="s">
        <v>153</v>
      </c>
      <c r="AL2613" s="134" t="str">
        <f t="shared" ca="1" si="588"/>
        <v>2501.</v>
      </c>
      <c r="AM2613" s="140"/>
      <c r="AN2613" s="35"/>
      <c r="AO2613" s="193"/>
    </row>
    <row r="2614" spans="1:41" ht="22.5" hidden="1" customHeight="1" x14ac:dyDescent="0.25">
      <c r="A2614" s="68" t="s">
        <v>5683</v>
      </c>
      <c r="B2614" s="25">
        <v>4707</v>
      </c>
      <c r="C2614" s="205" t="s">
        <v>1874</v>
      </c>
      <c r="D2614" s="25">
        <v>1972</v>
      </c>
      <c r="E2614" s="108" t="s">
        <v>2932</v>
      </c>
      <c r="F2614" s="68" t="s">
        <v>2934</v>
      </c>
      <c r="G2614" s="25">
        <v>9</v>
      </c>
      <c r="H2614" s="25">
        <v>1</v>
      </c>
      <c r="I2614" s="137">
        <v>1919</v>
      </c>
      <c r="J2614" s="137">
        <v>1167.5999999999999</v>
      </c>
      <c r="K2614" s="137">
        <v>1167.5999999999999</v>
      </c>
      <c r="L2614" s="30">
        <v>99</v>
      </c>
      <c r="M2614" s="170">
        <f>R2614+T2614+V2614+X2614+Z2614+AB2614+AE2614+AF2614</f>
        <v>3535959.52</v>
      </c>
      <c r="N2614" s="137"/>
      <c r="O2614" s="135"/>
      <c r="P2614" s="137"/>
      <c r="Q2614" s="137">
        <f>M2614</f>
        <v>3535959.52</v>
      </c>
      <c r="R2614" s="137"/>
      <c r="S2614" s="30"/>
      <c r="T2614" s="137"/>
      <c r="U2614" s="137"/>
      <c r="V2614" s="137"/>
      <c r="W2614" s="137"/>
      <c r="X2614" s="137"/>
      <c r="Y2614" s="137">
        <v>1123.24</v>
      </c>
      <c r="Z2614" s="137">
        <f>Y2614*3148</f>
        <v>3535959.52</v>
      </c>
      <c r="AA2614" s="137"/>
      <c r="AB2614" s="137"/>
      <c r="AC2614" s="137"/>
      <c r="AD2614" s="137"/>
      <c r="AE2614" s="137"/>
      <c r="AF2614" s="137"/>
      <c r="AG2614" s="337">
        <v>2025</v>
      </c>
      <c r="AH2614" s="218"/>
      <c r="AI2614" s="218"/>
      <c r="AJ2614" s="134">
        <f t="shared" ca="1" si="587"/>
        <v>2502</v>
      </c>
      <c r="AK2614" s="35" t="s">
        <v>153</v>
      </c>
      <c r="AL2614" s="134" t="str">
        <f t="shared" ca="1" si="588"/>
        <v>2502.</v>
      </c>
      <c r="AM2614" s="140"/>
      <c r="AN2614" s="35"/>
      <c r="AO2614" s="193"/>
    </row>
    <row r="2615" spans="1:41" ht="22.5" hidden="1" customHeight="1" x14ac:dyDescent="0.25">
      <c r="A2615" s="68" t="s">
        <v>5684</v>
      </c>
      <c r="B2615" s="25">
        <v>4788</v>
      </c>
      <c r="C2615" s="169" t="s">
        <v>1875</v>
      </c>
      <c r="D2615" s="25">
        <v>1972</v>
      </c>
      <c r="E2615" s="108" t="s">
        <v>2932</v>
      </c>
      <c r="F2615" s="68" t="s">
        <v>2933</v>
      </c>
      <c r="G2615" s="25">
        <v>5</v>
      </c>
      <c r="H2615" s="25">
        <v>4</v>
      </c>
      <c r="I2615" s="170">
        <v>3669.2</v>
      </c>
      <c r="J2615" s="137">
        <v>3354</v>
      </c>
      <c r="K2615" s="170">
        <v>3136.4</v>
      </c>
      <c r="L2615" s="287">
        <v>145</v>
      </c>
      <c r="M2615" s="170">
        <f t="shared" si="585"/>
        <v>5587936</v>
      </c>
      <c r="N2615" s="137"/>
      <c r="O2615" s="135"/>
      <c r="P2615" s="137"/>
      <c r="Q2615" s="137">
        <f t="shared" si="586"/>
        <v>5587936</v>
      </c>
      <c r="R2615" s="137">
        <v>5587936</v>
      </c>
      <c r="S2615" s="30"/>
      <c r="T2615" s="137"/>
      <c r="U2615" s="137"/>
      <c r="V2615" s="137"/>
      <c r="W2615" s="137"/>
      <c r="X2615" s="137"/>
      <c r="Y2615" s="137"/>
      <c r="Z2615" s="137"/>
      <c r="AA2615" s="137"/>
      <c r="AB2615" s="137"/>
      <c r="AC2615" s="137"/>
      <c r="AD2615" s="137"/>
      <c r="AE2615" s="137"/>
      <c r="AF2615" s="137"/>
      <c r="AG2615" s="337">
        <v>2025</v>
      </c>
      <c r="AH2615" s="171" t="s">
        <v>3050</v>
      </c>
      <c r="AI2615" s="171"/>
      <c r="AJ2615" s="134">
        <f t="shared" ca="1" si="587"/>
        <v>2503</v>
      </c>
      <c r="AK2615" s="35" t="s">
        <v>153</v>
      </c>
      <c r="AL2615" s="134" t="str">
        <f t="shared" ca="1" si="588"/>
        <v>2503.</v>
      </c>
      <c r="AM2615" s="140"/>
      <c r="AN2615" s="35"/>
      <c r="AO2615" s="193"/>
    </row>
    <row r="2616" spans="1:41" ht="22.5" hidden="1" customHeight="1" x14ac:dyDescent="0.25">
      <c r="A2616" s="68" t="s">
        <v>5685</v>
      </c>
      <c r="B2616" s="25">
        <v>5237</v>
      </c>
      <c r="C2616" s="333" t="s">
        <v>1876</v>
      </c>
      <c r="D2616" s="25">
        <v>1972</v>
      </c>
      <c r="E2616" s="108" t="s">
        <v>2932</v>
      </c>
      <c r="F2616" s="68" t="s">
        <v>2934</v>
      </c>
      <c r="G2616" s="25">
        <v>5</v>
      </c>
      <c r="H2616" s="25">
        <v>6</v>
      </c>
      <c r="I2616" s="137">
        <v>4960.8999999999996</v>
      </c>
      <c r="J2616" s="137">
        <v>4896.8999999999996</v>
      </c>
      <c r="K2616" s="137">
        <v>3754.3</v>
      </c>
      <c r="L2616" s="30">
        <v>202</v>
      </c>
      <c r="M2616" s="170">
        <f t="shared" si="585"/>
        <v>6224225.6000000006</v>
      </c>
      <c r="N2616" s="137"/>
      <c r="O2616" s="135"/>
      <c r="P2616" s="137"/>
      <c r="Q2616" s="137">
        <f t="shared" si="586"/>
        <v>6224225.6000000006</v>
      </c>
      <c r="R2616" s="137"/>
      <c r="S2616" s="30"/>
      <c r="T2616" s="137"/>
      <c r="U2616" s="137"/>
      <c r="V2616" s="137"/>
      <c r="W2616" s="137"/>
      <c r="X2616" s="137"/>
      <c r="Y2616" s="137">
        <v>1977.2</v>
      </c>
      <c r="Z2616" s="137">
        <f>Y2616*3148</f>
        <v>6224225.6000000006</v>
      </c>
      <c r="AA2616" s="137"/>
      <c r="AB2616" s="137"/>
      <c r="AC2616" s="137"/>
      <c r="AD2616" s="137"/>
      <c r="AE2616" s="137"/>
      <c r="AF2616" s="137"/>
      <c r="AG2616" s="337">
        <v>2025</v>
      </c>
      <c r="AH2616" s="218"/>
      <c r="AI2616" s="218"/>
      <c r="AJ2616" s="134">
        <f t="shared" ca="1" si="587"/>
        <v>2504</v>
      </c>
      <c r="AK2616" s="35" t="s">
        <v>153</v>
      </c>
      <c r="AL2616" s="134" t="str">
        <f t="shared" ca="1" si="588"/>
        <v>2504.</v>
      </c>
      <c r="AM2616" s="140"/>
      <c r="AN2616" s="35"/>
      <c r="AO2616" s="193"/>
    </row>
    <row r="2617" spans="1:41" ht="22.5" hidden="1" customHeight="1" x14ac:dyDescent="0.25">
      <c r="A2617" s="68" t="s">
        <v>5686</v>
      </c>
      <c r="B2617" s="25">
        <v>4112</v>
      </c>
      <c r="C2617" s="36" t="s">
        <v>1877</v>
      </c>
      <c r="D2617" s="25">
        <v>1973</v>
      </c>
      <c r="E2617" s="108" t="s">
        <v>2932</v>
      </c>
      <c r="F2617" s="68" t="s">
        <v>2934</v>
      </c>
      <c r="G2617" s="25">
        <v>5</v>
      </c>
      <c r="H2617" s="25">
        <v>4</v>
      </c>
      <c r="I2617" s="137">
        <v>3643.9</v>
      </c>
      <c r="J2617" s="137">
        <v>3343.2</v>
      </c>
      <c r="K2617" s="137">
        <v>3343.2</v>
      </c>
      <c r="L2617" s="30">
        <v>149</v>
      </c>
      <c r="M2617" s="170">
        <f t="shared" si="585"/>
        <v>1857700</v>
      </c>
      <c r="N2617" s="137"/>
      <c r="O2617" s="135"/>
      <c r="P2617" s="137"/>
      <c r="Q2617" s="137">
        <f t="shared" si="586"/>
        <v>1857700</v>
      </c>
      <c r="R2617" s="137">
        <v>1857700</v>
      </c>
      <c r="S2617" s="30"/>
      <c r="T2617" s="137"/>
      <c r="U2617" s="137"/>
      <c r="V2617" s="137"/>
      <c r="W2617" s="137"/>
      <c r="X2617" s="137"/>
      <c r="Y2617" s="137"/>
      <c r="Z2617" s="137"/>
      <c r="AA2617" s="137"/>
      <c r="AB2617" s="137"/>
      <c r="AC2617" s="137"/>
      <c r="AD2617" s="137"/>
      <c r="AE2617" s="137"/>
      <c r="AF2617" s="137"/>
      <c r="AG2617" s="337">
        <v>2025</v>
      </c>
      <c r="AH2617" s="171" t="s">
        <v>3048</v>
      </c>
      <c r="AI2617" s="171"/>
      <c r="AJ2617" s="134">
        <f t="shared" ca="1" si="587"/>
        <v>2505</v>
      </c>
      <c r="AK2617" s="35" t="s">
        <v>153</v>
      </c>
      <c r="AL2617" s="134" t="str">
        <f t="shared" ca="1" si="588"/>
        <v>2505.</v>
      </c>
      <c r="AM2617" s="140"/>
      <c r="AN2617" s="35"/>
      <c r="AO2617" s="193"/>
    </row>
    <row r="2618" spans="1:41" ht="22.5" hidden="1" customHeight="1" x14ac:dyDescent="0.25">
      <c r="A2618" s="68" t="s">
        <v>5687</v>
      </c>
      <c r="B2618" s="25">
        <v>4130</v>
      </c>
      <c r="C2618" s="205" t="s">
        <v>1878</v>
      </c>
      <c r="D2618" s="25">
        <v>1973</v>
      </c>
      <c r="E2618" s="108" t="s">
        <v>2932</v>
      </c>
      <c r="F2618" s="68" t="s">
        <v>2933</v>
      </c>
      <c r="G2618" s="25">
        <v>5</v>
      </c>
      <c r="H2618" s="25">
        <v>4</v>
      </c>
      <c r="I2618" s="137">
        <v>3420.5</v>
      </c>
      <c r="J2618" s="137">
        <v>1920.5</v>
      </c>
      <c r="K2618" s="137">
        <v>1920.5</v>
      </c>
      <c r="L2618" s="30">
        <v>157</v>
      </c>
      <c r="M2618" s="170">
        <f t="shared" si="585"/>
        <v>3383979.88</v>
      </c>
      <c r="N2618" s="137"/>
      <c r="O2618" s="135"/>
      <c r="P2618" s="137"/>
      <c r="Q2618" s="137">
        <f t="shared" si="586"/>
        <v>3383979.88</v>
      </c>
      <c r="R2618" s="137"/>
      <c r="S2618" s="30"/>
      <c r="T2618" s="137"/>
      <c r="U2618" s="137">
        <v>954.04</v>
      </c>
      <c r="V2618" s="137">
        <f>U2618*3547</f>
        <v>3383979.88</v>
      </c>
      <c r="W2618" s="137"/>
      <c r="X2618" s="137"/>
      <c r="Y2618" s="137"/>
      <c r="Z2618" s="137"/>
      <c r="AA2618" s="137"/>
      <c r="AB2618" s="137"/>
      <c r="AC2618" s="137"/>
      <c r="AD2618" s="137"/>
      <c r="AE2618" s="137"/>
      <c r="AF2618" s="137"/>
      <c r="AG2618" s="337">
        <v>2025</v>
      </c>
      <c r="AH2618" s="166"/>
      <c r="AI2618" s="166"/>
      <c r="AJ2618" s="134">
        <f t="shared" ca="1" si="587"/>
        <v>2506</v>
      </c>
      <c r="AK2618" s="35" t="s">
        <v>153</v>
      </c>
      <c r="AL2618" s="134" t="str">
        <f t="shared" ca="1" si="588"/>
        <v>2506.</v>
      </c>
      <c r="AM2618" s="140"/>
      <c r="AN2618" s="35"/>
      <c r="AO2618" s="193"/>
    </row>
    <row r="2619" spans="1:41" ht="22.5" hidden="1" customHeight="1" x14ac:dyDescent="0.25">
      <c r="A2619" s="68" t="s">
        <v>5688</v>
      </c>
      <c r="B2619" s="25">
        <v>4985</v>
      </c>
      <c r="C2619" s="36" t="s">
        <v>1879</v>
      </c>
      <c r="D2619" s="25">
        <v>1973</v>
      </c>
      <c r="E2619" s="108" t="s">
        <v>2932</v>
      </c>
      <c r="F2619" s="68" t="s">
        <v>2934</v>
      </c>
      <c r="G2619" s="25">
        <v>5</v>
      </c>
      <c r="H2619" s="25">
        <v>4</v>
      </c>
      <c r="I2619" s="137">
        <v>3339.8</v>
      </c>
      <c r="J2619" s="137">
        <v>3339.8</v>
      </c>
      <c r="K2619" s="137">
        <v>3278.5</v>
      </c>
      <c r="L2619" s="30">
        <v>156</v>
      </c>
      <c r="M2619" s="170">
        <f t="shared" si="585"/>
        <v>6619430</v>
      </c>
      <c r="N2619" s="137"/>
      <c r="O2619" s="135"/>
      <c r="P2619" s="137"/>
      <c r="Q2619" s="137">
        <f t="shared" si="586"/>
        <v>6619430</v>
      </c>
      <c r="R2619" s="137">
        <v>6619430</v>
      </c>
      <c r="S2619" s="30"/>
      <c r="T2619" s="137"/>
      <c r="U2619" s="137"/>
      <c r="V2619" s="137"/>
      <c r="W2619" s="137"/>
      <c r="X2619" s="137"/>
      <c r="Y2619" s="137"/>
      <c r="Z2619" s="137"/>
      <c r="AA2619" s="137"/>
      <c r="AB2619" s="137"/>
      <c r="AC2619" s="336"/>
      <c r="AD2619" s="336"/>
      <c r="AE2619" s="137"/>
      <c r="AF2619" s="137"/>
      <c r="AG2619" s="337">
        <v>2025</v>
      </c>
      <c r="AH2619" s="171" t="s">
        <v>3050</v>
      </c>
      <c r="AI2619" s="171"/>
      <c r="AJ2619" s="134">
        <f t="shared" ca="1" si="587"/>
        <v>2507</v>
      </c>
      <c r="AK2619" s="35" t="s">
        <v>153</v>
      </c>
      <c r="AL2619" s="134" t="str">
        <f t="shared" ca="1" si="588"/>
        <v>2507.</v>
      </c>
      <c r="AM2619" s="140"/>
      <c r="AN2619" s="35"/>
      <c r="AO2619" s="193"/>
    </row>
    <row r="2620" spans="1:41" ht="22.5" hidden="1" customHeight="1" x14ac:dyDescent="0.25">
      <c r="A2620" s="68" t="s">
        <v>5689</v>
      </c>
      <c r="B2620" s="25">
        <v>5125</v>
      </c>
      <c r="C2620" s="333" t="s">
        <v>1880</v>
      </c>
      <c r="D2620" s="25">
        <v>1973</v>
      </c>
      <c r="E2620" s="108" t="s">
        <v>2932</v>
      </c>
      <c r="F2620" s="68" t="s">
        <v>2934</v>
      </c>
      <c r="G2620" s="25">
        <v>5</v>
      </c>
      <c r="H2620" s="25">
        <v>8</v>
      </c>
      <c r="I2620" s="137">
        <v>6806.7</v>
      </c>
      <c r="J2620" s="137">
        <v>5794.9</v>
      </c>
      <c r="K2620" s="137">
        <v>5290.8</v>
      </c>
      <c r="L2620" s="30">
        <v>227</v>
      </c>
      <c r="M2620" s="170">
        <f t="shared" si="585"/>
        <v>17088688</v>
      </c>
      <c r="N2620" s="137"/>
      <c r="O2620" s="135"/>
      <c r="P2620" s="137"/>
      <c r="Q2620" s="137">
        <f t="shared" si="586"/>
        <v>17088688</v>
      </c>
      <c r="R2620" s="137">
        <v>17088688</v>
      </c>
      <c r="S2620" s="30"/>
      <c r="T2620" s="137"/>
      <c r="U2620" s="137"/>
      <c r="V2620" s="137"/>
      <c r="W2620" s="137"/>
      <c r="X2620" s="137"/>
      <c r="Y2620" s="137"/>
      <c r="Z2620" s="137"/>
      <c r="AA2620" s="137"/>
      <c r="AB2620" s="137"/>
      <c r="AC2620" s="137"/>
      <c r="AD2620" s="137"/>
      <c r="AE2620" s="137"/>
      <c r="AF2620" s="137"/>
      <c r="AG2620" s="337">
        <v>2025</v>
      </c>
      <c r="AH2620" s="171" t="s">
        <v>3050</v>
      </c>
      <c r="AI2620" s="171"/>
      <c r="AJ2620" s="134">
        <f t="shared" ca="1" si="587"/>
        <v>2508</v>
      </c>
      <c r="AK2620" s="35" t="s">
        <v>153</v>
      </c>
      <c r="AL2620" s="134" t="str">
        <f t="shared" ca="1" si="588"/>
        <v>2508.</v>
      </c>
      <c r="AM2620" s="140"/>
      <c r="AN2620" s="35"/>
      <c r="AO2620" s="193"/>
    </row>
    <row r="2621" spans="1:41" ht="22.5" hidden="1" customHeight="1" x14ac:dyDescent="0.25">
      <c r="A2621" s="68" t="s">
        <v>5690</v>
      </c>
      <c r="B2621" s="25">
        <v>4310</v>
      </c>
      <c r="C2621" s="333" t="s">
        <v>1881</v>
      </c>
      <c r="D2621" s="25">
        <v>1973</v>
      </c>
      <c r="E2621" s="108" t="s">
        <v>2932</v>
      </c>
      <c r="F2621" s="68" t="s">
        <v>2933</v>
      </c>
      <c r="G2621" s="25">
        <v>5</v>
      </c>
      <c r="H2621" s="25">
        <v>6</v>
      </c>
      <c r="I2621" s="170">
        <v>4862.5</v>
      </c>
      <c r="J2621" s="137">
        <v>3316.7</v>
      </c>
      <c r="K2621" s="170">
        <v>3316.7</v>
      </c>
      <c r="L2621" s="287">
        <v>232</v>
      </c>
      <c r="M2621" s="170">
        <f t="shared" si="585"/>
        <v>863940</v>
      </c>
      <c r="N2621" s="137"/>
      <c r="O2621" s="135"/>
      <c r="P2621" s="137"/>
      <c r="Q2621" s="137">
        <f t="shared" si="586"/>
        <v>863940</v>
      </c>
      <c r="R2621" s="137">
        <v>863940</v>
      </c>
      <c r="S2621" s="30"/>
      <c r="T2621" s="137"/>
      <c r="U2621" s="137"/>
      <c r="V2621" s="137"/>
      <c r="W2621" s="137"/>
      <c r="X2621" s="137"/>
      <c r="Y2621" s="137"/>
      <c r="Z2621" s="137"/>
      <c r="AA2621" s="137"/>
      <c r="AB2621" s="137"/>
      <c r="AC2621" s="137"/>
      <c r="AD2621" s="137"/>
      <c r="AE2621" s="137"/>
      <c r="AF2621" s="137"/>
      <c r="AG2621" s="337">
        <v>2025</v>
      </c>
      <c r="AH2621" s="171" t="s">
        <v>3051</v>
      </c>
      <c r="AI2621" s="171"/>
      <c r="AJ2621" s="134">
        <f t="shared" ca="1" si="587"/>
        <v>2509</v>
      </c>
      <c r="AK2621" s="35" t="s">
        <v>153</v>
      </c>
      <c r="AL2621" s="134" t="str">
        <f t="shared" ca="1" si="588"/>
        <v>2509.</v>
      </c>
      <c r="AM2621" s="140"/>
      <c r="AN2621" s="35"/>
      <c r="AO2621" s="193"/>
    </row>
    <row r="2622" spans="1:41" ht="23.25" hidden="1" customHeight="1" x14ac:dyDescent="0.25">
      <c r="A2622" s="68" t="s">
        <v>5691</v>
      </c>
      <c r="B2622" s="117">
        <v>4514</v>
      </c>
      <c r="C2622" s="36" t="s">
        <v>1882</v>
      </c>
      <c r="D2622" s="25">
        <v>1973</v>
      </c>
      <c r="E2622" s="108" t="s">
        <v>2932</v>
      </c>
      <c r="F2622" s="68" t="s">
        <v>2934</v>
      </c>
      <c r="G2622" s="25">
        <v>5</v>
      </c>
      <c r="H2622" s="25">
        <v>4</v>
      </c>
      <c r="I2622" s="137">
        <v>3813.6</v>
      </c>
      <c r="J2622" s="137">
        <v>3381.6</v>
      </c>
      <c r="K2622" s="137">
        <v>2703.8</v>
      </c>
      <c r="L2622" s="30">
        <v>121</v>
      </c>
      <c r="M2622" s="170">
        <f t="shared" si="585"/>
        <v>6149694.1299999999</v>
      </c>
      <c r="N2622" s="137"/>
      <c r="O2622" s="135"/>
      <c r="P2622" s="137"/>
      <c r="Q2622" s="137">
        <f t="shared" si="586"/>
        <v>6149694.1299999999</v>
      </c>
      <c r="R2622" s="137">
        <v>6149694.1299999999</v>
      </c>
      <c r="S2622" s="30"/>
      <c r="T2622" s="137"/>
      <c r="U2622" s="137"/>
      <c r="V2622" s="137"/>
      <c r="W2622" s="137"/>
      <c r="X2622" s="137"/>
      <c r="Y2622" s="137"/>
      <c r="Z2622" s="137"/>
      <c r="AA2622" s="137"/>
      <c r="AB2622" s="137"/>
      <c r="AC2622" s="336"/>
      <c r="AD2622" s="336"/>
      <c r="AE2622" s="137"/>
      <c r="AF2622" s="137"/>
      <c r="AG2622" s="337">
        <v>2025</v>
      </c>
      <c r="AH2622" s="171" t="s">
        <v>3050</v>
      </c>
      <c r="AI2622" s="171"/>
      <c r="AJ2622" s="134">
        <f t="shared" ca="1" si="587"/>
        <v>2510</v>
      </c>
      <c r="AK2622" s="35" t="s">
        <v>153</v>
      </c>
      <c r="AL2622" s="134" t="str">
        <f t="shared" ca="1" si="588"/>
        <v>2510.</v>
      </c>
      <c r="AM2622" s="140"/>
      <c r="AO2622" s="193"/>
    </row>
    <row r="2623" spans="1:41" ht="22.5" hidden="1" customHeight="1" x14ac:dyDescent="0.25">
      <c r="A2623" s="68" t="s">
        <v>5692</v>
      </c>
      <c r="B2623" s="25">
        <v>4598</v>
      </c>
      <c r="C2623" s="37" t="s">
        <v>1883</v>
      </c>
      <c r="D2623" s="25">
        <v>1973</v>
      </c>
      <c r="E2623" s="108" t="s">
        <v>2932</v>
      </c>
      <c r="F2623" s="68" t="s">
        <v>2933</v>
      </c>
      <c r="G2623" s="25">
        <v>5</v>
      </c>
      <c r="H2623" s="25">
        <v>4</v>
      </c>
      <c r="I2623" s="173">
        <v>3391.2</v>
      </c>
      <c r="J2623" s="137">
        <v>2273.1999999999998</v>
      </c>
      <c r="K2623" s="173">
        <v>2273.1999999999998</v>
      </c>
      <c r="L2623" s="117">
        <v>165</v>
      </c>
      <c r="M2623" s="173">
        <f t="shared" ref="M2623:M2647" si="589">R2623+T2623+V2623+X2623+Z2623+AB2623+AE2623+AF2623</f>
        <v>5013165.12</v>
      </c>
      <c r="N2623" s="137"/>
      <c r="O2623" s="135"/>
      <c r="P2623" s="137"/>
      <c r="Q2623" s="137">
        <f t="shared" ref="Q2623:Q2647" si="590">M2623</f>
        <v>5013165.12</v>
      </c>
      <c r="R2623" s="137">
        <v>1658199.7</v>
      </c>
      <c r="S2623" s="30"/>
      <c r="T2623" s="137"/>
      <c r="U2623" s="137">
        <v>945.86</v>
      </c>
      <c r="V2623" s="137">
        <f>U2623*3547</f>
        <v>3354965.42</v>
      </c>
      <c r="W2623" s="137"/>
      <c r="X2623" s="137"/>
      <c r="Y2623" s="137"/>
      <c r="Z2623" s="137"/>
      <c r="AA2623" s="137"/>
      <c r="AB2623" s="137"/>
      <c r="AC2623" s="137"/>
      <c r="AD2623" s="137"/>
      <c r="AE2623" s="137"/>
      <c r="AF2623" s="137"/>
      <c r="AG2623" s="337">
        <v>2025</v>
      </c>
      <c r="AH2623" s="126" t="s">
        <v>3052</v>
      </c>
      <c r="AI2623" s="126"/>
      <c r="AJ2623" s="134">
        <f t="shared" ca="1" si="587"/>
        <v>2511</v>
      </c>
      <c r="AK2623" s="35" t="s">
        <v>153</v>
      </c>
      <c r="AL2623" s="134" t="str">
        <f t="shared" ca="1" si="588"/>
        <v>2511.</v>
      </c>
      <c r="AM2623" s="140"/>
      <c r="AN2623" s="35"/>
      <c r="AO2623" s="193"/>
    </row>
    <row r="2624" spans="1:41" ht="22.5" hidden="1" customHeight="1" x14ac:dyDescent="0.25">
      <c r="A2624" s="68" t="s">
        <v>5693</v>
      </c>
      <c r="B2624" s="25">
        <v>4697</v>
      </c>
      <c r="C2624" s="205" t="s">
        <v>1884</v>
      </c>
      <c r="D2624" s="25">
        <v>1973</v>
      </c>
      <c r="E2624" s="108" t="s">
        <v>2932</v>
      </c>
      <c r="F2624" s="68" t="s">
        <v>2934</v>
      </c>
      <c r="G2624" s="25">
        <v>9</v>
      </c>
      <c r="H2624" s="25">
        <v>1</v>
      </c>
      <c r="I2624" s="137">
        <v>1933.9</v>
      </c>
      <c r="J2624" s="137">
        <v>1168.0999999999999</v>
      </c>
      <c r="K2624" s="137">
        <v>1168.0999999999999</v>
      </c>
      <c r="L2624" s="30">
        <v>88</v>
      </c>
      <c r="M2624" s="170">
        <f t="shared" si="589"/>
        <v>708492</v>
      </c>
      <c r="N2624" s="137"/>
      <c r="O2624" s="135"/>
      <c r="P2624" s="137"/>
      <c r="Q2624" s="137">
        <f t="shared" si="590"/>
        <v>708492</v>
      </c>
      <c r="R2624" s="137">
        <v>708492</v>
      </c>
      <c r="S2624" s="30"/>
      <c r="T2624" s="137"/>
      <c r="U2624" s="137"/>
      <c r="V2624" s="137"/>
      <c r="W2624" s="137"/>
      <c r="X2624" s="137"/>
      <c r="Y2624" s="137"/>
      <c r="Z2624" s="137"/>
      <c r="AA2624" s="137"/>
      <c r="AB2624" s="137"/>
      <c r="AC2624" s="137"/>
      <c r="AD2624" s="137"/>
      <c r="AE2624" s="137"/>
      <c r="AF2624" s="137"/>
      <c r="AG2624" s="337">
        <v>2025</v>
      </c>
      <c r="AH2624" s="218" t="s">
        <v>3052</v>
      </c>
      <c r="AI2624" s="218"/>
      <c r="AJ2624" s="134">
        <f t="shared" ca="1" si="587"/>
        <v>2512</v>
      </c>
      <c r="AK2624" s="35" t="s">
        <v>153</v>
      </c>
      <c r="AL2624" s="134" t="str">
        <f t="shared" ca="1" si="588"/>
        <v>2512.</v>
      </c>
      <c r="AM2624" s="140"/>
      <c r="AN2624" s="35"/>
      <c r="AO2624" s="193"/>
    </row>
    <row r="2625" spans="1:41" ht="22.5" hidden="1" customHeight="1" x14ac:dyDescent="0.25">
      <c r="A2625" s="68" t="s">
        <v>5694</v>
      </c>
      <c r="B2625" s="25">
        <v>5096</v>
      </c>
      <c r="C2625" s="36" t="s">
        <v>1885</v>
      </c>
      <c r="D2625" s="25">
        <v>1973</v>
      </c>
      <c r="E2625" s="108" t="s">
        <v>2932</v>
      </c>
      <c r="F2625" s="68" t="s">
        <v>2934</v>
      </c>
      <c r="G2625" s="25">
        <v>5</v>
      </c>
      <c r="H2625" s="25">
        <v>6</v>
      </c>
      <c r="I2625" s="137">
        <v>4704.7</v>
      </c>
      <c r="J2625" s="137">
        <v>4670.8</v>
      </c>
      <c r="K2625" s="137">
        <v>4306.2</v>
      </c>
      <c r="L2625" s="30">
        <v>213</v>
      </c>
      <c r="M2625" s="170">
        <f t="shared" si="589"/>
        <v>8100882.7999999998</v>
      </c>
      <c r="N2625" s="137"/>
      <c r="O2625" s="135"/>
      <c r="P2625" s="137"/>
      <c r="Q2625" s="137">
        <f t="shared" si="590"/>
        <v>8100882.7999999998</v>
      </c>
      <c r="R2625" s="137">
        <v>8100882.7999999998</v>
      </c>
      <c r="S2625" s="30"/>
      <c r="T2625" s="137"/>
      <c r="U2625" s="137"/>
      <c r="V2625" s="137"/>
      <c r="W2625" s="137"/>
      <c r="X2625" s="137"/>
      <c r="Y2625" s="137"/>
      <c r="Z2625" s="137"/>
      <c r="AA2625" s="137"/>
      <c r="AB2625" s="137"/>
      <c r="AC2625" s="137"/>
      <c r="AD2625" s="137"/>
      <c r="AE2625" s="137"/>
      <c r="AF2625" s="137"/>
      <c r="AG2625" s="337">
        <v>2025</v>
      </c>
      <c r="AH2625" s="171" t="s">
        <v>3050</v>
      </c>
      <c r="AI2625" s="171"/>
      <c r="AJ2625" s="134">
        <f t="shared" ca="1" si="587"/>
        <v>2513</v>
      </c>
      <c r="AK2625" s="35" t="s">
        <v>153</v>
      </c>
      <c r="AL2625" s="134" t="str">
        <f t="shared" ca="1" si="588"/>
        <v>2513.</v>
      </c>
      <c r="AM2625" s="140"/>
      <c r="AN2625" s="35"/>
      <c r="AO2625" s="193"/>
    </row>
    <row r="2626" spans="1:41" ht="22.5" hidden="1" customHeight="1" x14ac:dyDescent="0.25">
      <c r="A2626" s="68" t="s">
        <v>5695</v>
      </c>
      <c r="B2626" s="25">
        <v>5418</v>
      </c>
      <c r="C2626" s="130" t="s">
        <v>1886</v>
      </c>
      <c r="D2626" s="25">
        <v>1982</v>
      </c>
      <c r="E2626" s="108" t="s">
        <v>2932</v>
      </c>
      <c r="F2626" s="68" t="s">
        <v>2933</v>
      </c>
      <c r="G2626" s="25">
        <v>5</v>
      </c>
      <c r="H2626" s="25">
        <v>6</v>
      </c>
      <c r="I2626" s="137">
        <v>3388.2</v>
      </c>
      <c r="J2626" s="137">
        <v>2307.1999999999998</v>
      </c>
      <c r="K2626" s="137">
        <v>2307.1999999999998</v>
      </c>
      <c r="L2626" s="30">
        <v>239</v>
      </c>
      <c r="M2626" s="137">
        <f t="shared" si="589"/>
        <v>7717930.5</v>
      </c>
      <c r="N2626" s="137"/>
      <c r="O2626" s="135"/>
      <c r="P2626" s="137"/>
      <c r="Q2626" s="137">
        <f t="shared" si="590"/>
        <v>7717930.5</v>
      </c>
      <c r="R2626" s="137">
        <v>7717930.5</v>
      </c>
      <c r="S2626" s="30"/>
      <c r="T2626" s="137"/>
      <c r="U2626" s="137"/>
      <c r="V2626" s="137"/>
      <c r="W2626" s="137"/>
      <c r="X2626" s="137"/>
      <c r="Y2626" s="137"/>
      <c r="Z2626" s="137"/>
      <c r="AA2626" s="137"/>
      <c r="AB2626" s="137"/>
      <c r="AC2626" s="137"/>
      <c r="AD2626" s="137"/>
      <c r="AE2626" s="137"/>
      <c r="AF2626" s="137"/>
      <c r="AG2626" s="337">
        <v>2025</v>
      </c>
      <c r="AH2626" s="218" t="s">
        <v>3050</v>
      </c>
      <c r="AI2626" s="218"/>
      <c r="AJ2626" s="134">
        <f t="shared" ca="1" si="587"/>
        <v>2514</v>
      </c>
      <c r="AK2626" s="35" t="s">
        <v>153</v>
      </c>
      <c r="AL2626" s="134" t="str">
        <f t="shared" ca="1" si="588"/>
        <v>2514.</v>
      </c>
      <c r="AM2626" s="140"/>
      <c r="AN2626" s="35"/>
      <c r="AO2626" s="193"/>
    </row>
    <row r="2627" spans="1:41" ht="22.5" hidden="1" customHeight="1" x14ac:dyDescent="0.25">
      <c r="A2627" s="68" t="s">
        <v>5696</v>
      </c>
      <c r="B2627" s="25">
        <v>5419</v>
      </c>
      <c r="C2627" s="333" t="s">
        <v>1887</v>
      </c>
      <c r="D2627" s="25">
        <v>1973</v>
      </c>
      <c r="E2627" s="108" t="s">
        <v>2932</v>
      </c>
      <c r="F2627" s="68" t="s">
        <v>2934</v>
      </c>
      <c r="G2627" s="25">
        <v>9</v>
      </c>
      <c r="H2627" s="25">
        <v>1</v>
      </c>
      <c r="I2627" s="137">
        <v>4471.2</v>
      </c>
      <c r="J2627" s="137">
        <v>2134.1</v>
      </c>
      <c r="K2627" s="137">
        <v>1857.5</v>
      </c>
      <c r="L2627" s="30">
        <v>84</v>
      </c>
      <c r="M2627" s="170">
        <f t="shared" si="589"/>
        <v>11633571.289999999</v>
      </c>
      <c r="N2627" s="137"/>
      <c r="O2627" s="135"/>
      <c r="P2627" s="137"/>
      <c r="Q2627" s="137">
        <f t="shared" si="590"/>
        <v>11633571.289999999</v>
      </c>
      <c r="R2627" s="137">
        <v>7210143.0600000005</v>
      </c>
      <c r="S2627" s="30"/>
      <c r="T2627" s="137"/>
      <c r="U2627" s="137">
        <v>1247.0899999999999</v>
      </c>
      <c r="V2627" s="137">
        <f>U2627*3547</f>
        <v>4423428.2299999995</v>
      </c>
      <c r="W2627" s="137"/>
      <c r="X2627" s="137"/>
      <c r="Y2627" s="137"/>
      <c r="Z2627" s="137"/>
      <c r="AA2627" s="137"/>
      <c r="AB2627" s="137"/>
      <c r="AC2627" s="137"/>
      <c r="AD2627" s="137"/>
      <c r="AE2627" s="137"/>
      <c r="AF2627" s="137"/>
      <c r="AG2627" s="337">
        <v>2025</v>
      </c>
      <c r="AH2627" s="171" t="s">
        <v>3050</v>
      </c>
      <c r="AI2627" s="171"/>
      <c r="AJ2627" s="134">
        <f t="shared" ca="1" si="587"/>
        <v>2515</v>
      </c>
      <c r="AK2627" s="35" t="s">
        <v>153</v>
      </c>
      <c r="AL2627" s="134" t="str">
        <f t="shared" ca="1" si="588"/>
        <v>2515.</v>
      </c>
      <c r="AM2627" s="140"/>
      <c r="AN2627" s="35"/>
      <c r="AO2627" s="193"/>
    </row>
    <row r="2628" spans="1:41" ht="22.5" hidden="1" customHeight="1" x14ac:dyDescent="0.25">
      <c r="A2628" s="68" t="s">
        <v>5697</v>
      </c>
      <c r="B2628" s="25">
        <v>4365</v>
      </c>
      <c r="C2628" s="205" t="s">
        <v>1888</v>
      </c>
      <c r="D2628" s="25">
        <v>1974</v>
      </c>
      <c r="E2628" s="108" t="s">
        <v>2932</v>
      </c>
      <c r="F2628" s="68" t="s">
        <v>2934</v>
      </c>
      <c r="G2628" s="25">
        <v>5</v>
      </c>
      <c r="H2628" s="25">
        <v>8</v>
      </c>
      <c r="I2628" s="137">
        <v>8381.2000000000007</v>
      </c>
      <c r="J2628" s="137">
        <v>5375.9</v>
      </c>
      <c r="K2628" s="137">
        <v>5375.9</v>
      </c>
      <c r="L2628" s="30">
        <v>231</v>
      </c>
      <c r="M2628" s="137">
        <f t="shared" si="589"/>
        <v>2143500</v>
      </c>
      <c r="N2628" s="137"/>
      <c r="O2628" s="135"/>
      <c r="P2628" s="137"/>
      <c r="Q2628" s="137">
        <f t="shared" si="590"/>
        <v>2143500</v>
      </c>
      <c r="R2628" s="137">
        <v>2143500</v>
      </c>
      <c r="S2628" s="30"/>
      <c r="T2628" s="137"/>
      <c r="U2628" s="137"/>
      <c r="V2628" s="137"/>
      <c r="W2628" s="137"/>
      <c r="X2628" s="137"/>
      <c r="Y2628" s="137"/>
      <c r="Z2628" s="137"/>
      <c r="AA2628" s="137"/>
      <c r="AB2628" s="137"/>
      <c r="AC2628" s="137"/>
      <c r="AD2628" s="137"/>
      <c r="AE2628" s="137"/>
      <c r="AF2628" s="137"/>
      <c r="AG2628" s="337">
        <v>2025</v>
      </c>
      <c r="AH2628" s="218" t="s">
        <v>3048</v>
      </c>
      <c r="AI2628" s="218"/>
      <c r="AJ2628" s="134">
        <f t="shared" ca="1" si="587"/>
        <v>2516</v>
      </c>
      <c r="AK2628" s="35" t="s">
        <v>153</v>
      </c>
      <c r="AL2628" s="134" t="str">
        <f t="shared" ca="1" si="588"/>
        <v>2516.</v>
      </c>
      <c r="AM2628" s="140"/>
      <c r="AN2628" s="35"/>
      <c r="AO2628" s="193"/>
    </row>
    <row r="2629" spans="1:41" ht="23.25" hidden="1" customHeight="1" x14ac:dyDescent="0.25">
      <c r="A2629" s="68" t="s">
        <v>5698</v>
      </c>
      <c r="B2629" s="25">
        <v>4396</v>
      </c>
      <c r="C2629" s="36" t="s">
        <v>1889</v>
      </c>
      <c r="D2629" s="25">
        <v>1974</v>
      </c>
      <c r="E2629" s="108" t="s">
        <v>2932</v>
      </c>
      <c r="F2629" s="68" t="s">
        <v>2934</v>
      </c>
      <c r="G2629" s="25">
        <v>5</v>
      </c>
      <c r="H2629" s="25">
        <v>4</v>
      </c>
      <c r="I2629" s="170">
        <v>3274.2</v>
      </c>
      <c r="J2629" s="170">
        <v>3272.6</v>
      </c>
      <c r="K2629" s="170">
        <v>3170.3</v>
      </c>
      <c r="L2629" s="287">
        <v>153</v>
      </c>
      <c r="M2629" s="170">
        <f t="shared" si="589"/>
        <v>5279868.54</v>
      </c>
      <c r="N2629" s="137"/>
      <c r="O2629" s="135"/>
      <c r="P2629" s="137"/>
      <c r="Q2629" s="137">
        <f t="shared" si="590"/>
        <v>5279868.54</v>
      </c>
      <c r="R2629" s="137">
        <v>5279868.54</v>
      </c>
      <c r="S2629" s="30"/>
      <c r="T2629" s="137"/>
      <c r="U2629" s="137"/>
      <c r="V2629" s="137"/>
      <c r="W2629" s="137"/>
      <c r="X2629" s="137"/>
      <c r="Y2629" s="137"/>
      <c r="Z2629" s="137"/>
      <c r="AA2629" s="137"/>
      <c r="AB2629" s="137"/>
      <c r="AC2629" s="336"/>
      <c r="AD2629" s="336"/>
      <c r="AE2629" s="137"/>
      <c r="AF2629" s="137"/>
      <c r="AG2629" s="337">
        <v>2025</v>
      </c>
      <c r="AH2629" s="171" t="s">
        <v>3050</v>
      </c>
      <c r="AI2629" s="171"/>
      <c r="AJ2629" s="134">
        <f t="shared" ca="1" si="587"/>
        <v>2517</v>
      </c>
      <c r="AK2629" s="35" t="s">
        <v>153</v>
      </c>
      <c r="AL2629" s="134" t="str">
        <f t="shared" ca="1" si="588"/>
        <v>2517.</v>
      </c>
      <c r="AM2629" s="140"/>
      <c r="AO2629" s="193"/>
    </row>
    <row r="2630" spans="1:41" ht="22.5" hidden="1" customHeight="1" x14ac:dyDescent="0.25">
      <c r="A2630" s="68" t="s">
        <v>5699</v>
      </c>
      <c r="B2630" s="25">
        <v>4109</v>
      </c>
      <c r="C2630" s="333" t="s">
        <v>1890</v>
      </c>
      <c r="D2630" s="25">
        <v>1974</v>
      </c>
      <c r="E2630" s="108" t="s">
        <v>2932</v>
      </c>
      <c r="F2630" s="68" t="s">
        <v>2933</v>
      </c>
      <c r="G2630" s="25">
        <v>5</v>
      </c>
      <c r="H2630" s="25">
        <v>4</v>
      </c>
      <c r="I2630" s="170">
        <v>3637.9</v>
      </c>
      <c r="J2630" s="137">
        <v>3333.1</v>
      </c>
      <c r="K2630" s="170">
        <v>3333.1</v>
      </c>
      <c r="L2630" s="287">
        <v>162</v>
      </c>
      <c r="M2630" s="170">
        <f t="shared" si="589"/>
        <v>1330560</v>
      </c>
      <c r="N2630" s="137"/>
      <c r="O2630" s="135"/>
      <c r="P2630" s="137"/>
      <c r="Q2630" s="137">
        <f t="shared" si="590"/>
        <v>1330560</v>
      </c>
      <c r="R2630" s="137">
        <v>1330560</v>
      </c>
      <c r="S2630" s="30"/>
      <c r="T2630" s="137"/>
      <c r="U2630" s="137"/>
      <c r="V2630" s="137"/>
      <c r="W2630" s="137"/>
      <c r="X2630" s="137"/>
      <c r="Y2630" s="137"/>
      <c r="Z2630" s="137"/>
      <c r="AA2630" s="137"/>
      <c r="AB2630" s="137"/>
      <c r="AC2630" s="137"/>
      <c r="AD2630" s="137"/>
      <c r="AE2630" s="137"/>
      <c r="AF2630" s="137"/>
      <c r="AG2630" s="337">
        <v>2025</v>
      </c>
      <c r="AH2630" s="171" t="s">
        <v>3051</v>
      </c>
      <c r="AI2630" s="171"/>
      <c r="AJ2630" s="134">
        <f t="shared" ca="1" si="587"/>
        <v>2518</v>
      </c>
      <c r="AK2630" s="35" t="s">
        <v>153</v>
      </c>
      <c r="AL2630" s="134" t="str">
        <f t="shared" ca="1" si="588"/>
        <v>2518.</v>
      </c>
      <c r="AM2630" s="140"/>
      <c r="AN2630" s="35"/>
      <c r="AO2630" s="193"/>
    </row>
    <row r="2631" spans="1:41" ht="22.5" hidden="1" customHeight="1" x14ac:dyDescent="0.25">
      <c r="A2631" s="68" t="s">
        <v>5700</v>
      </c>
      <c r="B2631" s="25">
        <v>4980</v>
      </c>
      <c r="C2631" s="333" t="s">
        <v>1891</v>
      </c>
      <c r="D2631" s="25">
        <v>1974</v>
      </c>
      <c r="E2631" s="108" t="s">
        <v>2932</v>
      </c>
      <c r="F2631" s="68" t="s">
        <v>2933</v>
      </c>
      <c r="G2631" s="25">
        <v>5</v>
      </c>
      <c r="H2631" s="25">
        <v>4</v>
      </c>
      <c r="I2631" s="170">
        <v>3351.7</v>
      </c>
      <c r="J2631" s="137">
        <v>2283.4</v>
      </c>
      <c r="K2631" s="170">
        <v>2283.4</v>
      </c>
      <c r="L2631" s="287">
        <v>180</v>
      </c>
      <c r="M2631" s="170">
        <f t="shared" si="589"/>
        <v>670117.5</v>
      </c>
      <c r="N2631" s="137"/>
      <c r="O2631" s="135"/>
      <c r="P2631" s="137"/>
      <c r="Q2631" s="137">
        <f t="shared" si="590"/>
        <v>670117.5</v>
      </c>
      <c r="R2631" s="137">
        <v>670117.5</v>
      </c>
      <c r="S2631" s="30"/>
      <c r="T2631" s="137"/>
      <c r="U2631" s="137"/>
      <c r="V2631" s="137"/>
      <c r="W2631" s="137"/>
      <c r="X2631" s="137"/>
      <c r="Y2631" s="137"/>
      <c r="Z2631" s="137"/>
      <c r="AA2631" s="137"/>
      <c r="AB2631" s="137"/>
      <c r="AC2631" s="137"/>
      <c r="AD2631" s="137"/>
      <c r="AE2631" s="137"/>
      <c r="AF2631" s="137"/>
      <c r="AG2631" s="337">
        <v>2025</v>
      </c>
      <c r="AH2631" s="171" t="s">
        <v>3049</v>
      </c>
      <c r="AI2631" s="171"/>
      <c r="AJ2631" s="134">
        <f t="shared" ca="1" si="587"/>
        <v>2519</v>
      </c>
      <c r="AK2631" s="35" t="s">
        <v>153</v>
      </c>
      <c r="AL2631" s="134" t="str">
        <f t="shared" ca="1" si="588"/>
        <v>2519.</v>
      </c>
      <c r="AM2631" s="140"/>
      <c r="AN2631" s="35"/>
      <c r="AO2631" s="193"/>
    </row>
    <row r="2632" spans="1:41" ht="22.5" hidden="1" customHeight="1" x14ac:dyDescent="0.25">
      <c r="A2632" s="68" t="s">
        <v>5701</v>
      </c>
      <c r="B2632" s="25">
        <v>4991</v>
      </c>
      <c r="C2632" s="333" t="s">
        <v>1892</v>
      </c>
      <c r="D2632" s="25">
        <v>1974</v>
      </c>
      <c r="E2632" s="68" t="s">
        <v>2932</v>
      </c>
      <c r="F2632" s="68" t="s">
        <v>2933</v>
      </c>
      <c r="G2632" s="25">
        <v>5</v>
      </c>
      <c r="H2632" s="25">
        <v>8</v>
      </c>
      <c r="I2632" s="139">
        <v>5499.8</v>
      </c>
      <c r="J2632" s="139">
        <v>4941</v>
      </c>
      <c r="K2632" s="139">
        <v>4941</v>
      </c>
      <c r="L2632" s="25">
        <v>269</v>
      </c>
      <c r="M2632" s="170">
        <f t="shared" si="589"/>
        <v>5244781.5</v>
      </c>
      <c r="N2632" s="137"/>
      <c r="O2632" s="135"/>
      <c r="P2632" s="137"/>
      <c r="Q2632" s="137">
        <f t="shared" si="590"/>
        <v>5244781.5</v>
      </c>
      <c r="R2632" s="137">
        <v>5244781.5</v>
      </c>
      <c r="S2632" s="30"/>
      <c r="T2632" s="137"/>
      <c r="U2632" s="137"/>
      <c r="V2632" s="137"/>
      <c r="W2632" s="137"/>
      <c r="X2632" s="137"/>
      <c r="Y2632" s="139"/>
      <c r="Z2632" s="139"/>
      <c r="AA2632" s="137"/>
      <c r="AB2632" s="137"/>
      <c r="AC2632" s="336"/>
      <c r="AD2632" s="336"/>
      <c r="AE2632" s="137"/>
      <c r="AF2632" s="137"/>
      <c r="AG2632" s="337">
        <v>2025</v>
      </c>
      <c r="AH2632" s="122" t="s">
        <v>3050</v>
      </c>
      <c r="AJ2632" s="134">
        <f t="shared" ca="1" si="587"/>
        <v>2520</v>
      </c>
      <c r="AK2632" s="35" t="s">
        <v>153</v>
      </c>
      <c r="AL2632" s="134" t="str">
        <f t="shared" ca="1" si="588"/>
        <v>2520.</v>
      </c>
      <c r="AM2632" s="140"/>
      <c r="AN2632" s="35"/>
      <c r="AO2632" s="193"/>
    </row>
    <row r="2633" spans="1:41" ht="22.5" hidden="1" customHeight="1" x14ac:dyDescent="0.25">
      <c r="A2633" s="68" t="s">
        <v>5702</v>
      </c>
      <c r="B2633" s="25">
        <v>4243</v>
      </c>
      <c r="C2633" s="169" t="s">
        <v>1894</v>
      </c>
      <c r="D2633" s="25">
        <v>1974</v>
      </c>
      <c r="E2633" s="108" t="s">
        <v>2932</v>
      </c>
      <c r="F2633" s="68" t="s">
        <v>2933</v>
      </c>
      <c r="G2633" s="25">
        <v>5</v>
      </c>
      <c r="H2633" s="25">
        <v>4</v>
      </c>
      <c r="I2633" s="170">
        <v>3620.8</v>
      </c>
      <c r="J2633" s="137">
        <v>3347.8</v>
      </c>
      <c r="K2633" s="170">
        <v>3347.8</v>
      </c>
      <c r="L2633" s="287">
        <v>169</v>
      </c>
      <c r="M2633" s="170">
        <f t="shared" si="589"/>
        <v>5587936</v>
      </c>
      <c r="N2633" s="137"/>
      <c r="O2633" s="135"/>
      <c r="P2633" s="137"/>
      <c r="Q2633" s="137">
        <f t="shared" si="590"/>
        <v>5587936</v>
      </c>
      <c r="R2633" s="137">
        <v>5587936</v>
      </c>
      <c r="S2633" s="30"/>
      <c r="T2633" s="137"/>
      <c r="U2633" s="137"/>
      <c r="V2633" s="137"/>
      <c r="W2633" s="137"/>
      <c r="X2633" s="137"/>
      <c r="Y2633" s="137"/>
      <c r="Z2633" s="137"/>
      <c r="AA2633" s="137"/>
      <c r="AB2633" s="137"/>
      <c r="AC2633" s="137"/>
      <c r="AD2633" s="137"/>
      <c r="AE2633" s="137"/>
      <c r="AF2633" s="137"/>
      <c r="AG2633" s="337">
        <v>2025</v>
      </c>
      <c r="AH2633" s="171" t="s">
        <v>3050</v>
      </c>
      <c r="AI2633" s="171"/>
      <c r="AJ2633" s="134">
        <f t="shared" ca="1" si="587"/>
        <v>2521</v>
      </c>
      <c r="AK2633" s="35" t="s">
        <v>153</v>
      </c>
      <c r="AL2633" s="134" t="str">
        <f t="shared" ca="1" si="588"/>
        <v>2521.</v>
      </c>
      <c r="AM2633" s="140"/>
      <c r="AN2633" s="35"/>
      <c r="AO2633" s="193"/>
    </row>
    <row r="2634" spans="1:41" ht="22.5" hidden="1" customHeight="1" x14ac:dyDescent="0.25">
      <c r="A2634" s="68" t="s">
        <v>5703</v>
      </c>
      <c r="B2634" s="25">
        <v>4246</v>
      </c>
      <c r="C2634" s="205" t="s">
        <v>1895</v>
      </c>
      <c r="D2634" s="25">
        <v>1974</v>
      </c>
      <c r="E2634" s="108" t="s">
        <v>2932</v>
      </c>
      <c r="F2634" s="68" t="s">
        <v>2933</v>
      </c>
      <c r="G2634" s="25">
        <v>5</v>
      </c>
      <c r="H2634" s="25">
        <v>4</v>
      </c>
      <c r="I2634" s="137">
        <v>3641.2</v>
      </c>
      <c r="J2634" s="137">
        <v>3366.7</v>
      </c>
      <c r="K2634" s="137">
        <v>3366.7</v>
      </c>
      <c r="L2634" s="30">
        <v>182</v>
      </c>
      <c r="M2634" s="170">
        <f t="shared" si="589"/>
        <v>1371840</v>
      </c>
      <c r="N2634" s="137"/>
      <c r="O2634" s="135"/>
      <c r="P2634" s="137"/>
      <c r="Q2634" s="137">
        <f t="shared" si="590"/>
        <v>1371840</v>
      </c>
      <c r="R2634" s="137">
        <v>1371840</v>
      </c>
      <c r="S2634" s="30"/>
      <c r="T2634" s="137"/>
      <c r="U2634" s="137"/>
      <c r="V2634" s="137"/>
      <c r="W2634" s="137"/>
      <c r="X2634" s="137"/>
      <c r="Y2634" s="137"/>
      <c r="Z2634" s="137"/>
      <c r="AA2634" s="137"/>
      <c r="AB2634" s="137"/>
      <c r="AC2634" s="137"/>
      <c r="AD2634" s="137"/>
      <c r="AE2634" s="137"/>
      <c r="AF2634" s="137"/>
      <c r="AG2634" s="337">
        <v>2025</v>
      </c>
      <c r="AH2634" s="218" t="s">
        <v>3048</v>
      </c>
      <c r="AI2634" s="218"/>
      <c r="AJ2634" s="134">
        <f t="shared" ca="1" si="587"/>
        <v>2522</v>
      </c>
      <c r="AK2634" s="35" t="s">
        <v>153</v>
      </c>
      <c r="AL2634" s="134" t="str">
        <f t="shared" ca="1" si="588"/>
        <v>2522.</v>
      </c>
      <c r="AM2634" s="140"/>
      <c r="AN2634" s="35"/>
      <c r="AO2634" s="193"/>
    </row>
    <row r="2635" spans="1:41" ht="22.5" hidden="1" customHeight="1" x14ac:dyDescent="0.25">
      <c r="A2635" s="68" t="s">
        <v>5704</v>
      </c>
      <c r="B2635" s="25">
        <v>5140</v>
      </c>
      <c r="C2635" s="169" t="s">
        <v>1896</v>
      </c>
      <c r="D2635" s="25">
        <v>1974</v>
      </c>
      <c r="E2635" s="108" t="s">
        <v>2932</v>
      </c>
      <c r="F2635" s="68" t="s">
        <v>2933</v>
      </c>
      <c r="G2635" s="25">
        <v>5</v>
      </c>
      <c r="H2635" s="25">
        <v>10</v>
      </c>
      <c r="I2635" s="137">
        <v>8284.7000000000007</v>
      </c>
      <c r="J2635" s="137">
        <v>6853</v>
      </c>
      <c r="K2635" s="137">
        <v>6688.4</v>
      </c>
      <c r="L2635" s="30">
        <v>348</v>
      </c>
      <c r="M2635" s="170">
        <f t="shared" si="589"/>
        <v>6108984</v>
      </c>
      <c r="N2635" s="137"/>
      <c r="O2635" s="135"/>
      <c r="P2635" s="137"/>
      <c r="Q2635" s="137">
        <f t="shared" si="590"/>
        <v>6108984</v>
      </c>
      <c r="R2635" s="137">
        <v>6108984</v>
      </c>
      <c r="S2635" s="30"/>
      <c r="T2635" s="137"/>
      <c r="U2635" s="137"/>
      <c r="V2635" s="137"/>
      <c r="W2635" s="137"/>
      <c r="X2635" s="137"/>
      <c r="Y2635" s="137"/>
      <c r="Z2635" s="137"/>
      <c r="AA2635" s="137"/>
      <c r="AB2635" s="137"/>
      <c r="AC2635" s="137"/>
      <c r="AD2635" s="137"/>
      <c r="AE2635" s="137"/>
      <c r="AF2635" s="137"/>
      <c r="AG2635" s="337">
        <v>2025</v>
      </c>
      <c r="AH2635" s="171" t="s">
        <v>3052</v>
      </c>
      <c r="AI2635" s="171"/>
      <c r="AJ2635" s="134">
        <f t="shared" ca="1" si="587"/>
        <v>2523</v>
      </c>
      <c r="AK2635" s="35" t="s">
        <v>153</v>
      </c>
      <c r="AL2635" s="134" t="str">
        <f t="shared" ca="1" si="588"/>
        <v>2523.</v>
      </c>
      <c r="AM2635" s="140"/>
      <c r="AN2635" s="35"/>
      <c r="AO2635" s="193"/>
    </row>
    <row r="2636" spans="1:41" ht="22.5" hidden="1" customHeight="1" x14ac:dyDescent="0.25">
      <c r="A2636" s="68" t="s">
        <v>5705</v>
      </c>
      <c r="B2636" s="25">
        <v>5143</v>
      </c>
      <c r="C2636" s="205" t="s">
        <v>1897</v>
      </c>
      <c r="D2636" s="25">
        <v>1974</v>
      </c>
      <c r="E2636" s="108" t="s">
        <v>2932</v>
      </c>
      <c r="F2636" s="68" t="s">
        <v>2933</v>
      </c>
      <c r="G2636" s="25">
        <v>5</v>
      </c>
      <c r="H2636" s="25">
        <v>8</v>
      </c>
      <c r="I2636" s="137">
        <v>6848.9</v>
      </c>
      <c r="J2636" s="137">
        <v>6205.9</v>
      </c>
      <c r="K2636" s="137">
        <v>6205.9</v>
      </c>
      <c r="L2636" s="30">
        <v>267</v>
      </c>
      <c r="M2636" s="170">
        <f t="shared" si="589"/>
        <v>2846844</v>
      </c>
      <c r="N2636" s="137"/>
      <c r="O2636" s="135"/>
      <c r="P2636" s="137"/>
      <c r="Q2636" s="137">
        <f t="shared" si="590"/>
        <v>2846844</v>
      </c>
      <c r="R2636" s="137">
        <v>2846844</v>
      </c>
      <c r="S2636" s="30"/>
      <c r="T2636" s="137"/>
      <c r="U2636" s="137"/>
      <c r="V2636" s="137"/>
      <c r="W2636" s="137"/>
      <c r="X2636" s="137"/>
      <c r="Y2636" s="137"/>
      <c r="Z2636" s="137"/>
      <c r="AA2636" s="137"/>
      <c r="AB2636" s="137"/>
      <c r="AC2636" s="137"/>
      <c r="AD2636" s="137"/>
      <c r="AE2636" s="137"/>
      <c r="AF2636" s="137"/>
      <c r="AG2636" s="337">
        <v>2025</v>
      </c>
      <c r="AH2636" s="218" t="s">
        <v>3049</v>
      </c>
      <c r="AI2636" s="218"/>
      <c r="AJ2636" s="134">
        <f t="shared" ca="1" si="587"/>
        <v>2524</v>
      </c>
      <c r="AK2636" s="35" t="s">
        <v>153</v>
      </c>
      <c r="AL2636" s="134" t="str">
        <f t="shared" ca="1" si="588"/>
        <v>2524.</v>
      </c>
      <c r="AM2636" s="140"/>
      <c r="AN2636" s="35"/>
      <c r="AO2636" s="193"/>
    </row>
    <row r="2637" spans="1:41" ht="22.5" hidden="1" customHeight="1" x14ac:dyDescent="0.25">
      <c r="A2637" s="68" t="s">
        <v>5706</v>
      </c>
      <c r="B2637" s="25">
        <v>4624</v>
      </c>
      <c r="C2637" s="36" t="s">
        <v>1898</v>
      </c>
      <c r="D2637" s="25">
        <v>1974</v>
      </c>
      <c r="E2637" s="108" t="s">
        <v>2932</v>
      </c>
      <c r="F2637" s="68" t="s">
        <v>2933</v>
      </c>
      <c r="G2637" s="25">
        <v>5</v>
      </c>
      <c r="H2637" s="25">
        <v>3</v>
      </c>
      <c r="I2637" s="137">
        <v>3300.7</v>
      </c>
      <c r="J2637" s="137">
        <v>4190.5</v>
      </c>
      <c r="K2637" s="137">
        <v>2735.1</v>
      </c>
      <c r="L2637" s="30">
        <v>141</v>
      </c>
      <c r="M2637" s="170">
        <f t="shared" si="589"/>
        <v>8450341.3699999992</v>
      </c>
      <c r="N2637" s="137"/>
      <c r="O2637" s="135"/>
      <c r="P2637" s="137"/>
      <c r="Q2637" s="137">
        <f t="shared" si="590"/>
        <v>8450341.3699999992</v>
      </c>
      <c r="R2637" s="137">
        <f>4368011.6+1225221.27</f>
        <v>5593232.8699999992</v>
      </c>
      <c r="S2637" s="30"/>
      <c r="T2637" s="137"/>
      <c r="U2637" s="137">
        <v>805.5</v>
      </c>
      <c r="V2637" s="137">
        <f>U2637*3547</f>
        <v>2857108.5</v>
      </c>
      <c r="W2637" s="137"/>
      <c r="X2637" s="137"/>
      <c r="Y2637" s="137"/>
      <c r="Z2637" s="137"/>
      <c r="AA2637" s="137"/>
      <c r="AB2637" s="137"/>
      <c r="AC2637" s="336"/>
      <c r="AD2637" s="336"/>
      <c r="AE2637" s="137"/>
      <c r="AF2637" s="137"/>
      <c r="AG2637" s="337">
        <v>2025</v>
      </c>
      <c r="AH2637" s="171" t="s">
        <v>3060</v>
      </c>
      <c r="AI2637" s="171"/>
      <c r="AJ2637" s="134">
        <f t="shared" ca="1" si="587"/>
        <v>2525</v>
      </c>
      <c r="AK2637" s="35" t="s">
        <v>153</v>
      </c>
      <c r="AL2637" s="134" t="str">
        <f t="shared" ca="1" si="588"/>
        <v>2525.</v>
      </c>
      <c r="AM2637" s="140"/>
      <c r="AN2637" s="35"/>
      <c r="AO2637" s="193"/>
    </row>
    <row r="2638" spans="1:41" ht="22.5" hidden="1" customHeight="1" x14ac:dyDescent="0.25">
      <c r="A2638" s="68" t="s">
        <v>5707</v>
      </c>
      <c r="B2638" s="25">
        <v>4783</v>
      </c>
      <c r="C2638" s="37" t="s">
        <v>1899</v>
      </c>
      <c r="D2638" s="25">
        <v>1974</v>
      </c>
      <c r="E2638" s="108" t="s">
        <v>2932</v>
      </c>
      <c r="F2638" s="68" t="s">
        <v>2934</v>
      </c>
      <c r="G2638" s="25">
        <v>5</v>
      </c>
      <c r="H2638" s="25">
        <v>8</v>
      </c>
      <c r="I2638" s="173">
        <v>7140.7</v>
      </c>
      <c r="J2638" s="137">
        <v>5599.7</v>
      </c>
      <c r="K2638" s="173">
        <v>5599.7</v>
      </c>
      <c r="L2638" s="117">
        <v>278</v>
      </c>
      <c r="M2638" s="173">
        <f t="shared" si="589"/>
        <v>7748509</v>
      </c>
      <c r="N2638" s="137"/>
      <c r="O2638" s="135"/>
      <c r="P2638" s="137"/>
      <c r="Q2638" s="137">
        <f t="shared" si="590"/>
        <v>7748509</v>
      </c>
      <c r="R2638" s="137">
        <f>3491645.64+4256863.36</f>
        <v>7748509</v>
      </c>
      <c r="S2638" s="30"/>
      <c r="T2638" s="137"/>
      <c r="U2638" s="137"/>
      <c r="V2638" s="137"/>
      <c r="W2638" s="137"/>
      <c r="X2638" s="137"/>
      <c r="Y2638" s="137"/>
      <c r="Z2638" s="137"/>
      <c r="AA2638" s="137"/>
      <c r="AB2638" s="137"/>
      <c r="AC2638" s="137"/>
      <c r="AD2638" s="137"/>
      <c r="AE2638" s="137"/>
      <c r="AF2638" s="137"/>
      <c r="AG2638" s="337">
        <v>2025</v>
      </c>
      <c r="AH2638" s="128" t="s">
        <v>3065</v>
      </c>
      <c r="AI2638" s="128"/>
      <c r="AJ2638" s="134">
        <f t="shared" ca="1" si="587"/>
        <v>2526</v>
      </c>
      <c r="AK2638" s="35" t="s">
        <v>153</v>
      </c>
      <c r="AL2638" s="134" t="str">
        <f t="shared" ca="1" si="588"/>
        <v>2526.</v>
      </c>
      <c r="AM2638" s="140"/>
      <c r="AN2638" s="35"/>
      <c r="AO2638" s="193"/>
    </row>
    <row r="2639" spans="1:41" ht="23.25" hidden="1" customHeight="1" x14ac:dyDescent="0.25">
      <c r="A2639" s="68" t="s">
        <v>5708</v>
      </c>
      <c r="B2639" s="25">
        <v>4336</v>
      </c>
      <c r="C2639" s="36" t="s">
        <v>1900</v>
      </c>
      <c r="D2639" s="25">
        <v>1975</v>
      </c>
      <c r="E2639" s="108" t="s">
        <v>2932</v>
      </c>
      <c r="F2639" s="68" t="s">
        <v>2934</v>
      </c>
      <c r="G2639" s="25">
        <v>5</v>
      </c>
      <c r="H2639" s="25">
        <v>5</v>
      </c>
      <c r="I2639" s="137">
        <v>5330.21</v>
      </c>
      <c r="J2639" s="137">
        <v>4956.5</v>
      </c>
      <c r="K2639" s="137">
        <v>3717.2</v>
      </c>
      <c r="L2639" s="30">
        <v>154</v>
      </c>
      <c r="M2639" s="170">
        <f t="shared" si="589"/>
        <v>8528100</v>
      </c>
      <c r="N2639" s="137"/>
      <c r="O2639" s="135"/>
      <c r="P2639" s="137"/>
      <c r="Q2639" s="137">
        <f t="shared" si="590"/>
        <v>8528100</v>
      </c>
      <c r="R2639" s="137">
        <v>8528100</v>
      </c>
      <c r="S2639" s="30"/>
      <c r="T2639" s="137"/>
      <c r="U2639" s="137"/>
      <c r="V2639" s="137"/>
      <c r="W2639" s="137"/>
      <c r="X2639" s="137"/>
      <c r="Y2639" s="137"/>
      <c r="Z2639" s="137"/>
      <c r="AA2639" s="137"/>
      <c r="AB2639" s="137"/>
      <c r="AC2639" s="336"/>
      <c r="AD2639" s="336"/>
      <c r="AE2639" s="137"/>
      <c r="AF2639" s="137"/>
      <c r="AG2639" s="337">
        <v>2025</v>
      </c>
      <c r="AH2639" s="171" t="s">
        <v>3050</v>
      </c>
      <c r="AI2639" s="171"/>
      <c r="AJ2639" s="134">
        <f t="shared" ca="1" si="587"/>
        <v>2527</v>
      </c>
      <c r="AK2639" s="35" t="s">
        <v>153</v>
      </c>
      <c r="AL2639" s="134" t="str">
        <f t="shared" ca="1" si="588"/>
        <v>2527.</v>
      </c>
      <c r="AM2639" s="140"/>
      <c r="AO2639" s="193"/>
    </row>
    <row r="2640" spans="1:41" ht="22.5" hidden="1" customHeight="1" x14ac:dyDescent="0.25">
      <c r="A2640" s="68" t="s">
        <v>5709</v>
      </c>
      <c r="B2640" s="25">
        <v>4559</v>
      </c>
      <c r="C2640" s="169" t="s">
        <v>1901</v>
      </c>
      <c r="D2640" s="25">
        <v>1975</v>
      </c>
      <c r="E2640" s="108" t="s">
        <v>2932</v>
      </c>
      <c r="F2640" s="68" t="s">
        <v>2934</v>
      </c>
      <c r="G2640" s="25">
        <v>5</v>
      </c>
      <c r="H2640" s="25">
        <v>5</v>
      </c>
      <c r="I2640" s="170">
        <v>4623.5</v>
      </c>
      <c r="J2640" s="137">
        <v>4380.1000000000004</v>
      </c>
      <c r="K2640" s="170">
        <v>3586.1</v>
      </c>
      <c r="L2640" s="287">
        <v>158</v>
      </c>
      <c r="M2640" s="170">
        <f t="shared" si="589"/>
        <v>3930076</v>
      </c>
      <c r="N2640" s="137"/>
      <c r="O2640" s="135"/>
      <c r="P2640" s="137"/>
      <c r="Q2640" s="137">
        <f t="shared" si="590"/>
        <v>3930076</v>
      </c>
      <c r="R2640" s="137"/>
      <c r="S2640" s="30"/>
      <c r="T2640" s="137"/>
      <c r="U2640" s="137">
        <v>1108</v>
      </c>
      <c r="V2640" s="137">
        <f>U2640*3547</f>
        <v>3930076</v>
      </c>
      <c r="W2640" s="137"/>
      <c r="X2640" s="137"/>
      <c r="Y2640" s="137"/>
      <c r="Z2640" s="137"/>
      <c r="AA2640" s="137"/>
      <c r="AB2640" s="137"/>
      <c r="AC2640" s="137"/>
      <c r="AD2640" s="137"/>
      <c r="AE2640" s="137"/>
      <c r="AF2640" s="137"/>
      <c r="AG2640" s="337">
        <v>2025</v>
      </c>
      <c r="AH2640" s="166"/>
      <c r="AI2640" s="166"/>
      <c r="AJ2640" s="134">
        <f t="shared" ca="1" si="587"/>
        <v>2528</v>
      </c>
      <c r="AK2640" s="35" t="s">
        <v>153</v>
      </c>
      <c r="AL2640" s="134" t="str">
        <f t="shared" ca="1" si="588"/>
        <v>2528.</v>
      </c>
      <c r="AM2640" s="140"/>
      <c r="AN2640" s="35"/>
      <c r="AO2640" s="193"/>
    </row>
    <row r="2641" spans="1:41" ht="22.5" hidden="1" customHeight="1" x14ac:dyDescent="0.25">
      <c r="A2641" s="68" t="s">
        <v>5710</v>
      </c>
      <c r="B2641" s="25">
        <v>4986</v>
      </c>
      <c r="C2641" s="36" t="s">
        <v>1902</v>
      </c>
      <c r="D2641" s="25">
        <v>1975</v>
      </c>
      <c r="E2641" s="108" t="s">
        <v>2932</v>
      </c>
      <c r="F2641" s="68" t="s">
        <v>2933</v>
      </c>
      <c r="G2641" s="25">
        <v>4</v>
      </c>
      <c r="H2641" s="25">
        <v>5</v>
      </c>
      <c r="I2641" s="173">
        <v>3325.9</v>
      </c>
      <c r="J2641" s="137">
        <v>3325.9</v>
      </c>
      <c r="K2641" s="173">
        <v>2272</v>
      </c>
      <c r="L2641" s="117">
        <v>151</v>
      </c>
      <c r="M2641" s="173">
        <f t="shared" si="589"/>
        <v>3688553</v>
      </c>
      <c r="N2641" s="137"/>
      <c r="O2641" s="135"/>
      <c r="P2641" s="137"/>
      <c r="Q2641" s="137">
        <f t="shared" si="590"/>
        <v>3688553</v>
      </c>
      <c r="R2641" s="137">
        <v>1167699</v>
      </c>
      <c r="S2641" s="30"/>
      <c r="T2641" s="137"/>
      <c r="U2641" s="137"/>
      <c r="V2641" s="137"/>
      <c r="W2641" s="137"/>
      <c r="X2641" s="137"/>
      <c r="Y2641" s="137">
        <v>1774</v>
      </c>
      <c r="Z2641" s="137">
        <f>Y2641*1421</f>
        <v>2520854</v>
      </c>
      <c r="AA2641" s="137"/>
      <c r="AB2641" s="137"/>
      <c r="AC2641" s="137"/>
      <c r="AD2641" s="137"/>
      <c r="AE2641" s="137"/>
      <c r="AF2641" s="137"/>
      <c r="AG2641" s="337">
        <v>2025</v>
      </c>
      <c r="AH2641" s="128" t="s">
        <v>3049</v>
      </c>
      <c r="AI2641" s="128"/>
      <c r="AJ2641" s="134">
        <f t="shared" ca="1" si="587"/>
        <v>2529</v>
      </c>
      <c r="AK2641" s="35" t="s">
        <v>153</v>
      </c>
      <c r="AL2641" s="134" t="str">
        <f t="shared" ca="1" si="588"/>
        <v>2529.</v>
      </c>
      <c r="AM2641" s="140"/>
      <c r="AN2641" s="35"/>
      <c r="AO2641" s="193"/>
    </row>
    <row r="2642" spans="1:41" ht="23.25" hidden="1" customHeight="1" x14ac:dyDescent="0.25">
      <c r="A2642" s="68" t="s">
        <v>5711</v>
      </c>
      <c r="B2642" s="25">
        <v>4183</v>
      </c>
      <c r="C2642" s="36" t="s">
        <v>1903</v>
      </c>
      <c r="D2642" s="25">
        <v>1963</v>
      </c>
      <c r="E2642" s="108" t="s">
        <v>2932</v>
      </c>
      <c r="F2642" s="68" t="s">
        <v>2934</v>
      </c>
      <c r="G2642" s="25">
        <v>5</v>
      </c>
      <c r="H2642" s="25">
        <v>3</v>
      </c>
      <c r="I2642" s="137">
        <v>2698.5</v>
      </c>
      <c r="J2642" s="137">
        <v>2513.8000000000002</v>
      </c>
      <c r="K2642" s="137">
        <v>2513.8000000000002</v>
      </c>
      <c r="L2642" s="30">
        <v>97</v>
      </c>
      <c r="M2642" s="170">
        <f t="shared" si="589"/>
        <v>1700292.23</v>
      </c>
      <c r="N2642" s="137"/>
      <c r="O2642" s="135"/>
      <c r="P2642" s="137"/>
      <c r="Q2642" s="137">
        <f t="shared" si="590"/>
        <v>1700292.23</v>
      </c>
      <c r="R2642" s="137">
        <f>694673.07+1005619.16</f>
        <v>1700292.23</v>
      </c>
      <c r="S2642" s="30"/>
      <c r="T2642" s="137"/>
      <c r="U2642" s="137"/>
      <c r="V2642" s="137"/>
      <c r="W2642" s="137"/>
      <c r="X2642" s="137"/>
      <c r="Y2642" s="137"/>
      <c r="Z2642" s="137"/>
      <c r="AA2642" s="137"/>
      <c r="AB2642" s="137"/>
      <c r="AC2642" s="336"/>
      <c r="AD2642" s="336"/>
      <c r="AE2642" s="137"/>
      <c r="AF2642" s="137"/>
      <c r="AG2642" s="337">
        <v>2025</v>
      </c>
      <c r="AH2642" s="171" t="s">
        <v>3055</v>
      </c>
      <c r="AI2642" s="171"/>
      <c r="AJ2642" s="134">
        <f t="shared" ca="1" si="587"/>
        <v>2530</v>
      </c>
      <c r="AK2642" s="35" t="s">
        <v>153</v>
      </c>
      <c r="AL2642" s="134" t="str">
        <f t="shared" ca="1" si="588"/>
        <v>2530.</v>
      </c>
      <c r="AM2642" s="140"/>
      <c r="AO2642" s="193"/>
    </row>
    <row r="2643" spans="1:41" ht="22.5" hidden="1" customHeight="1" x14ac:dyDescent="0.25">
      <c r="A2643" s="68" t="s">
        <v>5712</v>
      </c>
      <c r="B2643" s="25">
        <v>4292</v>
      </c>
      <c r="C2643" s="333" t="s">
        <v>1904</v>
      </c>
      <c r="D2643" s="25">
        <v>1975</v>
      </c>
      <c r="E2643" s="108" t="s">
        <v>2932</v>
      </c>
      <c r="F2643" s="68" t="s">
        <v>2933</v>
      </c>
      <c r="G2643" s="25">
        <v>5</v>
      </c>
      <c r="H2643" s="25">
        <v>4</v>
      </c>
      <c r="I2643" s="170">
        <v>3667.4</v>
      </c>
      <c r="J2643" s="137">
        <v>3336.8</v>
      </c>
      <c r="K2643" s="170">
        <v>3336.8</v>
      </c>
      <c r="L2643" s="287">
        <v>178</v>
      </c>
      <c r="M2643" s="170">
        <f t="shared" si="589"/>
        <v>2643060</v>
      </c>
      <c r="N2643" s="137"/>
      <c r="O2643" s="135"/>
      <c r="P2643" s="137"/>
      <c r="Q2643" s="137">
        <f t="shared" si="590"/>
        <v>2643060</v>
      </c>
      <c r="R2643" s="137"/>
      <c r="S2643" s="30"/>
      <c r="T2643" s="137"/>
      <c r="U2643" s="137"/>
      <c r="V2643" s="137"/>
      <c r="W2643" s="137"/>
      <c r="X2643" s="137"/>
      <c r="Y2643" s="137">
        <v>1860</v>
      </c>
      <c r="Z2643" s="137">
        <f>Y2643*1421</f>
        <v>2643060</v>
      </c>
      <c r="AA2643" s="137"/>
      <c r="AB2643" s="137"/>
      <c r="AC2643" s="137"/>
      <c r="AD2643" s="137"/>
      <c r="AE2643" s="137"/>
      <c r="AF2643" s="137"/>
      <c r="AG2643" s="337">
        <v>2025</v>
      </c>
      <c r="AH2643" s="218"/>
      <c r="AI2643" s="218"/>
      <c r="AJ2643" s="134">
        <f t="shared" ca="1" si="587"/>
        <v>2531</v>
      </c>
      <c r="AK2643" s="35" t="s">
        <v>153</v>
      </c>
      <c r="AL2643" s="134" t="str">
        <f t="shared" ca="1" si="588"/>
        <v>2531.</v>
      </c>
      <c r="AM2643" s="140"/>
      <c r="AN2643" s="35"/>
      <c r="AO2643" s="193"/>
    </row>
    <row r="2644" spans="1:41" ht="22.5" hidden="1" customHeight="1" x14ac:dyDescent="0.25">
      <c r="A2644" s="68" t="s">
        <v>5713</v>
      </c>
      <c r="B2644" s="25">
        <v>5127</v>
      </c>
      <c r="C2644" s="333" t="s">
        <v>1905</v>
      </c>
      <c r="D2644" s="25">
        <v>1975</v>
      </c>
      <c r="E2644" s="108" t="s">
        <v>2932</v>
      </c>
      <c r="F2644" s="68" t="s">
        <v>2933</v>
      </c>
      <c r="G2644" s="25">
        <v>5</v>
      </c>
      <c r="H2644" s="25">
        <v>6</v>
      </c>
      <c r="I2644" s="170">
        <v>4660.7</v>
      </c>
      <c r="J2644" s="170">
        <v>3181</v>
      </c>
      <c r="K2644" s="170">
        <v>3181</v>
      </c>
      <c r="L2644" s="287">
        <v>231</v>
      </c>
      <c r="M2644" s="170">
        <f t="shared" si="589"/>
        <v>2504444.67</v>
      </c>
      <c r="N2644" s="137"/>
      <c r="O2644" s="135"/>
      <c r="P2644" s="137"/>
      <c r="Q2644" s="137">
        <f t="shared" si="590"/>
        <v>2504444.67</v>
      </c>
      <c r="R2644" s="137">
        <v>2504444.67</v>
      </c>
      <c r="S2644" s="30"/>
      <c r="T2644" s="137"/>
      <c r="U2644" s="137"/>
      <c r="V2644" s="137"/>
      <c r="W2644" s="137"/>
      <c r="X2644" s="137"/>
      <c r="Y2644" s="137"/>
      <c r="Z2644" s="137"/>
      <c r="AA2644" s="137"/>
      <c r="AB2644" s="137"/>
      <c r="AC2644" s="137"/>
      <c r="AD2644" s="137"/>
      <c r="AE2644" s="137"/>
      <c r="AF2644" s="137"/>
      <c r="AG2644" s="337">
        <v>2025</v>
      </c>
      <c r="AH2644" s="171" t="s">
        <v>3053</v>
      </c>
      <c r="AI2644" s="171"/>
      <c r="AJ2644" s="134">
        <f t="shared" ca="1" si="587"/>
        <v>2532</v>
      </c>
      <c r="AK2644" s="35" t="s">
        <v>153</v>
      </c>
      <c r="AL2644" s="134" t="str">
        <f t="shared" ca="1" si="588"/>
        <v>2532.</v>
      </c>
      <c r="AM2644" s="140"/>
      <c r="AN2644" s="35"/>
      <c r="AO2644" s="193"/>
    </row>
    <row r="2645" spans="1:41" ht="22.5" hidden="1" customHeight="1" x14ac:dyDescent="0.25">
      <c r="A2645" s="68" t="s">
        <v>5714</v>
      </c>
      <c r="B2645" s="25">
        <v>4463</v>
      </c>
      <c r="C2645" s="205" t="s">
        <v>1906</v>
      </c>
      <c r="D2645" s="25">
        <v>1975</v>
      </c>
      <c r="E2645" s="108" t="s">
        <v>2932</v>
      </c>
      <c r="F2645" s="68" t="s">
        <v>2934</v>
      </c>
      <c r="G2645" s="25">
        <v>5</v>
      </c>
      <c r="H2645" s="25">
        <v>4</v>
      </c>
      <c r="I2645" s="137">
        <v>3290.7</v>
      </c>
      <c r="J2645" s="137">
        <v>3124.8</v>
      </c>
      <c r="K2645" s="137">
        <v>3124.8</v>
      </c>
      <c r="L2645" s="30">
        <v>159</v>
      </c>
      <c r="M2645" s="170">
        <f t="shared" si="589"/>
        <v>2266236</v>
      </c>
      <c r="N2645" s="137"/>
      <c r="O2645" s="135"/>
      <c r="P2645" s="137"/>
      <c r="Q2645" s="137">
        <f t="shared" si="590"/>
        <v>2266236</v>
      </c>
      <c r="R2645" s="137">
        <v>2266236</v>
      </c>
      <c r="S2645" s="30"/>
      <c r="T2645" s="137"/>
      <c r="U2645" s="137"/>
      <c r="V2645" s="137"/>
      <c r="W2645" s="137"/>
      <c r="X2645" s="137"/>
      <c r="Y2645" s="137"/>
      <c r="Z2645" s="137"/>
      <c r="AA2645" s="137"/>
      <c r="AB2645" s="137"/>
      <c r="AC2645" s="137"/>
      <c r="AD2645" s="137"/>
      <c r="AE2645" s="137"/>
      <c r="AF2645" s="137"/>
      <c r="AG2645" s="337">
        <v>2025</v>
      </c>
      <c r="AH2645" s="218" t="s">
        <v>3052</v>
      </c>
      <c r="AI2645" s="218"/>
      <c r="AJ2645" s="134">
        <f t="shared" ca="1" si="587"/>
        <v>2533</v>
      </c>
      <c r="AK2645" s="35" t="s">
        <v>153</v>
      </c>
      <c r="AL2645" s="134" t="str">
        <f t="shared" ca="1" si="588"/>
        <v>2533.</v>
      </c>
      <c r="AM2645" s="140"/>
      <c r="AN2645" s="35"/>
      <c r="AO2645" s="193"/>
    </row>
    <row r="2646" spans="1:41" ht="22.5" hidden="1" customHeight="1" x14ac:dyDescent="0.25">
      <c r="A2646" s="68" t="s">
        <v>5715</v>
      </c>
      <c r="B2646" s="25">
        <v>4743</v>
      </c>
      <c r="C2646" s="169" t="s">
        <v>1907</v>
      </c>
      <c r="D2646" s="25">
        <v>1975</v>
      </c>
      <c r="E2646" s="108" t="s">
        <v>2932</v>
      </c>
      <c r="F2646" s="68" t="s">
        <v>2933</v>
      </c>
      <c r="G2646" s="25">
        <v>5</v>
      </c>
      <c r="H2646" s="25">
        <v>4</v>
      </c>
      <c r="I2646" s="170">
        <v>3635.2</v>
      </c>
      <c r="J2646" s="137">
        <v>3293.2</v>
      </c>
      <c r="K2646" s="170">
        <v>3293.2</v>
      </c>
      <c r="L2646" s="287">
        <v>167</v>
      </c>
      <c r="M2646" s="170">
        <f t="shared" si="589"/>
        <v>1326897.6000000001</v>
      </c>
      <c r="N2646" s="137"/>
      <c r="O2646" s="135"/>
      <c r="P2646" s="137"/>
      <c r="Q2646" s="137">
        <f t="shared" si="590"/>
        <v>1326897.6000000001</v>
      </c>
      <c r="R2646" s="137">
        <v>1326897.6000000001</v>
      </c>
      <c r="S2646" s="30"/>
      <c r="T2646" s="137"/>
      <c r="U2646" s="137"/>
      <c r="V2646" s="137"/>
      <c r="W2646" s="137"/>
      <c r="X2646" s="137"/>
      <c r="Y2646" s="137"/>
      <c r="Z2646" s="137"/>
      <c r="AA2646" s="137"/>
      <c r="AB2646" s="137"/>
      <c r="AC2646" s="137"/>
      <c r="AD2646" s="137"/>
      <c r="AE2646" s="137"/>
      <c r="AF2646" s="137"/>
      <c r="AG2646" s="337">
        <v>2025</v>
      </c>
      <c r="AH2646" s="171" t="s">
        <v>3052</v>
      </c>
      <c r="AI2646" s="171"/>
      <c r="AJ2646" s="134">
        <f t="shared" ca="1" si="587"/>
        <v>2534</v>
      </c>
      <c r="AK2646" s="35" t="s">
        <v>153</v>
      </c>
      <c r="AL2646" s="134" t="str">
        <f t="shared" ca="1" si="588"/>
        <v>2534.</v>
      </c>
      <c r="AM2646" s="140"/>
      <c r="AN2646" s="35"/>
      <c r="AO2646" s="193"/>
    </row>
    <row r="2647" spans="1:41" ht="22.5" hidden="1" customHeight="1" x14ac:dyDescent="0.25">
      <c r="A2647" s="68" t="s">
        <v>5716</v>
      </c>
      <c r="B2647" s="25">
        <v>4905</v>
      </c>
      <c r="C2647" s="333" t="s">
        <v>1910</v>
      </c>
      <c r="D2647" s="25">
        <v>1976</v>
      </c>
      <c r="E2647" s="108" t="s">
        <v>2932</v>
      </c>
      <c r="F2647" s="68" t="s">
        <v>2933</v>
      </c>
      <c r="G2647" s="25">
        <v>5</v>
      </c>
      <c r="H2647" s="25">
        <v>6</v>
      </c>
      <c r="I2647" s="170">
        <v>5085.6000000000004</v>
      </c>
      <c r="J2647" s="137">
        <v>4694.2</v>
      </c>
      <c r="K2647" s="170">
        <v>4694.2</v>
      </c>
      <c r="L2647" s="287">
        <v>246</v>
      </c>
      <c r="M2647" s="170">
        <f t="shared" si="589"/>
        <v>3322298</v>
      </c>
      <c r="N2647" s="137"/>
      <c r="O2647" s="135"/>
      <c r="P2647" s="137"/>
      <c r="Q2647" s="137">
        <f t="shared" si="590"/>
        <v>3322298</v>
      </c>
      <c r="R2647" s="137"/>
      <c r="S2647" s="30"/>
      <c r="T2647" s="137"/>
      <c r="U2647" s="137"/>
      <c r="V2647" s="137"/>
      <c r="W2647" s="137"/>
      <c r="X2647" s="137"/>
      <c r="Y2647" s="137">
        <v>2338</v>
      </c>
      <c r="Z2647" s="137">
        <f>Y2647*1421</f>
        <v>3322298</v>
      </c>
      <c r="AA2647" s="137"/>
      <c r="AB2647" s="137"/>
      <c r="AC2647" s="137"/>
      <c r="AD2647" s="137"/>
      <c r="AE2647" s="137"/>
      <c r="AF2647" s="137"/>
      <c r="AG2647" s="337">
        <v>2025</v>
      </c>
      <c r="AH2647" s="218"/>
      <c r="AI2647" s="218"/>
      <c r="AJ2647" s="134">
        <f t="shared" ca="1" si="587"/>
        <v>2535</v>
      </c>
      <c r="AK2647" s="35" t="s">
        <v>153</v>
      </c>
      <c r="AL2647" s="134" t="str">
        <f t="shared" ca="1" si="588"/>
        <v>2535.</v>
      </c>
      <c r="AM2647" s="140"/>
      <c r="AN2647" s="35"/>
      <c r="AO2647" s="193"/>
    </row>
    <row r="2648" spans="1:41" ht="22.5" hidden="1" customHeight="1" x14ac:dyDescent="0.25">
      <c r="A2648" s="68" t="s">
        <v>5717</v>
      </c>
      <c r="B2648" s="25">
        <v>4188</v>
      </c>
      <c r="C2648" s="131" t="s">
        <v>1911</v>
      </c>
      <c r="D2648" s="25">
        <v>1976</v>
      </c>
      <c r="E2648" s="108" t="s">
        <v>2932</v>
      </c>
      <c r="F2648" s="68" t="s">
        <v>2934</v>
      </c>
      <c r="G2648" s="25">
        <v>9</v>
      </c>
      <c r="H2648" s="25">
        <v>1</v>
      </c>
      <c r="I2648" s="173">
        <v>1871.4</v>
      </c>
      <c r="J2648" s="173">
        <v>1137</v>
      </c>
      <c r="K2648" s="173">
        <v>1137</v>
      </c>
      <c r="L2648" s="117">
        <v>89</v>
      </c>
      <c r="M2648" s="173">
        <f t="shared" ref="M2648:M2688" si="591">R2648+T2648+V2648+X2648+Z2648+AB2648+AE2648+AF2648</f>
        <v>4111779.16</v>
      </c>
      <c r="N2648" s="137"/>
      <c r="O2648" s="135"/>
      <c r="P2648" s="137"/>
      <c r="Q2648" s="137">
        <f t="shared" ref="Q2648:Q2688" si="592">M2648</f>
        <v>4111779.16</v>
      </c>
      <c r="R2648" s="137">
        <v>1005619.16</v>
      </c>
      <c r="S2648" s="30">
        <v>1</v>
      </c>
      <c r="T2648" s="137">
        <f>S2648*3106160</f>
        <v>3106160</v>
      </c>
      <c r="U2648" s="137"/>
      <c r="V2648" s="137"/>
      <c r="W2648" s="137"/>
      <c r="X2648" s="137"/>
      <c r="Y2648" s="137"/>
      <c r="Z2648" s="137"/>
      <c r="AA2648" s="137"/>
      <c r="AB2648" s="137"/>
      <c r="AC2648" s="137"/>
      <c r="AD2648" s="137"/>
      <c r="AE2648" s="137"/>
      <c r="AF2648" s="137"/>
      <c r="AG2648" s="337">
        <v>2025</v>
      </c>
      <c r="AH2648" s="128" t="s">
        <v>3053</v>
      </c>
      <c r="AI2648" s="128"/>
      <c r="AJ2648" s="134">
        <f t="shared" ca="1" si="587"/>
        <v>2536</v>
      </c>
      <c r="AK2648" s="35" t="s">
        <v>153</v>
      </c>
      <c r="AL2648" s="134" t="str">
        <f t="shared" ca="1" si="588"/>
        <v>2536.</v>
      </c>
      <c r="AM2648" s="140"/>
      <c r="AN2648" s="35"/>
      <c r="AO2648" s="193"/>
    </row>
    <row r="2649" spans="1:41" ht="23.25" hidden="1" customHeight="1" x14ac:dyDescent="0.25">
      <c r="A2649" s="68" t="s">
        <v>5718</v>
      </c>
      <c r="B2649" s="25">
        <v>4248</v>
      </c>
      <c r="C2649" s="36" t="s">
        <v>1912</v>
      </c>
      <c r="D2649" s="25">
        <v>1976</v>
      </c>
      <c r="E2649" s="108" t="s">
        <v>2932</v>
      </c>
      <c r="F2649" s="68" t="s">
        <v>2934</v>
      </c>
      <c r="G2649" s="25">
        <v>12</v>
      </c>
      <c r="H2649" s="25">
        <v>1</v>
      </c>
      <c r="I2649" s="137">
        <v>4456.5</v>
      </c>
      <c r="J2649" s="137">
        <v>3916</v>
      </c>
      <c r="K2649" s="137">
        <v>3697.4</v>
      </c>
      <c r="L2649" s="30">
        <v>162</v>
      </c>
      <c r="M2649" s="170">
        <f t="shared" si="591"/>
        <v>6388694</v>
      </c>
      <c r="N2649" s="137"/>
      <c r="O2649" s="135"/>
      <c r="P2649" s="137"/>
      <c r="Q2649" s="137">
        <f t="shared" si="592"/>
        <v>6388694</v>
      </c>
      <c r="R2649" s="137">
        <f>1198509+5190185</f>
        <v>6388694</v>
      </c>
      <c r="S2649" s="30"/>
      <c r="T2649" s="137"/>
      <c r="U2649" s="137"/>
      <c r="V2649" s="137"/>
      <c r="W2649" s="137"/>
      <c r="X2649" s="137"/>
      <c r="Y2649" s="137"/>
      <c r="Z2649" s="137"/>
      <c r="AA2649" s="137"/>
      <c r="AB2649" s="137"/>
      <c r="AC2649" s="336"/>
      <c r="AD2649" s="336"/>
      <c r="AE2649" s="137"/>
      <c r="AF2649" s="137"/>
      <c r="AG2649" s="337">
        <v>2025</v>
      </c>
      <c r="AH2649" s="171" t="s">
        <v>3055</v>
      </c>
      <c r="AI2649" s="171"/>
      <c r="AJ2649" s="134">
        <f t="shared" ca="1" si="587"/>
        <v>2537</v>
      </c>
      <c r="AK2649" s="35" t="s">
        <v>153</v>
      </c>
      <c r="AL2649" s="134" t="str">
        <f t="shared" ca="1" si="588"/>
        <v>2537.</v>
      </c>
      <c r="AM2649" s="140"/>
      <c r="AO2649" s="193"/>
    </row>
    <row r="2650" spans="1:41" ht="23.25" hidden="1" customHeight="1" x14ac:dyDescent="0.25">
      <c r="A2650" s="68" t="s">
        <v>5719</v>
      </c>
      <c r="B2650" s="117">
        <v>5142</v>
      </c>
      <c r="C2650" s="36" t="s">
        <v>1914</v>
      </c>
      <c r="D2650" s="25">
        <v>1976</v>
      </c>
      <c r="E2650" s="108" t="s">
        <v>2932</v>
      </c>
      <c r="F2650" s="68" t="s">
        <v>2933</v>
      </c>
      <c r="G2650" s="25">
        <v>9</v>
      </c>
      <c r="H2650" s="25">
        <v>3</v>
      </c>
      <c r="I2650" s="170">
        <v>5603.1</v>
      </c>
      <c r="J2650" s="170">
        <v>5596.9</v>
      </c>
      <c r="K2650" s="170">
        <v>5535</v>
      </c>
      <c r="L2650" s="287">
        <v>242</v>
      </c>
      <c r="M2650" s="170">
        <f t="shared" si="591"/>
        <v>5822999</v>
      </c>
      <c r="N2650" s="137"/>
      <c r="O2650" s="135"/>
      <c r="P2650" s="137"/>
      <c r="Q2650" s="137">
        <f t="shared" si="592"/>
        <v>5822999</v>
      </c>
      <c r="R2650" s="137">
        <v>5822999</v>
      </c>
      <c r="S2650" s="30"/>
      <c r="T2650" s="137"/>
      <c r="U2650" s="137"/>
      <c r="V2650" s="137"/>
      <c r="W2650" s="137"/>
      <c r="X2650" s="137"/>
      <c r="Y2650" s="137"/>
      <c r="Z2650" s="137"/>
      <c r="AA2650" s="137"/>
      <c r="AB2650" s="137"/>
      <c r="AC2650" s="336"/>
      <c r="AD2650" s="336"/>
      <c r="AE2650" s="137"/>
      <c r="AF2650" s="137"/>
      <c r="AG2650" s="337">
        <v>2025</v>
      </c>
      <c r="AH2650" s="171" t="s">
        <v>3053</v>
      </c>
      <c r="AI2650" s="171"/>
      <c r="AJ2650" s="134">
        <f t="shared" ca="1" si="587"/>
        <v>2538</v>
      </c>
      <c r="AK2650" s="35" t="s">
        <v>153</v>
      </c>
      <c r="AL2650" s="134" t="str">
        <f t="shared" ca="1" si="588"/>
        <v>2538.</v>
      </c>
      <c r="AM2650" s="140"/>
      <c r="AO2650" s="193"/>
    </row>
    <row r="2651" spans="1:41" ht="22.5" hidden="1" customHeight="1" x14ac:dyDescent="0.25">
      <c r="A2651" s="68" t="s">
        <v>5720</v>
      </c>
      <c r="B2651" s="25">
        <v>4511</v>
      </c>
      <c r="C2651" s="36" t="s">
        <v>1915</v>
      </c>
      <c r="D2651" s="25">
        <v>1976</v>
      </c>
      <c r="E2651" s="108" t="s">
        <v>2932</v>
      </c>
      <c r="F2651" s="68" t="s">
        <v>2934</v>
      </c>
      <c r="G2651" s="25">
        <v>5</v>
      </c>
      <c r="H2651" s="25">
        <v>4</v>
      </c>
      <c r="I2651" s="173">
        <v>2842.7</v>
      </c>
      <c r="J2651" s="137">
        <v>2842.7</v>
      </c>
      <c r="K2651" s="173">
        <v>2842.7</v>
      </c>
      <c r="L2651" s="117">
        <v>122</v>
      </c>
      <c r="M2651" s="173">
        <f t="shared" si="591"/>
        <v>5148245</v>
      </c>
      <c r="N2651" s="137"/>
      <c r="O2651" s="135"/>
      <c r="P2651" s="137"/>
      <c r="Q2651" s="137">
        <f t="shared" si="592"/>
        <v>5148245</v>
      </c>
      <c r="R2651" s="137">
        <v>1707655</v>
      </c>
      <c r="S2651" s="30"/>
      <c r="T2651" s="137"/>
      <c r="U2651" s="137">
        <v>970</v>
      </c>
      <c r="V2651" s="137">
        <f>U2651*3547</f>
        <v>3440590</v>
      </c>
      <c r="W2651" s="137"/>
      <c r="X2651" s="137"/>
      <c r="Y2651" s="137"/>
      <c r="Z2651" s="137"/>
      <c r="AA2651" s="137"/>
      <c r="AB2651" s="137"/>
      <c r="AC2651" s="137"/>
      <c r="AD2651" s="137"/>
      <c r="AE2651" s="137"/>
      <c r="AF2651" s="137"/>
      <c r="AG2651" s="337">
        <v>2025</v>
      </c>
      <c r="AH2651" s="128" t="s">
        <v>3048</v>
      </c>
      <c r="AI2651" s="128"/>
      <c r="AJ2651" s="134">
        <f t="shared" ca="1" si="587"/>
        <v>2539</v>
      </c>
      <c r="AK2651" s="35" t="s">
        <v>153</v>
      </c>
      <c r="AL2651" s="134" t="str">
        <f t="shared" ca="1" si="588"/>
        <v>2539.</v>
      </c>
      <c r="AM2651" s="140"/>
      <c r="AN2651" s="35"/>
      <c r="AO2651" s="193"/>
    </row>
    <row r="2652" spans="1:41" ht="23.25" hidden="1" customHeight="1" x14ac:dyDescent="0.25">
      <c r="A2652" s="68" t="s">
        <v>5721</v>
      </c>
      <c r="B2652" s="25">
        <v>4744</v>
      </c>
      <c r="C2652" s="36" t="s">
        <v>1917</v>
      </c>
      <c r="D2652" s="25">
        <v>1976</v>
      </c>
      <c r="E2652" s="108" t="s">
        <v>2932</v>
      </c>
      <c r="F2652" s="68" t="s">
        <v>2933</v>
      </c>
      <c r="G2652" s="25">
        <v>5</v>
      </c>
      <c r="H2652" s="25">
        <v>6</v>
      </c>
      <c r="I2652" s="170">
        <v>5195.3999999999996</v>
      </c>
      <c r="J2652" s="170">
        <v>4712</v>
      </c>
      <c r="K2652" s="170">
        <v>4712</v>
      </c>
      <c r="L2652" s="287">
        <v>265</v>
      </c>
      <c r="M2652" s="170">
        <f t="shared" si="591"/>
        <v>11557606</v>
      </c>
      <c r="N2652" s="137"/>
      <c r="O2652" s="135"/>
      <c r="P2652" s="137"/>
      <c r="Q2652" s="137">
        <f t="shared" si="592"/>
        <v>11557606</v>
      </c>
      <c r="R2652" s="137">
        <v>11557606</v>
      </c>
      <c r="S2652" s="30"/>
      <c r="T2652" s="137"/>
      <c r="U2652" s="137"/>
      <c r="V2652" s="137"/>
      <c r="W2652" s="137"/>
      <c r="X2652" s="137"/>
      <c r="Y2652" s="137"/>
      <c r="Z2652" s="137"/>
      <c r="AA2652" s="137"/>
      <c r="AB2652" s="137"/>
      <c r="AC2652" s="336"/>
      <c r="AD2652" s="336"/>
      <c r="AE2652" s="137"/>
      <c r="AF2652" s="137"/>
      <c r="AG2652" s="337">
        <v>2025</v>
      </c>
      <c r="AH2652" s="171" t="s">
        <v>3050</v>
      </c>
      <c r="AI2652" s="171"/>
      <c r="AJ2652" s="134">
        <f t="shared" ca="1" si="587"/>
        <v>2540</v>
      </c>
      <c r="AK2652" s="35" t="s">
        <v>153</v>
      </c>
      <c r="AL2652" s="134" t="str">
        <f t="shared" ca="1" si="588"/>
        <v>2540.</v>
      </c>
      <c r="AM2652" s="140"/>
      <c r="AO2652" s="193"/>
    </row>
    <row r="2653" spans="1:41" ht="22.5" hidden="1" customHeight="1" x14ac:dyDescent="0.25">
      <c r="A2653" s="68" t="s">
        <v>5722</v>
      </c>
      <c r="B2653" s="25">
        <v>5377</v>
      </c>
      <c r="C2653" s="333" t="s">
        <v>1918</v>
      </c>
      <c r="D2653" s="25">
        <v>1976</v>
      </c>
      <c r="E2653" s="108" t="s">
        <v>2932</v>
      </c>
      <c r="F2653" s="68" t="s">
        <v>2934</v>
      </c>
      <c r="G2653" s="25">
        <v>5</v>
      </c>
      <c r="H2653" s="25">
        <v>4</v>
      </c>
      <c r="I2653" s="137">
        <v>3777.8</v>
      </c>
      <c r="J2653" s="137">
        <v>2636.2</v>
      </c>
      <c r="K2653" s="137">
        <v>2636.2</v>
      </c>
      <c r="L2653" s="30">
        <v>127</v>
      </c>
      <c r="M2653" s="170">
        <f t="shared" si="591"/>
        <v>905814</v>
      </c>
      <c r="N2653" s="137"/>
      <c r="O2653" s="135"/>
      <c r="P2653" s="137"/>
      <c r="Q2653" s="137">
        <f t="shared" si="592"/>
        <v>905814</v>
      </c>
      <c r="R2653" s="137">
        <v>905814</v>
      </c>
      <c r="S2653" s="30"/>
      <c r="T2653" s="137"/>
      <c r="U2653" s="137"/>
      <c r="V2653" s="137"/>
      <c r="W2653" s="137"/>
      <c r="X2653" s="137"/>
      <c r="Y2653" s="137"/>
      <c r="Z2653" s="137"/>
      <c r="AA2653" s="137"/>
      <c r="AB2653" s="137"/>
      <c r="AC2653" s="137"/>
      <c r="AD2653" s="137"/>
      <c r="AE2653" s="137"/>
      <c r="AF2653" s="137"/>
      <c r="AG2653" s="337">
        <v>2025</v>
      </c>
      <c r="AH2653" s="171" t="s">
        <v>3049</v>
      </c>
      <c r="AI2653" s="171"/>
      <c r="AJ2653" s="134">
        <f t="shared" ca="1" si="587"/>
        <v>2541</v>
      </c>
      <c r="AK2653" s="35" t="s">
        <v>153</v>
      </c>
      <c r="AL2653" s="134" t="str">
        <f t="shared" ca="1" si="588"/>
        <v>2541.</v>
      </c>
      <c r="AM2653" s="140"/>
      <c r="AN2653" s="35"/>
      <c r="AO2653" s="193"/>
    </row>
    <row r="2654" spans="1:41" ht="22.5" hidden="1" customHeight="1" x14ac:dyDescent="0.25">
      <c r="A2654" s="68" t="s">
        <v>5723</v>
      </c>
      <c r="B2654" s="25">
        <v>4533</v>
      </c>
      <c r="C2654" s="205" t="s">
        <v>1919</v>
      </c>
      <c r="D2654" s="25">
        <v>1977</v>
      </c>
      <c r="E2654" s="108" t="s">
        <v>2932</v>
      </c>
      <c r="F2654" s="68" t="s">
        <v>2934</v>
      </c>
      <c r="G2654" s="25">
        <v>5</v>
      </c>
      <c r="H2654" s="25">
        <v>4</v>
      </c>
      <c r="I2654" s="137">
        <v>3275.62</v>
      </c>
      <c r="J2654" s="137">
        <v>3021.4</v>
      </c>
      <c r="K2654" s="137">
        <v>3021.4</v>
      </c>
      <c r="L2654" s="30">
        <v>161</v>
      </c>
      <c r="M2654" s="170">
        <f t="shared" si="591"/>
        <v>1332528</v>
      </c>
      <c r="N2654" s="137"/>
      <c r="O2654" s="135"/>
      <c r="P2654" s="137"/>
      <c r="Q2654" s="137">
        <f t="shared" si="592"/>
        <v>1332528</v>
      </c>
      <c r="R2654" s="137">
        <v>1332528</v>
      </c>
      <c r="S2654" s="30"/>
      <c r="T2654" s="137"/>
      <c r="U2654" s="137"/>
      <c r="V2654" s="137"/>
      <c r="W2654" s="137"/>
      <c r="X2654" s="137"/>
      <c r="Y2654" s="137"/>
      <c r="Z2654" s="137"/>
      <c r="AA2654" s="137"/>
      <c r="AB2654" s="137"/>
      <c r="AC2654" s="137"/>
      <c r="AD2654" s="137"/>
      <c r="AE2654" s="137"/>
      <c r="AF2654" s="137"/>
      <c r="AG2654" s="337">
        <v>2025</v>
      </c>
      <c r="AH2654" s="218" t="s">
        <v>3052</v>
      </c>
      <c r="AI2654" s="218"/>
      <c r="AJ2654" s="134">
        <f t="shared" ca="1" si="587"/>
        <v>2542</v>
      </c>
      <c r="AK2654" s="35" t="s">
        <v>153</v>
      </c>
      <c r="AL2654" s="134" t="str">
        <f t="shared" ca="1" si="588"/>
        <v>2542.</v>
      </c>
      <c r="AM2654" s="140"/>
      <c r="AN2654" s="35"/>
      <c r="AO2654" s="193"/>
    </row>
    <row r="2655" spans="1:41" ht="22.5" hidden="1" customHeight="1" x14ac:dyDescent="0.25">
      <c r="A2655" s="68" t="s">
        <v>5724</v>
      </c>
      <c r="B2655" s="25">
        <v>4927</v>
      </c>
      <c r="C2655" s="205" t="s">
        <v>1920</v>
      </c>
      <c r="D2655" s="25">
        <v>1977</v>
      </c>
      <c r="E2655" s="108" t="s">
        <v>2932</v>
      </c>
      <c r="F2655" s="68" t="s">
        <v>2935</v>
      </c>
      <c r="G2655" s="25">
        <v>2</v>
      </c>
      <c r="H2655" s="25">
        <v>1</v>
      </c>
      <c r="I2655" s="137">
        <v>449.5</v>
      </c>
      <c r="J2655" s="137">
        <v>410.7</v>
      </c>
      <c r="K2655" s="137">
        <v>410.7</v>
      </c>
      <c r="L2655" s="30">
        <v>12</v>
      </c>
      <c r="M2655" s="170">
        <f t="shared" si="591"/>
        <v>166866.96</v>
      </c>
      <c r="N2655" s="137"/>
      <c r="O2655" s="135"/>
      <c r="P2655" s="137"/>
      <c r="Q2655" s="137">
        <f t="shared" si="592"/>
        <v>166866.96</v>
      </c>
      <c r="R2655" s="137">
        <v>166866.96</v>
      </c>
      <c r="S2655" s="30"/>
      <c r="T2655" s="137"/>
      <c r="U2655" s="137"/>
      <c r="V2655" s="137"/>
      <c r="W2655" s="137"/>
      <c r="X2655" s="137"/>
      <c r="Y2655" s="137"/>
      <c r="Z2655" s="137"/>
      <c r="AA2655" s="137"/>
      <c r="AB2655" s="137"/>
      <c r="AC2655" s="137"/>
      <c r="AD2655" s="137"/>
      <c r="AE2655" s="137"/>
      <c r="AF2655" s="137"/>
      <c r="AG2655" s="337">
        <v>2025</v>
      </c>
      <c r="AH2655" s="218" t="s">
        <v>3049</v>
      </c>
      <c r="AI2655" s="218"/>
      <c r="AJ2655" s="134">
        <f t="shared" ref="AJ2655:AJ2717" ca="1" si="593">MAX(AJ2651:AJ2654)+1</f>
        <v>2543</v>
      </c>
      <c r="AK2655" s="35" t="s">
        <v>153</v>
      </c>
      <c r="AL2655" s="134" t="str">
        <f t="shared" ca="1" si="588"/>
        <v>2543.</v>
      </c>
      <c r="AM2655" s="140"/>
      <c r="AN2655" s="35"/>
      <c r="AO2655" s="193"/>
    </row>
    <row r="2656" spans="1:41" ht="22.5" hidden="1" customHeight="1" x14ac:dyDescent="0.25">
      <c r="A2656" s="68" t="s">
        <v>5725</v>
      </c>
      <c r="B2656" s="25">
        <v>4269</v>
      </c>
      <c r="C2656" s="205" t="s">
        <v>1921</v>
      </c>
      <c r="D2656" s="25">
        <v>1977</v>
      </c>
      <c r="E2656" s="108" t="s">
        <v>2932</v>
      </c>
      <c r="F2656" s="68" t="s">
        <v>2934</v>
      </c>
      <c r="G2656" s="25">
        <v>9</v>
      </c>
      <c r="H2656" s="25">
        <v>1</v>
      </c>
      <c r="I2656" s="137">
        <v>2251</v>
      </c>
      <c r="J2656" s="137">
        <v>1929.4</v>
      </c>
      <c r="K2656" s="137">
        <v>1929.4</v>
      </c>
      <c r="L2656" s="30">
        <v>93</v>
      </c>
      <c r="M2656" s="170">
        <f t="shared" si="591"/>
        <v>3746678.6</v>
      </c>
      <c r="N2656" s="137"/>
      <c r="O2656" s="135"/>
      <c r="P2656" s="137"/>
      <c r="Q2656" s="137">
        <f t="shared" si="592"/>
        <v>3746678.6</v>
      </c>
      <c r="R2656" s="137">
        <v>3746678.6</v>
      </c>
      <c r="S2656" s="30"/>
      <c r="T2656" s="137"/>
      <c r="U2656" s="137"/>
      <c r="V2656" s="137"/>
      <c r="W2656" s="137"/>
      <c r="X2656" s="137"/>
      <c r="Y2656" s="137"/>
      <c r="Z2656" s="137"/>
      <c r="AA2656" s="137"/>
      <c r="AB2656" s="137"/>
      <c r="AC2656" s="137"/>
      <c r="AD2656" s="137"/>
      <c r="AE2656" s="137"/>
      <c r="AF2656" s="137"/>
      <c r="AG2656" s="337">
        <v>2025</v>
      </c>
      <c r="AH2656" s="218" t="s">
        <v>3050</v>
      </c>
      <c r="AI2656" s="218"/>
      <c r="AJ2656" s="134">
        <f t="shared" ca="1" si="593"/>
        <v>2544</v>
      </c>
      <c r="AK2656" s="35" t="s">
        <v>153</v>
      </c>
      <c r="AL2656" s="134" t="str">
        <f t="shared" ca="1" si="588"/>
        <v>2544.</v>
      </c>
      <c r="AM2656" s="140"/>
      <c r="AN2656" s="35"/>
      <c r="AO2656" s="193"/>
    </row>
    <row r="2657" spans="1:41" ht="22.5" hidden="1" customHeight="1" x14ac:dyDescent="0.25">
      <c r="A2657" s="68" t="s">
        <v>5726</v>
      </c>
      <c r="B2657" s="25">
        <v>4745</v>
      </c>
      <c r="C2657" s="169" t="s">
        <v>1923</v>
      </c>
      <c r="D2657" s="25">
        <v>1977</v>
      </c>
      <c r="E2657" s="108" t="s">
        <v>2932</v>
      </c>
      <c r="F2657" s="68" t="s">
        <v>2933</v>
      </c>
      <c r="G2657" s="25">
        <v>5</v>
      </c>
      <c r="H2657" s="25">
        <v>8</v>
      </c>
      <c r="I2657" s="170">
        <v>6758.2</v>
      </c>
      <c r="J2657" s="137">
        <v>6100.3</v>
      </c>
      <c r="K2657" s="170">
        <v>6100.3</v>
      </c>
      <c r="L2657" s="287">
        <v>259</v>
      </c>
      <c r="M2657" s="170">
        <f t="shared" si="591"/>
        <v>5393008</v>
      </c>
      <c r="N2657" s="137"/>
      <c r="O2657" s="135"/>
      <c r="P2657" s="137"/>
      <c r="Q2657" s="137">
        <f t="shared" si="592"/>
        <v>5393008</v>
      </c>
      <c r="R2657" s="137">
        <v>5393008</v>
      </c>
      <c r="S2657" s="30"/>
      <c r="T2657" s="137"/>
      <c r="U2657" s="137"/>
      <c r="V2657" s="137"/>
      <c r="W2657" s="137"/>
      <c r="X2657" s="137"/>
      <c r="Y2657" s="137"/>
      <c r="Z2657" s="137"/>
      <c r="AA2657" s="137"/>
      <c r="AB2657" s="137"/>
      <c r="AC2657" s="137"/>
      <c r="AD2657" s="137"/>
      <c r="AE2657" s="137"/>
      <c r="AF2657" s="137"/>
      <c r="AG2657" s="337">
        <v>2025</v>
      </c>
      <c r="AH2657" s="171" t="s">
        <v>3050</v>
      </c>
      <c r="AI2657" s="171"/>
      <c r="AJ2657" s="134">
        <f t="shared" ca="1" si="593"/>
        <v>2545</v>
      </c>
      <c r="AK2657" s="35" t="s">
        <v>153</v>
      </c>
      <c r="AL2657" s="134" t="str">
        <f t="shared" ca="1" si="588"/>
        <v>2545.</v>
      </c>
      <c r="AM2657" s="140"/>
      <c r="AN2657" s="35"/>
      <c r="AO2657" s="193"/>
    </row>
    <row r="2658" spans="1:41" ht="21" hidden="1" customHeight="1" x14ac:dyDescent="0.25">
      <c r="A2658" s="68" t="s">
        <v>5727</v>
      </c>
      <c r="B2658" s="25">
        <v>4784</v>
      </c>
      <c r="C2658" s="333" t="s">
        <v>1924</v>
      </c>
      <c r="D2658" s="25">
        <v>1977</v>
      </c>
      <c r="E2658" s="108" t="s">
        <v>2932</v>
      </c>
      <c r="F2658" s="68" t="s">
        <v>2934</v>
      </c>
      <c r="G2658" s="25">
        <v>5</v>
      </c>
      <c r="H2658" s="25">
        <v>2</v>
      </c>
      <c r="I2658" s="170">
        <v>3456.4</v>
      </c>
      <c r="J2658" s="170">
        <v>3157.5</v>
      </c>
      <c r="K2658" s="170">
        <v>3101.1</v>
      </c>
      <c r="L2658" s="287">
        <v>141</v>
      </c>
      <c r="M2658" s="170">
        <f t="shared" si="591"/>
        <v>7854260</v>
      </c>
      <c r="N2658" s="137"/>
      <c r="O2658" s="135"/>
      <c r="P2658" s="137"/>
      <c r="Q2658" s="137">
        <f t="shared" si="592"/>
        <v>7854260</v>
      </c>
      <c r="R2658" s="137"/>
      <c r="S2658" s="30"/>
      <c r="T2658" s="137"/>
      <c r="U2658" s="137"/>
      <c r="V2658" s="137"/>
      <c r="W2658" s="137"/>
      <c r="X2658" s="137"/>
      <c r="Y2658" s="137">
        <v>2495</v>
      </c>
      <c r="Z2658" s="137">
        <f>Y2658*3148</f>
        <v>7854260</v>
      </c>
      <c r="AA2658" s="137"/>
      <c r="AB2658" s="137"/>
      <c r="AC2658" s="137"/>
      <c r="AD2658" s="137"/>
      <c r="AE2658" s="137"/>
      <c r="AF2658" s="137"/>
      <c r="AG2658" s="337">
        <v>2025</v>
      </c>
      <c r="AH2658" s="218"/>
      <c r="AI2658" s="218"/>
      <c r="AJ2658" s="134">
        <f t="shared" ca="1" si="593"/>
        <v>2546</v>
      </c>
      <c r="AK2658" s="35" t="s">
        <v>153</v>
      </c>
      <c r="AL2658" s="134" t="str">
        <f t="shared" ca="1" si="588"/>
        <v>2546.</v>
      </c>
      <c r="AM2658" s="140"/>
      <c r="AN2658" s="35"/>
      <c r="AO2658" s="193"/>
    </row>
    <row r="2659" spans="1:41" ht="22.5" hidden="1" customHeight="1" x14ac:dyDescent="0.25">
      <c r="A2659" s="68" t="s">
        <v>5728</v>
      </c>
      <c r="B2659" s="25">
        <v>4268</v>
      </c>
      <c r="C2659" s="205" t="s">
        <v>1927</v>
      </c>
      <c r="D2659" s="25">
        <v>1978</v>
      </c>
      <c r="E2659" s="108" t="s">
        <v>2932</v>
      </c>
      <c r="F2659" s="68" t="s">
        <v>2934</v>
      </c>
      <c r="G2659" s="25">
        <v>9</v>
      </c>
      <c r="H2659" s="25">
        <v>1</v>
      </c>
      <c r="I2659" s="137">
        <v>2241.1999999999998</v>
      </c>
      <c r="J2659" s="137">
        <v>1919.6</v>
      </c>
      <c r="K2659" s="137">
        <v>1919.6</v>
      </c>
      <c r="L2659" s="30">
        <v>84</v>
      </c>
      <c r="M2659" s="170">
        <f t="shared" si="591"/>
        <v>3746678.6</v>
      </c>
      <c r="N2659" s="137"/>
      <c r="O2659" s="135"/>
      <c r="P2659" s="137"/>
      <c r="Q2659" s="137">
        <f t="shared" si="592"/>
        <v>3746678.6</v>
      </c>
      <c r="R2659" s="137">
        <v>3746678.6</v>
      </c>
      <c r="S2659" s="30"/>
      <c r="T2659" s="137"/>
      <c r="U2659" s="137"/>
      <c r="V2659" s="137"/>
      <c r="W2659" s="137"/>
      <c r="X2659" s="137"/>
      <c r="Y2659" s="137"/>
      <c r="Z2659" s="137"/>
      <c r="AA2659" s="137"/>
      <c r="AB2659" s="137"/>
      <c r="AC2659" s="137"/>
      <c r="AD2659" s="137"/>
      <c r="AE2659" s="137"/>
      <c r="AF2659" s="137"/>
      <c r="AG2659" s="337">
        <v>2025</v>
      </c>
      <c r="AH2659" s="218" t="s">
        <v>3050</v>
      </c>
      <c r="AI2659" s="218"/>
      <c r="AJ2659" s="134">
        <f t="shared" ca="1" si="593"/>
        <v>2547</v>
      </c>
      <c r="AK2659" s="35" t="s">
        <v>153</v>
      </c>
      <c r="AL2659" s="134" t="str">
        <f t="shared" ca="1" si="588"/>
        <v>2547.</v>
      </c>
      <c r="AM2659" s="140"/>
      <c r="AN2659" s="35"/>
      <c r="AO2659" s="193"/>
    </row>
    <row r="2660" spans="1:41" ht="21" hidden="1" customHeight="1" x14ac:dyDescent="0.25">
      <c r="A2660" s="68" t="s">
        <v>5729</v>
      </c>
      <c r="B2660" s="25">
        <v>4270</v>
      </c>
      <c r="C2660" s="205" t="s">
        <v>1928</v>
      </c>
      <c r="D2660" s="25">
        <v>1978</v>
      </c>
      <c r="E2660" s="108" t="s">
        <v>2932</v>
      </c>
      <c r="F2660" s="68" t="s">
        <v>2933</v>
      </c>
      <c r="G2660" s="25">
        <v>5</v>
      </c>
      <c r="H2660" s="25">
        <v>2</v>
      </c>
      <c r="I2660" s="137">
        <v>2170.1</v>
      </c>
      <c r="J2660" s="137">
        <v>2170.1</v>
      </c>
      <c r="K2660" s="137">
        <v>2170.1</v>
      </c>
      <c r="L2660" s="30">
        <v>102</v>
      </c>
      <c r="M2660" s="170">
        <f t="shared" si="591"/>
        <v>3939170</v>
      </c>
      <c r="N2660" s="137"/>
      <c r="O2660" s="135"/>
      <c r="P2660" s="137"/>
      <c r="Q2660" s="137">
        <f t="shared" si="592"/>
        <v>3939170</v>
      </c>
      <c r="R2660" s="137">
        <v>3939170</v>
      </c>
      <c r="S2660" s="30"/>
      <c r="T2660" s="137"/>
      <c r="U2660" s="137"/>
      <c r="V2660" s="137"/>
      <c r="W2660" s="137"/>
      <c r="X2660" s="137"/>
      <c r="Y2660" s="137"/>
      <c r="Z2660" s="137"/>
      <c r="AA2660" s="137"/>
      <c r="AB2660" s="137"/>
      <c r="AC2660" s="137"/>
      <c r="AD2660" s="137"/>
      <c r="AE2660" s="137"/>
      <c r="AF2660" s="137"/>
      <c r="AG2660" s="337">
        <v>2025</v>
      </c>
      <c r="AH2660" s="218" t="s">
        <v>3050</v>
      </c>
      <c r="AI2660" s="218"/>
      <c r="AJ2660" s="134">
        <f t="shared" ca="1" si="593"/>
        <v>2548</v>
      </c>
      <c r="AK2660" s="35" t="s">
        <v>153</v>
      </c>
      <c r="AL2660" s="134" t="str">
        <f t="shared" ca="1" si="588"/>
        <v>2548.</v>
      </c>
      <c r="AM2660" s="140"/>
      <c r="AN2660" s="35"/>
      <c r="AO2660" s="193"/>
    </row>
    <row r="2661" spans="1:41" ht="22.5" hidden="1" customHeight="1" x14ac:dyDescent="0.25">
      <c r="A2661" s="68" t="s">
        <v>5730</v>
      </c>
      <c r="B2661" s="25">
        <v>4606</v>
      </c>
      <c r="C2661" s="205" t="s">
        <v>1929</v>
      </c>
      <c r="D2661" s="25">
        <v>1978</v>
      </c>
      <c r="E2661" s="108" t="s">
        <v>2932</v>
      </c>
      <c r="F2661" s="68" t="s">
        <v>2933</v>
      </c>
      <c r="G2661" s="25">
        <v>5</v>
      </c>
      <c r="H2661" s="25">
        <v>4</v>
      </c>
      <c r="I2661" s="137">
        <v>3722.7</v>
      </c>
      <c r="J2661" s="137">
        <v>3418.4</v>
      </c>
      <c r="K2661" s="137">
        <v>3360</v>
      </c>
      <c r="L2661" s="30">
        <v>158</v>
      </c>
      <c r="M2661" s="170">
        <f t="shared" si="591"/>
        <v>5587936</v>
      </c>
      <c r="N2661" s="137"/>
      <c r="O2661" s="135"/>
      <c r="P2661" s="137"/>
      <c r="Q2661" s="137">
        <f t="shared" si="592"/>
        <v>5587936</v>
      </c>
      <c r="R2661" s="137">
        <v>5587936</v>
      </c>
      <c r="S2661" s="30"/>
      <c r="T2661" s="137"/>
      <c r="U2661" s="137"/>
      <c r="V2661" s="137"/>
      <c r="W2661" s="137"/>
      <c r="X2661" s="137"/>
      <c r="Y2661" s="137"/>
      <c r="Z2661" s="137"/>
      <c r="AA2661" s="137"/>
      <c r="AB2661" s="137"/>
      <c r="AC2661" s="137"/>
      <c r="AD2661" s="137"/>
      <c r="AE2661" s="137"/>
      <c r="AF2661" s="137"/>
      <c r="AG2661" s="337">
        <v>2025</v>
      </c>
      <c r="AH2661" s="218" t="s">
        <v>3050</v>
      </c>
      <c r="AI2661" s="218"/>
      <c r="AJ2661" s="134">
        <f t="shared" ca="1" si="593"/>
        <v>2549</v>
      </c>
      <c r="AK2661" s="35" t="s">
        <v>153</v>
      </c>
      <c r="AL2661" s="134" t="str">
        <f t="shared" ca="1" si="588"/>
        <v>2549.</v>
      </c>
      <c r="AM2661" s="140"/>
      <c r="AN2661" s="35"/>
      <c r="AO2661" s="193"/>
    </row>
    <row r="2662" spans="1:41" ht="22.5" hidden="1" customHeight="1" x14ac:dyDescent="0.25">
      <c r="A2662" s="68" t="s">
        <v>5731</v>
      </c>
      <c r="B2662" s="25">
        <v>5230</v>
      </c>
      <c r="C2662" s="333" t="s">
        <v>1930</v>
      </c>
      <c r="D2662" s="25">
        <v>1978</v>
      </c>
      <c r="E2662" s="108" t="s">
        <v>2932</v>
      </c>
      <c r="F2662" s="68" t="s">
        <v>2934</v>
      </c>
      <c r="G2662" s="25">
        <v>5</v>
      </c>
      <c r="H2662" s="25">
        <v>7</v>
      </c>
      <c r="I2662" s="170">
        <v>4936.5</v>
      </c>
      <c r="J2662" s="137">
        <v>3002.9</v>
      </c>
      <c r="K2662" s="170">
        <v>3002.9</v>
      </c>
      <c r="L2662" s="287">
        <v>223</v>
      </c>
      <c r="M2662" s="170">
        <f t="shared" si="591"/>
        <v>4883757.8899999997</v>
      </c>
      <c r="N2662" s="137"/>
      <c r="O2662" s="135"/>
      <c r="P2662" s="137"/>
      <c r="Q2662" s="137">
        <f t="shared" si="592"/>
        <v>4883757.8899999997</v>
      </c>
      <c r="R2662" s="137"/>
      <c r="S2662" s="30"/>
      <c r="T2662" s="137"/>
      <c r="U2662" s="137">
        <v>1376.87</v>
      </c>
      <c r="V2662" s="137">
        <f>U2662*3547</f>
        <v>4883757.8899999997</v>
      </c>
      <c r="W2662" s="137"/>
      <c r="X2662" s="137"/>
      <c r="Y2662" s="137"/>
      <c r="Z2662" s="137"/>
      <c r="AA2662" s="137"/>
      <c r="AB2662" s="137"/>
      <c r="AC2662" s="137"/>
      <c r="AD2662" s="137"/>
      <c r="AE2662" s="137"/>
      <c r="AF2662" s="137"/>
      <c r="AG2662" s="337">
        <v>2025</v>
      </c>
      <c r="AH2662" s="166"/>
      <c r="AI2662" s="166"/>
      <c r="AJ2662" s="134">
        <f t="shared" ca="1" si="593"/>
        <v>2550</v>
      </c>
      <c r="AK2662" s="35" t="s">
        <v>153</v>
      </c>
      <c r="AL2662" s="134" t="str">
        <f t="shared" ca="1" si="588"/>
        <v>2550.</v>
      </c>
      <c r="AM2662" s="140"/>
      <c r="AN2662" s="35"/>
      <c r="AO2662" s="193"/>
    </row>
    <row r="2663" spans="1:41" ht="22.5" hidden="1" customHeight="1" x14ac:dyDescent="0.25">
      <c r="A2663" s="68" t="s">
        <v>5732</v>
      </c>
      <c r="B2663" s="25">
        <v>5255</v>
      </c>
      <c r="C2663" s="205" t="s">
        <v>1931</v>
      </c>
      <c r="D2663" s="25">
        <v>1978</v>
      </c>
      <c r="E2663" s="108" t="s">
        <v>2932</v>
      </c>
      <c r="F2663" s="68" t="s">
        <v>2934</v>
      </c>
      <c r="G2663" s="25">
        <v>5</v>
      </c>
      <c r="H2663" s="25">
        <v>9</v>
      </c>
      <c r="I2663" s="137">
        <v>6766.37</v>
      </c>
      <c r="J2663" s="137">
        <v>6166.9</v>
      </c>
      <c r="K2663" s="137">
        <v>6166.9</v>
      </c>
      <c r="L2663" s="30">
        <v>262</v>
      </c>
      <c r="M2663" s="170">
        <f t="shared" si="591"/>
        <v>1653880.7999999998</v>
      </c>
      <c r="N2663" s="137"/>
      <c r="O2663" s="135"/>
      <c r="P2663" s="137"/>
      <c r="Q2663" s="137">
        <f t="shared" si="592"/>
        <v>1653880.7999999998</v>
      </c>
      <c r="R2663" s="137">
        <v>1653880.7999999998</v>
      </c>
      <c r="S2663" s="30"/>
      <c r="T2663" s="137"/>
      <c r="U2663" s="137"/>
      <c r="V2663" s="137"/>
      <c r="W2663" s="137"/>
      <c r="X2663" s="137"/>
      <c r="Y2663" s="137"/>
      <c r="Z2663" s="137"/>
      <c r="AA2663" s="137"/>
      <c r="AB2663" s="137"/>
      <c r="AC2663" s="137"/>
      <c r="AD2663" s="137"/>
      <c r="AE2663" s="137"/>
      <c r="AF2663" s="137"/>
      <c r="AG2663" s="337">
        <v>2025</v>
      </c>
      <c r="AH2663" s="218" t="s">
        <v>3049</v>
      </c>
      <c r="AI2663" s="218"/>
      <c r="AJ2663" s="134">
        <f t="shared" ca="1" si="593"/>
        <v>2551</v>
      </c>
      <c r="AK2663" s="35" t="s">
        <v>153</v>
      </c>
      <c r="AL2663" s="134" t="str">
        <f t="shared" ca="1" si="588"/>
        <v>2551.</v>
      </c>
      <c r="AM2663" s="140"/>
      <c r="AN2663" s="35"/>
      <c r="AO2663" s="193"/>
    </row>
    <row r="2664" spans="1:41" ht="22.5" hidden="1" customHeight="1" x14ac:dyDescent="0.25">
      <c r="A2664" s="68" t="s">
        <v>5733</v>
      </c>
      <c r="B2664" s="25">
        <v>5354</v>
      </c>
      <c r="C2664" s="333" t="s">
        <v>1932</v>
      </c>
      <c r="D2664" s="25">
        <v>1978</v>
      </c>
      <c r="E2664" s="108" t="s">
        <v>2932</v>
      </c>
      <c r="F2664" s="68" t="s">
        <v>2934</v>
      </c>
      <c r="G2664" s="25">
        <v>5</v>
      </c>
      <c r="H2664" s="25">
        <v>6</v>
      </c>
      <c r="I2664" s="137">
        <v>2996.9</v>
      </c>
      <c r="J2664" s="137">
        <v>2647.1</v>
      </c>
      <c r="K2664" s="137">
        <v>2647.1</v>
      </c>
      <c r="L2664" s="30">
        <v>197</v>
      </c>
      <c r="M2664" s="170">
        <f t="shared" si="591"/>
        <v>905814</v>
      </c>
      <c r="N2664" s="137"/>
      <c r="O2664" s="135"/>
      <c r="P2664" s="137"/>
      <c r="Q2664" s="137">
        <f t="shared" si="592"/>
        <v>905814</v>
      </c>
      <c r="R2664" s="137">
        <v>905814</v>
      </c>
      <c r="S2664" s="30"/>
      <c r="T2664" s="137"/>
      <c r="U2664" s="137"/>
      <c r="V2664" s="137"/>
      <c r="W2664" s="137"/>
      <c r="X2664" s="137"/>
      <c r="Y2664" s="137"/>
      <c r="Z2664" s="137"/>
      <c r="AA2664" s="137"/>
      <c r="AB2664" s="137"/>
      <c r="AC2664" s="137"/>
      <c r="AD2664" s="137"/>
      <c r="AE2664" s="137"/>
      <c r="AF2664" s="137"/>
      <c r="AG2664" s="337">
        <v>2025</v>
      </c>
      <c r="AH2664" s="171" t="s">
        <v>3049</v>
      </c>
      <c r="AI2664" s="171"/>
      <c r="AJ2664" s="134">
        <f t="shared" ca="1" si="593"/>
        <v>2552</v>
      </c>
      <c r="AK2664" s="35" t="s">
        <v>153</v>
      </c>
      <c r="AL2664" s="134" t="str">
        <f t="shared" ca="1" si="588"/>
        <v>2552.</v>
      </c>
      <c r="AM2664" s="140"/>
      <c r="AN2664" s="35"/>
      <c r="AO2664" s="193"/>
    </row>
    <row r="2665" spans="1:41" ht="22.5" hidden="1" customHeight="1" x14ac:dyDescent="0.25">
      <c r="A2665" s="68" t="s">
        <v>5734</v>
      </c>
      <c r="B2665" s="25">
        <v>4946</v>
      </c>
      <c r="C2665" s="333" t="s">
        <v>1933</v>
      </c>
      <c r="D2665" s="25">
        <v>1979</v>
      </c>
      <c r="E2665" s="108" t="s">
        <v>2932</v>
      </c>
      <c r="F2665" s="68" t="s">
        <v>2934</v>
      </c>
      <c r="G2665" s="25">
        <v>5</v>
      </c>
      <c r="H2665" s="25">
        <v>9</v>
      </c>
      <c r="I2665" s="170">
        <v>6804.8</v>
      </c>
      <c r="J2665" s="137">
        <v>6043.6</v>
      </c>
      <c r="K2665" s="170">
        <v>6043.6</v>
      </c>
      <c r="L2665" s="287">
        <v>292</v>
      </c>
      <c r="M2665" s="170">
        <f t="shared" si="591"/>
        <v>10973228.1</v>
      </c>
      <c r="N2665" s="137"/>
      <c r="O2665" s="135"/>
      <c r="P2665" s="137"/>
      <c r="Q2665" s="137">
        <f t="shared" si="592"/>
        <v>10973228.1</v>
      </c>
      <c r="R2665" s="137">
        <v>10973228.1</v>
      </c>
      <c r="S2665" s="30"/>
      <c r="T2665" s="137"/>
      <c r="U2665" s="137"/>
      <c r="V2665" s="137"/>
      <c r="W2665" s="137"/>
      <c r="X2665" s="137"/>
      <c r="Y2665" s="137"/>
      <c r="Z2665" s="137"/>
      <c r="AA2665" s="137"/>
      <c r="AB2665" s="137"/>
      <c r="AC2665" s="137"/>
      <c r="AD2665" s="137"/>
      <c r="AE2665" s="137"/>
      <c r="AF2665" s="137"/>
      <c r="AG2665" s="337">
        <v>2025</v>
      </c>
      <c r="AH2665" s="171" t="s">
        <v>3050</v>
      </c>
      <c r="AI2665" s="171"/>
      <c r="AJ2665" s="134">
        <f t="shared" ca="1" si="593"/>
        <v>2553</v>
      </c>
      <c r="AK2665" s="35" t="s">
        <v>153</v>
      </c>
      <c r="AL2665" s="134" t="str">
        <f t="shared" ca="1" si="588"/>
        <v>2553.</v>
      </c>
      <c r="AM2665" s="140"/>
      <c r="AN2665" s="35"/>
      <c r="AO2665" s="193"/>
    </row>
    <row r="2666" spans="1:41" ht="22.5" hidden="1" customHeight="1" x14ac:dyDescent="0.25">
      <c r="A2666" s="68" t="s">
        <v>5735</v>
      </c>
      <c r="B2666" s="25">
        <v>4264</v>
      </c>
      <c r="C2666" s="333" t="s">
        <v>1934</v>
      </c>
      <c r="D2666" s="25">
        <v>1979</v>
      </c>
      <c r="E2666" s="108" t="s">
        <v>2932</v>
      </c>
      <c r="F2666" s="68" t="s">
        <v>2933</v>
      </c>
      <c r="G2666" s="25">
        <v>5</v>
      </c>
      <c r="H2666" s="25">
        <v>1</v>
      </c>
      <c r="I2666" s="170">
        <v>1180.7</v>
      </c>
      <c r="J2666" s="137">
        <v>1097.2</v>
      </c>
      <c r="K2666" s="170">
        <v>1097.2</v>
      </c>
      <c r="L2666" s="287">
        <v>55</v>
      </c>
      <c r="M2666" s="170">
        <f t="shared" si="591"/>
        <v>192372</v>
      </c>
      <c r="N2666" s="137"/>
      <c r="O2666" s="135"/>
      <c r="P2666" s="137"/>
      <c r="Q2666" s="137">
        <f t="shared" si="592"/>
        <v>192372</v>
      </c>
      <c r="R2666" s="137">
        <v>192372</v>
      </c>
      <c r="S2666" s="30"/>
      <c r="T2666" s="137"/>
      <c r="U2666" s="137"/>
      <c r="V2666" s="137"/>
      <c r="W2666" s="137"/>
      <c r="X2666" s="137"/>
      <c r="Y2666" s="137"/>
      <c r="Z2666" s="137"/>
      <c r="AA2666" s="137"/>
      <c r="AB2666" s="137"/>
      <c r="AC2666" s="137"/>
      <c r="AD2666" s="137"/>
      <c r="AE2666" s="137"/>
      <c r="AF2666" s="137"/>
      <c r="AG2666" s="337">
        <v>2025</v>
      </c>
      <c r="AH2666" s="171" t="s">
        <v>3052</v>
      </c>
      <c r="AI2666" s="171"/>
      <c r="AJ2666" s="134">
        <f t="shared" ca="1" si="593"/>
        <v>2554</v>
      </c>
      <c r="AK2666" s="35" t="s">
        <v>153</v>
      </c>
      <c r="AL2666" s="134" t="str">
        <f t="shared" ca="1" si="588"/>
        <v>2554.</v>
      </c>
      <c r="AM2666" s="140"/>
      <c r="AN2666" s="35"/>
      <c r="AO2666" s="193"/>
    </row>
    <row r="2667" spans="1:41" ht="22.5" hidden="1" customHeight="1" x14ac:dyDescent="0.25">
      <c r="A2667" s="68" t="s">
        <v>5736</v>
      </c>
      <c r="B2667" s="25">
        <v>4609</v>
      </c>
      <c r="C2667" s="36" t="s">
        <v>1935</v>
      </c>
      <c r="D2667" s="25">
        <v>1979</v>
      </c>
      <c r="E2667" s="108" t="s">
        <v>2932</v>
      </c>
      <c r="F2667" s="68" t="s">
        <v>2933</v>
      </c>
      <c r="G2667" s="25">
        <v>9</v>
      </c>
      <c r="H2667" s="25">
        <v>8</v>
      </c>
      <c r="I2667" s="173">
        <v>14524.67</v>
      </c>
      <c r="J2667" s="173">
        <v>14412.6</v>
      </c>
      <c r="K2667" s="173">
        <v>14412.6</v>
      </c>
      <c r="L2667" s="117">
        <v>714</v>
      </c>
      <c r="M2667" s="173">
        <f t="shared" si="591"/>
        <v>27973414</v>
      </c>
      <c r="N2667" s="137"/>
      <c r="O2667" s="135"/>
      <c r="P2667" s="137"/>
      <c r="Q2667" s="137">
        <f t="shared" si="592"/>
        <v>27973414</v>
      </c>
      <c r="R2667" s="137">
        <v>3124134</v>
      </c>
      <c r="S2667" s="30">
        <v>8</v>
      </c>
      <c r="T2667" s="137">
        <f>S2667*3106160</f>
        <v>24849280</v>
      </c>
      <c r="U2667" s="137"/>
      <c r="V2667" s="137"/>
      <c r="W2667" s="137"/>
      <c r="X2667" s="137"/>
      <c r="Y2667" s="137"/>
      <c r="Z2667" s="137"/>
      <c r="AA2667" s="137"/>
      <c r="AB2667" s="137"/>
      <c r="AC2667" s="137"/>
      <c r="AD2667" s="137"/>
      <c r="AE2667" s="137"/>
      <c r="AF2667" s="137"/>
      <c r="AG2667" s="337">
        <v>2025</v>
      </c>
      <c r="AH2667" s="128" t="s">
        <v>3049</v>
      </c>
      <c r="AI2667" s="128"/>
      <c r="AJ2667" s="134">
        <f t="shared" ca="1" si="593"/>
        <v>2555</v>
      </c>
      <c r="AK2667" s="35" t="s">
        <v>153</v>
      </c>
      <c r="AL2667" s="134" t="str">
        <f t="shared" ca="1" si="588"/>
        <v>2555.</v>
      </c>
      <c r="AM2667" s="140"/>
      <c r="AN2667" s="35"/>
      <c r="AO2667" s="193"/>
    </row>
    <row r="2668" spans="1:41" ht="23.25" hidden="1" customHeight="1" x14ac:dyDescent="0.25">
      <c r="A2668" s="68" t="s">
        <v>5737</v>
      </c>
      <c r="B2668" s="25">
        <v>4727</v>
      </c>
      <c r="C2668" s="36" t="s">
        <v>1936</v>
      </c>
      <c r="D2668" s="25">
        <v>1979</v>
      </c>
      <c r="E2668" s="68" t="s">
        <v>2932</v>
      </c>
      <c r="F2668" s="68" t="s">
        <v>2933</v>
      </c>
      <c r="G2668" s="25">
        <v>5</v>
      </c>
      <c r="H2668" s="25">
        <v>4</v>
      </c>
      <c r="I2668" s="137">
        <v>3692.8</v>
      </c>
      <c r="J2668" s="137">
        <v>3362.8</v>
      </c>
      <c r="K2668" s="137">
        <v>3362.8</v>
      </c>
      <c r="L2668" s="30">
        <v>159</v>
      </c>
      <c r="M2668" s="170">
        <f t="shared" si="591"/>
        <v>2440000</v>
      </c>
      <c r="N2668" s="137"/>
      <c r="O2668" s="135"/>
      <c r="P2668" s="137"/>
      <c r="Q2668" s="137">
        <f t="shared" si="592"/>
        <v>2440000</v>
      </c>
      <c r="R2668" s="137">
        <v>1200000</v>
      </c>
      <c r="S2668" s="30"/>
      <c r="T2668" s="137"/>
      <c r="U2668" s="137"/>
      <c r="V2668" s="137"/>
      <c r="W2668" s="137"/>
      <c r="X2668" s="137"/>
      <c r="Y2668" s="137">
        <v>1420</v>
      </c>
      <c r="Z2668" s="137">
        <v>1240000</v>
      </c>
      <c r="AA2668" s="137"/>
      <c r="AB2668" s="137"/>
      <c r="AC2668" s="336"/>
      <c r="AD2668" s="336"/>
      <c r="AE2668" s="137"/>
      <c r="AF2668" s="137"/>
      <c r="AG2668" s="337">
        <v>2025</v>
      </c>
      <c r="AH2668" s="171" t="s">
        <v>3048</v>
      </c>
      <c r="AI2668" s="171"/>
      <c r="AJ2668" s="134">
        <f t="shared" ca="1" si="593"/>
        <v>2556</v>
      </c>
      <c r="AK2668" s="35" t="s">
        <v>153</v>
      </c>
      <c r="AL2668" s="134" t="str">
        <f t="shared" ca="1" si="588"/>
        <v>2556.</v>
      </c>
      <c r="AM2668" s="140"/>
      <c r="AO2668" s="193"/>
    </row>
    <row r="2669" spans="1:41" ht="22.5" hidden="1" customHeight="1" x14ac:dyDescent="0.25">
      <c r="A2669" s="68" t="s">
        <v>5738</v>
      </c>
      <c r="B2669" s="25">
        <v>5081</v>
      </c>
      <c r="C2669" s="205" t="s">
        <v>1937</v>
      </c>
      <c r="D2669" s="25">
        <v>1979</v>
      </c>
      <c r="E2669" s="108" t="s">
        <v>2932</v>
      </c>
      <c r="F2669" s="68" t="s">
        <v>2933</v>
      </c>
      <c r="G2669" s="25">
        <v>9</v>
      </c>
      <c r="H2669" s="25">
        <v>2</v>
      </c>
      <c r="I2669" s="137">
        <v>4169.7</v>
      </c>
      <c r="J2669" s="137">
        <v>3911.9</v>
      </c>
      <c r="K2669" s="137">
        <v>3911.9</v>
      </c>
      <c r="L2669" s="30">
        <v>198</v>
      </c>
      <c r="M2669" s="137">
        <f t="shared" si="591"/>
        <v>955110</v>
      </c>
      <c r="N2669" s="137"/>
      <c r="O2669" s="135"/>
      <c r="P2669" s="137"/>
      <c r="Q2669" s="137">
        <f t="shared" si="592"/>
        <v>955110</v>
      </c>
      <c r="R2669" s="137">
        <v>955110</v>
      </c>
      <c r="S2669" s="30"/>
      <c r="T2669" s="137"/>
      <c r="U2669" s="137"/>
      <c r="V2669" s="137"/>
      <c r="W2669" s="137"/>
      <c r="X2669" s="137"/>
      <c r="Y2669" s="137"/>
      <c r="Z2669" s="137"/>
      <c r="AA2669" s="137"/>
      <c r="AB2669" s="137"/>
      <c r="AC2669" s="137"/>
      <c r="AD2669" s="137"/>
      <c r="AE2669" s="137"/>
      <c r="AF2669" s="137"/>
      <c r="AG2669" s="337">
        <v>2025</v>
      </c>
      <c r="AH2669" s="218" t="s">
        <v>3049</v>
      </c>
      <c r="AI2669" s="218"/>
      <c r="AJ2669" s="134">
        <f t="shared" ca="1" si="593"/>
        <v>2557</v>
      </c>
      <c r="AK2669" s="35" t="s">
        <v>153</v>
      </c>
      <c r="AL2669" s="134" t="str">
        <f t="shared" ca="1" si="588"/>
        <v>2557.</v>
      </c>
      <c r="AM2669" s="140"/>
      <c r="AN2669" s="35"/>
      <c r="AO2669" s="193"/>
    </row>
    <row r="2670" spans="1:41" ht="22.5" hidden="1" customHeight="1" x14ac:dyDescent="0.25">
      <c r="A2670" s="68" t="s">
        <v>5739</v>
      </c>
      <c r="B2670" s="25">
        <v>5368</v>
      </c>
      <c r="C2670" s="333" t="s">
        <v>1938</v>
      </c>
      <c r="D2670" s="25">
        <v>1979</v>
      </c>
      <c r="E2670" s="108" t="s">
        <v>2932</v>
      </c>
      <c r="F2670" s="68" t="s">
        <v>2934</v>
      </c>
      <c r="G2670" s="25">
        <v>3</v>
      </c>
      <c r="H2670" s="25">
        <v>2</v>
      </c>
      <c r="I2670" s="137">
        <v>1152.0999999999999</v>
      </c>
      <c r="J2670" s="137">
        <v>1152.0999999999999</v>
      </c>
      <c r="K2670" s="137">
        <v>1152.0999999999999</v>
      </c>
      <c r="L2670" s="30">
        <v>29</v>
      </c>
      <c r="M2670" s="170">
        <f t="shared" si="591"/>
        <v>517608</v>
      </c>
      <c r="N2670" s="137"/>
      <c r="O2670" s="135"/>
      <c r="P2670" s="137"/>
      <c r="Q2670" s="137">
        <f t="shared" si="592"/>
        <v>517608</v>
      </c>
      <c r="R2670" s="137">
        <v>517608</v>
      </c>
      <c r="S2670" s="30"/>
      <c r="T2670" s="137"/>
      <c r="U2670" s="137"/>
      <c r="V2670" s="137"/>
      <c r="W2670" s="137"/>
      <c r="X2670" s="137"/>
      <c r="Y2670" s="137"/>
      <c r="Z2670" s="137"/>
      <c r="AA2670" s="137"/>
      <c r="AB2670" s="137"/>
      <c r="AC2670" s="137"/>
      <c r="AD2670" s="137"/>
      <c r="AE2670" s="137"/>
      <c r="AF2670" s="137"/>
      <c r="AG2670" s="337">
        <v>2025</v>
      </c>
      <c r="AH2670" s="171" t="s">
        <v>3049</v>
      </c>
      <c r="AI2670" s="171"/>
      <c r="AJ2670" s="134">
        <f t="shared" ca="1" si="593"/>
        <v>2558</v>
      </c>
      <c r="AK2670" s="35" t="s">
        <v>153</v>
      </c>
      <c r="AL2670" s="134" t="str">
        <f t="shared" ca="1" si="588"/>
        <v>2558.</v>
      </c>
      <c r="AM2670" s="140"/>
      <c r="AN2670" s="35"/>
      <c r="AO2670" s="193"/>
    </row>
    <row r="2671" spans="1:41" ht="22.5" hidden="1" customHeight="1" x14ac:dyDescent="0.25">
      <c r="A2671" s="68" t="s">
        <v>5740</v>
      </c>
      <c r="B2671" s="25">
        <v>5141</v>
      </c>
      <c r="C2671" s="205" t="s">
        <v>1940</v>
      </c>
      <c r="D2671" s="25">
        <v>1980</v>
      </c>
      <c r="E2671" s="108" t="s">
        <v>2932</v>
      </c>
      <c r="F2671" s="68" t="s">
        <v>2933</v>
      </c>
      <c r="G2671" s="25">
        <v>5</v>
      </c>
      <c r="H2671" s="25">
        <v>1</v>
      </c>
      <c r="I2671" s="137">
        <v>1099.5</v>
      </c>
      <c r="J2671" s="137">
        <v>1099.5</v>
      </c>
      <c r="K2671" s="137">
        <v>1099.5</v>
      </c>
      <c r="L2671" s="30">
        <v>52</v>
      </c>
      <c r="M2671" s="137">
        <f t="shared" si="591"/>
        <v>764088</v>
      </c>
      <c r="N2671" s="137"/>
      <c r="O2671" s="135"/>
      <c r="P2671" s="137"/>
      <c r="Q2671" s="137">
        <f t="shared" si="592"/>
        <v>764088</v>
      </c>
      <c r="R2671" s="137">
        <v>764088</v>
      </c>
      <c r="S2671" s="30"/>
      <c r="T2671" s="137"/>
      <c r="U2671" s="137"/>
      <c r="V2671" s="137"/>
      <c r="W2671" s="137"/>
      <c r="X2671" s="137"/>
      <c r="Y2671" s="137"/>
      <c r="Z2671" s="137"/>
      <c r="AA2671" s="137"/>
      <c r="AB2671" s="137"/>
      <c r="AC2671" s="137"/>
      <c r="AD2671" s="137"/>
      <c r="AE2671" s="137"/>
      <c r="AF2671" s="137"/>
      <c r="AG2671" s="337">
        <v>2025</v>
      </c>
      <c r="AH2671" s="218" t="s">
        <v>3049</v>
      </c>
      <c r="AI2671" s="218"/>
      <c r="AJ2671" s="134">
        <f t="shared" ca="1" si="593"/>
        <v>2559</v>
      </c>
      <c r="AK2671" s="35" t="s">
        <v>153</v>
      </c>
      <c r="AL2671" s="134" t="str">
        <f t="shared" ca="1" si="588"/>
        <v>2559.</v>
      </c>
      <c r="AM2671" s="140"/>
      <c r="AO2671" s="193"/>
    </row>
    <row r="2672" spans="1:41" ht="22.5" hidden="1" customHeight="1" x14ac:dyDescent="0.25">
      <c r="A2672" s="68" t="s">
        <v>5741</v>
      </c>
      <c r="B2672" s="25">
        <v>5075</v>
      </c>
      <c r="C2672" s="36" t="s">
        <v>1941</v>
      </c>
      <c r="D2672" s="25">
        <v>1980</v>
      </c>
      <c r="E2672" s="108" t="s">
        <v>2932</v>
      </c>
      <c r="F2672" s="68" t="s">
        <v>2933</v>
      </c>
      <c r="G2672" s="25">
        <v>5</v>
      </c>
      <c r="H2672" s="25">
        <v>4</v>
      </c>
      <c r="I2672" s="137">
        <v>3733.5</v>
      </c>
      <c r="J2672" s="137">
        <v>3401</v>
      </c>
      <c r="K2672" s="137">
        <v>3401</v>
      </c>
      <c r="L2672" s="30">
        <v>157</v>
      </c>
      <c r="M2672" s="170">
        <f t="shared" si="591"/>
        <v>2586220</v>
      </c>
      <c r="N2672" s="137"/>
      <c r="O2672" s="135"/>
      <c r="P2672" s="137"/>
      <c r="Q2672" s="137">
        <f t="shared" si="592"/>
        <v>2586220</v>
      </c>
      <c r="R2672" s="137"/>
      <c r="S2672" s="30"/>
      <c r="T2672" s="137"/>
      <c r="U2672" s="137"/>
      <c r="V2672" s="137"/>
      <c r="W2672" s="137"/>
      <c r="X2672" s="137"/>
      <c r="Y2672" s="137">
        <v>1820</v>
      </c>
      <c r="Z2672" s="137">
        <f>Y2672*1421</f>
        <v>2586220</v>
      </c>
      <c r="AA2672" s="137"/>
      <c r="AB2672" s="137"/>
      <c r="AC2672" s="336"/>
      <c r="AD2672" s="336"/>
      <c r="AE2672" s="137"/>
      <c r="AF2672" s="137"/>
      <c r="AG2672" s="337">
        <v>2025</v>
      </c>
      <c r="AH2672" s="218"/>
      <c r="AI2672" s="218"/>
      <c r="AJ2672" s="134">
        <f t="shared" ca="1" si="593"/>
        <v>2560</v>
      </c>
      <c r="AK2672" s="35" t="s">
        <v>153</v>
      </c>
      <c r="AL2672" s="134" t="str">
        <f t="shared" ca="1" si="588"/>
        <v>2560.</v>
      </c>
      <c r="AM2672" s="140"/>
      <c r="AN2672" s="35"/>
      <c r="AO2672" s="193"/>
    </row>
    <row r="2673" spans="1:41" ht="22.5" hidden="1" customHeight="1" x14ac:dyDescent="0.25">
      <c r="A2673" s="68" t="s">
        <v>5742</v>
      </c>
      <c r="B2673" s="25">
        <v>5421</v>
      </c>
      <c r="C2673" s="130" t="s">
        <v>1942</v>
      </c>
      <c r="D2673" s="25">
        <v>1978</v>
      </c>
      <c r="E2673" s="108" t="s">
        <v>2932</v>
      </c>
      <c r="F2673" s="68" t="s">
        <v>2934</v>
      </c>
      <c r="G2673" s="25">
        <v>5</v>
      </c>
      <c r="H2673" s="25">
        <v>6</v>
      </c>
      <c r="I2673" s="137">
        <v>1939.3</v>
      </c>
      <c r="J2673" s="137">
        <v>1939.3</v>
      </c>
      <c r="K2673" s="137">
        <v>1939.3</v>
      </c>
      <c r="L2673" s="30">
        <v>239</v>
      </c>
      <c r="M2673" s="170">
        <f t="shared" si="591"/>
        <v>1177604</v>
      </c>
      <c r="N2673" s="137"/>
      <c r="O2673" s="135"/>
      <c r="P2673" s="137"/>
      <c r="Q2673" s="137">
        <f t="shared" si="592"/>
        <v>1177604</v>
      </c>
      <c r="R2673" s="137"/>
      <c r="S2673" s="30"/>
      <c r="T2673" s="137"/>
      <c r="U2673" s="137">
        <v>332</v>
      </c>
      <c r="V2673" s="137">
        <f>U2673*3547</f>
        <v>1177604</v>
      </c>
      <c r="W2673" s="137"/>
      <c r="X2673" s="137"/>
      <c r="Y2673" s="137"/>
      <c r="Z2673" s="137"/>
      <c r="AA2673" s="137"/>
      <c r="AB2673" s="137"/>
      <c r="AC2673" s="137"/>
      <c r="AD2673" s="137"/>
      <c r="AE2673" s="137"/>
      <c r="AF2673" s="137"/>
      <c r="AG2673" s="337">
        <v>2025</v>
      </c>
      <c r="AH2673" s="166"/>
      <c r="AI2673" s="166"/>
      <c r="AJ2673" s="134">
        <f t="shared" ca="1" si="593"/>
        <v>2561</v>
      </c>
      <c r="AK2673" s="35" t="s">
        <v>153</v>
      </c>
      <c r="AL2673" s="134" t="str">
        <f t="shared" ca="1" si="588"/>
        <v>2561.</v>
      </c>
      <c r="AM2673" s="140"/>
      <c r="AN2673" s="35"/>
      <c r="AO2673" s="193"/>
    </row>
    <row r="2674" spans="1:41" ht="22.5" hidden="1" customHeight="1" x14ac:dyDescent="0.25">
      <c r="A2674" s="68" t="s">
        <v>5743</v>
      </c>
      <c r="B2674" s="25">
        <v>5151</v>
      </c>
      <c r="C2674" s="215" t="s">
        <v>1943</v>
      </c>
      <c r="D2674" s="25">
        <v>1981</v>
      </c>
      <c r="E2674" s="108" t="s">
        <v>2932</v>
      </c>
      <c r="F2674" s="68" t="s">
        <v>2934</v>
      </c>
      <c r="G2674" s="25">
        <v>9</v>
      </c>
      <c r="H2674" s="25">
        <v>1</v>
      </c>
      <c r="I2674" s="137">
        <v>3214.8</v>
      </c>
      <c r="J2674" s="137">
        <v>3214.8</v>
      </c>
      <c r="K2674" s="137">
        <v>3214.8</v>
      </c>
      <c r="L2674" s="30">
        <v>166</v>
      </c>
      <c r="M2674" s="137">
        <f t="shared" si="591"/>
        <v>1908286</v>
      </c>
      <c r="N2674" s="137"/>
      <c r="O2674" s="135"/>
      <c r="P2674" s="137"/>
      <c r="Q2674" s="137">
        <f t="shared" si="592"/>
        <v>1908286</v>
      </c>
      <c r="R2674" s="137"/>
      <c r="S2674" s="30"/>
      <c r="T2674" s="137"/>
      <c r="U2674" s="137">
        <v>538</v>
      </c>
      <c r="V2674" s="137">
        <f>U2674*3547</f>
        <v>1908286</v>
      </c>
      <c r="W2674" s="137"/>
      <c r="X2674" s="137"/>
      <c r="Y2674" s="137"/>
      <c r="Z2674" s="137"/>
      <c r="AA2674" s="137"/>
      <c r="AB2674" s="137"/>
      <c r="AC2674" s="137"/>
      <c r="AD2674" s="137"/>
      <c r="AE2674" s="137"/>
      <c r="AF2674" s="137"/>
      <c r="AG2674" s="337">
        <v>2025</v>
      </c>
      <c r="AH2674" s="166"/>
      <c r="AI2674" s="166"/>
      <c r="AJ2674" s="134">
        <f t="shared" ca="1" si="593"/>
        <v>2562</v>
      </c>
      <c r="AK2674" s="35" t="s">
        <v>153</v>
      </c>
      <c r="AL2674" s="134" t="str">
        <f t="shared" ca="1" si="588"/>
        <v>2562.</v>
      </c>
      <c r="AM2674" s="140"/>
      <c r="AN2674" s="35"/>
      <c r="AO2674" s="193"/>
    </row>
    <row r="2675" spans="1:41" ht="22.5" hidden="1" customHeight="1" x14ac:dyDescent="0.25">
      <c r="A2675" s="68" t="s">
        <v>5744</v>
      </c>
      <c r="B2675" s="25">
        <v>5293</v>
      </c>
      <c r="C2675" s="333" t="s">
        <v>1944</v>
      </c>
      <c r="D2675" s="25">
        <v>1981</v>
      </c>
      <c r="E2675" s="108" t="s">
        <v>2932</v>
      </c>
      <c r="F2675" s="68" t="s">
        <v>2933</v>
      </c>
      <c r="G2675" s="25">
        <v>5</v>
      </c>
      <c r="H2675" s="25">
        <v>5</v>
      </c>
      <c r="I2675" s="170">
        <v>4826.1000000000004</v>
      </c>
      <c r="J2675" s="137">
        <v>4407.2</v>
      </c>
      <c r="K2675" s="170">
        <v>4407.2</v>
      </c>
      <c r="L2675" s="287">
        <v>184</v>
      </c>
      <c r="M2675" s="170">
        <f t="shared" si="591"/>
        <v>2903671.4</v>
      </c>
      <c r="N2675" s="137"/>
      <c r="O2675" s="135"/>
      <c r="P2675" s="137"/>
      <c r="Q2675" s="137">
        <f t="shared" si="592"/>
        <v>2903671.4</v>
      </c>
      <c r="R2675" s="137"/>
      <c r="S2675" s="30"/>
      <c r="T2675" s="137"/>
      <c r="U2675" s="137"/>
      <c r="V2675" s="137"/>
      <c r="W2675" s="137"/>
      <c r="X2675" s="137"/>
      <c r="Y2675" s="137">
        <v>2043.4</v>
      </c>
      <c r="Z2675" s="137">
        <f>Y2675*1421</f>
        <v>2903671.4</v>
      </c>
      <c r="AA2675" s="137"/>
      <c r="AB2675" s="137"/>
      <c r="AC2675" s="137"/>
      <c r="AD2675" s="137"/>
      <c r="AE2675" s="137"/>
      <c r="AF2675" s="137"/>
      <c r="AG2675" s="337">
        <v>2025</v>
      </c>
      <c r="AH2675" s="218"/>
      <c r="AI2675" s="218"/>
      <c r="AJ2675" s="134">
        <f t="shared" ca="1" si="593"/>
        <v>2563</v>
      </c>
      <c r="AK2675" s="35" t="s">
        <v>153</v>
      </c>
      <c r="AL2675" s="134" t="str">
        <f t="shared" ca="1" si="588"/>
        <v>2563.</v>
      </c>
      <c r="AM2675" s="140"/>
      <c r="AN2675" s="35"/>
      <c r="AO2675" s="193"/>
    </row>
    <row r="2676" spans="1:41" ht="22.5" hidden="1" customHeight="1" x14ac:dyDescent="0.25">
      <c r="A2676" s="68" t="s">
        <v>5745</v>
      </c>
      <c r="B2676" s="117">
        <v>5414</v>
      </c>
      <c r="C2676" s="36" t="s">
        <v>1945</v>
      </c>
      <c r="D2676" s="25">
        <v>1985</v>
      </c>
      <c r="E2676" s="108" t="s">
        <v>2932</v>
      </c>
      <c r="F2676" s="68" t="s">
        <v>2934</v>
      </c>
      <c r="G2676" s="25">
        <v>9</v>
      </c>
      <c r="H2676" s="25">
        <v>1</v>
      </c>
      <c r="I2676" s="137">
        <v>4626.6000000000004</v>
      </c>
      <c r="J2676" s="137">
        <v>4626.6000000000004</v>
      </c>
      <c r="K2676" s="137">
        <v>3177</v>
      </c>
      <c r="L2676" s="30">
        <v>180</v>
      </c>
      <c r="M2676" s="170">
        <f t="shared" si="591"/>
        <v>4577190.6800000006</v>
      </c>
      <c r="N2676" s="137"/>
      <c r="O2676" s="135"/>
      <c r="P2676" s="137"/>
      <c r="Q2676" s="137">
        <f t="shared" si="592"/>
        <v>4577190.6800000006</v>
      </c>
      <c r="R2676" s="137"/>
      <c r="S2676" s="30"/>
      <c r="T2676" s="137"/>
      <c r="U2676" s="137">
        <v>1290.44</v>
      </c>
      <c r="V2676" s="137">
        <f>U2676*3547</f>
        <v>4577190.6800000006</v>
      </c>
      <c r="W2676" s="137"/>
      <c r="X2676" s="137"/>
      <c r="Y2676" s="137"/>
      <c r="Z2676" s="137"/>
      <c r="AA2676" s="137"/>
      <c r="AB2676" s="137"/>
      <c r="AC2676" s="336"/>
      <c r="AD2676" s="336"/>
      <c r="AE2676" s="137"/>
      <c r="AF2676" s="137"/>
      <c r="AG2676" s="337">
        <v>2025</v>
      </c>
      <c r="AH2676" s="166"/>
      <c r="AI2676" s="166"/>
      <c r="AJ2676" s="134">
        <f t="shared" ca="1" si="593"/>
        <v>2564</v>
      </c>
      <c r="AK2676" s="35" t="s">
        <v>153</v>
      </c>
      <c r="AL2676" s="134" t="str">
        <f t="shared" ref="AL2676:AL2738" ca="1" si="594">CONCATENATE(AJ2676,AK2676)</f>
        <v>2564.</v>
      </c>
      <c r="AM2676" s="140"/>
      <c r="AN2676" s="35"/>
      <c r="AO2676" s="193"/>
    </row>
    <row r="2677" spans="1:41" ht="22.5" hidden="1" customHeight="1" x14ac:dyDescent="0.25">
      <c r="A2677" s="68" t="s">
        <v>5746</v>
      </c>
      <c r="B2677" s="117">
        <v>5417</v>
      </c>
      <c r="C2677" s="36" t="s">
        <v>1947</v>
      </c>
      <c r="D2677" s="25">
        <v>1985</v>
      </c>
      <c r="E2677" s="108" t="s">
        <v>2932</v>
      </c>
      <c r="F2677" s="68" t="s">
        <v>2934</v>
      </c>
      <c r="G2677" s="25">
        <v>5</v>
      </c>
      <c r="H2677" s="25">
        <v>4</v>
      </c>
      <c r="I2677" s="137">
        <v>3556.3</v>
      </c>
      <c r="J2677" s="137">
        <v>3556.3</v>
      </c>
      <c r="K2677" s="137">
        <v>2152.3000000000002</v>
      </c>
      <c r="L2677" s="30">
        <v>190</v>
      </c>
      <c r="M2677" s="170">
        <f t="shared" si="591"/>
        <v>3518304.77</v>
      </c>
      <c r="N2677" s="137"/>
      <c r="O2677" s="135"/>
      <c r="P2677" s="137"/>
      <c r="Q2677" s="137">
        <f t="shared" si="592"/>
        <v>3518304.77</v>
      </c>
      <c r="R2677" s="137"/>
      <c r="S2677" s="30"/>
      <c r="T2677" s="137"/>
      <c r="U2677" s="137">
        <v>991.91</v>
      </c>
      <c r="V2677" s="137">
        <f>U2677*3547</f>
        <v>3518304.77</v>
      </c>
      <c r="W2677" s="137"/>
      <c r="X2677" s="137"/>
      <c r="Y2677" s="137"/>
      <c r="Z2677" s="137"/>
      <c r="AA2677" s="137"/>
      <c r="AB2677" s="137"/>
      <c r="AC2677" s="336"/>
      <c r="AD2677" s="336"/>
      <c r="AE2677" s="137"/>
      <c r="AF2677" s="137"/>
      <c r="AG2677" s="337">
        <v>2025</v>
      </c>
      <c r="AH2677" s="166"/>
      <c r="AI2677" s="166"/>
      <c r="AJ2677" s="134">
        <f t="shared" ca="1" si="593"/>
        <v>2565</v>
      </c>
      <c r="AK2677" s="35" t="s">
        <v>153</v>
      </c>
      <c r="AL2677" s="134" t="str">
        <f t="shared" ca="1" si="594"/>
        <v>2565.</v>
      </c>
      <c r="AM2677" s="140"/>
      <c r="AN2677" s="35"/>
      <c r="AO2677" s="193"/>
    </row>
    <row r="2678" spans="1:41" ht="22.5" hidden="1" customHeight="1" x14ac:dyDescent="0.25">
      <c r="A2678" s="68" t="s">
        <v>5747</v>
      </c>
      <c r="B2678" s="25">
        <v>4908</v>
      </c>
      <c r="C2678" s="36" t="s">
        <v>3002</v>
      </c>
      <c r="D2678" s="25">
        <v>1983</v>
      </c>
      <c r="E2678" s="68" t="s">
        <v>2932</v>
      </c>
      <c r="F2678" s="68" t="s">
        <v>2934</v>
      </c>
      <c r="G2678" s="25">
        <v>12</v>
      </c>
      <c r="H2678" s="25">
        <v>1</v>
      </c>
      <c r="I2678" s="137">
        <v>4002</v>
      </c>
      <c r="J2678" s="137">
        <v>3827.7</v>
      </c>
      <c r="K2678" s="137">
        <v>3827.7</v>
      </c>
      <c r="L2678" s="30">
        <v>181</v>
      </c>
      <c r="M2678" s="173">
        <f>R2678+T2678+V2678+X2678+Z2678+AB2678+AE2678+AF2678</f>
        <v>6212320</v>
      </c>
      <c r="N2678" s="137"/>
      <c r="O2678" s="135"/>
      <c r="P2678" s="137"/>
      <c r="Q2678" s="137">
        <f>M2678</f>
        <v>6212320</v>
      </c>
      <c r="R2678" s="137"/>
      <c r="S2678" s="30">
        <v>2</v>
      </c>
      <c r="T2678" s="137">
        <f>S2678*3106160</f>
        <v>6212320</v>
      </c>
      <c r="U2678" s="137"/>
      <c r="V2678" s="137"/>
      <c r="W2678" s="137"/>
      <c r="X2678" s="137"/>
      <c r="Y2678" s="137"/>
      <c r="Z2678" s="137"/>
      <c r="AA2678" s="137"/>
      <c r="AB2678" s="137"/>
      <c r="AC2678" s="336"/>
      <c r="AD2678" s="336"/>
      <c r="AE2678" s="137"/>
      <c r="AF2678" s="137"/>
      <c r="AG2678" s="337">
        <v>2025</v>
      </c>
      <c r="AH2678" s="128"/>
      <c r="AI2678" s="128"/>
      <c r="AJ2678" s="134">
        <f t="shared" ca="1" si="593"/>
        <v>2566</v>
      </c>
      <c r="AK2678" s="35" t="s">
        <v>153</v>
      </c>
      <c r="AL2678" s="134" t="str">
        <f t="shared" ca="1" si="594"/>
        <v>2566.</v>
      </c>
      <c r="AM2678" s="140"/>
      <c r="AN2678" s="35"/>
      <c r="AO2678" s="193"/>
    </row>
    <row r="2679" spans="1:41" ht="22.5" hidden="1" customHeight="1" x14ac:dyDescent="0.25">
      <c r="A2679" s="68" t="s">
        <v>5748</v>
      </c>
      <c r="B2679" s="25">
        <v>4237</v>
      </c>
      <c r="C2679" s="333" t="s">
        <v>1948</v>
      </c>
      <c r="D2679" s="25">
        <v>1983</v>
      </c>
      <c r="E2679" s="108" t="s">
        <v>2932</v>
      </c>
      <c r="F2679" s="68" t="s">
        <v>2933</v>
      </c>
      <c r="G2679" s="25">
        <v>5</v>
      </c>
      <c r="H2679" s="25">
        <v>6</v>
      </c>
      <c r="I2679" s="170">
        <v>5385.5</v>
      </c>
      <c r="J2679" s="170">
        <v>3348.5</v>
      </c>
      <c r="K2679" s="170">
        <v>3348.5</v>
      </c>
      <c r="L2679" s="287">
        <v>257</v>
      </c>
      <c r="M2679" s="170">
        <f t="shared" si="591"/>
        <v>517017.59999999998</v>
      </c>
      <c r="N2679" s="137"/>
      <c r="O2679" s="135"/>
      <c r="P2679" s="137"/>
      <c r="Q2679" s="137">
        <f t="shared" si="592"/>
        <v>517017.59999999998</v>
      </c>
      <c r="R2679" s="137"/>
      <c r="S2679" s="30"/>
      <c r="T2679" s="137"/>
      <c r="U2679" s="137"/>
      <c r="V2679" s="137"/>
      <c r="W2679" s="137"/>
      <c r="X2679" s="137"/>
      <c r="Y2679" s="137">
        <v>363.84</v>
      </c>
      <c r="Z2679" s="137">
        <v>517017.59999999998</v>
      </c>
      <c r="AA2679" s="137"/>
      <c r="AB2679" s="137"/>
      <c r="AC2679" s="137"/>
      <c r="AD2679" s="137"/>
      <c r="AE2679" s="137"/>
      <c r="AF2679" s="137"/>
      <c r="AG2679" s="337">
        <v>2025</v>
      </c>
      <c r="AH2679" s="218"/>
      <c r="AI2679" s="218"/>
      <c r="AJ2679" s="134">
        <f t="shared" ca="1" si="593"/>
        <v>2567</v>
      </c>
      <c r="AK2679" s="35" t="s">
        <v>153</v>
      </c>
      <c r="AL2679" s="134" t="str">
        <f t="shared" ca="1" si="594"/>
        <v>2567.</v>
      </c>
      <c r="AM2679" s="140"/>
      <c r="AN2679" s="35"/>
      <c r="AO2679" s="193"/>
    </row>
    <row r="2680" spans="1:41" ht="22.5" hidden="1" customHeight="1" x14ac:dyDescent="0.25">
      <c r="A2680" s="68" t="s">
        <v>5749</v>
      </c>
      <c r="B2680" s="25">
        <v>5152</v>
      </c>
      <c r="C2680" s="333" t="s">
        <v>1949</v>
      </c>
      <c r="D2680" s="25">
        <v>1983</v>
      </c>
      <c r="E2680" s="108" t="s">
        <v>2932</v>
      </c>
      <c r="F2680" s="68" t="s">
        <v>2934</v>
      </c>
      <c r="G2680" s="25">
        <v>9</v>
      </c>
      <c r="H2680" s="25">
        <v>1</v>
      </c>
      <c r="I2680" s="170">
        <v>3188.8</v>
      </c>
      <c r="J2680" s="137">
        <v>3188.8</v>
      </c>
      <c r="K2680" s="170">
        <v>3188.8</v>
      </c>
      <c r="L2680" s="287">
        <v>141</v>
      </c>
      <c r="M2680" s="170">
        <f t="shared" si="591"/>
        <v>4263168</v>
      </c>
      <c r="N2680" s="137"/>
      <c r="O2680" s="135"/>
      <c r="P2680" s="137"/>
      <c r="Q2680" s="137">
        <f t="shared" si="592"/>
        <v>4263168</v>
      </c>
      <c r="R2680" s="137">
        <v>4263168</v>
      </c>
      <c r="S2680" s="30"/>
      <c r="T2680" s="137"/>
      <c r="U2680" s="137"/>
      <c r="V2680" s="137"/>
      <c r="W2680" s="137"/>
      <c r="X2680" s="137"/>
      <c r="Y2680" s="137"/>
      <c r="Z2680" s="137"/>
      <c r="AA2680" s="137"/>
      <c r="AB2680" s="137"/>
      <c r="AC2680" s="137"/>
      <c r="AD2680" s="137"/>
      <c r="AE2680" s="137"/>
      <c r="AF2680" s="137"/>
      <c r="AG2680" s="337">
        <v>2025</v>
      </c>
      <c r="AH2680" s="171" t="s">
        <v>3053</v>
      </c>
      <c r="AI2680" s="171"/>
      <c r="AJ2680" s="134">
        <f t="shared" ca="1" si="593"/>
        <v>2568</v>
      </c>
      <c r="AK2680" s="35" t="s">
        <v>153</v>
      </c>
      <c r="AL2680" s="134" t="str">
        <f t="shared" ca="1" si="594"/>
        <v>2568.</v>
      </c>
      <c r="AM2680" s="140"/>
      <c r="AN2680" s="35"/>
      <c r="AO2680" s="193"/>
    </row>
    <row r="2681" spans="1:41" ht="22.5" hidden="1" customHeight="1" x14ac:dyDescent="0.25">
      <c r="A2681" s="68" t="s">
        <v>5750</v>
      </c>
      <c r="B2681" s="25">
        <v>4615</v>
      </c>
      <c r="C2681" s="333" t="s">
        <v>1951</v>
      </c>
      <c r="D2681" s="25">
        <v>1984</v>
      </c>
      <c r="E2681" s="108" t="s">
        <v>2932</v>
      </c>
      <c r="F2681" s="68" t="s">
        <v>2933</v>
      </c>
      <c r="G2681" s="25">
        <v>9</v>
      </c>
      <c r="H2681" s="25">
        <v>2</v>
      </c>
      <c r="I2681" s="170">
        <v>3860.9</v>
      </c>
      <c r="J2681" s="170">
        <v>3317.2</v>
      </c>
      <c r="K2681" s="170">
        <v>3317.2</v>
      </c>
      <c r="L2681" s="287">
        <v>171</v>
      </c>
      <c r="M2681" s="170">
        <f t="shared" si="591"/>
        <v>2106918</v>
      </c>
      <c r="N2681" s="137"/>
      <c r="O2681" s="135"/>
      <c r="P2681" s="137"/>
      <c r="Q2681" s="137">
        <f t="shared" si="592"/>
        <v>2106918</v>
      </c>
      <c r="R2681" s="137"/>
      <c r="S2681" s="30"/>
      <c r="T2681" s="137"/>
      <c r="U2681" s="137">
        <v>594</v>
      </c>
      <c r="V2681" s="137">
        <f>U2681*3547</f>
        <v>2106918</v>
      </c>
      <c r="W2681" s="137"/>
      <c r="X2681" s="137"/>
      <c r="Y2681" s="137"/>
      <c r="Z2681" s="137"/>
      <c r="AA2681" s="137"/>
      <c r="AB2681" s="137"/>
      <c r="AC2681" s="137"/>
      <c r="AD2681" s="137"/>
      <c r="AE2681" s="137"/>
      <c r="AF2681" s="137"/>
      <c r="AG2681" s="337">
        <v>2025</v>
      </c>
      <c r="AH2681" s="166"/>
      <c r="AI2681" s="166"/>
      <c r="AJ2681" s="134">
        <f t="shared" ca="1" si="593"/>
        <v>2569</v>
      </c>
      <c r="AK2681" s="35" t="s">
        <v>153</v>
      </c>
      <c r="AL2681" s="134" t="str">
        <f t="shared" ca="1" si="594"/>
        <v>2569.</v>
      </c>
      <c r="AM2681" s="140"/>
      <c r="AN2681" s="35"/>
      <c r="AO2681" s="193"/>
    </row>
    <row r="2682" spans="1:41" ht="22.5" hidden="1" customHeight="1" x14ac:dyDescent="0.25">
      <c r="A2682" s="68" t="s">
        <v>5751</v>
      </c>
      <c r="B2682" s="117">
        <v>4810</v>
      </c>
      <c r="C2682" s="168" t="s">
        <v>1952</v>
      </c>
      <c r="D2682" s="337">
        <v>1984</v>
      </c>
      <c r="E2682" s="108" t="s">
        <v>2932</v>
      </c>
      <c r="F2682" s="68" t="s">
        <v>2934</v>
      </c>
      <c r="G2682" s="25">
        <v>5</v>
      </c>
      <c r="H2682" s="25">
        <v>3</v>
      </c>
      <c r="I2682" s="137">
        <v>1935.7</v>
      </c>
      <c r="J2682" s="137">
        <v>1935.7</v>
      </c>
      <c r="K2682" s="137">
        <v>1148.8</v>
      </c>
      <c r="L2682" s="30">
        <v>86</v>
      </c>
      <c r="M2682" s="170">
        <f t="shared" si="591"/>
        <v>2153278.2999999998</v>
      </c>
      <c r="N2682" s="137"/>
      <c r="O2682" s="135"/>
      <c r="P2682" s="137"/>
      <c r="Q2682" s="137">
        <f t="shared" si="592"/>
        <v>2153278.2999999998</v>
      </c>
      <c r="R2682" s="137"/>
      <c r="S2682" s="30"/>
      <c r="T2682" s="137"/>
      <c r="U2682" s="137">
        <v>539.9</v>
      </c>
      <c r="V2682" s="137">
        <f>U2682*3547</f>
        <v>1915025.2999999998</v>
      </c>
      <c r="W2682" s="137"/>
      <c r="X2682" s="137"/>
      <c r="Y2682" s="137"/>
      <c r="Z2682" s="137"/>
      <c r="AA2682" s="137">
        <v>88.56</v>
      </c>
      <c r="AB2682" s="137">
        <v>238253</v>
      </c>
      <c r="AC2682" s="336"/>
      <c r="AD2682" s="336"/>
      <c r="AE2682" s="137"/>
      <c r="AF2682" s="137"/>
      <c r="AG2682" s="337">
        <v>2025</v>
      </c>
      <c r="AH2682" s="166"/>
      <c r="AI2682" s="166"/>
      <c r="AJ2682" s="134">
        <f t="shared" ca="1" si="593"/>
        <v>2570</v>
      </c>
      <c r="AK2682" s="35" t="s">
        <v>153</v>
      </c>
      <c r="AL2682" s="134" t="str">
        <f t="shared" ca="1" si="594"/>
        <v>2570.</v>
      </c>
      <c r="AM2682" s="140"/>
      <c r="AN2682" s="35"/>
      <c r="AO2682" s="193"/>
    </row>
    <row r="2683" spans="1:41" ht="22.5" hidden="1" customHeight="1" x14ac:dyDescent="0.25">
      <c r="A2683" s="68" t="s">
        <v>5752</v>
      </c>
      <c r="B2683" s="25">
        <v>4755</v>
      </c>
      <c r="C2683" s="169" t="s">
        <v>1955</v>
      </c>
      <c r="D2683" s="25">
        <v>1985</v>
      </c>
      <c r="E2683" s="108" t="s">
        <v>2932</v>
      </c>
      <c r="F2683" s="68" t="s">
        <v>2934</v>
      </c>
      <c r="G2683" s="25">
        <v>2</v>
      </c>
      <c r="H2683" s="25">
        <v>2</v>
      </c>
      <c r="I2683" s="170">
        <v>573.20000000000005</v>
      </c>
      <c r="J2683" s="137">
        <v>317.89999999999998</v>
      </c>
      <c r="K2683" s="170">
        <v>317.89999999999998</v>
      </c>
      <c r="L2683" s="287">
        <v>30</v>
      </c>
      <c r="M2683" s="170">
        <f t="shared" si="591"/>
        <v>212773.86000000002</v>
      </c>
      <c r="N2683" s="137"/>
      <c r="O2683" s="135"/>
      <c r="P2683" s="137"/>
      <c r="Q2683" s="137">
        <f t="shared" si="592"/>
        <v>212773.86000000002</v>
      </c>
      <c r="R2683" s="137">
        <v>212773.86000000002</v>
      </c>
      <c r="S2683" s="30"/>
      <c r="T2683" s="137"/>
      <c r="U2683" s="137"/>
      <c r="V2683" s="137"/>
      <c r="W2683" s="137"/>
      <c r="X2683" s="137"/>
      <c r="Y2683" s="137"/>
      <c r="Z2683" s="137"/>
      <c r="AA2683" s="137"/>
      <c r="AB2683" s="137"/>
      <c r="AC2683" s="137"/>
      <c r="AD2683" s="137"/>
      <c r="AE2683" s="137"/>
      <c r="AF2683" s="137"/>
      <c r="AG2683" s="337">
        <v>2025</v>
      </c>
      <c r="AH2683" s="171" t="s">
        <v>3049</v>
      </c>
      <c r="AI2683" s="171"/>
      <c r="AJ2683" s="134">
        <f t="shared" ca="1" si="593"/>
        <v>2571</v>
      </c>
      <c r="AK2683" s="35" t="s">
        <v>153</v>
      </c>
      <c r="AL2683" s="134" t="str">
        <f t="shared" ca="1" si="594"/>
        <v>2571.</v>
      </c>
      <c r="AM2683" s="140"/>
      <c r="AO2683" s="193"/>
    </row>
    <row r="2684" spans="1:41" ht="22.5" hidden="1" customHeight="1" x14ac:dyDescent="0.25">
      <c r="A2684" s="68" t="s">
        <v>5753</v>
      </c>
      <c r="B2684" s="25">
        <v>5330</v>
      </c>
      <c r="C2684" s="130" t="s">
        <v>1956</v>
      </c>
      <c r="D2684" s="25">
        <v>1985</v>
      </c>
      <c r="E2684" s="108" t="s">
        <v>2932</v>
      </c>
      <c r="F2684" s="68" t="s">
        <v>2934</v>
      </c>
      <c r="G2684" s="25">
        <v>5</v>
      </c>
      <c r="H2684" s="25">
        <v>4</v>
      </c>
      <c r="I2684" s="137">
        <v>4814.8</v>
      </c>
      <c r="J2684" s="137">
        <v>2928.1</v>
      </c>
      <c r="K2684" s="137">
        <v>2928.1</v>
      </c>
      <c r="L2684" s="30">
        <v>104</v>
      </c>
      <c r="M2684" s="170">
        <f t="shared" si="591"/>
        <v>4763372.71</v>
      </c>
      <c r="N2684" s="137"/>
      <c r="O2684" s="135"/>
      <c r="P2684" s="137"/>
      <c r="Q2684" s="137">
        <f t="shared" si="592"/>
        <v>4763372.71</v>
      </c>
      <c r="R2684" s="137"/>
      <c r="S2684" s="30"/>
      <c r="T2684" s="137"/>
      <c r="U2684" s="137">
        <v>1342.93</v>
      </c>
      <c r="V2684" s="137">
        <f>U2684*3547</f>
        <v>4763372.71</v>
      </c>
      <c r="W2684" s="137"/>
      <c r="X2684" s="137"/>
      <c r="Y2684" s="137"/>
      <c r="Z2684" s="137"/>
      <c r="AA2684" s="137"/>
      <c r="AB2684" s="137"/>
      <c r="AC2684" s="137"/>
      <c r="AD2684" s="137"/>
      <c r="AE2684" s="137"/>
      <c r="AF2684" s="137"/>
      <c r="AG2684" s="337">
        <v>2025</v>
      </c>
      <c r="AH2684" s="166"/>
      <c r="AI2684" s="166"/>
      <c r="AJ2684" s="134">
        <f t="shared" ca="1" si="593"/>
        <v>2572</v>
      </c>
      <c r="AK2684" s="35" t="s">
        <v>153</v>
      </c>
      <c r="AL2684" s="134" t="str">
        <f t="shared" ca="1" si="594"/>
        <v>2572.</v>
      </c>
      <c r="AM2684" s="140"/>
      <c r="AN2684" s="35"/>
      <c r="AO2684" s="193"/>
    </row>
    <row r="2685" spans="1:41" ht="22.5" hidden="1" customHeight="1" x14ac:dyDescent="0.25">
      <c r="A2685" s="68" t="s">
        <v>5754</v>
      </c>
      <c r="B2685" s="25">
        <v>4888</v>
      </c>
      <c r="C2685" s="169" t="s">
        <v>1958</v>
      </c>
      <c r="D2685" s="25">
        <v>1986</v>
      </c>
      <c r="E2685" s="108" t="s">
        <v>2932</v>
      </c>
      <c r="F2685" s="68" t="s">
        <v>2933</v>
      </c>
      <c r="G2685" s="25">
        <v>5</v>
      </c>
      <c r="H2685" s="25">
        <v>8</v>
      </c>
      <c r="I2685" s="170">
        <v>5530.8</v>
      </c>
      <c r="J2685" s="170">
        <v>3285.5</v>
      </c>
      <c r="K2685" s="170">
        <v>3285.5</v>
      </c>
      <c r="L2685" s="287">
        <v>279</v>
      </c>
      <c r="M2685" s="170">
        <f t="shared" si="591"/>
        <v>10656064</v>
      </c>
      <c r="N2685" s="137"/>
      <c r="O2685" s="135"/>
      <c r="P2685" s="137"/>
      <c r="Q2685" s="137">
        <f t="shared" si="592"/>
        <v>10656064</v>
      </c>
      <c r="R2685" s="137">
        <v>10656064</v>
      </c>
      <c r="S2685" s="30"/>
      <c r="T2685" s="137"/>
      <c r="U2685" s="137"/>
      <c r="V2685" s="137"/>
      <c r="W2685" s="137"/>
      <c r="X2685" s="137"/>
      <c r="Y2685" s="137"/>
      <c r="Z2685" s="137"/>
      <c r="AA2685" s="137"/>
      <c r="AB2685" s="137"/>
      <c r="AC2685" s="137"/>
      <c r="AD2685" s="137"/>
      <c r="AE2685" s="137"/>
      <c r="AF2685" s="137"/>
      <c r="AG2685" s="337">
        <v>2025</v>
      </c>
      <c r="AH2685" s="171" t="s">
        <v>3050</v>
      </c>
      <c r="AI2685" s="171"/>
      <c r="AJ2685" s="134">
        <f t="shared" ca="1" si="593"/>
        <v>2573</v>
      </c>
      <c r="AK2685" s="35" t="s">
        <v>153</v>
      </c>
      <c r="AL2685" s="134" t="str">
        <f t="shared" ca="1" si="594"/>
        <v>2573.</v>
      </c>
      <c r="AM2685" s="140"/>
      <c r="AN2685" s="35"/>
      <c r="AO2685" s="193"/>
    </row>
    <row r="2686" spans="1:41" ht="22.5" hidden="1" customHeight="1" x14ac:dyDescent="0.25">
      <c r="A2686" s="68" t="s">
        <v>5755</v>
      </c>
      <c r="B2686" s="25">
        <v>4987</v>
      </c>
      <c r="C2686" s="205" t="s">
        <v>1959</v>
      </c>
      <c r="D2686" s="25">
        <v>1986</v>
      </c>
      <c r="E2686" s="108" t="s">
        <v>2932</v>
      </c>
      <c r="F2686" s="68" t="s">
        <v>2936</v>
      </c>
      <c r="G2686" s="25">
        <v>9</v>
      </c>
      <c r="H2686" s="25">
        <v>1</v>
      </c>
      <c r="I2686" s="137">
        <v>2450.1</v>
      </c>
      <c r="J2686" s="137">
        <v>2450.1</v>
      </c>
      <c r="K2686" s="137">
        <v>2450.1</v>
      </c>
      <c r="L2686" s="30">
        <v>120</v>
      </c>
      <c r="M2686" s="137">
        <f t="shared" si="591"/>
        <v>1853340</v>
      </c>
      <c r="N2686" s="137"/>
      <c r="O2686" s="135"/>
      <c r="P2686" s="137"/>
      <c r="Q2686" s="137">
        <f t="shared" si="592"/>
        <v>1853340</v>
      </c>
      <c r="R2686" s="137">
        <v>1853340</v>
      </c>
      <c r="S2686" s="30"/>
      <c r="T2686" s="137"/>
      <c r="U2686" s="137"/>
      <c r="V2686" s="137"/>
      <c r="W2686" s="137"/>
      <c r="X2686" s="137"/>
      <c r="Y2686" s="137"/>
      <c r="Z2686" s="137"/>
      <c r="AA2686" s="137"/>
      <c r="AB2686" s="137"/>
      <c r="AC2686" s="336"/>
      <c r="AD2686" s="336"/>
      <c r="AE2686" s="137"/>
      <c r="AF2686" s="137"/>
      <c r="AG2686" s="337">
        <v>2025</v>
      </c>
      <c r="AH2686" s="218" t="s">
        <v>3052</v>
      </c>
      <c r="AI2686" s="218"/>
      <c r="AJ2686" s="134">
        <f t="shared" ca="1" si="593"/>
        <v>2574</v>
      </c>
      <c r="AK2686" s="35" t="s">
        <v>153</v>
      </c>
      <c r="AL2686" s="134" t="str">
        <f t="shared" ca="1" si="594"/>
        <v>2574.</v>
      </c>
      <c r="AM2686" s="140"/>
      <c r="AN2686" s="35"/>
      <c r="AO2686" s="193"/>
    </row>
    <row r="2687" spans="1:41" ht="23.25" hidden="1" customHeight="1" x14ac:dyDescent="0.25">
      <c r="A2687" s="68" t="s">
        <v>5756</v>
      </c>
      <c r="B2687" s="25">
        <v>4751</v>
      </c>
      <c r="C2687" s="36" t="s">
        <v>1960</v>
      </c>
      <c r="D2687" s="25">
        <v>1986</v>
      </c>
      <c r="E2687" s="108" t="s">
        <v>2932</v>
      </c>
      <c r="F2687" s="68" t="s">
        <v>2933</v>
      </c>
      <c r="G2687" s="25">
        <v>9</v>
      </c>
      <c r="H2687" s="25">
        <v>5</v>
      </c>
      <c r="I2687" s="170">
        <v>9341.7999999999993</v>
      </c>
      <c r="J2687" s="170">
        <v>5644.4</v>
      </c>
      <c r="K2687" s="170">
        <v>5644.4</v>
      </c>
      <c r="L2687" s="287">
        <v>451</v>
      </c>
      <c r="M2687" s="170">
        <f t="shared" si="591"/>
        <v>15530800</v>
      </c>
      <c r="N2687" s="137"/>
      <c r="O2687" s="135"/>
      <c r="P2687" s="137"/>
      <c r="Q2687" s="137">
        <f t="shared" si="592"/>
        <v>15530800</v>
      </c>
      <c r="R2687" s="137"/>
      <c r="S2687" s="30">
        <v>5</v>
      </c>
      <c r="T2687" s="137">
        <f>S2687*3106160</f>
        <v>15530800</v>
      </c>
      <c r="U2687" s="137"/>
      <c r="V2687" s="137"/>
      <c r="W2687" s="137"/>
      <c r="X2687" s="137"/>
      <c r="Y2687" s="137"/>
      <c r="Z2687" s="137"/>
      <c r="AA2687" s="137"/>
      <c r="AB2687" s="137"/>
      <c r="AC2687" s="336"/>
      <c r="AD2687" s="336"/>
      <c r="AE2687" s="137"/>
      <c r="AF2687" s="137"/>
      <c r="AG2687" s="337">
        <v>2025</v>
      </c>
      <c r="AH2687" s="171"/>
      <c r="AI2687" s="171"/>
      <c r="AJ2687" s="134">
        <f t="shared" ca="1" si="593"/>
        <v>2575</v>
      </c>
      <c r="AK2687" s="35" t="s">
        <v>153</v>
      </c>
      <c r="AL2687" s="134" t="str">
        <f t="shared" ca="1" si="594"/>
        <v>2575.</v>
      </c>
      <c r="AM2687" s="140"/>
      <c r="AO2687" s="193"/>
    </row>
    <row r="2688" spans="1:41" ht="22.5" hidden="1" customHeight="1" x14ac:dyDescent="0.25">
      <c r="A2688" s="68" t="s">
        <v>5757</v>
      </c>
      <c r="B2688" s="25">
        <v>4758</v>
      </c>
      <c r="C2688" s="333" t="s">
        <v>1961</v>
      </c>
      <c r="D2688" s="25">
        <v>1986</v>
      </c>
      <c r="E2688" s="108" t="s">
        <v>2932</v>
      </c>
      <c r="F2688" s="68" t="s">
        <v>2934</v>
      </c>
      <c r="G2688" s="25">
        <v>3</v>
      </c>
      <c r="H2688" s="25">
        <v>3</v>
      </c>
      <c r="I2688" s="170">
        <v>1291.0999999999999</v>
      </c>
      <c r="J2688" s="170">
        <v>643</v>
      </c>
      <c r="K2688" s="170">
        <v>643</v>
      </c>
      <c r="L2688" s="287">
        <v>50</v>
      </c>
      <c r="M2688" s="170">
        <f t="shared" si="591"/>
        <v>479249.55000000005</v>
      </c>
      <c r="N2688" s="137"/>
      <c r="O2688" s="135"/>
      <c r="P2688" s="137"/>
      <c r="Q2688" s="137">
        <f t="shared" si="592"/>
        <v>479249.55000000005</v>
      </c>
      <c r="R2688" s="137">
        <v>479249.55000000005</v>
      </c>
      <c r="S2688" s="30"/>
      <c r="T2688" s="137"/>
      <c r="U2688" s="137"/>
      <c r="V2688" s="137"/>
      <c r="W2688" s="137"/>
      <c r="X2688" s="137"/>
      <c r="Y2688" s="137"/>
      <c r="Z2688" s="137"/>
      <c r="AA2688" s="137"/>
      <c r="AB2688" s="137"/>
      <c r="AC2688" s="137"/>
      <c r="AD2688" s="137"/>
      <c r="AE2688" s="137"/>
      <c r="AF2688" s="137"/>
      <c r="AG2688" s="337">
        <v>2025</v>
      </c>
      <c r="AH2688" s="171" t="s">
        <v>3049</v>
      </c>
      <c r="AI2688" s="171"/>
      <c r="AJ2688" s="134">
        <f t="shared" ca="1" si="593"/>
        <v>2576</v>
      </c>
      <c r="AK2688" s="35" t="s">
        <v>153</v>
      </c>
      <c r="AL2688" s="134" t="str">
        <f t="shared" ca="1" si="594"/>
        <v>2576.</v>
      </c>
      <c r="AM2688" s="140"/>
      <c r="AN2688" s="35"/>
      <c r="AO2688" s="193"/>
    </row>
    <row r="2689" spans="1:41" ht="22.5" hidden="1" customHeight="1" x14ac:dyDescent="0.25">
      <c r="A2689" s="68" t="s">
        <v>5758</v>
      </c>
      <c r="B2689" s="25">
        <v>5190</v>
      </c>
      <c r="C2689" s="36" t="s">
        <v>1962</v>
      </c>
      <c r="D2689" s="25">
        <v>1986</v>
      </c>
      <c r="E2689" s="68" t="s">
        <v>2932</v>
      </c>
      <c r="F2689" s="68" t="s">
        <v>2934</v>
      </c>
      <c r="G2689" s="25">
        <v>5</v>
      </c>
      <c r="H2689" s="25">
        <v>4</v>
      </c>
      <c r="I2689" s="139">
        <v>6035.5</v>
      </c>
      <c r="J2689" s="139">
        <v>4334</v>
      </c>
      <c r="K2689" s="139">
        <v>4334</v>
      </c>
      <c r="L2689" s="25">
        <v>216</v>
      </c>
      <c r="M2689" s="173">
        <f t="shared" ref="M2689:M2709" si="595">R2689+T2689+V2689+X2689+Z2689+AB2689+AE2689+AF2689</f>
        <v>3037245.4</v>
      </c>
      <c r="N2689" s="137"/>
      <c r="O2689" s="135"/>
      <c r="P2689" s="137"/>
      <c r="Q2689" s="137">
        <f t="shared" ref="Q2689:Q2709" si="596">M2689</f>
        <v>3037245.4</v>
      </c>
      <c r="R2689" s="137"/>
      <c r="S2689" s="337"/>
      <c r="T2689" s="336"/>
      <c r="U2689" s="137"/>
      <c r="V2689" s="137"/>
      <c r="W2689" s="137"/>
      <c r="X2689" s="137"/>
      <c r="Y2689" s="137">
        <v>2137.4</v>
      </c>
      <c r="Z2689" s="137">
        <f>Y2689*1421</f>
        <v>3037245.4</v>
      </c>
      <c r="AA2689" s="336"/>
      <c r="AB2689" s="336"/>
      <c r="AC2689" s="336"/>
      <c r="AD2689" s="336"/>
      <c r="AE2689" s="137"/>
      <c r="AF2689" s="137"/>
      <c r="AG2689" s="337">
        <v>2025</v>
      </c>
      <c r="AH2689" s="132"/>
      <c r="AI2689" s="132"/>
      <c r="AJ2689" s="134">
        <f t="shared" ca="1" si="593"/>
        <v>2577</v>
      </c>
      <c r="AK2689" s="35" t="s">
        <v>153</v>
      </c>
      <c r="AL2689" s="134" t="str">
        <f t="shared" ca="1" si="594"/>
        <v>2577.</v>
      </c>
      <c r="AM2689" s="140"/>
      <c r="AN2689" s="35"/>
      <c r="AO2689" s="193"/>
    </row>
    <row r="2690" spans="1:41" ht="22.5" hidden="1" customHeight="1" x14ac:dyDescent="0.25">
      <c r="A2690" s="68" t="s">
        <v>5759</v>
      </c>
      <c r="B2690" s="25">
        <v>5404</v>
      </c>
      <c r="C2690" s="130" t="s">
        <v>1963</v>
      </c>
      <c r="D2690" s="25">
        <v>1986</v>
      </c>
      <c r="E2690" s="108" t="s">
        <v>2932</v>
      </c>
      <c r="F2690" s="68" t="s">
        <v>2933</v>
      </c>
      <c r="G2690" s="25">
        <v>9</v>
      </c>
      <c r="H2690" s="25">
        <v>4</v>
      </c>
      <c r="I2690" s="137">
        <v>7672.8</v>
      </c>
      <c r="J2690" s="137">
        <v>4569.6000000000004</v>
      </c>
      <c r="K2690" s="137">
        <v>2505.8000000000002</v>
      </c>
      <c r="L2690" s="30">
        <v>113</v>
      </c>
      <c r="M2690" s="137">
        <f t="shared" si="595"/>
        <v>2848168.83</v>
      </c>
      <c r="N2690" s="137"/>
      <c r="O2690" s="135"/>
      <c r="P2690" s="137"/>
      <c r="Q2690" s="137">
        <f t="shared" si="596"/>
        <v>2848168.83</v>
      </c>
      <c r="R2690" s="137">
        <v>2848168.83</v>
      </c>
      <c r="S2690" s="30"/>
      <c r="T2690" s="137"/>
      <c r="U2690" s="137"/>
      <c r="V2690" s="137"/>
      <c r="W2690" s="137"/>
      <c r="X2690" s="137"/>
      <c r="Y2690" s="137"/>
      <c r="Z2690" s="137"/>
      <c r="AA2690" s="137"/>
      <c r="AB2690" s="137"/>
      <c r="AC2690" s="137"/>
      <c r="AD2690" s="137"/>
      <c r="AE2690" s="137"/>
      <c r="AF2690" s="137"/>
      <c r="AG2690" s="337">
        <v>2025</v>
      </c>
      <c r="AH2690" s="218" t="s">
        <v>3049</v>
      </c>
      <c r="AI2690" s="218"/>
      <c r="AJ2690" s="134">
        <f t="shared" ca="1" si="593"/>
        <v>2578</v>
      </c>
      <c r="AK2690" s="35" t="s">
        <v>153</v>
      </c>
      <c r="AL2690" s="134" t="str">
        <f t="shared" ca="1" si="594"/>
        <v>2578.</v>
      </c>
      <c r="AM2690" s="140"/>
      <c r="AN2690" s="35"/>
      <c r="AO2690" s="193"/>
    </row>
    <row r="2691" spans="1:41" ht="22.5" hidden="1" customHeight="1" x14ac:dyDescent="0.25">
      <c r="A2691" s="68" t="s">
        <v>5760</v>
      </c>
      <c r="B2691" s="25">
        <v>4940</v>
      </c>
      <c r="C2691" s="169" t="s">
        <v>1964</v>
      </c>
      <c r="D2691" s="25">
        <v>1987</v>
      </c>
      <c r="E2691" s="108" t="s">
        <v>2932</v>
      </c>
      <c r="F2691" s="68" t="s">
        <v>2933</v>
      </c>
      <c r="G2691" s="25">
        <v>5</v>
      </c>
      <c r="H2691" s="25">
        <v>3</v>
      </c>
      <c r="I2691" s="170">
        <v>3682.9</v>
      </c>
      <c r="J2691" s="137">
        <v>3181</v>
      </c>
      <c r="K2691" s="170">
        <v>3181</v>
      </c>
      <c r="L2691" s="287">
        <v>162</v>
      </c>
      <c r="M2691" s="170">
        <f t="shared" si="595"/>
        <v>7350410</v>
      </c>
      <c r="N2691" s="137"/>
      <c r="O2691" s="135"/>
      <c r="P2691" s="137"/>
      <c r="Q2691" s="137">
        <f t="shared" si="596"/>
        <v>7350410</v>
      </c>
      <c r="R2691" s="137">
        <v>7350410</v>
      </c>
      <c r="S2691" s="30"/>
      <c r="T2691" s="137"/>
      <c r="U2691" s="137"/>
      <c r="V2691" s="137"/>
      <c r="W2691" s="137"/>
      <c r="X2691" s="137"/>
      <c r="Y2691" s="137"/>
      <c r="Z2691" s="137"/>
      <c r="AA2691" s="137"/>
      <c r="AB2691" s="137"/>
      <c r="AC2691" s="137"/>
      <c r="AD2691" s="137"/>
      <c r="AE2691" s="137"/>
      <c r="AF2691" s="137"/>
      <c r="AG2691" s="337">
        <v>2025</v>
      </c>
      <c r="AH2691" s="171" t="s">
        <v>3050</v>
      </c>
      <c r="AI2691" s="171"/>
      <c r="AJ2691" s="134">
        <f t="shared" ca="1" si="593"/>
        <v>2579</v>
      </c>
      <c r="AK2691" s="35" t="s">
        <v>153</v>
      </c>
      <c r="AL2691" s="134" t="str">
        <f t="shared" ca="1" si="594"/>
        <v>2579.</v>
      </c>
      <c r="AM2691" s="140"/>
      <c r="AO2691" s="193"/>
    </row>
    <row r="2692" spans="1:41" ht="22.5" hidden="1" customHeight="1" x14ac:dyDescent="0.25">
      <c r="A2692" s="68" t="s">
        <v>5761</v>
      </c>
      <c r="B2692" s="25">
        <v>4891</v>
      </c>
      <c r="C2692" s="36" t="s">
        <v>1965</v>
      </c>
      <c r="D2692" s="25">
        <v>1987</v>
      </c>
      <c r="E2692" s="108" t="s">
        <v>2932</v>
      </c>
      <c r="F2692" s="68" t="s">
        <v>2934</v>
      </c>
      <c r="G2692" s="25">
        <v>5</v>
      </c>
      <c r="H2692" s="25">
        <v>3</v>
      </c>
      <c r="I2692" s="137">
        <v>3481.8</v>
      </c>
      <c r="J2692" s="137">
        <v>3174.5</v>
      </c>
      <c r="K2692" s="137">
        <v>2775.5</v>
      </c>
      <c r="L2692" s="30">
        <v>129</v>
      </c>
      <c r="M2692" s="170">
        <f t="shared" si="595"/>
        <v>10863228</v>
      </c>
      <c r="N2692" s="137"/>
      <c r="O2692" s="135"/>
      <c r="P2692" s="137"/>
      <c r="Q2692" s="137">
        <f t="shared" si="596"/>
        <v>10863228</v>
      </c>
      <c r="R2692" s="137">
        <v>6115866</v>
      </c>
      <c r="S2692" s="30"/>
      <c r="T2692" s="137"/>
      <c r="U2692" s="137">
        <v>1192</v>
      </c>
      <c r="V2692" s="137">
        <f>U2692*3547</f>
        <v>4228024</v>
      </c>
      <c r="W2692" s="137"/>
      <c r="X2692" s="137"/>
      <c r="Y2692" s="137"/>
      <c r="Z2692" s="137"/>
      <c r="AA2692" s="137">
        <v>194</v>
      </c>
      <c r="AB2692" s="137">
        <f>AA2692*2677</f>
        <v>519338</v>
      </c>
      <c r="AC2692" s="336"/>
      <c r="AD2692" s="336"/>
      <c r="AE2692" s="137"/>
      <c r="AF2692" s="137"/>
      <c r="AG2692" s="337">
        <v>2025</v>
      </c>
      <c r="AH2692" s="128" t="s">
        <v>3050</v>
      </c>
      <c r="AI2692" s="128"/>
      <c r="AJ2692" s="134">
        <f t="shared" ca="1" si="593"/>
        <v>2580</v>
      </c>
      <c r="AK2692" s="35" t="s">
        <v>153</v>
      </c>
      <c r="AL2692" s="134" t="str">
        <f t="shared" ca="1" si="594"/>
        <v>2580.</v>
      </c>
      <c r="AM2692" s="140"/>
      <c r="AN2692" s="35"/>
      <c r="AO2692" s="193"/>
    </row>
    <row r="2693" spans="1:41" ht="22.5" hidden="1" customHeight="1" x14ac:dyDescent="0.25">
      <c r="A2693" s="68" t="s">
        <v>5762</v>
      </c>
      <c r="B2693" s="25">
        <v>4505</v>
      </c>
      <c r="C2693" s="333" t="s">
        <v>1966</v>
      </c>
      <c r="D2693" s="25">
        <v>1987</v>
      </c>
      <c r="E2693" s="108" t="s">
        <v>2932</v>
      </c>
      <c r="F2693" s="68" t="s">
        <v>2934</v>
      </c>
      <c r="G2693" s="25">
        <v>3</v>
      </c>
      <c r="H2693" s="25">
        <v>6</v>
      </c>
      <c r="I2693" s="170">
        <v>3015.5</v>
      </c>
      <c r="J2693" s="170">
        <v>1807.2</v>
      </c>
      <c r="K2693" s="170">
        <v>1807.2</v>
      </c>
      <c r="L2693" s="287">
        <v>122</v>
      </c>
      <c r="M2693" s="170">
        <f t="shared" si="595"/>
        <v>1119358.1100000001</v>
      </c>
      <c r="N2693" s="137"/>
      <c r="O2693" s="135"/>
      <c r="P2693" s="137"/>
      <c r="Q2693" s="137">
        <f t="shared" si="596"/>
        <v>1119358.1100000001</v>
      </c>
      <c r="R2693" s="137">
        <v>1119358.1100000001</v>
      </c>
      <c r="S2693" s="30"/>
      <c r="T2693" s="137"/>
      <c r="U2693" s="137"/>
      <c r="V2693" s="137"/>
      <c r="W2693" s="137"/>
      <c r="X2693" s="137"/>
      <c r="Y2693" s="137"/>
      <c r="Z2693" s="137"/>
      <c r="AA2693" s="137"/>
      <c r="AB2693" s="137"/>
      <c r="AC2693" s="137"/>
      <c r="AD2693" s="137"/>
      <c r="AE2693" s="137"/>
      <c r="AF2693" s="137"/>
      <c r="AG2693" s="337">
        <v>2025</v>
      </c>
      <c r="AH2693" s="171" t="s">
        <v>3049</v>
      </c>
      <c r="AI2693" s="171"/>
      <c r="AJ2693" s="134">
        <f t="shared" ca="1" si="593"/>
        <v>2581</v>
      </c>
      <c r="AK2693" s="35" t="s">
        <v>153</v>
      </c>
      <c r="AL2693" s="134" t="str">
        <f t="shared" ca="1" si="594"/>
        <v>2581.</v>
      </c>
      <c r="AM2693" s="140"/>
      <c r="AN2693" s="35"/>
      <c r="AO2693" s="193"/>
    </row>
    <row r="2694" spans="1:41" ht="23.25" hidden="1" customHeight="1" x14ac:dyDescent="0.25">
      <c r="A2694" s="68" t="s">
        <v>5763</v>
      </c>
      <c r="B2694" s="117">
        <v>4682</v>
      </c>
      <c r="C2694" s="36" t="s">
        <v>1967</v>
      </c>
      <c r="D2694" s="25">
        <v>1987</v>
      </c>
      <c r="E2694" s="108" t="s">
        <v>2932</v>
      </c>
      <c r="F2694" s="68" t="s">
        <v>2933</v>
      </c>
      <c r="G2694" s="25">
        <v>9</v>
      </c>
      <c r="H2694" s="25">
        <v>5</v>
      </c>
      <c r="I2694" s="137">
        <v>10685.1</v>
      </c>
      <c r="J2694" s="137">
        <v>9698.4</v>
      </c>
      <c r="K2694" s="137">
        <v>9599.7999999999993</v>
      </c>
      <c r="L2694" s="30">
        <v>457</v>
      </c>
      <c r="M2694" s="170">
        <f t="shared" si="595"/>
        <v>15530800</v>
      </c>
      <c r="N2694" s="137"/>
      <c r="O2694" s="135"/>
      <c r="P2694" s="137"/>
      <c r="Q2694" s="137">
        <f t="shared" si="596"/>
        <v>15530800</v>
      </c>
      <c r="R2694" s="137"/>
      <c r="S2694" s="30">
        <v>5</v>
      </c>
      <c r="T2694" s="137">
        <f>S2694*3106160</f>
        <v>15530800</v>
      </c>
      <c r="U2694" s="137"/>
      <c r="V2694" s="137"/>
      <c r="W2694" s="137"/>
      <c r="X2694" s="137"/>
      <c r="Y2694" s="137"/>
      <c r="Z2694" s="137"/>
      <c r="AA2694" s="137"/>
      <c r="AB2694" s="137"/>
      <c r="AC2694" s="336"/>
      <c r="AD2694" s="336"/>
      <c r="AE2694" s="137"/>
      <c r="AF2694" s="137"/>
      <c r="AG2694" s="337">
        <v>2025</v>
      </c>
      <c r="AH2694" s="171"/>
      <c r="AI2694" s="171"/>
      <c r="AJ2694" s="134">
        <f t="shared" ca="1" si="593"/>
        <v>2582</v>
      </c>
      <c r="AK2694" s="35" t="s">
        <v>153</v>
      </c>
      <c r="AL2694" s="134" t="str">
        <f t="shared" ca="1" si="594"/>
        <v>2582.</v>
      </c>
      <c r="AM2694" s="140"/>
      <c r="AO2694" s="193"/>
    </row>
    <row r="2695" spans="1:41" ht="22.5" hidden="1" customHeight="1" x14ac:dyDescent="0.25">
      <c r="A2695" s="68" t="s">
        <v>5764</v>
      </c>
      <c r="B2695" s="25">
        <v>4720</v>
      </c>
      <c r="C2695" s="130" t="s">
        <v>1968</v>
      </c>
      <c r="D2695" s="25">
        <v>1987</v>
      </c>
      <c r="E2695" s="108" t="s">
        <v>2932</v>
      </c>
      <c r="F2695" s="68" t="s">
        <v>2933</v>
      </c>
      <c r="G2695" s="25">
        <v>10</v>
      </c>
      <c r="H2695" s="25">
        <v>4</v>
      </c>
      <c r="I2695" s="137">
        <v>8584</v>
      </c>
      <c r="J2695" s="137">
        <v>8584</v>
      </c>
      <c r="K2695" s="137">
        <v>8584</v>
      </c>
      <c r="L2695" s="30">
        <v>451</v>
      </c>
      <c r="M2695" s="173">
        <f t="shared" si="595"/>
        <v>19129184</v>
      </c>
      <c r="N2695" s="137"/>
      <c r="O2695" s="135"/>
      <c r="P2695" s="137"/>
      <c r="Q2695" s="137">
        <f t="shared" si="596"/>
        <v>19129184</v>
      </c>
      <c r="R2695" s="137">
        <f>14814528+4314656</f>
        <v>19129184</v>
      </c>
      <c r="S2695" s="30"/>
      <c r="T2695" s="137"/>
      <c r="U2695" s="137"/>
      <c r="V2695" s="137"/>
      <c r="W2695" s="137"/>
      <c r="X2695" s="137"/>
      <c r="Y2695" s="137"/>
      <c r="Z2695" s="137"/>
      <c r="AA2695" s="137"/>
      <c r="AB2695" s="137"/>
      <c r="AC2695" s="137"/>
      <c r="AD2695" s="137"/>
      <c r="AE2695" s="137"/>
      <c r="AF2695" s="137"/>
      <c r="AG2695" s="337">
        <v>2025</v>
      </c>
      <c r="AH2695" s="141" t="s">
        <v>3060</v>
      </c>
      <c r="AI2695" s="141"/>
      <c r="AJ2695" s="134">
        <f t="shared" ca="1" si="593"/>
        <v>2583</v>
      </c>
      <c r="AK2695" s="35" t="s">
        <v>153</v>
      </c>
      <c r="AL2695" s="134" t="str">
        <f t="shared" ca="1" si="594"/>
        <v>2583.</v>
      </c>
      <c r="AM2695" s="140"/>
      <c r="AO2695" s="193"/>
    </row>
    <row r="2696" spans="1:41" ht="23.25" hidden="1" customHeight="1" x14ac:dyDescent="0.25">
      <c r="A2696" s="68" t="s">
        <v>5765</v>
      </c>
      <c r="B2696" s="25">
        <v>4741</v>
      </c>
      <c r="C2696" s="36" t="s">
        <v>1969</v>
      </c>
      <c r="D2696" s="25">
        <v>1987</v>
      </c>
      <c r="E2696" s="108" t="s">
        <v>2932</v>
      </c>
      <c r="F2696" s="68" t="s">
        <v>2933</v>
      </c>
      <c r="G2696" s="25">
        <v>9</v>
      </c>
      <c r="H2696" s="25">
        <v>6</v>
      </c>
      <c r="I2696" s="170">
        <v>11546</v>
      </c>
      <c r="J2696" s="170">
        <v>11644.9</v>
      </c>
      <c r="K2696" s="170">
        <v>11511.7</v>
      </c>
      <c r="L2696" s="287">
        <v>548</v>
      </c>
      <c r="M2696" s="170">
        <f t="shared" si="595"/>
        <v>14842955</v>
      </c>
      <c r="N2696" s="137"/>
      <c r="O2696" s="135"/>
      <c r="P2696" s="137"/>
      <c r="Q2696" s="137">
        <f t="shared" si="596"/>
        <v>14842955</v>
      </c>
      <c r="R2696" s="137">
        <v>14842955</v>
      </c>
      <c r="S2696" s="30"/>
      <c r="T2696" s="137"/>
      <c r="U2696" s="137"/>
      <c r="V2696" s="137"/>
      <c r="W2696" s="137"/>
      <c r="X2696" s="137"/>
      <c r="Y2696" s="137"/>
      <c r="Z2696" s="137"/>
      <c r="AA2696" s="137"/>
      <c r="AB2696" s="137"/>
      <c r="AC2696" s="336"/>
      <c r="AD2696" s="336"/>
      <c r="AE2696" s="137"/>
      <c r="AF2696" s="137"/>
      <c r="AG2696" s="337">
        <v>2025</v>
      </c>
      <c r="AH2696" s="171" t="s">
        <v>3050</v>
      </c>
      <c r="AI2696" s="171"/>
      <c r="AJ2696" s="134">
        <f t="shared" ca="1" si="593"/>
        <v>2584</v>
      </c>
      <c r="AK2696" s="35" t="s">
        <v>153</v>
      </c>
      <c r="AL2696" s="134" t="str">
        <f t="shared" ca="1" si="594"/>
        <v>2584.</v>
      </c>
      <c r="AM2696" s="140"/>
      <c r="AO2696" s="193"/>
    </row>
    <row r="2697" spans="1:41" ht="22.5" hidden="1" customHeight="1" x14ac:dyDescent="0.25">
      <c r="A2697" s="68" t="s">
        <v>5766</v>
      </c>
      <c r="B2697" s="25">
        <v>4748</v>
      </c>
      <c r="C2697" s="333" t="s">
        <v>1970</v>
      </c>
      <c r="D2697" s="25">
        <v>1987</v>
      </c>
      <c r="E2697" s="68" t="s">
        <v>2932</v>
      </c>
      <c r="F2697" s="68" t="s">
        <v>2933</v>
      </c>
      <c r="G2697" s="25">
        <v>9</v>
      </c>
      <c r="H2697" s="25">
        <v>7</v>
      </c>
      <c r="I2697" s="139">
        <v>13389.3</v>
      </c>
      <c r="J2697" s="139">
        <v>8071.6</v>
      </c>
      <c r="K2697" s="139">
        <v>8071.6</v>
      </c>
      <c r="L2697" s="25">
        <v>673</v>
      </c>
      <c r="M2697" s="170">
        <f t="shared" si="595"/>
        <v>21743120</v>
      </c>
      <c r="N2697" s="137"/>
      <c r="O2697" s="135"/>
      <c r="P2697" s="137"/>
      <c r="Q2697" s="137">
        <f t="shared" si="596"/>
        <v>21743120</v>
      </c>
      <c r="R2697" s="137"/>
      <c r="S2697" s="337">
        <v>7</v>
      </c>
      <c r="T2697" s="137">
        <f>S2697*3106160</f>
        <v>21743120</v>
      </c>
      <c r="U2697" s="336"/>
      <c r="V2697" s="336"/>
      <c r="W2697" s="336"/>
      <c r="X2697" s="336"/>
      <c r="Y2697" s="137"/>
      <c r="Z2697" s="137"/>
      <c r="AA2697" s="336"/>
      <c r="AB2697" s="336"/>
      <c r="AC2697" s="336"/>
      <c r="AD2697" s="336"/>
      <c r="AE2697" s="336"/>
      <c r="AF2697" s="336"/>
      <c r="AG2697" s="337">
        <v>2025</v>
      </c>
      <c r="AH2697" s="171"/>
      <c r="AI2697" s="171"/>
      <c r="AJ2697" s="134">
        <f t="shared" ca="1" si="593"/>
        <v>2585</v>
      </c>
      <c r="AK2697" s="35" t="s">
        <v>153</v>
      </c>
      <c r="AL2697" s="134" t="str">
        <f t="shared" ca="1" si="594"/>
        <v>2585.</v>
      </c>
      <c r="AM2697" s="140"/>
      <c r="AN2697" s="35"/>
      <c r="AO2697" s="193"/>
    </row>
    <row r="2698" spans="1:41" ht="22.5" hidden="1" customHeight="1" x14ac:dyDescent="0.25">
      <c r="A2698" s="68" t="s">
        <v>5767</v>
      </c>
      <c r="B2698" s="25">
        <v>4750</v>
      </c>
      <c r="C2698" s="333" t="s">
        <v>1971</v>
      </c>
      <c r="D2698" s="25">
        <v>1987</v>
      </c>
      <c r="E2698" s="108" t="s">
        <v>2932</v>
      </c>
      <c r="F2698" s="68" t="s">
        <v>2933</v>
      </c>
      <c r="G2698" s="25">
        <v>5</v>
      </c>
      <c r="H2698" s="25">
        <v>2</v>
      </c>
      <c r="I2698" s="170">
        <v>2119.6</v>
      </c>
      <c r="J2698" s="137">
        <v>2119.6</v>
      </c>
      <c r="K2698" s="170">
        <v>2119.6</v>
      </c>
      <c r="L2698" s="287">
        <v>105</v>
      </c>
      <c r="M2698" s="170">
        <f t="shared" si="595"/>
        <v>5049428.2</v>
      </c>
      <c r="N2698" s="137"/>
      <c r="O2698" s="135"/>
      <c r="P2698" s="137"/>
      <c r="Q2698" s="137">
        <f t="shared" si="596"/>
        <v>5049428.2</v>
      </c>
      <c r="R2698" s="137">
        <f>451564+4597864.2</f>
        <v>5049428.2</v>
      </c>
      <c r="S2698" s="30"/>
      <c r="T2698" s="137"/>
      <c r="U2698" s="137"/>
      <c r="V2698" s="137"/>
      <c r="W2698" s="137"/>
      <c r="X2698" s="137"/>
      <c r="Y2698" s="137"/>
      <c r="Z2698" s="137"/>
      <c r="AA2698" s="137"/>
      <c r="AB2698" s="137"/>
      <c r="AC2698" s="137"/>
      <c r="AD2698" s="137"/>
      <c r="AE2698" s="137"/>
      <c r="AF2698" s="137"/>
      <c r="AG2698" s="337">
        <v>2025</v>
      </c>
      <c r="AH2698" s="171" t="s">
        <v>3081</v>
      </c>
      <c r="AI2698" s="171"/>
      <c r="AJ2698" s="134">
        <f t="shared" ca="1" si="593"/>
        <v>2586</v>
      </c>
      <c r="AK2698" s="35" t="s">
        <v>153</v>
      </c>
      <c r="AL2698" s="134" t="str">
        <f t="shared" ca="1" si="594"/>
        <v>2586.</v>
      </c>
      <c r="AM2698" s="140"/>
      <c r="AO2698" s="193"/>
    </row>
    <row r="2699" spans="1:41" ht="22.5" hidden="1" customHeight="1" x14ac:dyDescent="0.25">
      <c r="A2699" s="68" t="s">
        <v>5768</v>
      </c>
      <c r="B2699" s="25">
        <v>4885</v>
      </c>
      <c r="C2699" s="333" t="s">
        <v>1972</v>
      </c>
      <c r="D2699" s="25">
        <v>1988</v>
      </c>
      <c r="E2699" s="108" t="s">
        <v>2932</v>
      </c>
      <c r="F2699" s="68" t="s">
        <v>2936</v>
      </c>
      <c r="G2699" s="25">
        <v>5</v>
      </c>
      <c r="H2699" s="25">
        <v>9</v>
      </c>
      <c r="I2699" s="170">
        <v>6111.8</v>
      </c>
      <c r="J2699" s="137">
        <v>3641.7</v>
      </c>
      <c r="K2699" s="170">
        <v>3641.7</v>
      </c>
      <c r="L2699" s="287">
        <v>300</v>
      </c>
      <c r="M2699" s="170">
        <f t="shared" si="595"/>
        <v>2123779.8000000003</v>
      </c>
      <c r="N2699" s="137"/>
      <c r="O2699" s="135"/>
      <c r="P2699" s="137"/>
      <c r="Q2699" s="137">
        <f t="shared" si="596"/>
        <v>2123779.8000000003</v>
      </c>
      <c r="R2699" s="137">
        <v>2123779.8000000003</v>
      </c>
      <c r="S2699" s="30"/>
      <c r="T2699" s="137"/>
      <c r="U2699" s="137"/>
      <c r="V2699" s="137"/>
      <c r="W2699" s="137"/>
      <c r="X2699" s="137"/>
      <c r="Y2699" s="137"/>
      <c r="Z2699" s="137"/>
      <c r="AA2699" s="137"/>
      <c r="AB2699" s="137"/>
      <c r="AC2699" s="137"/>
      <c r="AD2699" s="137"/>
      <c r="AE2699" s="137"/>
      <c r="AF2699" s="137"/>
      <c r="AG2699" s="337">
        <v>2025</v>
      </c>
      <c r="AH2699" s="171" t="s">
        <v>3048</v>
      </c>
      <c r="AI2699" s="171"/>
      <c r="AJ2699" s="134">
        <f t="shared" ca="1" si="593"/>
        <v>2587</v>
      </c>
      <c r="AK2699" s="35" t="s">
        <v>153</v>
      </c>
      <c r="AL2699" s="134" t="str">
        <f t="shared" ca="1" si="594"/>
        <v>2587.</v>
      </c>
      <c r="AM2699" s="140"/>
      <c r="AN2699" s="35"/>
      <c r="AO2699" s="193"/>
    </row>
    <row r="2700" spans="1:41" ht="22.5" hidden="1" customHeight="1" x14ac:dyDescent="0.25">
      <c r="A2700" s="68" t="s">
        <v>5769</v>
      </c>
      <c r="B2700" s="25">
        <v>4911</v>
      </c>
      <c r="C2700" s="333" t="s">
        <v>1973</v>
      </c>
      <c r="D2700" s="25">
        <v>1988</v>
      </c>
      <c r="E2700" s="108" t="s">
        <v>2932</v>
      </c>
      <c r="F2700" s="68" t="s">
        <v>2934</v>
      </c>
      <c r="G2700" s="25">
        <v>9</v>
      </c>
      <c r="H2700" s="25">
        <v>1</v>
      </c>
      <c r="I2700" s="170">
        <v>5816.4</v>
      </c>
      <c r="J2700" s="137">
        <v>4802.6000000000004</v>
      </c>
      <c r="K2700" s="170">
        <v>4802.6000000000004</v>
      </c>
      <c r="L2700" s="287">
        <v>215</v>
      </c>
      <c r="M2700" s="170">
        <f t="shared" si="595"/>
        <v>7202183.5</v>
      </c>
      <c r="N2700" s="137"/>
      <c r="O2700" s="135"/>
      <c r="P2700" s="137"/>
      <c r="Q2700" s="137">
        <f t="shared" si="596"/>
        <v>7202183.5</v>
      </c>
      <c r="R2700" s="137">
        <v>7202183.5</v>
      </c>
      <c r="S2700" s="30"/>
      <c r="T2700" s="137"/>
      <c r="U2700" s="137"/>
      <c r="V2700" s="137"/>
      <c r="W2700" s="137"/>
      <c r="X2700" s="137"/>
      <c r="Y2700" s="137"/>
      <c r="Z2700" s="137"/>
      <c r="AA2700" s="137"/>
      <c r="AB2700" s="137"/>
      <c r="AC2700" s="137"/>
      <c r="AD2700" s="137"/>
      <c r="AE2700" s="137"/>
      <c r="AF2700" s="137"/>
      <c r="AG2700" s="337">
        <v>2025</v>
      </c>
      <c r="AH2700" s="171" t="s">
        <v>3050</v>
      </c>
      <c r="AI2700" s="171"/>
      <c r="AJ2700" s="134">
        <f t="shared" ca="1" si="593"/>
        <v>2588</v>
      </c>
      <c r="AK2700" s="35" t="s">
        <v>153</v>
      </c>
      <c r="AL2700" s="134" t="str">
        <f t="shared" ca="1" si="594"/>
        <v>2588.</v>
      </c>
      <c r="AM2700" s="140"/>
      <c r="AN2700" s="35"/>
      <c r="AO2700" s="193"/>
    </row>
    <row r="2701" spans="1:41" ht="23.25" hidden="1" customHeight="1" x14ac:dyDescent="0.25">
      <c r="A2701" s="68" t="s">
        <v>5770</v>
      </c>
      <c r="B2701" s="25">
        <v>4674</v>
      </c>
      <c r="C2701" s="36" t="s">
        <v>1975</v>
      </c>
      <c r="D2701" s="25">
        <v>1988</v>
      </c>
      <c r="E2701" s="108" t="s">
        <v>2932</v>
      </c>
      <c r="F2701" s="68" t="s">
        <v>2933</v>
      </c>
      <c r="G2701" s="25">
        <v>5</v>
      </c>
      <c r="H2701" s="25">
        <v>3</v>
      </c>
      <c r="I2701" s="137">
        <v>3244.4</v>
      </c>
      <c r="J2701" s="137">
        <v>3245.4</v>
      </c>
      <c r="K2701" s="137">
        <v>3245.4</v>
      </c>
      <c r="L2701" s="30">
        <v>153</v>
      </c>
      <c r="M2701" s="170">
        <f t="shared" si="595"/>
        <v>6160537</v>
      </c>
      <c r="N2701" s="137"/>
      <c r="O2701" s="135"/>
      <c r="P2701" s="137"/>
      <c r="Q2701" s="137">
        <f t="shared" si="596"/>
        <v>6160537</v>
      </c>
      <c r="R2701" s="137">
        <v>6160537</v>
      </c>
      <c r="S2701" s="30"/>
      <c r="T2701" s="137"/>
      <c r="U2701" s="137"/>
      <c r="V2701" s="137"/>
      <c r="W2701" s="137"/>
      <c r="X2701" s="137"/>
      <c r="Y2701" s="137"/>
      <c r="Z2701" s="137"/>
      <c r="AA2701" s="137"/>
      <c r="AB2701" s="137"/>
      <c r="AC2701" s="336"/>
      <c r="AD2701" s="336"/>
      <c r="AE2701" s="137"/>
      <c r="AF2701" s="137"/>
      <c r="AG2701" s="337">
        <v>2025</v>
      </c>
      <c r="AH2701" s="171" t="s">
        <v>3050</v>
      </c>
      <c r="AI2701" s="171"/>
      <c r="AJ2701" s="134">
        <f t="shared" ca="1" si="593"/>
        <v>2589</v>
      </c>
      <c r="AK2701" s="35" t="s">
        <v>153</v>
      </c>
      <c r="AL2701" s="134" t="str">
        <f t="shared" ca="1" si="594"/>
        <v>2589.</v>
      </c>
      <c r="AM2701" s="140"/>
      <c r="AO2701" s="193"/>
    </row>
    <row r="2702" spans="1:41" ht="22.5" hidden="1" customHeight="1" x14ac:dyDescent="0.25">
      <c r="A2702" s="68" t="s">
        <v>5771</v>
      </c>
      <c r="B2702" s="25">
        <v>4675</v>
      </c>
      <c r="C2702" s="333" t="s">
        <v>1976</v>
      </c>
      <c r="D2702" s="25">
        <v>1988</v>
      </c>
      <c r="E2702" s="108" t="s">
        <v>2932</v>
      </c>
      <c r="F2702" s="68" t="s">
        <v>2933</v>
      </c>
      <c r="G2702" s="25">
        <v>5</v>
      </c>
      <c r="H2702" s="25">
        <v>3</v>
      </c>
      <c r="I2702" s="170">
        <v>3397.4</v>
      </c>
      <c r="J2702" s="137">
        <v>3271.4</v>
      </c>
      <c r="K2702" s="170">
        <v>3204.5</v>
      </c>
      <c r="L2702" s="287">
        <v>157</v>
      </c>
      <c r="M2702" s="170">
        <f t="shared" si="595"/>
        <v>2018503.8</v>
      </c>
      <c r="N2702" s="137"/>
      <c r="O2702" s="135"/>
      <c r="P2702" s="137"/>
      <c r="Q2702" s="137">
        <f t="shared" si="596"/>
        <v>2018503.8</v>
      </c>
      <c r="R2702" s="137"/>
      <c r="S2702" s="30"/>
      <c r="T2702" s="137"/>
      <c r="U2702" s="137"/>
      <c r="V2702" s="137"/>
      <c r="W2702" s="137">
        <v>911.7</v>
      </c>
      <c r="X2702" s="137">
        <f>W2702*2214</f>
        <v>2018503.8</v>
      </c>
      <c r="Y2702" s="137"/>
      <c r="Z2702" s="137"/>
      <c r="AA2702" s="137"/>
      <c r="AB2702" s="137"/>
      <c r="AC2702" s="137"/>
      <c r="AD2702" s="137"/>
      <c r="AE2702" s="137"/>
      <c r="AF2702" s="137"/>
      <c r="AG2702" s="337">
        <v>2025</v>
      </c>
      <c r="AH2702" s="166"/>
      <c r="AI2702" s="166"/>
      <c r="AJ2702" s="134">
        <f t="shared" ca="1" si="593"/>
        <v>2590</v>
      </c>
      <c r="AK2702" s="35" t="s">
        <v>153</v>
      </c>
      <c r="AL2702" s="134" t="str">
        <f t="shared" ca="1" si="594"/>
        <v>2590.</v>
      </c>
      <c r="AM2702" s="140"/>
      <c r="AN2702" s="35"/>
      <c r="AO2702" s="193"/>
    </row>
    <row r="2703" spans="1:41" ht="23.25" hidden="1" customHeight="1" x14ac:dyDescent="0.25">
      <c r="A2703" s="68" t="s">
        <v>5772</v>
      </c>
      <c r="B2703" s="25">
        <v>4681</v>
      </c>
      <c r="C2703" s="36" t="s">
        <v>1977</v>
      </c>
      <c r="D2703" s="25">
        <v>1988</v>
      </c>
      <c r="E2703" s="108" t="s">
        <v>2932</v>
      </c>
      <c r="F2703" s="68" t="s">
        <v>2933</v>
      </c>
      <c r="G2703" s="25">
        <v>9</v>
      </c>
      <c r="H2703" s="25">
        <v>7</v>
      </c>
      <c r="I2703" s="137">
        <v>13431.9</v>
      </c>
      <c r="J2703" s="137">
        <v>8119.4</v>
      </c>
      <c r="K2703" s="137">
        <v>8119.4</v>
      </c>
      <c r="L2703" s="30">
        <v>614</v>
      </c>
      <c r="M2703" s="170">
        <f t="shared" si="595"/>
        <v>21743120</v>
      </c>
      <c r="N2703" s="137"/>
      <c r="O2703" s="135"/>
      <c r="P2703" s="137"/>
      <c r="Q2703" s="137">
        <f t="shared" si="596"/>
        <v>21743120</v>
      </c>
      <c r="R2703" s="137"/>
      <c r="S2703" s="30">
        <v>7</v>
      </c>
      <c r="T2703" s="137">
        <f>S2703*3106160</f>
        <v>21743120</v>
      </c>
      <c r="U2703" s="137"/>
      <c r="V2703" s="137"/>
      <c r="W2703" s="137"/>
      <c r="X2703" s="137"/>
      <c r="Y2703" s="137"/>
      <c r="Z2703" s="137"/>
      <c r="AA2703" s="137"/>
      <c r="AB2703" s="137"/>
      <c r="AC2703" s="336"/>
      <c r="AD2703" s="336"/>
      <c r="AE2703" s="137"/>
      <c r="AF2703" s="137"/>
      <c r="AG2703" s="337">
        <v>2025</v>
      </c>
      <c r="AH2703" s="171"/>
      <c r="AI2703" s="171"/>
      <c r="AJ2703" s="134">
        <f t="shared" ca="1" si="593"/>
        <v>2591</v>
      </c>
      <c r="AK2703" s="35" t="s">
        <v>153</v>
      </c>
      <c r="AL2703" s="134" t="str">
        <f t="shared" ca="1" si="594"/>
        <v>2591.</v>
      </c>
      <c r="AM2703" s="140"/>
      <c r="AO2703" s="193"/>
    </row>
    <row r="2704" spans="1:41" ht="22.5" hidden="1" customHeight="1" x14ac:dyDescent="0.25">
      <c r="A2704" s="68" t="s">
        <v>5773</v>
      </c>
      <c r="B2704" s="25">
        <v>4683</v>
      </c>
      <c r="C2704" s="169" t="s">
        <v>1978</v>
      </c>
      <c r="D2704" s="25">
        <v>1988</v>
      </c>
      <c r="E2704" s="108" t="s">
        <v>2932</v>
      </c>
      <c r="F2704" s="68" t="s">
        <v>2933</v>
      </c>
      <c r="G2704" s="25">
        <v>9</v>
      </c>
      <c r="H2704" s="25">
        <v>4</v>
      </c>
      <c r="I2704" s="170">
        <v>7732.8</v>
      </c>
      <c r="J2704" s="137">
        <v>7732.8</v>
      </c>
      <c r="K2704" s="170">
        <v>7732.8</v>
      </c>
      <c r="L2704" s="287">
        <v>379</v>
      </c>
      <c r="M2704" s="170">
        <f t="shared" si="595"/>
        <v>14150554.5</v>
      </c>
      <c r="N2704" s="137"/>
      <c r="O2704" s="135"/>
      <c r="P2704" s="137"/>
      <c r="Q2704" s="137">
        <f t="shared" si="596"/>
        <v>14150554.5</v>
      </c>
      <c r="R2704" s="137">
        <v>14150554.5</v>
      </c>
      <c r="S2704" s="30"/>
      <c r="T2704" s="137"/>
      <c r="U2704" s="137"/>
      <c r="V2704" s="137"/>
      <c r="W2704" s="137"/>
      <c r="X2704" s="137"/>
      <c r="Y2704" s="137"/>
      <c r="Z2704" s="137"/>
      <c r="AA2704" s="137"/>
      <c r="AB2704" s="137"/>
      <c r="AC2704" s="137"/>
      <c r="AD2704" s="137"/>
      <c r="AE2704" s="137"/>
      <c r="AF2704" s="137"/>
      <c r="AG2704" s="337">
        <v>2025</v>
      </c>
      <c r="AH2704" s="171" t="s">
        <v>3050</v>
      </c>
      <c r="AI2704" s="171"/>
      <c r="AJ2704" s="134">
        <f t="shared" ca="1" si="593"/>
        <v>2592</v>
      </c>
      <c r="AK2704" s="35" t="s">
        <v>153</v>
      </c>
      <c r="AL2704" s="134" t="str">
        <f t="shared" ca="1" si="594"/>
        <v>2592.</v>
      </c>
      <c r="AM2704" s="140"/>
      <c r="AN2704" s="35"/>
      <c r="AO2704" s="193"/>
    </row>
    <row r="2705" spans="1:41" ht="23.25" hidden="1" customHeight="1" x14ac:dyDescent="0.25">
      <c r="A2705" s="68" t="s">
        <v>5774</v>
      </c>
      <c r="B2705" s="117">
        <v>4685</v>
      </c>
      <c r="C2705" s="36" t="s">
        <v>1980</v>
      </c>
      <c r="D2705" s="25">
        <v>1988</v>
      </c>
      <c r="E2705" s="108" t="s">
        <v>2932</v>
      </c>
      <c r="F2705" s="68" t="s">
        <v>2933</v>
      </c>
      <c r="G2705" s="25">
        <v>9</v>
      </c>
      <c r="H2705" s="25">
        <v>4</v>
      </c>
      <c r="I2705" s="137">
        <v>8735.9</v>
      </c>
      <c r="J2705" s="137">
        <v>7810</v>
      </c>
      <c r="K2705" s="137">
        <v>7783.7</v>
      </c>
      <c r="L2705" s="30">
        <v>195</v>
      </c>
      <c r="M2705" s="170">
        <f t="shared" si="595"/>
        <v>16627835</v>
      </c>
      <c r="N2705" s="137"/>
      <c r="O2705" s="135"/>
      <c r="P2705" s="137"/>
      <c r="Q2705" s="137">
        <f t="shared" si="596"/>
        <v>16627835</v>
      </c>
      <c r="R2705" s="137"/>
      <c r="S2705" s="30">
        <v>4</v>
      </c>
      <c r="T2705" s="137">
        <f>S2705*3106160</f>
        <v>12424640</v>
      </c>
      <c r="U2705" s="137">
        <v>1185</v>
      </c>
      <c r="V2705" s="137">
        <f>U2705*3547</f>
        <v>4203195</v>
      </c>
      <c r="W2705" s="137"/>
      <c r="X2705" s="137"/>
      <c r="Y2705" s="137"/>
      <c r="Z2705" s="137"/>
      <c r="AA2705" s="137"/>
      <c r="AB2705" s="137"/>
      <c r="AC2705" s="336"/>
      <c r="AD2705" s="336"/>
      <c r="AE2705" s="137"/>
      <c r="AF2705" s="137"/>
      <c r="AG2705" s="337">
        <v>2025</v>
      </c>
      <c r="AH2705" s="166"/>
      <c r="AI2705" s="166"/>
      <c r="AJ2705" s="134">
        <f t="shared" ca="1" si="593"/>
        <v>2593</v>
      </c>
      <c r="AK2705" s="35" t="s">
        <v>153</v>
      </c>
      <c r="AL2705" s="134" t="str">
        <f t="shared" ca="1" si="594"/>
        <v>2593.</v>
      </c>
      <c r="AM2705" s="140"/>
      <c r="AO2705" s="193"/>
    </row>
    <row r="2706" spans="1:41" ht="22.5" hidden="1" customHeight="1" x14ac:dyDescent="0.25">
      <c r="A2706" s="68" t="s">
        <v>5775</v>
      </c>
      <c r="B2706" s="25">
        <v>4406</v>
      </c>
      <c r="C2706" s="205" t="s">
        <v>1982</v>
      </c>
      <c r="D2706" s="25">
        <v>1989</v>
      </c>
      <c r="E2706" s="108" t="s">
        <v>2932</v>
      </c>
      <c r="F2706" s="68" t="s">
        <v>2934</v>
      </c>
      <c r="G2706" s="25">
        <v>9</v>
      </c>
      <c r="H2706" s="25">
        <v>3</v>
      </c>
      <c r="I2706" s="137">
        <v>6452.8</v>
      </c>
      <c r="J2706" s="137">
        <v>3956.3</v>
      </c>
      <c r="K2706" s="137">
        <v>3956.3</v>
      </c>
      <c r="L2706" s="30">
        <v>309</v>
      </c>
      <c r="M2706" s="170">
        <f t="shared" si="595"/>
        <v>16794671.77</v>
      </c>
      <c r="N2706" s="137"/>
      <c r="O2706" s="135"/>
      <c r="P2706" s="137"/>
      <c r="Q2706" s="137">
        <f t="shared" si="596"/>
        <v>16794671.77</v>
      </c>
      <c r="R2706" s="137">
        <v>10408830.32</v>
      </c>
      <c r="S2706" s="30"/>
      <c r="T2706" s="137"/>
      <c r="U2706" s="137">
        <v>1800.35</v>
      </c>
      <c r="V2706" s="137">
        <f>U2706*3547</f>
        <v>6385841.4499999993</v>
      </c>
      <c r="W2706" s="137"/>
      <c r="X2706" s="137"/>
      <c r="Y2706" s="137"/>
      <c r="Z2706" s="137"/>
      <c r="AA2706" s="137"/>
      <c r="AB2706" s="137"/>
      <c r="AC2706" s="137"/>
      <c r="AD2706" s="137"/>
      <c r="AE2706" s="137"/>
      <c r="AF2706" s="137"/>
      <c r="AG2706" s="337">
        <v>2025</v>
      </c>
      <c r="AH2706" s="218" t="s">
        <v>3050</v>
      </c>
      <c r="AI2706" s="218"/>
      <c r="AJ2706" s="134">
        <f t="shared" ca="1" si="593"/>
        <v>2594</v>
      </c>
      <c r="AK2706" s="35" t="s">
        <v>153</v>
      </c>
      <c r="AL2706" s="134" t="str">
        <f t="shared" ca="1" si="594"/>
        <v>2594.</v>
      </c>
      <c r="AM2706" s="140"/>
      <c r="AN2706" s="35"/>
      <c r="AO2706" s="193"/>
    </row>
    <row r="2707" spans="1:41" ht="22.5" hidden="1" customHeight="1" x14ac:dyDescent="0.25">
      <c r="A2707" s="68" t="s">
        <v>5776</v>
      </c>
      <c r="B2707" s="25">
        <v>4909</v>
      </c>
      <c r="C2707" s="333" t="s">
        <v>1984</v>
      </c>
      <c r="D2707" s="25">
        <v>1989</v>
      </c>
      <c r="E2707" s="108" t="s">
        <v>2932</v>
      </c>
      <c r="F2707" s="68" t="s">
        <v>2934</v>
      </c>
      <c r="G2707" s="25">
        <v>9</v>
      </c>
      <c r="H2707" s="25">
        <v>1</v>
      </c>
      <c r="I2707" s="170">
        <v>5978.5</v>
      </c>
      <c r="J2707" s="137">
        <v>4965.5</v>
      </c>
      <c r="K2707" s="170">
        <v>4965.5</v>
      </c>
      <c r="L2707" s="287">
        <v>251</v>
      </c>
      <c r="M2707" s="170">
        <f t="shared" si="595"/>
        <v>6509783</v>
      </c>
      <c r="N2707" s="137"/>
      <c r="O2707" s="135"/>
      <c r="P2707" s="137"/>
      <c r="Q2707" s="137">
        <f t="shared" si="596"/>
        <v>6509783</v>
      </c>
      <c r="R2707" s="137">
        <v>6509783</v>
      </c>
      <c r="S2707" s="30"/>
      <c r="T2707" s="137"/>
      <c r="U2707" s="137"/>
      <c r="V2707" s="137"/>
      <c r="W2707" s="137"/>
      <c r="X2707" s="137"/>
      <c r="Y2707" s="137"/>
      <c r="Z2707" s="137"/>
      <c r="AA2707" s="137"/>
      <c r="AB2707" s="137"/>
      <c r="AC2707" s="137"/>
      <c r="AD2707" s="137"/>
      <c r="AE2707" s="137"/>
      <c r="AF2707" s="137"/>
      <c r="AG2707" s="337">
        <v>2025</v>
      </c>
      <c r="AH2707" s="171" t="s">
        <v>3050</v>
      </c>
      <c r="AI2707" s="171"/>
      <c r="AJ2707" s="134">
        <f t="shared" ca="1" si="593"/>
        <v>2595</v>
      </c>
      <c r="AK2707" s="35" t="s">
        <v>153</v>
      </c>
      <c r="AL2707" s="134" t="str">
        <f t="shared" ca="1" si="594"/>
        <v>2595.</v>
      </c>
      <c r="AM2707" s="140"/>
      <c r="AN2707" s="35"/>
      <c r="AO2707" s="193"/>
    </row>
    <row r="2708" spans="1:41" ht="22.5" hidden="1" customHeight="1" x14ac:dyDescent="0.25">
      <c r="A2708" s="68" t="s">
        <v>5777</v>
      </c>
      <c r="B2708" s="25">
        <v>4226</v>
      </c>
      <c r="C2708" s="36" t="s">
        <v>1986</v>
      </c>
      <c r="D2708" s="25">
        <v>1989</v>
      </c>
      <c r="E2708" s="108" t="s">
        <v>2932</v>
      </c>
      <c r="F2708" s="68" t="s">
        <v>2933</v>
      </c>
      <c r="G2708" s="25">
        <v>9</v>
      </c>
      <c r="H2708" s="25">
        <v>4</v>
      </c>
      <c r="I2708" s="137">
        <v>7835.6</v>
      </c>
      <c r="J2708" s="137">
        <v>7866.3</v>
      </c>
      <c r="K2708" s="137">
        <v>7850.5</v>
      </c>
      <c r="L2708" s="30">
        <v>359</v>
      </c>
      <c r="M2708" s="170">
        <f t="shared" si="595"/>
        <v>12424640</v>
      </c>
      <c r="N2708" s="137"/>
      <c r="O2708" s="135"/>
      <c r="P2708" s="137"/>
      <c r="Q2708" s="137">
        <f t="shared" si="596"/>
        <v>12424640</v>
      </c>
      <c r="R2708" s="137"/>
      <c r="S2708" s="30">
        <v>4</v>
      </c>
      <c r="T2708" s="137">
        <f t="shared" ref="T2708:T2709" si="597">S2708*3106160</f>
        <v>12424640</v>
      </c>
      <c r="U2708" s="137"/>
      <c r="V2708" s="137"/>
      <c r="W2708" s="137"/>
      <c r="X2708" s="137"/>
      <c r="Y2708" s="137"/>
      <c r="Z2708" s="137"/>
      <c r="AA2708" s="137"/>
      <c r="AB2708" s="137"/>
      <c r="AC2708" s="336"/>
      <c r="AD2708" s="336"/>
      <c r="AE2708" s="137"/>
      <c r="AF2708" s="137"/>
      <c r="AG2708" s="337">
        <v>2025</v>
      </c>
      <c r="AH2708" s="171"/>
      <c r="AI2708" s="171"/>
      <c r="AJ2708" s="134">
        <f t="shared" ca="1" si="593"/>
        <v>2596</v>
      </c>
      <c r="AK2708" s="35" t="s">
        <v>153</v>
      </c>
      <c r="AL2708" s="134" t="str">
        <f t="shared" ca="1" si="594"/>
        <v>2596.</v>
      </c>
      <c r="AM2708" s="140"/>
      <c r="AN2708" s="35"/>
      <c r="AO2708" s="193"/>
    </row>
    <row r="2709" spans="1:41" ht="23.25" hidden="1" customHeight="1" x14ac:dyDescent="0.25">
      <c r="A2709" s="68" t="s">
        <v>5778</v>
      </c>
      <c r="B2709" s="25">
        <v>4229</v>
      </c>
      <c r="C2709" s="36" t="s">
        <v>1987</v>
      </c>
      <c r="D2709" s="25">
        <v>1989</v>
      </c>
      <c r="E2709" s="108" t="s">
        <v>2932</v>
      </c>
      <c r="F2709" s="68" t="s">
        <v>2933</v>
      </c>
      <c r="G2709" s="25">
        <v>9</v>
      </c>
      <c r="H2709" s="25">
        <v>2</v>
      </c>
      <c r="I2709" s="137">
        <v>3871.4</v>
      </c>
      <c r="J2709" s="137">
        <v>3871.4</v>
      </c>
      <c r="K2709" s="137">
        <v>3871.4</v>
      </c>
      <c r="L2709" s="30">
        <v>168</v>
      </c>
      <c r="M2709" s="170">
        <f t="shared" si="595"/>
        <v>7840786</v>
      </c>
      <c r="N2709" s="137"/>
      <c r="O2709" s="135"/>
      <c r="P2709" s="137"/>
      <c r="Q2709" s="137">
        <f t="shared" si="596"/>
        <v>7840786</v>
      </c>
      <c r="R2709" s="137"/>
      <c r="S2709" s="30">
        <v>2</v>
      </c>
      <c r="T2709" s="137">
        <f t="shared" si="597"/>
        <v>6212320</v>
      </c>
      <c r="U2709" s="137"/>
      <c r="V2709" s="137"/>
      <c r="W2709" s="137"/>
      <c r="X2709" s="137"/>
      <c r="Y2709" s="137">
        <v>1146</v>
      </c>
      <c r="Z2709" s="137">
        <f>Y2709*1421</f>
        <v>1628466</v>
      </c>
      <c r="AA2709" s="137"/>
      <c r="AB2709" s="137"/>
      <c r="AC2709" s="336"/>
      <c r="AD2709" s="336"/>
      <c r="AE2709" s="137"/>
      <c r="AF2709" s="137"/>
      <c r="AG2709" s="337">
        <v>2025</v>
      </c>
      <c r="AH2709" s="171"/>
      <c r="AI2709" s="171"/>
      <c r="AJ2709" s="134">
        <f t="shared" ca="1" si="593"/>
        <v>2597</v>
      </c>
      <c r="AK2709" s="35" t="s">
        <v>153</v>
      </c>
      <c r="AL2709" s="134" t="str">
        <f t="shared" ca="1" si="594"/>
        <v>2597.</v>
      </c>
      <c r="AM2709" s="140"/>
      <c r="AO2709" s="193"/>
    </row>
    <row r="2710" spans="1:41" ht="22.5" hidden="1" customHeight="1" x14ac:dyDescent="0.25">
      <c r="A2710" s="68" t="s">
        <v>5779</v>
      </c>
      <c r="B2710" s="25">
        <v>5160</v>
      </c>
      <c r="C2710" s="205" t="s">
        <v>1989</v>
      </c>
      <c r="D2710" s="25">
        <v>1991</v>
      </c>
      <c r="E2710" s="108" t="s">
        <v>2932</v>
      </c>
      <c r="F2710" s="68" t="s">
        <v>2933</v>
      </c>
      <c r="G2710" s="25">
        <v>9</v>
      </c>
      <c r="H2710" s="25">
        <v>8</v>
      </c>
      <c r="I2710" s="137">
        <v>15360.1</v>
      </c>
      <c r="J2710" s="137">
        <v>9228.4</v>
      </c>
      <c r="K2710" s="137">
        <v>9228.4</v>
      </c>
      <c r="L2710" s="30">
        <v>755</v>
      </c>
      <c r="M2710" s="137">
        <f t="shared" ref="M2710:M2772" si="598">R2710+T2710+V2710+X2710+Z2710+AB2710+AE2710+AF2710</f>
        <v>24849280</v>
      </c>
      <c r="N2710" s="137"/>
      <c r="O2710" s="135"/>
      <c r="P2710" s="137"/>
      <c r="Q2710" s="137">
        <f t="shared" ref="Q2710:Q2772" si="599">M2710</f>
        <v>24849280</v>
      </c>
      <c r="R2710" s="137"/>
      <c r="S2710" s="30">
        <v>8</v>
      </c>
      <c r="T2710" s="137">
        <f t="shared" ref="T2710" si="600">S2710*3106160</f>
        <v>24849280</v>
      </c>
      <c r="U2710" s="137"/>
      <c r="V2710" s="137"/>
      <c r="W2710" s="137"/>
      <c r="X2710" s="137"/>
      <c r="Y2710" s="137"/>
      <c r="Z2710" s="137"/>
      <c r="AA2710" s="137"/>
      <c r="AB2710" s="137"/>
      <c r="AC2710" s="137"/>
      <c r="AD2710" s="137"/>
      <c r="AE2710" s="137"/>
      <c r="AF2710" s="137"/>
      <c r="AG2710" s="337">
        <v>2025</v>
      </c>
      <c r="AH2710" s="171"/>
      <c r="AI2710" s="171"/>
      <c r="AJ2710" s="134">
        <f ca="1">MAX(AJ2707:AJ2709)+1</f>
        <v>2599</v>
      </c>
      <c r="AK2710" s="35" t="s">
        <v>153</v>
      </c>
      <c r="AL2710" s="134" t="str">
        <f t="shared" ca="1" si="594"/>
        <v>2599.</v>
      </c>
      <c r="AM2710" s="140"/>
      <c r="AN2710" s="35"/>
      <c r="AO2710" s="193"/>
    </row>
    <row r="2711" spans="1:41" ht="22.5" hidden="1" customHeight="1" x14ac:dyDescent="0.25">
      <c r="A2711" s="68" t="s">
        <v>5780</v>
      </c>
      <c r="B2711" s="25">
        <v>4673</v>
      </c>
      <c r="C2711" s="333" t="s">
        <v>1990</v>
      </c>
      <c r="D2711" s="25">
        <v>1989</v>
      </c>
      <c r="E2711" s="108" t="s">
        <v>2932</v>
      </c>
      <c r="F2711" s="68" t="s">
        <v>2933</v>
      </c>
      <c r="G2711" s="25">
        <v>5</v>
      </c>
      <c r="H2711" s="25">
        <v>3</v>
      </c>
      <c r="I2711" s="170">
        <v>3255.3</v>
      </c>
      <c r="J2711" s="170">
        <v>3146.9</v>
      </c>
      <c r="K2711" s="170">
        <v>3146.9</v>
      </c>
      <c r="L2711" s="287">
        <v>135</v>
      </c>
      <c r="M2711" s="170">
        <f t="shared" si="598"/>
        <v>6160537</v>
      </c>
      <c r="N2711" s="137"/>
      <c r="O2711" s="135"/>
      <c r="P2711" s="137"/>
      <c r="Q2711" s="137">
        <f t="shared" si="599"/>
        <v>6160537</v>
      </c>
      <c r="R2711" s="137">
        <v>6160537</v>
      </c>
      <c r="S2711" s="30"/>
      <c r="T2711" s="137"/>
      <c r="U2711" s="137"/>
      <c r="V2711" s="137"/>
      <c r="W2711" s="137"/>
      <c r="X2711" s="137"/>
      <c r="Y2711" s="137"/>
      <c r="Z2711" s="137"/>
      <c r="AA2711" s="137"/>
      <c r="AB2711" s="137"/>
      <c r="AC2711" s="137"/>
      <c r="AD2711" s="137"/>
      <c r="AE2711" s="137"/>
      <c r="AF2711" s="137"/>
      <c r="AG2711" s="337">
        <v>2025</v>
      </c>
      <c r="AH2711" s="171" t="s">
        <v>3050</v>
      </c>
      <c r="AI2711" s="171"/>
      <c r="AJ2711" s="134">
        <f ca="1">MAX(AJ2708:AJ2710)+1</f>
        <v>2600</v>
      </c>
      <c r="AK2711" s="35" t="s">
        <v>153</v>
      </c>
      <c r="AL2711" s="134" t="str">
        <f t="shared" ca="1" si="594"/>
        <v>2600.</v>
      </c>
      <c r="AM2711" s="140"/>
      <c r="AN2711" s="35"/>
      <c r="AO2711" s="193"/>
    </row>
    <row r="2712" spans="1:41" ht="22.5" hidden="1" customHeight="1" x14ac:dyDescent="0.25">
      <c r="A2712" s="68" t="s">
        <v>5781</v>
      </c>
      <c r="B2712" s="25">
        <v>4714</v>
      </c>
      <c r="C2712" s="333" t="s">
        <v>1991</v>
      </c>
      <c r="D2712" s="25">
        <v>1989</v>
      </c>
      <c r="E2712" s="108" t="s">
        <v>2932</v>
      </c>
      <c r="F2712" s="68" t="s">
        <v>2934</v>
      </c>
      <c r="G2712" s="25">
        <v>12</v>
      </c>
      <c r="H2712" s="25">
        <v>1</v>
      </c>
      <c r="I2712" s="170">
        <v>4765.6000000000004</v>
      </c>
      <c r="J2712" s="170">
        <v>4023.6</v>
      </c>
      <c r="K2712" s="170">
        <v>3957</v>
      </c>
      <c r="L2712" s="287">
        <v>197</v>
      </c>
      <c r="M2712" s="170">
        <f t="shared" si="598"/>
        <v>6212320</v>
      </c>
      <c r="N2712" s="137"/>
      <c r="O2712" s="135"/>
      <c r="P2712" s="137"/>
      <c r="Q2712" s="137">
        <f t="shared" si="599"/>
        <v>6212320</v>
      </c>
      <c r="R2712" s="137"/>
      <c r="S2712" s="30">
        <v>2</v>
      </c>
      <c r="T2712" s="137">
        <f>S2712*3106160</f>
        <v>6212320</v>
      </c>
      <c r="U2712" s="137"/>
      <c r="V2712" s="137"/>
      <c r="W2712" s="137"/>
      <c r="X2712" s="137"/>
      <c r="Y2712" s="137"/>
      <c r="Z2712" s="137"/>
      <c r="AA2712" s="137"/>
      <c r="AB2712" s="137"/>
      <c r="AC2712" s="137"/>
      <c r="AD2712" s="137"/>
      <c r="AE2712" s="137"/>
      <c r="AF2712" s="137"/>
      <c r="AG2712" s="337">
        <v>2025</v>
      </c>
      <c r="AH2712" s="171"/>
      <c r="AI2712" s="171"/>
      <c r="AJ2712" s="134">
        <f ca="1">MAX(AJ2709:AJ2711)+1</f>
        <v>2601</v>
      </c>
      <c r="AK2712" s="35" t="s">
        <v>153</v>
      </c>
      <c r="AL2712" s="134" t="str">
        <f t="shared" ca="1" si="594"/>
        <v>2601.</v>
      </c>
      <c r="AM2712" s="140"/>
      <c r="AN2712" s="35"/>
      <c r="AO2712" s="193"/>
    </row>
    <row r="2713" spans="1:41" ht="22.5" hidden="1" customHeight="1" x14ac:dyDescent="0.25">
      <c r="A2713" s="68" t="s">
        <v>5782</v>
      </c>
      <c r="B2713" s="25">
        <v>4715</v>
      </c>
      <c r="C2713" s="333" t="s">
        <v>1992</v>
      </c>
      <c r="D2713" s="25">
        <v>1989</v>
      </c>
      <c r="E2713" s="108" t="s">
        <v>2932</v>
      </c>
      <c r="F2713" s="68" t="s">
        <v>2933</v>
      </c>
      <c r="G2713" s="25">
        <v>10</v>
      </c>
      <c r="H2713" s="25">
        <v>4</v>
      </c>
      <c r="I2713" s="170">
        <v>10939.8</v>
      </c>
      <c r="J2713" s="170">
        <v>6572.6</v>
      </c>
      <c r="K2713" s="170">
        <v>6572.6</v>
      </c>
      <c r="L2713" s="287">
        <v>511</v>
      </c>
      <c r="M2713" s="170">
        <f t="shared" si="598"/>
        <v>15530800</v>
      </c>
      <c r="N2713" s="137"/>
      <c r="O2713" s="135"/>
      <c r="P2713" s="137"/>
      <c r="Q2713" s="137">
        <f t="shared" si="599"/>
        <v>15530800</v>
      </c>
      <c r="R2713" s="137"/>
      <c r="S2713" s="30">
        <v>5</v>
      </c>
      <c r="T2713" s="137">
        <f>S2713*3106160</f>
        <v>15530800</v>
      </c>
      <c r="U2713" s="137"/>
      <c r="V2713" s="137"/>
      <c r="W2713" s="137"/>
      <c r="X2713" s="137"/>
      <c r="Y2713" s="137"/>
      <c r="Z2713" s="137"/>
      <c r="AA2713" s="137"/>
      <c r="AB2713" s="137"/>
      <c r="AC2713" s="137"/>
      <c r="AD2713" s="137"/>
      <c r="AE2713" s="137"/>
      <c r="AF2713" s="137"/>
      <c r="AG2713" s="337">
        <v>2025</v>
      </c>
      <c r="AH2713" s="171"/>
      <c r="AI2713" s="171"/>
      <c r="AJ2713" s="134">
        <f ca="1">MAX(AJ2414:AJ2712)+1</f>
        <v>2602</v>
      </c>
      <c r="AK2713" s="35" t="s">
        <v>153</v>
      </c>
      <c r="AL2713" s="134" t="str">
        <f t="shared" ca="1" si="594"/>
        <v>2602.</v>
      </c>
      <c r="AM2713" s="140"/>
      <c r="AN2713" s="35"/>
      <c r="AO2713" s="193"/>
    </row>
    <row r="2714" spans="1:41" ht="22.5" hidden="1" customHeight="1" x14ac:dyDescent="0.25">
      <c r="A2714" s="68" t="s">
        <v>5783</v>
      </c>
      <c r="B2714" s="25">
        <v>5040</v>
      </c>
      <c r="C2714" s="333" t="s">
        <v>1994</v>
      </c>
      <c r="D2714" s="25">
        <v>1960</v>
      </c>
      <c r="E2714" s="108" t="s">
        <v>2932</v>
      </c>
      <c r="F2714" s="68" t="s">
        <v>2934</v>
      </c>
      <c r="G2714" s="25">
        <v>2</v>
      </c>
      <c r="H2714" s="25">
        <v>2</v>
      </c>
      <c r="I2714" s="137">
        <v>627</v>
      </c>
      <c r="J2714" s="137">
        <v>576.4</v>
      </c>
      <c r="K2714" s="137">
        <v>576.4</v>
      </c>
      <c r="L2714" s="30">
        <v>27</v>
      </c>
      <c r="M2714" s="170">
        <f t="shared" si="598"/>
        <v>631083</v>
      </c>
      <c r="N2714" s="137"/>
      <c r="O2714" s="135"/>
      <c r="P2714" s="137"/>
      <c r="Q2714" s="137">
        <f t="shared" si="599"/>
        <v>631083</v>
      </c>
      <c r="R2714" s="137">
        <f>255723+375360</f>
        <v>631083</v>
      </c>
      <c r="S2714" s="30"/>
      <c r="T2714" s="137"/>
      <c r="U2714" s="137"/>
      <c r="V2714" s="137"/>
      <c r="W2714" s="137"/>
      <c r="X2714" s="137"/>
      <c r="Y2714" s="137"/>
      <c r="Z2714" s="137"/>
      <c r="AA2714" s="137"/>
      <c r="AB2714" s="137"/>
      <c r="AC2714" s="137"/>
      <c r="AD2714" s="137"/>
      <c r="AE2714" s="137"/>
      <c r="AF2714" s="137"/>
      <c r="AG2714" s="337">
        <v>2025</v>
      </c>
      <c r="AH2714" s="171" t="s">
        <v>3054</v>
      </c>
      <c r="AI2714" s="171"/>
      <c r="AJ2714" s="134">
        <f t="shared" ca="1" si="593"/>
        <v>2603</v>
      </c>
      <c r="AK2714" s="35" t="s">
        <v>153</v>
      </c>
      <c r="AL2714" s="134" t="str">
        <f t="shared" ca="1" si="594"/>
        <v>2603.</v>
      </c>
      <c r="AM2714" s="140"/>
      <c r="AN2714" s="35"/>
      <c r="AO2714" s="193"/>
    </row>
    <row r="2715" spans="1:41" ht="22.5" hidden="1" customHeight="1" x14ac:dyDescent="0.25">
      <c r="A2715" s="68" t="s">
        <v>5784</v>
      </c>
      <c r="B2715" s="25">
        <v>4212</v>
      </c>
      <c r="C2715" s="333" t="s">
        <v>1995</v>
      </c>
      <c r="D2715" s="25">
        <v>1990</v>
      </c>
      <c r="E2715" s="108" t="s">
        <v>2932</v>
      </c>
      <c r="F2715" s="68" t="s">
        <v>2934</v>
      </c>
      <c r="G2715" s="25">
        <v>5</v>
      </c>
      <c r="H2715" s="25">
        <v>6</v>
      </c>
      <c r="I2715" s="170">
        <v>3792.6</v>
      </c>
      <c r="J2715" s="170">
        <v>3792.6</v>
      </c>
      <c r="K2715" s="170">
        <v>3792.6</v>
      </c>
      <c r="L2715" s="287">
        <v>197</v>
      </c>
      <c r="M2715" s="170">
        <f t="shared" si="598"/>
        <v>13480489.5</v>
      </c>
      <c r="N2715" s="137"/>
      <c r="O2715" s="135"/>
      <c r="P2715" s="137"/>
      <c r="Q2715" s="137">
        <f t="shared" si="599"/>
        <v>13480489.5</v>
      </c>
      <c r="R2715" s="137">
        <v>13480489.5</v>
      </c>
      <c r="S2715" s="30"/>
      <c r="T2715" s="137"/>
      <c r="U2715" s="137"/>
      <c r="V2715" s="137"/>
      <c r="W2715" s="137"/>
      <c r="X2715" s="137"/>
      <c r="Y2715" s="137"/>
      <c r="Z2715" s="137"/>
      <c r="AA2715" s="137"/>
      <c r="AB2715" s="137"/>
      <c r="AC2715" s="137"/>
      <c r="AD2715" s="137"/>
      <c r="AE2715" s="137"/>
      <c r="AF2715" s="137"/>
      <c r="AG2715" s="337">
        <v>2025</v>
      </c>
      <c r="AH2715" s="171" t="s">
        <v>3050</v>
      </c>
      <c r="AI2715" s="171"/>
      <c r="AJ2715" s="134">
        <f t="shared" ca="1" si="593"/>
        <v>2604</v>
      </c>
      <c r="AK2715" s="35" t="s">
        <v>153</v>
      </c>
      <c r="AL2715" s="134" t="str">
        <f t="shared" ca="1" si="594"/>
        <v>2604.</v>
      </c>
      <c r="AM2715" s="140"/>
      <c r="AN2715" s="35"/>
      <c r="AO2715" s="193"/>
    </row>
    <row r="2716" spans="1:41" ht="23.25" hidden="1" customHeight="1" x14ac:dyDescent="0.25">
      <c r="A2716" s="68" t="s">
        <v>5785</v>
      </c>
      <c r="B2716" s="25">
        <v>4668</v>
      </c>
      <c r="C2716" s="36" t="s">
        <v>1997</v>
      </c>
      <c r="D2716" s="25">
        <v>1990</v>
      </c>
      <c r="E2716" s="108" t="s">
        <v>2932</v>
      </c>
      <c r="F2716" s="68" t="s">
        <v>2933</v>
      </c>
      <c r="G2716" s="25">
        <v>10</v>
      </c>
      <c r="H2716" s="25">
        <v>7</v>
      </c>
      <c r="I2716" s="170">
        <v>15317.2</v>
      </c>
      <c r="J2716" s="170">
        <v>14728.6</v>
      </c>
      <c r="K2716" s="170">
        <v>14686.9</v>
      </c>
      <c r="L2716" s="287">
        <v>711</v>
      </c>
      <c r="M2716" s="170">
        <f t="shared" si="598"/>
        <v>15153599.809999999</v>
      </c>
      <c r="N2716" s="137"/>
      <c r="O2716" s="135"/>
      <c r="P2716" s="137"/>
      <c r="Q2716" s="137">
        <f t="shared" si="599"/>
        <v>15153599.809999999</v>
      </c>
      <c r="R2716" s="137"/>
      <c r="S2716" s="30"/>
      <c r="T2716" s="137"/>
      <c r="U2716" s="137">
        <v>4272.2299999999996</v>
      </c>
      <c r="V2716" s="137">
        <f>U2716*3547</f>
        <v>15153599.809999999</v>
      </c>
      <c r="W2716" s="137"/>
      <c r="X2716" s="137"/>
      <c r="Y2716" s="137"/>
      <c r="Z2716" s="137"/>
      <c r="AA2716" s="137"/>
      <c r="AB2716" s="137"/>
      <c r="AC2716" s="336"/>
      <c r="AD2716" s="336"/>
      <c r="AE2716" s="137"/>
      <c r="AF2716" s="137"/>
      <c r="AG2716" s="337">
        <v>2025</v>
      </c>
      <c r="AH2716" s="166"/>
      <c r="AI2716" s="166"/>
      <c r="AJ2716" s="134">
        <f t="shared" ca="1" si="593"/>
        <v>2605</v>
      </c>
      <c r="AK2716" s="35" t="s">
        <v>153</v>
      </c>
      <c r="AL2716" s="134" t="str">
        <f t="shared" ca="1" si="594"/>
        <v>2605.</v>
      </c>
      <c r="AM2716" s="140"/>
      <c r="AO2716" s="193"/>
    </row>
    <row r="2717" spans="1:41" ht="22.5" hidden="1" customHeight="1" x14ac:dyDescent="0.25">
      <c r="A2717" s="68" t="s">
        <v>5786</v>
      </c>
      <c r="B2717" s="25">
        <v>4713</v>
      </c>
      <c r="C2717" s="333" t="s">
        <v>1998</v>
      </c>
      <c r="D2717" s="25">
        <v>1990</v>
      </c>
      <c r="E2717" s="108" t="s">
        <v>2932</v>
      </c>
      <c r="F2717" s="68" t="s">
        <v>2933</v>
      </c>
      <c r="G2717" s="25">
        <v>9</v>
      </c>
      <c r="H2717" s="25">
        <v>2</v>
      </c>
      <c r="I2717" s="170">
        <v>4392.6000000000004</v>
      </c>
      <c r="J2717" s="137">
        <v>3923.1</v>
      </c>
      <c r="K2717" s="170">
        <v>3923.1</v>
      </c>
      <c r="L2717" s="287">
        <v>181</v>
      </c>
      <c r="M2717" s="170">
        <f t="shared" si="598"/>
        <v>8401883.0999999996</v>
      </c>
      <c r="N2717" s="137"/>
      <c r="O2717" s="135"/>
      <c r="P2717" s="137"/>
      <c r="Q2717" s="137">
        <f t="shared" si="599"/>
        <v>8401883.0999999996</v>
      </c>
      <c r="R2717" s="137"/>
      <c r="S2717" s="30">
        <v>2</v>
      </c>
      <c r="T2717" s="137">
        <f>S2717*3106160</f>
        <v>6212320</v>
      </c>
      <c r="U2717" s="137">
        <v>617.29999999999995</v>
      </c>
      <c r="V2717" s="137">
        <f>U2717*3547</f>
        <v>2189563.0999999996</v>
      </c>
      <c r="W2717" s="137"/>
      <c r="X2717" s="137"/>
      <c r="Y2717" s="137"/>
      <c r="Z2717" s="137"/>
      <c r="AA2717" s="137"/>
      <c r="AB2717" s="137"/>
      <c r="AC2717" s="137"/>
      <c r="AD2717" s="137"/>
      <c r="AE2717" s="137"/>
      <c r="AF2717" s="137"/>
      <c r="AG2717" s="337">
        <v>2025</v>
      </c>
      <c r="AH2717" s="171"/>
      <c r="AI2717" s="171"/>
      <c r="AJ2717" s="134">
        <f t="shared" ca="1" si="593"/>
        <v>2606</v>
      </c>
      <c r="AK2717" s="35" t="s">
        <v>153</v>
      </c>
      <c r="AL2717" s="134" t="str">
        <f t="shared" ca="1" si="594"/>
        <v>2606.</v>
      </c>
      <c r="AM2717" s="140"/>
      <c r="AN2717" s="35"/>
      <c r="AO2717" s="193"/>
    </row>
    <row r="2718" spans="1:41" ht="22.5" hidden="1" customHeight="1" x14ac:dyDescent="0.25">
      <c r="A2718" s="68" t="s">
        <v>5787</v>
      </c>
      <c r="B2718" s="25">
        <v>4716</v>
      </c>
      <c r="C2718" s="333" t="s">
        <v>1999</v>
      </c>
      <c r="D2718" s="25">
        <v>1990</v>
      </c>
      <c r="E2718" s="108" t="s">
        <v>2932</v>
      </c>
      <c r="F2718" s="68" t="s">
        <v>2933</v>
      </c>
      <c r="G2718" s="25">
        <v>9</v>
      </c>
      <c r="H2718" s="25">
        <v>4</v>
      </c>
      <c r="I2718" s="170">
        <v>7729.1</v>
      </c>
      <c r="J2718" s="170">
        <v>4652.5</v>
      </c>
      <c r="K2718" s="170">
        <v>4652.5</v>
      </c>
      <c r="L2718" s="287">
        <v>368</v>
      </c>
      <c r="M2718" s="170">
        <f t="shared" si="598"/>
        <v>12424640</v>
      </c>
      <c r="N2718" s="137"/>
      <c r="O2718" s="135"/>
      <c r="P2718" s="137"/>
      <c r="Q2718" s="137">
        <f t="shared" si="599"/>
        <v>12424640</v>
      </c>
      <c r="R2718" s="137"/>
      <c r="S2718" s="30">
        <v>4</v>
      </c>
      <c r="T2718" s="137">
        <f>S2718*3106160</f>
        <v>12424640</v>
      </c>
      <c r="U2718" s="137"/>
      <c r="V2718" s="137"/>
      <c r="W2718" s="137"/>
      <c r="X2718" s="137"/>
      <c r="Y2718" s="137"/>
      <c r="Z2718" s="137"/>
      <c r="AA2718" s="137"/>
      <c r="AB2718" s="137"/>
      <c r="AC2718" s="137"/>
      <c r="AD2718" s="137"/>
      <c r="AE2718" s="137"/>
      <c r="AF2718" s="137"/>
      <c r="AG2718" s="337">
        <v>2025</v>
      </c>
      <c r="AH2718" s="171"/>
      <c r="AI2718" s="171"/>
      <c r="AJ2718" s="134">
        <f t="shared" ref="AJ2718:AJ2781" ca="1" si="601">MAX(AJ2714:AJ2717)+1</f>
        <v>2607</v>
      </c>
      <c r="AK2718" s="35" t="s">
        <v>153</v>
      </c>
      <c r="AL2718" s="134" t="str">
        <f t="shared" ca="1" si="594"/>
        <v>2607.</v>
      </c>
      <c r="AM2718" s="140"/>
      <c r="AN2718" s="35"/>
      <c r="AO2718" s="193"/>
    </row>
    <row r="2719" spans="1:41" ht="25.5" hidden="1" customHeight="1" x14ac:dyDescent="0.25">
      <c r="A2719" s="68" t="s">
        <v>5788</v>
      </c>
      <c r="B2719" s="25">
        <v>4413</v>
      </c>
      <c r="C2719" s="333" t="s">
        <v>2000</v>
      </c>
      <c r="D2719" s="25">
        <v>1991</v>
      </c>
      <c r="E2719" s="108" t="s">
        <v>2932</v>
      </c>
      <c r="F2719" s="68" t="s">
        <v>2934</v>
      </c>
      <c r="G2719" s="25">
        <v>9</v>
      </c>
      <c r="H2719" s="25">
        <v>8</v>
      </c>
      <c r="I2719" s="170">
        <v>16797.599999999999</v>
      </c>
      <c r="J2719" s="137">
        <v>16506.7</v>
      </c>
      <c r="K2719" s="170">
        <v>16506.7</v>
      </c>
      <c r="L2719" s="287">
        <v>755</v>
      </c>
      <c r="M2719" s="170">
        <f t="shared" si="598"/>
        <v>16618191.580000002</v>
      </c>
      <c r="N2719" s="137"/>
      <c r="O2719" s="135"/>
      <c r="P2719" s="137"/>
      <c r="Q2719" s="137">
        <f t="shared" si="599"/>
        <v>16618191.580000002</v>
      </c>
      <c r="R2719" s="137"/>
      <c r="S2719" s="30"/>
      <c r="T2719" s="137"/>
      <c r="U2719" s="137">
        <v>4685.1400000000003</v>
      </c>
      <c r="V2719" s="137">
        <f>U2719*3547</f>
        <v>16618191.580000002</v>
      </c>
      <c r="W2719" s="137"/>
      <c r="X2719" s="137"/>
      <c r="Y2719" s="137"/>
      <c r="Z2719" s="137"/>
      <c r="AA2719" s="137"/>
      <c r="AB2719" s="137"/>
      <c r="AC2719" s="137"/>
      <c r="AD2719" s="137"/>
      <c r="AE2719" s="137"/>
      <c r="AF2719" s="137"/>
      <c r="AG2719" s="337">
        <v>2025</v>
      </c>
      <c r="AH2719" s="166"/>
      <c r="AI2719" s="166"/>
      <c r="AJ2719" s="134">
        <f t="shared" ca="1" si="601"/>
        <v>2608</v>
      </c>
      <c r="AK2719" s="35" t="s">
        <v>153</v>
      </c>
      <c r="AL2719" s="134" t="str">
        <f t="shared" ca="1" si="594"/>
        <v>2608.</v>
      </c>
      <c r="AM2719" s="140"/>
      <c r="AN2719" s="35"/>
      <c r="AO2719" s="193"/>
    </row>
    <row r="2720" spans="1:41" ht="22.5" hidden="1" customHeight="1" x14ac:dyDescent="0.25">
      <c r="A2720" s="68" t="s">
        <v>5789</v>
      </c>
      <c r="B2720" s="25">
        <v>5049</v>
      </c>
      <c r="C2720" s="333" t="s">
        <v>2001</v>
      </c>
      <c r="D2720" s="25">
        <v>1991</v>
      </c>
      <c r="E2720" s="108" t="s">
        <v>2932</v>
      </c>
      <c r="F2720" s="68" t="s">
        <v>2934</v>
      </c>
      <c r="G2720" s="25">
        <v>5</v>
      </c>
      <c r="H2720" s="25">
        <v>5</v>
      </c>
      <c r="I2720" s="170">
        <v>2956.7</v>
      </c>
      <c r="J2720" s="137">
        <v>2956.7</v>
      </c>
      <c r="K2720" s="170">
        <v>2956.7</v>
      </c>
      <c r="L2720" s="287">
        <v>140</v>
      </c>
      <c r="M2720" s="170">
        <f t="shared" si="598"/>
        <v>3330600</v>
      </c>
      <c r="N2720" s="137"/>
      <c r="O2720" s="135"/>
      <c r="P2720" s="137"/>
      <c r="Q2720" s="137">
        <f t="shared" si="599"/>
        <v>3330600</v>
      </c>
      <c r="R2720" s="137">
        <v>3330600</v>
      </c>
      <c r="S2720" s="30"/>
      <c r="T2720" s="137"/>
      <c r="U2720" s="137"/>
      <c r="V2720" s="137"/>
      <c r="W2720" s="137"/>
      <c r="X2720" s="137"/>
      <c r="Y2720" s="137"/>
      <c r="Z2720" s="137"/>
      <c r="AA2720" s="137"/>
      <c r="AB2720" s="137"/>
      <c r="AC2720" s="137"/>
      <c r="AD2720" s="137"/>
      <c r="AE2720" s="137"/>
      <c r="AF2720" s="137"/>
      <c r="AG2720" s="337">
        <v>2025</v>
      </c>
      <c r="AH2720" s="171" t="s">
        <v>3053</v>
      </c>
      <c r="AI2720" s="171"/>
      <c r="AJ2720" s="134">
        <f t="shared" ca="1" si="601"/>
        <v>2609</v>
      </c>
      <c r="AK2720" s="35" t="s">
        <v>153</v>
      </c>
      <c r="AL2720" s="134" t="str">
        <f t="shared" ca="1" si="594"/>
        <v>2609.</v>
      </c>
      <c r="AM2720" s="140"/>
      <c r="AN2720" s="35"/>
      <c r="AO2720" s="193"/>
    </row>
    <row r="2721" spans="1:41" ht="22.5" hidden="1" customHeight="1" x14ac:dyDescent="0.25">
      <c r="A2721" s="68" t="s">
        <v>5790</v>
      </c>
      <c r="B2721" s="25">
        <v>4211</v>
      </c>
      <c r="C2721" s="333" t="s">
        <v>2002</v>
      </c>
      <c r="D2721" s="25">
        <v>1991</v>
      </c>
      <c r="E2721" s="108" t="s">
        <v>2932</v>
      </c>
      <c r="F2721" s="68" t="s">
        <v>2934</v>
      </c>
      <c r="G2721" s="25">
        <v>5</v>
      </c>
      <c r="H2721" s="25">
        <v>6</v>
      </c>
      <c r="I2721" s="170">
        <v>3814.7</v>
      </c>
      <c r="J2721" s="137">
        <v>3814.7</v>
      </c>
      <c r="K2721" s="170">
        <v>3814.7</v>
      </c>
      <c r="L2721" s="287">
        <v>183</v>
      </c>
      <c r="M2721" s="170">
        <f t="shared" si="598"/>
        <v>13521099.5</v>
      </c>
      <c r="N2721" s="137"/>
      <c r="O2721" s="135"/>
      <c r="P2721" s="137"/>
      <c r="Q2721" s="137">
        <f t="shared" si="599"/>
        <v>13521099.5</v>
      </c>
      <c r="R2721" s="137">
        <v>13521099.5</v>
      </c>
      <c r="S2721" s="30"/>
      <c r="T2721" s="137"/>
      <c r="U2721" s="137"/>
      <c r="V2721" s="137"/>
      <c r="W2721" s="137"/>
      <c r="X2721" s="137"/>
      <c r="Y2721" s="137"/>
      <c r="Z2721" s="137"/>
      <c r="AA2721" s="137"/>
      <c r="AB2721" s="137"/>
      <c r="AC2721" s="137"/>
      <c r="AD2721" s="137"/>
      <c r="AE2721" s="137"/>
      <c r="AF2721" s="137"/>
      <c r="AG2721" s="337">
        <v>2025</v>
      </c>
      <c r="AH2721" s="171" t="s">
        <v>3050</v>
      </c>
      <c r="AI2721" s="171"/>
      <c r="AJ2721" s="134">
        <f t="shared" ca="1" si="601"/>
        <v>2610</v>
      </c>
      <c r="AK2721" s="35" t="s">
        <v>153</v>
      </c>
      <c r="AL2721" s="134" t="str">
        <f t="shared" ca="1" si="594"/>
        <v>2610.</v>
      </c>
      <c r="AM2721" s="140"/>
      <c r="AN2721" s="35"/>
      <c r="AO2721" s="193"/>
    </row>
    <row r="2722" spans="1:41" ht="23.25" hidden="1" customHeight="1" x14ac:dyDescent="0.25">
      <c r="A2722" s="68" t="s">
        <v>5791</v>
      </c>
      <c r="B2722" s="25">
        <v>4671</v>
      </c>
      <c r="C2722" s="36" t="s">
        <v>2005</v>
      </c>
      <c r="D2722" s="25">
        <v>1991</v>
      </c>
      <c r="E2722" s="108" t="s">
        <v>2932</v>
      </c>
      <c r="F2722" s="68" t="s">
        <v>2933</v>
      </c>
      <c r="G2722" s="25">
        <v>10</v>
      </c>
      <c r="H2722" s="25">
        <v>9</v>
      </c>
      <c r="I2722" s="170">
        <v>15996.7</v>
      </c>
      <c r="J2722" s="170">
        <v>15996.1</v>
      </c>
      <c r="K2722" s="170">
        <v>9667.7000000000007</v>
      </c>
      <c r="L2722" s="287">
        <v>766</v>
      </c>
      <c r="M2722" s="170">
        <f t="shared" si="598"/>
        <v>9169704.3999999985</v>
      </c>
      <c r="N2722" s="137"/>
      <c r="O2722" s="135"/>
      <c r="P2722" s="137"/>
      <c r="Q2722" s="137">
        <f t="shared" si="599"/>
        <v>9169704.3999999985</v>
      </c>
      <c r="R2722" s="137"/>
      <c r="S2722" s="30"/>
      <c r="T2722" s="137"/>
      <c r="U2722" s="137">
        <v>2585.1999999999998</v>
      </c>
      <c r="V2722" s="137">
        <f>U2722*3547</f>
        <v>9169704.3999999985</v>
      </c>
      <c r="W2722" s="137"/>
      <c r="X2722" s="137"/>
      <c r="Y2722" s="137"/>
      <c r="Z2722" s="137"/>
      <c r="AA2722" s="137"/>
      <c r="AB2722" s="137"/>
      <c r="AC2722" s="336"/>
      <c r="AD2722" s="336"/>
      <c r="AE2722" s="137"/>
      <c r="AF2722" s="137"/>
      <c r="AG2722" s="337">
        <v>2025</v>
      </c>
      <c r="AH2722" s="166"/>
      <c r="AI2722" s="166"/>
      <c r="AJ2722" s="134">
        <f t="shared" ca="1" si="601"/>
        <v>2611</v>
      </c>
      <c r="AK2722" s="35" t="s">
        <v>153</v>
      </c>
      <c r="AL2722" s="134" t="str">
        <f t="shared" ca="1" si="594"/>
        <v>2611.</v>
      </c>
      <c r="AM2722" s="140"/>
      <c r="AO2722" s="193"/>
    </row>
    <row r="2723" spans="1:41" ht="22.5" hidden="1" customHeight="1" x14ac:dyDescent="0.25">
      <c r="A2723" s="68" t="s">
        <v>5792</v>
      </c>
      <c r="B2723" s="25">
        <v>4718</v>
      </c>
      <c r="C2723" s="36" t="s">
        <v>2006</v>
      </c>
      <c r="D2723" s="25">
        <v>1991</v>
      </c>
      <c r="E2723" s="108" t="s">
        <v>2932</v>
      </c>
      <c r="F2723" s="68" t="s">
        <v>2933</v>
      </c>
      <c r="G2723" s="25">
        <v>10</v>
      </c>
      <c r="H2723" s="25">
        <v>11</v>
      </c>
      <c r="I2723" s="137">
        <v>20175.599999999999</v>
      </c>
      <c r="J2723" s="137">
        <v>20235</v>
      </c>
      <c r="K2723" s="137">
        <v>20141.7</v>
      </c>
      <c r="L2723" s="30">
        <v>921</v>
      </c>
      <c r="M2723" s="170">
        <f t="shared" si="598"/>
        <v>34167760</v>
      </c>
      <c r="N2723" s="137"/>
      <c r="O2723" s="135"/>
      <c r="P2723" s="137"/>
      <c r="Q2723" s="137">
        <f t="shared" si="599"/>
        <v>34167760</v>
      </c>
      <c r="R2723" s="137"/>
      <c r="S2723" s="30">
        <v>11</v>
      </c>
      <c r="T2723" s="137">
        <f t="shared" ref="T2723:T2726" si="602">S2723*3106160</f>
        <v>34167760</v>
      </c>
      <c r="U2723" s="137"/>
      <c r="V2723" s="137"/>
      <c r="W2723" s="137"/>
      <c r="X2723" s="137"/>
      <c r="Y2723" s="137"/>
      <c r="Z2723" s="137"/>
      <c r="AA2723" s="137"/>
      <c r="AB2723" s="137"/>
      <c r="AC2723" s="336"/>
      <c r="AD2723" s="336"/>
      <c r="AE2723" s="137"/>
      <c r="AF2723" s="137"/>
      <c r="AG2723" s="337">
        <v>2025</v>
      </c>
      <c r="AH2723" s="171"/>
      <c r="AI2723" s="171"/>
      <c r="AJ2723" s="134">
        <f t="shared" ca="1" si="601"/>
        <v>2612</v>
      </c>
      <c r="AK2723" s="35" t="s">
        <v>153</v>
      </c>
      <c r="AL2723" s="134" t="str">
        <f t="shared" ca="1" si="594"/>
        <v>2612.</v>
      </c>
      <c r="AM2723" s="140"/>
      <c r="AN2723" s="35"/>
      <c r="AO2723" s="193"/>
    </row>
    <row r="2724" spans="1:41" ht="22.5" hidden="1" customHeight="1" x14ac:dyDescent="0.25">
      <c r="A2724" s="68" t="s">
        <v>5793</v>
      </c>
      <c r="B2724" s="25">
        <v>5239</v>
      </c>
      <c r="C2724" s="333" t="s">
        <v>2007</v>
      </c>
      <c r="D2724" s="25">
        <v>1991</v>
      </c>
      <c r="E2724" s="108" t="s">
        <v>2932</v>
      </c>
      <c r="F2724" s="68" t="s">
        <v>2933</v>
      </c>
      <c r="G2724" s="25">
        <v>9</v>
      </c>
      <c r="H2724" s="25">
        <v>3</v>
      </c>
      <c r="I2724" s="170">
        <v>6523.7</v>
      </c>
      <c r="J2724" s="170">
        <v>6523.7</v>
      </c>
      <c r="K2724" s="170">
        <v>6523.7</v>
      </c>
      <c r="L2724" s="287">
        <v>326</v>
      </c>
      <c r="M2724" s="170">
        <f t="shared" si="598"/>
        <v>9318480</v>
      </c>
      <c r="N2724" s="137"/>
      <c r="O2724" s="135"/>
      <c r="P2724" s="137"/>
      <c r="Q2724" s="137">
        <f t="shared" si="599"/>
        <v>9318480</v>
      </c>
      <c r="R2724" s="137"/>
      <c r="S2724" s="30">
        <v>3</v>
      </c>
      <c r="T2724" s="137">
        <f t="shared" si="602"/>
        <v>9318480</v>
      </c>
      <c r="U2724" s="137"/>
      <c r="V2724" s="137"/>
      <c r="W2724" s="137"/>
      <c r="X2724" s="137"/>
      <c r="Y2724" s="137"/>
      <c r="Z2724" s="137"/>
      <c r="AA2724" s="137"/>
      <c r="AB2724" s="137"/>
      <c r="AC2724" s="137"/>
      <c r="AD2724" s="137"/>
      <c r="AE2724" s="137"/>
      <c r="AF2724" s="137"/>
      <c r="AG2724" s="337">
        <v>2025</v>
      </c>
      <c r="AH2724" s="171"/>
      <c r="AI2724" s="171"/>
      <c r="AJ2724" s="134">
        <f t="shared" ca="1" si="601"/>
        <v>2613</v>
      </c>
      <c r="AK2724" s="35" t="s">
        <v>153</v>
      </c>
      <c r="AL2724" s="134" t="str">
        <f t="shared" ca="1" si="594"/>
        <v>2613.</v>
      </c>
      <c r="AM2724" s="140"/>
      <c r="AN2724" s="35"/>
      <c r="AO2724" s="193"/>
    </row>
    <row r="2725" spans="1:41" ht="22.5" hidden="1" customHeight="1" x14ac:dyDescent="0.25">
      <c r="A2725" s="68" t="s">
        <v>5794</v>
      </c>
      <c r="B2725" s="117">
        <v>5394</v>
      </c>
      <c r="C2725" s="36" t="s">
        <v>2008</v>
      </c>
      <c r="D2725" s="25">
        <v>1965</v>
      </c>
      <c r="E2725" s="108" t="s">
        <v>2932</v>
      </c>
      <c r="F2725" s="68" t="s">
        <v>2933</v>
      </c>
      <c r="G2725" s="25">
        <v>9</v>
      </c>
      <c r="H2725" s="25">
        <v>4</v>
      </c>
      <c r="I2725" s="137">
        <v>3854.6</v>
      </c>
      <c r="J2725" s="137">
        <v>7808.2</v>
      </c>
      <c r="K2725" s="137">
        <v>7761.4</v>
      </c>
      <c r="L2725" s="30">
        <v>351</v>
      </c>
      <c r="M2725" s="170">
        <f t="shared" si="598"/>
        <v>3422145.5999999996</v>
      </c>
      <c r="N2725" s="137"/>
      <c r="O2725" s="135"/>
      <c r="P2725" s="137"/>
      <c r="Q2725" s="137">
        <f t="shared" si="599"/>
        <v>3422145.5999999996</v>
      </c>
      <c r="R2725" s="137"/>
      <c r="S2725" s="30"/>
      <c r="T2725" s="137"/>
      <c r="U2725" s="137">
        <v>964.8</v>
      </c>
      <c r="V2725" s="137">
        <f>U2725*3547</f>
        <v>3422145.5999999996</v>
      </c>
      <c r="W2725" s="137"/>
      <c r="X2725" s="137"/>
      <c r="Y2725" s="137"/>
      <c r="Z2725" s="137"/>
      <c r="AA2725" s="137"/>
      <c r="AB2725" s="137"/>
      <c r="AC2725" s="336"/>
      <c r="AD2725" s="336"/>
      <c r="AE2725" s="137"/>
      <c r="AF2725" s="137"/>
      <c r="AG2725" s="337">
        <v>2025</v>
      </c>
      <c r="AH2725" s="166"/>
      <c r="AI2725" s="166"/>
      <c r="AJ2725" s="134">
        <f t="shared" ca="1" si="601"/>
        <v>2614</v>
      </c>
      <c r="AK2725" s="35" t="s">
        <v>153</v>
      </c>
      <c r="AL2725" s="134" t="str">
        <f t="shared" ca="1" si="594"/>
        <v>2614.</v>
      </c>
      <c r="AM2725" s="140"/>
      <c r="AN2725" s="35"/>
      <c r="AO2725" s="193"/>
    </row>
    <row r="2726" spans="1:41" ht="23.25" hidden="1" customHeight="1" x14ac:dyDescent="0.25">
      <c r="A2726" s="68" t="s">
        <v>5795</v>
      </c>
      <c r="B2726" s="25">
        <v>4379</v>
      </c>
      <c r="C2726" s="36" t="s">
        <v>2009</v>
      </c>
      <c r="D2726" s="25">
        <v>1992</v>
      </c>
      <c r="E2726" s="108" t="s">
        <v>2932</v>
      </c>
      <c r="F2726" s="68" t="s">
        <v>2936</v>
      </c>
      <c r="G2726" s="25">
        <v>9</v>
      </c>
      <c r="H2726" s="25">
        <v>5</v>
      </c>
      <c r="I2726" s="137">
        <v>9811.6</v>
      </c>
      <c r="J2726" s="137">
        <v>9889.2000000000007</v>
      </c>
      <c r="K2726" s="137">
        <v>9795.7999999999993</v>
      </c>
      <c r="L2726" s="30">
        <v>419</v>
      </c>
      <c r="M2726" s="170">
        <f t="shared" si="598"/>
        <v>15530800</v>
      </c>
      <c r="N2726" s="137"/>
      <c r="O2726" s="135"/>
      <c r="P2726" s="137"/>
      <c r="Q2726" s="137">
        <f t="shared" si="599"/>
        <v>15530800</v>
      </c>
      <c r="R2726" s="137"/>
      <c r="S2726" s="30">
        <v>5</v>
      </c>
      <c r="T2726" s="137">
        <f t="shared" si="602"/>
        <v>15530800</v>
      </c>
      <c r="U2726" s="137"/>
      <c r="V2726" s="137"/>
      <c r="W2726" s="137"/>
      <c r="X2726" s="137"/>
      <c r="Y2726" s="137"/>
      <c r="Z2726" s="137"/>
      <c r="AA2726" s="137"/>
      <c r="AB2726" s="137"/>
      <c r="AC2726" s="336"/>
      <c r="AD2726" s="336"/>
      <c r="AE2726" s="137"/>
      <c r="AF2726" s="137"/>
      <c r="AG2726" s="337">
        <v>2025</v>
      </c>
      <c r="AH2726" s="171"/>
      <c r="AI2726" s="171"/>
      <c r="AJ2726" s="134">
        <f t="shared" ca="1" si="601"/>
        <v>2615</v>
      </c>
      <c r="AK2726" s="35" t="s">
        <v>153</v>
      </c>
      <c r="AL2726" s="134" t="str">
        <f t="shared" ca="1" si="594"/>
        <v>2615.</v>
      </c>
      <c r="AM2726" s="140"/>
      <c r="AO2726" s="193"/>
    </row>
    <row r="2727" spans="1:41" ht="22.5" hidden="1" customHeight="1" x14ac:dyDescent="0.25">
      <c r="A2727" s="68" t="s">
        <v>5796</v>
      </c>
      <c r="B2727" s="25">
        <v>5033</v>
      </c>
      <c r="C2727" s="333" t="s">
        <v>2010</v>
      </c>
      <c r="D2727" s="25">
        <v>1992</v>
      </c>
      <c r="E2727" s="108" t="s">
        <v>2932</v>
      </c>
      <c r="F2727" s="68" t="s">
        <v>2933</v>
      </c>
      <c r="G2727" s="25">
        <v>5</v>
      </c>
      <c r="H2727" s="25">
        <v>8</v>
      </c>
      <c r="I2727" s="170">
        <v>9615.4</v>
      </c>
      <c r="J2727" s="170">
        <v>8626.2999999999993</v>
      </c>
      <c r="K2727" s="170">
        <v>8623.2999999999993</v>
      </c>
      <c r="L2727" s="287">
        <v>415</v>
      </c>
      <c r="M2727" s="170">
        <f t="shared" si="598"/>
        <v>7965685</v>
      </c>
      <c r="N2727" s="137"/>
      <c r="O2727" s="135"/>
      <c r="P2727" s="137"/>
      <c r="Q2727" s="137">
        <f t="shared" si="599"/>
        <v>7965685</v>
      </c>
      <c r="R2727" s="137">
        <v>7965685</v>
      </c>
      <c r="S2727" s="30"/>
      <c r="T2727" s="137"/>
      <c r="U2727" s="137"/>
      <c r="V2727" s="137"/>
      <c r="W2727" s="137"/>
      <c r="X2727" s="137"/>
      <c r="Y2727" s="137"/>
      <c r="Z2727" s="137"/>
      <c r="AA2727" s="137"/>
      <c r="AB2727" s="137"/>
      <c r="AC2727" s="137"/>
      <c r="AD2727" s="137"/>
      <c r="AE2727" s="137"/>
      <c r="AF2727" s="137"/>
      <c r="AG2727" s="337">
        <v>2025</v>
      </c>
      <c r="AH2727" s="171" t="s">
        <v>3053</v>
      </c>
      <c r="AI2727" s="171"/>
      <c r="AJ2727" s="134">
        <f t="shared" ca="1" si="601"/>
        <v>2616</v>
      </c>
      <c r="AK2727" s="35" t="s">
        <v>153</v>
      </c>
      <c r="AL2727" s="134" t="str">
        <f t="shared" ca="1" si="594"/>
        <v>2616.</v>
      </c>
      <c r="AM2727" s="140"/>
      <c r="AN2727" s="35"/>
      <c r="AO2727" s="193"/>
    </row>
    <row r="2728" spans="1:41" ht="22.5" hidden="1" customHeight="1" x14ac:dyDescent="0.25">
      <c r="A2728" s="68" t="s">
        <v>5797</v>
      </c>
      <c r="B2728" s="25">
        <v>4618</v>
      </c>
      <c r="C2728" s="36" t="s">
        <v>2011</v>
      </c>
      <c r="D2728" s="25">
        <v>1992</v>
      </c>
      <c r="E2728" s="108" t="s">
        <v>2932</v>
      </c>
      <c r="F2728" s="68" t="s">
        <v>2933</v>
      </c>
      <c r="G2728" s="25">
        <v>5</v>
      </c>
      <c r="H2728" s="25">
        <v>2</v>
      </c>
      <c r="I2728" s="137">
        <v>2192.3000000000002</v>
      </c>
      <c r="J2728" s="137">
        <v>2195.5</v>
      </c>
      <c r="K2728" s="137">
        <v>2195.5</v>
      </c>
      <c r="L2728" s="30">
        <v>92</v>
      </c>
      <c r="M2728" s="170">
        <f t="shared" si="598"/>
        <v>3170170</v>
      </c>
      <c r="N2728" s="137"/>
      <c r="O2728" s="135"/>
      <c r="P2728" s="137"/>
      <c r="Q2728" s="137">
        <f t="shared" si="599"/>
        <v>3170170</v>
      </c>
      <c r="R2728" s="137">
        <f>2395990+774180</f>
        <v>3170170</v>
      </c>
      <c r="S2728" s="30"/>
      <c r="T2728" s="137"/>
      <c r="U2728" s="137"/>
      <c r="V2728" s="137"/>
      <c r="W2728" s="137"/>
      <c r="X2728" s="137"/>
      <c r="Y2728" s="137"/>
      <c r="Z2728" s="137"/>
      <c r="AA2728" s="137"/>
      <c r="AB2728" s="137"/>
      <c r="AC2728" s="336"/>
      <c r="AD2728" s="336"/>
      <c r="AE2728" s="137"/>
      <c r="AF2728" s="137"/>
      <c r="AG2728" s="337">
        <v>2025</v>
      </c>
      <c r="AH2728" s="171" t="s">
        <v>3058</v>
      </c>
      <c r="AI2728" s="171"/>
      <c r="AJ2728" s="134">
        <f t="shared" ca="1" si="601"/>
        <v>2617</v>
      </c>
      <c r="AK2728" s="35" t="s">
        <v>153</v>
      </c>
      <c r="AL2728" s="134" t="str">
        <f t="shared" ca="1" si="594"/>
        <v>2617.</v>
      </c>
      <c r="AM2728" s="140"/>
      <c r="AN2728" s="35"/>
      <c r="AO2728" s="193"/>
    </row>
    <row r="2729" spans="1:41" ht="22.5" hidden="1" customHeight="1" x14ac:dyDescent="0.25">
      <c r="A2729" s="68" t="s">
        <v>5798</v>
      </c>
      <c r="B2729" s="25">
        <v>4325</v>
      </c>
      <c r="C2729" s="205" t="s">
        <v>2012</v>
      </c>
      <c r="D2729" s="25">
        <v>1993</v>
      </c>
      <c r="E2729" s="108" t="s">
        <v>2932</v>
      </c>
      <c r="F2729" s="68" t="s">
        <v>2934</v>
      </c>
      <c r="G2729" s="25">
        <v>4</v>
      </c>
      <c r="H2729" s="25">
        <v>5</v>
      </c>
      <c r="I2729" s="137">
        <v>3832.8</v>
      </c>
      <c r="J2729" s="137">
        <v>2141.1</v>
      </c>
      <c r="K2729" s="137">
        <v>2141.1</v>
      </c>
      <c r="L2729" s="30">
        <v>126</v>
      </c>
      <c r="M2729" s="170">
        <f t="shared" si="598"/>
        <v>6180679.5600000005</v>
      </c>
      <c r="N2729" s="137"/>
      <c r="O2729" s="135"/>
      <c r="P2729" s="137"/>
      <c r="Q2729" s="137">
        <f t="shared" si="599"/>
        <v>6180679.5600000005</v>
      </c>
      <c r="R2729" s="137">
        <v>6180679.5600000005</v>
      </c>
      <c r="S2729" s="30"/>
      <c r="T2729" s="137"/>
      <c r="U2729" s="137"/>
      <c r="V2729" s="137"/>
      <c r="W2729" s="137"/>
      <c r="X2729" s="137"/>
      <c r="Y2729" s="137"/>
      <c r="Z2729" s="137"/>
      <c r="AA2729" s="137"/>
      <c r="AB2729" s="137"/>
      <c r="AC2729" s="137"/>
      <c r="AD2729" s="137"/>
      <c r="AE2729" s="137"/>
      <c r="AF2729" s="137"/>
      <c r="AG2729" s="337">
        <v>2025</v>
      </c>
      <c r="AH2729" s="218" t="s">
        <v>3050</v>
      </c>
      <c r="AI2729" s="218"/>
      <c r="AJ2729" s="134">
        <f t="shared" ca="1" si="601"/>
        <v>2618</v>
      </c>
      <c r="AK2729" s="35" t="s">
        <v>153</v>
      </c>
      <c r="AL2729" s="134" t="str">
        <f t="shared" ca="1" si="594"/>
        <v>2618.</v>
      </c>
      <c r="AM2729" s="140"/>
      <c r="AN2729" s="35"/>
      <c r="AO2729" s="193"/>
    </row>
    <row r="2730" spans="1:41" ht="23.25" hidden="1" customHeight="1" x14ac:dyDescent="0.25">
      <c r="A2730" s="68" t="s">
        <v>5799</v>
      </c>
      <c r="B2730" s="117">
        <v>5048</v>
      </c>
      <c r="C2730" s="36" t="s">
        <v>2013</v>
      </c>
      <c r="D2730" s="25">
        <v>1993</v>
      </c>
      <c r="E2730" s="108" t="s">
        <v>2932</v>
      </c>
      <c r="F2730" s="68" t="s">
        <v>2934</v>
      </c>
      <c r="G2730" s="25">
        <v>5</v>
      </c>
      <c r="H2730" s="25">
        <v>4</v>
      </c>
      <c r="I2730" s="137">
        <v>2597.1999999999998</v>
      </c>
      <c r="J2730" s="137">
        <v>2597.1999999999998</v>
      </c>
      <c r="K2730" s="137">
        <v>2530.4</v>
      </c>
      <c r="L2730" s="30">
        <v>96</v>
      </c>
      <c r="M2730" s="170">
        <f t="shared" si="598"/>
        <v>8077329</v>
      </c>
      <c r="N2730" s="137"/>
      <c r="O2730" s="135"/>
      <c r="P2730" s="137"/>
      <c r="Q2730" s="137">
        <f t="shared" si="599"/>
        <v>8077329</v>
      </c>
      <c r="R2730" s="137">
        <v>8077329</v>
      </c>
      <c r="S2730" s="30"/>
      <c r="T2730" s="137"/>
      <c r="U2730" s="137"/>
      <c r="V2730" s="137"/>
      <c r="W2730" s="137"/>
      <c r="X2730" s="137"/>
      <c r="Y2730" s="137"/>
      <c r="Z2730" s="137"/>
      <c r="AA2730" s="137"/>
      <c r="AB2730" s="137"/>
      <c r="AC2730" s="336"/>
      <c r="AD2730" s="336"/>
      <c r="AE2730" s="137"/>
      <c r="AF2730" s="137"/>
      <c r="AG2730" s="337">
        <v>2025</v>
      </c>
      <c r="AH2730" s="171" t="s">
        <v>3050</v>
      </c>
      <c r="AI2730" s="171"/>
      <c r="AJ2730" s="134">
        <f t="shared" ca="1" si="601"/>
        <v>2619</v>
      </c>
      <c r="AK2730" s="35" t="s">
        <v>153</v>
      </c>
      <c r="AL2730" s="134" t="str">
        <f t="shared" ca="1" si="594"/>
        <v>2619.</v>
      </c>
      <c r="AM2730" s="140"/>
      <c r="AO2730" s="193"/>
    </row>
    <row r="2731" spans="1:41" ht="23.25" hidden="1" customHeight="1" x14ac:dyDescent="0.25">
      <c r="A2731" s="68" t="s">
        <v>5800</v>
      </c>
      <c r="B2731" s="25">
        <v>5149</v>
      </c>
      <c r="C2731" s="36" t="s">
        <v>2014</v>
      </c>
      <c r="D2731" s="25">
        <v>1993</v>
      </c>
      <c r="E2731" s="108" t="s">
        <v>2932</v>
      </c>
      <c r="F2731" s="68" t="s">
        <v>2934</v>
      </c>
      <c r="G2731" s="25">
        <v>10</v>
      </c>
      <c r="H2731" s="25">
        <v>4</v>
      </c>
      <c r="I2731" s="137">
        <v>10808.6</v>
      </c>
      <c r="J2731" s="137">
        <v>10543.6</v>
      </c>
      <c r="K2731" s="137">
        <v>7315.7</v>
      </c>
      <c r="L2731" s="30">
        <v>382</v>
      </c>
      <c r="M2731" s="170">
        <f t="shared" si="598"/>
        <v>10693140.899999999</v>
      </c>
      <c r="N2731" s="137"/>
      <c r="O2731" s="135"/>
      <c r="P2731" s="137"/>
      <c r="Q2731" s="137">
        <f t="shared" si="599"/>
        <v>10693140.899999999</v>
      </c>
      <c r="R2731" s="137"/>
      <c r="S2731" s="30"/>
      <c r="T2731" s="137"/>
      <c r="U2731" s="137">
        <v>3014.7</v>
      </c>
      <c r="V2731" s="137">
        <f>U2731*3547</f>
        <v>10693140.899999999</v>
      </c>
      <c r="W2731" s="137"/>
      <c r="X2731" s="137"/>
      <c r="Y2731" s="137"/>
      <c r="Z2731" s="137"/>
      <c r="AA2731" s="137"/>
      <c r="AB2731" s="137"/>
      <c r="AC2731" s="336"/>
      <c r="AD2731" s="336"/>
      <c r="AE2731" s="137"/>
      <c r="AF2731" s="137"/>
      <c r="AG2731" s="337">
        <v>2025</v>
      </c>
      <c r="AH2731" s="166"/>
      <c r="AI2731" s="166"/>
      <c r="AJ2731" s="134">
        <f t="shared" ca="1" si="601"/>
        <v>2620</v>
      </c>
      <c r="AK2731" s="35" t="s">
        <v>153</v>
      </c>
      <c r="AL2731" s="134" t="str">
        <f t="shared" ca="1" si="594"/>
        <v>2620.</v>
      </c>
      <c r="AM2731" s="140"/>
      <c r="AO2731" s="193"/>
    </row>
    <row r="2732" spans="1:41" ht="22.5" hidden="1" customHeight="1" x14ac:dyDescent="0.25">
      <c r="A2732" s="68" t="s">
        <v>5801</v>
      </c>
      <c r="B2732" s="25">
        <v>4623</v>
      </c>
      <c r="C2732" s="36" t="s">
        <v>2015</v>
      </c>
      <c r="D2732" s="25">
        <v>1993</v>
      </c>
      <c r="E2732" s="108" t="s">
        <v>2932</v>
      </c>
      <c r="F2732" s="68" t="s">
        <v>2933</v>
      </c>
      <c r="G2732" s="25">
        <v>10</v>
      </c>
      <c r="H2732" s="25">
        <v>9</v>
      </c>
      <c r="I2732" s="137">
        <v>24001.4</v>
      </c>
      <c r="J2732" s="137">
        <v>16768.8</v>
      </c>
      <c r="K2732" s="137">
        <v>16727.7</v>
      </c>
      <c r="L2732" s="30">
        <v>735</v>
      </c>
      <c r="M2732" s="170">
        <f t="shared" si="598"/>
        <v>27955440</v>
      </c>
      <c r="N2732" s="137"/>
      <c r="O2732" s="135"/>
      <c r="P2732" s="137"/>
      <c r="Q2732" s="137">
        <f t="shared" si="599"/>
        <v>27955440</v>
      </c>
      <c r="R2732" s="137"/>
      <c r="S2732" s="30">
        <v>9</v>
      </c>
      <c r="T2732" s="137">
        <f t="shared" ref="T2732" si="603">S2732*3106160</f>
        <v>27955440</v>
      </c>
      <c r="U2732" s="137"/>
      <c r="V2732" s="137"/>
      <c r="W2732" s="137"/>
      <c r="X2732" s="137"/>
      <c r="Y2732" s="137"/>
      <c r="Z2732" s="137"/>
      <c r="AA2732" s="137"/>
      <c r="AB2732" s="137"/>
      <c r="AC2732" s="336"/>
      <c r="AD2732" s="336"/>
      <c r="AE2732" s="137"/>
      <c r="AF2732" s="137"/>
      <c r="AG2732" s="337">
        <v>2025</v>
      </c>
      <c r="AH2732" s="171"/>
      <c r="AI2732" s="171"/>
      <c r="AJ2732" s="134">
        <f t="shared" ca="1" si="601"/>
        <v>2621</v>
      </c>
      <c r="AK2732" s="35" t="s">
        <v>153</v>
      </c>
      <c r="AL2732" s="134" t="str">
        <f t="shared" ca="1" si="594"/>
        <v>2621.</v>
      </c>
      <c r="AM2732" s="140"/>
      <c r="AN2732" s="35"/>
      <c r="AO2732" s="193"/>
    </row>
    <row r="2733" spans="1:41" ht="22.5" hidden="1" customHeight="1" x14ac:dyDescent="0.25">
      <c r="A2733" s="68" t="s">
        <v>5802</v>
      </c>
      <c r="B2733" s="25">
        <v>4733</v>
      </c>
      <c r="C2733" s="333" t="s">
        <v>2016</v>
      </c>
      <c r="D2733" s="25">
        <v>1993</v>
      </c>
      <c r="E2733" s="108" t="s">
        <v>2932</v>
      </c>
      <c r="F2733" s="68" t="s">
        <v>2934</v>
      </c>
      <c r="G2733" s="25">
        <v>12</v>
      </c>
      <c r="H2733" s="25">
        <v>1</v>
      </c>
      <c r="I2733" s="170">
        <v>3806.1</v>
      </c>
      <c r="J2733" s="170">
        <v>2232.71</v>
      </c>
      <c r="K2733" s="170">
        <v>2232.71</v>
      </c>
      <c r="L2733" s="287">
        <v>201</v>
      </c>
      <c r="M2733" s="170">
        <f t="shared" si="598"/>
        <v>9670353.8000000007</v>
      </c>
      <c r="N2733" s="137"/>
      <c r="O2733" s="135"/>
      <c r="P2733" s="137"/>
      <c r="Q2733" s="137">
        <f t="shared" si="599"/>
        <v>9670353.8000000007</v>
      </c>
      <c r="R2733" s="137">
        <f>1412823.36+2045210.44</f>
        <v>3458033.8</v>
      </c>
      <c r="S2733" s="30">
        <v>2</v>
      </c>
      <c r="T2733" s="137">
        <f>S2733*3106160</f>
        <v>6212320</v>
      </c>
      <c r="U2733" s="137"/>
      <c r="V2733" s="137"/>
      <c r="W2733" s="137"/>
      <c r="X2733" s="137"/>
      <c r="Y2733" s="137"/>
      <c r="Z2733" s="137"/>
      <c r="AA2733" s="137"/>
      <c r="AB2733" s="137"/>
      <c r="AC2733" s="137"/>
      <c r="AD2733" s="137"/>
      <c r="AE2733" s="137"/>
      <c r="AF2733" s="137"/>
      <c r="AG2733" s="337">
        <v>2025</v>
      </c>
      <c r="AH2733" s="171" t="s">
        <v>3055</v>
      </c>
      <c r="AI2733" s="171"/>
      <c r="AJ2733" s="134">
        <f t="shared" ca="1" si="601"/>
        <v>2622</v>
      </c>
      <c r="AK2733" s="35" t="s">
        <v>153</v>
      </c>
      <c r="AL2733" s="134" t="str">
        <f t="shared" ca="1" si="594"/>
        <v>2622.</v>
      </c>
      <c r="AM2733" s="140"/>
      <c r="AN2733" s="35"/>
      <c r="AO2733" s="193"/>
    </row>
    <row r="2734" spans="1:41" ht="23.25" hidden="1" customHeight="1" x14ac:dyDescent="0.25">
      <c r="A2734" s="68" t="s">
        <v>5803</v>
      </c>
      <c r="B2734" s="25">
        <v>4747</v>
      </c>
      <c r="C2734" s="36" t="s">
        <v>2017</v>
      </c>
      <c r="D2734" s="25">
        <v>1993</v>
      </c>
      <c r="E2734" s="108" t="s">
        <v>2932</v>
      </c>
      <c r="F2734" s="68" t="s">
        <v>2933</v>
      </c>
      <c r="G2734" s="25">
        <v>16</v>
      </c>
      <c r="H2734" s="25">
        <v>1</v>
      </c>
      <c r="I2734" s="170">
        <v>6008.6</v>
      </c>
      <c r="J2734" s="170">
        <v>6083.6</v>
      </c>
      <c r="K2734" s="170">
        <v>5943</v>
      </c>
      <c r="L2734" s="287">
        <v>304</v>
      </c>
      <c r="M2734" s="170">
        <f t="shared" si="598"/>
        <v>7675290</v>
      </c>
      <c r="N2734" s="137"/>
      <c r="O2734" s="135"/>
      <c r="P2734" s="137"/>
      <c r="Q2734" s="137">
        <f t="shared" si="599"/>
        <v>7675290</v>
      </c>
      <c r="R2734" s="137">
        <v>7675290</v>
      </c>
      <c r="S2734" s="30"/>
      <c r="T2734" s="137"/>
      <c r="U2734" s="137"/>
      <c r="V2734" s="137"/>
      <c r="W2734" s="137"/>
      <c r="X2734" s="137"/>
      <c r="Y2734" s="137"/>
      <c r="Z2734" s="137"/>
      <c r="AA2734" s="137"/>
      <c r="AB2734" s="137"/>
      <c r="AC2734" s="336"/>
      <c r="AD2734" s="336"/>
      <c r="AE2734" s="137"/>
      <c r="AF2734" s="137"/>
      <c r="AG2734" s="337">
        <v>2025</v>
      </c>
      <c r="AH2734" s="171" t="s">
        <v>3050</v>
      </c>
      <c r="AI2734" s="171"/>
      <c r="AJ2734" s="134">
        <f t="shared" ca="1" si="601"/>
        <v>2623</v>
      </c>
      <c r="AK2734" s="35" t="s">
        <v>153</v>
      </c>
      <c r="AL2734" s="134" t="str">
        <f t="shared" ca="1" si="594"/>
        <v>2623.</v>
      </c>
      <c r="AM2734" s="140"/>
      <c r="AO2734" s="193"/>
    </row>
    <row r="2735" spans="1:41" ht="23.25" hidden="1" customHeight="1" x14ac:dyDescent="0.25">
      <c r="A2735" s="68" t="s">
        <v>5804</v>
      </c>
      <c r="B2735" s="117">
        <v>5050</v>
      </c>
      <c r="C2735" s="36" t="s">
        <v>2020</v>
      </c>
      <c r="D2735" s="25">
        <v>1994</v>
      </c>
      <c r="E2735" s="108" t="s">
        <v>2932</v>
      </c>
      <c r="F2735" s="68" t="s">
        <v>2934</v>
      </c>
      <c r="G2735" s="25">
        <v>5</v>
      </c>
      <c r="H2735" s="25">
        <v>4</v>
      </c>
      <c r="I2735" s="137">
        <v>2419.1</v>
      </c>
      <c r="J2735" s="137">
        <v>2424.1</v>
      </c>
      <c r="K2735" s="137">
        <v>2417.9</v>
      </c>
      <c r="L2735" s="30">
        <v>98</v>
      </c>
      <c r="M2735" s="170">
        <f t="shared" si="598"/>
        <v>8625564</v>
      </c>
      <c r="N2735" s="137"/>
      <c r="O2735" s="135"/>
      <c r="P2735" s="137"/>
      <c r="Q2735" s="137">
        <f t="shared" si="599"/>
        <v>8625564</v>
      </c>
      <c r="R2735" s="137">
        <v>8625564</v>
      </c>
      <c r="S2735" s="30"/>
      <c r="T2735" s="137"/>
      <c r="U2735" s="137"/>
      <c r="V2735" s="137"/>
      <c r="W2735" s="137"/>
      <c r="X2735" s="137"/>
      <c r="Y2735" s="137"/>
      <c r="Z2735" s="137"/>
      <c r="AA2735" s="137"/>
      <c r="AB2735" s="137"/>
      <c r="AC2735" s="336"/>
      <c r="AD2735" s="336"/>
      <c r="AE2735" s="137"/>
      <c r="AF2735" s="137"/>
      <c r="AG2735" s="337">
        <v>2025</v>
      </c>
      <c r="AH2735" s="171" t="s">
        <v>3050</v>
      </c>
      <c r="AI2735" s="171"/>
      <c r="AJ2735" s="134">
        <f t="shared" ca="1" si="601"/>
        <v>2624</v>
      </c>
      <c r="AK2735" s="35" t="s">
        <v>153</v>
      </c>
      <c r="AL2735" s="134" t="str">
        <f t="shared" ca="1" si="594"/>
        <v>2624.</v>
      </c>
      <c r="AM2735" s="140"/>
      <c r="AO2735" s="193"/>
    </row>
    <row r="2736" spans="1:41" ht="22.5" hidden="1" customHeight="1" x14ac:dyDescent="0.25">
      <c r="A2736" s="68" t="s">
        <v>5805</v>
      </c>
      <c r="B2736" s="25">
        <v>4686</v>
      </c>
      <c r="C2736" s="333" t="s">
        <v>2021</v>
      </c>
      <c r="D2736" s="25">
        <v>1994</v>
      </c>
      <c r="E2736" s="68" t="s">
        <v>2932</v>
      </c>
      <c r="F2736" s="68" t="s">
        <v>2934</v>
      </c>
      <c r="G2736" s="25">
        <v>5</v>
      </c>
      <c r="H2736" s="25">
        <v>6</v>
      </c>
      <c r="I2736" s="139">
        <v>4111.2</v>
      </c>
      <c r="J2736" s="139">
        <v>4111.2</v>
      </c>
      <c r="K2736" s="139">
        <v>4111.2</v>
      </c>
      <c r="L2736" s="25">
        <v>195</v>
      </c>
      <c r="M2736" s="170">
        <f t="shared" si="598"/>
        <v>5827535</v>
      </c>
      <c r="N2736" s="137"/>
      <c r="O2736" s="135"/>
      <c r="P2736" s="137"/>
      <c r="Q2736" s="137">
        <f t="shared" si="599"/>
        <v>5827535</v>
      </c>
      <c r="R2736" s="137">
        <v>5827535</v>
      </c>
      <c r="S2736" s="337"/>
      <c r="T2736" s="336"/>
      <c r="U2736" s="137"/>
      <c r="V2736" s="137"/>
      <c r="W2736" s="336"/>
      <c r="X2736" s="336"/>
      <c r="Y2736" s="336"/>
      <c r="Z2736" s="336"/>
      <c r="AA2736" s="336"/>
      <c r="AB2736" s="336"/>
      <c r="AC2736" s="137"/>
      <c r="AD2736" s="137"/>
      <c r="AE2736" s="137"/>
      <c r="AF2736" s="336"/>
      <c r="AG2736" s="337">
        <v>2025</v>
      </c>
      <c r="AH2736" s="122" t="s">
        <v>3050</v>
      </c>
      <c r="AJ2736" s="134">
        <f t="shared" ca="1" si="601"/>
        <v>2625</v>
      </c>
      <c r="AK2736" s="35" t="s">
        <v>153</v>
      </c>
      <c r="AL2736" s="134" t="str">
        <f t="shared" ca="1" si="594"/>
        <v>2625.</v>
      </c>
      <c r="AM2736" s="140"/>
      <c r="AO2736" s="193"/>
    </row>
    <row r="2737" spans="1:41" ht="22.5" hidden="1" customHeight="1" x14ac:dyDescent="0.25">
      <c r="A2737" s="68" t="s">
        <v>5806</v>
      </c>
      <c r="B2737" s="25">
        <v>4216</v>
      </c>
      <c r="C2737" s="36" t="s">
        <v>2022</v>
      </c>
      <c r="D2737" s="25">
        <v>1995</v>
      </c>
      <c r="E2737" s="108" t="s">
        <v>2932</v>
      </c>
      <c r="F2737" s="68" t="s">
        <v>2933</v>
      </c>
      <c r="G2737" s="25">
        <v>10</v>
      </c>
      <c r="H2737" s="25">
        <v>6</v>
      </c>
      <c r="I2737" s="137">
        <v>11362.19</v>
      </c>
      <c r="J2737" s="137">
        <v>6944.5</v>
      </c>
      <c r="K2737" s="137">
        <v>6849.1</v>
      </c>
      <c r="L2737" s="30">
        <v>517</v>
      </c>
      <c r="M2737" s="170">
        <f t="shared" si="598"/>
        <v>18636960</v>
      </c>
      <c r="N2737" s="137"/>
      <c r="O2737" s="135"/>
      <c r="P2737" s="137"/>
      <c r="Q2737" s="137">
        <f t="shared" si="599"/>
        <v>18636960</v>
      </c>
      <c r="R2737" s="137"/>
      <c r="S2737" s="30">
        <v>6</v>
      </c>
      <c r="T2737" s="137">
        <f t="shared" ref="T2737:T2738" si="604">S2737*3106160</f>
        <v>18636960</v>
      </c>
      <c r="U2737" s="137"/>
      <c r="V2737" s="137"/>
      <c r="W2737" s="137"/>
      <c r="X2737" s="137"/>
      <c r="Y2737" s="137"/>
      <c r="Z2737" s="137"/>
      <c r="AA2737" s="137"/>
      <c r="AB2737" s="137"/>
      <c r="AC2737" s="336"/>
      <c r="AD2737" s="336"/>
      <c r="AE2737" s="137"/>
      <c r="AF2737" s="137"/>
      <c r="AG2737" s="337">
        <v>2025</v>
      </c>
      <c r="AH2737" s="171"/>
      <c r="AI2737" s="171"/>
      <c r="AJ2737" s="134">
        <f t="shared" ca="1" si="601"/>
        <v>2626</v>
      </c>
      <c r="AK2737" s="35" t="s">
        <v>153</v>
      </c>
      <c r="AL2737" s="134" t="str">
        <f t="shared" ca="1" si="594"/>
        <v>2626.</v>
      </c>
      <c r="AM2737" s="140"/>
      <c r="AN2737" s="35"/>
      <c r="AO2737" s="193"/>
    </row>
    <row r="2738" spans="1:41" ht="23.25" hidden="1" customHeight="1" x14ac:dyDescent="0.25">
      <c r="A2738" s="68" t="s">
        <v>5807</v>
      </c>
      <c r="B2738" s="25">
        <v>4672</v>
      </c>
      <c r="C2738" s="36" t="s">
        <v>2023</v>
      </c>
      <c r="D2738" s="25">
        <v>1995</v>
      </c>
      <c r="E2738" s="108" t="s">
        <v>2932</v>
      </c>
      <c r="F2738" s="68" t="s">
        <v>2933</v>
      </c>
      <c r="G2738" s="25">
        <v>10</v>
      </c>
      <c r="H2738" s="25">
        <v>9</v>
      </c>
      <c r="I2738" s="137">
        <v>24980.9</v>
      </c>
      <c r="J2738" s="137">
        <v>17490.87</v>
      </c>
      <c r="K2738" s="137">
        <v>17466.099999999999</v>
      </c>
      <c r="L2738" s="30">
        <v>766</v>
      </c>
      <c r="M2738" s="170">
        <f t="shared" si="598"/>
        <v>24849280</v>
      </c>
      <c r="N2738" s="137"/>
      <c r="O2738" s="135"/>
      <c r="P2738" s="137"/>
      <c r="Q2738" s="137">
        <f t="shared" si="599"/>
        <v>24849280</v>
      </c>
      <c r="R2738" s="137"/>
      <c r="S2738" s="30">
        <v>8</v>
      </c>
      <c r="T2738" s="137">
        <f t="shared" si="604"/>
        <v>24849280</v>
      </c>
      <c r="U2738" s="137"/>
      <c r="V2738" s="137"/>
      <c r="W2738" s="137"/>
      <c r="X2738" s="137"/>
      <c r="Y2738" s="137"/>
      <c r="Z2738" s="137"/>
      <c r="AA2738" s="137"/>
      <c r="AB2738" s="137"/>
      <c r="AC2738" s="336"/>
      <c r="AD2738" s="336"/>
      <c r="AE2738" s="137"/>
      <c r="AF2738" s="137"/>
      <c r="AG2738" s="337">
        <v>2025</v>
      </c>
      <c r="AH2738" s="171"/>
      <c r="AI2738" s="171"/>
      <c r="AJ2738" s="134">
        <f t="shared" ca="1" si="601"/>
        <v>2627</v>
      </c>
      <c r="AK2738" s="35" t="s">
        <v>153</v>
      </c>
      <c r="AL2738" s="134" t="str">
        <f t="shared" ca="1" si="594"/>
        <v>2627.</v>
      </c>
      <c r="AM2738" s="140"/>
      <c r="AO2738" s="193"/>
    </row>
    <row r="2739" spans="1:41" ht="22.5" hidden="1" customHeight="1" x14ac:dyDescent="0.25">
      <c r="A2739" s="68" t="s">
        <v>5808</v>
      </c>
      <c r="B2739" s="25">
        <v>5043</v>
      </c>
      <c r="C2739" s="205" t="s">
        <v>2024</v>
      </c>
      <c r="D2739" s="25">
        <v>1996</v>
      </c>
      <c r="E2739" s="108" t="s">
        <v>2932</v>
      </c>
      <c r="F2739" s="68" t="s">
        <v>2934</v>
      </c>
      <c r="G2739" s="25">
        <v>5</v>
      </c>
      <c r="H2739" s="25">
        <v>5</v>
      </c>
      <c r="I2739" s="137">
        <v>3701.65</v>
      </c>
      <c r="J2739" s="137">
        <v>3203.1</v>
      </c>
      <c r="K2739" s="137">
        <v>3203.1</v>
      </c>
      <c r="L2739" s="30">
        <v>105</v>
      </c>
      <c r="M2739" s="170">
        <f t="shared" si="598"/>
        <v>4135495</v>
      </c>
      <c r="N2739" s="137"/>
      <c r="O2739" s="135"/>
      <c r="P2739" s="137"/>
      <c r="Q2739" s="137">
        <f t="shared" si="599"/>
        <v>4135495</v>
      </c>
      <c r="R2739" s="137">
        <v>4135495</v>
      </c>
      <c r="S2739" s="30"/>
      <c r="T2739" s="137"/>
      <c r="U2739" s="137"/>
      <c r="V2739" s="137"/>
      <c r="W2739" s="137"/>
      <c r="X2739" s="137"/>
      <c r="Y2739" s="137"/>
      <c r="Z2739" s="137"/>
      <c r="AA2739" s="137"/>
      <c r="AB2739" s="137"/>
      <c r="AC2739" s="137"/>
      <c r="AD2739" s="137"/>
      <c r="AE2739" s="137"/>
      <c r="AF2739" s="137"/>
      <c r="AG2739" s="337">
        <v>2025</v>
      </c>
      <c r="AH2739" s="218" t="s">
        <v>3053</v>
      </c>
      <c r="AI2739" s="218"/>
      <c r="AJ2739" s="134">
        <f t="shared" ca="1" si="601"/>
        <v>2628</v>
      </c>
      <c r="AK2739" s="35" t="s">
        <v>153</v>
      </c>
      <c r="AL2739" s="134" t="str">
        <f t="shared" ref="AL2739:AL2802" ca="1" si="605">CONCATENATE(AJ2739,AK2739)</f>
        <v>2628.</v>
      </c>
      <c r="AM2739" s="140"/>
      <c r="AN2739" s="35"/>
      <c r="AO2739" s="193"/>
    </row>
    <row r="2740" spans="1:41" ht="22.5" hidden="1" customHeight="1" x14ac:dyDescent="0.25">
      <c r="A2740" s="68" t="s">
        <v>5809</v>
      </c>
      <c r="B2740" s="25">
        <v>5046</v>
      </c>
      <c r="C2740" s="169" t="s">
        <v>2025</v>
      </c>
      <c r="D2740" s="25">
        <v>1996</v>
      </c>
      <c r="E2740" s="108" t="s">
        <v>2932</v>
      </c>
      <c r="F2740" s="68" t="s">
        <v>2934</v>
      </c>
      <c r="G2740" s="25">
        <v>5</v>
      </c>
      <c r="H2740" s="25">
        <v>3</v>
      </c>
      <c r="I2740" s="137">
        <v>2448</v>
      </c>
      <c r="J2740" s="137">
        <v>2254</v>
      </c>
      <c r="K2740" s="137">
        <v>2254</v>
      </c>
      <c r="L2740" s="30">
        <v>97</v>
      </c>
      <c r="M2740" s="170">
        <f t="shared" si="598"/>
        <v>844560</v>
      </c>
      <c r="N2740" s="137"/>
      <c r="O2740" s="135"/>
      <c r="P2740" s="137"/>
      <c r="Q2740" s="137">
        <f t="shared" si="599"/>
        <v>844560</v>
      </c>
      <c r="R2740" s="137">
        <v>844560</v>
      </c>
      <c r="S2740" s="30"/>
      <c r="T2740" s="137"/>
      <c r="U2740" s="137"/>
      <c r="V2740" s="137"/>
      <c r="W2740" s="137"/>
      <c r="X2740" s="137"/>
      <c r="Y2740" s="137"/>
      <c r="Z2740" s="137"/>
      <c r="AA2740" s="137"/>
      <c r="AB2740" s="137"/>
      <c r="AC2740" s="137"/>
      <c r="AD2740" s="137"/>
      <c r="AE2740" s="137"/>
      <c r="AF2740" s="137"/>
      <c r="AG2740" s="337">
        <v>2025</v>
      </c>
      <c r="AH2740" s="171" t="s">
        <v>3052</v>
      </c>
      <c r="AI2740" s="171"/>
      <c r="AJ2740" s="134">
        <f t="shared" ca="1" si="601"/>
        <v>2629</v>
      </c>
      <c r="AK2740" s="35" t="s">
        <v>153</v>
      </c>
      <c r="AL2740" s="134" t="str">
        <f t="shared" ca="1" si="605"/>
        <v>2629.</v>
      </c>
      <c r="AM2740" s="140"/>
      <c r="AN2740" s="35"/>
      <c r="AO2740" s="193"/>
    </row>
    <row r="2741" spans="1:41" ht="22.5" hidden="1" customHeight="1" x14ac:dyDescent="0.25">
      <c r="A2741" s="68" t="s">
        <v>5810</v>
      </c>
      <c r="B2741" s="25">
        <v>4464</v>
      </c>
      <c r="C2741" s="333" t="s">
        <v>2026</v>
      </c>
      <c r="D2741" s="25">
        <v>1996</v>
      </c>
      <c r="E2741" s="108" t="s">
        <v>2932</v>
      </c>
      <c r="F2741" s="68" t="s">
        <v>2934</v>
      </c>
      <c r="G2741" s="25">
        <v>5</v>
      </c>
      <c r="H2741" s="25">
        <v>2</v>
      </c>
      <c r="I2741" s="170">
        <v>2484.5</v>
      </c>
      <c r="J2741" s="137">
        <v>2484.5</v>
      </c>
      <c r="K2741" s="170">
        <v>2484.5</v>
      </c>
      <c r="L2741" s="287">
        <v>54</v>
      </c>
      <c r="M2741" s="170">
        <f t="shared" si="598"/>
        <v>647010</v>
      </c>
      <c r="N2741" s="137"/>
      <c r="O2741" s="135"/>
      <c r="P2741" s="137"/>
      <c r="Q2741" s="137">
        <f t="shared" si="599"/>
        <v>647010</v>
      </c>
      <c r="R2741" s="137">
        <v>647010</v>
      </c>
      <c r="S2741" s="30"/>
      <c r="T2741" s="137"/>
      <c r="U2741" s="137"/>
      <c r="V2741" s="137"/>
      <c r="W2741" s="137"/>
      <c r="X2741" s="137"/>
      <c r="Y2741" s="137"/>
      <c r="Z2741" s="137"/>
      <c r="AA2741" s="137"/>
      <c r="AB2741" s="137"/>
      <c r="AC2741" s="137"/>
      <c r="AD2741" s="137"/>
      <c r="AE2741" s="137"/>
      <c r="AF2741" s="137"/>
      <c r="AG2741" s="337">
        <v>2025</v>
      </c>
      <c r="AH2741" s="171" t="s">
        <v>3049</v>
      </c>
      <c r="AI2741" s="171"/>
      <c r="AJ2741" s="134">
        <f t="shared" ca="1" si="601"/>
        <v>2630</v>
      </c>
      <c r="AK2741" s="35" t="s">
        <v>153</v>
      </c>
      <c r="AL2741" s="134" t="str">
        <f t="shared" ca="1" si="605"/>
        <v>2630.</v>
      </c>
      <c r="AM2741" s="140"/>
      <c r="AN2741" s="35"/>
      <c r="AO2741" s="193"/>
    </row>
    <row r="2742" spans="1:41" ht="23.25" hidden="1" customHeight="1" x14ac:dyDescent="0.25">
      <c r="A2742" s="68" t="s">
        <v>5811</v>
      </c>
      <c r="B2742" s="25">
        <v>4721</v>
      </c>
      <c r="C2742" s="37" t="s">
        <v>2027</v>
      </c>
      <c r="D2742" s="25">
        <v>1998</v>
      </c>
      <c r="E2742" s="108" t="s">
        <v>2932</v>
      </c>
      <c r="F2742" s="68" t="s">
        <v>2933</v>
      </c>
      <c r="G2742" s="25">
        <v>9</v>
      </c>
      <c r="H2742" s="25">
        <v>2</v>
      </c>
      <c r="I2742" s="137">
        <v>4101.3</v>
      </c>
      <c r="J2742" s="137">
        <v>4085.8</v>
      </c>
      <c r="K2742" s="137">
        <v>4085.8</v>
      </c>
      <c r="L2742" s="30">
        <v>141</v>
      </c>
      <c r="M2742" s="170">
        <f t="shared" si="598"/>
        <v>6212320</v>
      </c>
      <c r="N2742" s="137"/>
      <c r="O2742" s="135"/>
      <c r="P2742" s="137"/>
      <c r="Q2742" s="137">
        <f t="shared" si="599"/>
        <v>6212320</v>
      </c>
      <c r="R2742" s="137"/>
      <c r="S2742" s="30">
        <v>2</v>
      </c>
      <c r="T2742" s="137">
        <f>S2742*3106160</f>
        <v>6212320</v>
      </c>
      <c r="U2742" s="137"/>
      <c r="V2742" s="137"/>
      <c r="W2742" s="137"/>
      <c r="X2742" s="137"/>
      <c r="Y2742" s="137"/>
      <c r="Z2742" s="137"/>
      <c r="AA2742" s="137"/>
      <c r="AB2742" s="137"/>
      <c r="AC2742" s="336"/>
      <c r="AD2742" s="336"/>
      <c r="AE2742" s="137"/>
      <c r="AF2742" s="137"/>
      <c r="AG2742" s="337">
        <v>2025</v>
      </c>
      <c r="AH2742" s="171"/>
      <c r="AI2742" s="171"/>
      <c r="AJ2742" s="134">
        <f t="shared" ca="1" si="601"/>
        <v>2631</v>
      </c>
      <c r="AK2742" s="35" t="s">
        <v>153</v>
      </c>
      <c r="AL2742" s="134" t="str">
        <f t="shared" ca="1" si="605"/>
        <v>2631.</v>
      </c>
      <c r="AM2742" s="140"/>
      <c r="AO2742" s="193"/>
    </row>
    <row r="2743" spans="1:41" ht="22.5" hidden="1" customHeight="1" x14ac:dyDescent="0.25">
      <c r="A2743" s="68" t="s">
        <v>5812</v>
      </c>
      <c r="B2743" s="25">
        <v>4770</v>
      </c>
      <c r="C2743" s="36" t="s">
        <v>2028</v>
      </c>
      <c r="D2743" s="25">
        <v>2002</v>
      </c>
      <c r="E2743" s="108" t="s">
        <v>2932</v>
      </c>
      <c r="F2743" s="68" t="s">
        <v>2934</v>
      </c>
      <c r="G2743" s="25">
        <v>3</v>
      </c>
      <c r="H2743" s="25">
        <v>2</v>
      </c>
      <c r="I2743" s="137">
        <v>1733.9</v>
      </c>
      <c r="J2743" s="137">
        <v>2188.6</v>
      </c>
      <c r="K2743" s="137">
        <v>1733.9</v>
      </c>
      <c r="L2743" s="30">
        <v>43</v>
      </c>
      <c r="M2743" s="170">
        <f t="shared" si="598"/>
        <v>4369424</v>
      </c>
      <c r="N2743" s="137"/>
      <c r="O2743" s="135"/>
      <c r="P2743" s="137"/>
      <c r="Q2743" s="137">
        <f t="shared" si="599"/>
        <v>4369424</v>
      </c>
      <c r="R2743" s="137"/>
      <c r="S2743" s="30"/>
      <c r="T2743" s="137"/>
      <c r="U2743" s="137"/>
      <c r="V2743" s="137"/>
      <c r="W2743" s="137"/>
      <c r="X2743" s="137"/>
      <c r="Y2743" s="137">
        <v>1388</v>
      </c>
      <c r="Z2743" s="137">
        <f>Y2743*3148</f>
        <v>4369424</v>
      </c>
      <c r="AA2743" s="137"/>
      <c r="AB2743" s="137"/>
      <c r="AC2743" s="336"/>
      <c r="AD2743" s="336"/>
      <c r="AE2743" s="137"/>
      <c r="AF2743" s="137"/>
      <c r="AG2743" s="337">
        <v>2025</v>
      </c>
      <c r="AH2743" s="218"/>
      <c r="AI2743" s="218"/>
      <c r="AJ2743" s="134">
        <f t="shared" ca="1" si="601"/>
        <v>2632</v>
      </c>
      <c r="AK2743" s="35" t="s">
        <v>153</v>
      </c>
      <c r="AL2743" s="134" t="str">
        <f t="shared" ca="1" si="605"/>
        <v>2632.</v>
      </c>
      <c r="AM2743" s="140"/>
      <c r="AN2743" s="35"/>
      <c r="AO2743" s="193"/>
    </row>
    <row r="2744" spans="1:41" ht="22.5" hidden="1" customHeight="1" x14ac:dyDescent="0.25">
      <c r="A2744" s="68" t="s">
        <v>5813</v>
      </c>
      <c r="B2744" s="25">
        <v>4772</v>
      </c>
      <c r="C2744" s="36" t="s">
        <v>2029</v>
      </c>
      <c r="D2744" s="25">
        <v>2002</v>
      </c>
      <c r="E2744" s="108" t="s">
        <v>2932</v>
      </c>
      <c r="F2744" s="68" t="s">
        <v>2934</v>
      </c>
      <c r="G2744" s="25">
        <v>3</v>
      </c>
      <c r="H2744" s="25">
        <v>2</v>
      </c>
      <c r="I2744" s="137">
        <v>1405.7</v>
      </c>
      <c r="J2744" s="137">
        <v>2089.8000000000002</v>
      </c>
      <c r="K2744" s="137">
        <v>1405.7</v>
      </c>
      <c r="L2744" s="30">
        <v>34</v>
      </c>
      <c r="M2744" s="170">
        <f t="shared" si="598"/>
        <v>3110224</v>
      </c>
      <c r="N2744" s="137"/>
      <c r="O2744" s="135"/>
      <c r="P2744" s="137"/>
      <c r="Q2744" s="137">
        <f t="shared" si="599"/>
        <v>3110224</v>
      </c>
      <c r="R2744" s="137"/>
      <c r="S2744" s="30"/>
      <c r="T2744" s="137"/>
      <c r="U2744" s="137"/>
      <c r="V2744" s="137"/>
      <c r="W2744" s="137"/>
      <c r="X2744" s="137"/>
      <c r="Y2744" s="137">
        <v>988</v>
      </c>
      <c r="Z2744" s="137">
        <f>Y2744*3148</f>
        <v>3110224</v>
      </c>
      <c r="AA2744" s="137"/>
      <c r="AB2744" s="137"/>
      <c r="AC2744" s="336"/>
      <c r="AD2744" s="336"/>
      <c r="AE2744" s="137"/>
      <c r="AF2744" s="137"/>
      <c r="AG2744" s="337">
        <v>2025</v>
      </c>
      <c r="AH2744" s="218"/>
      <c r="AI2744" s="218"/>
      <c r="AJ2744" s="134">
        <f t="shared" ca="1" si="601"/>
        <v>2633</v>
      </c>
      <c r="AK2744" s="35" t="s">
        <v>153</v>
      </c>
      <c r="AL2744" s="134" t="str">
        <f t="shared" ca="1" si="605"/>
        <v>2633.</v>
      </c>
      <c r="AM2744" s="140"/>
      <c r="AN2744" s="35"/>
      <c r="AO2744" s="193"/>
    </row>
    <row r="2745" spans="1:41" ht="22.5" hidden="1" customHeight="1" x14ac:dyDescent="0.25">
      <c r="A2745" s="68" t="s">
        <v>5814</v>
      </c>
      <c r="B2745" s="25">
        <v>4439</v>
      </c>
      <c r="C2745" s="205" t="s">
        <v>2031</v>
      </c>
      <c r="D2745" s="25">
        <v>1966</v>
      </c>
      <c r="E2745" s="108" t="s">
        <v>2932</v>
      </c>
      <c r="F2745" s="68" t="s">
        <v>2934</v>
      </c>
      <c r="G2745" s="25">
        <v>5</v>
      </c>
      <c r="H2745" s="25">
        <v>4</v>
      </c>
      <c r="I2745" s="137">
        <v>3220.62</v>
      </c>
      <c r="J2745" s="137">
        <v>3062.6</v>
      </c>
      <c r="K2745" s="137">
        <v>2466.1</v>
      </c>
      <c r="L2745" s="30">
        <v>108</v>
      </c>
      <c r="M2745" s="170">
        <f t="shared" si="598"/>
        <v>872712</v>
      </c>
      <c r="N2745" s="137"/>
      <c r="O2745" s="135"/>
      <c r="P2745" s="137"/>
      <c r="Q2745" s="137">
        <f t="shared" si="599"/>
        <v>872712</v>
      </c>
      <c r="R2745" s="137">
        <v>872712</v>
      </c>
      <c r="S2745" s="30"/>
      <c r="T2745" s="137"/>
      <c r="U2745" s="137"/>
      <c r="V2745" s="137"/>
      <c r="W2745" s="137"/>
      <c r="X2745" s="137"/>
      <c r="Y2745" s="137"/>
      <c r="Z2745" s="137"/>
      <c r="AA2745" s="137"/>
      <c r="AB2745" s="137"/>
      <c r="AC2745" s="137"/>
      <c r="AD2745" s="137"/>
      <c r="AE2745" s="137"/>
      <c r="AF2745" s="137"/>
      <c r="AG2745" s="337">
        <v>2025</v>
      </c>
      <c r="AH2745" s="218" t="s">
        <v>3052</v>
      </c>
      <c r="AI2745" s="218"/>
      <c r="AJ2745" s="134">
        <f t="shared" ca="1" si="601"/>
        <v>2634</v>
      </c>
      <c r="AK2745" s="35" t="s">
        <v>153</v>
      </c>
      <c r="AL2745" s="134" t="str">
        <f t="shared" ca="1" si="605"/>
        <v>2634.</v>
      </c>
      <c r="AM2745" s="140"/>
      <c r="AN2745" s="35"/>
      <c r="AO2745" s="193"/>
    </row>
    <row r="2746" spans="1:41" ht="22.5" hidden="1" customHeight="1" x14ac:dyDescent="0.25">
      <c r="A2746" s="68" t="s">
        <v>5815</v>
      </c>
      <c r="B2746" s="25">
        <v>4952</v>
      </c>
      <c r="C2746" s="333" t="s">
        <v>2032</v>
      </c>
      <c r="D2746" s="25">
        <v>1975</v>
      </c>
      <c r="E2746" s="108" t="s">
        <v>2932</v>
      </c>
      <c r="F2746" s="68" t="s">
        <v>2934</v>
      </c>
      <c r="G2746" s="25">
        <v>5</v>
      </c>
      <c r="H2746" s="25">
        <v>11</v>
      </c>
      <c r="I2746" s="170">
        <v>10324.200000000001</v>
      </c>
      <c r="J2746" s="137">
        <v>9660.5</v>
      </c>
      <c r="K2746" s="170">
        <v>7885.9</v>
      </c>
      <c r="L2746" s="287">
        <v>306</v>
      </c>
      <c r="M2746" s="170">
        <f t="shared" si="598"/>
        <v>1228940</v>
      </c>
      <c r="N2746" s="137"/>
      <c r="O2746" s="135"/>
      <c r="P2746" s="137"/>
      <c r="Q2746" s="137">
        <f t="shared" si="599"/>
        <v>1228940</v>
      </c>
      <c r="R2746" s="137">
        <v>1228940</v>
      </c>
      <c r="S2746" s="30"/>
      <c r="T2746" s="137"/>
      <c r="U2746" s="137"/>
      <c r="V2746" s="137"/>
      <c r="W2746" s="137"/>
      <c r="X2746" s="137"/>
      <c r="Y2746" s="137"/>
      <c r="Z2746" s="137"/>
      <c r="AA2746" s="137"/>
      <c r="AB2746" s="137"/>
      <c r="AC2746" s="137"/>
      <c r="AD2746" s="137"/>
      <c r="AE2746" s="137"/>
      <c r="AF2746" s="137"/>
      <c r="AG2746" s="337">
        <v>2025</v>
      </c>
      <c r="AH2746" s="171" t="s">
        <v>3048</v>
      </c>
      <c r="AI2746" s="171"/>
      <c r="AJ2746" s="134">
        <f t="shared" ca="1" si="601"/>
        <v>2635</v>
      </c>
      <c r="AK2746" s="35" t="s">
        <v>153</v>
      </c>
      <c r="AL2746" s="134" t="str">
        <f t="shared" ca="1" si="605"/>
        <v>2635.</v>
      </c>
      <c r="AM2746" s="140"/>
      <c r="AN2746" s="35"/>
      <c r="AO2746" s="193"/>
    </row>
    <row r="2747" spans="1:41" ht="22.5" hidden="1" customHeight="1" x14ac:dyDescent="0.25">
      <c r="A2747" s="68" t="s">
        <v>5816</v>
      </c>
      <c r="B2747" s="25">
        <v>5156</v>
      </c>
      <c r="C2747" s="168" t="s">
        <v>2033</v>
      </c>
      <c r="D2747" s="25">
        <v>1991</v>
      </c>
      <c r="E2747" s="108" t="s">
        <v>2932</v>
      </c>
      <c r="F2747" s="68" t="s">
        <v>2934</v>
      </c>
      <c r="G2747" s="25">
        <v>9</v>
      </c>
      <c r="H2747" s="25">
        <v>6</v>
      </c>
      <c r="I2747" s="137">
        <v>11855</v>
      </c>
      <c r="J2747" s="137">
        <v>11855</v>
      </c>
      <c r="K2747" s="137">
        <v>11855</v>
      </c>
      <c r="L2747" s="30">
        <v>587</v>
      </c>
      <c r="M2747" s="170">
        <f t="shared" si="598"/>
        <v>13157640</v>
      </c>
      <c r="N2747" s="137"/>
      <c r="O2747" s="135"/>
      <c r="P2747" s="137"/>
      <c r="Q2747" s="137">
        <f t="shared" si="599"/>
        <v>13157640</v>
      </c>
      <c r="R2747" s="137">
        <v>13157640</v>
      </c>
      <c r="S2747" s="30"/>
      <c r="T2747" s="137"/>
      <c r="U2747" s="137"/>
      <c r="V2747" s="137"/>
      <c r="W2747" s="137"/>
      <c r="X2747" s="137"/>
      <c r="Y2747" s="137"/>
      <c r="Z2747" s="137"/>
      <c r="AA2747" s="137"/>
      <c r="AB2747" s="137"/>
      <c r="AC2747" s="137"/>
      <c r="AD2747" s="137"/>
      <c r="AE2747" s="137"/>
      <c r="AF2747" s="137"/>
      <c r="AG2747" s="337">
        <v>2025</v>
      </c>
      <c r="AH2747" s="171" t="s">
        <v>3050</v>
      </c>
      <c r="AI2747" s="171"/>
      <c r="AJ2747" s="134">
        <f t="shared" ca="1" si="601"/>
        <v>2636</v>
      </c>
      <c r="AK2747" s="35" t="s">
        <v>153</v>
      </c>
      <c r="AL2747" s="134" t="str">
        <f t="shared" ca="1" si="605"/>
        <v>2636.</v>
      </c>
      <c r="AM2747" s="140"/>
      <c r="AN2747" s="35"/>
      <c r="AO2747" s="193"/>
    </row>
    <row r="2748" spans="1:41" ht="22.5" hidden="1" customHeight="1" x14ac:dyDescent="0.25">
      <c r="A2748" s="68" t="s">
        <v>5817</v>
      </c>
      <c r="B2748" s="25">
        <v>4848</v>
      </c>
      <c r="C2748" s="169" t="s">
        <v>2034</v>
      </c>
      <c r="D2748" s="25">
        <v>1965</v>
      </c>
      <c r="E2748" s="108" t="s">
        <v>2932</v>
      </c>
      <c r="F2748" s="68" t="s">
        <v>2934</v>
      </c>
      <c r="G2748" s="25">
        <v>5</v>
      </c>
      <c r="H2748" s="25">
        <v>4</v>
      </c>
      <c r="I2748" s="170">
        <v>3139.9</v>
      </c>
      <c r="J2748" s="170">
        <v>1733.4</v>
      </c>
      <c r="K2748" s="170">
        <v>1733.4</v>
      </c>
      <c r="L2748" s="287">
        <v>134</v>
      </c>
      <c r="M2748" s="170">
        <f t="shared" si="598"/>
        <v>1182384</v>
      </c>
      <c r="N2748" s="137"/>
      <c r="O2748" s="135"/>
      <c r="P2748" s="137"/>
      <c r="Q2748" s="137">
        <f t="shared" si="599"/>
        <v>1182384</v>
      </c>
      <c r="R2748" s="137">
        <v>1182384</v>
      </c>
      <c r="S2748" s="30"/>
      <c r="T2748" s="137"/>
      <c r="U2748" s="137"/>
      <c r="V2748" s="137"/>
      <c r="W2748" s="137"/>
      <c r="X2748" s="137"/>
      <c r="Y2748" s="137"/>
      <c r="Z2748" s="137"/>
      <c r="AA2748" s="137"/>
      <c r="AB2748" s="137"/>
      <c r="AC2748" s="137"/>
      <c r="AD2748" s="137"/>
      <c r="AE2748" s="137"/>
      <c r="AF2748" s="137"/>
      <c r="AG2748" s="337">
        <v>2025</v>
      </c>
      <c r="AH2748" s="171" t="s">
        <v>3052</v>
      </c>
      <c r="AI2748" s="171"/>
      <c r="AJ2748" s="134">
        <f t="shared" ca="1" si="601"/>
        <v>2637</v>
      </c>
      <c r="AK2748" s="35" t="s">
        <v>153</v>
      </c>
      <c r="AL2748" s="134" t="str">
        <f t="shared" ca="1" si="605"/>
        <v>2637.</v>
      </c>
      <c r="AM2748" s="140"/>
      <c r="AN2748" s="35"/>
      <c r="AO2748" s="193"/>
    </row>
    <row r="2749" spans="1:41" ht="22.5" hidden="1" customHeight="1" x14ac:dyDescent="0.25">
      <c r="A2749" s="68" t="s">
        <v>5818</v>
      </c>
      <c r="B2749" s="25">
        <v>4217</v>
      </c>
      <c r="C2749" s="36" t="s">
        <v>2035</v>
      </c>
      <c r="D2749" s="25">
        <v>1997</v>
      </c>
      <c r="E2749" s="108" t="s">
        <v>2932</v>
      </c>
      <c r="F2749" s="68" t="s">
        <v>2934</v>
      </c>
      <c r="G2749" s="25">
        <v>7</v>
      </c>
      <c r="H2749" s="25">
        <v>3</v>
      </c>
      <c r="I2749" s="137">
        <v>4280.3</v>
      </c>
      <c r="J2749" s="137">
        <v>2586.8000000000002</v>
      </c>
      <c r="K2749" s="137">
        <v>2569.8000000000002</v>
      </c>
      <c r="L2749" s="30">
        <v>173</v>
      </c>
      <c r="M2749" s="170">
        <f t="shared" si="598"/>
        <v>1643096</v>
      </c>
      <c r="N2749" s="137"/>
      <c r="O2749" s="135"/>
      <c r="P2749" s="137"/>
      <c r="Q2749" s="137">
        <f t="shared" si="599"/>
        <v>1643096</v>
      </c>
      <c r="R2749" s="137">
        <v>1643096</v>
      </c>
      <c r="S2749" s="30"/>
      <c r="T2749" s="137"/>
      <c r="U2749" s="137"/>
      <c r="V2749" s="137"/>
      <c r="W2749" s="137"/>
      <c r="X2749" s="137"/>
      <c r="Y2749" s="137"/>
      <c r="Z2749" s="137"/>
      <c r="AA2749" s="137"/>
      <c r="AB2749" s="137"/>
      <c r="AC2749" s="336"/>
      <c r="AD2749" s="336"/>
      <c r="AE2749" s="137"/>
      <c r="AF2749" s="137"/>
      <c r="AG2749" s="337">
        <v>2025</v>
      </c>
      <c r="AH2749" s="171" t="s">
        <v>3053</v>
      </c>
      <c r="AI2749" s="171"/>
      <c r="AJ2749" s="134">
        <f t="shared" ca="1" si="601"/>
        <v>2638</v>
      </c>
      <c r="AK2749" s="35" t="s">
        <v>153</v>
      </c>
      <c r="AL2749" s="134" t="str">
        <f t="shared" ca="1" si="605"/>
        <v>2638.</v>
      </c>
      <c r="AM2749" s="140"/>
      <c r="AN2749" s="35"/>
      <c r="AO2749" s="193"/>
    </row>
    <row r="2750" spans="1:41" ht="23.25" hidden="1" customHeight="1" x14ac:dyDescent="0.25">
      <c r="A2750" s="68" t="s">
        <v>5819</v>
      </c>
      <c r="B2750" s="117">
        <v>4296</v>
      </c>
      <c r="C2750" s="36" t="s">
        <v>2037</v>
      </c>
      <c r="D2750" s="25">
        <v>1997</v>
      </c>
      <c r="E2750" s="108" t="s">
        <v>2932</v>
      </c>
      <c r="F2750" s="68" t="s">
        <v>2934</v>
      </c>
      <c r="G2750" s="25">
        <v>12</v>
      </c>
      <c r="H2750" s="25">
        <v>4</v>
      </c>
      <c r="I2750" s="137">
        <v>9186.5</v>
      </c>
      <c r="J2750" s="137">
        <v>6602.4</v>
      </c>
      <c r="K2750" s="137">
        <v>3800.1</v>
      </c>
      <c r="L2750" s="30">
        <v>223</v>
      </c>
      <c r="M2750" s="170">
        <f t="shared" si="598"/>
        <v>9093443.8999999985</v>
      </c>
      <c r="N2750" s="137"/>
      <c r="O2750" s="135"/>
      <c r="P2750" s="137"/>
      <c r="Q2750" s="137">
        <f t="shared" si="599"/>
        <v>9093443.8999999985</v>
      </c>
      <c r="R2750" s="137"/>
      <c r="S2750" s="30"/>
      <c r="T2750" s="137"/>
      <c r="U2750" s="137">
        <v>2563.6999999999998</v>
      </c>
      <c r="V2750" s="137">
        <f>U2750*3547</f>
        <v>9093443.8999999985</v>
      </c>
      <c r="W2750" s="137"/>
      <c r="X2750" s="137"/>
      <c r="Y2750" s="137"/>
      <c r="Z2750" s="137"/>
      <c r="AA2750" s="137"/>
      <c r="AB2750" s="137"/>
      <c r="AC2750" s="336"/>
      <c r="AD2750" s="336"/>
      <c r="AE2750" s="137"/>
      <c r="AF2750" s="137"/>
      <c r="AG2750" s="337">
        <v>2025</v>
      </c>
      <c r="AH2750" s="166"/>
      <c r="AI2750" s="166"/>
      <c r="AJ2750" s="134">
        <f t="shared" ca="1" si="601"/>
        <v>2639</v>
      </c>
      <c r="AK2750" s="35" t="s">
        <v>153</v>
      </c>
      <c r="AL2750" s="134" t="str">
        <f t="shared" ca="1" si="605"/>
        <v>2639.</v>
      </c>
      <c r="AM2750" s="140"/>
      <c r="AO2750" s="193"/>
    </row>
    <row r="2751" spans="1:41" ht="22.5" hidden="1" customHeight="1" x14ac:dyDescent="0.25">
      <c r="A2751" s="68" t="s">
        <v>5820</v>
      </c>
      <c r="B2751" s="25">
        <v>4539</v>
      </c>
      <c r="C2751" s="333" t="s">
        <v>2038</v>
      </c>
      <c r="D2751" s="25">
        <v>1997</v>
      </c>
      <c r="E2751" s="108" t="s">
        <v>2932</v>
      </c>
      <c r="F2751" s="68" t="s">
        <v>2933</v>
      </c>
      <c r="G2751" s="25">
        <v>5</v>
      </c>
      <c r="H2751" s="25">
        <v>3</v>
      </c>
      <c r="I2751" s="170">
        <v>3533.7</v>
      </c>
      <c r="J2751" s="137">
        <v>1983.2</v>
      </c>
      <c r="K2751" s="170">
        <v>1983.2</v>
      </c>
      <c r="L2751" s="287">
        <v>159</v>
      </c>
      <c r="M2751" s="170">
        <f t="shared" si="598"/>
        <v>1311735.75</v>
      </c>
      <c r="N2751" s="137"/>
      <c r="O2751" s="135"/>
      <c r="P2751" s="137"/>
      <c r="Q2751" s="137">
        <f t="shared" si="599"/>
        <v>1311735.75</v>
      </c>
      <c r="R2751" s="137">
        <v>1311735.75</v>
      </c>
      <c r="S2751" s="30"/>
      <c r="T2751" s="137"/>
      <c r="U2751" s="137"/>
      <c r="V2751" s="137"/>
      <c r="W2751" s="137"/>
      <c r="X2751" s="137"/>
      <c r="Y2751" s="137"/>
      <c r="Z2751" s="137"/>
      <c r="AA2751" s="137"/>
      <c r="AB2751" s="137"/>
      <c r="AC2751" s="137"/>
      <c r="AD2751" s="137"/>
      <c r="AE2751" s="137"/>
      <c r="AF2751" s="137"/>
      <c r="AG2751" s="337">
        <v>2025</v>
      </c>
      <c r="AH2751" s="171" t="s">
        <v>3049</v>
      </c>
      <c r="AI2751" s="171"/>
      <c r="AJ2751" s="134">
        <f t="shared" ca="1" si="601"/>
        <v>2640</v>
      </c>
      <c r="AK2751" s="35" t="s">
        <v>153</v>
      </c>
      <c r="AL2751" s="134" t="str">
        <f t="shared" ca="1" si="605"/>
        <v>2640.</v>
      </c>
      <c r="AM2751" s="140"/>
      <c r="AN2751" s="35"/>
      <c r="AO2751" s="193"/>
    </row>
    <row r="2752" spans="1:41" ht="22.5" hidden="1" customHeight="1" x14ac:dyDescent="0.25">
      <c r="A2752" s="68" t="s">
        <v>5821</v>
      </c>
      <c r="B2752" s="117">
        <v>5314</v>
      </c>
      <c r="C2752" s="36" t="s">
        <v>2039</v>
      </c>
      <c r="D2752" s="25">
        <v>1997</v>
      </c>
      <c r="E2752" s="108" t="s">
        <v>2932</v>
      </c>
      <c r="F2752" s="68" t="s">
        <v>2934</v>
      </c>
      <c r="G2752" s="25">
        <v>3</v>
      </c>
      <c r="H2752" s="25">
        <v>2</v>
      </c>
      <c r="I2752" s="137">
        <v>1468.1</v>
      </c>
      <c r="J2752" s="137">
        <v>1597.8</v>
      </c>
      <c r="K2752" s="137">
        <v>1469.3</v>
      </c>
      <c r="L2752" s="30">
        <v>34</v>
      </c>
      <c r="M2752" s="170">
        <f t="shared" si="598"/>
        <v>8726513</v>
      </c>
      <c r="N2752" s="137"/>
      <c r="O2752" s="135"/>
      <c r="P2752" s="137"/>
      <c r="Q2752" s="137">
        <f t="shared" si="599"/>
        <v>8726513</v>
      </c>
      <c r="R2752" s="137">
        <f>480636+1332240</f>
        <v>1812876</v>
      </c>
      <c r="S2752" s="30"/>
      <c r="T2752" s="137"/>
      <c r="U2752" s="137">
        <v>919</v>
      </c>
      <c r="V2752" s="137">
        <f>U2752*7523</f>
        <v>6913637</v>
      </c>
      <c r="W2752" s="137"/>
      <c r="X2752" s="137"/>
      <c r="Y2752" s="137"/>
      <c r="Z2752" s="137"/>
      <c r="AA2752" s="137"/>
      <c r="AB2752" s="137"/>
      <c r="AC2752" s="336"/>
      <c r="AD2752" s="336"/>
      <c r="AE2752" s="137"/>
      <c r="AF2752" s="137"/>
      <c r="AG2752" s="337">
        <v>2025</v>
      </c>
      <c r="AH2752" s="171" t="s">
        <v>3055</v>
      </c>
      <c r="AI2752" s="171"/>
      <c r="AJ2752" s="134">
        <f t="shared" ca="1" si="601"/>
        <v>2641</v>
      </c>
      <c r="AK2752" s="35" t="s">
        <v>153</v>
      </c>
      <c r="AL2752" s="134" t="str">
        <f t="shared" ca="1" si="605"/>
        <v>2641.</v>
      </c>
      <c r="AM2752" s="140"/>
      <c r="AN2752" s="35"/>
      <c r="AO2752" s="193"/>
    </row>
    <row r="2753" spans="1:41" ht="22.5" hidden="1" customHeight="1" x14ac:dyDescent="0.25">
      <c r="A2753" s="68" t="s">
        <v>5822</v>
      </c>
      <c r="B2753" s="25">
        <v>5064</v>
      </c>
      <c r="C2753" s="205" t="s">
        <v>2040</v>
      </c>
      <c r="D2753" s="25">
        <v>1998</v>
      </c>
      <c r="E2753" s="108" t="s">
        <v>2932</v>
      </c>
      <c r="F2753" s="68" t="s">
        <v>2934</v>
      </c>
      <c r="G2753" s="25">
        <v>4</v>
      </c>
      <c r="H2753" s="25">
        <v>1</v>
      </c>
      <c r="I2753" s="137">
        <v>1330.5</v>
      </c>
      <c r="J2753" s="137">
        <v>1330.5</v>
      </c>
      <c r="K2753" s="137">
        <v>1330.5</v>
      </c>
      <c r="L2753" s="30">
        <v>28</v>
      </c>
      <c r="M2753" s="170">
        <f t="shared" si="598"/>
        <v>3033567</v>
      </c>
      <c r="N2753" s="137"/>
      <c r="O2753" s="135"/>
      <c r="P2753" s="137"/>
      <c r="Q2753" s="137">
        <f t="shared" si="599"/>
        <v>3033567</v>
      </c>
      <c r="R2753" s="137">
        <v>3033567</v>
      </c>
      <c r="S2753" s="30"/>
      <c r="T2753" s="137"/>
      <c r="U2753" s="137"/>
      <c r="V2753" s="137"/>
      <c r="W2753" s="137"/>
      <c r="X2753" s="137"/>
      <c r="Y2753" s="137"/>
      <c r="Z2753" s="137"/>
      <c r="AA2753" s="137"/>
      <c r="AB2753" s="137"/>
      <c r="AC2753" s="137"/>
      <c r="AD2753" s="137"/>
      <c r="AE2753" s="137"/>
      <c r="AF2753" s="137"/>
      <c r="AG2753" s="337">
        <v>2025</v>
      </c>
      <c r="AH2753" s="218" t="s">
        <v>3050</v>
      </c>
      <c r="AI2753" s="218"/>
      <c r="AJ2753" s="134">
        <f t="shared" ca="1" si="601"/>
        <v>2642</v>
      </c>
      <c r="AK2753" s="35" t="s">
        <v>153</v>
      </c>
      <c r="AL2753" s="134" t="str">
        <f t="shared" ca="1" si="605"/>
        <v>2642.</v>
      </c>
      <c r="AM2753" s="140"/>
      <c r="AN2753" s="35"/>
      <c r="AO2753" s="193"/>
    </row>
    <row r="2754" spans="1:41" ht="22.5" hidden="1" customHeight="1" x14ac:dyDescent="0.25">
      <c r="A2754" s="68" t="s">
        <v>5823</v>
      </c>
      <c r="B2754" s="25">
        <v>4540</v>
      </c>
      <c r="C2754" s="333" t="s">
        <v>2041</v>
      </c>
      <c r="D2754" s="25">
        <v>1999</v>
      </c>
      <c r="E2754" s="108" t="s">
        <v>2932</v>
      </c>
      <c r="F2754" s="68" t="s">
        <v>2933</v>
      </c>
      <c r="G2754" s="25">
        <v>5</v>
      </c>
      <c r="H2754" s="25">
        <v>3</v>
      </c>
      <c r="I2754" s="170">
        <v>4698.4000000000005</v>
      </c>
      <c r="J2754" s="137">
        <v>4167.3999999999996</v>
      </c>
      <c r="K2754" s="170">
        <v>4167.3999999999996</v>
      </c>
      <c r="L2754" s="287">
        <v>168</v>
      </c>
      <c r="M2754" s="170">
        <f t="shared" si="598"/>
        <v>9336043</v>
      </c>
      <c r="N2754" s="137"/>
      <c r="O2754" s="135"/>
      <c r="P2754" s="137"/>
      <c r="Q2754" s="137">
        <f t="shared" si="599"/>
        <v>9336043</v>
      </c>
      <c r="R2754" s="137"/>
      <c r="S2754" s="30"/>
      <c r="T2754" s="137"/>
      <c r="U2754" s="137">
        <v>1241</v>
      </c>
      <c r="V2754" s="137">
        <f>U2754*7523</f>
        <v>9336043</v>
      </c>
      <c r="W2754" s="137"/>
      <c r="X2754" s="137"/>
      <c r="Y2754" s="137"/>
      <c r="Z2754" s="137"/>
      <c r="AA2754" s="137"/>
      <c r="AB2754" s="137"/>
      <c r="AC2754" s="336"/>
      <c r="AD2754" s="336"/>
      <c r="AE2754" s="137"/>
      <c r="AF2754" s="137"/>
      <c r="AG2754" s="337">
        <v>2025</v>
      </c>
      <c r="AH2754" s="166"/>
      <c r="AI2754" s="166"/>
      <c r="AJ2754" s="134">
        <f t="shared" ca="1" si="601"/>
        <v>2643</v>
      </c>
      <c r="AK2754" s="35" t="s">
        <v>153</v>
      </c>
      <c r="AL2754" s="134" t="str">
        <f t="shared" ca="1" si="605"/>
        <v>2643.</v>
      </c>
      <c r="AM2754" s="140"/>
      <c r="AN2754" s="35"/>
      <c r="AO2754" s="193"/>
    </row>
    <row r="2755" spans="1:41" ht="22.5" hidden="1" customHeight="1" x14ac:dyDescent="0.25">
      <c r="A2755" s="68" t="s">
        <v>5824</v>
      </c>
      <c r="B2755" s="25">
        <v>5036</v>
      </c>
      <c r="C2755" s="333" t="s">
        <v>2042</v>
      </c>
      <c r="D2755" s="25">
        <v>2001</v>
      </c>
      <c r="E2755" s="108" t="s">
        <v>2932</v>
      </c>
      <c r="F2755" s="68" t="s">
        <v>2934</v>
      </c>
      <c r="G2755" s="25">
        <v>5</v>
      </c>
      <c r="H2755" s="25">
        <v>2</v>
      </c>
      <c r="I2755" s="170">
        <v>2722</v>
      </c>
      <c r="J2755" s="137">
        <v>2722</v>
      </c>
      <c r="K2755" s="170">
        <v>2722</v>
      </c>
      <c r="L2755" s="287">
        <v>91</v>
      </c>
      <c r="M2755" s="170">
        <f t="shared" si="598"/>
        <v>847275</v>
      </c>
      <c r="N2755" s="137"/>
      <c r="O2755" s="135"/>
      <c r="P2755" s="137"/>
      <c r="Q2755" s="137">
        <f t="shared" si="599"/>
        <v>847275</v>
      </c>
      <c r="R2755" s="137">
        <v>847275</v>
      </c>
      <c r="S2755" s="30"/>
      <c r="T2755" s="137"/>
      <c r="U2755" s="137"/>
      <c r="V2755" s="137"/>
      <c r="W2755" s="137"/>
      <c r="X2755" s="137"/>
      <c r="Y2755" s="137"/>
      <c r="Z2755" s="137"/>
      <c r="AA2755" s="137"/>
      <c r="AB2755" s="137"/>
      <c r="AC2755" s="137"/>
      <c r="AD2755" s="137"/>
      <c r="AE2755" s="137"/>
      <c r="AF2755" s="137"/>
      <c r="AG2755" s="337">
        <v>2025</v>
      </c>
      <c r="AH2755" s="171" t="s">
        <v>3049</v>
      </c>
      <c r="AI2755" s="171"/>
      <c r="AJ2755" s="134">
        <f t="shared" ca="1" si="601"/>
        <v>2644</v>
      </c>
      <c r="AK2755" s="35" t="s">
        <v>153</v>
      </c>
      <c r="AL2755" s="134" t="str">
        <f t="shared" ca="1" si="605"/>
        <v>2644.</v>
      </c>
      <c r="AM2755" s="140"/>
      <c r="AN2755" s="35"/>
      <c r="AO2755" s="193"/>
    </row>
    <row r="2756" spans="1:41" ht="22.5" hidden="1" customHeight="1" x14ac:dyDescent="0.25">
      <c r="A2756" s="68" t="s">
        <v>5825</v>
      </c>
      <c r="B2756" s="25">
        <v>5070</v>
      </c>
      <c r="C2756" s="36" t="s">
        <v>2043</v>
      </c>
      <c r="D2756" s="25">
        <v>2001</v>
      </c>
      <c r="E2756" s="108" t="s">
        <v>2932</v>
      </c>
      <c r="F2756" s="68" t="s">
        <v>2934</v>
      </c>
      <c r="G2756" s="25">
        <v>6</v>
      </c>
      <c r="H2756" s="25">
        <v>1</v>
      </c>
      <c r="I2756" s="137">
        <v>2770.6</v>
      </c>
      <c r="J2756" s="137">
        <v>3010.4</v>
      </c>
      <c r="K2756" s="137">
        <v>2611.1</v>
      </c>
      <c r="L2756" s="30">
        <v>64</v>
      </c>
      <c r="M2756" s="170">
        <f t="shared" si="598"/>
        <v>204270.3</v>
      </c>
      <c r="N2756" s="137"/>
      <c r="O2756" s="135"/>
      <c r="P2756" s="137"/>
      <c r="Q2756" s="137">
        <f t="shared" si="599"/>
        <v>204270.3</v>
      </c>
      <c r="R2756" s="137">
        <v>204270.3</v>
      </c>
      <c r="S2756" s="30"/>
      <c r="T2756" s="137"/>
      <c r="U2756" s="137"/>
      <c r="V2756" s="137"/>
      <c r="W2756" s="137"/>
      <c r="X2756" s="137"/>
      <c r="Y2756" s="137"/>
      <c r="Z2756" s="137"/>
      <c r="AA2756" s="137"/>
      <c r="AB2756" s="137"/>
      <c r="AC2756" s="137"/>
      <c r="AD2756" s="137"/>
      <c r="AE2756" s="137"/>
      <c r="AF2756" s="137"/>
      <c r="AG2756" s="337">
        <v>2025</v>
      </c>
      <c r="AH2756" s="171" t="s">
        <v>3049</v>
      </c>
      <c r="AI2756" s="171"/>
      <c r="AJ2756" s="134">
        <f t="shared" ca="1" si="601"/>
        <v>2645</v>
      </c>
      <c r="AK2756" s="35" t="s">
        <v>153</v>
      </c>
      <c r="AL2756" s="134" t="str">
        <f t="shared" ca="1" si="605"/>
        <v>2645.</v>
      </c>
      <c r="AM2756" s="140"/>
      <c r="AN2756" s="35"/>
      <c r="AO2756" s="193"/>
    </row>
    <row r="2757" spans="1:41" ht="22.5" hidden="1" customHeight="1" x14ac:dyDescent="0.25">
      <c r="A2757" s="68" t="s">
        <v>5826</v>
      </c>
      <c r="B2757" s="25">
        <v>4901</v>
      </c>
      <c r="C2757" s="36" t="s">
        <v>2044</v>
      </c>
      <c r="D2757" s="25">
        <v>2002</v>
      </c>
      <c r="E2757" s="108" t="s">
        <v>2932</v>
      </c>
      <c r="F2757" s="68" t="s">
        <v>2934</v>
      </c>
      <c r="G2757" s="25">
        <v>4</v>
      </c>
      <c r="H2757" s="25">
        <v>2</v>
      </c>
      <c r="I2757" s="137">
        <v>2514</v>
      </c>
      <c r="J2757" s="137">
        <v>2789.5</v>
      </c>
      <c r="K2757" s="137">
        <v>2288.4</v>
      </c>
      <c r="L2757" s="30">
        <v>58</v>
      </c>
      <c r="M2757" s="170">
        <f t="shared" si="598"/>
        <v>7079143</v>
      </c>
      <c r="N2757" s="137"/>
      <c r="O2757" s="135"/>
      <c r="P2757" s="137"/>
      <c r="Q2757" s="137">
        <f t="shared" si="599"/>
        <v>7079143</v>
      </c>
      <c r="R2757" s="137"/>
      <c r="S2757" s="30"/>
      <c r="T2757" s="137"/>
      <c r="U2757" s="137">
        <v>941</v>
      </c>
      <c r="V2757" s="137">
        <f>U2757*7523</f>
        <v>7079143</v>
      </c>
      <c r="W2757" s="137"/>
      <c r="X2757" s="137"/>
      <c r="Y2757" s="137"/>
      <c r="Z2757" s="137"/>
      <c r="AA2757" s="137"/>
      <c r="AB2757" s="137"/>
      <c r="AC2757" s="336"/>
      <c r="AD2757" s="336"/>
      <c r="AE2757" s="137"/>
      <c r="AF2757" s="137"/>
      <c r="AG2757" s="337">
        <v>2025</v>
      </c>
      <c r="AH2757" s="166"/>
      <c r="AI2757" s="166"/>
      <c r="AJ2757" s="134">
        <f t="shared" ca="1" si="601"/>
        <v>2646</v>
      </c>
      <c r="AK2757" s="35" t="s">
        <v>153</v>
      </c>
      <c r="AL2757" s="134" t="str">
        <f t="shared" ca="1" si="605"/>
        <v>2646.</v>
      </c>
      <c r="AM2757" s="140"/>
      <c r="AN2757" s="35"/>
      <c r="AO2757" s="193"/>
    </row>
    <row r="2758" spans="1:41" ht="22.5" hidden="1" customHeight="1" x14ac:dyDescent="0.25">
      <c r="A2758" s="68" t="s">
        <v>5827</v>
      </c>
      <c r="B2758" s="25">
        <v>5158</v>
      </c>
      <c r="C2758" s="36" t="s">
        <v>2045</v>
      </c>
      <c r="D2758" s="25">
        <v>2002</v>
      </c>
      <c r="E2758" s="108" t="s">
        <v>2932</v>
      </c>
      <c r="F2758" s="68" t="s">
        <v>2934</v>
      </c>
      <c r="G2758" s="25">
        <v>5</v>
      </c>
      <c r="H2758" s="25">
        <v>2</v>
      </c>
      <c r="I2758" s="137">
        <v>1904.4</v>
      </c>
      <c r="J2758" s="137">
        <v>1909.1</v>
      </c>
      <c r="K2758" s="137">
        <v>1909.1</v>
      </c>
      <c r="L2758" s="30">
        <v>51</v>
      </c>
      <c r="M2758" s="170">
        <f t="shared" si="598"/>
        <v>1884166.4000000001</v>
      </c>
      <c r="N2758" s="137"/>
      <c r="O2758" s="135"/>
      <c r="P2758" s="137"/>
      <c r="Q2758" s="137">
        <f t="shared" si="599"/>
        <v>1884166.4000000001</v>
      </c>
      <c r="R2758" s="137"/>
      <c r="S2758" s="30"/>
      <c r="T2758" s="137"/>
      <c r="U2758" s="137">
        <v>531.20000000000005</v>
      </c>
      <c r="V2758" s="137">
        <f>U2758*3547</f>
        <v>1884166.4000000001</v>
      </c>
      <c r="W2758" s="137"/>
      <c r="X2758" s="137"/>
      <c r="Y2758" s="137"/>
      <c r="Z2758" s="137"/>
      <c r="AA2758" s="137"/>
      <c r="AB2758" s="137"/>
      <c r="AC2758" s="336"/>
      <c r="AD2758" s="336"/>
      <c r="AE2758" s="137"/>
      <c r="AF2758" s="137"/>
      <c r="AG2758" s="337">
        <v>2025</v>
      </c>
      <c r="AH2758" s="166"/>
      <c r="AI2758" s="166"/>
      <c r="AJ2758" s="134">
        <f t="shared" ca="1" si="601"/>
        <v>2647</v>
      </c>
      <c r="AK2758" s="35" t="s">
        <v>153</v>
      </c>
      <c r="AL2758" s="134" t="str">
        <f t="shared" ca="1" si="605"/>
        <v>2647.</v>
      </c>
      <c r="AM2758" s="140"/>
      <c r="AN2758" s="35"/>
      <c r="AO2758" s="193"/>
    </row>
    <row r="2759" spans="1:41" ht="22.5" hidden="1" customHeight="1" x14ac:dyDescent="0.25">
      <c r="A2759" s="68" t="s">
        <v>5828</v>
      </c>
      <c r="B2759" s="25">
        <v>4180</v>
      </c>
      <c r="C2759" s="169" t="s">
        <v>2046</v>
      </c>
      <c r="D2759" s="25">
        <v>2002</v>
      </c>
      <c r="E2759" s="108" t="s">
        <v>2932</v>
      </c>
      <c r="F2759" s="68" t="s">
        <v>2934</v>
      </c>
      <c r="G2759" s="25">
        <v>4</v>
      </c>
      <c r="H2759" s="25">
        <v>2</v>
      </c>
      <c r="I2759" s="170">
        <v>1547.9</v>
      </c>
      <c r="J2759" s="170">
        <v>1718.4</v>
      </c>
      <c r="K2759" s="170">
        <v>1577.6</v>
      </c>
      <c r="L2759" s="287">
        <v>60</v>
      </c>
      <c r="M2759" s="170">
        <f t="shared" si="598"/>
        <v>5770141</v>
      </c>
      <c r="N2759" s="137"/>
      <c r="O2759" s="135"/>
      <c r="P2759" s="137"/>
      <c r="Q2759" s="137">
        <f t="shared" si="599"/>
        <v>5770141</v>
      </c>
      <c r="R2759" s="137"/>
      <c r="S2759" s="30"/>
      <c r="T2759" s="137"/>
      <c r="U2759" s="137">
        <v>767</v>
      </c>
      <c r="V2759" s="137">
        <f>U2759*7523</f>
        <v>5770141</v>
      </c>
      <c r="W2759" s="137"/>
      <c r="X2759" s="137"/>
      <c r="Y2759" s="137"/>
      <c r="Z2759" s="137"/>
      <c r="AA2759" s="137"/>
      <c r="AB2759" s="137"/>
      <c r="AC2759" s="137"/>
      <c r="AD2759" s="137"/>
      <c r="AE2759" s="137"/>
      <c r="AF2759" s="137"/>
      <c r="AG2759" s="337">
        <v>2025</v>
      </c>
      <c r="AH2759" s="166"/>
      <c r="AI2759" s="166"/>
      <c r="AJ2759" s="134">
        <f t="shared" ca="1" si="601"/>
        <v>2648</v>
      </c>
      <c r="AK2759" s="35" t="s">
        <v>153</v>
      </c>
      <c r="AL2759" s="134" t="str">
        <f t="shared" ca="1" si="605"/>
        <v>2648.</v>
      </c>
      <c r="AM2759" s="140"/>
      <c r="AN2759" s="35"/>
      <c r="AO2759" s="193"/>
    </row>
    <row r="2760" spans="1:41" ht="22.5" hidden="1" customHeight="1" x14ac:dyDescent="0.25">
      <c r="A2760" s="68" t="s">
        <v>5829</v>
      </c>
      <c r="B2760" s="25">
        <v>4690</v>
      </c>
      <c r="C2760" s="36" t="s">
        <v>2047</v>
      </c>
      <c r="D2760" s="25">
        <v>2002</v>
      </c>
      <c r="E2760" s="108" t="s">
        <v>2932</v>
      </c>
      <c r="F2760" s="68" t="s">
        <v>2933</v>
      </c>
      <c r="G2760" s="25">
        <v>9</v>
      </c>
      <c r="H2760" s="25">
        <v>3</v>
      </c>
      <c r="I2760" s="170">
        <v>7721.01</v>
      </c>
      <c r="J2760" s="170">
        <v>5822.9</v>
      </c>
      <c r="K2760" s="170">
        <v>5808.1</v>
      </c>
      <c r="L2760" s="287">
        <v>274</v>
      </c>
      <c r="M2760" s="170">
        <f t="shared" si="598"/>
        <v>5760718.1699999999</v>
      </c>
      <c r="N2760" s="137"/>
      <c r="O2760" s="135"/>
      <c r="P2760" s="137"/>
      <c r="Q2760" s="137">
        <f t="shared" si="599"/>
        <v>5760718.1699999999</v>
      </c>
      <c r="R2760" s="137"/>
      <c r="S2760" s="30"/>
      <c r="T2760" s="137"/>
      <c r="U2760" s="137">
        <v>1624.11</v>
      </c>
      <c r="V2760" s="137">
        <f>U2760*3547</f>
        <v>5760718.1699999999</v>
      </c>
      <c r="W2760" s="137"/>
      <c r="X2760" s="137"/>
      <c r="Y2760" s="137"/>
      <c r="Z2760" s="137"/>
      <c r="AA2760" s="137"/>
      <c r="AB2760" s="137"/>
      <c r="AC2760" s="336"/>
      <c r="AD2760" s="336"/>
      <c r="AE2760" s="137"/>
      <c r="AF2760" s="137"/>
      <c r="AG2760" s="337">
        <v>2025</v>
      </c>
      <c r="AH2760" s="166"/>
      <c r="AI2760" s="166"/>
      <c r="AJ2760" s="134">
        <f t="shared" ca="1" si="601"/>
        <v>2649</v>
      </c>
      <c r="AK2760" s="35" t="s">
        <v>153</v>
      </c>
      <c r="AL2760" s="134" t="str">
        <f t="shared" ca="1" si="605"/>
        <v>2649.</v>
      </c>
      <c r="AM2760" s="140"/>
      <c r="AN2760" s="35"/>
      <c r="AO2760" s="193"/>
    </row>
    <row r="2761" spans="1:41" ht="22.5" hidden="1" customHeight="1" x14ac:dyDescent="0.25">
      <c r="A2761" s="68" t="s">
        <v>5830</v>
      </c>
      <c r="B2761" s="25">
        <v>4832</v>
      </c>
      <c r="C2761" s="36" t="s">
        <v>2048</v>
      </c>
      <c r="D2761" s="25">
        <v>2002</v>
      </c>
      <c r="E2761" s="108" t="s">
        <v>2932</v>
      </c>
      <c r="F2761" s="68" t="s">
        <v>2934</v>
      </c>
      <c r="G2761" s="25">
        <v>3</v>
      </c>
      <c r="H2761" s="25">
        <v>2</v>
      </c>
      <c r="I2761" s="137">
        <v>1493.6</v>
      </c>
      <c r="J2761" s="137">
        <v>1892.3</v>
      </c>
      <c r="K2761" s="137">
        <v>1493.6</v>
      </c>
      <c r="L2761" s="30">
        <v>42</v>
      </c>
      <c r="M2761" s="170">
        <f t="shared" si="598"/>
        <v>3110224</v>
      </c>
      <c r="N2761" s="137"/>
      <c r="O2761" s="135"/>
      <c r="P2761" s="137"/>
      <c r="Q2761" s="137">
        <f t="shared" si="599"/>
        <v>3110224</v>
      </c>
      <c r="R2761" s="137"/>
      <c r="S2761" s="30"/>
      <c r="T2761" s="137"/>
      <c r="U2761" s="137"/>
      <c r="V2761" s="137"/>
      <c r="W2761" s="137"/>
      <c r="X2761" s="137"/>
      <c r="Y2761" s="137">
        <v>988</v>
      </c>
      <c r="Z2761" s="137">
        <f>Y2761*3148</f>
        <v>3110224</v>
      </c>
      <c r="AA2761" s="137"/>
      <c r="AB2761" s="137"/>
      <c r="AC2761" s="336"/>
      <c r="AD2761" s="336"/>
      <c r="AE2761" s="137"/>
      <c r="AF2761" s="137"/>
      <c r="AG2761" s="337">
        <v>2025</v>
      </c>
      <c r="AH2761" s="218"/>
      <c r="AI2761" s="218"/>
      <c r="AJ2761" s="134">
        <f t="shared" ca="1" si="601"/>
        <v>2650</v>
      </c>
      <c r="AK2761" s="35" t="s">
        <v>153</v>
      </c>
      <c r="AL2761" s="134" t="str">
        <f t="shared" ca="1" si="605"/>
        <v>2650.</v>
      </c>
      <c r="AM2761" s="140"/>
      <c r="AN2761" s="35"/>
      <c r="AO2761" s="193"/>
    </row>
    <row r="2762" spans="1:41" ht="22.5" hidden="1" customHeight="1" x14ac:dyDescent="0.25">
      <c r="A2762" s="68" t="s">
        <v>5831</v>
      </c>
      <c r="B2762" s="25">
        <v>4833</v>
      </c>
      <c r="C2762" s="36" t="s">
        <v>2049</v>
      </c>
      <c r="D2762" s="25">
        <v>2002</v>
      </c>
      <c r="E2762" s="108" t="s">
        <v>2932</v>
      </c>
      <c r="F2762" s="68" t="s">
        <v>2934</v>
      </c>
      <c r="G2762" s="25">
        <v>3</v>
      </c>
      <c r="H2762" s="25">
        <v>2</v>
      </c>
      <c r="I2762" s="137">
        <v>1065</v>
      </c>
      <c r="J2762" s="137">
        <v>1381.9</v>
      </c>
      <c r="K2762" s="137">
        <v>1065</v>
      </c>
      <c r="L2762" s="30">
        <v>21</v>
      </c>
      <c r="M2762" s="170">
        <f t="shared" si="598"/>
        <v>1511040</v>
      </c>
      <c r="N2762" s="137"/>
      <c r="O2762" s="135"/>
      <c r="P2762" s="137"/>
      <c r="Q2762" s="137">
        <f t="shared" si="599"/>
        <v>1511040</v>
      </c>
      <c r="R2762" s="137"/>
      <c r="S2762" s="30"/>
      <c r="T2762" s="137"/>
      <c r="U2762" s="137"/>
      <c r="V2762" s="137"/>
      <c r="W2762" s="137"/>
      <c r="X2762" s="137"/>
      <c r="Y2762" s="137">
        <v>480</v>
      </c>
      <c r="Z2762" s="137">
        <f>Y2762*3148</f>
        <v>1511040</v>
      </c>
      <c r="AA2762" s="137"/>
      <c r="AB2762" s="137"/>
      <c r="AC2762" s="336"/>
      <c r="AD2762" s="336"/>
      <c r="AE2762" s="137"/>
      <c r="AF2762" s="137"/>
      <c r="AG2762" s="337">
        <v>2025</v>
      </c>
      <c r="AH2762" s="218"/>
      <c r="AI2762" s="218"/>
      <c r="AJ2762" s="134">
        <f t="shared" ca="1" si="601"/>
        <v>2651</v>
      </c>
      <c r="AK2762" s="35" t="s">
        <v>153</v>
      </c>
      <c r="AL2762" s="134" t="str">
        <f t="shared" ca="1" si="605"/>
        <v>2651.</v>
      </c>
      <c r="AM2762" s="140"/>
      <c r="AN2762" s="35"/>
      <c r="AO2762" s="193"/>
    </row>
    <row r="2763" spans="1:41" ht="23.25" hidden="1" customHeight="1" x14ac:dyDescent="0.25">
      <c r="A2763" s="68" t="s">
        <v>5832</v>
      </c>
      <c r="B2763" s="25">
        <v>4878</v>
      </c>
      <c r="C2763" s="36" t="s">
        <v>2050</v>
      </c>
      <c r="D2763" s="25">
        <v>2003</v>
      </c>
      <c r="E2763" s="108" t="s">
        <v>2932</v>
      </c>
      <c r="F2763" s="68" t="s">
        <v>2934</v>
      </c>
      <c r="G2763" s="25">
        <v>6</v>
      </c>
      <c r="H2763" s="25">
        <v>3</v>
      </c>
      <c r="I2763" s="137">
        <v>5145.6000000000004</v>
      </c>
      <c r="J2763" s="137">
        <v>5626.1</v>
      </c>
      <c r="K2763" s="137">
        <v>4727.3</v>
      </c>
      <c r="L2763" s="30">
        <v>117</v>
      </c>
      <c r="M2763" s="170">
        <f t="shared" si="598"/>
        <v>12781577</v>
      </c>
      <c r="N2763" s="137"/>
      <c r="O2763" s="135"/>
      <c r="P2763" s="137"/>
      <c r="Q2763" s="137">
        <f t="shared" si="599"/>
        <v>12781577</v>
      </c>
      <c r="R2763" s="137"/>
      <c r="S2763" s="30"/>
      <c r="T2763" s="137"/>
      <c r="U2763" s="137">
        <v>1699</v>
      </c>
      <c r="V2763" s="137">
        <f>U2763*7523</f>
        <v>12781577</v>
      </c>
      <c r="W2763" s="137"/>
      <c r="X2763" s="137"/>
      <c r="Y2763" s="137"/>
      <c r="Z2763" s="137"/>
      <c r="AA2763" s="137"/>
      <c r="AB2763" s="137"/>
      <c r="AC2763" s="336"/>
      <c r="AD2763" s="336"/>
      <c r="AE2763" s="137"/>
      <c r="AF2763" s="137"/>
      <c r="AG2763" s="337">
        <v>2025</v>
      </c>
      <c r="AH2763" s="166"/>
      <c r="AI2763" s="166"/>
      <c r="AJ2763" s="134">
        <f t="shared" ca="1" si="601"/>
        <v>2652</v>
      </c>
      <c r="AK2763" s="35" t="s">
        <v>153</v>
      </c>
      <c r="AL2763" s="134" t="str">
        <f t="shared" ca="1" si="605"/>
        <v>2652.</v>
      </c>
      <c r="AM2763" s="140"/>
      <c r="AO2763" s="193"/>
    </row>
    <row r="2764" spans="1:41" ht="22.5" hidden="1" customHeight="1" x14ac:dyDescent="0.25">
      <c r="A2764" s="68" t="s">
        <v>5833</v>
      </c>
      <c r="B2764" s="25">
        <v>4900</v>
      </c>
      <c r="C2764" s="36" t="s">
        <v>2051</v>
      </c>
      <c r="D2764" s="25">
        <v>2003</v>
      </c>
      <c r="E2764" s="108" t="s">
        <v>2932</v>
      </c>
      <c r="F2764" s="68" t="s">
        <v>2934</v>
      </c>
      <c r="G2764" s="25">
        <v>4</v>
      </c>
      <c r="H2764" s="25">
        <v>2</v>
      </c>
      <c r="I2764" s="137">
        <v>1692.2</v>
      </c>
      <c r="J2764" s="137">
        <v>2097.1</v>
      </c>
      <c r="K2764" s="137">
        <v>1692.2</v>
      </c>
      <c r="L2764" s="30">
        <v>45</v>
      </c>
      <c r="M2764" s="170">
        <f t="shared" si="598"/>
        <v>5840857.2000000002</v>
      </c>
      <c r="N2764" s="137"/>
      <c r="O2764" s="135"/>
      <c r="P2764" s="137"/>
      <c r="Q2764" s="137">
        <f t="shared" si="599"/>
        <v>5840857.2000000002</v>
      </c>
      <c r="R2764" s="137"/>
      <c r="S2764" s="30"/>
      <c r="T2764" s="137"/>
      <c r="U2764" s="137">
        <v>776.4</v>
      </c>
      <c r="V2764" s="137">
        <f>U2764*7523</f>
        <v>5840857.2000000002</v>
      </c>
      <c r="W2764" s="137"/>
      <c r="X2764" s="137"/>
      <c r="Y2764" s="137"/>
      <c r="Z2764" s="137"/>
      <c r="AA2764" s="137"/>
      <c r="AB2764" s="137"/>
      <c r="AC2764" s="336"/>
      <c r="AD2764" s="336"/>
      <c r="AE2764" s="137"/>
      <c r="AF2764" s="137"/>
      <c r="AG2764" s="337">
        <v>2025</v>
      </c>
      <c r="AH2764" s="166"/>
      <c r="AI2764" s="166"/>
      <c r="AJ2764" s="134">
        <f t="shared" ca="1" si="601"/>
        <v>2653</v>
      </c>
      <c r="AK2764" s="35" t="s">
        <v>153</v>
      </c>
      <c r="AL2764" s="134" t="str">
        <f t="shared" ca="1" si="605"/>
        <v>2653.</v>
      </c>
      <c r="AM2764" s="140"/>
      <c r="AN2764" s="35"/>
      <c r="AO2764" s="193"/>
    </row>
    <row r="2765" spans="1:41" ht="22.5" hidden="1" customHeight="1" x14ac:dyDescent="0.25">
      <c r="A2765" s="68" t="s">
        <v>5834</v>
      </c>
      <c r="B2765" s="117">
        <v>5037</v>
      </c>
      <c r="C2765" s="36" t="s">
        <v>2052</v>
      </c>
      <c r="D2765" s="25">
        <v>2003</v>
      </c>
      <c r="E2765" s="108" t="s">
        <v>2932</v>
      </c>
      <c r="F2765" s="68" t="s">
        <v>2934</v>
      </c>
      <c r="G2765" s="25">
        <v>5</v>
      </c>
      <c r="H2765" s="25">
        <v>4</v>
      </c>
      <c r="I2765" s="170">
        <v>4274.5</v>
      </c>
      <c r="J2765" s="170">
        <v>4552.6000000000004</v>
      </c>
      <c r="K2765" s="170">
        <v>4274.1000000000004</v>
      </c>
      <c r="L2765" s="287">
        <v>145</v>
      </c>
      <c r="M2765" s="170">
        <f t="shared" si="598"/>
        <v>4380545</v>
      </c>
      <c r="N2765" s="137"/>
      <c r="O2765" s="135"/>
      <c r="P2765" s="137"/>
      <c r="Q2765" s="137">
        <f t="shared" si="599"/>
        <v>4380545</v>
      </c>
      <c r="R2765" s="137"/>
      <c r="S2765" s="30"/>
      <c r="T2765" s="137"/>
      <c r="U2765" s="137">
        <v>1235</v>
      </c>
      <c r="V2765" s="137">
        <f>U2765*3547</f>
        <v>4380545</v>
      </c>
      <c r="W2765" s="137"/>
      <c r="X2765" s="137"/>
      <c r="Y2765" s="137"/>
      <c r="Z2765" s="137"/>
      <c r="AA2765" s="137"/>
      <c r="AB2765" s="137"/>
      <c r="AC2765" s="336"/>
      <c r="AD2765" s="336"/>
      <c r="AE2765" s="137"/>
      <c r="AF2765" s="137"/>
      <c r="AG2765" s="337">
        <v>2025</v>
      </c>
      <c r="AH2765" s="166"/>
      <c r="AI2765" s="166"/>
      <c r="AJ2765" s="134">
        <f t="shared" ca="1" si="601"/>
        <v>2654</v>
      </c>
      <c r="AK2765" s="35" t="s">
        <v>153</v>
      </c>
      <c r="AL2765" s="134" t="str">
        <f t="shared" ca="1" si="605"/>
        <v>2654.</v>
      </c>
      <c r="AM2765" s="140"/>
      <c r="AN2765" s="35"/>
      <c r="AO2765" s="193"/>
    </row>
    <row r="2766" spans="1:41" ht="22.5" hidden="1" customHeight="1" x14ac:dyDescent="0.25">
      <c r="A2766" s="68" t="s">
        <v>5835</v>
      </c>
      <c r="B2766" s="25">
        <v>5163</v>
      </c>
      <c r="C2766" s="36" t="s">
        <v>2053</v>
      </c>
      <c r="D2766" s="25">
        <v>2003</v>
      </c>
      <c r="E2766" s="108" t="s">
        <v>2932</v>
      </c>
      <c r="F2766" s="68" t="s">
        <v>2934</v>
      </c>
      <c r="G2766" s="25">
        <v>5</v>
      </c>
      <c r="H2766" s="25">
        <v>3</v>
      </c>
      <c r="I2766" s="137">
        <v>4396.2700000000004</v>
      </c>
      <c r="J2766" s="137">
        <v>3273.5</v>
      </c>
      <c r="K2766" s="137">
        <v>3107.8</v>
      </c>
      <c r="L2766" s="30">
        <v>113</v>
      </c>
      <c r="M2766" s="170">
        <f t="shared" si="598"/>
        <v>2480062.4000000004</v>
      </c>
      <c r="N2766" s="137"/>
      <c r="O2766" s="135"/>
      <c r="P2766" s="137"/>
      <c r="Q2766" s="137">
        <f t="shared" si="599"/>
        <v>2480062.4000000004</v>
      </c>
      <c r="R2766" s="137"/>
      <c r="S2766" s="30"/>
      <c r="T2766" s="137"/>
      <c r="U2766" s="137">
        <v>699.2</v>
      </c>
      <c r="V2766" s="137">
        <f>U2766*3547</f>
        <v>2480062.4000000004</v>
      </c>
      <c r="W2766" s="137"/>
      <c r="X2766" s="137"/>
      <c r="Y2766" s="137"/>
      <c r="Z2766" s="137"/>
      <c r="AA2766" s="137"/>
      <c r="AB2766" s="137"/>
      <c r="AC2766" s="336"/>
      <c r="AD2766" s="336"/>
      <c r="AE2766" s="137"/>
      <c r="AF2766" s="137"/>
      <c r="AG2766" s="337">
        <v>2025</v>
      </c>
      <c r="AH2766" s="166"/>
      <c r="AI2766" s="166"/>
      <c r="AJ2766" s="134">
        <f t="shared" ca="1" si="601"/>
        <v>2655</v>
      </c>
      <c r="AK2766" s="35" t="s">
        <v>153</v>
      </c>
      <c r="AL2766" s="134" t="str">
        <f t="shared" ca="1" si="605"/>
        <v>2655.</v>
      </c>
      <c r="AM2766" s="140"/>
      <c r="AN2766" s="35"/>
      <c r="AO2766" s="193"/>
    </row>
    <row r="2767" spans="1:41" ht="23.25" hidden="1" customHeight="1" x14ac:dyDescent="0.25">
      <c r="A2767" s="68" t="s">
        <v>5836</v>
      </c>
      <c r="B2767" s="25">
        <v>4678</v>
      </c>
      <c r="C2767" s="36" t="s">
        <v>2054</v>
      </c>
      <c r="D2767" s="25">
        <v>2003</v>
      </c>
      <c r="E2767" s="108" t="s">
        <v>2932</v>
      </c>
      <c r="F2767" s="68" t="s">
        <v>2933</v>
      </c>
      <c r="G2767" s="25">
        <v>9</v>
      </c>
      <c r="H2767" s="25">
        <v>6</v>
      </c>
      <c r="I2767" s="170">
        <v>11512.6</v>
      </c>
      <c r="J2767" s="170">
        <v>11512.6</v>
      </c>
      <c r="K2767" s="170">
        <v>11512.6</v>
      </c>
      <c r="L2767" s="287">
        <v>474</v>
      </c>
      <c r="M2767" s="170">
        <f t="shared" si="598"/>
        <v>11389629.82</v>
      </c>
      <c r="N2767" s="137"/>
      <c r="O2767" s="135"/>
      <c r="P2767" s="137"/>
      <c r="Q2767" s="137">
        <f t="shared" si="599"/>
        <v>11389629.82</v>
      </c>
      <c r="R2767" s="137"/>
      <c r="S2767" s="30"/>
      <c r="T2767" s="137"/>
      <c r="U2767" s="137">
        <v>3211.06</v>
      </c>
      <c r="V2767" s="137">
        <f>U2767*3547</f>
        <v>11389629.82</v>
      </c>
      <c r="W2767" s="137"/>
      <c r="X2767" s="137"/>
      <c r="Y2767" s="137"/>
      <c r="Z2767" s="137"/>
      <c r="AA2767" s="137"/>
      <c r="AB2767" s="137"/>
      <c r="AC2767" s="336"/>
      <c r="AD2767" s="336"/>
      <c r="AE2767" s="137"/>
      <c r="AF2767" s="137"/>
      <c r="AG2767" s="337">
        <v>2025</v>
      </c>
      <c r="AH2767" s="166"/>
      <c r="AI2767" s="166"/>
      <c r="AJ2767" s="134">
        <f t="shared" ca="1" si="601"/>
        <v>2656</v>
      </c>
      <c r="AK2767" s="35" t="s">
        <v>153</v>
      </c>
      <c r="AL2767" s="134" t="str">
        <f t="shared" ca="1" si="605"/>
        <v>2656.</v>
      </c>
      <c r="AM2767" s="140"/>
      <c r="AO2767" s="193"/>
    </row>
    <row r="2768" spans="1:41" ht="22.5" hidden="1" customHeight="1" x14ac:dyDescent="0.25">
      <c r="A2768" s="68" t="s">
        <v>5837</v>
      </c>
      <c r="B2768" s="25">
        <v>5200</v>
      </c>
      <c r="C2768" s="36" t="s">
        <v>2055</v>
      </c>
      <c r="D2768" s="25">
        <v>2003</v>
      </c>
      <c r="E2768" s="108" t="s">
        <v>2932</v>
      </c>
      <c r="F2768" s="68" t="s">
        <v>2934</v>
      </c>
      <c r="G2768" s="25">
        <v>5</v>
      </c>
      <c r="H2768" s="25">
        <v>3</v>
      </c>
      <c r="I2768" s="137">
        <v>3935.5</v>
      </c>
      <c r="J2768" s="137">
        <v>4410.1000000000004</v>
      </c>
      <c r="K2768" s="137">
        <v>3935.5</v>
      </c>
      <c r="L2768" s="30">
        <v>112</v>
      </c>
      <c r="M2768" s="170">
        <f t="shared" si="598"/>
        <v>3893470.9600000004</v>
      </c>
      <c r="N2768" s="137"/>
      <c r="O2768" s="135"/>
      <c r="P2768" s="137"/>
      <c r="Q2768" s="137">
        <f t="shared" si="599"/>
        <v>3893470.9600000004</v>
      </c>
      <c r="R2768" s="137"/>
      <c r="S2768" s="30"/>
      <c r="T2768" s="137"/>
      <c r="U2768" s="137">
        <v>1097.68</v>
      </c>
      <c r="V2768" s="137">
        <f>U2768*3547</f>
        <v>3893470.9600000004</v>
      </c>
      <c r="W2768" s="137"/>
      <c r="X2768" s="137"/>
      <c r="Y2768" s="137"/>
      <c r="Z2768" s="137"/>
      <c r="AA2768" s="137"/>
      <c r="AB2768" s="137"/>
      <c r="AC2768" s="336"/>
      <c r="AD2768" s="336"/>
      <c r="AE2768" s="137"/>
      <c r="AF2768" s="137"/>
      <c r="AG2768" s="337">
        <v>2025</v>
      </c>
      <c r="AH2768" s="166"/>
      <c r="AI2768" s="166"/>
      <c r="AJ2768" s="134">
        <f t="shared" ca="1" si="601"/>
        <v>2657</v>
      </c>
      <c r="AK2768" s="35" t="s">
        <v>153</v>
      </c>
      <c r="AL2768" s="134" t="str">
        <f t="shared" ca="1" si="605"/>
        <v>2657.</v>
      </c>
      <c r="AM2768" s="140"/>
      <c r="AN2768" s="35"/>
      <c r="AO2768" s="193"/>
    </row>
    <row r="2769" spans="1:41" ht="22.5" hidden="1" customHeight="1" x14ac:dyDescent="0.25">
      <c r="A2769" s="68" t="s">
        <v>5838</v>
      </c>
      <c r="B2769" s="117">
        <v>5452</v>
      </c>
      <c r="C2769" s="168" t="s">
        <v>2056</v>
      </c>
      <c r="D2769" s="25">
        <v>2004</v>
      </c>
      <c r="E2769" s="108" t="s">
        <v>2932</v>
      </c>
      <c r="F2769" s="68" t="s">
        <v>2936</v>
      </c>
      <c r="G2769" s="25">
        <v>4</v>
      </c>
      <c r="H2769" s="25">
        <v>2</v>
      </c>
      <c r="I2769" s="170">
        <v>1776.06</v>
      </c>
      <c r="J2769" s="170">
        <v>1663.1</v>
      </c>
      <c r="K2769" s="170">
        <v>1663.1</v>
      </c>
      <c r="L2769" s="287">
        <v>46</v>
      </c>
      <c r="M2769" s="170">
        <f t="shared" si="598"/>
        <v>9636963</v>
      </c>
      <c r="N2769" s="137"/>
      <c r="O2769" s="135"/>
      <c r="P2769" s="137"/>
      <c r="Q2769" s="137">
        <f t="shared" si="599"/>
        <v>9636963</v>
      </c>
      <c r="R2769" s="137"/>
      <c r="S2769" s="30"/>
      <c r="T2769" s="137"/>
      <c r="U2769" s="137">
        <v>1281</v>
      </c>
      <c r="V2769" s="137">
        <f>U2769*7523</f>
        <v>9636963</v>
      </c>
      <c r="W2769" s="137"/>
      <c r="X2769" s="137"/>
      <c r="Y2769" s="137"/>
      <c r="Z2769" s="137"/>
      <c r="AA2769" s="137"/>
      <c r="AB2769" s="137"/>
      <c r="AC2769" s="336"/>
      <c r="AD2769" s="336"/>
      <c r="AE2769" s="137"/>
      <c r="AF2769" s="137"/>
      <c r="AG2769" s="337">
        <v>2025</v>
      </c>
      <c r="AH2769" s="166"/>
      <c r="AI2769" s="166"/>
      <c r="AJ2769" s="134">
        <f t="shared" ca="1" si="601"/>
        <v>2658</v>
      </c>
      <c r="AK2769" s="35" t="s">
        <v>153</v>
      </c>
      <c r="AL2769" s="134" t="str">
        <f t="shared" ca="1" si="605"/>
        <v>2658.</v>
      </c>
      <c r="AM2769" s="140"/>
      <c r="AN2769" s="35"/>
      <c r="AO2769" s="193"/>
    </row>
    <row r="2770" spans="1:41" ht="22.5" hidden="1" customHeight="1" x14ac:dyDescent="0.25">
      <c r="A2770" s="68" t="s">
        <v>5839</v>
      </c>
      <c r="B2770" s="25">
        <v>4766</v>
      </c>
      <c r="C2770" s="36" t="s">
        <v>2057</v>
      </c>
      <c r="D2770" s="25">
        <v>2008</v>
      </c>
      <c r="E2770" s="108" t="s">
        <v>2932</v>
      </c>
      <c r="F2770" s="68" t="s">
        <v>2934</v>
      </c>
      <c r="G2770" s="25">
        <v>4</v>
      </c>
      <c r="H2770" s="25">
        <v>2</v>
      </c>
      <c r="I2770" s="170">
        <v>1798.4</v>
      </c>
      <c r="J2770" s="170">
        <v>1797.7</v>
      </c>
      <c r="K2770" s="170">
        <v>1797.7</v>
      </c>
      <c r="L2770" s="287">
        <v>20</v>
      </c>
      <c r="M2770" s="170">
        <f t="shared" si="598"/>
        <v>4369424</v>
      </c>
      <c r="N2770" s="137"/>
      <c r="O2770" s="135"/>
      <c r="P2770" s="137"/>
      <c r="Q2770" s="137">
        <f t="shared" si="599"/>
        <v>4369424</v>
      </c>
      <c r="R2770" s="137"/>
      <c r="S2770" s="30"/>
      <c r="T2770" s="137"/>
      <c r="U2770" s="137"/>
      <c r="V2770" s="137"/>
      <c r="W2770" s="137"/>
      <c r="X2770" s="137"/>
      <c r="Y2770" s="137">
        <v>1388</v>
      </c>
      <c r="Z2770" s="137">
        <f>Y2770*3148</f>
        <v>4369424</v>
      </c>
      <c r="AA2770" s="137"/>
      <c r="AB2770" s="137"/>
      <c r="AC2770" s="336"/>
      <c r="AD2770" s="336"/>
      <c r="AE2770" s="137"/>
      <c r="AF2770" s="137"/>
      <c r="AG2770" s="337">
        <v>2025</v>
      </c>
      <c r="AH2770" s="218"/>
      <c r="AI2770" s="218"/>
      <c r="AJ2770" s="134">
        <f t="shared" ca="1" si="601"/>
        <v>2659</v>
      </c>
      <c r="AK2770" s="35" t="s">
        <v>153</v>
      </c>
      <c r="AL2770" s="134" t="str">
        <f t="shared" ca="1" si="605"/>
        <v>2659.</v>
      </c>
      <c r="AM2770" s="140"/>
      <c r="AN2770" s="35"/>
      <c r="AO2770" s="193"/>
    </row>
    <row r="2771" spans="1:41" ht="22.5" hidden="1" customHeight="1" x14ac:dyDescent="0.25">
      <c r="A2771" s="68" t="s">
        <v>5840</v>
      </c>
      <c r="B2771" s="25">
        <v>5561</v>
      </c>
      <c r="C2771" s="36" t="s">
        <v>2058</v>
      </c>
      <c r="D2771" s="25">
        <v>2009</v>
      </c>
      <c r="E2771" s="108" t="s">
        <v>2932</v>
      </c>
      <c r="F2771" s="68" t="s">
        <v>2934</v>
      </c>
      <c r="G2771" s="25">
        <v>3</v>
      </c>
      <c r="H2771" s="25">
        <v>1</v>
      </c>
      <c r="I2771" s="137">
        <v>785.9</v>
      </c>
      <c r="J2771" s="137">
        <v>782.9</v>
      </c>
      <c r="K2771" s="137">
        <v>782.9</v>
      </c>
      <c r="L2771" s="30">
        <v>15</v>
      </c>
      <c r="M2771" s="170">
        <f t="shared" si="598"/>
        <v>117788</v>
      </c>
      <c r="N2771" s="137"/>
      <c r="O2771" s="135"/>
      <c r="P2771" s="137"/>
      <c r="Q2771" s="137">
        <f t="shared" si="599"/>
        <v>117788</v>
      </c>
      <c r="R2771" s="137"/>
      <c r="S2771" s="30"/>
      <c r="T2771" s="137"/>
      <c r="U2771" s="137"/>
      <c r="V2771" s="137"/>
      <c r="W2771" s="137"/>
      <c r="X2771" s="137"/>
      <c r="Y2771" s="137"/>
      <c r="Z2771" s="137"/>
      <c r="AA2771" s="137">
        <v>44</v>
      </c>
      <c r="AB2771" s="137">
        <f>AA2771*2677</f>
        <v>117788</v>
      </c>
      <c r="AC2771" s="336"/>
      <c r="AD2771" s="336"/>
      <c r="AE2771" s="137"/>
      <c r="AF2771" s="137"/>
      <c r="AG2771" s="337">
        <v>2025</v>
      </c>
      <c r="AH2771" s="166"/>
      <c r="AI2771" s="166"/>
      <c r="AJ2771" s="134">
        <f t="shared" ca="1" si="601"/>
        <v>2660</v>
      </c>
      <c r="AK2771" s="35" t="s">
        <v>153</v>
      </c>
      <c r="AL2771" s="134" t="str">
        <f t="shared" ca="1" si="605"/>
        <v>2660.</v>
      </c>
      <c r="AM2771" s="140"/>
      <c r="AN2771" s="35"/>
      <c r="AO2771" s="193"/>
    </row>
    <row r="2772" spans="1:41" ht="22.5" hidden="1" customHeight="1" x14ac:dyDescent="0.25">
      <c r="A2772" s="68" t="s">
        <v>5841</v>
      </c>
      <c r="B2772" s="25">
        <v>5198</v>
      </c>
      <c r="C2772" s="333" t="s">
        <v>2059</v>
      </c>
      <c r="D2772" s="25">
        <v>1998</v>
      </c>
      <c r="E2772" s="108" t="s">
        <v>2932</v>
      </c>
      <c r="F2772" s="68" t="s">
        <v>2933</v>
      </c>
      <c r="G2772" s="25">
        <v>9</v>
      </c>
      <c r="H2772" s="25">
        <v>5</v>
      </c>
      <c r="I2772" s="170">
        <v>10018.4</v>
      </c>
      <c r="J2772" s="170">
        <v>8879.5</v>
      </c>
      <c r="K2772" s="170">
        <v>8879.5</v>
      </c>
      <c r="L2772" s="287">
        <v>369</v>
      </c>
      <c r="M2772" s="170">
        <f t="shared" si="598"/>
        <v>15530800</v>
      </c>
      <c r="N2772" s="137"/>
      <c r="O2772" s="135"/>
      <c r="P2772" s="137"/>
      <c r="Q2772" s="137">
        <f t="shared" si="599"/>
        <v>15530800</v>
      </c>
      <c r="R2772" s="137"/>
      <c r="S2772" s="30">
        <v>5</v>
      </c>
      <c r="T2772" s="137">
        <f>S2772*3106160</f>
        <v>15530800</v>
      </c>
      <c r="U2772" s="137"/>
      <c r="V2772" s="137"/>
      <c r="W2772" s="137"/>
      <c r="X2772" s="137"/>
      <c r="Y2772" s="137"/>
      <c r="Z2772" s="137"/>
      <c r="AA2772" s="137"/>
      <c r="AB2772" s="137"/>
      <c r="AC2772" s="137"/>
      <c r="AD2772" s="137"/>
      <c r="AE2772" s="137"/>
      <c r="AF2772" s="137"/>
      <c r="AG2772" s="337">
        <v>2025</v>
      </c>
      <c r="AH2772" s="171"/>
      <c r="AI2772" s="171"/>
      <c r="AJ2772" s="134">
        <f t="shared" ca="1" si="601"/>
        <v>2661</v>
      </c>
      <c r="AK2772" s="35" t="s">
        <v>153</v>
      </c>
      <c r="AL2772" s="134" t="str">
        <f t="shared" ca="1" si="605"/>
        <v>2661.</v>
      </c>
      <c r="AM2772" s="140"/>
      <c r="AN2772" s="35"/>
      <c r="AO2772" s="193"/>
    </row>
    <row r="2773" spans="1:41" ht="22.5" hidden="1" customHeight="1" x14ac:dyDescent="0.25">
      <c r="A2773" s="68" t="s">
        <v>5842</v>
      </c>
      <c r="B2773" s="25">
        <v>4932</v>
      </c>
      <c r="C2773" s="36" t="s">
        <v>2060</v>
      </c>
      <c r="D2773" s="25">
        <v>1845</v>
      </c>
      <c r="E2773" s="108" t="s">
        <v>2932</v>
      </c>
      <c r="F2773" s="68" t="s">
        <v>2934</v>
      </c>
      <c r="G2773" s="25">
        <v>2</v>
      </c>
      <c r="H2773" s="25">
        <v>1</v>
      </c>
      <c r="I2773" s="170">
        <v>266.60000000000002</v>
      </c>
      <c r="J2773" s="170">
        <v>267</v>
      </c>
      <c r="K2773" s="170">
        <v>267</v>
      </c>
      <c r="L2773" s="287">
        <v>24</v>
      </c>
      <c r="M2773" s="170">
        <f t="shared" ref="M2773:M2817" si="606">R2773+T2773+V2773+X2773+Z2773+AB2773+AE2773+AF2773</f>
        <v>98961.719999999987</v>
      </c>
      <c r="N2773" s="137"/>
      <c r="O2773" s="135"/>
      <c r="P2773" s="137"/>
      <c r="Q2773" s="137">
        <f t="shared" ref="Q2773:Q2817" si="607">M2773</f>
        <v>98961.719999999987</v>
      </c>
      <c r="R2773" s="137">
        <v>98961.719999999987</v>
      </c>
      <c r="S2773" s="30"/>
      <c r="T2773" s="137"/>
      <c r="U2773" s="137"/>
      <c r="V2773" s="137"/>
      <c r="W2773" s="137"/>
      <c r="X2773" s="137"/>
      <c r="Y2773" s="137"/>
      <c r="Z2773" s="137"/>
      <c r="AA2773" s="137"/>
      <c r="AB2773" s="137"/>
      <c r="AC2773" s="336"/>
      <c r="AD2773" s="336"/>
      <c r="AE2773" s="137"/>
      <c r="AF2773" s="137"/>
      <c r="AG2773" s="337">
        <v>2025</v>
      </c>
      <c r="AH2773" s="171" t="s">
        <v>3049</v>
      </c>
      <c r="AI2773" s="171"/>
      <c r="AJ2773" s="134">
        <f t="shared" ca="1" si="601"/>
        <v>2662</v>
      </c>
      <c r="AK2773" s="35" t="s">
        <v>153</v>
      </c>
      <c r="AL2773" s="134" t="str">
        <f t="shared" ca="1" si="605"/>
        <v>2662.</v>
      </c>
      <c r="AM2773" s="140"/>
      <c r="AN2773" s="35"/>
      <c r="AO2773" s="193"/>
    </row>
    <row r="2774" spans="1:41" ht="22.5" hidden="1" customHeight="1" x14ac:dyDescent="0.25">
      <c r="A2774" s="68" t="s">
        <v>5843</v>
      </c>
      <c r="B2774" s="25">
        <v>5262</v>
      </c>
      <c r="C2774" s="333" t="s">
        <v>2061</v>
      </c>
      <c r="D2774" s="25">
        <v>1847</v>
      </c>
      <c r="E2774" s="108" t="s">
        <v>2932</v>
      </c>
      <c r="F2774" s="68" t="s">
        <v>2934</v>
      </c>
      <c r="G2774" s="25">
        <v>2</v>
      </c>
      <c r="H2774" s="25">
        <v>1</v>
      </c>
      <c r="I2774" s="137">
        <v>233.7</v>
      </c>
      <c r="J2774" s="137">
        <v>144.30000000000001</v>
      </c>
      <c r="K2774" s="137">
        <v>144.30000000000001</v>
      </c>
      <c r="L2774" s="30">
        <v>10</v>
      </c>
      <c r="M2774" s="170">
        <f t="shared" si="606"/>
        <v>463621.76</v>
      </c>
      <c r="N2774" s="137"/>
      <c r="O2774" s="135"/>
      <c r="P2774" s="137"/>
      <c r="Q2774" s="137">
        <f t="shared" si="607"/>
        <v>463621.76</v>
      </c>
      <c r="R2774" s="137">
        <f>376860.8+86760.96</f>
        <v>463621.76</v>
      </c>
      <c r="S2774" s="30"/>
      <c r="T2774" s="137"/>
      <c r="U2774" s="137"/>
      <c r="V2774" s="137"/>
      <c r="W2774" s="137"/>
      <c r="X2774" s="137"/>
      <c r="Y2774" s="137"/>
      <c r="Z2774" s="137"/>
      <c r="AA2774" s="137"/>
      <c r="AB2774" s="137"/>
      <c r="AC2774" s="137"/>
      <c r="AD2774" s="137"/>
      <c r="AE2774" s="137"/>
      <c r="AF2774" s="137"/>
      <c r="AG2774" s="337">
        <v>2025</v>
      </c>
      <c r="AH2774" s="171" t="s">
        <v>3060</v>
      </c>
      <c r="AI2774" s="171"/>
      <c r="AJ2774" s="134">
        <f t="shared" ca="1" si="601"/>
        <v>2663</v>
      </c>
      <c r="AK2774" s="35" t="s">
        <v>153</v>
      </c>
      <c r="AL2774" s="134" t="str">
        <f t="shared" ca="1" si="605"/>
        <v>2663.</v>
      </c>
      <c r="AM2774" s="140"/>
      <c r="AN2774" s="35"/>
      <c r="AO2774" s="193"/>
    </row>
    <row r="2775" spans="1:41" ht="22.5" hidden="1" customHeight="1" x14ac:dyDescent="0.25">
      <c r="A2775" s="68" t="s">
        <v>5844</v>
      </c>
      <c r="B2775" s="25">
        <v>5269</v>
      </c>
      <c r="C2775" s="169" t="s">
        <v>2062</v>
      </c>
      <c r="D2775" s="25">
        <v>1849</v>
      </c>
      <c r="E2775" s="108" t="s">
        <v>2932</v>
      </c>
      <c r="F2775" s="68" t="s">
        <v>2934</v>
      </c>
      <c r="G2775" s="25">
        <v>3</v>
      </c>
      <c r="H2775" s="25">
        <v>1</v>
      </c>
      <c r="I2775" s="137">
        <v>829</v>
      </c>
      <c r="J2775" s="137">
        <v>513.1</v>
      </c>
      <c r="K2775" s="137">
        <v>513.1</v>
      </c>
      <c r="L2775" s="30">
        <v>47</v>
      </c>
      <c r="M2775" s="170">
        <f t="shared" si="606"/>
        <v>1336840.5900000001</v>
      </c>
      <c r="N2775" s="137"/>
      <c r="O2775" s="135"/>
      <c r="P2775" s="137"/>
      <c r="Q2775" s="137">
        <f t="shared" si="607"/>
        <v>1336840.5900000001</v>
      </c>
      <c r="R2775" s="137">
        <v>1336840.5900000001</v>
      </c>
      <c r="S2775" s="30"/>
      <c r="T2775" s="137"/>
      <c r="U2775" s="137"/>
      <c r="V2775" s="137"/>
      <c r="W2775" s="137"/>
      <c r="X2775" s="137"/>
      <c r="Y2775" s="137"/>
      <c r="Z2775" s="137"/>
      <c r="AA2775" s="137"/>
      <c r="AB2775" s="137"/>
      <c r="AC2775" s="137"/>
      <c r="AD2775" s="137"/>
      <c r="AE2775" s="137"/>
      <c r="AF2775" s="137"/>
      <c r="AG2775" s="337">
        <v>2025</v>
      </c>
      <c r="AH2775" s="171" t="s">
        <v>3050</v>
      </c>
      <c r="AI2775" s="171"/>
      <c r="AJ2775" s="134">
        <f t="shared" ca="1" si="601"/>
        <v>2664</v>
      </c>
      <c r="AK2775" s="35" t="s">
        <v>153</v>
      </c>
      <c r="AL2775" s="134" t="str">
        <f t="shared" ca="1" si="605"/>
        <v>2664.</v>
      </c>
      <c r="AM2775" s="140"/>
      <c r="AN2775" s="35"/>
      <c r="AO2775" s="193"/>
    </row>
    <row r="2776" spans="1:41" ht="22.5" hidden="1" customHeight="1" x14ac:dyDescent="0.25">
      <c r="A2776" s="68" t="s">
        <v>5845</v>
      </c>
      <c r="B2776" s="25">
        <v>4135</v>
      </c>
      <c r="C2776" s="169" t="s">
        <v>2063</v>
      </c>
      <c r="D2776" s="25">
        <v>1984</v>
      </c>
      <c r="E2776" s="108" t="s">
        <v>2932</v>
      </c>
      <c r="F2776" s="68" t="s">
        <v>2934</v>
      </c>
      <c r="G2776" s="25">
        <v>2</v>
      </c>
      <c r="H2776" s="25">
        <v>2</v>
      </c>
      <c r="I2776" s="170">
        <v>759.1</v>
      </c>
      <c r="J2776" s="137">
        <v>759.1</v>
      </c>
      <c r="K2776" s="170">
        <v>759.1</v>
      </c>
      <c r="L2776" s="287">
        <v>35</v>
      </c>
      <c r="M2776" s="170">
        <f t="shared" si="606"/>
        <v>607325</v>
      </c>
      <c r="N2776" s="137"/>
      <c r="O2776" s="135"/>
      <c r="P2776" s="137"/>
      <c r="Q2776" s="137">
        <f t="shared" si="607"/>
        <v>607325</v>
      </c>
      <c r="R2776" s="137">
        <v>607325</v>
      </c>
      <c r="S2776" s="30"/>
      <c r="T2776" s="137"/>
      <c r="U2776" s="137"/>
      <c r="V2776" s="137"/>
      <c r="W2776" s="137"/>
      <c r="X2776" s="137"/>
      <c r="Y2776" s="137"/>
      <c r="Z2776" s="137"/>
      <c r="AA2776" s="137"/>
      <c r="AB2776" s="137"/>
      <c r="AC2776" s="137"/>
      <c r="AD2776" s="137"/>
      <c r="AE2776" s="137"/>
      <c r="AF2776" s="137"/>
      <c r="AG2776" s="337">
        <v>2025</v>
      </c>
      <c r="AH2776" s="171" t="s">
        <v>3048</v>
      </c>
      <c r="AI2776" s="171"/>
      <c r="AJ2776" s="134">
        <f t="shared" ca="1" si="601"/>
        <v>2665</v>
      </c>
      <c r="AK2776" s="35" t="s">
        <v>153</v>
      </c>
      <c r="AL2776" s="134" t="str">
        <f t="shared" ca="1" si="605"/>
        <v>2665.</v>
      </c>
      <c r="AM2776" s="140"/>
      <c r="AN2776" s="35"/>
      <c r="AO2776" s="193"/>
    </row>
    <row r="2777" spans="1:41" ht="22.5" hidden="1" customHeight="1" x14ac:dyDescent="0.25">
      <c r="A2777" s="68" t="s">
        <v>5846</v>
      </c>
      <c r="B2777" s="25">
        <v>4141</v>
      </c>
      <c r="C2777" s="205" t="s">
        <v>2064</v>
      </c>
      <c r="D2777" s="25">
        <v>1925</v>
      </c>
      <c r="E2777" s="108" t="s">
        <v>2932</v>
      </c>
      <c r="F2777" s="68" t="s">
        <v>2934</v>
      </c>
      <c r="G2777" s="25">
        <v>3</v>
      </c>
      <c r="H2777" s="25">
        <v>3</v>
      </c>
      <c r="I2777" s="137">
        <v>1752.5</v>
      </c>
      <c r="J2777" s="137">
        <v>1301.2</v>
      </c>
      <c r="K2777" s="137">
        <v>1301.2</v>
      </c>
      <c r="L2777" s="30">
        <v>100</v>
      </c>
      <c r="M2777" s="170">
        <f t="shared" si="606"/>
        <v>2826049.9</v>
      </c>
      <c r="N2777" s="137"/>
      <c r="O2777" s="135"/>
      <c r="P2777" s="137"/>
      <c r="Q2777" s="137">
        <f t="shared" si="607"/>
        <v>2826049.9</v>
      </c>
      <c r="R2777" s="137">
        <v>2826049.9</v>
      </c>
      <c r="S2777" s="30"/>
      <c r="T2777" s="137"/>
      <c r="U2777" s="137"/>
      <c r="V2777" s="137"/>
      <c r="W2777" s="137"/>
      <c r="X2777" s="137"/>
      <c r="Y2777" s="137"/>
      <c r="Z2777" s="137"/>
      <c r="AA2777" s="137"/>
      <c r="AB2777" s="137"/>
      <c r="AC2777" s="137"/>
      <c r="AD2777" s="137"/>
      <c r="AE2777" s="137"/>
      <c r="AF2777" s="137"/>
      <c r="AG2777" s="337">
        <v>2025</v>
      </c>
      <c r="AH2777" s="218" t="s">
        <v>3050</v>
      </c>
      <c r="AI2777" s="218"/>
      <c r="AJ2777" s="134">
        <f t="shared" ca="1" si="601"/>
        <v>2666</v>
      </c>
      <c r="AK2777" s="35" t="s">
        <v>153</v>
      </c>
      <c r="AL2777" s="134" t="str">
        <f t="shared" ca="1" si="605"/>
        <v>2666.</v>
      </c>
      <c r="AM2777" s="140"/>
      <c r="AN2777" s="35"/>
      <c r="AO2777" s="193"/>
    </row>
    <row r="2778" spans="1:41" ht="22.5" hidden="1" customHeight="1" x14ac:dyDescent="0.25">
      <c r="A2778" s="68" t="s">
        <v>5847</v>
      </c>
      <c r="B2778" s="25">
        <v>4137</v>
      </c>
      <c r="C2778" s="333" t="s">
        <v>2065</v>
      </c>
      <c r="D2778" s="25">
        <v>1936</v>
      </c>
      <c r="E2778" s="108" t="s">
        <v>2932</v>
      </c>
      <c r="F2778" s="68" t="s">
        <v>2934</v>
      </c>
      <c r="G2778" s="25">
        <v>3</v>
      </c>
      <c r="H2778" s="25">
        <v>3</v>
      </c>
      <c r="I2778" s="170">
        <v>1684.8</v>
      </c>
      <c r="J2778" s="137">
        <v>1205.2</v>
      </c>
      <c r="K2778" s="170">
        <v>1205.2</v>
      </c>
      <c r="L2778" s="287">
        <v>104</v>
      </c>
      <c r="M2778" s="170">
        <f t="shared" si="606"/>
        <v>823821.3600000001</v>
      </c>
      <c r="N2778" s="137"/>
      <c r="O2778" s="135"/>
      <c r="P2778" s="137"/>
      <c r="Q2778" s="137">
        <f t="shared" si="607"/>
        <v>823821.3600000001</v>
      </c>
      <c r="R2778" s="137">
        <v>823821.3600000001</v>
      </c>
      <c r="S2778" s="30"/>
      <c r="T2778" s="137"/>
      <c r="U2778" s="137"/>
      <c r="V2778" s="137"/>
      <c r="W2778" s="137"/>
      <c r="X2778" s="137"/>
      <c r="Y2778" s="137"/>
      <c r="Z2778" s="137"/>
      <c r="AA2778" s="137"/>
      <c r="AB2778" s="137"/>
      <c r="AC2778" s="137"/>
      <c r="AD2778" s="137"/>
      <c r="AE2778" s="137"/>
      <c r="AF2778" s="137"/>
      <c r="AG2778" s="337">
        <v>2025</v>
      </c>
      <c r="AH2778" s="171" t="s">
        <v>3052</v>
      </c>
      <c r="AI2778" s="171"/>
      <c r="AJ2778" s="134">
        <f t="shared" ca="1" si="601"/>
        <v>2667</v>
      </c>
      <c r="AK2778" s="35" t="s">
        <v>153</v>
      </c>
      <c r="AL2778" s="134" t="str">
        <f t="shared" ca="1" si="605"/>
        <v>2667.</v>
      </c>
      <c r="AM2778" s="140"/>
      <c r="AN2778" s="35"/>
      <c r="AO2778" s="193"/>
    </row>
    <row r="2779" spans="1:41" ht="22.5" hidden="1" customHeight="1" x14ac:dyDescent="0.25">
      <c r="A2779" s="68" t="s">
        <v>5848</v>
      </c>
      <c r="B2779" s="25">
        <v>4144</v>
      </c>
      <c r="C2779" s="36" t="s">
        <v>2066</v>
      </c>
      <c r="D2779" s="25">
        <v>1936</v>
      </c>
      <c r="E2779" s="108" t="s">
        <v>2932</v>
      </c>
      <c r="F2779" s="68" t="s">
        <v>2934</v>
      </c>
      <c r="G2779" s="25">
        <v>4</v>
      </c>
      <c r="H2779" s="25">
        <v>3</v>
      </c>
      <c r="I2779" s="137">
        <v>2196.6999999999998</v>
      </c>
      <c r="J2779" s="137">
        <v>2196.4</v>
      </c>
      <c r="K2779" s="137">
        <v>2196.4</v>
      </c>
      <c r="L2779" s="30">
        <v>103</v>
      </c>
      <c r="M2779" s="170">
        <f t="shared" si="606"/>
        <v>1304376</v>
      </c>
      <c r="N2779" s="137"/>
      <c r="O2779" s="135"/>
      <c r="P2779" s="137"/>
      <c r="Q2779" s="137">
        <f t="shared" si="607"/>
        <v>1304376</v>
      </c>
      <c r="R2779" s="137">
        <v>1304376</v>
      </c>
      <c r="S2779" s="30"/>
      <c r="T2779" s="137"/>
      <c r="U2779" s="137"/>
      <c r="V2779" s="137"/>
      <c r="W2779" s="137"/>
      <c r="X2779" s="137"/>
      <c r="Y2779" s="137"/>
      <c r="Z2779" s="137"/>
      <c r="AA2779" s="137"/>
      <c r="AB2779" s="137"/>
      <c r="AC2779" s="336"/>
      <c r="AD2779" s="336"/>
      <c r="AE2779" s="137"/>
      <c r="AF2779" s="137"/>
      <c r="AG2779" s="337">
        <v>2025</v>
      </c>
      <c r="AH2779" s="171" t="s">
        <v>3052</v>
      </c>
      <c r="AI2779" s="171"/>
      <c r="AJ2779" s="134">
        <f t="shared" ca="1" si="601"/>
        <v>2668</v>
      </c>
      <c r="AK2779" s="35" t="s">
        <v>153</v>
      </c>
      <c r="AL2779" s="134" t="str">
        <f t="shared" ca="1" si="605"/>
        <v>2668.</v>
      </c>
      <c r="AM2779" s="140"/>
      <c r="AN2779" s="35"/>
      <c r="AO2779" s="193"/>
    </row>
    <row r="2780" spans="1:41" ht="22.5" hidden="1" customHeight="1" x14ac:dyDescent="0.25">
      <c r="A2780" s="68" t="s">
        <v>5849</v>
      </c>
      <c r="B2780" s="25">
        <v>4146</v>
      </c>
      <c r="C2780" s="333" t="s">
        <v>2067</v>
      </c>
      <c r="D2780" s="25">
        <v>1936</v>
      </c>
      <c r="E2780" s="108" t="s">
        <v>2932</v>
      </c>
      <c r="F2780" s="68" t="s">
        <v>2934</v>
      </c>
      <c r="G2780" s="25">
        <v>4</v>
      </c>
      <c r="H2780" s="25">
        <v>3</v>
      </c>
      <c r="I2780" s="170">
        <v>2239.3000000000002</v>
      </c>
      <c r="J2780" s="137">
        <v>1595.4</v>
      </c>
      <c r="K2780" s="170">
        <v>1595.4</v>
      </c>
      <c r="L2780" s="287">
        <v>100</v>
      </c>
      <c r="M2780" s="170">
        <f t="shared" si="606"/>
        <v>831222.99000000011</v>
      </c>
      <c r="N2780" s="137"/>
      <c r="O2780" s="135"/>
      <c r="P2780" s="137"/>
      <c r="Q2780" s="137">
        <f t="shared" si="607"/>
        <v>831222.99000000011</v>
      </c>
      <c r="R2780" s="137">
        <v>831222.99000000011</v>
      </c>
      <c r="S2780" s="30"/>
      <c r="T2780" s="137"/>
      <c r="U2780" s="137"/>
      <c r="V2780" s="137"/>
      <c r="W2780" s="137"/>
      <c r="X2780" s="137"/>
      <c r="Y2780" s="137"/>
      <c r="Z2780" s="137"/>
      <c r="AA2780" s="137"/>
      <c r="AB2780" s="137"/>
      <c r="AC2780" s="137"/>
      <c r="AD2780" s="137"/>
      <c r="AE2780" s="137"/>
      <c r="AF2780" s="137"/>
      <c r="AG2780" s="337">
        <v>2025</v>
      </c>
      <c r="AH2780" s="171" t="s">
        <v>3049</v>
      </c>
      <c r="AI2780" s="171"/>
      <c r="AJ2780" s="134">
        <f t="shared" ca="1" si="601"/>
        <v>2669</v>
      </c>
      <c r="AK2780" s="35" t="s">
        <v>153</v>
      </c>
      <c r="AL2780" s="134" t="str">
        <f t="shared" ca="1" si="605"/>
        <v>2669.</v>
      </c>
      <c r="AM2780" s="140"/>
      <c r="AN2780" s="35"/>
      <c r="AO2780" s="193"/>
    </row>
    <row r="2781" spans="1:41" ht="22.5" hidden="1" customHeight="1" x14ac:dyDescent="0.25">
      <c r="A2781" s="68" t="s">
        <v>5850</v>
      </c>
      <c r="B2781" s="25">
        <v>4639</v>
      </c>
      <c r="C2781" s="205" t="s">
        <v>2068</v>
      </c>
      <c r="D2781" s="25">
        <v>1846</v>
      </c>
      <c r="E2781" s="108" t="s">
        <v>2932</v>
      </c>
      <c r="F2781" s="68" t="s">
        <v>2934</v>
      </c>
      <c r="G2781" s="25">
        <v>2</v>
      </c>
      <c r="H2781" s="25">
        <v>1</v>
      </c>
      <c r="I2781" s="137">
        <v>397</v>
      </c>
      <c r="J2781" s="137">
        <v>276.60000000000002</v>
      </c>
      <c r="K2781" s="137">
        <v>276.60000000000002</v>
      </c>
      <c r="L2781" s="30">
        <v>13</v>
      </c>
      <c r="M2781" s="170">
        <f t="shared" si="606"/>
        <v>567313</v>
      </c>
      <c r="N2781" s="137"/>
      <c r="O2781" s="135"/>
      <c r="P2781" s="137"/>
      <c r="Q2781" s="137">
        <f t="shared" si="607"/>
        <v>567313</v>
      </c>
      <c r="R2781" s="137">
        <v>567313</v>
      </c>
      <c r="S2781" s="30"/>
      <c r="T2781" s="137"/>
      <c r="U2781" s="137"/>
      <c r="V2781" s="137"/>
      <c r="W2781" s="137"/>
      <c r="X2781" s="137"/>
      <c r="Y2781" s="137"/>
      <c r="Z2781" s="137"/>
      <c r="AA2781" s="137"/>
      <c r="AB2781" s="137"/>
      <c r="AC2781" s="137"/>
      <c r="AD2781" s="137"/>
      <c r="AE2781" s="137"/>
      <c r="AF2781" s="137"/>
      <c r="AG2781" s="337">
        <v>2025</v>
      </c>
      <c r="AH2781" s="218" t="s">
        <v>3048</v>
      </c>
      <c r="AI2781" s="218"/>
      <c r="AJ2781" s="134">
        <f t="shared" ca="1" si="601"/>
        <v>2670</v>
      </c>
      <c r="AK2781" s="35" t="s">
        <v>153</v>
      </c>
      <c r="AL2781" s="134" t="str">
        <f t="shared" ca="1" si="605"/>
        <v>2670.</v>
      </c>
      <c r="AM2781" s="140"/>
      <c r="AN2781" s="35"/>
      <c r="AO2781" s="193"/>
    </row>
    <row r="2782" spans="1:41" ht="22.5" hidden="1" customHeight="1" x14ac:dyDescent="0.25">
      <c r="A2782" s="68" t="s">
        <v>5851</v>
      </c>
      <c r="B2782" s="25">
        <v>4935</v>
      </c>
      <c r="C2782" s="333" t="s">
        <v>2069</v>
      </c>
      <c r="D2782" s="25">
        <v>1947</v>
      </c>
      <c r="E2782" s="108" t="s">
        <v>2932</v>
      </c>
      <c r="F2782" s="68" t="s">
        <v>2934</v>
      </c>
      <c r="G2782" s="25">
        <v>2</v>
      </c>
      <c r="H2782" s="25">
        <v>1</v>
      </c>
      <c r="I2782" s="170">
        <v>603.70000000000005</v>
      </c>
      <c r="J2782" s="170">
        <v>534.79999999999995</v>
      </c>
      <c r="K2782" s="170">
        <v>534.79999999999995</v>
      </c>
      <c r="L2782" s="287">
        <v>26</v>
      </c>
      <c r="M2782" s="170">
        <f t="shared" si="606"/>
        <v>2503182</v>
      </c>
      <c r="N2782" s="137"/>
      <c r="O2782" s="135"/>
      <c r="P2782" s="137"/>
      <c r="Q2782" s="137">
        <f t="shared" si="607"/>
        <v>2503182</v>
      </c>
      <c r="R2782" s="137">
        <v>2503182</v>
      </c>
      <c r="S2782" s="30"/>
      <c r="T2782" s="137"/>
      <c r="U2782" s="137"/>
      <c r="V2782" s="137"/>
      <c r="W2782" s="137"/>
      <c r="X2782" s="137"/>
      <c r="Y2782" s="137"/>
      <c r="Z2782" s="137"/>
      <c r="AA2782" s="137"/>
      <c r="AB2782" s="137"/>
      <c r="AC2782" s="137"/>
      <c r="AD2782" s="137"/>
      <c r="AE2782" s="137"/>
      <c r="AF2782" s="137"/>
      <c r="AG2782" s="337">
        <v>2025</v>
      </c>
      <c r="AH2782" s="171" t="s">
        <v>3052</v>
      </c>
      <c r="AI2782" s="171"/>
      <c r="AJ2782" s="134">
        <f t="shared" ref="AJ2782:AJ2845" ca="1" si="608">MAX(AJ2778:AJ2781)+1</f>
        <v>2671</v>
      </c>
      <c r="AK2782" s="35" t="s">
        <v>153</v>
      </c>
      <c r="AL2782" s="134" t="str">
        <f t="shared" ca="1" si="605"/>
        <v>2671.</v>
      </c>
      <c r="AM2782" s="140"/>
      <c r="AN2782" s="35"/>
      <c r="AO2782" s="193"/>
    </row>
    <row r="2783" spans="1:41" ht="22.5" hidden="1" customHeight="1" x14ac:dyDescent="0.25">
      <c r="A2783" s="68" t="s">
        <v>5852</v>
      </c>
      <c r="B2783" s="25">
        <v>4633</v>
      </c>
      <c r="C2783" s="37" t="s">
        <v>2071</v>
      </c>
      <c r="D2783" s="25">
        <v>1948</v>
      </c>
      <c r="E2783" s="108" t="s">
        <v>2932</v>
      </c>
      <c r="F2783" s="68" t="s">
        <v>2934</v>
      </c>
      <c r="G2783" s="25">
        <v>2</v>
      </c>
      <c r="H2783" s="25">
        <v>2</v>
      </c>
      <c r="I2783" s="137">
        <v>456.8</v>
      </c>
      <c r="J2783" s="137">
        <v>386.6</v>
      </c>
      <c r="K2783" s="137">
        <v>302.10000000000002</v>
      </c>
      <c r="L2783" s="30">
        <v>29</v>
      </c>
      <c r="M2783" s="170">
        <f t="shared" si="606"/>
        <v>169578.23999999999</v>
      </c>
      <c r="N2783" s="137"/>
      <c r="O2783" s="135"/>
      <c r="P2783" s="137"/>
      <c r="Q2783" s="137">
        <f t="shared" si="607"/>
        <v>169578.23999999999</v>
      </c>
      <c r="R2783" s="137">
        <v>169578.23999999999</v>
      </c>
      <c r="S2783" s="337"/>
      <c r="T2783" s="336"/>
      <c r="U2783" s="137"/>
      <c r="V2783" s="137"/>
      <c r="W2783" s="137"/>
      <c r="X2783" s="137"/>
      <c r="Y2783" s="139"/>
      <c r="Z2783" s="139"/>
      <c r="AA2783" s="336"/>
      <c r="AB2783" s="336"/>
      <c r="AC2783" s="336"/>
      <c r="AD2783" s="336"/>
      <c r="AE2783" s="137"/>
      <c r="AF2783" s="137"/>
      <c r="AG2783" s="337">
        <v>2025</v>
      </c>
      <c r="AH2783" s="122" t="s">
        <v>3049</v>
      </c>
      <c r="AJ2783" s="134">
        <f t="shared" ca="1" si="608"/>
        <v>2672</v>
      </c>
      <c r="AK2783" s="35" t="s">
        <v>153</v>
      </c>
      <c r="AL2783" s="134" t="str">
        <f t="shared" ca="1" si="605"/>
        <v>2672.</v>
      </c>
      <c r="AM2783" s="140"/>
      <c r="AN2783" s="35"/>
      <c r="AO2783" s="193"/>
    </row>
    <row r="2784" spans="1:41" ht="22.5" hidden="1" customHeight="1" x14ac:dyDescent="0.25">
      <c r="A2784" s="68" t="s">
        <v>5853</v>
      </c>
      <c r="B2784" s="25">
        <v>5322</v>
      </c>
      <c r="C2784" s="333" t="s">
        <v>2072</v>
      </c>
      <c r="D2784" s="25">
        <v>1948</v>
      </c>
      <c r="E2784" s="108" t="s">
        <v>2932</v>
      </c>
      <c r="F2784" s="68" t="s">
        <v>2934</v>
      </c>
      <c r="G2784" s="25">
        <v>2</v>
      </c>
      <c r="H2784" s="25">
        <v>2</v>
      </c>
      <c r="I2784" s="170">
        <v>575.33000000000004</v>
      </c>
      <c r="J2784" s="137">
        <v>561.89</v>
      </c>
      <c r="K2784" s="170">
        <v>561.89</v>
      </c>
      <c r="L2784" s="287">
        <v>29</v>
      </c>
      <c r="M2784" s="170">
        <f t="shared" si="606"/>
        <v>656880</v>
      </c>
      <c r="N2784" s="137"/>
      <c r="O2784" s="135"/>
      <c r="P2784" s="137"/>
      <c r="Q2784" s="137">
        <f t="shared" si="607"/>
        <v>656880</v>
      </c>
      <c r="R2784" s="137">
        <v>656880</v>
      </c>
      <c r="S2784" s="30"/>
      <c r="T2784" s="137"/>
      <c r="U2784" s="137"/>
      <c r="V2784" s="137"/>
      <c r="W2784" s="137"/>
      <c r="X2784" s="137"/>
      <c r="Y2784" s="137"/>
      <c r="Z2784" s="137"/>
      <c r="AA2784" s="137"/>
      <c r="AB2784" s="137"/>
      <c r="AC2784" s="137"/>
      <c r="AD2784" s="137"/>
      <c r="AE2784" s="137"/>
      <c r="AF2784" s="137"/>
      <c r="AG2784" s="337">
        <v>2025</v>
      </c>
      <c r="AH2784" s="171" t="s">
        <v>3052</v>
      </c>
      <c r="AI2784" s="171"/>
      <c r="AJ2784" s="134">
        <f t="shared" ca="1" si="608"/>
        <v>2673</v>
      </c>
      <c r="AK2784" s="35" t="s">
        <v>153</v>
      </c>
      <c r="AL2784" s="134" t="str">
        <f t="shared" ca="1" si="605"/>
        <v>2673.</v>
      </c>
      <c r="AM2784" s="140"/>
      <c r="AN2784" s="35"/>
      <c r="AO2784" s="193"/>
    </row>
    <row r="2785" spans="1:41" ht="22.5" hidden="1" customHeight="1" x14ac:dyDescent="0.25">
      <c r="A2785" s="68" t="s">
        <v>5854</v>
      </c>
      <c r="B2785" s="25">
        <v>5315</v>
      </c>
      <c r="C2785" s="333" t="s">
        <v>2073</v>
      </c>
      <c r="D2785" s="25">
        <v>1948</v>
      </c>
      <c r="E2785" s="108" t="s">
        <v>2932</v>
      </c>
      <c r="F2785" s="68" t="s">
        <v>2934</v>
      </c>
      <c r="G2785" s="25">
        <v>3</v>
      </c>
      <c r="H2785" s="25">
        <v>2</v>
      </c>
      <c r="I2785" s="170">
        <v>1047.9000000000001</v>
      </c>
      <c r="J2785" s="137">
        <v>1047.9000000000001</v>
      </c>
      <c r="K2785" s="170">
        <v>1047.9000000000001</v>
      </c>
      <c r="L2785" s="287">
        <v>26</v>
      </c>
      <c r="M2785" s="170">
        <f t="shared" si="606"/>
        <v>648522</v>
      </c>
      <c r="N2785" s="137"/>
      <c r="O2785" s="135"/>
      <c r="P2785" s="137"/>
      <c r="Q2785" s="137">
        <f t="shared" si="607"/>
        <v>648522</v>
      </c>
      <c r="R2785" s="137">
        <f>240318+408204</f>
        <v>648522</v>
      </c>
      <c r="S2785" s="30"/>
      <c r="T2785" s="137"/>
      <c r="U2785" s="137"/>
      <c r="V2785" s="137"/>
      <c r="W2785" s="137"/>
      <c r="X2785" s="137"/>
      <c r="Y2785" s="137"/>
      <c r="Z2785" s="137"/>
      <c r="AA2785" s="137"/>
      <c r="AB2785" s="137"/>
      <c r="AC2785" s="137"/>
      <c r="AD2785" s="137"/>
      <c r="AE2785" s="137"/>
      <c r="AF2785" s="137"/>
      <c r="AG2785" s="337">
        <v>2025</v>
      </c>
      <c r="AH2785" s="171" t="s">
        <v>3054</v>
      </c>
      <c r="AI2785" s="171"/>
      <c r="AJ2785" s="134">
        <f t="shared" ca="1" si="608"/>
        <v>2674</v>
      </c>
      <c r="AK2785" s="35" t="s">
        <v>153</v>
      </c>
      <c r="AL2785" s="134" t="str">
        <f t="shared" ca="1" si="605"/>
        <v>2674.</v>
      </c>
      <c r="AM2785" s="140"/>
      <c r="AN2785" s="35"/>
      <c r="AO2785" s="193"/>
    </row>
    <row r="2786" spans="1:41" ht="22.5" hidden="1" customHeight="1" x14ac:dyDescent="0.25">
      <c r="A2786" s="68" t="s">
        <v>5855</v>
      </c>
      <c r="B2786" s="25">
        <v>4854</v>
      </c>
      <c r="C2786" s="333" t="s">
        <v>2074</v>
      </c>
      <c r="D2786" s="25">
        <v>1949</v>
      </c>
      <c r="E2786" s="108" t="s">
        <v>2932</v>
      </c>
      <c r="F2786" s="68" t="s">
        <v>2934</v>
      </c>
      <c r="G2786" s="25">
        <v>2</v>
      </c>
      <c r="H2786" s="25">
        <v>1</v>
      </c>
      <c r="I2786" s="170">
        <v>214</v>
      </c>
      <c r="J2786" s="170">
        <v>136</v>
      </c>
      <c r="K2786" s="170">
        <v>136</v>
      </c>
      <c r="L2786" s="287">
        <v>12</v>
      </c>
      <c r="M2786" s="170">
        <f t="shared" si="606"/>
        <v>345103.78</v>
      </c>
      <c r="N2786" s="137"/>
      <c r="O2786" s="135"/>
      <c r="P2786" s="137"/>
      <c r="Q2786" s="137">
        <f t="shared" si="607"/>
        <v>345103.78</v>
      </c>
      <c r="R2786" s="137">
        <v>345103.78</v>
      </c>
      <c r="S2786" s="30"/>
      <c r="T2786" s="137"/>
      <c r="U2786" s="137"/>
      <c r="V2786" s="137"/>
      <c r="W2786" s="137"/>
      <c r="X2786" s="137"/>
      <c r="Y2786" s="137"/>
      <c r="Z2786" s="137"/>
      <c r="AA2786" s="137"/>
      <c r="AB2786" s="137"/>
      <c r="AC2786" s="137"/>
      <c r="AD2786" s="137"/>
      <c r="AE2786" s="137"/>
      <c r="AF2786" s="137"/>
      <c r="AG2786" s="337">
        <v>2025</v>
      </c>
      <c r="AH2786" s="171" t="s">
        <v>3050</v>
      </c>
      <c r="AI2786" s="171"/>
      <c r="AJ2786" s="134">
        <f t="shared" ca="1" si="608"/>
        <v>2675</v>
      </c>
      <c r="AK2786" s="35" t="s">
        <v>153</v>
      </c>
      <c r="AL2786" s="134" t="str">
        <f t="shared" ca="1" si="605"/>
        <v>2675.</v>
      </c>
      <c r="AM2786" s="140"/>
      <c r="AN2786" s="35"/>
      <c r="AO2786" s="193"/>
    </row>
    <row r="2787" spans="1:41" ht="22.5" hidden="1" customHeight="1" x14ac:dyDescent="0.25">
      <c r="A2787" s="68" t="s">
        <v>5856</v>
      </c>
      <c r="B2787" s="25">
        <v>4924</v>
      </c>
      <c r="C2787" s="205" t="s">
        <v>2075</v>
      </c>
      <c r="D2787" s="25">
        <v>1949</v>
      </c>
      <c r="E2787" s="108" t="s">
        <v>2932</v>
      </c>
      <c r="F2787" s="68" t="s">
        <v>2934</v>
      </c>
      <c r="G2787" s="25">
        <v>2</v>
      </c>
      <c r="H2787" s="25">
        <v>2</v>
      </c>
      <c r="I2787" s="137">
        <v>699.2</v>
      </c>
      <c r="J2787" s="137">
        <v>408.4</v>
      </c>
      <c r="K2787" s="137">
        <v>408.4</v>
      </c>
      <c r="L2787" s="30">
        <v>50</v>
      </c>
      <c r="M2787" s="170">
        <f t="shared" si="606"/>
        <v>1127496.04</v>
      </c>
      <c r="N2787" s="137"/>
      <c r="O2787" s="135"/>
      <c r="P2787" s="137"/>
      <c r="Q2787" s="137">
        <f t="shared" si="607"/>
        <v>1127496.04</v>
      </c>
      <c r="R2787" s="137">
        <v>1127496.04</v>
      </c>
      <c r="S2787" s="30"/>
      <c r="T2787" s="137"/>
      <c r="U2787" s="137"/>
      <c r="V2787" s="137"/>
      <c r="W2787" s="137"/>
      <c r="X2787" s="137"/>
      <c r="Y2787" s="137"/>
      <c r="Z2787" s="137"/>
      <c r="AA2787" s="137"/>
      <c r="AB2787" s="137"/>
      <c r="AC2787" s="137"/>
      <c r="AD2787" s="137"/>
      <c r="AE2787" s="137"/>
      <c r="AF2787" s="137"/>
      <c r="AG2787" s="337">
        <v>2025</v>
      </c>
      <c r="AH2787" s="218" t="s">
        <v>3050</v>
      </c>
      <c r="AI2787" s="218"/>
      <c r="AJ2787" s="134">
        <f t="shared" ca="1" si="608"/>
        <v>2676</v>
      </c>
      <c r="AK2787" s="35" t="s">
        <v>153</v>
      </c>
      <c r="AL2787" s="134" t="str">
        <f t="shared" ca="1" si="605"/>
        <v>2676.</v>
      </c>
      <c r="AM2787" s="140"/>
      <c r="AN2787" s="35"/>
      <c r="AO2787" s="193"/>
    </row>
    <row r="2788" spans="1:41" ht="22.5" hidden="1" customHeight="1" x14ac:dyDescent="0.25">
      <c r="A2788" s="68" t="s">
        <v>5857</v>
      </c>
      <c r="B2788" s="25">
        <v>5329</v>
      </c>
      <c r="C2788" s="333" t="s">
        <v>2076</v>
      </c>
      <c r="D2788" s="25">
        <v>1949</v>
      </c>
      <c r="E2788" s="108" t="s">
        <v>2932</v>
      </c>
      <c r="F2788" s="68" t="s">
        <v>2934</v>
      </c>
      <c r="G2788" s="25">
        <v>2</v>
      </c>
      <c r="H2788" s="25">
        <v>1</v>
      </c>
      <c r="I2788" s="137">
        <v>369.2</v>
      </c>
      <c r="J2788" s="137">
        <v>277.7</v>
      </c>
      <c r="K2788" s="137">
        <v>277.7</v>
      </c>
      <c r="L2788" s="30">
        <v>11</v>
      </c>
      <c r="M2788" s="170">
        <f t="shared" si="606"/>
        <v>128295.62</v>
      </c>
      <c r="N2788" s="137"/>
      <c r="O2788" s="135"/>
      <c r="P2788" s="137"/>
      <c r="Q2788" s="137">
        <f t="shared" si="607"/>
        <v>128295.62</v>
      </c>
      <c r="R2788" s="137">
        <v>128295.62</v>
      </c>
      <c r="S2788" s="30"/>
      <c r="T2788" s="137"/>
      <c r="U2788" s="137"/>
      <c r="V2788" s="137"/>
      <c r="W2788" s="137"/>
      <c r="X2788" s="137"/>
      <c r="Y2788" s="137"/>
      <c r="Z2788" s="137"/>
      <c r="AA2788" s="137"/>
      <c r="AB2788" s="137"/>
      <c r="AC2788" s="137"/>
      <c r="AD2788" s="137"/>
      <c r="AE2788" s="137"/>
      <c r="AF2788" s="137"/>
      <c r="AG2788" s="337">
        <v>2025</v>
      </c>
      <c r="AH2788" s="171" t="s">
        <v>3048</v>
      </c>
      <c r="AI2788" s="171"/>
      <c r="AJ2788" s="134">
        <f t="shared" ca="1" si="608"/>
        <v>2677</v>
      </c>
      <c r="AK2788" s="35" t="s">
        <v>153</v>
      </c>
      <c r="AL2788" s="134" t="str">
        <f t="shared" ca="1" si="605"/>
        <v>2677.</v>
      </c>
      <c r="AM2788" s="140"/>
      <c r="AN2788" s="35"/>
      <c r="AO2788" s="193"/>
    </row>
    <row r="2789" spans="1:41" ht="22.5" hidden="1" customHeight="1" x14ac:dyDescent="0.25">
      <c r="A2789" s="68" t="s">
        <v>5858</v>
      </c>
      <c r="B2789" s="25">
        <v>4858</v>
      </c>
      <c r="C2789" s="333" t="s">
        <v>2078</v>
      </c>
      <c r="D2789" s="25">
        <v>1950</v>
      </c>
      <c r="E2789" s="108" t="s">
        <v>2932</v>
      </c>
      <c r="F2789" s="68" t="s">
        <v>2935</v>
      </c>
      <c r="G2789" s="25">
        <v>2</v>
      </c>
      <c r="H2789" s="25">
        <v>1</v>
      </c>
      <c r="I2789" s="170">
        <v>425.7</v>
      </c>
      <c r="J2789" s="170">
        <v>274.60000000000002</v>
      </c>
      <c r="K2789" s="170">
        <v>274.60000000000002</v>
      </c>
      <c r="L2789" s="287">
        <v>8</v>
      </c>
      <c r="M2789" s="170">
        <f t="shared" si="606"/>
        <v>686471.44</v>
      </c>
      <c r="N2789" s="137"/>
      <c r="O2789" s="135"/>
      <c r="P2789" s="137"/>
      <c r="Q2789" s="137">
        <f t="shared" si="607"/>
        <v>686471.44</v>
      </c>
      <c r="R2789" s="137">
        <v>686471.44</v>
      </c>
      <c r="S2789" s="30"/>
      <c r="T2789" s="137"/>
      <c r="U2789" s="137"/>
      <c r="V2789" s="137"/>
      <c r="W2789" s="137"/>
      <c r="X2789" s="137"/>
      <c r="Y2789" s="137"/>
      <c r="Z2789" s="137"/>
      <c r="AA2789" s="137"/>
      <c r="AB2789" s="137"/>
      <c r="AC2789" s="336"/>
      <c r="AD2789" s="336"/>
      <c r="AE2789" s="137"/>
      <c r="AF2789" s="137"/>
      <c r="AG2789" s="337">
        <v>2025</v>
      </c>
      <c r="AH2789" s="171" t="s">
        <v>3050</v>
      </c>
      <c r="AI2789" s="171"/>
      <c r="AJ2789" s="134">
        <f t="shared" ca="1" si="608"/>
        <v>2678</v>
      </c>
      <c r="AK2789" s="35" t="s">
        <v>153</v>
      </c>
      <c r="AL2789" s="134" t="str">
        <f t="shared" ca="1" si="605"/>
        <v>2678.</v>
      </c>
      <c r="AM2789" s="140"/>
      <c r="AN2789" s="35"/>
      <c r="AO2789" s="193"/>
    </row>
    <row r="2790" spans="1:41" ht="22.5" hidden="1" customHeight="1" x14ac:dyDescent="0.25">
      <c r="A2790" s="68" t="s">
        <v>5859</v>
      </c>
      <c r="B2790" s="25">
        <v>5265</v>
      </c>
      <c r="C2790" s="205" t="s">
        <v>2079</v>
      </c>
      <c r="D2790" s="25">
        <v>1950</v>
      </c>
      <c r="E2790" s="108" t="s">
        <v>2932</v>
      </c>
      <c r="F2790" s="68" t="s">
        <v>2934</v>
      </c>
      <c r="G2790" s="25">
        <v>2</v>
      </c>
      <c r="H2790" s="25">
        <v>2</v>
      </c>
      <c r="I2790" s="137">
        <v>928.7</v>
      </c>
      <c r="J2790" s="137">
        <v>596</v>
      </c>
      <c r="K2790" s="137">
        <v>596</v>
      </c>
      <c r="L2790" s="30">
        <v>36</v>
      </c>
      <c r="M2790" s="170">
        <f t="shared" si="606"/>
        <v>322711.07</v>
      </c>
      <c r="N2790" s="137"/>
      <c r="O2790" s="135"/>
      <c r="P2790" s="137"/>
      <c r="Q2790" s="137">
        <f t="shared" si="607"/>
        <v>322711.07</v>
      </c>
      <c r="R2790" s="137">
        <v>322711.07</v>
      </c>
      <c r="S2790" s="30"/>
      <c r="T2790" s="137"/>
      <c r="U2790" s="137"/>
      <c r="V2790" s="137"/>
      <c r="W2790" s="137"/>
      <c r="X2790" s="137"/>
      <c r="Y2790" s="137"/>
      <c r="Z2790" s="137"/>
      <c r="AA2790" s="137"/>
      <c r="AB2790" s="137"/>
      <c r="AC2790" s="137"/>
      <c r="AD2790" s="137"/>
      <c r="AE2790" s="137"/>
      <c r="AF2790" s="137"/>
      <c r="AG2790" s="337">
        <v>2025</v>
      </c>
      <c r="AH2790" s="218" t="s">
        <v>3048</v>
      </c>
      <c r="AI2790" s="218"/>
      <c r="AJ2790" s="134">
        <f t="shared" ca="1" si="608"/>
        <v>2679</v>
      </c>
      <c r="AK2790" s="35" t="s">
        <v>153</v>
      </c>
      <c r="AL2790" s="134" t="str">
        <f t="shared" ca="1" si="605"/>
        <v>2679.</v>
      </c>
      <c r="AM2790" s="140"/>
      <c r="AN2790" s="35"/>
      <c r="AO2790" s="193"/>
    </row>
    <row r="2791" spans="1:41" ht="22.5" hidden="1" customHeight="1" x14ac:dyDescent="0.25">
      <c r="A2791" s="68" t="s">
        <v>5860</v>
      </c>
      <c r="B2791" s="25">
        <v>5266</v>
      </c>
      <c r="C2791" s="168" t="s">
        <v>2080</v>
      </c>
      <c r="D2791" s="25">
        <v>1950</v>
      </c>
      <c r="E2791" s="108" t="s">
        <v>2932</v>
      </c>
      <c r="F2791" s="68" t="s">
        <v>2935</v>
      </c>
      <c r="G2791" s="25">
        <v>2</v>
      </c>
      <c r="H2791" s="25">
        <v>1</v>
      </c>
      <c r="I2791" s="137">
        <v>503.7</v>
      </c>
      <c r="J2791" s="137">
        <v>335.6</v>
      </c>
      <c r="K2791" s="137">
        <v>335.6</v>
      </c>
      <c r="L2791" s="30">
        <v>24</v>
      </c>
      <c r="M2791" s="170">
        <f t="shared" si="606"/>
        <v>186985.88999999998</v>
      </c>
      <c r="N2791" s="137"/>
      <c r="O2791" s="135"/>
      <c r="P2791" s="137"/>
      <c r="Q2791" s="137">
        <f t="shared" si="607"/>
        <v>186985.88999999998</v>
      </c>
      <c r="R2791" s="137">
        <v>186985.88999999998</v>
      </c>
      <c r="S2791" s="30"/>
      <c r="T2791" s="137"/>
      <c r="U2791" s="137"/>
      <c r="V2791" s="137"/>
      <c r="W2791" s="137"/>
      <c r="X2791" s="137"/>
      <c r="Y2791" s="137"/>
      <c r="Z2791" s="137"/>
      <c r="AA2791" s="137"/>
      <c r="AB2791" s="137"/>
      <c r="AC2791" s="137"/>
      <c r="AD2791" s="137"/>
      <c r="AE2791" s="137"/>
      <c r="AF2791" s="137"/>
      <c r="AG2791" s="337">
        <v>2025</v>
      </c>
      <c r="AH2791" s="171" t="s">
        <v>3049</v>
      </c>
      <c r="AI2791" s="171"/>
      <c r="AJ2791" s="134">
        <f t="shared" ca="1" si="608"/>
        <v>2680</v>
      </c>
      <c r="AK2791" s="35" t="s">
        <v>153</v>
      </c>
      <c r="AL2791" s="134" t="str">
        <f t="shared" ca="1" si="605"/>
        <v>2680.</v>
      </c>
      <c r="AM2791" s="140"/>
      <c r="AN2791" s="35"/>
      <c r="AO2791" s="193"/>
    </row>
    <row r="2792" spans="1:41" ht="22.5" hidden="1" customHeight="1" x14ac:dyDescent="0.25">
      <c r="A2792" s="68" t="s">
        <v>5861</v>
      </c>
      <c r="B2792" s="25">
        <v>4532</v>
      </c>
      <c r="C2792" s="333" t="s">
        <v>2081</v>
      </c>
      <c r="D2792" s="25">
        <v>1950</v>
      </c>
      <c r="E2792" s="108" t="s">
        <v>2932</v>
      </c>
      <c r="F2792" s="68" t="s">
        <v>2934</v>
      </c>
      <c r="G2792" s="25">
        <v>2</v>
      </c>
      <c r="H2792" s="25">
        <v>2</v>
      </c>
      <c r="I2792" s="170">
        <v>683.1</v>
      </c>
      <c r="J2792" s="137">
        <v>418.7</v>
      </c>
      <c r="K2792" s="170">
        <v>418.7</v>
      </c>
      <c r="L2792" s="287">
        <v>43</v>
      </c>
      <c r="M2792" s="170">
        <f t="shared" si="606"/>
        <v>976149.9</v>
      </c>
      <c r="N2792" s="137"/>
      <c r="O2792" s="135"/>
      <c r="P2792" s="137"/>
      <c r="Q2792" s="137">
        <f t="shared" si="607"/>
        <v>976149.9</v>
      </c>
      <c r="R2792" s="137">
        <v>976149.9</v>
      </c>
      <c r="S2792" s="30"/>
      <c r="T2792" s="137"/>
      <c r="U2792" s="137"/>
      <c r="V2792" s="137"/>
      <c r="W2792" s="137"/>
      <c r="X2792" s="137"/>
      <c r="Y2792" s="137"/>
      <c r="Z2792" s="137"/>
      <c r="AA2792" s="137"/>
      <c r="AB2792" s="137"/>
      <c r="AC2792" s="137"/>
      <c r="AD2792" s="137"/>
      <c r="AE2792" s="137"/>
      <c r="AF2792" s="137"/>
      <c r="AG2792" s="337">
        <v>2025</v>
      </c>
      <c r="AH2792" s="171" t="s">
        <v>3048</v>
      </c>
      <c r="AI2792" s="171"/>
      <c r="AJ2792" s="134">
        <f t="shared" ca="1" si="608"/>
        <v>2681</v>
      </c>
      <c r="AK2792" s="35" t="s">
        <v>153</v>
      </c>
      <c r="AL2792" s="134" t="str">
        <f t="shared" ca="1" si="605"/>
        <v>2681.</v>
      </c>
      <c r="AM2792" s="140"/>
      <c r="AN2792" s="35"/>
      <c r="AO2792" s="193"/>
    </row>
    <row r="2793" spans="1:41" ht="22.5" hidden="1" customHeight="1" x14ac:dyDescent="0.25">
      <c r="A2793" s="68" t="s">
        <v>5862</v>
      </c>
      <c r="B2793" s="25">
        <v>5313</v>
      </c>
      <c r="C2793" s="130" t="s">
        <v>2082</v>
      </c>
      <c r="D2793" s="25">
        <v>1950</v>
      </c>
      <c r="E2793" s="108" t="s">
        <v>2932</v>
      </c>
      <c r="F2793" s="68" t="s">
        <v>2934</v>
      </c>
      <c r="G2793" s="25">
        <v>2</v>
      </c>
      <c r="H2793" s="25">
        <v>1</v>
      </c>
      <c r="I2793" s="137">
        <v>443.6</v>
      </c>
      <c r="J2793" s="137">
        <v>288.60000000000002</v>
      </c>
      <c r="K2793" s="137">
        <v>288.60000000000002</v>
      </c>
      <c r="L2793" s="30">
        <v>22</v>
      </c>
      <c r="M2793" s="170">
        <f t="shared" si="606"/>
        <v>98592</v>
      </c>
      <c r="N2793" s="137"/>
      <c r="O2793" s="135"/>
      <c r="P2793" s="137"/>
      <c r="Q2793" s="137">
        <f t="shared" si="607"/>
        <v>98592</v>
      </c>
      <c r="R2793" s="137">
        <v>98592</v>
      </c>
      <c r="S2793" s="30"/>
      <c r="T2793" s="137"/>
      <c r="U2793" s="137"/>
      <c r="V2793" s="137"/>
      <c r="W2793" s="137"/>
      <c r="X2793" s="137"/>
      <c r="Y2793" s="137"/>
      <c r="Z2793" s="137"/>
      <c r="AA2793" s="137"/>
      <c r="AB2793" s="137"/>
      <c r="AC2793" s="137"/>
      <c r="AD2793" s="137"/>
      <c r="AE2793" s="137"/>
      <c r="AF2793" s="137"/>
      <c r="AG2793" s="337">
        <v>2025</v>
      </c>
      <c r="AH2793" s="218" t="s">
        <v>3049</v>
      </c>
      <c r="AI2793" s="218"/>
      <c r="AJ2793" s="134">
        <f t="shared" ca="1" si="608"/>
        <v>2682</v>
      </c>
      <c r="AK2793" s="35" t="s">
        <v>153</v>
      </c>
      <c r="AL2793" s="134" t="str">
        <f t="shared" ca="1" si="605"/>
        <v>2682.</v>
      </c>
      <c r="AM2793" s="140"/>
      <c r="AN2793" s="35"/>
      <c r="AO2793" s="193"/>
    </row>
    <row r="2794" spans="1:41" ht="22.5" hidden="1" customHeight="1" x14ac:dyDescent="0.25">
      <c r="A2794" s="68" t="s">
        <v>5863</v>
      </c>
      <c r="B2794" s="25">
        <v>4355</v>
      </c>
      <c r="C2794" s="333" t="s">
        <v>2083</v>
      </c>
      <c r="D2794" s="25">
        <v>1951</v>
      </c>
      <c r="E2794" s="108" t="s">
        <v>2932</v>
      </c>
      <c r="F2794" s="68" t="s">
        <v>2934</v>
      </c>
      <c r="G2794" s="25">
        <v>3</v>
      </c>
      <c r="H2794" s="25">
        <v>3</v>
      </c>
      <c r="I2794" s="170">
        <v>1863.1</v>
      </c>
      <c r="J2794" s="137">
        <v>1331.9</v>
      </c>
      <c r="K2794" s="170">
        <v>1331.9</v>
      </c>
      <c r="L2794" s="287">
        <v>64</v>
      </c>
      <c r="M2794" s="170">
        <f t="shared" si="606"/>
        <v>8521610.4000000004</v>
      </c>
      <c r="N2794" s="137"/>
      <c r="O2794" s="135"/>
      <c r="P2794" s="137"/>
      <c r="Q2794" s="137">
        <f t="shared" si="607"/>
        <v>8521610.4000000004</v>
      </c>
      <c r="R2794" s="137">
        <v>8521610.4000000004</v>
      </c>
      <c r="S2794" s="30"/>
      <c r="T2794" s="137"/>
      <c r="U2794" s="137"/>
      <c r="V2794" s="137"/>
      <c r="W2794" s="137"/>
      <c r="X2794" s="137"/>
      <c r="Y2794" s="137"/>
      <c r="Z2794" s="137"/>
      <c r="AA2794" s="137"/>
      <c r="AB2794" s="137"/>
      <c r="AC2794" s="137"/>
      <c r="AD2794" s="137"/>
      <c r="AE2794" s="141"/>
      <c r="AF2794" s="137"/>
      <c r="AG2794" s="337">
        <v>2025</v>
      </c>
      <c r="AH2794" s="171" t="s">
        <v>3052</v>
      </c>
      <c r="AI2794" s="171"/>
      <c r="AJ2794" s="134">
        <f t="shared" ca="1" si="608"/>
        <v>2683</v>
      </c>
      <c r="AK2794" s="35" t="s">
        <v>153</v>
      </c>
      <c r="AL2794" s="134" t="str">
        <f t="shared" ca="1" si="605"/>
        <v>2683.</v>
      </c>
      <c r="AM2794" s="140"/>
      <c r="AN2794" s="35"/>
      <c r="AO2794" s="193"/>
    </row>
    <row r="2795" spans="1:41" ht="22.5" hidden="1" customHeight="1" x14ac:dyDescent="0.25">
      <c r="A2795" s="68" t="s">
        <v>5864</v>
      </c>
      <c r="B2795" s="25">
        <v>4368</v>
      </c>
      <c r="C2795" s="169" t="s">
        <v>2084</v>
      </c>
      <c r="D2795" s="25">
        <v>1951</v>
      </c>
      <c r="E2795" s="108" t="s">
        <v>2932</v>
      </c>
      <c r="F2795" s="68" t="s">
        <v>2934</v>
      </c>
      <c r="G2795" s="25">
        <v>3</v>
      </c>
      <c r="H2795" s="25">
        <v>2</v>
      </c>
      <c r="I2795" s="170">
        <v>1157</v>
      </c>
      <c r="J2795" s="170">
        <v>795</v>
      </c>
      <c r="K2795" s="170">
        <v>795</v>
      </c>
      <c r="L2795" s="287">
        <v>22</v>
      </c>
      <c r="M2795" s="170">
        <f t="shared" si="606"/>
        <v>565808.28</v>
      </c>
      <c r="N2795" s="137"/>
      <c r="O2795" s="135"/>
      <c r="P2795" s="137"/>
      <c r="Q2795" s="137">
        <f t="shared" si="607"/>
        <v>565808.28</v>
      </c>
      <c r="R2795" s="137">
        <v>565808.28</v>
      </c>
      <c r="S2795" s="30"/>
      <c r="T2795" s="137"/>
      <c r="U2795" s="137"/>
      <c r="V2795" s="137"/>
      <c r="W2795" s="137"/>
      <c r="X2795" s="137"/>
      <c r="Y2795" s="137"/>
      <c r="Z2795" s="137"/>
      <c r="AA2795" s="137"/>
      <c r="AB2795" s="137"/>
      <c r="AC2795" s="137"/>
      <c r="AD2795" s="137"/>
      <c r="AE2795" s="137"/>
      <c r="AF2795" s="137"/>
      <c r="AG2795" s="337">
        <v>2025</v>
      </c>
      <c r="AH2795" s="171" t="s">
        <v>3052</v>
      </c>
      <c r="AI2795" s="171"/>
      <c r="AJ2795" s="134">
        <f t="shared" ca="1" si="608"/>
        <v>2684</v>
      </c>
      <c r="AK2795" s="35" t="s">
        <v>153</v>
      </c>
      <c r="AL2795" s="134" t="str">
        <f t="shared" ca="1" si="605"/>
        <v>2684.</v>
      </c>
      <c r="AM2795" s="140"/>
      <c r="AN2795" s="35"/>
      <c r="AO2795" s="193"/>
    </row>
    <row r="2796" spans="1:41" ht="22.5" hidden="1" customHeight="1" x14ac:dyDescent="0.25">
      <c r="A2796" s="68" t="s">
        <v>5865</v>
      </c>
      <c r="B2796" s="25">
        <v>4423</v>
      </c>
      <c r="C2796" s="169" t="s">
        <v>2085</v>
      </c>
      <c r="D2796" s="25">
        <v>1951</v>
      </c>
      <c r="E2796" s="108" t="s">
        <v>2932</v>
      </c>
      <c r="F2796" s="68" t="s">
        <v>2934</v>
      </c>
      <c r="G2796" s="25">
        <v>4</v>
      </c>
      <c r="H2796" s="25">
        <v>5</v>
      </c>
      <c r="I2796" s="170">
        <v>3649.4</v>
      </c>
      <c r="J2796" s="137">
        <v>2711.8</v>
      </c>
      <c r="K2796" s="170">
        <v>2711.8</v>
      </c>
      <c r="L2796" s="287">
        <v>86</v>
      </c>
      <c r="M2796" s="170">
        <f>R2796+T2796+V2796+X2796+Z2796+AB2796+AE2796+AF2796</f>
        <v>1784461.44</v>
      </c>
      <c r="N2796" s="137"/>
      <c r="O2796" s="135"/>
      <c r="P2796" s="137"/>
      <c r="Q2796" s="137">
        <f>M2796</f>
        <v>1784461.44</v>
      </c>
      <c r="R2796" s="137">
        <v>1784461.44</v>
      </c>
      <c r="S2796" s="30"/>
      <c r="T2796" s="137"/>
      <c r="U2796" s="137"/>
      <c r="V2796" s="137"/>
      <c r="W2796" s="137"/>
      <c r="X2796" s="137"/>
      <c r="Y2796" s="137"/>
      <c r="Z2796" s="137"/>
      <c r="AA2796" s="137"/>
      <c r="AB2796" s="137"/>
      <c r="AC2796" s="137"/>
      <c r="AD2796" s="137"/>
      <c r="AE2796" s="137"/>
      <c r="AF2796" s="137"/>
      <c r="AG2796" s="337">
        <v>2025</v>
      </c>
      <c r="AH2796" s="171" t="s">
        <v>3052</v>
      </c>
      <c r="AI2796" s="171"/>
      <c r="AJ2796" s="134">
        <f t="shared" ca="1" si="608"/>
        <v>2685</v>
      </c>
      <c r="AK2796" s="35" t="s">
        <v>153</v>
      </c>
      <c r="AL2796" s="134" t="str">
        <f t="shared" ca="1" si="605"/>
        <v>2685.</v>
      </c>
      <c r="AM2796" s="140"/>
      <c r="AN2796" s="35"/>
      <c r="AO2796" s="193"/>
    </row>
    <row r="2797" spans="1:41" ht="22.5" hidden="1" customHeight="1" x14ac:dyDescent="0.25">
      <c r="A2797" s="68" t="s">
        <v>5866</v>
      </c>
      <c r="B2797" s="25">
        <v>4779</v>
      </c>
      <c r="C2797" s="205" t="s">
        <v>2086</v>
      </c>
      <c r="D2797" s="25">
        <v>1951</v>
      </c>
      <c r="E2797" s="108" t="s">
        <v>2932</v>
      </c>
      <c r="F2797" s="68" t="s">
        <v>2934</v>
      </c>
      <c r="G2797" s="25">
        <v>2</v>
      </c>
      <c r="H2797" s="25">
        <v>2</v>
      </c>
      <c r="I2797" s="137">
        <v>418.5</v>
      </c>
      <c r="J2797" s="137">
        <v>391.3</v>
      </c>
      <c r="K2797" s="137">
        <v>291.3</v>
      </c>
      <c r="L2797" s="30">
        <v>17</v>
      </c>
      <c r="M2797" s="170">
        <f t="shared" si="606"/>
        <v>337824</v>
      </c>
      <c r="N2797" s="137"/>
      <c r="O2797" s="135"/>
      <c r="P2797" s="137"/>
      <c r="Q2797" s="137">
        <f t="shared" si="607"/>
        <v>337824</v>
      </c>
      <c r="R2797" s="137">
        <v>337824</v>
      </c>
      <c r="S2797" s="30"/>
      <c r="T2797" s="137"/>
      <c r="U2797" s="137"/>
      <c r="V2797" s="137"/>
      <c r="W2797" s="137"/>
      <c r="X2797" s="137"/>
      <c r="Y2797" s="137"/>
      <c r="Z2797" s="137"/>
      <c r="AA2797" s="137"/>
      <c r="AB2797" s="137"/>
      <c r="AC2797" s="137"/>
      <c r="AD2797" s="137"/>
      <c r="AE2797" s="137"/>
      <c r="AF2797" s="137"/>
      <c r="AG2797" s="337">
        <v>2025</v>
      </c>
      <c r="AH2797" s="218" t="s">
        <v>3052</v>
      </c>
      <c r="AI2797" s="218"/>
      <c r="AJ2797" s="134">
        <f t="shared" ca="1" si="608"/>
        <v>2686</v>
      </c>
      <c r="AK2797" s="35" t="s">
        <v>153</v>
      </c>
      <c r="AL2797" s="134" t="str">
        <f t="shared" ca="1" si="605"/>
        <v>2686.</v>
      </c>
      <c r="AM2797" s="140"/>
      <c r="AN2797" s="35"/>
      <c r="AO2797" s="193"/>
    </row>
    <row r="2798" spans="1:41" ht="22.5" hidden="1" customHeight="1" x14ac:dyDescent="0.25">
      <c r="A2798" s="68" t="s">
        <v>5867</v>
      </c>
      <c r="B2798" s="25">
        <v>4349</v>
      </c>
      <c r="C2798" s="205" t="s">
        <v>2089</v>
      </c>
      <c r="D2798" s="25">
        <v>1952</v>
      </c>
      <c r="E2798" s="108" t="s">
        <v>2932</v>
      </c>
      <c r="F2798" s="68" t="s">
        <v>2934</v>
      </c>
      <c r="G2798" s="25">
        <v>4</v>
      </c>
      <c r="H2798" s="25">
        <v>4</v>
      </c>
      <c r="I2798" s="137">
        <v>3659.9</v>
      </c>
      <c r="J2798" s="137">
        <v>3344.9</v>
      </c>
      <c r="K2798" s="137">
        <v>2821.8</v>
      </c>
      <c r="L2798" s="30">
        <v>97</v>
      </c>
      <c r="M2798" s="170">
        <f t="shared" si="606"/>
        <v>8191096</v>
      </c>
      <c r="N2798" s="137"/>
      <c r="O2798" s="135"/>
      <c r="P2798" s="137"/>
      <c r="Q2798" s="137">
        <f t="shared" si="607"/>
        <v>8191096</v>
      </c>
      <c r="R2798" s="137"/>
      <c r="S2798" s="30"/>
      <c r="T2798" s="137"/>
      <c r="U2798" s="137"/>
      <c r="V2798" s="137"/>
      <c r="W2798" s="137"/>
      <c r="X2798" s="137"/>
      <c r="Y2798" s="137">
        <v>2602</v>
      </c>
      <c r="Z2798" s="137">
        <f>Y2798*3148</f>
        <v>8191096</v>
      </c>
      <c r="AA2798" s="137"/>
      <c r="AB2798" s="137"/>
      <c r="AC2798" s="137"/>
      <c r="AD2798" s="137"/>
      <c r="AE2798" s="137"/>
      <c r="AF2798" s="137"/>
      <c r="AG2798" s="337">
        <v>2025</v>
      </c>
      <c r="AH2798" s="218"/>
      <c r="AI2798" s="218"/>
      <c r="AJ2798" s="134">
        <f t="shared" ca="1" si="608"/>
        <v>2687</v>
      </c>
      <c r="AK2798" s="35" t="s">
        <v>153</v>
      </c>
      <c r="AL2798" s="134" t="str">
        <f t="shared" ca="1" si="605"/>
        <v>2687.</v>
      </c>
      <c r="AM2798" s="140"/>
      <c r="AN2798" s="35"/>
      <c r="AO2798" s="193"/>
    </row>
    <row r="2799" spans="1:41" ht="22.5" hidden="1" customHeight="1" x14ac:dyDescent="0.25">
      <c r="A2799" s="68" t="s">
        <v>5868</v>
      </c>
      <c r="B2799" s="25">
        <v>4353</v>
      </c>
      <c r="C2799" s="333" t="s">
        <v>2088</v>
      </c>
      <c r="D2799" s="25">
        <v>1952</v>
      </c>
      <c r="E2799" s="108" t="s">
        <v>2932</v>
      </c>
      <c r="F2799" s="68" t="s">
        <v>2934</v>
      </c>
      <c r="G2799" s="25">
        <v>3</v>
      </c>
      <c r="H2799" s="25">
        <v>3</v>
      </c>
      <c r="I2799" s="170">
        <v>1781.2</v>
      </c>
      <c r="J2799" s="137">
        <v>1345.6</v>
      </c>
      <c r="K2799" s="170">
        <v>1345.6</v>
      </c>
      <c r="L2799" s="287">
        <v>40</v>
      </c>
      <c r="M2799" s="170">
        <f t="shared" si="606"/>
        <v>1564755</v>
      </c>
      <c r="N2799" s="137"/>
      <c r="O2799" s="135"/>
      <c r="P2799" s="137"/>
      <c r="Q2799" s="137">
        <f t="shared" si="607"/>
        <v>1564755</v>
      </c>
      <c r="R2799" s="137">
        <v>1564755</v>
      </c>
      <c r="S2799" s="30"/>
      <c r="T2799" s="137"/>
      <c r="U2799" s="137"/>
      <c r="V2799" s="137"/>
      <c r="W2799" s="137"/>
      <c r="X2799" s="137"/>
      <c r="Y2799" s="137"/>
      <c r="Z2799" s="137"/>
      <c r="AA2799" s="137"/>
      <c r="AB2799" s="137"/>
      <c r="AC2799" s="137"/>
      <c r="AD2799" s="137"/>
      <c r="AE2799" s="137"/>
      <c r="AF2799" s="137"/>
      <c r="AG2799" s="337">
        <v>2025</v>
      </c>
      <c r="AH2799" s="171" t="s">
        <v>3048</v>
      </c>
      <c r="AI2799" s="171"/>
      <c r="AJ2799" s="134">
        <f t="shared" ca="1" si="608"/>
        <v>2688</v>
      </c>
      <c r="AK2799" s="35" t="s">
        <v>153</v>
      </c>
      <c r="AL2799" s="134" t="str">
        <f t="shared" ca="1" si="605"/>
        <v>2688.</v>
      </c>
      <c r="AM2799" s="140"/>
      <c r="AN2799" s="35"/>
      <c r="AO2799" s="193"/>
    </row>
    <row r="2800" spans="1:41" ht="22.5" hidden="1" customHeight="1" x14ac:dyDescent="0.25">
      <c r="A2800" s="68" t="s">
        <v>5869</v>
      </c>
      <c r="B2800" s="25">
        <v>4850</v>
      </c>
      <c r="C2800" s="169" t="s">
        <v>2090</v>
      </c>
      <c r="D2800" s="25">
        <v>1952</v>
      </c>
      <c r="E2800" s="108" t="s">
        <v>2932</v>
      </c>
      <c r="F2800" s="68" t="s">
        <v>2934</v>
      </c>
      <c r="G2800" s="25">
        <v>2</v>
      </c>
      <c r="H2800" s="25">
        <v>2</v>
      </c>
      <c r="I2800" s="170">
        <v>857.3</v>
      </c>
      <c r="J2800" s="137">
        <v>553.70000000000005</v>
      </c>
      <c r="K2800" s="170">
        <v>553.70000000000005</v>
      </c>
      <c r="L2800" s="287">
        <v>44</v>
      </c>
      <c r="M2800" s="170">
        <f t="shared" si="606"/>
        <v>821100</v>
      </c>
      <c r="N2800" s="137"/>
      <c r="O2800" s="135"/>
      <c r="P2800" s="137"/>
      <c r="Q2800" s="137">
        <f t="shared" si="607"/>
        <v>821100</v>
      </c>
      <c r="R2800" s="137">
        <v>821100</v>
      </c>
      <c r="S2800" s="30"/>
      <c r="T2800" s="137"/>
      <c r="U2800" s="137"/>
      <c r="V2800" s="137"/>
      <c r="W2800" s="137"/>
      <c r="X2800" s="137"/>
      <c r="Y2800" s="137"/>
      <c r="Z2800" s="137"/>
      <c r="AA2800" s="137"/>
      <c r="AB2800" s="137"/>
      <c r="AC2800" s="137"/>
      <c r="AD2800" s="137"/>
      <c r="AE2800" s="137"/>
      <c r="AF2800" s="137"/>
      <c r="AG2800" s="337">
        <v>2025</v>
      </c>
      <c r="AH2800" s="171" t="s">
        <v>3052</v>
      </c>
      <c r="AI2800" s="171"/>
      <c r="AJ2800" s="134">
        <f t="shared" ca="1" si="608"/>
        <v>2689</v>
      </c>
      <c r="AK2800" s="35" t="s">
        <v>153</v>
      </c>
      <c r="AL2800" s="134" t="str">
        <f t="shared" ca="1" si="605"/>
        <v>2689.</v>
      </c>
      <c r="AM2800" s="140"/>
      <c r="AN2800" s="35"/>
      <c r="AO2800" s="193"/>
    </row>
    <row r="2801" spans="1:41" ht="23.25" hidden="1" customHeight="1" x14ac:dyDescent="0.25">
      <c r="A2801" s="68" t="s">
        <v>5870</v>
      </c>
      <c r="B2801" s="25">
        <v>5437</v>
      </c>
      <c r="C2801" s="36" t="s">
        <v>2091</v>
      </c>
      <c r="D2801" s="25">
        <v>1952</v>
      </c>
      <c r="E2801" s="108" t="s">
        <v>2932</v>
      </c>
      <c r="F2801" s="68" t="s">
        <v>2934</v>
      </c>
      <c r="G2801" s="25">
        <v>2</v>
      </c>
      <c r="H2801" s="25">
        <v>1</v>
      </c>
      <c r="I2801" s="137">
        <v>420.3</v>
      </c>
      <c r="J2801" s="137">
        <v>376</v>
      </c>
      <c r="K2801" s="137">
        <v>376</v>
      </c>
      <c r="L2801" s="30">
        <v>17</v>
      </c>
      <c r="M2801" s="170">
        <f t="shared" si="606"/>
        <v>328440</v>
      </c>
      <c r="N2801" s="137"/>
      <c r="O2801" s="135"/>
      <c r="P2801" s="137"/>
      <c r="Q2801" s="137">
        <f t="shared" si="607"/>
        <v>328440</v>
      </c>
      <c r="R2801" s="137">
        <v>328440</v>
      </c>
      <c r="S2801" s="30"/>
      <c r="T2801" s="137"/>
      <c r="U2801" s="137"/>
      <c r="V2801" s="137"/>
      <c r="W2801" s="137"/>
      <c r="X2801" s="137"/>
      <c r="Y2801" s="137"/>
      <c r="Z2801" s="137"/>
      <c r="AA2801" s="137"/>
      <c r="AB2801" s="137"/>
      <c r="AC2801" s="336"/>
      <c r="AD2801" s="336"/>
      <c r="AE2801" s="137"/>
      <c r="AF2801" s="137"/>
      <c r="AG2801" s="337">
        <v>2025</v>
      </c>
      <c r="AH2801" s="171" t="s">
        <v>3052</v>
      </c>
      <c r="AI2801" s="171"/>
      <c r="AJ2801" s="134">
        <f t="shared" ca="1" si="608"/>
        <v>2690</v>
      </c>
      <c r="AK2801" s="35" t="s">
        <v>153</v>
      </c>
      <c r="AL2801" s="134" t="str">
        <f t="shared" ca="1" si="605"/>
        <v>2690.</v>
      </c>
      <c r="AM2801" s="140"/>
      <c r="AO2801" s="193"/>
    </row>
    <row r="2802" spans="1:41" ht="22.5" hidden="1" customHeight="1" x14ac:dyDescent="0.25">
      <c r="A2802" s="68" t="s">
        <v>5871</v>
      </c>
      <c r="B2802" s="25">
        <v>5381</v>
      </c>
      <c r="C2802" s="333" t="s">
        <v>2093</v>
      </c>
      <c r="D2802" s="25">
        <v>1953</v>
      </c>
      <c r="E2802" s="108" t="s">
        <v>2932</v>
      </c>
      <c r="F2802" s="68" t="s">
        <v>2934</v>
      </c>
      <c r="G2802" s="25">
        <v>3</v>
      </c>
      <c r="H2802" s="25">
        <v>2</v>
      </c>
      <c r="I2802" s="170">
        <v>1151.6600000000001</v>
      </c>
      <c r="J2802" s="137">
        <v>1089.5999999999999</v>
      </c>
      <c r="K2802" s="170">
        <v>1029.5</v>
      </c>
      <c r="L2802" s="287">
        <v>48</v>
      </c>
      <c r="M2802" s="170">
        <f t="shared" si="606"/>
        <v>5115640</v>
      </c>
      <c r="N2802" s="137"/>
      <c r="O2802" s="135"/>
      <c r="P2802" s="137"/>
      <c r="Q2802" s="137">
        <f t="shared" si="607"/>
        <v>5115640</v>
      </c>
      <c r="R2802" s="137"/>
      <c r="S2802" s="30"/>
      <c r="T2802" s="137"/>
      <c r="U2802" s="137">
        <v>680</v>
      </c>
      <c r="V2802" s="137">
        <f>U2802*7523</f>
        <v>5115640</v>
      </c>
      <c r="W2802" s="137"/>
      <c r="X2802" s="137"/>
      <c r="Y2802" s="137"/>
      <c r="Z2802" s="137"/>
      <c r="AA2802" s="137"/>
      <c r="AB2802" s="137"/>
      <c r="AC2802" s="137"/>
      <c r="AD2802" s="137"/>
      <c r="AE2802" s="137"/>
      <c r="AF2802" s="137"/>
      <c r="AG2802" s="337">
        <v>2025</v>
      </c>
      <c r="AH2802" s="166"/>
      <c r="AI2802" s="166"/>
      <c r="AJ2802" s="134">
        <f t="shared" ca="1" si="608"/>
        <v>2691</v>
      </c>
      <c r="AK2802" s="35" t="s">
        <v>153</v>
      </c>
      <c r="AL2802" s="134" t="str">
        <f t="shared" ca="1" si="605"/>
        <v>2691.</v>
      </c>
      <c r="AM2802" s="140"/>
      <c r="AO2802" s="193"/>
    </row>
    <row r="2803" spans="1:41" ht="22.5" hidden="1" customHeight="1" x14ac:dyDescent="0.25">
      <c r="A2803" s="68" t="s">
        <v>5872</v>
      </c>
      <c r="B2803" s="25">
        <v>5395</v>
      </c>
      <c r="C2803" s="333" t="s">
        <v>2094</v>
      </c>
      <c r="D2803" s="25">
        <v>1953</v>
      </c>
      <c r="E2803" s="108" t="s">
        <v>2932</v>
      </c>
      <c r="F2803" s="68" t="s">
        <v>2934</v>
      </c>
      <c r="G2803" s="25">
        <v>2</v>
      </c>
      <c r="H2803" s="25">
        <v>2</v>
      </c>
      <c r="I2803" s="137">
        <v>798.69</v>
      </c>
      <c r="J2803" s="137">
        <v>770.8</v>
      </c>
      <c r="K2803" s="137">
        <v>628.20000000000005</v>
      </c>
      <c r="L2803" s="30">
        <v>43</v>
      </c>
      <c r="M2803" s="170">
        <f t="shared" si="606"/>
        <v>656880</v>
      </c>
      <c r="N2803" s="137"/>
      <c r="O2803" s="135"/>
      <c r="P2803" s="137"/>
      <c r="Q2803" s="137">
        <f t="shared" si="607"/>
        <v>656880</v>
      </c>
      <c r="R2803" s="137">
        <v>656880</v>
      </c>
      <c r="S2803" s="30"/>
      <c r="T2803" s="137"/>
      <c r="U2803" s="137"/>
      <c r="V2803" s="137"/>
      <c r="W2803" s="137"/>
      <c r="X2803" s="137"/>
      <c r="Y2803" s="137"/>
      <c r="Z2803" s="137"/>
      <c r="AA2803" s="137"/>
      <c r="AB2803" s="137"/>
      <c r="AC2803" s="137"/>
      <c r="AD2803" s="137"/>
      <c r="AE2803" s="137"/>
      <c r="AF2803" s="137"/>
      <c r="AG2803" s="337">
        <v>2025</v>
      </c>
      <c r="AH2803" s="171" t="s">
        <v>3052</v>
      </c>
      <c r="AI2803" s="171"/>
      <c r="AJ2803" s="134">
        <f t="shared" ca="1" si="608"/>
        <v>2692</v>
      </c>
      <c r="AK2803" s="35" t="s">
        <v>153</v>
      </c>
      <c r="AL2803" s="134" t="str">
        <f t="shared" ref="AL2803:AL2866" ca="1" si="609">CONCATENATE(AJ2803,AK2803)</f>
        <v>2692.</v>
      </c>
      <c r="AM2803" s="140"/>
      <c r="AN2803" s="35"/>
      <c r="AO2803" s="193"/>
    </row>
    <row r="2804" spans="1:41" ht="22.5" hidden="1" customHeight="1" x14ac:dyDescent="0.25">
      <c r="A2804" s="68" t="s">
        <v>5873</v>
      </c>
      <c r="B2804" s="25">
        <v>5435</v>
      </c>
      <c r="C2804" s="333" t="s">
        <v>2095</v>
      </c>
      <c r="D2804" s="25">
        <v>1953</v>
      </c>
      <c r="E2804" s="108" t="s">
        <v>2932</v>
      </c>
      <c r="F2804" s="68" t="s">
        <v>2934</v>
      </c>
      <c r="G2804" s="25">
        <v>3</v>
      </c>
      <c r="H2804" s="25">
        <v>3</v>
      </c>
      <c r="I2804" s="137">
        <v>1815.49</v>
      </c>
      <c r="J2804" s="137">
        <v>1515.7</v>
      </c>
      <c r="K2804" s="137">
        <v>1515.7</v>
      </c>
      <c r="L2804" s="30">
        <v>69</v>
      </c>
      <c r="M2804" s="170">
        <f>R2804+T2804+V2804+X2804+Z2804+AB2804+AE2804+AF2804</f>
        <v>4637004</v>
      </c>
      <c r="N2804" s="137"/>
      <c r="O2804" s="135"/>
      <c r="P2804" s="137"/>
      <c r="Q2804" s="137">
        <f>M2804</f>
        <v>4637004</v>
      </c>
      <c r="R2804" s="137"/>
      <c r="S2804" s="30"/>
      <c r="T2804" s="137"/>
      <c r="U2804" s="137"/>
      <c r="V2804" s="137"/>
      <c r="W2804" s="137"/>
      <c r="X2804" s="137"/>
      <c r="Y2804" s="137">
        <v>1473</v>
      </c>
      <c r="Z2804" s="137">
        <f>Y2804*3148</f>
        <v>4637004</v>
      </c>
      <c r="AA2804" s="137"/>
      <c r="AB2804" s="137"/>
      <c r="AC2804" s="137"/>
      <c r="AD2804" s="137"/>
      <c r="AE2804" s="137"/>
      <c r="AF2804" s="137"/>
      <c r="AG2804" s="337">
        <v>2025</v>
      </c>
      <c r="AH2804" s="218"/>
      <c r="AI2804" s="218"/>
      <c r="AJ2804" s="134">
        <f t="shared" ca="1" si="608"/>
        <v>2693</v>
      </c>
      <c r="AK2804" s="35" t="s">
        <v>153</v>
      </c>
      <c r="AL2804" s="134" t="str">
        <f t="shared" ca="1" si="609"/>
        <v>2693.</v>
      </c>
      <c r="AM2804" s="140"/>
      <c r="AN2804" s="35"/>
      <c r="AO2804" s="193"/>
    </row>
    <row r="2805" spans="1:41" ht="22.5" hidden="1" customHeight="1" x14ac:dyDescent="0.25">
      <c r="A2805" s="68" t="s">
        <v>5874</v>
      </c>
      <c r="B2805" s="25">
        <v>4382</v>
      </c>
      <c r="C2805" s="333" t="s">
        <v>2096</v>
      </c>
      <c r="D2805" s="25">
        <v>1954</v>
      </c>
      <c r="E2805" s="108" t="s">
        <v>2932</v>
      </c>
      <c r="F2805" s="68" t="s">
        <v>2934</v>
      </c>
      <c r="G2805" s="25">
        <v>2</v>
      </c>
      <c r="H2805" s="25">
        <v>1</v>
      </c>
      <c r="I2805" s="170">
        <v>384.8</v>
      </c>
      <c r="J2805" s="170">
        <v>325.7</v>
      </c>
      <c r="K2805" s="170">
        <v>176</v>
      </c>
      <c r="L2805" s="287">
        <v>12</v>
      </c>
      <c r="M2805" s="170">
        <f t="shared" si="606"/>
        <v>133711.53</v>
      </c>
      <c r="N2805" s="137"/>
      <c r="O2805" s="135"/>
      <c r="P2805" s="137"/>
      <c r="Q2805" s="137">
        <f t="shared" si="607"/>
        <v>133711.53</v>
      </c>
      <c r="R2805" s="137">
        <v>133711.53</v>
      </c>
      <c r="S2805" s="30"/>
      <c r="T2805" s="137"/>
      <c r="U2805" s="137"/>
      <c r="V2805" s="137"/>
      <c r="W2805" s="137"/>
      <c r="X2805" s="137"/>
      <c r="Y2805" s="137"/>
      <c r="Z2805" s="137"/>
      <c r="AA2805" s="137"/>
      <c r="AB2805" s="137"/>
      <c r="AC2805" s="137"/>
      <c r="AD2805" s="137"/>
      <c r="AE2805" s="137"/>
      <c r="AF2805" s="137"/>
      <c r="AG2805" s="337">
        <v>2025</v>
      </c>
      <c r="AH2805" s="171" t="s">
        <v>3048</v>
      </c>
      <c r="AI2805" s="171"/>
      <c r="AJ2805" s="134">
        <f t="shared" ca="1" si="608"/>
        <v>2694</v>
      </c>
      <c r="AK2805" s="35" t="s">
        <v>153</v>
      </c>
      <c r="AL2805" s="134" t="str">
        <f t="shared" ca="1" si="609"/>
        <v>2694.</v>
      </c>
      <c r="AM2805" s="140"/>
      <c r="AN2805" s="35"/>
      <c r="AO2805" s="193"/>
    </row>
    <row r="2806" spans="1:41" ht="22.5" hidden="1" customHeight="1" x14ac:dyDescent="0.25">
      <c r="A2806" s="68" t="s">
        <v>5875</v>
      </c>
      <c r="B2806" s="25">
        <v>4388</v>
      </c>
      <c r="C2806" s="169" t="s">
        <v>2097</v>
      </c>
      <c r="D2806" s="25">
        <v>1954</v>
      </c>
      <c r="E2806" s="108" t="s">
        <v>2932</v>
      </c>
      <c r="F2806" s="68" t="s">
        <v>2934</v>
      </c>
      <c r="G2806" s="25">
        <v>2</v>
      </c>
      <c r="H2806" s="25">
        <v>1</v>
      </c>
      <c r="I2806" s="170">
        <v>415</v>
      </c>
      <c r="J2806" s="137">
        <v>377.7</v>
      </c>
      <c r="K2806" s="170">
        <v>377.7</v>
      </c>
      <c r="L2806" s="287">
        <v>20</v>
      </c>
      <c r="M2806" s="170">
        <f t="shared" si="606"/>
        <v>154050</v>
      </c>
      <c r="N2806" s="137"/>
      <c r="O2806" s="135"/>
      <c r="P2806" s="137"/>
      <c r="Q2806" s="137">
        <f t="shared" si="607"/>
        <v>154050</v>
      </c>
      <c r="R2806" s="137">
        <v>154050</v>
      </c>
      <c r="S2806" s="30"/>
      <c r="T2806" s="137"/>
      <c r="U2806" s="137"/>
      <c r="V2806" s="137"/>
      <c r="W2806" s="137"/>
      <c r="X2806" s="137"/>
      <c r="Y2806" s="137"/>
      <c r="Z2806" s="137"/>
      <c r="AA2806" s="137"/>
      <c r="AB2806" s="137"/>
      <c r="AC2806" s="137"/>
      <c r="AD2806" s="137"/>
      <c r="AE2806" s="137"/>
      <c r="AF2806" s="137"/>
      <c r="AG2806" s="337">
        <v>2025</v>
      </c>
      <c r="AH2806" s="171" t="s">
        <v>3049</v>
      </c>
      <c r="AI2806" s="171"/>
      <c r="AJ2806" s="134">
        <f t="shared" ca="1" si="608"/>
        <v>2695</v>
      </c>
      <c r="AK2806" s="35" t="s">
        <v>153</v>
      </c>
      <c r="AL2806" s="134" t="str">
        <f t="shared" ca="1" si="609"/>
        <v>2695.</v>
      </c>
      <c r="AM2806" s="140"/>
      <c r="AO2806" s="193"/>
    </row>
    <row r="2807" spans="1:41" ht="22.5" hidden="1" customHeight="1" x14ac:dyDescent="0.25">
      <c r="A2807" s="68" t="s">
        <v>5876</v>
      </c>
      <c r="B2807" s="25">
        <v>4450</v>
      </c>
      <c r="C2807" s="169" t="s">
        <v>2098</v>
      </c>
      <c r="D2807" s="25">
        <v>1954</v>
      </c>
      <c r="E2807" s="108" t="s">
        <v>2932</v>
      </c>
      <c r="F2807" s="68" t="s">
        <v>2934</v>
      </c>
      <c r="G2807" s="25">
        <v>5</v>
      </c>
      <c r="H2807" s="25">
        <v>3</v>
      </c>
      <c r="I2807" s="170">
        <v>3221.9</v>
      </c>
      <c r="J2807" s="137">
        <v>2245.1999999999998</v>
      </c>
      <c r="K2807" s="170">
        <v>2245.1999999999998</v>
      </c>
      <c r="L2807" s="287">
        <v>61</v>
      </c>
      <c r="M2807" s="170">
        <f t="shared" si="606"/>
        <v>1219920</v>
      </c>
      <c r="N2807" s="137"/>
      <c r="O2807" s="135"/>
      <c r="P2807" s="137"/>
      <c r="Q2807" s="137">
        <f t="shared" si="607"/>
        <v>1219920</v>
      </c>
      <c r="R2807" s="137">
        <v>1219920</v>
      </c>
      <c r="S2807" s="30"/>
      <c r="T2807" s="137"/>
      <c r="U2807" s="137"/>
      <c r="V2807" s="137"/>
      <c r="W2807" s="137"/>
      <c r="X2807" s="137"/>
      <c r="Y2807" s="137"/>
      <c r="Z2807" s="137"/>
      <c r="AA2807" s="137"/>
      <c r="AB2807" s="137"/>
      <c r="AC2807" s="137"/>
      <c r="AD2807" s="137"/>
      <c r="AE2807" s="137"/>
      <c r="AF2807" s="137"/>
      <c r="AG2807" s="337">
        <v>2025</v>
      </c>
      <c r="AH2807" s="171" t="s">
        <v>3052</v>
      </c>
      <c r="AI2807" s="171"/>
      <c r="AJ2807" s="134">
        <f t="shared" ca="1" si="608"/>
        <v>2696</v>
      </c>
      <c r="AK2807" s="35" t="s">
        <v>153</v>
      </c>
      <c r="AL2807" s="134" t="str">
        <f t="shared" ca="1" si="609"/>
        <v>2696.</v>
      </c>
      <c r="AM2807" s="140"/>
      <c r="AO2807" s="193"/>
    </row>
    <row r="2808" spans="1:41" ht="22.5" hidden="1" customHeight="1" x14ac:dyDescent="0.25">
      <c r="A2808" s="68" t="s">
        <v>5877</v>
      </c>
      <c r="B2808" s="25">
        <v>4872</v>
      </c>
      <c r="C2808" s="333" t="s">
        <v>2099</v>
      </c>
      <c r="D2808" s="25">
        <v>1954</v>
      </c>
      <c r="E2808" s="108" t="s">
        <v>2932</v>
      </c>
      <c r="F2808" s="68" t="s">
        <v>2934</v>
      </c>
      <c r="G2808" s="25">
        <v>2</v>
      </c>
      <c r="H2808" s="25">
        <v>1</v>
      </c>
      <c r="I2808" s="170">
        <v>510.6</v>
      </c>
      <c r="J2808" s="137">
        <v>510.6</v>
      </c>
      <c r="K2808" s="170">
        <v>510.6</v>
      </c>
      <c r="L2808" s="287">
        <v>24</v>
      </c>
      <c r="M2808" s="170">
        <f t="shared" si="606"/>
        <v>157131</v>
      </c>
      <c r="N2808" s="137"/>
      <c r="O2808" s="135"/>
      <c r="P2808" s="137"/>
      <c r="Q2808" s="137">
        <f t="shared" si="607"/>
        <v>157131</v>
      </c>
      <c r="R2808" s="137">
        <v>157131</v>
      </c>
      <c r="S2808" s="30"/>
      <c r="T2808" s="137"/>
      <c r="U2808" s="137"/>
      <c r="V2808" s="137"/>
      <c r="W2808" s="137"/>
      <c r="X2808" s="137"/>
      <c r="Y2808" s="137"/>
      <c r="Z2808" s="137"/>
      <c r="AA2808" s="137"/>
      <c r="AB2808" s="137"/>
      <c r="AC2808" s="137"/>
      <c r="AD2808" s="137"/>
      <c r="AE2808" s="137"/>
      <c r="AF2808" s="137"/>
      <c r="AG2808" s="337">
        <v>2025</v>
      </c>
      <c r="AH2808" s="171" t="s">
        <v>3049</v>
      </c>
      <c r="AI2808" s="171"/>
      <c r="AJ2808" s="134">
        <f t="shared" ca="1" si="608"/>
        <v>2697</v>
      </c>
      <c r="AK2808" s="35" t="s">
        <v>153</v>
      </c>
      <c r="AL2808" s="134" t="str">
        <f t="shared" ca="1" si="609"/>
        <v>2697.</v>
      </c>
      <c r="AM2808" s="140"/>
      <c r="AO2808" s="193"/>
    </row>
    <row r="2809" spans="1:41" ht="22.5" hidden="1" customHeight="1" x14ac:dyDescent="0.25">
      <c r="A2809" s="68" t="s">
        <v>5878</v>
      </c>
      <c r="B2809" s="25">
        <v>4958</v>
      </c>
      <c r="C2809" s="205" t="s">
        <v>2100</v>
      </c>
      <c r="D2809" s="25">
        <v>1954</v>
      </c>
      <c r="E2809" s="108" t="s">
        <v>2932</v>
      </c>
      <c r="F2809" s="68" t="s">
        <v>2934</v>
      </c>
      <c r="G2809" s="25">
        <v>2</v>
      </c>
      <c r="H2809" s="25">
        <v>1</v>
      </c>
      <c r="I2809" s="137">
        <v>528.4</v>
      </c>
      <c r="J2809" s="137">
        <v>335.9</v>
      </c>
      <c r="K2809" s="137">
        <v>335.9</v>
      </c>
      <c r="L2809" s="30">
        <v>34</v>
      </c>
      <c r="M2809" s="170">
        <f t="shared" si="606"/>
        <v>258060</v>
      </c>
      <c r="N2809" s="137"/>
      <c r="O2809" s="135"/>
      <c r="P2809" s="137"/>
      <c r="Q2809" s="137">
        <f t="shared" si="607"/>
        <v>258060</v>
      </c>
      <c r="R2809" s="137">
        <v>258060</v>
      </c>
      <c r="S2809" s="30"/>
      <c r="T2809" s="137"/>
      <c r="U2809" s="137"/>
      <c r="V2809" s="137"/>
      <c r="W2809" s="137"/>
      <c r="X2809" s="137"/>
      <c r="Y2809" s="137"/>
      <c r="Z2809" s="137"/>
      <c r="AA2809" s="137"/>
      <c r="AB2809" s="137"/>
      <c r="AC2809" s="137"/>
      <c r="AD2809" s="137"/>
      <c r="AE2809" s="137"/>
      <c r="AF2809" s="137"/>
      <c r="AG2809" s="337">
        <v>2025</v>
      </c>
      <c r="AH2809" s="218" t="s">
        <v>3052</v>
      </c>
      <c r="AI2809" s="218"/>
      <c r="AJ2809" s="134">
        <f t="shared" ca="1" si="608"/>
        <v>2698</v>
      </c>
      <c r="AK2809" s="35" t="s">
        <v>153</v>
      </c>
      <c r="AL2809" s="134" t="str">
        <f t="shared" ca="1" si="609"/>
        <v>2698.</v>
      </c>
      <c r="AM2809" s="140"/>
      <c r="AO2809" s="193"/>
    </row>
    <row r="2810" spans="1:41" ht="22.5" hidden="1" customHeight="1" x14ac:dyDescent="0.25">
      <c r="A2810" s="68" t="s">
        <v>5879</v>
      </c>
      <c r="B2810" s="25">
        <v>5382</v>
      </c>
      <c r="C2810" s="169" t="s">
        <v>2101</v>
      </c>
      <c r="D2810" s="25">
        <v>1954</v>
      </c>
      <c r="E2810" s="108" t="s">
        <v>2932</v>
      </c>
      <c r="F2810" s="68" t="s">
        <v>2934</v>
      </c>
      <c r="G2810" s="25">
        <v>2</v>
      </c>
      <c r="H2810" s="25">
        <v>2</v>
      </c>
      <c r="I2810" s="170">
        <v>428.2</v>
      </c>
      <c r="J2810" s="137">
        <v>370.6</v>
      </c>
      <c r="K2810" s="170">
        <v>370.6</v>
      </c>
      <c r="L2810" s="287">
        <v>20</v>
      </c>
      <c r="M2810" s="170">
        <f t="shared" si="606"/>
        <v>2449290</v>
      </c>
      <c r="N2810" s="137"/>
      <c r="O2810" s="135"/>
      <c r="P2810" s="137"/>
      <c r="Q2810" s="137">
        <f t="shared" si="607"/>
        <v>2449290</v>
      </c>
      <c r="R2810" s="137">
        <f>1827450+246480+375360</f>
        <v>2449290</v>
      </c>
      <c r="S2810" s="30"/>
      <c r="T2810" s="137"/>
      <c r="U2810" s="137"/>
      <c r="V2810" s="137"/>
      <c r="W2810" s="137"/>
      <c r="X2810" s="137"/>
      <c r="Y2810" s="137"/>
      <c r="Z2810" s="137"/>
      <c r="AA2810" s="137"/>
      <c r="AB2810" s="137"/>
      <c r="AC2810" s="137"/>
      <c r="AD2810" s="137"/>
      <c r="AE2810" s="137"/>
      <c r="AF2810" s="137"/>
      <c r="AG2810" s="337">
        <v>2025</v>
      </c>
      <c r="AH2810" s="171" t="s">
        <v>3071</v>
      </c>
      <c r="AI2810" s="171"/>
      <c r="AJ2810" s="134">
        <f t="shared" ca="1" si="608"/>
        <v>2699</v>
      </c>
      <c r="AK2810" s="35" t="s">
        <v>153</v>
      </c>
      <c r="AL2810" s="134" t="str">
        <f t="shared" ca="1" si="609"/>
        <v>2699.</v>
      </c>
      <c r="AM2810" s="140"/>
      <c r="AO2810" s="193"/>
    </row>
    <row r="2811" spans="1:41" ht="22.5" hidden="1" customHeight="1" x14ac:dyDescent="0.25">
      <c r="A2811" s="68" t="s">
        <v>5880</v>
      </c>
      <c r="B2811" s="25">
        <v>4453</v>
      </c>
      <c r="C2811" s="205" t="s">
        <v>2102</v>
      </c>
      <c r="D2811" s="25">
        <v>1955</v>
      </c>
      <c r="E2811" s="108" t="s">
        <v>2932</v>
      </c>
      <c r="F2811" s="68" t="s">
        <v>2934</v>
      </c>
      <c r="G2811" s="25">
        <v>2</v>
      </c>
      <c r="H2811" s="25">
        <v>2</v>
      </c>
      <c r="I2811" s="137">
        <v>449.09</v>
      </c>
      <c r="J2811" s="137">
        <v>449.09</v>
      </c>
      <c r="K2811" s="137">
        <v>251.96</v>
      </c>
      <c r="L2811" s="30">
        <v>37</v>
      </c>
      <c r="M2811" s="170">
        <f t="shared" si="606"/>
        <v>197064</v>
      </c>
      <c r="N2811" s="137"/>
      <c r="O2811" s="135"/>
      <c r="P2811" s="137"/>
      <c r="Q2811" s="137">
        <f t="shared" si="607"/>
        <v>197064</v>
      </c>
      <c r="R2811" s="137">
        <v>197064</v>
      </c>
      <c r="S2811" s="30"/>
      <c r="T2811" s="137"/>
      <c r="U2811" s="137"/>
      <c r="V2811" s="137"/>
      <c r="W2811" s="137"/>
      <c r="X2811" s="137"/>
      <c r="Y2811" s="137"/>
      <c r="Z2811" s="137"/>
      <c r="AA2811" s="137"/>
      <c r="AB2811" s="137"/>
      <c r="AC2811" s="137"/>
      <c r="AD2811" s="137"/>
      <c r="AE2811" s="137"/>
      <c r="AF2811" s="137"/>
      <c r="AG2811" s="337">
        <v>2025</v>
      </c>
      <c r="AH2811" s="218" t="s">
        <v>3052</v>
      </c>
      <c r="AI2811" s="218"/>
      <c r="AJ2811" s="134">
        <f t="shared" ca="1" si="608"/>
        <v>2700</v>
      </c>
      <c r="AK2811" s="35" t="s">
        <v>153</v>
      </c>
      <c r="AL2811" s="134" t="str">
        <f t="shared" ca="1" si="609"/>
        <v>2700.</v>
      </c>
      <c r="AM2811" s="140"/>
      <c r="AN2811" s="35"/>
      <c r="AO2811" s="193"/>
    </row>
    <row r="2812" spans="1:41" ht="22.5" hidden="1" customHeight="1" x14ac:dyDescent="0.25">
      <c r="A2812" s="68" t="s">
        <v>5881</v>
      </c>
      <c r="B2812" s="25">
        <v>4480</v>
      </c>
      <c r="C2812" s="169" t="s">
        <v>2103</v>
      </c>
      <c r="D2812" s="25">
        <v>1955</v>
      </c>
      <c r="E2812" s="108" t="s">
        <v>2932</v>
      </c>
      <c r="F2812" s="68" t="s">
        <v>2934</v>
      </c>
      <c r="G2812" s="25">
        <v>3</v>
      </c>
      <c r="H2812" s="25">
        <v>3</v>
      </c>
      <c r="I2812" s="170">
        <v>2103.38</v>
      </c>
      <c r="J2812" s="137">
        <v>1901.7</v>
      </c>
      <c r="K2812" s="170">
        <v>1704.3</v>
      </c>
      <c r="L2812" s="287">
        <v>59</v>
      </c>
      <c r="M2812" s="170">
        <f t="shared" si="606"/>
        <v>1771960</v>
      </c>
      <c r="N2812" s="137"/>
      <c r="O2812" s="135"/>
      <c r="P2812" s="137"/>
      <c r="Q2812" s="137">
        <f t="shared" si="607"/>
        <v>1771960</v>
      </c>
      <c r="R2812" s="137">
        <v>1771960</v>
      </c>
      <c r="S2812" s="30"/>
      <c r="T2812" s="137"/>
      <c r="U2812" s="137"/>
      <c r="V2812" s="137"/>
      <c r="W2812" s="137"/>
      <c r="X2812" s="137"/>
      <c r="Y2812" s="137"/>
      <c r="Z2812" s="137"/>
      <c r="AA2812" s="137"/>
      <c r="AB2812" s="137"/>
      <c r="AC2812" s="137"/>
      <c r="AD2812" s="137"/>
      <c r="AE2812" s="137"/>
      <c r="AF2812" s="137"/>
      <c r="AG2812" s="337">
        <v>2025</v>
      </c>
      <c r="AH2812" s="171" t="s">
        <v>3048</v>
      </c>
      <c r="AI2812" s="171"/>
      <c r="AJ2812" s="134">
        <f t="shared" ca="1" si="608"/>
        <v>2701</v>
      </c>
      <c r="AK2812" s="35" t="s">
        <v>153</v>
      </c>
      <c r="AL2812" s="134" t="str">
        <f t="shared" ca="1" si="609"/>
        <v>2701.</v>
      </c>
      <c r="AM2812" s="140"/>
      <c r="AO2812" s="193"/>
    </row>
    <row r="2813" spans="1:41" ht="22.5" hidden="1" customHeight="1" x14ac:dyDescent="0.25">
      <c r="A2813" s="68" t="s">
        <v>5882</v>
      </c>
      <c r="B2813" s="25">
        <v>4859</v>
      </c>
      <c r="C2813" s="205" t="s">
        <v>2104</v>
      </c>
      <c r="D2813" s="25">
        <v>1955</v>
      </c>
      <c r="E2813" s="108" t="s">
        <v>2932</v>
      </c>
      <c r="F2813" s="68" t="s">
        <v>2934</v>
      </c>
      <c r="G2813" s="25">
        <v>2</v>
      </c>
      <c r="H2813" s="25">
        <v>1</v>
      </c>
      <c r="I2813" s="137">
        <v>610.79</v>
      </c>
      <c r="J2813" s="137">
        <v>521.70000000000005</v>
      </c>
      <c r="K2813" s="137">
        <v>521.70000000000005</v>
      </c>
      <c r="L2813" s="30">
        <v>24</v>
      </c>
      <c r="M2813" s="170">
        <f t="shared" si="606"/>
        <v>530548</v>
      </c>
      <c r="N2813" s="137"/>
      <c r="O2813" s="135"/>
      <c r="P2813" s="137"/>
      <c r="Q2813" s="137">
        <f t="shared" si="607"/>
        <v>530548</v>
      </c>
      <c r="R2813" s="137">
        <f>319056+211492</f>
        <v>530548</v>
      </c>
      <c r="S2813" s="30"/>
      <c r="T2813" s="137"/>
      <c r="U2813" s="137"/>
      <c r="V2813" s="137"/>
      <c r="W2813" s="137"/>
      <c r="X2813" s="137"/>
      <c r="Y2813" s="137"/>
      <c r="Z2813" s="137"/>
      <c r="AA2813" s="137"/>
      <c r="AB2813" s="137"/>
      <c r="AC2813" s="137"/>
      <c r="AD2813" s="137"/>
      <c r="AE2813" s="137"/>
      <c r="AF2813" s="137"/>
      <c r="AG2813" s="337">
        <v>2025</v>
      </c>
      <c r="AH2813" s="218" t="s">
        <v>3056</v>
      </c>
      <c r="AI2813" s="218"/>
      <c r="AJ2813" s="134">
        <f t="shared" ca="1" si="608"/>
        <v>2702</v>
      </c>
      <c r="AK2813" s="35" t="s">
        <v>153</v>
      </c>
      <c r="AL2813" s="134" t="str">
        <f t="shared" ca="1" si="609"/>
        <v>2702.</v>
      </c>
      <c r="AM2813" s="140"/>
      <c r="AN2813" s="35"/>
      <c r="AO2813" s="193"/>
    </row>
    <row r="2814" spans="1:41" ht="22.5" hidden="1" customHeight="1" x14ac:dyDescent="0.25">
      <c r="A2814" s="68" t="s">
        <v>5883</v>
      </c>
      <c r="B2814" s="25">
        <v>4465</v>
      </c>
      <c r="C2814" s="333" t="s">
        <v>2105</v>
      </c>
      <c r="D2814" s="25">
        <v>1955</v>
      </c>
      <c r="E2814" s="108" t="s">
        <v>2932</v>
      </c>
      <c r="F2814" s="68" t="s">
        <v>2934</v>
      </c>
      <c r="G2814" s="25">
        <v>2</v>
      </c>
      <c r="H2814" s="25">
        <v>1</v>
      </c>
      <c r="I2814" s="170">
        <v>428.91</v>
      </c>
      <c r="J2814" s="170">
        <v>381.9</v>
      </c>
      <c r="K2814" s="170">
        <v>381.9</v>
      </c>
      <c r="L2814" s="287">
        <v>23</v>
      </c>
      <c r="M2814" s="170">
        <f t="shared" si="606"/>
        <v>347208</v>
      </c>
      <c r="N2814" s="137"/>
      <c r="O2814" s="135"/>
      <c r="P2814" s="137"/>
      <c r="Q2814" s="137">
        <f t="shared" si="607"/>
        <v>347208</v>
      </c>
      <c r="R2814" s="137">
        <v>347208</v>
      </c>
      <c r="S2814" s="30"/>
      <c r="T2814" s="137"/>
      <c r="U2814" s="137"/>
      <c r="V2814" s="137"/>
      <c r="W2814" s="137"/>
      <c r="X2814" s="137"/>
      <c r="Y2814" s="137"/>
      <c r="Z2814" s="137"/>
      <c r="AA2814" s="137"/>
      <c r="AB2814" s="137"/>
      <c r="AC2814" s="137"/>
      <c r="AD2814" s="137"/>
      <c r="AE2814" s="137"/>
      <c r="AF2814" s="137"/>
      <c r="AG2814" s="337">
        <v>2025</v>
      </c>
      <c r="AH2814" s="171" t="s">
        <v>3052</v>
      </c>
      <c r="AI2814" s="171"/>
      <c r="AJ2814" s="134">
        <f t="shared" ca="1" si="608"/>
        <v>2703</v>
      </c>
      <c r="AK2814" s="35" t="s">
        <v>153</v>
      </c>
      <c r="AL2814" s="134" t="str">
        <f t="shared" ca="1" si="609"/>
        <v>2703.</v>
      </c>
      <c r="AM2814" s="140"/>
      <c r="AN2814" s="35"/>
      <c r="AO2814" s="193"/>
    </row>
    <row r="2815" spans="1:41" ht="22.5" hidden="1" customHeight="1" x14ac:dyDescent="0.25">
      <c r="A2815" s="68" t="s">
        <v>5884</v>
      </c>
      <c r="B2815" s="25">
        <v>4822</v>
      </c>
      <c r="C2815" s="169" t="s">
        <v>2106</v>
      </c>
      <c r="D2815" s="25">
        <v>1955</v>
      </c>
      <c r="E2815" s="108" t="s">
        <v>2932</v>
      </c>
      <c r="F2815" s="68" t="s">
        <v>2934</v>
      </c>
      <c r="G2815" s="25">
        <v>4</v>
      </c>
      <c r="H2815" s="25">
        <v>3</v>
      </c>
      <c r="I2815" s="170">
        <v>2259.9</v>
      </c>
      <c r="J2815" s="137">
        <v>1896.8</v>
      </c>
      <c r="K2815" s="170">
        <v>1761.3</v>
      </c>
      <c r="L2815" s="287">
        <v>69</v>
      </c>
      <c r="M2815" s="170">
        <f t="shared" si="606"/>
        <v>4520842.8</v>
      </c>
      <c r="N2815" s="137"/>
      <c r="O2815" s="135"/>
      <c r="P2815" s="137"/>
      <c r="Q2815" s="137">
        <f t="shared" si="607"/>
        <v>4520842.8</v>
      </c>
      <c r="R2815" s="137"/>
      <c r="S2815" s="30"/>
      <c r="T2815" s="137"/>
      <c r="U2815" s="137"/>
      <c r="V2815" s="137"/>
      <c r="W2815" s="137"/>
      <c r="X2815" s="137"/>
      <c r="Y2815" s="137">
        <v>1436.1</v>
      </c>
      <c r="Z2815" s="137">
        <f>Y2815*3148</f>
        <v>4520842.8</v>
      </c>
      <c r="AA2815" s="137"/>
      <c r="AB2815" s="137"/>
      <c r="AC2815" s="137"/>
      <c r="AD2815" s="137"/>
      <c r="AE2815" s="137"/>
      <c r="AF2815" s="137"/>
      <c r="AG2815" s="337">
        <v>2025</v>
      </c>
      <c r="AH2815" s="218"/>
      <c r="AI2815" s="218"/>
      <c r="AJ2815" s="134">
        <f t="shared" ca="1" si="608"/>
        <v>2704</v>
      </c>
      <c r="AK2815" s="35" t="s">
        <v>153</v>
      </c>
      <c r="AL2815" s="134" t="str">
        <f t="shared" ca="1" si="609"/>
        <v>2704.</v>
      </c>
      <c r="AM2815" s="140"/>
      <c r="AN2815" s="35"/>
      <c r="AO2815" s="193"/>
    </row>
    <row r="2816" spans="1:41" ht="22.5" hidden="1" customHeight="1" x14ac:dyDescent="0.25">
      <c r="A2816" s="68" t="s">
        <v>5885</v>
      </c>
      <c r="B2816" s="25">
        <v>5209</v>
      </c>
      <c r="C2816" s="333" t="s">
        <v>2107</v>
      </c>
      <c r="D2816" s="25">
        <v>1955</v>
      </c>
      <c r="E2816" s="108" t="s">
        <v>2932</v>
      </c>
      <c r="F2816" s="68" t="s">
        <v>2934</v>
      </c>
      <c r="G2816" s="25">
        <v>2</v>
      </c>
      <c r="H2816" s="25">
        <v>1</v>
      </c>
      <c r="I2816" s="170">
        <v>271.7</v>
      </c>
      <c r="J2816" s="170">
        <v>181.2</v>
      </c>
      <c r="K2816" s="170">
        <v>181.2</v>
      </c>
      <c r="L2816" s="287">
        <v>22</v>
      </c>
      <c r="M2816" s="170">
        <f t="shared" si="606"/>
        <v>132877.44</v>
      </c>
      <c r="N2816" s="137"/>
      <c r="O2816" s="135"/>
      <c r="P2816" s="137"/>
      <c r="Q2816" s="137">
        <f t="shared" si="607"/>
        <v>132877.44</v>
      </c>
      <c r="R2816" s="137">
        <v>132877.44</v>
      </c>
      <c r="S2816" s="30"/>
      <c r="T2816" s="137"/>
      <c r="U2816" s="137"/>
      <c r="V2816" s="137"/>
      <c r="W2816" s="137"/>
      <c r="X2816" s="137"/>
      <c r="Y2816" s="137"/>
      <c r="Z2816" s="137"/>
      <c r="AA2816" s="137"/>
      <c r="AB2816" s="137"/>
      <c r="AC2816" s="137"/>
      <c r="AD2816" s="137"/>
      <c r="AE2816" s="137"/>
      <c r="AF2816" s="137"/>
      <c r="AG2816" s="337">
        <v>2025</v>
      </c>
      <c r="AH2816" s="171" t="s">
        <v>3052</v>
      </c>
      <c r="AI2816" s="171"/>
      <c r="AJ2816" s="134">
        <f t="shared" ca="1" si="608"/>
        <v>2705</v>
      </c>
      <c r="AK2816" s="35" t="s">
        <v>153</v>
      </c>
      <c r="AL2816" s="134" t="str">
        <f t="shared" ca="1" si="609"/>
        <v>2705.</v>
      </c>
      <c r="AM2816" s="140"/>
      <c r="AN2816" s="35"/>
      <c r="AO2816" s="193"/>
    </row>
    <row r="2817" spans="1:41" ht="22.5" hidden="1" customHeight="1" x14ac:dyDescent="0.25">
      <c r="A2817" s="68" t="s">
        <v>5886</v>
      </c>
      <c r="B2817" s="25">
        <v>5402</v>
      </c>
      <c r="C2817" s="130" t="s">
        <v>2108</v>
      </c>
      <c r="D2817" s="25">
        <v>1955</v>
      </c>
      <c r="E2817" s="108" t="s">
        <v>2932</v>
      </c>
      <c r="F2817" s="68" t="s">
        <v>2934</v>
      </c>
      <c r="G2817" s="25">
        <v>2</v>
      </c>
      <c r="H2817" s="25">
        <v>1</v>
      </c>
      <c r="I2817" s="137">
        <v>446.69</v>
      </c>
      <c r="J2817" s="137">
        <v>409.3</v>
      </c>
      <c r="K2817" s="137">
        <v>409.3</v>
      </c>
      <c r="L2817" s="30">
        <v>24</v>
      </c>
      <c r="M2817" s="170">
        <f t="shared" si="606"/>
        <v>172536</v>
      </c>
      <c r="N2817" s="137"/>
      <c r="O2817" s="135"/>
      <c r="P2817" s="137"/>
      <c r="Q2817" s="137">
        <f t="shared" si="607"/>
        <v>172536</v>
      </c>
      <c r="R2817" s="137">
        <v>172536</v>
      </c>
      <c r="S2817" s="30"/>
      <c r="T2817" s="137"/>
      <c r="U2817" s="137"/>
      <c r="V2817" s="137"/>
      <c r="W2817" s="137"/>
      <c r="X2817" s="137"/>
      <c r="Y2817" s="137"/>
      <c r="Z2817" s="137"/>
      <c r="AA2817" s="137"/>
      <c r="AB2817" s="137"/>
      <c r="AC2817" s="137"/>
      <c r="AD2817" s="137"/>
      <c r="AE2817" s="137"/>
      <c r="AF2817" s="137"/>
      <c r="AG2817" s="337">
        <v>2025</v>
      </c>
      <c r="AH2817" s="218" t="s">
        <v>3049</v>
      </c>
      <c r="AI2817" s="218"/>
      <c r="AJ2817" s="134">
        <f t="shared" ca="1" si="608"/>
        <v>2706</v>
      </c>
      <c r="AK2817" s="35" t="s">
        <v>153</v>
      </c>
      <c r="AL2817" s="134" t="str">
        <f t="shared" ca="1" si="609"/>
        <v>2706.</v>
      </c>
      <c r="AM2817" s="140"/>
      <c r="AN2817" s="35"/>
      <c r="AO2817" s="193"/>
    </row>
    <row r="2818" spans="1:41" ht="22.5" hidden="1" customHeight="1" x14ac:dyDescent="0.25">
      <c r="A2818" s="68" t="s">
        <v>5887</v>
      </c>
      <c r="B2818" s="25">
        <v>4394</v>
      </c>
      <c r="C2818" s="36" t="s">
        <v>2109</v>
      </c>
      <c r="D2818" s="25">
        <v>1956</v>
      </c>
      <c r="E2818" s="108" t="s">
        <v>2932</v>
      </c>
      <c r="F2818" s="68" t="s">
        <v>2934</v>
      </c>
      <c r="G2818" s="25">
        <v>4</v>
      </c>
      <c r="H2818" s="25">
        <v>5</v>
      </c>
      <c r="I2818" s="173">
        <v>3204.8</v>
      </c>
      <c r="J2818" s="137">
        <v>2634.3</v>
      </c>
      <c r="K2818" s="173">
        <v>2634.3</v>
      </c>
      <c r="L2818" s="117">
        <v>66</v>
      </c>
      <c r="M2818" s="173">
        <f t="shared" ref="M2818:M2861" si="610">R2818+T2818+V2818+X2818+Z2818+AB2818+AE2818+AF2818</f>
        <v>14786700</v>
      </c>
      <c r="N2818" s="137"/>
      <c r="O2818" s="135"/>
      <c r="P2818" s="137"/>
      <c r="Q2818" s="137">
        <f t="shared" ref="Q2818:Q2861" si="611">M2818</f>
        <v>14786700</v>
      </c>
      <c r="R2818" s="137">
        <v>1187340</v>
      </c>
      <c r="S2818" s="30"/>
      <c r="T2818" s="137"/>
      <c r="U2818" s="137"/>
      <c r="V2818" s="137"/>
      <c r="W2818" s="137"/>
      <c r="X2818" s="137"/>
      <c r="Y2818" s="137">
        <v>4320</v>
      </c>
      <c r="Z2818" s="137">
        <f>Y2818*3148</f>
        <v>13599360</v>
      </c>
      <c r="AA2818" s="137"/>
      <c r="AB2818" s="137"/>
      <c r="AC2818" s="137"/>
      <c r="AD2818" s="137"/>
      <c r="AE2818" s="137"/>
      <c r="AF2818" s="137"/>
      <c r="AG2818" s="337">
        <v>2025</v>
      </c>
      <c r="AH2818" s="141" t="s">
        <v>3051</v>
      </c>
      <c r="AI2818" s="141"/>
      <c r="AJ2818" s="134">
        <f t="shared" ca="1" si="608"/>
        <v>2707</v>
      </c>
      <c r="AK2818" s="35" t="s">
        <v>153</v>
      </c>
      <c r="AL2818" s="134" t="str">
        <f t="shared" ca="1" si="609"/>
        <v>2707.</v>
      </c>
      <c r="AM2818" s="140"/>
      <c r="AN2818" s="35"/>
      <c r="AO2818" s="193"/>
    </row>
    <row r="2819" spans="1:41" ht="22.5" hidden="1" customHeight="1" x14ac:dyDescent="0.25">
      <c r="A2819" s="68" t="s">
        <v>5888</v>
      </c>
      <c r="B2819" s="25">
        <v>4444</v>
      </c>
      <c r="C2819" s="169" t="s">
        <v>2110</v>
      </c>
      <c r="D2819" s="25">
        <v>1956</v>
      </c>
      <c r="E2819" s="108" t="s">
        <v>2932</v>
      </c>
      <c r="F2819" s="68" t="s">
        <v>2934</v>
      </c>
      <c r="G2819" s="25">
        <v>4</v>
      </c>
      <c r="H2819" s="25">
        <v>5</v>
      </c>
      <c r="I2819" s="170">
        <v>4417.8999999999996</v>
      </c>
      <c r="J2819" s="137">
        <v>3498.5</v>
      </c>
      <c r="K2819" s="170">
        <v>3498.5</v>
      </c>
      <c r="L2819" s="287">
        <v>95</v>
      </c>
      <c r="M2819" s="170">
        <f t="shared" si="610"/>
        <v>3243190</v>
      </c>
      <c r="N2819" s="137"/>
      <c r="O2819" s="135"/>
      <c r="P2819" s="137"/>
      <c r="Q2819" s="137">
        <f t="shared" si="611"/>
        <v>3243190</v>
      </c>
      <c r="R2819" s="137">
        <v>3243190</v>
      </c>
      <c r="S2819" s="30"/>
      <c r="T2819" s="137"/>
      <c r="U2819" s="137"/>
      <c r="V2819" s="137"/>
      <c r="W2819" s="137"/>
      <c r="X2819" s="137"/>
      <c r="Y2819" s="137"/>
      <c r="Z2819" s="137"/>
      <c r="AA2819" s="137"/>
      <c r="AB2819" s="137"/>
      <c r="AC2819" s="137"/>
      <c r="AD2819" s="137"/>
      <c r="AE2819" s="137"/>
      <c r="AF2819" s="137"/>
      <c r="AG2819" s="337">
        <v>2025</v>
      </c>
      <c r="AH2819" s="171" t="s">
        <v>3048</v>
      </c>
      <c r="AI2819" s="171"/>
      <c r="AJ2819" s="134">
        <f t="shared" ca="1" si="608"/>
        <v>2708</v>
      </c>
      <c r="AK2819" s="35" t="s">
        <v>153</v>
      </c>
      <c r="AL2819" s="134" t="str">
        <f t="shared" ca="1" si="609"/>
        <v>2708.</v>
      </c>
      <c r="AM2819" s="140"/>
      <c r="AN2819" s="35"/>
      <c r="AO2819" s="193"/>
    </row>
    <row r="2820" spans="1:41" ht="22.5" hidden="1" customHeight="1" x14ac:dyDescent="0.25">
      <c r="A2820" s="68" t="s">
        <v>5889</v>
      </c>
      <c r="B2820" s="25">
        <v>4964</v>
      </c>
      <c r="C2820" s="169" t="s">
        <v>2111</v>
      </c>
      <c r="D2820" s="25">
        <v>1956</v>
      </c>
      <c r="E2820" s="108" t="s">
        <v>2932</v>
      </c>
      <c r="F2820" s="68" t="s">
        <v>2934</v>
      </c>
      <c r="G2820" s="25">
        <v>3</v>
      </c>
      <c r="H2820" s="25">
        <v>4</v>
      </c>
      <c r="I2820" s="137">
        <v>2723.21</v>
      </c>
      <c r="J2820" s="137">
        <v>2074.3000000000002</v>
      </c>
      <c r="K2820" s="137">
        <v>2074.3000000000002</v>
      </c>
      <c r="L2820" s="30">
        <v>77</v>
      </c>
      <c r="M2820" s="170">
        <f t="shared" si="610"/>
        <v>6540040</v>
      </c>
      <c r="N2820" s="137"/>
      <c r="O2820" s="135"/>
      <c r="P2820" s="137"/>
      <c r="Q2820" s="137">
        <f t="shared" si="611"/>
        <v>6540040</v>
      </c>
      <c r="R2820" s="137">
        <v>1219920</v>
      </c>
      <c r="S2820" s="30"/>
      <c r="T2820" s="137"/>
      <c r="U2820" s="137"/>
      <c r="V2820" s="137"/>
      <c r="W2820" s="137"/>
      <c r="X2820" s="137"/>
      <c r="Y2820" s="137">
        <v>1690</v>
      </c>
      <c r="Z2820" s="137">
        <f>Y2820*3148</f>
        <v>5320120</v>
      </c>
      <c r="AA2820" s="137"/>
      <c r="AB2820" s="137"/>
      <c r="AC2820" s="137"/>
      <c r="AD2820" s="137"/>
      <c r="AE2820" s="137"/>
      <c r="AF2820" s="137"/>
      <c r="AG2820" s="337">
        <v>2025</v>
      </c>
      <c r="AH2820" s="171" t="s">
        <v>3052</v>
      </c>
      <c r="AI2820" s="171"/>
      <c r="AJ2820" s="134">
        <f t="shared" ca="1" si="608"/>
        <v>2709</v>
      </c>
      <c r="AK2820" s="35" t="s">
        <v>153</v>
      </c>
      <c r="AL2820" s="134" t="str">
        <f t="shared" ca="1" si="609"/>
        <v>2709.</v>
      </c>
      <c r="AM2820" s="140"/>
      <c r="AN2820" s="35"/>
      <c r="AO2820" s="193"/>
    </row>
    <row r="2821" spans="1:41" ht="22.5" hidden="1" customHeight="1" x14ac:dyDescent="0.25">
      <c r="A2821" s="68" t="s">
        <v>5890</v>
      </c>
      <c r="B2821" s="25">
        <v>4525</v>
      </c>
      <c r="C2821" s="36" t="s">
        <v>2112</v>
      </c>
      <c r="D2821" s="25">
        <v>1956</v>
      </c>
      <c r="E2821" s="108" t="s">
        <v>2932</v>
      </c>
      <c r="F2821" s="68" t="s">
        <v>2934</v>
      </c>
      <c r="G2821" s="25">
        <v>2</v>
      </c>
      <c r="H2821" s="25">
        <v>1</v>
      </c>
      <c r="I2821" s="137">
        <v>546.29999999999995</v>
      </c>
      <c r="J2821" s="137">
        <v>496.1</v>
      </c>
      <c r="K2821" s="137">
        <v>496.1</v>
      </c>
      <c r="L2821" s="30">
        <v>16</v>
      </c>
      <c r="M2821" s="170">
        <f t="shared" si="610"/>
        <v>1208832</v>
      </c>
      <c r="N2821" s="137"/>
      <c r="O2821" s="135"/>
      <c r="P2821" s="137"/>
      <c r="Q2821" s="137">
        <f t="shared" si="611"/>
        <v>1208832</v>
      </c>
      <c r="R2821" s="137"/>
      <c r="S2821" s="30"/>
      <c r="T2821" s="137"/>
      <c r="U2821" s="137"/>
      <c r="V2821" s="137"/>
      <c r="W2821" s="137"/>
      <c r="X2821" s="137"/>
      <c r="Y2821" s="137">
        <v>384</v>
      </c>
      <c r="Z2821" s="137">
        <f>Y2821*3148</f>
        <v>1208832</v>
      </c>
      <c r="AA2821" s="137"/>
      <c r="AB2821" s="137"/>
      <c r="AC2821" s="336"/>
      <c r="AD2821" s="336"/>
      <c r="AE2821" s="137"/>
      <c r="AF2821" s="137"/>
      <c r="AG2821" s="337">
        <v>2025</v>
      </c>
      <c r="AH2821" s="218"/>
      <c r="AI2821" s="218"/>
      <c r="AJ2821" s="134">
        <f t="shared" ca="1" si="608"/>
        <v>2710</v>
      </c>
      <c r="AK2821" s="35" t="s">
        <v>153</v>
      </c>
      <c r="AL2821" s="134" t="str">
        <f t="shared" ca="1" si="609"/>
        <v>2710.</v>
      </c>
      <c r="AM2821" s="140"/>
      <c r="AN2821" s="35"/>
      <c r="AO2821" s="193"/>
    </row>
    <row r="2822" spans="1:41" ht="22.5" hidden="1" customHeight="1" x14ac:dyDescent="0.25">
      <c r="A2822" s="68" t="s">
        <v>5891</v>
      </c>
      <c r="B2822" s="25">
        <v>4823</v>
      </c>
      <c r="C2822" s="205" t="s">
        <v>2113</v>
      </c>
      <c r="D2822" s="25">
        <v>1956</v>
      </c>
      <c r="E2822" s="108" t="s">
        <v>2932</v>
      </c>
      <c r="F2822" s="68" t="s">
        <v>2934</v>
      </c>
      <c r="G2822" s="25">
        <v>3</v>
      </c>
      <c r="H2822" s="25">
        <v>2</v>
      </c>
      <c r="I2822" s="137">
        <v>1081.5999999999999</v>
      </c>
      <c r="J2822" s="137">
        <v>1081.5999999999999</v>
      </c>
      <c r="K2822" s="137">
        <v>1081.5999999999999</v>
      </c>
      <c r="L2822" s="30">
        <v>50</v>
      </c>
      <c r="M2822" s="170">
        <f t="shared" si="610"/>
        <v>264365</v>
      </c>
      <c r="N2822" s="137"/>
      <c r="O2822" s="135"/>
      <c r="P2822" s="137"/>
      <c r="Q2822" s="137">
        <f t="shared" si="611"/>
        <v>264365</v>
      </c>
      <c r="R2822" s="137">
        <v>264365</v>
      </c>
      <c r="S2822" s="30"/>
      <c r="T2822" s="137"/>
      <c r="U2822" s="137"/>
      <c r="V2822" s="137"/>
      <c r="W2822" s="137"/>
      <c r="X2822" s="137"/>
      <c r="Y2822" s="137"/>
      <c r="Z2822" s="137"/>
      <c r="AA2822" s="137"/>
      <c r="AB2822" s="137"/>
      <c r="AC2822" s="137"/>
      <c r="AD2822" s="137"/>
      <c r="AE2822" s="137"/>
      <c r="AF2822" s="137"/>
      <c r="AG2822" s="337">
        <v>2025</v>
      </c>
      <c r="AH2822" s="218" t="s">
        <v>3048</v>
      </c>
      <c r="AI2822" s="218"/>
      <c r="AJ2822" s="134">
        <f t="shared" ca="1" si="608"/>
        <v>2711</v>
      </c>
      <c r="AK2822" s="35" t="s">
        <v>153</v>
      </c>
      <c r="AL2822" s="134" t="str">
        <f t="shared" ca="1" si="609"/>
        <v>2711.</v>
      </c>
      <c r="AM2822" s="140"/>
      <c r="AN2822" s="35"/>
      <c r="AO2822" s="193"/>
    </row>
    <row r="2823" spans="1:41" ht="22.5" hidden="1" customHeight="1" x14ac:dyDescent="0.25">
      <c r="A2823" s="68" t="s">
        <v>5892</v>
      </c>
      <c r="B2823" s="25">
        <v>4356</v>
      </c>
      <c r="C2823" s="333" t="s">
        <v>2114</v>
      </c>
      <c r="D2823" s="25">
        <v>1957</v>
      </c>
      <c r="E2823" s="108" t="s">
        <v>2932</v>
      </c>
      <c r="F2823" s="68" t="s">
        <v>2934</v>
      </c>
      <c r="G2823" s="25">
        <v>3</v>
      </c>
      <c r="H2823" s="25">
        <v>2</v>
      </c>
      <c r="I2823" s="170">
        <v>1135.5</v>
      </c>
      <c r="J2823" s="170">
        <v>1019.9</v>
      </c>
      <c r="K2823" s="170">
        <v>1019.9</v>
      </c>
      <c r="L2823" s="287">
        <v>32</v>
      </c>
      <c r="M2823" s="170">
        <f t="shared" si="610"/>
        <v>555251.28</v>
      </c>
      <c r="N2823" s="137"/>
      <c r="O2823" s="135"/>
      <c r="P2823" s="137"/>
      <c r="Q2823" s="137">
        <f t="shared" si="611"/>
        <v>555251.28</v>
      </c>
      <c r="R2823" s="137">
        <v>555251.28</v>
      </c>
      <c r="S2823" s="30"/>
      <c r="T2823" s="137"/>
      <c r="U2823" s="137"/>
      <c r="V2823" s="137"/>
      <c r="W2823" s="137"/>
      <c r="X2823" s="137"/>
      <c r="Y2823" s="137"/>
      <c r="Z2823" s="137"/>
      <c r="AA2823" s="137"/>
      <c r="AB2823" s="137"/>
      <c r="AC2823" s="137"/>
      <c r="AD2823" s="137"/>
      <c r="AE2823" s="137"/>
      <c r="AF2823" s="137"/>
      <c r="AG2823" s="337">
        <v>2025</v>
      </c>
      <c r="AH2823" s="171" t="s">
        <v>3052</v>
      </c>
      <c r="AI2823" s="171"/>
      <c r="AJ2823" s="134">
        <f t="shared" ca="1" si="608"/>
        <v>2712</v>
      </c>
      <c r="AK2823" s="35" t="s">
        <v>153</v>
      </c>
      <c r="AL2823" s="134" t="str">
        <f t="shared" ca="1" si="609"/>
        <v>2712.</v>
      </c>
      <c r="AM2823" s="140"/>
      <c r="AN2823" s="35"/>
      <c r="AO2823" s="193"/>
    </row>
    <row r="2824" spans="1:41" ht="22.5" hidden="1" customHeight="1" x14ac:dyDescent="0.25">
      <c r="A2824" s="68" t="s">
        <v>5893</v>
      </c>
      <c r="B2824" s="25">
        <v>4093</v>
      </c>
      <c r="C2824" s="333" t="s">
        <v>2115</v>
      </c>
      <c r="D2824" s="25">
        <v>1957</v>
      </c>
      <c r="E2824" s="108" t="s">
        <v>2932</v>
      </c>
      <c r="F2824" s="68" t="s">
        <v>2934</v>
      </c>
      <c r="G2824" s="25">
        <v>4</v>
      </c>
      <c r="H2824" s="25">
        <v>3</v>
      </c>
      <c r="I2824" s="170">
        <v>2795.1</v>
      </c>
      <c r="J2824" s="137">
        <v>2279.3000000000002</v>
      </c>
      <c r="K2824" s="170">
        <v>2279.3000000000002</v>
      </c>
      <c r="L2824" s="287">
        <v>68</v>
      </c>
      <c r="M2824" s="170">
        <f t="shared" si="610"/>
        <v>1204148</v>
      </c>
      <c r="N2824" s="137"/>
      <c r="O2824" s="135"/>
      <c r="P2824" s="137"/>
      <c r="Q2824" s="137">
        <f t="shared" si="611"/>
        <v>1204148</v>
      </c>
      <c r="R2824" s="170">
        <f>1004088+200060</f>
        <v>1204148</v>
      </c>
      <c r="S2824" s="287"/>
      <c r="T2824" s="170"/>
      <c r="U2824" s="170"/>
      <c r="V2824" s="170"/>
      <c r="W2824" s="170"/>
      <c r="X2824" s="170"/>
      <c r="Y2824" s="170"/>
      <c r="Z2824" s="170"/>
      <c r="AA2824" s="170"/>
      <c r="AB2824" s="170"/>
      <c r="AC2824" s="170"/>
      <c r="AD2824" s="170"/>
      <c r="AE2824" s="170"/>
      <c r="AF2824" s="170"/>
      <c r="AG2824" s="337">
        <v>2025</v>
      </c>
      <c r="AH2824" s="171" t="s">
        <v>3056</v>
      </c>
      <c r="AI2824" s="171"/>
      <c r="AJ2824" s="134">
        <f t="shared" ca="1" si="608"/>
        <v>2713</v>
      </c>
      <c r="AK2824" s="35" t="s">
        <v>153</v>
      </c>
      <c r="AL2824" s="134" t="str">
        <f t="shared" ca="1" si="609"/>
        <v>2713.</v>
      </c>
      <c r="AM2824" s="140"/>
      <c r="AN2824" s="35"/>
      <c r="AO2824" s="193"/>
    </row>
    <row r="2825" spans="1:41" ht="22.5" hidden="1" customHeight="1" x14ac:dyDescent="0.25">
      <c r="A2825" s="68" t="s">
        <v>5894</v>
      </c>
      <c r="B2825" s="25">
        <v>4169</v>
      </c>
      <c r="C2825" s="333" t="s">
        <v>2116</v>
      </c>
      <c r="D2825" s="25">
        <v>1957</v>
      </c>
      <c r="E2825" s="108" t="s">
        <v>2932</v>
      </c>
      <c r="F2825" s="68" t="s">
        <v>2934</v>
      </c>
      <c r="G2825" s="25">
        <v>2</v>
      </c>
      <c r="H2825" s="25">
        <v>1</v>
      </c>
      <c r="I2825" s="170">
        <v>334.2</v>
      </c>
      <c r="J2825" s="137">
        <v>221.2</v>
      </c>
      <c r="K2825" s="170">
        <v>221.2</v>
      </c>
      <c r="L2825" s="287">
        <v>22</v>
      </c>
      <c r="M2825" s="170">
        <f t="shared" si="610"/>
        <v>538120.19000000006</v>
      </c>
      <c r="N2825" s="137"/>
      <c r="O2825" s="135"/>
      <c r="P2825" s="137"/>
      <c r="Q2825" s="137">
        <f t="shared" si="611"/>
        <v>538120.19000000006</v>
      </c>
      <c r="R2825" s="137"/>
      <c r="S2825" s="30"/>
      <c r="T2825" s="137"/>
      <c r="U2825" s="137">
        <v>71.53</v>
      </c>
      <c r="V2825" s="137">
        <f>U2825*7523</f>
        <v>538120.19000000006</v>
      </c>
      <c r="W2825" s="137"/>
      <c r="X2825" s="137"/>
      <c r="Y2825" s="137"/>
      <c r="Z2825" s="137"/>
      <c r="AA2825" s="137"/>
      <c r="AB2825" s="137"/>
      <c r="AC2825" s="137"/>
      <c r="AD2825" s="137"/>
      <c r="AE2825" s="137"/>
      <c r="AF2825" s="137"/>
      <c r="AG2825" s="337">
        <v>2025</v>
      </c>
      <c r="AH2825" s="166"/>
      <c r="AI2825" s="166"/>
      <c r="AJ2825" s="134">
        <f t="shared" ca="1" si="608"/>
        <v>2714</v>
      </c>
      <c r="AK2825" s="35" t="s">
        <v>153</v>
      </c>
      <c r="AL2825" s="134" t="str">
        <f t="shared" ca="1" si="609"/>
        <v>2714.</v>
      </c>
      <c r="AM2825" s="140"/>
      <c r="AN2825" s="35"/>
      <c r="AO2825" s="193"/>
    </row>
    <row r="2826" spans="1:41" ht="22.5" hidden="1" customHeight="1" x14ac:dyDescent="0.25">
      <c r="A2826" s="68" t="s">
        <v>5895</v>
      </c>
      <c r="B2826" s="25">
        <v>4861</v>
      </c>
      <c r="C2826" s="205" t="s">
        <v>2117</v>
      </c>
      <c r="D2826" s="25">
        <v>1957</v>
      </c>
      <c r="E2826" s="108" t="s">
        <v>2932</v>
      </c>
      <c r="F2826" s="68" t="s">
        <v>2934</v>
      </c>
      <c r="G2826" s="25">
        <v>2</v>
      </c>
      <c r="H2826" s="25">
        <v>2</v>
      </c>
      <c r="I2826" s="137">
        <v>508.9</v>
      </c>
      <c r="J2826" s="137">
        <v>335.5</v>
      </c>
      <c r="K2826" s="137">
        <v>335.5</v>
      </c>
      <c r="L2826" s="30">
        <v>33</v>
      </c>
      <c r="M2826" s="137">
        <f t="shared" si="610"/>
        <v>248816.76</v>
      </c>
      <c r="N2826" s="137"/>
      <c r="O2826" s="135"/>
      <c r="P2826" s="137"/>
      <c r="Q2826" s="137">
        <f t="shared" si="611"/>
        <v>248816.76</v>
      </c>
      <c r="R2826" s="137">
        <v>248816.76</v>
      </c>
      <c r="S2826" s="30"/>
      <c r="T2826" s="137"/>
      <c r="U2826" s="137"/>
      <c r="V2826" s="137"/>
      <c r="W2826" s="137"/>
      <c r="X2826" s="137"/>
      <c r="Y2826" s="137"/>
      <c r="Z2826" s="137"/>
      <c r="AA2826" s="137"/>
      <c r="AB2826" s="137"/>
      <c r="AC2826" s="137"/>
      <c r="AD2826" s="137"/>
      <c r="AE2826" s="137"/>
      <c r="AF2826" s="137"/>
      <c r="AG2826" s="337">
        <v>2025</v>
      </c>
      <c r="AH2826" s="218" t="s">
        <v>3052</v>
      </c>
      <c r="AI2826" s="218"/>
      <c r="AJ2826" s="134">
        <f t="shared" ca="1" si="608"/>
        <v>2715</v>
      </c>
      <c r="AK2826" s="35" t="s">
        <v>153</v>
      </c>
      <c r="AL2826" s="134" t="str">
        <f t="shared" ca="1" si="609"/>
        <v>2715.</v>
      </c>
      <c r="AM2826" s="140"/>
      <c r="AN2826" s="35"/>
      <c r="AO2826" s="193"/>
    </row>
    <row r="2827" spans="1:41" ht="22.5" hidden="1" customHeight="1" x14ac:dyDescent="0.25">
      <c r="A2827" s="68" t="s">
        <v>5896</v>
      </c>
      <c r="B2827" s="25">
        <v>4950</v>
      </c>
      <c r="C2827" s="205" t="s">
        <v>2118</v>
      </c>
      <c r="D2827" s="25">
        <v>1957</v>
      </c>
      <c r="E2827" s="108" t="s">
        <v>2932</v>
      </c>
      <c r="F2827" s="68" t="s">
        <v>2934</v>
      </c>
      <c r="G2827" s="25">
        <v>2</v>
      </c>
      <c r="H2827" s="25">
        <v>1</v>
      </c>
      <c r="I2827" s="137">
        <v>454.34</v>
      </c>
      <c r="J2827" s="137">
        <v>417.14</v>
      </c>
      <c r="K2827" s="137">
        <v>417.14</v>
      </c>
      <c r="L2827" s="30">
        <v>22</v>
      </c>
      <c r="M2827" s="170">
        <f t="shared" si="610"/>
        <v>1730633</v>
      </c>
      <c r="N2827" s="137"/>
      <c r="O2827" s="135"/>
      <c r="P2827" s="137"/>
      <c r="Q2827" s="137">
        <f t="shared" si="611"/>
        <v>1730633</v>
      </c>
      <c r="R2827" s="137">
        <f>1230483+500150</f>
        <v>1730633</v>
      </c>
      <c r="S2827" s="30"/>
      <c r="T2827" s="137"/>
      <c r="U2827" s="137"/>
      <c r="V2827" s="137"/>
      <c r="W2827" s="137"/>
      <c r="X2827" s="137"/>
      <c r="Y2827" s="137"/>
      <c r="Z2827" s="137"/>
      <c r="AA2827" s="137"/>
      <c r="AB2827" s="137"/>
      <c r="AC2827" s="137"/>
      <c r="AD2827" s="137"/>
      <c r="AE2827" s="137"/>
      <c r="AF2827" s="137"/>
      <c r="AG2827" s="337">
        <v>2025</v>
      </c>
      <c r="AH2827" s="218" t="s">
        <v>3059</v>
      </c>
      <c r="AI2827" s="218"/>
      <c r="AJ2827" s="134">
        <f t="shared" ca="1" si="608"/>
        <v>2716</v>
      </c>
      <c r="AK2827" s="35" t="s">
        <v>153</v>
      </c>
      <c r="AL2827" s="134" t="str">
        <f t="shared" ca="1" si="609"/>
        <v>2716.</v>
      </c>
      <c r="AM2827" s="140"/>
      <c r="AN2827" s="35"/>
      <c r="AO2827" s="193"/>
    </row>
    <row r="2828" spans="1:41" ht="22.5" hidden="1" customHeight="1" x14ac:dyDescent="0.25">
      <c r="A2828" s="68" t="s">
        <v>5897</v>
      </c>
      <c r="B2828" s="25">
        <v>4951</v>
      </c>
      <c r="C2828" s="205" t="s">
        <v>2119</v>
      </c>
      <c r="D2828" s="25">
        <v>1957</v>
      </c>
      <c r="E2828" s="108" t="s">
        <v>2932</v>
      </c>
      <c r="F2828" s="68" t="s">
        <v>2934</v>
      </c>
      <c r="G2828" s="25">
        <v>2</v>
      </c>
      <c r="H2828" s="25">
        <v>1</v>
      </c>
      <c r="I2828" s="137">
        <v>457.21</v>
      </c>
      <c r="J2828" s="137">
        <v>417.6</v>
      </c>
      <c r="K2828" s="137">
        <v>417.6</v>
      </c>
      <c r="L2828" s="30">
        <v>18</v>
      </c>
      <c r="M2828" s="170">
        <f t="shared" si="610"/>
        <v>737274.55</v>
      </c>
      <c r="N2828" s="137"/>
      <c r="O2828" s="135"/>
      <c r="P2828" s="137"/>
      <c r="Q2828" s="137">
        <f t="shared" si="611"/>
        <v>737274.55</v>
      </c>
      <c r="R2828" s="137">
        <v>737274.55</v>
      </c>
      <c r="S2828" s="30"/>
      <c r="T2828" s="137"/>
      <c r="U2828" s="137"/>
      <c r="V2828" s="137"/>
      <c r="W2828" s="137"/>
      <c r="X2828" s="137"/>
      <c r="Y2828" s="137"/>
      <c r="Z2828" s="137"/>
      <c r="AA2828" s="137"/>
      <c r="AB2828" s="137"/>
      <c r="AC2828" s="137"/>
      <c r="AD2828" s="137"/>
      <c r="AE2828" s="137"/>
      <c r="AF2828" s="137"/>
      <c r="AG2828" s="337">
        <v>2025</v>
      </c>
      <c r="AH2828" s="218" t="s">
        <v>3050</v>
      </c>
      <c r="AI2828" s="218"/>
      <c r="AJ2828" s="134">
        <f t="shared" ca="1" si="608"/>
        <v>2717</v>
      </c>
      <c r="AK2828" s="35" t="s">
        <v>153</v>
      </c>
      <c r="AL2828" s="134" t="str">
        <f t="shared" ca="1" si="609"/>
        <v>2717.</v>
      </c>
      <c r="AM2828" s="140"/>
      <c r="AN2828" s="35"/>
      <c r="AO2828" s="193"/>
    </row>
    <row r="2829" spans="1:41" ht="22.5" hidden="1" customHeight="1" x14ac:dyDescent="0.25">
      <c r="A2829" s="68" t="s">
        <v>5898</v>
      </c>
      <c r="B2829" s="25">
        <v>4954</v>
      </c>
      <c r="C2829" s="205" t="s">
        <v>2120</v>
      </c>
      <c r="D2829" s="25">
        <v>1957</v>
      </c>
      <c r="E2829" s="108" t="s">
        <v>2932</v>
      </c>
      <c r="F2829" s="68" t="s">
        <v>2934</v>
      </c>
      <c r="G2829" s="25">
        <v>2</v>
      </c>
      <c r="H2829" s="25">
        <v>1</v>
      </c>
      <c r="I2829" s="137">
        <v>449.39</v>
      </c>
      <c r="J2829" s="137">
        <v>370.2</v>
      </c>
      <c r="K2829" s="137">
        <v>370.2</v>
      </c>
      <c r="L2829" s="30">
        <v>18</v>
      </c>
      <c r="M2829" s="170">
        <f t="shared" si="610"/>
        <v>724685.45</v>
      </c>
      <c r="N2829" s="137"/>
      <c r="O2829" s="135"/>
      <c r="P2829" s="137"/>
      <c r="Q2829" s="137">
        <f t="shared" si="611"/>
        <v>724685.45</v>
      </c>
      <c r="R2829" s="137">
        <v>724685.45</v>
      </c>
      <c r="S2829" s="30"/>
      <c r="T2829" s="137"/>
      <c r="U2829" s="137"/>
      <c r="V2829" s="137"/>
      <c r="W2829" s="137"/>
      <c r="X2829" s="137"/>
      <c r="Y2829" s="137"/>
      <c r="Z2829" s="137"/>
      <c r="AA2829" s="137"/>
      <c r="AB2829" s="137"/>
      <c r="AC2829" s="137"/>
      <c r="AD2829" s="137"/>
      <c r="AE2829" s="137"/>
      <c r="AF2829" s="137"/>
      <c r="AG2829" s="337">
        <v>2025</v>
      </c>
      <c r="AH2829" s="218" t="s">
        <v>3050</v>
      </c>
      <c r="AI2829" s="218"/>
      <c r="AJ2829" s="134">
        <f t="shared" ca="1" si="608"/>
        <v>2718</v>
      </c>
      <c r="AK2829" s="35" t="s">
        <v>153</v>
      </c>
      <c r="AL2829" s="134" t="str">
        <f t="shared" ca="1" si="609"/>
        <v>2718.</v>
      </c>
      <c r="AM2829" s="140"/>
      <c r="AN2829" s="35"/>
      <c r="AO2829" s="193"/>
    </row>
    <row r="2830" spans="1:41" ht="22.5" hidden="1" customHeight="1" x14ac:dyDescent="0.25">
      <c r="A2830" s="68" t="s">
        <v>5899</v>
      </c>
      <c r="B2830" s="25">
        <v>4957</v>
      </c>
      <c r="C2830" s="205" t="s">
        <v>2121</v>
      </c>
      <c r="D2830" s="25">
        <v>1957</v>
      </c>
      <c r="E2830" s="108" t="s">
        <v>2932</v>
      </c>
      <c r="F2830" s="68" t="s">
        <v>2934</v>
      </c>
      <c r="G2830" s="25">
        <v>2</v>
      </c>
      <c r="H2830" s="25">
        <v>1</v>
      </c>
      <c r="I2830" s="137">
        <v>454.2</v>
      </c>
      <c r="J2830" s="137">
        <v>414</v>
      </c>
      <c r="K2830" s="137">
        <v>414</v>
      </c>
      <c r="L2830" s="30">
        <v>21</v>
      </c>
      <c r="M2830" s="170">
        <f t="shared" si="610"/>
        <v>253368</v>
      </c>
      <c r="N2830" s="137"/>
      <c r="O2830" s="135"/>
      <c r="P2830" s="137"/>
      <c r="Q2830" s="137">
        <f t="shared" si="611"/>
        <v>253368</v>
      </c>
      <c r="R2830" s="137">
        <v>253368</v>
      </c>
      <c r="S2830" s="30"/>
      <c r="T2830" s="137"/>
      <c r="U2830" s="137"/>
      <c r="V2830" s="137"/>
      <c r="W2830" s="137"/>
      <c r="X2830" s="137"/>
      <c r="Y2830" s="137"/>
      <c r="Z2830" s="137"/>
      <c r="AA2830" s="137"/>
      <c r="AB2830" s="137"/>
      <c r="AC2830" s="137"/>
      <c r="AD2830" s="137"/>
      <c r="AE2830" s="137"/>
      <c r="AF2830" s="137"/>
      <c r="AG2830" s="337">
        <v>2025</v>
      </c>
      <c r="AH2830" s="218" t="s">
        <v>3052</v>
      </c>
      <c r="AI2830" s="218"/>
      <c r="AJ2830" s="134">
        <f t="shared" ca="1" si="608"/>
        <v>2719</v>
      </c>
      <c r="AK2830" s="35" t="s">
        <v>153</v>
      </c>
      <c r="AL2830" s="134" t="str">
        <f t="shared" ca="1" si="609"/>
        <v>2719.</v>
      </c>
      <c r="AM2830" s="140"/>
      <c r="AN2830" s="35"/>
      <c r="AO2830" s="193"/>
    </row>
    <row r="2831" spans="1:41" ht="22.5" hidden="1" customHeight="1" x14ac:dyDescent="0.25">
      <c r="A2831" s="68" t="s">
        <v>5900</v>
      </c>
      <c r="B2831" s="25">
        <v>4962</v>
      </c>
      <c r="C2831" s="169" t="s">
        <v>2122</v>
      </c>
      <c r="D2831" s="25">
        <v>1957</v>
      </c>
      <c r="E2831" s="108" t="s">
        <v>2932</v>
      </c>
      <c r="F2831" s="68" t="s">
        <v>2934</v>
      </c>
      <c r="G2831" s="25">
        <v>2</v>
      </c>
      <c r="H2831" s="25">
        <v>1</v>
      </c>
      <c r="I2831" s="137">
        <v>455</v>
      </c>
      <c r="J2831" s="137">
        <v>413.2</v>
      </c>
      <c r="K2831" s="137">
        <v>413.2</v>
      </c>
      <c r="L2831" s="30">
        <v>20</v>
      </c>
      <c r="M2831" s="170">
        <f t="shared" si="610"/>
        <v>500150</v>
      </c>
      <c r="N2831" s="137"/>
      <c r="O2831" s="135"/>
      <c r="P2831" s="137"/>
      <c r="Q2831" s="137">
        <f t="shared" si="611"/>
        <v>500150</v>
      </c>
      <c r="R2831" s="137">
        <v>500150</v>
      </c>
      <c r="S2831" s="30"/>
      <c r="T2831" s="137"/>
      <c r="U2831" s="137"/>
      <c r="V2831" s="137"/>
      <c r="W2831" s="137"/>
      <c r="X2831" s="137"/>
      <c r="Y2831" s="137"/>
      <c r="Z2831" s="137"/>
      <c r="AA2831" s="137"/>
      <c r="AB2831" s="137"/>
      <c r="AC2831" s="137"/>
      <c r="AD2831" s="137"/>
      <c r="AE2831" s="137"/>
      <c r="AF2831" s="137"/>
      <c r="AG2831" s="337">
        <v>2025</v>
      </c>
      <c r="AH2831" s="171" t="s">
        <v>3048</v>
      </c>
      <c r="AI2831" s="171"/>
      <c r="AJ2831" s="134">
        <f t="shared" ca="1" si="608"/>
        <v>2720</v>
      </c>
      <c r="AK2831" s="35" t="s">
        <v>153</v>
      </c>
      <c r="AL2831" s="134" t="str">
        <f t="shared" ca="1" si="609"/>
        <v>2720.</v>
      </c>
      <c r="AM2831" s="140"/>
      <c r="AN2831" s="35"/>
      <c r="AO2831" s="193"/>
    </row>
    <row r="2832" spans="1:41" ht="22.5" hidden="1" customHeight="1" x14ac:dyDescent="0.25">
      <c r="A2832" s="68" t="s">
        <v>5901</v>
      </c>
      <c r="B2832" s="25">
        <v>4757</v>
      </c>
      <c r="C2832" s="169" t="s">
        <v>2123</v>
      </c>
      <c r="D2832" s="25">
        <v>1957</v>
      </c>
      <c r="E2832" s="108" t="s">
        <v>2932</v>
      </c>
      <c r="F2832" s="68" t="s">
        <v>2934</v>
      </c>
      <c r="G2832" s="25">
        <v>2</v>
      </c>
      <c r="H2832" s="25">
        <v>1</v>
      </c>
      <c r="I2832" s="170">
        <v>444</v>
      </c>
      <c r="J2832" s="137">
        <v>288.2</v>
      </c>
      <c r="K2832" s="170">
        <v>288.2</v>
      </c>
      <c r="L2832" s="287">
        <v>21</v>
      </c>
      <c r="M2832" s="170">
        <f t="shared" si="610"/>
        <v>217098.84000000003</v>
      </c>
      <c r="N2832" s="137"/>
      <c r="O2832" s="135"/>
      <c r="P2832" s="137"/>
      <c r="Q2832" s="137">
        <f t="shared" si="611"/>
        <v>217098.84000000003</v>
      </c>
      <c r="R2832" s="137">
        <v>217098.84000000003</v>
      </c>
      <c r="S2832" s="30"/>
      <c r="T2832" s="137"/>
      <c r="U2832" s="137"/>
      <c r="V2832" s="137"/>
      <c r="W2832" s="137"/>
      <c r="X2832" s="137"/>
      <c r="Y2832" s="137"/>
      <c r="Z2832" s="137"/>
      <c r="AA2832" s="137"/>
      <c r="AB2832" s="137"/>
      <c r="AC2832" s="137"/>
      <c r="AD2832" s="137"/>
      <c r="AE2832" s="137"/>
      <c r="AF2832" s="137"/>
      <c r="AG2832" s="337">
        <v>2025</v>
      </c>
      <c r="AH2832" s="218" t="s">
        <v>3052</v>
      </c>
      <c r="AI2832" s="218"/>
      <c r="AJ2832" s="134">
        <f t="shared" ca="1" si="608"/>
        <v>2721</v>
      </c>
      <c r="AK2832" s="35" t="s">
        <v>153</v>
      </c>
      <c r="AL2832" s="134" t="str">
        <f t="shared" ca="1" si="609"/>
        <v>2721.</v>
      </c>
      <c r="AM2832" s="140"/>
      <c r="AN2832" s="35"/>
      <c r="AO2832" s="193"/>
    </row>
    <row r="2833" spans="1:41" ht="22.5" hidden="1" customHeight="1" x14ac:dyDescent="0.25">
      <c r="A2833" s="68" t="s">
        <v>5902</v>
      </c>
      <c r="B2833" s="25">
        <v>5290</v>
      </c>
      <c r="C2833" s="333" t="s">
        <v>2124</v>
      </c>
      <c r="D2833" s="25">
        <v>1957</v>
      </c>
      <c r="E2833" s="108" t="s">
        <v>2932</v>
      </c>
      <c r="F2833" s="68" t="s">
        <v>2934</v>
      </c>
      <c r="G2833" s="25">
        <v>2</v>
      </c>
      <c r="H2833" s="25">
        <v>2</v>
      </c>
      <c r="I2833" s="137">
        <v>438.5</v>
      </c>
      <c r="J2833" s="137">
        <v>277.89999999999998</v>
      </c>
      <c r="K2833" s="137">
        <v>277.89999999999998</v>
      </c>
      <c r="L2833" s="30">
        <v>31</v>
      </c>
      <c r="M2833" s="137">
        <f t="shared" si="610"/>
        <v>626616.5</v>
      </c>
      <c r="N2833" s="137"/>
      <c r="O2833" s="135"/>
      <c r="P2833" s="137"/>
      <c r="Q2833" s="137">
        <f t="shared" si="611"/>
        <v>626616.5</v>
      </c>
      <c r="R2833" s="137">
        <v>626616.5</v>
      </c>
      <c r="S2833" s="30"/>
      <c r="T2833" s="137"/>
      <c r="U2833" s="137"/>
      <c r="V2833" s="137"/>
      <c r="W2833" s="137"/>
      <c r="X2833" s="137"/>
      <c r="Y2833" s="137"/>
      <c r="Z2833" s="137"/>
      <c r="AA2833" s="137"/>
      <c r="AB2833" s="137"/>
      <c r="AC2833" s="137"/>
      <c r="AD2833" s="137"/>
      <c r="AE2833" s="137"/>
      <c r="AF2833" s="137"/>
      <c r="AG2833" s="337">
        <v>2025</v>
      </c>
      <c r="AH2833" s="171" t="s">
        <v>3048</v>
      </c>
      <c r="AI2833" s="171"/>
      <c r="AJ2833" s="134">
        <f t="shared" ca="1" si="608"/>
        <v>2722</v>
      </c>
      <c r="AK2833" s="35" t="s">
        <v>153</v>
      </c>
      <c r="AL2833" s="134" t="str">
        <f t="shared" ca="1" si="609"/>
        <v>2722.</v>
      </c>
      <c r="AM2833" s="140"/>
      <c r="AN2833" s="35"/>
      <c r="AO2833" s="193"/>
    </row>
    <row r="2834" spans="1:41" ht="23.25" hidden="1" customHeight="1" x14ac:dyDescent="0.25">
      <c r="A2834" s="68" t="s">
        <v>5903</v>
      </c>
      <c r="B2834" s="25">
        <v>4381</v>
      </c>
      <c r="C2834" s="36" t="s">
        <v>2125</v>
      </c>
      <c r="D2834" s="25">
        <v>1958</v>
      </c>
      <c r="E2834" s="108" t="s">
        <v>2932</v>
      </c>
      <c r="F2834" s="68" t="s">
        <v>2934</v>
      </c>
      <c r="G2834" s="25">
        <v>3</v>
      </c>
      <c r="H2834" s="25">
        <v>2</v>
      </c>
      <c r="I2834" s="170">
        <v>993.1</v>
      </c>
      <c r="J2834" s="170">
        <v>907.9</v>
      </c>
      <c r="K2834" s="170">
        <v>766.5</v>
      </c>
      <c r="L2834" s="287">
        <v>28</v>
      </c>
      <c r="M2834" s="170">
        <f t="shared" si="610"/>
        <v>4242972</v>
      </c>
      <c r="N2834" s="137"/>
      <c r="O2834" s="135"/>
      <c r="P2834" s="137"/>
      <c r="Q2834" s="137">
        <f t="shared" si="611"/>
        <v>4242972</v>
      </c>
      <c r="R2834" s="137"/>
      <c r="S2834" s="30"/>
      <c r="T2834" s="137"/>
      <c r="U2834" s="137">
        <v>564</v>
      </c>
      <c r="V2834" s="137">
        <f>U2834*7523</f>
        <v>4242972</v>
      </c>
      <c r="W2834" s="137"/>
      <c r="X2834" s="137"/>
      <c r="Y2834" s="137"/>
      <c r="Z2834" s="137"/>
      <c r="AA2834" s="137"/>
      <c r="AB2834" s="137"/>
      <c r="AC2834" s="336"/>
      <c r="AD2834" s="336"/>
      <c r="AE2834" s="137"/>
      <c r="AF2834" s="137"/>
      <c r="AG2834" s="337">
        <v>2025</v>
      </c>
      <c r="AH2834" s="166"/>
      <c r="AI2834" s="166"/>
      <c r="AJ2834" s="134">
        <f t="shared" ca="1" si="608"/>
        <v>2723</v>
      </c>
      <c r="AK2834" s="35" t="s">
        <v>153</v>
      </c>
      <c r="AL2834" s="134" t="str">
        <f t="shared" ca="1" si="609"/>
        <v>2723.</v>
      </c>
      <c r="AM2834" s="140"/>
      <c r="AO2834" s="193"/>
    </row>
    <row r="2835" spans="1:41" ht="22.5" hidden="1" customHeight="1" x14ac:dyDescent="0.25">
      <c r="A2835" s="68" t="s">
        <v>5904</v>
      </c>
      <c r="B2835" s="25">
        <v>4443</v>
      </c>
      <c r="C2835" s="333" t="s">
        <v>2127</v>
      </c>
      <c r="D2835" s="25">
        <v>1958</v>
      </c>
      <c r="E2835" s="108" t="s">
        <v>2932</v>
      </c>
      <c r="F2835" s="68" t="s">
        <v>2934</v>
      </c>
      <c r="G2835" s="25">
        <v>4</v>
      </c>
      <c r="H2835" s="25">
        <v>5</v>
      </c>
      <c r="I2835" s="170">
        <v>3973.3</v>
      </c>
      <c r="J2835" s="170">
        <v>3482.5</v>
      </c>
      <c r="K2835" s="170">
        <v>3482.5</v>
      </c>
      <c r="L2835" s="287">
        <v>122</v>
      </c>
      <c r="M2835" s="170">
        <f t="shared" si="610"/>
        <v>593035</v>
      </c>
      <c r="N2835" s="137"/>
      <c r="O2835" s="135"/>
      <c r="P2835" s="137"/>
      <c r="Q2835" s="137">
        <f t="shared" si="611"/>
        <v>593035</v>
      </c>
      <c r="R2835" s="137">
        <v>593035</v>
      </c>
      <c r="S2835" s="30"/>
      <c r="T2835" s="137"/>
      <c r="U2835" s="137"/>
      <c r="V2835" s="137"/>
      <c r="W2835" s="137"/>
      <c r="X2835" s="137"/>
      <c r="Y2835" s="137"/>
      <c r="Z2835" s="137"/>
      <c r="AA2835" s="137"/>
      <c r="AB2835" s="137"/>
      <c r="AC2835" s="137"/>
      <c r="AD2835" s="137"/>
      <c r="AE2835" s="137"/>
      <c r="AF2835" s="137"/>
      <c r="AG2835" s="337">
        <v>2025</v>
      </c>
      <c r="AH2835" s="171" t="s">
        <v>3048</v>
      </c>
      <c r="AI2835" s="171"/>
      <c r="AJ2835" s="134">
        <f t="shared" ca="1" si="608"/>
        <v>2724</v>
      </c>
      <c r="AK2835" s="35" t="s">
        <v>153</v>
      </c>
      <c r="AL2835" s="134" t="str">
        <f t="shared" ca="1" si="609"/>
        <v>2724.</v>
      </c>
      <c r="AM2835" s="140"/>
      <c r="AN2835" s="35"/>
      <c r="AO2835" s="193"/>
    </row>
    <row r="2836" spans="1:41" ht="22.5" hidden="1" customHeight="1" x14ac:dyDescent="0.25">
      <c r="A2836" s="68" t="s">
        <v>5905</v>
      </c>
      <c r="B2836" s="25">
        <v>4449</v>
      </c>
      <c r="C2836" s="169" t="s">
        <v>2128</v>
      </c>
      <c r="D2836" s="25">
        <v>1958</v>
      </c>
      <c r="E2836" s="108" t="s">
        <v>2932</v>
      </c>
      <c r="F2836" s="68" t="s">
        <v>2934</v>
      </c>
      <c r="G2836" s="25">
        <v>2</v>
      </c>
      <c r="H2836" s="25">
        <v>1</v>
      </c>
      <c r="I2836" s="170">
        <v>439.9</v>
      </c>
      <c r="J2836" s="170">
        <v>439.9</v>
      </c>
      <c r="K2836" s="170">
        <v>439.9</v>
      </c>
      <c r="L2836" s="287">
        <v>19</v>
      </c>
      <c r="M2836" s="170">
        <f t="shared" si="610"/>
        <v>2475652.1</v>
      </c>
      <c r="N2836" s="137"/>
      <c r="O2836" s="135"/>
      <c r="P2836" s="137"/>
      <c r="Q2836" s="137">
        <f t="shared" si="611"/>
        <v>2475652.1</v>
      </c>
      <c r="R2836" s="137">
        <f>2322892+152760.1</f>
        <v>2475652.1</v>
      </c>
      <c r="S2836" s="30"/>
      <c r="T2836" s="137"/>
      <c r="U2836" s="137"/>
      <c r="V2836" s="137"/>
      <c r="W2836" s="137"/>
      <c r="X2836" s="137"/>
      <c r="Y2836" s="137"/>
      <c r="Z2836" s="137"/>
      <c r="AA2836" s="137"/>
      <c r="AB2836" s="137"/>
      <c r="AC2836" s="137"/>
      <c r="AD2836" s="137"/>
      <c r="AE2836" s="137"/>
      <c r="AF2836" s="137"/>
      <c r="AG2836" s="337">
        <v>2025</v>
      </c>
      <c r="AH2836" s="171" t="s">
        <v>3059</v>
      </c>
      <c r="AI2836" s="171"/>
      <c r="AJ2836" s="134">
        <f t="shared" ca="1" si="608"/>
        <v>2725</v>
      </c>
      <c r="AK2836" s="35" t="s">
        <v>153</v>
      </c>
      <c r="AL2836" s="134" t="str">
        <f t="shared" ca="1" si="609"/>
        <v>2725.</v>
      </c>
      <c r="AM2836" s="140"/>
      <c r="AN2836" s="35"/>
      <c r="AO2836" s="193"/>
    </row>
    <row r="2837" spans="1:41" ht="22.5" hidden="1" customHeight="1" x14ac:dyDescent="0.25">
      <c r="A2837" s="68" t="s">
        <v>5906</v>
      </c>
      <c r="B2837" s="25">
        <v>4636</v>
      </c>
      <c r="C2837" s="37" t="s">
        <v>2129</v>
      </c>
      <c r="D2837" s="25">
        <v>1958</v>
      </c>
      <c r="E2837" s="108" t="s">
        <v>2932</v>
      </c>
      <c r="F2837" s="68" t="s">
        <v>2934</v>
      </c>
      <c r="G2837" s="25">
        <v>2</v>
      </c>
      <c r="H2837" s="25">
        <v>2</v>
      </c>
      <c r="I2837" s="137">
        <v>601.9</v>
      </c>
      <c r="J2837" s="137">
        <v>509.4</v>
      </c>
      <c r="K2837" s="137">
        <v>377.2</v>
      </c>
      <c r="L2837" s="30">
        <v>27</v>
      </c>
      <c r="M2837" s="170">
        <f t="shared" si="610"/>
        <v>1194053.73</v>
      </c>
      <c r="N2837" s="137"/>
      <c r="O2837" s="135"/>
      <c r="P2837" s="137"/>
      <c r="Q2837" s="137">
        <f t="shared" si="611"/>
        <v>1194053.73</v>
      </c>
      <c r="R2837" s="137">
        <f>970619.61+223434.12</f>
        <v>1194053.73</v>
      </c>
      <c r="S2837" s="337"/>
      <c r="T2837" s="336"/>
      <c r="U2837" s="137"/>
      <c r="V2837" s="137"/>
      <c r="W2837" s="137"/>
      <c r="X2837" s="137"/>
      <c r="Y2837" s="139"/>
      <c r="Z2837" s="139"/>
      <c r="AA2837" s="336"/>
      <c r="AB2837" s="336"/>
      <c r="AC2837" s="336"/>
      <c r="AD2837" s="336"/>
      <c r="AE2837" s="137"/>
      <c r="AF2837" s="137"/>
      <c r="AG2837" s="337">
        <v>2025</v>
      </c>
      <c r="AH2837" s="122" t="s">
        <v>3060</v>
      </c>
      <c r="AJ2837" s="134">
        <f t="shared" ca="1" si="608"/>
        <v>2726</v>
      </c>
      <c r="AK2837" s="35" t="s">
        <v>153</v>
      </c>
      <c r="AL2837" s="134" t="str">
        <f t="shared" ca="1" si="609"/>
        <v>2726.</v>
      </c>
      <c r="AM2837" s="140"/>
      <c r="AN2837" s="35"/>
      <c r="AO2837" s="193"/>
    </row>
    <row r="2838" spans="1:41" ht="22.5" hidden="1" customHeight="1" x14ac:dyDescent="0.25">
      <c r="A2838" s="68" t="s">
        <v>5907</v>
      </c>
      <c r="B2838" s="25">
        <v>4768</v>
      </c>
      <c r="C2838" s="205" t="s">
        <v>2130</v>
      </c>
      <c r="D2838" s="25">
        <v>1958</v>
      </c>
      <c r="E2838" s="108" t="s">
        <v>2932</v>
      </c>
      <c r="F2838" s="68" t="s">
        <v>2934</v>
      </c>
      <c r="G2838" s="25">
        <v>2</v>
      </c>
      <c r="H2838" s="25">
        <v>2</v>
      </c>
      <c r="I2838" s="137">
        <v>636.70000000000005</v>
      </c>
      <c r="J2838" s="137">
        <v>595.9</v>
      </c>
      <c r="K2838" s="137">
        <v>595.9</v>
      </c>
      <c r="L2838" s="30">
        <v>47</v>
      </c>
      <c r="M2838" s="170">
        <f t="shared" si="610"/>
        <v>657340</v>
      </c>
      <c r="N2838" s="137"/>
      <c r="O2838" s="135"/>
      <c r="P2838" s="137"/>
      <c r="Q2838" s="137">
        <f t="shared" si="611"/>
        <v>657340</v>
      </c>
      <c r="R2838" s="137">
        <v>657340</v>
      </c>
      <c r="S2838" s="30"/>
      <c r="T2838" s="137"/>
      <c r="U2838" s="137"/>
      <c r="V2838" s="137"/>
      <c r="W2838" s="137"/>
      <c r="X2838" s="137"/>
      <c r="Y2838" s="137"/>
      <c r="Z2838" s="137"/>
      <c r="AA2838" s="137"/>
      <c r="AB2838" s="137"/>
      <c r="AC2838" s="137"/>
      <c r="AD2838" s="137"/>
      <c r="AE2838" s="137"/>
      <c r="AF2838" s="137"/>
      <c r="AG2838" s="337">
        <v>2025</v>
      </c>
      <c r="AH2838" s="218" t="s">
        <v>3048</v>
      </c>
      <c r="AI2838" s="218"/>
      <c r="AJ2838" s="134">
        <f t="shared" ca="1" si="608"/>
        <v>2727</v>
      </c>
      <c r="AK2838" s="35" t="s">
        <v>153</v>
      </c>
      <c r="AL2838" s="134" t="str">
        <f t="shared" ca="1" si="609"/>
        <v>2727.</v>
      </c>
      <c r="AM2838" s="140"/>
      <c r="AN2838" s="35"/>
      <c r="AO2838" s="193"/>
    </row>
    <row r="2839" spans="1:41" ht="22.5" hidden="1" customHeight="1" x14ac:dyDescent="0.25">
      <c r="A2839" s="68" t="s">
        <v>5908</v>
      </c>
      <c r="B2839" s="25">
        <v>4851</v>
      </c>
      <c r="C2839" s="205" t="s">
        <v>2131</v>
      </c>
      <c r="D2839" s="25">
        <v>1958</v>
      </c>
      <c r="E2839" s="108" t="s">
        <v>2932</v>
      </c>
      <c r="F2839" s="68" t="s">
        <v>2934</v>
      </c>
      <c r="G2839" s="25">
        <v>2</v>
      </c>
      <c r="H2839" s="25">
        <v>1</v>
      </c>
      <c r="I2839" s="137">
        <v>405</v>
      </c>
      <c r="J2839" s="137">
        <v>269.7</v>
      </c>
      <c r="K2839" s="137">
        <v>269.7</v>
      </c>
      <c r="L2839" s="30">
        <v>32</v>
      </c>
      <c r="M2839" s="170">
        <f t="shared" si="610"/>
        <v>653090.02</v>
      </c>
      <c r="N2839" s="137"/>
      <c r="O2839" s="135"/>
      <c r="P2839" s="137"/>
      <c r="Q2839" s="137">
        <f t="shared" si="611"/>
        <v>653090.02</v>
      </c>
      <c r="R2839" s="137">
        <v>653090.02</v>
      </c>
      <c r="S2839" s="30"/>
      <c r="T2839" s="137"/>
      <c r="U2839" s="137"/>
      <c r="V2839" s="137"/>
      <c r="W2839" s="137"/>
      <c r="X2839" s="137"/>
      <c r="Y2839" s="137"/>
      <c r="Z2839" s="137"/>
      <c r="AA2839" s="137"/>
      <c r="AB2839" s="137"/>
      <c r="AC2839" s="137"/>
      <c r="AD2839" s="137"/>
      <c r="AE2839" s="137"/>
      <c r="AF2839" s="137"/>
      <c r="AG2839" s="337">
        <v>2025</v>
      </c>
      <c r="AH2839" s="218" t="s">
        <v>3050</v>
      </c>
      <c r="AI2839" s="218"/>
      <c r="AJ2839" s="134">
        <f t="shared" ca="1" si="608"/>
        <v>2728</v>
      </c>
      <c r="AK2839" s="35" t="s">
        <v>153</v>
      </c>
      <c r="AL2839" s="134" t="str">
        <f t="shared" ca="1" si="609"/>
        <v>2728.</v>
      </c>
      <c r="AM2839" s="140"/>
      <c r="AN2839" s="35"/>
      <c r="AO2839" s="193"/>
    </row>
    <row r="2840" spans="1:41" ht="22.5" hidden="1" customHeight="1" x14ac:dyDescent="0.25">
      <c r="A2840" s="68" t="s">
        <v>5909</v>
      </c>
      <c r="B2840" s="25">
        <v>4852</v>
      </c>
      <c r="C2840" s="333" t="s">
        <v>2132</v>
      </c>
      <c r="D2840" s="25">
        <v>1958</v>
      </c>
      <c r="E2840" s="108" t="s">
        <v>2932</v>
      </c>
      <c r="F2840" s="68" t="s">
        <v>2934</v>
      </c>
      <c r="G2840" s="25">
        <v>2</v>
      </c>
      <c r="H2840" s="25">
        <v>1</v>
      </c>
      <c r="I2840" s="170">
        <v>458.8</v>
      </c>
      <c r="J2840" s="170">
        <v>286.60000000000002</v>
      </c>
      <c r="K2840" s="170">
        <v>286.60000000000002</v>
      </c>
      <c r="L2840" s="287">
        <v>18</v>
      </c>
      <c r="M2840" s="170">
        <f t="shared" si="610"/>
        <v>224324.52000000002</v>
      </c>
      <c r="N2840" s="137"/>
      <c r="O2840" s="135"/>
      <c r="P2840" s="137"/>
      <c r="Q2840" s="137">
        <f t="shared" si="611"/>
        <v>224324.52000000002</v>
      </c>
      <c r="R2840" s="137">
        <v>224324.52000000002</v>
      </c>
      <c r="S2840" s="30"/>
      <c r="T2840" s="137"/>
      <c r="U2840" s="137"/>
      <c r="V2840" s="137"/>
      <c r="W2840" s="137"/>
      <c r="X2840" s="137"/>
      <c r="Y2840" s="137"/>
      <c r="Z2840" s="137"/>
      <c r="AA2840" s="137"/>
      <c r="AB2840" s="137"/>
      <c r="AC2840" s="137"/>
      <c r="AD2840" s="137"/>
      <c r="AE2840" s="137"/>
      <c r="AF2840" s="137"/>
      <c r="AG2840" s="337">
        <v>2025</v>
      </c>
      <c r="AH2840" s="171" t="s">
        <v>3052</v>
      </c>
      <c r="AI2840" s="171"/>
      <c r="AJ2840" s="134">
        <f t="shared" ca="1" si="608"/>
        <v>2729</v>
      </c>
      <c r="AK2840" s="35" t="s">
        <v>153</v>
      </c>
      <c r="AL2840" s="134" t="str">
        <f t="shared" ca="1" si="609"/>
        <v>2729.</v>
      </c>
      <c r="AM2840" s="140"/>
      <c r="AN2840" s="35"/>
      <c r="AO2840" s="193"/>
    </row>
    <row r="2841" spans="1:41" ht="22.5" hidden="1" customHeight="1" x14ac:dyDescent="0.25">
      <c r="A2841" s="68" t="s">
        <v>5910</v>
      </c>
      <c r="B2841" s="25">
        <v>4960</v>
      </c>
      <c r="C2841" s="205" t="s">
        <v>2133</v>
      </c>
      <c r="D2841" s="25">
        <v>1958</v>
      </c>
      <c r="E2841" s="108" t="s">
        <v>2932</v>
      </c>
      <c r="F2841" s="68" t="s">
        <v>2934</v>
      </c>
      <c r="G2841" s="25">
        <v>2</v>
      </c>
      <c r="H2841" s="25">
        <v>1</v>
      </c>
      <c r="I2841" s="137">
        <v>453.3</v>
      </c>
      <c r="J2841" s="137">
        <v>413.1</v>
      </c>
      <c r="K2841" s="137">
        <v>413.1</v>
      </c>
      <c r="L2841" s="30">
        <v>23</v>
      </c>
      <c r="M2841" s="170">
        <f t="shared" si="610"/>
        <v>730980</v>
      </c>
      <c r="N2841" s="137"/>
      <c r="O2841" s="135"/>
      <c r="P2841" s="137"/>
      <c r="Q2841" s="137">
        <f t="shared" si="611"/>
        <v>730980</v>
      </c>
      <c r="R2841" s="137">
        <v>730980</v>
      </c>
      <c r="S2841" s="30"/>
      <c r="T2841" s="137"/>
      <c r="U2841" s="137"/>
      <c r="V2841" s="137"/>
      <c r="W2841" s="137"/>
      <c r="X2841" s="137"/>
      <c r="Y2841" s="137"/>
      <c r="Z2841" s="137"/>
      <c r="AA2841" s="137"/>
      <c r="AB2841" s="137"/>
      <c r="AC2841" s="137"/>
      <c r="AD2841" s="137"/>
      <c r="AE2841" s="137"/>
      <c r="AF2841" s="137"/>
      <c r="AG2841" s="337">
        <v>2025</v>
      </c>
      <c r="AH2841" s="218" t="s">
        <v>3050</v>
      </c>
      <c r="AI2841" s="218"/>
      <c r="AJ2841" s="134">
        <f t="shared" ca="1" si="608"/>
        <v>2730</v>
      </c>
      <c r="AK2841" s="35" t="s">
        <v>153</v>
      </c>
      <c r="AL2841" s="134" t="str">
        <f t="shared" ca="1" si="609"/>
        <v>2730.</v>
      </c>
      <c r="AM2841" s="140"/>
      <c r="AN2841" s="35"/>
      <c r="AO2841" s="193"/>
    </row>
    <row r="2842" spans="1:41" ht="22.5" hidden="1" customHeight="1" x14ac:dyDescent="0.25">
      <c r="A2842" s="68" t="s">
        <v>5911</v>
      </c>
      <c r="B2842" s="25">
        <v>4961</v>
      </c>
      <c r="C2842" s="205" t="s">
        <v>2134</v>
      </c>
      <c r="D2842" s="25">
        <v>1958</v>
      </c>
      <c r="E2842" s="108" t="s">
        <v>2932</v>
      </c>
      <c r="F2842" s="68" t="s">
        <v>2934</v>
      </c>
      <c r="G2842" s="25">
        <v>2</v>
      </c>
      <c r="H2842" s="25">
        <v>1</v>
      </c>
      <c r="I2842" s="137">
        <v>447.87</v>
      </c>
      <c r="J2842" s="137">
        <v>410.9</v>
      </c>
      <c r="K2842" s="137">
        <v>410.9</v>
      </c>
      <c r="L2842" s="30">
        <v>25</v>
      </c>
      <c r="M2842" s="170">
        <f t="shared" si="610"/>
        <v>1230483</v>
      </c>
      <c r="N2842" s="137"/>
      <c r="O2842" s="135"/>
      <c r="P2842" s="137"/>
      <c r="Q2842" s="137">
        <f t="shared" si="611"/>
        <v>1230483</v>
      </c>
      <c r="R2842" s="137">
        <v>1230483</v>
      </c>
      <c r="S2842" s="30"/>
      <c r="T2842" s="137"/>
      <c r="U2842" s="137"/>
      <c r="V2842" s="137"/>
      <c r="W2842" s="137"/>
      <c r="X2842" s="137"/>
      <c r="Y2842" s="137"/>
      <c r="Z2842" s="137"/>
      <c r="AA2842" s="137"/>
      <c r="AB2842" s="137"/>
      <c r="AC2842" s="137"/>
      <c r="AD2842" s="137"/>
      <c r="AE2842" s="137"/>
      <c r="AF2842" s="137"/>
      <c r="AG2842" s="337">
        <v>2025</v>
      </c>
      <c r="AH2842" s="218" t="s">
        <v>3050</v>
      </c>
      <c r="AI2842" s="218"/>
      <c r="AJ2842" s="134">
        <f t="shared" ca="1" si="608"/>
        <v>2731</v>
      </c>
      <c r="AK2842" s="35" t="s">
        <v>153</v>
      </c>
      <c r="AL2842" s="134" t="str">
        <f t="shared" ca="1" si="609"/>
        <v>2731.</v>
      </c>
      <c r="AM2842" s="140"/>
      <c r="AN2842" s="35"/>
      <c r="AO2842" s="193"/>
    </row>
    <row r="2843" spans="1:41" ht="22.5" hidden="1" customHeight="1" x14ac:dyDescent="0.25">
      <c r="A2843" s="68" t="s">
        <v>5912</v>
      </c>
      <c r="B2843" s="25">
        <v>4306</v>
      </c>
      <c r="C2843" s="205" t="s">
        <v>2135</v>
      </c>
      <c r="D2843" s="25">
        <v>1958</v>
      </c>
      <c r="E2843" s="108" t="s">
        <v>2932</v>
      </c>
      <c r="F2843" s="68" t="s">
        <v>2934</v>
      </c>
      <c r="G2843" s="25">
        <v>2</v>
      </c>
      <c r="H2843" s="25">
        <v>1</v>
      </c>
      <c r="I2843" s="137">
        <v>396.8</v>
      </c>
      <c r="J2843" s="137">
        <v>396.8</v>
      </c>
      <c r="K2843" s="137">
        <v>396.8</v>
      </c>
      <c r="L2843" s="30">
        <v>28</v>
      </c>
      <c r="M2843" s="170">
        <f t="shared" si="610"/>
        <v>500150</v>
      </c>
      <c r="N2843" s="137"/>
      <c r="O2843" s="135"/>
      <c r="P2843" s="137"/>
      <c r="Q2843" s="137">
        <f t="shared" si="611"/>
        <v>500150</v>
      </c>
      <c r="R2843" s="137">
        <v>500150</v>
      </c>
      <c r="S2843" s="30"/>
      <c r="T2843" s="137"/>
      <c r="U2843" s="137"/>
      <c r="V2843" s="137"/>
      <c r="W2843" s="137"/>
      <c r="X2843" s="137"/>
      <c r="Y2843" s="137"/>
      <c r="Z2843" s="137"/>
      <c r="AA2843" s="137"/>
      <c r="AB2843" s="137"/>
      <c r="AC2843" s="137"/>
      <c r="AD2843" s="137"/>
      <c r="AE2843" s="137"/>
      <c r="AF2843" s="137"/>
      <c r="AG2843" s="337">
        <v>2025</v>
      </c>
      <c r="AH2843" s="218" t="s">
        <v>3048</v>
      </c>
      <c r="AI2843" s="218"/>
      <c r="AJ2843" s="134">
        <f t="shared" ca="1" si="608"/>
        <v>2732</v>
      </c>
      <c r="AK2843" s="35" t="s">
        <v>153</v>
      </c>
      <c r="AL2843" s="134" t="str">
        <f t="shared" ca="1" si="609"/>
        <v>2732.</v>
      </c>
      <c r="AM2843" s="140"/>
      <c r="AN2843" s="35"/>
      <c r="AO2843" s="193"/>
    </row>
    <row r="2844" spans="1:41" ht="22.5" hidden="1" customHeight="1" x14ac:dyDescent="0.25">
      <c r="A2844" s="68" t="s">
        <v>5913</v>
      </c>
      <c r="B2844" s="25">
        <v>4200</v>
      </c>
      <c r="C2844" s="205" t="s">
        <v>2136</v>
      </c>
      <c r="D2844" s="25">
        <v>1958</v>
      </c>
      <c r="E2844" s="108" t="s">
        <v>2932</v>
      </c>
      <c r="F2844" s="68" t="s">
        <v>2934</v>
      </c>
      <c r="G2844" s="25">
        <v>2</v>
      </c>
      <c r="H2844" s="25">
        <v>1</v>
      </c>
      <c r="I2844" s="137">
        <v>280.5</v>
      </c>
      <c r="J2844" s="137">
        <v>276.8</v>
      </c>
      <c r="K2844" s="137">
        <v>239.3</v>
      </c>
      <c r="L2844" s="30">
        <v>51</v>
      </c>
      <c r="M2844" s="170">
        <f t="shared" si="610"/>
        <v>653915</v>
      </c>
      <c r="N2844" s="137"/>
      <c r="O2844" s="135"/>
      <c r="P2844" s="137"/>
      <c r="Q2844" s="137">
        <f t="shared" si="611"/>
        <v>653915</v>
      </c>
      <c r="R2844" s="137">
        <f>446710+207205</f>
        <v>653915</v>
      </c>
      <c r="S2844" s="30"/>
      <c r="T2844" s="137"/>
      <c r="U2844" s="137"/>
      <c r="V2844" s="137"/>
      <c r="W2844" s="137"/>
      <c r="X2844" s="137"/>
      <c r="Y2844" s="137"/>
      <c r="Z2844" s="137"/>
      <c r="AA2844" s="137"/>
      <c r="AB2844" s="137"/>
      <c r="AC2844" s="137"/>
      <c r="AD2844" s="137"/>
      <c r="AE2844" s="137"/>
      <c r="AF2844" s="137"/>
      <c r="AG2844" s="337">
        <v>2025</v>
      </c>
      <c r="AH2844" s="218" t="s">
        <v>3059</v>
      </c>
      <c r="AI2844" s="218"/>
      <c r="AJ2844" s="134">
        <f t="shared" ca="1" si="608"/>
        <v>2733</v>
      </c>
      <c r="AK2844" s="35" t="s">
        <v>153</v>
      </c>
      <c r="AL2844" s="134" t="str">
        <f t="shared" ca="1" si="609"/>
        <v>2733.</v>
      </c>
      <c r="AM2844" s="140"/>
      <c r="AN2844" s="35"/>
      <c r="AO2844" s="193"/>
    </row>
    <row r="2845" spans="1:41" ht="22.5" hidden="1" customHeight="1" x14ac:dyDescent="0.25">
      <c r="A2845" s="68" t="s">
        <v>5914</v>
      </c>
      <c r="B2845" s="25">
        <v>4530</v>
      </c>
      <c r="C2845" s="169" t="s">
        <v>2137</v>
      </c>
      <c r="D2845" s="25">
        <v>1958</v>
      </c>
      <c r="E2845" s="108" t="s">
        <v>2932</v>
      </c>
      <c r="F2845" s="68" t="s">
        <v>2934</v>
      </c>
      <c r="G2845" s="25">
        <v>2</v>
      </c>
      <c r="H2845" s="25">
        <v>2</v>
      </c>
      <c r="I2845" s="170">
        <v>661.2</v>
      </c>
      <c r="J2845" s="137">
        <v>403.3</v>
      </c>
      <c r="K2845" s="170">
        <v>403.3</v>
      </c>
      <c r="L2845" s="287">
        <v>36</v>
      </c>
      <c r="M2845" s="170">
        <f t="shared" si="610"/>
        <v>3102350.4000000004</v>
      </c>
      <c r="N2845" s="137"/>
      <c r="O2845" s="135"/>
      <c r="P2845" s="137"/>
      <c r="Q2845" s="137">
        <f t="shared" si="611"/>
        <v>3102350.4000000004</v>
      </c>
      <c r="R2845" s="137">
        <v>3102350.4000000004</v>
      </c>
      <c r="S2845" s="30"/>
      <c r="T2845" s="137"/>
      <c r="U2845" s="137"/>
      <c r="V2845" s="137"/>
      <c r="W2845" s="137"/>
      <c r="X2845" s="137"/>
      <c r="Y2845" s="137"/>
      <c r="Z2845" s="137"/>
      <c r="AA2845" s="137"/>
      <c r="AB2845" s="137"/>
      <c r="AC2845" s="137"/>
      <c r="AD2845" s="137"/>
      <c r="AE2845" s="137"/>
      <c r="AF2845" s="137"/>
      <c r="AG2845" s="337">
        <v>2025</v>
      </c>
      <c r="AH2845" s="171" t="s">
        <v>3052</v>
      </c>
      <c r="AI2845" s="171"/>
      <c r="AJ2845" s="134">
        <f t="shared" ca="1" si="608"/>
        <v>2734</v>
      </c>
      <c r="AK2845" s="35" t="s">
        <v>153</v>
      </c>
      <c r="AL2845" s="134" t="str">
        <f t="shared" ca="1" si="609"/>
        <v>2734.</v>
      </c>
      <c r="AM2845" s="140"/>
      <c r="AN2845" s="35"/>
      <c r="AO2845" s="193"/>
    </row>
    <row r="2846" spans="1:41" ht="22.5" hidden="1" customHeight="1" x14ac:dyDescent="0.25">
      <c r="A2846" s="68" t="s">
        <v>5915</v>
      </c>
      <c r="B2846" s="25">
        <v>4756</v>
      </c>
      <c r="C2846" s="169" t="s">
        <v>2138</v>
      </c>
      <c r="D2846" s="25">
        <v>1958</v>
      </c>
      <c r="E2846" s="108" t="s">
        <v>2932</v>
      </c>
      <c r="F2846" s="68" t="s">
        <v>2934</v>
      </c>
      <c r="G2846" s="25">
        <v>2</v>
      </c>
      <c r="H2846" s="25">
        <v>2</v>
      </c>
      <c r="I2846" s="170">
        <v>434.7</v>
      </c>
      <c r="J2846" s="137">
        <v>274.39999999999998</v>
      </c>
      <c r="K2846" s="170">
        <v>274.7</v>
      </c>
      <c r="L2846" s="287">
        <v>23</v>
      </c>
      <c r="M2846" s="170">
        <f t="shared" si="610"/>
        <v>161351.97</v>
      </c>
      <c r="N2846" s="137"/>
      <c r="O2846" s="135"/>
      <c r="P2846" s="137"/>
      <c r="Q2846" s="137">
        <f t="shared" si="611"/>
        <v>161351.97</v>
      </c>
      <c r="R2846" s="137">
        <v>161351.97</v>
      </c>
      <c r="S2846" s="30"/>
      <c r="T2846" s="137"/>
      <c r="U2846" s="137"/>
      <c r="V2846" s="137"/>
      <c r="W2846" s="137"/>
      <c r="X2846" s="137"/>
      <c r="Y2846" s="137"/>
      <c r="Z2846" s="137"/>
      <c r="AA2846" s="137"/>
      <c r="AB2846" s="137"/>
      <c r="AC2846" s="137"/>
      <c r="AD2846" s="137"/>
      <c r="AE2846" s="137"/>
      <c r="AF2846" s="137"/>
      <c r="AG2846" s="337">
        <v>2025</v>
      </c>
      <c r="AH2846" s="171" t="s">
        <v>3049</v>
      </c>
      <c r="AI2846" s="171"/>
      <c r="AJ2846" s="134">
        <f t="shared" ref="AJ2846:AJ2909" ca="1" si="612">MAX(AJ2842:AJ2845)+1</f>
        <v>2735</v>
      </c>
      <c r="AK2846" s="35" t="s">
        <v>153</v>
      </c>
      <c r="AL2846" s="134" t="str">
        <f t="shared" ca="1" si="609"/>
        <v>2735.</v>
      </c>
      <c r="AM2846" s="140"/>
      <c r="AN2846" s="35"/>
      <c r="AO2846" s="193"/>
    </row>
    <row r="2847" spans="1:41" ht="22.5" hidden="1" customHeight="1" x14ac:dyDescent="0.25">
      <c r="A2847" s="68" t="s">
        <v>5916</v>
      </c>
      <c r="B2847" s="25">
        <v>4484</v>
      </c>
      <c r="C2847" s="36" t="s">
        <v>2139</v>
      </c>
      <c r="D2847" s="25">
        <v>1959</v>
      </c>
      <c r="E2847" s="108" t="s">
        <v>2932</v>
      </c>
      <c r="F2847" s="68" t="s">
        <v>2934</v>
      </c>
      <c r="G2847" s="25">
        <v>3</v>
      </c>
      <c r="H2847" s="25">
        <v>4</v>
      </c>
      <c r="I2847" s="137">
        <v>2281.6999999999998</v>
      </c>
      <c r="J2847" s="137">
        <v>2083.5</v>
      </c>
      <c r="K2847" s="137">
        <v>1883.9</v>
      </c>
      <c r="L2847" s="30">
        <v>72</v>
      </c>
      <c r="M2847" s="170">
        <f t="shared" si="610"/>
        <v>4470160</v>
      </c>
      <c r="N2847" s="137"/>
      <c r="O2847" s="135"/>
      <c r="P2847" s="137"/>
      <c r="Q2847" s="137">
        <f t="shared" si="611"/>
        <v>4470160</v>
      </c>
      <c r="R2847" s="137"/>
      <c r="S2847" s="30"/>
      <c r="T2847" s="137"/>
      <c r="U2847" s="137"/>
      <c r="V2847" s="137"/>
      <c r="W2847" s="137"/>
      <c r="X2847" s="137"/>
      <c r="Y2847" s="137">
        <v>1420</v>
      </c>
      <c r="Z2847" s="137">
        <f>Y2847*3148</f>
        <v>4470160</v>
      </c>
      <c r="AA2847" s="137"/>
      <c r="AB2847" s="137"/>
      <c r="AC2847" s="336"/>
      <c r="AD2847" s="336"/>
      <c r="AE2847" s="137"/>
      <c r="AF2847" s="137"/>
      <c r="AG2847" s="337">
        <v>2025</v>
      </c>
      <c r="AH2847" s="218"/>
      <c r="AI2847" s="218"/>
      <c r="AJ2847" s="134">
        <f t="shared" ca="1" si="612"/>
        <v>2736</v>
      </c>
      <c r="AK2847" s="35" t="s">
        <v>153</v>
      </c>
      <c r="AL2847" s="134" t="str">
        <f t="shared" ca="1" si="609"/>
        <v>2736.</v>
      </c>
      <c r="AM2847" s="140"/>
      <c r="AN2847" s="35"/>
      <c r="AO2847" s="193"/>
    </row>
    <row r="2848" spans="1:41" ht="22.5" hidden="1" customHeight="1" x14ac:dyDescent="0.25">
      <c r="A2848" s="68" t="s">
        <v>5917</v>
      </c>
      <c r="B2848" s="25">
        <v>4487</v>
      </c>
      <c r="C2848" s="205" t="s">
        <v>2140</v>
      </c>
      <c r="D2848" s="25">
        <v>1959</v>
      </c>
      <c r="E2848" s="108" t="s">
        <v>2932</v>
      </c>
      <c r="F2848" s="68" t="s">
        <v>2934</v>
      </c>
      <c r="G2848" s="25">
        <v>3</v>
      </c>
      <c r="H2848" s="25">
        <v>2</v>
      </c>
      <c r="I2848" s="137">
        <v>647.6</v>
      </c>
      <c r="J2848" s="137">
        <v>402.4</v>
      </c>
      <c r="K2848" s="137">
        <v>402.4</v>
      </c>
      <c r="L2848" s="30">
        <v>42</v>
      </c>
      <c r="M2848" s="170">
        <f t="shared" si="610"/>
        <v>91456</v>
      </c>
      <c r="N2848" s="137"/>
      <c r="O2848" s="135"/>
      <c r="P2848" s="137"/>
      <c r="Q2848" s="137">
        <f t="shared" si="611"/>
        <v>91456</v>
      </c>
      <c r="R2848" s="137">
        <v>91456</v>
      </c>
      <c r="S2848" s="30"/>
      <c r="T2848" s="137"/>
      <c r="U2848" s="137"/>
      <c r="V2848" s="137"/>
      <c r="W2848" s="137"/>
      <c r="X2848" s="137"/>
      <c r="Y2848" s="137"/>
      <c r="Z2848" s="137"/>
      <c r="AA2848" s="137"/>
      <c r="AB2848" s="137"/>
      <c r="AC2848" s="137"/>
      <c r="AD2848" s="137"/>
      <c r="AE2848" s="137"/>
      <c r="AF2848" s="137"/>
      <c r="AG2848" s="337">
        <v>2025</v>
      </c>
      <c r="AH2848" s="218" t="s">
        <v>3048</v>
      </c>
      <c r="AI2848" s="218"/>
      <c r="AJ2848" s="134">
        <f t="shared" ca="1" si="612"/>
        <v>2737</v>
      </c>
      <c r="AK2848" s="35" t="s">
        <v>153</v>
      </c>
      <c r="AL2848" s="134" t="str">
        <f t="shared" ca="1" si="609"/>
        <v>2737.</v>
      </c>
      <c r="AM2848" s="140"/>
      <c r="AN2848" s="35"/>
      <c r="AO2848" s="193"/>
    </row>
    <row r="2849" spans="1:41" ht="22.5" hidden="1" customHeight="1" x14ac:dyDescent="0.25">
      <c r="A2849" s="68" t="s">
        <v>5918</v>
      </c>
      <c r="B2849" s="25">
        <v>4096</v>
      </c>
      <c r="C2849" s="36" t="s">
        <v>2141</v>
      </c>
      <c r="D2849" s="25">
        <v>1959</v>
      </c>
      <c r="E2849" s="108" t="s">
        <v>2932</v>
      </c>
      <c r="F2849" s="68" t="s">
        <v>2934</v>
      </c>
      <c r="G2849" s="25">
        <v>4</v>
      </c>
      <c r="H2849" s="25">
        <v>5</v>
      </c>
      <c r="I2849" s="137">
        <v>3544.49</v>
      </c>
      <c r="J2849" s="137">
        <v>3010.4</v>
      </c>
      <c r="K2849" s="137">
        <v>2407.8000000000002</v>
      </c>
      <c r="L2849" s="30">
        <v>80</v>
      </c>
      <c r="M2849" s="170">
        <f t="shared" si="610"/>
        <v>1736040</v>
      </c>
      <c r="N2849" s="137"/>
      <c r="O2849" s="135"/>
      <c r="P2849" s="137"/>
      <c r="Q2849" s="137">
        <f t="shared" si="611"/>
        <v>1736040</v>
      </c>
      <c r="R2849" s="137">
        <v>1736040</v>
      </c>
      <c r="S2849" s="30"/>
      <c r="T2849" s="137"/>
      <c r="U2849" s="137"/>
      <c r="V2849" s="137"/>
      <c r="W2849" s="137"/>
      <c r="X2849" s="137"/>
      <c r="Y2849" s="137"/>
      <c r="Z2849" s="137"/>
      <c r="AA2849" s="137"/>
      <c r="AB2849" s="137"/>
      <c r="AC2849" s="336"/>
      <c r="AD2849" s="336"/>
      <c r="AE2849" s="137"/>
      <c r="AF2849" s="137"/>
      <c r="AG2849" s="337">
        <v>2025</v>
      </c>
      <c r="AH2849" s="171" t="s">
        <v>3052</v>
      </c>
      <c r="AI2849" s="171"/>
      <c r="AJ2849" s="134">
        <f t="shared" ca="1" si="612"/>
        <v>2738</v>
      </c>
      <c r="AK2849" s="35" t="s">
        <v>153</v>
      </c>
      <c r="AL2849" s="134" t="str">
        <f t="shared" ca="1" si="609"/>
        <v>2738.</v>
      </c>
      <c r="AM2849" s="140"/>
      <c r="AN2849" s="35"/>
      <c r="AO2849" s="193"/>
    </row>
    <row r="2850" spans="1:41" ht="22.5" hidden="1" customHeight="1" x14ac:dyDescent="0.25">
      <c r="A2850" s="68" t="s">
        <v>5919</v>
      </c>
      <c r="B2850" s="25">
        <v>4098</v>
      </c>
      <c r="C2850" s="169" t="s">
        <v>2142</v>
      </c>
      <c r="D2850" s="25">
        <v>1959</v>
      </c>
      <c r="E2850" s="108" t="s">
        <v>2932</v>
      </c>
      <c r="F2850" s="68" t="s">
        <v>2934</v>
      </c>
      <c r="G2850" s="25">
        <v>4</v>
      </c>
      <c r="H2850" s="25">
        <v>4</v>
      </c>
      <c r="I2850" s="170">
        <v>3349.1</v>
      </c>
      <c r="J2850" s="137">
        <v>3027.41</v>
      </c>
      <c r="K2850" s="170">
        <v>2352.11</v>
      </c>
      <c r="L2850" s="287">
        <v>73</v>
      </c>
      <c r="M2850" s="170">
        <f t="shared" si="610"/>
        <v>7270086.5300000003</v>
      </c>
      <c r="N2850" s="137"/>
      <c r="O2850" s="135"/>
      <c r="P2850" s="137"/>
      <c r="Q2850" s="137">
        <f t="shared" si="611"/>
        <v>7270086.5300000003</v>
      </c>
      <c r="R2850" s="137">
        <f>1736040+5534046.53</f>
        <v>7270086.5300000003</v>
      </c>
      <c r="S2850" s="30"/>
      <c r="T2850" s="137"/>
      <c r="U2850" s="137"/>
      <c r="V2850" s="137"/>
      <c r="W2850" s="137"/>
      <c r="X2850" s="137"/>
      <c r="Y2850" s="137"/>
      <c r="Z2850" s="137"/>
      <c r="AA2850" s="137"/>
      <c r="AB2850" s="137"/>
      <c r="AC2850" s="336"/>
      <c r="AD2850" s="336"/>
      <c r="AE2850" s="137"/>
      <c r="AF2850" s="137"/>
      <c r="AG2850" s="337">
        <v>2025</v>
      </c>
      <c r="AH2850" s="171" t="s">
        <v>3061</v>
      </c>
      <c r="AI2850" s="171"/>
      <c r="AJ2850" s="134">
        <f t="shared" ca="1" si="612"/>
        <v>2739</v>
      </c>
      <c r="AK2850" s="35" t="s">
        <v>153</v>
      </c>
      <c r="AL2850" s="134" t="str">
        <f t="shared" ca="1" si="609"/>
        <v>2739.</v>
      </c>
      <c r="AM2850" s="140"/>
      <c r="AO2850" s="193"/>
    </row>
    <row r="2851" spans="1:41" ht="22.5" hidden="1" customHeight="1" x14ac:dyDescent="0.25">
      <c r="A2851" s="68" t="s">
        <v>5920</v>
      </c>
      <c r="B2851" s="25">
        <v>4642</v>
      </c>
      <c r="C2851" s="205" t="s">
        <v>2143</v>
      </c>
      <c r="D2851" s="25">
        <v>1959</v>
      </c>
      <c r="E2851" s="108" t="s">
        <v>2932</v>
      </c>
      <c r="F2851" s="68" t="s">
        <v>2934</v>
      </c>
      <c r="G2851" s="25">
        <v>2</v>
      </c>
      <c r="H2851" s="25">
        <v>1</v>
      </c>
      <c r="I2851" s="137">
        <v>393.2</v>
      </c>
      <c r="J2851" s="137">
        <v>255.5</v>
      </c>
      <c r="K2851" s="137">
        <v>255.5</v>
      </c>
      <c r="L2851" s="30">
        <v>17</v>
      </c>
      <c r="M2851" s="170">
        <f t="shared" si="610"/>
        <v>634043.92999999993</v>
      </c>
      <c r="N2851" s="137"/>
      <c r="O2851" s="135"/>
      <c r="P2851" s="137"/>
      <c r="Q2851" s="137">
        <f t="shared" si="611"/>
        <v>634043.92999999993</v>
      </c>
      <c r="R2851" s="137">
        <v>634043.92999999993</v>
      </c>
      <c r="S2851" s="30"/>
      <c r="T2851" s="137"/>
      <c r="U2851" s="137"/>
      <c r="V2851" s="137"/>
      <c r="W2851" s="137"/>
      <c r="X2851" s="137"/>
      <c r="Y2851" s="137"/>
      <c r="Z2851" s="137"/>
      <c r="AA2851" s="137"/>
      <c r="AB2851" s="137"/>
      <c r="AC2851" s="137"/>
      <c r="AD2851" s="137"/>
      <c r="AE2851" s="137"/>
      <c r="AF2851" s="137"/>
      <c r="AG2851" s="337">
        <v>2025</v>
      </c>
      <c r="AH2851" s="218" t="s">
        <v>3050</v>
      </c>
      <c r="AI2851" s="218"/>
      <c r="AJ2851" s="134">
        <f t="shared" ca="1" si="612"/>
        <v>2740</v>
      </c>
      <c r="AK2851" s="35" t="s">
        <v>153</v>
      </c>
      <c r="AL2851" s="134" t="str">
        <f t="shared" ca="1" si="609"/>
        <v>2740.</v>
      </c>
      <c r="AM2851" s="140"/>
      <c r="AN2851" s="35"/>
      <c r="AO2851" s="193"/>
    </row>
    <row r="2852" spans="1:41" ht="22.5" hidden="1" customHeight="1" x14ac:dyDescent="0.25">
      <c r="A2852" s="68" t="s">
        <v>5921</v>
      </c>
      <c r="B2852" s="25">
        <v>4650</v>
      </c>
      <c r="C2852" s="169" t="s">
        <v>2145</v>
      </c>
      <c r="D2852" s="25">
        <v>1959</v>
      </c>
      <c r="E2852" s="108" t="s">
        <v>2932</v>
      </c>
      <c r="F2852" s="68" t="s">
        <v>2934</v>
      </c>
      <c r="G2852" s="25">
        <v>3</v>
      </c>
      <c r="H2852" s="25">
        <v>3</v>
      </c>
      <c r="I2852" s="170">
        <v>1313.2</v>
      </c>
      <c r="J2852" s="137">
        <v>1155.7</v>
      </c>
      <c r="K2852" s="170">
        <v>1155.7</v>
      </c>
      <c r="L2852" s="287">
        <v>40</v>
      </c>
      <c r="M2852" s="170">
        <f t="shared" si="610"/>
        <v>2852088</v>
      </c>
      <c r="N2852" s="137"/>
      <c r="O2852" s="135"/>
      <c r="P2852" s="137"/>
      <c r="Q2852" s="137">
        <f t="shared" si="611"/>
        <v>2852088</v>
      </c>
      <c r="R2852" s="137"/>
      <c r="S2852" s="30"/>
      <c r="T2852" s="137"/>
      <c r="U2852" s="137"/>
      <c r="V2852" s="137"/>
      <c r="W2852" s="137"/>
      <c r="X2852" s="137"/>
      <c r="Y2852" s="137">
        <v>906</v>
      </c>
      <c r="Z2852" s="137">
        <f>Y2852*3148</f>
        <v>2852088</v>
      </c>
      <c r="AA2852" s="137"/>
      <c r="AB2852" s="137"/>
      <c r="AC2852" s="137"/>
      <c r="AD2852" s="137"/>
      <c r="AE2852" s="137"/>
      <c r="AF2852" s="137"/>
      <c r="AG2852" s="337">
        <v>2025</v>
      </c>
      <c r="AH2852" s="218"/>
      <c r="AI2852" s="218"/>
      <c r="AJ2852" s="134">
        <f t="shared" ca="1" si="612"/>
        <v>2741</v>
      </c>
      <c r="AK2852" s="35" t="s">
        <v>153</v>
      </c>
      <c r="AL2852" s="134" t="str">
        <f t="shared" ca="1" si="609"/>
        <v>2741.</v>
      </c>
      <c r="AM2852" s="140"/>
      <c r="AN2852" s="35"/>
      <c r="AO2852" s="193"/>
    </row>
    <row r="2853" spans="1:41" ht="22.5" hidden="1" customHeight="1" x14ac:dyDescent="0.25">
      <c r="A2853" s="68" t="s">
        <v>5922</v>
      </c>
      <c r="B2853" s="25">
        <v>4855</v>
      </c>
      <c r="C2853" s="333" t="s">
        <v>2144</v>
      </c>
      <c r="D2853" s="25">
        <v>1959</v>
      </c>
      <c r="E2853" s="108" t="s">
        <v>2932</v>
      </c>
      <c r="F2853" s="68" t="s">
        <v>2934</v>
      </c>
      <c r="G2853" s="25">
        <v>2</v>
      </c>
      <c r="H2853" s="25">
        <v>2</v>
      </c>
      <c r="I2853" s="170">
        <v>676.1</v>
      </c>
      <c r="J2853" s="170">
        <v>411.7</v>
      </c>
      <c r="K2853" s="170">
        <v>411.7</v>
      </c>
      <c r="L2853" s="287">
        <v>34</v>
      </c>
      <c r="M2853" s="170">
        <f t="shared" si="610"/>
        <v>1090256.6700000002</v>
      </c>
      <c r="N2853" s="137"/>
      <c r="O2853" s="135"/>
      <c r="P2853" s="137"/>
      <c r="Q2853" s="137">
        <f t="shared" si="611"/>
        <v>1090256.6700000002</v>
      </c>
      <c r="R2853" s="137">
        <v>1090256.6700000002</v>
      </c>
      <c r="S2853" s="30"/>
      <c r="T2853" s="137"/>
      <c r="U2853" s="137"/>
      <c r="V2853" s="137"/>
      <c r="W2853" s="137"/>
      <c r="X2853" s="137"/>
      <c r="Y2853" s="137"/>
      <c r="Z2853" s="137"/>
      <c r="AA2853" s="137"/>
      <c r="AB2853" s="137"/>
      <c r="AC2853" s="137"/>
      <c r="AD2853" s="137"/>
      <c r="AE2853" s="137"/>
      <c r="AF2853" s="137"/>
      <c r="AG2853" s="337">
        <v>2025</v>
      </c>
      <c r="AH2853" s="171" t="s">
        <v>3050</v>
      </c>
      <c r="AI2853" s="171"/>
      <c r="AJ2853" s="134">
        <f t="shared" ca="1" si="612"/>
        <v>2742</v>
      </c>
      <c r="AK2853" s="35" t="s">
        <v>153</v>
      </c>
      <c r="AL2853" s="134" t="str">
        <f t="shared" ca="1" si="609"/>
        <v>2742.</v>
      </c>
      <c r="AM2853" s="140"/>
      <c r="AN2853" s="35"/>
      <c r="AO2853" s="193"/>
    </row>
    <row r="2854" spans="1:41" ht="22.5" hidden="1" customHeight="1" x14ac:dyDescent="0.25">
      <c r="A2854" s="68" t="s">
        <v>5923</v>
      </c>
      <c r="B2854" s="25">
        <v>4876</v>
      </c>
      <c r="C2854" s="333" t="s">
        <v>2146</v>
      </c>
      <c r="D2854" s="25">
        <v>1959</v>
      </c>
      <c r="E2854" s="108" t="s">
        <v>2932</v>
      </c>
      <c r="F2854" s="68" t="s">
        <v>2934</v>
      </c>
      <c r="G2854" s="25">
        <v>2</v>
      </c>
      <c r="H2854" s="25">
        <v>2</v>
      </c>
      <c r="I2854" s="170">
        <v>518.29999999999995</v>
      </c>
      <c r="J2854" s="137">
        <v>518.29999999999995</v>
      </c>
      <c r="K2854" s="170">
        <v>518.29999999999995</v>
      </c>
      <c r="L2854" s="287">
        <v>26</v>
      </c>
      <c r="M2854" s="170">
        <f t="shared" si="610"/>
        <v>169455</v>
      </c>
      <c r="N2854" s="137"/>
      <c r="O2854" s="135"/>
      <c r="P2854" s="137"/>
      <c r="Q2854" s="137">
        <f t="shared" si="611"/>
        <v>169455</v>
      </c>
      <c r="R2854" s="137">
        <v>169455</v>
      </c>
      <c r="S2854" s="30"/>
      <c r="T2854" s="137"/>
      <c r="U2854" s="137"/>
      <c r="V2854" s="137"/>
      <c r="W2854" s="137"/>
      <c r="X2854" s="137"/>
      <c r="Y2854" s="137"/>
      <c r="Z2854" s="137"/>
      <c r="AA2854" s="137"/>
      <c r="AB2854" s="137"/>
      <c r="AC2854" s="137"/>
      <c r="AD2854" s="137"/>
      <c r="AE2854" s="137"/>
      <c r="AF2854" s="137"/>
      <c r="AG2854" s="337">
        <v>2025</v>
      </c>
      <c r="AH2854" s="171" t="s">
        <v>3049</v>
      </c>
      <c r="AI2854" s="171"/>
      <c r="AJ2854" s="134">
        <f t="shared" ca="1" si="612"/>
        <v>2743</v>
      </c>
      <c r="AK2854" s="35" t="s">
        <v>153</v>
      </c>
      <c r="AL2854" s="134" t="str">
        <f t="shared" ca="1" si="609"/>
        <v>2743.</v>
      </c>
      <c r="AM2854" s="140"/>
      <c r="AN2854" s="35"/>
      <c r="AO2854" s="193"/>
    </row>
    <row r="2855" spans="1:41" ht="22.5" hidden="1" customHeight="1" x14ac:dyDescent="0.25">
      <c r="A2855" s="68" t="s">
        <v>5924</v>
      </c>
      <c r="B2855" s="25">
        <v>5038</v>
      </c>
      <c r="C2855" s="333" t="s">
        <v>2147</v>
      </c>
      <c r="D2855" s="25">
        <v>1959</v>
      </c>
      <c r="E2855" s="108" t="s">
        <v>2932</v>
      </c>
      <c r="F2855" s="68" t="s">
        <v>2934</v>
      </c>
      <c r="G2855" s="25">
        <v>2</v>
      </c>
      <c r="H2855" s="25">
        <v>2</v>
      </c>
      <c r="I2855" s="170">
        <v>805.3</v>
      </c>
      <c r="J2855" s="170">
        <v>715.3</v>
      </c>
      <c r="K2855" s="170">
        <v>715.3</v>
      </c>
      <c r="L2855" s="287">
        <v>49</v>
      </c>
      <c r="M2855" s="170">
        <f t="shared" si="610"/>
        <v>225216</v>
      </c>
      <c r="N2855" s="137"/>
      <c r="O2855" s="135"/>
      <c r="P2855" s="137"/>
      <c r="Q2855" s="137">
        <f t="shared" si="611"/>
        <v>225216</v>
      </c>
      <c r="R2855" s="137">
        <v>225216</v>
      </c>
      <c r="S2855" s="30"/>
      <c r="T2855" s="137"/>
      <c r="U2855" s="137"/>
      <c r="V2855" s="137"/>
      <c r="W2855" s="137"/>
      <c r="X2855" s="137"/>
      <c r="Y2855" s="137"/>
      <c r="Z2855" s="137"/>
      <c r="AA2855" s="137"/>
      <c r="AB2855" s="137"/>
      <c r="AC2855" s="137"/>
      <c r="AD2855" s="137"/>
      <c r="AE2855" s="137"/>
      <c r="AF2855" s="137"/>
      <c r="AG2855" s="337">
        <v>2025</v>
      </c>
      <c r="AH2855" s="171" t="s">
        <v>3052</v>
      </c>
      <c r="AI2855" s="171"/>
      <c r="AJ2855" s="134">
        <f t="shared" ca="1" si="612"/>
        <v>2744</v>
      </c>
      <c r="AK2855" s="35" t="s">
        <v>153</v>
      </c>
      <c r="AL2855" s="134" t="str">
        <f t="shared" ca="1" si="609"/>
        <v>2744.</v>
      </c>
      <c r="AM2855" s="140"/>
      <c r="AN2855" s="35"/>
      <c r="AO2855" s="193"/>
    </row>
    <row r="2856" spans="1:41" ht="22.5" hidden="1" customHeight="1" x14ac:dyDescent="0.25">
      <c r="A2856" s="68" t="s">
        <v>5925</v>
      </c>
      <c r="B2856" s="25">
        <v>4303</v>
      </c>
      <c r="C2856" s="205" t="s">
        <v>2148</v>
      </c>
      <c r="D2856" s="25">
        <v>1959</v>
      </c>
      <c r="E2856" s="108" t="s">
        <v>2932</v>
      </c>
      <c r="F2856" s="68" t="s">
        <v>2934</v>
      </c>
      <c r="G2856" s="25">
        <v>2</v>
      </c>
      <c r="H2856" s="25">
        <v>1</v>
      </c>
      <c r="I2856" s="137">
        <v>305.39999999999998</v>
      </c>
      <c r="J2856" s="137">
        <v>280.2</v>
      </c>
      <c r="K2856" s="137">
        <v>280.2</v>
      </c>
      <c r="L2856" s="30">
        <v>19</v>
      </c>
      <c r="M2856" s="170">
        <f t="shared" si="610"/>
        <v>1230483</v>
      </c>
      <c r="N2856" s="137"/>
      <c r="O2856" s="135"/>
      <c r="P2856" s="137"/>
      <c r="Q2856" s="137">
        <f t="shared" si="611"/>
        <v>1230483</v>
      </c>
      <c r="R2856" s="137">
        <v>1230483</v>
      </c>
      <c r="S2856" s="30"/>
      <c r="T2856" s="137"/>
      <c r="U2856" s="137"/>
      <c r="V2856" s="137"/>
      <c r="W2856" s="137"/>
      <c r="X2856" s="137"/>
      <c r="Y2856" s="137"/>
      <c r="Z2856" s="137"/>
      <c r="AA2856" s="137"/>
      <c r="AB2856" s="137"/>
      <c r="AC2856" s="137"/>
      <c r="AD2856" s="137"/>
      <c r="AE2856" s="137"/>
      <c r="AF2856" s="137"/>
      <c r="AG2856" s="337">
        <v>2025</v>
      </c>
      <c r="AH2856" s="218" t="s">
        <v>3050</v>
      </c>
      <c r="AI2856" s="218"/>
      <c r="AJ2856" s="134">
        <f t="shared" ca="1" si="612"/>
        <v>2745</v>
      </c>
      <c r="AK2856" s="35" t="s">
        <v>153</v>
      </c>
      <c r="AL2856" s="134" t="str">
        <f t="shared" ca="1" si="609"/>
        <v>2745.</v>
      </c>
      <c r="AM2856" s="140"/>
      <c r="AN2856" s="35"/>
      <c r="AO2856" s="193"/>
    </row>
    <row r="2857" spans="1:41" ht="23.25" hidden="1" customHeight="1" x14ac:dyDescent="0.25">
      <c r="A2857" s="68" t="s">
        <v>5926</v>
      </c>
      <c r="B2857" s="25">
        <v>4304</v>
      </c>
      <c r="C2857" s="36" t="s">
        <v>2149</v>
      </c>
      <c r="D2857" s="25">
        <v>1959</v>
      </c>
      <c r="E2857" s="108" t="s">
        <v>2932</v>
      </c>
      <c r="F2857" s="68" t="s">
        <v>2934</v>
      </c>
      <c r="G2857" s="25">
        <v>2</v>
      </c>
      <c r="H2857" s="25">
        <v>1</v>
      </c>
      <c r="I2857" s="137">
        <v>489.8</v>
      </c>
      <c r="J2857" s="137">
        <v>446.2</v>
      </c>
      <c r="K2857" s="137">
        <v>446.2</v>
      </c>
      <c r="L2857" s="30">
        <v>31</v>
      </c>
      <c r="M2857" s="170">
        <f t="shared" si="610"/>
        <v>419742</v>
      </c>
      <c r="N2857" s="137"/>
      <c r="O2857" s="135"/>
      <c r="P2857" s="137"/>
      <c r="Q2857" s="137">
        <f t="shared" si="611"/>
        <v>419742</v>
      </c>
      <c r="R2857" s="137">
        <f>166374+253368</f>
        <v>419742</v>
      </c>
      <c r="S2857" s="30"/>
      <c r="T2857" s="137"/>
      <c r="U2857" s="137"/>
      <c r="V2857" s="137"/>
      <c r="W2857" s="137"/>
      <c r="X2857" s="137"/>
      <c r="Y2857" s="137"/>
      <c r="Z2857" s="137"/>
      <c r="AA2857" s="137"/>
      <c r="AB2857" s="137"/>
      <c r="AC2857" s="336"/>
      <c r="AD2857" s="336"/>
      <c r="AE2857" s="137"/>
      <c r="AF2857" s="137"/>
      <c r="AG2857" s="337">
        <v>2025</v>
      </c>
      <c r="AH2857" s="171" t="s">
        <v>3054</v>
      </c>
      <c r="AI2857" s="171"/>
      <c r="AJ2857" s="134">
        <f t="shared" ca="1" si="612"/>
        <v>2746</v>
      </c>
      <c r="AK2857" s="35" t="s">
        <v>153</v>
      </c>
      <c r="AL2857" s="134" t="str">
        <f t="shared" ca="1" si="609"/>
        <v>2746.</v>
      </c>
      <c r="AM2857" s="140"/>
      <c r="AO2857" s="193"/>
    </row>
    <row r="2858" spans="1:41" ht="22.5" hidden="1" customHeight="1" x14ac:dyDescent="0.25">
      <c r="A2858" s="68" t="s">
        <v>5927</v>
      </c>
      <c r="B2858" s="25">
        <v>5264</v>
      </c>
      <c r="C2858" s="205" t="s">
        <v>2150</v>
      </c>
      <c r="D2858" s="25">
        <v>1959</v>
      </c>
      <c r="E2858" s="108" t="s">
        <v>2932</v>
      </c>
      <c r="F2858" s="68" t="s">
        <v>2934</v>
      </c>
      <c r="G2858" s="25">
        <v>2</v>
      </c>
      <c r="H2858" s="25">
        <v>1</v>
      </c>
      <c r="I2858" s="137">
        <v>348.8</v>
      </c>
      <c r="J2858" s="137">
        <v>331.1</v>
      </c>
      <c r="K2858" s="137">
        <v>331.1</v>
      </c>
      <c r="L2858" s="30">
        <v>20</v>
      </c>
      <c r="M2858" s="170">
        <f t="shared" si="610"/>
        <v>408204</v>
      </c>
      <c r="N2858" s="137"/>
      <c r="O2858" s="135"/>
      <c r="P2858" s="137"/>
      <c r="Q2858" s="137">
        <f t="shared" si="611"/>
        <v>408204</v>
      </c>
      <c r="R2858" s="137">
        <v>408204</v>
      </c>
      <c r="S2858" s="30"/>
      <c r="T2858" s="137"/>
      <c r="U2858" s="137"/>
      <c r="V2858" s="137"/>
      <c r="W2858" s="137"/>
      <c r="X2858" s="137"/>
      <c r="Y2858" s="137"/>
      <c r="Z2858" s="137"/>
      <c r="AA2858" s="137"/>
      <c r="AB2858" s="137"/>
      <c r="AC2858" s="137"/>
      <c r="AD2858" s="137"/>
      <c r="AE2858" s="137"/>
      <c r="AF2858" s="137"/>
      <c r="AG2858" s="337">
        <v>2025</v>
      </c>
      <c r="AH2858" s="218" t="s">
        <v>3052</v>
      </c>
      <c r="AI2858" s="218"/>
      <c r="AJ2858" s="134">
        <f t="shared" ca="1" si="612"/>
        <v>2747</v>
      </c>
      <c r="AK2858" s="35" t="s">
        <v>153</v>
      </c>
      <c r="AL2858" s="134" t="str">
        <f t="shared" ca="1" si="609"/>
        <v>2747.</v>
      </c>
      <c r="AM2858" s="140"/>
      <c r="AN2858" s="35"/>
      <c r="AO2858" s="193"/>
    </row>
    <row r="2859" spans="1:41" ht="23.25" hidden="1" customHeight="1" x14ac:dyDescent="0.25">
      <c r="A2859" s="68" t="s">
        <v>5928</v>
      </c>
      <c r="B2859" s="25">
        <v>5298</v>
      </c>
      <c r="C2859" s="36" t="s">
        <v>2151</v>
      </c>
      <c r="D2859" s="25">
        <v>1959</v>
      </c>
      <c r="E2859" s="108" t="s">
        <v>2932</v>
      </c>
      <c r="F2859" s="68" t="s">
        <v>2934</v>
      </c>
      <c r="G2859" s="25">
        <v>2</v>
      </c>
      <c r="H2859" s="25">
        <v>1</v>
      </c>
      <c r="I2859" s="137">
        <v>310.7</v>
      </c>
      <c r="J2859" s="137">
        <v>276.7</v>
      </c>
      <c r="K2859" s="137">
        <v>276.7</v>
      </c>
      <c r="L2859" s="30">
        <v>17</v>
      </c>
      <c r="M2859" s="170">
        <f t="shared" si="610"/>
        <v>657882</v>
      </c>
      <c r="N2859" s="137"/>
      <c r="O2859" s="135"/>
      <c r="P2859" s="137"/>
      <c r="Q2859" s="137">
        <f t="shared" si="611"/>
        <v>657882</v>
      </c>
      <c r="R2859" s="137">
        <v>657882</v>
      </c>
      <c r="S2859" s="30"/>
      <c r="T2859" s="137"/>
      <c r="U2859" s="137"/>
      <c r="V2859" s="137"/>
      <c r="W2859" s="137"/>
      <c r="X2859" s="137"/>
      <c r="Y2859" s="137"/>
      <c r="Z2859" s="137"/>
      <c r="AA2859" s="137"/>
      <c r="AB2859" s="137"/>
      <c r="AC2859" s="336"/>
      <c r="AD2859" s="336"/>
      <c r="AE2859" s="137"/>
      <c r="AF2859" s="137"/>
      <c r="AG2859" s="337">
        <v>2025</v>
      </c>
      <c r="AH2859" s="171" t="s">
        <v>3050</v>
      </c>
      <c r="AI2859" s="171"/>
      <c r="AJ2859" s="134">
        <f t="shared" ca="1" si="612"/>
        <v>2748</v>
      </c>
      <c r="AK2859" s="35" t="s">
        <v>153</v>
      </c>
      <c r="AL2859" s="134" t="str">
        <f t="shared" ca="1" si="609"/>
        <v>2748.</v>
      </c>
      <c r="AM2859" s="140"/>
      <c r="AO2859" s="193"/>
    </row>
    <row r="2860" spans="1:41" ht="22.5" hidden="1" customHeight="1" x14ac:dyDescent="0.25">
      <c r="A2860" s="68" t="s">
        <v>5929</v>
      </c>
      <c r="B2860" s="25">
        <v>4527</v>
      </c>
      <c r="C2860" s="205" t="s">
        <v>2154</v>
      </c>
      <c r="D2860" s="25">
        <v>1959</v>
      </c>
      <c r="E2860" s="108" t="s">
        <v>2932</v>
      </c>
      <c r="F2860" s="68" t="s">
        <v>2934</v>
      </c>
      <c r="G2860" s="25">
        <v>2</v>
      </c>
      <c r="H2860" s="25">
        <v>2</v>
      </c>
      <c r="I2860" s="137">
        <v>599</v>
      </c>
      <c r="J2860" s="137">
        <v>544.1</v>
      </c>
      <c r="K2860" s="137">
        <v>515.5</v>
      </c>
      <c r="L2860" s="30">
        <v>23</v>
      </c>
      <c r="M2860" s="170">
        <f t="shared" si="610"/>
        <v>3549314</v>
      </c>
      <c r="N2860" s="137"/>
      <c r="O2860" s="135"/>
      <c r="P2860" s="137"/>
      <c r="Q2860" s="137">
        <f t="shared" si="611"/>
        <v>3549314</v>
      </c>
      <c r="R2860" s="137">
        <v>3549314</v>
      </c>
      <c r="S2860" s="30"/>
      <c r="T2860" s="137"/>
      <c r="U2860" s="137"/>
      <c r="V2860" s="137"/>
      <c r="W2860" s="137"/>
      <c r="X2860" s="137"/>
      <c r="Y2860" s="137"/>
      <c r="Z2860" s="137"/>
      <c r="AA2860" s="137"/>
      <c r="AB2860" s="137"/>
      <c r="AC2860" s="137"/>
      <c r="AD2860" s="137"/>
      <c r="AE2860" s="137"/>
      <c r="AF2860" s="137"/>
      <c r="AG2860" s="337">
        <v>2025</v>
      </c>
      <c r="AH2860" s="218" t="s">
        <v>3050</v>
      </c>
      <c r="AI2860" s="218"/>
      <c r="AJ2860" s="134">
        <f t="shared" ca="1" si="612"/>
        <v>2749</v>
      </c>
      <c r="AK2860" s="35" t="s">
        <v>153</v>
      </c>
      <c r="AL2860" s="134" t="str">
        <f t="shared" ca="1" si="609"/>
        <v>2749.</v>
      </c>
      <c r="AM2860" s="140"/>
      <c r="AN2860" s="35"/>
      <c r="AO2860" s="193"/>
    </row>
    <row r="2861" spans="1:41" ht="22.5" hidden="1" customHeight="1" x14ac:dyDescent="0.25">
      <c r="A2861" s="68" t="s">
        <v>5930</v>
      </c>
      <c r="B2861" s="25">
        <v>5208</v>
      </c>
      <c r="C2861" s="333" t="s">
        <v>2153</v>
      </c>
      <c r="D2861" s="25">
        <v>1959</v>
      </c>
      <c r="E2861" s="108" t="s">
        <v>2932</v>
      </c>
      <c r="F2861" s="68" t="s">
        <v>2934</v>
      </c>
      <c r="G2861" s="25">
        <v>2</v>
      </c>
      <c r="H2861" s="25">
        <v>1</v>
      </c>
      <c r="I2861" s="170">
        <v>262.89999999999998</v>
      </c>
      <c r="J2861" s="170">
        <v>190.7</v>
      </c>
      <c r="K2861" s="170">
        <v>190.7</v>
      </c>
      <c r="L2861" s="287">
        <v>20</v>
      </c>
      <c r="M2861" s="170">
        <f t="shared" si="610"/>
        <v>423927.79</v>
      </c>
      <c r="N2861" s="137"/>
      <c r="O2861" s="135"/>
      <c r="P2861" s="137"/>
      <c r="Q2861" s="137">
        <f t="shared" si="611"/>
        <v>423927.79</v>
      </c>
      <c r="R2861" s="137">
        <v>423927.79</v>
      </c>
      <c r="S2861" s="30"/>
      <c r="T2861" s="137"/>
      <c r="U2861" s="137"/>
      <c r="V2861" s="137"/>
      <c r="W2861" s="137"/>
      <c r="X2861" s="137"/>
      <c r="Y2861" s="137"/>
      <c r="Z2861" s="137"/>
      <c r="AA2861" s="137"/>
      <c r="AB2861" s="137"/>
      <c r="AC2861" s="137"/>
      <c r="AD2861" s="137"/>
      <c r="AE2861" s="137"/>
      <c r="AF2861" s="137"/>
      <c r="AG2861" s="337">
        <v>2025</v>
      </c>
      <c r="AH2861" s="171" t="s">
        <v>3050</v>
      </c>
      <c r="AI2861" s="171"/>
      <c r="AJ2861" s="134">
        <f t="shared" ca="1" si="612"/>
        <v>2750</v>
      </c>
      <c r="AK2861" s="35" t="s">
        <v>153</v>
      </c>
      <c r="AL2861" s="134" t="str">
        <f t="shared" ca="1" si="609"/>
        <v>2750.</v>
      </c>
      <c r="AM2861" s="140"/>
      <c r="AN2861" s="35"/>
      <c r="AO2861" s="193"/>
    </row>
    <row r="2862" spans="1:41" ht="22.5" hidden="1" customHeight="1" x14ac:dyDescent="0.25">
      <c r="A2862" s="68" t="s">
        <v>5931</v>
      </c>
      <c r="B2862" s="25">
        <v>5373</v>
      </c>
      <c r="C2862" s="333" t="s">
        <v>2155</v>
      </c>
      <c r="D2862" s="25">
        <v>1959</v>
      </c>
      <c r="E2862" s="108" t="s">
        <v>2932</v>
      </c>
      <c r="F2862" s="68" t="s">
        <v>2934</v>
      </c>
      <c r="G2862" s="25">
        <v>2</v>
      </c>
      <c r="H2862" s="25">
        <v>1</v>
      </c>
      <c r="I2862" s="137">
        <v>456.1</v>
      </c>
      <c r="J2862" s="137">
        <v>456.1</v>
      </c>
      <c r="K2862" s="137">
        <v>456.1</v>
      </c>
      <c r="L2862" s="30">
        <v>29</v>
      </c>
      <c r="M2862" s="170">
        <f t="shared" ref="M2862:M2923" si="613">R2862+T2862+V2862+X2862+Z2862+AB2862+AE2862+AF2862</f>
        <v>154836</v>
      </c>
      <c r="N2862" s="137"/>
      <c r="O2862" s="135"/>
      <c r="P2862" s="137"/>
      <c r="Q2862" s="137">
        <f t="shared" ref="Q2862:Q2923" si="614">M2862</f>
        <v>154836</v>
      </c>
      <c r="R2862" s="137">
        <v>154836</v>
      </c>
      <c r="S2862" s="30"/>
      <c r="T2862" s="137"/>
      <c r="U2862" s="137"/>
      <c r="V2862" s="137"/>
      <c r="W2862" s="137"/>
      <c r="X2862" s="137"/>
      <c r="Y2862" s="137"/>
      <c r="Z2862" s="137"/>
      <c r="AA2862" s="137"/>
      <c r="AB2862" s="137"/>
      <c r="AC2862" s="137"/>
      <c r="AD2862" s="137"/>
      <c r="AE2862" s="137"/>
      <c r="AF2862" s="137"/>
      <c r="AG2862" s="337">
        <v>2025</v>
      </c>
      <c r="AH2862" s="171" t="s">
        <v>3052</v>
      </c>
      <c r="AI2862" s="171"/>
      <c r="AJ2862" s="134">
        <f t="shared" ca="1" si="612"/>
        <v>2751</v>
      </c>
      <c r="AK2862" s="35" t="s">
        <v>153</v>
      </c>
      <c r="AL2862" s="134" t="str">
        <f t="shared" ca="1" si="609"/>
        <v>2751.</v>
      </c>
      <c r="AM2862" s="140"/>
      <c r="AN2862" s="35"/>
      <c r="AO2862" s="193"/>
    </row>
    <row r="2863" spans="1:41" ht="22.5" hidden="1" customHeight="1" x14ac:dyDescent="0.25">
      <c r="A2863" s="68" t="s">
        <v>5932</v>
      </c>
      <c r="B2863" s="25">
        <v>4329</v>
      </c>
      <c r="C2863" s="169" t="s">
        <v>2156</v>
      </c>
      <c r="D2863" s="25">
        <v>1960</v>
      </c>
      <c r="E2863" s="108" t="s">
        <v>2932</v>
      </c>
      <c r="F2863" s="68" t="s">
        <v>2934</v>
      </c>
      <c r="G2863" s="25">
        <v>4</v>
      </c>
      <c r="H2863" s="25">
        <v>2</v>
      </c>
      <c r="I2863" s="170">
        <v>1356</v>
      </c>
      <c r="J2863" s="137">
        <v>1262.5</v>
      </c>
      <c r="K2863" s="170">
        <v>1262.5</v>
      </c>
      <c r="L2863" s="287">
        <v>51</v>
      </c>
      <c r="M2863" s="170">
        <f t="shared" si="613"/>
        <v>4288110</v>
      </c>
      <c r="N2863" s="137"/>
      <c r="O2863" s="135"/>
      <c r="P2863" s="137"/>
      <c r="Q2863" s="137">
        <f t="shared" si="614"/>
        <v>4288110</v>
      </c>
      <c r="R2863" s="137"/>
      <c r="S2863" s="30"/>
      <c r="T2863" s="137"/>
      <c r="U2863" s="137">
        <v>570</v>
      </c>
      <c r="V2863" s="137">
        <f>U2863*7523</f>
        <v>4288110</v>
      </c>
      <c r="W2863" s="137"/>
      <c r="X2863" s="137"/>
      <c r="Y2863" s="137"/>
      <c r="Z2863" s="137"/>
      <c r="AA2863" s="137"/>
      <c r="AB2863" s="137"/>
      <c r="AC2863" s="137"/>
      <c r="AD2863" s="137"/>
      <c r="AE2863" s="137"/>
      <c r="AF2863" s="137"/>
      <c r="AG2863" s="337">
        <v>2025</v>
      </c>
      <c r="AH2863" s="166"/>
      <c r="AI2863" s="166"/>
      <c r="AJ2863" s="134">
        <f t="shared" ca="1" si="612"/>
        <v>2752</v>
      </c>
      <c r="AK2863" s="35" t="s">
        <v>153</v>
      </c>
      <c r="AL2863" s="134" t="str">
        <f t="shared" ca="1" si="609"/>
        <v>2752.</v>
      </c>
      <c r="AM2863" s="140"/>
      <c r="AN2863" s="35"/>
      <c r="AO2863" s="193"/>
    </row>
    <row r="2864" spans="1:41" ht="22.5" hidden="1" customHeight="1" x14ac:dyDescent="0.25">
      <c r="A2864" s="68" t="s">
        <v>5933</v>
      </c>
      <c r="B2864" s="25">
        <v>4389</v>
      </c>
      <c r="C2864" s="205" t="s">
        <v>2157</v>
      </c>
      <c r="D2864" s="25">
        <v>1960</v>
      </c>
      <c r="E2864" s="108" t="s">
        <v>2932</v>
      </c>
      <c r="F2864" s="68" t="s">
        <v>2934</v>
      </c>
      <c r="G2864" s="25">
        <v>2</v>
      </c>
      <c r="H2864" s="25">
        <v>1</v>
      </c>
      <c r="I2864" s="137">
        <v>300.7</v>
      </c>
      <c r="J2864" s="137">
        <v>277.10000000000002</v>
      </c>
      <c r="K2864" s="137">
        <v>277.10000000000002</v>
      </c>
      <c r="L2864" s="30">
        <v>14</v>
      </c>
      <c r="M2864" s="137">
        <f t="shared" si="613"/>
        <v>852810</v>
      </c>
      <c r="N2864" s="137"/>
      <c r="O2864" s="135"/>
      <c r="P2864" s="137"/>
      <c r="Q2864" s="137">
        <f t="shared" si="614"/>
        <v>852810</v>
      </c>
      <c r="R2864" s="137">
        <v>852810</v>
      </c>
      <c r="S2864" s="30"/>
      <c r="T2864" s="137"/>
      <c r="U2864" s="137"/>
      <c r="V2864" s="137"/>
      <c r="W2864" s="137"/>
      <c r="X2864" s="137"/>
      <c r="Y2864" s="137"/>
      <c r="Z2864" s="137"/>
      <c r="AA2864" s="137"/>
      <c r="AB2864" s="137"/>
      <c r="AC2864" s="137"/>
      <c r="AD2864" s="137"/>
      <c r="AE2864" s="137"/>
      <c r="AF2864" s="137"/>
      <c r="AG2864" s="337">
        <v>2025</v>
      </c>
      <c r="AH2864" s="218" t="s">
        <v>3050</v>
      </c>
      <c r="AI2864" s="218"/>
      <c r="AJ2864" s="134">
        <f t="shared" ca="1" si="612"/>
        <v>2753</v>
      </c>
      <c r="AK2864" s="35" t="s">
        <v>153</v>
      </c>
      <c r="AL2864" s="134" t="str">
        <f t="shared" ca="1" si="609"/>
        <v>2753.</v>
      </c>
      <c r="AM2864" s="140"/>
      <c r="AN2864" s="35"/>
      <c r="AO2864" s="193"/>
    </row>
    <row r="2865" spans="1:41" ht="22.5" hidden="1" customHeight="1" x14ac:dyDescent="0.25">
      <c r="A2865" s="68" t="s">
        <v>5934</v>
      </c>
      <c r="B2865" s="25">
        <v>4442</v>
      </c>
      <c r="C2865" s="169" t="s">
        <v>2158</v>
      </c>
      <c r="D2865" s="25">
        <v>1960</v>
      </c>
      <c r="E2865" s="108" t="s">
        <v>2932</v>
      </c>
      <c r="F2865" s="68" t="s">
        <v>2934</v>
      </c>
      <c r="G2865" s="25">
        <v>4</v>
      </c>
      <c r="H2865" s="25">
        <v>3</v>
      </c>
      <c r="I2865" s="170">
        <v>2808.6</v>
      </c>
      <c r="J2865" s="137">
        <v>1824.4</v>
      </c>
      <c r="K2865" s="170">
        <v>1824.4</v>
      </c>
      <c r="L2865" s="287">
        <v>89</v>
      </c>
      <c r="M2865" s="170">
        <f t="shared" si="613"/>
        <v>3541500</v>
      </c>
      <c r="N2865" s="137"/>
      <c r="O2865" s="135"/>
      <c r="P2865" s="137"/>
      <c r="Q2865" s="137">
        <f t="shared" si="614"/>
        <v>3541500</v>
      </c>
      <c r="R2865" s="137"/>
      <c r="S2865" s="30"/>
      <c r="T2865" s="137"/>
      <c r="U2865" s="137"/>
      <c r="V2865" s="137"/>
      <c r="W2865" s="137"/>
      <c r="X2865" s="137"/>
      <c r="Y2865" s="137">
        <v>1125</v>
      </c>
      <c r="Z2865" s="137">
        <f>Y2865*3148</f>
        <v>3541500</v>
      </c>
      <c r="AA2865" s="137"/>
      <c r="AB2865" s="137"/>
      <c r="AC2865" s="137"/>
      <c r="AD2865" s="137"/>
      <c r="AE2865" s="137"/>
      <c r="AF2865" s="137"/>
      <c r="AG2865" s="337">
        <v>2025</v>
      </c>
      <c r="AH2865" s="218"/>
      <c r="AI2865" s="218"/>
      <c r="AJ2865" s="134">
        <f t="shared" ca="1" si="612"/>
        <v>2754</v>
      </c>
      <c r="AK2865" s="35" t="s">
        <v>153</v>
      </c>
      <c r="AL2865" s="134" t="str">
        <f t="shared" ca="1" si="609"/>
        <v>2754.</v>
      </c>
      <c r="AM2865" s="140"/>
      <c r="AN2865" s="35"/>
      <c r="AO2865" s="193"/>
    </row>
    <row r="2866" spans="1:41" ht="22.5" hidden="1" customHeight="1" x14ac:dyDescent="0.25">
      <c r="A2866" s="68" t="s">
        <v>5935</v>
      </c>
      <c r="B2866" s="25">
        <v>4963</v>
      </c>
      <c r="C2866" s="169" t="s">
        <v>2160</v>
      </c>
      <c r="D2866" s="25">
        <v>1960</v>
      </c>
      <c r="E2866" s="108" t="s">
        <v>2932</v>
      </c>
      <c r="F2866" s="68" t="s">
        <v>2934</v>
      </c>
      <c r="G2866" s="25">
        <v>3</v>
      </c>
      <c r="H2866" s="25">
        <v>4</v>
      </c>
      <c r="I2866" s="137">
        <v>2751.7</v>
      </c>
      <c r="J2866" s="137">
        <v>2666.7</v>
      </c>
      <c r="K2866" s="137">
        <v>1990.4</v>
      </c>
      <c r="L2866" s="30">
        <v>77</v>
      </c>
      <c r="M2866" s="170">
        <f t="shared" si="613"/>
        <v>1629060</v>
      </c>
      <c r="N2866" s="137"/>
      <c r="O2866" s="135"/>
      <c r="P2866" s="137"/>
      <c r="Q2866" s="137">
        <f t="shared" si="614"/>
        <v>1629060</v>
      </c>
      <c r="R2866" s="137">
        <v>1629060</v>
      </c>
      <c r="S2866" s="30"/>
      <c r="T2866" s="137"/>
      <c r="U2866" s="137"/>
      <c r="V2866" s="137"/>
      <c r="W2866" s="137"/>
      <c r="X2866" s="137"/>
      <c r="Y2866" s="137"/>
      <c r="Z2866" s="137"/>
      <c r="AA2866" s="137"/>
      <c r="AB2866" s="137"/>
      <c r="AC2866" s="137"/>
      <c r="AD2866" s="137"/>
      <c r="AE2866" s="137"/>
      <c r="AF2866" s="137"/>
      <c r="AG2866" s="337">
        <v>2025</v>
      </c>
      <c r="AH2866" s="171" t="s">
        <v>3048</v>
      </c>
      <c r="AI2866" s="171"/>
      <c r="AJ2866" s="134">
        <f t="shared" ca="1" si="612"/>
        <v>2755</v>
      </c>
      <c r="AK2866" s="35" t="s">
        <v>153</v>
      </c>
      <c r="AL2866" s="134" t="str">
        <f t="shared" ca="1" si="609"/>
        <v>2755.</v>
      </c>
      <c r="AM2866" s="140"/>
      <c r="AN2866" s="35"/>
      <c r="AO2866" s="193"/>
    </row>
    <row r="2867" spans="1:41" ht="22.5" hidden="1" customHeight="1" x14ac:dyDescent="0.25">
      <c r="A2867" s="68" t="s">
        <v>5936</v>
      </c>
      <c r="B2867" s="25">
        <v>5041</v>
      </c>
      <c r="C2867" s="205" t="s">
        <v>2161</v>
      </c>
      <c r="D2867" s="25">
        <v>1960</v>
      </c>
      <c r="E2867" s="108" t="s">
        <v>2932</v>
      </c>
      <c r="F2867" s="68" t="s">
        <v>2934</v>
      </c>
      <c r="G2867" s="25">
        <v>2</v>
      </c>
      <c r="H2867" s="25">
        <v>2</v>
      </c>
      <c r="I2867" s="137">
        <v>622.1</v>
      </c>
      <c r="J2867" s="137">
        <v>564.9</v>
      </c>
      <c r="K2867" s="137">
        <v>564.9</v>
      </c>
      <c r="L2867" s="30">
        <v>31</v>
      </c>
      <c r="M2867" s="170">
        <f t="shared" si="613"/>
        <v>1721864</v>
      </c>
      <c r="N2867" s="137"/>
      <c r="O2867" s="135"/>
      <c r="P2867" s="137"/>
      <c r="Q2867" s="137">
        <f t="shared" si="614"/>
        <v>1721864</v>
      </c>
      <c r="R2867" s="137">
        <v>1721864</v>
      </c>
      <c r="S2867" s="30"/>
      <c r="T2867" s="137"/>
      <c r="U2867" s="137"/>
      <c r="V2867" s="137"/>
      <c r="W2867" s="137"/>
      <c r="X2867" s="137"/>
      <c r="Y2867" s="137"/>
      <c r="Z2867" s="137"/>
      <c r="AA2867" s="137"/>
      <c r="AB2867" s="137"/>
      <c r="AC2867" s="137"/>
      <c r="AD2867" s="137"/>
      <c r="AE2867" s="137"/>
      <c r="AF2867" s="137"/>
      <c r="AG2867" s="337">
        <v>2025</v>
      </c>
      <c r="AH2867" s="218" t="s">
        <v>3050</v>
      </c>
      <c r="AI2867" s="218"/>
      <c r="AJ2867" s="134">
        <f t="shared" ca="1" si="612"/>
        <v>2756</v>
      </c>
      <c r="AK2867" s="35" t="s">
        <v>153</v>
      </c>
      <c r="AL2867" s="134" t="str">
        <f t="shared" ref="AL2867:AL2930" ca="1" si="615">CONCATENATE(AJ2867,AK2867)</f>
        <v>2756.</v>
      </c>
      <c r="AM2867" s="140"/>
      <c r="AN2867" s="35"/>
      <c r="AO2867" s="193"/>
    </row>
    <row r="2868" spans="1:41" ht="22.5" hidden="1" customHeight="1" x14ac:dyDescent="0.25">
      <c r="A2868" s="68" t="s">
        <v>5937</v>
      </c>
      <c r="B2868" s="25">
        <v>5112</v>
      </c>
      <c r="C2868" s="205" t="s">
        <v>2162</v>
      </c>
      <c r="D2868" s="25">
        <v>1960</v>
      </c>
      <c r="E2868" s="108" t="s">
        <v>2932</v>
      </c>
      <c r="F2868" s="68" t="s">
        <v>2934</v>
      </c>
      <c r="G2868" s="25">
        <v>2</v>
      </c>
      <c r="H2868" s="25">
        <v>1</v>
      </c>
      <c r="I2868" s="137">
        <v>300.89999999999998</v>
      </c>
      <c r="J2868" s="137">
        <v>277.60000000000002</v>
      </c>
      <c r="K2868" s="137">
        <v>277.60000000000002</v>
      </c>
      <c r="L2868" s="30">
        <v>11</v>
      </c>
      <c r="M2868" s="170">
        <f t="shared" si="613"/>
        <v>1137080</v>
      </c>
      <c r="N2868" s="137"/>
      <c r="O2868" s="135"/>
      <c r="P2868" s="137"/>
      <c r="Q2868" s="137">
        <f t="shared" si="614"/>
        <v>1137080</v>
      </c>
      <c r="R2868" s="137">
        <v>1137080</v>
      </c>
      <c r="S2868" s="30"/>
      <c r="T2868" s="137"/>
      <c r="U2868" s="137"/>
      <c r="V2868" s="137"/>
      <c r="W2868" s="137"/>
      <c r="X2868" s="137"/>
      <c r="Y2868" s="137"/>
      <c r="Z2868" s="137"/>
      <c r="AA2868" s="137"/>
      <c r="AB2868" s="137"/>
      <c r="AC2868" s="137"/>
      <c r="AD2868" s="137"/>
      <c r="AE2868" s="137"/>
      <c r="AF2868" s="137"/>
      <c r="AG2868" s="337">
        <v>2025</v>
      </c>
      <c r="AH2868" s="218" t="s">
        <v>3050</v>
      </c>
      <c r="AI2868" s="218"/>
      <c r="AJ2868" s="134">
        <f t="shared" ca="1" si="612"/>
        <v>2757</v>
      </c>
      <c r="AK2868" s="35" t="s">
        <v>153</v>
      </c>
      <c r="AL2868" s="134" t="str">
        <f t="shared" ca="1" si="615"/>
        <v>2757.</v>
      </c>
      <c r="AM2868" s="140"/>
      <c r="AN2868" s="35"/>
      <c r="AO2868" s="193"/>
    </row>
    <row r="2869" spans="1:41" ht="22.5" hidden="1" customHeight="1" x14ac:dyDescent="0.25">
      <c r="A2869" s="68" t="s">
        <v>5938</v>
      </c>
      <c r="B2869" s="25">
        <v>5113</v>
      </c>
      <c r="C2869" s="205" t="s">
        <v>2163</v>
      </c>
      <c r="D2869" s="25">
        <v>1960</v>
      </c>
      <c r="E2869" s="108" t="s">
        <v>2932</v>
      </c>
      <c r="F2869" s="68" t="s">
        <v>2934</v>
      </c>
      <c r="G2869" s="25">
        <v>2</v>
      </c>
      <c r="H2869" s="25">
        <v>1</v>
      </c>
      <c r="I2869" s="137">
        <v>280.39999999999998</v>
      </c>
      <c r="J2869" s="137">
        <v>280.39999999999998</v>
      </c>
      <c r="K2869" s="137">
        <v>280.39999999999998</v>
      </c>
      <c r="L2869" s="30">
        <v>34</v>
      </c>
      <c r="M2869" s="170">
        <f t="shared" si="613"/>
        <v>449593.31</v>
      </c>
      <c r="N2869" s="137"/>
      <c r="O2869" s="135"/>
      <c r="P2869" s="137"/>
      <c r="Q2869" s="137">
        <f t="shared" si="614"/>
        <v>449593.31</v>
      </c>
      <c r="R2869" s="137">
        <v>449593.31</v>
      </c>
      <c r="S2869" s="30"/>
      <c r="T2869" s="137"/>
      <c r="U2869" s="137"/>
      <c r="V2869" s="137"/>
      <c r="W2869" s="137"/>
      <c r="X2869" s="137"/>
      <c r="Y2869" s="137"/>
      <c r="Z2869" s="137"/>
      <c r="AA2869" s="137"/>
      <c r="AB2869" s="137"/>
      <c r="AC2869" s="137"/>
      <c r="AD2869" s="137"/>
      <c r="AE2869" s="137"/>
      <c r="AF2869" s="137"/>
      <c r="AG2869" s="337">
        <v>2025</v>
      </c>
      <c r="AH2869" s="218" t="s">
        <v>3050</v>
      </c>
      <c r="AI2869" s="218"/>
      <c r="AJ2869" s="134">
        <f t="shared" ca="1" si="612"/>
        <v>2758</v>
      </c>
      <c r="AK2869" s="35" t="s">
        <v>153</v>
      </c>
      <c r="AL2869" s="134" t="str">
        <f t="shared" ca="1" si="615"/>
        <v>2758.</v>
      </c>
      <c r="AM2869" s="140"/>
      <c r="AN2869" s="35"/>
      <c r="AO2869" s="193"/>
    </row>
    <row r="2870" spans="1:41" ht="22.5" hidden="1" customHeight="1" x14ac:dyDescent="0.25">
      <c r="A2870" s="68" t="s">
        <v>5939</v>
      </c>
      <c r="B2870" s="25">
        <v>4837</v>
      </c>
      <c r="C2870" s="205" t="s">
        <v>2164</v>
      </c>
      <c r="D2870" s="25">
        <v>1960</v>
      </c>
      <c r="E2870" s="108" t="s">
        <v>2932</v>
      </c>
      <c r="F2870" s="68" t="s">
        <v>2934</v>
      </c>
      <c r="G2870" s="25">
        <v>3</v>
      </c>
      <c r="H2870" s="25">
        <v>2</v>
      </c>
      <c r="I2870" s="137">
        <v>1261.73</v>
      </c>
      <c r="J2870" s="137">
        <v>1199.0999999999999</v>
      </c>
      <c r="K2870" s="137">
        <v>786.2</v>
      </c>
      <c r="L2870" s="30">
        <v>47</v>
      </c>
      <c r="M2870" s="170">
        <f t="shared" si="613"/>
        <v>4946980</v>
      </c>
      <c r="N2870" s="137"/>
      <c r="O2870" s="135"/>
      <c r="P2870" s="137"/>
      <c r="Q2870" s="137">
        <f t="shared" si="614"/>
        <v>4946980</v>
      </c>
      <c r="R2870" s="137">
        <f>4061000+885980</f>
        <v>4946980</v>
      </c>
      <c r="S2870" s="30"/>
      <c r="T2870" s="137"/>
      <c r="U2870" s="137"/>
      <c r="V2870" s="137"/>
      <c r="W2870" s="137"/>
      <c r="X2870" s="137"/>
      <c r="Y2870" s="137"/>
      <c r="Z2870" s="137"/>
      <c r="AA2870" s="137"/>
      <c r="AB2870" s="137"/>
      <c r="AC2870" s="137"/>
      <c r="AD2870" s="137"/>
      <c r="AE2870" s="137"/>
      <c r="AF2870" s="137"/>
      <c r="AG2870" s="337">
        <v>2025</v>
      </c>
      <c r="AH2870" s="218" t="s">
        <v>3059</v>
      </c>
      <c r="AI2870" s="218"/>
      <c r="AJ2870" s="134">
        <f t="shared" ca="1" si="612"/>
        <v>2759</v>
      </c>
      <c r="AK2870" s="35" t="s">
        <v>153</v>
      </c>
      <c r="AL2870" s="134" t="str">
        <f t="shared" ca="1" si="615"/>
        <v>2759.</v>
      </c>
      <c r="AM2870" s="140"/>
      <c r="AN2870" s="35"/>
      <c r="AO2870" s="193"/>
    </row>
    <row r="2871" spans="1:41" ht="22.5" hidden="1" customHeight="1" x14ac:dyDescent="0.25">
      <c r="A2871" s="68" t="s">
        <v>5940</v>
      </c>
      <c r="B2871" s="25">
        <v>5177</v>
      </c>
      <c r="C2871" s="169" t="s">
        <v>2165</v>
      </c>
      <c r="D2871" s="25">
        <v>1960</v>
      </c>
      <c r="E2871" s="108" t="s">
        <v>2932</v>
      </c>
      <c r="F2871" s="68" t="s">
        <v>2934</v>
      </c>
      <c r="G2871" s="25">
        <v>2</v>
      </c>
      <c r="H2871" s="25">
        <v>2</v>
      </c>
      <c r="I2871" s="137">
        <v>555.20000000000005</v>
      </c>
      <c r="J2871" s="137">
        <v>356</v>
      </c>
      <c r="K2871" s="137">
        <v>356</v>
      </c>
      <c r="L2871" s="30">
        <v>38</v>
      </c>
      <c r="M2871" s="170">
        <f t="shared" si="613"/>
        <v>271479.12</v>
      </c>
      <c r="N2871" s="137"/>
      <c r="O2871" s="135"/>
      <c r="P2871" s="137"/>
      <c r="Q2871" s="137">
        <f t="shared" si="614"/>
        <v>271479.12</v>
      </c>
      <c r="R2871" s="137">
        <v>271479.12</v>
      </c>
      <c r="S2871" s="30"/>
      <c r="T2871" s="137"/>
      <c r="U2871" s="137"/>
      <c r="V2871" s="137"/>
      <c r="W2871" s="137"/>
      <c r="X2871" s="137"/>
      <c r="Y2871" s="137"/>
      <c r="Z2871" s="137"/>
      <c r="AA2871" s="137"/>
      <c r="AB2871" s="137"/>
      <c r="AC2871" s="137"/>
      <c r="AD2871" s="137"/>
      <c r="AE2871" s="137"/>
      <c r="AF2871" s="137"/>
      <c r="AG2871" s="337">
        <v>2025</v>
      </c>
      <c r="AH2871" s="171" t="s">
        <v>3052</v>
      </c>
      <c r="AI2871" s="171"/>
      <c r="AJ2871" s="134">
        <f t="shared" ca="1" si="612"/>
        <v>2760</v>
      </c>
      <c r="AK2871" s="35" t="s">
        <v>153</v>
      </c>
      <c r="AL2871" s="134" t="str">
        <f t="shared" ca="1" si="615"/>
        <v>2760.</v>
      </c>
      <c r="AM2871" s="140"/>
      <c r="AN2871" s="35"/>
      <c r="AO2871" s="193"/>
    </row>
    <row r="2872" spans="1:41" ht="22.5" hidden="1" customHeight="1" x14ac:dyDescent="0.25">
      <c r="A2872" s="68" t="s">
        <v>5941</v>
      </c>
      <c r="B2872" s="25">
        <v>4560</v>
      </c>
      <c r="C2872" s="205" t="s">
        <v>2166</v>
      </c>
      <c r="D2872" s="25">
        <v>1961</v>
      </c>
      <c r="E2872" s="108" t="s">
        <v>2932</v>
      </c>
      <c r="F2872" s="68" t="s">
        <v>2934</v>
      </c>
      <c r="G2872" s="25">
        <v>4</v>
      </c>
      <c r="H2872" s="25">
        <v>2</v>
      </c>
      <c r="I2872" s="137">
        <v>1394.3</v>
      </c>
      <c r="J2872" s="137">
        <v>1257.5999999999999</v>
      </c>
      <c r="K2872" s="137">
        <v>1257.5999999999999</v>
      </c>
      <c r="L2872" s="30">
        <v>68</v>
      </c>
      <c r="M2872" s="170">
        <f t="shared" si="613"/>
        <v>3005140</v>
      </c>
      <c r="N2872" s="137"/>
      <c r="O2872" s="135"/>
      <c r="P2872" s="137"/>
      <c r="Q2872" s="137">
        <f t="shared" si="614"/>
        <v>3005140</v>
      </c>
      <c r="R2872" s="137">
        <v>3005140</v>
      </c>
      <c r="S2872" s="30"/>
      <c r="T2872" s="137"/>
      <c r="U2872" s="137"/>
      <c r="V2872" s="137"/>
      <c r="W2872" s="137"/>
      <c r="X2872" s="137"/>
      <c r="Y2872" s="137"/>
      <c r="Z2872" s="137"/>
      <c r="AA2872" s="137"/>
      <c r="AB2872" s="137"/>
      <c r="AC2872" s="137"/>
      <c r="AD2872" s="137"/>
      <c r="AE2872" s="137"/>
      <c r="AF2872" s="137"/>
      <c r="AG2872" s="337">
        <v>2025</v>
      </c>
      <c r="AH2872" s="218" t="s">
        <v>3050</v>
      </c>
      <c r="AI2872" s="218"/>
      <c r="AJ2872" s="134">
        <f t="shared" ca="1" si="612"/>
        <v>2761</v>
      </c>
      <c r="AK2872" s="35" t="s">
        <v>153</v>
      </c>
      <c r="AL2872" s="134" t="str">
        <f t="shared" ca="1" si="615"/>
        <v>2761.</v>
      </c>
      <c r="AM2872" s="140"/>
      <c r="AN2872" s="35"/>
      <c r="AO2872" s="193"/>
    </row>
    <row r="2873" spans="1:41" ht="22.5" hidden="1" customHeight="1" x14ac:dyDescent="0.25">
      <c r="A2873" s="68" t="s">
        <v>5942</v>
      </c>
      <c r="B2873" s="25">
        <v>4156</v>
      </c>
      <c r="C2873" s="205" t="s">
        <v>2167</v>
      </c>
      <c r="D2873" s="25">
        <v>1961</v>
      </c>
      <c r="E2873" s="108" t="s">
        <v>2932</v>
      </c>
      <c r="F2873" s="68" t="s">
        <v>2934</v>
      </c>
      <c r="G2873" s="25">
        <v>4</v>
      </c>
      <c r="H2873" s="25">
        <v>5</v>
      </c>
      <c r="I2873" s="137">
        <v>3211.4</v>
      </c>
      <c r="J2873" s="137">
        <v>2446.1999999999998</v>
      </c>
      <c r="K2873" s="137">
        <v>1581.2</v>
      </c>
      <c r="L2873" s="30">
        <v>98</v>
      </c>
      <c r="M2873" s="170">
        <f t="shared" si="613"/>
        <v>2762388.27</v>
      </c>
      <c r="N2873" s="137"/>
      <c r="O2873" s="135"/>
      <c r="P2873" s="137"/>
      <c r="Q2873" s="137">
        <f t="shared" si="614"/>
        <v>2762388.27</v>
      </c>
      <c r="R2873" s="137">
        <f>1192069.71+1570318.56</f>
        <v>2762388.27</v>
      </c>
      <c r="S2873" s="30"/>
      <c r="T2873" s="137"/>
      <c r="U2873" s="137"/>
      <c r="V2873" s="137"/>
      <c r="W2873" s="137"/>
      <c r="X2873" s="137"/>
      <c r="Y2873" s="137"/>
      <c r="Z2873" s="137"/>
      <c r="AA2873" s="137"/>
      <c r="AB2873" s="137"/>
      <c r="AC2873" s="137"/>
      <c r="AD2873" s="137"/>
      <c r="AE2873" s="137"/>
      <c r="AF2873" s="137"/>
      <c r="AG2873" s="337">
        <v>2025</v>
      </c>
      <c r="AH2873" s="218" t="s">
        <v>3054</v>
      </c>
      <c r="AI2873" s="218"/>
      <c r="AJ2873" s="134">
        <f t="shared" ca="1" si="612"/>
        <v>2762</v>
      </c>
      <c r="AK2873" s="35" t="s">
        <v>153</v>
      </c>
      <c r="AL2873" s="134" t="str">
        <f t="shared" ca="1" si="615"/>
        <v>2762.</v>
      </c>
      <c r="AM2873" s="140"/>
      <c r="AN2873" s="35"/>
      <c r="AO2873" s="193"/>
    </row>
    <row r="2874" spans="1:41" ht="22.5" hidden="1" customHeight="1" x14ac:dyDescent="0.25">
      <c r="A2874" s="68" t="s">
        <v>5943</v>
      </c>
      <c r="B2874" s="25">
        <v>5114</v>
      </c>
      <c r="C2874" s="333" t="s">
        <v>2168</v>
      </c>
      <c r="D2874" s="25">
        <v>1961</v>
      </c>
      <c r="E2874" s="108" t="s">
        <v>2932</v>
      </c>
      <c r="F2874" s="68" t="s">
        <v>2934</v>
      </c>
      <c r="G2874" s="25">
        <v>4</v>
      </c>
      <c r="H2874" s="25">
        <v>4</v>
      </c>
      <c r="I2874" s="170">
        <v>2728.7</v>
      </c>
      <c r="J2874" s="137">
        <v>2602.1999999999998</v>
      </c>
      <c r="K2874" s="170">
        <v>2459.4</v>
      </c>
      <c r="L2874" s="287">
        <v>102</v>
      </c>
      <c r="M2874" s="170">
        <f t="shared" si="613"/>
        <v>2072050</v>
      </c>
      <c r="N2874" s="137"/>
      <c r="O2874" s="135"/>
      <c r="P2874" s="137"/>
      <c r="Q2874" s="137">
        <f t="shared" si="614"/>
        <v>2072050</v>
      </c>
      <c r="R2874" s="137">
        <v>2072050</v>
      </c>
      <c r="S2874" s="30"/>
      <c r="T2874" s="137"/>
      <c r="U2874" s="137"/>
      <c r="V2874" s="137"/>
      <c r="W2874" s="137"/>
      <c r="X2874" s="137"/>
      <c r="Y2874" s="137"/>
      <c r="Z2874" s="137"/>
      <c r="AA2874" s="137"/>
      <c r="AB2874" s="137"/>
      <c r="AC2874" s="137"/>
      <c r="AD2874" s="137"/>
      <c r="AE2874" s="137"/>
      <c r="AF2874" s="137"/>
      <c r="AG2874" s="337">
        <v>2025</v>
      </c>
      <c r="AH2874" s="171" t="s">
        <v>3048</v>
      </c>
      <c r="AI2874" s="171"/>
      <c r="AJ2874" s="134">
        <f t="shared" ca="1" si="612"/>
        <v>2763</v>
      </c>
      <c r="AK2874" s="35" t="s">
        <v>153</v>
      </c>
      <c r="AL2874" s="134" t="str">
        <f t="shared" ca="1" si="615"/>
        <v>2763.</v>
      </c>
      <c r="AM2874" s="140"/>
      <c r="AN2874" s="35"/>
      <c r="AO2874" s="193"/>
    </row>
    <row r="2875" spans="1:41" ht="22.5" hidden="1" customHeight="1" x14ac:dyDescent="0.25">
      <c r="A2875" s="68" t="s">
        <v>5944</v>
      </c>
      <c r="B2875" s="25">
        <v>5115</v>
      </c>
      <c r="C2875" s="169" t="s">
        <v>2169</v>
      </c>
      <c r="D2875" s="25">
        <v>1961</v>
      </c>
      <c r="E2875" s="108" t="s">
        <v>2932</v>
      </c>
      <c r="F2875" s="68" t="s">
        <v>2934</v>
      </c>
      <c r="G2875" s="25">
        <v>4</v>
      </c>
      <c r="H2875" s="25">
        <v>2</v>
      </c>
      <c r="I2875" s="137">
        <v>1396.1</v>
      </c>
      <c r="J2875" s="137">
        <v>1259.7</v>
      </c>
      <c r="K2875" s="137">
        <v>1259.7</v>
      </c>
      <c r="L2875" s="30">
        <v>42</v>
      </c>
      <c r="M2875" s="137">
        <f t="shared" si="613"/>
        <v>1454520</v>
      </c>
      <c r="N2875" s="137"/>
      <c r="O2875" s="135"/>
      <c r="P2875" s="137"/>
      <c r="Q2875" s="137">
        <f t="shared" si="614"/>
        <v>1454520</v>
      </c>
      <c r="R2875" s="137">
        <v>1454520</v>
      </c>
      <c r="S2875" s="30"/>
      <c r="T2875" s="137"/>
      <c r="U2875" s="137"/>
      <c r="V2875" s="137"/>
      <c r="W2875" s="137"/>
      <c r="X2875" s="137"/>
      <c r="Y2875" s="137"/>
      <c r="Z2875" s="137"/>
      <c r="AA2875" s="137"/>
      <c r="AB2875" s="137"/>
      <c r="AC2875" s="137"/>
      <c r="AD2875" s="137"/>
      <c r="AE2875" s="137"/>
      <c r="AF2875" s="137"/>
      <c r="AG2875" s="337">
        <v>2025</v>
      </c>
      <c r="AH2875" s="171" t="s">
        <v>3052</v>
      </c>
      <c r="AI2875" s="171"/>
      <c r="AJ2875" s="134">
        <f t="shared" ca="1" si="612"/>
        <v>2764</v>
      </c>
      <c r="AK2875" s="35" t="s">
        <v>153</v>
      </c>
      <c r="AL2875" s="134" t="str">
        <f t="shared" ca="1" si="615"/>
        <v>2764.</v>
      </c>
      <c r="AM2875" s="140"/>
      <c r="AN2875" s="35"/>
      <c r="AO2875" s="193"/>
    </row>
    <row r="2876" spans="1:41" ht="22.5" hidden="1" customHeight="1" x14ac:dyDescent="0.25">
      <c r="A2876" s="68" t="s">
        <v>5945</v>
      </c>
      <c r="B2876" s="25">
        <v>5118</v>
      </c>
      <c r="C2876" s="333" t="s">
        <v>2170</v>
      </c>
      <c r="D2876" s="25">
        <v>1961</v>
      </c>
      <c r="E2876" s="108" t="s">
        <v>2932</v>
      </c>
      <c r="F2876" s="68" t="s">
        <v>2934</v>
      </c>
      <c r="G2876" s="25">
        <v>3</v>
      </c>
      <c r="H2876" s="25">
        <v>2</v>
      </c>
      <c r="I2876" s="170">
        <v>1180.8</v>
      </c>
      <c r="J2876" s="170">
        <v>789.9</v>
      </c>
      <c r="K2876" s="170">
        <v>789.9</v>
      </c>
      <c r="L2876" s="287">
        <v>88</v>
      </c>
      <c r="M2876" s="170">
        <f t="shared" si="613"/>
        <v>577397.52</v>
      </c>
      <c r="N2876" s="137"/>
      <c r="O2876" s="135"/>
      <c r="P2876" s="137"/>
      <c r="Q2876" s="137">
        <f t="shared" si="614"/>
        <v>577397.52</v>
      </c>
      <c r="R2876" s="137">
        <v>577397.52</v>
      </c>
      <c r="S2876" s="30"/>
      <c r="T2876" s="137"/>
      <c r="U2876" s="137"/>
      <c r="V2876" s="137"/>
      <c r="W2876" s="137"/>
      <c r="X2876" s="137"/>
      <c r="Y2876" s="137"/>
      <c r="Z2876" s="137"/>
      <c r="AA2876" s="137"/>
      <c r="AB2876" s="137"/>
      <c r="AC2876" s="137"/>
      <c r="AD2876" s="137"/>
      <c r="AE2876" s="137"/>
      <c r="AF2876" s="137"/>
      <c r="AG2876" s="337">
        <v>2025</v>
      </c>
      <c r="AH2876" s="171" t="s">
        <v>3052</v>
      </c>
      <c r="AI2876" s="171"/>
      <c r="AJ2876" s="134">
        <f t="shared" ca="1" si="612"/>
        <v>2765</v>
      </c>
      <c r="AK2876" s="35" t="s">
        <v>153</v>
      </c>
      <c r="AL2876" s="134" t="str">
        <f t="shared" ca="1" si="615"/>
        <v>2765.</v>
      </c>
      <c r="AM2876" s="140"/>
      <c r="AN2876" s="35"/>
      <c r="AO2876" s="193"/>
    </row>
    <row r="2877" spans="1:41" ht="22.5" hidden="1" customHeight="1" x14ac:dyDescent="0.25">
      <c r="A2877" s="68" t="s">
        <v>5946</v>
      </c>
      <c r="B2877" s="25">
        <v>5297</v>
      </c>
      <c r="C2877" s="169" t="s">
        <v>2171</v>
      </c>
      <c r="D2877" s="25">
        <v>1961</v>
      </c>
      <c r="E2877" s="108" t="s">
        <v>2932</v>
      </c>
      <c r="F2877" s="68" t="s">
        <v>2934</v>
      </c>
      <c r="G2877" s="25">
        <v>2</v>
      </c>
      <c r="H2877" s="25">
        <v>2</v>
      </c>
      <c r="I2877" s="137">
        <v>681.4</v>
      </c>
      <c r="J2877" s="137">
        <v>633</v>
      </c>
      <c r="K2877" s="137">
        <v>633</v>
      </c>
      <c r="L2877" s="30">
        <v>32</v>
      </c>
      <c r="M2877" s="170">
        <f t="shared" si="613"/>
        <v>290904</v>
      </c>
      <c r="N2877" s="137"/>
      <c r="O2877" s="135"/>
      <c r="P2877" s="137"/>
      <c r="Q2877" s="137">
        <f t="shared" si="614"/>
        <v>290904</v>
      </c>
      <c r="R2877" s="137">
        <v>290904</v>
      </c>
      <c r="S2877" s="30"/>
      <c r="T2877" s="137"/>
      <c r="U2877" s="137"/>
      <c r="V2877" s="137"/>
      <c r="W2877" s="137"/>
      <c r="X2877" s="137"/>
      <c r="Y2877" s="137"/>
      <c r="Z2877" s="137"/>
      <c r="AA2877" s="137"/>
      <c r="AB2877" s="137"/>
      <c r="AC2877" s="137"/>
      <c r="AD2877" s="137"/>
      <c r="AE2877" s="137"/>
      <c r="AF2877" s="137"/>
      <c r="AG2877" s="337">
        <v>2025</v>
      </c>
      <c r="AH2877" s="171" t="s">
        <v>3052</v>
      </c>
      <c r="AI2877" s="171"/>
      <c r="AJ2877" s="134">
        <f t="shared" ca="1" si="612"/>
        <v>2766</v>
      </c>
      <c r="AK2877" s="35" t="s">
        <v>153</v>
      </c>
      <c r="AL2877" s="134" t="str">
        <f t="shared" ca="1" si="615"/>
        <v>2766.</v>
      </c>
      <c r="AM2877" s="140"/>
      <c r="AN2877" s="35"/>
      <c r="AO2877" s="193"/>
    </row>
    <row r="2878" spans="1:41" ht="22.5" hidden="1" customHeight="1" x14ac:dyDescent="0.25">
      <c r="A2878" s="68" t="s">
        <v>5947</v>
      </c>
      <c r="B2878" s="25">
        <v>4827</v>
      </c>
      <c r="C2878" s="169" t="s">
        <v>2172</v>
      </c>
      <c r="D2878" s="25">
        <v>1961</v>
      </c>
      <c r="E2878" s="108" t="s">
        <v>2932</v>
      </c>
      <c r="F2878" s="68" t="s">
        <v>2934</v>
      </c>
      <c r="G2878" s="25">
        <v>4</v>
      </c>
      <c r="H2878" s="25">
        <v>7</v>
      </c>
      <c r="I2878" s="170">
        <v>5206.83</v>
      </c>
      <c r="J2878" s="137">
        <v>4655.93</v>
      </c>
      <c r="K2878" s="170">
        <v>3468.93</v>
      </c>
      <c r="L2878" s="287">
        <v>136</v>
      </c>
      <c r="M2878" s="170">
        <f t="shared" si="613"/>
        <v>2721360</v>
      </c>
      <c r="N2878" s="137"/>
      <c r="O2878" s="135"/>
      <c r="P2878" s="137"/>
      <c r="Q2878" s="137">
        <f t="shared" si="614"/>
        <v>2721360</v>
      </c>
      <c r="R2878" s="137">
        <v>2721360</v>
      </c>
      <c r="S2878" s="30"/>
      <c r="T2878" s="137"/>
      <c r="U2878" s="137"/>
      <c r="V2878" s="137"/>
      <c r="W2878" s="137"/>
      <c r="X2878" s="137"/>
      <c r="Y2878" s="137"/>
      <c r="Z2878" s="137"/>
      <c r="AA2878" s="137"/>
      <c r="AB2878" s="137"/>
      <c r="AC2878" s="336"/>
      <c r="AD2878" s="336"/>
      <c r="AE2878" s="137"/>
      <c r="AF2878" s="137"/>
      <c r="AG2878" s="337">
        <v>2025</v>
      </c>
      <c r="AH2878" s="171" t="s">
        <v>3052</v>
      </c>
      <c r="AI2878" s="171"/>
      <c r="AJ2878" s="134">
        <f t="shared" ca="1" si="612"/>
        <v>2767</v>
      </c>
      <c r="AK2878" s="35" t="s">
        <v>153</v>
      </c>
      <c r="AL2878" s="134" t="str">
        <f t="shared" ca="1" si="615"/>
        <v>2767.</v>
      </c>
      <c r="AM2878" s="140"/>
      <c r="AO2878" s="193"/>
    </row>
    <row r="2879" spans="1:41" ht="22.5" hidden="1" customHeight="1" x14ac:dyDescent="0.25">
      <c r="A2879" s="68" t="s">
        <v>5948</v>
      </c>
      <c r="B2879" s="25">
        <v>5029</v>
      </c>
      <c r="C2879" s="205" t="s">
        <v>2173</v>
      </c>
      <c r="D2879" s="25">
        <v>1961</v>
      </c>
      <c r="E2879" s="108" t="s">
        <v>2932</v>
      </c>
      <c r="F2879" s="68" t="s">
        <v>2934</v>
      </c>
      <c r="G2879" s="25">
        <v>3</v>
      </c>
      <c r="H2879" s="25">
        <v>2</v>
      </c>
      <c r="I2879" s="137">
        <v>1026.8</v>
      </c>
      <c r="J2879" s="137">
        <v>950.1</v>
      </c>
      <c r="K2879" s="137">
        <v>878.4</v>
      </c>
      <c r="L2879" s="30">
        <v>47</v>
      </c>
      <c r="M2879" s="170">
        <f t="shared" si="613"/>
        <v>2473149</v>
      </c>
      <c r="N2879" s="137"/>
      <c r="O2879" s="135"/>
      <c r="P2879" s="137"/>
      <c r="Q2879" s="137">
        <f t="shared" si="614"/>
        <v>2473149</v>
      </c>
      <c r="R2879" s="137">
        <v>2473149</v>
      </c>
      <c r="S2879" s="30"/>
      <c r="T2879" s="137"/>
      <c r="U2879" s="137"/>
      <c r="V2879" s="137"/>
      <c r="W2879" s="137"/>
      <c r="X2879" s="137"/>
      <c r="Y2879" s="137"/>
      <c r="Z2879" s="137"/>
      <c r="AA2879" s="137"/>
      <c r="AB2879" s="137"/>
      <c r="AC2879" s="137"/>
      <c r="AD2879" s="137"/>
      <c r="AE2879" s="137"/>
      <c r="AF2879" s="137"/>
      <c r="AG2879" s="337">
        <v>2025</v>
      </c>
      <c r="AH2879" s="218" t="s">
        <v>3050</v>
      </c>
      <c r="AI2879" s="218"/>
      <c r="AJ2879" s="134">
        <f t="shared" ca="1" si="612"/>
        <v>2768</v>
      </c>
      <c r="AK2879" s="35" t="s">
        <v>153</v>
      </c>
      <c r="AL2879" s="134" t="str">
        <f t="shared" ca="1" si="615"/>
        <v>2768.</v>
      </c>
      <c r="AM2879" s="140"/>
      <c r="AN2879" s="35"/>
      <c r="AO2879" s="193"/>
    </row>
    <row r="2880" spans="1:41" ht="22.5" hidden="1" customHeight="1" x14ac:dyDescent="0.25">
      <c r="A2880" s="68" t="s">
        <v>5949</v>
      </c>
      <c r="B2880" s="25">
        <v>5175</v>
      </c>
      <c r="C2880" s="169" t="s">
        <v>2174</v>
      </c>
      <c r="D2880" s="25">
        <v>1961</v>
      </c>
      <c r="E2880" s="108" t="s">
        <v>2932</v>
      </c>
      <c r="F2880" s="68" t="s">
        <v>2934</v>
      </c>
      <c r="G2880" s="25">
        <v>2</v>
      </c>
      <c r="H2880" s="25">
        <v>2</v>
      </c>
      <c r="I2880" s="137">
        <v>549.4</v>
      </c>
      <c r="J2880" s="137">
        <v>359.6</v>
      </c>
      <c r="K2880" s="137">
        <v>359.6</v>
      </c>
      <c r="L2880" s="30">
        <v>39</v>
      </c>
      <c r="M2880" s="170">
        <f t="shared" si="613"/>
        <v>885947.76</v>
      </c>
      <c r="N2880" s="137"/>
      <c r="O2880" s="135"/>
      <c r="P2880" s="137"/>
      <c r="Q2880" s="137">
        <f t="shared" si="614"/>
        <v>885947.76</v>
      </c>
      <c r="R2880" s="137">
        <v>885947.76</v>
      </c>
      <c r="S2880" s="30"/>
      <c r="T2880" s="137"/>
      <c r="U2880" s="137"/>
      <c r="V2880" s="137"/>
      <c r="W2880" s="137"/>
      <c r="X2880" s="137"/>
      <c r="Y2880" s="137"/>
      <c r="Z2880" s="137"/>
      <c r="AA2880" s="137"/>
      <c r="AB2880" s="137"/>
      <c r="AC2880" s="137"/>
      <c r="AD2880" s="137"/>
      <c r="AE2880" s="137"/>
      <c r="AF2880" s="137"/>
      <c r="AG2880" s="337">
        <v>2025</v>
      </c>
      <c r="AH2880" s="171" t="s">
        <v>3050</v>
      </c>
      <c r="AI2880" s="171"/>
      <c r="AJ2880" s="134">
        <f t="shared" ca="1" si="612"/>
        <v>2769</v>
      </c>
      <c r="AK2880" s="35" t="s">
        <v>153</v>
      </c>
      <c r="AL2880" s="134" t="str">
        <f t="shared" ca="1" si="615"/>
        <v>2769.</v>
      </c>
      <c r="AM2880" s="140"/>
      <c r="AN2880" s="35"/>
      <c r="AO2880" s="193"/>
    </row>
    <row r="2881" spans="1:41" ht="22.5" hidden="1" customHeight="1" x14ac:dyDescent="0.25">
      <c r="A2881" s="68" t="s">
        <v>5950</v>
      </c>
      <c r="B2881" s="25">
        <v>5184</v>
      </c>
      <c r="C2881" s="333" t="s">
        <v>2175</v>
      </c>
      <c r="D2881" s="25">
        <v>1961</v>
      </c>
      <c r="E2881" s="108" t="s">
        <v>2932</v>
      </c>
      <c r="F2881" s="68" t="s">
        <v>2934</v>
      </c>
      <c r="G2881" s="25">
        <v>2</v>
      </c>
      <c r="H2881" s="25">
        <v>1</v>
      </c>
      <c r="I2881" s="170">
        <v>308.2</v>
      </c>
      <c r="J2881" s="137">
        <v>282.8</v>
      </c>
      <c r="K2881" s="170">
        <v>282.8</v>
      </c>
      <c r="L2881" s="287">
        <v>15</v>
      </c>
      <c r="M2881" s="170">
        <f t="shared" si="613"/>
        <v>500150</v>
      </c>
      <c r="N2881" s="137"/>
      <c r="O2881" s="135"/>
      <c r="P2881" s="137"/>
      <c r="Q2881" s="137">
        <f t="shared" si="614"/>
        <v>500150</v>
      </c>
      <c r="R2881" s="137">
        <v>500150</v>
      </c>
      <c r="S2881" s="30"/>
      <c r="T2881" s="137"/>
      <c r="U2881" s="137"/>
      <c r="V2881" s="137"/>
      <c r="W2881" s="137"/>
      <c r="X2881" s="137"/>
      <c r="Y2881" s="137"/>
      <c r="Z2881" s="137"/>
      <c r="AA2881" s="137"/>
      <c r="AB2881" s="137"/>
      <c r="AC2881" s="137"/>
      <c r="AD2881" s="137"/>
      <c r="AE2881" s="137"/>
      <c r="AF2881" s="137"/>
      <c r="AG2881" s="337">
        <v>2025</v>
      </c>
      <c r="AH2881" s="171" t="s">
        <v>3048</v>
      </c>
      <c r="AI2881" s="171"/>
      <c r="AJ2881" s="134">
        <f t="shared" ca="1" si="612"/>
        <v>2770</v>
      </c>
      <c r="AK2881" s="35" t="s">
        <v>153</v>
      </c>
      <c r="AL2881" s="134" t="str">
        <f t="shared" ca="1" si="615"/>
        <v>2770.</v>
      </c>
      <c r="AM2881" s="140"/>
      <c r="AN2881" s="35"/>
      <c r="AO2881" s="193"/>
    </row>
    <row r="2882" spans="1:41" ht="22.5" hidden="1" customHeight="1" x14ac:dyDescent="0.25">
      <c r="A2882" s="68" t="s">
        <v>5951</v>
      </c>
      <c r="B2882" s="25">
        <v>5307</v>
      </c>
      <c r="C2882" s="130" t="s">
        <v>2176</v>
      </c>
      <c r="D2882" s="25">
        <v>1961</v>
      </c>
      <c r="E2882" s="108" t="s">
        <v>2932</v>
      </c>
      <c r="F2882" s="68" t="s">
        <v>2934</v>
      </c>
      <c r="G2882" s="25">
        <v>3</v>
      </c>
      <c r="H2882" s="25">
        <v>2</v>
      </c>
      <c r="I2882" s="137">
        <v>1006.2</v>
      </c>
      <c r="J2882" s="137">
        <v>937.6</v>
      </c>
      <c r="K2882" s="137">
        <v>895</v>
      </c>
      <c r="L2882" s="30">
        <v>40</v>
      </c>
      <c r="M2882" s="170">
        <f t="shared" si="613"/>
        <v>246480</v>
      </c>
      <c r="N2882" s="137"/>
      <c r="O2882" s="135"/>
      <c r="P2882" s="137"/>
      <c r="Q2882" s="137">
        <f t="shared" si="614"/>
        <v>246480</v>
      </c>
      <c r="R2882" s="137">
        <v>246480</v>
      </c>
      <c r="S2882" s="30"/>
      <c r="T2882" s="137"/>
      <c r="U2882" s="137"/>
      <c r="V2882" s="137"/>
      <c r="W2882" s="137"/>
      <c r="X2882" s="137"/>
      <c r="Y2882" s="137"/>
      <c r="Z2882" s="137"/>
      <c r="AA2882" s="137"/>
      <c r="AB2882" s="137"/>
      <c r="AC2882" s="137"/>
      <c r="AD2882" s="137"/>
      <c r="AE2882" s="137"/>
      <c r="AF2882" s="137"/>
      <c r="AG2882" s="337">
        <v>2025</v>
      </c>
      <c r="AH2882" s="218" t="s">
        <v>3049</v>
      </c>
      <c r="AI2882" s="218"/>
      <c r="AJ2882" s="134">
        <f t="shared" ca="1" si="612"/>
        <v>2771</v>
      </c>
      <c r="AK2882" s="35" t="s">
        <v>153</v>
      </c>
      <c r="AL2882" s="134" t="str">
        <f t="shared" ca="1" si="615"/>
        <v>2771.</v>
      </c>
      <c r="AM2882" s="140"/>
      <c r="AN2882" s="35"/>
      <c r="AO2882" s="193"/>
    </row>
    <row r="2883" spans="1:41" ht="22.5" hidden="1" customHeight="1" x14ac:dyDescent="0.25">
      <c r="A2883" s="68" t="s">
        <v>5952</v>
      </c>
      <c r="B2883" s="25">
        <v>4387</v>
      </c>
      <c r="C2883" s="205" t="s">
        <v>2177</v>
      </c>
      <c r="D2883" s="25">
        <v>1962</v>
      </c>
      <c r="E2883" s="108" t="s">
        <v>2932</v>
      </c>
      <c r="F2883" s="68" t="s">
        <v>2934</v>
      </c>
      <c r="G2883" s="25">
        <v>5</v>
      </c>
      <c r="H2883" s="25">
        <v>3</v>
      </c>
      <c r="I2883" s="137">
        <v>2984.44</v>
      </c>
      <c r="J2883" s="137">
        <v>2620.44</v>
      </c>
      <c r="K2883" s="137">
        <v>2505</v>
      </c>
      <c r="L2883" s="30">
        <v>164</v>
      </c>
      <c r="M2883" s="170">
        <f t="shared" si="613"/>
        <v>2940164</v>
      </c>
      <c r="N2883" s="137"/>
      <c r="O2883" s="135"/>
      <c r="P2883" s="137"/>
      <c r="Q2883" s="137">
        <f t="shared" si="614"/>
        <v>2940164</v>
      </c>
      <c r="R2883" s="137">
        <v>2940164</v>
      </c>
      <c r="S2883" s="30"/>
      <c r="T2883" s="137"/>
      <c r="U2883" s="137"/>
      <c r="V2883" s="137"/>
      <c r="W2883" s="137"/>
      <c r="X2883" s="137"/>
      <c r="Y2883" s="137"/>
      <c r="Z2883" s="137"/>
      <c r="AA2883" s="137"/>
      <c r="AB2883" s="137"/>
      <c r="AC2883" s="137"/>
      <c r="AD2883" s="137"/>
      <c r="AE2883" s="137"/>
      <c r="AF2883" s="137"/>
      <c r="AG2883" s="337">
        <v>2025</v>
      </c>
      <c r="AH2883" s="218" t="s">
        <v>3050</v>
      </c>
      <c r="AI2883" s="218"/>
      <c r="AJ2883" s="134">
        <f t="shared" ca="1" si="612"/>
        <v>2772</v>
      </c>
      <c r="AK2883" s="35" t="s">
        <v>153</v>
      </c>
      <c r="AL2883" s="134" t="str">
        <f t="shared" ca="1" si="615"/>
        <v>2772.</v>
      </c>
      <c r="AM2883" s="140"/>
      <c r="AN2883" s="35"/>
      <c r="AO2883" s="193"/>
    </row>
    <row r="2884" spans="1:41" ht="22.5" hidden="1" customHeight="1" x14ac:dyDescent="0.25">
      <c r="A2884" s="68" t="s">
        <v>5953</v>
      </c>
      <c r="B2884" s="25">
        <v>4438</v>
      </c>
      <c r="C2884" s="205" t="s">
        <v>2179</v>
      </c>
      <c r="D2884" s="25">
        <v>1962</v>
      </c>
      <c r="E2884" s="108" t="s">
        <v>2932</v>
      </c>
      <c r="F2884" s="68" t="s">
        <v>2934</v>
      </c>
      <c r="G2884" s="25">
        <v>4</v>
      </c>
      <c r="H2884" s="25">
        <v>2</v>
      </c>
      <c r="I2884" s="137">
        <v>1404.1</v>
      </c>
      <c r="J2884" s="137">
        <v>1277.4000000000001</v>
      </c>
      <c r="K2884" s="137">
        <v>1115.7</v>
      </c>
      <c r="L2884" s="30">
        <v>50</v>
      </c>
      <c r="M2884" s="170">
        <f t="shared" si="613"/>
        <v>476336</v>
      </c>
      <c r="N2884" s="137"/>
      <c r="O2884" s="135"/>
      <c r="P2884" s="137"/>
      <c r="Q2884" s="137">
        <f t="shared" si="614"/>
        <v>476336</v>
      </c>
      <c r="R2884" s="137">
        <v>476336</v>
      </c>
      <c r="S2884" s="30"/>
      <c r="T2884" s="137"/>
      <c r="U2884" s="137"/>
      <c r="V2884" s="137"/>
      <c r="W2884" s="137"/>
      <c r="X2884" s="137"/>
      <c r="Y2884" s="137"/>
      <c r="Z2884" s="137"/>
      <c r="AA2884" s="137"/>
      <c r="AB2884" s="137"/>
      <c r="AC2884" s="137"/>
      <c r="AD2884" s="137"/>
      <c r="AE2884" s="137"/>
      <c r="AF2884" s="137"/>
      <c r="AG2884" s="337">
        <v>2025</v>
      </c>
      <c r="AH2884" s="218" t="s">
        <v>3048</v>
      </c>
      <c r="AI2884" s="218"/>
      <c r="AJ2884" s="134">
        <f t="shared" ca="1" si="612"/>
        <v>2773</v>
      </c>
      <c r="AK2884" s="35" t="s">
        <v>153</v>
      </c>
      <c r="AL2884" s="134" t="str">
        <f t="shared" ca="1" si="615"/>
        <v>2773.</v>
      </c>
      <c r="AM2884" s="140"/>
      <c r="AN2884" s="35"/>
      <c r="AO2884" s="193"/>
    </row>
    <row r="2885" spans="1:41" ht="22.5" hidden="1" customHeight="1" x14ac:dyDescent="0.25">
      <c r="A2885" s="68" t="s">
        <v>5954</v>
      </c>
      <c r="B2885" s="25">
        <v>4446</v>
      </c>
      <c r="C2885" s="205" t="s">
        <v>2178</v>
      </c>
      <c r="D2885" s="25">
        <v>1962</v>
      </c>
      <c r="E2885" s="108" t="s">
        <v>2932</v>
      </c>
      <c r="F2885" s="68" t="s">
        <v>2934</v>
      </c>
      <c r="G2885" s="25">
        <v>2</v>
      </c>
      <c r="H2885" s="25">
        <v>2</v>
      </c>
      <c r="I2885" s="137">
        <v>470.1</v>
      </c>
      <c r="J2885" s="137">
        <v>470.1</v>
      </c>
      <c r="K2885" s="137">
        <v>470.1</v>
      </c>
      <c r="L2885" s="30">
        <v>23</v>
      </c>
      <c r="M2885" s="170">
        <f t="shared" si="613"/>
        <v>2117669.7000000002</v>
      </c>
      <c r="N2885" s="137"/>
      <c r="O2885" s="135"/>
      <c r="P2885" s="137"/>
      <c r="Q2885" s="137">
        <f t="shared" si="614"/>
        <v>2117669.7000000002</v>
      </c>
      <c r="R2885" s="137">
        <f>1778718+163334.7+175617</f>
        <v>2117669.7000000002</v>
      </c>
      <c r="S2885" s="30"/>
      <c r="T2885" s="137"/>
      <c r="U2885" s="137"/>
      <c r="V2885" s="137"/>
      <c r="W2885" s="137"/>
      <c r="X2885" s="137"/>
      <c r="Y2885" s="137"/>
      <c r="Z2885" s="137"/>
      <c r="AA2885" s="137"/>
      <c r="AB2885" s="137"/>
      <c r="AC2885" s="137"/>
      <c r="AD2885" s="137"/>
      <c r="AE2885" s="137"/>
      <c r="AF2885" s="137"/>
      <c r="AG2885" s="337">
        <v>2025</v>
      </c>
      <c r="AH2885" s="218" t="s">
        <v>3087</v>
      </c>
      <c r="AI2885" s="218"/>
      <c r="AJ2885" s="134">
        <f t="shared" ca="1" si="612"/>
        <v>2774</v>
      </c>
      <c r="AK2885" s="35" t="s">
        <v>153</v>
      </c>
      <c r="AL2885" s="134" t="str">
        <f t="shared" ca="1" si="615"/>
        <v>2774.</v>
      </c>
      <c r="AM2885" s="140"/>
      <c r="AN2885" s="35"/>
      <c r="AO2885" s="193"/>
    </row>
    <row r="2886" spans="1:41" ht="22.5" hidden="1" customHeight="1" x14ac:dyDescent="0.25">
      <c r="A2886" s="68" t="s">
        <v>5955</v>
      </c>
      <c r="B2886" s="25">
        <v>4547</v>
      </c>
      <c r="C2886" s="169" t="s">
        <v>2180</v>
      </c>
      <c r="D2886" s="25">
        <v>1962</v>
      </c>
      <c r="E2886" s="108" t="s">
        <v>2932</v>
      </c>
      <c r="F2886" s="68" t="s">
        <v>2934</v>
      </c>
      <c r="G2886" s="25">
        <v>4</v>
      </c>
      <c r="H2886" s="25">
        <v>2</v>
      </c>
      <c r="I2886" s="170">
        <v>1372.1</v>
      </c>
      <c r="J2886" s="137">
        <v>1237.9000000000001</v>
      </c>
      <c r="K2886" s="170">
        <v>1237.9000000000001</v>
      </c>
      <c r="L2886" s="287">
        <v>54</v>
      </c>
      <c r="M2886" s="170">
        <f t="shared" si="613"/>
        <v>1457580</v>
      </c>
      <c r="N2886" s="137"/>
      <c r="O2886" s="135"/>
      <c r="P2886" s="137"/>
      <c r="Q2886" s="137">
        <f t="shared" si="614"/>
        <v>1457580</v>
      </c>
      <c r="R2886" s="137">
        <v>1457580</v>
      </c>
      <c r="S2886" s="30"/>
      <c r="T2886" s="137"/>
      <c r="U2886" s="137"/>
      <c r="V2886" s="137"/>
      <c r="W2886" s="137"/>
      <c r="X2886" s="137"/>
      <c r="Y2886" s="137"/>
      <c r="Z2886" s="137"/>
      <c r="AA2886" s="137"/>
      <c r="AB2886" s="137"/>
      <c r="AC2886" s="137"/>
      <c r="AD2886" s="137"/>
      <c r="AE2886" s="137"/>
      <c r="AF2886" s="137"/>
      <c r="AG2886" s="337">
        <v>2025</v>
      </c>
      <c r="AH2886" s="171" t="s">
        <v>3048</v>
      </c>
      <c r="AI2886" s="171"/>
      <c r="AJ2886" s="134">
        <f t="shared" ca="1" si="612"/>
        <v>2775</v>
      </c>
      <c r="AK2886" s="35" t="s">
        <v>153</v>
      </c>
      <c r="AL2886" s="134" t="str">
        <f t="shared" ca="1" si="615"/>
        <v>2775.</v>
      </c>
      <c r="AM2886" s="140"/>
      <c r="AN2886" s="35"/>
      <c r="AO2886" s="193"/>
    </row>
    <row r="2887" spans="1:41" ht="22.5" hidden="1" customHeight="1" x14ac:dyDescent="0.25">
      <c r="A2887" s="68" t="s">
        <v>5956</v>
      </c>
      <c r="B2887" s="25">
        <v>4558</v>
      </c>
      <c r="C2887" s="36" t="s">
        <v>2181</v>
      </c>
      <c r="D2887" s="25">
        <v>1962</v>
      </c>
      <c r="E2887" s="108" t="s">
        <v>2932</v>
      </c>
      <c r="F2887" s="68" t="s">
        <v>2934</v>
      </c>
      <c r="G2887" s="25">
        <v>4</v>
      </c>
      <c r="H2887" s="25">
        <v>2</v>
      </c>
      <c r="I2887" s="170">
        <v>1405.2</v>
      </c>
      <c r="J2887" s="170">
        <v>1270.5999999999999</v>
      </c>
      <c r="K2887" s="170">
        <v>1270.5999999999999</v>
      </c>
      <c r="L2887" s="287">
        <v>50</v>
      </c>
      <c r="M2887" s="170">
        <f t="shared" si="613"/>
        <v>2586490</v>
      </c>
      <c r="N2887" s="137"/>
      <c r="O2887" s="135"/>
      <c r="P2887" s="137"/>
      <c r="Q2887" s="137">
        <f t="shared" si="614"/>
        <v>2586490</v>
      </c>
      <c r="R2887" s="137">
        <v>2586490</v>
      </c>
      <c r="S2887" s="30"/>
      <c r="T2887" s="137"/>
      <c r="U2887" s="137"/>
      <c r="V2887" s="137"/>
      <c r="W2887" s="137"/>
      <c r="X2887" s="137"/>
      <c r="Y2887" s="137"/>
      <c r="Z2887" s="137"/>
      <c r="AA2887" s="137"/>
      <c r="AB2887" s="137"/>
      <c r="AC2887" s="336"/>
      <c r="AD2887" s="336"/>
      <c r="AE2887" s="137"/>
      <c r="AF2887" s="137"/>
      <c r="AG2887" s="337">
        <v>2025</v>
      </c>
      <c r="AH2887" s="171" t="s">
        <v>3048</v>
      </c>
      <c r="AI2887" s="171"/>
      <c r="AJ2887" s="134">
        <f t="shared" ca="1" si="612"/>
        <v>2776</v>
      </c>
      <c r="AK2887" s="35" t="s">
        <v>153</v>
      </c>
      <c r="AL2887" s="134" t="str">
        <f t="shared" ca="1" si="615"/>
        <v>2776.</v>
      </c>
      <c r="AM2887" s="140"/>
      <c r="AN2887" s="35"/>
      <c r="AO2887" s="193"/>
    </row>
    <row r="2888" spans="1:41" ht="22.5" hidden="1" customHeight="1" x14ac:dyDescent="0.25">
      <c r="A2888" s="68" t="s">
        <v>5957</v>
      </c>
      <c r="B2888" s="25">
        <v>4826</v>
      </c>
      <c r="C2888" s="333" t="s">
        <v>2183</v>
      </c>
      <c r="D2888" s="25">
        <v>1962</v>
      </c>
      <c r="E2888" s="108" t="s">
        <v>2932</v>
      </c>
      <c r="F2888" s="68" t="s">
        <v>2934</v>
      </c>
      <c r="G2888" s="25">
        <v>4</v>
      </c>
      <c r="H2888" s="25">
        <v>7</v>
      </c>
      <c r="I2888" s="170">
        <v>4774.6000000000004</v>
      </c>
      <c r="J2888" s="170">
        <v>4329.6000000000004</v>
      </c>
      <c r="K2888" s="170">
        <v>4138.8999999999996</v>
      </c>
      <c r="L2888" s="287">
        <v>157</v>
      </c>
      <c r="M2888" s="170">
        <f t="shared" si="613"/>
        <v>1337220</v>
      </c>
      <c r="N2888" s="137"/>
      <c r="O2888" s="135"/>
      <c r="P2888" s="137"/>
      <c r="Q2888" s="137">
        <f t="shared" si="614"/>
        <v>1337220</v>
      </c>
      <c r="R2888" s="137">
        <v>1337220</v>
      </c>
      <c r="S2888" s="30"/>
      <c r="T2888" s="137"/>
      <c r="U2888" s="137"/>
      <c r="V2888" s="137"/>
      <c r="W2888" s="137"/>
      <c r="X2888" s="137"/>
      <c r="Y2888" s="137"/>
      <c r="Z2888" s="137"/>
      <c r="AA2888" s="137"/>
      <c r="AB2888" s="137"/>
      <c r="AC2888" s="137"/>
      <c r="AD2888" s="137"/>
      <c r="AE2888" s="137"/>
      <c r="AF2888" s="137"/>
      <c r="AG2888" s="337">
        <v>2025</v>
      </c>
      <c r="AH2888" s="171" t="s">
        <v>3052</v>
      </c>
      <c r="AI2888" s="171"/>
      <c r="AJ2888" s="134">
        <f t="shared" ca="1" si="612"/>
        <v>2777</v>
      </c>
      <c r="AK2888" s="35" t="s">
        <v>153</v>
      </c>
      <c r="AL2888" s="134" t="str">
        <f t="shared" ca="1" si="615"/>
        <v>2777.</v>
      </c>
      <c r="AM2888" s="140"/>
      <c r="AN2888" s="35"/>
      <c r="AO2888" s="193"/>
    </row>
    <row r="2889" spans="1:41" ht="22.5" hidden="1" customHeight="1" x14ac:dyDescent="0.25">
      <c r="A2889" s="68" t="s">
        <v>5958</v>
      </c>
      <c r="B2889" s="25">
        <v>4431</v>
      </c>
      <c r="C2889" s="36" t="s">
        <v>2184</v>
      </c>
      <c r="D2889" s="25">
        <v>1963</v>
      </c>
      <c r="E2889" s="108" t="s">
        <v>2932</v>
      </c>
      <c r="F2889" s="68" t="s">
        <v>2934</v>
      </c>
      <c r="G2889" s="25">
        <v>4</v>
      </c>
      <c r="H2889" s="25">
        <v>4</v>
      </c>
      <c r="I2889" s="137">
        <v>4441.8</v>
      </c>
      <c r="J2889" s="137">
        <v>4139.1000000000004</v>
      </c>
      <c r="K2889" s="137">
        <v>3143.3</v>
      </c>
      <c r="L2889" s="30">
        <v>134</v>
      </c>
      <c r="M2889" s="170">
        <f t="shared" si="613"/>
        <v>7918950</v>
      </c>
      <c r="N2889" s="137"/>
      <c r="O2889" s="135"/>
      <c r="P2889" s="137"/>
      <c r="Q2889" s="137">
        <f t="shared" si="614"/>
        <v>7918950</v>
      </c>
      <c r="R2889" s="137">
        <v>7918950</v>
      </c>
      <c r="S2889" s="30"/>
      <c r="T2889" s="137"/>
      <c r="U2889" s="137"/>
      <c r="V2889" s="137"/>
      <c r="W2889" s="137"/>
      <c r="X2889" s="137"/>
      <c r="Y2889" s="137"/>
      <c r="Z2889" s="137"/>
      <c r="AA2889" s="137"/>
      <c r="AB2889" s="137"/>
      <c r="AC2889" s="336"/>
      <c r="AD2889" s="336"/>
      <c r="AE2889" s="137"/>
      <c r="AF2889" s="137"/>
      <c r="AG2889" s="337">
        <v>2025</v>
      </c>
      <c r="AH2889" s="171" t="s">
        <v>3050</v>
      </c>
      <c r="AI2889" s="171"/>
      <c r="AJ2889" s="134">
        <f t="shared" ca="1" si="612"/>
        <v>2778</v>
      </c>
      <c r="AK2889" s="35" t="s">
        <v>153</v>
      </c>
      <c r="AL2889" s="134" t="str">
        <f t="shared" ca="1" si="615"/>
        <v>2778.</v>
      </c>
      <c r="AM2889" s="140"/>
      <c r="AN2889" s="35"/>
      <c r="AO2889" s="193"/>
    </row>
    <row r="2890" spans="1:41" ht="22.5" hidden="1" customHeight="1" x14ac:dyDescent="0.25">
      <c r="A2890" s="68" t="s">
        <v>5959</v>
      </c>
      <c r="B2890" s="25">
        <v>4155</v>
      </c>
      <c r="C2890" s="36" t="s">
        <v>3036</v>
      </c>
      <c r="D2890" s="25">
        <v>1963</v>
      </c>
      <c r="E2890" s="108" t="s">
        <v>2932</v>
      </c>
      <c r="F2890" s="68" t="s">
        <v>2934</v>
      </c>
      <c r="G2890" s="25">
        <v>4</v>
      </c>
      <c r="H2890" s="25">
        <v>2</v>
      </c>
      <c r="I2890" s="137">
        <v>1278.3</v>
      </c>
      <c r="J2890" s="137">
        <v>1278.0999999999999</v>
      </c>
      <c r="K2890" s="137">
        <v>1278.0999999999999</v>
      </c>
      <c r="L2890" s="30">
        <v>54</v>
      </c>
      <c r="M2890" s="170">
        <f t="shared" si="613"/>
        <v>2058142.3399999999</v>
      </c>
      <c r="N2890" s="137"/>
      <c r="O2890" s="135"/>
      <c r="P2890" s="137"/>
      <c r="Q2890" s="137">
        <f t="shared" si="614"/>
        <v>2058142.3399999999</v>
      </c>
      <c r="R2890" s="137"/>
      <c r="S2890" s="30"/>
      <c r="T2890" s="137"/>
      <c r="U2890" s="137">
        <v>273.58</v>
      </c>
      <c r="V2890" s="137">
        <f>U2890*7523</f>
        <v>2058142.3399999999</v>
      </c>
      <c r="W2890" s="137"/>
      <c r="X2890" s="137"/>
      <c r="Y2890" s="137"/>
      <c r="Z2890" s="137"/>
      <c r="AA2890" s="137"/>
      <c r="AB2890" s="137"/>
      <c r="AC2890" s="137"/>
      <c r="AD2890" s="137"/>
      <c r="AE2890" s="137"/>
      <c r="AF2890" s="137"/>
      <c r="AG2890" s="337">
        <v>2025</v>
      </c>
      <c r="AH2890" s="166"/>
      <c r="AI2890" s="166"/>
      <c r="AJ2890" s="134">
        <f t="shared" ca="1" si="612"/>
        <v>2779</v>
      </c>
      <c r="AK2890" s="35" t="s">
        <v>153</v>
      </c>
      <c r="AL2890" s="134" t="str">
        <f t="shared" ca="1" si="615"/>
        <v>2779.</v>
      </c>
      <c r="AM2890" s="140"/>
      <c r="AN2890" s="35"/>
      <c r="AO2890" s="193"/>
    </row>
    <row r="2891" spans="1:41" ht="22.5" hidden="1" customHeight="1" x14ac:dyDescent="0.25">
      <c r="A2891" s="68" t="s">
        <v>5960</v>
      </c>
      <c r="B2891" s="25">
        <v>5166</v>
      </c>
      <c r="C2891" s="205" t="s">
        <v>2185</v>
      </c>
      <c r="D2891" s="25">
        <v>1963</v>
      </c>
      <c r="E2891" s="108" t="s">
        <v>2932</v>
      </c>
      <c r="F2891" s="68" t="s">
        <v>2934</v>
      </c>
      <c r="G2891" s="25">
        <v>5</v>
      </c>
      <c r="H2891" s="25">
        <v>4</v>
      </c>
      <c r="I2891" s="137">
        <v>3615.27</v>
      </c>
      <c r="J2891" s="137">
        <v>3188.4</v>
      </c>
      <c r="K2891" s="137">
        <v>3145.8</v>
      </c>
      <c r="L2891" s="30">
        <v>168</v>
      </c>
      <c r="M2891" s="170">
        <f t="shared" si="613"/>
        <v>2087354</v>
      </c>
      <c r="N2891" s="137"/>
      <c r="O2891" s="135"/>
      <c r="P2891" s="137"/>
      <c r="Q2891" s="137">
        <f t="shared" si="614"/>
        <v>2087354</v>
      </c>
      <c r="R2891" s="137">
        <v>2087354</v>
      </c>
      <c r="S2891" s="30"/>
      <c r="T2891" s="137"/>
      <c r="U2891" s="137"/>
      <c r="V2891" s="137"/>
      <c r="W2891" s="137"/>
      <c r="X2891" s="137"/>
      <c r="Y2891" s="137"/>
      <c r="Z2891" s="137"/>
      <c r="AA2891" s="137"/>
      <c r="AB2891" s="137"/>
      <c r="AC2891" s="137"/>
      <c r="AD2891" s="137"/>
      <c r="AE2891" s="137"/>
      <c r="AF2891" s="137"/>
      <c r="AG2891" s="337">
        <v>2025</v>
      </c>
      <c r="AH2891" s="218" t="s">
        <v>3050</v>
      </c>
      <c r="AI2891" s="218"/>
      <c r="AJ2891" s="134">
        <f t="shared" ca="1" si="612"/>
        <v>2780</v>
      </c>
      <c r="AK2891" s="35" t="s">
        <v>153</v>
      </c>
      <c r="AL2891" s="134" t="str">
        <f t="shared" ca="1" si="615"/>
        <v>2780.</v>
      </c>
      <c r="AM2891" s="140"/>
      <c r="AN2891" s="35"/>
      <c r="AO2891" s="193"/>
    </row>
    <row r="2892" spans="1:41" ht="22.5" hidden="1" customHeight="1" x14ac:dyDescent="0.25">
      <c r="A2892" s="68" t="s">
        <v>5961</v>
      </c>
      <c r="B2892" s="25">
        <v>5028</v>
      </c>
      <c r="C2892" s="169" t="s">
        <v>2186</v>
      </c>
      <c r="D2892" s="25">
        <v>1963</v>
      </c>
      <c r="E2892" s="108" t="s">
        <v>2932</v>
      </c>
      <c r="F2892" s="68" t="s">
        <v>2934</v>
      </c>
      <c r="G2892" s="25">
        <v>4</v>
      </c>
      <c r="H2892" s="25">
        <v>2</v>
      </c>
      <c r="I2892" s="137">
        <v>1389</v>
      </c>
      <c r="J2892" s="137">
        <v>1290</v>
      </c>
      <c r="K2892" s="137">
        <v>1216.2</v>
      </c>
      <c r="L2892" s="30">
        <v>50</v>
      </c>
      <c r="M2892" s="170">
        <f t="shared" si="613"/>
        <v>2270099</v>
      </c>
      <c r="N2892" s="137"/>
      <c r="O2892" s="135"/>
      <c r="P2892" s="137"/>
      <c r="Q2892" s="137">
        <f t="shared" si="614"/>
        <v>2270099</v>
      </c>
      <c r="R2892" s="137">
        <v>2270099</v>
      </c>
      <c r="S2892" s="30"/>
      <c r="T2892" s="137"/>
      <c r="U2892" s="137"/>
      <c r="V2892" s="137"/>
      <c r="W2892" s="137"/>
      <c r="X2892" s="137"/>
      <c r="Y2892" s="137"/>
      <c r="Z2892" s="137"/>
      <c r="AA2892" s="137"/>
      <c r="AB2892" s="137"/>
      <c r="AC2892" s="137"/>
      <c r="AD2892" s="137"/>
      <c r="AE2892" s="137"/>
      <c r="AF2892" s="137"/>
      <c r="AG2892" s="337">
        <v>2025</v>
      </c>
      <c r="AH2892" s="171" t="s">
        <v>3050</v>
      </c>
      <c r="AI2892" s="171"/>
      <c r="AJ2892" s="134">
        <f t="shared" ca="1" si="612"/>
        <v>2781</v>
      </c>
      <c r="AK2892" s="35" t="s">
        <v>153</v>
      </c>
      <c r="AL2892" s="134" t="str">
        <f t="shared" ca="1" si="615"/>
        <v>2781.</v>
      </c>
      <c r="AM2892" s="140"/>
      <c r="AN2892" s="35"/>
      <c r="AO2892" s="193"/>
    </row>
    <row r="2893" spans="1:41" ht="22.5" hidden="1" customHeight="1" x14ac:dyDescent="0.25">
      <c r="A2893" s="68" t="s">
        <v>5962</v>
      </c>
      <c r="B2893" s="25">
        <v>5181</v>
      </c>
      <c r="C2893" s="333" t="s">
        <v>2187</v>
      </c>
      <c r="D2893" s="25">
        <v>1963</v>
      </c>
      <c r="E2893" s="108" t="s">
        <v>2932</v>
      </c>
      <c r="F2893" s="68" t="s">
        <v>2934</v>
      </c>
      <c r="G2893" s="25">
        <v>2</v>
      </c>
      <c r="H2893" s="25">
        <v>2</v>
      </c>
      <c r="I2893" s="170">
        <v>577</v>
      </c>
      <c r="J2893" s="137">
        <v>411.1</v>
      </c>
      <c r="K2893" s="170">
        <v>411.1</v>
      </c>
      <c r="L2893" s="287">
        <v>34</v>
      </c>
      <c r="M2893" s="170">
        <f t="shared" si="613"/>
        <v>282129.96000000002</v>
      </c>
      <c r="N2893" s="137"/>
      <c r="O2893" s="135"/>
      <c r="P2893" s="137"/>
      <c r="Q2893" s="137">
        <f t="shared" si="614"/>
        <v>282129.96000000002</v>
      </c>
      <c r="R2893" s="137">
        <v>282129.96000000002</v>
      </c>
      <c r="S2893" s="30"/>
      <c r="T2893" s="137"/>
      <c r="U2893" s="137"/>
      <c r="V2893" s="137"/>
      <c r="W2893" s="137"/>
      <c r="X2893" s="137"/>
      <c r="Y2893" s="137"/>
      <c r="Z2893" s="137"/>
      <c r="AA2893" s="137"/>
      <c r="AB2893" s="137"/>
      <c r="AC2893" s="137"/>
      <c r="AD2893" s="137"/>
      <c r="AE2893" s="137"/>
      <c r="AF2893" s="137"/>
      <c r="AG2893" s="337">
        <v>2025</v>
      </c>
      <c r="AH2893" s="171" t="s">
        <v>3052</v>
      </c>
      <c r="AI2893" s="171"/>
      <c r="AJ2893" s="134">
        <f t="shared" ca="1" si="612"/>
        <v>2782</v>
      </c>
      <c r="AK2893" s="35" t="s">
        <v>153</v>
      </c>
      <c r="AL2893" s="134" t="str">
        <f t="shared" ca="1" si="615"/>
        <v>2782.</v>
      </c>
      <c r="AM2893" s="140"/>
      <c r="AN2893" s="35"/>
      <c r="AO2893" s="193"/>
    </row>
    <row r="2894" spans="1:41" ht="22.5" hidden="1" customHeight="1" x14ac:dyDescent="0.25">
      <c r="A2894" s="68" t="s">
        <v>5963</v>
      </c>
      <c r="B2894" s="25">
        <v>4385</v>
      </c>
      <c r="C2894" s="205" t="s">
        <v>2188</v>
      </c>
      <c r="D2894" s="25">
        <v>1964</v>
      </c>
      <c r="E2894" s="108" t="s">
        <v>2932</v>
      </c>
      <c r="F2894" s="68" t="s">
        <v>2934</v>
      </c>
      <c r="G2894" s="25">
        <v>5</v>
      </c>
      <c r="H2894" s="25">
        <v>3</v>
      </c>
      <c r="I2894" s="137">
        <v>2433.6</v>
      </c>
      <c r="J2894" s="137">
        <v>1577.3</v>
      </c>
      <c r="K2894" s="137">
        <v>1577.3</v>
      </c>
      <c r="L2894" s="30">
        <v>89</v>
      </c>
      <c r="M2894" s="170">
        <f t="shared" si="613"/>
        <v>6331944.54</v>
      </c>
      <c r="N2894" s="137"/>
      <c r="O2894" s="135"/>
      <c r="P2894" s="137"/>
      <c r="Q2894" s="137">
        <f t="shared" si="614"/>
        <v>6331944.54</v>
      </c>
      <c r="R2894" s="137">
        <v>3924347.35</v>
      </c>
      <c r="S2894" s="30"/>
      <c r="T2894" s="137"/>
      <c r="U2894" s="137">
        <v>678.77</v>
      </c>
      <c r="V2894" s="137">
        <f>U2894*3547</f>
        <v>2407597.19</v>
      </c>
      <c r="W2894" s="137"/>
      <c r="X2894" s="137"/>
      <c r="Y2894" s="137"/>
      <c r="Z2894" s="137"/>
      <c r="AA2894" s="137"/>
      <c r="AB2894" s="137"/>
      <c r="AC2894" s="137"/>
      <c r="AD2894" s="137"/>
      <c r="AE2894" s="137"/>
      <c r="AF2894" s="137"/>
      <c r="AG2894" s="337">
        <v>2025</v>
      </c>
      <c r="AH2894" s="218" t="s">
        <v>3050</v>
      </c>
      <c r="AI2894" s="218"/>
      <c r="AJ2894" s="134">
        <f t="shared" ca="1" si="612"/>
        <v>2783</v>
      </c>
      <c r="AK2894" s="35" t="s">
        <v>153</v>
      </c>
      <c r="AL2894" s="134" t="str">
        <f t="shared" ca="1" si="615"/>
        <v>2783.</v>
      </c>
      <c r="AM2894" s="140"/>
      <c r="AN2894" s="35"/>
      <c r="AO2894" s="193"/>
    </row>
    <row r="2895" spans="1:41" ht="22.5" hidden="1" customHeight="1" x14ac:dyDescent="0.25">
      <c r="A2895" s="68" t="s">
        <v>5964</v>
      </c>
      <c r="B2895" s="25">
        <v>4428</v>
      </c>
      <c r="C2895" s="205" t="s">
        <v>2189</v>
      </c>
      <c r="D2895" s="25">
        <v>1964</v>
      </c>
      <c r="E2895" s="108" t="s">
        <v>2932</v>
      </c>
      <c r="F2895" s="68" t="s">
        <v>2934</v>
      </c>
      <c r="G2895" s="25">
        <v>5</v>
      </c>
      <c r="H2895" s="25">
        <v>6</v>
      </c>
      <c r="I2895" s="137">
        <v>3491.8</v>
      </c>
      <c r="J2895" s="137">
        <v>2959</v>
      </c>
      <c r="K2895" s="137">
        <v>2959</v>
      </c>
      <c r="L2895" s="30">
        <v>211</v>
      </c>
      <c r="M2895" s="170">
        <f t="shared" si="613"/>
        <v>7793099.6100000003</v>
      </c>
      <c r="N2895" s="137"/>
      <c r="O2895" s="135"/>
      <c r="P2895" s="137"/>
      <c r="Q2895" s="137">
        <f t="shared" si="614"/>
        <v>7793099.6100000003</v>
      </c>
      <c r="R2895" s="137">
        <v>7793099.6100000003</v>
      </c>
      <c r="S2895" s="30"/>
      <c r="T2895" s="137"/>
      <c r="U2895" s="137"/>
      <c r="V2895" s="137"/>
      <c r="W2895" s="137"/>
      <c r="X2895" s="137"/>
      <c r="Y2895" s="137"/>
      <c r="Z2895" s="137"/>
      <c r="AA2895" s="137"/>
      <c r="AB2895" s="137"/>
      <c r="AC2895" s="137"/>
      <c r="AD2895" s="137"/>
      <c r="AE2895" s="137"/>
      <c r="AF2895" s="137"/>
      <c r="AG2895" s="337">
        <v>2025</v>
      </c>
      <c r="AH2895" s="122" t="s">
        <v>3050</v>
      </c>
      <c r="AJ2895" s="134">
        <f t="shared" ca="1" si="612"/>
        <v>2784</v>
      </c>
      <c r="AK2895" s="35" t="s">
        <v>153</v>
      </c>
      <c r="AL2895" s="134" t="str">
        <f t="shared" ca="1" si="615"/>
        <v>2784.</v>
      </c>
      <c r="AM2895" s="140"/>
      <c r="AN2895" s="35"/>
      <c r="AO2895" s="193"/>
    </row>
    <row r="2896" spans="1:41" ht="22.5" hidden="1" customHeight="1" x14ac:dyDescent="0.25">
      <c r="A2896" s="68" t="s">
        <v>5965</v>
      </c>
      <c r="B2896" s="25">
        <v>4945</v>
      </c>
      <c r="C2896" s="205" t="s">
        <v>2190</v>
      </c>
      <c r="D2896" s="25">
        <v>1964</v>
      </c>
      <c r="E2896" s="108" t="s">
        <v>2932</v>
      </c>
      <c r="F2896" s="68" t="s">
        <v>2934</v>
      </c>
      <c r="G2896" s="25">
        <v>5</v>
      </c>
      <c r="H2896" s="25">
        <v>3</v>
      </c>
      <c r="I2896" s="137">
        <v>3233.1</v>
      </c>
      <c r="J2896" s="137">
        <v>3029.3</v>
      </c>
      <c r="K2896" s="137">
        <v>2975</v>
      </c>
      <c r="L2896" s="30">
        <v>187</v>
      </c>
      <c r="M2896" s="170">
        <f t="shared" si="613"/>
        <v>5888450</v>
      </c>
      <c r="N2896" s="137"/>
      <c r="O2896" s="135"/>
      <c r="P2896" s="137"/>
      <c r="Q2896" s="137">
        <f t="shared" si="614"/>
        <v>5888450</v>
      </c>
      <c r="R2896" s="137">
        <v>5888450</v>
      </c>
      <c r="S2896" s="30"/>
      <c r="T2896" s="137"/>
      <c r="U2896" s="137"/>
      <c r="V2896" s="137"/>
      <c r="W2896" s="137"/>
      <c r="X2896" s="137"/>
      <c r="Y2896" s="137"/>
      <c r="Z2896" s="137"/>
      <c r="AA2896" s="137"/>
      <c r="AB2896" s="137"/>
      <c r="AC2896" s="137"/>
      <c r="AD2896" s="137"/>
      <c r="AE2896" s="137"/>
      <c r="AF2896" s="137"/>
      <c r="AG2896" s="337">
        <v>2025</v>
      </c>
      <c r="AH2896" s="218" t="s">
        <v>3050</v>
      </c>
      <c r="AI2896" s="218"/>
      <c r="AJ2896" s="134">
        <f t="shared" ca="1" si="612"/>
        <v>2785</v>
      </c>
      <c r="AK2896" s="35" t="s">
        <v>153</v>
      </c>
      <c r="AL2896" s="134" t="str">
        <f t="shared" ca="1" si="615"/>
        <v>2785.</v>
      </c>
      <c r="AM2896" s="140"/>
      <c r="AN2896" s="35"/>
      <c r="AO2896" s="193"/>
    </row>
    <row r="2897" spans="1:41" ht="22.5" hidden="1" customHeight="1" x14ac:dyDescent="0.25">
      <c r="A2897" s="68" t="s">
        <v>5966</v>
      </c>
      <c r="B2897" s="25">
        <v>5270</v>
      </c>
      <c r="C2897" s="169" t="s">
        <v>2191</v>
      </c>
      <c r="D2897" s="25">
        <v>1964</v>
      </c>
      <c r="E2897" s="108" t="s">
        <v>2932</v>
      </c>
      <c r="F2897" s="68" t="s">
        <v>2934</v>
      </c>
      <c r="G2897" s="25">
        <v>4</v>
      </c>
      <c r="H2897" s="25">
        <v>5</v>
      </c>
      <c r="I2897" s="137">
        <v>3289.2</v>
      </c>
      <c r="J2897" s="137">
        <v>2767</v>
      </c>
      <c r="K2897" s="137">
        <v>2767</v>
      </c>
      <c r="L2897" s="30">
        <v>127</v>
      </c>
      <c r="M2897" s="170">
        <f t="shared" si="613"/>
        <v>1220969.49</v>
      </c>
      <c r="N2897" s="137"/>
      <c r="O2897" s="135"/>
      <c r="P2897" s="137"/>
      <c r="Q2897" s="137">
        <f t="shared" si="614"/>
        <v>1220969.49</v>
      </c>
      <c r="R2897" s="137">
        <v>1220969.49</v>
      </c>
      <c r="S2897" s="30"/>
      <c r="T2897" s="137"/>
      <c r="U2897" s="137"/>
      <c r="V2897" s="137"/>
      <c r="W2897" s="137"/>
      <c r="X2897" s="137"/>
      <c r="Y2897" s="137"/>
      <c r="Z2897" s="137"/>
      <c r="AA2897" s="137"/>
      <c r="AB2897" s="137"/>
      <c r="AC2897" s="137"/>
      <c r="AD2897" s="137"/>
      <c r="AE2897" s="137"/>
      <c r="AF2897" s="137"/>
      <c r="AG2897" s="337">
        <v>2025</v>
      </c>
      <c r="AH2897" s="171" t="s">
        <v>3049</v>
      </c>
      <c r="AI2897" s="171"/>
      <c r="AJ2897" s="134">
        <f t="shared" ca="1" si="612"/>
        <v>2786</v>
      </c>
      <c r="AK2897" s="35" t="s">
        <v>153</v>
      </c>
      <c r="AL2897" s="134" t="str">
        <f t="shared" ca="1" si="615"/>
        <v>2786.</v>
      </c>
      <c r="AM2897" s="140"/>
      <c r="AN2897" s="35"/>
      <c r="AO2897" s="193"/>
    </row>
    <row r="2898" spans="1:41" ht="22.5" hidden="1" customHeight="1" x14ac:dyDescent="0.25">
      <c r="A2898" s="68" t="s">
        <v>5967</v>
      </c>
      <c r="B2898" s="25">
        <v>4841</v>
      </c>
      <c r="C2898" s="169" t="s">
        <v>2192</v>
      </c>
      <c r="D2898" s="25">
        <v>1964</v>
      </c>
      <c r="E2898" s="108" t="s">
        <v>2932</v>
      </c>
      <c r="F2898" s="68" t="s">
        <v>2934</v>
      </c>
      <c r="G2898" s="25">
        <v>5</v>
      </c>
      <c r="H2898" s="25">
        <v>4</v>
      </c>
      <c r="I2898" s="170">
        <v>3177.9</v>
      </c>
      <c r="J2898" s="137">
        <v>2086.3000000000002</v>
      </c>
      <c r="K2898" s="170">
        <v>2086.3000000000002</v>
      </c>
      <c r="L2898" s="287">
        <v>182</v>
      </c>
      <c r="M2898" s="170">
        <f t="shared" si="613"/>
        <v>1103188</v>
      </c>
      <c r="N2898" s="137"/>
      <c r="O2898" s="135"/>
      <c r="P2898" s="137"/>
      <c r="Q2898" s="137">
        <f t="shared" si="614"/>
        <v>1103188</v>
      </c>
      <c r="R2898" s="137">
        <v>1103188</v>
      </c>
      <c r="S2898" s="30"/>
      <c r="T2898" s="137"/>
      <c r="U2898" s="137"/>
      <c r="V2898" s="137"/>
      <c r="W2898" s="137"/>
      <c r="X2898" s="137"/>
      <c r="Y2898" s="137"/>
      <c r="Z2898" s="137"/>
      <c r="AA2898" s="137"/>
      <c r="AB2898" s="137"/>
      <c r="AC2898" s="137"/>
      <c r="AD2898" s="137"/>
      <c r="AE2898" s="137"/>
      <c r="AF2898" s="137"/>
      <c r="AG2898" s="337">
        <v>2025</v>
      </c>
      <c r="AH2898" s="171" t="s">
        <v>3048</v>
      </c>
      <c r="AI2898" s="171"/>
      <c r="AJ2898" s="134">
        <f t="shared" ca="1" si="612"/>
        <v>2787</v>
      </c>
      <c r="AK2898" s="35" t="s">
        <v>153</v>
      </c>
      <c r="AL2898" s="134" t="str">
        <f t="shared" ca="1" si="615"/>
        <v>2787.</v>
      </c>
      <c r="AM2898" s="140"/>
      <c r="AN2898" s="35"/>
      <c r="AO2898" s="193"/>
    </row>
    <row r="2899" spans="1:41" ht="23.25" hidden="1" customHeight="1" x14ac:dyDescent="0.25">
      <c r="A2899" s="68" t="s">
        <v>5968</v>
      </c>
      <c r="B2899" s="25">
        <v>5170</v>
      </c>
      <c r="C2899" s="36" t="s">
        <v>2193</v>
      </c>
      <c r="D2899" s="25">
        <v>1964</v>
      </c>
      <c r="E2899" s="108" t="s">
        <v>2932</v>
      </c>
      <c r="F2899" s="68" t="s">
        <v>2934</v>
      </c>
      <c r="G2899" s="25">
        <v>4</v>
      </c>
      <c r="H2899" s="25">
        <v>4</v>
      </c>
      <c r="I2899" s="137">
        <v>2776.4</v>
      </c>
      <c r="J2899" s="137">
        <v>2581.9</v>
      </c>
      <c r="K2899" s="137">
        <v>2581.9</v>
      </c>
      <c r="L2899" s="30">
        <v>115</v>
      </c>
      <c r="M2899" s="170">
        <f t="shared" si="613"/>
        <v>1357583.2799999998</v>
      </c>
      <c r="N2899" s="137"/>
      <c r="O2899" s="135"/>
      <c r="P2899" s="137"/>
      <c r="Q2899" s="137">
        <f t="shared" si="614"/>
        <v>1357583.2799999998</v>
      </c>
      <c r="R2899" s="137">
        <v>1357583.2799999998</v>
      </c>
      <c r="S2899" s="30"/>
      <c r="T2899" s="137"/>
      <c r="U2899" s="137"/>
      <c r="V2899" s="137"/>
      <c r="W2899" s="137"/>
      <c r="X2899" s="137"/>
      <c r="Y2899" s="137"/>
      <c r="Z2899" s="137"/>
      <c r="AA2899" s="137"/>
      <c r="AB2899" s="137"/>
      <c r="AC2899" s="336"/>
      <c r="AD2899" s="336"/>
      <c r="AE2899" s="137"/>
      <c r="AF2899" s="137"/>
      <c r="AG2899" s="337">
        <v>2025</v>
      </c>
      <c r="AH2899" s="171" t="s">
        <v>3052</v>
      </c>
      <c r="AI2899" s="171"/>
      <c r="AJ2899" s="134">
        <f t="shared" ca="1" si="612"/>
        <v>2788</v>
      </c>
      <c r="AK2899" s="35" t="s">
        <v>153</v>
      </c>
      <c r="AL2899" s="134" t="str">
        <f t="shared" ca="1" si="615"/>
        <v>2788.</v>
      </c>
      <c r="AM2899" s="140"/>
      <c r="AO2899" s="193"/>
    </row>
    <row r="2900" spans="1:41" ht="22.5" hidden="1" customHeight="1" x14ac:dyDescent="0.25">
      <c r="A2900" s="68" t="s">
        <v>5969</v>
      </c>
      <c r="B2900" s="25">
        <v>5383</v>
      </c>
      <c r="C2900" s="130" t="s">
        <v>2194</v>
      </c>
      <c r="D2900" s="25">
        <v>1964</v>
      </c>
      <c r="E2900" s="108" t="s">
        <v>2932</v>
      </c>
      <c r="F2900" s="68" t="s">
        <v>2933</v>
      </c>
      <c r="G2900" s="25">
        <v>5</v>
      </c>
      <c r="H2900" s="25">
        <v>4</v>
      </c>
      <c r="I2900" s="137">
        <v>4291.1000000000004</v>
      </c>
      <c r="J2900" s="137">
        <v>3933.9</v>
      </c>
      <c r="K2900" s="137">
        <v>3933.9</v>
      </c>
      <c r="L2900" s="30">
        <v>173</v>
      </c>
      <c r="M2900" s="170">
        <f t="shared" si="613"/>
        <v>2400720</v>
      </c>
      <c r="N2900" s="137"/>
      <c r="O2900" s="135"/>
      <c r="P2900" s="137"/>
      <c r="Q2900" s="137">
        <f t="shared" si="614"/>
        <v>2400720</v>
      </c>
      <c r="R2900" s="137">
        <v>2400720</v>
      </c>
      <c r="S2900" s="30"/>
      <c r="T2900" s="137"/>
      <c r="U2900" s="137"/>
      <c r="V2900" s="137"/>
      <c r="W2900" s="137"/>
      <c r="X2900" s="137"/>
      <c r="Y2900" s="137"/>
      <c r="Z2900" s="137"/>
      <c r="AA2900" s="137"/>
      <c r="AB2900" s="137"/>
      <c r="AC2900" s="137"/>
      <c r="AD2900" s="137"/>
      <c r="AE2900" s="137"/>
      <c r="AF2900" s="137"/>
      <c r="AG2900" s="337">
        <v>2025</v>
      </c>
      <c r="AH2900" s="218" t="s">
        <v>3048</v>
      </c>
      <c r="AI2900" s="218"/>
      <c r="AJ2900" s="134">
        <f t="shared" ca="1" si="612"/>
        <v>2789</v>
      </c>
      <c r="AK2900" s="35" t="s">
        <v>153</v>
      </c>
      <c r="AL2900" s="134" t="str">
        <f t="shared" ca="1" si="615"/>
        <v>2789.</v>
      </c>
      <c r="AM2900" s="140"/>
      <c r="AN2900" s="35"/>
      <c r="AO2900" s="193"/>
    </row>
    <row r="2901" spans="1:41" ht="22.5" hidden="1" customHeight="1" x14ac:dyDescent="0.25">
      <c r="A2901" s="68" t="s">
        <v>5970</v>
      </c>
      <c r="B2901" s="25">
        <v>5386</v>
      </c>
      <c r="C2901" s="333" t="s">
        <v>2196</v>
      </c>
      <c r="D2901" s="25">
        <v>1964</v>
      </c>
      <c r="E2901" s="108" t="s">
        <v>2932</v>
      </c>
      <c r="F2901" s="68" t="s">
        <v>2934</v>
      </c>
      <c r="G2901" s="25">
        <v>5</v>
      </c>
      <c r="H2901" s="25">
        <v>3</v>
      </c>
      <c r="I2901" s="137">
        <v>2480.3000000000002</v>
      </c>
      <c r="J2901" s="137">
        <v>1631.3</v>
      </c>
      <c r="K2901" s="137">
        <v>1631.3</v>
      </c>
      <c r="L2901" s="30">
        <v>168</v>
      </c>
      <c r="M2901" s="170">
        <f t="shared" si="613"/>
        <v>3999678.9</v>
      </c>
      <c r="N2901" s="137"/>
      <c r="O2901" s="135"/>
      <c r="P2901" s="137"/>
      <c r="Q2901" s="137">
        <f t="shared" si="614"/>
        <v>3999678.9</v>
      </c>
      <c r="R2901" s="137">
        <v>3999678.9</v>
      </c>
      <c r="S2901" s="30"/>
      <c r="T2901" s="137"/>
      <c r="U2901" s="137"/>
      <c r="V2901" s="137"/>
      <c r="W2901" s="137"/>
      <c r="X2901" s="137"/>
      <c r="Y2901" s="137"/>
      <c r="Z2901" s="137"/>
      <c r="AA2901" s="137"/>
      <c r="AB2901" s="137"/>
      <c r="AC2901" s="137"/>
      <c r="AD2901" s="137"/>
      <c r="AE2901" s="137"/>
      <c r="AF2901" s="137"/>
      <c r="AG2901" s="337">
        <v>2025</v>
      </c>
      <c r="AH2901" s="171" t="s">
        <v>3050</v>
      </c>
      <c r="AI2901" s="171"/>
      <c r="AJ2901" s="134">
        <f t="shared" ca="1" si="612"/>
        <v>2790</v>
      </c>
      <c r="AK2901" s="35" t="s">
        <v>153</v>
      </c>
      <c r="AL2901" s="134" t="str">
        <f t="shared" ca="1" si="615"/>
        <v>2790.</v>
      </c>
      <c r="AM2901" s="140"/>
      <c r="AN2901" s="35"/>
      <c r="AO2901" s="193"/>
    </row>
    <row r="2902" spans="1:41" ht="22.5" hidden="1" customHeight="1" x14ac:dyDescent="0.25">
      <c r="A2902" s="68" t="s">
        <v>5971</v>
      </c>
      <c r="B2902" s="25">
        <v>4440</v>
      </c>
      <c r="C2902" s="205" t="s">
        <v>2197</v>
      </c>
      <c r="D2902" s="25">
        <v>1965</v>
      </c>
      <c r="E2902" s="108" t="s">
        <v>2932</v>
      </c>
      <c r="F2902" s="68" t="s">
        <v>2934</v>
      </c>
      <c r="G2902" s="25">
        <v>4</v>
      </c>
      <c r="H2902" s="25">
        <v>6</v>
      </c>
      <c r="I2902" s="137">
        <v>4089.8</v>
      </c>
      <c r="J2902" s="137">
        <v>3118.8</v>
      </c>
      <c r="K2902" s="137">
        <v>2094</v>
      </c>
      <c r="L2902" s="30">
        <v>185</v>
      </c>
      <c r="M2902" s="170">
        <f t="shared" si="613"/>
        <v>6595104.6100000003</v>
      </c>
      <c r="N2902" s="137"/>
      <c r="O2902" s="135"/>
      <c r="P2902" s="137"/>
      <c r="Q2902" s="137">
        <f t="shared" si="614"/>
        <v>6595104.6100000003</v>
      </c>
      <c r="R2902" s="137">
        <v>6595104.6100000003</v>
      </c>
      <c r="S2902" s="30"/>
      <c r="T2902" s="137"/>
      <c r="U2902" s="137"/>
      <c r="V2902" s="137"/>
      <c r="W2902" s="137"/>
      <c r="X2902" s="137"/>
      <c r="Y2902" s="137"/>
      <c r="Z2902" s="137"/>
      <c r="AA2902" s="137"/>
      <c r="AB2902" s="137"/>
      <c r="AC2902" s="137"/>
      <c r="AD2902" s="137"/>
      <c r="AE2902" s="137"/>
      <c r="AF2902" s="137"/>
      <c r="AG2902" s="337">
        <v>2025</v>
      </c>
      <c r="AH2902" s="218" t="s">
        <v>3050</v>
      </c>
      <c r="AI2902" s="218"/>
      <c r="AJ2902" s="134">
        <f t="shared" ca="1" si="612"/>
        <v>2791</v>
      </c>
      <c r="AK2902" s="35" t="s">
        <v>153</v>
      </c>
      <c r="AL2902" s="134" t="str">
        <f t="shared" ca="1" si="615"/>
        <v>2791.</v>
      </c>
      <c r="AM2902" s="140"/>
      <c r="AN2902" s="35"/>
      <c r="AO2902" s="193"/>
    </row>
    <row r="2903" spans="1:41" ht="22.5" hidden="1" customHeight="1" x14ac:dyDescent="0.25">
      <c r="A2903" s="68" t="s">
        <v>5972</v>
      </c>
      <c r="B2903" s="25">
        <v>4101</v>
      </c>
      <c r="C2903" s="205" t="s">
        <v>2198</v>
      </c>
      <c r="D2903" s="25">
        <v>1965</v>
      </c>
      <c r="E2903" s="108" t="s">
        <v>2932</v>
      </c>
      <c r="F2903" s="68" t="s">
        <v>2934</v>
      </c>
      <c r="G2903" s="25">
        <v>5</v>
      </c>
      <c r="H2903" s="25">
        <v>3</v>
      </c>
      <c r="I2903" s="137">
        <v>2512</v>
      </c>
      <c r="J2903" s="137">
        <v>2327.3000000000002</v>
      </c>
      <c r="K2903" s="137">
        <v>2171.6999999999998</v>
      </c>
      <c r="L2903" s="30">
        <v>101</v>
      </c>
      <c r="M2903" s="170">
        <f t="shared" si="613"/>
        <v>200060</v>
      </c>
      <c r="N2903" s="137"/>
      <c r="O2903" s="135"/>
      <c r="P2903" s="137"/>
      <c r="Q2903" s="137">
        <f t="shared" si="614"/>
        <v>200060</v>
      </c>
      <c r="R2903" s="137">
        <v>200060</v>
      </c>
      <c r="S2903" s="30"/>
      <c r="T2903" s="137"/>
      <c r="U2903" s="137"/>
      <c r="V2903" s="137"/>
      <c r="W2903" s="137"/>
      <c r="X2903" s="137"/>
      <c r="Y2903" s="137"/>
      <c r="Z2903" s="137"/>
      <c r="AA2903" s="137"/>
      <c r="AB2903" s="137"/>
      <c r="AC2903" s="137"/>
      <c r="AD2903" s="137"/>
      <c r="AE2903" s="137"/>
      <c r="AF2903" s="137"/>
      <c r="AG2903" s="337">
        <v>2025</v>
      </c>
      <c r="AH2903" s="218" t="s">
        <v>3048</v>
      </c>
      <c r="AI2903" s="218"/>
      <c r="AJ2903" s="134">
        <f t="shared" ca="1" si="612"/>
        <v>2792</v>
      </c>
      <c r="AK2903" s="35" t="s">
        <v>153</v>
      </c>
      <c r="AL2903" s="134" t="str">
        <f t="shared" ca="1" si="615"/>
        <v>2792.</v>
      </c>
      <c r="AM2903" s="140"/>
      <c r="AN2903" s="35"/>
      <c r="AO2903" s="193"/>
    </row>
    <row r="2904" spans="1:41" ht="22.5" hidden="1" customHeight="1" x14ac:dyDescent="0.25">
      <c r="A2904" s="68" t="s">
        <v>5973</v>
      </c>
      <c r="B2904" s="25">
        <v>4124</v>
      </c>
      <c r="C2904" s="333" t="s">
        <v>2199</v>
      </c>
      <c r="D2904" s="25">
        <v>1965</v>
      </c>
      <c r="E2904" s="108" t="s">
        <v>2932</v>
      </c>
      <c r="F2904" s="68" t="s">
        <v>2933</v>
      </c>
      <c r="G2904" s="25">
        <v>5</v>
      </c>
      <c r="H2904" s="25">
        <v>4</v>
      </c>
      <c r="I2904" s="170">
        <v>2615.1</v>
      </c>
      <c r="J2904" s="137">
        <v>1634.1</v>
      </c>
      <c r="K2904" s="170">
        <v>1634.1</v>
      </c>
      <c r="L2904" s="287">
        <v>107</v>
      </c>
      <c r="M2904" s="170">
        <f t="shared" si="613"/>
        <v>2187426.15</v>
      </c>
      <c r="N2904" s="137"/>
      <c r="O2904" s="135"/>
      <c r="P2904" s="137"/>
      <c r="Q2904" s="137">
        <f t="shared" si="614"/>
        <v>2187426.15</v>
      </c>
      <c r="R2904" s="137">
        <f>1278710.76+908715.39</f>
        <v>2187426.15</v>
      </c>
      <c r="S2904" s="30"/>
      <c r="T2904" s="137"/>
      <c r="U2904" s="137"/>
      <c r="V2904" s="137"/>
      <c r="W2904" s="137"/>
      <c r="X2904" s="137"/>
      <c r="Y2904" s="137"/>
      <c r="Z2904" s="137"/>
      <c r="AA2904" s="137"/>
      <c r="AB2904" s="137"/>
      <c r="AC2904" s="137"/>
      <c r="AD2904" s="137"/>
      <c r="AE2904" s="137"/>
      <c r="AF2904" s="137"/>
      <c r="AG2904" s="337">
        <v>2025</v>
      </c>
      <c r="AH2904" s="171" t="s">
        <v>3056</v>
      </c>
      <c r="AI2904" s="171"/>
      <c r="AJ2904" s="134">
        <f t="shared" ca="1" si="612"/>
        <v>2793</v>
      </c>
      <c r="AK2904" s="35" t="s">
        <v>153</v>
      </c>
      <c r="AL2904" s="134" t="str">
        <f t="shared" ca="1" si="615"/>
        <v>2793.</v>
      </c>
      <c r="AM2904" s="140"/>
      <c r="AN2904" s="35"/>
      <c r="AO2904" s="193"/>
    </row>
    <row r="2905" spans="1:41" ht="22.5" hidden="1" customHeight="1" x14ac:dyDescent="0.25">
      <c r="A2905" s="68" t="s">
        <v>5974</v>
      </c>
      <c r="B2905" s="25">
        <v>4127</v>
      </c>
      <c r="C2905" s="205" t="s">
        <v>2200</v>
      </c>
      <c r="D2905" s="25">
        <v>1965</v>
      </c>
      <c r="E2905" s="108" t="s">
        <v>2932</v>
      </c>
      <c r="F2905" s="68" t="s">
        <v>2933</v>
      </c>
      <c r="G2905" s="25">
        <v>5</v>
      </c>
      <c r="H2905" s="25">
        <v>3</v>
      </c>
      <c r="I2905" s="137">
        <v>2534.1999999999998</v>
      </c>
      <c r="J2905" s="137">
        <v>1592.5</v>
      </c>
      <c r="K2905" s="137">
        <v>1592.5</v>
      </c>
      <c r="L2905" s="30">
        <v>125</v>
      </c>
      <c r="M2905" s="170">
        <f t="shared" si="613"/>
        <v>940690.91999999993</v>
      </c>
      <c r="N2905" s="137"/>
      <c r="O2905" s="135"/>
      <c r="P2905" s="137"/>
      <c r="Q2905" s="137">
        <f t="shared" si="614"/>
        <v>940690.91999999993</v>
      </c>
      <c r="R2905" s="137">
        <v>940690.91999999993</v>
      </c>
      <c r="S2905" s="30"/>
      <c r="T2905" s="137"/>
      <c r="U2905" s="137"/>
      <c r="V2905" s="137"/>
      <c r="W2905" s="137"/>
      <c r="X2905" s="137"/>
      <c r="Y2905" s="137"/>
      <c r="Z2905" s="137"/>
      <c r="AA2905" s="137"/>
      <c r="AB2905" s="137"/>
      <c r="AC2905" s="137"/>
      <c r="AD2905" s="137"/>
      <c r="AE2905" s="137"/>
      <c r="AF2905" s="137"/>
      <c r="AG2905" s="337">
        <v>2025</v>
      </c>
      <c r="AH2905" s="218" t="s">
        <v>3049</v>
      </c>
      <c r="AI2905" s="218"/>
      <c r="AJ2905" s="134">
        <f t="shared" ca="1" si="612"/>
        <v>2794</v>
      </c>
      <c r="AK2905" s="35" t="s">
        <v>153</v>
      </c>
      <c r="AL2905" s="134" t="str">
        <f t="shared" ca="1" si="615"/>
        <v>2794.</v>
      </c>
      <c r="AM2905" s="140"/>
      <c r="AN2905" s="35"/>
      <c r="AO2905" s="193"/>
    </row>
    <row r="2906" spans="1:41" ht="22.5" hidden="1" customHeight="1" x14ac:dyDescent="0.25">
      <c r="A2906" s="68" t="s">
        <v>5975</v>
      </c>
      <c r="B2906" s="25">
        <v>5281</v>
      </c>
      <c r="C2906" s="169" t="s">
        <v>2201</v>
      </c>
      <c r="D2906" s="25">
        <v>1965</v>
      </c>
      <c r="E2906" s="108" t="s">
        <v>2932</v>
      </c>
      <c r="F2906" s="68" t="s">
        <v>2934</v>
      </c>
      <c r="G2906" s="25">
        <v>5</v>
      </c>
      <c r="H2906" s="25">
        <v>3</v>
      </c>
      <c r="I2906" s="137">
        <v>2801.68</v>
      </c>
      <c r="J2906" s="137">
        <v>2629.3</v>
      </c>
      <c r="K2906" s="137">
        <v>2629.3</v>
      </c>
      <c r="L2906" s="30">
        <v>95</v>
      </c>
      <c r="M2906" s="170">
        <f t="shared" si="613"/>
        <v>4962542</v>
      </c>
      <c r="N2906" s="137"/>
      <c r="O2906" s="135"/>
      <c r="P2906" s="137"/>
      <c r="Q2906" s="137">
        <f t="shared" si="614"/>
        <v>4962542</v>
      </c>
      <c r="R2906" s="137">
        <v>4962542</v>
      </c>
      <c r="S2906" s="30"/>
      <c r="T2906" s="137"/>
      <c r="U2906" s="137"/>
      <c r="V2906" s="137"/>
      <c r="W2906" s="137"/>
      <c r="X2906" s="137"/>
      <c r="Y2906" s="137"/>
      <c r="Z2906" s="137"/>
      <c r="AA2906" s="137"/>
      <c r="AB2906" s="137"/>
      <c r="AC2906" s="137"/>
      <c r="AD2906" s="137"/>
      <c r="AE2906" s="137"/>
      <c r="AF2906" s="137"/>
      <c r="AG2906" s="337">
        <v>2025</v>
      </c>
      <c r="AH2906" s="171" t="s">
        <v>3050</v>
      </c>
      <c r="AI2906" s="171"/>
      <c r="AJ2906" s="134">
        <f t="shared" ca="1" si="612"/>
        <v>2795</v>
      </c>
      <c r="AK2906" s="35" t="s">
        <v>153</v>
      </c>
      <c r="AL2906" s="134" t="str">
        <f t="shared" ca="1" si="615"/>
        <v>2795.</v>
      </c>
      <c r="AM2906" s="140"/>
      <c r="AN2906" s="35"/>
      <c r="AO2906" s="193"/>
    </row>
    <row r="2907" spans="1:41" ht="22.5" hidden="1" customHeight="1" x14ac:dyDescent="0.25">
      <c r="A2907" s="68" t="s">
        <v>5976</v>
      </c>
      <c r="B2907" s="25">
        <v>4520</v>
      </c>
      <c r="C2907" s="333" t="s">
        <v>2202</v>
      </c>
      <c r="D2907" s="25">
        <v>1965</v>
      </c>
      <c r="E2907" s="108" t="s">
        <v>2932</v>
      </c>
      <c r="F2907" s="68" t="s">
        <v>2933</v>
      </c>
      <c r="G2907" s="25">
        <v>5</v>
      </c>
      <c r="H2907" s="25">
        <v>5</v>
      </c>
      <c r="I2907" s="170">
        <v>3858.3</v>
      </c>
      <c r="J2907" s="137">
        <v>3478</v>
      </c>
      <c r="K2907" s="170">
        <v>3478</v>
      </c>
      <c r="L2907" s="287">
        <v>164</v>
      </c>
      <c r="M2907" s="170">
        <f t="shared" si="613"/>
        <v>1886606.2799999998</v>
      </c>
      <c r="N2907" s="137"/>
      <c r="O2907" s="135"/>
      <c r="P2907" s="137"/>
      <c r="Q2907" s="137">
        <f t="shared" si="614"/>
        <v>1886606.2799999998</v>
      </c>
      <c r="R2907" s="137">
        <v>1886606.2799999998</v>
      </c>
      <c r="S2907" s="30"/>
      <c r="T2907" s="137"/>
      <c r="U2907" s="137"/>
      <c r="V2907" s="137"/>
      <c r="W2907" s="137"/>
      <c r="X2907" s="137"/>
      <c r="Y2907" s="137"/>
      <c r="Z2907" s="137"/>
      <c r="AA2907" s="137"/>
      <c r="AB2907" s="137"/>
      <c r="AC2907" s="137"/>
      <c r="AD2907" s="137"/>
      <c r="AE2907" s="137"/>
      <c r="AF2907" s="137"/>
      <c r="AG2907" s="337">
        <v>2025</v>
      </c>
      <c r="AH2907" s="171" t="s">
        <v>3052</v>
      </c>
      <c r="AI2907" s="171"/>
      <c r="AJ2907" s="134">
        <f t="shared" ca="1" si="612"/>
        <v>2796</v>
      </c>
      <c r="AK2907" s="35" t="s">
        <v>153</v>
      </c>
      <c r="AL2907" s="134" t="str">
        <f t="shared" ca="1" si="615"/>
        <v>2796.</v>
      </c>
      <c r="AM2907" s="140"/>
      <c r="AN2907" s="35"/>
      <c r="AO2907" s="193"/>
    </row>
    <row r="2908" spans="1:41" ht="22.5" hidden="1" customHeight="1" x14ac:dyDescent="0.25">
      <c r="A2908" s="68" t="s">
        <v>5977</v>
      </c>
      <c r="B2908" s="25">
        <v>5387</v>
      </c>
      <c r="C2908" s="333" t="s">
        <v>2203</v>
      </c>
      <c r="D2908" s="25">
        <v>1965</v>
      </c>
      <c r="E2908" s="108" t="s">
        <v>2932</v>
      </c>
      <c r="F2908" s="68" t="s">
        <v>2933</v>
      </c>
      <c r="G2908" s="25">
        <v>5</v>
      </c>
      <c r="H2908" s="25">
        <v>4</v>
      </c>
      <c r="I2908" s="137">
        <v>3839</v>
      </c>
      <c r="J2908" s="137">
        <v>2538</v>
      </c>
      <c r="K2908" s="137">
        <v>2538</v>
      </c>
      <c r="L2908" s="30">
        <v>174</v>
      </c>
      <c r="M2908" s="170">
        <f t="shared" si="613"/>
        <v>6083378</v>
      </c>
      <c r="N2908" s="137"/>
      <c r="O2908" s="135"/>
      <c r="P2908" s="137"/>
      <c r="Q2908" s="137">
        <f t="shared" si="614"/>
        <v>6083378</v>
      </c>
      <c r="R2908" s="137">
        <v>6083378</v>
      </c>
      <c r="S2908" s="30"/>
      <c r="T2908" s="137"/>
      <c r="U2908" s="137"/>
      <c r="V2908" s="137"/>
      <c r="W2908" s="137"/>
      <c r="X2908" s="137"/>
      <c r="Y2908" s="137"/>
      <c r="Z2908" s="137"/>
      <c r="AA2908" s="137"/>
      <c r="AB2908" s="137"/>
      <c r="AC2908" s="137"/>
      <c r="AD2908" s="137"/>
      <c r="AE2908" s="137"/>
      <c r="AF2908" s="137"/>
      <c r="AG2908" s="337">
        <v>2025</v>
      </c>
      <c r="AH2908" s="171" t="s">
        <v>3050</v>
      </c>
      <c r="AI2908" s="171"/>
      <c r="AJ2908" s="134">
        <f t="shared" ca="1" si="612"/>
        <v>2797</v>
      </c>
      <c r="AK2908" s="35" t="s">
        <v>153</v>
      </c>
      <c r="AL2908" s="134" t="str">
        <f t="shared" ca="1" si="615"/>
        <v>2797.</v>
      </c>
      <c r="AM2908" s="140"/>
      <c r="AN2908" s="35"/>
      <c r="AO2908" s="193"/>
    </row>
    <row r="2909" spans="1:41" ht="22.5" hidden="1" customHeight="1" x14ac:dyDescent="0.25">
      <c r="A2909" s="68" t="s">
        <v>5978</v>
      </c>
      <c r="B2909" s="25">
        <v>4429</v>
      </c>
      <c r="C2909" s="205" t="s">
        <v>2205</v>
      </c>
      <c r="D2909" s="25">
        <v>1966</v>
      </c>
      <c r="E2909" s="108" t="s">
        <v>2932</v>
      </c>
      <c r="F2909" s="68" t="s">
        <v>2934</v>
      </c>
      <c r="G2909" s="25">
        <v>5</v>
      </c>
      <c r="H2909" s="25">
        <v>6</v>
      </c>
      <c r="I2909" s="137">
        <v>5337.4</v>
      </c>
      <c r="J2909" s="137">
        <v>5183.3999999999996</v>
      </c>
      <c r="K2909" s="137">
        <v>3416.8</v>
      </c>
      <c r="L2909" s="30">
        <v>228</v>
      </c>
      <c r="M2909" s="170">
        <f t="shared" si="613"/>
        <v>8606964.620000001</v>
      </c>
      <c r="N2909" s="137"/>
      <c r="O2909" s="135"/>
      <c r="P2909" s="137"/>
      <c r="Q2909" s="137">
        <f t="shared" si="614"/>
        <v>8606964.620000001</v>
      </c>
      <c r="R2909" s="137">
        <v>8606964.620000001</v>
      </c>
      <c r="S2909" s="30"/>
      <c r="T2909" s="137"/>
      <c r="U2909" s="137"/>
      <c r="V2909" s="137"/>
      <c r="W2909" s="137"/>
      <c r="X2909" s="137"/>
      <c r="Y2909" s="137"/>
      <c r="Z2909" s="137"/>
      <c r="AA2909" s="137"/>
      <c r="AB2909" s="137"/>
      <c r="AC2909" s="137"/>
      <c r="AD2909" s="137"/>
      <c r="AE2909" s="137"/>
      <c r="AF2909" s="137"/>
      <c r="AG2909" s="337">
        <v>2025</v>
      </c>
      <c r="AH2909" s="218" t="s">
        <v>3050</v>
      </c>
      <c r="AI2909" s="218"/>
      <c r="AJ2909" s="134">
        <f t="shared" ca="1" si="612"/>
        <v>2798</v>
      </c>
      <c r="AK2909" s="35" t="s">
        <v>153</v>
      </c>
      <c r="AL2909" s="134" t="str">
        <f t="shared" ca="1" si="615"/>
        <v>2798.</v>
      </c>
      <c r="AM2909" s="140"/>
      <c r="AN2909" s="35"/>
      <c r="AO2909" s="193"/>
    </row>
    <row r="2910" spans="1:41" ht="22.5" hidden="1" customHeight="1" x14ac:dyDescent="0.25">
      <c r="A2910" s="68" t="s">
        <v>5979</v>
      </c>
      <c r="B2910" s="25">
        <v>4432</v>
      </c>
      <c r="C2910" s="333" t="s">
        <v>2204</v>
      </c>
      <c r="D2910" s="25">
        <v>1966</v>
      </c>
      <c r="E2910" s="108" t="s">
        <v>2932</v>
      </c>
      <c r="F2910" s="68" t="s">
        <v>2934</v>
      </c>
      <c r="G2910" s="25">
        <v>5</v>
      </c>
      <c r="H2910" s="25">
        <v>4</v>
      </c>
      <c r="I2910" s="170">
        <v>3489.6</v>
      </c>
      <c r="J2910" s="170">
        <v>3240.5</v>
      </c>
      <c r="K2910" s="170">
        <v>3240.5</v>
      </c>
      <c r="L2910" s="287">
        <v>139</v>
      </c>
      <c r="M2910" s="170">
        <f t="shared" si="613"/>
        <v>1624400</v>
      </c>
      <c r="N2910" s="137"/>
      <c r="O2910" s="135"/>
      <c r="P2910" s="137"/>
      <c r="Q2910" s="137">
        <f t="shared" si="614"/>
        <v>1624400</v>
      </c>
      <c r="R2910" s="137">
        <v>1624400</v>
      </c>
      <c r="S2910" s="30"/>
      <c r="T2910" s="137"/>
      <c r="U2910" s="137"/>
      <c r="V2910" s="137"/>
      <c r="W2910" s="137"/>
      <c r="X2910" s="137"/>
      <c r="Y2910" s="137"/>
      <c r="Z2910" s="137"/>
      <c r="AA2910" s="137"/>
      <c r="AB2910" s="137"/>
      <c r="AC2910" s="137"/>
      <c r="AD2910" s="137"/>
      <c r="AE2910" s="137"/>
      <c r="AF2910" s="137"/>
      <c r="AG2910" s="337">
        <v>2025</v>
      </c>
      <c r="AH2910" s="171" t="s">
        <v>3050</v>
      </c>
      <c r="AI2910" s="171"/>
      <c r="AJ2910" s="134">
        <f t="shared" ref="AJ2910:AJ2973" ca="1" si="616">MAX(AJ2906:AJ2909)+1</f>
        <v>2799</v>
      </c>
      <c r="AK2910" s="35" t="s">
        <v>153</v>
      </c>
      <c r="AL2910" s="134" t="str">
        <f t="shared" ca="1" si="615"/>
        <v>2799.</v>
      </c>
      <c r="AM2910" s="140"/>
      <c r="AN2910" s="35"/>
      <c r="AO2910" s="193"/>
    </row>
    <row r="2911" spans="1:41" ht="22.5" hidden="1" customHeight="1" x14ac:dyDescent="0.25">
      <c r="A2911" s="68" t="s">
        <v>5980</v>
      </c>
      <c r="B2911" s="25">
        <v>4154</v>
      </c>
      <c r="C2911" s="37" t="s">
        <v>2206</v>
      </c>
      <c r="D2911" s="25">
        <v>1968</v>
      </c>
      <c r="E2911" s="108" t="s">
        <v>2932</v>
      </c>
      <c r="F2911" s="68" t="s">
        <v>2934</v>
      </c>
      <c r="G2911" s="25">
        <v>9</v>
      </c>
      <c r="H2911" s="25">
        <v>1</v>
      </c>
      <c r="I2911" s="170">
        <v>1970.4</v>
      </c>
      <c r="J2911" s="170">
        <v>1970.4</v>
      </c>
      <c r="K2911" s="170">
        <v>1970.4</v>
      </c>
      <c r="L2911" s="287">
        <v>68</v>
      </c>
      <c r="M2911" s="170">
        <f t="shared" si="613"/>
        <v>1529408</v>
      </c>
      <c r="N2911" s="137"/>
      <c r="O2911" s="135"/>
      <c r="P2911" s="137"/>
      <c r="Q2911" s="137">
        <f t="shared" si="614"/>
        <v>1529408</v>
      </c>
      <c r="R2911" s="137">
        <v>394368</v>
      </c>
      <c r="S2911" s="30"/>
      <c r="T2911" s="137"/>
      <c r="U2911" s="137">
        <v>320</v>
      </c>
      <c r="V2911" s="137">
        <f>U2911*3547</f>
        <v>1135040</v>
      </c>
      <c r="W2911" s="137"/>
      <c r="X2911" s="137"/>
      <c r="Y2911" s="137"/>
      <c r="Z2911" s="137"/>
      <c r="AA2911" s="137"/>
      <c r="AB2911" s="137"/>
      <c r="AC2911" s="137"/>
      <c r="AD2911" s="137"/>
      <c r="AE2911" s="137"/>
      <c r="AF2911" s="137"/>
      <c r="AG2911" s="337">
        <v>2025</v>
      </c>
      <c r="AH2911" s="171" t="s">
        <v>3049</v>
      </c>
      <c r="AI2911" s="171"/>
      <c r="AJ2911" s="134">
        <f t="shared" ca="1" si="616"/>
        <v>2800</v>
      </c>
      <c r="AK2911" s="35" t="s">
        <v>153</v>
      </c>
      <c r="AL2911" s="134" t="str">
        <f t="shared" ca="1" si="615"/>
        <v>2800.</v>
      </c>
      <c r="AM2911" s="140"/>
      <c r="AN2911" s="35"/>
      <c r="AO2911" s="193"/>
    </row>
    <row r="2912" spans="1:41" ht="22.5" hidden="1" customHeight="1" x14ac:dyDescent="0.25">
      <c r="A2912" s="68" t="s">
        <v>5981</v>
      </c>
      <c r="B2912" s="25">
        <v>4283</v>
      </c>
      <c r="C2912" s="205" t="s">
        <v>2207</v>
      </c>
      <c r="D2912" s="25">
        <v>1966</v>
      </c>
      <c r="E2912" s="108" t="s">
        <v>2932</v>
      </c>
      <c r="F2912" s="68" t="s">
        <v>2934</v>
      </c>
      <c r="G2912" s="25">
        <v>5</v>
      </c>
      <c r="H2912" s="25">
        <v>3</v>
      </c>
      <c r="I2912" s="137">
        <v>3580.8</v>
      </c>
      <c r="J2912" s="137">
        <v>2759.3</v>
      </c>
      <c r="K2912" s="137">
        <v>2759.3</v>
      </c>
      <c r="L2912" s="30">
        <v>205</v>
      </c>
      <c r="M2912" s="170">
        <f t="shared" si="613"/>
        <v>1609356</v>
      </c>
      <c r="N2912" s="137"/>
      <c r="O2912" s="135"/>
      <c r="P2912" s="137"/>
      <c r="Q2912" s="137">
        <f t="shared" si="614"/>
        <v>1609356</v>
      </c>
      <c r="R2912" s="137">
        <v>1609356</v>
      </c>
      <c r="S2912" s="30"/>
      <c r="T2912" s="137"/>
      <c r="U2912" s="137"/>
      <c r="V2912" s="137"/>
      <c r="W2912" s="137"/>
      <c r="X2912" s="137"/>
      <c r="Y2912" s="137"/>
      <c r="Z2912" s="137"/>
      <c r="AA2912" s="137"/>
      <c r="AB2912" s="137"/>
      <c r="AC2912" s="137"/>
      <c r="AD2912" s="137"/>
      <c r="AE2912" s="137"/>
      <c r="AF2912" s="137"/>
      <c r="AG2912" s="337">
        <v>2025</v>
      </c>
      <c r="AH2912" s="218" t="s">
        <v>3052</v>
      </c>
      <c r="AI2912" s="218"/>
      <c r="AJ2912" s="134">
        <f t="shared" ca="1" si="616"/>
        <v>2801</v>
      </c>
      <c r="AK2912" s="35" t="s">
        <v>153</v>
      </c>
      <c r="AL2912" s="134" t="str">
        <f t="shared" ca="1" si="615"/>
        <v>2801.</v>
      </c>
      <c r="AM2912" s="140"/>
      <c r="AN2912" s="35"/>
      <c r="AO2912" s="193"/>
    </row>
    <row r="2913" spans="1:41" ht="22.5" hidden="1" customHeight="1" x14ac:dyDescent="0.25">
      <c r="A2913" s="68" t="s">
        <v>5982</v>
      </c>
      <c r="B2913" s="117">
        <v>4691</v>
      </c>
      <c r="C2913" s="36" t="s">
        <v>2208</v>
      </c>
      <c r="D2913" s="25">
        <v>1966</v>
      </c>
      <c r="E2913" s="108" t="s">
        <v>2932</v>
      </c>
      <c r="F2913" s="68" t="s">
        <v>2934</v>
      </c>
      <c r="G2913" s="25">
        <v>5</v>
      </c>
      <c r="H2913" s="25">
        <v>4</v>
      </c>
      <c r="I2913" s="170">
        <v>3104.1</v>
      </c>
      <c r="J2913" s="170">
        <v>2640</v>
      </c>
      <c r="K2913" s="170">
        <v>2640</v>
      </c>
      <c r="L2913" s="287">
        <v>121</v>
      </c>
      <c r="M2913" s="170">
        <f t="shared" si="613"/>
        <v>2294388</v>
      </c>
      <c r="N2913" s="137"/>
      <c r="O2913" s="135"/>
      <c r="P2913" s="137"/>
      <c r="Q2913" s="137">
        <f t="shared" si="614"/>
        <v>2294388</v>
      </c>
      <c r="R2913" s="137">
        <v>2294388</v>
      </c>
      <c r="S2913" s="30"/>
      <c r="T2913" s="137"/>
      <c r="U2913" s="137"/>
      <c r="V2913" s="137"/>
      <c r="W2913" s="137"/>
      <c r="X2913" s="137"/>
      <c r="Y2913" s="137"/>
      <c r="Z2913" s="137"/>
      <c r="AA2913" s="137"/>
      <c r="AB2913" s="137"/>
      <c r="AC2913" s="336"/>
      <c r="AD2913" s="336"/>
      <c r="AE2913" s="137"/>
      <c r="AF2913" s="137"/>
      <c r="AG2913" s="337">
        <v>2025</v>
      </c>
      <c r="AH2913" s="171" t="s">
        <v>3052</v>
      </c>
      <c r="AI2913" s="171"/>
      <c r="AJ2913" s="134">
        <f t="shared" ca="1" si="616"/>
        <v>2802</v>
      </c>
      <c r="AK2913" s="35" t="s">
        <v>153</v>
      </c>
      <c r="AL2913" s="134" t="str">
        <f t="shared" ca="1" si="615"/>
        <v>2802.</v>
      </c>
      <c r="AM2913" s="140"/>
      <c r="AN2913" s="35"/>
      <c r="AO2913" s="193"/>
    </row>
    <row r="2914" spans="1:41" ht="22.5" hidden="1" customHeight="1" x14ac:dyDescent="0.25">
      <c r="A2914" s="68" t="s">
        <v>5983</v>
      </c>
      <c r="B2914" s="25">
        <v>5213</v>
      </c>
      <c r="C2914" s="205" t="s">
        <v>2209</v>
      </c>
      <c r="D2914" s="25">
        <v>1966</v>
      </c>
      <c r="E2914" s="108" t="s">
        <v>2932</v>
      </c>
      <c r="F2914" s="68" t="s">
        <v>2934</v>
      </c>
      <c r="G2914" s="25">
        <v>5</v>
      </c>
      <c r="H2914" s="25">
        <v>3</v>
      </c>
      <c r="I2914" s="137">
        <v>3567.75</v>
      </c>
      <c r="J2914" s="137">
        <v>2768.2</v>
      </c>
      <c r="K2914" s="137">
        <v>2768</v>
      </c>
      <c r="L2914" s="30">
        <v>205</v>
      </c>
      <c r="M2914" s="170">
        <f t="shared" si="613"/>
        <v>3216312</v>
      </c>
      <c r="N2914" s="137"/>
      <c r="O2914" s="135"/>
      <c r="P2914" s="137"/>
      <c r="Q2914" s="137">
        <f t="shared" si="614"/>
        <v>3216312</v>
      </c>
      <c r="R2914" s="137">
        <v>3216312</v>
      </c>
      <c r="S2914" s="30"/>
      <c r="T2914" s="137"/>
      <c r="U2914" s="137"/>
      <c r="V2914" s="137"/>
      <c r="W2914" s="137"/>
      <c r="X2914" s="137"/>
      <c r="Y2914" s="137"/>
      <c r="Z2914" s="137"/>
      <c r="AA2914" s="137"/>
      <c r="AB2914" s="137"/>
      <c r="AC2914" s="137"/>
      <c r="AD2914" s="137"/>
      <c r="AE2914" s="137"/>
      <c r="AF2914" s="137"/>
      <c r="AG2914" s="337">
        <v>2025</v>
      </c>
      <c r="AH2914" s="218" t="s">
        <v>3050</v>
      </c>
      <c r="AI2914" s="218"/>
      <c r="AJ2914" s="134">
        <f t="shared" ca="1" si="616"/>
        <v>2803</v>
      </c>
      <c r="AK2914" s="35" t="s">
        <v>153</v>
      </c>
      <c r="AL2914" s="134" t="str">
        <f t="shared" ca="1" si="615"/>
        <v>2803.</v>
      </c>
      <c r="AM2914" s="140"/>
      <c r="AN2914" s="35"/>
      <c r="AO2914" s="193"/>
    </row>
    <row r="2915" spans="1:41" ht="22.5" hidden="1" customHeight="1" x14ac:dyDescent="0.25">
      <c r="A2915" s="68" t="s">
        <v>5984</v>
      </c>
      <c r="B2915" s="25">
        <v>4489</v>
      </c>
      <c r="C2915" s="36" t="s">
        <v>2210</v>
      </c>
      <c r="D2915" s="25">
        <v>1967</v>
      </c>
      <c r="E2915" s="108" t="s">
        <v>2932</v>
      </c>
      <c r="F2915" s="68" t="s">
        <v>2934</v>
      </c>
      <c r="G2915" s="25">
        <v>5</v>
      </c>
      <c r="H2915" s="25">
        <v>4</v>
      </c>
      <c r="I2915" s="170">
        <v>3174.5</v>
      </c>
      <c r="J2915" s="170">
        <v>3172.4</v>
      </c>
      <c r="K2915" s="170">
        <v>3172.4</v>
      </c>
      <c r="L2915" s="287">
        <v>148</v>
      </c>
      <c r="M2915" s="170">
        <f t="shared" si="613"/>
        <v>1388832</v>
      </c>
      <c r="N2915" s="137"/>
      <c r="O2915" s="135"/>
      <c r="P2915" s="137"/>
      <c r="Q2915" s="137">
        <f t="shared" si="614"/>
        <v>1388832</v>
      </c>
      <c r="R2915" s="137">
        <v>1388832</v>
      </c>
      <c r="S2915" s="30"/>
      <c r="T2915" s="137"/>
      <c r="U2915" s="137"/>
      <c r="V2915" s="137"/>
      <c r="W2915" s="137"/>
      <c r="X2915" s="137"/>
      <c r="Y2915" s="137"/>
      <c r="Z2915" s="137"/>
      <c r="AA2915" s="137"/>
      <c r="AB2915" s="137"/>
      <c r="AC2915" s="137"/>
      <c r="AD2915" s="137"/>
      <c r="AE2915" s="137"/>
      <c r="AF2915" s="137"/>
      <c r="AG2915" s="337">
        <v>2025</v>
      </c>
      <c r="AH2915" s="171" t="s">
        <v>3052</v>
      </c>
      <c r="AI2915" s="171"/>
      <c r="AJ2915" s="134">
        <f t="shared" ca="1" si="616"/>
        <v>2804</v>
      </c>
      <c r="AK2915" s="35" t="s">
        <v>153</v>
      </c>
      <c r="AL2915" s="134" t="str">
        <f t="shared" ca="1" si="615"/>
        <v>2804.</v>
      </c>
      <c r="AM2915" s="140"/>
      <c r="AN2915" s="35"/>
      <c r="AO2915" s="193"/>
    </row>
    <row r="2916" spans="1:41" ht="22.5" hidden="1" customHeight="1" x14ac:dyDescent="0.25">
      <c r="A2916" s="68" t="s">
        <v>5985</v>
      </c>
      <c r="B2916" s="25">
        <v>4773</v>
      </c>
      <c r="C2916" s="169" t="s">
        <v>2211</v>
      </c>
      <c r="D2916" s="25">
        <v>1967</v>
      </c>
      <c r="E2916" s="108" t="s">
        <v>2932</v>
      </c>
      <c r="F2916" s="68" t="s">
        <v>2934</v>
      </c>
      <c r="G2916" s="25">
        <v>5</v>
      </c>
      <c r="H2916" s="25">
        <v>4</v>
      </c>
      <c r="I2916" s="170">
        <v>3427.2</v>
      </c>
      <c r="J2916" s="137">
        <v>3111.5</v>
      </c>
      <c r="K2916" s="170">
        <v>3111.5</v>
      </c>
      <c r="L2916" s="287">
        <v>134</v>
      </c>
      <c r="M2916" s="170">
        <f t="shared" si="613"/>
        <v>5526614.9000000004</v>
      </c>
      <c r="N2916" s="137"/>
      <c r="O2916" s="135"/>
      <c r="P2916" s="137"/>
      <c r="Q2916" s="137">
        <f t="shared" si="614"/>
        <v>5526614.9000000004</v>
      </c>
      <c r="R2916" s="137">
        <v>5526614.9000000004</v>
      </c>
      <c r="S2916" s="30"/>
      <c r="T2916" s="137"/>
      <c r="U2916" s="137"/>
      <c r="V2916" s="137"/>
      <c r="W2916" s="137"/>
      <c r="X2916" s="137"/>
      <c r="Y2916" s="137"/>
      <c r="Z2916" s="137"/>
      <c r="AA2916" s="137"/>
      <c r="AB2916" s="137"/>
      <c r="AC2916" s="137"/>
      <c r="AD2916" s="137"/>
      <c r="AE2916" s="137"/>
      <c r="AF2916" s="137"/>
      <c r="AG2916" s="337">
        <v>2025</v>
      </c>
      <c r="AH2916" s="171" t="s">
        <v>3050</v>
      </c>
      <c r="AI2916" s="171"/>
      <c r="AJ2916" s="134">
        <f t="shared" ca="1" si="616"/>
        <v>2805</v>
      </c>
      <c r="AK2916" s="35" t="s">
        <v>153</v>
      </c>
      <c r="AL2916" s="134" t="str">
        <f t="shared" ca="1" si="615"/>
        <v>2805.</v>
      </c>
      <c r="AM2916" s="140"/>
      <c r="AN2916" s="35"/>
      <c r="AO2916" s="193"/>
    </row>
    <row r="2917" spans="1:41" ht="22.5" hidden="1" customHeight="1" x14ac:dyDescent="0.25">
      <c r="A2917" s="68" t="s">
        <v>5986</v>
      </c>
      <c r="B2917" s="25">
        <v>5117</v>
      </c>
      <c r="C2917" s="333" t="s">
        <v>2213</v>
      </c>
      <c r="D2917" s="25">
        <v>1967</v>
      </c>
      <c r="E2917" s="108" t="s">
        <v>2932</v>
      </c>
      <c r="F2917" s="68" t="s">
        <v>2934</v>
      </c>
      <c r="G2917" s="25">
        <v>5</v>
      </c>
      <c r="H2917" s="25">
        <v>3</v>
      </c>
      <c r="I2917" s="170">
        <v>2571.8000000000002</v>
      </c>
      <c r="J2917" s="137">
        <v>2425.9</v>
      </c>
      <c r="K2917" s="170">
        <v>2425.9</v>
      </c>
      <c r="L2917" s="287">
        <v>103</v>
      </c>
      <c r="M2917" s="170">
        <f t="shared" si="613"/>
        <v>2111400</v>
      </c>
      <c r="N2917" s="137"/>
      <c r="O2917" s="135"/>
      <c r="P2917" s="137"/>
      <c r="Q2917" s="137">
        <f t="shared" si="614"/>
        <v>2111400</v>
      </c>
      <c r="R2917" s="137">
        <v>2111400</v>
      </c>
      <c r="S2917" s="30"/>
      <c r="T2917" s="137"/>
      <c r="U2917" s="137"/>
      <c r="V2917" s="137"/>
      <c r="W2917" s="137"/>
      <c r="X2917" s="137"/>
      <c r="Y2917" s="137"/>
      <c r="Z2917" s="137"/>
      <c r="AA2917" s="137"/>
      <c r="AB2917" s="137"/>
      <c r="AC2917" s="137"/>
      <c r="AD2917" s="137"/>
      <c r="AE2917" s="137"/>
      <c r="AF2917" s="137"/>
      <c r="AG2917" s="337">
        <v>2025</v>
      </c>
      <c r="AH2917" s="171" t="s">
        <v>3052</v>
      </c>
      <c r="AI2917" s="171"/>
      <c r="AJ2917" s="134">
        <f t="shared" ca="1" si="616"/>
        <v>2806</v>
      </c>
      <c r="AK2917" s="35" t="s">
        <v>153</v>
      </c>
      <c r="AL2917" s="134" t="str">
        <f t="shared" ca="1" si="615"/>
        <v>2806.</v>
      </c>
      <c r="AM2917" s="140"/>
      <c r="AN2917" s="35"/>
      <c r="AO2917" s="193"/>
    </row>
    <row r="2918" spans="1:41" ht="22.5" hidden="1" customHeight="1" x14ac:dyDescent="0.25">
      <c r="A2918" s="68" t="s">
        <v>5987</v>
      </c>
      <c r="B2918" s="25">
        <v>4470</v>
      </c>
      <c r="C2918" s="333" t="s">
        <v>2214</v>
      </c>
      <c r="D2918" s="25">
        <v>1967</v>
      </c>
      <c r="E2918" s="108" t="s">
        <v>2932</v>
      </c>
      <c r="F2918" s="68" t="s">
        <v>2933</v>
      </c>
      <c r="G2918" s="25">
        <v>5</v>
      </c>
      <c r="H2918" s="25">
        <v>7</v>
      </c>
      <c r="I2918" s="170">
        <v>5635.2</v>
      </c>
      <c r="J2918" s="137">
        <v>5100.3</v>
      </c>
      <c r="K2918" s="170">
        <v>5100.3</v>
      </c>
      <c r="L2918" s="287">
        <v>254</v>
      </c>
      <c r="M2918" s="170">
        <f t="shared" si="613"/>
        <v>2627520</v>
      </c>
      <c r="N2918" s="137"/>
      <c r="O2918" s="135"/>
      <c r="P2918" s="137"/>
      <c r="Q2918" s="137">
        <f t="shared" si="614"/>
        <v>2627520</v>
      </c>
      <c r="R2918" s="137">
        <v>2627520</v>
      </c>
      <c r="S2918" s="30"/>
      <c r="T2918" s="137"/>
      <c r="U2918" s="137"/>
      <c r="V2918" s="137"/>
      <c r="W2918" s="137"/>
      <c r="X2918" s="137"/>
      <c r="Y2918" s="137"/>
      <c r="Z2918" s="137"/>
      <c r="AA2918" s="137"/>
      <c r="AB2918" s="137"/>
      <c r="AC2918" s="137"/>
      <c r="AD2918" s="137"/>
      <c r="AE2918" s="137"/>
      <c r="AF2918" s="137"/>
      <c r="AG2918" s="337">
        <v>2025</v>
      </c>
      <c r="AH2918" s="171" t="s">
        <v>3052</v>
      </c>
      <c r="AI2918" s="171"/>
      <c r="AJ2918" s="134">
        <f t="shared" ca="1" si="616"/>
        <v>2807</v>
      </c>
      <c r="AK2918" s="35" t="s">
        <v>153</v>
      </c>
      <c r="AL2918" s="134" t="str">
        <f t="shared" ca="1" si="615"/>
        <v>2807.</v>
      </c>
      <c r="AM2918" s="140"/>
      <c r="AN2918" s="35"/>
      <c r="AO2918" s="193"/>
    </row>
    <row r="2919" spans="1:41" ht="22.5" hidden="1" customHeight="1" x14ac:dyDescent="0.25">
      <c r="A2919" s="68" t="s">
        <v>5988</v>
      </c>
      <c r="B2919" s="25">
        <v>5185</v>
      </c>
      <c r="C2919" s="36" t="s">
        <v>2215</v>
      </c>
      <c r="D2919" s="25">
        <v>1967</v>
      </c>
      <c r="E2919" s="108" t="s">
        <v>2932</v>
      </c>
      <c r="F2919" s="68" t="s">
        <v>2934</v>
      </c>
      <c r="G2919" s="25">
        <v>4</v>
      </c>
      <c r="H2919" s="25">
        <v>5</v>
      </c>
      <c r="I2919" s="137">
        <v>2486.8000000000002</v>
      </c>
      <c r="J2919" s="137">
        <v>2336.5</v>
      </c>
      <c r="K2919" s="137">
        <v>2336.5</v>
      </c>
      <c r="L2919" s="30">
        <v>116</v>
      </c>
      <c r="M2919" s="170">
        <f t="shared" si="613"/>
        <v>253368</v>
      </c>
      <c r="N2919" s="137"/>
      <c r="O2919" s="135"/>
      <c r="P2919" s="137"/>
      <c r="Q2919" s="137">
        <f t="shared" si="614"/>
        <v>253368</v>
      </c>
      <c r="R2919" s="137">
        <v>253368</v>
      </c>
      <c r="S2919" s="30"/>
      <c r="T2919" s="137"/>
      <c r="U2919" s="137"/>
      <c r="V2919" s="137"/>
      <c r="W2919" s="137"/>
      <c r="X2919" s="137"/>
      <c r="Y2919" s="137"/>
      <c r="Z2919" s="137"/>
      <c r="AA2919" s="137"/>
      <c r="AB2919" s="137"/>
      <c r="AC2919" s="336"/>
      <c r="AD2919" s="336"/>
      <c r="AE2919" s="137"/>
      <c r="AF2919" s="137"/>
      <c r="AG2919" s="337">
        <v>2025</v>
      </c>
      <c r="AH2919" s="171" t="s">
        <v>3052</v>
      </c>
      <c r="AI2919" s="171"/>
      <c r="AJ2919" s="134">
        <f t="shared" ca="1" si="616"/>
        <v>2808</v>
      </c>
      <c r="AK2919" s="35" t="s">
        <v>153</v>
      </c>
      <c r="AL2919" s="134" t="str">
        <f t="shared" ca="1" si="615"/>
        <v>2808.</v>
      </c>
      <c r="AM2919" s="140"/>
      <c r="AN2919" s="35"/>
      <c r="AO2919" s="193"/>
    </row>
    <row r="2920" spans="1:41" ht="22.5" hidden="1" customHeight="1" x14ac:dyDescent="0.25">
      <c r="A2920" s="68" t="s">
        <v>5989</v>
      </c>
      <c r="B2920" s="25">
        <v>4548</v>
      </c>
      <c r="C2920" s="169" t="s">
        <v>2216</v>
      </c>
      <c r="D2920" s="25">
        <v>1968</v>
      </c>
      <c r="E2920" s="108" t="s">
        <v>2932</v>
      </c>
      <c r="F2920" s="68" t="s">
        <v>2934</v>
      </c>
      <c r="G2920" s="25">
        <v>5</v>
      </c>
      <c r="H2920" s="25">
        <v>4</v>
      </c>
      <c r="I2920" s="170">
        <v>2595.6</v>
      </c>
      <c r="J2920" s="137">
        <v>1623.9</v>
      </c>
      <c r="K2920" s="170">
        <v>1623.9</v>
      </c>
      <c r="L2920" s="287">
        <v>126</v>
      </c>
      <c r="M2920" s="170">
        <f t="shared" si="613"/>
        <v>5165592</v>
      </c>
      <c r="N2920" s="137"/>
      <c r="O2920" s="135"/>
      <c r="P2920" s="137"/>
      <c r="Q2920" s="137">
        <f t="shared" si="614"/>
        <v>5165592</v>
      </c>
      <c r="R2920" s="137">
        <v>5165592</v>
      </c>
      <c r="S2920" s="30"/>
      <c r="T2920" s="137"/>
      <c r="U2920" s="137"/>
      <c r="V2920" s="137"/>
      <c r="W2920" s="137"/>
      <c r="X2920" s="137"/>
      <c r="Y2920" s="137"/>
      <c r="Z2920" s="137"/>
      <c r="AA2920" s="137"/>
      <c r="AB2920" s="137"/>
      <c r="AC2920" s="137"/>
      <c r="AD2920" s="137"/>
      <c r="AE2920" s="137"/>
      <c r="AF2920" s="137"/>
      <c r="AG2920" s="337">
        <v>2025</v>
      </c>
      <c r="AH2920" s="171" t="s">
        <v>3050</v>
      </c>
      <c r="AI2920" s="171"/>
      <c r="AJ2920" s="134">
        <f t="shared" ca="1" si="616"/>
        <v>2809</v>
      </c>
      <c r="AK2920" s="35" t="s">
        <v>153</v>
      </c>
      <c r="AL2920" s="134" t="str">
        <f t="shared" ca="1" si="615"/>
        <v>2809.</v>
      </c>
      <c r="AM2920" s="140"/>
      <c r="AN2920" s="35"/>
      <c r="AO2920" s="193"/>
    </row>
    <row r="2921" spans="1:41" ht="22.5" hidden="1" customHeight="1" x14ac:dyDescent="0.25">
      <c r="A2921" s="68" t="s">
        <v>5990</v>
      </c>
      <c r="B2921" s="25">
        <v>4811</v>
      </c>
      <c r="C2921" s="169" t="s">
        <v>2218</v>
      </c>
      <c r="D2921" s="25">
        <v>1968</v>
      </c>
      <c r="E2921" s="108" t="s">
        <v>2932</v>
      </c>
      <c r="F2921" s="68" t="s">
        <v>2934</v>
      </c>
      <c r="G2921" s="25">
        <v>5</v>
      </c>
      <c r="H2921" s="25">
        <v>7</v>
      </c>
      <c r="I2921" s="170">
        <v>4825.8999999999996</v>
      </c>
      <c r="J2921" s="137">
        <v>4517.8999999999996</v>
      </c>
      <c r="K2921" s="170">
        <v>3174.7</v>
      </c>
      <c r="L2921" s="287">
        <v>204</v>
      </c>
      <c r="M2921" s="170">
        <f t="shared" si="613"/>
        <v>2359747.56</v>
      </c>
      <c r="N2921" s="137"/>
      <c r="O2921" s="135"/>
      <c r="P2921" s="137"/>
      <c r="Q2921" s="137">
        <f t="shared" si="614"/>
        <v>2359747.56</v>
      </c>
      <c r="R2921" s="137">
        <v>2359747.56</v>
      </c>
      <c r="S2921" s="30"/>
      <c r="T2921" s="137"/>
      <c r="U2921" s="137"/>
      <c r="V2921" s="137"/>
      <c r="W2921" s="137"/>
      <c r="X2921" s="137"/>
      <c r="Y2921" s="137"/>
      <c r="Z2921" s="137"/>
      <c r="AA2921" s="137"/>
      <c r="AB2921" s="137"/>
      <c r="AC2921" s="137"/>
      <c r="AD2921" s="137"/>
      <c r="AE2921" s="137"/>
      <c r="AF2921" s="137"/>
      <c r="AG2921" s="337">
        <v>2025</v>
      </c>
      <c r="AH2921" s="171" t="s">
        <v>3052</v>
      </c>
      <c r="AI2921" s="171"/>
      <c r="AJ2921" s="134">
        <f t="shared" ca="1" si="616"/>
        <v>2810</v>
      </c>
      <c r="AK2921" s="35" t="s">
        <v>153</v>
      </c>
      <c r="AL2921" s="134" t="str">
        <f t="shared" ca="1" si="615"/>
        <v>2810.</v>
      </c>
      <c r="AM2921" s="140"/>
      <c r="AN2921" s="35"/>
      <c r="AO2921" s="193"/>
    </row>
    <row r="2922" spans="1:41" ht="22.5" hidden="1" customHeight="1" x14ac:dyDescent="0.25">
      <c r="A2922" s="68" t="s">
        <v>5991</v>
      </c>
      <c r="B2922" s="25">
        <v>5086</v>
      </c>
      <c r="C2922" s="205" t="s">
        <v>2219</v>
      </c>
      <c r="D2922" s="25">
        <v>1968</v>
      </c>
      <c r="E2922" s="108" t="s">
        <v>2932</v>
      </c>
      <c r="F2922" s="68" t="s">
        <v>2933</v>
      </c>
      <c r="G2922" s="25">
        <v>5</v>
      </c>
      <c r="H2922" s="25">
        <v>5</v>
      </c>
      <c r="I2922" s="137">
        <v>5190.1000000000004</v>
      </c>
      <c r="J2922" s="137">
        <v>4784.3</v>
      </c>
      <c r="K2922" s="137">
        <v>4784.3</v>
      </c>
      <c r="L2922" s="30">
        <v>242</v>
      </c>
      <c r="M2922" s="170">
        <f t="shared" si="613"/>
        <v>1595280</v>
      </c>
      <c r="N2922" s="137"/>
      <c r="O2922" s="135"/>
      <c r="P2922" s="137"/>
      <c r="Q2922" s="137">
        <f t="shared" si="614"/>
        <v>1595280</v>
      </c>
      <c r="R2922" s="137">
        <v>1595280</v>
      </c>
      <c r="S2922" s="30"/>
      <c r="T2922" s="137"/>
      <c r="U2922" s="137"/>
      <c r="V2922" s="137"/>
      <c r="W2922" s="137"/>
      <c r="X2922" s="137"/>
      <c r="Y2922" s="137"/>
      <c r="Z2922" s="137"/>
      <c r="AA2922" s="137"/>
      <c r="AB2922" s="137"/>
      <c r="AC2922" s="137"/>
      <c r="AD2922" s="137"/>
      <c r="AE2922" s="137"/>
      <c r="AF2922" s="137"/>
      <c r="AG2922" s="337">
        <v>2025</v>
      </c>
      <c r="AH2922" s="218" t="s">
        <v>3052</v>
      </c>
      <c r="AI2922" s="218"/>
      <c r="AJ2922" s="134">
        <f t="shared" ca="1" si="616"/>
        <v>2811</v>
      </c>
      <c r="AK2922" s="35" t="s">
        <v>153</v>
      </c>
      <c r="AL2922" s="134" t="str">
        <f t="shared" ca="1" si="615"/>
        <v>2811.</v>
      </c>
      <c r="AM2922" s="140"/>
      <c r="AN2922" s="35"/>
      <c r="AO2922" s="193"/>
    </row>
    <row r="2923" spans="1:41" ht="22.5" hidden="1" customHeight="1" x14ac:dyDescent="0.25">
      <c r="A2923" s="68" t="s">
        <v>5992</v>
      </c>
      <c r="B2923" s="25">
        <v>5318</v>
      </c>
      <c r="C2923" s="36" t="s">
        <v>2220</v>
      </c>
      <c r="D2923" s="25">
        <v>1968</v>
      </c>
      <c r="E2923" s="108" t="s">
        <v>2932</v>
      </c>
      <c r="F2923" s="68" t="s">
        <v>2934</v>
      </c>
      <c r="G2923" s="25">
        <v>5</v>
      </c>
      <c r="H2923" s="25">
        <v>6</v>
      </c>
      <c r="I2923" s="137">
        <v>4782.3999999999996</v>
      </c>
      <c r="J2923" s="137">
        <v>4786.6000000000004</v>
      </c>
      <c r="K2923" s="137">
        <v>3973</v>
      </c>
      <c r="L2923" s="30">
        <v>187</v>
      </c>
      <c r="M2923" s="170">
        <f t="shared" si="613"/>
        <v>1679736</v>
      </c>
      <c r="N2923" s="137"/>
      <c r="O2923" s="135"/>
      <c r="P2923" s="137"/>
      <c r="Q2923" s="137">
        <f t="shared" si="614"/>
        <v>1679736</v>
      </c>
      <c r="R2923" s="137">
        <v>1679736</v>
      </c>
      <c r="S2923" s="30"/>
      <c r="T2923" s="137"/>
      <c r="U2923" s="137"/>
      <c r="V2923" s="137"/>
      <c r="W2923" s="137"/>
      <c r="X2923" s="137"/>
      <c r="Y2923" s="137"/>
      <c r="Z2923" s="137"/>
      <c r="AA2923" s="137"/>
      <c r="AB2923" s="137"/>
      <c r="AC2923" s="137"/>
      <c r="AD2923" s="137"/>
      <c r="AE2923" s="137"/>
      <c r="AF2923" s="137"/>
      <c r="AG2923" s="337">
        <v>2025</v>
      </c>
      <c r="AH2923" s="171" t="s">
        <v>3052</v>
      </c>
      <c r="AI2923" s="171"/>
      <c r="AJ2923" s="134">
        <f t="shared" ca="1" si="616"/>
        <v>2812</v>
      </c>
      <c r="AK2923" s="35" t="s">
        <v>153</v>
      </c>
      <c r="AL2923" s="134" t="str">
        <f t="shared" ca="1" si="615"/>
        <v>2812.</v>
      </c>
      <c r="AM2923" s="140"/>
      <c r="AN2923" s="35"/>
      <c r="AO2923" s="193"/>
    </row>
    <row r="2924" spans="1:41" ht="22.5" hidden="1" customHeight="1" x14ac:dyDescent="0.25">
      <c r="A2924" s="68" t="s">
        <v>5993</v>
      </c>
      <c r="B2924" s="25">
        <v>4612</v>
      </c>
      <c r="C2924" s="36" t="s">
        <v>1803</v>
      </c>
      <c r="D2924" s="25">
        <v>1968</v>
      </c>
      <c r="E2924" s="108" t="s">
        <v>2932</v>
      </c>
      <c r="F2924" s="68" t="s">
        <v>2933</v>
      </c>
      <c r="G2924" s="25">
        <v>5</v>
      </c>
      <c r="H2924" s="25">
        <v>7</v>
      </c>
      <c r="I2924" s="137">
        <v>5578.1</v>
      </c>
      <c r="J2924" s="137">
        <v>5109.3999999999996</v>
      </c>
      <c r="K2924" s="137">
        <v>5109.3999999999996</v>
      </c>
      <c r="L2924" s="30">
        <v>248</v>
      </c>
      <c r="M2924" s="170">
        <f>R2924+T2924+V2924+X2924+Z2924+AB2924+AE2924+AF2924</f>
        <v>1002540</v>
      </c>
      <c r="N2924" s="137"/>
      <c r="O2924" s="135"/>
      <c r="P2924" s="137"/>
      <c r="Q2924" s="137">
        <f>M2924</f>
        <v>1002540</v>
      </c>
      <c r="R2924" s="137">
        <v>1002540</v>
      </c>
      <c r="S2924" s="30"/>
      <c r="T2924" s="137"/>
      <c r="U2924" s="137"/>
      <c r="V2924" s="137"/>
      <c r="W2924" s="137"/>
      <c r="X2924" s="137"/>
      <c r="Y2924" s="137"/>
      <c r="Z2924" s="137"/>
      <c r="AA2924" s="137"/>
      <c r="AB2924" s="137"/>
      <c r="AC2924" s="137"/>
      <c r="AD2924" s="137"/>
      <c r="AE2924" s="137"/>
      <c r="AF2924" s="137"/>
      <c r="AG2924" s="337">
        <v>2025</v>
      </c>
      <c r="AH2924" s="171" t="s">
        <v>3051</v>
      </c>
      <c r="AI2924" s="171"/>
      <c r="AJ2924" s="134">
        <f t="shared" ca="1" si="616"/>
        <v>2813</v>
      </c>
      <c r="AK2924" s="35" t="s">
        <v>153</v>
      </c>
      <c r="AL2924" s="134" t="str">
        <f t="shared" ca="1" si="615"/>
        <v>2813.</v>
      </c>
      <c r="AM2924" s="140"/>
      <c r="AN2924" s="35"/>
      <c r="AO2924" s="193"/>
    </row>
    <row r="2925" spans="1:41" ht="22.5" hidden="1" customHeight="1" x14ac:dyDescent="0.25">
      <c r="A2925" s="68" t="s">
        <v>5994</v>
      </c>
      <c r="B2925" s="117">
        <v>4791</v>
      </c>
      <c r="C2925" s="36" t="s">
        <v>2217</v>
      </c>
      <c r="D2925" s="25">
        <v>1968</v>
      </c>
      <c r="E2925" s="108" t="s">
        <v>2932</v>
      </c>
      <c r="F2925" s="68" t="s">
        <v>2933</v>
      </c>
      <c r="G2925" s="25">
        <v>5</v>
      </c>
      <c r="H2925" s="25">
        <v>8</v>
      </c>
      <c r="I2925" s="137">
        <v>6535.2</v>
      </c>
      <c r="J2925" s="137">
        <v>8141.7</v>
      </c>
      <c r="K2925" s="137">
        <v>5060.2</v>
      </c>
      <c r="L2925" s="30">
        <v>268</v>
      </c>
      <c r="M2925" s="170">
        <f>R2925+T2925+V2925+X2925+Z2925+AB2925+AE2925+AF2925</f>
        <v>2513280</v>
      </c>
      <c r="N2925" s="137"/>
      <c r="O2925" s="135"/>
      <c r="P2925" s="137"/>
      <c r="Q2925" s="137">
        <f>M2925</f>
        <v>2513280</v>
      </c>
      <c r="R2925" s="137">
        <v>2513280</v>
      </c>
      <c r="S2925" s="30"/>
      <c r="T2925" s="137"/>
      <c r="U2925" s="137"/>
      <c r="V2925" s="137"/>
      <c r="W2925" s="137"/>
      <c r="X2925" s="137"/>
      <c r="Y2925" s="137"/>
      <c r="Z2925" s="137"/>
      <c r="AA2925" s="137"/>
      <c r="AB2925" s="137"/>
      <c r="AC2925" s="336"/>
      <c r="AD2925" s="336"/>
      <c r="AE2925" s="137"/>
      <c r="AF2925" s="137"/>
      <c r="AG2925" s="337">
        <v>2025</v>
      </c>
      <c r="AH2925" s="171" t="s">
        <v>3051</v>
      </c>
      <c r="AI2925" s="171"/>
      <c r="AJ2925" s="134">
        <f t="shared" ca="1" si="616"/>
        <v>2814</v>
      </c>
      <c r="AK2925" s="35" t="s">
        <v>153</v>
      </c>
      <c r="AL2925" s="134" t="str">
        <f t="shared" ca="1" si="615"/>
        <v>2814.</v>
      </c>
      <c r="AM2925" s="140"/>
      <c r="AN2925" s="35"/>
      <c r="AO2925" s="193"/>
    </row>
    <row r="2926" spans="1:41" ht="22.5" hidden="1" customHeight="1" x14ac:dyDescent="0.25">
      <c r="A2926" s="68" t="s">
        <v>5995</v>
      </c>
      <c r="B2926" s="25">
        <v>4546</v>
      </c>
      <c r="C2926" s="333" t="s">
        <v>2221</v>
      </c>
      <c r="D2926" s="25">
        <v>1969</v>
      </c>
      <c r="E2926" s="108" t="s">
        <v>2932</v>
      </c>
      <c r="F2926" s="68" t="s">
        <v>2934</v>
      </c>
      <c r="G2926" s="25">
        <v>9</v>
      </c>
      <c r="H2926" s="25">
        <v>1</v>
      </c>
      <c r="I2926" s="170">
        <v>2210.6999999999998</v>
      </c>
      <c r="J2926" s="137">
        <v>1876.9</v>
      </c>
      <c r="K2926" s="170">
        <v>1876.9</v>
      </c>
      <c r="L2926" s="287">
        <v>88</v>
      </c>
      <c r="M2926" s="170">
        <f t="shared" ref="M2926:M2935" si="617">R2926+T2926+V2926+X2926+Z2926+AB2926+AE2926+AF2926</f>
        <v>3492460</v>
      </c>
      <c r="N2926" s="137"/>
      <c r="O2926" s="135"/>
      <c r="P2926" s="137"/>
      <c r="Q2926" s="137">
        <f t="shared" ref="Q2926:Q2935" si="618">M2926</f>
        <v>3492460</v>
      </c>
      <c r="R2926" s="137">
        <v>3492460</v>
      </c>
      <c r="S2926" s="30"/>
      <c r="T2926" s="137"/>
      <c r="U2926" s="137"/>
      <c r="V2926" s="137"/>
      <c r="W2926" s="137"/>
      <c r="X2926" s="137"/>
      <c r="Y2926" s="137"/>
      <c r="Z2926" s="137"/>
      <c r="AA2926" s="137"/>
      <c r="AB2926" s="137"/>
      <c r="AC2926" s="137"/>
      <c r="AD2926" s="137"/>
      <c r="AE2926" s="137"/>
      <c r="AF2926" s="137"/>
      <c r="AG2926" s="337">
        <v>2025</v>
      </c>
      <c r="AH2926" s="171" t="s">
        <v>3050</v>
      </c>
      <c r="AI2926" s="171"/>
      <c r="AJ2926" s="134">
        <f t="shared" ca="1" si="616"/>
        <v>2815</v>
      </c>
      <c r="AK2926" s="35" t="s">
        <v>153</v>
      </c>
      <c r="AL2926" s="134" t="str">
        <f t="shared" ca="1" si="615"/>
        <v>2815.</v>
      </c>
      <c r="AM2926" s="140"/>
      <c r="AN2926" s="35"/>
      <c r="AO2926" s="193"/>
    </row>
    <row r="2927" spans="1:41" ht="22.5" hidden="1" customHeight="1" x14ac:dyDescent="0.25">
      <c r="A2927" s="68" t="s">
        <v>5996</v>
      </c>
      <c r="B2927" s="25">
        <v>4894</v>
      </c>
      <c r="C2927" s="169" t="s">
        <v>2222</v>
      </c>
      <c r="D2927" s="25">
        <v>1969</v>
      </c>
      <c r="E2927" s="108" t="s">
        <v>2932</v>
      </c>
      <c r="F2927" s="68" t="s">
        <v>2934</v>
      </c>
      <c r="G2927" s="25">
        <v>5</v>
      </c>
      <c r="H2927" s="25">
        <v>3</v>
      </c>
      <c r="I2927" s="170">
        <v>3065.2</v>
      </c>
      <c r="J2927" s="170">
        <v>2145</v>
      </c>
      <c r="K2927" s="170">
        <v>2145</v>
      </c>
      <c r="L2927" s="287">
        <v>216</v>
      </c>
      <c r="M2927" s="170">
        <f t="shared" si="617"/>
        <v>4942846.1500000004</v>
      </c>
      <c r="N2927" s="137"/>
      <c r="O2927" s="135"/>
      <c r="P2927" s="137"/>
      <c r="Q2927" s="137">
        <f t="shared" si="618"/>
        <v>4942846.1500000004</v>
      </c>
      <c r="R2927" s="137">
        <v>4942846.1500000004</v>
      </c>
      <c r="S2927" s="30"/>
      <c r="T2927" s="137"/>
      <c r="U2927" s="137"/>
      <c r="V2927" s="137"/>
      <c r="W2927" s="137"/>
      <c r="X2927" s="137"/>
      <c r="Y2927" s="137"/>
      <c r="Z2927" s="137"/>
      <c r="AA2927" s="137"/>
      <c r="AB2927" s="137"/>
      <c r="AC2927" s="137"/>
      <c r="AD2927" s="137"/>
      <c r="AE2927" s="137"/>
      <c r="AF2927" s="137"/>
      <c r="AG2927" s="337">
        <v>2025</v>
      </c>
      <c r="AH2927" s="171" t="s">
        <v>3050</v>
      </c>
      <c r="AI2927" s="171"/>
      <c r="AJ2927" s="134">
        <f t="shared" ca="1" si="616"/>
        <v>2816</v>
      </c>
      <c r="AK2927" s="35" t="s">
        <v>153</v>
      </c>
      <c r="AL2927" s="134" t="str">
        <f t="shared" ca="1" si="615"/>
        <v>2816.</v>
      </c>
      <c r="AM2927" s="140"/>
      <c r="AN2927" s="35"/>
      <c r="AO2927" s="193"/>
    </row>
    <row r="2928" spans="1:41" ht="22.5" hidden="1" customHeight="1" x14ac:dyDescent="0.25">
      <c r="A2928" s="68" t="s">
        <v>5997</v>
      </c>
      <c r="B2928" s="25">
        <v>4896</v>
      </c>
      <c r="C2928" s="169" t="s">
        <v>2223</v>
      </c>
      <c r="D2928" s="25">
        <v>1969</v>
      </c>
      <c r="E2928" s="108" t="s">
        <v>2932</v>
      </c>
      <c r="F2928" s="68" t="s">
        <v>2934</v>
      </c>
      <c r="G2928" s="25">
        <v>5</v>
      </c>
      <c r="H2928" s="25">
        <v>3</v>
      </c>
      <c r="I2928" s="170">
        <v>3085.7</v>
      </c>
      <c r="J2928" s="170">
        <v>2973.9</v>
      </c>
      <c r="K2928" s="170">
        <v>2973.9</v>
      </c>
      <c r="L2928" s="287">
        <v>180</v>
      </c>
      <c r="M2928" s="170">
        <f t="shared" si="617"/>
        <v>4324965</v>
      </c>
      <c r="N2928" s="137"/>
      <c r="O2928" s="135"/>
      <c r="P2928" s="137"/>
      <c r="Q2928" s="137">
        <f t="shared" si="618"/>
        <v>4324965</v>
      </c>
      <c r="R2928" s="137">
        <v>4324965</v>
      </c>
      <c r="S2928" s="30"/>
      <c r="T2928" s="137"/>
      <c r="U2928" s="137"/>
      <c r="V2928" s="137"/>
      <c r="W2928" s="137"/>
      <c r="X2928" s="137"/>
      <c r="Y2928" s="137"/>
      <c r="Z2928" s="137"/>
      <c r="AA2928" s="137"/>
      <c r="AB2928" s="137"/>
      <c r="AC2928" s="137"/>
      <c r="AD2928" s="137"/>
      <c r="AE2928" s="137"/>
      <c r="AF2928" s="137"/>
      <c r="AG2928" s="337">
        <v>2025</v>
      </c>
      <c r="AH2928" s="171" t="s">
        <v>3050</v>
      </c>
      <c r="AI2928" s="171"/>
      <c r="AJ2928" s="134">
        <f t="shared" ca="1" si="616"/>
        <v>2817</v>
      </c>
      <c r="AK2928" s="35" t="s">
        <v>153</v>
      </c>
      <c r="AL2928" s="134" t="str">
        <f t="shared" ca="1" si="615"/>
        <v>2817.</v>
      </c>
      <c r="AM2928" s="140"/>
      <c r="AN2928" s="35"/>
      <c r="AO2928" s="193"/>
    </row>
    <row r="2929" spans="1:16378" ht="22.5" hidden="1" customHeight="1" x14ac:dyDescent="0.25">
      <c r="A2929" s="68" t="s">
        <v>5998</v>
      </c>
      <c r="B2929" s="25">
        <v>4198</v>
      </c>
      <c r="C2929" s="169" t="s">
        <v>2224</v>
      </c>
      <c r="D2929" s="25">
        <v>1969</v>
      </c>
      <c r="E2929" s="108" t="s">
        <v>2932</v>
      </c>
      <c r="F2929" s="68" t="s">
        <v>2933</v>
      </c>
      <c r="G2929" s="25">
        <v>5</v>
      </c>
      <c r="H2929" s="25">
        <v>10</v>
      </c>
      <c r="I2929" s="170">
        <v>6889.6</v>
      </c>
      <c r="J2929" s="137">
        <v>4462.3</v>
      </c>
      <c r="K2929" s="170">
        <v>4462.3</v>
      </c>
      <c r="L2929" s="287">
        <v>328</v>
      </c>
      <c r="M2929" s="170">
        <f t="shared" si="617"/>
        <v>13433788</v>
      </c>
      <c r="N2929" s="137"/>
      <c r="O2929" s="135"/>
      <c r="P2929" s="137"/>
      <c r="Q2929" s="137">
        <f t="shared" si="618"/>
        <v>13433788</v>
      </c>
      <c r="R2929" s="137">
        <v>13433788</v>
      </c>
      <c r="S2929" s="30"/>
      <c r="T2929" s="137"/>
      <c r="U2929" s="137"/>
      <c r="V2929" s="137"/>
      <c r="W2929" s="137"/>
      <c r="X2929" s="137"/>
      <c r="Y2929" s="137"/>
      <c r="Z2929" s="137"/>
      <c r="AA2929" s="137"/>
      <c r="AB2929" s="137"/>
      <c r="AC2929" s="137"/>
      <c r="AD2929" s="137"/>
      <c r="AE2929" s="137"/>
      <c r="AF2929" s="137"/>
      <c r="AG2929" s="337">
        <v>2025</v>
      </c>
      <c r="AH2929" s="171" t="s">
        <v>3050</v>
      </c>
      <c r="AI2929" s="171"/>
      <c r="AJ2929" s="134">
        <f t="shared" ca="1" si="616"/>
        <v>2818</v>
      </c>
      <c r="AK2929" s="35" t="s">
        <v>153</v>
      </c>
      <c r="AL2929" s="134" t="str">
        <f t="shared" ca="1" si="615"/>
        <v>2818.</v>
      </c>
      <c r="AM2929" s="140"/>
      <c r="AN2929" s="35"/>
      <c r="AO2929" s="193"/>
    </row>
    <row r="2930" spans="1:16378" ht="22.5" hidden="1" customHeight="1" x14ac:dyDescent="0.25">
      <c r="A2930" s="68" t="s">
        <v>5999</v>
      </c>
      <c r="B2930" s="25">
        <v>4259</v>
      </c>
      <c r="C2930" s="168" t="s">
        <v>2225</v>
      </c>
      <c r="D2930" s="25">
        <v>1969</v>
      </c>
      <c r="E2930" s="108" t="s">
        <v>2932</v>
      </c>
      <c r="F2930" s="68" t="s">
        <v>2934</v>
      </c>
      <c r="G2930" s="25">
        <v>5</v>
      </c>
      <c r="H2930" s="25">
        <v>1</v>
      </c>
      <c r="I2930" s="170">
        <v>3364.8</v>
      </c>
      <c r="J2930" s="170">
        <v>2972.3</v>
      </c>
      <c r="K2930" s="170">
        <v>2544.6</v>
      </c>
      <c r="L2930" s="287">
        <v>187</v>
      </c>
      <c r="M2930" s="170">
        <f t="shared" si="617"/>
        <v>1808071.7200000002</v>
      </c>
      <c r="N2930" s="137"/>
      <c r="O2930" s="135"/>
      <c r="P2930" s="137"/>
      <c r="Q2930" s="137">
        <f t="shared" si="618"/>
        <v>1808071.7200000002</v>
      </c>
      <c r="R2930" s="137">
        <v>1808071.7200000002</v>
      </c>
      <c r="S2930" s="30"/>
      <c r="T2930" s="137"/>
      <c r="U2930" s="137"/>
      <c r="V2930" s="137"/>
      <c r="W2930" s="137"/>
      <c r="X2930" s="137"/>
      <c r="Y2930" s="137"/>
      <c r="Z2930" s="137"/>
      <c r="AA2930" s="137"/>
      <c r="AB2930" s="137"/>
      <c r="AC2930" s="137"/>
      <c r="AD2930" s="137"/>
      <c r="AE2930" s="137"/>
      <c r="AF2930" s="137"/>
      <c r="AG2930" s="337">
        <v>2025</v>
      </c>
      <c r="AH2930" s="171" t="s">
        <v>3053</v>
      </c>
      <c r="AI2930" s="171"/>
      <c r="AJ2930" s="134">
        <f t="shared" ca="1" si="616"/>
        <v>2819</v>
      </c>
      <c r="AK2930" s="35" t="s">
        <v>153</v>
      </c>
      <c r="AL2930" s="134" t="str">
        <f t="shared" ca="1" si="615"/>
        <v>2819.</v>
      </c>
      <c r="AM2930" s="140"/>
      <c r="AN2930" s="35"/>
      <c r="AO2930" s="193"/>
    </row>
    <row r="2931" spans="1:16378" ht="23.25" hidden="1" customHeight="1" x14ac:dyDescent="0.25">
      <c r="A2931" s="68" t="s">
        <v>6000</v>
      </c>
      <c r="B2931" s="117">
        <v>4795</v>
      </c>
      <c r="C2931" s="36" t="s">
        <v>2226</v>
      </c>
      <c r="D2931" s="25">
        <v>1969</v>
      </c>
      <c r="E2931" s="108" t="s">
        <v>2932</v>
      </c>
      <c r="F2931" s="68" t="s">
        <v>2934</v>
      </c>
      <c r="G2931" s="25">
        <v>5</v>
      </c>
      <c r="H2931" s="25">
        <v>8</v>
      </c>
      <c r="I2931" s="137">
        <v>6703.2</v>
      </c>
      <c r="J2931" s="137">
        <v>6826.6</v>
      </c>
      <c r="K2931" s="137">
        <v>6501.2</v>
      </c>
      <c r="L2931" s="30">
        <v>339</v>
      </c>
      <c r="M2931" s="170">
        <f t="shared" si="617"/>
        <v>2979900</v>
      </c>
      <c r="N2931" s="137"/>
      <c r="O2931" s="135"/>
      <c r="P2931" s="137"/>
      <c r="Q2931" s="137">
        <f t="shared" si="618"/>
        <v>2979900</v>
      </c>
      <c r="R2931" s="137">
        <v>2979900</v>
      </c>
      <c r="S2931" s="30"/>
      <c r="T2931" s="137"/>
      <c r="U2931" s="137"/>
      <c r="V2931" s="137"/>
      <c r="W2931" s="137"/>
      <c r="X2931" s="137"/>
      <c r="Y2931" s="137"/>
      <c r="Z2931" s="137"/>
      <c r="AA2931" s="137"/>
      <c r="AB2931" s="137"/>
      <c r="AC2931" s="336"/>
      <c r="AD2931" s="336"/>
      <c r="AE2931" s="137"/>
      <c r="AF2931" s="137"/>
      <c r="AG2931" s="337">
        <v>2025</v>
      </c>
      <c r="AH2931" s="171" t="s">
        <v>3051</v>
      </c>
      <c r="AI2931" s="171"/>
      <c r="AJ2931" s="134">
        <f t="shared" ca="1" si="616"/>
        <v>2820</v>
      </c>
      <c r="AK2931" s="35" t="s">
        <v>153</v>
      </c>
      <c r="AL2931" s="134" t="str">
        <f t="shared" ref="AL2931:AL2994" ca="1" si="619">CONCATENATE(AJ2931,AK2931)</f>
        <v>2820.</v>
      </c>
      <c r="AM2931" s="140"/>
      <c r="AO2931" s="193"/>
    </row>
    <row r="2932" spans="1:16378" ht="22.5" hidden="1" customHeight="1" x14ac:dyDescent="0.25">
      <c r="A2932" s="68" t="s">
        <v>6001</v>
      </c>
      <c r="B2932" s="25">
        <v>4846</v>
      </c>
      <c r="C2932" s="205" t="s">
        <v>2227</v>
      </c>
      <c r="D2932" s="25">
        <v>1969</v>
      </c>
      <c r="E2932" s="108" t="s">
        <v>2932</v>
      </c>
      <c r="F2932" s="68" t="s">
        <v>2934</v>
      </c>
      <c r="G2932" s="25">
        <v>9</v>
      </c>
      <c r="H2932" s="25">
        <v>1</v>
      </c>
      <c r="I2932" s="137">
        <v>1853.6</v>
      </c>
      <c r="J2932" s="137">
        <v>1121.3</v>
      </c>
      <c r="K2932" s="137">
        <v>1121.3</v>
      </c>
      <c r="L2932" s="30">
        <v>87</v>
      </c>
      <c r="M2932" s="170">
        <f t="shared" si="617"/>
        <v>3809218</v>
      </c>
      <c r="N2932" s="137"/>
      <c r="O2932" s="135"/>
      <c r="P2932" s="137"/>
      <c r="Q2932" s="137">
        <f t="shared" si="618"/>
        <v>3809218</v>
      </c>
      <c r="R2932" s="137">
        <v>3809218</v>
      </c>
      <c r="S2932" s="30"/>
      <c r="T2932" s="137"/>
      <c r="U2932" s="137"/>
      <c r="V2932" s="137"/>
      <c r="W2932" s="137"/>
      <c r="X2932" s="137"/>
      <c r="Y2932" s="137"/>
      <c r="Z2932" s="137"/>
      <c r="AA2932" s="137"/>
      <c r="AB2932" s="137"/>
      <c r="AC2932" s="137"/>
      <c r="AD2932" s="137"/>
      <c r="AE2932" s="137"/>
      <c r="AF2932" s="137"/>
      <c r="AG2932" s="337">
        <v>2025</v>
      </c>
      <c r="AH2932" s="218" t="s">
        <v>3050</v>
      </c>
      <c r="AI2932" s="218"/>
      <c r="AJ2932" s="134">
        <f t="shared" ca="1" si="616"/>
        <v>2821</v>
      </c>
      <c r="AK2932" s="35" t="s">
        <v>153</v>
      </c>
      <c r="AL2932" s="134" t="str">
        <f t="shared" ca="1" si="619"/>
        <v>2821.</v>
      </c>
      <c r="AM2932" s="140"/>
      <c r="AN2932" s="35"/>
      <c r="AO2932" s="193"/>
    </row>
    <row r="2933" spans="1:16378" ht="22.5" hidden="1" customHeight="1" x14ac:dyDescent="0.25">
      <c r="A2933" s="68" t="s">
        <v>6002</v>
      </c>
      <c r="B2933" s="25">
        <v>5013</v>
      </c>
      <c r="C2933" s="333" t="s">
        <v>2228</v>
      </c>
      <c r="D2933" s="25">
        <v>1969</v>
      </c>
      <c r="E2933" s="108" t="s">
        <v>2932</v>
      </c>
      <c r="F2933" s="68" t="s">
        <v>2934</v>
      </c>
      <c r="G2933" s="25">
        <v>5</v>
      </c>
      <c r="H2933" s="25">
        <v>4</v>
      </c>
      <c r="I2933" s="137">
        <v>2868.3</v>
      </c>
      <c r="J2933" s="137">
        <v>2868.3</v>
      </c>
      <c r="K2933" s="137">
        <v>2868.3</v>
      </c>
      <c r="L2933" s="30">
        <v>130</v>
      </c>
      <c r="M2933" s="170">
        <f t="shared" si="617"/>
        <v>996698.92</v>
      </c>
      <c r="N2933" s="137"/>
      <c r="O2933" s="135"/>
      <c r="P2933" s="137"/>
      <c r="Q2933" s="137">
        <f t="shared" si="618"/>
        <v>996698.92</v>
      </c>
      <c r="R2933" s="137">
        <v>996698.92</v>
      </c>
      <c r="S2933" s="30"/>
      <c r="T2933" s="137"/>
      <c r="U2933" s="137"/>
      <c r="V2933" s="137"/>
      <c r="W2933" s="137"/>
      <c r="X2933" s="137"/>
      <c r="Y2933" s="137"/>
      <c r="Z2933" s="137"/>
      <c r="AA2933" s="137"/>
      <c r="AB2933" s="137"/>
      <c r="AC2933" s="137"/>
      <c r="AD2933" s="137"/>
      <c r="AE2933" s="137"/>
      <c r="AF2933" s="137"/>
      <c r="AG2933" s="337">
        <v>2025</v>
      </c>
      <c r="AH2933" s="171" t="s">
        <v>3048</v>
      </c>
      <c r="AI2933" s="171"/>
      <c r="AJ2933" s="134">
        <f t="shared" ca="1" si="616"/>
        <v>2822</v>
      </c>
      <c r="AK2933" s="35" t="s">
        <v>153</v>
      </c>
      <c r="AL2933" s="134" t="str">
        <f t="shared" ca="1" si="619"/>
        <v>2822.</v>
      </c>
      <c r="AM2933" s="140"/>
      <c r="AN2933" s="35"/>
      <c r="AO2933" s="193"/>
    </row>
    <row r="2934" spans="1:16378" ht="22.5" hidden="1" customHeight="1" x14ac:dyDescent="0.25">
      <c r="A2934" s="68" t="s">
        <v>6003</v>
      </c>
      <c r="B2934" s="25">
        <v>5024</v>
      </c>
      <c r="C2934" s="333" t="s">
        <v>2229</v>
      </c>
      <c r="D2934" s="25">
        <v>1969</v>
      </c>
      <c r="E2934" s="108" t="s">
        <v>2932</v>
      </c>
      <c r="F2934" s="68" t="s">
        <v>2934</v>
      </c>
      <c r="G2934" s="25">
        <v>5</v>
      </c>
      <c r="H2934" s="25">
        <v>3</v>
      </c>
      <c r="I2934" s="137">
        <v>2993.9</v>
      </c>
      <c r="J2934" s="137">
        <v>2866.9</v>
      </c>
      <c r="K2934" s="137">
        <v>2866.9</v>
      </c>
      <c r="L2934" s="30">
        <v>172</v>
      </c>
      <c r="M2934" s="170">
        <f t="shared" si="617"/>
        <v>1410884.4</v>
      </c>
      <c r="N2934" s="137"/>
      <c r="O2934" s="135"/>
      <c r="P2934" s="137"/>
      <c r="Q2934" s="137">
        <f t="shared" si="618"/>
        <v>1410884.4</v>
      </c>
      <c r="R2934" s="137">
        <v>1410884.4</v>
      </c>
      <c r="S2934" s="30"/>
      <c r="T2934" s="137"/>
      <c r="U2934" s="137"/>
      <c r="V2934" s="137"/>
      <c r="W2934" s="137"/>
      <c r="X2934" s="137"/>
      <c r="Y2934" s="137"/>
      <c r="Z2934" s="137"/>
      <c r="AA2934" s="137"/>
      <c r="AB2934" s="137"/>
      <c r="AC2934" s="137"/>
      <c r="AD2934" s="137"/>
      <c r="AE2934" s="137"/>
      <c r="AF2934" s="137"/>
      <c r="AG2934" s="337">
        <v>2025</v>
      </c>
      <c r="AH2934" s="171" t="s">
        <v>3052</v>
      </c>
      <c r="AI2934" s="171"/>
      <c r="AJ2934" s="134">
        <f t="shared" ca="1" si="616"/>
        <v>2823</v>
      </c>
      <c r="AK2934" s="35" t="s">
        <v>153</v>
      </c>
      <c r="AL2934" s="134" t="str">
        <f t="shared" ca="1" si="619"/>
        <v>2823.</v>
      </c>
      <c r="AM2934" s="140"/>
      <c r="AN2934" s="35"/>
      <c r="AO2934" s="193"/>
    </row>
    <row r="2935" spans="1:16378" ht="22.5" hidden="1" customHeight="1" x14ac:dyDescent="0.25">
      <c r="A2935" s="68" t="s">
        <v>6004</v>
      </c>
      <c r="B2935" s="25">
        <v>5244</v>
      </c>
      <c r="C2935" s="333" t="s">
        <v>2230</v>
      </c>
      <c r="D2935" s="25">
        <v>1969</v>
      </c>
      <c r="E2935" s="108" t="s">
        <v>2932</v>
      </c>
      <c r="F2935" s="68" t="s">
        <v>2934</v>
      </c>
      <c r="G2935" s="25">
        <v>5</v>
      </c>
      <c r="H2935" s="25">
        <v>3</v>
      </c>
      <c r="I2935" s="170">
        <v>1882.8</v>
      </c>
      <c r="J2935" s="170">
        <v>1264.7</v>
      </c>
      <c r="K2935" s="170">
        <v>1264.7</v>
      </c>
      <c r="L2935" s="287">
        <v>106</v>
      </c>
      <c r="M2935" s="170">
        <f t="shared" si="617"/>
        <v>2362259.1999999997</v>
      </c>
      <c r="N2935" s="137"/>
      <c r="O2935" s="135"/>
      <c r="P2935" s="137"/>
      <c r="Q2935" s="137">
        <f t="shared" si="618"/>
        <v>2362259.1999999997</v>
      </c>
      <c r="R2935" s="137"/>
      <c r="S2935" s="30"/>
      <c r="T2935" s="137"/>
      <c r="U2935" s="137"/>
      <c r="V2935" s="137"/>
      <c r="W2935" s="137"/>
      <c r="X2935" s="137"/>
      <c r="Y2935" s="137">
        <v>750.4</v>
      </c>
      <c r="Z2935" s="137">
        <f>Y2935*3148</f>
        <v>2362259.1999999997</v>
      </c>
      <c r="AA2935" s="137"/>
      <c r="AB2935" s="137"/>
      <c r="AC2935" s="137"/>
      <c r="AD2935" s="137"/>
      <c r="AE2935" s="137"/>
      <c r="AF2935" s="137"/>
      <c r="AG2935" s="337">
        <v>2025</v>
      </c>
      <c r="AH2935" s="218"/>
      <c r="AI2935" s="218"/>
      <c r="AJ2935" s="134">
        <f t="shared" ca="1" si="616"/>
        <v>2824</v>
      </c>
      <c r="AK2935" s="35" t="s">
        <v>153</v>
      </c>
      <c r="AL2935" s="134" t="str">
        <f t="shared" ca="1" si="619"/>
        <v>2824.</v>
      </c>
      <c r="AM2935" s="140"/>
      <c r="AN2935" s="35"/>
      <c r="AO2935" s="193"/>
    </row>
    <row r="2936" spans="1:16378" ht="22.5" hidden="1" customHeight="1" x14ac:dyDescent="0.25">
      <c r="A2936" s="68" t="s">
        <v>6005</v>
      </c>
      <c r="B2936" s="25">
        <v>4625</v>
      </c>
      <c r="C2936" s="333" t="s">
        <v>1057</v>
      </c>
      <c r="D2936" s="25">
        <v>1969</v>
      </c>
      <c r="E2936" s="108" t="s">
        <v>2932</v>
      </c>
      <c r="F2936" s="68" t="s">
        <v>2933</v>
      </c>
      <c r="G2936" s="25">
        <v>5</v>
      </c>
      <c r="H2936" s="25">
        <v>5</v>
      </c>
      <c r="I2936" s="170">
        <v>4855.7</v>
      </c>
      <c r="J2936" s="137">
        <v>3172.3</v>
      </c>
      <c r="K2936" s="170">
        <v>3172.3</v>
      </c>
      <c r="L2936" s="287">
        <v>240</v>
      </c>
      <c r="M2936" s="170">
        <f>R2936+T2936+V2936+X2936+Z2936+AB2936+AE2936+AF2936</f>
        <v>919380</v>
      </c>
      <c r="N2936" s="137"/>
      <c r="O2936" s="135"/>
      <c r="P2936" s="137"/>
      <c r="Q2936" s="137">
        <f>M2936</f>
        <v>919380</v>
      </c>
      <c r="R2936" s="137">
        <v>919380</v>
      </c>
      <c r="S2936" s="30"/>
      <c r="T2936" s="137"/>
      <c r="U2936" s="137"/>
      <c r="V2936" s="137"/>
      <c r="W2936" s="137"/>
      <c r="X2936" s="137"/>
      <c r="Y2936" s="137"/>
      <c r="Z2936" s="137"/>
      <c r="AA2936" s="137"/>
      <c r="AB2936" s="137"/>
      <c r="AC2936" s="137"/>
      <c r="AD2936" s="137"/>
      <c r="AE2936" s="137"/>
      <c r="AF2936" s="137"/>
      <c r="AG2936" s="337">
        <v>2025</v>
      </c>
      <c r="AH2936" s="171" t="s">
        <v>3051</v>
      </c>
      <c r="AI2936" s="171"/>
      <c r="AJ2936" s="134">
        <f t="shared" ca="1" si="616"/>
        <v>2825</v>
      </c>
      <c r="AK2936" s="35" t="s">
        <v>153</v>
      </c>
      <c r="AL2936" s="134" t="str">
        <f t="shared" ca="1" si="619"/>
        <v>2825.</v>
      </c>
      <c r="AM2936" s="140"/>
      <c r="AO2936" s="193"/>
    </row>
    <row r="2937" spans="1:16378" ht="22.5" hidden="1" customHeight="1" x14ac:dyDescent="0.25">
      <c r="A2937" s="68" t="s">
        <v>6006</v>
      </c>
      <c r="B2937" s="25">
        <v>5388</v>
      </c>
      <c r="C2937" s="333" t="s">
        <v>2231</v>
      </c>
      <c r="D2937" s="25">
        <v>1969</v>
      </c>
      <c r="E2937" s="108" t="s">
        <v>2932</v>
      </c>
      <c r="F2937" s="68" t="s">
        <v>2934</v>
      </c>
      <c r="G2937" s="25">
        <v>5</v>
      </c>
      <c r="H2937" s="25">
        <v>8</v>
      </c>
      <c r="I2937" s="137">
        <v>7687.1</v>
      </c>
      <c r="J2937" s="137">
        <v>7038</v>
      </c>
      <c r="K2937" s="137">
        <v>6434</v>
      </c>
      <c r="L2937" s="30">
        <v>267</v>
      </c>
      <c r="M2937" s="170">
        <f t="shared" ref="M2937" si="620">R2937+T2937+V2937+X2937+Z2937+AB2937+AE2937+AF2937</f>
        <v>13604350</v>
      </c>
      <c r="N2937" s="137"/>
      <c r="O2937" s="135"/>
      <c r="P2937" s="137"/>
      <c r="Q2937" s="137">
        <f t="shared" ref="Q2937" si="621">M2937</f>
        <v>13604350</v>
      </c>
      <c r="R2937" s="137">
        <v>13604350</v>
      </c>
      <c r="S2937" s="30"/>
      <c r="T2937" s="137"/>
      <c r="U2937" s="137"/>
      <c r="V2937" s="137"/>
      <c r="W2937" s="137"/>
      <c r="X2937" s="137"/>
      <c r="Y2937" s="137"/>
      <c r="Z2937" s="137"/>
      <c r="AA2937" s="137"/>
      <c r="AB2937" s="137"/>
      <c r="AC2937" s="137"/>
      <c r="AD2937" s="137"/>
      <c r="AE2937" s="137"/>
      <c r="AF2937" s="137"/>
      <c r="AG2937" s="337">
        <v>2025</v>
      </c>
      <c r="AH2937" s="171" t="s">
        <v>3050</v>
      </c>
      <c r="AI2937" s="171"/>
      <c r="AJ2937" s="134">
        <f t="shared" ca="1" si="616"/>
        <v>2826</v>
      </c>
      <c r="AK2937" s="35" t="s">
        <v>153</v>
      </c>
      <c r="AL2937" s="134" t="str">
        <f t="shared" ca="1" si="619"/>
        <v>2826.</v>
      </c>
      <c r="AM2937" s="140"/>
      <c r="AN2937" s="35"/>
      <c r="AO2937" s="193"/>
    </row>
    <row r="2938" spans="1:16378" ht="22.5" hidden="1" customHeight="1" x14ac:dyDescent="0.25">
      <c r="A2938" s="68" t="s">
        <v>6007</v>
      </c>
      <c r="B2938" s="25">
        <v>4575</v>
      </c>
      <c r="C2938" s="36" t="s">
        <v>2232</v>
      </c>
      <c r="D2938" s="25">
        <v>1970</v>
      </c>
      <c r="E2938" s="108" t="s">
        <v>2932</v>
      </c>
      <c r="F2938" s="68" t="s">
        <v>2934</v>
      </c>
      <c r="G2938" s="25">
        <v>5</v>
      </c>
      <c r="H2938" s="25">
        <v>8</v>
      </c>
      <c r="I2938" s="173">
        <v>6806.9</v>
      </c>
      <c r="J2938" s="173">
        <v>5921.3</v>
      </c>
      <c r="K2938" s="173">
        <v>4011</v>
      </c>
      <c r="L2938" s="117">
        <v>271</v>
      </c>
      <c r="M2938" s="173">
        <f t="shared" ref="M2938:M2998" si="622">R2938+T2938+V2938+X2938+Z2938+AB2938+AE2938+AF2938</f>
        <v>7429468.8799999999</v>
      </c>
      <c r="N2938" s="137"/>
      <c r="O2938" s="135"/>
      <c r="P2938" s="137"/>
      <c r="Q2938" s="137">
        <f t="shared" ref="Q2938:Q2998" si="623">M2938</f>
        <v>7429468.8799999999</v>
      </c>
      <c r="R2938" s="137"/>
      <c r="S2938" s="30"/>
      <c r="T2938" s="137"/>
      <c r="U2938" s="137"/>
      <c r="V2938" s="137"/>
      <c r="W2938" s="137"/>
      <c r="X2938" s="137"/>
      <c r="Y2938" s="137">
        <v>2360.06</v>
      </c>
      <c r="Z2938" s="137">
        <f>Y2938*3148</f>
        <v>7429468.8799999999</v>
      </c>
      <c r="AA2938" s="137"/>
      <c r="AB2938" s="137"/>
      <c r="AC2938" s="336"/>
      <c r="AD2938" s="336"/>
      <c r="AE2938" s="137"/>
      <c r="AF2938" s="137"/>
      <c r="AG2938" s="337">
        <v>2025</v>
      </c>
      <c r="AH2938" s="126"/>
      <c r="AI2938" s="126"/>
      <c r="AJ2938" s="134">
        <f t="shared" ca="1" si="616"/>
        <v>2827</v>
      </c>
      <c r="AK2938" s="35" t="s">
        <v>153</v>
      </c>
      <c r="AL2938" s="134" t="str">
        <f t="shared" ca="1" si="619"/>
        <v>2827.</v>
      </c>
      <c r="AM2938" s="140"/>
      <c r="AN2938" s="35"/>
      <c r="AO2938" s="193"/>
    </row>
    <row r="2939" spans="1:16378" ht="22.5" hidden="1" customHeight="1" x14ac:dyDescent="0.25">
      <c r="A2939" s="68" t="s">
        <v>6008</v>
      </c>
      <c r="B2939" s="25">
        <v>4187</v>
      </c>
      <c r="C2939" s="333" t="s">
        <v>2233</v>
      </c>
      <c r="D2939" s="25">
        <v>1970</v>
      </c>
      <c r="E2939" s="108" t="s">
        <v>2932</v>
      </c>
      <c r="F2939" s="68" t="s">
        <v>2933</v>
      </c>
      <c r="G2939" s="25">
        <v>5</v>
      </c>
      <c r="H2939" s="25">
        <v>5</v>
      </c>
      <c r="I2939" s="170">
        <v>4826.3999999999996</v>
      </c>
      <c r="J2939" s="137">
        <v>3331.8</v>
      </c>
      <c r="K2939" s="170">
        <v>3331.8</v>
      </c>
      <c r="L2939" s="287">
        <v>261</v>
      </c>
      <c r="M2939" s="170">
        <f t="shared" si="622"/>
        <v>1791570.69</v>
      </c>
      <c r="N2939" s="137"/>
      <c r="O2939" s="135"/>
      <c r="P2939" s="137"/>
      <c r="Q2939" s="137">
        <f t="shared" si="623"/>
        <v>1791570.69</v>
      </c>
      <c r="R2939" s="137">
        <v>1791570.69</v>
      </c>
      <c r="S2939" s="30"/>
      <c r="T2939" s="137"/>
      <c r="U2939" s="137"/>
      <c r="V2939" s="137"/>
      <c r="W2939" s="137"/>
      <c r="X2939" s="137"/>
      <c r="Y2939" s="137"/>
      <c r="Z2939" s="137"/>
      <c r="AA2939" s="137"/>
      <c r="AB2939" s="137"/>
      <c r="AC2939" s="137"/>
      <c r="AD2939" s="137"/>
      <c r="AE2939" s="137"/>
      <c r="AF2939" s="137"/>
      <c r="AG2939" s="337">
        <v>2025</v>
      </c>
      <c r="AH2939" s="171" t="s">
        <v>3049</v>
      </c>
      <c r="AI2939" s="171"/>
      <c r="AJ2939" s="134">
        <f t="shared" ca="1" si="616"/>
        <v>2828</v>
      </c>
      <c r="AK2939" s="35" t="s">
        <v>153</v>
      </c>
      <c r="AL2939" s="134" t="str">
        <f t="shared" ca="1" si="619"/>
        <v>2828.</v>
      </c>
      <c r="AM2939" s="140"/>
      <c r="AN2939" s="35"/>
      <c r="AO2939" s="193"/>
    </row>
    <row r="2940" spans="1:16378" ht="22.5" hidden="1" customHeight="1" x14ac:dyDescent="0.25">
      <c r="A2940" s="68" t="s">
        <v>6009</v>
      </c>
      <c r="B2940" s="25">
        <v>4256</v>
      </c>
      <c r="C2940" s="333" t="s">
        <v>2234</v>
      </c>
      <c r="D2940" s="25">
        <v>1970</v>
      </c>
      <c r="E2940" s="108" t="s">
        <v>2932</v>
      </c>
      <c r="F2940" s="68" t="s">
        <v>2934</v>
      </c>
      <c r="G2940" s="25">
        <v>5</v>
      </c>
      <c r="H2940" s="25">
        <v>4</v>
      </c>
      <c r="I2940" s="170">
        <v>2911.6</v>
      </c>
      <c r="J2940" s="137">
        <v>2636.6</v>
      </c>
      <c r="K2940" s="170">
        <v>2636.6</v>
      </c>
      <c r="L2940" s="287">
        <v>134</v>
      </c>
      <c r="M2940" s="170">
        <f t="shared" si="622"/>
        <v>1564549.35</v>
      </c>
      <c r="N2940" s="137"/>
      <c r="O2940" s="135"/>
      <c r="P2940" s="137"/>
      <c r="Q2940" s="137">
        <f t="shared" si="623"/>
        <v>1564549.35</v>
      </c>
      <c r="R2940" s="137">
        <v>1564549.35</v>
      </c>
      <c r="S2940" s="30"/>
      <c r="T2940" s="137"/>
      <c r="U2940" s="137"/>
      <c r="V2940" s="137"/>
      <c r="W2940" s="137"/>
      <c r="X2940" s="137"/>
      <c r="Y2940" s="137"/>
      <c r="Z2940" s="137"/>
      <c r="AA2940" s="137"/>
      <c r="AB2940" s="137"/>
      <c r="AC2940" s="137"/>
      <c r="AD2940" s="137"/>
      <c r="AE2940" s="137"/>
      <c r="AF2940" s="137"/>
      <c r="AG2940" s="337">
        <v>2025</v>
      </c>
      <c r="AH2940" s="171" t="s">
        <v>3053</v>
      </c>
      <c r="AI2940" s="171"/>
      <c r="AJ2940" s="134">
        <f t="shared" ca="1" si="616"/>
        <v>2829</v>
      </c>
      <c r="AK2940" s="35" t="s">
        <v>153</v>
      </c>
      <c r="AL2940" s="134" t="str">
        <f t="shared" ca="1" si="619"/>
        <v>2829.</v>
      </c>
      <c r="AM2940" s="140"/>
      <c r="AN2940" s="35"/>
      <c r="AO2940" s="193"/>
    </row>
    <row r="2941" spans="1:16378" ht="22.5" hidden="1" customHeight="1" x14ac:dyDescent="0.25">
      <c r="A2941" s="68" t="s">
        <v>6010</v>
      </c>
      <c r="B2941" s="25">
        <v>5285</v>
      </c>
      <c r="C2941" s="205" t="s">
        <v>2235</v>
      </c>
      <c r="D2941" s="25">
        <v>1970</v>
      </c>
      <c r="E2941" s="108" t="s">
        <v>2932</v>
      </c>
      <c r="F2941" s="68" t="s">
        <v>2934</v>
      </c>
      <c r="G2941" s="25">
        <v>5</v>
      </c>
      <c r="H2941" s="25">
        <v>4</v>
      </c>
      <c r="I2941" s="137">
        <v>3431.1</v>
      </c>
      <c r="J2941" s="137">
        <v>3156.1</v>
      </c>
      <c r="K2941" s="137">
        <v>3156.1</v>
      </c>
      <c r="L2941" s="30">
        <v>137</v>
      </c>
      <c r="M2941" s="170">
        <f t="shared" si="622"/>
        <v>1595280</v>
      </c>
      <c r="N2941" s="137"/>
      <c r="O2941" s="135"/>
      <c r="P2941" s="137"/>
      <c r="Q2941" s="137">
        <f t="shared" si="623"/>
        <v>1595280</v>
      </c>
      <c r="R2941" s="137">
        <v>1595280</v>
      </c>
      <c r="S2941" s="30"/>
      <c r="T2941" s="137"/>
      <c r="U2941" s="137"/>
      <c r="V2941" s="137"/>
      <c r="W2941" s="137"/>
      <c r="X2941" s="137"/>
      <c r="Y2941" s="137"/>
      <c r="Z2941" s="137"/>
      <c r="AA2941" s="137"/>
      <c r="AB2941" s="137"/>
      <c r="AC2941" s="137"/>
      <c r="AD2941" s="137"/>
      <c r="AE2941" s="137"/>
      <c r="AF2941" s="137"/>
      <c r="AG2941" s="337">
        <v>2025</v>
      </c>
      <c r="AH2941" s="218" t="s">
        <v>3052</v>
      </c>
      <c r="AI2941" s="218"/>
      <c r="AJ2941" s="134">
        <f t="shared" ca="1" si="616"/>
        <v>2830</v>
      </c>
      <c r="AK2941" s="35" t="s">
        <v>153</v>
      </c>
      <c r="AL2941" s="134" t="str">
        <f t="shared" ca="1" si="619"/>
        <v>2830.</v>
      </c>
      <c r="AM2941" s="140"/>
      <c r="AN2941" s="35"/>
      <c r="AO2941" s="193"/>
    </row>
    <row r="2942" spans="1:16378" ht="22.5" hidden="1" customHeight="1" x14ac:dyDescent="0.25">
      <c r="A2942" s="68" t="s">
        <v>6011</v>
      </c>
      <c r="B2942" s="25">
        <v>4694</v>
      </c>
      <c r="C2942" s="169" t="s">
        <v>2236</v>
      </c>
      <c r="D2942" s="25">
        <v>1970</v>
      </c>
      <c r="E2942" s="108" t="s">
        <v>2932</v>
      </c>
      <c r="F2942" s="68" t="s">
        <v>2934</v>
      </c>
      <c r="G2942" s="25">
        <v>9</v>
      </c>
      <c r="H2942" s="25">
        <v>1</v>
      </c>
      <c r="I2942" s="170">
        <v>1886.9</v>
      </c>
      <c r="J2942" s="137">
        <v>1147.4000000000001</v>
      </c>
      <c r="K2942" s="170">
        <v>1147.4000000000001</v>
      </c>
      <c r="L2942" s="287">
        <v>98</v>
      </c>
      <c r="M2942" s="170">
        <f t="shared" si="622"/>
        <v>1013945.66</v>
      </c>
      <c r="N2942" s="137"/>
      <c r="O2942" s="135"/>
      <c r="P2942" s="137"/>
      <c r="Q2942" s="137">
        <f t="shared" si="623"/>
        <v>1013945.66</v>
      </c>
      <c r="R2942" s="137">
        <v>1013945.66</v>
      </c>
      <c r="S2942" s="30"/>
      <c r="T2942" s="137"/>
      <c r="U2942" s="137"/>
      <c r="V2942" s="137"/>
      <c r="W2942" s="137"/>
      <c r="X2942" s="137"/>
      <c r="Y2942" s="137"/>
      <c r="Z2942" s="137"/>
      <c r="AA2942" s="137"/>
      <c r="AB2942" s="137"/>
      <c r="AC2942" s="137"/>
      <c r="AD2942" s="137"/>
      <c r="AE2942" s="137"/>
      <c r="AF2942" s="137"/>
      <c r="AG2942" s="337">
        <v>2025</v>
      </c>
      <c r="AH2942" s="171" t="s">
        <v>3053</v>
      </c>
      <c r="AI2942" s="171"/>
      <c r="AJ2942" s="134">
        <f t="shared" ca="1" si="616"/>
        <v>2831</v>
      </c>
      <c r="AK2942" s="35" t="s">
        <v>153</v>
      </c>
      <c r="AL2942" s="134" t="str">
        <f t="shared" ca="1" si="619"/>
        <v>2831.</v>
      </c>
      <c r="AM2942" s="140"/>
      <c r="AN2942" s="35"/>
      <c r="AO2942" s="193"/>
    </row>
    <row r="2943" spans="1:16378" ht="22.5" hidden="1" customHeight="1" x14ac:dyDescent="0.25">
      <c r="A2943" s="68" t="s">
        <v>6012</v>
      </c>
      <c r="B2943" s="25">
        <v>4796</v>
      </c>
      <c r="C2943" s="169" t="s">
        <v>2238</v>
      </c>
      <c r="D2943" s="25">
        <v>1970</v>
      </c>
      <c r="E2943" s="108" t="s">
        <v>2932</v>
      </c>
      <c r="F2943" s="68" t="s">
        <v>2934</v>
      </c>
      <c r="G2943" s="25">
        <v>9</v>
      </c>
      <c r="H2943" s="25">
        <v>1</v>
      </c>
      <c r="I2943" s="170">
        <v>1862.6</v>
      </c>
      <c r="J2943" s="170">
        <v>1129.7</v>
      </c>
      <c r="K2943" s="170">
        <v>1129.7</v>
      </c>
      <c r="L2943" s="287">
        <v>98</v>
      </c>
      <c r="M2943" s="170">
        <f t="shared" si="622"/>
        <v>1165710</v>
      </c>
      <c r="N2943" s="137"/>
      <c r="O2943" s="135"/>
      <c r="P2943" s="137"/>
      <c r="Q2943" s="137">
        <f t="shared" si="623"/>
        <v>1165710</v>
      </c>
      <c r="R2943" s="137">
        <v>1165710</v>
      </c>
      <c r="S2943" s="30"/>
      <c r="T2943" s="137"/>
      <c r="U2943" s="137"/>
      <c r="V2943" s="137"/>
      <c r="W2943" s="137"/>
      <c r="X2943" s="137"/>
      <c r="Y2943" s="137"/>
      <c r="Z2943" s="137"/>
      <c r="AA2943" s="137"/>
      <c r="AB2943" s="137"/>
      <c r="AC2943" s="137"/>
      <c r="AD2943" s="137"/>
      <c r="AE2943" s="137"/>
      <c r="AF2943" s="137"/>
      <c r="AG2943" s="337">
        <v>2025</v>
      </c>
      <c r="AH2943" s="171" t="s">
        <v>3053</v>
      </c>
      <c r="AI2943" s="171"/>
      <c r="AJ2943" s="134">
        <f t="shared" ca="1" si="616"/>
        <v>2832</v>
      </c>
      <c r="AK2943" s="35" t="s">
        <v>153</v>
      </c>
      <c r="AL2943" s="134" t="str">
        <f t="shared" ca="1" si="619"/>
        <v>2832.</v>
      </c>
      <c r="AM2943" s="140"/>
      <c r="AN2943" s="35"/>
      <c r="AO2943" s="193"/>
    </row>
    <row r="2944" spans="1:16378" ht="22.5" hidden="1" customHeight="1" x14ac:dyDescent="0.25">
      <c r="A2944" s="68" t="s">
        <v>6013</v>
      </c>
      <c r="B2944" s="68">
        <v>5249</v>
      </c>
      <c r="C2944" s="333" t="s">
        <v>2645</v>
      </c>
      <c r="D2944" s="68">
        <v>1970</v>
      </c>
      <c r="E2944" s="108" t="s">
        <v>2932</v>
      </c>
      <c r="F2944" s="68" t="s">
        <v>2933</v>
      </c>
      <c r="G2944" s="25">
        <v>5</v>
      </c>
      <c r="H2944" s="25">
        <v>4</v>
      </c>
      <c r="I2944" s="170">
        <v>3845.5</v>
      </c>
      <c r="J2944" s="170">
        <v>2552.8000000000002</v>
      </c>
      <c r="K2944" s="170">
        <v>2552.8000000000002</v>
      </c>
      <c r="L2944" s="287">
        <v>205</v>
      </c>
      <c r="M2944" s="170">
        <v>1781966.304</v>
      </c>
      <c r="N2944" s="137"/>
      <c r="O2944" s="135"/>
      <c r="P2944" s="137"/>
      <c r="Q2944" s="137">
        <v>1781966.304</v>
      </c>
      <c r="R2944" s="137"/>
      <c r="S2944" s="30"/>
      <c r="T2944" s="137"/>
      <c r="U2944" s="137">
        <v>964.8</v>
      </c>
      <c r="V2944" s="137">
        <v>1781966.304</v>
      </c>
      <c r="W2944" s="137"/>
      <c r="X2944" s="137"/>
      <c r="Y2944" s="137"/>
      <c r="Z2944" s="137"/>
      <c r="AA2944" s="137"/>
      <c r="AB2944" s="137"/>
      <c r="AC2944" s="137"/>
      <c r="AD2944" s="137"/>
      <c r="AE2944" s="137"/>
      <c r="AF2944" s="184"/>
      <c r="AG2944" s="337">
        <v>2025</v>
      </c>
      <c r="AH2944" s="166"/>
      <c r="AI2944" s="166"/>
      <c r="AJ2944" s="134">
        <f t="shared" ca="1" si="616"/>
        <v>2833</v>
      </c>
      <c r="AK2944" s="35" t="s">
        <v>153</v>
      </c>
      <c r="AL2944" s="134" t="str">
        <f t="shared" ca="1" si="619"/>
        <v>2833.</v>
      </c>
      <c r="AM2944" s="140"/>
      <c r="AN2944" s="299"/>
      <c r="AO2944" s="193"/>
      <c r="AP2944" s="14"/>
      <c r="AQ2944" s="14"/>
      <c r="AR2944" s="14"/>
      <c r="AS2944" s="14"/>
      <c r="AT2944" s="14"/>
      <c r="AU2944" s="14"/>
      <c r="AV2944" s="14"/>
      <c r="AW2944" s="14"/>
      <c r="AX2944" s="14"/>
      <c r="AY2944" s="14"/>
      <c r="AZ2944" s="14"/>
      <c r="BA2944" s="14"/>
      <c r="BB2944" s="14"/>
      <c r="BC2944" s="14"/>
      <c r="BD2944" s="14"/>
      <c r="BE2944" s="14"/>
      <c r="BF2944" s="14"/>
      <c r="BG2944" s="14"/>
      <c r="BH2944" s="14"/>
      <c r="BI2944" s="14"/>
      <c r="BJ2944" s="14"/>
      <c r="BK2944" s="14"/>
      <c r="BL2944" s="14"/>
      <c r="BM2944" s="14"/>
      <c r="BN2944" s="14"/>
      <c r="BO2944" s="14"/>
      <c r="BP2944" s="14"/>
      <c r="BQ2944" s="14"/>
      <c r="BR2944" s="14"/>
      <c r="BS2944" s="14"/>
      <c r="BT2944" s="14"/>
      <c r="BU2944" s="14"/>
      <c r="BV2944" s="14"/>
      <c r="BW2944" s="14"/>
      <c r="BX2944" s="14"/>
      <c r="BY2944" s="14"/>
      <c r="BZ2944" s="14"/>
      <c r="CA2944" s="14"/>
      <c r="CB2944" s="14"/>
      <c r="CC2944" s="14"/>
      <c r="CD2944" s="14"/>
      <c r="CE2944" s="14"/>
      <c r="CF2944" s="14"/>
      <c r="CG2944" s="14"/>
      <c r="CH2944" s="14"/>
      <c r="CI2944" s="14"/>
      <c r="CJ2944" s="14"/>
      <c r="CK2944" s="14"/>
      <c r="CL2944" s="14"/>
      <c r="CM2944" s="14"/>
      <c r="CN2944" s="14"/>
      <c r="CO2944" s="14"/>
      <c r="CP2944" s="14"/>
      <c r="CQ2944" s="14"/>
      <c r="CR2944" s="14"/>
      <c r="CS2944" s="14"/>
      <c r="CT2944" s="14"/>
      <c r="CU2944" s="14"/>
      <c r="CV2944" s="14"/>
      <c r="CW2944" s="14"/>
      <c r="CX2944" s="14"/>
      <c r="CY2944" s="14"/>
      <c r="CZ2944" s="14"/>
      <c r="DA2944" s="14"/>
      <c r="DB2944" s="14"/>
      <c r="DC2944" s="14"/>
      <c r="DD2944" s="14"/>
      <c r="DE2944" s="14"/>
      <c r="DF2944" s="14"/>
      <c r="DG2944" s="14"/>
      <c r="DH2944" s="14"/>
      <c r="DI2944" s="14"/>
      <c r="DJ2944" s="14"/>
      <c r="DK2944" s="14"/>
      <c r="DL2944" s="14"/>
      <c r="DM2944" s="14"/>
      <c r="DN2944" s="14"/>
      <c r="DO2944" s="14"/>
      <c r="DP2944" s="14"/>
      <c r="DQ2944" s="14"/>
      <c r="DR2944" s="14"/>
      <c r="DS2944" s="14"/>
      <c r="DT2944" s="14"/>
      <c r="DU2944" s="14"/>
      <c r="DV2944" s="14"/>
      <c r="DW2944" s="14"/>
      <c r="DX2944" s="14"/>
      <c r="DY2944" s="14"/>
      <c r="DZ2944" s="14"/>
      <c r="EA2944" s="14"/>
      <c r="EB2944" s="14"/>
      <c r="EC2944" s="14"/>
      <c r="ED2944" s="14"/>
      <c r="EE2944" s="14"/>
      <c r="EF2944" s="14"/>
      <c r="EG2944" s="14"/>
      <c r="EH2944" s="14"/>
      <c r="EI2944" s="14"/>
      <c r="EJ2944" s="14"/>
      <c r="EK2944" s="14"/>
      <c r="EL2944" s="14"/>
      <c r="EM2944" s="14"/>
      <c r="EN2944" s="14"/>
      <c r="EO2944" s="14"/>
      <c r="EP2944" s="14"/>
      <c r="EQ2944" s="14"/>
      <c r="ER2944" s="14"/>
      <c r="ES2944" s="14"/>
      <c r="ET2944" s="14"/>
      <c r="EU2944" s="14"/>
      <c r="EV2944" s="14"/>
      <c r="EW2944" s="14"/>
      <c r="EX2944" s="14"/>
      <c r="EY2944" s="14"/>
      <c r="EZ2944" s="14"/>
      <c r="FA2944" s="14"/>
      <c r="FB2944" s="14"/>
      <c r="FC2944" s="14"/>
      <c r="FD2944" s="14"/>
      <c r="FE2944" s="14"/>
      <c r="FF2944" s="14"/>
      <c r="FG2944" s="14"/>
      <c r="FH2944" s="14"/>
      <c r="FI2944" s="14"/>
      <c r="FJ2944" s="14"/>
      <c r="FK2944" s="14"/>
      <c r="FL2944" s="14"/>
      <c r="FM2944" s="14"/>
      <c r="FN2944" s="14"/>
      <c r="FO2944" s="14"/>
      <c r="FP2944" s="14"/>
      <c r="FQ2944" s="14"/>
      <c r="FR2944" s="14"/>
      <c r="FS2944" s="14"/>
      <c r="FT2944" s="14"/>
      <c r="FU2944" s="14"/>
      <c r="FV2944" s="14"/>
      <c r="FW2944" s="14"/>
      <c r="FX2944" s="14"/>
      <c r="FY2944" s="14"/>
      <c r="FZ2944" s="14"/>
      <c r="GA2944" s="14"/>
      <c r="GB2944" s="14"/>
      <c r="GC2944" s="14"/>
      <c r="GD2944" s="14"/>
      <c r="GE2944" s="14"/>
      <c r="GF2944" s="14"/>
      <c r="GG2944" s="14"/>
      <c r="GH2944" s="14"/>
      <c r="GI2944" s="14"/>
      <c r="GJ2944" s="14"/>
      <c r="GK2944" s="14"/>
      <c r="GL2944" s="14"/>
      <c r="GM2944" s="14"/>
      <c r="GN2944" s="14"/>
      <c r="GO2944" s="14"/>
      <c r="GP2944" s="14"/>
      <c r="GQ2944" s="14"/>
      <c r="GR2944" s="14"/>
      <c r="GS2944" s="14"/>
      <c r="GT2944" s="14"/>
      <c r="GU2944" s="14"/>
      <c r="GV2944" s="14"/>
      <c r="GW2944" s="14"/>
      <c r="GX2944" s="14"/>
      <c r="GY2944" s="14"/>
      <c r="GZ2944" s="14"/>
      <c r="HA2944" s="14"/>
      <c r="HB2944" s="14"/>
      <c r="HC2944" s="14"/>
      <c r="HD2944" s="14"/>
      <c r="HE2944" s="14"/>
      <c r="HF2944" s="14"/>
      <c r="HG2944" s="14"/>
      <c r="HH2944" s="14"/>
      <c r="HI2944" s="14"/>
      <c r="HJ2944" s="14"/>
      <c r="HK2944" s="14"/>
      <c r="HL2944" s="14"/>
      <c r="HM2944" s="14"/>
      <c r="HN2944" s="14"/>
      <c r="HO2944" s="14"/>
      <c r="HP2944" s="14"/>
      <c r="HQ2944" s="14"/>
      <c r="HR2944" s="14"/>
      <c r="HS2944" s="14"/>
      <c r="HT2944" s="14"/>
      <c r="HU2944" s="14"/>
      <c r="HV2944" s="14"/>
      <c r="HW2944" s="14"/>
      <c r="HX2944" s="14"/>
      <c r="HY2944" s="14"/>
      <c r="HZ2944" s="14"/>
      <c r="IA2944" s="14"/>
      <c r="IB2944" s="14"/>
      <c r="IC2944" s="14"/>
      <c r="ID2944" s="14"/>
      <c r="IE2944" s="14"/>
      <c r="IF2944" s="14"/>
      <c r="IG2944" s="14"/>
      <c r="IH2944" s="14"/>
      <c r="II2944" s="14"/>
      <c r="IJ2944" s="14"/>
      <c r="IK2944" s="14"/>
      <c r="IL2944" s="14"/>
      <c r="IM2944" s="14"/>
      <c r="IN2944" s="14"/>
      <c r="IO2944" s="14"/>
      <c r="IP2944" s="14"/>
      <c r="IQ2944" s="14"/>
      <c r="IR2944" s="14"/>
      <c r="IS2944" s="14"/>
      <c r="IT2944" s="14"/>
      <c r="IU2944" s="14"/>
      <c r="IV2944" s="14"/>
      <c r="IW2944" s="14"/>
      <c r="IX2944" s="14"/>
      <c r="IY2944" s="14"/>
      <c r="IZ2944" s="14"/>
      <c r="JA2944" s="14"/>
      <c r="JB2944" s="14"/>
      <c r="JC2944" s="14"/>
      <c r="JD2944" s="14"/>
      <c r="JE2944" s="14"/>
      <c r="JF2944" s="14"/>
      <c r="JG2944" s="14"/>
      <c r="JH2944" s="14"/>
      <c r="JI2944" s="14"/>
      <c r="JJ2944" s="14"/>
      <c r="JK2944" s="14"/>
      <c r="JL2944" s="14"/>
      <c r="JM2944" s="14"/>
      <c r="JN2944" s="14"/>
      <c r="JO2944" s="14"/>
      <c r="JP2944" s="14"/>
      <c r="JQ2944" s="14"/>
      <c r="JR2944" s="14"/>
      <c r="JS2944" s="14"/>
      <c r="JT2944" s="14"/>
      <c r="JU2944" s="14"/>
      <c r="JV2944" s="14"/>
      <c r="JW2944" s="14"/>
      <c r="JX2944" s="14"/>
      <c r="JY2944" s="14"/>
      <c r="JZ2944" s="14"/>
      <c r="KA2944" s="14"/>
      <c r="KB2944" s="14"/>
      <c r="KC2944" s="14"/>
      <c r="KD2944" s="14"/>
      <c r="KE2944" s="14"/>
      <c r="KF2944" s="14"/>
      <c r="KG2944" s="14"/>
      <c r="KH2944" s="14"/>
      <c r="KI2944" s="14"/>
      <c r="KJ2944" s="14"/>
      <c r="KK2944" s="14"/>
      <c r="KL2944" s="14"/>
      <c r="KM2944" s="14"/>
      <c r="KN2944" s="14"/>
      <c r="KO2944" s="14"/>
      <c r="KP2944" s="14"/>
      <c r="KQ2944" s="14"/>
      <c r="KR2944" s="14"/>
      <c r="KS2944" s="14"/>
      <c r="KT2944" s="14"/>
      <c r="KU2944" s="14"/>
      <c r="KV2944" s="14"/>
      <c r="KW2944" s="14"/>
      <c r="KX2944" s="14"/>
      <c r="KY2944" s="14"/>
      <c r="KZ2944" s="14"/>
      <c r="LA2944" s="14"/>
      <c r="LB2944" s="14"/>
      <c r="LC2944" s="14"/>
      <c r="LD2944" s="14"/>
      <c r="LE2944" s="14"/>
      <c r="LF2944" s="14"/>
      <c r="LG2944" s="14"/>
      <c r="LH2944" s="14"/>
      <c r="LI2944" s="14"/>
      <c r="LJ2944" s="14"/>
      <c r="LK2944" s="14"/>
      <c r="LL2944" s="14"/>
      <c r="LM2944" s="14"/>
      <c r="LN2944" s="14"/>
      <c r="LO2944" s="14"/>
      <c r="LP2944" s="14"/>
      <c r="LQ2944" s="14"/>
      <c r="LR2944" s="14"/>
      <c r="LS2944" s="14"/>
      <c r="LT2944" s="14"/>
      <c r="LU2944" s="14"/>
      <c r="LV2944" s="14"/>
      <c r="LW2944" s="14"/>
      <c r="LX2944" s="14"/>
      <c r="LY2944" s="14"/>
      <c r="LZ2944" s="14"/>
      <c r="MA2944" s="14"/>
      <c r="MB2944" s="14"/>
      <c r="MC2944" s="14"/>
      <c r="MD2944" s="14"/>
      <c r="ME2944" s="14"/>
      <c r="MF2944" s="14"/>
      <c r="MG2944" s="14"/>
      <c r="MH2944" s="14"/>
      <c r="MI2944" s="14"/>
      <c r="MJ2944" s="14"/>
      <c r="MK2944" s="14"/>
      <c r="ML2944" s="14"/>
      <c r="MM2944" s="14"/>
      <c r="MN2944" s="14"/>
      <c r="MO2944" s="14"/>
      <c r="MP2944" s="14"/>
      <c r="MQ2944" s="14"/>
      <c r="MR2944" s="14"/>
      <c r="MS2944" s="14"/>
      <c r="MT2944" s="14"/>
      <c r="MU2944" s="14"/>
      <c r="MV2944" s="14"/>
      <c r="MW2944" s="14"/>
      <c r="MX2944" s="14"/>
      <c r="MY2944" s="14"/>
      <c r="MZ2944" s="14"/>
      <c r="NA2944" s="14"/>
      <c r="NB2944" s="14"/>
      <c r="NC2944" s="14"/>
      <c r="ND2944" s="14"/>
      <c r="NE2944" s="14"/>
      <c r="NF2944" s="14"/>
      <c r="NG2944" s="14"/>
      <c r="NH2944" s="14"/>
      <c r="NI2944" s="14"/>
      <c r="NJ2944" s="14"/>
      <c r="NK2944" s="14"/>
      <c r="NL2944" s="14"/>
      <c r="NM2944" s="14"/>
      <c r="NN2944" s="14"/>
      <c r="NO2944" s="14"/>
      <c r="NP2944" s="14"/>
      <c r="NQ2944" s="14"/>
      <c r="NR2944" s="14"/>
      <c r="NS2944" s="14"/>
      <c r="NT2944" s="14"/>
      <c r="NU2944" s="14"/>
      <c r="NV2944" s="14"/>
      <c r="NW2944" s="14"/>
      <c r="NX2944" s="14"/>
      <c r="NY2944" s="14"/>
      <c r="NZ2944" s="14"/>
      <c r="OA2944" s="14"/>
      <c r="OB2944" s="14"/>
      <c r="OC2944" s="14"/>
      <c r="OD2944" s="14"/>
      <c r="OE2944" s="14"/>
      <c r="OF2944" s="14"/>
      <c r="OG2944" s="14"/>
      <c r="OH2944" s="14"/>
      <c r="OI2944" s="14"/>
      <c r="OJ2944" s="14"/>
      <c r="OK2944" s="14"/>
      <c r="OL2944" s="14"/>
      <c r="OM2944" s="14"/>
      <c r="ON2944" s="14"/>
      <c r="OO2944" s="14"/>
      <c r="OP2944" s="14"/>
      <c r="OQ2944" s="14"/>
      <c r="OR2944" s="14"/>
      <c r="OS2944" s="14"/>
      <c r="OT2944" s="14"/>
      <c r="OU2944" s="14"/>
      <c r="OV2944" s="14"/>
      <c r="OW2944" s="14"/>
      <c r="OX2944" s="14"/>
      <c r="OY2944" s="14"/>
      <c r="OZ2944" s="14"/>
      <c r="PA2944" s="14"/>
      <c r="PB2944" s="14"/>
      <c r="PC2944" s="14"/>
      <c r="PD2944" s="14"/>
      <c r="PE2944" s="14"/>
      <c r="PF2944" s="14"/>
      <c r="PG2944" s="14"/>
      <c r="PH2944" s="14"/>
      <c r="PI2944" s="14"/>
      <c r="PJ2944" s="14"/>
      <c r="PK2944" s="14"/>
      <c r="PL2944" s="14"/>
      <c r="PM2944" s="14"/>
      <c r="PN2944" s="14"/>
      <c r="PO2944" s="14"/>
      <c r="PP2944" s="14"/>
      <c r="PQ2944" s="14"/>
      <c r="PR2944" s="14"/>
      <c r="PS2944" s="14"/>
      <c r="PT2944" s="14"/>
      <c r="PU2944" s="14"/>
      <c r="PV2944" s="14"/>
      <c r="PW2944" s="14"/>
      <c r="PX2944" s="14"/>
      <c r="PY2944" s="14"/>
      <c r="PZ2944" s="14"/>
      <c r="QA2944" s="14"/>
      <c r="QB2944" s="14"/>
      <c r="QC2944" s="14"/>
      <c r="QD2944" s="14"/>
      <c r="QE2944" s="14"/>
      <c r="QF2944" s="14"/>
      <c r="QG2944" s="14"/>
      <c r="QH2944" s="14"/>
      <c r="QI2944" s="14"/>
      <c r="QJ2944" s="14"/>
      <c r="QK2944" s="14"/>
      <c r="QL2944" s="14"/>
      <c r="QM2944" s="14"/>
      <c r="QN2944" s="14"/>
      <c r="QO2944" s="14"/>
      <c r="QP2944" s="14"/>
      <c r="QQ2944" s="14"/>
      <c r="QR2944" s="14"/>
      <c r="QS2944" s="14"/>
      <c r="QT2944" s="14"/>
      <c r="QU2944" s="14"/>
      <c r="QV2944" s="14"/>
      <c r="QW2944" s="14"/>
      <c r="QX2944" s="14"/>
      <c r="QY2944" s="14"/>
      <c r="QZ2944" s="14"/>
      <c r="RA2944" s="14"/>
      <c r="RB2944" s="14"/>
      <c r="RC2944" s="14"/>
      <c r="RD2944" s="14"/>
      <c r="RE2944" s="14"/>
      <c r="RF2944" s="14"/>
      <c r="RG2944" s="14"/>
      <c r="RH2944" s="14"/>
      <c r="RI2944" s="14"/>
      <c r="RJ2944" s="14"/>
      <c r="RK2944" s="14"/>
      <c r="RL2944" s="14"/>
      <c r="RM2944" s="14"/>
      <c r="RN2944" s="14"/>
      <c r="RO2944" s="14"/>
      <c r="RP2944" s="14"/>
      <c r="RQ2944" s="14"/>
      <c r="RR2944" s="14"/>
      <c r="RS2944" s="14"/>
      <c r="RT2944" s="14"/>
      <c r="RU2944" s="14"/>
      <c r="RV2944" s="14"/>
      <c r="RW2944" s="14"/>
      <c r="RX2944" s="14"/>
      <c r="RY2944" s="14"/>
      <c r="RZ2944" s="14"/>
      <c r="SA2944" s="14"/>
      <c r="SB2944" s="14"/>
      <c r="SC2944" s="14"/>
      <c r="SD2944" s="14"/>
      <c r="SE2944" s="14"/>
      <c r="SF2944" s="14"/>
      <c r="SG2944" s="14"/>
      <c r="SH2944" s="14"/>
      <c r="SI2944" s="14"/>
      <c r="SJ2944" s="14"/>
      <c r="SK2944" s="14"/>
      <c r="SL2944" s="14"/>
      <c r="SM2944" s="14"/>
      <c r="SN2944" s="14"/>
      <c r="SO2944" s="14"/>
      <c r="SP2944" s="14"/>
      <c r="SQ2944" s="14"/>
      <c r="SR2944" s="14"/>
      <c r="SS2944" s="14"/>
      <c r="ST2944" s="14"/>
      <c r="SU2944" s="14"/>
      <c r="SV2944" s="14"/>
      <c r="SW2944" s="14"/>
      <c r="SX2944" s="14"/>
      <c r="SY2944" s="14"/>
      <c r="SZ2944" s="14"/>
      <c r="TA2944" s="14"/>
      <c r="TB2944" s="14"/>
      <c r="TC2944" s="14"/>
      <c r="TD2944" s="14"/>
      <c r="TE2944" s="14"/>
      <c r="TF2944" s="14"/>
      <c r="TG2944" s="14"/>
      <c r="TH2944" s="14"/>
      <c r="TI2944" s="14"/>
      <c r="TJ2944" s="14"/>
      <c r="TK2944" s="14"/>
      <c r="TL2944" s="14"/>
      <c r="TM2944" s="14"/>
      <c r="TN2944" s="14"/>
      <c r="TO2944" s="14"/>
      <c r="TP2944" s="14"/>
      <c r="TQ2944" s="14"/>
      <c r="TR2944" s="14"/>
      <c r="TS2944" s="14"/>
      <c r="TT2944" s="14"/>
      <c r="TU2944" s="14"/>
      <c r="TV2944" s="14"/>
      <c r="TW2944" s="14"/>
      <c r="TX2944" s="14"/>
      <c r="TY2944" s="14"/>
      <c r="TZ2944" s="14"/>
      <c r="UA2944" s="14"/>
      <c r="UB2944" s="14"/>
      <c r="UC2944" s="14"/>
      <c r="UD2944" s="14"/>
      <c r="UE2944" s="14"/>
      <c r="UF2944" s="14"/>
      <c r="UG2944" s="14"/>
      <c r="UH2944" s="14"/>
      <c r="UI2944" s="14"/>
      <c r="UJ2944" s="14"/>
      <c r="UK2944" s="14"/>
      <c r="UL2944" s="14"/>
      <c r="UM2944" s="14"/>
      <c r="UN2944" s="14"/>
      <c r="UO2944" s="14"/>
      <c r="UP2944" s="14"/>
      <c r="UQ2944" s="14"/>
      <c r="UR2944" s="14"/>
      <c r="US2944" s="14"/>
      <c r="UT2944" s="14"/>
      <c r="UU2944" s="14"/>
      <c r="UV2944" s="14"/>
      <c r="UW2944" s="14"/>
      <c r="UX2944" s="14"/>
      <c r="UY2944" s="14"/>
      <c r="UZ2944" s="14"/>
      <c r="VA2944" s="14"/>
      <c r="VB2944" s="14"/>
      <c r="VC2944" s="14"/>
      <c r="VD2944" s="14"/>
      <c r="VE2944" s="14"/>
      <c r="VF2944" s="14"/>
      <c r="VG2944" s="14"/>
      <c r="VH2944" s="14"/>
      <c r="VI2944" s="14"/>
      <c r="VJ2944" s="14"/>
      <c r="VK2944" s="14"/>
      <c r="VL2944" s="14"/>
      <c r="VM2944" s="14"/>
      <c r="VN2944" s="14"/>
      <c r="VO2944" s="14"/>
      <c r="VP2944" s="14"/>
      <c r="VQ2944" s="14"/>
      <c r="VR2944" s="14"/>
      <c r="VS2944" s="14"/>
      <c r="VT2944" s="14"/>
      <c r="VU2944" s="14"/>
      <c r="VV2944" s="14"/>
      <c r="VW2944" s="14"/>
      <c r="VX2944" s="14"/>
      <c r="VY2944" s="14"/>
      <c r="VZ2944" s="14"/>
      <c r="WA2944" s="14"/>
      <c r="WB2944" s="14"/>
      <c r="WC2944" s="14"/>
      <c r="WD2944" s="14"/>
      <c r="WE2944" s="14"/>
      <c r="WF2944" s="14"/>
      <c r="WG2944" s="14"/>
      <c r="WH2944" s="14"/>
      <c r="WI2944" s="14"/>
      <c r="WJ2944" s="14"/>
      <c r="WK2944" s="14"/>
      <c r="WL2944" s="14"/>
      <c r="WM2944" s="14"/>
      <c r="WN2944" s="14"/>
      <c r="WO2944" s="14"/>
      <c r="WP2944" s="14"/>
      <c r="WQ2944" s="14"/>
      <c r="WR2944" s="14"/>
      <c r="WS2944" s="14"/>
      <c r="WT2944" s="14"/>
      <c r="WU2944" s="14"/>
      <c r="WV2944" s="14"/>
      <c r="WW2944" s="14"/>
      <c r="WX2944" s="14"/>
      <c r="WY2944" s="14"/>
      <c r="WZ2944" s="14"/>
      <c r="XA2944" s="14"/>
      <c r="XB2944" s="14"/>
      <c r="XC2944" s="14"/>
      <c r="XD2944" s="14"/>
      <c r="XE2944" s="14"/>
      <c r="XF2944" s="14"/>
      <c r="XG2944" s="14"/>
      <c r="XH2944" s="14"/>
      <c r="XI2944" s="14"/>
      <c r="XJ2944" s="14"/>
      <c r="XK2944" s="14"/>
      <c r="XL2944" s="14"/>
      <c r="XM2944" s="14"/>
      <c r="XN2944" s="14"/>
      <c r="XO2944" s="14"/>
      <c r="XP2944" s="14"/>
      <c r="XQ2944" s="14"/>
      <c r="XR2944" s="14"/>
      <c r="XS2944" s="14"/>
      <c r="XT2944" s="14"/>
      <c r="XU2944" s="14"/>
      <c r="XV2944" s="14"/>
      <c r="XW2944" s="14"/>
      <c r="XX2944" s="14"/>
      <c r="XY2944" s="14"/>
      <c r="XZ2944" s="14"/>
      <c r="YA2944" s="14"/>
      <c r="YB2944" s="14"/>
      <c r="YC2944" s="14"/>
      <c r="YD2944" s="14"/>
      <c r="YE2944" s="14"/>
      <c r="YF2944" s="14"/>
      <c r="YG2944" s="14"/>
      <c r="YH2944" s="14"/>
      <c r="YI2944" s="14"/>
      <c r="YJ2944" s="14"/>
      <c r="YK2944" s="14"/>
      <c r="YL2944" s="14"/>
      <c r="YM2944" s="14"/>
      <c r="YN2944" s="14"/>
      <c r="YO2944" s="14"/>
      <c r="YP2944" s="14"/>
      <c r="YQ2944" s="14"/>
      <c r="YR2944" s="14"/>
      <c r="YS2944" s="14"/>
      <c r="YT2944" s="14"/>
      <c r="YU2944" s="14"/>
      <c r="YV2944" s="14"/>
      <c r="YW2944" s="14"/>
      <c r="YX2944" s="14"/>
      <c r="YY2944" s="14"/>
      <c r="YZ2944" s="14"/>
      <c r="ZA2944" s="14"/>
      <c r="ZB2944" s="14"/>
      <c r="ZC2944" s="14"/>
      <c r="ZD2944" s="14"/>
      <c r="ZE2944" s="14"/>
      <c r="ZF2944" s="14"/>
      <c r="ZG2944" s="14"/>
      <c r="ZH2944" s="14"/>
      <c r="ZI2944" s="14"/>
      <c r="ZJ2944" s="14"/>
      <c r="ZK2944" s="14"/>
      <c r="ZL2944" s="14"/>
      <c r="ZM2944" s="14"/>
      <c r="ZN2944" s="14"/>
      <c r="ZO2944" s="14"/>
      <c r="ZP2944" s="14"/>
      <c r="ZQ2944" s="14"/>
      <c r="ZR2944" s="14"/>
      <c r="ZS2944" s="14"/>
      <c r="ZT2944" s="14"/>
      <c r="ZU2944" s="14"/>
      <c r="ZV2944" s="14"/>
      <c r="ZW2944" s="14"/>
      <c r="ZX2944" s="14"/>
      <c r="ZY2944" s="14"/>
      <c r="ZZ2944" s="14"/>
      <c r="AAA2944" s="14"/>
      <c r="AAB2944" s="14"/>
      <c r="AAC2944" s="14"/>
      <c r="AAD2944" s="14"/>
      <c r="AAE2944" s="14"/>
      <c r="AAF2944" s="14"/>
      <c r="AAG2944" s="14"/>
      <c r="AAH2944" s="14"/>
      <c r="AAI2944" s="14"/>
      <c r="AAJ2944" s="14"/>
      <c r="AAK2944" s="14"/>
      <c r="AAL2944" s="14"/>
      <c r="AAM2944" s="14"/>
      <c r="AAN2944" s="14"/>
      <c r="AAO2944" s="14"/>
      <c r="AAP2944" s="14"/>
      <c r="AAQ2944" s="14"/>
      <c r="AAR2944" s="14"/>
      <c r="AAS2944" s="14"/>
      <c r="AAT2944" s="14"/>
      <c r="AAU2944" s="14"/>
      <c r="AAV2944" s="14"/>
      <c r="AAW2944" s="14"/>
      <c r="AAX2944" s="14"/>
      <c r="AAY2944" s="14"/>
      <c r="AAZ2944" s="14"/>
      <c r="ABA2944" s="14"/>
      <c r="ABB2944" s="14"/>
      <c r="ABC2944" s="14"/>
      <c r="ABD2944" s="14"/>
      <c r="ABE2944" s="14"/>
      <c r="ABF2944" s="14"/>
      <c r="ABG2944" s="14"/>
      <c r="ABH2944" s="14"/>
      <c r="ABI2944" s="14"/>
      <c r="ABJ2944" s="14"/>
      <c r="ABK2944" s="14"/>
      <c r="ABL2944" s="14"/>
      <c r="ABM2944" s="14"/>
      <c r="ABN2944" s="14"/>
      <c r="ABO2944" s="14"/>
      <c r="ABP2944" s="14"/>
      <c r="ABQ2944" s="14"/>
      <c r="ABR2944" s="14"/>
      <c r="ABS2944" s="14"/>
      <c r="ABT2944" s="14"/>
      <c r="ABU2944" s="14"/>
      <c r="ABV2944" s="14"/>
      <c r="ABW2944" s="14"/>
      <c r="ABX2944" s="14"/>
      <c r="ABY2944" s="14"/>
      <c r="ABZ2944" s="14"/>
      <c r="ACA2944" s="14"/>
      <c r="ACB2944" s="14"/>
      <c r="ACC2944" s="14"/>
      <c r="ACD2944" s="14"/>
      <c r="ACE2944" s="14"/>
      <c r="ACF2944" s="14"/>
      <c r="ACG2944" s="14"/>
      <c r="ACH2944" s="14"/>
      <c r="ACI2944" s="14"/>
      <c r="ACJ2944" s="14"/>
      <c r="ACK2944" s="14"/>
      <c r="ACL2944" s="14"/>
      <c r="ACM2944" s="14"/>
      <c r="ACN2944" s="14"/>
      <c r="ACO2944" s="14"/>
      <c r="ACP2944" s="14"/>
      <c r="ACQ2944" s="14"/>
      <c r="ACR2944" s="14"/>
      <c r="ACS2944" s="14"/>
      <c r="ACT2944" s="14"/>
      <c r="ACU2944" s="14"/>
      <c r="ACV2944" s="14"/>
      <c r="ACW2944" s="14"/>
      <c r="ACX2944" s="14"/>
      <c r="ACY2944" s="14"/>
      <c r="ACZ2944" s="14"/>
      <c r="ADA2944" s="14"/>
      <c r="ADB2944" s="14"/>
      <c r="ADC2944" s="14"/>
      <c r="ADD2944" s="14"/>
      <c r="ADE2944" s="14"/>
      <c r="ADF2944" s="14"/>
      <c r="ADG2944" s="14"/>
      <c r="ADH2944" s="14"/>
      <c r="ADI2944" s="14"/>
      <c r="ADJ2944" s="14"/>
      <c r="ADK2944" s="14"/>
      <c r="ADL2944" s="14"/>
      <c r="ADM2944" s="14"/>
      <c r="ADN2944" s="14"/>
      <c r="ADO2944" s="14"/>
      <c r="ADP2944" s="14"/>
      <c r="ADQ2944" s="14"/>
      <c r="ADR2944" s="14"/>
      <c r="ADS2944" s="14"/>
      <c r="ADT2944" s="14"/>
      <c r="ADU2944" s="14"/>
      <c r="ADV2944" s="14"/>
      <c r="ADW2944" s="14"/>
      <c r="ADX2944" s="14"/>
      <c r="ADY2944" s="14"/>
      <c r="ADZ2944" s="14"/>
      <c r="AEA2944" s="14"/>
      <c r="AEB2944" s="14"/>
      <c r="AEC2944" s="14"/>
      <c r="AED2944" s="14"/>
      <c r="AEE2944" s="14"/>
      <c r="AEF2944" s="14"/>
      <c r="AEG2944" s="14"/>
      <c r="AEH2944" s="14"/>
      <c r="AEI2944" s="14"/>
      <c r="AEJ2944" s="14"/>
      <c r="AEK2944" s="14"/>
      <c r="AEL2944" s="14"/>
      <c r="AEM2944" s="14"/>
      <c r="AEN2944" s="14"/>
      <c r="AEO2944" s="14"/>
      <c r="AEP2944" s="14"/>
      <c r="AEQ2944" s="14"/>
      <c r="AER2944" s="14"/>
      <c r="AES2944" s="14"/>
      <c r="AET2944" s="14"/>
      <c r="AEU2944" s="14"/>
      <c r="AEV2944" s="14"/>
      <c r="AEW2944" s="14"/>
      <c r="AEX2944" s="14"/>
      <c r="AEY2944" s="14"/>
      <c r="AEZ2944" s="14"/>
      <c r="AFA2944" s="14"/>
      <c r="AFB2944" s="14"/>
      <c r="AFC2944" s="14"/>
      <c r="AFD2944" s="14"/>
      <c r="AFE2944" s="14"/>
      <c r="AFF2944" s="14"/>
      <c r="AFG2944" s="14"/>
      <c r="AFH2944" s="14"/>
      <c r="AFI2944" s="14"/>
      <c r="AFJ2944" s="14"/>
      <c r="AFK2944" s="14"/>
      <c r="AFL2944" s="14"/>
      <c r="AFM2944" s="14"/>
      <c r="AFN2944" s="14"/>
      <c r="AFO2944" s="14"/>
      <c r="AFP2944" s="14"/>
      <c r="AFQ2944" s="14"/>
      <c r="AFR2944" s="14"/>
      <c r="AFS2944" s="14"/>
      <c r="AFT2944" s="14"/>
      <c r="AFU2944" s="14"/>
      <c r="AFV2944" s="14"/>
      <c r="AFW2944" s="14"/>
      <c r="AFX2944" s="14"/>
      <c r="AFY2944" s="14"/>
      <c r="AFZ2944" s="14"/>
      <c r="AGA2944" s="14"/>
      <c r="AGB2944" s="14"/>
      <c r="AGC2944" s="14"/>
      <c r="AGD2944" s="14"/>
      <c r="AGE2944" s="14"/>
      <c r="AGF2944" s="14"/>
      <c r="AGG2944" s="14"/>
      <c r="AGH2944" s="14"/>
      <c r="AGI2944" s="14"/>
      <c r="AGJ2944" s="14"/>
      <c r="AGK2944" s="14"/>
      <c r="AGL2944" s="14"/>
      <c r="AGM2944" s="14"/>
      <c r="AGN2944" s="14"/>
      <c r="AGO2944" s="14"/>
      <c r="AGP2944" s="14"/>
      <c r="AGQ2944" s="14"/>
      <c r="AGR2944" s="14"/>
      <c r="AGS2944" s="14"/>
      <c r="AGT2944" s="14"/>
      <c r="AGU2944" s="14"/>
      <c r="AGV2944" s="14"/>
      <c r="AGW2944" s="14"/>
      <c r="AGX2944" s="14"/>
      <c r="AGY2944" s="14"/>
      <c r="AGZ2944" s="14"/>
      <c r="AHA2944" s="14"/>
      <c r="AHB2944" s="14"/>
      <c r="AHC2944" s="14"/>
      <c r="AHD2944" s="14"/>
      <c r="AHE2944" s="14"/>
      <c r="AHF2944" s="14"/>
      <c r="AHG2944" s="14"/>
      <c r="AHH2944" s="14"/>
      <c r="AHI2944" s="14"/>
      <c r="AHJ2944" s="14"/>
      <c r="AHK2944" s="14"/>
      <c r="AHL2944" s="14"/>
      <c r="AHM2944" s="14"/>
      <c r="AHN2944" s="14"/>
      <c r="AHO2944" s="14"/>
      <c r="AHP2944" s="14"/>
      <c r="AHQ2944" s="14"/>
      <c r="AHR2944" s="14"/>
      <c r="AHS2944" s="14"/>
      <c r="AHT2944" s="14"/>
      <c r="AHU2944" s="14"/>
      <c r="AHV2944" s="14"/>
      <c r="AHW2944" s="14"/>
      <c r="AHX2944" s="14"/>
      <c r="AHY2944" s="14"/>
      <c r="AHZ2944" s="14"/>
      <c r="AIA2944" s="14"/>
      <c r="AIB2944" s="14"/>
      <c r="AIC2944" s="14"/>
      <c r="AID2944" s="14"/>
      <c r="AIE2944" s="14"/>
      <c r="AIF2944" s="14"/>
      <c r="AIG2944" s="14"/>
      <c r="AIH2944" s="14"/>
      <c r="AII2944" s="14"/>
      <c r="AIJ2944" s="14"/>
      <c r="AIK2944" s="14"/>
      <c r="AIL2944" s="14"/>
      <c r="AIM2944" s="14"/>
      <c r="AIN2944" s="14"/>
      <c r="AIO2944" s="14"/>
      <c r="AIP2944" s="14"/>
      <c r="AIQ2944" s="14"/>
      <c r="AIR2944" s="14"/>
      <c r="AIS2944" s="14"/>
      <c r="AIT2944" s="14"/>
      <c r="AIU2944" s="14"/>
      <c r="AIV2944" s="14"/>
      <c r="AIW2944" s="14"/>
      <c r="AIX2944" s="14"/>
      <c r="AIY2944" s="14"/>
      <c r="AIZ2944" s="14"/>
      <c r="AJA2944" s="14"/>
      <c r="AJB2944" s="14"/>
      <c r="AJC2944" s="14"/>
      <c r="AJD2944" s="14"/>
      <c r="AJE2944" s="14"/>
      <c r="AJF2944" s="14"/>
      <c r="AJG2944" s="14"/>
      <c r="AJH2944" s="14"/>
      <c r="AJI2944" s="14"/>
      <c r="AJJ2944" s="14"/>
      <c r="AJK2944" s="14"/>
      <c r="AJL2944" s="14"/>
      <c r="AJM2944" s="14"/>
      <c r="AJN2944" s="14"/>
      <c r="AJO2944" s="14"/>
      <c r="AJP2944" s="14"/>
      <c r="AJQ2944" s="14"/>
      <c r="AJR2944" s="14"/>
      <c r="AJS2944" s="14"/>
      <c r="AJT2944" s="14"/>
      <c r="AJU2944" s="14"/>
      <c r="AJV2944" s="14"/>
      <c r="AJW2944" s="14"/>
      <c r="AJX2944" s="14"/>
      <c r="AJY2944" s="14"/>
      <c r="AJZ2944" s="14"/>
      <c r="AKA2944" s="14"/>
      <c r="AKB2944" s="14"/>
      <c r="AKC2944" s="14"/>
      <c r="AKD2944" s="14"/>
      <c r="AKE2944" s="14"/>
      <c r="AKF2944" s="14"/>
      <c r="AKG2944" s="14"/>
      <c r="AKH2944" s="14"/>
      <c r="AKI2944" s="14"/>
      <c r="AKJ2944" s="14"/>
      <c r="AKK2944" s="14"/>
      <c r="AKL2944" s="14"/>
      <c r="AKM2944" s="14"/>
      <c r="AKN2944" s="14"/>
      <c r="AKO2944" s="14"/>
      <c r="AKP2944" s="14"/>
      <c r="AKQ2944" s="14"/>
      <c r="AKR2944" s="14"/>
      <c r="AKS2944" s="14"/>
      <c r="AKT2944" s="14"/>
      <c r="AKU2944" s="14"/>
      <c r="AKV2944" s="14"/>
      <c r="AKW2944" s="14"/>
      <c r="AKX2944" s="14"/>
      <c r="AKY2944" s="14"/>
      <c r="AKZ2944" s="14"/>
      <c r="ALA2944" s="14"/>
      <c r="ALB2944" s="14"/>
      <c r="ALC2944" s="14"/>
      <c r="ALD2944" s="14"/>
      <c r="ALE2944" s="14"/>
      <c r="ALF2944" s="14"/>
      <c r="ALG2944" s="14"/>
      <c r="ALH2944" s="14"/>
      <c r="ALI2944" s="14"/>
      <c r="ALJ2944" s="14"/>
      <c r="ALK2944" s="14"/>
      <c r="ALL2944" s="14"/>
      <c r="ALM2944" s="14"/>
      <c r="ALN2944" s="14"/>
      <c r="ALO2944" s="14"/>
      <c r="ALP2944" s="14"/>
      <c r="ALQ2944" s="14"/>
      <c r="ALR2944" s="14"/>
      <c r="ALS2944" s="14"/>
      <c r="ALT2944" s="14"/>
      <c r="ALU2944" s="14"/>
      <c r="ALV2944" s="14"/>
      <c r="ALW2944" s="14"/>
      <c r="ALX2944" s="14"/>
      <c r="ALY2944" s="14"/>
      <c r="ALZ2944" s="14"/>
      <c r="AMA2944" s="14"/>
      <c r="AMB2944" s="14"/>
      <c r="AMC2944" s="14"/>
      <c r="AMD2944" s="14"/>
      <c r="AME2944" s="14"/>
      <c r="AMF2944" s="14"/>
      <c r="AMG2944" s="14"/>
      <c r="AMH2944" s="14"/>
      <c r="AMI2944" s="14"/>
      <c r="AMJ2944" s="14"/>
      <c r="AMK2944" s="14"/>
      <c r="AML2944" s="14"/>
      <c r="AMM2944" s="14"/>
      <c r="AMN2944" s="14"/>
      <c r="AMO2944" s="14"/>
      <c r="AMP2944" s="14"/>
      <c r="AMQ2944" s="14"/>
      <c r="AMR2944" s="14"/>
      <c r="AMS2944" s="14"/>
      <c r="AMT2944" s="14"/>
      <c r="AMU2944" s="14"/>
      <c r="AMV2944" s="14"/>
      <c r="AMW2944" s="14"/>
      <c r="AMX2944" s="14"/>
      <c r="AMY2944" s="14"/>
      <c r="AMZ2944" s="14"/>
      <c r="ANA2944" s="14"/>
      <c r="ANB2944" s="14"/>
      <c r="ANC2944" s="14"/>
      <c r="AND2944" s="14"/>
      <c r="ANE2944" s="14"/>
      <c r="ANF2944" s="14"/>
      <c r="ANG2944" s="14"/>
      <c r="ANH2944" s="14"/>
      <c r="ANI2944" s="14"/>
      <c r="ANJ2944" s="14"/>
      <c r="ANK2944" s="14"/>
      <c r="ANL2944" s="14"/>
      <c r="ANM2944" s="14"/>
      <c r="ANN2944" s="14"/>
      <c r="ANO2944" s="14"/>
      <c r="ANP2944" s="14"/>
      <c r="ANQ2944" s="14"/>
      <c r="ANR2944" s="14"/>
      <c r="ANS2944" s="14"/>
      <c r="ANT2944" s="14"/>
      <c r="ANU2944" s="14"/>
      <c r="ANV2944" s="14"/>
      <c r="ANW2944" s="14"/>
      <c r="ANX2944" s="14"/>
      <c r="ANY2944" s="14"/>
      <c r="ANZ2944" s="14"/>
      <c r="AOA2944" s="14"/>
      <c r="AOB2944" s="14"/>
      <c r="AOC2944" s="14"/>
      <c r="AOD2944" s="14"/>
      <c r="AOE2944" s="14"/>
      <c r="AOF2944" s="14"/>
      <c r="AOG2944" s="14"/>
      <c r="AOH2944" s="14"/>
      <c r="AOI2944" s="14"/>
      <c r="AOJ2944" s="14"/>
      <c r="AOK2944" s="14"/>
      <c r="AOL2944" s="14"/>
      <c r="AOM2944" s="14"/>
      <c r="AON2944" s="14"/>
      <c r="AOO2944" s="14"/>
      <c r="AOP2944" s="14"/>
      <c r="AOQ2944" s="14"/>
      <c r="AOR2944" s="14"/>
      <c r="AOS2944" s="14"/>
      <c r="AOT2944" s="14"/>
      <c r="AOU2944" s="14"/>
      <c r="AOV2944" s="14"/>
      <c r="AOW2944" s="14"/>
      <c r="AOX2944" s="14"/>
      <c r="AOY2944" s="14"/>
      <c r="AOZ2944" s="14"/>
      <c r="APA2944" s="14"/>
      <c r="APB2944" s="14"/>
      <c r="APC2944" s="14"/>
      <c r="APD2944" s="14"/>
      <c r="APE2944" s="14"/>
      <c r="APF2944" s="14"/>
      <c r="APG2944" s="14"/>
      <c r="APH2944" s="14"/>
      <c r="API2944" s="14"/>
      <c r="APJ2944" s="14"/>
      <c r="APK2944" s="14"/>
      <c r="APL2944" s="14"/>
      <c r="APM2944" s="14"/>
      <c r="APN2944" s="14"/>
      <c r="APO2944" s="14"/>
      <c r="APP2944" s="14"/>
      <c r="APQ2944" s="14"/>
      <c r="APR2944" s="14"/>
      <c r="APS2944" s="14"/>
      <c r="APT2944" s="14"/>
      <c r="APU2944" s="14"/>
      <c r="APV2944" s="14"/>
      <c r="APW2944" s="14"/>
      <c r="APX2944" s="14"/>
      <c r="APY2944" s="14"/>
      <c r="APZ2944" s="14"/>
      <c r="AQA2944" s="14"/>
      <c r="AQB2944" s="14"/>
      <c r="AQC2944" s="14"/>
      <c r="AQD2944" s="14"/>
      <c r="AQE2944" s="14"/>
      <c r="AQF2944" s="14"/>
      <c r="AQG2944" s="14"/>
      <c r="AQH2944" s="14"/>
      <c r="AQI2944" s="14"/>
      <c r="AQJ2944" s="14"/>
      <c r="AQK2944" s="14"/>
      <c r="AQL2944" s="14"/>
      <c r="AQM2944" s="14"/>
      <c r="AQN2944" s="14"/>
      <c r="AQO2944" s="14"/>
      <c r="AQP2944" s="14"/>
      <c r="AQQ2944" s="14"/>
      <c r="AQR2944" s="14"/>
      <c r="AQS2944" s="14"/>
      <c r="AQT2944" s="14"/>
      <c r="AQU2944" s="14"/>
      <c r="AQV2944" s="14"/>
      <c r="AQW2944" s="14"/>
      <c r="AQX2944" s="14"/>
      <c r="AQY2944" s="14"/>
      <c r="AQZ2944" s="14"/>
      <c r="ARA2944" s="14"/>
      <c r="ARB2944" s="14"/>
      <c r="ARC2944" s="14"/>
      <c r="ARD2944" s="14"/>
      <c r="ARE2944" s="14"/>
      <c r="ARF2944" s="14"/>
      <c r="ARG2944" s="14"/>
      <c r="ARH2944" s="14"/>
      <c r="ARI2944" s="14"/>
      <c r="ARJ2944" s="14"/>
      <c r="ARK2944" s="14"/>
      <c r="ARL2944" s="14"/>
      <c r="ARM2944" s="14"/>
      <c r="ARN2944" s="14"/>
      <c r="ARO2944" s="14"/>
      <c r="ARP2944" s="14"/>
      <c r="ARQ2944" s="14"/>
      <c r="ARR2944" s="14"/>
      <c r="ARS2944" s="14"/>
      <c r="ART2944" s="14"/>
      <c r="ARU2944" s="14"/>
      <c r="ARV2944" s="14"/>
      <c r="ARW2944" s="14"/>
      <c r="ARX2944" s="14"/>
      <c r="ARY2944" s="14"/>
      <c r="ARZ2944" s="14"/>
      <c r="ASA2944" s="14"/>
      <c r="ASB2944" s="14"/>
      <c r="ASC2944" s="14"/>
      <c r="ASD2944" s="14"/>
      <c r="ASE2944" s="14"/>
      <c r="ASF2944" s="14"/>
      <c r="ASG2944" s="14"/>
      <c r="ASH2944" s="14"/>
      <c r="ASI2944" s="14"/>
      <c r="ASJ2944" s="14"/>
      <c r="ASK2944" s="14"/>
      <c r="ASL2944" s="14"/>
      <c r="ASM2944" s="14"/>
      <c r="ASN2944" s="14"/>
      <c r="ASO2944" s="14"/>
      <c r="ASP2944" s="14"/>
      <c r="ASQ2944" s="14"/>
      <c r="ASR2944" s="14"/>
      <c r="ASS2944" s="14"/>
      <c r="AST2944" s="14"/>
      <c r="ASU2944" s="14"/>
      <c r="ASV2944" s="14"/>
      <c r="ASW2944" s="14"/>
      <c r="ASX2944" s="14"/>
      <c r="ASY2944" s="14"/>
      <c r="ASZ2944" s="14"/>
      <c r="ATA2944" s="14"/>
      <c r="ATB2944" s="14"/>
      <c r="ATC2944" s="14"/>
      <c r="ATD2944" s="14"/>
      <c r="ATE2944" s="14"/>
      <c r="ATF2944" s="14"/>
      <c r="ATG2944" s="14"/>
      <c r="ATH2944" s="14"/>
      <c r="ATI2944" s="14"/>
      <c r="ATJ2944" s="14"/>
      <c r="ATK2944" s="14"/>
      <c r="ATL2944" s="14"/>
      <c r="ATM2944" s="14"/>
      <c r="ATN2944" s="14"/>
      <c r="ATO2944" s="14"/>
      <c r="ATP2944" s="14"/>
      <c r="ATQ2944" s="14"/>
      <c r="ATR2944" s="14"/>
      <c r="ATS2944" s="14"/>
      <c r="ATT2944" s="14"/>
      <c r="ATU2944" s="14"/>
      <c r="ATV2944" s="14"/>
      <c r="ATW2944" s="14"/>
      <c r="ATX2944" s="14"/>
      <c r="ATY2944" s="14"/>
      <c r="ATZ2944" s="14"/>
      <c r="AUA2944" s="14"/>
      <c r="AUB2944" s="14"/>
      <c r="AUC2944" s="14"/>
      <c r="AUD2944" s="14"/>
      <c r="AUE2944" s="14"/>
      <c r="AUF2944" s="14"/>
      <c r="AUG2944" s="14"/>
      <c r="AUH2944" s="14"/>
      <c r="AUI2944" s="14"/>
      <c r="AUJ2944" s="14"/>
      <c r="AUK2944" s="14"/>
      <c r="AUL2944" s="14"/>
      <c r="AUM2944" s="14"/>
      <c r="AUN2944" s="14"/>
      <c r="AUO2944" s="14"/>
      <c r="AUP2944" s="14"/>
      <c r="AUQ2944" s="14"/>
      <c r="AUR2944" s="14"/>
      <c r="AUS2944" s="14"/>
      <c r="AUT2944" s="14"/>
      <c r="AUU2944" s="14"/>
      <c r="AUV2944" s="14"/>
      <c r="AUW2944" s="14"/>
      <c r="AUX2944" s="14"/>
      <c r="AUY2944" s="14"/>
      <c r="AUZ2944" s="14"/>
      <c r="AVA2944" s="14"/>
      <c r="AVB2944" s="14"/>
      <c r="AVC2944" s="14"/>
      <c r="AVD2944" s="14"/>
      <c r="AVE2944" s="14"/>
      <c r="AVF2944" s="14"/>
      <c r="AVG2944" s="14"/>
      <c r="AVH2944" s="14"/>
      <c r="AVI2944" s="14"/>
      <c r="AVJ2944" s="14"/>
      <c r="AVK2944" s="14"/>
      <c r="AVL2944" s="14"/>
      <c r="AVM2944" s="14"/>
      <c r="AVN2944" s="14"/>
      <c r="AVO2944" s="14"/>
      <c r="AVP2944" s="14"/>
      <c r="AVQ2944" s="14"/>
      <c r="AVR2944" s="14"/>
      <c r="AVS2944" s="14"/>
      <c r="AVT2944" s="14"/>
      <c r="AVU2944" s="14"/>
      <c r="AVV2944" s="14"/>
      <c r="AVW2944" s="14"/>
      <c r="AVX2944" s="14"/>
      <c r="AVY2944" s="14"/>
      <c r="AVZ2944" s="14"/>
      <c r="AWA2944" s="14"/>
      <c r="AWB2944" s="14"/>
      <c r="AWC2944" s="14"/>
      <c r="AWD2944" s="14"/>
      <c r="AWE2944" s="14"/>
      <c r="AWF2944" s="14"/>
      <c r="AWG2944" s="14"/>
      <c r="AWH2944" s="14"/>
      <c r="AWI2944" s="14"/>
      <c r="AWJ2944" s="14"/>
      <c r="AWK2944" s="14"/>
      <c r="AWL2944" s="14"/>
      <c r="AWM2944" s="14"/>
      <c r="AWN2944" s="14"/>
      <c r="AWO2944" s="14"/>
      <c r="AWP2944" s="14"/>
      <c r="AWQ2944" s="14"/>
      <c r="AWR2944" s="14"/>
      <c r="AWS2944" s="14"/>
      <c r="AWT2944" s="14"/>
      <c r="AWU2944" s="14"/>
      <c r="AWV2944" s="14"/>
      <c r="AWW2944" s="14"/>
      <c r="AWX2944" s="14"/>
      <c r="AWY2944" s="14"/>
      <c r="AWZ2944" s="14"/>
      <c r="AXA2944" s="14"/>
      <c r="AXB2944" s="14"/>
      <c r="AXC2944" s="14"/>
      <c r="AXD2944" s="14"/>
      <c r="AXE2944" s="14"/>
      <c r="AXF2944" s="14"/>
      <c r="AXG2944" s="14"/>
      <c r="AXH2944" s="14"/>
      <c r="AXI2944" s="14"/>
      <c r="AXJ2944" s="14"/>
      <c r="AXK2944" s="14"/>
      <c r="AXL2944" s="14"/>
      <c r="AXM2944" s="14"/>
      <c r="AXN2944" s="14"/>
      <c r="AXO2944" s="14"/>
      <c r="AXP2944" s="14"/>
      <c r="AXQ2944" s="14"/>
      <c r="AXR2944" s="14"/>
      <c r="AXS2944" s="14"/>
      <c r="AXT2944" s="14"/>
      <c r="AXU2944" s="14"/>
      <c r="AXV2944" s="14"/>
      <c r="AXW2944" s="14"/>
      <c r="AXX2944" s="14"/>
      <c r="AXY2944" s="14"/>
      <c r="AXZ2944" s="14"/>
      <c r="AYA2944" s="14"/>
      <c r="AYB2944" s="14"/>
      <c r="AYC2944" s="14"/>
      <c r="AYD2944" s="14"/>
      <c r="AYE2944" s="14"/>
      <c r="AYF2944" s="14"/>
      <c r="AYG2944" s="14"/>
      <c r="AYH2944" s="14"/>
      <c r="AYI2944" s="14"/>
      <c r="AYJ2944" s="14"/>
      <c r="AYK2944" s="14"/>
      <c r="AYL2944" s="14"/>
      <c r="AYM2944" s="14"/>
      <c r="AYN2944" s="14"/>
      <c r="AYO2944" s="14"/>
      <c r="AYP2944" s="14"/>
      <c r="AYQ2944" s="14"/>
      <c r="AYR2944" s="14"/>
      <c r="AYS2944" s="14"/>
      <c r="AYT2944" s="14"/>
      <c r="AYU2944" s="14"/>
      <c r="AYV2944" s="14"/>
      <c r="AYW2944" s="14"/>
      <c r="AYX2944" s="14"/>
      <c r="AYY2944" s="14"/>
      <c r="AYZ2944" s="14"/>
      <c r="AZA2944" s="14"/>
      <c r="AZB2944" s="14"/>
      <c r="AZC2944" s="14"/>
      <c r="AZD2944" s="14"/>
      <c r="AZE2944" s="14"/>
      <c r="AZF2944" s="14"/>
      <c r="AZG2944" s="14"/>
      <c r="AZH2944" s="14"/>
      <c r="AZI2944" s="14"/>
      <c r="AZJ2944" s="14"/>
      <c r="AZK2944" s="14"/>
      <c r="AZL2944" s="14"/>
      <c r="AZM2944" s="14"/>
      <c r="AZN2944" s="14"/>
      <c r="AZO2944" s="14"/>
      <c r="AZP2944" s="14"/>
      <c r="AZQ2944" s="14"/>
      <c r="AZR2944" s="14"/>
      <c r="AZS2944" s="14"/>
      <c r="AZT2944" s="14"/>
      <c r="AZU2944" s="14"/>
      <c r="AZV2944" s="14"/>
      <c r="AZW2944" s="14"/>
      <c r="AZX2944" s="14"/>
      <c r="AZY2944" s="14"/>
      <c r="AZZ2944" s="14"/>
      <c r="BAA2944" s="14"/>
      <c r="BAB2944" s="14"/>
      <c r="BAC2944" s="14"/>
      <c r="BAD2944" s="14"/>
      <c r="BAE2944" s="14"/>
      <c r="BAF2944" s="14"/>
      <c r="BAG2944" s="14"/>
      <c r="BAH2944" s="14"/>
      <c r="BAI2944" s="14"/>
      <c r="BAJ2944" s="14"/>
      <c r="BAK2944" s="14"/>
      <c r="BAL2944" s="14"/>
      <c r="BAM2944" s="14"/>
      <c r="BAN2944" s="14"/>
      <c r="BAO2944" s="14"/>
      <c r="BAP2944" s="14"/>
      <c r="BAQ2944" s="14"/>
      <c r="BAR2944" s="14"/>
      <c r="BAS2944" s="14"/>
      <c r="BAT2944" s="14"/>
      <c r="BAU2944" s="14"/>
      <c r="BAV2944" s="14"/>
      <c r="BAW2944" s="14"/>
      <c r="BAX2944" s="14"/>
      <c r="BAY2944" s="14"/>
      <c r="BAZ2944" s="14"/>
      <c r="BBA2944" s="14"/>
      <c r="BBB2944" s="14"/>
      <c r="BBC2944" s="14"/>
      <c r="BBD2944" s="14"/>
      <c r="BBE2944" s="14"/>
      <c r="BBF2944" s="14"/>
      <c r="BBG2944" s="14"/>
      <c r="BBH2944" s="14"/>
      <c r="BBI2944" s="14"/>
      <c r="BBJ2944" s="14"/>
      <c r="BBK2944" s="14"/>
      <c r="BBL2944" s="14"/>
      <c r="BBM2944" s="14"/>
      <c r="BBN2944" s="14"/>
      <c r="BBO2944" s="14"/>
      <c r="BBP2944" s="14"/>
      <c r="BBQ2944" s="14"/>
      <c r="BBR2944" s="14"/>
      <c r="BBS2944" s="14"/>
      <c r="BBT2944" s="14"/>
      <c r="BBU2944" s="14"/>
      <c r="BBV2944" s="14"/>
      <c r="BBW2944" s="14"/>
      <c r="BBX2944" s="14"/>
      <c r="BBY2944" s="14"/>
      <c r="BBZ2944" s="14"/>
      <c r="BCA2944" s="14"/>
      <c r="BCB2944" s="14"/>
      <c r="BCC2944" s="14"/>
      <c r="BCD2944" s="14"/>
      <c r="BCE2944" s="14"/>
      <c r="BCF2944" s="14"/>
      <c r="BCG2944" s="14"/>
      <c r="BCH2944" s="14"/>
      <c r="BCI2944" s="14"/>
      <c r="BCJ2944" s="14"/>
      <c r="BCK2944" s="14"/>
      <c r="BCL2944" s="14"/>
      <c r="BCM2944" s="14"/>
      <c r="BCN2944" s="14"/>
      <c r="BCO2944" s="14"/>
      <c r="BCP2944" s="14"/>
      <c r="BCQ2944" s="14"/>
      <c r="BCR2944" s="14"/>
      <c r="BCS2944" s="14"/>
      <c r="BCT2944" s="14"/>
      <c r="BCU2944" s="14"/>
      <c r="BCV2944" s="14"/>
      <c r="BCW2944" s="14"/>
      <c r="BCX2944" s="14"/>
      <c r="BCY2944" s="14"/>
      <c r="BCZ2944" s="14"/>
      <c r="BDA2944" s="14"/>
      <c r="BDB2944" s="14"/>
      <c r="BDC2944" s="14"/>
      <c r="BDD2944" s="14"/>
      <c r="BDE2944" s="14"/>
      <c r="BDF2944" s="14"/>
      <c r="BDG2944" s="14"/>
      <c r="BDH2944" s="14"/>
      <c r="BDI2944" s="14"/>
      <c r="BDJ2944" s="14"/>
      <c r="BDK2944" s="14"/>
      <c r="BDL2944" s="14"/>
      <c r="BDM2944" s="14"/>
      <c r="BDN2944" s="14"/>
      <c r="BDO2944" s="14"/>
      <c r="BDP2944" s="14"/>
      <c r="BDQ2944" s="14"/>
      <c r="BDR2944" s="14"/>
      <c r="BDS2944" s="14"/>
      <c r="BDT2944" s="14"/>
      <c r="BDU2944" s="14"/>
      <c r="BDV2944" s="14"/>
      <c r="BDW2944" s="14"/>
      <c r="BDX2944" s="14"/>
      <c r="BDY2944" s="14"/>
      <c r="BDZ2944" s="14"/>
      <c r="BEA2944" s="14"/>
      <c r="BEB2944" s="14"/>
      <c r="BEC2944" s="14"/>
      <c r="BED2944" s="14"/>
      <c r="BEE2944" s="14"/>
      <c r="BEF2944" s="14"/>
      <c r="BEG2944" s="14"/>
      <c r="BEH2944" s="14"/>
      <c r="BEI2944" s="14"/>
      <c r="BEJ2944" s="14"/>
      <c r="BEK2944" s="14"/>
      <c r="BEL2944" s="14"/>
      <c r="BEM2944" s="14"/>
      <c r="BEN2944" s="14"/>
      <c r="BEO2944" s="14"/>
      <c r="BEP2944" s="14"/>
      <c r="BEQ2944" s="14"/>
      <c r="BER2944" s="14"/>
      <c r="BES2944" s="14"/>
      <c r="BET2944" s="14"/>
      <c r="BEU2944" s="14"/>
      <c r="BEV2944" s="14"/>
      <c r="BEW2944" s="14"/>
      <c r="BEX2944" s="14"/>
      <c r="BEY2944" s="14"/>
      <c r="BEZ2944" s="14"/>
      <c r="BFA2944" s="14"/>
      <c r="BFB2944" s="14"/>
      <c r="BFC2944" s="14"/>
      <c r="BFD2944" s="14"/>
      <c r="BFE2944" s="14"/>
      <c r="BFF2944" s="14"/>
      <c r="BFG2944" s="14"/>
      <c r="BFH2944" s="14"/>
      <c r="BFI2944" s="14"/>
      <c r="BFJ2944" s="14"/>
      <c r="BFK2944" s="14"/>
      <c r="BFL2944" s="14"/>
      <c r="BFM2944" s="14"/>
      <c r="BFN2944" s="14"/>
      <c r="BFO2944" s="14"/>
      <c r="BFP2944" s="14"/>
      <c r="BFQ2944" s="14"/>
      <c r="BFR2944" s="14"/>
      <c r="BFS2944" s="14"/>
      <c r="BFT2944" s="14"/>
      <c r="BFU2944" s="14"/>
      <c r="BFV2944" s="14"/>
      <c r="BFW2944" s="14"/>
      <c r="BFX2944" s="14"/>
      <c r="BFY2944" s="14"/>
      <c r="BFZ2944" s="14"/>
      <c r="BGA2944" s="14"/>
      <c r="BGB2944" s="14"/>
      <c r="BGC2944" s="14"/>
      <c r="BGD2944" s="14"/>
      <c r="BGE2944" s="14"/>
      <c r="BGF2944" s="14"/>
      <c r="BGG2944" s="14"/>
      <c r="BGH2944" s="14"/>
      <c r="BGI2944" s="14"/>
      <c r="BGJ2944" s="14"/>
      <c r="BGK2944" s="14"/>
      <c r="BGL2944" s="14"/>
      <c r="BGM2944" s="14"/>
      <c r="BGN2944" s="14"/>
      <c r="BGO2944" s="14"/>
      <c r="BGP2944" s="14"/>
      <c r="BGQ2944" s="14"/>
      <c r="BGR2944" s="14"/>
      <c r="BGS2944" s="14"/>
      <c r="BGT2944" s="14"/>
      <c r="BGU2944" s="14"/>
      <c r="BGV2944" s="14"/>
      <c r="BGW2944" s="14"/>
      <c r="BGX2944" s="14"/>
      <c r="BGY2944" s="14"/>
      <c r="BGZ2944" s="14"/>
      <c r="BHA2944" s="14"/>
      <c r="BHB2944" s="14"/>
      <c r="BHC2944" s="14"/>
      <c r="BHD2944" s="14"/>
      <c r="BHE2944" s="14"/>
      <c r="BHF2944" s="14"/>
      <c r="BHG2944" s="14"/>
      <c r="BHH2944" s="14"/>
      <c r="BHI2944" s="14"/>
      <c r="BHJ2944" s="14"/>
      <c r="BHK2944" s="14"/>
      <c r="BHL2944" s="14"/>
      <c r="BHM2944" s="14"/>
      <c r="BHN2944" s="14"/>
      <c r="BHO2944" s="14"/>
      <c r="BHP2944" s="14"/>
      <c r="BHQ2944" s="14"/>
      <c r="BHR2944" s="14"/>
      <c r="BHS2944" s="14"/>
      <c r="BHT2944" s="14"/>
      <c r="BHU2944" s="14"/>
      <c r="BHV2944" s="14"/>
      <c r="BHW2944" s="14"/>
      <c r="BHX2944" s="14"/>
      <c r="BHY2944" s="14"/>
      <c r="BHZ2944" s="14"/>
      <c r="BIA2944" s="14"/>
      <c r="BIB2944" s="14"/>
      <c r="BIC2944" s="14"/>
      <c r="BID2944" s="14"/>
      <c r="BIE2944" s="14"/>
      <c r="BIF2944" s="14"/>
      <c r="BIG2944" s="14"/>
      <c r="BIH2944" s="14"/>
      <c r="BII2944" s="14"/>
      <c r="BIJ2944" s="14"/>
      <c r="BIK2944" s="14"/>
      <c r="BIL2944" s="14"/>
      <c r="BIM2944" s="14"/>
      <c r="BIN2944" s="14"/>
      <c r="BIO2944" s="14"/>
      <c r="BIP2944" s="14"/>
      <c r="BIQ2944" s="14"/>
      <c r="BIR2944" s="14"/>
      <c r="BIS2944" s="14"/>
      <c r="BIT2944" s="14"/>
      <c r="BIU2944" s="14"/>
      <c r="BIV2944" s="14"/>
      <c r="BIW2944" s="14"/>
      <c r="BIX2944" s="14"/>
      <c r="BIY2944" s="14"/>
      <c r="BIZ2944" s="14"/>
      <c r="BJA2944" s="14"/>
      <c r="BJB2944" s="14"/>
      <c r="BJC2944" s="14"/>
      <c r="BJD2944" s="14"/>
      <c r="BJE2944" s="14"/>
      <c r="BJF2944" s="14"/>
      <c r="BJG2944" s="14"/>
      <c r="BJH2944" s="14"/>
      <c r="BJI2944" s="14"/>
      <c r="BJJ2944" s="14"/>
      <c r="BJK2944" s="14"/>
      <c r="BJL2944" s="14"/>
      <c r="BJM2944" s="14"/>
      <c r="BJN2944" s="14"/>
      <c r="BJO2944" s="14"/>
      <c r="BJP2944" s="14"/>
      <c r="BJQ2944" s="14"/>
      <c r="BJR2944" s="14"/>
      <c r="BJS2944" s="14"/>
      <c r="BJT2944" s="14"/>
      <c r="BJU2944" s="14"/>
      <c r="BJV2944" s="14"/>
      <c r="BJW2944" s="14"/>
      <c r="BJX2944" s="14"/>
      <c r="BJY2944" s="14"/>
      <c r="BJZ2944" s="14"/>
      <c r="BKA2944" s="14"/>
      <c r="BKB2944" s="14"/>
      <c r="BKC2944" s="14"/>
      <c r="BKD2944" s="14"/>
      <c r="BKE2944" s="14"/>
      <c r="BKF2944" s="14"/>
      <c r="BKG2944" s="14"/>
      <c r="BKH2944" s="14"/>
      <c r="BKI2944" s="14"/>
      <c r="BKJ2944" s="14"/>
      <c r="BKK2944" s="14"/>
      <c r="BKL2944" s="14"/>
      <c r="BKM2944" s="14"/>
      <c r="BKN2944" s="14"/>
      <c r="BKO2944" s="14"/>
      <c r="BKP2944" s="14"/>
      <c r="BKQ2944" s="14"/>
      <c r="BKR2944" s="14"/>
      <c r="BKS2944" s="14"/>
      <c r="BKT2944" s="14"/>
      <c r="BKU2944" s="14"/>
      <c r="BKV2944" s="14"/>
      <c r="BKW2944" s="14"/>
      <c r="BKX2944" s="14"/>
      <c r="BKY2944" s="14"/>
      <c r="BKZ2944" s="14"/>
      <c r="BLA2944" s="14"/>
      <c r="BLB2944" s="14"/>
      <c r="BLC2944" s="14"/>
      <c r="BLD2944" s="14"/>
      <c r="BLE2944" s="14"/>
      <c r="BLF2944" s="14"/>
      <c r="BLG2944" s="14"/>
      <c r="BLH2944" s="14"/>
      <c r="BLI2944" s="14"/>
      <c r="BLJ2944" s="14"/>
      <c r="BLK2944" s="14"/>
      <c r="BLL2944" s="14"/>
      <c r="BLM2944" s="14"/>
      <c r="BLN2944" s="14"/>
      <c r="BLO2944" s="14"/>
      <c r="BLP2944" s="14"/>
      <c r="BLQ2944" s="14"/>
      <c r="BLR2944" s="14"/>
      <c r="BLS2944" s="14"/>
      <c r="BLT2944" s="14"/>
      <c r="BLU2944" s="14"/>
      <c r="BLV2944" s="14"/>
      <c r="BLW2944" s="14"/>
      <c r="BLX2944" s="14"/>
      <c r="BLY2944" s="14"/>
      <c r="BLZ2944" s="14"/>
      <c r="BMA2944" s="14"/>
      <c r="BMB2944" s="14"/>
      <c r="BMC2944" s="14"/>
      <c r="BMD2944" s="14"/>
      <c r="BME2944" s="14"/>
      <c r="BMF2944" s="14"/>
      <c r="BMG2944" s="14"/>
      <c r="BMH2944" s="14"/>
      <c r="BMI2944" s="14"/>
      <c r="BMJ2944" s="14"/>
      <c r="BMK2944" s="14"/>
      <c r="BML2944" s="14"/>
      <c r="BMM2944" s="14"/>
      <c r="BMN2944" s="14"/>
      <c r="BMO2944" s="14"/>
      <c r="BMP2944" s="14"/>
      <c r="BMQ2944" s="14"/>
      <c r="BMR2944" s="14"/>
      <c r="BMS2944" s="14"/>
      <c r="BMT2944" s="14"/>
      <c r="BMU2944" s="14"/>
      <c r="BMV2944" s="14"/>
      <c r="BMW2944" s="14"/>
      <c r="BMX2944" s="14"/>
      <c r="BMY2944" s="14"/>
      <c r="BMZ2944" s="14"/>
      <c r="BNA2944" s="14"/>
      <c r="BNB2944" s="14"/>
      <c r="BNC2944" s="14"/>
      <c r="BND2944" s="14"/>
      <c r="BNE2944" s="14"/>
      <c r="BNF2944" s="14"/>
      <c r="BNG2944" s="14"/>
      <c r="BNH2944" s="14"/>
      <c r="BNI2944" s="14"/>
      <c r="BNJ2944" s="14"/>
      <c r="BNK2944" s="14"/>
      <c r="BNL2944" s="14"/>
      <c r="BNM2944" s="14"/>
      <c r="BNN2944" s="14"/>
      <c r="BNO2944" s="14"/>
      <c r="BNP2944" s="14"/>
      <c r="BNQ2944" s="14"/>
      <c r="BNR2944" s="14"/>
      <c r="BNS2944" s="14"/>
      <c r="BNT2944" s="14"/>
      <c r="BNU2944" s="14"/>
      <c r="BNV2944" s="14"/>
      <c r="BNW2944" s="14"/>
      <c r="BNX2944" s="14"/>
      <c r="BNY2944" s="14"/>
      <c r="BNZ2944" s="14"/>
      <c r="BOA2944" s="14"/>
      <c r="BOB2944" s="14"/>
      <c r="BOC2944" s="14"/>
      <c r="BOD2944" s="14"/>
      <c r="BOE2944" s="14"/>
      <c r="BOF2944" s="14"/>
      <c r="BOG2944" s="14"/>
      <c r="BOH2944" s="14"/>
      <c r="BOI2944" s="14"/>
      <c r="BOJ2944" s="14"/>
      <c r="BOK2944" s="14"/>
      <c r="BOL2944" s="14"/>
      <c r="BOM2944" s="14"/>
      <c r="BON2944" s="14"/>
      <c r="BOO2944" s="14"/>
      <c r="BOP2944" s="14"/>
      <c r="BOQ2944" s="14"/>
      <c r="BOR2944" s="14"/>
      <c r="BOS2944" s="14"/>
      <c r="BOT2944" s="14"/>
      <c r="BOU2944" s="14"/>
      <c r="BOV2944" s="14"/>
      <c r="BOW2944" s="14"/>
      <c r="BOX2944" s="14"/>
      <c r="BOY2944" s="14"/>
      <c r="BOZ2944" s="14"/>
      <c r="BPA2944" s="14"/>
      <c r="BPB2944" s="14"/>
      <c r="BPC2944" s="14"/>
      <c r="BPD2944" s="14"/>
      <c r="BPE2944" s="14"/>
      <c r="BPF2944" s="14"/>
      <c r="BPG2944" s="14"/>
      <c r="BPH2944" s="14"/>
      <c r="BPI2944" s="14"/>
      <c r="BPJ2944" s="14"/>
      <c r="BPK2944" s="14"/>
      <c r="BPL2944" s="14"/>
      <c r="BPM2944" s="14"/>
      <c r="BPN2944" s="14"/>
      <c r="BPO2944" s="14"/>
      <c r="BPP2944" s="14"/>
      <c r="BPQ2944" s="14"/>
      <c r="BPR2944" s="14"/>
      <c r="BPS2944" s="14"/>
      <c r="BPT2944" s="14"/>
      <c r="BPU2944" s="14"/>
      <c r="BPV2944" s="14"/>
      <c r="BPW2944" s="14"/>
      <c r="BPX2944" s="14"/>
      <c r="BPY2944" s="14"/>
      <c r="BPZ2944" s="14"/>
      <c r="BQA2944" s="14"/>
      <c r="BQB2944" s="14"/>
      <c r="BQC2944" s="14"/>
      <c r="BQD2944" s="14"/>
      <c r="BQE2944" s="14"/>
      <c r="BQF2944" s="14"/>
      <c r="BQG2944" s="14"/>
      <c r="BQH2944" s="14"/>
      <c r="BQI2944" s="14"/>
      <c r="BQJ2944" s="14"/>
      <c r="BQK2944" s="14"/>
      <c r="BQL2944" s="14"/>
      <c r="BQM2944" s="14"/>
      <c r="BQN2944" s="14"/>
      <c r="BQO2944" s="14"/>
      <c r="BQP2944" s="14"/>
      <c r="BQQ2944" s="14"/>
      <c r="BQR2944" s="14"/>
      <c r="BQS2944" s="14"/>
      <c r="BQT2944" s="14"/>
      <c r="BQU2944" s="14"/>
      <c r="BQV2944" s="14"/>
      <c r="BQW2944" s="14"/>
      <c r="BQX2944" s="14"/>
      <c r="BQY2944" s="14"/>
      <c r="BQZ2944" s="14"/>
      <c r="BRA2944" s="14"/>
      <c r="BRB2944" s="14"/>
      <c r="BRC2944" s="14"/>
      <c r="BRD2944" s="14"/>
      <c r="BRE2944" s="14"/>
      <c r="BRF2944" s="14"/>
      <c r="BRG2944" s="14"/>
      <c r="BRH2944" s="14"/>
      <c r="BRI2944" s="14"/>
      <c r="BRJ2944" s="14"/>
      <c r="BRK2944" s="14"/>
      <c r="BRL2944" s="14"/>
      <c r="BRM2944" s="14"/>
      <c r="BRN2944" s="14"/>
      <c r="BRO2944" s="14"/>
      <c r="BRP2944" s="14"/>
      <c r="BRQ2944" s="14"/>
      <c r="BRR2944" s="14"/>
      <c r="BRS2944" s="14"/>
      <c r="BRT2944" s="14"/>
      <c r="BRU2944" s="14"/>
      <c r="BRV2944" s="14"/>
      <c r="BRW2944" s="14"/>
      <c r="BRX2944" s="14"/>
      <c r="BRY2944" s="14"/>
      <c r="BRZ2944" s="14"/>
      <c r="BSA2944" s="14"/>
      <c r="BSB2944" s="14"/>
      <c r="BSC2944" s="14"/>
      <c r="BSD2944" s="14"/>
      <c r="BSE2944" s="14"/>
      <c r="BSF2944" s="14"/>
      <c r="BSG2944" s="14"/>
      <c r="BSH2944" s="14"/>
      <c r="BSI2944" s="14"/>
      <c r="BSJ2944" s="14"/>
      <c r="BSK2944" s="14"/>
      <c r="BSL2944" s="14"/>
      <c r="BSM2944" s="14"/>
      <c r="BSN2944" s="14"/>
      <c r="BSO2944" s="14"/>
      <c r="BSP2944" s="14"/>
      <c r="BSQ2944" s="14"/>
      <c r="BSR2944" s="14"/>
      <c r="BSS2944" s="14"/>
      <c r="BST2944" s="14"/>
      <c r="BSU2944" s="14"/>
      <c r="BSV2944" s="14"/>
      <c r="BSW2944" s="14"/>
      <c r="BSX2944" s="14"/>
      <c r="BSY2944" s="14"/>
      <c r="BSZ2944" s="14"/>
      <c r="BTA2944" s="14"/>
      <c r="BTB2944" s="14"/>
      <c r="BTC2944" s="14"/>
      <c r="BTD2944" s="14"/>
      <c r="BTE2944" s="14"/>
      <c r="BTF2944" s="14"/>
      <c r="BTG2944" s="14"/>
      <c r="BTH2944" s="14"/>
      <c r="BTI2944" s="14"/>
      <c r="BTJ2944" s="14"/>
      <c r="BTK2944" s="14"/>
      <c r="BTL2944" s="14"/>
      <c r="BTM2944" s="14"/>
      <c r="BTN2944" s="14"/>
      <c r="BTO2944" s="14"/>
      <c r="BTP2944" s="14"/>
      <c r="BTQ2944" s="14"/>
      <c r="BTR2944" s="14"/>
      <c r="BTS2944" s="14"/>
      <c r="BTT2944" s="14"/>
      <c r="BTU2944" s="14"/>
      <c r="BTV2944" s="14"/>
      <c r="BTW2944" s="14"/>
      <c r="BTX2944" s="14"/>
      <c r="BTY2944" s="14"/>
      <c r="BTZ2944" s="14"/>
      <c r="BUA2944" s="14"/>
      <c r="BUB2944" s="14"/>
      <c r="BUC2944" s="14"/>
      <c r="BUD2944" s="14"/>
      <c r="BUE2944" s="14"/>
      <c r="BUF2944" s="14"/>
      <c r="BUG2944" s="14"/>
      <c r="BUH2944" s="14"/>
      <c r="BUI2944" s="14"/>
      <c r="BUJ2944" s="14"/>
      <c r="BUK2944" s="14"/>
      <c r="BUL2944" s="14"/>
      <c r="BUM2944" s="14"/>
      <c r="BUN2944" s="14"/>
      <c r="BUO2944" s="14"/>
      <c r="BUP2944" s="14"/>
      <c r="BUQ2944" s="14"/>
      <c r="BUR2944" s="14"/>
      <c r="BUS2944" s="14"/>
      <c r="BUT2944" s="14"/>
      <c r="BUU2944" s="14"/>
      <c r="BUV2944" s="14"/>
      <c r="BUW2944" s="14"/>
      <c r="BUX2944" s="14"/>
      <c r="BUY2944" s="14"/>
      <c r="BUZ2944" s="14"/>
      <c r="BVA2944" s="14"/>
      <c r="BVB2944" s="14"/>
      <c r="BVC2944" s="14"/>
      <c r="BVD2944" s="14"/>
      <c r="BVE2944" s="14"/>
      <c r="BVF2944" s="14"/>
      <c r="BVG2944" s="14"/>
      <c r="BVH2944" s="14"/>
      <c r="BVI2944" s="14"/>
      <c r="BVJ2944" s="14"/>
      <c r="BVK2944" s="14"/>
      <c r="BVL2944" s="14"/>
      <c r="BVM2944" s="14"/>
      <c r="BVN2944" s="14"/>
      <c r="BVO2944" s="14"/>
      <c r="BVP2944" s="14"/>
      <c r="BVQ2944" s="14"/>
      <c r="BVR2944" s="14"/>
      <c r="BVS2944" s="14"/>
      <c r="BVT2944" s="14"/>
      <c r="BVU2944" s="14"/>
      <c r="BVV2944" s="14"/>
      <c r="BVW2944" s="14"/>
      <c r="BVX2944" s="14"/>
      <c r="BVY2944" s="14"/>
      <c r="BVZ2944" s="14"/>
      <c r="BWA2944" s="14"/>
      <c r="BWB2944" s="14"/>
      <c r="BWC2944" s="14"/>
      <c r="BWD2944" s="14"/>
      <c r="BWE2944" s="14"/>
      <c r="BWF2944" s="14"/>
      <c r="BWG2944" s="14"/>
      <c r="BWH2944" s="14"/>
      <c r="BWI2944" s="14"/>
      <c r="BWJ2944" s="14"/>
      <c r="BWK2944" s="14"/>
      <c r="BWL2944" s="14"/>
      <c r="BWM2944" s="14"/>
      <c r="BWN2944" s="14"/>
      <c r="BWO2944" s="14"/>
      <c r="BWP2944" s="14"/>
      <c r="BWQ2944" s="14"/>
      <c r="BWR2944" s="14"/>
      <c r="BWS2944" s="14"/>
      <c r="BWT2944" s="14"/>
      <c r="BWU2944" s="14"/>
      <c r="BWV2944" s="14"/>
      <c r="BWW2944" s="14"/>
      <c r="BWX2944" s="14"/>
      <c r="BWY2944" s="14"/>
      <c r="BWZ2944" s="14"/>
      <c r="BXA2944" s="14"/>
      <c r="BXB2944" s="14"/>
      <c r="BXC2944" s="14"/>
      <c r="BXD2944" s="14"/>
      <c r="BXE2944" s="14"/>
      <c r="BXF2944" s="14"/>
      <c r="BXG2944" s="14"/>
      <c r="BXH2944" s="14"/>
      <c r="BXI2944" s="14"/>
      <c r="BXJ2944" s="14"/>
      <c r="BXK2944" s="14"/>
      <c r="BXL2944" s="14"/>
      <c r="BXM2944" s="14"/>
      <c r="BXN2944" s="14"/>
      <c r="BXO2944" s="14"/>
      <c r="BXP2944" s="14"/>
      <c r="BXQ2944" s="14"/>
      <c r="BXR2944" s="14"/>
      <c r="BXS2944" s="14"/>
      <c r="BXT2944" s="14"/>
      <c r="BXU2944" s="14"/>
      <c r="BXV2944" s="14"/>
      <c r="BXW2944" s="14"/>
      <c r="BXX2944" s="14"/>
      <c r="BXY2944" s="14"/>
      <c r="BXZ2944" s="14"/>
      <c r="BYA2944" s="14"/>
      <c r="BYB2944" s="14"/>
      <c r="BYC2944" s="14"/>
      <c r="BYD2944" s="14"/>
      <c r="BYE2944" s="14"/>
      <c r="BYF2944" s="14"/>
      <c r="BYG2944" s="14"/>
      <c r="BYH2944" s="14"/>
      <c r="BYI2944" s="14"/>
      <c r="BYJ2944" s="14"/>
      <c r="BYK2944" s="14"/>
      <c r="BYL2944" s="14"/>
      <c r="BYM2944" s="14"/>
      <c r="BYN2944" s="14"/>
      <c r="BYO2944" s="14"/>
      <c r="BYP2944" s="14"/>
      <c r="BYQ2944" s="14"/>
      <c r="BYR2944" s="14"/>
      <c r="BYS2944" s="14"/>
      <c r="BYT2944" s="14"/>
      <c r="BYU2944" s="14"/>
      <c r="BYV2944" s="14"/>
      <c r="BYW2944" s="14"/>
      <c r="BYX2944" s="14"/>
      <c r="BYY2944" s="14"/>
      <c r="BYZ2944" s="14"/>
      <c r="BZA2944" s="14"/>
      <c r="BZB2944" s="14"/>
      <c r="BZC2944" s="14"/>
      <c r="BZD2944" s="14"/>
      <c r="BZE2944" s="14"/>
      <c r="BZF2944" s="14"/>
      <c r="BZG2944" s="14"/>
      <c r="BZH2944" s="14"/>
      <c r="BZI2944" s="14"/>
      <c r="BZJ2944" s="14"/>
      <c r="BZK2944" s="14"/>
      <c r="BZL2944" s="14"/>
      <c r="BZM2944" s="14"/>
      <c r="BZN2944" s="14"/>
      <c r="BZO2944" s="14"/>
      <c r="BZP2944" s="14"/>
      <c r="BZQ2944" s="14"/>
      <c r="BZR2944" s="14"/>
      <c r="BZS2944" s="14"/>
      <c r="BZT2944" s="14"/>
      <c r="BZU2944" s="14"/>
      <c r="BZV2944" s="14"/>
      <c r="BZW2944" s="14"/>
      <c r="BZX2944" s="14"/>
      <c r="BZY2944" s="14"/>
      <c r="BZZ2944" s="14"/>
      <c r="CAA2944" s="14"/>
      <c r="CAB2944" s="14"/>
      <c r="CAC2944" s="14"/>
      <c r="CAD2944" s="14"/>
      <c r="CAE2944" s="14"/>
      <c r="CAF2944" s="14"/>
      <c r="CAG2944" s="14"/>
      <c r="CAH2944" s="14"/>
      <c r="CAI2944" s="14"/>
      <c r="CAJ2944" s="14"/>
      <c r="CAK2944" s="14"/>
      <c r="CAL2944" s="14"/>
      <c r="CAM2944" s="14"/>
      <c r="CAN2944" s="14"/>
      <c r="CAO2944" s="14"/>
      <c r="CAP2944" s="14"/>
      <c r="CAQ2944" s="14"/>
      <c r="CAR2944" s="14"/>
      <c r="CAS2944" s="14"/>
      <c r="CAT2944" s="14"/>
      <c r="CAU2944" s="14"/>
      <c r="CAV2944" s="14"/>
      <c r="CAW2944" s="14"/>
      <c r="CAX2944" s="14"/>
      <c r="CAY2944" s="14"/>
      <c r="CAZ2944" s="14"/>
      <c r="CBA2944" s="14"/>
      <c r="CBB2944" s="14"/>
      <c r="CBC2944" s="14"/>
      <c r="CBD2944" s="14"/>
      <c r="CBE2944" s="14"/>
      <c r="CBF2944" s="14"/>
      <c r="CBG2944" s="14"/>
      <c r="CBH2944" s="14"/>
      <c r="CBI2944" s="14"/>
      <c r="CBJ2944" s="14"/>
      <c r="CBK2944" s="14"/>
      <c r="CBL2944" s="14"/>
      <c r="CBM2944" s="14"/>
      <c r="CBN2944" s="14"/>
      <c r="CBO2944" s="14"/>
      <c r="CBP2944" s="14"/>
      <c r="CBQ2944" s="14"/>
      <c r="CBR2944" s="14"/>
      <c r="CBS2944" s="14"/>
      <c r="CBT2944" s="14"/>
      <c r="CBU2944" s="14"/>
      <c r="CBV2944" s="14"/>
      <c r="CBW2944" s="14"/>
      <c r="CBX2944" s="14"/>
      <c r="CBY2944" s="14"/>
      <c r="CBZ2944" s="14"/>
      <c r="CCA2944" s="14"/>
      <c r="CCB2944" s="14"/>
      <c r="CCC2944" s="14"/>
      <c r="CCD2944" s="14"/>
      <c r="CCE2944" s="14"/>
      <c r="CCF2944" s="14"/>
      <c r="CCG2944" s="14"/>
      <c r="CCH2944" s="14"/>
      <c r="CCI2944" s="14"/>
      <c r="CCJ2944" s="14"/>
      <c r="CCK2944" s="14"/>
      <c r="CCL2944" s="14"/>
      <c r="CCM2944" s="14"/>
      <c r="CCN2944" s="14"/>
      <c r="CCO2944" s="14"/>
      <c r="CCP2944" s="14"/>
      <c r="CCQ2944" s="14"/>
      <c r="CCR2944" s="14"/>
      <c r="CCS2944" s="14"/>
      <c r="CCT2944" s="14"/>
      <c r="CCU2944" s="14"/>
      <c r="CCV2944" s="14"/>
      <c r="CCW2944" s="14"/>
      <c r="CCX2944" s="14"/>
      <c r="CCY2944" s="14"/>
      <c r="CCZ2944" s="14"/>
      <c r="CDA2944" s="14"/>
      <c r="CDB2944" s="14"/>
      <c r="CDC2944" s="14"/>
      <c r="CDD2944" s="14"/>
      <c r="CDE2944" s="14"/>
      <c r="CDF2944" s="14"/>
      <c r="CDG2944" s="14"/>
      <c r="CDH2944" s="14"/>
      <c r="CDI2944" s="14"/>
      <c r="CDJ2944" s="14"/>
      <c r="CDK2944" s="14"/>
      <c r="CDL2944" s="14"/>
      <c r="CDM2944" s="14"/>
      <c r="CDN2944" s="14"/>
      <c r="CDO2944" s="14"/>
      <c r="CDP2944" s="14"/>
      <c r="CDQ2944" s="14"/>
      <c r="CDR2944" s="14"/>
      <c r="CDS2944" s="14"/>
      <c r="CDT2944" s="14"/>
      <c r="CDU2944" s="14"/>
      <c r="CDV2944" s="14"/>
      <c r="CDW2944" s="14"/>
      <c r="CDX2944" s="14"/>
      <c r="CDY2944" s="14"/>
      <c r="CDZ2944" s="14"/>
      <c r="CEA2944" s="14"/>
      <c r="CEB2944" s="14"/>
      <c r="CEC2944" s="14"/>
      <c r="CED2944" s="14"/>
      <c r="CEE2944" s="14"/>
      <c r="CEF2944" s="14"/>
      <c r="CEG2944" s="14"/>
      <c r="CEH2944" s="14"/>
      <c r="CEI2944" s="14"/>
      <c r="CEJ2944" s="14"/>
      <c r="CEK2944" s="14"/>
      <c r="CEL2944" s="14"/>
      <c r="CEM2944" s="14"/>
      <c r="CEN2944" s="14"/>
      <c r="CEO2944" s="14"/>
      <c r="CEP2944" s="14"/>
      <c r="CEQ2944" s="14"/>
      <c r="CER2944" s="14"/>
      <c r="CES2944" s="14"/>
      <c r="CET2944" s="14"/>
      <c r="CEU2944" s="14"/>
      <c r="CEV2944" s="14"/>
      <c r="CEW2944" s="14"/>
      <c r="CEX2944" s="14"/>
      <c r="CEY2944" s="14"/>
      <c r="CEZ2944" s="14"/>
      <c r="CFA2944" s="14"/>
      <c r="CFB2944" s="14"/>
      <c r="CFC2944" s="14"/>
      <c r="CFD2944" s="14"/>
      <c r="CFE2944" s="14"/>
      <c r="CFF2944" s="14"/>
      <c r="CFG2944" s="14"/>
      <c r="CFH2944" s="14"/>
      <c r="CFI2944" s="14"/>
      <c r="CFJ2944" s="14"/>
      <c r="CFK2944" s="14"/>
      <c r="CFL2944" s="14"/>
      <c r="CFM2944" s="14"/>
      <c r="CFN2944" s="14"/>
      <c r="CFO2944" s="14"/>
      <c r="CFP2944" s="14"/>
      <c r="CFQ2944" s="14"/>
      <c r="CFR2944" s="14"/>
      <c r="CFS2944" s="14"/>
      <c r="CFT2944" s="14"/>
      <c r="CFU2944" s="14"/>
      <c r="CFV2944" s="14"/>
      <c r="CFW2944" s="14"/>
      <c r="CFX2944" s="14"/>
      <c r="CFY2944" s="14"/>
      <c r="CFZ2944" s="14"/>
      <c r="CGA2944" s="14"/>
      <c r="CGB2944" s="14"/>
      <c r="CGC2944" s="14"/>
      <c r="CGD2944" s="14"/>
      <c r="CGE2944" s="14"/>
      <c r="CGF2944" s="14"/>
      <c r="CGG2944" s="14"/>
      <c r="CGH2944" s="14"/>
      <c r="CGI2944" s="14"/>
      <c r="CGJ2944" s="14"/>
      <c r="CGK2944" s="14"/>
      <c r="CGL2944" s="14"/>
      <c r="CGM2944" s="14"/>
      <c r="CGN2944" s="14"/>
      <c r="CGO2944" s="14"/>
      <c r="CGP2944" s="14"/>
      <c r="CGQ2944" s="14"/>
      <c r="CGR2944" s="14"/>
      <c r="CGS2944" s="14"/>
      <c r="CGT2944" s="14"/>
      <c r="CGU2944" s="14"/>
      <c r="CGV2944" s="14"/>
      <c r="CGW2944" s="14"/>
      <c r="CGX2944" s="14"/>
      <c r="CGY2944" s="14"/>
      <c r="CGZ2944" s="14"/>
      <c r="CHA2944" s="14"/>
      <c r="CHB2944" s="14"/>
      <c r="CHC2944" s="14"/>
      <c r="CHD2944" s="14"/>
      <c r="CHE2944" s="14"/>
      <c r="CHF2944" s="14"/>
      <c r="CHG2944" s="14"/>
      <c r="CHH2944" s="14"/>
      <c r="CHI2944" s="14"/>
      <c r="CHJ2944" s="14"/>
      <c r="CHK2944" s="14"/>
      <c r="CHL2944" s="14"/>
      <c r="CHM2944" s="14"/>
      <c r="CHN2944" s="14"/>
      <c r="CHO2944" s="14"/>
      <c r="CHP2944" s="14"/>
      <c r="CHQ2944" s="14"/>
      <c r="CHR2944" s="14"/>
      <c r="CHS2944" s="14"/>
      <c r="CHT2944" s="14"/>
      <c r="CHU2944" s="14"/>
      <c r="CHV2944" s="14"/>
      <c r="CHW2944" s="14"/>
      <c r="CHX2944" s="14"/>
      <c r="CHY2944" s="14"/>
      <c r="CHZ2944" s="14"/>
      <c r="CIA2944" s="14"/>
      <c r="CIB2944" s="14"/>
      <c r="CIC2944" s="14"/>
      <c r="CID2944" s="14"/>
      <c r="CIE2944" s="14"/>
      <c r="CIF2944" s="14"/>
      <c r="CIG2944" s="14"/>
      <c r="CIH2944" s="14"/>
      <c r="CII2944" s="14"/>
      <c r="CIJ2944" s="14"/>
      <c r="CIK2944" s="14"/>
      <c r="CIL2944" s="14"/>
      <c r="CIM2944" s="14"/>
      <c r="CIN2944" s="14"/>
      <c r="CIO2944" s="14"/>
      <c r="CIP2944" s="14"/>
      <c r="CIQ2944" s="14"/>
      <c r="CIR2944" s="14"/>
      <c r="CIS2944" s="14"/>
      <c r="CIT2944" s="14"/>
      <c r="CIU2944" s="14"/>
      <c r="CIV2944" s="14"/>
      <c r="CIW2944" s="14"/>
      <c r="CIX2944" s="14"/>
      <c r="CIY2944" s="14"/>
      <c r="CIZ2944" s="14"/>
      <c r="CJA2944" s="14"/>
      <c r="CJB2944" s="14"/>
      <c r="CJC2944" s="14"/>
      <c r="CJD2944" s="14"/>
      <c r="CJE2944" s="14"/>
      <c r="CJF2944" s="14"/>
      <c r="CJG2944" s="14"/>
      <c r="CJH2944" s="14"/>
      <c r="CJI2944" s="14"/>
      <c r="CJJ2944" s="14"/>
      <c r="CJK2944" s="14"/>
      <c r="CJL2944" s="14"/>
      <c r="CJM2944" s="14"/>
      <c r="CJN2944" s="14"/>
      <c r="CJO2944" s="14"/>
      <c r="CJP2944" s="14"/>
      <c r="CJQ2944" s="14"/>
      <c r="CJR2944" s="14"/>
      <c r="CJS2944" s="14"/>
      <c r="CJT2944" s="14"/>
      <c r="CJU2944" s="14"/>
      <c r="CJV2944" s="14"/>
      <c r="CJW2944" s="14"/>
      <c r="CJX2944" s="14"/>
      <c r="CJY2944" s="14"/>
      <c r="CJZ2944" s="14"/>
      <c r="CKA2944" s="14"/>
      <c r="CKB2944" s="14"/>
      <c r="CKC2944" s="14"/>
      <c r="CKD2944" s="14"/>
      <c r="CKE2944" s="14"/>
      <c r="CKF2944" s="14"/>
      <c r="CKG2944" s="14"/>
      <c r="CKH2944" s="14"/>
      <c r="CKI2944" s="14"/>
      <c r="CKJ2944" s="14"/>
      <c r="CKK2944" s="14"/>
      <c r="CKL2944" s="14"/>
      <c r="CKM2944" s="14"/>
      <c r="CKN2944" s="14"/>
      <c r="CKO2944" s="14"/>
      <c r="CKP2944" s="14"/>
      <c r="CKQ2944" s="14"/>
      <c r="CKR2944" s="14"/>
      <c r="CKS2944" s="14"/>
      <c r="CKT2944" s="14"/>
      <c r="CKU2944" s="14"/>
      <c r="CKV2944" s="14"/>
      <c r="CKW2944" s="14"/>
      <c r="CKX2944" s="14"/>
      <c r="CKY2944" s="14"/>
      <c r="CKZ2944" s="14"/>
      <c r="CLA2944" s="14"/>
      <c r="CLB2944" s="14"/>
      <c r="CLC2944" s="14"/>
      <c r="CLD2944" s="14"/>
      <c r="CLE2944" s="14"/>
      <c r="CLF2944" s="14"/>
      <c r="CLG2944" s="14"/>
      <c r="CLH2944" s="14"/>
      <c r="CLI2944" s="14"/>
      <c r="CLJ2944" s="14"/>
      <c r="CLK2944" s="14"/>
      <c r="CLL2944" s="14"/>
      <c r="CLM2944" s="14"/>
      <c r="CLN2944" s="14"/>
      <c r="CLO2944" s="14"/>
      <c r="CLP2944" s="14"/>
      <c r="CLQ2944" s="14"/>
      <c r="CLR2944" s="14"/>
      <c r="CLS2944" s="14"/>
      <c r="CLT2944" s="14"/>
      <c r="CLU2944" s="14"/>
      <c r="CLV2944" s="14"/>
      <c r="CLW2944" s="14"/>
      <c r="CLX2944" s="14"/>
      <c r="CLY2944" s="14"/>
      <c r="CLZ2944" s="14"/>
      <c r="CMA2944" s="14"/>
      <c r="CMB2944" s="14"/>
      <c r="CMC2944" s="14"/>
      <c r="CMD2944" s="14"/>
      <c r="CME2944" s="14"/>
      <c r="CMF2944" s="14"/>
      <c r="CMG2944" s="14"/>
      <c r="CMH2944" s="14"/>
      <c r="CMI2944" s="14"/>
      <c r="CMJ2944" s="14"/>
      <c r="CMK2944" s="14"/>
      <c r="CML2944" s="14"/>
      <c r="CMM2944" s="14"/>
      <c r="CMN2944" s="14"/>
      <c r="CMO2944" s="14"/>
      <c r="CMP2944" s="14"/>
      <c r="CMQ2944" s="14"/>
      <c r="CMR2944" s="14"/>
      <c r="CMS2944" s="14"/>
      <c r="CMT2944" s="14"/>
      <c r="CMU2944" s="14"/>
      <c r="CMV2944" s="14"/>
      <c r="CMW2944" s="14"/>
      <c r="CMX2944" s="14"/>
      <c r="CMY2944" s="14"/>
      <c r="CMZ2944" s="14"/>
      <c r="CNA2944" s="14"/>
      <c r="CNB2944" s="14"/>
      <c r="CNC2944" s="14"/>
      <c r="CND2944" s="14"/>
      <c r="CNE2944" s="14"/>
      <c r="CNF2944" s="14"/>
      <c r="CNG2944" s="14"/>
      <c r="CNH2944" s="14"/>
      <c r="CNI2944" s="14"/>
      <c r="CNJ2944" s="14"/>
      <c r="CNK2944" s="14"/>
      <c r="CNL2944" s="14"/>
      <c r="CNM2944" s="14"/>
      <c r="CNN2944" s="14"/>
      <c r="CNO2944" s="14"/>
      <c r="CNP2944" s="14"/>
      <c r="CNQ2944" s="14"/>
      <c r="CNR2944" s="14"/>
      <c r="CNS2944" s="14"/>
      <c r="CNT2944" s="14"/>
      <c r="CNU2944" s="14"/>
      <c r="CNV2944" s="14"/>
      <c r="CNW2944" s="14"/>
      <c r="CNX2944" s="14"/>
      <c r="CNY2944" s="14"/>
      <c r="CNZ2944" s="14"/>
      <c r="COA2944" s="14"/>
      <c r="COB2944" s="14"/>
      <c r="COC2944" s="14"/>
      <c r="COD2944" s="14"/>
      <c r="COE2944" s="14"/>
      <c r="COF2944" s="14"/>
      <c r="COG2944" s="14"/>
      <c r="COH2944" s="14"/>
      <c r="COI2944" s="14"/>
      <c r="COJ2944" s="14"/>
      <c r="COK2944" s="14"/>
      <c r="COL2944" s="14"/>
      <c r="COM2944" s="14"/>
      <c r="CON2944" s="14"/>
      <c r="COO2944" s="14"/>
      <c r="COP2944" s="14"/>
      <c r="COQ2944" s="14"/>
      <c r="COR2944" s="14"/>
      <c r="COS2944" s="14"/>
      <c r="COT2944" s="14"/>
      <c r="COU2944" s="14"/>
      <c r="COV2944" s="14"/>
      <c r="COW2944" s="14"/>
      <c r="COX2944" s="14"/>
      <c r="COY2944" s="14"/>
      <c r="COZ2944" s="14"/>
      <c r="CPA2944" s="14"/>
      <c r="CPB2944" s="14"/>
      <c r="CPC2944" s="14"/>
      <c r="CPD2944" s="14"/>
      <c r="CPE2944" s="14"/>
      <c r="CPF2944" s="14"/>
      <c r="CPG2944" s="14"/>
      <c r="CPH2944" s="14"/>
      <c r="CPI2944" s="14"/>
      <c r="CPJ2944" s="14"/>
      <c r="CPK2944" s="14"/>
      <c r="CPL2944" s="14"/>
      <c r="CPM2944" s="14"/>
      <c r="CPN2944" s="14"/>
      <c r="CPO2944" s="14"/>
      <c r="CPP2944" s="14"/>
      <c r="CPQ2944" s="14"/>
      <c r="CPR2944" s="14"/>
      <c r="CPS2944" s="14"/>
      <c r="CPT2944" s="14"/>
      <c r="CPU2944" s="14"/>
      <c r="CPV2944" s="14"/>
      <c r="CPW2944" s="14"/>
      <c r="CPX2944" s="14"/>
      <c r="CPY2944" s="14"/>
      <c r="CPZ2944" s="14"/>
      <c r="CQA2944" s="14"/>
      <c r="CQB2944" s="14"/>
      <c r="CQC2944" s="14"/>
      <c r="CQD2944" s="14"/>
      <c r="CQE2944" s="14"/>
      <c r="CQF2944" s="14"/>
      <c r="CQG2944" s="14"/>
      <c r="CQH2944" s="14"/>
      <c r="CQI2944" s="14"/>
      <c r="CQJ2944" s="14"/>
      <c r="CQK2944" s="14"/>
      <c r="CQL2944" s="14"/>
      <c r="CQM2944" s="14"/>
      <c r="CQN2944" s="14"/>
      <c r="CQO2944" s="14"/>
      <c r="CQP2944" s="14"/>
      <c r="CQQ2944" s="14"/>
      <c r="CQR2944" s="14"/>
      <c r="CQS2944" s="14"/>
      <c r="CQT2944" s="14"/>
      <c r="CQU2944" s="14"/>
      <c r="CQV2944" s="14"/>
      <c r="CQW2944" s="14"/>
      <c r="CQX2944" s="14"/>
      <c r="CQY2944" s="14"/>
      <c r="CQZ2944" s="14"/>
      <c r="CRA2944" s="14"/>
      <c r="CRB2944" s="14"/>
      <c r="CRC2944" s="14"/>
      <c r="CRD2944" s="14"/>
      <c r="CRE2944" s="14"/>
      <c r="CRF2944" s="14"/>
      <c r="CRG2944" s="14"/>
      <c r="CRH2944" s="14"/>
      <c r="CRI2944" s="14"/>
      <c r="CRJ2944" s="14"/>
      <c r="CRK2944" s="14"/>
      <c r="CRL2944" s="14"/>
      <c r="CRM2944" s="14"/>
      <c r="CRN2944" s="14"/>
      <c r="CRO2944" s="14"/>
      <c r="CRP2944" s="14"/>
      <c r="CRQ2944" s="14"/>
      <c r="CRR2944" s="14"/>
      <c r="CRS2944" s="14"/>
      <c r="CRT2944" s="14"/>
      <c r="CRU2944" s="14"/>
      <c r="CRV2944" s="14"/>
      <c r="CRW2944" s="14"/>
      <c r="CRX2944" s="14"/>
      <c r="CRY2944" s="14"/>
      <c r="CRZ2944" s="14"/>
      <c r="CSA2944" s="14"/>
      <c r="CSB2944" s="14"/>
      <c r="CSC2944" s="14"/>
      <c r="CSD2944" s="14"/>
      <c r="CSE2944" s="14"/>
      <c r="CSF2944" s="14"/>
      <c r="CSG2944" s="14"/>
      <c r="CSH2944" s="14"/>
      <c r="CSI2944" s="14"/>
      <c r="CSJ2944" s="14"/>
      <c r="CSK2944" s="14"/>
      <c r="CSL2944" s="14"/>
      <c r="CSM2944" s="14"/>
      <c r="CSN2944" s="14"/>
      <c r="CSO2944" s="14"/>
      <c r="CSP2944" s="14"/>
      <c r="CSQ2944" s="14"/>
      <c r="CSR2944" s="14"/>
      <c r="CSS2944" s="14"/>
      <c r="CST2944" s="14"/>
      <c r="CSU2944" s="14"/>
      <c r="CSV2944" s="14"/>
      <c r="CSW2944" s="14"/>
      <c r="CSX2944" s="14"/>
      <c r="CSY2944" s="14"/>
      <c r="CSZ2944" s="14"/>
      <c r="CTA2944" s="14"/>
      <c r="CTB2944" s="14"/>
      <c r="CTC2944" s="14"/>
      <c r="CTD2944" s="14"/>
      <c r="CTE2944" s="14"/>
      <c r="CTF2944" s="14"/>
      <c r="CTG2944" s="14"/>
      <c r="CTH2944" s="14"/>
      <c r="CTI2944" s="14"/>
      <c r="CTJ2944" s="14"/>
      <c r="CTK2944" s="14"/>
      <c r="CTL2944" s="14"/>
      <c r="CTM2944" s="14"/>
      <c r="CTN2944" s="14"/>
      <c r="CTO2944" s="14"/>
      <c r="CTP2944" s="14"/>
      <c r="CTQ2944" s="14"/>
      <c r="CTR2944" s="14"/>
      <c r="CTS2944" s="14"/>
      <c r="CTT2944" s="14"/>
      <c r="CTU2944" s="14"/>
      <c r="CTV2944" s="14"/>
      <c r="CTW2944" s="14"/>
      <c r="CTX2944" s="14"/>
      <c r="CTY2944" s="14"/>
      <c r="CTZ2944" s="14"/>
      <c r="CUA2944" s="14"/>
      <c r="CUB2944" s="14"/>
      <c r="CUC2944" s="14"/>
      <c r="CUD2944" s="14"/>
      <c r="CUE2944" s="14"/>
      <c r="CUF2944" s="14"/>
      <c r="CUG2944" s="14"/>
      <c r="CUH2944" s="14"/>
      <c r="CUI2944" s="14"/>
      <c r="CUJ2944" s="14"/>
      <c r="CUK2944" s="14"/>
      <c r="CUL2944" s="14"/>
      <c r="CUM2944" s="14"/>
      <c r="CUN2944" s="14"/>
      <c r="CUO2944" s="14"/>
      <c r="CUP2944" s="14"/>
      <c r="CUQ2944" s="14"/>
      <c r="CUR2944" s="14"/>
      <c r="CUS2944" s="14"/>
      <c r="CUT2944" s="14"/>
      <c r="CUU2944" s="14"/>
      <c r="CUV2944" s="14"/>
      <c r="CUW2944" s="14"/>
      <c r="CUX2944" s="14"/>
      <c r="CUY2944" s="14"/>
      <c r="CUZ2944" s="14"/>
      <c r="CVA2944" s="14"/>
      <c r="CVB2944" s="14"/>
      <c r="CVC2944" s="14"/>
      <c r="CVD2944" s="14"/>
      <c r="CVE2944" s="14"/>
      <c r="CVF2944" s="14"/>
      <c r="CVG2944" s="14"/>
      <c r="CVH2944" s="14"/>
      <c r="CVI2944" s="14"/>
      <c r="CVJ2944" s="14"/>
      <c r="CVK2944" s="14"/>
      <c r="CVL2944" s="14"/>
      <c r="CVM2944" s="14"/>
      <c r="CVN2944" s="14"/>
      <c r="CVO2944" s="14"/>
      <c r="CVP2944" s="14"/>
      <c r="CVQ2944" s="14"/>
      <c r="CVR2944" s="14"/>
      <c r="CVS2944" s="14"/>
      <c r="CVT2944" s="14"/>
      <c r="CVU2944" s="14"/>
      <c r="CVV2944" s="14"/>
      <c r="CVW2944" s="14"/>
      <c r="CVX2944" s="14"/>
      <c r="CVY2944" s="14"/>
      <c r="CVZ2944" s="14"/>
      <c r="CWA2944" s="14"/>
      <c r="CWB2944" s="14"/>
      <c r="CWC2944" s="14"/>
      <c r="CWD2944" s="14"/>
      <c r="CWE2944" s="14"/>
      <c r="CWF2944" s="14"/>
      <c r="CWG2944" s="14"/>
      <c r="CWH2944" s="14"/>
      <c r="CWI2944" s="14"/>
      <c r="CWJ2944" s="14"/>
      <c r="CWK2944" s="14"/>
      <c r="CWL2944" s="14"/>
      <c r="CWM2944" s="14"/>
      <c r="CWN2944" s="14"/>
      <c r="CWO2944" s="14"/>
      <c r="CWP2944" s="14"/>
      <c r="CWQ2944" s="14"/>
      <c r="CWR2944" s="14"/>
      <c r="CWS2944" s="14"/>
      <c r="CWT2944" s="14"/>
      <c r="CWU2944" s="14"/>
      <c r="CWV2944" s="14"/>
      <c r="CWW2944" s="14"/>
      <c r="CWX2944" s="14"/>
      <c r="CWY2944" s="14"/>
      <c r="CWZ2944" s="14"/>
      <c r="CXA2944" s="14"/>
      <c r="CXB2944" s="14"/>
      <c r="CXC2944" s="14"/>
      <c r="CXD2944" s="14"/>
      <c r="CXE2944" s="14"/>
      <c r="CXF2944" s="14"/>
      <c r="CXG2944" s="14"/>
      <c r="CXH2944" s="14"/>
      <c r="CXI2944" s="14"/>
      <c r="CXJ2944" s="14"/>
      <c r="CXK2944" s="14"/>
      <c r="CXL2944" s="14"/>
      <c r="CXM2944" s="14"/>
      <c r="CXN2944" s="14"/>
      <c r="CXO2944" s="14"/>
      <c r="CXP2944" s="14"/>
      <c r="CXQ2944" s="14"/>
      <c r="CXR2944" s="14"/>
      <c r="CXS2944" s="14"/>
      <c r="CXT2944" s="14"/>
      <c r="CXU2944" s="14"/>
      <c r="CXV2944" s="14"/>
      <c r="CXW2944" s="14"/>
      <c r="CXX2944" s="14"/>
      <c r="CXY2944" s="14"/>
      <c r="CXZ2944" s="14"/>
      <c r="CYA2944" s="14"/>
      <c r="CYB2944" s="14"/>
      <c r="CYC2944" s="14"/>
      <c r="CYD2944" s="14"/>
      <c r="CYE2944" s="14"/>
      <c r="CYF2944" s="14"/>
      <c r="CYG2944" s="14"/>
      <c r="CYH2944" s="14"/>
      <c r="CYI2944" s="14"/>
      <c r="CYJ2944" s="14"/>
      <c r="CYK2944" s="14"/>
      <c r="CYL2944" s="14"/>
      <c r="CYM2944" s="14"/>
      <c r="CYN2944" s="14"/>
      <c r="CYO2944" s="14"/>
      <c r="CYP2944" s="14"/>
      <c r="CYQ2944" s="14"/>
      <c r="CYR2944" s="14"/>
      <c r="CYS2944" s="14"/>
      <c r="CYT2944" s="14"/>
      <c r="CYU2944" s="14"/>
      <c r="CYV2944" s="14"/>
      <c r="CYW2944" s="14"/>
      <c r="CYX2944" s="14"/>
      <c r="CYY2944" s="14"/>
      <c r="CYZ2944" s="14"/>
      <c r="CZA2944" s="14"/>
      <c r="CZB2944" s="14"/>
      <c r="CZC2944" s="14"/>
      <c r="CZD2944" s="14"/>
      <c r="CZE2944" s="14"/>
      <c r="CZF2944" s="14"/>
      <c r="CZG2944" s="14"/>
      <c r="CZH2944" s="14"/>
      <c r="CZI2944" s="14"/>
      <c r="CZJ2944" s="14"/>
      <c r="CZK2944" s="14"/>
      <c r="CZL2944" s="14"/>
      <c r="CZM2944" s="14"/>
      <c r="CZN2944" s="14"/>
      <c r="CZO2944" s="14"/>
      <c r="CZP2944" s="14"/>
      <c r="CZQ2944" s="14"/>
      <c r="CZR2944" s="14"/>
      <c r="CZS2944" s="14"/>
      <c r="CZT2944" s="14"/>
      <c r="CZU2944" s="14"/>
      <c r="CZV2944" s="14"/>
      <c r="CZW2944" s="14"/>
      <c r="CZX2944" s="14"/>
      <c r="CZY2944" s="14"/>
      <c r="CZZ2944" s="14"/>
      <c r="DAA2944" s="14"/>
      <c r="DAB2944" s="14"/>
      <c r="DAC2944" s="14"/>
      <c r="DAD2944" s="14"/>
      <c r="DAE2944" s="14"/>
      <c r="DAF2944" s="14"/>
      <c r="DAG2944" s="14"/>
      <c r="DAH2944" s="14"/>
      <c r="DAI2944" s="14"/>
      <c r="DAJ2944" s="14"/>
      <c r="DAK2944" s="14"/>
      <c r="DAL2944" s="14"/>
      <c r="DAM2944" s="14"/>
      <c r="DAN2944" s="14"/>
      <c r="DAO2944" s="14"/>
      <c r="DAP2944" s="14"/>
      <c r="DAQ2944" s="14"/>
      <c r="DAR2944" s="14"/>
      <c r="DAS2944" s="14"/>
      <c r="DAT2944" s="14"/>
      <c r="DAU2944" s="14"/>
      <c r="DAV2944" s="14"/>
      <c r="DAW2944" s="14"/>
      <c r="DAX2944" s="14"/>
      <c r="DAY2944" s="14"/>
      <c r="DAZ2944" s="14"/>
      <c r="DBA2944" s="14"/>
      <c r="DBB2944" s="14"/>
      <c r="DBC2944" s="14"/>
      <c r="DBD2944" s="14"/>
      <c r="DBE2944" s="14"/>
      <c r="DBF2944" s="14"/>
      <c r="DBG2944" s="14"/>
      <c r="DBH2944" s="14"/>
      <c r="DBI2944" s="14"/>
      <c r="DBJ2944" s="14"/>
      <c r="DBK2944" s="14"/>
      <c r="DBL2944" s="14"/>
      <c r="DBM2944" s="14"/>
      <c r="DBN2944" s="14"/>
      <c r="DBO2944" s="14"/>
      <c r="DBP2944" s="14"/>
      <c r="DBQ2944" s="14"/>
      <c r="DBR2944" s="14"/>
      <c r="DBS2944" s="14"/>
      <c r="DBT2944" s="14"/>
      <c r="DBU2944" s="14"/>
      <c r="DBV2944" s="14"/>
      <c r="DBW2944" s="14"/>
      <c r="DBX2944" s="14"/>
      <c r="DBY2944" s="14"/>
      <c r="DBZ2944" s="14"/>
      <c r="DCA2944" s="14"/>
      <c r="DCB2944" s="14"/>
      <c r="DCC2944" s="14"/>
      <c r="DCD2944" s="14"/>
      <c r="DCE2944" s="14"/>
      <c r="DCF2944" s="14"/>
      <c r="DCG2944" s="14"/>
      <c r="DCH2944" s="14"/>
      <c r="DCI2944" s="14"/>
      <c r="DCJ2944" s="14"/>
      <c r="DCK2944" s="14"/>
      <c r="DCL2944" s="14"/>
      <c r="DCM2944" s="14"/>
      <c r="DCN2944" s="14"/>
      <c r="DCO2944" s="14"/>
      <c r="DCP2944" s="14"/>
      <c r="DCQ2944" s="14"/>
      <c r="DCR2944" s="14"/>
      <c r="DCS2944" s="14"/>
      <c r="DCT2944" s="14"/>
      <c r="DCU2944" s="14"/>
      <c r="DCV2944" s="14"/>
      <c r="DCW2944" s="14"/>
      <c r="DCX2944" s="14"/>
      <c r="DCY2944" s="14"/>
      <c r="DCZ2944" s="14"/>
      <c r="DDA2944" s="14"/>
      <c r="DDB2944" s="14"/>
      <c r="DDC2944" s="14"/>
      <c r="DDD2944" s="14"/>
      <c r="DDE2944" s="14"/>
      <c r="DDF2944" s="14"/>
      <c r="DDG2944" s="14"/>
      <c r="DDH2944" s="14"/>
      <c r="DDI2944" s="14"/>
      <c r="DDJ2944" s="14"/>
      <c r="DDK2944" s="14"/>
      <c r="DDL2944" s="14"/>
      <c r="DDM2944" s="14"/>
      <c r="DDN2944" s="14"/>
      <c r="DDO2944" s="14"/>
      <c r="DDP2944" s="14"/>
      <c r="DDQ2944" s="14"/>
      <c r="DDR2944" s="14"/>
      <c r="DDS2944" s="14"/>
      <c r="DDT2944" s="14"/>
      <c r="DDU2944" s="14"/>
      <c r="DDV2944" s="14"/>
      <c r="DDW2944" s="14"/>
      <c r="DDX2944" s="14"/>
      <c r="DDY2944" s="14"/>
      <c r="DDZ2944" s="14"/>
      <c r="DEA2944" s="14"/>
      <c r="DEB2944" s="14"/>
      <c r="DEC2944" s="14"/>
      <c r="DED2944" s="14"/>
      <c r="DEE2944" s="14"/>
      <c r="DEF2944" s="14"/>
      <c r="DEG2944" s="14"/>
      <c r="DEH2944" s="14"/>
      <c r="DEI2944" s="14"/>
      <c r="DEJ2944" s="14"/>
      <c r="DEK2944" s="14"/>
      <c r="DEL2944" s="14"/>
      <c r="DEM2944" s="14"/>
      <c r="DEN2944" s="14"/>
      <c r="DEO2944" s="14"/>
      <c r="DEP2944" s="14"/>
      <c r="DEQ2944" s="14"/>
      <c r="DER2944" s="14"/>
      <c r="DES2944" s="14"/>
      <c r="DET2944" s="14"/>
      <c r="DEU2944" s="14"/>
      <c r="DEV2944" s="14"/>
      <c r="DEW2944" s="14"/>
      <c r="DEX2944" s="14"/>
      <c r="DEY2944" s="14"/>
      <c r="DEZ2944" s="14"/>
      <c r="DFA2944" s="14"/>
      <c r="DFB2944" s="14"/>
      <c r="DFC2944" s="14"/>
      <c r="DFD2944" s="14"/>
      <c r="DFE2944" s="14"/>
      <c r="DFF2944" s="14"/>
      <c r="DFG2944" s="14"/>
      <c r="DFH2944" s="14"/>
      <c r="DFI2944" s="14"/>
      <c r="DFJ2944" s="14"/>
      <c r="DFK2944" s="14"/>
      <c r="DFL2944" s="14"/>
      <c r="DFM2944" s="14"/>
      <c r="DFN2944" s="14"/>
      <c r="DFO2944" s="14"/>
      <c r="DFP2944" s="14"/>
      <c r="DFQ2944" s="14"/>
      <c r="DFR2944" s="14"/>
      <c r="DFS2944" s="14"/>
      <c r="DFT2944" s="14"/>
      <c r="DFU2944" s="14"/>
      <c r="DFV2944" s="14"/>
      <c r="DFW2944" s="14"/>
      <c r="DFX2944" s="14"/>
      <c r="DFY2944" s="14"/>
      <c r="DFZ2944" s="14"/>
      <c r="DGA2944" s="14"/>
      <c r="DGB2944" s="14"/>
      <c r="DGC2944" s="14"/>
      <c r="DGD2944" s="14"/>
      <c r="DGE2944" s="14"/>
      <c r="DGF2944" s="14"/>
      <c r="DGG2944" s="14"/>
      <c r="DGH2944" s="14"/>
      <c r="DGI2944" s="14"/>
      <c r="DGJ2944" s="14"/>
      <c r="DGK2944" s="14"/>
      <c r="DGL2944" s="14"/>
      <c r="DGM2944" s="14"/>
      <c r="DGN2944" s="14"/>
      <c r="DGO2944" s="14"/>
      <c r="DGP2944" s="14"/>
      <c r="DGQ2944" s="14"/>
      <c r="DGR2944" s="14"/>
      <c r="DGS2944" s="14"/>
      <c r="DGT2944" s="14"/>
      <c r="DGU2944" s="14"/>
      <c r="DGV2944" s="14"/>
      <c r="DGW2944" s="14"/>
      <c r="DGX2944" s="14"/>
      <c r="DGY2944" s="14"/>
      <c r="DGZ2944" s="14"/>
      <c r="DHA2944" s="14"/>
      <c r="DHB2944" s="14"/>
      <c r="DHC2944" s="14"/>
      <c r="DHD2944" s="14"/>
      <c r="DHE2944" s="14"/>
      <c r="DHF2944" s="14"/>
      <c r="DHG2944" s="14"/>
      <c r="DHH2944" s="14"/>
      <c r="DHI2944" s="14"/>
      <c r="DHJ2944" s="14"/>
      <c r="DHK2944" s="14"/>
      <c r="DHL2944" s="14"/>
      <c r="DHM2944" s="14"/>
      <c r="DHN2944" s="14"/>
      <c r="DHO2944" s="14"/>
      <c r="DHP2944" s="14"/>
      <c r="DHQ2944" s="14"/>
      <c r="DHR2944" s="14"/>
      <c r="DHS2944" s="14"/>
      <c r="DHT2944" s="14"/>
      <c r="DHU2944" s="14"/>
      <c r="DHV2944" s="14"/>
      <c r="DHW2944" s="14"/>
      <c r="DHX2944" s="14"/>
      <c r="DHY2944" s="14"/>
      <c r="DHZ2944" s="14"/>
      <c r="DIA2944" s="14"/>
      <c r="DIB2944" s="14"/>
      <c r="DIC2944" s="14"/>
      <c r="DID2944" s="14"/>
      <c r="DIE2944" s="14"/>
      <c r="DIF2944" s="14"/>
      <c r="DIG2944" s="14"/>
      <c r="DIH2944" s="14"/>
      <c r="DII2944" s="14"/>
      <c r="DIJ2944" s="14"/>
      <c r="DIK2944" s="14"/>
      <c r="DIL2944" s="14"/>
      <c r="DIM2944" s="14"/>
      <c r="DIN2944" s="14"/>
      <c r="DIO2944" s="14"/>
      <c r="DIP2944" s="14"/>
      <c r="DIQ2944" s="14"/>
      <c r="DIR2944" s="14"/>
      <c r="DIS2944" s="14"/>
      <c r="DIT2944" s="14"/>
      <c r="DIU2944" s="14"/>
      <c r="DIV2944" s="14"/>
      <c r="DIW2944" s="14"/>
      <c r="DIX2944" s="14"/>
      <c r="DIY2944" s="14"/>
      <c r="DIZ2944" s="14"/>
      <c r="DJA2944" s="14"/>
      <c r="DJB2944" s="14"/>
      <c r="DJC2944" s="14"/>
      <c r="DJD2944" s="14"/>
      <c r="DJE2944" s="14"/>
      <c r="DJF2944" s="14"/>
      <c r="DJG2944" s="14"/>
      <c r="DJH2944" s="14"/>
      <c r="DJI2944" s="14"/>
      <c r="DJJ2944" s="14"/>
      <c r="DJK2944" s="14"/>
      <c r="DJL2944" s="14"/>
      <c r="DJM2944" s="14"/>
      <c r="DJN2944" s="14"/>
      <c r="DJO2944" s="14"/>
      <c r="DJP2944" s="14"/>
      <c r="DJQ2944" s="14"/>
      <c r="DJR2944" s="14"/>
      <c r="DJS2944" s="14"/>
      <c r="DJT2944" s="14"/>
      <c r="DJU2944" s="14"/>
      <c r="DJV2944" s="14"/>
      <c r="DJW2944" s="14"/>
      <c r="DJX2944" s="14"/>
      <c r="DJY2944" s="14"/>
      <c r="DJZ2944" s="14"/>
      <c r="DKA2944" s="14"/>
      <c r="DKB2944" s="14"/>
      <c r="DKC2944" s="14"/>
      <c r="DKD2944" s="14"/>
      <c r="DKE2944" s="14"/>
      <c r="DKF2944" s="14"/>
      <c r="DKG2944" s="14"/>
      <c r="DKH2944" s="14"/>
      <c r="DKI2944" s="14"/>
      <c r="DKJ2944" s="14"/>
      <c r="DKK2944" s="14"/>
      <c r="DKL2944" s="14"/>
      <c r="DKM2944" s="14"/>
      <c r="DKN2944" s="14"/>
      <c r="DKO2944" s="14"/>
      <c r="DKP2944" s="14"/>
      <c r="DKQ2944" s="14"/>
      <c r="DKR2944" s="14"/>
      <c r="DKS2944" s="14"/>
      <c r="DKT2944" s="14"/>
      <c r="DKU2944" s="14"/>
      <c r="DKV2944" s="14"/>
      <c r="DKW2944" s="14"/>
      <c r="DKX2944" s="14"/>
      <c r="DKY2944" s="14"/>
      <c r="DKZ2944" s="14"/>
      <c r="DLA2944" s="14"/>
      <c r="DLB2944" s="14"/>
      <c r="DLC2944" s="14"/>
      <c r="DLD2944" s="14"/>
      <c r="DLE2944" s="14"/>
      <c r="DLF2944" s="14"/>
      <c r="DLG2944" s="14"/>
      <c r="DLH2944" s="14"/>
      <c r="DLI2944" s="14"/>
      <c r="DLJ2944" s="14"/>
      <c r="DLK2944" s="14"/>
      <c r="DLL2944" s="14"/>
      <c r="DLM2944" s="14"/>
      <c r="DLN2944" s="14"/>
      <c r="DLO2944" s="14"/>
      <c r="DLP2944" s="14"/>
      <c r="DLQ2944" s="14"/>
      <c r="DLR2944" s="14"/>
      <c r="DLS2944" s="14"/>
      <c r="DLT2944" s="14"/>
      <c r="DLU2944" s="14"/>
      <c r="DLV2944" s="14"/>
      <c r="DLW2944" s="14"/>
      <c r="DLX2944" s="14"/>
      <c r="DLY2944" s="14"/>
      <c r="DLZ2944" s="14"/>
      <c r="DMA2944" s="14"/>
      <c r="DMB2944" s="14"/>
      <c r="DMC2944" s="14"/>
      <c r="DMD2944" s="14"/>
      <c r="DME2944" s="14"/>
      <c r="DMF2944" s="14"/>
      <c r="DMG2944" s="14"/>
      <c r="DMH2944" s="14"/>
      <c r="DMI2944" s="14"/>
      <c r="DMJ2944" s="14"/>
      <c r="DMK2944" s="14"/>
      <c r="DML2944" s="14"/>
      <c r="DMM2944" s="14"/>
      <c r="DMN2944" s="14"/>
      <c r="DMO2944" s="14"/>
      <c r="DMP2944" s="14"/>
      <c r="DMQ2944" s="14"/>
      <c r="DMR2944" s="14"/>
      <c r="DMS2944" s="14"/>
      <c r="DMT2944" s="14"/>
      <c r="DMU2944" s="14"/>
      <c r="DMV2944" s="14"/>
      <c r="DMW2944" s="14"/>
      <c r="DMX2944" s="14"/>
      <c r="DMY2944" s="14"/>
      <c r="DMZ2944" s="14"/>
      <c r="DNA2944" s="14"/>
      <c r="DNB2944" s="14"/>
      <c r="DNC2944" s="14"/>
      <c r="DND2944" s="14"/>
      <c r="DNE2944" s="14"/>
      <c r="DNF2944" s="14"/>
      <c r="DNG2944" s="14"/>
      <c r="DNH2944" s="14"/>
      <c r="DNI2944" s="14"/>
      <c r="DNJ2944" s="14"/>
      <c r="DNK2944" s="14"/>
      <c r="DNL2944" s="14"/>
      <c r="DNM2944" s="14"/>
      <c r="DNN2944" s="14"/>
      <c r="DNO2944" s="14"/>
      <c r="DNP2944" s="14"/>
      <c r="DNQ2944" s="14"/>
      <c r="DNR2944" s="14"/>
      <c r="DNS2944" s="14"/>
      <c r="DNT2944" s="14"/>
      <c r="DNU2944" s="14"/>
      <c r="DNV2944" s="14"/>
      <c r="DNW2944" s="14"/>
      <c r="DNX2944" s="14"/>
      <c r="DNY2944" s="14"/>
      <c r="DNZ2944" s="14"/>
      <c r="DOA2944" s="14"/>
      <c r="DOB2944" s="14"/>
      <c r="DOC2944" s="14"/>
      <c r="DOD2944" s="14"/>
      <c r="DOE2944" s="14"/>
      <c r="DOF2944" s="14"/>
      <c r="DOG2944" s="14"/>
      <c r="DOH2944" s="14"/>
      <c r="DOI2944" s="14"/>
      <c r="DOJ2944" s="14"/>
      <c r="DOK2944" s="14"/>
      <c r="DOL2944" s="14"/>
      <c r="DOM2944" s="14"/>
      <c r="DON2944" s="14"/>
      <c r="DOO2944" s="14"/>
      <c r="DOP2944" s="14"/>
      <c r="DOQ2944" s="14"/>
      <c r="DOR2944" s="14"/>
      <c r="DOS2944" s="14"/>
      <c r="DOT2944" s="14"/>
      <c r="DOU2944" s="14"/>
      <c r="DOV2944" s="14"/>
      <c r="DOW2944" s="14"/>
      <c r="DOX2944" s="14"/>
      <c r="DOY2944" s="14"/>
      <c r="DOZ2944" s="14"/>
      <c r="DPA2944" s="14"/>
      <c r="DPB2944" s="14"/>
      <c r="DPC2944" s="14"/>
      <c r="DPD2944" s="14"/>
      <c r="DPE2944" s="14"/>
      <c r="DPF2944" s="14"/>
      <c r="DPG2944" s="14"/>
      <c r="DPH2944" s="14"/>
      <c r="DPI2944" s="14"/>
      <c r="DPJ2944" s="14"/>
      <c r="DPK2944" s="14"/>
      <c r="DPL2944" s="14"/>
      <c r="DPM2944" s="14"/>
      <c r="DPN2944" s="14"/>
      <c r="DPO2944" s="14"/>
      <c r="DPP2944" s="14"/>
      <c r="DPQ2944" s="14"/>
      <c r="DPR2944" s="14"/>
      <c r="DPS2944" s="14"/>
      <c r="DPT2944" s="14"/>
      <c r="DPU2944" s="14"/>
      <c r="DPV2944" s="14"/>
      <c r="DPW2944" s="14"/>
      <c r="DPX2944" s="14"/>
      <c r="DPY2944" s="14"/>
      <c r="DPZ2944" s="14"/>
      <c r="DQA2944" s="14"/>
      <c r="DQB2944" s="14"/>
      <c r="DQC2944" s="14"/>
      <c r="DQD2944" s="14"/>
      <c r="DQE2944" s="14"/>
      <c r="DQF2944" s="14"/>
      <c r="DQG2944" s="14"/>
      <c r="DQH2944" s="14"/>
      <c r="DQI2944" s="14"/>
      <c r="DQJ2944" s="14"/>
      <c r="DQK2944" s="14"/>
      <c r="DQL2944" s="14"/>
      <c r="DQM2944" s="14"/>
      <c r="DQN2944" s="14"/>
      <c r="DQO2944" s="14"/>
      <c r="DQP2944" s="14"/>
      <c r="DQQ2944" s="14"/>
      <c r="DQR2944" s="14"/>
      <c r="DQS2944" s="14"/>
      <c r="DQT2944" s="14"/>
      <c r="DQU2944" s="14"/>
      <c r="DQV2944" s="14"/>
      <c r="DQW2944" s="14"/>
      <c r="DQX2944" s="14"/>
      <c r="DQY2944" s="14"/>
      <c r="DQZ2944" s="14"/>
      <c r="DRA2944" s="14"/>
      <c r="DRB2944" s="14"/>
      <c r="DRC2944" s="14"/>
      <c r="DRD2944" s="14"/>
      <c r="DRE2944" s="14"/>
      <c r="DRF2944" s="14"/>
      <c r="DRG2944" s="14"/>
      <c r="DRH2944" s="14"/>
      <c r="DRI2944" s="14"/>
      <c r="DRJ2944" s="14"/>
      <c r="DRK2944" s="14"/>
      <c r="DRL2944" s="14"/>
      <c r="DRM2944" s="14"/>
      <c r="DRN2944" s="14"/>
      <c r="DRO2944" s="14"/>
      <c r="DRP2944" s="14"/>
      <c r="DRQ2944" s="14"/>
      <c r="DRR2944" s="14"/>
      <c r="DRS2944" s="14"/>
      <c r="DRT2944" s="14"/>
      <c r="DRU2944" s="14"/>
      <c r="DRV2944" s="14"/>
      <c r="DRW2944" s="14"/>
      <c r="DRX2944" s="14"/>
      <c r="DRY2944" s="14"/>
      <c r="DRZ2944" s="14"/>
      <c r="DSA2944" s="14"/>
      <c r="DSB2944" s="14"/>
      <c r="DSC2944" s="14"/>
      <c r="DSD2944" s="14"/>
      <c r="DSE2944" s="14"/>
      <c r="DSF2944" s="14"/>
      <c r="DSG2944" s="14"/>
      <c r="DSH2944" s="14"/>
      <c r="DSI2944" s="14"/>
      <c r="DSJ2944" s="14"/>
      <c r="DSK2944" s="14"/>
      <c r="DSL2944" s="14"/>
      <c r="DSM2944" s="14"/>
      <c r="DSN2944" s="14"/>
      <c r="DSO2944" s="14"/>
      <c r="DSP2944" s="14"/>
      <c r="DSQ2944" s="14"/>
      <c r="DSR2944" s="14"/>
      <c r="DSS2944" s="14"/>
      <c r="DST2944" s="14"/>
      <c r="DSU2944" s="14"/>
      <c r="DSV2944" s="14"/>
      <c r="DSW2944" s="14"/>
      <c r="DSX2944" s="14"/>
      <c r="DSY2944" s="14"/>
      <c r="DSZ2944" s="14"/>
      <c r="DTA2944" s="14"/>
      <c r="DTB2944" s="14"/>
      <c r="DTC2944" s="14"/>
      <c r="DTD2944" s="14"/>
      <c r="DTE2944" s="14"/>
      <c r="DTF2944" s="14"/>
      <c r="DTG2944" s="14"/>
      <c r="DTH2944" s="14"/>
      <c r="DTI2944" s="14"/>
      <c r="DTJ2944" s="14"/>
      <c r="DTK2944" s="14"/>
      <c r="DTL2944" s="14"/>
      <c r="DTM2944" s="14"/>
      <c r="DTN2944" s="14"/>
      <c r="DTO2944" s="14"/>
      <c r="DTP2944" s="14"/>
      <c r="DTQ2944" s="14"/>
      <c r="DTR2944" s="14"/>
      <c r="DTS2944" s="14"/>
      <c r="DTT2944" s="14"/>
      <c r="DTU2944" s="14"/>
      <c r="DTV2944" s="14"/>
      <c r="DTW2944" s="14"/>
      <c r="DTX2944" s="14"/>
      <c r="DTY2944" s="14"/>
      <c r="DTZ2944" s="14"/>
      <c r="DUA2944" s="14"/>
      <c r="DUB2944" s="14"/>
      <c r="DUC2944" s="14"/>
      <c r="DUD2944" s="14"/>
      <c r="DUE2944" s="14"/>
      <c r="DUF2944" s="14"/>
      <c r="DUG2944" s="14"/>
      <c r="DUH2944" s="14"/>
      <c r="DUI2944" s="14"/>
      <c r="DUJ2944" s="14"/>
      <c r="DUK2944" s="14"/>
      <c r="DUL2944" s="14"/>
      <c r="DUM2944" s="14"/>
      <c r="DUN2944" s="14"/>
      <c r="DUO2944" s="14"/>
      <c r="DUP2944" s="14"/>
      <c r="DUQ2944" s="14"/>
      <c r="DUR2944" s="14"/>
      <c r="DUS2944" s="14"/>
      <c r="DUT2944" s="14"/>
      <c r="DUU2944" s="14"/>
      <c r="DUV2944" s="14"/>
      <c r="DUW2944" s="14"/>
      <c r="DUX2944" s="14"/>
      <c r="DUY2944" s="14"/>
      <c r="DUZ2944" s="14"/>
      <c r="DVA2944" s="14"/>
      <c r="DVB2944" s="14"/>
      <c r="DVC2944" s="14"/>
      <c r="DVD2944" s="14"/>
      <c r="DVE2944" s="14"/>
      <c r="DVF2944" s="14"/>
      <c r="DVG2944" s="14"/>
      <c r="DVH2944" s="14"/>
      <c r="DVI2944" s="14"/>
      <c r="DVJ2944" s="14"/>
      <c r="DVK2944" s="14"/>
      <c r="DVL2944" s="14"/>
      <c r="DVM2944" s="14"/>
      <c r="DVN2944" s="14"/>
      <c r="DVO2944" s="14"/>
      <c r="DVP2944" s="14"/>
      <c r="DVQ2944" s="14"/>
      <c r="DVR2944" s="14"/>
      <c r="DVS2944" s="14"/>
      <c r="DVT2944" s="14"/>
      <c r="DVU2944" s="14"/>
      <c r="DVV2944" s="14"/>
      <c r="DVW2944" s="14"/>
      <c r="DVX2944" s="14"/>
      <c r="DVY2944" s="14"/>
      <c r="DVZ2944" s="14"/>
      <c r="DWA2944" s="14"/>
      <c r="DWB2944" s="14"/>
      <c r="DWC2944" s="14"/>
      <c r="DWD2944" s="14"/>
      <c r="DWE2944" s="14"/>
      <c r="DWF2944" s="14"/>
      <c r="DWG2944" s="14"/>
      <c r="DWH2944" s="14"/>
      <c r="DWI2944" s="14"/>
      <c r="DWJ2944" s="14"/>
      <c r="DWK2944" s="14"/>
      <c r="DWL2944" s="14"/>
      <c r="DWM2944" s="14"/>
      <c r="DWN2944" s="14"/>
      <c r="DWO2944" s="14"/>
      <c r="DWP2944" s="14"/>
      <c r="DWQ2944" s="14"/>
      <c r="DWR2944" s="14"/>
      <c r="DWS2944" s="14"/>
      <c r="DWT2944" s="14"/>
      <c r="DWU2944" s="14"/>
      <c r="DWV2944" s="14"/>
      <c r="DWW2944" s="14"/>
      <c r="DWX2944" s="14"/>
      <c r="DWY2944" s="14"/>
      <c r="DWZ2944" s="14"/>
      <c r="DXA2944" s="14"/>
      <c r="DXB2944" s="14"/>
      <c r="DXC2944" s="14"/>
      <c r="DXD2944" s="14"/>
      <c r="DXE2944" s="14"/>
      <c r="DXF2944" s="14"/>
      <c r="DXG2944" s="14"/>
      <c r="DXH2944" s="14"/>
      <c r="DXI2944" s="14"/>
      <c r="DXJ2944" s="14"/>
      <c r="DXK2944" s="14"/>
      <c r="DXL2944" s="14"/>
      <c r="DXM2944" s="14"/>
      <c r="DXN2944" s="14"/>
      <c r="DXO2944" s="14"/>
      <c r="DXP2944" s="14"/>
      <c r="DXQ2944" s="14"/>
      <c r="DXR2944" s="14"/>
      <c r="DXS2944" s="14"/>
      <c r="DXT2944" s="14"/>
      <c r="DXU2944" s="14"/>
      <c r="DXV2944" s="14"/>
      <c r="DXW2944" s="14"/>
      <c r="DXX2944" s="14"/>
      <c r="DXY2944" s="14"/>
      <c r="DXZ2944" s="14"/>
      <c r="DYA2944" s="14"/>
      <c r="DYB2944" s="14"/>
      <c r="DYC2944" s="14"/>
      <c r="DYD2944" s="14"/>
      <c r="DYE2944" s="14"/>
      <c r="DYF2944" s="14"/>
      <c r="DYG2944" s="14"/>
      <c r="DYH2944" s="14"/>
      <c r="DYI2944" s="14"/>
      <c r="DYJ2944" s="14"/>
      <c r="DYK2944" s="14"/>
      <c r="DYL2944" s="14"/>
      <c r="DYM2944" s="14"/>
      <c r="DYN2944" s="14"/>
      <c r="DYO2944" s="14"/>
      <c r="DYP2944" s="14"/>
      <c r="DYQ2944" s="14"/>
      <c r="DYR2944" s="14"/>
      <c r="DYS2944" s="14"/>
      <c r="DYT2944" s="14"/>
      <c r="DYU2944" s="14"/>
      <c r="DYV2944" s="14"/>
      <c r="DYW2944" s="14"/>
      <c r="DYX2944" s="14"/>
      <c r="DYY2944" s="14"/>
      <c r="DYZ2944" s="14"/>
      <c r="DZA2944" s="14"/>
      <c r="DZB2944" s="14"/>
      <c r="DZC2944" s="14"/>
      <c r="DZD2944" s="14"/>
      <c r="DZE2944" s="14"/>
      <c r="DZF2944" s="14"/>
      <c r="DZG2944" s="14"/>
      <c r="DZH2944" s="14"/>
      <c r="DZI2944" s="14"/>
      <c r="DZJ2944" s="14"/>
      <c r="DZK2944" s="14"/>
      <c r="DZL2944" s="14"/>
      <c r="DZM2944" s="14"/>
      <c r="DZN2944" s="14"/>
      <c r="DZO2944" s="14"/>
      <c r="DZP2944" s="14"/>
      <c r="DZQ2944" s="14"/>
      <c r="DZR2944" s="14"/>
      <c r="DZS2944" s="14"/>
      <c r="DZT2944" s="14"/>
      <c r="DZU2944" s="14"/>
      <c r="DZV2944" s="14"/>
      <c r="DZW2944" s="14"/>
      <c r="DZX2944" s="14"/>
      <c r="DZY2944" s="14"/>
      <c r="DZZ2944" s="14"/>
      <c r="EAA2944" s="14"/>
      <c r="EAB2944" s="14"/>
      <c r="EAC2944" s="14"/>
      <c r="EAD2944" s="14"/>
      <c r="EAE2944" s="14"/>
      <c r="EAF2944" s="14"/>
      <c r="EAG2944" s="14"/>
      <c r="EAH2944" s="14"/>
      <c r="EAI2944" s="14"/>
      <c r="EAJ2944" s="14"/>
      <c r="EAK2944" s="14"/>
      <c r="EAL2944" s="14"/>
      <c r="EAM2944" s="14"/>
      <c r="EAN2944" s="14"/>
      <c r="EAO2944" s="14"/>
      <c r="EAP2944" s="14"/>
      <c r="EAQ2944" s="14"/>
      <c r="EAR2944" s="14"/>
      <c r="EAS2944" s="14"/>
      <c r="EAT2944" s="14"/>
      <c r="EAU2944" s="14"/>
      <c r="EAV2944" s="14"/>
      <c r="EAW2944" s="14"/>
      <c r="EAX2944" s="14"/>
      <c r="EAY2944" s="14"/>
      <c r="EAZ2944" s="14"/>
      <c r="EBA2944" s="14"/>
      <c r="EBB2944" s="14"/>
      <c r="EBC2944" s="14"/>
      <c r="EBD2944" s="14"/>
      <c r="EBE2944" s="14"/>
      <c r="EBF2944" s="14"/>
      <c r="EBG2944" s="14"/>
      <c r="EBH2944" s="14"/>
      <c r="EBI2944" s="14"/>
      <c r="EBJ2944" s="14"/>
      <c r="EBK2944" s="14"/>
      <c r="EBL2944" s="14"/>
      <c r="EBM2944" s="14"/>
      <c r="EBN2944" s="14"/>
      <c r="EBO2944" s="14"/>
      <c r="EBP2944" s="14"/>
      <c r="EBQ2944" s="14"/>
      <c r="EBR2944" s="14"/>
      <c r="EBS2944" s="14"/>
      <c r="EBT2944" s="14"/>
      <c r="EBU2944" s="14"/>
      <c r="EBV2944" s="14"/>
      <c r="EBW2944" s="14"/>
      <c r="EBX2944" s="14"/>
      <c r="EBY2944" s="14"/>
      <c r="EBZ2944" s="14"/>
      <c r="ECA2944" s="14"/>
      <c r="ECB2944" s="14"/>
      <c r="ECC2944" s="14"/>
      <c r="ECD2944" s="14"/>
      <c r="ECE2944" s="14"/>
      <c r="ECF2944" s="14"/>
      <c r="ECG2944" s="14"/>
      <c r="ECH2944" s="14"/>
      <c r="ECI2944" s="14"/>
      <c r="ECJ2944" s="14"/>
      <c r="ECK2944" s="14"/>
      <c r="ECL2944" s="14"/>
      <c r="ECM2944" s="14"/>
      <c r="ECN2944" s="14"/>
      <c r="ECO2944" s="14"/>
      <c r="ECP2944" s="14"/>
      <c r="ECQ2944" s="14"/>
      <c r="ECR2944" s="14"/>
      <c r="ECS2944" s="14"/>
      <c r="ECT2944" s="14"/>
      <c r="ECU2944" s="14"/>
      <c r="ECV2944" s="14"/>
      <c r="ECW2944" s="14"/>
      <c r="ECX2944" s="14"/>
      <c r="ECY2944" s="14"/>
      <c r="ECZ2944" s="14"/>
      <c r="EDA2944" s="14"/>
      <c r="EDB2944" s="14"/>
      <c r="EDC2944" s="14"/>
      <c r="EDD2944" s="14"/>
      <c r="EDE2944" s="14"/>
      <c r="EDF2944" s="14"/>
      <c r="EDG2944" s="14"/>
      <c r="EDH2944" s="14"/>
      <c r="EDI2944" s="14"/>
      <c r="EDJ2944" s="14"/>
      <c r="EDK2944" s="14"/>
      <c r="EDL2944" s="14"/>
      <c r="EDM2944" s="14"/>
      <c r="EDN2944" s="14"/>
      <c r="EDO2944" s="14"/>
      <c r="EDP2944" s="14"/>
      <c r="EDQ2944" s="14"/>
      <c r="EDR2944" s="14"/>
      <c r="EDS2944" s="14"/>
      <c r="EDT2944" s="14"/>
      <c r="EDU2944" s="14"/>
      <c r="EDV2944" s="14"/>
      <c r="EDW2944" s="14"/>
      <c r="EDX2944" s="14"/>
      <c r="EDY2944" s="14"/>
      <c r="EDZ2944" s="14"/>
      <c r="EEA2944" s="14"/>
      <c r="EEB2944" s="14"/>
      <c r="EEC2944" s="14"/>
      <c r="EED2944" s="14"/>
      <c r="EEE2944" s="14"/>
      <c r="EEF2944" s="14"/>
      <c r="EEG2944" s="14"/>
      <c r="EEH2944" s="14"/>
      <c r="EEI2944" s="14"/>
      <c r="EEJ2944" s="14"/>
      <c r="EEK2944" s="14"/>
      <c r="EEL2944" s="14"/>
      <c r="EEM2944" s="14"/>
      <c r="EEN2944" s="14"/>
      <c r="EEO2944" s="14"/>
      <c r="EEP2944" s="14"/>
      <c r="EEQ2944" s="14"/>
      <c r="EER2944" s="14"/>
      <c r="EES2944" s="14"/>
      <c r="EET2944" s="14"/>
      <c r="EEU2944" s="14"/>
      <c r="EEV2944" s="14"/>
      <c r="EEW2944" s="14"/>
      <c r="EEX2944" s="14"/>
      <c r="EEY2944" s="14"/>
      <c r="EEZ2944" s="14"/>
      <c r="EFA2944" s="14"/>
      <c r="EFB2944" s="14"/>
      <c r="EFC2944" s="14"/>
      <c r="EFD2944" s="14"/>
      <c r="EFE2944" s="14"/>
      <c r="EFF2944" s="14"/>
      <c r="EFG2944" s="14"/>
      <c r="EFH2944" s="14"/>
      <c r="EFI2944" s="14"/>
      <c r="EFJ2944" s="14"/>
      <c r="EFK2944" s="14"/>
      <c r="EFL2944" s="14"/>
      <c r="EFM2944" s="14"/>
      <c r="EFN2944" s="14"/>
      <c r="EFO2944" s="14"/>
      <c r="EFP2944" s="14"/>
      <c r="EFQ2944" s="14"/>
      <c r="EFR2944" s="14"/>
      <c r="EFS2944" s="14"/>
      <c r="EFT2944" s="14"/>
      <c r="EFU2944" s="14"/>
      <c r="EFV2944" s="14"/>
      <c r="EFW2944" s="14"/>
      <c r="EFX2944" s="14"/>
      <c r="EFY2944" s="14"/>
      <c r="EFZ2944" s="14"/>
      <c r="EGA2944" s="14"/>
      <c r="EGB2944" s="14"/>
      <c r="EGC2944" s="14"/>
      <c r="EGD2944" s="14"/>
      <c r="EGE2944" s="14"/>
      <c r="EGF2944" s="14"/>
      <c r="EGG2944" s="14"/>
      <c r="EGH2944" s="14"/>
      <c r="EGI2944" s="14"/>
      <c r="EGJ2944" s="14"/>
      <c r="EGK2944" s="14"/>
      <c r="EGL2944" s="14"/>
      <c r="EGM2944" s="14"/>
      <c r="EGN2944" s="14"/>
      <c r="EGO2944" s="14"/>
      <c r="EGP2944" s="14"/>
      <c r="EGQ2944" s="14"/>
      <c r="EGR2944" s="14"/>
      <c r="EGS2944" s="14"/>
      <c r="EGT2944" s="14"/>
      <c r="EGU2944" s="14"/>
      <c r="EGV2944" s="14"/>
      <c r="EGW2944" s="14"/>
      <c r="EGX2944" s="14"/>
      <c r="EGY2944" s="14"/>
      <c r="EGZ2944" s="14"/>
      <c r="EHA2944" s="14"/>
      <c r="EHB2944" s="14"/>
      <c r="EHC2944" s="14"/>
      <c r="EHD2944" s="14"/>
      <c r="EHE2944" s="14"/>
      <c r="EHF2944" s="14"/>
      <c r="EHG2944" s="14"/>
      <c r="EHH2944" s="14"/>
      <c r="EHI2944" s="14"/>
      <c r="EHJ2944" s="14"/>
      <c r="EHK2944" s="14"/>
      <c r="EHL2944" s="14"/>
      <c r="EHM2944" s="14"/>
      <c r="EHN2944" s="14"/>
      <c r="EHO2944" s="14"/>
      <c r="EHP2944" s="14"/>
      <c r="EHQ2944" s="14"/>
      <c r="EHR2944" s="14"/>
      <c r="EHS2944" s="14"/>
      <c r="EHT2944" s="14"/>
      <c r="EHU2944" s="14"/>
      <c r="EHV2944" s="14"/>
      <c r="EHW2944" s="14"/>
      <c r="EHX2944" s="14"/>
      <c r="EHY2944" s="14"/>
      <c r="EHZ2944" s="14"/>
      <c r="EIA2944" s="14"/>
      <c r="EIB2944" s="14"/>
      <c r="EIC2944" s="14"/>
      <c r="EID2944" s="14"/>
      <c r="EIE2944" s="14"/>
      <c r="EIF2944" s="14"/>
      <c r="EIG2944" s="14"/>
      <c r="EIH2944" s="14"/>
      <c r="EII2944" s="14"/>
      <c r="EIJ2944" s="14"/>
      <c r="EIK2944" s="14"/>
      <c r="EIL2944" s="14"/>
      <c r="EIM2944" s="14"/>
      <c r="EIN2944" s="14"/>
      <c r="EIO2944" s="14"/>
      <c r="EIP2944" s="14"/>
      <c r="EIQ2944" s="14"/>
      <c r="EIR2944" s="14"/>
      <c r="EIS2944" s="14"/>
      <c r="EIT2944" s="14"/>
      <c r="EIU2944" s="14"/>
      <c r="EIV2944" s="14"/>
      <c r="EIW2944" s="14"/>
      <c r="EIX2944" s="14"/>
      <c r="EIY2944" s="14"/>
      <c r="EIZ2944" s="14"/>
      <c r="EJA2944" s="14"/>
      <c r="EJB2944" s="14"/>
      <c r="EJC2944" s="14"/>
      <c r="EJD2944" s="14"/>
      <c r="EJE2944" s="14"/>
      <c r="EJF2944" s="14"/>
      <c r="EJG2944" s="14"/>
      <c r="EJH2944" s="14"/>
      <c r="EJI2944" s="14"/>
      <c r="EJJ2944" s="14"/>
      <c r="EJK2944" s="14"/>
      <c r="EJL2944" s="14"/>
      <c r="EJM2944" s="14"/>
      <c r="EJN2944" s="14"/>
      <c r="EJO2944" s="14"/>
      <c r="EJP2944" s="14"/>
      <c r="EJQ2944" s="14"/>
      <c r="EJR2944" s="14"/>
      <c r="EJS2944" s="14"/>
      <c r="EJT2944" s="14"/>
      <c r="EJU2944" s="14"/>
      <c r="EJV2944" s="14"/>
      <c r="EJW2944" s="14"/>
      <c r="EJX2944" s="14"/>
      <c r="EJY2944" s="14"/>
      <c r="EJZ2944" s="14"/>
      <c r="EKA2944" s="14"/>
      <c r="EKB2944" s="14"/>
      <c r="EKC2944" s="14"/>
      <c r="EKD2944" s="14"/>
      <c r="EKE2944" s="14"/>
      <c r="EKF2944" s="14"/>
      <c r="EKG2944" s="14"/>
      <c r="EKH2944" s="14"/>
      <c r="EKI2944" s="14"/>
      <c r="EKJ2944" s="14"/>
      <c r="EKK2944" s="14"/>
      <c r="EKL2944" s="14"/>
      <c r="EKM2944" s="14"/>
      <c r="EKN2944" s="14"/>
      <c r="EKO2944" s="14"/>
      <c r="EKP2944" s="14"/>
      <c r="EKQ2944" s="14"/>
      <c r="EKR2944" s="14"/>
      <c r="EKS2944" s="14"/>
      <c r="EKT2944" s="14"/>
      <c r="EKU2944" s="14"/>
      <c r="EKV2944" s="14"/>
      <c r="EKW2944" s="14"/>
      <c r="EKX2944" s="14"/>
      <c r="EKY2944" s="14"/>
      <c r="EKZ2944" s="14"/>
      <c r="ELA2944" s="14"/>
      <c r="ELB2944" s="14"/>
      <c r="ELC2944" s="14"/>
      <c r="ELD2944" s="14"/>
      <c r="ELE2944" s="14"/>
      <c r="ELF2944" s="14"/>
      <c r="ELG2944" s="14"/>
      <c r="ELH2944" s="14"/>
      <c r="ELI2944" s="14"/>
      <c r="ELJ2944" s="14"/>
      <c r="ELK2944" s="14"/>
      <c r="ELL2944" s="14"/>
      <c r="ELM2944" s="14"/>
      <c r="ELN2944" s="14"/>
      <c r="ELO2944" s="14"/>
      <c r="ELP2944" s="14"/>
      <c r="ELQ2944" s="14"/>
      <c r="ELR2944" s="14"/>
      <c r="ELS2944" s="14"/>
      <c r="ELT2944" s="14"/>
      <c r="ELU2944" s="14"/>
      <c r="ELV2944" s="14"/>
      <c r="ELW2944" s="14"/>
      <c r="ELX2944" s="14"/>
      <c r="ELY2944" s="14"/>
      <c r="ELZ2944" s="14"/>
      <c r="EMA2944" s="14"/>
      <c r="EMB2944" s="14"/>
      <c r="EMC2944" s="14"/>
      <c r="EMD2944" s="14"/>
      <c r="EME2944" s="14"/>
      <c r="EMF2944" s="14"/>
      <c r="EMG2944" s="14"/>
      <c r="EMH2944" s="14"/>
      <c r="EMI2944" s="14"/>
      <c r="EMJ2944" s="14"/>
      <c r="EMK2944" s="14"/>
      <c r="EML2944" s="14"/>
      <c r="EMM2944" s="14"/>
      <c r="EMN2944" s="14"/>
      <c r="EMO2944" s="14"/>
      <c r="EMP2944" s="14"/>
      <c r="EMQ2944" s="14"/>
      <c r="EMR2944" s="14"/>
      <c r="EMS2944" s="14"/>
      <c r="EMT2944" s="14"/>
      <c r="EMU2944" s="14"/>
      <c r="EMV2944" s="14"/>
      <c r="EMW2944" s="14"/>
      <c r="EMX2944" s="14"/>
      <c r="EMY2944" s="14"/>
      <c r="EMZ2944" s="14"/>
      <c r="ENA2944" s="14"/>
      <c r="ENB2944" s="14"/>
      <c r="ENC2944" s="14"/>
      <c r="END2944" s="14"/>
      <c r="ENE2944" s="14"/>
      <c r="ENF2944" s="14"/>
      <c r="ENG2944" s="14"/>
      <c r="ENH2944" s="14"/>
      <c r="ENI2944" s="14"/>
      <c r="ENJ2944" s="14"/>
      <c r="ENK2944" s="14"/>
      <c r="ENL2944" s="14"/>
      <c r="ENM2944" s="14"/>
      <c r="ENN2944" s="14"/>
      <c r="ENO2944" s="14"/>
      <c r="ENP2944" s="14"/>
      <c r="ENQ2944" s="14"/>
      <c r="ENR2944" s="14"/>
      <c r="ENS2944" s="14"/>
      <c r="ENT2944" s="14"/>
      <c r="ENU2944" s="14"/>
      <c r="ENV2944" s="14"/>
      <c r="ENW2944" s="14"/>
      <c r="ENX2944" s="14"/>
      <c r="ENY2944" s="14"/>
      <c r="ENZ2944" s="14"/>
      <c r="EOA2944" s="14"/>
      <c r="EOB2944" s="14"/>
      <c r="EOC2944" s="14"/>
      <c r="EOD2944" s="14"/>
      <c r="EOE2944" s="14"/>
      <c r="EOF2944" s="14"/>
      <c r="EOG2944" s="14"/>
      <c r="EOH2944" s="14"/>
      <c r="EOI2944" s="14"/>
      <c r="EOJ2944" s="14"/>
      <c r="EOK2944" s="14"/>
      <c r="EOL2944" s="14"/>
      <c r="EOM2944" s="14"/>
      <c r="EON2944" s="14"/>
      <c r="EOO2944" s="14"/>
      <c r="EOP2944" s="14"/>
      <c r="EOQ2944" s="14"/>
      <c r="EOR2944" s="14"/>
      <c r="EOS2944" s="14"/>
      <c r="EOT2944" s="14"/>
      <c r="EOU2944" s="14"/>
      <c r="EOV2944" s="14"/>
      <c r="EOW2944" s="14"/>
      <c r="EOX2944" s="14"/>
      <c r="EOY2944" s="14"/>
      <c r="EOZ2944" s="14"/>
      <c r="EPA2944" s="14"/>
      <c r="EPB2944" s="14"/>
      <c r="EPC2944" s="14"/>
      <c r="EPD2944" s="14"/>
      <c r="EPE2944" s="14"/>
      <c r="EPF2944" s="14"/>
      <c r="EPG2944" s="14"/>
      <c r="EPH2944" s="14"/>
      <c r="EPI2944" s="14"/>
      <c r="EPJ2944" s="14"/>
      <c r="EPK2944" s="14"/>
      <c r="EPL2944" s="14"/>
      <c r="EPM2944" s="14"/>
      <c r="EPN2944" s="14"/>
      <c r="EPO2944" s="14"/>
      <c r="EPP2944" s="14"/>
      <c r="EPQ2944" s="14"/>
      <c r="EPR2944" s="14"/>
      <c r="EPS2944" s="14"/>
      <c r="EPT2944" s="14"/>
      <c r="EPU2944" s="14"/>
      <c r="EPV2944" s="14"/>
      <c r="EPW2944" s="14"/>
      <c r="EPX2944" s="14"/>
      <c r="EPY2944" s="14"/>
      <c r="EPZ2944" s="14"/>
      <c r="EQA2944" s="14"/>
      <c r="EQB2944" s="14"/>
      <c r="EQC2944" s="14"/>
      <c r="EQD2944" s="14"/>
      <c r="EQE2944" s="14"/>
      <c r="EQF2944" s="14"/>
      <c r="EQG2944" s="14"/>
      <c r="EQH2944" s="14"/>
      <c r="EQI2944" s="14"/>
      <c r="EQJ2944" s="14"/>
      <c r="EQK2944" s="14"/>
      <c r="EQL2944" s="14"/>
      <c r="EQM2944" s="14"/>
      <c r="EQN2944" s="14"/>
      <c r="EQO2944" s="14"/>
      <c r="EQP2944" s="14"/>
      <c r="EQQ2944" s="14"/>
      <c r="EQR2944" s="14"/>
      <c r="EQS2944" s="14"/>
      <c r="EQT2944" s="14"/>
      <c r="EQU2944" s="14"/>
      <c r="EQV2944" s="14"/>
      <c r="EQW2944" s="14"/>
      <c r="EQX2944" s="14"/>
      <c r="EQY2944" s="14"/>
      <c r="EQZ2944" s="14"/>
      <c r="ERA2944" s="14"/>
      <c r="ERB2944" s="14"/>
      <c r="ERC2944" s="14"/>
      <c r="ERD2944" s="14"/>
      <c r="ERE2944" s="14"/>
      <c r="ERF2944" s="14"/>
      <c r="ERG2944" s="14"/>
      <c r="ERH2944" s="14"/>
      <c r="ERI2944" s="14"/>
      <c r="ERJ2944" s="14"/>
      <c r="ERK2944" s="14"/>
      <c r="ERL2944" s="14"/>
      <c r="ERM2944" s="14"/>
      <c r="ERN2944" s="14"/>
      <c r="ERO2944" s="14"/>
      <c r="ERP2944" s="14"/>
      <c r="ERQ2944" s="14"/>
      <c r="ERR2944" s="14"/>
      <c r="ERS2944" s="14"/>
      <c r="ERT2944" s="14"/>
      <c r="ERU2944" s="14"/>
      <c r="ERV2944" s="14"/>
      <c r="ERW2944" s="14"/>
      <c r="ERX2944" s="14"/>
      <c r="ERY2944" s="14"/>
      <c r="ERZ2944" s="14"/>
      <c r="ESA2944" s="14"/>
      <c r="ESB2944" s="14"/>
      <c r="ESC2944" s="14"/>
      <c r="ESD2944" s="14"/>
      <c r="ESE2944" s="14"/>
      <c r="ESF2944" s="14"/>
      <c r="ESG2944" s="14"/>
      <c r="ESH2944" s="14"/>
      <c r="ESI2944" s="14"/>
      <c r="ESJ2944" s="14"/>
      <c r="ESK2944" s="14"/>
      <c r="ESL2944" s="14"/>
      <c r="ESM2944" s="14"/>
      <c r="ESN2944" s="14"/>
      <c r="ESO2944" s="14"/>
      <c r="ESP2944" s="14"/>
      <c r="ESQ2944" s="14"/>
      <c r="ESR2944" s="14"/>
      <c r="ESS2944" s="14"/>
      <c r="EST2944" s="14"/>
      <c r="ESU2944" s="14"/>
      <c r="ESV2944" s="14"/>
      <c r="ESW2944" s="14"/>
      <c r="ESX2944" s="14"/>
      <c r="ESY2944" s="14"/>
      <c r="ESZ2944" s="14"/>
      <c r="ETA2944" s="14"/>
      <c r="ETB2944" s="14"/>
      <c r="ETC2944" s="14"/>
      <c r="ETD2944" s="14"/>
      <c r="ETE2944" s="14"/>
      <c r="ETF2944" s="14"/>
      <c r="ETG2944" s="14"/>
      <c r="ETH2944" s="14"/>
      <c r="ETI2944" s="14"/>
      <c r="ETJ2944" s="14"/>
      <c r="ETK2944" s="14"/>
      <c r="ETL2944" s="14"/>
      <c r="ETM2944" s="14"/>
      <c r="ETN2944" s="14"/>
      <c r="ETO2944" s="14"/>
      <c r="ETP2944" s="14"/>
      <c r="ETQ2944" s="14"/>
      <c r="ETR2944" s="14"/>
      <c r="ETS2944" s="14"/>
      <c r="ETT2944" s="14"/>
      <c r="ETU2944" s="14"/>
      <c r="ETV2944" s="14"/>
      <c r="ETW2944" s="14"/>
      <c r="ETX2944" s="14"/>
      <c r="ETY2944" s="14"/>
      <c r="ETZ2944" s="14"/>
      <c r="EUA2944" s="14"/>
      <c r="EUB2944" s="14"/>
      <c r="EUC2944" s="14"/>
      <c r="EUD2944" s="14"/>
      <c r="EUE2944" s="14"/>
      <c r="EUF2944" s="14"/>
      <c r="EUG2944" s="14"/>
      <c r="EUH2944" s="14"/>
      <c r="EUI2944" s="14"/>
      <c r="EUJ2944" s="14"/>
      <c r="EUK2944" s="14"/>
      <c r="EUL2944" s="14"/>
      <c r="EUM2944" s="14"/>
      <c r="EUN2944" s="14"/>
      <c r="EUO2944" s="14"/>
      <c r="EUP2944" s="14"/>
      <c r="EUQ2944" s="14"/>
      <c r="EUR2944" s="14"/>
      <c r="EUS2944" s="14"/>
      <c r="EUT2944" s="14"/>
      <c r="EUU2944" s="14"/>
      <c r="EUV2944" s="14"/>
      <c r="EUW2944" s="14"/>
      <c r="EUX2944" s="14"/>
      <c r="EUY2944" s="14"/>
      <c r="EUZ2944" s="14"/>
      <c r="EVA2944" s="14"/>
      <c r="EVB2944" s="14"/>
      <c r="EVC2944" s="14"/>
      <c r="EVD2944" s="14"/>
      <c r="EVE2944" s="14"/>
      <c r="EVF2944" s="14"/>
      <c r="EVG2944" s="14"/>
      <c r="EVH2944" s="14"/>
      <c r="EVI2944" s="14"/>
      <c r="EVJ2944" s="14"/>
      <c r="EVK2944" s="14"/>
      <c r="EVL2944" s="14"/>
      <c r="EVM2944" s="14"/>
      <c r="EVN2944" s="14"/>
      <c r="EVO2944" s="14"/>
      <c r="EVP2944" s="14"/>
      <c r="EVQ2944" s="14"/>
      <c r="EVR2944" s="14"/>
      <c r="EVS2944" s="14"/>
      <c r="EVT2944" s="14"/>
      <c r="EVU2944" s="14"/>
      <c r="EVV2944" s="14"/>
      <c r="EVW2944" s="14"/>
      <c r="EVX2944" s="14"/>
      <c r="EVY2944" s="14"/>
      <c r="EVZ2944" s="14"/>
      <c r="EWA2944" s="14"/>
      <c r="EWB2944" s="14"/>
      <c r="EWC2944" s="14"/>
      <c r="EWD2944" s="14"/>
      <c r="EWE2944" s="14"/>
      <c r="EWF2944" s="14"/>
      <c r="EWG2944" s="14"/>
      <c r="EWH2944" s="14"/>
      <c r="EWI2944" s="14"/>
      <c r="EWJ2944" s="14"/>
      <c r="EWK2944" s="14"/>
      <c r="EWL2944" s="14"/>
      <c r="EWM2944" s="14"/>
      <c r="EWN2944" s="14"/>
      <c r="EWO2944" s="14"/>
      <c r="EWP2944" s="14"/>
      <c r="EWQ2944" s="14"/>
      <c r="EWR2944" s="14"/>
      <c r="EWS2944" s="14"/>
      <c r="EWT2944" s="14"/>
      <c r="EWU2944" s="14"/>
      <c r="EWV2944" s="14"/>
      <c r="EWW2944" s="14"/>
      <c r="EWX2944" s="14"/>
      <c r="EWY2944" s="14"/>
      <c r="EWZ2944" s="14"/>
      <c r="EXA2944" s="14"/>
      <c r="EXB2944" s="14"/>
      <c r="EXC2944" s="14"/>
      <c r="EXD2944" s="14"/>
      <c r="EXE2944" s="14"/>
      <c r="EXF2944" s="14"/>
      <c r="EXG2944" s="14"/>
      <c r="EXH2944" s="14"/>
      <c r="EXI2944" s="14"/>
      <c r="EXJ2944" s="14"/>
      <c r="EXK2944" s="14"/>
      <c r="EXL2944" s="14"/>
      <c r="EXM2944" s="14"/>
      <c r="EXN2944" s="14"/>
      <c r="EXO2944" s="14"/>
      <c r="EXP2944" s="14"/>
      <c r="EXQ2944" s="14"/>
      <c r="EXR2944" s="14"/>
      <c r="EXS2944" s="14"/>
      <c r="EXT2944" s="14"/>
      <c r="EXU2944" s="14"/>
      <c r="EXV2944" s="14"/>
      <c r="EXW2944" s="14"/>
      <c r="EXX2944" s="14"/>
      <c r="EXY2944" s="14"/>
      <c r="EXZ2944" s="14"/>
      <c r="EYA2944" s="14"/>
      <c r="EYB2944" s="14"/>
      <c r="EYC2944" s="14"/>
      <c r="EYD2944" s="14"/>
      <c r="EYE2944" s="14"/>
      <c r="EYF2944" s="14"/>
      <c r="EYG2944" s="14"/>
      <c r="EYH2944" s="14"/>
      <c r="EYI2944" s="14"/>
      <c r="EYJ2944" s="14"/>
      <c r="EYK2944" s="14"/>
      <c r="EYL2944" s="14"/>
      <c r="EYM2944" s="14"/>
      <c r="EYN2944" s="14"/>
      <c r="EYO2944" s="14"/>
      <c r="EYP2944" s="14"/>
      <c r="EYQ2944" s="14"/>
      <c r="EYR2944" s="14"/>
      <c r="EYS2944" s="14"/>
      <c r="EYT2944" s="14"/>
      <c r="EYU2944" s="14"/>
      <c r="EYV2944" s="14"/>
      <c r="EYW2944" s="14"/>
      <c r="EYX2944" s="14"/>
      <c r="EYY2944" s="14"/>
      <c r="EYZ2944" s="14"/>
      <c r="EZA2944" s="14"/>
      <c r="EZB2944" s="14"/>
      <c r="EZC2944" s="14"/>
      <c r="EZD2944" s="14"/>
      <c r="EZE2944" s="14"/>
      <c r="EZF2944" s="14"/>
      <c r="EZG2944" s="14"/>
      <c r="EZH2944" s="14"/>
      <c r="EZI2944" s="14"/>
      <c r="EZJ2944" s="14"/>
      <c r="EZK2944" s="14"/>
      <c r="EZL2944" s="14"/>
      <c r="EZM2944" s="14"/>
      <c r="EZN2944" s="14"/>
      <c r="EZO2944" s="14"/>
      <c r="EZP2944" s="14"/>
      <c r="EZQ2944" s="14"/>
      <c r="EZR2944" s="14"/>
      <c r="EZS2944" s="14"/>
      <c r="EZT2944" s="14"/>
      <c r="EZU2944" s="14"/>
      <c r="EZV2944" s="14"/>
      <c r="EZW2944" s="14"/>
      <c r="EZX2944" s="14"/>
      <c r="EZY2944" s="14"/>
      <c r="EZZ2944" s="14"/>
      <c r="FAA2944" s="14"/>
      <c r="FAB2944" s="14"/>
      <c r="FAC2944" s="14"/>
      <c r="FAD2944" s="14"/>
      <c r="FAE2944" s="14"/>
      <c r="FAF2944" s="14"/>
      <c r="FAG2944" s="14"/>
      <c r="FAH2944" s="14"/>
      <c r="FAI2944" s="14"/>
      <c r="FAJ2944" s="14"/>
      <c r="FAK2944" s="14"/>
      <c r="FAL2944" s="14"/>
      <c r="FAM2944" s="14"/>
      <c r="FAN2944" s="14"/>
      <c r="FAO2944" s="14"/>
      <c r="FAP2944" s="14"/>
      <c r="FAQ2944" s="14"/>
      <c r="FAR2944" s="14"/>
      <c r="FAS2944" s="14"/>
      <c r="FAT2944" s="14"/>
      <c r="FAU2944" s="14"/>
      <c r="FAV2944" s="14"/>
      <c r="FAW2944" s="14"/>
      <c r="FAX2944" s="14"/>
      <c r="FAY2944" s="14"/>
      <c r="FAZ2944" s="14"/>
      <c r="FBA2944" s="14"/>
      <c r="FBB2944" s="14"/>
      <c r="FBC2944" s="14"/>
      <c r="FBD2944" s="14"/>
      <c r="FBE2944" s="14"/>
      <c r="FBF2944" s="14"/>
      <c r="FBG2944" s="14"/>
      <c r="FBH2944" s="14"/>
      <c r="FBI2944" s="14"/>
      <c r="FBJ2944" s="14"/>
      <c r="FBK2944" s="14"/>
      <c r="FBL2944" s="14"/>
      <c r="FBM2944" s="14"/>
      <c r="FBN2944" s="14"/>
      <c r="FBO2944" s="14"/>
      <c r="FBP2944" s="14"/>
      <c r="FBQ2944" s="14"/>
      <c r="FBR2944" s="14"/>
      <c r="FBS2944" s="14"/>
      <c r="FBT2944" s="14"/>
      <c r="FBU2944" s="14"/>
      <c r="FBV2944" s="14"/>
      <c r="FBW2944" s="14"/>
      <c r="FBX2944" s="14"/>
      <c r="FBY2944" s="14"/>
      <c r="FBZ2944" s="14"/>
      <c r="FCA2944" s="14"/>
      <c r="FCB2944" s="14"/>
      <c r="FCC2944" s="14"/>
      <c r="FCD2944" s="14"/>
      <c r="FCE2944" s="14"/>
      <c r="FCF2944" s="14"/>
      <c r="FCG2944" s="14"/>
      <c r="FCH2944" s="14"/>
      <c r="FCI2944" s="14"/>
      <c r="FCJ2944" s="14"/>
      <c r="FCK2944" s="14"/>
      <c r="FCL2944" s="14"/>
      <c r="FCM2944" s="14"/>
      <c r="FCN2944" s="14"/>
      <c r="FCO2944" s="14"/>
      <c r="FCP2944" s="14"/>
      <c r="FCQ2944" s="14"/>
      <c r="FCR2944" s="14"/>
      <c r="FCS2944" s="14"/>
      <c r="FCT2944" s="14"/>
      <c r="FCU2944" s="14"/>
      <c r="FCV2944" s="14"/>
      <c r="FCW2944" s="14"/>
      <c r="FCX2944" s="14"/>
      <c r="FCY2944" s="14"/>
      <c r="FCZ2944" s="14"/>
      <c r="FDA2944" s="14"/>
      <c r="FDB2944" s="14"/>
      <c r="FDC2944" s="14"/>
      <c r="FDD2944" s="14"/>
      <c r="FDE2944" s="14"/>
      <c r="FDF2944" s="14"/>
      <c r="FDG2944" s="14"/>
      <c r="FDH2944" s="14"/>
      <c r="FDI2944" s="14"/>
      <c r="FDJ2944" s="14"/>
      <c r="FDK2944" s="14"/>
      <c r="FDL2944" s="14"/>
      <c r="FDM2944" s="14"/>
      <c r="FDN2944" s="14"/>
      <c r="FDO2944" s="14"/>
      <c r="FDP2944" s="14"/>
      <c r="FDQ2944" s="14"/>
      <c r="FDR2944" s="14"/>
      <c r="FDS2944" s="14"/>
      <c r="FDT2944" s="14"/>
      <c r="FDU2944" s="14"/>
      <c r="FDV2944" s="14"/>
      <c r="FDW2944" s="14"/>
      <c r="FDX2944" s="14"/>
      <c r="FDY2944" s="14"/>
      <c r="FDZ2944" s="14"/>
      <c r="FEA2944" s="14"/>
      <c r="FEB2944" s="14"/>
      <c r="FEC2944" s="14"/>
      <c r="FED2944" s="14"/>
      <c r="FEE2944" s="14"/>
      <c r="FEF2944" s="14"/>
      <c r="FEG2944" s="14"/>
      <c r="FEH2944" s="14"/>
      <c r="FEI2944" s="14"/>
      <c r="FEJ2944" s="14"/>
      <c r="FEK2944" s="14"/>
      <c r="FEL2944" s="14"/>
      <c r="FEM2944" s="14"/>
      <c r="FEN2944" s="14"/>
      <c r="FEO2944" s="14"/>
      <c r="FEP2944" s="14"/>
      <c r="FEQ2944" s="14"/>
      <c r="FER2944" s="14"/>
      <c r="FES2944" s="14"/>
      <c r="FET2944" s="14"/>
      <c r="FEU2944" s="14"/>
      <c r="FEV2944" s="14"/>
      <c r="FEW2944" s="14"/>
      <c r="FEX2944" s="14"/>
      <c r="FEY2944" s="14"/>
      <c r="FEZ2944" s="14"/>
      <c r="FFA2944" s="14"/>
      <c r="FFB2944" s="14"/>
      <c r="FFC2944" s="14"/>
      <c r="FFD2944" s="14"/>
      <c r="FFE2944" s="14"/>
      <c r="FFF2944" s="14"/>
      <c r="FFG2944" s="14"/>
      <c r="FFH2944" s="14"/>
      <c r="FFI2944" s="14"/>
      <c r="FFJ2944" s="14"/>
      <c r="FFK2944" s="14"/>
      <c r="FFL2944" s="14"/>
      <c r="FFM2944" s="14"/>
      <c r="FFN2944" s="14"/>
      <c r="FFO2944" s="14"/>
      <c r="FFP2944" s="14"/>
      <c r="FFQ2944" s="14"/>
      <c r="FFR2944" s="14"/>
      <c r="FFS2944" s="14"/>
      <c r="FFT2944" s="14"/>
      <c r="FFU2944" s="14"/>
      <c r="FFV2944" s="14"/>
      <c r="FFW2944" s="14"/>
      <c r="FFX2944" s="14"/>
      <c r="FFY2944" s="14"/>
      <c r="FFZ2944" s="14"/>
      <c r="FGA2944" s="14"/>
      <c r="FGB2944" s="14"/>
      <c r="FGC2944" s="14"/>
      <c r="FGD2944" s="14"/>
      <c r="FGE2944" s="14"/>
      <c r="FGF2944" s="14"/>
      <c r="FGG2944" s="14"/>
      <c r="FGH2944" s="14"/>
      <c r="FGI2944" s="14"/>
      <c r="FGJ2944" s="14"/>
      <c r="FGK2944" s="14"/>
      <c r="FGL2944" s="14"/>
      <c r="FGM2944" s="14"/>
      <c r="FGN2944" s="14"/>
      <c r="FGO2944" s="14"/>
      <c r="FGP2944" s="14"/>
      <c r="FGQ2944" s="14"/>
      <c r="FGR2944" s="14"/>
      <c r="FGS2944" s="14"/>
      <c r="FGT2944" s="14"/>
      <c r="FGU2944" s="14"/>
      <c r="FGV2944" s="14"/>
      <c r="FGW2944" s="14"/>
      <c r="FGX2944" s="14"/>
      <c r="FGY2944" s="14"/>
      <c r="FGZ2944" s="14"/>
      <c r="FHA2944" s="14"/>
      <c r="FHB2944" s="14"/>
      <c r="FHC2944" s="14"/>
      <c r="FHD2944" s="14"/>
      <c r="FHE2944" s="14"/>
      <c r="FHF2944" s="14"/>
      <c r="FHG2944" s="14"/>
      <c r="FHH2944" s="14"/>
      <c r="FHI2944" s="14"/>
      <c r="FHJ2944" s="14"/>
      <c r="FHK2944" s="14"/>
      <c r="FHL2944" s="14"/>
      <c r="FHM2944" s="14"/>
      <c r="FHN2944" s="14"/>
      <c r="FHO2944" s="14"/>
      <c r="FHP2944" s="14"/>
      <c r="FHQ2944" s="14"/>
      <c r="FHR2944" s="14"/>
      <c r="FHS2944" s="14"/>
      <c r="FHT2944" s="14"/>
      <c r="FHU2944" s="14"/>
      <c r="FHV2944" s="14"/>
      <c r="FHW2944" s="14"/>
      <c r="FHX2944" s="14"/>
      <c r="FHY2944" s="14"/>
      <c r="FHZ2944" s="14"/>
      <c r="FIA2944" s="14"/>
      <c r="FIB2944" s="14"/>
      <c r="FIC2944" s="14"/>
      <c r="FID2944" s="14"/>
      <c r="FIE2944" s="14"/>
      <c r="FIF2944" s="14"/>
      <c r="FIG2944" s="14"/>
      <c r="FIH2944" s="14"/>
      <c r="FII2944" s="14"/>
      <c r="FIJ2944" s="14"/>
      <c r="FIK2944" s="14"/>
      <c r="FIL2944" s="14"/>
      <c r="FIM2944" s="14"/>
      <c r="FIN2944" s="14"/>
      <c r="FIO2944" s="14"/>
      <c r="FIP2944" s="14"/>
      <c r="FIQ2944" s="14"/>
      <c r="FIR2944" s="14"/>
      <c r="FIS2944" s="14"/>
      <c r="FIT2944" s="14"/>
      <c r="FIU2944" s="14"/>
      <c r="FIV2944" s="14"/>
      <c r="FIW2944" s="14"/>
      <c r="FIX2944" s="14"/>
      <c r="FIY2944" s="14"/>
      <c r="FIZ2944" s="14"/>
      <c r="FJA2944" s="14"/>
      <c r="FJB2944" s="14"/>
      <c r="FJC2944" s="14"/>
      <c r="FJD2944" s="14"/>
      <c r="FJE2944" s="14"/>
      <c r="FJF2944" s="14"/>
      <c r="FJG2944" s="14"/>
      <c r="FJH2944" s="14"/>
      <c r="FJI2944" s="14"/>
      <c r="FJJ2944" s="14"/>
      <c r="FJK2944" s="14"/>
      <c r="FJL2944" s="14"/>
      <c r="FJM2944" s="14"/>
      <c r="FJN2944" s="14"/>
      <c r="FJO2944" s="14"/>
      <c r="FJP2944" s="14"/>
      <c r="FJQ2944" s="14"/>
      <c r="FJR2944" s="14"/>
      <c r="FJS2944" s="14"/>
      <c r="FJT2944" s="14"/>
      <c r="FJU2944" s="14"/>
      <c r="FJV2944" s="14"/>
      <c r="FJW2944" s="14"/>
      <c r="FJX2944" s="14"/>
      <c r="FJY2944" s="14"/>
      <c r="FJZ2944" s="14"/>
      <c r="FKA2944" s="14"/>
      <c r="FKB2944" s="14"/>
      <c r="FKC2944" s="14"/>
      <c r="FKD2944" s="14"/>
      <c r="FKE2944" s="14"/>
      <c r="FKF2944" s="14"/>
      <c r="FKG2944" s="14"/>
      <c r="FKH2944" s="14"/>
      <c r="FKI2944" s="14"/>
      <c r="FKJ2944" s="14"/>
      <c r="FKK2944" s="14"/>
      <c r="FKL2944" s="14"/>
      <c r="FKM2944" s="14"/>
      <c r="FKN2944" s="14"/>
      <c r="FKO2944" s="14"/>
      <c r="FKP2944" s="14"/>
      <c r="FKQ2944" s="14"/>
      <c r="FKR2944" s="14"/>
      <c r="FKS2944" s="14"/>
      <c r="FKT2944" s="14"/>
      <c r="FKU2944" s="14"/>
      <c r="FKV2944" s="14"/>
      <c r="FKW2944" s="14"/>
      <c r="FKX2944" s="14"/>
      <c r="FKY2944" s="14"/>
      <c r="FKZ2944" s="14"/>
      <c r="FLA2944" s="14"/>
      <c r="FLB2944" s="14"/>
      <c r="FLC2944" s="14"/>
      <c r="FLD2944" s="14"/>
      <c r="FLE2944" s="14"/>
      <c r="FLF2944" s="14"/>
      <c r="FLG2944" s="14"/>
      <c r="FLH2944" s="14"/>
      <c r="FLI2944" s="14"/>
      <c r="FLJ2944" s="14"/>
      <c r="FLK2944" s="14"/>
      <c r="FLL2944" s="14"/>
      <c r="FLM2944" s="14"/>
      <c r="FLN2944" s="14"/>
      <c r="FLO2944" s="14"/>
      <c r="FLP2944" s="14"/>
      <c r="FLQ2944" s="14"/>
      <c r="FLR2944" s="14"/>
      <c r="FLS2944" s="14"/>
      <c r="FLT2944" s="14"/>
      <c r="FLU2944" s="14"/>
      <c r="FLV2944" s="14"/>
      <c r="FLW2944" s="14"/>
      <c r="FLX2944" s="14"/>
      <c r="FLY2944" s="14"/>
      <c r="FLZ2944" s="14"/>
      <c r="FMA2944" s="14"/>
      <c r="FMB2944" s="14"/>
      <c r="FMC2944" s="14"/>
      <c r="FMD2944" s="14"/>
      <c r="FME2944" s="14"/>
      <c r="FMF2944" s="14"/>
      <c r="FMG2944" s="14"/>
      <c r="FMH2944" s="14"/>
      <c r="FMI2944" s="14"/>
      <c r="FMJ2944" s="14"/>
      <c r="FMK2944" s="14"/>
      <c r="FML2944" s="14"/>
      <c r="FMM2944" s="14"/>
      <c r="FMN2944" s="14"/>
      <c r="FMO2944" s="14"/>
      <c r="FMP2944" s="14"/>
      <c r="FMQ2944" s="14"/>
      <c r="FMR2944" s="14"/>
      <c r="FMS2944" s="14"/>
      <c r="FMT2944" s="14"/>
      <c r="FMU2944" s="14"/>
      <c r="FMV2944" s="14"/>
      <c r="FMW2944" s="14"/>
      <c r="FMX2944" s="14"/>
      <c r="FMY2944" s="14"/>
      <c r="FMZ2944" s="14"/>
      <c r="FNA2944" s="14"/>
      <c r="FNB2944" s="14"/>
      <c r="FNC2944" s="14"/>
      <c r="FND2944" s="14"/>
      <c r="FNE2944" s="14"/>
      <c r="FNF2944" s="14"/>
      <c r="FNG2944" s="14"/>
      <c r="FNH2944" s="14"/>
      <c r="FNI2944" s="14"/>
      <c r="FNJ2944" s="14"/>
      <c r="FNK2944" s="14"/>
      <c r="FNL2944" s="14"/>
      <c r="FNM2944" s="14"/>
      <c r="FNN2944" s="14"/>
      <c r="FNO2944" s="14"/>
      <c r="FNP2944" s="14"/>
      <c r="FNQ2944" s="14"/>
      <c r="FNR2944" s="14"/>
      <c r="FNS2944" s="14"/>
      <c r="FNT2944" s="14"/>
      <c r="FNU2944" s="14"/>
      <c r="FNV2944" s="14"/>
      <c r="FNW2944" s="14"/>
      <c r="FNX2944" s="14"/>
      <c r="FNY2944" s="14"/>
      <c r="FNZ2944" s="14"/>
      <c r="FOA2944" s="14"/>
      <c r="FOB2944" s="14"/>
      <c r="FOC2944" s="14"/>
      <c r="FOD2944" s="14"/>
      <c r="FOE2944" s="14"/>
      <c r="FOF2944" s="14"/>
      <c r="FOG2944" s="14"/>
      <c r="FOH2944" s="14"/>
      <c r="FOI2944" s="14"/>
      <c r="FOJ2944" s="14"/>
      <c r="FOK2944" s="14"/>
      <c r="FOL2944" s="14"/>
      <c r="FOM2944" s="14"/>
      <c r="FON2944" s="14"/>
      <c r="FOO2944" s="14"/>
      <c r="FOP2944" s="14"/>
      <c r="FOQ2944" s="14"/>
      <c r="FOR2944" s="14"/>
      <c r="FOS2944" s="14"/>
      <c r="FOT2944" s="14"/>
      <c r="FOU2944" s="14"/>
      <c r="FOV2944" s="14"/>
      <c r="FOW2944" s="14"/>
      <c r="FOX2944" s="14"/>
      <c r="FOY2944" s="14"/>
      <c r="FOZ2944" s="14"/>
      <c r="FPA2944" s="14"/>
      <c r="FPB2944" s="14"/>
      <c r="FPC2944" s="14"/>
      <c r="FPD2944" s="14"/>
      <c r="FPE2944" s="14"/>
      <c r="FPF2944" s="14"/>
      <c r="FPG2944" s="14"/>
      <c r="FPH2944" s="14"/>
      <c r="FPI2944" s="14"/>
      <c r="FPJ2944" s="14"/>
      <c r="FPK2944" s="14"/>
      <c r="FPL2944" s="14"/>
      <c r="FPM2944" s="14"/>
      <c r="FPN2944" s="14"/>
      <c r="FPO2944" s="14"/>
      <c r="FPP2944" s="14"/>
      <c r="FPQ2944" s="14"/>
      <c r="FPR2944" s="14"/>
      <c r="FPS2944" s="14"/>
      <c r="FPT2944" s="14"/>
      <c r="FPU2944" s="14"/>
      <c r="FPV2944" s="14"/>
      <c r="FPW2944" s="14"/>
      <c r="FPX2944" s="14"/>
      <c r="FPY2944" s="14"/>
      <c r="FPZ2944" s="14"/>
      <c r="FQA2944" s="14"/>
      <c r="FQB2944" s="14"/>
      <c r="FQC2944" s="14"/>
      <c r="FQD2944" s="14"/>
      <c r="FQE2944" s="14"/>
      <c r="FQF2944" s="14"/>
      <c r="FQG2944" s="14"/>
      <c r="FQH2944" s="14"/>
      <c r="FQI2944" s="14"/>
      <c r="FQJ2944" s="14"/>
      <c r="FQK2944" s="14"/>
      <c r="FQL2944" s="14"/>
      <c r="FQM2944" s="14"/>
      <c r="FQN2944" s="14"/>
      <c r="FQO2944" s="14"/>
      <c r="FQP2944" s="14"/>
      <c r="FQQ2944" s="14"/>
      <c r="FQR2944" s="14"/>
      <c r="FQS2944" s="14"/>
      <c r="FQT2944" s="14"/>
      <c r="FQU2944" s="14"/>
      <c r="FQV2944" s="14"/>
      <c r="FQW2944" s="14"/>
      <c r="FQX2944" s="14"/>
      <c r="FQY2944" s="14"/>
      <c r="FQZ2944" s="14"/>
      <c r="FRA2944" s="14"/>
      <c r="FRB2944" s="14"/>
      <c r="FRC2944" s="14"/>
      <c r="FRD2944" s="14"/>
      <c r="FRE2944" s="14"/>
      <c r="FRF2944" s="14"/>
      <c r="FRG2944" s="14"/>
      <c r="FRH2944" s="14"/>
      <c r="FRI2944" s="14"/>
      <c r="FRJ2944" s="14"/>
      <c r="FRK2944" s="14"/>
      <c r="FRL2944" s="14"/>
      <c r="FRM2944" s="14"/>
      <c r="FRN2944" s="14"/>
      <c r="FRO2944" s="14"/>
      <c r="FRP2944" s="14"/>
      <c r="FRQ2944" s="14"/>
      <c r="FRR2944" s="14"/>
      <c r="FRS2944" s="14"/>
      <c r="FRT2944" s="14"/>
      <c r="FRU2944" s="14"/>
      <c r="FRV2944" s="14"/>
      <c r="FRW2944" s="14"/>
      <c r="FRX2944" s="14"/>
      <c r="FRY2944" s="14"/>
      <c r="FRZ2944" s="14"/>
      <c r="FSA2944" s="14"/>
      <c r="FSB2944" s="14"/>
      <c r="FSC2944" s="14"/>
      <c r="FSD2944" s="14"/>
      <c r="FSE2944" s="14"/>
      <c r="FSF2944" s="14"/>
      <c r="FSG2944" s="14"/>
      <c r="FSH2944" s="14"/>
      <c r="FSI2944" s="14"/>
      <c r="FSJ2944" s="14"/>
      <c r="FSK2944" s="14"/>
      <c r="FSL2944" s="14"/>
      <c r="FSM2944" s="14"/>
      <c r="FSN2944" s="14"/>
      <c r="FSO2944" s="14"/>
      <c r="FSP2944" s="14"/>
      <c r="FSQ2944" s="14"/>
      <c r="FSR2944" s="14"/>
      <c r="FSS2944" s="14"/>
      <c r="FST2944" s="14"/>
      <c r="FSU2944" s="14"/>
      <c r="FSV2944" s="14"/>
      <c r="FSW2944" s="14"/>
      <c r="FSX2944" s="14"/>
      <c r="FSY2944" s="14"/>
      <c r="FSZ2944" s="14"/>
      <c r="FTA2944" s="14"/>
      <c r="FTB2944" s="14"/>
      <c r="FTC2944" s="14"/>
      <c r="FTD2944" s="14"/>
      <c r="FTE2944" s="14"/>
      <c r="FTF2944" s="14"/>
      <c r="FTG2944" s="14"/>
      <c r="FTH2944" s="14"/>
      <c r="FTI2944" s="14"/>
      <c r="FTJ2944" s="14"/>
      <c r="FTK2944" s="14"/>
      <c r="FTL2944" s="14"/>
      <c r="FTM2944" s="14"/>
      <c r="FTN2944" s="14"/>
      <c r="FTO2944" s="14"/>
      <c r="FTP2944" s="14"/>
      <c r="FTQ2944" s="14"/>
      <c r="FTR2944" s="14"/>
      <c r="FTS2944" s="14"/>
      <c r="FTT2944" s="14"/>
      <c r="FTU2944" s="14"/>
      <c r="FTV2944" s="14"/>
      <c r="FTW2944" s="14"/>
      <c r="FTX2944" s="14"/>
      <c r="FTY2944" s="14"/>
      <c r="FTZ2944" s="14"/>
      <c r="FUA2944" s="14"/>
      <c r="FUB2944" s="14"/>
      <c r="FUC2944" s="14"/>
      <c r="FUD2944" s="14"/>
      <c r="FUE2944" s="14"/>
      <c r="FUF2944" s="14"/>
      <c r="FUG2944" s="14"/>
      <c r="FUH2944" s="14"/>
      <c r="FUI2944" s="14"/>
      <c r="FUJ2944" s="14"/>
      <c r="FUK2944" s="14"/>
      <c r="FUL2944" s="14"/>
      <c r="FUM2944" s="14"/>
      <c r="FUN2944" s="14"/>
      <c r="FUO2944" s="14"/>
      <c r="FUP2944" s="14"/>
      <c r="FUQ2944" s="14"/>
      <c r="FUR2944" s="14"/>
      <c r="FUS2944" s="14"/>
      <c r="FUT2944" s="14"/>
      <c r="FUU2944" s="14"/>
      <c r="FUV2944" s="14"/>
      <c r="FUW2944" s="14"/>
      <c r="FUX2944" s="14"/>
      <c r="FUY2944" s="14"/>
      <c r="FUZ2944" s="14"/>
      <c r="FVA2944" s="14"/>
      <c r="FVB2944" s="14"/>
      <c r="FVC2944" s="14"/>
      <c r="FVD2944" s="14"/>
      <c r="FVE2944" s="14"/>
      <c r="FVF2944" s="14"/>
      <c r="FVG2944" s="14"/>
      <c r="FVH2944" s="14"/>
      <c r="FVI2944" s="14"/>
      <c r="FVJ2944" s="14"/>
      <c r="FVK2944" s="14"/>
      <c r="FVL2944" s="14"/>
      <c r="FVM2944" s="14"/>
      <c r="FVN2944" s="14"/>
      <c r="FVO2944" s="14"/>
      <c r="FVP2944" s="14"/>
      <c r="FVQ2944" s="14"/>
      <c r="FVR2944" s="14"/>
      <c r="FVS2944" s="14"/>
      <c r="FVT2944" s="14"/>
      <c r="FVU2944" s="14"/>
      <c r="FVV2944" s="14"/>
      <c r="FVW2944" s="14"/>
      <c r="FVX2944" s="14"/>
      <c r="FVY2944" s="14"/>
      <c r="FVZ2944" s="14"/>
      <c r="FWA2944" s="14"/>
      <c r="FWB2944" s="14"/>
      <c r="FWC2944" s="14"/>
      <c r="FWD2944" s="14"/>
      <c r="FWE2944" s="14"/>
      <c r="FWF2944" s="14"/>
      <c r="FWG2944" s="14"/>
      <c r="FWH2944" s="14"/>
      <c r="FWI2944" s="14"/>
      <c r="FWJ2944" s="14"/>
      <c r="FWK2944" s="14"/>
      <c r="FWL2944" s="14"/>
      <c r="FWM2944" s="14"/>
      <c r="FWN2944" s="14"/>
      <c r="FWO2944" s="14"/>
      <c r="FWP2944" s="14"/>
      <c r="FWQ2944" s="14"/>
      <c r="FWR2944" s="14"/>
      <c r="FWS2944" s="14"/>
      <c r="FWT2944" s="14"/>
      <c r="FWU2944" s="14"/>
      <c r="FWV2944" s="14"/>
      <c r="FWW2944" s="14"/>
      <c r="FWX2944" s="14"/>
      <c r="FWY2944" s="14"/>
      <c r="FWZ2944" s="14"/>
      <c r="FXA2944" s="14"/>
      <c r="FXB2944" s="14"/>
      <c r="FXC2944" s="14"/>
      <c r="FXD2944" s="14"/>
      <c r="FXE2944" s="14"/>
      <c r="FXF2944" s="14"/>
      <c r="FXG2944" s="14"/>
      <c r="FXH2944" s="14"/>
      <c r="FXI2944" s="14"/>
      <c r="FXJ2944" s="14"/>
      <c r="FXK2944" s="14"/>
      <c r="FXL2944" s="14"/>
      <c r="FXM2944" s="14"/>
      <c r="FXN2944" s="14"/>
      <c r="FXO2944" s="14"/>
      <c r="FXP2944" s="14"/>
      <c r="FXQ2944" s="14"/>
      <c r="FXR2944" s="14"/>
      <c r="FXS2944" s="14"/>
      <c r="FXT2944" s="14"/>
      <c r="FXU2944" s="14"/>
      <c r="FXV2944" s="14"/>
      <c r="FXW2944" s="14"/>
      <c r="FXX2944" s="14"/>
      <c r="FXY2944" s="14"/>
      <c r="FXZ2944" s="14"/>
      <c r="FYA2944" s="14"/>
      <c r="FYB2944" s="14"/>
      <c r="FYC2944" s="14"/>
      <c r="FYD2944" s="14"/>
      <c r="FYE2944" s="14"/>
      <c r="FYF2944" s="14"/>
      <c r="FYG2944" s="14"/>
      <c r="FYH2944" s="14"/>
      <c r="FYI2944" s="14"/>
      <c r="FYJ2944" s="14"/>
      <c r="FYK2944" s="14"/>
      <c r="FYL2944" s="14"/>
      <c r="FYM2944" s="14"/>
      <c r="FYN2944" s="14"/>
      <c r="FYO2944" s="14"/>
      <c r="FYP2944" s="14"/>
      <c r="FYQ2944" s="14"/>
      <c r="FYR2944" s="14"/>
      <c r="FYS2944" s="14"/>
      <c r="FYT2944" s="14"/>
      <c r="FYU2944" s="14"/>
      <c r="FYV2944" s="14"/>
      <c r="FYW2944" s="14"/>
      <c r="FYX2944" s="14"/>
      <c r="FYY2944" s="14"/>
      <c r="FYZ2944" s="14"/>
      <c r="FZA2944" s="14"/>
      <c r="FZB2944" s="14"/>
      <c r="FZC2944" s="14"/>
      <c r="FZD2944" s="14"/>
      <c r="FZE2944" s="14"/>
      <c r="FZF2944" s="14"/>
      <c r="FZG2944" s="14"/>
      <c r="FZH2944" s="14"/>
      <c r="FZI2944" s="14"/>
      <c r="FZJ2944" s="14"/>
      <c r="FZK2944" s="14"/>
      <c r="FZL2944" s="14"/>
      <c r="FZM2944" s="14"/>
      <c r="FZN2944" s="14"/>
      <c r="FZO2944" s="14"/>
      <c r="FZP2944" s="14"/>
      <c r="FZQ2944" s="14"/>
      <c r="FZR2944" s="14"/>
      <c r="FZS2944" s="14"/>
      <c r="FZT2944" s="14"/>
      <c r="FZU2944" s="14"/>
      <c r="FZV2944" s="14"/>
      <c r="FZW2944" s="14"/>
      <c r="FZX2944" s="14"/>
      <c r="FZY2944" s="14"/>
      <c r="FZZ2944" s="14"/>
      <c r="GAA2944" s="14"/>
      <c r="GAB2944" s="14"/>
      <c r="GAC2944" s="14"/>
      <c r="GAD2944" s="14"/>
      <c r="GAE2944" s="14"/>
      <c r="GAF2944" s="14"/>
      <c r="GAG2944" s="14"/>
      <c r="GAH2944" s="14"/>
      <c r="GAI2944" s="14"/>
      <c r="GAJ2944" s="14"/>
      <c r="GAK2944" s="14"/>
      <c r="GAL2944" s="14"/>
      <c r="GAM2944" s="14"/>
      <c r="GAN2944" s="14"/>
      <c r="GAO2944" s="14"/>
      <c r="GAP2944" s="14"/>
      <c r="GAQ2944" s="14"/>
      <c r="GAR2944" s="14"/>
      <c r="GAS2944" s="14"/>
      <c r="GAT2944" s="14"/>
      <c r="GAU2944" s="14"/>
      <c r="GAV2944" s="14"/>
      <c r="GAW2944" s="14"/>
      <c r="GAX2944" s="14"/>
      <c r="GAY2944" s="14"/>
      <c r="GAZ2944" s="14"/>
      <c r="GBA2944" s="14"/>
      <c r="GBB2944" s="14"/>
      <c r="GBC2944" s="14"/>
      <c r="GBD2944" s="14"/>
      <c r="GBE2944" s="14"/>
      <c r="GBF2944" s="14"/>
      <c r="GBG2944" s="14"/>
      <c r="GBH2944" s="14"/>
      <c r="GBI2944" s="14"/>
      <c r="GBJ2944" s="14"/>
      <c r="GBK2944" s="14"/>
      <c r="GBL2944" s="14"/>
      <c r="GBM2944" s="14"/>
      <c r="GBN2944" s="14"/>
      <c r="GBO2944" s="14"/>
      <c r="GBP2944" s="14"/>
      <c r="GBQ2944" s="14"/>
      <c r="GBR2944" s="14"/>
      <c r="GBS2944" s="14"/>
      <c r="GBT2944" s="14"/>
      <c r="GBU2944" s="14"/>
      <c r="GBV2944" s="14"/>
      <c r="GBW2944" s="14"/>
      <c r="GBX2944" s="14"/>
      <c r="GBY2944" s="14"/>
      <c r="GBZ2944" s="14"/>
      <c r="GCA2944" s="14"/>
      <c r="GCB2944" s="14"/>
      <c r="GCC2944" s="14"/>
      <c r="GCD2944" s="14"/>
      <c r="GCE2944" s="14"/>
      <c r="GCF2944" s="14"/>
      <c r="GCG2944" s="14"/>
      <c r="GCH2944" s="14"/>
      <c r="GCI2944" s="14"/>
      <c r="GCJ2944" s="14"/>
      <c r="GCK2944" s="14"/>
      <c r="GCL2944" s="14"/>
      <c r="GCM2944" s="14"/>
      <c r="GCN2944" s="14"/>
      <c r="GCO2944" s="14"/>
      <c r="GCP2944" s="14"/>
      <c r="GCQ2944" s="14"/>
      <c r="GCR2944" s="14"/>
      <c r="GCS2944" s="14"/>
      <c r="GCT2944" s="14"/>
      <c r="GCU2944" s="14"/>
      <c r="GCV2944" s="14"/>
      <c r="GCW2944" s="14"/>
      <c r="GCX2944" s="14"/>
      <c r="GCY2944" s="14"/>
      <c r="GCZ2944" s="14"/>
      <c r="GDA2944" s="14"/>
      <c r="GDB2944" s="14"/>
      <c r="GDC2944" s="14"/>
      <c r="GDD2944" s="14"/>
      <c r="GDE2944" s="14"/>
      <c r="GDF2944" s="14"/>
      <c r="GDG2944" s="14"/>
      <c r="GDH2944" s="14"/>
      <c r="GDI2944" s="14"/>
      <c r="GDJ2944" s="14"/>
      <c r="GDK2944" s="14"/>
      <c r="GDL2944" s="14"/>
      <c r="GDM2944" s="14"/>
      <c r="GDN2944" s="14"/>
      <c r="GDO2944" s="14"/>
      <c r="GDP2944" s="14"/>
      <c r="GDQ2944" s="14"/>
      <c r="GDR2944" s="14"/>
      <c r="GDS2944" s="14"/>
      <c r="GDT2944" s="14"/>
      <c r="GDU2944" s="14"/>
      <c r="GDV2944" s="14"/>
      <c r="GDW2944" s="14"/>
      <c r="GDX2944" s="14"/>
      <c r="GDY2944" s="14"/>
      <c r="GDZ2944" s="14"/>
      <c r="GEA2944" s="14"/>
      <c r="GEB2944" s="14"/>
      <c r="GEC2944" s="14"/>
      <c r="GED2944" s="14"/>
      <c r="GEE2944" s="14"/>
      <c r="GEF2944" s="14"/>
      <c r="GEG2944" s="14"/>
      <c r="GEH2944" s="14"/>
      <c r="GEI2944" s="14"/>
      <c r="GEJ2944" s="14"/>
      <c r="GEK2944" s="14"/>
      <c r="GEL2944" s="14"/>
      <c r="GEM2944" s="14"/>
      <c r="GEN2944" s="14"/>
      <c r="GEO2944" s="14"/>
      <c r="GEP2944" s="14"/>
      <c r="GEQ2944" s="14"/>
      <c r="GER2944" s="14"/>
      <c r="GES2944" s="14"/>
      <c r="GET2944" s="14"/>
      <c r="GEU2944" s="14"/>
      <c r="GEV2944" s="14"/>
      <c r="GEW2944" s="14"/>
      <c r="GEX2944" s="14"/>
      <c r="GEY2944" s="14"/>
      <c r="GEZ2944" s="14"/>
      <c r="GFA2944" s="14"/>
      <c r="GFB2944" s="14"/>
      <c r="GFC2944" s="14"/>
      <c r="GFD2944" s="14"/>
      <c r="GFE2944" s="14"/>
      <c r="GFF2944" s="14"/>
      <c r="GFG2944" s="14"/>
      <c r="GFH2944" s="14"/>
      <c r="GFI2944" s="14"/>
      <c r="GFJ2944" s="14"/>
      <c r="GFK2944" s="14"/>
      <c r="GFL2944" s="14"/>
      <c r="GFM2944" s="14"/>
      <c r="GFN2944" s="14"/>
      <c r="GFO2944" s="14"/>
      <c r="GFP2944" s="14"/>
      <c r="GFQ2944" s="14"/>
      <c r="GFR2944" s="14"/>
      <c r="GFS2944" s="14"/>
      <c r="GFT2944" s="14"/>
      <c r="GFU2944" s="14"/>
      <c r="GFV2944" s="14"/>
      <c r="GFW2944" s="14"/>
      <c r="GFX2944" s="14"/>
      <c r="GFY2944" s="14"/>
      <c r="GFZ2944" s="14"/>
      <c r="GGA2944" s="14"/>
      <c r="GGB2944" s="14"/>
      <c r="GGC2944" s="14"/>
      <c r="GGD2944" s="14"/>
      <c r="GGE2944" s="14"/>
      <c r="GGF2944" s="14"/>
      <c r="GGG2944" s="14"/>
      <c r="GGH2944" s="14"/>
      <c r="GGI2944" s="14"/>
      <c r="GGJ2944" s="14"/>
      <c r="GGK2944" s="14"/>
      <c r="GGL2944" s="14"/>
      <c r="GGM2944" s="14"/>
      <c r="GGN2944" s="14"/>
      <c r="GGO2944" s="14"/>
      <c r="GGP2944" s="14"/>
      <c r="GGQ2944" s="14"/>
      <c r="GGR2944" s="14"/>
      <c r="GGS2944" s="14"/>
      <c r="GGT2944" s="14"/>
      <c r="GGU2944" s="14"/>
      <c r="GGV2944" s="14"/>
      <c r="GGW2944" s="14"/>
      <c r="GGX2944" s="14"/>
      <c r="GGY2944" s="14"/>
      <c r="GGZ2944" s="14"/>
      <c r="GHA2944" s="14"/>
      <c r="GHB2944" s="14"/>
      <c r="GHC2944" s="14"/>
      <c r="GHD2944" s="14"/>
      <c r="GHE2944" s="14"/>
      <c r="GHF2944" s="14"/>
      <c r="GHG2944" s="14"/>
      <c r="GHH2944" s="14"/>
      <c r="GHI2944" s="14"/>
      <c r="GHJ2944" s="14"/>
      <c r="GHK2944" s="14"/>
      <c r="GHL2944" s="14"/>
      <c r="GHM2944" s="14"/>
      <c r="GHN2944" s="14"/>
      <c r="GHO2944" s="14"/>
      <c r="GHP2944" s="14"/>
      <c r="GHQ2944" s="14"/>
      <c r="GHR2944" s="14"/>
      <c r="GHS2944" s="14"/>
      <c r="GHT2944" s="14"/>
      <c r="GHU2944" s="14"/>
      <c r="GHV2944" s="14"/>
      <c r="GHW2944" s="14"/>
      <c r="GHX2944" s="14"/>
      <c r="GHY2944" s="14"/>
      <c r="GHZ2944" s="14"/>
      <c r="GIA2944" s="14"/>
      <c r="GIB2944" s="14"/>
      <c r="GIC2944" s="14"/>
      <c r="GID2944" s="14"/>
      <c r="GIE2944" s="14"/>
      <c r="GIF2944" s="14"/>
      <c r="GIG2944" s="14"/>
      <c r="GIH2944" s="14"/>
      <c r="GII2944" s="14"/>
      <c r="GIJ2944" s="14"/>
      <c r="GIK2944" s="14"/>
      <c r="GIL2944" s="14"/>
      <c r="GIM2944" s="14"/>
      <c r="GIN2944" s="14"/>
      <c r="GIO2944" s="14"/>
      <c r="GIP2944" s="14"/>
      <c r="GIQ2944" s="14"/>
      <c r="GIR2944" s="14"/>
      <c r="GIS2944" s="14"/>
      <c r="GIT2944" s="14"/>
      <c r="GIU2944" s="14"/>
      <c r="GIV2944" s="14"/>
      <c r="GIW2944" s="14"/>
      <c r="GIX2944" s="14"/>
      <c r="GIY2944" s="14"/>
      <c r="GIZ2944" s="14"/>
      <c r="GJA2944" s="14"/>
      <c r="GJB2944" s="14"/>
      <c r="GJC2944" s="14"/>
      <c r="GJD2944" s="14"/>
      <c r="GJE2944" s="14"/>
      <c r="GJF2944" s="14"/>
      <c r="GJG2944" s="14"/>
      <c r="GJH2944" s="14"/>
      <c r="GJI2944" s="14"/>
      <c r="GJJ2944" s="14"/>
      <c r="GJK2944" s="14"/>
      <c r="GJL2944" s="14"/>
      <c r="GJM2944" s="14"/>
      <c r="GJN2944" s="14"/>
      <c r="GJO2944" s="14"/>
      <c r="GJP2944" s="14"/>
      <c r="GJQ2944" s="14"/>
      <c r="GJR2944" s="14"/>
      <c r="GJS2944" s="14"/>
      <c r="GJT2944" s="14"/>
      <c r="GJU2944" s="14"/>
      <c r="GJV2944" s="14"/>
      <c r="GJW2944" s="14"/>
      <c r="GJX2944" s="14"/>
      <c r="GJY2944" s="14"/>
      <c r="GJZ2944" s="14"/>
      <c r="GKA2944" s="14"/>
      <c r="GKB2944" s="14"/>
      <c r="GKC2944" s="14"/>
      <c r="GKD2944" s="14"/>
      <c r="GKE2944" s="14"/>
      <c r="GKF2944" s="14"/>
      <c r="GKG2944" s="14"/>
      <c r="GKH2944" s="14"/>
      <c r="GKI2944" s="14"/>
      <c r="GKJ2944" s="14"/>
      <c r="GKK2944" s="14"/>
      <c r="GKL2944" s="14"/>
      <c r="GKM2944" s="14"/>
      <c r="GKN2944" s="14"/>
      <c r="GKO2944" s="14"/>
      <c r="GKP2944" s="14"/>
      <c r="GKQ2944" s="14"/>
      <c r="GKR2944" s="14"/>
      <c r="GKS2944" s="14"/>
      <c r="GKT2944" s="14"/>
      <c r="GKU2944" s="14"/>
      <c r="GKV2944" s="14"/>
      <c r="GKW2944" s="14"/>
      <c r="GKX2944" s="14"/>
      <c r="GKY2944" s="14"/>
      <c r="GKZ2944" s="14"/>
      <c r="GLA2944" s="14"/>
      <c r="GLB2944" s="14"/>
      <c r="GLC2944" s="14"/>
      <c r="GLD2944" s="14"/>
      <c r="GLE2944" s="14"/>
      <c r="GLF2944" s="14"/>
      <c r="GLG2944" s="14"/>
      <c r="GLH2944" s="14"/>
      <c r="GLI2944" s="14"/>
      <c r="GLJ2944" s="14"/>
      <c r="GLK2944" s="14"/>
      <c r="GLL2944" s="14"/>
      <c r="GLM2944" s="14"/>
      <c r="GLN2944" s="14"/>
      <c r="GLO2944" s="14"/>
      <c r="GLP2944" s="14"/>
      <c r="GLQ2944" s="14"/>
      <c r="GLR2944" s="14"/>
      <c r="GLS2944" s="14"/>
      <c r="GLT2944" s="14"/>
      <c r="GLU2944" s="14"/>
      <c r="GLV2944" s="14"/>
      <c r="GLW2944" s="14"/>
      <c r="GLX2944" s="14"/>
      <c r="GLY2944" s="14"/>
      <c r="GLZ2944" s="14"/>
      <c r="GMA2944" s="14"/>
      <c r="GMB2944" s="14"/>
      <c r="GMC2944" s="14"/>
      <c r="GMD2944" s="14"/>
      <c r="GME2944" s="14"/>
      <c r="GMF2944" s="14"/>
      <c r="GMG2944" s="14"/>
      <c r="GMH2944" s="14"/>
      <c r="GMI2944" s="14"/>
      <c r="GMJ2944" s="14"/>
      <c r="GMK2944" s="14"/>
      <c r="GML2944" s="14"/>
      <c r="GMM2944" s="14"/>
      <c r="GMN2944" s="14"/>
      <c r="GMO2944" s="14"/>
      <c r="GMP2944" s="14"/>
      <c r="GMQ2944" s="14"/>
      <c r="GMR2944" s="14"/>
      <c r="GMS2944" s="14"/>
      <c r="GMT2944" s="14"/>
      <c r="GMU2944" s="14"/>
      <c r="GMV2944" s="14"/>
      <c r="GMW2944" s="14"/>
      <c r="GMX2944" s="14"/>
      <c r="GMY2944" s="14"/>
      <c r="GMZ2944" s="14"/>
      <c r="GNA2944" s="14"/>
      <c r="GNB2944" s="14"/>
      <c r="GNC2944" s="14"/>
      <c r="GND2944" s="14"/>
      <c r="GNE2944" s="14"/>
      <c r="GNF2944" s="14"/>
      <c r="GNG2944" s="14"/>
      <c r="GNH2944" s="14"/>
      <c r="GNI2944" s="14"/>
      <c r="GNJ2944" s="14"/>
      <c r="GNK2944" s="14"/>
      <c r="GNL2944" s="14"/>
      <c r="GNM2944" s="14"/>
      <c r="GNN2944" s="14"/>
      <c r="GNO2944" s="14"/>
      <c r="GNP2944" s="14"/>
      <c r="GNQ2944" s="14"/>
      <c r="GNR2944" s="14"/>
      <c r="GNS2944" s="14"/>
      <c r="GNT2944" s="14"/>
      <c r="GNU2944" s="14"/>
      <c r="GNV2944" s="14"/>
      <c r="GNW2944" s="14"/>
      <c r="GNX2944" s="14"/>
      <c r="GNY2944" s="14"/>
      <c r="GNZ2944" s="14"/>
      <c r="GOA2944" s="14"/>
      <c r="GOB2944" s="14"/>
      <c r="GOC2944" s="14"/>
      <c r="GOD2944" s="14"/>
      <c r="GOE2944" s="14"/>
      <c r="GOF2944" s="14"/>
      <c r="GOG2944" s="14"/>
      <c r="GOH2944" s="14"/>
      <c r="GOI2944" s="14"/>
      <c r="GOJ2944" s="14"/>
      <c r="GOK2944" s="14"/>
      <c r="GOL2944" s="14"/>
      <c r="GOM2944" s="14"/>
      <c r="GON2944" s="14"/>
      <c r="GOO2944" s="14"/>
      <c r="GOP2944" s="14"/>
      <c r="GOQ2944" s="14"/>
      <c r="GOR2944" s="14"/>
      <c r="GOS2944" s="14"/>
      <c r="GOT2944" s="14"/>
      <c r="GOU2944" s="14"/>
      <c r="GOV2944" s="14"/>
      <c r="GOW2944" s="14"/>
      <c r="GOX2944" s="14"/>
      <c r="GOY2944" s="14"/>
      <c r="GOZ2944" s="14"/>
      <c r="GPA2944" s="14"/>
      <c r="GPB2944" s="14"/>
      <c r="GPC2944" s="14"/>
      <c r="GPD2944" s="14"/>
      <c r="GPE2944" s="14"/>
      <c r="GPF2944" s="14"/>
      <c r="GPG2944" s="14"/>
      <c r="GPH2944" s="14"/>
      <c r="GPI2944" s="14"/>
      <c r="GPJ2944" s="14"/>
      <c r="GPK2944" s="14"/>
      <c r="GPL2944" s="14"/>
      <c r="GPM2944" s="14"/>
      <c r="GPN2944" s="14"/>
      <c r="GPO2944" s="14"/>
      <c r="GPP2944" s="14"/>
      <c r="GPQ2944" s="14"/>
      <c r="GPR2944" s="14"/>
      <c r="GPS2944" s="14"/>
      <c r="GPT2944" s="14"/>
      <c r="GPU2944" s="14"/>
      <c r="GPV2944" s="14"/>
      <c r="GPW2944" s="14"/>
      <c r="GPX2944" s="14"/>
      <c r="GPY2944" s="14"/>
      <c r="GPZ2944" s="14"/>
      <c r="GQA2944" s="14"/>
      <c r="GQB2944" s="14"/>
      <c r="GQC2944" s="14"/>
      <c r="GQD2944" s="14"/>
      <c r="GQE2944" s="14"/>
      <c r="GQF2944" s="14"/>
      <c r="GQG2944" s="14"/>
      <c r="GQH2944" s="14"/>
      <c r="GQI2944" s="14"/>
      <c r="GQJ2944" s="14"/>
      <c r="GQK2944" s="14"/>
      <c r="GQL2944" s="14"/>
      <c r="GQM2944" s="14"/>
      <c r="GQN2944" s="14"/>
      <c r="GQO2944" s="14"/>
      <c r="GQP2944" s="14"/>
      <c r="GQQ2944" s="14"/>
      <c r="GQR2944" s="14"/>
      <c r="GQS2944" s="14"/>
      <c r="GQT2944" s="14"/>
      <c r="GQU2944" s="14"/>
      <c r="GQV2944" s="14"/>
      <c r="GQW2944" s="14"/>
      <c r="GQX2944" s="14"/>
      <c r="GQY2944" s="14"/>
      <c r="GQZ2944" s="14"/>
      <c r="GRA2944" s="14"/>
      <c r="GRB2944" s="14"/>
      <c r="GRC2944" s="14"/>
      <c r="GRD2944" s="14"/>
      <c r="GRE2944" s="14"/>
      <c r="GRF2944" s="14"/>
      <c r="GRG2944" s="14"/>
      <c r="GRH2944" s="14"/>
      <c r="GRI2944" s="14"/>
      <c r="GRJ2944" s="14"/>
      <c r="GRK2944" s="14"/>
      <c r="GRL2944" s="14"/>
      <c r="GRM2944" s="14"/>
      <c r="GRN2944" s="14"/>
      <c r="GRO2944" s="14"/>
      <c r="GRP2944" s="14"/>
      <c r="GRQ2944" s="14"/>
      <c r="GRR2944" s="14"/>
      <c r="GRS2944" s="14"/>
      <c r="GRT2944" s="14"/>
      <c r="GRU2944" s="14"/>
      <c r="GRV2944" s="14"/>
      <c r="GRW2944" s="14"/>
      <c r="GRX2944" s="14"/>
      <c r="GRY2944" s="14"/>
      <c r="GRZ2944" s="14"/>
      <c r="GSA2944" s="14"/>
      <c r="GSB2944" s="14"/>
      <c r="GSC2944" s="14"/>
      <c r="GSD2944" s="14"/>
      <c r="GSE2944" s="14"/>
      <c r="GSF2944" s="14"/>
      <c r="GSG2944" s="14"/>
      <c r="GSH2944" s="14"/>
      <c r="GSI2944" s="14"/>
      <c r="GSJ2944" s="14"/>
      <c r="GSK2944" s="14"/>
      <c r="GSL2944" s="14"/>
      <c r="GSM2944" s="14"/>
      <c r="GSN2944" s="14"/>
      <c r="GSO2944" s="14"/>
      <c r="GSP2944" s="14"/>
      <c r="GSQ2944" s="14"/>
      <c r="GSR2944" s="14"/>
      <c r="GSS2944" s="14"/>
      <c r="GST2944" s="14"/>
      <c r="GSU2944" s="14"/>
      <c r="GSV2944" s="14"/>
      <c r="GSW2944" s="14"/>
      <c r="GSX2944" s="14"/>
      <c r="GSY2944" s="14"/>
      <c r="GSZ2944" s="14"/>
      <c r="GTA2944" s="14"/>
      <c r="GTB2944" s="14"/>
      <c r="GTC2944" s="14"/>
      <c r="GTD2944" s="14"/>
      <c r="GTE2944" s="14"/>
      <c r="GTF2944" s="14"/>
      <c r="GTG2944" s="14"/>
      <c r="GTH2944" s="14"/>
      <c r="GTI2944" s="14"/>
      <c r="GTJ2944" s="14"/>
      <c r="GTK2944" s="14"/>
      <c r="GTL2944" s="14"/>
      <c r="GTM2944" s="14"/>
      <c r="GTN2944" s="14"/>
      <c r="GTO2944" s="14"/>
      <c r="GTP2944" s="14"/>
      <c r="GTQ2944" s="14"/>
      <c r="GTR2944" s="14"/>
      <c r="GTS2944" s="14"/>
      <c r="GTT2944" s="14"/>
      <c r="GTU2944" s="14"/>
      <c r="GTV2944" s="14"/>
      <c r="GTW2944" s="14"/>
      <c r="GTX2944" s="14"/>
      <c r="GTY2944" s="14"/>
      <c r="GTZ2944" s="14"/>
      <c r="GUA2944" s="14"/>
      <c r="GUB2944" s="14"/>
      <c r="GUC2944" s="14"/>
      <c r="GUD2944" s="14"/>
      <c r="GUE2944" s="14"/>
      <c r="GUF2944" s="14"/>
      <c r="GUG2944" s="14"/>
      <c r="GUH2944" s="14"/>
      <c r="GUI2944" s="14"/>
      <c r="GUJ2944" s="14"/>
      <c r="GUK2944" s="14"/>
      <c r="GUL2944" s="14"/>
      <c r="GUM2944" s="14"/>
      <c r="GUN2944" s="14"/>
      <c r="GUO2944" s="14"/>
      <c r="GUP2944" s="14"/>
      <c r="GUQ2944" s="14"/>
      <c r="GUR2944" s="14"/>
      <c r="GUS2944" s="14"/>
      <c r="GUT2944" s="14"/>
      <c r="GUU2944" s="14"/>
      <c r="GUV2944" s="14"/>
      <c r="GUW2944" s="14"/>
      <c r="GUX2944" s="14"/>
      <c r="GUY2944" s="14"/>
      <c r="GUZ2944" s="14"/>
      <c r="GVA2944" s="14"/>
      <c r="GVB2944" s="14"/>
      <c r="GVC2944" s="14"/>
      <c r="GVD2944" s="14"/>
      <c r="GVE2944" s="14"/>
      <c r="GVF2944" s="14"/>
      <c r="GVG2944" s="14"/>
      <c r="GVH2944" s="14"/>
      <c r="GVI2944" s="14"/>
      <c r="GVJ2944" s="14"/>
      <c r="GVK2944" s="14"/>
      <c r="GVL2944" s="14"/>
      <c r="GVM2944" s="14"/>
      <c r="GVN2944" s="14"/>
      <c r="GVO2944" s="14"/>
      <c r="GVP2944" s="14"/>
      <c r="GVQ2944" s="14"/>
      <c r="GVR2944" s="14"/>
      <c r="GVS2944" s="14"/>
      <c r="GVT2944" s="14"/>
      <c r="GVU2944" s="14"/>
      <c r="GVV2944" s="14"/>
      <c r="GVW2944" s="14"/>
      <c r="GVX2944" s="14"/>
      <c r="GVY2944" s="14"/>
      <c r="GVZ2944" s="14"/>
      <c r="GWA2944" s="14"/>
      <c r="GWB2944" s="14"/>
      <c r="GWC2944" s="14"/>
      <c r="GWD2944" s="14"/>
      <c r="GWE2944" s="14"/>
      <c r="GWF2944" s="14"/>
      <c r="GWG2944" s="14"/>
      <c r="GWH2944" s="14"/>
      <c r="GWI2944" s="14"/>
      <c r="GWJ2944" s="14"/>
      <c r="GWK2944" s="14"/>
      <c r="GWL2944" s="14"/>
      <c r="GWM2944" s="14"/>
      <c r="GWN2944" s="14"/>
      <c r="GWO2944" s="14"/>
      <c r="GWP2944" s="14"/>
      <c r="GWQ2944" s="14"/>
      <c r="GWR2944" s="14"/>
      <c r="GWS2944" s="14"/>
      <c r="GWT2944" s="14"/>
      <c r="GWU2944" s="14"/>
      <c r="GWV2944" s="14"/>
      <c r="GWW2944" s="14"/>
      <c r="GWX2944" s="14"/>
      <c r="GWY2944" s="14"/>
      <c r="GWZ2944" s="14"/>
      <c r="GXA2944" s="14"/>
      <c r="GXB2944" s="14"/>
      <c r="GXC2944" s="14"/>
      <c r="GXD2944" s="14"/>
      <c r="GXE2944" s="14"/>
      <c r="GXF2944" s="14"/>
      <c r="GXG2944" s="14"/>
      <c r="GXH2944" s="14"/>
      <c r="GXI2944" s="14"/>
      <c r="GXJ2944" s="14"/>
      <c r="GXK2944" s="14"/>
      <c r="GXL2944" s="14"/>
      <c r="GXM2944" s="14"/>
      <c r="GXN2944" s="14"/>
      <c r="GXO2944" s="14"/>
      <c r="GXP2944" s="14"/>
      <c r="GXQ2944" s="14"/>
      <c r="GXR2944" s="14"/>
      <c r="GXS2944" s="14"/>
      <c r="GXT2944" s="14"/>
      <c r="GXU2944" s="14"/>
      <c r="GXV2944" s="14"/>
      <c r="GXW2944" s="14"/>
      <c r="GXX2944" s="14"/>
      <c r="GXY2944" s="14"/>
      <c r="GXZ2944" s="14"/>
      <c r="GYA2944" s="14"/>
      <c r="GYB2944" s="14"/>
      <c r="GYC2944" s="14"/>
      <c r="GYD2944" s="14"/>
      <c r="GYE2944" s="14"/>
      <c r="GYF2944" s="14"/>
      <c r="GYG2944" s="14"/>
      <c r="GYH2944" s="14"/>
      <c r="GYI2944" s="14"/>
      <c r="GYJ2944" s="14"/>
      <c r="GYK2944" s="14"/>
      <c r="GYL2944" s="14"/>
      <c r="GYM2944" s="14"/>
      <c r="GYN2944" s="14"/>
      <c r="GYO2944" s="14"/>
      <c r="GYP2944" s="14"/>
      <c r="GYQ2944" s="14"/>
      <c r="GYR2944" s="14"/>
      <c r="GYS2944" s="14"/>
      <c r="GYT2944" s="14"/>
      <c r="GYU2944" s="14"/>
      <c r="GYV2944" s="14"/>
      <c r="GYW2944" s="14"/>
      <c r="GYX2944" s="14"/>
      <c r="GYY2944" s="14"/>
      <c r="GYZ2944" s="14"/>
      <c r="GZA2944" s="14"/>
      <c r="GZB2944" s="14"/>
      <c r="GZC2944" s="14"/>
      <c r="GZD2944" s="14"/>
      <c r="GZE2944" s="14"/>
      <c r="GZF2944" s="14"/>
      <c r="GZG2944" s="14"/>
      <c r="GZH2944" s="14"/>
      <c r="GZI2944" s="14"/>
      <c r="GZJ2944" s="14"/>
      <c r="GZK2944" s="14"/>
      <c r="GZL2944" s="14"/>
      <c r="GZM2944" s="14"/>
      <c r="GZN2944" s="14"/>
      <c r="GZO2944" s="14"/>
      <c r="GZP2944" s="14"/>
      <c r="GZQ2944" s="14"/>
      <c r="GZR2944" s="14"/>
      <c r="GZS2944" s="14"/>
      <c r="GZT2944" s="14"/>
      <c r="GZU2944" s="14"/>
      <c r="GZV2944" s="14"/>
      <c r="GZW2944" s="14"/>
      <c r="GZX2944" s="14"/>
      <c r="GZY2944" s="14"/>
      <c r="GZZ2944" s="14"/>
      <c r="HAA2944" s="14"/>
      <c r="HAB2944" s="14"/>
      <c r="HAC2944" s="14"/>
      <c r="HAD2944" s="14"/>
      <c r="HAE2944" s="14"/>
      <c r="HAF2944" s="14"/>
      <c r="HAG2944" s="14"/>
      <c r="HAH2944" s="14"/>
      <c r="HAI2944" s="14"/>
      <c r="HAJ2944" s="14"/>
      <c r="HAK2944" s="14"/>
      <c r="HAL2944" s="14"/>
      <c r="HAM2944" s="14"/>
      <c r="HAN2944" s="14"/>
      <c r="HAO2944" s="14"/>
      <c r="HAP2944" s="14"/>
      <c r="HAQ2944" s="14"/>
      <c r="HAR2944" s="14"/>
      <c r="HAS2944" s="14"/>
      <c r="HAT2944" s="14"/>
      <c r="HAU2944" s="14"/>
      <c r="HAV2944" s="14"/>
      <c r="HAW2944" s="14"/>
      <c r="HAX2944" s="14"/>
      <c r="HAY2944" s="14"/>
      <c r="HAZ2944" s="14"/>
      <c r="HBA2944" s="14"/>
      <c r="HBB2944" s="14"/>
      <c r="HBC2944" s="14"/>
      <c r="HBD2944" s="14"/>
      <c r="HBE2944" s="14"/>
      <c r="HBF2944" s="14"/>
      <c r="HBG2944" s="14"/>
      <c r="HBH2944" s="14"/>
      <c r="HBI2944" s="14"/>
      <c r="HBJ2944" s="14"/>
      <c r="HBK2944" s="14"/>
      <c r="HBL2944" s="14"/>
      <c r="HBM2944" s="14"/>
      <c r="HBN2944" s="14"/>
      <c r="HBO2944" s="14"/>
      <c r="HBP2944" s="14"/>
      <c r="HBQ2944" s="14"/>
      <c r="HBR2944" s="14"/>
      <c r="HBS2944" s="14"/>
      <c r="HBT2944" s="14"/>
      <c r="HBU2944" s="14"/>
      <c r="HBV2944" s="14"/>
      <c r="HBW2944" s="14"/>
      <c r="HBX2944" s="14"/>
      <c r="HBY2944" s="14"/>
      <c r="HBZ2944" s="14"/>
      <c r="HCA2944" s="14"/>
      <c r="HCB2944" s="14"/>
      <c r="HCC2944" s="14"/>
      <c r="HCD2944" s="14"/>
      <c r="HCE2944" s="14"/>
      <c r="HCF2944" s="14"/>
      <c r="HCG2944" s="14"/>
      <c r="HCH2944" s="14"/>
      <c r="HCI2944" s="14"/>
      <c r="HCJ2944" s="14"/>
      <c r="HCK2944" s="14"/>
      <c r="HCL2944" s="14"/>
      <c r="HCM2944" s="14"/>
      <c r="HCN2944" s="14"/>
      <c r="HCO2944" s="14"/>
      <c r="HCP2944" s="14"/>
      <c r="HCQ2944" s="14"/>
      <c r="HCR2944" s="14"/>
      <c r="HCS2944" s="14"/>
      <c r="HCT2944" s="14"/>
      <c r="HCU2944" s="14"/>
      <c r="HCV2944" s="14"/>
      <c r="HCW2944" s="14"/>
      <c r="HCX2944" s="14"/>
      <c r="HCY2944" s="14"/>
      <c r="HCZ2944" s="14"/>
      <c r="HDA2944" s="14"/>
      <c r="HDB2944" s="14"/>
      <c r="HDC2944" s="14"/>
      <c r="HDD2944" s="14"/>
      <c r="HDE2944" s="14"/>
      <c r="HDF2944" s="14"/>
      <c r="HDG2944" s="14"/>
      <c r="HDH2944" s="14"/>
      <c r="HDI2944" s="14"/>
      <c r="HDJ2944" s="14"/>
      <c r="HDK2944" s="14"/>
      <c r="HDL2944" s="14"/>
      <c r="HDM2944" s="14"/>
      <c r="HDN2944" s="14"/>
      <c r="HDO2944" s="14"/>
      <c r="HDP2944" s="14"/>
      <c r="HDQ2944" s="14"/>
      <c r="HDR2944" s="14"/>
      <c r="HDS2944" s="14"/>
      <c r="HDT2944" s="14"/>
      <c r="HDU2944" s="14"/>
      <c r="HDV2944" s="14"/>
      <c r="HDW2944" s="14"/>
      <c r="HDX2944" s="14"/>
      <c r="HDY2944" s="14"/>
      <c r="HDZ2944" s="14"/>
      <c r="HEA2944" s="14"/>
      <c r="HEB2944" s="14"/>
      <c r="HEC2944" s="14"/>
      <c r="HED2944" s="14"/>
      <c r="HEE2944" s="14"/>
      <c r="HEF2944" s="14"/>
      <c r="HEG2944" s="14"/>
      <c r="HEH2944" s="14"/>
      <c r="HEI2944" s="14"/>
      <c r="HEJ2944" s="14"/>
      <c r="HEK2944" s="14"/>
      <c r="HEL2944" s="14"/>
      <c r="HEM2944" s="14"/>
      <c r="HEN2944" s="14"/>
      <c r="HEO2944" s="14"/>
      <c r="HEP2944" s="14"/>
      <c r="HEQ2944" s="14"/>
      <c r="HER2944" s="14"/>
      <c r="HES2944" s="14"/>
      <c r="HET2944" s="14"/>
      <c r="HEU2944" s="14"/>
      <c r="HEV2944" s="14"/>
      <c r="HEW2944" s="14"/>
      <c r="HEX2944" s="14"/>
      <c r="HEY2944" s="14"/>
      <c r="HEZ2944" s="14"/>
      <c r="HFA2944" s="14"/>
      <c r="HFB2944" s="14"/>
      <c r="HFC2944" s="14"/>
      <c r="HFD2944" s="14"/>
      <c r="HFE2944" s="14"/>
      <c r="HFF2944" s="14"/>
      <c r="HFG2944" s="14"/>
      <c r="HFH2944" s="14"/>
      <c r="HFI2944" s="14"/>
      <c r="HFJ2944" s="14"/>
      <c r="HFK2944" s="14"/>
      <c r="HFL2944" s="14"/>
      <c r="HFM2944" s="14"/>
      <c r="HFN2944" s="14"/>
      <c r="HFO2944" s="14"/>
      <c r="HFP2944" s="14"/>
      <c r="HFQ2944" s="14"/>
      <c r="HFR2944" s="14"/>
      <c r="HFS2944" s="14"/>
      <c r="HFT2944" s="14"/>
      <c r="HFU2944" s="14"/>
      <c r="HFV2944" s="14"/>
      <c r="HFW2944" s="14"/>
      <c r="HFX2944" s="14"/>
      <c r="HFY2944" s="14"/>
      <c r="HFZ2944" s="14"/>
      <c r="HGA2944" s="14"/>
      <c r="HGB2944" s="14"/>
      <c r="HGC2944" s="14"/>
      <c r="HGD2944" s="14"/>
      <c r="HGE2944" s="14"/>
      <c r="HGF2944" s="14"/>
      <c r="HGG2944" s="14"/>
      <c r="HGH2944" s="14"/>
      <c r="HGI2944" s="14"/>
      <c r="HGJ2944" s="14"/>
      <c r="HGK2944" s="14"/>
      <c r="HGL2944" s="14"/>
      <c r="HGM2944" s="14"/>
      <c r="HGN2944" s="14"/>
      <c r="HGO2944" s="14"/>
      <c r="HGP2944" s="14"/>
      <c r="HGQ2944" s="14"/>
      <c r="HGR2944" s="14"/>
      <c r="HGS2944" s="14"/>
      <c r="HGT2944" s="14"/>
      <c r="HGU2944" s="14"/>
      <c r="HGV2944" s="14"/>
      <c r="HGW2944" s="14"/>
      <c r="HGX2944" s="14"/>
      <c r="HGY2944" s="14"/>
      <c r="HGZ2944" s="14"/>
      <c r="HHA2944" s="14"/>
      <c r="HHB2944" s="14"/>
      <c r="HHC2944" s="14"/>
      <c r="HHD2944" s="14"/>
      <c r="HHE2944" s="14"/>
      <c r="HHF2944" s="14"/>
      <c r="HHG2944" s="14"/>
      <c r="HHH2944" s="14"/>
      <c r="HHI2944" s="14"/>
      <c r="HHJ2944" s="14"/>
      <c r="HHK2944" s="14"/>
      <c r="HHL2944" s="14"/>
      <c r="HHM2944" s="14"/>
      <c r="HHN2944" s="14"/>
      <c r="HHO2944" s="14"/>
      <c r="HHP2944" s="14"/>
      <c r="HHQ2944" s="14"/>
      <c r="HHR2944" s="14"/>
      <c r="HHS2944" s="14"/>
      <c r="HHT2944" s="14"/>
      <c r="HHU2944" s="14"/>
      <c r="HHV2944" s="14"/>
      <c r="HHW2944" s="14"/>
      <c r="HHX2944" s="14"/>
      <c r="HHY2944" s="14"/>
      <c r="HHZ2944" s="14"/>
      <c r="HIA2944" s="14"/>
      <c r="HIB2944" s="14"/>
      <c r="HIC2944" s="14"/>
      <c r="HID2944" s="14"/>
      <c r="HIE2944" s="14"/>
      <c r="HIF2944" s="14"/>
      <c r="HIG2944" s="14"/>
      <c r="HIH2944" s="14"/>
      <c r="HII2944" s="14"/>
      <c r="HIJ2944" s="14"/>
      <c r="HIK2944" s="14"/>
      <c r="HIL2944" s="14"/>
      <c r="HIM2944" s="14"/>
      <c r="HIN2944" s="14"/>
      <c r="HIO2944" s="14"/>
      <c r="HIP2944" s="14"/>
      <c r="HIQ2944" s="14"/>
      <c r="HIR2944" s="14"/>
      <c r="HIS2944" s="14"/>
      <c r="HIT2944" s="14"/>
      <c r="HIU2944" s="14"/>
      <c r="HIV2944" s="14"/>
      <c r="HIW2944" s="14"/>
      <c r="HIX2944" s="14"/>
      <c r="HIY2944" s="14"/>
      <c r="HIZ2944" s="14"/>
      <c r="HJA2944" s="14"/>
      <c r="HJB2944" s="14"/>
      <c r="HJC2944" s="14"/>
      <c r="HJD2944" s="14"/>
      <c r="HJE2944" s="14"/>
      <c r="HJF2944" s="14"/>
      <c r="HJG2944" s="14"/>
      <c r="HJH2944" s="14"/>
      <c r="HJI2944" s="14"/>
      <c r="HJJ2944" s="14"/>
      <c r="HJK2944" s="14"/>
      <c r="HJL2944" s="14"/>
      <c r="HJM2944" s="14"/>
      <c r="HJN2944" s="14"/>
      <c r="HJO2944" s="14"/>
      <c r="HJP2944" s="14"/>
      <c r="HJQ2944" s="14"/>
      <c r="HJR2944" s="14"/>
      <c r="HJS2944" s="14"/>
      <c r="HJT2944" s="14"/>
      <c r="HJU2944" s="14"/>
      <c r="HJV2944" s="14"/>
      <c r="HJW2944" s="14"/>
      <c r="HJX2944" s="14"/>
      <c r="HJY2944" s="14"/>
      <c r="HJZ2944" s="14"/>
      <c r="HKA2944" s="14"/>
      <c r="HKB2944" s="14"/>
      <c r="HKC2944" s="14"/>
      <c r="HKD2944" s="14"/>
      <c r="HKE2944" s="14"/>
      <c r="HKF2944" s="14"/>
      <c r="HKG2944" s="14"/>
      <c r="HKH2944" s="14"/>
      <c r="HKI2944" s="14"/>
      <c r="HKJ2944" s="14"/>
      <c r="HKK2944" s="14"/>
      <c r="HKL2944" s="14"/>
      <c r="HKM2944" s="14"/>
      <c r="HKN2944" s="14"/>
      <c r="HKO2944" s="14"/>
      <c r="HKP2944" s="14"/>
      <c r="HKQ2944" s="14"/>
      <c r="HKR2944" s="14"/>
      <c r="HKS2944" s="14"/>
      <c r="HKT2944" s="14"/>
      <c r="HKU2944" s="14"/>
      <c r="HKV2944" s="14"/>
      <c r="HKW2944" s="14"/>
      <c r="HKX2944" s="14"/>
      <c r="HKY2944" s="14"/>
      <c r="HKZ2944" s="14"/>
      <c r="HLA2944" s="14"/>
      <c r="HLB2944" s="14"/>
      <c r="HLC2944" s="14"/>
      <c r="HLD2944" s="14"/>
      <c r="HLE2944" s="14"/>
      <c r="HLF2944" s="14"/>
      <c r="HLG2944" s="14"/>
      <c r="HLH2944" s="14"/>
      <c r="HLI2944" s="14"/>
      <c r="HLJ2944" s="14"/>
      <c r="HLK2944" s="14"/>
      <c r="HLL2944" s="14"/>
      <c r="HLM2944" s="14"/>
      <c r="HLN2944" s="14"/>
      <c r="HLO2944" s="14"/>
      <c r="HLP2944" s="14"/>
      <c r="HLQ2944" s="14"/>
      <c r="HLR2944" s="14"/>
      <c r="HLS2944" s="14"/>
      <c r="HLT2944" s="14"/>
      <c r="HLU2944" s="14"/>
      <c r="HLV2944" s="14"/>
      <c r="HLW2944" s="14"/>
      <c r="HLX2944" s="14"/>
      <c r="HLY2944" s="14"/>
      <c r="HLZ2944" s="14"/>
      <c r="HMA2944" s="14"/>
      <c r="HMB2944" s="14"/>
      <c r="HMC2944" s="14"/>
      <c r="HMD2944" s="14"/>
      <c r="HME2944" s="14"/>
      <c r="HMF2944" s="14"/>
      <c r="HMG2944" s="14"/>
      <c r="HMH2944" s="14"/>
      <c r="HMI2944" s="14"/>
      <c r="HMJ2944" s="14"/>
      <c r="HMK2944" s="14"/>
      <c r="HML2944" s="14"/>
      <c r="HMM2944" s="14"/>
      <c r="HMN2944" s="14"/>
      <c r="HMO2944" s="14"/>
      <c r="HMP2944" s="14"/>
      <c r="HMQ2944" s="14"/>
      <c r="HMR2944" s="14"/>
      <c r="HMS2944" s="14"/>
      <c r="HMT2944" s="14"/>
      <c r="HMU2944" s="14"/>
      <c r="HMV2944" s="14"/>
      <c r="HMW2944" s="14"/>
      <c r="HMX2944" s="14"/>
      <c r="HMY2944" s="14"/>
      <c r="HMZ2944" s="14"/>
      <c r="HNA2944" s="14"/>
      <c r="HNB2944" s="14"/>
      <c r="HNC2944" s="14"/>
      <c r="HND2944" s="14"/>
      <c r="HNE2944" s="14"/>
      <c r="HNF2944" s="14"/>
      <c r="HNG2944" s="14"/>
      <c r="HNH2944" s="14"/>
      <c r="HNI2944" s="14"/>
      <c r="HNJ2944" s="14"/>
      <c r="HNK2944" s="14"/>
      <c r="HNL2944" s="14"/>
      <c r="HNM2944" s="14"/>
      <c r="HNN2944" s="14"/>
      <c r="HNO2944" s="14"/>
      <c r="HNP2944" s="14"/>
      <c r="HNQ2944" s="14"/>
      <c r="HNR2944" s="14"/>
      <c r="HNS2944" s="14"/>
      <c r="HNT2944" s="14"/>
      <c r="HNU2944" s="14"/>
      <c r="HNV2944" s="14"/>
      <c r="HNW2944" s="14"/>
      <c r="HNX2944" s="14"/>
      <c r="HNY2944" s="14"/>
      <c r="HNZ2944" s="14"/>
      <c r="HOA2944" s="14"/>
      <c r="HOB2944" s="14"/>
      <c r="HOC2944" s="14"/>
      <c r="HOD2944" s="14"/>
      <c r="HOE2944" s="14"/>
      <c r="HOF2944" s="14"/>
      <c r="HOG2944" s="14"/>
      <c r="HOH2944" s="14"/>
      <c r="HOI2944" s="14"/>
      <c r="HOJ2944" s="14"/>
      <c r="HOK2944" s="14"/>
      <c r="HOL2944" s="14"/>
      <c r="HOM2944" s="14"/>
      <c r="HON2944" s="14"/>
      <c r="HOO2944" s="14"/>
      <c r="HOP2944" s="14"/>
      <c r="HOQ2944" s="14"/>
      <c r="HOR2944" s="14"/>
      <c r="HOS2944" s="14"/>
      <c r="HOT2944" s="14"/>
      <c r="HOU2944" s="14"/>
      <c r="HOV2944" s="14"/>
      <c r="HOW2944" s="14"/>
      <c r="HOX2944" s="14"/>
      <c r="HOY2944" s="14"/>
      <c r="HOZ2944" s="14"/>
      <c r="HPA2944" s="14"/>
      <c r="HPB2944" s="14"/>
      <c r="HPC2944" s="14"/>
      <c r="HPD2944" s="14"/>
      <c r="HPE2944" s="14"/>
      <c r="HPF2944" s="14"/>
      <c r="HPG2944" s="14"/>
      <c r="HPH2944" s="14"/>
      <c r="HPI2944" s="14"/>
      <c r="HPJ2944" s="14"/>
      <c r="HPK2944" s="14"/>
      <c r="HPL2944" s="14"/>
      <c r="HPM2944" s="14"/>
      <c r="HPN2944" s="14"/>
      <c r="HPO2944" s="14"/>
      <c r="HPP2944" s="14"/>
      <c r="HPQ2944" s="14"/>
      <c r="HPR2944" s="14"/>
      <c r="HPS2944" s="14"/>
      <c r="HPT2944" s="14"/>
      <c r="HPU2944" s="14"/>
      <c r="HPV2944" s="14"/>
      <c r="HPW2944" s="14"/>
      <c r="HPX2944" s="14"/>
      <c r="HPY2944" s="14"/>
      <c r="HPZ2944" s="14"/>
      <c r="HQA2944" s="14"/>
      <c r="HQB2944" s="14"/>
      <c r="HQC2944" s="14"/>
      <c r="HQD2944" s="14"/>
      <c r="HQE2944" s="14"/>
      <c r="HQF2944" s="14"/>
      <c r="HQG2944" s="14"/>
      <c r="HQH2944" s="14"/>
      <c r="HQI2944" s="14"/>
      <c r="HQJ2944" s="14"/>
      <c r="HQK2944" s="14"/>
      <c r="HQL2944" s="14"/>
      <c r="HQM2944" s="14"/>
      <c r="HQN2944" s="14"/>
      <c r="HQO2944" s="14"/>
      <c r="HQP2944" s="14"/>
      <c r="HQQ2944" s="14"/>
      <c r="HQR2944" s="14"/>
      <c r="HQS2944" s="14"/>
      <c r="HQT2944" s="14"/>
      <c r="HQU2944" s="14"/>
      <c r="HQV2944" s="14"/>
      <c r="HQW2944" s="14"/>
      <c r="HQX2944" s="14"/>
      <c r="HQY2944" s="14"/>
      <c r="HQZ2944" s="14"/>
      <c r="HRA2944" s="14"/>
      <c r="HRB2944" s="14"/>
      <c r="HRC2944" s="14"/>
      <c r="HRD2944" s="14"/>
      <c r="HRE2944" s="14"/>
      <c r="HRF2944" s="14"/>
      <c r="HRG2944" s="14"/>
      <c r="HRH2944" s="14"/>
      <c r="HRI2944" s="14"/>
      <c r="HRJ2944" s="14"/>
      <c r="HRK2944" s="14"/>
      <c r="HRL2944" s="14"/>
      <c r="HRM2944" s="14"/>
      <c r="HRN2944" s="14"/>
      <c r="HRO2944" s="14"/>
      <c r="HRP2944" s="14"/>
      <c r="HRQ2944" s="14"/>
      <c r="HRR2944" s="14"/>
      <c r="HRS2944" s="14"/>
      <c r="HRT2944" s="14"/>
      <c r="HRU2944" s="14"/>
      <c r="HRV2944" s="14"/>
      <c r="HRW2944" s="14"/>
      <c r="HRX2944" s="14"/>
      <c r="HRY2944" s="14"/>
      <c r="HRZ2944" s="14"/>
      <c r="HSA2944" s="14"/>
      <c r="HSB2944" s="14"/>
      <c r="HSC2944" s="14"/>
      <c r="HSD2944" s="14"/>
      <c r="HSE2944" s="14"/>
      <c r="HSF2944" s="14"/>
      <c r="HSG2944" s="14"/>
      <c r="HSH2944" s="14"/>
      <c r="HSI2944" s="14"/>
      <c r="HSJ2944" s="14"/>
      <c r="HSK2944" s="14"/>
      <c r="HSL2944" s="14"/>
      <c r="HSM2944" s="14"/>
      <c r="HSN2944" s="14"/>
      <c r="HSO2944" s="14"/>
      <c r="HSP2944" s="14"/>
      <c r="HSQ2944" s="14"/>
      <c r="HSR2944" s="14"/>
      <c r="HSS2944" s="14"/>
      <c r="HST2944" s="14"/>
      <c r="HSU2944" s="14"/>
      <c r="HSV2944" s="14"/>
      <c r="HSW2944" s="14"/>
      <c r="HSX2944" s="14"/>
      <c r="HSY2944" s="14"/>
      <c r="HSZ2944" s="14"/>
      <c r="HTA2944" s="14"/>
      <c r="HTB2944" s="14"/>
      <c r="HTC2944" s="14"/>
      <c r="HTD2944" s="14"/>
      <c r="HTE2944" s="14"/>
      <c r="HTF2944" s="14"/>
      <c r="HTG2944" s="14"/>
      <c r="HTH2944" s="14"/>
      <c r="HTI2944" s="14"/>
      <c r="HTJ2944" s="14"/>
      <c r="HTK2944" s="14"/>
      <c r="HTL2944" s="14"/>
      <c r="HTM2944" s="14"/>
      <c r="HTN2944" s="14"/>
      <c r="HTO2944" s="14"/>
      <c r="HTP2944" s="14"/>
      <c r="HTQ2944" s="14"/>
      <c r="HTR2944" s="14"/>
      <c r="HTS2944" s="14"/>
      <c r="HTT2944" s="14"/>
      <c r="HTU2944" s="14"/>
      <c r="HTV2944" s="14"/>
      <c r="HTW2944" s="14"/>
      <c r="HTX2944" s="14"/>
      <c r="HTY2944" s="14"/>
      <c r="HTZ2944" s="14"/>
      <c r="HUA2944" s="14"/>
      <c r="HUB2944" s="14"/>
      <c r="HUC2944" s="14"/>
      <c r="HUD2944" s="14"/>
      <c r="HUE2944" s="14"/>
      <c r="HUF2944" s="14"/>
      <c r="HUG2944" s="14"/>
      <c r="HUH2944" s="14"/>
      <c r="HUI2944" s="14"/>
      <c r="HUJ2944" s="14"/>
      <c r="HUK2944" s="14"/>
      <c r="HUL2944" s="14"/>
      <c r="HUM2944" s="14"/>
      <c r="HUN2944" s="14"/>
      <c r="HUO2944" s="14"/>
      <c r="HUP2944" s="14"/>
      <c r="HUQ2944" s="14"/>
      <c r="HUR2944" s="14"/>
      <c r="HUS2944" s="14"/>
      <c r="HUT2944" s="14"/>
      <c r="HUU2944" s="14"/>
      <c r="HUV2944" s="14"/>
      <c r="HUW2944" s="14"/>
      <c r="HUX2944" s="14"/>
      <c r="HUY2944" s="14"/>
      <c r="HUZ2944" s="14"/>
      <c r="HVA2944" s="14"/>
      <c r="HVB2944" s="14"/>
      <c r="HVC2944" s="14"/>
      <c r="HVD2944" s="14"/>
      <c r="HVE2944" s="14"/>
      <c r="HVF2944" s="14"/>
      <c r="HVG2944" s="14"/>
      <c r="HVH2944" s="14"/>
      <c r="HVI2944" s="14"/>
      <c r="HVJ2944" s="14"/>
      <c r="HVK2944" s="14"/>
      <c r="HVL2944" s="14"/>
      <c r="HVM2944" s="14"/>
      <c r="HVN2944" s="14"/>
      <c r="HVO2944" s="14"/>
      <c r="HVP2944" s="14"/>
      <c r="HVQ2944" s="14"/>
      <c r="HVR2944" s="14"/>
      <c r="HVS2944" s="14"/>
      <c r="HVT2944" s="14"/>
      <c r="HVU2944" s="14"/>
      <c r="HVV2944" s="14"/>
      <c r="HVW2944" s="14"/>
      <c r="HVX2944" s="14"/>
      <c r="HVY2944" s="14"/>
      <c r="HVZ2944" s="14"/>
      <c r="HWA2944" s="14"/>
      <c r="HWB2944" s="14"/>
      <c r="HWC2944" s="14"/>
      <c r="HWD2944" s="14"/>
      <c r="HWE2944" s="14"/>
      <c r="HWF2944" s="14"/>
      <c r="HWG2944" s="14"/>
      <c r="HWH2944" s="14"/>
      <c r="HWI2944" s="14"/>
      <c r="HWJ2944" s="14"/>
      <c r="HWK2944" s="14"/>
      <c r="HWL2944" s="14"/>
      <c r="HWM2944" s="14"/>
      <c r="HWN2944" s="14"/>
      <c r="HWO2944" s="14"/>
      <c r="HWP2944" s="14"/>
      <c r="HWQ2944" s="14"/>
      <c r="HWR2944" s="14"/>
      <c r="HWS2944" s="14"/>
      <c r="HWT2944" s="14"/>
      <c r="HWU2944" s="14"/>
      <c r="HWV2944" s="14"/>
      <c r="HWW2944" s="14"/>
      <c r="HWX2944" s="14"/>
      <c r="HWY2944" s="14"/>
      <c r="HWZ2944" s="14"/>
      <c r="HXA2944" s="14"/>
      <c r="HXB2944" s="14"/>
      <c r="HXC2944" s="14"/>
      <c r="HXD2944" s="14"/>
      <c r="HXE2944" s="14"/>
      <c r="HXF2944" s="14"/>
      <c r="HXG2944" s="14"/>
      <c r="HXH2944" s="14"/>
      <c r="HXI2944" s="14"/>
      <c r="HXJ2944" s="14"/>
      <c r="HXK2944" s="14"/>
      <c r="HXL2944" s="14"/>
      <c r="HXM2944" s="14"/>
      <c r="HXN2944" s="14"/>
      <c r="HXO2944" s="14"/>
      <c r="HXP2944" s="14"/>
      <c r="HXQ2944" s="14"/>
      <c r="HXR2944" s="14"/>
      <c r="HXS2944" s="14"/>
      <c r="HXT2944" s="14"/>
      <c r="HXU2944" s="14"/>
      <c r="HXV2944" s="14"/>
      <c r="HXW2944" s="14"/>
      <c r="HXX2944" s="14"/>
      <c r="HXY2944" s="14"/>
      <c r="HXZ2944" s="14"/>
      <c r="HYA2944" s="14"/>
      <c r="HYB2944" s="14"/>
      <c r="HYC2944" s="14"/>
      <c r="HYD2944" s="14"/>
      <c r="HYE2944" s="14"/>
      <c r="HYF2944" s="14"/>
      <c r="HYG2944" s="14"/>
      <c r="HYH2944" s="14"/>
      <c r="HYI2944" s="14"/>
      <c r="HYJ2944" s="14"/>
      <c r="HYK2944" s="14"/>
      <c r="HYL2944" s="14"/>
      <c r="HYM2944" s="14"/>
      <c r="HYN2944" s="14"/>
      <c r="HYO2944" s="14"/>
      <c r="HYP2944" s="14"/>
      <c r="HYQ2944" s="14"/>
      <c r="HYR2944" s="14"/>
      <c r="HYS2944" s="14"/>
      <c r="HYT2944" s="14"/>
      <c r="HYU2944" s="14"/>
      <c r="HYV2944" s="14"/>
      <c r="HYW2944" s="14"/>
      <c r="HYX2944" s="14"/>
      <c r="HYY2944" s="14"/>
      <c r="HYZ2944" s="14"/>
      <c r="HZA2944" s="14"/>
      <c r="HZB2944" s="14"/>
      <c r="HZC2944" s="14"/>
      <c r="HZD2944" s="14"/>
      <c r="HZE2944" s="14"/>
      <c r="HZF2944" s="14"/>
      <c r="HZG2944" s="14"/>
      <c r="HZH2944" s="14"/>
      <c r="HZI2944" s="14"/>
      <c r="HZJ2944" s="14"/>
      <c r="HZK2944" s="14"/>
      <c r="HZL2944" s="14"/>
      <c r="HZM2944" s="14"/>
      <c r="HZN2944" s="14"/>
      <c r="HZO2944" s="14"/>
      <c r="HZP2944" s="14"/>
      <c r="HZQ2944" s="14"/>
      <c r="HZR2944" s="14"/>
      <c r="HZS2944" s="14"/>
      <c r="HZT2944" s="14"/>
      <c r="HZU2944" s="14"/>
      <c r="HZV2944" s="14"/>
      <c r="HZW2944" s="14"/>
      <c r="HZX2944" s="14"/>
      <c r="HZY2944" s="14"/>
      <c r="HZZ2944" s="14"/>
      <c r="IAA2944" s="14"/>
      <c r="IAB2944" s="14"/>
      <c r="IAC2944" s="14"/>
      <c r="IAD2944" s="14"/>
      <c r="IAE2944" s="14"/>
      <c r="IAF2944" s="14"/>
      <c r="IAG2944" s="14"/>
      <c r="IAH2944" s="14"/>
      <c r="IAI2944" s="14"/>
      <c r="IAJ2944" s="14"/>
      <c r="IAK2944" s="14"/>
      <c r="IAL2944" s="14"/>
      <c r="IAM2944" s="14"/>
      <c r="IAN2944" s="14"/>
      <c r="IAO2944" s="14"/>
      <c r="IAP2944" s="14"/>
      <c r="IAQ2944" s="14"/>
      <c r="IAR2944" s="14"/>
      <c r="IAS2944" s="14"/>
      <c r="IAT2944" s="14"/>
      <c r="IAU2944" s="14"/>
      <c r="IAV2944" s="14"/>
      <c r="IAW2944" s="14"/>
      <c r="IAX2944" s="14"/>
      <c r="IAY2944" s="14"/>
      <c r="IAZ2944" s="14"/>
      <c r="IBA2944" s="14"/>
      <c r="IBB2944" s="14"/>
      <c r="IBC2944" s="14"/>
      <c r="IBD2944" s="14"/>
      <c r="IBE2944" s="14"/>
      <c r="IBF2944" s="14"/>
      <c r="IBG2944" s="14"/>
      <c r="IBH2944" s="14"/>
      <c r="IBI2944" s="14"/>
      <c r="IBJ2944" s="14"/>
      <c r="IBK2944" s="14"/>
      <c r="IBL2944" s="14"/>
      <c r="IBM2944" s="14"/>
      <c r="IBN2944" s="14"/>
      <c r="IBO2944" s="14"/>
      <c r="IBP2944" s="14"/>
      <c r="IBQ2944" s="14"/>
      <c r="IBR2944" s="14"/>
      <c r="IBS2944" s="14"/>
      <c r="IBT2944" s="14"/>
      <c r="IBU2944" s="14"/>
      <c r="IBV2944" s="14"/>
      <c r="IBW2944" s="14"/>
      <c r="IBX2944" s="14"/>
      <c r="IBY2944" s="14"/>
      <c r="IBZ2944" s="14"/>
      <c r="ICA2944" s="14"/>
      <c r="ICB2944" s="14"/>
      <c r="ICC2944" s="14"/>
      <c r="ICD2944" s="14"/>
      <c r="ICE2944" s="14"/>
      <c r="ICF2944" s="14"/>
      <c r="ICG2944" s="14"/>
      <c r="ICH2944" s="14"/>
      <c r="ICI2944" s="14"/>
      <c r="ICJ2944" s="14"/>
      <c r="ICK2944" s="14"/>
      <c r="ICL2944" s="14"/>
      <c r="ICM2944" s="14"/>
      <c r="ICN2944" s="14"/>
      <c r="ICO2944" s="14"/>
      <c r="ICP2944" s="14"/>
      <c r="ICQ2944" s="14"/>
      <c r="ICR2944" s="14"/>
      <c r="ICS2944" s="14"/>
      <c r="ICT2944" s="14"/>
      <c r="ICU2944" s="14"/>
      <c r="ICV2944" s="14"/>
      <c r="ICW2944" s="14"/>
      <c r="ICX2944" s="14"/>
      <c r="ICY2944" s="14"/>
      <c r="ICZ2944" s="14"/>
      <c r="IDA2944" s="14"/>
      <c r="IDB2944" s="14"/>
      <c r="IDC2944" s="14"/>
      <c r="IDD2944" s="14"/>
      <c r="IDE2944" s="14"/>
      <c r="IDF2944" s="14"/>
      <c r="IDG2944" s="14"/>
      <c r="IDH2944" s="14"/>
      <c r="IDI2944" s="14"/>
      <c r="IDJ2944" s="14"/>
      <c r="IDK2944" s="14"/>
      <c r="IDL2944" s="14"/>
      <c r="IDM2944" s="14"/>
      <c r="IDN2944" s="14"/>
      <c r="IDO2944" s="14"/>
      <c r="IDP2944" s="14"/>
      <c r="IDQ2944" s="14"/>
      <c r="IDR2944" s="14"/>
      <c r="IDS2944" s="14"/>
      <c r="IDT2944" s="14"/>
      <c r="IDU2944" s="14"/>
      <c r="IDV2944" s="14"/>
      <c r="IDW2944" s="14"/>
      <c r="IDX2944" s="14"/>
      <c r="IDY2944" s="14"/>
      <c r="IDZ2944" s="14"/>
      <c r="IEA2944" s="14"/>
      <c r="IEB2944" s="14"/>
      <c r="IEC2944" s="14"/>
      <c r="IED2944" s="14"/>
      <c r="IEE2944" s="14"/>
      <c r="IEF2944" s="14"/>
      <c r="IEG2944" s="14"/>
      <c r="IEH2944" s="14"/>
      <c r="IEI2944" s="14"/>
      <c r="IEJ2944" s="14"/>
      <c r="IEK2944" s="14"/>
      <c r="IEL2944" s="14"/>
      <c r="IEM2944" s="14"/>
      <c r="IEN2944" s="14"/>
      <c r="IEO2944" s="14"/>
      <c r="IEP2944" s="14"/>
      <c r="IEQ2944" s="14"/>
      <c r="IER2944" s="14"/>
      <c r="IES2944" s="14"/>
      <c r="IET2944" s="14"/>
      <c r="IEU2944" s="14"/>
      <c r="IEV2944" s="14"/>
      <c r="IEW2944" s="14"/>
      <c r="IEX2944" s="14"/>
      <c r="IEY2944" s="14"/>
      <c r="IEZ2944" s="14"/>
      <c r="IFA2944" s="14"/>
      <c r="IFB2944" s="14"/>
      <c r="IFC2944" s="14"/>
      <c r="IFD2944" s="14"/>
      <c r="IFE2944" s="14"/>
      <c r="IFF2944" s="14"/>
      <c r="IFG2944" s="14"/>
      <c r="IFH2944" s="14"/>
      <c r="IFI2944" s="14"/>
      <c r="IFJ2944" s="14"/>
      <c r="IFK2944" s="14"/>
      <c r="IFL2944" s="14"/>
      <c r="IFM2944" s="14"/>
      <c r="IFN2944" s="14"/>
      <c r="IFO2944" s="14"/>
      <c r="IFP2944" s="14"/>
      <c r="IFQ2944" s="14"/>
      <c r="IFR2944" s="14"/>
      <c r="IFS2944" s="14"/>
      <c r="IFT2944" s="14"/>
      <c r="IFU2944" s="14"/>
      <c r="IFV2944" s="14"/>
      <c r="IFW2944" s="14"/>
      <c r="IFX2944" s="14"/>
      <c r="IFY2944" s="14"/>
      <c r="IFZ2944" s="14"/>
      <c r="IGA2944" s="14"/>
      <c r="IGB2944" s="14"/>
      <c r="IGC2944" s="14"/>
      <c r="IGD2944" s="14"/>
      <c r="IGE2944" s="14"/>
      <c r="IGF2944" s="14"/>
      <c r="IGG2944" s="14"/>
      <c r="IGH2944" s="14"/>
      <c r="IGI2944" s="14"/>
      <c r="IGJ2944" s="14"/>
      <c r="IGK2944" s="14"/>
      <c r="IGL2944" s="14"/>
      <c r="IGM2944" s="14"/>
      <c r="IGN2944" s="14"/>
      <c r="IGO2944" s="14"/>
      <c r="IGP2944" s="14"/>
      <c r="IGQ2944" s="14"/>
      <c r="IGR2944" s="14"/>
      <c r="IGS2944" s="14"/>
      <c r="IGT2944" s="14"/>
      <c r="IGU2944" s="14"/>
      <c r="IGV2944" s="14"/>
      <c r="IGW2944" s="14"/>
      <c r="IGX2944" s="14"/>
      <c r="IGY2944" s="14"/>
      <c r="IGZ2944" s="14"/>
      <c r="IHA2944" s="14"/>
      <c r="IHB2944" s="14"/>
      <c r="IHC2944" s="14"/>
      <c r="IHD2944" s="14"/>
      <c r="IHE2944" s="14"/>
      <c r="IHF2944" s="14"/>
      <c r="IHG2944" s="14"/>
      <c r="IHH2944" s="14"/>
      <c r="IHI2944" s="14"/>
      <c r="IHJ2944" s="14"/>
      <c r="IHK2944" s="14"/>
      <c r="IHL2944" s="14"/>
      <c r="IHM2944" s="14"/>
      <c r="IHN2944" s="14"/>
      <c r="IHO2944" s="14"/>
      <c r="IHP2944" s="14"/>
      <c r="IHQ2944" s="14"/>
      <c r="IHR2944" s="14"/>
      <c r="IHS2944" s="14"/>
      <c r="IHT2944" s="14"/>
      <c r="IHU2944" s="14"/>
      <c r="IHV2944" s="14"/>
      <c r="IHW2944" s="14"/>
      <c r="IHX2944" s="14"/>
      <c r="IHY2944" s="14"/>
      <c r="IHZ2944" s="14"/>
      <c r="IIA2944" s="14"/>
      <c r="IIB2944" s="14"/>
      <c r="IIC2944" s="14"/>
      <c r="IID2944" s="14"/>
      <c r="IIE2944" s="14"/>
      <c r="IIF2944" s="14"/>
      <c r="IIG2944" s="14"/>
      <c r="IIH2944" s="14"/>
      <c r="III2944" s="14"/>
      <c r="IIJ2944" s="14"/>
      <c r="IIK2944" s="14"/>
      <c r="IIL2944" s="14"/>
      <c r="IIM2944" s="14"/>
      <c r="IIN2944" s="14"/>
      <c r="IIO2944" s="14"/>
      <c r="IIP2944" s="14"/>
      <c r="IIQ2944" s="14"/>
      <c r="IIR2944" s="14"/>
      <c r="IIS2944" s="14"/>
      <c r="IIT2944" s="14"/>
      <c r="IIU2944" s="14"/>
      <c r="IIV2944" s="14"/>
      <c r="IIW2944" s="14"/>
      <c r="IIX2944" s="14"/>
      <c r="IIY2944" s="14"/>
      <c r="IIZ2944" s="14"/>
      <c r="IJA2944" s="14"/>
      <c r="IJB2944" s="14"/>
      <c r="IJC2944" s="14"/>
      <c r="IJD2944" s="14"/>
      <c r="IJE2944" s="14"/>
      <c r="IJF2944" s="14"/>
      <c r="IJG2944" s="14"/>
      <c r="IJH2944" s="14"/>
      <c r="IJI2944" s="14"/>
      <c r="IJJ2944" s="14"/>
      <c r="IJK2944" s="14"/>
      <c r="IJL2944" s="14"/>
      <c r="IJM2944" s="14"/>
      <c r="IJN2944" s="14"/>
      <c r="IJO2944" s="14"/>
      <c r="IJP2944" s="14"/>
      <c r="IJQ2944" s="14"/>
      <c r="IJR2944" s="14"/>
      <c r="IJS2944" s="14"/>
      <c r="IJT2944" s="14"/>
      <c r="IJU2944" s="14"/>
      <c r="IJV2944" s="14"/>
      <c r="IJW2944" s="14"/>
      <c r="IJX2944" s="14"/>
      <c r="IJY2944" s="14"/>
      <c r="IJZ2944" s="14"/>
      <c r="IKA2944" s="14"/>
      <c r="IKB2944" s="14"/>
      <c r="IKC2944" s="14"/>
      <c r="IKD2944" s="14"/>
      <c r="IKE2944" s="14"/>
      <c r="IKF2944" s="14"/>
      <c r="IKG2944" s="14"/>
      <c r="IKH2944" s="14"/>
      <c r="IKI2944" s="14"/>
      <c r="IKJ2944" s="14"/>
      <c r="IKK2944" s="14"/>
      <c r="IKL2944" s="14"/>
      <c r="IKM2944" s="14"/>
      <c r="IKN2944" s="14"/>
      <c r="IKO2944" s="14"/>
      <c r="IKP2944" s="14"/>
      <c r="IKQ2944" s="14"/>
      <c r="IKR2944" s="14"/>
      <c r="IKS2944" s="14"/>
      <c r="IKT2944" s="14"/>
      <c r="IKU2944" s="14"/>
      <c r="IKV2944" s="14"/>
      <c r="IKW2944" s="14"/>
      <c r="IKX2944" s="14"/>
      <c r="IKY2944" s="14"/>
      <c r="IKZ2944" s="14"/>
      <c r="ILA2944" s="14"/>
      <c r="ILB2944" s="14"/>
      <c r="ILC2944" s="14"/>
      <c r="ILD2944" s="14"/>
      <c r="ILE2944" s="14"/>
      <c r="ILF2944" s="14"/>
      <c r="ILG2944" s="14"/>
      <c r="ILH2944" s="14"/>
      <c r="ILI2944" s="14"/>
      <c r="ILJ2944" s="14"/>
      <c r="ILK2944" s="14"/>
      <c r="ILL2944" s="14"/>
      <c r="ILM2944" s="14"/>
      <c r="ILN2944" s="14"/>
      <c r="ILO2944" s="14"/>
      <c r="ILP2944" s="14"/>
      <c r="ILQ2944" s="14"/>
      <c r="ILR2944" s="14"/>
      <c r="ILS2944" s="14"/>
      <c r="ILT2944" s="14"/>
      <c r="ILU2944" s="14"/>
      <c r="ILV2944" s="14"/>
      <c r="ILW2944" s="14"/>
      <c r="ILX2944" s="14"/>
      <c r="ILY2944" s="14"/>
      <c r="ILZ2944" s="14"/>
      <c r="IMA2944" s="14"/>
      <c r="IMB2944" s="14"/>
      <c r="IMC2944" s="14"/>
      <c r="IMD2944" s="14"/>
      <c r="IME2944" s="14"/>
      <c r="IMF2944" s="14"/>
      <c r="IMG2944" s="14"/>
      <c r="IMH2944" s="14"/>
      <c r="IMI2944" s="14"/>
      <c r="IMJ2944" s="14"/>
      <c r="IMK2944" s="14"/>
      <c r="IML2944" s="14"/>
      <c r="IMM2944" s="14"/>
      <c r="IMN2944" s="14"/>
      <c r="IMO2944" s="14"/>
      <c r="IMP2944" s="14"/>
      <c r="IMQ2944" s="14"/>
      <c r="IMR2944" s="14"/>
      <c r="IMS2944" s="14"/>
      <c r="IMT2944" s="14"/>
      <c r="IMU2944" s="14"/>
      <c r="IMV2944" s="14"/>
      <c r="IMW2944" s="14"/>
      <c r="IMX2944" s="14"/>
      <c r="IMY2944" s="14"/>
      <c r="IMZ2944" s="14"/>
      <c r="INA2944" s="14"/>
      <c r="INB2944" s="14"/>
      <c r="INC2944" s="14"/>
      <c r="IND2944" s="14"/>
      <c r="INE2944" s="14"/>
      <c r="INF2944" s="14"/>
      <c r="ING2944" s="14"/>
      <c r="INH2944" s="14"/>
      <c r="INI2944" s="14"/>
      <c r="INJ2944" s="14"/>
      <c r="INK2944" s="14"/>
      <c r="INL2944" s="14"/>
      <c r="INM2944" s="14"/>
      <c r="INN2944" s="14"/>
      <c r="INO2944" s="14"/>
      <c r="INP2944" s="14"/>
      <c r="INQ2944" s="14"/>
      <c r="INR2944" s="14"/>
      <c r="INS2944" s="14"/>
      <c r="INT2944" s="14"/>
      <c r="INU2944" s="14"/>
      <c r="INV2944" s="14"/>
      <c r="INW2944" s="14"/>
      <c r="INX2944" s="14"/>
      <c r="INY2944" s="14"/>
      <c r="INZ2944" s="14"/>
      <c r="IOA2944" s="14"/>
      <c r="IOB2944" s="14"/>
      <c r="IOC2944" s="14"/>
      <c r="IOD2944" s="14"/>
      <c r="IOE2944" s="14"/>
      <c r="IOF2944" s="14"/>
      <c r="IOG2944" s="14"/>
      <c r="IOH2944" s="14"/>
      <c r="IOI2944" s="14"/>
      <c r="IOJ2944" s="14"/>
      <c r="IOK2944" s="14"/>
      <c r="IOL2944" s="14"/>
      <c r="IOM2944" s="14"/>
      <c r="ION2944" s="14"/>
      <c r="IOO2944" s="14"/>
      <c r="IOP2944" s="14"/>
      <c r="IOQ2944" s="14"/>
      <c r="IOR2944" s="14"/>
      <c r="IOS2944" s="14"/>
      <c r="IOT2944" s="14"/>
      <c r="IOU2944" s="14"/>
      <c r="IOV2944" s="14"/>
      <c r="IOW2944" s="14"/>
      <c r="IOX2944" s="14"/>
      <c r="IOY2944" s="14"/>
      <c r="IOZ2944" s="14"/>
      <c r="IPA2944" s="14"/>
      <c r="IPB2944" s="14"/>
      <c r="IPC2944" s="14"/>
      <c r="IPD2944" s="14"/>
      <c r="IPE2944" s="14"/>
      <c r="IPF2944" s="14"/>
      <c r="IPG2944" s="14"/>
      <c r="IPH2944" s="14"/>
      <c r="IPI2944" s="14"/>
      <c r="IPJ2944" s="14"/>
      <c r="IPK2944" s="14"/>
      <c r="IPL2944" s="14"/>
      <c r="IPM2944" s="14"/>
      <c r="IPN2944" s="14"/>
      <c r="IPO2944" s="14"/>
      <c r="IPP2944" s="14"/>
      <c r="IPQ2944" s="14"/>
      <c r="IPR2944" s="14"/>
      <c r="IPS2944" s="14"/>
      <c r="IPT2944" s="14"/>
      <c r="IPU2944" s="14"/>
      <c r="IPV2944" s="14"/>
      <c r="IPW2944" s="14"/>
      <c r="IPX2944" s="14"/>
      <c r="IPY2944" s="14"/>
      <c r="IPZ2944" s="14"/>
      <c r="IQA2944" s="14"/>
      <c r="IQB2944" s="14"/>
      <c r="IQC2944" s="14"/>
      <c r="IQD2944" s="14"/>
      <c r="IQE2944" s="14"/>
      <c r="IQF2944" s="14"/>
      <c r="IQG2944" s="14"/>
      <c r="IQH2944" s="14"/>
      <c r="IQI2944" s="14"/>
      <c r="IQJ2944" s="14"/>
      <c r="IQK2944" s="14"/>
      <c r="IQL2944" s="14"/>
      <c r="IQM2944" s="14"/>
      <c r="IQN2944" s="14"/>
      <c r="IQO2944" s="14"/>
      <c r="IQP2944" s="14"/>
      <c r="IQQ2944" s="14"/>
      <c r="IQR2944" s="14"/>
      <c r="IQS2944" s="14"/>
      <c r="IQT2944" s="14"/>
      <c r="IQU2944" s="14"/>
      <c r="IQV2944" s="14"/>
      <c r="IQW2944" s="14"/>
      <c r="IQX2944" s="14"/>
      <c r="IQY2944" s="14"/>
      <c r="IQZ2944" s="14"/>
      <c r="IRA2944" s="14"/>
      <c r="IRB2944" s="14"/>
      <c r="IRC2944" s="14"/>
      <c r="IRD2944" s="14"/>
      <c r="IRE2944" s="14"/>
      <c r="IRF2944" s="14"/>
      <c r="IRG2944" s="14"/>
      <c r="IRH2944" s="14"/>
      <c r="IRI2944" s="14"/>
      <c r="IRJ2944" s="14"/>
      <c r="IRK2944" s="14"/>
      <c r="IRL2944" s="14"/>
      <c r="IRM2944" s="14"/>
      <c r="IRN2944" s="14"/>
      <c r="IRO2944" s="14"/>
      <c r="IRP2944" s="14"/>
      <c r="IRQ2944" s="14"/>
      <c r="IRR2944" s="14"/>
      <c r="IRS2944" s="14"/>
      <c r="IRT2944" s="14"/>
      <c r="IRU2944" s="14"/>
      <c r="IRV2944" s="14"/>
      <c r="IRW2944" s="14"/>
      <c r="IRX2944" s="14"/>
      <c r="IRY2944" s="14"/>
      <c r="IRZ2944" s="14"/>
      <c r="ISA2944" s="14"/>
      <c r="ISB2944" s="14"/>
      <c r="ISC2944" s="14"/>
      <c r="ISD2944" s="14"/>
      <c r="ISE2944" s="14"/>
      <c r="ISF2944" s="14"/>
      <c r="ISG2944" s="14"/>
      <c r="ISH2944" s="14"/>
      <c r="ISI2944" s="14"/>
      <c r="ISJ2944" s="14"/>
      <c r="ISK2944" s="14"/>
      <c r="ISL2944" s="14"/>
      <c r="ISM2944" s="14"/>
      <c r="ISN2944" s="14"/>
      <c r="ISO2944" s="14"/>
      <c r="ISP2944" s="14"/>
      <c r="ISQ2944" s="14"/>
      <c r="ISR2944" s="14"/>
      <c r="ISS2944" s="14"/>
      <c r="IST2944" s="14"/>
      <c r="ISU2944" s="14"/>
      <c r="ISV2944" s="14"/>
      <c r="ISW2944" s="14"/>
      <c r="ISX2944" s="14"/>
      <c r="ISY2944" s="14"/>
      <c r="ISZ2944" s="14"/>
      <c r="ITA2944" s="14"/>
      <c r="ITB2944" s="14"/>
      <c r="ITC2944" s="14"/>
      <c r="ITD2944" s="14"/>
      <c r="ITE2944" s="14"/>
      <c r="ITF2944" s="14"/>
      <c r="ITG2944" s="14"/>
      <c r="ITH2944" s="14"/>
      <c r="ITI2944" s="14"/>
      <c r="ITJ2944" s="14"/>
      <c r="ITK2944" s="14"/>
      <c r="ITL2944" s="14"/>
      <c r="ITM2944" s="14"/>
      <c r="ITN2944" s="14"/>
      <c r="ITO2944" s="14"/>
      <c r="ITP2944" s="14"/>
      <c r="ITQ2944" s="14"/>
      <c r="ITR2944" s="14"/>
      <c r="ITS2944" s="14"/>
      <c r="ITT2944" s="14"/>
      <c r="ITU2944" s="14"/>
      <c r="ITV2944" s="14"/>
      <c r="ITW2944" s="14"/>
      <c r="ITX2944" s="14"/>
      <c r="ITY2944" s="14"/>
      <c r="ITZ2944" s="14"/>
      <c r="IUA2944" s="14"/>
      <c r="IUB2944" s="14"/>
      <c r="IUC2944" s="14"/>
      <c r="IUD2944" s="14"/>
      <c r="IUE2944" s="14"/>
      <c r="IUF2944" s="14"/>
      <c r="IUG2944" s="14"/>
      <c r="IUH2944" s="14"/>
      <c r="IUI2944" s="14"/>
      <c r="IUJ2944" s="14"/>
      <c r="IUK2944" s="14"/>
      <c r="IUL2944" s="14"/>
      <c r="IUM2944" s="14"/>
      <c r="IUN2944" s="14"/>
      <c r="IUO2944" s="14"/>
      <c r="IUP2944" s="14"/>
      <c r="IUQ2944" s="14"/>
      <c r="IUR2944" s="14"/>
      <c r="IUS2944" s="14"/>
      <c r="IUT2944" s="14"/>
      <c r="IUU2944" s="14"/>
      <c r="IUV2944" s="14"/>
      <c r="IUW2944" s="14"/>
      <c r="IUX2944" s="14"/>
      <c r="IUY2944" s="14"/>
      <c r="IUZ2944" s="14"/>
      <c r="IVA2944" s="14"/>
      <c r="IVB2944" s="14"/>
      <c r="IVC2944" s="14"/>
      <c r="IVD2944" s="14"/>
      <c r="IVE2944" s="14"/>
      <c r="IVF2944" s="14"/>
      <c r="IVG2944" s="14"/>
      <c r="IVH2944" s="14"/>
      <c r="IVI2944" s="14"/>
      <c r="IVJ2944" s="14"/>
      <c r="IVK2944" s="14"/>
      <c r="IVL2944" s="14"/>
      <c r="IVM2944" s="14"/>
      <c r="IVN2944" s="14"/>
      <c r="IVO2944" s="14"/>
      <c r="IVP2944" s="14"/>
      <c r="IVQ2944" s="14"/>
      <c r="IVR2944" s="14"/>
      <c r="IVS2944" s="14"/>
      <c r="IVT2944" s="14"/>
      <c r="IVU2944" s="14"/>
      <c r="IVV2944" s="14"/>
      <c r="IVW2944" s="14"/>
      <c r="IVX2944" s="14"/>
      <c r="IVY2944" s="14"/>
      <c r="IVZ2944" s="14"/>
      <c r="IWA2944" s="14"/>
      <c r="IWB2944" s="14"/>
      <c r="IWC2944" s="14"/>
      <c r="IWD2944" s="14"/>
      <c r="IWE2944" s="14"/>
      <c r="IWF2944" s="14"/>
      <c r="IWG2944" s="14"/>
      <c r="IWH2944" s="14"/>
      <c r="IWI2944" s="14"/>
      <c r="IWJ2944" s="14"/>
      <c r="IWK2944" s="14"/>
      <c r="IWL2944" s="14"/>
      <c r="IWM2944" s="14"/>
      <c r="IWN2944" s="14"/>
      <c r="IWO2944" s="14"/>
      <c r="IWP2944" s="14"/>
      <c r="IWQ2944" s="14"/>
      <c r="IWR2944" s="14"/>
      <c r="IWS2944" s="14"/>
      <c r="IWT2944" s="14"/>
      <c r="IWU2944" s="14"/>
      <c r="IWV2944" s="14"/>
      <c r="IWW2944" s="14"/>
      <c r="IWX2944" s="14"/>
      <c r="IWY2944" s="14"/>
      <c r="IWZ2944" s="14"/>
      <c r="IXA2944" s="14"/>
      <c r="IXB2944" s="14"/>
      <c r="IXC2944" s="14"/>
      <c r="IXD2944" s="14"/>
      <c r="IXE2944" s="14"/>
      <c r="IXF2944" s="14"/>
      <c r="IXG2944" s="14"/>
      <c r="IXH2944" s="14"/>
      <c r="IXI2944" s="14"/>
      <c r="IXJ2944" s="14"/>
      <c r="IXK2944" s="14"/>
      <c r="IXL2944" s="14"/>
      <c r="IXM2944" s="14"/>
      <c r="IXN2944" s="14"/>
      <c r="IXO2944" s="14"/>
      <c r="IXP2944" s="14"/>
      <c r="IXQ2944" s="14"/>
      <c r="IXR2944" s="14"/>
      <c r="IXS2944" s="14"/>
      <c r="IXT2944" s="14"/>
      <c r="IXU2944" s="14"/>
      <c r="IXV2944" s="14"/>
      <c r="IXW2944" s="14"/>
      <c r="IXX2944" s="14"/>
      <c r="IXY2944" s="14"/>
      <c r="IXZ2944" s="14"/>
      <c r="IYA2944" s="14"/>
      <c r="IYB2944" s="14"/>
      <c r="IYC2944" s="14"/>
      <c r="IYD2944" s="14"/>
      <c r="IYE2944" s="14"/>
      <c r="IYF2944" s="14"/>
      <c r="IYG2944" s="14"/>
      <c r="IYH2944" s="14"/>
      <c r="IYI2944" s="14"/>
      <c r="IYJ2944" s="14"/>
      <c r="IYK2944" s="14"/>
      <c r="IYL2944" s="14"/>
      <c r="IYM2944" s="14"/>
      <c r="IYN2944" s="14"/>
      <c r="IYO2944" s="14"/>
      <c r="IYP2944" s="14"/>
      <c r="IYQ2944" s="14"/>
      <c r="IYR2944" s="14"/>
      <c r="IYS2944" s="14"/>
      <c r="IYT2944" s="14"/>
      <c r="IYU2944" s="14"/>
      <c r="IYV2944" s="14"/>
      <c r="IYW2944" s="14"/>
      <c r="IYX2944" s="14"/>
      <c r="IYY2944" s="14"/>
      <c r="IYZ2944" s="14"/>
      <c r="IZA2944" s="14"/>
      <c r="IZB2944" s="14"/>
      <c r="IZC2944" s="14"/>
      <c r="IZD2944" s="14"/>
      <c r="IZE2944" s="14"/>
      <c r="IZF2944" s="14"/>
      <c r="IZG2944" s="14"/>
      <c r="IZH2944" s="14"/>
      <c r="IZI2944" s="14"/>
      <c r="IZJ2944" s="14"/>
      <c r="IZK2944" s="14"/>
      <c r="IZL2944" s="14"/>
      <c r="IZM2944" s="14"/>
      <c r="IZN2944" s="14"/>
      <c r="IZO2944" s="14"/>
      <c r="IZP2944" s="14"/>
      <c r="IZQ2944" s="14"/>
      <c r="IZR2944" s="14"/>
      <c r="IZS2944" s="14"/>
      <c r="IZT2944" s="14"/>
      <c r="IZU2944" s="14"/>
      <c r="IZV2944" s="14"/>
      <c r="IZW2944" s="14"/>
      <c r="IZX2944" s="14"/>
      <c r="IZY2944" s="14"/>
      <c r="IZZ2944" s="14"/>
      <c r="JAA2944" s="14"/>
      <c r="JAB2944" s="14"/>
      <c r="JAC2944" s="14"/>
      <c r="JAD2944" s="14"/>
      <c r="JAE2944" s="14"/>
      <c r="JAF2944" s="14"/>
      <c r="JAG2944" s="14"/>
      <c r="JAH2944" s="14"/>
      <c r="JAI2944" s="14"/>
      <c r="JAJ2944" s="14"/>
      <c r="JAK2944" s="14"/>
      <c r="JAL2944" s="14"/>
      <c r="JAM2944" s="14"/>
      <c r="JAN2944" s="14"/>
      <c r="JAO2944" s="14"/>
      <c r="JAP2944" s="14"/>
      <c r="JAQ2944" s="14"/>
      <c r="JAR2944" s="14"/>
      <c r="JAS2944" s="14"/>
      <c r="JAT2944" s="14"/>
      <c r="JAU2944" s="14"/>
      <c r="JAV2944" s="14"/>
      <c r="JAW2944" s="14"/>
      <c r="JAX2944" s="14"/>
      <c r="JAY2944" s="14"/>
      <c r="JAZ2944" s="14"/>
      <c r="JBA2944" s="14"/>
      <c r="JBB2944" s="14"/>
      <c r="JBC2944" s="14"/>
      <c r="JBD2944" s="14"/>
      <c r="JBE2944" s="14"/>
      <c r="JBF2944" s="14"/>
      <c r="JBG2944" s="14"/>
      <c r="JBH2944" s="14"/>
      <c r="JBI2944" s="14"/>
      <c r="JBJ2944" s="14"/>
      <c r="JBK2944" s="14"/>
      <c r="JBL2944" s="14"/>
      <c r="JBM2944" s="14"/>
      <c r="JBN2944" s="14"/>
      <c r="JBO2944" s="14"/>
      <c r="JBP2944" s="14"/>
      <c r="JBQ2944" s="14"/>
      <c r="JBR2944" s="14"/>
      <c r="JBS2944" s="14"/>
      <c r="JBT2944" s="14"/>
      <c r="JBU2944" s="14"/>
      <c r="JBV2944" s="14"/>
      <c r="JBW2944" s="14"/>
      <c r="JBX2944" s="14"/>
      <c r="JBY2944" s="14"/>
      <c r="JBZ2944" s="14"/>
      <c r="JCA2944" s="14"/>
      <c r="JCB2944" s="14"/>
      <c r="JCC2944" s="14"/>
      <c r="JCD2944" s="14"/>
      <c r="JCE2944" s="14"/>
      <c r="JCF2944" s="14"/>
      <c r="JCG2944" s="14"/>
      <c r="JCH2944" s="14"/>
      <c r="JCI2944" s="14"/>
      <c r="JCJ2944" s="14"/>
      <c r="JCK2944" s="14"/>
      <c r="JCL2944" s="14"/>
      <c r="JCM2944" s="14"/>
      <c r="JCN2944" s="14"/>
      <c r="JCO2944" s="14"/>
      <c r="JCP2944" s="14"/>
      <c r="JCQ2944" s="14"/>
      <c r="JCR2944" s="14"/>
      <c r="JCS2944" s="14"/>
      <c r="JCT2944" s="14"/>
      <c r="JCU2944" s="14"/>
      <c r="JCV2944" s="14"/>
      <c r="JCW2944" s="14"/>
      <c r="JCX2944" s="14"/>
      <c r="JCY2944" s="14"/>
      <c r="JCZ2944" s="14"/>
      <c r="JDA2944" s="14"/>
      <c r="JDB2944" s="14"/>
      <c r="JDC2944" s="14"/>
      <c r="JDD2944" s="14"/>
      <c r="JDE2944" s="14"/>
      <c r="JDF2944" s="14"/>
      <c r="JDG2944" s="14"/>
      <c r="JDH2944" s="14"/>
      <c r="JDI2944" s="14"/>
      <c r="JDJ2944" s="14"/>
      <c r="JDK2944" s="14"/>
      <c r="JDL2944" s="14"/>
      <c r="JDM2944" s="14"/>
      <c r="JDN2944" s="14"/>
      <c r="JDO2944" s="14"/>
      <c r="JDP2944" s="14"/>
      <c r="JDQ2944" s="14"/>
      <c r="JDR2944" s="14"/>
      <c r="JDS2944" s="14"/>
      <c r="JDT2944" s="14"/>
      <c r="JDU2944" s="14"/>
      <c r="JDV2944" s="14"/>
      <c r="JDW2944" s="14"/>
      <c r="JDX2944" s="14"/>
      <c r="JDY2944" s="14"/>
      <c r="JDZ2944" s="14"/>
      <c r="JEA2944" s="14"/>
      <c r="JEB2944" s="14"/>
      <c r="JEC2944" s="14"/>
      <c r="JED2944" s="14"/>
      <c r="JEE2944" s="14"/>
      <c r="JEF2944" s="14"/>
      <c r="JEG2944" s="14"/>
      <c r="JEH2944" s="14"/>
      <c r="JEI2944" s="14"/>
      <c r="JEJ2944" s="14"/>
      <c r="JEK2944" s="14"/>
      <c r="JEL2944" s="14"/>
      <c r="JEM2944" s="14"/>
      <c r="JEN2944" s="14"/>
      <c r="JEO2944" s="14"/>
      <c r="JEP2944" s="14"/>
      <c r="JEQ2944" s="14"/>
      <c r="JER2944" s="14"/>
      <c r="JES2944" s="14"/>
      <c r="JET2944" s="14"/>
      <c r="JEU2944" s="14"/>
      <c r="JEV2944" s="14"/>
      <c r="JEW2944" s="14"/>
      <c r="JEX2944" s="14"/>
      <c r="JEY2944" s="14"/>
      <c r="JEZ2944" s="14"/>
      <c r="JFA2944" s="14"/>
      <c r="JFB2944" s="14"/>
      <c r="JFC2944" s="14"/>
      <c r="JFD2944" s="14"/>
      <c r="JFE2944" s="14"/>
      <c r="JFF2944" s="14"/>
      <c r="JFG2944" s="14"/>
      <c r="JFH2944" s="14"/>
      <c r="JFI2944" s="14"/>
      <c r="JFJ2944" s="14"/>
      <c r="JFK2944" s="14"/>
      <c r="JFL2944" s="14"/>
      <c r="JFM2944" s="14"/>
      <c r="JFN2944" s="14"/>
      <c r="JFO2944" s="14"/>
      <c r="JFP2944" s="14"/>
      <c r="JFQ2944" s="14"/>
      <c r="JFR2944" s="14"/>
      <c r="JFS2944" s="14"/>
      <c r="JFT2944" s="14"/>
      <c r="JFU2944" s="14"/>
      <c r="JFV2944" s="14"/>
      <c r="JFW2944" s="14"/>
      <c r="JFX2944" s="14"/>
      <c r="JFY2944" s="14"/>
      <c r="JFZ2944" s="14"/>
      <c r="JGA2944" s="14"/>
      <c r="JGB2944" s="14"/>
      <c r="JGC2944" s="14"/>
      <c r="JGD2944" s="14"/>
      <c r="JGE2944" s="14"/>
      <c r="JGF2944" s="14"/>
      <c r="JGG2944" s="14"/>
      <c r="JGH2944" s="14"/>
      <c r="JGI2944" s="14"/>
      <c r="JGJ2944" s="14"/>
      <c r="JGK2944" s="14"/>
      <c r="JGL2944" s="14"/>
      <c r="JGM2944" s="14"/>
      <c r="JGN2944" s="14"/>
      <c r="JGO2944" s="14"/>
      <c r="JGP2944" s="14"/>
      <c r="JGQ2944" s="14"/>
      <c r="JGR2944" s="14"/>
      <c r="JGS2944" s="14"/>
      <c r="JGT2944" s="14"/>
      <c r="JGU2944" s="14"/>
      <c r="JGV2944" s="14"/>
      <c r="JGW2944" s="14"/>
      <c r="JGX2944" s="14"/>
      <c r="JGY2944" s="14"/>
      <c r="JGZ2944" s="14"/>
      <c r="JHA2944" s="14"/>
      <c r="JHB2944" s="14"/>
      <c r="JHC2944" s="14"/>
      <c r="JHD2944" s="14"/>
      <c r="JHE2944" s="14"/>
      <c r="JHF2944" s="14"/>
      <c r="JHG2944" s="14"/>
      <c r="JHH2944" s="14"/>
      <c r="JHI2944" s="14"/>
      <c r="JHJ2944" s="14"/>
      <c r="JHK2944" s="14"/>
      <c r="JHL2944" s="14"/>
      <c r="JHM2944" s="14"/>
      <c r="JHN2944" s="14"/>
      <c r="JHO2944" s="14"/>
      <c r="JHP2944" s="14"/>
      <c r="JHQ2944" s="14"/>
      <c r="JHR2944" s="14"/>
      <c r="JHS2944" s="14"/>
      <c r="JHT2944" s="14"/>
      <c r="JHU2944" s="14"/>
      <c r="JHV2944" s="14"/>
      <c r="JHW2944" s="14"/>
      <c r="JHX2944" s="14"/>
      <c r="JHY2944" s="14"/>
      <c r="JHZ2944" s="14"/>
      <c r="JIA2944" s="14"/>
      <c r="JIB2944" s="14"/>
      <c r="JIC2944" s="14"/>
      <c r="JID2944" s="14"/>
      <c r="JIE2944" s="14"/>
      <c r="JIF2944" s="14"/>
      <c r="JIG2944" s="14"/>
      <c r="JIH2944" s="14"/>
      <c r="JII2944" s="14"/>
      <c r="JIJ2944" s="14"/>
      <c r="JIK2944" s="14"/>
      <c r="JIL2944" s="14"/>
      <c r="JIM2944" s="14"/>
      <c r="JIN2944" s="14"/>
      <c r="JIO2944" s="14"/>
      <c r="JIP2944" s="14"/>
      <c r="JIQ2944" s="14"/>
      <c r="JIR2944" s="14"/>
      <c r="JIS2944" s="14"/>
      <c r="JIT2944" s="14"/>
      <c r="JIU2944" s="14"/>
      <c r="JIV2944" s="14"/>
      <c r="JIW2944" s="14"/>
      <c r="JIX2944" s="14"/>
      <c r="JIY2944" s="14"/>
      <c r="JIZ2944" s="14"/>
      <c r="JJA2944" s="14"/>
      <c r="JJB2944" s="14"/>
      <c r="JJC2944" s="14"/>
      <c r="JJD2944" s="14"/>
      <c r="JJE2944" s="14"/>
      <c r="JJF2944" s="14"/>
      <c r="JJG2944" s="14"/>
      <c r="JJH2944" s="14"/>
      <c r="JJI2944" s="14"/>
      <c r="JJJ2944" s="14"/>
      <c r="JJK2944" s="14"/>
      <c r="JJL2944" s="14"/>
      <c r="JJM2944" s="14"/>
      <c r="JJN2944" s="14"/>
      <c r="JJO2944" s="14"/>
      <c r="JJP2944" s="14"/>
      <c r="JJQ2944" s="14"/>
      <c r="JJR2944" s="14"/>
      <c r="JJS2944" s="14"/>
      <c r="JJT2944" s="14"/>
      <c r="JJU2944" s="14"/>
      <c r="JJV2944" s="14"/>
      <c r="JJW2944" s="14"/>
      <c r="JJX2944" s="14"/>
      <c r="JJY2944" s="14"/>
      <c r="JJZ2944" s="14"/>
      <c r="JKA2944" s="14"/>
      <c r="JKB2944" s="14"/>
      <c r="JKC2944" s="14"/>
      <c r="JKD2944" s="14"/>
      <c r="JKE2944" s="14"/>
      <c r="JKF2944" s="14"/>
      <c r="JKG2944" s="14"/>
      <c r="JKH2944" s="14"/>
      <c r="JKI2944" s="14"/>
      <c r="JKJ2944" s="14"/>
      <c r="JKK2944" s="14"/>
      <c r="JKL2944" s="14"/>
      <c r="JKM2944" s="14"/>
      <c r="JKN2944" s="14"/>
      <c r="JKO2944" s="14"/>
      <c r="JKP2944" s="14"/>
      <c r="JKQ2944" s="14"/>
      <c r="JKR2944" s="14"/>
      <c r="JKS2944" s="14"/>
      <c r="JKT2944" s="14"/>
      <c r="JKU2944" s="14"/>
      <c r="JKV2944" s="14"/>
      <c r="JKW2944" s="14"/>
      <c r="JKX2944" s="14"/>
      <c r="JKY2944" s="14"/>
      <c r="JKZ2944" s="14"/>
      <c r="JLA2944" s="14"/>
      <c r="JLB2944" s="14"/>
      <c r="JLC2944" s="14"/>
      <c r="JLD2944" s="14"/>
      <c r="JLE2944" s="14"/>
      <c r="JLF2944" s="14"/>
      <c r="JLG2944" s="14"/>
      <c r="JLH2944" s="14"/>
      <c r="JLI2944" s="14"/>
      <c r="JLJ2944" s="14"/>
      <c r="JLK2944" s="14"/>
      <c r="JLL2944" s="14"/>
      <c r="JLM2944" s="14"/>
      <c r="JLN2944" s="14"/>
      <c r="JLO2944" s="14"/>
      <c r="JLP2944" s="14"/>
      <c r="JLQ2944" s="14"/>
      <c r="JLR2944" s="14"/>
      <c r="JLS2944" s="14"/>
      <c r="JLT2944" s="14"/>
      <c r="JLU2944" s="14"/>
      <c r="JLV2944" s="14"/>
      <c r="JLW2944" s="14"/>
      <c r="JLX2944" s="14"/>
      <c r="JLY2944" s="14"/>
      <c r="JLZ2944" s="14"/>
      <c r="JMA2944" s="14"/>
      <c r="JMB2944" s="14"/>
      <c r="JMC2944" s="14"/>
      <c r="JMD2944" s="14"/>
      <c r="JME2944" s="14"/>
      <c r="JMF2944" s="14"/>
      <c r="JMG2944" s="14"/>
      <c r="JMH2944" s="14"/>
      <c r="JMI2944" s="14"/>
      <c r="JMJ2944" s="14"/>
      <c r="JMK2944" s="14"/>
      <c r="JML2944" s="14"/>
      <c r="JMM2944" s="14"/>
      <c r="JMN2944" s="14"/>
      <c r="JMO2944" s="14"/>
      <c r="JMP2944" s="14"/>
      <c r="JMQ2944" s="14"/>
      <c r="JMR2944" s="14"/>
      <c r="JMS2944" s="14"/>
      <c r="JMT2944" s="14"/>
      <c r="JMU2944" s="14"/>
      <c r="JMV2944" s="14"/>
      <c r="JMW2944" s="14"/>
      <c r="JMX2944" s="14"/>
      <c r="JMY2944" s="14"/>
      <c r="JMZ2944" s="14"/>
      <c r="JNA2944" s="14"/>
      <c r="JNB2944" s="14"/>
      <c r="JNC2944" s="14"/>
      <c r="JND2944" s="14"/>
      <c r="JNE2944" s="14"/>
      <c r="JNF2944" s="14"/>
      <c r="JNG2944" s="14"/>
      <c r="JNH2944" s="14"/>
      <c r="JNI2944" s="14"/>
      <c r="JNJ2944" s="14"/>
      <c r="JNK2944" s="14"/>
      <c r="JNL2944" s="14"/>
      <c r="JNM2944" s="14"/>
      <c r="JNN2944" s="14"/>
      <c r="JNO2944" s="14"/>
      <c r="JNP2944" s="14"/>
      <c r="JNQ2944" s="14"/>
      <c r="JNR2944" s="14"/>
      <c r="JNS2944" s="14"/>
      <c r="JNT2944" s="14"/>
      <c r="JNU2944" s="14"/>
      <c r="JNV2944" s="14"/>
      <c r="JNW2944" s="14"/>
      <c r="JNX2944" s="14"/>
      <c r="JNY2944" s="14"/>
      <c r="JNZ2944" s="14"/>
      <c r="JOA2944" s="14"/>
      <c r="JOB2944" s="14"/>
      <c r="JOC2944" s="14"/>
      <c r="JOD2944" s="14"/>
      <c r="JOE2944" s="14"/>
      <c r="JOF2944" s="14"/>
      <c r="JOG2944" s="14"/>
      <c r="JOH2944" s="14"/>
      <c r="JOI2944" s="14"/>
      <c r="JOJ2944" s="14"/>
      <c r="JOK2944" s="14"/>
      <c r="JOL2944" s="14"/>
      <c r="JOM2944" s="14"/>
      <c r="JON2944" s="14"/>
      <c r="JOO2944" s="14"/>
      <c r="JOP2944" s="14"/>
      <c r="JOQ2944" s="14"/>
      <c r="JOR2944" s="14"/>
      <c r="JOS2944" s="14"/>
      <c r="JOT2944" s="14"/>
      <c r="JOU2944" s="14"/>
      <c r="JOV2944" s="14"/>
      <c r="JOW2944" s="14"/>
      <c r="JOX2944" s="14"/>
      <c r="JOY2944" s="14"/>
      <c r="JOZ2944" s="14"/>
      <c r="JPA2944" s="14"/>
      <c r="JPB2944" s="14"/>
      <c r="JPC2944" s="14"/>
      <c r="JPD2944" s="14"/>
      <c r="JPE2944" s="14"/>
      <c r="JPF2944" s="14"/>
      <c r="JPG2944" s="14"/>
      <c r="JPH2944" s="14"/>
      <c r="JPI2944" s="14"/>
      <c r="JPJ2944" s="14"/>
      <c r="JPK2944" s="14"/>
      <c r="JPL2944" s="14"/>
      <c r="JPM2944" s="14"/>
      <c r="JPN2944" s="14"/>
      <c r="JPO2944" s="14"/>
      <c r="JPP2944" s="14"/>
      <c r="JPQ2944" s="14"/>
      <c r="JPR2944" s="14"/>
      <c r="JPS2944" s="14"/>
      <c r="JPT2944" s="14"/>
      <c r="JPU2944" s="14"/>
      <c r="JPV2944" s="14"/>
      <c r="JPW2944" s="14"/>
      <c r="JPX2944" s="14"/>
      <c r="JPY2944" s="14"/>
      <c r="JPZ2944" s="14"/>
      <c r="JQA2944" s="14"/>
      <c r="JQB2944" s="14"/>
      <c r="JQC2944" s="14"/>
      <c r="JQD2944" s="14"/>
      <c r="JQE2944" s="14"/>
      <c r="JQF2944" s="14"/>
      <c r="JQG2944" s="14"/>
      <c r="JQH2944" s="14"/>
      <c r="JQI2944" s="14"/>
      <c r="JQJ2944" s="14"/>
      <c r="JQK2944" s="14"/>
      <c r="JQL2944" s="14"/>
      <c r="JQM2944" s="14"/>
      <c r="JQN2944" s="14"/>
      <c r="JQO2944" s="14"/>
      <c r="JQP2944" s="14"/>
      <c r="JQQ2944" s="14"/>
      <c r="JQR2944" s="14"/>
      <c r="JQS2944" s="14"/>
      <c r="JQT2944" s="14"/>
      <c r="JQU2944" s="14"/>
      <c r="JQV2944" s="14"/>
      <c r="JQW2944" s="14"/>
      <c r="JQX2944" s="14"/>
      <c r="JQY2944" s="14"/>
      <c r="JQZ2944" s="14"/>
      <c r="JRA2944" s="14"/>
      <c r="JRB2944" s="14"/>
      <c r="JRC2944" s="14"/>
      <c r="JRD2944" s="14"/>
      <c r="JRE2944" s="14"/>
      <c r="JRF2944" s="14"/>
      <c r="JRG2944" s="14"/>
      <c r="JRH2944" s="14"/>
      <c r="JRI2944" s="14"/>
      <c r="JRJ2944" s="14"/>
      <c r="JRK2944" s="14"/>
      <c r="JRL2944" s="14"/>
      <c r="JRM2944" s="14"/>
      <c r="JRN2944" s="14"/>
      <c r="JRO2944" s="14"/>
      <c r="JRP2944" s="14"/>
      <c r="JRQ2944" s="14"/>
      <c r="JRR2944" s="14"/>
      <c r="JRS2944" s="14"/>
      <c r="JRT2944" s="14"/>
      <c r="JRU2944" s="14"/>
      <c r="JRV2944" s="14"/>
      <c r="JRW2944" s="14"/>
      <c r="JRX2944" s="14"/>
      <c r="JRY2944" s="14"/>
      <c r="JRZ2944" s="14"/>
      <c r="JSA2944" s="14"/>
      <c r="JSB2944" s="14"/>
      <c r="JSC2944" s="14"/>
      <c r="JSD2944" s="14"/>
      <c r="JSE2944" s="14"/>
      <c r="JSF2944" s="14"/>
      <c r="JSG2944" s="14"/>
      <c r="JSH2944" s="14"/>
      <c r="JSI2944" s="14"/>
      <c r="JSJ2944" s="14"/>
      <c r="JSK2944" s="14"/>
      <c r="JSL2944" s="14"/>
      <c r="JSM2944" s="14"/>
      <c r="JSN2944" s="14"/>
      <c r="JSO2944" s="14"/>
      <c r="JSP2944" s="14"/>
      <c r="JSQ2944" s="14"/>
      <c r="JSR2944" s="14"/>
      <c r="JSS2944" s="14"/>
      <c r="JST2944" s="14"/>
      <c r="JSU2944" s="14"/>
      <c r="JSV2944" s="14"/>
      <c r="JSW2944" s="14"/>
      <c r="JSX2944" s="14"/>
      <c r="JSY2944" s="14"/>
      <c r="JSZ2944" s="14"/>
      <c r="JTA2944" s="14"/>
      <c r="JTB2944" s="14"/>
      <c r="JTC2944" s="14"/>
      <c r="JTD2944" s="14"/>
      <c r="JTE2944" s="14"/>
      <c r="JTF2944" s="14"/>
      <c r="JTG2944" s="14"/>
      <c r="JTH2944" s="14"/>
      <c r="JTI2944" s="14"/>
      <c r="JTJ2944" s="14"/>
      <c r="JTK2944" s="14"/>
      <c r="JTL2944" s="14"/>
      <c r="JTM2944" s="14"/>
      <c r="JTN2944" s="14"/>
      <c r="JTO2944" s="14"/>
      <c r="JTP2944" s="14"/>
      <c r="JTQ2944" s="14"/>
      <c r="JTR2944" s="14"/>
      <c r="JTS2944" s="14"/>
      <c r="JTT2944" s="14"/>
      <c r="JTU2944" s="14"/>
      <c r="JTV2944" s="14"/>
      <c r="JTW2944" s="14"/>
      <c r="JTX2944" s="14"/>
      <c r="JTY2944" s="14"/>
      <c r="JTZ2944" s="14"/>
      <c r="JUA2944" s="14"/>
      <c r="JUB2944" s="14"/>
      <c r="JUC2944" s="14"/>
      <c r="JUD2944" s="14"/>
      <c r="JUE2944" s="14"/>
      <c r="JUF2944" s="14"/>
      <c r="JUG2944" s="14"/>
      <c r="JUH2944" s="14"/>
      <c r="JUI2944" s="14"/>
      <c r="JUJ2944" s="14"/>
      <c r="JUK2944" s="14"/>
      <c r="JUL2944" s="14"/>
      <c r="JUM2944" s="14"/>
      <c r="JUN2944" s="14"/>
      <c r="JUO2944" s="14"/>
      <c r="JUP2944" s="14"/>
      <c r="JUQ2944" s="14"/>
      <c r="JUR2944" s="14"/>
      <c r="JUS2944" s="14"/>
      <c r="JUT2944" s="14"/>
      <c r="JUU2944" s="14"/>
      <c r="JUV2944" s="14"/>
      <c r="JUW2944" s="14"/>
      <c r="JUX2944" s="14"/>
      <c r="JUY2944" s="14"/>
      <c r="JUZ2944" s="14"/>
      <c r="JVA2944" s="14"/>
      <c r="JVB2944" s="14"/>
      <c r="JVC2944" s="14"/>
      <c r="JVD2944" s="14"/>
      <c r="JVE2944" s="14"/>
      <c r="JVF2944" s="14"/>
      <c r="JVG2944" s="14"/>
      <c r="JVH2944" s="14"/>
      <c r="JVI2944" s="14"/>
      <c r="JVJ2944" s="14"/>
      <c r="JVK2944" s="14"/>
      <c r="JVL2944" s="14"/>
      <c r="JVM2944" s="14"/>
      <c r="JVN2944" s="14"/>
      <c r="JVO2944" s="14"/>
      <c r="JVP2944" s="14"/>
      <c r="JVQ2944" s="14"/>
      <c r="JVR2944" s="14"/>
      <c r="JVS2944" s="14"/>
      <c r="JVT2944" s="14"/>
      <c r="JVU2944" s="14"/>
      <c r="JVV2944" s="14"/>
      <c r="JVW2944" s="14"/>
      <c r="JVX2944" s="14"/>
      <c r="JVY2944" s="14"/>
      <c r="JVZ2944" s="14"/>
      <c r="JWA2944" s="14"/>
      <c r="JWB2944" s="14"/>
      <c r="JWC2944" s="14"/>
      <c r="JWD2944" s="14"/>
      <c r="JWE2944" s="14"/>
      <c r="JWF2944" s="14"/>
      <c r="JWG2944" s="14"/>
      <c r="JWH2944" s="14"/>
      <c r="JWI2944" s="14"/>
      <c r="JWJ2944" s="14"/>
      <c r="JWK2944" s="14"/>
      <c r="JWL2944" s="14"/>
      <c r="JWM2944" s="14"/>
      <c r="JWN2944" s="14"/>
      <c r="JWO2944" s="14"/>
      <c r="JWP2944" s="14"/>
      <c r="JWQ2944" s="14"/>
      <c r="JWR2944" s="14"/>
      <c r="JWS2944" s="14"/>
      <c r="JWT2944" s="14"/>
      <c r="JWU2944" s="14"/>
      <c r="JWV2944" s="14"/>
      <c r="JWW2944" s="14"/>
      <c r="JWX2944" s="14"/>
      <c r="JWY2944" s="14"/>
      <c r="JWZ2944" s="14"/>
      <c r="JXA2944" s="14"/>
      <c r="JXB2944" s="14"/>
      <c r="JXC2944" s="14"/>
      <c r="JXD2944" s="14"/>
      <c r="JXE2944" s="14"/>
      <c r="JXF2944" s="14"/>
      <c r="JXG2944" s="14"/>
      <c r="JXH2944" s="14"/>
      <c r="JXI2944" s="14"/>
      <c r="JXJ2944" s="14"/>
      <c r="JXK2944" s="14"/>
      <c r="JXL2944" s="14"/>
      <c r="JXM2944" s="14"/>
      <c r="JXN2944" s="14"/>
      <c r="JXO2944" s="14"/>
      <c r="JXP2944" s="14"/>
      <c r="JXQ2944" s="14"/>
      <c r="JXR2944" s="14"/>
      <c r="JXS2944" s="14"/>
      <c r="JXT2944" s="14"/>
      <c r="JXU2944" s="14"/>
      <c r="JXV2944" s="14"/>
      <c r="JXW2944" s="14"/>
      <c r="JXX2944" s="14"/>
      <c r="JXY2944" s="14"/>
      <c r="JXZ2944" s="14"/>
      <c r="JYA2944" s="14"/>
      <c r="JYB2944" s="14"/>
      <c r="JYC2944" s="14"/>
      <c r="JYD2944" s="14"/>
      <c r="JYE2944" s="14"/>
      <c r="JYF2944" s="14"/>
      <c r="JYG2944" s="14"/>
      <c r="JYH2944" s="14"/>
      <c r="JYI2944" s="14"/>
      <c r="JYJ2944" s="14"/>
      <c r="JYK2944" s="14"/>
      <c r="JYL2944" s="14"/>
      <c r="JYM2944" s="14"/>
      <c r="JYN2944" s="14"/>
      <c r="JYO2944" s="14"/>
      <c r="JYP2944" s="14"/>
      <c r="JYQ2944" s="14"/>
      <c r="JYR2944" s="14"/>
      <c r="JYS2944" s="14"/>
      <c r="JYT2944" s="14"/>
      <c r="JYU2944" s="14"/>
      <c r="JYV2944" s="14"/>
      <c r="JYW2944" s="14"/>
      <c r="JYX2944" s="14"/>
      <c r="JYY2944" s="14"/>
      <c r="JYZ2944" s="14"/>
      <c r="JZA2944" s="14"/>
      <c r="JZB2944" s="14"/>
      <c r="JZC2944" s="14"/>
      <c r="JZD2944" s="14"/>
      <c r="JZE2944" s="14"/>
      <c r="JZF2944" s="14"/>
      <c r="JZG2944" s="14"/>
      <c r="JZH2944" s="14"/>
      <c r="JZI2944" s="14"/>
      <c r="JZJ2944" s="14"/>
      <c r="JZK2944" s="14"/>
      <c r="JZL2944" s="14"/>
      <c r="JZM2944" s="14"/>
      <c r="JZN2944" s="14"/>
      <c r="JZO2944" s="14"/>
      <c r="JZP2944" s="14"/>
      <c r="JZQ2944" s="14"/>
      <c r="JZR2944" s="14"/>
      <c r="JZS2944" s="14"/>
      <c r="JZT2944" s="14"/>
      <c r="JZU2944" s="14"/>
      <c r="JZV2944" s="14"/>
      <c r="JZW2944" s="14"/>
      <c r="JZX2944" s="14"/>
      <c r="JZY2944" s="14"/>
      <c r="JZZ2944" s="14"/>
      <c r="KAA2944" s="14"/>
      <c r="KAB2944" s="14"/>
      <c r="KAC2944" s="14"/>
      <c r="KAD2944" s="14"/>
      <c r="KAE2944" s="14"/>
      <c r="KAF2944" s="14"/>
      <c r="KAG2944" s="14"/>
      <c r="KAH2944" s="14"/>
      <c r="KAI2944" s="14"/>
      <c r="KAJ2944" s="14"/>
      <c r="KAK2944" s="14"/>
      <c r="KAL2944" s="14"/>
      <c r="KAM2944" s="14"/>
      <c r="KAN2944" s="14"/>
      <c r="KAO2944" s="14"/>
      <c r="KAP2944" s="14"/>
      <c r="KAQ2944" s="14"/>
      <c r="KAR2944" s="14"/>
      <c r="KAS2944" s="14"/>
      <c r="KAT2944" s="14"/>
      <c r="KAU2944" s="14"/>
      <c r="KAV2944" s="14"/>
      <c r="KAW2944" s="14"/>
      <c r="KAX2944" s="14"/>
      <c r="KAY2944" s="14"/>
      <c r="KAZ2944" s="14"/>
      <c r="KBA2944" s="14"/>
      <c r="KBB2944" s="14"/>
      <c r="KBC2944" s="14"/>
      <c r="KBD2944" s="14"/>
      <c r="KBE2944" s="14"/>
      <c r="KBF2944" s="14"/>
      <c r="KBG2944" s="14"/>
      <c r="KBH2944" s="14"/>
      <c r="KBI2944" s="14"/>
      <c r="KBJ2944" s="14"/>
      <c r="KBK2944" s="14"/>
      <c r="KBL2944" s="14"/>
      <c r="KBM2944" s="14"/>
      <c r="KBN2944" s="14"/>
      <c r="KBO2944" s="14"/>
      <c r="KBP2944" s="14"/>
      <c r="KBQ2944" s="14"/>
      <c r="KBR2944" s="14"/>
      <c r="KBS2944" s="14"/>
      <c r="KBT2944" s="14"/>
      <c r="KBU2944" s="14"/>
      <c r="KBV2944" s="14"/>
      <c r="KBW2944" s="14"/>
      <c r="KBX2944" s="14"/>
      <c r="KBY2944" s="14"/>
      <c r="KBZ2944" s="14"/>
      <c r="KCA2944" s="14"/>
      <c r="KCB2944" s="14"/>
      <c r="KCC2944" s="14"/>
      <c r="KCD2944" s="14"/>
      <c r="KCE2944" s="14"/>
      <c r="KCF2944" s="14"/>
      <c r="KCG2944" s="14"/>
      <c r="KCH2944" s="14"/>
      <c r="KCI2944" s="14"/>
      <c r="KCJ2944" s="14"/>
      <c r="KCK2944" s="14"/>
      <c r="KCL2944" s="14"/>
      <c r="KCM2944" s="14"/>
      <c r="KCN2944" s="14"/>
      <c r="KCO2944" s="14"/>
      <c r="KCP2944" s="14"/>
      <c r="KCQ2944" s="14"/>
      <c r="KCR2944" s="14"/>
      <c r="KCS2944" s="14"/>
      <c r="KCT2944" s="14"/>
      <c r="KCU2944" s="14"/>
      <c r="KCV2944" s="14"/>
      <c r="KCW2944" s="14"/>
      <c r="KCX2944" s="14"/>
      <c r="KCY2944" s="14"/>
      <c r="KCZ2944" s="14"/>
      <c r="KDA2944" s="14"/>
      <c r="KDB2944" s="14"/>
      <c r="KDC2944" s="14"/>
      <c r="KDD2944" s="14"/>
      <c r="KDE2944" s="14"/>
      <c r="KDF2944" s="14"/>
      <c r="KDG2944" s="14"/>
      <c r="KDH2944" s="14"/>
      <c r="KDI2944" s="14"/>
      <c r="KDJ2944" s="14"/>
      <c r="KDK2944" s="14"/>
      <c r="KDL2944" s="14"/>
      <c r="KDM2944" s="14"/>
      <c r="KDN2944" s="14"/>
      <c r="KDO2944" s="14"/>
      <c r="KDP2944" s="14"/>
      <c r="KDQ2944" s="14"/>
      <c r="KDR2944" s="14"/>
      <c r="KDS2944" s="14"/>
      <c r="KDT2944" s="14"/>
      <c r="KDU2944" s="14"/>
      <c r="KDV2944" s="14"/>
      <c r="KDW2944" s="14"/>
      <c r="KDX2944" s="14"/>
      <c r="KDY2944" s="14"/>
      <c r="KDZ2944" s="14"/>
      <c r="KEA2944" s="14"/>
      <c r="KEB2944" s="14"/>
      <c r="KEC2944" s="14"/>
      <c r="KED2944" s="14"/>
      <c r="KEE2944" s="14"/>
      <c r="KEF2944" s="14"/>
      <c r="KEG2944" s="14"/>
      <c r="KEH2944" s="14"/>
      <c r="KEI2944" s="14"/>
      <c r="KEJ2944" s="14"/>
      <c r="KEK2944" s="14"/>
      <c r="KEL2944" s="14"/>
      <c r="KEM2944" s="14"/>
      <c r="KEN2944" s="14"/>
      <c r="KEO2944" s="14"/>
      <c r="KEP2944" s="14"/>
      <c r="KEQ2944" s="14"/>
      <c r="KER2944" s="14"/>
      <c r="KES2944" s="14"/>
      <c r="KET2944" s="14"/>
      <c r="KEU2944" s="14"/>
      <c r="KEV2944" s="14"/>
      <c r="KEW2944" s="14"/>
      <c r="KEX2944" s="14"/>
      <c r="KEY2944" s="14"/>
      <c r="KEZ2944" s="14"/>
      <c r="KFA2944" s="14"/>
      <c r="KFB2944" s="14"/>
      <c r="KFC2944" s="14"/>
      <c r="KFD2944" s="14"/>
      <c r="KFE2944" s="14"/>
      <c r="KFF2944" s="14"/>
      <c r="KFG2944" s="14"/>
      <c r="KFH2944" s="14"/>
      <c r="KFI2944" s="14"/>
      <c r="KFJ2944" s="14"/>
      <c r="KFK2944" s="14"/>
      <c r="KFL2944" s="14"/>
      <c r="KFM2944" s="14"/>
      <c r="KFN2944" s="14"/>
      <c r="KFO2944" s="14"/>
      <c r="KFP2944" s="14"/>
      <c r="KFQ2944" s="14"/>
      <c r="KFR2944" s="14"/>
      <c r="KFS2944" s="14"/>
      <c r="KFT2944" s="14"/>
      <c r="KFU2944" s="14"/>
      <c r="KFV2944" s="14"/>
      <c r="KFW2944" s="14"/>
      <c r="KFX2944" s="14"/>
      <c r="KFY2944" s="14"/>
      <c r="KFZ2944" s="14"/>
      <c r="KGA2944" s="14"/>
      <c r="KGB2944" s="14"/>
      <c r="KGC2944" s="14"/>
      <c r="KGD2944" s="14"/>
      <c r="KGE2944" s="14"/>
      <c r="KGF2944" s="14"/>
      <c r="KGG2944" s="14"/>
      <c r="KGH2944" s="14"/>
      <c r="KGI2944" s="14"/>
      <c r="KGJ2944" s="14"/>
      <c r="KGK2944" s="14"/>
      <c r="KGL2944" s="14"/>
      <c r="KGM2944" s="14"/>
      <c r="KGN2944" s="14"/>
      <c r="KGO2944" s="14"/>
      <c r="KGP2944" s="14"/>
      <c r="KGQ2944" s="14"/>
      <c r="KGR2944" s="14"/>
      <c r="KGS2944" s="14"/>
      <c r="KGT2944" s="14"/>
      <c r="KGU2944" s="14"/>
      <c r="KGV2944" s="14"/>
      <c r="KGW2944" s="14"/>
      <c r="KGX2944" s="14"/>
      <c r="KGY2944" s="14"/>
      <c r="KGZ2944" s="14"/>
      <c r="KHA2944" s="14"/>
      <c r="KHB2944" s="14"/>
      <c r="KHC2944" s="14"/>
      <c r="KHD2944" s="14"/>
      <c r="KHE2944" s="14"/>
      <c r="KHF2944" s="14"/>
      <c r="KHG2944" s="14"/>
      <c r="KHH2944" s="14"/>
      <c r="KHI2944" s="14"/>
      <c r="KHJ2944" s="14"/>
      <c r="KHK2944" s="14"/>
      <c r="KHL2944" s="14"/>
      <c r="KHM2944" s="14"/>
      <c r="KHN2944" s="14"/>
      <c r="KHO2944" s="14"/>
      <c r="KHP2944" s="14"/>
      <c r="KHQ2944" s="14"/>
      <c r="KHR2944" s="14"/>
      <c r="KHS2944" s="14"/>
      <c r="KHT2944" s="14"/>
      <c r="KHU2944" s="14"/>
      <c r="KHV2944" s="14"/>
      <c r="KHW2944" s="14"/>
      <c r="KHX2944" s="14"/>
      <c r="KHY2944" s="14"/>
      <c r="KHZ2944" s="14"/>
      <c r="KIA2944" s="14"/>
      <c r="KIB2944" s="14"/>
      <c r="KIC2944" s="14"/>
      <c r="KID2944" s="14"/>
      <c r="KIE2944" s="14"/>
      <c r="KIF2944" s="14"/>
      <c r="KIG2944" s="14"/>
      <c r="KIH2944" s="14"/>
      <c r="KII2944" s="14"/>
      <c r="KIJ2944" s="14"/>
      <c r="KIK2944" s="14"/>
      <c r="KIL2944" s="14"/>
      <c r="KIM2944" s="14"/>
      <c r="KIN2944" s="14"/>
      <c r="KIO2944" s="14"/>
      <c r="KIP2944" s="14"/>
      <c r="KIQ2944" s="14"/>
      <c r="KIR2944" s="14"/>
      <c r="KIS2944" s="14"/>
      <c r="KIT2944" s="14"/>
      <c r="KIU2944" s="14"/>
      <c r="KIV2944" s="14"/>
      <c r="KIW2944" s="14"/>
      <c r="KIX2944" s="14"/>
      <c r="KIY2944" s="14"/>
      <c r="KIZ2944" s="14"/>
      <c r="KJA2944" s="14"/>
      <c r="KJB2944" s="14"/>
      <c r="KJC2944" s="14"/>
      <c r="KJD2944" s="14"/>
      <c r="KJE2944" s="14"/>
      <c r="KJF2944" s="14"/>
      <c r="KJG2944" s="14"/>
      <c r="KJH2944" s="14"/>
      <c r="KJI2944" s="14"/>
      <c r="KJJ2944" s="14"/>
      <c r="KJK2944" s="14"/>
      <c r="KJL2944" s="14"/>
      <c r="KJM2944" s="14"/>
      <c r="KJN2944" s="14"/>
      <c r="KJO2944" s="14"/>
      <c r="KJP2944" s="14"/>
      <c r="KJQ2944" s="14"/>
      <c r="KJR2944" s="14"/>
      <c r="KJS2944" s="14"/>
      <c r="KJT2944" s="14"/>
      <c r="KJU2944" s="14"/>
      <c r="KJV2944" s="14"/>
      <c r="KJW2944" s="14"/>
      <c r="KJX2944" s="14"/>
      <c r="KJY2944" s="14"/>
      <c r="KJZ2944" s="14"/>
      <c r="KKA2944" s="14"/>
      <c r="KKB2944" s="14"/>
      <c r="KKC2944" s="14"/>
      <c r="KKD2944" s="14"/>
      <c r="KKE2944" s="14"/>
      <c r="KKF2944" s="14"/>
      <c r="KKG2944" s="14"/>
      <c r="KKH2944" s="14"/>
      <c r="KKI2944" s="14"/>
      <c r="KKJ2944" s="14"/>
      <c r="KKK2944" s="14"/>
      <c r="KKL2944" s="14"/>
      <c r="KKM2944" s="14"/>
      <c r="KKN2944" s="14"/>
      <c r="KKO2944" s="14"/>
      <c r="KKP2944" s="14"/>
      <c r="KKQ2944" s="14"/>
      <c r="KKR2944" s="14"/>
      <c r="KKS2944" s="14"/>
      <c r="KKT2944" s="14"/>
      <c r="KKU2944" s="14"/>
      <c r="KKV2944" s="14"/>
      <c r="KKW2944" s="14"/>
      <c r="KKX2944" s="14"/>
      <c r="KKY2944" s="14"/>
      <c r="KKZ2944" s="14"/>
      <c r="KLA2944" s="14"/>
      <c r="KLB2944" s="14"/>
      <c r="KLC2944" s="14"/>
      <c r="KLD2944" s="14"/>
      <c r="KLE2944" s="14"/>
      <c r="KLF2944" s="14"/>
      <c r="KLG2944" s="14"/>
      <c r="KLH2944" s="14"/>
      <c r="KLI2944" s="14"/>
      <c r="KLJ2944" s="14"/>
      <c r="KLK2944" s="14"/>
      <c r="KLL2944" s="14"/>
      <c r="KLM2944" s="14"/>
      <c r="KLN2944" s="14"/>
      <c r="KLO2944" s="14"/>
      <c r="KLP2944" s="14"/>
      <c r="KLQ2944" s="14"/>
      <c r="KLR2944" s="14"/>
      <c r="KLS2944" s="14"/>
      <c r="KLT2944" s="14"/>
      <c r="KLU2944" s="14"/>
      <c r="KLV2944" s="14"/>
      <c r="KLW2944" s="14"/>
      <c r="KLX2944" s="14"/>
      <c r="KLY2944" s="14"/>
      <c r="KLZ2944" s="14"/>
      <c r="KMA2944" s="14"/>
      <c r="KMB2944" s="14"/>
      <c r="KMC2944" s="14"/>
      <c r="KMD2944" s="14"/>
      <c r="KME2944" s="14"/>
      <c r="KMF2944" s="14"/>
      <c r="KMG2944" s="14"/>
      <c r="KMH2944" s="14"/>
      <c r="KMI2944" s="14"/>
      <c r="KMJ2944" s="14"/>
      <c r="KMK2944" s="14"/>
      <c r="KML2944" s="14"/>
      <c r="KMM2944" s="14"/>
      <c r="KMN2944" s="14"/>
      <c r="KMO2944" s="14"/>
      <c r="KMP2944" s="14"/>
      <c r="KMQ2944" s="14"/>
      <c r="KMR2944" s="14"/>
      <c r="KMS2944" s="14"/>
      <c r="KMT2944" s="14"/>
      <c r="KMU2944" s="14"/>
      <c r="KMV2944" s="14"/>
      <c r="KMW2944" s="14"/>
      <c r="KMX2944" s="14"/>
      <c r="KMY2944" s="14"/>
      <c r="KMZ2944" s="14"/>
      <c r="KNA2944" s="14"/>
      <c r="KNB2944" s="14"/>
      <c r="KNC2944" s="14"/>
      <c r="KND2944" s="14"/>
      <c r="KNE2944" s="14"/>
      <c r="KNF2944" s="14"/>
      <c r="KNG2944" s="14"/>
      <c r="KNH2944" s="14"/>
      <c r="KNI2944" s="14"/>
      <c r="KNJ2944" s="14"/>
      <c r="KNK2944" s="14"/>
      <c r="KNL2944" s="14"/>
      <c r="KNM2944" s="14"/>
      <c r="KNN2944" s="14"/>
      <c r="KNO2944" s="14"/>
      <c r="KNP2944" s="14"/>
      <c r="KNQ2944" s="14"/>
      <c r="KNR2944" s="14"/>
      <c r="KNS2944" s="14"/>
      <c r="KNT2944" s="14"/>
      <c r="KNU2944" s="14"/>
      <c r="KNV2944" s="14"/>
      <c r="KNW2944" s="14"/>
      <c r="KNX2944" s="14"/>
      <c r="KNY2944" s="14"/>
      <c r="KNZ2944" s="14"/>
      <c r="KOA2944" s="14"/>
      <c r="KOB2944" s="14"/>
      <c r="KOC2944" s="14"/>
      <c r="KOD2944" s="14"/>
      <c r="KOE2944" s="14"/>
      <c r="KOF2944" s="14"/>
      <c r="KOG2944" s="14"/>
      <c r="KOH2944" s="14"/>
      <c r="KOI2944" s="14"/>
      <c r="KOJ2944" s="14"/>
      <c r="KOK2944" s="14"/>
      <c r="KOL2944" s="14"/>
      <c r="KOM2944" s="14"/>
      <c r="KON2944" s="14"/>
      <c r="KOO2944" s="14"/>
      <c r="KOP2944" s="14"/>
      <c r="KOQ2944" s="14"/>
      <c r="KOR2944" s="14"/>
      <c r="KOS2944" s="14"/>
      <c r="KOT2944" s="14"/>
      <c r="KOU2944" s="14"/>
      <c r="KOV2944" s="14"/>
      <c r="KOW2944" s="14"/>
      <c r="KOX2944" s="14"/>
      <c r="KOY2944" s="14"/>
      <c r="KOZ2944" s="14"/>
      <c r="KPA2944" s="14"/>
      <c r="KPB2944" s="14"/>
      <c r="KPC2944" s="14"/>
      <c r="KPD2944" s="14"/>
      <c r="KPE2944" s="14"/>
      <c r="KPF2944" s="14"/>
      <c r="KPG2944" s="14"/>
      <c r="KPH2944" s="14"/>
      <c r="KPI2944" s="14"/>
      <c r="KPJ2944" s="14"/>
      <c r="KPK2944" s="14"/>
      <c r="KPL2944" s="14"/>
      <c r="KPM2944" s="14"/>
      <c r="KPN2944" s="14"/>
      <c r="KPO2944" s="14"/>
      <c r="KPP2944" s="14"/>
      <c r="KPQ2944" s="14"/>
      <c r="KPR2944" s="14"/>
      <c r="KPS2944" s="14"/>
      <c r="KPT2944" s="14"/>
      <c r="KPU2944" s="14"/>
      <c r="KPV2944" s="14"/>
      <c r="KPW2944" s="14"/>
      <c r="KPX2944" s="14"/>
      <c r="KPY2944" s="14"/>
      <c r="KPZ2944" s="14"/>
      <c r="KQA2944" s="14"/>
      <c r="KQB2944" s="14"/>
      <c r="KQC2944" s="14"/>
      <c r="KQD2944" s="14"/>
      <c r="KQE2944" s="14"/>
      <c r="KQF2944" s="14"/>
      <c r="KQG2944" s="14"/>
      <c r="KQH2944" s="14"/>
      <c r="KQI2944" s="14"/>
      <c r="KQJ2944" s="14"/>
      <c r="KQK2944" s="14"/>
      <c r="KQL2944" s="14"/>
      <c r="KQM2944" s="14"/>
      <c r="KQN2944" s="14"/>
      <c r="KQO2944" s="14"/>
      <c r="KQP2944" s="14"/>
      <c r="KQQ2944" s="14"/>
      <c r="KQR2944" s="14"/>
      <c r="KQS2944" s="14"/>
      <c r="KQT2944" s="14"/>
      <c r="KQU2944" s="14"/>
      <c r="KQV2944" s="14"/>
      <c r="KQW2944" s="14"/>
      <c r="KQX2944" s="14"/>
      <c r="KQY2944" s="14"/>
      <c r="KQZ2944" s="14"/>
      <c r="KRA2944" s="14"/>
      <c r="KRB2944" s="14"/>
      <c r="KRC2944" s="14"/>
      <c r="KRD2944" s="14"/>
      <c r="KRE2944" s="14"/>
      <c r="KRF2944" s="14"/>
      <c r="KRG2944" s="14"/>
      <c r="KRH2944" s="14"/>
      <c r="KRI2944" s="14"/>
      <c r="KRJ2944" s="14"/>
      <c r="KRK2944" s="14"/>
      <c r="KRL2944" s="14"/>
      <c r="KRM2944" s="14"/>
      <c r="KRN2944" s="14"/>
      <c r="KRO2944" s="14"/>
      <c r="KRP2944" s="14"/>
      <c r="KRQ2944" s="14"/>
      <c r="KRR2944" s="14"/>
      <c r="KRS2944" s="14"/>
      <c r="KRT2944" s="14"/>
      <c r="KRU2944" s="14"/>
      <c r="KRV2944" s="14"/>
      <c r="KRW2944" s="14"/>
      <c r="KRX2944" s="14"/>
      <c r="KRY2944" s="14"/>
      <c r="KRZ2944" s="14"/>
      <c r="KSA2944" s="14"/>
      <c r="KSB2944" s="14"/>
      <c r="KSC2944" s="14"/>
      <c r="KSD2944" s="14"/>
      <c r="KSE2944" s="14"/>
      <c r="KSF2944" s="14"/>
      <c r="KSG2944" s="14"/>
      <c r="KSH2944" s="14"/>
      <c r="KSI2944" s="14"/>
      <c r="KSJ2944" s="14"/>
      <c r="KSK2944" s="14"/>
      <c r="KSL2944" s="14"/>
      <c r="KSM2944" s="14"/>
      <c r="KSN2944" s="14"/>
      <c r="KSO2944" s="14"/>
      <c r="KSP2944" s="14"/>
      <c r="KSQ2944" s="14"/>
      <c r="KSR2944" s="14"/>
      <c r="KSS2944" s="14"/>
      <c r="KST2944" s="14"/>
      <c r="KSU2944" s="14"/>
      <c r="KSV2944" s="14"/>
      <c r="KSW2944" s="14"/>
      <c r="KSX2944" s="14"/>
      <c r="KSY2944" s="14"/>
      <c r="KSZ2944" s="14"/>
      <c r="KTA2944" s="14"/>
      <c r="KTB2944" s="14"/>
      <c r="KTC2944" s="14"/>
      <c r="KTD2944" s="14"/>
      <c r="KTE2944" s="14"/>
      <c r="KTF2944" s="14"/>
      <c r="KTG2944" s="14"/>
      <c r="KTH2944" s="14"/>
      <c r="KTI2944" s="14"/>
      <c r="KTJ2944" s="14"/>
      <c r="KTK2944" s="14"/>
      <c r="KTL2944" s="14"/>
      <c r="KTM2944" s="14"/>
      <c r="KTN2944" s="14"/>
      <c r="KTO2944" s="14"/>
      <c r="KTP2944" s="14"/>
      <c r="KTQ2944" s="14"/>
      <c r="KTR2944" s="14"/>
      <c r="KTS2944" s="14"/>
      <c r="KTT2944" s="14"/>
      <c r="KTU2944" s="14"/>
      <c r="KTV2944" s="14"/>
      <c r="KTW2944" s="14"/>
      <c r="KTX2944" s="14"/>
      <c r="KTY2944" s="14"/>
      <c r="KTZ2944" s="14"/>
      <c r="KUA2944" s="14"/>
      <c r="KUB2944" s="14"/>
      <c r="KUC2944" s="14"/>
      <c r="KUD2944" s="14"/>
      <c r="KUE2944" s="14"/>
      <c r="KUF2944" s="14"/>
      <c r="KUG2944" s="14"/>
      <c r="KUH2944" s="14"/>
      <c r="KUI2944" s="14"/>
      <c r="KUJ2944" s="14"/>
      <c r="KUK2944" s="14"/>
      <c r="KUL2944" s="14"/>
      <c r="KUM2944" s="14"/>
      <c r="KUN2944" s="14"/>
      <c r="KUO2944" s="14"/>
      <c r="KUP2944" s="14"/>
      <c r="KUQ2944" s="14"/>
      <c r="KUR2944" s="14"/>
      <c r="KUS2944" s="14"/>
      <c r="KUT2944" s="14"/>
      <c r="KUU2944" s="14"/>
      <c r="KUV2944" s="14"/>
      <c r="KUW2944" s="14"/>
      <c r="KUX2944" s="14"/>
      <c r="KUY2944" s="14"/>
      <c r="KUZ2944" s="14"/>
      <c r="KVA2944" s="14"/>
      <c r="KVB2944" s="14"/>
      <c r="KVC2944" s="14"/>
      <c r="KVD2944" s="14"/>
      <c r="KVE2944" s="14"/>
      <c r="KVF2944" s="14"/>
      <c r="KVG2944" s="14"/>
      <c r="KVH2944" s="14"/>
      <c r="KVI2944" s="14"/>
      <c r="KVJ2944" s="14"/>
      <c r="KVK2944" s="14"/>
      <c r="KVL2944" s="14"/>
      <c r="KVM2944" s="14"/>
      <c r="KVN2944" s="14"/>
      <c r="KVO2944" s="14"/>
      <c r="KVP2944" s="14"/>
      <c r="KVQ2944" s="14"/>
      <c r="KVR2944" s="14"/>
      <c r="KVS2944" s="14"/>
      <c r="KVT2944" s="14"/>
      <c r="KVU2944" s="14"/>
      <c r="KVV2944" s="14"/>
      <c r="KVW2944" s="14"/>
      <c r="KVX2944" s="14"/>
      <c r="KVY2944" s="14"/>
      <c r="KVZ2944" s="14"/>
      <c r="KWA2944" s="14"/>
      <c r="KWB2944" s="14"/>
      <c r="KWC2944" s="14"/>
      <c r="KWD2944" s="14"/>
      <c r="KWE2944" s="14"/>
      <c r="KWF2944" s="14"/>
      <c r="KWG2944" s="14"/>
      <c r="KWH2944" s="14"/>
      <c r="KWI2944" s="14"/>
      <c r="KWJ2944" s="14"/>
      <c r="KWK2944" s="14"/>
      <c r="KWL2944" s="14"/>
      <c r="KWM2944" s="14"/>
      <c r="KWN2944" s="14"/>
      <c r="KWO2944" s="14"/>
      <c r="KWP2944" s="14"/>
      <c r="KWQ2944" s="14"/>
      <c r="KWR2944" s="14"/>
      <c r="KWS2944" s="14"/>
      <c r="KWT2944" s="14"/>
      <c r="KWU2944" s="14"/>
      <c r="KWV2944" s="14"/>
      <c r="KWW2944" s="14"/>
      <c r="KWX2944" s="14"/>
      <c r="KWY2944" s="14"/>
      <c r="KWZ2944" s="14"/>
      <c r="KXA2944" s="14"/>
      <c r="KXB2944" s="14"/>
      <c r="KXC2944" s="14"/>
      <c r="KXD2944" s="14"/>
      <c r="KXE2944" s="14"/>
      <c r="KXF2944" s="14"/>
      <c r="KXG2944" s="14"/>
      <c r="KXH2944" s="14"/>
      <c r="KXI2944" s="14"/>
      <c r="KXJ2944" s="14"/>
      <c r="KXK2944" s="14"/>
      <c r="KXL2944" s="14"/>
      <c r="KXM2944" s="14"/>
      <c r="KXN2944" s="14"/>
      <c r="KXO2944" s="14"/>
      <c r="KXP2944" s="14"/>
      <c r="KXQ2944" s="14"/>
      <c r="KXR2944" s="14"/>
      <c r="KXS2944" s="14"/>
      <c r="KXT2944" s="14"/>
      <c r="KXU2944" s="14"/>
      <c r="KXV2944" s="14"/>
      <c r="KXW2944" s="14"/>
      <c r="KXX2944" s="14"/>
      <c r="KXY2944" s="14"/>
      <c r="KXZ2944" s="14"/>
      <c r="KYA2944" s="14"/>
      <c r="KYB2944" s="14"/>
      <c r="KYC2944" s="14"/>
      <c r="KYD2944" s="14"/>
      <c r="KYE2944" s="14"/>
      <c r="KYF2944" s="14"/>
      <c r="KYG2944" s="14"/>
      <c r="KYH2944" s="14"/>
      <c r="KYI2944" s="14"/>
      <c r="KYJ2944" s="14"/>
      <c r="KYK2944" s="14"/>
      <c r="KYL2944" s="14"/>
      <c r="KYM2944" s="14"/>
      <c r="KYN2944" s="14"/>
      <c r="KYO2944" s="14"/>
      <c r="KYP2944" s="14"/>
      <c r="KYQ2944" s="14"/>
      <c r="KYR2944" s="14"/>
      <c r="KYS2944" s="14"/>
      <c r="KYT2944" s="14"/>
      <c r="KYU2944" s="14"/>
      <c r="KYV2944" s="14"/>
      <c r="KYW2944" s="14"/>
      <c r="KYX2944" s="14"/>
      <c r="KYY2944" s="14"/>
      <c r="KYZ2944" s="14"/>
      <c r="KZA2944" s="14"/>
      <c r="KZB2944" s="14"/>
      <c r="KZC2944" s="14"/>
      <c r="KZD2944" s="14"/>
      <c r="KZE2944" s="14"/>
      <c r="KZF2944" s="14"/>
      <c r="KZG2944" s="14"/>
      <c r="KZH2944" s="14"/>
      <c r="KZI2944" s="14"/>
      <c r="KZJ2944" s="14"/>
      <c r="KZK2944" s="14"/>
      <c r="KZL2944" s="14"/>
      <c r="KZM2944" s="14"/>
      <c r="KZN2944" s="14"/>
      <c r="KZO2944" s="14"/>
      <c r="KZP2944" s="14"/>
      <c r="KZQ2944" s="14"/>
      <c r="KZR2944" s="14"/>
      <c r="KZS2944" s="14"/>
      <c r="KZT2944" s="14"/>
      <c r="KZU2944" s="14"/>
      <c r="KZV2944" s="14"/>
      <c r="KZW2944" s="14"/>
      <c r="KZX2944" s="14"/>
      <c r="KZY2944" s="14"/>
      <c r="KZZ2944" s="14"/>
      <c r="LAA2944" s="14"/>
      <c r="LAB2944" s="14"/>
      <c r="LAC2944" s="14"/>
      <c r="LAD2944" s="14"/>
      <c r="LAE2944" s="14"/>
      <c r="LAF2944" s="14"/>
      <c r="LAG2944" s="14"/>
      <c r="LAH2944" s="14"/>
      <c r="LAI2944" s="14"/>
      <c r="LAJ2944" s="14"/>
      <c r="LAK2944" s="14"/>
      <c r="LAL2944" s="14"/>
      <c r="LAM2944" s="14"/>
      <c r="LAN2944" s="14"/>
      <c r="LAO2944" s="14"/>
      <c r="LAP2944" s="14"/>
      <c r="LAQ2944" s="14"/>
      <c r="LAR2944" s="14"/>
      <c r="LAS2944" s="14"/>
      <c r="LAT2944" s="14"/>
      <c r="LAU2944" s="14"/>
      <c r="LAV2944" s="14"/>
      <c r="LAW2944" s="14"/>
      <c r="LAX2944" s="14"/>
      <c r="LAY2944" s="14"/>
      <c r="LAZ2944" s="14"/>
      <c r="LBA2944" s="14"/>
      <c r="LBB2944" s="14"/>
      <c r="LBC2944" s="14"/>
      <c r="LBD2944" s="14"/>
      <c r="LBE2944" s="14"/>
      <c r="LBF2944" s="14"/>
      <c r="LBG2944" s="14"/>
      <c r="LBH2944" s="14"/>
      <c r="LBI2944" s="14"/>
      <c r="LBJ2944" s="14"/>
      <c r="LBK2944" s="14"/>
      <c r="LBL2944" s="14"/>
      <c r="LBM2944" s="14"/>
      <c r="LBN2944" s="14"/>
      <c r="LBO2944" s="14"/>
      <c r="LBP2944" s="14"/>
      <c r="LBQ2944" s="14"/>
      <c r="LBR2944" s="14"/>
      <c r="LBS2944" s="14"/>
      <c r="LBT2944" s="14"/>
      <c r="LBU2944" s="14"/>
      <c r="LBV2944" s="14"/>
      <c r="LBW2944" s="14"/>
      <c r="LBX2944" s="14"/>
      <c r="LBY2944" s="14"/>
      <c r="LBZ2944" s="14"/>
      <c r="LCA2944" s="14"/>
      <c r="LCB2944" s="14"/>
      <c r="LCC2944" s="14"/>
      <c r="LCD2944" s="14"/>
      <c r="LCE2944" s="14"/>
      <c r="LCF2944" s="14"/>
      <c r="LCG2944" s="14"/>
      <c r="LCH2944" s="14"/>
      <c r="LCI2944" s="14"/>
      <c r="LCJ2944" s="14"/>
      <c r="LCK2944" s="14"/>
      <c r="LCL2944" s="14"/>
      <c r="LCM2944" s="14"/>
      <c r="LCN2944" s="14"/>
      <c r="LCO2944" s="14"/>
      <c r="LCP2944" s="14"/>
      <c r="LCQ2944" s="14"/>
      <c r="LCR2944" s="14"/>
      <c r="LCS2944" s="14"/>
      <c r="LCT2944" s="14"/>
      <c r="LCU2944" s="14"/>
      <c r="LCV2944" s="14"/>
      <c r="LCW2944" s="14"/>
      <c r="LCX2944" s="14"/>
      <c r="LCY2944" s="14"/>
      <c r="LCZ2944" s="14"/>
      <c r="LDA2944" s="14"/>
      <c r="LDB2944" s="14"/>
      <c r="LDC2944" s="14"/>
      <c r="LDD2944" s="14"/>
      <c r="LDE2944" s="14"/>
      <c r="LDF2944" s="14"/>
      <c r="LDG2944" s="14"/>
      <c r="LDH2944" s="14"/>
      <c r="LDI2944" s="14"/>
      <c r="LDJ2944" s="14"/>
      <c r="LDK2944" s="14"/>
      <c r="LDL2944" s="14"/>
      <c r="LDM2944" s="14"/>
      <c r="LDN2944" s="14"/>
      <c r="LDO2944" s="14"/>
      <c r="LDP2944" s="14"/>
      <c r="LDQ2944" s="14"/>
      <c r="LDR2944" s="14"/>
      <c r="LDS2944" s="14"/>
      <c r="LDT2944" s="14"/>
      <c r="LDU2944" s="14"/>
      <c r="LDV2944" s="14"/>
      <c r="LDW2944" s="14"/>
      <c r="LDX2944" s="14"/>
      <c r="LDY2944" s="14"/>
      <c r="LDZ2944" s="14"/>
      <c r="LEA2944" s="14"/>
      <c r="LEB2944" s="14"/>
      <c r="LEC2944" s="14"/>
      <c r="LED2944" s="14"/>
      <c r="LEE2944" s="14"/>
      <c r="LEF2944" s="14"/>
      <c r="LEG2944" s="14"/>
      <c r="LEH2944" s="14"/>
      <c r="LEI2944" s="14"/>
      <c r="LEJ2944" s="14"/>
      <c r="LEK2944" s="14"/>
      <c r="LEL2944" s="14"/>
      <c r="LEM2944" s="14"/>
      <c r="LEN2944" s="14"/>
      <c r="LEO2944" s="14"/>
      <c r="LEP2944" s="14"/>
      <c r="LEQ2944" s="14"/>
      <c r="LER2944" s="14"/>
      <c r="LES2944" s="14"/>
      <c r="LET2944" s="14"/>
      <c r="LEU2944" s="14"/>
      <c r="LEV2944" s="14"/>
      <c r="LEW2944" s="14"/>
      <c r="LEX2944" s="14"/>
      <c r="LEY2944" s="14"/>
      <c r="LEZ2944" s="14"/>
      <c r="LFA2944" s="14"/>
      <c r="LFB2944" s="14"/>
      <c r="LFC2944" s="14"/>
      <c r="LFD2944" s="14"/>
      <c r="LFE2944" s="14"/>
      <c r="LFF2944" s="14"/>
      <c r="LFG2944" s="14"/>
      <c r="LFH2944" s="14"/>
      <c r="LFI2944" s="14"/>
      <c r="LFJ2944" s="14"/>
      <c r="LFK2944" s="14"/>
      <c r="LFL2944" s="14"/>
      <c r="LFM2944" s="14"/>
      <c r="LFN2944" s="14"/>
      <c r="LFO2944" s="14"/>
      <c r="LFP2944" s="14"/>
      <c r="LFQ2944" s="14"/>
      <c r="LFR2944" s="14"/>
      <c r="LFS2944" s="14"/>
      <c r="LFT2944" s="14"/>
      <c r="LFU2944" s="14"/>
      <c r="LFV2944" s="14"/>
      <c r="LFW2944" s="14"/>
      <c r="LFX2944" s="14"/>
      <c r="LFY2944" s="14"/>
      <c r="LFZ2944" s="14"/>
      <c r="LGA2944" s="14"/>
      <c r="LGB2944" s="14"/>
      <c r="LGC2944" s="14"/>
      <c r="LGD2944" s="14"/>
      <c r="LGE2944" s="14"/>
      <c r="LGF2944" s="14"/>
      <c r="LGG2944" s="14"/>
      <c r="LGH2944" s="14"/>
      <c r="LGI2944" s="14"/>
      <c r="LGJ2944" s="14"/>
      <c r="LGK2944" s="14"/>
      <c r="LGL2944" s="14"/>
      <c r="LGM2944" s="14"/>
      <c r="LGN2944" s="14"/>
      <c r="LGO2944" s="14"/>
      <c r="LGP2944" s="14"/>
      <c r="LGQ2944" s="14"/>
      <c r="LGR2944" s="14"/>
      <c r="LGS2944" s="14"/>
      <c r="LGT2944" s="14"/>
      <c r="LGU2944" s="14"/>
      <c r="LGV2944" s="14"/>
      <c r="LGW2944" s="14"/>
      <c r="LGX2944" s="14"/>
      <c r="LGY2944" s="14"/>
      <c r="LGZ2944" s="14"/>
      <c r="LHA2944" s="14"/>
      <c r="LHB2944" s="14"/>
      <c r="LHC2944" s="14"/>
      <c r="LHD2944" s="14"/>
      <c r="LHE2944" s="14"/>
      <c r="LHF2944" s="14"/>
      <c r="LHG2944" s="14"/>
      <c r="LHH2944" s="14"/>
      <c r="LHI2944" s="14"/>
      <c r="LHJ2944" s="14"/>
      <c r="LHK2944" s="14"/>
      <c r="LHL2944" s="14"/>
      <c r="LHM2944" s="14"/>
      <c r="LHN2944" s="14"/>
      <c r="LHO2944" s="14"/>
      <c r="LHP2944" s="14"/>
      <c r="LHQ2944" s="14"/>
      <c r="LHR2944" s="14"/>
      <c r="LHS2944" s="14"/>
      <c r="LHT2944" s="14"/>
      <c r="LHU2944" s="14"/>
      <c r="LHV2944" s="14"/>
      <c r="LHW2944" s="14"/>
      <c r="LHX2944" s="14"/>
      <c r="LHY2944" s="14"/>
      <c r="LHZ2944" s="14"/>
      <c r="LIA2944" s="14"/>
      <c r="LIB2944" s="14"/>
      <c r="LIC2944" s="14"/>
      <c r="LID2944" s="14"/>
      <c r="LIE2944" s="14"/>
      <c r="LIF2944" s="14"/>
      <c r="LIG2944" s="14"/>
      <c r="LIH2944" s="14"/>
      <c r="LII2944" s="14"/>
      <c r="LIJ2944" s="14"/>
      <c r="LIK2944" s="14"/>
      <c r="LIL2944" s="14"/>
      <c r="LIM2944" s="14"/>
      <c r="LIN2944" s="14"/>
      <c r="LIO2944" s="14"/>
      <c r="LIP2944" s="14"/>
      <c r="LIQ2944" s="14"/>
      <c r="LIR2944" s="14"/>
      <c r="LIS2944" s="14"/>
      <c r="LIT2944" s="14"/>
      <c r="LIU2944" s="14"/>
      <c r="LIV2944" s="14"/>
      <c r="LIW2944" s="14"/>
      <c r="LIX2944" s="14"/>
      <c r="LIY2944" s="14"/>
      <c r="LIZ2944" s="14"/>
      <c r="LJA2944" s="14"/>
      <c r="LJB2944" s="14"/>
      <c r="LJC2944" s="14"/>
      <c r="LJD2944" s="14"/>
      <c r="LJE2944" s="14"/>
      <c r="LJF2944" s="14"/>
      <c r="LJG2944" s="14"/>
      <c r="LJH2944" s="14"/>
      <c r="LJI2944" s="14"/>
      <c r="LJJ2944" s="14"/>
      <c r="LJK2944" s="14"/>
      <c r="LJL2944" s="14"/>
      <c r="LJM2944" s="14"/>
      <c r="LJN2944" s="14"/>
      <c r="LJO2944" s="14"/>
      <c r="LJP2944" s="14"/>
      <c r="LJQ2944" s="14"/>
      <c r="LJR2944" s="14"/>
      <c r="LJS2944" s="14"/>
      <c r="LJT2944" s="14"/>
      <c r="LJU2944" s="14"/>
      <c r="LJV2944" s="14"/>
      <c r="LJW2944" s="14"/>
      <c r="LJX2944" s="14"/>
      <c r="LJY2944" s="14"/>
      <c r="LJZ2944" s="14"/>
      <c r="LKA2944" s="14"/>
      <c r="LKB2944" s="14"/>
      <c r="LKC2944" s="14"/>
      <c r="LKD2944" s="14"/>
      <c r="LKE2944" s="14"/>
      <c r="LKF2944" s="14"/>
      <c r="LKG2944" s="14"/>
      <c r="LKH2944" s="14"/>
      <c r="LKI2944" s="14"/>
      <c r="LKJ2944" s="14"/>
      <c r="LKK2944" s="14"/>
      <c r="LKL2944" s="14"/>
      <c r="LKM2944" s="14"/>
      <c r="LKN2944" s="14"/>
      <c r="LKO2944" s="14"/>
      <c r="LKP2944" s="14"/>
      <c r="LKQ2944" s="14"/>
      <c r="LKR2944" s="14"/>
      <c r="LKS2944" s="14"/>
      <c r="LKT2944" s="14"/>
      <c r="LKU2944" s="14"/>
      <c r="LKV2944" s="14"/>
      <c r="LKW2944" s="14"/>
      <c r="LKX2944" s="14"/>
      <c r="LKY2944" s="14"/>
      <c r="LKZ2944" s="14"/>
      <c r="LLA2944" s="14"/>
      <c r="LLB2944" s="14"/>
      <c r="LLC2944" s="14"/>
      <c r="LLD2944" s="14"/>
      <c r="LLE2944" s="14"/>
      <c r="LLF2944" s="14"/>
      <c r="LLG2944" s="14"/>
      <c r="LLH2944" s="14"/>
      <c r="LLI2944" s="14"/>
      <c r="LLJ2944" s="14"/>
      <c r="LLK2944" s="14"/>
      <c r="LLL2944" s="14"/>
      <c r="LLM2944" s="14"/>
      <c r="LLN2944" s="14"/>
      <c r="LLO2944" s="14"/>
      <c r="LLP2944" s="14"/>
      <c r="LLQ2944" s="14"/>
      <c r="LLR2944" s="14"/>
      <c r="LLS2944" s="14"/>
      <c r="LLT2944" s="14"/>
      <c r="LLU2944" s="14"/>
      <c r="LLV2944" s="14"/>
      <c r="LLW2944" s="14"/>
      <c r="LLX2944" s="14"/>
      <c r="LLY2944" s="14"/>
      <c r="LLZ2944" s="14"/>
      <c r="LMA2944" s="14"/>
      <c r="LMB2944" s="14"/>
      <c r="LMC2944" s="14"/>
      <c r="LMD2944" s="14"/>
      <c r="LME2944" s="14"/>
      <c r="LMF2944" s="14"/>
      <c r="LMG2944" s="14"/>
      <c r="LMH2944" s="14"/>
      <c r="LMI2944" s="14"/>
      <c r="LMJ2944" s="14"/>
      <c r="LMK2944" s="14"/>
      <c r="LML2944" s="14"/>
      <c r="LMM2944" s="14"/>
      <c r="LMN2944" s="14"/>
      <c r="LMO2944" s="14"/>
      <c r="LMP2944" s="14"/>
      <c r="LMQ2944" s="14"/>
      <c r="LMR2944" s="14"/>
      <c r="LMS2944" s="14"/>
      <c r="LMT2944" s="14"/>
      <c r="LMU2944" s="14"/>
      <c r="LMV2944" s="14"/>
      <c r="LMW2944" s="14"/>
      <c r="LMX2944" s="14"/>
      <c r="LMY2944" s="14"/>
      <c r="LMZ2944" s="14"/>
      <c r="LNA2944" s="14"/>
      <c r="LNB2944" s="14"/>
      <c r="LNC2944" s="14"/>
      <c r="LND2944" s="14"/>
      <c r="LNE2944" s="14"/>
      <c r="LNF2944" s="14"/>
      <c r="LNG2944" s="14"/>
      <c r="LNH2944" s="14"/>
      <c r="LNI2944" s="14"/>
      <c r="LNJ2944" s="14"/>
      <c r="LNK2944" s="14"/>
      <c r="LNL2944" s="14"/>
      <c r="LNM2944" s="14"/>
      <c r="LNN2944" s="14"/>
      <c r="LNO2944" s="14"/>
      <c r="LNP2944" s="14"/>
      <c r="LNQ2944" s="14"/>
      <c r="LNR2944" s="14"/>
      <c r="LNS2944" s="14"/>
      <c r="LNT2944" s="14"/>
      <c r="LNU2944" s="14"/>
      <c r="LNV2944" s="14"/>
      <c r="LNW2944" s="14"/>
      <c r="LNX2944" s="14"/>
      <c r="LNY2944" s="14"/>
      <c r="LNZ2944" s="14"/>
      <c r="LOA2944" s="14"/>
      <c r="LOB2944" s="14"/>
      <c r="LOC2944" s="14"/>
      <c r="LOD2944" s="14"/>
      <c r="LOE2944" s="14"/>
      <c r="LOF2944" s="14"/>
      <c r="LOG2944" s="14"/>
      <c r="LOH2944" s="14"/>
      <c r="LOI2944" s="14"/>
      <c r="LOJ2944" s="14"/>
      <c r="LOK2944" s="14"/>
      <c r="LOL2944" s="14"/>
      <c r="LOM2944" s="14"/>
      <c r="LON2944" s="14"/>
      <c r="LOO2944" s="14"/>
      <c r="LOP2944" s="14"/>
      <c r="LOQ2944" s="14"/>
      <c r="LOR2944" s="14"/>
      <c r="LOS2944" s="14"/>
      <c r="LOT2944" s="14"/>
      <c r="LOU2944" s="14"/>
      <c r="LOV2944" s="14"/>
      <c r="LOW2944" s="14"/>
      <c r="LOX2944" s="14"/>
      <c r="LOY2944" s="14"/>
      <c r="LOZ2944" s="14"/>
      <c r="LPA2944" s="14"/>
      <c r="LPB2944" s="14"/>
      <c r="LPC2944" s="14"/>
      <c r="LPD2944" s="14"/>
      <c r="LPE2944" s="14"/>
      <c r="LPF2944" s="14"/>
      <c r="LPG2944" s="14"/>
      <c r="LPH2944" s="14"/>
      <c r="LPI2944" s="14"/>
      <c r="LPJ2944" s="14"/>
      <c r="LPK2944" s="14"/>
      <c r="LPL2944" s="14"/>
      <c r="LPM2944" s="14"/>
      <c r="LPN2944" s="14"/>
      <c r="LPO2944" s="14"/>
      <c r="LPP2944" s="14"/>
      <c r="LPQ2944" s="14"/>
      <c r="LPR2944" s="14"/>
      <c r="LPS2944" s="14"/>
      <c r="LPT2944" s="14"/>
      <c r="LPU2944" s="14"/>
      <c r="LPV2944" s="14"/>
      <c r="LPW2944" s="14"/>
      <c r="LPX2944" s="14"/>
      <c r="LPY2944" s="14"/>
      <c r="LPZ2944" s="14"/>
      <c r="LQA2944" s="14"/>
      <c r="LQB2944" s="14"/>
      <c r="LQC2944" s="14"/>
      <c r="LQD2944" s="14"/>
      <c r="LQE2944" s="14"/>
      <c r="LQF2944" s="14"/>
      <c r="LQG2944" s="14"/>
      <c r="LQH2944" s="14"/>
      <c r="LQI2944" s="14"/>
      <c r="LQJ2944" s="14"/>
      <c r="LQK2944" s="14"/>
      <c r="LQL2944" s="14"/>
      <c r="LQM2944" s="14"/>
      <c r="LQN2944" s="14"/>
      <c r="LQO2944" s="14"/>
      <c r="LQP2944" s="14"/>
      <c r="LQQ2944" s="14"/>
      <c r="LQR2944" s="14"/>
      <c r="LQS2944" s="14"/>
      <c r="LQT2944" s="14"/>
      <c r="LQU2944" s="14"/>
      <c r="LQV2944" s="14"/>
      <c r="LQW2944" s="14"/>
      <c r="LQX2944" s="14"/>
      <c r="LQY2944" s="14"/>
      <c r="LQZ2944" s="14"/>
      <c r="LRA2944" s="14"/>
      <c r="LRB2944" s="14"/>
      <c r="LRC2944" s="14"/>
      <c r="LRD2944" s="14"/>
      <c r="LRE2944" s="14"/>
      <c r="LRF2944" s="14"/>
      <c r="LRG2944" s="14"/>
      <c r="LRH2944" s="14"/>
      <c r="LRI2944" s="14"/>
      <c r="LRJ2944" s="14"/>
      <c r="LRK2944" s="14"/>
      <c r="LRL2944" s="14"/>
      <c r="LRM2944" s="14"/>
      <c r="LRN2944" s="14"/>
      <c r="LRO2944" s="14"/>
      <c r="LRP2944" s="14"/>
      <c r="LRQ2944" s="14"/>
      <c r="LRR2944" s="14"/>
      <c r="LRS2944" s="14"/>
      <c r="LRT2944" s="14"/>
      <c r="LRU2944" s="14"/>
      <c r="LRV2944" s="14"/>
      <c r="LRW2944" s="14"/>
      <c r="LRX2944" s="14"/>
      <c r="LRY2944" s="14"/>
      <c r="LRZ2944" s="14"/>
      <c r="LSA2944" s="14"/>
      <c r="LSB2944" s="14"/>
      <c r="LSC2944" s="14"/>
      <c r="LSD2944" s="14"/>
      <c r="LSE2944" s="14"/>
      <c r="LSF2944" s="14"/>
      <c r="LSG2944" s="14"/>
      <c r="LSH2944" s="14"/>
      <c r="LSI2944" s="14"/>
      <c r="LSJ2944" s="14"/>
      <c r="LSK2944" s="14"/>
      <c r="LSL2944" s="14"/>
      <c r="LSM2944" s="14"/>
      <c r="LSN2944" s="14"/>
      <c r="LSO2944" s="14"/>
      <c r="LSP2944" s="14"/>
      <c r="LSQ2944" s="14"/>
      <c r="LSR2944" s="14"/>
      <c r="LSS2944" s="14"/>
      <c r="LST2944" s="14"/>
      <c r="LSU2944" s="14"/>
      <c r="LSV2944" s="14"/>
      <c r="LSW2944" s="14"/>
      <c r="LSX2944" s="14"/>
      <c r="LSY2944" s="14"/>
      <c r="LSZ2944" s="14"/>
      <c r="LTA2944" s="14"/>
      <c r="LTB2944" s="14"/>
      <c r="LTC2944" s="14"/>
      <c r="LTD2944" s="14"/>
      <c r="LTE2944" s="14"/>
      <c r="LTF2944" s="14"/>
      <c r="LTG2944" s="14"/>
      <c r="LTH2944" s="14"/>
      <c r="LTI2944" s="14"/>
      <c r="LTJ2944" s="14"/>
      <c r="LTK2944" s="14"/>
      <c r="LTL2944" s="14"/>
      <c r="LTM2944" s="14"/>
      <c r="LTN2944" s="14"/>
      <c r="LTO2944" s="14"/>
      <c r="LTP2944" s="14"/>
      <c r="LTQ2944" s="14"/>
      <c r="LTR2944" s="14"/>
      <c r="LTS2944" s="14"/>
      <c r="LTT2944" s="14"/>
      <c r="LTU2944" s="14"/>
      <c r="LTV2944" s="14"/>
      <c r="LTW2944" s="14"/>
      <c r="LTX2944" s="14"/>
      <c r="LTY2944" s="14"/>
      <c r="LTZ2944" s="14"/>
      <c r="LUA2944" s="14"/>
      <c r="LUB2944" s="14"/>
      <c r="LUC2944" s="14"/>
      <c r="LUD2944" s="14"/>
      <c r="LUE2944" s="14"/>
      <c r="LUF2944" s="14"/>
      <c r="LUG2944" s="14"/>
      <c r="LUH2944" s="14"/>
      <c r="LUI2944" s="14"/>
      <c r="LUJ2944" s="14"/>
      <c r="LUK2944" s="14"/>
      <c r="LUL2944" s="14"/>
      <c r="LUM2944" s="14"/>
      <c r="LUN2944" s="14"/>
      <c r="LUO2944" s="14"/>
      <c r="LUP2944" s="14"/>
      <c r="LUQ2944" s="14"/>
      <c r="LUR2944" s="14"/>
      <c r="LUS2944" s="14"/>
      <c r="LUT2944" s="14"/>
      <c r="LUU2944" s="14"/>
      <c r="LUV2944" s="14"/>
      <c r="LUW2944" s="14"/>
      <c r="LUX2944" s="14"/>
      <c r="LUY2944" s="14"/>
      <c r="LUZ2944" s="14"/>
      <c r="LVA2944" s="14"/>
      <c r="LVB2944" s="14"/>
      <c r="LVC2944" s="14"/>
      <c r="LVD2944" s="14"/>
      <c r="LVE2944" s="14"/>
      <c r="LVF2944" s="14"/>
      <c r="LVG2944" s="14"/>
      <c r="LVH2944" s="14"/>
      <c r="LVI2944" s="14"/>
      <c r="LVJ2944" s="14"/>
      <c r="LVK2944" s="14"/>
      <c r="LVL2944" s="14"/>
      <c r="LVM2944" s="14"/>
      <c r="LVN2944" s="14"/>
      <c r="LVO2944" s="14"/>
      <c r="LVP2944" s="14"/>
      <c r="LVQ2944" s="14"/>
      <c r="LVR2944" s="14"/>
      <c r="LVS2944" s="14"/>
      <c r="LVT2944" s="14"/>
      <c r="LVU2944" s="14"/>
      <c r="LVV2944" s="14"/>
      <c r="LVW2944" s="14"/>
      <c r="LVX2944" s="14"/>
      <c r="LVY2944" s="14"/>
      <c r="LVZ2944" s="14"/>
      <c r="LWA2944" s="14"/>
      <c r="LWB2944" s="14"/>
      <c r="LWC2944" s="14"/>
      <c r="LWD2944" s="14"/>
      <c r="LWE2944" s="14"/>
      <c r="LWF2944" s="14"/>
      <c r="LWG2944" s="14"/>
      <c r="LWH2944" s="14"/>
      <c r="LWI2944" s="14"/>
      <c r="LWJ2944" s="14"/>
      <c r="LWK2944" s="14"/>
      <c r="LWL2944" s="14"/>
      <c r="LWM2944" s="14"/>
      <c r="LWN2944" s="14"/>
      <c r="LWO2944" s="14"/>
      <c r="LWP2944" s="14"/>
      <c r="LWQ2944" s="14"/>
      <c r="LWR2944" s="14"/>
      <c r="LWS2944" s="14"/>
      <c r="LWT2944" s="14"/>
      <c r="LWU2944" s="14"/>
      <c r="LWV2944" s="14"/>
      <c r="LWW2944" s="14"/>
      <c r="LWX2944" s="14"/>
      <c r="LWY2944" s="14"/>
      <c r="LWZ2944" s="14"/>
      <c r="LXA2944" s="14"/>
      <c r="LXB2944" s="14"/>
      <c r="LXC2944" s="14"/>
      <c r="LXD2944" s="14"/>
      <c r="LXE2944" s="14"/>
      <c r="LXF2944" s="14"/>
      <c r="LXG2944" s="14"/>
      <c r="LXH2944" s="14"/>
      <c r="LXI2944" s="14"/>
      <c r="LXJ2944" s="14"/>
      <c r="LXK2944" s="14"/>
      <c r="LXL2944" s="14"/>
      <c r="LXM2944" s="14"/>
      <c r="LXN2944" s="14"/>
      <c r="LXO2944" s="14"/>
      <c r="LXP2944" s="14"/>
      <c r="LXQ2944" s="14"/>
      <c r="LXR2944" s="14"/>
      <c r="LXS2944" s="14"/>
      <c r="LXT2944" s="14"/>
      <c r="LXU2944" s="14"/>
      <c r="LXV2944" s="14"/>
      <c r="LXW2944" s="14"/>
      <c r="LXX2944" s="14"/>
      <c r="LXY2944" s="14"/>
      <c r="LXZ2944" s="14"/>
      <c r="LYA2944" s="14"/>
      <c r="LYB2944" s="14"/>
      <c r="LYC2944" s="14"/>
      <c r="LYD2944" s="14"/>
      <c r="LYE2944" s="14"/>
      <c r="LYF2944" s="14"/>
      <c r="LYG2944" s="14"/>
      <c r="LYH2944" s="14"/>
      <c r="LYI2944" s="14"/>
      <c r="LYJ2944" s="14"/>
      <c r="LYK2944" s="14"/>
      <c r="LYL2944" s="14"/>
      <c r="LYM2944" s="14"/>
      <c r="LYN2944" s="14"/>
      <c r="LYO2944" s="14"/>
      <c r="LYP2944" s="14"/>
      <c r="LYQ2944" s="14"/>
      <c r="LYR2944" s="14"/>
      <c r="LYS2944" s="14"/>
      <c r="LYT2944" s="14"/>
      <c r="LYU2944" s="14"/>
      <c r="LYV2944" s="14"/>
      <c r="LYW2944" s="14"/>
      <c r="LYX2944" s="14"/>
      <c r="LYY2944" s="14"/>
      <c r="LYZ2944" s="14"/>
      <c r="LZA2944" s="14"/>
      <c r="LZB2944" s="14"/>
      <c r="LZC2944" s="14"/>
      <c r="LZD2944" s="14"/>
      <c r="LZE2944" s="14"/>
      <c r="LZF2944" s="14"/>
      <c r="LZG2944" s="14"/>
      <c r="LZH2944" s="14"/>
      <c r="LZI2944" s="14"/>
      <c r="LZJ2944" s="14"/>
      <c r="LZK2944" s="14"/>
      <c r="LZL2944" s="14"/>
      <c r="LZM2944" s="14"/>
      <c r="LZN2944" s="14"/>
      <c r="LZO2944" s="14"/>
      <c r="LZP2944" s="14"/>
      <c r="LZQ2944" s="14"/>
      <c r="LZR2944" s="14"/>
      <c r="LZS2944" s="14"/>
      <c r="LZT2944" s="14"/>
      <c r="LZU2944" s="14"/>
      <c r="LZV2944" s="14"/>
      <c r="LZW2944" s="14"/>
      <c r="LZX2944" s="14"/>
      <c r="LZY2944" s="14"/>
      <c r="LZZ2944" s="14"/>
      <c r="MAA2944" s="14"/>
      <c r="MAB2944" s="14"/>
      <c r="MAC2944" s="14"/>
      <c r="MAD2944" s="14"/>
      <c r="MAE2944" s="14"/>
      <c r="MAF2944" s="14"/>
      <c r="MAG2944" s="14"/>
      <c r="MAH2944" s="14"/>
      <c r="MAI2944" s="14"/>
      <c r="MAJ2944" s="14"/>
      <c r="MAK2944" s="14"/>
      <c r="MAL2944" s="14"/>
      <c r="MAM2944" s="14"/>
      <c r="MAN2944" s="14"/>
      <c r="MAO2944" s="14"/>
      <c r="MAP2944" s="14"/>
      <c r="MAQ2944" s="14"/>
      <c r="MAR2944" s="14"/>
      <c r="MAS2944" s="14"/>
      <c r="MAT2944" s="14"/>
      <c r="MAU2944" s="14"/>
      <c r="MAV2944" s="14"/>
      <c r="MAW2944" s="14"/>
      <c r="MAX2944" s="14"/>
      <c r="MAY2944" s="14"/>
      <c r="MAZ2944" s="14"/>
      <c r="MBA2944" s="14"/>
      <c r="MBB2944" s="14"/>
      <c r="MBC2944" s="14"/>
      <c r="MBD2944" s="14"/>
      <c r="MBE2944" s="14"/>
      <c r="MBF2944" s="14"/>
      <c r="MBG2944" s="14"/>
      <c r="MBH2944" s="14"/>
      <c r="MBI2944" s="14"/>
      <c r="MBJ2944" s="14"/>
      <c r="MBK2944" s="14"/>
      <c r="MBL2944" s="14"/>
      <c r="MBM2944" s="14"/>
      <c r="MBN2944" s="14"/>
      <c r="MBO2944" s="14"/>
      <c r="MBP2944" s="14"/>
      <c r="MBQ2944" s="14"/>
      <c r="MBR2944" s="14"/>
      <c r="MBS2944" s="14"/>
      <c r="MBT2944" s="14"/>
      <c r="MBU2944" s="14"/>
      <c r="MBV2944" s="14"/>
      <c r="MBW2944" s="14"/>
      <c r="MBX2944" s="14"/>
      <c r="MBY2944" s="14"/>
      <c r="MBZ2944" s="14"/>
      <c r="MCA2944" s="14"/>
      <c r="MCB2944" s="14"/>
      <c r="MCC2944" s="14"/>
      <c r="MCD2944" s="14"/>
      <c r="MCE2944" s="14"/>
      <c r="MCF2944" s="14"/>
      <c r="MCG2944" s="14"/>
      <c r="MCH2944" s="14"/>
      <c r="MCI2944" s="14"/>
      <c r="MCJ2944" s="14"/>
      <c r="MCK2944" s="14"/>
      <c r="MCL2944" s="14"/>
      <c r="MCM2944" s="14"/>
      <c r="MCN2944" s="14"/>
      <c r="MCO2944" s="14"/>
      <c r="MCP2944" s="14"/>
      <c r="MCQ2944" s="14"/>
      <c r="MCR2944" s="14"/>
      <c r="MCS2944" s="14"/>
      <c r="MCT2944" s="14"/>
      <c r="MCU2944" s="14"/>
      <c r="MCV2944" s="14"/>
      <c r="MCW2944" s="14"/>
      <c r="MCX2944" s="14"/>
      <c r="MCY2944" s="14"/>
      <c r="MCZ2944" s="14"/>
      <c r="MDA2944" s="14"/>
      <c r="MDB2944" s="14"/>
      <c r="MDC2944" s="14"/>
      <c r="MDD2944" s="14"/>
      <c r="MDE2944" s="14"/>
      <c r="MDF2944" s="14"/>
      <c r="MDG2944" s="14"/>
      <c r="MDH2944" s="14"/>
      <c r="MDI2944" s="14"/>
      <c r="MDJ2944" s="14"/>
      <c r="MDK2944" s="14"/>
      <c r="MDL2944" s="14"/>
      <c r="MDM2944" s="14"/>
      <c r="MDN2944" s="14"/>
      <c r="MDO2944" s="14"/>
      <c r="MDP2944" s="14"/>
      <c r="MDQ2944" s="14"/>
      <c r="MDR2944" s="14"/>
      <c r="MDS2944" s="14"/>
      <c r="MDT2944" s="14"/>
      <c r="MDU2944" s="14"/>
      <c r="MDV2944" s="14"/>
      <c r="MDW2944" s="14"/>
      <c r="MDX2944" s="14"/>
      <c r="MDY2944" s="14"/>
      <c r="MDZ2944" s="14"/>
      <c r="MEA2944" s="14"/>
      <c r="MEB2944" s="14"/>
      <c r="MEC2944" s="14"/>
      <c r="MED2944" s="14"/>
      <c r="MEE2944" s="14"/>
      <c r="MEF2944" s="14"/>
      <c r="MEG2944" s="14"/>
      <c r="MEH2944" s="14"/>
      <c r="MEI2944" s="14"/>
      <c r="MEJ2944" s="14"/>
      <c r="MEK2944" s="14"/>
      <c r="MEL2944" s="14"/>
      <c r="MEM2944" s="14"/>
      <c r="MEN2944" s="14"/>
      <c r="MEO2944" s="14"/>
      <c r="MEP2944" s="14"/>
      <c r="MEQ2944" s="14"/>
      <c r="MER2944" s="14"/>
      <c r="MES2944" s="14"/>
      <c r="MET2944" s="14"/>
      <c r="MEU2944" s="14"/>
      <c r="MEV2944" s="14"/>
      <c r="MEW2944" s="14"/>
      <c r="MEX2944" s="14"/>
      <c r="MEY2944" s="14"/>
      <c r="MEZ2944" s="14"/>
      <c r="MFA2944" s="14"/>
      <c r="MFB2944" s="14"/>
      <c r="MFC2944" s="14"/>
      <c r="MFD2944" s="14"/>
      <c r="MFE2944" s="14"/>
      <c r="MFF2944" s="14"/>
      <c r="MFG2944" s="14"/>
      <c r="MFH2944" s="14"/>
      <c r="MFI2944" s="14"/>
      <c r="MFJ2944" s="14"/>
      <c r="MFK2944" s="14"/>
      <c r="MFL2944" s="14"/>
      <c r="MFM2944" s="14"/>
      <c r="MFN2944" s="14"/>
      <c r="MFO2944" s="14"/>
      <c r="MFP2944" s="14"/>
      <c r="MFQ2944" s="14"/>
      <c r="MFR2944" s="14"/>
      <c r="MFS2944" s="14"/>
      <c r="MFT2944" s="14"/>
      <c r="MFU2944" s="14"/>
      <c r="MFV2944" s="14"/>
      <c r="MFW2944" s="14"/>
      <c r="MFX2944" s="14"/>
      <c r="MFY2944" s="14"/>
      <c r="MFZ2944" s="14"/>
      <c r="MGA2944" s="14"/>
      <c r="MGB2944" s="14"/>
      <c r="MGC2944" s="14"/>
      <c r="MGD2944" s="14"/>
      <c r="MGE2944" s="14"/>
      <c r="MGF2944" s="14"/>
      <c r="MGG2944" s="14"/>
      <c r="MGH2944" s="14"/>
      <c r="MGI2944" s="14"/>
      <c r="MGJ2944" s="14"/>
      <c r="MGK2944" s="14"/>
      <c r="MGL2944" s="14"/>
      <c r="MGM2944" s="14"/>
      <c r="MGN2944" s="14"/>
      <c r="MGO2944" s="14"/>
      <c r="MGP2944" s="14"/>
      <c r="MGQ2944" s="14"/>
      <c r="MGR2944" s="14"/>
      <c r="MGS2944" s="14"/>
      <c r="MGT2944" s="14"/>
      <c r="MGU2944" s="14"/>
      <c r="MGV2944" s="14"/>
      <c r="MGW2944" s="14"/>
      <c r="MGX2944" s="14"/>
      <c r="MGY2944" s="14"/>
      <c r="MGZ2944" s="14"/>
      <c r="MHA2944" s="14"/>
      <c r="MHB2944" s="14"/>
      <c r="MHC2944" s="14"/>
      <c r="MHD2944" s="14"/>
      <c r="MHE2944" s="14"/>
      <c r="MHF2944" s="14"/>
      <c r="MHG2944" s="14"/>
      <c r="MHH2944" s="14"/>
      <c r="MHI2944" s="14"/>
      <c r="MHJ2944" s="14"/>
      <c r="MHK2944" s="14"/>
      <c r="MHL2944" s="14"/>
      <c r="MHM2944" s="14"/>
      <c r="MHN2944" s="14"/>
      <c r="MHO2944" s="14"/>
      <c r="MHP2944" s="14"/>
      <c r="MHQ2944" s="14"/>
      <c r="MHR2944" s="14"/>
      <c r="MHS2944" s="14"/>
      <c r="MHT2944" s="14"/>
      <c r="MHU2944" s="14"/>
      <c r="MHV2944" s="14"/>
      <c r="MHW2944" s="14"/>
      <c r="MHX2944" s="14"/>
      <c r="MHY2944" s="14"/>
      <c r="MHZ2944" s="14"/>
      <c r="MIA2944" s="14"/>
      <c r="MIB2944" s="14"/>
      <c r="MIC2944" s="14"/>
      <c r="MID2944" s="14"/>
      <c r="MIE2944" s="14"/>
      <c r="MIF2944" s="14"/>
      <c r="MIG2944" s="14"/>
      <c r="MIH2944" s="14"/>
      <c r="MII2944" s="14"/>
      <c r="MIJ2944" s="14"/>
      <c r="MIK2944" s="14"/>
      <c r="MIL2944" s="14"/>
      <c r="MIM2944" s="14"/>
      <c r="MIN2944" s="14"/>
      <c r="MIO2944" s="14"/>
      <c r="MIP2944" s="14"/>
      <c r="MIQ2944" s="14"/>
      <c r="MIR2944" s="14"/>
      <c r="MIS2944" s="14"/>
      <c r="MIT2944" s="14"/>
      <c r="MIU2944" s="14"/>
      <c r="MIV2944" s="14"/>
      <c r="MIW2944" s="14"/>
      <c r="MIX2944" s="14"/>
      <c r="MIY2944" s="14"/>
      <c r="MIZ2944" s="14"/>
      <c r="MJA2944" s="14"/>
      <c r="MJB2944" s="14"/>
      <c r="MJC2944" s="14"/>
      <c r="MJD2944" s="14"/>
      <c r="MJE2944" s="14"/>
      <c r="MJF2944" s="14"/>
      <c r="MJG2944" s="14"/>
      <c r="MJH2944" s="14"/>
      <c r="MJI2944" s="14"/>
      <c r="MJJ2944" s="14"/>
      <c r="MJK2944" s="14"/>
      <c r="MJL2944" s="14"/>
      <c r="MJM2944" s="14"/>
      <c r="MJN2944" s="14"/>
      <c r="MJO2944" s="14"/>
      <c r="MJP2944" s="14"/>
      <c r="MJQ2944" s="14"/>
      <c r="MJR2944" s="14"/>
      <c r="MJS2944" s="14"/>
      <c r="MJT2944" s="14"/>
      <c r="MJU2944" s="14"/>
      <c r="MJV2944" s="14"/>
      <c r="MJW2944" s="14"/>
      <c r="MJX2944" s="14"/>
      <c r="MJY2944" s="14"/>
      <c r="MJZ2944" s="14"/>
      <c r="MKA2944" s="14"/>
      <c r="MKB2944" s="14"/>
      <c r="MKC2944" s="14"/>
      <c r="MKD2944" s="14"/>
      <c r="MKE2944" s="14"/>
      <c r="MKF2944" s="14"/>
      <c r="MKG2944" s="14"/>
      <c r="MKH2944" s="14"/>
      <c r="MKI2944" s="14"/>
      <c r="MKJ2944" s="14"/>
      <c r="MKK2944" s="14"/>
      <c r="MKL2944" s="14"/>
      <c r="MKM2944" s="14"/>
      <c r="MKN2944" s="14"/>
      <c r="MKO2944" s="14"/>
      <c r="MKP2944" s="14"/>
      <c r="MKQ2944" s="14"/>
      <c r="MKR2944" s="14"/>
      <c r="MKS2944" s="14"/>
      <c r="MKT2944" s="14"/>
      <c r="MKU2944" s="14"/>
      <c r="MKV2944" s="14"/>
      <c r="MKW2944" s="14"/>
      <c r="MKX2944" s="14"/>
      <c r="MKY2944" s="14"/>
      <c r="MKZ2944" s="14"/>
      <c r="MLA2944" s="14"/>
      <c r="MLB2944" s="14"/>
      <c r="MLC2944" s="14"/>
      <c r="MLD2944" s="14"/>
      <c r="MLE2944" s="14"/>
      <c r="MLF2944" s="14"/>
      <c r="MLG2944" s="14"/>
      <c r="MLH2944" s="14"/>
      <c r="MLI2944" s="14"/>
      <c r="MLJ2944" s="14"/>
      <c r="MLK2944" s="14"/>
      <c r="MLL2944" s="14"/>
      <c r="MLM2944" s="14"/>
      <c r="MLN2944" s="14"/>
      <c r="MLO2944" s="14"/>
      <c r="MLP2944" s="14"/>
      <c r="MLQ2944" s="14"/>
      <c r="MLR2944" s="14"/>
      <c r="MLS2944" s="14"/>
      <c r="MLT2944" s="14"/>
      <c r="MLU2944" s="14"/>
      <c r="MLV2944" s="14"/>
      <c r="MLW2944" s="14"/>
      <c r="MLX2944" s="14"/>
      <c r="MLY2944" s="14"/>
      <c r="MLZ2944" s="14"/>
      <c r="MMA2944" s="14"/>
      <c r="MMB2944" s="14"/>
      <c r="MMC2944" s="14"/>
      <c r="MMD2944" s="14"/>
      <c r="MME2944" s="14"/>
      <c r="MMF2944" s="14"/>
      <c r="MMG2944" s="14"/>
      <c r="MMH2944" s="14"/>
      <c r="MMI2944" s="14"/>
      <c r="MMJ2944" s="14"/>
      <c r="MMK2944" s="14"/>
      <c r="MML2944" s="14"/>
      <c r="MMM2944" s="14"/>
      <c r="MMN2944" s="14"/>
      <c r="MMO2944" s="14"/>
      <c r="MMP2944" s="14"/>
      <c r="MMQ2944" s="14"/>
      <c r="MMR2944" s="14"/>
      <c r="MMS2944" s="14"/>
      <c r="MMT2944" s="14"/>
      <c r="MMU2944" s="14"/>
      <c r="MMV2944" s="14"/>
      <c r="MMW2944" s="14"/>
      <c r="MMX2944" s="14"/>
      <c r="MMY2944" s="14"/>
      <c r="MMZ2944" s="14"/>
      <c r="MNA2944" s="14"/>
      <c r="MNB2944" s="14"/>
      <c r="MNC2944" s="14"/>
      <c r="MND2944" s="14"/>
      <c r="MNE2944" s="14"/>
      <c r="MNF2944" s="14"/>
      <c r="MNG2944" s="14"/>
      <c r="MNH2944" s="14"/>
      <c r="MNI2944" s="14"/>
      <c r="MNJ2944" s="14"/>
      <c r="MNK2944" s="14"/>
      <c r="MNL2944" s="14"/>
      <c r="MNM2944" s="14"/>
      <c r="MNN2944" s="14"/>
      <c r="MNO2944" s="14"/>
      <c r="MNP2944" s="14"/>
      <c r="MNQ2944" s="14"/>
      <c r="MNR2944" s="14"/>
      <c r="MNS2944" s="14"/>
      <c r="MNT2944" s="14"/>
      <c r="MNU2944" s="14"/>
      <c r="MNV2944" s="14"/>
      <c r="MNW2944" s="14"/>
      <c r="MNX2944" s="14"/>
      <c r="MNY2944" s="14"/>
      <c r="MNZ2944" s="14"/>
      <c r="MOA2944" s="14"/>
      <c r="MOB2944" s="14"/>
      <c r="MOC2944" s="14"/>
      <c r="MOD2944" s="14"/>
      <c r="MOE2944" s="14"/>
      <c r="MOF2944" s="14"/>
      <c r="MOG2944" s="14"/>
      <c r="MOH2944" s="14"/>
      <c r="MOI2944" s="14"/>
      <c r="MOJ2944" s="14"/>
      <c r="MOK2944" s="14"/>
      <c r="MOL2944" s="14"/>
      <c r="MOM2944" s="14"/>
      <c r="MON2944" s="14"/>
      <c r="MOO2944" s="14"/>
      <c r="MOP2944" s="14"/>
      <c r="MOQ2944" s="14"/>
      <c r="MOR2944" s="14"/>
      <c r="MOS2944" s="14"/>
      <c r="MOT2944" s="14"/>
      <c r="MOU2944" s="14"/>
      <c r="MOV2944" s="14"/>
      <c r="MOW2944" s="14"/>
      <c r="MOX2944" s="14"/>
      <c r="MOY2944" s="14"/>
      <c r="MOZ2944" s="14"/>
      <c r="MPA2944" s="14"/>
      <c r="MPB2944" s="14"/>
      <c r="MPC2944" s="14"/>
      <c r="MPD2944" s="14"/>
      <c r="MPE2944" s="14"/>
      <c r="MPF2944" s="14"/>
      <c r="MPG2944" s="14"/>
      <c r="MPH2944" s="14"/>
      <c r="MPI2944" s="14"/>
      <c r="MPJ2944" s="14"/>
      <c r="MPK2944" s="14"/>
      <c r="MPL2944" s="14"/>
      <c r="MPM2944" s="14"/>
      <c r="MPN2944" s="14"/>
      <c r="MPO2944" s="14"/>
      <c r="MPP2944" s="14"/>
      <c r="MPQ2944" s="14"/>
      <c r="MPR2944" s="14"/>
      <c r="MPS2944" s="14"/>
      <c r="MPT2944" s="14"/>
      <c r="MPU2944" s="14"/>
      <c r="MPV2944" s="14"/>
      <c r="MPW2944" s="14"/>
      <c r="MPX2944" s="14"/>
      <c r="MPY2944" s="14"/>
      <c r="MPZ2944" s="14"/>
      <c r="MQA2944" s="14"/>
      <c r="MQB2944" s="14"/>
      <c r="MQC2944" s="14"/>
      <c r="MQD2944" s="14"/>
      <c r="MQE2944" s="14"/>
      <c r="MQF2944" s="14"/>
      <c r="MQG2944" s="14"/>
      <c r="MQH2944" s="14"/>
      <c r="MQI2944" s="14"/>
      <c r="MQJ2944" s="14"/>
      <c r="MQK2944" s="14"/>
      <c r="MQL2944" s="14"/>
      <c r="MQM2944" s="14"/>
      <c r="MQN2944" s="14"/>
      <c r="MQO2944" s="14"/>
      <c r="MQP2944" s="14"/>
      <c r="MQQ2944" s="14"/>
      <c r="MQR2944" s="14"/>
      <c r="MQS2944" s="14"/>
      <c r="MQT2944" s="14"/>
      <c r="MQU2944" s="14"/>
      <c r="MQV2944" s="14"/>
      <c r="MQW2944" s="14"/>
      <c r="MQX2944" s="14"/>
      <c r="MQY2944" s="14"/>
      <c r="MQZ2944" s="14"/>
      <c r="MRA2944" s="14"/>
      <c r="MRB2944" s="14"/>
      <c r="MRC2944" s="14"/>
      <c r="MRD2944" s="14"/>
      <c r="MRE2944" s="14"/>
      <c r="MRF2944" s="14"/>
      <c r="MRG2944" s="14"/>
      <c r="MRH2944" s="14"/>
      <c r="MRI2944" s="14"/>
      <c r="MRJ2944" s="14"/>
      <c r="MRK2944" s="14"/>
      <c r="MRL2944" s="14"/>
      <c r="MRM2944" s="14"/>
      <c r="MRN2944" s="14"/>
      <c r="MRO2944" s="14"/>
      <c r="MRP2944" s="14"/>
      <c r="MRQ2944" s="14"/>
      <c r="MRR2944" s="14"/>
      <c r="MRS2944" s="14"/>
      <c r="MRT2944" s="14"/>
      <c r="MRU2944" s="14"/>
      <c r="MRV2944" s="14"/>
      <c r="MRW2944" s="14"/>
      <c r="MRX2944" s="14"/>
      <c r="MRY2944" s="14"/>
      <c r="MRZ2944" s="14"/>
      <c r="MSA2944" s="14"/>
      <c r="MSB2944" s="14"/>
      <c r="MSC2944" s="14"/>
      <c r="MSD2944" s="14"/>
      <c r="MSE2944" s="14"/>
      <c r="MSF2944" s="14"/>
      <c r="MSG2944" s="14"/>
      <c r="MSH2944" s="14"/>
      <c r="MSI2944" s="14"/>
      <c r="MSJ2944" s="14"/>
      <c r="MSK2944" s="14"/>
      <c r="MSL2944" s="14"/>
      <c r="MSM2944" s="14"/>
      <c r="MSN2944" s="14"/>
      <c r="MSO2944" s="14"/>
      <c r="MSP2944" s="14"/>
      <c r="MSQ2944" s="14"/>
      <c r="MSR2944" s="14"/>
      <c r="MSS2944" s="14"/>
      <c r="MST2944" s="14"/>
      <c r="MSU2944" s="14"/>
      <c r="MSV2944" s="14"/>
      <c r="MSW2944" s="14"/>
      <c r="MSX2944" s="14"/>
      <c r="MSY2944" s="14"/>
      <c r="MSZ2944" s="14"/>
      <c r="MTA2944" s="14"/>
      <c r="MTB2944" s="14"/>
      <c r="MTC2944" s="14"/>
      <c r="MTD2944" s="14"/>
      <c r="MTE2944" s="14"/>
      <c r="MTF2944" s="14"/>
      <c r="MTG2944" s="14"/>
      <c r="MTH2944" s="14"/>
      <c r="MTI2944" s="14"/>
      <c r="MTJ2944" s="14"/>
      <c r="MTK2944" s="14"/>
      <c r="MTL2944" s="14"/>
      <c r="MTM2944" s="14"/>
      <c r="MTN2944" s="14"/>
      <c r="MTO2944" s="14"/>
      <c r="MTP2944" s="14"/>
      <c r="MTQ2944" s="14"/>
      <c r="MTR2944" s="14"/>
      <c r="MTS2944" s="14"/>
      <c r="MTT2944" s="14"/>
      <c r="MTU2944" s="14"/>
      <c r="MTV2944" s="14"/>
      <c r="MTW2944" s="14"/>
      <c r="MTX2944" s="14"/>
      <c r="MTY2944" s="14"/>
      <c r="MTZ2944" s="14"/>
      <c r="MUA2944" s="14"/>
      <c r="MUB2944" s="14"/>
      <c r="MUC2944" s="14"/>
      <c r="MUD2944" s="14"/>
      <c r="MUE2944" s="14"/>
      <c r="MUF2944" s="14"/>
      <c r="MUG2944" s="14"/>
      <c r="MUH2944" s="14"/>
      <c r="MUI2944" s="14"/>
      <c r="MUJ2944" s="14"/>
      <c r="MUK2944" s="14"/>
      <c r="MUL2944" s="14"/>
      <c r="MUM2944" s="14"/>
      <c r="MUN2944" s="14"/>
      <c r="MUO2944" s="14"/>
      <c r="MUP2944" s="14"/>
      <c r="MUQ2944" s="14"/>
      <c r="MUR2944" s="14"/>
      <c r="MUS2944" s="14"/>
      <c r="MUT2944" s="14"/>
      <c r="MUU2944" s="14"/>
      <c r="MUV2944" s="14"/>
      <c r="MUW2944" s="14"/>
      <c r="MUX2944" s="14"/>
      <c r="MUY2944" s="14"/>
      <c r="MUZ2944" s="14"/>
      <c r="MVA2944" s="14"/>
      <c r="MVB2944" s="14"/>
      <c r="MVC2944" s="14"/>
      <c r="MVD2944" s="14"/>
      <c r="MVE2944" s="14"/>
      <c r="MVF2944" s="14"/>
      <c r="MVG2944" s="14"/>
      <c r="MVH2944" s="14"/>
      <c r="MVI2944" s="14"/>
      <c r="MVJ2944" s="14"/>
      <c r="MVK2944" s="14"/>
      <c r="MVL2944" s="14"/>
      <c r="MVM2944" s="14"/>
      <c r="MVN2944" s="14"/>
      <c r="MVO2944" s="14"/>
      <c r="MVP2944" s="14"/>
      <c r="MVQ2944" s="14"/>
      <c r="MVR2944" s="14"/>
      <c r="MVS2944" s="14"/>
      <c r="MVT2944" s="14"/>
      <c r="MVU2944" s="14"/>
      <c r="MVV2944" s="14"/>
      <c r="MVW2944" s="14"/>
      <c r="MVX2944" s="14"/>
      <c r="MVY2944" s="14"/>
      <c r="MVZ2944" s="14"/>
      <c r="MWA2944" s="14"/>
      <c r="MWB2944" s="14"/>
      <c r="MWC2944" s="14"/>
      <c r="MWD2944" s="14"/>
      <c r="MWE2944" s="14"/>
      <c r="MWF2944" s="14"/>
      <c r="MWG2944" s="14"/>
      <c r="MWH2944" s="14"/>
      <c r="MWI2944" s="14"/>
      <c r="MWJ2944" s="14"/>
      <c r="MWK2944" s="14"/>
      <c r="MWL2944" s="14"/>
      <c r="MWM2944" s="14"/>
      <c r="MWN2944" s="14"/>
      <c r="MWO2944" s="14"/>
      <c r="MWP2944" s="14"/>
      <c r="MWQ2944" s="14"/>
      <c r="MWR2944" s="14"/>
      <c r="MWS2944" s="14"/>
      <c r="MWT2944" s="14"/>
      <c r="MWU2944" s="14"/>
      <c r="MWV2944" s="14"/>
      <c r="MWW2944" s="14"/>
      <c r="MWX2944" s="14"/>
      <c r="MWY2944" s="14"/>
      <c r="MWZ2944" s="14"/>
      <c r="MXA2944" s="14"/>
      <c r="MXB2944" s="14"/>
      <c r="MXC2944" s="14"/>
      <c r="MXD2944" s="14"/>
      <c r="MXE2944" s="14"/>
      <c r="MXF2944" s="14"/>
      <c r="MXG2944" s="14"/>
      <c r="MXH2944" s="14"/>
      <c r="MXI2944" s="14"/>
      <c r="MXJ2944" s="14"/>
      <c r="MXK2944" s="14"/>
      <c r="MXL2944" s="14"/>
      <c r="MXM2944" s="14"/>
      <c r="MXN2944" s="14"/>
      <c r="MXO2944" s="14"/>
      <c r="MXP2944" s="14"/>
      <c r="MXQ2944" s="14"/>
      <c r="MXR2944" s="14"/>
      <c r="MXS2944" s="14"/>
      <c r="MXT2944" s="14"/>
      <c r="MXU2944" s="14"/>
      <c r="MXV2944" s="14"/>
      <c r="MXW2944" s="14"/>
      <c r="MXX2944" s="14"/>
      <c r="MXY2944" s="14"/>
      <c r="MXZ2944" s="14"/>
      <c r="MYA2944" s="14"/>
      <c r="MYB2944" s="14"/>
      <c r="MYC2944" s="14"/>
      <c r="MYD2944" s="14"/>
      <c r="MYE2944" s="14"/>
      <c r="MYF2944" s="14"/>
      <c r="MYG2944" s="14"/>
      <c r="MYH2944" s="14"/>
      <c r="MYI2944" s="14"/>
      <c r="MYJ2944" s="14"/>
      <c r="MYK2944" s="14"/>
      <c r="MYL2944" s="14"/>
      <c r="MYM2944" s="14"/>
      <c r="MYN2944" s="14"/>
      <c r="MYO2944" s="14"/>
      <c r="MYP2944" s="14"/>
      <c r="MYQ2944" s="14"/>
      <c r="MYR2944" s="14"/>
      <c r="MYS2944" s="14"/>
      <c r="MYT2944" s="14"/>
      <c r="MYU2944" s="14"/>
      <c r="MYV2944" s="14"/>
      <c r="MYW2944" s="14"/>
      <c r="MYX2944" s="14"/>
      <c r="MYY2944" s="14"/>
      <c r="MYZ2944" s="14"/>
      <c r="MZA2944" s="14"/>
      <c r="MZB2944" s="14"/>
      <c r="MZC2944" s="14"/>
      <c r="MZD2944" s="14"/>
      <c r="MZE2944" s="14"/>
      <c r="MZF2944" s="14"/>
      <c r="MZG2944" s="14"/>
      <c r="MZH2944" s="14"/>
      <c r="MZI2944" s="14"/>
      <c r="MZJ2944" s="14"/>
      <c r="MZK2944" s="14"/>
      <c r="MZL2944" s="14"/>
      <c r="MZM2944" s="14"/>
      <c r="MZN2944" s="14"/>
      <c r="MZO2944" s="14"/>
      <c r="MZP2944" s="14"/>
      <c r="MZQ2944" s="14"/>
      <c r="MZR2944" s="14"/>
      <c r="MZS2944" s="14"/>
      <c r="MZT2944" s="14"/>
      <c r="MZU2944" s="14"/>
      <c r="MZV2944" s="14"/>
      <c r="MZW2944" s="14"/>
      <c r="MZX2944" s="14"/>
      <c r="MZY2944" s="14"/>
      <c r="MZZ2944" s="14"/>
      <c r="NAA2944" s="14"/>
      <c r="NAB2944" s="14"/>
      <c r="NAC2944" s="14"/>
      <c r="NAD2944" s="14"/>
      <c r="NAE2944" s="14"/>
      <c r="NAF2944" s="14"/>
      <c r="NAG2944" s="14"/>
      <c r="NAH2944" s="14"/>
      <c r="NAI2944" s="14"/>
      <c r="NAJ2944" s="14"/>
      <c r="NAK2944" s="14"/>
      <c r="NAL2944" s="14"/>
      <c r="NAM2944" s="14"/>
      <c r="NAN2944" s="14"/>
      <c r="NAO2944" s="14"/>
      <c r="NAP2944" s="14"/>
      <c r="NAQ2944" s="14"/>
      <c r="NAR2944" s="14"/>
      <c r="NAS2944" s="14"/>
      <c r="NAT2944" s="14"/>
      <c r="NAU2944" s="14"/>
      <c r="NAV2944" s="14"/>
      <c r="NAW2944" s="14"/>
      <c r="NAX2944" s="14"/>
      <c r="NAY2944" s="14"/>
      <c r="NAZ2944" s="14"/>
      <c r="NBA2944" s="14"/>
      <c r="NBB2944" s="14"/>
      <c r="NBC2944" s="14"/>
      <c r="NBD2944" s="14"/>
      <c r="NBE2944" s="14"/>
      <c r="NBF2944" s="14"/>
      <c r="NBG2944" s="14"/>
      <c r="NBH2944" s="14"/>
      <c r="NBI2944" s="14"/>
      <c r="NBJ2944" s="14"/>
      <c r="NBK2944" s="14"/>
      <c r="NBL2944" s="14"/>
      <c r="NBM2944" s="14"/>
      <c r="NBN2944" s="14"/>
      <c r="NBO2944" s="14"/>
      <c r="NBP2944" s="14"/>
      <c r="NBQ2944" s="14"/>
      <c r="NBR2944" s="14"/>
      <c r="NBS2944" s="14"/>
      <c r="NBT2944" s="14"/>
      <c r="NBU2944" s="14"/>
      <c r="NBV2944" s="14"/>
      <c r="NBW2944" s="14"/>
      <c r="NBX2944" s="14"/>
      <c r="NBY2944" s="14"/>
      <c r="NBZ2944" s="14"/>
      <c r="NCA2944" s="14"/>
      <c r="NCB2944" s="14"/>
      <c r="NCC2944" s="14"/>
      <c r="NCD2944" s="14"/>
      <c r="NCE2944" s="14"/>
      <c r="NCF2944" s="14"/>
      <c r="NCG2944" s="14"/>
      <c r="NCH2944" s="14"/>
      <c r="NCI2944" s="14"/>
      <c r="NCJ2944" s="14"/>
      <c r="NCK2944" s="14"/>
      <c r="NCL2944" s="14"/>
      <c r="NCM2944" s="14"/>
      <c r="NCN2944" s="14"/>
      <c r="NCO2944" s="14"/>
      <c r="NCP2944" s="14"/>
      <c r="NCQ2944" s="14"/>
      <c r="NCR2944" s="14"/>
      <c r="NCS2944" s="14"/>
      <c r="NCT2944" s="14"/>
      <c r="NCU2944" s="14"/>
      <c r="NCV2944" s="14"/>
      <c r="NCW2944" s="14"/>
      <c r="NCX2944" s="14"/>
      <c r="NCY2944" s="14"/>
      <c r="NCZ2944" s="14"/>
      <c r="NDA2944" s="14"/>
      <c r="NDB2944" s="14"/>
      <c r="NDC2944" s="14"/>
      <c r="NDD2944" s="14"/>
      <c r="NDE2944" s="14"/>
      <c r="NDF2944" s="14"/>
      <c r="NDG2944" s="14"/>
      <c r="NDH2944" s="14"/>
      <c r="NDI2944" s="14"/>
      <c r="NDJ2944" s="14"/>
      <c r="NDK2944" s="14"/>
      <c r="NDL2944" s="14"/>
      <c r="NDM2944" s="14"/>
      <c r="NDN2944" s="14"/>
      <c r="NDO2944" s="14"/>
      <c r="NDP2944" s="14"/>
      <c r="NDQ2944" s="14"/>
      <c r="NDR2944" s="14"/>
      <c r="NDS2944" s="14"/>
      <c r="NDT2944" s="14"/>
      <c r="NDU2944" s="14"/>
      <c r="NDV2944" s="14"/>
      <c r="NDW2944" s="14"/>
      <c r="NDX2944" s="14"/>
      <c r="NDY2944" s="14"/>
      <c r="NDZ2944" s="14"/>
      <c r="NEA2944" s="14"/>
      <c r="NEB2944" s="14"/>
      <c r="NEC2944" s="14"/>
      <c r="NED2944" s="14"/>
      <c r="NEE2944" s="14"/>
      <c r="NEF2944" s="14"/>
      <c r="NEG2944" s="14"/>
      <c r="NEH2944" s="14"/>
      <c r="NEI2944" s="14"/>
      <c r="NEJ2944" s="14"/>
      <c r="NEK2944" s="14"/>
      <c r="NEL2944" s="14"/>
      <c r="NEM2944" s="14"/>
      <c r="NEN2944" s="14"/>
      <c r="NEO2944" s="14"/>
      <c r="NEP2944" s="14"/>
      <c r="NEQ2944" s="14"/>
      <c r="NER2944" s="14"/>
      <c r="NES2944" s="14"/>
      <c r="NET2944" s="14"/>
      <c r="NEU2944" s="14"/>
      <c r="NEV2944" s="14"/>
      <c r="NEW2944" s="14"/>
      <c r="NEX2944" s="14"/>
      <c r="NEY2944" s="14"/>
      <c r="NEZ2944" s="14"/>
      <c r="NFA2944" s="14"/>
      <c r="NFB2944" s="14"/>
      <c r="NFC2944" s="14"/>
      <c r="NFD2944" s="14"/>
      <c r="NFE2944" s="14"/>
      <c r="NFF2944" s="14"/>
      <c r="NFG2944" s="14"/>
      <c r="NFH2944" s="14"/>
      <c r="NFI2944" s="14"/>
      <c r="NFJ2944" s="14"/>
      <c r="NFK2944" s="14"/>
      <c r="NFL2944" s="14"/>
      <c r="NFM2944" s="14"/>
      <c r="NFN2944" s="14"/>
      <c r="NFO2944" s="14"/>
      <c r="NFP2944" s="14"/>
      <c r="NFQ2944" s="14"/>
      <c r="NFR2944" s="14"/>
      <c r="NFS2944" s="14"/>
      <c r="NFT2944" s="14"/>
      <c r="NFU2944" s="14"/>
      <c r="NFV2944" s="14"/>
      <c r="NFW2944" s="14"/>
      <c r="NFX2944" s="14"/>
      <c r="NFY2944" s="14"/>
      <c r="NFZ2944" s="14"/>
      <c r="NGA2944" s="14"/>
      <c r="NGB2944" s="14"/>
      <c r="NGC2944" s="14"/>
      <c r="NGD2944" s="14"/>
      <c r="NGE2944" s="14"/>
      <c r="NGF2944" s="14"/>
      <c r="NGG2944" s="14"/>
      <c r="NGH2944" s="14"/>
      <c r="NGI2944" s="14"/>
      <c r="NGJ2944" s="14"/>
      <c r="NGK2944" s="14"/>
      <c r="NGL2944" s="14"/>
      <c r="NGM2944" s="14"/>
      <c r="NGN2944" s="14"/>
      <c r="NGO2944" s="14"/>
      <c r="NGP2944" s="14"/>
      <c r="NGQ2944" s="14"/>
      <c r="NGR2944" s="14"/>
      <c r="NGS2944" s="14"/>
      <c r="NGT2944" s="14"/>
      <c r="NGU2944" s="14"/>
      <c r="NGV2944" s="14"/>
      <c r="NGW2944" s="14"/>
      <c r="NGX2944" s="14"/>
      <c r="NGY2944" s="14"/>
      <c r="NGZ2944" s="14"/>
      <c r="NHA2944" s="14"/>
      <c r="NHB2944" s="14"/>
      <c r="NHC2944" s="14"/>
      <c r="NHD2944" s="14"/>
      <c r="NHE2944" s="14"/>
      <c r="NHF2944" s="14"/>
      <c r="NHG2944" s="14"/>
      <c r="NHH2944" s="14"/>
      <c r="NHI2944" s="14"/>
      <c r="NHJ2944" s="14"/>
      <c r="NHK2944" s="14"/>
      <c r="NHL2944" s="14"/>
      <c r="NHM2944" s="14"/>
      <c r="NHN2944" s="14"/>
      <c r="NHO2944" s="14"/>
      <c r="NHP2944" s="14"/>
      <c r="NHQ2944" s="14"/>
      <c r="NHR2944" s="14"/>
      <c r="NHS2944" s="14"/>
      <c r="NHT2944" s="14"/>
      <c r="NHU2944" s="14"/>
      <c r="NHV2944" s="14"/>
      <c r="NHW2944" s="14"/>
      <c r="NHX2944" s="14"/>
      <c r="NHY2944" s="14"/>
      <c r="NHZ2944" s="14"/>
      <c r="NIA2944" s="14"/>
      <c r="NIB2944" s="14"/>
      <c r="NIC2944" s="14"/>
      <c r="NID2944" s="14"/>
      <c r="NIE2944" s="14"/>
      <c r="NIF2944" s="14"/>
      <c r="NIG2944" s="14"/>
      <c r="NIH2944" s="14"/>
      <c r="NII2944" s="14"/>
      <c r="NIJ2944" s="14"/>
      <c r="NIK2944" s="14"/>
      <c r="NIL2944" s="14"/>
      <c r="NIM2944" s="14"/>
      <c r="NIN2944" s="14"/>
      <c r="NIO2944" s="14"/>
      <c r="NIP2944" s="14"/>
      <c r="NIQ2944" s="14"/>
      <c r="NIR2944" s="14"/>
      <c r="NIS2944" s="14"/>
      <c r="NIT2944" s="14"/>
      <c r="NIU2944" s="14"/>
      <c r="NIV2944" s="14"/>
      <c r="NIW2944" s="14"/>
      <c r="NIX2944" s="14"/>
      <c r="NIY2944" s="14"/>
      <c r="NIZ2944" s="14"/>
      <c r="NJA2944" s="14"/>
      <c r="NJB2944" s="14"/>
      <c r="NJC2944" s="14"/>
      <c r="NJD2944" s="14"/>
      <c r="NJE2944" s="14"/>
      <c r="NJF2944" s="14"/>
      <c r="NJG2944" s="14"/>
      <c r="NJH2944" s="14"/>
      <c r="NJI2944" s="14"/>
      <c r="NJJ2944" s="14"/>
      <c r="NJK2944" s="14"/>
      <c r="NJL2944" s="14"/>
      <c r="NJM2944" s="14"/>
      <c r="NJN2944" s="14"/>
      <c r="NJO2944" s="14"/>
      <c r="NJP2944" s="14"/>
      <c r="NJQ2944" s="14"/>
      <c r="NJR2944" s="14"/>
      <c r="NJS2944" s="14"/>
      <c r="NJT2944" s="14"/>
      <c r="NJU2944" s="14"/>
      <c r="NJV2944" s="14"/>
      <c r="NJW2944" s="14"/>
      <c r="NJX2944" s="14"/>
      <c r="NJY2944" s="14"/>
      <c r="NJZ2944" s="14"/>
      <c r="NKA2944" s="14"/>
      <c r="NKB2944" s="14"/>
      <c r="NKC2944" s="14"/>
      <c r="NKD2944" s="14"/>
      <c r="NKE2944" s="14"/>
      <c r="NKF2944" s="14"/>
      <c r="NKG2944" s="14"/>
      <c r="NKH2944" s="14"/>
      <c r="NKI2944" s="14"/>
      <c r="NKJ2944" s="14"/>
      <c r="NKK2944" s="14"/>
      <c r="NKL2944" s="14"/>
      <c r="NKM2944" s="14"/>
      <c r="NKN2944" s="14"/>
      <c r="NKO2944" s="14"/>
      <c r="NKP2944" s="14"/>
      <c r="NKQ2944" s="14"/>
      <c r="NKR2944" s="14"/>
      <c r="NKS2944" s="14"/>
      <c r="NKT2944" s="14"/>
      <c r="NKU2944" s="14"/>
      <c r="NKV2944" s="14"/>
      <c r="NKW2944" s="14"/>
      <c r="NKX2944" s="14"/>
      <c r="NKY2944" s="14"/>
      <c r="NKZ2944" s="14"/>
      <c r="NLA2944" s="14"/>
      <c r="NLB2944" s="14"/>
      <c r="NLC2944" s="14"/>
      <c r="NLD2944" s="14"/>
      <c r="NLE2944" s="14"/>
      <c r="NLF2944" s="14"/>
      <c r="NLG2944" s="14"/>
      <c r="NLH2944" s="14"/>
      <c r="NLI2944" s="14"/>
      <c r="NLJ2944" s="14"/>
      <c r="NLK2944" s="14"/>
      <c r="NLL2944" s="14"/>
      <c r="NLM2944" s="14"/>
      <c r="NLN2944" s="14"/>
      <c r="NLO2944" s="14"/>
      <c r="NLP2944" s="14"/>
      <c r="NLQ2944" s="14"/>
      <c r="NLR2944" s="14"/>
      <c r="NLS2944" s="14"/>
      <c r="NLT2944" s="14"/>
      <c r="NLU2944" s="14"/>
      <c r="NLV2944" s="14"/>
      <c r="NLW2944" s="14"/>
      <c r="NLX2944" s="14"/>
      <c r="NLY2944" s="14"/>
      <c r="NLZ2944" s="14"/>
      <c r="NMA2944" s="14"/>
      <c r="NMB2944" s="14"/>
      <c r="NMC2944" s="14"/>
      <c r="NMD2944" s="14"/>
      <c r="NME2944" s="14"/>
      <c r="NMF2944" s="14"/>
      <c r="NMG2944" s="14"/>
      <c r="NMH2944" s="14"/>
      <c r="NMI2944" s="14"/>
      <c r="NMJ2944" s="14"/>
      <c r="NMK2944" s="14"/>
      <c r="NML2944" s="14"/>
      <c r="NMM2944" s="14"/>
      <c r="NMN2944" s="14"/>
      <c r="NMO2944" s="14"/>
      <c r="NMP2944" s="14"/>
      <c r="NMQ2944" s="14"/>
      <c r="NMR2944" s="14"/>
      <c r="NMS2944" s="14"/>
      <c r="NMT2944" s="14"/>
      <c r="NMU2944" s="14"/>
      <c r="NMV2944" s="14"/>
      <c r="NMW2944" s="14"/>
      <c r="NMX2944" s="14"/>
      <c r="NMY2944" s="14"/>
      <c r="NMZ2944" s="14"/>
      <c r="NNA2944" s="14"/>
      <c r="NNB2944" s="14"/>
      <c r="NNC2944" s="14"/>
      <c r="NND2944" s="14"/>
      <c r="NNE2944" s="14"/>
      <c r="NNF2944" s="14"/>
      <c r="NNG2944" s="14"/>
      <c r="NNH2944" s="14"/>
      <c r="NNI2944" s="14"/>
      <c r="NNJ2944" s="14"/>
      <c r="NNK2944" s="14"/>
      <c r="NNL2944" s="14"/>
      <c r="NNM2944" s="14"/>
      <c r="NNN2944" s="14"/>
      <c r="NNO2944" s="14"/>
      <c r="NNP2944" s="14"/>
      <c r="NNQ2944" s="14"/>
      <c r="NNR2944" s="14"/>
      <c r="NNS2944" s="14"/>
      <c r="NNT2944" s="14"/>
      <c r="NNU2944" s="14"/>
      <c r="NNV2944" s="14"/>
      <c r="NNW2944" s="14"/>
      <c r="NNX2944" s="14"/>
      <c r="NNY2944" s="14"/>
      <c r="NNZ2944" s="14"/>
      <c r="NOA2944" s="14"/>
      <c r="NOB2944" s="14"/>
      <c r="NOC2944" s="14"/>
      <c r="NOD2944" s="14"/>
      <c r="NOE2944" s="14"/>
      <c r="NOF2944" s="14"/>
      <c r="NOG2944" s="14"/>
      <c r="NOH2944" s="14"/>
      <c r="NOI2944" s="14"/>
      <c r="NOJ2944" s="14"/>
      <c r="NOK2944" s="14"/>
      <c r="NOL2944" s="14"/>
      <c r="NOM2944" s="14"/>
      <c r="NON2944" s="14"/>
      <c r="NOO2944" s="14"/>
      <c r="NOP2944" s="14"/>
      <c r="NOQ2944" s="14"/>
      <c r="NOR2944" s="14"/>
      <c r="NOS2944" s="14"/>
      <c r="NOT2944" s="14"/>
      <c r="NOU2944" s="14"/>
      <c r="NOV2944" s="14"/>
      <c r="NOW2944" s="14"/>
      <c r="NOX2944" s="14"/>
      <c r="NOY2944" s="14"/>
      <c r="NOZ2944" s="14"/>
      <c r="NPA2944" s="14"/>
      <c r="NPB2944" s="14"/>
      <c r="NPC2944" s="14"/>
      <c r="NPD2944" s="14"/>
      <c r="NPE2944" s="14"/>
      <c r="NPF2944" s="14"/>
      <c r="NPG2944" s="14"/>
      <c r="NPH2944" s="14"/>
      <c r="NPI2944" s="14"/>
      <c r="NPJ2944" s="14"/>
      <c r="NPK2944" s="14"/>
      <c r="NPL2944" s="14"/>
      <c r="NPM2944" s="14"/>
      <c r="NPN2944" s="14"/>
      <c r="NPO2944" s="14"/>
      <c r="NPP2944" s="14"/>
      <c r="NPQ2944" s="14"/>
      <c r="NPR2944" s="14"/>
      <c r="NPS2944" s="14"/>
      <c r="NPT2944" s="14"/>
      <c r="NPU2944" s="14"/>
      <c r="NPV2944" s="14"/>
      <c r="NPW2944" s="14"/>
      <c r="NPX2944" s="14"/>
      <c r="NPY2944" s="14"/>
      <c r="NPZ2944" s="14"/>
      <c r="NQA2944" s="14"/>
      <c r="NQB2944" s="14"/>
      <c r="NQC2944" s="14"/>
      <c r="NQD2944" s="14"/>
      <c r="NQE2944" s="14"/>
      <c r="NQF2944" s="14"/>
      <c r="NQG2944" s="14"/>
      <c r="NQH2944" s="14"/>
      <c r="NQI2944" s="14"/>
      <c r="NQJ2944" s="14"/>
      <c r="NQK2944" s="14"/>
      <c r="NQL2944" s="14"/>
      <c r="NQM2944" s="14"/>
      <c r="NQN2944" s="14"/>
      <c r="NQO2944" s="14"/>
      <c r="NQP2944" s="14"/>
      <c r="NQQ2944" s="14"/>
      <c r="NQR2944" s="14"/>
      <c r="NQS2944" s="14"/>
      <c r="NQT2944" s="14"/>
      <c r="NQU2944" s="14"/>
      <c r="NQV2944" s="14"/>
      <c r="NQW2944" s="14"/>
      <c r="NQX2944" s="14"/>
      <c r="NQY2944" s="14"/>
      <c r="NQZ2944" s="14"/>
      <c r="NRA2944" s="14"/>
      <c r="NRB2944" s="14"/>
      <c r="NRC2944" s="14"/>
      <c r="NRD2944" s="14"/>
      <c r="NRE2944" s="14"/>
      <c r="NRF2944" s="14"/>
      <c r="NRG2944" s="14"/>
      <c r="NRH2944" s="14"/>
      <c r="NRI2944" s="14"/>
      <c r="NRJ2944" s="14"/>
      <c r="NRK2944" s="14"/>
      <c r="NRL2944" s="14"/>
      <c r="NRM2944" s="14"/>
      <c r="NRN2944" s="14"/>
      <c r="NRO2944" s="14"/>
      <c r="NRP2944" s="14"/>
      <c r="NRQ2944" s="14"/>
      <c r="NRR2944" s="14"/>
      <c r="NRS2944" s="14"/>
      <c r="NRT2944" s="14"/>
      <c r="NRU2944" s="14"/>
      <c r="NRV2944" s="14"/>
      <c r="NRW2944" s="14"/>
      <c r="NRX2944" s="14"/>
      <c r="NRY2944" s="14"/>
      <c r="NRZ2944" s="14"/>
      <c r="NSA2944" s="14"/>
      <c r="NSB2944" s="14"/>
      <c r="NSC2944" s="14"/>
      <c r="NSD2944" s="14"/>
      <c r="NSE2944" s="14"/>
      <c r="NSF2944" s="14"/>
      <c r="NSG2944" s="14"/>
      <c r="NSH2944" s="14"/>
      <c r="NSI2944" s="14"/>
      <c r="NSJ2944" s="14"/>
      <c r="NSK2944" s="14"/>
      <c r="NSL2944" s="14"/>
      <c r="NSM2944" s="14"/>
      <c r="NSN2944" s="14"/>
      <c r="NSO2944" s="14"/>
      <c r="NSP2944" s="14"/>
      <c r="NSQ2944" s="14"/>
      <c r="NSR2944" s="14"/>
      <c r="NSS2944" s="14"/>
      <c r="NST2944" s="14"/>
      <c r="NSU2944" s="14"/>
      <c r="NSV2944" s="14"/>
      <c r="NSW2944" s="14"/>
      <c r="NSX2944" s="14"/>
      <c r="NSY2944" s="14"/>
      <c r="NSZ2944" s="14"/>
      <c r="NTA2944" s="14"/>
      <c r="NTB2944" s="14"/>
      <c r="NTC2944" s="14"/>
      <c r="NTD2944" s="14"/>
      <c r="NTE2944" s="14"/>
      <c r="NTF2944" s="14"/>
      <c r="NTG2944" s="14"/>
      <c r="NTH2944" s="14"/>
      <c r="NTI2944" s="14"/>
      <c r="NTJ2944" s="14"/>
      <c r="NTK2944" s="14"/>
      <c r="NTL2944" s="14"/>
      <c r="NTM2944" s="14"/>
      <c r="NTN2944" s="14"/>
      <c r="NTO2944" s="14"/>
      <c r="NTP2944" s="14"/>
      <c r="NTQ2944" s="14"/>
      <c r="NTR2944" s="14"/>
      <c r="NTS2944" s="14"/>
      <c r="NTT2944" s="14"/>
      <c r="NTU2944" s="14"/>
      <c r="NTV2944" s="14"/>
      <c r="NTW2944" s="14"/>
      <c r="NTX2944" s="14"/>
      <c r="NTY2944" s="14"/>
      <c r="NTZ2944" s="14"/>
      <c r="NUA2944" s="14"/>
      <c r="NUB2944" s="14"/>
      <c r="NUC2944" s="14"/>
      <c r="NUD2944" s="14"/>
      <c r="NUE2944" s="14"/>
      <c r="NUF2944" s="14"/>
      <c r="NUG2944" s="14"/>
      <c r="NUH2944" s="14"/>
      <c r="NUI2944" s="14"/>
      <c r="NUJ2944" s="14"/>
      <c r="NUK2944" s="14"/>
      <c r="NUL2944" s="14"/>
      <c r="NUM2944" s="14"/>
      <c r="NUN2944" s="14"/>
      <c r="NUO2944" s="14"/>
      <c r="NUP2944" s="14"/>
      <c r="NUQ2944" s="14"/>
      <c r="NUR2944" s="14"/>
      <c r="NUS2944" s="14"/>
      <c r="NUT2944" s="14"/>
      <c r="NUU2944" s="14"/>
      <c r="NUV2944" s="14"/>
      <c r="NUW2944" s="14"/>
      <c r="NUX2944" s="14"/>
      <c r="NUY2944" s="14"/>
      <c r="NUZ2944" s="14"/>
      <c r="NVA2944" s="14"/>
      <c r="NVB2944" s="14"/>
      <c r="NVC2944" s="14"/>
      <c r="NVD2944" s="14"/>
      <c r="NVE2944" s="14"/>
      <c r="NVF2944" s="14"/>
      <c r="NVG2944" s="14"/>
      <c r="NVH2944" s="14"/>
      <c r="NVI2944" s="14"/>
      <c r="NVJ2944" s="14"/>
      <c r="NVK2944" s="14"/>
      <c r="NVL2944" s="14"/>
      <c r="NVM2944" s="14"/>
      <c r="NVN2944" s="14"/>
      <c r="NVO2944" s="14"/>
      <c r="NVP2944" s="14"/>
      <c r="NVQ2944" s="14"/>
      <c r="NVR2944" s="14"/>
      <c r="NVS2944" s="14"/>
      <c r="NVT2944" s="14"/>
      <c r="NVU2944" s="14"/>
      <c r="NVV2944" s="14"/>
      <c r="NVW2944" s="14"/>
      <c r="NVX2944" s="14"/>
      <c r="NVY2944" s="14"/>
      <c r="NVZ2944" s="14"/>
      <c r="NWA2944" s="14"/>
      <c r="NWB2944" s="14"/>
      <c r="NWC2944" s="14"/>
      <c r="NWD2944" s="14"/>
      <c r="NWE2944" s="14"/>
      <c r="NWF2944" s="14"/>
      <c r="NWG2944" s="14"/>
      <c r="NWH2944" s="14"/>
      <c r="NWI2944" s="14"/>
      <c r="NWJ2944" s="14"/>
      <c r="NWK2944" s="14"/>
      <c r="NWL2944" s="14"/>
      <c r="NWM2944" s="14"/>
      <c r="NWN2944" s="14"/>
      <c r="NWO2944" s="14"/>
      <c r="NWP2944" s="14"/>
      <c r="NWQ2944" s="14"/>
      <c r="NWR2944" s="14"/>
      <c r="NWS2944" s="14"/>
      <c r="NWT2944" s="14"/>
      <c r="NWU2944" s="14"/>
      <c r="NWV2944" s="14"/>
      <c r="NWW2944" s="14"/>
      <c r="NWX2944" s="14"/>
      <c r="NWY2944" s="14"/>
      <c r="NWZ2944" s="14"/>
      <c r="NXA2944" s="14"/>
      <c r="NXB2944" s="14"/>
      <c r="NXC2944" s="14"/>
      <c r="NXD2944" s="14"/>
      <c r="NXE2944" s="14"/>
      <c r="NXF2944" s="14"/>
      <c r="NXG2944" s="14"/>
      <c r="NXH2944" s="14"/>
      <c r="NXI2944" s="14"/>
      <c r="NXJ2944" s="14"/>
      <c r="NXK2944" s="14"/>
      <c r="NXL2944" s="14"/>
      <c r="NXM2944" s="14"/>
      <c r="NXN2944" s="14"/>
      <c r="NXO2944" s="14"/>
      <c r="NXP2944" s="14"/>
      <c r="NXQ2944" s="14"/>
      <c r="NXR2944" s="14"/>
      <c r="NXS2944" s="14"/>
      <c r="NXT2944" s="14"/>
      <c r="NXU2944" s="14"/>
      <c r="NXV2944" s="14"/>
      <c r="NXW2944" s="14"/>
      <c r="NXX2944" s="14"/>
      <c r="NXY2944" s="14"/>
      <c r="NXZ2944" s="14"/>
      <c r="NYA2944" s="14"/>
      <c r="NYB2944" s="14"/>
      <c r="NYC2944" s="14"/>
      <c r="NYD2944" s="14"/>
      <c r="NYE2944" s="14"/>
      <c r="NYF2944" s="14"/>
      <c r="NYG2944" s="14"/>
      <c r="NYH2944" s="14"/>
      <c r="NYI2944" s="14"/>
      <c r="NYJ2944" s="14"/>
      <c r="NYK2944" s="14"/>
      <c r="NYL2944" s="14"/>
      <c r="NYM2944" s="14"/>
      <c r="NYN2944" s="14"/>
      <c r="NYO2944" s="14"/>
      <c r="NYP2944" s="14"/>
      <c r="NYQ2944" s="14"/>
      <c r="NYR2944" s="14"/>
      <c r="NYS2944" s="14"/>
      <c r="NYT2944" s="14"/>
      <c r="NYU2944" s="14"/>
      <c r="NYV2944" s="14"/>
      <c r="NYW2944" s="14"/>
      <c r="NYX2944" s="14"/>
      <c r="NYY2944" s="14"/>
      <c r="NYZ2944" s="14"/>
      <c r="NZA2944" s="14"/>
      <c r="NZB2944" s="14"/>
      <c r="NZC2944" s="14"/>
      <c r="NZD2944" s="14"/>
      <c r="NZE2944" s="14"/>
      <c r="NZF2944" s="14"/>
      <c r="NZG2944" s="14"/>
      <c r="NZH2944" s="14"/>
      <c r="NZI2944" s="14"/>
      <c r="NZJ2944" s="14"/>
      <c r="NZK2944" s="14"/>
      <c r="NZL2944" s="14"/>
      <c r="NZM2944" s="14"/>
      <c r="NZN2944" s="14"/>
      <c r="NZO2944" s="14"/>
      <c r="NZP2944" s="14"/>
      <c r="NZQ2944" s="14"/>
      <c r="NZR2944" s="14"/>
      <c r="NZS2944" s="14"/>
      <c r="NZT2944" s="14"/>
      <c r="NZU2944" s="14"/>
      <c r="NZV2944" s="14"/>
      <c r="NZW2944" s="14"/>
      <c r="NZX2944" s="14"/>
      <c r="NZY2944" s="14"/>
      <c r="NZZ2944" s="14"/>
      <c r="OAA2944" s="14"/>
      <c r="OAB2944" s="14"/>
      <c r="OAC2944" s="14"/>
      <c r="OAD2944" s="14"/>
      <c r="OAE2944" s="14"/>
      <c r="OAF2944" s="14"/>
      <c r="OAG2944" s="14"/>
      <c r="OAH2944" s="14"/>
      <c r="OAI2944" s="14"/>
      <c r="OAJ2944" s="14"/>
      <c r="OAK2944" s="14"/>
      <c r="OAL2944" s="14"/>
      <c r="OAM2944" s="14"/>
      <c r="OAN2944" s="14"/>
      <c r="OAO2944" s="14"/>
      <c r="OAP2944" s="14"/>
      <c r="OAQ2944" s="14"/>
      <c r="OAR2944" s="14"/>
      <c r="OAS2944" s="14"/>
      <c r="OAT2944" s="14"/>
      <c r="OAU2944" s="14"/>
      <c r="OAV2944" s="14"/>
      <c r="OAW2944" s="14"/>
      <c r="OAX2944" s="14"/>
      <c r="OAY2944" s="14"/>
      <c r="OAZ2944" s="14"/>
      <c r="OBA2944" s="14"/>
      <c r="OBB2944" s="14"/>
      <c r="OBC2944" s="14"/>
      <c r="OBD2944" s="14"/>
      <c r="OBE2944" s="14"/>
      <c r="OBF2944" s="14"/>
      <c r="OBG2944" s="14"/>
      <c r="OBH2944" s="14"/>
      <c r="OBI2944" s="14"/>
      <c r="OBJ2944" s="14"/>
      <c r="OBK2944" s="14"/>
      <c r="OBL2944" s="14"/>
      <c r="OBM2944" s="14"/>
      <c r="OBN2944" s="14"/>
      <c r="OBO2944" s="14"/>
      <c r="OBP2944" s="14"/>
      <c r="OBQ2944" s="14"/>
      <c r="OBR2944" s="14"/>
      <c r="OBS2944" s="14"/>
      <c r="OBT2944" s="14"/>
      <c r="OBU2944" s="14"/>
      <c r="OBV2944" s="14"/>
      <c r="OBW2944" s="14"/>
      <c r="OBX2944" s="14"/>
      <c r="OBY2944" s="14"/>
      <c r="OBZ2944" s="14"/>
      <c r="OCA2944" s="14"/>
      <c r="OCB2944" s="14"/>
      <c r="OCC2944" s="14"/>
      <c r="OCD2944" s="14"/>
      <c r="OCE2944" s="14"/>
      <c r="OCF2944" s="14"/>
      <c r="OCG2944" s="14"/>
      <c r="OCH2944" s="14"/>
      <c r="OCI2944" s="14"/>
      <c r="OCJ2944" s="14"/>
      <c r="OCK2944" s="14"/>
      <c r="OCL2944" s="14"/>
      <c r="OCM2944" s="14"/>
      <c r="OCN2944" s="14"/>
      <c r="OCO2944" s="14"/>
      <c r="OCP2944" s="14"/>
      <c r="OCQ2944" s="14"/>
      <c r="OCR2944" s="14"/>
      <c r="OCS2944" s="14"/>
      <c r="OCT2944" s="14"/>
      <c r="OCU2944" s="14"/>
      <c r="OCV2944" s="14"/>
      <c r="OCW2944" s="14"/>
      <c r="OCX2944" s="14"/>
      <c r="OCY2944" s="14"/>
      <c r="OCZ2944" s="14"/>
      <c r="ODA2944" s="14"/>
      <c r="ODB2944" s="14"/>
      <c r="ODC2944" s="14"/>
      <c r="ODD2944" s="14"/>
      <c r="ODE2944" s="14"/>
      <c r="ODF2944" s="14"/>
      <c r="ODG2944" s="14"/>
      <c r="ODH2944" s="14"/>
      <c r="ODI2944" s="14"/>
      <c r="ODJ2944" s="14"/>
      <c r="ODK2944" s="14"/>
      <c r="ODL2944" s="14"/>
      <c r="ODM2944" s="14"/>
      <c r="ODN2944" s="14"/>
      <c r="ODO2944" s="14"/>
      <c r="ODP2944" s="14"/>
      <c r="ODQ2944" s="14"/>
      <c r="ODR2944" s="14"/>
      <c r="ODS2944" s="14"/>
      <c r="ODT2944" s="14"/>
      <c r="ODU2944" s="14"/>
      <c r="ODV2944" s="14"/>
      <c r="ODW2944" s="14"/>
      <c r="ODX2944" s="14"/>
      <c r="ODY2944" s="14"/>
      <c r="ODZ2944" s="14"/>
      <c r="OEA2944" s="14"/>
      <c r="OEB2944" s="14"/>
      <c r="OEC2944" s="14"/>
      <c r="OED2944" s="14"/>
      <c r="OEE2944" s="14"/>
      <c r="OEF2944" s="14"/>
      <c r="OEG2944" s="14"/>
      <c r="OEH2944" s="14"/>
      <c r="OEI2944" s="14"/>
      <c r="OEJ2944" s="14"/>
      <c r="OEK2944" s="14"/>
      <c r="OEL2944" s="14"/>
      <c r="OEM2944" s="14"/>
      <c r="OEN2944" s="14"/>
      <c r="OEO2944" s="14"/>
      <c r="OEP2944" s="14"/>
      <c r="OEQ2944" s="14"/>
      <c r="OER2944" s="14"/>
      <c r="OES2944" s="14"/>
      <c r="OET2944" s="14"/>
      <c r="OEU2944" s="14"/>
      <c r="OEV2944" s="14"/>
      <c r="OEW2944" s="14"/>
      <c r="OEX2944" s="14"/>
      <c r="OEY2944" s="14"/>
      <c r="OEZ2944" s="14"/>
      <c r="OFA2944" s="14"/>
      <c r="OFB2944" s="14"/>
      <c r="OFC2944" s="14"/>
      <c r="OFD2944" s="14"/>
      <c r="OFE2944" s="14"/>
      <c r="OFF2944" s="14"/>
      <c r="OFG2944" s="14"/>
      <c r="OFH2944" s="14"/>
      <c r="OFI2944" s="14"/>
      <c r="OFJ2944" s="14"/>
      <c r="OFK2944" s="14"/>
      <c r="OFL2944" s="14"/>
      <c r="OFM2944" s="14"/>
      <c r="OFN2944" s="14"/>
      <c r="OFO2944" s="14"/>
      <c r="OFP2944" s="14"/>
      <c r="OFQ2944" s="14"/>
      <c r="OFR2944" s="14"/>
      <c r="OFS2944" s="14"/>
      <c r="OFT2944" s="14"/>
      <c r="OFU2944" s="14"/>
      <c r="OFV2944" s="14"/>
      <c r="OFW2944" s="14"/>
      <c r="OFX2944" s="14"/>
      <c r="OFY2944" s="14"/>
      <c r="OFZ2944" s="14"/>
      <c r="OGA2944" s="14"/>
      <c r="OGB2944" s="14"/>
      <c r="OGC2944" s="14"/>
      <c r="OGD2944" s="14"/>
      <c r="OGE2944" s="14"/>
      <c r="OGF2944" s="14"/>
      <c r="OGG2944" s="14"/>
      <c r="OGH2944" s="14"/>
      <c r="OGI2944" s="14"/>
      <c r="OGJ2944" s="14"/>
      <c r="OGK2944" s="14"/>
      <c r="OGL2944" s="14"/>
      <c r="OGM2944" s="14"/>
      <c r="OGN2944" s="14"/>
      <c r="OGO2944" s="14"/>
      <c r="OGP2944" s="14"/>
      <c r="OGQ2944" s="14"/>
      <c r="OGR2944" s="14"/>
      <c r="OGS2944" s="14"/>
      <c r="OGT2944" s="14"/>
      <c r="OGU2944" s="14"/>
      <c r="OGV2944" s="14"/>
      <c r="OGW2944" s="14"/>
      <c r="OGX2944" s="14"/>
      <c r="OGY2944" s="14"/>
      <c r="OGZ2944" s="14"/>
      <c r="OHA2944" s="14"/>
      <c r="OHB2944" s="14"/>
      <c r="OHC2944" s="14"/>
      <c r="OHD2944" s="14"/>
      <c r="OHE2944" s="14"/>
      <c r="OHF2944" s="14"/>
      <c r="OHG2944" s="14"/>
      <c r="OHH2944" s="14"/>
      <c r="OHI2944" s="14"/>
      <c r="OHJ2944" s="14"/>
      <c r="OHK2944" s="14"/>
      <c r="OHL2944" s="14"/>
      <c r="OHM2944" s="14"/>
      <c r="OHN2944" s="14"/>
      <c r="OHO2944" s="14"/>
      <c r="OHP2944" s="14"/>
      <c r="OHQ2944" s="14"/>
      <c r="OHR2944" s="14"/>
      <c r="OHS2944" s="14"/>
      <c r="OHT2944" s="14"/>
      <c r="OHU2944" s="14"/>
      <c r="OHV2944" s="14"/>
      <c r="OHW2944" s="14"/>
      <c r="OHX2944" s="14"/>
      <c r="OHY2944" s="14"/>
      <c r="OHZ2944" s="14"/>
      <c r="OIA2944" s="14"/>
      <c r="OIB2944" s="14"/>
      <c r="OIC2944" s="14"/>
      <c r="OID2944" s="14"/>
      <c r="OIE2944" s="14"/>
      <c r="OIF2944" s="14"/>
      <c r="OIG2944" s="14"/>
      <c r="OIH2944" s="14"/>
      <c r="OII2944" s="14"/>
      <c r="OIJ2944" s="14"/>
      <c r="OIK2944" s="14"/>
      <c r="OIL2944" s="14"/>
      <c r="OIM2944" s="14"/>
      <c r="OIN2944" s="14"/>
      <c r="OIO2944" s="14"/>
      <c r="OIP2944" s="14"/>
      <c r="OIQ2944" s="14"/>
      <c r="OIR2944" s="14"/>
      <c r="OIS2944" s="14"/>
      <c r="OIT2944" s="14"/>
      <c r="OIU2944" s="14"/>
      <c r="OIV2944" s="14"/>
      <c r="OIW2944" s="14"/>
      <c r="OIX2944" s="14"/>
      <c r="OIY2944" s="14"/>
      <c r="OIZ2944" s="14"/>
      <c r="OJA2944" s="14"/>
      <c r="OJB2944" s="14"/>
      <c r="OJC2944" s="14"/>
      <c r="OJD2944" s="14"/>
      <c r="OJE2944" s="14"/>
      <c r="OJF2944" s="14"/>
      <c r="OJG2944" s="14"/>
      <c r="OJH2944" s="14"/>
      <c r="OJI2944" s="14"/>
      <c r="OJJ2944" s="14"/>
      <c r="OJK2944" s="14"/>
      <c r="OJL2944" s="14"/>
      <c r="OJM2944" s="14"/>
      <c r="OJN2944" s="14"/>
      <c r="OJO2944" s="14"/>
      <c r="OJP2944" s="14"/>
      <c r="OJQ2944" s="14"/>
      <c r="OJR2944" s="14"/>
      <c r="OJS2944" s="14"/>
      <c r="OJT2944" s="14"/>
      <c r="OJU2944" s="14"/>
      <c r="OJV2944" s="14"/>
      <c r="OJW2944" s="14"/>
      <c r="OJX2944" s="14"/>
      <c r="OJY2944" s="14"/>
      <c r="OJZ2944" s="14"/>
      <c r="OKA2944" s="14"/>
      <c r="OKB2944" s="14"/>
      <c r="OKC2944" s="14"/>
      <c r="OKD2944" s="14"/>
      <c r="OKE2944" s="14"/>
      <c r="OKF2944" s="14"/>
      <c r="OKG2944" s="14"/>
      <c r="OKH2944" s="14"/>
      <c r="OKI2944" s="14"/>
      <c r="OKJ2944" s="14"/>
      <c r="OKK2944" s="14"/>
      <c r="OKL2944" s="14"/>
      <c r="OKM2944" s="14"/>
      <c r="OKN2944" s="14"/>
      <c r="OKO2944" s="14"/>
      <c r="OKP2944" s="14"/>
      <c r="OKQ2944" s="14"/>
      <c r="OKR2944" s="14"/>
      <c r="OKS2944" s="14"/>
      <c r="OKT2944" s="14"/>
      <c r="OKU2944" s="14"/>
      <c r="OKV2944" s="14"/>
      <c r="OKW2944" s="14"/>
      <c r="OKX2944" s="14"/>
      <c r="OKY2944" s="14"/>
      <c r="OKZ2944" s="14"/>
      <c r="OLA2944" s="14"/>
      <c r="OLB2944" s="14"/>
      <c r="OLC2944" s="14"/>
      <c r="OLD2944" s="14"/>
      <c r="OLE2944" s="14"/>
      <c r="OLF2944" s="14"/>
      <c r="OLG2944" s="14"/>
      <c r="OLH2944" s="14"/>
      <c r="OLI2944" s="14"/>
      <c r="OLJ2944" s="14"/>
      <c r="OLK2944" s="14"/>
      <c r="OLL2944" s="14"/>
      <c r="OLM2944" s="14"/>
      <c r="OLN2944" s="14"/>
      <c r="OLO2944" s="14"/>
      <c r="OLP2944" s="14"/>
      <c r="OLQ2944" s="14"/>
      <c r="OLR2944" s="14"/>
      <c r="OLS2944" s="14"/>
      <c r="OLT2944" s="14"/>
      <c r="OLU2944" s="14"/>
      <c r="OLV2944" s="14"/>
      <c r="OLW2944" s="14"/>
      <c r="OLX2944" s="14"/>
      <c r="OLY2944" s="14"/>
      <c r="OLZ2944" s="14"/>
      <c r="OMA2944" s="14"/>
      <c r="OMB2944" s="14"/>
      <c r="OMC2944" s="14"/>
      <c r="OMD2944" s="14"/>
      <c r="OME2944" s="14"/>
      <c r="OMF2944" s="14"/>
      <c r="OMG2944" s="14"/>
      <c r="OMH2944" s="14"/>
      <c r="OMI2944" s="14"/>
      <c r="OMJ2944" s="14"/>
      <c r="OMK2944" s="14"/>
      <c r="OML2944" s="14"/>
      <c r="OMM2944" s="14"/>
      <c r="OMN2944" s="14"/>
      <c r="OMO2944" s="14"/>
      <c r="OMP2944" s="14"/>
      <c r="OMQ2944" s="14"/>
      <c r="OMR2944" s="14"/>
      <c r="OMS2944" s="14"/>
      <c r="OMT2944" s="14"/>
      <c r="OMU2944" s="14"/>
      <c r="OMV2944" s="14"/>
      <c r="OMW2944" s="14"/>
      <c r="OMX2944" s="14"/>
      <c r="OMY2944" s="14"/>
      <c r="OMZ2944" s="14"/>
      <c r="ONA2944" s="14"/>
      <c r="ONB2944" s="14"/>
      <c r="ONC2944" s="14"/>
      <c r="OND2944" s="14"/>
      <c r="ONE2944" s="14"/>
      <c r="ONF2944" s="14"/>
      <c r="ONG2944" s="14"/>
      <c r="ONH2944" s="14"/>
      <c r="ONI2944" s="14"/>
      <c r="ONJ2944" s="14"/>
      <c r="ONK2944" s="14"/>
      <c r="ONL2944" s="14"/>
      <c r="ONM2944" s="14"/>
      <c r="ONN2944" s="14"/>
      <c r="ONO2944" s="14"/>
      <c r="ONP2944" s="14"/>
      <c r="ONQ2944" s="14"/>
      <c r="ONR2944" s="14"/>
      <c r="ONS2944" s="14"/>
      <c r="ONT2944" s="14"/>
      <c r="ONU2944" s="14"/>
      <c r="ONV2944" s="14"/>
      <c r="ONW2944" s="14"/>
      <c r="ONX2944" s="14"/>
      <c r="ONY2944" s="14"/>
      <c r="ONZ2944" s="14"/>
      <c r="OOA2944" s="14"/>
      <c r="OOB2944" s="14"/>
      <c r="OOC2944" s="14"/>
      <c r="OOD2944" s="14"/>
      <c r="OOE2944" s="14"/>
      <c r="OOF2944" s="14"/>
      <c r="OOG2944" s="14"/>
      <c r="OOH2944" s="14"/>
      <c r="OOI2944" s="14"/>
      <c r="OOJ2944" s="14"/>
      <c r="OOK2944" s="14"/>
      <c r="OOL2944" s="14"/>
      <c r="OOM2944" s="14"/>
      <c r="OON2944" s="14"/>
      <c r="OOO2944" s="14"/>
      <c r="OOP2944" s="14"/>
      <c r="OOQ2944" s="14"/>
      <c r="OOR2944" s="14"/>
      <c r="OOS2944" s="14"/>
      <c r="OOT2944" s="14"/>
      <c r="OOU2944" s="14"/>
      <c r="OOV2944" s="14"/>
      <c r="OOW2944" s="14"/>
      <c r="OOX2944" s="14"/>
      <c r="OOY2944" s="14"/>
      <c r="OOZ2944" s="14"/>
      <c r="OPA2944" s="14"/>
      <c r="OPB2944" s="14"/>
      <c r="OPC2944" s="14"/>
      <c r="OPD2944" s="14"/>
      <c r="OPE2944" s="14"/>
      <c r="OPF2944" s="14"/>
      <c r="OPG2944" s="14"/>
      <c r="OPH2944" s="14"/>
      <c r="OPI2944" s="14"/>
      <c r="OPJ2944" s="14"/>
      <c r="OPK2944" s="14"/>
      <c r="OPL2944" s="14"/>
      <c r="OPM2944" s="14"/>
      <c r="OPN2944" s="14"/>
      <c r="OPO2944" s="14"/>
      <c r="OPP2944" s="14"/>
      <c r="OPQ2944" s="14"/>
      <c r="OPR2944" s="14"/>
      <c r="OPS2944" s="14"/>
      <c r="OPT2944" s="14"/>
      <c r="OPU2944" s="14"/>
      <c r="OPV2944" s="14"/>
      <c r="OPW2944" s="14"/>
      <c r="OPX2944" s="14"/>
      <c r="OPY2944" s="14"/>
      <c r="OPZ2944" s="14"/>
      <c r="OQA2944" s="14"/>
      <c r="OQB2944" s="14"/>
      <c r="OQC2944" s="14"/>
      <c r="OQD2944" s="14"/>
      <c r="OQE2944" s="14"/>
      <c r="OQF2944" s="14"/>
      <c r="OQG2944" s="14"/>
      <c r="OQH2944" s="14"/>
      <c r="OQI2944" s="14"/>
      <c r="OQJ2944" s="14"/>
      <c r="OQK2944" s="14"/>
      <c r="OQL2944" s="14"/>
      <c r="OQM2944" s="14"/>
      <c r="OQN2944" s="14"/>
      <c r="OQO2944" s="14"/>
      <c r="OQP2944" s="14"/>
      <c r="OQQ2944" s="14"/>
      <c r="OQR2944" s="14"/>
      <c r="OQS2944" s="14"/>
      <c r="OQT2944" s="14"/>
      <c r="OQU2944" s="14"/>
      <c r="OQV2944" s="14"/>
      <c r="OQW2944" s="14"/>
      <c r="OQX2944" s="14"/>
      <c r="OQY2944" s="14"/>
      <c r="OQZ2944" s="14"/>
      <c r="ORA2944" s="14"/>
      <c r="ORB2944" s="14"/>
      <c r="ORC2944" s="14"/>
      <c r="ORD2944" s="14"/>
      <c r="ORE2944" s="14"/>
      <c r="ORF2944" s="14"/>
      <c r="ORG2944" s="14"/>
      <c r="ORH2944" s="14"/>
      <c r="ORI2944" s="14"/>
      <c r="ORJ2944" s="14"/>
      <c r="ORK2944" s="14"/>
      <c r="ORL2944" s="14"/>
      <c r="ORM2944" s="14"/>
      <c r="ORN2944" s="14"/>
      <c r="ORO2944" s="14"/>
      <c r="ORP2944" s="14"/>
      <c r="ORQ2944" s="14"/>
      <c r="ORR2944" s="14"/>
      <c r="ORS2944" s="14"/>
      <c r="ORT2944" s="14"/>
      <c r="ORU2944" s="14"/>
      <c r="ORV2944" s="14"/>
      <c r="ORW2944" s="14"/>
      <c r="ORX2944" s="14"/>
      <c r="ORY2944" s="14"/>
      <c r="ORZ2944" s="14"/>
      <c r="OSA2944" s="14"/>
      <c r="OSB2944" s="14"/>
      <c r="OSC2944" s="14"/>
      <c r="OSD2944" s="14"/>
      <c r="OSE2944" s="14"/>
      <c r="OSF2944" s="14"/>
      <c r="OSG2944" s="14"/>
      <c r="OSH2944" s="14"/>
      <c r="OSI2944" s="14"/>
      <c r="OSJ2944" s="14"/>
      <c r="OSK2944" s="14"/>
      <c r="OSL2944" s="14"/>
      <c r="OSM2944" s="14"/>
      <c r="OSN2944" s="14"/>
      <c r="OSO2944" s="14"/>
      <c r="OSP2944" s="14"/>
      <c r="OSQ2944" s="14"/>
      <c r="OSR2944" s="14"/>
      <c r="OSS2944" s="14"/>
      <c r="OST2944" s="14"/>
      <c r="OSU2944" s="14"/>
      <c r="OSV2944" s="14"/>
      <c r="OSW2944" s="14"/>
      <c r="OSX2944" s="14"/>
      <c r="OSY2944" s="14"/>
      <c r="OSZ2944" s="14"/>
      <c r="OTA2944" s="14"/>
      <c r="OTB2944" s="14"/>
      <c r="OTC2944" s="14"/>
      <c r="OTD2944" s="14"/>
      <c r="OTE2944" s="14"/>
      <c r="OTF2944" s="14"/>
      <c r="OTG2944" s="14"/>
      <c r="OTH2944" s="14"/>
      <c r="OTI2944" s="14"/>
      <c r="OTJ2944" s="14"/>
      <c r="OTK2944" s="14"/>
      <c r="OTL2944" s="14"/>
      <c r="OTM2944" s="14"/>
      <c r="OTN2944" s="14"/>
      <c r="OTO2944" s="14"/>
      <c r="OTP2944" s="14"/>
      <c r="OTQ2944" s="14"/>
      <c r="OTR2944" s="14"/>
      <c r="OTS2944" s="14"/>
      <c r="OTT2944" s="14"/>
      <c r="OTU2944" s="14"/>
      <c r="OTV2944" s="14"/>
      <c r="OTW2944" s="14"/>
      <c r="OTX2944" s="14"/>
      <c r="OTY2944" s="14"/>
      <c r="OTZ2944" s="14"/>
      <c r="OUA2944" s="14"/>
      <c r="OUB2944" s="14"/>
      <c r="OUC2944" s="14"/>
      <c r="OUD2944" s="14"/>
      <c r="OUE2944" s="14"/>
      <c r="OUF2944" s="14"/>
      <c r="OUG2944" s="14"/>
      <c r="OUH2944" s="14"/>
      <c r="OUI2944" s="14"/>
      <c r="OUJ2944" s="14"/>
      <c r="OUK2944" s="14"/>
      <c r="OUL2944" s="14"/>
      <c r="OUM2944" s="14"/>
      <c r="OUN2944" s="14"/>
      <c r="OUO2944" s="14"/>
      <c r="OUP2944" s="14"/>
      <c r="OUQ2944" s="14"/>
      <c r="OUR2944" s="14"/>
      <c r="OUS2944" s="14"/>
      <c r="OUT2944" s="14"/>
      <c r="OUU2944" s="14"/>
      <c r="OUV2944" s="14"/>
      <c r="OUW2944" s="14"/>
      <c r="OUX2944" s="14"/>
      <c r="OUY2944" s="14"/>
      <c r="OUZ2944" s="14"/>
      <c r="OVA2944" s="14"/>
      <c r="OVB2944" s="14"/>
      <c r="OVC2944" s="14"/>
      <c r="OVD2944" s="14"/>
      <c r="OVE2944" s="14"/>
      <c r="OVF2944" s="14"/>
      <c r="OVG2944" s="14"/>
      <c r="OVH2944" s="14"/>
      <c r="OVI2944" s="14"/>
      <c r="OVJ2944" s="14"/>
      <c r="OVK2944" s="14"/>
      <c r="OVL2944" s="14"/>
      <c r="OVM2944" s="14"/>
      <c r="OVN2944" s="14"/>
      <c r="OVO2944" s="14"/>
      <c r="OVP2944" s="14"/>
      <c r="OVQ2944" s="14"/>
      <c r="OVR2944" s="14"/>
      <c r="OVS2944" s="14"/>
      <c r="OVT2944" s="14"/>
      <c r="OVU2944" s="14"/>
      <c r="OVV2944" s="14"/>
      <c r="OVW2944" s="14"/>
      <c r="OVX2944" s="14"/>
      <c r="OVY2944" s="14"/>
      <c r="OVZ2944" s="14"/>
      <c r="OWA2944" s="14"/>
      <c r="OWB2944" s="14"/>
      <c r="OWC2944" s="14"/>
      <c r="OWD2944" s="14"/>
      <c r="OWE2944" s="14"/>
      <c r="OWF2944" s="14"/>
      <c r="OWG2944" s="14"/>
      <c r="OWH2944" s="14"/>
      <c r="OWI2944" s="14"/>
      <c r="OWJ2944" s="14"/>
      <c r="OWK2944" s="14"/>
      <c r="OWL2944" s="14"/>
      <c r="OWM2944" s="14"/>
      <c r="OWN2944" s="14"/>
      <c r="OWO2944" s="14"/>
      <c r="OWP2944" s="14"/>
      <c r="OWQ2944" s="14"/>
      <c r="OWR2944" s="14"/>
      <c r="OWS2944" s="14"/>
      <c r="OWT2944" s="14"/>
      <c r="OWU2944" s="14"/>
      <c r="OWV2944" s="14"/>
      <c r="OWW2944" s="14"/>
      <c r="OWX2944" s="14"/>
      <c r="OWY2944" s="14"/>
      <c r="OWZ2944" s="14"/>
      <c r="OXA2944" s="14"/>
      <c r="OXB2944" s="14"/>
      <c r="OXC2944" s="14"/>
      <c r="OXD2944" s="14"/>
      <c r="OXE2944" s="14"/>
      <c r="OXF2944" s="14"/>
      <c r="OXG2944" s="14"/>
      <c r="OXH2944" s="14"/>
      <c r="OXI2944" s="14"/>
      <c r="OXJ2944" s="14"/>
      <c r="OXK2944" s="14"/>
      <c r="OXL2944" s="14"/>
      <c r="OXM2944" s="14"/>
      <c r="OXN2944" s="14"/>
      <c r="OXO2944" s="14"/>
      <c r="OXP2944" s="14"/>
      <c r="OXQ2944" s="14"/>
      <c r="OXR2944" s="14"/>
      <c r="OXS2944" s="14"/>
      <c r="OXT2944" s="14"/>
      <c r="OXU2944" s="14"/>
      <c r="OXV2944" s="14"/>
      <c r="OXW2944" s="14"/>
      <c r="OXX2944" s="14"/>
      <c r="OXY2944" s="14"/>
      <c r="OXZ2944" s="14"/>
      <c r="OYA2944" s="14"/>
      <c r="OYB2944" s="14"/>
      <c r="OYC2944" s="14"/>
      <c r="OYD2944" s="14"/>
      <c r="OYE2944" s="14"/>
      <c r="OYF2944" s="14"/>
      <c r="OYG2944" s="14"/>
      <c r="OYH2944" s="14"/>
      <c r="OYI2944" s="14"/>
      <c r="OYJ2944" s="14"/>
      <c r="OYK2944" s="14"/>
      <c r="OYL2944" s="14"/>
      <c r="OYM2944" s="14"/>
      <c r="OYN2944" s="14"/>
      <c r="OYO2944" s="14"/>
      <c r="OYP2944" s="14"/>
      <c r="OYQ2944" s="14"/>
      <c r="OYR2944" s="14"/>
      <c r="OYS2944" s="14"/>
      <c r="OYT2944" s="14"/>
      <c r="OYU2944" s="14"/>
      <c r="OYV2944" s="14"/>
      <c r="OYW2944" s="14"/>
      <c r="OYX2944" s="14"/>
      <c r="OYY2944" s="14"/>
      <c r="OYZ2944" s="14"/>
      <c r="OZA2944" s="14"/>
      <c r="OZB2944" s="14"/>
      <c r="OZC2944" s="14"/>
      <c r="OZD2944" s="14"/>
      <c r="OZE2944" s="14"/>
      <c r="OZF2944" s="14"/>
      <c r="OZG2944" s="14"/>
      <c r="OZH2944" s="14"/>
      <c r="OZI2944" s="14"/>
      <c r="OZJ2944" s="14"/>
      <c r="OZK2944" s="14"/>
      <c r="OZL2944" s="14"/>
      <c r="OZM2944" s="14"/>
      <c r="OZN2944" s="14"/>
      <c r="OZO2944" s="14"/>
      <c r="OZP2944" s="14"/>
      <c r="OZQ2944" s="14"/>
      <c r="OZR2944" s="14"/>
      <c r="OZS2944" s="14"/>
      <c r="OZT2944" s="14"/>
      <c r="OZU2944" s="14"/>
      <c r="OZV2944" s="14"/>
      <c r="OZW2944" s="14"/>
      <c r="OZX2944" s="14"/>
      <c r="OZY2944" s="14"/>
      <c r="OZZ2944" s="14"/>
      <c r="PAA2944" s="14"/>
      <c r="PAB2944" s="14"/>
      <c r="PAC2944" s="14"/>
      <c r="PAD2944" s="14"/>
      <c r="PAE2944" s="14"/>
      <c r="PAF2944" s="14"/>
      <c r="PAG2944" s="14"/>
      <c r="PAH2944" s="14"/>
      <c r="PAI2944" s="14"/>
      <c r="PAJ2944" s="14"/>
      <c r="PAK2944" s="14"/>
      <c r="PAL2944" s="14"/>
      <c r="PAM2944" s="14"/>
      <c r="PAN2944" s="14"/>
      <c r="PAO2944" s="14"/>
      <c r="PAP2944" s="14"/>
      <c r="PAQ2944" s="14"/>
      <c r="PAR2944" s="14"/>
      <c r="PAS2944" s="14"/>
      <c r="PAT2944" s="14"/>
      <c r="PAU2944" s="14"/>
      <c r="PAV2944" s="14"/>
      <c r="PAW2944" s="14"/>
      <c r="PAX2944" s="14"/>
      <c r="PAY2944" s="14"/>
      <c r="PAZ2944" s="14"/>
      <c r="PBA2944" s="14"/>
      <c r="PBB2944" s="14"/>
      <c r="PBC2944" s="14"/>
      <c r="PBD2944" s="14"/>
      <c r="PBE2944" s="14"/>
      <c r="PBF2944" s="14"/>
      <c r="PBG2944" s="14"/>
      <c r="PBH2944" s="14"/>
      <c r="PBI2944" s="14"/>
      <c r="PBJ2944" s="14"/>
      <c r="PBK2944" s="14"/>
      <c r="PBL2944" s="14"/>
      <c r="PBM2944" s="14"/>
      <c r="PBN2944" s="14"/>
      <c r="PBO2944" s="14"/>
      <c r="PBP2944" s="14"/>
      <c r="PBQ2944" s="14"/>
      <c r="PBR2944" s="14"/>
      <c r="PBS2944" s="14"/>
      <c r="PBT2944" s="14"/>
      <c r="PBU2944" s="14"/>
      <c r="PBV2944" s="14"/>
      <c r="PBW2944" s="14"/>
      <c r="PBX2944" s="14"/>
      <c r="PBY2944" s="14"/>
      <c r="PBZ2944" s="14"/>
      <c r="PCA2944" s="14"/>
      <c r="PCB2944" s="14"/>
      <c r="PCC2944" s="14"/>
      <c r="PCD2944" s="14"/>
      <c r="PCE2944" s="14"/>
      <c r="PCF2944" s="14"/>
      <c r="PCG2944" s="14"/>
      <c r="PCH2944" s="14"/>
      <c r="PCI2944" s="14"/>
      <c r="PCJ2944" s="14"/>
      <c r="PCK2944" s="14"/>
      <c r="PCL2944" s="14"/>
      <c r="PCM2944" s="14"/>
      <c r="PCN2944" s="14"/>
      <c r="PCO2944" s="14"/>
      <c r="PCP2944" s="14"/>
      <c r="PCQ2944" s="14"/>
      <c r="PCR2944" s="14"/>
      <c r="PCS2944" s="14"/>
      <c r="PCT2944" s="14"/>
      <c r="PCU2944" s="14"/>
      <c r="PCV2944" s="14"/>
      <c r="PCW2944" s="14"/>
      <c r="PCX2944" s="14"/>
      <c r="PCY2944" s="14"/>
      <c r="PCZ2944" s="14"/>
      <c r="PDA2944" s="14"/>
      <c r="PDB2944" s="14"/>
      <c r="PDC2944" s="14"/>
      <c r="PDD2944" s="14"/>
      <c r="PDE2944" s="14"/>
      <c r="PDF2944" s="14"/>
      <c r="PDG2944" s="14"/>
      <c r="PDH2944" s="14"/>
      <c r="PDI2944" s="14"/>
      <c r="PDJ2944" s="14"/>
      <c r="PDK2944" s="14"/>
      <c r="PDL2944" s="14"/>
      <c r="PDM2944" s="14"/>
      <c r="PDN2944" s="14"/>
      <c r="PDO2944" s="14"/>
      <c r="PDP2944" s="14"/>
      <c r="PDQ2944" s="14"/>
      <c r="PDR2944" s="14"/>
      <c r="PDS2944" s="14"/>
      <c r="PDT2944" s="14"/>
      <c r="PDU2944" s="14"/>
      <c r="PDV2944" s="14"/>
      <c r="PDW2944" s="14"/>
      <c r="PDX2944" s="14"/>
      <c r="PDY2944" s="14"/>
      <c r="PDZ2944" s="14"/>
      <c r="PEA2944" s="14"/>
      <c r="PEB2944" s="14"/>
      <c r="PEC2944" s="14"/>
      <c r="PED2944" s="14"/>
      <c r="PEE2944" s="14"/>
      <c r="PEF2944" s="14"/>
      <c r="PEG2944" s="14"/>
      <c r="PEH2944" s="14"/>
      <c r="PEI2944" s="14"/>
      <c r="PEJ2944" s="14"/>
      <c r="PEK2944" s="14"/>
      <c r="PEL2944" s="14"/>
      <c r="PEM2944" s="14"/>
      <c r="PEN2944" s="14"/>
      <c r="PEO2944" s="14"/>
      <c r="PEP2944" s="14"/>
      <c r="PEQ2944" s="14"/>
      <c r="PER2944" s="14"/>
      <c r="PES2944" s="14"/>
      <c r="PET2944" s="14"/>
      <c r="PEU2944" s="14"/>
      <c r="PEV2944" s="14"/>
      <c r="PEW2944" s="14"/>
      <c r="PEX2944" s="14"/>
      <c r="PEY2944" s="14"/>
      <c r="PEZ2944" s="14"/>
      <c r="PFA2944" s="14"/>
      <c r="PFB2944" s="14"/>
      <c r="PFC2944" s="14"/>
      <c r="PFD2944" s="14"/>
      <c r="PFE2944" s="14"/>
      <c r="PFF2944" s="14"/>
      <c r="PFG2944" s="14"/>
      <c r="PFH2944" s="14"/>
      <c r="PFI2944" s="14"/>
      <c r="PFJ2944" s="14"/>
      <c r="PFK2944" s="14"/>
      <c r="PFL2944" s="14"/>
      <c r="PFM2944" s="14"/>
      <c r="PFN2944" s="14"/>
      <c r="PFO2944" s="14"/>
      <c r="PFP2944" s="14"/>
      <c r="PFQ2944" s="14"/>
      <c r="PFR2944" s="14"/>
      <c r="PFS2944" s="14"/>
      <c r="PFT2944" s="14"/>
      <c r="PFU2944" s="14"/>
      <c r="PFV2944" s="14"/>
      <c r="PFW2944" s="14"/>
      <c r="PFX2944" s="14"/>
      <c r="PFY2944" s="14"/>
      <c r="PFZ2944" s="14"/>
      <c r="PGA2944" s="14"/>
      <c r="PGB2944" s="14"/>
      <c r="PGC2944" s="14"/>
      <c r="PGD2944" s="14"/>
      <c r="PGE2944" s="14"/>
      <c r="PGF2944" s="14"/>
      <c r="PGG2944" s="14"/>
      <c r="PGH2944" s="14"/>
      <c r="PGI2944" s="14"/>
      <c r="PGJ2944" s="14"/>
      <c r="PGK2944" s="14"/>
      <c r="PGL2944" s="14"/>
      <c r="PGM2944" s="14"/>
      <c r="PGN2944" s="14"/>
      <c r="PGO2944" s="14"/>
      <c r="PGP2944" s="14"/>
      <c r="PGQ2944" s="14"/>
      <c r="PGR2944" s="14"/>
      <c r="PGS2944" s="14"/>
      <c r="PGT2944" s="14"/>
      <c r="PGU2944" s="14"/>
      <c r="PGV2944" s="14"/>
      <c r="PGW2944" s="14"/>
      <c r="PGX2944" s="14"/>
      <c r="PGY2944" s="14"/>
      <c r="PGZ2944" s="14"/>
      <c r="PHA2944" s="14"/>
      <c r="PHB2944" s="14"/>
      <c r="PHC2944" s="14"/>
      <c r="PHD2944" s="14"/>
      <c r="PHE2944" s="14"/>
      <c r="PHF2944" s="14"/>
      <c r="PHG2944" s="14"/>
      <c r="PHH2944" s="14"/>
      <c r="PHI2944" s="14"/>
      <c r="PHJ2944" s="14"/>
      <c r="PHK2944" s="14"/>
      <c r="PHL2944" s="14"/>
      <c r="PHM2944" s="14"/>
      <c r="PHN2944" s="14"/>
      <c r="PHO2944" s="14"/>
      <c r="PHP2944" s="14"/>
      <c r="PHQ2944" s="14"/>
      <c r="PHR2944" s="14"/>
      <c r="PHS2944" s="14"/>
      <c r="PHT2944" s="14"/>
      <c r="PHU2944" s="14"/>
      <c r="PHV2944" s="14"/>
      <c r="PHW2944" s="14"/>
      <c r="PHX2944" s="14"/>
      <c r="PHY2944" s="14"/>
      <c r="PHZ2944" s="14"/>
      <c r="PIA2944" s="14"/>
      <c r="PIB2944" s="14"/>
      <c r="PIC2944" s="14"/>
      <c r="PID2944" s="14"/>
      <c r="PIE2944" s="14"/>
      <c r="PIF2944" s="14"/>
      <c r="PIG2944" s="14"/>
      <c r="PIH2944" s="14"/>
      <c r="PII2944" s="14"/>
      <c r="PIJ2944" s="14"/>
      <c r="PIK2944" s="14"/>
      <c r="PIL2944" s="14"/>
      <c r="PIM2944" s="14"/>
      <c r="PIN2944" s="14"/>
      <c r="PIO2944" s="14"/>
      <c r="PIP2944" s="14"/>
      <c r="PIQ2944" s="14"/>
      <c r="PIR2944" s="14"/>
      <c r="PIS2944" s="14"/>
      <c r="PIT2944" s="14"/>
      <c r="PIU2944" s="14"/>
      <c r="PIV2944" s="14"/>
      <c r="PIW2944" s="14"/>
      <c r="PIX2944" s="14"/>
      <c r="PIY2944" s="14"/>
      <c r="PIZ2944" s="14"/>
      <c r="PJA2944" s="14"/>
      <c r="PJB2944" s="14"/>
      <c r="PJC2944" s="14"/>
      <c r="PJD2944" s="14"/>
      <c r="PJE2944" s="14"/>
      <c r="PJF2944" s="14"/>
      <c r="PJG2944" s="14"/>
      <c r="PJH2944" s="14"/>
      <c r="PJI2944" s="14"/>
      <c r="PJJ2944" s="14"/>
      <c r="PJK2944" s="14"/>
      <c r="PJL2944" s="14"/>
      <c r="PJM2944" s="14"/>
      <c r="PJN2944" s="14"/>
      <c r="PJO2944" s="14"/>
      <c r="PJP2944" s="14"/>
      <c r="PJQ2944" s="14"/>
      <c r="PJR2944" s="14"/>
      <c r="PJS2944" s="14"/>
      <c r="PJT2944" s="14"/>
      <c r="PJU2944" s="14"/>
      <c r="PJV2944" s="14"/>
      <c r="PJW2944" s="14"/>
      <c r="PJX2944" s="14"/>
      <c r="PJY2944" s="14"/>
      <c r="PJZ2944" s="14"/>
      <c r="PKA2944" s="14"/>
      <c r="PKB2944" s="14"/>
      <c r="PKC2944" s="14"/>
      <c r="PKD2944" s="14"/>
      <c r="PKE2944" s="14"/>
      <c r="PKF2944" s="14"/>
      <c r="PKG2944" s="14"/>
      <c r="PKH2944" s="14"/>
      <c r="PKI2944" s="14"/>
      <c r="PKJ2944" s="14"/>
      <c r="PKK2944" s="14"/>
      <c r="PKL2944" s="14"/>
      <c r="PKM2944" s="14"/>
      <c r="PKN2944" s="14"/>
      <c r="PKO2944" s="14"/>
      <c r="PKP2944" s="14"/>
      <c r="PKQ2944" s="14"/>
      <c r="PKR2944" s="14"/>
      <c r="PKS2944" s="14"/>
      <c r="PKT2944" s="14"/>
      <c r="PKU2944" s="14"/>
      <c r="PKV2944" s="14"/>
      <c r="PKW2944" s="14"/>
      <c r="PKX2944" s="14"/>
      <c r="PKY2944" s="14"/>
      <c r="PKZ2944" s="14"/>
      <c r="PLA2944" s="14"/>
      <c r="PLB2944" s="14"/>
      <c r="PLC2944" s="14"/>
      <c r="PLD2944" s="14"/>
      <c r="PLE2944" s="14"/>
      <c r="PLF2944" s="14"/>
      <c r="PLG2944" s="14"/>
      <c r="PLH2944" s="14"/>
      <c r="PLI2944" s="14"/>
      <c r="PLJ2944" s="14"/>
      <c r="PLK2944" s="14"/>
      <c r="PLL2944" s="14"/>
      <c r="PLM2944" s="14"/>
      <c r="PLN2944" s="14"/>
      <c r="PLO2944" s="14"/>
      <c r="PLP2944" s="14"/>
      <c r="PLQ2944" s="14"/>
      <c r="PLR2944" s="14"/>
      <c r="PLS2944" s="14"/>
      <c r="PLT2944" s="14"/>
      <c r="PLU2944" s="14"/>
      <c r="PLV2944" s="14"/>
      <c r="PLW2944" s="14"/>
      <c r="PLX2944" s="14"/>
      <c r="PLY2944" s="14"/>
      <c r="PLZ2944" s="14"/>
      <c r="PMA2944" s="14"/>
      <c r="PMB2944" s="14"/>
      <c r="PMC2944" s="14"/>
      <c r="PMD2944" s="14"/>
      <c r="PME2944" s="14"/>
      <c r="PMF2944" s="14"/>
      <c r="PMG2944" s="14"/>
      <c r="PMH2944" s="14"/>
      <c r="PMI2944" s="14"/>
      <c r="PMJ2944" s="14"/>
      <c r="PMK2944" s="14"/>
      <c r="PML2944" s="14"/>
      <c r="PMM2944" s="14"/>
      <c r="PMN2944" s="14"/>
      <c r="PMO2944" s="14"/>
      <c r="PMP2944" s="14"/>
      <c r="PMQ2944" s="14"/>
      <c r="PMR2944" s="14"/>
      <c r="PMS2944" s="14"/>
      <c r="PMT2944" s="14"/>
      <c r="PMU2944" s="14"/>
      <c r="PMV2944" s="14"/>
      <c r="PMW2944" s="14"/>
      <c r="PMX2944" s="14"/>
      <c r="PMY2944" s="14"/>
      <c r="PMZ2944" s="14"/>
      <c r="PNA2944" s="14"/>
      <c r="PNB2944" s="14"/>
      <c r="PNC2944" s="14"/>
      <c r="PND2944" s="14"/>
      <c r="PNE2944" s="14"/>
      <c r="PNF2944" s="14"/>
      <c r="PNG2944" s="14"/>
      <c r="PNH2944" s="14"/>
      <c r="PNI2944" s="14"/>
      <c r="PNJ2944" s="14"/>
      <c r="PNK2944" s="14"/>
      <c r="PNL2944" s="14"/>
      <c r="PNM2944" s="14"/>
      <c r="PNN2944" s="14"/>
      <c r="PNO2944" s="14"/>
      <c r="PNP2944" s="14"/>
      <c r="PNQ2944" s="14"/>
      <c r="PNR2944" s="14"/>
      <c r="PNS2944" s="14"/>
      <c r="PNT2944" s="14"/>
      <c r="PNU2944" s="14"/>
      <c r="PNV2944" s="14"/>
      <c r="PNW2944" s="14"/>
      <c r="PNX2944" s="14"/>
      <c r="PNY2944" s="14"/>
      <c r="PNZ2944" s="14"/>
      <c r="POA2944" s="14"/>
      <c r="POB2944" s="14"/>
      <c r="POC2944" s="14"/>
      <c r="POD2944" s="14"/>
      <c r="POE2944" s="14"/>
      <c r="POF2944" s="14"/>
      <c r="POG2944" s="14"/>
      <c r="POH2944" s="14"/>
      <c r="POI2944" s="14"/>
      <c r="POJ2944" s="14"/>
      <c r="POK2944" s="14"/>
      <c r="POL2944" s="14"/>
      <c r="POM2944" s="14"/>
      <c r="PON2944" s="14"/>
      <c r="POO2944" s="14"/>
      <c r="POP2944" s="14"/>
      <c r="POQ2944" s="14"/>
      <c r="POR2944" s="14"/>
      <c r="POS2944" s="14"/>
      <c r="POT2944" s="14"/>
      <c r="POU2944" s="14"/>
      <c r="POV2944" s="14"/>
      <c r="POW2944" s="14"/>
      <c r="POX2944" s="14"/>
      <c r="POY2944" s="14"/>
      <c r="POZ2944" s="14"/>
      <c r="PPA2944" s="14"/>
      <c r="PPB2944" s="14"/>
      <c r="PPC2944" s="14"/>
      <c r="PPD2944" s="14"/>
      <c r="PPE2944" s="14"/>
      <c r="PPF2944" s="14"/>
      <c r="PPG2944" s="14"/>
      <c r="PPH2944" s="14"/>
      <c r="PPI2944" s="14"/>
      <c r="PPJ2944" s="14"/>
      <c r="PPK2944" s="14"/>
      <c r="PPL2944" s="14"/>
      <c r="PPM2944" s="14"/>
      <c r="PPN2944" s="14"/>
      <c r="PPO2944" s="14"/>
      <c r="PPP2944" s="14"/>
      <c r="PPQ2944" s="14"/>
      <c r="PPR2944" s="14"/>
      <c r="PPS2944" s="14"/>
      <c r="PPT2944" s="14"/>
      <c r="PPU2944" s="14"/>
      <c r="PPV2944" s="14"/>
      <c r="PPW2944" s="14"/>
      <c r="PPX2944" s="14"/>
      <c r="PPY2944" s="14"/>
      <c r="PPZ2944" s="14"/>
      <c r="PQA2944" s="14"/>
      <c r="PQB2944" s="14"/>
      <c r="PQC2944" s="14"/>
      <c r="PQD2944" s="14"/>
      <c r="PQE2944" s="14"/>
      <c r="PQF2944" s="14"/>
      <c r="PQG2944" s="14"/>
      <c r="PQH2944" s="14"/>
      <c r="PQI2944" s="14"/>
      <c r="PQJ2944" s="14"/>
      <c r="PQK2944" s="14"/>
      <c r="PQL2944" s="14"/>
      <c r="PQM2944" s="14"/>
      <c r="PQN2944" s="14"/>
      <c r="PQO2944" s="14"/>
      <c r="PQP2944" s="14"/>
      <c r="PQQ2944" s="14"/>
      <c r="PQR2944" s="14"/>
      <c r="PQS2944" s="14"/>
      <c r="PQT2944" s="14"/>
      <c r="PQU2944" s="14"/>
      <c r="PQV2944" s="14"/>
      <c r="PQW2944" s="14"/>
      <c r="PQX2944" s="14"/>
      <c r="PQY2944" s="14"/>
      <c r="PQZ2944" s="14"/>
      <c r="PRA2944" s="14"/>
      <c r="PRB2944" s="14"/>
      <c r="PRC2944" s="14"/>
      <c r="PRD2944" s="14"/>
      <c r="PRE2944" s="14"/>
      <c r="PRF2944" s="14"/>
      <c r="PRG2944" s="14"/>
      <c r="PRH2944" s="14"/>
      <c r="PRI2944" s="14"/>
      <c r="PRJ2944" s="14"/>
      <c r="PRK2944" s="14"/>
      <c r="PRL2944" s="14"/>
      <c r="PRM2944" s="14"/>
      <c r="PRN2944" s="14"/>
      <c r="PRO2944" s="14"/>
      <c r="PRP2944" s="14"/>
      <c r="PRQ2944" s="14"/>
      <c r="PRR2944" s="14"/>
      <c r="PRS2944" s="14"/>
      <c r="PRT2944" s="14"/>
      <c r="PRU2944" s="14"/>
      <c r="PRV2944" s="14"/>
      <c r="PRW2944" s="14"/>
      <c r="PRX2944" s="14"/>
      <c r="PRY2944" s="14"/>
      <c r="PRZ2944" s="14"/>
      <c r="PSA2944" s="14"/>
      <c r="PSB2944" s="14"/>
      <c r="PSC2944" s="14"/>
      <c r="PSD2944" s="14"/>
      <c r="PSE2944" s="14"/>
      <c r="PSF2944" s="14"/>
      <c r="PSG2944" s="14"/>
      <c r="PSH2944" s="14"/>
      <c r="PSI2944" s="14"/>
      <c r="PSJ2944" s="14"/>
      <c r="PSK2944" s="14"/>
      <c r="PSL2944" s="14"/>
      <c r="PSM2944" s="14"/>
      <c r="PSN2944" s="14"/>
      <c r="PSO2944" s="14"/>
      <c r="PSP2944" s="14"/>
      <c r="PSQ2944" s="14"/>
      <c r="PSR2944" s="14"/>
      <c r="PSS2944" s="14"/>
      <c r="PST2944" s="14"/>
      <c r="PSU2944" s="14"/>
      <c r="PSV2944" s="14"/>
      <c r="PSW2944" s="14"/>
      <c r="PSX2944" s="14"/>
      <c r="PSY2944" s="14"/>
      <c r="PSZ2944" s="14"/>
      <c r="PTA2944" s="14"/>
      <c r="PTB2944" s="14"/>
      <c r="PTC2944" s="14"/>
      <c r="PTD2944" s="14"/>
      <c r="PTE2944" s="14"/>
      <c r="PTF2944" s="14"/>
      <c r="PTG2944" s="14"/>
      <c r="PTH2944" s="14"/>
      <c r="PTI2944" s="14"/>
      <c r="PTJ2944" s="14"/>
      <c r="PTK2944" s="14"/>
      <c r="PTL2944" s="14"/>
      <c r="PTM2944" s="14"/>
      <c r="PTN2944" s="14"/>
      <c r="PTO2944" s="14"/>
      <c r="PTP2944" s="14"/>
      <c r="PTQ2944" s="14"/>
      <c r="PTR2944" s="14"/>
      <c r="PTS2944" s="14"/>
      <c r="PTT2944" s="14"/>
      <c r="PTU2944" s="14"/>
      <c r="PTV2944" s="14"/>
      <c r="PTW2944" s="14"/>
      <c r="PTX2944" s="14"/>
      <c r="PTY2944" s="14"/>
      <c r="PTZ2944" s="14"/>
      <c r="PUA2944" s="14"/>
      <c r="PUB2944" s="14"/>
      <c r="PUC2944" s="14"/>
      <c r="PUD2944" s="14"/>
      <c r="PUE2944" s="14"/>
      <c r="PUF2944" s="14"/>
      <c r="PUG2944" s="14"/>
      <c r="PUH2944" s="14"/>
      <c r="PUI2944" s="14"/>
      <c r="PUJ2944" s="14"/>
      <c r="PUK2944" s="14"/>
      <c r="PUL2944" s="14"/>
      <c r="PUM2944" s="14"/>
      <c r="PUN2944" s="14"/>
      <c r="PUO2944" s="14"/>
      <c r="PUP2944" s="14"/>
      <c r="PUQ2944" s="14"/>
      <c r="PUR2944" s="14"/>
      <c r="PUS2944" s="14"/>
      <c r="PUT2944" s="14"/>
      <c r="PUU2944" s="14"/>
      <c r="PUV2944" s="14"/>
      <c r="PUW2944" s="14"/>
      <c r="PUX2944" s="14"/>
      <c r="PUY2944" s="14"/>
      <c r="PUZ2944" s="14"/>
      <c r="PVA2944" s="14"/>
      <c r="PVB2944" s="14"/>
      <c r="PVC2944" s="14"/>
      <c r="PVD2944" s="14"/>
      <c r="PVE2944" s="14"/>
      <c r="PVF2944" s="14"/>
      <c r="PVG2944" s="14"/>
      <c r="PVH2944" s="14"/>
      <c r="PVI2944" s="14"/>
      <c r="PVJ2944" s="14"/>
      <c r="PVK2944" s="14"/>
      <c r="PVL2944" s="14"/>
      <c r="PVM2944" s="14"/>
      <c r="PVN2944" s="14"/>
      <c r="PVO2944" s="14"/>
      <c r="PVP2944" s="14"/>
      <c r="PVQ2944" s="14"/>
      <c r="PVR2944" s="14"/>
      <c r="PVS2944" s="14"/>
      <c r="PVT2944" s="14"/>
      <c r="PVU2944" s="14"/>
      <c r="PVV2944" s="14"/>
      <c r="PVW2944" s="14"/>
      <c r="PVX2944" s="14"/>
      <c r="PVY2944" s="14"/>
      <c r="PVZ2944" s="14"/>
      <c r="PWA2944" s="14"/>
      <c r="PWB2944" s="14"/>
      <c r="PWC2944" s="14"/>
      <c r="PWD2944" s="14"/>
      <c r="PWE2944" s="14"/>
      <c r="PWF2944" s="14"/>
      <c r="PWG2944" s="14"/>
      <c r="PWH2944" s="14"/>
      <c r="PWI2944" s="14"/>
      <c r="PWJ2944" s="14"/>
      <c r="PWK2944" s="14"/>
      <c r="PWL2944" s="14"/>
      <c r="PWM2944" s="14"/>
      <c r="PWN2944" s="14"/>
      <c r="PWO2944" s="14"/>
      <c r="PWP2944" s="14"/>
      <c r="PWQ2944" s="14"/>
      <c r="PWR2944" s="14"/>
      <c r="PWS2944" s="14"/>
      <c r="PWT2944" s="14"/>
      <c r="PWU2944" s="14"/>
      <c r="PWV2944" s="14"/>
      <c r="PWW2944" s="14"/>
      <c r="PWX2944" s="14"/>
      <c r="PWY2944" s="14"/>
      <c r="PWZ2944" s="14"/>
      <c r="PXA2944" s="14"/>
      <c r="PXB2944" s="14"/>
      <c r="PXC2944" s="14"/>
      <c r="PXD2944" s="14"/>
      <c r="PXE2944" s="14"/>
      <c r="PXF2944" s="14"/>
      <c r="PXG2944" s="14"/>
      <c r="PXH2944" s="14"/>
      <c r="PXI2944" s="14"/>
      <c r="PXJ2944" s="14"/>
      <c r="PXK2944" s="14"/>
      <c r="PXL2944" s="14"/>
      <c r="PXM2944" s="14"/>
      <c r="PXN2944" s="14"/>
      <c r="PXO2944" s="14"/>
      <c r="PXP2944" s="14"/>
      <c r="PXQ2944" s="14"/>
      <c r="PXR2944" s="14"/>
      <c r="PXS2944" s="14"/>
      <c r="PXT2944" s="14"/>
      <c r="PXU2944" s="14"/>
      <c r="PXV2944" s="14"/>
      <c r="PXW2944" s="14"/>
      <c r="PXX2944" s="14"/>
      <c r="PXY2944" s="14"/>
      <c r="PXZ2944" s="14"/>
      <c r="PYA2944" s="14"/>
      <c r="PYB2944" s="14"/>
      <c r="PYC2944" s="14"/>
      <c r="PYD2944" s="14"/>
      <c r="PYE2944" s="14"/>
      <c r="PYF2944" s="14"/>
      <c r="PYG2944" s="14"/>
      <c r="PYH2944" s="14"/>
      <c r="PYI2944" s="14"/>
      <c r="PYJ2944" s="14"/>
      <c r="PYK2944" s="14"/>
      <c r="PYL2944" s="14"/>
      <c r="PYM2944" s="14"/>
      <c r="PYN2944" s="14"/>
      <c r="PYO2944" s="14"/>
      <c r="PYP2944" s="14"/>
      <c r="PYQ2944" s="14"/>
      <c r="PYR2944" s="14"/>
      <c r="PYS2944" s="14"/>
      <c r="PYT2944" s="14"/>
      <c r="PYU2944" s="14"/>
      <c r="PYV2944" s="14"/>
      <c r="PYW2944" s="14"/>
      <c r="PYX2944" s="14"/>
      <c r="PYY2944" s="14"/>
      <c r="PYZ2944" s="14"/>
      <c r="PZA2944" s="14"/>
      <c r="PZB2944" s="14"/>
      <c r="PZC2944" s="14"/>
      <c r="PZD2944" s="14"/>
      <c r="PZE2944" s="14"/>
      <c r="PZF2944" s="14"/>
      <c r="PZG2944" s="14"/>
      <c r="PZH2944" s="14"/>
      <c r="PZI2944" s="14"/>
      <c r="PZJ2944" s="14"/>
      <c r="PZK2944" s="14"/>
      <c r="PZL2944" s="14"/>
      <c r="PZM2944" s="14"/>
      <c r="PZN2944" s="14"/>
      <c r="PZO2944" s="14"/>
      <c r="PZP2944" s="14"/>
      <c r="PZQ2944" s="14"/>
      <c r="PZR2944" s="14"/>
      <c r="PZS2944" s="14"/>
      <c r="PZT2944" s="14"/>
      <c r="PZU2944" s="14"/>
      <c r="PZV2944" s="14"/>
      <c r="PZW2944" s="14"/>
      <c r="PZX2944" s="14"/>
      <c r="PZY2944" s="14"/>
      <c r="PZZ2944" s="14"/>
      <c r="QAA2944" s="14"/>
      <c r="QAB2944" s="14"/>
      <c r="QAC2944" s="14"/>
      <c r="QAD2944" s="14"/>
      <c r="QAE2944" s="14"/>
      <c r="QAF2944" s="14"/>
      <c r="QAG2944" s="14"/>
      <c r="QAH2944" s="14"/>
      <c r="QAI2944" s="14"/>
      <c r="QAJ2944" s="14"/>
      <c r="QAK2944" s="14"/>
      <c r="QAL2944" s="14"/>
      <c r="QAM2944" s="14"/>
      <c r="QAN2944" s="14"/>
      <c r="QAO2944" s="14"/>
      <c r="QAP2944" s="14"/>
      <c r="QAQ2944" s="14"/>
      <c r="QAR2944" s="14"/>
      <c r="QAS2944" s="14"/>
      <c r="QAT2944" s="14"/>
      <c r="QAU2944" s="14"/>
      <c r="QAV2944" s="14"/>
      <c r="QAW2944" s="14"/>
      <c r="QAX2944" s="14"/>
      <c r="QAY2944" s="14"/>
      <c r="QAZ2944" s="14"/>
      <c r="QBA2944" s="14"/>
      <c r="QBB2944" s="14"/>
      <c r="QBC2944" s="14"/>
      <c r="QBD2944" s="14"/>
      <c r="QBE2944" s="14"/>
      <c r="QBF2944" s="14"/>
      <c r="QBG2944" s="14"/>
      <c r="QBH2944" s="14"/>
      <c r="QBI2944" s="14"/>
      <c r="QBJ2944" s="14"/>
      <c r="QBK2944" s="14"/>
      <c r="QBL2944" s="14"/>
      <c r="QBM2944" s="14"/>
      <c r="QBN2944" s="14"/>
      <c r="QBO2944" s="14"/>
      <c r="QBP2944" s="14"/>
      <c r="QBQ2944" s="14"/>
      <c r="QBR2944" s="14"/>
      <c r="QBS2944" s="14"/>
      <c r="QBT2944" s="14"/>
      <c r="QBU2944" s="14"/>
      <c r="QBV2944" s="14"/>
      <c r="QBW2944" s="14"/>
      <c r="QBX2944" s="14"/>
      <c r="QBY2944" s="14"/>
      <c r="QBZ2944" s="14"/>
      <c r="QCA2944" s="14"/>
      <c r="QCB2944" s="14"/>
      <c r="QCC2944" s="14"/>
      <c r="QCD2944" s="14"/>
      <c r="QCE2944" s="14"/>
      <c r="QCF2944" s="14"/>
      <c r="QCG2944" s="14"/>
      <c r="QCH2944" s="14"/>
      <c r="QCI2944" s="14"/>
      <c r="QCJ2944" s="14"/>
      <c r="QCK2944" s="14"/>
      <c r="QCL2944" s="14"/>
      <c r="QCM2944" s="14"/>
      <c r="QCN2944" s="14"/>
      <c r="QCO2944" s="14"/>
      <c r="QCP2944" s="14"/>
      <c r="QCQ2944" s="14"/>
      <c r="QCR2944" s="14"/>
      <c r="QCS2944" s="14"/>
      <c r="QCT2944" s="14"/>
      <c r="QCU2944" s="14"/>
      <c r="QCV2944" s="14"/>
      <c r="QCW2944" s="14"/>
      <c r="QCX2944" s="14"/>
      <c r="QCY2944" s="14"/>
      <c r="QCZ2944" s="14"/>
      <c r="QDA2944" s="14"/>
      <c r="QDB2944" s="14"/>
      <c r="QDC2944" s="14"/>
      <c r="QDD2944" s="14"/>
      <c r="QDE2944" s="14"/>
      <c r="QDF2944" s="14"/>
      <c r="QDG2944" s="14"/>
      <c r="QDH2944" s="14"/>
      <c r="QDI2944" s="14"/>
      <c r="QDJ2944" s="14"/>
      <c r="QDK2944" s="14"/>
      <c r="QDL2944" s="14"/>
      <c r="QDM2944" s="14"/>
      <c r="QDN2944" s="14"/>
      <c r="QDO2944" s="14"/>
      <c r="QDP2944" s="14"/>
      <c r="QDQ2944" s="14"/>
      <c r="QDR2944" s="14"/>
      <c r="QDS2944" s="14"/>
      <c r="QDT2944" s="14"/>
      <c r="QDU2944" s="14"/>
      <c r="QDV2944" s="14"/>
      <c r="QDW2944" s="14"/>
      <c r="QDX2944" s="14"/>
      <c r="QDY2944" s="14"/>
      <c r="QDZ2944" s="14"/>
      <c r="QEA2944" s="14"/>
      <c r="QEB2944" s="14"/>
      <c r="QEC2944" s="14"/>
      <c r="QED2944" s="14"/>
      <c r="QEE2944" s="14"/>
      <c r="QEF2944" s="14"/>
      <c r="QEG2944" s="14"/>
      <c r="QEH2944" s="14"/>
      <c r="QEI2944" s="14"/>
      <c r="QEJ2944" s="14"/>
      <c r="QEK2944" s="14"/>
      <c r="QEL2944" s="14"/>
      <c r="QEM2944" s="14"/>
      <c r="QEN2944" s="14"/>
      <c r="QEO2944" s="14"/>
      <c r="QEP2944" s="14"/>
      <c r="QEQ2944" s="14"/>
      <c r="QER2944" s="14"/>
      <c r="QES2944" s="14"/>
      <c r="QET2944" s="14"/>
      <c r="QEU2944" s="14"/>
      <c r="QEV2944" s="14"/>
      <c r="QEW2944" s="14"/>
      <c r="QEX2944" s="14"/>
      <c r="QEY2944" s="14"/>
      <c r="QEZ2944" s="14"/>
      <c r="QFA2944" s="14"/>
      <c r="QFB2944" s="14"/>
      <c r="QFC2944" s="14"/>
      <c r="QFD2944" s="14"/>
      <c r="QFE2944" s="14"/>
      <c r="QFF2944" s="14"/>
      <c r="QFG2944" s="14"/>
      <c r="QFH2944" s="14"/>
      <c r="QFI2944" s="14"/>
      <c r="QFJ2944" s="14"/>
      <c r="QFK2944" s="14"/>
      <c r="QFL2944" s="14"/>
      <c r="QFM2944" s="14"/>
      <c r="QFN2944" s="14"/>
      <c r="QFO2944" s="14"/>
      <c r="QFP2944" s="14"/>
      <c r="QFQ2944" s="14"/>
      <c r="QFR2944" s="14"/>
      <c r="QFS2944" s="14"/>
      <c r="QFT2944" s="14"/>
      <c r="QFU2944" s="14"/>
      <c r="QFV2944" s="14"/>
      <c r="QFW2944" s="14"/>
      <c r="QFX2944" s="14"/>
      <c r="QFY2944" s="14"/>
      <c r="QFZ2944" s="14"/>
      <c r="QGA2944" s="14"/>
      <c r="QGB2944" s="14"/>
      <c r="QGC2944" s="14"/>
      <c r="QGD2944" s="14"/>
      <c r="QGE2944" s="14"/>
      <c r="QGF2944" s="14"/>
      <c r="QGG2944" s="14"/>
      <c r="QGH2944" s="14"/>
      <c r="QGI2944" s="14"/>
      <c r="QGJ2944" s="14"/>
      <c r="QGK2944" s="14"/>
      <c r="QGL2944" s="14"/>
      <c r="QGM2944" s="14"/>
      <c r="QGN2944" s="14"/>
      <c r="QGO2944" s="14"/>
      <c r="QGP2944" s="14"/>
      <c r="QGQ2944" s="14"/>
      <c r="QGR2944" s="14"/>
      <c r="QGS2944" s="14"/>
      <c r="QGT2944" s="14"/>
      <c r="QGU2944" s="14"/>
      <c r="QGV2944" s="14"/>
      <c r="QGW2944" s="14"/>
      <c r="QGX2944" s="14"/>
      <c r="QGY2944" s="14"/>
      <c r="QGZ2944" s="14"/>
      <c r="QHA2944" s="14"/>
      <c r="QHB2944" s="14"/>
      <c r="QHC2944" s="14"/>
      <c r="QHD2944" s="14"/>
      <c r="QHE2944" s="14"/>
      <c r="QHF2944" s="14"/>
      <c r="QHG2944" s="14"/>
      <c r="QHH2944" s="14"/>
      <c r="QHI2944" s="14"/>
      <c r="QHJ2944" s="14"/>
      <c r="QHK2944" s="14"/>
      <c r="QHL2944" s="14"/>
      <c r="QHM2944" s="14"/>
      <c r="QHN2944" s="14"/>
      <c r="QHO2944" s="14"/>
      <c r="QHP2944" s="14"/>
      <c r="QHQ2944" s="14"/>
      <c r="QHR2944" s="14"/>
      <c r="QHS2944" s="14"/>
      <c r="QHT2944" s="14"/>
      <c r="QHU2944" s="14"/>
      <c r="QHV2944" s="14"/>
      <c r="QHW2944" s="14"/>
      <c r="QHX2944" s="14"/>
      <c r="QHY2944" s="14"/>
      <c r="QHZ2944" s="14"/>
      <c r="QIA2944" s="14"/>
      <c r="QIB2944" s="14"/>
      <c r="QIC2944" s="14"/>
      <c r="QID2944" s="14"/>
      <c r="QIE2944" s="14"/>
      <c r="QIF2944" s="14"/>
      <c r="QIG2944" s="14"/>
      <c r="QIH2944" s="14"/>
      <c r="QII2944" s="14"/>
      <c r="QIJ2944" s="14"/>
      <c r="QIK2944" s="14"/>
      <c r="QIL2944" s="14"/>
      <c r="QIM2944" s="14"/>
      <c r="QIN2944" s="14"/>
      <c r="QIO2944" s="14"/>
      <c r="QIP2944" s="14"/>
      <c r="QIQ2944" s="14"/>
      <c r="QIR2944" s="14"/>
      <c r="QIS2944" s="14"/>
      <c r="QIT2944" s="14"/>
      <c r="QIU2944" s="14"/>
      <c r="QIV2944" s="14"/>
      <c r="QIW2944" s="14"/>
      <c r="QIX2944" s="14"/>
      <c r="QIY2944" s="14"/>
      <c r="QIZ2944" s="14"/>
      <c r="QJA2944" s="14"/>
      <c r="QJB2944" s="14"/>
      <c r="QJC2944" s="14"/>
      <c r="QJD2944" s="14"/>
      <c r="QJE2944" s="14"/>
      <c r="QJF2944" s="14"/>
      <c r="QJG2944" s="14"/>
      <c r="QJH2944" s="14"/>
      <c r="QJI2944" s="14"/>
      <c r="QJJ2944" s="14"/>
      <c r="QJK2944" s="14"/>
      <c r="QJL2944" s="14"/>
      <c r="QJM2944" s="14"/>
      <c r="QJN2944" s="14"/>
      <c r="QJO2944" s="14"/>
      <c r="QJP2944" s="14"/>
      <c r="QJQ2944" s="14"/>
      <c r="QJR2944" s="14"/>
      <c r="QJS2944" s="14"/>
      <c r="QJT2944" s="14"/>
      <c r="QJU2944" s="14"/>
      <c r="QJV2944" s="14"/>
      <c r="QJW2944" s="14"/>
      <c r="QJX2944" s="14"/>
      <c r="QJY2944" s="14"/>
      <c r="QJZ2944" s="14"/>
      <c r="QKA2944" s="14"/>
      <c r="QKB2944" s="14"/>
      <c r="QKC2944" s="14"/>
      <c r="QKD2944" s="14"/>
      <c r="QKE2944" s="14"/>
      <c r="QKF2944" s="14"/>
      <c r="QKG2944" s="14"/>
      <c r="QKH2944" s="14"/>
      <c r="QKI2944" s="14"/>
      <c r="QKJ2944" s="14"/>
      <c r="QKK2944" s="14"/>
      <c r="QKL2944" s="14"/>
      <c r="QKM2944" s="14"/>
      <c r="QKN2944" s="14"/>
      <c r="QKO2944" s="14"/>
      <c r="QKP2944" s="14"/>
      <c r="QKQ2944" s="14"/>
      <c r="QKR2944" s="14"/>
      <c r="QKS2944" s="14"/>
      <c r="QKT2944" s="14"/>
      <c r="QKU2944" s="14"/>
      <c r="QKV2944" s="14"/>
      <c r="QKW2944" s="14"/>
      <c r="QKX2944" s="14"/>
      <c r="QKY2944" s="14"/>
      <c r="QKZ2944" s="14"/>
      <c r="QLA2944" s="14"/>
      <c r="QLB2944" s="14"/>
      <c r="QLC2944" s="14"/>
      <c r="QLD2944" s="14"/>
      <c r="QLE2944" s="14"/>
      <c r="QLF2944" s="14"/>
      <c r="QLG2944" s="14"/>
      <c r="QLH2944" s="14"/>
      <c r="QLI2944" s="14"/>
      <c r="QLJ2944" s="14"/>
      <c r="QLK2944" s="14"/>
      <c r="QLL2944" s="14"/>
      <c r="QLM2944" s="14"/>
      <c r="QLN2944" s="14"/>
      <c r="QLO2944" s="14"/>
      <c r="QLP2944" s="14"/>
      <c r="QLQ2944" s="14"/>
      <c r="QLR2944" s="14"/>
      <c r="QLS2944" s="14"/>
      <c r="QLT2944" s="14"/>
      <c r="QLU2944" s="14"/>
      <c r="QLV2944" s="14"/>
      <c r="QLW2944" s="14"/>
      <c r="QLX2944" s="14"/>
      <c r="QLY2944" s="14"/>
      <c r="QLZ2944" s="14"/>
      <c r="QMA2944" s="14"/>
      <c r="QMB2944" s="14"/>
      <c r="QMC2944" s="14"/>
      <c r="QMD2944" s="14"/>
      <c r="QME2944" s="14"/>
      <c r="QMF2944" s="14"/>
      <c r="QMG2944" s="14"/>
      <c r="QMH2944" s="14"/>
      <c r="QMI2944" s="14"/>
      <c r="QMJ2944" s="14"/>
      <c r="QMK2944" s="14"/>
      <c r="QML2944" s="14"/>
      <c r="QMM2944" s="14"/>
      <c r="QMN2944" s="14"/>
      <c r="QMO2944" s="14"/>
      <c r="QMP2944" s="14"/>
      <c r="QMQ2944" s="14"/>
      <c r="QMR2944" s="14"/>
      <c r="QMS2944" s="14"/>
      <c r="QMT2944" s="14"/>
      <c r="QMU2944" s="14"/>
      <c r="QMV2944" s="14"/>
      <c r="QMW2944" s="14"/>
      <c r="QMX2944" s="14"/>
      <c r="QMY2944" s="14"/>
      <c r="QMZ2944" s="14"/>
      <c r="QNA2944" s="14"/>
      <c r="QNB2944" s="14"/>
      <c r="QNC2944" s="14"/>
      <c r="QND2944" s="14"/>
      <c r="QNE2944" s="14"/>
      <c r="QNF2944" s="14"/>
      <c r="QNG2944" s="14"/>
      <c r="QNH2944" s="14"/>
      <c r="QNI2944" s="14"/>
      <c r="QNJ2944" s="14"/>
      <c r="QNK2944" s="14"/>
      <c r="QNL2944" s="14"/>
      <c r="QNM2944" s="14"/>
      <c r="QNN2944" s="14"/>
      <c r="QNO2944" s="14"/>
      <c r="QNP2944" s="14"/>
      <c r="QNQ2944" s="14"/>
      <c r="QNR2944" s="14"/>
      <c r="QNS2944" s="14"/>
      <c r="QNT2944" s="14"/>
      <c r="QNU2944" s="14"/>
      <c r="QNV2944" s="14"/>
      <c r="QNW2944" s="14"/>
      <c r="QNX2944" s="14"/>
      <c r="QNY2944" s="14"/>
      <c r="QNZ2944" s="14"/>
      <c r="QOA2944" s="14"/>
      <c r="QOB2944" s="14"/>
      <c r="QOC2944" s="14"/>
      <c r="QOD2944" s="14"/>
      <c r="QOE2944" s="14"/>
      <c r="QOF2944" s="14"/>
      <c r="QOG2944" s="14"/>
      <c r="QOH2944" s="14"/>
      <c r="QOI2944" s="14"/>
      <c r="QOJ2944" s="14"/>
      <c r="QOK2944" s="14"/>
      <c r="QOL2944" s="14"/>
      <c r="QOM2944" s="14"/>
      <c r="QON2944" s="14"/>
      <c r="QOO2944" s="14"/>
      <c r="QOP2944" s="14"/>
      <c r="QOQ2944" s="14"/>
      <c r="QOR2944" s="14"/>
      <c r="QOS2944" s="14"/>
      <c r="QOT2944" s="14"/>
      <c r="QOU2944" s="14"/>
      <c r="QOV2944" s="14"/>
      <c r="QOW2944" s="14"/>
      <c r="QOX2944" s="14"/>
      <c r="QOY2944" s="14"/>
      <c r="QOZ2944" s="14"/>
      <c r="QPA2944" s="14"/>
      <c r="QPB2944" s="14"/>
      <c r="QPC2944" s="14"/>
      <c r="QPD2944" s="14"/>
      <c r="QPE2944" s="14"/>
      <c r="QPF2944" s="14"/>
      <c r="QPG2944" s="14"/>
      <c r="QPH2944" s="14"/>
      <c r="QPI2944" s="14"/>
      <c r="QPJ2944" s="14"/>
      <c r="QPK2944" s="14"/>
      <c r="QPL2944" s="14"/>
      <c r="QPM2944" s="14"/>
      <c r="QPN2944" s="14"/>
      <c r="QPO2944" s="14"/>
      <c r="QPP2944" s="14"/>
      <c r="QPQ2944" s="14"/>
      <c r="QPR2944" s="14"/>
      <c r="QPS2944" s="14"/>
      <c r="QPT2944" s="14"/>
      <c r="QPU2944" s="14"/>
      <c r="QPV2944" s="14"/>
      <c r="QPW2944" s="14"/>
      <c r="QPX2944" s="14"/>
      <c r="QPY2944" s="14"/>
      <c r="QPZ2944" s="14"/>
      <c r="QQA2944" s="14"/>
      <c r="QQB2944" s="14"/>
      <c r="QQC2944" s="14"/>
      <c r="QQD2944" s="14"/>
      <c r="QQE2944" s="14"/>
      <c r="QQF2944" s="14"/>
      <c r="QQG2944" s="14"/>
      <c r="QQH2944" s="14"/>
      <c r="QQI2944" s="14"/>
      <c r="QQJ2944" s="14"/>
      <c r="QQK2944" s="14"/>
      <c r="QQL2944" s="14"/>
      <c r="QQM2944" s="14"/>
      <c r="QQN2944" s="14"/>
      <c r="QQO2944" s="14"/>
      <c r="QQP2944" s="14"/>
      <c r="QQQ2944" s="14"/>
      <c r="QQR2944" s="14"/>
      <c r="QQS2944" s="14"/>
      <c r="QQT2944" s="14"/>
      <c r="QQU2944" s="14"/>
      <c r="QQV2944" s="14"/>
      <c r="QQW2944" s="14"/>
      <c r="QQX2944" s="14"/>
      <c r="QQY2944" s="14"/>
      <c r="QQZ2944" s="14"/>
      <c r="QRA2944" s="14"/>
      <c r="QRB2944" s="14"/>
      <c r="QRC2944" s="14"/>
      <c r="QRD2944" s="14"/>
      <c r="QRE2944" s="14"/>
      <c r="QRF2944" s="14"/>
      <c r="QRG2944" s="14"/>
      <c r="QRH2944" s="14"/>
      <c r="QRI2944" s="14"/>
      <c r="QRJ2944" s="14"/>
      <c r="QRK2944" s="14"/>
      <c r="QRL2944" s="14"/>
      <c r="QRM2944" s="14"/>
      <c r="QRN2944" s="14"/>
      <c r="QRO2944" s="14"/>
      <c r="QRP2944" s="14"/>
      <c r="QRQ2944" s="14"/>
      <c r="QRR2944" s="14"/>
      <c r="QRS2944" s="14"/>
      <c r="QRT2944" s="14"/>
      <c r="QRU2944" s="14"/>
      <c r="QRV2944" s="14"/>
      <c r="QRW2944" s="14"/>
      <c r="QRX2944" s="14"/>
      <c r="QRY2944" s="14"/>
      <c r="QRZ2944" s="14"/>
      <c r="QSA2944" s="14"/>
      <c r="QSB2944" s="14"/>
      <c r="QSC2944" s="14"/>
      <c r="QSD2944" s="14"/>
      <c r="QSE2944" s="14"/>
      <c r="QSF2944" s="14"/>
      <c r="QSG2944" s="14"/>
      <c r="QSH2944" s="14"/>
      <c r="QSI2944" s="14"/>
      <c r="QSJ2944" s="14"/>
      <c r="QSK2944" s="14"/>
      <c r="QSL2944" s="14"/>
      <c r="QSM2944" s="14"/>
      <c r="QSN2944" s="14"/>
      <c r="QSO2944" s="14"/>
      <c r="QSP2944" s="14"/>
      <c r="QSQ2944" s="14"/>
      <c r="QSR2944" s="14"/>
      <c r="QSS2944" s="14"/>
      <c r="QST2944" s="14"/>
      <c r="QSU2944" s="14"/>
      <c r="QSV2944" s="14"/>
      <c r="QSW2944" s="14"/>
      <c r="QSX2944" s="14"/>
      <c r="QSY2944" s="14"/>
      <c r="QSZ2944" s="14"/>
      <c r="QTA2944" s="14"/>
      <c r="QTB2944" s="14"/>
      <c r="QTC2944" s="14"/>
      <c r="QTD2944" s="14"/>
      <c r="QTE2944" s="14"/>
      <c r="QTF2944" s="14"/>
      <c r="QTG2944" s="14"/>
      <c r="QTH2944" s="14"/>
      <c r="QTI2944" s="14"/>
      <c r="QTJ2944" s="14"/>
      <c r="QTK2944" s="14"/>
      <c r="QTL2944" s="14"/>
      <c r="QTM2944" s="14"/>
      <c r="QTN2944" s="14"/>
      <c r="QTO2944" s="14"/>
      <c r="QTP2944" s="14"/>
      <c r="QTQ2944" s="14"/>
      <c r="QTR2944" s="14"/>
      <c r="QTS2944" s="14"/>
      <c r="QTT2944" s="14"/>
      <c r="QTU2944" s="14"/>
      <c r="QTV2944" s="14"/>
      <c r="QTW2944" s="14"/>
      <c r="QTX2944" s="14"/>
      <c r="QTY2944" s="14"/>
      <c r="QTZ2944" s="14"/>
      <c r="QUA2944" s="14"/>
      <c r="QUB2944" s="14"/>
      <c r="QUC2944" s="14"/>
      <c r="QUD2944" s="14"/>
      <c r="QUE2944" s="14"/>
      <c r="QUF2944" s="14"/>
      <c r="QUG2944" s="14"/>
      <c r="QUH2944" s="14"/>
      <c r="QUI2944" s="14"/>
      <c r="QUJ2944" s="14"/>
      <c r="QUK2944" s="14"/>
      <c r="QUL2944" s="14"/>
      <c r="QUM2944" s="14"/>
      <c r="QUN2944" s="14"/>
      <c r="QUO2944" s="14"/>
      <c r="QUP2944" s="14"/>
      <c r="QUQ2944" s="14"/>
      <c r="QUR2944" s="14"/>
      <c r="QUS2944" s="14"/>
      <c r="QUT2944" s="14"/>
      <c r="QUU2944" s="14"/>
      <c r="QUV2944" s="14"/>
      <c r="QUW2944" s="14"/>
      <c r="QUX2944" s="14"/>
      <c r="QUY2944" s="14"/>
      <c r="QUZ2944" s="14"/>
      <c r="QVA2944" s="14"/>
      <c r="QVB2944" s="14"/>
      <c r="QVC2944" s="14"/>
      <c r="QVD2944" s="14"/>
      <c r="QVE2944" s="14"/>
      <c r="QVF2944" s="14"/>
      <c r="QVG2944" s="14"/>
      <c r="QVH2944" s="14"/>
      <c r="QVI2944" s="14"/>
      <c r="QVJ2944" s="14"/>
      <c r="QVK2944" s="14"/>
      <c r="QVL2944" s="14"/>
      <c r="QVM2944" s="14"/>
      <c r="QVN2944" s="14"/>
      <c r="QVO2944" s="14"/>
      <c r="QVP2944" s="14"/>
      <c r="QVQ2944" s="14"/>
      <c r="QVR2944" s="14"/>
      <c r="QVS2944" s="14"/>
      <c r="QVT2944" s="14"/>
      <c r="QVU2944" s="14"/>
      <c r="QVV2944" s="14"/>
      <c r="QVW2944" s="14"/>
      <c r="QVX2944" s="14"/>
      <c r="QVY2944" s="14"/>
      <c r="QVZ2944" s="14"/>
      <c r="QWA2944" s="14"/>
      <c r="QWB2944" s="14"/>
      <c r="QWC2944" s="14"/>
      <c r="QWD2944" s="14"/>
      <c r="QWE2944" s="14"/>
      <c r="QWF2944" s="14"/>
      <c r="QWG2944" s="14"/>
      <c r="QWH2944" s="14"/>
      <c r="QWI2944" s="14"/>
      <c r="QWJ2944" s="14"/>
      <c r="QWK2944" s="14"/>
      <c r="QWL2944" s="14"/>
      <c r="QWM2944" s="14"/>
      <c r="QWN2944" s="14"/>
      <c r="QWO2944" s="14"/>
      <c r="QWP2944" s="14"/>
      <c r="QWQ2944" s="14"/>
      <c r="QWR2944" s="14"/>
      <c r="QWS2944" s="14"/>
      <c r="QWT2944" s="14"/>
      <c r="QWU2944" s="14"/>
      <c r="QWV2944" s="14"/>
      <c r="QWW2944" s="14"/>
      <c r="QWX2944" s="14"/>
      <c r="QWY2944" s="14"/>
      <c r="QWZ2944" s="14"/>
      <c r="QXA2944" s="14"/>
      <c r="QXB2944" s="14"/>
      <c r="QXC2944" s="14"/>
      <c r="QXD2944" s="14"/>
      <c r="QXE2944" s="14"/>
      <c r="QXF2944" s="14"/>
      <c r="QXG2944" s="14"/>
      <c r="QXH2944" s="14"/>
      <c r="QXI2944" s="14"/>
      <c r="QXJ2944" s="14"/>
      <c r="QXK2944" s="14"/>
      <c r="QXL2944" s="14"/>
      <c r="QXM2944" s="14"/>
      <c r="QXN2944" s="14"/>
      <c r="QXO2944" s="14"/>
      <c r="QXP2944" s="14"/>
      <c r="QXQ2944" s="14"/>
      <c r="QXR2944" s="14"/>
      <c r="QXS2944" s="14"/>
      <c r="QXT2944" s="14"/>
      <c r="QXU2944" s="14"/>
      <c r="QXV2944" s="14"/>
      <c r="QXW2944" s="14"/>
      <c r="QXX2944" s="14"/>
      <c r="QXY2944" s="14"/>
      <c r="QXZ2944" s="14"/>
      <c r="QYA2944" s="14"/>
      <c r="QYB2944" s="14"/>
      <c r="QYC2944" s="14"/>
      <c r="QYD2944" s="14"/>
      <c r="QYE2944" s="14"/>
      <c r="QYF2944" s="14"/>
      <c r="QYG2944" s="14"/>
      <c r="QYH2944" s="14"/>
      <c r="QYI2944" s="14"/>
      <c r="QYJ2944" s="14"/>
      <c r="QYK2944" s="14"/>
      <c r="QYL2944" s="14"/>
      <c r="QYM2944" s="14"/>
      <c r="QYN2944" s="14"/>
      <c r="QYO2944" s="14"/>
      <c r="QYP2944" s="14"/>
      <c r="QYQ2944" s="14"/>
      <c r="QYR2944" s="14"/>
      <c r="QYS2944" s="14"/>
      <c r="QYT2944" s="14"/>
      <c r="QYU2944" s="14"/>
      <c r="QYV2944" s="14"/>
      <c r="QYW2944" s="14"/>
      <c r="QYX2944" s="14"/>
      <c r="QYY2944" s="14"/>
      <c r="QYZ2944" s="14"/>
      <c r="QZA2944" s="14"/>
      <c r="QZB2944" s="14"/>
      <c r="QZC2944" s="14"/>
      <c r="QZD2944" s="14"/>
      <c r="QZE2944" s="14"/>
      <c r="QZF2944" s="14"/>
      <c r="QZG2944" s="14"/>
      <c r="QZH2944" s="14"/>
      <c r="QZI2944" s="14"/>
      <c r="QZJ2944" s="14"/>
      <c r="QZK2944" s="14"/>
      <c r="QZL2944" s="14"/>
      <c r="QZM2944" s="14"/>
      <c r="QZN2944" s="14"/>
      <c r="QZO2944" s="14"/>
      <c r="QZP2944" s="14"/>
      <c r="QZQ2944" s="14"/>
      <c r="QZR2944" s="14"/>
      <c r="QZS2944" s="14"/>
      <c r="QZT2944" s="14"/>
      <c r="QZU2944" s="14"/>
      <c r="QZV2944" s="14"/>
      <c r="QZW2944" s="14"/>
      <c r="QZX2944" s="14"/>
      <c r="QZY2944" s="14"/>
      <c r="QZZ2944" s="14"/>
      <c r="RAA2944" s="14"/>
      <c r="RAB2944" s="14"/>
      <c r="RAC2944" s="14"/>
      <c r="RAD2944" s="14"/>
      <c r="RAE2944" s="14"/>
      <c r="RAF2944" s="14"/>
      <c r="RAG2944" s="14"/>
      <c r="RAH2944" s="14"/>
      <c r="RAI2944" s="14"/>
      <c r="RAJ2944" s="14"/>
      <c r="RAK2944" s="14"/>
      <c r="RAL2944" s="14"/>
      <c r="RAM2944" s="14"/>
      <c r="RAN2944" s="14"/>
      <c r="RAO2944" s="14"/>
      <c r="RAP2944" s="14"/>
      <c r="RAQ2944" s="14"/>
      <c r="RAR2944" s="14"/>
      <c r="RAS2944" s="14"/>
      <c r="RAT2944" s="14"/>
      <c r="RAU2944" s="14"/>
      <c r="RAV2944" s="14"/>
      <c r="RAW2944" s="14"/>
      <c r="RAX2944" s="14"/>
      <c r="RAY2944" s="14"/>
      <c r="RAZ2944" s="14"/>
      <c r="RBA2944" s="14"/>
      <c r="RBB2944" s="14"/>
      <c r="RBC2944" s="14"/>
      <c r="RBD2944" s="14"/>
      <c r="RBE2944" s="14"/>
      <c r="RBF2944" s="14"/>
      <c r="RBG2944" s="14"/>
      <c r="RBH2944" s="14"/>
      <c r="RBI2944" s="14"/>
      <c r="RBJ2944" s="14"/>
      <c r="RBK2944" s="14"/>
      <c r="RBL2944" s="14"/>
      <c r="RBM2944" s="14"/>
      <c r="RBN2944" s="14"/>
      <c r="RBO2944" s="14"/>
      <c r="RBP2944" s="14"/>
      <c r="RBQ2944" s="14"/>
      <c r="RBR2944" s="14"/>
      <c r="RBS2944" s="14"/>
      <c r="RBT2944" s="14"/>
      <c r="RBU2944" s="14"/>
      <c r="RBV2944" s="14"/>
      <c r="RBW2944" s="14"/>
      <c r="RBX2944" s="14"/>
      <c r="RBY2944" s="14"/>
      <c r="RBZ2944" s="14"/>
      <c r="RCA2944" s="14"/>
      <c r="RCB2944" s="14"/>
      <c r="RCC2944" s="14"/>
      <c r="RCD2944" s="14"/>
      <c r="RCE2944" s="14"/>
      <c r="RCF2944" s="14"/>
      <c r="RCG2944" s="14"/>
      <c r="RCH2944" s="14"/>
      <c r="RCI2944" s="14"/>
      <c r="RCJ2944" s="14"/>
      <c r="RCK2944" s="14"/>
      <c r="RCL2944" s="14"/>
      <c r="RCM2944" s="14"/>
      <c r="RCN2944" s="14"/>
      <c r="RCO2944" s="14"/>
      <c r="RCP2944" s="14"/>
      <c r="RCQ2944" s="14"/>
      <c r="RCR2944" s="14"/>
      <c r="RCS2944" s="14"/>
      <c r="RCT2944" s="14"/>
      <c r="RCU2944" s="14"/>
      <c r="RCV2944" s="14"/>
      <c r="RCW2944" s="14"/>
      <c r="RCX2944" s="14"/>
      <c r="RCY2944" s="14"/>
      <c r="RCZ2944" s="14"/>
      <c r="RDA2944" s="14"/>
      <c r="RDB2944" s="14"/>
      <c r="RDC2944" s="14"/>
      <c r="RDD2944" s="14"/>
      <c r="RDE2944" s="14"/>
      <c r="RDF2944" s="14"/>
      <c r="RDG2944" s="14"/>
      <c r="RDH2944" s="14"/>
      <c r="RDI2944" s="14"/>
      <c r="RDJ2944" s="14"/>
      <c r="RDK2944" s="14"/>
      <c r="RDL2944" s="14"/>
      <c r="RDM2944" s="14"/>
      <c r="RDN2944" s="14"/>
      <c r="RDO2944" s="14"/>
      <c r="RDP2944" s="14"/>
      <c r="RDQ2944" s="14"/>
      <c r="RDR2944" s="14"/>
      <c r="RDS2944" s="14"/>
      <c r="RDT2944" s="14"/>
      <c r="RDU2944" s="14"/>
      <c r="RDV2944" s="14"/>
      <c r="RDW2944" s="14"/>
      <c r="RDX2944" s="14"/>
      <c r="RDY2944" s="14"/>
      <c r="RDZ2944" s="14"/>
      <c r="REA2944" s="14"/>
      <c r="REB2944" s="14"/>
      <c r="REC2944" s="14"/>
      <c r="RED2944" s="14"/>
      <c r="REE2944" s="14"/>
      <c r="REF2944" s="14"/>
      <c r="REG2944" s="14"/>
      <c r="REH2944" s="14"/>
      <c r="REI2944" s="14"/>
      <c r="REJ2944" s="14"/>
      <c r="REK2944" s="14"/>
      <c r="REL2944" s="14"/>
      <c r="REM2944" s="14"/>
      <c r="REN2944" s="14"/>
      <c r="REO2944" s="14"/>
      <c r="REP2944" s="14"/>
      <c r="REQ2944" s="14"/>
      <c r="RER2944" s="14"/>
      <c r="RES2944" s="14"/>
      <c r="RET2944" s="14"/>
      <c r="REU2944" s="14"/>
      <c r="REV2944" s="14"/>
      <c r="REW2944" s="14"/>
      <c r="REX2944" s="14"/>
      <c r="REY2944" s="14"/>
      <c r="REZ2944" s="14"/>
      <c r="RFA2944" s="14"/>
      <c r="RFB2944" s="14"/>
      <c r="RFC2944" s="14"/>
      <c r="RFD2944" s="14"/>
      <c r="RFE2944" s="14"/>
      <c r="RFF2944" s="14"/>
      <c r="RFG2944" s="14"/>
      <c r="RFH2944" s="14"/>
      <c r="RFI2944" s="14"/>
      <c r="RFJ2944" s="14"/>
      <c r="RFK2944" s="14"/>
      <c r="RFL2944" s="14"/>
      <c r="RFM2944" s="14"/>
      <c r="RFN2944" s="14"/>
      <c r="RFO2944" s="14"/>
      <c r="RFP2944" s="14"/>
      <c r="RFQ2944" s="14"/>
      <c r="RFR2944" s="14"/>
      <c r="RFS2944" s="14"/>
      <c r="RFT2944" s="14"/>
      <c r="RFU2944" s="14"/>
      <c r="RFV2944" s="14"/>
      <c r="RFW2944" s="14"/>
      <c r="RFX2944" s="14"/>
      <c r="RFY2944" s="14"/>
      <c r="RFZ2944" s="14"/>
      <c r="RGA2944" s="14"/>
      <c r="RGB2944" s="14"/>
      <c r="RGC2944" s="14"/>
      <c r="RGD2944" s="14"/>
      <c r="RGE2944" s="14"/>
      <c r="RGF2944" s="14"/>
      <c r="RGG2944" s="14"/>
      <c r="RGH2944" s="14"/>
      <c r="RGI2944" s="14"/>
      <c r="RGJ2944" s="14"/>
      <c r="RGK2944" s="14"/>
      <c r="RGL2944" s="14"/>
      <c r="RGM2944" s="14"/>
      <c r="RGN2944" s="14"/>
      <c r="RGO2944" s="14"/>
      <c r="RGP2944" s="14"/>
      <c r="RGQ2944" s="14"/>
      <c r="RGR2944" s="14"/>
      <c r="RGS2944" s="14"/>
      <c r="RGT2944" s="14"/>
      <c r="RGU2944" s="14"/>
      <c r="RGV2944" s="14"/>
      <c r="RGW2944" s="14"/>
      <c r="RGX2944" s="14"/>
      <c r="RGY2944" s="14"/>
      <c r="RGZ2944" s="14"/>
      <c r="RHA2944" s="14"/>
      <c r="RHB2944" s="14"/>
      <c r="RHC2944" s="14"/>
      <c r="RHD2944" s="14"/>
      <c r="RHE2944" s="14"/>
      <c r="RHF2944" s="14"/>
      <c r="RHG2944" s="14"/>
      <c r="RHH2944" s="14"/>
      <c r="RHI2944" s="14"/>
      <c r="RHJ2944" s="14"/>
      <c r="RHK2944" s="14"/>
      <c r="RHL2944" s="14"/>
      <c r="RHM2944" s="14"/>
      <c r="RHN2944" s="14"/>
      <c r="RHO2944" s="14"/>
      <c r="RHP2944" s="14"/>
      <c r="RHQ2944" s="14"/>
      <c r="RHR2944" s="14"/>
      <c r="RHS2944" s="14"/>
      <c r="RHT2944" s="14"/>
      <c r="RHU2944" s="14"/>
      <c r="RHV2944" s="14"/>
      <c r="RHW2944" s="14"/>
      <c r="RHX2944" s="14"/>
      <c r="RHY2944" s="14"/>
      <c r="RHZ2944" s="14"/>
      <c r="RIA2944" s="14"/>
      <c r="RIB2944" s="14"/>
      <c r="RIC2944" s="14"/>
      <c r="RID2944" s="14"/>
      <c r="RIE2944" s="14"/>
      <c r="RIF2944" s="14"/>
      <c r="RIG2944" s="14"/>
      <c r="RIH2944" s="14"/>
      <c r="RII2944" s="14"/>
      <c r="RIJ2944" s="14"/>
      <c r="RIK2944" s="14"/>
      <c r="RIL2944" s="14"/>
      <c r="RIM2944" s="14"/>
      <c r="RIN2944" s="14"/>
      <c r="RIO2944" s="14"/>
      <c r="RIP2944" s="14"/>
      <c r="RIQ2944" s="14"/>
      <c r="RIR2944" s="14"/>
      <c r="RIS2944" s="14"/>
      <c r="RIT2944" s="14"/>
      <c r="RIU2944" s="14"/>
      <c r="RIV2944" s="14"/>
      <c r="RIW2944" s="14"/>
      <c r="RIX2944" s="14"/>
      <c r="RIY2944" s="14"/>
      <c r="RIZ2944" s="14"/>
      <c r="RJA2944" s="14"/>
      <c r="RJB2944" s="14"/>
      <c r="RJC2944" s="14"/>
      <c r="RJD2944" s="14"/>
      <c r="RJE2944" s="14"/>
      <c r="RJF2944" s="14"/>
      <c r="RJG2944" s="14"/>
      <c r="RJH2944" s="14"/>
      <c r="RJI2944" s="14"/>
      <c r="RJJ2944" s="14"/>
      <c r="RJK2944" s="14"/>
      <c r="RJL2944" s="14"/>
      <c r="RJM2944" s="14"/>
      <c r="RJN2944" s="14"/>
      <c r="RJO2944" s="14"/>
      <c r="RJP2944" s="14"/>
      <c r="RJQ2944" s="14"/>
      <c r="RJR2944" s="14"/>
      <c r="RJS2944" s="14"/>
      <c r="RJT2944" s="14"/>
      <c r="RJU2944" s="14"/>
      <c r="RJV2944" s="14"/>
      <c r="RJW2944" s="14"/>
      <c r="RJX2944" s="14"/>
      <c r="RJY2944" s="14"/>
      <c r="RJZ2944" s="14"/>
      <c r="RKA2944" s="14"/>
      <c r="RKB2944" s="14"/>
      <c r="RKC2944" s="14"/>
      <c r="RKD2944" s="14"/>
      <c r="RKE2944" s="14"/>
      <c r="RKF2944" s="14"/>
      <c r="RKG2944" s="14"/>
      <c r="RKH2944" s="14"/>
      <c r="RKI2944" s="14"/>
      <c r="RKJ2944" s="14"/>
      <c r="RKK2944" s="14"/>
      <c r="RKL2944" s="14"/>
      <c r="RKM2944" s="14"/>
      <c r="RKN2944" s="14"/>
      <c r="RKO2944" s="14"/>
      <c r="RKP2944" s="14"/>
      <c r="RKQ2944" s="14"/>
      <c r="RKR2944" s="14"/>
      <c r="RKS2944" s="14"/>
      <c r="RKT2944" s="14"/>
      <c r="RKU2944" s="14"/>
      <c r="RKV2944" s="14"/>
      <c r="RKW2944" s="14"/>
      <c r="RKX2944" s="14"/>
      <c r="RKY2944" s="14"/>
      <c r="RKZ2944" s="14"/>
      <c r="RLA2944" s="14"/>
      <c r="RLB2944" s="14"/>
      <c r="RLC2944" s="14"/>
      <c r="RLD2944" s="14"/>
      <c r="RLE2944" s="14"/>
      <c r="RLF2944" s="14"/>
      <c r="RLG2944" s="14"/>
      <c r="RLH2944" s="14"/>
      <c r="RLI2944" s="14"/>
      <c r="RLJ2944" s="14"/>
      <c r="RLK2944" s="14"/>
      <c r="RLL2944" s="14"/>
      <c r="RLM2944" s="14"/>
      <c r="RLN2944" s="14"/>
      <c r="RLO2944" s="14"/>
      <c r="RLP2944" s="14"/>
      <c r="RLQ2944" s="14"/>
      <c r="RLR2944" s="14"/>
      <c r="RLS2944" s="14"/>
      <c r="RLT2944" s="14"/>
      <c r="RLU2944" s="14"/>
      <c r="RLV2944" s="14"/>
      <c r="RLW2944" s="14"/>
      <c r="RLX2944" s="14"/>
      <c r="RLY2944" s="14"/>
      <c r="RLZ2944" s="14"/>
      <c r="RMA2944" s="14"/>
      <c r="RMB2944" s="14"/>
      <c r="RMC2944" s="14"/>
      <c r="RMD2944" s="14"/>
      <c r="RME2944" s="14"/>
      <c r="RMF2944" s="14"/>
      <c r="RMG2944" s="14"/>
      <c r="RMH2944" s="14"/>
      <c r="RMI2944" s="14"/>
      <c r="RMJ2944" s="14"/>
      <c r="RMK2944" s="14"/>
      <c r="RML2944" s="14"/>
      <c r="RMM2944" s="14"/>
      <c r="RMN2944" s="14"/>
      <c r="RMO2944" s="14"/>
      <c r="RMP2944" s="14"/>
      <c r="RMQ2944" s="14"/>
      <c r="RMR2944" s="14"/>
      <c r="RMS2944" s="14"/>
      <c r="RMT2944" s="14"/>
      <c r="RMU2944" s="14"/>
      <c r="RMV2944" s="14"/>
      <c r="RMW2944" s="14"/>
      <c r="RMX2944" s="14"/>
      <c r="RMY2944" s="14"/>
      <c r="RMZ2944" s="14"/>
      <c r="RNA2944" s="14"/>
      <c r="RNB2944" s="14"/>
      <c r="RNC2944" s="14"/>
      <c r="RND2944" s="14"/>
      <c r="RNE2944" s="14"/>
      <c r="RNF2944" s="14"/>
      <c r="RNG2944" s="14"/>
      <c r="RNH2944" s="14"/>
      <c r="RNI2944" s="14"/>
      <c r="RNJ2944" s="14"/>
      <c r="RNK2944" s="14"/>
      <c r="RNL2944" s="14"/>
      <c r="RNM2944" s="14"/>
      <c r="RNN2944" s="14"/>
      <c r="RNO2944" s="14"/>
      <c r="RNP2944" s="14"/>
      <c r="RNQ2944" s="14"/>
      <c r="RNR2944" s="14"/>
      <c r="RNS2944" s="14"/>
      <c r="RNT2944" s="14"/>
      <c r="RNU2944" s="14"/>
      <c r="RNV2944" s="14"/>
      <c r="RNW2944" s="14"/>
      <c r="RNX2944" s="14"/>
      <c r="RNY2944" s="14"/>
      <c r="RNZ2944" s="14"/>
      <c r="ROA2944" s="14"/>
      <c r="ROB2944" s="14"/>
      <c r="ROC2944" s="14"/>
      <c r="ROD2944" s="14"/>
      <c r="ROE2944" s="14"/>
      <c r="ROF2944" s="14"/>
      <c r="ROG2944" s="14"/>
      <c r="ROH2944" s="14"/>
      <c r="ROI2944" s="14"/>
      <c r="ROJ2944" s="14"/>
      <c r="ROK2944" s="14"/>
      <c r="ROL2944" s="14"/>
      <c r="ROM2944" s="14"/>
      <c r="RON2944" s="14"/>
      <c r="ROO2944" s="14"/>
      <c r="ROP2944" s="14"/>
      <c r="ROQ2944" s="14"/>
      <c r="ROR2944" s="14"/>
      <c r="ROS2944" s="14"/>
      <c r="ROT2944" s="14"/>
      <c r="ROU2944" s="14"/>
      <c r="ROV2944" s="14"/>
      <c r="ROW2944" s="14"/>
      <c r="ROX2944" s="14"/>
      <c r="ROY2944" s="14"/>
      <c r="ROZ2944" s="14"/>
      <c r="RPA2944" s="14"/>
      <c r="RPB2944" s="14"/>
      <c r="RPC2944" s="14"/>
      <c r="RPD2944" s="14"/>
      <c r="RPE2944" s="14"/>
      <c r="RPF2944" s="14"/>
      <c r="RPG2944" s="14"/>
      <c r="RPH2944" s="14"/>
      <c r="RPI2944" s="14"/>
      <c r="RPJ2944" s="14"/>
      <c r="RPK2944" s="14"/>
      <c r="RPL2944" s="14"/>
      <c r="RPM2944" s="14"/>
      <c r="RPN2944" s="14"/>
      <c r="RPO2944" s="14"/>
      <c r="RPP2944" s="14"/>
      <c r="RPQ2944" s="14"/>
      <c r="RPR2944" s="14"/>
      <c r="RPS2944" s="14"/>
      <c r="RPT2944" s="14"/>
      <c r="RPU2944" s="14"/>
      <c r="RPV2944" s="14"/>
      <c r="RPW2944" s="14"/>
      <c r="RPX2944" s="14"/>
      <c r="RPY2944" s="14"/>
      <c r="RPZ2944" s="14"/>
      <c r="RQA2944" s="14"/>
      <c r="RQB2944" s="14"/>
      <c r="RQC2944" s="14"/>
      <c r="RQD2944" s="14"/>
      <c r="RQE2944" s="14"/>
      <c r="RQF2944" s="14"/>
      <c r="RQG2944" s="14"/>
      <c r="RQH2944" s="14"/>
      <c r="RQI2944" s="14"/>
      <c r="RQJ2944" s="14"/>
      <c r="RQK2944" s="14"/>
      <c r="RQL2944" s="14"/>
      <c r="RQM2944" s="14"/>
      <c r="RQN2944" s="14"/>
      <c r="RQO2944" s="14"/>
      <c r="RQP2944" s="14"/>
      <c r="RQQ2944" s="14"/>
      <c r="RQR2944" s="14"/>
      <c r="RQS2944" s="14"/>
      <c r="RQT2944" s="14"/>
      <c r="RQU2944" s="14"/>
      <c r="RQV2944" s="14"/>
      <c r="RQW2944" s="14"/>
      <c r="RQX2944" s="14"/>
      <c r="RQY2944" s="14"/>
      <c r="RQZ2944" s="14"/>
      <c r="RRA2944" s="14"/>
      <c r="RRB2944" s="14"/>
      <c r="RRC2944" s="14"/>
      <c r="RRD2944" s="14"/>
      <c r="RRE2944" s="14"/>
      <c r="RRF2944" s="14"/>
      <c r="RRG2944" s="14"/>
      <c r="RRH2944" s="14"/>
      <c r="RRI2944" s="14"/>
      <c r="RRJ2944" s="14"/>
      <c r="RRK2944" s="14"/>
      <c r="RRL2944" s="14"/>
      <c r="RRM2944" s="14"/>
      <c r="RRN2944" s="14"/>
      <c r="RRO2944" s="14"/>
      <c r="RRP2944" s="14"/>
      <c r="RRQ2944" s="14"/>
      <c r="RRR2944" s="14"/>
      <c r="RRS2944" s="14"/>
      <c r="RRT2944" s="14"/>
      <c r="RRU2944" s="14"/>
      <c r="RRV2944" s="14"/>
      <c r="RRW2944" s="14"/>
      <c r="RRX2944" s="14"/>
      <c r="RRY2944" s="14"/>
      <c r="RRZ2944" s="14"/>
      <c r="RSA2944" s="14"/>
      <c r="RSB2944" s="14"/>
      <c r="RSC2944" s="14"/>
      <c r="RSD2944" s="14"/>
      <c r="RSE2944" s="14"/>
      <c r="RSF2944" s="14"/>
      <c r="RSG2944" s="14"/>
      <c r="RSH2944" s="14"/>
      <c r="RSI2944" s="14"/>
      <c r="RSJ2944" s="14"/>
      <c r="RSK2944" s="14"/>
      <c r="RSL2944" s="14"/>
      <c r="RSM2944" s="14"/>
      <c r="RSN2944" s="14"/>
      <c r="RSO2944" s="14"/>
      <c r="RSP2944" s="14"/>
      <c r="RSQ2944" s="14"/>
      <c r="RSR2944" s="14"/>
      <c r="RSS2944" s="14"/>
      <c r="RST2944" s="14"/>
      <c r="RSU2944" s="14"/>
      <c r="RSV2944" s="14"/>
      <c r="RSW2944" s="14"/>
      <c r="RSX2944" s="14"/>
      <c r="RSY2944" s="14"/>
      <c r="RSZ2944" s="14"/>
      <c r="RTA2944" s="14"/>
      <c r="RTB2944" s="14"/>
      <c r="RTC2944" s="14"/>
      <c r="RTD2944" s="14"/>
      <c r="RTE2944" s="14"/>
      <c r="RTF2944" s="14"/>
      <c r="RTG2944" s="14"/>
      <c r="RTH2944" s="14"/>
      <c r="RTI2944" s="14"/>
      <c r="RTJ2944" s="14"/>
      <c r="RTK2944" s="14"/>
      <c r="RTL2944" s="14"/>
      <c r="RTM2944" s="14"/>
      <c r="RTN2944" s="14"/>
      <c r="RTO2944" s="14"/>
      <c r="RTP2944" s="14"/>
      <c r="RTQ2944" s="14"/>
      <c r="RTR2944" s="14"/>
      <c r="RTS2944" s="14"/>
      <c r="RTT2944" s="14"/>
      <c r="RTU2944" s="14"/>
      <c r="RTV2944" s="14"/>
      <c r="RTW2944" s="14"/>
      <c r="RTX2944" s="14"/>
      <c r="RTY2944" s="14"/>
      <c r="RTZ2944" s="14"/>
      <c r="RUA2944" s="14"/>
      <c r="RUB2944" s="14"/>
      <c r="RUC2944" s="14"/>
      <c r="RUD2944" s="14"/>
      <c r="RUE2944" s="14"/>
      <c r="RUF2944" s="14"/>
      <c r="RUG2944" s="14"/>
      <c r="RUH2944" s="14"/>
      <c r="RUI2944" s="14"/>
      <c r="RUJ2944" s="14"/>
      <c r="RUK2944" s="14"/>
      <c r="RUL2944" s="14"/>
      <c r="RUM2944" s="14"/>
      <c r="RUN2944" s="14"/>
      <c r="RUO2944" s="14"/>
      <c r="RUP2944" s="14"/>
      <c r="RUQ2944" s="14"/>
      <c r="RUR2944" s="14"/>
      <c r="RUS2944" s="14"/>
      <c r="RUT2944" s="14"/>
      <c r="RUU2944" s="14"/>
      <c r="RUV2944" s="14"/>
      <c r="RUW2944" s="14"/>
      <c r="RUX2944" s="14"/>
      <c r="RUY2944" s="14"/>
      <c r="RUZ2944" s="14"/>
      <c r="RVA2944" s="14"/>
      <c r="RVB2944" s="14"/>
      <c r="RVC2944" s="14"/>
      <c r="RVD2944" s="14"/>
      <c r="RVE2944" s="14"/>
      <c r="RVF2944" s="14"/>
      <c r="RVG2944" s="14"/>
      <c r="RVH2944" s="14"/>
      <c r="RVI2944" s="14"/>
      <c r="RVJ2944" s="14"/>
      <c r="RVK2944" s="14"/>
      <c r="RVL2944" s="14"/>
      <c r="RVM2944" s="14"/>
      <c r="RVN2944" s="14"/>
      <c r="RVO2944" s="14"/>
      <c r="RVP2944" s="14"/>
      <c r="RVQ2944" s="14"/>
      <c r="RVR2944" s="14"/>
      <c r="RVS2944" s="14"/>
      <c r="RVT2944" s="14"/>
      <c r="RVU2944" s="14"/>
      <c r="RVV2944" s="14"/>
      <c r="RVW2944" s="14"/>
      <c r="RVX2944" s="14"/>
      <c r="RVY2944" s="14"/>
      <c r="RVZ2944" s="14"/>
      <c r="RWA2944" s="14"/>
      <c r="RWB2944" s="14"/>
      <c r="RWC2944" s="14"/>
      <c r="RWD2944" s="14"/>
      <c r="RWE2944" s="14"/>
      <c r="RWF2944" s="14"/>
      <c r="RWG2944" s="14"/>
      <c r="RWH2944" s="14"/>
      <c r="RWI2944" s="14"/>
      <c r="RWJ2944" s="14"/>
      <c r="RWK2944" s="14"/>
      <c r="RWL2944" s="14"/>
      <c r="RWM2944" s="14"/>
      <c r="RWN2944" s="14"/>
      <c r="RWO2944" s="14"/>
      <c r="RWP2944" s="14"/>
      <c r="RWQ2944" s="14"/>
      <c r="RWR2944" s="14"/>
      <c r="RWS2944" s="14"/>
      <c r="RWT2944" s="14"/>
      <c r="RWU2944" s="14"/>
      <c r="RWV2944" s="14"/>
      <c r="RWW2944" s="14"/>
      <c r="RWX2944" s="14"/>
      <c r="RWY2944" s="14"/>
      <c r="RWZ2944" s="14"/>
      <c r="RXA2944" s="14"/>
      <c r="RXB2944" s="14"/>
      <c r="RXC2944" s="14"/>
      <c r="RXD2944" s="14"/>
      <c r="RXE2944" s="14"/>
      <c r="RXF2944" s="14"/>
      <c r="RXG2944" s="14"/>
      <c r="RXH2944" s="14"/>
      <c r="RXI2944" s="14"/>
      <c r="RXJ2944" s="14"/>
      <c r="RXK2944" s="14"/>
      <c r="RXL2944" s="14"/>
      <c r="RXM2944" s="14"/>
      <c r="RXN2944" s="14"/>
      <c r="RXO2944" s="14"/>
      <c r="RXP2944" s="14"/>
      <c r="RXQ2944" s="14"/>
      <c r="RXR2944" s="14"/>
      <c r="RXS2944" s="14"/>
      <c r="RXT2944" s="14"/>
      <c r="RXU2944" s="14"/>
      <c r="RXV2944" s="14"/>
      <c r="RXW2944" s="14"/>
      <c r="RXX2944" s="14"/>
      <c r="RXY2944" s="14"/>
      <c r="RXZ2944" s="14"/>
      <c r="RYA2944" s="14"/>
      <c r="RYB2944" s="14"/>
      <c r="RYC2944" s="14"/>
      <c r="RYD2944" s="14"/>
      <c r="RYE2944" s="14"/>
      <c r="RYF2944" s="14"/>
      <c r="RYG2944" s="14"/>
      <c r="RYH2944" s="14"/>
      <c r="RYI2944" s="14"/>
      <c r="RYJ2944" s="14"/>
      <c r="RYK2944" s="14"/>
      <c r="RYL2944" s="14"/>
      <c r="RYM2944" s="14"/>
      <c r="RYN2944" s="14"/>
      <c r="RYO2944" s="14"/>
      <c r="RYP2944" s="14"/>
      <c r="RYQ2944" s="14"/>
      <c r="RYR2944" s="14"/>
      <c r="RYS2944" s="14"/>
      <c r="RYT2944" s="14"/>
      <c r="RYU2944" s="14"/>
      <c r="RYV2944" s="14"/>
      <c r="RYW2944" s="14"/>
      <c r="RYX2944" s="14"/>
      <c r="RYY2944" s="14"/>
      <c r="RYZ2944" s="14"/>
      <c r="RZA2944" s="14"/>
      <c r="RZB2944" s="14"/>
      <c r="RZC2944" s="14"/>
      <c r="RZD2944" s="14"/>
      <c r="RZE2944" s="14"/>
      <c r="RZF2944" s="14"/>
      <c r="RZG2944" s="14"/>
      <c r="RZH2944" s="14"/>
      <c r="RZI2944" s="14"/>
      <c r="RZJ2944" s="14"/>
      <c r="RZK2944" s="14"/>
      <c r="RZL2944" s="14"/>
      <c r="RZM2944" s="14"/>
      <c r="RZN2944" s="14"/>
      <c r="RZO2944" s="14"/>
      <c r="RZP2944" s="14"/>
      <c r="RZQ2944" s="14"/>
      <c r="RZR2944" s="14"/>
      <c r="RZS2944" s="14"/>
      <c r="RZT2944" s="14"/>
      <c r="RZU2944" s="14"/>
      <c r="RZV2944" s="14"/>
      <c r="RZW2944" s="14"/>
      <c r="RZX2944" s="14"/>
      <c r="RZY2944" s="14"/>
      <c r="RZZ2944" s="14"/>
      <c r="SAA2944" s="14"/>
      <c r="SAB2944" s="14"/>
      <c r="SAC2944" s="14"/>
      <c r="SAD2944" s="14"/>
      <c r="SAE2944" s="14"/>
      <c r="SAF2944" s="14"/>
      <c r="SAG2944" s="14"/>
      <c r="SAH2944" s="14"/>
      <c r="SAI2944" s="14"/>
      <c r="SAJ2944" s="14"/>
      <c r="SAK2944" s="14"/>
      <c r="SAL2944" s="14"/>
      <c r="SAM2944" s="14"/>
      <c r="SAN2944" s="14"/>
      <c r="SAO2944" s="14"/>
      <c r="SAP2944" s="14"/>
      <c r="SAQ2944" s="14"/>
      <c r="SAR2944" s="14"/>
      <c r="SAS2944" s="14"/>
      <c r="SAT2944" s="14"/>
      <c r="SAU2944" s="14"/>
      <c r="SAV2944" s="14"/>
      <c r="SAW2944" s="14"/>
      <c r="SAX2944" s="14"/>
      <c r="SAY2944" s="14"/>
      <c r="SAZ2944" s="14"/>
      <c r="SBA2944" s="14"/>
      <c r="SBB2944" s="14"/>
      <c r="SBC2944" s="14"/>
      <c r="SBD2944" s="14"/>
      <c r="SBE2944" s="14"/>
      <c r="SBF2944" s="14"/>
      <c r="SBG2944" s="14"/>
      <c r="SBH2944" s="14"/>
      <c r="SBI2944" s="14"/>
      <c r="SBJ2944" s="14"/>
      <c r="SBK2944" s="14"/>
      <c r="SBL2944" s="14"/>
      <c r="SBM2944" s="14"/>
      <c r="SBN2944" s="14"/>
      <c r="SBO2944" s="14"/>
      <c r="SBP2944" s="14"/>
      <c r="SBQ2944" s="14"/>
      <c r="SBR2944" s="14"/>
      <c r="SBS2944" s="14"/>
      <c r="SBT2944" s="14"/>
      <c r="SBU2944" s="14"/>
      <c r="SBV2944" s="14"/>
      <c r="SBW2944" s="14"/>
      <c r="SBX2944" s="14"/>
      <c r="SBY2944" s="14"/>
      <c r="SBZ2944" s="14"/>
      <c r="SCA2944" s="14"/>
      <c r="SCB2944" s="14"/>
      <c r="SCC2944" s="14"/>
      <c r="SCD2944" s="14"/>
      <c r="SCE2944" s="14"/>
      <c r="SCF2944" s="14"/>
      <c r="SCG2944" s="14"/>
      <c r="SCH2944" s="14"/>
      <c r="SCI2944" s="14"/>
      <c r="SCJ2944" s="14"/>
      <c r="SCK2944" s="14"/>
      <c r="SCL2944" s="14"/>
      <c r="SCM2944" s="14"/>
      <c r="SCN2944" s="14"/>
      <c r="SCO2944" s="14"/>
      <c r="SCP2944" s="14"/>
      <c r="SCQ2944" s="14"/>
      <c r="SCR2944" s="14"/>
      <c r="SCS2944" s="14"/>
      <c r="SCT2944" s="14"/>
      <c r="SCU2944" s="14"/>
      <c r="SCV2944" s="14"/>
      <c r="SCW2944" s="14"/>
      <c r="SCX2944" s="14"/>
      <c r="SCY2944" s="14"/>
      <c r="SCZ2944" s="14"/>
      <c r="SDA2944" s="14"/>
      <c r="SDB2944" s="14"/>
      <c r="SDC2944" s="14"/>
      <c r="SDD2944" s="14"/>
      <c r="SDE2944" s="14"/>
      <c r="SDF2944" s="14"/>
      <c r="SDG2944" s="14"/>
      <c r="SDH2944" s="14"/>
      <c r="SDI2944" s="14"/>
      <c r="SDJ2944" s="14"/>
      <c r="SDK2944" s="14"/>
      <c r="SDL2944" s="14"/>
      <c r="SDM2944" s="14"/>
      <c r="SDN2944" s="14"/>
      <c r="SDO2944" s="14"/>
      <c r="SDP2944" s="14"/>
      <c r="SDQ2944" s="14"/>
      <c r="SDR2944" s="14"/>
      <c r="SDS2944" s="14"/>
      <c r="SDT2944" s="14"/>
      <c r="SDU2944" s="14"/>
      <c r="SDV2944" s="14"/>
      <c r="SDW2944" s="14"/>
      <c r="SDX2944" s="14"/>
      <c r="SDY2944" s="14"/>
      <c r="SDZ2944" s="14"/>
      <c r="SEA2944" s="14"/>
      <c r="SEB2944" s="14"/>
      <c r="SEC2944" s="14"/>
      <c r="SED2944" s="14"/>
      <c r="SEE2944" s="14"/>
      <c r="SEF2944" s="14"/>
      <c r="SEG2944" s="14"/>
      <c r="SEH2944" s="14"/>
      <c r="SEI2944" s="14"/>
      <c r="SEJ2944" s="14"/>
      <c r="SEK2944" s="14"/>
      <c r="SEL2944" s="14"/>
      <c r="SEM2944" s="14"/>
      <c r="SEN2944" s="14"/>
      <c r="SEO2944" s="14"/>
      <c r="SEP2944" s="14"/>
      <c r="SEQ2944" s="14"/>
      <c r="SER2944" s="14"/>
      <c r="SES2944" s="14"/>
      <c r="SET2944" s="14"/>
      <c r="SEU2944" s="14"/>
      <c r="SEV2944" s="14"/>
      <c r="SEW2944" s="14"/>
      <c r="SEX2944" s="14"/>
      <c r="SEY2944" s="14"/>
      <c r="SEZ2944" s="14"/>
      <c r="SFA2944" s="14"/>
      <c r="SFB2944" s="14"/>
      <c r="SFC2944" s="14"/>
      <c r="SFD2944" s="14"/>
      <c r="SFE2944" s="14"/>
      <c r="SFF2944" s="14"/>
      <c r="SFG2944" s="14"/>
      <c r="SFH2944" s="14"/>
      <c r="SFI2944" s="14"/>
      <c r="SFJ2944" s="14"/>
      <c r="SFK2944" s="14"/>
      <c r="SFL2944" s="14"/>
      <c r="SFM2944" s="14"/>
      <c r="SFN2944" s="14"/>
      <c r="SFO2944" s="14"/>
      <c r="SFP2944" s="14"/>
      <c r="SFQ2944" s="14"/>
      <c r="SFR2944" s="14"/>
      <c r="SFS2944" s="14"/>
      <c r="SFT2944" s="14"/>
      <c r="SFU2944" s="14"/>
      <c r="SFV2944" s="14"/>
      <c r="SFW2944" s="14"/>
      <c r="SFX2944" s="14"/>
      <c r="SFY2944" s="14"/>
      <c r="SFZ2944" s="14"/>
      <c r="SGA2944" s="14"/>
      <c r="SGB2944" s="14"/>
      <c r="SGC2944" s="14"/>
      <c r="SGD2944" s="14"/>
      <c r="SGE2944" s="14"/>
      <c r="SGF2944" s="14"/>
      <c r="SGG2944" s="14"/>
      <c r="SGH2944" s="14"/>
      <c r="SGI2944" s="14"/>
      <c r="SGJ2944" s="14"/>
      <c r="SGK2944" s="14"/>
      <c r="SGL2944" s="14"/>
      <c r="SGM2944" s="14"/>
      <c r="SGN2944" s="14"/>
      <c r="SGO2944" s="14"/>
      <c r="SGP2944" s="14"/>
      <c r="SGQ2944" s="14"/>
      <c r="SGR2944" s="14"/>
      <c r="SGS2944" s="14"/>
      <c r="SGT2944" s="14"/>
      <c r="SGU2944" s="14"/>
      <c r="SGV2944" s="14"/>
      <c r="SGW2944" s="14"/>
      <c r="SGX2944" s="14"/>
      <c r="SGY2944" s="14"/>
      <c r="SGZ2944" s="14"/>
      <c r="SHA2944" s="14"/>
      <c r="SHB2944" s="14"/>
      <c r="SHC2944" s="14"/>
      <c r="SHD2944" s="14"/>
      <c r="SHE2944" s="14"/>
      <c r="SHF2944" s="14"/>
      <c r="SHG2944" s="14"/>
      <c r="SHH2944" s="14"/>
      <c r="SHI2944" s="14"/>
      <c r="SHJ2944" s="14"/>
      <c r="SHK2944" s="14"/>
      <c r="SHL2944" s="14"/>
      <c r="SHM2944" s="14"/>
      <c r="SHN2944" s="14"/>
      <c r="SHO2944" s="14"/>
      <c r="SHP2944" s="14"/>
      <c r="SHQ2944" s="14"/>
      <c r="SHR2944" s="14"/>
      <c r="SHS2944" s="14"/>
      <c r="SHT2944" s="14"/>
      <c r="SHU2944" s="14"/>
      <c r="SHV2944" s="14"/>
      <c r="SHW2944" s="14"/>
      <c r="SHX2944" s="14"/>
      <c r="SHY2944" s="14"/>
      <c r="SHZ2944" s="14"/>
      <c r="SIA2944" s="14"/>
      <c r="SIB2944" s="14"/>
      <c r="SIC2944" s="14"/>
      <c r="SID2944" s="14"/>
      <c r="SIE2944" s="14"/>
      <c r="SIF2944" s="14"/>
      <c r="SIG2944" s="14"/>
      <c r="SIH2944" s="14"/>
      <c r="SII2944" s="14"/>
      <c r="SIJ2944" s="14"/>
      <c r="SIK2944" s="14"/>
      <c r="SIL2944" s="14"/>
      <c r="SIM2944" s="14"/>
      <c r="SIN2944" s="14"/>
      <c r="SIO2944" s="14"/>
      <c r="SIP2944" s="14"/>
      <c r="SIQ2944" s="14"/>
      <c r="SIR2944" s="14"/>
      <c r="SIS2944" s="14"/>
      <c r="SIT2944" s="14"/>
      <c r="SIU2944" s="14"/>
      <c r="SIV2944" s="14"/>
      <c r="SIW2944" s="14"/>
      <c r="SIX2944" s="14"/>
      <c r="SIY2944" s="14"/>
      <c r="SIZ2944" s="14"/>
      <c r="SJA2944" s="14"/>
      <c r="SJB2944" s="14"/>
      <c r="SJC2944" s="14"/>
      <c r="SJD2944" s="14"/>
      <c r="SJE2944" s="14"/>
      <c r="SJF2944" s="14"/>
      <c r="SJG2944" s="14"/>
      <c r="SJH2944" s="14"/>
      <c r="SJI2944" s="14"/>
      <c r="SJJ2944" s="14"/>
      <c r="SJK2944" s="14"/>
      <c r="SJL2944" s="14"/>
      <c r="SJM2944" s="14"/>
      <c r="SJN2944" s="14"/>
      <c r="SJO2944" s="14"/>
      <c r="SJP2944" s="14"/>
      <c r="SJQ2944" s="14"/>
      <c r="SJR2944" s="14"/>
      <c r="SJS2944" s="14"/>
      <c r="SJT2944" s="14"/>
      <c r="SJU2944" s="14"/>
      <c r="SJV2944" s="14"/>
      <c r="SJW2944" s="14"/>
      <c r="SJX2944" s="14"/>
      <c r="SJY2944" s="14"/>
      <c r="SJZ2944" s="14"/>
      <c r="SKA2944" s="14"/>
      <c r="SKB2944" s="14"/>
      <c r="SKC2944" s="14"/>
      <c r="SKD2944" s="14"/>
      <c r="SKE2944" s="14"/>
      <c r="SKF2944" s="14"/>
      <c r="SKG2944" s="14"/>
      <c r="SKH2944" s="14"/>
      <c r="SKI2944" s="14"/>
      <c r="SKJ2944" s="14"/>
      <c r="SKK2944" s="14"/>
      <c r="SKL2944" s="14"/>
      <c r="SKM2944" s="14"/>
      <c r="SKN2944" s="14"/>
      <c r="SKO2944" s="14"/>
      <c r="SKP2944" s="14"/>
      <c r="SKQ2944" s="14"/>
      <c r="SKR2944" s="14"/>
      <c r="SKS2944" s="14"/>
      <c r="SKT2944" s="14"/>
      <c r="SKU2944" s="14"/>
      <c r="SKV2944" s="14"/>
      <c r="SKW2944" s="14"/>
      <c r="SKX2944" s="14"/>
      <c r="SKY2944" s="14"/>
      <c r="SKZ2944" s="14"/>
      <c r="SLA2944" s="14"/>
      <c r="SLB2944" s="14"/>
      <c r="SLC2944" s="14"/>
      <c r="SLD2944" s="14"/>
      <c r="SLE2944" s="14"/>
      <c r="SLF2944" s="14"/>
      <c r="SLG2944" s="14"/>
      <c r="SLH2944" s="14"/>
      <c r="SLI2944" s="14"/>
      <c r="SLJ2944" s="14"/>
      <c r="SLK2944" s="14"/>
      <c r="SLL2944" s="14"/>
      <c r="SLM2944" s="14"/>
      <c r="SLN2944" s="14"/>
      <c r="SLO2944" s="14"/>
      <c r="SLP2944" s="14"/>
      <c r="SLQ2944" s="14"/>
      <c r="SLR2944" s="14"/>
      <c r="SLS2944" s="14"/>
      <c r="SLT2944" s="14"/>
      <c r="SLU2944" s="14"/>
      <c r="SLV2944" s="14"/>
      <c r="SLW2944" s="14"/>
      <c r="SLX2944" s="14"/>
      <c r="SLY2944" s="14"/>
      <c r="SLZ2944" s="14"/>
      <c r="SMA2944" s="14"/>
      <c r="SMB2944" s="14"/>
      <c r="SMC2944" s="14"/>
      <c r="SMD2944" s="14"/>
      <c r="SME2944" s="14"/>
      <c r="SMF2944" s="14"/>
      <c r="SMG2944" s="14"/>
      <c r="SMH2944" s="14"/>
      <c r="SMI2944" s="14"/>
      <c r="SMJ2944" s="14"/>
      <c r="SMK2944" s="14"/>
      <c r="SML2944" s="14"/>
      <c r="SMM2944" s="14"/>
      <c r="SMN2944" s="14"/>
      <c r="SMO2944" s="14"/>
      <c r="SMP2944" s="14"/>
      <c r="SMQ2944" s="14"/>
      <c r="SMR2944" s="14"/>
      <c r="SMS2944" s="14"/>
      <c r="SMT2944" s="14"/>
      <c r="SMU2944" s="14"/>
      <c r="SMV2944" s="14"/>
      <c r="SMW2944" s="14"/>
      <c r="SMX2944" s="14"/>
      <c r="SMY2944" s="14"/>
      <c r="SMZ2944" s="14"/>
      <c r="SNA2944" s="14"/>
      <c r="SNB2944" s="14"/>
      <c r="SNC2944" s="14"/>
      <c r="SND2944" s="14"/>
      <c r="SNE2944" s="14"/>
      <c r="SNF2944" s="14"/>
      <c r="SNG2944" s="14"/>
      <c r="SNH2944" s="14"/>
      <c r="SNI2944" s="14"/>
      <c r="SNJ2944" s="14"/>
      <c r="SNK2944" s="14"/>
      <c r="SNL2944" s="14"/>
      <c r="SNM2944" s="14"/>
      <c r="SNN2944" s="14"/>
      <c r="SNO2944" s="14"/>
      <c r="SNP2944" s="14"/>
      <c r="SNQ2944" s="14"/>
      <c r="SNR2944" s="14"/>
      <c r="SNS2944" s="14"/>
      <c r="SNT2944" s="14"/>
      <c r="SNU2944" s="14"/>
      <c r="SNV2944" s="14"/>
      <c r="SNW2944" s="14"/>
      <c r="SNX2944" s="14"/>
      <c r="SNY2944" s="14"/>
      <c r="SNZ2944" s="14"/>
      <c r="SOA2944" s="14"/>
      <c r="SOB2944" s="14"/>
      <c r="SOC2944" s="14"/>
      <c r="SOD2944" s="14"/>
      <c r="SOE2944" s="14"/>
      <c r="SOF2944" s="14"/>
      <c r="SOG2944" s="14"/>
      <c r="SOH2944" s="14"/>
      <c r="SOI2944" s="14"/>
      <c r="SOJ2944" s="14"/>
      <c r="SOK2944" s="14"/>
      <c r="SOL2944" s="14"/>
      <c r="SOM2944" s="14"/>
      <c r="SON2944" s="14"/>
      <c r="SOO2944" s="14"/>
      <c r="SOP2944" s="14"/>
      <c r="SOQ2944" s="14"/>
      <c r="SOR2944" s="14"/>
      <c r="SOS2944" s="14"/>
      <c r="SOT2944" s="14"/>
      <c r="SOU2944" s="14"/>
      <c r="SOV2944" s="14"/>
      <c r="SOW2944" s="14"/>
      <c r="SOX2944" s="14"/>
      <c r="SOY2944" s="14"/>
      <c r="SOZ2944" s="14"/>
      <c r="SPA2944" s="14"/>
      <c r="SPB2944" s="14"/>
      <c r="SPC2944" s="14"/>
      <c r="SPD2944" s="14"/>
      <c r="SPE2944" s="14"/>
      <c r="SPF2944" s="14"/>
      <c r="SPG2944" s="14"/>
      <c r="SPH2944" s="14"/>
      <c r="SPI2944" s="14"/>
      <c r="SPJ2944" s="14"/>
      <c r="SPK2944" s="14"/>
      <c r="SPL2944" s="14"/>
      <c r="SPM2944" s="14"/>
      <c r="SPN2944" s="14"/>
      <c r="SPO2944" s="14"/>
      <c r="SPP2944" s="14"/>
      <c r="SPQ2944" s="14"/>
      <c r="SPR2944" s="14"/>
      <c r="SPS2944" s="14"/>
      <c r="SPT2944" s="14"/>
      <c r="SPU2944" s="14"/>
      <c r="SPV2944" s="14"/>
      <c r="SPW2944" s="14"/>
      <c r="SPX2944" s="14"/>
      <c r="SPY2944" s="14"/>
      <c r="SPZ2944" s="14"/>
      <c r="SQA2944" s="14"/>
      <c r="SQB2944" s="14"/>
      <c r="SQC2944" s="14"/>
      <c r="SQD2944" s="14"/>
      <c r="SQE2944" s="14"/>
      <c r="SQF2944" s="14"/>
      <c r="SQG2944" s="14"/>
      <c r="SQH2944" s="14"/>
      <c r="SQI2944" s="14"/>
      <c r="SQJ2944" s="14"/>
      <c r="SQK2944" s="14"/>
      <c r="SQL2944" s="14"/>
      <c r="SQM2944" s="14"/>
      <c r="SQN2944" s="14"/>
      <c r="SQO2944" s="14"/>
      <c r="SQP2944" s="14"/>
      <c r="SQQ2944" s="14"/>
      <c r="SQR2944" s="14"/>
      <c r="SQS2944" s="14"/>
      <c r="SQT2944" s="14"/>
      <c r="SQU2944" s="14"/>
      <c r="SQV2944" s="14"/>
      <c r="SQW2944" s="14"/>
      <c r="SQX2944" s="14"/>
      <c r="SQY2944" s="14"/>
      <c r="SQZ2944" s="14"/>
      <c r="SRA2944" s="14"/>
      <c r="SRB2944" s="14"/>
      <c r="SRC2944" s="14"/>
      <c r="SRD2944" s="14"/>
      <c r="SRE2944" s="14"/>
      <c r="SRF2944" s="14"/>
      <c r="SRG2944" s="14"/>
      <c r="SRH2944" s="14"/>
      <c r="SRI2944" s="14"/>
      <c r="SRJ2944" s="14"/>
      <c r="SRK2944" s="14"/>
      <c r="SRL2944" s="14"/>
      <c r="SRM2944" s="14"/>
      <c r="SRN2944" s="14"/>
      <c r="SRO2944" s="14"/>
      <c r="SRP2944" s="14"/>
      <c r="SRQ2944" s="14"/>
      <c r="SRR2944" s="14"/>
      <c r="SRS2944" s="14"/>
      <c r="SRT2944" s="14"/>
      <c r="SRU2944" s="14"/>
      <c r="SRV2944" s="14"/>
      <c r="SRW2944" s="14"/>
      <c r="SRX2944" s="14"/>
      <c r="SRY2944" s="14"/>
      <c r="SRZ2944" s="14"/>
      <c r="SSA2944" s="14"/>
      <c r="SSB2944" s="14"/>
      <c r="SSC2944" s="14"/>
      <c r="SSD2944" s="14"/>
      <c r="SSE2944" s="14"/>
      <c r="SSF2944" s="14"/>
      <c r="SSG2944" s="14"/>
      <c r="SSH2944" s="14"/>
      <c r="SSI2944" s="14"/>
      <c r="SSJ2944" s="14"/>
      <c r="SSK2944" s="14"/>
      <c r="SSL2944" s="14"/>
      <c r="SSM2944" s="14"/>
      <c r="SSN2944" s="14"/>
      <c r="SSO2944" s="14"/>
      <c r="SSP2944" s="14"/>
      <c r="SSQ2944" s="14"/>
      <c r="SSR2944" s="14"/>
      <c r="SSS2944" s="14"/>
      <c r="SST2944" s="14"/>
      <c r="SSU2944" s="14"/>
      <c r="SSV2944" s="14"/>
      <c r="SSW2944" s="14"/>
      <c r="SSX2944" s="14"/>
      <c r="SSY2944" s="14"/>
      <c r="SSZ2944" s="14"/>
      <c r="STA2944" s="14"/>
      <c r="STB2944" s="14"/>
      <c r="STC2944" s="14"/>
      <c r="STD2944" s="14"/>
      <c r="STE2944" s="14"/>
      <c r="STF2944" s="14"/>
      <c r="STG2944" s="14"/>
      <c r="STH2944" s="14"/>
      <c r="STI2944" s="14"/>
      <c r="STJ2944" s="14"/>
      <c r="STK2944" s="14"/>
      <c r="STL2944" s="14"/>
      <c r="STM2944" s="14"/>
      <c r="STN2944" s="14"/>
      <c r="STO2944" s="14"/>
      <c r="STP2944" s="14"/>
      <c r="STQ2944" s="14"/>
      <c r="STR2944" s="14"/>
      <c r="STS2944" s="14"/>
      <c r="STT2944" s="14"/>
      <c r="STU2944" s="14"/>
      <c r="STV2944" s="14"/>
      <c r="STW2944" s="14"/>
      <c r="STX2944" s="14"/>
      <c r="STY2944" s="14"/>
      <c r="STZ2944" s="14"/>
      <c r="SUA2944" s="14"/>
      <c r="SUB2944" s="14"/>
      <c r="SUC2944" s="14"/>
      <c r="SUD2944" s="14"/>
      <c r="SUE2944" s="14"/>
      <c r="SUF2944" s="14"/>
      <c r="SUG2944" s="14"/>
      <c r="SUH2944" s="14"/>
      <c r="SUI2944" s="14"/>
      <c r="SUJ2944" s="14"/>
      <c r="SUK2944" s="14"/>
      <c r="SUL2944" s="14"/>
      <c r="SUM2944" s="14"/>
      <c r="SUN2944" s="14"/>
      <c r="SUO2944" s="14"/>
      <c r="SUP2944" s="14"/>
      <c r="SUQ2944" s="14"/>
      <c r="SUR2944" s="14"/>
      <c r="SUS2944" s="14"/>
      <c r="SUT2944" s="14"/>
      <c r="SUU2944" s="14"/>
      <c r="SUV2944" s="14"/>
      <c r="SUW2944" s="14"/>
      <c r="SUX2944" s="14"/>
      <c r="SUY2944" s="14"/>
      <c r="SUZ2944" s="14"/>
      <c r="SVA2944" s="14"/>
      <c r="SVB2944" s="14"/>
      <c r="SVC2944" s="14"/>
      <c r="SVD2944" s="14"/>
      <c r="SVE2944" s="14"/>
      <c r="SVF2944" s="14"/>
      <c r="SVG2944" s="14"/>
      <c r="SVH2944" s="14"/>
      <c r="SVI2944" s="14"/>
      <c r="SVJ2944" s="14"/>
      <c r="SVK2944" s="14"/>
      <c r="SVL2944" s="14"/>
      <c r="SVM2944" s="14"/>
      <c r="SVN2944" s="14"/>
      <c r="SVO2944" s="14"/>
      <c r="SVP2944" s="14"/>
      <c r="SVQ2944" s="14"/>
      <c r="SVR2944" s="14"/>
      <c r="SVS2944" s="14"/>
      <c r="SVT2944" s="14"/>
      <c r="SVU2944" s="14"/>
      <c r="SVV2944" s="14"/>
      <c r="SVW2944" s="14"/>
      <c r="SVX2944" s="14"/>
      <c r="SVY2944" s="14"/>
      <c r="SVZ2944" s="14"/>
      <c r="SWA2944" s="14"/>
      <c r="SWB2944" s="14"/>
      <c r="SWC2944" s="14"/>
      <c r="SWD2944" s="14"/>
      <c r="SWE2944" s="14"/>
      <c r="SWF2944" s="14"/>
      <c r="SWG2944" s="14"/>
      <c r="SWH2944" s="14"/>
      <c r="SWI2944" s="14"/>
      <c r="SWJ2944" s="14"/>
      <c r="SWK2944" s="14"/>
      <c r="SWL2944" s="14"/>
      <c r="SWM2944" s="14"/>
      <c r="SWN2944" s="14"/>
      <c r="SWO2944" s="14"/>
      <c r="SWP2944" s="14"/>
      <c r="SWQ2944" s="14"/>
      <c r="SWR2944" s="14"/>
      <c r="SWS2944" s="14"/>
      <c r="SWT2944" s="14"/>
      <c r="SWU2944" s="14"/>
      <c r="SWV2944" s="14"/>
      <c r="SWW2944" s="14"/>
      <c r="SWX2944" s="14"/>
      <c r="SWY2944" s="14"/>
      <c r="SWZ2944" s="14"/>
      <c r="SXA2944" s="14"/>
      <c r="SXB2944" s="14"/>
      <c r="SXC2944" s="14"/>
      <c r="SXD2944" s="14"/>
      <c r="SXE2944" s="14"/>
      <c r="SXF2944" s="14"/>
      <c r="SXG2944" s="14"/>
      <c r="SXH2944" s="14"/>
      <c r="SXI2944" s="14"/>
      <c r="SXJ2944" s="14"/>
      <c r="SXK2944" s="14"/>
      <c r="SXL2944" s="14"/>
      <c r="SXM2944" s="14"/>
      <c r="SXN2944" s="14"/>
      <c r="SXO2944" s="14"/>
      <c r="SXP2944" s="14"/>
      <c r="SXQ2944" s="14"/>
      <c r="SXR2944" s="14"/>
      <c r="SXS2944" s="14"/>
      <c r="SXT2944" s="14"/>
      <c r="SXU2944" s="14"/>
      <c r="SXV2944" s="14"/>
      <c r="SXW2944" s="14"/>
      <c r="SXX2944" s="14"/>
      <c r="SXY2944" s="14"/>
      <c r="SXZ2944" s="14"/>
      <c r="SYA2944" s="14"/>
      <c r="SYB2944" s="14"/>
      <c r="SYC2944" s="14"/>
      <c r="SYD2944" s="14"/>
      <c r="SYE2944" s="14"/>
      <c r="SYF2944" s="14"/>
      <c r="SYG2944" s="14"/>
      <c r="SYH2944" s="14"/>
      <c r="SYI2944" s="14"/>
      <c r="SYJ2944" s="14"/>
      <c r="SYK2944" s="14"/>
      <c r="SYL2944" s="14"/>
      <c r="SYM2944" s="14"/>
      <c r="SYN2944" s="14"/>
      <c r="SYO2944" s="14"/>
      <c r="SYP2944" s="14"/>
      <c r="SYQ2944" s="14"/>
      <c r="SYR2944" s="14"/>
      <c r="SYS2944" s="14"/>
      <c r="SYT2944" s="14"/>
      <c r="SYU2944" s="14"/>
      <c r="SYV2944" s="14"/>
      <c r="SYW2944" s="14"/>
      <c r="SYX2944" s="14"/>
      <c r="SYY2944" s="14"/>
      <c r="SYZ2944" s="14"/>
      <c r="SZA2944" s="14"/>
      <c r="SZB2944" s="14"/>
      <c r="SZC2944" s="14"/>
      <c r="SZD2944" s="14"/>
      <c r="SZE2944" s="14"/>
      <c r="SZF2944" s="14"/>
      <c r="SZG2944" s="14"/>
      <c r="SZH2944" s="14"/>
      <c r="SZI2944" s="14"/>
      <c r="SZJ2944" s="14"/>
      <c r="SZK2944" s="14"/>
      <c r="SZL2944" s="14"/>
      <c r="SZM2944" s="14"/>
      <c r="SZN2944" s="14"/>
      <c r="SZO2944" s="14"/>
      <c r="SZP2944" s="14"/>
      <c r="SZQ2944" s="14"/>
      <c r="SZR2944" s="14"/>
      <c r="SZS2944" s="14"/>
      <c r="SZT2944" s="14"/>
      <c r="SZU2944" s="14"/>
      <c r="SZV2944" s="14"/>
      <c r="SZW2944" s="14"/>
      <c r="SZX2944" s="14"/>
      <c r="SZY2944" s="14"/>
      <c r="SZZ2944" s="14"/>
      <c r="TAA2944" s="14"/>
      <c r="TAB2944" s="14"/>
      <c r="TAC2944" s="14"/>
      <c r="TAD2944" s="14"/>
      <c r="TAE2944" s="14"/>
      <c r="TAF2944" s="14"/>
      <c r="TAG2944" s="14"/>
      <c r="TAH2944" s="14"/>
      <c r="TAI2944" s="14"/>
      <c r="TAJ2944" s="14"/>
      <c r="TAK2944" s="14"/>
      <c r="TAL2944" s="14"/>
      <c r="TAM2944" s="14"/>
      <c r="TAN2944" s="14"/>
      <c r="TAO2944" s="14"/>
      <c r="TAP2944" s="14"/>
      <c r="TAQ2944" s="14"/>
      <c r="TAR2944" s="14"/>
      <c r="TAS2944" s="14"/>
      <c r="TAT2944" s="14"/>
      <c r="TAU2944" s="14"/>
      <c r="TAV2944" s="14"/>
      <c r="TAW2944" s="14"/>
      <c r="TAX2944" s="14"/>
      <c r="TAY2944" s="14"/>
      <c r="TAZ2944" s="14"/>
      <c r="TBA2944" s="14"/>
      <c r="TBB2944" s="14"/>
      <c r="TBC2944" s="14"/>
      <c r="TBD2944" s="14"/>
      <c r="TBE2944" s="14"/>
      <c r="TBF2944" s="14"/>
      <c r="TBG2944" s="14"/>
      <c r="TBH2944" s="14"/>
      <c r="TBI2944" s="14"/>
      <c r="TBJ2944" s="14"/>
      <c r="TBK2944" s="14"/>
      <c r="TBL2944" s="14"/>
      <c r="TBM2944" s="14"/>
      <c r="TBN2944" s="14"/>
      <c r="TBO2944" s="14"/>
      <c r="TBP2944" s="14"/>
      <c r="TBQ2944" s="14"/>
      <c r="TBR2944" s="14"/>
      <c r="TBS2944" s="14"/>
      <c r="TBT2944" s="14"/>
      <c r="TBU2944" s="14"/>
      <c r="TBV2944" s="14"/>
      <c r="TBW2944" s="14"/>
      <c r="TBX2944" s="14"/>
      <c r="TBY2944" s="14"/>
      <c r="TBZ2944" s="14"/>
      <c r="TCA2944" s="14"/>
      <c r="TCB2944" s="14"/>
      <c r="TCC2944" s="14"/>
      <c r="TCD2944" s="14"/>
      <c r="TCE2944" s="14"/>
      <c r="TCF2944" s="14"/>
      <c r="TCG2944" s="14"/>
      <c r="TCH2944" s="14"/>
      <c r="TCI2944" s="14"/>
      <c r="TCJ2944" s="14"/>
      <c r="TCK2944" s="14"/>
      <c r="TCL2944" s="14"/>
      <c r="TCM2944" s="14"/>
      <c r="TCN2944" s="14"/>
      <c r="TCO2944" s="14"/>
      <c r="TCP2944" s="14"/>
      <c r="TCQ2944" s="14"/>
      <c r="TCR2944" s="14"/>
      <c r="TCS2944" s="14"/>
      <c r="TCT2944" s="14"/>
      <c r="TCU2944" s="14"/>
      <c r="TCV2944" s="14"/>
      <c r="TCW2944" s="14"/>
      <c r="TCX2944" s="14"/>
      <c r="TCY2944" s="14"/>
      <c r="TCZ2944" s="14"/>
      <c r="TDA2944" s="14"/>
      <c r="TDB2944" s="14"/>
      <c r="TDC2944" s="14"/>
      <c r="TDD2944" s="14"/>
      <c r="TDE2944" s="14"/>
      <c r="TDF2944" s="14"/>
      <c r="TDG2944" s="14"/>
      <c r="TDH2944" s="14"/>
      <c r="TDI2944" s="14"/>
      <c r="TDJ2944" s="14"/>
      <c r="TDK2944" s="14"/>
      <c r="TDL2944" s="14"/>
      <c r="TDM2944" s="14"/>
      <c r="TDN2944" s="14"/>
      <c r="TDO2944" s="14"/>
      <c r="TDP2944" s="14"/>
      <c r="TDQ2944" s="14"/>
      <c r="TDR2944" s="14"/>
      <c r="TDS2944" s="14"/>
      <c r="TDT2944" s="14"/>
      <c r="TDU2944" s="14"/>
      <c r="TDV2944" s="14"/>
      <c r="TDW2944" s="14"/>
      <c r="TDX2944" s="14"/>
      <c r="TDY2944" s="14"/>
      <c r="TDZ2944" s="14"/>
      <c r="TEA2944" s="14"/>
      <c r="TEB2944" s="14"/>
      <c r="TEC2944" s="14"/>
      <c r="TED2944" s="14"/>
      <c r="TEE2944" s="14"/>
      <c r="TEF2944" s="14"/>
      <c r="TEG2944" s="14"/>
      <c r="TEH2944" s="14"/>
      <c r="TEI2944" s="14"/>
      <c r="TEJ2944" s="14"/>
      <c r="TEK2944" s="14"/>
      <c r="TEL2944" s="14"/>
      <c r="TEM2944" s="14"/>
      <c r="TEN2944" s="14"/>
      <c r="TEO2944" s="14"/>
      <c r="TEP2944" s="14"/>
      <c r="TEQ2944" s="14"/>
      <c r="TER2944" s="14"/>
      <c r="TES2944" s="14"/>
      <c r="TET2944" s="14"/>
      <c r="TEU2944" s="14"/>
      <c r="TEV2944" s="14"/>
      <c r="TEW2944" s="14"/>
      <c r="TEX2944" s="14"/>
      <c r="TEY2944" s="14"/>
      <c r="TEZ2944" s="14"/>
      <c r="TFA2944" s="14"/>
      <c r="TFB2944" s="14"/>
      <c r="TFC2944" s="14"/>
      <c r="TFD2944" s="14"/>
      <c r="TFE2944" s="14"/>
      <c r="TFF2944" s="14"/>
      <c r="TFG2944" s="14"/>
      <c r="TFH2944" s="14"/>
      <c r="TFI2944" s="14"/>
      <c r="TFJ2944" s="14"/>
      <c r="TFK2944" s="14"/>
      <c r="TFL2944" s="14"/>
      <c r="TFM2944" s="14"/>
      <c r="TFN2944" s="14"/>
      <c r="TFO2944" s="14"/>
      <c r="TFP2944" s="14"/>
      <c r="TFQ2944" s="14"/>
      <c r="TFR2944" s="14"/>
      <c r="TFS2944" s="14"/>
      <c r="TFT2944" s="14"/>
      <c r="TFU2944" s="14"/>
      <c r="TFV2944" s="14"/>
      <c r="TFW2944" s="14"/>
      <c r="TFX2944" s="14"/>
      <c r="TFY2944" s="14"/>
      <c r="TFZ2944" s="14"/>
      <c r="TGA2944" s="14"/>
      <c r="TGB2944" s="14"/>
      <c r="TGC2944" s="14"/>
      <c r="TGD2944" s="14"/>
      <c r="TGE2944" s="14"/>
      <c r="TGF2944" s="14"/>
      <c r="TGG2944" s="14"/>
      <c r="TGH2944" s="14"/>
      <c r="TGI2944" s="14"/>
      <c r="TGJ2944" s="14"/>
      <c r="TGK2944" s="14"/>
      <c r="TGL2944" s="14"/>
      <c r="TGM2944" s="14"/>
      <c r="TGN2944" s="14"/>
      <c r="TGO2944" s="14"/>
      <c r="TGP2944" s="14"/>
      <c r="TGQ2944" s="14"/>
      <c r="TGR2944" s="14"/>
      <c r="TGS2944" s="14"/>
      <c r="TGT2944" s="14"/>
      <c r="TGU2944" s="14"/>
      <c r="TGV2944" s="14"/>
      <c r="TGW2944" s="14"/>
      <c r="TGX2944" s="14"/>
      <c r="TGY2944" s="14"/>
      <c r="TGZ2944" s="14"/>
      <c r="THA2944" s="14"/>
      <c r="THB2944" s="14"/>
      <c r="THC2944" s="14"/>
      <c r="THD2944" s="14"/>
      <c r="THE2944" s="14"/>
      <c r="THF2944" s="14"/>
      <c r="THG2944" s="14"/>
      <c r="THH2944" s="14"/>
      <c r="THI2944" s="14"/>
      <c r="THJ2944" s="14"/>
      <c r="THK2944" s="14"/>
      <c r="THL2944" s="14"/>
      <c r="THM2944" s="14"/>
      <c r="THN2944" s="14"/>
      <c r="THO2944" s="14"/>
      <c r="THP2944" s="14"/>
      <c r="THQ2944" s="14"/>
      <c r="THR2944" s="14"/>
      <c r="THS2944" s="14"/>
      <c r="THT2944" s="14"/>
      <c r="THU2944" s="14"/>
      <c r="THV2944" s="14"/>
      <c r="THW2944" s="14"/>
      <c r="THX2944" s="14"/>
      <c r="THY2944" s="14"/>
      <c r="THZ2944" s="14"/>
      <c r="TIA2944" s="14"/>
      <c r="TIB2944" s="14"/>
      <c r="TIC2944" s="14"/>
      <c r="TID2944" s="14"/>
      <c r="TIE2944" s="14"/>
      <c r="TIF2944" s="14"/>
      <c r="TIG2944" s="14"/>
      <c r="TIH2944" s="14"/>
      <c r="TII2944" s="14"/>
      <c r="TIJ2944" s="14"/>
      <c r="TIK2944" s="14"/>
      <c r="TIL2944" s="14"/>
      <c r="TIM2944" s="14"/>
      <c r="TIN2944" s="14"/>
      <c r="TIO2944" s="14"/>
      <c r="TIP2944" s="14"/>
      <c r="TIQ2944" s="14"/>
      <c r="TIR2944" s="14"/>
      <c r="TIS2944" s="14"/>
      <c r="TIT2944" s="14"/>
      <c r="TIU2944" s="14"/>
      <c r="TIV2944" s="14"/>
      <c r="TIW2944" s="14"/>
      <c r="TIX2944" s="14"/>
      <c r="TIY2944" s="14"/>
      <c r="TIZ2944" s="14"/>
      <c r="TJA2944" s="14"/>
      <c r="TJB2944" s="14"/>
      <c r="TJC2944" s="14"/>
      <c r="TJD2944" s="14"/>
      <c r="TJE2944" s="14"/>
      <c r="TJF2944" s="14"/>
      <c r="TJG2944" s="14"/>
      <c r="TJH2944" s="14"/>
      <c r="TJI2944" s="14"/>
      <c r="TJJ2944" s="14"/>
      <c r="TJK2944" s="14"/>
      <c r="TJL2944" s="14"/>
      <c r="TJM2944" s="14"/>
      <c r="TJN2944" s="14"/>
      <c r="TJO2944" s="14"/>
      <c r="TJP2944" s="14"/>
      <c r="TJQ2944" s="14"/>
      <c r="TJR2944" s="14"/>
      <c r="TJS2944" s="14"/>
      <c r="TJT2944" s="14"/>
      <c r="TJU2944" s="14"/>
      <c r="TJV2944" s="14"/>
      <c r="TJW2944" s="14"/>
      <c r="TJX2944" s="14"/>
      <c r="TJY2944" s="14"/>
      <c r="TJZ2944" s="14"/>
      <c r="TKA2944" s="14"/>
      <c r="TKB2944" s="14"/>
      <c r="TKC2944" s="14"/>
      <c r="TKD2944" s="14"/>
      <c r="TKE2944" s="14"/>
      <c r="TKF2944" s="14"/>
      <c r="TKG2944" s="14"/>
      <c r="TKH2944" s="14"/>
      <c r="TKI2944" s="14"/>
      <c r="TKJ2944" s="14"/>
      <c r="TKK2944" s="14"/>
      <c r="TKL2944" s="14"/>
      <c r="TKM2944" s="14"/>
      <c r="TKN2944" s="14"/>
      <c r="TKO2944" s="14"/>
      <c r="TKP2944" s="14"/>
      <c r="TKQ2944" s="14"/>
      <c r="TKR2944" s="14"/>
      <c r="TKS2944" s="14"/>
      <c r="TKT2944" s="14"/>
      <c r="TKU2944" s="14"/>
      <c r="TKV2944" s="14"/>
      <c r="TKW2944" s="14"/>
      <c r="TKX2944" s="14"/>
      <c r="TKY2944" s="14"/>
      <c r="TKZ2944" s="14"/>
      <c r="TLA2944" s="14"/>
      <c r="TLB2944" s="14"/>
      <c r="TLC2944" s="14"/>
      <c r="TLD2944" s="14"/>
      <c r="TLE2944" s="14"/>
      <c r="TLF2944" s="14"/>
      <c r="TLG2944" s="14"/>
      <c r="TLH2944" s="14"/>
      <c r="TLI2944" s="14"/>
      <c r="TLJ2944" s="14"/>
      <c r="TLK2944" s="14"/>
      <c r="TLL2944" s="14"/>
      <c r="TLM2944" s="14"/>
      <c r="TLN2944" s="14"/>
      <c r="TLO2944" s="14"/>
      <c r="TLP2944" s="14"/>
      <c r="TLQ2944" s="14"/>
      <c r="TLR2944" s="14"/>
      <c r="TLS2944" s="14"/>
      <c r="TLT2944" s="14"/>
      <c r="TLU2944" s="14"/>
      <c r="TLV2944" s="14"/>
      <c r="TLW2944" s="14"/>
      <c r="TLX2944" s="14"/>
      <c r="TLY2944" s="14"/>
      <c r="TLZ2944" s="14"/>
      <c r="TMA2944" s="14"/>
      <c r="TMB2944" s="14"/>
      <c r="TMC2944" s="14"/>
      <c r="TMD2944" s="14"/>
      <c r="TME2944" s="14"/>
      <c r="TMF2944" s="14"/>
      <c r="TMG2944" s="14"/>
      <c r="TMH2944" s="14"/>
      <c r="TMI2944" s="14"/>
      <c r="TMJ2944" s="14"/>
      <c r="TMK2944" s="14"/>
      <c r="TML2944" s="14"/>
      <c r="TMM2944" s="14"/>
      <c r="TMN2944" s="14"/>
      <c r="TMO2944" s="14"/>
      <c r="TMP2944" s="14"/>
      <c r="TMQ2944" s="14"/>
      <c r="TMR2944" s="14"/>
      <c r="TMS2944" s="14"/>
      <c r="TMT2944" s="14"/>
      <c r="TMU2944" s="14"/>
      <c r="TMV2944" s="14"/>
      <c r="TMW2944" s="14"/>
      <c r="TMX2944" s="14"/>
      <c r="TMY2944" s="14"/>
      <c r="TMZ2944" s="14"/>
      <c r="TNA2944" s="14"/>
      <c r="TNB2944" s="14"/>
      <c r="TNC2944" s="14"/>
      <c r="TND2944" s="14"/>
      <c r="TNE2944" s="14"/>
      <c r="TNF2944" s="14"/>
      <c r="TNG2944" s="14"/>
      <c r="TNH2944" s="14"/>
      <c r="TNI2944" s="14"/>
      <c r="TNJ2944" s="14"/>
      <c r="TNK2944" s="14"/>
      <c r="TNL2944" s="14"/>
      <c r="TNM2944" s="14"/>
      <c r="TNN2944" s="14"/>
      <c r="TNO2944" s="14"/>
      <c r="TNP2944" s="14"/>
      <c r="TNQ2944" s="14"/>
      <c r="TNR2944" s="14"/>
      <c r="TNS2944" s="14"/>
      <c r="TNT2944" s="14"/>
      <c r="TNU2944" s="14"/>
      <c r="TNV2944" s="14"/>
      <c r="TNW2944" s="14"/>
      <c r="TNX2944" s="14"/>
      <c r="TNY2944" s="14"/>
      <c r="TNZ2944" s="14"/>
      <c r="TOA2944" s="14"/>
      <c r="TOB2944" s="14"/>
      <c r="TOC2944" s="14"/>
      <c r="TOD2944" s="14"/>
      <c r="TOE2944" s="14"/>
      <c r="TOF2944" s="14"/>
      <c r="TOG2944" s="14"/>
      <c r="TOH2944" s="14"/>
      <c r="TOI2944" s="14"/>
      <c r="TOJ2944" s="14"/>
      <c r="TOK2944" s="14"/>
      <c r="TOL2944" s="14"/>
      <c r="TOM2944" s="14"/>
      <c r="TON2944" s="14"/>
      <c r="TOO2944" s="14"/>
      <c r="TOP2944" s="14"/>
      <c r="TOQ2944" s="14"/>
      <c r="TOR2944" s="14"/>
      <c r="TOS2944" s="14"/>
      <c r="TOT2944" s="14"/>
      <c r="TOU2944" s="14"/>
      <c r="TOV2944" s="14"/>
      <c r="TOW2944" s="14"/>
      <c r="TOX2944" s="14"/>
      <c r="TOY2944" s="14"/>
      <c r="TOZ2944" s="14"/>
      <c r="TPA2944" s="14"/>
      <c r="TPB2944" s="14"/>
      <c r="TPC2944" s="14"/>
      <c r="TPD2944" s="14"/>
      <c r="TPE2944" s="14"/>
      <c r="TPF2944" s="14"/>
      <c r="TPG2944" s="14"/>
      <c r="TPH2944" s="14"/>
      <c r="TPI2944" s="14"/>
      <c r="TPJ2944" s="14"/>
      <c r="TPK2944" s="14"/>
      <c r="TPL2944" s="14"/>
      <c r="TPM2944" s="14"/>
      <c r="TPN2944" s="14"/>
      <c r="TPO2944" s="14"/>
      <c r="TPP2944" s="14"/>
      <c r="TPQ2944" s="14"/>
      <c r="TPR2944" s="14"/>
      <c r="TPS2944" s="14"/>
      <c r="TPT2944" s="14"/>
      <c r="TPU2944" s="14"/>
      <c r="TPV2944" s="14"/>
      <c r="TPW2944" s="14"/>
      <c r="TPX2944" s="14"/>
      <c r="TPY2944" s="14"/>
      <c r="TPZ2944" s="14"/>
      <c r="TQA2944" s="14"/>
      <c r="TQB2944" s="14"/>
      <c r="TQC2944" s="14"/>
      <c r="TQD2944" s="14"/>
      <c r="TQE2944" s="14"/>
      <c r="TQF2944" s="14"/>
      <c r="TQG2944" s="14"/>
      <c r="TQH2944" s="14"/>
      <c r="TQI2944" s="14"/>
      <c r="TQJ2944" s="14"/>
      <c r="TQK2944" s="14"/>
      <c r="TQL2944" s="14"/>
      <c r="TQM2944" s="14"/>
      <c r="TQN2944" s="14"/>
      <c r="TQO2944" s="14"/>
      <c r="TQP2944" s="14"/>
      <c r="TQQ2944" s="14"/>
      <c r="TQR2944" s="14"/>
      <c r="TQS2944" s="14"/>
      <c r="TQT2944" s="14"/>
      <c r="TQU2944" s="14"/>
      <c r="TQV2944" s="14"/>
      <c r="TQW2944" s="14"/>
      <c r="TQX2944" s="14"/>
      <c r="TQY2944" s="14"/>
      <c r="TQZ2944" s="14"/>
      <c r="TRA2944" s="14"/>
      <c r="TRB2944" s="14"/>
      <c r="TRC2944" s="14"/>
      <c r="TRD2944" s="14"/>
      <c r="TRE2944" s="14"/>
      <c r="TRF2944" s="14"/>
      <c r="TRG2944" s="14"/>
      <c r="TRH2944" s="14"/>
      <c r="TRI2944" s="14"/>
      <c r="TRJ2944" s="14"/>
      <c r="TRK2944" s="14"/>
      <c r="TRL2944" s="14"/>
      <c r="TRM2944" s="14"/>
      <c r="TRN2944" s="14"/>
      <c r="TRO2944" s="14"/>
      <c r="TRP2944" s="14"/>
      <c r="TRQ2944" s="14"/>
      <c r="TRR2944" s="14"/>
      <c r="TRS2944" s="14"/>
      <c r="TRT2944" s="14"/>
      <c r="TRU2944" s="14"/>
      <c r="TRV2944" s="14"/>
      <c r="TRW2944" s="14"/>
      <c r="TRX2944" s="14"/>
      <c r="TRY2944" s="14"/>
      <c r="TRZ2944" s="14"/>
      <c r="TSA2944" s="14"/>
      <c r="TSB2944" s="14"/>
      <c r="TSC2944" s="14"/>
      <c r="TSD2944" s="14"/>
      <c r="TSE2944" s="14"/>
      <c r="TSF2944" s="14"/>
      <c r="TSG2944" s="14"/>
      <c r="TSH2944" s="14"/>
      <c r="TSI2944" s="14"/>
      <c r="TSJ2944" s="14"/>
      <c r="TSK2944" s="14"/>
      <c r="TSL2944" s="14"/>
      <c r="TSM2944" s="14"/>
      <c r="TSN2944" s="14"/>
      <c r="TSO2944" s="14"/>
      <c r="TSP2944" s="14"/>
      <c r="TSQ2944" s="14"/>
      <c r="TSR2944" s="14"/>
      <c r="TSS2944" s="14"/>
      <c r="TST2944" s="14"/>
      <c r="TSU2944" s="14"/>
      <c r="TSV2944" s="14"/>
      <c r="TSW2944" s="14"/>
      <c r="TSX2944" s="14"/>
      <c r="TSY2944" s="14"/>
      <c r="TSZ2944" s="14"/>
      <c r="TTA2944" s="14"/>
      <c r="TTB2944" s="14"/>
      <c r="TTC2944" s="14"/>
      <c r="TTD2944" s="14"/>
      <c r="TTE2944" s="14"/>
      <c r="TTF2944" s="14"/>
      <c r="TTG2944" s="14"/>
      <c r="TTH2944" s="14"/>
      <c r="TTI2944" s="14"/>
      <c r="TTJ2944" s="14"/>
      <c r="TTK2944" s="14"/>
      <c r="TTL2944" s="14"/>
      <c r="TTM2944" s="14"/>
      <c r="TTN2944" s="14"/>
      <c r="TTO2944" s="14"/>
      <c r="TTP2944" s="14"/>
      <c r="TTQ2944" s="14"/>
      <c r="TTR2944" s="14"/>
      <c r="TTS2944" s="14"/>
      <c r="TTT2944" s="14"/>
      <c r="TTU2944" s="14"/>
      <c r="TTV2944" s="14"/>
      <c r="TTW2944" s="14"/>
      <c r="TTX2944" s="14"/>
      <c r="TTY2944" s="14"/>
      <c r="TTZ2944" s="14"/>
      <c r="TUA2944" s="14"/>
      <c r="TUB2944" s="14"/>
      <c r="TUC2944" s="14"/>
      <c r="TUD2944" s="14"/>
      <c r="TUE2944" s="14"/>
      <c r="TUF2944" s="14"/>
      <c r="TUG2944" s="14"/>
      <c r="TUH2944" s="14"/>
      <c r="TUI2944" s="14"/>
      <c r="TUJ2944" s="14"/>
      <c r="TUK2944" s="14"/>
      <c r="TUL2944" s="14"/>
      <c r="TUM2944" s="14"/>
      <c r="TUN2944" s="14"/>
      <c r="TUO2944" s="14"/>
      <c r="TUP2944" s="14"/>
      <c r="TUQ2944" s="14"/>
      <c r="TUR2944" s="14"/>
      <c r="TUS2944" s="14"/>
      <c r="TUT2944" s="14"/>
      <c r="TUU2944" s="14"/>
      <c r="TUV2944" s="14"/>
      <c r="TUW2944" s="14"/>
      <c r="TUX2944" s="14"/>
      <c r="TUY2944" s="14"/>
      <c r="TUZ2944" s="14"/>
      <c r="TVA2944" s="14"/>
      <c r="TVB2944" s="14"/>
      <c r="TVC2944" s="14"/>
      <c r="TVD2944" s="14"/>
      <c r="TVE2944" s="14"/>
      <c r="TVF2944" s="14"/>
      <c r="TVG2944" s="14"/>
      <c r="TVH2944" s="14"/>
      <c r="TVI2944" s="14"/>
      <c r="TVJ2944" s="14"/>
      <c r="TVK2944" s="14"/>
      <c r="TVL2944" s="14"/>
      <c r="TVM2944" s="14"/>
      <c r="TVN2944" s="14"/>
      <c r="TVO2944" s="14"/>
      <c r="TVP2944" s="14"/>
      <c r="TVQ2944" s="14"/>
      <c r="TVR2944" s="14"/>
      <c r="TVS2944" s="14"/>
      <c r="TVT2944" s="14"/>
      <c r="TVU2944" s="14"/>
      <c r="TVV2944" s="14"/>
      <c r="TVW2944" s="14"/>
      <c r="TVX2944" s="14"/>
      <c r="TVY2944" s="14"/>
      <c r="TVZ2944" s="14"/>
      <c r="TWA2944" s="14"/>
      <c r="TWB2944" s="14"/>
      <c r="TWC2944" s="14"/>
      <c r="TWD2944" s="14"/>
      <c r="TWE2944" s="14"/>
      <c r="TWF2944" s="14"/>
      <c r="TWG2944" s="14"/>
      <c r="TWH2944" s="14"/>
      <c r="TWI2944" s="14"/>
      <c r="TWJ2944" s="14"/>
      <c r="TWK2944" s="14"/>
      <c r="TWL2944" s="14"/>
      <c r="TWM2944" s="14"/>
      <c r="TWN2944" s="14"/>
      <c r="TWO2944" s="14"/>
      <c r="TWP2944" s="14"/>
      <c r="TWQ2944" s="14"/>
      <c r="TWR2944" s="14"/>
      <c r="TWS2944" s="14"/>
      <c r="TWT2944" s="14"/>
      <c r="TWU2944" s="14"/>
      <c r="TWV2944" s="14"/>
      <c r="TWW2944" s="14"/>
      <c r="TWX2944" s="14"/>
      <c r="TWY2944" s="14"/>
      <c r="TWZ2944" s="14"/>
      <c r="TXA2944" s="14"/>
      <c r="TXB2944" s="14"/>
      <c r="TXC2944" s="14"/>
      <c r="TXD2944" s="14"/>
      <c r="TXE2944" s="14"/>
      <c r="TXF2944" s="14"/>
      <c r="TXG2944" s="14"/>
      <c r="TXH2944" s="14"/>
      <c r="TXI2944" s="14"/>
      <c r="TXJ2944" s="14"/>
      <c r="TXK2944" s="14"/>
      <c r="TXL2944" s="14"/>
      <c r="TXM2944" s="14"/>
      <c r="TXN2944" s="14"/>
      <c r="TXO2944" s="14"/>
      <c r="TXP2944" s="14"/>
      <c r="TXQ2944" s="14"/>
      <c r="TXR2944" s="14"/>
      <c r="TXS2944" s="14"/>
      <c r="TXT2944" s="14"/>
      <c r="TXU2944" s="14"/>
      <c r="TXV2944" s="14"/>
      <c r="TXW2944" s="14"/>
      <c r="TXX2944" s="14"/>
      <c r="TXY2944" s="14"/>
      <c r="TXZ2944" s="14"/>
      <c r="TYA2944" s="14"/>
      <c r="TYB2944" s="14"/>
      <c r="TYC2944" s="14"/>
      <c r="TYD2944" s="14"/>
      <c r="TYE2944" s="14"/>
      <c r="TYF2944" s="14"/>
      <c r="TYG2944" s="14"/>
      <c r="TYH2944" s="14"/>
      <c r="TYI2944" s="14"/>
      <c r="TYJ2944" s="14"/>
      <c r="TYK2944" s="14"/>
      <c r="TYL2944" s="14"/>
      <c r="TYM2944" s="14"/>
      <c r="TYN2944" s="14"/>
      <c r="TYO2944" s="14"/>
      <c r="TYP2944" s="14"/>
      <c r="TYQ2944" s="14"/>
      <c r="TYR2944" s="14"/>
      <c r="TYS2944" s="14"/>
      <c r="TYT2944" s="14"/>
      <c r="TYU2944" s="14"/>
      <c r="TYV2944" s="14"/>
      <c r="TYW2944" s="14"/>
      <c r="TYX2944" s="14"/>
      <c r="TYY2944" s="14"/>
      <c r="TYZ2944" s="14"/>
      <c r="TZA2944" s="14"/>
      <c r="TZB2944" s="14"/>
      <c r="TZC2944" s="14"/>
      <c r="TZD2944" s="14"/>
      <c r="TZE2944" s="14"/>
      <c r="TZF2944" s="14"/>
      <c r="TZG2944" s="14"/>
      <c r="TZH2944" s="14"/>
      <c r="TZI2944" s="14"/>
      <c r="TZJ2944" s="14"/>
      <c r="TZK2944" s="14"/>
      <c r="TZL2944" s="14"/>
      <c r="TZM2944" s="14"/>
      <c r="TZN2944" s="14"/>
      <c r="TZO2944" s="14"/>
      <c r="TZP2944" s="14"/>
      <c r="TZQ2944" s="14"/>
      <c r="TZR2944" s="14"/>
      <c r="TZS2944" s="14"/>
      <c r="TZT2944" s="14"/>
      <c r="TZU2944" s="14"/>
      <c r="TZV2944" s="14"/>
      <c r="TZW2944" s="14"/>
      <c r="TZX2944" s="14"/>
      <c r="TZY2944" s="14"/>
      <c r="TZZ2944" s="14"/>
      <c r="UAA2944" s="14"/>
      <c r="UAB2944" s="14"/>
      <c r="UAC2944" s="14"/>
      <c r="UAD2944" s="14"/>
      <c r="UAE2944" s="14"/>
      <c r="UAF2944" s="14"/>
      <c r="UAG2944" s="14"/>
      <c r="UAH2944" s="14"/>
      <c r="UAI2944" s="14"/>
      <c r="UAJ2944" s="14"/>
      <c r="UAK2944" s="14"/>
      <c r="UAL2944" s="14"/>
      <c r="UAM2944" s="14"/>
      <c r="UAN2944" s="14"/>
      <c r="UAO2944" s="14"/>
      <c r="UAP2944" s="14"/>
      <c r="UAQ2944" s="14"/>
      <c r="UAR2944" s="14"/>
      <c r="UAS2944" s="14"/>
      <c r="UAT2944" s="14"/>
      <c r="UAU2944" s="14"/>
      <c r="UAV2944" s="14"/>
      <c r="UAW2944" s="14"/>
      <c r="UAX2944" s="14"/>
      <c r="UAY2944" s="14"/>
      <c r="UAZ2944" s="14"/>
      <c r="UBA2944" s="14"/>
      <c r="UBB2944" s="14"/>
      <c r="UBC2944" s="14"/>
      <c r="UBD2944" s="14"/>
      <c r="UBE2944" s="14"/>
      <c r="UBF2944" s="14"/>
      <c r="UBG2944" s="14"/>
      <c r="UBH2944" s="14"/>
      <c r="UBI2944" s="14"/>
      <c r="UBJ2944" s="14"/>
      <c r="UBK2944" s="14"/>
      <c r="UBL2944" s="14"/>
      <c r="UBM2944" s="14"/>
      <c r="UBN2944" s="14"/>
      <c r="UBO2944" s="14"/>
      <c r="UBP2944" s="14"/>
      <c r="UBQ2944" s="14"/>
      <c r="UBR2944" s="14"/>
      <c r="UBS2944" s="14"/>
      <c r="UBT2944" s="14"/>
      <c r="UBU2944" s="14"/>
      <c r="UBV2944" s="14"/>
      <c r="UBW2944" s="14"/>
      <c r="UBX2944" s="14"/>
      <c r="UBY2944" s="14"/>
      <c r="UBZ2944" s="14"/>
      <c r="UCA2944" s="14"/>
      <c r="UCB2944" s="14"/>
      <c r="UCC2944" s="14"/>
      <c r="UCD2944" s="14"/>
      <c r="UCE2944" s="14"/>
      <c r="UCF2944" s="14"/>
      <c r="UCG2944" s="14"/>
      <c r="UCH2944" s="14"/>
      <c r="UCI2944" s="14"/>
      <c r="UCJ2944" s="14"/>
      <c r="UCK2944" s="14"/>
      <c r="UCL2944" s="14"/>
      <c r="UCM2944" s="14"/>
      <c r="UCN2944" s="14"/>
      <c r="UCO2944" s="14"/>
      <c r="UCP2944" s="14"/>
      <c r="UCQ2944" s="14"/>
      <c r="UCR2944" s="14"/>
      <c r="UCS2944" s="14"/>
      <c r="UCT2944" s="14"/>
      <c r="UCU2944" s="14"/>
      <c r="UCV2944" s="14"/>
      <c r="UCW2944" s="14"/>
      <c r="UCX2944" s="14"/>
      <c r="UCY2944" s="14"/>
      <c r="UCZ2944" s="14"/>
      <c r="UDA2944" s="14"/>
      <c r="UDB2944" s="14"/>
      <c r="UDC2944" s="14"/>
      <c r="UDD2944" s="14"/>
      <c r="UDE2944" s="14"/>
      <c r="UDF2944" s="14"/>
      <c r="UDG2944" s="14"/>
      <c r="UDH2944" s="14"/>
      <c r="UDI2944" s="14"/>
      <c r="UDJ2944" s="14"/>
      <c r="UDK2944" s="14"/>
      <c r="UDL2944" s="14"/>
      <c r="UDM2944" s="14"/>
      <c r="UDN2944" s="14"/>
      <c r="UDO2944" s="14"/>
      <c r="UDP2944" s="14"/>
      <c r="UDQ2944" s="14"/>
      <c r="UDR2944" s="14"/>
      <c r="UDS2944" s="14"/>
      <c r="UDT2944" s="14"/>
      <c r="UDU2944" s="14"/>
      <c r="UDV2944" s="14"/>
      <c r="UDW2944" s="14"/>
      <c r="UDX2944" s="14"/>
      <c r="UDY2944" s="14"/>
      <c r="UDZ2944" s="14"/>
      <c r="UEA2944" s="14"/>
      <c r="UEB2944" s="14"/>
      <c r="UEC2944" s="14"/>
      <c r="UED2944" s="14"/>
      <c r="UEE2944" s="14"/>
      <c r="UEF2944" s="14"/>
      <c r="UEG2944" s="14"/>
      <c r="UEH2944" s="14"/>
      <c r="UEI2944" s="14"/>
      <c r="UEJ2944" s="14"/>
      <c r="UEK2944" s="14"/>
      <c r="UEL2944" s="14"/>
      <c r="UEM2944" s="14"/>
      <c r="UEN2944" s="14"/>
      <c r="UEO2944" s="14"/>
      <c r="UEP2944" s="14"/>
      <c r="UEQ2944" s="14"/>
      <c r="UER2944" s="14"/>
      <c r="UES2944" s="14"/>
      <c r="UET2944" s="14"/>
      <c r="UEU2944" s="14"/>
      <c r="UEV2944" s="14"/>
      <c r="UEW2944" s="14"/>
      <c r="UEX2944" s="14"/>
      <c r="UEY2944" s="14"/>
      <c r="UEZ2944" s="14"/>
      <c r="UFA2944" s="14"/>
      <c r="UFB2944" s="14"/>
      <c r="UFC2944" s="14"/>
      <c r="UFD2944" s="14"/>
      <c r="UFE2944" s="14"/>
      <c r="UFF2944" s="14"/>
      <c r="UFG2944" s="14"/>
      <c r="UFH2944" s="14"/>
      <c r="UFI2944" s="14"/>
      <c r="UFJ2944" s="14"/>
      <c r="UFK2944" s="14"/>
      <c r="UFL2944" s="14"/>
      <c r="UFM2944" s="14"/>
      <c r="UFN2944" s="14"/>
      <c r="UFO2944" s="14"/>
      <c r="UFP2944" s="14"/>
      <c r="UFQ2944" s="14"/>
      <c r="UFR2944" s="14"/>
      <c r="UFS2944" s="14"/>
      <c r="UFT2944" s="14"/>
      <c r="UFU2944" s="14"/>
      <c r="UFV2944" s="14"/>
      <c r="UFW2944" s="14"/>
      <c r="UFX2944" s="14"/>
      <c r="UFY2944" s="14"/>
      <c r="UFZ2944" s="14"/>
      <c r="UGA2944" s="14"/>
      <c r="UGB2944" s="14"/>
      <c r="UGC2944" s="14"/>
      <c r="UGD2944" s="14"/>
      <c r="UGE2944" s="14"/>
      <c r="UGF2944" s="14"/>
      <c r="UGG2944" s="14"/>
      <c r="UGH2944" s="14"/>
      <c r="UGI2944" s="14"/>
      <c r="UGJ2944" s="14"/>
      <c r="UGK2944" s="14"/>
      <c r="UGL2944" s="14"/>
      <c r="UGM2944" s="14"/>
      <c r="UGN2944" s="14"/>
      <c r="UGO2944" s="14"/>
      <c r="UGP2944" s="14"/>
      <c r="UGQ2944" s="14"/>
      <c r="UGR2944" s="14"/>
      <c r="UGS2944" s="14"/>
      <c r="UGT2944" s="14"/>
      <c r="UGU2944" s="14"/>
      <c r="UGV2944" s="14"/>
      <c r="UGW2944" s="14"/>
      <c r="UGX2944" s="14"/>
      <c r="UGY2944" s="14"/>
      <c r="UGZ2944" s="14"/>
      <c r="UHA2944" s="14"/>
      <c r="UHB2944" s="14"/>
      <c r="UHC2944" s="14"/>
      <c r="UHD2944" s="14"/>
      <c r="UHE2944" s="14"/>
      <c r="UHF2944" s="14"/>
      <c r="UHG2944" s="14"/>
      <c r="UHH2944" s="14"/>
      <c r="UHI2944" s="14"/>
      <c r="UHJ2944" s="14"/>
      <c r="UHK2944" s="14"/>
      <c r="UHL2944" s="14"/>
      <c r="UHM2944" s="14"/>
      <c r="UHN2944" s="14"/>
      <c r="UHO2944" s="14"/>
      <c r="UHP2944" s="14"/>
      <c r="UHQ2944" s="14"/>
      <c r="UHR2944" s="14"/>
      <c r="UHS2944" s="14"/>
      <c r="UHT2944" s="14"/>
      <c r="UHU2944" s="14"/>
      <c r="UHV2944" s="14"/>
      <c r="UHW2944" s="14"/>
      <c r="UHX2944" s="14"/>
      <c r="UHY2944" s="14"/>
      <c r="UHZ2944" s="14"/>
      <c r="UIA2944" s="14"/>
      <c r="UIB2944" s="14"/>
      <c r="UIC2944" s="14"/>
      <c r="UID2944" s="14"/>
      <c r="UIE2944" s="14"/>
      <c r="UIF2944" s="14"/>
      <c r="UIG2944" s="14"/>
      <c r="UIH2944" s="14"/>
      <c r="UII2944" s="14"/>
      <c r="UIJ2944" s="14"/>
      <c r="UIK2944" s="14"/>
      <c r="UIL2944" s="14"/>
      <c r="UIM2944" s="14"/>
      <c r="UIN2944" s="14"/>
      <c r="UIO2944" s="14"/>
      <c r="UIP2944" s="14"/>
      <c r="UIQ2944" s="14"/>
      <c r="UIR2944" s="14"/>
      <c r="UIS2944" s="14"/>
      <c r="UIT2944" s="14"/>
      <c r="UIU2944" s="14"/>
      <c r="UIV2944" s="14"/>
      <c r="UIW2944" s="14"/>
      <c r="UIX2944" s="14"/>
      <c r="UIY2944" s="14"/>
      <c r="UIZ2944" s="14"/>
      <c r="UJA2944" s="14"/>
      <c r="UJB2944" s="14"/>
      <c r="UJC2944" s="14"/>
      <c r="UJD2944" s="14"/>
      <c r="UJE2944" s="14"/>
      <c r="UJF2944" s="14"/>
      <c r="UJG2944" s="14"/>
      <c r="UJH2944" s="14"/>
      <c r="UJI2944" s="14"/>
      <c r="UJJ2944" s="14"/>
      <c r="UJK2944" s="14"/>
      <c r="UJL2944" s="14"/>
      <c r="UJM2944" s="14"/>
      <c r="UJN2944" s="14"/>
      <c r="UJO2944" s="14"/>
      <c r="UJP2944" s="14"/>
      <c r="UJQ2944" s="14"/>
      <c r="UJR2944" s="14"/>
      <c r="UJS2944" s="14"/>
      <c r="UJT2944" s="14"/>
      <c r="UJU2944" s="14"/>
      <c r="UJV2944" s="14"/>
      <c r="UJW2944" s="14"/>
      <c r="UJX2944" s="14"/>
      <c r="UJY2944" s="14"/>
      <c r="UJZ2944" s="14"/>
      <c r="UKA2944" s="14"/>
      <c r="UKB2944" s="14"/>
      <c r="UKC2944" s="14"/>
      <c r="UKD2944" s="14"/>
      <c r="UKE2944" s="14"/>
      <c r="UKF2944" s="14"/>
      <c r="UKG2944" s="14"/>
      <c r="UKH2944" s="14"/>
      <c r="UKI2944" s="14"/>
      <c r="UKJ2944" s="14"/>
      <c r="UKK2944" s="14"/>
      <c r="UKL2944" s="14"/>
      <c r="UKM2944" s="14"/>
      <c r="UKN2944" s="14"/>
      <c r="UKO2944" s="14"/>
      <c r="UKP2944" s="14"/>
      <c r="UKQ2944" s="14"/>
      <c r="UKR2944" s="14"/>
      <c r="UKS2944" s="14"/>
      <c r="UKT2944" s="14"/>
      <c r="UKU2944" s="14"/>
      <c r="UKV2944" s="14"/>
      <c r="UKW2944" s="14"/>
      <c r="UKX2944" s="14"/>
      <c r="UKY2944" s="14"/>
      <c r="UKZ2944" s="14"/>
      <c r="ULA2944" s="14"/>
      <c r="ULB2944" s="14"/>
      <c r="ULC2944" s="14"/>
      <c r="ULD2944" s="14"/>
      <c r="ULE2944" s="14"/>
      <c r="ULF2944" s="14"/>
      <c r="ULG2944" s="14"/>
      <c r="ULH2944" s="14"/>
      <c r="ULI2944" s="14"/>
      <c r="ULJ2944" s="14"/>
      <c r="ULK2944" s="14"/>
      <c r="ULL2944" s="14"/>
      <c r="ULM2944" s="14"/>
      <c r="ULN2944" s="14"/>
      <c r="ULO2944" s="14"/>
      <c r="ULP2944" s="14"/>
      <c r="ULQ2944" s="14"/>
      <c r="ULR2944" s="14"/>
      <c r="ULS2944" s="14"/>
      <c r="ULT2944" s="14"/>
      <c r="ULU2944" s="14"/>
      <c r="ULV2944" s="14"/>
      <c r="ULW2944" s="14"/>
      <c r="ULX2944" s="14"/>
      <c r="ULY2944" s="14"/>
      <c r="ULZ2944" s="14"/>
      <c r="UMA2944" s="14"/>
      <c r="UMB2944" s="14"/>
      <c r="UMC2944" s="14"/>
      <c r="UMD2944" s="14"/>
      <c r="UME2944" s="14"/>
      <c r="UMF2944" s="14"/>
      <c r="UMG2944" s="14"/>
      <c r="UMH2944" s="14"/>
      <c r="UMI2944" s="14"/>
      <c r="UMJ2944" s="14"/>
      <c r="UMK2944" s="14"/>
      <c r="UML2944" s="14"/>
      <c r="UMM2944" s="14"/>
      <c r="UMN2944" s="14"/>
      <c r="UMO2944" s="14"/>
      <c r="UMP2944" s="14"/>
      <c r="UMQ2944" s="14"/>
      <c r="UMR2944" s="14"/>
      <c r="UMS2944" s="14"/>
      <c r="UMT2944" s="14"/>
      <c r="UMU2944" s="14"/>
      <c r="UMV2944" s="14"/>
      <c r="UMW2944" s="14"/>
      <c r="UMX2944" s="14"/>
      <c r="UMY2944" s="14"/>
      <c r="UMZ2944" s="14"/>
      <c r="UNA2944" s="14"/>
      <c r="UNB2944" s="14"/>
      <c r="UNC2944" s="14"/>
      <c r="UND2944" s="14"/>
      <c r="UNE2944" s="14"/>
      <c r="UNF2944" s="14"/>
      <c r="UNG2944" s="14"/>
      <c r="UNH2944" s="14"/>
      <c r="UNI2944" s="14"/>
      <c r="UNJ2944" s="14"/>
      <c r="UNK2944" s="14"/>
      <c r="UNL2944" s="14"/>
      <c r="UNM2944" s="14"/>
      <c r="UNN2944" s="14"/>
      <c r="UNO2944" s="14"/>
      <c r="UNP2944" s="14"/>
      <c r="UNQ2944" s="14"/>
      <c r="UNR2944" s="14"/>
      <c r="UNS2944" s="14"/>
      <c r="UNT2944" s="14"/>
      <c r="UNU2944" s="14"/>
      <c r="UNV2944" s="14"/>
      <c r="UNW2944" s="14"/>
      <c r="UNX2944" s="14"/>
      <c r="UNY2944" s="14"/>
      <c r="UNZ2944" s="14"/>
      <c r="UOA2944" s="14"/>
      <c r="UOB2944" s="14"/>
      <c r="UOC2944" s="14"/>
      <c r="UOD2944" s="14"/>
      <c r="UOE2944" s="14"/>
      <c r="UOF2944" s="14"/>
      <c r="UOG2944" s="14"/>
      <c r="UOH2944" s="14"/>
      <c r="UOI2944" s="14"/>
      <c r="UOJ2944" s="14"/>
      <c r="UOK2944" s="14"/>
      <c r="UOL2944" s="14"/>
      <c r="UOM2944" s="14"/>
      <c r="UON2944" s="14"/>
      <c r="UOO2944" s="14"/>
      <c r="UOP2944" s="14"/>
      <c r="UOQ2944" s="14"/>
      <c r="UOR2944" s="14"/>
      <c r="UOS2944" s="14"/>
      <c r="UOT2944" s="14"/>
      <c r="UOU2944" s="14"/>
      <c r="UOV2944" s="14"/>
      <c r="UOW2944" s="14"/>
      <c r="UOX2944" s="14"/>
      <c r="UOY2944" s="14"/>
      <c r="UOZ2944" s="14"/>
      <c r="UPA2944" s="14"/>
      <c r="UPB2944" s="14"/>
      <c r="UPC2944" s="14"/>
      <c r="UPD2944" s="14"/>
      <c r="UPE2944" s="14"/>
      <c r="UPF2944" s="14"/>
      <c r="UPG2944" s="14"/>
      <c r="UPH2944" s="14"/>
      <c r="UPI2944" s="14"/>
      <c r="UPJ2944" s="14"/>
      <c r="UPK2944" s="14"/>
      <c r="UPL2944" s="14"/>
      <c r="UPM2944" s="14"/>
      <c r="UPN2944" s="14"/>
      <c r="UPO2944" s="14"/>
      <c r="UPP2944" s="14"/>
      <c r="UPQ2944" s="14"/>
      <c r="UPR2944" s="14"/>
      <c r="UPS2944" s="14"/>
      <c r="UPT2944" s="14"/>
      <c r="UPU2944" s="14"/>
      <c r="UPV2944" s="14"/>
      <c r="UPW2944" s="14"/>
      <c r="UPX2944" s="14"/>
      <c r="UPY2944" s="14"/>
      <c r="UPZ2944" s="14"/>
      <c r="UQA2944" s="14"/>
      <c r="UQB2944" s="14"/>
      <c r="UQC2944" s="14"/>
      <c r="UQD2944" s="14"/>
      <c r="UQE2944" s="14"/>
      <c r="UQF2944" s="14"/>
      <c r="UQG2944" s="14"/>
      <c r="UQH2944" s="14"/>
      <c r="UQI2944" s="14"/>
      <c r="UQJ2944" s="14"/>
      <c r="UQK2944" s="14"/>
      <c r="UQL2944" s="14"/>
      <c r="UQM2944" s="14"/>
      <c r="UQN2944" s="14"/>
      <c r="UQO2944" s="14"/>
      <c r="UQP2944" s="14"/>
      <c r="UQQ2944" s="14"/>
      <c r="UQR2944" s="14"/>
      <c r="UQS2944" s="14"/>
      <c r="UQT2944" s="14"/>
      <c r="UQU2944" s="14"/>
      <c r="UQV2944" s="14"/>
      <c r="UQW2944" s="14"/>
      <c r="UQX2944" s="14"/>
      <c r="UQY2944" s="14"/>
      <c r="UQZ2944" s="14"/>
      <c r="URA2944" s="14"/>
      <c r="URB2944" s="14"/>
      <c r="URC2944" s="14"/>
      <c r="URD2944" s="14"/>
      <c r="URE2944" s="14"/>
      <c r="URF2944" s="14"/>
      <c r="URG2944" s="14"/>
      <c r="URH2944" s="14"/>
      <c r="URI2944" s="14"/>
      <c r="URJ2944" s="14"/>
      <c r="URK2944" s="14"/>
      <c r="URL2944" s="14"/>
      <c r="URM2944" s="14"/>
      <c r="URN2944" s="14"/>
      <c r="URO2944" s="14"/>
      <c r="URP2944" s="14"/>
      <c r="URQ2944" s="14"/>
      <c r="URR2944" s="14"/>
      <c r="URS2944" s="14"/>
      <c r="URT2944" s="14"/>
      <c r="URU2944" s="14"/>
      <c r="URV2944" s="14"/>
      <c r="URW2944" s="14"/>
      <c r="URX2944" s="14"/>
      <c r="URY2944" s="14"/>
      <c r="URZ2944" s="14"/>
      <c r="USA2944" s="14"/>
      <c r="USB2944" s="14"/>
      <c r="USC2944" s="14"/>
      <c r="USD2944" s="14"/>
      <c r="USE2944" s="14"/>
      <c r="USF2944" s="14"/>
      <c r="USG2944" s="14"/>
      <c r="USH2944" s="14"/>
      <c r="USI2944" s="14"/>
      <c r="USJ2944" s="14"/>
      <c r="USK2944" s="14"/>
      <c r="USL2944" s="14"/>
      <c r="USM2944" s="14"/>
      <c r="USN2944" s="14"/>
      <c r="USO2944" s="14"/>
      <c r="USP2944" s="14"/>
      <c r="USQ2944" s="14"/>
      <c r="USR2944" s="14"/>
      <c r="USS2944" s="14"/>
      <c r="UST2944" s="14"/>
      <c r="USU2944" s="14"/>
      <c r="USV2944" s="14"/>
      <c r="USW2944" s="14"/>
      <c r="USX2944" s="14"/>
      <c r="USY2944" s="14"/>
      <c r="USZ2944" s="14"/>
      <c r="UTA2944" s="14"/>
      <c r="UTB2944" s="14"/>
      <c r="UTC2944" s="14"/>
      <c r="UTD2944" s="14"/>
      <c r="UTE2944" s="14"/>
      <c r="UTF2944" s="14"/>
      <c r="UTG2944" s="14"/>
      <c r="UTH2944" s="14"/>
      <c r="UTI2944" s="14"/>
      <c r="UTJ2944" s="14"/>
      <c r="UTK2944" s="14"/>
      <c r="UTL2944" s="14"/>
      <c r="UTM2944" s="14"/>
      <c r="UTN2944" s="14"/>
      <c r="UTO2944" s="14"/>
      <c r="UTP2944" s="14"/>
      <c r="UTQ2944" s="14"/>
      <c r="UTR2944" s="14"/>
      <c r="UTS2944" s="14"/>
      <c r="UTT2944" s="14"/>
      <c r="UTU2944" s="14"/>
      <c r="UTV2944" s="14"/>
      <c r="UTW2944" s="14"/>
      <c r="UTX2944" s="14"/>
      <c r="UTY2944" s="14"/>
      <c r="UTZ2944" s="14"/>
      <c r="UUA2944" s="14"/>
      <c r="UUB2944" s="14"/>
      <c r="UUC2944" s="14"/>
      <c r="UUD2944" s="14"/>
      <c r="UUE2944" s="14"/>
      <c r="UUF2944" s="14"/>
      <c r="UUG2944" s="14"/>
      <c r="UUH2944" s="14"/>
      <c r="UUI2944" s="14"/>
      <c r="UUJ2944" s="14"/>
      <c r="UUK2944" s="14"/>
      <c r="UUL2944" s="14"/>
      <c r="UUM2944" s="14"/>
      <c r="UUN2944" s="14"/>
      <c r="UUO2944" s="14"/>
      <c r="UUP2944" s="14"/>
      <c r="UUQ2944" s="14"/>
      <c r="UUR2944" s="14"/>
      <c r="UUS2944" s="14"/>
      <c r="UUT2944" s="14"/>
      <c r="UUU2944" s="14"/>
      <c r="UUV2944" s="14"/>
      <c r="UUW2944" s="14"/>
      <c r="UUX2944" s="14"/>
      <c r="UUY2944" s="14"/>
      <c r="UUZ2944" s="14"/>
      <c r="UVA2944" s="14"/>
      <c r="UVB2944" s="14"/>
      <c r="UVC2944" s="14"/>
      <c r="UVD2944" s="14"/>
      <c r="UVE2944" s="14"/>
      <c r="UVF2944" s="14"/>
      <c r="UVG2944" s="14"/>
      <c r="UVH2944" s="14"/>
      <c r="UVI2944" s="14"/>
      <c r="UVJ2944" s="14"/>
      <c r="UVK2944" s="14"/>
      <c r="UVL2944" s="14"/>
      <c r="UVM2944" s="14"/>
      <c r="UVN2944" s="14"/>
      <c r="UVO2944" s="14"/>
      <c r="UVP2944" s="14"/>
      <c r="UVQ2944" s="14"/>
      <c r="UVR2944" s="14"/>
      <c r="UVS2944" s="14"/>
      <c r="UVT2944" s="14"/>
      <c r="UVU2944" s="14"/>
      <c r="UVV2944" s="14"/>
      <c r="UVW2944" s="14"/>
      <c r="UVX2944" s="14"/>
      <c r="UVY2944" s="14"/>
      <c r="UVZ2944" s="14"/>
      <c r="UWA2944" s="14"/>
      <c r="UWB2944" s="14"/>
      <c r="UWC2944" s="14"/>
      <c r="UWD2944" s="14"/>
      <c r="UWE2944" s="14"/>
      <c r="UWF2944" s="14"/>
      <c r="UWG2944" s="14"/>
      <c r="UWH2944" s="14"/>
      <c r="UWI2944" s="14"/>
      <c r="UWJ2944" s="14"/>
      <c r="UWK2944" s="14"/>
      <c r="UWL2944" s="14"/>
      <c r="UWM2944" s="14"/>
      <c r="UWN2944" s="14"/>
      <c r="UWO2944" s="14"/>
      <c r="UWP2944" s="14"/>
      <c r="UWQ2944" s="14"/>
      <c r="UWR2944" s="14"/>
      <c r="UWS2944" s="14"/>
      <c r="UWT2944" s="14"/>
      <c r="UWU2944" s="14"/>
      <c r="UWV2944" s="14"/>
      <c r="UWW2944" s="14"/>
      <c r="UWX2944" s="14"/>
      <c r="UWY2944" s="14"/>
      <c r="UWZ2944" s="14"/>
      <c r="UXA2944" s="14"/>
      <c r="UXB2944" s="14"/>
      <c r="UXC2944" s="14"/>
      <c r="UXD2944" s="14"/>
      <c r="UXE2944" s="14"/>
      <c r="UXF2944" s="14"/>
      <c r="UXG2944" s="14"/>
      <c r="UXH2944" s="14"/>
      <c r="UXI2944" s="14"/>
      <c r="UXJ2944" s="14"/>
      <c r="UXK2944" s="14"/>
      <c r="UXL2944" s="14"/>
      <c r="UXM2944" s="14"/>
      <c r="UXN2944" s="14"/>
      <c r="UXO2944" s="14"/>
      <c r="UXP2944" s="14"/>
      <c r="UXQ2944" s="14"/>
      <c r="UXR2944" s="14"/>
      <c r="UXS2944" s="14"/>
      <c r="UXT2944" s="14"/>
      <c r="UXU2944" s="14"/>
      <c r="UXV2944" s="14"/>
      <c r="UXW2944" s="14"/>
      <c r="UXX2944" s="14"/>
      <c r="UXY2944" s="14"/>
      <c r="UXZ2944" s="14"/>
      <c r="UYA2944" s="14"/>
      <c r="UYB2944" s="14"/>
      <c r="UYC2944" s="14"/>
      <c r="UYD2944" s="14"/>
      <c r="UYE2944" s="14"/>
      <c r="UYF2944" s="14"/>
      <c r="UYG2944" s="14"/>
      <c r="UYH2944" s="14"/>
      <c r="UYI2944" s="14"/>
      <c r="UYJ2944" s="14"/>
      <c r="UYK2944" s="14"/>
      <c r="UYL2944" s="14"/>
      <c r="UYM2944" s="14"/>
      <c r="UYN2944" s="14"/>
      <c r="UYO2944" s="14"/>
      <c r="UYP2944" s="14"/>
      <c r="UYQ2944" s="14"/>
      <c r="UYR2944" s="14"/>
      <c r="UYS2944" s="14"/>
      <c r="UYT2944" s="14"/>
      <c r="UYU2944" s="14"/>
      <c r="UYV2944" s="14"/>
      <c r="UYW2944" s="14"/>
      <c r="UYX2944" s="14"/>
      <c r="UYY2944" s="14"/>
      <c r="UYZ2944" s="14"/>
      <c r="UZA2944" s="14"/>
      <c r="UZB2944" s="14"/>
      <c r="UZC2944" s="14"/>
      <c r="UZD2944" s="14"/>
      <c r="UZE2944" s="14"/>
      <c r="UZF2944" s="14"/>
      <c r="UZG2944" s="14"/>
      <c r="UZH2944" s="14"/>
      <c r="UZI2944" s="14"/>
      <c r="UZJ2944" s="14"/>
      <c r="UZK2944" s="14"/>
      <c r="UZL2944" s="14"/>
      <c r="UZM2944" s="14"/>
      <c r="UZN2944" s="14"/>
      <c r="UZO2944" s="14"/>
      <c r="UZP2944" s="14"/>
      <c r="UZQ2944" s="14"/>
      <c r="UZR2944" s="14"/>
      <c r="UZS2944" s="14"/>
      <c r="UZT2944" s="14"/>
      <c r="UZU2944" s="14"/>
      <c r="UZV2944" s="14"/>
      <c r="UZW2944" s="14"/>
      <c r="UZX2944" s="14"/>
      <c r="UZY2944" s="14"/>
      <c r="UZZ2944" s="14"/>
      <c r="VAA2944" s="14"/>
      <c r="VAB2944" s="14"/>
      <c r="VAC2944" s="14"/>
      <c r="VAD2944" s="14"/>
      <c r="VAE2944" s="14"/>
      <c r="VAF2944" s="14"/>
      <c r="VAG2944" s="14"/>
      <c r="VAH2944" s="14"/>
      <c r="VAI2944" s="14"/>
      <c r="VAJ2944" s="14"/>
      <c r="VAK2944" s="14"/>
      <c r="VAL2944" s="14"/>
      <c r="VAM2944" s="14"/>
      <c r="VAN2944" s="14"/>
      <c r="VAO2944" s="14"/>
      <c r="VAP2944" s="14"/>
      <c r="VAQ2944" s="14"/>
      <c r="VAR2944" s="14"/>
      <c r="VAS2944" s="14"/>
      <c r="VAT2944" s="14"/>
      <c r="VAU2944" s="14"/>
      <c r="VAV2944" s="14"/>
      <c r="VAW2944" s="14"/>
      <c r="VAX2944" s="14"/>
      <c r="VAY2944" s="14"/>
      <c r="VAZ2944" s="14"/>
      <c r="VBA2944" s="14"/>
      <c r="VBB2944" s="14"/>
      <c r="VBC2944" s="14"/>
      <c r="VBD2944" s="14"/>
      <c r="VBE2944" s="14"/>
      <c r="VBF2944" s="14"/>
      <c r="VBG2944" s="14"/>
      <c r="VBH2944" s="14"/>
      <c r="VBI2944" s="14"/>
      <c r="VBJ2944" s="14"/>
      <c r="VBK2944" s="14"/>
      <c r="VBL2944" s="14"/>
      <c r="VBM2944" s="14"/>
      <c r="VBN2944" s="14"/>
      <c r="VBO2944" s="14"/>
      <c r="VBP2944" s="14"/>
      <c r="VBQ2944" s="14"/>
      <c r="VBR2944" s="14"/>
      <c r="VBS2944" s="14"/>
      <c r="VBT2944" s="14"/>
      <c r="VBU2944" s="14"/>
      <c r="VBV2944" s="14"/>
      <c r="VBW2944" s="14"/>
      <c r="VBX2944" s="14"/>
      <c r="VBY2944" s="14"/>
      <c r="VBZ2944" s="14"/>
      <c r="VCA2944" s="14"/>
      <c r="VCB2944" s="14"/>
      <c r="VCC2944" s="14"/>
      <c r="VCD2944" s="14"/>
      <c r="VCE2944" s="14"/>
      <c r="VCF2944" s="14"/>
      <c r="VCG2944" s="14"/>
      <c r="VCH2944" s="14"/>
      <c r="VCI2944" s="14"/>
      <c r="VCJ2944" s="14"/>
      <c r="VCK2944" s="14"/>
      <c r="VCL2944" s="14"/>
      <c r="VCM2944" s="14"/>
      <c r="VCN2944" s="14"/>
      <c r="VCO2944" s="14"/>
      <c r="VCP2944" s="14"/>
      <c r="VCQ2944" s="14"/>
      <c r="VCR2944" s="14"/>
      <c r="VCS2944" s="14"/>
      <c r="VCT2944" s="14"/>
      <c r="VCU2944" s="14"/>
      <c r="VCV2944" s="14"/>
      <c r="VCW2944" s="14"/>
      <c r="VCX2944" s="14"/>
      <c r="VCY2944" s="14"/>
      <c r="VCZ2944" s="14"/>
      <c r="VDA2944" s="14"/>
      <c r="VDB2944" s="14"/>
      <c r="VDC2944" s="14"/>
      <c r="VDD2944" s="14"/>
      <c r="VDE2944" s="14"/>
      <c r="VDF2944" s="14"/>
      <c r="VDG2944" s="14"/>
      <c r="VDH2944" s="14"/>
      <c r="VDI2944" s="14"/>
      <c r="VDJ2944" s="14"/>
      <c r="VDK2944" s="14"/>
      <c r="VDL2944" s="14"/>
      <c r="VDM2944" s="14"/>
      <c r="VDN2944" s="14"/>
      <c r="VDO2944" s="14"/>
      <c r="VDP2944" s="14"/>
      <c r="VDQ2944" s="14"/>
      <c r="VDR2944" s="14"/>
      <c r="VDS2944" s="14"/>
      <c r="VDT2944" s="14"/>
      <c r="VDU2944" s="14"/>
      <c r="VDV2944" s="14"/>
      <c r="VDW2944" s="14"/>
      <c r="VDX2944" s="14"/>
      <c r="VDY2944" s="14"/>
      <c r="VDZ2944" s="14"/>
      <c r="VEA2944" s="14"/>
      <c r="VEB2944" s="14"/>
      <c r="VEC2944" s="14"/>
      <c r="VED2944" s="14"/>
      <c r="VEE2944" s="14"/>
      <c r="VEF2944" s="14"/>
      <c r="VEG2944" s="14"/>
      <c r="VEH2944" s="14"/>
      <c r="VEI2944" s="14"/>
      <c r="VEJ2944" s="14"/>
      <c r="VEK2944" s="14"/>
      <c r="VEL2944" s="14"/>
      <c r="VEM2944" s="14"/>
      <c r="VEN2944" s="14"/>
      <c r="VEO2944" s="14"/>
      <c r="VEP2944" s="14"/>
      <c r="VEQ2944" s="14"/>
      <c r="VER2944" s="14"/>
      <c r="VES2944" s="14"/>
      <c r="VET2944" s="14"/>
      <c r="VEU2944" s="14"/>
      <c r="VEV2944" s="14"/>
      <c r="VEW2944" s="14"/>
      <c r="VEX2944" s="14"/>
      <c r="VEY2944" s="14"/>
      <c r="VEZ2944" s="14"/>
      <c r="VFA2944" s="14"/>
      <c r="VFB2944" s="14"/>
      <c r="VFC2944" s="14"/>
      <c r="VFD2944" s="14"/>
      <c r="VFE2944" s="14"/>
      <c r="VFF2944" s="14"/>
      <c r="VFG2944" s="14"/>
      <c r="VFH2944" s="14"/>
      <c r="VFI2944" s="14"/>
      <c r="VFJ2944" s="14"/>
      <c r="VFK2944" s="14"/>
      <c r="VFL2944" s="14"/>
      <c r="VFM2944" s="14"/>
      <c r="VFN2944" s="14"/>
      <c r="VFO2944" s="14"/>
      <c r="VFP2944" s="14"/>
      <c r="VFQ2944" s="14"/>
      <c r="VFR2944" s="14"/>
      <c r="VFS2944" s="14"/>
      <c r="VFT2944" s="14"/>
      <c r="VFU2944" s="14"/>
      <c r="VFV2944" s="14"/>
      <c r="VFW2944" s="14"/>
      <c r="VFX2944" s="14"/>
      <c r="VFY2944" s="14"/>
      <c r="VFZ2944" s="14"/>
      <c r="VGA2944" s="14"/>
      <c r="VGB2944" s="14"/>
      <c r="VGC2944" s="14"/>
      <c r="VGD2944" s="14"/>
      <c r="VGE2944" s="14"/>
      <c r="VGF2944" s="14"/>
      <c r="VGG2944" s="14"/>
      <c r="VGH2944" s="14"/>
      <c r="VGI2944" s="14"/>
      <c r="VGJ2944" s="14"/>
      <c r="VGK2944" s="14"/>
      <c r="VGL2944" s="14"/>
      <c r="VGM2944" s="14"/>
      <c r="VGN2944" s="14"/>
      <c r="VGO2944" s="14"/>
      <c r="VGP2944" s="14"/>
      <c r="VGQ2944" s="14"/>
      <c r="VGR2944" s="14"/>
      <c r="VGS2944" s="14"/>
      <c r="VGT2944" s="14"/>
      <c r="VGU2944" s="14"/>
      <c r="VGV2944" s="14"/>
      <c r="VGW2944" s="14"/>
      <c r="VGX2944" s="14"/>
      <c r="VGY2944" s="14"/>
      <c r="VGZ2944" s="14"/>
      <c r="VHA2944" s="14"/>
      <c r="VHB2944" s="14"/>
      <c r="VHC2944" s="14"/>
      <c r="VHD2944" s="14"/>
      <c r="VHE2944" s="14"/>
      <c r="VHF2944" s="14"/>
      <c r="VHG2944" s="14"/>
      <c r="VHH2944" s="14"/>
      <c r="VHI2944" s="14"/>
      <c r="VHJ2944" s="14"/>
      <c r="VHK2944" s="14"/>
      <c r="VHL2944" s="14"/>
      <c r="VHM2944" s="14"/>
      <c r="VHN2944" s="14"/>
      <c r="VHO2944" s="14"/>
      <c r="VHP2944" s="14"/>
      <c r="VHQ2944" s="14"/>
      <c r="VHR2944" s="14"/>
      <c r="VHS2944" s="14"/>
      <c r="VHT2944" s="14"/>
      <c r="VHU2944" s="14"/>
      <c r="VHV2944" s="14"/>
      <c r="VHW2944" s="14"/>
      <c r="VHX2944" s="14"/>
      <c r="VHY2944" s="14"/>
      <c r="VHZ2944" s="14"/>
      <c r="VIA2944" s="14"/>
      <c r="VIB2944" s="14"/>
      <c r="VIC2944" s="14"/>
      <c r="VID2944" s="14"/>
      <c r="VIE2944" s="14"/>
      <c r="VIF2944" s="14"/>
      <c r="VIG2944" s="14"/>
      <c r="VIH2944" s="14"/>
      <c r="VII2944" s="14"/>
      <c r="VIJ2944" s="14"/>
      <c r="VIK2944" s="14"/>
      <c r="VIL2944" s="14"/>
      <c r="VIM2944" s="14"/>
      <c r="VIN2944" s="14"/>
      <c r="VIO2944" s="14"/>
      <c r="VIP2944" s="14"/>
      <c r="VIQ2944" s="14"/>
      <c r="VIR2944" s="14"/>
      <c r="VIS2944" s="14"/>
      <c r="VIT2944" s="14"/>
      <c r="VIU2944" s="14"/>
      <c r="VIV2944" s="14"/>
      <c r="VIW2944" s="14"/>
      <c r="VIX2944" s="14"/>
      <c r="VIY2944" s="14"/>
      <c r="VIZ2944" s="14"/>
      <c r="VJA2944" s="14"/>
      <c r="VJB2944" s="14"/>
      <c r="VJC2944" s="14"/>
      <c r="VJD2944" s="14"/>
      <c r="VJE2944" s="14"/>
      <c r="VJF2944" s="14"/>
      <c r="VJG2944" s="14"/>
      <c r="VJH2944" s="14"/>
      <c r="VJI2944" s="14"/>
      <c r="VJJ2944" s="14"/>
      <c r="VJK2944" s="14"/>
      <c r="VJL2944" s="14"/>
      <c r="VJM2944" s="14"/>
      <c r="VJN2944" s="14"/>
      <c r="VJO2944" s="14"/>
      <c r="VJP2944" s="14"/>
      <c r="VJQ2944" s="14"/>
      <c r="VJR2944" s="14"/>
      <c r="VJS2944" s="14"/>
      <c r="VJT2944" s="14"/>
      <c r="VJU2944" s="14"/>
      <c r="VJV2944" s="14"/>
      <c r="VJW2944" s="14"/>
      <c r="VJX2944" s="14"/>
      <c r="VJY2944" s="14"/>
      <c r="VJZ2944" s="14"/>
      <c r="VKA2944" s="14"/>
      <c r="VKB2944" s="14"/>
      <c r="VKC2944" s="14"/>
      <c r="VKD2944" s="14"/>
      <c r="VKE2944" s="14"/>
      <c r="VKF2944" s="14"/>
      <c r="VKG2944" s="14"/>
      <c r="VKH2944" s="14"/>
      <c r="VKI2944" s="14"/>
      <c r="VKJ2944" s="14"/>
      <c r="VKK2944" s="14"/>
      <c r="VKL2944" s="14"/>
      <c r="VKM2944" s="14"/>
      <c r="VKN2944" s="14"/>
      <c r="VKO2944" s="14"/>
      <c r="VKP2944" s="14"/>
      <c r="VKQ2944" s="14"/>
      <c r="VKR2944" s="14"/>
      <c r="VKS2944" s="14"/>
      <c r="VKT2944" s="14"/>
      <c r="VKU2944" s="14"/>
      <c r="VKV2944" s="14"/>
      <c r="VKW2944" s="14"/>
      <c r="VKX2944" s="14"/>
      <c r="VKY2944" s="14"/>
      <c r="VKZ2944" s="14"/>
      <c r="VLA2944" s="14"/>
      <c r="VLB2944" s="14"/>
      <c r="VLC2944" s="14"/>
      <c r="VLD2944" s="14"/>
      <c r="VLE2944" s="14"/>
      <c r="VLF2944" s="14"/>
      <c r="VLG2944" s="14"/>
      <c r="VLH2944" s="14"/>
      <c r="VLI2944" s="14"/>
      <c r="VLJ2944" s="14"/>
      <c r="VLK2944" s="14"/>
      <c r="VLL2944" s="14"/>
      <c r="VLM2944" s="14"/>
      <c r="VLN2944" s="14"/>
      <c r="VLO2944" s="14"/>
      <c r="VLP2944" s="14"/>
      <c r="VLQ2944" s="14"/>
      <c r="VLR2944" s="14"/>
      <c r="VLS2944" s="14"/>
      <c r="VLT2944" s="14"/>
      <c r="VLU2944" s="14"/>
      <c r="VLV2944" s="14"/>
      <c r="VLW2944" s="14"/>
      <c r="VLX2944" s="14"/>
      <c r="VLY2944" s="14"/>
      <c r="VLZ2944" s="14"/>
      <c r="VMA2944" s="14"/>
      <c r="VMB2944" s="14"/>
      <c r="VMC2944" s="14"/>
      <c r="VMD2944" s="14"/>
      <c r="VME2944" s="14"/>
      <c r="VMF2944" s="14"/>
      <c r="VMG2944" s="14"/>
      <c r="VMH2944" s="14"/>
      <c r="VMI2944" s="14"/>
      <c r="VMJ2944" s="14"/>
      <c r="VMK2944" s="14"/>
      <c r="VML2944" s="14"/>
      <c r="VMM2944" s="14"/>
      <c r="VMN2944" s="14"/>
      <c r="VMO2944" s="14"/>
      <c r="VMP2944" s="14"/>
      <c r="VMQ2944" s="14"/>
      <c r="VMR2944" s="14"/>
      <c r="VMS2944" s="14"/>
      <c r="VMT2944" s="14"/>
      <c r="VMU2944" s="14"/>
      <c r="VMV2944" s="14"/>
      <c r="VMW2944" s="14"/>
      <c r="VMX2944" s="14"/>
      <c r="VMY2944" s="14"/>
      <c r="VMZ2944" s="14"/>
      <c r="VNA2944" s="14"/>
      <c r="VNB2944" s="14"/>
      <c r="VNC2944" s="14"/>
      <c r="VND2944" s="14"/>
      <c r="VNE2944" s="14"/>
      <c r="VNF2944" s="14"/>
      <c r="VNG2944" s="14"/>
      <c r="VNH2944" s="14"/>
      <c r="VNI2944" s="14"/>
      <c r="VNJ2944" s="14"/>
      <c r="VNK2944" s="14"/>
      <c r="VNL2944" s="14"/>
      <c r="VNM2944" s="14"/>
      <c r="VNN2944" s="14"/>
      <c r="VNO2944" s="14"/>
      <c r="VNP2944" s="14"/>
      <c r="VNQ2944" s="14"/>
      <c r="VNR2944" s="14"/>
      <c r="VNS2944" s="14"/>
      <c r="VNT2944" s="14"/>
      <c r="VNU2944" s="14"/>
      <c r="VNV2944" s="14"/>
      <c r="VNW2944" s="14"/>
      <c r="VNX2944" s="14"/>
      <c r="VNY2944" s="14"/>
      <c r="VNZ2944" s="14"/>
      <c r="VOA2944" s="14"/>
      <c r="VOB2944" s="14"/>
      <c r="VOC2944" s="14"/>
      <c r="VOD2944" s="14"/>
      <c r="VOE2944" s="14"/>
      <c r="VOF2944" s="14"/>
      <c r="VOG2944" s="14"/>
      <c r="VOH2944" s="14"/>
      <c r="VOI2944" s="14"/>
      <c r="VOJ2944" s="14"/>
      <c r="VOK2944" s="14"/>
      <c r="VOL2944" s="14"/>
      <c r="VOM2944" s="14"/>
      <c r="VON2944" s="14"/>
      <c r="VOO2944" s="14"/>
      <c r="VOP2944" s="14"/>
      <c r="VOQ2944" s="14"/>
      <c r="VOR2944" s="14"/>
      <c r="VOS2944" s="14"/>
      <c r="VOT2944" s="14"/>
      <c r="VOU2944" s="14"/>
      <c r="VOV2944" s="14"/>
      <c r="VOW2944" s="14"/>
      <c r="VOX2944" s="14"/>
      <c r="VOY2944" s="14"/>
      <c r="VOZ2944" s="14"/>
      <c r="VPA2944" s="14"/>
      <c r="VPB2944" s="14"/>
      <c r="VPC2944" s="14"/>
      <c r="VPD2944" s="14"/>
      <c r="VPE2944" s="14"/>
      <c r="VPF2944" s="14"/>
      <c r="VPG2944" s="14"/>
      <c r="VPH2944" s="14"/>
      <c r="VPI2944" s="14"/>
      <c r="VPJ2944" s="14"/>
      <c r="VPK2944" s="14"/>
      <c r="VPL2944" s="14"/>
      <c r="VPM2944" s="14"/>
      <c r="VPN2944" s="14"/>
      <c r="VPO2944" s="14"/>
      <c r="VPP2944" s="14"/>
      <c r="VPQ2944" s="14"/>
      <c r="VPR2944" s="14"/>
      <c r="VPS2944" s="14"/>
      <c r="VPT2944" s="14"/>
      <c r="VPU2944" s="14"/>
      <c r="VPV2944" s="14"/>
      <c r="VPW2944" s="14"/>
      <c r="VPX2944" s="14"/>
      <c r="VPY2944" s="14"/>
      <c r="VPZ2944" s="14"/>
      <c r="VQA2944" s="14"/>
      <c r="VQB2944" s="14"/>
      <c r="VQC2944" s="14"/>
      <c r="VQD2944" s="14"/>
      <c r="VQE2944" s="14"/>
      <c r="VQF2944" s="14"/>
      <c r="VQG2944" s="14"/>
      <c r="VQH2944" s="14"/>
      <c r="VQI2944" s="14"/>
      <c r="VQJ2944" s="14"/>
      <c r="VQK2944" s="14"/>
      <c r="VQL2944" s="14"/>
      <c r="VQM2944" s="14"/>
      <c r="VQN2944" s="14"/>
      <c r="VQO2944" s="14"/>
      <c r="VQP2944" s="14"/>
      <c r="VQQ2944" s="14"/>
      <c r="VQR2944" s="14"/>
      <c r="VQS2944" s="14"/>
      <c r="VQT2944" s="14"/>
      <c r="VQU2944" s="14"/>
      <c r="VQV2944" s="14"/>
      <c r="VQW2944" s="14"/>
      <c r="VQX2944" s="14"/>
      <c r="VQY2944" s="14"/>
      <c r="VQZ2944" s="14"/>
      <c r="VRA2944" s="14"/>
      <c r="VRB2944" s="14"/>
      <c r="VRC2944" s="14"/>
      <c r="VRD2944" s="14"/>
      <c r="VRE2944" s="14"/>
      <c r="VRF2944" s="14"/>
      <c r="VRG2944" s="14"/>
      <c r="VRH2944" s="14"/>
      <c r="VRI2944" s="14"/>
      <c r="VRJ2944" s="14"/>
      <c r="VRK2944" s="14"/>
      <c r="VRL2944" s="14"/>
      <c r="VRM2944" s="14"/>
      <c r="VRN2944" s="14"/>
      <c r="VRO2944" s="14"/>
      <c r="VRP2944" s="14"/>
      <c r="VRQ2944" s="14"/>
      <c r="VRR2944" s="14"/>
      <c r="VRS2944" s="14"/>
      <c r="VRT2944" s="14"/>
      <c r="VRU2944" s="14"/>
      <c r="VRV2944" s="14"/>
      <c r="VRW2944" s="14"/>
      <c r="VRX2944" s="14"/>
      <c r="VRY2944" s="14"/>
      <c r="VRZ2944" s="14"/>
      <c r="VSA2944" s="14"/>
      <c r="VSB2944" s="14"/>
      <c r="VSC2944" s="14"/>
      <c r="VSD2944" s="14"/>
      <c r="VSE2944" s="14"/>
      <c r="VSF2944" s="14"/>
      <c r="VSG2944" s="14"/>
      <c r="VSH2944" s="14"/>
      <c r="VSI2944" s="14"/>
      <c r="VSJ2944" s="14"/>
      <c r="VSK2944" s="14"/>
      <c r="VSL2944" s="14"/>
      <c r="VSM2944" s="14"/>
      <c r="VSN2944" s="14"/>
      <c r="VSO2944" s="14"/>
      <c r="VSP2944" s="14"/>
      <c r="VSQ2944" s="14"/>
      <c r="VSR2944" s="14"/>
      <c r="VSS2944" s="14"/>
      <c r="VST2944" s="14"/>
      <c r="VSU2944" s="14"/>
      <c r="VSV2944" s="14"/>
      <c r="VSW2944" s="14"/>
      <c r="VSX2944" s="14"/>
      <c r="VSY2944" s="14"/>
      <c r="VSZ2944" s="14"/>
      <c r="VTA2944" s="14"/>
      <c r="VTB2944" s="14"/>
      <c r="VTC2944" s="14"/>
      <c r="VTD2944" s="14"/>
      <c r="VTE2944" s="14"/>
      <c r="VTF2944" s="14"/>
      <c r="VTG2944" s="14"/>
      <c r="VTH2944" s="14"/>
      <c r="VTI2944" s="14"/>
      <c r="VTJ2944" s="14"/>
      <c r="VTK2944" s="14"/>
      <c r="VTL2944" s="14"/>
      <c r="VTM2944" s="14"/>
      <c r="VTN2944" s="14"/>
      <c r="VTO2944" s="14"/>
      <c r="VTP2944" s="14"/>
      <c r="VTQ2944" s="14"/>
      <c r="VTR2944" s="14"/>
      <c r="VTS2944" s="14"/>
      <c r="VTT2944" s="14"/>
      <c r="VTU2944" s="14"/>
      <c r="VTV2944" s="14"/>
      <c r="VTW2944" s="14"/>
      <c r="VTX2944" s="14"/>
      <c r="VTY2944" s="14"/>
      <c r="VTZ2944" s="14"/>
      <c r="VUA2944" s="14"/>
      <c r="VUB2944" s="14"/>
      <c r="VUC2944" s="14"/>
      <c r="VUD2944" s="14"/>
      <c r="VUE2944" s="14"/>
      <c r="VUF2944" s="14"/>
      <c r="VUG2944" s="14"/>
      <c r="VUH2944" s="14"/>
      <c r="VUI2944" s="14"/>
      <c r="VUJ2944" s="14"/>
      <c r="VUK2944" s="14"/>
      <c r="VUL2944" s="14"/>
      <c r="VUM2944" s="14"/>
      <c r="VUN2944" s="14"/>
      <c r="VUO2944" s="14"/>
      <c r="VUP2944" s="14"/>
      <c r="VUQ2944" s="14"/>
      <c r="VUR2944" s="14"/>
      <c r="VUS2944" s="14"/>
      <c r="VUT2944" s="14"/>
      <c r="VUU2944" s="14"/>
      <c r="VUV2944" s="14"/>
      <c r="VUW2944" s="14"/>
      <c r="VUX2944" s="14"/>
      <c r="VUY2944" s="14"/>
      <c r="VUZ2944" s="14"/>
      <c r="VVA2944" s="14"/>
      <c r="VVB2944" s="14"/>
      <c r="VVC2944" s="14"/>
      <c r="VVD2944" s="14"/>
      <c r="VVE2944" s="14"/>
      <c r="VVF2944" s="14"/>
      <c r="VVG2944" s="14"/>
      <c r="VVH2944" s="14"/>
      <c r="VVI2944" s="14"/>
      <c r="VVJ2944" s="14"/>
      <c r="VVK2944" s="14"/>
      <c r="VVL2944" s="14"/>
      <c r="VVM2944" s="14"/>
      <c r="VVN2944" s="14"/>
      <c r="VVO2944" s="14"/>
      <c r="VVP2944" s="14"/>
      <c r="VVQ2944" s="14"/>
      <c r="VVR2944" s="14"/>
      <c r="VVS2944" s="14"/>
      <c r="VVT2944" s="14"/>
      <c r="VVU2944" s="14"/>
      <c r="VVV2944" s="14"/>
      <c r="VVW2944" s="14"/>
      <c r="VVX2944" s="14"/>
      <c r="VVY2944" s="14"/>
      <c r="VVZ2944" s="14"/>
      <c r="VWA2944" s="14"/>
      <c r="VWB2944" s="14"/>
      <c r="VWC2944" s="14"/>
      <c r="VWD2944" s="14"/>
      <c r="VWE2944" s="14"/>
      <c r="VWF2944" s="14"/>
      <c r="VWG2944" s="14"/>
      <c r="VWH2944" s="14"/>
      <c r="VWI2944" s="14"/>
      <c r="VWJ2944" s="14"/>
      <c r="VWK2944" s="14"/>
      <c r="VWL2944" s="14"/>
      <c r="VWM2944" s="14"/>
      <c r="VWN2944" s="14"/>
      <c r="VWO2944" s="14"/>
      <c r="VWP2944" s="14"/>
      <c r="VWQ2944" s="14"/>
      <c r="VWR2944" s="14"/>
      <c r="VWS2944" s="14"/>
      <c r="VWT2944" s="14"/>
      <c r="VWU2944" s="14"/>
      <c r="VWV2944" s="14"/>
      <c r="VWW2944" s="14"/>
      <c r="VWX2944" s="14"/>
      <c r="VWY2944" s="14"/>
      <c r="VWZ2944" s="14"/>
      <c r="VXA2944" s="14"/>
      <c r="VXB2944" s="14"/>
      <c r="VXC2944" s="14"/>
      <c r="VXD2944" s="14"/>
      <c r="VXE2944" s="14"/>
      <c r="VXF2944" s="14"/>
      <c r="VXG2944" s="14"/>
      <c r="VXH2944" s="14"/>
      <c r="VXI2944" s="14"/>
      <c r="VXJ2944" s="14"/>
      <c r="VXK2944" s="14"/>
      <c r="VXL2944" s="14"/>
      <c r="VXM2944" s="14"/>
      <c r="VXN2944" s="14"/>
      <c r="VXO2944" s="14"/>
      <c r="VXP2944" s="14"/>
      <c r="VXQ2944" s="14"/>
      <c r="VXR2944" s="14"/>
      <c r="VXS2944" s="14"/>
      <c r="VXT2944" s="14"/>
      <c r="VXU2944" s="14"/>
      <c r="VXV2944" s="14"/>
      <c r="VXW2944" s="14"/>
      <c r="VXX2944" s="14"/>
      <c r="VXY2944" s="14"/>
      <c r="VXZ2944" s="14"/>
      <c r="VYA2944" s="14"/>
      <c r="VYB2944" s="14"/>
      <c r="VYC2944" s="14"/>
      <c r="VYD2944" s="14"/>
      <c r="VYE2944" s="14"/>
      <c r="VYF2944" s="14"/>
      <c r="VYG2944" s="14"/>
      <c r="VYH2944" s="14"/>
      <c r="VYI2944" s="14"/>
      <c r="VYJ2944" s="14"/>
      <c r="VYK2944" s="14"/>
      <c r="VYL2944" s="14"/>
      <c r="VYM2944" s="14"/>
      <c r="VYN2944" s="14"/>
      <c r="VYO2944" s="14"/>
      <c r="VYP2944" s="14"/>
      <c r="VYQ2944" s="14"/>
      <c r="VYR2944" s="14"/>
      <c r="VYS2944" s="14"/>
      <c r="VYT2944" s="14"/>
      <c r="VYU2944" s="14"/>
      <c r="VYV2944" s="14"/>
      <c r="VYW2944" s="14"/>
      <c r="VYX2944" s="14"/>
      <c r="VYY2944" s="14"/>
      <c r="VYZ2944" s="14"/>
      <c r="VZA2944" s="14"/>
      <c r="VZB2944" s="14"/>
      <c r="VZC2944" s="14"/>
      <c r="VZD2944" s="14"/>
      <c r="VZE2944" s="14"/>
      <c r="VZF2944" s="14"/>
      <c r="VZG2944" s="14"/>
      <c r="VZH2944" s="14"/>
      <c r="VZI2944" s="14"/>
      <c r="VZJ2944" s="14"/>
      <c r="VZK2944" s="14"/>
      <c r="VZL2944" s="14"/>
      <c r="VZM2944" s="14"/>
      <c r="VZN2944" s="14"/>
      <c r="VZO2944" s="14"/>
      <c r="VZP2944" s="14"/>
      <c r="VZQ2944" s="14"/>
      <c r="VZR2944" s="14"/>
      <c r="VZS2944" s="14"/>
      <c r="VZT2944" s="14"/>
      <c r="VZU2944" s="14"/>
      <c r="VZV2944" s="14"/>
      <c r="VZW2944" s="14"/>
      <c r="VZX2944" s="14"/>
      <c r="VZY2944" s="14"/>
      <c r="VZZ2944" s="14"/>
      <c r="WAA2944" s="14"/>
      <c r="WAB2944" s="14"/>
      <c r="WAC2944" s="14"/>
      <c r="WAD2944" s="14"/>
      <c r="WAE2944" s="14"/>
      <c r="WAF2944" s="14"/>
      <c r="WAG2944" s="14"/>
      <c r="WAH2944" s="14"/>
      <c r="WAI2944" s="14"/>
      <c r="WAJ2944" s="14"/>
      <c r="WAK2944" s="14"/>
      <c r="WAL2944" s="14"/>
      <c r="WAM2944" s="14"/>
      <c r="WAN2944" s="14"/>
      <c r="WAO2944" s="14"/>
      <c r="WAP2944" s="14"/>
      <c r="WAQ2944" s="14"/>
      <c r="WAR2944" s="14"/>
      <c r="WAS2944" s="14"/>
      <c r="WAT2944" s="14"/>
      <c r="WAU2944" s="14"/>
      <c r="WAV2944" s="14"/>
      <c r="WAW2944" s="14"/>
      <c r="WAX2944" s="14"/>
      <c r="WAY2944" s="14"/>
      <c r="WAZ2944" s="14"/>
      <c r="WBA2944" s="14"/>
      <c r="WBB2944" s="14"/>
      <c r="WBC2944" s="14"/>
      <c r="WBD2944" s="14"/>
      <c r="WBE2944" s="14"/>
      <c r="WBF2944" s="14"/>
      <c r="WBG2944" s="14"/>
      <c r="WBH2944" s="14"/>
      <c r="WBI2944" s="14"/>
      <c r="WBJ2944" s="14"/>
      <c r="WBK2944" s="14"/>
      <c r="WBL2944" s="14"/>
      <c r="WBM2944" s="14"/>
      <c r="WBN2944" s="14"/>
      <c r="WBO2944" s="14"/>
      <c r="WBP2944" s="14"/>
      <c r="WBQ2944" s="14"/>
      <c r="WBR2944" s="14"/>
      <c r="WBS2944" s="14"/>
      <c r="WBT2944" s="14"/>
      <c r="WBU2944" s="14"/>
      <c r="WBV2944" s="14"/>
      <c r="WBW2944" s="14"/>
      <c r="WBX2944" s="14"/>
      <c r="WBY2944" s="14"/>
      <c r="WBZ2944" s="14"/>
      <c r="WCA2944" s="14"/>
      <c r="WCB2944" s="14"/>
      <c r="WCC2944" s="14"/>
      <c r="WCD2944" s="14"/>
      <c r="WCE2944" s="14"/>
      <c r="WCF2944" s="14"/>
      <c r="WCG2944" s="14"/>
      <c r="WCH2944" s="14"/>
      <c r="WCI2944" s="14"/>
      <c r="WCJ2944" s="14"/>
      <c r="WCK2944" s="14"/>
      <c r="WCL2944" s="14"/>
      <c r="WCM2944" s="14"/>
      <c r="WCN2944" s="14"/>
      <c r="WCO2944" s="14"/>
      <c r="WCP2944" s="14"/>
      <c r="WCQ2944" s="14"/>
      <c r="WCR2944" s="14"/>
      <c r="WCS2944" s="14"/>
      <c r="WCT2944" s="14"/>
      <c r="WCU2944" s="14"/>
      <c r="WCV2944" s="14"/>
      <c r="WCW2944" s="14"/>
      <c r="WCX2944" s="14"/>
      <c r="WCY2944" s="14"/>
      <c r="WCZ2944" s="14"/>
      <c r="WDA2944" s="14"/>
      <c r="WDB2944" s="14"/>
      <c r="WDC2944" s="14"/>
      <c r="WDD2944" s="14"/>
      <c r="WDE2944" s="14"/>
      <c r="WDF2944" s="14"/>
      <c r="WDG2944" s="14"/>
      <c r="WDH2944" s="14"/>
      <c r="WDI2944" s="14"/>
      <c r="WDJ2944" s="14"/>
      <c r="WDK2944" s="14"/>
      <c r="WDL2944" s="14"/>
      <c r="WDM2944" s="14"/>
      <c r="WDN2944" s="14"/>
      <c r="WDO2944" s="14"/>
      <c r="WDP2944" s="14"/>
      <c r="WDQ2944" s="14"/>
      <c r="WDR2944" s="14"/>
      <c r="WDS2944" s="14"/>
      <c r="WDT2944" s="14"/>
      <c r="WDU2944" s="14"/>
      <c r="WDV2944" s="14"/>
      <c r="WDW2944" s="14"/>
      <c r="WDX2944" s="14"/>
      <c r="WDY2944" s="14"/>
      <c r="WDZ2944" s="14"/>
      <c r="WEA2944" s="14"/>
      <c r="WEB2944" s="14"/>
      <c r="WEC2944" s="14"/>
      <c r="WED2944" s="14"/>
      <c r="WEE2944" s="14"/>
      <c r="WEF2944" s="14"/>
      <c r="WEG2944" s="14"/>
      <c r="WEH2944" s="14"/>
      <c r="WEI2944" s="14"/>
      <c r="WEJ2944" s="14"/>
      <c r="WEK2944" s="14"/>
      <c r="WEL2944" s="14"/>
      <c r="WEM2944" s="14"/>
      <c r="WEN2944" s="14"/>
      <c r="WEO2944" s="14"/>
      <c r="WEP2944" s="14"/>
      <c r="WEQ2944" s="14"/>
      <c r="WER2944" s="14"/>
      <c r="WES2944" s="14"/>
      <c r="WET2944" s="14"/>
      <c r="WEU2944" s="14"/>
      <c r="WEV2944" s="14"/>
      <c r="WEW2944" s="14"/>
      <c r="WEX2944" s="14"/>
      <c r="WEY2944" s="14"/>
      <c r="WEZ2944" s="14"/>
      <c r="WFA2944" s="14"/>
      <c r="WFB2944" s="14"/>
      <c r="WFC2944" s="14"/>
      <c r="WFD2944" s="14"/>
      <c r="WFE2944" s="14"/>
      <c r="WFF2944" s="14"/>
      <c r="WFG2944" s="14"/>
      <c r="WFH2944" s="14"/>
      <c r="WFI2944" s="14"/>
      <c r="WFJ2944" s="14"/>
      <c r="WFK2944" s="14"/>
      <c r="WFL2944" s="14"/>
      <c r="WFM2944" s="14"/>
      <c r="WFN2944" s="14"/>
      <c r="WFO2944" s="14"/>
      <c r="WFP2944" s="14"/>
      <c r="WFQ2944" s="14"/>
      <c r="WFR2944" s="14"/>
      <c r="WFS2944" s="14"/>
      <c r="WFT2944" s="14"/>
      <c r="WFU2944" s="14"/>
      <c r="WFV2944" s="14"/>
      <c r="WFW2944" s="14"/>
      <c r="WFX2944" s="14"/>
      <c r="WFY2944" s="14"/>
      <c r="WFZ2944" s="14"/>
      <c r="WGA2944" s="14"/>
      <c r="WGB2944" s="14"/>
      <c r="WGC2944" s="14"/>
      <c r="WGD2944" s="14"/>
      <c r="WGE2944" s="14"/>
      <c r="WGF2944" s="14"/>
      <c r="WGG2944" s="14"/>
      <c r="WGH2944" s="14"/>
      <c r="WGI2944" s="14"/>
      <c r="WGJ2944" s="14"/>
      <c r="WGK2944" s="14"/>
      <c r="WGL2944" s="14"/>
      <c r="WGM2944" s="14"/>
      <c r="WGN2944" s="14"/>
      <c r="WGO2944" s="14"/>
      <c r="WGP2944" s="14"/>
      <c r="WGQ2944" s="14"/>
      <c r="WGR2944" s="14"/>
      <c r="WGS2944" s="14"/>
      <c r="WGT2944" s="14"/>
      <c r="WGU2944" s="14"/>
      <c r="WGV2944" s="14"/>
      <c r="WGW2944" s="14"/>
      <c r="WGX2944" s="14"/>
      <c r="WGY2944" s="14"/>
      <c r="WGZ2944" s="14"/>
      <c r="WHA2944" s="14"/>
      <c r="WHB2944" s="14"/>
      <c r="WHC2944" s="14"/>
      <c r="WHD2944" s="14"/>
      <c r="WHE2944" s="14"/>
      <c r="WHF2944" s="14"/>
      <c r="WHG2944" s="14"/>
      <c r="WHH2944" s="14"/>
      <c r="WHI2944" s="14"/>
      <c r="WHJ2944" s="14"/>
      <c r="WHK2944" s="14"/>
      <c r="WHL2944" s="14"/>
      <c r="WHM2944" s="14"/>
      <c r="WHN2944" s="14"/>
      <c r="WHO2944" s="14"/>
      <c r="WHP2944" s="14"/>
      <c r="WHQ2944" s="14"/>
      <c r="WHR2944" s="14"/>
      <c r="WHS2944" s="14"/>
      <c r="WHT2944" s="14"/>
      <c r="WHU2944" s="14"/>
      <c r="WHV2944" s="14"/>
      <c r="WHW2944" s="14"/>
      <c r="WHX2944" s="14"/>
      <c r="WHY2944" s="14"/>
      <c r="WHZ2944" s="14"/>
      <c r="WIA2944" s="14"/>
      <c r="WIB2944" s="14"/>
      <c r="WIC2944" s="14"/>
      <c r="WID2944" s="14"/>
      <c r="WIE2944" s="14"/>
      <c r="WIF2944" s="14"/>
      <c r="WIG2944" s="14"/>
      <c r="WIH2944" s="14"/>
      <c r="WII2944" s="14"/>
      <c r="WIJ2944" s="14"/>
      <c r="WIK2944" s="14"/>
      <c r="WIL2944" s="14"/>
      <c r="WIM2944" s="14"/>
      <c r="WIN2944" s="14"/>
      <c r="WIO2944" s="14"/>
      <c r="WIP2944" s="14"/>
      <c r="WIQ2944" s="14"/>
      <c r="WIR2944" s="14"/>
      <c r="WIS2944" s="14"/>
      <c r="WIT2944" s="14"/>
      <c r="WIU2944" s="14"/>
      <c r="WIV2944" s="14"/>
      <c r="WIW2944" s="14"/>
      <c r="WIX2944" s="14"/>
      <c r="WIY2944" s="14"/>
      <c r="WIZ2944" s="14"/>
      <c r="WJA2944" s="14"/>
      <c r="WJB2944" s="14"/>
      <c r="WJC2944" s="14"/>
      <c r="WJD2944" s="14"/>
      <c r="WJE2944" s="14"/>
      <c r="WJF2944" s="14"/>
      <c r="WJG2944" s="14"/>
      <c r="WJH2944" s="14"/>
      <c r="WJI2944" s="14"/>
      <c r="WJJ2944" s="14"/>
      <c r="WJK2944" s="14"/>
      <c r="WJL2944" s="14"/>
      <c r="WJM2944" s="14"/>
      <c r="WJN2944" s="14"/>
      <c r="WJO2944" s="14"/>
      <c r="WJP2944" s="14"/>
      <c r="WJQ2944" s="14"/>
      <c r="WJR2944" s="14"/>
      <c r="WJS2944" s="14"/>
      <c r="WJT2944" s="14"/>
      <c r="WJU2944" s="14"/>
      <c r="WJV2944" s="14"/>
      <c r="WJW2944" s="14"/>
      <c r="WJX2944" s="14"/>
      <c r="WJY2944" s="14"/>
      <c r="WJZ2944" s="14"/>
      <c r="WKA2944" s="14"/>
      <c r="WKB2944" s="14"/>
      <c r="WKC2944" s="14"/>
      <c r="WKD2944" s="14"/>
      <c r="WKE2944" s="14"/>
      <c r="WKF2944" s="14"/>
      <c r="WKG2944" s="14"/>
      <c r="WKH2944" s="14"/>
      <c r="WKI2944" s="14"/>
      <c r="WKJ2944" s="14"/>
      <c r="WKK2944" s="14"/>
      <c r="WKL2944" s="14"/>
      <c r="WKM2944" s="14"/>
      <c r="WKN2944" s="14"/>
      <c r="WKO2944" s="14"/>
      <c r="WKP2944" s="14"/>
      <c r="WKQ2944" s="14"/>
      <c r="WKR2944" s="14"/>
      <c r="WKS2944" s="14"/>
      <c r="WKT2944" s="14"/>
      <c r="WKU2944" s="14"/>
      <c r="WKV2944" s="14"/>
      <c r="WKW2944" s="14"/>
      <c r="WKX2944" s="14"/>
      <c r="WKY2944" s="14"/>
      <c r="WKZ2944" s="14"/>
      <c r="WLA2944" s="14"/>
      <c r="WLB2944" s="14"/>
      <c r="WLC2944" s="14"/>
      <c r="WLD2944" s="14"/>
      <c r="WLE2944" s="14"/>
      <c r="WLF2944" s="14"/>
      <c r="WLG2944" s="14"/>
      <c r="WLH2944" s="14"/>
      <c r="WLI2944" s="14"/>
      <c r="WLJ2944" s="14"/>
      <c r="WLK2944" s="14"/>
      <c r="WLL2944" s="14"/>
      <c r="WLM2944" s="14"/>
      <c r="WLN2944" s="14"/>
      <c r="WLO2944" s="14"/>
      <c r="WLP2944" s="14"/>
      <c r="WLQ2944" s="14"/>
      <c r="WLR2944" s="14"/>
      <c r="WLS2944" s="14"/>
      <c r="WLT2944" s="14"/>
      <c r="WLU2944" s="14"/>
      <c r="WLV2944" s="14"/>
      <c r="WLW2944" s="14"/>
      <c r="WLX2944" s="14"/>
      <c r="WLY2944" s="14"/>
      <c r="WLZ2944" s="14"/>
      <c r="WMA2944" s="14"/>
      <c r="WMB2944" s="14"/>
      <c r="WMC2944" s="14"/>
      <c r="WMD2944" s="14"/>
      <c r="WME2944" s="14"/>
      <c r="WMF2944" s="14"/>
      <c r="WMG2944" s="14"/>
      <c r="WMH2944" s="14"/>
      <c r="WMI2944" s="14"/>
      <c r="WMJ2944" s="14"/>
      <c r="WMK2944" s="14"/>
      <c r="WML2944" s="14"/>
      <c r="WMM2944" s="14"/>
      <c r="WMN2944" s="14"/>
      <c r="WMO2944" s="14"/>
      <c r="WMP2944" s="14"/>
      <c r="WMQ2944" s="14"/>
      <c r="WMR2944" s="14"/>
      <c r="WMS2944" s="14"/>
      <c r="WMT2944" s="14"/>
      <c r="WMU2944" s="14"/>
      <c r="WMV2944" s="14"/>
      <c r="WMW2944" s="14"/>
      <c r="WMX2944" s="14"/>
      <c r="WMY2944" s="14"/>
      <c r="WMZ2944" s="14"/>
      <c r="WNA2944" s="14"/>
      <c r="WNB2944" s="14"/>
      <c r="WNC2944" s="14"/>
      <c r="WND2944" s="14"/>
      <c r="WNE2944" s="14"/>
      <c r="WNF2944" s="14"/>
      <c r="WNG2944" s="14"/>
      <c r="WNH2944" s="14"/>
      <c r="WNI2944" s="14"/>
      <c r="WNJ2944" s="14"/>
      <c r="WNK2944" s="14"/>
      <c r="WNL2944" s="14"/>
      <c r="WNM2944" s="14"/>
      <c r="WNN2944" s="14"/>
      <c r="WNO2944" s="14"/>
      <c r="WNP2944" s="14"/>
      <c r="WNQ2944" s="14"/>
      <c r="WNR2944" s="14"/>
      <c r="WNS2944" s="14"/>
      <c r="WNT2944" s="14"/>
      <c r="WNU2944" s="14"/>
      <c r="WNV2944" s="14"/>
      <c r="WNW2944" s="14"/>
      <c r="WNX2944" s="14"/>
      <c r="WNY2944" s="14"/>
      <c r="WNZ2944" s="14"/>
      <c r="WOA2944" s="14"/>
      <c r="WOB2944" s="14"/>
      <c r="WOC2944" s="14"/>
      <c r="WOD2944" s="14"/>
      <c r="WOE2944" s="14"/>
      <c r="WOF2944" s="14"/>
      <c r="WOG2944" s="14"/>
      <c r="WOH2944" s="14"/>
      <c r="WOI2944" s="14"/>
      <c r="WOJ2944" s="14"/>
      <c r="WOK2944" s="14"/>
      <c r="WOL2944" s="14"/>
      <c r="WOM2944" s="14"/>
      <c r="WON2944" s="14"/>
      <c r="WOO2944" s="14"/>
      <c r="WOP2944" s="14"/>
      <c r="WOQ2944" s="14"/>
      <c r="WOR2944" s="14"/>
      <c r="WOS2944" s="14"/>
      <c r="WOT2944" s="14"/>
      <c r="WOU2944" s="14"/>
      <c r="WOV2944" s="14"/>
      <c r="WOW2944" s="14"/>
      <c r="WOX2944" s="14"/>
      <c r="WOY2944" s="14"/>
      <c r="WOZ2944" s="14"/>
      <c r="WPA2944" s="14"/>
      <c r="WPB2944" s="14"/>
      <c r="WPC2944" s="14"/>
      <c r="WPD2944" s="14"/>
      <c r="WPE2944" s="14"/>
      <c r="WPF2944" s="14"/>
      <c r="WPG2944" s="14"/>
      <c r="WPH2944" s="14"/>
      <c r="WPI2944" s="14"/>
      <c r="WPJ2944" s="14"/>
      <c r="WPK2944" s="14"/>
      <c r="WPL2944" s="14"/>
      <c r="WPM2944" s="14"/>
      <c r="WPN2944" s="14"/>
      <c r="WPO2944" s="14"/>
      <c r="WPP2944" s="14"/>
      <c r="WPQ2944" s="14"/>
      <c r="WPR2944" s="14"/>
      <c r="WPS2944" s="14"/>
      <c r="WPT2944" s="14"/>
      <c r="WPU2944" s="14"/>
      <c r="WPV2944" s="14"/>
      <c r="WPW2944" s="14"/>
      <c r="WPX2944" s="14"/>
      <c r="WPY2944" s="14"/>
      <c r="WPZ2944" s="14"/>
      <c r="WQA2944" s="14"/>
      <c r="WQB2944" s="14"/>
      <c r="WQC2944" s="14"/>
      <c r="WQD2944" s="14"/>
      <c r="WQE2944" s="14"/>
      <c r="WQF2944" s="14"/>
      <c r="WQG2944" s="14"/>
      <c r="WQH2944" s="14"/>
      <c r="WQI2944" s="14"/>
      <c r="WQJ2944" s="14"/>
      <c r="WQK2944" s="14"/>
      <c r="WQL2944" s="14"/>
      <c r="WQM2944" s="14"/>
      <c r="WQN2944" s="14"/>
      <c r="WQO2944" s="14"/>
      <c r="WQP2944" s="14"/>
      <c r="WQQ2944" s="14"/>
      <c r="WQR2944" s="14"/>
      <c r="WQS2944" s="14"/>
      <c r="WQT2944" s="14"/>
      <c r="WQU2944" s="14"/>
      <c r="WQV2944" s="14"/>
      <c r="WQW2944" s="14"/>
      <c r="WQX2944" s="14"/>
      <c r="WQY2944" s="14"/>
      <c r="WQZ2944" s="14"/>
      <c r="WRA2944" s="14"/>
      <c r="WRB2944" s="14"/>
      <c r="WRC2944" s="14"/>
      <c r="WRD2944" s="14"/>
      <c r="WRE2944" s="14"/>
      <c r="WRF2944" s="14"/>
      <c r="WRG2944" s="14"/>
      <c r="WRH2944" s="14"/>
      <c r="WRI2944" s="14"/>
      <c r="WRJ2944" s="14"/>
      <c r="WRK2944" s="14"/>
      <c r="WRL2944" s="14"/>
      <c r="WRM2944" s="14"/>
      <c r="WRN2944" s="14"/>
      <c r="WRO2944" s="14"/>
      <c r="WRP2944" s="14"/>
      <c r="WRQ2944" s="14"/>
      <c r="WRR2944" s="14"/>
      <c r="WRS2944" s="14"/>
      <c r="WRT2944" s="14"/>
      <c r="WRU2944" s="14"/>
      <c r="WRV2944" s="14"/>
      <c r="WRW2944" s="14"/>
      <c r="WRX2944" s="14"/>
      <c r="WRY2944" s="14"/>
      <c r="WRZ2944" s="14"/>
      <c r="WSA2944" s="14"/>
      <c r="WSB2944" s="14"/>
      <c r="WSC2944" s="14"/>
      <c r="WSD2944" s="14"/>
      <c r="WSE2944" s="14"/>
      <c r="WSF2944" s="14"/>
      <c r="WSG2944" s="14"/>
      <c r="WSH2944" s="14"/>
      <c r="WSI2944" s="14"/>
      <c r="WSJ2944" s="14"/>
      <c r="WSK2944" s="14"/>
      <c r="WSL2944" s="14"/>
      <c r="WSM2944" s="14"/>
      <c r="WSN2944" s="14"/>
      <c r="WSO2944" s="14"/>
      <c r="WSP2944" s="14"/>
      <c r="WSQ2944" s="14"/>
      <c r="WSR2944" s="14"/>
      <c r="WSS2944" s="14"/>
      <c r="WST2944" s="14"/>
      <c r="WSU2944" s="14"/>
      <c r="WSV2944" s="14"/>
      <c r="WSW2944" s="14"/>
      <c r="WSX2944" s="14"/>
      <c r="WSY2944" s="14"/>
      <c r="WSZ2944" s="14"/>
      <c r="WTA2944" s="14"/>
      <c r="WTB2944" s="14"/>
      <c r="WTC2944" s="14"/>
      <c r="WTD2944" s="14"/>
      <c r="WTE2944" s="14"/>
      <c r="WTF2944" s="14"/>
      <c r="WTG2944" s="14"/>
      <c r="WTH2944" s="14"/>
      <c r="WTI2944" s="14"/>
      <c r="WTJ2944" s="14"/>
      <c r="WTK2944" s="14"/>
      <c r="WTL2944" s="14"/>
      <c r="WTM2944" s="14"/>
      <c r="WTN2944" s="14"/>
      <c r="WTO2944" s="14"/>
      <c r="WTP2944" s="14"/>
      <c r="WTQ2944" s="14"/>
      <c r="WTR2944" s="14"/>
      <c r="WTS2944" s="14"/>
      <c r="WTT2944" s="14"/>
      <c r="WTU2944" s="14"/>
      <c r="WTV2944" s="14"/>
      <c r="WTW2944" s="14"/>
      <c r="WTX2944" s="14"/>
      <c r="WTY2944" s="14"/>
      <c r="WTZ2944" s="14"/>
      <c r="WUA2944" s="14"/>
      <c r="WUB2944" s="14"/>
      <c r="WUC2944" s="14"/>
      <c r="WUD2944" s="14"/>
      <c r="WUE2944" s="14"/>
      <c r="WUF2944" s="14"/>
      <c r="WUG2944" s="14"/>
      <c r="WUH2944" s="14"/>
      <c r="WUI2944" s="14"/>
      <c r="WUJ2944" s="14"/>
      <c r="WUK2944" s="14"/>
      <c r="WUL2944" s="14"/>
      <c r="WUM2944" s="14"/>
      <c r="WUN2944" s="14"/>
      <c r="WUO2944" s="14"/>
      <c r="WUP2944" s="14"/>
      <c r="WUQ2944" s="14"/>
      <c r="WUR2944" s="14"/>
      <c r="WUS2944" s="14"/>
      <c r="WUT2944" s="14"/>
      <c r="WUU2944" s="14"/>
      <c r="WUV2944" s="14"/>
      <c r="WUW2944" s="14"/>
      <c r="WUX2944" s="14"/>
      <c r="WUY2944" s="14"/>
      <c r="WUZ2944" s="14"/>
      <c r="WVA2944" s="14"/>
      <c r="WVB2944" s="14"/>
      <c r="WVC2944" s="14"/>
      <c r="WVD2944" s="14"/>
      <c r="WVE2944" s="14"/>
      <c r="WVF2944" s="14"/>
      <c r="WVG2944" s="14"/>
      <c r="WVH2944" s="14"/>
      <c r="WVI2944" s="14"/>
      <c r="WVJ2944" s="14"/>
      <c r="WVK2944" s="14"/>
      <c r="WVL2944" s="14"/>
      <c r="WVM2944" s="14"/>
      <c r="WVN2944" s="14"/>
      <c r="WVO2944" s="14"/>
      <c r="WVP2944" s="14"/>
      <c r="WVQ2944" s="14"/>
      <c r="WVR2944" s="14"/>
      <c r="WVS2944" s="14"/>
      <c r="WVT2944" s="14"/>
      <c r="WVU2944" s="14"/>
      <c r="WVV2944" s="14"/>
      <c r="WVW2944" s="14"/>
      <c r="WVX2944" s="14"/>
      <c r="WVY2944" s="14"/>
      <c r="WVZ2944" s="14"/>
      <c r="WWA2944" s="14"/>
      <c r="WWB2944" s="14"/>
      <c r="WWC2944" s="14"/>
      <c r="WWD2944" s="14"/>
      <c r="WWE2944" s="14"/>
      <c r="WWF2944" s="14"/>
      <c r="WWG2944" s="14"/>
      <c r="WWH2944" s="14"/>
      <c r="WWI2944" s="14"/>
      <c r="WWJ2944" s="14"/>
      <c r="WWK2944" s="14"/>
      <c r="WWL2944" s="14"/>
      <c r="WWM2944" s="14"/>
      <c r="WWN2944" s="14"/>
      <c r="WWO2944" s="14"/>
      <c r="WWP2944" s="14"/>
      <c r="WWQ2944" s="14"/>
      <c r="WWR2944" s="14"/>
      <c r="WWS2944" s="14"/>
      <c r="WWT2944" s="14"/>
      <c r="WWU2944" s="14"/>
      <c r="WWV2944" s="14"/>
      <c r="WWW2944" s="14"/>
      <c r="WWX2944" s="14"/>
      <c r="WWY2944" s="14"/>
      <c r="WWZ2944" s="14"/>
      <c r="WXA2944" s="14"/>
      <c r="WXB2944" s="14"/>
      <c r="WXC2944" s="14"/>
      <c r="WXD2944" s="14"/>
      <c r="WXE2944" s="14"/>
      <c r="WXF2944" s="14"/>
      <c r="WXG2944" s="14"/>
      <c r="WXH2944" s="14"/>
      <c r="WXI2944" s="14"/>
      <c r="WXJ2944" s="14"/>
      <c r="WXK2944" s="14"/>
      <c r="WXL2944" s="14"/>
      <c r="WXM2944" s="14"/>
      <c r="WXN2944" s="14"/>
      <c r="WXO2944" s="14"/>
      <c r="WXP2944" s="14"/>
      <c r="WXQ2944" s="14"/>
      <c r="WXR2944" s="14"/>
      <c r="WXS2944" s="14"/>
      <c r="WXT2944" s="14"/>
      <c r="WXU2944" s="14"/>
      <c r="WXV2944" s="14"/>
      <c r="WXW2944" s="14"/>
      <c r="WXX2944" s="14"/>
      <c r="WXY2944" s="14"/>
      <c r="WXZ2944" s="14"/>
      <c r="WYA2944" s="14"/>
      <c r="WYB2944" s="14"/>
      <c r="WYC2944" s="14"/>
      <c r="WYD2944" s="14"/>
      <c r="WYE2944" s="14"/>
      <c r="WYF2944" s="14"/>
      <c r="WYG2944" s="14"/>
      <c r="WYH2944" s="14"/>
      <c r="WYI2944" s="14"/>
      <c r="WYJ2944" s="14"/>
      <c r="WYK2944" s="14"/>
      <c r="WYL2944" s="14"/>
      <c r="WYM2944" s="14"/>
      <c r="WYN2944" s="14"/>
      <c r="WYO2944" s="14"/>
      <c r="WYP2944" s="14"/>
      <c r="WYQ2944" s="14"/>
      <c r="WYR2944" s="14"/>
      <c r="WYS2944" s="14"/>
      <c r="WYT2944" s="14"/>
      <c r="WYU2944" s="14"/>
      <c r="WYV2944" s="14"/>
      <c r="WYW2944" s="14"/>
      <c r="WYX2944" s="14"/>
      <c r="WYY2944" s="14"/>
      <c r="WYZ2944" s="14"/>
      <c r="WZA2944" s="14"/>
      <c r="WZB2944" s="14"/>
      <c r="WZC2944" s="14"/>
      <c r="WZD2944" s="14"/>
      <c r="WZE2944" s="14"/>
      <c r="WZF2944" s="14"/>
      <c r="WZG2944" s="14"/>
      <c r="WZH2944" s="14"/>
      <c r="WZI2944" s="14"/>
      <c r="WZJ2944" s="14"/>
      <c r="WZK2944" s="14"/>
      <c r="WZL2944" s="14"/>
      <c r="WZM2944" s="14"/>
      <c r="WZN2944" s="14"/>
      <c r="WZO2944" s="14"/>
      <c r="WZP2944" s="14"/>
      <c r="WZQ2944" s="14"/>
      <c r="WZR2944" s="14"/>
      <c r="WZS2944" s="14"/>
      <c r="WZT2944" s="14"/>
      <c r="WZU2944" s="14"/>
      <c r="WZV2944" s="14"/>
      <c r="WZW2944" s="14"/>
      <c r="WZX2944" s="14"/>
      <c r="WZY2944" s="14"/>
      <c r="WZZ2944" s="14"/>
      <c r="XAA2944" s="14"/>
      <c r="XAB2944" s="14"/>
      <c r="XAC2944" s="14"/>
      <c r="XAD2944" s="14"/>
      <c r="XAE2944" s="14"/>
      <c r="XAF2944" s="14"/>
      <c r="XAG2944" s="14"/>
      <c r="XAH2944" s="14"/>
      <c r="XAI2944" s="14"/>
      <c r="XAJ2944" s="14"/>
      <c r="XAK2944" s="14"/>
      <c r="XAL2944" s="14"/>
      <c r="XAM2944" s="14"/>
      <c r="XAN2944" s="14"/>
      <c r="XAO2944" s="14"/>
      <c r="XAP2944" s="14"/>
      <c r="XAQ2944" s="14"/>
      <c r="XAR2944" s="14"/>
      <c r="XAS2944" s="14"/>
      <c r="XAT2944" s="14"/>
      <c r="XAU2944" s="14"/>
      <c r="XAV2944" s="14"/>
      <c r="XAW2944" s="14"/>
      <c r="XAX2944" s="14"/>
      <c r="XAY2944" s="14"/>
      <c r="XAZ2944" s="14"/>
      <c r="XBA2944" s="14"/>
      <c r="XBB2944" s="14"/>
      <c r="XBC2944" s="14"/>
      <c r="XBD2944" s="14"/>
      <c r="XBE2944" s="14"/>
      <c r="XBF2944" s="14"/>
      <c r="XBG2944" s="14"/>
      <c r="XBH2944" s="14"/>
      <c r="XBI2944" s="14"/>
      <c r="XBJ2944" s="14"/>
      <c r="XBK2944" s="14"/>
      <c r="XBL2944" s="14"/>
      <c r="XBM2944" s="14"/>
      <c r="XBN2944" s="14"/>
      <c r="XBO2944" s="14"/>
      <c r="XBP2944" s="14"/>
      <c r="XBQ2944" s="14"/>
      <c r="XBR2944" s="14"/>
      <c r="XBS2944" s="14"/>
      <c r="XBT2944" s="14"/>
      <c r="XBU2944" s="14"/>
      <c r="XBV2944" s="14"/>
      <c r="XBW2944" s="14"/>
      <c r="XBX2944" s="14"/>
      <c r="XBY2944" s="14"/>
      <c r="XBZ2944" s="14"/>
      <c r="XCA2944" s="14"/>
      <c r="XCB2944" s="14"/>
      <c r="XCC2944" s="14"/>
      <c r="XCD2944" s="14"/>
      <c r="XCE2944" s="14"/>
      <c r="XCF2944" s="14"/>
      <c r="XCG2944" s="14"/>
      <c r="XCH2944" s="14"/>
      <c r="XCI2944" s="14"/>
      <c r="XCJ2944" s="14"/>
      <c r="XCK2944" s="14"/>
      <c r="XCL2944" s="14"/>
      <c r="XCM2944" s="14"/>
      <c r="XCN2944" s="14"/>
      <c r="XCO2944" s="14"/>
      <c r="XCP2944" s="14"/>
      <c r="XCQ2944" s="14"/>
      <c r="XCR2944" s="14"/>
      <c r="XCS2944" s="14"/>
      <c r="XCT2944" s="14"/>
      <c r="XCU2944" s="14"/>
      <c r="XCV2944" s="14"/>
      <c r="XCW2944" s="14"/>
      <c r="XCX2944" s="14"/>
      <c r="XCY2944" s="14"/>
      <c r="XCZ2944" s="14"/>
      <c r="XDA2944" s="14"/>
      <c r="XDB2944" s="14"/>
      <c r="XDC2944" s="14"/>
      <c r="XDD2944" s="14"/>
      <c r="XDE2944" s="14"/>
      <c r="XDF2944" s="14"/>
      <c r="XDG2944" s="14"/>
      <c r="XDH2944" s="14"/>
      <c r="XDI2944" s="14"/>
      <c r="XDJ2944" s="14"/>
      <c r="XDK2944" s="14"/>
      <c r="XDL2944" s="14"/>
      <c r="XDM2944" s="14"/>
      <c r="XDN2944" s="14"/>
      <c r="XDO2944" s="14"/>
      <c r="XDP2944" s="14"/>
      <c r="XDQ2944" s="14"/>
      <c r="XDR2944" s="14"/>
      <c r="XDS2944" s="14"/>
      <c r="XDT2944" s="14"/>
      <c r="XDU2944" s="14"/>
      <c r="XDV2944" s="14"/>
      <c r="XDW2944" s="14"/>
      <c r="XDX2944" s="14"/>
      <c r="XDY2944" s="14"/>
      <c r="XDZ2944" s="14"/>
      <c r="XEA2944" s="14"/>
      <c r="XEB2944" s="14"/>
      <c r="XEC2944" s="14"/>
      <c r="XED2944" s="14"/>
      <c r="XEE2944" s="14"/>
      <c r="XEF2944" s="14"/>
      <c r="XEG2944" s="14"/>
      <c r="XEH2944" s="14"/>
      <c r="XEI2944" s="14"/>
      <c r="XEJ2944" s="14"/>
      <c r="XEK2944" s="14"/>
      <c r="XEL2944" s="14"/>
      <c r="XEM2944" s="14"/>
      <c r="XEN2944" s="14"/>
      <c r="XEO2944" s="14"/>
      <c r="XEP2944" s="14"/>
      <c r="XEQ2944" s="14"/>
      <c r="XER2944" s="14"/>
      <c r="XES2944" s="14"/>
      <c r="XET2944" s="14"/>
      <c r="XEU2944" s="14"/>
      <c r="XEV2944" s="14"/>
      <c r="XEW2944" s="14"/>
      <c r="XEX2944" s="14"/>
    </row>
    <row r="2945" spans="1:41" ht="22.5" hidden="1" customHeight="1" x14ac:dyDescent="0.25">
      <c r="A2945" s="68" t="s">
        <v>6014</v>
      </c>
      <c r="B2945" s="117">
        <v>5015</v>
      </c>
      <c r="C2945" s="36" t="s">
        <v>2239</v>
      </c>
      <c r="D2945" s="25">
        <v>1970</v>
      </c>
      <c r="E2945" s="108" t="s">
        <v>2932</v>
      </c>
      <c r="F2945" s="68" t="s">
        <v>2934</v>
      </c>
      <c r="G2945" s="25">
        <v>5</v>
      </c>
      <c r="H2945" s="25">
        <v>6</v>
      </c>
      <c r="I2945" s="137">
        <v>4507.3999999999996</v>
      </c>
      <c r="J2945" s="137">
        <v>4508.6000000000004</v>
      </c>
      <c r="K2945" s="137">
        <v>4508.6000000000004</v>
      </c>
      <c r="L2945" s="30">
        <v>238</v>
      </c>
      <c r="M2945" s="170">
        <f t="shared" si="622"/>
        <v>7268499.6299999999</v>
      </c>
      <c r="N2945" s="137"/>
      <c r="O2945" s="135"/>
      <c r="P2945" s="137"/>
      <c r="Q2945" s="137">
        <f t="shared" si="623"/>
        <v>7268499.6299999999</v>
      </c>
      <c r="R2945" s="137">
        <v>7268499.6299999999</v>
      </c>
      <c r="S2945" s="30"/>
      <c r="T2945" s="137"/>
      <c r="U2945" s="137"/>
      <c r="V2945" s="137"/>
      <c r="W2945" s="137"/>
      <c r="X2945" s="137"/>
      <c r="Y2945" s="137"/>
      <c r="Z2945" s="137"/>
      <c r="AA2945" s="137"/>
      <c r="AB2945" s="137"/>
      <c r="AC2945" s="336"/>
      <c r="AD2945" s="336"/>
      <c r="AE2945" s="137"/>
      <c r="AF2945" s="137"/>
      <c r="AG2945" s="337">
        <v>2025</v>
      </c>
      <c r="AH2945" s="171" t="s">
        <v>3050</v>
      </c>
      <c r="AI2945" s="171"/>
      <c r="AJ2945" s="134">
        <f t="shared" ca="1" si="616"/>
        <v>2834</v>
      </c>
      <c r="AK2945" s="35" t="s">
        <v>153</v>
      </c>
      <c r="AL2945" s="134" t="str">
        <f t="shared" ca="1" si="619"/>
        <v>2834.</v>
      </c>
      <c r="AM2945" s="140"/>
      <c r="AN2945" s="35"/>
      <c r="AO2945" s="193"/>
    </row>
    <row r="2946" spans="1:41" ht="22.5" hidden="1" customHeight="1" x14ac:dyDescent="0.25">
      <c r="A2946" s="68" t="s">
        <v>6015</v>
      </c>
      <c r="B2946" s="25">
        <v>4164</v>
      </c>
      <c r="C2946" s="169" t="s">
        <v>2240</v>
      </c>
      <c r="D2946" s="25">
        <v>1971</v>
      </c>
      <c r="E2946" s="108" t="s">
        <v>2932</v>
      </c>
      <c r="F2946" s="68" t="s">
        <v>2934</v>
      </c>
      <c r="G2946" s="25">
        <v>5</v>
      </c>
      <c r="H2946" s="25">
        <v>2</v>
      </c>
      <c r="I2946" s="170">
        <v>1721.2</v>
      </c>
      <c r="J2946" s="137">
        <v>1135.9000000000001</v>
      </c>
      <c r="K2946" s="170">
        <v>1135.9000000000001</v>
      </c>
      <c r="L2946" s="287">
        <v>89</v>
      </c>
      <c r="M2946" s="170">
        <f t="shared" si="622"/>
        <v>2775571.67</v>
      </c>
      <c r="N2946" s="137"/>
      <c r="O2946" s="135"/>
      <c r="P2946" s="137"/>
      <c r="Q2946" s="137">
        <f t="shared" si="623"/>
        <v>2775571.67</v>
      </c>
      <c r="R2946" s="137">
        <v>2775571.67</v>
      </c>
      <c r="S2946" s="30"/>
      <c r="T2946" s="137"/>
      <c r="U2946" s="137"/>
      <c r="V2946" s="137"/>
      <c r="W2946" s="137"/>
      <c r="X2946" s="137"/>
      <c r="Y2946" s="137"/>
      <c r="Z2946" s="137"/>
      <c r="AA2946" s="137"/>
      <c r="AB2946" s="137"/>
      <c r="AC2946" s="137"/>
      <c r="AD2946" s="137"/>
      <c r="AE2946" s="137"/>
      <c r="AF2946" s="137"/>
      <c r="AG2946" s="337">
        <v>2025</v>
      </c>
      <c r="AH2946" s="171" t="s">
        <v>3050</v>
      </c>
      <c r="AI2946" s="171"/>
      <c r="AJ2946" s="134">
        <f t="shared" ca="1" si="616"/>
        <v>2835</v>
      </c>
      <c r="AK2946" s="35" t="s">
        <v>153</v>
      </c>
      <c r="AL2946" s="134" t="str">
        <f t="shared" ca="1" si="619"/>
        <v>2835.</v>
      </c>
      <c r="AM2946" s="140"/>
      <c r="AN2946" s="35"/>
      <c r="AO2946" s="193"/>
    </row>
    <row r="2947" spans="1:41" ht="22.5" hidden="1" customHeight="1" x14ac:dyDescent="0.25">
      <c r="A2947" s="68" t="s">
        <v>6016</v>
      </c>
      <c r="B2947" s="25">
        <v>4416</v>
      </c>
      <c r="C2947" s="169" t="s">
        <v>2241</v>
      </c>
      <c r="D2947" s="25">
        <v>1971</v>
      </c>
      <c r="E2947" s="108" t="s">
        <v>2932</v>
      </c>
      <c r="F2947" s="68" t="s">
        <v>2934</v>
      </c>
      <c r="G2947" s="25">
        <v>5</v>
      </c>
      <c r="H2947" s="25">
        <v>8</v>
      </c>
      <c r="I2947" s="170">
        <v>6724.7</v>
      </c>
      <c r="J2947" s="137">
        <v>6174.6</v>
      </c>
      <c r="K2947" s="170">
        <v>4777.3</v>
      </c>
      <c r="L2947" s="287">
        <v>227</v>
      </c>
      <c r="M2947" s="170">
        <f t="shared" si="622"/>
        <v>3012827.04</v>
      </c>
      <c r="N2947" s="137"/>
      <c r="O2947" s="135"/>
      <c r="P2947" s="137"/>
      <c r="Q2947" s="137">
        <f t="shared" si="623"/>
        <v>3012827.04</v>
      </c>
      <c r="R2947" s="137">
        <v>3012827.04</v>
      </c>
      <c r="S2947" s="30"/>
      <c r="T2947" s="137"/>
      <c r="U2947" s="137"/>
      <c r="V2947" s="137"/>
      <c r="W2947" s="137"/>
      <c r="X2947" s="137"/>
      <c r="Y2947" s="137"/>
      <c r="Z2947" s="137"/>
      <c r="AA2947" s="137"/>
      <c r="AB2947" s="137"/>
      <c r="AC2947" s="137"/>
      <c r="AD2947" s="137"/>
      <c r="AE2947" s="137"/>
      <c r="AF2947" s="137"/>
      <c r="AG2947" s="337">
        <v>2025</v>
      </c>
      <c r="AH2947" s="171" t="s">
        <v>3052</v>
      </c>
      <c r="AI2947" s="171"/>
      <c r="AJ2947" s="134">
        <f t="shared" ca="1" si="616"/>
        <v>2836</v>
      </c>
      <c r="AK2947" s="35" t="s">
        <v>153</v>
      </c>
      <c r="AL2947" s="134" t="str">
        <f t="shared" ca="1" si="619"/>
        <v>2836.</v>
      </c>
      <c r="AM2947" s="140"/>
      <c r="AN2947" s="35"/>
      <c r="AO2947" s="193"/>
    </row>
    <row r="2948" spans="1:41" ht="22.5" hidden="1" customHeight="1" x14ac:dyDescent="0.25">
      <c r="A2948" s="68" t="s">
        <v>6017</v>
      </c>
      <c r="B2948" s="117">
        <v>4809</v>
      </c>
      <c r="C2948" s="36" t="s">
        <v>2242</v>
      </c>
      <c r="D2948" s="25">
        <v>1971</v>
      </c>
      <c r="E2948" s="108" t="s">
        <v>2932</v>
      </c>
      <c r="F2948" s="68" t="s">
        <v>2934</v>
      </c>
      <c r="G2948" s="25">
        <v>5</v>
      </c>
      <c r="H2948" s="25">
        <v>4</v>
      </c>
      <c r="I2948" s="137">
        <v>3428.2</v>
      </c>
      <c r="J2948" s="137">
        <v>3779.6</v>
      </c>
      <c r="K2948" s="137">
        <v>2669.3</v>
      </c>
      <c r="L2948" s="30">
        <v>135</v>
      </c>
      <c r="M2948" s="170">
        <f t="shared" si="622"/>
        <v>4365575</v>
      </c>
      <c r="N2948" s="137"/>
      <c r="O2948" s="135"/>
      <c r="P2948" s="137"/>
      <c r="Q2948" s="137">
        <f t="shared" si="623"/>
        <v>4365575</v>
      </c>
      <c r="R2948" s="137">
        <v>4365575</v>
      </c>
      <c r="S2948" s="30"/>
      <c r="T2948" s="137"/>
      <c r="U2948" s="137"/>
      <c r="V2948" s="137"/>
      <c r="W2948" s="137"/>
      <c r="X2948" s="137"/>
      <c r="Y2948" s="137"/>
      <c r="Z2948" s="137"/>
      <c r="AA2948" s="137"/>
      <c r="AB2948" s="137"/>
      <c r="AC2948" s="336"/>
      <c r="AD2948" s="336"/>
      <c r="AE2948" s="137"/>
      <c r="AF2948" s="137"/>
      <c r="AG2948" s="337">
        <v>2025</v>
      </c>
      <c r="AH2948" s="171" t="s">
        <v>3050</v>
      </c>
      <c r="AI2948" s="171"/>
      <c r="AJ2948" s="134">
        <f t="shared" ca="1" si="616"/>
        <v>2837</v>
      </c>
      <c r="AK2948" s="35" t="s">
        <v>153</v>
      </c>
      <c r="AL2948" s="134" t="str">
        <f t="shared" ca="1" si="619"/>
        <v>2837.</v>
      </c>
      <c r="AM2948" s="140"/>
      <c r="AN2948" s="35"/>
      <c r="AO2948" s="193"/>
    </row>
    <row r="2949" spans="1:41" ht="22.5" hidden="1" customHeight="1" x14ac:dyDescent="0.25">
      <c r="A2949" s="68" t="s">
        <v>6018</v>
      </c>
      <c r="B2949" s="25">
        <v>4941</v>
      </c>
      <c r="C2949" s="205" t="s">
        <v>2244</v>
      </c>
      <c r="D2949" s="25">
        <v>1972</v>
      </c>
      <c r="E2949" s="108" t="s">
        <v>2932</v>
      </c>
      <c r="F2949" s="68" t="s">
        <v>2934</v>
      </c>
      <c r="G2949" s="25">
        <v>5</v>
      </c>
      <c r="H2949" s="25">
        <v>4</v>
      </c>
      <c r="I2949" s="137">
        <v>3394.4</v>
      </c>
      <c r="J2949" s="137">
        <v>2501.4</v>
      </c>
      <c r="K2949" s="137">
        <v>2501.4</v>
      </c>
      <c r="L2949" s="30">
        <v>145</v>
      </c>
      <c r="M2949" s="170">
        <f t="shared" si="622"/>
        <v>182912</v>
      </c>
      <c r="N2949" s="137"/>
      <c r="O2949" s="135"/>
      <c r="P2949" s="137"/>
      <c r="Q2949" s="137">
        <f t="shared" si="623"/>
        <v>182912</v>
      </c>
      <c r="R2949" s="137">
        <v>182912</v>
      </c>
      <c r="S2949" s="30"/>
      <c r="T2949" s="137"/>
      <c r="U2949" s="137"/>
      <c r="V2949" s="137"/>
      <c r="W2949" s="137"/>
      <c r="X2949" s="137"/>
      <c r="Y2949" s="137"/>
      <c r="Z2949" s="137"/>
      <c r="AA2949" s="137"/>
      <c r="AB2949" s="137"/>
      <c r="AC2949" s="137"/>
      <c r="AD2949" s="137"/>
      <c r="AE2949" s="137"/>
      <c r="AF2949" s="137"/>
      <c r="AG2949" s="337">
        <v>2025</v>
      </c>
      <c r="AH2949" s="218" t="s">
        <v>3048</v>
      </c>
      <c r="AI2949" s="218"/>
      <c r="AJ2949" s="134">
        <f t="shared" ca="1" si="616"/>
        <v>2838</v>
      </c>
      <c r="AK2949" s="35" t="s">
        <v>153</v>
      </c>
      <c r="AL2949" s="134" t="str">
        <f t="shared" ca="1" si="619"/>
        <v>2838.</v>
      </c>
      <c r="AM2949" s="140"/>
      <c r="AN2949" s="35"/>
      <c r="AO2949" s="193"/>
    </row>
    <row r="2950" spans="1:41" ht="22.5" hidden="1" customHeight="1" x14ac:dyDescent="0.25">
      <c r="A2950" s="68" t="s">
        <v>6019</v>
      </c>
      <c r="B2950" s="25">
        <v>4984</v>
      </c>
      <c r="C2950" s="205" t="s">
        <v>2247</v>
      </c>
      <c r="D2950" s="25">
        <v>1972</v>
      </c>
      <c r="E2950" s="108" t="s">
        <v>2932</v>
      </c>
      <c r="F2950" s="68" t="s">
        <v>2933</v>
      </c>
      <c r="G2950" s="25">
        <v>5</v>
      </c>
      <c r="H2950" s="25">
        <v>6</v>
      </c>
      <c r="I2950" s="137">
        <v>4726.2</v>
      </c>
      <c r="J2950" s="137">
        <v>4726.2</v>
      </c>
      <c r="K2950" s="137">
        <v>4726.2</v>
      </c>
      <c r="L2950" s="30">
        <v>220</v>
      </c>
      <c r="M2950" s="137">
        <f t="shared" si="622"/>
        <v>4185460</v>
      </c>
      <c r="N2950" s="137"/>
      <c r="O2950" s="135"/>
      <c r="P2950" s="137"/>
      <c r="Q2950" s="137">
        <f t="shared" si="623"/>
        <v>4185460</v>
      </c>
      <c r="R2950" s="137"/>
      <c r="S2950" s="30"/>
      <c r="T2950" s="137"/>
      <c r="U2950" s="137">
        <v>1180</v>
      </c>
      <c r="V2950" s="137">
        <f>U2950*3547</f>
        <v>4185460</v>
      </c>
      <c r="W2950" s="137"/>
      <c r="X2950" s="137"/>
      <c r="Y2950" s="137"/>
      <c r="Z2950" s="137"/>
      <c r="AA2950" s="137"/>
      <c r="AB2950" s="137"/>
      <c r="AC2950" s="137"/>
      <c r="AD2950" s="137"/>
      <c r="AE2950" s="137"/>
      <c r="AF2950" s="137"/>
      <c r="AG2950" s="337">
        <v>2025</v>
      </c>
      <c r="AH2950" s="166"/>
      <c r="AI2950" s="166"/>
      <c r="AJ2950" s="134">
        <f t="shared" ca="1" si="616"/>
        <v>2839</v>
      </c>
      <c r="AK2950" s="35" t="s">
        <v>153</v>
      </c>
      <c r="AL2950" s="134" t="str">
        <f t="shared" ca="1" si="619"/>
        <v>2839.</v>
      </c>
      <c r="AM2950" s="140"/>
      <c r="AN2950" s="35"/>
      <c r="AO2950" s="193"/>
    </row>
    <row r="2951" spans="1:41" ht="22.5" hidden="1" customHeight="1" x14ac:dyDescent="0.25">
      <c r="A2951" s="68" t="s">
        <v>6020</v>
      </c>
      <c r="B2951" s="25">
        <v>4589</v>
      </c>
      <c r="C2951" s="169" t="s">
        <v>2246</v>
      </c>
      <c r="D2951" s="25">
        <v>1972</v>
      </c>
      <c r="E2951" s="108" t="s">
        <v>2932</v>
      </c>
      <c r="F2951" s="68" t="s">
        <v>2933</v>
      </c>
      <c r="G2951" s="25">
        <v>5</v>
      </c>
      <c r="H2951" s="25">
        <v>4</v>
      </c>
      <c r="I2951" s="170">
        <v>3672.3</v>
      </c>
      <c r="J2951" s="170">
        <v>3341.3</v>
      </c>
      <c r="K2951" s="170">
        <v>3341.3</v>
      </c>
      <c r="L2951" s="287">
        <v>165</v>
      </c>
      <c r="M2951" s="170">
        <f t="shared" si="622"/>
        <v>1407600</v>
      </c>
      <c r="N2951" s="137"/>
      <c r="O2951" s="135"/>
      <c r="P2951" s="137"/>
      <c r="Q2951" s="137">
        <f t="shared" si="623"/>
        <v>1407600</v>
      </c>
      <c r="R2951" s="137">
        <v>1407600</v>
      </c>
      <c r="S2951" s="30"/>
      <c r="T2951" s="137"/>
      <c r="U2951" s="137"/>
      <c r="V2951" s="137"/>
      <c r="W2951" s="137"/>
      <c r="X2951" s="137"/>
      <c r="Y2951" s="137"/>
      <c r="Z2951" s="137"/>
      <c r="AA2951" s="137"/>
      <c r="AB2951" s="137"/>
      <c r="AC2951" s="137"/>
      <c r="AD2951" s="137"/>
      <c r="AE2951" s="137"/>
      <c r="AF2951" s="137"/>
      <c r="AG2951" s="337">
        <v>2025</v>
      </c>
      <c r="AH2951" s="171" t="s">
        <v>3052</v>
      </c>
      <c r="AI2951" s="171"/>
      <c r="AJ2951" s="134">
        <f t="shared" ca="1" si="616"/>
        <v>2840</v>
      </c>
      <c r="AK2951" s="35" t="s">
        <v>153</v>
      </c>
      <c r="AL2951" s="134" t="str">
        <f t="shared" ca="1" si="619"/>
        <v>2840.</v>
      </c>
      <c r="AM2951" s="140"/>
      <c r="AN2951" s="35"/>
      <c r="AO2951" s="193"/>
    </row>
    <row r="2952" spans="1:41" ht="22.5" hidden="1" customHeight="1" x14ac:dyDescent="0.25">
      <c r="A2952" s="68" t="s">
        <v>6021</v>
      </c>
      <c r="B2952" s="25">
        <v>4590</v>
      </c>
      <c r="C2952" s="36" t="s">
        <v>2248</v>
      </c>
      <c r="D2952" s="25">
        <v>1972</v>
      </c>
      <c r="E2952" s="108" t="s">
        <v>2932</v>
      </c>
      <c r="F2952" s="68" t="s">
        <v>2933</v>
      </c>
      <c r="G2952" s="25">
        <v>5</v>
      </c>
      <c r="H2952" s="25">
        <v>6</v>
      </c>
      <c r="I2952" s="170">
        <v>5268.8</v>
      </c>
      <c r="J2952" s="170">
        <v>4790.6000000000004</v>
      </c>
      <c r="K2952" s="170">
        <v>4790.6000000000004</v>
      </c>
      <c r="L2952" s="287">
        <v>231</v>
      </c>
      <c r="M2952" s="170">
        <f t="shared" si="622"/>
        <v>1816038</v>
      </c>
      <c r="N2952" s="137"/>
      <c r="O2952" s="135"/>
      <c r="P2952" s="137"/>
      <c r="Q2952" s="137">
        <f t="shared" si="623"/>
        <v>1816038</v>
      </c>
      <c r="R2952" s="137"/>
      <c r="S2952" s="30"/>
      <c r="T2952" s="137"/>
      <c r="U2952" s="137"/>
      <c r="V2952" s="137"/>
      <c r="W2952" s="137"/>
      <c r="X2952" s="137"/>
      <c r="Y2952" s="137">
        <v>1278</v>
      </c>
      <c r="Z2952" s="137">
        <f>Y2952*1421</f>
        <v>1816038</v>
      </c>
      <c r="AA2952" s="137"/>
      <c r="AB2952" s="137"/>
      <c r="AC2952" s="336"/>
      <c r="AD2952" s="336"/>
      <c r="AE2952" s="137"/>
      <c r="AF2952" s="137"/>
      <c r="AG2952" s="337">
        <v>2025</v>
      </c>
      <c r="AH2952" s="218"/>
      <c r="AI2952" s="218"/>
      <c r="AJ2952" s="134">
        <f t="shared" ca="1" si="616"/>
        <v>2841</v>
      </c>
      <c r="AK2952" s="35" t="s">
        <v>153</v>
      </c>
      <c r="AL2952" s="134" t="str">
        <f t="shared" ca="1" si="619"/>
        <v>2841.</v>
      </c>
      <c r="AM2952" s="140"/>
      <c r="AN2952" s="35"/>
      <c r="AO2952" s="193"/>
    </row>
    <row r="2953" spans="1:41" ht="22.5" hidden="1" customHeight="1" x14ac:dyDescent="0.25">
      <c r="A2953" s="68" t="s">
        <v>6022</v>
      </c>
      <c r="B2953" s="25">
        <v>4591</v>
      </c>
      <c r="C2953" s="169" t="s">
        <v>2249</v>
      </c>
      <c r="D2953" s="25">
        <v>1972</v>
      </c>
      <c r="E2953" s="108" t="s">
        <v>2932</v>
      </c>
      <c r="F2953" s="68" t="s">
        <v>2933</v>
      </c>
      <c r="G2953" s="25">
        <v>5</v>
      </c>
      <c r="H2953" s="25">
        <v>4</v>
      </c>
      <c r="I2953" s="170">
        <v>3306</v>
      </c>
      <c r="J2953" s="137">
        <v>2267</v>
      </c>
      <c r="K2953" s="170">
        <v>2267</v>
      </c>
      <c r="L2953" s="287">
        <v>182</v>
      </c>
      <c r="M2953" s="170">
        <f t="shared" si="622"/>
        <v>5436866.7999999998</v>
      </c>
      <c r="N2953" s="137"/>
      <c r="O2953" s="135"/>
      <c r="P2953" s="137"/>
      <c r="Q2953" s="137">
        <f t="shared" si="623"/>
        <v>5436866.7999999998</v>
      </c>
      <c r="R2953" s="137">
        <v>5436866.7999999998</v>
      </c>
      <c r="S2953" s="30"/>
      <c r="T2953" s="137"/>
      <c r="U2953" s="137"/>
      <c r="V2953" s="137"/>
      <c r="W2953" s="137"/>
      <c r="X2953" s="137"/>
      <c r="Y2953" s="137"/>
      <c r="Z2953" s="137"/>
      <c r="AA2953" s="137"/>
      <c r="AB2953" s="137"/>
      <c r="AC2953" s="137"/>
      <c r="AD2953" s="137"/>
      <c r="AE2953" s="137"/>
      <c r="AF2953" s="137"/>
      <c r="AG2953" s="337">
        <v>2025</v>
      </c>
      <c r="AH2953" s="171" t="s">
        <v>3050</v>
      </c>
      <c r="AI2953" s="171"/>
      <c r="AJ2953" s="134">
        <f t="shared" ca="1" si="616"/>
        <v>2842</v>
      </c>
      <c r="AK2953" s="35" t="s">
        <v>153</v>
      </c>
      <c r="AL2953" s="134" t="str">
        <f t="shared" ca="1" si="619"/>
        <v>2842.</v>
      </c>
      <c r="AM2953" s="140"/>
      <c r="AN2953" s="35"/>
      <c r="AO2953" s="193"/>
    </row>
    <row r="2954" spans="1:41" ht="22.5" hidden="1" customHeight="1" x14ac:dyDescent="0.25">
      <c r="A2954" s="68" t="s">
        <v>6023</v>
      </c>
      <c r="B2954" s="25">
        <v>4611</v>
      </c>
      <c r="C2954" s="205" t="s">
        <v>2250</v>
      </c>
      <c r="D2954" s="25">
        <v>1972</v>
      </c>
      <c r="E2954" s="108" t="s">
        <v>2932</v>
      </c>
      <c r="F2954" s="68" t="s">
        <v>2934</v>
      </c>
      <c r="G2954" s="25">
        <v>5</v>
      </c>
      <c r="H2954" s="25">
        <v>3</v>
      </c>
      <c r="I2954" s="137">
        <v>3708.1</v>
      </c>
      <c r="J2954" s="137">
        <v>2872.8</v>
      </c>
      <c r="K2954" s="137">
        <v>2718.8</v>
      </c>
      <c r="L2954" s="30">
        <v>174</v>
      </c>
      <c r="M2954" s="170">
        <f t="shared" si="622"/>
        <v>5979578.8399999999</v>
      </c>
      <c r="N2954" s="137"/>
      <c r="O2954" s="135"/>
      <c r="P2954" s="137"/>
      <c r="Q2954" s="137">
        <f t="shared" si="623"/>
        <v>5979578.8399999999</v>
      </c>
      <c r="R2954" s="137">
        <v>5979578.8399999999</v>
      </c>
      <c r="S2954" s="30"/>
      <c r="T2954" s="137"/>
      <c r="U2954" s="137"/>
      <c r="V2954" s="137"/>
      <c r="W2954" s="137"/>
      <c r="X2954" s="137"/>
      <c r="Y2954" s="137"/>
      <c r="Z2954" s="137"/>
      <c r="AA2954" s="137"/>
      <c r="AB2954" s="137"/>
      <c r="AC2954" s="137"/>
      <c r="AD2954" s="137"/>
      <c r="AE2954" s="137"/>
      <c r="AF2954" s="137"/>
      <c r="AG2954" s="337">
        <v>2025</v>
      </c>
      <c r="AH2954" s="218" t="s">
        <v>3050</v>
      </c>
      <c r="AI2954" s="218"/>
      <c r="AJ2954" s="134">
        <f t="shared" ca="1" si="616"/>
        <v>2843</v>
      </c>
      <c r="AK2954" s="35" t="s">
        <v>153</v>
      </c>
      <c r="AL2954" s="134" t="str">
        <f t="shared" ca="1" si="619"/>
        <v>2843.</v>
      </c>
      <c r="AM2954" s="140"/>
      <c r="AN2954" s="35"/>
      <c r="AO2954" s="193"/>
    </row>
    <row r="2955" spans="1:41" ht="22.5" hidden="1" customHeight="1" x14ac:dyDescent="0.25">
      <c r="A2955" s="68" t="s">
        <v>6024</v>
      </c>
      <c r="B2955" s="25">
        <v>4805</v>
      </c>
      <c r="C2955" s="169" t="s">
        <v>2251</v>
      </c>
      <c r="D2955" s="25">
        <v>1972</v>
      </c>
      <c r="E2955" s="108" t="s">
        <v>2932</v>
      </c>
      <c r="F2955" s="68" t="s">
        <v>2934</v>
      </c>
      <c r="G2955" s="25">
        <v>5</v>
      </c>
      <c r="H2955" s="25">
        <v>2</v>
      </c>
      <c r="I2955" s="170">
        <v>3365.3</v>
      </c>
      <c r="J2955" s="170">
        <v>2895.5</v>
      </c>
      <c r="K2955" s="170">
        <v>2895.5</v>
      </c>
      <c r="L2955" s="287">
        <v>244</v>
      </c>
      <c r="M2955" s="170">
        <f t="shared" si="622"/>
        <v>2655250.1999999997</v>
      </c>
      <c r="N2955" s="137"/>
      <c r="O2955" s="135"/>
      <c r="P2955" s="137"/>
      <c r="Q2955" s="137">
        <f t="shared" si="623"/>
        <v>2655250.1999999997</v>
      </c>
      <c r="R2955" s="137"/>
      <c r="S2955" s="30"/>
      <c r="T2955" s="137"/>
      <c r="U2955" s="137"/>
      <c r="V2955" s="137"/>
      <c r="W2955" s="137">
        <v>1199.3</v>
      </c>
      <c r="X2955" s="137">
        <f>W2955*2214</f>
        <v>2655250.1999999997</v>
      </c>
      <c r="Y2955" s="137"/>
      <c r="Z2955" s="137"/>
      <c r="AA2955" s="137"/>
      <c r="AB2955" s="137"/>
      <c r="AC2955" s="137"/>
      <c r="AD2955" s="137"/>
      <c r="AE2955" s="137"/>
      <c r="AF2955" s="137"/>
      <c r="AG2955" s="337">
        <v>2025</v>
      </c>
      <c r="AH2955" s="166"/>
      <c r="AI2955" s="166"/>
      <c r="AJ2955" s="134">
        <f t="shared" ca="1" si="616"/>
        <v>2844</v>
      </c>
      <c r="AK2955" s="35" t="s">
        <v>153</v>
      </c>
      <c r="AL2955" s="134" t="str">
        <f t="shared" ca="1" si="619"/>
        <v>2844.</v>
      </c>
      <c r="AM2955" s="140"/>
      <c r="AN2955" s="35"/>
      <c r="AO2955" s="193"/>
    </row>
    <row r="2956" spans="1:41" ht="22.5" hidden="1" customHeight="1" x14ac:dyDescent="0.25">
      <c r="A2956" s="68" t="s">
        <v>6025</v>
      </c>
      <c r="B2956" s="25">
        <v>5092</v>
      </c>
      <c r="C2956" s="333" t="s">
        <v>2252</v>
      </c>
      <c r="D2956" s="25">
        <v>1972</v>
      </c>
      <c r="E2956" s="108" t="s">
        <v>2932</v>
      </c>
      <c r="F2956" s="68" t="s">
        <v>2934</v>
      </c>
      <c r="G2956" s="25">
        <v>5</v>
      </c>
      <c r="H2956" s="25">
        <v>3</v>
      </c>
      <c r="I2956" s="137">
        <v>3455.4</v>
      </c>
      <c r="J2956" s="137">
        <v>2580.5</v>
      </c>
      <c r="K2956" s="137">
        <v>2436.9</v>
      </c>
      <c r="L2956" s="30">
        <v>160</v>
      </c>
      <c r="M2956" s="170">
        <f t="shared" si="622"/>
        <v>1689120</v>
      </c>
      <c r="N2956" s="137"/>
      <c r="O2956" s="135"/>
      <c r="P2956" s="137"/>
      <c r="Q2956" s="137">
        <f t="shared" si="623"/>
        <v>1689120</v>
      </c>
      <c r="R2956" s="137">
        <v>1689120</v>
      </c>
      <c r="S2956" s="30"/>
      <c r="T2956" s="137"/>
      <c r="U2956" s="137"/>
      <c r="V2956" s="137"/>
      <c r="W2956" s="137"/>
      <c r="X2956" s="137"/>
      <c r="Y2956" s="137"/>
      <c r="Z2956" s="137"/>
      <c r="AA2956" s="137"/>
      <c r="AB2956" s="137"/>
      <c r="AC2956" s="137"/>
      <c r="AD2956" s="137"/>
      <c r="AE2956" s="137"/>
      <c r="AF2956" s="137"/>
      <c r="AG2956" s="337">
        <v>2025</v>
      </c>
      <c r="AH2956" s="171" t="s">
        <v>3052</v>
      </c>
      <c r="AI2956" s="171"/>
      <c r="AJ2956" s="134">
        <f t="shared" ca="1" si="616"/>
        <v>2845</v>
      </c>
      <c r="AK2956" s="35" t="s">
        <v>153</v>
      </c>
      <c r="AL2956" s="134" t="str">
        <f t="shared" ca="1" si="619"/>
        <v>2845.</v>
      </c>
      <c r="AM2956" s="140"/>
      <c r="AN2956" s="35"/>
      <c r="AO2956" s="193"/>
    </row>
    <row r="2957" spans="1:41" ht="23.25" hidden="1" customHeight="1" x14ac:dyDescent="0.25">
      <c r="A2957" s="68" t="s">
        <v>6026</v>
      </c>
      <c r="B2957" s="25">
        <v>4455</v>
      </c>
      <c r="C2957" s="36" t="s">
        <v>2253</v>
      </c>
      <c r="D2957" s="25">
        <v>1973</v>
      </c>
      <c r="E2957" s="108" t="s">
        <v>2932</v>
      </c>
      <c r="F2957" s="68" t="s">
        <v>2934</v>
      </c>
      <c r="G2957" s="25">
        <v>5</v>
      </c>
      <c r="H2957" s="25">
        <v>4</v>
      </c>
      <c r="I2957" s="137">
        <v>3374</v>
      </c>
      <c r="J2957" s="137">
        <v>3385.4</v>
      </c>
      <c r="K2957" s="137">
        <v>2711</v>
      </c>
      <c r="L2957" s="30">
        <v>114</v>
      </c>
      <c r="M2957" s="170">
        <f t="shared" si="622"/>
        <v>5440805.9699999997</v>
      </c>
      <c r="N2957" s="137"/>
      <c r="O2957" s="135"/>
      <c r="P2957" s="137"/>
      <c r="Q2957" s="137">
        <f t="shared" si="623"/>
        <v>5440805.9699999997</v>
      </c>
      <c r="R2957" s="137">
        <v>5440805.9699999997</v>
      </c>
      <c r="S2957" s="30"/>
      <c r="T2957" s="137"/>
      <c r="U2957" s="137"/>
      <c r="V2957" s="137"/>
      <c r="W2957" s="137"/>
      <c r="X2957" s="137"/>
      <c r="Y2957" s="137"/>
      <c r="Z2957" s="137"/>
      <c r="AA2957" s="137"/>
      <c r="AB2957" s="137"/>
      <c r="AC2957" s="336"/>
      <c r="AD2957" s="336"/>
      <c r="AE2957" s="137"/>
      <c r="AF2957" s="137"/>
      <c r="AG2957" s="337">
        <v>2025</v>
      </c>
      <c r="AH2957" s="171" t="s">
        <v>3050</v>
      </c>
      <c r="AI2957" s="171"/>
      <c r="AJ2957" s="134">
        <f t="shared" ca="1" si="616"/>
        <v>2846</v>
      </c>
      <c r="AK2957" s="35" t="s">
        <v>153</v>
      </c>
      <c r="AL2957" s="134" t="str">
        <f t="shared" ca="1" si="619"/>
        <v>2846.</v>
      </c>
      <c r="AM2957" s="140"/>
      <c r="AO2957" s="193"/>
    </row>
    <row r="2958" spans="1:41" ht="22.5" hidden="1" customHeight="1" x14ac:dyDescent="0.25">
      <c r="A2958" s="68" t="s">
        <v>6027</v>
      </c>
      <c r="B2958" s="25">
        <v>5002</v>
      </c>
      <c r="C2958" s="333" t="s">
        <v>2254</v>
      </c>
      <c r="D2958" s="25">
        <v>1973</v>
      </c>
      <c r="E2958" s="108" t="s">
        <v>2932</v>
      </c>
      <c r="F2958" s="68" t="s">
        <v>2933</v>
      </c>
      <c r="G2958" s="25">
        <v>5</v>
      </c>
      <c r="H2958" s="25">
        <v>8</v>
      </c>
      <c r="I2958" s="170">
        <v>5545.3</v>
      </c>
      <c r="J2958" s="137">
        <v>5545.3</v>
      </c>
      <c r="K2958" s="170">
        <v>5545.3</v>
      </c>
      <c r="L2958" s="287">
        <v>282</v>
      </c>
      <c r="M2958" s="170">
        <f t="shared" si="622"/>
        <v>7355112</v>
      </c>
      <c r="N2958" s="137"/>
      <c r="O2958" s="135"/>
      <c r="P2958" s="137"/>
      <c r="Q2958" s="137">
        <f t="shared" si="623"/>
        <v>7355112</v>
      </c>
      <c r="R2958" s="137">
        <f>2588040+4767072</f>
        <v>7355112</v>
      </c>
      <c r="S2958" s="30"/>
      <c r="T2958" s="137"/>
      <c r="U2958" s="137"/>
      <c r="V2958" s="137"/>
      <c r="W2958" s="137"/>
      <c r="X2958" s="137"/>
      <c r="Y2958" s="137"/>
      <c r="Z2958" s="137"/>
      <c r="AA2958" s="137"/>
      <c r="AB2958" s="137"/>
      <c r="AC2958" s="137"/>
      <c r="AD2958" s="137"/>
      <c r="AE2958" s="137"/>
      <c r="AF2958" s="137"/>
      <c r="AG2958" s="337">
        <v>2025</v>
      </c>
      <c r="AH2958" s="171" t="s">
        <v>3054</v>
      </c>
      <c r="AI2958" s="171"/>
      <c r="AJ2958" s="134">
        <f t="shared" ca="1" si="616"/>
        <v>2847</v>
      </c>
      <c r="AK2958" s="35" t="s">
        <v>153</v>
      </c>
      <c r="AL2958" s="134" t="str">
        <f t="shared" ca="1" si="619"/>
        <v>2847.</v>
      </c>
      <c r="AM2958" s="140"/>
      <c r="AO2958" s="193"/>
    </row>
    <row r="2959" spans="1:41" ht="22.5" hidden="1" customHeight="1" x14ac:dyDescent="0.25">
      <c r="A2959" s="68" t="s">
        <v>6028</v>
      </c>
      <c r="B2959" s="25">
        <v>5008</v>
      </c>
      <c r="C2959" s="205" t="s">
        <v>2255</v>
      </c>
      <c r="D2959" s="25">
        <v>1973</v>
      </c>
      <c r="E2959" s="108" t="s">
        <v>2932</v>
      </c>
      <c r="F2959" s="68" t="s">
        <v>2933</v>
      </c>
      <c r="G2959" s="25">
        <v>5</v>
      </c>
      <c r="H2959" s="25">
        <v>8</v>
      </c>
      <c r="I2959" s="137">
        <v>5618.7</v>
      </c>
      <c r="J2959" s="137">
        <v>5618.7</v>
      </c>
      <c r="K2959" s="137">
        <v>5618.7</v>
      </c>
      <c r="L2959" s="30">
        <v>253</v>
      </c>
      <c r="M2959" s="137">
        <f t="shared" si="622"/>
        <v>11039988</v>
      </c>
      <c r="N2959" s="137"/>
      <c r="O2959" s="135"/>
      <c r="P2959" s="137"/>
      <c r="Q2959" s="137">
        <f t="shared" si="623"/>
        <v>11039988</v>
      </c>
      <c r="R2959" s="137">
        <f>6272916+4767072</f>
        <v>11039988</v>
      </c>
      <c r="S2959" s="30"/>
      <c r="T2959" s="137"/>
      <c r="U2959" s="137"/>
      <c r="V2959" s="137"/>
      <c r="W2959" s="137"/>
      <c r="X2959" s="137"/>
      <c r="Y2959" s="137"/>
      <c r="Z2959" s="137"/>
      <c r="AA2959" s="137"/>
      <c r="AB2959" s="137"/>
      <c r="AC2959" s="137"/>
      <c r="AD2959" s="137"/>
      <c r="AE2959" s="137"/>
      <c r="AF2959" s="137"/>
      <c r="AG2959" s="337">
        <v>2025</v>
      </c>
      <c r="AH2959" s="218" t="s">
        <v>3054</v>
      </c>
      <c r="AI2959" s="218"/>
      <c r="AJ2959" s="134">
        <f t="shared" ca="1" si="616"/>
        <v>2848</v>
      </c>
      <c r="AK2959" s="35" t="s">
        <v>153</v>
      </c>
      <c r="AL2959" s="134" t="str">
        <f t="shared" ca="1" si="619"/>
        <v>2848.</v>
      </c>
      <c r="AM2959" s="140"/>
      <c r="AN2959" s="35"/>
      <c r="AO2959" s="193"/>
    </row>
    <row r="2960" spans="1:41" ht="22.5" hidden="1" customHeight="1" x14ac:dyDescent="0.25">
      <c r="A2960" s="68" t="s">
        <v>6029</v>
      </c>
      <c r="B2960" s="25">
        <v>5010</v>
      </c>
      <c r="C2960" s="36" t="s">
        <v>2256</v>
      </c>
      <c r="D2960" s="25">
        <v>1973</v>
      </c>
      <c r="E2960" s="108" t="s">
        <v>2932</v>
      </c>
      <c r="F2960" s="68" t="s">
        <v>2933</v>
      </c>
      <c r="G2960" s="25">
        <v>5</v>
      </c>
      <c r="H2960" s="25">
        <v>4</v>
      </c>
      <c r="I2960" s="173">
        <v>3329.2</v>
      </c>
      <c r="J2960" s="137">
        <v>3329.2</v>
      </c>
      <c r="K2960" s="173">
        <v>3329.2</v>
      </c>
      <c r="L2960" s="117">
        <v>147</v>
      </c>
      <c r="M2960" s="137">
        <f t="shared" si="622"/>
        <v>5792331</v>
      </c>
      <c r="N2960" s="137"/>
      <c r="O2960" s="135"/>
      <c r="P2960" s="137"/>
      <c r="Q2960" s="137">
        <f t="shared" si="623"/>
        <v>5792331</v>
      </c>
      <c r="R2960" s="137">
        <f>1248072+4544259</f>
        <v>5792331</v>
      </c>
      <c r="S2960" s="30"/>
      <c r="T2960" s="137"/>
      <c r="U2960" s="137"/>
      <c r="V2960" s="137"/>
      <c r="W2960" s="137"/>
      <c r="X2960" s="137"/>
      <c r="Y2960" s="137"/>
      <c r="Z2960" s="137"/>
      <c r="AA2960" s="137"/>
      <c r="AB2960" s="137"/>
      <c r="AC2960" s="137"/>
      <c r="AD2960" s="137"/>
      <c r="AE2960" s="137"/>
      <c r="AF2960" s="137"/>
      <c r="AG2960" s="337">
        <v>2025</v>
      </c>
      <c r="AH2960" s="128" t="s">
        <v>3061</v>
      </c>
      <c r="AI2960" s="128"/>
      <c r="AJ2960" s="134">
        <f t="shared" ca="1" si="616"/>
        <v>2849</v>
      </c>
      <c r="AK2960" s="35" t="s">
        <v>153</v>
      </c>
      <c r="AL2960" s="134" t="str">
        <f t="shared" ca="1" si="619"/>
        <v>2849.</v>
      </c>
      <c r="AM2960" s="140"/>
      <c r="AN2960" s="35"/>
      <c r="AO2960" s="193"/>
    </row>
    <row r="2961" spans="1:41" ht="23.25" hidden="1" customHeight="1" x14ac:dyDescent="0.25">
      <c r="A2961" s="68" t="s">
        <v>6030</v>
      </c>
      <c r="B2961" s="117">
        <v>5135</v>
      </c>
      <c r="C2961" s="36" t="s">
        <v>2257</v>
      </c>
      <c r="D2961" s="25">
        <v>1973</v>
      </c>
      <c r="E2961" s="108" t="s">
        <v>2932</v>
      </c>
      <c r="F2961" s="68" t="s">
        <v>2933</v>
      </c>
      <c r="G2961" s="25">
        <v>5</v>
      </c>
      <c r="H2961" s="25">
        <v>4</v>
      </c>
      <c r="I2961" s="137">
        <v>3431.5</v>
      </c>
      <c r="J2961" s="137">
        <v>3437</v>
      </c>
      <c r="K2961" s="137">
        <v>2741.2</v>
      </c>
      <c r="L2961" s="30">
        <v>132</v>
      </c>
      <c r="M2961" s="170">
        <f t="shared" si="622"/>
        <v>5076250</v>
      </c>
      <c r="N2961" s="137"/>
      <c r="O2961" s="135"/>
      <c r="P2961" s="137"/>
      <c r="Q2961" s="137">
        <f t="shared" si="623"/>
        <v>5076250</v>
      </c>
      <c r="R2961" s="137">
        <v>5076250</v>
      </c>
      <c r="S2961" s="30"/>
      <c r="T2961" s="137"/>
      <c r="U2961" s="137"/>
      <c r="V2961" s="137"/>
      <c r="W2961" s="137"/>
      <c r="X2961" s="137"/>
      <c r="Y2961" s="137"/>
      <c r="Z2961" s="137"/>
      <c r="AA2961" s="137"/>
      <c r="AB2961" s="137"/>
      <c r="AC2961" s="336"/>
      <c r="AD2961" s="336"/>
      <c r="AE2961" s="137"/>
      <c r="AF2961" s="137"/>
      <c r="AG2961" s="337">
        <v>2025</v>
      </c>
      <c r="AH2961" s="171" t="s">
        <v>3050</v>
      </c>
      <c r="AI2961" s="171"/>
      <c r="AJ2961" s="134">
        <f t="shared" ca="1" si="616"/>
        <v>2850</v>
      </c>
      <c r="AK2961" s="35" t="s">
        <v>153</v>
      </c>
      <c r="AL2961" s="134" t="str">
        <f t="shared" ca="1" si="619"/>
        <v>2850.</v>
      </c>
      <c r="AM2961" s="140"/>
      <c r="AO2961" s="193"/>
    </row>
    <row r="2962" spans="1:41" ht="22.5" hidden="1" customHeight="1" x14ac:dyDescent="0.25">
      <c r="A2962" s="68" t="s">
        <v>6031</v>
      </c>
      <c r="B2962" s="117">
        <v>5136</v>
      </c>
      <c r="C2962" s="36" t="s">
        <v>2258</v>
      </c>
      <c r="D2962" s="25">
        <v>1973</v>
      </c>
      <c r="E2962" s="108" t="s">
        <v>2932</v>
      </c>
      <c r="F2962" s="68" t="s">
        <v>2934</v>
      </c>
      <c r="G2962" s="25">
        <v>5</v>
      </c>
      <c r="H2962" s="25">
        <v>2</v>
      </c>
      <c r="I2962" s="170">
        <v>1752.6</v>
      </c>
      <c r="J2962" s="170">
        <v>1753</v>
      </c>
      <c r="K2962" s="170">
        <v>1753</v>
      </c>
      <c r="L2962" s="287">
        <v>86</v>
      </c>
      <c r="M2962" s="170">
        <f t="shared" si="622"/>
        <v>2014974</v>
      </c>
      <c r="N2962" s="137"/>
      <c r="O2962" s="135"/>
      <c r="P2962" s="137"/>
      <c r="Q2962" s="137">
        <f t="shared" si="623"/>
        <v>2014974</v>
      </c>
      <c r="R2962" s="137">
        <v>2014974</v>
      </c>
      <c r="S2962" s="30"/>
      <c r="T2962" s="137"/>
      <c r="U2962" s="137"/>
      <c r="V2962" s="137"/>
      <c r="W2962" s="137"/>
      <c r="X2962" s="137"/>
      <c r="Y2962" s="137"/>
      <c r="Z2962" s="137"/>
      <c r="AA2962" s="137"/>
      <c r="AB2962" s="137"/>
      <c r="AC2962" s="336"/>
      <c r="AD2962" s="336"/>
      <c r="AE2962" s="137"/>
      <c r="AF2962" s="137"/>
      <c r="AG2962" s="337">
        <v>2025</v>
      </c>
      <c r="AH2962" s="171" t="s">
        <v>3049</v>
      </c>
      <c r="AI2962" s="171"/>
      <c r="AJ2962" s="134">
        <f t="shared" ca="1" si="616"/>
        <v>2851</v>
      </c>
      <c r="AK2962" s="35" t="s">
        <v>153</v>
      </c>
      <c r="AL2962" s="134" t="str">
        <f t="shared" ca="1" si="619"/>
        <v>2851.</v>
      </c>
      <c r="AM2962" s="140"/>
      <c r="AN2962" s="35"/>
      <c r="AO2962" s="193"/>
    </row>
    <row r="2963" spans="1:41" ht="22.5" hidden="1" customHeight="1" x14ac:dyDescent="0.25">
      <c r="A2963" s="68" t="s">
        <v>6032</v>
      </c>
      <c r="B2963" s="25">
        <v>4461</v>
      </c>
      <c r="C2963" s="169" t="s">
        <v>2259</v>
      </c>
      <c r="D2963" s="25">
        <v>1973</v>
      </c>
      <c r="E2963" s="108" t="s">
        <v>2932</v>
      </c>
      <c r="F2963" s="68" t="s">
        <v>2934</v>
      </c>
      <c r="G2963" s="25">
        <v>5</v>
      </c>
      <c r="H2963" s="25">
        <v>4</v>
      </c>
      <c r="I2963" s="170">
        <v>3113.3</v>
      </c>
      <c r="J2963" s="137">
        <v>3113.3</v>
      </c>
      <c r="K2963" s="170">
        <v>3113.3</v>
      </c>
      <c r="L2963" s="287">
        <v>151</v>
      </c>
      <c r="M2963" s="170">
        <f t="shared" si="622"/>
        <v>8057024</v>
      </c>
      <c r="N2963" s="137"/>
      <c r="O2963" s="135"/>
      <c r="P2963" s="137"/>
      <c r="Q2963" s="137">
        <f t="shared" si="623"/>
        <v>8057024</v>
      </c>
      <c r="R2963" s="137">
        <v>8057024</v>
      </c>
      <c r="S2963" s="30"/>
      <c r="T2963" s="137"/>
      <c r="U2963" s="137"/>
      <c r="V2963" s="137"/>
      <c r="W2963" s="137"/>
      <c r="X2963" s="137"/>
      <c r="Y2963" s="137"/>
      <c r="Z2963" s="137"/>
      <c r="AA2963" s="137"/>
      <c r="AB2963" s="137"/>
      <c r="AC2963" s="137"/>
      <c r="AD2963" s="137"/>
      <c r="AE2963" s="137"/>
      <c r="AF2963" s="137"/>
      <c r="AG2963" s="337">
        <v>2025</v>
      </c>
      <c r="AH2963" s="171" t="s">
        <v>3050</v>
      </c>
      <c r="AI2963" s="171"/>
      <c r="AJ2963" s="134">
        <f t="shared" ca="1" si="616"/>
        <v>2852</v>
      </c>
      <c r="AK2963" s="35" t="s">
        <v>153</v>
      </c>
      <c r="AL2963" s="134" t="str">
        <f t="shared" ca="1" si="619"/>
        <v>2852.</v>
      </c>
      <c r="AM2963" s="140"/>
      <c r="AN2963" s="35"/>
      <c r="AO2963" s="193"/>
    </row>
    <row r="2964" spans="1:41" ht="23.25" hidden="1" customHeight="1" x14ac:dyDescent="0.25">
      <c r="A2964" s="68" t="s">
        <v>6033</v>
      </c>
      <c r="B2964" s="117">
        <v>5422</v>
      </c>
      <c r="C2964" s="36" t="s">
        <v>2260</v>
      </c>
      <c r="D2964" s="25">
        <v>1973</v>
      </c>
      <c r="E2964" s="108" t="s">
        <v>2932</v>
      </c>
      <c r="F2964" s="68" t="s">
        <v>2934</v>
      </c>
      <c r="G2964" s="25">
        <v>5</v>
      </c>
      <c r="H2964" s="25">
        <v>1</v>
      </c>
      <c r="I2964" s="137">
        <v>9412</v>
      </c>
      <c r="J2964" s="137">
        <v>2844.3</v>
      </c>
      <c r="K2964" s="137">
        <v>2565.1999999999998</v>
      </c>
      <c r="L2964" s="30">
        <v>268</v>
      </c>
      <c r="M2964" s="170">
        <f t="shared" si="622"/>
        <v>2097024.41</v>
      </c>
      <c r="N2964" s="137"/>
      <c r="O2964" s="135"/>
      <c r="P2964" s="137"/>
      <c r="Q2964" s="137">
        <f t="shared" si="623"/>
        <v>2097024.41</v>
      </c>
      <c r="R2964" s="137">
        <f>856764.48+1240259.93</f>
        <v>2097024.41</v>
      </c>
      <c r="S2964" s="30"/>
      <c r="T2964" s="137"/>
      <c r="U2964" s="137"/>
      <c r="V2964" s="137"/>
      <c r="W2964" s="137"/>
      <c r="X2964" s="137"/>
      <c r="Y2964" s="137"/>
      <c r="Z2964" s="137"/>
      <c r="AA2964" s="137"/>
      <c r="AB2964" s="137"/>
      <c r="AC2964" s="336"/>
      <c r="AD2964" s="336"/>
      <c r="AE2964" s="137"/>
      <c r="AF2964" s="137"/>
      <c r="AG2964" s="337">
        <v>2025</v>
      </c>
      <c r="AH2964" s="171" t="s">
        <v>3055</v>
      </c>
      <c r="AI2964" s="171"/>
      <c r="AJ2964" s="134">
        <f t="shared" ca="1" si="616"/>
        <v>2853</v>
      </c>
      <c r="AK2964" s="35" t="s">
        <v>153</v>
      </c>
      <c r="AL2964" s="134" t="str">
        <f t="shared" ca="1" si="619"/>
        <v>2853.</v>
      </c>
      <c r="AM2964" s="140"/>
      <c r="AO2964" s="193"/>
    </row>
    <row r="2965" spans="1:41" ht="22.5" hidden="1" customHeight="1" x14ac:dyDescent="0.25">
      <c r="A2965" s="68" t="s">
        <v>6034</v>
      </c>
      <c r="B2965" s="25">
        <v>4370</v>
      </c>
      <c r="C2965" s="333" t="s">
        <v>2261</v>
      </c>
      <c r="D2965" s="25">
        <v>1974</v>
      </c>
      <c r="E2965" s="108" t="s">
        <v>2932</v>
      </c>
      <c r="F2965" s="68" t="s">
        <v>2934</v>
      </c>
      <c r="G2965" s="25">
        <v>4</v>
      </c>
      <c r="H2965" s="25">
        <v>4</v>
      </c>
      <c r="I2965" s="170">
        <v>2638.2</v>
      </c>
      <c r="J2965" s="170">
        <v>2318.6999999999998</v>
      </c>
      <c r="K2965" s="170">
        <v>2318.6999999999998</v>
      </c>
      <c r="L2965" s="287">
        <v>82</v>
      </c>
      <c r="M2965" s="170">
        <f t="shared" si="622"/>
        <v>2712324.86</v>
      </c>
      <c r="N2965" s="137"/>
      <c r="O2965" s="135"/>
      <c r="P2965" s="137"/>
      <c r="Q2965" s="137">
        <f t="shared" si="623"/>
        <v>2712324.86</v>
      </c>
      <c r="R2965" s="137">
        <f>1294710.48+1417614.38</f>
        <v>2712324.86</v>
      </c>
      <c r="S2965" s="30"/>
      <c r="T2965" s="137"/>
      <c r="U2965" s="137"/>
      <c r="V2965" s="137"/>
      <c r="W2965" s="137"/>
      <c r="X2965" s="137"/>
      <c r="Y2965" s="137"/>
      <c r="Z2965" s="137"/>
      <c r="AA2965" s="137"/>
      <c r="AB2965" s="137"/>
      <c r="AC2965" s="137"/>
      <c r="AD2965" s="137"/>
      <c r="AE2965" s="137"/>
      <c r="AF2965" s="137"/>
      <c r="AG2965" s="337">
        <v>2025</v>
      </c>
      <c r="AH2965" s="171" t="s">
        <v>3088</v>
      </c>
      <c r="AI2965" s="171"/>
      <c r="AJ2965" s="134">
        <f t="shared" ca="1" si="616"/>
        <v>2854</v>
      </c>
      <c r="AK2965" s="35" t="s">
        <v>153</v>
      </c>
      <c r="AL2965" s="134" t="str">
        <f t="shared" ca="1" si="619"/>
        <v>2854.</v>
      </c>
      <c r="AM2965" s="140"/>
      <c r="AN2965" s="35"/>
      <c r="AO2965" s="193"/>
    </row>
    <row r="2966" spans="1:41" ht="22.5" hidden="1" customHeight="1" x14ac:dyDescent="0.25">
      <c r="A2966" s="68" t="s">
        <v>6035</v>
      </c>
      <c r="B2966" s="25">
        <v>4236</v>
      </c>
      <c r="C2966" s="205" t="s">
        <v>2262</v>
      </c>
      <c r="D2966" s="25">
        <v>1974</v>
      </c>
      <c r="E2966" s="108" t="s">
        <v>2932</v>
      </c>
      <c r="F2966" s="68" t="s">
        <v>2934</v>
      </c>
      <c r="G2966" s="25">
        <v>5</v>
      </c>
      <c r="H2966" s="25">
        <v>8</v>
      </c>
      <c r="I2966" s="137">
        <v>6790.7</v>
      </c>
      <c r="J2966" s="137">
        <v>5220.7</v>
      </c>
      <c r="K2966" s="137">
        <v>3522.1</v>
      </c>
      <c r="L2966" s="30">
        <v>250</v>
      </c>
      <c r="M2966" s="170">
        <f t="shared" si="622"/>
        <v>10950486.5</v>
      </c>
      <c r="N2966" s="137"/>
      <c r="O2966" s="135"/>
      <c r="P2966" s="137"/>
      <c r="Q2966" s="137">
        <f t="shared" si="623"/>
        <v>10950486.5</v>
      </c>
      <c r="R2966" s="137">
        <v>10950486.5</v>
      </c>
      <c r="S2966" s="30"/>
      <c r="T2966" s="137"/>
      <c r="U2966" s="137"/>
      <c r="V2966" s="137"/>
      <c r="W2966" s="137"/>
      <c r="X2966" s="137"/>
      <c r="Y2966" s="137"/>
      <c r="Z2966" s="137"/>
      <c r="AA2966" s="137"/>
      <c r="AB2966" s="137"/>
      <c r="AC2966" s="137"/>
      <c r="AD2966" s="137"/>
      <c r="AE2966" s="137"/>
      <c r="AF2966" s="137"/>
      <c r="AG2966" s="337">
        <v>2025</v>
      </c>
      <c r="AH2966" s="218" t="s">
        <v>3050</v>
      </c>
      <c r="AI2966" s="218"/>
      <c r="AJ2966" s="134">
        <f t="shared" ca="1" si="616"/>
        <v>2855</v>
      </c>
      <c r="AK2966" s="35" t="s">
        <v>153</v>
      </c>
      <c r="AL2966" s="134" t="str">
        <f t="shared" ca="1" si="619"/>
        <v>2855.</v>
      </c>
      <c r="AM2966" s="140"/>
      <c r="AN2966" s="35"/>
      <c r="AO2966" s="193"/>
    </row>
    <row r="2967" spans="1:41" ht="22.5" hidden="1" customHeight="1" x14ac:dyDescent="0.25">
      <c r="A2967" s="68" t="s">
        <v>6036</v>
      </c>
      <c r="B2967" s="25">
        <v>5018</v>
      </c>
      <c r="C2967" s="205" t="s">
        <v>2263</v>
      </c>
      <c r="D2967" s="25">
        <v>1974</v>
      </c>
      <c r="E2967" s="108" t="s">
        <v>2932</v>
      </c>
      <c r="F2967" s="68" t="s">
        <v>2934</v>
      </c>
      <c r="G2967" s="25">
        <v>5</v>
      </c>
      <c r="H2967" s="25">
        <v>7</v>
      </c>
      <c r="I2967" s="137">
        <v>6917.6</v>
      </c>
      <c r="J2967" s="137">
        <v>6413.9</v>
      </c>
      <c r="K2967" s="137">
        <v>6413.9</v>
      </c>
      <c r="L2967" s="30">
        <v>318</v>
      </c>
      <c r="M2967" s="170">
        <f t="shared" si="622"/>
        <v>2567828.64</v>
      </c>
      <c r="N2967" s="137"/>
      <c r="O2967" s="135"/>
      <c r="P2967" s="137"/>
      <c r="Q2967" s="137">
        <f t="shared" si="623"/>
        <v>2567828.64</v>
      </c>
      <c r="R2967" s="137">
        <v>2567828.64</v>
      </c>
      <c r="S2967" s="30"/>
      <c r="T2967" s="137"/>
      <c r="U2967" s="137"/>
      <c r="V2967" s="137"/>
      <c r="W2967" s="137"/>
      <c r="X2967" s="137"/>
      <c r="Y2967" s="137"/>
      <c r="Z2967" s="137"/>
      <c r="AA2967" s="137"/>
      <c r="AB2967" s="137"/>
      <c r="AC2967" s="137"/>
      <c r="AD2967" s="137"/>
      <c r="AE2967" s="137"/>
      <c r="AF2967" s="137"/>
      <c r="AG2967" s="337">
        <v>2025</v>
      </c>
      <c r="AH2967" s="218" t="s">
        <v>3049</v>
      </c>
      <c r="AI2967" s="218"/>
      <c r="AJ2967" s="134">
        <f t="shared" ca="1" si="616"/>
        <v>2856</v>
      </c>
      <c r="AK2967" s="35" t="s">
        <v>153</v>
      </c>
      <c r="AL2967" s="134" t="str">
        <f t="shared" ca="1" si="619"/>
        <v>2856.</v>
      </c>
      <c r="AM2967" s="140"/>
      <c r="AN2967" s="35"/>
      <c r="AO2967" s="193"/>
    </row>
    <row r="2968" spans="1:41" ht="22.5" hidden="1" customHeight="1" x14ac:dyDescent="0.25">
      <c r="A2968" s="68" t="s">
        <v>6037</v>
      </c>
      <c r="B2968" s="25">
        <v>5095</v>
      </c>
      <c r="C2968" s="333" t="s">
        <v>2264</v>
      </c>
      <c r="D2968" s="25">
        <v>1974</v>
      </c>
      <c r="E2968" s="108" t="s">
        <v>2932</v>
      </c>
      <c r="F2968" s="68" t="s">
        <v>2934</v>
      </c>
      <c r="G2968" s="25">
        <v>5</v>
      </c>
      <c r="H2968" s="25">
        <v>3</v>
      </c>
      <c r="I2968" s="137">
        <v>3477.2</v>
      </c>
      <c r="J2968" s="137">
        <v>3090</v>
      </c>
      <c r="K2968" s="137">
        <v>2656.4</v>
      </c>
      <c r="L2968" s="30">
        <v>173</v>
      </c>
      <c r="M2968" s="170">
        <f t="shared" si="622"/>
        <v>5457984</v>
      </c>
      <c r="N2968" s="137"/>
      <c r="O2968" s="135"/>
      <c r="P2968" s="137"/>
      <c r="Q2968" s="137">
        <f t="shared" si="623"/>
        <v>5457984</v>
      </c>
      <c r="R2968" s="137">
        <v>5457984</v>
      </c>
      <c r="S2968" s="30"/>
      <c r="T2968" s="137"/>
      <c r="U2968" s="137"/>
      <c r="V2968" s="137"/>
      <c r="W2968" s="137"/>
      <c r="X2968" s="137"/>
      <c r="Y2968" s="137"/>
      <c r="Z2968" s="137"/>
      <c r="AA2968" s="137"/>
      <c r="AB2968" s="137"/>
      <c r="AC2968" s="137"/>
      <c r="AD2968" s="137"/>
      <c r="AE2968" s="137"/>
      <c r="AF2968" s="137"/>
      <c r="AG2968" s="337">
        <v>2025</v>
      </c>
      <c r="AH2968" s="171" t="s">
        <v>3050</v>
      </c>
      <c r="AI2968" s="171"/>
      <c r="AJ2968" s="134">
        <f t="shared" ca="1" si="616"/>
        <v>2857</v>
      </c>
      <c r="AK2968" s="35" t="s">
        <v>153</v>
      </c>
      <c r="AL2968" s="134" t="str">
        <f t="shared" ca="1" si="619"/>
        <v>2857.</v>
      </c>
      <c r="AM2968" s="140"/>
      <c r="AN2968" s="35"/>
      <c r="AO2968" s="193"/>
    </row>
    <row r="2969" spans="1:41" ht="22.5" hidden="1" customHeight="1" x14ac:dyDescent="0.25">
      <c r="A2969" s="68" t="s">
        <v>6038</v>
      </c>
      <c r="B2969" s="25">
        <v>5308</v>
      </c>
      <c r="C2969" s="333" t="s">
        <v>2265</v>
      </c>
      <c r="D2969" s="25">
        <v>1974</v>
      </c>
      <c r="E2969" s="108" t="s">
        <v>2932</v>
      </c>
      <c r="F2969" s="68" t="s">
        <v>2934</v>
      </c>
      <c r="G2969" s="25">
        <v>5</v>
      </c>
      <c r="H2969" s="25">
        <v>5</v>
      </c>
      <c r="I2969" s="137">
        <v>4370.8</v>
      </c>
      <c r="J2969" s="137">
        <v>2605.9</v>
      </c>
      <c r="K2969" s="137">
        <v>2605.9</v>
      </c>
      <c r="L2969" s="30">
        <v>130</v>
      </c>
      <c r="M2969" s="170">
        <f t="shared" si="622"/>
        <v>7048230.9899999993</v>
      </c>
      <c r="N2969" s="137"/>
      <c r="O2969" s="135"/>
      <c r="P2969" s="137"/>
      <c r="Q2969" s="137">
        <f t="shared" si="623"/>
        <v>7048230.9899999993</v>
      </c>
      <c r="R2969" s="137">
        <v>7048230.9899999993</v>
      </c>
      <c r="S2969" s="30"/>
      <c r="T2969" s="137"/>
      <c r="U2969" s="137"/>
      <c r="V2969" s="137"/>
      <c r="W2969" s="137"/>
      <c r="X2969" s="137"/>
      <c r="Y2969" s="137"/>
      <c r="Z2969" s="137"/>
      <c r="AA2969" s="137"/>
      <c r="AB2969" s="137"/>
      <c r="AC2969" s="137"/>
      <c r="AD2969" s="137"/>
      <c r="AE2969" s="137"/>
      <c r="AF2969" s="137"/>
      <c r="AG2969" s="337">
        <v>2025</v>
      </c>
      <c r="AH2969" s="171" t="s">
        <v>3050</v>
      </c>
      <c r="AI2969" s="171"/>
      <c r="AJ2969" s="134">
        <f t="shared" ca="1" si="616"/>
        <v>2858</v>
      </c>
      <c r="AK2969" s="35" t="s">
        <v>153</v>
      </c>
      <c r="AL2969" s="134" t="str">
        <f t="shared" ca="1" si="619"/>
        <v>2858.</v>
      </c>
      <c r="AM2969" s="140"/>
      <c r="AN2969" s="35"/>
      <c r="AO2969" s="193"/>
    </row>
    <row r="2970" spans="1:41" ht="22.5" hidden="1" customHeight="1" x14ac:dyDescent="0.25">
      <c r="A2970" s="68" t="s">
        <v>6039</v>
      </c>
      <c r="B2970" s="25">
        <v>5335</v>
      </c>
      <c r="C2970" s="130" t="s">
        <v>2266</v>
      </c>
      <c r="D2970" s="25">
        <v>1974</v>
      </c>
      <c r="E2970" s="108" t="s">
        <v>2932</v>
      </c>
      <c r="F2970" s="68" t="s">
        <v>2934</v>
      </c>
      <c r="G2970" s="25">
        <v>3</v>
      </c>
      <c r="H2970" s="25">
        <v>3</v>
      </c>
      <c r="I2970" s="137">
        <v>1377.1</v>
      </c>
      <c r="J2970" s="137">
        <v>1055</v>
      </c>
      <c r="K2970" s="137">
        <v>1055</v>
      </c>
      <c r="L2970" s="30">
        <v>49</v>
      </c>
      <c r="M2970" s="170">
        <f t="shared" si="622"/>
        <v>511168.70999999996</v>
      </c>
      <c r="N2970" s="137"/>
      <c r="O2970" s="135"/>
      <c r="P2970" s="137"/>
      <c r="Q2970" s="137">
        <f t="shared" si="623"/>
        <v>511168.70999999996</v>
      </c>
      <c r="R2970" s="137">
        <v>511168.70999999996</v>
      </c>
      <c r="S2970" s="30"/>
      <c r="T2970" s="137"/>
      <c r="U2970" s="137"/>
      <c r="V2970" s="137"/>
      <c r="W2970" s="137"/>
      <c r="X2970" s="137"/>
      <c r="Y2970" s="137"/>
      <c r="Z2970" s="137"/>
      <c r="AA2970" s="137"/>
      <c r="AB2970" s="137"/>
      <c r="AC2970" s="137"/>
      <c r="AD2970" s="137"/>
      <c r="AE2970" s="137"/>
      <c r="AF2970" s="137"/>
      <c r="AG2970" s="337">
        <v>2025</v>
      </c>
      <c r="AH2970" s="218" t="s">
        <v>3049</v>
      </c>
      <c r="AI2970" s="218"/>
      <c r="AJ2970" s="134">
        <f t="shared" ca="1" si="616"/>
        <v>2859</v>
      </c>
      <c r="AK2970" s="35" t="s">
        <v>153</v>
      </c>
      <c r="AL2970" s="134" t="str">
        <f t="shared" ca="1" si="619"/>
        <v>2859.</v>
      </c>
      <c r="AM2970" s="140"/>
      <c r="AN2970" s="35"/>
      <c r="AO2970" s="193"/>
    </row>
    <row r="2971" spans="1:41" ht="22.5" hidden="1" customHeight="1" x14ac:dyDescent="0.25">
      <c r="A2971" s="68" t="s">
        <v>6040</v>
      </c>
      <c r="B2971" s="25">
        <v>5375</v>
      </c>
      <c r="C2971" s="130" t="s">
        <v>2267</v>
      </c>
      <c r="D2971" s="25">
        <v>1974</v>
      </c>
      <c r="E2971" s="108" t="s">
        <v>2932</v>
      </c>
      <c r="F2971" s="68" t="s">
        <v>2934</v>
      </c>
      <c r="G2971" s="25">
        <v>5</v>
      </c>
      <c r="H2971" s="25">
        <v>8</v>
      </c>
      <c r="I2971" s="137">
        <v>6669.1</v>
      </c>
      <c r="J2971" s="137">
        <v>5923.4</v>
      </c>
      <c r="K2971" s="137">
        <v>5803.6</v>
      </c>
      <c r="L2971" s="30">
        <v>291</v>
      </c>
      <c r="M2971" s="170">
        <f t="shared" si="622"/>
        <v>4144100</v>
      </c>
      <c r="N2971" s="137"/>
      <c r="O2971" s="135"/>
      <c r="P2971" s="137"/>
      <c r="Q2971" s="137">
        <f t="shared" si="623"/>
        <v>4144100</v>
      </c>
      <c r="R2971" s="137">
        <v>4144100</v>
      </c>
      <c r="S2971" s="30"/>
      <c r="T2971" s="137"/>
      <c r="U2971" s="137"/>
      <c r="V2971" s="137"/>
      <c r="W2971" s="137"/>
      <c r="X2971" s="137"/>
      <c r="Y2971" s="137"/>
      <c r="Z2971" s="137"/>
      <c r="AA2971" s="137"/>
      <c r="AB2971" s="137"/>
      <c r="AC2971" s="137"/>
      <c r="AD2971" s="137"/>
      <c r="AE2971" s="137"/>
      <c r="AF2971" s="137"/>
      <c r="AG2971" s="337">
        <v>2025</v>
      </c>
      <c r="AH2971" s="218" t="s">
        <v>3048</v>
      </c>
      <c r="AI2971" s="218"/>
      <c r="AJ2971" s="134">
        <f t="shared" ca="1" si="616"/>
        <v>2860</v>
      </c>
      <c r="AK2971" s="35" t="s">
        <v>153</v>
      </c>
      <c r="AL2971" s="134" t="str">
        <f t="shared" ca="1" si="619"/>
        <v>2860.</v>
      </c>
      <c r="AM2971" s="140"/>
      <c r="AN2971" s="35"/>
      <c r="AO2971" s="193"/>
    </row>
    <row r="2972" spans="1:41" ht="22.5" hidden="1" customHeight="1" x14ac:dyDescent="0.25">
      <c r="A2972" s="68" t="s">
        <v>6041</v>
      </c>
      <c r="B2972" s="25">
        <v>5201</v>
      </c>
      <c r="C2972" s="333" t="s">
        <v>2269</v>
      </c>
      <c r="D2972" s="25">
        <v>1975</v>
      </c>
      <c r="E2972" s="108" t="s">
        <v>2932</v>
      </c>
      <c r="F2972" s="68" t="s">
        <v>2934</v>
      </c>
      <c r="G2972" s="25">
        <v>5</v>
      </c>
      <c r="H2972" s="25">
        <v>6</v>
      </c>
      <c r="I2972" s="137">
        <v>4952.5</v>
      </c>
      <c r="J2972" s="137">
        <v>4487.2</v>
      </c>
      <c r="K2972" s="137">
        <v>4487.2</v>
      </c>
      <c r="L2972" s="30">
        <v>227</v>
      </c>
      <c r="M2972" s="170">
        <f t="shared" si="622"/>
        <v>2214624</v>
      </c>
      <c r="N2972" s="137"/>
      <c r="O2972" s="135"/>
      <c r="P2972" s="137"/>
      <c r="Q2972" s="137">
        <f t="shared" si="623"/>
        <v>2214624</v>
      </c>
      <c r="R2972" s="137">
        <v>2214624</v>
      </c>
      <c r="S2972" s="30"/>
      <c r="T2972" s="137"/>
      <c r="U2972" s="137"/>
      <c r="V2972" s="137"/>
      <c r="W2972" s="137"/>
      <c r="X2972" s="137"/>
      <c r="Y2972" s="137"/>
      <c r="Z2972" s="137"/>
      <c r="AA2972" s="137"/>
      <c r="AB2972" s="137"/>
      <c r="AC2972" s="137"/>
      <c r="AD2972" s="137"/>
      <c r="AE2972" s="137"/>
      <c r="AF2972" s="137"/>
      <c r="AG2972" s="337">
        <v>2025</v>
      </c>
      <c r="AH2972" s="171" t="s">
        <v>3052</v>
      </c>
      <c r="AI2972" s="171"/>
      <c r="AJ2972" s="134">
        <f t="shared" ca="1" si="616"/>
        <v>2861</v>
      </c>
      <c r="AK2972" s="35" t="s">
        <v>153</v>
      </c>
      <c r="AL2972" s="134" t="str">
        <f t="shared" ca="1" si="619"/>
        <v>2861.</v>
      </c>
      <c r="AM2972" s="140"/>
      <c r="AN2972" s="35"/>
      <c r="AO2972" s="193"/>
    </row>
    <row r="2973" spans="1:41" ht="22.5" hidden="1" customHeight="1" x14ac:dyDescent="0.25">
      <c r="A2973" s="68" t="s">
        <v>6042</v>
      </c>
      <c r="B2973" s="25">
        <v>4337</v>
      </c>
      <c r="C2973" s="168" t="s">
        <v>2270</v>
      </c>
      <c r="D2973" s="25">
        <v>1976</v>
      </c>
      <c r="E2973" s="108" t="s">
        <v>2932</v>
      </c>
      <c r="F2973" s="68" t="s">
        <v>2934</v>
      </c>
      <c r="G2973" s="25">
        <v>5</v>
      </c>
      <c r="H2973" s="25">
        <v>6</v>
      </c>
      <c r="I2973" s="170">
        <v>4337.3999999999996</v>
      </c>
      <c r="J2973" s="137">
        <v>3869</v>
      </c>
      <c r="K2973" s="170">
        <v>3869</v>
      </c>
      <c r="L2973" s="287">
        <v>169</v>
      </c>
      <c r="M2973" s="170">
        <f t="shared" si="622"/>
        <v>7512850</v>
      </c>
      <c r="N2973" s="137"/>
      <c r="O2973" s="135"/>
      <c r="P2973" s="137"/>
      <c r="Q2973" s="137">
        <f t="shared" si="623"/>
        <v>7512850</v>
      </c>
      <c r="R2973" s="137">
        <v>7512850</v>
      </c>
      <c r="S2973" s="30"/>
      <c r="T2973" s="137"/>
      <c r="U2973" s="137"/>
      <c r="V2973" s="137"/>
      <c r="W2973" s="137"/>
      <c r="X2973" s="137"/>
      <c r="Y2973" s="137"/>
      <c r="Z2973" s="137"/>
      <c r="AA2973" s="137"/>
      <c r="AB2973" s="137"/>
      <c r="AC2973" s="137"/>
      <c r="AD2973" s="137"/>
      <c r="AE2973" s="137"/>
      <c r="AF2973" s="137"/>
      <c r="AG2973" s="337">
        <v>2025</v>
      </c>
      <c r="AH2973" s="171" t="s">
        <v>3050</v>
      </c>
      <c r="AI2973" s="171"/>
      <c r="AJ2973" s="134">
        <f t="shared" ca="1" si="616"/>
        <v>2862</v>
      </c>
      <c r="AK2973" s="35" t="s">
        <v>153</v>
      </c>
      <c r="AL2973" s="134" t="str">
        <f t="shared" ca="1" si="619"/>
        <v>2862.</v>
      </c>
      <c r="AM2973" s="140"/>
      <c r="AO2973" s="193"/>
    </row>
    <row r="2974" spans="1:41" ht="22.5" hidden="1" customHeight="1" x14ac:dyDescent="0.25">
      <c r="A2974" s="68" t="s">
        <v>6043</v>
      </c>
      <c r="B2974" s="25">
        <v>4245</v>
      </c>
      <c r="C2974" s="169" t="s">
        <v>2271</v>
      </c>
      <c r="D2974" s="25">
        <v>1976</v>
      </c>
      <c r="E2974" s="108" t="s">
        <v>2932</v>
      </c>
      <c r="F2974" s="68" t="s">
        <v>2934</v>
      </c>
      <c r="G2974" s="25">
        <v>9</v>
      </c>
      <c r="H2974" s="25">
        <v>5</v>
      </c>
      <c r="I2974" s="170">
        <v>10038.4</v>
      </c>
      <c r="J2974" s="137">
        <v>9075.1</v>
      </c>
      <c r="K2974" s="170">
        <v>8040.8</v>
      </c>
      <c r="L2974" s="287">
        <v>393</v>
      </c>
      <c r="M2974" s="170">
        <f t="shared" si="622"/>
        <v>3284400</v>
      </c>
      <c r="N2974" s="137"/>
      <c r="O2974" s="135"/>
      <c r="P2974" s="137"/>
      <c r="Q2974" s="137">
        <f t="shared" si="623"/>
        <v>3284400</v>
      </c>
      <c r="R2974" s="137">
        <v>3284400</v>
      </c>
      <c r="S2974" s="30"/>
      <c r="T2974" s="137"/>
      <c r="U2974" s="137"/>
      <c r="V2974" s="137"/>
      <c r="W2974" s="137"/>
      <c r="X2974" s="137"/>
      <c r="Y2974" s="137"/>
      <c r="Z2974" s="137"/>
      <c r="AA2974" s="137"/>
      <c r="AB2974" s="137"/>
      <c r="AC2974" s="137"/>
      <c r="AD2974" s="137"/>
      <c r="AE2974" s="137"/>
      <c r="AF2974" s="137"/>
      <c r="AG2974" s="337">
        <v>2025</v>
      </c>
      <c r="AH2974" s="171" t="s">
        <v>3052</v>
      </c>
      <c r="AI2974" s="171"/>
      <c r="AJ2974" s="134">
        <f t="shared" ref="AJ2974:AJ3037" ca="1" si="624">MAX(AJ2970:AJ2973)+1</f>
        <v>2863</v>
      </c>
      <c r="AK2974" s="35" t="s">
        <v>153</v>
      </c>
      <c r="AL2974" s="134" t="str">
        <f t="shared" ca="1" si="619"/>
        <v>2863.</v>
      </c>
      <c r="AM2974" s="140"/>
      <c r="AN2974" s="35"/>
      <c r="AO2974" s="193"/>
    </row>
    <row r="2975" spans="1:41" ht="22.5" hidden="1" customHeight="1" x14ac:dyDescent="0.25">
      <c r="A2975" s="68" t="s">
        <v>6044</v>
      </c>
      <c r="B2975" s="25">
        <v>4737</v>
      </c>
      <c r="C2975" s="169" t="s">
        <v>2272</v>
      </c>
      <c r="D2975" s="25">
        <v>1976</v>
      </c>
      <c r="E2975" s="108" t="s">
        <v>2932</v>
      </c>
      <c r="F2975" s="68" t="s">
        <v>2933</v>
      </c>
      <c r="G2975" s="25">
        <v>5</v>
      </c>
      <c r="H2975" s="25">
        <v>4</v>
      </c>
      <c r="I2975" s="170">
        <v>3458.3</v>
      </c>
      <c r="J2975" s="137">
        <v>3344.8</v>
      </c>
      <c r="K2975" s="170">
        <v>3115</v>
      </c>
      <c r="L2975" s="287">
        <v>169</v>
      </c>
      <c r="M2975" s="170">
        <f t="shared" si="622"/>
        <v>5953426</v>
      </c>
      <c r="N2975" s="137"/>
      <c r="O2975" s="135"/>
      <c r="P2975" s="137"/>
      <c r="Q2975" s="137">
        <f t="shared" si="623"/>
        <v>5953426</v>
      </c>
      <c r="R2975" s="137">
        <v>5953426</v>
      </c>
      <c r="S2975" s="30"/>
      <c r="T2975" s="137"/>
      <c r="U2975" s="137"/>
      <c r="V2975" s="137"/>
      <c r="W2975" s="137"/>
      <c r="X2975" s="137"/>
      <c r="Y2975" s="137"/>
      <c r="Z2975" s="137"/>
      <c r="AA2975" s="137"/>
      <c r="AB2975" s="137"/>
      <c r="AC2975" s="137"/>
      <c r="AD2975" s="137"/>
      <c r="AE2975" s="137"/>
      <c r="AF2975" s="137"/>
      <c r="AG2975" s="337">
        <v>2025</v>
      </c>
      <c r="AH2975" s="171" t="s">
        <v>3050</v>
      </c>
      <c r="AI2975" s="171"/>
      <c r="AJ2975" s="134">
        <f t="shared" ca="1" si="624"/>
        <v>2864</v>
      </c>
      <c r="AK2975" s="35" t="s">
        <v>153</v>
      </c>
      <c r="AL2975" s="134" t="str">
        <f t="shared" ca="1" si="619"/>
        <v>2864.</v>
      </c>
      <c r="AM2975" s="140"/>
      <c r="AN2975" s="35"/>
      <c r="AO2975" s="193"/>
    </row>
    <row r="2976" spans="1:41" ht="23.25" hidden="1" customHeight="1" x14ac:dyDescent="0.25">
      <c r="A2976" s="68" t="s">
        <v>6045</v>
      </c>
      <c r="B2976" s="25">
        <v>4421</v>
      </c>
      <c r="C2976" s="36" t="s">
        <v>2273</v>
      </c>
      <c r="D2976" s="25">
        <v>1977</v>
      </c>
      <c r="E2976" s="108" t="s">
        <v>2932</v>
      </c>
      <c r="F2976" s="68" t="s">
        <v>2934</v>
      </c>
      <c r="G2976" s="25">
        <v>9</v>
      </c>
      <c r="H2976" s="25">
        <v>7</v>
      </c>
      <c r="I2976" s="137">
        <v>13755.3</v>
      </c>
      <c r="J2976" s="137">
        <v>12851</v>
      </c>
      <c r="K2976" s="137">
        <v>12770</v>
      </c>
      <c r="L2976" s="30">
        <v>626</v>
      </c>
      <c r="M2976" s="170">
        <f t="shared" si="622"/>
        <v>4738516.38</v>
      </c>
      <c r="N2976" s="137"/>
      <c r="O2976" s="135"/>
      <c r="P2976" s="137"/>
      <c r="Q2976" s="137">
        <f t="shared" si="623"/>
        <v>4738516.38</v>
      </c>
      <c r="R2976" s="137">
        <v>4738516.38</v>
      </c>
      <c r="S2976" s="30"/>
      <c r="T2976" s="137"/>
      <c r="U2976" s="137"/>
      <c r="V2976" s="137"/>
      <c r="W2976" s="137"/>
      <c r="X2976" s="137"/>
      <c r="Y2976" s="137"/>
      <c r="Z2976" s="137"/>
      <c r="AA2976" s="137"/>
      <c r="AB2976" s="137"/>
      <c r="AC2976" s="336"/>
      <c r="AD2976" s="336"/>
      <c r="AE2976" s="137"/>
      <c r="AF2976" s="137"/>
      <c r="AG2976" s="337">
        <v>2025</v>
      </c>
      <c r="AH2976" s="171" t="s">
        <v>3049</v>
      </c>
      <c r="AI2976" s="171"/>
      <c r="AJ2976" s="134">
        <f t="shared" ca="1" si="624"/>
        <v>2865</v>
      </c>
      <c r="AK2976" s="35" t="s">
        <v>153</v>
      </c>
      <c r="AL2976" s="134" t="str">
        <f t="shared" ca="1" si="619"/>
        <v>2865.</v>
      </c>
      <c r="AM2976" s="140"/>
      <c r="AO2976" s="193"/>
    </row>
    <row r="2977" spans="1:41" ht="22.5" hidden="1" customHeight="1" x14ac:dyDescent="0.25">
      <c r="A2977" s="68" t="s">
        <v>6046</v>
      </c>
      <c r="B2977" s="25">
        <v>5052</v>
      </c>
      <c r="C2977" s="205" t="s">
        <v>2274</v>
      </c>
      <c r="D2977" s="25">
        <v>1977</v>
      </c>
      <c r="E2977" s="108" t="s">
        <v>2932</v>
      </c>
      <c r="F2977" s="68" t="s">
        <v>2934</v>
      </c>
      <c r="G2977" s="25">
        <v>5</v>
      </c>
      <c r="H2977" s="25">
        <v>2</v>
      </c>
      <c r="I2977" s="137">
        <v>1594.6</v>
      </c>
      <c r="J2977" s="137">
        <v>1440.9</v>
      </c>
      <c r="K2977" s="137">
        <v>1440.9</v>
      </c>
      <c r="L2977" s="30">
        <v>51</v>
      </c>
      <c r="M2977" s="170">
        <f t="shared" si="622"/>
        <v>563040</v>
      </c>
      <c r="N2977" s="137"/>
      <c r="O2977" s="135"/>
      <c r="P2977" s="137"/>
      <c r="Q2977" s="137">
        <f t="shared" si="623"/>
        <v>563040</v>
      </c>
      <c r="R2977" s="137">
        <v>563040</v>
      </c>
      <c r="S2977" s="30"/>
      <c r="T2977" s="137"/>
      <c r="U2977" s="137"/>
      <c r="V2977" s="137"/>
      <c r="W2977" s="137"/>
      <c r="X2977" s="137"/>
      <c r="Y2977" s="137"/>
      <c r="Z2977" s="137"/>
      <c r="AA2977" s="137"/>
      <c r="AB2977" s="137"/>
      <c r="AC2977" s="137"/>
      <c r="AD2977" s="137"/>
      <c r="AE2977" s="137"/>
      <c r="AF2977" s="137"/>
      <c r="AG2977" s="337">
        <v>2025</v>
      </c>
      <c r="AH2977" s="218" t="s">
        <v>3052</v>
      </c>
      <c r="AI2977" s="218"/>
      <c r="AJ2977" s="134">
        <f t="shared" ca="1" si="624"/>
        <v>2866</v>
      </c>
      <c r="AK2977" s="35" t="s">
        <v>153</v>
      </c>
      <c r="AL2977" s="134" t="str">
        <f t="shared" ca="1" si="619"/>
        <v>2866.</v>
      </c>
      <c r="AM2977" s="140"/>
      <c r="AN2977" s="35"/>
      <c r="AO2977" s="193"/>
    </row>
    <row r="2978" spans="1:41" ht="22.5" hidden="1" customHeight="1" x14ac:dyDescent="0.25">
      <c r="A2978" s="68" t="s">
        <v>6047</v>
      </c>
      <c r="B2978" s="117">
        <v>4782</v>
      </c>
      <c r="C2978" s="36" t="s">
        <v>2275</v>
      </c>
      <c r="D2978" s="25">
        <v>1977</v>
      </c>
      <c r="E2978" s="108" t="s">
        <v>2932</v>
      </c>
      <c r="F2978" s="68" t="s">
        <v>2934</v>
      </c>
      <c r="G2978" s="25">
        <v>5</v>
      </c>
      <c r="H2978" s="25">
        <v>7</v>
      </c>
      <c r="I2978" s="137">
        <v>5758.3</v>
      </c>
      <c r="J2978" s="137">
        <v>5756.2</v>
      </c>
      <c r="K2978" s="137">
        <v>5497.7</v>
      </c>
      <c r="L2978" s="30">
        <v>259</v>
      </c>
      <c r="M2978" s="170">
        <f t="shared" si="622"/>
        <v>1236085</v>
      </c>
      <c r="N2978" s="137"/>
      <c r="O2978" s="135"/>
      <c r="P2978" s="137"/>
      <c r="Q2978" s="137">
        <f t="shared" si="623"/>
        <v>1236085</v>
      </c>
      <c r="R2978" s="137">
        <v>1236085</v>
      </c>
      <c r="S2978" s="30"/>
      <c r="T2978" s="137"/>
      <c r="U2978" s="137"/>
      <c r="V2978" s="137"/>
      <c r="W2978" s="137"/>
      <c r="X2978" s="137"/>
      <c r="Y2978" s="137"/>
      <c r="Z2978" s="137"/>
      <c r="AA2978" s="137"/>
      <c r="AB2978" s="137"/>
      <c r="AC2978" s="336"/>
      <c r="AD2978" s="336"/>
      <c r="AE2978" s="137"/>
      <c r="AF2978" s="137"/>
      <c r="AG2978" s="337">
        <v>2025</v>
      </c>
      <c r="AH2978" s="171" t="s">
        <v>3048</v>
      </c>
      <c r="AI2978" s="171"/>
      <c r="AJ2978" s="134">
        <f t="shared" ca="1" si="624"/>
        <v>2867</v>
      </c>
      <c r="AK2978" s="35" t="s">
        <v>153</v>
      </c>
      <c r="AL2978" s="134" t="str">
        <f t="shared" ca="1" si="619"/>
        <v>2867.</v>
      </c>
      <c r="AM2978" s="140"/>
      <c r="AN2978" s="35"/>
      <c r="AO2978" s="193"/>
    </row>
    <row r="2979" spans="1:41" ht="22.5" hidden="1" customHeight="1" x14ac:dyDescent="0.25">
      <c r="A2979" s="68" t="s">
        <v>6048</v>
      </c>
      <c r="B2979" s="25">
        <v>5359</v>
      </c>
      <c r="C2979" s="130" t="s">
        <v>2276</v>
      </c>
      <c r="D2979" s="25">
        <v>1977</v>
      </c>
      <c r="E2979" s="108" t="s">
        <v>2932</v>
      </c>
      <c r="F2979" s="68" t="s">
        <v>2934</v>
      </c>
      <c r="G2979" s="25">
        <v>5</v>
      </c>
      <c r="H2979" s="25">
        <v>1</v>
      </c>
      <c r="I2979" s="137">
        <v>3714.72</v>
      </c>
      <c r="J2979" s="137">
        <v>3026.8</v>
      </c>
      <c r="K2979" s="137">
        <v>3026.8</v>
      </c>
      <c r="L2979" s="30">
        <v>155</v>
      </c>
      <c r="M2979" s="170">
        <f t="shared" si="622"/>
        <v>1139970</v>
      </c>
      <c r="N2979" s="137"/>
      <c r="O2979" s="135"/>
      <c r="P2979" s="137"/>
      <c r="Q2979" s="137">
        <f t="shared" si="623"/>
        <v>1139970</v>
      </c>
      <c r="R2979" s="137">
        <v>1139970</v>
      </c>
      <c r="S2979" s="30"/>
      <c r="T2979" s="137"/>
      <c r="U2979" s="137"/>
      <c r="V2979" s="137"/>
      <c r="W2979" s="137"/>
      <c r="X2979" s="137"/>
      <c r="Y2979" s="137"/>
      <c r="Z2979" s="137"/>
      <c r="AA2979" s="137"/>
      <c r="AB2979" s="137"/>
      <c r="AC2979" s="137"/>
      <c r="AD2979" s="137"/>
      <c r="AE2979" s="137"/>
      <c r="AF2979" s="137"/>
      <c r="AG2979" s="337">
        <v>2025</v>
      </c>
      <c r="AH2979" s="218" t="s">
        <v>3049</v>
      </c>
      <c r="AI2979" s="218"/>
      <c r="AJ2979" s="134">
        <f t="shared" ca="1" si="624"/>
        <v>2868</v>
      </c>
      <c r="AK2979" s="35" t="s">
        <v>153</v>
      </c>
      <c r="AL2979" s="134" t="str">
        <f t="shared" ca="1" si="619"/>
        <v>2868.</v>
      </c>
      <c r="AM2979" s="140"/>
      <c r="AN2979" s="35"/>
      <c r="AO2979" s="193"/>
    </row>
    <row r="2980" spans="1:41" ht="22.5" hidden="1" customHeight="1" x14ac:dyDescent="0.25">
      <c r="A2980" s="68" t="s">
        <v>6049</v>
      </c>
      <c r="B2980" s="25">
        <v>4579</v>
      </c>
      <c r="C2980" s="169" t="s">
        <v>2277</v>
      </c>
      <c r="D2980" s="25">
        <v>1978</v>
      </c>
      <c r="E2980" s="108" t="s">
        <v>2932</v>
      </c>
      <c r="F2980" s="68" t="s">
        <v>2933</v>
      </c>
      <c r="G2980" s="25">
        <v>5</v>
      </c>
      <c r="H2980" s="25">
        <v>2</v>
      </c>
      <c r="I2980" s="170">
        <v>2189.1999999999998</v>
      </c>
      <c r="J2980" s="137">
        <v>1435</v>
      </c>
      <c r="K2980" s="170">
        <v>1435</v>
      </c>
      <c r="L2980" s="287">
        <v>83</v>
      </c>
      <c r="M2980" s="170">
        <f t="shared" si="622"/>
        <v>2349801</v>
      </c>
      <c r="N2980" s="137"/>
      <c r="O2980" s="135"/>
      <c r="P2980" s="137"/>
      <c r="Q2980" s="137">
        <f t="shared" si="623"/>
        <v>2349801</v>
      </c>
      <c r="R2980" s="137">
        <v>434421</v>
      </c>
      <c r="S2980" s="30"/>
      <c r="T2980" s="137"/>
      <c r="U2980" s="137">
        <v>540</v>
      </c>
      <c r="V2980" s="137">
        <f>U2980*3547</f>
        <v>1915380</v>
      </c>
      <c r="W2980" s="137"/>
      <c r="X2980" s="137"/>
      <c r="Y2980" s="137"/>
      <c r="Z2980" s="137"/>
      <c r="AA2980" s="137"/>
      <c r="AB2980" s="137"/>
      <c r="AC2980" s="137"/>
      <c r="AD2980" s="137"/>
      <c r="AE2980" s="137"/>
      <c r="AF2980" s="137"/>
      <c r="AG2980" s="337">
        <v>2025</v>
      </c>
      <c r="AH2980" s="171" t="s">
        <v>3049</v>
      </c>
      <c r="AI2980" s="171"/>
      <c r="AJ2980" s="134">
        <f t="shared" ca="1" si="624"/>
        <v>2869</v>
      </c>
      <c r="AK2980" s="35" t="s">
        <v>153</v>
      </c>
      <c r="AL2980" s="134" t="str">
        <f t="shared" ca="1" si="619"/>
        <v>2869.</v>
      </c>
      <c r="AM2980" s="140"/>
      <c r="AN2980" s="35"/>
      <c r="AO2980" s="193"/>
    </row>
    <row r="2981" spans="1:41" ht="23.25" hidden="1" customHeight="1" x14ac:dyDescent="0.25">
      <c r="A2981" s="68" t="s">
        <v>6050</v>
      </c>
      <c r="B2981" s="25">
        <v>4982</v>
      </c>
      <c r="C2981" s="36" t="s">
        <v>2278</v>
      </c>
      <c r="D2981" s="25">
        <v>1978</v>
      </c>
      <c r="E2981" s="108" t="s">
        <v>2932</v>
      </c>
      <c r="F2981" s="68" t="s">
        <v>2933</v>
      </c>
      <c r="G2981" s="25">
        <v>5</v>
      </c>
      <c r="H2981" s="25">
        <v>6</v>
      </c>
      <c r="I2981" s="137">
        <v>4785.2</v>
      </c>
      <c r="J2981" s="137">
        <v>4786.3</v>
      </c>
      <c r="K2981" s="137">
        <v>4786.3</v>
      </c>
      <c r="L2981" s="30">
        <v>230</v>
      </c>
      <c r="M2981" s="170">
        <f t="shared" si="622"/>
        <v>1417260</v>
      </c>
      <c r="N2981" s="137"/>
      <c r="O2981" s="135"/>
      <c r="P2981" s="137"/>
      <c r="Q2981" s="137">
        <f t="shared" si="623"/>
        <v>1417260</v>
      </c>
      <c r="R2981" s="137">
        <v>1417260</v>
      </c>
      <c r="S2981" s="30"/>
      <c r="T2981" s="137"/>
      <c r="U2981" s="137"/>
      <c r="V2981" s="137"/>
      <c r="W2981" s="137"/>
      <c r="X2981" s="137"/>
      <c r="Y2981" s="137"/>
      <c r="Z2981" s="137"/>
      <c r="AA2981" s="137"/>
      <c r="AB2981" s="137"/>
      <c r="AC2981" s="336"/>
      <c r="AD2981" s="336"/>
      <c r="AE2981" s="137"/>
      <c r="AF2981" s="137"/>
      <c r="AG2981" s="337">
        <v>2025</v>
      </c>
      <c r="AH2981" s="171" t="s">
        <v>3049</v>
      </c>
      <c r="AI2981" s="171"/>
      <c r="AJ2981" s="134">
        <f t="shared" ca="1" si="624"/>
        <v>2870</v>
      </c>
      <c r="AK2981" s="35" t="s">
        <v>153</v>
      </c>
      <c r="AL2981" s="134" t="str">
        <f t="shared" ca="1" si="619"/>
        <v>2870.</v>
      </c>
      <c r="AM2981" s="140"/>
      <c r="AO2981" s="193"/>
    </row>
    <row r="2982" spans="1:41" ht="22.5" hidden="1" customHeight="1" x14ac:dyDescent="0.25">
      <c r="A2982" s="68" t="s">
        <v>6051</v>
      </c>
      <c r="B2982" s="25">
        <v>4740</v>
      </c>
      <c r="C2982" s="169" t="s">
        <v>2279</v>
      </c>
      <c r="D2982" s="25">
        <v>1979</v>
      </c>
      <c r="E2982" s="108" t="s">
        <v>2932</v>
      </c>
      <c r="F2982" s="68" t="s">
        <v>2933</v>
      </c>
      <c r="G2982" s="25">
        <v>5</v>
      </c>
      <c r="H2982" s="25">
        <v>4</v>
      </c>
      <c r="I2982" s="170">
        <v>3486.8</v>
      </c>
      <c r="J2982" s="137">
        <v>3152.9</v>
      </c>
      <c r="K2982" s="170">
        <v>3152.9</v>
      </c>
      <c r="L2982" s="287">
        <v>157</v>
      </c>
      <c r="M2982" s="170">
        <f t="shared" si="622"/>
        <v>659334</v>
      </c>
      <c r="N2982" s="137"/>
      <c r="O2982" s="135"/>
      <c r="P2982" s="137"/>
      <c r="Q2982" s="137">
        <f t="shared" si="623"/>
        <v>659334</v>
      </c>
      <c r="R2982" s="137">
        <v>659334</v>
      </c>
      <c r="S2982" s="30"/>
      <c r="T2982" s="137"/>
      <c r="U2982" s="137"/>
      <c r="V2982" s="137"/>
      <c r="W2982" s="137"/>
      <c r="X2982" s="137"/>
      <c r="Y2982" s="137"/>
      <c r="Z2982" s="137"/>
      <c r="AA2982" s="137"/>
      <c r="AB2982" s="137"/>
      <c r="AC2982" s="137"/>
      <c r="AD2982" s="137"/>
      <c r="AE2982" s="137"/>
      <c r="AF2982" s="137"/>
      <c r="AG2982" s="337">
        <v>2025</v>
      </c>
      <c r="AH2982" s="171" t="s">
        <v>3049</v>
      </c>
      <c r="AI2982" s="171"/>
      <c r="AJ2982" s="134">
        <f t="shared" ca="1" si="624"/>
        <v>2871</v>
      </c>
      <c r="AK2982" s="35" t="s">
        <v>153</v>
      </c>
      <c r="AL2982" s="134" t="str">
        <f t="shared" ca="1" si="619"/>
        <v>2871.</v>
      </c>
      <c r="AM2982" s="140"/>
      <c r="AN2982" s="35"/>
      <c r="AO2982" s="193"/>
    </row>
    <row r="2983" spans="1:41" ht="22.5" hidden="1" customHeight="1" x14ac:dyDescent="0.25">
      <c r="A2983" s="68" t="s">
        <v>6052</v>
      </c>
      <c r="B2983" s="25">
        <v>5072</v>
      </c>
      <c r="C2983" s="36" t="s">
        <v>2280</v>
      </c>
      <c r="D2983" s="25">
        <v>1979</v>
      </c>
      <c r="E2983" s="108" t="s">
        <v>2932</v>
      </c>
      <c r="F2983" s="68" t="s">
        <v>2933</v>
      </c>
      <c r="G2983" s="25">
        <v>9</v>
      </c>
      <c r="H2983" s="25">
        <v>8</v>
      </c>
      <c r="I2983" s="137">
        <v>15172.2</v>
      </c>
      <c r="J2983" s="137">
        <v>14420.5</v>
      </c>
      <c r="K2983" s="137">
        <v>14364.6</v>
      </c>
      <c r="L2983" s="30">
        <v>759</v>
      </c>
      <c r="M2983" s="170">
        <f t="shared" si="622"/>
        <v>19802400</v>
      </c>
      <c r="N2983" s="137"/>
      <c r="O2983" s="135"/>
      <c r="P2983" s="137"/>
      <c r="Q2983" s="137">
        <f t="shared" si="623"/>
        <v>19802400</v>
      </c>
      <c r="R2983" s="137"/>
      <c r="S2983" s="30">
        <v>4</v>
      </c>
      <c r="T2983" s="137">
        <f>S2983*3106160</f>
        <v>12424640</v>
      </c>
      <c r="U2983" s="137">
        <v>2080</v>
      </c>
      <c r="V2983" s="137">
        <f>U2983*3547</f>
        <v>7377760</v>
      </c>
      <c r="W2983" s="137"/>
      <c r="X2983" s="137"/>
      <c r="Y2983" s="137"/>
      <c r="Z2983" s="137"/>
      <c r="AA2983" s="137"/>
      <c r="AB2983" s="137"/>
      <c r="AC2983" s="336"/>
      <c r="AD2983" s="336"/>
      <c r="AE2983" s="137"/>
      <c r="AF2983" s="137"/>
      <c r="AG2983" s="337">
        <v>2025</v>
      </c>
      <c r="AH2983" s="166"/>
      <c r="AI2983" s="166"/>
      <c r="AJ2983" s="134">
        <f t="shared" ca="1" si="624"/>
        <v>2872</v>
      </c>
      <c r="AK2983" s="35" t="s">
        <v>153</v>
      </c>
      <c r="AL2983" s="134" t="str">
        <f t="shared" ca="1" si="619"/>
        <v>2872.</v>
      </c>
      <c r="AM2983" s="140"/>
      <c r="AN2983" s="35"/>
      <c r="AO2983" s="193"/>
    </row>
    <row r="2984" spans="1:41" ht="22.5" hidden="1" customHeight="1" x14ac:dyDescent="0.25">
      <c r="A2984" s="68" t="s">
        <v>6053</v>
      </c>
      <c r="B2984" s="25">
        <v>4462</v>
      </c>
      <c r="C2984" s="37" t="s">
        <v>2281</v>
      </c>
      <c r="D2984" s="25">
        <v>1980</v>
      </c>
      <c r="E2984" s="108" t="s">
        <v>2932</v>
      </c>
      <c r="F2984" s="68" t="s">
        <v>2936</v>
      </c>
      <c r="G2984" s="25">
        <v>9</v>
      </c>
      <c r="H2984" s="25">
        <v>1</v>
      </c>
      <c r="I2984" s="137">
        <v>2865.3</v>
      </c>
      <c r="J2984" s="137">
        <v>2861.6</v>
      </c>
      <c r="K2984" s="137">
        <v>2464.8000000000002</v>
      </c>
      <c r="L2984" s="30">
        <v>98</v>
      </c>
      <c r="M2984" s="170">
        <f t="shared" si="622"/>
        <v>3106306</v>
      </c>
      <c r="N2984" s="137"/>
      <c r="O2984" s="135"/>
      <c r="P2984" s="137"/>
      <c r="Q2984" s="137">
        <f t="shared" si="623"/>
        <v>3106306</v>
      </c>
      <c r="R2984" s="137"/>
      <c r="S2984" s="30"/>
      <c r="T2984" s="137"/>
      <c r="U2984" s="137"/>
      <c r="V2984" s="137"/>
      <c r="W2984" s="137"/>
      <c r="X2984" s="137"/>
      <c r="Y2984" s="137">
        <v>2186</v>
      </c>
      <c r="Z2984" s="137">
        <f>Y2984*1421</f>
        <v>3106306</v>
      </c>
      <c r="AA2984" s="137"/>
      <c r="AB2984" s="137"/>
      <c r="AC2984" s="336"/>
      <c r="AD2984" s="336"/>
      <c r="AE2984" s="137"/>
      <c r="AF2984" s="137"/>
      <c r="AG2984" s="337">
        <v>2025</v>
      </c>
      <c r="AH2984" s="218"/>
      <c r="AI2984" s="218"/>
      <c r="AJ2984" s="134">
        <f t="shared" ca="1" si="624"/>
        <v>2873</v>
      </c>
      <c r="AK2984" s="35" t="s">
        <v>153</v>
      </c>
      <c r="AL2984" s="134" t="str">
        <f t="shared" ca="1" si="619"/>
        <v>2873.</v>
      </c>
      <c r="AM2984" s="140"/>
      <c r="AN2984" s="35"/>
      <c r="AO2984" s="193"/>
    </row>
    <row r="2985" spans="1:41" ht="22.5" hidden="1" customHeight="1" x14ac:dyDescent="0.25">
      <c r="A2985" s="68" t="s">
        <v>6054</v>
      </c>
      <c r="B2985" s="25">
        <v>5082</v>
      </c>
      <c r="C2985" s="205" t="s">
        <v>2282</v>
      </c>
      <c r="D2985" s="25">
        <v>1980</v>
      </c>
      <c r="E2985" s="108" t="s">
        <v>2932</v>
      </c>
      <c r="F2985" s="68" t="s">
        <v>2933</v>
      </c>
      <c r="G2985" s="25">
        <v>9</v>
      </c>
      <c r="H2985" s="25">
        <v>2</v>
      </c>
      <c r="I2985" s="137">
        <v>4160.8</v>
      </c>
      <c r="J2985" s="137">
        <v>3862.5</v>
      </c>
      <c r="K2985" s="137">
        <v>3862.5</v>
      </c>
      <c r="L2985" s="30">
        <v>195</v>
      </c>
      <c r="M2985" s="137">
        <f>R2985+T2985+V2985+X2985+Z2985+AB2985+AE2985+AF2985</f>
        <v>955110</v>
      </c>
      <c r="N2985" s="137"/>
      <c r="O2985" s="135"/>
      <c r="P2985" s="137"/>
      <c r="Q2985" s="137">
        <f>M2985</f>
        <v>955110</v>
      </c>
      <c r="R2985" s="137">
        <v>955110</v>
      </c>
      <c r="S2985" s="30"/>
      <c r="T2985" s="137"/>
      <c r="U2985" s="137"/>
      <c r="V2985" s="137"/>
      <c r="W2985" s="137"/>
      <c r="X2985" s="137"/>
      <c r="Y2985" s="137"/>
      <c r="Z2985" s="137"/>
      <c r="AA2985" s="137"/>
      <c r="AB2985" s="137"/>
      <c r="AC2985" s="137"/>
      <c r="AD2985" s="137"/>
      <c r="AE2985" s="137"/>
      <c r="AF2985" s="137"/>
      <c r="AG2985" s="337">
        <v>2025</v>
      </c>
      <c r="AH2985" s="218" t="s">
        <v>3049</v>
      </c>
      <c r="AI2985" s="218"/>
      <c r="AJ2985" s="134">
        <f t="shared" ca="1" si="624"/>
        <v>2874</v>
      </c>
      <c r="AK2985" s="35" t="s">
        <v>153</v>
      </c>
      <c r="AL2985" s="134" t="str">
        <f t="shared" ca="1" si="619"/>
        <v>2874.</v>
      </c>
      <c r="AM2985" s="140"/>
      <c r="AN2985" s="35"/>
      <c r="AO2985" s="193"/>
    </row>
    <row r="2986" spans="1:41" ht="22.5" hidden="1" customHeight="1" x14ac:dyDescent="0.25">
      <c r="A2986" s="68" t="s">
        <v>6055</v>
      </c>
      <c r="B2986" s="25">
        <v>4882</v>
      </c>
      <c r="C2986" s="205" t="s">
        <v>2283</v>
      </c>
      <c r="D2986" s="25">
        <v>1982</v>
      </c>
      <c r="E2986" s="108" t="s">
        <v>2932</v>
      </c>
      <c r="F2986" s="68" t="s">
        <v>2934</v>
      </c>
      <c r="G2986" s="25">
        <v>5</v>
      </c>
      <c r="H2986" s="25">
        <v>1</v>
      </c>
      <c r="I2986" s="137">
        <v>3447.5</v>
      </c>
      <c r="J2986" s="137">
        <v>2505.1999999999998</v>
      </c>
      <c r="K2986" s="137">
        <v>2505.1999999999998</v>
      </c>
      <c r="L2986" s="30">
        <v>196</v>
      </c>
      <c r="M2986" s="170">
        <f t="shared" si="622"/>
        <v>1279724.1600000001</v>
      </c>
      <c r="N2986" s="137"/>
      <c r="O2986" s="135"/>
      <c r="P2986" s="137"/>
      <c r="Q2986" s="137">
        <f t="shared" si="623"/>
        <v>1279724.1600000001</v>
      </c>
      <c r="R2986" s="137">
        <v>1279724.1600000001</v>
      </c>
      <c r="S2986" s="30"/>
      <c r="T2986" s="137"/>
      <c r="U2986" s="137"/>
      <c r="V2986" s="137"/>
      <c r="W2986" s="137"/>
      <c r="X2986" s="137"/>
      <c r="Y2986" s="137"/>
      <c r="Z2986" s="137"/>
      <c r="AA2986" s="137"/>
      <c r="AB2986" s="137"/>
      <c r="AC2986" s="137"/>
      <c r="AD2986" s="137"/>
      <c r="AE2986" s="137"/>
      <c r="AF2986" s="137"/>
      <c r="AG2986" s="337">
        <v>2025</v>
      </c>
      <c r="AH2986" s="218" t="s">
        <v>3049</v>
      </c>
      <c r="AI2986" s="218"/>
      <c r="AJ2986" s="134">
        <f t="shared" ca="1" si="624"/>
        <v>2875</v>
      </c>
      <c r="AK2986" s="35" t="s">
        <v>153</v>
      </c>
      <c r="AL2986" s="134" t="str">
        <f t="shared" ca="1" si="619"/>
        <v>2875.</v>
      </c>
      <c r="AM2986" s="140"/>
      <c r="AN2986" s="35"/>
      <c r="AO2986" s="193"/>
    </row>
    <row r="2987" spans="1:41" ht="22.5" hidden="1" customHeight="1" x14ac:dyDescent="0.25">
      <c r="A2987" s="68" t="s">
        <v>6056</v>
      </c>
      <c r="B2987" s="117">
        <v>5407</v>
      </c>
      <c r="C2987" s="36" t="s">
        <v>2284</v>
      </c>
      <c r="D2987" s="25">
        <v>1983</v>
      </c>
      <c r="E2987" s="108" t="s">
        <v>2932</v>
      </c>
      <c r="F2987" s="68" t="s">
        <v>2933</v>
      </c>
      <c r="G2987" s="25">
        <v>10</v>
      </c>
      <c r="H2987" s="25">
        <v>5</v>
      </c>
      <c r="I2987" s="137">
        <v>3781.3</v>
      </c>
      <c r="J2987" s="137">
        <v>10577.1</v>
      </c>
      <c r="K2987" s="137">
        <v>10232.6</v>
      </c>
      <c r="L2987" s="30">
        <v>425</v>
      </c>
      <c r="M2987" s="170">
        <f t="shared" si="622"/>
        <v>3740914.49</v>
      </c>
      <c r="N2987" s="137"/>
      <c r="O2987" s="135"/>
      <c r="P2987" s="137"/>
      <c r="Q2987" s="137">
        <f t="shared" si="623"/>
        <v>3740914.49</v>
      </c>
      <c r="R2987" s="137"/>
      <c r="S2987" s="30"/>
      <c r="T2987" s="137"/>
      <c r="U2987" s="137">
        <v>1054.67</v>
      </c>
      <c r="V2987" s="137">
        <f>U2987*3547</f>
        <v>3740914.49</v>
      </c>
      <c r="W2987" s="137"/>
      <c r="X2987" s="137"/>
      <c r="Y2987" s="137"/>
      <c r="Z2987" s="137"/>
      <c r="AA2987" s="137"/>
      <c r="AB2987" s="137"/>
      <c r="AC2987" s="336"/>
      <c r="AD2987" s="336"/>
      <c r="AE2987" s="137"/>
      <c r="AF2987" s="137"/>
      <c r="AG2987" s="337">
        <v>2025</v>
      </c>
      <c r="AH2987" s="166"/>
      <c r="AI2987" s="166"/>
      <c r="AJ2987" s="134">
        <f t="shared" ca="1" si="624"/>
        <v>2876</v>
      </c>
      <c r="AK2987" s="35" t="s">
        <v>153</v>
      </c>
      <c r="AL2987" s="134" t="str">
        <f t="shared" ca="1" si="619"/>
        <v>2876.</v>
      </c>
      <c r="AM2987" s="140"/>
      <c r="AN2987" s="35"/>
      <c r="AO2987" s="193"/>
    </row>
    <row r="2988" spans="1:41" ht="23.25" hidden="1" customHeight="1" x14ac:dyDescent="0.25">
      <c r="A2988" s="68" t="s">
        <v>6057</v>
      </c>
      <c r="B2988" s="25">
        <v>4238</v>
      </c>
      <c r="C2988" s="36" t="s">
        <v>2285</v>
      </c>
      <c r="D2988" s="25">
        <v>1984</v>
      </c>
      <c r="E2988" s="108" t="s">
        <v>2932</v>
      </c>
      <c r="F2988" s="68" t="s">
        <v>2933</v>
      </c>
      <c r="G2988" s="25">
        <v>9</v>
      </c>
      <c r="H2988" s="25">
        <v>5</v>
      </c>
      <c r="I2988" s="137">
        <v>9522.2999999999993</v>
      </c>
      <c r="J2988" s="137">
        <v>9500.2999999999993</v>
      </c>
      <c r="K2988" s="137">
        <v>9190.1</v>
      </c>
      <c r="L2988" s="30">
        <v>446</v>
      </c>
      <c r="M2988" s="170">
        <f t="shared" si="622"/>
        <v>9420583.709999999</v>
      </c>
      <c r="N2988" s="137"/>
      <c r="O2988" s="135"/>
      <c r="P2988" s="137"/>
      <c r="Q2988" s="137">
        <f t="shared" si="623"/>
        <v>9420583.709999999</v>
      </c>
      <c r="R2988" s="137"/>
      <c r="S2988" s="30"/>
      <c r="T2988" s="137"/>
      <c r="U2988" s="137">
        <v>2655.93</v>
      </c>
      <c r="V2988" s="137">
        <f>U2988*3547</f>
        <v>9420583.709999999</v>
      </c>
      <c r="W2988" s="137"/>
      <c r="X2988" s="137"/>
      <c r="Y2988" s="137"/>
      <c r="Z2988" s="137"/>
      <c r="AA2988" s="137"/>
      <c r="AB2988" s="137"/>
      <c r="AC2988" s="336"/>
      <c r="AD2988" s="336"/>
      <c r="AE2988" s="137"/>
      <c r="AF2988" s="137"/>
      <c r="AG2988" s="337">
        <v>2025</v>
      </c>
      <c r="AH2988" s="166"/>
      <c r="AI2988" s="166"/>
      <c r="AJ2988" s="134">
        <f t="shared" ca="1" si="624"/>
        <v>2877</v>
      </c>
      <c r="AK2988" s="35" t="s">
        <v>153</v>
      </c>
      <c r="AL2988" s="134" t="str">
        <f t="shared" ca="1" si="619"/>
        <v>2877.</v>
      </c>
      <c r="AM2988" s="140"/>
      <c r="AO2988" s="193"/>
    </row>
    <row r="2989" spans="1:41" ht="22.5" hidden="1" customHeight="1" x14ac:dyDescent="0.25">
      <c r="A2989" s="68" t="s">
        <v>6058</v>
      </c>
      <c r="B2989" s="25">
        <v>5367</v>
      </c>
      <c r="C2989" s="205" t="s">
        <v>2286</v>
      </c>
      <c r="D2989" s="25">
        <v>1984</v>
      </c>
      <c r="E2989" s="108" t="s">
        <v>2932</v>
      </c>
      <c r="F2989" s="68" t="s">
        <v>2934</v>
      </c>
      <c r="G2989" s="25">
        <v>5</v>
      </c>
      <c r="H2989" s="25">
        <v>4</v>
      </c>
      <c r="I2989" s="137">
        <v>2807.3</v>
      </c>
      <c r="J2989" s="137">
        <v>2480.6999999999998</v>
      </c>
      <c r="K2989" s="137">
        <v>1660.1</v>
      </c>
      <c r="L2989" s="30">
        <v>97</v>
      </c>
      <c r="M2989" s="170">
        <f t="shared" si="622"/>
        <v>5899650.6600000001</v>
      </c>
      <c r="N2989" s="137"/>
      <c r="O2989" s="135"/>
      <c r="P2989" s="137"/>
      <c r="Q2989" s="137">
        <f t="shared" si="623"/>
        <v>5899650.6600000001</v>
      </c>
      <c r="R2989" s="137">
        <f>4526959.14+1372691.52</f>
        <v>5899650.6600000001</v>
      </c>
      <c r="S2989" s="30"/>
      <c r="T2989" s="137"/>
      <c r="U2989" s="137"/>
      <c r="V2989" s="137"/>
      <c r="W2989" s="137"/>
      <c r="X2989" s="137"/>
      <c r="Y2989" s="137"/>
      <c r="Z2989" s="137"/>
      <c r="AA2989" s="137"/>
      <c r="AB2989" s="137"/>
      <c r="AC2989" s="137"/>
      <c r="AD2989" s="137"/>
      <c r="AE2989" s="137"/>
      <c r="AF2989" s="137"/>
      <c r="AG2989" s="337">
        <v>2025</v>
      </c>
      <c r="AH2989" s="218" t="s">
        <v>3058</v>
      </c>
      <c r="AI2989" s="218"/>
      <c r="AJ2989" s="134">
        <f t="shared" ca="1" si="624"/>
        <v>2878</v>
      </c>
      <c r="AK2989" s="35" t="s">
        <v>153</v>
      </c>
      <c r="AL2989" s="134" t="str">
        <f t="shared" ca="1" si="619"/>
        <v>2878.</v>
      </c>
      <c r="AM2989" s="140"/>
      <c r="AO2989" s="193"/>
    </row>
    <row r="2990" spans="1:41" ht="22.5" hidden="1" customHeight="1" x14ac:dyDescent="0.25">
      <c r="A2990" s="68" t="s">
        <v>6059</v>
      </c>
      <c r="B2990" s="25">
        <v>4890</v>
      </c>
      <c r="C2990" s="36" t="s">
        <v>2287</v>
      </c>
      <c r="D2990" s="25">
        <v>1985</v>
      </c>
      <c r="E2990" s="108" t="s">
        <v>2932</v>
      </c>
      <c r="F2990" s="68" t="s">
        <v>2934</v>
      </c>
      <c r="G2990" s="25">
        <v>5</v>
      </c>
      <c r="H2990" s="25">
        <v>6</v>
      </c>
      <c r="I2990" s="137">
        <v>4870.5</v>
      </c>
      <c r="J2990" s="137">
        <v>4351.3999999999996</v>
      </c>
      <c r="K2990" s="137">
        <v>4351.3999999999996</v>
      </c>
      <c r="L2990" s="30">
        <v>178</v>
      </c>
      <c r="M2990" s="170">
        <f t="shared" si="622"/>
        <v>5217940</v>
      </c>
      <c r="N2990" s="137"/>
      <c r="O2990" s="135"/>
      <c r="P2990" s="137"/>
      <c r="Q2990" s="137">
        <f t="shared" si="623"/>
        <v>5217940</v>
      </c>
      <c r="R2990" s="137">
        <v>5217940</v>
      </c>
      <c r="S2990" s="30"/>
      <c r="T2990" s="137"/>
      <c r="U2990" s="137"/>
      <c r="V2990" s="137"/>
      <c r="W2990" s="137"/>
      <c r="X2990" s="137"/>
      <c r="Y2990" s="137"/>
      <c r="Z2990" s="137"/>
      <c r="AA2990" s="137"/>
      <c r="AB2990" s="137"/>
      <c r="AC2990" s="137"/>
      <c r="AD2990" s="137"/>
      <c r="AE2990" s="137"/>
      <c r="AF2990" s="137"/>
      <c r="AG2990" s="337">
        <v>2025</v>
      </c>
      <c r="AH2990" s="171" t="s">
        <v>3053</v>
      </c>
      <c r="AI2990" s="171"/>
      <c r="AJ2990" s="134">
        <f t="shared" ca="1" si="624"/>
        <v>2879</v>
      </c>
      <c r="AK2990" s="35" t="s">
        <v>153</v>
      </c>
      <c r="AL2990" s="134" t="str">
        <f t="shared" ca="1" si="619"/>
        <v>2879.</v>
      </c>
      <c r="AM2990" s="140"/>
      <c r="AN2990" s="35"/>
      <c r="AO2990" s="193"/>
    </row>
    <row r="2991" spans="1:41" ht="23.25" hidden="1" customHeight="1" x14ac:dyDescent="0.25">
      <c r="A2991" s="68" t="s">
        <v>6060</v>
      </c>
      <c r="B2991" s="25">
        <v>4895</v>
      </c>
      <c r="C2991" s="36" t="s">
        <v>2288</v>
      </c>
      <c r="D2991" s="25">
        <v>1985</v>
      </c>
      <c r="E2991" s="108" t="s">
        <v>2932</v>
      </c>
      <c r="F2991" s="68" t="s">
        <v>2934</v>
      </c>
      <c r="G2991" s="25">
        <v>5</v>
      </c>
      <c r="H2991" s="25">
        <v>10</v>
      </c>
      <c r="I2991" s="137">
        <v>9757.9</v>
      </c>
      <c r="J2991" s="137">
        <v>8825.2000000000007</v>
      </c>
      <c r="K2991" s="137">
        <v>6991.1</v>
      </c>
      <c r="L2991" s="30">
        <v>325</v>
      </c>
      <c r="M2991" s="170">
        <f t="shared" si="622"/>
        <v>13888620</v>
      </c>
      <c r="N2991" s="137"/>
      <c r="O2991" s="135"/>
      <c r="P2991" s="137"/>
      <c r="Q2991" s="137">
        <f t="shared" si="623"/>
        <v>13888620</v>
      </c>
      <c r="R2991" s="137">
        <v>13888620</v>
      </c>
      <c r="S2991" s="30"/>
      <c r="T2991" s="137"/>
      <c r="U2991" s="137"/>
      <c r="V2991" s="137"/>
      <c r="W2991" s="137"/>
      <c r="X2991" s="137"/>
      <c r="Y2991" s="137"/>
      <c r="Z2991" s="137"/>
      <c r="AA2991" s="137"/>
      <c r="AB2991" s="137"/>
      <c r="AC2991" s="336"/>
      <c r="AD2991" s="336"/>
      <c r="AE2991" s="137"/>
      <c r="AF2991" s="137"/>
      <c r="AG2991" s="337">
        <v>2025</v>
      </c>
      <c r="AH2991" s="171" t="s">
        <v>3050</v>
      </c>
      <c r="AI2991" s="171"/>
      <c r="AJ2991" s="134">
        <f t="shared" ca="1" si="624"/>
        <v>2880</v>
      </c>
      <c r="AK2991" s="35" t="s">
        <v>153</v>
      </c>
      <c r="AL2991" s="134" t="str">
        <f t="shared" ca="1" si="619"/>
        <v>2880.</v>
      </c>
      <c r="AM2991" s="140"/>
      <c r="AO2991" s="193"/>
    </row>
    <row r="2992" spans="1:41" ht="22.5" hidden="1" customHeight="1" x14ac:dyDescent="0.25">
      <c r="A2992" s="68" t="s">
        <v>6061</v>
      </c>
      <c r="B2992" s="25">
        <v>5331</v>
      </c>
      <c r="C2992" s="169" t="s">
        <v>2289</v>
      </c>
      <c r="D2992" s="25">
        <v>1985</v>
      </c>
      <c r="E2992" s="108" t="s">
        <v>2932</v>
      </c>
      <c r="F2992" s="68" t="s">
        <v>2934</v>
      </c>
      <c r="G2992" s="25">
        <v>4</v>
      </c>
      <c r="H2992" s="25">
        <v>1</v>
      </c>
      <c r="I2992" s="137">
        <v>1910.5</v>
      </c>
      <c r="J2992" s="137">
        <v>505.6</v>
      </c>
      <c r="K2992" s="137">
        <v>505.6</v>
      </c>
      <c r="L2992" s="30">
        <v>21</v>
      </c>
      <c r="M2992" s="170">
        <f t="shared" si="622"/>
        <v>1557753.6</v>
      </c>
      <c r="N2992" s="137"/>
      <c r="O2992" s="135"/>
      <c r="P2992" s="137"/>
      <c r="Q2992" s="137">
        <f t="shared" si="623"/>
        <v>1557753.6</v>
      </c>
      <c r="R2992" s="137">
        <v>1557753.6</v>
      </c>
      <c r="S2992" s="30"/>
      <c r="T2992" s="137"/>
      <c r="U2992" s="137"/>
      <c r="V2992" s="137"/>
      <c r="W2992" s="137"/>
      <c r="X2992" s="137"/>
      <c r="Y2992" s="137"/>
      <c r="Z2992" s="137"/>
      <c r="AA2992" s="137"/>
      <c r="AB2992" s="137"/>
      <c r="AC2992" s="137"/>
      <c r="AD2992" s="137"/>
      <c r="AE2992" s="137"/>
      <c r="AF2992" s="137"/>
      <c r="AG2992" s="337">
        <v>2025</v>
      </c>
      <c r="AH2992" s="171" t="s">
        <v>3049</v>
      </c>
      <c r="AI2992" s="171"/>
      <c r="AJ2992" s="134">
        <f t="shared" ca="1" si="624"/>
        <v>2881</v>
      </c>
      <c r="AK2992" s="35" t="s">
        <v>153</v>
      </c>
      <c r="AL2992" s="134" t="str">
        <f t="shared" ca="1" si="619"/>
        <v>2881.</v>
      </c>
      <c r="AM2992" s="140"/>
      <c r="AO2992" s="193"/>
    </row>
    <row r="2993" spans="1:41" ht="22.5" hidden="1" customHeight="1" x14ac:dyDescent="0.25">
      <c r="A2993" s="68" t="s">
        <v>6062</v>
      </c>
      <c r="B2993" s="25">
        <v>5427</v>
      </c>
      <c r="C2993" s="130" t="s">
        <v>2290</v>
      </c>
      <c r="D2993" s="25">
        <v>1985</v>
      </c>
      <c r="E2993" s="108" t="s">
        <v>2932</v>
      </c>
      <c r="F2993" s="68" t="s">
        <v>2934</v>
      </c>
      <c r="G2993" s="25">
        <v>5</v>
      </c>
      <c r="H2993" s="25">
        <v>4</v>
      </c>
      <c r="I2993" s="137">
        <v>3085.6</v>
      </c>
      <c r="J2993" s="137">
        <v>2973.1</v>
      </c>
      <c r="K2993" s="137">
        <v>2332.3000000000002</v>
      </c>
      <c r="L2993" s="30">
        <v>110</v>
      </c>
      <c r="M2993" s="170">
        <f t="shared" si="622"/>
        <v>7717930.5</v>
      </c>
      <c r="N2993" s="137"/>
      <c r="O2993" s="135"/>
      <c r="P2993" s="137"/>
      <c r="Q2993" s="137">
        <f t="shared" si="623"/>
        <v>7717930.5</v>
      </c>
      <c r="R2993" s="137">
        <v>7717930.5</v>
      </c>
      <c r="S2993" s="30"/>
      <c r="T2993" s="137"/>
      <c r="U2993" s="137"/>
      <c r="V2993" s="137"/>
      <c r="W2993" s="137"/>
      <c r="X2993" s="137"/>
      <c r="Y2993" s="137"/>
      <c r="Z2993" s="137"/>
      <c r="AA2993" s="137"/>
      <c r="AB2993" s="137"/>
      <c r="AC2993" s="137"/>
      <c r="AD2993" s="137"/>
      <c r="AE2993" s="137"/>
      <c r="AF2993" s="137"/>
      <c r="AG2993" s="337">
        <v>2025</v>
      </c>
      <c r="AH2993" s="218" t="s">
        <v>3050</v>
      </c>
      <c r="AI2993" s="218"/>
      <c r="AJ2993" s="134">
        <f t="shared" ca="1" si="624"/>
        <v>2882</v>
      </c>
      <c r="AK2993" s="35" t="s">
        <v>153</v>
      </c>
      <c r="AL2993" s="134" t="str">
        <f t="shared" ca="1" si="619"/>
        <v>2882.</v>
      </c>
      <c r="AM2993" s="140"/>
      <c r="AO2993" s="193"/>
    </row>
    <row r="2994" spans="1:41" ht="22.5" hidden="1" customHeight="1" x14ac:dyDescent="0.25">
      <c r="A2994" s="68" t="s">
        <v>6063</v>
      </c>
      <c r="B2994" s="25">
        <v>4471</v>
      </c>
      <c r="C2994" s="333" t="s">
        <v>2291</v>
      </c>
      <c r="D2994" s="25">
        <v>1986</v>
      </c>
      <c r="E2994" s="108" t="s">
        <v>2932</v>
      </c>
      <c r="F2994" s="68" t="s">
        <v>2933</v>
      </c>
      <c r="G2994" s="25">
        <v>5</v>
      </c>
      <c r="H2994" s="25">
        <v>2</v>
      </c>
      <c r="I2994" s="170">
        <v>2661.3</v>
      </c>
      <c r="J2994" s="170">
        <v>2177.5</v>
      </c>
      <c r="K2994" s="170">
        <v>2177.5</v>
      </c>
      <c r="L2994" s="287">
        <v>122</v>
      </c>
      <c r="M2994" s="170">
        <f t="shared" si="622"/>
        <v>2110465</v>
      </c>
      <c r="N2994" s="137"/>
      <c r="O2994" s="135"/>
      <c r="P2994" s="137"/>
      <c r="Q2994" s="137">
        <f t="shared" si="623"/>
        <v>2110465</v>
      </c>
      <c r="R2994" s="137"/>
      <c r="S2994" s="30"/>
      <c r="T2994" s="137"/>
      <c r="U2994" s="137">
        <v>595</v>
      </c>
      <c r="V2994" s="137">
        <f>U2994*3547</f>
        <v>2110465</v>
      </c>
      <c r="W2994" s="137"/>
      <c r="X2994" s="137"/>
      <c r="Y2994" s="137"/>
      <c r="Z2994" s="137"/>
      <c r="AA2994" s="137"/>
      <c r="AB2994" s="137"/>
      <c r="AC2994" s="137"/>
      <c r="AD2994" s="137"/>
      <c r="AE2994" s="137"/>
      <c r="AF2994" s="137"/>
      <c r="AG2994" s="337">
        <v>2025</v>
      </c>
      <c r="AH2994" s="166"/>
      <c r="AI2994" s="166"/>
      <c r="AJ2994" s="134">
        <f t="shared" ca="1" si="624"/>
        <v>2883</v>
      </c>
      <c r="AK2994" s="35" t="s">
        <v>153</v>
      </c>
      <c r="AL2994" s="134" t="str">
        <f t="shared" ca="1" si="619"/>
        <v>2883.</v>
      </c>
      <c r="AM2994" s="140"/>
      <c r="AN2994" s="35"/>
      <c r="AO2994" s="193"/>
    </row>
    <row r="2995" spans="1:41" ht="22.5" hidden="1" customHeight="1" x14ac:dyDescent="0.25">
      <c r="A2995" s="68" t="s">
        <v>6064</v>
      </c>
      <c r="B2995" s="25">
        <v>5409</v>
      </c>
      <c r="C2995" s="333" t="s">
        <v>2292</v>
      </c>
      <c r="D2995" s="25">
        <v>1988</v>
      </c>
      <c r="E2995" s="108" t="s">
        <v>2932</v>
      </c>
      <c r="F2995" s="68" t="s">
        <v>2933</v>
      </c>
      <c r="G2995" s="25">
        <v>9</v>
      </c>
      <c r="H2995" s="25">
        <v>6</v>
      </c>
      <c r="I2995" s="137">
        <v>2507.2000000000003</v>
      </c>
      <c r="J2995" s="137">
        <v>2507.1999999999998</v>
      </c>
      <c r="K2995" s="137">
        <v>11533.6</v>
      </c>
      <c r="L2995" s="30">
        <v>482</v>
      </c>
      <c r="M2995" s="170">
        <f t="shared" si="622"/>
        <v>4276233</v>
      </c>
      <c r="N2995" s="137"/>
      <c r="O2995" s="135"/>
      <c r="P2995" s="137"/>
      <c r="Q2995" s="137">
        <f t="shared" si="623"/>
        <v>4276233</v>
      </c>
      <c r="R2995" s="137">
        <v>4276233</v>
      </c>
      <c r="S2995" s="30"/>
      <c r="T2995" s="137"/>
      <c r="U2995" s="137"/>
      <c r="V2995" s="137"/>
      <c r="W2995" s="137"/>
      <c r="X2995" s="137"/>
      <c r="Y2995" s="137"/>
      <c r="Z2995" s="137"/>
      <c r="AA2995" s="137"/>
      <c r="AB2995" s="137"/>
      <c r="AC2995" s="137"/>
      <c r="AD2995" s="137"/>
      <c r="AE2995" s="137"/>
      <c r="AF2995" s="137"/>
      <c r="AG2995" s="337">
        <v>2025</v>
      </c>
      <c r="AH2995" s="171" t="s">
        <v>3050</v>
      </c>
      <c r="AI2995" s="171"/>
      <c r="AJ2995" s="134">
        <f t="shared" ca="1" si="624"/>
        <v>2884</v>
      </c>
      <c r="AK2995" s="35" t="s">
        <v>153</v>
      </c>
      <c r="AL2995" s="134" t="str">
        <f t="shared" ref="AL2995:AL3058" ca="1" si="625">CONCATENATE(AJ2995,AK2995)</f>
        <v>2884.</v>
      </c>
      <c r="AM2995" s="140"/>
      <c r="AN2995" s="35"/>
      <c r="AO2995" s="193"/>
    </row>
    <row r="2996" spans="1:41" ht="22.5" hidden="1" customHeight="1" x14ac:dyDescent="0.25">
      <c r="A2996" s="68" t="s">
        <v>6065</v>
      </c>
      <c r="B2996" s="25">
        <v>4320</v>
      </c>
      <c r="C2996" s="333" t="s">
        <v>2294</v>
      </c>
      <c r="D2996" s="25">
        <v>1987</v>
      </c>
      <c r="E2996" s="108" t="s">
        <v>2932</v>
      </c>
      <c r="F2996" s="68" t="s">
        <v>2934</v>
      </c>
      <c r="G2996" s="25">
        <v>9</v>
      </c>
      <c r="H2996" s="25">
        <v>1</v>
      </c>
      <c r="I2996" s="170">
        <v>5621.7</v>
      </c>
      <c r="J2996" s="170">
        <v>4773.3</v>
      </c>
      <c r="K2996" s="170">
        <v>4773.3</v>
      </c>
      <c r="L2996" s="287">
        <v>243</v>
      </c>
      <c r="M2996" s="170">
        <f t="shared" si="622"/>
        <v>3106160</v>
      </c>
      <c r="N2996" s="137"/>
      <c r="O2996" s="135"/>
      <c r="P2996" s="137"/>
      <c r="Q2996" s="137">
        <f t="shared" si="623"/>
        <v>3106160</v>
      </c>
      <c r="R2996" s="137"/>
      <c r="S2996" s="30">
        <v>1</v>
      </c>
      <c r="T2996" s="137">
        <f t="shared" ref="T2996:T2997" si="626">S2996*3106160</f>
        <v>3106160</v>
      </c>
      <c r="U2996" s="137"/>
      <c r="V2996" s="137"/>
      <c r="W2996" s="137"/>
      <c r="X2996" s="137"/>
      <c r="Y2996" s="137"/>
      <c r="Z2996" s="137"/>
      <c r="AA2996" s="137"/>
      <c r="AB2996" s="137"/>
      <c r="AC2996" s="137"/>
      <c r="AD2996" s="137"/>
      <c r="AE2996" s="137"/>
      <c r="AF2996" s="137"/>
      <c r="AG2996" s="337">
        <v>2025</v>
      </c>
      <c r="AH2996" s="171"/>
      <c r="AI2996" s="171"/>
      <c r="AJ2996" s="134">
        <f t="shared" ca="1" si="624"/>
        <v>2885</v>
      </c>
      <c r="AK2996" s="35" t="s">
        <v>153</v>
      </c>
      <c r="AL2996" s="134" t="str">
        <f t="shared" ca="1" si="625"/>
        <v>2885.</v>
      </c>
      <c r="AM2996" s="140"/>
      <c r="AN2996" s="35"/>
      <c r="AO2996" s="193"/>
    </row>
    <row r="2997" spans="1:41" ht="22.5" hidden="1" customHeight="1" x14ac:dyDescent="0.25">
      <c r="A2997" s="68" t="s">
        <v>6066</v>
      </c>
      <c r="B2997" s="25">
        <v>4749</v>
      </c>
      <c r="C2997" s="36" t="s">
        <v>2295</v>
      </c>
      <c r="D2997" s="25">
        <v>1987</v>
      </c>
      <c r="E2997" s="108" t="s">
        <v>2932</v>
      </c>
      <c r="F2997" s="68" t="s">
        <v>2933</v>
      </c>
      <c r="G2997" s="25">
        <v>9</v>
      </c>
      <c r="H2997" s="25">
        <v>4</v>
      </c>
      <c r="I2997" s="137">
        <v>7748.2</v>
      </c>
      <c r="J2997" s="137">
        <v>4651</v>
      </c>
      <c r="K2997" s="137">
        <v>4651</v>
      </c>
      <c r="L2997" s="30">
        <v>344</v>
      </c>
      <c r="M2997" s="170">
        <f t="shared" si="622"/>
        <v>12424640</v>
      </c>
      <c r="N2997" s="137"/>
      <c r="O2997" s="135"/>
      <c r="P2997" s="137"/>
      <c r="Q2997" s="137">
        <f t="shared" si="623"/>
        <v>12424640</v>
      </c>
      <c r="R2997" s="137"/>
      <c r="S2997" s="30">
        <v>4</v>
      </c>
      <c r="T2997" s="137">
        <f t="shared" si="626"/>
        <v>12424640</v>
      </c>
      <c r="U2997" s="137"/>
      <c r="V2997" s="137"/>
      <c r="W2997" s="137"/>
      <c r="X2997" s="137"/>
      <c r="Y2997" s="137"/>
      <c r="Z2997" s="137"/>
      <c r="AA2997" s="137"/>
      <c r="AB2997" s="137"/>
      <c r="AC2997" s="336"/>
      <c r="AD2997" s="336"/>
      <c r="AE2997" s="137"/>
      <c r="AF2997" s="137"/>
      <c r="AG2997" s="337">
        <v>2025</v>
      </c>
      <c r="AH2997" s="171"/>
      <c r="AI2997" s="171"/>
      <c r="AJ2997" s="134">
        <f t="shared" ca="1" si="624"/>
        <v>2886</v>
      </c>
      <c r="AK2997" s="35" t="s">
        <v>153</v>
      </c>
      <c r="AL2997" s="134" t="str">
        <f t="shared" ca="1" si="625"/>
        <v>2886.</v>
      </c>
      <c r="AM2997" s="140"/>
      <c r="AN2997" s="35"/>
      <c r="AO2997" s="193"/>
    </row>
    <row r="2998" spans="1:41" ht="22.5" hidden="1" customHeight="1" x14ac:dyDescent="0.25">
      <c r="A2998" s="68" t="s">
        <v>6067</v>
      </c>
      <c r="B2998" s="25">
        <v>5332</v>
      </c>
      <c r="C2998" s="169" t="s">
        <v>2296</v>
      </c>
      <c r="D2998" s="25">
        <v>1987</v>
      </c>
      <c r="E2998" s="108" t="s">
        <v>2932</v>
      </c>
      <c r="F2998" s="68" t="s">
        <v>2934</v>
      </c>
      <c r="G2998" s="25">
        <v>5</v>
      </c>
      <c r="H2998" s="25">
        <v>4</v>
      </c>
      <c r="I2998" s="137">
        <v>5849.3</v>
      </c>
      <c r="J2998" s="137">
        <v>3268.9</v>
      </c>
      <c r="K2998" s="137">
        <v>2547.1</v>
      </c>
      <c r="L2998" s="30">
        <v>122</v>
      </c>
      <c r="M2998" s="170">
        <f t="shared" si="622"/>
        <v>9432403.4799999986</v>
      </c>
      <c r="N2998" s="137"/>
      <c r="O2998" s="135"/>
      <c r="P2998" s="137"/>
      <c r="Q2998" s="137">
        <f t="shared" si="623"/>
        <v>9432403.4799999986</v>
      </c>
      <c r="R2998" s="137">
        <v>9432403.4799999986</v>
      </c>
      <c r="S2998" s="30"/>
      <c r="T2998" s="137"/>
      <c r="U2998" s="137"/>
      <c r="V2998" s="137"/>
      <c r="W2998" s="137"/>
      <c r="X2998" s="137"/>
      <c r="Y2998" s="137"/>
      <c r="Z2998" s="137"/>
      <c r="AA2998" s="137"/>
      <c r="AB2998" s="137"/>
      <c r="AC2998" s="137"/>
      <c r="AD2998" s="137"/>
      <c r="AE2998" s="137"/>
      <c r="AF2998" s="137"/>
      <c r="AG2998" s="337">
        <v>2025</v>
      </c>
      <c r="AH2998" s="171" t="s">
        <v>3050</v>
      </c>
      <c r="AI2998" s="171"/>
      <c r="AJ2998" s="134">
        <f t="shared" ca="1" si="624"/>
        <v>2887</v>
      </c>
      <c r="AK2998" s="35" t="s">
        <v>153</v>
      </c>
      <c r="AL2998" s="134" t="str">
        <f t="shared" ca="1" si="625"/>
        <v>2887.</v>
      </c>
      <c r="AM2998" s="140"/>
      <c r="AN2998" s="35"/>
      <c r="AO2998" s="193"/>
    </row>
    <row r="2999" spans="1:41" ht="22.5" hidden="1" customHeight="1" x14ac:dyDescent="0.25">
      <c r="A2999" s="68" t="s">
        <v>6068</v>
      </c>
      <c r="B2999" s="25">
        <v>5379</v>
      </c>
      <c r="C2999" s="37" t="s">
        <v>2297</v>
      </c>
      <c r="D2999" s="25">
        <v>1987</v>
      </c>
      <c r="E2999" s="108" t="s">
        <v>2932</v>
      </c>
      <c r="F2999" s="68" t="s">
        <v>2934</v>
      </c>
      <c r="G2999" s="25">
        <v>4</v>
      </c>
      <c r="H2999" s="25">
        <v>2</v>
      </c>
      <c r="I2999" s="170">
        <v>2016.8</v>
      </c>
      <c r="J2999" s="137">
        <v>2016.8</v>
      </c>
      <c r="K2999" s="170">
        <v>2016.8</v>
      </c>
      <c r="L2999" s="287">
        <v>56</v>
      </c>
      <c r="M2999" s="170">
        <f t="shared" ref="M2999:M3005" si="627">R2999+T2999+V2999+X2999+Z2999+AB2999+AE2999+AF2999</f>
        <v>3070116</v>
      </c>
      <c r="N2999" s="137"/>
      <c r="O2999" s="135"/>
      <c r="P2999" s="137"/>
      <c r="Q2999" s="137">
        <f t="shared" ref="Q2999:Q3005" si="628">M2999</f>
        <v>3070116</v>
      </c>
      <c r="R2999" s="137">
        <v>3070116</v>
      </c>
      <c r="S2999" s="30"/>
      <c r="T2999" s="137"/>
      <c r="U2999" s="137"/>
      <c r="V2999" s="137"/>
      <c r="W2999" s="137"/>
      <c r="X2999" s="137"/>
      <c r="Y2999" s="137"/>
      <c r="Z2999" s="137"/>
      <c r="AA2999" s="137"/>
      <c r="AB2999" s="137"/>
      <c r="AC2999" s="137"/>
      <c r="AD2999" s="137"/>
      <c r="AE2999" s="137"/>
      <c r="AF2999" s="137"/>
      <c r="AG2999" s="337">
        <v>2025</v>
      </c>
      <c r="AH2999" s="171" t="s">
        <v>3050</v>
      </c>
      <c r="AI2999" s="171"/>
      <c r="AJ2999" s="134">
        <f t="shared" ca="1" si="624"/>
        <v>2888</v>
      </c>
      <c r="AK2999" s="35" t="s">
        <v>153</v>
      </c>
      <c r="AL2999" s="134" t="str">
        <f t="shared" ca="1" si="625"/>
        <v>2888.</v>
      </c>
      <c r="AM2999" s="140"/>
      <c r="AN2999" s="35"/>
      <c r="AO2999" s="193"/>
    </row>
    <row r="3000" spans="1:41" ht="22.5" hidden="1" customHeight="1" x14ac:dyDescent="0.25">
      <c r="A3000" s="68" t="s">
        <v>6069</v>
      </c>
      <c r="B3000" s="25">
        <v>5440</v>
      </c>
      <c r="C3000" s="36" t="s">
        <v>2298</v>
      </c>
      <c r="D3000" s="25">
        <v>1988</v>
      </c>
      <c r="E3000" s="108" t="s">
        <v>2932</v>
      </c>
      <c r="F3000" s="68" t="s">
        <v>2934</v>
      </c>
      <c r="G3000" s="25">
        <v>2</v>
      </c>
      <c r="H3000" s="25">
        <v>1</v>
      </c>
      <c r="I3000" s="137">
        <v>384.9</v>
      </c>
      <c r="J3000" s="137">
        <v>333.9</v>
      </c>
      <c r="K3000" s="137">
        <v>333.9</v>
      </c>
      <c r="L3000" s="30">
        <v>19</v>
      </c>
      <c r="M3000" s="170">
        <f t="shared" si="627"/>
        <v>305362.26</v>
      </c>
      <c r="N3000" s="137"/>
      <c r="O3000" s="135"/>
      <c r="P3000" s="137"/>
      <c r="Q3000" s="137">
        <f t="shared" si="628"/>
        <v>305362.26</v>
      </c>
      <c r="R3000" s="137">
        <f>206830.26+98532</f>
        <v>305362.26</v>
      </c>
      <c r="S3000" s="30"/>
      <c r="T3000" s="137"/>
      <c r="U3000" s="137"/>
      <c r="V3000" s="137"/>
      <c r="W3000" s="137"/>
      <c r="X3000" s="137"/>
      <c r="Y3000" s="137"/>
      <c r="Z3000" s="137"/>
      <c r="AA3000" s="137"/>
      <c r="AB3000" s="137"/>
      <c r="AC3000" s="137"/>
      <c r="AD3000" s="137"/>
      <c r="AE3000" s="137"/>
      <c r="AF3000" s="137"/>
      <c r="AG3000" s="337">
        <v>2025</v>
      </c>
      <c r="AH3000" s="218" t="s">
        <v>3066</v>
      </c>
      <c r="AI3000" s="218"/>
      <c r="AJ3000" s="134">
        <f t="shared" ca="1" si="624"/>
        <v>2889</v>
      </c>
      <c r="AK3000" s="35" t="s">
        <v>153</v>
      </c>
      <c r="AL3000" s="134" t="str">
        <f t="shared" ca="1" si="625"/>
        <v>2889.</v>
      </c>
      <c r="AM3000" s="140"/>
      <c r="AN3000" s="35"/>
      <c r="AO3000" s="193"/>
    </row>
    <row r="3001" spans="1:41" ht="22.5" hidden="1" customHeight="1" x14ac:dyDescent="0.25">
      <c r="A3001" s="68" t="s">
        <v>6070</v>
      </c>
      <c r="B3001" s="25">
        <v>4688</v>
      </c>
      <c r="C3001" s="36" t="s">
        <v>2299</v>
      </c>
      <c r="D3001" s="25">
        <v>1988</v>
      </c>
      <c r="E3001" s="108" t="s">
        <v>2932</v>
      </c>
      <c r="F3001" s="68" t="s">
        <v>2933</v>
      </c>
      <c r="G3001" s="25">
        <v>9</v>
      </c>
      <c r="H3001" s="25">
        <v>3</v>
      </c>
      <c r="I3001" s="170">
        <v>6453.5</v>
      </c>
      <c r="J3001" s="170">
        <v>5932.8</v>
      </c>
      <c r="K3001" s="170">
        <v>5913.1</v>
      </c>
      <c r="L3001" s="287">
        <v>301</v>
      </c>
      <c r="M3001" s="170">
        <f t="shared" si="627"/>
        <v>10406718.6</v>
      </c>
      <c r="N3001" s="137"/>
      <c r="O3001" s="135"/>
      <c r="P3001" s="137"/>
      <c r="Q3001" s="137">
        <f t="shared" si="628"/>
        <v>10406718.6</v>
      </c>
      <c r="R3001" s="137">
        <v>10406718.6</v>
      </c>
      <c r="S3001" s="30"/>
      <c r="T3001" s="137"/>
      <c r="U3001" s="137"/>
      <c r="V3001" s="137"/>
      <c r="W3001" s="137"/>
      <c r="X3001" s="137"/>
      <c r="Y3001" s="137"/>
      <c r="Z3001" s="137"/>
      <c r="AA3001" s="137"/>
      <c r="AB3001" s="137"/>
      <c r="AC3001" s="336"/>
      <c r="AD3001" s="336"/>
      <c r="AE3001" s="137"/>
      <c r="AF3001" s="137"/>
      <c r="AG3001" s="337">
        <v>2025</v>
      </c>
      <c r="AH3001" s="171" t="s">
        <v>3050</v>
      </c>
      <c r="AI3001" s="171"/>
      <c r="AJ3001" s="134">
        <f t="shared" ca="1" si="624"/>
        <v>2890</v>
      </c>
      <c r="AK3001" s="35" t="s">
        <v>153</v>
      </c>
      <c r="AL3001" s="134" t="str">
        <f t="shared" ca="1" si="625"/>
        <v>2890.</v>
      </c>
      <c r="AM3001" s="140"/>
      <c r="AN3001" s="35"/>
      <c r="AO3001" s="193"/>
    </row>
    <row r="3002" spans="1:41" ht="22.5" hidden="1" customHeight="1" x14ac:dyDescent="0.25">
      <c r="A3002" s="68" t="s">
        <v>6071</v>
      </c>
      <c r="B3002" s="25">
        <v>4430</v>
      </c>
      <c r="C3002" s="333" t="s">
        <v>2301</v>
      </c>
      <c r="D3002" s="25">
        <v>1989</v>
      </c>
      <c r="E3002" s="108" t="s">
        <v>2932</v>
      </c>
      <c r="F3002" s="68" t="s">
        <v>2934</v>
      </c>
      <c r="G3002" s="25">
        <v>9</v>
      </c>
      <c r="H3002" s="25">
        <v>1</v>
      </c>
      <c r="I3002" s="170">
        <v>3380.5</v>
      </c>
      <c r="J3002" s="170">
        <v>2980.6</v>
      </c>
      <c r="K3002" s="170">
        <v>2980.6</v>
      </c>
      <c r="L3002" s="287">
        <v>113</v>
      </c>
      <c r="M3002" s="170">
        <f t="shared" si="627"/>
        <v>5451283.3499999996</v>
      </c>
      <c r="N3002" s="137"/>
      <c r="O3002" s="135"/>
      <c r="P3002" s="137"/>
      <c r="Q3002" s="137">
        <f t="shared" si="628"/>
        <v>5451283.3499999996</v>
      </c>
      <c r="R3002" s="137">
        <v>5451283.3499999996</v>
      </c>
      <c r="S3002" s="30"/>
      <c r="T3002" s="137"/>
      <c r="U3002" s="137"/>
      <c r="V3002" s="137"/>
      <c r="W3002" s="137"/>
      <c r="X3002" s="137"/>
      <c r="Y3002" s="137"/>
      <c r="Z3002" s="137"/>
      <c r="AA3002" s="137"/>
      <c r="AB3002" s="137"/>
      <c r="AC3002" s="137"/>
      <c r="AD3002" s="137"/>
      <c r="AE3002" s="137"/>
      <c r="AF3002" s="137"/>
      <c r="AG3002" s="337">
        <v>2025</v>
      </c>
      <c r="AH3002" s="171" t="s">
        <v>3050</v>
      </c>
      <c r="AI3002" s="171"/>
      <c r="AJ3002" s="134">
        <f t="shared" ca="1" si="624"/>
        <v>2891</v>
      </c>
      <c r="AK3002" s="35" t="s">
        <v>153</v>
      </c>
      <c r="AL3002" s="134" t="str">
        <f t="shared" ca="1" si="625"/>
        <v>2891.</v>
      </c>
      <c r="AM3002" s="140"/>
      <c r="AN3002" s="35"/>
      <c r="AO3002" s="193"/>
    </row>
    <row r="3003" spans="1:41" ht="22.5" hidden="1" customHeight="1" x14ac:dyDescent="0.25">
      <c r="A3003" s="68" t="s">
        <v>6072</v>
      </c>
      <c r="B3003" s="25">
        <v>5060</v>
      </c>
      <c r="C3003" s="333" t="s">
        <v>2302</v>
      </c>
      <c r="D3003" s="25">
        <v>1990</v>
      </c>
      <c r="E3003" s="108" t="s">
        <v>2932</v>
      </c>
      <c r="F3003" s="68" t="s">
        <v>2934</v>
      </c>
      <c r="G3003" s="25">
        <v>6</v>
      </c>
      <c r="H3003" s="25">
        <v>2</v>
      </c>
      <c r="I3003" s="170">
        <v>2473</v>
      </c>
      <c r="J3003" s="137">
        <v>2335.1999999999998</v>
      </c>
      <c r="K3003" s="170">
        <v>2335.1999999999998</v>
      </c>
      <c r="L3003" s="287">
        <v>80</v>
      </c>
      <c r="M3003" s="170">
        <f t="shared" si="627"/>
        <v>1000300</v>
      </c>
      <c r="N3003" s="137"/>
      <c r="O3003" s="135"/>
      <c r="P3003" s="137"/>
      <c r="Q3003" s="137">
        <f t="shared" si="628"/>
        <v>1000300</v>
      </c>
      <c r="R3003" s="137">
        <v>1000300</v>
      </c>
      <c r="S3003" s="30"/>
      <c r="T3003" s="137"/>
      <c r="U3003" s="137"/>
      <c r="V3003" s="137"/>
      <c r="W3003" s="137"/>
      <c r="X3003" s="137"/>
      <c r="Y3003" s="137"/>
      <c r="Z3003" s="137"/>
      <c r="AA3003" s="137"/>
      <c r="AB3003" s="137"/>
      <c r="AC3003" s="137"/>
      <c r="AD3003" s="137"/>
      <c r="AE3003" s="137"/>
      <c r="AF3003" s="137"/>
      <c r="AG3003" s="337">
        <v>2025</v>
      </c>
      <c r="AH3003" s="171" t="s">
        <v>3048</v>
      </c>
      <c r="AI3003" s="171"/>
      <c r="AJ3003" s="134">
        <f t="shared" ca="1" si="624"/>
        <v>2892</v>
      </c>
      <c r="AK3003" s="35" t="s">
        <v>153</v>
      </c>
      <c r="AL3003" s="134" t="str">
        <f t="shared" ca="1" si="625"/>
        <v>2892.</v>
      </c>
      <c r="AM3003" s="140"/>
      <c r="AN3003" s="35"/>
      <c r="AO3003" s="193"/>
    </row>
    <row r="3004" spans="1:41" ht="22.5" hidden="1" customHeight="1" x14ac:dyDescent="0.25">
      <c r="A3004" s="68" t="s">
        <v>6073</v>
      </c>
      <c r="B3004" s="25">
        <v>5202</v>
      </c>
      <c r="C3004" s="36" t="s">
        <v>2303</v>
      </c>
      <c r="D3004" s="25">
        <v>1990</v>
      </c>
      <c r="E3004" s="108" t="s">
        <v>2932</v>
      </c>
      <c r="F3004" s="68" t="s">
        <v>2933</v>
      </c>
      <c r="G3004" s="25">
        <v>3</v>
      </c>
      <c r="H3004" s="25">
        <v>3</v>
      </c>
      <c r="I3004" s="137">
        <v>1307.7</v>
      </c>
      <c r="J3004" s="137">
        <v>1307.7</v>
      </c>
      <c r="K3004" s="137">
        <v>1307.7</v>
      </c>
      <c r="L3004" s="30">
        <v>64</v>
      </c>
      <c r="M3004" s="170">
        <f t="shared" si="627"/>
        <v>1778718</v>
      </c>
      <c r="N3004" s="137"/>
      <c r="O3004" s="135"/>
      <c r="P3004" s="137"/>
      <c r="Q3004" s="137">
        <f t="shared" si="628"/>
        <v>1778718</v>
      </c>
      <c r="R3004" s="137">
        <v>1778718</v>
      </c>
      <c r="S3004" s="30"/>
      <c r="T3004" s="137"/>
      <c r="U3004" s="137"/>
      <c r="V3004" s="137"/>
      <c r="W3004" s="137"/>
      <c r="X3004" s="137"/>
      <c r="Y3004" s="137"/>
      <c r="Z3004" s="137"/>
      <c r="AA3004" s="137"/>
      <c r="AB3004" s="137"/>
      <c r="AC3004" s="137"/>
      <c r="AD3004" s="137"/>
      <c r="AE3004" s="137"/>
      <c r="AF3004" s="137"/>
      <c r="AG3004" s="337">
        <v>2025</v>
      </c>
      <c r="AH3004" s="171" t="s">
        <v>3050</v>
      </c>
      <c r="AI3004" s="171"/>
      <c r="AJ3004" s="134">
        <f t="shared" ca="1" si="624"/>
        <v>2893</v>
      </c>
      <c r="AK3004" s="35" t="s">
        <v>153</v>
      </c>
      <c r="AL3004" s="134" t="str">
        <f t="shared" ca="1" si="625"/>
        <v>2893.</v>
      </c>
      <c r="AM3004" s="140"/>
      <c r="AN3004" s="35"/>
      <c r="AO3004" s="193"/>
    </row>
    <row r="3005" spans="1:41" ht="22.5" hidden="1" customHeight="1" x14ac:dyDescent="0.25">
      <c r="A3005" s="68" t="s">
        <v>6074</v>
      </c>
      <c r="B3005" s="25">
        <v>4619</v>
      </c>
      <c r="C3005" s="333" t="s">
        <v>2304</v>
      </c>
      <c r="D3005" s="25">
        <v>1990</v>
      </c>
      <c r="E3005" s="108" t="s">
        <v>2932</v>
      </c>
      <c r="F3005" s="68" t="s">
        <v>2933</v>
      </c>
      <c r="G3005" s="25">
        <v>5</v>
      </c>
      <c r="H3005" s="25">
        <v>2</v>
      </c>
      <c r="I3005" s="170">
        <v>2174.3000000000002</v>
      </c>
      <c r="J3005" s="137">
        <v>2174.3000000000002</v>
      </c>
      <c r="K3005" s="170">
        <v>2174.3000000000002</v>
      </c>
      <c r="L3005" s="287">
        <v>99</v>
      </c>
      <c r="M3005" s="170">
        <f t="shared" si="627"/>
        <v>935018</v>
      </c>
      <c r="N3005" s="137"/>
      <c r="O3005" s="135"/>
      <c r="P3005" s="137"/>
      <c r="Q3005" s="137">
        <f t="shared" si="628"/>
        <v>935018</v>
      </c>
      <c r="R3005" s="137"/>
      <c r="S3005" s="30"/>
      <c r="T3005" s="137"/>
      <c r="U3005" s="137"/>
      <c r="V3005" s="137"/>
      <c r="W3005" s="137"/>
      <c r="X3005" s="137"/>
      <c r="Y3005" s="137">
        <v>658</v>
      </c>
      <c r="Z3005" s="137">
        <f>Y3005*1421</f>
        <v>935018</v>
      </c>
      <c r="AA3005" s="137"/>
      <c r="AB3005" s="137"/>
      <c r="AC3005" s="137"/>
      <c r="AD3005" s="137"/>
      <c r="AE3005" s="137"/>
      <c r="AF3005" s="137"/>
      <c r="AG3005" s="337">
        <v>2025</v>
      </c>
      <c r="AH3005" s="218"/>
      <c r="AI3005" s="218"/>
      <c r="AJ3005" s="134">
        <f t="shared" ca="1" si="624"/>
        <v>2894</v>
      </c>
      <c r="AK3005" s="35" t="s">
        <v>153</v>
      </c>
      <c r="AL3005" s="134" t="str">
        <f t="shared" ca="1" si="625"/>
        <v>2894.</v>
      </c>
      <c r="AM3005" s="140"/>
      <c r="AN3005" s="35"/>
      <c r="AO3005" s="193"/>
    </row>
    <row r="3006" spans="1:41" ht="23.25" hidden="1" customHeight="1" x14ac:dyDescent="0.25">
      <c r="A3006" s="68" t="s">
        <v>6075</v>
      </c>
      <c r="B3006" s="25">
        <v>5071</v>
      </c>
      <c r="C3006" s="36" t="s">
        <v>2305</v>
      </c>
      <c r="D3006" s="25">
        <v>1990</v>
      </c>
      <c r="E3006" s="108" t="s">
        <v>2932</v>
      </c>
      <c r="F3006" s="68" t="s">
        <v>2933</v>
      </c>
      <c r="G3006" s="25">
        <v>5</v>
      </c>
      <c r="H3006" s="25">
        <v>12</v>
      </c>
      <c r="I3006" s="137">
        <v>14335.3</v>
      </c>
      <c r="J3006" s="137">
        <v>16886.599999999999</v>
      </c>
      <c r="K3006" s="137">
        <v>12478.7</v>
      </c>
      <c r="L3006" s="30">
        <v>566</v>
      </c>
      <c r="M3006" s="170">
        <f>R3006+T3006+V3006+X3006+Z3006+AB3006+AE3006+AF3006</f>
        <v>18636960</v>
      </c>
      <c r="N3006" s="137"/>
      <c r="O3006" s="135"/>
      <c r="P3006" s="137"/>
      <c r="Q3006" s="137">
        <f>M3006</f>
        <v>18636960</v>
      </c>
      <c r="R3006" s="137"/>
      <c r="S3006" s="30">
        <v>6</v>
      </c>
      <c r="T3006" s="137">
        <f>S3006*3106160</f>
        <v>18636960</v>
      </c>
      <c r="U3006" s="137"/>
      <c r="V3006" s="137"/>
      <c r="W3006" s="137"/>
      <c r="X3006" s="137"/>
      <c r="Y3006" s="137"/>
      <c r="Z3006" s="137"/>
      <c r="AA3006" s="137"/>
      <c r="AB3006" s="137"/>
      <c r="AC3006" s="336"/>
      <c r="AD3006" s="336"/>
      <c r="AE3006" s="137"/>
      <c r="AF3006" s="137"/>
      <c r="AG3006" s="337">
        <v>2025</v>
      </c>
      <c r="AH3006" s="171"/>
      <c r="AI3006" s="171"/>
      <c r="AJ3006" s="134">
        <f t="shared" ca="1" si="624"/>
        <v>2895</v>
      </c>
      <c r="AK3006" s="35" t="s">
        <v>153</v>
      </c>
      <c r="AL3006" s="134" t="str">
        <f t="shared" ca="1" si="625"/>
        <v>2895.</v>
      </c>
      <c r="AM3006" s="140"/>
      <c r="AO3006" s="193"/>
    </row>
    <row r="3007" spans="1:41" ht="22.5" hidden="1" customHeight="1" x14ac:dyDescent="0.25">
      <c r="A3007" s="68" t="s">
        <v>6076</v>
      </c>
      <c r="B3007" s="25">
        <v>5245</v>
      </c>
      <c r="C3007" s="36" t="s">
        <v>2306</v>
      </c>
      <c r="D3007" s="25">
        <v>1990</v>
      </c>
      <c r="E3007" s="108" t="s">
        <v>2932</v>
      </c>
      <c r="F3007" s="68" t="s">
        <v>2934</v>
      </c>
      <c r="G3007" s="25">
        <v>6</v>
      </c>
      <c r="H3007" s="25">
        <v>1</v>
      </c>
      <c r="I3007" s="173">
        <v>2372.6999999999998</v>
      </c>
      <c r="J3007" s="137">
        <v>1364.7</v>
      </c>
      <c r="K3007" s="173">
        <v>1364.7</v>
      </c>
      <c r="L3007" s="117">
        <v>89</v>
      </c>
      <c r="M3007" s="173">
        <f t="shared" ref="M3007:M3055" si="629">R3007+T3007+V3007+X3007+Z3007+AB3007+AE3007+AF3007</f>
        <v>290588.34999999998</v>
      </c>
      <c r="N3007" s="137"/>
      <c r="O3007" s="135"/>
      <c r="P3007" s="137"/>
      <c r="Q3007" s="137">
        <f t="shared" ref="Q3007:Q3055" si="630">M3007</f>
        <v>290588.34999999998</v>
      </c>
      <c r="R3007" s="137"/>
      <c r="S3007" s="30"/>
      <c r="T3007" s="137"/>
      <c r="U3007" s="137"/>
      <c r="V3007" s="137"/>
      <c r="W3007" s="137"/>
      <c r="X3007" s="137"/>
      <c r="Y3007" s="137"/>
      <c r="Z3007" s="137"/>
      <c r="AA3007" s="137">
        <v>108.55</v>
      </c>
      <c r="AB3007" s="137">
        <f>AA3007*2677</f>
        <v>290588.34999999998</v>
      </c>
      <c r="AC3007" s="137"/>
      <c r="AD3007" s="137"/>
      <c r="AE3007" s="137"/>
      <c r="AF3007" s="137"/>
      <c r="AG3007" s="337">
        <v>2025</v>
      </c>
      <c r="AH3007" s="126"/>
      <c r="AI3007" s="126"/>
      <c r="AJ3007" s="134">
        <f t="shared" ca="1" si="624"/>
        <v>2896</v>
      </c>
      <c r="AK3007" s="35" t="s">
        <v>153</v>
      </c>
      <c r="AL3007" s="134" t="str">
        <f t="shared" ca="1" si="625"/>
        <v>2896.</v>
      </c>
      <c r="AM3007" s="140"/>
      <c r="AN3007" s="35"/>
      <c r="AO3007" s="193"/>
    </row>
    <row r="3008" spans="1:41" ht="22.5" hidden="1" customHeight="1" x14ac:dyDescent="0.25">
      <c r="A3008" s="68" t="s">
        <v>6077</v>
      </c>
      <c r="B3008" s="25">
        <v>5428</v>
      </c>
      <c r="C3008" s="333" t="s">
        <v>2307</v>
      </c>
      <c r="D3008" s="25">
        <v>1991</v>
      </c>
      <c r="E3008" s="108" t="s">
        <v>2932</v>
      </c>
      <c r="F3008" s="68" t="s">
        <v>2934</v>
      </c>
      <c r="G3008" s="25">
        <v>5</v>
      </c>
      <c r="H3008" s="25">
        <v>4</v>
      </c>
      <c r="I3008" s="170">
        <v>2827.7</v>
      </c>
      <c r="J3008" s="137">
        <v>2827.7</v>
      </c>
      <c r="K3008" s="170">
        <v>2827.7</v>
      </c>
      <c r="L3008" s="287">
        <v>117</v>
      </c>
      <c r="M3008" s="170">
        <f t="shared" si="629"/>
        <v>3549314</v>
      </c>
      <c r="N3008" s="137"/>
      <c r="O3008" s="135"/>
      <c r="P3008" s="137"/>
      <c r="Q3008" s="137">
        <f t="shared" si="630"/>
        <v>3549314</v>
      </c>
      <c r="R3008" s="137">
        <v>3549314</v>
      </c>
      <c r="S3008" s="30"/>
      <c r="T3008" s="137"/>
      <c r="U3008" s="137"/>
      <c r="V3008" s="137"/>
      <c r="W3008" s="137"/>
      <c r="X3008" s="137"/>
      <c r="Y3008" s="137"/>
      <c r="Z3008" s="137"/>
      <c r="AA3008" s="137"/>
      <c r="AB3008" s="137"/>
      <c r="AC3008" s="137"/>
      <c r="AD3008" s="137"/>
      <c r="AE3008" s="137"/>
      <c r="AF3008" s="137"/>
      <c r="AG3008" s="337">
        <v>2025</v>
      </c>
      <c r="AH3008" s="171" t="s">
        <v>3050</v>
      </c>
      <c r="AI3008" s="171"/>
      <c r="AJ3008" s="134">
        <f t="shared" ca="1" si="624"/>
        <v>2897</v>
      </c>
      <c r="AK3008" s="35" t="s">
        <v>153</v>
      </c>
      <c r="AL3008" s="134" t="str">
        <f t="shared" ca="1" si="625"/>
        <v>2897.</v>
      </c>
      <c r="AM3008" s="140"/>
      <c r="AO3008" s="193"/>
    </row>
    <row r="3009" spans="1:41" ht="22.5" hidden="1" customHeight="1" x14ac:dyDescent="0.25">
      <c r="A3009" s="68" t="s">
        <v>6078</v>
      </c>
      <c r="B3009" s="25">
        <v>4666</v>
      </c>
      <c r="C3009" s="205" t="s">
        <v>2308</v>
      </c>
      <c r="D3009" s="25">
        <v>1991</v>
      </c>
      <c r="E3009" s="108" t="s">
        <v>2932</v>
      </c>
      <c r="F3009" s="68" t="s">
        <v>2933</v>
      </c>
      <c r="G3009" s="25">
        <v>10</v>
      </c>
      <c r="H3009" s="25">
        <v>6</v>
      </c>
      <c r="I3009" s="137">
        <v>12615.6</v>
      </c>
      <c r="J3009" s="137">
        <v>7593.9</v>
      </c>
      <c r="K3009" s="137">
        <v>7593.9</v>
      </c>
      <c r="L3009" s="30">
        <v>613</v>
      </c>
      <c r="M3009" s="170">
        <f t="shared" si="629"/>
        <v>11461958.17</v>
      </c>
      <c r="N3009" s="137"/>
      <c r="O3009" s="135"/>
      <c r="P3009" s="137"/>
      <c r="Q3009" s="137">
        <f t="shared" si="630"/>
        <v>11461958.17</v>
      </c>
      <c r="R3009" s="137">
        <f>6778992.22+4682965.95</f>
        <v>11461958.17</v>
      </c>
      <c r="S3009" s="30"/>
      <c r="T3009" s="137"/>
      <c r="U3009" s="137"/>
      <c r="V3009" s="137"/>
      <c r="W3009" s="137"/>
      <c r="X3009" s="137"/>
      <c r="Y3009" s="137"/>
      <c r="Z3009" s="137"/>
      <c r="AA3009" s="137"/>
      <c r="AB3009" s="137"/>
      <c r="AC3009" s="137"/>
      <c r="AD3009" s="137"/>
      <c r="AE3009" s="137"/>
      <c r="AF3009" s="137"/>
      <c r="AG3009" s="337">
        <v>2025</v>
      </c>
      <c r="AH3009" s="218" t="s">
        <v>3072</v>
      </c>
      <c r="AI3009" s="218"/>
      <c r="AJ3009" s="134">
        <f t="shared" ca="1" si="624"/>
        <v>2898</v>
      </c>
      <c r="AK3009" s="35" t="s">
        <v>153</v>
      </c>
      <c r="AL3009" s="134" t="str">
        <f t="shared" ca="1" si="625"/>
        <v>2898.</v>
      </c>
      <c r="AM3009" s="140"/>
      <c r="AN3009" s="35"/>
      <c r="AO3009" s="193"/>
    </row>
    <row r="3010" spans="1:41" ht="22.5" hidden="1" customHeight="1" x14ac:dyDescent="0.25">
      <c r="A3010" s="68" t="s">
        <v>6079</v>
      </c>
      <c r="B3010" s="25">
        <v>4867</v>
      </c>
      <c r="C3010" s="205" t="s">
        <v>2309</v>
      </c>
      <c r="D3010" s="25">
        <v>1992</v>
      </c>
      <c r="E3010" s="108" t="s">
        <v>2932</v>
      </c>
      <c r="F3010" s="68" t="s">
        <v>2934</v>
      </c>
      <c r="G3010" s="25">
        <v>3</v>
      </c>
      <c r="H3010" s="25">
        <v>2</v>
      </c>
      <c r="I3010" s="137">
        <v>875.7</v>
      </c>
      <c r="J3010" s="137">
        <v>574.5</v>
      </c>
      <c r="K3010" s="137">
        <v>574.5</v>
      </c>
      <c r="L3010" s="30">
        <v>28</v>
      </c>
      <c r="M3010" s="170">
        <f t="shared" si="629"/>
        <v>325076.31</v>
      </c>
      <c r="N3010" s="137"/>
      <c r="O3010" s="135"/>
      <c r="P3010" s="137"/>
      <c r="Q3010" s="137">
        <f t="shared" si="630"/>
        <v>325076.31</v>
      </c>
      <c r="R3010" s="137">
        <v>325076.31</v>
      </c>
      <c r="S3010" s="30"/>
      <c r="T3010" s="137"/>
      <c r="U3010" s="137"/>
      <c r="V3010" s="137"/>
      <c r="W3010" s="137"/>
      <c r="X3010" s="137"/>
      <c r="Y3010" s="137"/>
      <c r="Z3010" s="137"/>
      <c r="AA3010" s="137"/>
      <c r="AB3010" s="137"/>
      <c r="AC3010" s="137"/>
      <c r="AD3010" s="137"/>
      <c r="AE3010" s="137"/>
      <c r="AF3010" s="137"/>
      <c r="AG3010" s="337">
        <v>2025</v>
      </c>
      <c r="AH3010" s="218" t="s">
        <v>3049</v>
      </c>
      <c r="AI3010" s="218"/>
      <c r="AJ3010" s="134">
        <f t="shared" ca="1" si="624"/>
        <v>2899</v>
      </c>
      <c r="AK3010" s="35" t="s">
        <v>153</v>
      </c>
      <c r="AL3010" s="134" t="str">
        <f t="shared" ca="1" si="625"/>
        <v>2899.</v>
      </c>
      <c r="AM3010" s="140"/>
      <c r="AN3010" s="35"/>
      <c r="AO3010" s="193"/>
    </row>
    <row r="3011" spans="1:41" ht="22.5" hidden="1" customHeight="1" x14ac:dyDescent="0.25">
      <c r="A3011" s="68" t="s">
        <v>6080</v>
      </c>
      <c r="B3011" s="25">
        <v>4880</v>
      </c>
      <c r="C3011" s="205" t="s">
        <v>2310</v>
      </c>
      <c r="D3011" s="25">
        <v>1992</v>
      </c>
      <c r="E3011" s="108" t="s">
        <v>2932</v>
      </c>
      <c r="F3011" s="68" t="s">
        <v>2934</v>
      </c>
      <c r="G3011" s="25">
        <v>5</v>
      </c>
      <c r="H3011" s="25">
        <v>5</v>
      </c>
      <c r="I3011" s="137">
        <v>2729.9</v>
      </c>
      <c r="J3011" s="137">
        <v>2621.5</v>
      </c>
      <c r="K3011" s="137">
        <v>2621.5</v>
      </c>
      <c r="L3011" s="30">
        <v>124</v>
      </c>
      <c r="M3011" s="170">
        <f t="shared" si="629"/>
        <v>4348965.5100000007</v>
      </c>
      <c r="N3011" s="137"/>
      <c r="O3011" s="135"/>
      <c r="P3011" s="137"/>
      <c r="Q3011" s="137">
        <f t="shared" si="630"/>
        <v>4348965.5100000007</v>
      </c>
      <c r="R3011" s="137">
        <v>4348965.5100000007</v>
      </c>
      <c r="S3011" s="30"/>
      <c r="T3011" s="137"/>
      <c r="U3011" s="137"/>
      <c r="V3011" s="137"/>
      <c r="W3011" s="137"/>
      <c r="X3011" s="137"/>
      <c r="Y3011" s="137"/>
      <c r="Z3011" s="137"/>
      <c r="AA3011" s="137"/>
      <c r="AB3011" s="137"/>
      <c r="AC3011" s="137"/>
      <c r="AD3011" s="137"/>
      <c r="AE3011" s="137"/>
      <c r="AF3011" s="137"/>
      <c r="AG3011" s="337">
        <v>2025</v>
      </c>
      <c r="AH3011" s="218" t="s">
        <v>3050</v>
      </c>
      <c r="AI3011" s="218"/>
      <c r="AJ3011" s="134">
        <f t="shared" ca="1" si="624"/>
        <v>2900</v>
      </c>
      <c r="AK3011" s="35" t="s">
        <v>153</v>
      </c>
      <c r="AL3011" s="134" t="str">
        <f t="shared" ca="1" si="625"/>
        <v>2900.</v>
      </c>
      <c r="AM3011" s="140"/>
      <c r="AN3011" s="35"/>
      <c r="AO3011" s="193"/>
    </row>
    <row r="3012" spans="1:41" ht="22.5" hidden="1" customHeight="1" x14ac:dyDescent="0.25">
      <c r="A3012" s="68" t="s">
        <v>6081</v>
      </c>
      <c r="B3012" s="25">
        <v>5214</v>
      </c>
      <c r="C3012" s="333" t="s">
        <v>2313</v>
      </c>
      <c r="D3012" s="25">
        <v>1994</v>
      </c>
      <c r="E3012" s="108" t="s">
        <v>2932</v>
      </c>
      <c r="F3012" s="68" t="s">
        <v>2934</v>
      </c>
      <c r="G3012" s="25">
        <v>3</v>
      </c>
      <c r="H3012" s="25">
        <v>3</v>
      </c>
      <c r="I3012" s="170">
        <v>1580.9</v>
      </c>
      <c r="J3012" s="170">
        <v>862.2</v>
      </c>
      <c r="K3012" s="170">
        <v>862.2</v>
      </c>
      <c r="L3012" s="287">
        <v>25</v>
      </c>
      <c r="M3012" s="170">
        <f t="shared" si="629"/>
        <v>849469.53</v>
      </c>
      <c r="N3012" s="137"/>
      <c r="O3012" s="135"/>
      <c r="P3012" s="137"/>
      <c r="Q3012" s="137">
        <f t="shared" si="630"/>
        <v>849469.53</v>
      </c>
      <c r="R3012" s="137">
        <v>849469.53</v>
      </c>
      <c r="S3012" s="30"/>
      <c r="T3012" s="137"/>
      <c r="U3012" s="137"/>
      <c r="V3012" s="137"/>
      <c r="W3012" s="137"/>
      <c r="X3012" s="137"/>
      <c r="Y3012" s="137"/>
      <c r="Z3012" s="137"/>
      <c r="AA3012" s="137"/>
      <c r="AB3012" s="137"/>
      <c r="AC3012" s="137"/>
      <c r="AD3012" s="137"/>
      <c r="AE3012" s="137"/>
      <c r="AF3012" s="137"/>
      <c r="AG3012" s="337">
        <v>2025</v>
      </c>
      <c r="AH3012" s="171" t="s">
        <v>3053</v>
      </c>
      <c r="AI3012" s="171"/>
      <c r="AJ3012" s="134">
        <f t="shared" ca="1" si="624"/>
        <v>2901</v>
      </c>
      <c r="AK3012" s="35" t="s">
        <v>153</v>
      </c>
      <c r="AL3012" s="134" t="str">
        <f t="shared" ca="1" si="625"/>
        <v>2901.</v>
      </c>
      <c r="AM3012" s="140"/>
      <c r="AN3012" s="35"/>
      <c r="AO3012" s="193"/>
    </row>
    <row r="3013" spans="1:41" ht="22.5" hidden="1" customHeight="1" x14ac:dyDescent="0.25">
      <c r="A3013" s="68" t="s">
        <v>6082</v>
      </c>
      <c r="B3013" s="25">
        <v>4118</v>
      </c>
      <c r="C3013" s="169" t="s">
        <v>2943</v>
      </c>
      <c r="D3013" s="25">
        <v>1995</v>
      </c>
      <c r="E3013" s="108" t="s">
        <v>2932</v>
      </c>
      <c r="F3013" s="68" t="s">
        <v>2934</v>
      </c>
      <c r="G3013" s="25">
        <v>5</v>
      </c>
      <c r="H3013" s="25">
        <v>4</v>
      </c>
      <c r="I3013" s="170">
        <v>2669</v>
      </c>
      <c r="J3013" s="170">
        <v>1568</v>
      </c>
      <c r="K3013" s="170">
        <v>1568</v>
      </c>
      <c r="L3013" s="287">
        <v>146</v>
      </c>
      <c r="M3013" s="170">
        <f t="shared" si="629"/>
        <v>990726.36</v>
      </c>
      <c r="N3013" s="137"/>
      <c r="O3013" s="135"/>
      <c r="P3013" s="137"/>
      <c r="Q3013" s="137">
        <f t="shared" si="630"/>
        <v>990726.36</v>
      </c>
      <c r="R3013" s="137">
        <v>990726.36</v>
      </c>
      <c r="S3013" s="30"/>
      <c r="T3013" s="137"/>
      <c r="U3013" s="137"/>
      <c r="V3013" s="137"/>
      <c r="W3013" s="137"/>
      <c r="X3013" s="137"/>
      <c r="Y3013" s="137"/>
      <c r="Z3013" s="137"/>
      <c r="AA3013" s="137"/>
      <c r="AB3013" s="137"/>
      <c r="AC3013" s="137"/>
      <c r="AD3013" s="137"/>
      <c r="AE3013" s="137"/>
      <c r="AF3013" s="137"/>
      <c r="AG3013" s="337">
        <v>2025</v>
      </c>
      <c r="AH3013" s="171" t="s">
        <v>3049</v>
      </c>
      <c r="AI3013" s="171"/>
      <c r="AJ3013" s="134">
        <f t="shared" ca="1" si="624"/>
        <v>2902</v>
      </c>
      <c r="AK3013" s="35" t="s">
        <v>153</v>
      </c>
      <c r="AL3013" s="134" t="str">
        <f t="shared" ca="1" si="625"/>
        <v>2902.</v>
      </c>
      <c r="AM3013" s="140"/>
      <c r="AN3013" s="35"/>
      <c r="AO3013" s="193"/>
    </row>
    <row r="3014" spans="1:41" ht="22.5" hidden="1" customHeight="1" x14ac:dyDescent="0.25">
      <c r="A3014" s="68" t="s">
        <v>6083</v>
      </c>
      <c r="B3014" s="25">
        <v>4120</v>
      </c>
      <c r="C3014" s="37" t="s">
        <v>2944</v>
      </c>
      <c r="D3014" s="25">
        <v>1995</v>
      </c>
      <c r="E3014" s="108" t="s">
        <v>2932</v>
      </c>
      <c r="F3014" s="68" t="s">
        <v>2934</v>
      </c>
      <c r="G3014" s="25">
        <v>5</v>
      </c>
      <c r="H3014" s="25">
        <v>1</v>
      </c>
      <c r="I3014" s="170">
        <v>2444.1</v>
      </c>
      <c r="J3014" s="170">
        <v>1333.7</v>
      </c>
      <c r="K3014" s="170">
        <v>1333.7</v>
      </c>
      <c r="L3014" s="287">
        <v>110</v>
      </c>
      <c r="M3014" s="170">
        <f t="shared" si="629"/>
        <v>907262.07000000007</v>
      </c>
      <c r="N3014" s="137"/>
      <c r="O3014" s="135"/>
      <c r="P3014" s="137"/>
      <c r="Q3014" s="137">
        <f t="shared" si="630"/>
        <v>907262.07000000007</v>
      </c>
      <c r="R3014" s="137">
        <v>907262.07000000007</v>
      </c>
      <c r="S3014" s="30"/>
      <c r="T3014" s="137"/>
      <c r="U3014" s="137"/>
      <c r="V3014" s="137"/>
      <c r="W3014" s="137"/>
      <c r="X3014" s="137"/>
      <c r="Y3014" s="137"/>
      <c r="Z3014" s="137"/>
      <c r="AA3014" s="137"/>
      <c r="AB3014" s="137"/>
      <c r="AC3014" s="137"/>
      <c r="AD3014" s="137"/>
      <c r="AE3014" s="137"/>
      <c r="AF3014" s="137"/>
      <c r="AG3014" s="337">
        <v>2025</v>
      </c>
      <c r="AH3014" s="171" t="s">
        <v>3049</v>
      </c>
      <c r="AI3014" s="171"/>
      <c r="AJ3014" s="134">
        <f t="shared" ca="1" si="624"/>
        <v>2903</v>
      </c>
      <c r="AK3014" s="35" t="s">
        <v>153</v>
      </c>
      <c r="AL3014" s="134" t="str">
        <f t="shared" ca="1" si="625"/>
        <v>2903.</v>
      </c>
      <c r="AM3014" s="140"/>
      <c r="AN3014" s="35"/>
      <c r="AO3014" s="193"/>
    </row>
    <row r="3015" spans="1:41" ht="22.5" hidden="1" customHeight="1" x14ac:dyDescent="0.25">
      <c r="A3015" s="68" t="s">
        <v>6084</v>
      </c>
      <c r="B3015" s="25">
        <v>4222</v>
      </c>
      <c r="C3015" s="333" t="s">
        <v>2315</v>
      </c>
      <c r="D3015" s="25">
        <v>1995</v>
      </c>
      <c r="E3015" s="108" t="s">
        <v>2932</v>
      </c>
      <c r="F3015" s="68" t="s">
        <v>2934</v>
      </c>
      <c r="G3015" s="25">
        <v>13</v>
      </c>
      <c r="H3015" s="25">
        <v>1</v>
      </c>
      <c r="I3015" s="170">
        <v>4815.7</v>
      </c>
      <c r="J3015" s="170">
        <v>2154.8000000000002</v>
      </c>
      <c r="K3015" s="170">
        <v>2154.8000000000002</v>
      </c>
      <c r="L3015" s="287">
        <v>153</v>
      </c>
      <c r="M3015" s="170">
        <f t="shared" si="629"/>
        <v>1787596.2000000002</v>
      </c>
      <c r="N3015" s="137"/>
      <c r="O3015" s="135"/>
      <c r="P3015" s="137"/>
      <c r="Q3015" s="137">
        <f t="shared" si="630"/>
        <v>1787596.2000000002</v>
      </c>
      <c r="R3015" s="137">
        <v>1787596.2000000002</v>
      </c>
      <c r="S3015" s="30"/>
      <c r="T3015" s="137"/>
      <c r="U3015" s="137"/>
      <c r="V3015" s="137"/>
      <c r="W3015" s="137"/>
      <c r="X3015" s="137"/>
      <c r="Y3015" s="137"/>
      <c r="Z3015" s="137"/>
      <c r="AA3015" s="137"/>
      <c r="AB3015" s="137"/>
      <c r="AC3015" s="137"/>
      <c r="AD3015" s="137"/>
      <c r="AE3015" s="137"/>
      <c r="AF3015" s="137"/>
      <c r="AG3015" s="337">
        <v>2025</v>
      </c>
      <c r="AH3015" s="171" t="s">
        <v>3049</v>
      </c>
      <c r="AI3015" s="171"/>
      <c r="AJ3015" s="134">
        <f t="shared" ca="1" si="624"/>
        <v>2904</v>
      </c>
      <c r="AK3015" s="35" t="s">
        <v>153</v>
      </c>
      <c r="AL3015" s="134" t="str">
        <f t="shared" ca="1" si="625"/>
        <v>2904.</v>
      </c>
      <c r="AM3015" s="140"/>
      <c r="AN3015" s="35"/>
      <c r="AO3015" s="193"/>
    </row>
    <row r="3016" spans="1:41" ht="23.25" hidden="1" customHeight="1" x14ac:dyDescent="0.25">
      <c r="A3016" s="68" t="s">
        <v>6085</v>
      </c>
      <c r="B3016" s="25">
        <v>4234</v>
      </c>
      <c r="C3016" s="36" t="s">
        <v>2316</v>
      </c>
      <c r="D3016" s="25">
        <v>1996</v>
      </c>
      <c r="E3016" s="108" t="s">
        <v>2932</v>
      </c>
      <c r="F3016" s="68" t="s">
        <v>2933</v>
      </c>
      <c r="G3016" s="25">
        <v>10</v>
      </c>
      <c r="H3016" s="25">
        <v>11</v>
      </c>
      <c r="I3016" s="137">
        <v>24881.7</v>
      </c>
      <c r="J3016" s="137">
        <v>21860.2</v>
      </c>
      <c r="K3016" s="137">
        <v>21848.1</v>
      </c>
      <c r="L3016" s="30">
        <v>958</v>
      </c>
      <c r="M3016" s="170">
        <f t="shared" si="629"/>
        <v>34167760</v>
      </c>
      <c r="N3016" s="137"/>
      <c r="O3016" s="135"/>
      <c r="P3016" s="137"/>
      <c r="Q3016" s="137">
        <f t="shared" si="630"/>
        <v>34167760</v>
      </c>
      <c r="R3016" s="137"/>
      <c r="S3016" s="30">
        <v>11</v>
      </c>
      <c r="T3016" s="137">
        <f>S3016*3106160</f>
        <v>34167760</v>
      </c>
      <c r="U3016" s="137"/>
      <c r="V3016" s="137"/>
      <c r="W3016" s="137"/>
      <c r="X3016" s="137"/>
      <c r="Y3016" s="137"/>
      <c r="Z3016" s="137"/>
      <c r="AA3016" s="137"/>
      <c r="AB3016" s="137"/>
      <c r="AC3016" s="336"/>
      <c r="AD3016" s="336"/>
      <c r="AE3016" s="137"/>
      <c r="AF3016" s="137"/>
      <c r="AG3016" s="337">
        <v>2025</v>
      </c>
      <c r="AH3016" s="171"/>
      <c r="AI3016" s="171"/>
      <c r="AJ3016" s="134">
        <f t="shared" ca="1" si="624"/>
        <v>2905</v>
      </c>
      <c r="AK3016" s="35" t="s">
        <v>153</v>
      </c>
      <c r="AL3016" s="134" t="str">
        <f t="shared" ca="1" si="625"/>
        <v>2905.</v>
      </c>
      <c r="AM3016" s="140"/>
      <c r="AO3016" s="193"/>
    </row>
    <row r="3017" spans="1:41" ht="22.5" hidden="1" customHeight="1" x14ac:dyDescent="0.25">
      <c r="A3017" s="68" t="s">
        <v>6086</v>
      </c>
      <c r="B3017" s="25">
        <v>4377</v>
      </c>
      <c r="C3017" s="36" t="s">
        <v>2317</v>
      </c>
      <c r="D3017" s="25">
        <v>1999</v>
      </c>
      <c r="E3017" s="108" t="s">
        <v>2932</v>
      </c>
      <c r="F3017" s="68" t="s">
        <v>2934</v>
      </c>
      <c r="G3017" s="25">
        <v>10</v>
      </c>
      <c r="H3017" s="25">
        <v>6</v>
      </c>
      <c r="I3017" s="170">
        <v>12388.2</v>
      </c>
      <c r="J3017" s="170">
        <v>12689.5</v>
      </c>
      <c r="K3017" s="170">
        <v>11496.5</v>
      </c>
      <c r="L3017" s="287">
        <v>417</v>
      </c>
      <c r="M3017" s="170">
        <f t="shared" si="629"/>
        <v>12255878.16</v>
      </c>
      <c r="N3017" s="137"/>
      <c r="O3017" s="135"/>
      <c r="P3017" s="137"/>
      <c r="Q3017" s="137">
        <f t="shared" si="630"/>
        <v>12255878.16</v>
      </c>
      <c r="R3017" s="137"/>
      <c r="S3017" s="30"/>
      <c r="T3017" s="137"/>
      <c r="U3017" s="137">
        <v>3455.28</v>
      </c>
      <c r="V3017" s="137">
        <f>U3017*3547</f>
        <v>12255878.16</v>
      </c>
      <c r="W3017" s="137"/>
      <c r="X3017" s="137"/>
      <c r="Y3017" s="137"/>
      <c r="Z3017" s="137"/>
      <c r="AA3017" s="137"/>
      <c r="AB3017" s="137"/>
      <c r="AC3017" s="336"/>
      <c r="AD3017" s="336"/>
      <c r="AE3017" s="137"/>
      <c r="AF3017" s="137"/>
      <c r="AG3017" s="337">
        <v>2025</v>
      </c>
      <c r="AH3017" s="166"/>
      <c r="AI3017" s="166"/>
      <c r="AJ3017" s="134">
        <f t="shared" ca="1" si="624"/>
        <v>2906</v>
      </c>
      <c r="AK3017" s="35" t="s">
        <v>153</v>
      </c>
      <c r="AL3017" s="134" t="str">
        <f t="shared" ca="1" si="625"/>
        <v>2906.</v>
      </c>
      <c r="AM3017" s="140"/>
      <c r="AN3017" s="35"/>
      <c r="AO3017" s="193"/>
    </row>
    <row r="3018" spans="1:41" ht="22.5" hidden="1" customHeight="1" x14ac:dyDescent="0.25">
      <c r="A3018" s="68" t="s">
        <v>6087</v>
      </c>
      <c r="B3018" s="25">
        <v>4147</v>
      </c>
      <c r="C3018" s="169" t="s">
        <v>2318</v>
      </c>
      <c r="D3018" s="25">
        <v>1962</v>
      </c>
      <c r="E3018" s="108" t="s">
        <v>2932</v>
      </c>
      <c r="F3018" s="68" t="s">
        <v>2934</v>
      </c>
      <c r="G3018" s="25">
        <v>3</v>
      </c>
      <c r="H3018" s="25">
        <v>1</v>
      </c>
      <c r="I3018" s="170">
        <v>896.2</v>
      </c>
      <c r="J3018" s="137">
        <v>896.2</v>
      </c>
      <c r="K3018" s="170">
        <v>896.2</v>
      </c>
      <c r="L3018" s="287">
        <v>58</v>
      </c>
      <c r="M3018" s="170">
        <f t="shared" si="629"/>
        <v>5352645</v>
      </c>
      <c r="N3018" s="137"/>
      <c r="O3018" s="135"/>
      <c r="P3018" s="137"/>
      <c r="Q3018" s="137">
        <f t="shared" si="630"/>
        <v>5352645</v>
      </c>
      <c r="R3018" s="137">
        <f>5116860+235785</f>
        <v>5352645</v>
      </c>
      <c r="S3018" s="30"/>
      <c r="T3018" s="137"/>
      <c r="U3018" s="137"/>
      <c r="V3018" s="137"/>
      <c r="W3018" s="137"/>
      <c r="X3018" s="137"/>
      <c r="Y3018" s="137"/>
      <c r="Z3018" s="137"/>
      <c r="AA3018" s="137"/>
      <c r="AB3018" s="137"/>
      <c r="AC3018" s="137"/>
      <c r="AD3018" s="137"/>
      <c r="AE3018" s="137"/>
      <c r="AF3018" s="137"/>
      <c r="AG3018" s="337">
        <v>2025</v>
      </c>
      <c r="AH3018" s="171" t="s">
        <v>3059</v>
      </c>
      <c r="AI3018" s="171"/>
      <c r="AJ3018" s="134">
        <f t="shared" ca="1" si="624"/>
        <v>2907</v>
      </c>
      <c r="AK3018" s="35" t="s">
        <v>153</v>
      </c>
      <c r="AL3018" s="134" t="str">
        <f t="shared" ca="1" si="625"/>
        <v>2907.</v>
      </c>
      <c r="AM3018" s="140"/>
      <c r="AN3018" s="35"/>
      <c r="AO3018" s="193"/>
    </row>
    <row r="3019" spans="1:41" ht="22.5" hidden="1" customHeight="1" x14ac:dyDescent="0.25">
      <c r="A3019" s="68" t="s">
        <v>6088</v>
      </c>
      <c r="B3019" s="25">
        <v>5030</v>
      </c>
      <c r="C3019" s="333" t="s">
        <v>2320</v>
      </c>
      <c r="D3019" s="25">
        <v>1998</v>
      </c>
      <c r="E3019" s="108" t="s">
        <v>2932</v>
      </c>
      <c r="F3019" s="68" t="s">
        <v>2934</v>
      </c>
      <c r="G3019" s="25">
        <v>5</v>
      </c>
      <c r="H3019" s="25">
        <v>2</v>
      </c>
      <c r="I3019" s="137">
        <v>3425.6</v>
      </c>
      <c r="J3019" s="137">
        <v>1932.9</v>
      </c>
      <c r="K3019" s="137">
        <v>1932.9</v>
      </c>
      <c r="L3019" s="30">
        <v>99</v>
      </c>
      <c r="M3019" s="170">
        <f t="shared" si="629"/>
        <v>7264500</v>
      </c>
      <c r="N3019" s="137"/>
      <c r="O3019" s="135"/>
      <c r="P3019" s="137"/>
      <c r="Q3019" s="137">
        <f t="shared" si="630"/>
        <v>7264500</v>
      </c>
      <c r="R3019" s="137">
        <f>1173000+6091500</f>
        <v>7264500</v>
      </c>
      <c r="S3019" s="30"/>
      <c r="T3019" s="137"/>
      <c r="U3019" s="137"/>
      <c r="V3019" s="137"/>
      <c r="W3019" s="137"/>
      <c r="X3019" s="137"/>
      <c r="Y3019" s="137"/>
      <c r="Z3019" s="137"/>
      <c r="AA3019" s="137"/>
      <c r="AB3019" s="137"/>
      <c r="AC3019" s="137"/>
      <c r="AD3019" s="137"/>
      <c r="AE3019" s="137"/>
      <c r="AF3019" s="137"/>
      <c r="AG3019" s="337">
        <v>2025</v>
      </c>
      <c r="AH3019" s="171" t="s">
        <v>3061</v>
      </c>
      <c r="AI3019" s="171"/>
      <c r="AJ3019" s="134">
        <f t="shared" ca="1" si="624"/>
        <v>2908</v>
      </c>
      <c r="AK3019" s="35" t="s">
        <v>153</v>
      </c>
      <c r="AL3019" s="134" t="str">
        <f t="shared" ca="1" si="625"/>
        <v>2908.</v>
      </c>
      <c r="AM3019" s="140"/>
      <c r="AN3019" s="35"/>
      <c r="AO3019" s="193"/>
    </row>
    <row r="3020" spans="1:41" ht="22.5" hidden="1" customHeight="1" x14ac:dyDescent="0.25">
      <c r="A3020" s="68" t="s">
        <v>6089</v>
      </c>
      <c r="B3020" s="25">
        <v>4899</v>
      </c>
      <c r="C3020" s="36" t="s">
        <v>2321</v>
      </c>
      <c r="D3020" s="25">
        <v>1998</v>
      </c>
      <c r="E3020" s="108" t="s">
        <v>2932</v>
      </c>
      <c r="F3020" s="68" t="s">
        <v>2934</v>
      </c>
      <c r="G3020" s="25">
        <v>5</v>
      </c>
      <c r="H3020" s="25">
        <v>4</v>
      </c>
      <c r="I3020" s="137">
        <v>3684.3</v>
      </c>
      <c r="J3020" s="137">
        <v>4263.8</v>
      </c>
      <c r="K3020" s="137">
        <v>3678.4</v>
      </c>
      <c r="L3020" s="30">
        <v>97</v>
      </c>
      <c r="M3020" s="170">
        <f t="shared" si="629"/>
        <v>1367625.0899999999</v>
      </c>
      <c r="N3020" s="137"/>
      <c r="O3020" s="135"/>
      <c r="P3020" s="137"/>
      <c r="Q3020" s="137">
        <f t="shared" si="630"/>
        <v>1367625.0899999999</v>
      </c>
      <c r="R3020" s="137">
        <v>1367625.0899999999</v>
      </c>
      <c r="S3020" s="30"/>
      <c r="T3020" s="137"/>
      <c r="U3020" s="137"/>
      <c r="V3020" s="137"/>
      <c r="W3020" s="137"/>
      <c r="X3020" s="137"/>
      <c r="Y3020" s="137"/>
      <c r="Z3020" s="137"/>
      <c r="AA3020" s="137"/>
      <c r="AB3020" s="137"/>
      <c r="AC3020" s="336"/>
      <c r="AD3020" s="336"/>
      <c r="AE3020" s="137"/>
      <c r="AF3020" s="137"/>
      <c r="AG3020" s="337">
        <v>2025</v>
      </c>
      <c r="AH3020" s="171" t="s">
        <v>3049</v>
      </c>
      <c r="AI3020" s="171"/>
      <c r="AJ3020" s="134">
        <f t="shared" ca="1" si="624"/>
        <v>2909</v>
      </c>
      <c r="AK3020" s="35" t="s">
        <v>153</v>
      </c>
      <c r="AL3020" s="134" t="str">
        <f t="shared" ca="1" si="625"/>
        <v>2909.</v>
      </c>
      <c r="AM3020" s="140"/>
      <c r="AN3020" s="35"/>
      <c r="AO3020" s="193"/>
    </row>
    <row r="3021" spans="1:41" ht="22.5" hidden="1" customHeight="1" x14ac:dyDescent="0.25">
      <c r="A3021" s="68" t="s">
        <v>6090</v>
      </c>
      <c r="B3021" s="25">
        <v>4274</v>
      </c>
      <c r="C3021" s="333" t="s">
        <v>2322</v>
      </c>
      <c r="D3021" s="25">
        <v>1997</v>
      </c>
      <c r="E3021" s="108" t="s">
        <v>2932</v>
      </c>
      <c r="F3021" s="68" t="s">
        <v>2934</v>
      </c>
      <c r="G3021" s="25">
        <v>4</v>
      </c>
      <c r="H3021" s="25">
        <v>2</v>
      </c>
      <c r="I3021" s="170">
        <v>1988.3</v>
      </c>
      <c r="J3021" s="170">
        <v>1217.4000000000001</v>
      </c>
      <c r="K3021" s="170">
        <v>1217.4000000000001</v>
      </c>
      <c r="L3021" s="287">
        <v>40</v>
      </c>
      <c r="M3021" s="170">
        <f t="shared" si="629"/>
        <v>738053.55</v>
      </c>
      <c r="N3021" s="137"/>
      <c r="O3021" s="135"/>
      <c r="P3021" s="137"/>
      <c r="Q3021" s="137">
        <f t="shared" si="630"/>
        <v>738053.55</v>
      </c>
      <c r="R3021" s="137">
        <v>738053.55</v>
      </c>
      <c r="S3021" s="30"/>
      <c r="T3021" s="137"/>
      <c r="U3021" s="137"/>
      <c r="V3021" s="137"/>
      <c r="W3021" s="137"/>
      <c r="X3021" s="137"/>
      <c r="Y3021" s="137"/>
      <c r="Z3021" s="137"/>
      <c r="AA3021" s="137"/>
      <c r="AB3021" s="137"/>
      <c r="AC3021" s="137"/>
      <c r="AD3021" s="137"/>
      <c r="AE3021" s="137"/>
      <c r="AF3021" s="137"/>
      <c r="AG3021" s="337">
        <v>2025</v>
      </c>
      <c r="AH3021" s="171" t="s">
        <v>3049</v>
      </c>
      <c r="AI3021" s="171"/>
      <c r="AJ3021" s="134">
        <f t="shared" ca="1" si="624"/>
        <v>2910</v>
      </c>
      <c r="AK3021" s="35" t="s">
        <v>153</v>
      </c>
      <c r="AL3021" s="134" t="str">
        <f t="shared" ca="1" si="625"/>
        <v>2910.</v>
      </c>
      <c r="AM3021" s="140"/>
      <c r="AN3021" s="35"/>
      <c r="AO3021" s="193"/>
    </row>
    <row r="3022" spans="1:41" ht="22.5" hidden="1" customHeight="1" x14ac:dyDescent="0.25">
      <c r="A3022" s="68" t="s">
        <v>6091</v>
      </c>
      <c r="B3022" s="25">
        <v>4163</v>
      </c>
      <c r="C3022" s="37" t="s">
        <v>2323</v>
      </c>
      <c r="D3022" s="25">
        <v>1999</v>
      </c>
      <c r="E3022" s="108" t="s">
        <v>2932</v>
      </c>
      <c r="F3022" s="68" t="s">
        <v>2934</v>
      </c>
      <c r="G3022" s="25">
        <v>3</v>
      </c>
      <c r="H3022" s="25">
        <v>2</v>
      </c>
      <c r="I3022" s="170">
        <v>1158.3</v>
      </c>
      <c r="J3022" s="137">
        <v>783.5</v>
      </c>
      <c r="K3022" s="170">
        <v>783.5</v>
      </c>
      <c r="L3022" s="287">
        <v>14</v>
      </c>
      <c r="M3022" s="170">
        <f t="shared" si="629"/>
        <v>429953.55000000005</v>
      </c>
      <c r="N3022" s="137"/>
      <c r="O3022" s="135"/>
      <c r="P3022" s="137"/>
      <c r="Q3022" s="137">
        <f t="shared" si="630"/>
        <v>429953.55000000005</v>
      </c>
      <c r="R3022" s="137">
        <v>429953.55000000005</v>
      </c>
      <c r="S3022" s="30"/>
      <c r="T3022" s="137"/>
      <c r="U3022" s="137"/>
      <c r="V3022" s="137"/>
      <c r="W3022" s="137"/>
      <c r="X3022" s="137"/>
      <c r="Y3022" s="137"/>
      <c r="Z3022" s="137"/>
      <c r="AA3022" s="137"/>
      <c r="AB3022" s="137"/>
      <c r="AC3022" s="137"/>
      <c r="AD3022" s="137"/>
      <c r="AE3022" s="137"/>
      <c r="AF3022" s="137"/>
      <c r="AG3022" s="337">
        <v>2025</v>
      </c>
      <c r="AH3022" s="171" t="s">
        <v>3049</v>
      </c>
      <c r="AI3022" s="171"/>
      <c r="AJ3022" s="134">
        <f t="shared" ca="1" si="624"/>
        <v>2911</v>
      </c>
      <c r="AK3022" s="35" t="s">
        <v>153</v>
      </c>
      <c r="AL3022" s="134" t="str">
        <f t="shared" ca="1" si="625"/>
        <v>2911.</v>
      </c>
      <c r="AM3022" s="140"/>
      <c r="AN3022" s="35"/>
      <c r="AO3022" s="193"/>
    </row>
    <row r="3023" spans="1:41" ht="22.5" hidden="1" customHeight="1" x14ac:dyDescent="0.25">
      <c r="A3023" s="68" t="s">
        <v>6092</v>
      </c>
      <c r="B3023" s="25">
        <v>4620</v>
      </c>
      <c r="C3023" s="36" t="s">
        <v>2324</v>
      </c>
      <c r="D3023" s="25">
        <v>1999</v>
      </c>
      <c r="E3023" s="108" t="s">
        <v>2932</v>
      </c>
      <c r="F3023" s="68" t="s">
        <v>2933</v>
      </c>
      <c r="G3023" s="25">
        <v>10</v>
      </c>
      <c r="H3023" s="25">
        <v>1</v>
      </c>
      <c r="I3023" s="170">
        <v>4130.5</v>
      </c>
      <c r="J3023" s="170">
        <v>5298.6</v>
      </c>
      <c r="K3023" s="170">
        <v>3878</v>
      </c>
      <c r="L3023" s="287">
        <v>143</v>
      </c>
      <c r="M3023" s="170">
        <f t="shared" si="629"/>
        <v>4086392.2899999996</v>
      </c>
      <c r="N3023" s="137"/>
      <c r="O3023" s="135"/>
      <c r="P3023" s="137"/>
      <c r="Q3023" s="137">
        <f t="shared" si="630"/>
        <v>4086392.2899999996</v>
      </c>
      <c r="R3023" s="137"/>
      <c r="S3023" s="30"/>
      <c r="T3023" s="137"/>
      <c r="U3023" s="137">
        <v>1152.07</v>
      </c>
      <c r="V3023" s="137">
        <f>U3023*3547</f>
        <v>4086392.2899999996</v>
      </c>
      <c r="W3023" s="137"/>
      <c r="X3023" s="137"/>
      <c r="Y3023" s="137"/>
      <c r="Z3023" s="137"/>
      <c r="AA3023" s="137"/>
      <c r="AB3023" s="137"/>
      <c r="AC3023" s="336"/>
      <c r="AD3023" s="336"/>
      <c r="AE3023" s="137"/>
      <c r="AF3023" s="137"/>
      <c r="AG3023" s="337">
        <v>2025</v>
      </c>
      <c r="AH3023" s="166"/>
      <c r="AI3023" s="166"/>
      <c r="AJ3023" s="134">
        <f t="shared" ca="1" si="624"/>
        <v>2912</v>
      </c>
      <c r="AK3023" s="35" t="s">
        <v>153</v>
      </c>
      <c r="AL3023" s="134" t="str">
        <f t="shared" ca="1" si="625"/>
        <v>2912.</v>
      </c>
      <c r="AM3023" s="140"/>
      <c r="AN3023" s="35"/>
      <c r="AO3023" s="193"/>
    </row>
    <row r="3024" spans="1:41" ht="23.25" hidden="1" customHeight="1" x14ac:dyDescent="0.25">
      <c r="A3024" s="68" t="s">
        <v>6093</v>
      </c>
      <c r="B3024" s="25">
        <v>5068</v>
      </c>
      <c r="C3024" s="36" t="s">
        <v>2325</v>
      </c>
      <c r="D3024" s="25">
        <v>2002</v>
      </c>
      <c r="E3024" s="108" t="s">
        <v>2932</v>
      </c>
      <c r="F3024" s="68" t="s">
        <v>2934</v>
      </c>
      <c r="G3024" s="25">
        <v>6</v>
      </c>
      <c r="H3024" s="25">
        <v>1</v>
      </c>
      <c r="I3024" s="170">
        <v>1384.8</v>
      </c>
      <c r="J3024" s="170">
        <v>1384.8</v>
      </c>
      <c r="K3024" s="170">
        <v>1204.5999999999999</v>
      </c>
      <c r="L3024" s="287">
        <v>31</v>
      </c>
      <c r="M3024" s="170">
        <f t="shared" si="629"/>
        <v>2602958</v>
      </c>
      <c r="N3024" s="137"/>
      <c r="O3024" s="135"/>
      <c r="P3024" s="137"/>
      <c r="Q3024" s="137">
        <f t="shared" si="630"/>
        <v>2602958</v>
      </c>
      <c r="R3024" s="137"/>
      <c r="S3024" s="30"/>
      <c r="T3024" s="137"/>
      <c r="U3024" s="137">
        <v>346</v>
      </c>
      <c r="V3024" s="137">
        <f>U3024*7523</f>
        <v>2602958</v>
      </c>
      <c r="W3024" s="137"/>
      <c r="X3024" s="137"/>
      <c r="Y3024" s="137"/>
      <c r="Z3024" s="137"/>
      <c r="AA3024" s="137"/>
      <c r="AB3024" s="137"/>
      <c r="AC3024" s="336"/>
      <c r="AD3024" s="336"/>
      <c r="AE3024" s="137"/>
      <c r="AF3024" s="137"/>
      <c r="AG3024" s="337">
        <v>2025</v>
      </c>
      <c r="AH3024" s="166"/>
      <c r="AI3024" s="166"/>
      <c r="AJ3024" s="134">
        <f t="shared" ca="1" si="624"/>
        <v>2913</v>
      </c>
      <c r="AK3024" s="35" t="s">
        <v>153</v>
      </c>
      <c r="AL3024" s="134" t="str">
        <f t="shared" ca="1" si="625"/>
        <v>2913.</v>
      </c>
      <c r="AM3024" s="140"/>
      <c r="AO3024" s="193"/>
    </row>
    <row r="3025" spans="1:41" ht="22.5" hidden="1" customHeight="1" x14ac:dyDescent="0.25">
      <c r="A3025" s="68" t="s">
        <v>6094</v>
      </c>
      <c r="B3025" s="25">
        <v>5361</v>
      </c>
      <c r="C3025" s="333" t="s">
        <v>2326</v>
      </c>
      <c r="D3025" s="25">
        <v>1963</v>
      </c>
      <c r="E3025" s="108" t="s">
        <v>2932</v>
      </c>
      <c r="F3025" s="68" t="s">
        <v>2934</v>
      </c>
      <c r="G3025" s="25">
        <v>5</v>
      </c>
      <c r="H3025" s="25">
        <v>3</v>
      </c>
      <c r="I3025" s="137">
        <v>3154.8</v>
      </c>
      <c r="J3025" s="137">
        <v>2503.9</v>
      </c>
      <c r="K3025" s="137">
        <v>2503.9</v>
      </c>
      <c r="L3025" s="30">
        <v>109</v>
      </c>
      <c r="M3025" s="170">
        <f t="shared" si="629"/>
        <v>5087742.63</v>
      </c>
      <c r="N3025" s="137"/>
      <c r="O3025" s="135"/>
      <c r="P3025" s="137"/>
      <c r="Q3025" s="137">
        <f t="shared" si="630"/>
        <v>5087742.63</v>
      </c>
      <c r="R3025" s="137">
        <v>5087742.63</v>
      </c>
      <c r="S3025" s="30"/>
      <c r="T3025" s="137"/>
      <c r="U3025" s="137"/>
      <c r="V3025" s="137"/>
      <c r="W3025" s="137"/>
      <c r="X3025" s="137"/>
      <c r="Y3025" s="137"/>
      <c r="Z3025" s="137"/>
      <c r="AA3025" s="137"/>
      <c r="AB3025" s="137"/>
      <c r="AC3025" s="137"/>
      <c r="AD3025" s="137"/>
      <c r="AE3025" s="137"/>
      <c r="AF3025" s="137"/>
      <c r="AG3025" s="337">
        <v>2025</v>
      </c>
      <c r="AH3025" s="171" t="s">
        <v>3050</v>
      </c>
      <c r="AI3025" s="171"/>
      <c r="AJ3025" s="134">
        <f t="shared" ca="1" si="624"/>
        <v>2914</v>
      </c>
      <c r="AK3025" s="35" t="s">
        <v>153</v>
      </c>
      <c r="AL3025" s="134" t="str">
        <f t="shared" ca="1" si="625"/>
        <v>2914.</v>
      </c>
      <c r="AM3025" s="140"/>
      <c r="AN3025" s="35"/>
      <c r="AO3025" s="193"/>
    </row>
    <row r="3026" spans="1:41" ht="22.5" hidden="1" customHeight="1" x14ac:dyDescent="0.25">
      <c r="A3026" s="68" t="s">
        <v>6095</v>
      </c>
      <c r="B3026" s="25">
        <v>5032</v>
      </c>
      <c r="C3026" s="36" t="s">
        <v>2327</v>
      </c>
      <c r="D3026" s="25">
        <v>2003</v>
      </c>
      <c r="E3026" s="108" t="s">
        <v>2932</v>
      </c>
      <c r="F3026" s="68" t="s">
        <v>2934</v>
      </c>
      <c r="G3026" s="25">
        <v>5</v>
      </c>
      <c r="H3026" s="25">
        <v>1</v>
      </c>
      <c r="I3026" s="170">
        <v>1967.4</v>
      </c>
      <c r="J3026" s="170">
        <v>2778.8</v>
      </c>
      <c r="K3026" s="170">
        <v>1394.2</v>
      </c>
      <c r="L3026" s="287">
        <v>34</v>
      </c>
      <c r="M3026" s="170">
        <f t="shared" si="629"/>
        <v>5740049</v>
      </c>
      <c r="N3026" s="137"/>
      <c r="O3026" s="135"/>
      <c r="P3026" s="137"/>
      <c r="Q3026" s="137">
        <f t="shared" si="630"/>
        <v>5740049</v>
      </c>
      <c r="R3026" s="137"/>
      <c r="S3026" s="30"/>
      <c r="T3026" s="137"/>
      <c r="U3026" s="137">
        <v>763</v>
      </c>
      <c r="V3026" s="137">
        <f>U3026*7523</f>
        <v>5740049</v>
      </c>
      <c r="W3026" s="137"/>
      <c r="X3026" s="137"/>
      <c r="Y3026" s="137"/>
      <c r="Z3026" s="137"/>
      <c r="AA3026" s="137"/>
      <c r="AB3026" s="137"/>
      <c r="AC3026" s="336"/>
      <c r="AD3026" s="336"/>
      <c r="AE3026" s="137"/>
      <c r="AF3026" s="137"/>
      <c r="AG3026" s="337">
        <v>2025</v>
      </c>
      <c r="AH3026" s="166"/>
      <c r="AI3026" s="166"/>
      <c r="AJ3026" s="134">
        <f t="shared" ca="1" si="624"/>
        <v>2915</v>
      </c>
      <c r="AK3026" s="35" t="s">
        <v>153</v>
      </c>
      <c r="AL3026" s="134" t="str">
        <f t="shared" ca="1" si="625"/>
        <v>2915.</v>
      </c>
      <c r="AM3026" s="140"/>
      <c r="AN3026" s="35"/>
      <c r="AO3026" s="193"/>
    </row>
    <row r="3027" spans="1:41" ht="23.25" hidden="1" customHeight="1" x14ac:dyDescent="0.25">
      <c r="A3027" s="68" t="s">
        <v>6096</v>
      </c>
      <c r="B3027" s="25">
        <v>5067</v>
      </c>
      <c r="C3027" s="36" t="s">
        <v>2328</v>
      </c>
      <c r="D3027" s="25">
        <v>2003</v>
      </c>
      <c r="E3027" s="108" t="s">
        <v>2932</v>
      </c>
      <c r="F3027" s="68" t="s">
        <v>2934</v>
      </c>
      <c r="G3027" s="25">
        <v>5</v>
      </c>
      <c r="H3027" s="25">
        <v>2</v>
      </c>
      <c r="I3027" s="170">
        <v>2230.1999999999998</v>
      </c>
      <c r="J3027" s="170">
        <v>2230.1999999999998</v>
      </c>
      <c r="K3027" s="170">
        <v>2227.8000000000002</v>
      </c>
      <c r="L3027" s="287">
        <v>57</v>
      </c>
      <c r="M3027" s="170">
        <f t="shared" si="629"/>
        <v>5815279</v>
      </c>
      <c r="N3027" s="137"/>
      <c r="O3027" s="135"/>
      <c r="P3027" s="137"/>
      <c r="Q3027" s="137">
        <f t="shared" si="630"/>
        <v>5815279</v>
      </c>
      <c r="R3027" s="137"/>
      <c r="S3027" s="30"/>
      <c r="T3027" s="137"/>
      <c r="U3027" s="137">
        <v>773</v>
      </c>
      <c r="V3027" s="137">
        <f>U3027*7523</f>
        <v>5815279</v>
      </c>
      <c r="W3027" s="137"/>
      <c r="X3027" s="137"/>
      <c r="Y3027" s="137"/>
      <c r="Z3027" s="137"/>
      <c r="AA3027" s="137"/>
      <c r="AB3027" s="137"/>
      <c r="AC3027" s="336"/>
      <c r="AD3027" s="336"/>
      <c r="AE3027" s="137"/>
      <c r="AF3027" s="137"/>
      <c r="AG3027" s="337">
        <v>2025</v>
      </c>
      <c r="AH3027" s="166"/>
      <c r="AI3027" s="166"/>
      <c r="AJ3027" s="134">
        <f t="shared" ca="1" si="624"/>
        <v>2916</v>
      </c>
      <c r="AK3027" s="35" t="s">
        <v>153</v>
      </c>
      <c r="AL3027" s="134" t="str">
        <f t="shared" ca="1" si="625"/>
        <v>2916.</v>
      </c>
      <c r="AM3027" s="140"/>
      <c r="AO3027" s="193"/>
    </row>
    <row r="3028" spans="1:41" ht="22.5" hidden="1" customHeight="1" x14ac:dyDescent="0.25">
      <c r="A3028" s="68" t="s">
        <v>6097</v>
      </c>
      <c r="B3028" s="25">
        <v>5159</v>
      </c>
      <c r="C3028" s="36" t="s">
        <v>2329</v>
      </c>
      <c r="D3028" s="25">
        <v>2003</v>
      </c>
      <c r="E3028" s="108" t="s">
        <v>2932</v>
      </c>
      <c r="F3028" s="68" t="s">
        <v>2934</v>
      </c>
      <c r="G3028" s="25">
        <v>5</v>
      </c>
      <c r="H3028" s="25">
        <v>3</v>
      </c>
      <c r="I3028" s="137">
        <v>4140</v>
      </c>
      <c r="J3028" s="137">
        <v>3225.8</v>
      </c>
      <c r="K3028" s="137">
        <v>3093.9</v>
      </c>
      <c r="L3028" s="30">
        <v>115</v>
      </c>
      <c r="M3028" s="170">
        <f t="shared" si="629"/>
        <v>2449203.5</v>
      </c>
      <c r="N3028" s="137"/>
      <c r="O3028" s="135"/>
      <c r="P3028" s="137"/>
      <c r="Q3028" s="137">
        <f t="shared" si="630"/>
        <v>2449203.5</v>
      </c>
      <c r="R3028" s="137"/>
      <c r="S3028" s="30"/>
      <c r="T3028" s="137"/>
      <c r="U3028" s="137">
        <v>690.5</v>
      </c>
      <c r="V3028" s="137">
        <f>U3028*3547</f>
        <v>2449203.5</v>
      </c>
      <c r="W3028" s="137"/>
      <c r="X3028" s="137"/>
      <c r="Y3028" s="137"/>
      <c r="Z3028" s="137"/>
      <c r="AA3028" s="137"/>
      <c r="AB3028" s="137"/>
      <c r="AC3028" s="336"/>
      <c r="AD3028" s="336"/>
      <c r="AE3028" s="137"/>
      <c r="AF3028" s="137"/>
      <c r="AG3028" s="337">
        <v>2025</v>
      </c>
      <c r="AH3028" s="166"/>
      <c r="AI3028" s="166"/>
      <c r="AJ3028" s="134">
        <f t="shared" ca="1" si="624"/>
        <v>2917</v>
      </c>
      <c r="AK3028" s="35" t="s">
        <v>153</v>
      </c>
      <c r="AL3028" s="134" t="str">
        <f t="shared" ca="1" si="625"/>
        <v>2917.</v>
      </c>
      <c r="AM3028" s="140"/>
      <c r="AN3028" s="35"/>
      <c r="AO3028" s="193"/>
    </row>
    <row r="3029" spans="1:41" ht="22.5" hidden="1" customHeight="1" x14ac:dyDescent="0.25">
      <c r="A3029" s="68" t="s">
        <v>6098</v>
      </c>
      <c r="B3029" s="25">
        <v>5551</v>
      </c>
      <c r="C3029" s="205" t="s">
        <v>2330</v>
      </c>
      <c r="D3029" s="25">
        <v>2006</v>
      </c>
      <c r="E3029" s="108" t="s">
        <v>2932</v>
      </c>
      <c r="F3029" s="68" t="s">
        <v>2934</v>
      </c>
      <c r="G3029" s="25">
        <v>3</v>
      </c>
      <c r="H3029" s="25">
        <v>3</v>
      </c>
      <c r="I3029" s="137">
        <v>1498.5</v>
      </c>
      <c r="J3029" s="137">
        <v>1498.5</v>
      </c>
      <c r="K3029" s="137">
        <v>1498.5</v>
      </c>
      <c r="L3029" s="30">
        <v>28</v>
      </c>
      <c r="M3029" s="170">
        <f t="shared" si="629"/>
        <v>6356935</v>
      </c>
      <c r="N3029" s="137"/>
      <c r="O3029" s="135"/>
      <c r="P3029" s="137"/>
      <c r="Q3029" s="137">
        <f t="shared" si="630"/>
        <v>6356935</v>
      </c>
      <c r="R3029" s="137"/>
      <c r="S3029" s="30"/>
      <c r="T3029" s="137"/>
      <c r="U3029" s="137">
        <v>845</v>
      </c>
      <c r="V3029" s="137">
        <f>U3029*7523</f>
        <v>6356935</v>
      </c>
      <c r="W3029" s="137"/>
      <c r="X3029" s="137"/>
      <c r="Y3029" s="137"/>
      <c r="Z3029" s="137"/>
      <c r="AA3029" s="137"/>
      <c r="AB3029" s="137"/>
      <c r="AC3029" s="137"/>
      <c r="AD3029" s="137"/>
      <c r="AE3029" s="137"/>
      <c r="AF3029" s="137"/>
      <c r="AG3029" s="337">
        <v>2025</v>
      </c>
      <c r="AH3029" s="166"/>
      <c r="AI3029" s="166"/>
      <c r="AJ3029" s="134">
        <f t="shared" ca="1" si="624"/>
        <v>2918</v>
      </c>
      <c r="AK3029" s="35" t="s">
        <v>153</v>
      </c>
      <c r="AL3029" s="134" t="str">
        <f t="shared" ca="1" si="625"/>
        <v>2918.</v>
      </c>
      <c r="AM3029" s="140"/>
      <c r="AN3029" s="35"/>
      <c r="AO3029" s="193"/>
    </row>
    <row r="3030" spans="1:41" ht="22.5" hidden="1" customHeight="1" x14ac:dyDescent="0.25">
      <c r="A3030" s="68" t="s">
        <v>6099</v>
      </c>
      <c r="B3030" s="25">
        <v>4333</v>
      </c>
      <c r="C3030" s="333" t="s">
        <v>2331</v>
      </c>
      <c r="D3030" s="25">
        <v>1917</v>
      </c>
      <c r="E3030" s="108" t="s">
        <v>2932</v>
      </c>
      <c r="F3030" s="68" t="s">
        <v>2934</v>
      </c>
      <c r="G3030" s="25">
        <v>2</v>
      </c>
      <c r="H3030" s="25">
        <v>1</v>
      </c>
      <c r="I3030" s="170">
        <v>333.4</v>
      </c>
      <c r="J3030" s="170">
        <v>333.4</v>
      </c>
      <c r="K3030" s="170">
        <v>333.4</v>
      </c>
      <c r="L3030" s="287">
        <v>6</v>
      </c>
      <c r="M3030" s="170">
        <f t="shared" si="629"/>
        <v>163047</v>
      </c>
      <c r="N3030" s="137"/>
      <c r="O3030" s="135"/>
      <c r="P3030" s="137"/>
      <c r="Q3030" s="137">
        <f t="shared" si="630"/>
        <v>163047</v>
      </c>
      <c r="R3030" s="137">
        <v>163047</v>
      </c>
      <c r="S3030" s="30"/>
      <c r="T3030" s="137"/>
      <c r="U3030" s="137"/>
      <c r="V3030" s="137"/>
      <c r="W3030" s="137"/>
      <c r="X3030" s="137"/>
      <c r="Y3030" s="137"/>
      <c r="Z3030" s="137"/>
      <c r="AA3030" s="137"/>
      <c r="AB3030" s="137"/>
      <c r="AC3030" s="137"/>
      <c r="AD3030" s="137"/>
      <c r="AE3030" s="137"/>
      <c r="AF3030" s="137"/>
      <c r="AG3030" s="337">
        <v>2025</v>
      </c>
      <c r="AH3030" s="171" t="s">
        <v>3052</v>
      </c>
      <c r="AI3030" s="171"/>
      <c r="AJ3030" s="134">
        <f t="shared" ca="1" si="624"/>
        <v>2919</v>
      </c>
      <c r="AK3030" s="35" t="s">
        <v>153</v>
      </c>
      <c r="AL3030" s="134" t="str">
        <f t="shared" ca="1" si="625"/>
        <v>2919.</v>
      </c>
      <c r="AM3030" s="140"/>
      <c r="AN3030" s="35"/>
      <c r="AO3030" s="193"/>
    </row>
    <row r="3031" spans="1:41" ht="22.5" hidden="1" customHeight="1" x14ac:dyDescent="0.25">
      <c r="A3031" s="68" t="s">
        <v>6100</v>
      </c>
      <c r="B3031" s="117">
        <v>5563</v>
      </c>
      <c r="C3031" s="36" t="s">
        <v>2332</v>
      </c>
      <c r="D3031" s="25">
        <v>2012</v>
      </c>
      <c r="E3031" s="108" t="s">
        <v>2932</v>
      </c>
      <c r="F3031" s="68" t="s">
        <v>2934</v>
      </c>
      <c r="G3031" s="25">
        <v>3</v>
      </c>
      <c r="H3031" s="25">
        <v>1</v>
      </c>
      <c r="I3031" s="137">
        <v>453.8</v>
      </c>
      <c r="J3031" s="137">
        <v>453.8</v>
      </c>
      <c r="K3031" s="137">
        <v>453.8</v>
      </c>
      <c r="L3031" s="30">
        <v>12</v>
      </c>
      <c r="M3031" s="170">
        <f t="shared" si="629"/>
        <v>187390</v>
      </c>
      <c r="N3031" s="137"/>
      <c r="O3031" s="135"/>
      <c r="P3031" s="137"/>
      <c r="Q3031" s="137">
        <f t="shared" si="630"/>
        <v>187390</v>
      </c>
      <c r="R3031" s="137"/>
      <c r="S3031" s="30"/>
      <c r="T3031" s="137"/>
      <c r="U3031" s="137"/>
      <c r="V3031" s="137"/>
      <c r="W3031" s="137"/>
      <c r="X3031" s="137"/>
      <c r="Y3031" s="137"/>
      <c r="Z3031" s="137"/>
      <c r="AA3031" s="137">
        <v>70</v>
      </c>
      <c r="AB3031" s="137">
        <f>AA3031*2677</f>
        <v>187390</v>
      </c>
      <c r="AC3031" s="137"/>
      <c r="AD3031" s="137"/>
      <c r="AE3031" s="137"/>
      <c r="AF3031" s="137"/>
      <c r="AG3031" s="337">
        <v>2025</v>
      </c>
      <c r="AH3031" s="166"/>
      <c r="AI3031" s="166"/>
      <c r="AJ3031" s="134">
        <f t="shared" ca="1" si="624"/>
        <v>2920</v>
      </c>
      <c r="AK3031" s="35" t="s">
        <v>153</v>
      </c>
      <c r="AL3031" s="134" t="str">
        <f t="shared" ca="1" si="625"/>
        <v>2920.</v>
      </c>
      <c r="AM3031" s="140"/>
      <c r="AN3031" s="35"/>
      <c r="AO3031" s="193"/>
    </row>
    <row r="3032" spans="1:41" ht="23.25" hidden="1" customHeight="1" x14ac:dyDescent="0.25">
      <c r="A3032" s="68" t="s">
        <v>6101</v>
      </c>
      <c r="B3032" s="25">
        <v>5443</v>
      </c>
      <c r="C3032" s="36" t="s">
        <v>3046</v>
      </c>
      <c r="D3032" s="25">
        <v>2013</v>
      </c>
      <c r="E3032" s="108" t="s">
        <v>2932</v>
      </c>
      <c r="F3032" s="68" t="s">
        <v>2934</v>
      </c>
      <c r="G3032" s="25">
        <v>5</v>
      </c>
      <c r="H3032" s="25">
        <v>3</v>
      </c>
      <c r="I3032" s="137">
        <v>4501.3</v>
      </c>
      <c r="J3032" s="137">
        <v>3457.4</v>
      </c>
      <c r="K3032" s="137">
        <v>3054</v>
      </c>
      <c r="L3032" s="30">
        <v>39</v>
      </c>
      <c r="M3032" s="170">
        <f t="shared" si="629"/>
        <v>6075640</v>
      </c>
      <c r="N3032" s="137"/>
      <c r="O3032" s="135"/>
      <c r="P3032" s="137"/>
      <c r="Q3032" s="137">
        <f t="shared" si="630"/>
        <v>6075640</v>
      </c>
      <c r="R3032" s="137"/>
      <c r="S3032" s="30"/>
      <c r="T3032" s="137"/>
      <c r="U3032" s="137"/>
      <c r="V3032" s="137"/>
      <c r="W3032" s="137"/>
      <c r="X3032" s="137"/>
      <c r="Y3032" s="137">
        <v>1930</v>
      </c>
      <c r="Z3032" s="137">
        <f>Y3032*3148</f>
        <v>6075640</v>
      </c>
      <c r="AA3032" s="137"/>
      <c r="AB3032" s="137"/>
      <c r="AC3032" s="336"/>
      <c r="AD3032" s="336"/>
      <c r="AE3032" s="137"/>
      <c r="AF3032" s="137"/>
      <c r="AG3032" s="337">
        <v>2025</v>
      </c>
      <c r="AH3032" s="218"/>
      <c r="AI3032" s="218"/>
      <c r="AJ3032" s="134">
        <f t="shared" ca="1" si="624"/>
        <v>2921</v>
      </c>
      <c r="AK3032" s="35" t="s">
        <v>153</v>
      </c>
      <c r="AL3032" s="134" t="str">
        <f t="shared" ca="1" si="625"/>
        <v>2921.</v>
      </c>
      <c r="AM3032" s="140"/>
      <c r="AO3032" s="193"/>
    </row>
    <row r="3033" spans="1:41" ht="23.25" hidden="1" customHeight="1" x14ac:dyDescent="0.25">
      <c r="A3033" s="68" t="s">
        <v>6102</v>
      </c>
      <c r="B3033" s="25">
        <v>5565</v>
      </c>
      <c r="C3033" s="36" t="s">
        <v>2333</v>
      </c>
      <c r="D3033" s="25">
        <v>2013</v>
      </c>
      <c r="E3033" s="108" t="s">
        <v>2932</v>
      </c>
      <c r="F3033" s="68" t="s">
        <v>2934</v>
      </c>
      <c r="G3033" s="25">
        <v>5</v>
      </c>
      <c r="H3033" s="25">
        <v>9</v>
      </c>
      <c r="I3033" s="137">
        <v>12671.9</v>
      </c>
      <c r="J3033" s="137">
        <v>10202.200000000001</v>
      </c>
      <c r="K3033" s="137">
        <v>8769.2000000000007</v>
      </c>
      <c r="L3033" s="30">
        <v>146</v>
      </c>
      <c r="M3033" s="170">
        <f t="shared" si="629"/>
        <v>15990077.119999999</v>
      </c>
      <c r="N3033" s="137"/>
      <c r="O3033" s="135"/>
      <c r="P3033" s="137"/>
      <c r="Q3033" s="137">
        <f t="shared" si="630"/>
        <v>15990077.119999999</v>
      </c>
      <c r="R3033" s="137"/>
      <c r="S3033" s="30"/>
      <c r="T3033" s="137"/>
      <c r="U3033" s="137"/>
      <c r="V3033" s="137"/>
      <c r="W3033" s="137"/>
      <c r="X3033" s="137"/>
      <c r="Y3033" s="137">
        <v>5079.4399999999996</v>
      </c>
      <c r="Z3033" s="137">
        <f>Y3033*3148</f>
        <v>15990077.119999999</v>
      </c>
      <c r="AA3033" s="137"/>
      <c r="AB3033" s="137"/>
      <c r="AC3033" s="336"/>
      <c r="AD3033" s="336"/>
      <c r="AE3033" s="137"/>
      <c r="AF3033" s="137"/>
      <c r="AG3033" s="337">
        <v>2025</v>
      </c>
      <c r="AH3033" s="218"/>
      <c r="AI3033" s="218"/>
      <c r="AJ3033" s="134">
        <f t="shared" ca="1" si="624"/>
        <v>2922</v>
      </c>
      <c r="AK3033" s="35" t="s">
        <v>153</v>
      </c>
      <c r="AL3033" s="134" t="str">
        <f t="shared" ca="1" si="625"/>
        <v>2922.</v>
      </c>
      <c r="AM3033" s="140"/>
      <c r="AO3033" s="193"/>
    </row>
    <row r="3034" spans="1:41" ht="22.5" hidden="1" customHeight="1" x14ac:dyDescent="0.25">
      <c r="A3034" s="68" t="s">
        <v>6103</v>
      </c>
      <c r="B3034" s="25">
        <v>4632</v>
      </c>
      <c r="C3034" s="37" t="s">
        <v>2335</v>
      </c>
      <c r="D3034" s="25">
        <v>1917</v>
      </c>
      <c r="E3034" s="108" t="s">
        <v>2932</v>
      </c>
      <c r="F3034" s="68" t="s">
        <v>2934</v>
      </c>
      <c r="G3034" s="25">
        <v>3</v>
      </c>
      <c r="H3034" s="25">
        <v>1</v>
      </c>
      <c r="I3034" s="137">
        <v>385.2</v>
      </c>
      <c r="J3034" s="137">
        <v>326</v>
      </c>
      <c r="K3034" s="137">
        <v>205.9</v>
      </c>
      <c r="L3034" s="30">
        <v>22</v>
      </c>
      <c r="M3034" s="170">
        <f t="shared" si="629"/>
        <v>142989.21</v>
      </c>
      <c r="N3034" s="137"/>
      <c r="O3034" s="135"/>
      <c r="P3034" s="137"/>
      <c r="Q3034" s="137">
        <f t="shared" si="630"/>
        <v>142989.21</v>
      </c>
      <c r="R3034" s="137">
        <v>142989.21</v>
      </c>
      <c r="S3034" s="337"/>
      <c r="T3034" s="336"/>
      <c r="U3034" s="137"/>
      <c r="V3034" s="137"/>
      <c r="W3034" s="137"/>
      <c r="X3034" s="137"/>
      <c r="Y3034" s="137"/>
      <c r="Z3034" s="137"/>
      <c r="AA3034" s="336"/>
      <c r="AB3034" s="336"/>
      <c r="AC3034" s="336"/>
      <c r="AD3034" s="336"/>
      <c r="AE3034" s="137"/>
      <c r="AF3034" s="137"/>
      <c r="AG3034" s="337">
        <v>2025</v>
      </c>
      <c r="AH3034" s="122" t="s">
        <v>3049</v>
      </c>
      <c r="AJ3034" s="134">
        <f t="shared" ca="1" si="624"/>
        <v>2923</v>
      </c>
      <c r="AK3034" s="35" t="s">
        <v>153</v>
      </c>
      <c r="AL3034" s="134" t="str">
        <f t="shared" ca="1" si="625"/>
        <v>2923.</v>
      </c>
      <c r="AM3034" s="140"/>
      <c r="AN3034" s="35"/>
      <c r="AO3034" s="193"/>
    </row>
    <row r="3035" spans="1:41" ht="23.25" hidden="1" customHeight="1" x14ac:dyDescent="0.25">
      <c r="A3035" s="68" t="s">
        <v>6104</v>
      </c>
      <c r="B3035" s="25">
        <v>4143</v>
      </c>
      <c r="C3035" s="36" t="s">
        <v>2336</v>
      </c>
      <c r="D3035" s="25">
        <v>1929</v>
      </c>
      <c r="E3035" s="108" t="s">
        <v>2932</v>
      </c>
      <c r="F3035" s="68" t="s">
        <v>2934</v>
      </c>
      <c r="G3035" s="25">
        <v>3</v>
      </c>
      <c r="H3035" s="25">
        <v>3</v>
      </c>
      <c r="I3035" s="137">
        <v>1728</v>
      </c>
      <c r="J3035" s="137">
        <v>1727.6</v>
      </c>
      <c r="K3035" s="137">
        <v>1727.6</v>
      </c>
      <c r="L3035" s="30">
        <v>125</v>
      </c>
      <c r="M3035" s="170">
        <f t="shared" si="629"/>
        <v>2786536.3699999996</v>
      </c>
      <c r="N3035" s="137"/>
      <c r="O3035" s="135"/>
      <c r="P3035" s="137"/>
      <c r="Q3035" s="137">
        <f t="shared" si="630"/>
        <v>2786536.3699999996</v>
      </c>
      <c r="R3035" s="137">
        <v>2786536.3699999996</v>
      </c>
      <c r="S3035" s="30"/>
      <c r="T3035" s="137"/>
      <c r="U3035" s="137"/>
      <c r="V3035" s="137"/>
      <c r="W3035" s="137"/>
      <c r="X3035" s="137"/>
      <c r="Y3035" s="137"/>
      <c r="Z3035" s="137"/>
      <c r="AA3035" s="137"/>
      <c r="AB3035" s="137"/>
      <c r="AC3035" s="336"/>
      <c r="AD3035" s="336"/>
      <c r="AE3035" s="137"/>
      <c r="AF3035" s="137"/>
      <c r="AG3035" s="337">
        <v>2025</v>
      </c>
      <c r="AH3035" s="171" t="s">
        <v>3050</v>
      </c>
      <c r="AI3035" s="171"/>
      <c r="AJ3035" s="134">
        <f t="shared" ca="1" si="624"/>
        <v>2924</v>
      </c>
      <c r="AK3035" s="35" t="s">
        <v>153</v>
      </c>
      <c r="AL3035" s="134" t="str">
        <f t="shared" ca="1" si="625"/>
        <v>2924.</v>
      </c>
      <c r="AM3035" s="140"/>
      <c r="AO3035" s="193"/>
    </row>
    <row r="3036" spans="1:41" ht="22.5" hidden="1" customHeight="1" x14ac:dyDescent="0.25">
      <c r="A3036" s="68" t="s">
        <v>6105</v>
      </c>
      <c r="B3036" s="25">
        <v>4138</v>
      </c>
      <c r="C3036" s="169" t="s">
        <v>2337</v>
      </c>
      <c r="D3036" s="25">
        <v>1932</v>
      </c>
      <c r="E3036" s="108" t="s">
        <v>2932</v>
      </c>
      <c r="F3036" s="68" t="s">
        <v>2934</v>
      </c>
      <c r="G3036" s="25">
        <v>3</v>
      </c>
      <c r="H3036" s="25">
        <v>4</v>
      </c>
      <c r="I3036" s="170">
        <v>1669.7</v>
      </c>
      <c r="J3036" s="170">
        <v>1117</v>
      </c>
      <c r="K3036" s="170">
        <v>1117</v>
      </c>
      <c r="L3036" s="287">
        <v>79</v>
      </c>
      <c r="M3036" s="170">
        <f t="shared" si="629"/>
        <v>2692524.2199999997</v>
      </c>
      <c r="N3036" s="137"/>
      <c r="O3036" s="135"/>
      <c r="P3036" s="137"/>
      <c r="Q3036" s="137">
        <f t="shared" si="630"/>
        <v>2692524.2199999997</v>
      </c>
      <c r="R3036" s="137">
        <v>2692524.2199999997</v>
      </c>
      <c r="S3036" s="30"/>
      <c r="T3036" s="137"/>
      <c r="U3036" s="137"/>
      <c r="V3036" s="137"/>
      <c r="W3036" s="137"/>
      <c r="X3036" s="137"/>
      <c r="Y3036" s="137"/>
      <c r="Z3036" s="137"/>
      <c r="AA3036" s="137"/>
      <c r="AB3036" s="137"/>
      <c r="AC3036" s="137"/>
      <c r="AD3036" s="137"/>
      <c r="AE3036" s="137"/>
      <c r="AF3036" s="137"/>
      <c r="AG3036" s="337">
        <v>2025</v>
      </c>
      <c r="AH3036" s="171" t="s">
        <v>3050</v>
      </c>
      <c r="AI3036" s="171"/>
      <c r="AJ3036" s="134">
        <f t="shared" ca="1" si="624"/>
        <v>2925</v>
      </c>
      <c r="AK3036" s="35" t="s">
        <v>153</v>
      </c>
      <c r="AL3036" s="134" t="str">
        <f t="shared" ca="1" si="625"/>
        <v>2925.</v>
      </c>
      <c r="AM3036" s="140"/>
      <c r="AN3036" s="35"/>
      <c r="AO3036" s="193"/>
    </row>
    <row r="3037" spans="1:41" ht="22.5" hidden="1" customHeight="1" x14ac:dyDescent="0.25">
      <c r="A3037" s="68" t="s">
        <v>6106</v>
      </c>
      <c r="B3037" s="25">
        <v>4145</v>
      </c>
      <c r="C3037" s="205" t="s">
        <v>2343</v>
      </c>
      <c r="D3037" s="25">
        <v>1936</v>
      </c>
      <c r="E3037" s="108" t="s">
        <v>2932</v>
      </c>
      <c r="F3037" s="68" t="s">
        <v>2934</v>
      </c>
      <c r="G3037" s="25">
        <v>4</v>
      </c>
      <c r="H3037" s="25">
        <v>3</v>
      </c>
      <c r="I3037" s="137">
        <v>2155</v>
      </c>
      <c r="J3037" s="137">
        <v>1470.4</v>
      </c>
      <c r="K3037" s="137">
        <v>1470.4</v>
      </c>
      <c r="L3037" s="30">
        <v>100</v>
      </c>
      <c r="M3037" s="170">
        <f t="shared" si="629"/>
        <v>799950.84</v>
      </c>
      <c r="N3037" s="137"/>
      <c r="O3037" s="135"/>
      <c r="P3037" s="137"/>
      <c r="Q3037" s="137">
        <f t="shared" si="630"/>
        <v>799950.84</v>
      </c>
      <c r="R3037" s="137">
        <v>799950.84</v>
      </c>
      <c r="S3037" s="30"/>
      <c r="T3037" s="137"/>
      <c r="U3037" s="137"/>
      <c r="V3037" s="137"/>
      <c r="W3037" s="137"/>
      <c r="X3037" s="137"/>
      <c r="Y3037" s="137"/>
      <c r="Z3037" s="137"/>
      <c r="AA3037" s="137"/>
      <c r="AB3037" s="137"/>
      <c r="AC3037" s="137"/>
      <c r="AD3037" s="137"/>
      <c r="AE3037" s="137"/>
      <c r="AF3037" s="137"/>
      <c r="AG3037" s="337">
        <v>2025</v>
      </c>
      <c r="AH3037" s="218" t="s">
        <v>3049</v>
      </c>
      <c r="AI3037" s="218"/>
      <c r="AJ3037" s="134">
        <f t="shared" ca="1" si="624"/>
        <v>2926</v>
      </c>
      <c r="AK3037" s="35" t="s">
        <v>153</v>
      </c>
      <c r="AL3037" s="134" t="str">
        <f t="shared" ca="1" si="625"/>
        <v>2926.</v>
      </c>
      <c r="AM3037" s="140"/>
      <c r="AN3037" s="35"/>
      <c r="AO3037" s="193"/>
    </row>
    <row r="3038" spans="1:41" ht="22.5" hidden="1" customHeight="1" x14ac:dyDescent="0.25">
      <c r="A3038" s="68" t="s">
        <v>6107</v>
      </c>
      <c r="B3038" s="25">
        <v>4348</v>
      </c>
      <c r="C3038" s="205" t="s">
        <v>2338</v>
      </c>
      <c r="D3038" s="25">
        <v>1946</v>
      </c>
      <c r="E3038" s="108" t="s">
        <v>2932</v>
      </c>
      <c r="F3038" s="68" t="s">
        <v>2934</v>
      </c>
      <c r="G3038" s="25">
        <v>2</v>
      </c>
      <c r="H3038" s="25">
        <v>1</v>
      </c>
      <c r="I3038" s="137">
        <v>427</v>
      </c>
      <c r="J3038" s="137">
        <v>252</v>
      </c>
      <c r="K3038" s="137">
        <v>252</v>
      </c>
      <c r="L3038" s="30">
        <v>19</v>
      </c>
      <c r="M3038" s="170">
        <f t="shared" si="629"/>
        <v>1703196</v>
      </c>
      <c r="N3038" s="137"/>
      <c r="O3038" s="135"/>
      <c r="P3038" s="137"/>
      <c r="Q3038" s="137">
        <f t="shared" si="630"/>
        <v>1703196</v>
      </c>
      <c r="R3038" s="137">
        <v>1703196</v>
      </c>
      <c r="S3038" s="30"/>
      <c r="T3038" s="137"/>
      <c r="U3038" s="137"/>
      <c r="V3038" s="137"/>
      <c r="W3038" s="137"/>
      <c r="X3038" s="137"/>
      <c r="Y3038" s="137"/>
      <c r="Z3038" s="137"/>
      <c r="AA3038" s="137"/>
      <c r="AB3038" s="137"/>
      <c r="AC3038" s="137"/>
      <c r="AD3038" s="137"/>
      <c r="AE3038" s="137"/>
      <c r="AF3038" s="137"/>
      <c r="AG3038" s="337">
        <v>2025</v>
      </c>
      <c r="AH3038" s="218" t="s">
        <v>3052</v>
      </c>
      <c r="AI3038" s="218"/>
      <c r="AJ3038" s="134">
        <f t="shared" ref="AJ3038:AJ3101" ca="1" si="631">MAX(AJ3034:AJ3037)+1</f>
        <v>2927</v>
      </c>
      <c r="AK3038" s="35" t="s">
        <v>153</v>
      </c>
      <c r="AL3038" s="134" t="str">
        <f t="shared" ca="1" si="625"/>
        <v>2927.</v>
      </c>
      <c r="AM3038" s="140"/>
      <c r="AN3038" s="35"/>
      <c r="AO3038" s="193"/>
    </row>
    <row r="3039" spans="1:41" ht="22.5" hidden="1" customHeight="1" x14ac:dyDescent="0.25">
      <c r="A3039" s="68" t="s">
        <v>6108</v>
      </c>
      <c r="B3039" s="25">
        <v>4510</v>
      </c>
      <c r="C3039" s="205" t="s">
        <v>2339</v>
      </c>
      <c r="D3039" s="25">
        <v>1946</v>
      </c>
      <c r="E3039" s="108" t="s">
        <v>2932</v>
      </c>
      <c r="F3039" s="68" t="s">
        <v>2934</v>
      </c>
      <c r="G3039" s="25">
        <v>2</v>
      </c>
      <c r="H3039" s="25">
        <v>1</v>
      </c>
      <c r="I3039" s="137">
        <v>622</v>
      </c>
      <c r="J3039" s="137">
        <v>545.6</v>
      </c>
      <c r="K3039" s="137">
        <v>450.7</v>
      </c>
      <c r="L3039" s="30">
        <v>22</v>
      </c>
      <c r="M3039" s="170">
        <f t="shared" si="629"/>
        <v>403512</v>
      </c>
      <c r="N3039" s="137"/>
      <c r="O3039" s="135"/>
      <c r="P3039" s="137"/>
      <c r="Q3039" s="137">
        <f t="shared" si="630"/>
        <v>403512</v>
      </c>
      <c r="R3039" s="137">
        <v>403512</v>
      </c>
      <c r="S3039" s="30"/>
      <c r="T3039" s="137"/>
      <c r="U3039" s="137"/>
      <c r="V3039" s="137"/>
      <c r="W3039" s="137"/>
      <c r="X3039" s="137"/>
      <c r="Y3039" s="137"/>
      <c r="Z3039" s="137"/>
      <c r="AA3039" s="137"/>
      <c r="AB3039" s="137"/>
      <c r="AC3039" s="137"/>
      <c r="AD3039" s="137"/>
      <c r="AE3039" s="137"/>
      <c r="AF3039" s="137"/>
      <c r="AG3039" s="337">
        <v>2025</v>
      </c>
      <c r="AH3039" s="218" t="s">
        <v>3052</v>
      </c>
      <c r="AI3039" s="218"/>
      <c r="AJ3039" s="134">
        <f t="shared" ca="1" si="631"/>
        <v>2928</v>
      </c>
      <c r="AK3039" s="35" t="s">
        <v>153</v>
      </c>
      <c r="AL3039" s="134" t="str">
        <f t="shared" ca="1" si="625"/>
        <v>2928.</v>
      </c>
      <c r="AM3039" s="140"/>
      <c r="AN3039" s="35"/>
      <c r="AO3039" s="193"/>
    </row>
    <row r="3040" spans="1:41" ht="22.5" hidden="1" customHeight="1" x14ac:dyDescent="0.25">
      <c r="A3040" s="68" t="s">
        <v>6109</v>
      </c>
      <c r="B3040" s="25">
        <v>4159</v>
      </c>
      <c r="C3040" s="169" t="s">
        <v>2344</v>
      </c>
      <c r="D3040" s="25">
        <v>1835</v>
      </c>
      <c r="E3040" s="108" t="s">
        <v>2932</v>
      </c>
      <c r="F3040" s="68" t="s">
        <v>2934</v>
      </c>
      <c r="G3040" s="25">
        <v>2</v>
      </c>
      <c r="H3040" s="25">
        <v>4</v>
      </c>
      <c r="I3040" s="170">
        <v>2383.4</v>
      </c>
      <c r="J3040" s="137">
        <v>1639.4</v>
      </c>
      <c r="K3040" s="170">
        <v>1639.4</v>
      </c>
      <c r="L3040" s="287">
        <v>51</v>
      </c>
      <c r="M3040" s="170">
        <f t="shared" si="629"/>
        <v>2270440</v>
      </c>
      <c r="N3040" s="137"/>
      <c r="O3040" s="135"/>
      <c r="P3040" s="137"/>
      <c r="Q3040" s="137">
        <f t="shared" si="630"/>
        <v>2270440</v>
      </c>
      <c r="R3040" s="137">
        <f>442990+1827450</f>
        <v>2270440</v>
      </c>
      <c r="S3040" s="30"/>
      <c r="T3040" s="137"/>
      <c r="U3040" s="137"/>
      <c r="V3040" s="137"/>
      <c r="W3040" s="137"/>
      <c r="X3040" s="137"/>
      <c r="Y3040" s="137"/>
      <c r="Z3040" s="137"/>
      <c r="AA3040" s="137"/>
      <c r="AB3040" s="137"/>
      <c r="AC3040" s="137"/>
      <c r="AD3040" s="137"/>
      <c r="AE3040" s="137"/>
      <c r="AF3040" s="137"/>
      <c r="AG3040" s="337">
        <v>2025</v>
      </c>
      <c r="AH3040" s="171" t="s">
        <v>3081</v>
      </c>
      <c r="AI3040" s="171"/>
      <c r="AJ3040" s="134">
        <f t="shared" ca="1" si="631"/>
        <v>2929</v>
      </c>
      <c r="AK3040" s="35" t="s">
        <v>153</v>
      </c>
      <c r="AL3040" s="134" t="str">
        <f t="shared" ca="1" si="625"/>
        <v>2929.</v>
      </c>
      <c r="AM3040" s="140"/>
      <c r="AN3040" s="35"/>
      <c r="AO3040" s="193"/>
    </row>
    <row r="3041" spans="1:43" ht="22.5" hidden="1" customHeight="1" x14ac:dyDescent="0.25">
      <c r="A3041" s="68" t="s">
        <v>6110</v>
      </c>
      <c r="B3041" s="25">
        <v>4374</v>
      </c>
      <c r="C3041" s="169" t="s">
        <v>2345</v>
      </c>
      <c r="D3041" s="25">
        <v>1948</v>
      </c>
      <c r="E3041" s="108" t="s">
        <v>2932</v>
      </c>
      <c r="F3041" s="68" t="s">
        <v>2934</v>
      </c>
      <c r="G3041" s="25">
        <v>3</v>
      </c>
      <c r="H3041" s="25">
        <v>2</v>
      </c>
      <c r="I3041" s="170">
        <v>564.70000000000005</v>
      </c>
      <c r="J3041" s="137">
        <v>383.4</v>
      </c>
      <c r="K3041" s="170">
        <v>383.4</v>
      </c>
      <c r="L3041" s="287">
        <v>35</v>
      </c>
      <c r="M3041" s="170">
        <f t="shared" si="629"/>
        <v>910638.64</v>
      </c>
      <c r="N3041" s="137"/>
      <c r="O3041" s="135"/>
      <c r="P3041" s="137"/>
      <c r="Q3041" s="137">
        <f t="shared" si="630"/>
        <v>910638.64</v>
      </c>
      <c r="R3041" s="137">
        <v>910638.64</v>
      </c>
      <c r="S3041" s="30"/>
      <c r="T3041" s="137"/>
      <c r="U3041" s="137"/>
      <c r="V3041" s="137"/>
      <c r="W3041" s="137"/>
      <c r="X3041" s="137"/>
      <c r="Y3041" s="137"/>
      <c r="Z3041" s="137"/>
      <c r="AA3041" s="137"/>
      <c r="AB3041" s="137"/>
      <c r="AC3041" s="137"/>
      <c r="AD3041" s="137"/>
      <c r="AE3041" s="137"/>
      <c r="AF3041" s="137"/>
      <c r="AG3041" s="337">
        <v>2025</v>
      </c>
      <c r="AH3041" s="171" t="s">
        <v>3050</v>
      </c>
      <c r="AI3041" s="171"/>
      <c r="AJ3041" s="134">
        <f t="shared" ca="1" si="631"/>
        <v>2930</v>
      </c>
      <c r="AK3041" s="35" t="s">
        <v>153</v>
      </c>
      <c r="AL3041" s="134" t="str">
        <f t="shared" ca="1" si="625"/>
        <v>2930.</v>
      </c>
      <c r="AM3041" s="140"/>
      <c r="AN3041" s="35"/>
      <c r="AO3041" s="193"/>
    </row>
    <row r="3042" spans="1:43" ht="22.5" hidden="1" customHeight="1" x14ac:dyDescent="0.25">
      <c r="A3042" s="68" t="s">
        <v>6111</v>
      </c>
      <c r="B3042" s="25">
        <v>4934</v>
      </c>
      <c r="C3042" s="36" t="s">
        <v>2346</v>
      </c>
      <c r="D3042" s="25">
        <v>1947</v>
      </c>
      <c r="E3042" s="108" t="s">
        <v>2932</v>
      </c>
      <c r="F3042" s="68" t="s">
        <v>2935</v>
      </c>
      <c r="G3042" s="25">
        <v>2</v>
      </c>
      <c r="H3042" s="25">
        <v>1</v>
      </c>
      <c r="I3042" s="170">
        <v>200.8</v>
      </c>
      <c r="J3042" s="170">
        <v>201.3</v>
      </c>
      <c r="K3042" s="170">
        <v>201.3</v>
      </c>
      <c r="L3042" s="287">
        <v>13</v>
      </c>
      <c r="M3042" s="170">
        <f t="shared" si="629"/>
        <v>1543180</v>
      </c>
      <c r="N3042" s="137"/>
      <c r="O3042" s="135"/>
      <c r="P3042" s="137"/>
      <c r="Q3042" s="137">
        <f t="shared" si="630"/>
        <v>1543180</v>
      </c>
      <c r="R3042" s="137">
        <v>1543180</v>
      </c>
      <c r="S3042" s="30"/>
      <c r="T3042" s="137"/>
      <c r="U3042" s="137"/>
      <c r="V3042" s="137"/>
      <c r="W3042" s="137"/>
      <c r="X3042" s="137"/>
      <c r="Y3042" s="137"/>
      <c r="Z3042" s="137"/>
      <c r="AA3042" s="137"/>
      <c r="AB3042" s="137"/>
      <c r="AC3042" s="336"/>
      <c r="AD3042" s="336"/>
      <c r="AE3042" s="137"/>
      <c r="AF3042" s="137"/>
      <c r="AG3042" s="337">
        <v>2025</v>
      </c>
      <c r="AH3042" s="171" t="s">
        <v>3050</v>
      </c>
      <c r="AI3042" s="171"/>
      <c r="AJ3042" s="134">
        <f t="shared" ca="1" si="631"/>
        <v>2931</v>
      </c>
      <c r="AK3042" s="35" t="s">
        <v>153</v>
      </c>
      <c r="AL3042" s="134" t="str">
        <f t="shared" ca="1" si="625"/>
        <v>2931.</v>
      </c>
      <c r="AM3042" s="140"/>
      <c r="AN3042" s="35"/>
      <c r="AO3042" s="193"/>
    </row>
    <row r="3043" spans="1:43" s="26" customFormat="1" ht="22.5" hidden="1" customHeight="1" x14ac:dyDescent="0.25">
      <c r="A3043" s="68" t="s">
        <v>6112</v>
      </c>
      <c r="B3043" s="25">
        <v>4341</v>
      </c>
      <c r="C3043" s="205" t="s">
        <v>2340</v>
      </c>
      <c r="D3043" s="25">
        <v>1949</v>
      </c>
      <c r="E3043" s="108" t="s">
        <v>2932</v>
      </c>
      <c r="F3043" s="68" t="s">
        <v>2934</v>
      </c>
      <c r="G3043" s="25">
        <v>2</v>
      </c>
      <c r="H3043" s="25">
        <v>5</v>
      </c>
      <c r="I3043" s="137">
        <v>1716.1</v>
      </c>
      <c r="J3043" s="137">
        <v>1675.8</v>
      </c>
      <c r="K3043" s="137">
        <v>1061.5999999999999</v>
      </c>
      <c r="L3043" s="30">
        <v>52</v>
      </c>
      <c r="M3043" s="170">
        <f t="shared" si="629"/>
        <v>596321.70000000007</v>
      </c>
      <c r="N3043" s="137"/>
      <c r="O3043" s="135"/>
      <c r="P3043" s="137"/>
      <c r="Q3043" s="137">
        <f t="shared" si="630"/>
        <v>596321.70000000007</v>
      </c>
      <c r="R3043" s="137">
        <v>596321.70000000007</v>
      </c>
      <c r="S3043" s="30"/>
      <c r="T3043" s="137"/>
      <c r="U3043" s="137"/>
      <c r="V3043" s="137"/>
      <c r="W3043" s="137"/>
      <c r="X3043" s="137"/>
      <c r="Y3043" s="137"/>
      <c r="Z3043" s="137"/>
      <c r="AA3043" s="137"/>
      <c r="AB3043" s="137"/>
      <c r="AC3043" s="137"/>
      <c r="AD3043" s="137"/>
      <c r="AE3043" s="137"/>
      <c r="AF3043" s="137"/>
      <c r="AG3043" s="337">
        <v>2025</v>
      </c>
      <c r="AH3043" s="218" t="s">
        <v>3048</v>
      </c>
      <c r="AI3043" s="218"/>
      <c r="AJ3043" s="134">
        <f t="shared" ca="1" si="631"/>
        <v>2932</v>
      </c>
      <c r="AK3043" s="35" t="s">
        <v>153</v>
      </c>
      <c r="AL3043" s="134" t="str">
        <f t="shared" ca="1" si="625"/>
        <v>2932.</v>
      </c>
      <c r="AM3043" s="140"/>
      <c r="AN3043" s="307"/>
      <c r="AO3043" s="193"/>
      <c r="AQ3043" s="15"/>
    </row>
    <row r="3044" spans="1:43" ht="22.5" hidden="1" customHeight="1" x14ac:dyDescent="0.25">
      <c r="A3044" s="68" t="s">
        <v>6113</v>
      </c>
      <c r="B3044" s="25">
        <v>4537</v>
      </c>
      <c r="C3044" s="169" t="s">
        <v>2341</v>
      </c>
      <c r="D3044" s="25">
        <v>1949</v>
      </c>
      <c r="E3044" s="108" t="s">
        <v>2932</v>
      </c>
      <c r="F3044" s="68" t="s">
        <v>2934</v>
      </c>
      <c r="G3044" s="25">
        <v>2</v>
      </c>
      <c r="H3044" s="25">
        <v>2</v>
      </c>
      <c r="I3044" s="170">
        <v>575</v>
      </c>
      <c r="J3044" s="170">
        <v>361.4</v>
      </c>
      <c r="K3044" s="170">
        <v>361.4</v>
      </c>
      <c r="L3044" s="287">
        <v>27</v>
      </c>
      <c r="M3044" s="170">
        <f t="shared" si="629"/>
        <v>213451.68</v>
      </c>
      <c r="N3044" s="137"/>
      <c r="O3044" s="135"/>
      <c r="P3044" s="137"/>
      <c r="Q3044" s="137">
        <f t="shared" si="630"/>
        <v>213451.68</v>
      </c>
      <c r="R3044" s="137">
        <v>213451.68</v>
      </c>
      <c r="S3044" s="30"/>
      <c r="T3044" s="137"/>
      <c r="U3044" s="137"/>
      <c r="V3044" s="137"/>
      <c r="W3044" s="137"/>
      <c r="X3044" s="137"/>
      <c r="Y3044" s="137"/>
      <c r="Z3044" s="137"/>
      <c r="AA3044" s="137"/>
      <c r="AB3044" s="137"/>
      <c r="AC3044" s="137"/>
      <c r="AD3044" s="137"/>
      <c r="AE3044" s="137"/>
      <c r="AF3044" s="137"/>
      <c r="AG3044" s="337">
        <v>2025</v>
      </c>
      <c r="AH3044" s="171" t="s">
        <v>3049</v>
      </c>
      <c r="AI3044" s="171"/>
      <c r="AJ3044" s="134">
        <f t="shared" ca="1" si="631"/>
        <v>2933</v>
      </c>
      <c r="AK3044" s="35" t="s">
        <v>153</v>
      </c>
      <c r="AL3044" s="134" t="str">
        <f t="shared" ca="1" si="625"/>
        <v>2933.</v>
      </c>
      <c r="AM3044" s="140"/>
      <c r="AN3044" s="35"/>
      <c r="AO3044" s="193"/>
    </row>
    <row r="3045" spans="1:43" ht="22.5" hidden="1" customHeight="1" x14ac:dyDescent="0.25">
      <c r="A3045" s="68" t="s">
        <v>6114</v>
      </c>
      <c r="B3045" s="25">
        <v>4853</v>
      </c>
      <c r="C3045" s="333" t="s">
        <v>2342</v>
      </c>
      <c r="D3045" s="25">
        <v>1949</v>
      </c>
      <c r="E3045" s="108" t="s">
        <v>2932</v>
      </c>
      <c r="F3045" s="68" t="s">
        <v>2934</v>
      </c>
      <c r="G3045" s="25">
        <v>2</v>
      </c>
      <c r="H3045" s="25">
        <v>1</v>
      </c>
      <c r="I3045" s="170">
        <v>236</v>
      </c>
      <c r="J3045" s="170">
        <v>134</v>
      </c>
      <c r="K3045" s="170">
        <v>134</v>
      </c>
      <c r="L3045" s="287">
        <v>17</v>
      </c>
      <c r="M3045" s="170">
        <f t="shared" si="629"/>
        <v>495932.58999999997</v>
      </c>
      <c r="N3045" s="137"/>
      <c r="O3045" s="135"/>
      <c r="P3045" s="137"/>
      <c r="Q3045" s="137">
        <f t="shared" si="630"/>
        <v>495932.58999999997</v>
      </c>
      <c r="R3045" s="137">
        <f>380556.31+115376.28</f>
        <v>495932.58999999997</v>
      </c>
      <c r="S3045" s="30"/>
      <c r="T3045" s="137"/>
      <c r="U3045" s="137"/>
      <c r="V3045" s="137"/>
      <c r="W3045" s="137"/>
      <c r="X3045" s="137"/>
      <c r="Y3045" s="137"/>
      <c r="Z3045" s="137"/>
      <c r="AA3045" s="137"/>
      <c r="AB3045" s="137"/>
      <c r="AC3045" s="137"/>
      <c r="AD3045" s="137"/>
      <c r="AE3045" s="137"/>
      <c r="AF3045" s="137"/>
      <c r="AG3045" s="337">
        <v>2025</v>
      </c>
      <c r="AH3045" s="171" t="s">
        <v>3058</v>
      </c>
      <c r="AI3045" s="171"/>
      <c r="AJ3045" s="134">
        <f t="shared" ca="1" si="631"/>
        <v>2934</v>
      </c>
      <c r="AK3045" s="35" t="s">
        <v>153</v>
      </c>
      <c r="AL3045" s="134" t="str">
        <f t="shared" ca="1" si="625"/>
        <v>2934.</v>
      </c>
      <c r="AM3045" s="140"/>
      <c r="AN3045" s="35"/>
      <c r="AO3045" s="193"/>
    </row>
    <row r="3046" spans="1:43" ht="22.5" hidden="1" customHeight="1" x14ac:dyDescent="0.25">
      <c r="A3046" s="68" t="s">
        <v>6115</v>
      </c>
      <c r="B3046" s="25">
        <v>4928</v>
      </c>
      <c r="C3046" s="333" t="s">
        <v>2347</v>
      </c>
      <c r="D3046" s="25">
        <v>1949</v>
      </c>
      <c r="E3046" s="108" t="s">
        <v>2932</v>
      </c>
      <c r="F3046" s="68" t="s">
        <v>2934</v>
      </c>
      <c r="G3046" s="25">
        <v>2</v>
      </c>
      <c r="H3046" s="25">
        <v>3</v>
      </c>
      <c r="I3046" s="170">
        <v>1490.1</v>
      </c>
      <c r="J3046" s="137">
        <v>786.8</v>
      </c>
      <c r="K3046" s="170">
        <v>786.8</v>
      </c>
      <c r="L3046" s="287">
        <v>48</v>
      </c>
      <c r="M3046" s="170">
        <f t="shared" si="629"/>
        <v>728620.67999999993</v>
      </c>
      <c r="N3046" s="137"/>
      <c r="O3046" s="135"/>
      <c r="P3046" s="137"/>
      <c r="Q3046" s="137">
        <f t="shared" si="630"/>
        <v>728620.67999999993</v>
      </c>
      <c r="R3046" s="137">
        <v>728620.67999999993</v>
      </c>
      <c r="S3046" s="30"/>
      <c r="T3046" s="137"/>
      <c r="U3046" s="137"/>
      <c r="V3046" s="137"/>
      <c r="W3046" s="137"/>
      <c r="X3046" s="137"/>
      <c r="Y3046" s="137"/>
      <c r="Z3046" s="137"/>
      <c r="AA3046" s="137"/>
      <c r="AB3046" s="137"/>
      <c r="AC3046" s="137"/>
      <c r="AD3046" s="137"/>
      <c r="AE3046" s="137"/>
      <c r="AF3046" s="137"/>
      <c r="AG3046" s="337">
        <v>2025</v>
      </c>
      <c r="AH3046" s="171" t="s">
        <v>3052</v>
      </c>
      <c r="AI3046" s="171"/>
      <c r="AJ3046" s="134">
        <f t="shared" ca="1" si="631"/>
        <v>2935</v>
      </c>
      <c r="AK3046" s="35" t="s">
        <v>153</v>
      </c>
      <c r="AL3046" s="134" t="str">
        <f t="shared" ca="1" si="625"/>
        <v>2935.</v>
      </c>
      <c r="AM3046" s="140"/>
      <c r="AN3046" s="35"/>
      <c r="AO3046" s="193"/>
    </row>
    <row r="3047" spans="1:43" ht="22.5" hidden="1" customHeight="1" x14ac:dyDescent="0.25">
      <c r="A3047" s="68" t="s">
        <v>6116</v>
      </c>
      <c r="B3047" s="25">
        <v>4640</v>
      </c>
      <c r="C3047" s="205" t="s">
        <v>2349</v>
      </c>
      <c r="D3047" s="25">
        <v>1950</v>
      </c>
      <c r="E3047" s="108" t="s">
        <v>2932</v>
      </c>
      <c r="F3047" s="68" t="s">
        <v>2934</v>
      </c>
      <c r="G3047" s="25">
        <v>2</v>
      </c>
      <c r="H3047" s="25">
        <v>1</v>
      </c>
      <c r="I3047" s="137">
        <v>443.6</v>
      </c>
      <c r="J3047" s="137">
        <v>288.8</v>
      </c>
      <c r="K3047" s="137">
        <v>288.8</v>
      </c>
      <c r="L3047" s="30">
        <v>35</v>
      </c>
      <c r="M3047" s="170">
        <f t="shared" si="629"/>
        <v>633904.4</v>
      </c>
      <c r="N3047" s="137"/>
      <c r="O3047" s="135"/>
      <c r="P3047" s="137"/>
      <c r="Q3047" s="137">
        <f t="shared" si="630"/>
        <v>633904.4</v>
      </c>
      <c r="R3047" s="137">
        <v>633904.4</v>
      </c>
      <c r="S3047" s="30"/>
      <c r="T3047" s="137"/>
      <c r="U3047" s="137"/>
      <c r="V3047" s="137"/>
      <c r="W3047" s="137"/>
      <c r="X3047" s="137"/>
      <c r="Y3047" s="137"/>
      <c r="Z3047" s="137"/>
      <c r="AA3047" s="137"/>
      <c r="AB3047" s="137"/>
      <c r="AC3047" s="137"/>
      <c r="AD3047" s="137"/>
      <c r="AE3047" s="137"/>
      <c r="AF3047" s="137"/>
      <c r="AG3047" s="337">
        <v>2025</v>
      </c>
      <c r="AH3047" s="218" t="s">
        <v>3048</v>
      </c>
      <c r="AI3047" s="218"/>
      <c r="AJ3047" s="134">
        <f t="shared" ca="1" si="631"/>
        <v>2936</v>
      </c>
      <c r="AK3047" s="35" t="s">
        <v>153</v>
      </c>
      <c r="AL3047" s="134" t="str">
        <f t="shared" ca="1" si="625"/>
        <v>2936.</v>
      </c>
      <c r="AM3047" s="140"/>
      <c r="AN3047" s="35"/>
      <c r="AO3047" s="193"/>
    </row>
    <row r="3048" spans="1:43" ht="22.5" hidden="1" customHeight="1" x14ac:dyDescent="0.25">
      <c r="A3048" s="68" t="s">
        <v>6117</v>
      </c>
      <c r="B3048" s="25">
        <v>4364</v>
      </c>
      <c r="C3048" s="333" t="s">
        <v>2348</v>
      </c>
      <c r="D3048" s="25">
        <v>1951</v>
      </c>
      <c r="E3048" s="108" t="s">
        <v>2932</v>
      </c>
      <c r="F3048" s="68" t="s">
        <v>2934</v>
      </c>
      <c r="G3048" s="25">
        <v>3</v>
      </c>
      <c r="H3048" s="25">
        <v>5</v>
      </c>
      <c r="I3048" s="170">
        <v>2332.3000000000002</v>
      </c>
      <c r="J3048" s="137">
        <v>2332.3000000000002</v>
      </c>
      <c r="K3048" s="170">
        <v>1889.2</v>
      </c>
      <c r="L3048" s="287">
        <v>66</v>
      </c>
      <c r="M3048" s="170">
        <f t="shared" si="629"/>
        <v>6698551.7999999998</v>
      </c>
      <c r="N3048" s="137"/>
      <c r="O3048" s="135"/>
      <c r="P3048" s="137"/>
      <c r="Q3048" s="137">
        <f t="shared" si="630"/>
        <v>6698551.7999999998</v>
      </c>
      <c r="R3048" s="137">
        <v>539175</v>
      </c>
      <c r="S3048" s="30"/>
      <c r="T3048" s="137"/>
      <c r="U3048" s="137"/>
      <c r="V3048" s="137"/>
      <c r="W3048" s="137"/>
      <c r="X3048" s="137"/>
      <c r="Y3048" s="137">
        <v>1956.6</v>
      </c>
      <c r="Z3048" s="137">
        <f>Y3048*3148</f>
        <v>6159376.7999999998</v>
      </c>
      <c r="AA3048" s="137"/>
      <c r="AB3048" s="137"/>
      <c r="AC3048" s="137"/>
      <c r="AD3048" s="137"/>
      <c r="AE3048" s="137"/>
      <c r="AF3048" s="137"/>
      <c r="AG3048" s="337">
        <v>2025</v>
      </c>
      <c r="AH3048" s="171" t="s">
        <v>3049</v>
      </c>
      <c r="AI3048" s="171"/>
      <c r="AJ3048" s="134">
        <f t="shared" ca="1" si="631"/>
        <v>2937</v>
      </c>
      <c r="AK3048" s="35" t="s">
        <v>153</v>
      </c>
      <c r="AL3048" s="134" t="str">
        <f t="shared" ca="1" si="625"/>
        <v>2937.</v>
      </c>
      <c r="AM3048" s="140"/>
      <c r="AN3048" s="35"/>
      <c r="AO3048" s="193"/>
    </row>
    <row r="3049" spans="1:43" ht="22.5" hidden="1" customHeight="1" x14ac:dyDescent="0.25">
      <c r="A3049" s="68" t="s">
        <v>6118</v>
      </c>
      <c r="B3049" s="25">
        <v>5433</v>
      </c>
      <c r="C3049" s="333" t="s">
        <v>2350</v>
      </c>
      <c r="D3049" s="25">
        <v>1952</v>
      </c>
      <c r="E3049" s="108" t="s">
        <v>2932</v>
      </c>
      <c r="F3049" s="68" t="s">
        <v>2934</v>
      </c>
      <c r="G3049" s="25">
        <v>2</v>
      </c>
      <c r="H3049" s="25">
        <v>2</v>
      </c>
      <c r="I3049" s="137">
        <v>761.3</v>
      </c>
      <c r="J3049" s="137">
        <v>679.7</v>
      </c>
      <c r="K3049" s="137">
        <v>679.7</v>
      </c>
      <c r="L3049" s="30">
        <v>36</v>
      </c>
      <c r="M3049" s="170">
        <f t="shared" si="629"/>
        <v>871140</v>
      </c>
      <c r="N3049" s="137"/>
      <c r="O3049" s="135"/>
      <c r="P3049" s="137"/>
      <c r="Q3049" s="137">
        <f t="shared" si="630"/>
        <v>871140</v>
      </c>
      <c r="R3049" s="137">
        <f>120*4692+100*3081</f>
        <v>871140</v>
      </c>
      <c r="S3049" s="30"/>
      <c r="T3049" s="137"/>
      <c r="U3049" s="137"/>
      <c r="V3049" s="137"/>
      <c r="W3049" s="137"/>
      <c r="X3049" s="137"/>
      <c r="Y3049" s="137"/>
      <c r="Z3049" s="137"/>
      <c r="AA3049" s="137"/>
      <c r="AB3049" s="137"/>
      <c r="AC3049" s="137"/>
      <c r="AD3049" s="137"/>
      <c r="AE3049" s="137"/>
      <c r="AF3049" s="137"/>
      <c r="AG3049" s="337">
        <v>2025</v>
      </c>
      <c r="AH3049" s="171" t="s">
        <v>3065</v>
      </c>
      <c r="AI3049" s="171"/>
      <c r="AJ3049" s="134">
        <f t="shared" ca="1" si="631"/>
        <v>2938</v>
      </c>
      <c r="AK3049" s="35" t="s">
        <v>153</v>
      </c>
      <c r="AL3049" s="134" t="str">
        <f t="shared" ca="1" si="625"/>
        <v>2938.</v>
      </c>
      <c r="AM3049" s="140"/>
      <c r="AN3049" s="35"/>
      <c r="AO3049" s="193"/>
    </row>
    <row r="3050" spans="1:43" ht="22.5" hidden="1" customHeight="1" x14ac:dyDescent="0.25">
      <c r="A3050" s="68" t="s">
        <v>6119</v>
      </c>
      <c r="B3050" s="25">
        <v>4360</v>
      </c>
      <c r="C3050" s="333" t="s">
        <v>2351</v>
      </c>
      <c r="D3050" s="25">
        <v>1953</v>
      </c>
      <c r="E3050" s="108" t="s">
        <v>2932</v>
      </c>
      <c r="F3050" s="68" t="s">
        <v>2934</v>
      </c>
      <c r="G3050" s="25">
        <v>3</v>
      </c>
      <c r="H3050" s="25">
        <v>2</v>
      </c>
      <c r="I3050" s="170">
        <v>1837</v>
      </c>
      <c r="J3050" s="170">
        <v>1516.6</v>
      </c>
      <c r="K3050" s="170">
        <v>1073.5</v>
      </c>
      <c r="L3050" s="287">
        <v>51</v>
      </c>
      <c r="M3050" s="170">
        <f t="shared" si="629"/>
        <v>898564.91999999993</v>
      </c>
      <c r="N3050" s="137"/>
      <c r="O3050" s="135"/>
      <c r="P3050" s="137"/>
      <c r="Q3050" s="137">
        <f t="shared" si="630"/>
        <v>898564.91999999993</v>
      </c>
      <c r="R3050" s="137">
        <v>898564.91999999993</v>
      </c>
      <c r="S3050" s="30"/>
      <c r="T3050" s="137"/>
      <c r="U3050" s="137"/>
      <c r="V3050" s="137"/>
      <c r="W3050" s="137"/>
      <c r="X3050" s="137"/>
      <c r="Y3050" s="137"/>
      <c r="Z3050" s="137"/>
      <c r="AA3050" s="137"/>
      <c r="AB3050" s="137"/>
      <c r="AC3050" s="137"/>
      <c r="AD3050" s="137"/>
      <c r="AE3050" s="137"/>
      <c r="AF3050" s="137"/>
      <c r="AG3050" s="337">
        <v>2025</v>
      </c>
      <c r="AH3050" s="171" t="s">
        <v>3052</v>
      </c>
      <c r="AI3050" s="171"/>
      <c r="AJ3050" s="134">
        <f t="shared" ca="1" si="631"/>
        <v>2939</v>
      </c>
      <c r="AK3050" s="35" t="s">
        <v>153</v>
      </c>
      <c r="AL3050" s="134" t="str">
        <f t="shared" ca="1" si="625"/>
        <v>2939.</v>
      </c>
      <c r="AM3050" s="140"/>
      <c r="AN3050" s="35"/>
      <c r="AO3050" s="193"/>
    </row>
    <row r="3051" spans="1:43" ht="22.5" hidden="1" customHeight="1" x14ac:dyDescent="0.25">
      <c r="A3051" s="68" t="s">
        <v>6120</v>
      </c>
      <c r="B3051" s="25">
        <v>4838</v>
      </c>
      <c r="C3051" s="205" t="s">
        <v>2352</v>
      </c>
      <c r="D3051" s="25">
        <v>1953</v>
      </c>
      <c r="E3051" s="108" t="s">
        <v>2932</v>
      </c>
      <c r="F3051" s="68" t="s">
        <v>2934</v>
      </c>
      <c r="G3051" s="25">
        <v>2</v>
      </c>
      <c r="H3051" s="25">
        <v>2</v>
      </c>
      <c r="I3051" s="137">
        <v>880.69</v>
      </c>
      <c r="J3051" s="137">
        <v>820.9</v>
      </c>
      <c r="K3051" s="137">
        <v>820.9</v>
      </c>
      <c r="L3051" s="30">
        <v>42</v>
      </c>
      <c r="M3051" s="170">
        <f t="shared" si="629"/>
        <v>1143200</v>
      </c>
      <c r="N3051" s="137"/>
      <c r="O3051" s="135"/>
      <c r="P3051" s="137"/>
      <c r="Q3051" s="137">
        <f t="shared" si="630"/>
        <v>1143200</v>
      </c>
      <c r="R3051" s="137">
        <v>1143200</v>
      </c>
      <c r="S3051" s="30"/>
      <c r="T3051" s="137"/>
      <c r="U3051" s="137"/>
      <c r="V3051" s="137"/>
      <c r="W3051" s="137"/>
      <c r="X3051" s="137"/>
      <c r="Y3051" s="137"/>
      <c r="Z3051" s="137"/>
      <c r="AA3051" s="137"/>
      <c r="AB3051" s="137"/>
      <c r="AC3051" s="137"/>
      <c r="AD3051" s="137"/>
      <c r="AE3051" s="137"/>
      <c r="AF3051" s="137"/>
      <c r="AG3051" s="337">
        <v>2025</v>
      </c>
      <c r="AH3051" s="218" t="s">
        <v>3048</v>
      </c>
      <c r="AI3051" s="218"/>
      <c r="AJ3051" s="134">
        <f t="shared" ca="1" si="631"/>
        <v>2940</v>
      </c>
      <c r="AK3051" s="35" t="s">
        <v>153</v>
      </c>
      <c r="AL3051" s="134" t="str">
        <f t="shared" ca="1" si="625"/>
        <v>2940.</v>
      </c>
      <c r="AM3051" s="140"/>
      <c r="AN3051" s="35"/>
      <c r="AO3051" s="193"/>
    </row>
    <row r="3052" spans="1:43" ht="22.5" hidden="1" customHeight="1" x14ac:dyDescent="0.25">
      <c r="A3052" s="68" t="s">
        <v>6121</v>
      </c>
      <c r="B3052" s="25">
        <v>4956</v>
      </c>
      <c r="C3052" s="205" t="s">
        <v>2354</v>
      </c>
      <c r="D3052" s="25">
        <v>1954</v>
      </c>
      <c r="E3052" s="108" t="s">
        <v>2932</v>
      </c>
      <c r="F3052" s="68" t="s">
        <v>2934</v>
      </c>
      <c r="G3052" s="25">
        <v>2</v>
      </c>
      <c r="H3052" s="25">
        <v>1</v>
      </c>
      <c r="I3052" s="137">
        <v>424</v>
      </c>
      <c r="J3052" s="137">
        <v>386.8</v>
      </c>
      <c r="K3052" s="137">
        <v>386.8</v>
      </c>
      <c r="L3052" s="30">
        <v>20</v>
      </c>
      <c r="M3052" s="170">
        <f t="shared" si="629"/>
        <v>197064</v>
      </c>
      <c r="N3052" s="137"/>
      <c r="O3052" s="135"/>
      <c r="P3052" s="137"/>
      <c r="Q3052" s="137">
        <f t="shared" si="630"/>
        <v>197064</v>
      </c>
      <c r="R3052" s="137">
        <v>197064</v>
      </c>
      <c r="S3052" s="30"/>
      <c r="T3052" s="137"/>
      <c r="U3052" s="137"/>
      <c r="V3052" s="137"/>
      <c r="W3052" s="137"/>
      <c r="X3052" s="137"/>
      <c r="Y3052" s="137"/>
      <c r="Z3052" s="137"/>
      <c r="AA3052" s="137"/>
      <c r="AB3052" s="137"/>
      <c r="AC3052" s="137"/>
      <c r="AD3052" s="137"/>
      <c r="AE3052" s="137"/>
      <c r="AF3052" s="137"/>
      <c r="AG3052" s="337">
        <v>2025</v>
      </c>
      <c r="AH3052" s="218" t="s">
        <v>3052</v>
      </c>
      <c r="AI3052" s="218"/>
      <c r="AJ3052" s="134">
        <f t="shared" ca="1" si="631"/>
        <v>2941</v>
      </c>
      <c r="AK3052" s="35" t="s">
        <v>153</v>
      </c>
      <c r="AL3052" s="134" t="str">
        <f t="shared" ca="1" si="625"/>
        <v>2941.</v>
      </c>
      <c r="AM3052" s="140"/>
      <c r="AN3052" s="35"/>
      <c r="AO3052" s="193"/>
    </row>
    <row r="3053" spans="1:43" ht="22.5" hidden="1" customHeight="1" x14ac:dyDescent="0.25">
      <c r="A3053" s="68" t="s">
        <v>6122</v>
      </c>
      <c r="B3053" s="25">
        <v>5268</v>
      </c>
      <c r="C3053" s="205" t="s">
        <v>2355</v>
      </c>
      <c r="D3053" s="25">
        <v>1954</v>
      </c>
      <c r="E3053" s="108" t="s">
        <v>2932</v>
      </c>
      <c r="F3053" s="68" t="s">
        <v>2934</v>
      </c>
      <c r="G3053" s="25">
        <v>2</v>
      </c>
      <c r="H3053" s="25">
        <v>2</v>
      </c>
      <c r="I3053" s="137">
        <v>393.9</v>
      </c>
      <c r="J3053" s="137">
        <v>269</v>
      </c>
      <c r="K3053" s="137">
        <v>269</v>
      </c>
      <c r="L3053" s="30">
        <v>23</v>
      </c>
      <c r="M3053" s="170">
        <f t="shared" si="629"/>
        <v>338830.86</v>
      </c>
      <c r="N3053" s="137"/>
      <c r="O3053" s="135"/>
      <c r="P3053" s="137"/>
      <c r="Q3053" s="137">
        <f t="shared" si="630"/>
        <v>338830.86</v>
      </c>
      <c r="R3053" s="137">
        <f>146224.26+192606.6</f>
        <v>338830.86</v>
      </c>
      <c r="S3053" s="30"/>
      <c r="T3053" s="137"/>
      <c r="U3053" s="137"/>
      <c r="V3053" s="137"/>
      <c r="W3053" s="137"/>
      <c r="X3053" s="137"/>
      <c r="Y3053" s="137"/>
      <c r="Z3053" s="137"/>
      <c r="AA3053" s="137"/>
      <c r="AB3053" s="137"/>
      <c r="AC3053" s="137"/>
      <c r="AD3053" s="137"/>
      <c r="AE3053" s="137"/>
      <c r="AF3053" s="137"/>
      <c r="AG3053" s="337">
        <v>2025</v>
      </c>
      <c r="AH3053" s="218" t="s">
        <v>3054</v>
      </c>
      <c r="AI3053" s="218"/>
      <c r="AJ3053" s="134">
        <f t="shared" ca="1" si="631"/>
        <v>2942</v>
      </c>
      <c r="AK3053" s="35" t="s">
        <v>153</v>
      </c>
      <c r="AL3053" s="134" t="str">
        <f t="shared" ca="1" si="625"/>
        <v>2942.</v>
      </c>
      <c r="AM3053" s="140"/>
      <c r="AN3053" s="35"/>
      <c r="AO3053" s="193"/>
    </row>
    <row r="3054" spans="1:43" ht="22.5" hidden="1" customHeight="1" x14ac:dyDescent="0.25">
      <c r="A3054" s="68" t="s">
        <v>6123</v>
      </c>
      <c r="B3054" s="25">
        <v>5304</v>
      </c>
      <c r="C3054" s="130" t="s">
        <v>2356</v>
      </c>
      <c r="D3054" s="25">
        <v>1954</v>
      </c>
      <c r="E3054" s="108" t="s">
        <v>2932</v>
      </c>
      <c r="F3054" s="68" t="s">
        <v>2934</v>
      </c>
      <c r="G3054" s="25">
        <v>3</v>
      </c>
      <c r="H3054" s="25">
        <v>3</v>
      </c>
      <c r="I3054" s="137">
        <v>1927.5</v>
      </c>
      <c r="J3054" s="137">
        <v>1723.6</v>
      </c>
      <c r="K3054" s="137">
        <v>1723.6</v>
      </c>
      <c r="L3054" s="30">
        <v>48</v>
      </c>
      <c r="M3054" s="170">
        <f t="shared" si="629"/>
        <v>3573680</v>
      </c>
      <c r="N3054" s="137"/>
      <c r="O3054" s="135"/>
      <c r="P3054" s="137"/>
      <c r="Q3054" s="137">
        <f t="shared" si="630"/>
        <v>3573680</v>
      </c>
      <c r="R3054" s="137">
        <v>3573680</v>
      </c>
      <c r="S3054" s="30"/>
      <c r="T3054" s="137"/>
      <c r="U3054" s="137"/>
      <c r="V3054" s="137"/>
      <c r="W3054" s="137"/>
      <c r="X3054" s="137"/>
      <c r="Y3054" s="137"/>
      <c r="Z3054" s="137"/>
      <c r="AA3054" s="137"/>
      <c r="AB3054" s="137"/>
      <c r="AC3054" s="137"/>
      <c r="AD3054" s="137"/>
      <c r="AE3054" s="137"/>
      <c r="AF3054" s="137"/>
      <c r="AG3054" s="337">
        <v>2025</v>
      </c>
      <c r="AH3054" s="218" t="s">
        <v>3050</v>
      </c>
      <c r="AI3054" s="218"/>
      <c r="AJ3054" s="134">
        <f t="shared" ca="1" si="631"/>
        <v>2943</v>
      </c>
      <c r="AK3054" s="35" t="s">
        <v>153</v>
      </c>
      <c r="AL3054" s="134" t="str">
        <f t="shared" ca="1" si="625"/>
        <v>2943.</v>
      </c>
      <c r="AM3054" s="140"/>
      <c r="AN3054" s="35"/>
      <c r="AO3054" s="193"/>
    </row>
    <row r="3055" spans="1:43" ht="22.5" hidden="1" customHeight="1" x14ac:dyDescent="0.25">
      <c r="A3055" s="68" t="s">
        <v>6124</v>
      </c>
      <c r="B3055" s="25">
        <v>4955</v>
      </c>
      <c r="C3055" s="205" t="s">
        <v>2357</v>
      </c>
      <c r="D3055" s="25">
        <v>1955</v>
      </c>
      <c r="E3055" s="108" t="s">
        <v>2932</v>
      </c>
      <c r="F3055" s="68" t="s">
        <v>2934</v>
      </c>
      <c r="G3055" s="25">
        <v>2</v>
      </c>
      <c r="H3055" s="25">
        <v>1</v>
      </c>
      <c r="I3055" s="137">
        <v>444.9</v>
      </c>
      <c r="J3055" s="137">
        <v>414.5</v>
      </c>
      <c r="K3055" s="137">
        <v>414.5</v>
      </c>
      <c r="L3055" s="30">
        <v>25</v>
      </c>
      <c r="M3055" s="170">
        <f t="shared" si="629"/>
        <v>1149263</v>
      </c>
      <c r="N3055" s="137"/>
      <c r="O3055" s="135"/>
      <c r="P3055" s="137"/>
      <c r="Q3055" s="137">
        <f t="shared" si="630"/>
        <v>1149263</v>
      </c>
      <c r="R3055" s="137">
        <v>1149263</v>
      </c>
      <c r="S3055" s="30"/>
      <c r="T3055" s="137"/>
      <c r="U3055" s="137"/>
      <c r="V3055" s="137"/>
      <c r="W3055" s="137"/>
      <c r="X3055" s="137"/>
      <c r="Y3055" s="137"/>
      <c r="Z3055" s="137"/>
      <c r="AA3055" s="137"/>
      <c r="AB3055" s="137"/>
      <c r="AC3055" s="137"/>
      <c r="AD3055" s="137"/>
      <c r="AE3055" s="137"/>
      <c r="AF3055" s="137"/>
      <c r="AG3055" s="337">
        <v>2025</v>
      </c>
      <c r="AH3055" s="218" t="s">
        <v>3050</v>
      </c>
      <c r="AI3055" s="218"/>
      <c r="AJ3055" s="134">
        <f t="shared" ca="1" si="631"/>
        <v>2944</v>
      </c>
      <c r="AK3055" s="35" t="s">
        <v>153</v>
      </c>
      <c r="AL3055" s="134" t="str">
        <f t="shared" ca="1" si="625"/>
        <v>2944.</v>
      </c>
      <c r="AM3055" s="140"/>
      <c r="AN3055" s="35"/>
      <c r="AO3055" s="193"/>
    </row>
    <row r="3056" spans="1:43" ht="22.5" hidden="1" customHeight="1" x14ac:dyDescent="0.25">
      <c r="A3056" s="68" t="s">
        <v>6125</v>
      </c>
      <c r="B3056" s="25">
        <v>4959</v>
      </c>
      <c r="C3056" s="205" t="s">
        <v>2360</v>
      </c>
      <c r="D3056" s="25">
        <v>1955</v>
      </c>
      <c r="E3056" s="108" t="s">
        <v>2932</v>
      </c>
      <c r="F3056" s="68" t="s">
        <v>2934</v>
      </c>
      <c r="G3056" s="25">
        <v>3</v>
      </c>
      <c r="H3056" s="25">
        <v>3</v>
      </c>
      <c r="I3056" s="137">
        <v>2015.49</v>
      </c>
      <c r="J3056" s="137">
        <v>1477</v>
      </c>
      <c r="K3056" s="137">
        <v>1477</v>
      </c>
      <c r="L3056" s="30">
        <v>50</v>
      </c>
      <c r="M3056" s="170">
        <f t="shared" ref="M3056:M3117" si="632">R3056+T3056+V3056+X3056+Z3056+AB3056+AE3056+AF3056</f>
        <v>1771960</v>
      </c>
      <c r="N3056" s="137"/>
      <c r="O3056" s="135"/>
      <c r="P3056" s="137"/>
      <c r="Q3056" s="137">
        <f t="shared" ref="Q3056:Q3117" si="633">M3056</f>
        <v>1771960</v>
      </c>
      <c r="R3056" s="137">
        <v>1771960</v>
      </c>
      <c r="S3056" s="30"/>
      <c r="T3056" s="137"/>
      <c r="U3056" s="137"/>
      <c r="V3056" s="137"/>
      <c r="W3056" s="137"/>
      <c r="X3056" s="137"/>
      <c r="Y3056" s="137"/>
      <c r="Z3056" s="137"/>
      <c r="AA3056" s="137"/>
      <c r="AB3056" s="137"/>
      <c r="AC3056" s="137"/>
      <c r="AD3056" s="137"/>
      <c r="AE3056" s="137"/>
      <c r="AF3056" s="137"/>
      <c r="AG3056" s="337">
        <v>2025</v>
      </c>
      <c r="AH3056" s="218" t="s">
        <v>3048</v>
      </c>
      <c r="AI3056" s="218"/>
      <c r="AJ3056" s="134">
        <f t="shared" ca="1" si="631"/>
        <v>2945</v>
      </c>
      <c r="AK3056" s="35" t="s">
        <v>153</v>
      </c>
      <c r="AL3056" s="134" t="str">
        <f t="shared" ca="1" si="625"/>
        <v>2945.</v>
      </c>
      <c r="AM3056" s="140"/>
      <c r="AO3056" s="193"/>
    </row>
    <row r="3057" spans="1:41" ht="22.5" hidden="1" customHeight="1" x14ac:dyDescent="0.25">
      <c r="A3057" s="68" t="s">
        <v>6126</v>
      </c>
      <c r="B3057" s="25">
        <v>4405</v>
      </c>
      <c r="C3057" s="169" t="s">
        <v>2358</v>
      </c>
      <c r="D3057" s="25">
        <v>1956</v>
      </c>
      <c r="E3057" s="108" t="s">
        <v>2932</v>
      </c>
      <c r="F3057" s="68" t="s">
        <v>2934</v>
      </c>
      <c r="G3057" s="25">
        <v>4</v>
      </c>
      <c r="H3057" s="25">
        <v>4</v>
      </c>
      <c r="I3057" s="170">
        <v>3340.4</v>
      </c>
      <c r="J3057" s="170">
        <v>2520.6999999999998</v>
      </c>
      <c r="K3057" s="170">
        <v>2520.6999999999998</v>
      </c>
      <c r="L3057" s="287">
        <v>89</v>
      </c>
      <c r="M3057" s="170">
        <f t="shared" si="632"/>
        <v>2078240</v>
      </c>
      <c r="N3057" s="137"/>
      <c r="O3057" s="135"/>
      <c r="P3057" s="137"/>
      <c r="Q3057" s="137">
        <f t="shared" si="633"/>
        <v>2078240</v>
      </c>
      <c r="R3057" s="137">
        <f>1400420+677820</f>
        <v>2078240</v>
      </c>
      <c r="S3057" s="30"/>
      <c r="T3057" s="137"/>
      <c r="U3057" s="137"/>
      <c r="V3057" s="137"/>
      <c r="W3057" s="137"/>
      <c r="X3057" s="137"/>
      <c r="Y3057" s="137"/>
      <c r="Z3057" s="137"/>
      <c r="AA3057" s="137"/>
      <c r="AB3057" s="137"/>
      <c r="AC3057" s="137"/>
      <c r="AD3057" s="137"/>
      <c r="AE3057" s="137"/>
      <c r="AF3057" s="137"/>
      <c r="AG3057" s="337">
        <v>2025</v>
      </c>
      <c r="AH3057" s="171" t="s">
        <v>3086</v>
      </c>
      <c r="AI3057" s="171"/>
      <c r="AJ3057" s="134">
        <f t="shared" ca="1" si="631"/>
        <v>2946</v>
      </c>
      <c r="AK3057" s="35" t="s">
        <v>153</v>
      </c>
      <c r="AL3057" s="134" t="str">
        <f t="shared" ca="1" si="625"/>
        <v>2946.</v>
      </c>
      <c r="AM3057" s="140"/>
      <c r="AN3057" s="35"/>
      <c r="AO3057" s="193"/>
    </row>
    <row r="3058" spans="1:41" ht="22.5" hidden="1" customHeight="1" x14ac:dyDescent="0.25">
      <c r="A3058" s="68" t="s">
        <v>6127</v>
      </c>
      <c r="B3058" s="25">
        <v>4655</v>
      </c>
      <c r="C3058" s="169" t="s">
        <v>2359</v>
      </c>
      <c r="D3058" s="25">
        <v>1956</v>
      </c>
      <c r="E3058" s="108" t="s">
        <v>2932</v>
      </c>
      <c r="F3058" s="68" t="s">
        <v>2934</v>
      </c>
      <c r="G3058" s="25">
        <v>3</v>
      </c>
      <c r="H3058" s="25">
        <v>2</v>
      </c>
      <c r="I3058" s="170">
        <v>947.9</v>
      </c>
      <c r="J3058" s="137">
        <v>947.9</v>
      </c>
      <c r="K3058" s="170">
        <v>947.9</v>
      </c>
      <c r="L3058" s="287">
        <v>37</v>
      </c>
      <c r="M3058" s="170">
        <f t="shared" si="632"/>
        <v>542326.80000000005</v>
      </c>
      <c r="N3058" s="137"/>
      <c r="O3058" s="135"/>
      <c r="P3058" s="137"/>
      <c r="Q3058" s="137">
        <f t="shared" si="633"/>
        <v>542326.80000000005</v>
      </c>
      <c r="R3058" s="137">
        <f>188628+353698.8</f>
        <v>542326.80000000005</v>
      </c>
      <c r="S3058" s="30"/>
      <c r="T3058" s="137"/>
      <c r="U3058" s="137"/>
      <c r="V3058" s="137"/>
      <c r="W3058" s="137"/>
      <c r="X3058" s="137"/>
      <c r="Y3058" s="137"/>
      <c r="Z3058" s="137"/>
      <c r="AA3058" s="137"/>
      <c r="AB3058" s="137"/>
      <c r="AC3058" s="137"/>
      <c r="AD3058" s="137"/>
      <c r="AE3058" s="137"/>
      <c r="AF3058" s="137"/>
      <c r="AG3058" s="337">
        <v>2025</v>
      </c>
      <c r="AH3058" s="171" t="s">
        <v>3086</v>
      </c>
      <c r="AI3058" s="171"/>
      <c r="AJ3058" s="134">
        <f t="shared" ca="1" si="631"/>
        <v>2947</v>
      </c>
      <c r="AK3058" s="35" t="s">
        <v>153</v>
      </c>
      <c r="AL3058" s="134" t="str">
        <f t="shared" ca="1" si="625"/>
        <v>2947.</v>
      </c>
      <c r="AM3058" s="140"/>
      <c r="AN3058" s="35"/>
      <c r="AO3058" s="193"/>
    </row>
    <row r="3059" spans="1:41" ht="22.5" hidden="1" customHeight="1" x14ac:dyDescent="0.25">
      <c r="A3059" s="68" t="s">
        <v>6128</v>
      </c>
      <c r="B3059" s="25">
        <v>4819</v>
      </c>
      <c r="C3059" s="169" t="s">
        <v>2361</v>
      </c>
      <c r="D3059" s="25">
        <v>1956</v>
      </c>
      <c r="E3059" s="108" t="s">
        <v>2932</v>
      </c>
      <c r="F3059" s="68" t="s">
        <v>2934</v>
      </c>
      <c r="G3059" s="25">
        <v>3</v>
      </c>
      <c r="H3059" s="25">
        <v>2</v>
      </c>
      <c r="I3059" s="170">
        <v>1189.3800000000001</v>
      </c>
      <c r="J3059" s="137">
        <v>1056.7</v>
      </c>
      <c r="K3059" s="170">
        <v>1056.7</v>
      </c>
      <c r="L3059" s="287">
        <v>38</v>
      </c>
      <c r="M3059" s="170">
        <f t="shared" si="632"/>
        <v>1771960</v>
      </c>
      <c r="N3059" s="137"/>
      <c r="O3059" s="135"/>
      <c r="P3059" s="137"/>
      <c r="Q3059" s="137">
        <f t="shared" si="633"/>
        <v>1771960</v>
      </c>
      <c r="R3059" s="137">
        <v>1771960</v>
      </c>
      <c r="S3059" s="30"/>
      <c r="T3059" s="137"/>
      <c r="U3059" s="137"/>
      <c r="V3059" s="137"/>
      <c r="W3059" s="137"/>
      <c r="X3059" s="137"/>
      <c r="Y3059" s="137"/>
      <c r="Z3059" s="137"/>
      <c r="AA3059" s="137"/>
      <c r="AB3059" s="137"/>
      <c r="AC3059" s="137"/>
      <c r="AD3059" s="137"/>
      <c r="AE3059" s="137"/>
      <c r="AF3059" s="137"/>
      <c r="AG3059" s="337">
        <v>2025</v>
      </c>
      <c r="AH3059" s="171" t="s">
        <v>3048</v>
      </c>
      <c r="AI3059" s="171"/>
      <c r="AJ3059" s="134">
        <f t="shared" ca="1" si="631"/>
        <v>2948</v>
      </c>
      <c r="AK3059" s="35" t="s">
        <v>153</v>
      </c>
      <c r="AL3059" s="134" t="str">
        <f t="shared" ref="AL3059:AL3122" ca="1" si="634">CONCATENATE(AJ3059,AK3059)</f>
        <v>2948.</v>
      </c>
      <c r="AM3059" s="140"/>
      <c r="AN3059" s="35"/>
      <c r="AO3059" s="193"/>
    </row>
    <row r="3060" spans="1:41" ht="22.5" hidden="1" customHeight="1" x14ac:dyDescent="0.25">
      <c r="A3060" s="68" t="s">
        <v>6129</v>
      </c>
      <c r="B3060" s="25">
        <v>5325</v>
      </c>
      <c r="C3060" s="333" t="s">
        <v>2362</v>
      </c>
      <c r="D3060" s="25">
        <v>1956</v>
      </c>
      <c r="E3060" s="108" t="s">
        <v>2932</v>
      </c>
      <c r="F3060" s="68" t="s">
        <v>2934</v>
      </c>
      <c r="G3060" s="25">
        <v>4</v>
      </c>
      <c r="H3060" s="25">
        <v>1</v>
      </c>
      <c r="I3060" s="137">
        <v>389.04</v>
      </c>
      <c r="J3060" s="137">
        <v>311.7</v>
      </c>
      <c r="K3060" s="137">
        <v>311.7</v>
      </c>
      <c r="L3060" s="30">
        <v>13</v>
      </c>
      <c r="M3060" s="170">
        <f t="shared" si="632"/>
        <v>134326</v>
      </c>
      <c r="N3060" s="137"/>
      <c r="O3060" s="135"/>
      <c r="P3060" s="137"/>
      <c r="Q3060" s="137">
        <f t="shared" si="633"/>
        <v>134326</v>
      </c>
      <c r="R3060" s="137">
        <v>134326</v>
      </c>
      <c r="S3060" s="30"/>
      <c r="T3060" s="137"/>
      <c r="U3060" s="137"/>
      <c r="V3060" s="137"/>
      <c r="W3060" s="137"/>
      <c r="X3060" s="137"/>
      <c r="Y3060" s="137"/>
      <c r="Z3060" s="137"/>
      <c r="AA3060" s="137"/>
      <c r="AB3060" s="137"/>
      <c r="AC3060" s="137"/>
      <c r="AD3060" s="137"/>
      <c r="AE3060" s="137"/>
      <c r="AF3060" s="137"/>
      <c r="AG3060" s="337">
        <v>2025</v>
      </c>
      <c r="AH3060" s="171" t="s">
        <v>3048</v>
      </c>
      <c r="AI3060" s="171"/>
      <c r="AJ3060" s="134">
        <f t="shared" ca="1" si="631"/>
        <v>2949</v>
      </c>
      <c r="AK3060" s="35" t="s">
        <v>153</v>
      </c>
      <c r="AL3060" s="134" t="str">
        <f t="shared" ca="1" si="634"/>
        <v>2949.</v>
      </c>
      <c r="AM3060" s="140"/>
      <c r="AN3060" s="35"/>
      <c r="AO3060" s="193"/>
    </row>
    <row r="3061" spans="1:41" ht="22.5" hidden="1" customHeight="1" x14ac:dyDescent="0.25">
      <c r="A3061" s="68" t="s">
        <v>6130</v>
      </c>
      <c r="B3061" s="25">
        <v>4378</v>
      </c>
      <c r="C3061" s="169" t="s">
        <v>2364</v>
      </c>
      <c r="D3061" s="25">
        <v>1957</v>
      </c>
      <c r="E3061" s="108" t="s">
        <v>2932</v>
      </c>
      <c r="F3061" s="68" t="s">
        <v>2934</v>
      </c>
      <c r="G3061" s="25">
        <v>3</v>
      </c>
      <c r="H3061" s="25">
        <v>4</v>
      </c>
      <c r="I3061" s="170">
        <v>1942.3</v>
      </c>
      <c r="J3061" s="170">
        <v>1766.9</v>
      </c>
      <c r="K3061" s="170">
        <v>1401.6</v>
      </c>
      <c r="L3061" s="287">
        <v>59</v>
      </c>
      <c r="M3061" s="170">
        <f t="shared" si="632"/>
        <v>674916.70000000007</v>
      </c>
      <c r="N3061" s="137"/>
      <c r="O3061" s="135"/>
      <c r="P3061" s="137"/>
      <c r="Q3061" s="137">
        <f t="shared" si="633"/>
        <v>674916.70000000007</v>
      </c>
      <c r="R3061" s="137">
        <v>674916.70000000007</v>
      </c>
      <c r="S3061" s="30"/>
      <c r="T3061" s="137"/>
      <c r="U3061" s="137"/>
      <c r="V3061" s="137"/>
      <c r="W3061" s="137"/>
      <c r="X3061" s="137"/>
      <c r="Y3061" s="137"/>
      <c r="Z3061" s="137"/>
      <c r="AA3061" s="137"/>
      <c r="AB3061" s="137"/>
      <c r="AC3061" s="137"/>
      <c r="AD3061" s="137"/>
      <c r="AE3061" s="137"/>
      <c r="AF3061" s="137"/>
      <c r="AG3061" s="337">
        <v>2025</v>
      </c>
      <c r="AH3061" s="171" t="s">
        <v>3048</v>
      </c>
      <c r="AI3061" s="171"/>
      <c r="AJ3061" s="134">
        <f t="shared" ca="1" si="631"/>
        <v>2950</v>
      </c>
      <c r="AK3061" s="35" t="s">
        <v>153</v>
      </c>
      <c r="AL3061" s="134" t="str">
        <f t="shared" ca="1" si="634"/>
        <v>2950.</v>
      </c>
      <c r="AM3061" s="140"/>
      <c r="AN3061" s="35"/>
      <c r="AO3061" s="193"/>
    </row>
    <row r="3062" spans="1:41" ht="22.5" hidden="1" customHeight="1" x14ac:dyDescent="0.25">
      <c r="A3062" s="68" t="s">
        <v>6131</v>
      </c>
      <c r="B3062" s="25">
        <v>4482</v>
      </c>
      <c r="C3062" s="36" t="s">
        <v>2365</v>
      </c>
      <c r="D3062" s="25">
        <v>1957</v>
      </c>
      <c r="E3062" s="108" t="s">
        <v>2932</v>
      </c>
      <c r="F3062" s="68" t="s">
        <v>2934</v>
      </c>
      <c r="G3062" s="25">
        <v>2</v>
      </c>
      <c r="H3062" s="25">
        <v>1</v>
      </c>
      <c r="I3062" s="137">
        <v>426.3</v>
      </c>
      <c r="J3062" s="137">
        <v>426.3</v>
      </c>
      <c r="K3062" s="137">
        <v>426.3</v>
      </c>
      <c r="L3062" s="30">
        <v>36</v>
      </c>
      <c r="M3062" s="170">
        <f t="shared" si="632"/>
        <v>3935000</v>
      </c>
      <c r="N3062" s="137"/>
      <c r="O3062" s="135"/>
      <c r="P3062" s="137"/>
      <c r="Q3062" s="137">
        <f t="shared" si="633"/>
        <v>3935000</v>
      </c>
      <c r="R3062" s="137"/>
      <c r="S3062" s="30"/>
      <c r="T3062" s="137"/>
      <c r="U3062" s="137"/>
      <c r="V3062" s="137"/>
      <c r="W3062" s="137"/>
      <c r="X3062" s="137"/>
      <c r="Y3062" s="137">
        <v>1250</v>
      </c>
      <c r="Z3062" s="137">
        <f>Y3062*3148</f>
        <v>3935000</v>
      </c>
      <c r="AA3062" s="137"/>
      <c r="AB3062" s="137"/>
      <c r="AC3062" s="336"/>
      <c r="AD3062" s="336"/>
      <c r="AE3062" s="137"/>
      <c r="AF3062" s="137"/>
      <c r="AG3062" s="337">
        <v>2025</v>
      </c>
      <c r="AH3062" s="218"/>
      <c r="AI3062" s="218"/>
      <c r="AJ3062" s="134">
        <f t="shared" ca="1" si="631"/>
        <v>2951</v>
      </c>
      <c r="AK3062" s="35" t="s">
        <v>153</v>
      </c>
      <c r="AL3062" s="134" t="str">
        <f t="shared" ca="1" si="634"/>
        <v>2951.</v>
      </c>
      <c r="AM3062" s="140"/>
      <c r="AN3062" s="35"/>
      <c r="AO3062" s="193"/>
    </row>
    <row r="3063" spans="1:41" ht="22.5" hidden="1" customHeight="1" x14ac:dyDescent="0.25">
      <c r="A3063" s="68" t="s">
        <v>6132</v>
      </c>
      <c r="B3063" s="25">
        <v>4486</v>
      </c>
      <c r="C3063" s="169" t="s">
        <v>2366</v>
      </c>
      <c r="D3063" s="25">
        <v>1957</v>
      </c>
      <c r="E3063" s="108" t="s">
        <v>2932</v>
      </c>
      <c r="F3063" s="68" t="s">
        <v>2934</v>
      </c>
      <c r="G3063" s="25">
        <v>2</v>
      </c>
      <c r="H3063" s="25">
        <v>1</v>
      </c>
      <c r="I3063" s="170">
        <v>440.2</v>
      </c>
      <c r="J3063" s="137">
        <v>440.2</v>
      </c>
      <c r="K3063" s="170">
        <v>440.2</v>
      </c>
      <c r="L3063" s="287">
        <v>25</v>
      </c>
      <c r="M3063" s="170">
        <f t="shared" si="632"/>
        <v>215644.32</v>
      </c>
      <c r="N3063" s="137"/>
      <c r="O3063" s="135"/>
      <c r="P3063" s="137"/>
      <c r="Q3063" s="137">
        <f t="shared" si="633"/>
        <v>215644.32</v>
      </c>
      <c r="R3063" s="137">
        <v>215644.32</v>
      </c>
      <c r="S3063" s="30"/>
      <c r="T3063" s="137"/>
      <c r="U3063" s="137"/>
      <c r="V3063" s="137"/>
      <c r="W3063" s="137"/>
      <c r="X3063" s="137"/>
      <c r="Y3063" s="137"/>
      <c r="Z3063" s="137"/>
      <c r="AA3063" s="137"/>
      <c r="AB3063" s="137"/>
      <c r="AC3063" s="137"/>
      <c r="AD3063" s="137"/>
      <c r="AE3063" s="137"/>
      <c r="AF3063" s="137"/>
      <c r="AG3063" s="337">
        <v>2025</v>
      </c>
      <c r="AH3063" s="171" t="s">
        <v>3052</v>
      </c>
      <c r="AI3063" s="171"/>
      <c r="AJ3063" s="134">
        <f t="shared" ca="1" si="631"/>
        <v>2952</v>
      </c>
      <c r="AK3063" s="35" t="s">
        <v>153</v>
      </c>
      <c r="AL3063" s="134" t="str">
        <f t="shared" ca="1" si="634"/>
        <v>2952.</v>
      </c>
      <c r="AM3063" s="140"/>
      <c r="AN3063" s="35"/>
      <c r="AO3063" s="193"/>
    </row>
    <row r="3064" spans="1:41" ht="22.5" hidden="1" customHeight="1" x14ac:dyDescent="0.25">
      <c r="A3064" s="68" t="s">
        <v>6133</v>
      </c>
      <c r="B3064" s="25">
        <v>5039</v>
      </c>
      <c r="C3064" s="333" t="s">
        <v>2367</v>
      </c>
      <c r="D3064" s="25">
        <v>1957</v>
      </c>
      <c r="E3064" s="108" t="s">
        <v>2932</v>
      </c>
      <c r="F3064" s="68" t="s">
        <v>2934</v>
      </c>
      <c r="G3064" s="25">
        <v>2</v>
      </c>
      <c r="H3064" s="25">
        <v>1</v>
      </c>
      <c r="I3064" s="137">
        <v>417.7</v>
      </c>
      <c r="J3064" s="137">
        <v>382.2</v>
      </c>
      <c r="K3064" s="137">
        <v>382.2</v>
      </c>
      <c r="L3064" s="30">
        <v>20</v>
      </c>
      <c r="M3064" s="170">
        <f t="shared" si="632"/>
        <v>112608</v>
      </c>
      <c r="N3064" s="137"/>
      <c r="O3064" s="135"/>
      <c r="P3064" s="137"/>
      <c r="Q3064" s="137">
        <f t="shared" si="633"/>
        <v>112608</v>
      </c>
      <c r="R3064" s="137">
        <v>112608</v>
      </c>
      <c r="S3064" s="30"/>
      <c r="T3064" s="137"/>
      <c r="U3064" s="137"/>
      <c r="V3064" s="137"/>
      <c r="W3064" s="137"/>
      <c r="X3064" s="137"/>
      <c r="Y3064" s="137"/>
      <c r="Z3064" s="137"/>
      <c r="AA3064" s="137"/>
      <c r="AB3064" s="137"/>
      <c r="AC3064" s="137"/>
      <c r="AD3064" s="137"/>
      <c r="AE3064" s="137"/>
      <c r="AF3064" s="137"/>
      <c r="AG3064" s="337">
        <v>2025</v>
      </c>
      <c r="AH3064" s="171" t="s">
        <v>3052</v>
      </c>
      <c r="AI3064" s="171"/>
      <c r="AJ3064" s="134">
        <f t="shared" ca="1" si="631"/>
        <v>2953</v>
      </c>
      <c r="AK3064" s="35" t="s">
        <v>153</v>
      </c>
      <c r="AL3064" s="134" t="str">
        <f t="shared" ca="1" si="634"/>
        <v>2953.</v>
      </c>
      <c r="AM3064" s="140"/>
      <c r="AN3064" s="35"/>
      <c r="AO3064" s="193"/>
    </row>
    <row r="3065" spans="1:41" ht="23.25" hidden="1" customHeight="1" x14ac:dyDescent="0.25">
      <c r="A3065" s="68" t="s">
        <v>6134</v>
      </c>
      <c r="B3065" s="117">
        <v>5390</v>
      </c>
      <c r="C3065" s="36" t="s">
        <v>2369</v>
      </c>
      <c r="D3065" s="25">
        <v>1957</v>
      </c>
      <c r="E3065" s="108" t="s">
        <v>2932</v>
      </c>
      <c r="F3065" s="68" t="s">
        <v>2934</v>
      </c>
      <c r="G3065" s="25">
        <v>4</v>
      </c>
      <c r="H3065" s="25">
        <v>3</v>
      </c>
      <c r="I3065" s="137">
        <v>2908.9</v>
      </c>
      <c r="J3065" s="137">
        <v>2833.3</v>
      </c>
      <c r="K3065" s="137">
        <v>2295.6</v>
      </c>
      <c r="L3065" s="30">
        <v>81</v>
      </c>
      <c r="M3065" s="170">
        <f t="shared" si="632"/>
        <v>5351300</v>
      </c>
      <c r="N3065" s="137"/>
      <c r="O3065" s="135"/>
      <c r="P3065" s="137"/>
      <c r="Q3065" s="137">
        <f t="shared" si="633"/>
        <v>5351300</v>
      </c>
      <c r="R3065" s="137">
        <f>1290300+4061000</f>
        <v>5351300</v>
      </c>
      <c r="S3065" s="30"/>
      <c r="T3065" s="137"/>
      <c r="U3065" s="137"/>
      <c r="V3065" s="137"/>
      <c r="W3065" s="137"/>
      <c r="X3065" s="137"/>
      <c r="Y3065" s="137"/>
      <c r="Z3065" s="137"/>
      <c r="AA3065" s="137"/>
      <c r="AB3065" s="137"/>
      <c r="AC3065" s="336"/>
      <c r="AD3065" s="336"/>
      <c r="AE3065" s="137"/>
      <c r="AF3065" s="137"/>
      <c r="AG3065" s="337">
        <v>2025</v>
      </c>
      <c r="AH3065" s="171" t="s">
        <v>3061</v>
      </c>
      <c r="AI3065" s="171"/>
      <c r="AJ3065" s="134">
        <f t="shared" ca="1" si="631"/>
        <v>2954</v>
      </c>
      <c r="AK3065" s="35" t="s">
        <v>153</v>
      </c>
      <c r="AL3065" s="134" t="str">
        <f t="shared" ca="1" si="634"/>
        <v>2954.</v>
      </c>
      <c r="AM3065" s="140"/>
      <c r="AO3065" s="193"/>
    </row>
    <row r="3066" spans="1:41" ht="23.25" hidden="1" customHeight="1" x14ac:dyDescent="0.25">
      <c r="A3066" s="68" t="s">
        <v>6135</v>
      </c>
      <c r="B3066" s="25">
        <v>4162</v>
      </c>
      <c r="C3066" s="36" t="s">
        <v>2370</v>
      </c>
      <c r="D3066" s="25">
        <v>1958</v>
      </c>
      <c r="E3066" s="108" t="s">
        <v>2932</v>
      </c>
      <c r="F3066" s="68" t="s">
        <v>2934</v>
      </c>
      <c r="G3066" s="25">
        <v>2</v>
      </c>
      <c r="H3066" s="25">
        <v>2</v>
      </c>
      <c r="I3066" s="170">
        <v>719</v>
      </c>
      <c r="J3066" s="170">
        <v>719</v>
      </c>
      <c r="K3066" s="170">
        <v>719</v>
      </c>
      <c r="L3066" s="287">
        <v>37</v>
      </c>
      <c r="M3066" s="170">
        <f t="shared" si="632"/>
        <v>2071110</v>
      </c>
      <c r="N3066" s="137"/>
      <c r="O3066" s="135"/>
      <c r="P3066" s="137"/>
      <c r="Q3066" s="137">
        <f t="shared" si="633"/>
        <v>2071110</v>
      </c>
      <c r="R3066" s="137">
        <v>2071110</v>
      </c>
      <c r="S3066" s="30"/>
      <c r="T3066" s="137"/>
      <c r="U3066" s="137"/>
      <c r="V3066" s="137"/>
      <c r="W3066" s="137"/>
      <c r="X3066" s="137"/>
      <c r="Y3066" s="137"/>
      <c r="Z3066" s="137"/>
      <c r="AA3066" s="137"/>
      <c r="AB3066" s="137"/>
      <c r="AC3066" s="336"/>
      <c r="AD3066" s="336"/>
      <c r="AE3066" s="137"/>
      <c r="AF3066" s="137"/>
      <c r="AG3066" s="337">
        <v>2025</v>
      </c>
      <c r="AH3066" s="171" t="s">
        <v>3050</v>
      </c>
      <c r="AI3066" s="171"/>
      <c r="AJ3066" s="134">
        <f t="shared" ca="1" si="631"/>
        <v>2955</v>
      </c>
      <c r="AK3066" s="35" t="s">
        <v>153</v>
      </c>
      <c r="AL3066" s="134" t="str">
        <f t="shared" ca="1" si="634"/>
        <v>2955.</v>
      </c>
      <c r="AM3066" s="140"/>
      <c r="AO3066" s="193"/>
    </row>
    <row r="3067" spans="1:41" ht="22.5" hidden="1" customHeight="1" x14ac:dyDescent="0.25">
      <c r="A3067" s="68" t="s">
        <v>6136</v>
      </c>
      <c r="B3067" s="25">
        <v>4175</v>
      </c>
      <c r="C3067" s="169" t="s">
        <v>2371</v>
      </c>
      <c r="D3067" s="25">
        <v>1958</v>
      </c>
      <c r="E3067" s="108" t="s">
        <v>2932</v>
      </c>
      <c r="F3067" s="68" t="s">
        <v>2934</v>
      </c>
      <c r="G3067" s="25">
        <v>2</v>
      </c>
      <c r="H3067" s="25">
        <v>2</v>
      </c>
      <c r="I3067" s="170">
        <v>562.70000000000005</v>
      </c>
      <c r="J3067" s="170">
        <v>562.70000000000005</v>
      </c>
      <c r="K3067" s="170">
        <v>562.70000000000005</v>
      </c>
      <c r="L3067" s="287">
        <v>31</v>
      </c>
      <c r="M3067" s="170">
        <f t="shared" si="632"/>
        <v>2413517</v>
      </c>
      <c r="N3067" s="137"/>
      <c r="O3067" s="135"/>
      <c r="P3067" s="137"/>
      <c r="Q3067" s="137">
        <f t="shared" si="633"/>
        <v>2413517</v>
      </c>
      <c r="R3067" s="137">
        <f>2363502+50015</f>
        <v>2413517</v>
      </c>
      <c r="S3067" s="30"/>
      <c r="T3067" s="137"/>
      <c r="U3067" s="137"/>
      <c r="V3067" s="137"/>
      <c r="W3067" s="137"/>
      <c r="X3067" s="137"/>
      <c r="Y3067" s="137"/>
      <c r="Z3067" s="137"/>
      <c r="AA3067" s="137"/>
      <c r="AB3067" s="137"/>
      <c r="AC3067" s="137"/>
      <c r="AD3067" s="137"/>
      <c r="AE3067" s="137"/>
      <c r="AF3067" s="137"/>
      <c r="AG3067" s="337">
        <v>2025</v>
      </c>
      <c r="AH3067" s="171" t="s">
        <v>3059</v>
      </c>
      <c r="AI3067" s="171"/>
      <c r="AJ3067" s="134">
        <f t="shared" ca="1" si="631"/>
        <v>2956</v>
      </c>
      <c r="AK3067" s="35" t="s">
        <v>153</v>
      </c>
      <c r="AL3067" s="134" t="str">
        <f t="shared" ca="1" si="634"/>
        <v>2956.</v>
      </c>
      <c r="AM3067" s="140"/>
      <c r="AN3067" s="35"/>
      <c r="AO3067" s="193"/>
    </row>
    <row r="3068" spans="1:41" ht="22.5" hidden="1" customHeight="1" x14ac:dyDescent="0.25">
      <c r="A3068" s="68" t="s">
        <v>6137</v>
      </c>
      <c r="B3068" s="25">
        <v>4516</v>
      </c>
      <c r="C3068" s="169" t="s">
        <v>2372</v>
      </c>
      <c r="D3068" s="25">
        <v>1958</v>
      </c>
      <c r="E3068" s="108" t="s">
        <v>2932</v>
      </c>
      <c r="F3068" s="68" t="s">
        <v>2934</v>
      </c>
      <c r="G3068" s="25">
        <v>2</v>
      </c>
      <c r="H3068" s="25">
        <v>2</v>
      </c>
      <c r="I3068" s="170">
        <v>572.6</v>
      </c>
      <c r="J3068" s="170">
        <v>516.20000000000005</v>
      </c>
      <c r="K3068" s="170">
        <v>516.20000000000005</v>
      </c>
      <c r="L3068" s="287">
        <v>26</v>
      </c>
      <c r="M3068" s="170">
        <f t="shared" si="632"/>
        <v>4015210</v>
      </c>
      <c r="N3068" s="137"/>
      <c r="O3068" s="135"/>
      <c r="P3068" s="137"/>
      <c r="Q3068" s="137">
        <f t="shared" si="633"/>
        <v>4015210</v>
      </c>
      <c r="R3068" s="137">
        <f>928850+3086360</f>
        <v>4015210</v>
      </c>
      <c r="S3068" s="30"/>
      <c r="T3068" s="137"/>
      <c r="U3068" s="137"/>
      <c r="V3068" s="137"/>
      <c r="W3068" s="137"/>
      <c r="X3068" s="137"/>
      <c r="Y3068" s="137"/>
      <c r="Z3068" s="137"/>
      <c r="AA3068" s="137"/>
      <c r="AB3068" s="137"/>
      <c r="AC3068" s="137"/>
      <c r="AD3068" s="137"/>
      <c r="AE3068" s="137"/>
      <c r="AF3068" s="137"/>
      <c r="AG3068" s="337">
        <v>2025</v>
      </c>
      <c r="AH3068" s="171" t="s">
        <v>3081</v>
      </c>
      <c r="AI3068" s="171"/>
      <c r="AJ3068" s="134">
        <f t="shared" ca="1" si="631"/>
        <v>2957</v>
      </c>
      <c r="AK3068" s="35" t="s">
        <v>153</v>
      </c>
      <c r="AL3068" s="134" t="str">
        <f t="shared" ca="1" si="634"/>
        <v>2957.</v>
      </c>
      <c r="AM3068" s="140"/>
      <c r="AN3068" s="35"/>
      <c r="AO3068" s="193"/>
    </row>
    <row r="3069" spans="1:41" ht="22.5" hidden="1" customHeight="1" x14ac:dyDescent="0.25">
      <c r="A3069" s="68" t="s">
        <v>6138</v>
      </c>
      <c r="B3069" s="25">
        <v>5389</v>
      </c>
      <c r="C3069" s="333" t="s">
        <v>2373</v>
      </c>
      <c r="D3069" s="25">
        <v>1958</v>
      </c>
      <c r="E3069" s="108" t="s">
        <v>2932</v>
      </c>
      <c r="F3069" s="68" t="s">
        <v>2934</v>
      </c>
      <c r="G3069" s="25">
        <v>4</v>
      </c>
      <c r="H3069" s="25">
        <v>2</v>
      </c>
      <c r="I3069" s="137">
        <v>2146</v>
      </c>
      <c r="J3069" s="137">
        <v>1694.2</v>
      </c>
      <c r="K3069" s="137">
        <v>1694.2</v>
      </c>
      <c r="L3069" s="30">
        <v>56</v>
      </c>
      <c r="M3069" s="170">
        <f t="shared" si="632"/>
        <v>284371</v>
      </c>
      <c r="N3069" s="137"/>
      <c r="O3069" s="135"/>
      <c r="P3069" s="137"/>
      <c r="Q3069" s="137">
        <f t="shared" si="633"/>
        <v>284371</v>
      </c>
      <c r="R3069" s="137">
        <v>284371</v>
      </c>
      <c r="S3069" s="30"/>
      <c r="T3069" s="137"/>
      <c r="U3069" s="137"/>
      <c r="V3069" s="137"/>
      <c r="W3069" s="137"/>
      <c r="X3069" s="137"/>
      <c r="Y3069" s="137"/>
      <c r="Z3069" s="137"/>
      <c r="AA3069" s="137"/>
      <c r="AB3069" s="137"/>
      <c r="AC3069" s="137"/>
      <c r="AD3069" s="137"/>
      <c r="AE3069" s="137"/>
      <c r="AF3069" s="137"/>
      <c r="AG3069" s="337">
        <v>2025</v>
      </c>
      <c r="AH3069" s="171" t="s">
        <v>3048</v>
      </c>
      <c r="AI3069" s="171"/>
      <c r="AJ3069" s="134">
        <f t="shared" ca="1" si="631"/>
        <v>2958</v>
      </c>
      <c r="AK3069" s="35" t="s">
        <v>153</v>
      </c>
      <c r="AL3069" s="134" t="str">
        <f t="shared" ca="1" si="634"/>
        <v>2958.</v>
      </c>
      <c r="AM3069" s="140"/>
      <c r="AN3069" s="35"/>
      <c r="AO3069" s="193"/>
    </row>
    <row r="3070" spans="1:41" ht="22.5" hidden="1" customHeight="1" x14ac:dyDescent="0.25">
      <c r="A3070" s="68" t="s">
        <v>6139</v>
      </c>
      <c r="B3070" s="25">
        <v>4424</v>
      </c>
      <c r="C3070" s="333" t="s">
        <v>2374</v>
      </c>
      <c r="D3070" s="25">
        <v>1959</v>
      </c>
      <c r="E3070" s="108" t="s">
        <v>2932</v>
      </c>
      <c r="F3070" s="68" t="s">
        <v>2934</v>
      </c>
      <c r="G3070" s="25">
        <v>4</v>
      </c>
      <c r="H3070" s="25">
        <v>4</v>
      </c>
      <c r="I3070" s="170">
        <v>3584.7</v>
      </c>
      <c r="J3070" s="170">
        <v>3363.7</v>
      </c>
      <c r="K3070" s="170">
        <v>3363.7</v>
      </c>
      <c r="L3070" s="287">
        <v>109</v>
      </c>
      <c r="M3070" s="170">
        <f t="shared" si="632"/>
        <v>1804827</v>
      </c>
      <c r="N3070" s="137"/>
      <c r="O3070" s="135"/>
      <c r="P3070" s="137"/>
      <c r="Q3070" s="137">
        <f t="shared" si="633"/>
        <v>1804827</v>
      </c>
      <c r="R3070" s="137">
        <v>1804827</v>
      </c>
      <c r="S3070" s="30"/>
      <c r="T3070" s="137"/>
      <c r="U3070" s="137"/>
      <c r="V3070" s="137"/>
      <c r="W3070" s="137"/>
      <c r="X3070" s="137"/>
      <c r="Y3070" s="137"/>
      <c r="Z3070" s="137"/>
      <c r="AA3070" s="137"/>
      <c r="AB3070" s="137"/>
      <c r="AC3070" s="137"/>
      <c r="AD3070" s="137"/>
      <c r="AE3070" s="137"/>
      <c r="AF3070" s="137"/>
      <c r="AG3070" s="337">
        <v>2025</v>
      </c>
      <c r="AH3070" s="171" t="s">
        <v>3048</v>
      </c>
      <c r="AI3070" s="171"/>
      <c r="AJ3070" s="134">
        <f t="shared" ca="1" si="631"/>
        <v>2959</v>
      </c>
      <c r="AK3070" s="35" t="s">
        <v>153</v>
      </c>
      <c r="AL3070" s="134" t="str">
        <f t="shared" ca="1" si="634"/>
        <v>2959.</v>
      </c>
      <c r="AM3070" s="140"/>
      <c r="AN3070" s="35"/>
      <c r="AO3070" s="193"/>
    </row>
    <row r="3071" spans="1:41" ht="22.5" hidden="1" customHeight="1" x14ac:dyDescent="0.25">
      <c r="A3071" s="68" t="s">
        <v>6140</v>
      </c>
      <c r="B3071" s="25">
        <v>4873</v>
      </c>
      <c r="C3071" s="333" t="s">
        <v>2375</v>
      </c>
      <c r="D3071" s="25">
        <v>1959</v>
      </c>
      <c r="E3071" s="108" t="s">
        <v>2932</v>
      </c>
      <c r="F3071" s="68" t="s">
        <v>2934</v>
      </c>
      <c r="G3071" s="25">
        <v>3</v>
      </c>
      <c r="H3071" s="25">
        <v>4</v>
      </c>
      <c r="I3071" s="170">
        <v>1849.2</v>
      </c>
      <c r="J3071" s="170">
        <v>1228.7</v>
      </c>
      <c r="K3071" s="170">
        <v>1228.7</v>
      </c>
      <c r="L3071" s="287">
        <v>97</v>
      </c>
      <c r="M3071" s="170">
        <f t="shared" si="632"/>
        <v>2977377.71</v>
      </c>
      <c r="N3071" s="137"/>
      <c r="O3071" s="135"/>
      <c r="P3071" s="137"/>
      <c r="Q3071" s="137">
        <f t="shared" si="633"/>
        <v>2977377.71</v>
      </c>
      <c r="R3071" s="137"/>
      <c r="S3071" s="30"/>
      <c r="T3071" s="137"/>
      <c r="U3071" s="137">
        <v>395.77</v>
      </c>
      <c r="V3071" s="137">
        <f>U3071*7523</f>
        <v>2977377.71</v>
      </c>
      <c r="W3071" s="137"/>
      <c r="X3071" s="137"/>
      <c r="Y3071" s="137"/>
      <c r="Z3071" s="137"/>
      <c r="AA3071" s="137"/>
      <c r="AB3071" s="137"/>
      <c r="AC3071" s="137"/>
      <c r="AD3071" s="137"/>
      <c r="AE3071" s="137"/>
      <c r="AF3071" s="137"/>
      <c r="AG3071" s="337">
        <v>2025</v>
      </c>
      <c r="AH3071" s="166"/>
      <c r="AI3071" s="166"/>
      <c r="AJ3071" s="134">
        <f t="shared" ca="1" si="631"/>
        <v>2960</v>
      </c>
      <c r="AK3071" s="35" t="s">
        <v>153</v>
      </c>
      <c r="AL3071" s="134" t="str">
        <f t="shared" ca="1" si="634"/>
        <v>2960.</v>
      </c>
      <c r="AM3071" s="140"/>
      <c r="AN3071" s="35"/>
      <c r="AO3071" s="193"/>
    </row>
    <row r="3072" spans="1:41" ht="22.5" hidden="1" customHeight="1" x14ac:dyDescent="0.25">
      <c r="A3072" s="68" t="s">
        <v>6141</v>
      </c>
      <c r="B3072" s="25">
        <v>5321</v>
      </c>
      <c r="C3072" s="36" t="s">
        <v>2376</v>
      </c>
      <c r="D3072" s="25">
        <v>1959</v>
      </c>
      <c r="E3072" s="108" t="s">
        <v>2932</v>
      </c>
      <c r="F3072" s="68" t="s">
        <v>2934</v>
      </c>
      <c r="G3072" s="25">
        <v>2</v>
      </c>
      <c r="H3072" s="25">
        <v>2</v>
      </c>
      <c r="I3072" s="137">
        <v>777.9</v>
      </c>
      <c r="J3072" s="137">
        <v>696.3</v>
      </c>
      <c r="K3072" s="137">
        <v>696.3</v>
      </c>
      <c r="L3072" s="30">
        <v>28</v>
      </c>
      <c r="M3072" s="170">
        <f t="shared" si="632"/>
        <v>1088220</v>
      </c>
      <c r="N3072" s="137"/>
      <c r="O3072" s="135"/>
      <c r="P3072" s="137"/>
      <c r="Q3072" s="137">
        <f t="shared" si="633"/>
        <v>1088220</v>
      </c>
      <c r="R3072" s="137">
        <f>431340+656880</f>
        <v>1088220</v>
      </c>
      <c r="S3072" s="30"/>
      <c r="T3072" s="137"/>
      <c r="U3072" s="137"/>
      <c r="V3072" s="137"/>
      <c r="W3072" s="137"/>
      <c r="X3072" s="137"/>
      <c r="Y3072" s="137"/>
      <c r="Z3072" s="137"/>
      <c r="AA3072" s="137"/>
      <c r="AB3072" s="137"/>
      <c r="AC3072" s="336"/>
      <c r="AD3072" s="336"/>
      <c r="AE3072" s="137"/>
      <c r="AF3072" s="137"/>
      <c r="AG3072" s="337">
        <v>2025</v>
      </c>
      <c r="AH3072" s="171" t="s">
        <v>3054</v>
      </c>
      <c r="AI3072" s="171"/>
      <c r="AJ3072" s="134">
        <f t="shared" ca="1" si="631"/>
        <v>2961</v>
      </c>
      <c r="AK3072" s="35" t="s">
        <v>153</v>
      </c>
      <c r="AL3072" s="134" t="str">
        <f t="shared" ca="1" si="634"/>
        <v>2961.</v>
      </c>
      <c r="AM3072" s="140"/>
      <c r="AN3072" s="35"/>
      <c r="AO3072" s="193"/>
    </row>
    <row r="3073" spans="1:41" ht="22.5" hidden="1" customHeight="1" x14ac:dyDescent="0.25">
      <c r="A3073" s="68" t="s">
        <v>6142</v>
      </c>
      <c r="B3073" s="25">
        <v>5212</v>
      </c>
      <c r="C3073" s="169" t="s">
        <v>2377</v>
      </c>
      <c r="D3073" s="25">
        <v>1959</v>
      </c>
      <c r="E3073" s="108" t="s">
        <v>2932</v>
      </c>
      <c r="F3073" s="68" t="s">
        <v>2934</v>
      </c>
      <c r="G3073" s="25">
        <v>2</v>
      </c>
      <c r="H3073" s="25">
        <v>1</v>
      </c>
      <c r="I3073" s="137">
        <v>275.8</v>
      </c>
      <c r="J3073" s="137">
        <v>275.8</v>
      </c>
      <c r="K3073" s="137">
        <v>275.8</v>
      </c>
      <c r="L3073" s="30">
        <v>15</v>
      </c>
      <c r="M3073" s="170">
        <f t="shared" si="632"/>
        <v>134848.07999999999</v>
      </c>
      <c r="N3073" s="137"/>
      <c r="O3073" s="135"/>
      <c r="P3073" s="137"/>
      <c r="Q3073" s="137">
        <f t="shared" si="633"/>
        <v>134848.07999999999</v>
      </c>
      <c r="R3073" s="137">
        <v>134848.07999999999</v>
      </c>
      <c r="S3073" s="30"/>
      <c r="T3073" s="137"/>
      <c r="U3073" s="137"/>
      <c r="V3073" s="137"/>
      <c r="W3073" s="137"/>
      <c r="X3073" s="137"/>
      <c r="Y3073" s="137"/>
      <c r="Z3073" s="137"/>
      <c r="AA3073" s="137"/>
      <c r="AB3073" s="137"/>
      <c r="AC3073" s="137"/>
      <c r="AD3073" s="137"/>
      <c r="AE3073" s="137"/>
      <c r="AF3073" s="137"/>
      <c r="AG3073" s="337">
        <v>2025</v>
      </c>
      <c r="AH3073" s="171" t="s">
        <v>3052</v>
      </c>
      <c r="AI3073" s="171"/>
      <c r="AJ3073" s="134">
        <f t="shared" ca="1" si="631"/>
        <v>2962</v>
      </c>
      <c r="AK3073" s="35" t="s">
        <v>153</v>
      </c>
      <c r="AL3073" s="134" t="str">
        <f t="shared" ca="1" si="634"/>
        <v>2962.</v>
      </c>
      <c r="AM3073" s="140"/>
      <c r="AN3073" s="35"/>
      <c r="AO3073" s="193"/>
    </row>
    <row r="3074" spans="1:41" ht="22.5" hidden="1" customHeight="1" x14ac:dyDescent="0.25">
      <c r="A3074" s="68" t="s">
        <v>6143</v>
      </c>
      <c r="B3074" s="25">
        <v>4651</v>
      </c>
      <c r="C3074" s="333" t="s">
        <v>2378</v>
      </c>
      <c r="D3074" s="25">
        <v>1960</v>
      </c>
      <c r="E3074" s="108" t="s">
        <v>2932</v>
      </c>
      <c r="F3074" s="68" t="s">
        <v>2934</v>
      </c>
      <c r="G3074" s="25">
        <v>3</v>
      </c>
      <c r="H3074" s="25">
        <v>4</v>
      </c>
      <c r="I3074" s="170">
        <v>1858.9</v>
      </c>
      <c r="J3074" s="137">
        <v>1732.2</v>
      </c>
      <c r="K3074" s="170">
        <v>1732.2</v>
      </c>
      <c r="L3074" s="287">
        <v>61</v>
      </c>
      <c r="M3074" s="170">
        <f t="shared" si="632"/>
        <v>360360</v>
      </c>
      <c r="N3074" s="137"/>
      <c r="O3074" s="135"/>
      <c r="P3074" s="137"/>
      <c r="Q3074" s="137">
        <f t="shared" si="633"/>
        <v>360360</v>
      </c>
      <c r="R3074" s="137">
        <v>360360</v>
      </c>
      <c r="S3074" s="30"/>
      <c r="T3074" s="137"/>
      <c r="U3074" s="137"/>
      <c r="V3074" s="137"/>
      <c r="W3074" s="137"/>
      <c r="X3074" s="137"/>
      <c r="Y3074" s="137"/>
      <c r="Z3074" s="137"/>
      <c r="AA3074" s="137"/>
      <c r="AB3074" s="137"/>
      <c r="AC3074" s="137"/>
      <c r="AD3074" s="137"/>
      <c r="AE3074" s="137"/>
      <c r="AF3074" s="137"/>
      <c r="AG3074" s="337">
        <v>2025</v>
      </c>
      <c r="AH3074" s="171" t="s">
        <v>3051</v>
      </c>
      <c r="AI3074" s="171"/>
      <c r="AJ3074" s="134">
        <f t="shared" ca="1" si="631"/>
        <v>2963</v>
      </c>
      <c r="AK3074" s="35" t="s">
        <v>153</v>
      </c>
      <c r="AL3074" s="134" t="str">
        <f t="shared" ca="1" si="634"/>
        <v>2963.</v>
      </c>
      <c r="AM3074" s="140"/>
      <c r="AN3074" s="35"/>
      <c r="AO3074" s="193"/>
    </row>
    <row r="3075" spans="1:41" ht="22.5" hidden="1" customHeight="1" x14ac:dyDescent="0.25">
      <c r="A3075" s="68" t="s">
        <v>6144</v>
      </c>
      <c r="B3075" s="25">
        <v>5221</v>
      </c>
      <c r="C3075" s="333" t="s">
        <v>2379</v>
      </c>
      <c r="D3075" s="25">
        <v>1960</v>
      </c>
      <c r="E3075" s="108" t="s">
        <v>2932</v>
      </c>
      <c r="F3075" s="68" t="s">
        <v>2934</v>
      </c>
      <c r="G3075" s="25">
        <v>4</v>
      </c>
      <c r="H3075" s="25">
        <v>2</v>
      </c>
      <c r="I3075" s="170">
        <v>1358.9</v>
      </c>
      <c r="J3075" s="170">
        <v>1060.9000000000001</v>
      </c>
      <c r="K3075" s="170">
        <v>1060.9000000000001</v>
      </c>
      <c r="L3075" s="287">
        <v>41</v>
      </c>
      <c r="M3075" s="170">
        <f t="shared" si="632"/>
        <v>509082</v>
      </c>
      <c r="N3075" s="137"/>
      <c r="O3075" s="135"/>
      <c r="P3075" s="137"/>
      <c r="Q3075" s="137">
        <f t="shared" si="633"/>
        <v>509082</v>
      </c>
      <c r="R3075" s="137">
        <v>509082</v>
      </c>
      <c r="S3075" s="30"/>
      <c r="T3075" s="137"/>
      <c r="U3075" s="137"/>
      <c r="V3075" s="137"/>
      <c r="W3075" s="137"/>
      <c r="X3075" s="137"/>
      <c r="Y3075" s="137"/>
      <c r="Z3075" s="137"/>
      <c r="AA3075" s="137"/>
      <c r="AB3075" s="137"/>
      <c r="AC3075" s="137"/>
      <c r="AD3075" s="137"/>
      <c r="AE3075" s="137"/>
      <c r="AF3075" s="137"/>
      <c r="AG3075" s="337">
        <v>2025</v>
      </c>
      <c r="AH3075" s="171" t="s">
        <v>3052</v>
      </c>
      <c r="AI3075" s="171"/>
      <c r="AJ3075" s="134">
        <f t="shared" ca="1" si="631"/>
        <v>2964</v>
      </c>
      <c r="AK3075" s="35" t="s">
        <v>153</v>
      </c>
      <c r="AL3075" s="134" t="str">
        <f t="shared" ca="1" si="634"/>
        <v>2964.</v>
      </c>
      <c r="AM3075" s="140"/>
      <c r="AN3075" s="35"/>
      <c r="AO3075" s="193"/>
    </row>
    <row r="3076" spans="1:41" ht="22.5" hidden="1" customHeight="1" x14ac:dyDescent="0.25">
      <c r="A3076" s="68" t="s">
        <v>6145</v>
      </c>
      <c r="B3076" s="25">
        <v>4869</v>
      </c>
      <c r="C3076" s="205" t="s">
        <v>2380</v>
      </c>
      <c r="D3076" s="25">
        <v>1961</v>
      </c>
      <c r="E3076" s="108" t="s">
        <v>2932</v>
      </c>
      <c r="F3076" s="68" t="s">
        <v>2934</v>
      </c>
      <c r="G3076" s="25">
        <v>2</v>
      </c>
      <c r="H3076" s="25">
        <v>2</v>
      </c>
      <c r="I3076" s="137">
        <v>557.6</v>
      </c>
      <c r="J3076" s="137">
        <v>392.1</v>
      </c>
      <c r="K3076" s="137">
        <v>392.1</v>
      </c>
      <c r="L3076" s="30">
        <v>27</v>
      </c>
      <c r="M3076" s="170">
        <f t="shared" si="632"/>
        <v>673193</v>
      </c>
      <c r="N3076" s="137"/>
      <c r="O3076" s="135"/>
      <c r="P3076" s="137"/>
      <c r="Q3076" s="137">
        <f t="shared" si="633"/>
        <v>673193</v>
      </c>
      <c r="R3076" s="137">
        <v>421555</v>
      </c>
      <c r="S3076" s="30"/>
      <c r="T3076" s="137"/>
      <c r="U3076" s="137"/>
      <c r="V3076" s="137"/>
      <c r="W3076" s="137"/>
      <c r="X3076" s="137"/>
      <c r="Y3076" s="137"/>
      <c r="Z3076" s="137"/>
      <c r="AA3076" s="137">
        <v>94</v>
      </c>
      <c r="AB3076" s="137">
        <f>AA3076*2677</f>
        <v>251638</v>
      </c>
      <c r="AC3076" s="137"/>
      <c r="AD3076" s="137"/>
      <c r="AE3076" s="137"/>
      <c r="AF3076" s="137"/>
      <c r="AG3076" s="337">
        <v>2025</v>
      </c>
      <c r="AH3076" s="218" t="s">
        <v>3048</v>
      </c>
      <c r="AI3076" s="218"/>
      <c r="AJ3076" s="134">
        <f t="shared" ca="1" si="631"/>
        <v>2965</v>
      </c>
      <c r="AK3076" s="35" t="s">
        <v>153</v>
      </c>
      <c r="AL3076" s="134" t="str">
        <f t="shared" ca="1" si="634"/>
        <v>2965.</v>
      </c>
      <c r="AM3076" s="140"/>
      <c r="AN3076" s="35"/>
      <c r="AO3076" s="193"/>
    </row>
    <row r="3077" spans="1:41" ht="22.5" hidden="1" customHeight="1" x14ac:dyDescent="0.25">
      <c r="A3077" s="68" t="s">
        <v>6146</v>
      </c>
      <c r="B3077" s="25">
        <v>4648</v>
      </c>
      <c r="C3077" s="205" t="s">
        <v>2381</v>
      </c>
      <c r="D3077" s="25">
        <v>1961</v>
      </c>
      <c r="E3077" s="108" t="s">
        <v>2932</v>
      </c>
      <c r="F3077" s="68" t="s">
        <v>2934</v>
      </c>
      <c r="G3077" s="25">
        <v>2</v>
      </c>
      <c r="H3077" s="25">
        <v>2</v>
      </c>
      <c r="I3077" s="137">
        <v>745.09</v>
      </c>
      <c r="J3077" s="137">
        <v>708.7</v>
      </c>
      <c r="K3077" s="137">
        <v>692.39</v>
      </c>
      <c r="L3077" s="30">
        <v>51</v>
      </c>
      <c r="M3077" s="170">
        <f t="shared" si="632"/>
        <v>1989890</v>
      </c>
      <c r="N3077" s="137"/>
      <c r="O3077" s="135"/>
      <c r="P3077" s="137"/>
      <c r="Q3077" s="137">
        <f t="shared" si="633"/>
        <v>1989890</v>
      </c>
      <c r="R3077" s="137">
        <v>1989890</v>
      </c>
      <c r="S3077" s="30"/>
      <c r="T3077" s="137"/>
      <c r="U3077" s="137"/>
      <c r="V3077" s="137"/>
      <c r="W3077" s="137"/>
      <c r="X3077" s="137"/>
      <c r="Y3077" s="137"/>
      <c r="Z3077" s="137"/>
      <c r="AA3077" s="137"/>
      <c r="AB3077" s="137"/>
      <c r="AC3077" s="137"/>
      <c r="AD3077" s="137"/>
      <c r="AE3077" s="137"/>
      <c r="AF3077" s="137"/>
      <c r="AG3077" s="337">
        <v>2025</v>
      </c>
      <c r="AH3077" s="218" t="s">
        <v>3050</v>
      </c>
      <c r="AI3077" s="218"/>
      <c r="AJ3077" s="134">
        <f t="shared" ca="1" si="631"/>
        <v>2966</v>
      </c>
      <c r="AK3077" s="35" t="s">
        <v>153</v>
      </c>
      <c r="AL3077" s="134" t="str">
        <f t="shared" ca="1" si="634"/>
        <v>2966.</v>
      </c>
      <c r="AM3077" s="140"/>
      <c r="AN3077" s="35"/>
      <c r="AO3077" s="193"/>
    </row>
    <row r="3078" spans="1:41" ht="22.5" hidden="1" customHeight="1" x14ac:dyDescent="0.25">
      <c r="A3078" s="68" t="s">
        <v>6147</v>
      </c>
      <c r="B3078" s="67">
        <v>5302</v>
      </c>
      <c r="C3078" s="243" t="s">
        <v>2382</v>
      </c>
      <c r="D3078" s="67">
        <v>1961</v>
      </c>
      <c r="E3078" s="114" t="s">
        <v>2932</v>
      </c>
      <c r="F3078" s="68" t="s">
        <v>2934</v>
      </c>
      <c r="G3078" s="67">
        <v>4</v>
      </c>
      <c r="H3078" s="67">
        <v>2</v>
      </c>
      <c r="I3078" s="273">
        <v>1266</v>
      </c>
      <c r="J3078" s="273">
        <v>844.6</v>
      </c>
      <c r="K3078" s="273">
        <v>844.6</v>
      </c>
      <c r="L3078" s="278">
        <v>44</v>
      </c>
      <c r="M3078" s="273">
        <f t="shared" si="632"/>
        <v>372801</v>
      </c>
      <c r="N3078" s="273"/>
      <c r="O3078" s="293"/>
      <c r="P3078" s="273"/>
      <c r="Q3078" s="273">
        <f t="shared" si="633"/>
        <v>372801</v>
      </c>
      <c r="R3078" s="273">
        <v>372801</v>
      </c>
      <c r="S3078" s="278"/>
      <c r="T3078" s="273"/>
      <c r="U3078" s="273"/>
      <c r="V3078" s="273"/>
      <c r="W3078" s="273"/>
      <c r="X3078" s="273"/>
      <c r="Y3078" s="273"/>
      <c r="Z3078" s="273"/>
      <c r="AA3078" s="273"/>
      <c r="AB3078" s="273"/>
      <c r="AC3078" s="273"/>
      <c r="AD3078" s="273"/>
      <c r="AE3078" s="273"/>
      <c r="AF3078" s="273"/>
      <c r="AG3078" s="337">
        <v>2025</v>
      </c>
      <c r="AH3078" s="218" t="s">
        <v>3049</v>
      </c>
      <c r="AI3078" s="218"/>
      <c r="AJ3078" s="134">
        <f t="shared" ca="1" si="631"/>
        <v>2967</v>
      </c>
      <c r="AK3078" s="35" t="s">
        <v>153</v>
      </c>
      <c r="AL3078" s="134" t="str">
        <f t="shared" ca="1" si="634"/>
        <v>2967.</v>
      </c>
      <c r="AM3078" s="140"/>
      <c r="AN3078" s="35"/>
      <c r="AO3078" s="193"/>
    </row>
    <row r="3079" spans="1:41" ht="22.5" hidden="1" customHeight="1" x14ac:dyDescent="0.25">
      <c r="A3079" s="68" t="s">
        <v>6148</v>
      </c>
      <c r="B3079" s="25">
        <v>5369</v>
      </c>
      <c r="C3079" s="205" t="s">
        <v>2383</v>
      </c>
      <c r="D3079" s="25">
        <v>1961</v>
      </c>
      <c r="E3079" s="108" t="s">
        <v>2932</v>
      </c>
      <c r="F3079" s="68" t="s">
        <v>2934</v>
      </c>
      <c r="G3079" s="25">
        <v>2</v>
      </c>
      <c r="H3079" s="25">
        <v>1</v>
      </c>
      <c r="I3079" s="137">
        <v>346.5</v>
      </c>
      <c r="J3079" s="137">
        <v>324.2</v>
      </c>
      <c r="K3079" s="137">
        <v>324.2</v>
      </c>
      <c r="L3079" s="30">
        <v>15</v>
      </c>
      <c r="M3079" s="170">
        <f t="shared" si="632"/>
        <v>123240</v>
      </c>
      <c r="N3079" s="137"/>
      <c r="O3079" s="135"/>
      <c r="P3079" s="137"/>
      <c r="Q3079" s="137">
        <f t="shared" si="633"/>
        <v>123240</v>
      </c>
      <c r="R3079" s="137">
        <v>123240</v>
      </c>
      <c r="S3079" s="30"/>
      <c r="T3079" s="137"/>
      <c r="U3079" s="137"/>
      <c r="V3079" s="137"/>
      <c r="W3079" s="137"/>
      <c r="X3079" s="137"/>
      <c r="Y3079" s="137"/>
      <c r="Z3079" s="137"/>
      <c r="AA3079" s="137"/>
      <c r="AB3079" s="137"/>
      <c r="AC3079" s="137"/>
      <c r="AD3079" s="137"/>
      <c r="AE3079" s="137"/>
      <c r="AF3079" s="137"/>
      <c r="AG3079" s="337">
        <v>2025</v>
      </c>
      <c r="AH3079" s="218" t="s">
        <v>3049</v>
      </c>
      <c r="AI3079" s="218"/>
      <c r="AJ3079" s="134">
        <f t="shared" ca="1" si="631"/>
        <v>2968</v>
      </c>
      <c r="AK3079" s="35" t="s">
        <v>153</v>
      </c>
      <c r="AL3079" s="134" t="str">
        <f t="shared" ca="1" si="634"/>
        <v>2968.</v>
      </c>
      <c r="AM3079" s="140"/>
      <c r="AN3079" s="35"/>
      <c r="AO3079" s="193"/>
    </row>
    <row r="3080" spans="1:41" ht="22.5" hidden="1" customHeight="1" x14ac:dyDescent="0.25">
      <c r="A3080" s="68" t="s">
        <v>6149</v>
      </c>
      <c r="B3080" s="25">
        <v>4447</v>
      </c>
      <c r="C3080" s="169" t="s">
        <v>2384</v>
      </c>
      <c r="D3080" s="25">
        <v>1962</v>
      </c>
      <c r="E3080" s="108" t="s">
        <v>2932</v>
      </c>
      <c r="F3080" s="68" t="s">
        <v>2934</v>
      </c>
      <c r="G3080" s="25">
        <v>2</v>
      </c>
      <c r="H3080" s="25">
        <v>1</v>
      </c>
      <c r="I3080" s="170">
        <v>271.3</v>
      </c>
      <c r="J3080" s="170">
        <v>271.3</v>
      </c>
      <c r="K3080" s="170">
        <v>271.3</v>
      </c>
      <c r="L3080" s="287">
        <v>14</v>
      </c>
      <c r="M3080" s="170">
        <f t="shared" si="632"/>
        <v>98592</v>
      </c>
      <c r="N3080" s="137"/>
      <c r="O3080" s="135"/>
      <c r="P3080" s="137"/>
      <c r="Q3080" s="137">
        <f t="shared" si="633"/>
        <v>98592</v>
      </c>
      <c r="R3080" s="137">
        <v>98592</v>
      </c>
      <c r="S3080" s="30"/>
      <c r="T3080" s="137"/>
      <c r="U3080" s="137"/>
      <c r="V3080" s="137"/>
      <c r="W3080" s="137"/>
      <c r="X3080" s="137"/>
      <c r="Y3080" s="137"/>
      <c r="Z3080" s="137"/>
      <c r="AA3080" s="137"/>
      <c r="AB3080" s="137"/>
      <c r="AC3080" s="137"/>
      <c r="AD3080" s="137"/>
      <c r="AE3080" s="137"/>
      <c r="AF3080" s="137"/>
      <c r="AG3080" s="337">
        <v>2025</v>
      </c>
      <c r="AH3080" s="171" t="s">
        <v>3049</v>
      </c>
      <c r="AI3080" s="171"/>
      <c r="AJ3080" s="134">
        <f t="shared" ca="1" si="631"/>
        <v>2969</v>
      </c>
      <c r="AK3080" s="35" t="s">
        <v>153</v>
      </c>
      <c r="AL3080" s="134" t="str">
        <f t="shared" ca="1" si="634"/>
        <v>2969.</v>
      </c>
      <c r="AM3080" s="140"/>
      <c r="AN3080" s="35"/>
      <c r="AO3080" s="193"/>
    </row>
    <row r="3081" spans="1:41" ht="22.5" hidden="1" customHeight="1" x14ac:dyDescent="0.25">
      <c r="A3081" s="68" t="s">
        <v>6150</v>
      </c>
      <c r="B3081" s="25">
        <v>4551</v>
      </c>
      <c r="C3081" s="169" t="s">
        <v>2385</v>
      </c>
      <c r="D3081" s="25">
        <v>1962</v>
      </c>
      <c r="E3081" s="108" t="s">
        <v>2932</v>
      </c>
      <c r="F3081" s="68" t="s">
        <v>2934</v>
      </c>
      <c r="G3081" s="25">
        <v>4</v>
      </c>
      <c r="H3081" s="25">
        <v>5</v>
      </c>
      <c r="I3081" s="170">
        <v>3303.8</v>
      </c>
      <c r="J3081" s="137">
        <v>2537</v>
      </c>
      <c r="K3081" s="170">
        <v>2537</v>
      </c>
      <c r="L3081" s="287">
        <v>114</v>
      </c>
      <c r="M3081" s="170">
        <f t="shared" si="632"/>
        <v>6485417</v>
      </c>
      <c r="N3081" s="137"/>
      <c r="O3081" s="135"/>
      <c r="P3081" s="137"/>
      <c r="Q3081" s="137">
        <f t="shared" si="633"/>
        <v>6485417</v>
      </c>
      <c r="R3081" s="137">
        <v>6485417</v>
      </c>
      <c r="S3081" s="30"/>
      <c r="T3081" s="137"/>
      <c r="U3081" s="137"/>
      <c r="V3081" s="137"/>
      <c r="W3081" s="137"/>
      <c r="X3081" s="137"/>
      <c r="Y3081" s="137"/>
      <c r="Z3081" s="137"/>
      <c r="AA3081" s="137"/>
      <c r="AB3081" s="137"/>
      <c r="AC3081" s="137"/>
      <c r="AD3081" s="137"/>
      <c r="AE3081" s="137"/>
      <c r="AF3081" s="137"/>
      <c r="AG3081" s="337">
        <v>2025</v>
      </c>
      <c r="AH3081" s="171" t="s">
        <v>3050</v>
      </c>
      <c r="AI3081" s="171"/>
      <c r="AJ3081" s="134">
        <f t="shared" ca="1" si="631"/>
        <v>2970</v>
      </c>
      <c r="AK3081" s="35" t="s">
        <v>153</v>
      </c>
      <c r="AL3081" s="134" t="str">
        <f t="shared" ca="1" si="634"/>
        <v>2970.</v>
      </c>
      <c r="AM3081" s="140"/>
      <c r="AN3081" s="35"/>
      <c r="AO3081" s="193"/>
    </row>
    <row r="3082" spans="1:41" ht="22.5" hidden="1" customHeight="1" x14ac:dyDescent="0.25">
      <c r="A3082" s="68" t="s">
        <v>6151</v>
      </c>
      <c r="B3082" s="25">
        <v>4176</v>
      </c>
      <c r="C3082" s="169" t="s">
        <v>2386</v>
      </c>
      <c r="D3082" s="25">
        <v>1962</v>
      </c>
      <c r="E3082" s="108" t="s">
        <v>2932</v>
      </c>
      <c r="F3082" s="68" t="s">
        <v>2934</v>
      </c>
      <c r="G3082" s="25">
        <v>2</v>
      </c>
      <c r="H3082" s="25">
        <v>1</v>
      </c>
      <c r="I3082" s="170">
        <v>304.60000000000002</v>
      </c>
      <c r="J3082" s="137">
        <v>304.60000000000002</v>
      </c>
      <c r="K3082" s="170">
        <v>304.60000000000002</v>
      </c>
      <c r="L3082" s="287">
        <v>21</v>
      </c>
      <c r="M3082" s="170">
        <f t="shared" si="632"/>
        <v>25722</v>
      </c>
      <c r="N3082" s="137"/>
      <c r="O3082" s="135"/>
      <c r="P3082" s="137"/>
      <c r="Q3082" s="137">
        <f t="shared" si="633"/>
        <v>25722</v>
      </c>
      <c r="R3082" s="137">
        <v>25722</v>
      </c>
      <c r="S3082" s="30"/>
      <c r="T3082" s="137"/>
      <c r="U3082" s="137"/>
      <c r="V3082" s="137"/>
      <c r="W3082" s="137"/>
      <c r="X3082" s="137"/>
      <c r="Y3082" s="137"/>
      <c r="Z3082" s="137"/>
      <c r="AA3082" s="137"/>
      <c r="AB3082" s="137"/>
      <c r="AC3082" s="137"/>
      <c r="AD3082" s="137"/>
      <c r="AE3082" s="137"/>
      <c r="AF3082" s="137"/>
      <c r="AG3082" s="337">
        <v>2025</v>
      </c>
      <c r="AH3082" s="171" t="s">
        <v>3048</v>
      </c>
      <c r="AI3082" s="171"/>
      <c r="AJ3082" s="134">
        <f t="shared" ca="1" si="631"/>
        <v>2971</v>
      </c>
      <c r="AK3082" s="35" t="s">
        <v>153</v>
      </c>
      <c r="AL3082" s="134" t="str">
        <f t="shared" ca="1" si="634"/>
        <v>2971.</v>
      </c>
      <c r="AM3082" s="140"/>
      <c r="AN3082" s="35"/>
      <c r="AO3082" s="193"/>
    </row>
    <row r="3083" spans="1:41" ht="22.5" hidden="1" customHeight="1" x14ac:dyDescent="0.25">
      <c r="A3083" s="68" t="s">
        <v>6152</v>
      </c>
      <c r="B3083" s="25">
        <v>4519</v>
      </c>
      <c r="C3083" s="169" t="s">
        <v>2387</v>
      </c>
      <c r="D3083" s="25">
        <v>1962</v>
      </c>
      <c r="E3083" s="108" t="s">
        <v>2932</v>
      </c>
      <c r="F3083" s="68" t="s">
        <v>2934</v>
      </c>
      <c r="G3083" s="25">
        <v>4</v>
      </c>
      <c r="H3083" s="25">
        <v>3</v>
      </c>
      <c r="I3083" s="170">
        <v>2567.04</v>
      </c>
      <c r="J3083" s="170">
        <v>2383.4</v>
      </c>
      <c r="K3083" s="170">
        <v>2383.4</v>
      </c>
      <c r="L3083" s="287">
        <v>211</v>
      </c>
      <c r="M3083" s="170">
        <f t="shared" si="632"/>
        <v>1857700</v>
      </c>
      <c r="N3083" s="137"/>
      <c r="O3083" s="135"/>
      <c r="P3083" s="137"/>
      <c r="Q3083" s="137">
        <f t="shared" si="633"/>
        <v>1857700</v>
      </c>
      <c r="R3083" s="137">
        <v>1857700</v>
      </c>
      <c r="S3083" s="30"/>
      <c r="T3083" s="137"/>
      <c r="U3083" s="137"/>
      <c r="V3083" s="137"/>
      <c r="W3083" s="137"/>
      <c r="X3083" s="137"/>
      <c r="Y3083" s="137"/>
      <c r="Z3083" s="137"/>
      <c r="AA3083" s="137"/>
      <c r="AB3083" s="137"/>
      <c r="AC3083" s="137"/>
      <c r="AD3083" s="137"/>
      <c r="AE3083" s="137"/>
      <c r="AF3083" s="137"/>
      <c r="AG3083" s="337">
        <v>2025</v>
      </c>
      <c r="AH3083" s="171" t="s">
        <v>3048</v>
      </c>
      <c r="AI3083" s="171"/>
      <c r="AJ3083" s="134">
        <f t="shared" ca="1" si="631"/>
        <v>2972</v>
      </c>
      <c r="AK3083" s="35" t="s">
        <v>153</v>
      </c>
      <c r="AL3083" s="134" t="str">
        <f t="shared" ca="1" si="634"/>
        <v>2972.</v>
      </c>
      <c r="AM3083" s="140"/>
      <c r="AN3083" s="35"/>
      <c r="AO3083" s="193"/>
    </row>
    <row r="3084" spans="1:41" ht="22.5" hidden="1" customHeight="1" x14ac:dyDescent="0.25">
      <c r="A3084" s="68" t="s">
        <v>6153</v>
      </c>
      <c r="B3084" s="25">
        <v>5145</v>
      </c>
      <c r="C3084" s="205" t="s">
        <v>2388</v>
      </c>
      <c r="D3084" s="25">
        <v>1963</v>
      </c>
      <c r="E3084" s="108" t="s">
        <v>2932</v>
      </c>
      <c r="F3084" s="68" t="s">
        <v>2934</v>
      </c>
      <c r="G3084" s="25">
        <v>4</v>
      </c>
      <c r="H3084" s="25">
        <v>3</v>
      </c>
      <c r="I3084" s="137">
        <v>2591.9</v>
      </c>
      <c r="J3084" s="137">
        <v>1848.7</v>
      </c>
      <c r="K3084" s="137">
        <v>1848.7</v>
      </c>
      <c r="L3084" s="30">
        <v>180</v>
      </c>
      <c r="M3084" s="170">
        <f t="shared" si="632"/>
        <v>3809218</v>
      </c>
      <c r="N3084" s="137"/>
      <c r="O3084" s="135"/>
      <c r="P3084" s="137"/>
      <c r="Q3084" s="137">
        <f t="shared" si="633"/>
        <v>3809218</v>
      </c>
      <c r="R3084" s="137">
        <v>3809218</v>
      </c>
      <c r="S3084" s="30"/>
      <c r="T3084" s="137"/>
      <c r="U3084" s="137"/>
      <c r="V3084" s="137"/>
      <c r="W3084" s="137"/>
      <c r="X3084" s="137"/>
      <c r="Y3084" s="137"/>
      <c r="Z3084" s="137"/>
      <c r="AA3084" s="137"/>
      <c r="AB3084" s="137"/>
      <c r="AC3084" s="137"/>
      <c r="AD3084" s="137"/>
      <c r="AE3084" s="137"/>
      <c r="AF3084" s="137"/>
      <c r="AG3084" s="337">
        <v>2025</v>
      </c>
      <c r="AH3084" s="218" t="s">
        <v>3050</v>
      </c>
      <c r="AI3084" s="218"/>
      <c r="AJ3084" s="134">
        <f t="shared" ca="1" si="631"/>
        <v>2973</v>
      </c>
      <c r="AK3084" s="35" t="s">
        <v>153</v>
      </c>
      <c r="AL3084" s="134" t="str">
        <f t="shared" ca="1" si="634"/>
        <v>2973.</v>
      </c>
      <c r="AM3084" s="140"/>
      <c r="AN3084" s="35"/>
      <c r="AO3084" s="193"/>
    </row>
    <row r="3085" spans="1:41" ht="22.5" hidden="1" customHeight="1" x14ac:dyDescent="0.25">
      <c r="A3085" s="68" t="s">
        <v>6154</v>
      </c>
      <c r="B3085" s="117">
        <v>5326</v>
      </c>
      <c r="C3085" s="36" t="s">
        <v>2390</v>
      </c>
      <c r="D3085" s="25">
        <v>1964</v>
      </c>
      <c r="E3085" s="108" t="s">
        <v>2932</v>
      </c>
      <c r="F3085" s="68" t="s">
        <v>2934</v>
      </c>
      <c r="G3085" s="25">
        <v>4</v>
      </c>
      <c r="H3085" s="25">
        <v>5</v>
      </c>
      <c r="I3085" s="137">
        <v>9354.1</v>
      </c>
      <c r="J3085" s="137">
        <v>6288.5</v>
      </c>
      <c r="K3085" s="137">
        <v>4890.7</v>
      </c>
      <c r="L3085" s="30">
        <v>78</v>
      </c>
      <c r="M3085" s="170">
        <f t="shared" si="632"/>
        <v>2390856</v>
      </c>
      <c r="N3085" s="137"/>
      <c r="O3085" s="135"/>
      <c r="P3085" s="137"/>
      <c r="Q3085" s="137">
        <f t="shared" si="633"/>
        <v>2390856</v>
      </c>
      <c r="R3085" s="137">
        <v>2390856</v>
      </c>
      <c r="S3085" s="30"/>
      <c r="T3085" s="137"/>
      <c r="U3085" s="137"/>
      <c r="V3085" s="137"/>
      <c r="W3085" s="137"/>
      <c r="X3085" s="137"/>
      <c r="Y3085" s="137"/>
      <c r="Z3085" s="137"/>
      <c r="AA3085" s="137"/>
      <c r="AB3085" s="137"/>
      <c r="AC3085" s="336"/>
      <c r="AD3085" s="336"/>
      <c r="AE3085" s="137"/>
      <c r="AF3085" s="137"/>
      <c r="AG3085" s="337">
        <v>2025</v>
      </c>
      <c r="AH3085" s="171" t="s">
        <v>3049</v>
      </c>
      <c r="AI3085" s="171"/>
      <c r="AJ3085" s="134">
        <f t="shared" ca="1" si="631"/>
        <v>2974</v>
      </c>
      <c r="AK3085" s="35" t="s">
        <v>153</v>
      </c>
      <c r="AL3085" s="134" t="str">
        <f t="shared" ca="1" si="634"/>
        <v>2974.</v>
      </c>
      <c r="AM3085" s="140"/>
      <c r="AN3085" s="35"/>
      <c r="AO3085" s="193"/>
    </row>
    <row r="3086" spans="1:41" ht="22.5" hidden="1" customHeight="1" x14ac:dyDescent="0.25">
      <c r="A3086" s="68" t="s">
        <v>6155</v>
      </c>
      <c r="B3086" s="25">
        <v>5292</v>
      </c>
      <c r="C3086" s="333" t="s">
        <v>2391</v>
      </c>
      <c r="D3086" s="25">
        <v>1965</v>
      </c>
      <c r="E3086" s="108" t="s">
        <v>2932</v>
      </c>
      <c r="F3086" s="68" t="s">
        <v>2934</v>
      </c>
      <c r="G3086" s="25">
        <v>4</v>
      </c>
      <c r="H3086" s="25">
        <v>3</v>
      </c>
      <c r="I3086" s="137">
        <v>2106.6</v>
      </c>
      <c r="J3086" s="137">
        <v>2046.1</v>
      </c>
      <c r="K3086" s="137">
        <v>1490.8</v>
      </c>
      <c r="L3086" s="30">
        <v>78</v>
      </c>
      <c r="M3086" s="170">
        <f t="shared" si="632"/>
        <v>3898560</v>
      </c>
      <c r="N3086" s="137"/>
      <c r="O3086" s="135"/>
      <c r="P3086" s="137"/>
      <c r="Q3086" s="137">
        <f t="shared" si="633"/>
        <v>3898560</v>
      </c>
      <c r="R3086" s="137">
        <v>3898560</v>
      </c>
      <c r="S3086" s="30"/>
      <c r="T3086" s="137"/>
      <c r="U3086" s="137"/>
      <c r="V3086" s="137"/>
      <c r="W3086" s="137"/>
      <c r="X3086" s="137"/>
      <c r="Y3086" s="137"/>
      <c r="Z3086" s="137"/>
      <c r="AA3086" s="137"/>
      <c r="AB3086" s="137"/>
      <c r="AC3086" s="137"/>
      <c r="AD3086" s="137"/>
      <c r="AE3086" s="137"/>
      <c r="AF3086" s="137"/>
      <c r="AG3086" s="337">
        <v>2025</v>
      </c>
      <c r="AH3086" s="171" t="s">
        <v>3050</v>
      </c>
      <c r="AI3086" s="171"/>
      <c r="AJ3086" s="134">
        <f t="shared" ca="1" si="631"/>
        <v>2975</v>
      </c>
      <c r="AK3086" s="35" t="s">
        <v>153</v>
      </c>
      <c r="AL3086" s="134" t="str">
        <f t="shared" ca="1" si="634"/>
        <v>2975.</v>
      </c>
      <c r="AM3086" s="140"/>
      <c r="AN3086" s="35"/>
      <c r="AO3086" s="193"/>
    </row>
    <row r="3087" spans="1:41" ht="22.5" hidden="1" customHeight="1" x14ac:dyDescent="0.25">
      <c r="A3087" s="68" t="s">
        <v>6156</v>
      </c>
      <c r="B3087" s="25">
        <v>4311</v>
      </c>
      <c r="C3087" s="168" t="s">
        <v>2392</v>
      </c>
      <c r="D3087" s="25">
        <v>1965</v>
      </c>
      <c r="E3087" s="108" t="s">
        <v>2932</v>
      </c>
      <c r="F3087" s="68" t="s">
        <v>2933</v>
      </c>
      <c r="G3087" s="25">
        <v>5</v>
      </c>
      <c r="H3087" s="25">
        <v>4</v>
      </c>
      <c r="I3087" s="170">
        <v>3960.6</v>
      </c>
      <c r="J3087" s="137">
        <v>2608.5</v>
      </c>
      <c r="K3087" s="170">
        <v>2608.5</v>
      </c>
      <c r="L3087" s="287">
        <v>205</v>
      </c>
      <c r="M3087" s="170">
        <f t="shared" si="632"/>
        <v>1929150</v>
      </c>
      <c r="N3087" s="137"/>
      <c r="O3087" s="135"/>
      <c r="P3087" s="137"/>
      <c r="Q3087" s="137">
        <f t="shared" si="633"/>
        <v>1929150</v>
      </c>
      <c r="R3087" s="137">
        <v>1929150</v>
      </c>
      <c r="S3087" s="30"/>
      <c r="T3087" s="137"/>
      <c r="U3087" s="137"/>
      <c r="V3087" s="137"/>
      <c r="W3087" s="137"/>
      <c r="X3087" s="137"/>
      <c r="Y3087" s="137"/>
      <c r="Z3087" s="137"/>
      <c r="AA3087" s="137"/>
      <c r="AB3087" s="137"/>
      <c r="AC3087" s="137"/>
      <c r="AD3087" s="137"/>
      <c r="AE3087" s="137"/>
      <c r="AF3087" s="137"/>
      <c r="AG3087" s="337">
        <v>2025</v>
      </c>
      <c r="AH3087" s="171" t="s">
        <v>3048</v>
      </c>
      <c r="AI3087" s="171"/>
      <c r="AJ3087" s="134">
        <f t="shared" ca="1" si="631"/>
        <v>2976</v>
      </c>
      <c r="AK3087" s="35" t="s">
        <v>153</v>
      </c>
      <c r="AL3087" s="134" t="str">
        <f t="shared" ca="1" si="634"/>
        <v>2976.</v>
      </c>
      <c r="AM3087" s="140"/>
      <c r="AN3087" s="35"/>
      <c r="AO3087" s="193"/>
    </row>
    <row r="3088" spans="1:41" ht="22.5" hidden="1" customHeight="1" x14ac:dyDescent="0.25">
      <c r="A3088" s="68" t="s">
        <v>6157</v>
      </c>
      <c r="B3088" s="25">
        <v>5222</v>
      </c>
      <c r="C3088" s="333" t="s">
        <v>2393</v>
      </c>
      <c r="D3088" s="25">
        <v>1965</v>
      </c>
      <c r="E3088" s="68" t="s">
        <v>2932</v>
      </c>
      <c r="F3088" s="68" t="s">
        <v>2934</v>
      </c>
      <c r="G3088" s="25">
        <v>4</v>
      </c>
      <c r="H3088" s="25">
        <v>5</v>
      </c>
      <c r="I3088" s="139">
        <v>4604.6400000000003</v>
      </c>
      <c r="J3088" s="139">
        <v>4388.6400000000003</v>
      </c>
      <c r="K3088" s="139">
        <v>2284.7399999999998</v>
      </c>
      <c r="L3088" s="25">
        <v>119</v>
      </c>
      <c r="M3088" s="170">
        <f t="shared" si="632"/>
        <v>7609120</v>
      </c>
      <c r="N3088" s="137"/>
      <c r="O3088" s="135"/>
      <c r="P3088" s="137"/>
      <c r="Q3088" s="137">
        <f t="shared" si="633"/>
        <v>7609120</v>
      </c>
      <c r="R3088" s="137">
        <f>1923720+5685400</f>
        <v>7609120</v>
      </c>
      <c r="S3088" s="337"/>
      <c r="T3088" s="336"/>
      <c r="U3088" s="137"/>
      <c r="V3088" s="137"/>
      <c r="W3088" s="336"/>
      <c r="X3088" s="336"/>
      <c r="Y3088" s="336"/>
      <c r="Z3088" s="336"/>
      <c r="AA3088" s="336"/>
      <c r="AB3088" s="336"/>
      <c r="AC3088" s="336"/>
      <c r="AD3088" s="336"/>
      <c r="AE3088" s="137"/>
      <c r="AF3088" s="336"/>
      <c r="AG3088" s="337">
        <v>2025</v>
      </c>
      <c r="AH3088" s="122" t="s">
        <v>3061</v>
      </c>
      <c r="AJ3088" s="134">
        <f t="shared" ca="1" si="631"/>
        <v>2977</v>
      </c>
      <c r="AK3088" s="35" t="s">
        <v>153</v>
      </c>
      <c r="AL3088" s="134" t="str">
        <f t="shared" ca="1" si="634"/>
        <v>2977.</v>
      </c>
      <c r="AM3088" s="140"/>
      <c r="AN3088" s="35"/>
      <c r="AO3088" s="193"/>
    </row>
    <row r="3089" spans="1:41" ht="22.5" hidden="1" customHeight="1" x14ac:dyDescent="0.25">
      <c r="A3089" s="68" t="s">
        <v>6158</v>
      </c>
      <c r="B3089" s="25">
        <v>4441</v>
      </c>
      <c r="C3089" s="205" t="s">
        <v>2394</v>
      </c>
      <c r="D3089" s="25">
        <v>1966</v>
      </c>
      <c r="E3089" s="108" t="s">
        <v>2932</v>
      </c>
      <c r="F3089" s="68" t="s">
        <v>2934</v>
      </c>
      <c r="G3089" s="25">
        <v>4</v>
      </c>
      <c r="H3089" s="25">
        <v>2</v>
      </c>
      <c r="I3089" s="137">
        <v>1394.4</v>
      </c>
      <c r="J3089" s="137">
        <v>1322.5</v>
      </c>
      <c r="K3089" s="137">
        <v>1186.0999999999999</v>
      </c>
      <c r="L3089" s="30">
        <v>46</v>
      </c>
      <c r="M3089" s="170">
        <f t="shared" si="632"/>
        <v>2561226</v>
      </c>
      <c r="N3089" s="137"/>
      <c r="O3089" s="135"/>
      <c r="P3089" s="137"/>
      <c r="Q3089" s="137">
        <f t="shared" si="633"/>
        <v>2561226</v>
      </c>
      <c r="R3089" s="137">
        <f>449826+2111400</f>
        <v>2561226</v>
      </c>
      <c r="S3089" s="30"/>
      <c r="T3089" s="137"/>
      <c r="U3089" s="137"/>
      <c r="V3089" s="137"/>
      <c r="W3089" s="137"/>
      <c r="X3089" s="137"/>
      <c r="Y3089" s="137"/>
      <c r="Z3089" s="137"/>
      <c r="AA3089" s="137"/>
      <c r="AB3089" s="137"/>
      <c r="AC3089" s="137"/>
      <c r="AD3089" s="137"/>
      <c r="AE3089" s="137"/>
      <c r="AF3089" s="137"/>
      <c r="AG3089" s="337">
        <v>2025</v>
      </c>
      <c r="AH3089" s="218" t="s">
        <v>3054</v>
      </c>
      <c r="AI3089" s="218"/>
      <c r="AJ3089" s="134">
        <f t="shared" ca="1" si="631"/>
        <v>2978</v>
      </c>
      <c r="AK3089" s="35" t="s">
        <v>153</v>
      </c>
      <c r="AL3089" s="134" t="str">
        <f t="shared" ca="1" si="634"/>
        <v>2978.</v>
      </c>
      <c r="AM3089" s="140"/>
      <c r="AN3089" s="35"/>
      <c r="AO3089" s="193"/>
    </row>
    <row r="3090" spans="1:41" ht="22.5" hidden="1" customHeight="1" x14ac:dyDescent="0.25">
      <c r="A3090" s="68" t="s">
        <v>6159</v>
      </c>
      <c r="B3090" s="25">
        <v>4645</v>
      </c>
      <c r="C3090" s="333" t="s">
        <v>2395</v>
      </c>
      <c r="D3090" s="25">
        <v>1966</v>
      </c>
      <c r="E3090" s="108" t="s">
        <v>2932</v>
      </c>
      <c r="F3090" s="68" t="s">
        <v>2934</v>
      </c>
      <c r="G3090" s="25">
        <v>5</v>
      </c>
      <c r="H3090" s="25">
        <v>3</v>
      </c>
      <c r="I3090" s="170">
        <v>2538.4</v>
      </c>
      <c r="J3090" s="170">
        <v>2538.4</v>
      </c>
      <c r="K3090" s="170">
        <v>2538.4</v>
      </c>
      <c r="L3090" s="287">
        <v>116</v>
      </c>
      <c r="M3090" s="170">
        <f t="shared" si="632"/>
        <v>970200</v>
      </c>
      <c r="N3090" s="137"/>
      <c r="O3090" s="135"/>
      <c r="P3090" s="137"/>
      <c r="Q3090" s="137">
        <f t="shared" si="633"/>
        <v>970200</v>
      </c>
      <c r="R3090" s="137">
        <v>970200</v>
      </c>
      <c r="S3090" s="30"/>
      <c r="T3090" s="137"/>
      <c r="U3090" s="137"/>
      <c r="V3090" s="137"/>
      <c r="W3090" s="137"/>
      <c r="X3090" s="137"/>
      <c r="Y3090" s="137"/>
      <c r="Z3090" s="137"/>
      <c r="AA3090" s="137"/>
      <c r="AB3090" s="137"/>
      <c r="AC3090" s="137"/>
      <c r="AD3090" s="137"/>
      <c r="AE3090" s="137"/>
      <c r="AF3090" s="137"/>
      <c r="AG3090" s="337">
        <v>2025</v>
      </c>
      <c r="AH3090" s="171" t="s">
        <v>3051</v>
      </c>
      <c r="AI3090" s="171"/>
      <c r="AJ3090" s="134">
        <f t="shared" ca="1" si="631"/>
        <v>2979</v>
      </c>
      <c r="AK3090" s="35" t="s">
        <v>153</v>
      </c>
      <c r="AL3090" s="134" t="str">
        <f t="shared" ca="1" si="634"/>
        <v>2979.</v>
      </c>
      <c r="AM3090" s="140"/>
      <c r="AN3090" s="35"/>
      <c r="AO3090" s="193"/>
    </row>
    <row r="3091" spans="1:41" ht="22.5" hidden="1" customHeight="1" x14ac:dyDescent="0.25">
      <c r="A3091" s="68" t="s">
        <v>6160</v>
      </c>
      <c r="B3091" s="25">
        <v>4340</v>
      </c>
      <c r="C3091" s="205" t="s">
        <v>2396</v>
      </c>
      <c r="D3091" s="25">
        <v>1967</v>
      </c>
      <c r="E3091" s="108" t="s">
        <v>2932</v>
      </c>
      <c r="F3091" s="68" t="s">
        <v>2934</v>
      </c>
      <c r="G3091" s="25">
        <v>2</v>
      </c>
      <c r="H3091" s="25">
        <v>1</v>
      </c>
      <c r="I3091" s="137">
        <v>334.4</v>
      </c>
      <c r="J3091" s="137">
        <v>229.3</v>
      </c>
      <c r="K3091" s="137">
        <v>224.7</v>
      </c>
      <c r="L3091" s="30">
        <v>17</v>
      </c>
      <c r="M3091" s="170">
        <f t="shared" si="632"/>
        <v>539260.18999999994</v>
      </c>
      <c r="N3091" s="137"/>
      <c r="O3091" s="135"/>
      <c r="P3091" s="137"/>
      <c r="Q3091" s="137">
        <f t="shared" si="633"/>
        <v>539260.18999999994</v>
      </c>
      <c r="R3091" s="137">
        <v>539260.18999999994</v>
      </c>
      <c r="S3091" s="30"/>
      <c r="T3091" s="137"/>
      <c r="U3091" s="137"/>
      <c r="V3091" s="137"/>
      <c r="W3091" s="137"/>
      <c r="X3091" s="137"/>
      <c r="Y3091" s="137"/>
      <c r="Z3091" s="137"/>
      <c r="AA3091" s="137"/>
      <c r="AB3091" s="137"/>
      <c r="AC3091" s="137"/>
      <c r="AD3091" s="137"/>
      <c r="AE3091" s="137"/>
      <c r="AF3091" s="137"/>
      <c r="AG3091" s="337">
        <v>2025</v>
      </c>
      <c r="AH3091" s="218" t="s">
        <v>3050</v>
      </c>
      <c r="AI3091" s="218"/>
      <c r="AJ3091" s="134">
        <f t="shared" ca="1" si="631"/>
        <v>2980</v>
      </c>
      <c r="AK3091" s="35" t="s">
        <v>153</v>
      </c>
      <c r="AL3091" s="134" t="str">
        <f t="shared" ca="1" si="634"/>
        <v>2980.</v>
      </c>
      <c r="AM3091" s="140"/>
      <c r="AN3091" s="35"/>
      <c r="AO3091" s="193"/>
    </row>
    <row r="3092" spans="1:41" ht="22.5" hidden="1" customHeight="1" x14ac:dyDescent="0.25">
      <c r="A3092" s="68" t="s">
        <v>6161</v>
      </c>
      <c r="B3092" s="25">
        <v>4102</v>
      </c>
      <c r="C3092" s="205" t="s">
        <v>2397</v>
      </c>
      <c r="D3092" s="25">
        <v>1967</v>
      </c>
      <c r="E3092" s="108" t="s">
        <v>2932</v>
      </c>
      <c r="F3092" s="68" t="s">
        <v>2934</v>
      </c>
      <c r="G3092" s="25">
        <v>5</v>
      </c>
      <c r="H3092" s="25">
        <v>4</v>
      </c>
      <c r="I3092" s="137">
        <v>3508.2</v>
      </c>
      <c r="J3092" s="137">
        <v>3209.4</v>
      </c>
      <c r="K3092" s="137">
        <v>2535.3000000000002</v>
      </c>
      <c r="L3092" s="30">
        <v>119</v>
      </c>
      <c r="M3092" s="170">
        <f t="shared" si="632"/>
        <v>1923720</v>
      </c>
      <c r="N3092" s="137"/>
      <c r="O3092" s="135"/>
      <c r="P3092" s="137"/>
      <c r="Q3092" s="137">
        <f t="shared" si="633"/>
        <v>1923720</v>
      </c>
      <c r="R3092" s="137">
        <v>1923720</v>
      </c>
      <c r="S3092" s="30"/>
      <c r="T3092" s="137"/>
      <c r="U3092" s="137"/>
      <c r="V3092" s="137"/>
      <c r="W3092" s="137"/>
      <c r="X3092" s="137"/>
      <c r="Y3092" s="137"/>
      <c r="Z3092" s="137"/>
      <c r="AA3092" s="137"/>
      <c r="AB3092" s="137"/>
      <c r="AC3092" s="137"/>
      <c r="AD3092" s="137"/>
      <c r="AE3092" s="137"/>
      <c r="AF3092" s="137"/>
      <c r="AG3092" s="337">
        <v>2025</v>
      </c>
      <c r="AH3092" s="218" t="s">
        <v>3052</v>
      </c>
      <c r="AI3092" s="218"/>
      <c r="AJ3092" s="134">
        <f t="shared" ca="1" si="631"/>
        <v>2981</v>
      </c>
      <c r="AK3092" s="35" t="s">
        <v>153</v>
      </c>
      <c r="AL3092" s="134" t="str">
        <f t="shared" ca="1" si="634"/>
        <v>2981.</v>
      </c>
      <c r="AM3092" s="140"/>
      <c r="AN3092" s="35"/>
      <c r="AO3092" s="193"/>
    </row>
    <row r="3093" spans="1:41" ht="22.5" hidden="1" customHeight="1" x14ac:dyDescent="0.25">
      <c r="A3093" s="68" t="s">
        <v>6162</v>
      </c>
      <c r="B3093" s="25">
        <v>4576</v>
      </c>
      <c r="C3093" s="169" t="s">
        <v>2398</v>
      </c>
      <c r="D3093" s="25">
        <v>1967</v>
      </c>
      <c r="E3093" s="108" t="s">
        <v>2932</v>
      </c>
      <c r="F3093" s="68" t="s">
        <v>2933</v>
      </c>
      <c r="G3093" s="25">
        <v>5</v>
      </c>
      <c r="H3093" s="25">
        <v>5</v>
      </c>
      <c r="I3093" s="170">
        <v>4967.7</v>
      </c>
      <c r="J3093" s="137">
        <v>3250</v>
      </c>
      <c r="K3093" s="170">
        <v>3250</v>
      </c>
      <c r="L3093" s="287">
        <v>268</v>
      </c>
      <c r="M3093" s="170">
        <f t="shared" si="632"/>
        <v>11749031.5</v>
      </c>
      <c r="N3093" s="137"/>
      <c r="O3093" s="135"/>
      <c r="P3093" s="137"/>
      <c r="Q3093" s="137">
        <f t="shared" si="633"/>
        <v>11749031.5</v>
      </c>
      <c r="R3093" s="137">
        <v>6834663</v>
      </c>
      <c r="S3093" s="30"/>
      <c r="T3093" s="137"/>
      <c r="U3093" s="137">
        <v>1385.5</v>
      </c>
      <c r="V3093" s="137">
        <f>U3093*3547</f>
        <v>4914368.5</v>
      </c>
      <c r="W3093" s="137"/>
      <c r="X3093" s="137"/>
      <c r="Y3093" s="137"/>
      <c r="Z3093" s="137"/>
      <c r="AA3093" s="137"/>
      <c r="AB3093" s="137"/>
      <c r="AC3093" s="137"/>
      <c r="AD3093" s="137"/>
      <c r="AE3093" s="137"/>
      <c r="AF3093" s="137"/>
      <c r="AG3093" s="337">
        <v>2025</v>
      </c>
      <c r="AH3093" s="171" t="s">
        <v>3050</v>
      </c>
      <c r="AI3093" s="171"/>
      <c r="AJ3093" s="134">
        <f t="shared" ca="1" si="631"/>
        <v>2982</v>
      </c>
      <c r="AK3093" s="35" t="s">
        <v>153</v>
      </c>
      <c r="AL3093" s="134" t="str">
        <f t="shared" ca="1" si="634"/>
        <v>2982.</v>
      </c>
      <c r="AM3093" s="140"/>
      <c r="AN3093" s="35"/>
      <c r="AO3093" s="193"/>
    </row>
    <row r="3094" spans="1:41" ht="23.25" hidden="1" customHeight="1" x14ac:dyDescent="0.25">
      <c r="A3094" s="68" t="s">
        <v>6163</v>
      </c>
      <c r="B3094" s="25">
        <v>4150</v>
      </c>
      <c r="C3094" s="36" t="s">
        <v>2399</v>
      </c>
      <c r="D3094" s="25">
        <v>1967</v>
      </c>
      <c r="E3094" s="108" t="s">
        <v>2932</v>
      </c>
      <c r="F3094" s="68" t="s">
        <v>2934</v>
      </c>
      <c r="G3094" s="25">
        <v>9</v>
      </c>
      <c r="H3094" s="25">
        <v>1</v>
      </c>
      <c r="I3094" s="137">
        <v>2060.6999999999998</v>
      </c>
      <c r="J3094" s="137">
        <v>2026.8</v>
      </c>
      <c r="K3094" s="137">
        <v>1976.1</v>
      </c>
      <c r="L3094" s="30">
        <v>64</v>
      </c>
      <c r="M3094" s="170">
        <f t="shared" si="632"/>
        <v>577500</v>
      </c>
      <c r="N3094" s="137"/>
      <c r="O3094" s="135"/>
      <c r="P3094" s="137"/>
      <c r="Q3094" s="137">
        <f t="shared" si="633"/>
        <v>577500</v>
      </c>
      <c r="R3094" s="137">
        <v>577500</v>
      </c>
      <c r="S3094" s="30"/>
      <c r="T3094" s="137"/>
      <c r="U3094" s="137"/>
      <c r="V3094" s="137"/>
      <c r="W3094" s="137"/>
      <c r="X3094" s="137"/>
      <c r="Y3094" s="137"/>
      <c r="Z3094" s="137"/>
      <c r="AA3094" s="137"/>
      <c r="AB3094" s="137"/>
      <c r="AC3094" s="336"/>
      <c r="AD3094" s="336"/>
      <c r="AE3094" s="137"/>
      <c r="AF3094" s="137"/>
      <c r="AG3094" s="337">
        <v>2025</v>
      </c>
      <c r="AH3094" s="171" t="s">
        <v>3051</v>
      </c>
      <c r="AI3094" s="171"/>
      <c r="AJ3094" s="134">
        <f t="shared" ca="1" si="631"/>
        <v>2983</v>
      </c>
      <c r="AK3094" s="35" t="s">
        <v>153</v>
      </c>
      <c r="AL3094" s="134" t="str">
        <f t="shared" ca="1" si="634"/>
        <v>2983.</v>
      </c>
      <c r="AM3094" s="140"/>
      <c r="AO3094" s="193"/>
    </row>
    <row r="3095" spans="1:41" ht="22.5" hidden="1" customHeight="1" x14ac:dyDescent="0.25">
      <c r="A3095" s="68" t="s">
        <v>6164</v>
      </c>
      <c r="B3095" s="25">
        <v>4161</v>
      </c>
      <c r="C3095" s="169" t="s">
        <v>2400</v>
      </c>
      <c r="D3095" s="25">
        <v>1967</v>
      </c>
      <c r="E3095" s="108" t="s">
        <v>2932</v>
      </c>
      <c r="F3095" s="68" t="s">
        <v>2934</v>
      </c>
      <c r="G3095" s="25">
        <v>5</v>
      </c>
      <c r="H3095" s="25">
        <v>2</v>
      </c>
      <c r="I3095" s="170">
        <v>3416.2</v>
      </c>
      <c r="J3095" s="170">
        <v>2886.8</v>
      </c>
      <c r="K3095" s="170">
        <v>2623.5</v>
      </c>
      <c r="L3095" s="287">
        <v>200</v>
      </c>
      <c r="M3095" s="170">
        <f t="shared" si="632"/>
        <v>5508868.3300000001</v>
      </c>
      <c r="N3095" s="137"/>
      <c r="O3095" s="135"/>
      <c r="P3095" s="137"/>
      <c r="Q3095" s="137">
        <f t="shared" si="633"/>
        <v>5508868.3300000001</v>
      </c>
      <c r="R3095" s="137">
        <v>5508868.3300000001</v>
      </c>
      <c r="S3095" s="30"/>
      <c r="T3095" s="137"/>
      <c r="U3095" s="137"/>
      <c r="V3095" s="137"/>
      <c r="W3095" s="137"/>
      <c r="X3095" s="137"/>
      <c r="Y3095" s="137"/>
      <c r="Z3095" s="137"/>
      <c r="AA3095" s="137"/>
      <c r="AB3095" s="137"/>
      <c r="AC3095" s="137"/>
      <c r="AD3095" s="137"/>
      <c r="AE3095" s="137"/>
      <c r="AF3095" s="137"/>
      <c r="AG3095" s="337">
        <v>2025</v>
      </c>
      <c r="AH3095" s="171" t="s">
        <v>3050</v>
      </c>
      <c r="AI3095" s="171"/>
      <c r="AJ3095" s="134">
        <f t="shared" ca="1" si="631"/>
        <v>2984</v>
      </c>
      <c r="AK3095" s="35" t="s">
        <v>153</v>
      </c>
      <c r="AL3095" s="134" t="str">
        <f t="shared" ca="1" si="634"/>
        <v>2984.</v>
      </c>
      <c r="AM3095" s="140"/>
      <c r="AN3095" s="35"/>
      <c r="AO3095" s="193"/>
    </row>
    <row r="3096" spans="1:41" ht="22.5" hidden="1" customHeight="1" x14ac:dyDescent="0.25">
      <c r="A3096" s="68" t="s">
        <v>6165</v>
      </c>
      <c r="B3096" s="25">
        <v>4704</v>
      </c>
      <c r="C3096" s="333" t="s">
        <v>2401</v>
      </c>
      <c r="D3096" s="25">
        <v>1967</v>
      </c>
      <c r="E3096" s="108" t="s">
        <v>2932</v>
      </c>
      <c r="F3096" s="68" t="s">
        <v>2934</v>
      </c>
      <c r="G3096" s="25">
        <v>5</v>
      </c>
      <c r="H3096" s="25">
        <v>1</v>
      </c>
      <c r="I3096" s="170">
        <v>3421.3</v>
      </c>
      <c r="J3096" s="137">
        <v>3421.3</v>
      </c>
      <c r="K3096" s="170">
        <v>3421.3</v>
      </c>
      <c r="L3096" s="287">
        <v>187</v>
      </c>
      <c r="M3096" s="170">
        <f t="shared" si="632"/>
        <v>1886280</v>
      </c>
      <c r="N3096" s="137"/>
      <c r="O3096" s="135"/>
      <c r="P3096" s="137"/>
      <c r="Q3096" s="137">
        <f t="shared" si="633"/>
        <v>1886280</v>
      </c>
      <c r="R3096" s="137">
        <v>1886280</v>
      </c>
      <c r="S3096" s="30"/>
      <c r="T3096" s="137"/>
      <c r="U3096" s="137"/>
      <c r="V3096" s="137"/>
      <c r="W3096" s="137"/>
      <c r="X3096" s="137"/>
      <c r="Y3096" s="137"/>
      <c r="Z3096" s="137"/>
      <c r="AA3096" s="137"/>
      <c r="AB3096" s="137"/>
      <c r="AC3096" s="137"/>
      <c r="AD3096" s="137"/>
      <c r="AE3096" s="137"/>
      <c r="AF3096" s="137"/>
      <c r="AG3096" s="337">
        <v>2025</v>
      </c>
      <c r="AH3096" s="171" t="s">
        <v>3048</v>
      </c>
      <c r="AI3096" s="171"/>
      <c r="AJ3096" s="134">
        <f t="shared" ca="1" si="631"/>
        <v>2985</v>
      </c>
      <c r="AK3096" s="35" t="s">
        <v>153</v>
      </c>
      <c r="AL3096" s="134" t="str">
        <f t="shared" ca="1" si="634"/>
        <v>2985.</v>
      </c>
      <c r="AM3096" s="140"/>
      <c r="AN3096" s="35"/>
      <c r="AO3096" s="193"/>
    </row>
    <row r="3097" spans="1:41" ht="22.5" hidden="1" customHeight="1" x14ac:dyDescent="0.25">
      <c r="A3097" s="68" t="s">
        <v>6166</v>
      </c>
      <c r="B3097" s="25">
        <v>4578</v>
      </c>
      <c r="C3097" s="169" t="s">
        <v>2402</v>
      </c>
      <c r="D3097" s="25">
        <v>1968</v>
      </c>
      <c r="E3097" s="108" t="s">
        <v>2932</v>
      </c>
      <c r="F3097" s="68" t="s">
        <v>2933</v>
      </c>
      <c r="G3097" s="25">
        <v>5</v>
      </c>
      <c r="H3097" s="25">
        <v>5</v>
      </c>
      <c r="I3097" s="170">
        <v>4825.2</v>
      </c>
      <c r="J3097" s="137">
        <v>3185.7</v>
      </c>
      <c r="K3097" s="170">
        <v>3185.7</v>
      </c>
      <c r="L3097" s="287">
        <v>271</v>
      </c>
      <c r="M3097" s="170">
        <f t="shared" si="632"/>
        <v>4773659.01</v>
      </c>
      <c r="N3097" s="137"/>
      <c r="O3097" s="135"/>
      <c r="P3097" s="137"/>
      <c r="Q3097" s="137">
        <f t="shared" si="633"/>
        <v>4773659.01</v>
      </c>
      <c r="R3097" s="137"/>
      <c r="S3097" s="30"/>
      <c r="T3097" s="137"/>
      <c r="U3097" s="137">
        <v>1345.83</v>
      </c>
      <c r="V3097" s="137">
        <f>U3097*3547</f>
        <v>4773659.01</v>
      </c>
      <c r="W3097" s="137"/>
      <c r="X3097" s="137"/>
      <c r="Y3097" s="137"/>
      <c r="Z3097" s="137"/>
      <c r="AA3097" s="137"/>
      <c r="AB3097" s="137"/>
      <c r="AC3097" s="137"/>
      <c r="AD3097" s="137"/>
      <c r="AE3097" s="137"/>
      <c r="AF3097" s="137"/>
      <c r="AG3097" s="337">
        <v>2025</v>
      </c>
      <c r="AH3097" s="166"/>
      <c r="AI3097" s="166"/>
      <c r="AJ3097" s="134">
        <f t="shared" ca="1" si="631"/>
        <v>2986</v>
      </c>
      <c r="AK3097" s="35" t="s">
        <v>153</v>
      </c>
      <c r="AL3097" s="134" t="str">
        <f t="shared" ca="1" si="634"/>
        <v>2986.</v>
      </c>
      <c r="AM3097" s="140"/>
      <c r="AN3097" s="35"/>
      <c r="AO3097" s="193"/>
    </row>
    <row r="3098" spans="1:41" ht="22.5" hidden="1" customHeight="1" x14ac:dyDescent="0.25">
      <c r="A3098" s="68" t="s">
        <v>6167</v>
      </c>
      <c r="B3098" s="25">
        <v>5282</v>
      </c>
      <c r="C3098" s="333" t="s">
        <v>2403</v>
      </c>
      <c r="D3098" s="25">
        <v>1968</v>
      </c>
      <c r="E3098" s="108" t="s">
        <v>2932</v>
      </c>
      <c r="F3098" s="68" t="s">
        <v>2934</v>
      </c>
      <c r="G3098" s="25">
        <v>5</v>
      </c>
      <c r="H3098" s="25">
        <v>4</v>
      </c>
      <c r="I3098" s="137">
        <v>2530</v>
      </c>
      <c r="J3098" s="137">
        <v>1714.1</v>
      </c>
      <c r="K3098" s="137">
        <v>1714.1</v>
      </c>
      <c r="L3098" s="30">
        <v>115</v>
      </c>
      <c r="M3098" s="170">
        <f t="shared" si="632"/>
        <v>6253940</v>
      </c>
      <c r="N3098" s="137"/>
      <c r="O3098" s="135"/>
      <c r="P3098" s="137"/>
      <c r="Q3098" s="137">
        <f t="shared" si="633"/>
        <v>6253940</v>
      </c>
      <c r="R3098" s="137">
        <v>6253940</v>
      </c>
      <c r="S3098" s="30"/>
      <c r="T3098" s="137"/>
      <c r="U3098" s="137"/>
      <c r="V3098" s="137"/>
      <c r="W3098" s="137"/>
      <c r="X3098" s="137"/>
      <c r="Y3098" s="137"/>
      <c r="Z3098" s="137"/>
      <c r="AA3098" s="137"/>
      <c r="AB3098" s="137"/>
      <c r="AC3098" s="137"/>
      <c r="AD3098" s="137"/>
      <c r="AE3098" s="137"/>
      <c r="AF3098" s="137"/>
      <c r="AG3098" s="337">
        <v>2025</v>
      </c>
      <c r="AH3098" s="171" t="s">
        <v>3050</v>
      </c>
      <c r="AI3098" s="171"/>
      <c r="AJ3098" s="134">
        <f t="shared" ca="1" si="631"/>
        <v>2987</v>
      </c>
      <c r="AK3098" s="35" t="s">
        <v>153</v>
      </c>
      <c r="AL3098" s="134" t="str">
        <f t="shared" ca="1" si="634"/>
        <v>2987.</v>
      </c>
      <c r="AM3098" s="140"/>
      <c r="AN3098" s="35"/>
      <c r="AO3098" s="193"/>
    </row>
    <row r="3099" spans="1:41" ht="22.5" hidden="1" customHeight="1" x14ac:dyDescent="0.25">
      <c r="A3099" s="68" t="s">
        <v>6168</v>
      </c>
      <c r="B3099" s="25">
        <v>4613</v>
      </c>
      <c r="C3099" s="333" t="s">
        <v>2404</v>
      </c>
      <c r="D3099" s="25">
        <v>1968</v>
      </c>
      <c r="E3099" s="108" t="s">
        <v>2932</v>
      </c>
      <c r="F3099" s="68" t="s">
        <v>2933</v>
      </c>
      <c r="G3099" s="25">
        <v>5</v>
      </c>
      <c r="H3099" s="25">
        <v>5</v>
      </c>
      <c r="I3099" s="170">
        <v>4837</v>
      </c>
      <c r="J3099" s="170">
        <v>3164.6</v>
      </c>
      <c r="K3099" s="170">
        <v>3164.6</v>
      </c>
      <c r="L3099" s="287">
        <v>269</v>
      </c>
      <c r="M3099" s="170">
        <f t="shared" si="632"/>
        <v>918456</v>
      </c>
      <c r="N3099" s="137"/>
      <c r="O3099" s="135"/>
      <c r="P3099" s="137"/>
      <c r="Q3099" s="137">
        <f t="shared" si="633"/>
        <v>918456</v>
      </c>
      <c r="R3099" s="137">
        <v>918456</v>
      </c>
      <c r="S3099" s="30"/>
      <c r="T3099" s="137"/>
      <c r="U3099" s="137"/>
      <c r="V3099" s="137"/>
      <c r="W3099" s="137"/>
      <c r="X3099" s="137"/>
      <c r="Y3099" s="137"/>
      <c r="Z3099" s="137"/>
      <c r="AA3099" s="137"/>
      <c r="AB3099" s="137"/>
      <c r="AC3099" s="137"/>
      <c r="AD3099" s="137"/>
      <c r="AE3099" s="137"/>
      <c r="AF3099" s="137"/>
      <c r="AG3099" s="337">
        <v>2025</v>
      </c>
      <c r="AH3099" s="171" t="s">
        <v>3051</v>
      </c>
      <c r="AI3099" s="171"/>
      <c r="AJ3099" s="134">
        <f t="shared" ca="1" si="631"/>
        <v>2988</v>
      </c>
      <c r="AK3099" s="35" t="s">
        <v>153</v>
      </c>
      <c r="AL3099" s="134" t="str">
        <f t="shared" ca="1" si="634"/>
        <v>2988.</v>
      </c>
      <c r="AM3099" s="140"/>
      <c r="AN3099" s="35"/>
      <c r="AO3099" s="193"/>
    </row>
    <row r="3100" spans="1:41" ht="22.5" hidden="1" customHeight="1" x14ac:dyDescent="0.25">
      <c r="A3100" s="68" t="s">
        <v>6169</v>
      </c>
      <c r="B3100" s="25">
        <v>5342</v>
      </c>
      <c r="C3100" s="333" t="s">
        <v>2406</v>
      </c>
      <c r="D3100" s="25">
        <v>1968</v>
      </c>
      <c r="E3100" s="108" t="s">
        <v>2932</v>
      </c>
      <c r="F3100" s="68" t="s">
        <v>2933</v>
      </c>
      <c r="G3100" s="25">
        <v>5</v>
      </c>
      <c r="H3100" s="25">
        <v>10</v>
      </c>
      <c r="I3100" s="137">
        <v>2721</v>
      </c>
      <c r="J3100" s="137">
        <v>1657.3</v>
      </c>
      <c r="K3100" s="137">
        <v>1657.3</v>
      </c>
      <c r="L3100" s="30">
        <v>351</v>
      </c>
      <c r="M3100" s="170">
        <f t="shared" si="632"/>
        <v>7079753.9900000002</v>
      </c>
      <c r="N3100" s="137"/>
      <c r="O3100" s="135"/>
      <c r="P3100" s="137"/>
      <c r="Q3100" s="137">
        <f t="shared" si="633"/>
        <v>7079753.9900000002</v>
      </c>
      <c r="R3100" s="137">
        <v>4387829.28</v>
      </c>
      <c r="S3100" s="30"/>
      <c r="T3100" s="137"/>
      <c r="U3100" s="137">
        <v>758.93</v>
      </c>
      <c r="V3100" s="137">
        <f>U3100*3547</f>
        <v>2691924.71</v>
      </c>
      <c r="W3100" s="137"/>
      <c r="X3100" s="137"/>
      <c r="Y3100" s="137"/>
      <c r="Z3100" s="137"/>
      <c r="AA3100" s="137"/>
      <c r="AB3100" s="137"/>
      <c r="AC3100" s="137"/>
      <c r="AD3100" s="137"/>
      <c r="AE3100" s="137"/>
      <c r="AF3100" s="137"/>
      <c r="AG3100" s="337">
        <v>2025</v>
      </c>
      <c r="AH3100" s="171" t="s">
        <v>3050</v>
      </c>
      <c r="AI3100" s="171"/>
      <c r="AJ3100" s="134">
        <f t="shared" ca="1" si="631"/>
        <v>2989</v>
      </c>
      <c r="AK3100" s="35" t="s">
        <v>153</v>
      </c>
      <c r="AL3100" s="134" t="str">
        <f t="shared" ca="1" si="634"/>
        <v>2989.</v>
      </c>
      <c r="AM3100" s="140"/>
      <c r="AN3100" s="35"/>
      <c r="AO3100" s="193"/>
    </row>
    <row r="3101" spans="1:41" ht="22.5" hidden="1" customHeight="1" x14ac:dyDescent="0.25">
      <c r="A3101" s="68" t="s">
        <v>6170</v>
      </c>
      <c r="B3101" s="25">
        <v>4363</v>
      </c>
      <c r="C3101" s="205" t="s">
        <v>2407</v>
      </c>
      <c r="D3101" s="25">
        <v>1969</v>
      </c>
      <c r="E3101" s="108" t="s">
        <v>2932</v>
      </c>
      <c r="F3101" s="68" t="s">
        <v>2934</v>
      </c>
      <c r="G3101" s="25">
        <v>5</v>
      </c>
      <c r="H3101" s="25">
        <v>1</v>
      </c>
      <c r="I3101" s="137">
        <v>1566.9</v>
      </c>
      <c r="J3101" s="137">
        <v>1360.1</v>
      </c>
      <c r="K3101" s="137">
        <v>1360.1</v>
      </c>
      <c r="L3101" s="30">
        <v>116</v>
      </c>
      <c r="M3101" s="170">
        <f t="shared" si="632"/>
        <v>2274160</v>
      </c>
      <c r="N3101" s="137"/>
      <c r="O3101" s="135"/>
      <c r="P3101" s="137"/>
      <c r="Q3101" s="137">
        <f t="shared" si="633"/>
        <v>2274160</v>
      </c>
      <c r="R3101" s="137">
        <v>2274160</v>
      </c>
      <c r="S3101" s="30"/>
      <c r="T3101" s="137"/>
      <c r="U3101" s="137"/>
      <c r="V3101" s="137"/>
      <c r="W3101" s="137"/>
      <c r="X3101" s="137"/>
      <c r="Y3101" s="137"/>
      <c r="Z3101" s="137"/>
      <c r="AA3101" s="137"/>
      <c r="AB3101" s="137"/>
      <c r="AC3101" s="137"/>
      <c r="AD3101" s="137"/>
      <c r="AE3101" s="137"/>
      <c r="AF3101" s="137"/>
      <c r="AG3101" s="337">
        <v>2025</v>
      </c>
      <c r="AH3101" s="218" t="s">
        <v>3050</v>
      </c>
      <c r="AI3101" s="218"/>
      <c r="AJ3101" s="134">
        <f t="shared" ca="1" si="631"/>
        <v>2990</v>
      </c>
      <c r="AK3101" s="35" t="s">
        <v>153</v>
      </c>
      <c r="AL3101" s="134" t="str">
        <f t="shared" ca="1" si="634"/>
        <v>2990.</v>
      </c>
      <c r="AM3101" s="140"/>
      <c r="AN3101" s="35"/>
      <c r="AO3101" s="193"/>
    </row>
    <row r="3102" spans="1:41" ht="22.5" hidden="1" customHeight="1" x14ac:dyDescent="0.25">
      <c r="A3102" s="68" t="s">
        <v>6171</v>
      </c>
      <c r="B3102" s="25">
        <v>4201</v>
      </c>
      <c r="C3102" s="169" t="s">
        <v>2408</v>
      </c>
      <c r="D3102" s="25">
        <v>1969</v>
      </c>
      <c r="E3102" s="108" t="s">
        <v>2932</v>
      </c>
      <c r="F3102" s="68" t="s">
        <v>2933</v>
      </c>
      <c r="G3102" s="25">
        <v>5</v>
      </c>
      <c r="H3102" s="25">
        <v>5</v>
      </c>
      <c r="I3102" s="170">
        <v>4852.6000000000004</v>
      </c>
      <c r="J3102" s="170">
        <v>4852.6000000000004</v>
      </c>
      <c r="K3102" s="170">
        <v>4852.6000000000004</v>
      </c>
      <c r="L3102" s="287">
        <v>243</v>
      </c>
      <c r="M3102" s="170">
        <f t="shared" si="632"/>
        <v>6595064</v>
      </c>
      <c r="N3102" s="137"/>
      <c r="O3102" s="135"/>
      <c r="P3102" s="137"/>
      <c r="Q3102" s="137">
        <f t="shared" si="633"/>
        <v>6595064</v>
      </c>
      <c r="R3102" s="137">
        <v>6595064</v>
      </c>
      <c r="S3102" s="30"/>
      <c r="T3102" s="137"/>
      <c r="U3102" s="137"/>
      <c r="V3102" s="137"/>
      <c r="W3102" s="137"/>
      <c r="X3102" s="137"/>
      <c r="Y3102" s="137"/>
      <c r="Z3102" s="137"/>
      <c r="AA3102" s="137"/>
      <c r="AB3102" s="137"/>
      <c r="AC3102" s="137"/>
      <c r="AD3102" s="137"/>
      <c r="AE3102" s="137"/>
      <c r="AF3102" s="137"/>
      <c r="AG3102" s="337">
        <v>2025</v>
      </c>
      <c r="AH3102" s="171" t="s">
        <v>3050</v>
      </c>
      <c r="AI3102" s="171"/>
      <c r="AJ3102" s="134">
        <f t="shared" ref="AJ3102:AJ3165" ca="1" si="635">MAX(AJ3098:AJ3101)+1</f>
        <v>2991</v>
      </c>
      <c r="AK3102" s="35" t="s">
        <v>153</v>
      </c>
      <c r="AL3102" s="134" t="str">
        <f t="shared" ca="1" si="634"/>
        <v>2991.</v>
      </c>
      <c r="AM3102" s="140"/>
      <c r="AN3102" s="35"/>
      <c r="AO3102" s="193"/>
    </row>
    <row r="3103" spans="1:41" ht="22.5" hidden="1" customHeight="1" x14ac:dyDescent="0.25">
      <c r="A3103" s="68" t="s">
        <v>6172</v>
      </c>
      <c r="B3103" s="25">
        <v>4214</v>
      </c>
      <c r="C3103" s="333" t="s">
        <v>2409</v>
      </c>
      <c r="D3103" s="25">
        <v>1969</v>
      </c>
      <c r="E3103" s="108" t="s">
        <v>2932</v>
      </c>
      <c r="F3103" s="68" t="s">
        <v>2933</v>
      </c>
      <c r="G3103" s="25">
        <v>5</v>
      </c>
      <c r="H3103" s="25">
        <v>5</v>
      </c>
      <c r="I3103" s="170">
        <v>4792.3</v>
      </c>
      <c r="J3103" s="170">
        <v>4792.3</v>
      </c>
      <c r="K3103" s="170">
        <v>4792.3</v>
      </c>
      <c r="L3103" s="287">
        <v>284</v>
      </c>
      <c r="M3103" s="170">
        <f t="shared" si="632"/>
        <v>4242212</v>
      </c>
      <c r="N3103" s="137"/>
      <c r="O3103" s="135"/>
      <c r="P3103" s="137"/>
      <c r="Q3103" s="137">
        <f t="shared" si="633"/>
        <v>4242212</v>
      </c>
      <c r="R3103" s="137"/>
      <c r="S3103" s="30"/>
      <c r="T3103" s="137"/>
      <c r="U3103" s="137">
        <v>1196</v>
      </c>
      <c r="V3103" s="137">
        <f>U3103*3547</f>
        <v>4242212</v>
      </c>
      <c r="W3103" s="137"/>
      <c r="X3103" s="137"/>
      <c r="Y3103" s="137"/>
      <c r="Z3103" s="137"/>
      <c r="AA3103" s="137"/>
      <c r="AB3103" s="137"/>
      <c r="AC3103" s="137"/>
      <c r="AD3103" s="137"/>
      <c r="AE3103" s="137"/>
      <c r="AF3103" s="137"/>
      <c r="AG3103" s="337">
        <v>2025</v>
      </c>
      <c r="AH3103" s="166"/>
      <c r="AI3103" s="166"/>
      <c r="AJ3103" s="134">
        <f t="shared" ca="1" si="635"/>
        <v>2992</v>
      </c>
      <c r="AK3103" s="35" t="s">
        <v>153</v>
      </c>
      <c r="AL3103" s="134" t="str">
        <f t="shared" ca="1" si="634"/>
        <v>2992.</v>
      </c>
      <c r="AM3103" s="140"/>
      <c r="AN3103" s="35"/>
      <c r="AO3103" s="193"/>
    </row>
    <row r="3104" spans="1:41" ht="22.5" hidden="1" customHeight="1" x14ac:dyDescent="0.25">
      <c r="A3104" s="68" t="s">
        <v>6173</v>
      </c>
      <c r="B3104" s="25">
        <v>4121</v>
      </c>
      <c r="C3104" s="205" t="s">
        <v>2945</v>
      </c>
      <c r="D3104" s="25">
        <v>1970</v>
      </c>
      <c r="E3104" s="108" t="s">
        <v>2932</v>
      </c>
      <c r="F3104" s="68" t="s">
        <v>2934</v>
      </c>
      <c r="G3104" s="25">
        <v>5</v>
      </c>
      <c r="H3104" s="25">
        <v>2</v>
      </c>
      <c r="I3104" s="137">
        <v>1710.6</v>
      </c>
      <c r="J3104" s="137">
        <v>1501.3</v>
      </c>
      <c r="K3104" s="137">
        <v>1246.3</v>
      </c>
      <c r="L3104" s="30">
        <v>134</v>
      </c>
      <c r="M3104" s="170">
        <f t="shared" si="632"/>
        <v>919190.09</v>
      </c>
      <c r="N3104" s="137"/>
      <c r="O3104" s="135"/>
      <c r="P3104" s="137"/>
      <c r="Q3104" s="137">
        <f t="shared" si="633"/>
        <v>919190.09</v>
      </c>
      <c r="R3104" s="137">
        <v>919190.09</v>
      </c>
      <c r="S3104" s="30"/>
      <c r="T3104" s="137"/>
      <c r="U3104" s="137"/>
      <c r="V3104" s="137"/>
      <c r="W3104" s="137"/>
      <c r="X3104" s="137"/>
      <c r="Y3104" s="137"/>
      <c r="Z3104" s="137"/>
      <c r="AA3104" s="137"/>
      <c r="AB3104" s="137"/>
      <c r="AC3104" s="137"/>
      <c r="AD3104" s="137"/>
      <c r="AE3104" s="137"/>
      <c r="AF3104" s="137"/>
      <c r="AG3104" s="337">
        <v>2025</v>
      </c>
      <c r="AH3104" s="218" t="s">
        <v>3053</v>
      </c>
      <c r="AI3104" s="218"/>
      <c r="AJ3104" s="134">
        <f t="shared" ca="1" si="635"/>
        <v>2993</v>
      </c>
      <c r="AK3104" s="35" t="s">
        <v>153</v>
      </c>
      <c r="AL3104" s="134" t="str">
        <f t="shared" ca="1" si="634"/>
        <v>2993.</v>
      </c>
      <c r="AM3104" s="140"/>
      <c r="AN3104" s="35"/>
      <c r="AO3104" s="193"/>
    </row>
    <row r="3105" spans="1:41" ht="22.5" hidden="1" customHeight="1" x14ac:dyDescent="0.25">
      <c r="A3105" s="68" t="s">
        <v>6174</v>
      </c>
      <c r="B3105" s="25">
        <v>4275</v>
      </c>
      <c r="C3105" s="333" t="s">
        <v>2410</v>
      </c>
      <c r="D3105" s="25">
        <v>1970</v>
      </c>
      <c r="E3105" s="108" t="s">
        <v>2932</v>
      </c>
      <c r="F3105" s="68" t="s">
        <v>2933</v>
      </c>
      <c r="G3105" s="25">
        <v>5</v>
      </c>
      <c r="H3105" s="25">
        <v>10</v>
      </c>
      <c r="I3105" s="170">
        <v>6879</v>
      </c>
      <c r="J3105" s="170">
        <v>4452.2</v>
      </c>
      <c r="K3105" s="170">
        <v>4452.2</v>
      </c>
      <c r="L3105" s="287">
        <v>360</v>
      </c>
      <c r="M3105" s="170">
        <f t="shared" si="632"/>
        <v>13433788</v>
      </c>
      <c r="N3105" s="137"/>
      <c r="O3105" s="135"/>
      <c r="P3105" s="137"/>
      <c r="Q3105" s="137">
        <f t="shared" si="633"/>
        <v>13433788</v>
      </c>
      <c r="R3105" s="137">
        <v>13433788</v>
      </c>
      <c r="S3105" s="30"/>
      <c r="T3105" s="137"/>
      <c r="U3105" s="137"/>
      <c r="V3105" s="137"/>
      <c r="W3105" s="137"/>
      <c r="X3105" s="137"/>
      <c r="Y3105" s="137"/>
      <c r="Z3105" s="137"/>
      <c r="AA3105" s="137"/>
      <c r="AB3105" s="137"/>
      <c r="AC3105" s="137"/>
      <c r="AD3105" s="137"/>
      <c r="AE3105" s="137"/>
      <c r="AF3105" s="137"/>
      <c r="AG3105" s="337">
        <v>2025</v>
      </c>
      <c r="AH3105" s="171" t="s">
        <v>3050</v>
      </c>
      <c r="AI3105" s="171"/>
      <c r="AJ3105" s="134">
        <f t="shared" ca="1" si="635"/>
        <v>2994</v>
      </c>
      <c r="AK3105" s="35" t="s">
        <v>153</v>
      </c>
      <c r="AL3105" s="134" t="str">
        <f t="shared" ca="1" si="634"/>
        <v>2994.</v>
      </c>
      <c r="AM3105" s="140"/>
      <c r="AN3105" s="35"/>
      <c r="AO3105" s="193"/>
    </row>
    <row r="3106" spans="1:41" ht="22.5" hidden="1" customHeight="1" x14ac:dyDescent="0.25">
      <c r="A3106" s="68" t="s">
        <v>6175</v>
      </c>
      <c r="B3106" s="25">
        <v>4792</v>
      </c>
      <c r="C3106" s="169" t="s">
        <v>2411</v>
      </c>
      <c r="D3106" s="25">
        <v>1970</v>
      </c>
      <c r="E3106" s="108" t="s">
        <v>2932</v>
      </c>
      <c r="F3106" s="68" t="s">
        <v>2934</v>
      </c>
      <c r="G3106" s="25">
        <v>5</v>
      </c>
      <c r="H3106" s="25">
        <v>6</v>
      </c>
      <c r="I3106" s="170">
        <v>5155.3</v>
      </c>
      <c r="J3106" s="170">
        <v>3749.4</v>
      </c>
      <c r="K3106" s="170">
        <v>3749.4</v>
      </c>
      <c r="L3106" s="287">
        <v>179</v>
      </c>
      <c r="M3106" s="170">
        <f t="shared" si="632"/>
        <v>1814830</v>
      </c>
      <c r="N3106" s="137"/>
      <c r="O3106" s="135"/>
      <c r="P3106" s="137"/>
      <c r="Q3106" s="137">
        <f t="shared" si="633"/>
        <v>1814830</v>
      </c>
      <c r="R3106" s="137">
        <v>1814830</v>
      </c>
      <c r="S3106" s="30"/>
      <c r="T3106" s="137"/>
      <c r="U3106" s="137"/>
      <c r="V3106" s="137"/>
      <c r="W3106" s="137"/>
      <c r="X3106" s="137"/>
      <c r="Y3106" s="137"/>
      <c r="Z3106" s="137"/>
      <c r="AA3106" s="137"/>
      <c r="AB3106" s="137"/>
      <c r="AC3106" s="137"/>
      <c r="AD3106" s="137"/>
      <c r="AE3106" s="137"/>
      <c r="AF3106" s="137"/>
      <c r="AG3106" s="337">
        <v>2025</v>
      </c>
      <c r="AH3106" s="171" t="s">
        <v>3048</v>
      </c>
      <c r="AI3106" s="171"/>
      <c r="AJ3106" s="134">
        <f t="shared" ca="1" si="635"/>
        <v>2995</v>
      </c>
      <c r="AK3106" s="35" t="s">
        <v>153</v>
      </c>
      <c r="AL3106" s="134" t="str">
        <f t="shared" ca="1" si="634"/>
        <v>2995.</v>
      </c>
      <c r="AM3106" s="140"/>
      <c r="AN3106" s="35"/>
      <c r="AO3106" s="193"/>
    </row>
    <row r="3107" spans="1:41" ht="22.5" hidden="1" customHeight="1" x14ac:dyDescent="0.25">
      <c r="A3107" s="68" t="s">
        <v>6176</v>
      </c>
      <c r="B3107" s="25">
        <v>4799</v>
      </c>
      <c r="C3107" s="333" t="s">
        <v>2412</v>
      </c>
      <c r="D3107" s="25">
        <v>1970</v>
      </c>
      <c r="E3107" s="108" t="s">
        <v>2932</v>
      </c>
      <c r="F3107" s="68" t="s">
        <v>2934</v>
      </c>
      <c r="G3107" s="25">
        <v>5</v>
      </c>
      <c r="H3107" s="25">
        <v>6</v>
      </c>
      <c r="I3107" s="170">
        <v>4802.8</v>
      </c>
      <c r="J3107" s="137">
        <v>4448.8</v>
      </c>
      <c r="K3107" s="170">
        <v>4277.1000000000004</v>
      </c>
      <c r="L3107" s="287">
        <v>201</v>
      </c>
      <c r="M3107" s="170">
        <f t="shared" si="632"/>
        <v>2575664</v>
      </c>
      <c r="N3107" s="137"/>
      <c r="O3107" s="135"/>
      <c r="P3107" s="137"/>
      <c r="Q3107" s="137">
        <f t="shared" si="633"/>
        <v>2575664</v>
      </c>
      <c r="R3107" s="137">
        <v>2575664</v>
      </c>
      <c r="S3107" s="30"/>
      <c r="T3107" s="137"/>
      <c r="U3107" s="137"/>
      <c r="V3107" s="137"/>
      <c r="W3107" s="137"/>
      <c r="X3107" s="137"/>
      <c r="Y3107" s="137"/>
      <c r="Z3107" s="137"/>
      <c r="AA3107" s="137"/>
      <c r="AB3107" s="137"/>
      <c r="AC3107" s="137"/>
      <c r="AD3107" s="137"/>
      <c r="AE3107" s="137"/>
      <c r="AF3107" s="137"/>
      <c r="AG3107" s="337">
        <v>2025</v>
      </c>
      <c r="AH3107" s="171" t="s">
        <v>3053</v>
      </c>
      <c r="AI3107" s="171"/>
      <c r="AJ3107" s="134">
        <f t="shared" ca="1" si="635"/>
        <v>2996</v>
      </c>
      <c r="AK3107" s="35" t="s">
        <v>153</v>
      </c>
      <c r="AL3107" s="134" t="str">
        <f t="shared" ca="1" si="634"/>
        <v>2996.</v>
      </c>
      <c r="AM3107" s="140"/>
      <c r="AN3107" s="35"/>
      <c r="AO3107" s="193"/>
    </row>
    <row r="3108" spans="1:41" ht="22.5" hidden="1" customHeight="1" x14ac:dyDescent="0.25">
      <c r="A3108" s="68" t="s">
        <v>6177</v>
      </c>
      <c r="B3108" s="25">
        <v>4801</v>
      </c>
      <c r="C3108" s="169" t="s">
        <v>2413</v>
      </c>
      <c r="D3108" s="25">
        <v>1970</v>
      </c>
      <c r="E3108" s="108" t="s">
        <v>2932</v>
      </c>
      <c r="F3108" s="68" t="s">
        <v>2934</v>
      </c>
      <c r="G3108" s="25">
        <v>5</v>
      </c>
      <c r="H3108" s="25">
        <v>6</v>
      </c>
      <c r="I3108" s="170">
        <v>4382.1000000000004</v>
      </c>
      <c r="J3108" s="137">
        <v>4006</v>
      </c>
      <c r="K3108" s="170">
        <v>2773.5</v>
      </c>
      <c r="L3108" s="287">
        <v>179</v>
      </c>
      <c r="M3108" s="170">
        <f t="shared" si="632"/>
        <v>1236085</v>
      </c>
      <c r="N3108" s="137"/>
      <c r="O3108" s="135"/>
      <c r="P3108" s="137"/>
      <c r="Q3108" s="137">
        <f t="shared" si="633"/>
        <v>1236085</v>
      </c>
      <c r="R3108" s="137">
        <v>1236085</v>
      </c>
      <c r="S3108" s="30"/>
      <c r="T3108" s="137"/>
      <c r="U3108" s="137"/>
      <c r="V3108" s="137"/>
      <c r="W3108" s="137"/>
      <c r="X3108" s="137"/>
      <c r="Y3108" s="137"/>
      <c r="Z3108" s="137"/>
      <c r="AA3108" s="137"/>
      <c r="AB3108" s="137"/>
      <c r="AC3108" s="137"/>
      <c r="AD3108" s="137"/>
      <c r="AE3108" s="137"/>
      <c r="AF3108" s="137"/>
      <c r="AG3108" s="337">
        <v>2025</v>
      </c>
      <c r="AH3108" s="171" t="s">
        <v>3048</v>
      </c>
      <c r="AI3108" s="171"/>
      <c r="AJ3108" s="134">
        <f t="shared" ca="1" si="635"/>
        <v>2997</v>
      </c>
      <c r="AK3108" s="35" t="s">
        <v>153</v>
      </c>
      <c r="AL3108" s="134" t="str">
        <f t="shared" ca="1" si="634"/>
        <v>2997.</v>
      </c>
      <c r="AM3108" s="140"/>
      <c r="AN3108" s="35"/>
      <c r="AO3108" s="193"/>
    </row>
    <row r="3109" spans="1:41" ht="22.5" hidden="1" customHeight="1" x14ac:dyDescent="0.25">
      <c r="A3109" s="68" t="s">
        <v>6178</v>
      </c>
      <c r="B3109" s="25">
        <v>4346</v>
      </c>
      <c r="C3109" s="169" t="s">
        <v>2414</v>
      </c>
      <c r="D3109" s="25">
        <v>1971</v>
      </c>
      <c r="E3109" s="108" t="s">
        <v>2932</v>
      </c>
      <c r="F3109" s="68" t="s">
        <v>2934</v>
      </c>
      <c r="G3109" s="25">
        <v>5</v>
      </c>
      <c r="H3109" s="25">
        <v>1</v>
      </c>
      <c r="I3109" s="170">
        <v>2891.3</v>
      </c>
      <c r="J3109" s="170">
        <v>2804.1</v>
      </c>
      <c r="K3109" s="170">
        <v>2596.6999999999998</v>
      </c>
      <c r="L3109" s="287">
        <v>195</v>
      </c>
      <c r="M3109" s="137">
        <f t="shared" si="632"/>
        <v>757926</v>
      </c>
      <c r="N3109" s="137"/>
      <c r="O3109" s="135"/>
      <c r="P3109" s="137"/>
      <c r="Q3109" s="137">
        <f t="shared" si="633"/>
        <v>757926</v>
      </c>
      <c r="R3109" s="137">
        <v>757926</v>
      </c>
      <c r="S3109" s="30"/>
      <c r="T3109" s="137"/>
      <c r="U3109" s="137"/>
      <c r="V3109" s="137"/>
      <c r="W3109" s="137"/>
      <c r="X3109" s="137"/>
      <c r="Y3109" s="137"/>
      <c r="Z3109" s="137"/>
      <c r="AA3109" s="137"/>
      <c r="AB3109" s="137"/>
      <c r="AC3109" s="137"/>
      <c r="AD3109" s="137"/>
      <c r="AE3109" s="137"/>
      <c r="AF3109" s="137"/>
      <c r="AG3109" s="337">
        <v>2025</v>
      </c>
      <c r="AH3109" s="171" t="s">
        <v>3049</v>
      </c>
      <c r="AI3109" s="171"/>
      <c r="AJ3109" s="134">
        <f t="shared" ca="1" si="635"/>
        <v>2998</v>
      </c>
      <c r="AK3109" s="35" t="s">
        <v>153</v>
      </c>
      <c r="AL3109" s="134" t="str">
        <f t="shared" ca="1" si="634"/>
        <v>2998.</v>
      </c>
      <c r="AM3109" s="140"/>
      <c r="AN3109" s="35"/>
      <c r="AO3109" s="193"/>
    </row>
    <row r="3110" spans="1:41" ht="22.5" hidden="1" customHeight="1" x14ac:dyDescent="0.25">
      <c r="A3110" s="68" t="s">
        <v>6179</v>
      </c>
      <c r="B3110" s="25">
        <v>4129</v>
      </c>
      <c r="C3110" s="205" t="s">
        <v>2415</v>
      </c>
      <c r="D3110" s="25">
        <v>1971</v>
      </c>
      <c r="E3110" s="108" t="s">
        <v>2932</v>
      </c>
      <c r="F3110" s="68" t="s">
        <v>2933</v>
      </c>
      <c r="G3110" s="25">
        <v>5</v>
      </c>
      <c r="H3110" s="25">
        <v>3</v>
      </c>
      <c r="I3110" s="137">
        <v>2488.1999999999998</v>
      </c>
      <c r="J3110" s="137">
        <v>1669.3</v>
      </c>
      <c r="K3110" s="137">
        <v>1669.3</v>
      </c>
      <c r="L3110" s="30">
        <v>122</v>
      </c>
      <c r="M3110" s="170">
        <f t="shared" si="632"/>
        <v>923622.17999999993</v>
      </c>
      <c r="N3110" s="137"/>
      <c r="O3110" s="135"/>
      <c r="P3110" s="137"/>
      <c r="Q3110" s="137">
        <f t="shared" si="633"/>
        <v>923622.17999999993</v>
      </c>
      <c r="R3110" s="137">
        <v>923622.17999999993</v>
      </c>
      <c r="S3110" s="30"/>
      <c r="T3110" s="137"/>
      <c r="U3110" s="137"/>
      <c r="V3110" s="137"/>
      <c r="W3110" s="137"/>
      <c r="X3110" s="137"/>
      <c r="Y3110" s="137"/>
      <c r="Z3110" s="137"/>
      <c r="AA3110" s="137"/>
      <c r="AB3110" s="137"/>
      <c r="AC3110" s="137"/>
      <c r="AD3110" s="137"/>
      <c r="AE3110" s="137"/>
      <c r="AF3110" s="137"/>
      <c r="AG3110" s="337">
        <v>2025</v>
      </c>
      <c r="AH3110" s="218" t="s">
        <v>3049</v>
      </c>
      <c r="AI3110" s="218"/>
      <c r="AJ3110" s="134">
        <f t="shared" ca="1" si="635"/>
        <v>2999</v>
      </c>
      <c r="AK3110" s="35" t="s">
        <v>153</v>
      </c>
      <c r="AL3110" s="134" t="str">
        <f t="shared" ca="1" si="634"/>
        <v>2999.</v>
      </c>
      <c r="AM3110" s="140"/>
      <c r="AN3110" s="35"/>
      <c r="AO3110" s="193"/>
    </row>
    <row r="3111" spans="1:41" ht="22.5" hidden="1" customHeight="1" x14ac:dyDescent="0.25">
      <c r="A3111" s="68" t="s">
        <v>6180</v>
      </c>
      <c r="B3111" s="25">
        <v>4790</v>
      </c>
      <c r="C3111" s="205" t="s">
        <v>2416</v>
      </c>
      <c r="D3111" s="25">
        <v>1971</v>
      </c>
      <c r="E3111" s="108" t="s">
        <v>2932</v>
      </c>
      <c r="F3111" s="68" t="s">
        <v>2933</v>
      </c>
      <c r="G3111" s="25">
        <v>5</v>
      </c>
      <c r="H3111" s="25">
        <v>6</v>
      </c>
      <c r="I3111" s="137">
        <v>4944.7</v>
      </c>
      <c r="J3111" s="137">
        <v>4703.3999999999996</v>
      </c>
      <c r="K3111" s="137">
        <v>3223.5</v>
      </c>
      <c r="L3111" s="30">
        <v>221</v>
      </c>
      <c r="M3111" s="170">
        <f t="shared" si="632"/>
        <v>5421435</v>
      </c>
      <c r="N3111" s="137"/>
      <c r="O3111" s="135"/>
      <c r="P3111" s="137"/>
      <c r="Q3111" s="137">
        <f t="shared" si="633"/>
        <v>5421435</v>
      </c>
      <c r="R3111" s="137">
        <v>5421435</v>
      </c>
      <c r="S3111" s="30"/>
      <c r="T3111" s="137"/>
      <c r="U3111" s="137"/>
      <c r="V3111" s="137"/>
      <c r="W3111" s="137"/>
      <c r="X3111" s="137"/>
      <c r="Y3111" s="137"/>
      <c r="Z3111" s="137"/>
      <c r="AA3111" s="137"/>
      <c r="AB3111" s="137"/>
      <c r="AC3111" s="137"/>
      <c r="AD3111" s="137"/>
      <c r="AE3111" s="137"/>
      <c r="AF3111" s="137"/>
      <c r="AG3111" s="337">
        <v>2025</v>
      </c>
      <c r="AH3111" s="218" t="s">
        <v>3050</v>
      </c>
      <c r="AI3111" s="218"/>
      <c r="AJ3111" s="134">
        <f t="shared" ca="1" si="635"/>
        <v>3000</v>
      </c>
      <c r="AK3111" s="35" t="s">
        <v>153</v>
      </c>
      <c r="AL3111" s="134" t="str">
        <f t="shared" ca="1" si="634"/>
        <v>3000.</v>
      </c>
      <c r="AM3111" s="140"/>
      <c r="AN3111" s="35"/>
      <c r="AO3111" s="193"/>
    </row>
    <row r="3112" spans="1:41" ht="22.5" hidden="1" customHeight="1" x14ac:dyDescent="0.25">
      <c r="A3112" s="68" t="s">
        <v>6181</v>
      </c>
      <c r="B3112" s="25">
        <v>5093</v>
      </c>
      <c r="C3112" s="333" t="s">
        <v>2417</v>
      </c>
      <c r="D3112" s="25">
        <v>1971</v>
      </c>
      <c r="E3112" s="108" t="s">
        <v>2932</v>
      </c>
      <c r="F3112" s="68" t="s">
        <v>2933</v>
      </c>
      <c r="G3112" s="25">
        <v>5</v>
      </c>
      <c r="H3112" s="25">
        <v>4</v>
      </c>
      <c r="I3112" s="170">
        <v>3576.2</v>
      </c>
      <c r="J3112" s="137">
        <v>3247.1</v>
      </c>
      <c r="K3112" s="170">
        <v>3247.1</v>
      </c>
      <c r="L3112" s="287">
        <v>165</v>
      </c>
      <c r="M3112" s="170">
        <f t="shared" si="632"/>
        <v>4871750</v>
      </c>
      <c r="N3112" s="137"/>
      <c r="O3112" s="135"/>
      <c r="P3112" s="137"/>
      <c r="Q3112" s="137">
        <f t="shared" si="633"/>
        <v>4871750</v>
      </c>
      <c r="R3112" s="137">
        <v>1920646</v>
      </c>
      <c r="S3112" s="30"/>
      <c r="T3112" s="137"/>
      <c r="U3112" s="137">
        <v>832</v>
      </c>
      <c r="V3112" s="137">
        <f>U3112*3547</f>
        <v>2951104</v>
      </c>
      <c r="W3112" s="137"/>
      <c r="X3112" s="137"/>
      <c r="Y3112" s="137"/>
      <c r="Z3112" s="137"/>
      <c r="AA3112" s="137"/>
      <c r="AB3112" s="137"/>
      <c r="AC3112" s="137"/>
      <c r="AD3112" s="137"/>
      <c r="AE3112" s="137"/>
      <c r="AF3112" s="137"/>
      <c r="AG3112" s="337">
        <v>2025</v>
      </c>
      <c r="AH3112" s="171" t="s">
        <v>3053</v>
      </c>
      <c r="AI3112" s="171"/>
      <c r="AJ3112" s="134">
        <f t="shared" ca="1" si="635"/>
        <v>3001</v>
      </c>
      <c r="AK3112" s="35" t="s">
        <v>153</v>
      </c>
      <c r="AL3112" s="134" t="str">
        <f t="shared" ca="1" si="634"/>
        <v>3001.</v>
      </c>
      <c r="AM3112" s="140"/>
      <c r="AN3112" s="35"/>
      <c r="AO3112" s="193"/>
    </row>
    <row r="3113" spans="1:41" ht="22.5" hidden="1" customHeight="1" x14ac:dyDescent="0.25">
      <c r="A3113" s="68" t="s">
        <v>6182</v>
      </c>
      <c r="B3113" s="25">
        <v>4384</v>
      </c>
      <c r="C3113" s="169" t="s">
        <v>2418</v>
      </c>
      <c r="D3113" s="25">
        <v>1972</v>
      </c>
      <c r="E3113" s="108" t="s">
        <v>2932</v>
      </c>
      <c r="F3113" s="68" t="s">
        <v>2933</v>
      </c>
      <c r="G3113" s="25">
        <v>5</v>
      </c>
      <c r="H3113" s="25">
        <v>4</v>
      </c>
      <c r="I3113" s="170">
        <v>3512.8</v>
      </c>
      <c r="J3113" s="137">
        <v>2150.6999999999998</v>
      </c>
      <c r="K3113" s="170">
        <v>2128.4</v>
      </c>
      <c r="L3113" s="287">
        <v>145</v>
      </c>
      <c r="M3113" s="170">
        <f t="shared" si="632"/>
        <v>5664648.29</v>
      </c>
      <c r="N3113" s="137"/>
      <c r="O3113" s="135"/>
      <c r="P3113" s="137"/>
      <c r="Q3113" s="137">
        <f t="shared" si="633"/>
        <v>5664648.29</v>
      </c>
      <c r="R3113" s="137">
        <v>5664648.29</v>
      </c>
      <c r="S3113" s="30"/>
      <c r="T3113" s="137"/>
      <c r="U3113" s="137"/>
      <c r="V3113" s="137"/>
      <c r="W3113" s="137"/>
      <c r="X3113" s="137"/>
      <c r="Y3113" s="137"/>
      <c r="Z3113" s="137"/>
      <c r="AA3113" s="137"/>
      <c r="AB3113" s="137"/>
      <c r="AC3113" s="137"/>
      <c r="AD3113" s="137"/>
      <c r="AE3113" s="137"/>
      <c r="AF3113" s="137"/>
      <c r="AG3113" s="337">
        <v>2025</v>
      </c>
      <c r="AH3113" s="171" t="s">
        <v>3050</v>
      </c>
      <c r="AI3113" s="171"/>
      <c r="AJ3113" s="134">
        <f t="shared" ca="1" si="635"/>
        <v>3002</v>
      </c>
      <c r="AK3113" s="35" t="s">
        <v>153</v>
      </c>
      <c r="AL3113" s="134" t="str">
        <f t="shared" ca="1" si="634"/>
        <v>3002.</v>
      </c>
      <c r="AM3113" s="140"/>
      <c r="AN3113" s="35"/>
      <c r="AO3113" s="193"/>
    </row>
    <row r="3114" spans="1:41" ht="22.5" hidden="1" customHeight="1" x14ac:dyDescent="0.25">
      <c r="A3114" s="68" t="s">
        <v>6183</v>
      </c>
      <c r="B3114" s="25">
        <v>4420</v>
      </c>
      <c r="C3114" s="169" t="s">
        <v>2419</v>
      </c>
      <c r="D3114" s="25">
        <v>1972</v>
      </c>
      <c r="E3114" s="108" t="s">
        <v>2932</v>
      </c>
      <c r="F3114" s="68" t="s">
        <v>2934</v>
      </c>
      <c r="G3114" s="25">
        <v>5</v>
      </c>
      <c r="H3114" s="25">
        <v>4</v>
      </c>
      <c r="I3114" s="170">
        <v>3660.4</v>
      </c>
      <c r="J3114" s="137">
        <v>3336.3</v>
      </c>
      <c r="K3114" s="170">
        <v>3336.3</v>
      </c>
      <c r="L3114" s="287">
        <v>169</v>
      </c>
      <c r="M3114" s="170">
        <f t="shared" si="632"/>
        <v>2111720</v>
      </c>
      <c r="N3114" s="137"/>
      <c r="O3114" s="135"/>
      <c r="P3114" s="137"/>
      <c r="Q3114" s="137">
        <f t="shared" si="633"/>
        <v>2111720</v>
      </c>
      <c r="R3114" s="137">
        <v>2111720</v>
      </c>
      <c r="S3114" s="30"/>
      <c r="T3114" s="137"/>
      <c r="U3114" s="137"/>
      <c r="V3114" s="137"/>
      <c r="W3114" s="137"/>
      <c r="X3114" s="137"/>
      <c r="Y3114" s="137"/>
      <c r="Z3114" s="137"/>
      <c r="AA3114" s="137"/>
      <c r="AB3114" s="137"/>
      <c r="AC3114" s="137"/>
      <c r="AD3114" s="137"/>
      <c r="AE3114" s="137"/>
      <c r="AF3114" s="137"/>
      <c r="AG3114" s="337">
        <v>2025</v>
      </c>
      <c r="AH3114" s="171" t="s">
        <v>3050</v>
      </c>
      <c r="AI3114" s="171"/>
      <c r="AJ3114" s="134">
        <f t="shared" ca="1" si="635"/>
        <v>3003</v>
      </c>
      <c r="AK3114" s="35" t="s">
        <v>153</v>
      </c>
      <c r="AL3114" s="134" t="str">
        <f t="shared" ca="1" si="634"/>
        <v>3003.</v>
      </c>
      <c r="AM3114" s="140"/>
      <c r="AO3114" s="193"/>
    </row>
    <row r="3115" spans="1:41" ht="22.5" hidden="1" customHeight="1" x14ac:dyDescent="0.25">
      <c r="A3115" s="68" t="s">
        <v>6184</v>
      </c>
      <c r="B3115" s="25">
        <v>4696</v>
      </c>
      <c r="C3115" s="333" t="s">
        <v>2420</v>
      </c>
      <c r="D3115" s="25">
        <v>1972</v>
      </c>
      <c r="E3115" s="108" t="s">
        <v>2932</v>
      </c>
      <c r="F3115" s="68" t="s">
        <v>2934</v>
      </c>
      <c r="G3115" s="25">
        <v>9</v>
      </c>
      <c r="H3115" s="25">
        <v>1</v>
      </c>
      <c r="I3115" s="170">
        <v>1939.7</v>
      </c>
      <c r="J3115" s="137">
        <v>1187.5999999999999</v>
      </c>
      <c r="K3115" s="170">
        <v>1187.5999999999999</v>
      </c>
      <c r="L3115" s="287">
        <v>107</v>
      </c>
      <c r="M3115" s="170">
        <f t="shared" si="632"/>
        <v>3577938</v>
      </c>
      <c r="N3115" s="137"/>
      <c r="O3115" s="135"/>
      <c r="P3115" s="137"/>
      <c r="Q3115" s="137">
        <f t="shared" si="633"/>
        <v>3577938</v>
      </c>
      <c r="R3115" s="137">
        <f>337260+3240678</f>
        <v>3577938</v>
      </c>
      <c r="S3115" s="30"/>
      <c r="T3115" s="137"/>
      <c r="U3115" s="137"/>
      <c r="V3115" s="137"/>
      <c r="W3115" s="137"/>
      <c r="X3115" s="137"/>
      <c r="Y3115" s="137"/>
      <c r="Z3115" s="137"/>
      <c r="AA3115" s="137"/>
      <c r="AB3115" s="137"/>
      <c r="AC3115" s="137"/>
      <c r="AD3115" s="137"/>
      <c r="AE3115" s="137"/>
      <c r="AF3115" s="137"/>
      <c r="AG3115" s="337">
        <v>2025</v>
      </c>
      <c r="AH3115" s="171" t="s">
        <v>3089</v>
      </c>
      <c r="AI3115" s="171"/>
      <c r="AJ3115" s="134">
        <f t="shared" ca="1" si="635"/>
        <v>3004</v>
      </c>
      <c r="AK3115" s="35" t="s">
        <v>153</v>
      </c>
      <c r="AL3115" s="134" t="str">
        <f t="shared" ca="1" si="634"/>
        <v>3004.</v>
      </c>
      <c r="AM3115" s="140"/>
      <c r="AN3115" s="35"/>
      <c r="AO3115" s="193"/>
    </row>
    <row r="3116" spans="1:41" ht="22.5" hidden="1" customHeight="1" x14ac:dyDescent="0.25">
      <c r="A3116" s="68" t="s">
        <v>6185</v>
      </c>
      <c r="B3116" s="25">
        <v>4793</v>
      </c>
      <c r="C3116" s="169" t="s">
        <v>2421</v>
      </c>
      <c r="D3116" s="25">
        <v>1972</v>
      </c>
      <c r="E3116" s="108" t="s">
        <v>2932</v>
      </c>
      <c r="F3116" s="68" t="s">
        <v>2933</v>
      </c>
      <c r="G3116" s="25">
        <v>5</v>
      </c>
      <c r="H3116" s="25">
        <v>6</v>
      </c>
      <c r="I3116" s="170">
        <v>5401.1</v>
      </c>
      <c r="J3116" s="137">
        <v>4918.8999999999996</v>
      </c>
      <c r="K3116" s="170">
        <v>3881.8</v>
      </c>
      <c r="L3116" s="287">
        <v>162</v>
      </c>
      <c r="M3116" s="170">
        <f t="shared" si="632"/>
        <v>2057760</v>
      </c>
      <c r="N3116" s="137"/>
      <c r="O3116" s="135"/>
      <c r="P3116" s="137"/>
      <c r="Q3116" s="137">
        <f t="shared" si="633"/>
        <v>2057760</v>
      </c>
      <c r="R3116" s="137">
        <v>2057760</v>
      </c>
      <c r="S3116" s="30"/>
      <c r="T3116" s="137"/>
      <c r="U3116" s="137"/>
      <c r="V3116" s="137"/>
      <c r="W3116" s="137"/>
      <c r="X3116" s="137"/>
      <c r="Y3116" s="137"/>
      <c r="Z3116" s="137"/>
      <c r="AA3116" s="137"/>
      <c r="AB3116" s="137"/>
      <c r="AC3116" s="137"/>
      <c r="AD3116" s="137"/>
      <c r="AE3116" s="137"/>
      <c r="AF3116" s="137"/>
      <c r="AG3116" s="337">
        <v>2025</v>
      </c>
      <c r="AH3116" s="171" t="s">
        <v>3048</v>
      </c>
      <c r="AI3116" s="171"/>
      <c r="AJ3116" s="134">
        <f t="shared" ca="1" si="635"/>
        <v>3005</v>
      </c>
      <c r="AK3116" s="35" t="s">
        <v>153</v>
      </c>
      <c r="AL3116" s="134" t="str">
        <f t="shared" ca="1" si="634"/>
        <v>3005.</v>
      </c>
      <c r="AM3116" s="140"/>
      <c r="AN3116" s="35"/>
      <c r="AO3116" s="193"/>
    </row>
    <row r="3117" spans="1:41" ht="22.5" hidden="1" customHeight="1" x14ac:dyDescent="0.25">
      <c r="A3117" s="68" t="s">
        <v>6186</v>
      </c>
      <c r="B3117" s="25">
        <v>4806</v>
      </c>
      <c r="C3117" s="169" t="s">
        <v>2422</v>
      </c>
      <c r="D3117" s="25">
        <v>1972</v>
      </c>
      <c r="E3117" s="108" t="s">
        <v>2932</v>
      </c>
      <c r="F3117" s="68" t="s">
        <v>2934</v>
      </c>
      <c r="G3117" s="25">
        <v>5</v>
      </c>
      <c r="H3117" s="25">
        <v>1</v>
      </c>
      <c r="I3117" s="170">
        <v>3394.4</v>
      </c>
      <c r="J3117" s="170">
        <v>2918.1</v>
      </c>
      <c r="K3117" s="170">
        <v>2918.1</v>
      </c>
      <c r="L3117" s="287">
        <v>256</v>
      </c>
      <c r="M3117" s="170">
        <f t="shared" si="632"/>
        <v>1196460</v>
      </c>
      <c r="N3117" s="137"/>
      <c r="O3117" s="135"/>
      <c r="P3117" s="137"/>
      <c r="Q3117" s="137">
        <f t="shared" si="633"/>
        <v>1196460</v>
      </c>
      <c r="R3117" s="137">
        <v>1196460</v>
      </c>
      <c r="S3117" s="30"/>
      <c r="T3117" s="137"/>
      <c r="U3117" s="137"/>
      <c r="V3117" s="137"/>
      <c r="W3117" s="137"/>
      <c r="X3117" s="137"/>
      <c r="Y3117" s="137"/>
      <c r="Z3117" s="137"/>
      <c r="AA3117" s="137"/>
      <c r="AB3117" s="137"/>
      <c r="AC3117" s="137"/>
      <c r="AD3117" s="137"/>
      <c r="AE3117" s="137"/>
      <c r="AF3117" s="137"/>
      <c r="AG3117" s="337">
        <v>2025</v>
      </c>
      <c r="AH3117" s="171" t="s">
        <v>3052</v>
      </c>
      <c r="AI3117" s="171"/>
      <c r="AJ3117" s="134">
        <f t="shared" ca="1" si="635"/>
        <v>3006</v>
      </c>
      <c r="AK3117" s="35" t="s">
        <v>153</v>
      </c>
      <c r="AL3117" s="134" t="str">
        <f t="shared" ca="1" si="634"/>
        <v>3006.</v>
      </c>
      <c r="AM3117" s="140"/>
      <c r="AN3117" s="35"/>
      <c r="AO3117" s="193"/>
    </row>
    <row r="3118" spans="1:41" ht="22.5" hidden="1" customHeight="1" x14ac:dyDescent="0.25">
      <c r="A3118" s="68" t="s">
        <v>6187</v>
      </c>
      <c r="B3118" s="25">
        <v>4425</v>
      </c>
      <c r="C3118" s="169" t="s">
        <v>2423</v>
      </c>
      <c r="D3118" s="25">
        <v>1973</v>
      </c>
      <c r="E3118" s="108" t="s">
        <v>2932</v>
      </c>
      <c r="F3118" s="68" t="s">
        <v>2933</v>
      </c>
      <c r="G3118" s="25">
        <v>2</v>
      </c>
      <c r="H3118" s="25">
        <v>2</v>
      </c>
      <c r="I3118" s="170">
        <v>781.6</v>
      </c>
      <c r="J3118" s="137">
        <v>781.6</v>
      </c>
      <c r="K3118" s="170">
        <v>781.6</v>
      </c>
      <c r="L3118" s="287">
        <v>38</v>
      </c>
      <c r="M3118" s="170">
        <f t="shared" ref="M3118:M3148" si="636">R3118+T3118+V3118+X3118+Z3118+AB3118+AE3118+AF3118</f>
        <v>900864</v>
      </c>
      <c r="N3118" s="137"/>
      <c r="O3118" s="135"/>
      <c r="P3118" s="137"/>
      <c r="Q3118" s="137">
        <f t="shared" ref="Q3118:Q3159" si="637">M3118</f>
        <v>900864</v>
      </c>
      <c r="R3118" s="137">
        <v>900864</v>
      </c>
      <c r="S3118" s="30"/>
      <c r="T3118" s="137"/>
      <c r="U3118" s="137"/>
      <c r="V3118" s="137"/>
      <c r="W3118" s="137"/>
      <c r="X3118" s="137"/>
      <c r="Y3118" s="137"/>
      <c r="Z3118" s="137"/>
      <c r="AA3118" s="137"/>
      <c r="AB3118" s="137"/>
      <c r="AC3118" s="137"/>
      <c r="AD3118" s="137"/>
      <c r="AE3118" s="137"/>
      <c r="AF3118" s="137"/>
      <c r="AG3118" s="337">
        <v>2025</v>
      </c>
      <c r="AH3118" s="171" t="s">
        <v>3052</v>
      </c>
      <c r="AI3118" s="171"/>
      <c r="AJ3118" s="134">
        <f t="shared" ca="1" si="635"/>
        <v>3007</v>
      </c>
      <c r="AK3118" s="35" t="s">
        <v>153</v>
      </c>
      <c r="AL3118" s="134" t="str">
        <f t="shared" ca="1" si="634"/>
        <v>3007.</v>
      </c>
      <c r="AM3118" s="140"/>
      <c r="AN3118" s="35"/>
      <c r="AO3118" s="193"/>
    </row>
    <row r="3119" spans="1:41" ht="22.5" hidden="1" customHeight="1" x14ac:dyDescent="0.25">
      <c r="A3119" s="68" t="s">
        <v>6188</v>
      </c>
      <c r="B3119" s="25">
        <v>4597</v>
      </c>
      <c r="C3119" s="169" t="s">
        <v>2424</v>
      </c>
      <c r="D3119" s="25">
        <v>1973</v>
      </c>
      <c r="E3119" s="108" t="s">
        <v>2932</v>
      </c>
      <c r="F3119" s="68" t="s">
        <v>2934</v>
      </c>
      <c r="G3119" s="25">
        <v>5</v>
      </c>
      <c r="H3119" s="25">
        <v>4</v>
      </c>
      <c r="I3119" s="170">
        <v>2817.7</v>
      </c>
      <c r="J3119" s="170">
        <v>1766.6</v>
      </c>
      <c r="K3119" s="170">
        <v>1766.6</v>
      </c>
      <c r="L3119" s="287">
        <v>111</v>
      </c>
      <c r="M3119" s="170">
        <f t="shared" si="636"/>
        <v>1514090.76</v>
      </c>
      <c r="N3119" s="137"/>
      <c r="O3119" s="135"/>
      <c r="P3119" s="137"/>
      <c r="Q3119" s="137">
        <f t="shared" si="637"/>
        <v>1514090.76</v>
      </c>
      <c r="R3119" s="137">
        <v>1514090.76</v>
      </c>
      <c r="S3119" s="30"/>
      <c r="T3119" s="137"/>
      <c r="U3119" s="137"/>
      <c r="V3119" s="137"/>
      <c r="W3119" s="137"/>
      <c r="X3119" s="137"/>
      <c r="Y3119" s="137"/>
      <c r="Z3119" s="137"/>
      <c r="AA3119" s="137"/>
      <c r="AB3119" s="137"/>
      <c r="AC3119" s="137"/>
      <c r="AD3119" s="137"/>
      <c r="AE3119" s="137"/>
      <c r="AF3119" s="137"/>
      <c r="AG3119" s="337">
        <v>2025</v>
      </c>
      <c r="AH3119" s="171" t="s">
        <v>3053</v>
      </c>
      <c r="AI3119" s="171"/>
      <c r="AJ3119" s="134">
        <f t="shared" ca="1" si="635"/>
        <v>3008</v>
      </c>
      <c r="AK3119" s="35" t="s">
        <v>153</v>
      </c>
      <c r="AL3119" s="134" t="str">
        <f t="shared" ca="1" si="634"/>
        <v>3008.</v>
      </c>
      <c r="AM3119" s="140"/>
      <c r="AN3119" s="35"/>
      <c r="AO3119" s="193"/>
    </row>
    <row r="3120" spans="1:41" ht="23.25" hidden="1" customHeight="1" x14ac:dyDescent="0.25">
      <c r="A3120" s="68" t="s">
        <v>6189</v>
      </c>
      <c r="B3120" s="25">
        <v>4815</v>
      </c>
      <c r="C3120" s="36" t="s">
        <v>2425</v>
      </c>
      <c r="D3120" s="25">
        <v>1973</v>
      </c>
      <c r="E3120" s="108" t="s">
        <v>2932</v>
      </c>
      <c r="F3120" s="68" t="s">
        <v>2934</v>
      </c>
      <c r="G3120" s="25">
        <v>5</v>
      </c>
      <c r="H3120" s="25">
        <v>10</v>
      </c>
      <c r="I3120" s="137">
        <v>8678</v>
      </c>
      <c r="J3120" s="137">
        <v>7715.9</v>
      </c>
      <c r="K3120" s="137">
        <v>6751.1</v>
      </c>
      <c r="L3120" s="30">
        <v>297</v>
      </c>
      <c r="M3120" s="170">
        <f t="shared" si="636"/>
        <v>7884426.29</v>
      </c>
      <c r="N3120" s="137"/>
      <c r="O3120" s="135"/>
      <c r="P3120" s="137"/>
      <c r="Q3120" s="137">
        <f t="shared" si="637"/>
        <v>7884426.29</v>
      </c>
      <c r="R3120" s="137">
        <f>3221308.74+4663117.55</f>
        <v>7884426.29</v>
      </c>
      <c r="S3120" s="30"/>
      <c r="T3120" s="137"/>
      <c r="U3120" s="137"/>
      <c r="V3120" s="137"/>
      <c r="W3120" s="137"/>
      <c r="X3120" s="137"/>
      <c r="Y3120" s="137"/>
      <c r="Z3120" s="137"/>
      <c r="AA3120" s="137"/>
      <c r="AB3120" s="137"/>
      <c r="AC3120" s="336"/>
      <c r="AD3120" s="336"/>
      <c r="AE3120" s="137"/>
      <c r="AF3120" s="137"/>
      <c r="AG3120" s="337">
        <v>2025</v>
      </c>
      <c r="AH3120" s="171" t="s">
        <v>3055</v>
      </c>
      <c r="AI3120" s="171"/>
      <c r="AJ3120" s="134">
        <f t="shared" ca="1" si="635"/>
        <v>3009</v>
      </c>
      <c r="AK3120" s="35" t="s">
        <v>153</v>
      </c>
      <c r="AL3120" s="134" t="str">
        <f t="shared" ca="1" si="634"/>
        <v>3009.</v>
      </c>
      <c r="AM3120" s="140"/>
      <c r="AO3120" s="193"/>
    </row>
    <row r="3121" spans="1:41" ht="22.5" hidden="1" customHeight="1" x14ac:dyDescent="0.25">
      <c r="A3121" s="68" t="s">
        <v>6190</v>
      </c>
      <c r="B3121" s="25">
        <v>5228</v>
      </c>
      <c r="C3121" s="333" t="s">
        <v>2426</v>
      </c>
      <c r="D3121" s="25">
        <v>1973</v>
      </c>
      <c r="E3121" s="108" t="s">
        <v>2932</v>
      </c>
      <c r="F3121" s="68" t="s">
        <v>2934</v>
      </c>
      <c r="G3121" s="25">
        <v>5</v>
      </c>
      <c r="H3121" s="25">
        <v>6</v>
      </c>
      <c r="I3121" s="170">
        <v>5054.3999999999996</v>
      </c>
      <c r="J3121" s="170">
        <v>3776</v>
      </c>
      <c r="K3121" s="170">
        <v>2644.9</v>
      </c>
      <c r="L3121" s="287">
        <v>178</v>
      </c>
      <c r="M3121" s="170">
        <f t="shared" si="636"/>
        <v>2715993.28</v>
      </c>
      <c r="N3121" s="137"/>
      <c r="O3121" s="135"/>
      <c r="P3121" s="137"/>
      <c r="Q3121" s="137">
        <f t="shared" si="637"/>
        <v>2715993.28</v>
      </c>
      <c r="R3121" s="137">
        <v>2715993.28</v>
      </c>
      <c r="S3121" s="30"/>
      <c r="T3121" s="137"/>
      <c r="U3121" s="137"/>
      <c r="V3121" s="137"/>
      <c r="W3121" s="137"/>
      <c r="X3121" s="137"/>
      <c r="Y3121" s="137"/>
      <c r="Z3121" s="137"/>
      <c r="AA3121" s="137"/>
      <c r="AB3121" s="137"/>
      <c r="AC3121" s="137"/>
      <c r="AD3121" s="137"/>
      <c r="AE3121" s="137"/>
      <c r="AF3121" s="137"/>
      <c r="AG3121" s="337">
        <v>2025</v>
      </c>
      <c r="AH3121" s="171" t="s">
        <v>3053</v>
      </c>
      <c r="AI3121" s="171"/>
      <c r="AJ3121" s="134">
        <f t="shared" ca="1" si="635"/>
        <v>3010</v>
      </c>
      <c r="AK3121" s="35" t="s">
        <v>153</v>
      </c>
      <c r="AL3121" s="134" t="str">
        <f t="shared" ca="1" si="634"/>
        <v>3010.</v>
      </c>
      <c r="AM3121" s="140"/>
      <c r="AN3121" s="35"/>
      <c r="AO3121" s="193"/>
    </row>
    <row r="3122" spans="1:41" ht="22.5" hidden="1" customHeight="1" x14ac:dyDescent="0.25">
      <c r="A3122" s="68" t="s">
        <v>6191</v>
      </c>
      <c r="B3122" s="25">
        <v>4367</v>
      </c>
      <c r="C3122" s="169" t="s">
        <v>2427</v>
      </c>
      <c r="D3122" s="25">
        <v>1974</v>
      </c>
      <c r="E3122" s="108" t="s">
        <v>2932</v>
      </c>
      <c r="F3122" s="68" t="s">
        <v>2934</v>
      </c>
      <c r="G3122" s="25">
        <v>5</v>
      </c>
      <c r="H3122" s="25">
        <v>6</v>
      </c>
      <c r="I3122" s="170">
        <v>4434.8999999999996</v>
      </c>
      <c r="J3122" s="137">
        <v>4174.2</v>
      </c>
      <c r="K3122" s="170">
        <v>4174.2</v>
      </c>
      <c r="L3122" s="287">
        <v>206</v>
      </c>
      <c r="M3122" s="170">
        <f t="shared" si="636"/>
        <v>3612795</v>
      </c>
      <c r="N3122" s="137"/>
      <c r="O3122" s="135"/>
      <c r="P3122" s="137"/>
      <c r="Q3122" s="137">
        <f t="shared" si="637"/>
        <v>3612795</v>
      </c>
      <c r="R3122" s="137">
        <f>1130727+2482068</f>
        <v>3612795</v>
      </c>
      <c r="S3122" s="30"/>
      <c r="T3122" s="137"/>
      <c r="U3122" s="137"/>
      <c r="V3122" s="137"/>
      <c r="W3122" s="137"/>
      <c r="X3122" s="137"/>
      <c r="Y3122" s="137"/>
      <c r="Z3122" s="137"/>
      <c r="AA3122" s="137"/>
      <c r="AB3122" s="137"/>
      <c r="AC3122" s="137"/>
      <c r="AD3122" s="137"/>
      <c r="AE3122" s="137"/>
      <c r="AF3122" s="137"/>
      <c r="AG3122" s="337">
        <v>2025</v>
      </c>
      <c r="AH3122" s="171" t="s">
        <v>3054</v>
      </c>
      <c r="AI3122" s="171"/>
      <c r="AJ3122" s="134">
        <f t="shared" ca="1" si="635"/>
        <v>3011</v>
      </c>
      <c r="AK3122" s="35" t="s">
        <v>153</v>
      </c>
      <c r="AL3122" s="134" t="str">
        <f t="shared" ca="1" si="634"/>
        <v>3011.</v>
      </c>
      <c r="AM3122" s="140"/>
      <c r="AN3122" s="35"/>
      <c r="AO3122" s="193"/>
    </row>
    <row r="3123" spans="1:41" ht="22.5" hidden="1" customHeight="1" x14ac:dyDescent="0.25">
      <c r="A3123" s="68" t="s">
        <v>6192</v>
      </c>
      <c r="B3123" s="25">
        <v>4373</v>
      </c>
      <c r="C3123" s="169" t="s">
        <v>2428</v>
      </c>
      <c r="D3123" s="25">
        <v>1998</v>
      </c>
      <c r="E3123" s="108" t="s">
        <v>2932</v>
      </c>
      <c r="F3123" s="68" t="s">
        <v>2934</v>
      </c>
      <c r="G3123" s="25">
        <v>10</v>
      </c>
      <c r="H3123" s="25">
        <v>5</v>
      </c>
      <c r="I3123" s="170">
        <v>10025.799999999999</v>
      </c>
      <c r="J3123" s="170">
        <v>9599.7000000000007</v>
      </c>
      <c r="K3123" s="170">
        <v>9599.7000000000007</v>
      </c>
      <c r="L3123" s="287">
        <v>279</v>
      </c>
      <c r="M3123" s="170">
        <f t="shared" si="636"/>
        <v>15530800</v>
      </c>
      <c r="N3123" s="137"/>
      <c r="O3123" s="135"/>
      <c r="P3123" s="137"/>
      <c r="Q3123" s="137">
        <f t="shared" si="637"/>
        <v>15530800</v>
      </c>
      <c r="R3123" s="137"/>
      <c r="S3123" s="30">
        <v>5</v>
      </c>
      <c r="T3123" s="137">
        <f>S3123*3106160</f>
        <v>15530800</v>
      </c>
      <c r="U3123" s="137"/>
      <c r="V3123" s="137"/>
      <c r="W3123" s="137"/>
      <c r="X3123" s="137"/>
      <c r="Y3123" s="137"/>
      <c r="Z3123" s="137"/>
      <c r="AA3123" s="137"/>
      <c r="AB3123" s="137"/>
      <c r="AC3123" s="137"/>
      <c r="AD3123" s="137"/>
      <c r="AE3123" s="137"/>
      <c r="AF3123" s="137"/>
      <c r="AG3123" s="337">
        <v>2025</v>
      </c>
      <c r="AH3123" s="171"/>
      <c r="AI3123" s="171"/>
      <c r="AJ3123" s="134">
        <f t="shared" ca="1" si="635"/>
        <v>3012</v>
      </c>
      <c r="AK3123" s="35" t="s">
        <v>153</v>
      </c>
      <c r="AL3123" s="134" t="str">
        <f t="shared" ref="AL3123:AL3186" ca="1" si="638">CONCATENATE(AJ3123,AK3123)</f>
        <v>3012.</v>
      </c>
      <c r="AM3123" s="140"/>
      <c r="AN3123" s="35"/>
      <c r="AO3123" s="193"/>
    </row>
    <row r="3124" spans="1:41" ht="22.5" hidden="1" customHeight="1" x14ac:dyDescent="0.25">
      <c r="A3124" s="68" t="s">
        <v>6193</v>
      </c>
      <c r="B3124" s="25">
        <v>4110</v>
      </c>
      <c r="C3124" s="169" t="s">
        <v>2429</v>
      </c>
      <c r="D3124" s="25">
        <v>1974</v>
      </c>
      <c r="E3124" s="108" t="s">
        <v>2932</v>
      </c>
      <c r="F3124" s="68" t="s">
        <v>2933</v>
      </c>
      <c r="G3124" s="25">
        <v>5</v>
      </c>
      <c r="H3124" s="25">
        <v>6</v>
      </c>
      <c r="I3124" s="170">
        <v>4735.3999999999996</v>
      </c>
      <c r="J3124" s="137">
        <v>3329.4</v>
      </c>
      <c r="K3124" s="170">
        <v>3229.4</v>
      </c>
      <c r="L3124" s="287">
        <v>203</v>
      </c>
      <c r="M3124" s="170">
        <f t="shared" si="636"/>
        <v>1501440</v>
      </c>
      <c r="N3124" s="137"/>
      <c r="O3124" s="135"/>
      <c r="P3124" s="137"/>
      <c r="Q3124" s="137">
        <f t="shared" si="637"/>
        <v>1501440</v>
      </c>
      <c r="R3124" s="137">
        <v>1501440</v>
      </c>
      <c r="S3124" s="30"/>
      <c r="T3124" s="137"/>
      <c r="U3124" s="137"/>
      <c r="V3124" s="137"/>
      <c r="W3124" s="137"/>
      <c r="X3124" s="137"/>
      <c r="Y3124" s="137"/>
      <c r="Z3124" s="137"/>
      <c r="AA3124" s="137"/>
      <c r="AB3124" s="137"/>
      <c r="AC3124" s="137"/>
      <c r="AD3124" s="137"/>
      <c r="AE3124" s="137"/>
      <c r="AF3124" s="137"/>
      <c r="AG3124" s="337">
        <v>2025</v>
      </c>
      <c r="AH3124" s="171" t="s">
        <v>3052</v>
      </c>
      <c r="AI3124" s="171"/>
      <c r="AJ3124" s="134">
        <f t="shared" ca="1" si="635"/>
        <v>3013</v>
      </c>
      <c r="AK3124" s="35" t="s">
        <v>153</v>
      </c>
      <c r="AL3124" s="134" t="str">
        <f t="shared" ca="1" si="638"/>
        <v>3013.</v>
      </c>
      <c r="AM3124" s="140"/>
      <c r="AN3124" s="35"/>
      <c r="AO3124" s="193"/>
    </row>
    <row r="3125" spans="1:41" ht="22.5" hidden="1" customHeight="1" x14ac:dyDescent="0.25">
      <c r="A3125" s="68" t="s">
        <v>6194</v>
      </c>
      <c r="B3125" s="25">
        <v>4252</v>
      </c>
      <c r="C3125" s="333" t="s">
        <v>2430</v>
      </c>
      <c r="D3125" s="25">
        <v>1974</v>
      </c>
      <c r="E3125" s="68" t="s">
        <v>2932</v>
      </c>
      <c r="F3125" s="68" t="s">
        <v>2934</v>
      </c>
      <c r="G3125" s="25">
        <v>5</v>
      </c>
      <c r="H3125" s="25">
        <v>4</v>
      </c>
      <c r="I3125" s="139">
        <v>2884.3</v>
      </c>
      <c r="J3125" s="139">
        <v>2614.3000000000002</v>
      </c>
      <c r="K3125" s="139">
        <v>2614.3000000000002</v>
      </c>
      <c r="L3125" s="25">
        <v>138</v>
      </c>
      <c r="M3125" s="170">
        <f t="shared" si="636"/>
        <v>1549894.71</v>
      </c>
      <c r="N3125" s="137"/>
      <c r="O3125" s="135"/>
      <c r="P3125" s="137"/>
      <c r="Q3125" s="137">
        <f t="shared" si="637"/>
        <v>1549894.71</v>
      </c>
      <c r="R3125" s="137">
        <v>1549894.71</v>
      </c>
      <c r="S3125" s="337"/>
      <c r="T3125" s="336"/>
      <c r="U3125" s="137"/>
      <c r="V3125" s="137"/>
      <c r="W3125" s="336"/>
      <c r="X3125" s="336"/>
      <c r="Y3125" s="139"/>
      <c r="Z3125" s="139"/>
      <c r="AA3125" s="336"/>
      <c r="AB3125" s="336"/>
      <c r="AC3125" s="336"/>
      <c r="AD3125" s="336"/>
      <c r="AE3125" s="137"/>
      <c r="AF3125" s="336"/>
      <c r="AG3125" s="337">
        <v>2025</v>
      </c>
      <c r="AH3125" s="122" t="s">
        <v>3053</v>
      </c>
      <c r="AJ3125" s="134">
        <f t="shared" ca="1" si="635"/>
        <v>3014</v>
      </c>
      <c r="AK3125" s="35" t="s">
        <v>153</v>
      </c>
      <c r="AL3125" s="134" t="str">
        <f t="shared" ca="1" si="638"/>
        <v>3014.</v>
      </c>
      <c r="AM3125" s="140"/>
      <c r="AO3125" s="193"/>
    </row>
    <row r="3126" spans="1:41" ht="22.5" hidden="1" customHeight="1" x14ac:dyDescent="0.25">
      <c r="A3126" s="68" t="s">
        <v>6195</v>
      </c>
      <c r="B3126" s="25">
        <v>4699</v>
      </c>
      <c r="C3126" s="333" t="s">
        <v>2431</v>
      </c>
      <c r="D3126" s="25">
        <v>1974</v>
      </c>
      <c r="E3126" s="108" t="s">
        <v>2932</v>
      </c>
      <c r="F3126" s="68" t="s">
        <v>2936</v>
      </c>
      <c r="G3126" s="25">
        <v>5</v>
      </c>
      <c r="H3126" s="25">
        <v>8</v>
      </c>
      <c r="I3126" s="170">
        <v>6262.5</v>
      </c>
      <c r="J3126" s="137">
        <v>4244.3999999999996</v>
      </c>
      <c r="K3126" s="170">
        <v>4244.3999999999996</v>
      </c>
      <c r="L3126" s="287">
        <v>302</v>
      </c>
      <c r="M3126" s="170">
        <f t="shared" si="636"/>
        <v>9560743.0600000005</v>
      </c>
      <c r="N3126" s="137"/>
      <c r="O3126" s="135"/>
      <c r="P3126" s="137"/>
      <c r="Q3126" s="137">
        <f t="shared" si="637"/>
        <v>9560743.0600000005</v>
      </c>
      <c r="R3126" s="137">
        <v>3365127.22</v>
      </c>
      <c r="S3126" s="30"/>
      <c r="T3126" s="137"/>
      <c r="U3126" s="137">
        <v>1746.72</v>
      </c>
      <c r="V3126" s="137">
        <f>U3126*3547</f>
        <v>6195615.8399999999</v>
      </c>
      <c r="W3126" s="137"/>
      <c r="X3126" s="137"/>
      <c r="Y3126" s="137"/>
      <c r="Z3126" s="137"/>
      <c r="AA3126" s="137"/>
      <c r="AB3126" s="137"/>
      <c r="AC3126" s="137"/>
      <c r="AD3126" s="137"/>
      <c r="AE3126" s="137"/>
      <c r="AF3126" s="137"/>
      <c r="AG3126" s="337">
        <v>2025</v>
      </c>
      <c r="AH3126" s="171" t="s">
        <v>3053</v>
      </c>
      <c r="AI3126" s="171"/>
      <c r="AJ3126" s="134">
        <f t="shared" ca="1" si="635"/>
        <v>3015</v>
      </c>
      <c r="AK3126" s="35" t="s">
        <v>153</v>
      </c>
      <c r="AL3126" s="134" t="str">
        <f t="shared" ca="1" si="638"/>
        <v>3015.</v>
      </c>
      <c r="AM3126" s="140"/>
      <c r="AN3126" s="35"/>
      <c r="AO3126" s="193"/>
    </row>
    <row r="3127" spans="1:41" ht="22.5" hidden="1" customHeight="1" x14ac:dyDescent="0.25">
      <c r="A3127" s="68" t="s">
        <v>6196</v>
      </c>
      <c r="B3127" s="25">
        <v>4108</v>
      </c>
      <c r="C3127" s="169" t="s">
        <v>2432</v>
      </c>
      <c r="D3127" s="25">
        <v>1975</v>
      </c>
      <c r="E3127" s="108" t="s">
        <v>2932</v>
      </c>
      <c r="F3127" s="68" t="s">
        <v>2933</v>
      </c>
      <c r="G3127" s="25">
        <v>5</v>
      </c>
      <c r="H3127" s="25">
        <v>4</v>
      </c>
      <c r="I3127" s="170">
        <v>3327.9</v>
      </c>
      <c r="J3127" s="137">
        <v>2268.1</v>
      </c>
      <c r="K3127" s="170">
        <v>2268.1</v>
      </c>
      <c r="L3127" s="287">
        <v>159</v>
      </c>
      <c r="M3127" s="170">
        <f t="shared" si="636"/>
        <v>1167699</v>
      </c>
      <c r="N3127" s="137"/>
      <c r="O3127" s="135"/>
      <c r="P3127" s="137"/>
      <c r="Q3127" s="137">
        <f t="shared" si="637"/>
        <v>1167699</v>
      </c>
      <c r="R3127" s="137">
        <v>1167699</v>
      </c>
      <c r="S3127" s="30"/>
      <c r="T3127" s="137"/>
      <c r="U3127" s="137"/>
      <c r="V3127" s="137"/>
      <c r="W3127" s="137"/>
      <c r="X3127" s="137"/>
      <c r="Y3127" s="137"/>
      <c r="Z3127" s="137"/>
      <c r="AA3127" s="137"/>
      <c r="AB3127" s="137"/>
      <c r="AC3127" s="137"/>
      <c r="AD3127" s="137"/>
      <c r="AE3127" s="137"/>
      <c r="AF3127" s="137"/>
      <c r="AG3127" s="337">
        <v>2025</v>
      </c>
      <c r="AH3127" s="171" t="s">
        <v>3049</v>
      </c>
      <c r="AI3127" s="171"/>
      <c r="AJ3127" s="134">
        <f t="shared" ca="1" si="635"/>
        <v>3016</v>
      </c>
      <c r="AK3127" s="35" t="s">
        <v>153</v>
      </c>
      <c r="AL3127" s="134" t="str">
        <f t="shared" ca="1" si="638"/>
        <v>3016.</v>
      </c>
      <c r="AM3127" s="140"/>
      <c r="AN3127" s="35"/>
      <c r="AO3127" s="193"/>
    </row>
    <row r="3128" spans="1:41" ht="22.5" hidden="1" customHeight="1" x14ac:dyDescent="0.25">
      <c r="A3128" s="68" t="s">
        <v>6197</v>
      </c>
      <c r="B3128" s="25">
        <v>4254</v>
      </c>
      <c r="C3128" s="205" t="s">
        <v>2433</v>
      </c>
      <c r="D3128" s="25">
        <v>1975</v>
      </c>
      <c r="E3128" s="108" t="s">
        <v>2932</v>
      </c>
      <c r="F3128" s="68" t="s">
        <v>2934</v>
      </c>
      <c r="G3128" s="25">
        <v>5</v>
      </c>
      <c r="H3128" s="25">
        <v>5</v>
      </c>
      <c r="I3128" s="137">
        <v>3559.2</v>
      </c>
      <c r="J3128" s="137">
        <v>3234.8</v>
      </c>
      <c r="K3128" s="137">
        <v>3234.8</v>
      </c>
      <c r="L3128" s="30">
        <v>150</v>
      </c>
      <c r="M3128" s="170">
        <f t="shared" si="636"/>
        <v>5924999</v>
      </c>
      <c r="N3128" s="137"/>
      <c r="O3128" s="135"/>
      <c r="P3128" s="137"/>
      <c r="Q3128" s="137">
        <f t="shared" si="637"/>
        <v>5924999</v>
      </c>
      <c r="R3128" s="137">
        <v>5924999</v>
      </c>
      <c r="S3128" s="30"/>
      <c r="T3128" s="137"/>
      <c r="U3128" s="137"/>
      <c r="V3128" s="137"/>
      <c r="W3128" s="137"/>
      <c r="X3128" s="137"/>
      <c r="Y3128" s="137"/>
      <c r="Z3128" s="137"/>
      <c r="AA3128" s="137"/>
      <c r="AB3128" s="137"/>
      <c r="AC3128" s="137"/>
      <c r="AD3128" s="137"/>
      <c r="AE3128" s="137"/>
      <c r="AF3128" s="137"/>
      <c r="AG3128" s="337">
        <v>2025</v>
      </c>
      <c r="AH3128" s="218" t="s">
        <v>3050</v>
      </c>
      <c r="AI3128" s="218"/>
      <c r="AJ3128" s="134">
        <f t="shared" ca="1" si="635"/>
        <v>3017</v>
      </c>
      <c r="AK3128" s="35" t="s">
        <v>153</v>
      </c>
      <c r="AL3128" s="134" t="str">
        <f t="shared" ca="1" si="638"/>
        <v>3017.</v>
      </c>
      <c r="AM3128" s="140"/>
      <c r="AN3128" s="35"/>
      <c r="AO3128" s="193"/>
    </row>
    <row r="3129" spans="1:41" ht="22.5" hidden="1" customHeight="1" x14ac:dyDescent="0.25">
      <c r="A3129" s="68" t="s">
        <v>6198</v>
      </c>
      <c r="B3129" s="25">
        <v>4291</v>
      </c>
      <c r="C3129" s="333" t="s">
        <v>2434</v>
      </c>
      <c r="D3129" s="25">
        <v>1975</v>
      </c>
      <c r="E3129" s="108" t="s">
        <v>2932</v>
      </c>
      <c r="F3129" s="68" t="s">
        <v>2933</v>
      </c>
      <c r="G3129" s="25">
        <v>5</v>
      </c>
      <c r="H3129" s="25">
        <v>6</v>
      </c>
      <c r="I3129" s="170">
        <v>5188.2</v>
      </c>
      <c r="J3129" s="170">
        <v>4676.7</v>
      </c>
      <c r="K3129" s="170">
        <v>4676.7</v>
      </c>
      <c r="L3129" s="287">
        <v>246</v>
      </c>
      <c r="M3129" s="170">
        <f t="shared" si="636"/>
        <v>1243491.6000000001</v>
      </c>
      <c r="N3129" s="137"/>
      <c r="O3129" s="135"/>
      <c r="P3129" s="137"/>
      <c r="Q3129" s="137">
        <f t="shared" si="637"/>
        <v>1243491.6000000001</v>
      </c>
      <c r="R3129" s="137">
        <v>1243491.6000000001</v>
      </c>
      <c r="S3129" s="30"/>
      <c r="T3129" s="137"/>
      <c r="U3129" s="137"/>
      <c r="V3129" s="137"/>
      <c r="W3129" s="137"/>
      <c r="X3129" s="137"/>
      <c r="Y3129" s="137"/>
      <c r="Z3129" s="137"/>
      <c r="AA3129" s="137"/>
      <c r="AB3129" s="137"/>
      <c r="AC3129" s="137"/>
      <c r="AD3129" s="137"/>
      <c r="AE3129" s="137"/>
      <c r="AF3129" s="137"/>
      <c r="AG3129" s="337">
        <v>2025</v>
      </c>
      <c r="AH3129" s="171" t="s">
        <v>3049</v>
      </c>
      <c r="AI3129" s="171"/>
      <c r="AJ3129" s="134">
        <f t="shared" ca="1" si="635"/>
        <v>3018</v>
      </c>
      <c r="AK3129" s="35" t="s">
        <v>153</v>
      </c>
      <c r="AL3129" s="134" t="str">
        <f t="shared" ca="1" si="638"/>
        <v>3018.</v>
      </c>
      <c r="AM3129" s="140"/>
      <c r="AN3129" s="35"/>
      <c r="AO3129" s="193"/>
    </row>
    <row r="3130" spans="1:41" ht="22.5" hidden="1" customHeight="1" x14ac:dyDescent="0.25">
      <c r="A3130" s="68" t="s">
        <v>6199</v>
      </c>
      <c r="B3130" s="25">
        <v>5562</v>
      </c>
      <c r="C3130" s="205" t="s">
        <v>2435</v>
      </c>
      <c r="D3130" s="25">
        <v>1975</v>
      </c>
      <c r="E3130" s="108" t="s">
        <v>2932</v>
      </c>
      <c r="F3130" s="68" t="s">
        <v>2934</v>
      </c>
      <c r="G3130" s="25">
        <v>5</v>
      </c>
      <c r="H3130" s="25">
        <v>1</v>
      </c>
      <c r="I3130" s="137">
        <v>3463.6</v>
      </c>
      <c r="J3130" s="137">
        <v>2807.8</v>
      </c>
      <c r="K3130" s="137">
        <v>2421.8000000000002</v>
      </c>
      <c r="L3130" s="30">
        <v>198</v>
      </c>
      <c r="M3130" s="170">
        <f t="shared" si="636"/>
        <v>6664101</v>
      </c>
      <c r="N3130" s="137"/>
      <c r="O3130" s="135"/>
      <c r="P3130" s="137"/>
      <c r="Q3130" s="137">
        <f t="shared" si="637"/>
        <v>6664101</v>
      </c>
      <c r="R3130" s="137">
        <v>6664101</v>
      </c>
      <c r="S3130" s="30"/>
      <c r="T3130" s="137"/>
      <c r="U3130" s="137"/>
      <c r="V3130" s="137"/>
      <c r="W3130" s="137"/>
      <c r="X3130" s="137"/>
      <c r="Y3130" s="137"/>
      <c r="Z3130" s="137"/>
      <c r="AA3130" s="137"/>
      <c r="AB3130" s="137"/>
      <c r="AC3130" s="137"/>
      <c r="AD3130" s="137"/>
      <c r="AE3130" s="137"/>
      <c r="AF3130" s="137"/>
      <c r="AG3130" s="337">
        <v>2025</v>
      </c>
      <c r="AH3130" s="218" t="s">
        <v>3050</v>
      </c>
      <c r="AI3130" s="218"/>
      <c r="AJ3130" s="134">
        <f t="shared" ca="1" si="635"/>
        <v>3019</v>
      </c>
      <c r="AK3130" s="35" t="s">
        <v>153</v>
      </c>
      <c r="AL3130" s="134" t="str">
        <f t="shared" ca="1" si="638"/>
        <v>3019.</v>
      </c>
      <c r="AM3130" s="140"/>
      <c r="AN3130" s="35"/>
      <c r="AO3130" s="193"/>
    </row>
    <row r="3131" spans="1:41" ht="22.5" hidden="1" customHeight="1" x14ac:dyDescent="0.25">
      <c r="A3131" s="68" t="s">
        <v>6200</v>
      </c>
      <c r="B3131" s="25">
        <v>5226</v>
      </c>
      <c r="C3131" s="205" t="s">
        <v>2436</v>
      </c>
      <c r="D3131" s="25">
        <v>1975</v>
      </c>
      <c r="E3131" s="108" t="s">
        <v>2932</v>
      </c>
      <c r="F3131" s="68" t="s">
        <v>2934</v>
      </c>
      <c r="G3131" s="25">
        <v>9</v>
      </c>
      <c r="H3131" s="25">
        <v>1</v>
      </c>
      <c r="I3131" s="137">
        <v>4879.1000000000004</v>
      </c>
      <c r="J3131" s="137">
        <v>3508.8</v>
      </c>
      <c r="K3131" s="137">
        <v>3370.5</v>
      </c>
      <c r="L3131" s="30">
        <v>281</v>
      </c>
      <c r="M3131" s="170">
        <f t="shared" si="636"/>
        <v>7867903.2300000004</v>
      </c>
      <c r="N3131" s="137"/>
      <c r="O3131" s="135"/>
      <c r="P3131" s="137"/>
      <c r="Q3131" s="137">
        <f t="shared" si="637"/>
        <v>7867903.2300000004</v>
      </c>
      <c r="R3131" s="137">
        <v>7867903.2300000004</v>
      </c>
      <c r="S3131" s="30"/>
      <c r="T3131" s="137"/>
      <c r="U3131" s="137"/>
      <c r="V3131" s="137"/>
      <c r="W3131" s="137"/>
      <c r="X3131" s="137"/>
      <c r="Y3131" s="137"/>
      <c r="Z3131" s="137"/>
      <c r="AA3131" s="137"/>
      <c r="AB3131" s="137"/>
      <c r="AC3131" s="137"/>
      <c r="AD3131" s="137"/>
      <c r="AE3131" s="137"/>
      <c r="AF3131" s="137"/>
      <c r="AG3131" s="337">
        <v>2025</v>
      </c>
      <c r="AH3131" s="218" t="s">
        <v>3050</v>
      </c>
      <c r="AI3131" s="218"/>
      <c r="AJ3131" s="134">
        <f t="shared" ca="1" si="635"/>
        <v>3020</v>
      </c>
      <c r="AK3131" s="35" t="s">
        <v>153</v>
      </c>
      <c r="AL3131" s="134" t="str">
        <f t="shared" ca="1" si="638"/>
        <v>3020.</v>
      </c>
      <c r="AM3131" s="140"/>
      <c r="AN3131" s="35"/>
      <c r="AO3131" s="193"/>
    </row>
    <row r="3132" spans="1:41" ht="22.5" hidden="1" customHeight="1" x14ac:dyDescent="0.25">
      <c r="A3132" s="68" t="s">
        <v>6201</v>
      </c>
      <c r="B3132" s="25">
        <v>5355</v>
      </c>
      <c r="C3132" s="130" t="s">
        <v>2437</v>
      </c>
      <c r="D3132" s="25">
        <v>1975</v>
      </c>
      <c r="E3132" s="108" t="s">
        <v>2932</v>
      </c>
      <c r="F3132" s="68" t="s">
        <v>2933</v>
      </c>
      <c r="G3132" s="25">
        <v>5</v>
      </c>
      <c r="H3132" s="25">
        <v>5</v>
      </c>
      <c r="I3132" s="137">
        <v>4857.6000000000004</v>
      </c>
      <c r="J3132" s="137">
        <v>4772.1000000000004</v>
      </c>
      <c r="K3132" s="137">
        <v>4470.1000000000004</v>
      </c>
      <c r="L3132" s="30">
        <v>258</v>
      </c>
      <c r="M3132" s="170">
        <f t="shared" si="636"/>
        <v>2000600</v>
      </c>
      <c r="N3132" s="137"/>
      <c r="O3132" s="135"/>
      <c r="P3132" s="137"/>
      <c r="Q3132" s="137">
        <f t="shared" si="637"/>
        <v>2000600</v>
      </c>
      <c r="R3132" s="137">
        <v>2000600</v>
      </c>
      <c r="S3132" s="30"/>
      <c r="T3132" s="137"/>
      <c r="U3132" s="137"/>
      <c r="V3132" s="137"/>
      <c r="W3132" s="137"/>
      <c r="X3132" s="137"/>
      <c r="Y3132" s="137"/>
      <c r="Z3132" s="137"/>
      <c r="AA3132" s="137"/>
      <c r="AB3132" s="137"/>
      <c r="AC3132" s="137"/>
      <c r="AD3132" s="137"/>
      <c r="AE3132" s="137"/>
      <c r="AF3132" s="137"/>
      <c r="AG3132" s="337">
        <v>2025</v>
      </c>
      <c r="AH3132" s="218" t="s">
        <v>3048</v>
      </c>
      <c r="AI3132" s="218"/>
      <c r="AJ3132" s="134">
        <f t="shared" ca="1" si="635"/>
        <v>3021</v>
      </c>
      <c r="AK3132" s="35" t="s">
        <v>153</v>
      </c>
      <c r="AL3132" s="134" t="str">
        <f t="shared" ca="1" si="638"/>
        <v>3021.</v>
      </c>
      <c r="AM3132" s="140"/>
      <c r="AN3132" s="35"/>
      <c r="AO3132" s="193"/>
    </row>
    <row r="3133" spans="1:41" ht="22.5" hidden="1" customHeight="1" x14ac:dyDescent="0.25">
      <c r="A3133" s="68" t="s">
        <v>6202</v>
      </c>
      <c r="B3133" s="25">
        <v>4299</v>
      </c>
      <c r="C3133" s="333" t="s">
        <v>2438</v>
      </c>
      <c r="D3133" s="25">
        <v>1976</v>
      </c>
      <c r="E3133" s="108" t="s">
        <v>2932</v>
      </c>
      <c r="F3133" s="68" t="s">
        <v>2933</v>
      </c>
      <c r="G3133" s="25">
        <v>9</v>
      </c>
      <c r="H3133" s="25">
        <v>6</v>
      </c>
      <c r="I3133" s="170">
        <v>12225.4</v>
      </c>
      <c r="J3133" s="170">
        <v>11995.7</v>
      </c>
      <c r="K3133" s="170">
        <v>11478.4</v>
      </c>
      <c r="L3133" s="287">
        <v>591</v>
      </c>
      <c r="M3133" s="170">
        <f t="shared" si="636"/>
        <v>12094808.889999999</v>
      </c>
      <c r="N3133" s="137"/>
      <c r="O3133" s="135"/>
      <c r="P3133" s="137"/>
      <c r="Q3133" s="137">
        <f t="shared" si="637"/>
        <v>12094808.889999999</v>
      </c>
      <c r="R3133" s="137"/>
      <c r="S3133" s="30"/>
      <c r="T3133" s="137"/>
      <c r="U3133" s="137">
        <v>3409.87</v>
      </c>
      <c r="V3133" s="137">
        <f>U3133*3547</f>
        <v>12094808.889999999</v>
      </c>
      <c r="W3133" s="137"/>
      <c r="X3133" s="137"/>
      <c r="Y3133" s="137"/>
      <c r="Z3133" s="137"/>
      <c r="AA3133" s="137"/>
      <c r="AB3133" s="137"/>
      <c r="AC3133" s="137"/>
      <c r="AD3133" s="137"/>
      <c r="AE3133" s="137"/>
      <c r="AF3133" s="137"/>
      <c r="AG3133" s="337">
        <v>2025</v>
      </c>
      <c r="AH3133" s="166"/>
      <c r="AI3133" s="166"/>
      <c r="AJ3133" s="134">
        <f t="shared" ca="1" si="635"/>
        <v>3022</v>
      </c>
      <c r="AK3133" s="35" t="s">
        <v>153</v>
      </c>
      <c r="AL3133" s="134" t="str">
        <f t="shared" ca="1" si="638"/>
        <v>3022.</v>
      </c>
      <c r="AM3133" s="140"/>
      <c r="AN3133" s="35"/>
      <c r="AO3133" s="193"/>
    </row>
    <row r="3134" spans="1:41" ht="22.5" hidden="1" customHeight="1" x14ac:dyDescent="0.25">
      <c r="A3134" s="68" t="s">
        <v>6203</v>
      </c>
      <c r="B3134" s="25">
        <v>5073</v>
      </c>
      <c r="C3134" s="205" t="s">
        <v>2439</v>
      </c>
      <c r="D3134" s="25">
        <v>1976</v>
      </c>
      <c r="E3134" s="108" t="s">
        <v>2932</v>
      </c>
      <c r="F3134" s="68" t="s">
        <v>2933</v>
      </c>
      <c r="G3134" s="25">
        <v>5</v>
      </c>
      <c r="H3134" s="25">
        <v>4</v>
      </c>
      <c r="I3134" s="137">
        <v>3798.3</v>
      </c>
      <c r="J3134" s="137">
        <v>3367.2</v>
      </c>
      <c r="K3134" s="137">
        <v>3367.2</v>
      </c>
      <c r="L3134" s="30">
        <v>192</v>
      </c>
      <c r="M3134" s="137">
        <f t="shared" si="636"/>
        <v>2645902</v>
      </c>
      <c r="N3134" s="137"/>
      <c r="O3134" s="135"/>
      <c r="P3134" s="137"/>
      <c r="Q3134" s="137">
        <f t="shared" si="637"/>
        <v>2645902</v>
      </c>
      <c r="R3134" s="137"/>
      <c r="S3134" s="30"/>
      <c r="T3134" s="137"/>
      <c r="U3134" s="137"/>
      <c r="V3134" s="137"/>
      <c r="W3134" s="137"/>
      <c r="X3134" s="137"/>
      <c r="Y3134" s="137">
        <v>1862</v>
      </c>
      <c r="Z3134" s="137">
        <f>Y3134*1421</f>
        <v>2645902</v>
      </c>
      <c r="AA3134" s="137"/>
      <c r="AB3134" s="137"/>
      <c r="AC3134" s="137"/>
      <c r="AD3134" s="137"/>
      <c r="AE3134" s="137"/>
      <c r="AF3134" s="137"/>
      <c r="AG3134" s="337">
        <v>2025</v>
      </c>
      <c r="AH3134" s="218"/>
      <c r="AI3134" s="218"/>
      <c r="AJ3134" s="134">
        <f t="shared" ca="1" si="635"/>
        <v>3023</v>
      </c>
      <c r="AK3134" s="35" t="s">
        <v>153</v>
      </c>
      <c r="AL3134" s="134" t="str">
        <f t="shared" ca="1" si="638"/>
        <v>3023.</v>
      </c>
      <c r="AM3134" s="140"/>
      <c r="AN3134" s="35"/>
      <c r="AO3134" s="193"/>
    </row>
    <row r="3135" spans="1:41" ht="22.5" hidden="1" customHeight="1" x14ac:dyDescent="0.25">
      <c r="A3135" s="68" t="s">
        <v>6204</v>
      </c>
      <c r="B3135" s="25">
        <v>4106</v>
      </c>
      <c r="C3135" s="36" t="s">
        <v>2440</v>
      </c>
      <c r="D3135" s="25">
        <v>2011</v>
      </c>
      <c r="E3135" s="108" t="s">
        <v>2932</v>
      </c>
      <c r="F3135" s="68" t="s">
        <v>2934</v>
      </c>
      <c r="G3135" s="25">
        <v>5</v>
      </c>
      <c r="H3135" s="25">
        <v>6</v>
      </c>
      <c r="I3135" s="137">
        <v>5199.8</v>
      </c>
      <c r="J3135" s="137">
        <v>4757.8</v>
      </c>
      <c r="K3135" s="137">
        <v>4757.8</v>
      </c>
      <c r="L3135" s="30">
        <v>218</v>
      </c>
      <c r="M3135" s="170">
        <f t="shared" si="636"/>
        <v>1762301.19</v>
      </c>
      <c r="N3135" s="137"/>
      <c r="O3135" s="135"/>
      <c r="P3135" s="137"/>
      <c r="Q3135" s="137">
        <f t="shared" si="637"/>
        <v>1762301.19</v>
      </c>
      <c r="R3135" s="137">
        <v>1762301.19</v>
      </c>
      <c r="S3135" s="30"/>
      <c r="T3135" s="137"/>
      <c r="U3135" s="137"/>
      <c r="V3135" s="137"/>
      <c r="W3135" s="137"/>
      <c r="X3135" s="137"/>
      <c r="Y3135" s="137"/>
      <c r="Z3135" s="137"/>
      <c r="AA3135" s="137"/>
      <c r="AB3135" s="137"/>
      <c r="AC3135" s="137"/>
      <c r="AD3135" s="137"/>
      <c r="AE3135" s="137"/>
      <c r="AF3135" s="137"/>
      <c r="AG3135" s="337">
        <v>2025</v>
      </c>
      <c r="AH3135" s="171" t="s">
        <v>3049</v>
      </c>
      <c r="AI3135" s="171"/>
      <c r="AJ3135" s="134">
        <f t="shared" ca="1" si="635"/>
        <v>3024</v>
      </c>
      <c r="AK3135" s="35" t="s">
        <v>153</v>
      </c>
      <c r="AL3135" s="134" t="str">
        <f t="shared" ca="1" si="638"/>
        <v>3024.</v>
      </c>
      <c r="AM3135" s="140"/>
      <c r="AN3135" s="35"/>
      <c r="AO3135" s="193"/>
    </row>
    <row r="3136" spans="1:41" ht="22.5" hidden="1" customHeight="1" x14ac:dyDescent="0.25">
      <c r="A3136" s="68" t="s">
        <v>6205</v>
      </c>
      <c r="B3136" s="25">
        <v>5275</v>
      </c>
      <c r="C3136" s="333" t="s">
        <v>2442</v>
      </c>
      <c r="D3136" s="25">
        <v>1978</v>
      </c>
      <c r="E3136" s="68" t="s">
        <v>2932</v>
      </c>
      <c r="F3136" s="68" t="s">
        <v>2933</v>
      </c>
      <c r="G3136" s="25">
        <v>5</v>
      </c>
      <c r="H3136" s="25">
        <v>4</v>
      </c>
      <c r="I3136" s="139">
        <v>3368.9</v>
      </c>
      <c r="J3136" s="139">
        <v>3133.1</v>
      </c>
      <c r="K3136" s="139">
        <v>2299.1999999999998</v>
      </c>
      <c r="L3136" s="25">
        <v>184</v>
      </c>
      <c r="M3136" s="170">
        <f t="shared" si="636"/>
        <v>1831830</v>
      </c>
      <c r="N3136" s="137"/>
      <c r="O3136" s="135"/>
      <c r="P3136" s="137"/>
      <c r="Q3136" s="137">
        <f t="shared" si="637"/>
        <v>1831830</v>
      </c>
      <c r="R3136" s="137">
        <v>1831830</v>
      </c>
      <c r="S3136" s="337"/>
      <c r="T3136" s="336"/>
      <c r="U3136" s="137"/>
      <c r="V3136" s="137"/>
      <c r="W3136" s="137"/>
      <c r="X3136" s="137"/>
      <c r="Y3136" s="139"/>
      <c r="Z3136" s="139"/>
      <c r="AA3136" s="336"/>
      <c r="AB3136" s="336"/>
      <c r="AC3136" s="336"/>
      <c r="AD3136" s="336"/>
      <c r="AE3136" s="137"/>
      <c r="AF3136" s="137"/>
      <c r="AG3136" s="337">
        <v>2025</v>
      </c>
      <c r="AH3136" s="122" t="s">
        <v>3053</v>
      </c>
      <c r="AJ3136" s="134">
        <f t="shared" ca="1" si="635"/>
        <v>3025</v>
      </c>
      <c r="AK3136" s="35" t="s">
        <v>153</v>
      </c>
      <c r="AL3136" s="134" t="str">
        <f t="shared" ca="1" si="638"/>
        <v>3025.</v>
      </c>
      <c r="AM3136" s="140"/>
      <c r="AO3136" s="193"/>
    </row>
    <row r="3137" spans="1:41" ht="22.5" hidden="1" customHeight="1" x14ac:dyDescent="0.25">
      <c r="A3137" s="68" t="s">
        <v>6206</v>
      </c>
      <c r="B3137" s="25">
        <v>4475</v>
      </c>
      <c r="C3137" s="333" t="s">
        <v>2443</v>
      </c>
      <c r="D3137" s="25">
        <v>1979</v>
      </c>
      <c r="E3137" s="68" t="s">
        <v>2932</v>
      </c>
      <c r="F3137" s="68" t="s">
        <v>2933</v>
      </c>
      <c r="G3137" s="25">
        <v>5</v>
      </c>
      <c r="H3137" s="25">
        <v>4</v>
      </c>
      <c r="I3137" s="139">
        <v>3433.9</v>
      </c>
      <c r="J3137" s="139">
        <v>3108</v>
      </c>
      <c r="K3137" s="139">
        <v>3108</v>
      </c>
      <c r="L3137" s="25">
        <v>198</v>
      </c>
      <c r="M3137" s="170">
        <f t="shared" si="636"/>
        <v>3341274</v>
      </c>
      <c r="N3137" s="137"/>
      <c r="O3137" s="135"/>
      <c r="P3137" s="137"/>
      <c r="Q3137" s="137">
        <f t="shared" si="637"/>
        <v>3341274</v>
      </c>
      <c r="R3137" s="137"/>
      <c r="S3137" s="337"/>
      <c r="T3137" s="336"/>
      <c r="U3137" s="137">
        <v>942</v>
      </c>
      <c r="V3137" s="137">
        <f>U3137*3547</f>
        <v>3341274</v>
      </c>
      <c r="W3137" s="336"/>
      <c r="X3137" s="336"/>
      <c r="Y3137" s="139"/>
      <c r="Z3137" s="139"/>
      <c r="AA3137" s="336"/>
      <c r="AB3137" s="336"/>
      <c r="AC3137" s="336"/>
      <c r="AD3137" s="336"/>
      <c r="AE3137" s="137"/>
      <c r="AF3137" s="336"/>
      <c r="AG3137" s="337">
        <v>2025</v>
      </c>
      <c r="AH3137" s="166"/>
      <c r="AI3137" s="166"/>
      <c r="AJ3137" s="134">
        <f t="shared" ca="1" si="635"/>
        <v>3026</v>
      </c>
      <c r="AK3137" s="35" t="s">
        <v>153</v>
      </c>
      <c r="AL3137" s="134" t="str">
        <f t="shared" ca="1" si="638"/>
        <v>3026.</v>
      </c>
      <c r="AM3137" s="140"/>
      <c r="AO3137" s="193"/>
    </row>
    <row r="3138" spans="1:41" ht="22.5" hidden="1" customHeight="1" x14ac:dyDescent="0.25">
      <c r="A3138" s="68" t="s">
        <v>6207</v>
      </c>
      <c r="B3138" s="25">
        <v>4554</v>
      </c>
      <c r="C3138" s="205" t="s">
        <v>2444</v>
      </c>
      <c r="D3138" s="25">
        <v>1979</v>
      </c>
      <c r="E3138" s="108" t="s">
        <v>2932</v>
      </c>
      <c r="F3138" s="68" t="s">
        <v>2934</v>
      </c>
      <c r="G3138" s="25">
        <v>5</v>
      </c>
      <c r="H3138" s="25">
        <v>5</v>
      </c>
      <c r="I3138" s="137">
        <v>4226.3999999999996</v>
      </c>
      <c r="J3138" s="137">
        <v>3929.6</v>
      </c>
      <c r="K3138" s="137">
        <v>3929.6</v>
      </c>
      <c r="L3138" s="30">
        <v>130</v>
      </c>
      <c r="M3138" s="170">
        <f t="shared" si="636"/>
        <v>1099917</v>
      </c>
      <c r="N3138" s="137"/>
      <c r="O3138" s="135"/>
      <c r="P3138" s="137"/>
      <c r="Q3138" s="137">
        <f t="shared" si="637"/>
        <v>1099917</v>
      </c>
      <c r="R3138" s="137">
        <v>1099917</v>
      </c>
      <c r="S3138" s="30"/>
      <c r="T3138" s="137"/>
      <c r="U3138" s="137"/>
      <c r="V3138" s="137"/>
      <c r="W3138" s="137"/>
      <c r="X3138" s="137"/>
      <c r="Y3138" s="137"/>
      <c r="Z3138" s="137"/>
      <c r="AA3138" s="137"/>
      <c r="AB3138" s="137"/>
      <c r="AC3138" s="137"/>
      <c r="AD3138" s="137"/>
      <c r="AE3138" s="137"/>
      <c r="AF3138" s="137"/>
      <c r="AG3138" s="337">
        <v>2025</v>
      </c>
      <c r="AH3138" s="218" t="s">
        <v>3049</v>
      </c>
      <c r="AI3138" s="218"/>
      <c r="AJ3138" s="134">
        <f t="shared" ca="1" si="635"/>
        <v>3027</v>
      </c>
      <c r="AK3138" s="35" t="s">
        <v>153</v>
      </c>
      <c r="AL3138" s="134" t="str">
        <f t="shared" ca="1" si="638"/>
        <v>3027.</v>
      </c>
      <c r="AM3138" s="140"/>
      <c r="AN3138" s="35"/>
      <c r="AO3138" s="193"/>
    </row>
    <row r="3139" spans="1:41" ht="22.5" hidden="1" customHeight="1" x14ac:dyDescent="0.25">
      <c r="A3139" s="68" t="s">
        <v>6208</v>
      </c>
      <c r="B3139" s="25">
        <v>5352</v>
      </c>
      <c r="C3139" s="36" t="s">
        <v>2445</v>
      </c>
      <c r="D3139" s="25">
        <v>1979</v>
      </c>
      <c r="E3139" s="108" t="s">
        <v>2932</v>
      </c>
      <c r="F3139" s="68" t="s">
        <v>2934</v>
      </c>
      <c r="G3139" s="25">
        <v>7</v>
      </c>
      <c r="H3139" s="25">
        <v>2</v>
      </c>
      <c r="I3139" s="137">
        <v>3206.1</v>
      </c>
      <c r="J3139" s="137">
        <v>3485.9</v>
      </c>
      <c r="K3139" s="137">
        <v>3154.8</v>
      </c>
      <c r="L3139" s="30">
        <v>102</v>
      </c>
      <c r="M3139" s="170">
        <f t="shared" si="636"/>
        <v>2940463</v>
      </c>
      <c r="N3139" s="137"/>
      <c r="O3139" s="135"/>
      <c r="P3139" s="137"/>
      <c r="Q3139" s="137">
        <f t="shared" si="637"/>
        <v>2940463</v>
      </c>
      <c r="R3139" s="137"/>
      <c r="S3139" s="30"/>
      <c r="T3139" s="137"/>
      <c r="U3139" s="137">
        <v>829</v>
      </c>
      <c r="V3139" s="137">
        <f>U3139*3547</f>
        <v>2940463</v>
      </c>
      <c r="W3139" s="137"/>
      <c r="X3139" s="137"/>
      <c r="Y3139" s="137"/>
      <c r="Z3139" s="137"/>
      <c r="AA3139" s="137"/>
      <c r="AB3139" s="137"/>
      <c r="AC3139" s="336"/>
      <c r="AD3139" s="336"/>
      <c r="AE3139" s="137"/>
      <c r="AF3139" s="137"/>
      <c r="AG3139" s="337">
        <v>2025</v>
      </c>
      <c r="AH3139" s="166"/>
      <c r="AI3139" s="166"/>
      <c r="AJ3139" s="134">
        <f t="shared" ca="1" si="635"/>
        <v>3028</v>
      </c>
      <c r="AK3139" s="35" t="s">
        <v>153</v>
      </c>
      <c r="AL3139" s="134" t="str">
        <f t="shared" ca="1" si="638"/>
        <v>3028.</v>
      </c>
      <c r="AM3139" s="140"/>
      <c r="AN3139" s="35"/>
      <c r="AO3139" s="193"/>
    </row>
    <row r="3140" spans="1:41" ht="22.5" hidden="1" customHeight="1" x14ac:dyDescent="0.25">
      <c r="A3140" s="68" t="s">
        <v>6209</v>
      </c>
      <c r="B3140" s="25">
        <v>4881</v>
      </c>
      <c r="C3140" s="205" t="s">
        <v>2446</v>
      </c>
      <c r="D3140" s="25">
        <v>1980</v>
      </c>
      <c r="E3140" s="108" t="s">
        <v>2932</v>
      </c>
      <c r="F3140" s="68" t="s">
        <v>2934</v>
      </c>
      <c r="G3140" s="25">
        <v>5</v>
      </c>
      <c r="H3140" s="25">
        <v>6</v>
      </c>
      <c r="I3140" s="137">
        <v>4495.2</v>
      </c>
      <c r="J3140" s="137">
        <v>4148.3999999999996</v>
      </c>
      <c r="K3140" s="137">
        <v>2443.6</v>
      </c>
      <c r="L3140" s="30">
        <v>175</v>
      </c>
      <c r="M3140" s="170">
        <f t="shared" si="636"/>
        <v>1668638.79</v>
      </c>
      <c r="N3140" s="137"/>
      <c r="O3140" s="135"/>
      <c r="P3140" s="137"/>
      <c r="Q3140" s="137">
        <f t="shared" si="637"/>
        <v>1668638.79</v>
      </c>
      <c r="R3140" s="137">
        <v>1668638.79</v>
      </c>
      <c r="S3140" s="30"/>
      <c r="T3140" s="137"/>
      <c r="U3140" s="137"/>
      <c r="V3140" s="137"/>
      <c r="W3140" s="137"/>
      <c r="X3140" s="137"/>
      <c r="Y3140" s="137"/>
      <c r="Z3140" s="137"/>
      <c r="AA3140" s="137"/>
      <c r="AB3140" s="137"/>
      <c r="AC3140" s="137"/>
      <c r="AD3140" s="137"/>
      <c r="AE3140" s="137"/>
      <c r="AF3140" s="137"/>
      <c r="AG3140" s="337">
        <v>2025</v>
      </c>
      <c r="AH3140" s="218" t="s">
        <v>3049</v>
      </c>
      <c r="AI3140" s="218"/>
      <c r="AJ3140" s="134">
        <f t="shared" ca="1" si="635"/>
        <v>3029</v>
      </c>
      <c r="AK3140" s="35" t="s">
        <v>153</v>
      </c>
      <c r="AL3140" s="134" t="str">
        <f t="shared" ca="1" si="638"/>
        <v>3029.</v>
      </c>
      <c r="AM3140" s="140"/>
      <c r="AN3140" s="35"/>
      <c r="AO3140" s="193"/>
    </row>
    <row r="3141" spans="1:41" ht="22.5" hidden="1" customHeight="1" x14ac:dyDescent="0.25">
      <c r="A3141" s="68" t="s">
        <v>6210</v>
      </c>
      <c r="B3141" s="25">
        <v>5453</v>
      </c>
      <c r="C3141" s="205" t="s">
        <v>2447</v>
      </c>
      <c r="D3141" s="25">
        <v>1980</v>
      </c>
      <c r="E3141" s="108" t="s">
        <v>2932</v>
      </c>
      <c r="F3141" s="68" t="s">
        <v>2934</v>
      </c>
      <c r="G3141" s="25">
        <v>9</v>
      </c>
      <c r="H3141" s="25">
        <v>8</v>
      </c>
      <c r="I3141" s="137">
        <v>14794.5</v>
      </c>
      <c r="J3141" s="137">
        <v>14307.2</v>
      </c>
      <c r="K3141" s="137">
        <v>14234.3</v>
      </c>
      <c r="L3141" s="30">
        <v>710</v>
      </c>
      <c r="M3141" s="170">
        <f t="shared" si="636"/>
        <v>3182673</v>
      </c>
      <c r="N3141" s="137"/>
      <c r="O3141" s="135"/>
      <c r="P3141" s="137"/>
      <c r="Q3141" s="137">
        <f t="shared" si="637"/>
        <v>3182673</v>
      </c>
      <c r="R3141" s="137">
        <v>3182673</v>
      </c>
      <c r="S3141" s="30"/>
      <c r="T3141" s="137"/>
      <c r="U3141" s="137"/>
      <c r="V3141" s="137"/>
      <c r="W3141" s="137"/>
      <c r="X3141" s="137"/>
      <c r="Y3141" s="137"/>
      <c r="Z3141" s="137"/>
      <c r="AA3141" s="137"/>
      <c r="AB3141" s="137"/>
      <c r="AC3141" s="137"/>
      <c r="AD3141" s="137"/>
      <c r="AE3141" s="137"/>
      <c r="AF3141" s="137"/>
      <c r="AG3141" s="337">
        <v>2025</v>
      </c>
      <c r="AH3141" s="218" t="s">
        <v>3049</v>
      </c>
      <c r="AI3141" s="218"/>
      <c r="AJ3141" s="134">
        <f t="shared" ca="1" si="635"/>
        <v>3030</v>
      </c>
      <c r="AK3141" s="35" t="s">
        <v>153</v>
      </c>
      <c r="AL3141" s="134" t="str">
        <f t="shared" ca="1" si="638"/>
        <v>3030.</v>
      </c>
      <c r="AM3141" s="140"/>
      <c r="AN3141" s="35"/>
      <c r="AO3141" s="193"/>
    </row>
    <row r="3142" spans="1:41" ht="22.5" hidden="1" customHeight="1" x14ac:dyDescent="0.25">
      <c r="A3142" s="68" t="s">
        <v>6211</v>
      </c>
      <c r="B3142" s="117">
        <v>5026</v>
      </c>
      <c r="C3142" s="36" t="s">
        <v>2449</v>
      </c>
      <c r="D3142" s="25">
        <v>1981</v>
      </c>
      <c r="E3142" s="108" t="s">
        <v>2932</v>
      </c>
      <c r="F3142" s="68" t="s">
        <v>2934</v>
      </c>
      <c r="G3142" s="25">
        <v>5</v>
      </c>
      <c r="H3142" s="25">
        <v>4</v>
      </c>
      <c r="I3142" s="170">
        <v>1659</v>
      </c>
      <c r="J3142" s="170">
        <v>1659</v>
      </c>
      <c r="K3142" s="170">
        <v>898.3</v>
      </c>
      <c r="L3142" s="287">
        <v>68</v>
      </c>
      <c r="M3142" s="170">
        <f t="shared" si="636"/>
        <v>615830.28</v>
      </c>
      <c r="N3142" s="137"/>
      <c r="O3142" s="135"/>
      <c r="P3142" s="137"/>
      <c r="Q3142" s="137">
        <f t="shared" si="637"/>
        <v>615830.28</v>
      </c>
      <c r="R3142" s="137">
        <v>615830.28</v>
      </c>
      <c r="S3142" s="30"/>
      <c r="T3142" s="137"/>
      <c r="U3142" s="137"/>
      <c r="V3142" s="137"/>
      <c r="W3142" s="137"/>
      <c r="X3142" s="137"/>
      <c r="Y3142" s="137"/>
      <c r="Z3142" s="137"/>
      <c r="AA3142" s="137"/>
      <c r="AB3142" s="137"/>
      <c r="AC3142" s="137"/>
      <c r="AD3142" s="137"/>
      <c r="AE3142" s="137"/>
      <c r="AF3142" s="137"/>
      <c r="AG3142" s="337">
        <v>2025</v>
      </c>
      <c r="AH3142" s="171" t="s">
        <v>3049</v>
      </c>
      <c r="AI3142" s="171"/>
      <c r="AJ3142" s="134">
        <f t="shared" ca="1" si="635"/>
        <v>3031</v>
      </c>
      <c r="AK3142" s="35" t="s">
        <v>153</v>
      </c>
      <c r="AL3142" s="134" t="str">
        <f t="shared" ca="1" si="638"/>
        <v>3031.</v>
      </c>
      <c r="AM3142" s="140"/>
      <c r="AN3142" s="35"/>
      <c r="AO3142" s="193"/>
    </row>
    <row r="3143" spans="1:41" ht="23.25" hidden="1" customHeight="1" x14ac:dyDescent="0.25">
      <c r="A3143" s="68" t="s">
        <v>6212</v>
      </c>
      <c r="B3143" s="25">
        <v>4235</v>
      </c>
      <c r="C3143" s="36" t="s">
        <v>2450</v>
      </c>
      <c r="D3143" s="25">
        <v>1982</v>
      </c>
      <c r="E3143" s="68" t="s">
        <v>2932</v>
      </c>
      <c r="F3143" s="68" t="s">
        <v>2933</v>
      </c>
      <c r="G3143" s="25">
        <v>9</v>
      </c>
      <c r="H3143" s="25">
        <v>8</v>
      </c>
      <c r="I3143" s="335">
        <v>15614</v>
      </c>
      <c r="J3143" s="335">
        <v>9208</v>
      </c>
      <c r="K3143" s="335">
        <v>9208</v>
      </c>
      <c r="L3143" s="12">
        <v>698</v>
      </c>
      <c r="M3143" s="170">
        <f t="shared" si="636"/>
        <v>24849280</v>
      </c>
      <c r="N3143" s="137"/>
      <c r="O3143" s="135"/>
      <c r="P3143" s="137"/>
      <c r="Q3143" s="137">
        <f t="shared" si="637"/>
        <v>24849280</v>
      </c>
      <c r="R3143" s="137"/>
      <c r="S3143" s="30">
        <v>8</v>
      </c>
      <c r="T3143" s="137">
        <f>S3143*3106160</f>
        <v>24849280</v>
      </c>
      <c r="U3143" s="137"/>
      <c r="V3143" s="137"/>
      <c r="W3143" s="137"/>
      <c r="X3143" s="137"/>
      <c r="Y3143" s="137"/>
      <c r="Z3143" s="137"/>
      <c r="AA3143" s="137"/>
      <c r="AB3143" s="137"/>
      <c r="AC3143" s="336"/>
      <c r="AD3143" s="336"/>
      <c r="AE3143" s="137"/>
      <c r="AF3143" s="137"/>
      <c r="AG3143" s="337">
        <v>2025</v>
      </c>
      <c r="AH3143" s="171"/>
      <c r="AI3143" s="171"/>
      <c r="AJ3143" s="134">
        <f t="shared" ca="1" si="635"/>
        <v>3032</v>
      </c>
      <c r="AK3143" s="35" t="s">
        <v>153</v>
      </c>
      <c r="AL3143" s="134" t="str">
        <f t="shared" ca="1" si="638"/>
        <v>3032.</v>
      </c>
      <c r="AM3143" s="140"/>
      <c r="AO3143" s="193"/>
    </row>
    <row r="3144" spans="1:41" s="192" customFormat="1" ht="22.5" customHeight="1" x14ac:dyDescent="0.25">
      <c r="A3144" s="161" t="s">
        <v>6213</v>
      </c>
      <c r="B3144" s="162">
        <v>5378</v>
      </c>
      <c r="C3144" s="202" t="s">
        <v>2451</v>
      </c>
      <c r="D3144" s="162">
        <v>1983</v>
      </c>
      <c r="E3144" s="234" t="s">
        <v>2932</v>
      </c>
      <c r="F3144" s="161" t="s">
        <v>2934</v>
      </c>
      <c r="G3144" s="162">
        <v>4</v>
      </c>
      <c r="H3144" s="162">
        <v>3</v>
      </c>
      <c r="I3144" s="163">
        <v>4534.5</v>
      </c>
      <c r="J3144" s="163">
        <v>4087.6</v>
      </c>
      <c r="K3144" s="163">
        <v>4087.6</v>
      </c>
      <c r="L3144" s="164">
        <v>117</v>
      </c>
      <c r="M3144" s="288">
        <f t="shared" si="636"/>
        <v>5888450</v>
      </c>
      <c r="N3144" s="163"/>
      <c r="O3144" s="191"/>
      <c r="P3144" s="163"/>
      <c r="Q3144" s="163">
        <f t="shared" si="637"/>
        <v>5888450</v>
      </c>
      <c r="R3144" s="163">
        <v>5888450</v>
      </c>
      <c r="S3144" s="164"/>
      <c r="T3144" s="163"/>
      <c r="U3144" s="163"/>
      <c r="V3144" s="163"/>
      <c r="W3144" s="163"/>
      <c r="X3144" s="163"/>
      <c r="Y3144" s="163"/>
      <c r="Z3144" s="163"/>
      <c r="AA3144" s="163"/>
      <c r="AB3144" s="163"/>
      <c r="AC3144" s="163"/>
      <c r="AD3144" s="163"/>
      <c r="AE3144" s="163"/>
      <c r="AF3144" s="163"/>
      <c r="AG3144" s="198">
        <v>2025</v>
      </c>
      <c r="AH3144" s="220" t="s">
        <v>3050</v>
      </c>
      <c r="AI3144" s="220"/>
      <c r="AJ3144" s="309">
        <f t="shared" ca="1" si="635"/>
        <v>3033</v>
      </c>
      <c r="AK3144" s="298" t="s">
        <v>153</v>
      </c>
      <c r="AL3144" s="309" t="str">
        <f t="shared" ca="1" si="638"/>
        <v>3033.</v>
      </c>
      <c r="AM3144" s="199"/>
      <c r="AN3144" s="298"/>
      <c r="AO3144" s="193"/>
    </row>
    <row r="3145" spans="1:41" ht="22.5" hidden="1" customHeight="1" x14ac:dyDescent="0.25">
      <c r="A3145" s="68" t="s">
        <v>6214</v>
      </c>
      <c r="B3145" s="25">
        <v>4580</v>
      </c>
      <c r="C3145" s="333" t="s">
        <v>2452</v>
      </c>
      <c r="D3145" s="25">
        <v>1984</v>
      </c>
      <c r="E3145" s="108" t="s">
        <v>2932</v>
      </c>
      <c r="F3145" s="68" t="s">
        <v>2933</v>
      </c>
      <c r="G3145" s="25">
        <v>5</v>
      </c>
      <c r="H3145" s="25">
        <v>3</v>
      </c>
      <c r="I3145" s="170">
        <v>2978.4</v>
      </c>
      <c r="J3145" s="137">
        <v>1749.1</v>
      </c>
      <c r="K3145" s="170">
        <v>1749.1</v>
      </c>
      <c r="L3145" s="287">
        <v>131</v>
      </c>
      <c r="M3145" s="170">
        <f t="shared" si="636"/>
        <v>3050420</v>
      </c>
      <c r="N3145" s="137"/>
      <c r="O3145" s="135"/>
      <c r="P3145" s="137"/>
      <c r="Q3145" s="137">
        <f t="shared" si="637"/>
        <v>3050420</v>
      </c>
      <c r="R3145" s="137"/>
      <c r="S3145" s="30"/>
      <c r="T3145" s="137"/>
      <c r="U3145" s="137">
        <v>860</v>
      </c>
      <c r="V3145" s="137">
        <f>U3145*3547</f>
        <v>3050420</v>
      </c>
      <c r="W3145" s="137"/>
      <c r="X3145" s="137"/>
      <c r="Y3145" s="137"/>
      <c r="Z3145" s="137"/>
      <c r="AA3145" s="137"/>
      <c r="AB3145" s="137"/>
      <c r="AC3145" s="137"/>
      <c r="AD3145" s="137"/>
      <c r="AE3145" s="137"/>
      <c r="AF3145" s="137"/>
      <c r="AG3145" s="337">
        <v>2025</v>
      </c>
      <c r="AH3145" s="166"/>
      <c r="AI3145" s="166"/>
      <c r="AJ3145" s="134">
        <f t="shared" ca="1" si="635"/>
        <v>3034</v>
      </c>
      <c r="AK3145" s="35" t="s">
        <v>153</v>
      </c>
      <c r="AL3145" s="134" t="str">
        <f t="shared" ca="1" si="638"/>
        <v>3034.</v>
      </c>
      <c r="AM3145" s="140"/>
      <c r="AN3145" s="35"/>
      <c r="AO3145" s="193"/>
    </row>
    <row r="3146" spans="1:41" ht="22.5" hidden="1" customHeight="1" x14ac:dyDescent="0.25">
      <c r="A3146" s="68" t="s">
        <v>6215</v>
      </c>
      <c r="B3146" s="25">
        <v>5001</v>
      </c>
      <c r="C3146" s="333" t="s">
        <v>2453</v>
      </c>
      <c r="D3146" s="25">
        <v>1987</v>
      </c>
      <c r="E3146" s="108" t="s">
        <v>2932</v>
      </c>
      <c r="F3146" s="68" t="s">
        <v>2934</v>
      </c>
      <c r="G3146" s="25">
        <v>9</v>
      </c>
      <c r="H3146" s="25">
        <v>1</v>
      </c>
      <c r="I3146" s="170">
        <v>1873.8</v>
      </c>
      <c r="J3146" s="170">
        <v>1873.8</v>
      </c>
      <c r="K3146" s="170">
        <v>1873.8</v>
      </c>
      <c r="L3146" s="287">
        <v>89</v>
      </c>
      <c r="M3146" s="170">
        <f t="shared" si="636"/>
        <v>2716809</v>
      </c>
      <c r="N3146" s="137"/>
      <c r="O3146" s="135"/>
      <c r="P3146" s="137"/>
      <c r="Q3146" s="137">
        <f t="shared" si="637"/>
        <v>2716809</v>
      </c>
      <c r="R3146" s="137">
        <v>2716809</v>
      </c>
      <c r="S3146" s="30"/>
      <c r="T3146" s="137"/>
      <c r="U3146" s="137"/>
      <c r="V3146" s="137"/>
      <c r="W3146" s="137"/>
      <c r="X3146" s="137"/>
      <c r="Y3146" s="137"/>
      <c r="Z3146" s="137"/>
      <c r="AA3146" s="137"/>
      <c r="AB3146" s="137"/>
      <c r="AC3146" s="137"/>
      <c r="AD3146" s="137"/>
      <c r="AE3146" s="137"/>
      <c r="AF3146" s="137"/>
      <c r="AG3146" s="337">
        <v>2025</v>
      </c>
      <c r="AH3146" s="171" t="s">
        <v>3050</v>
      </c>
      <c r="AI3146" s="171"/>
      <c r="AJ3146" s="134">
        <f t="shared" ca="1" si="635"/>
        <v>3035</v>
      </c>
      <c r="AK3146" s="35" t="s">
        <v>153</v>
      </c>
      <c r="AL3146" s="134" t="str">
        <f t="shared" ca="1" si="638"/>
        <v>3035.</v>
      </c>
      <c r="AM3146" s="140"/>
      <c r="AN3146" s="35"/>
      <c r="AO3146" s="193"/>
    </row>
    <row r="3147" spans="1:41" ht="23.25" hidden="1" customHeight="1" x14ac:dyDescent="0.25">
      <c r="A3147" s="68" t="s">
        <v>6216</v>
      </c>
      <c r="B3147" s="25">
        <v>5147</v>
      </c>
      <c r="C3147" s="36" t="s">
        <v>2454</v>
      </c>
      <c r="D3147" s="25">
        <v>1987</v>
      </c>
      <c r="E3147" s="108" t="s">
        <v>2932</v>
      </c>
      <c r="F3147" s="68" t="s">
        <v>2933</v>
      </c>
      <c r="G3147" s="25">
        <v>9</v>
      </c>
      <c r="H3147" s="25">
        <v>6</v>
      </c>
      <c r="I3147" s="137">
        <v>11650.4</v>
      </c>
      <c r="J3147" s="137">
        <v>11650.4</v>
      </c>
      <c r="K3147" s="137">
        <v>11577.7</v>
      </c>
      <c r="L3147" s="30">
        <v>558</v>
      </c>
      <c r="M3147" s="170">
        <f t="shared" si="636"/>
        <v>11454043.34</v>
      </c>
      <c r="N3147" s="137"/>
      <c r="O3147" s="135"/>
      <c r="P3147" s="137"/>
      <c r="Q3147" s="137">
        <f t="shared" si="637"/>
        <v>11454043.34</v>
      </c>
      <c r="R3147" s="137"/>
      <c r="S3147" s="30"/>
      <c r="T3147" s="137"/>
      <c r="U3147" s="137">
        <v>3229.22</v>
      </c>
      <c r="V3147" s="137">
        <f>U3147*3547</f>
        <v>11454043.34</v>
      </c>
      <c r="W3147" s="137"/>
      <c r="X3147" s="137"/>
      <c r="Y3147" s="137"/>
      <c r="Z3147" s="137"/>
      <c r="AA3147" s="137"/>
      <c r="AB3147" s="137"/>
      <c r="AC3147" s="336"/>
      <c r="AD3147" s="336"/>
      <c r="AE3147" s="137"/>
      <c r="AF3147" s="137"/>
      <c r="AG3147" s="337">
        <v>2025</v>
      </c>
      <c r="AH3147" s="166"/>
      <c r="AI3147" s="166"/>
      <c r="AJ3147" s="134">
        <f t="shared" ca="1" si="635"/>
        <v>3036</v>
      </c>
      <c r="AK3147" s="35" t="s">
        <v>153</v>
      </c>
      <c r="AL3147" s="134" t="str">
        <f t="shared" ca="1" si="638"/>
        <v>3036.</v>
      </c>
      <c r="AM3147" s="140"/>
      <c r="AO3147" s="193"/>
    </row>
    <row r="3148" spans="1:41" ht="23.25" hidden="1" customHeight="1" x14ac:dyDescent="0.25">
      <c r="A3148" s="68" t="s">
        <v>6217</v>
      </c>
      <c r="B3148" s="25">
        <v>4680</v>
      </c>
      <c r="C3148" s="36" t="s">
        <v>2455</v>
      </c>
      <c r="D3148" s="25">
        <v>1988</v>
      </c>
      <c r="E3148" s="108" t="s">
        <v>2932</v>
      </c>
      <c r="F3148" s="68" t="s">
        <v>2933</v>
      </c>
      <c r="G3148" s="25">
        <v>9</v>
      </c>
      <c r="H3148" s="25">
        <v>4</v>
      </c>
      <c r="I3148" s="137">
        <v>12110</v>
      </c>
      <c r="J3148" s="137">
        <v>7775.9</v>
      </c>
      <c r="K3148" s="137">
        <v>4668.22</v>
      </c>
      <c r="L3148" s="30">
        <v>347</v>
      </c>
      <c r="M3148" s="170">
        <f t="shared" si="636"/>
        <v>7692946.4200000009</v>
      </c>
      <c r="N3148" s="137"/>
      <c r="O3148" s="135"/>
      <c r="P3148" s="137"/>
      <c r="Q3148" s="137">
        <f t="shared" si="637"/>
        <v>7692946.4200000009</v>
      </c>
      <c r="R3148" s="137"/>
      <c r="S3148" s="30"/>
      <c r="T3148" s="137"/>
      <c r="U3148" s="137">
        <v>2168.86</v>
      </c>
      <c r="V3148" s="137">
        <f>U3148*3547</f>
        <v>7692946.4200000009</v>
      </c>
      <c r="W3148" s="137"/>
      <c r="X3148" s="137"/>
      <c r="Y3148" s="137"/>
      <c r="Z3148" s="137"/>
      <c r="AA3148" s="137"/>
      <c r="AB3148" s="137"/>
      <c r="AC3148" s="336"/>
      <c r="AD3148" s="336"/>
      <c r="AE3148" s="137"/>
      <c r="AF3148" s="137"/>
      <c r="AG3148" s="337">
        <v>2025</v>
      </c>
      <c r="AH3148" s="166"/>
      <c r="AI3148" s="166"/>
      <c r="AJ3148" s="134">
        <f t="shared" ca="1" si="635"/>
        <v>3037</v>
      </c>
      <c r="AK3148" s="35" t="s">
        <v>153</v>
      </c>
      <c r="AL3148" s="134" t="str">
        <f t="shared" ca="1" si="638"/>
        <v>3037.</v>
      </c>
      <c r="AM3148" s="140"/>
      <c r="AO3148" s="193"/>
    </row>
    <row r="3149" spans="1:41" ht="22.5" hidden="1" customHeight="1" x14ac:dyDescent="0.25">
      <c r="A3149" s="68" t="s">
        <v>6218</v>
      </c>
      <c r="B3149" s="25">
        <v>4347</v>
      </c>
      <c r="C3149" s="169" t="s">
        <v>2456</v>
      </c>
      <c r="D3149" s="25">
        <v>1989</v>
      </c>
      <c r="E3149" s="108" t="s">
        <v>2932</v>
      </c>
      <c r="F3149" s="68" t="s">
        <v>2934</v>
      </c>
      <c r="G3149" s="25">
        <v>12</v>
      </c>
      <c r="H3149" s="25">
        <v>2</v>
      </c>
      <c r="I3149" s="170">
        <v>11149.96</v>
      </c>
      <c r="J3149" s="137">
        <v>9715.2999999999993</v>
      </c>
      <c r="K3149" s="170">
        <v>7670.5</v>
      </c>
      <c r="L3149" s="287">
        <v>358</v>
      </c>
      <c r="M3149" s="170">
        <f>R3149+T3149+V3149+X3149+Z3149+AB3149+AE3149+AF3149</f>
        <v>19974000</v>
      </c>
      <c r="N3149" s="137"/>
      <c r="O3149" s="135"/>
      <c r="P3149" s="137"/>
      <c r="Q3149" s="137">
        <f t="shared" si="637"/>
        <v>19974000</v>
      </c>
      <c r="R3149" s="137">
        <v>7549360</v>
      </c>
      <c r="S3149" s="30">
        <v>4</v>
      </c>
      <c r="T3149" s="137">
        <f t="shared" ref="T3149:T3150" si="639">S3149*3106160</f>
        <v>12424640</v>
      </c>
      <c r="U3149" s="137"/>
      <c r="V3149" s="137"/>
      <c r="W3149" s="137"/>
      <c r="X3149" s="137"/>
      <c r="Y3149" s="137"/>
      <c r="Z3149" s="137"/>
      <c r="AA3149" s="137"/>
      <c r="AB3149" s="137"/>
      <c r="AC3149" s="137"/>
      <c r="AD3149" s="137"/>
      <c r="AE3149" s="137"/>
      <c r="AF3149" s="137"/>
      <c r="AG3149" s="337">
        <v>2025</v>
      </c>
      <c r="AH3149" s="171" t="s">
        <v>3053</v>
      </c>
      <c r="AI3149" s="171"/>
      <c r="AJ3149" s="134">
        <f t="shared" ca="1" si="635"/>
        <v>3038</v>
      </c>
      <c r="AK3149" s="35" t="s">
        <v>153</v>
      </c>
      <c r="AL3149" s="134" t="str">
        <f t="shared" ca="1" si="638"/>
        <v>3038.</v>
      </c>
      <c r="AM3149" s="140"/>
      <c r="AN3149" s="35"/>
      <c r="AO3149" s="193"/>
    </row>
    <row r="3150" spans="1:41" ht="23.25" hidden="1" customHeight="1" x14ac:dyDescent="0.25">
      <c r="A3150" s="68" t="s">
        <v>6219</v>
      </c>
      <c r="B3150" s="25">
        <v>4418</v>
      </c>
      <c r="C3150" s="36" t="s">
        <v>2457</v>
      </c>
      <c r="D3150" s="25">
        <v>1989</v>
      </c>
      <c r="E3150" s="108" t="s">
        <v>2932</v>
      </c>
      <c r="F3150" s="68" t="s">
        <v>2934</v>
      </c>
      <c r="G3150" s="25">
        <v>12</v>
      </c>
      <c r="H3150" s="25">
        <v>14</v>
      </c>
      <c r="I3150" s="137">
        <v>29637.5</v>
      </c>
      <c r="J3150" s="137">
        <v>29769.3</v>
      </c>
      <c r="K3150" s="137">
        <v>28083.599999999999</v>
      </c>
      <c r="L3150" s="30">
        <v>1363</v>
      </c>
      <c r="M3150" s="170">
        <f t="shared" ref="M3150:M3159" si="640">R3150+T3150+V3150+X3150+Z3150+AB3150+AE3150+AF3150</f>
        <v>46592400</v>
      </c>
      <c r="N3150" s="137"/>
      <c r="O3150" s="135"/>
      <c r="P3150" s="137"/>
      <c r="Q3150" s="137">
        <f t="shared" si="637"/>
        <v>46592400</v>
      </c>
      <c r="R3150" s="137"/>
      <c r="S3150" s="30">
        <v>15</v>
      </c>
      <c r="T3150" s="137">
        <f t="shared" si="639"/>
        <v>46592400</v>
      </c>
      <c r="U3150" s="137"/>
      <c r="V3150" s="137"/>
      <c r="W3150" s="137"/>
      <c r="X3150" s="137"/>
      <c r="Y3150" s="137"/>
      <c r="Z3150" s="137"/>
      <c r="AA3150" s="137"/>
      <c r="AB3150" s="137"/>
      <c r="AC3150" s="336"/>
      <c r="AD3150" s="336"/>
      <c r="AE3150" s="137"/>
      <c r="AF3150" s="137"/>
      <c r="AG3150" s="337">
        <v>2025</v>
      </c>
      <c r="AH3150" s="171"/>
      <c r="AI3150" s="171"/>
      <c r="AJ3150" s="134">
        <f t="shared" ca="1" si="635"/>
        <v>3039</v>
      </c>
      <c r="AK3150" s="35" t="s">
        <v>153</v>
      </c>
      <c r="AL3150" s="134" t="str">
        <f t="shared" ca="1" si="638"/>
        <v>3039.</v>
      </c>
      <c r="AM3150" s="140"/>
      <c r="AO3150" s="193"/>
    </row>
    <row r="3151" spans="1:41" ht="22.5" hidden="1" customHeight="1" x14ac:dyDescent="0.25">
      <c r="A3151" s="68" t="s">
        <v>6220</v>
      </c>
      <c r="B3151" s="25">
        <v>4676</v>
      </c>
      <c r="C3151" s="36" t="s">
        <v>2458</v>
      </c>
      <c r="D3151" s="25">
        <v>1989</v>
      </c>
      <c r="E3151" s="108" t="s">
        <v>2932</v>
      </c>
      <c r="F3151" s="68" t="s">
        <v>2933</v>
      </c>
      <c r="G3151" s="25">
        <v>9</v>
      </c>
      <c r="H3151" s="25">
        <v>9</v>
      </c>
      <c r="I3151" s="137">
        <v>20514.099999999999</v>
      </c>
      <c r="J3151" s="137">
        <v>17414.099999999999</v>
      </c>
      <c r="K3151" s="137">
        <v>10446.700000000001</v>
      </c>
      <c r="L3151" s="30">
        <v>849</v>
      </c>
      <c r="M3151" s="170">
        <f t="shared" si="640"/>
        <v>9340300</v>
      </c>
      <c r="N3151" s="137"/>
      <c r="O3151" s="135"/>
      <c r="P3151" s="137"/>
      <c r="Q3151" s="137">
        <f t="shared" si="637"/>
        <v>9340300</v>
      </c>
      <c r="R3151" s="137">
        <v>9340300</v>
      </c>
      <c r="S3151" s="30"/>
      <c r="T3151" s="137"/>
      <c r="U3151" s="137"/>
      <c r="V3151" s="137"/>
      <c r="W3151" s="137"/>
      <c r="X3151" s="137"/>
      <c r="Y3151" s="137"/>
      <c r="Z3151" s="137"/>
      <c r="AA3151" s="137"/>
      <c r="AB3151" s="137"/>
      <c r="AC3151" s="137"/>
      <c r="AD3151" s="137"/>
      <c r="AE3151" s="137"/>
      <c r="AF3151" s="137"/>
      <c r="AG3151" s="337">
        <v>2025</v>
      </c>
      <c r="AH3151" s="171" t="s">
        <v>3050</v>
      </c>
      <c r="AI3151" s="171"/>
      <c r="AJ3151" s="134">
        <f t="shared" ca="1" si="635"/>
        <v>3040</v>
      </c>
      <c r="AK3151" s="35" t="s">
        <v>153</v>
      </c>
      <c r="AL3151" s="134" t="str">
        <f t="shared" ca="1" si="638"/>
        <v>3040.</v>
      </c>
      <c r="AM3151" s="140"/>
      <c r="AN3151" s="35"/>
      <c r="AO3151" s="193"/>
    </row>
    <row r="3152" spans="1:41" ht="22.5" hidden="1" customHeight="1" x14ac:dyDescent="0.25">
      <c r="A3152" s="68" t="s">
        <v>6221</v>
      </c>
      <c r="B3152" s="25">
        <v>4730</v>
      </c>
      <c r="C3152" s="169" t="s">
        <v>2459</v>
      </c>
      <c r="D3152" s="25">
        <v>1989</v>
      </c>
      <c r="E3152" s="108" t="s">
        <v>2932</v>
      </c>
      <c r="F3152" s="68" t="s">
        <v>2934</v>
      </c>
      <c r="G3152" s="25">
        <v>9</v>
      </c>
      <c r="H3152" s="25">
        <v>1</v>
      </c>
      <c r="I3152" s="170">
        <v>5637.1</v>
      </c>
      <c r="J3152" s="170">
        <v>5132.8999999999996</v>
      </c>
      <c r="K3152" s="170">
        <v>4075.8</v>
      </c>
      <c r="L3152" s="287">
        <v>259</v>
      </c>
      <c r="M3152" s="170">
        <f t="shared" si="640"/>
        <v>9090223.620000001</v>
      </c>
      <c r="N3152" s="137"/>
      <c r="O3152" s="135"/>
      <c r="P3152" s="137"/>
      <c r="Q3152" s="137">
        <f t="shared" si="637"/>
        <v>9090223.620000001</v>
      </c>
      <c r="R3152" s="137">
        <v>9090223.620000001</v>
      </c>
      <c r="S3152" s="30"/>
      <c r="T3152" s="137"/>
      <c r="U3152" s="137"/>
      <c r="V3152" s="137"/>
      <c r="W3152" s="137"/>
      <c r="X3152" s="137"/>
      <c r="Y3152" s="137"/>
      <c r="Z3152" s="137"/>
      <c r="AA3152" s="137"/>
      <c r="AB3152" s="137"/>
      <c r="AC3152" s="137"/>
      <c r="AD3152" s="137"/>
      <c r="AE3152" s="137"/>
      <c r="AF3152" s="137"/>
      <c r="AG3152" s="337">
        <v>2025</v>
      </c>
      <c r="AH3152" s="171" t="s">
        <v>3050</v>
      </c>
      <c r="AI3152" s="171"/>
      <c r="AJ3152" s="134">
        <f t="shared" ca="1" si="635"/>
        <v>3041</v>
      </c>
      <c r="AK3152" s="35" t="s">
        <v>153</v>
      </c>
      <c r="AL3152" s="134" t="str">
        <f t="shared" ca="1" si="638"/>
        <v>3041.</v>
      </c>
      <c r="AM3152" s="140"/>
      <c r="AN3152" s="35"/>
      <c r="AO3152" s="193"/>
    </row>
    <row r="3153" spans="1:41" ht="22.5" hidden="1" customHeight="1" x14ac:dyDescent="0.25">
      <c r="A3153" s="68" t="s">
        <v>6222</v>
      </c>
      <c r="B3153" s="117">
        <v>4712</v>
      </c>
      <c r="C3153" s="36" t="s">
        <v>2460</v>
      </c>
      <c r="D3153" s="25">
        <v>1990</v>
      </c>
      <c r="E3153" s="108" t="s">
        <v>2932</v>
      </c>
      <c r="F3153" s="68" t="s">
        <v>2933</v>
      </c>
      <c r="G3153" s="25">
        <v>9</v>
      </c>
      <c r="H3153" s="25">
        <v>5</v>
      </c>
      <c r="I3153" s="137">
        <v>9575.7999999999993</v>
      </c>
      <c r="J3153" s="137">
        <v>9578.1</v>
      </c>
      <c r="K3153" s="137">
        <v>9578.1</v>
      </c>
      <c r="L3153" s="30">
        <v>502</v>
      </c>
      <c r="M3153" s="170">
        <f t="shared" si="640"/>
        <v>9473540.4199999999</v>
      </c>
      <c r="N3153" s="137"/>
      <c r="O3153" s="135"/>
      <c r="P3153" s="137"/>
      <c r="Q3153" s="137">
        <f t="shared" si="637"/>
        <v>9473540.4199999999</v>
      </c>
      <c r="R3153" s="137"/>
      <c r="S3153" s="30"/>
      <c r="T3153" s="137"/>
      <c r="U3153" s="137">
        <v>2670.86</v>
      </c>
      <c r="V3153" s="137">
        <f>U3153*3547</f>
        <v>9473540.4199999999</v>
      </c>
      <c r="W3153" s="137"/>
      <c r="X3153" s="137"/>
      <c r="Y3153" s="137"/>
      <c r="Z3153" s="137"/>
      <c r="AA3153" s="137"/>
      <c r="AB3153" s="137"/>
      <c r="AC3153" s="137"/>
      <c r="AD3153" s="137"/>
      <c r="AE3153" s="137"/>
      <c r="AF3153" s="137"/>
      <c r="AG3153" s="337">
        <v>2025</v>
      </c>
      <c r="AH3153" s="166"/>
      <c r="AI3153" s="166"/>
      <c r="AJ3153" s="134">
        <f t="shared" ca="1" si="635"/>
        <v>3042</v>
      </c>
      <c r="AK3153" s="35" t="s">
        <v>153</v>
      </c>
      <c r="AL3153" s="134" t="str">
        <f t="shared" ca="1" si="638"/>
        <v>3042.</v>
      </c>
      <c r="AM3153" s="140"/>
      <c r="AN3153" s="35"/>
      <c r="AO3153" s="193"/>
    </row>
    <row r="3154" spans="1:41" ht="23.25" hidden="1" customHeight="1" x14ac:dyDescent="0.25">
      <c r="A3154" s="68" t="s">
        <v>6223</v>
      </c>
      <c r="B3154" s="25">
        <v>5220</v>
      </c>
      <c r="C3154" s="36" t="s">
        <v>2462</v>
      </c>
      <c r="D3154" s="25">
        <v>1967</v>
      </c>
      <c r="E3154" s="108" t="s">
        <v>2932</v>
      </c>
      <c r="F3154" s="68" t="s">
        <v>2934</v>
      </c>
      <c r="G3154" s="25">
        <v>5</v>
      </c>
      <c r="H3154" s="25">
        <v>4</v>
      </c>
      <c r="I3154" s="137">
        <v>2637.4</v>
      </c>
      <c r="J3154" s="137">
        <v>2637.6</v>
      </c>
      <c r="K3154" s="137">
        <v>2637.6</v>
      </c>
      <c r="L3154" s="30">
        <v>110</v>
      </c>
      <c r="M3154" s="170">
        <f t="shared" si="640"/>
        <v>6048611.79</v>
      </c>
      <c r="N3154" s="137"/>
      <c r="O3154" s="135"/>
      <c r="P3154" s="137"/>
      <c r="Q3154" s="137">
        <f t="shared" si="637"/>
        <v>6048611.79</v>
      </c>
      <c r="R3154" s="137">
        <v>3026622.69</v>
      </c>
      <c r="S3154" s="30"/>
      <c r="T3154" s="137"/>
      <c r="U3154" s="137">
        <v>401.7</v>
      </c>
      <c r="V3154" s="137">
        <f>U3154*7523</f>
        <v>3021989.1</v>
      </c>
      <c r="W3154" s="137"/>
      <c r="X3154" s="137"/>
      <c r="Y3154" s="137"/>
      <c r="Z3154" s="137"/>
      <c r="AA3154" s="137"/>
      <c r="AB3154" s="137"/>
      <c r="AC3154" s="336"/>
      <c r="AD3154" s="336"/>
      <c r="AE3154" s="137"/>
      <c r="AF3154" s="137"/>
      <c r="AG3154" s="337">
        <v>2025</v>
      </c>
      <c r="AH3154" s="171" t="s">
        <v>3050</v>
      </c>
      <c r="AI3154" s="171"/>
      <c r="AJ3154" s="134">
        <f t="shared" ca="1" si="635"/>
        <v>3043</v>
      </c>
      <c r="AK3154" s="35" t="s">
        <v>153</v>
      </c>
      <c r="AL3154" s="134" t="str">
        <f t="shared" ca="1" si="638"/>
        <v>3043.</v>
      </c>
      <c r="AM3154" s="140"/>
      <c r="AO3154" s="193"/>
    </row>
    <row r="3155" spans="1:41" ht="23.25" hidden="1" customHeight="1" x14ac:dyDescent="0.25">
      <c r="A3155" s="68" t="s">
        <v>6224</v>
      </c>
      <c r="B3155" s="25">
        <v>4722</v>
      </c>
      <c r="C3155" s="36" t="s">
        <v>2461</v>
      </c>
      <c r="D3155" s="25">
        <v>1992</v>
      </c>
      <c r="E3155" s="108" t="s">
        <v>2932</v>
      </c>
      <c r="F3155" s="68" t="s">
        <v>2934</v>
      </c>
      <c r="G3155" s="25">
        <v>12</v>
      </c>
      <c r="H3155" s="25">
        <v>1</v>
      </c>
      <c r="I3155" s="137">
        <v>4557.3</v>
      </c>
      <c r="J3155" s="137">
        <v>4109.3</v>
      </c>
      <c r="K3155" s="137">
        <v>4022.4</v>
      </c>
      <c r="L3155" s="30">
        <v>160</v>
      </c>
      <c r="M3155" s="170">
        <f t="shared" si="640"/>
        <v>6212320</v>
      </c>
      <c r="N3155" s="137"/>
      <c r="O3155" s="135"/>
      <c r="P3155" s="137"/>
      <c r="Q3155" s="137">
        <f t="shared" si="637"/>
        <v>6212320</v>
      </c>
      <c r="R3155" s="137"/>
      <c r="S3155" s="30">
        <v>2</v>
      </c>
      <c r="T3155" s="137">
        <f>S3155*3106160</f>
        <v>6212320</v>
      </c>
      <c r="U3155" s="137"/>
      <c r="V3155" s="137"/>
      <c r="W3155" s="137"/>
      <c r="X3155" s="137"/>
      <c r="Y3155" s="137"/>
      <c r="Z3155" s="137"/>
      <c r="AA3155" s="137"/>
      <c r="AB3155" s="137"/>
      <c r="AC3155" s="336"/>
      <c r="AD3155" s="336"/>
      <c r="AE3155" s="137"/>
      <c r="AF3155" s="137"/>
      <c r="AG3155" s="337">
        <v>2025</v>
      </c>
      <c r="AH3155" s="171"/>
      <c r="AI3155" s="171"/>
      <c r="AJ3155" s="134">
        <f t="shared" ca="1" si="635"/>
        <v>3044</v>
      </c>
      <c r="AK3155" s="35" t="s">
        <v>153</v>
      </c>
      <c r="AL3155" s="134" t="str">
        <f t="shared" ca="1" si="638"/>
        <v>3044.</v>
      </c>
      <c r="AM3155" s="140"/>
      <c r="AO3155" s="193"/>
    </row>
    <row r="3156" spans="1:41" ht="22.5" hidden="1" customHeight="1" x14ac:dyDescent="0.25">
      <c r="A3156" s="68" t="s">
        <v>6225</v>
      </c>
      <c r="B3156" s="25">
        <v>4221</v>
      </c>
      <c r="C3156" s="36" t="s">
        <v>2463</v>
      </c>
      <c r="D3156" s="25">
        <v>1993</v>
      </c>
      <c r="E3156" s="108" t="s">
        <v>2932</v>
      </c>
      <c r="F3156" s="68" t="s">
        <v>2933</v>
      </c>
      <c r="G3156" s="25">
        <v>9</v>
      </c>
      <c r="H3156" s="25">
        <v>4</v>
      </c>
      <c r="I3156" s="137">
        <v>8721.2000000000007</v>
      </c>
      <c r="J3156" s="137">
        <v>7760.8</v>
      </c>
      <c r="K3156" s="137">
        <v>7654.4</v>
      </c>
      <c r="L3156" s="30">
        <v>329</v>
      </c>
      <c r="M3156" s="170">
        <f t="shared" si="640"/>
        <v>7678687.4800000004</v>
      </c>
      <c r="N3156" s="137"/>
      <c r="O3156" s="135"/>
      <c r="P3156" s="137"/>
      <c r="Q3156" s="137">
        <f t="shared" si="637"/>
        <v>7678687.4800000004</v>
      </c>
      <c r="R3156" s="137"/>
      <c r="S3156" s="30"/>
      <c r="T3156" s="137"/>
      <c r="U3156" s="137">
        <v>2164.84</v>
      </c>
      <c r="V3156" s="137">
        <f>U3156*3547</f>
        <v>7678687.4800000004</v>
      </c>
      <c r="W3156" s="137"/>
      <c r="X3156" s="137"/>
      <c r="Y3156" s="137"/>
      <c r="Z3156" s="137"/>
      <c r="AA3156" s="137"/>
      <c r="AB3156" s="137"/>
      <c r="AC3156" s="336"/>
      <c r="AD3156" s="336"/>
      <c r="AE3156" s="137"/>
      <c r="AF3156" s="137"/>
      <c r="AG3156" s="337">
        <v>2025</v>
      </c>
      <c r="AH3156" s="166"/>
      <c r="AI3156" s="166"/>
      <c r="AJ3156" s="134">
        <f t="shared" ca="1" si="635"/>
        <v>3045</v>
      </c>
      <c r="AK3156" s="35" t="s">
        <v>153</v>
      </c>
      <c r="AL3156" s="134" t="str">
        <f t="shared" ca="1" si="638"/>
        <v>3045.</v>
      </c>
      <c r="AM3156" s="140"/>
      <c r="AN3156" s="35"/>
      <c r="AO3156" s="193"/>
    </row>
    <row r="3157" spans="1:41" ht="22.5" hidden="1" customHeight="1" x14ac:dyDescent="0.25">
      <c r="A3157" s="68" t="s">
        <v>6226</v>
      </c>
      <c r="B3157" s="25">
        <v>5047</v>
      </c>
      <c r="C3157" s="169" t="s">
        <v>2464</v>
      </c>
      <c r="D3157" s="25">
        <v>1994</v>
      </c>
      <c r="E3157" s="108" t="s">
        <v>2932</v>
      </c>
      <c r="F3157" s="68" t="s">
        <v>2934</v>
      </c>
      <c r="G3157" s="25">
        <v>5</v>
      </c>
      <c r="H3157" s="25">
        <v>4</v>
      </c>
      <c r="I3157" s="137">
        <v>2402.9</v>
      </c>
      <c r="J3157" s="137">
        <v>1458.7</v>
      </c>
      <c r="K3157" s="137">
        <v>1458.7</v>
      </c>
      <c r="L3157" s="30">
        <v>138</v>
      </c>
      <c r="M3157" s="170">
        <f t="shared" si="640"/>
        <v>7618541</v>
      </c>
      <c r="N3157" s="137"/>
      <c r="O3157" s="135"/>
      <c r="P3157" s="137"/>
      <c r="Q3157" s="137">
        <f t="shared" si="637"/>
        <v>7618541</v>
      </c>
      <c r="R3157" s="137">
        <f>6278306+1340235</f>
        <v>7618541</v>
      </c>
      <c r="S3157" s="30"/>
      <c r="T3157" s="137"/>
      <c r="U3157" s="137"/>
      <c r="V3157" s="137"/>
      <c r="W3157" s="137"/>
      <c r="X3157" s="137"/>
      <c r="Y3157" s="137"/>
      <c r="Z3157" s="137"/>
      <c r="AA3157" s="137"/>
      <c r="AB3157" s="137"/>
      <c r="AC3157" s="137"/>
      <c r="AD3157" s="137"/>
      <c r="AE3157" s="137"/>
      <c r="AF3157" s="137"/>
      <c r="AG3157" s="337">
        <v>2025</v>
      </c>
      <c r="AH3157" s="171" t="s">
        <v>3060</v>
      </c>
      <c r="AI3157" s="171"/>
      <c r="AJ3157" s="134">
        <f t="shared" ca="1" si="635"/>
        <v>3046</v>
      </c>
      <c r="AK3157" s="35" t="s">
        <v>153</v>
      </c>
      <c r="AL3157" s="134" t="str">
        <f t="shared" ca="1" si="638"/>
        <v>3046.</v>
      </c>
      <c r="AM3157" s="140"/>
      <c r="AN3157" s="35"/>
      <c r="AO3157" s="193"/>
    </row>
    <row r="3158" spans="1:41" ht="22.5" hidden="1" customHeight="1" x14ac:dyDescent="0.25">
      <c r="A3158" s="68" t="s">
        <v>6227</v>
      </c>
      <c r="B3158" s="25">
        <v>5251</v>
      </c>
      <c r="C3158" s="333" t="s">
        <v>2465</v>
      </c>
      <c r="D3158" s="25">
        <v>1994</v>
      </c>
      <c r="E3158" s="108" t="s">
        <v>2932</v>
      </c>
      <c r="F3158" s="68" t="s">
        <v>2934</v>
      </c>
      <c r="G3158" s="25">
        <v>5</v>
      </c>
      <c r="H3158" s="25">
        <v>2</v>
      </c>
      <c r="I3158" s="170">
        <v>3085.9</v>
      </c>
      <c r="J3158" s="170">
        <v>3085.9</v>
      </c>
      <c r="K3158" s="170">
        <v>3085.9</v>
      </c>
      <c r="L3158" s="287">
        <v>87</v>
      </c>
      <c r="M3158" s="170">
        <f t="shared" si="640"/>
        <v>741336</v>
      </c>
      <c r="N3158" s="137"/>
      <c r="O3158" s="135"/>
      <c r="P3158" s="137"/>
      <c r="Q3158" s="137">
        <f t="shared" si="637"/>
        <v>741336</v>
      </c>
      <c r="R3158" s="137">
        <v>741336</v>
      </c>
      <c r="S3158" s="30"/>
      <c r="T3158" s="137"/>
      <c r="U3158" s="137"/>
      <c r="V3158" s="137"/>
      <c r="W3158" s="137"/>
      <c r="X3158" s="137"/>
      <c r="Y3158" s="137"/>
      <c r="Z3158" s="137"/>
      <c r="AA3158" s="137"/>
      <c r="AB3158" s="137"/>
      <c r="AC3158" s="137"/>
      <c r="AD3158" s="137"/>
      <c r="AE3158" s="137"/>
      <c r="AF3158" s="137"/>
      <c r="AG3158" s="337">
        <v>2025</v>
      </c>
      <c r="AH3158" s="171" t="s">
        <v>3052</v>
      </c>
      <c r="AI3158" s="171"/>
      <c r="AJ3158" s="134">
        <f t="shared" ca="1" si="635"/>
        <v>3047</v>
      </c>
      <c r="AK3158" s="35" t="s">
        <v>153</v>
      </c>
      <c r="AL3158" s="134" t="str">
        <f t="shared" ca="1" si="638"/>
        <v>3047.</v>
      </c>
      <c r="AM3158" s="140"/>
      <c r="AN3158" s="35"/>
      <c r="AO3158" s="193"/>
    </row>
    <row r="3159" spans="1:41" ht="22.5" hidden="1" customHeight="1" x14ac:dyDescent="0.25">
      <c r="A3159" s="68" t="s">
        <v>6228</v>
      </c>
      <c r="B3159" s="25">
        <v>4323</v>
      </c>
      <c r="C3159" s="36" t="s">
        <v>2466</v>
      </c>
      <c r="D3159" s="25">
        <v>1967</v>
      </c>
      <c r="E3159" s="108" t="s">
        <v>2932</v>
      </c>
      <c r="F3159" s="68" t="s">
        <v>2934</v>
      </c>
      <c r="G3159" s="25">
        <v>5</v>
      </c>
      <c r="H3159" s="25">
        <v>4</v>
      </c>
      <c r="I3159" s="137">
        <v>2637.4</v>
      </c>
      <c r="J3159" s="137">
        <v>2637.6</v>
      </c>
      <c r="K3159" s="137">
        <v>2637.6</v>
      </c>
      <c r="L3159" s="30">
        <v>110</v>
      </c>
      <c r="M3159" s="170">
        <f t="shared" si="640"/>
        <v>10156050</v>
      </c>
      <c r="N3159" s="137"/>
      <c r="O3159" s="135"/>
      <c r="P3159" s="137"/>
      <c r="Q3159" s="137">
        <f t="shared" si="637"/>
        <v>10156050</v>
      </c>
      <c r="R3159" s="137"/>
      <c r="S3159" s="30"/>
      <c r="T3159" s="137"/>
      <c r="U3159" s="137">
        <v>1350</v>
      </c>
      <c r="V3159" s="137">
        <f>U3159*7523</f>
        <v>10156050</v>
      </c>
      <c r="W3159" s="137"/>
      <c r="X3159" s="137"/>
      <c r="Y3159" s="137"/>
      <c r="Z3159" s="137"/>
      <c r="AA3159" s="137"/>
      <c r="AB3159" s="137"/>
      <c r="AC3159" s="336"/>
      <c r="AD3159" s="336"/>
      <c r="AE3159" s="137"/>
      <c r="AF3159" s="137"/>
      <c r="AG3159" s="337">
        <v>2025</v>
      </c>
      <c r="AH3159" s="166"/>
      <c r="AI3159" s="166"/>
      <c r="AJ3159" s="134">
        <f t="shared" ca="1" si="635"/>
        <v>3048</v>
      </c>
      <c r="AK3159" s="35" t="s">
        <v>153</v>
      </c>
      <c r="AL3159" s="134" t="str">
        <f t="shared" ca="1" si="638"/>
        <v>3048.</v>
      </c>
      <c r="AM3159" s="140"/>
      <c r="AN3159" s="35"/>
      <c r="AO3159" s="193"/>
    </row>
    <row r="3160" spans="1:41" ht="22.5" hidden="1" customHeight="1" x14ac:dyDescent="0.25">
      <c r="A3160" s="68" t="s">
        <v>6229</v>
      </c>
      <c r="B3160" s="25">
        <v>4415</v>
      </c>
      <c r="C3160" s="36" t="s">
        <v>2467</v>
      </c>
      <c r="D3160" s="25">
        <v>1995</v>
      </c>
      <c r="E3160" s="108" t="s">
        <v>2932</v>
      </c>
      <c r="F3160" s="68" t="s">
        <v>2934</v>
      </c>
      <c r="G3160" s="25">
        <v>12</v>
      </c>
      <c r="H3160" s="25">
        <v>1</v>
      </c>
      <c r="I3160" s="173">
        <v>3083.1</v>
      </c>
      <c r="J3160" s="173">
        <v>2936.1</v>
      </c>
      <c r="K3160" s="173">
        <v>2936.1</v>
      </c>
      <c r="L3160" s="117">
        <v>132</v>
      </c>
      <c r="M3160" s="173">
        <f t="shared" ref="M3160:M3161" si="641">R3160+T3160+V3160+X3160+Z3160+AB3160+AE3160+AF3160</f>
        <v>4194639.97</v>
      </c>
      <c r="N3160" s="137"/>
      <c r="O3160" s="135"/>
      <c r="P3160" s="137"/>
      <c r="Q3160" s="137">
        <f t="shared" ref="Q3160:Q3198" si="642">M3160</f>
        <v>4194639.97</v>
      </c>
      <c r="R3160" s="137">
        <v>1144468.26</v>
      </c>
      <c r="S3160" s="30"/>
      <c r="T3160" s="137"/>
      <c r="U3160" s="137">
        <v>859.93</v>
      </c>
      <c r="V3160" s="137">
        <f>U3160*3547</f>
        <v>3050171.71</v>
      </c>
      <c r="W3160" s="137"/>
      <c r="X3160" s="137"/>
      <c r="Y3160" s="137"/>
      <c r="Z3160" s="137"/>
      <c r="AA3160" s="137"/>
      <c r="AB3160" s="137"/>
      <c r="AC3160" s="137"/>
      <c r="AD3160" s="137"/>
      <c r="AE3160" s="137"/>
      <c r="AF3160" s="137"/>
      <c r="AG3160" s="337">
        <v>2025</v>
      </c>
      <c r="AH3160" s="128" t="s">
        <v>3049</v>
      </c>
      <c r="AI3160" s="128"/>
      <c r="AJ3160" s="134">
        <f t="shared" ca="1" si="635"/>
        <v>3049</v>
      </c>
      <c r="AK3160" s="35" t="s">
        <v>153</v>
      </c>
      <c r="AL3160" s="134" t="str">
        <f t="shared" ca="1" si="638"/>
        <v>3049.</v>
      </c>
      <c r="AM3160" s="140"/>
      <c r="AN3160" s="35"/>
      <c r="AO3160" s="193"/>
    </row>
    <row r="3161" spans="1:41" ht="22.5" hidden="1" customHeight="1" x14ac:dyDescent="0.25">
      <c r="A3161" s="68" t="s">
        <v>6230</v>
      </c>
      <c r="B3161" s="25">
        <v>5034</v>
      </c>
      <c r="C3161" s="333" t="s">
        <v>2468</v>
      </c>
      <c r="D3161" s="25">
        <v>1995</v>
      </c>
      <c r="E3161" s="108" t="s">
        <v>2932</v>
      </c>
      <c r="F3161" s="68" t="s">
        <v>2936</v>
      </c>
      <c r="G3161" s="25">
        <v>5</v>
      </c>
      <c r="H3161" s="25">
        <v>5</v>
      </c>
      <c r="I3161" s="170">
        <v>3727</v>
      </c>
      <c r="J3161" s="137">
        <v>2156.8000000000002</v>
      </c>
      <c r="K3161" s="170">
        <v>2156.8000000000002</v>
      </c>
      <c r="L3161" s="287">
        <v>185</v>
      </c>
      <c r="M3161" s="170">
        <f t="shared" si="641"/>
        <v>596086</v>
      </c>
      <c r="N3161" s="137"/>
      <c r="O3161" s="135"/>
      <c r="P3161" s="137"/>
      <c r="Q3161" s="137">
        <f t="shared" si="642"/>
        <v>596086</v>
      </c>
      <c r="R3161" s="137">
        <v>596086</v>
      </c>
      <c r="S3161" s="30"/>
      <c r="T3161" s="137"/>
      <c r="U3161" s="137"/>
      <c r="V3161" s="137"/>
      <c r="W3161" s="137"/>
      <c r="X3161" s="137"/>
      <c r="Y3161" s="137"/>
      <c r="Z3161" s="137"/>
      <c r="AA3161" s="137"/>
      <c r="AB3161" s="137"/>
      <c r="AC3161" s="137"/>
      <c r="AD3161" s="137"/>
      <c r="AE3161" s="137"/>
      <c r="AF3161" s="137"/>
      <c r="AG3161" s="337">
        <v>2025</v>
      </c>
      <c r="AH3161" s="171" t="s">
        <v>3049</v>
      </c>
      <c r="AI3161" s="171"/>
      <c r="AJ3161" s="134">
        <f t="shared" ca="1" si="635"/>
        <v>3050</v>
      </c>
      <c r="AK3161" s="35" t="s">
        <v>153</v>
      </c>
      <c r="AL3161" s="134" t="str">
        <f t="shared" ca="1" si="638"/>
        <v>3050.</v>
      </c>
      <c r="AM3161" s="140"/>
      <c r="AN3161" s="35"/>
      <c r="AO3161" s="193"/>
    </row>
    <row r="3162" spans="1:41" ht="22.5" hidden="1" customHeight="1" x14ac:dyDescent="0.25">
      <c r="A3162" s="68" t="s">
        <v>6231</v>
      </c>
      <c r="B3162" s="25">
        <v>4134</v>
      </c>
      <c r="C3162" s="205" t="s">
        <v>2469</v>
      </c>
      <c r="D3162" s="25">
        <v>1824</v>
      </c>
      <c r="E3162" s="108" t="s">
        <v>2932</v>
      </c>
      <c r="F3162" s="68" t="s">
        <v>2934</v>
      </c>
      <c r="G3162" s="25">
        <v>2</v>
      </c>
      <c r="H3162" s="25">
        <v>1</v>
      </c>
      <c r="I3162" s="137">
        <v>694.9</v>
      </c>
      <c r="J3162" s="137">
        <v>694.9</v>
      </c>
      <c r="K3162" s="137">
        <v>694.9</v>
      </c>
      <c r="L3162" s="30">
        <v>30</v>
      </c>
      <c r="M3162" s="137">
        <f>R3162+T3162+V3162+X3162+Z3162+AB3162+AE3162+AF3162</f>
        <v>1027433</v>
      </c>
      <c r="N3162" s="137"/>
      <c r="O3162" s="137"/>
      <c r="P3162" s="137"/>
      <c r="Q3162" s="137">
        <f t="shared" si="642"/>
        <v>1027433</v>
      </c>
      <c r="R3162" s="137">
        <v>1027433</v>
      </c>
      <c r="S3162" s="30"/>
      <c r="T3162" s="137"/>
      <c r="U3162" s="137"/>
      <c r="V3162" s="137"/>
      <c r="W3162" s="137"/>
      <c r="X3162" s="137"/>
      <c r="Y3162" s="137"/>
      <c r="Z3162" s="137"/>
      <c r="AA3162" s="137"/>
      <c r="AB3162" s="137"/>
      <c r="AC3162" s="137"/>
      <c r="AD3162" s="137"/>
      <c r="AE3162" s="137"/>
      <c r="AF3162" s="137"/>
      <c r="AG3162" s="337">
        <v>2025</v>
      </c>
      <c r="AH3162" s="218" t="s">
        <v>3050</v>
      </c>
      <c r="AI3162" s="218"/>
      <c r="AJ3162" s="134">
        <f t="shared" ca="1" si="635"/>
        <v>3051</v>
      </c>
      <c r="AK3162" s="35" t="s">
        <v>153</v>
      </c>
      <c r="AL3162" s="134" t="str">
        <f t="shared" ca="1" si="638"/>
        <v>3051.</v>
      </c>
      <c r="AM3162" s="140"/>
      <c r="AO3162" s="193"/>
    </row>
    <row r="3163" spans="1:41" ht="22.5" hidden="1" customHeight="1" x14ac:dyDescent="0.25">
      <c r="A3163" s="68" t="s">
        <v>6232</v>
      </c>
      <c r="B3163" s="25">
        <v>4407</v>
      </c>
      <c r="C3163" s="37" t="s">
        <v>2470</v>
      </c>
      <c r="D3163" s="25" t="s">
        <v>3193</v>
      </c>
      <c r="E3163" s="108" t="s">
        <v>2932</v>
      </c>
      <c r="F3163" s="68" t="s">
        <v>2934</v>
      </c>
      <c r="G3163" s="25">
        <v>15</v>
      </c>
      <c r="H3163" s="25">
        <v>2</v>
      </c>
      <c r="I3163" s="137">
        <v>11033.1</v>
      </c>
      <c r="J3163" s="137">
        <v>11033.3</v>
      </c>
      <c r="K3163" s="137">
        <v>9629.2999999999993</v>
      </c>
      <c r="L3163" s="30">
        <v>374</v>
      </c>
      <c r="M3163" s="170">
        <f t="shared" ref="M3163:M3188" si="643">R3163+T3163+V3163+X3163+Z3163+AB3163+AE3163+AF3163</f>
        <v>10915254.040000001</v>
      </c>
      <c r="N3163" s="137"/>
      <c r="O3163" s="135"/>
      <c r="P3163" s="137"/>
      <c r="Q3163" s="137">
        <f t="shared" si="642"/>
        <v>10915254.040000001</v>
      </c>
      <c r="R3163" s="137"/>
      <c r="S3163" s="30"/>
      <c r="T3163" s="137"/>
      <c r="U3163" s="137">
        <v>3077.32</v>
      </c>
      <c r="V3163" s="137">
        <f>U3163*3547</f>
        <v>10915254.040000001</v>
      </c>
      <c r="W3163" s="137"/>
      <c r="X3163" s="137"/>
      <c r="Y3163" s="137"/>
      <c r="Z3163" s="137"/>
      <c r="AA3163" s="137"/>
      <c r="AB3163" s="137"/>
      <c r="AC3163" s="336"/>
      <c r="AD3163" s="336"/>
      <c r="AE3163" s="137"/>
      <c r="AF3163" s="137"/>
      <c r="AG3163" s="337">
        <v>2025</v>
      </c>
      <c r="AH3163" s="166"/>
      <c r="AI3163" s="166"/>
      <c r="AJ3163" s="134">
        <f t="shared" ca="1" si="635"/>
        <v>3052</v>
      </c>
      <c r="AK3163" s="35" t="s">
        <v>153</v>
      </c>
      <c r="AL3163" s="134" t="str">
        <f t="shared" ca="1" si="638"/>
        <v>3052.</v>
      </c>
      <c r="AM3163" s="140"/>
      <c r="AN3163" s="35"/>
      <c r="AO3163" s="193"/>
    </row>
    <row r="3164" spans="1:41" ht="22.5" hidden="1" customHeight="1" x14ac:dyDescent="0.25">
      <c r="A3164" s="68" t="s">
        <v>6233</v>
      </c>
      <c r="B3164" s="25">
        <v>4553</v>
      </c>
      <c r="C3164" s="36" t="s">
        <v>2471</v>
      </c>
      <c r="D3164" s="25">
        <v>1970</v>
      </c>
      <c r="E3164" s="108" t="s">
        <v>2932</v>
      </c>
      <c r="F3164" s="68" t="s">
        <v>2934</v>
      </c>
      <c r="G3164" s="25">
        <v>5</v>
      </c>
      <c r="H3164" s="25">
        <v>9</v>
      </c>
      <c r="I3164" s="170">
        <v>7287.7</v>
      </c>
      <c r="J3164" s="170">
        <v>7228.9</v>
      </c>
      <c r="K3164" s="170">
        <v>5775.9</v>
      </c>
      <c r="L3164" s="287">
        <v>247</v>
      </c>
      <c r="M3164" s="137">
        <f t="shared" si="643"/>
        <v>2654627</v>
      </c>
      <c r="N3164" s="137"/>
      <c r="O3164" s="135"/>
      <c r="P3164" s="137"/>
      <c r="Q3164" s="137">
        <f t="shared" si="642"/>
        <v>2654627</v>
      </c>
      <c r="R3164" s="336">
        <v>2654627</v>
      </c>
      <c r="S3164" s="337"/>
      <c r="T3164" s="336"/>
      <c r="U3164" s="336"/>
      <c r="V3164" s="336"/>
      <c r="W3164" s="336"/>
      <c r="X3164" s="336"/>
      <c r="Y3164" s="336"/>
      <c r="Z3164" s="336"/>
      <c r="AA3164" s="336"/>
      <c r="AB3164" s="336"/>
      <c r="AC3164" s="137"/>
      <c r="AD3164" s="137"/>
      <c r="AE3164" s="336"/>
      <c r="AF3164" s="336"/>
      <c r="AG3164" s="337">
        <v>2025</v>
      </c>
      <c r="AH3164" s="122" t="s">
        <v>3048</v>
      </c>
      <c r="AJ3164" s="134">
        <f t="shared" ca="1" si="635"/>
        <v>3053</v>
      </c>
      <c r="AK3164" s="35" t="s">
        <v>153</v>
      </c>
      <c r="AL3164" s="134" t="str">
        <f t="shared" ca="1" si="638"/>
        <v>3053.</v>
      </c>
      <c r="AM3164" s="140"/>
      <c r="AO3164" s="193"/>
    </row>
    <row r="3165" spans="1:41" ht="22.5" hidden="1" customHeight="1" x14ac:dyDescent="0.25">
      <c r="A3165" s="68" t="s">
        <v>6234</v>
      </c>
      <c r="B3165" s="25">
        <v>4332</v>
      </c>
      <c r="C3165" s="333" t="s">
        <v>2472</v>
      </c>
      <c r="D3165" s="25">
        <v>1997</v>
      </c>
      <c r="E3165" s="108" t="s">
        <v>2932</v>
      </c>
      <c r="F3165" s="68" t="s">
        <v>2934</v>
      </c>
      <c r="G3165" s="25">
        <v>3</v>
      </c>
      <c r="H3165" s="25">
        <v>2</v>
      </c>
      <c r="I3165" s="170">
        <v>2035.6</v>
      </c>
      <c r="J3165" s="170">
        <v>1411.9</v>
      </c>
      <c r="K3165" s="170">
        <v>1411.9</v>
      </c>
      <c r="L3165" s="287">
        <v>11</v>
      </c>
      <c r="M3165" s="170">
        <f t="shared" si="643"/>
        <v>755615.25</v>
      </c>
      <c r="N3165" s="137"/>
      <c r="O3165" s="135"/>
      <c r="P3165" s="137"/>
      <c r="Q3165" s="137">
        <f t="shared" si="642"/>
        <v>755615.25</v>
      </c>
      <c r="R3165" s="137">
        <v>755615.25</v>
      </c>
      <c r="S3165" s="30"/>
      <c r="T3165" s="137"/>
      <c r="U3165" s="137"/>
      <c r="V3165" s="137"/>
      <c r="W3165" s="137"/>
      <c r="X3165" s="137"/>
      <c r="Y3165" s="137"/>
      <c r="Z3165" s="137"/>
      <c r="AA3165" s="137"/>
      <c r="AB3165" s="137"/>
      <c r="AC3165" s="137"/>
      <c r="AD3165" s="137"/>
      <c r="AE3165" s="137"/>
      <c r="AF3165" s="137"/>
      <c r="AG3165" s="337">
        <v>2025</v>
      </c>
      <c r="AH3165" s="171" t="s">
        <v>3049</v>
      </c>
      <c r="AI3165" s="171"/>
      <c r="AJ3165" s="134">
        <f t="shared" ca="1" si="635"/>
        <v>3054</v>
      </c>
      <c r="AK3165" s="35" t="s">
        <v>153</v>
      </c>
      <c r="AL3165" s="134" t="str">
        <f t="shared" ca="1" si="638"/>
        <v>3054.</v>
      </c>
      <c r="AM3165" s="140"/>
      <c r="AN3165" s="35"/>
      <c r="AO3165" s="193"/>
    </row>
    <row r="3166" spans="1:41" ht="22.5" hidden="1" customHeight="1" x14ac:dyDescent="0.25">
      <c r="A3166" s="68" t="s">
        <v>6235</v>
      </c>
      <c r="B3166" s="25">
        <v>5035</v>
      </c>
      <c r="C3166" s="333" t="s">
        <v>3019</v>
      </c>
      <c r="D3166" s="25">
        <v>1997</v>
      </c>
      <c r="E3166" s="108" t="s">
        <v>2932</v>
      </c>
      <c r="F3166" s="68" t="s">
        <v>2934</v>
      </c>
      <c r="G3166" s="25">
        <v>5</v>
      </c>
      <c r="H3166" s="25">
        <v>4</v>
      </c>
      <c r="I3166" s="170">
        <v>3891.3</v>
      </c>
      <c r="J3166" s="137">
        <v>3322.3</v>
      </c>
      <c r="K3166" s="170">
        <v>3322.3</v>
      </c>
      <c r="L3166" s="287">
        <v>122</v>
      </c>
      <c r="M3166" s="170">
        <f>R3166+T3166+V3166+X3166+Z3166+AB3166+AE3166+AF3166</f>
        <v>911976</v>
      </c>
      <c r="N3166" s="137"/>
      <c r="O3166" s="135"/>
      <c r="P3166" s="137"/>
      <c r="Q3166" s="137">
        <f>M3166</f>
        <v>911976</v>
      </c>
      <c r="R3166" s="137">
        <v>911976</v>
      </c>
      <c r="S3166" s="30"/>
      <c r="T3166" s="137"/>
      <c r="U3166" s="137"/>
      <c r="V3166" s="137"/>
      <c r="W3166" s="137"/>
      <c r="X3166" s="137"/>
      <c r="Y3166" s="137"/>
      <c r="Z3166" s="137"/>
      <c r="AA3166" s="137"/>
      <c r="AB3166" s="137"/>
      <c r="AC3166" s="137"/>
      <c r="AD3166" s="137"/>
      <c r="AE3166" s="137"/>
      <c r="AF3166" s="137"/>
      <c r="AG3166" s="337">
        <v>2025</v>
      </c>
      <c r="AH3166" s="171" t="s">
        <v>3049</v>
      </c>
      <c r="AI3166" s="171"/>
      <c r="AJ3166" s="134">
        <f t="shared" ref="AJ3166:AJ3228" ca="1" si="644">MAX(AJ3162:AJ3165)+1</f>
        <v>3055</v>
      </c>
      <c r="AK3166" s="35" t="s">
        <v>153</v>
      </c>
      <c r="AL3166" s="134" t="str">
        <f t="shared" ca="1" si="638"/>
        <v>3055.</v>
      </c>
      <c r="AM3166" s="140"/>
      <c r="AN3166" s="35"/>
      <c r="AO3166" s="193"/>
    </row>
    <row r="3167" spans="1:41" ht="22.5" hidden="1" customHeight="1" x14ac:dyDescent="0.25">
      <c r="A3167" s="68" t="s">
        <v>6236</v>
      </c>
      <c r="B3167" s="25">
        <v>4220</v>
      </c>
      <c r="C3167" s="36" t="s">
        <v>2473</v>
      </c>
      <c r="D3167" s="25">
        <v>1999</v>
      </c>
      <c r="E3167" s="108" t="s">
        <v>2932</v>
      </c>
      <c r="F3167" s="68" t="s">
        <v>2934</v>
      </c>
      <c r="G3167" s="25">
        <v>6</v>
      </c>
      <c r="H3167" s="25">
        <v>3</v>
      </c>
      <c r="I3167" s="170">
        <v>4705.2</v>
      </c>
      <c r="J3167" s="170">
        <v>4723.6000000000004</v>
      </c>
      <c r="K3167" s="170">
        <v>4595.5</v>
      </c>
      <c r="L3167" s="287">
        <v>170</v>
      </c>
      <c r="M3167" s="170">
        <f t="shared" si="643"/>
        <v>4654940.92</v>
      </c>
      <c r="N3167" s="137"/>
      <c r="O3167" s="135"/>
      <c r="P3167" s="137"/>
      <c r="Q3167" s="137">
        <f t="shared" si="642"/>
        <v>4654940.92</v>
      </c>
      <c r="R3167" s="137"/>
      <c r="S3167" s="30"/>
      <c r="T3167" s="137"/>
      <c r="U3167" s="137">
        <v>1312.36</v>
      </c>
      <c r="V3167" s="137">
        <f>U3167*3547</f>
        <v>4654940.92</v>
      </c>
      <c r="W3167" s="137"/>
      <c r="X3167" s="137"/>
      <c r="Y3167" s="137"/>
      <c r="Z3167" s="137"/>
      <c r="AA3167" s="137"/>
      <c r="AB3167" s="137"/>
      <c r="AC3167" s="336"/>
      <c r="AD3167" s="336"/>
      <c r="AE3167" s="137"/>
      <c r="AF3167" s="137"/>
      <c r="AG3167" s="337">
        <v>2025</v>
      </c>
      <c r="AH3167" s="166"/>
      <c r="AI3167" s="166"/>
      <c r="AJ3167" s="134">
        <f t="shared" ca="1" si="644"/>
        <v>3056</v>
      </c>
      <c r="AK3167" s="35" t="s">
        <v>153</v>
      </c>
      <c r="AL3167" s="134" t="str">
        <f t="shared" ca="1" si="638"/>
        <v>3056.</v>
      </c>
      <c r="AM3167" s="140"/>
      <c r="AN3167" s="35"/>
      <c r="AO3167" s="193"/>
    </row>
    <row r="3168" spans="1:41" ht="22.5" hidden="1" customHeight="1" x14ac:dyDescent="0.25">
      <c r="A3168" s="68" t="s">
        <v>6237</v>
      </c>
      <c r="B3168" s="25">
        <v>4660</v>
      </c>
      <c r="C3168" s="36" t="s">
        <v>2474</v>
      </c>
      <c r="D3168" s="25">
        <v>2000</v>
      </c>
      <c r="E3168" s="108" t="s">
        <v>2932</v>
      </c>
      <c r="F3168" s="68" t="s">
        <v>2934</v>
      </c>
      <c r="G3168" s="25">
        <v>6</v>
      </c>
      <c r="H3168" s="25">
        <v>3</v>
      </c>
      <c r="I3168" s="170">
        <v>3970.2</v>
      </c>
      <c r="J3168" s="170">
        <v>4874.3</v>
      </c>
      <c r="K3168" s="170">
        <v>4122.1000000000004</v>
      </c>
      <c r="L3168" s="287">
        <v>102</v>
      </c>
      <c r="M3168" s="170">
        <f t="shared" si="643"/>
        <v>11284500</v>
      </c>
      <c r="N3168" s="137"/>
      <c r="O3168" s="135"/>
      <c r="P3168" s="137"/>
      <c r="Q3168" s="137">
        <f t="shared" si="642"/>
        <v>11284500</v>
      </c>
      <c r="R3168" s="137"/>
      <c r="S3168" s="30"/>
      <c r="T3168" s="137"/>
      <c r="U3168" s="137">
        <v>1500</v>
      </c>
      <c r="V3168" s="137">
        <f>U3168*7523</f>
        <v>11284500</v>
      </c>
      <c r="W3168" s="137"/>
      <c r="X3168" s="137"/>
      <c r="Y3168" s="137"/>
      <c r="Z3168" s="137"/>
      <c r="AA3168" s="137"/>
      <c r="AB3168" s="137"/>
      <c r="AC3168" s="336"/>
      <c r="AD3168" s="336"/>
      <c r="AE3168" s="137"/>
      <c r="AF3168" s="137"/>
      <c r="AG3168" s="337">
        <v>2025</v>
      </c>
      <c r="AH3168" s="166"/>
      <c r="AI3168" s="166"/>
      <c r="AJ3168" s="134">
        <f t="shared" ca="1" si="644"/>
        <v>3057</v>
      </c>
      <c r="AK3168" s="35" t="s">
        <v>153</v>
      </c>
      <c r="AL3168" s="134" t="str">
        <f t="shared" ca="1" si="638"/>
        <v>3057.</v>
      </c>
      <c r="AM3168" s="140"/>
      <c r="AN3168" s="35"/>
      <c r="AO3168" s="193"/>
    </row>
    <row r="3169" spans="1:41" ht="23.25" hidden="1" customHeight="1" x14ac:dyDescent="0.25">
      <c r="A3169" s="68" t="s">
        <v>6238</v>
      </c>
      <c r="B3169" s="25">
        <v>5069</v>
      </c>
      <c r="C3169" s="36" t="s">
        <v>2475</v>
      </c>
      <c r="D3169" s="25">
        <v>2000</v>
      </c>
      <c r="E3169" s="108" t="s">
        <v>2932</v>
      </c>
      <c r="F3169" s="68" t="s">
        <v>2934</v>
      </c>
      <c r="G3169" s="25">
        <v>6</v>
      </c>
      <c r="H3169" s="25">
        <v>2</v>
      </c>
      <c r="I3169" s="170">
        <v>3415.8</v>
      </c>
      <c r="J3169" s="170">
        <v>3415.8</v>
      </c>
      <c r="K3169" s="170">
        <v>3113.7</v>
      </c>
      <c r="L3169" s="287">
        <v>70</v>
      </c>
      <c r="M3169" s="170">
        <f t="shared" si="643"/>
        <v>6770700</v>
      </c>
      <c r="N3169" s="137"/>
      <c r="O3169" s="135"/>
      <c r="P3169" s="137"/>
      <c r="Q3169" s="137">
        <f t="shared" si="642"/>
        <v>6770700</v>
      </c>
      <c r="R3169" s="137"/>
      <c r="S3169" s="30"/>
      <c r="T3169" s="137"/>
      <c r="U3169" s="137">
        <v>900</v>
      </c>
      <c r="V3169" s="137">
        <f>U3169*7523</f>
        <v>6770700</v>
      </c>
      <c r="W3169" s="137"/>
      <c r="X3169" s="137"/>
      <c r="Y3169" s="137"/>
      <c r="Z3169" s="137"/>
      <c r="AA3169" s="137"/>
      <c r="AB3169" s="137"/>
      <c r="AC3169" s="336"/>
      <c r="AD3169" s="336"/>
      <c r="AE3169" s="137"/>
      <c r="AF3169" s="137"/>
      <c r="AG3169" s="337">
        <v>2025</v>
      </c>
      <c r="AH3169" s="166"/>
      <c r="AI3169" s="166"/>
      <c r="AJ3169" s="134">
        <f t="shared" ca="1" si="644"/>
        <v>3058</v>
      </c>
      <c r="AK3169" s="35" t="s">
        <v>153</v>
      </c>
      <c r="AL3169" s="134" t="str">
        <f t="shared" ca="1" si="638"/>
        <v>3058.</v>
      </c>
      <c r="AM3169" s="140"/>
      <c r="AO3169" s="193"/>
    </row>
    <row r="3170" spans="1:41" ht="22.5" hidden="1" customHeight="1" x14ac:dyDescent="0.25">
      <c r="A3170" s="68" t="s">
        <v>6239</v>
      </c>
      <c r="B3170" s="25">
        <v>4829</v>
      </c>
      <c r="C3170" s="36" t="s">
        <v>2476</v>
      </c>
      <c r="D3170" s="25">
        <v>2000</v>
      </c>
      <c r="E3170" s="108" t="s">
        <v>2932</v>
      </c>
      <c r="F3170" s="68" t="s">
        <v>2934</v>
      </c>
      <c r="G3170" s="25">
        <v>5</v>
      </c>
      <c r="H3170" s="25">
        <v>1</v>
      </c>
      <c r="I3170" s="137">
        <v>679.6</v>
      </c>
      <c r="J3170" s="137">
        <v>679.6</v>
      </c>
      <c r="K3170" s="137">
        <v>548.20000000000005</v>
      </c>
      <c r="L3170" s="30">
        <v>9</v>
      </c>
      <c r="M3170" s="170">
        <f t="shared" si="643"/>
        <v>224913</v>
      </c>
      <c r="N3170" s="137"/>
      <c r="O3170" s="135"/>
      <c r="P3170" s="137"/>
      <c r="Q3170" s="137">
        <f t="shared" si="642"/>
        <v>224913</v>
      </c>
      <c r="R3170" s="137">
        <v>224913</v>
      </c>
      <c r="S3170" s="30"/>
      <c r="T3170" s="137"/>
      <c r="U3170" s="137"/>
      <c r="V3170" s="137"/>
      <c r="W3170" s="137"/>
      <c r="X3170" s="137"/>
      <c r="Y3170" s="137"/>
      <c r="Z3170" s="137"/>
      <c r="AA3170" s="137"/>
      <c r="AB3170" s="137"/>
      <c r="AC3170" s="336"/>
      <c r="AD3170" s="336"/>
      <c r="AE3170" s="137"/>
      <c r="AF3170" s="137"/>
      <c r="AG3170" s="337">
        <v>2025</v>
      </c>
      <c r="AH3170" s="171" t="s">
        <v>3049</v>
      </c>
      <c r="AI3170" s="171"/>
      <c r="AJ3170" s="134">
        <f t="shared" ca="1" si="644"/>
        <v>3059</v>
      </c>
      <c r="AK3170" s="35" t="s">
        <v>153</v>
      </c>
      <c r="AL3170" s="134" t="str">
        <f t="shared" ca="1" si="638"/>
        <v>3059.</v>
      </c>
      <c r="AM3170" s="140"/>
      <c r="AN3170" s="35"/>
      <c r="AO3170" s="193"/>
    </row>
    <row r="3171" spans="1:41" ht="22.5" hidden="1" customHeight="1" x14ac:dyDescent="0.25">
      <c r="A3171" s="68" t="s">
        <v>6240</v>
      </c>
      <c r="B3171" s="25">
        <v>5192</v>
      </c>
      <c r="C3171" s="333" t="s">
        <v>2477</v>
      </c>
      <c r="D3171" s="25">
        <v>2001</v>
      </c>
      <c r="E3171" s="68" t="s">
        <v>2932</v>
      </c>
      <c r="F3171" s="68" t="s">
        <v>2934</v>
      </c>
      <c r="G3171" s="25">
        <v>10</v>
      </c>
      <c r="H3171" s="25">
        <v>3</v>
      </c>
      <c r="I3171" s="139">
        <v>5743.8</v>
      </c>
      <c r="J3171" s="139">
        <v>3204.5</v>
      </c>
      <c r="K3171" s="139">
        <v>3204.5</v>
      </c>
      <c r="L3171" s="25">
        <v>195</v>
      </c>
      <c r="M3171" s="170">
        <f t="shared" si="643"/>
        <v>5682435.8799999999</v>
      </c>
      <c r="N3171" s="137"/>
      <c r="O3171" s="135"/>
      <c r="P3171" s="137"/>
      <c r="Q3171" s="137">
        <f t="shared" si="642"/>
        <v>5682435.8799999999</v>
      </c>
      <c r="R3171" s="137"/>
      <c r="S3171" s="337"/>
      <c r="T3171" s="336"/>
      <c r="U3171" s="137">
        <v>1602.04</v>
      </c>
      <c r="V3171" s="137">
        <f>U3171*3547</f>
        <v>5682435.8799999999</v>
      </c>
      <c r="W3171" s="336"/>
      <c r="X3171" s="336"/>
      <c r="Y3171" s="170"/>
      <c r="Z3171" s="170"/>
      <c r="AA3171" s="336"/>
      <c r="AB3171" s="336"/>
      <c r="AC3171" s="137"/>
      <c r="AD3171" s="137"/>
      <c r="AE3171" s="137"/>
      <c r="AF3171" s="336"/>
      <c r="AG3171" s="337">
        <v>2025</v>
      </c>
      <c r="AH3171" s="166"/>
      <c r="AI3171" s="166"/>
      <c r="AJ3171" s="134">
        <f t="shared" ca="1" si="644"/>
        <v>3060</v>
      </c>
      <c r="AK3171" s="35" t="s">
        <v>153</v>
      </c>
      <c r="AL3171" s="134" t="str">
        <f t="shared" ca="1" si="638"/>
        <v>3060.</v>
      </c>
      <c r="AM3171" s="140"/>
      <c r="AO3171" s="193"/>
    </row>
    <row r="3172" spans="1:41" ht="22.5" hidden="1" customHeight="1" x14ac:dyDescent="0.25">
      <c r="A3172" s="68" t="s">
        <v>6241</v>
      </c>
      <c r="B3172" s="25">
        <v>5340</v>
      </c>
      <c r="C3172" s="130" t="s">
        <v>2478</v>
      </c>
      <c r="D3172" s="25">
        <v>2001</v>
      </c>
      <c r="E3172" s="108" t="s">
        <v>2932</v>
      </c>
      <c r="F3172" s="68" t="s">
        <v>2933</v>
      </c>
      <c r="G3172" s="25">
        <v>5</v>
      </c>
      <c r="H3172" s="25">
        <v>5</v>
      </c>
      <c r="I3172" s="137">
        <v>5990.6</v>
      </c>
      <c r="J3172" s="137">
        <v>4429.2</v>
      </c>
      <c r="K3172" s="137">
        <v>4429.2</v>
      </c>
      <c r="L3172" s="30">
        <v>235</v>
      </c>
      <c r="M3172" s="170">
        <f t="shared" si="643"/>
        <v>5926611.3600000003</v>
      </c>
      <c r="N3172" s="137"/>
      <c r="O3172" s="135"/>
      <c r="P3172" s="137"/>
      <c r="Q3172" s="137">
        <f t="shared" si="642"/>
        <v>5926611.3600000003</v>
      </c>
      <c r="R3172" s="137"/>
      <c r="S3172" s="30"/>
      <c r="T3172" s="137"/>
      <c r="U3172" s="137">
        <v>1670.88</v>
      </c>
      <c r="V3172" s="137">
        <f>U3172*3547</f>
        <v>5926611.3600000003</v>
      </c>
      <c r="W3172" s="137"/>
      <c r="X3172" s="137"/>
      <c r="Y3172" s="137"/>
      <c r="Z3172" s="137"/>
      <c r="AA3172" s="137"/>
      <c r="AB3172" s="137"/>
      <c r="AC3172" s="137"/>
      <c r="AD3172" s="137"/>
      <c r="AE3172" s="137"/>
      <c r="AF3172" s="137"/>
      <c r="AG3172" s="337">
        <v>2025</v>
      </c>
      <c r="AH3172" s="166"/>
      <c r="AI3172" s="166"/>
      <c r="AJ3172" s="134">
        <f t="shared" ca="1" si="644"/>
        <v>3061</v>
      </c>
      <c r="AK3172" s="35" t="s">
        <v>153</v>
      </c>
      <c r="AL3172" s="134" t="str">
        <f t="shared" ca="1" si="638"/>
        <v>3061.</v>
      </c>
      <c r="AM3172" s="140"/>
      <c r="AO3172" s="193"/>
    </row>
    <row r="3173" spans="1:41" ht="22.5" hidden="1" customHeight="1" x14ac:dyDescent="0.25">
      <c r="A3173" s="68" t="s">
        <v>6242</v>
      </c>
      <c r="B3173" s="117">
        <v>5408</v>
      </c>
      <c r="C3173" s="36" t="s">
        <v>2479</v>
      </c>
      <c r="D3173" s="25">
        <v>2001</v>
      </c>
      <c r="E3173" s="108" t="s">
        <v>2932</v>
      </c>
      <c r="F3173" s="68" t="s">
        <v>2933</v>
      </c>
      <c r="G3173" s="25">
        <v>9</v>
      </c>
      <c r="H3173" s="25">
        <v>3</v>
      </c>
      <c r="I3173" s="137">
        <v>6688.5</v>
      </c>
      <c r="J3173" s="137">
        <v>5971.5</v>
      </c>
      <c r="K3173" s="137">
        <v>5971.5</v>
      </c>
      <c r="L3173" s="30">
        <v>262</v>
      </c>
      <c r="M3173" s="170">
        <f t="shared" si="643"/>
        <v>10368874.16</v>
      </c>
      <c r="N3173" s="137"/>
      <c r="O3173" s="135"/>
      <c r="P3173" s="137"/>
      <c r="Q3173" s="137">
        <f t="shared" si="642"/>
        <v>10368874.16</v>
      </c>
      <c r="R3173" s="137"/>
      <c r="S3173" s="30"/>
      <c r="T3173" s="137"/>
      <c r="U3173" s="137">
        <v>2923.28</v>
      </c>
      <c r="V3173" s="137">
        <f>U3173*3547</f>
        <v>10368874.16</v>
      </c>
      <c r="W3173" s="137"/>
      <c r="X3173" s="137"/>
      <c r="Y3173" s="137"/>
      <c r="Z3173" s="137"/>
      <c r="AA3173" s="137"/>
      <c r="AB3173" s="137"/>
      <c r="AC3173" s="336"/>
      <c r="AD3173" s="336"/>
      <c r="AE3173" s="137"/>
      <c r="AF3173" s="137"/>
      <c r="AG3173" s="337">
        <v>2025</v>
      </c>
      <c r="AH3173" s="166"/>
      <c r="AI3173" s="166"/>
      <c r="AJ3173" s="134">
        <f t="shared" ca="1" si="644"/>
        <v>3062</v>
      </c>
      <c r="AK3173" s="35" t="s">
        <v>153</v>
      </c>
      <c r="AL3173" s="134" t="str">
        <f t="shared" ca="1" si="638"/>
        <v>3062.</v>
      </c>
      <c r="AM3173" s="140"/>
      <c r="AN3173" s="35"/>
      <c r="AO3173" s="193"/>
    </row>
    <row r="3174" spans="1:41" ht="22.5" hidden="1" customHeight="1" x14ac:dyDescent="0.25">
      <c r="A3174" s="68" t="s">
        <v>6243</v>
      </c>
      <c r="B3174" s="117">
        <v>4860</v>
      </c>
      <c r="C3174" s="36" t="s">
        <v>2480</v>
      </c>
      <c r="D3174" s="25">
        <v>2002</v>
      </c>
      <c r="E3174" s="108" t="s">
        <v>2932</v>
      </c>
      <c r="F3174" s="68" t="s">
        <v>2934</v>
      </c>
      <c r="G3174" s="25">
        <v>2</v>
      </c>
      <c r="H3174" s="25">
        <v>2</v>
      </c>
      <c r="I3174" s="170">
        <v>1560.8</v>
      </c>
      <c r="J3174" s="170">
        <v>1475.7</v>
      </c>
      <c r="K3174" s="170">
        <v>1475.7</v>
      </c>
      <c r="L3174" s="287">
        <v>30</v>
      </c>
      <c r="M3174" s="170">
        <f t="shared" si="643"/>
        <v>5078025</v>
      </c>
      <c r="N3174" s="137"/>
      <c r="O3174" s="135"/>
      <c r="P3174" s="137"/>
      <c r="Q3174" s="137">
        <f t="shared" si="642"/>
        <v>5078025</v>
      </c>
      <c r="R3174" s="137"/>
      <c r="S3174" s="30"/>
      <c r="T3174" s="137"/>
      <c r="U3174" s="137">
        <v>675</v>
      </c>
      <c r="V3174" s="137">
        <f>U3174*7523</f>
        <v>5078025</v>
      </c>
      <c r="W3174" s="137"/>
      <c r="X3174" s="137"/>
      <c r="Y3174" s="137"/>
      <c r="Z3174" s="137"/>
      <c r="AA3174" s="137"/>
      <c r="AB3174" s="137"/>
      <c r="AC3174" s="336"/>
      <c r="AD3174" s="336"/>
      <c r="AE3174" s="137"/>
      <c r="AF3174" s="137"/>
      <c r="AG3174" s="337">
        <v>2025</v>
      </c>
      <c r="AH3174" s="166"/>
      <c r="AI3174" s="166"/>
      <c r="AJ3174" s="134">
        <f t="shared" ca="1" si="644"/>
        <v>3063</v>
      </c>
      <c r="AK3174" s="35" t="s">
        <v>153</v>
      </c>
      <c r="AL3174" s="134" t="str">
        <f t="shared" ca="1" si="638"/>
        <v>3063.</v>
      </c>
      <c r="AM3174" s="140"/>
      <c r="AN3174" s="35"/>
      <c r="AO3174" s="193"/>
    </row>
    <row r="3175" spans="1:41" ht="22.5" hidden="1" customHeight="1" x14ac:dyDescent="0.25">
      <c r="A3175" s="68" t="s">
        <v>6244</v>
      </c>
      <c r="B3175" s="25">
        <v>4915</v>
      </c>
      <c r="C3175" s="36" t="s">
        <v>2481</v>
      </c>
      <c r="D3175" s="25">
        <v>2002</v>
      </c>
      <c r="E3175" s="108" t="s">
        <v>2932</v>
      </c>
      <c r="F3175" s="68" t="s">
        <v>2934</v>
      </c>
      <c r="G3175" s="25">
        <v>6</v>
      </c>
      <c r="H3175" s="25">
        <v>3</v>
      </c>
      <c r="I3175" s="137">
        <v>4986.2</v>
      </c>
      <c r="J3175" s="137">
        <v>5470.1</v>
      </c>
      <c r="K3175" s="137">
        <v>4992.7</v>
      </c>
      <c r="L3175" s="30">
        <v>164</v>
      </c>
      <c r="M3175" s="170">
        <f t="shared" si="643"/>
        <v>9516595</v>
      </c>
      <c r="N3175" s="137"/>
      <c r="O3175" s="135"/>
      <c r="P3175" s="137"/>
      <c r="Q3175" s="137">
        <f t="shared" si="642"/>
        <v>9516595</v>
      </c>
      <c r="R3175" s="137"/>
      <c r="S3175" s="30"/>
      <c r="T3175" s="137"/>
      <c r="U3175" s="137">
        <v>1265</v>
      </c>
      <c r="V3175" s="137">
        <f>U3175*7523</f>
        <v>9516595</v>
      </c>
      <c r="W3175" s="137"/>
      <c r="X3175" s="137"/>
      <c r="Y3175" s="137"/>
      <c r="Z3175" s="137"/>
      <c r="AA3175" s="137"/>
      <c r="AB3175" s="137"/>
      <c r="AC3175" s="336"/>
      <c r="AD3175" s="336"/>
      <c r="AE3175" s="137"/>
      <c r="AF3175" s="137"/>
      <c r="AG3175" s="337">
        <v>2025</v>
      </c>
      <c r="AH3175" s="166"/>
      <c r="AI3175" s="166"/>
      <c r="AJ3175" s="134">
        <f t="shared" ca="1" si="644"/>
        <v>3064</v>
      </c>
      <c r="AK3175" s="35" t="s">
        <v>153</v>
      </c>
      <c r="AL3175" s="134" t="str">
        <f t="shared" ca="1" si="638"/>
        <v>3064.</v>
      </c>
      <c r="AM3175" s="140"/>
      <c r="AN3175" s="35"/>
      <c r="AO3175" s="193"/>
    </row>
    <row r="3176" spans="1:41" ht="23.25" hidden="1" customHeight="1" x14ac:dyDescent="0.25">
      <c r="A3176" s="68" t="s">
        <v>6245</v>
      </c>
      <c r="B3176" s="25">
        <v>4499</v>
      </c>
      <c r="C3176" s="36" t="s">
        <v>2482</v>
      </c>
      <c r="D3176" s="25">
        <v>2003</v>
      </c>
      <c r="E3176" s="108" t="s">
        <v>2932</v>
      </c>
      <c r="F3176" s="68" t="s">
        <v>2934</v>
      </c>
      <c r="G3176" s="25">
        <v>6</v>
      </c>
      <c r="H3176" s="25">
        <v>9</v>
      </c>
      <c r="I3176" s="170">
        <v>13881.8</v>
      </c>
      <c r="J3176" s="170">
        <v>13766.8</v>
      </c>
      <c r="K3176" s="170">
        <v>13766.8</v>
      </c>
      <c r="L3176" s="287">
        <v>483</v>
      </c>
      <c r="M3176" s="170">
        <f t="shared" si="643"/>
        <v>5297019.53</v>
      </c>
      <c r="N3176" s="137"/>
      <c r="O3176" s="135"/>
      <c r="P3176" s="137"/>
      <c r="Q3176" s="137">
        <f t="shared" si="642"/>
        <v>5297019.53</v>
      </c>
      <c r="R3176" s="137"/>
      <c r="S3176" s="30"/>
      <c r="T3176" s="137"/>
      <c r="U3176" s="137">
        <v>704.11</v>
      </c>
      <c r="V3176" s="137">
        <f>U3176*7523</f>
        <v>5297019.53</v>
      </c>
      <c r="W3176" s="137"/>
      <c r="X3176" s="137"/>
      <c r="Y3176" s="137"/>
      <c r="Z3176" s="137"/>
      <c r="AA3176" s="137"/>
      <c r="AB3176" s="137"/>
      <c r="AC3176" s="336"/>
      <c r="AD3176" s="336"/>
      <c r="AE3176" s="137"/>
      <c r="AF3176" s="137"/>
      <c r="AG3176" s="337">
        <v>2025</v>
      </c>
      <c r="AH3176" s="166"/>
      <c r="AI3176" s="166"/>
      <c r="AJ3176" s="134">
        <f t="shared" ca="1" si="644"/>
        <v>3065</v>
      </c>
      <c r="AK3176" s="35" t="s">
        <v>153</v>
      </c>
      <c r="AL3176" s="134" t="str">
        <f t="shared" ca="1" si="638"/>
        <v>3065.</v>
      </c>
      <c r="AM3176" s="140"/>
      <c r="AO3176" s="193"/>
    </row>
    <row r="3177" spans="1:41" ht="22.5" hidden="1" customHeight="1" x14ac:dyDescent="0.25">
      <c r="A3177" s="68" t="s">
        <v>6246</v>
      </c>
      <c r="B3177" s="25">
        <v>5153</v>
      </c>
      <c r="C3177" s="205" t="s">
        <v>2483</v>
      </c>
      <c r="D3177" s="25">
        <v>1991</v>
      </c>
      <c r="E3177" s="108" t="s">
        <v>2932</v>
      </c>
      <c r="F3177" s="68" t="s">
        <v>2933</v>
      </c>
      <c r="G3177" s="25">
        <v>9</v>
      </c>
      <c r="H3177" s="25">
        <v>2</v>
      </c>
      <c r="I3177" s="137">
        <v>3265</v>
      </c>
      <c r="J3177" s="137">
        <v>3265</v>
      </c>
      <c r="K3177" s="137">
        <v>3265</v>
      </c>
      <c r="L3177" s="30">
        <v>156</v>
      </c>
      <c r="M3177" s="137">
        <f t="shared" si="643"/>
        <v>5170514</v>
      </c>
      <c r="N3177" s="137"/>
      <c r="O3177" s="135"/>
      <c r="P3177" s="137"/>
      <c r="Q3177" s="137">
        <f t="shared" si="642"/>
        <v>5170514</v>
      </c>
      <c r="R3177" s="137"/>
      <c r="S3177" s="30">
        <v>1</v>
      </c>
      <c r="T3177" s="137">
        <f>S3177*3106160</f>
        <v>3106160</v>
      </c>
      <c r="U3177" s="137">
        <v>582</v>
      </c>
      <c r="V3177" s="137">
        <f>U3177*3547</f>
        <v>2064354</v>
      </c>
      <c r="W3177" s="137"/>
      <c r="X3177" s="137"/>
      <c r="Y3177" s="137"/>
      <c r="Z3177" s="137"/>
      <c r="AA3177" s="137"/>
      <c r="AB3177" s="137"/>
      <c r="AC3177" s="137"/>
      <c r="AD3177" s="137"/>
      <c r="AE3177" s="137"/>
      <c r="AF3177" s="137"/>
      <c r="AG3177" s="337">
        <v>2025</v>
      </c>
      <c r="AH3177" s="171"/>
      <c r="AI3177" s="171"/>
      <c r="AJ3177" s="134">
        <f t="shared" ca="1" si="644"/>
        <v>3066</v>
      </c>
      <c r="AK3177" s="35" t="s">
        <v>153</v>
      </c>
      <c r="AL3177" s="134" t="str">
        <f t="shared" ca="1" si="638"/>
        <v>3066.</v>
      </c>
      <c r="AM3177" s="140"/>
      <c r="AN3177" s="35"/>
      <c r="AO3177" s="193"/>
    </row>
    <row r="3178" spans="1:41" ht="22.5" hidden="1" customHeight="1" x14ac:dyDescent="0.25">
      <c r="A3178" s="68" t="s">
        <v>6247</v>
      </c>
      <c r="B3178" s="25">
        <v>5441</v>
      </c>
      <c r="C3178" s="36" t="s">
        <v>2484</v>
      </c>
      <c r="D3178" s="25">
        <v>2013</v>
      </c>
      <c r="E3178" s="108" t="s">
        <v>2932</v>
      </c>
      <c r="F3178" s="68" t="s">
        <v>2934</v>
      </c>
      <c r="G3178" s="25">
        <v>4</v>
      </c>
      <c r="H3178" s="25">
        <v>2</v>
      </c>
      <c r="I3178" s="137">
        <v>2794.4</v>
      </c>
      <c r="J3178" s="137">
        <v>2172.9</v>
      </c>
      <c r="K3178" s="137">
        <v>1771.4</v>
      </c>
      <c r="L3178" s="30">
        <v>24</v>
      </c>
      <c r="M3178" s="170">
        <f t="shared" si="643"/>
        <v>750000</v>
      </c>
      <c r="N3178" s="137"/>
      <c r="O3178" s="135"/>
      <c r="P3178" s="137"/>
      <c r="Q3178" s="137">
        <f t="shared" si="642"/>
        <v>750000</v>
      </c>
      <c r="R3178" s="137"/>
      <c r="S3178" s="30"/>
      <c r="T3178" s="137"/>
      <c r="U3178" s="137"/>
      <c r="V3178" s="137"/>
      <c r="W3178" s="137"/>
      <c r="X3178" s="137"/>
      <c r="Y3178" s="137">
        <v>238.25</v>
      </c>
      <c r="Z3178" s="137">
        <v>750000</v>
      </c>
      <c r="AA3178" s="137"/>
      <c r="AB3178" s="137"/>
      <c r="AC3178" s="336"/>
      <c r="AD3178" s="336"/>
      <c r="AE3178" s="137"/>
      <c r="AF3178" s="137"/>
      <c r="AG3178" s="337">
        <v>2025</v>
      </c>
      <c r="AH3178" s="218"/>
      <c r="AI3178" s="218"/>
      <c r="AJ3178" s="134">
        <f t="shared" ca="1" si="644"/>
        <v>3067</v>
      </c>
      <c r="AK3178" s="35" t="s">
        <v>153</v>
      </c>
      <c r="AL3178" s="134" t="str">
        <f t="shared" ca="1" si="638"/>
        <v>3067.</v>
      </c>
      <c r="AM3178" s="140"/>
      <c r="AN3178" s="35"/>
      <c r="AO3178" s="193"/>
    </row>
    <row r="3179" spans="1:41" ht="22.5" hidden="1" customHeight="1" x14ac:dyDescent="0.25">
      <c r="A3179" s="68" t="s">
        <v>6248</v>
      </c>
      <c r="B3179" s="25">
        <v>5612</v>
      </c>
      <c r="C3179" s="36" t="s">
        <v>2485</v>
      </c>
      <c r="D3179" s="25">
        <v>2014</v>
      </c>
      <c r="E3179" s="108" t="s">
        <v>2932</v>
      </c>
      <c r="F3179" s="68" t="s">
        <v>2934</v>
      </c>
      <c r="G3179" s="25">
        <v>5</v>
      </c>
      <c r="H3179" s="25">
        <v>4</v>
      </c>
      <c r="I3179" s="137">
        <v>6420.7</v>
      </c>
      <c r="J3179" s="137">
        <v>6420.7</v>
      </c>
      <c r="K3179" s="137">
        <v>6420.7</v>
      </c>
      <c r="L3179" s="30">
        <v>132</v>
      </c>
      <c r="M3179" s="170">
        <f t="shared" si="643"/>
        <v>549320.4</v>
      </c>
      <c r="N3179" s="137"/>
      <c r="O3179" s="135"/>
      <c r="P3179" s="137"/>
      <c r="Q3179" s="137">
        <f t="shared" si="642"/>
        <v>549320.4</v>
      </c>
      <c r="R3179" s="137"/>
      <c r="S3179" s="30"/>
      <c r="T3179" s="137"/>
      <c r="U3179" s="137"/>
      <c r="V3179" s="137"/>
      <c r="W3179" s="137"/>
      <c r="X3179" s="137"/>
      <c r="Y3179" s="137"/>
      <c r="Z3179" s="137"/>
      <c r="AA3179" s="137">
        <v>205.2</v>
      </c>
      <c r="AB3179" s="137">
        <f>AA3179*2677</f>
        <v>549320.4</v>
      </c>
      <c r="AC3179" s="336"/>
      <c r="AD3179" s="336"/>
      <c r="AE3179" s="137"/>
      <c r="AF3179" s="137"/>
      <c r="AG3179" s="337">
        <v>2025</v>
      </c>
      <c r="AH3179" s="166"/>
      <c r="AI3179" s="166"/>
      <c r="AJ3179" s="134">
        <f t="shared" ca="1" si="644"/>
        <v>3068</v>
      </c>
      <c r="AK3179" s="35" t="s">
        <v>153</v>
      </c>
      <c r="AL3179" s="134" t="str">
        <f t="shared" ca="1" si="638"/>
        <v>3068.</v>
      </c>
      <c r="AM3179" s="140"/>
      <c r="AN3179" s="35"/>
      <c r="AO3179" s="193"/>
    </row>
    <row r="3180" spans="1:41" ht="22.5" hidden="1" customHeight="1" x14ac:dyDescent="0.25">
      <c r="A3180" s="68" t="s">
        <v>6249</v>
      </c>
      <c r="B3180" s="25">
        <v>5633</v>
      </c>
      <c r="C3180" s="37" t="s">
        <v>2486</v>
      </c>
      <c r="D3180" s="25">
        <v>2014</v>
      </c>
      <c r="E3180" s="108" t="s">
        <v>2932</v>
      </c>
      <c r="F3180" s="68" t="s">
        <v>2934</v>
      </c>
      <c r="G3180" s="25">
        <v>5</v>
      </c>
      <c r="H3180" s="25">
        <v>4</v>
      </c>
      <c r="I3180" s="137">
        <v>4531.5</v>
      </c>
      <c r="J3180" s="137">
        <v>3454</v>
      </c>
      <c r="K3180" s="137">
        <v>3454</v>
      </c>
      <c r="L3180" s="30">
        <v>92</v>
      </c>
      <c r="M3180" s="170">
        <f t="shared" si="643"/>
        <v>682635</v>
      </c>
      <c r="N3180" s="137"/>
      <c r="O3180" s="135"/>
      <c r="P3180" s="137"/>
      <c r="Q3180" s="137">
        <f t="shared" si="642"/>
        <v>682635</v>
      </c>
      <c r="R3180" s="137"/>
      <c r="S3180" s="30"/>
      <c r="T3180" s="137"/>
      <c r="U3180" s="137"/>
      <c r="V3180" s="137"/>
      <c r="W3180" s="137"/>
      <c r="X3180" s="137"/>
      <c r="Y3180" s="137"/>
      <c r="Z3180" s="137"/>
      <c r="AA3180" s="137">
        <v>255</v>
      </c>
      <c r="AB3180" s="137">
        <f>AA3180*2677</f>
        <v>682635</v>
      </c>
      <c r="AC3180" s="336"/>
      <c r="AD3180" s="336"/>
      <c r="AE3180" s="137"/>
      <c r="AF3180" s="137"/>
      <c r="AG3180" s="337">
        <v>2025</v>
      </c>
      <c r="AH3180" s="166"/>
      <c r="AI3180" s="166"/>
      <c r="AJ3180" s="134">
        <f t="shared" ca="1" si="644"/>
        <v>3069</v>
      </c>
      <c r="AK3180" s="35" t="s">
        <v>153</v>
      </c>
      <c r="AL3180" s="134" t="str">
        <f t="shared" ca="1" si="638"/>
        <v>3069.</v>
      </c>
      <c r="AM3180" s="140"/>
      <c r="AN3180" s="35"/>
      <c r="AO3180" s="193"/>
    </row>
    <row r="3181" spans="1:41" ht="22.5" hidden="1" customHeight="1" x14ac:dyDescent="0.25">
      <c r="A3181" s="68" t="s">
        <v>6250</v>
      </c>
      <c r="B3181" s="25">
        <v>5641</v>
      </c>
      <c r="C3181" s="37" t="s">
        <v>2487</v>
      </c>
      <c r="D3181" s="25">
        <v>2014</v>
      </c>
      <c r="E3181" s="108" t="s">
        <v>2932</v>
      </c>
      <c r="F3181" s="68" t="s">
        <v>2934</v>
      </c>
      <c r="G3181" s="25">
        <v>3</v>
      </c>
      <c r="H3181" s="25">
        <v>3</v>
      </c>
      <c r="I3181" s="170">
        <v>2817.8</v>
      </c>
      <c r="J3181" s="170">
        <v>1924.9</v>
      </c>
      <c r="K3181" s="170">
        <v>1924.9</v>
      </c>
      <c r="L3181" s="287">
        <v>33</v>
      </c>
      <c r="M3181" s="170">
        <f t="shared" si="643"/>
        <v>6438183.3999999994</v>
      </c>
      <c r="N3181" s="137"/>
      <c r="O3181" s="135"/>
      <c r="P3181" s="137"/>
      <c r="Q3181" s="137">
        <f t="shared" si="642"/>
        <v>6438183.3999999994</v>
      </c>
      <c r="R3181" s="137"/>
      <c r="S3181" s="30"/>
      <c r="T3181" s="137"/>
      <c r="U3181" s="137">
        <v>855.8</v>
      </c>
      <c r="V3181" s="137">
        <f>U3181*7523</f>
        <v>6438183.3999999994</v>
      </c>
      <c r="W3181" s="137"/>
      <c r="X3181" s="137"/>
      <c r="Y3181" s="137"/>
      <c r="Z3181" s="137"/>
      <c r="AA3181" s="137"/>
      <c r="AB3181" s="137"/>
      <c r="AC3181" s="336"/>
      <c r="AD3181" s="336"/>
      <c r="AE3181" s="137"/>
      <c r="AF3181" s="137"/>
      <c r="AG3181" s="337">
        <v>2025</v>
      </c>
      <c r="AH3181" s="166"/>
      <c r="AI3181" s="166"/>
      <c r="AJ3181" s="134">
        <f t="shared" ca="1" si="644"/>
        <v>3070</v>
      </c>
      <c r="AK3181" s="35" t="s">
        <v>153</v>
      </c>
      <c r="AL3181" s="134" t="str">
        <f t="shared" ca="1" si="638"/>
        <v>3070.</v>
      </c>
      <c r="AM3181" s="140"/>
      <c r="AN3181" s="35"/>
      <c r="AO3181" s="193"/>
    </row>
    <row r="3182" spans="1:41" ht="22.5" hidden="1" customHeight="1" x14ac:dyDescent="0.25">
      <c r="A3182" s="68" t="s">
        <v>6251</v>
      </c>
      <c r="B3182" s="42">
        <v>5646</v>
      </c>
      <c r="C3182" s="37" t="s">
        <v>2488</v>
      </c>
      <c r="D3182" s="25">
        <v>2014</v>
      </c>
      <c r="E3182" s="108" t="s">
        <v>2932</v>
      </c>
      <c r="F3182" s="68" t="s">
        <v>2936</v>
      </c>
      <c r="G3182" s="25">
        <v>3</v>
      </c>
      <c r="H3182" s="25">
        <v>1</v>
      </c>
      <c r="I3182" s="137">
        <v>2075.5</v>
      </c>
      <c r="J3182" s="137">
        <v>1365.5</v>
      </c>
      <c r="K3182" s="137">
        <v>1365.5</v>
      </c>
      <c r="L3182" s="30">
        <v>24</v>
      </c>
      <c r="M3182" s="170">
        <f t="shared" si="643"/>
        <v>246819.4</v>
      </c>
      <c r="N3182" s="137"/>
      <c r="O3182" s="135"/>
      <c r="P3182" s="137"/>
      <c r="Q3182" s="137">
        <f t="shared" si="642"/>
        <v>246819.4</v>
      </c>
      <c r="R3182" s="137"/>
      <c r="S3182" s="30"/>
      <c r="T3182" s="137"/>
      <c r="U3182" s="137"/>
      <c r="V3182" s="137"/>
      <c r="W3182" s="137"/>
      <c r="X3182" s="137"/>
      <c r="Y3182" s="137"/>
      <c r="Z3182" s="137"/>
      <c r="AA3182" s="137">
        <v>92.2</v>
      </c>
      <c r="AB3182" s="137">
        <f t="shared" ref="AB3182:AB3183" si="645">AA3182*2677</f>
        <v>246819.4</v>
      </c>
      <c r="AC3182" s="336"/>
      <c r="AD3182" s="336"/>
      <c r="AE3182" s="137"/>
      <c r="AF3182" s="137"/>
      <c r="AG3182" s="337">
        <v>2025</v>
      </c>
      <c r="AH3182" s="166"/>
      <c r="AI3182" s="166"/>
      <c r="AJ3182" s="134">
        <f t="shared" ca="1" si="644"/>
        <v>3071</v>
      </c>
      <c r="AK3182" s="35" t="s">
        <v>153</v>
      </c>
      <c r="AL3182" s="134" t="str">
        <f t="shared" ca="1" si="638"/>
        <v>3071.</v>
      </c>
      <c r="AM3182" s="140"/>
      <c r="AN3182" s="35"/>
      <c r="AO3182" s="193"/>
    </row>
    <row r="3183" spans="1:41" ht="22.5" hidden="1" customHeight="1" x14ac:dyDescent="0.25">
      <c r="A3183" s="68" t="s">
        <v>6252</v>
      </c>
      <c r="B3183" s="42">
        <v>5647</v>
      </c>
      <c r="C3183" s="37" t="s">
        <v>2489</v>
      </c>
      <c r="D3183" s="25">
        <v>2014</v>
      </c>
      <c r="E3183" s="108" t="s">
        <v>2932</v>
      </c>
      <c r="F3183" s="68" t="s">
        <v>2936</v>
      </c>
      <c r="G3183" s="25">
        <v>3</v>
      </c>
      <c r="H3183" s="25">
        <v>1</v>
      </c>
      <c r="I3183" s="137">
        <v>1993.1</v>
      </c>
      <c r="J3183" s="137">
        <v>1303.1400000000001</v>
      </c>
      <c r="K3183" s="137">
        <v>1303.1400000000001</v>
      </c>
      <c r="L3183" s="30">
        <v>24</v>
      </c>
      <c r="M3183" s="170">
        <f t="shared" si="643"/>
        <v>212018.4</v>
      </c>
      <c r="N3183" s="137"/>
      <c r="O3183" s="135"/>
      <c r="P3183" s="137"/>
      <c r="Q3183" s="137">
        <f t="shared" si="642"/>
        <v>212018.4</v>
      </c>
      <c r="R3183" s="137"/>
      <c r="S3183" s="30"/>
      <c r="T3183" s="137"/>
      <c r="U3183" s="137"/>
      <c r="V3183" s="137"/>
      <c r="W3183" s="137"/>
      <c r="X3183" s="137"/>
      <c r="Y3183" s="137"/>
      <c r="Z3183" s="137"/>
      <c r="AA3183" s="137">
        <v>79.2</v>
      </c>
      <c r="AB3183" s="137">
        <f t="shared" si="645"/>
        <v>212018.4</v>
      </c>
      <c r="AC3183" s="336"/>
      <c r="AD3183" s="336"/>
      <c r="AE3183" s="137"/>
      <c r="AF3183" s="137"/>
      <c r="AG3183" s="337">
        <v>2025</v>
      </c>
      <c r="AH3183" s="166"/>
      <c r="AI3183" s="166"/>
      <c r="AJ3183" s="134">
        <f t="shared" ca="1" si="644"/>
        <v>3072</v>
      </c>
      <c r="AK3183" s="35" t="s">
        <v>153</v>
      </c>
      <c r="AL3183" s="134" t="str">
        <f t="shared" ca="1" si="638"/>
        <v>3072.</v>
      </c>
      <c r="AM3183" s="140"/>
      <c r="AN3183" s="35"/>
      <c r="AO3183" s="193"/>
    </row>
    <row r="3184" spans="1:41" ht="23.25" hidden="1" customHeight="1" x14ac:dyDescent="0.25">
      <c r="A3184" s="68" t="s">
        <v>6253</v>
      </c>
      <c r="B3184" s="42">
        <v>5657</v>
      </c>
      <c r="C3184" s="37" t="s">
        <v>2490</v>
      </c>
      <c r="D3184" s="25">
        <v>2014</v>
      </c>
      <c r="E3184" s="108" t="s">
        <v>2932</v>
      </c>
      <c r="F3184" s="68" t="s">
        <v>2934</v>
      </c>
      <c r="G3184" s="25">
        <v>5</v>
      </c>
      <c r="H3184" s="25">
        <v>6</v>
      </c>
      <c r="I3184" s="170">
        <v>9978.9</v>
      </c>
      <c r="J3184" s="170">
        <v>7361.3</v>
      </c>
      <c r="K3184" s="170">
        <v>7361.3</v>
      </c>
      <c r="L3184" s="287">
        <v>104</v>
      </c>
      <c r="M3184" s="170">
        <f t="shared" si="643"/>
        <v>4647186</v>
      </c>
      <c r="N3184" s="137"/>
      <c r="O3184" s="135"/>
      <c r="P3184" s="137"/>
      <c r="Q3184" s="137">
        <f t="shared" si="642"/>
        <v>4647186</v>
      </c>
      <c r="R3184" s="137"/>
      <c r="S3184" s="30"/>
      <c r="T3184" s="137"/>
      <c r="U3184" s="137"/>
      <c r="V3184" s="137"/>
      <c r="W3184" s="137">
        <v>2099</v>
      </c>
      <c r="X3184" s="137">
        <f>W3184*2214</f>
        <v>4647186</v>
      </c>
      <c r="Y3184" s="137"/>
      <c r="Z3184" s="137"/>
      <c r="AA3184" s="137"/>
      <c r="AB3184" s="137"/>
      <c r="AC3184" s="336"/>
      <c r="AD3184" s="336"/>
      <c r="AE3184" s="137"/>
      <c r="AF3184" s="137"/>
      <c r="AG3184" s="337">
        <v>2025</v>
      </c>
      <c r="AH3184" s="166"/>
      <c r="AI3184" s="166"/>
      <c r="AJ3184" s="134">
        <f t="shared" ca="1" si="644"/>
        <v>3073</v>
      </c>
      <c r="AK3184" s="35" t="s">
        <v>153</v>
      </c>
      <c r="AL3184" s="134" t="str">
        <f t="shared" ca="1" si="638"/>
        <v>3073.</v>
      </c>
      <c r="AM3184" s="140"/>
      <c r="AO3184" s="193"/>
    </row>
    <row r="3185" spans="1:16381" ht="22.5" hidden="1" customHeight="1" x14ac:dyDescent="0.25">
      <c r="A3185" s="68" t="s">
        <v>6254</v>
      </c>
      <c r="B3185" s="25">
        <v>5642</v>
      </c>
      <c r="C3185" s="37" t="s">
        <v>2491</v>
      </c>
      <c r="D3185" s="25">
        <v>2015</v>
      </c>
      <c r="E3185" s="108" t="s">
        <v>2932</v>
      </c>
      <c r="F3185" s="68" t="s">
        <v>2936</v>
      </c>
      <c r="G3185" s="25">
        <v>4</v>
      </c>
      <c r="H3185" s="25">
        <v>2</v>
      </c>
      <c r="I3185" s="137">
        <v>2445.4</v>
      </c>
      <c r="J3185" s="137">
        <v>1477.8</v>
      </c>
      <c r="K3185" s="137">
        <v>1477.8</v>
      </c>
      <c r="L3185" s="30">
        <v>40</v>
      </c>
      <c r="M3185" s="170">
        <f t="shared" si="643"/>
        <v>4340771</v>
      </c>
      <c r="N3185" s="137"/>
      <c r="O3185" s="135"/>
      <c r="P3185" s="137"/>
      <c r="Q3185" s="137">
        <f t="shared" si="642"/>
        <v>4340771</v>
      </c>
      <c r="R3185" s="137"/>
      <c r="S3185" s="30"/>
      <c r="T3185" s="137"/>
      <c r="U3185" s="137">
        <v>577</v>
      </c>
      <c r="V3185" s="137">
        <f>U3185*7523</f>
        <v>4340771</v>
      </c>
      <c r="W3185" s="137"/>
      <c r="X3185" s="137"/>
      <c r="Y3185" s="137"/>
      <c r="Z3185" s="137"/>
      <c r="AA3185" s="137"/>
      <c r="AB3185" s="137"/>
      <c r="AC3185" s="336"/>
      <c r="AD3185" s="336"/>
      <c r="AE3185" s="137"/>
      <c r="AF3185" s="137"/>
      <c r="AG3185" s="337">
        <v>2025</v>
      </c>
      <c r="AH3185" s="166"/>
      <c r="AI3185" s="166"/>
      <c r="AJ3185" s="134">
        <f t="shared" ca="1" si="644"/>
        <v>3074</v>
      </c>
      <c r="AK3185" s="35" t="s">
        <v>153</v>
      </c>
      <c r="AL3185" s="134" t="str">
        <f t="shared" ca="1" si="638"/>
        <v>3074.</v>
      </c>
      <c r="AM3185" s="140"/>
      <c r="AN3185" s="35"/>
      <c r="AO3185" s="193"/>
    </row>
    <row r="3186" spans="1:16381" ht="22.5" hidden="1" customHeight="1" x14ac:dyDescent="0.25">
      <c r="A3186" s="68" t="s">
        <v>6255</v>
      </c>
      <c r="B3186" s="25">
        <v>5645</v>
      </c>
      <c r="C3186" s="37" t="s">
        <v>2492</v>
      </c>
      <c r="D3186" s="25">
        <v>2015</v>
      </c>
      <c r="E3186" s="108" t="s">
        <v>2932</v>
      </c>
      <c r="F3186" s="68" t="s">
        <v>2934</v>
      </c>
      <c r="G3186" s="25">
        <v>9</v>
      </c>
      <c r="H3186" s="25">
        <v>5</v>
      </c>
      <c r="I3186" s="137">
        <v>11081.5</v>
      </c>
      <c r="J3186" s="30">
        <v>9369.5</v>
      </c>
      <c r="K3186" s="137">
        <v>9369.5</v>
      </c>
      <c r="L3186" s="30">
        <v>360</v>
      </c>
      <c r="M3186" s="170">
        <f t="shared" si="643"/>
        <v>685312</v>
      </c>
      <c r="N3186" s="137"/>
      <c r="O3186" s="135"/>
      <c r="P3186" s="137"/>
      <c r="Q3186" s="137">
        <f t="shared" si="642"/>
        <v>685312</v>
      </c>
      <c r="R3186" s="137"/>
      <c r="S3186" s="30"/>
      <c r="T3186" s="137"/>
      <c r="U3186" s="137"/>
      <c r="V3186" s="137"/>
      <c r="W3186" s="137"/>
      <c r="X3186" s="137"/>
      <c r="Y3186" s="137"/>
      <c r="Z3186" s="137"/>
      <c r="AA3186" s="137">
        <v>256</v>
      </c>
      <c r="AB3186" s="137">
        <f>AA3186*2677</f>
        <v>685312</v>
      </c>
      <c r="AC3186" s="336"/>
      <c r="AD3186" s="336"/>
      <c r="AE3186" s="137"/>
      <c r="AF3186" s="137"/>
      <c r="AG3186" s="337">
        <v>2025</v>
      </c>
      <c r="AH3186" s="166"/>
      <c r="AI3186" s="166"/>
      <c r="AJ3186" s="134">
        <f t="shared" ca="1" si="644"/>
        <v>3075</v>
      </c>
      <c r="AK3186" s="35" t="s">
        <v>153</v>
      </c>
      <c r="AL3186" s="134" t="str">
        <f t="shared" ca="1" si="638"/>
        <v>3075.</v>
      </c>
      <c r="AM3186" s="140"/>
      <c r="AN3186" s="35"/>
      <c r="AO3186" s="193"/>
    </row>
    <row r="3187" spans="1:16381" ht="22.5" hidden="1" customHeight="1" x14ac:dyDescent="0.25">
      <c r="A3187" s="68" t="s">
        <v>6256</v>
      </c>
      <c r="B3187" s="25">
        <v>5648</v>
      </c>
      <c r="C3187" s="37" t="s">
        <v>2493</v>
      </c>
      <c r="D3187" s="25">
        <v>2015</v>
      </c>
      <c r="E3187" s="108" t="s">
        <v>2932</v>
      </c>
      <c r="F3187" s="68" t="s">
        <v>2934</v>
      </c>
      <c r="G3187" s="25">
        <v>9</v>
      </c>
      <c r="H3187" s="25">
        <v>4</v>
      </c>
      <c r="I3187" s="137">
        <v>13272.3</v>
      </c>
      <c r="J3187" s="137">
        <v>9359</v>
      </c>
      <c r="K3187" s="137">
        <v>9359</v>
      </c>
      <c r="L3187" s="30">
        <v>362</v>
      </c>
      <c r="M3187" s="170">
        <f t="shared" si="643"/>
        <v>661219</v>
      </c>
      <c r="N3187" s="137"/>
      <c r="O3187" s="135"/>
      <c r="P3187" s="137"/>
      <c r="Q3187" s="137">
        <f t="shared" si="642"/>
        <v>661219</v>
      </c>
      <c r="R3187" s="137"/>
      <c r="S3187" s="30"/>
      <c r="T3187" s="137"/>
      <c r="U3187" s="137"/>
      <c r="V3187" s="137"/>
      <c r="W3187" s="137"/>
      <c r="X3187" s="137"/>
      <c r="Y3187" s="137"/>
      <c r="Z3187" s="137"/>
      <c r="AA3187" s="137">
        <v>247</v>
      </c>
      <c r="AB3187" s="137">
        <f t="shared" ref="AB3187:AB3188" si="646">AA3187*2677</f>
        <v>661219</v>
      </c>
      <c r="AC3187" s="336"/>
      <c r="AD3187" s="336"/>
      <c r="AE3187" s="137"/>
      <c r="AF3187" s="137"/>
      <c r="AG3187" s="337">
        <v>2025</v>
      </c>
      <c r="AH3187" s="166"/>
      <c r="AI3187" s="166"/>
      <c r="AJ3187" s="134">
        <f t="shared" ca="1" si="644"/>
        <v>3076</v>
      </c>
      <c r="AK3187" s="35" t="s">
        <v>153</v>
      </c>
      <c r="AL3187" s="134" t="str">
        <f t="shared" ref="AL3187:AL3230" ca="1" si="647">CONCATENATE(AJ3187,AK3187)</f>
        <v>3076.</v>
      </c>
      <c r="AM3187" s="140"/>
      <c r="AN3187" s="35"/>
      <c r="AO3187" s="193"/>
    </row>
    <row r="3188" spans="1:16381" ht="22.5" hidden="1" customHeight="1" x14ac:dyDescent="0.25">
      <c r="A3188" s="68" t="s">
        <v>6257</v>
      </c>
      <c r="B3188" s="25">
        <v>5655</v>
      </c>
      <c r="C3188" s="37" t="s">
        <v>2494</v>
      </c>
      <c r="D3188" s="25">
        <v>2015</v>
      </c>
      <c r="E3188" s="108" t="s">
        <v>2932</v>
      </c>
      <c r="F3188" s="68" t="s">
        <v>2933</v>
      </c>
      <c r="G3188" s="25">
        <v>9</v>
      </c>
      <c r="H3188" s="25">
        <v>3</v>
      </c>
      <c r="I3188" s="137">
        <v>7795.2</v>
      </c>
      <c r="J3188" s="30">
        <v>6070.9</v>
      </c>
      <c r="K3188" s="137">
        <v>6070.9</v>
      </c>
      <c r="L3188" s="30">
        <v>202</v>
      </c>
      <c r="M3188" s="170">
        <f t="shared" si="643"/>
        <v>4143302.3899999997</v>
      </c>
      <c r="N3188" s="137"/>
      <c r="O3188" s="135"/>
      <c r="P3188" s="137"/>
      <c r="Q3188" s="137">
        <f t="shared" si="642"/>
        <v>4143302.3899999997</v>
      </c>
      <c r="R3188" s="137"/>
      <c r="S3188" s="30"/>
      <c r="T3188" s="137"/>
      <c r="U3188" s="137">
        <v>1001.17</v>
      </c>
      <c r="V3188" s="137">
        <f>U3188*3547</f>
        <v>3551149.9899999998</v>
      </c>
      <c r="W3188" s="137"/>
      <c r="X3188" s="137"/>
      <c r="Y3188" s="137"/>
      <c r="Z3188" s="137"/>
      <c r="AA3188" s="137">
        <v>221.2</v>
      </c>
      <c r="AB3188" s="137">
        <f t="shared" si="646"/>
        <v>592152.4</v>
      </c>
      <c r="AC3188" s="336"/>
      <c r="AD3188" s="336"/>
      <c r="AE3188" s="137"/>
      <c r="AF3188" s="137"/>
      <c r="AG3188" s="337">
        <v>2025</v>
      </c>
      <c r="AH3188" s="166"/>
      <c r="AI3188" s="166"/>
      <c r="AJ3188" s="134">
        <f t="shared" ca="1" si="644"/>
        <v>3077</v>
      </c>
      <c r="AK3188" s="35" t="s">
        <v>153</v>
      </c>
      <c r="AL3188" s="134" t="str">
        <f t="shared" ca="1" si="647"/>
        <v>3077.</v>
      </c>
      <c r="AM3188" s="140"/>
      <c r="AN3188" s="35"/>
      <c r="AO3188" s="193"/>
    </row>
    <row r="3189" spans="1:16381" ht="23.25" hidden="1" customHeight="1" x14ac:dyDescent="0.25">
      <c r="A3189" s="68" t="s">
        <v>6258</v>
      </c>
      <c r="B3189" s="42">
        <v>5656</v>
      </c>
      <c r="C3189" s="37" t="s">
        <v>2497</v>
      </c>
      <c r="D3189" s="25">
        <v>2015</v>
      </c>
      <c r="E3189" s="108" t="s">
        <v>2932</v>
      </c>
      <c r="F3189" s="68" t="s">
        <v>2934</v>
      </c>
      <c r="G3189" s="25">
        <v>5</v>
      </c>
      <c r="H3189" s="25">
        <v>4</v>
      </c>
      <c r="I3189" s="173">
        <v>6483</v>
      </c>
      <c r="J3189" s="173">
        <v>4743.7</v>
      </c>
      <c r="K3189" s="173">
        <v>4743.7</v>
      </c>
      <c r="L3189" s="117">
        <v>70</v>
      </c>
      <c r="M3189" s="173">
        <f t="shared" ref="M3189:M3198" si="648">R3189+T3189+V3189+X3189+Z3189+AB3189+AE3189+AF3189</f>
        <v>3635895.6</v>
      </c>
      <c r="N3189" s="137"/>
      <c r="O3189" s="135"/>
      <c r="P3189" s="137"/>
      <c r="Q3189" s="137">
        <f t="shared" si="642"/>
        <v>3635895.6</v>
      </c>
      <c r="R3189" s="137"/>
      <c r="S3189" s="30"/>
      <c r="T3189" s="137"/>
      <c r="U3189" s="137"/>
      <c r="V3189" s="137"/>
      <c r="W3189" s="137">
        <v>1368</v>
      </c>
      <c r="X3189" s="137">
        <f>W3189*2214</f>
        <v>3028752</v>
      </c>
      <c r="Y3189" s="137"/>
      <c r="Z3189" s="137"/>
      <c r="AA3189" s="137">
        <v>226.8</v>
      </c>
      <c r="AB3189" s="137">
        <f>AA3189*2677</f>
        <v>607143.6</v>
      </c>
      <c r="AC3189" s="336"/>
      <c r="AD3189" s="336"/>
      <c r="AE3189" s="137"/>
      <c r="AF3189" s="137"/>
      <c r="AG3189" s="337">
        <v>2025</v>
      </c>
      <c r="AH3189" s="126"/>
      <c r="AI3189" s="126"/>
      <c r="AJ3189" s="134">
        <f t="shared" ca="1" si="644"/>
        <v>3078</v>
      </c>
      <c r="AK3189" s="35" t="s">
        <v>153</v>
      </c>
      <c r="AL3189" s="134" t="str">
        <f t="shared" ca="1" si="647"/>
        <v>3078.</v>
      </c>
      <c r="AM3189" s="140"/>
      <c r="AO3189" s="193"/>
    </row>
    <row r="3190" spans="1:16381" ht="22.5" hidden="1" customHeight="1" x14ac:dyDescent="0.25">
      <c r="A3190" s="68" t="s">
        <v>6259</v>
      </c>
      <c r="B3190" s="25">
        <v>5650</v>
      </c>
      <c r="C3190" s="37" t="s">
        <v>2495</v>
      </c>
      <c r="D3190" s="25">
        <v>2016</v>
      </c>
      <c r="E3190" s="108" t="s">
        <v>2932</v>
      </c>
      <c r="F3190" s="68" t="s">
        <v>2934</v>
      </c>
      <c r="G3190" s="25">
        <v>9</v>
      </c>
      <c r="H3190" s="25">
        <v>5</v>
      </c>
      <c r="I3190" s="30">
        <v>11713.2</v>
      </c>
      <c r="J3190" s="137">
        <v>9411.9</v>
      </c>
      <c r="K3190" s="137">
        <v>9411.9</v>
      </c>
      <c r="L3190" s="30">
        <v>393</v>
      </c>
      <c r="M3190" s="170">
        <f t="shared" si="648"/>
        <v>709405</v>
      </c>
      <c r="N3190" s="137"/>
      <c r="O3190" s="135"/>
      <c r="P3190" s="137"/>
      <c r="Q3190" s="137">
        <f t="shared" si="642"/>
        <v>709405</v>
      </c>
      <c r="R3190" s="137"/>
      <c r="S3190" s="30"/>
      <c r="T3190" s="137"/>
      <c r="U3190" s="137"/>
      <c r="V3190" s="137"/>
      <c r="W3190" s="137"/>
      <c r="X3190" s="137"/>
      <c r="Y3190" s="137"/>
      <c r="Z3190" s="137"/>
      <c r="AA3190" s="137">
        <v>265</v>
      </c>
      <c r="AB3190" s="137">
        <f t="shared" ref="AB3190:AB3191" si="649">AA3190*2677</f>
        <v>709405</v>
      </c>
      <c r="AC3190" s="336"/>
      <c r="AD3190" s="336"/>
      <c r="AE3190" s="137"/>
      <c r="AF3190" s="137"/>
      <c r="AG3190" s="337">
        <v>2025</v>
      </c>
      <c r="AH3190" s="166"/>
      <c r="AI3190" s="166"/>
      <c r="AJ3190" s="134">
        <f t="shared" ca="1" si="644"/>
        <v>3079</v>
      </c>
      <c r="AK3190" s="35" t="s">
        <v>153</v>
      </c>
      <c r="AL3190" s="134" t="str">
        <f t="shared" ca="1" si="647"/>
        <v>3079.</v>
      </c>
      <c r="AM3190" s="140"/>
      <c r="AN3190" s="35"/>
      <c r="AO3190" s="193"/>
    </row>
    <row r="3191" spans="1:16381" ht="22.5" hidden="1" customHeight="1" x14ac:dyDescent="0.25">
      <c r="A3191" s="68" t="s">
        <v>6260</v>
      </c>
      <c r="B3191" s="25">
        <v>5654</v>
      </c>
      <c r="C3191" s="37" t="s">
        <v>2496</v>
      </c>
      <c r="D3191" s="25">
        <v>2016</v>
      </c>
      <c r="E3191" s="108" t="s">
        <v>2932</v>
      </c>
      <c r="F3191" s="68" t="s">
        <v>2934</v>
      </c>
      <c r="G3191" s="25">
        <v>9</v>
      </c>
      <c r="H3191" s="25">
        <v>3</v>
      </c>
      <c r="I3191" s="137">
        <v>9412</v>
      </c>
      <c r="J3191" s="137">
        <v>7387.45</v>
      </c>
      <c r="K3191" s="137">
        <v>7387.45</v>
      </c>
      <c r="L3191" s="30">
        <v>176</v>
      </c>
      <c r="M3191" s="170">
        <f t="shared" si="648"/>
        <v>4900212.0999999996</v>
      </c>
      <c r="N3191" s="137"/>
      <c r="O3191" s="135"/>
      <c r="P3191" s="137"/>
      <c r="Q3191" s="137">
        <f t="shared" si="642"/>
        <v>4900212.0999999996</v>
      </c>
      <c r="R3191" s="137"/>
      <c r="S3191" s="30"/>
      <c r="T3191" s="137"/>
      <c r="U3191" s="137">
        <v>1188.3</v>
      </c>
      <c r="V3191" s="137">
        <f>U3191*3547</f>
        <v>4214900.0999999996</v>
      </c>
      <c r="W3191" s="137"/>
      <c r="X3191" s="137"/>
      <c r="Y3191" s="137"/>
      <c r="Z3191" s="137"/>
      <c r="AA3191" s="137">
        <v>256</v>
      </c>
      <c r="AB3191" s="137">
        <f t="shared" si="649"/>
        <v>685312</v>
      </c>
      <c r="AC3191" s="336"/>
      <c r="AD3191" s="336"/>
      <c r="AE3191" s="137"/>
      <c r="AF3191" s="137"/>
      <c r="AG3191" s="337">
        <v>2025</v>
      </c>
      <c r="AH3191" s="166"/>
      <c r="AI3191" s="166"/>
      <c r="AJ3191" s="134">
        <f t="shared" ca="1" si="644"/>
        <v>3080</v>
      </c>
      <c r="AK3191" s="35" t="s">
        <v>153</v>
      </c>
      <c r="AL3191" s="134" t="str">
        <f t="shared" ca="1" si="647"/>
        <v>3080.</v>
      </c>
      <c r="AM3191" s="140"/>
      <c r="AN3191" s="35"/>
      <c r="AO3191" s="193"/>
    </row>
    <row r="3192" spans="1:16381" ht="23.25" hidden="1" customHeight="1" x14ac:dyDescent="0.25">
      <c r="A3192" s="68" t="s">
        <v>6261</v>
      </c>
      <c r="B3192" s="337">
        <v>5726</v>
      </c>
      <c r="C3192" s="168" t="s">
        <v>2500</v>
      </c>
      <c r="D3192" s="25">
        <v>2016</v>
      </c>
      <c r="E3192" s="108" t="s">
        <v>2932</v>
      </c>
      <c r="F3192" s="68" t="s">
        <v>2934</v>
      </c>
      <c r="G3192" s="25">
        <v>3</v>
      </c>
      <c r="H3192" s="25">
        <v>2</v>
      </c>
      <c r="I3192" s="170">
        <v>1782.7</v>
      </c>
      <c r="J3192" s="170">
        <v>1392</v>
      </c>
      <c r="K3192" s="170">
        <v>1392</v>
      </c>
      <c r="L3192" s="287">
        <v>60</v>
      </c>
      <c r="M3192" s="170">
        <f t="shared" si="648"/>
        <v>1353954.8</v>
      </c>
      <c r="N3192" s="137"/>
      <c r="O3192" s="135"/>
      <c r="P3192" s="137"/>
      <c r="Q3192" s="137">
        <f t="shared" si="642"/>
        <v>1353954.8</v>
      </c>
      <c r="R3192" s="137"/>
      <c r="S3192" s="30"/>
      <c r="T3192" s="137"/>
      <c r="U3192" s="137"/>
      <c r="V3192" s="137"/>
      <c r="W3192" s="137"/>
      <c r="X3192" s="137"/>
      <c r="Y3192" s="137">
        <v>430.1</v>
      </c>
      <c r="Z3192" s="137">
        <f>Y3192*3148</f>
        <v>1353954.8</v>
      </c>
      <c r="AA3192" s="137"/>
      <c r="AB3192" s="137"/>
      <c r="AC3192" s="336"/>
      <c r="AD3192" s="336"/>
      <c r="AE3192" s="137"/>
      <c r="AF3192" s="137"/>
      <c r="AG3192" s="337">
        <v>2025</v>
      </c>
      <c r="AH3192" s="218"/>
      <c r="AI3192" s="218"/>
      <c r="AJ3192" s="134">
        <f t="shared" ca="1" si="644"/>
        <v>3081</v>
      </c>
      <c r="AK3192" s="35" t="s">
        <v>153</v>
      </c>
      <c r="AL3192" s="134" t="str">
        <f t="shared" ca="1" si="647"/>
        <v>3081.</v>
      </c>
      <c r="AM3192" s="140"/>
      <c r="AO3192" s="193"/>
    </row>
    <row r="3193" spans="1:16381" ht="23.25" hidden="1" customHeight="1" x14ac:dyDescent="0.25">
      <c r="A3193" s="68" t="s">
        <v>6262</v>
      </c>
      <c r="B3193" s="337">
        <v>5730</v>
      </c>
      <c r="C3193" s="168" t="s">
        <v>2501</v>
      </c>
      <c r="D3193" s="25">
        <v>2018</v>
      </c>
      <c r="E3193" s="108" t="s">
        <v>2932</v>
      </c>
      <c r="F3193" s="68" t="s">
        <v>2934</v>
      </c>
      <c r="G3193" s="25">
        <v>9</v>
      </c>
      <c r="H3193" s="25">
        <v>5</v>
      </c>
      <c r="I3193" s="170">
        <v>15828.5</v>
      </c>
      <c r="J3193" s="170">
        <v>9396.6</v>
      </c>
      <c r="K3193" s="170">
        <v>9396.6</v>
      </c>
      <c r="L3193" s="287">
        <v>413</v>
      </c>
      <c r="M3193" s="170">
        <f t="shared" si="648"/>
        <v>535132.30000000005</v>
      </c>
      <c r="N3193" s="137"/>
      <c r="O3193" s="135"/>
      <c r="P3193" s="137"/>
      <c r="Q3193" s="137">
        <f t="shared" si="642"/>
        <v>535132.30000000005</v>
      </c>
      <c r="R3193" s="137"/>
      <c r="S3193" s="30"/>
      <c r="T3193" s="137"/>
      <c r="U3193" s="137"/>
      <c r="V3193" s="137"/>
      <c r="W3193" s="137"/>
      <c r="X3193" s="137"/>
      <c r="Y3193" s="137"/>
      <c r="Z3193" s="137"/>
      <c r="AA3193" s="137">
        <v>199.9</v>
      </c>
      <c r="AB3193" s="137">
        <f>AA3193*2677</f>
        <v>535132.30000000005</v>
      </c>
      <c r="AC3193" s="336"/>
      <c r="AD3193" s="336"/>
      <c r="AE3193" s="137"/>
      <c r="AF3193" s="137"/>
      <c r="AG3193" s="337">
        <v>2025</v>
      </c>
      <c r="AH3193" s="166"/>
      <c r="AI3193" s="166"/>
      <c r="AJ3193" s="134">
        <f t="shared" ca="1" si="644"/>
        <v>3082</v>
      </c>
      <c r="AK3193" s="35" t="s">
        <v>153</v>
      </c>
      <c r="AL3193" s="134" t="str">
        <f t="shared" ca="1" si="647"/>
        <v>3082.</v>
      </c>
      <c r="AM3193" s="140"/>
      <c r="AO3193" s="193"/>
    </row>
    <row r="3194" spans="1:16381" ht="22.5" hidden="1" customHeight="1" x14ac:dyDescent="0.25">
      <c r="A3194" s="68" t="s">
        <v>6263</v>
      </c>
      <c r="B3194" s="25">
        <v>4095</v>
      </c>
      <c r="C3194" s="169" t="s">
        <v>2498</v>
      </c>
      <c r="D3194" s="25">
        <v>1969</v>
      </c>
      <c r="E3194" s="108" t="s">
        <v>2932</v>
      </c>
      <c r="F3194" s="68" t="s">
        <v>2934</v>
      </c>
      <c r="G3194" s="25">
        <v>5</v>
      </c>
      <c r="H3194" s="25">
        <v>1</v>
      </c>
      <c r="I3194" s="170">
        <v>1313.4</v>
      </c>
      <c r="J3194" s="170">
        <v>1313.4</v>
      </c>
      <c r="K3194" s="170">
        <v>1313.4</v>
      </c>
      <c r="L3194" s="287">
        <v>127</v>
      </c>
      <c r="M3194" s="170">
        <f t="shared" si="648"/>
        <v>1900548</v>
      </c>
      <c r="N3194" s="137"/>
      <c r="O3194" s="135"/>
      <c r="P3194" s="137"/>
      <c r="Q3194" s="137">
        <f t="shared" si="642"/>
        <v>1900548</v>
      </c>
      <c r="R3194" s="170">
        <v>1900548</v>
      </c>
      <c r="S3194" s="287"/>
      <c r="T3194" s="170"/>
      <c r="U3194" s="170"/>
      <c r="V3194" s="170"/>
      <c r="W3194" s="170"/>
      <c r="X3194" s="170"/>
      <c r="Y3194" s="170"/>
      <c r="Z3194" s="170"/>
      <c r="AA3194" s="170"/>
      <c r="AB3194" s="170"/>
      <c r="AC3194" s="170"/>
      <c r="AD3194" s="170"/>
      <c r="AE3194" s="137"/>
      <c r="AF3194" s="170"/>
      <c r="AG3194" s="337">
        <v>2025</v>
      </c>
      <c r="AH3194" s="171" t="s">
        <v>3050</v>
      </c>
      <c r="AI3194" s="171"/>
      <c r="AJ3194" s="134">
        <f t="shared" ca="1" si="644"/>
        <v>3083</v>
      </c>
      <c r="AK3194" s="35" t="s">
        <v>153</v>
      </c>
      <c r="AL3194" s="134" t="str">
        <f t="shared" ca="1" si="647"/>
        <v>3083.</v>
      </c>
      <c r="AM3194" s="140"/>
      <c r="AN3194" s="35"/>
      <c r="AO3194" s="193"/>
    </row>
    <row r="3195" spans="1:16381" ht="23.25" hidden="1" customHeight="1" x14ac:dyDescent="0.25">
      <c r="A3195" s="68" t="s">
        <v>6264</v>
      </c>
      <c r="B3195" s="25">
        <v>4414</v>
      </c>
      <c r="C3195" s="36" t="s">
        <v>2499</v>
      </c>
      <c r="D3195" s="25">
        <v>1996</v>
      </c>
      <c r="E3195" s="108" t="s">
        <v>2932</v>
      </c>
      <c r="F3195" s="68" t="s">
        <v>2933</v>
      </c>
      <c r="G3195" s="25">
        <v>10</v>
      </c>
      <c r="H3195" s="25">
        <v>5</v>
      </c>
      <c r="I3195" s="170">
        <v>11929.45</v>
      </c>
      <c r="J3195" s="170">
        <v>10716.55</v>
      </c>
      <c r="K3195" s="170">
        <v>10716.55</v>
      </c>
      <c r="L3195" s="287">
        <v>438</v>
      </c>
      <c r="M3195" s="170">
        <f t="shared" si="648"/>
        <v>15530800</v>
      </c>
      <c r="N3195" s="137"/>
      <c r="O3195" s="135"/>
      <c r="P3195" s="137"/>
      <c r="Q3195" s="137">
        <f t="shared" si="642"/>
        <v>15530800</v>
      </c>
      <c r="R3195" s="137"/>
      <c r="S3195" s="30">
        <v>5</v>
      </c>
      <c r="T3195" s="137">
        <f>S3195*3106160</f>
        <v>15530800</v>
      </c>
      <c r="U3195" s="137"/>
      <c r="V3195" s="137"/>
      <c r="W3195" s="137"/>
      <c r="X3195" s="137"/>
      <c r="Y3195" s="137"/>
      <c r="Z3195" s="137"/>
      <c r="AA3195" s="137"/>
      <c r="AB3195" s="137"/>
      <c r="AC3195" s="336"/>
      <c r="AD3195" s="336"/>
      <c r="AE3195" s="137"/>
      <c r="AF3195" s="137"/>
      <c r="AG3195" s="337">
        <v>2025</v>
      </c>
      <c r="AH3195" s="171"/>
      <c r="AI3195" s="171"/>
      <c r="AJ3195" s="134">
        <f t="shared" ca="1" si="644"/>
        <v>3084</v>
      </c>
      <c r="AK3195" s="35" t="s">
        <v>153</v>
      </c>
      <c r="AL3195" s="134" t="str">
        <f t="shared" ca="1" si="647"/>
        <v>3084.</v>
      </c>
      <c r="AM3195" s="140"/>
      <c r="AO3195" s="193"/>
    </row>
    <row r="3196" spans="1:16381" ht="23.25" hidden="1" customHeight="1" x14ac:dyDescent="0.25">
      <c r="A3196" s="68" t="s">
        <v>6265</v>
      </c>
      <c r="B3196" s="120">
        <v>5448</v>
      </c>
      <c r="C3196" s="168" t="s">
        <v>2940</v>
      </c>
      <c r="D3196" s="68">
        <v>2013</v>
      </c>
      <c r="E3196" s="108" t="s">
        <v>2932</v>
      </c>
      <c r="F3196" s="68" t="s">
        <v>2933</v>
      </c>
      <c r="G3196" s="25">
        <v>16</v>
      </c>
      <c r="H3196" s="25">
        <v>1</v>
      </c>
      <c r="I3196" s="170">
        <v>8097.1</v>
      </c>
      <c r="J3196" s="137">
        <v>5765</v>
      </c>
      <c r="K3196" s="170">
        <v>5765</v>
      </c>
      <c r="L3196" s="287">
        <v>216</v>
      </c>
      <c r="M3196" s="170">
        <f t="shared" si="648"/>
        <v>868842</v>
      </c>
      <c r="N3196" s="137"/>
      <c r="O3196" s="135"/>
      <c r="P3196" s="137"/>
      <c r="Q3196" s="137">
        <f t="shared" si="642"/>
        <v>868842</v>
      </c>
      <c r="R3196" s="137">
        <v>868842</v>
      </c>
      <c r="S3196" s="30"/>
      <c r="T3196" s="137"/>
      <c r="U3196" s="137"/>
      <c r="V3196" s="137"/>
      <c r="W3196" s="137"/>
      <c r="X3196" s="137"/>
      <c r="Y3196" s="137"/>
      <c r="Z3196" s="137"/>
      <c r="AA3196" s="137"/>
      <c r="AB3196" s="137"/>
      <c r="AC3196" s="336"/>
      <c r="AD3196" s="336"/>
      <c r="AE3196" s="137"/>
      <c r="AF3196" s="137"/>
      <c r="AG3196" s="337">
        <v>2025</v>
      </c>
      <c r="AH3196" s="171" t="s">
        <v>3049</v>
      </c>
      <c r="AI3196" s="171"/>
      <c r="AJ3196" s="134">
        <f t="shared" ca="1" si="644"/>
        <v>3085</v>
      </c>
      <c r="AK3196" s="35" t="s">
        <v>153</v>
      </c>
      <c r="AL3196" s="134" t="str">
        <f t="shared" ca="1" si="647"/>
        <v>3085.</v>
      </c>
      <c r="AM3196" s="140"/>
      <c r="AO3196" s="193"/>
    </row>
    <row r="3197" spans="1:16381" ht="23.25" hidden="1" customHeight="1" x14ac:dyDescent="0.25">
      <c r="A3197" s="68" t="s">
        <v>6266</v>
      </c>
      <c r="B3197" s="68">
        <v>4315</v>
      </c>
      <c r="C3197" s="333" t="s">
        <v>2941</v>
      </c>
      <c r="D3197" s="68">
        <v>1982</v>
      </c>
      <c r="E3197" s="108" t="s">
        <v>2932</v>
      </c>
      <c r="F3197" s="68" t="s">
        <v>2933</v>
      </c>
      <c r="G3197" s="25">
        <v>5</v>
      </c>
      <c r="H3197" s="25">
        <v>2</v>
      </c>
      <c r="I3197" s="170">
        <v>1324.7</v>
      </c>
      <c r="J3197" s="170">
        <v>1288</v>
      </c>
      <c r="K3197" s="170">
        <v>1288</v>
      </c>
      <c r="L3197" s="287">
        <v>86</v>
      </c>
      <c r="M3197" s="170">
        <f t="shared" si="648"/>
        <v>1304485</v>
      </c>
      <c r="N3197" s="137"/>
      <c r="O3197" s="135"/>
      <c r="P3197" s="137"/>
      <c r="Q3197" s="137">
        <f t="shared" si="642"/>
        <v>1304485</v>
      </c>
      <c r="R3197" s="137">
        <v>1304485</v>
      </c>
      <c r="S3197" s="30"/>
      <c r="T3197" s="137"/>
      <c r="U3197" s="137"/>
      <c r="V3197" s="137"/>
      <c r="W3197" s="137"/>
      <c r="X3197" s="137"/>
      <c r="Y3197" s="137"/>
      <c r="Z3197" s="137"/>
      <c r="AA3197" s="137"/>
      <c r="AB3197" s="137"/>
      <c r="AC3197" s="336"/>
      <c r="AD3197" s="336"/>
      <c r="AE3197" s="137"/>
      <c r="AF3197" s="137"/>
      <c r="AG3197" s="337">
        <v>2025</v>
      </c>
      <c r="AH3197" s="171" t="s">
        <v>3053</v>
      </c>
      <c r="AI3197" s="171"/>
      <c r="AJ3197" s="134">
        <f t="shared" ca="1" si="644"/>
        <v>3086</v>
      </c>
      <c r="AK3197" s="35" t="s">
        <v>153</v>
      </c>
      <c r="AL3197" s="134" t="str">
        <f t="shared" ca="1" si="647"/>
        <v>3086.</v>
      </c>
      <c r="AM3197" s="140"/>
      <c r="AO3197" s="193"/>
    </row>
    <row r="3198" spans="1:16381" ht="23.25" hidden="1" customHeight="1" x14ac:dyDescent="0.25">
      <c r="A3198" s="68" t="s">
        <v>6267</v>
      </c>
      <c r="B3198" s="68">
        <v>4350</v>
      </c>
      <c r="C3198" s="205" t="s">
        <v>3024</v>
      </c>
      <c r="D3198" s="68">
        <v>1951</v>
      </c>
      <c r="E3198" s="108" t="s">
        <v>2932</v>
      </c>
      <c r="F3198" s="68" t="s">
        <v>2934</v>
      </c>
      <c r="G3198" s="25">
        <v>3</v>
      </c>
      <c r="H3198" s="25">
        <v>3</v>
      </c>
      <c r="I3198" s="137">
        <v>1793</v>
      </c>
      <c r="J3198" s="137">
        <v>1299.0999999999999</v>
      </c>
      <c r="K3198" s="137">
        <v>1299.0999999999999</v>
      </c>
      <c r="L3198" s="30">
        <v>49</v>
      </c>
      <c r="M3198" s="170">
        <f t="shared" si="648"/>
        <v>3358447</v>
      </c>
      <c r="N3198" s="137"/>
      <c r="O3198" s="135"/>
      <c r="P3198" s="137"/>
      <c r="Q3198" s="137">
        <f t="shared" si="642"/>
        <v>3358447</v>
      </c>
      <c r="R3198" s="137">
        <v>3358447</v>
      </c>
      <c r="S3198" s="30"/>
      <c r="T3198" s="137"/>
      <c r="U3198" s="137"/>
      <c r="V3198" s="137"/>
      <c r="W3198" s="137"/>
      <c r="X3198" s="137"/>
      <c r="Y3198" s="137"/>
      <c r="Z3198" s="137"/>
      <c r="AA3198" s="137"/>
      <c r="AB3198" s="137"/>
      <c r="AC3198" s="336"/>
      <c r="AD3198" s="336"/>
      <c r="AE3198" s="137"/>
      <c r="AF3198" s="137"/>
      <c r="AG3198" s="337">
        <v>2025</v>
      </c>
      <c r="AH3198" s="171" t="s">
        <v>3050</v>
      </c>
      <c r="AI3198" s="171"/>
      <c r="AJ3198" s="134">
        <f t="shared" ca="1" si="644"/>
        <v>3087</v>
      </c>
      <c r="AK3198" s="35" t="s">
        <v>153</v>
      </c>
      <c r="AL3198" s="134" t="str">
        <f t="shared" ca="1" si="647"/>
        <v>3087.</v>
      </c>
      <c r="AM3198" s="140"/>
      <c r="AO3198" s="193"/>
    </row>
    <row r="3199" spans="1:16381" ht="23.25" hidden="1" customHeight="1" x14ac:dyDescent="0.25">
      <c r="A3199" s="68" t="s">
        <v>6268</v>
      </c>
      <c r="B3199" s="68">
        <v>4603</v>
      </c>
      <c r="C3199" s="130" t="s">
        <v>3093</v>
      </c>
      <c r="D3199" s="68">
        <v>1978</v>
      </c>
      <c r="E3199" s="108" t="s">
        <v>2932</v>
      </c>
      <c r="F3199" s="68" t="s">
        <v>2933</v>
      </c>
      <c r="G3199" s="25">
        <v>5</v>
      </c>
      <c r="H3199" s="25">
        <v>2</v>
      </c>
      <c r="I3199" s="137">
        <v>2347.3000000000002</v>
      </c>
      <c r="J3199" s="137">
        <v>2200.3000000000002</v>
      </c>
      <c r="K3199" s="137">
        <v>2200.3000000000002</v>
      </c>
      <c r="L3199" s="30">
        <v>111</v>
      </c>
      <c r="M3199" s="173">
        <f t="shared" ref="M3199" si="650">R3199+T3199+V3199+X3199+Z3199+AB3199+AE3199+AF3199</f>
        <v>1342845</v>
      </c>
      <c r="N3199" s="137"/>
      <c r="O3199" s="135"/>
      <c r="P3199" s="137"/>
      <c r="Q3199" s="137">
        <f t="shared" ref="Q3199" si="651">M3199</f>
        <v>1342845</v>
      </c>
      <c r="R3199" s="137"/>
      <c r="S3199" s="30"/>
      <c r="T3199" s="137"/>
      <c r="U3199" s="137"/>
      <c r="V3199" s="137"/>
      <c r="W3199" s="137"/>
      <c r="X3199" s="137"/>
      <c r="Y3199" s="137">
        <v>945</v>
      </c>
      <c r="Z3199" s="137">
        <f>Y3199*1421</f>
        <v>1342845</v>
      </c>
      <c r="AA3199" s="137"/>
      <c r="AB3199" s="137"/>
      <c r="AC3199" s="336"/>
      <c r="AD3199" s="336"/>
      <c r="AE3199" s="137"/>
      <c r="AF3199" s="137"/>
      <c r="AG3199" s="337">
        <v>2025</v>
      </c>
      <c r="AH3199" s="128"/>
      <c r="AI3199" s="128"/>
      <c r="AJ3199" s="134">
        <f t="shared" ca="1" si="644"/>
        <v>3088</v>
      </c>
      <c r="AK3199" s="35" t="s">
        <v>153</v>
      </c>
      <c r="AL3199" s="134" t="str">
        <f t="shared" ca="1" si="647"/>
        <v>3088.</v>
      </c>
      <c r="AM3199" s="140"/>
      <c r="AO3199" s="193"/>
    </row>
    <row r="3200" spans="1:16381" ht="23.25" hidden="1" customHeight="1" x14ac:dyDescent="0.25">
      <c r="A3200" s="68" t="s">
        <v>6269</v>
      </c>
      <c r="B3200" s="68">
        <v>4786</v>
      </c>
      <c r="C3200" s="36" t="s">
        <v>3094</v>
      </c>
      <c r="D3200" s="68">
        <v>1983</v>
      </c>
      <c r="E3200" s="108" t="s">
        <v>2932</v>
      </c>
      <c r="F3200" s="68" t="s">
        <v>2934</v>
      </c>
      <c r="G3200" s="25">
        <v>12</v>
      </c>
      <c r="H3200" s="25">
        <v>1</v>
      </c>
      <c r="I3200" s="173">
        <v>6008.2</v>
      </c>
      <c r="J3200" s="173">
        <v>3645.5</v>
      </c>
      <c r="K3200" s="173">
        <v>2169.6</v>
      </c>
      <c r="L3200" s="117">
        <v>164</v>
      </c>
      <c r="M3200" s="173">
        <f t="shared" ref="M3200" si="652">R3200+T3200+V3200+X3200+Z3200+AB3200+AE3200+AF3200</f>
        <v>4997287.54</v>
      </c>
      <c r="N3200" s="137"/>
      <c r="O3200" s="135"/>
      <c r="P3200" s="137"/>
      <c r="Q3200" s="137">
        <f t="shared" ref="Q3200" si="653">M3200</f>
        <v>4997287.54</v>
      </c>
      <c r="R3200" s="137"/>
      <c r="S3200" s="30"/>
      <c r="T3200" s="137"/>
      <c r="U3200" s="137"/>
      <c r="V3200" s="137"/>
      <c r="W3200" s="137"/>
      <c r="X3200" s="137"/>
      <c r="Y3200" s="137">
        <v>3516.74</v>
      </c>
      <c r="Z3200" s="137">
        <f>Y3200*1421</f>
        <v>4997287.54</v>
      </c>
      <c r="AA3200" s="137"/>
      <c r="AB3200" s="137"/>
      <c r="AC3200" s="137"/>
      <c r="AD3200" s="137"/>
      <c r="AE3200" s="137"/>
      <c r="AF3200" s="184"/>
      <c r="AG3200" s="337">
        <v>2025</v>
      </c>
      <c r="AH3200" s="128"/>
      <c r="AI3200" s="128"/>
      <c r="AJ3200" s="134">
        <f t="shared" ca="1" si="644"/>
        <v>3089</v>
      </c>
      <c r="AK3200" s="35" t="s">
        <v>153</v>
      </c>
      <c r="AL3200" s="134" t="str">
        <f t="shared" ca="1" si="647"/>
        <v>3089.</v>
      </c>
      <c r="AM3200" s="140"/>
      <c r="AN3200" s="299"/>
      <c r="AO3200" s="193"/>
      <c r="AP3200" s="14"/>
      <c r="AQ3200" s="14"/>
      <c r="AR3200" s="14"/>
      <c r="AS3200" s="14"/>
      <c r="AT3200" s="14"/>
      <c r="AU3200" s="14"/>
      <c r="AV3200" s="14"/>
      <c r="AW3200" s="14"/>
      <c r="AX3200" s="14"/>
      <c r="AY3200" s="14"/>
      <c r="AZ3200" s="14"/>
      <c r="BA3200" s="14"/>
      <c r="BB3200" s="14"/>
      <c r="BC3200" s="14"/>
      <c r="BD3200" s="14"/>
      <c r="BE3200" s="14"/>
      <c r="BF3200" s="14"/>
      <c r="BG3200" s="14"/>
      <c r="BH3200" s="14"/>
      <c r="BI3200" s="14"/>
      <c r="BJ3200" s="14"/>
      <c r="BK3200" s="14"/>
      <c r="BL3200" s="14"/>
      <c r="BM3200" s="14"/>
      <c r="BN3200" s="14"/>
      <c r="BO3200" s="14"/>
      <c r="BP3200" s="14"/>
      <c r="BQ3200" s="14"/>
      <c r="BR3200" s="14"/>
      <c r="BS3200" s="14"/>
      <c r="BT3200" s="14"/>
      <c r="BU3200" s="14"/>
      <c r="BV3200" s="14"/>
      <c r="BW3200" s="14"/>
      <c r="BX3200" s="14"/>
      <c r="BY3200" s="14"/>
      <c r="BZ3200" s="14"/>
      <c r="CA3200" s="14"/>
      <c r="CB3200" s="14"/>
      <c r="CC3200" s="14"/>
      <c r="CD3200" s="14"/>
      <c r="CE3200" s="14"/>
      <c r="CF3200" s="14"/>
      <c r="CG3200" s="14"/>
      <c r="CH3200" s="14"/>
      <c r="CI3200" s="14"/>
      <c r="CJ3200" s="14"/>
      <c r="CK3200" s="14"/>
      <c r="CL3200" s="14"/>
      <c r="CM3200" s="14"/>
      <c r="CN3200" s="14"/>
      <c r="CO3200" s="14"/>
      <c r="CP3200" s="14"/>
      <c r="CQ3200" s="14"/>
      <c r="CR3200" s="14"/>
      <c r="CS3200" s="14"/>
      <c r="CT3200" s="14"/>
      <c r="CU3200" s="14"/>
      <c r="CV3200" s="14"/>
      <c r="CW3200" s="14"/>
      <c r="CX3200" s="14"/>
      <c r="CY3200" s="14"/>
      <c r="CZ3200" s="14"/>
      <c r="DA3200" s="14"/>
      <c r="DB3200" s="14"/>
      <c r="DC3200" s="14"/>
      <c r="DD3200" s="14"/>
      <c r="DE3200" s="14"/>
      <c r="DF3200" s="14"/>
      <c r="DG3200" s="14"/>
      <c r="DH3200" s="14"/>
      <c r="DI3200" s="14"/>
      <c r="DJ3200" s="14"/>
      <c r="DK3200" s="14"/>
      <c r="DL3200" s="14"/>
      <c r="DM3200" s="14"/>
      <c r="DN3200" s="14"/>
      <c r="DO3200" s="14"/>
      <c r="DP3200" s="14"/>
      <c r="DQ3200" s="14"/>
      <c r="DR3200" s="14"/>
      <c r="DS3200" s="14"/>
      <c r="DT3200" s="14"/>
      <c r="DU3200" s="14"/>
      <c r="DV3200" s="14"/>
      <c r="DW3200" s="14"/>
      <c r="DX3200" s="14"/>
      <c r="DY3200" s="14"/>
      <c r="DZ3200" s="14"/>
      <c r="EA3200" s="14"/>
      <c r="EB3200" s="14"/>
      <c r="EC3200" s="14"/>
      <c r="ED3200" s="14"/>
      <c r="EE3200" s="14"/>
      <c r="EF3200" s="14"/>
      <c r="EG3200" s="14"/>
      <c r="EH3200" s="14"/>
      <c r="EI3200" s="14"/>
      <c r="EJ3200" s="14"/>
      <c r="EK3200" s="14"/>
      <c r="EL3200" s="14"/>
      <c r="EM3200" s="14"/>
      <c r="EN3200" s="14"/>
      <c r="EO3200" s="14"/>
      <c r="EP3200" s="14"/>
      <c r="EQ3200" s="14"/>
      <c r="ER3200" s="14"/>
      <c r="ES3200" s="14"/>
      <c r="ET3200" s="14"/>
      <c r="EU3200" s="14"/>
      <c r="EV3200" s="14"/>
      <c r="EW3200" s="14"/>
      <c r="EX3200" s="14"/>
      <c r="EY3200" s="14"/>
      <c r="EZ3200" s="14"/>
      <c r="FA3200" s="14"/>
      <c r="FB3200" s="14"/>
      <c r="FC3200" s="14"/>
      <c r="FD3200" s="14"/>
      <c r="FE3200" s="14"/>
      <c r="FF3200" s="14"/>
      <c r="FG3200" s="14"/>
      <c r="FH3200" s="14"/>
      <c r="FI3200" s="14"/>
      <c r="FJ3200" s="14"/>
      <c r="FK3200" s="14"/>
      <c r="FL3200" s="14"/>
      <c r="FM3200" s="14"/>
      <c r="FN3200" s="14"/>
      <c r="FO3200" s="14"/>
      <c r="FP3200" s="14"/>
      <c r="FQ3200" s="14"/>
      <c r="FR3200" s="14"/>
      <c r="FS3200" s="14"/>
      <c r="FT3200" s="14"/>
      <c r="FU3200" s="14"/>
      <c r="FV3200" s="14"/>
      <c r="FW3200" s="14"/>
      <c r="FX3200" s="14"/>
      <c r="FY3200" s="14"/>
      <c r="FZ3200" s="14"/>
      <c r="GA3200" s="14"/>
      <c r="GB3200" s="14"/>
      <c r="GC3200" s="14"/>
      <c r="GD3200" s="14"/>
      <c r="GE3200" s="14"/>
      <c r="GF3200" s="14"/>
      <c r="GG3200" s="14"/>
      <c r="GH3200" s="14"/>
      <c r="GI3200" s="14"/>
      <c r="GJ3200" s="14"/>
      <c r="GK3200" s="14"/>
      <c r="GL3200" s="14"/>
      <c r="GM3200" s="14"/>
      <c r="GN3200" s="14"/>
      <c r="GO3200" s="14"/>
      <c r="GP3200" s="14"/>
      <c r="GQ3200" s="14"/>
      <c r="GR3200" s="14"/>
      <c r="GS3200" s="14"/>
      <c r="GT3200" s="14"/>
      <c r="GU3200" s="14"/>
      <c r="GV3200" s="14"/>
      <c r="GW3200" s="14"/>
      <c r="GX3200" s="14"/>
      <c r="GY3200" s="14"/>
      <c r="GZ3200" s="14"/>
      <c r="HA3200" s="14"/>
      <c r="HB3200" s="14"/>
      <c r="HC3200" s="14"/>
      <c r="HD3200" s="14"/>
      <c r="HE3200" s="14"/>
      <c r="HF3200" s="14"/>
      <c r="HG3200" s="14"/>
      <c r="HH3200" s="14"/>
      <c r="HI3200" s="14"/>
      <c r="HJ3200" s="14"/>
      <c r="HK3200" s="14"/>
      <c r="HL3200" s="14"/>
      <c r="HM3200" s="14"/>
      <c r="HN3200" s="14"/>
      <c r="HO3200" s="14"/>
      <c r="HP3200" s="14"/>
      <c r="HQ3200" s="14"/>
      <c r="HR3200" s="14"/>
      <c r="HS3200" s="14"/>
      <c r="HT3200" s="14"/>
      <c r="HU3200" s="14"/>
      <c r="HV3200" s="14"/>
      <c r="HW3200" s="14"/>
      <c r="HX3200" s="14"/>
      <c r="HY3200" s="14"/>
      <c r="HZ3200" s="14"/>
      <c r="IA3200" s="14"/>
      <c r="IB3200" s="14"/>
      <c r="IC3200" s="14"/>
      <c r="ID3200" s="14"/>
      <c r="IE3200" s="14"/>
      <c r="IF3200" s="14"/>
      <c r="IG3200" s="14"/>
      <c r="IH3200" s="14"/>
      <c r="II3200" s="14"/>
      <c r="IJ3200" s="14"/>
      <c r="IK3200" s="14"/>
      <c r="IL3200" s="14"/>
      <c r="IM3200" s="14"/>
      <c r="IN3200" s="14"/>
      <c r="IO3200" s="14"/>
      <c r="IP3200" s="14"/>
      <c r="IQ3200" s="14"/>
      <c r="IR3200" s="14"/>
      <c r="IS3200" s="14"/>
      <c r="IT3200" s="14"/>
      <c r="IU3200" s="14"/>
      <c r="IV3200" s="14"/>
      <c r="IW3200" s="14"/>
      <c r="IX3200" s="14"/>
      <c r="IY3200" s="14"/>
      <c r="IZ3200" s="14"/>
      <c r="JA3200" s="14"/>
      <c r="JB3200" s="14"/>
      <c r="JC3200" s="14"/>
      <c r="JD3200" s="14"/>
      <c r="JE3200" s="14"/>
      <c r="JF3200" s="14"/>
      <c r="JG3200" s="14"/>
      <c r="JH3200" s="14"/>
      <c r="JI3200" s="14"/>
      <c r="JJ3200" s="14"/>
      <c r="JK3200" s="14"/>
      <c r="JL3200" s="14"/>
      <c r="JM3200" s="14"/>
      <c r="JN3200" s="14"/>
      <c r="JO3200" s="14"/>
      <c r="JP3200" s="14"/>
      <c r="JQ3200" s="14"/>
      <c r="JR3200" s="14"/>
      <c r="JS3200" s="14"/>
      <c r="JT3200" s="14"/>
      <c r="JU3200" s="14"/>
      <c r="JV3200" s="14"/>
      <c r="JW3200" s="14"/>
      <c r="JX3200" s="14"/>
      <c r="JY3200" s="14"/>
      <c r="JZ3200" s="14"/>
      <c r="KA3200" s="14"/>
      <c r="KB3200" s="14"/>
      <c r="KC3200" s="14"/>
      <c r="KD3200" s="14"/>
      <c r="KE3200" s="14"/>
      <c r="KF3200" s="14"/>
      <c r="KG3200" s="14"/>
      <c r="KH3200" s="14"/>
      <c r="KI3200" s="14"/>
      <c r="KJ3200" s="14"/>
      <c r="KK3200" s="14"/>
      <c r="KL3200" s="14"/>
      <c r="KM3200" s="14"/>
      <c r="KN3200" s="14"/>
      <c r="KO3200" s="14"/>
      <c r="KP3200" s="14"/>
      <c r="KQ3200" s="14"/>
      <c r="KR3200" s="14"/>
      <c r="KS3200" s="14"/>
      <c r="KT3200" s="14"/>
      <c r="KU3200" s="14"/>
      <c r="KV3200" s="14"/>
      <c r="KW3200" s="14"/>
      <c r="KX3200" s="14"/>
      <c r="KY3200" s="14"/>
      <c r="KZ3200" s="14"/>
      <c r="LA3200" s="14"/>
      <c r="LB3200" s="14"/>
      <c r="LC3200" s="14"/>
      <c r="LD3200" s="14"/>
      <c r="LE3200" s="14"/>
      <c r="LF3200" s="14"/>
      <c r="LG3200" s="14"/>
      <c r="LH3200" s="14"/>
      <c r="LI3200" s="14"/>
      <c r="LJ3200" s="14"/>
      <c r="LK3200" s="14"/>
      <c r="LL3200" s="14"/>
      <c r="LM3200" s="14"/>
      <c r="LN3200" s="14"/>
      <c r="LO3200" s="14"/>
      <c r="LP3200" s="14"/>
      <c r="LQ3200" s="14"/>
      <c r="LR3200" s="14"/>
      <c r="LS3200" s="14"/>
      <c r="LT3200" s="14"/>
      <c r="LU3200" s="14"/>
      <c r="LV3200" s="14"/>
      <c r="LW3200" s="14"/>
      <c r="LX3200" s="14"/>
      <c r="LY3200" s="14"/>
      <c r="LZ3200" s="14"/>
      <c r="MA3200" s="14"/>
      <c r="MB3200" s="14"/>
      <c r="MC3200" s="14"/>
      <c r="MD3200" s="14"/>
      <c r="ME3200" s="14"/>
      <c r="MF3200" s="14"/>
      <c r="MG3200" s="14"/>
      <c r="MH3200" s="14"/>
      <c r="MI3200" s="14"/>
      <c r="MJ3200" s="14"/>
      <c r="MK3200" s="14"/>
      <c r="ML3200" s="14"/>
      <c r="MM3200" s="14"/>
      <c r="MN3200" s="14"/>
      <c r="MO3200" s="14"/>
      <c r="MP3200" s="14"/>
      <c r="MQ3200" s="14"/>
      <c r="MR3200" s="14"/>
      <c r="MS3200" s="14"/>
      <c r="MT3200" s="14"/>
      <c r="MU3200" s="14"/>
      <c r="MV3200" s="14"/>
      <c r="MW3200" s="14"/>
      <c r="MX3200" s="14"/>
      <c r="MY3200" s="14"/>
      <c r="MZ3200" s="14"/>
      <c r="NA3200" s="14"/>
      <c r="NB3200" s="14"/>
      <c r="NC3200" s="14"/>
      <c r="ND3200" s="14"/>
      <c r="NE3200" s="14"/>
      <c r="NF3200" s="14"/>
      <c r="NG3200" s="14"/>
      <c r="NH3200" s="14"/>
      <c r="NI3200" s="14"/>
      <c r="NJ3200" s="14"/>
      <c r="NK3200" s="14"/>
      <c r="NL3200" s="14"/>
      <c r="NM3200" s="14"/>
      <c r="NN3200" s="14"/>
      <c r="NO3200" s="14"/>
      <c r="NP3200" s="14"/>
      <c r="NQ3200" s="14"/>
      <c r="NR3200" s="14"/>
      <c r="NS3200" s="14"/>
      <c r="NT3200" s="14"/>
      <c r="NU3200" s="14"/>
      <c r="NV3200" s="14"/>
      <c r="NW3200" s="14"/>
      <c r="NX3200" s="14"/>
      <c r="NY3200" s="14"/>
      <c r="NZ3200" s="14"/>
      <c r="OA3200" s="14"/>
      <c r="OB3200" s="14"/>
      <c r="OC3200" s="14"/>
      <c r="OD3200" s="14"/>
      <c r="OE3200" s="14"/>
      <c r="OF3200" s="14"/>
      <c r="OG3200" s="14"/>
      <c r="OH3200" s="14"/>
      <c r="OI3200" s="14"/>
      <c r="OJ3200" s="14"/>
      <c r="OK3200" s="14"/>
      <c r="OL3200" s="14"/>
      <c r="OM3200" s="14"/>
      <c r="ON3200" s="14"/>
      <c r="OO3200" s="14"/>
      <c r="OP3200" s="14"/>
      <c r="OQ3200" s="14"/>
      <c r="OR3200" s="14"/>
      <c r="OS3200" s="14"/>
      <c r="OT3200" s="14"/>
      <c r="OU3200" s="14"/>
      <c r="OV3200" s="14"/>
      <c r="OW3200" s="14"/>
      <c r="OX3200" s="14"/>
      <c r="OY3200" s="14"/>
      <c r="OZ3200" s="14"/>
      <c r="PA3200" s="14"/>
      <c r="PB3200" s="14"/>
      <c r="PC3200" s="14"/>
      <c r="PD3200" s="14"/>
      <c r="PE3200" s="14"/>
      <c r="PF3200" s="14"/>
      <c r="PG3200" s="14"/>
      <c r="PH3200" s="14"/>
      <c r="PI3200" s="14"/>
      <c r="PJ3200" s="14"/>
      <c r="PK3200" s="14"/>
      <c r="PL3200" s="14"/>
      <c r="PM3200" s="14"/>
      <c r="PN3200" s="14"/>
      <c r="PO3200" s="14"/>
      <c r="PP3200" s="14"/>
      <c r="PQ3200" s="14"/>
      <c r="PR3200" s="14"/>
      <c r="PS3200" s="14"/>
      <c r="PT3200" s="14"/>
      <c r="PU3200" s="14"/>
      <c r="PV3200" s="14"/>
      <c r="PW3200" s="14"/>
      <c r="PX3200" s="14"/>
      <c r="PY3200" s="14"/>
      <c r="PZ3200" s="14"/>
      <c r="QA3200" s="14"/>
      <c r="QB3200" s="14"/>
      <c r="QC3200" s="14"/>
      <c r="QD3200" s="14"/>
      <c r="QE3200" s="14"/>
      <c r="QF3200" s="14"/>
      <c r="QG3200" s="14"/>
      <c r="QH3200" s="14"/>
      <c r="QI3200" s="14"/>
      <c r="QJ3200" s="14"/>
      <c r="QK3200" s="14"/>
      <c r="QL3200" s="14"/>
      <c r="QM3200" s="14"/>
      <c r="QN3200" s="14"/>
      <c r="QO3200" s="14"/>
      <c r="QP3200" s="14"/>
      <c r="QQ3200" s="14"/>
      <c r="QR3200" s="14"/>
      <c r="QS3200" s="14"/>
      <c r="QT3200" s="14"/>
      <c r="QU3200" s="14"/>
      <c r="QV3200" s="14"/>
      <c r="QW3200" s="14"/>
      <c r="QX3200" s="14"/>
      <c r="QY3200" s="14"/>
      <c r="QZ3200" s="14"/>
      <c r="RA3200" s="14"/>
      <c r="RB3200" s="14"/>
      <c r="RC3200" s="14"/>
      <c r="RD3200" s="14"/>
      <c r="RE3200" s="14"/>
      <c r="RF3200" s="14"/>
      <c r="RG3200" s="14"/>
      <c r="RH3200" s="14"/>
      <c r="RI3200" s="14"/>
      <c r="RJ3200" s="14"/>
      <c r="RK3200" s="14"/>
      <c r="RL3200" s="14"/>
      <c r="RM3200" s="14"/>
      <c r="RN3200" s="14"/>
      <c r="RO3200" s="14"/>
      <c r="RP3200" s="14"/>
      <c r="RQ3200" s="14"/>
      <c r="RR3200" s="14"/>
      <c r="RS3200" s="14"/>
      <c r="RT3200" s="14"/>
      <c r="RU3200" s="14"/>
      <c r="RV3200" s="14"/>
      <c r="RW3200" s="14"/>
      <c r="RX3200" s="14"/>
      <c r="RY3200" s="14"/>
      <c r="RZ3200" s="14"/>
      <c r="SA3200" s="14"/>
      <c r="SB3200" s="14"/>
      <c r="SC3200" s="14"/>
      <c r="SD3200" s="14"/>
      <c r="SE3200" s="14"/>
      <c r="SF3200" s="14"/>
      <c r="SG3200" s="14"/>
      <c r="SH3200" s="14"/>
      <c r="SI3200" s="14"/>
      <c r="SJ3200" s="14"/>
      <c r="SK3200" s="14"/>
      <c r="SL3200" s="14"/>
      <c r="SM3200" s="14"/>
      <c r="SN3200" s="14"/>
      <c r="SO3200" s="14"/>
      <c r="SP3200" s="14"/>
      <c r="SQ3200" s="14"/>
      <c r="SR3200" s="14"/>
      <c r="SS3200" s="14"/>
      <c r="ST3200" s="14"/>
      <c r="SU3200" s="14"/>
      <c r="SV3200" s="14"/>
      <c r="SW3200" s="14"/>
      <c r="SX3200" s="14"/>
      <c r="SY3200" s="14"/>
      <c r="SZ3200" s="14"/>
      <c r="TA3200" s="14"/>
      <c r="TB3200" s="14"/>
      <c r="TC3200" s="14"/>
      <c r="TD3200" s="14"/>
      <c r="TE3200" s="14"/>
      <c r="TF3200" s="14"/>
      <c r="TG3200" s="14"/>
      <c r="TH3200" s="14"/>
      <c r="TI3200" s="14"/>
      <c r="TJ3200" s="14"/>
      <c r="TK3200" s="14"/>
      <c r="TL3200" s="14"/>
      <c r="TM3200" s="14"/>
      <c r="TN3200" s="14"/>
      <c r="TO3200" s="14"/>
      <c r="TP3200" s="14"/>
      <c r="TQ3200" s="14"/>
      <c r="TR3200" s="14"/>
      <c r="TS3200" s="14"/>
      <c r="TT3200" s="14"/>
      <c r="TU3200" s="14"/>
      <c r="TV3200" s="14"/>
      <c r="TW3200" s="14"/>
      <c r="TX3200" s="14"/>
      <c r="TY3200" s="14"/>
      <c r="TZ3200" s="14"/>
      <c r="UA3200" s="14"/>
      <c r="UB3200" s="14"/>
      <c r="UC3200" s="14"/>
      <c r="UD3200" s="14"/>
      <c r="UE3200" s="14"/>
      <c r="UF3200" s="14"/>
      <c r="UG3200" s="14"/>
      <c r="UH3200" s="14"/>
      <c r="UI3200" s="14"/>
      <c r="UJ3200" s="14"/>
      <c r="UK3200" s="14"/>
      <c r="UL3200" s="14"/>
      <c r="UM3200" s="14"/>
      <c r="UN3200" s="14"/>
      <c r="UO3200" s="14"/>
      <c r="UP3200" s="14"/>
      <c r="UQ3200" s="14"/>
      <c r="UR3200" s="14"/>
      <c r="US3200" s="14"/>
      <c r="UT3200" s="14"/>
      <c r="UU3200" s="14"/>
      <c r="UV3200" s="14"/>
      <c r="UW3200" s="14"/>
      <c r="UX3200" s="14"/>
      <c r="UY3200" s="14"/>
      <c r="UZ3200" s="14"/>
      <c r="VA3200" s="14"/>
      <c r="VB3200" s="14"/>
      <c r="VC3200" s="14"/>
      <c r="VD3200" s="14"/>
      <c r="VE3200" s="14"/>
      <c r="VF3200" s="14"/>
      <c r="VG3200" s="14"/>
      <c r="VH3200" s="14"/>
      <c r="VI3200" s="14"/>
      <c r="VJ3200" s="14"/>
      <c r="VK3200" s="14"/>
      <c r="VL3200" s="14"/>
      <c r="VM3200" s="14"/>
      <c r="VN3200" s="14"/>
      <c r="VO3200" s="14"/>
      <c r="VP3200" s="14"/>
      <c r="VQ3200" s="14"/>
      <c r="VR3200" s="14"/>
      <c r="VS3200" s="14"/>
      <c r="VT3200" s="14"/>
      <c r="VU3200" s="14"/>
      <c r="VV3200" s="14"/>
      <c r="VW3200" s="14"/>
      <c r="VX3200" s="14"/>
      <c r="VY3200" s="14"/>
      <c r="VZ3200" s="14"/>
      <c r="WA3200" s="14"/>
      <c r="WB3200" s="14"/>
      <c r="WC3200" s="14"/>
      <c r="WD3200" s="14"/>
      <c r="WE3200" s="14"/>
      <c r="WF3200" s="14"/>
      <c r="WG3200" s="14"/>
      <c r="WH3200" s="14"/>
      <c r="WI3200" s="14"/>
      <c r="WJ3200" s="14"/>
      <c r="WK3200" s="14"/>
      <c r="WL3200" s="14"/>
      <c r="WM3200" s="14"/>
      <c r="WN3200" s="14"/>
      <c r="WO3200" s="14"/>
      <c r="WP3200" s="14"/>
      <c r="WQ3200" s="14"/>
      <c r="WR3200" s="14"/>
      <c r="WS3200" s="14"/>
      <c r="WT3200" s="14"/>
      <c r="WU3200" s="14"/>
      <c r="WV3200" s="14"/>
      <c r="WW3200" s="14"/>
      <c r="WX3200" s="14"/>
      <c r="WY3200" s="14"/>
      <c r="WZ3200" s="14"/>
      <c r="XA3200" s="14"/>
      <c r="XB3200" s="14"/>
      <c r="XC3200" s="14"/>
      <c r="XD3200" s="14"/>
      <c r="XE3200" s="14"/>
      <c r="XF3200" s="14"/>
      <c r="XG3200" s="14"/>
      <c r="XH3200" s="14"/>
      <c r="XI3200" s="14"/>
      <c r="XJ3200" s="14"/>
      <c r="XK3200" s="14"/>
      <c r="XL3200" s="14"/>
      <c r="XM3200" s="14"/>
      <c r="XN3200" s="14"/>
      <c r="XO3200" s="14"/>
      <c r="XP3200" s="14"/>
      <c r="XQ3200" s="14"/>
      <c r="XR3200" s="14"/>
      <c r="XS3200" s="14"/>
      <c r="XT3200" s="14"/>
      <c r="XU3200" s="14"/>
      <c r="XV3200" s="14"/>
      <c r="XW3200" s="14"/>
      <c r="XX3200" s="14"/>
      <c r="XY3200" s="14"/>
      <c r="XZ3200" s="14"/>
      <c r="YA3200" s="14"/>
      <c r="YB3200" s="14"/>
      <c r="YC3200" s="14"/>
      <c r="YD3200" s="14"/>
      <c r="YE3200" s="14"/>
      <c r="YF3200" s="14"/>
      <c r="YG3200" s="14"/>
      <c r="YH3200" s="14"/>
      <c r="YI3200" s="14"/>
      <c r="YJ3200" s="14"/>
      <c r="YK3200" s="14"/>
      <c r="YL3200" s="14"/>
      <c r="YM3200" s="14"/>
      <c r="YN3200" s="14"/>
      <c r="YO3200" s="14"/>
      <c r="YP3200" s="14"/>
      <c r="YQ3200" s="14"/>
      <c r="YR3200" s="14"/>
      <c r="YS3200" s="14"/>
      <c r="YT3200" s="14"/>
      <c r="YU3200" s="14"/>
      <c r="YV3200" s="14"/>
      <c r="YW3200" s="14"/>
      <c r="YX3200" s="14"/>
      <c r="YY3200" s="14"/>
      <c r="YZ3200" s="14"/>
      <c r="ZA3200" s="14"/>
      <c r="ZB3200" s="14"/>
      <c r="ZC3200" s="14"/>
      <c r="ZD3200" s="14"/>
      <c r="ZE3200" s="14"/>
      <c r="ZF3200" s="14"/>
      <c r="ZG3200" s="14"/>
      <c r="ZH3200" s="14"/>
      <c r="ZI3200" s="14"/>
      <c r="ZJ3200" s="14"/>
      <c r="ZK3200" s="14"/>
      <c r="ZL3200" s="14"/>
      <c r="ZM3200" s="14"/>
      <c r="ZN3200" s="14"/>
      <c r="ZO3200" s="14"/>
      <c r="ZP3200" s="14"/>
      <c r="ZQ3200" s="14"/>
      <c r="ZR3200" s="14"/>
      <c r="ZS3200" s="14"/>
      <c r="ZT3200" s="14"/>
      <c r="ZU3200" s="14"/>
      <c r="ZV3200" s="14"/>
      <c r="ZW3200" s="14"/>
      <c r="ZX3200" s="14"/>
      <c r="ZY3200" s="14"/>
      <c r="ZZ3200" s="14"/>
      <c r="AAA3200" s="14"/>
      <c r="AAB3200" s="14"/>
      <c r="AAC3200" s="14"/>
      <c r="AAD3200" s="14"/>
      <c r="AAE3200" s="14"/>
      <c r="AAF3200" s="14"/>
      <c r="AAG3200" s="14"/>
      <c r="AAH3200" s="14"/>
      <c r="AAI3200" s="14"/>
      <c r="AAJ3200" s="14"/>
      <c r="AAK3200" s="14"/>
      <c r="AAL3200" s="14"/>
      <c r="AAM3200" s="14"/>
      <c r="AAN3200" s="14"/>
      <c r="AAO3200" s="14"/>
      <c r="AAP3200" s="14"/>
      <c r="AAQ3200" s="14"/>
      <c r="AAR3200" s="14"/>
      <c r="AAS3200" s="14"/>
      <c r="AAT3200" s="14"/>
      <c r="AAU3200" s="14"/>
      <c r="AAV3200" s="14"/>
      <c r="AAW3200" s="14"/>
      <c r="AAX3200" s="14"/>
      <c r="AAY3200" s="14"/>
      <c r="AAZ3200" s="14"/>
      <c r="ABA3200" s="14"/>
      <c r="ABB3200" s="14"/>
      <c r="ABC3200" s="14"/>
      <c r="ABD3200" s="14"/>
      <c r="ABE3200" s="14"/>
      <c r="ABF3200" s="14"/>
      <c r="ABG3200" s="14"/>
      <c r="ABH3200" s="14"/>
      <c r="ABI3200" s="14"/>
      <c r="ABJ3200" s="14"/>
      <c r="ABK3200" s="14"/>
      <c r="ABL3200" s="14"/>
      <c r="ABM3200" s="14"/>
      <c r="ABN3200" s="14"/>
      <c r="ABO3200" s="14"/>
      <c r="ABP3200" s="14"/>
      <c r="ABQ3200" s="14"/>
      <c r="ABR3200" s="14"/>
      <c r="ABS3200" s="14"/>
      <c r="ABT3200" s="14"/>
      <c r="ABU3200" s="14"/>
      <c r="ABV3200" s="14"/>
      <c r="ABW3200" s="14"/>
      <c r="ABX3200" s="14"/>
      <c r="ABY3200" s="14"/>
      <c r="ABZ3200" s="14"/>
      <c r="ACA3200" s="14"/>
      <c r="ACB3200" s="14"/>
      <c r="ACC3200" s="14"/>
      <c r="ACD3200" s="14"/>
      <c r="ACE3200" s="14"/>
      <c r="ACF3200" s="14"/>
      <c r="ACG3200" s="14"/>
      <c r="ACH3200" s="14"/>
      <c r="ACI3200" s="14"/>
      <c r="ACJ3200" s="14"/>
      <c r="ACK3200" s="14"/>
      <c r="ACL3200" s="14"/>
      <c r="ACM3200" s="14"/>
      <c r="ACN3200" s="14"/>
      <c r="ACO3200" s="14"/>
      <c r="ACP3200" s="14"/>
      <c r="ACQ3200" s="14"/>
      <c r="ACR3200" s="14"/>
      <c r="ACS3200" s="14"/>
      <c r="ACT3200" s="14"/>
      <c r="ACU3200" s="14"/>
      <c r="ACV3200" s="14"/>
      <c r="ACW3200" s="14"/>
      <c r="ACX3200" s="14"/>
      <c r="ACY3200" s="14"/>
      <c r="ACZ3200" s="14"/>
      <c r="ADA3200" s="14"/>
      <c r="ADB3200" s="14"/>
      <c r="ADC3200" s="14"/>
      <c r="ADD3200" s="14"/>
      <c r="ADE3200" s="14"/>
      <c r="ADF3200" s="14"/>
      <c r="ADG3200" s="14"/>
      <c r="ADH3200" s="14"/>
      <c r="ADI3200" s="14"/>
      <c r="ADJ3200" s="14"/>
      <c r="ADK3200" s="14"/>
      <c r="ADL3200" s="14"/>
      <c r="ADM3200" s="14"/>
      <c r="ADN3200" s="14"/>
      <c r="ADO3200" s="14"/>
      <c r="ADP3200" s="14"/>
      <c r="ADQ3200" s="14"/>
      <c r="ADR3200" s="14"/>
      <c r="ADS3200" s="14"/>
      <c r="ADT3200" s="14"/>
      <c r="ADU3200" s="14"/>
      <c r="ADV3200" s="14"/>
      <c r="ADW3200" s="14"/>
      <c r="ADX3200" s="14"/>
      <c r="ADY3200" s="14"/>
      <c r="ADZ3200" s="14"/>
      <c r="AEA3200" s="14"/>
      <c r="AEB3200" s="14"/>
      <c r="AEC3200" s="14"/>
      <c r="AED3200" s="14"/>
      <c r="AEE3200" s="14"/>
      <c r="AEF3200" s="14"/>
      <c r="AEG3200" s="14"/>
      <c r="AEH3200" s="14"/>
      <c r="AEI3200" s="14"/>
      <c r="AEJ3200" s="14"/>
      <c r="AEK3200" s="14"/>
      <c r="AEL3200" s="14"/>
      <c r="AEM3200" s="14"/>
      <c r="AEN3200" s="14"/>
      <c r="AEO3200" s="14"/>
      <c r="AEP3200" s="14"/>
      <c r="AEQ3200" s="14"/>
      <c r="AER3200" s="14"/>
      <c r="AES3200" s="14"/>
      <c r="AET3200" s="14"/>
      <c r="AEU3200" s="14"/>
      <c r="AEV3200" s="14"/>
      <c r="AEW3200" s="14"/>
      <c r="AEX3200" s="14"/>
      <c r="AEY3200" s="14"/>
      <c r="AEZ3200" s="14"/>
      <c r="AFA3200" s="14"/>
      <c r="AFB3200" s="14"/>
      <c r="AFC3200" s="14"/>
      <c r="AFD3200" s="14"/>
      <c r="AFE3200" s="14"/>
      <c r="AFF3200" s="14"/>
      <c r="AFG3200" s="14"/>
      <c r="AFH3200" s="14"/>
      <c r="AFI3200" s="14"/>
      <c r="AFJ3200" s="14"/>
      <c r="AFK3200" s="14"/>
      <c r="AFL3200" s="14"/>
      <c r="AFM3200" s="14"/>
      <c r="AFN3200" s="14"/>
      <c r="AFO3200" s="14"/>
      <c r="AFP3200" s="14"/>
      <c r="AFQ3200" s="14"/>
      <c r="AFR3200" s="14"/>
      <c r="AFS3200" s="14"/>
      <c r="AFT3200" s="14"/>
      <c r="AFU3200" s="14"/>
      <c r="AFV3200" s="14"/>
      <c r="AFW3200" s="14"/>
      <c r="AFX3200" s="14"/>
      <c r="AFY3200" s="14"/>
      <c r="AFZ3200" s="14"/>
      <c r="AGA3200" s="14"/>
      <c r="AGB3200" s="14"/>
      <c r="AGC3200" s="14"/>
      <c r="AGD3200" s="14"/>
      <c r="AGE3200" s="14"/>
      <c r="AGF3200" s="14"/>
      <c r="AGG3200" s="14"/>
      <c r="AGH3200" s="14"/>
      <c r="AGI3200" s="14"/>
      <c r="AGJ3200" s="14"/>
      <c r="AGK3200" s="14"/>
      <c r="AGL3200" s="14"/>
      <c r="AGM3200" s="14"/>
      <c r="AGN3200" s="14"/>
      <c r="AGO3200" s="14"/>
      <c r="AGP3200" s="14"/>
      <c r="AGQ3200" s="14"/>
      <c r="AGR3200" s="14"/>
      <c r="AGS3200" s="14"/>
      <c r="AGT3200" s="14"/>
      <c r="AGU3200" s="14"/>
      <c r="AGV3200" s="14"/>
      <c r="AGW3200" s="14"/>
      <c r="AGX3200" s="14"/>
      <c r="AGY3200" s="14"/>
      <c r="AGZ3200" s="14"/>
      <c r="AHA3200" s="14"/>
      <c r="AHB3200" s="14"/>
      <c r="AHC3200" s="14"/>
      <c r="AHD3200" s="14"/>
      <c r="AHE3200" s="14"/>
      <c r="AHF3200" s="14"/>
      <c r="AHG3200" s="14"/>
      <c r="AHH3200" s="14"/>
      <c r="AHI3200" s="14"/>
      <c r="AHJ3200" s="14"/>
      <c r="AHK3200" s="14"/>
      <c r="AHL3200" s="14"/>
      <c r="AHM3200" s="14"/>
      <c r="AHN3200" s="14"/>
      <c r="AHO3200" s="14"/>
      <c r="AHP3200" s="14"/>
      <c r="AHQ3200" s="14"/>
      <c r="AHR3200" s="14"/>
      <c r="AHS3200" s="14"/>
      <c r="AHT3200" s="14"/>
      <c r="AHU3200" s="14"/>
      <c r="AHV3200" s="14"/>
      <c r="AHW3200" s="14"/>
      <c r="AHX3200" s="14"/>
      <c r="AHY3200" s="14"/>
      <c r="AHZ3200" s="14"/>
      <c r="AIA3200" s="14"/>
      <c r="AIB3200" s="14"/>
      <c r="AIC3200" s="14"/>
      <c r="AID3200" s="14"/>
      <c r="AIE3200" s="14"/>
      <c r="AIF3200" s="14"/>
      <c r="AIG3200" s="14"/>
      <c r="AIH3200" s="14"/>
      <c r="AII3200" s="14"/>
      <c r="AIJ3200" s="14"/>
      <c r="AIK3200" s="14"/>
      <c r="AIL3200" s="14"/>
      <c r="AIM3200" s="14"/>
      <c r="AIN3200" s="14"/>
      <c r="AIO3200" s="14"/>
      <c r="AIP3200" s="14"/>
      <c r="AIQ3200" s="14"/>
      <c r="AIR3200" s="14"/>
      <c r="AIS3200" s="14"/>
      <c r="AIT3200" s="14"/>
      <c r="AIU3200" s="14"/>
      <c r="AIV3200" s="14"/>
      <c r="AIW3200" s="14"/>
      <c r="AIX3200" s="14"/>
      <c r="AIY3200" s="14"/>
      <c r="AIZ3200" s="14"/>
      <c r="AJA3200" s="14"/>
      <c r="AJB3200" s="14"/>
      <c r="AJC3200" s="14"/>
      <c r="AJD3200" s="14"/>
      <c r="AJE3200" s="14"/>
      <c r="AJF3200" s="14"/>
      <c r="AJG3200" s="14"/>
      <c r="AJH3200" s="14"/>
      <c r="AJI3200" s="14"/>
      <c r="AJJ3200" s="14"/>
      <c r="AJK3200" s="14"/>
      <c r="AJL3200" s="14"/>
      <c r="AJM3200" s="14"/>
      <c r="AJN3200" s="14"/>
      <c r="AJO3200" s="14"/>
      <c r="AJP3200" s="14"/>
      <c r="AJQ3200" s="14"/>
      <c r="AJR3200" s="14"/>
      <c r="AJS3200" s="14"/>
      <c r="AJT3200" s="14"/>
      <c r="AJU3200" s="14"/>
      <c r="AJV3200" s="14"/>
      <c r="AJW3200" s="14"/>
      <c r="AJX3200" s="14"/>
      <c r="AJY3200" s="14"/>
      <c r="AJZ3200" s="14"/>
      <c r="AKA3200" s="14"/>
      <c r="AKB3200" s="14"/>
      <c r="AKC3200" s="14"/>
      <c r="AKD3200" s="14"/>
      <c r="AKE3200" s="14"/>
      <c r="AKF3200" s="14"/>
      <c r="AKG3200" s="14"/>
      <c r="AKH3200" s="14"/>
      <c r="AKI3200" s="14"/>
      <c r="AKJ3200" s="14"/>
      <c r="AKK3200" s="14"/>
      <c r="AKL3200" s="14"/>
      <c r="AKM3200" s="14"/>
      <c r="AKN3200" s="14"/>
      <c r="AKO3200" s="14"/>
      <c r="AKP3200" s="14"/>
      <c r="AKQ3200" s="14"/>
      <c r="AKR3200" s="14"/>
      <c r="AKS3200" s="14"/>
      <c r="AKT3200" s="14"/>
      <c r="AKU3200" s="14"/>
      <c r="AKV3200" s="14"/>
      <c r="AKW3200" s="14"/>
      <c r="AKX3200" s="14"/>
      <c r="AKY3200" s="14"/>
      <c r="AKZ3200" s="14"/>
      <c r="ALA3200" s="14"/>
      <c r="ALB3200" s="14"/>
      <c r="ALC3200" s="14"/>
      <c r="ALD3200" s="14"/>
      <c r="ALE3200" s="14"/>
      <c r="ALF3200" s="14"/>
      <c r="ALG3200" s="14"/>
      <c r="ALH3200" s="14"/>
      <c r="ALI3200" s="14"/>
      <c r="ALJ3200" s="14"/>
      <c r="ALK3200" s="14"/>
      <c r="ALL3200" s="14"/>
      <c r="ALM3200" s="14"/>
      <c r="ALN3200" s="14"/>
      <c r="ALO3200" s="14"/>
      <c r="ALP3200" s="14"/>
      <c r="ALQ3200" s="14"/>
      <c r="ALR3200" s="14"/>
      <c r="ALS3200" s="14"/>
      <c r="ALT3200" s="14"/>
      <c r="ALU3200" s="14"/>
      <c r="ALV3200" s="14"/>
      <c r="ALW3200" s="14"/>
      <c r="ALX3200" s="14"/>
      <c r="ALY3200" s="14"/>
      <c r="ALZ3200" s="14"/>
      <c r="AMA3200" s="14"/>
      <c r="AMB3200" s="14"/>
      <c r="AMC3200" s="14"/>
      <c r="AMD3200" s="14"/>
      <c r="AME3200" s="14"/>
      <c r="AMF3200" s="14"/>
      <c r="AMG3200" s="14"/>
      <c r="AMH3200" s="14"/>
      <c r="AMI3200" s="14"/>
      <c r="AMJ3200" s="14"/>
      <c r="AMK3200" s="14"/>
      <c r="AML3200" s="14"/>
      <c r="AMM3200" s="14"/>
      <c r="AMN3200" s="14"/>
      <c r="AMO3200" s="14"/>
      <c r="AMP3200" s="14"/>
      <c r="AMQ3200" s="14"/>
      <c r="AMR3200" s="14"/>
      <c r="AMS3200" s="14"/>
      <c r="AMT3200" s="14"/>
      <c r="AMU3200" s="14"/>
      <c r="AMV3200" s="14"/>
      <c r="AMW3200" s="14"/>
      <c r="AMX3200" s="14"/>
      <c r="AMY3200" s="14"/>
      <c r="AMZ3200" s="14"/>
      <c r="ANA3200" s="14"/>
      <c r="ANB3200" s="14"/>
      <c r="ANC3200" s="14"/>
      <c r="AND3200" s="14"/>
      <c r="ANE3200" s="14"/>
      <c r="ANF3200" s="14"/>
      <c r="ANG3200" s="14"/>
      <c r="ANH3200" s="14"/>
      <c r="ANI3200" s="14"/>
      <c r="ANJ3200" s="14"/>
      <c r="ANK3200" s="14"/>
      <c r="ANL3200" s="14"/>
      <c r="ANM3200" s="14"/>
      <c r="ANN3200" s="14"/>
      <c r="ANO3200" s="14"/>
      <c r="ANP3200" s="14"/>
      <c r="ANQ3200" s="14"/>
      <c r="ANR3200" s="14"/>
      <c r="ANS3200" s="14"/>
      <c r="ANT3200" s="14"/>
      <c r="ANU3200" s="14"/>
      <c r="ANV3200" s="14"/>
      <c r="ANW3200" s="14"/>
      <c r="ANX3200" s="14"/>
      <c r="ANY3200" s="14"/>
      <c r="ANZ3200" s="14"/>
      <c r="AOA3200" s="14"/>
      <c r="AOB3200" s="14"/>
      <c r="AOC3200" s="14"/>
      <c r="AOD3200" s="14"/>
      <c r="AOE3200" s="14"/>
      <c r="AOF3200" s="14"/>
      <c r="AOG3200" s="14"/>
      <c r="AOH3200" s="14"/>
      <c r="AOI3200" s="14"/>
      <c r="AOJ3200" s="14"/>
      <c r="AOK3200" s="14"/>
      <c r="AOL3200" s="14"/>
      <c r="AOM3200" s="14"/>
      <c r="AON3200" s="14"/>
      <c r="AOO3200" s="14"/>
      <c r="AOP3200" s="14"/>
      <c r="AOQ3200" s="14"/>
      <c r="AOR3200" s="14"/>
      <c r="AOS3200" s="14"/>
      <c r="AOT3200" s="14"/>
      <c r="AOU3200" s="14"/>
      <c r="AOV3200" s="14"/>
      <c r="AOW3200" s="14"/>
      <c r="AOX3200" s="14"/>
      <c r="AOY3200" s="14"/>
      <c r="AOZ3200" s="14"/>
      <c r="APA3200" s="14"/>
      <c r="APB3200" s="14"/>
      <c r="APC3200" s="14"/>
      <c r="APD3200" s="14"/>
      <c r="APE3200" s="14"/>
      <c r="APF3200" s="14"/>
      <c r="APG3200" s="14"/>
      <c r="APH3200" s="14"/>
      <c r="API3200" s="14"/>
      <c r="APJ3200" s="14"/>
      <c r="APK3200" s="14"/>
      <c r="APL3200" s="14"/>
      <c r="APM3200" s="14"/>
      <c r="APN3200" s="14"/>
      <c r="APO3200" s="14"/>
      <c r="APP3200" s="14"/>
      <c r="APQ3200" s="14"/>
      <c r="APR3200" s="14"/>
      <c r="APS3200" s="14"/>
      <c r="APT3200" s="14"/>
      <c r="APU3200" s="14"/>
      <c r="APV3200" s="14"/>
      <c r="APW3200" s="14"/>
      <c r="APX3200" s="14"/>
      <c r="APY3200" s="14"/>
      <c r="APZ3200" s="14"/>
      <c r="AQA3200" s="14"/>
      <c r="AQB3200" s="14"/>
      <c r="AQC3200" s="14"/>
      <c r="AQD3200" s="14"/>
      <c r="AQE3200" s="14"/>
      <c r="AQF3200" s="14"/>
      <c r="AQG3200" s="14"/>
      <c r="AQH3200" s="14"/>
      <c r="AQI3200" s="14"/>
      <c r="AQJ3200" s="14"/>
      <c r="AQK3200" s="14"/>
      <c r="AQL3200" s="14"/>
      <c r="AQM3200" s="14"/>
      <c r="AQN3200" s="14"/>
      <c r="AQO3200" s="14"/>
      <c r="AQP3200" s="14"/>
      <c r="AQQ3200" s="14"/>
      <c r="AQR3200" s="14"/>
      <c r="AQS3200" s="14"/>
      <c r="AQT3200" s="14"/>
      <c r="AQU3200" s="14"/>
      <c r="AQV3200" s="14"/>
      <c r="AQW3200" s="14"/>
      <c r="AQX3200" s="14"/>
      <c r="AQY3200" s="14"/>
      <c r="AQZ3200" s="14"/>
      <c r="ARA3200" s="14"/>
      <c r="ARB3200" s="14"/>
      <c r="ARC3200" s="14"/>
      <c r="ARD3200" s="14"/>
      <c r="ARE3200" s="14"/>
      <c r="ARF3200" s="14"/>
      <c r="ARG3200" s="14"/>
      <c r="ARH3200" s="14"/>
      <c r="ARI3200" s="14"/>
      <c r="ARJ3200" s="14"/>
      <c r="ARK3200" s="14"/>
      <c r="ARL3200" s="14"/>
      <c r="ARM3200" s="14"/>
      <c r="ARN3200" s="14"/>
      <c r="ARO3200" s="14"/>
      <c r="ARP3200" s="14"/>
      <c r="ARQ3200" s="14"/>
      <c r="ARR3200" s="14"/>
      <c r="ARS3200" s="14"/>
      <c r="ART3200" s="14"/>
      <c r="ARU3200" s="14"/>
      <c r="ARV3200" s="14"/>
      <c r="ARW3200" s="14"/>
      <c r="ARX3200" s="14"/>
      <c r="ARY3200" s="14"/>
      <c r="ARZ3200" s="14"/>
      <c r="ASA3200" s="14"/>
      <c r="ASB3200" s="14"/>
      <c r="ASC3200" s="14"/>
      <c r="ASD3200" s="14"/>
      <c r="ASE3200" s="14"/>
      <c r="ASF3200" s="14"/>
      <c r="ASG3200" s="14"/>
      <c r="ASH3200" s="14"/>
      <c r="ASI3200" s="14"/>
      <c r="ASJ3200" s="14"/>
      <c r="ASK3200" s="14"/>
      <c r="ASL3200" s="14"/>
      <c r="ASM3200" s="14"/>
      <c r="ASN3200" s="14"/>
      <c r="ASO3200" s="14"/>
      <c r="ASP3200" s="14"/>
      <c r="ASQ3200" s="14"/>
      <c r="ASR3200" s="14"/>
      <c r="ASS3200" s="14"/>
      <c r="AST3200" s="14"/>
      <c r="ASU3200" s="14"/>
      <c r="ASV3200" s="14"/>
      <c r="ASW3200" s="14"/>
      <c r="ASX3200" s="14"/>
      <c r="ASY3200" s="14"/>
      <c r="ASZ3200" s="14"/>
      <c r="ATA3200" s="14"/>
      <c r="ATB3200" s="14"/>
      <c r="ATC3200" s="14"/>
      <c r="ATD3200" s="14"/>
      <c r="ATE3200" s="14"/>
      <c r="ATF3200" s="14"/>
      <c r="ATG3200" s="14"/>
      <c r="ATH3200" s="14"/>
      <c r="ATI3200" s="14"/>
      <c r="ATJ3200" s="14"/>
      <c r="ATK3200" s="14"/>
      <c r="ATL3200" s="14"/>
      <c r="ATM3200" s="14"/>
      <c r="ATN3200" s="14"/>
      <c r="ATO3200" s="14"/>
      <c r="ATP3200" s="14"/>
      <c r="ATQ3200" s="14"/>
      <c r="ATR3200" s="14"/>
      <c r="ATS3200" s="14"/>
      <c r="ATT3200" s="14"/>
      <c r="ATU3200" s="14"/>
      <c r="ATV3200" s="14"/>
      <c r="ATW3200" s="14"/>
      <c r="ATX3200" s="14"/>
      <c r="ATY3200" s="14"/>
      <c r="ATZ3200" s="14"/>
      <c r="AUA3200" s="14"/>
      <c r="AUB3200" s="14"/>
      <c r="AUC3200" s="14"/>
      <c r="AUD3200" s="14"/>
      <c r="AUE3200" s="14"/>
      <c r="AUF3200" s="14"/>
      <c r="AUG3200" s="14"/>
      <c r="AUH3200" s="14"/>
      <c r="AUI3200" s="14"/>
      <c r="AUJ3200" s="14"/>
      <c r="AUK3200" s="14"/>
      <c r="AUL3200" s="14"/>
      <c r="AUM3200" s="14"/>
      <c r="AUN3200" s="14"/>
      <c r="AUO3200" s="14"/>
      <c r="AUP3200" s="14"/>
      <c r="AUQ3200" s="14"/>
      <c r="AUR3200" s="14"/>
      <c r="AUS3200" s="14"/>
      <c r="AUT3200" s="14"/>
      <c r="AUU3200" s="14"/>
      <c r="AUV3200" s="14"/>
      <c r="AUW3200" s="14"/>
      <c r="AUX3200" s="14"/>
      <c r="AUY3200" s="14"/>
      <c r="AUZ3200" s="14"/>
      <c r="AVA3200" s="14"/>
      <c r="AVB3200" s="14"/>
      <c r="AVC3200" s="14"/>
      <c r="AVD3200" s="14"/>
      <c r="AVE3200" s="14"/>
      <c r="AVF3200" s="14"/>
      <c r="AVG3200" s="14"/>
      <c r="AVH3200" s="14"/>
      <c r="AVI3200" s="14"/>
      <c r="AVJ3200" s="14"/>
      <c r="AVK3200" s="14"/>
      <c r="AVL3200" s="14"/>
      <c r="AVM3200" s="14"/>
      <c r="AVN3200" s="14"/>
      <c r="AVO3200" s="14"/>
      <c r="AVP3200" s="14"/>
      <c r="AVQ3200" s="14"/>
      <c r="AVR3200" s="14"/>
      <c r="AVS3200" s="14"/>
      <c r="AVT3200" s="14"/>
      <c r="AVU3200" s="14"/>
      <c r="AVV3200" s="14"/>
      <c r="AVW3200" s="14"/>
      <c r="AVX3200" s="14"/>
      <c r="AVY3200" s="14"/>
      <c r="AVZ3200" s="14"/>
      <c r="AWA3200" s="14"/>
      <c r="AWB3200" s="14"/>
      <c r="AWC3200" s="14"/>
      <c r="AWD3200" s="14"/>
      <c r="AWE3200" s="14"/>
      <c r="AWF3200" s="14"/>
      <c r="AWG3200" s="14"/>
      <c r="AWH3200" s="14"/>
      <c r="AWI3200" s="14"/>
      <c r="AWJ3200" s="14"/>
      <c r="AWK3200" s="14"/>
      <c r="AWL3200" s="14"/>
      <c r="AWM3200" s="14"/>
      <c r="AWN3200" s="14"/>
      <c r="AWO3200" s="14"/>
      <c r="AWP3200" s="14"/>
      <c r="AWQ3200" s="14"/>
      <c r="AWR3200" s="14"/>
      <c r="AWS3200" s="14"/>
      <c r="AWT3200" s="14"/>
      <c r="AWU3200" s="14"/>
      <c r="AWV3200" s="14"/>
      <c r="AWW3200" s="14"/>
      <c r="AWX3200" s="14"/>
      <c r="AWY3200" s="14"/>
      <c r="AWZ3200" s="14"/>
      <c r="AXA3200" s="14"/>
      <c r="AXB3200" s="14"/>
      <c r="AXC3200" s="14"/>
      <c r="AXD3200" s="14"/>
      <c r="AXE3200" s="14"/>
      <c r="AXF3200" s="14"/>
      <c r="AXG3200" s="14"/>
      <c r="AXH3200" s="14"/>
      <c r="AXI3200" s="14"/>
      <c r="AXJ3200" s="14"/>
      <c r="AXK3200" s="14"/>
      <c r="AXL3200" s="14"/>
      <c r="AXM3200" s="14"/>
      <c r="AXN3200" s="14"/>
      <c r="AXO3200" s="14"/>
      <c r="AXP3200" s="14"/>
      <c r="AXQ3200" s="14"/>
      <c r="AXR3200" s="14"/>
      <c r="AXS3200" s="14"/>
      <c r="AXT3200" s="14"/>
      <c r="AXU3200" s="14"/>
      <c r="AXV3200" s="14"/>
      <c r="AXW3200" s="14"/>
      <c r="AXX3200" s="14"/>
      <c r="AXY3200" s="14"/>
      <c r="AXZ3200" s="14"/>
      <c r="AYA3200" s="14"/>
      <c r="AYB3200" s="14"/>
      <c r="AYC3200" s="14"/>
      <c r="AYD3200" s="14"/>
      <c r="AYE3200" s="14"/>
      <c r="AYF3200" s="14"/>
      <c r="AYG3200" s="14"/>
      <c r="AYH3200" s="14"/>
      <c r="AYI3200" s="14"/>
      <c r="AYJ3200" s="14"/>
      <c r="AYK3200" s="14"/>
      <c r="AYL3200" s="14"/>
      <c r="AYM3200" s="14"/>
      <c r="AYN3200" s="14"/>
      <c r="AYO3200" s="14"/>
      <c r="AYP3200" s="14"/>
      <c r="AYQ3200" s="14"/>
      <c r="AYR3200" s="14"/>
      <c r="AYS3200" s="14"/>
      <c r="AYT3200" s="14"/>
      <c r="AYU3200" s="14"/>
      <c r="AYV3200" s="14"/>
      <c r="AYW3200" s="14"/>
      <c r="AYX3200" s="14"/>
      <c r="AYY3200" s="14"/>
      <c r="AYZ3200" s="14"/>
      <c r="AZA3200" s="14"/>
      <c r="AZB3200" s="14"/>
      <c r="AZC3200" s="14"/>
      <c r="AZD3200" s="14"/>
      <c r="AZE3200" s="14"/>
      <c r="AZF3200" s="14"/>
      <c r="AZG3200" s="14"/>
      <c r="AZH3200" s="14"/>
      <c r="AZI3200" s="14"/>
      <c r="AZJ3200" s="14"/>
      <c r="AZK3200" s="14"/>
      <c r="AZL3200" s="14"/>
      <c r="AZM3200" s="14"/>
      <c r="AZN3200" s="14"/>
      <c r="AZO3200" s="14"/>
      <c r="AZP3200" s="14"/>
      <c r="AZQ3200" s="14"/>
      <c r="AZR3200" s="14"/>
      <c r="AZS3200" s="14"/>
      <c r="AZT3200" s="14"/>
      <c r="AZU3200" s="14"/>
      <c r="AZV3200" s="14"/>
      <c r="AZW3200" s="14"/>
      <c r="AZX3200" s="14"/>
      <c r="AZY3200" s="14"/>
      <c r="AZZ3200" s="14"/>
      <c r="BAA3200" s="14"/>
      <c r="BAB3200" s="14"/>
      <c r="BAC3200" s="14"/>
      <c r="BAD3200" s="14"/>
      <c r="BAE3200" s="14"/>
      <c r="BAF3200" s="14"/>
      <c r="BAG3200" s="14"/>
      <c r="BAH3200" s="14"/>
      <c r="BAI3200" s="14"/>
      <c r="BAJ3200" s="14"/>
      <c r="BAK3200" s="14"/>
      <c r="BAL3200" s="14"/>
      <c r="BAM3200" s="14"/>
      <c r="BAN3200" s="14"/>
      <c r="BAO3200" s="14"/>
      <c r="BAP3200" s="14"/>
      <c r="BAQ3200" s="14"/>
      <c r="BAR3200" s="14"/>
      <c r="BAS3200" s="14"/>
      <c r="BAT3200" s="14"/>
      <c r="BAU3200" s="14"/>
      <c r="BAV3200" s="14"/>
      <c r="BAW3200" s="14"/>
      <c r="BAX3200" s="14"/>
      <c r="BAY3200" s="14"/>
      <c r="BAZ3200" s="14"/>
      <c r="BBA3200" s="14"/>
      <c r="BBB3200" s="14"/>
      <c r="BBC3200" s="14"/>
      <c r="BBD3200" s="14"/>
      <c r="BBE3200" s="14"/>
      <c r="BBF3200" s="14"/>
      <c r="BBG3200" s="14"/>
      <c r="BBH3200" s="14"/>
      <c r="BBI3200" s="14"/>
      <c r="BBJ3200" s="14"/>
      <c r="BBK3200" s="14"/>
      <c r="BBL3200" s="14"/>
      <c r="BBM3200" s="14"/>
      <c r="BBN3200" s="14"/>
      <c r="BBO3200" s="14"/>
      <c r="BBP3200" s="14"/>
      <c r="BBQ3200" s="14"/>
      <c r="BBR3200" s="14"/>
      <c r="BBS3200" s="14"/>
      <c r="BBT3200" s="14"/>
      <c r="BBU3200" s="14"/>
      <c r="BBV3200" s="14"/>
      <c r="BBW3200" s="14"/>
      <c r="BBX3200" s="14"/>
      <c r="BBY3200" s="14"/>
      <c r="BBZ3200" s="14"/>
      <c r="BCA3200" s="14"/>
      <c r="BCB3200" s="14"/>
      <c r="BCC3200" s="14"/>
      <c r="BCD3200" s="14"/>
      <c r="BCE3200" s="14"/>
      <c r="BCF3200" s="14"/>
      <c r="BCG3200" s="14"/>
      <c r="BCH3200" s="14"/>
      <c r="BCI3200" s="14"/>
      <c r="BCJ3200" s="14"/>
      <c r="BCK3200" s="14"/>
      <c r="BCL3200" s="14"/>
      <c r="BCM3200" s="14"/>
      <c r="BCN3200" s="14"/>
      <c r="BCO3200" s="14"/>
      <c r="BCP3200" s="14"/>
      <c r="BCQ3200" s="14"/>
      <c r="BCR3200" s="14"/>
      <c r="BCS3200" s="14"/>
      <c r="BCT3200" s="14"/>
      <c r="BCU3200" s="14"/>
      <c r="BCV3200" s="14"/>
      <c r="BCW3200" s="14"/>
      <c r="BCX3200" s="14"/>
      <c r="BCY3200" s="14"/>
      <c r="BCZ3200" s="14"/>
      <c r="BDA3200" s="14"/>
      <c r="BDB3200" s="14"/>
      <c r="BDC3200" s="14"/>
      <c r="BDD3200" s="14"/>
      <c r="BDE3200" s="14"/>
      <c r="BDF3200" s="14"/>
      <c r="BDG3200" s="14"/>
      <c r="BDH3200" s="14"/>
      <c r="BDI3200" s="14"/>
      <c r="BDJ3200" s="14"/>
      <c r="BDK3200" s="14"/>
      <c r="BDL3200" s="14"/>
      <c r="BDM3200" s="14"/>
      <c r="BDN3200" s="14"/>
      <c r="BDO3200" s="14"/>
      <c r="BDP3200" s="14"/>
      <c r="BDQ3200" s="14"/>
      <c r="BDR3200" s="14"/>
      <c r="BDS3200" s="14"/>
      <c r="BDT3200" s="14"/>
      <c r="BDU3200" s="14"/>
      <c r="BDV3200" s="14"/>
      <c r="BDW3200" s="14"/>
      <c r="BDX3200" s="14"/>
      <c r="BDY3200" s="14"/>
      <c r="BDZ3200" s="14"/>
      <c r="BEA3200" s="14"/>
      <c r="BEB3200" s="14"/>
      <c r="BEC3200" s="14"/>
      <c r="BED3200" s="14"/>
      <c r="BEE3200" s="14"/>
      <c r="BEF3200" s="14"/>
      <c r="BEG3200" s="14"/>
      <c r="BEH3200" s="14"/>
      <c r="BEI3200" s="14"/>
      <c r="BEJ3200" s="14"/>
      <c r="BEK3200" s="14"/>
      <c r="BEL3200" s="14"/>
      <c r="BEM3200" s="14"/>
      <c r="BEN3200" s="14"/>
      <c r="BEO3200" s="14"/>
      <c r="BEP3200" s="14"/>
      <c r="BEQ3200" s="14"/>
      <c r="BER3200" s="14"/>
      <c r="BES3200" s="14"/>
      <c r="BET3200" s="14"/>
      <c r="BEU3200" s="14"/>
      <c r="BEV3200" s="14"/>
      <c r="BEW3200" s="14"/>
      <c r="BEX3200" s="14"/>
      <c r="BEY3200" s="14"/>
      <c r="BEZ3200" s="14"/>
      <c r="BFA3200" s="14"/>
      <c r="BFB3200" s="14"/>
      <c r="BFC3200" s="14"/>
      <c r="BFD3200" s="14"/>
      <c r="BFE3200" s="14"/>
      <c r="BFF3200" s="14"/>
      <c r="BFG3200" s="14"/>
      <c r="BFH3200" s="14"/>
      <c r="BFI3200" s="14"/>
      <c r="BFJ3200" s="14"/>
      <c r="BFK3200" s="14"/>
      <c r="BFL3200" s="14"/>
      <c r="BFM3200" s="14"/>
      <c r="BFN3200" s="14"/>
      <c r="BFO3200" s="14"/>
      <c r="BFP3200" s="14"/>
      <c r="BFQ3200" s="14"/>
      <c r="BFR3200" s="14"/>
      <c r="BFS3200" s="14"/>
      <c r="BFT3200" s="14"/>
      <c r="BFU3200" s="14"/>
      <c r="BFV3200" s="14"/>
      <c r="BFW3200" s="14"/>
      <c r="BFX3200" s="14"/>
      <c r="BFY3200" s="14"/>
      <c r="BFZ3200" s="14"/>
      <c r="BGA3200" s="14"/>
      <c r="BGB3200" s="14"/>
      <c r="BGC3200" s="14"/>
      <c r="BGD3200" s="14"/>
      <c r="BGE3200" s="14"/>
      <c r="BGF3200" s="14"/>
      <c r="BGG3200" s="14"/>
      <c r="BGH3200" s="14"/>
      <c r="BGI3200" s="14"/>
      <c r="BGJ3200" s="14"/>
      <c r="BGK3200" s="14"/>
      <c r="BGL3200" s="14"/>
      <c r="BGM3200" s="14"/>
      <c r="BGN3200" s="14"/>
      <c r="BGO3200" s="14"/>
      <c r="BGP3200" s="14"/>
      <c r="BGQ3200" s="14"/>
      <c r="BGR3200" s="14"/>
      <c r="BGS3200" s="14"/>
      <c r="BGT3200" s="14"/>
      <c r="BGU3200" s="14"/>
      <c r="BGV3200" s="14"/>
      <c r="BGW3200" s="14"/>
      <c r="BGX3200" s="14"/>
      <c r="BGY3200" s="14"/>
      <c r="BGZ3200" s="14"/>
      <c r="BHA3200" s="14"/>
      <c r="BHB3200" s="14"/>
      <c r="BHC3200" s="14"/>
      <c r="BHD3200" s="14"/>
      <c r="BHE3200" s="14"/>
      <c r="BHF3200" s="14"/>
      <c r="BHG3200" s="14"/>
      <c r="BHH3200" s="14"/>
      <c r="BHI3200" s="14"/>
      <c r="BHJ3200" s="14"/>
      <c r="BHK3200" s="14"/>
      <c r="BHL3200" s="14"/>
      <c r="BHM3200" s="14"/>
      <c r="BHN3200" s="14"/>
      <c r="BHO3200" s="14"/>
      <c r="BHP3200" s="14"/>
      <c r="BHQ3200" s="14"/>
      <c r="BHR3200" s="14"/>
      <c r="BHS3200" s="14"/>
      <c r="BHT3200" s="14"/>
      <c r="BHU3200" s="14"/>
      <c r="BHV3200" s="14"/>
      <c r="BHW3200" s="14"/>
      <c r="BHX3200" s="14"/>
      <c r="BHY3200" s="14"/>
      <c r="BHZ3200" s="14"/>
      <c r="BIA3200" s="14"/>
      <c r="BIB3200" s="14"/>
      <c r="BIC3200" s="14"/>
      <c r="BID3200" s="14"/>
      <c r="BIE3200" s="14"/>
      <c r="BIF3200" s="14"/>
      <c r="BIG3200" s="14"/>
      <c r="BIH3200" s="14"/>
      <c r="BII3200" s="14"/>
      <c r="BIJ3200" s="14"/>
      <c r="BIK3200" s="14"/>
      <c r="BIL3200" s="14"/>
      <c r="BIM3200" s="14"/>
      <c r="BIN3200" s="14"/>
      <c r="BIO3200" s="14"/>
      <c r="BIP3200" s="14"/>
      <c r="BIQ3200" s="14"/>
      <c r="BIR3200" s="14"/>
      <c r="BIS3200" s="14"/>
      <c r="BIT3200" s="14"/>
      <c r="BIU3200" s="14"/>
      <c r="BIV3200" s="14"/>
      <c r="BIW3200" s="14"/>
      <c r="BIX3200" s="14"/>
      <c r="BIY3200" s="14"/>
      <c r="BIZ3200" s="14"/>
      <c r="BJA3200" s="14"/>
      <c r="BJB3200" s="14"/>
      <c r="BJC3200" s="14"/>
      <c r="BJD3200" s="14"/>
      <c r="BJE3200" s="14"/>
      <c r="BJF3200" s="14"/>
      <c r="BJG3200" s="14"/>
      <c r="BJH3200" s="14"/>
      <c r="BJI3200" s="14"/>
      <c r="BJJ3200" s="14"/>
      <c r="BJK3200" s="14"/>
      <c r="BJL3200" s="14"/>
      <c r="BJM3200" s="14"/>
      <c r="BJN3200" s="14"/>
      <c r="BJO3200" s="14"/>
      <c r="BJP3200" s="14"/>
      <c r="BJQ3200" s="14"/>
      <c r="BJR3200" s="14"/>
      <c r="BJS3200" s="14"/>
      <c r="BJT3200" s="14"/>
      <c r="BJU3200" s="14"/>
      <c r="BJV3200" s="14"/>
      <c r="BJW3200" s="14"/>
      <c r="BJX3200" s="14"/>
      <c r="BJY3200" s="14"/>
      <c r="BJZ3200" s="14"/>
      <c r="BKA3200" s="14"/>
      <c r="BKB3200" s="14"/>
      <c r="BKC3200" s="14"/>
      <c r="BKD3200" s="14"/>
      <c r="BKE3200" s="14"/>
      <c r="BKF3200" s="14"/>
      <c r="BKG3200" s="14"/>
      <c r="BKH3200" s="14"/>
      <c r="BKI3200" s="14"/>
      <c r="BKJ3200" s="14"/>
      <c r="BKK3200" s="14"/>
      <c r="BKL3200" s="14"/>
      <c r="BKM3200" s="14"/>
      <c r="BKN3200" s="14"/>
      <c r="BKO3200" s="14"/>
      <c r="BKP3200" s="14"/>
      <c r="BKQ3200" s="14"/>
      <c r="BKR3200" s="14"/>
      <c r="BKS3200" s="14"/>
      <c r="BKT3200" s="14"/>
      <c r="BKU3200" s="14"/>
      <c r="BKV3200" s="14"/>
      <c r="BKW3200" s="14"/>
      <c r="BKX3200" s="14"/>
      <c r="BKY3200" s="14"/>
      <c r="BKZ3200" s="14"/>
      <c r="BLA3200" s="14"/>
      <c r="BLB3200" s="14"/>
      <c r="BLC3200" s="14"/>
      <c r="BLD3200" s="14"/>
      <c r="BLE3200" s="14"/>
      <c r="BLF3200" s="14"/>
      <c r="BLG3200" s="14"/>
      <c r="BLH3200" s="14"/>
      <c r="BLI3200" s="14"/>
      <c r="BLJ3200" s="14"/>
      <c r="BLK3200" s="14"/>
      <c r="BLL3200" s="14"/>
      <c r="BLM3200" s="14"/>
      <c r="BLN3200" s="14"/>
      <c r="BLO3200" s="14"/>
      <c r="BLP3200" s="14"/>
      <c r="BLQ3200" s="14"/>
      <c r="BLR3200" s="14"/>
      <c r="BLS3200" s="14"/>
      <c r="BLT3200" s="14"/>
      <c r="BLU3200" s="14"/>
      <c r="BLV3200" s="14"/>
      <c r="BLW3200" s="14"/>
      <c r="BLX3200" s="14"/>
      <c r="BLY3200" s="14"/>
      <c r="BLZ3200" s="14"/>
      <c r="BMA3200" s="14"/>
      <c r="BMB3200" s="14"/>
      <c r="BMC3200" s="14"/>
      <c r="BMD3200" s="14"/>
      <c r="BME3200" s="14"/>
      <c r="BMF3200" s="14"/>
      <c r="BMG3200" s="14"/>
      <c r="BMH3200" s="14"/>
      <c r="BMI3200" s="14"/>
      <c r="BMJ3200" s="14"/>
      <c r="BMK3200" s="14"/>
      <c r="BML3200" s="14"/>
      <c r="BMM3200" s="14"/>
      <c r="BMN3200" s="14"/>
      <c r="BMO3200" s="14"/>
      <c r="BMP3200" s="14"/>
      <c r="BMQ3200" s="14"/>
      <c r="BMR3200" s="14"/>
      <c r="BMS3200" s="14"/>
      <c r="BMT3200" s="14"/>
      <c r="BMU3200" s="14"/>
      <c r="BMV3200" s="14"/>
      <c r="BMW3200" s="14"/>
      <c r="BMX3200" s="14"/>
      <c r="BMY3200" s="14"/>
      <c r="BMZ3200" s="14"/>
      <c r="BNA3200" s="14"/>
      <c r="BNB3200" s="14"/>
      <c r="BNC3200" s="14"/>
      <c r="BND3200" s="14"/>
      <c r="BNE3200" s="14"/>
      <c r="BNF3200" s="14"/>
      <c r="BNG3200" s="14"/>
      <c r="BNH3200" s="14"/>
      <c r="BNI3200" s="14"/>
      <c r="BNJ3200" s="14"/>
      <c r="BNK3200" s="14"/>
      <c r="BNL3200" s="14"/>
      <c r="BNM3200" s="14"/>
      <c r="BNN3200" s="14"/>
      <c r="BNO3200" s="14"/>
      <c r="BNP3200" s="14"/>
      <c r="BNQ3200" s="14"/>
      <c r="BNR3200" s="14"/>
      <c r="BNS3200" s="14"/>
      <c r="BNT3200" s="14"/>
      <c r="BNU3200" s="14"/>
      <c r="BNV3200" s="14"/>
      <c r="BNW3200" s="14"/>
      <c r="BNX3200" s="14"/>
      <c r="BNY3200" s="14"/>
      <c r="BNZ3200" s="14"/>
      <c r="BOA3200" s="14"/>
      <c r="BOB3200" s="14"/>
      <c r="BOC3200" s="14"/>
      <c r="BOD3200" s="14"/>
      <c r="BOE3200" s="14"/>
      <c r="BOF3200" s="14"/>
      <c r="BOG3200" s="14"/>
      <c r="BOH3200" s="14"/>
      <c r="BOI3200" s="14"/>
      <c r="BOJ3200" s="14"/>
      <c r="BOK3200" s="14"/>
      <c r="BOL3200" s="14"/>
      <c r="BOM3200" s="14"/>
      <c r="BON3200" s="14"/>
      <c r="BOO3200" s="14"/>
      <c r="BOP3200" s="14"/>
      <c r="BOQ3200" s="14"/>
      <c r="BOR3200" s="14"/>
      <c r="BOS3200" s="14"/>
      <c r="BOT3200" s="14"/>
      <c r="BOU3200" s="14"/>
      <c r="BOV3200" s="14"/>
      <c r="BOW3200" s="14"/>
      <c r="BOX3200" s="14"/>
      <c r="BOY3200" s="14"/>
      <c r="BOZ3200" s="14"/>
      <c r="BPA3200" s="14"/>
      <c r="BPB3200" s="14"/>
      <c r="BPC3200" s="14"/>
      <c r="BPD3200" s="14"/>
      <c r="BPE3200" s="14"/>
      <c r="BPF3200" s="14"/>
      <c r="BPG3200" s="14"/>
      <c r="BPH3200" s="14"/>
      <c r="BPI3200" s="14"/>
      <c r="BPJ3200" s="14"/>
      <c r="BPK3200" s="14"/>
      <c r="BPL3200" s="14"/>
      <c r="BPM3200" s="14"/>
      <c r="BPN3200" s="14"/>
      <c r="BPO3200" s="14"/>
      <c r="BPP3200" s="14"/>
      <c r="BPQ3200" s="14"/>
      <c r="BPR3200" s="14"/>
      <c r="BPS3200" s="14"/>
      <c r="BPT3200" s="14"/>
      <c r="BPU3200" s="14"/>
      <c r="BPV3200" s="14"/>
      <c r="BPW3200" s="14"/>
      <c r="BPX3200" s="14"/>
      <c r="BPY3200" s="14"/>
      <c r="BPZ3200" s="14"/>
      <c r="BQA3200" s="14"/>
      <c r="BQB3200" s="14"/>
      <c r="BQC3200" s="14"/>
      <c r="BQD3200" s="14"/>
      <c r="BQE3200" s="14"/>
      <c r="BQF3200" s="14"/>
      <c r="BQG3200" s="14"/>
      <c r="BQH3200" s="14"/>
      <c r="BQI3200" s="14"/>
      <c r="BQJ3200" s="14"/>
      <c r="BQK3200" s="14"/>
      <c r="BQL3200" s="14"/>
      <c r="BQM3200" s="14"/>
      <c r="BQN3200" s="14"/>
      <c r="BQO3200" s="14"/>
      <c r="BQP3200" s="14"/>
      <c r="BQQ3200" s="14"/>
      <c r="BQR3200" s="14"/>
      <c r="BQS3200" s="14"/>
      <c r="BQT3200" s="14"/>
      <c r="BQU3200" s="14"/>
      <c r="BQV3200" s="14"/>
      <c r="BQW3200" s="14"/>
      <c r="BQX3200" s="14"/>
      <c r="BQY3200" s="14"/>
      <c r="BQZ3200" s="14"/>
      <c r="BRA3200" s="14"/>
      <c r="BRB3200" s="14"/>
      <c r="BRC3200" s="14"/>
      <c r="BRD3200" s="14"/>
      <c r="BRE3200" s="14"/>
      <c r="BRF3200" s="14"/>
      <c r="BRG3200" s="14"/>
      <c r="BRH3200" s="14"/>
      <c r="BRI3200" s="14"/>
      <c r="BRJ3200" s="14"/>
      <c r="BRK3200" s="14"/>
      <c r="BRL3200" s="14"/>
      <c r="BRM3200" s="14"/>
      <c r="BRN3200" s="14"/>
      <c r="BRO3200" s="14"/>
      <c r="BRP3200" s="14"/>
      <c r="BRQ3200" s="14"/>
      <c r="BRR3200" s="14"/>
      <c r="BRS3200" s="14"/>
      <c r="BRT3200" s="14"/>
      <c r="BRU3200" s="14"/>
      <c r="BRV3200" s="14"/>
      <c r="BRW3200" s="14"/>
      <c r="BRX3200" s="14"/>
      <c r="BRY3200" s="14"/>
      <c r="BRZ3200" s="14"/>
      <c r="BSA3200" s="14"/>
      <c r="BSB3200" s="14"/>
      <c r="BSC3200" s="14"/>
      <c r="BSD3200" s="14"/>
      <c r="BSE3200" s="14"/>
      <c r="BSF3200" s="14"/>
      <c r="BSG3200" s="14"/>
      <c r="BSH3200" s="14"/>
      <c r="BSI3200" s="14"/>
      <c r="BSJ3200" s="14"/>
      <c r="BSK3200" s="14"/>
      <c r="BSL3200" s="14"/>
      <c r="BSM3200" s="14"/>
      <c r="BSN3200" s="14"/>
      <c r="BSO3200" s="14"/>
      <c r="BSP3200" s="14"/>
      <c r="BSQ3200" s="14"/>
      <c r="BSR3200" s="14"/>
      <c r="BSS3200" s="14"/>
      <c r="BST3200" s="14"/>
      <c r="BSU3200" s="14"/>
      <c r="BSV3200" s="14"/>
      <c r="BSW3200" s="14"/>
      <c r="BSX3200" s="14"/>
      <c r="BSY3200" s="14"/>
      <c r="BSZ3200" s="14"/>
      <c r="BTA3200" s="14"/>
      <c r="BTB3200" s="14"/>
      <c r="BTC3200" s="14"/>
      <c r="BTD3200" s="14"/>
      <c r="BTE3200" s="14"/>
      <c r="BTF3200" s="14"/>
      <c r="BTG3200" s="14"/>
      <c r="BTH3200" s="14"/>
      <c r="BTI3200" s="14"/>
      <c r="BTJ3200" s="14"/>
      <c r="BTK3200" s="14"/>
      <c r="BTL3200" s="14"/>
      <c r="BTM3200" s="14"/>
      <c r="BTN3200" s="14"/>
      <c r="BTO3200" s="14"/>
      <c r="BTP3200" s="14"/>
      <c r="BTQ3200" s="14"/>
      <c r="BTR3200" s="14"/>
      <c r="BTS3200" s="14"/>
      <c r="BTT3200" s="14"/>
      <c r="BTU3200" s="14"/>
      <c r="BTV3200" s="14"/>
      <c r="BTW3200" s="14"/>
      <c r="BTX3200" s="14"/>
      <c r="BTY3200" s="14"/>
      <c r="BTZ3200" s="14"/>
      <c r="BUA3200" s="14"/>
      <c r="BUB3200" s="14"/>
      <c r="BUC3200" s="14"/>
      <c r="BUD3200" s="14"/>
      <c r="BUE3200" s="14"/>
      <c r="BUF3200" s="14"/>
      <c r="BUG3200" s="14"/>
      <c r="BUH3200" s="14"/>
      <c r="BUI3200" s="14"/>
      <c r="BUJ3200" s="14"/>
      <c r="BUK3200" s="14"/>
      <c r="BUL3200" s="14"/>
      <c r="BUM3200" s="14"/>
      <c r="BUN3200" s="14"/>
      <c r="BUO3200" s="14"/>
      <c r="BUP3200" s="14"/>
      <c r="BUQ3200" s="14"/>
      <c r="BUR3200" s="14"/>
      <c r="BUS3200" s="14"/>
      <c r="BUT3200" s="14"/>
      <c r="BUU3200" s="14"/>
      <c r="BUV3200" s="14"/>
      <c r="BUW3200" s="14"/>
      <c r="BUX3200" s="14"/>
      <c r="BUY3200" s="14"/>
      <c r="BUZ3200" s="14"/>
      <c r="BVA3200" s="14"/>
      <c r="BVB3200" s="14"/>
      <c r="BVC3200" s="14"/>
      <c r="BVD3200" s="14"/>
      <c r="BVE3200" s="14"/>
      <c r="BVF3200" s="14"/>
      <c r="BVG3200" s="14"/>
      <c r="BVH3200" s="14"/>
      <c r="BVI3200" s="14"/>
      <c r="BVJ3200" s="14"/>
      <c r="BVK3200" s="14"/>
      <c r="BVL3200" s="14"/>
      <c r="BVM3200" s="14"/>
      <c r="BVN3200" s="14"/>
      <c r="BVO3200" s="14"/>
      <c r="BVP3200" s="14"/>
      <c r="BVQ3200" s="14"/>
      <c r="BVR3200" s="14"/>
      <c r="BVS3200" s="14"/>
      <c r="BVT3200" s="14"/>
      <c r="BVU3200" s="14"/>
      <c r="BVV3200" s="14"/>
      <c r="BVW3200" s="14"/>
      <c r="BVX3200" s="14"/>
      <c r="BVY3200" s="14"/>
      <c r="BVZ3200" s="14"/>
      <c r="BWA3200" s="14"/>
      <c r="BWB3200" s="14"/>
      <c r="BWC3200" s="14"/>
      <c r="BWD3200" s="14"/>
      <c r="BWE3200" s="14"/>
      <c r="BWF3200" s="14"/>
      <c r="BWG3200" s="14"/>
      <c r="BWH3200" s="14"/>
      <c r="BWI3200" s="14"/>
      <c r="BWJ3200" s="14"/>
      <c r="BWK3200" s="14"/>
      <c r="BWL3200" s="14"/>
      <c r="BWM3200" s="14"/>
      <c r="BWN3200" s="14"/>
      <c r="BWO3200" s="14"/>
      <c r="BWP3200" s="14"/>
      <c r="BWQ3200" s="14"/>
      <c r="BWR3200" s="14"/>
      <c r="BWS3200" s="14"/>
      <c r="BWT3200" s="14"/>
      <c r="BWU3200" s="14"/>
      <c r="BWV3200" s="14"/>
      <c r="BWW3200" s="14"/>
      <c r="BWX3200" s="14"/>
      <c r="BWY3200" s="14"/>
      <c r="BWZ3200" s="14"/>
      <c r="BXA3200" s="14"/>
      <c r="BXB3200" s="14"/>
      <c r="BXC3200" s="14"/>
      <c r="BXD3200" s="14"/>
      <c r="BXE3200" s="14"/>
      <c r="BXF3200" s="14"/>
      <c r="BXG3200" s="14"/>
      <c r="BXH3200" s="14"/>
      <c r="BXI3200" s="14"/>
      <c r="BXJ3200" s="14"/>
      <c r="BXK3200" s="14"/>
      <c r="BXL3200" s="14"/>
      <c r="BXM3200" s="14"/>
      <c r="BXN3200" s="14"/>
      <c r="BXO3200" s="14"/>
      <c r="BXP3200" s="14"/>
      <c r="BXQ3200" s="14"/>
      <c r="BXR3200" s="14"/>
      <c r="BXS3200" s="14"/>
      <c r="BXT3200" s="14"/>
      <c r="BXU3200" s="14"/>
      <c r="BXV3200" s="14"/>
      <c r="BXW3200" s="14"/>
      <c r="BXX3200" s="14"/>
      <c r="BXY3200" s="14"/>
      <c r="BXZ3200" s="14"/>
      <c r="BYA3200" s="14"/>
      <c r="BYB3200" s="14"/>
      <c r="BYC3200" s="14"/>
      <c r="BYD3200" s="14"/>
      <c r="BYE3200" s="14"/>
      <c r="BYF3200" s="14"/>
      <c r="BYG3200" s="14"/>
      <c r="BYH3200" s="14"/>
      <c r="BYI3200" s="14"/>
      <c r="BYJ3200" s="14"/>
      <c r="BYK3200" s="14"/>
      <c r="BYL3200" s="14"/>
      <c r="BYM3200" s="14"/>
      <c r="BYN3200" s="14"/>
      <c r="BYO3200" s="14"/>
      <c r="BYP3200" s="14"/>
      <c r="BYQ3200" s="14"/>
      <c r="BYR3200" s="14"/>
      <c r="BYS3200" s="14"/>
      <c r="BYT3200" s="14"/>
      <c r="BYU3200" s="14"/>
      <c r="BYV3200" s="14"/>
      <c r="BYW3200" s="14"/>
      <c r="BYX3200" s="14"/>
      <c r="BYY3200" s="14"/>
      <c r="BYZ3200" s="14"/>
      <c r="BZA3200" s="14"/>
      <c r="BZB3200" s="14"/>
      <c r="BZC3200" s="14"/>
      <c r="BZD3200" s="14"/>
      <c r="BZE3200" s="14"/>
      <c r="BZF3200" s="14"/>
      <c r="BZG3200" s="14"/>
      <c r="BZH3200" s="14"/>
      <c r="BZI3200" s="14"/>
      <c r="BZJ3200" s="14"/>
      <c r="BZK3200" s="14"/>
      <c r="BZL3200" s="14"/>
      <c r="BZM3200" s="14"/>
      <c r="BZN3200" s="14"/>
      <c r="BZO3200" s="14"/>
      <c r="BZP3200" s="14"/>
      <c r="BZQ3200" s="14"/>
      <c r="BZR3200" s="14"/>
      <c r="BZS3200" s="14"/>
      <c r="BZT3200" s="14"/>
      <c r="BZU3200" s="14"/>
      <c r="BZV3200" s="14"/>
      <c r="BZW3200" s="14"/>
      <c r="BZX3200" s="14"/>
      <c r="BZY3200" s="14"/>
      <c r="BZZ3200" s="14"/>
      <c r="CAA3200" s="14"/>
      <c r="CAB3200" s="14"/>
      <c r="CAC3200" s="14"/>
      <c r="CAD3200" s="14"/>
      <c r="CAE3200" s="14"/>
      <c r="CAF3200" s="14"/>
      <c r="CAG3200" s="14"/>
      <c r="CAH3200" s="14"/>
      <c r="CAI3200" s="14"/>
      <c r="CAJ3200" s="14"/>
      <c r="CAK3200" s="14"/>
      <c r="CAL3200" s="14"/>
      <c r="CAM3200" s="14"/>
      <c r="CAN3200" s="14"/>
      <c r="CAO3200" s="14"/>
      <c r="CAP3200" s="14"/>
      <c r="CAQ3200" s="14"/>
      <c r="CAR3200" s="14"/>
      <c r="CAS3200" s="14"/>
      <c r="CAT3200" s="14"/>
      <c r="CAU3200" s="14"/>
      <c r="CAV3200" s="14"/>
      <c r="CAW3200" s="14"/>
      <c r="CAX3200" s="14"/>
      <c r="CAY3200" s="14"/>
      <c r="CAZ3200" s="14"/>
      <c r="CBA3200" s="14"/>
      <c r="CBB3200" s="14"/>
      <c r="CBC3200" s="14"/>
      <c r="CBD3200" s="14"/>
      <c r="CBE3200" s="14"/>
      <c r="CBF3200" s="14"/>
      <c r="CBG3200" s="14"/>
      <c r="CBH3200" s="14"/>
      <c r="CBI3200" s="14"/>
      <c r="CBJ3200" s="14"/>
      <c r="CBK3200" s="14"/>
      <c r="CBL3200" s="14"/>
      <c r="CBM3200" s="14"/>
      <c r="CBN3200" s="14"/>
      <c r="CBO3200" s="14"/>
      <c r="CBP3200" s="14"/>
      <c r="CBQ3200" s="14"/>
      <c r="CBR3200" s="14"/>
      <c r="CBS3200" s="14"/>
      <c r="CBT3200" s="14"/>
      <c r="CBU3200" s="14"/>
      <c r="CBV3200" s="14"/>
      <c r="CBW3200" s="14"/>
      <c r="CBX3200" s="14"/>
      <c r="CBY3200" s="14"/>
      <c r="CBZ3200" s="14"/>
      <c r="CCA3200" s="14"/>
      <c r="CCB3200" s="14"/>
      <c r="CCC3200" s="14"/>
      <c r="CCD3200" s="14"/>
      <c r="CCE3200" s="14"/>
      <c r="CCF3200" s="14"/>
      <c r="CCG3200" s="14"/>
      <c r="CCH3200" s="14"/>
      <c r="CCI3200" s="14"/>
      <c r="CCJ3200" s="14"/>
      <c r="CCK3200" s="14"/>
      <c r="CCL3200" s="14"/>
      <c r="CCM3200" s="14"/>
      <c r="CCN3200" s="14"/>
      <c r="CCO3200" s="14"/>
      <c r="CCP3200" s="14"/>
      <c r="CCQ3200" s="14"/>
      <c r="CCR3200" s="14"/>
      <c r="CCS3200" s="14"/>
      <c r="CCT3200" s="14"/>
      <c r="CCU3200" s="14"/>
      <c r="CCV3200" s="14"/>
      <c r="CCW3200" s="14"/>
      <c r="CCX3200" s="14"/>
      <c r="CCY3200" s="14"/>
      <c r="CCZ3200" s="14"/>
      <c r="CDA3200" s="14"/>
      <c r="CDB3200" s="14"/>
      <c r="CDC3200" s="14"/>
      <c r="CDD3200" s="14"/>
      <c r="CDE3200" s="14"/>
      <c r="CDF3200" s="14"/>
      <c r="CDG3200" s="14"/>
      <c r="CDH3200" s="14"/>
      <c r="CDI3200" s="14"/>
      <c r="CDJ3200" s="14"/>
      <c r="CDK3200" s="14"/>
      <c r="CDL3200" s="14"/>
      <c r="CDM3200" s="14"/>
      <c r="CDN3200" s="14"/>
      <c r="CDO3200" s="14"/>
      <c r="CDP3200" s="14"/>
      <c r="CDQ3200" s="14"/>
      <c r="CDR3200" s="14"/>
      <c r="CDS3200" s="14"/>
      <c r="CDT3200" s="14"/>
      <c r="CDU3200" s="14"/>
      <c r="CDV3200" s="14"/>
      <c r="CDW3200" s="14"/>
      <c r="CDX3200" s="14"/>
      <c r="CDY3200" s="14"/>
      <c r="CDZ3200" s="14"/>
      <c r="CEA3200" s="14"/>
      <c r="CEB3200" s="14"/>
      <c r="CEC3200" s="14"/>
      <c r="CED3200" s="14"/>
      <c r="CEE3200" s="14"/>
      <c r="CEF3200" s="14"/>
      <c r="CEG3200" s="14"/>
      <c r="CEH3200" s="14"/>
      <c r="CEI3200" s="14"/>
      <c r="CEJ3200" s="14"/>
      <c r="CEK3200" s="14"/>
      <c r="CEL3200" s="14"/>
      <c r="CEM3200" s="14"/>
      <c r="CEN3200" s="14"/>
      <c r="CEO3200" s="14"/>
      <c r="CEP3200" s="14"/>
      <c r="CEQ3200" s="14"/>
      <c r="CER3200" s="14"/>
      <c r="CES3200" s="14"/>
      <c r="CET3200" s="14"/>
      <c r="CEU3200" s="14"/>
      <c r="CEV3200" s="14"/>
      <c r="CEW3200" s="14"/>
      <c r="CEX3200" s="14"/>
      <c r="CEY3200" s="14"/>
      <c r="CEZ3200" s="14"/>
      <c r="CFA3200" s="14"/>
      <c r="CFB3200" s="14"/>
      <c r="CFC3200" s="14"/>
      <c r="CFD3200" s="14"/>
      <c r="CFE3200" s="14"/>
      <c r="CFF3200" s="14"/>
      <c r="CFG3200" s="14"/>
      <c r="CFH3200" s="14"/>
      <c r="CFI3200" s="14"/>
      <c r="CFJ3200" s="14"/>
      <c r="CFK3200" s="14"/>
      <c r="CFL3200" s="14"/>
      <c r="CFM3200" s="14"/>
      <c r="CFN3200" s="14"/>
      <c r="CFO3200" s="14"/>
      <c r="CFP3200" s="14"/>
      <c r="CFQ3200" s="14"/>
      <c r="CFR3200" s="14"/>
      <c r="CFS3200" s="14"/>
      <c r="CFT3200" s="14"/>
      <c r="CFU3200" s="14"/>
      <c r="CFV3200" s="14"/>
      <c r="CFW3200" s="14"/>
      <c r="CFX3200" s="14"/>
      <c r="CFY3200" s="14"/>
      <c r="CFZ3200" s="14"/>
      <c r="CGA3200" s="14"/>
      <c r="CGB3200" s="14"/>
      <c r="CGC3200" s="14"/>
      <c r="CGD3200" s="14"/>
      <c r="CGE3200" s="14"/>
      <c r="CGF3200" s="14"/>
      <c r="CGG3200" s="14"/>
      <c r="CGH3200" s="14"/>
      <c r="CGI3200" s="14"/>
      <c r="CGJ3200" s="14"/>
      <c r="CGK3200" s="14"/>
      <c r="CGL3200" s="14"/>
      <c r="CGM3200" s="14"/>
      <c r="CGN3200" s="14"/>
      <c r="CGO3200" s="14"/>
      <c r="CGP3200" s="14"/>
      <c r="CGQ3200" s="14"/>
      <c r="CGR3200" s="14"/>
      <c r="CGS3200" s="14"/>
      <c r="CGT3200" s="14"/>
      <c r="CGU3200" s="14"/>
      <c r="CGV3200" s="14"/>
      <c r="CGW3200" s="14"/>
      <c r="CGX3200" s="14"/>
      <c r="CGY3200" s="14"/>
      <c r="CGZ3200" s="14"/>
      <c r="CHA3200" s="14"/>
      <c r="CHB3200" s="14"/>
      <c r="CHC3200" s="14"/>
      <c r="CHD3200" s="14"/>
      <c r="CHE3200" s="14"/>
      <c r="CHF3200" s="14"/>
      <c r="CHG3200" s="14"/>
      <c r="CHH3200" s="14"/>
      <c r="CHI3200" s="14"/>
      <c r="CHJ3200" s="14"/>
      <c r="CHK3200" s="14"/>
      <c r="CHL3200" s="14"/>
      <c r="CHM3200" s="14"/>
      <c r="CHN3200" s="14"/>
      <c r="CHO3200" s="14"/>
      <c r="CHP3200" s="14"/>
      <c r="CHQ3200" s="14"/>
      <c r="CHR3200" s="14"/>
      <c r="CHS3200" s="14"/>
      <c r="CHT3200" s="14"/>
      <c r="CHU3200" s="14"/>
      <c r="CHV3200" s="14"/>
      <c r="CHW3200" s="14"/>
      <c r="CHX3200" s="14"/>
      <c r="CHY3200" s="14"/>
      <c r="CHZ3200" s="14"/>
      <c r="CIA3200" s="14"/>
      <c r="CIB3200" s="14"/>
      <c r="CIC3200" s="14"/>
      <c r="CID3200" s="14"/>
      <c r="CIE3200" s="14"/>
      <c r="CIF3200" s="14"/>
      <c r="CIG3200" s="14"/>
      <c r="CIH3200" s="14"/>
      <c r="CII3200" s="14"/>
      <c r="CIJ3200" s="14"/>
      <c r="CIK3200" s="14"/>
      <c r="CIL3200" s="14"/>
      <c r="CIM3200" s="14"/>
      <c r="CIN3200" s="14"/>
      <c r="CIO3200" s="14"/>
      <c r="CIP3200" s="14"/>
      <c r="CIQ3200" s="14"/>
      <c r="CIR3200" s="14"/>
      <c r="CIS3200" s="14"/>
      <c r="CIT3200" s="14"/>
      <c r="CIU3200" s="14"/>
      <c r="CIV3200" s="14"/>
      <c r="CIW3200" s="14"/>
      <c r="CIX3200" s="14"/>
      <c r="CIY3200" s="14"/>
      <c r="CIZ3200" s="14"/>
      <c r="CJA3200" s="14"/>
      <c r="CJB3200" s="14"/>
      <c r="CJC3200" s="14"/>
      <c r="CJD3200" s="14"/>
      <c r="CJE3200" s="14"/>
      <c r="CJF3200" s="14"/>
      <c r="CJG3200" s="14"/>
      <c r="CJH3200" s="14"/>
      <c r="CJI3200" s="14"/>
      <c r="CJJ3200" s="14"/>
      <c r="CJK3200" s="14"/>
      <c r="CJL3200" s="14"/>
      <c r="CJM3200" s="14"/>
      <c r="CJN3200" s="14"/>
      <c r="CJO3200" s="14"/>
      <c r="CJP3200" s="14"/>
      <c r="CJQ3200" s="14"/>
      <c r="CJR3200" s="14"/>
      <c r="CJS3200" s="14"/>
      <c r="CJT3200" s="14"/>
      <c r="CJU3200" s="14"/>
      <c r="CJV3200" s="14"/>
      <c r="CJW3200" s="14"/>
      <c r="CJX3200" s="14"/>
      <c r="CJY3200" s="14"/>
      <c r="CJZ3200" s="14"/>
      <c r="CKA3200" s="14"/>
      <c r="CKB3200" s="14"/>
      <c r="CKC3200" s="14"/>
      <c r="CKD3200" s="14"/>
      <c r="CKE3200" s="14"/>
      <c r="CKF3200" s="14"/>
      <c r="CKG3200" s="14"/>
      <c r="CKH3200" s="14"/>
      <c r="CKI3200" s="14"/>
      <c r="CKJ3200" s="14"/>
      <c r="CKK3200" s="14"/>
      <c r="CKL3200" s="14"/>
      <c r="CKM3200" s="14"/>
      <c r="CKN3200" s="14"/>
      <c r="CKO3200" s="14"/>
      <c r="CKP3200" s="14"/>
      <c r="CKQ3200" s="14"/>
      <c r="CKR3200" s="14"/>
      <c r="CKS3200" s="14"/>
      <c r="CKT3200" s="14"/>
      <c r="CKU3200" s="14"/>
      <c r="CKV3200" s="14"/>
      <c r="CKW3200" s="14"/>
      <c r="CKX3200" s="14"/>
      <c r="CKY3200" s="14"/>
      <c r="CKZ3200" s="14"/>
      <c r="CLA3200" s="14"/>
      <c r="CLB3200" s="14"/>
      <c r="CLC3200" s="14"/>
      <c r="CLD3200" s="14"/>
      <c r="CLE3200" s="14"/>
      <c r="CLF3200" s="14"/>
      <c r="CLG3200" s="14"/>
      <c r="CLH3200" s="14"/>
      <c r="CLI3200" s="14"/>
      <c r="CLJ3200" s="14"/>
      <c r="CLK3200" s="14"/>
      <c r="CLL3200" s="14"/>
      <c r="CLM3200" s="14"/>
      <c r="CLN3200" s="14"/>
      <c r="CLO3200" s="14"/>
      <c r="CLP3200" s="14"/>
      <c r="CLQ3200" s="14"/>
      <c r="CLR3200" s="14"/>
      <c r="CLS3200" s="14"/>
      <c r="CLT3200" s="14"/>
      <c r="CLU3200" s="14"/>
      <c r="CLV3200" s="14"/>
      <c r="CLW3200" s="14"/>
      <c r="CLX3200" s="14"/>
      <c r="CLY3200" s="14"/>
      <c r="CLZ3200" s="14"/>
      <c r="CMA3200" s="14"/>
      <c r="CMB3200" s="14"/>
      <c r="CMC3200" s="14"/>
      <c r="CMD3200" s="14"/>
      <c r="CME3200" s="14"/>
      <c r="CMF3200" s="14"/>
      <c r="CMG3200" s="14"/>
      <c r="CMH3200" s="14"/>
      <c r="CMI3200" s="14"/>
      <c r="CMJ3200" s="14"/>
      <c r="CMK3200" s="14"/>
      <c r="CML3200" s="14"/>
      <c r="CMM3200" s="14"/>
      <c r="CMN3200" s="14"/>
      <c r="CMO3200" s="14"/>
      <c r="CMP3200" s="14"/>
      <c r="CMQ3200" s="14"/>
      <c r="CMR3200" s="14"/>
      <c r="CMS3200" s="14"/>
      <c r="CMT3200" s="14"/>
      <c r="CMU3200" s="14"/>
      <c r="CMV3200" s="14"/>
      <c r="CMW3200" s="14"/>
      <c r="CMX3200" s="14"/>
      <c r="CMY3200" s="14"/>
      <c r="CMZ3200" s="14"/>
      <c r="CNA3200" s="14"/>
      <c r="CNB3200" s="14"/>
      <c r="CNC3200" s="14"/>
      <c r="CND3200" s="14"/>
      <c r="CNE3200" s="14"/>
      <c r="CNF3200" s="14"/>
      <c r="CNG3200" s="14"/>
      <c r="CNH3200" s="14"/>
      <c r="CNI3200" s="14"/>
      <c r="CNJ3200" s="14"/>
      <c r="CNK3200" s="14"/>
      <c r="CNL3200" s="14"/>
      <c r="CNM3200" s="14"/>
      <c r="CNN3200" s="14"/>
      <c r="CNO3200" s="14"/>
      <c r="CNP3200" s="14"/>
      <c r="CNQ3200" s="14"/>
      <c r="CNR3200" s="14"/>
      <c r="CNS3200" s="14"/>
      <c r="CNT3200" s="14"/>
      <c r="CNU3200" s="14"/>
      <c r="CNV3200" s="14"/>
      <c r="CNW3200" s="14"/>
      <c r="CNX3200" s="14"/>
      <c r="CNY3200" s="14"/>
      <c r="CNZ3200" s="14"/>
      <c r="COA3200" s="14"/>
      <c r="COB3200" s="14"/>
      <c r="COC3200" s="14"/>
      <c r="COD3200" s="14"/>
      <c r="COE3200" s="14"/>
      <c r="COF3200" s="14"/>
      <c r="COG3200" s="14"/>
      <c r="COH3200" s="14"/>
      <c r="COI3200" s="14"/>
      <c r="COJ3200" s="14"/>
      <c r="COK3200" s="14"/>
      <c r="COL3200" s="14"/>
      <c r="COM3200" s="14"/>
      <c r="CON3200" s="14"/>
      <c r="COO3200" s="14"/>
      <c r="COP3200" s="14"/>
      <c r="COQ3200" s="14"/>
      <c r="COR3200" s="14"/>
      <c r="COS3200" s="14"/>
      <c r="COT3200" s="14"/>
      <c r="COU3200" s="14"/>
      <c r="COV3200" s="14"/>
      <c r="COW3200" s="14"/>
      <c r="COX3200" s="14"/>
      <c r="COY3200" s="14"/>
      <c r="COZ3200" s="14"/>
      <c r="CPA3200" s="14"/>
      <c r="CPB3200" s="14"/>
      <c r="CPC3200" s="14"/>
      <c r="CPD3200" s="14"/>
      <c r="CPE3200" s="14"/>
      <c r="CPF3200" s="14"/>
      <c r="CPG3200" s="14"/>
      <c r="CPH3200" s="14"/>
      <c r="CPI3200" s="14"/>
      <c r="CPJ3200" s="14"/>
      <c r="CPK3200" s="14"/>
      <c r="CPL3200" s="14"/>
      <c r="CPM3200" s="14"/>
      <c r="CPN3200" s="14"/>
      <c r="CPO3200" s="14"/>
      <c r="CPP3200" s="14"/>
      <c r="CPQ3200" s="14"/>
      <c r="CPR3200" s="14"/>
      <c r="CPS3200" s="14"/>
      <c r="CPT3200" s="14"/>
      <c r="CPU3200" s="14"/>
      <c r="CPV3200" s="14"/>
      <c r="CPW3200" s="14"/>
      <c r="CPX3200" s="14"/>
      <c r="CPY3200" s="14"/>
      <c r="CPZ3200" s="14"/>
      <c r="CQA3200" s="14"/>
      <c r="CQB3200" s="14"/>
      <c r="CQC3200" s="14"/>
      <c r="CQD3200" s="14"/>
      <c r="CQE3200" s="14"/>
      <c r="CQF3200" s="14"/>
      <c r="CQG3200" s="14"/>
      <c r="CQH3200" s="14"/>
      <c r="CQI3200" s="14"/>
      <c r="CQJ3200" s="14"/>
      <c r="CQK3200" s="14"/>
      <c r="CQL3200" s="14"/>
      <c r="CQM3200" s="14"/>
      <c r="CQN3200" s="14"/>
      <c r="CQO3200" s="14"/>
      <c r="CQP3200" s="14"/>
      <c r="CQQ3200" s="14"/>
      <c r="CQR3200" s="14"/>
      <c r="CQS3200" s="14"/>
      <c r="CQT3200" s="14"/>
      <c r="CQU3200" s="14"/>
      <c r="CQV3200" s="14"/>
      <c r="CQW3200" s="14"/>
      <c r="CQX3200" s="14"/>
      <c r="CQY3200" s="14"/>
      <c r="CQZ3200" s="14"/>
      <c r="CRA3200" s="14"/>
      <c r="CRB3200" s="14"/>
      <c r="CRC3200" s="14"/>
      <c r="CRD3200" s="14"/>
      <c r="CRE3200" s="14"/>
      <c r="CRF3200" s="14"/>
      <c r="CRG3200" s="14"/>
      <c r="CRH3200" s="14"/>
      <c r="CRI3200" s="14"/>
      <c r="CRJ3200" s="14"/>
      <c r="CRK3200" s="14"/>
      <c r="CRL3200" s="14"/>
      <c r="CRM3200" s="14"/>
      <c r="CRN3200" s="14"/>
      <c r="CRO3200" s="14"/>
      <c r="CRP3200" s="14"/>
      <c r="CRQ3200" s="14"/>
      <c r="CRR3200" s="14"/>
      <c r="CRS3200" s="14"/>
      <c r="CRT3200" s="14"/>
      <c r="CRU3200" s="14"/>
      <c r="CRV3200" s="14"/>
      <c r="CRW3200" s="14"/>
      <c r="CRX3200" s="14"/>
      <c r="CRY3200" s="14"/>
      <c r="CRZ3200" s="14"/>
      <c r="CSA3200" s="14"/>
      <c r="CSB3200" s="14"/>
      <c r="CSC3200" s="14"/>
      <c r="CSD3200" s="14"/>
      <c r="CSE3200" s="14"/>
      <c r="CSF3200" s="14"/>
      <c r="CSG3200" s="14"/>
      <c r="CSH3200" s="14"/>
      <c r="CSI3200" s="14"/>
      <c r="CSJ3200" s="14"/>
      <c r="CSK3200" s="14"/>
      <c r="CSL3200" s="14"/>
      <c r="CSM3200" s="14"/>
      <c r="CSN3200" s="14"/>
      <c r="CSO3200" s="14"/>
      <c r="CSP3200" s="14"/>
      <c r="CSQ3200" s="14"/>
      <c r="CSR3200" s="14"/>
      <c r="CSS3200" s="14"/>
      <c r="CST3200" s="14"/>
      <c r="CSU3200" s="14"/>
      <c r="CSV3200" s="14"/>
      <c r="CSW3200" s="14"/>
      <c r="CSX3200" s="14"/>
      <c r="CSY3200" s="14"/>
      <c r="CSZ3200" s="14"/>
      <c r="CTA3200" s="14"/>
      <c r="CTB3200" s="14"/>
      <c r="CTC3200" s="14"/>
      <c r="CTD3200" s="14"/>
      <c r="CTE3200" s="14"/>
      <c r="CTF3200" s="14"/>
      <c r="CTG3200" s="14"/>
      <c r="CTH3200" s="14"/>
      <c r="CTI3200" s="14"/>
      <c r="CTJ3200" s="14"/>
      <c r="CTK3200" s="14"/>
      <c r="CTL3200" s="14"/>
      <c r="CTM3200" s="14"/>
      <c r="CTN3200" s="14"/>
      <c r="CTO3200" s="14"/>
      <c r="CTP3200" s="14"/>
      <c r="CTQ3200" s="14"/>
      <c r="CTR3200" s="14"/>
      <c r="CTS3200" s="14"/>
      <c r="CTT3200" s="14"/>
      <c r="CTU3200" s="14"/>
      <c r="CTV3200" s="14"/>
      <c r="CTW3200" s="14"/>
      <c r="CTX3200" s="14"/>
      <c r="CTY3200" s="14"/>
      <c r="CTZ3200" s="14"/>
      <c r="CUA3200" s="14"/>
      <c r="CUB3200" s="14"/>
      <c r="CUC3200" s="14"/>
      <c r="CUD3200" s="14"/>
      <c r="CUE3200" s="14"/>
      <c r="CUF3200" s="14"/>
      <c r="CUG3200" s="14"/>
      <c r="CUH3200" s="14"/>
      <c r="CUI3200" s="14"/>
      <c r="CUJ3200" s="14"/>
      <c r="CUK3200" s="14"/>
      <c r="CUL3200" s="14"/>
      <c r="CUM3200" s="14"/>
      <c r="CUN3200" s="14"/>
      <c r="CUO3200" s="14"/>
      <c r="CUP3200" s="14"/>
      <c r="CUQ3200" s="14"/>
      <c r="CUR3200" s="14"/>
      <c r="CUS3200" s="14"/>
      <c r="CUT3200" s="14"/>
      <c r="CUU3200" s="14"/>
      <c r="CUV3200" s="14"/>
      <c r="CUW3200" s="14"/>
      <c r="CUX3200" s="14"/>
      <c r="CUY3200" s="14"/>
      <c r="CUZ3200" s="14"/>
      <c r="CVA3200" s="14"/>
      <c r="CVB3200" s="14"/>
      <c r="CVC3200" s="14"/>
      <c r="CVD3200" s="14"/>
      <c r="CVE3200" s="14"/>
      <c r="CVF3200" s="14"/>
      <c r="CVG3200" s="14"/>
      <c r="CVH3200" s="14"/>
      <c r="CVI3200" s="14"/>
      <c r="CVJ3200" s="14"/>
      <c r="CVK3200" s="14"/>
      <c r="CVL3200" s="14"/>
      <c r="CVM3200" s="14"/>
      <c r="CVN3200" s="14"/>
      <c r="CVO3200" s="14"/>
      <c r="CVP3200" s="14"/>
      <c r="CVQ3200" s="14"/>
      <c r="CVR3200" s="14"/>
      <c r="CVS3200" s="14"/>
      <c r="CVT3200" s="14"/>
      <c r="CVU3200" s="14"/>
      <c r="CVV3200" s="14"/>
      <c r="CVW3200" s="14"/>
      <c r="CVX3200" s="14"/>
      <c r="CVY3200" s="14"/>
      <c r="CVZ3200" s="14"/>
      <c r="CWA3200" s="14"/>
      <c r="CWB3200" s="14"/>
      <c r="CWC3200" s="14"/>
      <c r="CWD3200" s="14"/>
      <c r="CWE3200" s="14"/>
      <c r="CWF3200" s="14"/>
      <c r="CWG3200" s="14"/>
      <c r="CWH3200" s="14"/>
      <c r="CWI3200" s="14"/>
      <c r="CWJ3200" s="14"/>
      <c r="CWK3200" s="14"/>
      <c r="CWL3200" s="14"/>
      <c r="CWM3200" s="14"/>
      <c r="CWN3200" s="14"/>
      <c r="CWO3200" s="14"/>
      <c r="CWP3200" s="14"/>
      <c r="CWQ3200" s="14"/>
      <c r="CWR3200" s="14"/>
      <c r="CWS3200" s="14"/>
      <c r="CWT3200" s="14"/>
      <c r="CWU3200" s="14"/>
      <c r="CWV3200" s="14"/>
      <c r="CWW3200" s="14"/>
      <c r="CWX3200" s="14"/>
      <c r="CWY3200" s="14"/>
      <c r="CWZ3200" s="14"/>
      <c r="CXA3200" s="14"/>
      <c r="CXB3200" s="14"/>
      <c r="CXC3200" s="14"/>
      <c r="CXD3200" s="14"/>
      <c r="CXE3200" s="14"/>
      <c r="CXF3200" s="14"/>
      <c r="CXG3200" s="14"/>
      <c r="CXH3200" s="14"/>
      <c r="CXI3200" s="14"/>
      <c r="CXJ3200" s="14"/>
      <c r="CXK3200" s="14"/>
      <c r="CXL3200" s="14"/>
      <c r="CXM3200" s="14"/>
      <c r="CXN3200" s="14"/>
      <c r="CXO3200" s="14"/>
      <c r="CXP3200" s="14"/>
      <c r="CXQ3200" s="14"/>
      <c r="CXR3200" s="14"/>
      <c r="CXS3200" s="14"/>
      <c r="CXT3200" s="14"/>
      <c r="CXU3200" s="14"/>
      <c r="CXV3200" s="14"/>
      <c r="CXW3200" s="14"/>
      <c r="CXX3200" s="14"/>
      <c r="CXY3200" s="14"/>
      <c r="CXZ3200" s="14"/>
      <c r="CYA3200" s="14"/>
      <c r="CYB3200" s="14"/>
      <c r="CYC3200" s="14"/>
      <c r="CYD3200" s="14"/>
      <c r="CYE3200" s="14"/>
      <c r="CYF3200" s="14"/>
      <c r="CYG3200" s="14"/>
      <c r="CYH3200" s="14"/>
      <c r="CYI3200" s="14"/>
      <c r="CYJ3200" s="14"/>
      <c r="CYK3200" s="14"/>
      <c r="CYL3200" s="14"/>
      <c r="CYM3200" s="14"/>
      <c r="CYN3200" s="14"/>
      <c r="CYO3200" s="14"/>
      <c r="CYP3200" s="14"/>
      <c r="CYQ3200" s="14"/>
      <c r="CYR3200" s="14"/>
      <c r="CYS3200" s="14"/>
      <c r="CYT3200" s="14"/>
      <c r="CYU3200" s="14"/>
      <c r="CYV3200" s="14"/>
      <c r="CYW3200" s="14"/>
      <c r="CYX3200" s="14"/>
      <c r="CYY3200" s="14"/>
      <c r="CYZ3200" s="14"/>
      <c r="CZA3200" s="14"/>
      <c r="CZB3200" s="14"/>
      <c r="CZC3200" s="14"/>
      <c r="CZD3200" s="14"/>
      <c r="CZE3200" s="14"/>
      <c r="CZF3200" s="14"/>
      <c r="CZG3200" s="14"/>
      <c r="CZH3200" s="14"/>
      <c r="CZI3200" s="14"/>
      <c r="CZJ3200" s="14"/>
      <c r="CZK3200" s="14"/>
      <c r="CZL3200" s="14"/>
      <c r="CZM3200" s="14"/>
      <c r="CZN3200" s="14"/>
      <c r="CZO3200" s="14"/>
      <c r="CZP3200" s="14"/>
      <c r="CZQ3200" s="14"/>
      <c r="CZR3200" s="14"/>
      <c r="CZS3200" s="14"/>
      <c r="CZT3200" s="14"/>
      <c r="CZU3200" s="14"/>
      <c r="CZV3200" s="14"/>
      <c r="CZW3200" s="14"/>
      <c r="CZX3200" s="14"/>
      <c r="CZY3200" s="14"/>
      <c r="CZZ3200" s="14"/>
      <c r="DAA3200" s="14"/>
      <c r="DAB3200" s="14"/>
      <c r="DAC3200" s="14"/>
      <c r="DAD3200" s="14"/>
      <c r="DAE3200" s="14"/>
      <c r="DAF3200" s="14"/>
      <c r="DAG3200" s="14"/>
      <c r="DAH3200" s="14"/>
      <c r="DAI3200" s="14"/>
      <c r="DAJ3200" s="14"/>
      <c r="DAK3200" s="14"/>
      <c r="DAL3200" s="14"/>
      <c r="DAM3200" s="14"/>
      <c r="DAN3200" s="14"/>
      <c r="DAO3200" s="14"/>
      <c r="DAP3200" s="14"/>
      <c r="DAQ3200" s="14"/>
      <c r="DAR3200" s="14"/>
      <c r="DAS3200" s="14"/>
      <c r="DAT3200" s="14"/>
      <c r="DAU3200" s="14"/>
      <c r="DAV3200" s="14"/>
      <c r="DAW3200" s="14"/>
      <c r="DAX3200" s="14"/>
      <c r="DAY3200" s="14"/>
      <c r="DAZ3200" s="14"/>
      <c r="DBA3200" s="14"/>
      <c r="DBB3200" s="14"/>
      <c r="DBC3200" s="14"/>
      <c r="DBD3200" s="14"/>
      <c r="DBE3200" s="14"/>
      <c r="DBF3200" s="14"/>
      <c r="DBG3200" s="14"/>
      <c r="DBH3200" s="14"/>
      <c r="DBI3200" s="14"/>
      <c r="DBJ3200" s="14"/>
      <c r="DBK3200" s="14"/>
      <c r="DBL3200" s="14"/>
      <c r="DBM3200" s="14"/>
      <c r="DBN3200" s="14"/>
      <c r="DBO3200" s="14"/>
      <c r="DBP3200" s="14"/>
      <c r="DBQ3200" s="14"/>
      <c r="DBR3200" s="14"/>
      <c r="DBS3200" s="14"/>
      <c r="DBT3200" s="14"/>
      <c r="DBU3200" s="14"/>
      <c r="DBV3200" s="14"/>
      <c r="DBW3200" s="14"/>
      <c r="DBX3200" s="14"/>
      <c r="DBY3200" s="14"/>
      <c r="DBZ3200" s="14"/>
      <c r="DCA3200" s="14"/>
      <c r="DCB3200" s="14"/>
      <c r="DCC3200" s="14"/>
      <c r="DCD3200" s="14"/>
      <c r="DCE3200" s="14"/>
      <c r="DCF3200" s="14"/>
      <c r="DCG3200" s="14"/>
      <c r="DCH3200" s="14"/>
      <c r="DCI3200" s="14"/>
      <c r="DCJ3200" s="14"/>
      <c r="DCK3200" s="14"/>
      <c r="DCL3200" s="14"/>
      <c r="DCM3200" s="14"/>
      <c r="DCN3200" s="14"/>
      <c r="DCO3200" s="14"/>
      <c r="DCP3200" s="14"/>
      <c r="DCQ3200" s="14"/>
      <c r="DCR3200" s="14"/>
      <c r="DCS3200" s="14"/>
      <c r="DCT3200" s="14"/>
      <c r="DCU3200" s="14"/>
      <c r="DCV3200" s="14"/>
      <c r="DCW3200" s="14"/>
      <c r="DCX3200" s="14"/>
      <c r="DCY3200" s="14"/>
      <c r="DCZ3200" s="14"/>
      <c r="DDA3200" s="14"/>
      <c r="DDB3200" s="14"/>
      <c r="DDC3200" s="14"/>
      <c r="DDD3200" s="14"/>
      <c r="DDE3200" s="14"/>
      <c r="DDF3200" s="14"/>
      <c r="DDG3200" s="14"/>
      <c r="DDH3200" s="14"/>
      <c r="DDI3200" s="14"/>
      <c r="DDJ3200" s="14"/>
      <c r="DDK3200" s="14"/>
      <c r="DDL3200" s="14"/>
      <c r="DDM3200" s="14"/>
      <c r="DDN3200" s="14"/>
      <c r="DDO3200" s="14"/>
      <c r="DDP3200" s="14"/>
      <c r="DDQ3200" s="14"/>
      <c r="DDR3200" s="14"/>
      <c r="DDS3200" s="14"/>
      <c r="DDT3200" s="14"/>
      <c r="DDU3200" s="14"/>
      <c r="DDV3200" s="14"/>
      <c r="DDW3200" s="14"/>
      <c r="DDX3200" s="14"/>
      <c r="DDY3200" s="14"/>
      <c r="DDZ3200" s="14"/>
      <c r="DEA3200" s="14"/>
      <c r="DEB3200" s="14"/>
      <c r="DEC3200" s="14"/>
      <c r="DED3200" s="14"/>
      <c r="DEE3200" s="14"/>
      <c r="DEF3200" s="14"/>
      <c r="DEG3200" s="14"/>
      <c r="DEH3200" s="14"/>
      <c r="DEI3200" s="14"/>
      <c r="DEJ3200" s="14"/>
      <c r="DEK3200" s="14"/>
      <c r="DEL3200" s="14"/>
      <c r="DEM3200" s="14"/>
      <c r="DEN3200" s="14"/>
      <c r="DEO3200" s="14"/>
      <c r="DEP3200" s="14"/>
      <c r="DEQ3200" s="14"/>
      <c r="DER3200" s="14"/>
      <c r="DES3200" s="14"/>
      <c r="DET3200" s="14"/>
      <c r="DEU3200" s="14"/>
      <c r="DEV3200" s="14"/>
      <c r="DEW3200" s="14"/>
      <c r="DEX3200" s="14"/>
      <c r="DEY3200" s="14"/>
      <c r="DEZ3200" s="14"/>
      <c r="DFA3200" s="14"/>
      <c r="DFB3200" s="14"/>
      <c r="DFC3200" s="14"/>
      <c r="DFD3200" s="14"/>
      <c r="DFE3200" s="14"/>
      <c r="DFF3200" s="14"/>
      <c r="DFG3200" s="14"/>
      <c r="DFH3200" s="14"/>
      <c r="DFI3200" s="14"/>
      <c r="DFJ3200" s="14"/>
      <c r="DFK3200" s="14"/>
      <c r="DFL3200" s="14"/>
      <c r="DFM3200" s="14"/>
      <c r="DFN3200" s="14"/>
      <c r="DFO3200" s="14"/>
      <c r="DFP3200" s="14"/>
      <c r="DFQ3200" s="14"/>
      <c r="DFR3200" s="14"/>
      <c r="DFS3200" s="14"/>
      <c r="DFT3200" s="14"/>
      <c r="DFU3200" s="14"/>
      <c r="DFV3200" s="14"/>
      <c r="DFW3200" s="14"/>
      <c r="DFX3200" s="14"/>
      <c r="DFY3200" s="14"/>
      <c r="DFZ3200" s="14"/>
      <c r="DGA3200" s="14"/>
      <c r="DGB3200" s="14"/>
      <c r="DGC3200" s="14"/>
      <c r="DGD3200" s="14"/>
      <c r="DGE3200" s="14"/>
      <c r="DGF3200" s="14"/>
      <c r="DGG3200" s="14"/>
      <c r="DGH3200" s="14"/>
      <c r="DGI3200" s="14"/>
      <c r="DGJ3200" s="14"/>
      <c r="DGK3200" s="14"/>
      <c r="DGL3200" s="14"/>
      <c r="DGM3200" s="14"/>
      <c r="DGN3200" s="14"/>
      <c r="DGO3200" s="14"/>
      <c r="DGP3200" s="14"/>
      <c r="DGQ3200" s="14"/>
      <c r="DGR3200" s="14"/>
      <c r="DGS3200" s="14"/>
      <c r="DGT3200" s="14"/>
      <c r="DGU3200" s="14"/>
      <c r="DGV3200" s="14"/>
      <c r="DGW3200" s="14"/>
      <c r="DGX3200" s="14"/>
      <c r="DGY3200" s="14"/>
      <c r="DGZ3200" s="14"/>
      <c r="DHA3200" s="14"/>
      <c r="DHB3200" s="14"/>
      <c r="DHC3200" s="14"/>
      <c r="DHD3200" s="14"/>
      <c r="DHE3200" s="14"/>
      <c r="DHF3200" s="14"/>
      <c r="DHG3200" s="14"/>
      <c r="DHH3200" s="14"/>
      <c r="DHI3200" s="14"/>
      <c r="DHJ3200" s="14"/>
      <c r="DHK3200" s="14"/>
      <c r="DHL3200" s="14"/>
      <c r="DHM3200" s="14"/>
      <c r="DHN3200" s="14"/>
      <c r="DHO3200" s="14"/>
      <c r="DHP3200" s="14"/>
      <c r="DHQ3200" s="14"/>
      <c r="DHR3200" s="14"/>
      <c r="DHS3200" s="14"/>
      <c r="DHT3200" s="14"/>
      <c r="DHU3200" s="14"/>
      <c r="DHV3200" s="14"/>
      <c r="DHW3200" s="14"/>
      <c r="DHX3200" s="14"/>
      <c r="DHY3200" s="14"/>
      <c r="DHZ3200" s="14"/>
      <c r="DIA3200" s="14"/>
      <c r="DIB3200" s="14"/>
      <c r="DIC3200" s="14"/>
      <c r="DID3200" s="14"/>
      <c r="DIE3200" s="14"/>
      <c r="DIF3200" s="14"/>
      <c r="DIG3200" s="14"/>
      <c r="DIH3200" s="14"/>
      <c r="DII3200" s="14"/>
      <c r="DIJ3200" s="14"/>
      <c r="DIK3200" s="14"/>
      <c r="DIL3200" s="14"/>
      <c r="DIM3200" s="14"/>
      <c r="DIN3200" s="14"/>
      <c r="DIO3200" s="14"/>
      <c r="DIP3200" s="14"/>
      <c r="DIQ3200" s="14"/>
      <c r="DIR3200" s="14"/>
      <c r="DIS3200" s="14"/>
      <c r="DIT3200" s="14"/>
      <c r="DIU3200" s="14"/>
      <c r="DIV3200" s="14"/>
      <c r="DIW3200" s="14"/>
      <c r="DIX3200" s="14"/>
      <c r="DIY3200" s="14"/>
      <c r="DIZ3200" s="14"/>
      <c r="DJA3200" s="14"/>
      <c r="DJB3200" s="14"/>
      <c r="DJC3200" s="14"/>
      <c r="DJD3200" s="14"/>
      <c r="DJE3200" s="14"/>
      <c r="DJF3200" s="14"/>
      <c r="DJG3200" s="14"/>
      <c r="DJH3200" s="14"/>
      <c r="DJI3200" s="14"/>
      <c r="DJJ3200" s="14"/>
      <c r="DJK3200" s="14"/>
      <c r="DJL3200" s="14"/>
      <c r="DJM3200" s="14"/>
      <c r="DJN3200" s="14"/>
      <c r="DJO3200" s="14"/>
      <c r="DJP3200" s="14"/>
      <c r="DJQ3200" s="14"/>
      <c r="DJR3200" s="14"/>
      <c r="DJS3200" s="14"/>
      <c r="DJT3200" s="14"/>
      <c r="DJU3200" s="14"/>
      <c r="DJV3200" s="14"/>
      <c r="DJW3200" s="14"/>
      <c r="DJX3200" s="14"/>
      <c r="DJY3200" s="14"/>
      <c r="DJZ3200" s="14"/>
      <c r="DKA3200" s="14"/>
      <c r="DKB3200" s="14"/>
      <c r="DKC3200" s="14"/>
      <c r="DKD3200" s="14"/>
      <c r="DKE3200" s="14"/>
      <c r="DKF3200" s="14"/>
      <c r="DKG3200" s="14"/>
      <c r="DKH3200" s="14"/>
      <c r="DKI3200" s="14"/>
      <c r="DKJ3200" s="14"/>
      <c r="DKK3200" s="14"/>
      <c r="DKL3200" s="14"/>
      <c r="DKM3200" s="14"/>
      <c r="DKN3200" s="14"/>
      <c r="DKO3200" s="14"/>
      <c r="DKP3200" s="14"/>
      <c r="DKQ3200" s="14"/>
      <c r="DKR3200" s="14"/>
      <c r="DKS3200" s="14"/>
      <c r="DKT3200" s="14"/>
      <c r="DKU3200" s="14"/>
      <c r="DKV3200" s="14"/>
      <c r="DKW3200" s="14"/>
      <c r="DKX3200" s="14"/>
      <c r="DKY3200" s="14"/>
      <c r="DKZ3200" s="14"/>
      <c r="DLA3200" s="14"/>
      <c r="DLB3200" s="14"/>
      <c r="DLC3200" s="14"/>
      <c r="DLD3200" s="14"/>
      <c r="DLE3200" s="14"/>
      <c r="DLF3200" s="14"/>
      <c r="DLG3200" s="14"/>
      <c r="DLH3200" s="14"/>
      <c r="DLI3200" s="14"/>
      <c r="DLJ3200" s="14"/>
      <c r="DLK3200" s="14"/>
      <c r="DLL3200" s="14"/>
      <c r="DLM3200" s="14"/>
      <c r="DLN3200" s="14"/>
      <c r="DLO3200" s="14"/>
      <c r="DLP3200" s="14"/>
      <c r="DLQ3200" s="14"/>
      <c r="DLR3200" s="14"/>
      <c r="DLS3200" s="14"/>
      <c r="DLT3200" s="14"/>
      <c r="DLU3200" s="14"/>
      <c r="DLV3200" s="14"/>
      <c r="DLW3200" s="14"/>
      <c r="DLX3200" s="14"/>
      <c r="DLY3200" s="14"/>
      <c r="DLZ3200" s="14"/>
      <c r="DMA3200" s="14"/>
      <c r="DMB3200" s="14"/>
      <c r="DMC3200" s="14"/>
      <c r="DMD3200" s="14"/>
      <c r="DME3200" s="14"/>
      <c r="DMF3200" s="14"/>
      <c r="DMG3200" s="14"/>
      <c r="DMH3200" s="14"/>
      <c r="DMI3200" s="14"/>
      <c r="DMJ3200" s="14"/>
      <c r="DMK3200" s="14"/>
      <c r="DML3200" s="14"/>
      <c r="DMM3200" s="14"/>
      <c r="DMN3200" s="14"/>
      <c r="DMO3200" s="14"/>
      <c r="DMP3200" s="14"/>
      <c r="DMQ3200" s="14"/>
      <c r="DMR3200" s="14"/>
      <c r="DMS3200" s="14"/>
      <c r="DMT3200" s="14"/>
      <c r="DMU3200" s="14"/>
      <c r="DMV3200" s="14"/>
      <c r="DMW3200" s="14"/>
      <c r="DMX3200" s="14"/>
      <c r="DMY3200" s="14"/>
      <c r="DMZ3200" s="14"/>
      <c r="DNA3200" s="14"/>
      <c r="DNB3200" s="14"/>
      <c r="DNC3200" s="14"/>
      <c r="DND3200" s="14"/>
      <c r="DNE3200" s="14"/>
      <c r="DNF3200" s="14"/>
      <c r="DNG3200" s="14"/>
      <c r="DNH3200" s="14"/>
      <c r="DNI3200" s="14"/>
      <c r="DNJ3200" s="14"/>
      <c r="DNK3200" s="14"/>
      <c r="DNL3200" s="14"/>
      <c r="DNM3200" s="14"/>
      <c r="DNN3200" s="14"/>
      <c r="DNO3200" s="14"/>
      <c r="DNP3200" s="14"/>
      <c r="DNQ3200" s="14"/>
      <c r="DNR3200" s="14"/>
      <c r="DNS3200" s="14"/>
      <c r="DNT3200" s="14"/>
      <c r="DNU3200" s="14"/>
      <c r="DNV3200" s="14"/>
      <c r="DNW3200" s="14"/>
      <c r="DNX3200" s="14"/>
      <c r="DNY3200" s="14"/>
      <c r="DNZ3200" s="14"/>
      <c r="DOA3200" s="14"/>
      <c r="DOB3200" s="14"/>
      <c r="DOC3200" s="14"/>
      <c r="DOD3200" s="14"/>
      <c r="DOE3200" s="14"/>
      <c r="DOF3200" s="14"/>
      <c r="DOG3200" s="14"/>
      <c r="DOH3200" s="14"/>
      <c r="DOI3200" s="14"/>
      <c r="DOJ3200" s="14"/>
      <c r="DOK3200" s="14"/>
      <c r="DOL3200" s="14"/>
      <c r="DOM3200" s="14"/>
      <c r="DON3200" s="14"/>
      <c r="DOO3200" s="14"/>
      <c r="DOP3200" s="14"/>
      <c r="DOQ3200" s="14"/>
      <c r="DOR3200" s="14"/>
      <c r="DOS3200" s="14"/>
      <c r="DOT3200" s="14"/>
      <c r="DOU3200" s="14"/>
      <c r="DOV3200" s="14"/>
      <c r="DOW3200" s="14"/>
      <c r="DOX3200" s="14"/>
      <c r="DOY3200" s="14"/>
      <c r="DOZ3200" s="14"/>
      <c r="DPA3200" s="14"/>
      <c r="DPB3200" s="14"/>
      <c r="DPC3200" s="14"/>
      <c r="DPD3200" s="14"/>
      <c r="DPE3200" s="14"/>
      <c r="DPF3200" s="14"/>
      <c r="DPG3200" s="14"/>
      <c r="DPH3200" s="14"/>
      <c r="DPI3200" s="14"/>
      <c r="DPJ3200" s="14"/>
      <c r="DPK3200" s="14"/>
      <c r="DPL3200" s="14"/>
      <c r="DPM3200" s="14"/>
      <c r="DPN3200" s="14"/>
      <c r="DPO3200" s="14"/>
      <c r="DPP3200" s="14"/>
      <c r="DPQ3200" s="14"/>
      <c r="DPR3200" s="14"/>
      <c r="DPS3200" s="14"/>
      <c r="DPT3200" s="14"/>
      <c r="DPU3200" s="14"/>
      <c r="DPV3200" s="14"/>
      <c r="DPW3200" s="14"/>
      <c r="DPX3200" s="14"/>
      <c r="DPY3200" s="14"/>
      <c r="DPZ3200" s="14"/>
      <c r="DQA3200" s="14"/>
      <c r="DQB3200" s="14"/>
      <c r="DQC3200" s="14"/>
      <c r="DQD3200" s="14"/>
      <c r="DQE3200" s="14"/>
      <c r="DQF3200" s="14"/>
      <c r="DQG3200" s="14"/>
      <c r="DQH3200" s="14"/>
      <c r="DQI3200" s="14"/>
      <c r="DQJ3200" s="14"/>
      <c r="DQK3200" s="14"/>
      <c r="DQL3200" s="14"/>
      <c r="DQM3200" s="14"/>
      <c r="DQN3200" s="14"/>
      <c r="DQO3200" s="14"/>
      <c r="DQP3200" s="14"/>
      <c r="DQQ3200" s="14"/>
      <c r="DQR3200" s="14"/>
      <c r="DQS3200" s="14"/>
      <c r="DQT3200" s="14"/>
      <c r="DQU3200" s="14"/>
      <c r="DQV3200" s="14"/>
      <c r="DQW3200" s="14"/>
      <c r="DQX3200" s="14"/>
      <c r="DQY3200" s="14"/>
      <c r="DQZ3200" s="14"/>
      <c r="DRA3200" s="14"/>
      <c r="DRB3200" s="14"/>
      <c r="DRC3200" s="14"/>
      <c r="DRD3200" s="14"/>
      <c r="DRE3200" s="14"/>
      <c r="DRF3200" s="14"/>
      <c r="DRG3200" s="14"/>
      <c r="DRH3200" s="14"/>
      <c r="DRI3200" s="14"/>
      <c r="DRJ3200" s="14"/>
      <c r="DRK3200" s="14"/>
      <c r="DRL3200" s="14"/>
      <c r="DRM3200" s="14"/>
      <c r="DRN3200" s="14"/>
      <c r="DRO3200" s="14"/>
      <c r="DRP3200" s="14"/>
      <c r="DRQ3200" s="14"/>
      <c r="DRR3200" s="14"/>
      <c r="DRS3200" s="14"/>
      <c r="DRT3200" s="14"/>
      <c r="DRU3200" s="14"/>
      <c r="DRV3200" s="14"/>
      <c r="DRW3200" s="14"/>
      <c r="DRX3200" s="14"/>
      <c r="DRY3200" s="14"/>
      <c r="DRZ3200" s="14"/>
      <c r="DSA3200" s="14"/>
      <c r="DSB3200" s="14"/>
      <c r="DSC3200" s="14"/>
      <c r="DSD3200" s="14"/>
      <c r="DSE3200" s="14"/>
      <c r="DSF3200" s="14"/>
      <c r="DSG3200" s="14"/>
      <c r="DSH3200" s="14"/>
      <c r="DSI3200" s="14"/>
      <c r="DSJ3200" s="14"/>
      <c r="DSK3200" s="14"/>
      <c r="DSL3200" s="14"/>
      <c r="DSM3200" s="14"/>
      <c r="DSN3200" s="14"/>
      <c r="DSO3200" s="14"/>
      <c r="DSP3200" s="14"/>
      <c r="DSQ3200" s="14"/>
      <c r="DSR3200" s="14"/>
      <c r="DSS3200" s="14"/>
      <c r="DST3200" s="14"/>
      <c r="DSU3200" s="14"/>
      <c r="DSV3200" s="14"/>
      <c r="DSW3200" s="14"/>
      <c r="DSX3200" s="14"/>
      <c r="DSY3200" s="14"/>
      <c r="DSZ3200" s="14"/>
      <c r="DTA3200" s="14"/>
      <c r="DTB3200" s="14"/>
      <c r="DTC3200" s="14"/>
      <c r="DTD3200" s="14"/>
      <c r="DTE3200" s="14"/>
      <c r="DTF3200" s="14"/>
      <c r="DTG3200" s="14"/>
      <c r="DTH3200" s="14"/>
      <c r="DTI3200" s="14"/>
      <c r="DTJ3200" s="14"/>
      <c r="DTK3200" s="14"/>
      <c r="DTL3200" s="14"/>
      <c r="DTM3200" s="14"/>
      <c r="DTN3200" s="14"/>
      <c r="DTO3200" s="14"/>
      <c r="DTP3200" s="14"/>
      <c r="DTQ3200" s="14"/>
      <c r="DTR3200" s="14"/>
      <c r="DTS3200" s="14"/>
      <c r="DTT3200" s="14"/>
      <c r="DTU3200" s="14"/>
      <c r="DTV3200" s="14"/>
      <c r="DTW3200" s="14"/>
      <c r="DTX3200" s="14"/>
      <c r="DTY3200" s="14"/>
      <c r="DTZ3200" s="14"/>
      <c r="DUA3200" s="14"/>
      <c r="DUB3200" s="14"/>
      <c r="DUC3200" s="14"/>
      <c r="DUD3200" s="14"/>
      <c r="DUE3200" s="14"/>
      <c r="DUF3200" s="14"/>
      <c r="DUG3200" s="14"/>
      <c r="DUH3200" s="14"/>
      <c r="DUI3200" s="14"/>
      <c r="DUJ3200" s="14"/>
      <c r="DUK3200" s="14"/>
      <c r="DUL3200" s="14"/>
      <c r="DUM3200" s="14"/>
      <c r="DUN3200" s="14"/>
      <c r="DUO3200" s="14"/>
      <c r="DUP3200" s="14"/>
      <c r="DUQ3200" s="14"/>
      <c r="DUR3200" s="14"/>
      <c r="DUS3200" s="14"/>
      <c r="DUT3200" s="14"/>
      <c r="DUU3200" s="14"/>
      <c r="DUV3200" s="14"/>
      <c r="DUW3200" s="14"/>
      <c r="DUX3200" s="14"/>
      <c r="DUY3200" s="14"/>
      <c r="DUZ3200" s="14"/>
      <c r="DVA3200" s="14"/>
      <c r="DVB3200" s="14"/>
      <c r="DVC3200" s="14"/>
      <c r="DVD3200" s="14"/>
      <c r="DVE3200" s="14"/>
      <c r="DVF3200" s="14"/>
      <c r="DVG3200" s="14"/>
      <c r="DVH3200" s="14"/>
      <c r="DVI3200" s="14"/>
      <c r="DVJ3200" s="14"/>
      <c r="DVK3200" s="14"/>
      <c r="DVL3200" s="14"/>
      <c r="DVM3200" s="14"/>
      <c r="DVN3200" s="14"/>
      <c r="DVO3200" s="14"/>
      <c r="DVP3200" s="14"/>
      <c r="DVQ3200" s="14"/>
      <c r="DVR3200" s="14"/>
      <c r="DVS3200" s="14"/>
      <c r="DVT3200" s="14"/>
      <c r="DVU3200" s="14"/>
      <c r="DVV3200" s="14"/>
      <c r="DVW3200" s="14"/>
      <c r="DVX3200" s="14"/>
      <c r="DVY3200" s="14"/>
      <c r="DVZ3200" s="14"/>
      <c r="DWA3200" s="14"/>
      <c r="DWB3200" s="14"/>
      <c r="DWC3200" s="14"/>
      <c r="DWD3200" s="14"/>
      <c r="DWE3200" s="14"/>
      <c r="DWF3200" s="14"/>
      <c r="DWG3200" s="14"/>
      <c r="DWH3200" s="14"/>
      <c r="DWI3200" s="14"/>
      <c r="DWJ3200" s="14"/>
      <c r="DWK3200" s="14"/>
      <c r="DWL3200" s="14"/>
      <c r="DWM3200" s="14"/>
      <c r="DWN3200" s="14"/>
      <c r="DWO3200" s="14"/>
      <c r="DWP3200" s="14"/>
      <c r="DWQ3200" s="14"/>
      <c r="DWR3200" s="14"/>
      <c r="DWS3200" s="14"/>
      <c r="DWT3200" s="14"/>
      <c r="DWU3200" s="14"/>
      <c r="DWV3200" s="14"/>
      <c r="DWW3200" s="14"/>
      <c r="DWX3200" s="14"/>
      <c r="DWY3200" s="14"/>
      <c r="DWZ3200" s="14"/>
      <c r="DXA3200" s="14"/>
      <c r="DXB3200" s="14"/>
      <c r="DXC3200" s="14"/>
      <c r="DXD3200" s="14"/>
      <c r="DXE3200" s="14"/>
      <c r="DXF3200" s="14"/>
      <c r="DXG3200" s="14"/>
      <c r="DXH3200" s="14"/>
      <c r="DXI3200" s="14"/>
      <c r="DXJ3200" s="14"/>
      <c r="DXK3200" s="14"/>
      <c r="DXL3200" s="14"/>
      <c r="DXM3200" s="14"/>
      <c r="DXN3200" s="14"/>
      <c r="DXO3200" s="14"/>
      <c r="DXP3200" s="14"/>
      <c r="DXQ3200" s="14"/>
      <c r="DXR3200" s="14"/>
      <c r="DXS3200" s="14"/>
      <c r="DXT3200" s="14"/>
      <c r="DXU3200" s="14"/>
      <c r="DXV3200" s="14"/>
      <c r="DXW3200" s="14"/>
      <c r="DXX3200" s="14"/>
      <c r="DXY3200" s="14"/>
      <c r="DXZ3200" s="14"/>
      <c r="DYA3200" s="14"/>
      <c r="DYB3200" s="14"/>
      <c r="DYC3200" s="14"/>
      <c r="DYD3200" s="14"/>
      <c r="DYE3200" s="14"/>
      <c r="DYF3200" s="14"/>
      <c r="DYG3200" s="14"/>
      <c r="DYH3200" s="14"/>
      <c r="DYI3200" s="14"/>
      <c r="DYJ3200" s="14"/>
      <c r="DYK3200" s="14"/>
      <c r="DYL3200" s="14"/>
      <c r="DYM3200" s="14"/>
      <c r="DYN3200" s="14"/>
      <c r="DYO3200" s="14"/>
      <c r="DYP3200" s="14"/>
      <c r="DYQ3200" s="14"/>
      <c r="DYR3200" s="14"/>
      <c r="DYS3200" s="14"/>
      <c r="DYT3200" s="14"/>
      <c r="DYU3200" s="14"/>
      <c r="DYV3200" s="14"/>
      <c r="DYW3200" s="14"/>
      <c r="DYX3200" s="14"/>
      <c r="DYY3200" s="14"/>
      <c r="DYZ3200" s="14"/>
      <c r="DZA3200" s="14"/>
      <c r="DZB3200" s="14"/>
      <c r="DZC3200" s="14"/>
      <c r="DZD3200" s="14"/>
      <c r="DZE3200" s="14"/>
      <c r="DZF3200" s="14"/>
      <c r="DZG3200" s="14"/>
      <c r="DZH3200" s="14"/>
      <c r="DZI3200" s="14"/>
      <c r="DZJ3200" s="14"/>
      <c r="DZK3200" s="14"/>
      <c r="DZL3200" s="14"/>
      <c r="DZM3200" s="14"/>
      <c r="DZN3200" s="14"/>
      <c r="DZO3200" s="14"/>
      <c r="DZP3200" s="14"/>
      <c r="DZQ3200" s="14"/>
      <c r="DZR3200" s="14"/>
      <c r="DZS3200" s="14"/>
      <c r="DZT3200" s="14"/>
      <c r="DZU3200" s="14"/>
      <c r="DZV3200" s="14"/>
      <c r="DZW3200" s="14"/>
      <c r="DZX3200" s="14"/>
      <c r="DZY3200" s="14"/>
      <c r="DZZ3200" s="14"/>
      <c r="EAA3200" s="14"/>
      <c r="EAB3200" s="14"/>
      <c r="EAC3200" s="14"/>
      <c r="EAD3200" s="14"/>
      <c r="EAE3200" s="14"/>
      <c r="EAF3200" s="14"/>
      <c r="EAG3200" s="14"/>
      <c r="EAH3200" s="14"/>
      <c r="EAI3200" s="14"/>
      <c r="EAJ3200" s="14"/>
      <c r="EAK3200" s="14"/>
      <c r="EAL3200" s="14"/>
      <c r="EAM3200" s="14"/>
      <c r="EAN3200" s="14"/>
      <c r="EAO3200" s="14"/>
      <c r="EAP3200" s="14"/>
      <c r="EAQ3200" s="14"/>
      <c r="EAR3200" s="14"/>
      <c r="EAS3200" s="14"/>
      <c r="EAT3200" s="14"/>
      <c r="EAU3200" s="14"/>
      <c r="EAV3200" s="14"/>
      <c r="EAW3200" s="14"/>
      <c r="EAX3200" s="14"/>
      <c r="EAY3200" s="14"/>
      <c r="EAZ3200" s="14"/>
      <c r="EBA3200" s="14"/>
      <c r="EBB3200" s="14"/>
      <c r="EBC3200" s="14"/>
      <c r="EBD3200" s="14"/>
      <c r="EBE3200" s="14"/>
      <c r="EBF3200" s="14"/>
      <c r="EBG3200" s="14"/>
      <c r="EBH3200" s="14"/>
      <c r="EBI3200" s="14"/>
      <c r="EBJ3200" s="14"/>
      <c r="EBK3200" s="14"/>
      <c r="EBL3200" s="14"/>
      <c r="EBM3200" s="14"/>
      <c r="EBN3200" s="14"/>
      <c r="EBO3200" s="14"/>
      <c r="EBP3200" s="14"/>
      <c r="EBQ3200" s="14"/>
      <c r="EBR3200" s="14"/>
      <c r="EBS3200" s="14"/>
      <c r="EBT3200" s="14"/>
      <c r="EBU3200" s="14"/>
      <c r="EBV3200" s="14"/>
      <c r="EBW3200" s="14"/>
      <c r="EBX3200" s="14"/>
      <c r="EBY3200" s="14"/>
      <c r="EBZ3200" s="14"/>
      <c r="ECA3200" s="14"/>
      <c r="ECB3200" s="14"/>
      <c r="ECC3200" s="14"/>
      <c r="ECD3200" s="14"/>
      <c r="ECE3200" s="14"/>
      <c r="ECF3200" s="14"/>
      <c r="ECG3200" s="14"/>
      <c r="ECH3200" s="14"/>
      <c r="ECI3200" s="14"/>
      <c r="ECJ3200" s="14"/>
      <c r="ECK3200" s="14"/>
      <c r="ECL3200" s="14"/>
      <c r="ECM3200" s="14"/>
      <c r="ECN3200" s="14"/>
      <c r="ECO3200" s="14"/>
      <c r="ECP3200" s="14"/>
      <c r="ECQ3200" s="14"/>
      <c r="ECR3200" s="14"/>
      <c r="ECS3200" s="14"/>
      <c r="ECT3200" s="14"/>
      <c r="ECU3200" s="14"/>
      <c r="ECV3200" s="14"/>
      <c r="ECW3200" s="14"/>
      <c r="ECX3200" s="14"/>
      <c r="ECY3200" s="14"/>
      <c r="ECZ3200" s="14"/>
      <c r="EDA3200" s="14"/>
      <c r="EDB3200" s="14"/>
      <c r="EDC3200" s="14"/>
      <c r="EDD3200" s="14"/>
      <c r="EDE3200" s="14"/>
      <c r="EDF3200" s="14"/>
      <c r="EDG3200" s="14"/>
      <c r="EDH3200" s="14"/>
      <c r="EDI3200" s="14"/>
      <c r="EDJ3200" s="14"/>
      <c r="EDK3200" s="14"/>
      <c r="EDL3200" s="14"/>
      <c r="EDM3200" s="14"/>
      <c r="EDN3200" s="14"/>
      <c r="EDO3200" s="14"/>
      <c r="EDP3200" s="14"/>
      <c r="EDQ3200" s="14"/>
      <c r="EDR3200" s="14"/>
      <c r="EDS3200" s="14"/>
      <c r="EDT3200" s="14"/>
      <c r="EDU3200" s="14"/>
      <c r="EDV3200" s="14"/>
      <c r="EDW3200" s="14"/>
      <c r="EDX3200" s="14"/>
      <c r="EDY3200" s="14"/>
      <c r="EDZ3200" s="14"/>
      <c r="EEA3200" s="14"/>
      <c r="EEB3200" s="14"/>
      <c r="EEC3200" s="14"/>
      <c r="EED3200" s="14"/>
      <c r="EEE3200" s="14"/>
      <c r="EEF3200" s="14"/>
      <c r="EEG3200" s="14"/>
      <c r="EEH3200" s="14"/>
      <c r="EEI3200" s="14"/>
      <c r="EEJ3200" s="14"/>
      <c r="EEK3200" s="14"/>
      <c r="EEL3200" s="14"/>
      <c r="EEM3200" s="14"/>
      <c r="EEN3200" s="14"/>
      <c r="EEO3200" s="14"/>
      <c r="EEP3200" s="14"/>
      <c r="EEQ3200" s="14"/>
      <c r="EER3200" s="14"/>
      <c r="EES3200" s="14"/>
      <c r="EET3200" s="14"/>
      <c r="EEU3200" s="14"/>
      <c r="EEV3200" s="14"/>
      <c r="EEW3200" s="14"/>
      <c r="EEX3200" s="14"/>
      <c r="EEY3200" s="14"/>
      <c r="EEZ3200" s="14"/>
      <c r="EFA3200" s="14"/>
      <c r="EFB3200" s="14"/>
      <c r="EFC3200" s="14"/>
      <c r="EFD3200" s="14"/>
      <c r="EFE3200" s="14"/>
      <c r="EFF3200" s="14"/>
      <c r="EFG3200" s="14"/>
      <c r="EFH3200" s="14"/>
      <c r="EFI3200" s="14"/>
      <c r="EFJ3200" s="14"/>
      <c r="EFK3200" s="14"/>
      <c r="EFL3200" s="14"/>
      <c r="EFM3200" s="14"/>
      <c r="EFN3200" s="14"/>
      <c r="EFO3200" s="14"/>
      <c r="EFP3200" s="14"/>
      <c r="EFQ3200" s="14"/>
      <c r="EFR3200" s="14"/>
      <c r="EFS3200" s="14"/>
      <c r="EFT3200" s="14"/>
      <c r="EFU3200" s="14"/>
      <c r="EFV3200" s="14"/>
      <c r="EFW3200" s="14"/>
      <c r="EFX3200" s="14"/>
      <c r="EFY3200" s="14"/>
      <c r="EFZ3200" s="14"/>
      <c r="EGA3200" s="14"/>
      <c r="EGB3200" s="14"/>
      <c r="EGC3200" s="14"/>
      <c r="EGD3200" s="14"/>
      <c r="EGE3200" s="14"/>
      <c r="EGF3200" s="14"/>
      <c r="EGG3200" s="14"/>
      <c r="EGH3200" s="14"/>
      <c r="EGI3200" s="14"/>
      <c r="EGJ3200" s="14"/>
      <c r="EGK3200" s="14"/>
      <c r="EGL3200" s="14"/>
      <c r="EGM3200" s="14"/>
      <c r="EGN3200" s="14"/>
      <c r="EGO3200" s="14"/>
      <c r="EGP3200" s="14"/>
      <c r="EGQ3200" s="14"/>
      <c r="EGR3200" s="14"/>
      <c r="EGS3200" s="14"/>
      <c r="EGT3200" s="14"/>
      <c r="EGU3200" s="14"/>
      <c r="EGV3200" s="14"/>
      <c r="EGW3200" s="14"/>
      <c r="EGX3200" s="14"/>
      <c r="EGY3200" s="14"/>
      <c r="EGZ3200" s="14"/>
      <c r="EHA3200" s="14"/>
      <c r="EHB3200" s="14"/>
      <c r="EHC3200" s="14"/>
      <c r="EHD3200" s="14"/>
      <c r="EHE3200" s="14"/>
      <c r="EHF3200" s="14"/>
      <c r="EHG3200" s="14"/>
      <c r="EHH3200" s="14"/>
      <c r="EHI3200" s="14"/>
      <c r="EHJ3200" s="14"/>
      <c r="EHK3200" s="14"/>
      <c r="EHL3200" s="14"/>
      <c r="EHM3200" s="14"/>
      <c r="EHN3200" s="14"/>
      <c r="EHO3200" s="14"/>
      <c r="EHP3200" s="14"/>
      <c r="EHQ3200" s="14"/>
      <c r="EHR3200" s="14"/>
      <c r="EHS3200" s="14"/>
      <c r="EHT3200" s="14"/>
      <c r="EHU3200" s="14"/>
      <c r="EHV3200" s="14"/>
      <c r="EHW3200" s="14"/>
      <c r="EHX3200" s="14"/>
      <c r="EHY3200" s="14"/>
      <c r="EHZ3200" s="14"/>
      <c r="EIA3200" s="14"/>
      <c r="EIB3200" s="14"/>
      <c r="EIC3200" s="14"/>
      <c r="EID3200" s="14"/>
      <c r="EIE3200" s="14"/>
      <c r="EIF3200" s="14"/>
      <c r="EIG3200" s="14"/>
      <c r="EIH3200" s="14"/>
      <c r="EII3200" s="14"/>
      <c r="EIJ3200" s="14"/>
      <c r="EIK3200" s="14"/>
      <c r="EIL3200" s="14"/>
      <c r="EIM3200" s="14"/>
      <c r="EIN3200" s="14"/>
      <c r="EIO3200" s="14"/>
      <c r="EIP3200" s="14"/>
      <c r="EIQ3200" s="14"/>
      <c r="EIR3200" s="14"/>
      <c r="EIS3200" s="14"/>
      <c r="EIT3200" s="14"/>
      <c r="EIU3200" s="14"/>
      <c r="EIV3200" s="14"/>
      <c r="EIW3200" s="14"/>
      <c r="EIX3200" s="14"/>
      <c r="EIY3200" s="14"/>
      <c r="EIZ3200" s="14"/>
      <c r="EJA3200" s="14"/>
      <c r="EJB3200" s="14"/>
      <c r="EJC3200" s="14"/>
      <c r="EJD3200" s="14"/>
      <c r="EJE3200" s="14"/>
      <c r="EJF3200" s="14"/>
      <c r="EJG3200" s="14"/>
      <c r="EJH3200" s="14"/>
      <c r="EJI3200" s="14"/>
      <c r="EJJ3200" s="14"/>
      <c r="EJK3200" s="14"/>
      <c r="EJL3200" s="14"/>
      <c r="EJM3200" s="14"/>
      <c r="EJN3200" s="14"/>
      <c r="EJO3200" s="14"/>
      <c r="EJP3200" s="14"/>
      <c r="EJQ3200" s="14"/>
      <c r="EJR3200" s="14"/>
      <c r="EJS3200" s="14"/>
      <c r="EJT3200" s="14"/>
      <c r="EJU3200" s="14"/>
      <c r="EJV3200" s="14"/>
      <c r="EJW3200" s="14"/>
      <c r="EJX3200" s="14"/>
      <c r="EJY3200" s="14"/>
      <c r="EJZ3200" s="14"/>
      <c r="EKA3200" s="14"/>
      <c r="EKB3200" s="14"/>
      <c r="EKC3200" s="14"/>
      <c r="EKD3200" s="14"/>
      <c r="EKE3200" s="14"/>
      <c r="EKF3200" s="14"/>
      <c r="EKG3200" s="14"/>
      <c r="EKH3200" s="14"/>
      <c r="EKI3200" s="14"/>
      <c r="EKJ3200" s="14"/>
      <c r="EKK3200" s="14"/>
      <c r="EKL3200" s="14"/>
      <c r="EKM3200" s="14"/>
      <c r="EKN3200" s="14"/>
      <c r="EKO3200" s="14"/>
      <c r="EKP3200" s="14"/>
      <c r="EKQ3200" s="14"/>
      <c r="EKR3200" s="14"/>
      <c r="EKS3200" s="14"/>
      <c r="EKT3200" s="14"/>
      <c r="EKU3200" s="14"/>
      <c r="EKV3200" s="14"/>
      <c r="EKW3200" s="14"/>
      <c r="EKX3200" s="14"/>
      <c r="EKY3200" s="14"/>
      <c r="EKZ3200" s="14"/>
      <c r="ELA3200" s="14"/>
      <c r="ELB3200" s="14"/>
      <c r="ELC3200" s="14"/>
      <c r="ELD3200" s="14"/>
      <c r="ELE3200" s="14"/>
      <c r="ELF3200" s="14"/>
      <c r="ELG3200" s="14"/>
      <c r="ELH3200" s="14"/>
      <c r="ELI3200" s="14"/>
      <c r="ELJ3200" s="14"/>
      <c r="ELK3200" s="14"/>
      <c r="ELL3200" s="14"/>
      <c r="ELM3200" s="14"/>
      <c r="ELN3200" s="14"/>
      <c r="ELO3200" s="14"/>
      <c r="ELP3200" s="14"/>
      <c r="ELQ3200" s="14"/>
      <c r="ELR3200" s="14"/>
      <c r="ELS3200" s="14"/>
      <c r="ELT3200" s="14"/>
      <c r="ELU3200" s="14"/>
      <c r="ELV3200" s="14"/>
      <c r="ELW3200" s="14"/>
      <c r="ELX3200" s="14"/>
      <c r="ELY3200" s="14"/>
      <c r="ELZ3200" s="14"/>
      <c r="EMA3200" s="14"/>
      <c r="EMB3200" s="14"/>
      <c r="EMC3200" s="14"/>
      <c r="EMD3200" s="14"/>
      <c r="EME3200" s="14"/>
      <c r="EMF3200" s="14"/>
      <c r="EMG3200" s="14"/>
      <c r="EMH3200" s="14"/>
      <c r="EMI3200" s="14"/>
      <c r="EMJ3200" s="14"/>
      <c r="EMK3200" s="14"/>
      <c r="EML3200" s="14"/>
      <c r="EMM3200" s="14"/>
      <c r="EMN3200" s="14"/>
      <c r="EMO3200" s="14"/>
      <c r="EMP3200" s="14"/>
      <c r="EMQ3200" s="14"/>
      <c r="EMR3200" s="14"/>
      <c r="EMS3200" s="14"/>
      <c r="EMT3200" s="14"/>
      <c r="EMU3200" s="14"/>
      <c r="EMV3200" s="14"/>
      <c r="EMW3200" s="14"/>
      <c r="EMX3200" s="14"/>
      <c r="EMY3200" s="14"/>
      <c r="EMZ3200" s="14"/>
      <c r="ENA3200" s="14"/>
      <c r="ENB3200" s="14"/>
      <c r="ENC3200" s="14"/>
      <c r="END3200" s="14"/>
      <c r="ENE3200" s="14"/>
      <c r="ENF3200" s="14"/>
      <c r="ENG3200" s="14"/>
      <c r="ENH3200" s="14"/>
      <c r="ENI3200" s="14"/>
      <c r="ENJ3200" s="14"/>
      <c r="ENK3200" s="14"/>
      <c r="ENL3200" s="14"/>
      <c r="ENM3200" s="14"/>
      <c r="ENN3200" s="14"/>
      <c r="ENO3200" s="14"/>
      <c r="ENP3200" s="14"/>
      <c r="ENQ3200" s="14"/>
      <c r="ENR3200" s="14"/>
      <c r="ENS3200" s="14"/>
      <c r="ENT3200" s="14"/>
      <c r="ENU3200" s="14"/>
      <c r="ENV3200" s="14"/>
      <c r="ENW3200" s="14"/>
      <c r="ENX3200" s="14"/>
      <c r="ENY3200" s="14"/>
      <c r="ENZ3200" s="14"/>
      <c r="EOA3200" s="14"/>
      <c r="EOB3200" s="14"/>
      <c r="EOC3200" s="14"/>
      <c r="EOD3200" s="14"/>
      <c r="EOE3200" s="14"/>
      <c r="EOF3200" s="14"/>
      <c r="EOG3200" s="14"/>
      <c r="EOH3200" s="14"/>
      <c r="EOI3200" s="14"/>
      <c r="EOJ3200" s="14"/>
      <c r="EOK3200" s="14"/>
      <c r="EOL3200" s="14"/>
      <c r="EOM3200" s="14"/>
      <c r="EON3200" s="14"/>
      <c r="EOO3200" s="14"/>
      <c r="EOP3200" s="14"/>
      <c r="EOQ3200" s="14"/>
      <c r="EOR3200" s="14"/>
      <c r="EOS3200" s="14"/>
      <c r="EOT3200" s="14"/>
      <c r="EOU3200" s="14"/>
      <c r="EOV3200" s="14"/>
      <c r="EOW3200" s="14"/>
      <c r="EOX3200" s="14"/>
      <c r="EOY3200" s="14"/>
      <c r="EOZ3200" s="14"/>
      <c r="EPA3200" s="14"/>
      <c r="EPB3200" s="14"/>
      <c r="EPC3200" s="14"/>
      <c r="EPD3200" s="14"/>
      <c r="EPE3200" s="14"/>
      <c r="EPF3200" s="14"/>
      <c r="EPG3200" s="14"/>
      <c r="EPH3200" s="14"/>
      <c r="EPI3200" s="14"/>
      <c r="EPJ3200" s="14"/>
      <c r="EPK3200" s="14"/>
      <c r="EPL3200" s="14"/>
      <c r="EPM3200" s="14"/>
      <c r="EPN3200" s="14"/>
      <c r="EPO3200" s="14"/>
      <c r="EPP3200" s="14"/>
      <c r="EPQ3200" s="14"/>
      <c r="EPR3200" s="14"/>
      <c r="EPS3200" s="14"/>
      <c r="EPT3200" s="14"/>
      <c r="EPU3200" s="14"/>
      <c r="EPV3200" s="14"/>
      <c r="EPW3200" s="14"/>
      <c r="EPX3200" s="14"/>
      <c r="EPY3200" s="14"/>
      <c r="EPZ3200" s="14"/>
      <c r="EQA3200" s="14"/>
      <c r="EQB3200" s="14"/>
      <c r="EQC3200" s="14"/>
      <c r="EQD3200" s="14"/>
      <c r="EQE3200" s="14"/>
      <c r="EQF3200" s="14"/>
      <c r="EQG3200" s="14"/>
      <c r="EQH3200" s="14"/>
      <c r="EQI3200" s="14"/>
      <c r="EQJ3200" s="14"/>
      <c r="EQK3200" s="14"/>
      <c r="EQL3200" s="14"/>
      <c r="EQM3200" s="14"/>
      <c r="EQN3200" s="14"/>
      <c r="EQO3200" s="14"/>
      <c r="EQP3200" s="14"/>
      <c r="EQQ3200" s="14"/>
      <c r="EQR3200" s="14"/>
      <c r="EQS3200" s="14"/>
      <c r="EQT3200" s="14"/>
      <c r="EQU3200" s="14"/>
      <c r="EQV3200" s="14"/>
      <c r="EQW3200" s="14"/>
      <c r="EQX3200" s="14"/>
      <c r="EQY3200" s="14"/>
      <c r="EQZ3200" s="14"/>
      <c r="ERA3200" s="14"/>
      <c r="ERB3200" s="14"/>
      <c r="ERC3200" s="14"/>
      <c r="ERD3200" s="14"/>
      <c r="ERE3200" s="14"/>
      <c r="ERF3200" s="14"/>
      <c r="ERG3200" s="14"/>
      <c r="ERH3200" s="14"/>
      <c r="ERI3200" s="14"/>
      <c r="ERJ3200" s="14"/>
      <c r="ERK3200" s="14"/>
      <c r="ERL3200" s="14"/>
      <c r="ERM3200" s="14"/>
      <c r="ERN3200" s="14"/>
      <c r="ERO3200" s="14"/>
      <c r="ERP3200" s="14"/>
      <c r="ERQ3200" s="14"/>
      <c r="ERR3200" s="14"/>
      <c r="ERS3200" s="14"/>
      <c r="ERT3200" s="14"/>
      <c r="ERU3200" s="14"/>
      <c r="ERV3200" s="14"/>
      <c r="ERW3200" s="14"/>
      <c r="ERX3200" s="14"/>
      <c r="ERY3200" s="14"/>
      <c r="ERZ3200" s="14"/>
      <c r="ESA3200" s="14"/>
      <c r="ESB3200" s="14"/>
      <c r="ESC3200" s="14"/>
      <c r="ESD3200" s="14"/>
      <c r="ESE3200" s="14"/>
      <c r="ESF3200" s="14"/>
      <c r="ESG3200" s="14"/>
      <c r="ESH3200" s="14"/>
      <c r="ESI3200" s="14"/>
      <c r="ESJ3200" s="14"/>
      <c r="ESK3200" s="14"/>
      <c r="ESL3200" s="14"/>
      <c r="ESM3200" s="14"/>
      <c r="ESN3200" s="14"/>
      <c r="ESO3200" s="14"/>
      <c r="ESP3200" s="14"/>
      <c r="ESQ3200" s="14"/>
      <c r="ESR3200" s="14"/>
      <c r="ESS3200" s="14"/>
      <c r="EST3200" s="14"/>
      <c r="ESU3200" s="14"/>
      <c r="ESV3200" s="14"/>
      <c r="ESW3200" s="14"/>
      <c r="ESX3200" s="14"/>
      <c r="ESY3200" s="14"/>
      <c r="ESZ3200" s="14"/>
      <c r="ETA3200" s="14"/>
      <c r="ETB3200" s="14"/>
      <c r="ETC3200" s="14"/>
      <c r="ETD3200" s="14"/>
      <c r="ETE3200" s="14"/>
      <c r="ETF3200" s="14"/>
      <c r="ETG3200" s="14"/>
      <c r="ETH3200" s="14"/>
      <c r="ETI3200" s="14"/>
      <c r="ETJ3200" s="14"/>
      <c r="ETK3200" s="14"/>
      <c r="ETL3200" s="14"/>
      <c r="ETM3200" s="14"/>
      <c r="ETN3200" s="14"/>
      <c r="ETO3200" s="14"/>
      <c r="ETP3200" s="14"/>
      <c r="ETQ3200" s="14"/>
      <c r="ETR3200" s="14"/>
      <c r="ETS3200" s="14"/>
      <c r="ETT3200" s="14"/>
      <c r="ETU3200" s="14"/>
      <c r="ETV3200" s="14"/>
      <c r="ETW3200" s="14"/>
      <c r="ETX3200" s="14"/>
      <c r="ETY3200" s="14"/>
      <c r="ETZ3200" s="14"/>
      <c r="EUA3200" s="14"/>
      <c r="EUB3200" s="14"/>
      <c r="EUC3200" s="14"/>
      <c r="EUD3200" s="14"/>
      <c r="EUE3200" s="14"/>
      <c r="EUF3200" s="14"/>
      <c r="EUG3200" s="14"/>
      <c r="EUH3200" s="14"/>
      <c r="EUI3200" s="14"/>
      <c r="EUJ3200" s="14"/>
      <c r="EUK3200" s="14"/>
      <c r="EUL3200" s="14"/>
      <c r="EUM3200" s="14"/>
      <c r="EUN3200" s="14"/>
      <c r="EUO3200" s="14"/>
      <c r="EUP3200" s="14"/>
      <c r="EUQ3200" s="14"/>
      <c r="EUR3200" s="14"/>
      <c r="EUS3200" s="14"/>
      <c r="EUT3200" s="14"/>
      <c r="EUU3200" s="14"/>
      <c r="EUV3200" s="14"/>
      <c r="EUW3200" s="14"/>
      <c r="EUX3200" s="14"/>
      <c r="EUY3200" s="14"/>
      <c r="EUZ3200" s="14"/>
      <c r="EVA3200" s="14"/>
      <c r="EVB3200" s="14"/>
      <c r="EVC3200" s="14"/>
      <c r="EVD3200" s="14"/>
      <c r="EVE3200" s="14"/>
      <c r="EVF3200" s="14"/>
      <c r="EVG3200" s="14"/>
      <c r="EVH3200" s="14"/>
      <c r="EVI3200" s="14"/>
      <c r="EVJ3200" s="14"/>
      <c r="EVK3200" s="14"/>
      <c r="EVL3200" s="14"/>
      <c r="EVM3200" s="14"/>
      <c r="EVN3200" s="14"/>
      <c r="EVO3200" s="14"/>
      <c r="EVP3200" s="14"/>
      <c r="EVQ3200" s="14"/>
      <c r="EVR3200" s="14"/>
      <c r="EVS3200" s="14"/>
      <c r="EVT3200" s="14"/>
      <c r="EVU3200" s="14"/>
      <c r="EVV3200" s="14"/>
      <c r="EVW3200" s="14"/>
      <c r="EVX3200" s="14"/>
      <c r="EVY3200" s="14"/>
      <c r="EVZ3200" s="14"/>
      <c r="EWA3200" s="14"/>
      <c r="EWB3200" s="14"/>
      <c r="EWC3200" s="14"/>
      <c r="EWD3200" s="14"/>
      <c r="EWE3200" s="14"/>
      <c r="EWF3200" s="14"/>
      <c r="EWG3200" s="14"/>
      <c r="EWH3200" s="14"/>
      <c r="EWI3200" s="14"/>
      <c r="EWJ3200" s="14"/>
      <c r="EWK3200" s="14"/>
      <c r="EWL3200" s="14"/>
      <c r="EWM3200" s="14"/>
      <c r="EWN3200" s="14"/>
      <c r="EWO3200" s="14"/>
      <c r="EWP3200" s="14"/>
      <c r="EWQ3200" s="14"/>
      <c r="EWR3200" s="14"/>
      <c r="EWS3200" s="14"/>
      <c r="EWT3200" s="14"/>
      <c r="EWU3200" s="14"/>
      <c r="EWV3200" s="14"/>
      <c r="EWW3200" s="14"/>
      <c r="EWX3200" s="14"/>
      <c r="EWY3200" s="14"/>
      <c r="EWZ3200" s="14"/>
      <c r="EXA3200" s="14"/>
      <c r="EXB3200" s="14"/>
      <c r="EXC3200" s="14"/>
      <c r="EXD3200" s="14"/>
      <c r="EXE3200" s="14"/>
      <c r="EXF3200" s="14"/>
      <c r="EXG3200" s="14"/>
      <c r="EXH3200" s="14"/>
      <c r="EXI3200" s="14"/>
      <c r="EXJ3200" s="14"/>
      <c r="EXK3200" s="14"/>
      <c r="EXL3200" s="14"/>
      <c r="EXM3200" s="14"/>
      <c r="EXN3200" s="14"/>
      <c r="EXO3200" s="14"/>
      <c r="EXP3200" s="14"/>
      <c r="EXQ3200" s="14"/>
      <c r="EXR3200" s="14"/>
      <c r="EXS3200" s="14"/>
      <c r="EXT3200" s="14"/>
      <c r="EXU3200" s="14"/>
      <c r="EXV3200" s="14"/>
      <c r="EXW3200" s="14"/>
      <c r="EXX3200" s="14"/>
      <c r="EXY3200" s="14"/>
      <c r="EXZ3200" s="14"/>
      <c r="EYA3200" s="14"/>
      <c r="EYB3200" s="14"/>
      <c r="EYC3200" s="14"/>
      <c r="EYD3200" s="14"/>
      <c r="EYE3200" s="14"/>
      <c r="EYF3200" s="14"/>
      <c r="EYG3200" s="14"/>
      <c r="EYH3200" s="14"/>
      <c r="EYI3200" s="14"/>
      <c r="EYJ3200" s="14"/>
      <c r="EYK3200" s="14"/>
      <c r="EYL3200" s="14"/>
      <c r="EYM3200" s="14"/>
      <c r="EYN3200" s="14"/>
      <c r="EYO3200" s="14"/>
      <c r="EYP3200" s="14"/>
      <c r="EYQ3200" s="14"/>
      <c r="EYR3200" s="14"/>
      <c r="EYS3200" s="14"/>
      <c r="EYT3200" s="14"/>
      <c r="EYU3200" s="14"/>
      <c r="EYV3200" s="14"/>
      <c r="EYW3200" s="14"/>
      <c r="EYX3200" s="14"/>
      <c r="EYY3200" s="14"/>
      <c r="EYZ3200" s="14"/>
      <c r="EZA3200" s="14"/>
      <c r="EZB3200" s="14"/>
      <c r="EZC3200" s="14"/>
      <c r="EZD3200" s="14"/>
      <c r="EZE3200" s="14"/>
      <c r="EZF3200" s="14"/>
      <c r="EZG3200" s="14"/>
      <c r="EZH3200" s="14"/>
      <c r="EZI3200" s="14"/>
      <c r="EZJ3200" s="14"/>
      <c r="EZK3200" s="14"/>
      <c r="EZL3200" s="14"/>
      <c r="EZM3200" s="14"/>
      <c r="EZN3200" s="14"/>
      <c r="EZO3200" s="14"/>
      <c r="EZP3200" s="14"/>
      <c r="EZQ3200" s="14"/>
      <c r="EZR3200" s="14"/>
      <c r="EZS3200" s="14"/>
      <c r="EZT3200" s="14"/>
      <c r="EZU3200" s="14"/>
      <c r="EZV3200" s="14"/>
      <c r="EZW3200" s="14"/>
      <c r="EZX3200" s="14"/>
      <c r="EZY3200" s="14"/>
      <c r="EZZ3200" s="14"/>
      <c r="FAA3200" s="14"/>
      <c r="FAB3200" s="14"/>
      <c r="FAC3200" s="14"/>
      <c r="FAD3200" s="14"/>
      <c r="FAE3200" s="14"/>
      <c r="FAF3200" s="14"/>
      <c r="FAG3200" s="14"/>
      <c r="FAH3200" s="14"/>
      <c r="FAI3200" s="14"/>
      <c r="FAJ3200" s="14"/>
      <c r="FAK3200" s="14"/>
      <c r="FAL3200" s="14"/>
      <c r="FAM3200" s="14"/>
      <c r="FAN3200" s="14"/>
      <c r="FAO3200" s="14"/>
      <c r="FAP3200" s="14"/>
      <c r="FAQ3200" s="14"/>
      <c r="FAR3200" s="14"/>
      <c r="FAS3200" s="14"/>
      <c r="FAT3200" s="14"/>
      <c r="FAU3200" s="14"/>
      <c r="FAV3200" s="14"/>
      <c r="FAW3200" s="14"/>
      <c r="FAX3200" s="14"/>
      <c r="FAY3200" s="14"/>
      <c r="FAZ3200" s="14"/>
      <c r="FBA3200" s="14"/>
      <c r="FBB3200" s="14"/>
      <c r="FBC3200" s="14"/>
      <c r="FBD3200" s="14"/>
      <c r="FBE3200" s="14"/>
      <c r="FBF3200" s="14"/>
      <c r="FBG3200" s="14"/>
      <c r="FBH3200" s="14"/>
      <c r="FBI3200" s="14"/>
      <c r="FBJ3200" s="14"/>
      <c r="FBK3200" s="14"/>
      <c r="FBL3200" s="14"/>
      <c r="FBM3200" s="14"/>
      <c r="FBN3200" s="14"/>
      <c r="FBO3200" s="14"/>
      <c r="FBP3200" s="14"/>
      <c r="FBQ3200" s="14"/>
      <c r="FBR3200" s="14"/>
      <c r="FBS3200" s="14"/>
      <c r="FBT3200" s="14"/>
      <c r="FBU3200" s="14"/>
      <c r="FBV3200" s="14"/>
      <c r="FBW3200" s="14"/>
      <c r="FBX3200" s="14"/>
      <c r="FBY3200" s="14"/>
      <c r="FBZ3200" s="14"/>
      <c r="FCA3200" s="14"/>
      <c r="FCB3200" s="14"/>
      <c r="FCC3200" s="14"/>
      <c r="FCD3200" s="14"/>
      <c r="FCE3200" s="14"/>
      <c r="FCF3200" s="14"/>
      <c r="FCG3200" s="14"/>
      <c r="FCH3200" s="14"/>
      <c r="FCI3200" s="14"/>
      <c r="FCJ3200" s="14"/>
      <c r="FCK3200" s="14"/>
      <c r="FCL3200" s="14"/>
      <c r="FCM3200" s="14"/>
      <c r="FCN3200" s="14"/>
      <c r="FCO3200" s="14"/>
      <c r="FCP3200" s="14"/>
      <c r="FCQ3200" s="14"/>
      <c r="FCR3200" s="14"/>
      <c r="FCS3200" s="14"/>
      <c r="FCT3200" s="14"/>
      <c r="FCU3200" s="14"/>
      <c r="FCV3200" s="14"/>
      <c r="FCW3200" s="14"/>
      <c r="FCX3200" s="14"/>
      <c r="FCY3200" s="14"/>
      <c r="FCZ3200" s="14"/>
      <c r="FDA3200" s="14"/>
      <c r="FDB3200" s="14"/>
      <c r="FDC3200" s="14"/>
      <c r="FDD3200" s="14"/>
      <c r="FDE3200" s="14"/>
      <c r="FDF3200" s="14"/>
      <c r="FDG3200" s="14"/>
      <c r="FDH3200" s="14"/>
      <c r="FDI3200" s="14"/>
      <c r="FDJ3200" s="14"/>
      <c r="FDK3200" s="14"/>
      <c r="FDL3200" s="14"/>
      <c r="FDM3200" s="14"/>
      <c r="FDN3200" s="14"/>
      <c r="FDO3200" s="14"/>
      <c r="FDP3200" s="14"/>
      <c r="FDQ3200" s="14"/>
      <c r="FDR3200" s="14"/>
      <c r="FDS3200" s="14"/>
      <c r="FDT3200" s="14"/>
      <c r="FDU3200" s="14"/>
      <c r="FDV3200" s="14"/>
      <c r="FDW3200" s="14"/>
      <c r="FDX3200" s="14"/>
      <c r="FDY3200" s="14"/>
      <c r="FDZ3200" s="14"/>
      <c r="FEA3200" s="14"/>
      <c r="FEB3200" s="14"/>
      <c r="FEC3200" s="14"/>
      <c r="FED3200" s="14"/>
      <c r="FEE3200" s="14"/>
      <c r="FEF3200" s="14"/>
      <c r="FEG3200" s="14"/>
      <c r="FEH3200" s="14"/>
      <c r="FEI3200" s="14"/>
      <c r="FEJ3200" s="14"/>
      <c r="FEK3200" s="14"/>
      <c r="FEL3200" s="14"/>
      <c r="FEM3200" s="14"/>
      <c r="FEN3200" s="14"/>
      <c r="FEO3200" s="14"/>
      <c r="FEP3200" s="14"/>
      <c r="FEQ3200" s="14"/>
      <c r="FER3200" s="14"/>
      <c r="FES3200" s="14"/>
      <c r="FET3200" s="14"/>
      <c r="FEU3200" s="14"/>
      <c r="FEV3200" s="14"/>
      <c r="FEW3200" s="14"/>
      <c r="FEX3200" s="14"/>
      <c r="FEY3200" s="14"/>
      <c r="FEZ3200" s="14"/>
      <c r="FFA3200" s="14"/>
      <c r="FFB3200" s="14"/>
      <c r="FFC3200" s="14"/>
      <c r="FFD3200" s="14"/>
      <c r="FFE3200" s="14"/>
      <c r="FFF3200" s="14"/>
      <c r="FFG3200" s="14"/>
      <c r="FFH3200" s="14"/>
      <c r="FFI3200" s="14"/>
      <c r="FFJ3200" s="14"/>
      <c r="FFK3200" s="14"/>
      <c r="FFL3200" s="14"/>
      <c r="FFM3200" s="14"/>
      <c r="FFN3200" s="14"/>
      <c r="FFO3200" s="14"/>
      <c r="FFP3200" s="14"/>
      <c r="FFQ3200" s="14"/>
      <c r="FFR3200" s="14"/>
      <c r="FFS3200" s="14"/>
      <c r="FFT3200" s="14"/>
      <c r="FFU3200" s="14"/>
      <c r="FFV3200" s="14"/>
      <c r="FFW3200" s="14"/>
      <c r="FFX3200" s="14"/>
      <c r="FFY3200" s="14"/>
      <c r="FFZ3200" s="14"/>
      <c r="FGA3200" s="14"/>
      <c r="FGB3200" s="14"/>
      <c r="FGC3200" s="14"/>
      <c r="FGD3200" s="14"/>
      <c r="FGE3200" s="14"/>
      <c r="FGF3200" s="14"/>
      <c r="FGG3200" s="14"/>
      <c r="FGH3200" s="14"/>
      <c r="FGI3200" s="14"/>
      <c r="FGJ3200" s="14"/>
      <c r="FGK3200" s="14"/>
      <c r="FGL3200" s="14"/>
      <c r="FGM3200" s="14"/>
      <c r="FGN3200" s="14"/>
      <c r="FGO3200" s="14"/>
      <c r="FGP3200" s="14"/>
      <c r="FGQ3200" s="14"/>
      <c r="FGR3200" s="14"/>
      <c r="FGS3200" s="14"/>
      <c r="FGT3200" s="14"/>
      <c r="FGU3200" s="14"/>
      <c r="FGV3200" s="14"/>
      <c r="FGW3200" s="14"/>
      <c r="FGX3200" s="14"/>
      <c r="FGY3200" s="14"/>
      <c r="FGZ3200" s="14"/>
      <c r="FHA3200" s="14"/>
      <c r="FHB3200" s="14"/>
      <c r="FHC3200" s="14"/>
      <c r="FHD3200" s="14"/>
      <c r="FHE3200" s="14"/>
      <c r="FHF3200" s="14"/>
      <c r="FHG3200" s="14"/>
      <c r="FHH3200" s="14"/>
      <c r="FHI3200" s="14"/>
      <c r="FHJ3200" s="14"/>
      <c r="FHK3200" s="14"/>
      <c r="FHL3200" s="14"/>
      <c r="FHM3200" s="14"/>
      <c r="FHN3200" s="14"/>
      <c r="FHO3200" s="14"/>
      <c r="FHP3200" s="14"/>
      <c r="FHQ3200" s="14"/>
      <c r="FHR3200" s="14"/>
      <c r="FHS3200" s="14"/>
      <c r="FHT3200" s="14"/>
      <c r="FHU3200" s="14"/>
      <c r="FHV3200" s="14"/>
      <c r="FHW3200" s="14"/>
      <c r="FHX3200" s="14"/>
      <c r="FHY3200" s="14"/>
      <c r="FHZ3200" s="14"/>
      <c r="FIA3200" s="14"/>
      <c r="FIB3200" s="14"/>
      <c r="FIC3200" s="14"/>
      <c r="FID3200" s="14"/>
      <c r="FIE3200" s="14"/>
      <c r="FIF3200" s="14"/>
      <c r="FIG3200" s="14"/>
      <c r="FIH3200" s="14"/>
      <c r="FII3200" s="14"/>
      <c r="FIJ3200" s="14"/>
      <c r="FIK3200" s="14"/>
      <c r="FIL3200" s="14"/>
      <c r="FIM3200" s="14"/>
      <c r="FIN3200" s="14"/>
      <c r="FIO3200" s="14"/>
      <c r="FIP3200" s="14"/>
      <c r="FIQ3200" s="14"/>
      <c r="FIR3200" s="14"/>
      <c r="FIS3200" s="14"/>
      <c r="FIT3200" s="14"/>
      <c r="FIU3200" s="14"/>
      <c r="FIV3200" s="14"/>
      <c r="FIW3200" s="14"/>
      <c r="FIX3200" s="14"/>
      <c r="FIY3200" s="14"/>
      <c r="FIZ3200" s="14"/>
      <c r="FJA3200" s="14"/>
      <c r="FJB3200" s="14"/>
      <c r="FJC3200" s="14"/>
      <c r="FJD3200" s="14"/>
      <c r="FJE3200" s="14"/>
      <c r="FJF3200" s="14"/>
      <c r="FJG3200" s="14"/>
      <c r="FJH3200" s="14"/>
      <c r="FJI3200" s="14"/>
      <c r="FJJ3200" s="14"/>
      <c r="FJK3200" s="14"/>
      <c r="FJL3200" s="14"/>
      <c r="FJM3200" s="14"/>
      <c r="FJN3200" s="14"/>
      <c r="FJO3200" s="14"/>
      <c r="FJP3200" s="14"/>
      <c r="FJQ3200" s="14"/>
      <c r="FJR3200" s="14"/>
      <c r="FJS3200" s="14"/>
      <c r="FJT3200" s="14"/>
      <c r="FJU3200" s="14"/>
      <c r="FJV3200" s="14"/>
      <c r="FJW3200" s="14"/>
      <c r="FJX3200" s="14"/>
      <c r="FJY3200" s="14"/>
      <c r="FJZ3200" s="14"/>
      <c r="FKA3200" s="14"/>
      <c r="FKB3200" s="14"/>
      <c r="FKC3200" s="14"/>
      <c r="FKD3200" s="14"/>
      <c r="FKE3200" s="14"/>
      <c r="FKF3200" s="14"/>
      <c r="FKG3200" s="14"/>
      <c r="FKH3200" s="14"/>
      <c r="FKI3200" s="14"/>
      <c r="FKJ3200" s="14"/>
      <c r="FKK3200" s="14"/>
      <c r="FKL3200" s="14"/>
      <c r="FKM3200" s="14"/>
      <c r="FKN3200" s="14"/>
      <c r="FKO3200" s="14"/>
      <c r="FKP3200" s="14"/>
      <c r="FKQ3200" s="14"/>
      <c r="FKR3200" s="14"/>
      <c r="FKS3200" s="14"/>
      <c r="FKT3200" s="14"/>
      <c r="FKU3200" s="14"/>
      <c r="FKV3200" s="14"/>
      <c r="FKW3200" s="14"/>
      <c r="FKX3200" s="14"/>
      <c r="FKY3200" s="14"/>
      <c r="FKZ3200" s="14"/>
      <c r="FLA3200" s="14"/>
      <c r="FLB3200" s="14"/>
      <c r="FLC3200" s="14"/>
      <c r="FLD3200" s="14"/>
      <c r="FLE3200" s="14"/>
      <c r="FLF3200" s="14"/>
      <c r="FLG3200" s="14"/>
      <c r="FLH3200" s="14"/>
      <c r="FLI3200" s="14"/>
      <c r="FLJ3200" s="14"/>
      <c r="FLK3200" s="14"/>
      <c r="FLL3200" s="14"/>
      <c r="FLM3200" s="14"/>
      <c r="FLN3200" s="14"/>
      <c r="FLO3200" s="14"/>
      <c r="FLP3200" s="14"/>
      <c r="FLQ3200" s="14"/>
      <c r="FLR3200" s="14"/>
      <c r="FLS3200" s="14"/>
      <c r="FLT3200" s="14"/>
      <c r="FLU3200" s="14"/>
      <c r="FLV3200" s="14"/>
      <c r="FLW3200" s="14"/>
      <c r="FLX3200" s="14"/>
      <c r="FLY3200" s="14"/>
      <c r="FLZ3200" s="14"/>
      <c r="FMA3200" s="14"/>
      <c r="FMB3200" s="14"/>
      <c r="FMC3200" s="14"/>
      <c r="FMD3200" s="14"/>
      <c r="FME3200" s="14"/>
      <c r="FMF3200" s="14"/>
      <c r="FMG3200" s="14"/>
      <c r="FMH3200" s="14"/>
      <c r="FMI3200" s="14"/>
      <c r="FMJ3200" s="14"/>
      <c r="FMK3200" s="14"/>
      <c r="FML3200" s="14"/>
      <c r="FMM3200" s="14"/>
      <c r="FMN3200" s="14"/>
      <c r="FMO3200" s="14"/>
      <c r="FMP3200" s="14"/>
      <c r="FMQ3200" s="14"/>
      <c r="FMR3200" s="14"/>
      <c r="FMS3200" s="14"/>
      <c r="FMT3200" s="14"/>
      <c r="FMU3200" s="14"/>
      <c r="FMV3200" s="14"/>
      <c r="FMW3200" s="14"/>
      <c r="FMX3200" s="14"/>
      <c r="FMY3200" s="14"/>
      <c r="FMZ3200" s="14"/>
      <c r="FNA3200" s="14"/>
      <c r="FNB3200" s="14"/>
      <c r="FNC3200" s="14"/>
      <c r="FND3200" s="14"/>
      <c r="FNE3200" s="14"/>
      <c r="FNF3200" s="14"/>
      <c r="FNG3200" s="14"/>
      <c r="FNH3200" s="14"/>
      <c r="FNI3200" s="14"/>
      <c r="FNJ3200" s="14"/>
      <c r="FNK3200" s="14"/>
      <c r="FNL3200" s="14"/>
      <c r="FNM3200" s="14"/>
      <c r="FNN3200" s="14"/>
      <c r="FNO3200" s="14"/>
      <c r="FNP3200" s="14"/>
      <c r="FNQ3200" s="14"/>
      <c r="FNR3200" s="14"/>
      <c r="FNS3200" s="14"/>
      <c r="FNT3200" s="14"/>
      <c r="FNU3200" s="14"/>
      <c r="FNV3200" s="14"/>
      <c r="FNW3200" s="14"/>
      <c r="FNX3200" s="14"/>
      <c r="FNY3200" s="14"/>
      <c r="FNZ3200" s="14"/>
      <c r="FOA3200" s="14"/>
      <c r="FOB3200" s="14"/>
      <c r="FOC3200" s="14"/>
      <c r="FOD3200" s="14"/>
      <c r="FOE3200" s="14"/>
      <c r="FOF3200" s="14"/>
      <c r="FOG3200" s="14"/>
      <c r="FOH3200" s="14"/>
      <c r="FOI3200" s="14"/>
      <c r="FOJ3200" s="14"/>
      <c r="FOK3200" s="14"/>
      <c r="FOL3200" s="14"/>
      <c r="FOM3200" s="14"/>
      <c r="FON3200" s="14"/>
      <c r="FOO3200" s="14"/>
      <c r="FOP3200" s="14"/>
      <c r="FOQ3200" s="14"/>
      <c r="FOR3200" s="14"/>
      <c r="FOS3200" s="14"/>
      <c r="FOT3200" s="14"/>
      <c r="FOU3200" s="14"/>
      <c r="FOV3200" s="14"/>
      <c r="FOW3200" s="14"/>
      <c r="FOX3200" s="14"/>
      <c r="FOY3200" s="14"/>
      <c r="FOZ3200" s="14"/>
      <c r="FPA3200" s="14"/>
      <c r="FPB3200" s="14"/>
      <c r="FPC3200" s="14"/>
      <c r="FPD3200" s="14"/>
      <c r="FPE3200" s="14"/>
      <c r="FPF3200" s="14"/>
      <c r="FPG3200" s="14"/>
      <c r="FPH3200" s="14"/>
      <c r="FPI3200" s="14"/>
      <c r="FPJ3200" s="14"/>
      <c r="FPK3200" s="14"/>
      <c r="FPL3200" s="14"/>
      <c r="FPM3200" s="14"/>
      <c r="FPN3200" s="14"/>
      <c r="FPO3200" s="14"/>
      <c r="FPP3200" s="14"/>
      <c r="FPQ3200" s="14"/>
      <c r="FPR3200" s="14"/>
      <c r="FPS3200" s="14"/>
      <c r="FPT3200" s="14"/>
      <c r="FPU3200" s="14"/>
      <c r="FPV3200" s="14"/>
      <c r="FPW3200" s="14"/>
      <c r="FPX3200" s="14"/>
      <c r="FPY3200" s="14"/>
      <c r="FPZ3200" s="14"/>
      <c r="FQA3200" s="14"/>
      <c r="FQB3200" s="14"/>
      <c r="FQC3200" s="14"/>
      <c r="FQD3200" s="14"/>
      <c r="FQE3200" s="14"/>
      <c r="FQF3200" s="14"/>
      <c r="FQG3200" s="14"/>
      <c r="FQH3200" s="14"/>
      <c r="FQI3200" s="14"/>
      <c r="FQJ3200" s="14"/>
      <c r="FQK3200" s="14"/>
      <c r="FQL3200" s="14"/>
      <c r="FQM3200" s="14"/>
      <c r="FQN3200" s="14"/>
      <c r="FQO3200" s="14"/>
      <c r="FQP3200" s="14"/>
      <c r="FQQ3200" s="14"/>
      <c r="FQR3200" s="14"/>
      <c r="FQS3200" s="14"/>
      <c r="FQT3200" s="14"/>
      <c r="FQU3200" s="14"/>
      <c r="FQV3200" s="14"/>
      <c r="FQW3200" s="14"/>
      <c r="FQX3200" s="14"/>
      <c r="FQY3200" s="14"/>
      <c r="FQZ3200" s="14"/>
      <c r="FRA3200" s="14"/>
      <c r="FRB3200" s="14"/>
      <c r="FRC3200" s="14"/>
      <c r="FRD3200" s="14"/>
      <c r="FRE3200" s="14"/>
      <c r="FRF3200" s="14"/>
      <c r="FRG3200" s="14"/>
      <c r="FRH3200" s="14"/>
      <c r="FRI3200" s="14"/>
      <c r="FRJ3200" s="14"/>
      <c r="FRK3200" s="14"/>
      <c r="FRL3200" s="14"/>
      <c r="FRM3200" s="14"/>
      <c r="FRN3200" s="14"/>
      <c r="FRO3200" s="14"/>
      <c r="FRP3200" s="14"/>
      <c r="FRQ3200" s="14"/>
      <c r="FRR3200" s="14"/>
      <c r="FRS3200" s="14"/>
      <c r="FRT3200" s="14"/>
      <c r="FRU3200" s="14"/>
      <c r="FRV3200" s="14"/>
      <c r="FRW3200" s="14"/>
      <c r="FRX3200" s="14"/>
      <c r="FRY3200" s="14"/>
      <c r="FRZ3200" s="14"/>
      <c r="FSA3200" s="14"/>
      <c r="FSB3200" s="14"/>
      <c r="FSC3200" s="14"/>
      <c r="FSD3200" s="14"/>
      <c r="FSE3200" s="14"/>
      <c r="FSF3200" s="14"/>
      <c r="FSG3200" s="14"/>
      <c r="FSH3200" s="14"/>
      <c r="FSI3200" s="14"/>
      <c r="FSJ3200" s="14"/>
      <c r="FSK3200" s="14"/>
      <c r="FSL3200" s="14"/>
      <c r="FSM3200" s="14"/>
      <c r="FSN3200" s="14"/>
      <c r="FSO3200" s="14"/>
      <c r="FSP3200" s="14"/>
      <c r="FSQ3200" s="14"/>
      <c r="FSR3200" s="14"/>
      <c r="FSS3200" s="14"/>
      <c r="FST3200" s="14"/>
      <c r="FSU3200" s="14"/>
      <c r="FSV3200" s="14"/>
      <c r="FSW3200" s="14"/>
      <c r="FSX3200" s="14"/>
      <c r="FSY3200" s="14"/>
      <c r="FSZ3200" s="14"/>
      <c r="FTA3200" s="14"/>
      <c r="FTB3200" s="14"/>
      <c r="FTC3200" s="14"/>
      <c r="FTD3200" s="14"/>
      <c r="FTE3200" s="14"/>
      <c r="FTF3200" s="14"/>
      <c r="FTG3200" s="14"/>
      <c r="FTH3200" s="14"/>
      <c r="FTI3200" s="14"/>
      <c r="FTJ3200" s="14"/>
      <c r="FTK3200" s="14"/>
      <c r="FTL3200" s="14"/>
      <c r="FTM3200" s="14"/>
      <c r="FTN3200" s="14"/>
      <c r="FTO3200" s="14"/>
      <c r="FTP3200" s="14"/>
      <c r="FTQ3200" s="14"/>
      <c r="FTR3200" s="14"/>
      <c r="FTS3200" s="14"/>
      <c r="FTT3200" s="14"/>
      <c r="FTU3200" s="14"/>
      <c r="FTV3200" s="14"/>
      <c r="FTW3200" s="14"/>
      <c r="FTX3200" s="14"/>
      <c r="FTY3200" s="14"/>
      <c r="FTZ3200" s="14"/>
      <c r="FUA3200" s="14"/>
      <c r="FUB3200" s="14"/>
      <c r="FUC3200" s="14"/>
      <c r="FUD3200" s="14"/>
      <c r="FUE3200" s="14"/>
      <c r="FUF3200" s="14"/>
      <c r="FUG3200" s="14"/>
      <c r="FUH3200" s="14"/>
      <c r="FUI3200" s="14"/>
      <c r="FUJ3200" s="14"/>
      <c r="FUK3200" s="14"/>
      <c r="FUL3200" s="14"/>
      <c r="FUM3200" s="14"/>
      <c r="FUN3200" s="14"/>
      <c r="FUO3200" s="14"/>
      <c r="FUP3200" s="14"/>
      <c r="FUQ3200" s="14"/>
      <c r="FUR3200" s="14"/>
      <c r="FUS3200" s="14"/>
      <c r="FUT3200" s="14"/>
      <c r="FUU3200" s="14"/>
      <c r="FUV3200" s="14"/>
      <c r="FUW3200" s="14"/>
      <c r="FUX3200" s="14"/>
      <c r="FUY3200" s="14"/>
      <c r="FUZ3200" s="14"/>
      <c r="FVA3200" s="14"/>
      <c r="FVB3200" s="14"/>
      <c r="FVC3200" s="14"/>
      <c r="FVD3200" s="14"/>
      <c r="FVE3200" s="14"/>
      <c r="FVF3200" s="14"/>
      <c r="FVG3200" s="14"/>
      <c r="FVH3200" s="14"/>
      <c r="FVI3200" s="14"/>
      <c r="FVJ3200" s="14"/>
      <c r="FVK3200" s="14"/>
      <c r="FVL3200" s="14"/>
      <c r="FVM3200" s="14"/>
      <c r="FVN3200" s="14"/>
      <c r="FVO3200" s="14"/>
      <c r="FVP3200" s="14"/>
      <c r="FVQ3200" s="14"/>
      <c r="FVR3200" s="14"/>
      <c r="FVS3200" s="14"/>
      <c r="FVT3200" s="14"/>
      <c r="FVU3200" s="14"/>
      <c r="FVV3200" s="14"/>
      <c r="FVW3200" s="14"/>
      <c r="FVX3200" s="14"/>
      <c r="FVY3200" s="14"/>
      <c r="FVZ3200" s="14"/>
      <c r="FWA3200" s="14"/>
      <c r="FWB3200" s="14"/>
      <c r="FWC3200" s="14"/>
      <c r="FWD3200" s="14"/>
      <c r="FWE3200" s="14"/>
      <c r="FWF3200" s="14"/>
      <c r="FWG3200" s="14"/>
      <c r="FWH3200" s="14"/>
      <c r="FWI3200" s="14"/>
      <c r="FWJ3200" s="14"/>
      <c r="FWK3200" s="14"/>
      <c r="FWL3200" s="14"/>
      <c r="FWM3200" s="14"/>
      <c r="FWN3200" s="14"/>
      <c r="FWO3200" s="14"/>
      <c r="FWP3200" s="14"/>
      <c r="FWQ3200" s="14"/>
      <c r="FWR3200" s="14"/>
      <c r="FWS3200" s="14"/>
      <c r="FWT3200" s="14"/>
      <c r="FWU3200" s="14"/>
      <c r="FWV3200" s="14"/>
      <c r="FWW3200" s="14"/>
      <c r="FWX3200" s="14"/>
      <c r="FWY3200" s="14"/>
      <c r="FWZ3200" s="14"/>
      <c r="FXA3200" s="14"/>
      <c r="FXB3200" s="14"/>
      <c r="FXC3200" s="14"/>
      <c r="FXD3200" s="14"/>
      <c r="FXE3200" s="14"/>
      <c r="FXF3200" s="14"/>
      <c r="FXG3200" s="14"/>
      <c r="FXH3200" s="14"/>
      <c r="FXI3200" s="14"/>
      <c r="FXJ3200" s="14"/>
      <c r="FXK3200" s="14"/>
      <c r="FXL3200" s="14"/>
      <c r="FXM3200" s="14"/>
      <c r="FXN3200" s="14"/>
      <c r="FXO3200" s="14"/>
      <c r="FXP3200" s="14"/>
      <c r="FXQ3200" s="14"/>
      <c r="FXR3200" s="14"/>
      <c r="FXS3200" s="14"/>
      <c r="FXT3200" s="14"/>
      <c r="FXU3200" s="14"/>
      <c r="FXV3200" s="14"/>
      <c r="FXW3200" s="14"/>
      <c r="FXX3200" s="14"/>
      <c r="FXY3200" s="14"/>
      <c r="FXZ3200" s="14"/>
      <c r="FYA3200" s="14"/>
      <c r="FYB3200" s="14"/>
      <c r="FYC3200" s="14"/>
      <c r="FYD3200" s="14"/>
      <c r="FYE3200" s="14"/>
      <c r="FYF3200" s="14"/>
      <c r="FYG3200" s="14"/>
      <c r="FYH3200" s="14"/>
      <c r="FYI3200" s="14"/>
      <c r="FYJ3200" s="14"/>
      <c r="FYK3200" s="14"/>
      <c r="FYL3200" s="14"/>
      <c r="FYM3200" s="14"/>
      <c r="FYN3200" s="14"/>
      <c r="FYO3200" s="14"/>
      <c r="FYP3200" s="14"/>
      <c r="FYQ3200" s="14"/>
      <c r="FYR3200" s="14"/>
      <c r="FYS3200" s="14"/>
      <c r="FYT3200" s="14"/>
      <c r="FYU3200" s="14"/>
      <c r="FYV3200" s="14"/>
      <c r="FYW3200" s="14"/>
      <c r="FYX3200" s="14"/>
      <c r="FYY3200" s="14"/>
      <c r="FYZ3200" s="14"/>
      <c r="FZA3200" s="14"/>
      <c r="FZB3200" s="14"/>
      <c r="FZC3200" s="14"/>
      <c r="FZD3200" s="14"/>
      <c r="FZE3200" s="14"/>
      <c r="FZF3200" s="14"/>
      <c r="FZG3200" s="14"/>
      <c r="FZH3200" s="14"/>
      <c r="FZI3200" s="14"/>
      <c r="FZJ3200" s="14"/>
      <c r="FZK3200" s="14"/>
      <c r="FZL3200" s="14"/>
      <c r="FZM3200" s="14"/>
      <c r="FZN3200" s="14"/>
      <c r="FZO3200" s="14"/>
      <c r="FZP3200" s="14"/>
      <c r="FZQ3200" s="14"/>
      <c r="FZR3200" s="14"/>
      <c r="FZS3200" s="14"/>
      <c r="FZT3200" s="14"/>
      <c r="FZU3200" s="14"/>
      <c r="FZV3200" s="14"/>
      <c r="FZW3200" s="14"/>
      <c r="FZX3200" s="14"/>
      <c r="FZY3200" s="14"/>
      <c r="FZZ3200" s="14"/>
      <c r="GAA3200" s="14"/>
      <c r="GAB3200" s="14"/>
      <c r="GAC3200" s="14"/>
      <c r="GAD3200" s="14"/>
      <c r="GAE3200" s="14"/>
      <c r="GAF3200" s="14"/>
      <c r="GAG3200" s="14"/>
      <c r="GAH3200" s="14"/>
      <c r="GAI3200" s="14"/>
      <c r="GAJ3200" s="14"/>
      <c r="GAK3200" s="14"/>
      <c r="GAL3200" s="14"/>
      <c r="GAM3200" s="14"/>
      <c r="GAN3200" s="14"/>
      <c r="GAO3200" s="14"/>
      <c r="GAP3200" s="14"/>
      <c r="GAQ3200" s="14"/>
      <c r="GAR3200" s="14"/>
      <c r="GAS3200" s="14"/>
      <c r="GAT3200" s="14"/>
      <c r="GAU3200" s="14"/>
      <c r="GAV3200" s="14"/>
      <c r="GAW3200" s="14"/>
      <c r="GAX3200" s="14"/>
      <c r="GAY3200" s="14"/>
      <c r="GAZ3200" s="14"/>
      <c r="GBA3200" s="14"/>
      <c r="GBB3200" s="14"/>
      <c r="GBC3200" s="14"/>
      <c r="GBD3200" s="14"/>
      <c r="GBE3200" s="14"/>
      <c r="GBF3200" s="14"/>
      <c r="GBG3200" s="14"/>
      <c r="GBH3200" s="14"/>
      <c r="GBI3200" s="14"/>
      <c r="GBJ3200" s="14"/>
      <c r="GBK3200" s="14"/>
      <c r="GBL3200" s="14"/>
      <c r="GBM3200" s="14"/>
      <c r="GBN3200" s="14"/>
      <c r="GBO3200" s="14"/>
      <c r="GBP3200" s="14"/>
      <c r="GBQ3200" s="14"/>
      <c r="GBR3200" s="14"/>
      <c r="GBS3200" s="14"/>
      <c r="GBT3200" s="14"/>
      <c r="GBU3200" s="14"/>
      <c r="GBV3200" s="14"/>
      <c r="GBW3200" s="14"/>
      <c r="GBX3200" s="14"/>
      <c r="GBY3200" s="14"/>
      <c r="GBZ3200" s="14"/>
      <c r="GCA3200" s="14"/>
      <c r="GCB3200" s="14"/>
      <c r="GCC3200" s="14"/>
      <c r="GCD3200" s="14"/>
      <c r="GCE3200" s="14"/>
      <c r="GCF3200" s="14"/>
      <c r="GCG3200" s="14"/>
      <c r="GCH3200" s="14"/>
      <c r="GCI3200" s="14"/>
      <c r="GCJ3200" s="14"/>
      <c r="GCK3200" s="14"/>
      <c r="GCL3200" s="14"/>
      <c r="GCM3200" s="14"/>
      <c r="GCN3200" s="14"/>
      <c r="GCO3200" s="14"/>
      <c r="GCP3200" s="14"/>
      <c r="GCQ3200" s="14"/>
      <c r="GCR3200" s="14"/>
      <c r="GCS3200" s="14"/>
      <c r="GCT3200" s="14"/>
      <c r="GCU3200" s="14"/>
      <c r="GCV3200" s="14"/>
      <c r="GCW3200" s="14"/>
      <c r="GCX3200" s="14"/>
      <c r="GCY3200" s="14"/>
      <c r="GCZ3200" s="14"/>
      <c r="GDA3200" s="14"/>
      <c r="GDB3200" s="14"/>
      <c r="GDC3200" s="14"/>
      <c r="GDD3200" s="14"/>
      <c r="GDE3200" s="14"/>
      <c r="GDF3200" s="14"/>
      <c r="GDG3200" s="14"/>
      <c r="GDH3200" s="14"/>
      <c r="GDI3200" s="14"/>
      <c r="GDJ3200" s="14"/>
      <c r="GDK3200" s="14"/>
      <c r="GDL3200" s="14"/>
      <c r="GDM3200" s="14"/>
      <c r="GDN3200" s="14"/>
      <c r="GDO3200" s="14"/>
      <c r="GDP3200" s="14"/>
      <c r="GDQ3200" s="14"/>
      <c r="GDR3200" s="14"/>
      <c r="GDS3200" s="14"/>
      <c r="GDT3200" s="14"/>
      <c r="GDU3200" s="14"/>
      <c r="GDV3200" s="14"/>
      <c r="GDW3200" s="14"/>
      <c r="GDX3200" s="14"/>
      <c r="GDY3200" s="14"/>
      <c r="GDZ3200" s="14"/>
      <c r="GEA3200" s="14"/>
      <c r="GEB3200" s="14"/>
      <c r="GEC3200" s="14"/>
      <c r="GED3200" s="14"/>
      <c r="GEE3200" s="14"/>
      <c r="GEF3200" s="14"/>
      <c r="GEG3200" s="14"/>
      <c r="GEH3200" s="14"/>
      <c r="GEI3200" s="14"/>
      <c r="GEJ3200" s="14"/>
      <c r="GEK3200" s="14"/>
      <c r="GEL3200" s="14"/>
      <c r="GEM3200" s="14"/>
      <c r="GEN3200" s="14"/>
      <c r="GEO3200" s="14"/>
      <c r="GEP3200" s="14"/>
      <c r="GEQ3200" s="14"/>
      <c r="GER3200" s="14"/>
      <c r="GES3200" s="14"/>
      <c r="GET3200" s="14"/>
      <c r="GEU3200" s="14"/>
      <c r="GEV3200" s="14"/>
      <c r="GEW3200" s="14"/>
      <c r="GEX3200" s="14"/>
      <c r="GEY3200" s="14"/>
      <c r="GEZ3200" s="14"/>
      <c r="GFA3200" s="14"/>
      <c r="GFB3200" s="14"/>
      <c r="GFC3200" s="14"/>
      <c r="GFD3200" s="14"/>
      <c r="GFE3200" s="14"/>
      <c r="GFF3200" s="14"/>
      <c r="GFG3200" s="14"/>
      <c r="GFH3200" s="14"/>
      <c r="GFI3200" s="14"/>
      <c r="GFJ3200" s="14"/>
      <c r="GFK3200" s="14"/>
      <c r="GFL3200" s="14"/>
      <c r="GFM3200" s="14"/>
      <c r="GFN3200" s="14"/>
      <c r="GFO3200" s="14"/>
      <c r="GFP3200" s="14"/>
      <c r="GFQ3200" s="14"/>
      <c r="GFR3200" s="14"/>
      <c r="GFS3200" s="14"/>
      <c r="GFT3200" s="14"/>
      <c r="GFU3200" s="14"/>
      <c r="GFV3200" s="14"/>
      <c r="GFW3200" s="14"/>
      <c r="GFX3200" s="14"/>
      <c r="GFY3200" s="14"/>
      <c r="GFZ3200" s="14"/>
      <c r="GGA3200" s="14"/>
      <c r="GGB3200" s="14"/>
      <c r="GGC3200" s="14"/>
      <c r="GGD3200" s="14"/>
      <c r="GGE3200" s="14"/>
      <c r="GGF3200" s="14"/>
      <c r="GGG3200" s="14"/>
      <c r="GGH3200" s="14"/>
      <c r="GGI3200" s="14"/>
      <c r="GGJ3200" s="14"/>
      <c r="GGK3200" s="14"/>
      <c r="GGL3200" s="14"/>
      <c r="GGM3200" s="14"/>
      <c r="GGN3200" s="14"/>
      <c r="GGO3200" s="14"/>
      <c r="GGP3200" s="14"/>
      <c r="GGQ3200" s="14"/>
      <c r="GGR3200" s="14"/>
      <c r="GGS3200" s="14"/>
      <c r="GGT3200" s="14"/>
      <c r="GGU3200" s="14"/>
      <c r="GGV3200" s="14"/>
      <c r="GGW3200" s="14"/>
      <c r="GGX3200" s="14"/>
      <c r="GGY3200" s="14"/>
      <c r="GGZ3200" s="14"/>
      <c r="GHA3200" s="14"/>
      <c r="GHB3200" s="14"/>
      <c r="GHC3200" s="14"/>
      <c r="GHD3200" s="14"/>
      <c r="GHE3200" s="14"/>
      <c r="GHF3200" s="14"/>
      <c r="GHG3200" s="14"/>
      <c r="GHH3200" s="14"/>
      <c r="GHI3200" s="14"/>
      <c r="GHJ3200" s="14"/>
      <c r="GHK3200" s="14"/>
      <c r="GHL3200" s="14"/>
      <c r="GHM3200" s="14"/>
      <c r="GHN3200" s="14"/>
      <c r="GHO3200" s="14"/>
      <c r="GHP3200" s="14"/>
      <c r="GHQ3200" s="14"/>
      <c r="GHR3200" s="14"/>
      <c r="GHS3200" s="14"/>
      <c r="GHT3200" s="14"/>
      <c r="GHU3200" s="14"/>
      <c r="GHV3200" s="14"/>
      <c r="GHW3200" s="14"/>
      <c r="GHX3200" s="14"/>
      <c r="GHY3200" s="14"/>
      <c r="GHZ3200" s="14"/>
      <c r="GIA3200" s="14"/>
      <c r="GIB3200" s="14"/>
      <c r="GIC3200" s="14"/>
      <c r="GID3200" s="14"/>
      <c r="GIE3200" s="14"/>
      <c r="GIF3200" s="14"/>
      <c r="GIG3200" s="14"/>
      <c r="GIH3200" s="14"/>
      <c r="GII3200" s="14"/>
      <c r="GIJ3200" s="14"/>
      <c r="GIK3200" s="14"/>
      <c r="GIL3200" s="14"/>
      <c r="GIM3200" s="14"/>
      <c r="GIN3200" s="14"/>
      <c r="GIO3200" s="14"/>
      <c r="GIP3200" s="14"/>
      <c r="GIQ3200" s="14"/>
      <c r="GIR3200" s="14"/>
      <c r="GIS3200" s="14"/>
      <c r="GIT3200" s="14"/>
      <c r="GIU3200" s="14"/>
      <c r="GIV3200" s="14"/>
      <c r="GIW3200" s="14"/>
      <c r="GIX3200" s="14"/>
      <c r="GIY3200" s="14"/>
      <c r="GIZ3200" s="14"/>
      <c r="GJA3200" s="14"/>
      <c r="GJB3200" s="14"/>
      <c r="GJC3200" s="14"/>
      <c r="GJD3200" s="14"/>
      <c r="GJE3200" s="14"/>
      <c r="GJF3200" s="14"/>
      <c r="GJG3200" s="14"/>
      <c r="GJH3200" s="14"/>
      <c r="GJI3200" s="14"/>
      <c r="GJJ3200" s="14"/>
      <c r="GJK3200" s="14"/>
      <c r="GJL3200" s="14"/>
      <c r="GJM3200" s="14"/>
      <c r="GJN3200" s="14"/>
      <c r="GJO3200" s="14"/>
      <c r="GJP3200" s="14"/>
      <c r="GJQ3200" s="14"/>
      <c r="GJR3200" s="14"/>
      <c r="GJS3200" s="14"/>
      <c r="GJT3200" s="14"/>
      <c r="GJU3200" s="14"/>
      <c r="GJV3200" s="14"/>
      <c r="GJW3200" s="14"/>
      <c r="GJX3200" s="14"/>
      <c r="GJY3200" s="14"/>
      <c r="GJZ3200" s="14"/>
      <c r="GKA3200" s="14"/>
      <c r="GKB3200" s="14"/>
      <c r="GKC3200" s="14"/>
      <c r="GKD3200" s="14"/>
      <c r="GKE3200" s="14"/>
      <c r="GKF3200" s="14"/>
      <c r="GKG3200" s="14"/>
      <c r="GKH3200" s="14"/>
      <c r="GKI3200" s="14"/>
      <c r="GKJ3200" s="14"/>
      <c r="GKK3200" s="14"/>
      <c r="GKL3200" s="14"/>
      <c r="GKM3200" s="14"/>
      <c r="GKN3200" s="14"/>
      <c r="GKO3200" s="14"/>
      <c r="GKP3200" s="14"/>
      <c r="GKQ3200" s="14"/>
      <c r="GKR3200" s="14"/>
      <c r="GKS3200" s="14"/>
      <c r="GKT3200" s="14"/>
      <c r="GKU3200" s="14"/>
      <c r="GKV3200" s="14"/>
      <c r="GKW3200" s="14"/>
      <c r="GKX3200" s="14"/>
      <c r="GKY3200" s="14"/>
      <c r="GKZ3200" s="14"/>
      <c r="GLA3200" s="14"/>
      <c r="GLB3200" s="14"/>
      <c r="GLC3200" s="14"/>
      <c r="GLD3200" s="14"/>
      <c r="GLE3200" s="14"/>
      <c r="GLF3200" s="14"/>
      <c r="GLG3200" s="14"/>
      <c r="GLH3200" s="14"/>
      <c r="GLI3200" s="14"/>
      <c r="GLJ3200" s="14"/>
      <c r="GLK3200" s="14"/>
      <c r="GLL3200" s="14"/>
      <c r="GLM3200" s="14"/>
      <c r="GLN3200" s="14"/>
      <c r="GLO3200" s="14"/>
      <c r="GLP3200" s="14"/>
      <c r="GLQ3200" s="14"/>
      <c r="GLR3200" s="14"/>
      <c r="GLS3200" s="14"/>
      <c r="GLT3200" s="14"/>
      <c r="GLU3200" s="14"/>
      <c r="GLV3200" s="14"/>
      <c r="GLW3200" s="14"/>
      <c r="GLX3200" s="14"/>
      <c r="GLY3200" s="14"/>
      <c r="GLZ3200" s="14"/>
      <c r="GMA3200" s="14"/>
      <c r="GMB3200" s="14"/>
      <c r="GMC3200" s="14"/>
      <c r="GMD3200" s="14"/>
      <c r="GME3200" s="14"/>
      <c r="GMF3200" s="14"/>
      <c r="GMG3200" s="14"/>
      <c r="GMH3200" s="14"/>
      <c r="GMI3200" s="14"/>
      <c r="GMJ3200" s="14"/>
      <c r="GMK3200" s="14"/>
      <c r="GML3200" s="14"/>
      <c r="GMM3200" s="14"/>
      <c r="GMN3200" s="14"/>
      <c r="GMO3200" s="14"/>
      <c r="GMP3200" s="14"/>
      <c r="GMQ3200" s="14"/>
      <c r="GMR3200" s="14"/>
      <c r="GMS3200" s="14"/>
      <c r="GMT3200" s="14"/>
      <c r="GMU3200" s="14"/>
      <c r="GMV3200" s="14"/>
      <c r="GMW3200" s="14"/>
      <c r="GMX3200" s="14"/>
      <c r="GMY3200" s="14"/>
      <c r="GMZ3200" s="14"/>
      <c r="GNA3200" s="14"/>
      <c r="GNB3200" s="14"/>
      <c r="GNC3200" s="14"/>
      <c r="GND3200" s="14"/>
      <c r="GNE3200" s="14"/>
      <c r="GNF3200" s="14"/>
      <c r="GNG3200" s="14"/>
      <c r="GNH3200" s="14"/>
      <c r="GNI3200" s="14"/>
      <c r="GNJ3200" s="14"/>
      <c r="GNK3200" s="14"/>
      <c r="GNL3200" s="14"/>
      <c r="GNM3200" s="14"/>
      <c r="GNN3200" s="14"/>
      <c r="GNO3200" s="14"/>
      <c r="GNP3200" s="14"/>
      <c r="GNQ3200" s="14"/>
      <c r="GNR3200" s="14"/>
      <c r="GNS3200" s="14"/>
      <c r="GNT3200" s="14"/>
      <c r="GNU3200" s="14"/>
      <c r="GNV3200" s="14"/>
      <c r="GNW3200" s="14"/>
      <c r="GNX3200" s="14"/>
      <c r="GNY3200" s="14"/>
      <c r="GNZ3200" s="14"/>
      <c r="GOA3200" s="14"/>
      <c r="GOB3200" s="14"/>
      <c r="GOC3200" s="14"/>
      <c r="GOD3200" s="14"/>
      <c r="GOE3200" s="14"/>
      <c r="GOF3200" s="14"/>
      <c r="GOG3200" s="14"/>
      <c r="GOH3200" s="14"/>
      <c r="GOI3200" s="14"/>
      <c r="GOJ3200" s="14"/>
      <c r="GOK3200" s="14"/>
      <c r="GOL3200" s="14"/>
      <c r="GOM3200" s="14"/>
      <c r="GON3200" s="14"/>
      <c r="GOO3200" s="14"/>
      <c r="GOP3200" s="14"/>
      <c r="GOQ3200" s="14"/>
      <c r="GOR3200" s="14"/>
      <c r="GOS3200" s="14"/>
      <c r="GOT3200" s="14"/>
      <c r="GOU3200" s="14"/>
      <c r="GOV3200" s="14"/>
      <c r="GOW3200" s="14"/>
      <c r="GOX3200" s="14"/>
      <c r="GOY3200" s="14"/>
      <c r="GOZ3200" s="14"/>
      <c r="GPA3200" s="14"/>
      <c r="GPB3200" s="14"/>
      <c r="GPC3200" s="14"/>
      <c r="GPD3200" s="14"/>
      <c r="GPE3200" s="14"/>
      <c r="GPF3200" s="14"/>
      <c r="GPG3200" s="14"/>
      <c r="GPH3200" s="14"/>
      <c r="GPI3200" s="14"/>
      <c r="GPJ3200" s="14"/>
      <c r="GPK3200" s="14"/>
      <c r="GPL3200" s="14"/>
      <c r="GPM3200" s="14"/>
      <c r="GPN3200" s="14"/>
      <c r="GPO3200" s="14"/>
      <c r="GPP3200" s="14"/>
      <c r="GPQ3200" s="14"/>
      <c r="GPR3200" s="14"/>
      <c r="GPS3200" s="14"/>
      <c r="GPT3200" s="14"/>
      <c r="GPU3200" s="14"/>
      <c r="GPV3200" s="14"/>
      <c r="GPW3200" s="14"/>
      <c r="GPX3200" s="14"/>
      <c r="GPY3200" s="14"/>
      <c r="GPZ3200" s="14"/>
      <c r="GQA3200" s="14"/>
      <c r="GQB3200" s="14"/>
      <c r="GQC3200" s="14"/>
      <c r="GQD3200" s="14"/>
      <c r="GQE3200" s="14"/>
      <c r="GQF3200" s="14"/>
      <c r="GQG3200" s="14"/>
      <c r="GQH3200" s="14"/>
      <c r="GQI3200" s="14"/>
      <c r="GQJ3200" s="14"/>
      <c r="GQK3200" s="14"/>
      <c r="GQL3200" s="14"/>
      <c r="GQM3200" s="14"/>
      <c r="GQN3200" s="14"/>
      <c r="GQO3200" s="14"/>
      <c r="GQP3200" s="14"/>
      <c r="GQQ3200" s="14"/>
      <c r="GQR3200" s="14"/>
      <c r="GQS3200" s="14"/>
      <c r="GQT3200" s="14"/>
      <c r="GQU3200" s="14"/>
      <c r="GQV3200" s="14"/>
      <c r="GQW3200" s="14"/>
      <c r="GQX3200" s="14"/>
      <c r="GQY3200" s="14"/>
      <c r="GQZ3200" s="14"/>
      <c r="GRA3200" s="14"/>
      <c r="GRB3200" s="14"/>
      <c r="GRC3200" s="14"/>
      <c r="GRD3200" s="14"/>
      <c r="GRE3200" s="14"/>
      <c r="GRF3200" s="14"/>
      <c r="GRG3200" s="14"/>
      <c r="GRH3200" s="14"/>
      <c r="GRI3200" s="14"/>
      <c r="GRJ3200" s="14"/>
      <c r="GRK3200" s="14"/>
      <c r="GRL3200" s="14"/>
      <c r="GRM3200" s="14"/>
      <c r="GRN3200" s="14"/>
      <c r="GRO3200" s="14"/>
      <c r="GRP3200" s="14"/>
      <c r="GRQ3200" s="14"/>
      <c r="GRR3200" s="14"/>
      <c r="GRS3200" s="14"/>
      <c r="GRT3200" s="14"/>
      <c r="GRU3200" s="14"/>
      <c r="GRV3200" s="14"/>
      <c r="GRW3200" s="14"/>
      <c r="GRX3200" s="14"/>
      <c r="GRY3200" s="14"/>
      <c r="GRZ3200" s="14"/>
      <c r="GSA3200" s="14"/>
      <c r="GSB3200" s="14"/>
      <c r="GSC3200" s="14"/>
      <c r="GSD3200" s="14"/>
      <c r="GSE3200" s="14"/>
      <c r="GSF3200" s="14"/>
      <c r="GSG3200" s="14"/>
      <c r="GSH3200" s="14"/>
      <c r="GSI3200" s="14"/>
      <c r="GSJ3200" s="14"/>
      <c r="GSK3200" s="14"/>
      <c r="GSL3200" s="14"/>
      <c r="GSM3200" s="14"/>
      <c r="GSN3200" s="14"/>
      <c r="GSO3200" s="14"/>
      <c r="GSP3200" s="14"/>
      <c r="GSQ3200" s="14"/>
      <c r="GSR3200" s="14"/>
      <c r="GSS3200" s="14"/>
      <c r="GST3200" s="14"/>
      <c r="GSU3200" s="14"/>
      <c r="GSV3200" s="14"/>
      <c r="GSW3200" s="14"/>
      <c r="GSX3200" s="14"/>
      <c r="GSY3200" s="14"/>
      <c r="GSZ3200" s="14"/>
      <c r="GTA3200" s="14"/>
      <c r="GTB3200" s="14"/>
      <c r="GTC3200" s="14"/>
      <c r="GTD3200" s="14"/>
      <c r="GTE3200" s="14"/>
      <c r="GTF3200" s="14"/>
      <c r="GTG3200" s="14"/>
      <c r="GTH3200" s="14"/>
      <c r="GTI3200" s="14"/>
      <c r="GTJ3200" s="14"/>
      <c r="GTK3200" s="14"/>
      <c r="GTL3200" s="14"/>
      <c r="GTM3200" s="14"/>
      <c r="GTN3200" s="14"/>
      <c r="GTO3200" s="14"/>
      <c r="GTP3200" s="14"/>
      <c r="GTQ3200" s="14"/>
      <c r="GTR3200" s="14"/>
      <c r="GTS3200" s="14"/>
      <c r="GTT3200" s="14"/>
      <c r="GTU3200" s="14"/>
      <c r="GTV3200" s="14"/>
      <c r="GTW3200" s="14"/>
      <c r="GTX3200" s="14"/>
      <c r="GTY3200" s="14"/>
      <c r="GTZ3200" s="14"/>
      <c r="GUA3200" s="14"/>
      <c r="GUB3200" s="14"/>
      <c r="GUC3200" s="14"/>
      <c r="GUD3200" s="14"/>
      <c r="GUE3200" s="14"/>
      <c r="GUF3200" s="14"/>
      <c r="GUG3200" s="14"/>
      <c r="GUH3200" s="14"/>
      <c r="GUI3200" s="14"/>
      <c r="GUJ3200" s="14"/>
      <c r="GUK3200" s="14"/>
      <c r="GUL3200" s="14"/>
      <c r="GUM3200" s="14"/>
      <c r="GUN3200" s="14"/>
      <c r="GUO3200" s="14"/>
      <c r="GUP3200" s="14"/>
      <c r="GUQ3200" s="14"/>
      <c r="GUR3200" s="14"/>
      <c r="GUS3200" s="14"/>
      <c r="GUT3200" s="14"/>
      <c r="GUU3200" s="14"/>
      <c r="GUV3200" s="14"/>
      <c r="GUW3200" s="14"/>
      <c r="GUX3200" s="14"/>
      <c r="GUY3200" s="14"/>
      <c r="GUZ3200" s="14"/>
      <c r="GVA3200" s="14"/>
      <c r="GVB3200" s="14"/>
      <c r="GVC3200" s="14"/>
      <c r="GVD3200" s="14"/>
      <c r="GVE3200" s="14"/>
      <c r="GVF3200" s="14"/>
      <c r="GVG3200" s="14"/>
      <c r="GVH3200" s="14"/>
      <c r="GVI3200" s="14"/>
      <c r="GVJ3200" s="14"/>
      <c r="GVK3200" s="14"/>
      <c r="GVL3200" s="14"/>
      <c r="GVM3200" s="14"/>
      <c r="GVN3200" s="14"/>
      <c r="GVO3200" s="14"/>
      <c r="GVP3200" s="14"/>
      <c r="GVQ3200" s="14"/>
      <c r="GVR3200" s="14"/>
      <c r="GVS3200" s="14"/>
      <c r="GVT3200" s="14"/>
      <c r="GVU3200" s="14"/>
      <c r="GVV3200" s="14"/>
      <c r="GVW3200" s="14"/>
      <c r="GVX3200" s="14"/>
      <c r="GVY3200" s="14"/>
      <c r="GVZ3200" s="14"/>
      <c r="GWA3200" s="14"/>
      <c r="GWB3200" s="14"/>
      <c r="GWC3200" s="14"/>
      <c r="GWD3200" s="14"/>
      <c r="GWE3200" s="14"/>
      <c r="GWF3200" s="14"/>
      <c r="GWG3200" s="14"/>
      <c r="GWH3200" s="14"/>
      <c r="GWI3200" s="14"/>
      <c r="GWJ3200" s="14"/>
      <c r="GWK3200" s="14"/>
      <c r="GWL3200" s="14"/>
      <c r="GWM3200" s="14"/>
      <c r="GWN3200" s="14"/>
      <c r="GWO3200" s="14"/>
      <c r="GWP3200" s="14"/>
      <c r="GWQ3200" s="14"/>
      <c r="GWR3200" s="14"/>
      <c r="GWS3200" s="14"/>
      <c r="GWT3200" s="14"/>
      <c r="GWU3200" s="14"/>
      <c r="GWV3200" s="14"/>
      <c r="GWW3200" s="14"/>
      <c r="GWX3200" s="14"/>
      <c r="GWY3200" s="14"/>
      <c r="GWZ3200" s="14"/>
      <c r="GXA3200" s="14"/>
      <c r="GXB3200" s="14"/>
      <c r="GXC3200" s="14"/>
      <c r="GXD3200" s="14"/>
      <c r="GXE3200" s="14"/>
      <c r="GXF3200" s="14"/>
      <c r="GXG3200" s="14"/>
      <c r="GXH3200" s="14"/>
      <c r="GXI3200" s="14"/>
      <c r="GXJ3200" s="14"/>
      <c r="GXK3200" s="14"/>
      <c r="GXL3200" s="14"/>
      <c r="GXM3200" s="14"/>
      <c r="GXN3200" s="14"/>
      <c r="GXO3200" s="14"/>
      <c r="GXP3200" s="14"/>
      <c r="GXQ3200" s="14"/>
      <c r="GXR3200" s="14"/>
      <c r="GXS3200" s="14"/>
      <c r="GXT3200" s="14"/>
      <c r="GXU3200" s="14"/>
      <c r="GXV3200" s="14"/>
      <c r="GXW3200" s="14"/>
      <c r="GXX3200" s="14"/>
      <c r="GXY3200" s="14"/>
      <c r="GXZ3200" s="14"/>
      <c r="GYA3200" s="14"/>
      <c r="GYB3200" s="14"/>
      <c r="GYC3200" s="14"/>
      <c r="GYD3200" s="14"/>
      <c r="GYE3200" s="14"/>
      <c r="GYF3200" s="14"/>
      <c r="GYG3200" s="14"/>
      <c r="GYH3200" s="14"/>
      <c r="GYI3200" s="14"/>
      <c r="GYJ3200" s="14"/>
      <c r="GYK3200" s="14"/>
      <c r="GYL3200" s="14"/>
      <c r="GYM3200" s="14"/>
      <c r="GYN3200" s="14"/>
      <c r="GYO3200" s="14"/>
      <c r="GYP3200" s="14"/>
      <c r="GYQ3200" s="14"/>
      <c r="GYR3200" s="14"/>
      <c r="GYS3200" s="14"/>
      <c r="GYT3200" s="14"/>
      <c r="GYU3200" s="14"/>
      <c r="GYV3200" s="14"/>
      <c r="GYW3200" s="14"/>
      <c r="GYX3200" s="14"/>
      <c r="GYY3200" s="14"/>
      <c r="GYZ3200" s="14"/>
      <c r="GZA3200" s="14"/>
      <c r="GZB3200" s="14"/>
      <c r="GZC3200" s="14"/>
      <c r="GZD3200" s="14"/>
      <c r="GZE3200" s="14"/>
      <c r="GZF3200" s="14"/>
      <c r="GZG3200" s="14"/>
      <c r="GZH3200" s="14"/>
      <c r="GZI3200" s="14"/>
      <c r="GZJ3200" s="14"/>
      <c r="GZK3200" s="14"/>
      <c r="GZL3200" s="14"/>
      <c r="GZM3200" s="14"/>
      <c r="GZN3200" s="14"/>
      <c r="GZO3200" s="14"/>
      <c r="GZP3200" s="14"/>
      <c r="GZQ3200" s="14"/>
      <c r="GZR3200" s="14"/>
      <c r="GZS3200" s="14"/>
      <c r="GZT3200" s="14"/>
      <c r="GZU3200" s="14"/>
      <c r="GZV3200" s="14"/>
      <c r="GZW3200" s="14"/>
      <c r="GZX3200" s="14"/>
      <c r="GZY3200" s="14"/>
      <c r="GZZ3200" s="14"/>
      <c r="HAA3200" s="14"/>
      <c r="HAB3200" s="14"/>
      <c r="HAC3200" s="14"/>
      <c r="HAD3200" s="14"/>
      <c r="HAE3200" s="14"/>
      <c r="HAF3200" s="14"/>
      <c r="HAG3200" s="14"/>
      <c r="HAH3200" s="14"/>
      <c r="HAI3200" s="14"/>
      <c r="HAJ3200" s="14"/>
      <c r="HAK3200" s="14"/>
      <c r="HAL3200" s="14"/>
      <c r="HAM3200" s="14"/>
      <c r="HAN3200" s="14"/>
      <c r="HAO3200" s="14"/>
      <c r="HAP3200" s="14"/>
      <c r="HAQ3200" s="14"/>
      <c r="HAR3200" s="14"/>
      <c r="HAS3200" s="14"/>
      <c r="HAT3200" s="14"/>
      <c r="HAU3200" s="14"/>
      <c r="HAV3200" s="14"/>
      <c r="HAW3200" s="14"/>
      <c r="HAX3200" s="14"/>
      <c r="HAY3200" s="14"/>
      <c r="HAZ3200" s="14"/>
      <c r="HBA3200" s="14"/>
      <c r="HBB3200" s="14"/>
      <c r="HBC3200" s="14"/>
      <c r="HBD3200" s="14"/>
      <c r="HBE3200" s="14"/>
      <c r="HBF3200" s="14"/>
      <c r="HBG3200" s="14"/>
      <c r="HBH3200" s="14"/>
      <c r="HBI3200" s="14"/>
      <c r="HBJ3200" s="14"/>
      <c r="HBK3200" s="14"/>
      <c r="HBL3200" s="14"/>
      <c r="HBM3200" s="14"/>
      <c r="HBN3200" s="14"/>
      <c r="HBO3200" s="14"/>
      <c r="HBP3200" s="14"/>
      <c r="HBQ3200" s="14"/>
      <c r="HBR3200" s="14"/>
      <c r="HBS3200" s="14"/>
      <c r="HBT3200" s="14"/>
      <c r="HBU3200" s="14"/>
      <c r="HBV3200" s="14"/>
      <c r="HBW3200" s="14"/>
      <c r="HBX3200" s="14"/>
      <c r="HBY3200" s="14"/>
      <c r="HBZ3200" s="14"/>
      <c r="HCA3200" s="14"/>
      <c r="HCB3200" s="14"/>
      <c r="HCC3200" s="14"/>
      <c r="HCD3200" s="14"/>
      <c r="HCE3200" s="14"/>
      <c r="HCF3200" s="14"/>
      <c r="HCG3200" s="14"/>
      <c r="HCH3200" s="14"/>
      <c r="HCI3200" s="14"/>
      <c r="HCJ3200" s="14"/>
      <c r="HCK3200" s="14"/>
      <c r="HCL3200" s="14"/>
      <c r="HCM3200" s="14"/>
      <c r="HCN3200" s="14"/>
      <c r="HCO3200" s="14"/>
      <c r="HCP3200" s="14"/>
      <c r="HCQ3200" s="14"/>
      <c r="HCR3200" s="14"/>
      <c r="HCS3200" s="14"/>
      <c r="HCT3200" s="14"/>
      <c r="HCU3200" s="14"/>
      <c r="HCV3200" s="14"/>
      <c r="HCW3200" s="14"/>
      <c r="HCX3200" s="14"/>
      <c r="HCY3200" s="14"/>
      <c r="HCZ3200" s="14"/>
      <c r="HDA3200" s="14"/>
      <c r="HDB3200" s="14"/>
      <c r="HDC3200" s="14"/>
      <c r="HDD3200" s="14"/>
      <c r="HDE3200" s="14"/>
      <c r="HDF3200" s="14"/>
      <c r="HDG3200" s="14"/>
      <c r="HDH3200" s="14"/>
      <c r="HDI3200" s="14"/>
      <c r="HDJ3200" s="14"/>
      <c r="HDK3200" s="14"/>
      <c r="HDL3200" s="14"/>
      <c r="HDM3200" s="14"/>
      <c r="HDN3200" s="14"/>
      <c r="HDO3200" s="14"/>
      <c r="HDP3200" s="14"/>
      <c r="HDQ3200" s="14"/>
      <c r="HDR3200" s="14"/>
      <c r="HDS3200" s="14"/>
      <c r="HDT3200" s="14"/>
      <c r="HDU3200" s="14"/>
      <c r="HDV3200" s="14"/>
      <c r="HDW3200" s="14"/>
      <c r="HDX3200" s="14"/>
      <c r="HDY3200" s="14"/>
      <c r="HDZ3200" s="14"/>
      <c r="HEA3200" s="14"/>
      <c r="HEB3200" s="14"/>
      <c r="HEC3200" s="14"/>
      <c r="HED3200" s="14"/>
      <c r="HEE3200" s="14"/>
      <c r="HEF3200" s="14"/>
      <c r="HEG3200" s="14"/>
      <c r="HEH3200" s="14"/>
      <c r="HEI3200" s="14"/>
      <c r="HEJ3200" s="14"/>
      <c r="HEK3200" s="14"/>
      <c r="HEL3200" s="14"/>
      <c r="HEM3200" s="14"/>
      <c r="HEN3200" s="14"/>
      <c r="HEO3200" s="14"/>
      <c r="HEP3200" s="14"/>
      <c r="HEQ3200" s="14"/>
      <c r="HER3200" s="14"/>
      <c r="HES3200" s="14"/>
      <c r="HET3200" s="14"/>
      <c r="HEU3200" s="14"/>
      <c r="HEV3200" s="14"/>
      <c r="HEW3200" s="14"/>
      <c r="HEX3200" s="14"/>
      <c r="HEY3200" s="14"/>
      <c r="HEZ3200" s="14"/>
      <c r="HFA3200" s="14"/>
      <c r="HFB3200" s="14"/>
      <c r="HFC3200" s="14"/>
      <c r="HFD3200" s="14"/>
      <c r="HFE3200" s="14"/>
      <c r="HFF3200" s="14"/>
      <c r="HFG3200" s="14"/>
      <c r="HFH3200" s="14"/>
      <c r="HFI3200" s="14"/>
      <c r="HFJ3200" s="14"/>
      <c r="HFK3200" s="14"/>
      <c r="HFL3200" s="14"/>
      <c r="HFM3200" s="14"/>
      <c r="HFN3200" s="14"/>
      <c r="HFO3200" s="14"/>
      <c r="HFP3200" s="14"/>
      <c r="HFQ3200" s="14"/>
      <c r="HFR3200" s="14"/>
      <c r="HFS3200" s="14"/>
      <c r="HFT3200" s="14"/>
      <c r="HFU3200" s="14"/>
      <c r="HFV3200" s="14"/>
      <c r="HFW3200" s="14"/>
      <c r="HFX3200" s="14"/>
      <c r="HFY3200" s="14"/>
      <c r="HFZ3200" s="14"/>
      <c r="HGA3200" s="14"/>
      <c r="HGB3200" s="14"/>
      <c r="HGC3200" s="14"/>
      <c r="HGD3200" s="14"/>
      <c r="HGE3200" s="14"/>
      <c r="HGF3200" s="14"/>
      <c r="HGG3200" s="14"/>
      <c r="HGH3200" s="14"/>
      <c r="HGI3200" s="14"/>
      <c r="HGJ3200" s="14"/>
      <c r="HGK3200" s="14"/>
      <c r="HGL3200" s="14"/>
      <c r="HGM3200" s="14"/>
      <c r="HGN3200" s="14"/>
      <c r="HGO3200" s="14"/>
      <c r="HGP3200" s="14"/>
      <c r="HGQ3200" s="14"/>
      <c r="HGR3200" s="14"/>
      <c r="HGS3200" s="14"/>
      <c r="HGT3200" s="14"/>
      <c r="HGU3200" s="14"/>
      <c r="HGV3200" s="14"/>
      <c r="HGW3200" s="14"/>
      <c r="HGX3200" s="14"/>
      <c r="HGY3200" s="14"/>
      <c r="HGZ3200" s="14"/>
      <c r="HHA3200" s="14"/>
      <c r="HHB3200" s="14"/>
      <c r="HHC3200" s="14"/>
      <c r="HHD3200" s="14"/>
      <c r="HHE3200" s="14"/>
      <c r="HHF3200" s="14"/>
      <c r="HHG3200" s="14"/>
      <c r="HHH3200" s="14"/>
      <c r="HHI3200" s="14"/>
      <c r="HHJ3200" s="14"/>
      <c r="HHK3200" s="14"/>
      <c r="HHL3200" s="14"/>
      <c r="HHM3200" s="14"/>
      <c r="HHN3200" s="14"/>
      <c r="HHO3200" s="14"/>
      <c r="HHP3200" s="14"/>
      <c r="HHQ3200" s="14"/>
      <c r="HHR3200" s="14"/>
      <c r="HHS3200" s="14"/>
      <c r="HHT3200" s="14"/>
      <c r="HHU3200" s="14"/>
      <c r="HHV3200" s="14"/>
      <c r="HHW3200" s="14"/>
      <c r="HHX3200" s="14"/>
      <c r="HHY3200" s="14"/>
      <c r="HHZ3200" s="14"/>
      <c r="HIA3200" s="14"/>
      <c r="HIB3200" s="14"/>
      <c r="HIC3200" s="14"/>
      <c r="HID3200" s="14"/>
      <c r="HIE3200" s="14"/>
      <c r="HIF3200" s="14"/>
      <c r="HIG3200" s="14"/>
      <c r="HIH3200" s="14"/>
      <c r="HII3200" s="14"/>
      <c r="HIJ3200" s="14"/>
      <c r="HIK3200" s="14"/>
      <c r="HIL3200" s="14"/>
      <c r="HIM3200" s="14"/>
      <c r="HIN3200" s="14"/>
      <c r="HIO3200" s="14"/>
      <c r="HIP3200" s="14"/>
      <c r="HIQ3200" s="14"/>
      <c r="HIR3200" s="14"/>
      <c r="HIS3200" s="14"/>
      <c r="HIT3200" s="14"/>
      <c r="HIU3200" s="14"/>
      <c r="HIV3200" s="14"/>
      <c r="HIW3200" s="14"/>
      <c r="HIX3200" s="14"/>
      <c r="HIY3200" s="14"/>
      <c r="HIZ3200" s="14"/>
      <c r="HJA3200" s="14"/>
      <c r="HJB3200" s="14"/>
      <c r="HJC3200" s="14"/>
      <c r="HJD3200" s="14"/>
      <c r="HJE3200" s="14"/>
      <c r="HJF3200" s="14"/>
      <c r="HJG3200" s="14"/>
      <c r="HJH3200" s="14"/>
      <c r="HJI3200" s="14"/>
      <c r="HJJ3200" s="14"/>
      <c r="HJK3200" s="14"/>
      <c r="HJL3200" s="14"/>
      <c r="HJM3200" s="14"/>
      <c r="HJN3200" s="14"/>
      <c r="HJO3200" s="14"/>
      <c r="HJP3200" s="14"/>
      <c r="HJQ3200" s="14"/>
      <c r="HJR3200" s="14"/>
      <c r="HJS3200" s="14"/>
      <c r="HJT3200" s="14"/>
      <c r="HJU3200" s="14"/>
      <c r="HJV3200" s="14"/>
      <c r="HJW3200" s="14"/>
      <c r="HJX3200" s="14"/>
      <c r="HJY3200" s="14"/>
      <c r="HJZ3200" s="14"/>
      <c r="HKA3200" s="14"/>
      <c r="HKB3200" s="14"/>
      <c r="HKC3200" s="14"/>
      <c r="HKD3200" s="14"/>
      <c r="HKE3200" s="14"/>
      <c r="HKF3200" s="14"/>
      <c r="HKG3200" s="14"/>
      <c r="HKH3200" s="14"/>
      <c r="HKI3200" s="14"/>
      <c r="HKJ3200" s="14"/>
      <c r="HKK3200" s="14"/>
      <c r="HKL3200" s="14"/>
      <c r="HKM3200" s="14"/>
      <c r="HKN3200" s="14"/>
      <c r="HKO3200" s="14"/>
      <c r="HKP3200" s="14"/>
      <c r="HKQ3200" s="14"/>
      <c r="HKR3200" s="14"/>
      <c r="HKS3200" s="14"/>
      <c r="HKT3200" s="14"/>
      <c r="HKU3200" s="14"/>
      <c r="HKV3200" s="14"/>
      <c r="HKW3200" s="14"/>
      <c r="HKX3200" s="14"/>
      <c r="HKY3200" s="14"/>
      <c r="HKZ3200" s="14"/>
      <c r="HLA3200" s="14"/>
      <c r="HLB3200" s="14"/>
      <c r="HLC3200" s="14"/>
      <c r="HLD3200" s="14"/>
      <c r="HLE3200" s="14"/>
      <c r="HLF3200" s="14"/>
      <c r="HLG3200" s="14"/>
      <c r="HLH3200" s="14"/>
      <c r="HLI3200" s="14"/>
      <c r="HLJ3200" s="14"/>
      <c r="HLK3200" s="14"/>
      <c r="HLL3200" s="14"/>
      <c r="HLM3200" s="14"/>
      <c r="HLN3200" s="14"/>
      <c r="HLO3200" s="14"/>
      <c r="HLP3200" s="14"/>
      <c r="HLQ3200" s="14"/>
      <c r="HLR3200" s="14"/>
      <c r="HLS3200" s="14"/>
      <c r="HLT3200" s="14"/>
      <c r="HLU3200" s="14"/>
      <c r="HLV3200" s="14"/>
      <c r="HLW3200" s="14"/>
      <c r="HLX3200" s="14"/>
      <c r="HLY3200" s="14"/>
      <c r="HLZ3200" s="14"/>
      <c r="HMA3200" s="14"/>
      <c r="HMB3200" s="14"/>
      <c r="HMC3200" s="14"/>
      <c r="HMD3200" s="14"/>
      <c r="HME3200" s="14"/>
      <c r="HMF3200" s="14"/>
      <c r="HMG3200" s="14"/>
      <c r="HMH3200" s="14"/>
      <c r="HMI3200" s="14"/>
      <c r="HMJ3200" s="14"/>
      <c r="HMK3200" s="14"/>
      <c r="HML3200" s="14"/>
      <c r="HMM3200" s="14"/>
      <c r="HMN3200" s="14"/>
      <c r="HMO3200" s="14"/>
      <c r="HMP3200" s="14"/>
      <c r="HMQ3200" s="14"/>
      <c r="HMR3200" s="14"/>
      <c r="HMS3200" s="14"/>
      <c r="HMT3200" s="14"/>
      <c r="HMU3200" s="14"/>
      <c r="HMV3200" s="14"/>
      <c r="HMW3200" s="14"/>
      <c r="HMX3200" s="14"/>
      <c r="HMY3200" s="14"/>
      <c r="HMZ3200" s="14"/>
      <c r="HNA3200" s="14"/>
      <c r="HNB3200" s="14"/>
      <c r="HNC3200" s="14"/>
      <c r="HND3200" s="14"/>
      <c r="HNE3200" s="14"/>
      <c r="HNF3200" s="14"/>
      <c r="HNG3200" s="14"/>
      <c r="HNH3200" s="14"/>
      <c r="HNI3200" s="14"/>
      <c r="HNJ3200" s="14"/>
      <c r="HNK3200" s="14"/>
      <c r="HNL3200" s="14"/>
      <c r="HNM3200" s="14"/>
      <c r="HNN3200" s="14"/>
      <c r="HNO3200" s="14"/>
      <c r="HNP3200" s="14"/>
      <c r="HNQ3200" s="14"/>
      <c r="HNR3200" s="14"/>
      <c r="HNS3200" s="14"/>
      <c r="HNT3200" s="14"/>
      <c r="HNU3200" s="14"/>
      <c r="HNV3200" s="14"/>
      <c r="HNW3200" s="14"/>
      <c r="HNX3200" s="14"/>
      <c r="HNY3200" s="14"/>
      <c r="HNZ3200" s="14"/>
      <c r="HOA3200" s="14"/>
      <c r="HOB3200" s="14"/>
      <c r="HOC3200" s="14"/>
      <c r="HOD3200" s="14"/>
      <c r="HOE3200" s="14"/>
      <c r="HOF3200" s="14"/>
      <c r="HOG3200" s="14"/>
      <c r="HOH3200" s="14"/>
      <c r="HOI3200" s="14"/>
      <c r="HOJ3200" s="14"/>
      <c r="HOK3200" s="14"/>
      <c r="HOL3200" s="14"/>
      <c r="HOM3200" s="14"/>
      <c r="HON3200" s="14"/>
      <c r="HOO3200" s="14"/>
      <c r="HOP3200" s="14"/>
      <c r="HOQ3200" s="14"/>
      <c r="HOR3200" s="14"/>
      <c r="HOS3200" s="14"/>
      <c r="HOT3200" s="14"/>
      <c r="HOU3200" s="14"/>
      <c r="HOV3200" s="14"/>
      <c r="HOW3200" s="14"/>
      <c r="HOX3200" s="14"/>
      <c r="HOY3200" s="14"/>
      <c r="HOZ3200" s="14"/>
      <c r="HPA3200" s="14"/>
      <c r="HPB3200" s="14"/>
      <c r="HPC3200" s="14"/>
      <c r="HPD3200" s="14"/>
      <c r="HPE3200" s="14"/>
      <c r="HPF3200" s="14"/>
      <c r="HPG3200" s="14"/>
      <c r="HPH3200" s="14"/>
      <c r="HPI3200" s="14"/>
      <c r="HPJ3200" s="14"/>
      <c r="HPK3200" s="14"/>
      <c r="HPL3200" s="14"/>
      <c r="HPM3200" s="14"/>
      <c r="HPN3200" s="14"/>
      <c r="HPO3200" s="14"/>
      <c r="HPP3200" s="14"/>
      <c r="HPQ3200" s="14"/>
      <c r="HPR3200" s="14"/>
      <c r="HPS3200" s="14"/>
      <c r="HPT3200" s="14"/>
      <c r="HPU3200" s="14"/>
      <c r="HPV3200" s="14"/>
      <c r="HPW3200" s="14"/>
      <c r="HPX3200" s="14"/>
      <c r="HPY3200" s="14"/>
      <c r="HPZ3200" s="14"/>
      <c r="HQA3200" s="14"/>
      <c r="HQB3200" s="14"/>
      <c r="HQC3200" s="14"/>
      <c r="HQD3200" s="14"/>
      <c r="HQE3200" s="14"/>
      <c r="HQF3200" s="14"/>
      <c r="HQG3200" s="14"/>
      <c r="HQH3200" s="14"/>
      <c r="HQI3200" s="14"/>
      <c r="HQJ3200" s="14"/>
      <c r="HQK3200" s="14"/>
      <c r="HQL3200" s="14"/>
      <c r="HQM3200" s="14"/>
      <c r="HQN3200" s="14"/>
      <c r="HQO3200" s="14"/>
      <c r="HQP3200" s="14"/>
      <c r="HQQ3200" s="14"/>
      <c r="HQR3200" s="14"/>
      <c r="HQS3200" s="14"/>
      <c r="HQT3200" s="14"/>
      <c r="HQU3200" s="14"/>
      <c r="HQV3200" s="14"/>
      <c r="HQW3200" s="14"/>
      <c r="HQX3200" s="14"/>
      <c r="HQY3200" s="14"/>
      <c r="HQZ3200" s="14"/>
      <c r="HRA3200" s="14"/>
      <c r="HRB3200" s="14"/>
      <c r="HRC3200" s="14"/>
      <c r="HRD3200" s="14"/>
      <c r="HRE3200" s="14"/>
      <c r="HRF3200" s="14"/>
      <c r="HRG3200" s="14"/>
      <c r="HRH3200" s="14"/>
      <c r="HRI3200" s="14"/>
      <c r="HRJ3200" s="14"/>
      <c r="HRK3200" s="14"/>
      <c r="HRL3200" s="14"/>
      <c r="HRM3200" s="14"/>
      <c r="HRN3200" s="14"/>
      <c r="HRO3200" s="14"/>
      <c r="HRP3200" s="14"/>
      <c r="HRQ3200" s="14"/>
      <c r="HRR3200" s="14"/>
      <c r="HRS3200" s="14"/>
      <c r="HRT3200" s="14"/>
      <c r="HRU3200" s="14"/>
      <c r="HRV3200" s="14"/>
      <c r="HRW3200" s="14"/>
      <c r="HRX3200" s="14"/>
      <c r="HRY3200" s="14"/>
      <c r="HRZ3200" s="14"/>
      <c r="HSA3200" s="14"/>
      <c r="HSB3200" s="14"/>
      <c r="HSC3200" s="14"/>
      <c r="HSD3200" s="14"/>
      <c r="HSE3200" s="14"/>
      <c r="HSF3200" s="14"/>
      <c r="HSG3200" s="14"/>
      <c r="HSH3200" s="14"/>
      <c r="HSI3200" s="14"/>
      <c r="HSJ3200" s="14"/>
      <c r="HSK3200" s="14"/>
      <c r="HSL3200" s="14"/>
      <c r="HSM3200" s="14"/>
      <c r="HSN3200" s="14"/>
      <c r="HSO3200" s="14"/>
      <c r="HSP3200" s="14"/>
      <c r="HSQ3200" s="14"/>
      <c r="HSR3200" s="14"/>
      <c r="HSS3200" s="14"/>
      <c r="HST3200" s="14"/>
      <c r="HSU3200" s="14"/>
      <c r="HSV3200" s="14"/>
      <c r="HSW3200" s="14"/>
      <c r="HSX3200" s="14"/>
      <c r="HSY3200" s="14"/>
      <c r="HSZ3200" s="14"/>
      <c r="HTA3200" s="14"/>
      <c r="HTB3200" s="14"/>
      <c r="HTC3200" s="14"/>
      <c r="HTD3200" s="14"/>
      <c r="HTE3200" s="14"/>
      <c r="HTF3200" s="14"/>
      <c r="HTG3200" s="14"/>
      <c r="HTH3200" s="14"/>
      <c r="HTI3200" s="14"/>
      <c r="HTJ3200" s="14"/>
      <c r="HTK3200" s="14"/>
      <c r="HTL3200" s="14"/>
      <c r="HTM3200" s="14"/>
      <c r="HTN3200" s="14"/>
      <c r="HTO3200" s="14"/>
      <c r="HTP3200" s="14"/>
      <c r="HTQ3200" s="14"/>
      <c r="HTR3200" s="14"/>
      <c r="HTS3200" s="14"/>
      <c r="HTT3200" s="14"/>
      <c r="HTU3200" s="14"/>
      <c r="HTV3200" s="14"/>
      <c r="HTW3200" s="14"/>
      <c r="HTX3200" s="14"/>
      <c r="HTY3200" s="14"/>
      <c r="HTZ3200" s="14"/>
      <c r="HUA3200" s="14"/>
      <c r="HUB3200" s="14"/>
      <c r="HUC3200" s="14"/>
      <c r="HUD3200" s="14"/>
      <c r="HUE3200" s="14"/>
      <c r="HUF3200" s="14"/>
      <c r="HUG3200" s="14"/>
      <c r="HUH3200" s="14"/>
      <c r="HUI3200" s="14"/>
      <c r="HUJ3200" s="14"/>
      <c r="HUK3200" s="14"/>
      <c r="HUL3200" s="14"/>
      <c r="HUM3200" s="14"/>
      <c r="HUN3200" s="14"/>
      <c r="HUO3200" s="14"/>
      <c r="HUP3200" s="14"/>
      <c r="HUQ3200" s="14"/>
      <c r="HUR3200" s="14"/>
      <c r="HUS3200" s="14"/>
      <c r="HUT3200" s="14"/>
      <c r="HUU3200" s="14"/>
      <c r="HUV3200" s="14"/>
      <c r="HUW3200" s="14"/>
      <c r="HUX3200" s="14"/>
      <c r="HUY3200" s="14"/>
      <c r="HUZ3200" s="14"/>
      <c r="HVA3200" s="14"/>
      <c r="HVB3200" s="14"/>
      <c r="HVC3200" s="14"/>
      <c r="HVD3200" s="14"/>
      <c r="HVE3200" s="14"/>
      <c r="HVF3200" s="14"/>
      <c r="HVG3200" s="14"/>
      <c r="HVH3200" s="14"/>
      <c r="HVI3200" s="14"/>
      <c r="HVJ3200" s="14"/>
      <c r="HVK3200" s="14"/>
      <c r="HVL3200" s="14"/>
      <c r="HVM3200" s="14"/>
      <c r="HVN3200" s="14"/>
      <c r="HVO3200" s="14"/>
      <c r="HVP3200" s="14"/>
      <c r="HVQ3200" s="14"/>
      <c r="HVR3200" s="14"/>
      <c r="HVS3200" s="14"/>
      <c r="HVT3200" s="14"/>
      <c r="HVU3200" s="14"/>
      <c r="HVV3200" s="14"/>
      <c r="HVW3200" s="14"/>
      <c r="HVX3200" s="14"/>
      <c r="HVY3200" s="14"/>
      <c r="HVZ3200" s="14"/>
      <c r="HWA3200" s="14"/>
      <c r="HWB3200" s="14"/>
      <c r="HWC3200" s="14"/>
      <c r="HWD3200" s="14"/>
      <c r="HWE3200" s="14"/>
      <c r="HWF3200" s="14"/>
      <c r="HWG3200" s="14"/>
      <c r="HWH3200" s="14"/>
      <c r="HWI3200" s="14"/>
      <c r="HWJ3200" s="14"/>
      <c r="HWK3200" s="14"/>
      <c r="HWL3200" s="14"/>
      <c r="HWM3200" s="14"/>
      <c r="HWN3200" s="14"/>
      <c r="HWO3200" s="14"/>
      <c r="HWP3200" s="14"/>
      <c r="HWQ3200" s="14"/>
      <c r="HWR3200" s="14"/>
      <c r="HWS3200" s="14"/>
      <c r="HWT3200" s="14"/>
      <c r="HWU3200" s="14"/>
      <c r="HWV3200" s="14"/>
      <c r="HWW3200" s="14"/>
      <c r="HWX3200" s="14"/>
      <c r="HWY3200" s="14"/>
      <c r="HWZ3200" s="14"/>
      <c r="HXA3200" s="14"/>
      <c r="HXB3200" s="14"/>
      <c r="HXC3200" s="14"/>
      <c r="HXD3200" s="14"/>
      <c r="HXE3200" s="14"/>
      <c r="HXF3200" s="14"/>
      <c r="HXG3200" s="14"/>
      <c r="HXH3200" s="14"/>
      <c r="HXI3200" s="14"/>
      <c r="HXJ3200" s="14"/>
      <c r="HXK3200" s="14"/>
      <c r="HXL3200" s="14"/>
      <c r="HXM3200" s="14"/>
      <c r="HXN3200" s="14"/>
      <c r="HXO3200" s="14"/>
      <c r="HXP3200" s="14"/>
      <c r="HXQ3200" s="14"/>
      <c r="HXR3200" s="14"/>
      <c r="HXS3200" s="14"/>
      <c r="HXT3200" s="14"/>
      <c r="HXU3200" s="14"/>
      <c r="HXV3200" s="14"/>
      <c r="HXW3200" s="14"/>
      <c r="HXX3200" s="14"/>
      <c r="HXY3200" s="14"/>
      <c r="HXZ3200" s="14"/>
      <c r="HYA3200" s="14"/>
      <c r="HYB3200" s="14"/>
      <c r="HYC3200" s="14"/>
      <c r="HYD3200" s="14"/>
      <c r="HYE3200" s="14"/>
      <c r="HYF3200" s="14"/>
      <c r="HYG3200" s="14"/>
      <c r="HYH3200" s="14"/>
      <c r="HYI3200" s="14"/>
      <c r="HYJ3200" s="14"/>
      <c r="HYK3200" s="14"/>
      <c r="HYL3200" s="14"/>
      <c r="HYM3200" s="14"/>
      <c r="HYN3200" s="14"/>
      <c r="HYO3200" s="14"/>
      <c r="HYP3200" s="14"/>
      <c r="HYQ3200" s="14"/>
      <c r="HYR3200" s="14"/>
      <c r="HYS3200" s="14"/>
      <c r="HYT3200" s="14"/>
      <c r="HYU3200" s="14"/>
      <c r="HYV3200" s="14"/>
      <c r="HYW3200" s="14"/>
      <c r="HYX3200" s="14"/>
      <c r="HYY3200" s="14"/>
      <c r="HYZ3200" s="14"/>
      <c r="HZA3200" s="14"/>
      <c r="HZB3200" s="14"/>
      <c r="HZC3200" s="14"/>
      <c r="HZD3200" s="14"/>
      <c r="HZE3200" s="14"/>
      <c r="HZF3200" s="14"/>
      <c r="HZG3200" s="14"/>
      <c r="HZH3200" s="14"/>
      <c r="HZI3200" s="14"/>
      <c r="HZJ3200" s="14"/>
      <c r="HZK3200" s="14"/>
      <c r="HZL3200" s="14"/>
      <c r="HZM3200" s="14"/>
      <c r="HZN3200" s="14"/>
      <c r="HZO3200" s="14"/>
      <c r="HZP3200" s="14"/>
      <c r="HZQ3200" s="14"/>
      <c r="HZR3200" s="14"/>
      <c r="HZS3200" s="14"/>
      <c r="HZT3200" s="14"/>
      <c r="HZU3200" s="14"/>
      <c r="HZV3200" s="14"/>
      <c r="HZW3200" s="14"/>
      <c r="HZX3200" s="14"/>
      <c r="HZY3200" s="14"/>
      <c r="HZZ3200" s="14"/>
      <c r="IAA3200" s="14"/>
      <c r="IAB3200" s="14"/>
      <c r="IAC3200" s="14"/>
      <c r="IAD3200" s="14"/>
      <c r="IAE3200" s="14"/>
      <c r="IAF3200" s="14"/>
      <c r="IAG3200" s="14"/>
      <c r="IAH3200" s="14"/>
      <c r="IAI3200" s="14"/>
      <c r="IAJ3200" s="14"/>
      <c r="IAK3200" s="14"/>
      <c r="IAL3200" s="14"/>
      <c r="IAM3200" s="14"/>
      <c r="IAN3200" s="14"/>
      <c r="IAO3200" s="14"/>
      <c r="IAP3200" s="14"/>
      <c r="IAQ3200" s="14"/>
      <c r="IAR3200" s="14"/>
      <c r="IAS3200" s="14"/>
      <c r="IAT3200" s="14"/>
      <c r="IAU3200" s="14"/>
      <c r="IAV3200" s="14"/>
      <c r="IAW3200" s="14"/>
      <c r="IAX3200" s="14"/>
      <c r="IAY3200" s="14"/>
      <c r="IAZ3200" s="14"/>
      <c r="IBA3200" s="14"/>
      <c r="IBB3200" s="14"/>
      <c r="IBC3200" s="14"/>
      <c r="IBD3200" s="14"/>
      <c r="IBE3200" s="14"/>
      <c r="IBF3200" s="14"/>
      <c r="IBG3200" s="14"/>
      <c r="IBH3200" s="14"/>
      <c r="IBI3200" s="14"/>
      <c r="IBJ3200" s="14"/>
      <c r="IBK3200" s="14"/>
      <c r="IBL3200" s="14"/>
      <c r="IBM3200" s="14"/>
      <c r="IBN3200" s="14"/>
      <c r="IBO3200" s="14"/>
      <c r="IBP3200" s="14"/>
      <c r="IBQ3200" s="14"/>
      <c r="IBR3200" s="14"/>
      <c r="IBS3200" s="14"/>
      <c r="IBT3200" s="14"/>
      <c r="IBU3200" s="14"/>
      <c r="IBV3200" s="14"/>
      <c r="IBW3200" s="14"/>
      <c r="IBX3200" s="14"/>
      <c r="IBY3200" s="14"/>
      <c r="IBZ3200" s="14"/>
      <c r="ICA3200" s="14"/>
      <c r="ICB3200" s="14"/>
      <c r="ICC3200" s="14"/>
      <c r="ICD3200" s="14"/>
      <c r="ICE3200" s="14"/>
      <c r="ICF3200" s="14"/>
      <c r="ICG3200" s="14"/>
      <c r="ICH3200" s="14"/>
      <c r="ICI3200" s="14"/>
      <c r="ICJ3200" s="14"/>
      <c r="ICK3200" s="14"/>
      <c r="ICL3200" s="14"/>
      <c r="ICM3200" s="14"/>
      <c r="ICN3200" s="14"/>
      <c r="ICO3200" s="14"/>
      <c r="ICP3200" s="14"/>
      <c r="ICQ3200" s="14"/>
      <c r="ICR3200" s="14"/>
      <c r="ICS3200" s="14"/>
      <c r="ICT3200" s="14"/>
      <c r="ICU3200" s="14"/>
      <c r="ICV3200" s="14"/>
      <c r="ICW3200" s="14"/>
      <c r="ICX3200" s="14"/>
      <c r="ICY3200" s="14"/>
      <c r="ICZ3200" s="14"/>
      <c r="IDA3200" s="14"/>
      <c r="IDB3200" s="14"/>
      <c r="IDC3200" s="14"/>
      <c r="IDD3200" s="14"/>
      <c r="IDE3200" s="14"/>
      <c r="IDF3200" s="14"/>
      <c r="IDG3200" s="14"/>
      <c r="IDH3200" s="14"/>
      <c r="IDI3200" s="14"/>
      <c r="IDJ3200" s="14"/>
      <c r="IDK3200" s="14"/>
      <c r="IDL3200" s="14"/>
      <c r="IDM3200" s="14"/>
      <c r="IDN3200" s="14"/>
      <c r="IDO3200" s="14"/>
      <c r="IDP3200" s="14"/>
      <c r="IDQ3200" s="14"/>
      <c r="IDR3200" s="14"/>
      <c r="IDS3200" s="14"/>
      <c r="IDT3200" s="14"/>
      <c r="IDU3200" s="14"/>
      <c r="IDV3200" s="14"/>
      <c r="IDW3200" s="14"/>
      <c r="IDX3200" s="14"/>
      <c r="IDY3200" s="14"/>
      <c r="IDZ3200" s="14"/>
      <c r="IEA3200" s="14"/>
      <c r="IEB3200" s="14"/>
      <c r="IEC3200" s="14"/>
      <c r="IED3200" s="14"/>
      <c r="IEE3200" s="14"/>
      <c r="IEF3200" s="14"/>
      <c r="IEG3200" s="14"/>
      <c r="IEH3200" s="14"/>
      <c r="IEI3200" s="14"/>
      <c r="IEJ3200" s="14"/>
      <c r="IEK3200" s="14"/>
      <c r="IEL3200" s="14"/>
      <c r="IEM3200" s="14"/>
      <c r="IEN3200" s="14"/>
      <c r="IEO3200" s="14"/>
      <c r="IEP3200" s="14"/>
      <c r="IEQ3200" s="14"/>
      <c r="IER3200" s="14"/>
      <c r="IES3200" s="14"/>
      <c r="IET3200" s="14"/>
      <c r="IEU3200" s="14"/>
      <c r="IEV3200" s="14"/>
      <c r="IEW3200" s="14"/>
      <c r="IEX3200" s="14"/>
      <c r="IEY3200" s="14"/>
      <c r="IEZ3200" s="14"/>
      <c r="IFA3200" s="14"/>
      <c r="IFB3200" s="14"/>
      <c r="IFC3200" s="14"/>
      <c r="IFD3200" s="14"/>
      <c r="IFE3200" s="14"/>
      <c r="IFF3200" s="14"/>
      <c r="IFG3200" s="14"/>
      <c r="IFH3200" s="14"/>
      <c r="IFI3200" s="14"/>
      <c r="IFJ3200" s="14"/>
      <c r="IFK3200" s="14"/>
      <c r="IFL3200" s="14"/>
      <c r="IFM3200" s="14"/>
      <c r="IFN3200" s="14"/>
      <c r="IFO3200" s="14"/>
      <c r="IFP3200" s="14"/>
      <c r="IFQ3200" s="14"/>
      <c r="IFR3200" s="14"/>
      <c r="IFS3200" s="14"/>
      <c r="IFT3200" s="14"/>
      <c r="IFU3200" s="14"/>
      <c r="IFV3200" s="14"/>
      <c r="IFW3200" s="14"/>
      <c r="IFX3200" s="14"/>
      <c r="IFY3200" s="14"/>
      <c r="IFZ3200" s="14"/>
      <c r="IGA3200" s="14"/>
      <c r="IGB3200" s="14"/>
      <c r="IGC3200" s="14"/>
      <c r="IGD3200" s="14"/>
      <c r="IGE3200" s="14"/>
      <c r="IGF3200" s="14"/>
      <c r="IGG3200" s="14"/>
      <c r="IGH3200" s="14"/>
      <c r="IGI3200" s="14"/>
      <c r="IGJ3200" s="14"/>
      <c r="IGK3200" s="14"/>
      <c r="IGL3200" s="14"/>
      <c r="IGM3200" s="14"/>
      <c r="IGN3200" s="14"/>
      <c r="IGO3200" s="14"/>
      <c r="IGP3200" s="14"/>
      <c r="IGQ3200" s="14"/>
      <c r="IGR3200" s="14"/>
      <c r="IGS3200" s="14"/>
      <c r="IGT3200" s="14"/>
      <c r="IGU3200" s="14"/>
      <c r="IGV3200" s="14"/>
      <c r="IGW3200" s="14"/>
      <c r="IGX3200" s="14"/>
      <c r="IGY3200" s="14"/>
      <c r="IGZ3200" s="14"/>
      <c r="IHA3200" s="14"/>
      <c r="IHB3200" s="14"/>
      <c r="IHC3200" s="14"/>
      <c r="IHD3200" s="14"/>
      <c r="IHE3200" s="14"/>
      <c r="IHF3200" s="14"/>
      <c r="IHG3200" s="14"/>
      <c r="IHH3200" s="14"/>
      <c r="IHI3200" s="14"/>
      <c r="IHJ3200" s="14"/>
      <c r="IHK3200" s="14"/>
      <c r="IHL3200" s="14"/>
      <c r="IHM3200" s="14"/>
      <c r="IHN3200" s="14"/>
      <c r="IHO3200" s="14"/>
      <c r="IHP3200" s="14"/>
      <c r="IHQ3200" s="14"/>
      <c r="IHR3200" s="14"/>
      <c r="IHS3200" s="14"/>
      <c r="IHT3200" s="14"/>
      <c r="IHU3200" s="14"/>
      <c r="IHV3200" s="14"/>
      <c r="IHW3200" s="14"/>
      <c r="IHX3200" s="14"/>
      <c r="IHY3200" s="14"/>
      <c r="IHZ3200" s="14"/>
      <c r="IIA3200" s="14"/>
      <c r="IIB3200" s="14"/>
      <c r="IIC3200" s="14"/>
      <c r="IID3200" s="14"/>
      <c r="IIE3200" s="14"/>
      <c r="IIF3200" s="14"/>
      <c r="IIG3200" s="14"/>
      <c r="IIH3200" s="14"/>
      <c r="III3200" s="14"/>
      <c r="IIJ3200" s="14"/>
      <c r="IIK3200" s="14"/>
      <c r="IIL3200" s="14"/>
      <c r="IIM3200" s="14"/>
      <c r="IIN3200" s="14"/>
      <c r="IIO3200" s="14"/>
      <c r="IIP3200" s="14"/>
      <c r="IIQ3200" s="14"/>
      <c r="IIR3200" s="14"/>
      <c r="IIS3200" s="14"/>
      <c r="IIT3200" s="14"/>
      <c r="IIU3200" s="14"/>
      <c r="IIV3200" s="14"/>
      <c r="IIW3200" s="14"/>
      <c r="IIX3200" s="14"/>
      <c r="IIY3200" s="14"/>
      <c r="IIZ3200" s="14"/>
      <c r="IJA3200" s="14"/>
      <c r="IJB3200" s="14"/>
      <c r="IJC3200" s="14"/>
      <c r="IJD3200" s="14"/>
      <c r="IJE3200" s="14"/>
      <c r="IJF3200" s="14"/>
      <c r="IJG3200" s="14"/>
      <c r="IJH3200" s="14"/>
      <c r="IJI3200" s="14"/>
      <c r="IJJ3200" s="14"/>
      <c r="IJK3200" s="14"/>
      <c r="IJL3200" s="14"/>
      <c r="IJM3200" s="14"/>
      <c r="IJN3200" s="14"/>
      <c r="IJO3200" s="14"/>
      <c r="IJP3200" s="14"/>
      <c r="IJQ3200" s="14"/>
      <c r="IJR3200" s="14"/>
      <c r="IJS3200" s="14"/>
      <c r="IJT3200" s="14"/>
      <c r="IJU3200" s="14"/>
      <c r="IJV3200" s="14"/>
      <c r="IJW3200" s="14"/>
      <c r="IJX3200" s="14"/>
      <c r="IJY3200" s="14"/>
      <c r="IJZ3200" s="14"/>
      <c r="IKA3200" s="14"/>
      <c r="IKB3200" s="14"/>
      <c r="IKC3200" s="14"/>
      <c r="IKD3200" s="14"/>
      <c r="IKE3200" s="14"/>
      <c r="IKF3200" s="14"/>
      <c r="IKG3200" s="14"/>
      <c r="IKH3200" s="14"/>
      <c r="IKI3200" s="14"/>
      <c r="IKJ3200" s="14"/>
      <c r="IKK3200" s="14"/>
      <c r="IKL3200" s="14"/>
      <c r="IKM3200" s="14"/>
      <c r="IKN3200" s="14"/>
      <c r="IKO3200" s="14"/>
      <c r="IKP3200" s="14"/>
      <c r="IKQ3200" s="14"/>
      <c r="IKR3200" s="14"/>
      <c r="IKS3200" s="14"/>
      <c r="IKT3200" s="14"/>
      <c r="IKU3200" s="14"/>
      <c r="IKV3200" s="14"/>
      <c r="IKW3200" s="14"/>
      <c r="IKX3200" s="14"/>
      <c r="IKY3200" s="14"/>
      <c r="IKZ3200" s="14"/>
      <c r="ILA3200" s="14"/>
      <c r="ILB3200" s="14"/>
      <c r="ILC3200" s="14"/>
      <c r="ILD3200" s="14"/>
      <c r="ILE3200" s="14"/>
      <c r="ILF3200" s="14"/>
      <c r="ILG3200" s="14"/>
      <c r="ILH3200" s="14"/>
      <c r="ILI3200" s="14"/>
      <c r="ILJ3200" s="14"/>
      <c r="ILK3200" s="14"/>
      <c r="ILL3200" s="14"/>
      <c r="ILM3200" s="14"/>
      <c r="ILN3200" s="14"/>
      <c r="ILO3200" s="14"/>
      <c r="ILP3200" s="14"/>
      <c r="ILQ3200" s="14"/>
      <c r="ILR3200" s="14"/>
      <c r="ILS3200" s="14"/>
      <c r="ILT3200" s="14"/>
      <c r="ILU3200" s="14"/>
      <c r="ILV3200" s="14"/>
      <c r="ILW3200" s="14"/>
      <c r="ILX3200" s="14"/>
      <c r="ILY3200" s="14"/>
      <c r="ILZ3200" s="14"/>
      <c r="IMA3200" s="14"/>
      <c r="IMB3200" s="14"/>
      <c r="IMC3200" s="14"/>
      <c r="IMD3200" s="14"/>
      <c r="IME3200" s="14"/>
      <c r="IMF3200" s="14"/>
      <c r="IMG3200" s="14"/>
      <c r="IMH3200" s="14"/>
      <c r="IMI3200" s="14"/>
      <c r="IMJ3200" s="14"/>
      <c r="IMK3200" s="14"/>
      <c r="IML3200" s="14"/>
      <c r="IMM3200" s="14"/>
      <c r="IMN3200" s="14"/>
      <c r="IMO3200" s="14"/>
      <c r="IMP3200" s="14"/>
      <c r="IMQ3200" s="14"/>
      <c r="IMR3200" s="14"/>
      <c r="IMS3200" s="14"/>
      <c r="IMT3200" s="14"/>
      <c r="IMU3200" s="14"/>
      <c r="IMV3200" s="14"/>
      <c r="IMW3200" s="14"/>
      <c r="IMX3200" s="14"/>
      <c r="IMY3200" s="14"/>
      <c r="IMZ3200" s="14"/>
      <c r="INA3200" s="14"/>
      <c r="INB3200" s="14"/>
      <c r="INC3200" s="14"/>
      <c r="IND3200" s="14"/>
      <c r="INE3200" s="14"/>
      <c r="INF3200" s="14"/>
      <c r="ING3200" s="14"/>
      <c r="INH3200" s="14"/>
      <c r="INI3200" s="14"/>
      <c r="INJ3200" s="14"/>
      <c r="INK3200" s="14"/>
      <c r="INL3200" s="14"/>
      <c r="INM3200" s="14"/>
      <c r="INN3200" s="14"/>
      <c r="INO3200" s="14"/>
      <c r="INP3200" s="14"/>
      <c r="INQ3200" s="14"/>
      <c r="INR3200" s="14"/>
      <c r="INS3200" s="14"/>
      <c r="INT3200" s="14"/>
      <c r="INU3200" s="14"/>
      <c r="INV3200" s="14"/>
      <c r="INW3200" s="14"/>
      <c r="INX3200" s="14"/>
      <c r="INY3200" s="14"/>
      <c r="INZ3200" s="14"/>
      <c r="IOA3200" s="14"/>
      <c r="IOB3200" s="14"/>
      <c r="IOC3200" s="14"/>
      <c r="IOD3200" s="14"/>
      <c r="IOE3200" s="14"/>
      <c r="IOF3200" s="14"/>
      <c r="IOG3200" s="14"/>
      <c r="IOH3200" s="14"/>
      <c r="IOI3200" s="14"/>
      <c r="IOJ3200" s="14"/>
      <c r="IOK3200" s="14"/>
      <c r="IOL3200" s="14"/>
      <c r="IOM3200" s="14"/>
      <c r="ION3200" s="14"/>
      <c r="IOO3200" s="14"/>
      <c r="IOP3200" s="14"/>
      <c r="IOQ3200" s="14"/>
      <c r="IOR3200" s="14"/>
      <c r="IOS3200" s="14"/>
      <c r="IOT3200" s="14"/>
      <c r="IOU3200" s="14"/>
      <c r="IOV3200" s="14"/>
      <c r="IOW3200" s="14"/>
      <c r="IOX3200" s="14"/>
      <c r="IOY3200" s="14"/>
      <c r="IOZ3200" s="14"/>
      <c r="IPA3200" s="14"/>
      <c r="IPB3200" s="14"/>
      <c r="IPC3200" s="14"/>
      <c r="IPD3200" s="14"/>
      <c r="IPE3200" s="14"/>
      <c r="IPF3200" s="14"/>
      <c r="IPG3200" s="14"/>
      <c r="IPH3200" s="14"/>
      <c r="IPI3200" s="14"/>
      <c r="IPJ3200" s="14"/>
      <c r="IPK3200" s="14"/>
      <c r="IPL3200" s="14"/>
      <c r="IPM3200" s="14"/>
      <c r="IPN3200" s="14"/>
      <c r="IPO3200" s="14"/>
      <c r="IPP3200" s="14"/>
      <c r="IPQ3200" s="14"/>
      <c r="IPR3200" s="14"/>
      <c r="IPS3200" s="14"/>
      <c r="IPT3200" s="14"/>
      <c r="IPU3200" s="14"/>
      <c r="IPV3200" s="14"/>
      <c r="IPW3200" s="14"/>
      <c r="IPX3200" s="14"/>
      <c r="IPY3200" s="14"/>
      <c r="IPZ3200" s="14"/>
      <c r="IQA3200" s="14"/>
      <c r="IQB3200" s="14"/>
      <c r="IQC3200" s="14"/>
      <c r="IQD3200" s="14"/>
      <c r="IQE3200" s="14"/>
      <c r="IQF3200" s="14"/>
      <c r="IQG3200" s="14"/>
      <c r="IQH3200" s="14"/>
      <c r="IQI3200" s="14"/>
      <c r="IQJ3200" s="14"/>
      <c r="IQK3200" s="14"/>
      <c r="IQL3200" s="14"/>
      <c r="IQM3200" s="14"/>
      <c r="IQN3200" s="14"/>
      <c r="IQO3200" s="14"/>
      <c r="IQP3200" s="14"/>
      <c r="IQQ3200" s="14"/>
      <c r="IQR3200" s="14"/>
      <c r="IQS3200" s="14"/>
      <c r="IQT3200" s="14"/>
      <c r="IQU3200" s="14"/>
      <c r="IQV3200" s="14"/>
      <c r="IQW3200" s="14"/>
      <c r="IQX3200" s="14"/>
      <c r="IQY3200" s="14"/>
      <c r="IQZ3200" s="14"/>
      <c r="IRA3200" s="14"/>
      <c r="IRB3200" s="14"/>
      <c r="IRC3200" s="14"/>
      <c r="IRD3200" s="14"/>
      <c r="IRE3200" s="14"/>
      <c r="IRF3200" s="14"/>
      <c r="IRG3200" s="14"/>
      <c r="IRH3200" s="14"/>
      <c r="IRI3200" s="14"/>
      <c r="IRJ3200" s="14"/>
      <c r="IRK3200" s="14"/>
      <c r="IRL3200" s="14"/>
      <c r="IRM3200" s="14"/>
      <c r="IRN3200" s="14"/>
      <c r="IRO3200" s="14"/>
      <c r="IRP3200" s="14"/>
      <c r="IRQ3200" s="14"/>
      <c r="IRR3200" s="14"/>
      <c r="IRS3200" s="14"/>
      <c r="IRT3200" s="14"/>
      <c r="IRU3200" s="14"/>
      <c r="IRV3200" s="14"/>
      <c r="IRW3200" s="14"/>
      <c r="IRX3200" s="14"/>
      <c r="IRY3200" s="14"/>
      <c r="IRZ3200" s="14"/>
      <c r="ISA3200" s="14"/>
      <c r="ISB3200" s="14"/>
      <c r="ISC3200" s="14"/>
      <c r="ISD3200" s="14"/>
      <c r="ISE3200" s="14"/>
      <c r="ISF3200" s="14"/>
      <c r="ISG3200" s="14"/>
      <c r="ISH3200" s="14"/>
      <c r="ISI3200" s="14"/>
      <c r="ISJ3200" s="14"/>
      <c r="ISK3200" s="14"/>
      <c r="ISL3200" s="14"/>
      <c r="ISM3200" s="14"/>
      <c r="ISN3200" s="14"/>
      <c r="ISO3200" s="14"/>
      <c r="ISP3200" s="14"/>
      <c r="ISQ3200" s="14"/>
      <c r="ISR3200" s="14"/>
      <c r="ISS3200" s="14"/>
      <c r="IST3200" s="14"/>
      <c r="ISU3200" s="14"/>
      <c r="ISV3200" s="14"/>
      <c r="ISW3200" s="14"/>
      <c r="ISX3200" s="14"/>
      <c r="ISY3200" s="14"/>
      <c r="ISZ3200" s="14"/>
      <c r="ITA3200" s="14"/>
      <c r="ITB3200" s="14"/>
      <c r="ITC3200" s="14"/>
      <c r="ITD3200" s="14"/>
      <c r="ITE3200" s="14"/>
      <c r="ITF3200" s="14"/>
      <c r="ITG3200" s="14"/>
      <c r="ITH3200" s="14"/>
      <c r="ITI3200" s="14"/>
      <c r="ITJ3200" s="14"/>
      <c r="ITK3200" s="14"/>
      <c r="ITL3200" s="14"/>
      <c r="ITM3200" s="14"/>
      <c r="ITN3200" s="14"/>
      <c r="ITO3200" s="14"/>
      <c r="ITP3200" s="14"/>
      <c r="ITQ3200" s="14"/>
      <c r="ITR3200" s="14"/>
      <c r="ITS3200" s="14"/>
      <c r="ITT3200" s="14"/>
      <c r="ITU3200" s="14"/>
      <c r="ITV3200" s="14"/>
      <c r="ITW3200" s="14"/>
      <c r="ITX3200" s="14"/>
      <c r="ITY3200" s="14"/>
      <c r="ITZ3200" s="14"/>
      <c r="IUA3200" s="14"/>
      <c r="IUB3200" s="14"/>
      <c r="IUC3200" s="14"/>
      <c r="IUD3200" s="14"/>
      <c r="IUE3200" s="14"/>
      <c r="IUF3200" s="14"/>
      <c r="IUG3200" s="14"/>
      <c r="IUH3200" s="14"/>
      <c r="IUI3200" s="14"/>
      <c r="IUJ3200" s="14"/>
      <c r="IUK3200" s="14"/>
      <c r="IUL3200" s="14"/>
      <c r="IUM3200" s="14"/>
      <c r="IUN3200" s="14"/>
      <c r="IUO3200" s="14"/>
      <c r="IUP3200" s="14"/>
      <c r="IUQ3200" s="14"/>
      <c r="IUR3200" s="14"/>
      <c r="IUS3200" s="14"/>
      <c r="IUT3200" s="14"/>
      <c r="IUU3200" s="14"/>
      <c r="IUV3200" s="14"/>
      <c r="IUW3200" s="14"/>
      <c r="IUX3200" s="14"/>
      <c r="IUY3200" s="14"/>
      <c r="IUZ3200" s="14"/>
      <c r="IVA3200" s="14"/>
      <c r="IVB3200" s="14"/>
      <c r="IVC3200" s="14"/>
      <c r="IVD3200" s="14"/>
      <c r="IVE3200" s="14"/>
      <c r="IVF3200" s="14"/>
      <c r="IVG3200" s="14"/>
      <c r="IVH3200" s="14"/>
      <c r="IVI3200" s="14"/>
      <c r="IVJ3200" s="14"/>
      <c r="IVK3200" s="14"/>
      <c r="IVL3200" s="14"/>
      <c r="IVM3200" s="14"/>
      <c r="IVN3200" s="14"/>
      <c r="IVO3200" s="14"/>
      <c r="IVP3200" s="14"/>
      <c r="IVQ3200" s="14"/>
      <c r="IVR3200" s="14"/>
      <c r="IVS3200" s="14"/>
      <c r="IVT3200" s="14"/>
      <c r="IVU3200" s="14"/>
      <c r="IVV3200" s="14"/>
      <c r="IVW3200" s="14"/>
      <c r="IVX3200" s="14"/>
      <c r="IVY3200" s="14"/>
      <c r="IVZ3200" s="14"/>
      <c r="IWA3200" s="14"/>
      <c r="IWB3200" s="14"/>
      <c r="IWC3200" s="14"/>
      <c r="IWD3200" s="14"/>
      <c r="IWE3200" s="14"/>
      <c r="IWF3200" s="14"/>
      <c r="IWG3200" s="14"/>
      <c r="IWH3200" s="14"/>
      <c r="IWI3200" s="14"/>
      <c r="IWJ3200" s="14"/>
      <c r="IWK3200" s="14"/>
      <c r="IWL3200" s="14"/>
      <c r="IWM3200" s="14"/>
      <c r="IWN3200" s="14"/>
      <c r="IWO3200" s="14"/>
      <c r="IWP3200" s="14"/>
      <c r="IWQ3200" s="14"/>
      <c r="IWR3200" s="14"/>
      <c r="IWS3200" s="14"/>
      <c r="IWT3200" s="14"/>
      <c r="IWU3200" s="14"/>
      <c r="IWV3200" s="14"/>
      <c r="IWW3200" s="14"/>
      <c r="IWX3200" s="14"/>
      <c r="IWY3200" s="14"/>
      <c r="IWZ3200" s="14"/>
      <c r="IXA3200" s="14"/>
      <c r="IXB3200" s="14"/>
      <c r="IXC3200" s="14"/>
      <c r="IXD3200" s="14"/>
      <c r="IXE3200" s="14"/>
      <c r="IXF3200" s="14"/>
      <c r="IXG3200" s="14"/>
      <c r="IXH3200" s="14"/>
      <c r="IXI3200" s="14"/>
      <c r="IXJ3200" s="14"/>
      <c r="IXK3200" s="14"/>
      <c r="IXL3200" s="14"/>
      <c r="IXM3200" s="14"/>
      <c r="IXN3200" s="14"/>
      <c r="IXO3200" s="14"/>
      <c r="IXP3200" s="14"/>
      <c r="IXQ3200" s="14"/>
      <c r="IXR3200" s="14"/>
      <c r="IXS3200" s="14"/>
      <c r="IXT3200" s="14"/>
      <c r="IXU3200" s="14"/>
      <c r="IXV3200" s="14"/>
      <c r="IXW3200" s="14"/>
      <c r="IXX3200" s="14"/>
      <c r="IXY3200" s="14"/>
      <c r="IXZ3200" s="14"/>
      <c r="IYA3200" s="14"/>
      <c r="IYB3200" s="14"/>
      <c r="IYC3200" s="14"/>
      <c r="IYD3200" s="14"/>
      <c r="IYE3200" s="14"/>
      <c r="IYF3200" s="14"/>
      <c r="IYG3200" s="14"/>
      <c r="IYH3200" s="14"/>
      <c r="IYI3200" s="14"/>
      <c r="IYJ3200" s="14"/>
      <c r="IYK3200" s="14"/>
      <c r="IYL3200" s="14"/>
      <c r="IYM3200" s="14"/>
      <c r="IYN3200" s="14"/>
      <c r="IYO3200" s="14"/>
      <c r="IYP3200" s="14"/>
      <c r="IYQ3200" s="14"/>
      <c r="IYR3200" s="14"/>
      <c r="IYS3200" s="14"/>
      <c r="IYT3200" s="14"/>
      <c r="IYU3200" s="14"/>
      <c r="IYV3200" s="14"/>
      <c r="IYW3200" s="14"/>
      <c r="IYX3200" s="14"/>
      <c r="IYY3200" s="14"/>
      <c r="IYZ3200" s="14"/>
      <c r="IZA3200" s="14"/>
      <c r="IZB3200" s="14"/>
      <c r="IZC3200" s="14"/>
      <c r="IZD3200" s="14"/>
      <c r="IZE3200" s="14"/>
      <c r="IZF3200" s="14"/>
      <c r="IZG3200" s="14"/>
      <c r="IZH3200" s="14"/>
      <c r="IZI3200" s="14"/>
      <c r="IZJ3200" s="14"/>
      <c r="IZK3200" s="14"/>
      <c r="IZL3200" s="14"/>
      <c r="IZM3200" s="14"/>
      <c r="IZN3200" s="14"/>
      <c r="IZO3200" s="14"/>
      <c r="IZP3200" s="14"/>
      <c r="IZQ3200" s="14"/>
      <c r="IZR3200" s="14"/>
      <c r="IZS3200" s="14"/>
      <c r="IZT3200" s="14"/>
      <c r="IZU3200" s="14"/>
      <c r="IZV3200" s="14"/>
      <c r="IZW3200" s="14"/>
      <c r="IZX3200" s="14"/>
      <c r="IZY3200" s="14"/>
      <c r="IZZ3200" s="14"/>
      <c r="JAA3200" s="14"/>
      <c r="JAB3200" s="14"/>
      <c r="JAC3200" s="14"/>
      <c r="JAD3200" s="14"/>
      <c r="JAE3200" s="14"/>
      <c r="JAF3200" s="14"/>
      <c r="JAG3200" s="14"/>
      <c r="JAH3200" s="14"/>
      <c r="JAI3200" s="14"/>
      <c r="JAJ3200" s="14"/>
      <c r="JAK3200" s="14"/>
      <c r="JAL3200" s="14"/>
      <c r="JAM3200" s="14"/>
      <c r="JAN3200" s="14"/>
      <c r="JAO3200" s="14"/>
      <c r="JAP3200" s="14"/>
      <c r="JAQ3200" s="14"/>
      <c r="JAR3200" s="14"/>
      <c r="JAS3200" s="14"/>
      <c r="JAT3200" s="14"/>
      <c r="JAU3200" s="14"/>
      <c r="JAV3200" s="14"/>
      <c r="JAW3200" s="14"/>
      <c r="JAX3200" s="14"/>
      <c r="JAY3200" s="14"/>
      <c r="JAZ3200" s="14"/>
      <c r="JBA3200" s="14"/>
      <c r="JBB3200" s="14"/>
      <c r="JBC3200" s="14"/>
      <c r="JBD3200" s="14"/>
      <c r="JBE3200" s="14"/>
      <c r="JBF3200" s="14"/>
      <c r="JBG3200" s="14"/>
      <c r="JBH3200" s="14"/>
      <c r="JBI3200" s="14"/>
      <c r="JBJ3200" s="14"/>
      <c r="JBK3200" s="14"/>
      <c r="JBL3200" s="14"/>
      <c r="JBM3200" s="14"/>
      <c r="JBN3200" s="14"/>
      <c r="JBO3200" s="14"/>
      <c r="JBP3200" s="14"/>
      <c r="JBQ3200" s="14"/>
      <c r="JBR3200" s="14"/>
      <c r="JBS3200" s="14"/>
      <c r="JBT3200" s="14"/>
      <c r="JBU3200" s="14"/>
      <c r="JBV3200" s="14"/>
      <c r="JBW3200" s="14"/>
      <c r="JBX3200" s="14"/>
      <c r="JBY3200" s="14"/>
      <c r="JBZ3200" s="14"/>
      <c r="JCA3200" s="14"/>
      <c r="JCB3200" s="14"/>
      <c r="JCC3200" s="14"/>
      <c r="JCD3200" s="14"/>
      <c r="JCE3200" s="14"/>
      <c r="JCF3200" s="14"/>
      <c r="JCG3200" s="14"/>
      <c r="JCH3200" s="14"/>
      <c r="JCI3200" s="14"/>
      <c r="JCJ3200" s="14"/>
      <c r="JCK3200" s="14"/>
      <c r="JCL3200" s="14"/>
      <c r="JCM3200" s="14"/>
      <c r="JCN3200" s="14"/>
      <c r="JCO3200" s="14"/>
      <c r="JCP3200" s="14"/>
      <c r="JCQ3200" s="14"/>
      <c r="JCR3200" s="14"/>
      <c r="JCS3200" s="14"/>
      <c r="JCT3200" s="14"/>
      <c r="JCU3200" s="14"/>
      <c r="JCV3200" s="14"/>
      <c r="JCW3200" s="14"/>
      <c r="JCX3200" s="14"/>
      <c r="JCY3200" s="14"/>
      <c r="JCZ3200" s="14"/>
      <c r="JDA3200" s="14"/>
      <c r="JDB3200" s="14"/>
      <c r="JDC3200" s="14"/>
      <c r="JDD3200" s="14"/>
      <c r="JDE3200" s="14"/>
      <c r="JDF3200" s="14"/>
      <c r="JDG3200" s="14"/>
      <c r="JDH3200" s="14"/>
      <c r="JDI3200" s="14"/>
      <c r="JDJ3200" s="14"/>
      <c r="JDK3200" s="14"/>
      <c r="JDL3200" s="14"/>
      <c r="JDM3200" s="14"/>
      <c r="JDN3200" s="14"/>
      <c r="JDO3200" s="14"/>
      <c r="JDP3200" s="14"/>
      <c r="JDQ3200" s="14"/>
      <c r="JDR3200" s="14"/>
      <c r="JDS3200" s="14"/>
      <c r="JDT3200" s="14"/>
      <c r="JDU3200" s="14"/>
      <c r="JDV3200" s="14"/>
      <c r="JDW3200" s="14"/>
      <c r="JDX3200" s="14"/>
      <c r="JDY3200" s="14"/>
      <c r="JDZ3200" s="14"/>
      <c r="JEA3200" s="14"/>
      <c r="JEB3200" s="14"/>
      <c r="JEC3200" s="14"/>
      <c r="JED3200" s="14"/>
      <c r="JEE3200" s="14"/>
      <c r="JEF3200" s="14"/>
      <c r="JEG3200" s="14"/>
      <c r="JEH3200" s="14"/>
      <c r="JEI3200" s="14"/>
      <c r="JEJ3200" s="14"/>
      <c r="JEK3200" s="14"/>
      <c r="JEL3200" s="14"/>
      <c r="JEM3200" s="14"/>
      <c r="JEN3200" s="14"/>
      <c r="JEO3200" s="14"/>
      <c r="JEP3200" s="14"/>
      <c r="JEQ3200" s="14"/>
      <c r="JER3200" s="14"/>
      <c r="JES3200" s="14"/>
      <c r="JET3200" s="14"/>
      <c r="JEU3200" s="14"/>
      <c r="JEV3200" s="14"/>
      <c r="JEW3200" s="14"/>
      <c r="JEX3200" s="14"/>
      <c r="JEY3200" s="14"/>
      <c r="JEZ3200" s="14"/>
      <c r="JFA3200" s="14"/>
      <c r="JFB3200" s="14"/>
      <c r="JFC3200" s="14"/>
      <c r="JFD3200" s="14"/>
      <c r="JFE3200" s="14"/>
      <c r="JFF3200" s="14"/>
      <c r="JFG3200" s="14"/>
      <c r="JFH3200" s="14"/>
      <c r="JFI3200" s="14"/>
      <c r="JFJ3200" s="14"/>
      <c r="JFK3200" s="14"/>
      <c r="JFL3200" s="14"/>
      <c r="JFM3200" s="14"/>
      <c r="JFN3200" s="14"/>
      <c r="JFO3200" s="14"/>
      <c r="JFP3200" s="14"/>
      <c r="JFQ3200" s="14"/>
      <c r="JFR3200" s="14"/>
      <c r="JFS3200" s="14"/>
      <c r="JFT3200" s="14"/>
      <c r="JFU3200" s="14"/>
      <c r="JFV3200" s="14"/>
      <c r="JFW3200" s="14"/>
      <c r="JFX3200" s="14"/>
      <c r="JFY3200" s="14"/>
      <c r="JFZ3200" s="14"/>
      <c r="JGA3200" s="14"/>
      <c r="JGB3200" s="14"/>
      <c r="JGC3200" s="14"/>
      <c r="JGD3200" s="14"/>
      <c r="JGE3200" s="14"/>
      <c r="JGF3200" s="14"/>
      <c r="JGG3200" s="14"/>
      <c r="JGH3200" s="14"/>
      <c r="JGI3200" s="14"/>
      <c r="JGJ3200" s="14"/>
      <c r="JGK3200" s="14"/>
      <c r="JGL3200" s="14"/>
      <c r="JGM3200" s="14"/>
      <c r="JGN3200" s="14"/>
      <c r="JGO3200" s="14"/>
      <c r="JGP3200" s="14"/>
      <c r="JGQ3200" s="14"/>
      <c r="JGR3200" s="14"/>
      <c r="JGS3200" s="14"/>
      <c r="JGT3200" s="14"/>
      <c r="JGU3200" s="14"/>
      <c r="JGV3200" s="14"/>
      <c r="JGW3200" s="14"/>
      <c r="JGX3200" s="14"/>
      <c r="JGY3200" s="14"/>
      <c r="JGZ3200" s="14"/>
      <c r="JHA3200" s="14"/>
      <c r="JHB3200" s="14"/>
      <c r="JHC3200" s="14"/>
      <c r="JHD3200" s="14"/>
      <c r="JHE3200" s="14"/>
      <c r="JHF3200" s="14"/>
      <c r="JHG3200" s="14"/>
      <c r="JHH3200" s="14"/>
      <c r="JHI3200" s="14"/>
      <c r="JHJ3200" s="14"/>
      <c r="JHK3200" s="14"/>
      <c r="JHL3200" s="14"/>
      <c r="JHM3200" s="14"/>
      <c r="JHN3200" s="14"/>
      <c r="JHO3200" s="14"/>
      <c r="JHP3200" s="14"/>
      <c r="JHQ3200" s="14"/>
      <c r="JHR3200" s="14"/>
      <c r="JHS3200" s="14"/>
      <c r="JHT3200" s="14"/>
      <c r="JHU3200" s="14"/>
      <c r="JHV3200" s="14"/>
      <c r="JHW3200" s="14"/>
      <c r="JHX3200" s="14"/>
      <c r="JHY3200" s="14"/>
      <c r="JHZ3200" s="14"/>
      <c r="JIA3200" s="14"/>
      <c r="JIB3200" s="14"/>
      <c r="JIC3200" s="14"/>
      <c r="JID3200" s="14"/>
      <c r="JIE3200" s="14"/>
      <c r="JIF3200" s="14"/>
      <c r="JIG3200" s="14"/>
      <c r="JIH3200" s="14"/>
      <c r="JII3200" s="14"/>
      <c r="JIJ3200" s="14"/>
      <c r="JIK3200" s="14"/>
      <c r="JIL3200" s="14"/>
      <c r="JIM3200" s="14"/>
      <c r="JIN3200" s="14"/>
      <c r="JIO3200" s="14"/>
      <c r="JIP3200" s="14"/>
      <c r="JIQ3200" s="14"/>
      <c r="JIR3200" s="14"/>
      <c r="JIS3200" s="14"/>
      <c r="JIT3200" s="14"/>
      <c r="JIU3200" s="14"/>
      <c r="JIV3200" s="14"/>
      <c r="JIW3200" s="14"/>
      <c r="JIX3200" s="14"/>
      <c r="JIY3200" s="14"/>
      <c r="JIZ3200" s="14"/>
      <c r="JJA3200" s="14"/>
      <c r="JJB3200" s="14"/>
      <c r="JJC3200" s="14"/>
      <c r="JJD3200" s="14"/>
      <c r="JJE3200" s="14"/>
      <c r="JJF3200" s="14"/>
      <c r="JJG3200" s="14"/>
      <c r="JJH3200" s="14"/>
      <c r="JJI3200" s="14"/>
      <c r="JJJ3200" s="14"/>
      <c r="JJK3200" s="14"/>
      <c r="JJL3200" s="14"/>
      <c r="JJM3200" s="14"/>
      <c r="JJN3200" s="14"/>
      <c r="JJO3200" s="14"/>
      <c r="JJP3200" s="14"/>
      <c r="JJQ3200" s="14"/>
      <c r="JJR3200" s="14"/>
      <c r="JJS3200" s="14"/>
      <c r="JJT3200" s="14"/>
      <c r="JJU3200" s="14"/>
      <c r="JJV3200" s="14"/>
      <c r="JJW3200" s="14"/>
      <c r="JJX3200" s="14"/>
      <c r="JJY3200" s="14"/>
      <c r="JJZ3200" s="14"/>
      <c r="JKA3200" s="14"/>
      <c r="JKB3200" s="14"/>
      <c r="JKC3200" s="14"/>
      <c r="JKD3200" s="14"/>
      <c r="JKE3200" s="14"/>
      <c r="JKF3200" s="14"/>
      <c r="JKG3200" s="14"/>
      <c r="JKH3200" s="14"/>
      <c r="JKI3200" s="14"/>
      <c r="JKJ3200" s="14"/>
      <c r="JKK3200" s="14"/>
      <c r="JKL3200" s="14"/>
      <c r="JKM3200" s="14"/>
      <c r="JKN3200" s="14"/>
      <c r="JKO3200" s="14"/>
      <c r="JKP3200" s="14"/>
      <c r="JKQ3200" s="14"/>
      <c r="JKR3200" s="14"/>
      <c r="JKS3200" s="14"/>
      <c r="JKT3200" s="14"/>
      <c r="JKU3200" s="14"/>
      <c r="JKV3200" s="14"/>
      <c r="JKW3200" s="14"/>
      <c r="JKX3200" s="14"/>
      <c r="JKY3200" s="14"/>
      <c r="JKZ3200" s="14"/>
      <c r="JLA3200" s="14"/>
      <c r="JLB3200" s="14"/>
      <c r="JLC3200" s="14"/>
      <c r="JLD3200" s="14"/>
      <c r="JLE3200" s="14"/>
      <c r="JLF3200" s="14"/>
      <c r="JLG3200" s="14"/>
      <c r="JLH3200" s="14"/>
      <c r="JLI3200" s="14"/>
      <c r="JLJ3200" s="14"/>
      <c r="JLK3200" s="14"/>
      <c r="JLL3200" s="14"/>
      <c r="JLM3200" s="14"/>
      <c r="JLN3200" s="14"/>
      <c r="JLO3200" s="14"/>
      <c r="JLP3200" s="14"/>
      <c r="JLQ3200" s="14"/>
      <c r="JLR3200" s="14"/>
      <c r="JLS3200" s="14"/>
      <c r="JLT3200" s="14"/>
      <c r="JLU3200" s="14"/>
      <c r="JLV3200" s="14"/>
      <c r="JLW3200" s="14"/>
      <c r="JLX3200" s="14"/>
      <c r="JLY3200" s="14"/>
      <c r="JLZ3200" s="14"/>
      <c r="JMA3200" s="14"/>
      <c r="JMB3200" s="14"/>
      <c r="JMC3200" s="14"/>
      <c r="JMD3200" s="14"/>
      <c r="JME3200" s="14"/>
      <c r="JMF3200" s="14"/>
      <c r="JMG3200" s="14"/>
      <c r="JMH3200" s="14"/>
      <c r="JMI3200" s="14"/>
      <c r="JMJ3200" s="14"/>
      <c r="JMK3200" s="14"/>
      <c r="JML3200" s="14"/>
      <c r="JMM3200" s="14"/>
      <c r="JMN3200" s="14"/>
      <c r="JMO3200" s="14"/>
      <c r="JMP3200" s="14"/>
      <c r="JMQ3200" s="14"/>
      <c r="JMR3200" s="14"/>
      <c r="JMS3200" s="14"/>
      <c r="JMT3200" s="14"/>
      <c r="JMU3200" s="14"/>
      <c r="JMV3200" s="14"/>
      <c r="JMW3200" s="14"/>
      <c r="JMX3200" s="14"/>
      <c r="JMY3200" s="14"/>
      <c r="JMZ3200" s="14"/>
      <c r="JNA3200" s="14"/>
      <c r="JNB3200" s="14"/>
      <c r="JNC3200" s="14"/>
      <c r="JND3200" s="14"/>
      <c r="JNE3200" s="14"/>
      <c r="JNF3200" s="14"/>
      <c r="JNG3200" s="14"/>
      <c r="JNH3200" s="14"/>
      <c r="JNI3200" s="14"/>
      <c r="JNJ3200" s="14"/>
      <c r="JNK3200" s="14"/>
      <c r="JNL3200" s="14"/>
      <c r="JNM3200" s="14"/>
      <c r="JNN3200" s="14"/>
      <c r="JNO3200" s="14"/>
      <c r="JNP3200" s="14"/>
      <c r="JNQ3200" s="14"/>
      <c r="JNR3200" s="14"/>
      <c r="JNS3200" s="14"/>
      <c r="JNT3200" s="14"/>
      <c r="JNU3200" s="14"/>
      <c r="JNV3200" s="14"/>
      <c r="JNW3200" s="14"/>
      <c r="JNX3200" s="14"/>
      <c r="JNY3200" s="14"/>
      <c r="JNZ3200" s="14"/>
      <c r="JOA3200" s="14"/>
      <c r="JOB3200" s="14"/>
      <c r="JOC3200" s="14"/>
      <c r="JOD3200" s="14"/>
      <c r="JOE3200" s="14"/>
      <c r="JOF3200" s="14"/>
      <c r="JOG3200" s="14"/>
      <c r="JOH3200" s="14"/>
      <c r="JOI3200" s="14"/>
      <c r="JOJ3200" s="14"/>
      <c r="JOK3200" s="14"/>
      <c r="JOL3200" s="14"/>
      <c r="JOM3200" s="14"/>
      <c r="JON3200" s="14"/>
      <c r="JOO3200" s="14"/>
      <c r="JOP3200" s="14"/>
      <c r="JOQ3200" s="14"/>
      <c r="JOR3200" s="14"/>
      <c r="JOS3200" s="14"/>
      <c r="JOT3200" s="14"/>
      <c r="JOU3200" s="14"/>
      <c r="JOV3200" s="14"/>
      <c r="JOW3200" s="14"/>
      <c r="JOX3200" s="14"/>
      <c r="JOY3200" s="14"/>
      <c r="JOZ3200" s="14"/>
      <c r="JPA3200" s="14"/>
      <c r="JPB3200" s="14"/>
      <c r="JPC3200" s="14"/>
      <c r="JPD3200" s="14"/>
      <c r="JPE3200" s="14"/>
      <c r="JPF3200" s="14"/>
      <c r="JPG3200" s="14"/>
      <c r="JPH3200" s="14"/>
      <c r="JPI3200" s="14"/>
      <c r="JPJ3200" s="14"/>
      <c r="JPK3200" s="14"/>
      <c r="JPL3200" s="14"/>
      <c r="JPM3200" s="14"/>
      <c r="JPN3200" s="14"/>
      <c r="JPO3200" s="14"/>
      <c r="JPP3200" s="14"/>
      <c r="JPQ3200" s="14"/>
      <c r="JPR3200" s="14"/>
      <c r="JPS3200" s="14"/>
      <c r="JPT3200" s="14"/>
      <c r="JPU3200" s="14"/>
      <c r="JPV3200" s="14"/>
      <c r="JPW3200" s="14"/>
      <c r="JPX3200" s="14"/>
      <c r="JPY3200" s="14"/>
      <c r="JPZ3200" s="14"/>
      <c r="JQA3200" s="14"/>
      <c r="JQB3200" s="14"/>
      <c r="JQC3200" s="14"/>
      <c r="JQD3200" s="14"/>
      <c r="JQE3200" s="14"/>
      <c r="JQF3200" s="14"/>
      <c r="JQG3200" s="14"/>
      <c r="JQH3200" s="14"/>
      <c r="JQI3200" s="14"/>
      <c r="JQJ3200" s="14"/>
      <c r="JQK3200" s="14"/>
      <c r="JQL3200" s="14"/>
      <c r="JQM3200" s="14"/>
      <c r="JQN3200" s="14"/>
      <c r="JQO3200" s="14"/>
      <c r="JQP3200" s="14"/>
      <c r="JQQ3200" s="14"/>
      <c r="JQR3200" s="14"/>
      <c r="JQS3200" s="14"/>
      <c r="JQT3200" s="14"/>
      <c r="JQU3200" s="14"/>
      <c r="JQV3200" s="14"/>
      <c r="JQW3200" s="14"/>
      <c r="JQX3200" s="14"/>
      <c r="JQY3200" s="14"/>
      <c r="JQZ3200" s="14"/>
      <c r="JRA3200" s="14"/>
      <c r="JRB3200" s="14"/>
      <c r="JRC3200" s="14"/>
      <c r="JRD3200" s="14"/>
      <c r="JRE3200" s="14"/>
      <c r="JRF3200" s="14"/>
      <c r="JRG3200" s="14"/>
      <c r="JRH3200" s="14"/>
      <c r="JRI3200" s="14"/>
      <c r="JRJ3200" s="14"/>
      <c r="JRK3200" s="14"/>
      <c r="JRL3200" s="14"/>
      <c r="JRM3200" s="14"/>
      <c r="JRN3200" s="14"/>
      <c r="JRO3200" s="14"/>
      <c r="JRP3200" s="14"/>
      <c r="JRQ3200" s="14"/>
      <c r="JRR3200" s="14"/>
      <c r="JRS3200" s="14"/>
      <c r="JRT3200" s="14"/>
      <c r="JRU3200" s="14"/>
      <c r="JRV3200" s="14"/>
      <c r="JRW3200" s="14"/>
      <c r="JRX3200" s="14"/>
      <c r="JRY3200" s="14"/>
      <c r="JRZ3200" s="14"/>
      <c r="JSA3200" s="14"/>
      <c r="JSB3200" s="14"/>
      <c r="JSC3200" s="14"/>
      <c r="JSD3200" s="14"/>
      <c r="JSE3200" s="14"/>
      <c r="JSF3200" s="14"/>
      <c r="JSG3200" s="14"/>
      <c r="JSH3200" s="14"/>
      <c r="JSI3200" s="14"/>
      <c r="JSJ3200" s="14"/>
      <c r="JSK3200" s="14"/>
      <c r="JSL3200" s="14"/>
      <c r="JSM3200" s="14"/>
      <c r="JSN3200" s="14"/>
      <c r="JSO3200" s="14"/>
      <c r="JSP3200" s="14"/>
      <c r="JSQ3200" s="14"/>
      <c r="JSR3200" s="14"/>
      <c r="JSS3200" s="14"/>
      <c r="JST3200" s="14"/>
      <c r="JSU3200" s="14"/>
      <c r="JSV3200" s="14"/>
      <c r="JSW3200" s="14"/>
      <c r="JSX3200" s="14"/>
      <c r="JSY3200" s="14"/>
      <c r="JSZ3200" s="14"/>
      <c r="JTA3200" s="14"/>
      <c r="JTB3200" s="14"/>
      <c r="JTC3200" s="14"/>
      <c r="JTD3200" s="14"/>
      <c r="JTE3200" s="14"/>
      <c r="JTF3200" s="14"/>
      <c r="JTG3200" s="14"/>
      <c r="JTH3200" s="14"/>
      <c r="JTI3200" s="14"/>
      <c r="JTJ3200" s="14"/>
      <c r="JTK3200" s="14"/>
      <c r="JTL3200" s="14"/>
      <c r="JTM3200" s="14"/>
      <c r="JTN3200" s="14"/>
      <c r="JTO3200" s="14"/>
      <c r="JTP3200" s="14"/>
      <c r="JTQ3200" s="14"/>
      <c r="JTR3200" s="14"/>
      <c r="JTS3200" s="14"/>
      <c r="JTT3200" s="14"/>
      <c r="JTU3200" s="14"/>
      <c r="JTV3200" s="14"/>
      <c r="JTW3200" s="14"/>
      <c r="JTX3200" s="14"/>
      <c r="JTY3200" s="14"/>
      <c r="JTZ3200" s="14"/>
      <c r="JUA3200" s="14"/>
      <c r="JUB3200" s="14"/>
      <c r="JUC3200" s="14"/>
      <c r="JUD3200" s="14"/>
      <c r="JUE3200" s="14"/>
      <c r="JUF3200" s="14"/>
      <c r="JUG3200" s="14"/>
      <c r="JUH3200" s="14"/>
      <c r="JUI3200" s="14"/>
      <c r="JUJ3200" s="14"/>
      <c r="JUK3200" s="14"/>
      <c r="JUL3200" s="14"/>
      <c r="JUM3200" s="14"/>
      <c r="JUN3200" s="14"/>
      <c r="JUO3200" s="14"/>
      <c r="JUP3200" s="14"/>
      <c r="JUQ3200" s="14"/>
      <c r="JUR3200" s="14"/>
      <c r="JUS3200" s="14"/>
      <c r="JUT3200" s="14"/>
      <c r="JUU3200" s="14"/>
      <c r="JUV3200" s="14"/>
      <c r="JUW3200" s="14"/>
      <c r="JUX3200" s="14"/>
      <c r="JUY3200" s="14"/>
      <c r="JUZ3200" s="14"/>
      <c r="JVA3200" s="14"/>
      <c r="JVB3200" s="14"/>
      <c r="JVC3200" s="14"/>
      <c r="JVD3200" s="14"/>
      <c r="JVE3200" s="14"/>
      <c r="JVF3200" s="14"/>
      <c r="JVG3200" s="14"/>
      <c r="JVH3200" s="14"/>
      <c r="JVI3200" s="14"/>
      <c r="JVJ3200" s="14"/>
      <c r="JVK3200" s="14"/>
      <c r="JVL3200" s="14"/>
      <c r="JVM3200" s="14"/>
      <c r="JVN3200" s="14"/>
      <c r="JVO3200" s="14"/>
      <c r="JVP3200" s="14"/>
      <c r="JVQ3200" s="14"/>
      <c r="JVR3200" s="14"/>
      <c r="JVS3200" s="14"/>
      <c r="JVT3200" s="14"/>
      <c r="JVU3200" s="14"/>
      <c r="JVV3200" s="14"/>
      <c r="JVW3200" s="14"/>
      <c r="JVX3200" s="14"/>
      <c r="JVY3200" s="14"/>
      <c r="JVZ3200" s="14"/>
      <c r="JWA3200" s="14"/>
      <c r="JWB3200" s="14"/>
      <c r="JWC3200" s="14"/>
      <c r="JWD3200" s="14"/>
      <c r="JWE3200" s="14"/>
      <c r="JWF3200" s="14"/>
      <c r="JWG3200" s="14"/>
      <c r="JWH3200" s="14"/>
      <c r="JWI3200" s="14"/>
      <c r="JWJ3200" s="14"/>
      <c r="JWK3200" s="14"/>
      <c r="JWL3200" s="14"/>
      <c r="JWM3200" s="14"/>
      <c r="JWN3200" s="14"/>
      <c r="JWO3200" s="14"/>
      <c r="JWP3200" s="14"/>
      <c r="JWQ3200" s="14"/>
      <c r="JWR3200" s="14"/>
      <c r="JWS3200" s="14"/>
      <c r="JWT3200" s="14"/>
      <c r="JWU3200" s="14"/>
      <c r="JWV3200" s="14"/>
      <c r="JWW3200" s="14"/>
      <c r="JWX3200" s="14"/>
      <c r="JWY3200" s="14"/>
      <c r="JWZ3200" s="14"/>
      <c r="JXA3200" s="14"/>
      <c r="JXB3200" s="14"/>
      <c r="JXC3200" s="14"/>
      <c r="JXD3200" s="14"/>
      <c r="JXE3200" s="14"/>
      <c r="JXF3200" s="14"/>
      <c r="JXG3200" s="14"/>
      <c r="JXH3200" s="14"/>
      <c r="JXI3200" s="14"/>
      <c r="JXJ3200" s="14"/>
      <c r="JXK3200" s="14"/>
      <c r="JXL3200" s="14"/>
      <c r="JXM3200" s="14"/>
      <c r="JXN3200" s="14"/>
      <c r="JXO3200" s="14"/>
      <c r="JXP3200" s="14"/>
      <c r="JXQ3200" s="14"/>
      <c r="JXR3200" s="14"/>
      <c r="JXS3200" s="14"/>
      <c r="JXT3200" s="14"/>
      <c r="JXU3200" s="14"/>
      <c r="JXV3200" s="14"/>
      <c r="JXW3200" s="14"/>
      <c r="JXX3200" s="14"/>
      <c r="JXY3200" s="14"/>
      <c r="JXZ3200" s="14"/>
      <c r="JYA3200" s="14"/>
      <c r="JYB3200" s="14"/>
      <c r="JYC3200" s="14"/>
      <c r="JYD3200" s="14"/>
      <c r="JYE3200" s="14"/>
      <c r="JYF3200" s="14"/>
      <c r="JYG3200" s="14"/>
      <c r="JYH3200" s="14"/>
      <c r="JYI3200" s="14"/>
      <c r="JYJ3200" s="14"/>
      <c r="JYK3200" s="14"/>
      <c r="JYL3200" s="14"/>
      <c r="JYM3200" s="14"/>
      <c r="JYN3200" s="14"/>
      <c r="JYO3200" s="14"/>
      <c r="JYP3200" s="14"/>
      <c r="JYQ3200" s="14"/>
      <c r="JYR3200" s="14"/>
      <c r="JYS3200" s="14"/>
      <c r="JYT3200" s="14"/>
      <c r="JYU3200" s="14"/>
      <c r="JYV3200" s="14"/>
      <c r="JYW3200" s="14"/>
      <c r="JYX3200" s="14"/>
      <c r="JYY3200" s="14"/>
      <c r="JYZ3200" s="14"/>
      <c r="JZA3200" s="14"/>
      <c r="JZB3200" s="14"/>
      <c r="JZC3200" s="14"/>
      <c r="JZD3200" s="14"/>
      <c r="JZE3200" s="14"/>
      <c r="JZF3200" s="14"/>
      <c r="JZG3200" s="14"/>
      <c r="JZH3200" s="14"/>
      <c r="JZI3200" s="14"/>
      <c r="JZJ3200" s="14"/>
      <c r="JZK3200" s="14"/>
      <c r="JZL3200" s="14"/>
      <c r="JZM3200" s="14"/>
      <c r="JZN3200" s="14"/>
      <c r="JZO3200" s="14"/>
      <c r="JZP3200" s="14"/>
      <c r="JZQ3200" s="14"/>
      <c r="JZR3200" s="14"/>
      <c r="JZS3200" s="14"/>
      <c r="JZT3200" s="14"/>
      <c r="JZU3200" s="14"/>
      <c r="JZV3200" s="14"/>
      <c r="JZW3200" s="14"/>
      <c r="JZX3200" s="14"/>
      <c r="JZY3200" s="14"/>
      <c r="JZZ3200" s="14"/>
      <c r="KAA3200" s="14"/>
      <c r="KAB3200" s="14"/>
      <c r="KAC3200" s="14"/>
      <c r="KAD3200" s="14"/>
      <c r="KAE3200" s="14"/>
      <c r="KAF3200" s="14"/>
      <c r="KAG3200" s="14"/>
      <c r="KAH3200" s="14"/>
      <c r="KAI3200" s="14"/>
      <c r="KAJ3200" s="14"/>
      <c r="KAK3200" s="14"/>
      <c r="KAL3200" s="14"/>
      <c r="KAM3200" s="14"/>
      <c r="KAN3200" s="14"/>
      <c r="KAO3200" s="14"/>
      <c r="KAP3200" s="14"/>
      <c r="KAQ3200" s="14"/>
      <c r="KAR3200" s="14"/>
      <c r="KAS3200" s="14"/>
      <c r="KAT3200" s="14"/>
      <c r="KAU3200" s="14"/>
      <c r="KAV3200" s="14"/>
      <c r="KAW3200" s="14"/>
      <c r="KAX3200" s="14"/>
      <c r="KAY3200" s="14"/>
      <c r="KAZ3200" s="14"/>
      <c r="KBA3200" s="14"/>
      <c r="KBB3200" s="14"/>
      <c r="KBC3200" s="14"/>
      <c r="KBD3200" s="14"/>
      <c r="KBE3200" s="14"/>
      <c r="KBF3200" s="14"/>
      <c r="KBG3200" s="14"/>
      <c r="KBH3200" s="14"/>
      <c r="KBI3200" s="14"/>
      <c r="KBJ3200" s="14"/>
      <c r="KBK3200" s="14"/>
      <c r="KBL3200" s="14"/>
      <c r="KBM3200" s="14"/>
      <c r="KBN3200" s="14"/>
      <c r="KBO3200" s="14"/>
      <c r="KBP3200" s="14"/>
      <c r="KBQ3200" s="14"/>
      <c r="KBR3200" s="14"/>
      <c r="KBS3200" s="14"/>
      <c r="KBT3200" s="14"/>
      <c r="KBU3200" s="14"/>
      <c r="KBV3200" s="14"/>
      <c r="KBW3200" s="14"/>
      <c r="KBX3200" s="14"/>
      <c r="KBY3200" s="14"/>
      <c r="KBZ3200" s="14"/>
      <c r="KCA3200" s="14"/>
      <c r="KCB3200" s="14"/>
      <c r="KCC3200" s="14"/>
      <c r="KCD3200" s="14"/>
      <c r="KCE3200" s="14"/>
      <c r="KCF3200" s="14"/>
      <c r="KCG3200" s="14"/>
      <c r="KCH3200" s="14"/>
      <c r="KCI3200" s="14"/>
      <c r="KCJ3200" s="14"/>
      <c r="KCK3200" s="14"/>
      <c r="KCL3200" s="14"/>
      <c r="KCM3200" s="14"/>
      <c r="KCN3200" s="14"/>
      <c r="KCO3200" s="14"/>
      <c r="KCP3200" s="14"/>
      <c r="KCQ3200" s="14"/>
      <c r="KCR3200" s="14"/>
      <c r="KCS3200" s="14"/>
      <c r="KCT3200" s="14"/>
      <c r="KCU3200" s="14"/>
      <c r="KCV3200" s="14"/>
      <c r="KCW3200" s="14"/>
      <c r="KCX3200" s="14"/>
      <c r="KCY3200" s="14"/>
      <c r="KCZ3200" s="14"/>
      <c r="KDA3200" s="14"/>
      <c r="KDB3200" s="14"/>
      <c r="KDC3200" s="14"/>
      <c r="KDD3200" s="14"/>
      <c r="KDE3200" s="14"/>
      <c r="KDF3200" s="14"/>
      <c r="KDG3200" s="14"/>
      <c r="KDH3200" s="14"/>
      <c r="KDI3200" s="14"/>
      <c r="KDJ3200" s="14"/>
      <c r="KDK3200" s="14"/>
      <c r="KDL3200" s="14"/>
      <c r="KDM3200" s="14"/>
      <c r="KDN3200" s="14"/>
      <c r="KDO3200" s="14"/>
      <c r="KDP3200" s="14"/>
      <c r="KDQ3200" s="14"/>
      <c r="KDR3200" s="14"/>
      <c r="KDS3200" s="14"/>
      <c r="KDT3200" s="14"/>
      <c r="KDU3200" s="14"/>
      <c r="KDV3200" s="14"/>
      <c r="KDW3200" s="14"/>
      <c r="KDX3200" s="14"/>
      <c r="KDY3200" s="14"/>
      <c r="KDZ3200" s="14"/>
      <c r="KEA3200" s="14"/>
      <c r="KEB3200" s="14"/>
      <c r="KEC3200" s="14"/>
      <c r="KED3200" s="14"/>
      <c r="KEE3200" s="14"/>
      <c r="KEF3200" s="14"/>
      <c r="KEG3200" s="14"/>
      <c r="KEH3200" s="14"/>
      <c r="KEI3200" s="14"/>
      <c r="KEJ3200" s="14"/>
      <c r="KEK3200" s="14"/>
      <c r="KEL3200" s="14"/>
      <c r="KEM3200" s="14"/>
      <c r="KEN3200" s="14"/>
      <c r="KEO3200" s="14"/>
      <c r="KEP3200" s="14"/>
      <c r="KEQ3200" s="14"/>
      <c r="KER3200" s="14"/>
      <c r="KES3200" s="14"/>
      <c r="KET3200" s="14"/>
      <c r="KEU3200" s="14"/>
      <c r="KEV3200" s="14"/>
      <c r="KEW3200" s="14"/>
      <c r="KEX3200" s="14"/>
      <c r="KEY3200" s="14"/>
      <c r="KEZ3200" s="14"/>
      <c r="KFA3200" s="14"/>
      <c r="KFB3200" s="14"/>
      <c r="KFC3200" s="14"/>
      <c r="KFD3200" s="14"/>
      <c r="KFE3200" s="14"/>
      <c r="KFF3200" s="14"/>
      <c r="KFG3200" s="14"/>
      <c r="KFH3200" s="14"/>
      <c r="KFI3200" s="14"/>
      <c r="KFJ3200" s="14"/>
      <c r="KFK3200" s="14"/>
      <c r="KFL3200" s="14"/>
      <c r="KFM3200" s="14"/>
      <c r="KFN3200" s="14"/>
      <c r="KFO3200" s="14"/>
      <c r="KFP3200" s="14"/>
      <c r="KFQ3200" s="14"/>
      <c r="KFR3200" s="14"/>
      <c r="KFS3200" s="14"/>
      <c r="KFT3200" s="14"/>
      <c r="KFU3200" s="14"/>
      <c r="KFV3200" s="14"/>
      <c r="KFW3200" s="14"/>
      <c r="KFX3200" s="14"/>
      <c r="KFY3200" s="14"/>
      <c r="KFZ3200" s="14"/>
      <c r="KGA3200" s="14"/>
      <c r="KGB3200" s="14"/>
      <c r="KGC3200" s="14"/>
      <c r="KGD3200" s="14"/>
      <c r="KGE3200" s="14"/>
      <c r="KGF3200" s="14"/>
      <c r="KGG3200" s="14"/>
      <c r="KGH3200" s="14"/>
      <c r="KGI3200" s="14"/>
      <c r="KGJ3200" s="14"/>
      <c r="KGK3200" s="14"/>
      <c r="KGL3200" s="14"/>
      <c r="KGM3200" s="14"/>
      <c r="KGN3200" s="14"/>
      <c r="KGO3200" s="14"/>
      <c r="KGP3200" s="14"/>
      <c r="KGQ3200" s="14"/>
      <c r="KGR3200" s="14"/>
      <c r="KGS3200" s="14"/>
      <c r="KGT3200" s="14"/>
      <c r="KGU3200" s="14"/>
      <c r="KGV3200" s="14"/>
      <c r="KGW3200" s="14"/>
      <c r="KGX3200" s="14"/>
      <c r="KGY3200" s="14"/>
      <c r="KGZ3200" s="14"/>
      <c r="KHA3200" s="14"/>
      <c r="KHB3200" s="14"/>
      <c r="KHC3200" s="14"/>
      <c r="KHD3200" s="14"/>
      <c r="KHE3200" s="14"/>
      <c r="KHF3200" s="14"/>
      <c r="KHG3200" s="14"/>
      <c r="KHH3200" s="14"/>
      <c r="KHI3200" s="14"/>
      <c r="KHJ3200" s="14"/>
      <c r="KHK3200" s="14"/>
      <c r="KHL3200" s="14"/>
      <c r="KHM3200" s="14"/>
      <c r="KHN3200" s="14"/>
      <c r="KHO3200" s="14"/>
      <c r="KHP3200" s="14"/>
      <c r="KHQ3200" s="14"/>
      <c r="KHR3200" s="14"/>
      <c r="KHS3200" s="14"/>
      <c r="KHT3200" s="14"/>
      <c r="KHU3200" s="14"/>
      <c r="KHV3200" s="14"/>
      <c r="KHW3200" s="14"/>
      <c r="KHX3200" s="14"/>
      <c r="KHY3200" s="14"/>
      <c r="KHZ3200" s="14"/>
      <c r="KIA3200" s="14"/>
      <c r="KIB3200" s="14"/>
      <c r="KIC3200" s="14"/>
      <c r="KID3200" s="14"/>
      <c r="KIE3200" s="14"/>
      <c r="KIF3200" s="14"/>
      <c r="KIG3200" s="14"/>
      <c r="KIH3200" s="14"/>
      <c r="KII3200" s="14"/>
      <c r="KIJ3200" s="14"/>
      <c r="KIK3200" s="14"/>
      <c r="KIL3200" s="14"/>
      <c r="KIM3200" s="14"/>
      <c r="KIN3200" s="14"/>
      <c r="KIO3200" s="14"/>
      <c r="KIP3200" s="14"/>
      <c r="KIQ3200" s="14"/>
      <c r="KIR3200" s="14"/>
      <c r="KIS3200" s="14"/>
      <c r="KIT3200" s="14"/>
      <c r="KIU3200" s="14"/>
      <c r="KIV3200" s="14"/>
      <c r="KIW3200" s="14"/>
      <c r="KIX3200" s="14"/>
      <c r="KIY3200" s="14"/>
      <c r="KIZ3200" s="14"/>
      <c r="KJA3200" s="14"/>
      <c r="KJB3200" s="14"/>
      <c r="KJC3200" s="14"/>
      <c r="KJD3200" s="14"/>
      <c r="KJE3200" s="14"/>
      <c r="KJF3200" s="14"/>
      <c r="KJG3200" s="14"/>
      <c r="KJH3200" s="14"/>
      <c r="KJI3200" s="14"/>
      <c r="KJJ3200" s="14"/>
      <c r="KJK3200" s="14"/>
      <c r="KJL3200" s="14"/>
      <c r="KJM3200" s="14"/>
      <c r="KJN3200" s="14"/>
      <c r="KJO3200" s="14"/>
      <c r="KJP3200" s="14"/>
      <c r="KJQ3200" s="14"/>
      <c r="KJR3200" s="14"/>
      <c r="KJS3200" s="14"/>
      <c r="KJT3200" s="14"/>
      <c r="KJU3200" s="14"/>
      <c r="KJV3200" s="14"/>
      <c r="KJW3200" s="14"/>
      <c r="KJX3200" s="14"/>
      <c r="KJY3200" s="14"/>
      <c r="KJZ3200" s="14"/>
      <c r="KKA3200" s="14"/>
      <c r="KKB3200" s="14"/>
      <c r="KKC3200" s="14"/>
      <c r="KKD3200" s="14"/>
      <c r="KKE3200" s="14"/>
      <c r="KKF3200" s="14"/>
      <c r="KKG3200" s="14"/>
      <c r="KKH3200" s="14"/>
      <c r="KKI3200" s="14"/>
      <c r="KKJ3200" s="14"/>
      <c r="KKK3200" s="14"/>
      <c r="KKL3200" s="14"/>
      <c r="KKM3200" s="14"/>
      <c r="KKN3200" s="14"/>
      <c r="KKO3200" s="14"/>
      <c r="KKP3200" s="14"/>
      <c r="KKQ3200" s="14"/>
      <c r="KKR3200" s="14"/>
      <c r="KKS3200" s="14"/>
      <c r="KKT3200" s="14"/>
      <c r="KKU3200" s="14"/>
      <c r="KKV3200" s="14"/>
      <c r="KKW3200" s="14"/>
      <c r="KKX3200" s="14"/>
      <c r="KKY3200" s="14"/>
      <c r="KKZ3200" s="14"/>
      <c r="KLA3200" s="14"/>
      <c r="KLB3200" s="14"/>
      <c r="KLC3200" s="14"/>
      <c r="KLD3200" s="14"/>
      <c r="KLE3200" s="14"/>
      <c r="KLF3200" s="14"/>
      <c r="KLG3200" s="14"/>
      <c r="KLH3200" s="14"/>
      <c r="KLI3200" s="14"/>
      <c r="KLJ3200" s="14"/>
      <c r="KLK3200" s="14"/>
      <c r="KLL3200" s="14"/>
      <c r="KLM3200" s="14"/>
      <c r="KLN3200" s="14"/>
      <c r="KLO3200" s="14"/>
      <c r="KLP3200" s="14"/>
      <c r="KLQ3200" s="14"/>
      <c r="KLR3200" s="14"/>
      <c r="KLS3200" s="14"/>
      <c r="KLT3200" s="14"/>
      <c r="KLU3200" s="14"/>
      <c r="KLV3200" s="14"/>
      <c r="KLW3200" s="14"/>
      <c r="KLX3200" s="14"/>
      <c r="KLY3200" s="14"/>
      <c r="KLZ3200" s="14"/>
      <c r="KMA3200" s="14"/>
      <c r="KMB3200" s="14"/>
      <c r="KMC3200" s="14"/>
      <c r="KMD3200" s="14"/>
      <c r="KME3200" s="14"/>
      <c r="KMF3200" s="14"/>
      <c r="KMG3200" s="14"/>
      <c r="KMH3200" s="14"/>
      <c r="KMI3200" s="14"/>
      <c r="KMJ3200" s="14"/>
      <c r="KMK3200" s="14"/>
      <c r="KML3200" s="14"/>
      <c r="KMM3200" s="14"/>
      <c r="KMN3200" s="14"/>
      <c r="KMO3200" s="14"/>
      <c r="KMP3200" s="14"/>
      <c r="KMQ3200" s="14"/>
      <c r="KMR3200" s="14"/>
      <c r="KMS3200" s="14"/>
      <c r="KMT3200" s="14"/>
      <c r="KMU3200" s="14"/>
      <c r="KMV3200" s="14"/>
      <c r="KMW3200" s="14"/>
      <c r="KMX3200" s="14"/>
      <c r="KMY3200" s="14"/>
      <c r="KMZ3200" s="14"/>
      <c r="KNA3200" s="14"/>
      <c r="KNB3200" s="14"/>
      <c r="KNC3200" s="14"/>
      <c r="KND3200" s="14"/>
      <c r="KNE3200" s="14"/>
      <c r="KNF3200" s="14"/>
      <c r="KNG3200" s="14"/>
      <c r="KNH3200" s="14"/>
      <c r="KNI3200" s="14"/>
      <c r="KNJ3200" s="14"/>
      <c r="KNK3200" s="14"/>
      <c r="KNL3200" s="14"/>
      <c r="KNM3200" s="14"/>
      <c r="KNN3200" s="14"/>
      <c r="KNO3200" s="14"/>
      <c r="KNP3200" s="14"/>
      <c r="KNQ3200" s="14"/>
      <c r="KNR3200" s="14"/>
      <c r="KNS3200" s="14"/>
      <c r="KNT3200" s="14"/>
      <c r="KNU3200" s="14"/>
      <c r="KNV3200" s="14"/>
      <c r="KNW3200" s="14"/>
      <c r="KNX3200" s="14"/>
      <c r="KNY3200" s="14"/>
      <c r="KNZ3200" s="14"/>
      <c r="KOA3200" s="14"/>
      <c r="KOB3200" s="14"/>
      <c r="KOC3200" s="14"/>
      <c r="KOD3200" s="14"/>
      <c r="KOE3200" s="14"/>
      <c r="KOF3200" s="14"/>
      <c r="KOG3200" s="14"/>
      <c r="KOH3200" s="14"/>
      <c r="KOI3200" s="14"/>
      <c r="KOJ3200" s="14"/>
      <c r="KOK3200" s="14"/>
      <c r="KOL3200" s="14"/>
      <c r="KOM3200" s="14"/>
      <c r="KON3200" s="14"/>
      <c r="KOO3200" s="14"/>
      <c r="KOP3200" s="14"/>
      <c r="KOQ3200" s="14"/>
      <c r="KOR3200" s="14"/>
      <c r="KOS3200" s="14"/>
      <c r="KOT3200" s="14"/>
      <c r="KOU3200" s="14"/>
      <c r="KOV3200" s="14"/>
      <c r="KOW3200" s="14"/>
      <c r="KOX3200" s="14"/>
      <c r="KOY3200" s="14"/>
      <c r="KOZ3200" s="14"/>
      <c r="KPA3200" s="14"/>
      <c r="KPB3200" s="14"/>
      <c r="KPC3200" s="14"/>
      <c r="KPD3200" s="14"/>
      <c r="KPE3200" s="14"/>
      <c r="KPF3200" s="14"/>
      <c r="KPG3200" s="14"/>
      <c r="KPH3200" s="14"/>
      <c r="KPI3200" s="14"/>
      <c r="KPJ3200" s="14"/>
      <c r="KPK3200" s="14"/>
      <c r="KPL3200" s="14"/>
      <c r="KPM3200" s="14"/>
      <c r="KPN3200" s="14"/>
      <c r="KPO3200" s="14"/>
      <c r="KPP3200" s="14"/>
      <c r="KPQ3200" s="14"/>
      <c r="KPR3200" s="14"/>
      <c r="KPS3200" s="14"/>
      <c r="KPT3200" s="14"/>
      <c r="KPU3200" s="14"/>
      <c r="KPV3200" s="14"/>
      <c r="KPW3200" s="14"/>
      <c r="KPX3200" s="14"/>
      <c r="KPY3200" s="14"/>
      <c r="KPZ3200" s="14"/>
      <c r="KQA3200" s="14"/>
      <c r="KQB3200" s="14"/>
      <c r="KQC3200" s="14"/>
      <c r="KQD3200" s="14"/>
      <c r="KQE3200" s="14"/>
      <c r="KQF3200" s="14"/>
      <c r="KQG3200" s="14"/>
      <c r="KQH3200" s="14"/>
      <c r="KQI3200" s="14"/>
      <c r="KQJ3200" s="14"/>
      <c r="KQK3200" s="14"/>
      <c r="KQL3200" s="14"/>
      <c r="KQM3200" s="14"/>
      <c r="KQN3200" s="14"/>
      <c r="KQO3200" s="14"/>
      <c r="KQP3200" s="14"/>
      <c r="KQQ3200" s="14"/>
      <c r="KQR3200" s="14"/>
      <c r="KQS3200" s="14"/>
      <c r="KQT3200" s="14"/>
      <c r="KQU3200" s="14"/>
      <c r="KQV3200" s="14"/>
      <c r="KQW3200" s="14"/>
      <c r="KQX3200" s="14"/>
      <c r="KQY3200" s="14"/>
      <c r="KQZ3200" s="14"/>
      <c r="KRA3200" s="14"/>
      <c r="KRB3200" s="14"/>
      <c r="KRC3200" s="14"/>
      <c r="KRD3200" s="14"/>
      <c r="KRE3200" s="14"/>
      <c r="KRF3200" s="14"/>
      <c r="KRG3200" s="14"/>
      <c r="KRH3200" s="14"/>
      <c r="KRI3200" s="14"/>
      <c r="KRJ3200" s="14"/>
      <c r="KRK3200" s="14"/>
      <c r="KRL3200" s="14"/>
      <c r="KRM3200" s="14"/>
      <c r="KRN3200" s="14"/>
      <c r="KRO3200" s="14"/>
      <c r="KRP3200" s="14"/>
      <c r="KRQ3200" s="14"/>
      <c r="KRR3200" s="14"/>
      <c r="KRS3200" s="14"/>
      <c r="KRT3200" s="14"/>
      <c r="KRU3200" s="14"/>
      <c r="KRV3200" s="14"/>
      <c r="KRW3200" s="14"/>
      <c r="KRX3200" s="14"/>
      <c r="KRY3200" s="14"/>
      <c r="KRZ3200" s="14"/>
      <c r="KSA3200" s="14"/>
      <c r="KSB3200" s="14"/>
      <c r="KSC3200" s="14"/>
      <c r="KSD3200" s="14"/>
      <c r="KSE3200" s="14"/>
      <c r="KSF3200" s="14"/>
      <c r="KSG3200" s="14"/>
      <c r="KSH3200" s="14"/>
      <c r="KSI3200" s="14"/>
      <c r="KSJ3200" s="14"/>
      <c r="KSK3200" s="14"/>
      <c r="KSL3200" s="14"/>
      <c r="KSM3200" s="14"/>
      <c r="KSN3200" s="14"/>
      <c r="KSO3200" s="14"/>
      <c r="KSP3200" s="14"/>
      <c r="KSQ3200" s="14"/>
      <c r="KSR3200" s="14"/>
      <c r="KSS3200" s="14"/>
      <c r="KST3200" s="14"/>
      <c r="KSU3200" s="14"/>
      <c r="KSV3200" s="14"/>
      <c r="KSW3200" s="14"/>
      <c r="KSX3200" s="14"/>
      <c r="KSY3200" s="14"/>
      <c r="KSZ3200" s="14"/>
      <c r="KTA3200" s="14"/>
      <c r="KTB3200" s="14"/>
      <c r="KTC3200" s="14"/>
      <c r="KTD3200" s="14"/>
      <c r="KTE3200" s="14"/>
      <c r="KTF3200" s="14"/>
      <c r="KTG3200" s="14"/>
      <c r="KTH3200" s="14"/>
      <c r="KTI3200" s="14"/>
      <c r="KTJ3200" s="14"/>
      <c r="KTK3200" s="14"/>
      <c r="KTL3200" s="14"/>
      <c r="KTM3200" s="14"/>
      <c r="KTN3200" s="14"/>
      <c r="KTO3200" s="14"/>
      <c r="KTP3200" s="14"/>
      <c r="KTQ3200" s="14"/>
      <c r="KTR3200" s="14"/>
      <c r="KTS3200" s="14"/>
      <c r="KTT3200" s="14"/>
      <c r="KTU3200" s="14"/>
      <c r="KTV3200" s="14"/>
      <c r="KTW3200" s="14"/>
      <c r="KTX3200" s="14"/>
      <c r="KTY3200" s="14"/>
      <c r="KTZ3200" s="14"/>
      <c r="KUA3200" s="14"/>
      <c r="KUB3200" s="14"/>
      <c r="KUC3200" s="14"/>
      <c r="KUD3200" s="14"/>
      <c r="KUE3200" s="14"/>
      <c r="KUF3200" s="14"/>
      <c r="KUG3200" s="14"/>
      <c r="KUH3200" s="14"/>
      <c r="KUI3200" s="14"/>
      <c r="KUJ3200" s="14"/>
      <c r="KUK3200" s="14"/>
      <c r="KUL3200" s="14"/>
      <c r="KUM3200" s="14"/>
      <c r="KUN3200" s="14"/>
      <c r="KUO3200" s="14"/>
      <c r="KUP3200" s="14"/>
      <c r="KUQ3200" s="14"/>
      <c r="KUR3200" s="14"/>
      <c r="KUS3200" s="14"/>
      <c r="KUT3200" s="14"/>
      <c r="KUU3200" s="14"/>
      <c r="KUV3200" s="14"/>
      <c r="KUW3200" s="14"/>
      <c r="KUX3200" s="14"/>
      <c r="KUY3200" s="14"/>
      <c r="KUZ3200" s="14"/>
      <c r="KVA3200" s="14"/>
      <c r="KVB3200" s="14"/>
      <c r="KVC3200" s="14"/>
      <c r="KVD3200" s="14"/>
      <c r="KVE3200" s="14"/>
      <c r="KVF3200" s="14"/>
      <c r="KVG3200" s="14"/>
      <c r="KVH3200" s="14"/>
      <c r="KVI3200" s="14"/>
      <c r="KVJ3200" s="14"/>
      <c r="KVK3200" s="14"/>
      <c r="KVL3200" s="14"/>
      <c r="KVM3200" s="14"/>
      <c r="KVN3200" s="14"/>
      <c r="KVO3200" s="14"/>
      <c r="KVP3200" s="14"/>
      <c r="KVQ3200" s="14"/>
      <c r="KVR3200" s="14"/>
      <c r="KVS3200" s="14"/>
      <c r="KVT3200" s="14"/>
      <c r="KVU3200" s="14"/>
      <c r="KVV3200" s="14"/>
      <c r="KVW3200" s="14"/>
      <c r="KVX3200" s="14"/>
      <c r="KVY3200" s="14"/>
      <c r="KVZ3200" s="14"/>
      <c r="KWA3200" s="14"/>
      <c r="KWB3200" s="14"/>
      <c r="KWC3200" s="14"/>
      <c r="KWD3200" s="14"/>
      <c r="KWE3200" s="14"/>
      <c r="KWF3200" s="14"/>
      <c r="KWG3200" s="14"/>
      <c r="KWH3200" s="14"/>
      <c r="KWI3200" s="14"/>
      <c r="KWJ3200" s="14"/>
      <c r="KWK3200" s="14"/>
      <c r="KWL3200" s="14"/>
      <c r="KWM3200" s="14"/>
      <c r="KWN3200" s="14"/>
      <c r="KWO3200" s="14"/>
      <c r="KWP3200" s="14"/>
      <c r="KWQ3200" s="14"/>
      <c r="KWR3200" s="14"/>
      <c r="KWS3200" s="14"/>
      <c r="KWT3200" s="14"/>
      <c r="KWU3200" s="14"/>
      <c r="KWV3200" s="14"/>
      <c r="KWW3200" s="14"/>
      <c r="KWX3200" s="14"/>
      <c r="KWY3200" s="14"/>
      <c r="KWZ3200" s="14"/>
      <c r="KXA3200" s="14"/>
      <c r="KXB3200" s="14"/>
      <c r="KXC3200" s="14"/>
      <c r="KXD3200" s="14"/>
      <c r="KXE3200" s="14"/>
      <c r="KXF3200" s="14"/>
      <c r="KXG3200" s="14"/>
      <c r="KXH3200" s="14"/>
      <c r="KXI3200" s="14"/>
      <c r="KXJ3200" s="14"/>
      <c r="KXK3200" s="14"/>
      <c r="KXL3200" s="14"/>
      <c r="KXM3200" s="14"/>
      <c r="KXN3200" s="14"/>
      <c r="KXO3200" s="14"/>
      <c r="KXP3200" s="14"/>
      <c r="KXQ3200" s="14"/>
      <c r="KXR3200" s="14"/>
      <c r="KXS3200" s="14"/>
      <c r="KXT3200" s="14"/>
      <c r="KXU3200" s="14"/>
      <c r="KXV3200" s="14"/>
      <c r="KXW3200" s="14"/>
      <c r="KXX3200" s="14"/>
      <c r="KXY3200" s="14"/>
      <c r="KXZ3200" s="14"/>
      <c r="KYA3200" s="14"/>
      <c r="KYB3200" s="14"/>
      <c r="KYC3200" s="14"/>
      <c r="KYD3200" s="14"/>
      <c r="KYE3200" s="14"/>
      <c r="KYF3200" s="14"/>
      <c r="KYG3200" s="14"/>
      <c r="KYH3200" s="14"/>
      <c r="KYI3200" s="14"/>
      <c r="KYJ3200" s="14"/>
      <c r="KYK3200" s="14"/>
      <c r="KYL3200" s="14"/>
      <c r="KYM3200" s="14"/>
      <c r="KYN3200" s="14"/>
      <c r="KYO3200" s="14"/>
      <c r="KYP3200" s="14"/>
      <c r="KYQ3200" s="14"/>
      <c r="KYR3200" s="14"/>
      <c r="KYS3200" s="14"/>
      <c r="KYT3200" s="14"/>
      <c r="KYU3200" s="14"/>
      <c r="KYV3200" s="14"/>
      <c r="KYW3200" s="14"/>
      <c r="KYX3200" s="14"/>
      <c r="KYY3200" s="14"/>
      <c r="KYZ3200" s="14"/>
      <c r="KZA3200" s="14"/>
      <c r="KZB3200" s="14"/>
      <c r="KZC3200" s="14"/>
      <c r="KZD3200" s="14"/>
      <c r="KZE3200" s="14"/>
      <c r="KZF3200" s="14"/>
      <c r="KZG3200" s="14"/>
      <c r="KZH3200" s="14"/>
      <c r="KZI3200" s="14"/>
      <c r="KZJ3200" s="14"/>
      <c r="KZK3200" s="14"/>
      <c r="KZL3200" s="14"/>
      <c r="KZM3200" s="14"/>
      <c r="KZN3200" s="14"/>
      <c r="KZO3200" s="14"/>
      <c r="KZP3200" s="14"/>
      <c r="KZQ3200" s="14"/>
      <c r="KZR3200" s="14"/>
      <c r="KZS3200" s="14"/>
      <c r="KZT3200" s="14"/>
      <c r="KZU3200" s="14"/>
      <c r="KZV3200" s="14"/>
      <c r="KZW3200" s="14"/>
      <c r="KZX3200" s="14"/>
      <c r="KZY3200" s="14"/>
      <c r="KZZ3200" s="14"/>
      <c r="LAA3200" s="14"/>
      <c r="LAB3200" s="14"/>
      <c r="LAC3200" s="14"/>
      <c r="LAD3200" s="14"/>
      <c r="LAE3200" s="14"/>
      <c r="LAF3200" s="14"/>
      <c r="LAG3200" s="14"/>
      <c r="LAH3200" s="14"/>
      <c r="LAI3200" s="14"/>
      <c r="LAJ3200" s="14"/>
      <c r="LAK3200" s="14"/>
      <c r="LAL3200" s="14"/>
      <c r="LAM3200" s="14"/>
      <c r="LAN3200" s="14"/>
      <c r="LAO3200" s="14"/>
      <c r="LAP3200" s="14"/>
      <c r="LAQ3200" s="14"/>
      <c r="LAR3200" s="14"/>
      <c r="LAS3200" s="14"/>
      <c r="LAT3200" s="14"/>
      <c r="LAU3200" s="14"/>
      <c r="LAV3200" s="14"/>
      <c r="LAW3200" s="14"/>
      <c r="LAX3200" s="14"/>
      <c r="LAY3200" s="14"/>
      <c r="LAZ3200" s="14"/>
      <c r="LBA3200" s="14"/>
      <c r="LBB3200" s="14"/>
      <c r="LBC3200" s="14"/>
      <c r="LBD3200" s="14"/>
      <c r="LBE3200" s="14"/>
      <c r="LBF3200" s="14"/>
      <c r="LBG3200" s="14"/>
      <c r="LBH3200" s="14"/>
      <c r="LBI3200" s="14"/>
      <c r="LBJ3200" s="14"/>
      <c r="LBK3200" s="14"/>
      <c r="LBL3200" s="14"/>
      <c r="LBM3200" s="14"/>
      <c r="LBN3200" s="14"/>
      <c r="LBO3200" s="14"/>
      <c r="LBP3200" s="14"/>
      <c r="LBQ3200" s="14"/>
      <c r="LBR3200" s="14"/>
      <c r="LBS3200" s="14"/>
      <c r="LBT3200" s="14"/>
      <c r="LBU3200" s="14"/>
      <c r="LBV3200" s="14"/>
      <c r="LBW3200" s="14"/>
      <c r="LBX3200" s="14"/>
      <c r="LBY3200" s="14"/>
      <c r="LBZ3200" s="14"/>
      <c r="LCA3200" s="14"/>
      <c r="LCB3200" s="14"/>
      <c r="LCC3200" s="14"/>
      <c r="LCD3200" s="14"/>
      <c r="LCE3200" s="14"/>
      <c r="LCF3200" s="14"/>
      <c r="LCG3200" s="14"/>
      <c r="LCH3200" s="14"/>
      <c r="LCI3200" s="14"/>
      <c r="LCJ3200" s="14"/>
      <c r="LCK3200" s="14"/>
      <c r="LCL3200" s="14"/>
      <c r="LCM3200" s="14"/>
      <c r="LCN3200" s="14"/>
      <c r="LCO3200" s="14"/>
      <c r="LCP3200" s="14"/>
      <c r="LCQ3200" s="14"/>
      <c r="LCR3200" s="14"/>
      <c r="LCS3200" s="14"/>
      <c r="LCT3200" s="14"/>
      <c r="LCU3200" s="14"/>
      <c r="LCV3200" s="14"/>
      <c r="LCW3200" s="14"/>
      <c r="LCX3200" s="14"/>
      <c r="LCY3200" s="14"/>
      <c r="LCZ3200" s="14"/>
      <c r="LDA3200" s="14"/>
      <c r="LDB3200" s="14"/>
      <c r="LDC3200" s="14"/>
      <c r="LDD3200" s="14"/>
      <c r="LDE3200" s="14"/>
      <c r="LDF3200" s="14"/>
      <c r="LDG3200" s="14"/>
      <c r="LDH3200" s="14"/>
      <c r="LDI3200" s="14"/>
      <c r="LDJ3200" s="14"/>
      <c r="LDK3200" s="14"/>
      <c r="LDL3200" s="14"/>
      <c r="LDM3200" s="14"/>
      <c r="LDN3200" s="14"/>
      <c r="LDO3200" s="14"/>
      <c r="LDP3200" s="14"/>
      <c r="LDQ3200" s="14"/>
      <c r="LDR3200" s="14"/>
      <c r="LDS3200" s="14"/>
      <c r="LDT3200" s="14"/>
      <c r="LDU3200" s="14"/>
      <c r="LDV3200" s="14"/>
      <c r="LDW3200" s="14"/>
      <c r="LDX3200" s="14"/>
      <c r="LDY3200" s="14"/>
      <c r="LDZ3200" s="14"/>
      <c r="LEA3200" s="14"/>
      <c r="LEB3200" s="14"/>
      <c r="LEC3200" s="14"/>
      <c r="LED3200" s="14"/>
      <c r="LEE3200" s="14"/>
      <c r="LEF3200" s="14"/>
      <c r="LEG3200" s="14"/>
      <c r="LEH3200" s="14"/>
      <c r="LEI3200" s="14"/>
      <c r="LEJ3200" s="14"/>
      <c r="LEK3200" s="14"/>
      <c r="LEL3200" s="14"/>
      <c r="LEM3200" s="14"/>
      <c r="LEN3200" s="14"/>
      <c r="LEO3200" s="14"/>
      <c r="LEP3200" s="14"/>
      <c r="LEQ3200" s="14"/>
      <c r="LER3200" s="14"/>
      <c r="LES3200" s="14"/>
      <c r="LET3200" s="14"/>
      <c r="LEU3200" s="14"/>
      <c r="LEV3200" s="14"/>
      <c r="LEW3200" s="14"/>
      <c r="LEX3200" s="14"/>
      <c r="LEY3200" s="14"/>
      <c r="LEZ3200" s="14"/>
      <c r="LFA3200" s="14"/>
      <c r="LFB3200" s="14"/>
      <c r="LFC3200" s="14"/>
      <c r="LFD3200" s="14"/>
      <c r="LFE3200" s="14"/>
      <c r="LFF3200" s="14"/>
      <c r="LFG3200" s="14"/>
      <c r="LFH3200" s="14"/>
      <c r="LFI3200" s="14"/>
      <c r="LFJ3200" s="14"/>
      <c r="LFK3200" s="14"/>
      <c r="LFL3200" s="14"/>
      <c r="LFM3200" s="14"/>
      <c r="LFN3200" s="14"/>
      <c r="LFO3200" s="14"/>
      <c r="LFP3200" s="14"/>
      <c r="LFQ3200" s="14"/>
      <c r="LFR3200" s="14"/>
      <c r="LFS3200" s="14"/>
      <c r="LFT3200" s="14"/>
      <c r="LFU3200" s="14"/>
      <c r="LFV3200" s="14"/>
      <c r="LFW3200" s="14"/>
      <c r="LFX3200" s="14"/>
      <c r="LFY3200" s="14"/>
      <c r="LFZ3200" s="14"/>
      <c r="LGA3200" s="14"/>
      <c r="LGB3200" s="14"/>
      <c r="LGC3200" s="14"/>
      <c r="LGD3200" s="14"/>
      <c r="LGE3200" s="14"/>
      <c r="LGF3200" s="14"/>
      <c r="LGG3200" s="14"/>
      <c r="LGH3200" s="14"/>
      <c r="LGI3200" s="14"/>
      <c r="LGJ3200" s="14"/>
      <c r="LGK3200" s="14"/>
      <c r="LGL3200" s="14"/>
      <c r="LGM3200" s="14"/>
      <c r="LGN3200" s="14"/>
      <c r="LGO3200" s="14"/>
      <c r="LGP3200" s="14"/>
      <c r="LGQ3200" s="14"/>
      <c r="LGR3200" s="14"/>
      <c r="LGS3200" s="14"/>
      <c r="LGT3200" s="14"/>
      <c r="LGU3200" s="14"/>
      <c r="LGV3200" s="14"/>
      <c r="LGW3200" s="14"/>
      <c r="LGX3200" s="14"/>
      <c r="LGY3200" s="14"/>
      <c r="LGZ3200" s="14"/>
      <c r="LHA3200" s="14"/>
      <c r="LHB3200" s="14"/>
      <c r="LHC3200" s="14"/>
      <c r="LHD3200" s="14"/>
      <c r="LHE3200" s="14"/>
      <c r="LHF3200" s="14"/>
      <c r="LHG3200" s="14"/>
      <c r="LHH3200" s="14"/>
      <c r="LHI3200" s="14"/>
      <c r="LHJ3200" s="14"/>
      <c r="LHK3200" s="14"/>
      <c r="LHL3200" s="14"/>
      <c r="LHM3200" s="14"/>
      <c r="LHN3200" s="14"/>
      <c r="LHO3200" s="14"/>
      <c r="LHP3200" s="14"/>
      <c r="LHQ3200" s="14"/>
      <c r="LHR3200" s="14"/>
      <c r="LHS3200" s="14"/>
      <c r="LHT3200" s="14"/>
      <c r="LHU3200" s="14"/>
      <c r="LHV3200" s="14"/>
      <c r="LHW3200" s="14"/>
      <c r="LHX3200" s="14"/>
      <c r="LHY3200" s="14"/>
      <c r="LHZ3200" s="14"/>
      <c r="LIA3200" s="14"/>
      <c r="LIB3200" s="14"/>
      <c r="LIC3200" s="14"/>
      <c r="LID3200" s="14"/>
      <c r="LIE3200" s="14"/>
      <c r="LIF3200" s="14"/>
      <c r="LIG3200" s="14"/>
      <c r="LIH3200" s="14"/>
      <c r="LII3200" s="14"/>
      <c r="LIJ3200" s="14"/>
      <c r="LIK3200" s="14"/>
      <c r="LIL3200" s="14"/>
      <c r="LIM3200" s="14"/>
      <c r="LIN3200" s="14"/>
      <c r="LIO3200" s="14"/>
      <c r="LIP3200" s="14"/>
      <c r="LIQ3200" s="14"/>
      <c r="LIR3200" s="14"/>
      <c r="LIS3200" s="14"/>
      <c r="LIT3200" s="14"/>
      <c r="LIU3200" s="14"/>
      <c r="LIV3200" s="14"/>
      <c r="LIW3200" s="14"/>
      <c r="LIX3200" s="14"/>
      <c r="LIY3200" s="14"/>
      <c r="LIZ3200" s="14"/>
      <c r="LJA3200" s="14"/>
      <c r="LJB3200" s="14"/>
      <c r="LJC3200" s="14"/>
      <c r="LJD3200" s="14"/>
      <c r="LJE3200" s="14"/>
      <c r="LJF3200" s="14"/>
      <c r="LJG3200" s="14"/>
      <c r="LJH3200" s="14"/>
      <c r="LJI3200" s="14"/>
      <c r="LJJ3200" s="14"/>
      <c r="LJK3200" s="14"/>
      <c r="LJL3200" s="14"/>
      <c r="LJM3200" s="14"/>
      <c r="LJN3200" s="14"/>
      <c r="LJO3200" s="14"/>
      <c r="LJP3200" s="14"/>
      <c r="LJQ3200" s="14"/>
      <c r="LJR3200" s="14"/>
      <c r="LJS3200" s="14"/>
      <c r="LJT3200" s="14"/>
      <c r="LJU3200" s="14"/>
      <c r="LJV3200" s="14"/>
      <c r="LJW3200" s="14"/>
      <c r="LJX3200" s="14"/>
      <c r="LJY3200" s="14"/>
      <c r="LJZ3200" s="14"/>
      <c r="LKA3200" s="14"/>
      <c r="LKB3200" s="14"/>
      <c r="LKC3200" s="14"/>
      <c r="LKD3200" s="14"/>
      <c r="LKE3200" s="14"/>
      <c r="LKF3200" s="14"/>
      <c r="LKG3200" s="14"/>
      <c r="LKH3200" s="14"/>
      <c r="LKI3200" s="14"/>
      <c r="LKJ3200" s="14"/>
      <c r="LKK3200" s="14"/>
      <c r="LKL3200" s="14"/>
      <c r="LKM3200" s="14"/>
      <c r="LKN3200" s="14"/>
      <c r="LKO3200" s="14"/>
      <c r="LKP3200" s="14"/>
      <c r="LKQ3200" s="14"/>
      <c r="LKR3200" s="14"/>
      <c r="LKS3200" s="14"/>
      <c r="LKT3200" s="14"/>
      <c r="LKU3200" s="14"/>
      <c r="LKV3200" s="14"/>
      <c r="LKW3200" s="14"/>
      <c r="LKX3200" s="14"/>
      <c r="LKY3200" s="14"/>
      <c r="LKZ3200" s="14"/>
      <c r="LLA3200" s="14"/>
      <c r="LLB3200" s="14"/>
      <c r="LLC3200" s="14"/>
      <c r="LLD3200" s="14"/>
      <c r="LLE3200" s="14"/>
      <c r="LLF3200" s="14"/>
      <c r="LLG3200" s="14"/>
      <c r="LLH3200" s="14"/>
      <c r="LLI3200" s="14"/>
      <c r="LLJ3200" s="14"/>
      <c r="LLK3200" s="14"/>
      <c r="LLL3200" s="14"/>
      <c r="LLM3200" s="14"/>
      <c r="LLN3200" s="14"/>
      <c r="LLO3200" s="14"/>
      <c r="LLP3200" s="14"/>
      <c r="LLQ3200" s="14"/>
      <c r="LLR3200" s="14"/>
      <c r="LLS3200" s="14"/>
      <c r="LLT3200" s="14"/>
      <c r="LLU3200" s="14"/>
      <c r="LLV3200" s="14"/>
      <c r="LLW3200" s="14"/>
      <c r="LLX3200" s="14"/>
      <c r="LLY3200" s="14"/>
      <c r="LLZ3200" s="14"/>
      <c r="LMA3200" s="14"/>
      <c r="LMB3200" s="14"/>
      <c r="LMC3200" s="14"/>
      <c r="LMD3200" s="14"/>
      <c r="LME3200" s="14"/>
      <c r="LMF3200" s="14"/>
      <c r="LMG3200" s="14"/>
      <c r="LMH3200" s="14"/>
      <c r="LMI3200" s="14"/>
      <c r="LMJ3200" s="14"/>
      <c r="LMK3200" s="14"/>
      <c r="LML3200" s="14"/>
      <c r="LMM3200" s="14"/>
      <c r="LMN3200" s="14"/>
      <c r="LMO3200" s="14"/>
      <c r="LMP3200" s="14"/>
      <c r="LMQ3200" s="14"/>
      <c r="LMR3200" s="14"/>
      <c r="LMS3200" s="14"/>
      <c r="LMT3200" s="14"/>
      <c r="LMU3200" s="14"/>
      <c r="LMV3200" s="14"/>
      <c r="LMW3200" s="14"/>
      <c r="LMX3200" s="14"/>
      <c r="LMY3200" s="14"/>
      <c r="LMZ3200" s="14"/>
      <c r="LNA3200" s="14"/>
      <c r="LNB3200" s="14"/>
      <c r="LNC3200" s="14"/>
      <c r="LND3200" s="14"/>
      <c r="LNE3200" s="14"/>
      <c r="LNF3200" s="14"/>
      <c r="LNG3200" s="14"/>
      <c r="LNH3200" s="14"/>
      <c r="LNI3200" s="14"/>
      <c r="LNJ3200" s="14"/>
      <c r="LNK3200" s="14"/>
      <c r="LNL3200" s="14"/>
      <c r="LNM3200" s="14"/>
      <c r="LNN3200" s="14"/>
      <c r="LNO3200" s="14"/>
      <c r="LNP3200" s="14"/>
      <c r="LNQ3200" s="14"/>
      <c r="LNR3200" s="14"/>
      <c r="LNS3200" s="14"/>
      <c r="LNT3200" s="14"/>
      <c r="LNU3200" s="14"/>
      <c r="LNV3200" s="14"/>
      <c r="LNW3200" s="14"/>
      <c r="LNX3200" s="14"/>
      <c r="LNY3200" s="14"/>
      <c r="LNZ3200" s="14"/>
      <c r="LOA3200" s="14"/>
      <c r="LOB3200" s="14"/>
      <c r="LOC3200" s="14"/>
      <c r="LOD3200" s="14"/>
      <c r="LOE3200" s="14"/>
      <c r="LOF3200" s="14"/>
      <c r="LOG3200" s="14"/>
      <c r="LOH3200" s="14"/>
      <c r="LOI3200" s="14"/>
      <c r="LOJ3200" s="14"/>
      <c r="LOK3200" s="14"/>
      <c r="LOL3200" s="14"/>
      <c r="LOM3200" s="14"/>
      <c r="LON3200" s="14"/>
      <c r="LOO3200" s="14"/>
      <c r="LOP3200" s="14"/>
      <c r="LOQ3200" s="14"/>
      <c r="LOR3200" s="14"/>
      <c r="LOS3200" s="14"/>
      <c r="LOT3200" s="14"/>
      <c r="LOU3200" s="14"/>
      <c r="LOV3200" s="14"/>
      <c r="LOW3200" s="14"/>
      <c r="LOX3200" s="14"/>
      <c r="LOY3200" s="14"/>
      <c r="LOZ3200" s="14"/>
      <c r="LPA3200" s="14"/>
      <c r="LPB3200" s="14"/>
      <c r="LPC3200" s="14"/>
      <c r="LPD3200" s="14"/>
      <c r="LPE3200" s="14"/>
      <c r="LPF3200" s="14"/>
      <c r="LPG3200" s="14"/>
      <c r="LPH3200" s="14"/>
      <c r="LPI3200" s="14"/>
      <c r="LPJ3200" s="14"/>
      <c r="LPK3200" s="14"/>
      <c r="LPL3200" s="14"/>
      <c r="LPM3200" s="14"/>
      <c r="LPN3200" s="14"/>
      <c r="LPO3200" s="14"/>
      <c r="LPP3200" s="14"/>
      <c r="LPQ3200" s="14"/>
      <c r="LPR3200" s="14"/>
      <c r="LPS3200" s="14"/>
      <c r="LPT3200" s="14"/>
      <c r="LPU3200" s="14"/>
      <c r="LPV3200" s="14"/>
      <c r="LPW3200" s="14"/>
      <c r="LPX3200" s="14"/>
      <c r="LPY3200" s="14"/>
      <c r="LPZ3200" s="14"/>
      <c r="LQA3200" s="14"/>
      <c r="LQB3200" s="14"/>
      <c r="LQC3200" s="14"/>
      <c r="LQD3200" s="14"/>
      <c r="LQE3200" s="14"/>
      <c r="LQF3200" s="14"/>
      <c r="LQG3200" s="14"/>
      <c r="LQH3200" s="14"/>
      <c r="LQI3200" s="14"/>
      <c r="LQJ3200" s="14"/>
      <c r="LQK3200" s="14"/>
      <c r="LQL3200" s="14"/>
      <c r="LQM3200" s="14"/>
      <c r="LQN3200" s="14"/>
      <c r="LQO3200" s="14"/>
      <c r="LQP3200" s="14"/>
      <c r="LQQ3200" s="14"/>
      <c r="LQR3200" s="14"/>
      <c r="LQS3200" s="14"/>
      <c r="LQT3200" s="14"/>
      <c r="LQU3200" s="14"/>
      <c r="LQV3200" s="14"/>
      <c r="LQW3200" s="14"/>
      <c r="LQX3200" s="14"/>
      <c r="LQY3200" s="14"/>
      <c r="LQZ3200" s="14"/>
      <c r="LRA3200" s="14"/>
      <c r="LRB3200" s="14"/>
      <c r="LRC3200" s="14"/>
      <c r="LRD3200" s="14"/>
      <c r="LRE3200" s="14"/>
      <c r="LRF3200" s="14"/>
      <c r="LRG3200" s="14"/>
      <c r="LRH3200" s="14"/>
      <c r="LRI3200" s="14"/>
      <c r="LRJ3200" s="14"/>
      <c r="LRK3200" s="14"/>
      <c r="LRL3200" s="14"/>
      <c r="LRM3200" s="14"/>
      <c r="LRN3200" s="14"/>
      <c r="LRO3200" s="14"/>
      <c r="LRP3200" s="14"/>
      <c r="LRQ3200" s="14"/>
      <c r="LRR3200" s="14"/>
      <c r="LRS3200" s="14"/>
      <c r="LRT3200" s="14"/>
      <c r="LRU3200" s="14"/>
      <c r="LRV3200" s="14"/>
      <c r="LRW3200" s="14"/>
      <c r="LRX3200" s="14"/>
      <c r="LRY3200" s="14"/>
      <c r="LRZ3200" s="14"/>
      <c r="LSA3200" s="14"/>
      <c r="LSB3200" s="14"/>
      <c r="LSC3200" s="14"/>
      <c r="LSD3200" s="14"/>
      <c r="LSE3200" s="14"/>
      <c r="LSF3200" s="14"/>
      <c r="LSG3200" s="14"/>
      <c r="LSH3200" s="14"/>
      <c r="LSI3200" s="14"/>
      <c r="LSJ3200" s="14"/>
      <c r="LSK3200" s="14"/>
      <c r="LSL3200" s="14"/>
      <c r="LSM3200" s="14"/>
      <c r="LSN3200" s="14"/>
      <c r="LSO3200" s="14"/>
      <c r="LSP3200" s="14"/>
      <c r="LSQ3200" s="14"/>
      <c r="LSR3200" s="14"/>
      <c r="LSS3200" s="14"/>
      <c r="LST3200" s="14"/>
      <c r="LSU3200" s="14"/>
      <c r="LSV3200" s="14"/>
      <c r="LSW3200" s="14"/>
      <c r="LSX3200" s="14"/>
      <c r="LSY3200" s="14"/>
      <c r="LSZ3200" s="14"/>
      <c r="LTA3200" s="14"/>
      <c r="LTB3200" s="14"/>
      <c r="LTC3200" s="14"/>
      <c r="LTD3200" s="14"/>
      <c r="LTE3200" s="14"/>
      <c r="LTF3200" s="14"/>
      <c r="LTG3200" s="14"/>
      <c r="LTH3200" s="14"/>
      <c r="LTI3200" s="14"/>
      <c r="LTJ3200" s="14"/>
      <c r="LTK3200" s="14"/>
      <c r="LTL3200" s="14"/>
      <c r="LTM3200" s="14"/>
      <c r="LTN3200" s="14"/>
      <c r="LTO3200" s="14"/>
      <c r="LTP3200" s="14"/>
      <c r="LTQ3200" s="14"/>
      <c r="LTR3200" s="14"/>
      <c r="LTS3200" s="14"/>
      <c r="LTT3200" s="14"/>
      <c r="LTU3200" s="14"/>
      <c r="LTV3200" s="14"/>
      <c r="LTW3200" s="14"/>
      <c r="LTX3200" s="14"/>
      <c r="LTY3200" s="14"/>
      <c r="LTZ3200" s="14"/>
      <c r="LUA3200" s="14"/>
      <c r="LUB3200" s="14"/>
      <c r="LUC3200" s="14"/>
      <c r="LUD3200" s="14"/>
      <c r="LUE3200" s="14"/>
      <c r="LUF3200" s="14"/>
      <c r="LUG3200" s="14"/>
      <c r="LUH3200" s="14"/>
      <c r="LUI3200" s="14"/>
      <c r="LUJ3200" s="14"/>
      <c r="LUK3200" s="14"/>
      <c r="LUL3200" s="14"/>
      <c r="LUM3200" s="14"/>
      <c r="LUN3200" s="14"/>
      <c r="LUO3200" s="14"/>
      <c r="LUP3200" s="14"/>
      <c r="LUQ3200" s="14"/>
      <c r="LUR3200" s="14"/>
      <c r="LUS3200" s="14"/>
      <c r="LUT3200" s="14"/>
      <c r="LUU3200" s="14"/>
      <c r="LUV3200" s="14"/>
      <c r="LUW3200" s="14"/>
      <c r="LUX3200" s="14"/>
      <c r="LUY3200" s="14"/>
      <c r="LUZ3200" s="14"/>
      <c r="LVA3200" s="14"/>
      <c r="LVB3200" s="14"/>
      <c r="LVC3200" s="14"/>
      <c r="LVD3200" s="14"/>
      <c r="LVE3200" s="14"/>
      <c r="LVF3200" s="14"/>
      <c r="LVG3200" s="14"/>
      <c r="LVH3200" s="14"/>
      <c r="LVI3200" s="14"/>
      <c r="LVJ3200" s="14"/>
      <c r="LVK3200" s="14"/>
      <c r="LVL3200" s="14"/>
      <c r="LVM3200" s="14"/>
      <c r="LVN3200" s="14"/>
      <c r="LVO3200" s="14"/>
      <c r="LVP3200" s="14"/>
      <c r="LVQ3200" s="14"/>
      <c r="LVR3200" s="14"/>
      <c r="LVS3200" s="14"/>
      <c r="LVT3200" s="14"/>
      <c r="LVU3200" s="14"/>
      <c r="LVV3200" s="14"/>
      <c r="LVW3200" s="14"/>
      <c r="LVX3200" s="14"/>
      <c r="LVY3200" s="14"/>
      <c r="LVZ3200" s="14"/>
      <c r="LWA3200" s="14"/>
      <c r="LWB3200" s="14"/>
      <c r="LWC3200" s="14"/>
      <c r="LWD3200" s="14"/>
      <c r="LWE3200" s="14"/>
      <c r="LWF3200" s="14"/>
      <c r="LWG3200" s="14"/>
      <c r="LWH3200" s="14"/>
      <c r="LWI3200" s="14"/>
      <c r="LWJ3200" s="14"/>
      <c r="LWK3200" s="14"/>
      <c r="LWL3200" s="14"/>
      <c r="LWM3200" s="14"/>
      <c r="LWN3200" s="14"/>
      <c r="LWO3200" s="14"/>
      <c r="LWP3200" s="14"/>
      <c r="LWQ3200" s="14"/>
      <c r="LWR3200" s="14"/>
      <c r="LWS3200" s="14"/>
      <c r="LWT3200" s="14"/>
      <c r="LWU3200" s="14"/>
      <c r="LWV3200" s="14"/>
      <c r="LWW3200" s="14"/>
      <c r="LWX3200" s="14"/>
      <c r="LWY3200" s="14"/>
      <c r="LWZ3200" s="14"/>
      <c r="LXA3200" s="14"/>
      <c r="LXB3200" s="14"/>
      <c r="LXC3200" s="14"/>
      <c r="LXD3200" s="14"/>
      <c r="LXE3200" s="14"/>
      <c r="LXF3200" s="14"/>
      <c r="LXG3200" s="14"/>
      <c r="LXH3200" s="14"/>
      <c r="LXI3200" s="14"/>
      <c r="LXJ3200" s="14"/>
      <c r="LXK3200" s="14"/>
      <c r="LXL3200" s="14"/>
      <c r="LXM3200" s="14"/>
      <c r="LXN3200" s="14"/>
      <c r="LXO3200" s="14"/>
      <c r="LXP3200" s="14"/>
      <c r="LXQ3200" s="14"/>
      <c r="LXR3200" s="14"/>
      <c r="LXS3200" s="14"/>
      <c r="LXT3200" s="14"/>
      <c r="LXU3200" s="14"/>
      <c r="LXV3200" s="14"/>
      <c r="LXW3200" s="14"/>
      <c r="LXX3200" s="14"/>
      <c r="LXY3200" s="14"/>
      <c r="LXZ3200" s="14"/>
      <c r="LYA3200" s="14"/>
      <c r="LYB3200" s="14"/>
      <c r="LYC3200" s="14"/>
      <c r="LYD3200" s="14"/>
      <c r="LYE3200" s="14"/>
      <c r="LYF3200" s="14"/>
      <c r="LYG3200" s="14"/>
      <c r="LYH3200" s="14"/>
      <c r="LYI3200" s="14"/>
      <c r="LYJ3200" s="14"/>
      <c r="LYK3200" s="14"/>
      <c r="LYL3200" s="14"/>
      <c r="LYM3200" s="14"/>
      <c r="LYN3200" s="14"/>
      <c r="LYO3200" s="14"/>
      <c r="LYP3200" s="14"/>
      <c r="LYQ3200" s="14"/>
      <c r="LYR3200" s="14"/>
      <c r="LYS3200" s="14"/>
      <c r="LYT3200" s="14"/>
      <c r="LYU3200" s="14"/>
      <c r="LYV3200" s="14"/>
      <c r="LYW3200" s="14"/>
      <c r="LYX3200" s="14"/>
      <c r="LYY3200" s="14"/>
      <c r="LYZ3200" s="14"/>
      <c r="LZA3200" s="14"/>
      <c r="LZB3200" s="14"/>
      <c r="LZC3200" s="14"/>
      <c r="LZD3200" s="14"/>
      <c r="LZE3200" s="14"/>
      <c r="LZF3200" s="14"/>
      <c r="LZG3200" s="14"/>
      <c r="LZH3200" s="14"/>
      <c r="LZI3200" s="14"/>
      <c r="LZJ3200" s="14"/>
      <c r="LZK3200" s="14"/>
      <c r="LZL3200" s="14"/>
      <c r="LZM3200" s="14"/>
      <c r="LZN3200" s="14"/>
      <c r="LZO3200" s="14"/>
      <c r="LZP3200" s="14"/>
      <c r="LZQ3200" s="14"/>
      <c r="LZR3200" s="14"/>
      <c r="LZS3200" s="14"/>
      <c r="LZT3200" s="14"/>
      <c r="LZU3200" s="14"/>
      <c r="LZV3200" s="14"/>
      <c r="LZW3200" s="14"/>
      <c r="LZX3200" s="14"/>
      <c r="LZY3200" s="14"/>
      <c r="LZZ3200" s="14"/>
      <c r="MAA3200" s="14"/>
      <c r="MAB3200" s="14"/>
      <c r="MAC3200" s="14"/>
      <c r="MAD3200" s="14"/>
      <c r="MAE3200" s="14"/>
      <c r="MAF3200" s="14"/>
      <c r="MAG3200" s="14"/>
      <c r="MAH3200" s="14"/>
      <c r="MAI3200" s="14"/>
      <c r="MAJ3200" s="14"/>
      <c r="MAK3200" s="14"/>
      <c r="MAL3200" s="14"/>
      <c r="MAM3200" s="14"/>
      <c r="MAN3200" s="14"/>
      <c r="MAO3200" s="14"/>
      <c r="MAP3200" s="14"/>
      <c r="MAQ3200" s="14"/>
      <c r="MAR3200" s="14"/>
      <c r="MAS3200" s="14"/>
      <c r="MAT3200" s="14"/>
      <c r="MAU3200" s="14"/>
      <c r="MAV3200" s="14"/>
      <c r="MAW3200" s="14"/>
      <c r="MAX3200" s="14"/>
      <c r="MAY3200" s="14"/>
      <c r="MAZ3200" s="14"/>
      <c r="MBA3200" s="14"/>
      <c r="MBB3200" s="14"/>
      <c r="MBC3200" s="14"/>
      <c r="MBD3200" s="14"/>
      <c r="MBE3200" s="14"/>
      <c r="MBF3200" s="14"/>
      <c r="MBG3200" s="14"/>
      <c r="MBH3200" s="14"/>
      <c r="MBI3200" s="14"/>
      <c r="MBJ3200" s="14"/>
      <c r="MBK3200" s="14"/>
      <c r="MBL3200" s="14"/>
      <c r="MBM3200" s="14"/>
      <c r="MBN3200" s="14"/>
      <c r="MBO3200" s="14"/>
      <c r="MBP3200" s="14"/>
      <c r="MBQ3200" s="14"/>
      <c r="MBR3200" s="14"/>
      <c r="MBS3200" s="14"/>
      <c r="MBT3200" s="14"/>
      <c r="MBU3200" s="14"/>
      <c r="MBV3200" s="14"/>
      <c r="MBW3200" s="14"/>
      <c r="MBX3200" s="14"/>
      <c r="MBY3200" s="14"/>
      <c r="MBZ3200" s="14"/>
      <c r="MCA3200" s="14"/>
      <c r="MCB3200" s="14"/>
      <c r="MCC3200" s="14"/>
      <c r="MCD3200" s="14"/>
      <c r="MCE3200" s="14"/>
      <c r="MCF3200" s="14"/>
      <c r="MCG3200" s="14"/>
      <c r="MCH3200" s="14"/>
      <c r="MCI3200" s="14"/>
      <c r="MCJ3200" s="14"/>
      <c r="MCK3200" s="14"/>
      <c r="MCL3200" s="14"/>
      <c r="MCM3200" s="14"/>
      <c r="MCN3200" s="14"/>
      <c r="MCO3200" s="14"/>
      <c r="MCP3200" s="14"/>
      <c r="MCQ3200" s="14"/>
      <c r="MCR3200" s="14"/>
      <c r="MCS3200" s="14"/>
      <c r="MCT3200" s="14"/>
      <c r="MCU3200" s="14"/>
      <c r="MCV3200" s="14"/>
      <c r="MCW3200" s="14"/>
      <c r="MCX3200" s="14"/>
      <c r="MCY3200" s="14"/>
      <c r="MCZ3200" s="14"/>
      <c r="MDA3200" s="14"/>
      <c r="MDB3200" s="14"/>
      <c r="MDC3200" s="14"/>
      <c r="MDD3200" s="14"/>
      <c r="MDE3200" s="14"/>
      <c r="MDF3200" s="14"/>
      <c r="MDG3200" s="14"/>
      <c r="MDH3200" s="14"/>
      <c r="MDI3200" s="14"/>
      <c r="MDJ3200" s="14"/>
      <c r="MDK3200" s="14"/>
      <c r="MDL3200" s="14"/>
      <c r="MDM3200" s="14"/>
      <c r="MDN3200" s="14"/>
      <c r="MDO3200" s="14"/>
      <c r="MDP3200" s="14"/>
      <c r="MDQ3200" s="14"/>
      <c r="MDR3200" s="14"/>
      <c r="MDS3200" s="14"/>
      <c r="MDT3200" s="14"/>
      <c r="MDU3200" s="14"/>
      <c r="MDV3200" s="14"/>
      <c r="MDW3200" s="14"/>
      <c r="MDX3200" s="14"/>
      <c r="MDY3200" s="14"/>
      <c r="MDZ3200" s="14"/>
      <c r="MEA3200" s="14"/>
      <c r="MEB3200" s="14"/>
      <c r="MEC3200" s="14"/>
      <c r="MED3200" s="14"/>
      <c r="MEE3200" s="14"/>
      <c r="MEF3200" s="14"/>
      <c r="MEG3200" s="14"/>
      <c r="MEH3200" s="14"/>
      <c r="MEI3200" s="14"/>
      <c r="MEJ3200" s="14"/>
      <c r="MEK3200" s="14"/>
      <c r="MEL3200" s="14"/>
      <c r="MEM3200" s="14"/>
      <c r="MEN3200" s="14"/>
      <c r="MEO3200" s="14"/>
      <c r="MEP3200" s="14"/>
      <c r="MEQ3200" s="14"/>
      <c r="MER3200" s="14"/>
      <c r="MES3200" s="14"/>
      <c r="MET3200" s="14"/>
      <c r="MEU3200" s="14"/>
      <c r="MEV3200" s="14"/>
      <c r="MEW3200" s="14"/>
      <c r="MEX3200" s="14"/>
      <c r="MEY3200" s="14"/>
      <c r="MEZ3200" s="14"/>
      <c r="MFA3200" s="14"/>
      <c r="MFB3200" s="14"/>
      <c r="MFC3200" s="14"/>
      <c r="MFD3200" s="14"/>
      <c r="MFE3200" s="14"/>
      <c r="MFF3200" s="14"/>
      <c r="MFG3200" s="14"/>
      <c r="MFH3200" s="14"/>
      <c r="MFI3200" s="14"/>
      <c r="MFJ3200" s="14"/>
      <c r="MFK3200" s="14"/>
      <c r="MFL3200" s="14"/>
      <c r="MFM3200" s="14"/>
      <c r="MFN3200" s="14"/>
      <c r="MFO3200" s="14"/>
      <c r="MFP3200" s="14"/>
      <c r="MFQ3200" s="14"/>
      <c r="MFR3200" s="14"/>
      <c r="MFS3200" s="14"/>
      <c r="MFT3200" s="14"/>
      <c r="MFU3200" s="14"/>
      <c r="MFV3200" s="14"/>
      <c r="MFW3200" s="14"/>
      <c r="MFX3200" s="14"/>
      <c r="MFY3200" s="14"/>
      <c r="MFZ3200" s="14"/>
      <c r="MGA3200" s="14"/>
      <c r="MGB3200" s="14"/>
      <c r="MGC3200" s="14"/>
      <c r="MGD3200" s="14"/>
      <c r="MGE3200" s="14"/>
      <c r="MGF3200" s="14"/>
      <c r="MGG3200" s="14"/>
      <c r="MGH3200" s="14"/>
      <c r="MGI3200" s="14"/>
      <c r="MGJ3200" s="14"/>
      <c r="MGK3200" s="14"/>
      <c r="MGL3200" s="14"/>
      <c r="MGM3200" s="14"/>
      <c r="MGN3200" s="14"/>
      <c r="MGO3200" s="14"/>
      <c r="MGP3200" s="14"/>
      <c r="MGQ3200" s="14"/>
      <c r="MGR3200" s="14"/>
      <c r="MGS3200" s="14"/>
      <c r="MGT3200" s="14"/>
      <c r="MGU3200" s="14"/>
      <c r="MGV3200" s="14"/>
      <c r="MGW3200" s="14"/>
      <c r="MGX3200" s="14"/>
      <c r="MGY3200" s="14"/>
      <c r="MGZ3200" s="14"/>
      <c r="MHA3200" s="14"/>
      <c r="MHB3200" s="14"/>
      <c r="MHC3200" s="14"/>
      <c r="MHD3200" s="14"/>
      <c r="MHE3200" s="14"/>
      <c r="MHF3200" s="14"/>
      <c r="MHG3200" s="14"/>
      <c r="MHH3200" s="14"/>
      <c r="MHI3200" s="14"/>
      <c r="MHJ3200" s="14"/>
      <c r="MHK3200" s="14"/>
      <c r="MHL3200" s="14"/>
      <c r="MHM3200" s="14"/>
      <c r="MHN3200" s="14"/>
      <c r="MHO3200" s="14"/>
      <c r="MHP3200" s="14"/>
      <c r="MHQ3200" s="14"/>
      <c r="MHR3200" s="14"/>
      <c r="MHS3200" s="14"/>
      <c r="MHT3200" s="14"/>
      <c r="MHU3200" s="14"/>
      <c r="MHV3200" s="14"/>
      <c r="MHW3200" s="14"/>
      <c r="MHX3200" s="14"/>
      <c r="MHY3200" s="14"/>
      <c r="MHZ3200" s="14"/>
      <c r="MIA3200" s="14"/>
      <c r="MIB3200" s="14"/>
      <c r="MIC3200" s="14"/>
      <c r="MID3200" s="14"/>
      <c r="MIE3200" s="14"/>
      <c r="MIF3200" s="14"/>
      <c r="MIG3200" s="14"/>
      <c r="MIH3200" s="14"/>
      <c r="MII3200" s="14"/>
      <c r="MIJ3200" s="14"/>
      <c r="MIK3200" s="14"/>
      <c r="MIL3200" s="14"/>
      <c r="MIM3200" s="14"/>
      <c r="MIN3200" s="14"/>
      <c r="MIO3200" s="14"/>
      <c r="MIP3200" s="14"/>
      <c r="MIQ3200" s="14"/>
      <c r="MIR3200" s="14"/>
      <c r="MIS3200" s="14"/>
      <c r="MIT3200" s="14"/>
      <c r="MIU3200" s="14"/>
      <c r="MIV3200" s="14"/>
      <c r="MIW3200" s="14"/>
      <c r="MIX3200" s="14"/>
      <c r="MIY3200" s="14"/>
      <c r="MIZ3200" s="14"/>
      <c r="MJA3200" s="14"/>
      <c r="MJB3200" s="14"/>
      <c r="MJC3200" s="14"/>
      <c r="MJD3200" s="14"/>
      <c r="MJE3200" s="14"/>
      <c r="MJF3200" s="14"/>
      <c r="MJG3200" s="14"/>
      <c r="MJH3200" s="14"/>
      <c r="MJI3200" s="14"/>
      <c r="MJJ3200" s="14"/>
      <c r="MJK3200" s="14"/>
      <c r="MJL3200" s="14"/>
      <c r="MJM3200" s="14"/>
      <c r="MJN3200" s="14"/>
      <c r="MJO3200" s="14"/>
      <c r="MJP3200" s="14"/>
      <c r="MJQ3200" s="14"/>
      <c r="MJR3200" s="14"/>
      <c r="MJS3200" s="14"/>
      <c r="MJT3200" s="14"/>
      <c r="MJU3200" s="14"/>
      <c r="MJV3200" s="14"/>
      <c r="MJW3200" s="14"/>
      <c r="MJX3200" s="14"/>
      <c r="MJY3200" s="14"/>
      <c r="MJZ3200" s="14"/>
      <c r="MKA3200" s="14"/>
      <c r="MKB3200" s="14"/>
      <c r="MKC3200" s="14"/>
      <c r="MKD3200" s="14"/>
      <c r="MKE3200" s="14"/>
      <c r="MKF3200" s="14"/>
      <c r="MKG3200" s="14"/>
      <c r="MKH3200" s="14"/>
      <c r="MKI3200" s="14"/>
      <c r="MKJ3200" s="14"/>
      <c r="MKK3200" s="14"/>
      <c r="MKL3200" s="14"/>
      <c r="MKM3200" s="14"/>
      <c r="MKN3200" s="14"/>
      <c r="MKO3200" s="14"/>
      <c r="MKP3200" s="14"/>
      <c r="MKQ3200" s="14"/>
      <c r="MKR3200" s="14"/>
      <c r="MKS3200" s="14"/>
      <c r="MKT3200" s="14"/>
      <c r="MKU3200" s="14"/>
      <c r="MKV3200" s="14"/>
      <c r="MKW3200" s="14"/>
      <c r="MKX3200" s="14"/>
      <c r="MKY3200" s="14"/>
      <c r="MKZ3200" s="14"/>
      <c r="MLA3200" s="14"/>
      <c r="MLB3200" s="14"/>
      <c r="MLC3200" s="14"/>
      <c r="MLD3200" s="14"/>
      <c r="MLE3200" s="14"/>
      <c r="MLF3200" s="14"/>
      <c r="MLG3200" s="14"/>
      <c r="MLH3200" s="14"/>
      <c r="MLI3200" s="14"/>
      <c r="MLJ3200" s="14"/>
      <c r="MLK3200" s="14"/>
      <c r="MLL3200" s="14"/>
      <c r="MLM3200" s="14"/>
      <c r="MLN3200" s="14"/>
      <c r="MLO3200" s="14"/>
      <c r="MLP3200" s="14"/>
      <c r="MLQ3200" s="14"/>
      <c r="MLR3200" s="14"/>
      <c r="MLS3200" s="14"/>
      <c r="MLT3200" s="14"/>
      <c r="MLU3200" s="14"/>
      <c r="MLV3200" s="14"/>
      <c r="MLW3200" s="14"/>
      <c r="MLX3200" s="14"/>
      <c r="MLY3200" s="14"/>
      <c r="MLZ3200" s="14"/>
      <c r="MMA3200" s="14"/>
      <c r="MMB3200" s="14"/>
      <c r="MMC3200" s="14"/>
      <c r="MMD3200" s="14"/>
      <c r="MME3200" s="14"/>
      <c r="MMF3200" s="14"/>
      <c r="MMG3200" s="14"/>
      <c r="MMH3200" s="14"/>
      <c r="MMI3200" s="14"/>
      <c r="MMJ3200" s="14"/>
      <c r="MMK3200" s="14"/>
      <c r="MML3200" s="14"/>
      <c r="MMM3200" s="14"/>
      <c r="MMN3200" s="14"/>
      <c r="MMO3200" s="14"/>
      <c r="MMP3200" s="14"/>
      <c r="MMQ3200" s="14"/>
      <c r="MMR3200" s="14"/>
      <c r="MMS3200" s="14"/>
      <c r="MMT3200" s="14"/>
      <c r="MMU3200" s="14"/>
      <c r="MMV3200" s="14"/>
      <c r="MMW3200" s="14"/>
      <c r="MMX3200" s="14"/>
      <c r="MMY3200" s="14"/>
      <c r="MMZ3200" s="14"/>
      <c r="MNA3200" s="14"/>
      <c r="MNB3200" s="14"/>
      <c r="MNC3200" s="14"/>
      <c r="MND3200" s="14"/>
      <c r="MNE3200" s="14"/>
      <c r="MNF3200" s="14"/>
      <c r="MNG3200" s="14"/>
      <c r="MNH3200" s="14"/>
      <c r="MNI3200" s="14"/>
      <c r="MNJ3200" s="14"/>
      <c r="MNK3200" s="14"/>
      <c r="MNL3200" s="14"/>
      <c r="MNM3200" s="14"/>
      <c r="MNN3200" s="14"/>
      <c r="MNO3200" s="14"/>
      <c r="MNP3200" s="14"/>
      <c r="MNQ3200" s="14"/>
      <c r="MNR3200" s="14"/>
      <c r="MNS3200" s="14"/>
      <c r="MNT3200" s="14"/>
      <c r="MNU3200" s="14"/>
      <c r="MNV3200" s="14"/>
      <c r="MNW3200" s="14"/>
      <c r="MNX3200" s="14"/>
      <c r="MNY3200" s="14"/>
      <c r="MNZ3200" s="14"/>
      <c r="MOA3200" s="14"/>
      <c r="MOB3200" s="14"/>
      <c r="MOC3200" s="14"/>
      <c r="MOD3200" s="14"/>
      <c r="MOE3200" s="14"/>
      <c r="MOF3200" s="14"/>
      <c r="MOG3200" s="14"/>
      <c r="MOH3200" s="14"/>
      <c r="MOI3200" s="14"/>
      <c r="MOJ3200" s="14"/>
      <c r="MOK3200" s="14"/>
      <c r="MOL3200" s="14"/>
      <c r="MOM3200" s="14"/>
      <c r="MON3200" s="14"/>
      <c r="MOO3200" s="14"/>
      <c r="MOP3200" s="14"/>
      <c r="MOQ3200" s="14"/>
      <c r="MOR3200" s="14"/>
      <c r="MOS3200" s="14"/>
      <c r="MOT3200" s="14"/>
      <c r="MOU3200" s="14"/>
      <c r="MOV3200" s="14"/>
      <c r="MOW3200" s="14"/>
      <c r="MOX3200" s="14"/>
      <c r="MOY3200" s="14"/>
      <c r="MOZ3200" s="14"/>
      <c r="MPA3200" s="14"/>
      <c r="MPB3200" s="14"/>
      <c r="MPC3200" s="14"/>
      <c r="MPD3200" s="14"/>
      <c r="MPE3200" s="14"/>
      <c r="MPF3200" s="14"/>
      <c r="MPG3200" s="14"/>
      <c r="MPH3200" s="14"/>
      <c r="MPI3200" s="14"/>
      <c r="MPJ3200" s="14"/>
      <c r="MPK3200" s="14"/>
      <c r="MPL3200" s="14"/>
      <c r="MPM3200" s="14"/>
      <c r="MPN3200" s="14"/>
      <c r="MPO3200" s="14"/>
      <c r="MPP3200" s="14"/>
      <c r="MPQ3200" s="14"/>
      <c r="MPR3200" s="14"/>
      <c r="MPS3200" s="14"/>
      <c r="MPT3200" s="14"/>
      <c r="MPU3200" s="14"/>
      <c r="MPV3200" s="14"/>
      <c r="MPW3200" s="14"/>
      <c r="MPX3200" s="14"/>
      <c r="MPY3200" s="14"/>
      <c r="MPZ3200" s="14"/>
      <c r="MQA3200" s="14"/>
      <c r="MQB3200" s="14"/>
      <c r="MQC3200" s="14"/>
      <c r="MQD3200" s="14"/>
      <c r="MQE3200" s="14"/>
      <c r="MQF3200" s="14"/>
      <c r="MQG3200" s="14"/>
      <c r="MQH3200" s="14"/>
      <c r="MQI3200" s="14"/>
      <c r="MQJ3200" s="14"/>
      <c r="MQK3200" s="14"/>
      <c r="MQL3200" s="14"/>
      <c r="MQM3200" s="14"/>
      <c r="MQN3200" s="14"/>
      <c r="MQO3200" s="14"/>
      <c r="MQP3200" s="14"/>
      <c r="MQQ3200" s="14"/>
      <c r="MQR3200" s="14"/>
      <c r="MQS3200" s="14"/>
      <c r="MQT3200" s="14"/>
      <c r="MQU3200" s="14"/>
      <c r="MQV3200" s="14"/>
      <c r="MQW3200" s="14"/>
      <c r="MQX3200" s="14"/>
      <c r="MQY3200" s="14"/>
      <c r="MQZ3200" s="14"/>
      <c r="MRA3200" s="14"/>
      <c r="MRB3200" s="14"/>
      <c r="MRC3200" s="14"/>
      <c r="MRD3200" s="14"/>
      <c r="MRE3200" s="14"/>
      <c r="MRF3200" s="14"/>
      <c r="MRG3200" s="14"/>
      <c r="MRH3200" s="14"/>
      <c r="MRI3200" s="14"/>
      <c r="MRJ3200" s="14"/>
      <c r="MRK3200" s="14"/>
      <c r="MRL3200" s="14"/>
      <c r="MRM3200" s="14"/>
      <c r="MRN3200" s="14"/>
      <c r="MRO3200" s="14"/>
      <c r="MRP3200" s="14"/>
      <c r="MRQ3200" s="14"/>
      <c r="MRR3200" s="14"/>
      <c r="MRS3200" s="14"/>
      <c r="MRT3200" s="14"/>
      <c r="MRU3200" s="14"/>
      <c r="MRV3200" s="14"/>
      <c r="MRW3200" s="14"/>
      <c r="MRX3200" s="14"/>
      <c r="MRY3200" s="14"/>
      <c r="MRZ3200" s="14"/>
      <c r="MSA3200" s="14"/>
      <c r="MSB3200" s="14"/>
      <c r="MSC3200" s="14"/>
      <c r="MSD3200" s="14"/>
      <c r="MSE3200" s="14"/>
      <c r="MSF3200" s="14"/>
      <c r="MSG3200" s="14"/>
      <c r="MSH3200" s="14"/>
      <c r="MSI3200" s="14"/>
      <c r="MSJ3200" s="14"/>
      <c r="MSK3200" s="14"/>
      <c r="MSL3200" s="14"/>
      <c r="MSM3200" s="14"/>
      <c r="MSN3200" s="14"/>
      <c r="MSO3200" s="14"/>
      <c r="MSP3200" s="14"/>
      <c r="MSQ3200" s="14"/>
      <c r="MSR3200" s="14"/>
      <c r="MSS3200" s="14"/>
      <c r="MST3200" s="14"/>
      <c r="MSU3200" s="14"/>
      <c r="MSV3200" s="14"/>
      <c r="MSW3200" s="14"/>
      <c r="MSX3200" s="14"/>
      <c r="MSY3200" s="14"/>
      <c r="MSZ3200" s="14"/>
      <c r="MTA3200" s="14"/>
      <c r="MTB3200" s="14"/>
      <c r="MTC3200" s="14"/>
      <c r="MTD3200" s="14"/>
      <c r="MTE3200" s="14"/>
      <c r="MTF3200" s="14"/>
      <c r="MTG3200" s="14"/>
      <c r="MTH3200" s="14"/>
      <c r="MTI3200" s="14"/>
      <c r="MTJ3200" s="14"/>
      <c r="MTK3200" s="14"/>
      <c r="MTL3200" s="14"/>
      <c r="MTM3200" s="14"/>
      <c r="MTN3200" s="14"/>
      <c r="MTO3200" s="14"/>
      <c r="MTP3200" s="14"/>
      <c r="MTQ3200" s="14"/>
      <c r="MTR3200" s="14"/>
      <c r="MTS3200" s="14"/>
      <c r="MTT3200" s="14"/>
      <c r="MTU3200" s="14"/>
      <c r="MTV3200" s="14"/>
      <c r="MTW3200" s="14"/>
      <c r="MTX3200" s="14"/>
      <c r="MTY3200" s="14"/>
      <c r="MTZ3200" s="14"/>
      <c r="MUA3200" s="14"/>
      <c r="MUB3200" s="14"/>
      <c r="MUC3200" s="14"/>
      <c r="MUD3200" s="14"/>
      <c r="MUE3200" s="14"/>
      <c r="MUF3200" s="14"/>
      <c r="MUG3200" s="14"/>
      <c r="MUH3200" s="14"/>
      <c r="MUI3200" s="14"/>
      <c r="MUJ3200" s="14"/>
      <c r="MUK3200" s="14"/>
      <c r="MUL3200" s="14"/>
      <c r="MUM3200" s="14"/>
      <c r="MUN3200" s="14"/>
      <c r="MUO3200" s="14"/>
      <c r="MUP3200" s="14"/>
      <c r="MUQ3200" s="14"/>
      <c r="MUR3200" s="14"/>
      <c r="MUS3200" s="14"/>
      <c r="MUT3200" s="14"/>
      <c r="MUU3200" s="14"/>
      <c r="MUV3200" s="14"/>
      <c r="MUW3200" s="14"/>
      <c r="MUX3200" s="14"/>
      <c r="MUY3200" s="14"/>
      <c r="MUZ3200" s="14"/>
      <c r="MVA3200" s="14"/>
      <c r="MVB3200" s="14"/>
      <c r="MVC3200" s="14"/>
      <c r="MVD3200" s="14"/>
      <c r="MVE3200" s="14"/>
      <c r="MVF3200" s="14"/>
      <c r="MVG3200" s="14"/>
      <c r="MVH3200" s="14"/>
      <c r="MVI3200" s="14"/>
      <c r="MVJ3200" s="14"/>
      <c r="MVK3200" s="14"/>
      <c r="MVL3200" s="14"/>
      <c r="MVM3200" s="14"/>
      <c r="MVN3200" s="14"/>
      <c r="MVO3200" s="14"/>
      <c r="MVP3200" s="14"/>
      <c r="MVQ3200" s="14"/>
      <c r="MVR3200" s="14"/>
      <c r="MVS3200" s="14"/>
      <c r="MVT3200" s="14"/>
      <c r="MVU3200" s="14"/>
      <c r="MVV3200" s="14"/>
      <c r="MVW3200" s="14"/>
      <c r="MVX3200" s="14"/>
      <c r="MVY3200" s="14"/>
      <c r="MVZ3200" s="14"/>
      <c r="MWA3200" s="14"/>
      <c r="MWB3200" s="14"/>
      <c r="MWC3200" s="14"/>
      <c r="MWD3200" s="14"/>
      <c r="MWE3200" s="14"/>
      <c r="MWF3200" s="14"/>
      <c r="MWG3200" s="14"/>
      <c r="MWH3200" s="14"/>
      <c r="MWI3200" s="14"/>
      <c r="MWJ3200" s="14"/>
      <c r="MWK3200" s="14"/>
      <c r="MWL3200" s="14"/>
      <c r="MWM3200" s="14"/>
      <c r="MWN3200" s="14"/>
      <c r="MWO3200" s="14"/>
      <c r="MWP3200" s="14"/>
      <c r="MWQ3200" s="14"/>
      <c r="MWR3200" s="14"/>
      <c r="MWS3200" s="14"/>
      <c r="MWT3200" s="14"/>
      <c r="MWU3200" s="14"/>
      <c r="MWV3200" s="14"/>
      <c r="MWW3200" s="14"/>
      <c r="MWX3200" s="14"/>
      <c r="MWY3200" s="14"/>
      <c r="MWZ3200" s="14"/>
      <c r="MXA3200" s="14"/>
      <c r="MXB3200" s="14"/>
      <c r="MXC3200" s="14"/>
      <c r="MXD3200" s="14"/>
      <c r="MXE3200" s="14"/>
      <c r="MXF3200" s="14"/>
      <c r="MXG3200" s="14"/>
      <c r="MXH3200" s="14"/>
      <c r="MXI3200" s="14"/>
      <c r="MXJ3200" s="14"/>
      <c r="MXK3200" s="14"/>
      <c r="MXL3200" s="14"/>
      <c r="MXM3200" s="14"/>
      <c r="MXN3200" s="14"/>
      <c r="MXO3200" s="14"/>
      <c r="MXP3200" s="14"/>
      <c r="MXQ3200" s="14"/>
      <c r="MXR3200" s="14"/>
      <c r="MXS3200" s="14"/>
      <c r="MXT3200" s="14"/>
      <c r="MXU3200" s="14"/>
      <c r="MXV3200" s="14"/>
      <c r="MXW3200" s="14"/>
      <c r="MXX3200" s="14"/>
      <c r="MXY3200" s="14"/>
      <c r="MXZ3200" s="14"/>
      <c r="MYA3200" s="14"/>
      <c r="MYB3200" s="14"/>
      <c r="MYC3200" s="14"/>
      <c r="MYD3200" s="14"/>
      <c r="MYE3200" s="14"/>
      <c r="MYF3200" s="14"/>
      <c r="MYG3200" s="14"/>
      <c r="MYH3200" s="14"/>
      <c r="MYI3200" s="14"/>
      <c r="MYJ3200" s="14"/>
      <c r="MYK3200" s="14"/>
      <c r="MYL3200" s="14"/>
      <c r="MYM3200" s="14"/>
      <c r="MYN3200" s="14"/>
      <c r="MYO3200" s="14"/>
      <c r="MYP3200" s="14"/>
      <c r="MYQ3200" s="14"/>
      <c r="MYR3200" s="14"/>
      <c r="MYS3200" s="14"/>
      <c r="MYT3200" s="14"/>
      <c r="MYU3200" s="14"/>
      <c r="MYV3200" s="14"/>
      <c r="MYW3200" s="14"/>
      <c r="MYX3200" s="14"/>
      <c r="MYY3200" s="14"/>
      <c r="MYZ3200" s="14"/>
      <c r="MZA3200" s="14"/>
      <c r="MZB3200" s="14"/>
      <c r="MZC3200" s="14"/>
      <c r="MZD3200" s="14"/>
      <c r="MZE3200" s="14"/>
      <c r="MZF3200" s="14"/>
      <c r="MZG3200" s="14"/>
      <c r="MZH3200" s="14"/>
      <c r="MZI3200" s="14"/>
      <c r="MZJ3200" s="14"/>
      <c r="MZK3200" s="14"/>
      <c r="MZL3200" s="14"/>
      <c r="MZM3200" s="14"/>
      <c r="MZN3200" s="14"/>
      <c r="MZO3200" s="14"/>
      <c r="MZP3200" s="14"/>
      <c r="MZQ3200" s="14"/>
      <c r="MZR3200" s="14"/>
      <c r="MZS3200" s="14"/>
      <c r="MZT3200" s="14"/>
      <c r="MZU3200" s="14"/>
      <c r="MZV3200" s="14"/>
      <c r="MZW3200" s="14"/>
      <c r="MZX3200" s="14"/>
      <c r="MZY3200" s="14"/>
      <c r="MZZ3200" s="14"/>
      <c r="NAA3200" s="14"/>
      <c r="NAB3200" s="14"/>
      <c r="NAC3200" s="14"/>
      <c r="NAD3200" s="14"/>
      <c r="NAE3200" s="14"/>
      <c r="NAF3200" s="14"/>
      <c r="NAG3200" s="14"/>
      <c r="NAH3200" s="14"/>
      <c r="NAI3200" s="14"/>
      <c r="NAJ3200" s="14"/>
      <c r="NAK3200" s="14"/>
      <c r="NAL3200" s="14"/>
      <c r="NAM3200" s="14"/>
      <c r="NAN3200" s="14"/>
      <c r="NAO3200" s="14"/>
      <c r="NAP3200" s="14"/>
      <c r="NAQ3200" s="14"/>
      <c r="NAR3200" s="14"/>
      <c r="NAS3200" s="14"/>
      <c r="NAT3200" s="14"/>
      <c r="NAU3200" s="14"/>
      <c r="NAV3200" s="14"/>
      <c r="NAW3200" s="14"/>
      <c r="NAX3200" s="14"/>
      <c r="NAY3200" s="14"/>
      <c r="NAZ3200" s="14"/>
      <c r="NBA3200" s="14"/>
      <c r="NBB3200" s="14"/>
      <c r="NBC3200" s="14"/>
      <c r="NBD3200" s="14"/>
      <c r="NBE3200" s="14"/>
      <c r="NBF3200" s="14"/>
      <c r="NBG3200" s="14"/>
      <c r="NBH3200" s="14"/>
      <c r="NBI3200" s="14"/>
      <c r="NBJ3200" s="14"/>
      <c r="NBK3200" s="14"/>
      <c r="NBL3200" s="14"/>
      <c r="NBM3200" s="14"/>
      <c r="NBN3200" s="14"/>
      <c r="NBO3200" s="14"/>
      <c r="NBP3200" s="14"/>
      <c r="NBQ3200" s="14"/>
      <c r="NBR3200" s="14"/>
      <c r="NBS3200" s="14"/>
      <c r="NBT3200" s="14"/>
      <c r="NBU3200" s="14"/>
      <c r="NBV3200" s="14"/>
      <c r="NBW3200" s="14"/>
      <c r="NBX3200" s="14"/>
      <c r="NBY3200" s="14"/>
      <c r="NBZ3200" s="14"/>
      <c r="NCA3200" s="14"/>
      <c r="NCB3200" s="14"/>
      <c r="NCC3200" s="14"/>
      <c r="NCD3200" s="14"/>
      <c r="NCE3200" s="14"/>
      <c r="NCF3200" s="14"/>
      <c r="NCG3200" s="14"/>
      <c r="NCH3200" s="14"/>
      <c r="NCI3200" s="14"/>
      <c r="NCJ3200" s="14"/>
      <c r="NCK3200" s="14"/>
      <c r="NCL3200" s="14"/>
      <c r="NCM3200" s="14"/>
      <c r="NCN3200" s="14"/>
      <c r="NCO3200" s="14"/>
      <c r="NCP3200" s="14"/>
      <c r="NCQ3200" s="14"/>
      <c r="NCR3200" s="14"/>
      <c r="NCS3200" s="14"/>
      <c r="NCT3200" s="14"/>
      <c r="NCU3200" s="14"/>
      <c r="NCV3200" s="14"/>
      <c r="NCW3200" s="14"/>
      <c r="NCX3200" s="14"/>
      <c r="NCY3200" s="14"/>
      <c r="NCZ3200" s="14"/>
      <c r="NDA3200" s="14"/>
      <c r="NDB3200" s="14"/>
      <c r="NDC3200" s="14"/>
      <c r="NDD3200" s="14"/>
      <c r="NDE3200" s="14"/>
      <c r="NDF3200" s="14"/>
      <c r="NDG3200" s="14"/>
      <c r="NDH3200" s="14"/>
      <c r="NDI3200" s="14"/>
      <c r="NDJ3200" s="14"/>
      <c r="NDK3200" s="14"/>
      <c r="NDL3200" s="14"/>
      <c r="NDM3200" s="14"/>
      <c r="NDN3200" s="14"/>
      <c r="NDO3200" s="14"/>
      <c r="NDP3200" s="14"/>
      <c r="NDQ3200" s="14"/>
      <c r="NDR3200" s="14"/>
      <c r="NDS3200" s="14"/>
      <c r="NDT3200" s="14"/>
      <c r="NDU3200" s="14"/>
      <c r="NDV3200" s="14"/>
      <c r="NDW3200" s="14"/>
      <c r="NDX3200" s="14"/>
      <c r="NDY3200" s="14"/>
      <c r="NDZ3200" s="14"/>
      <c r="NEA3200" s="14"/>
      <c r="NEB3200" s="14"/>
      <c r="NEC3200" s="14"/>
      <c r="NED3200" s="14"/>
      <c r="NEE3200" s="14"/>
      <c r="NEF3200" s="14"/>
      <c r="NEG3200" s="14"/>
      <c r="NEH3200" s="14"/>
      <c r="NEI3200" s="14"/>
      <c r="NEJ3200" s="14"/>
      <c r="NEK3200" s="14"/>
      <c r="NEL3200" s="14"/>
      <c r="NEM3200" s="14"/>
      <c r="NEN3200" s="14"/>
      <c r="NEO3200" s="14"/>
      <c r="NEP3200" s="14"/>
      <c r="NEQ3200" s="14"/>
      <c r="NER3200" s="14"/>
      <c r="NES3200" s="14"/>
      <c r="NET3200" s="14"/>
      <c r="NEU3200" s="14"/>
      <c r="NEV3200" s="14"/>
      <c r="NEW3200" s="14"/>
      <c r="NEX3200" s="14"/>
      <c r="NEY3200" s="14"/>
      <c r="NEZ3200" s="14"/>
      <c r="NFA3200" s="14"/>
      <c r="NFB3200" s="14"/>
      <c r="NFC3200" s="14"/>
      <c r="NFD3200" s="14"/>
      <c r="NFE3200" s="14"/>
      <c r="NFF3200" s="14"/>
      <c r="NFG3200" s="14"/>
      <c r="NFH3200" s="14"/>
      <c r="NFI3200" s="14"/>
      <c r="NFJ3200" s="14"/>
      <c r="NFK3200" s="14"/>
      <c r="NFL3200" s="14"/>
      <c r="NFM3200" s="14"/>
      <c r="NFN3200" s="14"/>
      <c r="NFO3200" s="14"/>
      <c r="NFP3200" s="14"/>
      <c r="NFQ3200" s="14"/>
      <c r="NFR3200" s="14"/>
      <c r="NFS3200" s="14"/>
      <c r="NFT3200" s="14"/>
      <c r="NFU3200" s="14"/>
      <c r="NFV3200" s="14"/>
      <c r="NFW3200" s="14"/>
      <c r="NFX3200" s="14"/>
      <c r="NFY3200" s="14"/>
      <c r="NFZ3200" s="14"/>
      <c r="NGA3200" s="14"/>
      <c r="NGB3200" s="14"/>
      <c r="NGC3200" s="14"/>
      <c r="NGD3200" s="14"/>
      <c r="NGE3200" s="14"/>
      <c r="NGF3200" s="14"/>
      <c r="NGG3200" s="14"/>
      <c r="NGH3200" s="14"/>
      <c r="NGI3200" s="14"/>
      <c r="NGJ3200" s="14"/>
      <c r="NGK3200" s="14"/>
      <c r="NGL3200" s="14"/>
      <c r="NGM3200" s="14"/>
      <c r="NGN3200" s="14"/>
      <c r="NGO3200" s="14"/>
      <c r="NGP3200" s="14"/>
      <c r="NGQ3200" s="14"/>
      <c r="NGR3200" s="14"/>
      <c r="NGS3200" s="14"/>
      <c r="NGT3200" s="14"/>
      <c r="NGU3200" s="14"/>
      <c r="NGV3200" s="14"/>
      <c r="NGW3200" s="14"/>
      <c r="NGX3200" s="14"/>
      <c r="NGY3200" s="14"/>
      <c r="NGZ3200" s="14"/>
      <c r="NHA3200" s="14"/>
      <c r="NHB3200" s="14"/>
      <c r="NHC3200" s="14"/>
      <c r="NHD3200" s="14"/>
      <c r="NHE3200" s="14"/>
      <c r="NHF3200" s="14"/>
      <c r="NHG3200" s="14"/>
      <c r="NHH3200" s="14"/>
      <c r="NHI3200" s="14"/>
      <c r="NHJ3200" s="14"/>
      <c r="NHK3200" s="14"/>
      <c r="NHL3200" s="14"/>
      <c r="NHM3200" s="14"/>
      <c r="NHN3200" s="14"/>
      <c r="NHO3200" s="14"/>
      <c r="NHP3200" s="14"/>
      <c r="NHQ3200" s="14"/>
      <c r="NHR3200" s="14"/>
      <c r="NHS3200" s="14"/>
      <c r="NHT3200" s="14"/>
      <c r="NHU3200" s="14"/>
      <c r="NHV3200" s="14"/>
      <c r="NHW3200" s="14"/>
      <c r="NHX3200" s="14"/>
      <c r="NHY3200" s="14"/>
      <c r="NHZ3200" s="14"/>
      <c r="NIA3200" s="14"/>
      <c r="NIB3200" s="14"/>
      <c r="NIC3200" s="14"/>
      <c r="NID3200" s="14"/>
      <c r="NIE3200" s="14"/>
      <c r="NIF3200" s="14"/>
      <c r="NIG3200" s="14"/>
      <c r="NIH3200" s="14"/>
      <c r="NII3200" s="14"/>
      <c r="NIJ3200" s="14"/>
      <c r="NIK3200" s="14"/>
      <c r="NIL3200" s="14"/>
      <c r="NIM3200" s="14"/>
      <c r="NIN3200" s="14"/>
      <c r="NIO3200" s="14"/>
      <c r="NIP3200" s="14"/>
      <c r="NIQ3200" s="14"/>
      <c r="NIR3200" s="14"/>
      <c r="NIS3200" s="14"/>
      <c r="NIT3200" s="14"/>
      <c r="NIU3200" s="14"/>
      <c r="NIV3200" s="14"/>
      <c r="NIW3200" s="14"/>
      <c r="NIX3200" s="14"/>
      <c r="NIY3200" s="14"/>
      <c r="NIZ3200" s="14"/>
      <c r="NJA3200" s="14"/>
      <c r="NJB3200" s="14"/>
      <c r="NJC3200" s="14"/>
      <c r="NJD3200" s="14"/>
      <c r="NJE3200" s="14"/>
      <c r="NJF3200" s="14"/>
      <c r="NJG3200" s="14"/>
      <c r="NJH3200" s="14"/>
      <c r="NJI3200" s="14"/>
      <c r="NJJ3200" s="14"/>
      <c r="NJK3200" s="14"/>
      <c r="NJL3200" s="14"/>
      <c r="NJM3200" s="14"/>
      <c r="NJN3200" s="14"/>
      <c r="NJO3200" s="14"/>
      <c r="NJP3200" s="14"/>
      <c r="NJQ3200" s="14"/>
      <c r="NJR3200" s="14"/>
      <c r="NJS3200" s="14"/>
      <c r="NJT3200" s="14"/>
      <c r="NJU3200" s="14"/>
      <c r="NJV3200" s="14"/>
      <c r="NJW3200" s="14"/>
      <c r="NJX3200" s="14"/>
      <c r="NJY3200" s="14"/>
      <c r="NJZ3200" s="14"/>
      <c r="NKA3200" s="14"/>
      <c r="NKB3200" s="14"/>
      <c r="NKC3200" s="14"/>
      <c r="NKD3200" s="14"/>
      <c r="NKE3200" s="14"/>
      <c r="NKF3200" s="14"/>
      <c r="NKG3200" s="14"/>
      <c r="NKH3200" s="14"/>
      <c r="NKI3200" s="14"/>
      <c r="NKJ3200" s="14"/>
      <c r="NKK3200" s="14"/>
      <c r="NKL3200" s="14"/>
      <c r="NKM3200" s="14"/>
      <c r="NKN3200" s="14"/>
      <c r="NKO3200" s="14"/>
      <c r="NKP3200" s="14"/>
      <c r="NKQ3200" s="14"/>
      <c r="NKR3200" s="14"/>
      <c r="NKS3200" s="14"/>
      <c r="NKT3200" s="14"/>
      <c r="NKU3200" s="14"/>
      <c r="NKV3200" s="14"/>
      <c r="NKW3200" s="14"/>
      <c r="NKX3200" s="14"/>
      <c r="NKY3200" s="14"/>
      <c r="NKZ3200" s="14"/>
      <c r="NLA3200" s="14"/>
      <c r="NLB3200" s="14"/>
      <c r="NLC3200" s="14"/>
      <c r="NLD3200" s="14"/>
      <c r="NLE3200" s="14"/>
      <c r="NLF3200" s="14"/>
      <c r="NLG3200" s="14"/>
      <c r="NLH3200" s="14"/>
      <c r="NLI3200" s="14"/>
      <c r="NLJ3200" s="14"/>
      <c r="NLK3200" s="14"/>
      <c r="NLL3200" s="14"/>
      <c r="NLM3200" s="14"/>
      <c r="NLN3200" s="14"/>
      <c r="NLO3200" s="14"/>
      <c r="NLP3200" s="14"/>
      <c r="NLQ3200" s="14"/>
      <c r="NLR3200" s="14"/>
      <c r="NLS3200" s="14"/>
      <c r="NLT3200" s="14"/>
      <c r="NLU3200" s="14"/>
      <c r="NLV3200" s="14"/>
      <c r="NLW3200" s="14"/>
      <c r="NLX3200" s="14"/>
      <c r="NLY3200" s="14"/>
      <c r="NLZ3200" s="14"/>
      <c r="NMA3200" s="14"/>
      <c r="NMB3200" s="14"/>
      <c r="NMC3200" s="14"/>
      <c r="NMD3200" s="14"/>
      <c r="NME3200" s="14"/>
      <c r="NMF3200" s="14"/>
      <c r="NMG3200" s="14"/>
      <c r="NMH3200" s="14"/>
      <c r="NMI3200" s="14"/>
      <c r="NMJ3200" s="14"/>
      <c r="NMK3200" s="14"/>
      <c r="NML3200" s="14"/>
      <c r="NMM3200" s="14"/>
      <c r="NMN3200" s="14"/>
      <c r="NMO3200" s="14"/>
      <c r="NMP3200" s="14"/>
      <c r="NMQ3200" s="14"/>
      <c r="NMR3200" s="14"/>
      <c r="NMS3200" s="14"/>
      <c r="NMT3200" s="14"/>
      <c r="NMU3200" s="14"/>
      <c r="NMV3200" s="14"/>
      <c r="NMW3200" s="14"/>
      <c r="NMX3200" s="14"/>
      <c r="NMY3200" s="14"/>
      <c r="NMZ3200" s="14"/>
      <c r="NNA3200" s="14"/>
      <c r="NNB3200" s="14"/>
      <c r="NNC3200" s="14"/>
      <c r="NND3200" s="14"/>
      <c r="NNE3200" s="14"/>
      <c r="NNF3200" s="14"/>
      <c r="NNG3200" s="14"/>
      <c r="NNH3200" s="14"/>
      <c r="NNI3200" s="14"/>
      <c r="NNJ3200" s="14"/>
      <c r="NNK3200" s="14"/>
      <c r="NNL3200" s="14"/>
      <c r="NNM3200" s="14"/>
      <c r="NNN3200" s="14"/>
      <c r="NNO3200" s="14"/>
      <c r="NNP3200" s="14"/>
      <c r="NNQ3200" s="14"/>
      <c r="NNR3200" s="14"/>
      <c r="NNS3200" s="14"/>
      <c r="NNT3200" s="14"/>
      <c r="NNU3200" s="14"/>
      <c r="NNV3200" s="14"/>
      <c r="NNW3200" s="14"/>
      <c r="NNX3200" s="14"/>
      <c r="NNY3200" s="14"/>
      <c r="NNZ3200" s="14"/>
      <c r="NOA3200" s="14"/>
      <c r="NOB3200" s="14"/>
      <c r="NOC3200" s="14"/>
      <c r="NOD3200" s="14"/>
      <c r="NOE3200" s="14"/>
      <c r="NOF3200" s="14"/>
      <c r="NOG3200" s="14"/>
      <c r="NOH3200" s="14"/>
      <c r="NOI3200" s="14"/>
      <c r="NOJ3200" s="14"/>
      <c r="NOK3200" s="14"/>
      <c r="NOL3200" s="14"/>
      <c r="NOM3200" s="14"/>
      <c r="NON3200" s="14"/>
      <c r="NOO3200" s="14"/>
      <c r="NOP3200" s="14"/>
      <c r="NOQ3200" s="14"/>
      <c r="NOR3200" s="14"/>
      <c r="NOS3200" s="14"/>
      <c r="NOT3200" s="14"/>
      <c r="NOU3200" s="14"/>
      <c r="NOV3200" s="14"/>
      <c r="NOW3200" s="14"/>
      <c r="NOX3200" s="14"/>
      <c r="NOY3200" s="14"/>
      <c r="NOZ3200" s="14"/>
      <c r="NPA3200" s="14"/>
      <c r="NPB3200" s="14"/>
      <c r="NPC3200" s="14"/>
      <c r="NPD3200" s="14"/>
      <c r="NPE3200" s="14"/>
      <c r="NPF3200" s="14"/>
      <c r="NPG3200" s="14"/>
      <c r="NPH3200" s="14"/>
      <c r="NPI3200" s="14"/>
      <c r="NPJ3200" s="14"/>
      <c r="NPK3200" s="14"/>
      <c r="NPL3200" s="14"/>
      <c r="NPM3200" s="14"/>
      <c r="NPN3200" s="14"/>
      <c r="NPO3200" s="14"/>
      <c r="NPP3200" s="14"/>
      <c r="NPQ3200" s="14"/>
      <c r="NPR3200" s="14"/>
      <c r="NPS3200" s="14"/>
      <c r="NPT3200" s="14"/>
      <c r="NPU3200" s="14"/>
      <c r="NPV3200" s="14"/>
      <c r="NPW3200" s="14"/>
      <c r="NPX3200" s="14"/>
      <c r="NPY3200" s="14"/>
      <c r="NPZ3200" s="14"/>
      <c r="NQA3200" s="14"/>
      <c r="NQB3200" s="14"/>
      <c r="NQC3200" s="14"/>
      <c r="NQD3200" s="14"/>
      <c r="NQE3200" s="14"/>
      <c r="NQF3200" s="14"/>
      <c r="NQG3200" s="14"/>
      <c r="NQH3200" s="14"/>
      <c r="NQI3200" s="14"/>
      <c r="NQJ3200" s="14"/>
      <c r="NQK3200" s="14"/>
      <c r="NQL3200" s="14"/>
      <c r="NQM3200" s="14"/>
      <c r="NQN3200" s="14"/>
      <c r="NQO3200" s="14"/>
      <c r="NQP3200" s="14"/>
      <c r="NQQ3200" s="14"/>
      <c r="NQR3200" s="14"/>
      <c r="NQS3200" s="14"/>
      <c r="NQT3200" s="14"/>
      <c r="NQU3200" s="14"/>
      <c r="NQV3200" s="14"/>
      <c r="NQW3200" s="14"/>
      <c r="NQX3200" s="14"/>
      <c r="NQY3200" s="14"/>
      <c r="NQZ3200" s="14"/>
      <c r="NRA3200" s="14"/>
      <c r="NRB3200" s="14"/>
      <c r="NRC3200" s="14"/>
      <c r="NRD3200" s="14"/>
      <c r="NRE3200" s="14"/>
      <c r="NRF3200" s="14"/>
      <c r="NRG3200" s="14"/>
      <c r="NRH3200" s="14"/>
      <c r="NRI3200" s="14"/>
      <c r="NRJ3200" s="14"/>
      <c r="NRK3200" s="14"/>
      <c r="NRL3200" s="14"/>
      <c r="NRM3200" s="14"/>
      <c r="NRN3200" s="14"/>
      <c r="NRO3200" s="14"/>
      <c r="NRP3200" s="14"/>
      <c r="NRQ3200" s="14"/>
      <c r="NRR3200" s="14"/>
      <c r="NRS3200" s="14"/>
      <c r="NRT3200" s="14"/>
      <c r="NRU3200" s="14"/>
      <c r="NRV3200" s="14"/>
      <c r="NRW3200" s="14"/>
      <c r="NRX3200" s="14"/>
      <c r="NRY3200" s="14"/>
      <c r="NRZ3200" s="14"/>
      <c r="NSA3200" s="14"/>
      <c r="NSB3200" s="14"/>
      <c r="NSC3200" s="14"/>
      <c r="NSD3200" s="14"/>
      <c r="NSE3200" s="14"/>
      <c r="NSF3200" s="14"/>
      <c r="NSG3200" s="14"/>
      <c r="NSH3200" s="14"/>
      <c r="NSI3200" s="14"/>
      <c r="NSJ3200" s="14"/>
      <c r="NSK3200" s="14"/>
      <c r="NSL3200" s="14"/>
      <c r="NSM3200" s="14"/>
      <c r="NSN3200" s="14"/>
      <c r="NSO3200" s="14"/>
      <c r="NSP3200" s="14"/>
      <c r="NSQ3200" s="14"/>
      <c r="NSR3200" s="14"/>
      <c r="NSS3200" s="14"/>
      <c r="NST3200" s="14"/>
      <c r="NSU3200" s="14"/>
      <c r="NSV3200" s="14"/>
      <c r="NSW3200" s="14"/>
      <c r="NSX3200" s="14"/>
      <c r="NSY3200" s="14"/>
      <c r="NSZ3200" s="14"/>
      <c r="NTA3200" s="14"/>
      <c r="NTB3200" s="14"/>
      <c r="NTC3200" s="14"/>
      <c r="NTD3200" s="14"/>
      <c r="NTE3200" s="14"/>
      <c r="NTF3200" s="14"/>
      <c r="NTG3200" s="14"/>
      <c r="NTH3200" s="14"/>
      <c r="NTI3200" s="14"/>
      <c r="NTJ3200" s="14"/>
      <c r="NTK3200" s="14"/>
      <c r="NTL3200" s="14"/>
      <c r="NTM3200" s="14"/>
      <c r="NTN3200" s="14"/>
      <c r="NTO3200" s="14"/>
      <c r="NTP3200" s="14"/>
      <c r="NTQ3200" s="14"/>
      <c r="NTR3200" s="14"/>
      <c r="NTS3200" s="14"/>
      <c r="NTT3200" s="14"/>
      <c r="NTU3200" s="14"/>
      <c r="NTV3200" s="14"/>
      <c r="NTW3200" s="14"/>
      <c r="NTX3200" s="14"/>
      <c r="NTY3200" s="14"/>
      <c r="NTZ3200" s="14"/>
      <c r="NUA3200" s="14"/>
      <c r="NUB3200" s="14"/>
      <c r="NUC3200" s="14"/>
      <c r="NUD3200" s="14"/>
      <c r="NUE3200" s="14"/>
      <c r="NUF3200" s="14"/>
      <c r="NUG3200" s="14"/>
      <c r="NUH3200" s="14"/>
      <c r="NUI3200" s="14"/>
      <c r="NUJ3200" s="14"/>
      <c r="NUK3200" s="14"/>
      <c r="NUL3200" s="14"/>
      <c r="NUM3200" s="14"/>
      <c r="NUN3200" s="14"/>
      <c r="NUO3200" s="14"/>
      <c r="NUP3200" s="14"/>
      <c r="NUQ3200" s="14"/>
      <c r="NUR3200" s="14"/>
      <c r="NUS3200" s="14"/>
      <c r="NUT3200" s="14"/>
      <c r="NUU3200" s="14"/>
      <c r="NUV3200" s="14"/>
      <c r="NUW3200" s="14"/>
      <c r="NUX3200" s="14"/>
      <c r="NUY3200" s="14"/>
      <c r="NUZ3200" s="14"/>
      <c r="NVA3200" s="14"/>
      <c r="NVB3200" s="14"/>
      <c r="NVC3200" s="14"/>
      <c r="NVD3200" s="14"/>
      <c r="NVE3200" s="14"/>
      <c r="NVF3200" s="14"/>
      <c r="NVG3200" s="14"/>
      <c r="NVH3200" s="14"/>
      <c r="NVI3200" s="14"/>
      <c r="NVJ3200" s="14"/>
      <c r="NVK3200" s="14"/>
      <c r="NVL3200" s="14"/>
      <c r="NVM3200" s="14"/>
      <c r="NVN3200" s="14"/>
      <c r="NVO3200" s="14"/>
      <c r="NVP3200" s="14"/>
      <c r="NVQ3200" s="14"/>
      <c r="NVR3200" s="14"/>
      <c r="NVS3200" s="14"/>
      <c r="NVT3200" s="14"/>
      <c r="NVU3200" s="14"/>
      <c r="NVV3200" s="14"/>
      <c r="NVW3200" s="14"/>
      <c r="NVX3200" s="14"/>
      <c r="NVY3200" s="14"/>
      <c r="NVZ3200" s="14"/>
      <c r="NWA3200" s="14"/>
      <c r="NWB3200" s="14"/>
      <c r="NWC3200" s="14"/>
      <c r="NWD3200" s="14"/>
      <c r="NWE3200" s="14"/>
      <c r="NWF3200" s="14"/>
      <c r="NWG3200" s="14"/>
      <c r="NWH3200" s="14"/>
      <c r="NWI3200" s="14"/>
      <c r="NWJ3200" s="14"/>
      <c r="NWK3200" s="14"/>
      <c r="NWL3200" s="14"/>
      <c r="NWM3200" s="14"/>
      <c r="NWN3200" s="14"/>
      <c r="NWO3200" s="14"/>
      <c r="NWP3200" s="14"/>
      <c r="NWQ3200" s="14"/>
      <c r="NWR3200" s="14"/>
      <c r="NWS3200" s="14"/>
      <c r="NWT3200" s="14"/>
      <c r="NWU3200" s="14"/>
      <c r="NWV3200" s="14"/>
      <c r="NWW3200" s="14"/>
      <c r="NWX3200" s="14"/>
      <c r="NWY3200" s="14"/>
      <c r="NWZ3200" s="14"/>
      <c r="NXA3200" s="14"/>
      <c r="NXB3200" s="14"/>
      <c r="NXC3200" s="14"/>
      <c r="NXD3200" s="14"/>
      <c r="NXE3200" s="14"/>
      <c r="NXF3200" s="14"/>
      <c r="NXG3200" s="14"/>
      <c r="NXH3200" s="14"/>
      <c r="NXI3200" s="14"/>
      <c r="NXJ3200" s="14"/>
      <c r="NXK3200" s="14"/>
      <c r="NXL3200" s="14"/>
      <c r="NXM3200" s="14"/>
      <c r="NXN3200" s="14"/>
      <c r="NXO3200" s="14"/>
      <c r="NXP3200" s="14"/>
      <c r="NXQ3200" s="14"/>
      <c r="NXR3200" s="14"/>
      <c r="NXS3200" s="14"/>
      <c r="NXT3200" s="14"/>
      <c r="NXU3200" s="14"/>
      <c r="NXV3200" s="14"/>
      <c r="NXW3200" s="14"/>
      <c r="NXX3200" s="14"/>
      <c r="NXY3200" s="14"/>
      <c r="NXZ3200" s="14"/>
      <c r="NYA3200" s="14"/>
      <c r="NYB3200" s="14"/>
      <c r="NYC3200" s="14"/>
      <c r="NYD3200" s="14"/>
      <c r="NYE3200" s="14"/>
      <c r="NYF3200" s="14"/>
      <c r="NYG3200" s="14"/>
      <c r="NYH3200" s="14"/>
      <c r="NYI3200" s="14"/>
      <c r="NYJ3200" s="14"/>
      <c r="NYK3200" s="14"/>
      <c r="NYL3200" s="14"/>
      <c r="NYM3200" s="14"/>
      <c r="NYN3200" s="14"/>
      <c r="NYO3200" s="14"/>
      <c r="NYP3200" s="14"/>
      <c r="NYQ3200" s="14"/>
      <c r="NYR3200" s="14"/>
      <c r="NYS3200" s="14"/>
      <c r="NYT3200" s="14"/>
      <c r="NYU3200" s="14"/>
      <c r="NYV3200" s="14"/>
      <c r="NYW3200" s="14"/>
      <c r="NYX3200" s="14"/>
      <c r="NYY3200" s="14"/>
      <c r="NYZ3200" s="14"/>
      <c r="NZA3200" s="14"/>
      <c r="NZB3200" s="14"/>
      <c r="NZC3200" s="14"/>
      <c r="NZD3200" s="14"/>
      <c r="NZE3200" s="14"/>
      <c r="NZF3200" s="14"/>
      <c r="NZG3200" s="14"/>
      <c r="NZH3200" s="14"/>
      <c r="NZI3200" s="14"/>
      <c r="NZJ3200" s="14"/>
      <c r="NZK3200" s="14"/>
      <c r="NZL3200" s="14"/>
      <c r="NZM3200" s="14"/>
      <c r="NZN3200" s="14"/>
      <c r="NZO3200" s="14"/>
      <c r="NZP3200" s="14"/>
      <c r="NZQ3200" s="14"/>
      <c r="NZR3200" s="14"/>
      <c r="NZS3200" s="14"/>
      <c r="NZT3200" s="14"/>
      <c r="NZU3200" s="14"/>
      <c r="NZV3200" s="14"/>
      <c r="NZW3200" s="14"/>
      <c r="NZX3200" s="14"/>
      <c r="NZY3200" s="14"/>
      <c r="NZZ3200" s="14"/>
      <c r="OAA3200" s="14"/>
      <c r="OAB3200" s="14"/>
      <c r="OAC3200" s="14"/>
      <c r="OAD3200" s="14"/>
      <c r="OAE3200" s="14"/>
      <c r="OAF3200" s="14"/>
      <c r="OAG3200" s="14"/>
      <c r="OAH3200" s="14"/>
      <c r="OAI3200" s="14"/>
      <c r="OAJ3200" s="14"/>
      <c r="OAK3200" s="14"/>
      <c r="OAL3200" s="14"/>
      <c r="OAM3200" s="14"/>
      <c r="OAN3200" s="14"/>
      <c r="OAO3200" s="14"/>
      <c r="OAP3200" s="14"/>
      <c r="OAQ3200" s="14"/>
      <c r="OAR3200" s="14"/>
      <c r="OAS3200" s="14"/>
      <c r="OAT3200" s="14"/>
      <c r="OAU3200" s="14"/>
      <c r="OAV3200" s="14"/>
      <c r="OAW3200" s="14"/>
      <c r="OAX3200" s="14"/>
      <c r="OAY3200" s="14"/>
      <c r="OAZ3200" s="14"/>
      <c r="OBA3200" s="14"/>
      <c r="OBB3200" s="14"/>
      <c r="OBC3200" s="14"/>
      <c r="OBD3200" s="14"/>
      <c r="OBE3200" s="14"/>
      <c r="OBF3200" s="14"/>
      <c r="OBG3200" s="14"/>
      <c r="OBH3200" s="14"/>
      <c r="OBI3200" s="14"/>
      <c r="OBJ3200" s="14"/>
      <c r="OBK3200" s="14"/>
      <c r="OBL3200" s="14"/>
      <c r="OBM3200" s="14"/>
      <c r="OBN3200" s="14"/>
      <c r="OBO3200" s="14"/>
      <c r="OBP3200" s="14"/>
      <c r="OBQ3200" s="14"/>
      <c r="OBR3200" s="14"/>
      <c r="OBS3200" s="14"/>
      <c r="OBT3200" s="14"/>
      <c r="OBU3200" s="14"/>
      <c r="OBV3200" s="14"/>
      <c r="OBW3200" s="14"/>
      <c r="OBX3200" s="14"/>
      <c r="OBY3200" s="14"/>
      <c r="OBZ3200" s="14"/>
      <c r="OCA3200" s="14"/>
      <c r="OCB3200" s="14"/>
      <c r="OCC3200" s="14"/>
      <c r="OCD3200" s="14"/>
      <c r="OCE3200" s="14"/>
      <c r="OCF3200" s="14"/>
      <c r="OCG3200" s="14"/>
      <c r="OCH3200" s="14"/>
      <c r="OCI3200" s="14"/>
      <c r="OCJ3200" s="14"/>
      <c r="OCK3200" s="14"/>
      <c r="OCL3200" s="14"/>
      <c r="OCM3200" s="14"/>
      <c r="OCN3200" s="14"/>
      <c r="OCO3200" s="14"/>
      <c r="OCP3200" s="14"/>
      <c r="OCQ3200" s="14"/>
      <c r="OCR3200" s="14"/>
      <c r="OCS3200" s="14"/>
      <c r="OCT3200" s="14"/>
      <c r="OCU3200" s="14"/>
      <c r="OCV3200" s="14"/>
      <c r="OCW3200" s="14"/>
      <c r="OCX3200" s="14"/>
      <c r="OCY3200" s="14"/>
      <c r="OCZ3200" s="14"/>
      <c r="ODA3200" s="14"/>
      <c r="ODB3200" s="14"/>
      <c r="ODC3200" s="14"/>
      <c r="ODD3200" s="14"/>
      <c r="ODE3200" s="14"/>
      <c r="ODF3200" s="14"/>
      <c r="ODG3200" s="14"/>
      <c r="ODH3200" s="14"/>
      <c r="ODI3200" s="14"/>
      <c r="ODJ3200" s="14"/>
      <c r="ODK3200" s="14"/>
      <c r="ODL3200" s="14"/>
      <c r="ODM3200" s="14"/>
      <c r="ODN3200" s="14"/>
      <c r="ODO3200" s="14"/>
      <c r="ODP3200" s="14"/>
      <c r="ODQ3200" s="14"/>
      <c r="ODR3200" s="14"/>
      <c r="ODS3200" s="14"/>
      <c r="ODT3200" s="14"/>
      <c r="ODU3200" s="14"/>
      <c r="ODV3200" s="14"/>
      <c r="ODW3200" s="14"/>
      <c r="ODX3200" s="14"/>
      <c r="ODY3200" s="14"/>
      <c r="ODZ3200" s="14"/>
      <c r="OEA3200" s="14"/>
      <c r="OEB3200" s="14"/>
      <c r="OEC3200" s="14"/>
      <c r="OED3200" s="14"/>
      <c r="OEE3200" s="14"/>
      <c r="OEF3200" s="14"/>
      <c r="OEG3200" s="14"/>
      <c r="OEH3200" s="14"/>
      <c r="OEI3200" s="14"/>
      <c r="OEJ3200" s="14"/>
      <c r="OEK3200" s="14"/>
      <c r="OEL3200" s="14"/>
      <c r="OEM3200" s="14"/>
      <c r="OEN3200" s="14"/>
      <c r="OEO3200" s="14"/>
      <c r="OEP3200" s="14"/>
      <c r="OEQ3200" s="14"/>
      <c r="OER3200" s="14"/>
      <c r="OES3200" s="14"/>
      <c r="OET3200" s="14"/>
      <c r="OEU3200" s="14"/>
      <c r="OEV3200" s="14"/>
      <c r="OEW3200" s="14"/>
      <c r="OEX3200" s="14"/>
      <c r="OEY3200" s="14"/>
      <c r="OEZ3200" s="14"/>
      <c r="OFA3200" s="14"/>
      <c r="OFB3200" s="14"/>
      <c r="OFC3200" s="14"/>
      <c r="OFD3200" s="14"/>
      <c r="OFE3200" s="14"/>
      <c r="OFF3200" s="14"/>
      <c r="OFG3200" s="14"/>
      <c r="OFH3200" s="14"/>
      <c r="OFI3200" s="14"/>
      <c r="OFJ3200" s="14"/>
      <c r="OFK3200" s="14"/>
      <c r="OFL3200" s="14"/>
      <c r="OFM3200" s="14"/>
      <c r="OFN3200" s="14"/>
      <c r="OFO3200" s="14"/>
      <c r="OFP3200" s="14"/>
      <c r="OFQ3200" s="14"/>
      <c r="OFR3200" s="14"/>
      <c r="OFS3200" s="14"/>
      <c r="OFT3200" s="14"/>
      <c r="OFU3200" s="14"/>
      <c r="OFV3200" s="14"/>
      <c r="OFW3200" s="14"/>
      <c r="OFX3200" s="14"/>
      <c r="OFY3200" s="14"/>
      <c r="OFZ3200" s="14"/>
      <c r="OGA3200" s="14"/>
      <c r="OGB3200" s="14"/>
      <c r="OGC3200" s="14"/>
      <c r="OGD3200" s="14"/>
      <c r="OGE3200" s="14"/>
      <c r="OGF3200" s="14"/>
      <c r="OGG3200" s="14"/>
      <c r="OGH3200" s="14"/>
      <c r="OGI3200" s="14"/>
      <c r="OGJ3200" s="14"/>
      <c r="OGK3200" s="14"/>
      <c r="OGL3200" s="14"/>
      <c r="OGM3200" s="14"/>
      <c r="OGN3200" s="14"/>
      <c r="OGO3200" s="14"/>
      <c r="OGP3200" s="14"/>
      <c r="OGQ3200" s="14"/>
      <c r="OGR3200" s="14"/>
      <c r="OGS3200" s="14"/>
      <c r="OGT3200" s="14"/>
      <c r="OGU3200" s="14"/>
      <c r="OGV3200" s="14"/>
      <c r="OGW3200" s="14"/>
      <c r="OGX3200" s="14"/>
      <c r="OGY3200" s="14"/>
      <c r="OGZ3200" s="14"/>
      <c r="OHA3200" s="14"/>
      <c r="OHB3200" s="14"/>
      <c r="OHC3200" s="14"/>
      <c r="OHD3200" s="14"/>
      <c r="OHE3200" s="14"/>
      <c r="OHF3200" s="14"/>
      <c r="OHG3200" s="14"/>
      <c r="OHH3200" s="14"/>
      <c r="OHI3200" s="14"/>
      <c r="OHJ3200" s="14"/>
      <c r="OHK3200" s="14"/>
      <c r="OHL3200" s="14"/>
      <c r="OHM3200" s="14"/>
      <c r="OHN3200" s="14"/>
      <c r="OHO3200" s="14"/>
      <c r="OHP3200" s="14"/>
      <c r="OHQ3200" s="14"/>
      <c r="OHR3200" s="14"/>
      <c r="OHS3200" s="14"/>
      <c r="OHT3200" s="14"/>
      <c r="OHU3200" s="14"/>
      <c r="OHV3200" s="14"/>
      <c r="OHW3200" s="14"/>
      <c r="OHX3200" s="14"/>
      <c r="OHY3200" s="14"/>
      <c r="OHZ3200" s="14"/>
      <c r="OIA3200" s="14"/>
      <c r="OIB3200" s="14"/>
      <c r="OIC3200" s="14"/>
      <c r="OID3200" s="14"/>
      <c r="OIE3200" s="14"/>
      <c r="OIF3200" s="14"/>
      <c r="OIG3200" s="14"/>
      <c r="OIH3200" s="14"/>
      <c r="OII3200" s="14"/>
      <c r="OIJ3200" s="14"/>
      <c r="OIK3200" s="14"/>
      <c r="OIL3200" s="14"/>
      <c r="OIM3200" s="14"/>
      <c r="OIN3200" s="14"/>
      <c r="OIO3200" s="14"/>
      <c r="OIP3200" s="14"/>
      <c r="OIQ3200" s="14"/>
      <c r="OIR3200" s="14"/>
      <c r="OIS3200" s="14"/>
      <c r="OIT3200" s="14"/>
      <c r="OIU3200" s="14"/>
      <c r="OIV3200" s="14"/>
      <c r="OIW3200" s="14"/>
      <c r="OIX3200" s="14"/>
      <c r="OIY3200" s="14"/>
      <c r="OIZ3200" s="14"/>
      <c r="OJA3200" s="14"/>
      <c r="OJB3200" s="14"/>
      <c r="OJC3200" s="14"/>
      <c r="OJD3200" s="14"/>
      <c r="OJE3200" s="14"/>
      <c r="OJF3200" s="14"/>
      <c r="OJG3200" s="14"/>
      <c r="OJH3200" s="14"/>
      <c r="OJI3200" s="14"/>
      <c r="OJJ3200" s="14"/>
      <c r="OJK3200" s="14"/>
      <c r="OJL3200" s="14"/>
      <c r="OJM3200" s="14"/>
      <c r="OJN3200" s="14"/>
      <c r="OJO3200" s="14"/>
      <c r="OJP3200" s="14"/>
      <c r="OJQ3200" s="14"/>
      <c r="OJR3200" s="14"/>
      <c r="OJS3200" s="14"/>
      <c r="OJT3200" s="14"/>
      <c r="OJU3200" s="14"/>
      <c r="OJV3200" s="14"/>
      <c r="OJW3200" s="14"/>
      <c r="OJX3200" s="14"/>
      <c r="OJY3200" s="14"/>
      <c r="OJZ3200" s="14"/>
      <c r="OKA3200" s="14"/>
      <c r="OKB3200" s="14"/>
      <c r="OKC3200" s="14"/>
      <c r="OKD3200" s="14"/>
      <c r="OKE3200" s="14"/>
      <c r="OKF3200" s="14"/>
      <c r="OKG3200" s="14"/>
      <c r="OKH3200" s="14"/>
      <c r="OKI3200" s="14"/>
      <c r="OKJ3200" s="14"/>
      <c r="OKK3200" s="14"/>
      <c r="OKL3200" s="14"/>
      <c r="OKM3200" s="14"/>
      <c r="OKN3200" s="14"/>
      <c r="OKO3200" s="14"/>
      <c r="OKP3200" s="14"/>
      <c r="OKQ3200" s="14"/>
      <c r="OKR3200" s="14"/>
      <c r="OKS3200" s="14"/>
      <c r="OKT3200" s="14"/>
      <c r="OKU3200" s="14"/>
      <c r="OKV3200" s="14"/>
      <c r="OKW3200" s="14"/>
      <c r="OKX3200" s="14"/>
      <c r="OKY3200" s="14"/>
      <c r="OKZ3200" s="14"/>
      <c r="OLA3200" s="14"/>
      <c r="OLB3200" s="14"/>
      <c r="OLC3200" s="14"/>
      <c r="OLD3200" s="14"/>
      <c r="OLE3200" s="14"/>
      <c r="OLF3200" s="14"/>
      <c r="OLG3200" s="14"/>
      <c r="OLH3200" s="14"/>
      <c r="OLI3200" s="14"/>
      <c r="OLJ3200" s="14"/>
      <c r="OLK3200" s="14"/>
      <c r="OLL3200" s="14"/>
      <c r="OLM3200" s="14"/>
      <c r="OLN3200" s="14"/>
      <c r="OLO3200" s="14"/>
      <c r="OLP3200" s="14"/>
      <c r="OLQ3200" s="14"/>
      <c r="OLR3200" s="14"/>
      <c r="OLS3200" s="14"/>
      <c r="OLT3200" s="14"/>
      <c r="OLU3200" s="14"/>
      <c r="OLV3200" s="14"/>
      <c r="OLW3200" s="14"/>
      <c r="OLX3200" s="14"/>
      <c r="OLY3200" s="14"/>
      <c r="OLZ3200" s="14"/>
      <c r="OMA3200" s="14"/>
      <c r="OMB3200" s="14"/>
      <c r="OMC3200" s="14"/>
      <c r="OMD3200" s="14"/>
      <c r="OME3200" s="14"/>
      <c r="OMF3200" s="14"/>
      <c r="OMG3200" s="14"/>
      <c r="OMH3200" s="14"/>
      <c r="OMI3200" s="14"/>
      <c r="OMJ3200" s="14"/>
      <c r="OMK3200" s="14"/>
      <c r="OML3200" s="14"/>
      <c r="OMM3200" s="14"/>
      <c r="OMN3200" s="14"/>
      <c r="OMO3200" s="14"/>
      <c r="OMP3200" s="14"/>
      <c r="OMQ3200" s="14"/>
      <c r="OMR3200" s="14"/>
      <c r="OMS3200" s="14"/>
      <c r="OMT3200" s="14"/>
      <c r="OMU3200" s="14"/>
      <c r="OMV3200" s="14"/>
      <c r="OMW3200" s="14"/>
      <c r="OMX3200" s="14"/>
      <c r="OMY3200" s="14"/>
      <c r="OMZ3200" s="14"/>
      <c r="ONA3200" s="14"/>
      <c r="ONB3200" s="14"/>
      <c r="ONC3200" s="14"/>
      <c r="OND3200" s="14"/>
      <c r="ONE3200" s="14"/>
      <c r="ONF3200" s="14"/>
      <c r="ONG3200" s="14"/>
      <c r="ONH3200" s="14"/>
      <c r="ONI3200" s="14"/>
      <c r="ONJ3200" s="14"/>
      <c r="ONK3200" s="14"/>
      <c r="ONL3200" s="14"/>
      <c r="ONM3200" s="14"/>
      <c r="ONN3200" s="14"/>
      <c r="ONO3200" s="14"/>
      <c r="ONP3200" s="14"/>
      <c r="ONQ3200" s="14"/>
      <c r="ONR3200" s="14"/>
      <c r="ONS3200" s="14"/>
      <c r="ONT3200" s="14"/>
      <c r="ONU3200" s="14"/>
      <c r="ONV3200" s="14"/>
      <c r="ONW3200" s="14"/>
      <c r="ONX3200" s="14"/>
      <c r="ONY3200" s="14"/>
      <c r="ONZ3200" s="14"/>
      <c r="OOA3200" s="14"/>
      <c r="OOB3200" s="14"/>
      <c r="OOC3200" s="14"/>
      <c r="OOD3200" s="14"/>
      <c r="OOE3200" s="14"/>
      <c r="OOF3200" s="14"/>
      <c r="OOG3200" s="14"/>
      <c r="OOH3200" s="14"/>
      <c r="OOI3200" s="14"/>
      <c r="OOJ3200" s="14"/>
      <c r="OOK3200" s="14"/>
      <c r="OOL3200" s="14"/>
      <c r="OOM3200" s="14"/>
      <c r="OON3200" s="14"/>
      <c r="OOO3200" s="14"/>
      <c r="OOP3200" s="14"/>
      <c r="OOQ3200" s="14"/>
      <c r="OOR3200" s="14"/>
      <c r="OOS3200" s="14"/>
      <c r="OOT3200" s="14"/>
      <c r="OOU3200" s="14"/>
      <c r="OOV3200" s="14"/>
      <c r="OOW3200" s="14"/>
      <c r="OOX3200" s="14"/>
      <c r="OOY3200" s="14"/>
      <c r="OOZ3200" s="14"/>
      <c r="OPA3200" s="14"/>
      <c r="OPB3200" s="14"/>
      <c r="OPC3200" s="14"/>
      <c r="OPD3200" s="14"/>
      <c r="OPE3200" s="14"/>
      <c r="OPF3200" s="14"/>
      <c r="OPG3200" s="14"/>
      <c r="OPH3200" s="14"/>
      <c r="OPI3200" s="14"/>
      <c r="OPJ3200" s="14"/>
      <c r="OPK3200" s="14"/>
      <c r="OPL3200" s="14"/>
      <c r="OPM3200" s="14"/>
      <c r="OPN3200" s="14"/>
      <c r="OPO3200" s="14"/>
      <c r="OPP3200" s="14"/>
      <c r="OPQ3200" s="14"/>
      <c r="OPR3200" s="14"/>
      <c r="OPS3200" s="14"/>
      <c r="OPT3200" s="14"/>
      <c r="OPU3200" s="14"/>
      <c r="OPV3200" s="14"/>
      <c r="OPW3200" s="14"/>
      <c r="OPX3200" s="14"/>
      <c r="OPY3200" s="14"/>
      <c r="OPZ3200" s="14"/>
      <c r="OQA3200" s="14"/>
      <c r="OQB3200" s="14"/>
      <c r="OQC3200" s="14"/>
      <c r="OQD3200" s="14"/>
      <c r="OQE3200" s="14"/>
      <c r="OQF3200" s="14"/>
      <c r="OQG3200" s="14"/>
      <c r="OQH3200" s="14"/>
      <c r="OQI3200" s="14"/>
      <c r="OQJ3200" s="14"/>
      <c r="OQK3200" s="14"/>
      <c r="OQL3200" s="14"/>
      <c r="OQM3200" s="14"/>
      <c r="OQN3200" s="14"/>
      <c r="OQO3200" s="14"/>
      <c r="OQP3200" s="14"/>
      <c r="OQQ3200" s="14"/>
      <c r="OQR3200" s="14"/>
      <c r="OQS3200" s="14"/>
      <c r="OQT3200" s="14"/>
      <c r="OQU3200" s="14"/>
      <c r="OQV3200" s="14"/>
      <c r="OQW3200" s="14"/>
      <c r="OQX3200" s="14"/>
      <c r="OQY3200" s="14"/>
      <c r="OQZ3200" s="14"/>
      <c r="ORA3200" s="14"/>
      <c r="ORB3200" s="14"/>
      <c r="ORC3200" s="14"/>
      <c r="ORD3200" s="14"/>
      <c r="ORE3200" s="14"/>
      <c r="ORF3200" s="14"/>
      <c r="ORG3200" s="14"/>
      <c r="ORH3200" s="14"/>
      <c r="ORI3200" s="14"/>
      <c r="ORJ3200" s="14"/>
      <c r="ORK3200" s="14"/>
      <c r="ORL3200" s="14"/>
      <c r="ORM3200" s="14"/>
      <c r="ORN3200" s="14"/>
      <c r="ORO3200" s="14"/>
      <c r="ORP3200" s="14"/>
      <c r="ORQ3200" s="14"/>
      <c r="ORR3200" s="14"/>
      <c r="ORS3200" s="14"/>
      <c r="ORT3200" s="14"/>
      <c r="ORU3200" s="14"/>
      <c r="ORV3200" s="14"/>
      <c r="ORW3200" s="14"/>
      <c r="ORX3200" s="14"/>
      <c r="ORY3200" s="14"/>
      <c r="ORZ3200" s="14"/>
      <c r="OSA3200" s="14"/>
      <c r="OSB3200" s="14"/>
      <c r="OSC3200" s="14"/>
      <c r="OSD3200" s="14"/>
      <c r="OSE3200" s="14"/>
      <c r="OSF3200" s="14"/>
      <c r="OSG3200" s="14"/>
      <c r="OSH3200" s="14"/>
      <c r="OSI3200" s="14"/>
      <c r="OSJ3200" s="14"/>
      <c r="OSK3200" s="14"/>
      <c r="OSL3200" s="14"/>
      <c r="OSM3200" s="14"/>
      <c r="OSN3200" s="14"/>
      <c r="OSO3200" s="14"/>
      <c r="OSP3200" s="14"/>
      <c r="OSQ3200" s="14"/>
      <c r="OSR3200" s="14"/>
      <c r="OSS3200" s="14"/>
      <c r="OST3200" s="14"/>
      <c r="OSU3200" s="14"/>
      <c r="OSV3200" s="14"/>
      <c r="OSW3200" s="14"/>
      <c r="OSX3200" s="14"/>
      <c r="OSY3200" s="14"/>
      <c r="OSZ3200" s="14"/>
      <c r="OTA3200" s="14"/>
      <c r="OTB3200" s="14"/>
      <c r="OTC3200" s="14"/>
      <c r="OTD3200" s="14"/>
      <c r="OTE3200" s="14"/>
      <c r="OTF3200" s="14"/>
      <c r="OTG3200" s="14"/>
      <c r="OTH3200" s="14"/>
      <c r="OTI3200" s="14"/>
      <c r="OTJ3200" s="14"/>
      <c r="OTK3200" s="14"/>
      <c r="OTL3200" s="14"/>
      <c r="OTM3200" s="14"/>
      <c r="OTN3200" s="14"/>
      <c r="OTO3200" s="14"/>
      <c r="OTP3200" s="14"/>
      <c r="OTQ3200" s="14"/>
      <c r="OTR3200" s="14"/>
      <c r="OTS3200" s="14"/>
      <c r="OTT3200" s="14"/>
      <c r="OTU3200" s="14"/>
      <c r="OTV3200" s="14"/>
      <c r="OTW3200" s="14"/>
      <c r="OTX3200" s="14"/>
      <c r="OTY3200" s="14"/>
      <c r="OTZ3200" s="14"/>
      <c r="OUA3200" s="14"/>
      <c r="OUB3200" s="14"/>
      <c r="OUC3200" s="14"/>
      <c r="OUD3200" s="14"/>
      <c r="OUE3200" s="14"/>
      <c r="OUF3200" s="14"/>
      <c r="OUG3200" s="14"/>
      <c r="OUH3200" s="14"/>
      <c r="OUI3200" s="14"/>
      <c r="OUJ3200" s="14"/>
      <c r="OUK3200" s="14"/>
      <c r="OUL3200" s="14"/>
      <c r="OUM3200" s="14"/>
      <c r="OUN3200" s="14"/>
      <c r="OUO3200" s="14"/>
      <c r="OUP3200" s="14"/>
      <c r="OUQ3200" s="14"/>
      <c r="OUR3200" s="14"/>
      <c r="OUS3200" s="14"/>
      <c r="OUT3200" s="14"/>
      <c r="OUU3200" s="14"/>
      <c r="OUV3200" s="14"/>
      <c r="OUW3200" s="14"/>
      <c r="OUX3200" s="14"/>
      <c r="OUY3200" s="14"/>
      <c r="OUZ3200" s="14"/>
      <c r="OVA3200" s="14"/>
      <c r="OVB3200" s="14"/>
      <c r="OVC3200" s="14"/>
      <c r="OVD3200" s="14"/>
      <c r="OVE3200" s="14"/>
      <c r="OVF3200" s="14"/>
      <c r="OVG3200" s="14"/>
      <c r="OVH3200" s="14"/>
      <c r="OVI3200" s="14"/>
      <c r="OVJ3200" s="14"/>
      <c r="OVK3200" s="14"/>
      <c r="OVL3200" s="14"/>
      <c r="OVM3200" s="14"/>
      <c r="OVN3200" s="14"/>
      <c r="OVO3200" s="14"/>
      <c r="OVP3200" s="14"/>
      <c r="OVQ3200" s="14"/>
      <c r="OVR3200" s="14"/>
      <c r="OVS3200" s="14"/>
      <c r="OVT3200" s="14"/>
      <c r="OVU3200" s="14"/>
      <c r="OVV3200" s="14"/>
      <c r="OVW3200" s="14"/>
      <c r="OVX3200" s="14"/>
      <c r="OVY3200" s="14"/>
      <c r="OVZ3200" s="14"/>
      <c r="OWA3200" s="14"/>
      <c r="OWB3200" s="14"/>
      <c r="OWC3200" s="14"/>
      <c r="OWD3200" s="14"/>
      <c r="OWE3200" s="14"/>
      <c r="OWF3200" s="14"/>
      <c r="OWG3200" s="14"/>
      <c r="OWH3200" s="14"/>
      <c r="OWI3200" s="14"/>
      <c r="OWJ3200" s="14"/>
      <c r="OWK3200" s="14"/>
      <c r="OWL3200" s="14"/>
      <c r="OWM3200" s="14"/>
      <c r="OWN3200" s="14"/>
      <c r="OWO3200" s="14"/>
      <c r="OWP3200" s="14"/>
      <c r="OWQ3200" s="14"/>
      <c r="OWR3200" s="14"/>
      <c r="OWS3200" s="14"/>
      <c r="OWT3200" s="14"/>
      <c r="OWU3200" s="14"/>
      <c r="OWV3200" s="14"/>
      <c r="OWW3200" s="14"/>
      <c r="OWX3200" s="14"/>
      <c r="OWY3200" s="14"/>
      <c r="OWZ3200" s="14"/>
      <c r="OXA3200" s="14"/>
      <c r="OXB3200" s="14"/>
      <c r="OXC3200" s="14"/>
      <c r="OXD3200" s="14"/>
      <c r="OXE3200" s="14"/>
      <c r="OXF3200" s="14"/>
      <c r="OXG3200" s="14"/>
      <c r="OXH3200" s="14"/>
      <c r="OXI3200" s="14"/>
      <c r="OXJ3200" s="14"/>
      <c r="OXK3200" s="14"/>
      <c r="OXL3200" s="14"/>
      <c r="OXM3200" s="14"/>
      <c r="OXN3200" s="14"/>
      <c r="OXO3200" s="14"/>
      <c r="OXP3200" s="14"/>
      <c r="OXQ3200" s="14"/>
      <c r="OXR3200" s="14"/>
      <c r="OXS3200" s="14"/>
      <c r="OXT3200" s="14"/>
      <c r="OXU3200" s="14"/>
      <c r="OXV3200" s="14"/>
      <c r="OXW3200" s="14"/>
      <c r="OXX3200" s="14"/>
      <c r="OXY3200" s="14"/>
      <c r="OXZ3200" s="14"/>
      <c r="OYA3200" s="14"/>
      <c r="OYB3200" s="14"/>
      <c r="OYC3200" s="14"/>
      <c r="OYD3200" s="14"/>
      <c r="OYE3200" s="14"/>
      <c r="OYF3200" s="14"/>
      <c r="OYG3200" s="14"/>
      <c r="OYH3200" s="14"/>
      <c r="OYI3200" s="14"/>
      <c r="OYJ3200" s="14"/>
      <c r="OYK3200" s="14"/>
      <c r="OYL3200" s="14"/>
      <c r="OYM3200" s="14"/>
      <c r="OYN3200" s="14"/>
      <c r="OYO3200" s="14"/>
      <c r="OYP3200" s="14"/>
      <c r="OYQ3200" s="14"/>
      <c r="OYR3200" s="14"/>
      <c r="OYS3200" s="14"/>
      <c r="OYT3200" s="14"/>
      <c r="OYU3200" s="14"/>
      <c r="OYV3200" s="14"/>
      <c r="OYW3200" s="14"/>
      <c r="OYX3200" s="14"/>
      <c r="OYY3200" s="14"/>
      <c r="OYZ3200" s="14"/>
      <c r="OZA3200" s="14"/>
      <c r="OZB3200" s="14"/>
      <c r="OZC3200" s="14"/>
      <c r="OZD3200" s="14"/>
      <c r="OZE3200" s="14"/>
      <c r="OZF3200" s="14"/>
      <c r="OZG3200" s="14"/>
      <c r="OZH3200" s="14"/>
      <c r="OZI3200" s="14"/>
      <c r="OZJ3200" s="14"/>
      <c r="OZK3200" s="14"/>
      <c r="OZL3200" s="14"/>
      <c r="OZM3200" s="14"/>
      <c r="OZN3200" s="14"/>
      <c r="OZO3200" s="14"/>
      <c r="OZP3200" s="14"/>
      <c r="OZQ3200" s="14"/>
      <c r="OZR3200" s="14"/>
      <c r="OZS3200" s="14"/>
      <c r="OZT3200" s="14"/>
      <c r="OZU3200" s="14"/>
      <c r="OZV3200" s="14"/>
      <c r="OZW3200" s="14"/>
      <c r="OZX3200" s="14"/>
      <c r="OZY3200" s="14"/>
      <c r="OZZ3200" s="14"/>
      <c r="PAA3200" s="14"/>
      <c r="PAB3200" s="14"/>
      <c r="PAC3200" s="14"/>
      <c r="PAD3200" s="14"/>
      <c r="PAE3200" s="14"/>
      <c r="PAF3200" s="14"/>
      <c r="PAG3200" s="14"/>
      <c r="PAH3200" s="14"/>
      <c r="PAI3200" s="14"/>
      <c r="PAJ3200" s="14"/>
      <c r="PAK3200" s="14"/>
      <c r="PAL3200" s="14"/>
      <c r="PAM3200" s="14"/>
      <c r="PAN3200" s="14"/>
      <c r="PAO3200" s="14"/>
      <c r="PAP3200" s="14"/>
      <c r="PAQ3200" s="14"/>
      <c r="PAR3200" s="14"/>
      <c r="PAS3200" s="14"/>
      <c r="PAT3200" s="14"/>
      <c r="PAU3200" s="14"/>
      <c r="PAV3200" s="14"/>
      <c r="PAW3200" s="14"/>
      <c r="PAX3200" s="14"/>
      <c r="PAY3200" s="14"/>
      <c r="PAZ3200" s="14"/>
      <c r="PBA3200" s="14"/>
      <c r="PBB3200" s="14"/>
      <c r="PBC3200" s="14"/>
      <c r="PBD3200" s="14"/>
      <c r="PBE3200" s="14"/>
      <c r="PBF3200" s="14"/>
      <c r="PBG3200" s="14"/>
      <c r="PBH3200" s="14"/>
      <c r="PBI3200" s="14"/>
      <c r="PBJ3200" s="14"/>
      <c r="PBK3200" s="14"/>
      <c r="PBL3200" s="14"/>
      <c r="PBM3200" s="14"/>
      <c r="PBN3200" s="14"/>
      <c r="PBO3200" s="14"/>
      <c r="PBP3200" s="14"/>
      <c r="PBQ3200" s="14"/>
      <c r="PBR3200" s="14"/>
      <c r="PBS3200" s="14"/>
      <c r="PBT3200" s="14"/>
      <c r="PBU3200" s="14"/>
      <c r="PBV3200" s="14"/>
      <c r="PBW3200" s="14"/>
      <c r="PBX3200" s="14"/>
      <c r="PBY3200" s="14"/>
      <c r="PBZ3200" s="14"/>
      <c r="PCA3200" s="14"/>
      <c r="PCB3200" s="14"/>
      <c r="PCC3200" s="14"/>
      <c r="PCD3200" s="14"/>
      <c r="PCE3200" s="14"/>
      <c r="PCF3200" s="14"/>
      <c r="PCG3200" s="14"/>
      <c r="PCH3200" s="14"/>
      <c r="PCI3200" s="14"/>
      <c r="PCJ3200" s="14"/>
      <c r="PCK3200" s="14"/>
      <c r="PCL3200" s="14"/>
      <c r="PCM3200" s="14"/>
      <c r="PCN3200" s="14"/>
      <c r="PCO3200" s="14"/>
      <c r="PCP3200" s="14"/>
      <c r="PCQ3200" s="14"/>
      <c r="PCR3200" s="14"/>
      <c r="PCS3200" s="14"/>
      <c r="PCT3200" s="14"/>
      <c r="PCU3200" s="14"/>
      <c r="PCV3200" s="14"/>
      <c r="PCW3200" s="14"/>
      <c r="PCX3200" s="14"/>
      <c r="PCY3200" s="14"/>
      <c r="PCZ3200" s="14"/>
      <c r="PDA3200" s="14"/>
      <c r="PDB3200" s="14"/>
      <c r="PDC3200" s="14"/>
      <c r="PDD3200" s="14"/>
      <c r="PDE3200" s="14"/>
      <c r="PDF3200" s="14"/>
      <c r="PDG3200" s="14"/>
      <c r="PDH3200" s="14"/>
      <c r="PDI3200" s="14"/>
      <c r="PDJ3200" s="14"/>
      <c r="PDK3200" s="14"/>
      <c r="PDL3200" s="14"/>
      <c r="PDM3200" s="14"/>
      <c r="PDN3200" s="14"/>
      <c r="PDO3200" s="14"/>
      <c r="PDP3200" s="14"/>
      <c r="PDQ3200" s="14"/>
      <c r="PDR3200" s="14"/>
      <c r="PDS3200" s="14"/>
      <c r="PDT3200" s="14"/>
      <c r="PDU3200" s="14"/>
      <c r="PDV3200" s="14"/>
      <c r="PDW3200" s="14"/>
      <c r="PDX3200" s="14"/>
      <c r="PDY3200" s="14"/>
      <c r="PDZ3200" s="14"/>
      <c r="PEA3200" s="14"/>
      <c r="PEB3200" s="14"/>
      <c r="PEC3200" s="14"/>
      <c r="PED3200" s="14"/>
      <c r="PEE3200" s="14"/>
      <c r="PEF3200" s="14"/>
      <c r="PEG3200" s="14"/>
      <c r="PEH3200" s="14"/>
      <c r="PEI3200" s="14"/>
      <c r="PEJ3200" s="14"/>
      <c r="PEK3200" s="14"/>
      <c r="PEL3200" s="14"/>
      <c r="PEM3200" s="14"/>
      <c r="PEN3200" s="14"/>
      <c r="PEO3200" s="14"/>
      <c r="PEP3200" s="14"/>
      <c r="PEQ3200" s="14"/>
      <c r="PER3200" s="14"/>
      <c r="PES3200" s="14"/>
      <c r="PET3200" s="14"/>
      <c r="PEU3200" s="14"/>
      <c r="PEV3200" s="14"/>
      <c r="PEW3200" s="14"/>
      <c r="PEX3200" s="14"/>
      <c r="PEY3200" s="14"/>
      <c r="PEZ3200" s="14"/>
      <c r="PFA3200" s="14"/>
      <c r="PFB3200" s="14"/>
      <c r="PFC3200" s="14"/>
      <c r="PFD3200" s="14"/>
      <c r="PFE3200" s="14"/>
      <c r="PFF3200" s="14"/>
      <c r="PFG3200" s="14"/>
      <c r="PFH3200" s="14"/>
      <c r="PFI3200" s="14"/>
      <c r="PFJ3200" s="14"/>
      <c r="PFK3200" s="14"/>
      <c r="PFL3200" s="14"/>
      <c r="PFM3200" s="14"/>
      <c r="PFN3200" s="14"/>
      <c r="PFO3200" s="14"/>
      <c r="PFP3200" s="14"/>
      <c r="PFQ3200" s="14"/>
      <c r="PFR3200" s="14"/>
      <c r="PFS3200" s="14"/>
      <c r="PFT3200" s="14"/>
      <c r="PFU3200" s="14"/>
      <c r="PFV3200" s="14"/>
      <c r="PFW3200" s="14"/>
      <c r="PFX3200" s="14"/>
      <c r="PFY3200" s="14"/>
      <c r="PFZ3200" s="14"/>
      <c r="PGA3200" s="14"/>
      <c r="PGB3200" s="14"/>
      <c r="PGC3200" s="14"/>
      <c r="PGD3200" s="14"/>
      <c r="PGE3200" s="14"/>
      <c r="PGF3200" s="14"/>
      <c r="PGG3200" s="14"/>
      <c r="PGH3200" s="14"/>
      <c r="PGI3200" s="14"/>
      <c r="PGJ3200" s="14"/>
      <c r="PGK3200" s="14"/>
      <c r="PGL3200" s="14"/>
      <c r="PGM3200" s="14"/>
      <c r="PGN3200" s="14"/>
      <c r="PGO3200" s="14"/>
      <c r="PGP3200" s="14"/>
      <c r="PGQ3200" s="14"/>
      <c r="PGR3200" s="14"/>
      <c r="PGS3200" s="14"/>
      <c r="PGT3200" s="14"/>
      <c r="PGU3200" s="14"/>
      <c r="PGV3200" s="14"/>
      <c r="PGW3200" s="14"/>
      <c r="PGX3200" s="14"/>
      <c r="PGY3200" s="14"/>
      <c r="PGZ3200" s="14"/>
      <c r="PHA3200" s="14"/>
      <c r="PHB3200" s="14"/>
      <c r="PHC3200" s="14"/>
      <c r="PHD3200" s="14"/>
      <c r="PHE3200" s="14"/>
      <c r="PHF3200" s="14"/>
      <c r="PHG3200" s="14"/>
      <c r="PHH3200" s="14"/>
      <c r="PHI3200" s="14"/>
      <c r="PHJ3200" s="14"/>
      <c r="PHK3200" s="14"/>
      <c r="PHL3200" s="14"/>
      <c r="PHM3200" s="14"/>
      <c r="PHN3200" s="14"/>
      <c r="PHO3200" s="14"/>
      <c r="PHP3200" s="14"/>
      <c r="PHQ3200" s="14"/>
      <c r="PHR3200" s="14"/>
      <c r="PHS3200" s="14"/>
      <c r="PHT3200" s="14"/>
      <c r="PHU3200" s="14"/>
      <c r="PHV3200" s="14"/>
      <c r="PHW3200" s="14"/>
      <c r="PHX3200" s="14"/>
      <c r="PHY3200" s="14"/>
      <c r="PHZ3200" s="14"/>
      <c r="PIA3200" s="14"/>
      <c r="PIB3200" s="14"/>
      <c r="PIC3200" s="14"/>
      <c r="PID3200" s="14"/>
      <c r="PIE3200" s="14"/>
      <c r="PIF3200" s="14"/>
      <c r="PIG3200" s="14"/>
      <c r="PIH3200" s="14"/>
      <c r="PII3200" s="14"/>
      <c r="PIJ3200" s="14"/>
      <c r="PIK3200" s="14"/>
      <c r="PIL3200" s="14"/>
      <c r="PIM3200" s="14"/>
      <c r="PIN3200" s="14"/>
      <c r="PIO3200" s="14"/>
      <c r="PIP3200" s="14"/>
      <c r="PIQ3200" s="14"/>
      <c r="PIR3200" s="14"/>
      <c r="PIS3200" s="14"/>
      <c r="PIT3200" s="14"/>
      <c r="PIU3200" s="14"/>
      <c r="PIV3200" s="14"/>
      <c r="PIW3200" s="14"/>
      <c r="PIX3200" s="14"/>
      <c r="PIY3200" s="14"/>
      <c r="PIZ3200" s="14"/>
      <c r="PJA3200" s="14"/>
      <c r="PJB3200" s="14"/>
      <c r="PJC3200" s="14"/>
      <c r="PJD3200" s="14"/>
      <c r="PJE3200" s="14"/>
      <c r="PJF3200" s="14"/>
      <c r="PJG3200" s="14"/>
      <c r="PJH3200" s="14"/>
      <c r="PJI3200" s="14"/>
      <c r="PJJ3200" s="14"/>
      <c r="PJK3200" s="14"/>
      <c r="PJL3200" s="14"/>
      <c r="PJM3200" s="14"/>
      <c r="PJN3200" s="14"/>
      <c r="PJO3200" s="14"/>
      <c r="PJP3200" s="14"/>
      <c r="PJQ3200" s="14"/>
      <c r="PJR3200" s="14"/>
      <c r="PJS3200" s="14"/>
      <c r="PJT3200" s="14"/>
      <c r="PJU3200" s="14"/>
      <c r="PJV3200" s="14"/>
      <c r="PJW3200" s="14"/>
      <c r="PJX3200" s="14"/>
      <c r="PJY3200" s="14"/>
      <c r="PJZ3200" s="14"/>
      <c r="PKA3200" s="14"/>
      <c r="PKB3200" s="14"/>
      <c r="PKC3200" s="14"/>
      <c r="PKD3200" s="14"/>
      <c r="PKE3200" s="14"/>
      <c r="PKF3200" s="14"/>
      <c r="PKG3200" s="14"/>
      <c r="PKH3200" s="14"/>
      <c r="PKI3200" s="14"/>
      <c r="PKJ3200" s="14"/>
      <c r="PKK3200" s="14"/>
      <c r="PKL3200" s="14"/>
      <c r="PKM3200" s="14"/>
      <c r="PKN3200" s="14"/>
      <c r="PKO3200" s="14"/>
      <c r="PKP3200" s="14"/>
      <c r="PKQ3200" s="14"/>
      <c r="PKR3200" s="14"/>
      <c r="PKS3200" s="14"/>
      <c r="PKT3200" s="14"/>
      <c r="PKU3200" s="14"/>
      <c r="PKV3200" s="14"/>
      <c r="PKW3200" s="14"/>
      <c r="PKX3200" s="14"/>
      <c r="PKY3200" s="14"/>
      <c r="PKZ3200" s="14"/>
      <c r="PLA3200" s="14"/>
      <c r="PLB3200" s="14"/>
      <c r="PLC3200" s="14"/>
      <c r="PLD3200" s="14"/>
      <c r="PLE3200" s="14"/>
      <c r="PLF3200" s="14"/>
      <c r="PLG3200" s="14"/>
      <c r="PLH3200" s="14"/>
      <c r="PLI3200" s="14"/>
      <c r="PLJ3200" s="14"/>
      <c r="PLK3200" s="14"/>
      <c r="PLL3200" s="14"/>
      <c r="PLM3200" s="14"/>
      <c r="PLN3200" s="14"/>
      <c r="PLO3200" s="14"/>
      <c r="PLP3200" s="14"/>
      <c r="PLQ3200" s="14"/>
      <c r="PLR3200" s="14"/>
      <c r="PLS3200" s="14"/>
      <c r="PLT3200" s="14"/>
      <c r="PLU3200" s="14"/>
      <c r="PLV3200" s="14"/>
      <c r="PLW3200" s="14"/>
      <c r="PLX3200" s="14"/>
      <c r="PLY3200" s="14"/>
      <c r="PLZ3200" s="14"/>
      <c r="PMA3200" s="14"/>
      <c r="PMB3200" s="14"/>
      <c r="PMC3200" s="14"/>
      <c r="PMD3200" s="14"/>
      <c r="PME3200" s="14"/>
      <c r="PMF3200" s="14"/>
      <c r="PMG3200" s="14"/>
      <c r="PMH3200" s="14"/>
      <c r="PMI3200" s="14"/>
      <c r="PMJ3200" s="14"/>
      <c r="PMK3200" s="14"/>
      <c r="PML3200" s="14"/>
      <c r="PMM3200" s="14"/>
      <c r="PMN3200" s="14"/>
      <c r="PMO3200" s="14"/>
      <c r="PMP3200" s="14"/>
      <c r="PMQ3200" s="14"/>
      <c r="PMR3200" s="14"/>
      <c r="PMS3200" s="14"/>
      <c r="PMT3200" s="14"/>
      <c r="PMU3200" s="14"/>
      <c r="PMV3200" s="14"/>
      <c r="PMW3200" s="14"/>
      <c r="PMX3200" s="14"/>
      <c r="PMY3200" s="14"/>
      <c r="PMZ3200" s="14"/>
      <c r="PNA3200" s="14"/>
      <c r="PNB3200" s="14"/>
      <c r="PNC3200" s="14"/>
      <c r="PND3200" s="14"/>
      <c r="PNE3200" s="14"/>
      <c r="PNF3200" s="14"/>
      <c r="PNG3200" s="14"/>
      <c r="PNH3200" s="14"/>
      <c r="PNI3200" s="14"/>
      <c r="PNJ3200" s="14"/>
      <c r="PNK3200" s="14"/>
      <c r="PNL3200" s="14"/>
      <c r="PNM3200" s="14"/>
      <c r="PNN3200" s="14"/>
      <c r="PNO3200" s="14"/>
      <c r="PNP3200" s="14"/>
      <c r="PNQ3200" s="14"/>
      <c r="PNR3200" s="14"/>
      <c r="PNS3200" s="14"/>
      <c r="PNT3200" s="14"/>
      <c r="PNU3200" s="14"/>
      <c r="PNV3200" s="14"/>
      <c r="PNW3200" s="14"/>
      <c r="PNX3200" s="14"/>
      <c r="PNY3200" s="14"/>
      <c r="PNZ3200" s="14"/>
      <c r="POA3200" s="14"/>
      <c r="POB3200" s="14"/>
      <c r="POC3200" s="14"/>
      <c r="POD3200" s="14"/>
      <c r="POE3200" s="14"/>
      <c r="POF3200" s="14"/>
      <c r="POG3200" s="14"/>
      <c r="POH3200" s="14"/>
      <c r="POI3200" s="14"/>
      <c r="POJ3200" s="14"/>
      <c r="POK3200" s="14"/>
      <c r="POL3200" s="14"/>
      <c r="POM3200" s="14"/>
      <c r="PON3200" s="14"/>
      <c r="POO3200" s="14"/>
      <c r="POP3200" s="14"/>
      <c r="POQ3200" s="14"/>
      <c r="POR3200" s="14"/>
      <c r="POS3200" s="14"/>
      <c r="POT3200" s="14"/>
      <c r="POU3200" s="14"/>
      <c r="POV3200" s="14"/>
      <c r="POW3200" s="14"/>
      <c r="POX3200" s="14"/>
      <c r="POY3200" s="14"/>
      <c r="POZ3200" s="14"/>
      <c r="PPA3200" s="14"/>
      <c r="PPB3200" s="14"/>
      <c r="PPC3200" s="14"/>
      <c r="PPD3200" s="14"/>
      <c r="PPE3200" s="14"/>
      <c r="PPF3200" s="14"/>
      <c r="PPG3200" s="14"/>
      <c r="PPH3200" s="14"/>
      <c r="PPI3200" s="14"/>
      <c r="PPJ3200" s="14"/>
      <c r="PPK3200" s="14"/>
      <c r="PPL3200" s="14"/>
      <c r="PPM3200" s="14"/>
      <c r="PPN3200" s="14"/>
      <c r="PPO3200" s="14"/>
      <c r="PPP3200" s="14"/>
      <c r="PPQ3200" s="14"/>
      <c r="PPR3200" s="14"/>
      <c r="PPS3200" s="14"/>
      <c r="PPT3200" s="14"/>
      <c r="PPU3200" s="14"/>
      <c r="PPV3200" s="14"/>
      <c r="PPW3200" s="14"/>
      <c r="PPX3200" s="14"/>
      <c r="PPY3200" s="14"/>
      <c r="PPZ3200" s="14"/>
      <c r="PQA3200" s="14"/>
      <c r="PQB3200" s="14"/>
      <c r="PQC3200" s="14"/>
      <c r="PQD3200" s="14"/>
      <c r="PQE3200" s="14"/>
      <c r="PQF3200" s="14"/>
      <c r="PQG3200" s="14"/>
      <c r="PQH3200" s="14"/>
      <c r="PQI3200" s="14"/>
      <c r="PQJ3200" s="14"/>
      <c r="PQK3200" s="14"/>
      <c r="PQL3200" s="14"/>
      <c r="PQM3200" s="14"/>
      <c r="PQN3200" s="14"/>
      <c r="PQO3200" s="14"/>
      <c r="PQP3200" s="14"/>
      <c r="PQQ3200" s="14"/>
      <c r="PQR3200" s="14"/>
      <c r="PQS3200" s="14"/>
      <c r="PQT3200" s="14"/>
      <c r="PQU3200" s="14"/>
      <c r="PQV3200" s="14"/>
      <c r="PQW3200" s="14"/>
      <c r="PQX3200" s="14"/>
      <c r="PQY3200" s="14"/>
      <c r="PQZ3200" s="14"/>
      <c r="PRA3200" s="14"/>
      <c r="PRB3200" s="14"/>
      <c r="PRC3200" s="14"/>
      <c r="PRD3200" s="14"/>
      <c r="PRE3200" s="14"/>
      <c r="PRF3200" s="14"/>
      <c r="PRG3200" s="14"/>
      <c r="PRH3200" s="14"/>
      <c r="PRI3200" s="14"/>
      <c r="PRJ3200" s="14"/>
      <c r="PRK3200" s="14"/>
      <c r="PRL3200" s="14"/>
      <c r="PRM3200" s="14"/>
      <c r="PRN3200" s="14"/>
      <c r="PRO3200" s="14"/>
      <c r="PRP3200" s="14"/>
      <c r="PRQ3200" s="14"/>
      <c r="PRR3200" s="14"/>
      <c r="PRS3200" s="14"/>
      <c r="PRT3200" s="14"/>
      <c r="PRU3200" s="14"/>
      <c r="PRV3200" s="14"/>
      <c r="PRW3200" s="14"/>
      <c r="PRX3200" s="14"/>
      <c r="PRY3200" s="14"/>
      <c r="PRZ3200" s="14"/>
      <c r="PSA3200" s="14"/>
      <c r="PSB3200" s="14"/>
      <c r="PSC3200" s="14"/>
      <c r="PSD3200" s="14"/>
      <c r="PSE3200" s="14"/>
      <c r="PSF3200" s="14"/>
      <c r="PSG3200" s="14"/>
      <c r="PSH3200" s="14"/>
      <c r="PSI3200" s="14"/>
      <c r="PSJ3200" s="14"/>
      <c r="PSK3200" s="14"/>
      <c r="PSL3200" s="14"/>
      <c r="PSM3200" s="14"/>
      <c r="PSN3200" s="14"/>
      <c r="PSO3200" s="14"/>
      <c r="PSP3200" s="14"/>
      <c r="PSQ3200" s="14"/>
      <c r="PSR3200" s="14"/>
      <c r="PSS3200" s="14"/>
      <c r="PST3200" s="14"/>
      <c r="PSU3200" s="14"/>
      <c r="PSV3200" s="14"/>
      <c r="PSW3200" s="14"/>
      <c r="PSX3200" s="14"/>
      <c r="PSY3200" s="14"/>
      <c r="PSZ3200" s="14"/>
      <c r="PTA3200" s="14"/>
      <c r="PTB3200" s="14"/>
      <c r="PTC3200" s="14"/>
      <c r="PTD3200" s="14"/>
      <c r="PTE3200" s="14"/>
      <c r="PTF3200" s="14"/>
      <c r="PTG3200" s="14"/>
      <c r="PTH3200" s="14"/>
      <c r="PTI3200" s="14"/>
      <c r="PTJ3200" s="14"/>
      <c r="PTK3200" s="14"/>
      <c r="PTL3200" s="14"/>
      <c r="PTM3200" s="14"/>
      <c r="PTN3200" s="14"/>
      <c r="PTO3200" s="14"/>
      <c r="PTP3200" s="14"/>
      <c r="PTQ3200" s="14"/>
      <c r="PTR3200" s="14"/>
      <c r="PTS3200" s="14"/>
      <c r="PTT3200" s="14"/>
      <c r="PTU3200" s="14"/>
      <c r="PTV3200" s="14"/>
      <c r="PTW3200" s="14"/>
      <c r="PTX3200" s="14"/>
      <c r="PTY3200" s="14"/>
      <c r="PTZ3200" s="14"/>
      <c r="PUA3200" s="14"/>
      <c r="PUB3200" s="14"/>
      <c r="PUC3200" s="14"/>
      <c r="PUD3200" s="14"/>
      <c r="PUE3200" s="14"/>
      <c r="PUF3200" s="14"/>
      <c r="PUG3200" s="14"/>
      <c r="PUH3200" s="14"/>
      <c r="PUI3200" s="14"/>
      <c r="PUJ3200" s="14"/>
      <c r="PUK3200" s="14"/>
      <c r="PUL3200" s="14"/>
      <c r="PUM3200" s="14"/>
      <c r="PUN3200" s="14"/>
      <c r="PUO3200" s="14"/>
      <c r="PUP3200" s="14"/>
      <c r="PUQ3200" s="14"/>
      <c r="PUR3200" s="14"/>
      <c r="PUS3200" s="14"/>
      <c r="PUT3200" s="14"/>
      <c r="PUU3200" s="14"/>
      <c r="PUV3200" s="14"/>
      <c r="PUW3200" s="14"/>
      <c r="PUX3200" s="14"/>
      <c r="PUY3200" s="14"/>
      <c r="PUZ3200" s="14"/>
      <c r="PVA3200" s="14"/>
      <c r="PVB3200" s="14"/>
      <c r="PVC3200" s="14"/>
      <c r="PVD3200" s="14"/>
      <c r="PVE3200" s="14"/>
      <c r="PVF3200" s="14"/>
      <c r="PVG3200" s="14"/>
      <c r="PVH3200" s="14"/>
      <c r="PVI3200" s="14"/>
      <c r="PVJ3200" s="14"/>
      <c r="PVK3200" s="14"/>
      <c r="PVL3200" s="14"/>
      <c r="PVM3200" s="14"/>
      <c r="PVN3200" s="14"/>
      <c r="PVO3200" s="14"/>
      <c r="PVP3200" s="14"/>
      <c r="PVQ3200" s="14"/>
      <c r="PVR3200" s="14"/>
      <c r="PVS3200" s="14"/>
      <c r="PVT3200" s="14"/>
      <c r="PVU3200" s="14"/>
      <c r="PVV3200" s="14"/>
      <c r="PVW3200" s="14"/>
      <c r="PVX3200" s="14"/>
      <c r="PVY3200" s="14"/>
      <c r="PVZ3200" s="14"/>
      <c r="PWA3200" s="14"/>
      <c r="PWB3200" s="14"/>
      <c r="PWC3200" s="14"/>
      <c r="PWD3200" s="14"/>
      <c r="PWE3200" s="14"/>
      <c r="PWF3200" s="14"/>
      <c r="PWG3200" s="14"/>
      <c r="PWH3200" s="14"/>
      <c r="PWI3200" s="14"/>
      <c r="PWJ3200" s="14"/>
      <c r="PWK3200" s="14"/>
      <c r="PWL3200" s="14"/>
      <c r="PWM3200" s="14"/>
      <c r="PWN3200" s="14"/>
      <c r="PWO3200" s="14"/>
      <c r="PWP3200" s="14"/>
      <c r="PWQ3200" s="14"/>
      <c r="PWR3200" s="14"/>
      <c r="PWS3200" s="14"/>
      <c r="PWT3200" s="14"/>
      <c r="PWU3200" s="14"/>
      <c r="PWV3200" s="14"/>
      <c r="PWW3200" s="14"/>
      <c r="PWX3200" s="14"/>
      <c r="PWY3200" s="14"/>
      <c r="PWZ3200" s="14"/>
      <c r="PXA3200" s="14"/>
      <c r="PXB3200" s="14"/>
      <c r="PXC3200" s="14"/>
      <c r="PXD3200" s="14"/>
      <c r="PXE3200" s="14"/>
      <c r="PXF3200" s="14"/>
      <c r="PXG3200" s="14"/>
      <c r="PXH3200" s="14"/>
      <c r="PXI3200" s="14"/>
      <c r="PXJ3200" s="14"/>
      <c r="PXK3200" s="14"/>
      <c r="PXL3200" s="14"/>
      <c r="PXM3200" s="14"/>
      <c r="PXN3200" s="14"/>
      <c r="PXO3200" s="14"/>
      <c r="PXP3200" s="14"/>
      <c r="PXQ3200" s="14"/>
      <c r="PXR3200" s="14"/>
      <c r="PXS3200" s="14"/>
      <c r="PXT3200" s="14"/>
      <c r="PXU3200" s="14"/>
      <c r="PXV3200" s="14"/>
      <c r="PXW3200" s="14"/>
      <c r="PXX3200" s="14"/>
      <c r="PXY3200" s="14"/>
      <c r="PXZ3200" s="14"/>
      <c r="PYA3200" s="14"/>
      <c r="PYB3200" s="14"/>
      <c r="PYC3200" s="14"/>
      <c r="PYD3200" s="14"/>
      <c r="PYE3200" s="14"/>
      <c r="PYF3200" s="14"/>
      <c r="PYG3200" s="14"/>
      <c r="PYH3200" s="14"/>
      <c r="PYI3200" s="14"/>
      <c r="PYJ3200" s="14"/>
      <c r="PYK3200" s="14"/>
      <c r="PYL3200" s="14"/>
      <c r="PYM3200" s="14"/>
      <c r="PYN3200" s="14"/>
      <c r="PYO3200" s="14"/>
      <c r="PYP3200" s="14"/>
      <c r="PYQ3200" s="14"/>
      <c r="PYR3200" s="14"/>
      <c r="PYS3200" s="14"/>
      <c r="PYT3200" s="14"/>
      <c r="PYU3200" s="14"/>
      <c r="PYV3200" s="14"/>
      <c r="PYW3200" s="14"/>
      <c r="PYX3200" s="14"/>
      <c r="PYY3200" s="14"/>
      <c r="PYZ3200" s="14"/>
      <c r="PZA3200" s="14"/>
      <c r="PZB3200" s="14"/>
      <c r="PZC3200" s="14"/>
      <c r="PZD3200" s="14"/>
      <c r="PZE3200" s="14"/>
      <c r="PZF3200" s="14"/>
      <c r="PZG3200" s="14"/>
      <c r="PZH3200" s="14"/>
      <c r="PZI3200" s="14"/>
      <c r="PZJ3200" s="14"/>
      <c r="PZK3200" s="14"/>
      <c r="PZL3200" s="14"/>
      <c r="PZM3200" s="14"/>
      <c r="PZN3200" s="14"/>
      <c r="PZO3200" s="14"/>
      <c r="PZP3200" s="14"/>
      <c r="PZQ3200" s="14"/>
      <c r="PZR3200" s="14"/>
      <c r="PZS3200" s="14"/>
      <c r="PZT3200" s="14"/>
      <c r="PZU3200" s="14"/>
      <c r="PZV3200" s="14"/>
      <c r="PZW3200" s="14"/>
      <c r="PZX3200" s="14"/>
      <c r="PZY3200" s="14"/>
      <c r="PZZ3200" s="14"/>
      <c r="QAA3200" s="14"/>
      <c r="QAB3200" s="14"/>
      <c r="QAC3200" s="14"/>
      <c r="QAD3200" s="14"/>
      <c r="QAE3200" s="14"/>
      <c r="QAF3200" s="14"/>
      <c r="QAG3200" s="14"/>
      <c r="QAH3200" s="14"/>
      <c r="QAI3200" s="14"/>
      <c r="QAJ3200" s="14"/>
      <c r="QAK3200" s="14"/>
      <c r="QAL3200" s="14"/>
      <c r="QAM3200" s="14"/>
      <c r="QAN3200" s="14"/>
      <c r="QAO3200" s="14"/>
      <c r="QAP3200" s="14"/>
      <c r="QAQ3200" s="14"/>
      <c r="QAR3200" s="14"/>
      <c r="QAS3200" s="14"/>
      <c r="QAT3200" s="14"/>
      <c r="QAU3200" s="14"/>
      <c r="QAV3200" s="14"/>
      <c r="QAW3200" s="14"/>
      <c r="QAX3200" s="14"/>
      <c r="QAY3200" s="14"/>
      <c r="QAZ3200" s="14"/>
      <c r="QBA3200" s="14"/>
      <c r="QBB3200" s="14"/>
      <c r="QBC3200" s="14"/>
      <c r="QBD3200" s="14"/>
      <c r="QBE3200" s="14"/>
      <c r="QBF3200" s="14"/>
      <c r="QBG3200" s="14"/>
      <c r="QBH3200" s="14"/>
      <c r="QBI3200" s="14"/>
      <c r="QBJ3200" s="14"/>
      <c r="QBK3200" s="14"/>
      <c r="QBL3200" s="14"/>
      <c r="QBM3200" s="14"/>
      <c r="QBN3200" s="14"/>
      <c r="QBO3200" s="14"/>
      <c r="QBP3200" s="14"/>
      <c r="QBQ3200" s="14"/>
      <c r="QBR3200" s="14"/>
      <c r="QBS3200" s="14"/>
      <c r="QBT3200" s="14"/>
      <c r="QBU3200" s="14"/>
      <c r="QBV3200" s="14"/>
      <c r="QBW3200" s="14"/>
      <c r="QBX3200" s="14"/>
      <c r="QBY3200" s="14"/>
      <c r="QBZ3200" s="14"/>
      <c r="QCA3200" s="14"/>
      <c r="QCB3200" s="14"/>
      <c r="QCC3200" s="14"/>
      <c r="QCD3200" s="14"/>
      <c r="QCE3200" s="14"/>
      <c r="QCF3200" s="14"/>
      <c r="QCG3200" s="14"/>
      <c r="QCH3200" s="14"/>
      <c r="QCI3200" s="14"/>
      <c r="QCJ3200" s="14"/>
      <c r="QCK3200" s="14"/>
      <c r="QCL3200" s="14"/>
      <c r="QCM3200" s="14"/>
      <c r="QCN3200" s="14"/>
      <c r="QCO3200" s="14"/>
      <c r="QCP3200" s="14"/>
      <c r="QCQ3200" s="14"/>
      <c r="QCR3200" s="14"/>
      <c r="QCS3200" s="14"/>
      <c r="QCT3200" s="14"/>
      <c r="QCU3200" s="14"/>
      <c r="QCV3200" s="14"/>
      <c r="QCW3200" s="14"/>
      <c r="QCX3200" s="14"/>
      <c r="QCY3200" s="14"/>
      <c r="QCZ3200" s="14"/>
      <c r="QDA3200" s="14"/>
      <c r="QDB3200" s="14"/>
      <c r="QDC3200" s="14"/>
      <c r="QDD3200" s="14"/>
      <c r="QDE3200" s="14"/>
      <c r="QDF3200" s="14"/>
      <c r="QDG3200" s="14"/>
      <c r="QDH3200" s="14"/>
      <c r="QDI3200" s="14"/>
      <c r="QDJ3200" s="14"/>
      <c r="QDK3200" s="14"/>
      <c r="QDL3200" s="14"/>
      <c r="QDM3200" s="14"/>
      <c r="QDN3200" s="14"/>
      <c r="QDO3200" s="14"/>
      <c r="QDP3200" s="14"/>
      <c r="QDQ3200" s="14"/>
      <c r="QDR3200" s="14"/>
      <c r="QDS3200" s="14"/>
      <c r="QDT3200" s="14"/>
      <c r="QDU3200" s="14"/>
      <c r="QDV3200" s="14"/>
      <c r="QDW3200" s="14"/>
      <c r="QDX3200" s="14"/>
      <c r="QDY3200" s="14"/>
      <c r="QDZ3200" s="14"/>
      <c r="QEA3200" s="14"/>
      <c r="QEB3200" s="14"/>
      <c r="QEC3200" s="14"/>
      <c r="QED3200" s="14"/>
      <c r="QEE3200" s="14"/>
      <c r="QEF3200" s="14"/>
      <c r="QEG3200" s="14"/>
      <c r="QEH3200" s="14"/>
      <c r="QEI3200" s="14"/>
      <c r="QEJ3200" s="14"/>
      <c r="QEK3200" s="14"/>
      <c r="QEL3200" s="14"/>
      <c r="QEM3200" s="14"/>
      <c r="QEN3200" s="14"/>
      <c r="QEO3200" s="14"/>
      <c r="QEP3200" s="14"/>
      <c r="QEQ3200" s="14"/>
      <c r="QER3200" s="14"/>
      <c r="QES3200" s="14"/>
      <c r="QET3200" s="14"/>
      <c r="QEU3200" s="14"/>
      <c r="QEV3200" s="14"/>
      <c r="QEW3200" s="14"/>
      <c r="QEX3200" s="14"/>
      <c r="QEY3200" s="14"/>
      <c r="QEZ3200" s="14"/>
      <c r="QFA3200" s="14"/>
      <c r="QFB3200" s="14"/>
      <c r="QFC3200" s="14"/>
      <c r="QFD3200" s="14"/>
      <c r="QFE3200" s="14"/>
      <c r="QFF3200" s="14"/>
      <c r="QFG3200" s="14"/>
      <c r="QFH3200" s="14"/>
      <c r="QFI3200" s="14"/>
      <c r="QFJ3200" s="14"/>
      <c r="QFK3200" s="14"/>
      <c r="QFL3200" s="14"/>
      <c r="QFM3200" s="14"/>
      <c r="QFN3200" s="14"/>
      <c r="QFO3200" s="14"/>
      <c r="QFP3200" s="14"/>
      <c r="QFQ3200" s="14"/>
      <c r="QFR3200" s="14"/>
      <c r="QFS3200" s="14"/>
      <c r="QFT3200" s="14"/>
      <c r="QFU3200" s="14"/>
      <c r="QFV3200" s="14"/>
      <c r="QFW3200" s="14"/>
      <c r="QFX3200" s="14"/>
      <c r="QFY3200" s="14"/>
      <c r="QFZ3200" s="14"/>
      <c r="QGA3200" s="14"/>
      <c r="QGB3200" s="14"/>
      <c r="QGC3200" s="14"/>
      <c r="QGD3200" s="14"/>
      <c r="QGE3200" s="14"/>
      <c r="QGF3200" s="14"/>
      <c r="QGG3200" s="14"/>
      <c r="QGH3200" s="14"/>
      <c r="QGI3200" s="14"/>
      <c r="QGJ3200" s="14"/>
      <c r="QGK3200" s="14"/>
      <c r="QGL3200" s="14"/>
      <c r="QGM3200" s="14"/>
      <c r="QGN3200" s="14"/>
      <c r="QGO3200" s="14"/>
      <c r="QGP3200" s="14"/>
      <c r="QGQ3200" s="14"/>
      <c r="QGR3200" s="14"/>
      <c r="QGS3200" s="14"/>
      <c r="QGT3200" s="14"/>
      <c r="QGU3200" s="14"/>
      <c r="QGV3200" s="14"/>
      <c r="QGW3200" s="14"/>
      <c r="QGX3200" s="14"/>
      <c r="QGY3200" s="14"/>
      <c r="QGZ3200" s="14"/>
      <c r="QHA3200" s="14"/>
      <c r="QHB3200" s="14"/>
      <c r="QHC3200" s="14"/>
      <c r="QHD3200" s="14"/>
      <c r="QHE3200" s="14"/>
      <c r="QHF3200" s="14"/>
      <c r="QHG3200" s="14"/>
      <c r="QHH3200" s="14"/>
      <c r="QHI3200" s="14"/>
      <c r="QHJ3200" s="14"/>
      <c r="QHK3200" s="14"/>
      <c r="QHL3200" s="14"/>
      <c r="QHM3200" s="14"/>
      <c r="QHN3200" s="14"/>
      <c r="QHO3200" s="14"/>
      <c r="QHP3200" s="14"/>
      <c r="QHQ3200" s="14"/>
      <c r="QHR3200" s="14"/>
      <c r="QHS3200" s="14"/>
      <c r="QHT3200" s="14"/>
      <c r="QHU3200" s="14"/>
      <c r="QHV3200" s="14"/>
      <c r="QHW3200" s="14"/>
      <c r="QHX3200" s="14"/>
      <c r="QHY3200" s="14"/>
      <c r="QHZ3200" s="14"/>
      <c r="QIA3200" s="14"/>
      <c r="QIB3200" s="14"/>
      <c r="QIC3200" s="14"/>
      <c r="QID3200" s="14"/>
      <c r="QIE3200" s="14"/>
      <c r="QIF3200" s="14"/>
      <c r="QIG3200" s="14"/>
      <c r="QIH3200" s="14"/>
      <c r="QII3200" s="14"/>
      <c r="QIJ3200" s="14"/>
      <c r="QIK3200" s="14"/>
      <c r="QIL3200" s="14"/>
      <c r="QIM3200" s="14"/>
      <c r="QIN3200" s="14"/>
      <c r="QIO3200" s="14"/>
      <c r="QIP3200" s="14"/>
      <c r="QIQ3200" s="14"/>
      <c r="QIR3200" s="14"/>
      <c r="QIS3200" s="14"/>
      <c r="QIT3200" s="14"/>
      <c r="QIU3200" s="14"/>
      <c r="QIV3200" s="14"/>
      <c r="QIW3200" s="14"/>
      <c r="QIX3200" s="14"/>
      <c r="QIY3200" s="14"/>
      <c r="QIZ3200" s="14"/>
      <c r="QJA3200" s="14"/>
      <c r="QJB3200" s="14"/>
      <c r="QJC3200" s="14"/>
      <c r="QJD3200" s="14"/>
      <c r="QJE3200" s="14"/>
      <c r="QJF3200" s="14"/>
      <c r="QJG3200" s="14"/>
      <c r="QJH3200" s="14"/>
      <c r="QJI3200" s="14"/>
      <c r="QJJ3200" s="14"/>
      <c r="QJK3200" s="14"/>
      <c r="QJL3200" s="14"/>
      <c r="QJM3200" s="14"/>
      <c r="QJN3200" s="14"/>
      <c r="QJO3200" s="14"/>
      <c r="QJP3200" s="14"/>
      <c r="QJQ3200" s="14"/>
      <c r="QJR3200" s="14"/>
      <c r="QJS3200" s="14"/>
      <c r="QJT3200" s="14"/>
      <c r="QJU3200" s="14"/>
      <c r="QJV3200" s="14"/>
      <c r="QJW3200" s="14"/>
      <c r="QJX3200" s="14"/>
      <c r="QJY3200" s="14"/>
      <c r="QJZ3200" s="14"/>
      <c r="QKA3200" s="14"/>
      <c r="QKB3200" s="14"/>
      <c r="QKC3200" s="14"/>
      <c r="QKD3200" s="14"/>
      <c r="QKE3200" s="14"/>
      <c r="QKF3200" s="14"/>
      <c r="QKG3200" s="14"/>
      <c r="QKH3200" s="14"/>
      <c r="QKI3200" s="14"/>
      <c r="QKJ3200" s="14"/>
      <c r="QKK3200" s="14"/>
      <c r="QKL3200" s="14"/>
      <c r="QKM3200" s="14"/>
      <c r="QKN3200" s="14"/>
      <c r="QKO3200" s="14"/>
      <c r="QKP3200" s="14"/>
      <c r="QKQ3200" s="14"/>
      <c r="QKR3200" s="14"/>
      <c r="QKS3200" s="14"/>
      <c r="QKT3200" s="14"/>
      <c r="QKU3200" s="14"/>
      <c r="QKV3200" s="14"/>
      <c r="QKW3200" s="14"/>
      <c r="QKX3200" s="14"/>
      <c r="QKY3200" s="14"/>
      <c r="QKZ3200" s="14"/>
      <c r="QLA3200" s="14"/>
      <c r="QLB3200" s="14"/>
      <c r="QLC3200" s="14"/>
      <c r="QLD3200" s="14"/>
      <c r="QLE3200" s="14"/>
      <c r="QLF3200" s="14"/>
      <c r="QLG3200" s="14"/>
      <c r="QLH3200" s="14"/>
      <c r="QLI3200" s="14"/>
      <c r="QLJ3200" s="14"/>
      <c r="QLK3200" s="14"/>
      <c r="QLL3200" s="14"/>
      <c r="QLM3200" s="14"/>
      <c r="QLN3200" s="14"/>
      <c r="QLO3200" s="14"/>
      <c r="QLP3200" s="14"/>
      <c r="QLQ3200" s="14"/>
      <c r="QLR3200" s="14"/>
      <c r="QLS3200" s="14"/>
      <c r="QLT3200" s="14"/>
      <c r="QLU3200" s="14"/>
      <c r="QLV3200" s="14"/>
      <c r="QLW3200" s="14"/>
      <c r="QLX3200" s="14"/>
      <c r="QLY3200" s="14"/>
      <c r="QLZ3200" s="14"/>
      <c r="QMA3200" s="14"/>
      <c r="QMB3200" s="14"/>
      <c r="QMC3200" s="14"/>
      <c r="QMD3200" s="14"/>
      <c r="QME3200" s="14"/>
      <c r="QMF3200" s="14"/>
      <c r="QMG3200" s="14"/>
      <c r="QMH3200" s="14"/>
      <c r="QMI3200" s="14"/>
      <c r="QMJ3200" s="14"/>
      <c r="QMK3200" s="14"/>
      <c r="QML3200" s="14"/>
      <c r="QMM3200" s="14"/>
      <c r="QMN3200" s="14"/>
      <c r="QMO3200" s="14"/>
      <c r="QMP3200" s="14"/>
      <c r="QMQ3200" s="14"/>
      <c r="QMR3200" s="14"/>
      <c r="QMS3200" s="14"/>
      <c r="QMT3200" s="14"/>
      <c r="QMU3200" s="14"/>
      <c r="QMV3200" s="14"/>
      <c r="QMW3200" s="14"/>
      <c r="QMX3200" s="14"/>
      <c r="QMY3200" s="14"/>
      <c r="QMZ3200" s="14"/>
      <c r="QNA3200" s="14"/>
      <c r="QNB3200" s="14"/>
      <c r="QNC3200" s="14"/>
      <c r="QND3200" s="14"/>
      <c r="QNE3200" s="14"/>
      <c r="QNF3200" s="14"/>
      <c r="QNG3200" s="14"/>
      <c r="QNH3200" s="14"/>
      <c r="QNI3200" s="14"/>
      <c r="QNJ3200" s="14"/>
      <c r="QNK3200" s="14"/>
      <c r="QNL3200" s="14"/>
      <c r="QNM3200" s="14"/>
      <c r="QNN3200" s="14"/>
      <c r="QNO3200" s="14"/>
      <c r="QNP3200" s="14"/>
      <c r="QNQ3200" s="14"/>
      <c r="QNR3200" s="14"/>
      <c r="QNS3200" s="14"/>
      <c r="QNT3200" s="14"/>
      <c r="QNU3200" s="14"/>
      <c r="QNV3200" s="14"/>
      <c r="QNW3200" s="14"/>
      <c r="QNX3200" s="14"/>
      <c r="QNY3200" s="14"/>
      <c r="QNZ3200" s="14"/>
      <c r="QOA3200" s="14"/>
      <c r="QOB3200" s="14"/>
      <c r="QOC3200" s="14"/>
      <c r="QOD3200" s="14"/>
      <c r="QOE3200" s="14"/>
      <c r="QOF3200" s="14"/>
      <c r="QOG3200" s="14"/>
      <c r="QOH3200" s="14"/>
      <c r="QOI3200" s="14"/>
      <c r="QOJ3200" s="14"/>
      <c r="QOK3200" s="14"/>
      <c r="QOL3200" s="14"/>
      <c r="QOM3200" s="14"/>
      <c r="QON3200" s="14"/>
      <c r="QOO3200" s="14"/>
      <c r="QOP3200" s="14"/>
      <c r="QOQ3200" s="14"/>
      <c r="QOR3200" s="14"/>
      <c r="QOS3200" s="14"/>
      <c r="QOT3200" s="14"/>
      <c r="QOU3200" s="14"/>
      <c r="QOV3200" s="14"/>
      <c r="QOW3200" s="14"/>
      <c r="QOX3200" s="14"/>
      <c r="QOY3200" s="14"/>
      <c r="QOZ3200" s="14"/>
      <c r="QPA3200" s="14"/>
      <c r="QPB3200" s="14"/>
      <c r="QPC3200" s="14"/>
      <c r="QPD3200" s="14"/>
      <c r="QPE3200" s="14"/>
      <c r="QPF3200" s="14"/>
      <c r="QPG3200" s="14"/>
      <c r="QPH3200" s="14"/>
      <c r="QPI3200" s="14"/>
      <c r="QPJ3200" s="14"/>
      <c r="QPK3200" s="14"/>
      <c r="QPL3200" s="14"/>
      <c r="QPM3200" s="14"/>
      <c r="QPN3200" s="14"/>
      <c r="QPO3200" s="14"/>
      <c r="QPP3200" s="14"/>
      <c r="QPQ3200" s="14"/>
      <c r="QPR3200" s="14"/>
      <c r="QPS3200" s="14"/>
      <c r="QPT3200" s="14"/>
      <c r="QPU3200" s="14"/>
      <c r="QPV3200" s="14"/>
      <c r="QPW3200" s="14"/>
      <c r="QPX3200" s="14"/>
      <c r="QPY3200" s="14"/>
      <c r="QPZ3200" s="14"/>
      <c r="QQA3200" s="14"/>
      <c r="QQB3200" s="14"/>
      <c r="QQC3200" s="14"/>
      <c r="QQD3200" s="14"/>
      <c r="QQE3200" s="14"/>
      <c r="QQF3200" s="14"/>
      <c r="QQG3200" s="14"/>
      <c r="QQH3200" s="14"/>
      <c r="QQI3200" s="14"/>
      <c r="QQJ3200" s="14"/>
      <c r="QQK3200" s="14"/>
      <c r="QQL3200" s="14"/>
      <c r="QQM3200" s="14"/>
      <c r="QQN3200" s="14"/>
      <c r="QQO3200" s="14"/>
      <c r="QQP3200" s="14"/>
      <c r="QQQ3200" s="14"/>
      <c r="QQR3200" s="14"/>
      <c r="QQS3200" s="14"/>
      <c r="QQT3200" s="14"/>
      <c r="QQU3200" s="14"/>
      <c r="QQV3200" s="14"/>
      <c r="QQW3200" s="14"/>
      <c r="QQX3200" s="14"/>
      <c r="QQY3200" s="14"/>
      <c r="QQZ3200" s="14"/>
      <c r="QRA3200" s="14"/>
      <c r="QRB3200" s="14"/>
      <c r="QRC3200" s="14"/>
      <c r="QRD3200" s="14"/>
      <c r="QRE3200" s="14"/>
      <c r="QRF3200" s="14"/>
      <c r="QRG3200" s="14"/>
      <c r="QRH3200" s="14"/>
      <c r="QRI3200" s="14"/>
      <c r="QRJ3200" s="14"/>
      <c r="QRK3200" s="14"/>
      <c r="QRL3200" s="14"/>
      <c r="QRM3200" s="14"/>
      <c r="QRN3200" s="14"/>
      <c r="QRO3200" s="14"/>
      <c r="QRP3200" s="14"/>
      <c r="QRQ3200" s="14"/>
      <c r="QRR3200" s="14"/>
      <c r="QRS3200" s="14"/>
      <c r="QRT3200" s="14"/>
      <c r="QRU3200" s="14"/>
      <c r="QRV3200" s="14"/>
      <c r="QRW3200" s="14"/>
      <c r="QRX3200" s="14"/>
      <c r="QRY3200" s="14"/>
      <c r="QRZ3200" s="14"/>
      <c r="QSA3200" s="14"/>
      <c r="QSB3200" s="14"/>
      <c r="QSC3200" s="14"/>
      <c r="QSD3200" s="14"/>
      <c r="QSE3200" s="14"/>
      <c r="QSF3200" s="14"/>
      <c r="QSG3200" s="14"/>
      <c r="QSH3200" s="14"/>
      <c r="QSI3200" s="14"/>
      <c r="QSJ3200" s="14"/>
      <c r="QSK3200" s="14"/>
      <c r="QSL3200" s="14"/>
      <c r="QSM3200" s="14"/>
      <c r="QSN3200" s="14"/>
      <c r="QSO3200" s="14"/>
      <c r="QSP3200" s="14"/>
      <c r="QSQ3200" s="14"/>
      <c r="QSR3200" s="14"/>
      <c r="QSS3200" s="14"/>
      <c r="QST3200" s="14"/>
      <c r="QSU3200" s="14"/>
      <c r="QSV3200" s="14"/>
      <c r="QSW3200" s="14"/>
      <c r="QSX3200" s="14"/>
      <c r="QSY3200" s="14"/>
      <c r="QSZ3200" s="14"/>
      <c r="QTA3200" s="14"/>
      <c r="QTB3200" s="14"/>
      <c r="QTC3200" s="14"/>
      <c r="QTD3200" s="14"/>
      <c r="QTE3200" s="14"/>
      <c r="QTF3200" s="14"/>
      <c r="QTG3200" s="14"/>
      <c r="QTH3200" s="14"/>
      <c r="QTI3200" s="14"/>
      <c r="QTJ3200" s="14"/>
      <c r="QTK3200" s="14"/>
      <c r="QTL3200" s="14"/>
      <c r="QTM3200" s="14"/>
      <c r="QTN3200" s="14"/>
      <c r="QTO3200" s="14"/>
      <c r="QTP3200" s="14"/>
      <c r="QTQ3200" s="14"/>
      <c r="QTR3200" s="14"/>
      <c r="QTS3200" s="14"/>
      <c r="QTT3200" s="14"/>
      <c r="QTU3200" s="14"/>
      <c r="QTV3200" s="14"/>
      <c r="QTW3200" s="14"/>
      <c r="QTX3200" s="14"/>
      <c r="QTY3200" s="14"/>
      <c r="QTZ3200" s="14"/>
      <c r="QUA3200" s="14"/>
      <c r="QUB3200" s="14"/>
      <c r="QUC3200" s="14"/>
      <c r="QUD3200" s="14"/>
      <c r="QUE3200" s="14"/>
      <c r="QUF3200" s="14"/>
      <c r="QUG3200" s="14"/>
      <c r="QUH3200" s="14"/>
      <c r="QUI3200" s="14"/>
      <c r="QUJ3200" s="14"/>
      <c r="QUK3200" s="14"/>
      <c r="QUL3200" s="14"/>
      <c r="QUM3200" s="14"/>
      <c r="QUN3200" s="14"/>
      <c r="QUO3200" s="14"/>
      <c r="QUP3200" s="14"/>
      <c r="QUQ3200" s="14"/>
      <c r="QUR3200" s="14"/>
      <c r="QUS3200" s="14"/>
      <c r="QUT3200" s="14"/>
      <c r="QUU3200" s="14"/>
      <c r="QUV3200" s="14"/>
      <c r="QUW3200" s="14"/>
      <c r="QUX3200" s="14"/>
      <c r="QUY3200" s="14"/>
      <c r="QUZ3200" s="14"/>
      <c r="QVA3200" s="14"/>
      <c r="QVB3200" s="14"/>
      <c r="QVC3200" s="14"/>
      <c r="QVD3200" s="14"/>
      <c r="QVE3200" s="14"/>
      <c r="QVF3200" s="14"/>
      <c r="QVG3200" s="14"/>
      <c r="QVH3200" s="14"/>
      <c r="QVI3200" s="14"/>
      <c r="QVJ3200" s="14"/>
      <c r="QVK3200" s="14"/>
      <c r="QVL3200" s="14"/>
      <c r="QVM3200" s="14"/>
      <c r="QVN3200" s="14"/>
      <c r="QVO3200" s="14"/>
      <c r="QVP3200" s="14"/>
      <c r="QVQ3200" s="14"/>
      <c r="QVR3200" s="14"/>
      <c r="QVS3200" s="14"/>
      <c r="QVT3200" s="14"/>
      <c r="QVU3200" s="14"/>
      <c r="QVV3200" s="14"/>
      <c r="QVW3200" s="14"/>
      <c r="QVX3200" s="14"/>
      <c r="QVY3200" s="14"/>
      <c r="QVZ3200" s="14"/>
      <c r="QWA3200" s="14"/>
      <c r="QWB3200" s="14"/>
      <c r="QWC3200" s="14"/>
      <c r="QWD3200" s="14"/>
      <c r="QWE3200" s="14"/>
      <c r="QWF3200" s="14"/>
      <c r="QWG3200" s="14"/>
      <c r="QWH3200" s="14"/>
      <c r="QWI3200" s="14"/>
      <c r="QWJ3200" s="14"/>
      <c r="QWK3200" s="14"/>
      <c r="QWL3200" s="14"/>
      <c r="QWM3200" s="14"/>
      <c r="QWN3200" s="14"/>
      <c r="QWO3200" s="14"/>
      <c r="QWP3200" s="14"/>
      <c r="QWQ3200" s="14"/>
      <c r="QWR3200" s="14"/>
      <c r="QWS3200" s="14"/>
      <c r="QWT3200" s="14"/>
      <c r="QWU3200" s="14"/>
      <c r="QWV3200" s="14"/>
      <c r="QWW3200" s="14"/>
      <c r="QWX3200" s="14"/>
      <c r="QWY3200" s="14"/>
      <c r="QWZ3200" s="14"/>
      <c r="QXA3200" s="14"/>
      <c r="QXB3200" s="14"/>
      <c r="QXC3200" s="14"/>
      <c r="QXD3200" s="14"/>
      <c r="QXE3200" s="14"/>
      <c r="QXF3200" s="14"/>
      <c r="QXG3200" s="14"/>
      <c r="QXH3200" s="14"/>
      <c r="QXI3200" s="14"/>
      <c r="QXJ3200" s="14"/>
      <c r="QXK3200" s="14"/>
      <c r="QXL3200" s="14"/>
      <c r="QXM3200" s="14"/>
      <c r="QXN3200" s="14"/>
      <c r="QXO3200" s="14"/>
      <c r="QXP3200" s="14"/>
      <c r="QXQ3200" s="14"/>
      <c r="QXR3200" s="14"/>
      <c r="QXS3200" s="14"/>
      <c r="QXT3200" s="14"/>
      <c r="QXU3200" s="14"/>
      <c r="QXV3200" s="14"/>
      <c r="QXW3200" s="14"/>
      <c r="QXX3200" s="14"/>
      <c r="QXY3200" s="14"/>
      <c r="QXZ3200" s="14"/>
      <c r="QYA3200" s="14"/>
      <c r="QYB3200" s="14"/>
      <c r="QYC3200" s="14"/>
      <c r="QYD3200" s="14"/>
      <c r="QYE3200" s="14"/>
      <c r="QYF3200" s="14"/>
      <c r="QYG3200" s="14"/>
      <c r="QYH3200" s="14"/>
      <c r="QYI3200" s="14"/>
      <c r="QYJ3200" s="14"/>
      <c r="QYK3200" s="14"/>
      <c r="QYL3200" s="14"/>
      <c r="QYM3200" s="14"/>
      <c r="QYN3200" s="14"/>
      <c r="QYO3200" s="14"/>
      <c r="QYP3200" s="14"/>
      <c r="QYQ3200" s="14"/>
      <c r="QYR3200" s="14"/>
      <c r="QYS3200" s="14"/>
      <c r="QYT3200" s="14"/>
      <c r="QYU3200" s="14"/>
      <c r="QYV3200" s="14"/>
      <c r="QYW3200" s="14"/>
      <c r="QYX3200" s="14"/>
      <c r="QYY3200" s="14"/>
      <c r="QYZ3200" s="14"/>
      <c r="QZA3200" s="14"/>
      <c r="QZB3200" s="14"/>
      <c r="QZC3200" s="14"/>
      <c r="QZD3200" s="14"/>
      <c r="QZE3200" s="14"/>
      <c r="QZF3200" s="14"/>
      <c r="QZG3200" s="14"/>
      <c r="QZH3200" s="14"/>
      <c r="QZI3200" s="14"/>
      <c r="QZJ3200" s="14"/>
      <c r="QZK3200" s="14"/>
      <c r="QZL3200" s="14"/>
      <c r="QZM3200" s="14"/>
      <c r="QZN3200" s="14"/>
      <c r="QZO3200" s="14"/>
      <c r="QZP3200" s="14"/>
      <c r="QZQ3200" s="14"/>
      <c r="QZR3200" s="14"/>
      <c r="QZS3200" s="14"/>
      <c r="QZT3200" s="14"/>
      <c r="QZU3200" s="14"/>
      <c r="QZV3200" s="14"/>
      <c r="QZW3200" s="14"/>
      <c r="QZX3200" s="14"/>
      <c r="QZY3200" s="14"/>
      <c r="QZZ3200" s="14"/>
      <c r="RAA3200" s="14"/>
      <c r="RAB3200" s="14"/>
      <c r="RAC3200" s="14"/>
      <c r="RAD3200" s="14"/>
      <c r="RAE3200" s="14"/>
      <c r="RAF3200" s="14"/>
      <c r="RAG3200" s="14"/>
      <c r="RAH3200" s="14"/>
      <c r="RAI3200" s="14"/>
      <c r="RAJ3200" s="14"/>
      <c r="RAK3200" s="14"/>
      <c r="RAL3200" s="14"/>
      <c r="RAM3200" s="14"/>
      <c r="RAN3200" s="14"/>
      <c r="RAO3200" s="14"/>
      <c r="RAP3200" s="14"/>
      <c r="RAQ3200" s="14"/>
      <c r="RAR3200" s="14"/>
      <c r="RAS3200" s="14"/>
      <c r="RAT3200" s="14"/>
      <c r="RAU3200" s="14"/>
      <c r="RAV3200" s="14"/>
      <c r="RAW3200" s="14"/>
      <c r="RAX3200" s="14"/>
      <c r="RAY3200" s="14"/>
      <c r="RAZ3200" s="14"/>
      <c r="RBA3200" s="14"/>
      <c r="RBB3200" s="14"/>
      <c r="RBC3200" s="14"/>
      <c r="RBD3200" s="14"/>
      <c r="RBE3200" s="14"/>
      <c r="RBF3200" s="14"/>
      <c r="RBG3200" s="14"/>
      <c r="RBH3200" s="14"/>
      <c r="RBI3200" s="14"/>
      <c r="RBJ3200" s="14"/>
      <c r="RBK3200" s="14"/>
      <c r="RBL3200" s="14"/>
      <c r="RBM3200" s="14"/>
      <c r="RBN3200" s="14"/>
      <c r="RBO3200" s="14"/>
      <c r="RBP3200" s="14"/>
      <c r="RBQ3200" s="14"/>
      <c r="RBR3200" s="14"/>
      <c r="RBS3200" s="14"/>
      <c r="RBT3200" s="14"/>
      <c r="RBU3200" s="14"/>
      <c r="RBV3200" s="14"/>
      <c r="RBW3200" s="14"/>
      <c r="RBX3200" s="14"/>
      <c r="RBY3200" s="14"/>
      <c r="RBZ3200" s="14"/>
      <c r="RCA3200" s="14"/>
      <c r="RCB3200" s="14"/>
      <c r="RCC3200" s="14"/>
      <c r="RCD3200" s="14"/>
      <c r="RCE3200" s="14"/>
      <c r="RCF3200" s="14"/>
      <c r="RCG3200" s="14"/>
      <c r="RCH3200" s="14"/>
      <c r="RCI3200" s="14"/>
      <c r="RCJ3200" s="14"/>
      <c r="RCK3200" s="14"/>
      <c r="RCL3200" s="14"/>
      <c r="RCM3200" s="14"/>
      <c r="RCN3200" s="14"/>
      <c r="RCO3200" s="14"/>
      <c r="RCP3200" s="14"/>
      <c r="RCQ3200" s="14"/>
      <c r="RCR3200" s="14"/>
      <c r="RCS3200" s="14"/>
      <c r="RCT3200" s="14"/>
      <c r="RCU3200" s="14"/>
      <c r="RCV3200" s="14"/>
      <c r="RCW3200" s="14"/>
      <c r="RCX3200" s="14"/>
      <c r="RCY3200" s="14"/>
      <c r="RCZ3200" s="14"/>
      <c r="RDA3200" s="14"/>
      <c r="RDB3200" s="14"/>
      <c r="RDC3200" s="14"/>
      <c r="RDD3200" s="14"/>
      <c r="RDE3200" s="14"/>
      <c r="RDF3200" s="14"/>
      <c r="RDG3200" s="14"/>
      <c r="RDH3200" s="14"/>
      <c r="RDI3200" s="14"/>
      <c r="RDJ3200" s="14"/>
      <c r="RDK3200" s="14"/>
      <c r="RDL3200" s="14"/>
      <c r="RDM3200" s="14"/>
      <c r="RDN3200" s="14"/>
      <c r="RDO3200" s="14"/>
      <c r="RDP3200" s="14"/>
      <c r="RDQ3200" s="14"/>
      <c r="RDR3200" s="14"/>
      <c r="RDS3200" s="14"/>
      <c r="RDT3200" s="14"/>
      <c r="RDU3200" s="14"/>
      <c r="RDV3200" s="14"/>
      <c r="RDW3200" s="14"/>
      <c r="RDX3200" s="14"/>
      <c r="RDY3200" s="14"/>
      <c r="RDZ3200" s="14"/>
      <c r="REA3200" s="14"/>
      <c r="REB3200" s="14"/>
      <c r="REC3200" s="14"/>
      <c r="RED3200" s="14"/>
      <c r="REE3200" s="14"/>
      <c r="REF3200" s="14"/>
      <c r="REG3200" s="14"/>
      <c r="REH3200" s="14"/>
      <c r="REI3200" s="14"/>
      <c r="REJ3200" s="14"/>
      <c r="REK3200" s="14"/>
      <c r="REL3200" s="14"/>
      <c r="REM3200" s="14"/>
      <c r="REN3200" s="14"/>
      <c r="REO3200" s="14"/>
      <c r="REP3200" s="14"/>
      <c r="REQ3200" s="14"/>
      <c r="RER3200" s="14"/>
      <c r="RES3200" s="14"/>
      <c r="RET3200" s="14"/>
      <c r="REU3200" s="14"/>
      <c r="REV3200" s="14"/>
      <c r="REW3200" s="14"/>
      <c r="REX3200" s="14"/>
      <c r="REY3200" s="14"/>
      <c r="REZ3200" s="14"/>
      <c r="RFA3200" s="14"/>
      <c r="RFB3200" s="14"/>
      <c r="RFC3200" s="14"/>
      <c r="RFD3200" s="14"/>
      <c r="RFE3200" s="14"/>
      <c r="RFF3200" s="14"/>
      <c r="RFG3200" s="14"/>
      <c r="RFH3200" s="14"/>
      <c r="RFI3200" s="14"/>
      <c r="RFJ3200" s="14"/>
      <c r="RFK3200" s="14"/>
      <c r="RFL3200" s="14"/>
      <c r="RFM3200" s="14"/>
      <c r="RFN3200" s="14"/>
      <c r="RFO3200" s="14"/>
      <c r="RFP3200" s="14"/>
      <c r="RFQ3200" s="14"/>
      <c r="RFR3200" s="14"/>
      <c r="RFS3200" s="14"/>
      <c r="RFT3200" s="14"/>
      <c r="RFU3200" s="14"/>
      <c r="RFV3200" s="14"/>
      <c r="RFW3200" s="14"/>
      <c r="RFX3200" s="14"/>
      <c r="RFY3200" s="14"/>
      <c r="RFZ3200" s="14"/>
      <c r="RGA3200" s="14"/>
      <c r="RGB3200" s="14"/>
      <c r="RGC3200" s="14"/>
      <c r="RGD3200" s="14"/>
      <c r="RGE3200" s="14"/>
      <c r="RGF3200" s="14"/>
      <c r="RGG3200" s="14"/>
      <c r="RGH3200" s="14"/>
      <c r="RGI3200" s="14"/>
      <c r="RGJ3200" s="14"/>
      <c r="RGK3200" s="14"/>
      <c r="RGL3200" s="14"/>
      <c r="RGM3200" s="14"/>
      <c r="RGN3200" s="14"/>
      <c r="RGO3200" s="14"/>
      <c r="RGP3200" s="14"/>
      <c r="RGQ3200" s="14"/>
      <c r="RGR3200" s="14"/>
      <c r="RGS3200" s="14"/>
      <c r="RGT3200" s="14"/>
      <c r="RGU3200" s="14"/>
      <c r="RGV3200" s="14"/>
      <c r="RGW3200" s="14"/>
      <c r="RGX3200" s="14"/>
      <c r="RGY3200" s="14"/>
      <c r="RGZ3200" s="14"/>
      <c r="RHA3200" s="14"/>
      <c r="RHB3200" s="14"/>
      <c r="RHC3200" s="14"/>
      <c r="RHD3200" s="14"/>
      <c r="RHE3200" s="14"/>
      <c r="RHF3200" s="14"/>
      <c r="RHG3200" s="14"/>
      <c r="RHH3200" s="14"/>
      <c r="RHI3200" s="14"/>
      <c r="RHJ3200" s="14"/>
      <c r="RHK3200" s="14"/>
      <c r="RHL3200" s="14"/>
      <c r="RHM3200" s="14"/>
      <c r="RHN3200" s="14"/>
      <c r="RHO3200" s="14"/>
      <c r="RHP3200" s="14"/>
      <c r="RHQ3200" s="14"/>
      <c r="RHR3200" s="14"/>
      <c r="RHS3200" s="14"/>
      <c r="RHT3200" s="14"/>
      <c r="RHU3200" s="14"/>
      <c r="RHV3200" s="14"/>
      <c r="RHW3200" s="14"/>
      <c r="RHX3200" s="14"/>
      <c r="RHY3200" s="14"/>
      <c r="RHZ3200" s="14"/>
      <c r="RIA3200" s="14"/>
      <c r="RIB3200" s="14"/>
      <c r="RIC3200" s="14"/>
      <c r="RID3200" s="14"/>
      <c r="RIE3200" s="14"/>
      <c r="RIF3200" s="14"/>
      <c r="RIG3200" s="14"/>
      <c r="RIH3200" s="14"/>
      <c r="RII3200" s="14"/>
      <c r="RIJ3200" s="14"/>
      <c r="RIK3200" s="14"/>
      <c r="RIL3200" s="14"/>
      <c r="RIM3200" s="14"/>
      <c r="RIN3200" s="14"/>
      <c r="RIO3200" s="14"/>
      <c r="RIP3200" s="14"/>
      <c r="RIQ3200" s="14"/>
      <c r="RIR3200" s="14"/>
      <c r="RIS3200" s="14"/>
      <c r="RIT3200" s="14"/>
      <c r="RIU3200" s="14"/>
      <c r="RIV3200" s="14"/>
      <c r="RIW3200" s="14"/>
      <c r="RIX3200" s="14"/>
      <c r="RIY3200" s="14"/>
      <c r="RIZ3200" s="14"/>
      <c r="RJA3200" s="14"/>
      <c r="RJB3200" s="14"/>
      <c r="RJC3200" s="14"/>
      <c r="RJD3200" s="14"/>
      <c r="RJE3200" s="14"/>
      <c r="RJF3200" s="14"/>
      <c r="RJG3200" s="14"/>
      <c r="RJH3200" s="14"/>
      <c r="RJI3200" s="14"/>
      <c r="RJJ3200" s="14"/>
      <c r="RJK3200" s="14"/>
      <c r="RJL3200" s="14"/>
      <c r="RJM3200" s="14"/>
      <c r="RJN3200" s="14"/>
      <c r="RJO3200" s="14"/>
      <c r="RJP3200" s="14"/>
      <c r="RJQ3200" s="14"/>
      <c r="RJR3200" s="14"/>
      <c r="RJS3200" s="14"/>
      <c r="RJT3200" s="14"/>
      <c r="RJU3200" s="14"/>
      <c r="RJV3200" s="14"/>
      <c r="RJW3200" s="14"/>
      <c r="RJX3200" s="14"/>
      <c r="RJY3200" s="14"/>
      <c r="RJZ3200" s="14"/>
      <c r="RKA3200" s="14"/>
      <c r="RKB3200" s="14"/>
      <c r="RKC3200" s="14"/>
      <c r="RKD3200" s="14"/>
      <c r="RKE3200" s="14"/>
      <c r="RKF3200" s="14"/>
      <c r="RKG3200" s="14"/>
      <c r="RKH3200" s="14"/>
      <c r="RKI3200" s="14"/>
      <c r="RKJ3200" s="14"/>
      <c r="RKK3200" s="14"/>
      <c r="RKL3200" s="14"/>
      <c r="RKM3200" s="14"/>
      <c r="RKN3200" s="14"/>
      <c r="RKO3200" s="14"/>
      <c r="RKP3200" s="14"/>
      <c r="RKQ3200" s="14"/>
      <c r="RKR3200" s="14"/>
      <c r="RKS3200" s="14"/>
      <c r="RKT3200" s="14"/>
      <c r="RKU3200" s="14"/>
      <c r="RKV3200" s="14"/>
      <c r="RKW3200" s="14"/>
      <c r="RKX3200" s="14"/>
      <c r="RKY3200" s="14"/>
      <c r="RKZ3200" s="14"/>
      <c r="RLA3200" s="14"/>
      <c r="RLB3200" s="14"/>
      <c r="RLC3200" s="14"/>
      <c r="RLD3200" s="14"/>
      <c r="RLE3200" s="14"/>
      <c r="RLF3200" s="14"/>
      <c r="RLG3200" s="14"/>
      <c r="RLH3200" s="14"/>
      <c r="RLI3200" s="14"/>
      <c r="RLJ3200" s="14"/>
      <c r="RLK3200" s="14"/>
      <c r="RLL3200" s="14"/>
      <c r="RLM3200" s="14"/>
      <c r="RLN3200" s="14"/>
      <c r="RLO3200" s="14"/>
      <c r="RLP3200" s="14"/>
      <c r="RLQ3200" s="14"/>
      <c r="RLR3200" s="14"/>
      <c r="RLS3200" s="14"/>
      <c r="RLT3200" s="14"/>
      <c r="RLU3200" s="14"/>
      <c r="RLV3200" s="14"/>
      <c r="RLW3200" s="14"/>
      <c r="RLX3200" s="14"/>
      <c r="RLY3200" s="14"/>
      <c r="RLZ3200" s="14"/>
      <c r="RMA3200" s="14"/>
      <c r="RMB3200" s="14"/>
      <c r="RMC3200" s="14"/>
      <c r="RMD3200" s="14"/>
      <c r="RME3200" s="14"/>
      <c r="RMF3200" s="14"/>
      <c r="RMG3200" s="14"/>
      <c r="RMH3200" s="14"/>
      <c r="RMI3200" s="14"/>
      <c r="RMJ3200" s="14"/>
      <c r="RMK3200" s="14"/>
      <c r="RML3200" s="14"/>
      <c r="RMM3200" s="14"/>
      <c r="RMN3200" s="14"/>
      <c r="RMO3200" s="14"/>
      <c r="RMP3200" s="14"/>
      <c r="RMQ3200" s="14"/>
      <c r="RMR3200" s="14"/>
      <c r="RMS3200" s="14"/>
      <c r="RMT3200" s="14"/>
      <c r="RMU3200" s="14"/>
      <c r="RMV3200" s="14"/>
      <c r="RMW3200" s="14"/>
      <c r="RMX3200" s="14"/>
      <c r="RMY3200" s="14"/>
      <c r="RMZ3200" s="14"/>
      <c r="RNA3200" s="14"/>
      <c r="RNB3200" s="14"/>
      <c r="RNC3200" s="14"/>
      <c r="RND3200" s="14"/>
      <c r="RNE3200" s="14"/>
      <c r="RNF3200" s="14"/>
      <c r="RNG3200" s="14"/>
      <c r="RNH3200" s="14"/>
      <c r="RNI3200" s="14"/>
      <c r="RNJ3200" s="14"/>
      <c r="RNK3200" s="14"/>
      <c r="RNL3200" s="14"/>
      <c r="RNM3200" s="14"/>
      <c r="RNN3200" s="14"/>
      <c r="RNO3200" s="14"/>
      <c r="RNP3200" s="14"/>
      <c r="RNQ3200" s="14"/>
      <c r="RNR3200" s="14"/>
      <c r="RNS3200" s="14"/>
      <c r="RNT3200" s="14"/>
      <c r="RNU3200" s="14"/>
      <c r="RNV3200" s="14"/>
      <c r="RNW3200" s="14"/>
      <c r="RNX3200" s="14"/>
      <c r="RNY3200" s="14"/>
      <c r="RNZ3200" s="14"/>
      <c r="ROA3200" s="14"/>
      <c r="ROB3200" s="14"/>
      <c r="ROC3200" s="14"/>
      <c r="ROD3200" s="14"/>
      <c r="ROE3200" s="14"/>
      <c r="ROF3200" s="14"/>
      <c r="ROG3200" s="14"/>
      <c r="ROH3200" s="14"/>
      <c r="ROI3200" s="14"/>
      <c r="ROJ3200" s="14"/>
      <c r="ROK3200" s="14"/>
      <c r="ROL3200" s="14"/>
      <c r="ROM3200" s="14"/>
      <c r="RON3200" s="14"/>
      <c r="ROO3200" s="14"/>
      <c r="ROP3200" s="14"/>
      <c r="ROQ3200" s="14"/>
      <c r="ROR3200" s="14"/>
      <c r="ROS3200" s="14"/>
      <c r="ROT3200" s="14"/>
      <c r="ROU3200" s="14"/>
      <c r="ROV3200" s="14"/>
      <c r="ROW3200" s="14"/>
      <c r="ROX3200" s="14"/>
      <c r="ROY3200" s="14"/>
      <c r="ROZ3200" s="14"/>
      <c r="RPA3200" s="14"/>
      <c r="RPB3200" s="14"/>
      <c r="RPC3200" s="14"/>
      <c r="RPD3200" s="14"/>
      <c r="RPE3200" s="14"/>
      <c r="RPF3200" s="14"/>
      <c r="RPG3200" s="14"/>
      <c r="RPH3200" s="14"/>
      <c r="RPI3200" s="14"/>
      <c r="RPJ3200" s="14"/>
      <c r="RPK3200" s="14"/>
      <c r="RPL3200" s="14"/>
      <c r="RPM3200" s="14"/>
      <c r="RPN3200" s="14"/>
      <c r="RPO3200" s="14"/>
      <c r="RPP3200" s="14"/>
      <c r="RPQ3200" s="14"/>
      <c r="RPR3200" s="14"/>
      <c r="RPS3200" s="14"/>
      <c r="RPT3200" s="14"/>
      <c r="RPU3200" s="14"/>
      <c r="RPV3200" s="14"/>
      <c r="RPW3200" s="14"/>
      <c r="RPX3200" s="14"/>
      <c r="RPY3200" s="14"/>
      <c r="RPZ3200" s="14"/>
      <c r="RQA3200" s="14"/>
      <c r="RQB3200" s="14"/>
      <c r="RQC3200" s="14"/>
      <c r="RQD3200" s="14"/>
      <c r="RQE3200" s="14"/>
      <c r="RQF3200" s="14"/>
      <c r="RQG3200" s="14"/>
      <c r="RQH3200" s="14"/>
      <c r="RQI3200" s="14"/>
      <c r="RQJ3200" s="14"/>
      <c r="RQK3200" s="14"/>
      <c r="RQL3200" s="14"/>
      <c r="RQM3200" s="14"/>
      <c r="RQN3200" s="14"/>
      <c r="RQO3200" s="14"/>
      <c r="RQP3200" s="14"/>
      <c r="RQQ3200" s="14"/>
      <c r="RQR3200" s="14"/>
      <c r="RQS3200" s="14"/>
      <c r="RQT3200" s="14"/>
      <c r="RQU3200" s="14"/>
      <c r="RQV3200" s="14"/>
      <c r="RQW3200" s="14"/>
      <c r="RQX3200" s="14"/>
      <c r="RQY3200" s="14"/>
      <c r="RQZ3200" s="14"/>
      <c r="RRA3200" s="14"/>
      <c r="RRB3200" s="14"/>
      <c r="RRC3200" s="14"/>
      <c r="RRD3200" s="14"/>
      <c r="RRE3200" s="14"/>
      <c r="RRF3200" s="14"/>
      <c r="RRG3200" s="14"/>
      <c r="RRH3200" s="14"/>
      <c r="RRI3200" s="14"/>
      <c r="RRJ3200" s="14"/>
      <c r="RRK3200" s="14"/>
      <c r="RRL3200" s="14"/>
      <c r="RRM3200" s="14"/>
      <c r="RRN3200" s="14"/>
      <c r="RRO3200" s="14"/>
      <c r="RRP3200" s="14"/>
      <c r="RRQ3200" s="14"/>
      <c r="RRR3200" s="14"/>
      <c r="RRS3200" s="14"/>
      <c r="RRT3200" s="14"/>
      <c r="RRU3200" s="14"/>
      <c r="RRV3200" s="14"/>
      <c r="RRW3200" s="14"/>
      <c r="RRX3200" s="14"/>
      <c r="RRY3200" s="14"/>
      <c r="RRZ3200" s="14"/>
      <c r="RSA3200" s="14"/>
      <c r="RSB3200" s="14"/>
      <c r="RSC3200" s="14"/>
      <c r="RSD3200" s="14"/>
      <c r="RSE3200" s="14"/>
      <c r="RSF3200" s="14"/>
      <c r="RSG3200" s="14"/>
      <c r="RSH3200" s="14"/>
      <c r="RSI3200" s="14"/>
      <c r="RSJ3200" s="14"/>
      <c r="RSK3200" s="14"/>
      <c r="RSL3200" s="14"/>
      <c r="RSM3200" s="14"/>
      <c r="RSN3200" s="14"/>
      <c r="RSO3200" s="14"/>
      <c r="RSP3200" s="14"/>
      <c r="RSQ3200" s="14"/>
      <c r="RSR3200" s="14"/>
      <c r="RSS3200" s="14"/>
      <c r="RST3200" s="14"/>
      <c r="RSU3200" s="14"/>
      <c r="RSV3200" s="14"/>
      <c r="RSW3200" s="14"/>
      <c r="RSX3200" s="14"/>
      <c r="RSY3200" s="14"/>
      <c r="RSZ3200" s="14"/>
      <c r="RTA3200" s="14"/>
      <c r="RTB3200" s="14"/>
      <c r="RTC3200" s="14"/>
      <c r="RTD3200" s="14"/>
      <c r="RTE3200" s="14"/>
      <c r="RTF3200" s="14"/>
      <c r="RTG3200" s="14"/>
      <c r="RTH3200" s="14"/>
      <c r="RTI3200" s="14"/>
      <c r="RTJ3200" s="14"/>
      <c r="RTK3200" s="14"/>
      <c r="RTL3200" s="14"/>
      <c r="RTM3200" s="14"/>
      <c r="RTN3200" s="14"/>
      <c r="RTO3200" s="14"/>
      <c r="RTP3200" s="14"/>
      <c r="RTQ3200" s="14"/>
      <c r="RTR3200" s="14"/>
      <c r="RTS3200" s="14"/>
      <c r="RTT3200" s="14"/>
      <c r="RTU3200" s="14"/>
      <c r="RTV3200" s="14"/>
      <c r="RTW3200" s="14"/>
      <c r="RTX3200" s="14"/>
      <c r="RTY3200" s="14"/>
      <c r="RTZ3200" s="14"/>
      <c r="RUA3200" s="14"/>
      <c r="RUB3200" s="14"/>
      <c r="RUC3200" s="14"/>
      <c r="RUD3200" s="14"/>
      <c r="RUE3200" s="14"/>
      <c r="RUF3200" s="14"/>
      <c r="RUG3200" s="14"/>
      <c r="RUH3200" s="14"/>
      <c r="RUI3200" s="14"/>
      <c r="RUJ3200" s="14"/>
      <c r="RUK3200" s="14"/>
      <c r="RUL3200" s="14"/>
      <c r="RUM3200" s="14"/>
      <c r="RUN3200" s="14"/>
      <c r="RUO3200" s="14"/>
      <c r="RUP3200" s="14"/>
      <c r="RUQ3200" s="14"/>
      <c r="RUR3200" s="14"/>
      <c r="RUS3200" s="14"/>
      <c r="RUT3200" s="14"/>
      <c r="RUU3200" s="14"/>
      <c r="RUV3200" s="14"/>
      <c r="RUW3200" s="14"/>
      <c r="RUX3200" s="14"/>
      <c r="RUY3200" s="14"/>
      <c r="RUZ3200" s="14"/>
      <c r="RVA3200" s="14"/>
      <c r="RVB3200" s="14"/>
      <c r="RVC3200" s="14"/>
      <c r="RVD3200" s="14"/>
      <c r="RVE3200" s="14"/>
      <c r="RVF3200" s="14"/>
      <c r="RVG3200" s="14"/>
      <c r="RVH3200" s="14"/>
      <c r="RVI3200" s="14"/>
      <c r="RVJ3200" s="14"/>
      <c r="RVK3200" s="14"/>
      <c r="RVL3200" s="14"/>
      <c r="RVM3200" s="14"/>
      <c r="RVN3200" s="14"/>
      <c r="RVO3200" s="14"/>
      <c r="RVP3200" s="14"/>
      <c r="RVQ3200" s="14"/>
      <c r="RVR3200" s="14"/>
      <c r="RVS3200" s="14"/>
      <c r="RVT3200" s="14"/>
      <c r="RVU3200" s="14"/>
      <c r="RVV3200" s="14"/>
      <c r="RVW3200" s="14"/>
      <c r="RVX3200" s="14"/>
      <c r="RVY3200" s="14"/>
      <c r="RVZ3200" s="14"/>
      <c r="RWA3200" s="14"/>
      <c r="RWB3200" s="14"/>
      <c r="RWC3200" s="14"/>
      <c r="RWD3200" s="14"/>
      <c r="RWE3200" s="14"/>
      <c r="RWF3200" s="14"/>
      <c r="RWG3200" s="14"/>
      <c r="RWH3200" s="14"/>
      <c r="RWI3200" s="14"/>
      <c r="RWJ3200" s="14"/>
      <c r="RWK3200" s="14"/>
      <c r="RWL3200" s="14"/>
      <c r="RWM3200" s="14"/>
      <c r="RWN3200" s="14"/>
      <c r="RWO3200" s="14"/>
      <c r="RWP3200" s="14"/>
      <c r="RWQ3200" s="14"/>
      <c r="RWR3200" s="14"/>
      <c r="RWS3200" s="14"/>
      <c r="RWT3200" s="14"/>
      <c r="RWU3200" s="14"/>
      <c r="RWV3200" s="14"/>
      <c r="RWW3200" s="14"/>
      <c r="RWX3200" s="14"/>
      <c r="RWY3200" s="14"/>
      <c r="RWZ3200" s="14"/>
      <c r="RXA3200" s="14"/>
      <c r="RXB3200" s="14"/>
      <c r="RXC3200" s="14"/>
      <c r="RXD3200" s="14"/>
      <c r="RXE3200" s="14"/>
      <c r="RXF3200" s="14"/>
      <c r="RXG3200" s="14"/>
      <c r="RXH3200" s="14"/>
      <c r="RXI3200" s="14"/>
      <c r="RXJ3200" s="14"/>
      <c r="RXK3200" s="14"/>
      <c r="RXL3200" s="14"/>
      <c r="RXM3200" s="14"/>
      <c r="RXN3200" s="14"/>
      <c r="RXO3200" s="14"/>
      <c r="RXP3200" s="14"/>
      <c r="RXQ3200" s="14"/>
      <c r="RXR3200" s="14"/>
      <c r="RXS3200" s="14"/>
      <c r="RXT3200" s="14"/>
      <c r="RXU3200" s="14"/>
      <c r="RXV3200" s="14"/>
      <c r="RXW3200" s="14"/>
      <c r="RXX3200" s="14"/>
      <c r="RXY3200" s="14"/>
      <c r="RXZ3200" s="14"/>
      <c r="RYA3200" s="14"/>
      <c r="RYB3200" s="14"/>
      <c r="RYC3200" s="14"/>
      <c r="RYD3200" s="14"/>
      <c r="RYE3200" s="14"/>
      <c r="RYF3200" s="14"/>
      <c r="RYG3200" s="14"/>
      <c r="RYH3200" s="14"/>
      <c r="RYI3200" s="14"/>
      <c r="RYJ3200" s="14"/>
      <c r="RYK3200" s="14"/>
      <c r="RYL3200" s="14"/>
      <c r="RYM3200" s="14"/>
      <c r="RYN3200" s="14"/>
      <c r="RYO3200" s="14"/>
      <c r="RYP3200" s="14"/>
      <c r="RYQ3200" s="14"/>
      <c r="RYR3200" s="14"/>
      <c r="RYS3200" s="14"/>
      <c r="RYT3200" s="14"/>
      <c r="RYU3200" s="14"/>
      <c r="RYV3200" s="14"/>
      <c r="RYW3200" s="14"/>
      <c r="RYX3200" s="14"/>
      <c r="RYY3200" s="14"/>
      <c r="RYZ3200" s="14"/>
      <c r="RZA3200" s="14"/>
      <c r="RZB3200" s="14"/>
      <c r="RZC3200" s="14"/>
      <c r="RZD3200" s="14"/>
      <c r="RZE3200" s="14"/>
      <c r="RZF3200" s="14"/>
      <c r="RZG3200" s="14"/>
      <c r="RZH3200" s="14"/>
      <c r="RZI3200" s="14"/>
      <c r="RZJ3200" s="14"/>
      <c r="RZK3200" s="14"/>
      <c r="RZL3200" s="14"/>
      <c r="RZM3200" s="14"/>
      <c r="RZN3200" s="14"/>
      <c r="RZO3200" s="14"/>
      <c r="RZP3200" s="14"/>
      <c r="RZQ3200" s="14"/>
      <c r="RZR3200" s="14"/>
      <c r="RZS3200" s="14"/>
      <c r="RZT3200" s="14"/>
      <c r="RZU3200" s="14"/>
      <c r="RZV3200" s="14"/>
      <c r="RZW3200" s="14"/>
      <c r="RZX3200" s="14"/>
      <c r="RZY3200" s="14"/>
      <c r="RZZ3200" s="14"/>
      <c r="SAA3200" s="14"/>
      <c r="SAB3200" s="14"/>
      <c r="SAC3200" s="14"/>
      <c r="SAD3200" s="14"/>
      <c r="SAE3200" s="14"/>
      <c r="SAF3200" s="14"/>
      <c r="SAG3200" s="14"/>
      <c r="SAH3200" s="14"/>
      <c r="SAI3200" s="14"/>
      <c r="SAJ3200" s="14"/>
      <c r="SAK3200" s="14"/>
      <c r="SAL3200" s="14"/>
      <c r="SAM3200" s="14"/>
      <c r="SAN3200" s="14"/>
      <c r="SAO3200" s="14"/>
      <c r="SAP3200" s="14"/>
      <c r="SAQ3200" s="14"/>
      <c r="SAR3200" s="14"/>
      <c r="SAS3200" s="14"/>
      <c r="SAT3200" s="14"/>
      <c r="SAU3200" s="14"/>
      <c r="SAV3200" s="14"/>
      <c r="SAW3200" s="14"/>
      <c r="SAX3200" s="14"/>
      <c r="SAY3200" s="14"/>
      <c r="SAZ3200" s="14"/>
      <c r="SBA3200" s="14"/>
      <c r="SBB3200" s="14"/>
      <c r="SBC3200" s="14"/>
      <c r="SBD3200" s="14"/>
      <c r="SBE3200" s="14"/>
      <c r="SBF3200" s="14"/>
      <c r="SBG3200" s="14"/>
      <c r="SBH3200" s="14"/>
      <c r="SBI3200" s="14"/>
      <c r="SBJ3200" s="14"/>
      <c r="SBK3200" s="14"/>
      <c r="SBL3200" s="14"/>
      <c r="SBM3200" s="14"/>
      <c r="SBN3200" s="14"/>
      <c r="SBO3200" s="14"/>
      <c r="SBP3200" s="14"/>
      <c r="SBQ3200" s="14"/>
      <c r="SBR3200" s="14"/>
      <c r="SBS3200" s="14"/>
      <c r="SBT3200" s="14"/>
      <c r="SBU3200" s="14"/>
      <c r="SBV3200" s="14"/>
      <c r="SBW3200" s="14"/>
      <c r="SBX3200" s="14"/>
      <c r="SBY3200" s="14"/>
      <c r="SBZ3200" s="14"/>
      <c r="SCA3200" s="14"/>
      <c r="SCB3200" s="14"/>
      <c r="SCC3200" s="14"/>
      <c r="SCD3200" s="14"/>
      <c r="SCE3200" s="14"/>
      <c r="SCF3200" s="14"/>
      <c r="SCG3200" s="14"/>
      <c r="SCH3200" s="14"/>
      <c r="SCI3200" s="14"/>
      <c r="SCJ3200" s="14"/>
      <c r="SCK3200" s="14"/>
      <c r="SCL3200" s="14"/>
      <c r="SCM3200" s="14"/>
      <c r="SCN3200" s="14"/>
      <c r="SCO3200" s="14"/>
      <c r="SCP3200" s="14"/>
      <c r="SCQ3200" s="14"/>
      <c r="SCR3200" s="14"/>
      <c r="SCS3200" s="14"/>
      <c r="SCT3200" s="14"/>
      <c r="SCU3200" s="14"/>
      <c r="SCV3200" s="14"/>
      <c r="SCW3200" s="14"/>
      <c r="SCX3200" s="14"/>
      <c r="SCY3200" s="14"/>
      <c r="SCZ3200" s="14"/>
      <c r="SDA3200" s="14"/>
      <c r="SDB3200" s="14"/>
      <c r="SDC3200" s="14"/>
      <c r="SDD3200" s="14"/>
      <c r="SDE3200" s="14"/>
      <c r="SDF3200" s="14"/>
      <c r="SDG3200" s="14"/>
      <c r="SDH3200" s="14"/>
      <c r="SDI3200" s="14"/>
      <c r="SDJ3200" s="14"/>
      <c r="SDK3200" s="14"/>
      <c r="SDL3200" s="14"/>
      <c r="SDM3200" s="14"/>
      <c r="SDN3200" s="14"/>
      <c r="SDO3200" s="14"/>
      <c r="SDP3200" s="14"/>
      <c r="SDQ3200" s="14"/>
      <c r="SDR3200" s="14"/>
      <c r="SDS3200" s="14"/>
      <c r="SDT3200" s="14"/>
      <c r="SDU3200" s="14"/>
      <c r="SDV3200" s="14"/>
      <c r="SDW3200" s="14"/>
      <c r="SDX3200" s="14"/>
      <c r="SDY3200" s="14"/>
      <c r="SDZ3200" s="14"/>
      <c r="SEA3200" s="14"/>
      <c r="SEB3200" s="14"/>
      <c r="SEC3200" s="14"/>
      <c r="SED3200" s="14"/>
      <c r="SEE3200" s="14"/>
      <c r="SEF3200" s="14"/>
      <c r="SEG3200" s="14"/>
      <c r="SEH3200" s="14"/>
      <c r="SEI3200" s="14"/>
      <c r="SEJ3200" s="14"/>
      <c r="SEK3200" s="14"/>
      <c r="SEL3200" s="14"/>
      <c r="SEM3200" s="14"/>
      <c r="SEN3200" s="14"/>
      <c r="SEO3200" s="14"/>
      <c r="SEP3200" s="14"/>
      <c r="SEQ3200" s="14"/>
      <c r="SER3200" s="14"/>
      <c r="SES3200" s="14"/>
      <c r="SET3200" s="14"/>
      <c r="SEU3200" s="14"/>
      <c r="SEV3200" s="14"/>
      <c r="SEW3200" s="14"/>
      <c r="SEX3200" s="14"/>
      <c r="SEY3200" s="14"/>
      <c r="SEZ3200" s="14"/>
      <c r="SFA3200" s="14"/>
      <c r="SFB3200" s="14"/>
      <c r="SFC3200" s="14"/>
      <c r="SFD3200" s="14"/>
      <c r="SFE3200" s="14"/>
      <c r="SFF3200" s="14"/>
      <c r="SFG3200" s="14"/>
      <c r="SFH3200" s="14"/>
      <c r="SFI3200" s="14"/>
      <c r="SFJ3200" s="14"/>
      <c r="SFK3200" s="14"/>
      <c r="SFL3200" s="14"/>
      <c r="SFM3200" s="14"/>
      <c r="SFN3200" s="14"/>
      <c r="SFO3200" s="14"/>
      <c r="SFP3200" s="14"/>
      <c r="SFQ3200" s="14"/>
      <c r="SFR3200" s="14"/>
      <c r="SFS3200" s="14"/>
      <c r="SFT3200" s="14"/>
      <c r="SFU3200" s="14"/>
      <c r="SFV3200" s="14"/>
      <c r="SFW3200" s="14"/>
      <c r="SFX3200" s="14"/>
      <c r="SFY3200" s="14"/>
      <c r="SFZ3200" s="14"/>
      <c r="SGA3200" s="14"/>
      <c r="SGB3200" s="14"/>
      <c r="SGC3200" s="14"/>
      <c r="SGD3200" s="14"/>
      <c r="SGE3200" s="14"/>
      <c r="SGF3200" s="14"/>
      <c r="SGG3200" s="14"/>
      <c r="SGH3200" s="14"/>
      <c r="SGI3200" s="14"/>
      <c r="SGJ3200" s="14"/>
      <c r="SGK3200" s="14"/>
      <c r="SGL3200" s="14"/>
      <c r="SGM3200" s="14"/>
      <c r="SGN3200" s="14"/>
      <c r="SGO3200" s="14"/>
      <c r="SGP3200" s="14"/>
      <c r="SGQ3200" s="14"/>
      <c r="SGR3200" s="14"/>
      <c r="SGS3200" s="14"/>
      <c r="SGT3200" s="14"/>
      <c r="SGU3200" s="14"/>
      <c r="SGV3200" s="14"/>
      <c r="SGW3200" s="14"/>
      <c r="SGX3200" s="14"/>
      <c r="SGY3200" s="14"/>
      <c r="SGZ3200" s="14"/>
      <c r="SHA3200" s="14"/>
      <c r="SHB3200" s="14"/>
      <c r="SHC3200" s="14"/>
      <c r="SHD3200" s="14"/>
      <c r="SHE3200" s="14"/>
      <c r="SHF3200" s="14"/>
      <c r="SHG3200" s="14"/>
      <c r="SHH3200" s="14"/>
      <c r="SHI3200" s="14"/>
      <c r="SHJ3200" s="14"/>
      <c r="SHK3200" s="14"/>
      <c r="SHL3200" s="14"/>
      <c r="SHM3200" s="14"/>
      <c r="SHN3200" s="14"/>
      <c r="SHO3200" s="14"/>
      <c r="SHP3200" s="14"/>
      <c r="SHQ3200" s="14"/>
      <c r="SHR3200" s="14"/>
      <c r="SHS3200" s="14"/>
      <c r="SHT3200" s="14"/>
      <c r="SHU3200" s="14"/>
      <c r="SHV3200" s="14"/>
      <c r="SHW3200" s="14"/>
      <c r="SHX3200" s="14"/>
      <c r="SHY3200" s="14"/>
      <c r="SHZ3200" s="14"/>
      <c r="SIA3200" s="14"/>
      <c r="SIB3200" s="14"/>
      <c r="SIC3200" s="14"/>
      <c r="SID3200" s="14"/>
      <c r="SIE3200" s="14"/>
      <c r="SIF3200" s="14"/>
      <c r="SIG3200" s="14"/>
      <c r="SIH3200" s="14"/>
      <c r="SII3200" s="14"/>
      <c r="SIJ3200" s="14"/>
      <c r="SIK3200" s="14"/>
      <c r="SIL3200" s="14"/>
      <c r="SIM3200" s="14"/>
      <c r="SIN3200" s="14"/>
      <c r="SIO3200" s="14"/>
      <c r="SIP3200" s="14"/>
      <c r="SIQ3200" s="14"/>
      <c r="SIR3200" s="14"/>
      <c r="SIS3200" s="14"/>
      <c r="SIT3200" s="14"/>
      <c r="SIU3200" s="14"/>
      <c r="SIV3200" s="14"/>
      <c r="SIW3200" s="14"/>
      <c r="SIX3200" s="14"/>
      <c r="SIY3200" s="14"/>
      <c r="SIZ3200" s="14"/>
      <c r="SJA3200" s="14"/>
      <c r="SJB3200" s="14"/>
      <c r="SJC3200" s="14"/>
      <c r="SJD3200" s="14"/>
      <c r="SJE3200" s="14"/>
      <c r="SJF3200" s="14"/>
      <c r="SJG3200" s="14"/>
      <c r="SJH3200" s="14"/>
      <c r="SJI3200" s="14"/>
      <c r="SJJ3200" s="14"/>
      <c r="SJK3200" s="14"/>
      <c r="SJL3200" s="14"/>
      <c r="SJM3200" s="14"/>
      <c r="SJN3200" s="14"/>
      <c r="SJO3200" s="14"/>
      <c r="SJP3200" s="14"/>
      <c r="SJQ3200" s="14"/>
      <c r="SJR3200" s="14"/>
      <c r="SJS3200" s="14"/>
      <c r="SJT3200" s="14"/>
      <c r="SJU3200" s="14"/>
      <c r="SJV3200" s="14"/>
      <c r="SJW3200" s="14"/>
      <c r="SJX3200" s="14"/>
      <c r="SJY3200" s="14"/>
      <c r="SJZ3200" s="14"/>
      <c r="SKA3200" s="14"/>
      <c r="SKB3200" s="14"/>
      <c r="SKC3200" s="14"/>
      <c r="SKD3200" s="14"/>
      <c r="SKE3200" s="14"/>
      <c r="SKF3200" s="14"/>
      <c r="SKG3200" s="14"/>
      <c r="SKH3200" s="14"/>
      <c r="SKI3200" s="14"/>
      <c r="SKJ3200" s="14"/>
      <c r="SKK3200" s="14"/>
      <c r="SKL3200" s="14"/>
      <c r="SKM3200" s="14"/>
      <c r="SKN3200" s="14"/>
      <c r="SKO3200" s="14"/>
      <c r="SKP3200" s="14"/>
      <c r="SKQ3200" s="14"/>
      <c r="SKR3200" s="14"/>
      <c r="SKS3200" s="14"/>
      <c r="SKT3200" s="14"/>
      <c r="SKU3200" s="14"/>
      <c r="SKV3200" s="14"/>
      <c r="SKW3200" s="14"/>
      <c r="SKX3200" s="14"/>
      <c r="SKY3200" s="14"/>
      <c r="SKZ3200" s="14"/>
      <c r="SLA3200" s="14"/>
      <c r="SLB3200" s="14"/>
      <c r="SLC3200" s="14"/>
      <c r="SLD3200" s="14"/>
      <c r="SLE3200" s="14"/>
      <c r="SLF3200" s="14"/>
      <c r="SLG3200" s="14"/>
      <c r="SLH3200" s="14"/>
      <c r="SLI3200" s="14"/>
      <c r="SLJ3200" s="14"/>
      <c r="SLK3200" s="14"/>
      <c r="SLL3200" s="14"/>
      <c r="SLM3200" s="14"/>
      <c r="SLN3200" s="14"/>
      <c r="SLO3200" s="14"/>
      <c r="SLP3200" s="14"/>
      <c r="SLQ3200" s="14"/>
      <c r="SLR3200" s="14"/>
      <c r="SLS3200" s="14"/>
      <c r="SLT3200" s="14"/>
      <c r="SLU3200" s="14"/>
      <c r="SLV3200" s="14"/>
      <c r="SLW3200" s="14"/>
      <c r="SLX3200" s="14"/>
      <c r="SLY3200" s="14"/>
      <c r="SLZ3200" s="14"/>
      <c r="SMA3200" s="14"/>
      <c r="SMB3200" s="14"/>
      <c r="SMC3200" s="14"/>
      <c r="SMD3200" s="14"/>
      <c r="SME3200" s="14"/>
      <c r="SMF3200" s="14"/>
      <c r="SMG3200" s="14"/>
      <c r="SMH3200" s="14"/>
      <c r="SMI3200" s="14"/>
      <c r="SMJ3200" s="14"/>
      <c r="SMK3200" s="14"/>
      <c r="SML3200" s="14"/>
      <c r="SMM3200" s="14"/>
      <c r="SMN3200" s="14"/>
      <c r="SMO3200" s="14"/>
      <c r="SMP3200" s="14"/>
      <c r="SMQ3200" s="14"/>
      <c r="SMR3200" s="14"/>
      <c r="SMS3200" s="14"/>
      <c r="SMT3200" s="14"/>
      <c r="SMU3200" s="14"/>
      <c r="SMV3200" s="14"/>
      <c r="SMW3200" s="14"/>
      <c r="SMX3200" s="14"/>
      <c r="SMY3200" s="14"/>
      <c r="SMZ3200" s="14"/>
      <c r="SNA3200" s="14"/>
      <c r="SNB3200" s="14"/>
      <c r="SNC3200" s="14"/>
      <c r="SND3200" s="14"/>
      <c r="SNE3200" s="14"/>
      <c r="SNF3200" s="14"/>
      <c r="SNG3200" s="14"/>
      <c r="SNH3200" s="14"/>
      <c r="SNI3200" s="14"/>
      <c r="SNJ3200" s="14"/>
      <c r="SNK3200" s="14"/>
      <c r="SNL3200" s="14"/>
      <c r="SNM3200" s="14"/>
      <c r="SNN3200" s="14"/>
      <c r="SNO3200" s="14"/>
      <c r="SNP3200" s="14"/>
      <c r="SNQ3200" s="14"/>
      <c r="SNR3200" s="14"/>
      <c r="SNS3200" s="14"/>
      <c r="SNT3200" s="14"/>
      <c r="SNU3200" s="14"/>
      <c r="SNV3200" s="14"/>
      <c r="SNW3200" s="14"/>
      <c r="SNX3200" s="14"/>
      <c r="SNY3200" s="14"/>
      <c r="SNZ3200" s="14"/>
      <c r="SOA3200" s="14"/>
      <c r="SOB3200" s="14"/>
      <c r="SOC3200" s="14"/>
      <c r="SOD3200" s="14"/>
      <c r="SOE3200" s="14"/>
      <c r="SOF3200" s="14"/>
      <c r="SOG3200" s="14"/>
      <c r="SOH3200" s="14"/>
      <c r="SOI3200" s="14"/>
      <c r="SOJ3200" s="14"/>
      <c r="SOK3200" s="14"/>
      <c r="SOL3200" s="14"/>
      <c r="SOM3200" s="14"/>
      <c r="SON3200" s="14"/>
      <c r="SOO3200" s="14"/>
      <c r="SOP3200" s="14"/>
      <c r="SOQ3200" s="14"/>
      <c r="SOR3200" s="14"/>
      <c r="SOS3200" s="14"/>
      <c r="SOT3200" s="14"/>
      <c r="SOU3200" s="14"/>
      <c r="SOV3200" s="14"/>
      <c r="SOW3200" s="14"/>
      <c r="SOX3200" s="14"/>
      <c r="SOY3200" s="14"/>
      <c r="SOZ3200" s="14"/>
      <c r="SPA3200" s="14"/>
      <c r="SPB3200" s="14"/>
      <c r="SPC3200" s="14"/>
      <c r="SPD3200" s="14"/>
      <c r="SPE3200" s="14"/>
      <c r="SPF3200" s="14"/>
      <c r="SPG3200" s="14"/>
      <c r="SPH3200" s="14"/>
      <c r="SPI3200" s="14"/>
      <c r="SPJ3200" s="14"/>
      <c r="SPK3200" s="14"/>
      <c r="SPL3200" s="14"/>
      <c r="SPM3200" s="14"/>
      <c r="SPN3200" s="14"/>
      <c r="SPO3200" s="14"/>
      <c r="SPP3200" s="14"/>
      <c r="SPQ3200" s="14"/>
      <c r="SPR3200" s="14"/>
      <c r="SPS3200" s="14"/>
      <c r="SPT3200" s="14"/>
      <c r="SPU3200" s="14"/>
      <c r="SPV3200" s="14"/>
      <c r="SPW3200" s="14"/>
      <c r="SPX3200" s="14"/>
      <c r="SPY3200" s="14"/>
      <c r="SPZ3200" s="14"/>
      <c r="SQA3200" s="14"/>
      <c r="SQB3200" s="14"/>
      <c r="SQC3200" s="14"/>
      <c r="SQD3200" s="14"/>
      <c r="SQE3200" s="14"/>
      <c r="SQF3200" s="14"/>
      <c r="SQG3200" s="14"/>
      <c r="SQH3200" s="14"/>
      <c r="SQI3200" s="14"/>
      <c r="SQJ3200" s="14"/>
      <c r="SQK3200" s="14"/>
      <c r="SQL3200" s="14"/>
      <c r="SQM3200" s="14"/>
      <c r="SQN3200" s="14"/>
      <c r="SQO3200" s="14"/>
      <c r="SQP3200" s="14"/>
      <c r="SQQ3200" s="14"/>
      <c r="SQR3200" s="14"/>
      <c r="SQS3200" s="14"/>
      <c r="SQT3200" s="14"/>
      <c r="SQU3200" s="14"/>
      <c r="SQV3200" s="14"/>
      <c r="SQW3200" s="14"/>
      <c r="SQX3200" s="14"/>
      <c r="SQY3200" s="14"/>
      <c r="SQZ3200" s="14"/>
      <c r="SRA3200" s="14"/>
      <c r="SRB3200" s="14"/>
      <c r="SRC3200" s="14"/>
      <c r="SRD3200" s="14"/>
      <c r="SRE3200" s="14"/>
      <c r="SRF3200" s="14"/>
      <c r="SRG3200" s="14"/>
      <c r="SRH3200" s="14"/>
      <c r="SRI3200" s="14"/>
      <c r="SRJ3200" s="14"/>
      <c r="SRK3200" s="14"/>
      <c r="SRL3200" s="14"/>
      <c r="SRM3200" s="14"/>
      <c r="SRN3200" s="14"/>
      <c r="SRO3200" s="14"/>
      <c r="SRP3200" s="14"/>
      <c r="SRQ3200" s="14"/>
      <c r="SRR3200" s="14"/>
      <c r="SRS3200" s="14"/>
      <c r="SRT3200" s="14"/>
      <c r="SRU3200" s="14"/>
      <c r="SRV3200" s="14"/>
      <c r="SRW3200" s="14"/>
      <c r="SRX3200" s="14"/>
      <c r="SRY3200" s="14"/>
      <c r="SRZ3200" s="14"/>
      <c r="SSA3200" s="14"/>
      <c r="SSB3200" s="14"/>
      <c r="SSC3200" s="14"/>
      <c r="SSD3200" s="14"/>
      <c r="SSE3200" s="14"/>
      <c r="SSF3200" s="14"/>
      <c r="SSG3200" s="14"/>
      <c r="SSH3200" s="14"/>
      <c r="SSI3200" s="14"/>
      <c r="SSJ3200" s="14"/>
      <c r="SSK3200" s="14"/>
      <c r="SSL3200" s="14"/>
      <c r="SSM3200" s="14"/>
      <c r="SSN3200" s="14"/>
      <c r="SSO3200" s="14"/>
      <c r="SSP3200" s="14"/>
      <c r="SSQ3200" s="14"/>
      <c r="SSR3200" s="14"/>
      <c r="SSS3200" s="14"/>
      <c r="SST3200" s="14"/>
      <c r="SSU3200" s="14"/>
      <c r="SSV3200" s="14"/>
      <c r="SSW3200" s="14"/>
      <c r="SSX3200" s="14"/>
      <c r="SSY3200" s="14"/>
      <c r="SSZ3200" s="14"/>
      <c r="STA3200" s="14"/>
      <c r="STB3200" s="14"/>
      <c r="STC3200" s="14"/>
      <c r="STD3200" s="14"/>
      <c r="STE3200" s="14"/>
      <c r="STF3200" s="14"/>
      <c r="STG3200" s="14"/>
      <c r="STH3200" s="14"/>
      <c r="STI3200" s="14"/>
      <c r="STJ3200" s="14"/>
      <c r="STK3200" s="14"/>
      <c r="STL3200" s="14"/>
      <c r="STM3200" s="14"/>
      <c r="STN3200" s="14"/>
      <c r="STO3200" s="14"/>
      <c r="STP3200" s="14"/>
      <c r="STQ3200" s="14"/>
      <c r="STR3200" s="14"/>
      <c r="STS3200" s="14"/>
      <c r="STT3200" s="14"/>
      <c r="STU3200" s="14"/>
      <c r="STV3200" s="14"/>
      <c r="STW3200" s="14"/>
      <c r="STX3200" s="14"/>
      <c r="STY3200" s="14"/>
      <c r="STZ3200" s="14"/>
      <c r="SUA3200" s="14"/>
      <c r="SUB3200" s="14"/>
      <c r="SUC3200" s="14"/>
      <c r="SUD3200" s="14"/>
      <c r="SUE3200" s="14"/>
      <c r="SUF3200" s="14"/>
      <c r="SUG3200" s="14"/>
      <c r="SUH3200" s="14"/>
      <c r="SUI3200" s="14"/>
      <c r="SUJ3200" s="14"/>
      <c r="SUK3200" s="14"/>
      <c r="SUL3200" s="14"/>
      <c r="SUM3200" s="14"/>
      <c r="SUN3200" s="14"/>
      <c r="SUO3200" s="14"/>
      <c r="SUP3200" s="14"/>
      <c r="SUQ3200" s="14"/>
      <c r="SUR3200" s="14"/>
      <c r="SUS3200" s="14"/>
      <c r="SUT3200" s="14"/>
      <c r="SUU3200" s="14"/>
      <c r="SUV3200" s="14"/>
      <c r="SUW3200" s="14"/>
      <c r="SUX3200" s="14"/>
      <c r="SUY3200" s="14"/>
      <c r="SUZ3200" s="14"/>
      <c r="SVA3200" s="14"/>
      <c r="SVB3200" s="14"/>
      <c r="SVC3200" s="14"/>
      <c r="SVD3200" s="14"/>
      <c r="SVE3200" s="14"/>
      <c r="SVF3200" s="14"/>
      <c r="SVG3200" s="14"/>
      <c r="SVH3200" s="14"/>
      <c r="SVI3200" s="14"/>
      <c r="SVJ3200" s="14"/>
      <c r="SVK3200" s="14"/>
      <c r="SVL3200" s="14"/>
      <c r="SVM3200" s="14"/>
      <c r="SVN3200" s="14"/>
      <c r="SVO3200" s="14"/>
      <c r="SVP3200" s="14"/>
      <c r="SVQ3200" s="14"/>
      <c r="SVR3200" s="14"/>
      <c r="SVS3200" s="14"/>
      <c r="SVT3200" s="14"/>
      <c r="SVU3200" s="14"/>
      <c r="SVV3200" s="14"/>
      <c r="SVW3200" s="14"/>
      <c r="SVX3200" s="14"/>
      <c r="SVY3200" s="14"/>
      <c r="SVZ3200" s="14"/>
      <c r="SWA3200" s="14"/>
      <c r="SWB3200" s="14"/>
      <c r="SWC3200" s="14"/>
      <c r="SWD3200" s="14"/>
      <c r="SWE3200" s="14"/>
      <c r="SWF3200" s="14"/>
      <c r="SWG3200" s="14"/>
      <c r="SWH3200" s="14"/>
      <c r="SWI3200" s="14"/>
      <c r="SWJ3200" s="14"/>
      <c r="SWK3200" s="14"/>
      <c r="SWL3200" s="14"/>
      <c r="SWM3200" s="14"/>
      <c r="SWN3200" s="14"/>
      <c r="SWO3200" s="14"/>
      <c r="SWP3200" s="14"/>
      <c r="SWQ3200" s="14"/>
      <c r="SWR3200" s="14"/>
      <c r="SWS3200" s="14"/>
      <c r="SWT3200" s="14"/>
      <c r="SWU3200" s="14"/>
      <c r="SWV3200" s="14"/>
      <c r="SWW3200" s="14"/>
      <c r="SWX3200" s="14"/>
      <c r="SWY3200" s="14"/>
      <c r="SWZ3200" s="14"/>
      <c r="SXA3200" s="14"/>
      <c r="SXB3200" s="14"/>
      <c r="SXC3200" s="14"/>
      <c r="SXD3200" s="14"/>
      <c r="SXE3200" s="14"/>
      <c r="SXF3200" s="14"/>
      <c r="SXG3200" s="14"/>
      <c r="SXH3200" s="14"/>
      <c r="SXI3200" s="14"/>
      <c r="SXJ3200" s="14"/>
      <c r="SXK3200" s="14"/>
      <c r="SXL3200" s="14"/>
      <c r="SXM3200" s="14"/>
      <c r="SXN3200" s="14"/>
      <c r="SXO3200" s="14"/>
      <c r="SXP3200" s="14"/>
      <c r="SXQ3200" s="14"/>
      <c r="SXR3200" s="14"/>
      <c r="SXS3200" s="14"/>
      <c r="SXT3200" s="14"/>
      <c r="SXU3200" s="14"/>
      <c r="SXV3200" s="14"/>
      <c r="SXW3200" s="14"/>
      <c r="SXX3200" s="14"/>
      <c r="SXY3200" s="14"/>
      <c r="SXZ3200" s="14"/>
      <c r="SYA3200" s="14"/>
      <c r="SYB3200" s="14"/>
      <c r="SYC3200" s="14"/>
      <c r="SYD3200" s="14"/>
      <c r="SYE3200" s="14"/>
      <c r="SYF3200" s="14"/>
      <c r="SYG3200" s="14"/>
      <c r="SYH3200" s="14"/>
      <c r="SYI3200" s="14"/>
      <c r="SYJ3200" s="14"/>
      <c r="SYK3200" s="14"/>
      <c r="SYL3200" s="14"/>
      <c r="SYM3200" s="14"/>
      <c r="SYN3200" s="14"/>
      <c r="SYO3200" s="14"/>
      <c r="SYP3200" s="14"/>
      <c r="SYQ3200" s="14"/>
      <c r="SYR3200" s="14"/>
      <c r="SYS3200" s="14"/>
      <c r="SYT3200" s="14"/>
      <c r="SYU3200" s="14"/>
      <c r="SYV3200" s="14"/>
      <c r="SYW3200" s="14"/>
      <c r="SYX3200" s="14"/>
      <c r="SYY3200" s="14"/>
      <c r="SYZ3200" s="14"/>
      <c r="SZA3200" s="14"/>
      <c r="SZB3200" s="14"/>
      <c r="SZC3200" s="14"/>
      <c r="SZD3200" s="14"/>
      <c r="SZE3200" s="14"/>
      <c r="SZF3200" s="14"/>
      <c r="SZG3200" s="14"/>
      <c r="SZH3200" s="14"/>
      <c r="SZI3200" s="14"/>
      <c r="SZJ3200" s="14"/>
      <c r="SZK3200" s="14"/>
      <c r="SZL3200" s="14"/>
      <c r="SZM3200" s="14"/>
      <c r="SZN3200" s="14"/>
      <c r="SZO3200" s="14"/>
      <c r="SZP3200" s="14"/>
      <c r="SZQ3200" s="14"/>
      <c r="SZR3200" s="14"/>
      <c r="SZS3200" s="14"/>
      <c r="SZT3200" s="14"/>
      <c r="SZU3200" s="14"/>
      <c r="SZV3200" s="14"/>
      <c r="SZW3200" s="14"/>
      <c r="SZX3200" s="14"/>
      <c r="SZY3200" s="14"/>
      <c r="SZZ3200" s="14"/>
      <c r="TAA3200" s="14"/>
      <c r="TAB3200" s="14"/>
      <c r="TAC3200" s="14"/>
      <c r="TAD3200" s="14"/>
      <c r="TAE3200" s="14"/>
      <c r="TAF3200" s="14"/>
      <c r="TAG3200" s="14"/>
      <c r="TAH3200" s="14"/>
      <c r="TAI3200" s="14"/>
      <c r="TAJ3200" s="14"/>
      <c r="TAK3200" s="14"/>
      <c r="TAL3200" s="14"/>
      <c r="TAM3200" s="14"/>
      <c r="TAN3200" s="14"/>
      <c r="TAO3200" s="14"/>
      <c r="TAP3200" s="14"/>
      <c r="TAQ3200" s="14"/>
      <c r="TAR3200" s="14"/>
      <c r="TAS3200" s="14"/>
      <c r="TAT3200" s="14"/>
      <c r="TAU3200" s="14"/>
      <c r="TAV3200" s="14"/>
      <c r="TAW3200" s="14"/>
      <c r="TAX3200" s="14"/>
      <c r="TAY3200" s="14"/>
      <c r="TAZ3200" s="14"/>
      <c r="TBA3200" s="14"/>
      <c r="TBB3200" s="14"/>
      <c r="TBC3200" s="14"/>
      <c r="TBD3200" s="14"/>
      <c r="TBE3200" s="14"/>
      <c r="TBF3200" s="14"/>
      <c r="TBG3200" s="14"/>
      <c r="TBH3200" s="14"/>
      <c r="TBI3200" s="14"/>
      <c r="TBJ3200" s="14"/>
      <c r="TBK3200" s="14"/>
      <c r="TBL3200" s="14"/>
      <c r="TBM3200" s="14"/>
      <c r="TBN3200" s="14"/>
      <c r="TBO3200" s="14"/>
      <c r="TBP3200" s="14"/>
      <c r="TBQ3200" s="14"/>
      <c r="TBR3200" s="14"/>
      <c r="TBS3200" s="14"/>
      <c r="TBT3200" s="14"/>
      <c r="TBU3200" s="14"/>
      <c r="TBV3200" s="14"/>
      <c r="TBW3200" s="14"/>
      <c r="TBX3200" s="14"/>
      <c r="TBY3200" s="14"/>
      <c r="TBZ3200" s="14"/>
      <c r="TCA3200" s="14"/>
      <c r="TCB3200" s="14"/>
      <c r="TCC3200" s="14"/>
      <c r="TCD3200" s="14"/>
      <c r="TCE3200" s="14"/>
      <c r="TCF3200" s="14"/>
      <c r="TCG3200" s="14"/>
      <c r="TCH3200" s="14"/>
      <c r="TCI3200" s="14"/>
      <c r="TCJ3200" s="14"/>
      <c r="TCK3200" s="14"/>
      <c r="TCL3200" s="14"/>
      <c r="TCM3200" s="14"/>
      <c r="TCN3200" s="14"/>
      <c r="TCO3200" s="14"/>
      <c r="TCP3200" s="14"/>
      <c r="TCQ3200" s="14"/>
      <c r="TCR3200" s="14"/>
      <c r="TCS3200" s="14"/>
      <c r="TCT3200" s="14"/>
      <c r="TCU3200" s="14"/>
      <c r="TCV3200" s="14"/>
      <c r="TCW3200" s="14"/>
      <c r="TCX3200" s="14"/>
      <c r="TCY3200" s="14"/>
      <c r="TCZ3200" s="14"/>
      <c r="TDA3200" s="14"/>
      <c r="TDB3200" s="14"/>
      <c r="TDC3200" s="14"/>
      <c r="TDD3200" s="14"/>
      <c r="TDE3200" s="14"/>
      <c r="TDF3200" s="14"/>
      <c r="TDG3200" s="14"/>
      <c r="TDH3200" s="14"/>
      <c r="TDI3200" s="14"/>
      <c r="TDJ3200" s="14"/>
      <c r="TDK3200" s="14"/>
      <c r="TDL3200" s="14"/>
      <c r="TDM3200" s="14"/>
      <c r="TDN3200" s="14"/>
      <c r="TDO3200" s="14"/>
      <c r="TDP3200" s="14"/>
      <c r="TDQ3200" s="14"/>
      <c r="TDR3200" s="14"/>
      <c r="TDS3200" s="14"/>
      <c r="TDT3200" s="14"/>
      <c r="TDU3200" s="14"/>
      <c r="TDV3200" s="14"/>
      <c r="TDW3200" s="14"/>
      <c r="TDX3200" s="14"/>
      <c r="TDY3200" s="14"/>
      <c r="TDZ3200" s="14"/>
      <c r="TEA3200" s="14"/>
      <c r="TEB3200" s="14"/>
      <c r="TEC3200" s="14"/>
      <c r="TED3200" s="14"/>
      <c r="TEE3200" s="14"/>
      <c r="TEF3200" s="14"/>
      <c r="TEG3200" s="14"/>
      <c r="TEH3200" s="14"/>
      <c r="TEI3200" s="14"/>
      <c r="TEJ3200" s="14"/>
      <c r="TEK3200" s="14"/>
      <c r="TEL3200" s="14"/>
      <c r="TEM3200" s="14"/>
      <c r="TEN3200" s="14"/>
      <c r="TEO3200" s="14"/>
      <c r="TEP3200" s="14"/>
      <c r="TEQ3200" s="14"/>
      <c r="TER3200" s="14"/>
      <c r="TES3200" s="14"/>
      <c r="TET3200" s="14"/>
      <c r="TEU3200" s="14"/>
      <c r="TEV3200" s="14"/>
      <c r="TEW3200" s="14"/>
      <c r="TEX3200" s="14"/>
      <c r="TEY3200" s="14"/>
      <c r="TEZ3200" s="14"/>
      <c r="TFA3200" s="14"/>
      <c r="TFB3200" s="14"/>
      <c r="TFC3200" s="14"/>
      <c r="TFD3200" s="14"/>
      <c r="TFE3200" s="14"/>
      <c r="TFF3200" s="14"/>
      <c r="TFG3200" s="14"/>
      <c r="TFH3200" s="14"/>
      <c r="TFI3200" s="14"/>
      <c r="TFJ3200" s="14"/>
      <c r="TFK3200" s="14"/>
      <c r="TFL3200" s="14"/>
      <c r="TFM3200" s="14"/>
      <c r="TFN3200" s="14"/>
      <c r="TFO3200" s="14"/>
      <c r="TFP3200" s="14"/>
      <c r="TFQ3200" s="14"/>
      <c r="TFR3200" s="14"/>
      <c r="TFS3200" s="14"/>
      <c r="TFT3200" s="14"/>
      <c r="TFU3200" s="14"/>
      <c r="TFV3200" s="14"/>
      <c r="TFW3200" s="14"/>
      <c r="TFX3200" s="14"/>
      <c r="TFY3200" s="14"/>
      <c r="TFZ3200" s="14"/>
      <c r="TGA3200" s="14"/>
      <c r="TGB3200" s="14"/>
      <c r="TGC3200" s="14"/>
      <c r="TGD3200" s="14"/>
      <c r="TGE3200" s="14"/>
      <c r="TGF3200" s="14"/>
      <c r="TGG3200" s="14"/>
      <c r="TGH3200" s="14"/>
      <c r="TGI3200" s="14"/>
      <c r="TGJ3200" s="14"/>
      <c r="TGK3200" s="14"/>
      <c r="TGL3200" s="14"/>
      <c r="TGM3200" s="14"/>
      <c r="TGN3200" s="14"/>
      <c r="TGO3200" s="14"/>
      <c r="TGP3200" s="14"/>
      <c r="TGQ3200" s="14"/>
      <c r="TGR3200" s="14"/>
      <c r="TGS3200" s="14"/>
      <c r="TGT3200" s="14"/>
      <c r="TGU3200" s="14"/>
      <c r="TGV3200" s="14"/>
      <c r="TGW3200" s="14"/>
      <c r="TGX3200" s="14"/>
      <c r="TGY3200" s="14"/>
      <c r="TGZ3200" s="14"/>
      <c r="THA3200" s="14"/>
      <c r="THB3200" s="14"/>
      <c r="THC3200" s="14"/>
      <c r="THD3200" s="14"/>
      <c r="THE3200" s="14"/>
      <c r="THF3200" s="14"/>
      <c r="THG3200" s="14"/>
      <c r="THH3200" s="14"/>
      <c r="THI3200" s="14"/>
      <c r="THJ3200" s="14"/>
      <c r="THK3200" s="14"/>
      <c r="THL3200" s="14"/>
      <c r="THM3200" s="14"/>
      <c r="THN3200" s="14"/>
      <c r="THO3200" s="14"/>
      <c r="THP3200" s="14"/>
      <c r="THQ3200" s="14"/>
      <c r="THR3200" s="14"/>
      <c r="THS3200" s="14"/>
      <c r="THT3200" s="14"/>
      <c r="THU3200" s="14"/>
      <c r="THV3200" s="14"/>
      <c r="THW3200" s="14"/>
      <c r="THX3200" s="14"/>
      <c r="THY3200" s="14"/>
      <c r="THZ3200" s="14"/>
      <c r="TIA3200" s="14"/>
      <c r="TIB3200" s="14"/>
      <c r="TIC3200" s="14"/>
      <c r="TID3200" s="14"/>
      <c r="TIE3200" s="14"/>
      <c r="TIF3200" s="14"/>
      <c r="TIG3200" s="14"/>
      <c r="TIH3200" s="14"/>
      <c r="TII3200" s="14"/>
      <c r="TIJ3200" s="14"/>
      <c r="TIK3200" s="14"/>
      <c r="TIL3200" s="14"/>
      <c r="TIM3200" s="14"/>
      <c r="TIN3200" s="14"/>
      <c r="TIO3200" s="14"/>
      <c r="TIP3200" s="14"/>
      <c r="TIQ3200" s="14"/>
      <c r="TIR3200" s="14"/>
      <c r="TIS3200" s="14"/>
      <c r="TIT3200" s="14"/>
      <c r="TIU3200" s="14"/>
      <c r="TIV3200" s="14"/>
      <c r="TIW3200" s="14"/>
      <c r="TIX3200" s="14"/>
      <c r="TIY3200" s="14"/>
      <c r="TIZ3200" s="14"/>
      <c r="TJA3200" s="14"/>
      <c r="TJB3200" s="14"/>
      <c r="TJC3200" s="14"/>
      <c r="TJD3200" s="14"/>
      <c r="TJE3200" s="14"/>
      <c r="TJF3200" s="14"/>
      <c r="TJG3200" s="14"/>
      <c r="TJH3200" s="14"/>
      <c r="TJI3200" s="14"/>
      <c r="TJJ3200" s="14"/>
      <c r="TJK3200" s="14"/>
      <c r="TJL3200" s="14"/>
      <c r="TJM3200" s="14"/>
      <c r="TJN3200" s="14"/>
      <c r="TJO3200" s="14"/>
      <c r="TJP3200" s="14"/>
      <c r="TJQ3200" s="14"/>
      <c r="TJR3200" s="14"/>
      <c r="TJS3200" s="14"/>
      <c r="TJT3200" s="14"/>
      <c r="TJU3200" s="14"/>
      <c r="TJV3200" s="14"/>
      <c r="TJW3200" s="14"/>
      <c r="TJX3200" s="14"/>
      <c r="TJY3200" s="14"/>
      <c r="TJZ3200" s="14"/>
      <c r="TKA3200" s="14"/>
      <c r="TKB3200" s="14"/>
      <c r="TKC3200" s="14"/>
      <c r="TKD3200" s="14"/>
      <c r="TKE3200" s="14"/>
      <c r="TKF3200" s="14"/>
      <c r="TKG3200" s="14"/>
      <c r="TKH3200" s="14"/>
      <c r="TKI3200" s="14"/>
      <c r="TKJ3200" s="14"/>
      <c r="TKK3200" s="14"/>
      <c r="TKL3200" s="14"/>
      <c r="TKM3200" s="14"/>
      <c r="TKN3200" s="14"/>
      <c r="TKO3200" s="14"/>
      <c r="TKP3200" s="14"/>
      <c r="TKQ3200" s="14"/>
      <c r="TKR3200" s="14"/>
      <c r="TKS3200" s="14"/>
      <c r="TKT3200" s="14"/>
      <c r="TKU3200" s="14"/>
      <c r="TKV3200" s="14"/>
      <c r="TKW3200" s="14"/>
      <c r="TKX3200" s="14"/>
      <c r="TKY3200" s="14"/>
      <c r="TKZ3200" s="14"/>
      <c r="TLA3200" s="14"/>
      <c r="TLB3200" s="14"/>
      <c r="TLC3200" s="14"/>
      <c r="TLD3200" s="14"/>
      <c r="TLE3200" s="14"/>
      <c r="TLF3200" s="14"/>
      <c r="TLG3200" s="14"/>
      <c r="TLH3200" s="14"/>
      <c r="TLI3200" s="14"/>
      <c r="TLJ3200" s="14"/>
      <c r="TLK3200" s="14"/>
      <c r="TLL3200" s="14"/>
      <c r="TLM3200" s="14"/>
      <c r="TLN3200" s="14"/>
      <c r="TLO3200" s="14"/>
      <c r="TLP3200" s="14"/>
      <c r="TLQ3200" s="14"/>
      <c r="TLR3200" s="14"/>
      <c r="TLS3200" s="14"/>
      <c r="TLT3200" s="14"/>
      <c r="TLU3200" s="14"/>
      <c r="TLV3200" s="14"/>
      <c r="TLW3200" s="14"/>
      <c r="TLX3200" s="14"/>
      <c r="TLY3200" s="14"/>
      <c r="TLZ3200" s="14"/>
      <c r="TMA3200" s="14"/>
      <c r="TMB3200" s="14"/>
      <c r="TMC3200" s="14"/>
      <c r="TMD3200" s="14"/>
      <c r="TME3200" s="14"/>
      <c r="TMF3200" s="14"/>
      <c r="TMG3200" s="14"/>
      <c r="TMH3200" s="14"/>
      <c r="TMI3200" s="14"/>
      <c r="TMJ3200" s="14"/>
      <c r="TMK3200" s="14"/>
      <c r="TML3200" s="14"/>
      <c r="TMM3200" s="14"/>
      <c r="TMN3200" s="14"/>
      <c r="TMO3200" s="14"/>
      <c r="TMP3200" s="14"/>
      <c r="TMQ3200" s="14"/>
      <c r="TMR3200" s="14"/>
      <c r="TMS3200" s="14"/>
      <c r="TMT3200" s="14"/>
      <c r="TMU3200" s="14"/>
      <c r="TMV3200" s="14"/>
      <c r="TMW3200" s="14"/>
      <c r="TMX3200" s="14"/>
      <c r="TMY3200" s="14"/>
      <c r="TMZ3200" s="14"/>
      <c r="TNA3200" s="14"/>
      <c r="TNB3200" s="14"/>
      <c r="TNC3200" s="14"/>
      <c r="TND3200" s="14"/>
      <c r="TNE3200" s="14"/>
      <c r="TNF3200" s="14"/>
      <c r="TNG3200" s="14"/>
      <c r="TNH3200" s="14"/>
      <c r="TNI3200" s="14"/>
      <c r="TNJ3200" s="14"/>
      <c r="TNK3200" s="14"/>
      <c r="TNL3200" s="14"/>
      <c r="TNM3200" s="14"/>
      <c r="TNN3200" s="14"/>
      <c r="TNO3200" s="14"/>
      <c r="TNP3200" s="14"/>
      <c r="TNQ3200" s="14"/>
      <c r="TNR3200" s="14"/>
      <c r="TNS3200" s="14"/>
      <c r="TNT3200" s="14"/>
      <c r="TNU3200" s="14"/>
      <c r="TNV3200" s="14"/>
      <c r="TNW3200" s="14"/>
      <c r="TNX3200" s="14"/>
      <c r="TNY3200" s="14"/>
      <c r="TNZ3200" s="14"/>
      <c r="TOA3200" s="14"/>
      <c r="TOB3200" s="14"/>
      <c r="TOC3200" s="14"/>
      <c r="TOD3200" s="14"/>
      <c r="TOE3200" s="14"/>
      <c r="TOF3200" s="14"/>
      <c r="TOG3200" s="14"/>
      <c r="TOH3200" s="14"/>
      <c r="TOI3200" s="14"/>
      <c r="TOJ3200" s="14"/>
      <c r="TOK3200" s="14"/>
      <c r="TOL3200" s="14"/>
      <c r="TOM3200" s="14"/>
      <c r="TON3200" s="14"/>
      <c r="TOO3200" s="14"/>
      <c r="TOP3200" s="14"/>
      <c r="TOQ3200" s="14"/>
      <c r="TOR3200" s="14"/>
      <c r="TOS3200" s="14"/>
      <c r="TOT3200" s="14"/>
      <c r="TOU3200" s="14"/>
      <c r="TOV3200" s="14"/>
      <c r="TOW3200" s="14"/>
      <c r="TOX3200" s="14"/>
      <c r="TOY3200" s="14"/>
      <c r="TOZ3200" s="14"/>
      <c r="TPA3200" s="14"/>
      <c r="TPB3200" s="14"/>
      <c r="TPC3200" s="14"/>
      <c r="TPD3200" s="14"/>
      <c r="TPE3200" s="14"/>
      <c r="TPF3200" s="14"/>
      <c r="TPG3200" s="14"/>
      <c r="TPH3200" s="14"/>
      <c r="TPI3200" s="14"/>
      <c r="TPJ3200" s="14"/>
      <c r="TPK3200" s="14"/>
      <c r="TPL3200" s="14"/>
      <c r="TPM3200" s="14"/>
      <c r="TPN3200" s="14"/>
      <c r="TPO3200" s="14"/>
      <c r="TPP3200" s="14"/>
      <c r="TPQ3200" s="14"/>
      <c r="TPR3200" s="14"/>
      <c r="TPS3200" s="14"/>
      <c r="TPT3200" s="14"/>
      <c r="TPU3200" s="14"/>
      <c r="TPV3200" s="14"/>
      <c r="TPW3200" s="14"/>
      <c r="TPX3200" s="14"/>
      <c r="TPY3200" s="14"/>
      <c r="TPZ3200" s="14"/>
      <c r="TQA3200" s="14"/>
      <c r="TQB3200" s="14"/>
      <c r="TQC3200" s="14"/>
      <c r="TQD3200" s="14"/>
      <c r="TQE3200" s="14"/>
      <c r="TQF3200" s="14"/>
      <c r="TQG3200" s="14"/>
      <c r="TQH3200" s="14"/>
      <c r="TQI3200" s="14"/>
      <c r="TQJ3200" s="14"/>
      <c r="TQK3200" s="14"/>
      <c r="TQL3200" s="14"/>
      <c r="TQM3200" s="14"/>
      <c r="TQN3200" s="14"/>
      <c r="TQO3200" s="14"/>
      <c r="TQP3200" s="14"/>
      <c r="TQQ3200" s="14"/>
      <c r="TQR3200" s="14"/>
      <c r="TQS3200" s="14"/>
      <c r="TQT3200" s="14"/>
      <c r="TQU3200" s="14"/>
      <c r="TQV3200" s="14"/>
      <c r="TQW3200" s="14"/>
      <c r="TQX3200" s="14"/>
      <c r="TQY3200" s="14"/>
      <c r="TQZ3200" s="14"/>
      <c r="TRA3200" s="14"/>
      <c r="TRB3200" s="14"/>
      <c r="TRC3200" s="14"/>
      <c r="TRD3200" s="14"/>
      <c r="TRE3200" s="14"/>
      <c r="TRF3200" s="14"/>
      <c r="TRG3200" s="14"/>
      <c r="TRH3200" s="14"/>
      <c r="TRI3200" s="14"/>
      <c r="TRJ3200" s="14"/>
      <c r="TRK3200" s="14"/>
      <c r="TRL3200" s="14"/>
      <c r="TRM3200" s="14"/>
      <c r="TRN3200" s="14"/>
      <c r="TRO3200" s="14"/>
      <c r="TRP3200" s="14"/>
      <c r="TRQ3200" s="14"/>
      <c r="TRR3200" s="14"/>
      <c r="TRS3200" s="14"/>
      <c r="TRT3200" s="14"/>
      <c r="TRU3200" s="14"/>
      <c r="TRV3200" s="14"/>
      <c r="TRW3200" s="14"/>
      <c r="TRX3200" s="14"/>
      <c r="TRY3200" s="14"/>
      <c r="TRZ3200" s="14"/>
      <c r="TSA3200" s="14"/>
      <c r="TSB3200" s="14"/>
      <c r="TSC3200" s="14"/>
      <c r="TSD3200" s="14"/>
      <c r="TSE3200" s="14"/>
      <c r="TSF3200" s="14"/>
      <c r="TSG3200" s="14"/>
      <c r="TSH3200" s="14"/>
      <c r="TSI3200" s="14"/>
      <c r="TSJ3200" s="14"/>
      <c r="TSK3200" s="14"/>
      <c r="TSL3200" s="14"/>
      <c r="TSM3200" s="14"/>
      <c r="TSN3200" s="14"/>
      <c r="TSO3200" s="14"/>
      <c r="TSP3200" s="14"/>
      <c r="TSQ3200" s="14"/>
      <c r="TSR3200" s="14"/>
      <c r="TSS3200" s="14"/>
      <c r="TST3200" s="14"/>
      <c r="TSU3200" s="14"/>
      <c r="TSV3200" s="14"/>
      <c r="TSW3200" s="14"/>
      <c r="TSX3200" s="14"/>
      <c r="TSY3200" s="14"/>
      <c r="TSZ3200" s="14"/>
      <c r="TTA3200" s="14"/>
      <c r="TTB3200" s="14"/>
      <c r="TTC3200" s="14"/>
      <c r="TTD3200" s="14"/>
      <c r="TTE3200" s="14"/>
      <c r="TTF3200" s="14"/>
      <c r="TTG3200" s="14"/>
      <c r="TTH3200" s="14"/>
      <c r="TTI3200" s="14"/>
      <c r="TTJ3200" s="14"/>
      <c r="TTK3200" s="14"/>
      <c r="TTL3200" s="14"/>
      <c r="TTM3200" s="14"/>
      <c r="TTN3200" s="14"/>
      <c r="TTO3200" s="14"/>
      <c r="TTP3200" s="14"/>
      <c r="TTQ3200" s="14"/>
      <c r="TTR3200" s="14"/>
      <c r="TTS3200" s="14"/>
      <c r="TTT3200" s="14"/>
      <c r="TTU3200" s="14"/>
      <c r="TTV3200" s="14"/>
      <c r="TTW3200" s="14"/>
      <c r="TTX3200" s="14"/>
      <c r="TTY3200" s="14"/>
      <c r="TTZ3200" s="14"/>
      <c r="TUA3200" s="14"/>
      <c r="TUB3200" s="14"/>
      <c r="TUC3200" s="14"/>
      <c r="TUD3200" s="14"/>
      <c r="TUE3200" s="14"/>
      <c r="TUF3200" s="14"/>
      <c r="TUG3200" s="14"/>
      <c r="TUH3200" s="14"/>
      <c r="TUI3200" s="14"/>
      <c r="TUJ3200" s="14"/>
      <c r="TUK3200" s="14"/>
      <c r="TUL3200" s="14"/>
      <c r="TUM3200" s="14"/>
      <c r="TUN3200" s="14"/>
      <c r="TUO3200" s="14"/>
      <c r="TUP3200" s="14"/>
      <c r="TUQ3200" s="14"/>
      <c r="TUR3200" s="14"/>
      <c r="TUS3200" s="14"/>
      <c r="TUT3200" s="14"/>
      <c r="TUU3200" s="14"/>
      <c r="TUV3200" s="14"/>
      <c r="TUW3200" s="14"/>
      <c r="TUX3200" s="14"/>
      <c r="TUY3200" s="14"/>
      <c r="TUZ3200" s="14"/>
      <c r="TVA3200" s="14"/>
      <c r="TVB3200" s="14"/>
      <c r="TVC3200" s="14"/>
      <c r="TVD3200" s="14"/>
      <c r="TVE3200" s="14"/>
      <c r="TVF3200" s="14"/>
      <c r="TVG3200" s="14"/>
      <c r="TVH3200" s="14"/>
      <c r="TVI3200" s="14"/>
      <c r="TVJ3200" s="14"/>
      <c r="TVK3200" s="14"/>
      <c r="TVL3200" s="14"/>
      <c r="TVM3200" s="14"/>
      <c r="TVN3200" s="14"/>
      <c r="TVO3200" s="14"/>
      <c r="TVP3200" s="14"/>
      <c r="TVQ3200" s="14"/>
      <c r="TVR3200" s="14"/>
      <c r="TVS3200" s="14"/>
      <c r="TVT3200" s="14"/>
      <c r="TVU3200" s="14"/>
      <c r="TVV3200" s="14"/>
      <c r="TVW3200" s="14"/>
      <c r="TVX3200" s="14"/>
      <c r="TVY3200" s="14"/>
      <c r="TVZ3200" s="14"/>
      <c r="TWA3200" s="14"/>
      <c r="TWB3200" s="14"/>
      <c r="TWC3200" s="14"/>
      <c r="TWD3200" s="14"/>
      <c r="TWE3200" s="14"/>
      <c r="TWF3200" s="14"/>
      <c r="TWG3200" s="14"/>
      <c r="TWH3200" s="14"/>
      <c r="TWI3200" s="14"/>
      <c r="TWJ3200" s="14"/>
      <c r="TWK3200" s="14"/>
      <c r="TWL3200" s="14"/>
      <c r="TWM3200" s="14"/>
      <c r="TWN3200" s="14"/>
      <c r="TWO3200" s="14"/>
      <c r="TWP3200" s="14"/>
      <c r="TWQ3200" s="14"/>
      <c r="TWR3200" s="14"/>
      <c r="TWS3200" s="14"/>
      <c r="TWT3200" s="14"/>
      <c r="TWU3200" s="14"/>
      <c r="TWV3200" s="14"/>
      <c r="TWW3200" s="14"/>
      <c r="TWX3200" s="14"/>
      <c r="TWY3200" s="14"/>
      <c r="TWZ3200" s="14"/>
      <c r="TXA3200" s="14"/>
      <c r="TXB3200" s="14"/>
      <c r="TXC3200" s="14"/>
      <c r="TXD3200" s="14"/>
      <c r="TXE3200" s="14"/>
      <c r="TXF3200" s="14"/>
      <c r="TXG3200" s="14"/>
      <c r="TXH3200" s="14"/>
      <c r="TXI3200" s="14"/>
      <c r="TXJ3200" s="14"/>
      <c r="TXK3200" s="14"/>
      <c r="TXL3200" s="14"/>
      <c r="TXM3200" s="14"/>
      <c r="TXN3200" s="14"/>
      <c r="TXO3200" s="14"/>
      <c r="TXP3200" s="14"/>
      <c r="TXQ3200" s="14"/>
      <c r="TXR3200" s="14"/>
      <c r="TXS3200" s="14"/>
      <c r="TXT3200" s="14"/>
      <c r="TXU3200" s="14"/>
      <c r="TXV3200" s="14"/>
      <c r="TXW3200" s="14"/>
      <c r="TXX3200" s="14"/>
      <c r="TXY3200" s="14"/>
      <c r="TXZ3200" s="14"/>
      <c r="TYA3200" s="14"/>
      <c r="TYB3200" s="14"/>
      <c r="TYC3200" s="14"/>
      <c r="TYD3200" s="14"/>
      <c r="TYE3200" s="14"/>
      <c r="TYF3200" s="14"/>
      <c r="TYG3200" s="14"/>
      <c r="TYH3200" s="14"/>
      <c r="TYI3200" s="14"/>
      <c r="TYJ3200" s="14"/>
      <c r="TYK3200" s="14"/>
      <c r="TYL3200" s="14"/>
      <c r="TYM3200" s="14"/>
      <c r="TYN3200" s="14"/>
      <c r="TYO3200" s="14"/>
      <c r="TYP3200" s="14"/>
      <c r="TYQ3200" s="14"/>
      <c r="TYR3200" s="14"/>
      <c r="TYS3200" s="14"/>
      <c r="TYT3200" s="14"/>
      <c r="TYU3200" s="14"/>
      <c r="TYV3200" s="14"/>
      <c r="TYW3200" s="14"/>
      <c r="TYX3200" s="14"/>
      <c r="TYY3200" s="14"/>
      <c r="TYZ3200" s="14"/>
      <c r="TZA3200" s="14"/>
      <c r="TZB3200" s="14"/>
      <c r="TZC3200" s="14"/>
      <c r="TZD3200" s="14"/>
      <c r="TZE3200" s="14"/>
      <c r="TZF3200" s="14"/>
      <c r="TZG3200" s="14"/>
      <c r="TZH3200" s="14"/>
      <c r="TZI3200" s="14"/>
      <c r="TZJ3200" s="14"/>
      <c r="TZK3200" s="14"/>
      <c r="TZL3200" s="14"/>
      <c r="TZM3200" s="14"/>
      <c r="TZN3200" s="14"/>
      <c r="TZO3200" s="14"/>
      <c r="TZP3200" s="14"/>
      <c r="TZQ3200" s="14"/>
      <c r="TZR3200" s="14"/>
      <c r="TZS3200" s="14"/>
      <c r="TZT3200" s="14"/>
      <c r="TZU3200" s="14"/>
      <c r="TZV3200" s="14"/>
      <c r="TZW3200" s="14"/>
      <c r="TZX3200" s="14"/>
      <c r="TZY3200" s="14"/>
      <c r="TZZ3200" s="14"/>
      <c r="UAA3200" s="14"/>
      <c r="UAB3200" s="14"/>
      <c r="UAC3200" s="14"/>
      <c r="UAD3200" s="14"/>
      <c r="UAE3200" s="14"/>
      <c r="UAF3200" s="14"/>
      <c r="UAG3200" s="14"/>
      <c r="UAH3200" s="14"/>
      <c r="UAI3200" s="14"/>
      <c r="UAJ3200" s="14"/>
      <c r="UAK3200" s="14"/>
      <c r="UAL3200" s="14"/>
      <c r="UAM3200" s="14"/>
      <c r="UAN3200" s="14"/>
      <c r="UAO3200" s="14"/>
      <c r="UAP3200" s="14"/>
      <c r="UAQ3200" s="14"/>
      <c r="UAR3200" s="14"/>
      <c r="UAS3200" s="14"/>
      <c r="UAT3200" s="14"/>
      <c r="UAU3200" s="14"/>
      <c r="UAV3200" s="14"/>
      <c r="UAW3200" s="14"/>
      <c r="UAX3200" s="14"/>
      <c r="UAY3200" s="14"/>
      <c r="UAZ3200" s="14"/>
      <c r="UBA3200" s="14"/>
      <c r="UBB3200" s="14"/>
      <c r="UBC3200" s="14"/>
      <c r="UBD3200" s="14"/>
      <c r="UBE3200" s="14"/>
      <c r="UBF3200" s="14"/>
      <c r="UBG3200" s="14"/>
      <c r="UBH3200" s="14"/>
      <c r="UBI3200" s="14"/>
      <c r="UBJ3200" s="14"/>
      <c r="UBK3200" s="14"/>
      <c r="UBL3200" s="14"/>
      <c r="UBM3200" s="14"/>
      <c r="UBN3200" s="14"/>
      <c r="UBO3200" s="14"/>
      <c r="UBP3200" s="14"/>
      <c r="UBQ3200" s="14"/>
      <c r="UBR3200" s="14"/>
      <c r="UBS3200" s="14"/>
      <c r="UBT3200" s="14"/>
      <c r="UBU3200" s="14"/>
      <c r="UBV3200" s="14"/>
      <c r="UBW3200" s="14"/>
      <c r="UBX3200" s="14"/>
      <c r="UBY3200" s="14"/>
      <c r="UBZ3200" s="14"/>
      <c r="UCA3200" s="14"/>
      <c r="UCB3200" s="14"/>
      <c r="UCC3200" s="14"/>
      <c r="UCD3200" s="14"/>
      <c r="UCE3200" s="14"/>
      <c r="UCF3200" s="14"/>
      <c r="UCG3200" s="14"/>
      <c r="UCH3200" s="14"/>
      <c r="UCI3200" s="14"/>
      <c r="UCJ3200" s="14"/>
      <c r="UCK3200" s="14"/>
      <c r="UCL3200" s="14"/>
      <c r="UCM3200" s="14"/>
      <c r="UCN3200" s="14"/>
      <c r="UCO3200" s="14"/>
      <c r="UCP3200" s="14"/>
      <c r="UCQ3200" s="14"/>
      <c r="UCR3200" s="14"/>
      <c r="UCS3200" s="14"/>
      <c r="UCT3200" s="14"/>
      <c r="UCU3200" s="14"/>
      <c r="UCV3200" s="14"/>
      <c r="UCW3200" s="14"/>
      <c r="UCX3200" s="14"/>
      <c r="UCY3200" s="14"/>
      <c r="UCZ3200" s="14"/>
      <c r="UDA3200" s="14"/>
      <c r="UDB3200" s="14"/>
      <c r="UDC3200" s="14"/>
      <c r="UDD3200" s="14"/>
      <c r="UDE3200" s="14"/>
      <c r="UDF3200" s="14"/>
      <c r="UDG3200" s="14"/>
      <c r="UDH3200" s="14"/>
      <c r="UDI3200" s="14"/>
      <c r="UDJ3200" s="14"/>
      <c r="UDK3200" s="14"/>
      <c r="UDL3200" s="14"/>
      <c r="UDM3200" s="14"/>
      <c r="UDN3200" s="14"/>
      <c r="UDO3200" s="14"/>
      <c r="UDP3200" s="14"/>
      <c r="UDQ3200" s="14"/>
      <c r="UDR3200" s="14"/>
      <c r="UDS3200" s="14"/>
      <c r="UDT3200" s="14"/>
      <c r="UDU3200" s="14"/>
      <c r="UDV3200" s="14"/>
      <c r="UDW3200" s="14"/>
      <c r="UDX3200" s="14"/>
      <c r="UDY3200" s="14"/>
      <c r="UDZ3200" s="14"/>
      <c r="UEA3200" s="14"/>
      <c r="UEB3200" s="14"/>
      <c r="UEC3200" s="14"/>
      <c r="UED3200" s="14"/>
      <c r="UEE3200" s="14"/>
      <c r="UEF3200" s="14"/>
      <c r="UEG3200" s="14"/>
      <c r="UEH3200" s="14"/>
      <c r="UEI3200" s="14"/>
      <c r="UEJ3200" s="14"/>
      <c r="UEK3200" s="14"/>
      <c r="UEL3200" s="14"/>
      <c r="UEM3200" s="14"/>
      <c r="UEN3200" s="14"/>
      <c r="UEO3200" s="14"/>
      <c r="UEP3200" s="14"/>
      <c r="UEQ3200" s="14"/>
      <c r="UER3200" s="14"/>
      <c r="UES3200" s="14"/>
      <c r="UET3200" s="14"/>
      <c r="UEU3200" s="14"/>
      <c r="UEV3200" s="14"/>
      <c r="UEW3200" s="14"/>
      <c r="UEX3200" s="14"/>
      <c r="UEY3200" s="14"/>
      <c r="UEZ3200" s="14"/>
      <c r="UFA3200" s="14"/>
      <c r="UFB3200" s="14"/>
      <c r="UFC3200" s="14"/>
      <c r="UFD3200" s="14"/>
      <c r="UFE3200" s="14"/>
      <c r="UFF3200" s="14"/>
      <c r="UFG3200" s="14"/>
      <c r="UFH3200" s="14"/>
      <c r="UFI3200" s="14"/>
      <c r="UFJ3200" s="14"/>
      <c r="UFK3200" s="14"/>
      <c r="UFL3200" s="14"/>
      <c r="UFM3200" s="14"/>
      <c r="UFN3200" s="14"/>
      <c r="UFO3200" s="14"/>
      <c r="UFP3200" s="14"/>
      <c r="UFQ3200" s="14"/>
      <c r="UFR3200" s="14"/>
      <c r="UFS3200" s="14"/>
      <c r="UFT3200" s="14"/>
      <c r="UFU3200" s="14"/>
      <c r="UFV3200" s="14"/>
      <c r="UFW3200" s="14"/>
      <c r="UFX3200" s="14"/>
      <c r="UFY3200" s="14"/>
      <c r="UFZ3200" s="14"/>
      <c r="UGA3200" s="14"/>
      <c r="UGB3200" s="14"/>
      <c r="UGC3200" s="14"/>
      <c r="UGD3200" s="14"/>
      <c r="UGE3200" s="14"/>
      <c r="UGF3200" s="14"/>
      <c r="UGG3200" s="14"/>
      <c r="UGH3200" s="14"/>
      <c r="UGI3200" s="14"/>
      <c r="UGJ3200" s="14"/>
      <c r="UGK3200" s="14"/>
      <c r="UGL3200" s="14"/>
      <c r="UGM3200" s="14"/>
      <c r="UGN3200" s="14"/>
      <c r="UGO3200" s="14"/>
      <c r="UGP3200" s="14"/>
      <c r="UGQ3200" s="14"/>
      <c r="UGR3200" s="14"/>
      <c r="UGS3200" s="14"/>
      <c r="UGT3200" s="14"/>
      <c r="UGU3200" s="14"/>
      <c r="UGV3200" s="14"/>
      <c r="UGW3200" s="14"/>
      <c r="UGX3200" s="14"/>
      <c r="UGY3200" s="14"/>
      <c r="UGZ3200" s="14"/>
      <c r="UHA3200" s="14"/>
      <c r="UHB3200" s="14"/>
      <c r="UHC3200" s="14"/>
      <c r="UHD3200" s="14"/>
      <c r="UHE3200" s="14"/>
      <c r="UHF3200" s="14"/>
      <c r="UHG3200" s="14"/>
      <c r="UHH3200" s="14"/>
      <c r="UHI3200" s="14"/>
      <c r="UHJ3200" s="14"/>
      <c r="UHK3200" s="14"/>
      <c r="UHL3200" s="14"/>
      <c r="UHM3200" s="14"/>
      <c r="UHN3200" s="14"/>
      <c r="UHO3200" s="14"/>
      <c r="UHP3200" s="14"/>
      <c r="UHQ3200" s="14"/>
      <c r="UHR3200" s="14"/>
      <c r="UHS3200" s="14"/>
      <c r="UHT3200" s="14"/>
      <c r="UHU3200" s="14"/>
      <c r="UHV3200" s="14"/>
      <c r="UHW3200" s="14"/>
      <c r="UHX3200" s="14"/>
      <c r="UHY3200" s="14"/>
      <c r="UHZ3200" s="14"/>
      <c r="UIA3200" s="14"/>
      <c r="UIB3200" s="14"/>
      <c r="UIC3200" s="14"/>
      <c r="UID3200" s="14"/>
      <c r="UIE3200" s="14"/>
      <c r="UIF3200" s="14"/>
      <c r="UIG3200" s="14"/>
      <c r="UIH3200" s="14"/>
      <c r="UII3200" s="14"/>
      <c r="UIJ3200" s="14"/>
      <c r="UIK3200" s="14"/>
      <c r="UIL3200" s="14"/>
      <c r="UIM3200" s="14"/>
      <c r="UIN3200" s="14"/>
      <c r="UIO3200" s="14"/>
      <c r="UIP3200" s="14"/>
      <c r="UIQ3200" s="14"/>
      <c r="UIR3200" s="14"/>
      <c r="UIS3200" s="14"/>
      <c r="UIT3200" s="14"/>
      <c r="UIU3200" s="14"/>
      <c r="UIV3200" s="14"/>
      <c r="UIW3200" s="14"/>
      <c r="UIX3200" s="14"/>
      <c r="UIY3200" s="14"/>
      <c r="UIZ3200" s="14"/>
      <c r="UJA3200" s="14"/>
      <c r="UJB3200" s="14"/>
      <c r="UJC3200" s="14"/>
      <c r="UJD3200" s="14"/>
      <c r="UJE3200" s="14"/>
      <c r="UJF3200" s="14"/>
      <c r="UJG3200" s="14"/>
      <c r="UJH3200" s="14"/>
      <c r="UJI3200" s="14"/>
      <c r="UJJ3200" s="14"/>
      <c r="UJK3200" s="14"/>
      <c r="UJL3200" s="14"/>
      <c r="UJM3200" s="14"/>
      <c r="UJN3200" s="14"/>
      <c r="UJO3200" s="14"/>
      <c r="UJP3200" s="14"/>
      <c r="UJQ3200" s="14"/>
      <c r="UJR3200" s="14"/>
      <c r="UJS3200" s="14"/>
      <c r="UJT3200" s="14"/>
      <c r="UJU3200" s="14"/>
      <c r="UJV3200" s="14"/>
      <c r="UJW3200" s="14"/>
      <c r="UJX3200" s="14"/>
      <c r="UJY3200" s="14"/>
      <c r="UJZ3200" s="14"/>
      <c r="UKA3200" s="14"/>
      <c r="UKB3200" s="14"/>
      <c r="UKC3200" s="14"/>
      <c r="UKD3200" s="14"/>
      <c r="UKE3200" s="14"/>
      <c r="UKF3200" s="14"/>
      <c r="UKG3200" s="14"/>
      <c r="UKH3200" s="14"/>
      <c r="UKI3200" s="14"/>
      <c r="UKJ3200" s="14"/>
      <c r="UKK3200" s="14"/>
      <c r="UKL3200" s="14"/>
      <c r="UKM3200" s="14"/>
      <c r="UKN3200" s="14"/>
      <c r="UKO3200" s="14"/>
      <c r="UKP3200" s="14"/>
      <c r="UKQ3200" s="14"/>
      <c r="UKR3200" s="14"/>
      <c r="UKS3200" s="14"/>
      <c r="UKT3200" s="14"/>
      <c r="UKU3200" s="14"/>
      <c r="UKV3200" s="14"/>
      <c r="UKW3200" s="14"/>
      <c r="UKX3200" s="14"/>
      <c r="UKY3200" s="14"/>
      <c r="UKZ3200" s="14"/>
      <c r="ULA3200" s="14"/>
      <c r="ULB3200" s="14"/>
      <c r="ULC3200" s="14"/>
      <c r="ULD3200" s="14"/>
      <c r="ULE3200" s="14"/>
      <c r="ULF3200" s="14"/>
      <c r="ULG3200" s="14"/>
      <c r="ULH3200" s="14"/>
      <c r="ULI3200" s="14"/>
      <c r="ULJ3200" s="14"/>
      <c r="ULK3200" s="14"/>
      <c r="ULL3200" s="14"/>
      <c r="ULM3200" s="14"/>
      <c r="ULN3200" s="14"/>
      <c r="ULO3200" s="14"/>
      <c r="ULP3200" s="14"/>
      <c r="ULQ3200" s="14"/>
      <c r="ULR3200" s="14"/>
      <c r="ULS3200" s="14"/>
      <c r="ULT3200" s="14"/>
      <c r="ULU3200" s="14"/>
      <c r="ULV3200" s="14"/>
      <c r="ULW3200" s="14"/>
      <c r="ULX3200" s="14"/>
      <c r="ULY3200" s="14"/>
      <c r="ULZ3200" s="14"/>
      <c r="UMA3200" s="14"/>
      <c r="UMB3200" s="14"/>
      <c r="UMC3200" s="14"/>
      <c r="UMD3200" s="14"/>
      <c r="UME3200" s="14"/>
      <c r="UMF3200" s="14"/>
      <c r="UMG3200" s="14"/>
      <c r="UMH3200" s="14"/>
      <c r="UMI3200" s="14"/>
      <c r="UMJ3200" s="14"/>
      <c r="UMK3200" s="14"/>
      <c r="UML3200" s="14"/>
      <c r="UMM3200" s="14"/>
      <c r="UMN3200" s="14"/>
      <c r="UMO3200" s="14"/>
      <c r="UMP3200" s="14"/>
      <c r="UMQ3200" s="14"/>
      <c r="UMR3200" s="14"/>
      <c r="UMS3200" s="14"/>
      <c r="UMT3200" s="14"/>
      <c r="UMU3200" s="14"/>
      <c r="UMV3200" s="14"/>
      <c r="UMW3200" s="14"/>
      <c r="UMX3200" s="14"/>
      <c r="UMY3200" s="14"/>
      <c r="UMZ3200" s="14"/>
      <c r="UNA3200" s="14"/>
      <c r="UNB3200" s="14"/>
      <c r="UNC3200" s="14"/>
      <c r="UND3200" s="14"/>
      <c r="UNE3200" s="14"/>
      <c r="UNF3200" s="14"/>
      <c r="UNG3200" s="14"/>
      <c r="UNH3200" s="14"/>
      <c r="UNI3200" s="14"/>
      <c r="UNJ3200" s="14"/>
      <c r="UNK3200" s="14"/>
      <c r="UNL3200" s="14"/>
      <c r="UNM3200" s="14"/>
      <c r="UNN3200" s="14"/>
      <c r="UNO3200" s="14"/>
      <c r="UNP3200" s="14"/>
      <c r="UNQ3200" s="14"/>
      <c r="UNR3200" s="14"/>
      <c r="UNS3200" s="14"/>
      <c r="UNT3200" s="14"/>
      <c r="UNU3200" s="14"/>
      <c r="UNV3200" s="14"/>
      <c r="UNW3200" s="14"/>
      <c r="UNX3200" s="14"/>
      <c r="UNY3200" s="14"/>
      <c r="UNZ3200" s="14"/>
      <c r="UOA3200" s="14"/>
      <c r="UOB3200" s="14"/>
      <c r="UOC3200" s="14"/>
      <c r="UOD3200" s="14"/>
      <c r="UOE3200" s="14"/>
      <c r="UOF3200" s="14"/>
      <c r="UOG3200" s="14"/>
      <c r="UOH3200" s="14"/>
      <c r="UOI3200" s="14"/>
      <c r="UOJ3200" s="14"/>
      <c r="UOK3200" s="14"/>
      <c r="UOL3200" s="14"/>
      <c r="UOM3200" s="14"/>
      <c r="UON3200" s="14"/>
      <c r="UOO3200" s="14"/>
      <c r="UOP3200" s="14"/>
      <c r="UOQ3200" s="14"/>
      <c r="UOR3200" s="14"/>
      <c r="UOS3200" s="14"/>
      <c r="UOT3200" s="14"/>
      <c r="UOU3200" s="14"/>
      <c r="UOV3200" s="14"/>
      <c r="UOW3200" s="14"/>
      <c r="UOX3200" s="14"/>
      <c r="UOY3200" s="14"/>
      <c r="UOZ3200" s="14"/>
      <c r="UPA3200" s="14"/>
      <c r="UPB3200" s="14"/>
      <c r="UPC3200" s="14"/>
      <c r="UPD3200" s="14"/>
      <c r="UPE3200" s="14"/>
      <c r="UPF3200" s="14"/>
      <c r="UPG3200" s="14"/>
      <c r="UPH3200" s="14"/>
      <c r="UPI3200" s="14"/>
      <c r="UPJ3200" s="14"/>
      <c r="UPK3200" s="14"/>
      <c r="UPL3200" s="14"/>
      <c r="UPM3200" s="14"/>
      <c r="UPN3200" s="14"/>
      <c r="UPO3200" s="14"/>
      <c r="UPP3200" s="14"/>
      <c r="UPQ3200" s="14"/>
      <c r="UPR3200" s="14"/>
      <c r="UPS3200" s="14"/>
      <c r="UPT3200" s="14"/>
      <c r="UPU3200" s="14"/>
      <c r="UPV3200" s="14"/>
      <c r="UPW3200" s="14"/>
      <c r="UPX3200" s="14"/>
      <c r="UPY3200" s="14"/>
      <c r="UPZ3200" s="14"/>
      <c r="UQA3200" s="14"/>
      <c r="UQB3200" s="14"/>
      <c r="UQC3200" s="14"/>
      <c r="UQD3200" s="14"/>
      <c r="UQE3200" s="14"/>
      <c r="UQF3200" s="14"/>
      <c r="UQG3200" s="14"/>
      <c r="UQH3200" s="14"/>
      <c r="UQI3200" s="14"/>
      <c r="UQJ3200" s="14"/>
      <c r="UQK3200" s="14"/>
      <c r="UQL3200" s="14"/>
      <c r="UQM3200" s="14"/>
      <c r="UQN3200" s="14"/>
      <c r="UQO3200" s="14"/>
      <c r="UQP3200" s="14"/>
      <c r="UQQ3200" s="14"/>
      <c r="UQR3200" s="14"/>
      <c r="UQS3200" s="14"/>
      <c r="UQT3200" s="14"/>
      <c r="UQU3200" s="14"/>
      <c r="UQV3200" s="14"/>
      <c r="UQW3200" s="14"/>
      <c r="UQX3200" s="14"/>
      <c r="UQY3200" s="14"/>
      <c r="UQZ3200" s="14"/>
      <c r="URA3200" s="14"/>
      <c r="URB3200" s="14"/>
      <c r="URC3200" s="14"/>
      <c r="URD3200" s="14"/>
      <c r="URE3200" s="14"/>
      <c r="URF3200" s="14"/>
      <c r="URG3200" s="14"/>
      <c r="URH3200" s="14"/>
      <c r="URI3200" s="14"/>
      <c r="URJ3200" s="14"/>
      <c r="URK3200" s="14"/>
      <c r="URL3200" s="14"/>
      <c r="URM3200" s="14"/>
      <c r="URN3200" s="14"/>
      <c r="URO3200" s="14"/>
      <c r="URP3200" s="14"/>
      <c r="URQ3200" s="14"/>
      <c r="URR3200" s="14"/>
      <c r="URS3200" s="14"/>
      <c r="URT3200" s="14"/>
      <c r="URU3200" s="14"/>
      <c r="URV3200" s="14"/>
      <c r="URW3200" s="14"/>
      <c r="URX3200" s="14"/>
      <c r="URY3200" s="14"/>
      <c r="URZ3200" s="14"/>
      <c r="USA3200" s="14"/>
      <c r="USB3200" s="14"/>
      <c r="USC3200" s="14"/>
      <c r="USD3200" s="14"/>
      <c r="USE3200" s="14"/>
      <c r="USF3200" s="14"/>
      <c r="USG3200" s="14"/>
      <c r="USH3200" s="14"/>
      <c r="USI3200" s="14"/>
      <c r="USJ3200" s="14"/>
      <c r="USK3200" s="14"/>
      <c r="USL3200" s="14"/>
      <c r="USM3200" s="14"/>
      <c r="USN3200" s="14"/>
      <c r="USO3200" s="14"/>
      <c r="USP3200" s="14"/>
      <c r="USQ3200" s="14"/>
      <c r="USR3200" s="14"/>
      <c r="USS3200" s="14"/>
      <c r="UST3200" s="14"/>
      <c r="USU3200" s="14"/>
      <c r="USV3200" s="14"/>
      <c r="USW3200" s="14"/>
      <c r="USX3200" s="14"/>
      <c r="USY3200" s="14"/>
      <c r="USZ3200" s="14"/>
      <c r="UTA3200" s="14"/>
      <c r="UTB3200" s="14"/>
      <c r="UTC3200" s="14"/>
      <c r="UTD3200" s="14"/>
      <c r="UTE3200" s="14"/>
      <c r="UTF3200" s="14"/>
      <c r="UTG3200" s="14"/>
      <c r="UTH3200" s="14"/>
      <c r="UTI3200" s="14"/>
      <c r="UTJ3200" s="14"/>
      <c r="UTK3200" s="14"/>
      <c r="UTL3200" s="14"/>
      <c r="UTM3200" s="14"/>
      <c r="UTN3200" s="14"/>
      <c r="UTO3200" s="14"/>
      <c r="UTP3200" s="14"/>
      <c r="UTQ3200" s="14"/>
      <c r="UTR3200" s="14"/>
      <c r="UTS3200" s="14"/>
      <c r="UTT3200" s="14"/>
      <c r="UTU3200" s="14"/>
      <c r="UTV3200" s="14"/>
      <c r="UTW3200" s="14"/>
      <c r="UTX3200" s="14"/>
      <c r="UTY3200" s="14"/>
      <c r="UTZ3200" s="14"/>
      <c r="UUA3200" s="14"/>
      <c r="UUB3200" s="14"/>
      <c r="UUC3200" s="14"/>
      <c r="UUD3200" s="14"/>
      <c r="UUE3200" s="14"/>
      <c r="UUF3200" s="14"/>
      <c r="UUG3200" s="14"/>
      <c r="UUH3200" s="14"/>
      <c r="UUI3200" s="14"/>
      <c r="UUJ3200" s="14"/>
      <c r="UUK3200" s="14"/>
      <c r="UUL3200" s="14"/>
      <c r="UUM3200" s="14"/>
      <c r="UUN3200" s="14"/>
      <c r="UUO3200" s="14"/>
      <c r="UUP3200" s="14"/>
      <c r="UUQ3200" s="14"/>
      <c r="UUR3200" s="14"/>
      <c r="UUS3200" s="14"/>
      <c r="UUT3200" s="14"/>
      <c r="UUU3200" s="14"/>
      <c r="UUV3200" s="14"/>
      <c r="UUW3200" s="14"/>
      <c r="UUX3200" s="14"/>
      <c r="UUY3200" s="14"/>
      <c r="UUZ3200" s="14"/>
      <c r="UVA3200" s="14"/>
      <c r="UVB3200" s="14"/>
      <c r="UVC3200" s="14"/>
      <c r="UVD3200" s="14"/>
      <c r="UVE3200" s="14"/>
      <c r="UVF3200" s="14"/>
      <c r="UVG3200" s="14"/>
      <c r="UVH3200" s="14"/>
      <c r="UVI3200" s="14"/>
      <c r="UVJ3200" s="14"/>
      <c r="UVK3200" s="14"/>
      <c r="UVL3200" s="14"/>
      <c r="UVM3200" s="14"/>
      <c r="UVN3200" s="14"/>
      <c r="UVO3200" s="14"/>
      <c r="UVP3200" s="14"/>
      <c r="UVQ3200" s="14"/>
      <c r="UVR3200" s="14"/>
      <c r="UVS3200" s="14"/>
      <c r="UVT3200" s="14"/>
      <c r="UVU3200" s="14"/>
      <c r="UVV3200" s="14"/>
      <c r="UVW3200" s="14"/>
      <c r="UVX3200" s="14"/>
      <c r="UVY3200" s="14"/>
      <c r="UVZ3200" s="14"/>
      <c r="UWA3200" s="14"/>
      <c r="UWB3200" s="14"/>
      <c r="UWC3200" s="14"/>
      <c r="UWD3200" s="14"/>
      <c r="UWE3200" s="14"/>
      <c r="UWF3200" s="14"/>
      <c r="UWG3200" s="14"/>
      <c r="UWH3200" s="14"/>
      <c r="UWI3200" s="14"/>
      <c r="UWJ3200" s="14"/>
      <c r="UWK3200" s="14"/>
      <c r="UWL3200" s="14"/>
      <c r="UWM3200" s="14"/>
      <c r="UWN3200" s="14"/>
      <c r="UWO3200" s="14"/>
      <c r="UWP3200" s="14"/>
      <c r="UWQ3200" s="14"/>
      <c r="UWR3200" s="14"/>
      <c r="UWS3200" s="14"/>
      <c r="UWT3200" s="14"/>
      <c r="UWU3200" s="14"/>
      <c r="UWV3200" s="14"/>
      <c r="UWW3200" s="14"/>
      <c r="UWX3200" s="14"/>
      <c r="UWY3200" s="14"/>
      <c r="UWZ3200" s="14"/>
      <c r="UXA3200" s="14"/>
      <c r="UXB3200" s="14"/>
      <c r="UXC3200" s="14"/>
      <c r="UXD3200" s="14"/>
      <c r="UXE3200" s="14"/>
      <c r="UXF3200" s="14"/>
      <c r="UXG3200" s="14"/>
      <c r="UXH3200" s="14"/>
      <c r="UXI3200" s="14"/>
      <c r="UXJ3200" s="14"/>
      <c r="UXK3200" s="14"/>
      <c r="UXL3200" s="14"/>
      <c r="UXM3200" s="14"/>
      <c r="UXN3200" s="14"/>
      <c r="UXO3200" s="14"/>
      <c r="UXP3200" s="14"/>
      <c r="UXQ3200" s="14"/>
      <c r="UXR3200" s="14"/>
      <c r="UXS3200" s="14"/>
      <c r="UXT3200" s="14"/>
      <c r="UXU3200" s="14"/>
      <c r="UXV3200" s="14"/>
      <c r="UXW3200" s="14"/>
      <c r="UXX3200" s="14"/>
      <c r="UXY3200" s="14"/>
      <c r="UXZ3200" s="14"/>
      <c r="UYA3200" s="14"/>
      <c r="UYB3200" s="14"/>
      <c r="UYC3200" s="14"/>
      <c r="UYD3200" s="14"/>
      <c r="UYE3200" s="14"/>
      <c r="UYF3200" s="14"/>
      <c r="UYG3200" s="14"/>
      <c r="UYH3200" s="14"/>
      <c r="UYI3200" s="14"/>
      <c r="UYJ3200" s="14"/>
      <c r="UYK3200" s="14"/>
      <c r="UYL3200" s="14"/>
      <c r="UYM3200" s="14"/>
      <c r="UYN3200" s="14"/>
      <c r="UYO3200" s="14"/>
      <c r="UYP3200" s="14"/>
      <c r="UYQ3200" s="14"/>
      <c r="UYR3200" s="14"/>
      <c r="UYS3200" s="14"/>
      <c r="UYT3200" s="14"/>
      <c r="UYU3200" s="14"/>
      <c r="UYV3200" s="14"/>
      <c r="UYW3200" s="14"/>
      <c r="UYX3200" s="14"/>
      <c r="UYY3200" s="14"/>
      <c r="UYZ3200" s="14"/>
      <c r="UZA3200" s="14"/>
      <c r="UZB3200" s="14"/>
      <c r="UZC3200" s="14"/>
      <c r="UZD3200" s="14"/>
      <c r="UZE3200" s="14"/>
      <c r="UZF3200" s="14"/>
      <c r="UZG3200" s="14"/>
      <c r="UZH3200" s="14"/>
      <c r="UZI3200" s="14"/>
      <c r="UZJ3200" s="14"/>
      <c r="UZK3200" s="14"/>
      <c r="UZL3200" s="14"/>
      <c r="UZM3200" s="14"/>
      <c r="UZN3200" s="14"/>
      <c r="UZO3200" s="14"/>
      <c r="UZP3200" s="14"/>
      <c r="UZQ3200" s="14"/>
      <c r="UZR3200" s="14"/>
      <c r="UZS3200" s="14"/>
      <c r="UZT3200" s="14"/>
      <c r="UZU3200" s="14"/>
      <c r="UZV3200" s="14"/>
      <c r="UZW3200" s="14"/>
      <c r="UZX3200" s="14"/>
      <c r="UZY3200" s="14"/>
      <c r="UZZ3200" s="14"/>
      <c r="VAA3200" s="14"/>
      <c r="VAB3200" s="14"/>
      <c r="VAC3200" s="14"/>
      <c r="VAD3200" s="14"/>
      <c r="VAE3200" s="14"/>
      <c r="VAF3200" s="14"/>
      <c r="VAG3200" s="14"/>
      <c r="VAH3200" s="14"/>
      <c r="VAI3200" s="14"/>
      <c r="VAJ3200" s="14"/>
      <c r="VAK3200" s="14"/>
      <c r="VAL3200" s="14"/>
      <c r="VAM3200" s="14"/>
      <c r="VAN3200" s="14"/>
      <c r="VAO3200" s="14"/>
      <c r="VAP3200" s="14"/>
      <c r="VAQ3200" s="14"/>
      <c r="VAR3200" s="14"/>
      <c r="VAS3200" s="14"/>
      <c r="VAT3200" s="14"/>
      <c r="VAU3200" s="14"/>
      <c r="VAV3200" s="14"/>
      <c r="VAW3200" s="14"/>
      <c r="VAX3200" s="14"/>
      <c r="VAY3200" s="14"/>
      <c r="VAZ3200" s="14"/>
      <c r="VBA3200" s="14"/>
      <c r="VBB3200" s="14"/>
      <c r="VBC3200" s="14"/>
      <c r="VBD3200" s="14"/>
      <c r="VBE3200" s="14"/>
      <c r="VBF3200" s="14"/>
      <c r="VBG3200" s="14"/>
      <c r="VBH3200" s="14"/>
      <c r="VBI3200" s="14"/>
      <c r="VBJ3200" s="14"/>
      <c r="VBK3200" s="14"/>
      <c r="VBL3200" s="14"/>
      <c r="VBM3200" s="14"/>
      <c r="VBN3200" s="14"/>
      <c r="VBO3200" s="14"/>
      <c r="VBP3200" s="14"/>
      <c r="VBQ3200" s="14"/>
      <c r="VBR3200" s="14"/>
      <c r="VBS3200" s="14"/>
      <c r="VBT3200" s="14"/>
      <c r="VBU3200" s="14"/>
      <c r="VBV3200" s="14"/>
      <c r="VBW3200" s="14"/>
      <c r="VBX3200" s="14"/>
      <c r="VBY3200" s="14"/>
      <c r="VBZ3200" s="14"/>
      <c r="VCA3200" s="14"/>
      <c r="VCB3200" s="14"/>
      <c r="VCC3200" s="14"/>
      <c r="VCD3200" s="14"/>
      <c r="VCE3200" s="14"/>
      <c r="VCF3200" s="14"/>
      <c r="VCG3200" s="14"/>
      <c r="VCH3200" s="14"/>
      <c r="VCI3200" s="14"/>
      <c r="VCJ3200" s="14"/>
      <c r="VCK3200" s="14"/>
      <c r="VCL3200" s="14"/>
      <c r="VCM3200" s="14"/>
      <c r="VCN3200" s="14"/>
      <c r="VCO3200" s="14"/>
      <c r="VCP3200" s="14"/>
      <c r="VCQ3200" s="14"/>
      <c r="VCR3200" s="14"/>
      <c r="VCS3200" s="14"/>
      <c r="VCT3200" s="14"/>
      <c r="VCU3200" s="14"/>
      <c r="VCV3200" s="14"/>
      <c r="VCW3200" s="14"/>
      <c r="VCX3200" s="14"/>
      <c r="VCY3200" s="14"/>
      <c r="VCZ3200" s="14"/>
      <c r="VDA3200" s="14"/>
      <c r="VDB3200" s="14"/>
      <c r="VDC3200" s="14"/>
      <c r="VDD3200" s="14"/>
      <c r="VDE3200" s="14"/>
      <c r="VDF3200" s="14"/>
      <c r="VDG3200" s="14"/>
      <c r="VDH3200" s="14"/>
      <c r="VDI3200" s="14"/>
      <c r="VDJ3200" s="14"/>
      <c r="VDK3200" s="14"/>
      <c r="VDL3200" s="14"/>
      <c r="VDM3200" s="14"/>
      <c r="VDN3200" s="14"/>
      <c r="VDO3200" s="14"/>
      <c r="VDP3200" s="14"/>
      <c r="VDQ3200" s="14"/>
      <c r="VDR3200" s="14"/>
      <c r="VDS3200" s="14"/>
      <c r="VDT3200" s="14"/>
      <c r="VDU3200" s="14"/>
      <c r="VDV3200" s="14"/>
      <c r="VDW3200" s="14"/>
      <c r="VDX3200" s="14"/>
      <c r="VDY3200" s="14"/>
      <c r="VDZ3200" s="14"/>
      <c r="VEA3200" s="14"/>
      <c r="VEB3200" s="14"/>
      <c r="VEC3200" s="14"/>
      <c r="VED3200" s="14"/>
      <c r="VEE3200" s="14"/>
      <c r="VEF3200" s="14"/>
      <c r="VEG3200" s="14"/>
      <c r="VEH3200" s="14"/>
      <c r="VEI3200" s="14"/>
      <c r="VEJ3200" s="14"/>
      <c r="VEK3200" s="14"/>
      <c r="VEL3200" s="14"/>
      <c r="VEM3200" s="14"/>
      <c r="VEN3200" s="14"/>
      <c r="VEO3200" s="14"/>
      <c r="VEP3200" s="14"/>
      <c r="VEQ3200" s="14"/>
      <c r="VER3200" s="14"/>
      <c r="VES3200" s="14"/>
      <c r="VET3200" s="14"/>
      <c r="VEU3200" s="14"/>
      <c r="VEV3200" s="14"/>
      <c r="VEW3200" s="14"/>
      <c r="VEX3200" s="14"/>
      <c r="VEY3200" s="14"/>
      <c r="VEZ3200" s="14"/>
      <c r="VFA3200" s="14"/>
      <c r="VFB3200" s="14"/>
      <c r="VFC3200" s="14"/>
      <c r="VFD3200" s="14"/>
      <c r="VFE3200" s="14"/>
      <c r="VFF3200" s="14"/>
      <c r="VFG3200" s="14"/>
      <c r="VFH3200" s="14"/>
      <c r="VFI3200" s="14"/>
      <c r="VFJ3200" s="14"/>
      <c r="VFK3200" s="14"/>
      <c r="VFL3200" s="14"/>
      <c r="VFM3200" s="14"/>
      <c r="VFN3200" s="14"/>
      <c r="VFO3200" s="14"/>
      <c r="VFP3200" s="14"/>
      <c r="VFQ3200" s="14"/>
      <c r="VFR3200" s="14"/>
      <c r="VFS3200" s="14"/>
      <c r="VFT3200" s="14"/>
      <c r="VFU3200" s="14"/>
      <c r="VFV3200" s="14"/>
      <c r="VFW3200" s="14"/>
      <c r="VFX3200" s="14"/>
      <c r="VFY3200" s="14"/>
      <c r="VFZ3200" s="14"/>
      <c r="VGA3200" s="14"/>
      <c r="VGB3200" s="14"/>
      <c r="VGC3200" s="14"/>
      <c r="VGD3200" s="14"/>
      <c r="VGE3200" s="14"/>
      <c r="VGF3200" s="14"/>
      <c r="VGG3200" s="14"/>
      <c r="VGH3200" s="14"/>
      <c r="VGI3200" s="14"/>
      <c r="VGJ3200" s="14"/>
      <c r="VGK3200" s="14"/>
      <c r="VGL3200" s="14"/>
      <c r="VGM3200" s="14"/>
      <c r="VGN3200" s="14"/>
      <c r="VGO3200" s="14"/>
      <c r="VGP3200" s="14"/>
      <c r="VGQ3200" s="14"/>
      <c r="VGR3200" s="14"/>
      <c r="VGS3200" s="14"/>
      <c r="VGT3200" s="14"/>
      <c r="VGU3200" s="14"/>
      <c r="VGV3200" s="14"/>
      <c r="VGW3200" s="14"/>
      <c r="VGX3200" s="14"/>
      <c r="VGY3200" s="14"/>
      <c r="VGZ3200" s="14"/>
      <c r="VHA3200" s="14"/>
      <c r="VHB3200" s="14"/>
      <c r="VHC3200" s="14"/>
      <c r="VHD3200" s="14"/>
      <c r="VHE3200" s="14"/>
      <c r="VHF3200" s="14"/>
      <c r="VHG3200" s="14"/>
      <c r="VHH3200" s="14"/>
      <c r="VHI3200" s="14"/>
      <c r="VHJ3200" s="14"/>
      <c r="VHK3200" s="14"/>
      <c r="VHL3200" s="14"/>
      <c r="VHM3200" s="14"/>
      <c r="VHN3200" s="14"/>
      <c r="VHO3200" s="14"/>
      <c r="VHP3200" s="14"/>
      <c r="VHQ3200" s="14"/>
      <c r="VHR3200" s="14"/>
      <c r="VHS3200" s="14"/>
      <c r="VHT3200" s="14"/>
      <c r="VHU3200" s="14"/>
      <c r="VHV3200" s="14"/>
      <c r="VHW3200" s="14"/>
      <c r="VHX3200" s="14"/>
      <c r="VHY3200" s="14"/>
      <c r="VHZ3200" s="14"/>
      <c r="VIA3200" s="14"/>
      <c r="VIB3200" s="14"/>
      <c r="VIC3200" s="14"/>
      <c r="VID3200" s="14"/>
      <c r="VIE3200" s="14"/>
      <c r="VIF3200" s="14"/>
      <c r="VIG3200" s="14"/>
      <c r="VIH3200" s="14"/>
      <c r="VII3200" s="14"/>
      <c r="VIJ3200" s="14"/>
      <c r="VIK3200" s="14"/>
      <c r="VIL3200" s="14"/>
      <c r="VIM3200" s="14"/>
      <c r="VIN3200" s="14"/>
      <c r="VIO3200" s="14"/>
      <c r="VIP3200" s="14"/>
      <c r="VIQ3200" s="14"/>
      <c r="VIR3200" s="14"/>
      <c r="VIS3200" s="14"/>
      <c r="VIT3200" s="14"/>
      <c r="VIU3200" s="14"/>
      <c r="VIV3200" s="14"/>
      <c r="VIW3200" s="14"/>
      <c r="VIX3200" s="14"/>
      <c r="VIY3200" s="14"/>
      <c r="VIZ3200" s="14"/>
      <c r="VJA3200" s="14"/>
      <c r="VJB3200" s="14"/>
      <c r="VJC3200" s="14"/>
      <c r="VJD3200" s="14"/>
      <c r="VJE3200" s="14"/>
      <c r="VJF3200" s="14"/>
      <c r="VJG3200" s="14"/>
      <c r="VJH3200" s="14"/>
      <c r="VJI3200" s="14"/>
      <c r="VJJ3200" s="14"/>
      <c r="VJK3200" s="14"/>
      <c r="VJL3200" s="14"/>
      <c r="VJM3200" s="14"/>
      <c r="VJN3200" s="14"/>
      <c r="VJO3200" s="14"/>
      <c r="VJP3200" s="14"/>
      <c r="VJQ3200" s="14"/>
      <c r="VJR3200" s="14"/>
      <c r="VJS3200" s="14"/>
      <c r="VJT3200" s="14"/>
      <c r="VJU3200" s="14"/>
      <c r="VJV3200" s="14"/>
      <c r="VJW3200" s="14"/>
      <c r="VJX3200" s="14"/>
      <c r="VJY3200" s="14"/>
      <c r="VJZ3200" s="14"/>
      <c r="VKA3200" s="14"/>
      <c r="VKB3200" s="14"/>
      <c r="VKC3200" s="14"/>
      <c r="VKD3200" s="14"/>
      <c r="VKE3200" s="14"/>
      <c r="VKF3200" s="14"/>
      <c r="VKG3200" s="14"/>
      <c r="VKH3200" s="14"/>
      <c r="VKI3200" s="14"/>
      <c r="VKJ3200" s="14"/>
      <c r="VKK3200" s="14"/>
      <c r="VKL3200" s="14"/>
      <c r="VKM3200" s="14"/>
      <c r="VKN3200" s="14"/>
      <c r="VKO3200" s="14"/>
      <c r="VKP3200" s="14"/>
      <c r="VKQ3200" s="14"/>
      <c r="VKR3200" s="14"/>
      <c r="VKS3200" s="14"/>
      <c r="VKT3200" s="14"/>
      <c r="VKU3200" s="14"/>
      <c r="VKV3200" s="14"/>
      <c r="VKW3200" s="14"/>
      <c r="VKX3200" s="14"/>
      <c r="VKY3200" s="14"/>
      <c r="VKZ3200" s="14"/>
      <c r="VLA3200" s="14"/>
      <c r="VLB3200" s="14"/>
      <c r="VLC3200" s="14"/>
      <c r="VLD3200" s="14"/>
      <c r="VLE3200" s="14"/>
      <c r="VLF3200" s="14"/>
      <c r="VLG3200" s="14"/>
      <c r="VLH3200" s="14"/>
      <c r="VLI3200" s="14"/>
      <c r="VLJ3200" s="14"/>
      <c r="VLK3200" s="14"/>
      <c r="VLL3200" s="14"/>
      <c r="VLM3200" s="14"/>
      <c r="VLN3200" s="14"/>
      <c r="VLO3200" s="14"/>
      <c r="VLP3200" s="14"/>
      <c r="VLQ3200" s="14"/>
      <c r="VLR3200" s="14"/>
      <c r="VLS3200" s="14"/>
      <c r="VLT3200" s="14"/>
      <c r="VLU3200" s="14"/>
      <c r="VLV3200" s="14"/>
      <c r="VLW3200" s="14"/>
      <c r="VLX3200" s="14"/>
      <c r="VLY3200" s="14"/>
      <c r="VLZ3200" s="14"/>
      <c r="VMA3200" s="14"/>
      <c r="VMB3200" s="14"/>
      <c r="VMC3200" s="14"/>
      <c r="VMD3200" s="14"/>
      <c r="VME3200" s="14"/>
      <c r="VMF3200" s="14"/>
      <c r="VMG3200" s="14"/>
      <c r="VMH3200" s="14"/>
      <c r="VMI3200" s="14"/>
      <c r="VMJ3200" s="14"/>
      <c r="VMK3200" s="14"/>
      <c r="VML3200" s="14"/>
      <c r="VMM3200" s="14"/>
      <c r="VMN3200" s="14"/>
      <c r="VMO3200" s="14"/>
      <c r="VMP3200" s="14"/>
      <c r="VMQ3200" s="14"/>
      <c r="VMR3200" s="14"/>
      <c r="VMS3200" s="14"/>
      <c r="VMT3200" s="14"/>
      <c r="VMU3200" s="14"/>
      <c r="VMV3200" s="14"/>
      <c r="VMW3200" s="14"/>
      <c r="VMX3200" s="14"/>
      <c r="VMY3200" s="14"/>
      <c r="VMZ3200" s="14"/>
      <c r="VNA3200" s="14"/>
      <c r="VNB3200" s="14"/>
      <c r="VNC3200" s="14"/>
      <c r="VND3200" s="14"/>
      <c r="VNE3200" s="14"/>
      <c r="VNF3200" s="14"/>
      <c r="VNG3200" s="14"/>
      <c r="VNH3200" s="14"/>
      <c r="VNI3200" s="14"/>
      <c r="VNJ3200" s="14"/>
      <c r="VNK3200" s="14"/>
      <c r="VNL3200" s="14"/>
      <c r="VNM3200" s="14"/>
      <c r="VNN3200" s="14"/>
      <c r="VNO3200" s="14"/>
      <c r="VNP3200" s="14"/>
      <c r="VNQ3200" s="14"/>
      <c r="VNR3200" s="14"/>
      <c r="VNS3200" s="14"/>
      <c r="VNT3200" s="14"/>
      <c r="VNU3200" s="14"/>
      <c r="VNV3200" s="14"/>
      <c r="VNW3200" s="14"/>
      <c r="VNX3200" s="14"/>
      <c r="VNY3200" s="14"/>
      <c r="VNZ3200" s="14"/>
      <c r="VOA3200" s="14"/>
      <c r="VOB3200" s="14"/>
      <c r="VOC3200" s="14"/>
      <c r="VOD3200" s="14"/>
      <c r="VOE3200" s="14"/>
      <c r="VOF3200" s="14"/>
      <c r="VOG3200" s="14"/>
      <c r="VOH3200" s="14"/>
      <c r="VOI3200" s="14"/>
      <c r="VOJ3200" s="14"/>
      <c r="VOK3200" s="14"/>
      <c r="VOL3200" s="14"/>
      <c r="VOM3200" s="14"/>
      <c r="VON3200" s="14"/>
      <c r="VOO3200" s="14"/>
      <c r="VOP3200" s="14"/>
      <c r="VOQ3200" s="14"/>
      <c r="VOR3200" s="14"/>
      <c r="VOS3200" s="14"/>
      <c r="VOT3200" s="14"/>
      <c r="VOU3200" s="14"/>
      <c r="VOV3200" s="14"/>
      <c r="VOW3200" s="14"/>
      <c r="VOX3200" s="14"/>
      <c r="VOY3200" s="14"/>
      <c r="VOZ3200" s="14"/>
      <c r="VPA3200" s="14"/>
      <c r="VPB3200" s="14"/>
      <c r="VPC3200" s="14"/>
      <c r="VPD3200" s="14"/>
      <c r="VPE3200" s="14"/>
      <c r="VPF3200" s="14"/>
      <c r="VPG3200" s="14"/>
      <c r="VPH3200" s="14"/>
      <c r="VPI3200" s="14"/>
      <c r="VPJ3200" s="14"/>
      <c r="VPK3200" s="14"/>
      <c r="VPL3200" s="14"/>
      <c r="VPM3200" s="14"/>
      <c r="VPN3200" s="14"/>
      <c r="VPO3200" s="14"/>
      <c r="VPP3200" s="14"/>
      <c r="VPQ3200" s="14"/>
      <c r="VPR3200" s="14"/>
      <c r="VPS3200" s="14"/>
      <c r="VPT3200" s="14"/>
      <c r="VPU3200" s="14"/>
      <c r="VPV3200" s="14"/>
      <c r="VPW3200" s="14"/>
      <c r="VPX3200" s="14"/>
      <c r="VPY3200" s="14"/>
      <c r="VPZ3200" s="14"/>
      <c r="VQA3200" s="14"/>
      <c r="VQB3200" s="14"/>
      <c r="VQC3200" s="14"/>
      <c r="VQD3200" s="14"/>
      <c r="VQE3200" s="14"/>
      <c r="VQF3200" s="14"/>
      <c r="VQG3200" s="14"/>
      <c r="VQH3200" s="14"/>
      <c r="VQI3200" s="14"/>
      <c r="VQJ3200" s="14"/>
      <c r="VQK3200" s="14"/>
      <c r="VQL3200" s="14"/>
      <c r="VQM3200" s="14"/>
      <c r="VQN3200" s="14"/>
      <c r="VQO3200" s="14"/>
      <c r="VQP3200" s="14"/>
      <c r="VQQ3200" s="14"/>
      <c r="VQR3200" s="14"/>
      <c r="VQS3200" s="14"/>
      <c r="VQT3200" s="14"/>
      <c r="VQU3200" s="14"/>
      <c r="VQV3200" s="14"/>
      <c r="VQW3200" s="14"/>
      <c r="VQX3200" s="14"/>
      <c r="VQY3200" s="14"/>
      <c r="VQZ3200" s="14"/>
      <c r="VRA3200" s="14"/>
      <c r="VRB3200" s="14"/>
      <c r="VRC3200" s="14"/>
      <c r="VRD3200" s="14"/>
      <c r="VRE3200" s="14"/>
      <c r="VRF3200" s="14"/>
      <c r="VRG3200" s="14"/>
      <c r="VRH3200" s="14"/>
      <c r="VRI3200" s="14"/>
      <c r="VRJ3200" s="14"/>
      <c r="VRK3200" s="14"/>
      <c r="VRL3200" s="14"/>
      <c r="VRM3200" s="14"/>
      <c r="VRN3200" s="14"/>
      <c r="VRO3200" s="14"/>
      <c r="VRP3200" s="14"/>
      <c r="VRQ3200" s="14"/>
      <c r="VRR3200" s="14"/>
      <c r="VRS3200" s="14"/>
      <c r="VRT3200" s="14"/>
      <c r="VRU3200" s="14"/>
      <c r="VRV3200" s="14"/>
      <c r="VRW3200" s="14"/>
      <c r="VRX3200" s="14"/>
      <c r="VRY3200" s="14"/>
      <c r="VRZ3200" s="14"/>
      <c r="VSA3200" s="14"/>
      <c r="VSB3200" s="14"/>
      <c r="VSC3200" s="14"/>
      <c r="VSD3200" s="14"/>
      <c r="VSE3200" s="14"/>
      <c r="VSF3200" s="14"/>
      <c r="VSG3200" s="14"/>
      <c r="VSH3200" s="14"/>
      <c r="VSI3200" s="14"/>
      <c r="VSJ3200" s="14"/>
      <c r="VSK3200" s="14"/>
      <c r="VSL3200" s="14"/>
      <c r="VSM3200" s="14"/>
      <c r="VSN3200" s="14"/>
      <c r="VSO3200" s="14"/>
      <c r="VSP3200" s="14"/>
      <c r="VSQ3200" s="14"/>
      <c r="VSR3200" s="14"/>
      <c r="VSS3200" s="14"/>
      <c r="VST3200" s="14"/>
      <c r="VSU3200" s="14"/>
      <c r="VSV3200" s="14"/>
      <c r="VSW3200" s="14"/>
      <c r="VSX3200" s="14"/>
      <c r="VSY3200" s="14"/>
      <c r="VSZ3200" s="14"/>
      <c r="VTA3200" s="14"/>
      <c r="VTB3200" s="14"/>
      <c r="VTC3200" s="14"/>
      <c r="VTD3200" s="14"/>
      <c r="VTE3200" s="14"/>
      <c r="VTF3200" s="14"/>
      <c r="VTG3200" s="14"/>
      <c r="VTH3200" s="14"/>
      <c r="VTI3200" s="14"/>
      <c r="VTJ3200" s="14"/>
      <c r="VTK3200" s="14"/>
      <c r="VTL3200" s="14"/>
      <c r="VTM3200" s="14"/>
      <c r="VTN3200" s="14"/>
      <c r="VTO3200" s="14"/>
      <c r="VTP3200" s="14"/>
      <c r="VTQ3200" s="14"/>
      <c r="VTR3200" s="14"/>
      <c r="VTS3200" s="14"/>
      <c r="VTT3200" s="14"/>
      <c r="VTU3200" s="14"/>
      <c r="VTV3200" s="14"/>
      <c r="VTW3200" s="14"/>
      <c r="VTX3200" s="14"/>
      <c r="VTY3200" s="14"/>
      <c r="VTZ3200" s="14"/>
      <c r="VUA3200" s="14"/>
      <c r="VUB3200" s="14"/>
      <c r="VUC3200" s="14"/>
      <c r="VUD3200" s="14"/>
      <c r="VUE3200" s="14"/>
      <c r="VUF3200" s="14"/>
      <c r="VUG3200" s="14"/>
      <c r="VUH3200" s="14"/>
      <c r="VUI3200" s="14"/>
      <c r="VUJ3200" s="14"/>
      <c r="VUK3200" s="14"/>
      <c r="VUL3200" s="14"/>
      <c r="VUM3200" s="14"/>
      <c r="VUN3200" s="14"/>
      <c r="VUO3200" s="14"/>
      <c r="VUP3200" s="14"/>
      <c r="VUQ3200" s="14"/>
      <c r="VUR3200" s="14"/>
      <c r="VUS3200" s="14"/>
      <c r="VUT3200" s="14"/>
      <c r="VUU3200" s="14"/>
      <c r="VUV3200" s="14"/>
      <c r="VUW3200" s="14"/>
      <c r="VUX3200" s="14"/>
      <c r="VUY3200" s="14"/>
      <c r="VUZ3200" s="14"/>
      <c r="VVA3200" s="14"/>
      <c r="VVB3200" s="14"/>
      <c r="VVC3200" s="14"/>
      <c r="VVD3200" s="14"/>
      <c r="VVE3200" s="14"/>
      <c r="VVF3200" s="14"/>
      <c r="VVG3200" s="14"/>
      <c r="VVH3200" s="14"/>
      <c r="VVI3200" s="14"/>
      <c r="VVJ3200" s="14"/>
      <c r="VVK3200" s="14"/>
      <c r="VVL3200" s="14"/>
      <c r="VVM3200" s="14"/>
      <c r="VVN3200" s="14"/>
      <c r="VVO3200" s="14"/>
      <c r="VVP3200" s="14"/>
      <c r="VVQ3200" s="14"/>
      <c r="VVR3200" s="14"/>
      <c r="VVS3200" s="14"/>
      <c r="VVT3200" s="14"/>
      <c r="VVU3200" s="14"/>
      <c r="VVV3200" s="14"/>
      <c r="VVW3200" s="14"/>
      <c r="VVX3200" s="14"/>
      <c r="VVY3200" s="14"/>
      <c r="VVZ3200" s="14"/>
      <c r="VWA3200" s="14"/>
      <c r="VWB3200" s="14"/>
      <c r="VWC3200" s="14"/>
      <c r="VWD3200" s="14"/>
      <c r="VWE3200" s="14"/>
      <c r="VWF3200" s="14"/>
      <c r="VWG3200" s="14"/>
      <c r="VWH3200" s="14"/>
      <c r="VWI3200" s="14"/>
      <c r="VWJ3200" s="14"/>
      <c r="VWK3200" s="14"/>
      <c r="VWL3200" s="14"/>
      <c r="VWM3200" s="14"/>
      <c r="VWN3200" s="14"/>
      <c r="VWO3200" s="14"/>
      <c r="VWP3200" s="14"/>
      <c r="VWQ3200" s="14"/>
      <c r="VWR3200" s="14"/>
      <c r="VWS3200" s="14"/>
      <c r="VWT3200" s="14"/>
      <c r="VWU3200" s="14"/>
      <c r="VWV3200" s="14"/>
      <c r="VWW3200" s="14"/>
      <c r="VWX3200" s="14"/>
      <c r="VWY3200" s="14"/>
      <c r="VWZ3200" s="14"/>
      <c r="VXA3200" s="14"/>
      <c r="VXB3200" s="14"/>
      <c r="VXC3200" s="14"/>
      <c r="VXD3200" s="14"/>
      <c r="VXE3200" s="14"/>
      <c r="VXF3200" s="14"/>
      <c r="VXG3200" s="14"/>
      <c r="VXH3200" s="14"/>
      <c r="VXI3200" s="14"/>
      <c r="VXJ3200" s="14"/>
      <c r="VXK3200" s="14"/>
      <c r="VXL3200" s="14"/>
      <c r="VXM3200" s="14"/>
      <c r="VXN3200" s="14"/>
      <c r="VXO3200" s="14"/>
      <c r="VXP3200" s="14"/>
      <c r="VXQ3200" s="14"/>
      <c r="VXR3200" s="14"/>
      <c r="VXS3200" s="14"/>
      <c r="VXT3200" s="14"/>
      <c r="VXU3200" s="14"/>
      <c r="VXV3200" s="14"/>
      <c r="VXW3200" s="14"/>
      <c r="VXX3200" s="14"/>
      <c r="VXY3200" s="14"/>
      <c r="VXZ3200" s="14"/>
      <c r="VYA3200" s="14"/>
      <c r="VYB3200" s="14"/>
      <c r="VYC3200" s="14"/>
      <c r="VYD3200" s="14"/>
      <c r="VYE3200" s="14"/>
      <c r="VYF3200" s="14"/>
      <c r="VYG3200" s="14"/>
      <c r="VYH3200" s="14"/>
      <c r="VYI3200" s="14"/>
      <c r="VYJ3200" s="14"/>
      <c r="VYK3200" s="14"/>
      <c r="VYL3200" s="14"/>
      <c r="VYM3200" s="14"/>
      <c r="VYN3200" s="14"/>
      <c r="VYO3200" s="14"/>
      <c r="VYP3200" s="14"/>
      <c r="VYQ3200" s="14"/>
      <c r="VYR3200" s="14"/>
      <c r="VYS3200" s="14"/>
      <c r="VYT3200" s="14"/>
      <c r="VYU3200" s="14"/>
      <c r="VYV3200" s="14"/>
      <c r="VYW3200" s="14"/>
      <c r="VYX3200" s="14"/>
      <c r="VYY3200" s="14"/>
      <c r="VYZ3200" s="14"/>
      <c r="VZA3200" s="14"/>
      <c r="VZB3200" s="14"/>
      <c r="VZC3200" s="14"/>
      <c r="VZD3200" s="14"/>
      <c r="VZE3200" s="14"/>
      <c r="VZF3200" s="14"/>
      <c r="VZG3200" s="14"/>
      <c r="VZH3200" s="14"/>
      <c r="VZI3200" s="14"/>
      <c r="VZJ3200" s="14"/>
      <c r="VZK3200" s="14"/>
      <c r="VZL3200" s="14"/>
      <c r="VZM3200" s="14"/>
      <c r="VZN3200" s="14"/>
      <c r="VZO3200" s="14"/>
      <c r="VZP3200" s="14"/>
      <c r="VZQ3200" s="14"/>
      <c r="VZR3200" s="14"/>
      <c r="VZS3200" s="14"/>
      <c r="VZT3200" s="14"/>
      <c r="VZU3200" s="14"/>
      <c r="VZV3200" s="14"/>
      <c r="VZW3200" s="14"/>
      <c r="VZX3200" s="14"/>
      <c r="VZY3200" s="14"/>
      <c r="VZZ3200" s="14"/>
      <c r="WAA3200" s="14"/>
      <c r="WAB3200" s="14"/>
      <c r="WAC3200" s="14"/>
      <c r="WAD3200" s="14"/>
      <c r="WAE3200" s="14"/>
      <c r="WAF3200" s="14"/>
      <c r="WAG3200" s="14"/>
      <c r="WAH3200" s="14"/>
      <c r="WAI3200" s="14"/>
      <c r="WAJ3200" s="14"/>
      <c r="WAK3200" s="14"/>
      <c r="WAL3200" s="14"/>
      <c r="WAM3200" s="14"/>
      <c r="WAN3200" s="14"/>
      <c r="WAO3200" s="14"/>
      <c r="WAP3200" s="14"/>
      <c r="WAQ3200" s="14"/>
      <c r="WAR3200" s="14"/>
      <c r="WAS3200" s="14"/>
      <c r="WAT3200" s="14"/>
      <c r="WAU3200" s="14"/>
      <c r="WAV3200" s="14"/>
      <c r="WAW3200" s="14"/>
      <c r="WAX3200" s="14"/>
      <c r="WAY3200" s="14"/>
      <c r="WAZ3200" s="14"/>
      <c r="WBA3200" s="14"/>
      <c r="WBB3200" s="14"/>
      <c r="WBC3200" s="14"/>
      <c r="WBD3200" s="14"/>
      <c r="WBE3200" s="14"/>
      <c r="WBF3200" s="14"/>
      <c r="WBG3200" s="14"/>
      <c r="WBH3200" s="14"/>
      <c r="WBI3200" s="14"/>
      <c r="WBJ3200" s="14"/>
      <c r="WBK3200" s="14"/>
      <c r="WBL3200" s="14"/>
      <c r="WBM3200" s="14"/>
      <c r="WBN3200" s="14"/>
      <c r="WBO3200" s="14"/>
      <c r="WBP3200" s="14"/>
      <c r="WBQ3200" s="14"/>
      <c r="WBR3200" s="14"/>
      <c r="WBS3200" s="14"/>
      <c r="WBT3200" s="14"/>
      <c r="WBU3200" s="14"/>
      <c r="WBV3200" s="14"/>
      <c r="WBW3200" s="14"/>
      <c r="WBX3200" s="14"/>
      <c r="WBY3200" s="14"/>
      <c r="WBZ3200" s="14"/>
      <c r="WCA3200" s="14"/>
      <c r="WCB3200" s="14"/>
      <c r="WCC3200" s="14"/>
      <c r="WCD3200" s="14"/>
      <c r="WCE3200" s="14"/>
      <c r="WCF3200" s="14"/>
      <c r="WCG3200" s="14"/>
      <c r="WCH3200" s="14"/>
      <c r="WCI3200" s="14"/>
      <c r="WCJ3200" s="14"/>
      <c r="WCK3200" s="14"/>
      <c r="WCL3200" s="14"/>
      <c r="WCM3200" s="14"/>
      <c r="WCN3200" s="14"/>
      <c r="WCO3200" s="14"/>
      <c r="WCP3200" s="14"/>
      <c r="WCQ3200" s="14"/>
      <c r="WCR3200" s="14"/>
      <c r="WCS3200" s="14"/>
      <c r="WCT3200" s="14"/>
      <c r="WCU3200" s="14"/>
      <c r="WCV3200" s="14"/>
      <c r="WCW3200" s="14"/>
      <c r="WCX3200" s="14"/>
      <c r="WCY3200" s="14"/>
      <c r="WCZ3200" s="14"/>
      <c r="WDA3200" s="14"/>
      <c r="WDB3200" s="14"/>
      <c r="WDC3200" s="14"/>
      <c r="WDD3200" s="14"/>
      <c r="WDE3200" s="14"/>
      <c r="WDF3200" s="14"/>
      <c r="WDG3200" s="14"/>
      <c r="WDH3200" s="14"/>
      <c r="WDI3200" s="14"/>
      <c r="WDJ3200" s="14"/>
      <c r="WDK3200" s="14"/>
      <c r="WDL3200" s="14"/>
      <c r="WDM3200" s="14"/>
      <c r="WDN3200" s="14"/>
      <c r="WDO3200" s="14"/>
      <c r="WDP3200" s="14"/>
      <c r="WDQ3200" s="14"/>
      <c r="WDR3200" s="14"/>
      <c r="WDS3200" s="14"/>
      <c r="WDT3200" s="14"/>
      <c r="WDU3200" s="14"/>
      <c r="WDV3200" s="14"/>
      <c r="WDW3200" s="14"/>
      <c r="WDX3200" s="14"/>
      <c r="WDY3200" s="14"/>
      <c r="WDZ3200" s="14"/>
      <c r="WEA3200" s="14"/>
      <c r="WEB3200" s="14"/>
      <c r="WEC3200" s="14"/>
      <c r="WED3200" s="14"/>
      <c r="WEE3200" s="14"/>
      <c r="WEF3200" s="14"/>
      <c r="WEG3200" s="14"/>
      <c r="WEH3200" s="14"/>
      <c r="WEI3200" s="14"/>
      <c r="WEJ3200" s="14"/>
      <c r="WEK3200" s="14"/>
      <c r="WEL3200" s="14"/>
      <c r="WEM3200" s="14"/>
      <c r="WEN3200" s="14"/>
      <c r="WEO3200" s="14"/>
      <c r="WEP3200" s="14"/>
      <c r="WEQ3200" s="14"/>
      <c r="WER3200" s="14"/>
      <c r="WES3200" s="14"/>
      <c r="WET3200" s="14"/>
      <c r="WEU3200" s="14"/>
      <c r="WEV3200" s="14"/>
      <c r="WEW3200" s="14"/>
      <c r="WEX3200" s="14"/>
      <c r="WEY3200" s="14"/>
      <c r="WEZ3200" s="14"/>
      <c r="WFA3200" s="14"/>
      <c r="WFB3200" s="14"/>
      <c r="WFC3200" s="14"/>
      <c r="WFD3200" s="14"/>
      <c r="WFE3200" s="14"/>
      <c r="WFF3200" s="14"/>
      <c r="WFG3200" s="14"/>
      <c r="WFH3200" s="14"/>
      <c r="WFI3200" s="14"/>
      <c r="WFJ3200" s="14"/>
      <c r="WFK3200" s="14"/>
      <c r="WFL3200" s="14"/>
      <c r="WFM3200" s="14"/>
      <c r="WFN3200" s="14"/>
      <c r="WFO3200" s="14"/>
      <c r="WFP3200" s="14"/>
      <c r="WFQ3200" s="14"/>
      <c r="WFR3200" s="14"/>
      <c r="WFS3200" s="14"/>
      <c r="WFT3200" s="14"/>
      <c r="WFU3200" s="14"/>
      <c r="WFV3200" s="14"/>
      <c r="WFW3200" s="14"/>
      <c r="WFX3200" s="14"/>
      <c r="WFY3200" s="14"/>
      <c r="WFZ3200" s="14"/>
      <c r="WGA3200" s="14"/>
      <c r="WGB3200" s="14"/>
      <c r="WGC3200" s="14"/>
      <c r="WGD3200" s="14"/>
      <c r="WGE3200" s="14"/>
      <c r="WGF3200" s="14"/>
      <c r="WGG3200" s="14"/>
      <c r="WGH3200" s="14"/>
      <c r="WGI3200" s="14"/>
      <c r="WGJ3200" s="14"/>
      <c r="WGK3200" s="14"/>
      <c r="WGL3200" s="14"/>
      <c r="WGM3200" s="14"/>
      <c r="WGN3200" s="14"/>
      <c r="WGO3200" s="14"/>
      <c r="WGP3200" s="14"/>
      <c r="WGQ3200" s="14"/>
      <c r="WGR3200" s="14"/>
      <c r="WGS3200" s="14"/>
      <c r="WGT3200" s="14"/>
      <c r="WGU3200" s="14"/>
      <c r="WGV3200" s="14"/>
      <c r="WGW3200" s="14"/>
      <c r="WGX3200" s="14"/>
      <c r="WGY3200" s="14"/>
      <c r="WGZ3200" s="14"/>
      <c r="WHA3200" s="14"/>
      <c r="WHB3200" s="14"/>
      <c r="WHC3200" s="14"/>
      <c r="WHD3200" s="14"/>
      <c r="WHE3200" s="14"/>
      <c r="WHF3200" s="14"/>
      <c r="WHG3200" s="14"/>
      <c r="WHH3200" s="14"/>
      <c r="WHI3200" s="14"/>
      <c r="WHJ3200" s="14"/>
      <c r="WHK3200" s="14"/>
      <c r="WHL3200" s="14"/>
      <c r="WHM3200" s="14"/>
      <c r="WHN3200" s="14"/>
      <c r="WHO3200" s="14"/>
      <c r="WHP3200" s="14"/>
      <c r="WHQ3200" s="14"/>
      <c r="WHR3200" s="14"/>
      <c r="WHS3200" s="14"/>
      <c r="WHT3200" s="14"/>
      <c r="WHU3200" s="14"/>
      <c r="WHV3200" s="14"/>
      <c r="WHW3200" s="14"/>
      <c r="WHX3200" s="14"/>
      <c r="WHY3200" s="14"/>
      <c r="WHZ3200" s="14"/>
      <c r="WIA3200" s="14"/>
      <c r="WIB3200" s="14"/>
      <c r="WIC3200" s="14"/>
      <c r="WID3200" s="14"/>
      <c r="WIE3200" s="14"/>
      <c r="WIF3200" s="14"/>
      <c r="WIG3200" s="14"/>
      <c r="WIH3200" s="14"/>
      <c r="WII3200" s="14"/>
      <c r="WIJ3200" s="14"/>
      <c r="WIK3200" s="14"/>
      <c r="WIL3200" s="14"/>
      <c r="WIM3200" s="14"/>
      <c r="WIN3200" s="14"/>
      <c r="WIO3200" s="14"/>
      <c r="WIP3200" s="14"/>
      <c r="WIQ3200" s="14"/>
      <c r="WIR3200" s="14"/>
      <c r="WIS3200" s="14"/>
      <c r="WIT3200" s="14"/>
      <c r="WIU3200" s="14"/>
      <c r="WIV3200" s="14"/>
      <c r="WIW3200" s="14"/>
      <c r="WIX3200" s="14"/>
      <c r="WIY3200" s="14"/>
      <c r="WIZ3200" s="14"/>
      <c r="WJA3200" s="14"/>
      <c r="WJB3200" s="14"/>
      <c r="WJC3200" s="14"/>
      <c r="WJD3200" s="14"/>
      <c r="WJE3200" s="14"/>
      <c r="WJF3200" s="14"/>
      <c r="WJG3200" s="14"/>
      <c r="WJH3200" s="14"/>
      <c r="WJI3200" s="14"/>
      <c r="WJJ3200" s="14"/>
      <c r="WJK3200" s="14"/>
      <c r="WJL3200" s="14"/>
      <c r="WJM3200" s="14"/>
      <c r="WJN3200" s="14"/>
      <c r="WJO3200" s="14"/>
      <c r="WJP3200" s="14"/>
      <c r="WJQ3200" s="14"/>
      <c r="WJR3200" s="14"/>
      <c r="WJS3200" s="14"/>
      <c r="WJT3200" s="14"/>
      <c r="WJU3200" s="14"/>
      <c r="WJV3200" s="14"/>
      <c r="WJW3200" s="14"/>
      <c r="WJX3200" s="14"/>
      <c r="WJY3200" s="14"/>
      <c r="WJZ3200" s="14"/>
      <c r="WKA3200" s="14"/>
      <c r="WKB3200" s="14"/>
      <c r="WKC3200" s="14"/>
      <c r="WKD3200" s="14"/>
      <c r="WKE3200" s="14"/>
      <c r="WKF3200" s="14"/>
      <c r="WKG3200" s="14"/>
      <c r="WKH3200" s="14"/>
      <c r="WKI3200" s="14"/>
      <c r="WKJ3200" s="14"/>
      <c r="WKK3200" s="14"/>
      <c r="WKL3200" s="14"/>
      <c r="WKM3200" s="14"/>
      <c r="WKN3200" s="14"/>
      <c r="WKO3200" s="14"/>
      <c r="WKP3200" s="14"/>
      <c r="WKQ3200" s="14"/>
      <c r="WKR3200" s="14"/>
      <c r="WKS3200" s="14"/>
      <c r="WKT3200" s="14"/>
      <c r="WKU3200" s="14"/>
      <c r="WKV3200" s="14"/>
      <c r="WKW3200" s="14"/>
      <c r="WKX3200" s="14"/>
      <c r="WKY3200" s="14"/>
      <c r="WKZ3200" s="14"/>
      <c r="WLA3200" s="14"/>
      <c r="WLB3200" s="14"/>
      <c r="WLC3200" s="14"/>
      <c r="WLD3200" s="14"/>
      <c r="WLE3200" s="14"/>
      <c r="WLF3200" s="14"/>
      <c r="WLG3200" s="14"/>
      <c r="WLH3200" s="14"/>
      <c r="WLI3200" s="14"/>
      <c r="WLJ3200" s="14"/>
      <c r="WLK3200" s="14"/>
      <c r="WLL3200" s="14"/>
      <c r="WLM3200" s="14"/>
      <c r="WLN3200" s="14"/>
      <c r="WLO3200" s="14"/>
      <c r="WLP3200" s="14"/>
      <c r="WLQ3200" s="14"/>
      <c r="WLR3200" s="14"/>
      <c r="WLS3200" s="14"/>
      <c r="WLT3200" s="14"/>
      <c r="WLU3200" s="14"/>
      <c r="WLV3200" s="14"/>
      <c r="WLW3200" s="14"/>
      <c r="WLX3200" s="14"/>
      <c r="WLY3200" s="14"/>
      <c r="WLZ3200" s="14"/>
      <c r="WMA3200" s="14"/>
      <c r="WMB3200" s="14"/>
      <c r="WMC3200" s="14"/>
      <c r="WMD3200" s="14"/>
      <c r="WME3200" s="14"/>
      <c r="WMF3200" s="14"/>
      <c r="WMG3200" s="14"/>
      <c r="WMH3200" s="14"/>
      <c r="WMI3200" s="14"/>
      <c r="WMJ3200" s="14"/>
      <c r="WMK3200" s="14"/>
      <c r="WML3200" s="14"/>
      <c r="WMM3200" s="14"/>
      <c r="WMN3200" s="14"/>
      <c r="WMO3200" s="14"/>
      <c r="WMP3200" s="14"/>
      <c r="WMQ3200" s="14"/>
      <c r="WMR3200" s="14"/>
      <c r="WMS3200" s="14"/>
      <c r="WMT3200" s="14"/>
      <c r="WMU3200" s="14"/>
      <c r="WMV3200" s="14"/>
      <c r="WMW3200" s="14"/>
      <c r="WMX3200" s="14"/>
      <c r="WMY3200" s="14"/>
      <c r="WMZ3200" s="14"/>
      <c r="WNA3200" s="14"/>
      <c r="WNB3200" s="14"/>
      <c r="WNC3200" s="14"/>
      <c r="WND3200" s="14"/>
      <c r="WNE3200" s="14"/>
      <c r="WNF3200" s="14"/>
      <c r="WNG3200" s="14"/>
      <c r="WNH3200" s="14"/>
      <c r="WNI3200" s="14"/>
      <c r="WNJ3200" s="14"/>
      <c r="WNK3200" s="14"/>
      <c r="WNL3200" s="14"/>
      <c r="WNM3200" s="14"/>
      <c r="WNN3200" s="14"/>
      <c r="WNO3200" s="14"/>
      <c r="WNP3200" s="14"/>
      <c r="WNQ3200" s="14"/>
      <c r="WNR3200" s="14"/>
      <c r="WNS3200" s="14"/>
      <c r="WNT3200" s="14"/>
      <c r="WNU3200" s="14"/>
      <c r="WNV3200" s="14"/>
      <c r="WNW3200" s="14"/>
      <c r="WNX3200" s="14"/>
      <c r="WNY3200" s="14"/>
      <c r="WNZ3200" s="14"/>
      <c r="WOA3200" s="14"/>
      <c r="WOB3200" s="14"/>
      <c r="WOC3200" s="14"/>
      <c r="WOD3200" s="14"/>
      <c r="WOE3200" s="14"/>
      <c r="WOF3200" s="14"/>
      <c r="WOG3200" s="14"/>
      <c r="WOH3200" s="14"/>
      <c r="WOI3200" s="14"/>
      <c r="WOJ3200" s="14"/>
      <c r="WOK3200" s="14"/>
      <c r="WOL3200" s="14"/>
      <c r="WOM3200" s="14"/>
      <c r="WON3200" s="14"/>
      <c r="WOO3200" s="14"/>
      <c r="WOP3200" s="14"/>
      <c r="WOQ3200" s="14"/>
      <c r="WOR3200" s="14"/>
      <c r="WOS3200" s="14"/>
      <c r="WOT3200" s="14"/>
      <c r="WOU3200" s="14"/>
      <c r="WOV3200" s="14"/>
      <c r="WOW3200" s="14"/>
      <c r="WOX3200" s="14"/>
      <c r="WOY3200" s="14"/>
      <c r="WOZ3200" s="14"/>
      <c r="WPA3200" s="14"/>
      <c r="WPB3200" s="14"/>
      <c r="WPC3200" s="14"/>
      <c r="WPD3200" s="14"/>
      <c r="WPE3200" s="14"/>
      <c r="WPF3200" s="14"/>
      <c r="WPG3200" s="14"/>
      <c r="WPH3200" s="14"/>
      <c r="WPI3200" s="14"/>
      <c r="WPJ3200" s="14"/>
      <c r="WPK3200" s="14"/>
      <c r="WPL3200" s="14"/>
      <c r="WPM3200" s="14"/>
      <c r="WPN3200" s="14"/>
      <c r="WPO3200" s="14"/>
      <c r="WPP3200" s="14"/>
      <c r="WPQ3200" s="14"/>
      <c r="WPR3200" s="14"/>
      <c r="WPS3200" s="14"/>
      <c r="WPT3200" s="14"/>
      <c r="WPU3200" s="14"/>
      <c r="WPV3200" s="14"/>
      <c r="WPW3200" s="14"/>
      <c r="WPX3200" s="14"/>
      <c r="WPY3200" s="14"/>
      <c r="WPZ3200" s="14"/>
      <c r="WQA3200" s="14"/>
      <c r="WQB3200" s="14"/>
      <c r="WQC3200" s="14"/>
      <c r="WQD3200" s="14"/>
      <c r="WQE3200" s="14"/>
      <c r="WQF3200" s="14"/>
      <c r="WQG3200" s="14"/>
      <c r="WQH3200" s="14"/>
      <c r="WQI3200" s="14"/>
      <c r="WQJ3200" s="14"/>
      <c r="WQK3200" s="14"/>
      <c r="WQL3200" s="14"/>
      <c r="WQM3200" s="14"/>
      <c r="WQN3200" s="14"/>
      <c r="WQO3200" s="14"/>
      <c r="WQP3200" s="14"/>
      <c r="WQQ3200" s="14"/>
      <c r="WQR3200" s="14"/>
      <c r="WQS3200" s="14"/>
      <c r="WQT3200" s="14"/>
      <c r="WQU3200" s="14"/>
      <c r="WQV3200" s="14"/>
      <c r="WQW3200" s="14"/>
      <c r="WQX3200" s="14"/>
      <c r="WQY3200" s="14"/>
      <c r="WQZ3200" s="14"/>
      <c r="WRA3200" s="14"/>
      <c r="WRB3200" s="14"/>
      <c r="WRC3200" s="14"/>
      <c r="WRD3200" s="14"/>
      <c r="WRE3200" s="14"/>
      <c r="WRF3200" s="14"/>
      <c r="WRG3200" s="14"/>
      <c r="WRH3200" s="14"/>
      <c r="WRI3200" s="14"/>
      <c r="WRJ3200" s="14"/>
      <c r="WRK3200" s="14"/>
      <c r="WRL3200" s="14"/>
      <c r="WRM3200" s="14"/>
      <c r="WRN3200" s="14"/>
      <c r="WRO3200" s="14"/>
      <c r="WRP3200" s="14"/>
      <c r="WRQ3200" s="14"/>
      <c r="WRR3200" s="14"/>
      <c r="WRS3200" s="14"/>
      <c r="WRT3200" s="14"/>
      <c r="WRU3200" s="14"/>
      <c r="WRV3200" s="14"/>
      <c r="WRW3200" s="14"/>
      <c r="WRX3200" s="14"/>
      <c r="WRY3200" s="14"/>
      <c r="WRZ3200" s="14"/>
      <c r="WSA3200" s="14"/>
      <c r="WSB3200" s="14"/>
      <c r="WSC3200" s="14"/>
      <c r="WSD3200" s="14"/>
      <c r="WSE3200" s="14"/>
      <c r="WSF3200" s="14"/>
      <c r="WSG3200" s="14"/>
      <c r="WSH3200" s="14"/>
      <c r="WSI3200" s="14"/>
      <c r="WSJ3200" s="14"/>
      <c r="WSK3200" s="14"/>
      <c r="WSL3200" s="14"/>
      <c r="WSM3200" s="14"/>
      <c r="WSN3200" s="14"/>
      <c r="WSO3200" s="14"/>
      <c r="WSP3200" s="14"/>
      <c r="WSQ3200" s="14"/>
      <c r="WSR3200" s="14"/>
      <c r="WSS3200" s="14"/>
      <c r="WST3200" s="14"/>
      <c r="WSU3200" s="14"/>
      <c r="WSV3200" s="14"/>
      <c r="WSW3200" s="14"/>
      <c r="WSX3200" s="14"/>
      <c r="WSY3200" s="14"/>
      <c r="WSZ3200" s="14"/>
      <c r="WTA3200" s="14"/>
      <c r="WTB3200" s="14"/>
      <c r="WTC3200" s="14"/>
      <c r="WTD3200" s="14"/>
      <c r="WTE3200" s="14"/>
      <c r="WTF3200" s="14"/>
      <c r="WTG3200" s="14"/>
      <c r="WTH3200" s="14"/>
      <c r="WTI3200" s="14"/>
      <c r="WTJ3200" s="14"/>
      <c r="WTK3200" s="14"/>
      <c r="WTL3200" s="14"/>
      <c r="WTM3200" s="14"/>
      <c r="WTN3200" s="14"/>
      <c r="WTO3200" s="14"/>
      <c r="WTP3200" s="14"/>
      <c r="WTQ3200" s="14"/>
      <c r="WTR3200" s="14"/>
      <c r="WTS3200" s="14"/>
      <c r="WTT3200" s="14"/>
      <c r="WTU3200" s="14"/>
      <c r="WTV3200" s="14"/>
      <c r="WTW3200" s="14"/>
      <c r="WTX3200" s="14"/>
      <c r="WTY3200" s="14"/>
      <c r="WTZ3200" s="14"/>
      <c r="WUA3200" s="14"/>
      <c r="WUB3200" s="14"/>
      <c r="WUC3200" s="14"/>
      <c r="WUD3200" s="14"/>
      <c r="WUE3200" s="14"/>
      <c r="WUF3200" s="14"/>
      <c r="WUG3200" s="14"/>
      <c r="WUH3200" s="14"/>
      <c r="WUI3200" s="14"/>
      <c r="WUJ3200" s="14"/>
      <c r="WUK3200" s="14"/>
      <c r="WUL3200" s="14"/>
      <c r="WUM3200" s="14"/>
      <c r="WUN3200" s="14"/>
      <c r="WUO3200" s="14"/>
      <c r="WUP3200" s="14"/>
      <c r="WUQ3200" s="14"/>
      <c r="WUR3200" s="14"/>
      <c r="WUS3200" s="14"/>
      <c r="WUT3200" s="14"/>
      <c r="WUU3200" s="14"/>
      <c r="WUV3200" s="14"/>
      <c r="WUW3200" s="14"/>
      <c r="WUX3200" s="14"/>
      <c r="WUY3200" s="14"/>
      <c r="WUZ3200" s="14"/>
      <c r="WVA3200" s="14"/>
      <c r="WVB3200" s="14"/>
      <c r="WVC3200" s="14"/>
      <c r="WVD3200" s="14"/>
      <c r="WVE3200" s="14"/>
      <c r="WVF3200" s="14"/>
      <c r="WVG3200" s="14"/>
      <c r="WVH3200" s="14"/>
      <c r="WVI3200" s="14"/>
      <c r="WVJ3200" s="14"/>
      <c r="WVK3200" s="14"/>
      <c r="WVL3200" s="14"/>
      <c r="WVM3200" s="14"/>
      <c r="WVN3200" s="14"/>
      <c r="WVO3200" s="14"/>
      <c r="WVP3200" s="14"/>
      <c r="WVQ3200" s="14"/>
      <c r="WVR3200" s="14"/>
      <c r="WVS3200" s="14"/>
      <c r="WVT3200" s="14"/>
      <c r="WVU3200" s="14"/>
      <c r="WVV3200" s="14"/>
      <c r="WVW3200" s="14"/>
      <c r="WVX3200" s="14"/>
      <c r="WVY3200" s="14"/>
      <c r="WVZ3200" s="14"/>
      <c r="WWA3200" s="14"/>
      <c r="WWB3200" s="14"/>
      <c r="WWC3200" s="14"/>
      <c r="WWD3200" s="14"/>
      <c r="WWE3200" s="14"/>
      <c r="WWF3200" s="14"/>
      <c r="WWG3200" s="14"/>
      <c r="WWH3200" s="14"/>
      <c r="WWI3200" s="14"/>
      <c r="WWJ3200" s="14"/>
      <c r="WWK3200" s="14"/>
      <c r="WWL3200" s="14"/>
      <c r="WWM3200" s="14"/>
      <c r="WWN3200" s="14"/>
      <c r="WWO3200" s="14"/>
      <c r="WWP3200" s="14"/>
      <c r="WWQ3200" s="14"/>
      <c r="WWR3200" s="14"/>
      <c r="WWS3200" s="14"/>
      <c r="WWT3200" s="14"/>
      <c r="WWU3200" s="14"/>
      <c r="WWV3200" s="14"/>
      <c r="WWW3200" s="14"/>
      <c r="WWX3200" s="14"/>
      <c r="WWY3200" s="14"/>
      <c r="WWZ3200" s="14"/>
      <c r="WXA3200" s="14"/>
      <c r="WXB3200" s="14"/>
      <c r="WXC3200" s="14"/>
      <c r="WXD3200" s="14"/>
      <c r="WXE3200" s="14"/>
      <c r="WXF3200" s="14"/>
      <c r="WXG3200" s="14"/>
      <c r="WXH3200" s="14"/>
      <c r="WXI3200" s="14"/>
      <c r="WXJ3200" s="14"/>
      <c r="WXK3200" s="14"/>
      <c r="WXL3200" s="14"/>
      <c r="WXM3200" s="14"/>
      <c r="WXN3200" s="14"/>
      <c r="WXO3200" s="14"/>
      <c r="WXP3200" s="14"/>
      <c r="WXQ3200" s="14"/>
      <c r="WXR3200" s="14"/>
      <c r="WXS3200" s="14"/>
      <c r="WXT3200" s="14"/>
      <c r="WXU3200" s="14"/>
      <c r="WXV3200" s="14"/>
      <c r="WXW3200" s="14"/>
      <c r="WXX3200" s="14"/>
      <c r="WXY3200" s="14"/>
      <c r="WXZ3200" s="14"/>
      <c r="WYA3200" s="14"/>
      <c r="WYB3200" s="14"/>
      <c r="WYC3200" s="14"/>
      <c r="WYD3200" s="14"/>
      <c r="WYE3200" s="14"/>
      <c r="WYF3200" s="14"/>
      <c r="WYG3200" s="14"/>
      <c r="WYH3200" s="14"/>
      <c r="WYI3200" s="14"/>
      <c r="WYJ3200" s="14"/>
      <c r="WYK3200" s="14"/>
      <c r="WYL3200" s="14"/>
      <c r="WYM3200" s="14"/>
      <c r="WYN3200" s="14"/>
      <c r="WYO3200" s="14"/>
      <c r="WYP3200" s="14"/>
      <c r="WYQ3200" s="14"/>
      <c r="WYR3200" s="14"/>
      <c r="WYS3200" s="14"/>
      <c r="WYT3200" s="14"/>
      <c r="WYU3200" s="14"/>
      <c r="WYV3200" s="14"/>
      <c r="WYW3200" s="14"/>
      <c r="WYX3200" s="14"/>
      <c r="WYY3200" s="14"/>
      <c r="WYZ3200" s="14"/>
      <c r="WZA3200" s="14"/>
      <c r="WZB3200" s="14"/>
      <c r="WZC3200" s="14"/>
      <c r="WZD3200" s="14"/>
      <c r="WZE3200" s="14"/>
      <c r="WZF3200" s="14"/>
      <c r="WZG3200" s="14"/>
      <c r="WZH3200" s="14"/>
      <c r="WZI3200" s="14"/>
      <c r="WZJ3200" s="14"/>
      <c r="WZK3200" s="14"/>
      <c r="WZL3200" s="14"/>
      <c r="WZM3200" s="14"/>
      <c r="WZN3200" s="14"/>
      <c r="WZO3200" s="14"/>
      <c r="WZP3200" s="14"/>
      <c r="WZQ3200" s="14"/>
      <c r="WZR3200" s="14"/>
      <c r="WZS3200" s="14"/>
      <c r="WZT3200" s="14"/>
      <c r="WZU3200" s="14"/>
      <c r="WZV3200" s="14"/>
      <c r="WZW3200" s="14"/>
      <c r="WZX3200" s="14"/>
      <c r="WZY3200" s="14"/>
      <c r="WZZ3200" s="14"/>
      <c r="XAA3200" s="14"/>
      <c r="XAB3200" s="14"/>
      <c r="XAC3200" s="14"/>
      <c r="XAD3200" s="14"/>
      <c r="XAE3200" s="14"/>
      <c r="XAF3200" s="14"/>
      <c r="XAG3200" s="14"/>
      <c r="XAH3200" s="14"/>
      <c r="XAI3200" s="14"/>
      <c r="XAJ3200" s="14"/>
      <c r="XAK3200" s="14"/>
      <c r="XAL3200" s="14"/>
      <c r="XAM3200" s="14"/>
      <c r="XAN3200" s="14"/>
      <c r="XAO3200" s="14"/>
      <c r="XAP3200" s="14"/>
      <c r="XAQ3200" s="14"/>
      <c r="XAR3200" s="14"/>
      <c r="XAS3200" s="14"/>
      <c r="XAT3200" s="14"/>
      <c r="XAU3200" s="14"/>
      <c r="XAV3200" s="14"/>
      <c r="XAW3200" s="14"/>
      <c r="XAX3200" s="14"/>
      <c r="XAY3200" s="14"/>
      <c r="XAZ3200" s="14"/>
      <c r="XBA3200" s="14"/>
      <c r="XBB3200" s="14"/>
      <c r="XBC3200" s="14"/>
      <c r="XBD3200" s="14"/>
      <c r="XBE3200" s="14"/>
      <c r="XBF3200" s="14"/>
      <c r="XBG3200" s="14"/>
      <c r="XBH3200" s="14"/>
      <c r="XBI3200" s="14"/>
      <c r="XBJ3200" s="14"/>
      <c r="XBK3200" s="14"/>
      <c r="XBL3200" s="14"/>
      <c r="XBM3200" s="14"/>
      <c r="XBN3200" s="14"/>
      <c r="XBO3200" s="14"/>
      <c r="XBP3200" s="14"/>
      <c r="XBQ3200" s="14"/>
      <c r="XBR3200" s="14"/>
      <c r="XBS3200" s="14"/>
      <c r="XBT3200" s="14"/>
      <c r="XBU3200" s="14"/>
      <c r="XBV3200" s="14"/>
      <c r="XBW3200" s="14"/>
      <c r="XBX3200" s="14"/>
      <c r="XBY3200" s="14"/>
      <c r="XBZ3200" s="14"/>
      <c r="XCA3200" s="14"/>
      <c r="XCB3200" s="14"/>
      <c r="XCC3200" s="14"/>
      <c r="XCD3200" s="14"/>
      <c r="XCE3200" s="14"/>
      <c r="XCF3200" s="14"/>
      <c r="XCG3200" s="14"/>
      <c r="XCH3200" s="14"/>
      <c r="XCI3200" s="14"/>
      <c r="XCJ3200" s="14"/>
      <c r="XCK3200" s="14"/>
      <c r="XCL3200" s="14"/>
      <c r="XCM3200" s="14"/>
      <c r="XCN3200" s="14"/>
      <c r="XCO3200" s="14"/>
      <c r="XCP3200" s="14"/>
      <c r="XCQ3200" s="14"/>
      <c r="XCR3200" s="14"/>
      <c r="XCS3200" s="14"/>
      <c r="XCT3200" s="14"/>
      <c r="XCU3200" s="14"/>
      <c r="XCV3200" s="14"/>
      <c r="XCW3200" s="14"/>
      <c r="XCX3200" s="14"/>
      <c r="XCY3200" s="14"/>
      <c r="XCZ3200" s="14"/>
      <c r="XDA3200" s="14"/>
      <c r="XDB3200" s="14"/>
      <c r="XDC3200" s="14"/>
      <c r="XDD3200" s="14"/>
      <c r="XDE3200" s="14"/>
      <c r="XDF3200" s="14"/>
      <c r="XDG3200" s="14"/>
      <c r="XDH3200" s="14"/>
      <c r="XDI3200" s="14"/>
      <c r="XDJ3200" s="14"/>
      <c r="XDK3200" s="14"/>
      <c r="XDL3200" s="14"/>
      <c r="XDM3200" s="14"/>
      <c r="XDN3200" s="14"/>
      <c r="XDO3200" s="14"/>
      <c r="XDP3200" s="14"/>
      <c r="XDQ3200" s="14"/>
      <c r="XDR3200" s="14"/>
      <c r="XDS3200" s="14"/>
      <c r="XDT3200" s="14"/>
      <c r="XDU3200" s="14"/>
      <c r="XDV3200" s="14"/>
      <c r="XDW3200" s="14"/>
      <c r="XDX3200" s="14"/>
      <c r="XDY3200" s="14"/>
      <c r="XDZ3200" s="14"/>
      <c r="XEA3200" s="14"/>
      <c r="XEB3200" s="14"/>
      <c r="XEC3200" s="14"/>
      <c r="XED3200" s="14"/>
      <c r="XEE3200" s="14"/>
      <c r="XEF3200" s="14"/>
      <c r="XEG3200" s="14"/>
      <c r="XEH3200" s="14"/>
      <c r="XEI3200" s="14"/>
      <c r="XEJ3200" s="14"/>
      <c r="XEK3200" s="14"/>
      <c r="XEL3200" s="14"/>
      <c r="XEM3200" s="14"/>
      <c r="XEN3200" s="14"/>
      <c r="XEO3200" s="14"/>
      <c r="XEP3200" s="14"/>
      <c r="XEQ3200" s="14"/>
      <c r="XER3200" s="14"/>
      <c r="XES3200" s="14"/>
      <c r="XET3200" s="14"/>
      <c r="XEU3200" s="14"/>
      <c r="XEV3200" s="14"/>
      <c r="XEW3200" s="14"/>
      <c r="XEX3200" s="14"/>
      <c r="XEY3200" s="14"/>
      <c r="XEZ3200" s="14"/>
      <c r="XFA3200" s="14"/>
    </row>
    <row r="3201" spans="1:16381" ht="23.25" hidden="1" customHeight="1" x14ac:dyDescent="0.25">
      <c r="A3201" s="68" t="s">
        <v>6270</v>
      </c>
      <c r="B3201" s="68">
        <v>5009</v>
      </c>
      <c r="C3201" s="333" t="s">
        <v>3143</v>
      </c>
      <c r="D3201" s="68">
        <v>1973</v>
      </c>
      <c r="E3201" s="108" t="s">
        <v>2932</v>
      </c>
      <c r="F3201" s="68" t="s">
        <v>2933</v>
      </c>
      <c r="G3201" s="25">
        <v>5</v>
      </c>
      <c r="H3201" s="25">
        <v>4</v>
      </c>
      <c r="I3201" s="170">
        <v>3337.4</v>
      </c>
      <c r="J3201" s="137">
        <v>3271.2</v>
      </c>
      <c r="K3201" s="170">
        <v>3271.2</v>
      </c>
      <c r="L3201" s="287">
        <v>147</v>
      </c>
      <c r="M3201" s="173">
        <f>R3201+T3201+V3201+X3201+Z3201+AB3201+AE3201+AF3201</f>
        <v>4710760</v>
      </c>
      <c r="N3201" s="137"/>
      <c r="O3201" s="135"/>
      <c r="P3201" s="137"/>
      <c r="Q3201" s="137">
        <f>M3201</f>
        <v>4710760</v>
      </c>
      <c r="R3201" s="137">
        <v>4710760</v>
      </c>
      <c r="S3201" s="30"/>
      <c r="T3201" s="137"/>
      <c r="U3201" s="137"/>
      <c r="V3201" s="137"/>
      <c r="W3201" s="137"/>
      <c r="X3201" s="137"/>
      <c r="Y3201" s="137"/>
      <c r="Z3201" s="137"/>
      <c r="AA3201" s="137"/>
      <c r="AB3201" s="137"/>
      <c r="AC3201" s="137"/>
      <c r="AD3201" s="137"/>
      <c r="AE3201" s="137"/>
      <c r="AF3201" s="137"/>
      <c r="AG3201" s="337">
        <v>2025</v>
      </c>
      <c r="AH3201" s="128" t="s">
        <v>3050</v>
      </c>
      <c r="AI3201" s="128"/>
      <c r="AJ3201" s="134">
        <f t="shared" ca="1" si="644"/>
        <v>3090</v>
      </c>
      <c r="AK3201" s="35" t="s">
        <v>153</v>
      </c>
      <c r="AL3201" s="134" t="str">
        <f t="shared" ca="1" si="647"/>
        <v>3090.</v>
      </c>
      <c r="AM3201" s="140"/>
      <c r="AN3201" s="299"/>
      <c r="AO3201" s="193"/>
      <c r="AP3201" s="14"/>
      <c r="AQ3201" s="14"/>
      <c r="AR3201" s="14"/>
      <c r="AS3201" s="14"/>
      <c r="AT3201" s="14"/>
      <c r="AU3201" s="14"/>
      <c r="AV3201" s="14"/>
      <c r="AW3201" s="14"/>
      <c r="AX3201" s="14"/>
      <c r="AY3201" s="14"/>
      <c r="AZ3201" s="14"/>
      <c r="BA3201" s="14"/>
      <c r="BB3201" s="14"/>
      <c r="BC3201" s="14"/>
      <c r="BD3201" s="14"/>
      <c r="BE3201" s="14"/>
      <c r="BF3201" s="14"/>
      <c r="BG3201" s="14"/>
      <c r="BH3201" s="14"/>
      <c r="BI3201" s="14"/>
      <c r="BJ3201" s="14"/>
      <c r="BK3201" s="14"/>
      <c r="BL3201" s="14"/>
      <c r="BM3201" s="14"/>
      <c r="BN3201" s="14"/>
      <c r="BO3201" s="14"/>
      <c r="BP3201" s="14"/>
      <c r="BQ3201" s="14"/>
      <c r="BR3201" s="14"/>
      <c r="BS3201" s="14"/>
      <c r="BT3201" s="14"/>
      <c r="BU3201" s="14"/>
      <c r="BV3201" s="14"/>
      <c r="BW3201" s="14"/>
      <c r="BX3201" s="14"/>
      <c r="BY3201" s="14"/>
      <c r="BZ3201" s="14"/>
      <c r="CA3201" s="14"/>
      <c r="CB3201" s="14"/>
      <c r="CC3201" s="14"/>
      <c r="CD3201" s="14"/>
      <c r="CE3201" s="14"/>
      <c r="CF3201" s="14"/>
      <c r="CG3201" s="14"/>
      <c r="CH3201" s="14"/>
      <c r="CI3201" s="14"/>
      <c r="CJ3201" s="14"/>
      <c r="CK3201" s="14"/>
      <c r="CL3201" s="14"/>
      <c r="CM3201" s="14"/>
      <c r="CN3201" s="14"/>
      <c r="CO3201" s="14"/>
      <c r="CP3201" s="14"/>
      <c r="CQ3201" s="14"/>
      <c r="CR3201" s="14"/>
      <c r="CS3201" s="14"/>
      <c r="CT3201" s="14"/>
      <c r="CU3201" s="14"/>
      <c r="CV3201" s="14"/>
      <c r="CW3201" s="14"/>
      <c r="CX3201" s="14"/>
      <c r="CY3201" s="14"/>
      <c r="CZ3201" s="14"/>
      <c r="DA3201" s="14"/>
      <c r="DB3201" s="14"/>
      <c r="DC3201" s="14"/>
      <c r="DD3201" s="14"/>
      <c r="DE3201" s="14"/>
      <c r="DF3201" s="14"/>
      <c r="DG3201" s="14"/>
      <c r="DH3201" s="14"/>
      <c r="DI3201" s="14"/>
      <c r="DJ3201" s="14"/>
      <c r="DK3201" s="14"/>
      <c r="DL3201" s="14"/>
      <c r="DM3201" s="14"/>
      <c r="DN3201" s="14"/>
      <c r="DO3201" s="14"/>
      <c r="DP3201" s="14"/>
      <c r="DQ3201" s="14"/>
      <c r="DR3201" s="14"/>
      <c r="DS3201" s="14"/>
      <c r="DT3201" s="14"/>
      <c r="DU3201" s="14"/>
      <c r="DV3201" s="14"/>
      <c r="DW3201" s="14"/>
      <c r="DX3201" s="14"/>
      <c r="DY3201" s="14"/>
      <c r="DZ3201" s="14"/>
      <c r="EA3201" s="14"/>
      <c r="EB3201" s="14"/>
      <c r="EC3201" s="14"/>
      <c r="ED3201" s="14"/>
      <c r="EE3201" s="14"/>
      <c r="EF3201" s="14"/>
      <c r="EG3201" s="14"/>
      <c r="EH3201" s="14"/>
      <c r="EI3201" s="14"/>
      <c r="EJ3201" s="14"/>
      <c r="EK3201" s="14"/>
      <c r="EL3201" s="14"/>
      <c r="EM3201" s="14"/>
      <c r="EN3201" s="14"/>
      <c r="EO3201" s="14"/>
      <c r="EP3201" s="14"/>
      <c r="EQ3201" s="14"/>
      <c r="ER3201" s="14"/>
      <c r="ES3201" s="14"/>
      <c r="ET3201" s="14"/>
      <c r="EU3201" s="14"/>
      <c r="EV3201" s="14"/>
      <c r="EW3201" s="14"/>
      <c r="EX3201" s="14"/>
      <c r="EY3201" s="14"/>
      <c r="EZ3201" s="14"/>
      <c r="FA3201" s="14"/>
      <c r="FB3201" s="14"/>
      <c r="FC3201" s="14"/>
      <c r="FD3201" s="14"/>
      <c r="FE3201" s="14"/>
      <c r="FF3201" s="14"/>
      <c r="FG3201" s="14"/>
      <c r="FH3201" s="14"/>
      <c r="FI3201" s="14"/>
      <c r="FJ3201" s="14"/>
      <c r="FK3201" s="14"/>
      <c r="FL3201" s="14"/>
      <c r="FM3201" s="14"/>
      <c r="FN3201" s="14"/>
      <c r="FO3201" s="14"/>
      <c r="FP3201" s="14"/>
      <c r="FQ3201" s="14"/>
      <c r="FR3201" s="14"/>
      <c r="FS3201" s="14"/>
      <c r="FT3201" s="14"/>
      <c r="FU3201" s="14"/>
      <c r="FV3201" s="14"/>
      <c r="FW3201" s="14"/>
      <c r="FX3201" s="14"/>
      <c r="FY3201" s="14"/>
      <c r="FZ3201" s="14"/>
      <c r="GA3201" s="14"/>
      <c r="GB3201" s="14"/>
      <c r="GC3201" s="14"/>
      <c r="GD3201" s="14"/>
      <c r="GE3201" s="14"/>
      <c r="GF3201" s="14"/>
      <c r="GG3201" s="14"/>
      <c r="GH3201" s="14"/>
      <c r="GI3201" s="14"/>
      <c r="GJ3201" s="14"/>
      <c r="GK3201" s="14"/>
      <c r="GL3201" s="14"/>
      <c r="GM3201" s="14"/>
      <c r="GN3201" s="14"/>
      <c r="GO3201" s="14"/>
      <c r="GP3201" s="14"/>
      <c r="GQ3201" s="14"/>
      <c r="GR3201" s="14"/>
      <c r="GS3201" s="14"/>
      <c r="GT3201" s="14"/>
      <c r="GU3201" s="14"/>
      <c r="GV3201" s="14"/>
      <c r="GW3201" s="14"/>
      <c r="GX3201" s="14"/>
      <c r="GY3201" s="14"/>
      <c r="GZ3201" s="14"/>
      <c r="HA3201" s="14"/>
      <c r="HB3201" s="14"/>
      <c r="HC3201" s="14"/>
      <c r="HD3201" s="14"/>
      <c r="HE3201" s="14"/>
      <c r="HF3201" s="14"/>
      <c r="HG3201" s="14"/>
      <c r="HH3201" s="14"/>
      <c r="HI3201" s="14"/>
      <c r="HJ3201" s="14"/>
      <c r="HK3201" s="14"/>
      <c r="HL3201" s="14"/>
      <c r="HM3201" s="14"/>
      <c r="HN3201" s="14"/>
      <c r="HO3201" s="14"/>
      <c r="HP3201" s="14"/>
      <c r="HQ3201" s="14"/>
      <c r="HR3201" s="14"/>
      <c r="HS3201" s="14"/>
      <c r="HT3201" s="14"/>
      <c r="HU3201" s="14"/>
      <c r="HV3201" s="14"/>
      <c r="HW3201" s="14"/>
      <c r="HX3201" s="14"/>
      <c r="HY3201" s="14"/>
      <c r="HZ3201" s="14"/>
      <c r="IA3201" s="14"/>
      <c r="IB3201" s="14"/>
      <c r="IC3201" s="14"/>
      <c r="ID3201" s="14"/>
      <c r="IE3201" s="14"/>
      <c r="IF3201" s="14"/>
      <c r="IG3201" s="14"/>
      <c r="IH3201" s="14"/>
      <c r="II3201" s="14"/>
      <c r="IJ3201" s="14"/>
      <c r="IK3201" s="14"/>
      <c r="IL3201" s="14"/>
      <c r="IM3201" s="14"/>
      <c r="IN3201" s="14"/>
      <c r="IO3201" s="14"/>
      <c r="IP3201" s="14"/>
      <c r="IQ3201" s="14"/>
      <c r="IR3201" s="14"/>
      <c r="IS3201" s="14"/>
      <c r="IT3201" s="14"/>
      <c r="IU3201" s="14"/>
      <c r="IV3201" s="14"/>
      <c r="IW3201" s="14"/>
      <c r="IX3201" s="14"/>
      <c r="IY3201" s="14"/>
      <c r="IZ3201" s="14"/>
      <c r="JA3201" s="14"/>
      <c r="JB3201" s="14"/>
      <c r="JC3201" s="14"/>
      <c r="JD3201" s="14"/>
      <c r="JE3201" s="14"/>
      <c r="JF3201" s="14"/>
      <c r="JG3201" s="14"/>
      <c r="JH3201" s="14"/>
      <c r="JI3201" s="14"/>
      <c r="JJ3201" s="14"/>
      <c r="JK3201" s="14"/>
      <c r="JL3201" s="14"/>
      <c r="JM3201" s="14"/>
      <c r="JN3201" s="14"/>
      <c r="JO3201" s="14"/>
      <c r="JP3201" s="14"/>
      <c r="JQ3201" s="14"/>
      <c r="JR3201" s="14"/>
      <c r="JS3201" s="14"/>
      <c r="JT3201" s="14"/>
      <c r="JU3201" s="14"/>
      <c r="JV3201" s="14"/>
      <c r="JW3201" s="14"/>
      <c r="JX3201" s="14"/>
      <c r="JY3201" s="14"/>
      <c r="JZ3201" s="14"/>
      <c r="KA3201" s="14"/>
      <c r="KB3201" s="14"/>
      <c r="KC3201" s="14"/>
      <c r="KD3201" s="14"/>
      <c r="KE3201" s="14"/>
      <c r="KF3201" s="14"/>
      <c r="KG3201" s="14"/>
      <c r="KH3201" s="14"/>
      <c r="KI3201" s="14"/>
      <c r="KJ3201" s="14"/>
      <c r="KK3201" s="14"/>
      <c r="KL3201" s="14"/>
      <c r="KM3201" s="14"/>
      <c r="KN3201" s="14"/>
      <c r="KO3201" s="14"/>
      <c r="KP3201" s="14"/>
      <c r="KQ3201" s="14"/>
      <c r="KR3201" s="14"/>
      <c r="KS3201" s="14"/>
      <c r="KT3201" s="14"/>
      <c r="KU3201" s="14"/>
      <c r="KV3201" s="14"/>
      <c r="KW3201" s="14"/>
      <c r="KX3201" s="14"/>
      <c r="KY3201" s="14"/>
      <c r="KZ3201" s="14"/>
      <c r="LA3201" s="14"/>
      <c r="LB3201" s="14"/>
      <c r="LC3201" s="14"/>
      <c r="LD3201" s="14"/>
      <c r="LE3201" s="14"/>
      <c r="LF3201" s="14"/>
      <c r="LG3201" s="14"/>
      <c r="LH3201" s="14"/>
      <c r="LI3201" s="14"/>
      <c r="LJ3201" s="14"/>
      <c r="LK3201" s="14"/>
      <c r="LL3201" s="14"/>
      <c r="LM3201" s="14"/>
      <c r="LN3201" s="14"/>
      <c r="LO3201" s="14"/>
      <c r="LP3201" s="14"/>
      <c r="LQ3201" s="14"/>
      <c r="LR3201" s="14"/>
      <c r="LS3201" s="14"/>
      <c r="LT3201" s="14"/>
      <c r="LU3201" s="14"/>
      <c r="LV3201" s="14"/>
      <c r="LW3201" s="14"/>
      <c r="LX3201" s="14"/>
      <c r="LY3201" s="14"/>
      <c r="LZ3201" s="14"/>
      <c r="MA3201" s="14"/>
      <c r="MB3201" s="14"/>
      <c r="MC3201" s="14"/>
      <c r="MD3201" s="14"/>
      <c r="ME3201" s="14"/>
      <c r="MF3201" s="14"/>
      <c r="MG3201" s="14"/>
      <c r="MH3201" s="14"/>
      <c r="MI3201" s="14"/>
      <c r="MJ3201" s="14"/>
      <c r="MK3201" s="14"/>
      <c r="ML3201" s="14"/>
      <c r="MM3201" s="14"/>
      <c r="MN3201" s="14"/>
      <c r="MO3201" s="14"/>
      <c r="MP3201" s="14"/>
      <c r="MQ3201" s="14"/>
      <c r="MR3201" s="14"/>
      <c r="MS3201" s="14"/>
      <c r="MT3201" s="14"/>
      <c r="MU3201" s="14"/>
      <c r="MV3201" s="14"/>
      <c r="MW3201" s="14"/>
      <c r="MX3201" s="14"/>
      <c r="MY3201" s="14"/>
      <c r="MZ3201" s="14"/>
      <c r="NA3201" s="14"/>
      <c r="NB3201" s="14"/>
      <c r="NC3201" s="14"/>
      <c r="ND3201" s="14"/>
      <c r="NE3201" s="14"/>
      <c r="NF3201" s="14"/>
      <c r="NG3201" s="14"/>
      <c r="NH3201" s="14"/>
      <c r="NI3201" s="14"/>
      <c r="NJ3201" s="14"/>
      <c r="NK3201" s="14"/>
      <c r="NL3201" s="14"/>
      <c r="NM3201" s="14"/>
      <c r="NN3201" s="14"/>
      <c r="NO3201" s="14"/>
      <c r="NP3201" s="14"/>
      <c r="NQ3201" s="14"/>
      <c r="NR3201" s="14"/>
      <c r="NS3201" s="14"/>
      <c r="NT3201" s="14"/>
      <c r="NU3201" s="14"/>
      <c r="NV3201" s="14"/>
      <c r="NW3201" s="14"/>
      <c r="NX3201" s="14"/>
      <c r="NY3201" s="14"/>
      <c r="NZ3201" s="14"/>
      <c r="OA3201" s="14"/>
      <c r="OB3201" s="14"/>
      <c r="OC3201" s="14"/>
      <c r="OD3201" s="14"/>
      <c r="OE3201" s="14"/>
      <c r="OF3201" s="14"/>
      <c r="OG3201" s="14"/>
      <c r="OH3201" s="14"/>
      <c r="OI3201" s="14"/>
      <c r="OJ3201" s="14"/>
      <c r="OK3201" s="14"/>
      <c r="OL3201" s="14"/>
      <c r="OM3201" s="14"/>
      <c r="ON3201" s="14"/>
      <c r="OO3201" s="14"/>
      <c r="OP3201" s="14"/>
      <c r="OQ3201" s="14"/>
      <c r="OR3201" s="14"/>
      <c r="OS3201" s="14"/>
      <c r="OT3201" s="14"/>
      <c r="OU3201" s="14"/>
      <c r="OV3201" s="14"/>
      <c r="OW3201" s="14"/>
      <c r="OX3201" s="14"/>
      <c r="OY3201" s="14"/>
      <c r="OZ3201" s="14"/>
      <c r="PA3201" s="14"/>
      <c r="PB3201" s="14"/>
      <c r="PC3201" s="14"/>
      <c r="PD3201" s="14"/>
      <c r="PE3201" s="14"/>
      <c r="PF3201" s="14"/>
      <c r="PG3201" s="14"/>
      <c r="PH3201" s="14"/>
      <c r="PI3201" s="14"/>
      <c r="PJ3201" s="14"/>
      <c r="PK3201" s="14"/>
      <c r="PL3201" s="14"/>
      <c r="PM3201" s="14"/>
      <c r="PN3201" s="14"/>
      <c r="PO3201" s="14"/>
      <c r="PP3201" s="14"/>
      <c r="PQ3201" s="14"/>
      <c r="PR3201" s="14"/>
      <c r="PS3201" s="14"/>
      <c r="PT3201" s="14"/>
      <c r="PU3201" s="14"/>
      <c r="PV3201" s="14"/>
      <c r="PW3201" s="14"/>
      <c r="PX3201" s="14"/>
      <c r="PY3201" s="14"/>
      <c r="PZ3201" s="14"/>
      <c r="QA3201" s="14"/>
      <c r="QB3201" s="14"/>
      <c r="QC3201" s="14"/>
      <c r="QD3201" s="14"/>
      <c r="QE3201" s="14"/>
      <c r="QF3201" s="14"/>
      <c r="QG3201" s="14"/>
      <c r="QH3201" s="14"/>
      <c r="QI3201" s="14"/>
      <c r="QJ3201" s="14"/>
      <c r="QK3201" s="14"/>
      <c r="QL3201" s="14"/>
      <c r="QM3201" s="14"/>
      <c r="QN3201" s="14"/>
      <c r="QO3201" s="14"/>
      <c r="QP3201" s="14"/>
      <c r="QQ3201" s="14"/>
      <c r="QR3201" s="14"/>
      <c r="QS3201" s="14"/>
      <c r="QT3201" s="14"/>
      <c r="QU3201" s="14"/>
      <c r="QV3201" s="14"/>
      <c r="QW3201" s="14"/>
      <c r="QX3201" s="14"/>
      <c r="QY3201" s="14"/>
      <c r="QZ3201" s="14"/>
      <c r="RA3201" s="14"/>
      <c r="RB3201" s="14"/>
      <c r="RC3201" s="14"/>
      <c r="RD3201" s="14"/>
      <c r="RE3201" s="14"/>
      <c r="RF3201" s="14"/>
      <c r="RG3201" s="14"/>
      <c r="RH3201" s="14"/>
      <c r="RI3201" s="14"/>
      <c r="RJ3201" s="14"/>
      <c r="RK3201" s="14"/>
      <c r="RL3201" s="14"/>
      <c r="RM3201" s="14"/>
      <c r="RN3201" s="14"/>
      <c r="RO3201" s="14"/>
      <c r="RP3201" s="14"/>
      <c r="RQ3201" s="14"/>
      <c r="RR3201" s="14"/>
      <c r="RS3201" s="14"/>
      <c r="RT3201" s="14"/>
      <c r="RU3201" s="14"/>
      <c r="RV3201" s="14"/>
      <c r="RW3201" s="14"/>
      <c r="RX3201" s="14"/>
      <c r="RY3201" s="14"/>
      <c r="RZ3201" s="14"/>
      <c r="SA3201" s="14"/>
      <c r="SB3201" s="14"/>
      <c r="SC3201" s="14"/>
      <c r="SD3201" s="14"/>
      <c r="SE3201" s="14"/>
      <c r="SF3201" s="14"/>
      <c r="SG3201" s="14"/>
      <c r="SH3201" s="14"/>
      <c r="SI3201" s="14"/>
      <c r="SJ3201" s="14"/>
      <c r="SK3201" s="14"/>
      <c r="SL3201" s="14"/>
      <c r="SM3201" s="14"/>
      <c r="SN3201" s="14"/>
      <c r="SO3201" s="14"/>
      <c r="SP3201" s="14"/>
      <c r="SQ3201" s="14"/>
      <c r="SR3201" s="14"/>
      <c r="SS3201" s="14"/>
      <c r="ST3201" s="14"/>
      <c r="SU3201" s="14"/>
      <c r="SV3201" s="14"/>
      <c r="SW3201" s="14"/>
      <c r="SX3201" s="14"/>
      <c r="SY3201" s="14"/>
      <c r="SZ3201" s="14"/>
      <c r="TA3201" s="14"/>
      <c r="TB3201" s="14"/>
      <c r="TC3201" s="14"/>
      <c r="TD3201" s="14"/>
      <c r="TE3201" s="14"/>
      <c r="TF3201" s="14"/>
      <c r="TG3201" s="14"/>
      <c r="TH3201" s="14"/>
      <c r="TI3201" s="14"/>
      <c r="TJ3201" s="14"/>
      <c r="TK3201" s="14"/>
      <c r="TL3201" s="14"/>
      <c r="TM3201" s="14"/>
      <c r="TN3201" s="14"/>
      <c r="TO3201" s="14"/>
      <c r="TP3201" s="14"/>
      <c r="TQ3201" s="14"/>
      <c r="TR3201" s="14"/>
      <c r="TS3201" s="14"/>
      <c r="TT3201" s="14"/>
      <c r="TU3201" s="14"/>
      <c r="TV3201" s="14"/>
      <c r="TW3201" s="14"/>
      <c r="TX3201" s="14"/>
      <c r="TY3201" s="14"/>
      <c r="TZ3201" s="14"/>
      <c r="UA3201" s="14"/>
      <c r="UB3201" s="14"/>
      <c r="UC3201" s="14"/>
      <c r="UD3201" s="14"/>
      <c r="UE3201" s="14"/>
      <c r="UF3201" s="14"/>
      <c r="UG3201" s="14"/>
      <c r="UH3201" s="14"/>
      <c r="UI3201" s="14"/>
      <c r="UJ3201" s="14"/>
      <c r="UK3201" s="14"/>
      <c r="UL3201" s="14"/>
      <c r="UM3201" s="14"/>
      <c r="UN3201" s="14"/>
      <c r="UO3201" s="14"/>
      <c r="UP3201" s="14"/>
      <c r="UQ3201" s="14"/>
      <c r="UR3201" s="14"/>
      <c r="US3201" s="14"/>
      <c r="UT3201" s="14"/>
      <c r="UU3201" s="14"/>
      <c r="UV3201" s="14"/>
      <c r="UW3201" s="14"/>
      <c r="UX3201" s="14"/>
      <c r="UY3201" s="14"/>
      <c r="UZ3201" s="14"/>
      <c r="VA3201" s="14"/>
      <c r="VB3201" s="14"/>
      <c r="VC3201" s="14"/>
      <c r="VD3201" s="14"/>
      <c r="VE3201" s="14"/>
      <c r="VF3201" s="14"/>
      <c r="VG3201" s="14"/>
      <c r="VH3201" s="14"/>
      <c r="VI3201" s="14"/>
      <c r="VJ3201" s="14"/>
      <c r="VK3201" s="14"/>
      <c r="VL3201" s="14"/>
      <c r="VM3201" s="14"/>
      <c r="VN3201" s="14"/>
      <c r="VO3201" s="14"/>
      <c r="VP3201" s="14"/>
      <c r="VQ3201" s="14"/>
      <c r="VR3201" s="14"/>
      <c r="VS3201" s="14"/>
      <c r="VT3201" s="14"/>
      <c r="VU3201" s="14"/>
      <c r="VV3201" s="14"/>
      <c r="VW3201" s="14"/>
      <c r="VX3201" s="14"/>
      <c r="VY3201" s="14"/>
      <c r="VZ3201" s="14"/>
      <c r="WA3201" s="14"/>
      <c r="WB3201" s="14"/>
      <c r="WC3201" s="14"/>
      <c r="WD3201" s="14"/>
      <c r="WE3201" s="14"/>
      <c r="WF3201" s="14"/>
      <c r="WG3201" s="14"/>
      <c r="WH3201" s="14"/>
      <c r="WI3201" s="14"/>
      <c r="WJ3201" s="14"/>
      <c r="WK3201" s="14"/>
      <c r="WL3201" s="14"/>
      <c r="WM3201" s="14"/>
      <c r="WN3201" s="14"/>
      <c r="WO3201" s="14"/>
      <c r="WP3201" s="14"/>
      <c r="WQ3201" s="14"/>
      <c r="WR3201" s="14"/>
      <c r="WS3201" s="14"/>
      <c r="WT3201" s="14"/>
      <c r="WU3201" s="14"/>
      <c r="WV3201" s="14"/>
      <c r="WW3201" s="14"/>
      <c r="WX3201" s="14"/>
      <c r="WY3201" s="14"/>
      <c r="WZ3201" s="14"/>
      <c r="XA3201" s="14"/>
      <c r="XB3201" s="14"/>
      <c r="XC3201" s="14"/>
      <c r="XD3201" s="14"/>
      <c r="XE3201" s="14"/>
      <c r="XF3201" s="14"/>
      <c r="XG3201" s="14"/>
      <c r="XH3201" s="14"/>
      <c r="XI3201" s="14"/>
      <c r="XJ3201" s="14"/>
      <c r="XK3201" s="14"/>
      <c r="XL3201" s="14"/>
      <c r="XM3201" s="14"/>
      <c r="XN3201" s="14"/>
      <c r="XO3201" s="14"/>
      <c r="XP3201" s="14"/>
      <c r="XQ3201" s="14"/>
      <c r="XR3201" s="14"/>
      <c r="XS3201" s="14"/>
      <c r="XT3201" s="14"/>
      <c r="XU3201" s="14"/>
      <c r="XV3201" s="14"/>
      <c r="XW3201" s="14"/>
      <c r="XX3201" s="14"/>
      <c r="XY3201" s="14"/>
      <c r="XZ3201" s="14"/>
      <c r="YA3201" s="14"/>
      <c r="YB3201" s="14"/>
      <c r="YC3201" s="14"/>
      <c r="YD3201" s="14"/>
      <c r="YE3201" s="14"/>
      <c r="YF3201" s="14"/>
      <c r="YG3201" s="14"/>
      <c r="YH3201" s="14"/>
      <c r="YI3201" s="14"/>
      <c r="YJ3201" s="14"/>
      <c r="YK3201" s="14"/>
      <c r="YL3201" s="14"/>
      <c r="YM3201" s="14"/>
      <c r="YN3201" s="14"/>
      <c r="YO3201" s="14"/>
      <c r="YP3201" s="14"/>
      <c r="YQ3201" s="14"/>
      <c r="YR3201" s="14"/>
      <c r="YS3201" s="14"/>
      <c r="YT3201" s="14"/>
      <c r="YU3201" s="14"/>
      <c r="YV3201" s="14"/>
      <c r="YW3201" s="14"/>
      <c r="YX3201" s="14"/>
      <c r="YY3201" s="14"/>
      <c r="YZ3201" s="14"/>
      <c r="ZA3201" s="14"/>
      <c r="ZB3201" s="14"/>
      <c r="ZC3201" s="14"/>
      <c r="ZD3201" s="14"/>
      <c r="ZE3201" s="14"/>
      <c r="ZF3201" s="14"/>
      <c r="ZG3201" s="14"/>
      <c r="ZH3201" s="14"/>
      <c r="ZI3201" s="14"/>
      <c r="ZJ3201" s="14"/>
      <c r="ZK3201" s="14"/>
      <c r="ZL3201" s="14"/>
      <c r="ZM3201" s="14"/>
      <c r="ZN3201" s="14"/>
      <c r="ZO3201" s="14"/>
      <c r="ZP3201" s="14"/>
      <c r="ZQ3201" s="14"/>
      <c r="ZR3201" s="14"/>
      <c r="ZS3201" s="14"/>
      <c r="ZT3201" s="14"/>
      <c r="ZU3201" s="14"/>
      <c r="ZV3201" s="14"/>
      <c r="ZW3201" s="14"/>
      <c r="ZX3201" s="14"/>
      <c r="ZY3201" s="14"/>
      <c r="ZZ3201" s="14"/>
      <c r="AAA3201" s="14"/>
      <c r="AAB3201" s="14"/>
      <c r="AAC3201" s="14"/>
      <c r="AAD3201" s="14"/>
      <c r="AAE3201" s="14"/>
      <c r="AAF3201" s="14"/>
      <c r="AAG3201" s="14"/>
      <c r="AAH3201" s="14"/>
      <c r="AAI3201" s="14"/>
      <c r="AAJ3201" s="14"/>
      <c r="AAK3201" s="14"/>
      <c r="AAL3201" s="14"/>
      <c r="AAM3201" s="14"/>
      <c r="AAN3201" s="14"/>
      <c r="AAO3201" s="14"/>
      <c r="AAP3201" s="14"/>
      <c r="AAQ3201" s="14"/>
      <c r="AAR3201" s="14"/>
      <c r="AAS3201" s="14"/>
      <c r="AAT3201" s="14"/>
      <c r="AAU3201" s="14"/>
      <c r="AAV3201" s="14"/>
      <c r="AAW3201" s="14"/>
      <c r="AAX3201" s="14"/>
      <c r="AAY3201" s="14"/>
      <c r="AAZ3201" s="14"/>
      <c r="ABA3201" s="14"/>
      <c r="ABB3201" s="14"/>
      <c r="ABC3201" s="14"/>
      <c r="ABD3201" s="14"/>
      <c r="ABE3201" s="14"/>
      <c r="ABF3201" s="14"/>
      <c r="ABG3201" s="14"/>
      <c r="ABH3201" s="14"/>
      <c r="ABI3201" s="14"/>
      <c r="ABJ3201" s="14"/>
      <c r="ABK3201" s="14"/>
      <c r="ABL3201" s="14"/>
      <c r="ABM3201" s="14"/>
      <c r="ABN3201" s="14"/>
      <c r="ABO3201" s="14"/>
      <c r="ABP3201" s="14"/>
      <c r="ABQ3201" s="14"/>
      <c r="ABR3201" s="14"/>
      <c r="ABS3201" s="14"/>
      <c r="ABT3201" s="14"/>
      <c r="ABU3201" s="14"/>
      <c r="ABV3201" s="14"/>
      <c r="ABW3201" s="14"/>
      <c r="ABX3201" s="14"/>
      <c r="ABY3201" s="14"/>
      <c r="ABZ3201" s="14"/>
      <c r="ACA3201" s="14"/>
      <c r="ACB3201" s="14"/>
      <c r="ACC3201" s="14"/>
      <c r="ACD3201" s="14"/>
      <c r="ACE3201" s="14"/>
      <c r="ACF3201" s="14"/>
      <c r="ACG3201" s="14"/>
      <c r="ACH3201" s="14"/>
      <c r="ACI3201" s="14"/>
      <c r="ACJ3201" s="14"/>
      <c r="ACK3201" s="14"/>
      <c r="ACL3201" s="14"/>
      <c r="ACM3201" s="14"/>
      <c r="ACN3201" s="14"/>
      <c r="ACO3201" s="14"/>
      <c r="ACP3201" s="14"/>
      <c r="ACQ3201" s="14"/>
      <c r="ACR3201" s="14"/>
      <c r="ACS3201" s="14"/>
      <c r="ACT3201" s="14"/>
      <c r="ACU3201" s="14"/>
      <c r="ACV3201" s="14"/>
      <c r="ACW3201" s="14"/>
      <c r="ACX3201" s="14"/>
      <c r="ACY3201" s="14"/>
      <c r="ACZ3201" s="14"/>
      <c r="ADA3201" s="14"/>
      <c r="ADB3201" s="14"/>
      <c r="ADC3201" s="14"/>
      <c r="ADD3201" s="14"/>
      <c r="ADE3201" s="14"/>
      <c r="ADF3201" s="14"/>
      <c r="ADG3201" s="14"/>
      <c r="ADH3201" s="14"/>
      <c r="ADI3201" s="14"/>
      <c r="ADJ3201" s="14"/>
      <c r="ADK3201" s="14"/>
      <c r="ADL3201" s="14"/>
      <c r="ADM3201" s="14"/>
      <c r="ADN3201" s="14"/>
      <c r="ADO3201" s="14"/>
      <c r="ADP3201" s="14"/>
      <c r="ADQ3201" s="14"/>
      <c r="ADR3201" s="14"/>
      <c r="ADS3201" s="14"/>
      <c r="ADT3201" s="14"/>
      <c r="ADU3201" s="14"/>
      <c r="ADV3201" s="14"/>
      <c r="ADW3201" s="14"/>
      <c r="ADX3201" s="14"/>
      <c r="ADY3201" s="14"/>
      <c r="ADZ3201" s="14"/>
      <c r="AEA3201" s="14"/>
      <c r="AEB3201" s="14"/>
      <c r="AEC3201" s="14"/>
      <c r="AED3201" s="14"/>
      <c r="AEE3201" s="14"/>
      <c r="AEF3201" s="14"/>
      <c r="AEG3201" s="14"/>
      <c r="AEH3201" s="14"/>
      <c r="AEI3201" s="14"/>
      <c r="AEJ3201" s="14"/>
      <c r="AEK3201" s="14"/>
      <c r="AEL3201" s="14"/>
      <c r="AEM3201" s="14"/>
      <c r="AEN3201" s="14"/>
      <c r="AEO3201" s="14"/>
      <c r="AEP3201" s="14"/>
      <c r="AEQ3201" s="14"/>
      <c r="AER3201" s="14"/>
      <c r="AES3201" s="14"/>
      <c r="AET3201" s="14"/>
      <c r="AEU3201" s="14"/>
      <c r="AEV3201" s="14"/>
      <c r="AEW3201" s="14"/>
      <c r="AEX3201" s="14"/>
      <c r="AEY3201" s="14"/>
      <c r="AEZ3201" s="14"/>
      <c r="AFA3201" s="14"/>
      <c r="AFB3201" s="14"/>
      <c r="AFC3201" s="14"/>
      <c r="AFD3201" s="14"/>
      <c r="AFE3201" s="14"/>
      <c r="AFF3201" s="14"/>
      <c r="AFG3201" s="14"/>
      <c r="AFH3201" s="14"/>
      <c r="AFI3201" s="14"/>
      <c r="AFJ3201" s="14"/>
      <c r="AFK3201" s="14"/>
      <c r="AFL3201" s="14"/>
      <c r="AFM3201" s="14"/>
      <c r="AFN3201" s="14"/>
      <c r="AFO3201" s="14"/>
      <c r="AFP3201" s="14"/>
      <c r="AFQ3201" s="14"/>
      <c r="AFR3201" s="14"/>
      <c r="AFS3201" s="14"/>
      <c r="AFT3201" s="14"/>
      <c r="AFU3201" s="14"/>
      <c r="AFV3201" s="14"/>
      <c r="AFW3201" s="14"/>
      <c r="AFX3201" s="14"/>
      <c r="AFY3201" s="14"/>
      <c r="AFZ3201" s="14"/>
      <c r="AGA3201" s="14"/>
      <c r="AGB3201" s="14"/>
      <c r="AGC3201" s="14"/>
      <c r="AGD3201" s="14"/>
      <c r="AGE3201" s="14"/>
      <c r="AGF3201" s="14"/>
      <c r="AGG3201" s="14"/>
      <c r="AGH3201" s="14"/>
      <c r="AGI3201" s="14"/>
      <c r="AGJ3201" s="14"/>
      <c r="AGK3201" s="14"/>
      <c r="AGL3201" s="14"/>
      <c r="AGM3201" s="14"/>
      <c r="AGN3201" s="14"/>
      <c r="AGO3201" s="14"/>
      <c r="AGP3201" s="14"/>
      <c r="AGQ3201" s="14"/>
      <c r="AGR3201" s="14"/>
      <c r="AGS3201" s="14"/>
      <c r="AGT3201" s="14"/>
      <c r="AGU3201" s="14"/>
      <c r="AGV3201" s="14"/>
      <c r="AGW3201" s="14"/>
      <c r="AGX3201" s="14"/>
      <c r="AGY3201" s="14"/>
      <c r="AGZ3201" s="14"/>
      <c r="AHA3201" s="14"/>
      <c r="AHB3201" s="14"/>
      <c r="AHC3201" s="14"/>
      <c r="AHD3201" s="14"/>
      <c r="AHE3201" s="14"/>
      <c r="AHF3201" s="14"/>
      <c r="AHG3201" s="14"/>
      <c r="AHH3201" s="14"/>
      <c r="AHI3201" s="14"/>
      <c r="AHJ3201" s="14"/>
      <c r="AHK3201" s="14"/>
      <c r="AHL3201" s="14"/>
      <c r="AHM3201" s="14"/>
      <c r="AHN3201" s="14"/>
      <c r="AHO3201" s="14"/>
      <c r="AHP3201" s="14"/>
      <c r="AHQ3201" s="14"/>
      <c r="AHR3201" s="14"/>
      <c r="AHS3201" s="14"/>
      <c r="AHT3201" s="14"/>
      <c r="AHU3201" s="14"/>
      <c r="AHV3201" s="14"/>
      <c r="AHW3201" s="14"/>
      <c r="AHX3201" s="14"/>
      <c r="AHY3201" s="14"/>
      <c r="AHZ3201" s="14"/>
      <c r="AIA3201" s="14"/>
      <c r="AIB3201" s="14"/>
      <c r="AIC3201" s="14"/>
      <c r="AID3201" s="14"/>
      <c r="AIE3201" s="14"/>
      <c r="AIF3201" s="14"/>
      <c r="AIG3201" s="14"/>
      <c r="AIH3201" s="14"/>
      <c r="AII3201" s="14"/>
      <c r="AIJ3201" s="14"/>
      <c r="AIK3201" s="14"/>
      <c r="AIL3201" s="14"/>
      <c r="AIM3201" s="14"/>
      <c r="AIN3201" s="14"/>
      <c r="AIO3201" s="14"/>
      <c r="AIP3201" s="14"/>
      <c r="AIQ3201" s="14"/>
      <c r="AIR3201" s="14"/>
      <c r="AIS3201" s="14"/>
      <c r="AIT3201" s="14"/>
      <c r="AIU3201" s="14"/>
      <c r="AIV3201" s="14"/>
      <c r="AIW3201" s="14"/>
      <c r="AIX3201" s="14"/>
      <c r="AIY3201" s="14"/>
      <c r="AIZ3201" s="14"/>
      <c r="AJA3201" s="14"/>
      <c r="AJB3201" s="14"/>
      <c r="AJC3201" s="14"/>
      <c r="AJD3201" s="14"/>
      <c r="AJE3201" s="14"/>
      <c r="AJF3201" s="14"/>
      <c r="AJG3201" s="14"/>
      <c r="AJH3201" s="14"/>
      <c r="AJI3201" s="14"/>
      <c r="AJJ3201" s="14"/>
      <c r="AJK3201" s="14"/>
      <c r="AJL3201" s="14"/>
      <c r="AJM3201" s="14"/>
      <c r="AJN3201" s="14"/>
      <c r="AJO3201" s="14"/>
      <c r="AJP3201" s="14"/>
      <c r="AJQ3201" s="14"/>
      <c r="AJR3201" s="14"/>
      <c r="AJS3201" s="14"/>
      <c r="AJT3201" s="14"/>
      <c r="AJU3201" s="14"/>
      <c r="AJV3201" s="14"/>
      <c r="AJW3201" s="14"/>
      <c r="AJX3201" s="14"/>
      <c r="AJY3201" s="14"/>
      <c r="AJZ3201" s="14"/>
      <c r="AKA3201" s="14"/>
      <c r="AKB3201" s="14"/>
      <c r="AKC3201" s="14"/>
      <c r="AKD3201" s="14"/>
      <c r="AKE3201" s="14"/>
      <c r="AKF3201" s="14"/>
      <c r="AKG3201" s="14"/>
      <c r="AKH3201" s="14"/>
      <c r="AKI3201" s="14"/>
      <c r="AKJ3201" s="14"/>
      <c r="AKK3201" s="14"/>
      <c r="AKL3201" s="14"/>
      <c r="AKM3201" s="14"/>
      <c r="AKN3201" s="14"/>
      <c r="AKO3201" s="14"/>
      <c r="AKP3201" s="14"/>
      <c r="AKQ3201" s="14"/>
      <c r="AKR3201" s="14"/>
      <c r="AKS3201" s="14"/>
      <c r="AKT3201" s="14"/>
      <c r="AKU3201" s="14"/>
      <c r="AKV3201" s="14"/>
      <c r="AKW3201" s="14"/>
      <c r="AKX3201" s="14"/>
      <c r="AKY3201" s="14"/>
      <c r="AKZ3201" s="14"/>
      <c r="ALA3201" s="14"/>
      <c r="ALB3201" s="14"/>
      <c r="ALC3201" s="14"/>
      <c r="ALD3201" s="14"/>
      <c r="ALE3201" s="14"/>
      <c r="ALF3201" s="14"/>
      <c r="ALG3201" s="14"/>
      <c r="ALH3201" s="14"/>
      <c r="ALI3201" s="14"/>
      <c r="ALJ3201" s="14"/>
      <c r="ALK3201" s="14"/>
      <c r="ALL3201" s="14"/>
      <c r="ALM3201" s="14"/>
      <c r="ALN3201" s="14"/>
      <c r="ALO3201" s="14"/>
      <c r="ALP3201" s="14"/>
      <c r="ALQ3201" s="14"/>
      <c r="ALR3201" s="14"/>
      <c r="ALS3201" s="14"/>
      <c r="ALT3201" s="14"/>
      <c r="ALU3201" s="14"/>
      <c r="ALV3201" s="14"/>
      <c r="ALW3201" s="14"/>
      <c r="ALX3201" s="14"/>
      <c r="ALY3201" s="14"/>
      <c r="ALZ3201" s="14"/>
      <c r="AMA3201" s="14"/>
      <c r="AMB3201" s="14"/>
      <c r="AMC3201" s="14"/>
      <c r="AMD3201" s="14"/>
      <c r="AME3201" s="14"/>
      <c r="AMF3201" s="14"/>
      <c r="AMG3201" s="14"/>
      <c r="AMH3201" s="14"/>
      <c r="AMI3201" s="14"/>
      <c r="AMJ3201" s="14"/>
      <c r="AMK3201" s="14"/>
      <c r="AML3201" s="14"/>
      <c r="AMM3201" s="14"/>
      <c r="AMN3201" s="14"/>
      <c r="AMO3201" s="14"/>
      <c r="AMP3201" s="14"/>
      <c r="AMQ3201" s="14"/>
      <c r="AMR3201" s="14"/>
      <c r="AMS3201" s="14"/>
      <c r="AMT3201" s="14"/>
      <c r="AMU3201" s="14"/>
      <c r="AMV3201" s="14"/>
      <c r="AMW3201" s="14"/>
      <c r="AMX3201" s="14"/>
      <c r="AMY3201" s="14"/>
      <c r="AMZ3201" s="14"/>
      <c r="ANA3201" s="14"/>
      <c r="ANB3201" s="14"/>
      <c r="ANC3201" s="14"/>
      <c r="AND3201" s="14"/>
      <c r="ANE3201" s="14"/>
      <c r="ANF3201" s="14"/>
      <c r="ANG3201" s="14"/>
      <c r="ANH3201" s="14"/>
      <c r="ANI3201" s="14"/>
      <c r="ANJ3201" s="14"/>
      <c r="ANK3201" s="14"/>
      <c r="ANL3201" s="14"/>
      <c r="ANM3201" s="14"/>
      <c r="ANN3201" s="14"/>
      <c r="ANO3201" s="14"/>
      <c r="ANP3201" s="14"/>
      <c r="ANQ3201" s="14"/>
      <c r="ANR3201" s="14"/>
      <c r="ANS3201" s="14"/>
      <c r="ANT3201" s="14"/>
      <c r="ANU3201" s="14"/>
      <c r="ANV3201" s="14"/>
      <c r="ANW3201" s="14"/>
      <c r="ANX3201" s="14"/>
      <c r="ANY3201" s="14"/>
      <c r="ANZ3201" s="14"/>
      <c r="AOA3201" s="14"/>
      <c r="AOB3201" s="14"/>
      <c r="AOC3201" s="14"/>
      <c r="AOD3201" s="14"/>
      <c r="AOE3201" s="14"/>
      <c r="AOF3201" s="14"/>
      <c r="AOG3201" s="14"/>
      <c r="AOH3201" s="14"/>
      <c r="AOI3201" s="14"/>
      <c r="AOJ3201" s="14"/>
      <c r="AOK3201" s="14"/>
      <c r="AOL3201" s="14"/>
      <c r="AOM3201" s="14"/>
      <c r="AON3201" s="14"/>
      <c r="AOO3201" s="14"/>
      <c r="AOP3201" s="14"/>
      <c r="AOQ3201" s="14"/>
      <c r="AOR3201" s="14"/>
      <c r="AOS3201" s="14"/>
      <c r="AOT3201" s="14"/>
      <c r="AOU3201" s="14"/>
      <c r="AOV3201" s="14"/>
      <c r="AOW3201" s="14"/>
      <c r="AOX3201" s="14"/>
      <c r="AOY3201" s="14"/>
      <c r="AOZ3201" s="14"/>
      <c r="APA3201" s="14"/>
      <c r="APB3201" s="14"/>
      <c r="APC3201" s="14"/>
      <c r="APD3201" s="14"/>
      <c r="APE3201" s="14"/>
      <c r="APF3201" s="14"/>
      <c r="APG3201" s="14"/>
      <c r="APH3201" s="14"/>
      <c r="API3201" s="14"/>
      <c r="APJ3201" s="14"/>
      <c r="APK3201" s="14"/>
      <c r="APL3201" s="14"/>
      <c r="APM3201" s="14"/>
      <c r="APN3201" s="14"/>
      <c r="APO3201" s="14"/>
      <c r="APP3201" s="14"/>
      <c r="APQ3201" s="14"/>
      <c r="APR3201" s="14"/>
      <c r="APS3201" s="14"/>
      <c r="APT3201" s="14"/>
      <c r="APU3201" s="14"/>
      <c r="APV3201" s="14"/>
      <c r="APW3201" s="14"/>
      <c r="APX3201" s="14"/>
      <c r="APY3201" s="14"/>
      <c r="APZ3201" s="14"/>
      <c r="AQA3201" s="14"/>
      <c r="AQB3201" s="14"/>
      <c r="AQC3201" s="14"/>
      <c r="AQD3201" s="14"/>
      <c r="AQE3201" s="14"/>
      <c r="AQF3201" s="14"/>
      <c r="AQG3201" s="14"/>
      <c r="AQH3201" s="14"/>
      <c r="AQI3201" s="14"/>
      <c r="AQJ3201" s="14"/>
      <c r="AQK3201" s="14"/>
      <c r="AQL3201" s="14"/>
      <c r="AQM3201" s="14"/>
      <c r="AQN3201" s="14"/>
      <c r="AQO3201" s="14"/>
      <c r="AQP3201" s="14"/>
      <c r="AQQ3201" s="14"/>
      <c r="AQR3201" s="14"/>
      <c r="AQS3201" s="14"/>
      <c r="AQT3201" s="14"/>
      <c r="AQU3201" s="14"/>
      <c r="AQV3201" s="14"/>
      <c r="AQW3201" s="14"/>
      <c r="AQX3201" s="14"/>
      <c r="AQY3201" s="14"/>
      <c r="AQZ3201" s="14"/>
      <c r="ARA3201" s="14"/>
      <c r="ARB3201" s="14"/>
      <c r="ARC3201" s="14"/>
      <c r="ARD3201" s="14"/>
      <c r="ARE3201" s="14"/>
      <c r="ARF3201" s="14"/>
      <c r="ARG3201" s="14"/>
      <c r="ARH3201" s="14"/>
      <c r="ARI3201" s="14"/>
      <c r="ARJ3201" s="14"/>
      <c r="ARK3201" s="14"/>
      <c r="ARL3201" s="14"/>
      <c r="ARM3201" s="14"/>
      <c r="ARN3201" s="14"/>
      <c r="ARO3201" s="14"/>
      <c r="ARP3201" s="14"/>
      <c r="ARQ3201" s="14"/>
      <c r="ARR3201" s="14"/>
      <c r="ARS3201" s="14"/>
      <c r="ART3201" s="14"/>
      <c r="ARU3201" s="14"/>
      <c r="ARV3201" s="14"/>
      <c r="ARW3201" s="14"/>
      <c r="ARX3201" s="14"/>
      <c r="ARY3201" s="14"/>
      <c r="ARZ3201" s="14"/>
      <c r="ASA3201" s="14"/>
      <c r="ASB3201" s="14"/>
      <c r="ASC3201" s="14"/>
      <c r="ASD3201" s="14"/>
      <c r="ASE3201" s="14"/>
      <c r="ASF3201" s="14"/>
      <c r="ASG3201" s="14"/>
      <c r="ASH3201" s="14"/>
      <c r="ASI3201" s="14"/>
      <c r="ASJ3201" s="14"/>
      <c r="ASK3201" s="14"/>
      <c r="ASL3201" s="14"/>
      <c r="ASM3201" s="14"/>
      <c r="ASN3201" s="14"/>
      <c r="ASO3201" s="14"/>
      <c r="ASP3201" s="14"/>
      <c r="ASQ3201" s="14"/>
      <c r="ASR3201" s="14"/>
      <c r="ASS3201" s="14"/>
      <c r="AST3201" s="14"/>
      <c r="ASU3201" s="14"/>
      <c r="ASV3201" s="14"/>
      <c r="ASW3201" s="14"/>
      <c r="ASX3201" s="14"/>
      <c r="ASY3201" s="14"/>
      <c r="ASZ3201" s="14"/>
      <c r="ATA3201" s="14"/>
      <c r="ATB3201" s="14"/>
      <c r="ATC3201" s="14"/>
      <c r="ATD3201" s="14"/>
      <c r="ATE3201" s="14"/>
      <c r="ATF3201" s="14"/>
      <c r="ATG3201" s="14"/>
      <c r="ATH3201" s="14"/>
      <c r="ATI3201" s="14"/>
      <c r="ATJ3201" s="14"/>
      <c r="ATK3201" s="14"/>
      <c r="ATL3201" s="14"/>
      <c r="ATM3201" s="14"/>
      <c r="ATN3201" s="14"/>
      <c r="ATO3201" s="14"/>
      <c r="ATP3201" s="14"/>
      <c r="ATQ3201" s="14"/>
      <c r="ATR3201" s="14"/>
      <c r="ATS3201" s="14"/>
      <c r="ATT3201" s="14"/>
      <c r="ATU3201" s="14"/>
      <c r="ATV3201" s="14"/>
      <c r="ATW3201" s="14"/>
      <c r="ATX3201" s="14"/>
      <c r="ATY3201" s="14"/>
      <c r="ATZ3201" s="14"/>
      <c r="AUA3201" s="14"/>
      <c r="AUB3201" s="14"/>
      <c r="AUC3201" s="14"/>
      <c r="AUD3201" s="14"/>
      <c r="AUE3201" s="14"/>
      <c r="AUF3201" s="14"/>
      <c r="AUG3201" s="14"/>
      <c r="AUH3201" s="14"/>
      <c r="AUI3201" s="14"/>
      <c r="AUJ3201" s="14"/>
      <c r="AUK3201" s="14"/>
      <c r="AUL3201" s="14"/>
      <c r="AUM3201" s="14"/>
      <c r="AUN3201" s="14"/>
      <c r="AUO3201" s="14"/>
      <c r="AUP3201" s="14"/>
      <c r="AUQ3201" s="14"/>
      <c r="AUR3201" s="14"/>
      <c r="AUS3201" s="14"/>
      <c r="AUT3201" s="14"/>
      <c r="AUU3201" s="14"/>
      <c r="AUV3201" s="14"/>
      <c r="AUW3201" s="14"/>
      <c r="AUX3201" s="14"/>
      <c r="AUY3201" s="14"/>
      <c r="AUZ3201" s="14"/>
      <c r="AVA3201" s="14"/>
      <c r="AVB3201" s="14"/>
      <c r="AVC3201" s="14"/>
      <c r="AVD3201" s="14"/>
      <c r="AVE3201" s="14"/>
      <c r="AVF3201" s="14"/>
      <c r="AVG3201" s="14"/>
      <c r="AVH3201" s="14"/>
      <c r="AVI3201" s="14"/>
      <c r="AVJ3201" s="14"/>
      <c r="AVK3201" s="14"/>
      <c r="AVL3201" s="14"/>
      <c r="AVM3201" s="14"/>
      <c r="AVN3201" s="14"/>
      <c r="AVO3201" s="14"/>
      <c r="AVP3201" s="14"/>
      <c r="AVQ3201" s="14"/>
      <c r="AVR3201" s="14"/>
      <c r="AVS3201" s="14"/>
      <c r="AVT3201" s="14"/>
      <c r="AVU3201" s="14"/>
      <c r="AVV3201" s="14"/>
      <c r="AVW3201" s="14"/>
      <c r="AVX3201" s="14"/>
      <c r="AVY3201" s="14"/>
      <c r="AVZ3201" s="14"/>
      <c r="AWA3201" s="14"/>
      <c r="AWB3201" s="14"/>
      <c r="AWC3201" s="14"/>
      <c r="AWD3201" s="14"/>
      <c r="AWE3201" s="14"/>
      <c r="AWF3201" s="14"/>
      <c r="AWG3201" s="14"/>
      <c r="AWH3201" s="14"/>
      <c r="AWI3201" s="14"/>
      <c r="AWJ3201" s="14"/>
      <c r="AWK3201" s="14"/>
      <c r="AWL3201" s="14"/>
      <c r="AWM3201" s="14"/>
      <c r="AWN3201" s="14"/>
      <c r="AWO3201" s="14"/>
      <c r="AWP3201" s="14"/>
      <c r="AWQ3201" s="14"/>
      <c r="AWR3201" s="14"/>
      <c r="AWS3201" s="14"/>
      <c r="AWT3201" s="14"/>
      <c r="AWU3201" s="14"/>
      <c r="AWV3201" s="14"/>
      <c r="AWW3201" s="14"/>
      <c r="AWX3201" s="14"/>
      <c r="AWY3201" s="14"/>
      <c r="AWZ3201" s="14"/>
      <c r="AXA3201" s="14"/>
      <c r="AXB3201" s="14"/>
      <c r="AXC3201" s="14"/>
      <c r="AXD3201" s="14"/>
      <c r="AXE3201" s="14"/>
      <c r="AXF3201" s="14"/>
      <c r="AXG3201" s="14"/>
      <c r="AXH3201" s="14"/>
      <c r="AXI3201" s="14"/>
      <c r="AXJ3201" s="14"/>
      <c r="AXK3201" s="14"/>
      <c r="AXL3201" s="14"/>
      <c r="AXM3201" s="14"/>
      <c r="AXN3201" s="14"/>
      <c r="AXO3201" s="14"/>
      <c r="AXP3201" s="14"/>
      <c r="AXQ3201" s="14"/>
      <c r="AXR3201" s="14"/>
      <c r="AXS3201" s="14"/>
      <c r="AXT3201" s="14"/>
      <c r="AXU3201" s="14"/>
      <c r="AXV3201" s="14"/>
      <c r="AXW3201" s="14"/>
      <c r="AXX3201" s="14"/>
      <c r="AXY3201" s="14"/>
      <c r="AXZ3201" s="14"/>
      <c r="AYA3201" s="14"/>
      <c r="AYB3201" s="14"/>
      <c r="AYC3201" s="14"/>
      <c r="AYD3201" s="14"/>
      <c r="AYE3201" s="14"/>
      <c r="AYF3201" s="14"/>
      <c r="AYG3201" s="14"/>
      <c r="AYH3201" s="14"/>
      <c r="AYI3201" s="14"/>
      <c r="AYJ3201" s="14"/>
      <c r="AYK3201" s="14"/>
      <c r="AYL3201" s="14"/>
      <c r="AYM3201" s="14"/>
      <c r="AYN3201" s="14"/>
      <c r="AYO3201" s="14"/>
      <c r="AYP3201" s="14"/>
      <c r="AYQ3201" s="14"/>
      <c r="AYR3201" s="14"/>
      <c r="AYS3201" s="14"/>
      <c r="AYT3201" s="14"/>
      <c r="AYU3201" s="14"/>
      <c r="AYV3201" s="14"/>
      <c r="AYW3201" s="14"/>
      <c r="AYX3201" s="14"/>
      <c r="AYY3201" s="14"/>
      <c r="AYZ3201" s="14"/>
      <c r="AZA3201" s="14"/>
      <c r="AZB3201" s="14"/>
      <c r="AZC3201" s="14"/>
      <c r="AZD3201" s="14"/>
      <c r="AZE3201" s="14"/>
      <c r="AZF3201" s="14"/>
      <c r="AZG3201" s="14"/>
      <c r="AZH3201" s="14"/>
      <c r="AZI3201" s="14"/>
      <c r="AZJ3201" s="14"/>
      <c r="AZK3201" s="14"/>
      <c r="AZL3201" s="14"/>
      <c r="AZM3201" s="14"/>
      <c r="AZN3201" s="14"/>
      <c r="AZO3201" s="14"/>
      <c r="AZP3201" s="14"/>
      <c r="AZQ3201" s="14"/>
      <c r="AZR3201" s="14"/>
      <c r="AZS3201" s="14"/>
      <c r="AZT3201" s="14"/>
      <c r="AZU3201" s="14"/>
      <c r="AZV3201" s="14"/>
      <c r="AZW3201" s="14"/>
      <c r="AZX3201" s="14"/>
      <c r="AZY3201" s="14"/>
      <c r="AZZ3201" s="14"/>
      <c r="BAA3201" s="14"/>
      <c r="BAB3201" s="14"/>
      <c r="BAC3201" s="14"/>
      <c r="BAD3201" s="14"/>
      <c r="BAE3201" s="14"/>
      <c r="BAF3201" s="14"/>
      <c r="BAG3201" s="14"/>
      <c r="BAH3201" s="14"/>
      <c r="BAI3201" s="14"/>
      <c r="BAJ3201" s="14"/>
      <c r="BAK3201" s="14"/>
      <c r="BAL3201" s="14"/>
      <c r="BAM3201" s="14"/>
      <c r="BAN3201" s="14"/>
      <c r="BAO3201" s="14"/>
      <c r="BAP3201" s="14"/>
      <c r="BAQ3201" s="14"/>
      <c r="BAR3201" s="14"/>
      <c r="BAS3201" s="14"/>
      <c r="BAT3201" s="14"/>
      <c r="BAU3201" s="14"/>
      <c r="BAV3201" s="14"/>
      <c r="BAW3201" s="14"/>
      <c r="BAX3201" s="14"/>
      <c r="BAY3201" s="14"/>
      <c r="BAZ3201" s="14"/>
      <c r="BBA3201" s="14"/>
      <c r="BBB3201" s="14"/>
      <c r="BBC3201" s="14"/>
      <c r="BBD3201" s="14"/>
      <c r="BBE3201" s="14"/>
      <c r="BBF3201" s="14"/>
      <c r="BBG3201" s="14"/>
      <c r="BBH3201" s="14"/>
      <c r="BBI3201" s="14"/>
      <c r="BBJ3201" s="14"/>
      <c r="BBK3201" s="14"/>
      <c r="BBL3201" s="14"/>
      <c r="BBM3201" s="14"/>
      <c r="BBN3201" s="14"/>
      <c r="BBO3201" s="14"/>
      <c r="BBP3201" s="14"/>
      <c r="BBQ3201" s="14"/>
      <c r="BBR3201" s="14"/>
      <c r="BBS3201" s="14"/>
      <c r="BBT3201" s="14"/>
      <c r="BBU3201" s="14"/>
      <c r="BBV3201" s="14"/>
      <c r="BBW3201" s="14"/>
      <c r="BBX3201" s="14"/>
      <c r="BBY3201" s="14"/>
      <c r="BBZ3201" s="14"/>
      <c r="BCA3201" s="14"/>
      <c r="BCB3201" s="14"/>
      <c r="BCC3201" s="14"/>
      <c r="BCD3201" s="14"/>
      <c r="BCE3201" s="14"/>
      <c r="BCF3201" s="14"/>
      <c r="BCG3201" s="14"/>
      <c r="BCH3201" s="14"/>
      <c r="BCI3201" s="14"/>
      <c r="BCJ3201" s="14"/>
      <c r="BCK3201" s="14"/>
      <c r="BCL3201" s="14"/>
      <c r="BCM3201" s="14"/>
      <c r="BCN3201" s="14"/>
      <c r="BCO3201" s="14"/>
      <c r="BCP3201" s="14"/>
      <c r="BCQ3201" s="14"/>
      <c r="BCR3201" s="14"/>
      <c r="BCS3201" s="14"/>
      <c r="BCT3201" s="14"/>
      <c r="BCU3201" s="14"/>
      <c r="BCV3201" s="14"/>
      <c r="BCW3201" s="14"/>
      <c r="BCX3201" s="14"/>
      <c r="BCY3201" s="14"/>
      <c r="BCZ3201" s="14"/>
      <c r="BDA3201" s="14"/>
      <c r="BDB3201" s="14"/>
      <c r="BDC3201" s="14"/>
      <c r="BDD3201" s="14"/>
      <c r="BDE3201" s="14"/>
      <c r="BDF3201" s="14"/>
      <c r="BDG3201" s="14"/>
      <c r="BDH3201" s="14"/>
      <c r="BDI3201" s="14"/>
      <c r="BDJ3201" s="14"/>
      <c r="BDK3201" s="14"/>
      <c r="BDL3201" s="14"/>
      <c r="BDM3201" s="14"/>
      <c r="BDN3201" s="14"/>
      <c r="BDO3201" s="14"/>
      <c r="BDP3201" s="14"/>
      <c r="BDQ3201" s="14"/>
      <c r="BDR3201" s="14"/>
      <c r="BDS3201" s="14"/>
      <c r="BDT3201" s="14"/>
      <c r="BDU3201" s="14"/>
      <c r="BDV3201" s="14"/>
      <c r="BDW3201" s="14"/>
      <c r="BDX3201" s="14"/>
      <c r="BDY3201" s="14"/>
      <c r="BDZ3201" s="14"/>
      <c r="BEA3201" s="14"/>
      <c r="BEB3201" s="14"/>
      <c r="BEC3201" s="14"/>
      <c r="BED3201" s="14"/>
      <c r="BEE3201" s="14"/>
      <c r="BEF3201" s="14"/>
      <c r="BEG3201" s="14"/>
      <c r="BEH3201" s="14"/>
      <c r="BEI3201" s="14"/>
      <c r="BEJ3201" s="14"/>
      <c r="BEK3201" s="14"/>
      <c r="BEL3201" s="14"/>
      <c r="BEM3201" s="14"/>
      <c r="BEN3201" s="14"/>
      <c r="BEO3201" s="14"/>
      <c r="BEP3201" s="14"/>
      <c r="BEQ3201" s="14"/>
      <c r="BER3201" s="14"/>
      <c r="BES3201" s="14"/>
      <c r="BET3201" s="14"/>
      <c r="BEU3201" s="14"/>
      <c r="BEV3201" s="14"/>
      <c r="BEW3201" s="14"/>
      <c r="BEX3201" s="14"/>
      <c r="BEY3201" s="14"/>
      <c r="BEZ3201" s="14"/>
      <c r="BFA3201" s="14"/>
      <c r="BFB3201" s="14"/>
      <c r="BFC3201" s="14"/>
      <c r="BFD3201" s="14"/>
      <c r="BFE3201" s="14"/>
      <c r="BFF3201" s="14"/>
      <c r="BFG3201" s="14"/>
      <c r="BFH3201" s="14"/>
      <c r="BFI3201" s="14"/>
      <c r="BFJ3201" s="14"/>
      <c r="BFK3201" s="14"/>
      <c r="BFL3201" s="14"/>
      <c r="BFM3201" s="14"/>
      <c r="BFN3201" s="14"/>
      <c r="BFO3201" s="14"/>
      <c r="BFP3201" s="14"/>
      <c r="BFQ3201" s="14"/>
      <c r="BFR3201" s="14"/>
      <c r="BFS3201" s="14"/>
      <c r="BFT3201" s="14"/>
      <c r="BFU3201" s="14"/>
      <c r="BFV3201" s="14"/>
      <c r="BFW3201" s="14"/>
      <c r="BFX3201" s="14"/>
      <c r="BFY3201" s="14"/>
      <c r="BFZ3201" s="14"/>
      <c r="BGA3201" s="14"/>
      <c r="BGB3201" s="14"/>
      <c r="BGC3201" s="14"/>
      <c r="BGD3201" s="14"/>
      <c r="BGE3201" s="14"/>
      <c r="BGF3201" s="14"/>
      <c r="BGG3201" s="14"/>
      <c r="BGH3201" s="14"/>
      <c r="BGI3201" s="14"/>
      <c r="BGJ3201" s="14"/>
      <c r="BGK3201" s="14"/>
      <c r="BGL3201" s="14"/>
      <c r="BGM3201" s="14"/>
      <c r="BGN3201" s="14"/>
      <c r="BGO3201" s="14"/>
      <c r="BGP3201" s="14"/>
      <c r="BGQ3201" s="14"/>
      <c r="BGR3201" s="14"/>
      <c r="BGS3201" s="14"/>
      <c r="BGT3201" s="14"/>
      <c r="BGU3201" s="14"/>
      <c r="BGV3201" s="14"/>
      <c r="BGW3201" s="14"/>
      <c r="BGX3201" s="14"/>
      <c r="BGY3201" s="14"/>
      <c r="BGZ3201" s="14"/>
      <c r="BHA3201" s="14"/>
      <c r="BHB3201" s="14"/>
      <c r="BHC3201" s="14"/>
      <c r="BHD3201" s="14"/>
      <c r="BHE3201" s="14"/>
      <c r="BHF3201" s="14"/>
      <c r="BHG3201" s="14"/>
      <c r="BHH3201" s="14"/>
      <c r="BHI3201" s="14"/>
      <c r="BHJ3201" s="14"/>
      <c r="BHK3201" s="14"/>
      <c r="BHL3201" s="14"/>
      <c r="BHM3201" s="14"/>
      <c r="BHN3201" s="14"/>
      <c r="BHO3201" s="14"/>
      <c r="BHP3201" s="14"/>
      <c r="BHQ3201" s="14"/>
      <c r="BHR3201" s="14"/>
      <c r="BHS3201" s="14"/>
      <c r="BHT3201" s="14"/>
      <c r="BHU3201" s="14"/>
      <c r="BHV3201" s="14"/>
      <c r="BHW3201" s="14"/>
      <c r="BHX3201" s="14"/>
      <c r="BHY3201" s="14"/>
      <c r="BHZ3201" s="14"/>
      <c r="BIA3201" s="14"/>
      <c r="BIB3201" s="14"/>
      <c r="BIC3201" s="14"/>
      <c r="BID3201" s="14"/>
      <c r="BIE3201" s="14"/>
      <c r="BIF3201" s="14"/>
      <c r="BIG3201" s="14"/>
      <c r="BIH3201" s="14"/>
      <c r="BII3201" s="14"/>
      <c r="BIJ3201" s="14"/>
      <c r="BIK3201" s="14"/>
      <c r="BIL3201" s="14"/>
      <c r="BIM3201" s="14"/>
      <c r="BIN3201" s="14"/>
      <c r="BIO3201" s="14"/>
      <c r="BIP3201" s="14"/>
      <c r="BIQ3201" s="14"/>
      <c r="BIR3201" s="14"/>
      <c r="BIS3201" s="14"/>
      <c r="BIT3201" s="14"/>
      <c r="BIU3201" s="14"/>
      <c r="BIV3201" s="14"/>
      <c r="BIW3201" s="14"/>
      <c r="BIX3201" s="14"/>
      <c r="BIY3201" s="14"/>
      <c r="BIZ3201" s="14"/>
      <c r="BJA3201" s="14"/>
      <c r="BJB3201" s="14"/>
      <c r="BJC3201" s="14"/>
      <c r="BJD3201" s="14"/>
      <c r="BJE3201" s="14"/>
      <c r="BJF3201" s="14"/>
      <c r="BJG3201" s="14"/>
      <c r="BJH3201" s="14"/>
      <c r="BJI3201" s="14"/>
      <c r="BJJ3201" s="14"/>
      <c r="BJK3201" s="14"/>
      <c r="BJL3201" s="14"/>
      <c r="BJM3201" s="14"/>
      <c r="BJN3201" s="14"/>
      <c r="BJO3201" s="14"/>
      <c r="BJP3201" s="14"/>
      <c r="BJQ3201" s="14"/>
      <c r="BJR3201" s="14"/>
      <c r="BJS3201" s="14"/>
      <c r="BJT3201" s="14"/>
      <c r="BJU3201" s="14"/>
      <c r="BJV3201" s="14"/>
      <c r="BJW3201" s="14"/>
      <c r="BJX3201" s="14"/>
      <c r="BJY3201" s="14"/>
      <c r="BJZ3201" s="14"/>
      <c r="BKA3201" s="14"/>
      <c r="BKB3201" s="14"/>
      <c r="BKC3201" s="14"/>
      <c r="BKD3201" s="14"/>
      <c r="BKE3201" s="14"/>
      <c r="BKF3201" s="14"/>
      <c r="BKG3201" s="14"/>
      <c r="BKH3201" s="14"/>
      <c r="BKI3201" s="14"/>
      <c r="BKJ3201" s="14"/>
      <c r="BKK3201" s="14"/>
      <c r="BKL3201" s="14"/>
      <c r="BKM3201" s="14"/>
      <c r="BKN3201" s="14"/>
      <c r="BKO3201" s="14"/>
      <c r="BKP3201" s="14"/>
      <c r="BKQ3201" s="14"/>
      <c r="BKR3201" s="14"/>
      <c r="BKS3201" s="14"/>
      <c r="BKT3201" s="14"/>
      <c r="BKU3201" s="14"/>
      <c r="BKV3201" s="14"/>
      <c r="BKW3201" s="14"/>
      <c r="BKX3201" s="14"/>
      <c r="BKY3201" s="14"/>
      <c r="BKZ3201" s="14"/>
      <c r="BLA3201" s="14"/>
      <c r="BLB3201" s="14"/>
      <c r="BLC3201" s="14"/>
      <c r="BLD3201" s="14"/>
      <c r="BLE3201" s="14"/>
      <c r="BLF3201" s="14"/>
      <c r="BLG3201" s="14"/>
      <c r="BLH3201" s="14"/>
      <c r="BLI3201" s="14"/>
      <c r="BLJ3201" s="14"/>
      <c r="BLK3201" s="14"/>
      <c r="BLL3201" s="14"/>
      <c r="BLM3201" s="14"/>
      <c r="BLN3201" s="14"/>
      <c r="BLO3201" s="14"/>
      <c r="BLP3201" s="14"/>
      <c r="BLQ3201" s="14"/>
      <c r="BLR3201" s="14"/>
      <c r="BLS3201" s="14"/>
      <c r="BLT3201" s="14"/>
      <c r="BLU3201" s="14"/>
      <c r="BLV3201" s="14"/>
      <c r="BLW3201" s="14"/>
      <c r="BLX3201" s="14"/>
      <c r="BLY3201" s="14"/>
      <c r="BLZ3201" s="14"/>
      <c r="BMA3201" s="14"/>
      <c r="BMB3201" s="14"/>
      <c r="BMC3201" s="14"/>
      <c r="BMD3201" s="14"/>
      <c r="BME3201" s="14"/>
      <c r="BMF3201" s="14"/>
      <c r="BMG3201" s="14"/>
      <c r="BMH3201" s="14"/>
      <c r="BMI3201" s="14"/>
      <c r="BMJ3201" s="14"/>
      <c r="BMK3201" s="14"/>
      <c r="BML3201" s="14"/>
      <c r="BMM3201" s="14"/>
      <c r="BMN3201" s="14"/>
      <c r="BMO3201" s="14"/>
      <c r="BMP3201" s="14"/>
      <c r="BMQ3201" s="14"/>
      <c r="BMR3201" s="14"/>
      <c r="BMS3201" s="14"/>
      <c r="BMT3201" s="14"/>
      <c r="BMU3201" s="14"/>
      <c r="BMV3201" s="14"/>
      <c r="BMW3201" s="14"/>
      <c r="BMX3201" s="14"/>
      <c r="BMY3201" s="14"/>
      <c r="BMZ3201" s="14"/>
      <c r="BNA3201" s="14"/>
      <c r="BNB3201" s="14"/>
      <c r="BNC3201" s="14"/>
      <c r="BND3201" s="14"/>
      <c r="BNE3201" s="14"/>
      <c r="BNF3201" s="14"/>
      <c r="BNG3201" s="14"/>
      <c r="BNH3201" s="14"/>
      <c r="BNI3201" s="14"/>
      <c r="BNJ3201" s="14"/>
      <c r="BNK3201" s="14"/>
      <c r="BNL3201" s="14"/>
      <c r="BNM3201" s="14"/>
      <c r="BNN3201" s="14"/>
      <c r="BNO3201" s="14"/>
      <c r="BNP3201" s="14"/>
      <c r="BNQ3201" s="14"/>
      <c r="BNR3201" s="14"/>
      <c r="BNS3201" s="14"/>
      <c r="BNT3201" s="14"/>
      <c r="BNU3201" s="14"/>
      <c r="BNV3201" s="14"/>
      <c r="BNW3201" s="14"/>
      <c r="BNX3201" s="14"/>
      <c r="BNY3201" s="14"/>
      <c r="BNZ3201" s="14"/>
      <c r="BOA3201" s="14"/>
      <c r="BOB3201" s="14"/>
      <c r="BOC3201" s="14"/>
      <c r="BOD3201" s="14"/>
      <c r="BOE3201" s="14"/>
      <c r="BOF3201" s="14"/>
      <c r="BOG3201" s="14"/>
      <c r="BOH3201" s="14"/>
      <c r="BOI3201" s="14"/>
      <c r="BOJ3201" s="14"/>
      <c r="BOK3201" s="14"/>
      <c r="BOL3201" s="14"/>
      <c r="BOM3201" s="14"/>
      <c r="BON3201" s="14"/>
      <c r="BOO3201" s="14"/>
      <c r="BOP3201" s="14"/>
      <c r="BOQ3201" s="14"/>
      <c r="BOR3201" s="14"/>
      <c r="BOS3201" s="14"/>
      <c r="BOT3201" s="14"/>
      <c r="BOU3201" s="14"/>
      <c r="BOV3201" s="14"/>
      <c r="BOW3201" s="14"/>
      <c r="BOX3201" s="14"/>
      <c r="BOY3201" s="14"/>
      <c r="BOZ3201" s="14"/>
      <c r="BPA3201" s="14"/>
      <c r="BPB3201" s="14"/>
      <c r="BPC3201" s="14"/>
      <c r="BPD3201" s="14"/>
      <c r="BPE3201" s="14"/>
      <c r="BPF3201" s="14"/>
      <c r="BPG3201" s="14"/>
      <c r="BPH3201" s="14"/>
      <c r="BPI3201" s="14"/>
      <c r="BPJ3201" s="14"/>
      <c r="BPK3201" s="14"/>
      <c r="BPL3201" s="14"/>
      <c r="BPM3201" s="14"/>
      <c r="BPN3201" s="14"/>
      <c r="BPO3201" s="14"/>
      <c r="BPP3201" s="14"/>
      <c r="BPQ3201" s="14"/>
      <c r="BPR3201" s="14"/>
      <c r="BPS3201" s="14"/>
      <c r="BPT3201" s="14"/>
      <c r="BPU3201" s="14"/>
      <c r="BPV3201" s="14"/>
      <c r="BPW3201" s="14"/>
      <c r="BPX3201" s="14"/>
      <c r="BPY3201" s="14"/>
      <c r="BPZ3201" s="14"/>
      <c r="BQA3201" s="14"/>
      <c r="BQB3201" s="14"/>
      <c r="BQC3201" s="14"/>
      <c r="BQD3201" s="14"/>
      <c r="BQE3201" s="14"/>
      <c r="BQF3201" s="14"/>
      <c r="BQG3201" s="14"/>
      <c r="BQH3201" s="14"/>
      <c r="BQI3201" s="14"/>
      <c r="BQJ3201" s="14"/>
      <c r="BQK3201" s="14"/>
      <c r="BQL3201" s="14"/>
      <c r="BQM3201" s="14"/>
      <c r="BQN3201" s="14"/>
      <c r="BQO3201" s="14"/>
      <c r="BQP3201" s="14"/>
      <c r="BQQ3201" s="14"/>
      <c r="BQR3201" s="14"/>
      <c r="BQS3201" s="14"/>
      <c r="BQT3201" s="14"/>
      <c r="BQU3201" s="14"/>
      <c r="BQV3201" s="14"/>
      <c r="BQW3201" s="14"/>
      <c r="BQX3201" s="14"/>
      <c r="BQY3201" s="14"/>
      <c r="BQZ3201" s="14"/>
      <c r="BRA3201" s="14"/>
      <c r="BRB3201" s="14"/>
      <c r="BRC3201" s="14"/>
      <c r="BRD3201" s="14"/>
      <c r="BRE3201" s="14"/>
      <c r="BRF3201" s="14"/>
      <c r="BRG3201" s="14"/>
      <c r="BRH3201" s="14"/>
      <c r="BRI3201" s="14"/>
      <c r="BRJ3201" s="14"/>
      <c r="BRK3201" s="14"/>
      <c r="BRL3201" s="14"/>
      <c r="BRM3201" s="14"/>
      <c r="BRN3201" s="14"/>
      <c r="BRO3201" s="14"/>
      <c r="BRP3201" s="14"/>
      <c r="BRQ3201" s="14"/>
      <c r="BRR3201" s="14"/>
      <c r="BRS3201" s="14"/>
      <c r="BRT3201" s="14"/>
      <c r="BRU3201" s="14"/>
      <c r="BRV3201" s="14"/>
      <c r="BRW3201" s="14"/>
      <c r="BRX3201" s="14"/>
      <c r="BRY3201" s="14"/>
      <c r="BRZ3201" s="14"/>
      <c r="BSA3201" s="14"/>
      <c r="BSB3201" s="14"/>
      <c r="BSC3201" s="14"/>
      <c r="BSD3201" s="14"/>
      <c r="BSE3201" s="14"/>
      <c r="BSF3201" s="14"/>
      <c r="BSG3201" s="14"/>
      <c r="BSH3201" s="14"/>
      <c r="BSI3201" s="14"/>
      <c r="BSJ3201" s="14"/>
      <c r="BSK3201" s="14"/>
      <c r="BSL3201" s="14"/>
      <c r="BSM3201" s="14"/>
      <c r="BSN3201" s="14"/>
      <c r="BSO3201" s="14"/>
      <c r="BSP3201" s="14"/>
      <c r="BSQ3201" s="14"/>
      <c r="BSR3201" s="14"/>
      <c r="BSS3201" s="14"/>
      <c r="BST3201" s="14"/>
      <c r="BSU3201" s="14"/>
      <c r="BSV3201" s="14"/>
      <c r="BSW3201" s="14"/>
      <c r="BSX3201" s="14"/>
      <c r="BSY3201" s="14"/>
      <c r="BSZ3201" s="14"/>
      <c r="BTA3201" s="14"/>
      <c r="BTB3201" s="14"/>
      <c r="BTC3201" s="14"/>
      <c r="BTD3201" s="14"/>
      <c r="BTE3201" s="14"/>
      <c r="BTF3201" s="14"/>
      <c r="BTG3201" s="14"/>
      <c r="BTH3201" s="14"/>
      <c r="BTI3201" s="14"/>
      <c r="BTJ3201" s="14"/>
      <c r="BTK3201" s="14"/>
      <c r="BTL3201" s="14"/>
      <c r="BTM3201" s="14"/>
      <c r="BTN3201" s="14"/>
      <c r="BTO3201" s="14"/>
      <c r="BTP3201" s="14"/>
      <c r="BTQ3201" s="14"/>
      <c r="BTR3201" s="14"/>
      <c r="BTS3201" s="14"/>
      <c r="BTT3201" s="14"/>
      <c r="BTU3201" s="14"/>
      <c r="BTV3201" s="14"/>
      <c r="BTW3201" s="14"/>
      <c r="BTX3201" s="14"/>
      <c r="BTY3201" s="14"/>
      <c r="BTZ3201" s="14"/>
      <c r="BUA3201" s="14"/>
      <c r="BUB3201" s="14"/>
      <c r="BUC3201" s="14"/>
      <c r="BUD3201" s="14"/>
      <c r="BUE3201" s="14"/>
      <c r="BUF3201" s="14"/>
      <c r="BUG3201" s="14"/>
      <c r="BUH3201" s="14"/>
      <c r="BUI3201" s="14"/>
      <c r="BUJ3201" s="14"/>
      <c r="BUK3201" s="14"/>
      <c r="BUL3201" s="14"/>
      <c r="BUM3201" s="14"/>
      <c r="BUN3201" s="14"/>
      <c r="BUO3201" s="14"/>
      <c r="BUP3201" s="14"/>
      <c r="BUQ3201" s="14"/>
      <c r="BUR3201" s="14"/>
      <c r="BUS3201" s="14"/>
      <c r="BUT3201" s="14"/>
      <c r="BUU3201" s="14"/>
      <c r="BUV3201" s="14"/>
      <c r="BUW3201" s="14"/>
      <c r="BUX3201" s="14"/>
      <c r="BUY3201" s="14"/>
      <c r="BUZ3201" s="14"/>
      <c r="BVA3201" s="14"/>
      <c r="BVB3201" s="14"/>
      <c r="BVC3201" s="14"/>
      <c r="BVD3201" s="14"/>
      <c r="BVE3201" s="14"/>
      <c r="BVF3201" s="14"/>
      <c r="BVG3201" s="14"/>
      <c r="BVH3201" s="14"/>
      <c r="BVI3201" s="14"/>
      <c r="BVJ3201" s="14"/>
      <c r="BVK3201" s="14"/>
      <c r="BVL3201" s="14"/>
      <c r="BVM3201" s="14"/>
      <c r="BVN3201" s="14"/>
      <c r="BVO3201" s="14"/>
      <c r="BVP3201" s="14"/>
      <c r="BVQ3201" s="14"/>
      <c r="BVR3201" s="14"/>
      <c r="BVS3201" s="14"/>
      <c r="BVT3201" s="14"/>
      <c r="BVU3201" s="14"/>
      <c r="BVV3201" s="14"/>
      <c r="BVW3201" s="14"/>
      <c r="BVX3201" s="14"/>
      <c r="BVY3201" s="14"/>
      <c r="BVZ3201" s="14"/>
      <c r="BWA3201" s="14"/>
      <c r="BWB3201" s="14"/>
      <c r="BWC3201" s="14"/>
      <c r="BWD3201" s="14"/>
      <c r="BWE3201" s="14"/>
      <c r="BWF3201" s="14"/>
      <c r="BWG3201" s="14"/>
      <c r="BWH3201" s="14"/>
      <c r="BWI3201" s="14"/>
      <c r="BWJ3201" s="14"/>
      <c r="BWK3201" s="14"/>
      <c r="BWL3201" s="14"/>
      <c r="BWM3201" s="14"/>
      <c r="BWN3201" s="14"/>
      <c r="BWO3201" s="14"/>
      <c r="BWP3201" s="14"/>
      <c r="BWQ3201" s="14"/>
      <c r="BWR3201" s="14"/>
      <c r="BWS3201" s="14"/>
      <c r="BWT3201" s="14"/>
      <c r="BWU3201" s="14"/>
      <c r="BWV3201" s="14"/>
      <c r="BWW3201" s="14"/>
      <c r="BWX3201" s="14"/>
      <c r="BWY3201" s="14"/>
      <c r="BWZ3201" s="14"/>
      <c r="BXA3201" s="14"/>
      <c r="BXB3201" s="14"/>
      <c r="BXC3201" s="14"/>
      <c r="BXD3201" s="14"/>
      <c r="BXE3201" s="14"/>
      <c r="BXF3201" s="14"/>
      <c r="BXG3201" s="14"/>
      <c r="BXH3201" s="14"/>
      <c r="BXI3201" s="14"/>
      <c r="BXJ3201" s="14"/>
      <c r="BXK3201" s="14"/>
      <c r="BXL3201" s="14"/>
      <c r="BXM3201" s="14"/>
      <c r="BXN3201" s="14"/>
      <c r="BXO3201" s="14"/>
      <c r="BXP3201" s="14"/>
      <c r="BXQ3201" s="14"/>
      <c r="BXR3201" s="14"/>
      <c r="BXS3201" s="14"/>
      <c r="BXT3201" s="14"/>
      <c r="BXU3201" s="14"/>
      <c r="BXV3201" s="14"/>
      <c r="BXW3201" s="14"/>
      <c r="BXX3201" s="14"/>
      <c r="BXY3201" s="14"/>
      <c r="BXZ3201" s="14"/>
      <c r="BYA3201" s="14"/>
      <c r="BYB3201" s="14"/>
      <c r="BYC3201" s="14"/>
      <c r="BYD3201" s="14"/>
      <c r="BYE3201" s="14"/>
      <c r="BYF3201" s="14"/>
      <c r="BYG3201" s="14"/>
      <c r="BYH3201" s="14"/>
      <c r="BYI3201" s="14"/>
      <c r="BYJ3201" s="14"/>
      <c r="BYK3201" s="14"/>
      <c r="BYL3201" s="14"/>
      <c r="BYM3201" s="14"/>
      <c r="BYN3201" s="14"/>
      <c r="BYO3201" s="14"/>
      <c r="BYP3201" s="14"/>
      <c r="BYQ3201" s="14"/>
      <c r="BYR3201" s="14"/>
      <c r="BYS3201" s="14"/>
      <c r="BYT3201" s="14"/>
      <c r="BYU3201" s="14"/>
      <c r="BYV3201" s="14"/>
      <c r="BYW3201" s="14"/>
      <c r="BYX3201" s="14"/>
      <c r="BYY3201" s="14"/>
      <c r="BYZ3201" s="14"/>
      <c r="BZA3201" s="14"/>
      <c r="BZB3201" s="14"/>
      <c r="BZC3201" s="14"/>
      <c r="BZD3201" s="14"/>
      <c r="BZE3201" s="14"/>
      <c r="BZF3201" s="14"/>
      <c r="BZG3201" s="14"/>
      <c r="BZH3201" s="14"/>
      <c r="BZI3201" s="14"/>
      <c r="BZJ3201" s="14"/>
      <c r="BZK3201" s="14"/>
      <c r="BZL3201" s="14"/>
      <c r="BZM3201" s="14"/>
      <c r="BZN3201" s="14"/>
      <c r="BZO3201" s="14"/>
      <c r="BZP3201" s="14"/>
      <c r="BZQ3201" s="14"/>
      <c r="BZR3201" s="14"/>
      <c r="BZS3201" s="14"/>
      <c r="BZT3201" s="14"/>
      <c r="BZU3201" s="14"/>
      <c r="BZV3201" s="14"/>
      <c r="BZW3201" s="14"/>
      <c r="BZX3201" s="14"/>
      <c r="BZY3201" s="14"/>
      <c r="BZZ3201" s="14"/>
      <c r="CAA3201" s="14"/>
      <c r="CAB3201" s="14"/>
      <c r="CAC3201" s="14"/>
      <c r="CAD3201" s="14"/>
      <c r="CAE3201" s="14"/>
      <c r="CAF3201" s="14"/>
      <c r="CAG3201" s="14"/>
      <c r="CAH3201" s="14"/>
      <c r="CAI3201" s="14"/>
      <c r="CAJ3201" s="14"/>
      <c r="CAK3201" s="14"/>
      <c r="CAL3201" s="14"/>
      <c r="CAM3201" s="14"/>
      <c r="CAN3201" s="14"/>
      <c r="CAO3201" s="14"/>
      <c r="CAP3201" s="14"/>
      <c r="CAQ3201" s="14"/>
      <c r="CAR3201" s="14"/>
      <c r="CAS3201" s="14"/>
      <c r="CAT3201" s="14"/>
      <c r="CAU3201" s="14"/>
      <c r="CAV3201" s="14"/>
      <c r="CAW3201" s="14"/>
      <c r="CAX3201" s="14"/>
      <c r="CAY3201" s="14"/>
      <c r="CAZ3201" s="14"/>
      <c r="CBA3201" s="14"/>
      <c r="CBB3201" s="14"/>
      <c r="CBC3201" s="14"/>
      <c r="CBD3201" s="14"/>
      <c r="CBE3201" s="14"/>
      <c r="CBF3201" s="14"/>
      <c r="CBG3201" s="14"/>
      <c r="CBH3201" s="14"/>
      <c r="CBI3201" s="14"/>
      <c r="CBJ3201" s="14"/>
      <c r="CBK3201" s="14"/>
      <c r="CBL3201" s="14"/>
      <c r="CBM3201" s="14"/>
      <c r="CBN3201" s="14"/>
      <c r="CBO3201" s="14"/>
      <c r="CBP3201" s="14"/>
      <c r="CBQ3201" s="14"/>
      <c r="CBR3201" s="14"/>
      <c r="CBS3201" s="14"/>
      <c r="CBT3201" s="14"/>
      <c r="CBU3201" s="14"/>
      <c r="CBV3201" s="14"/>
      <c r="CBW3201" s="14"/>
      <c r="CBX3201" s="14"/>
      <c r="CBY3201" s="14"/>
      <c r="CBZ3201" s="14"/>
      <c r="CCA3201" s="14"/>
      <c r="CCB3201" s="14"/>
      <c r="CCC3201" s="14"/>
      <c r="CCD3201" s="14"/>
      <c r="CCE3201" s="14"/>
      <c r="CCF3201" s="14"/>
      <c r="CCG3201" s="14"/>
      <c r="CCH3201" s="14"/>
      <c r="CCI3201" s="14"/>
      <c r="CCJ3201" s="14"/>
      <c r="CCK3201" s="14"/>
      <c r="CCL3201" s="14"/>
      <c r="CCM3201" s="14"/>
      <c r="CCN3201" s="14"/>
      <c r="CCO3201" s="14"/>
      <c r="CCP3201" s="14"/>
      <c r="CCQ3201" s="14"/>
      <c r="CCR3201" s="14"/>
      <c r="CCS3201" s="14"/>
      <c r="CCT3201" s="14"/>
      <c r="CCU3201" s="14"/>
      <c r="CCV3201" s="14"/>
      <c r="CCW3201" s="14"/>
      <c r="CCX3201" s="14"/>
      <c r="CCY3201" s="14"/>
      <c r="CCZ3201" s="14"/>
      <c r="CDA3201" s="14"/>
      <c r="CDB3201" s="14"/>
      <c r="CDC3201" s="14"/>
      <c r="CDD3201" s="14"/>
      <c r="CDE3201" s="14"/>
      <c r="CDF3201" s="14"/>
      <c r="CDG3201" s="14"/>
      <c r="CDH3201" s="14"/>
      <c r="CDI3201" s="14"/>
      <c r="CDJ3201" s="14"/>
      <c r="CDK3201" s="14"/>
      <c r="CDL3201" s="14"/>
      <c r="CDM3201" s="14"/>
      <c r="CDN3201" s="14"/>
      <c r="CDO3201" s="14"/>
      <c r="CDP3201" s="14"/>
      <c r="CDQ3201" s="14"/>
      <c r="CDR3201" s="14"/>
      <c r="CDS3201" s="14"/>
      <c r="CDT3201" s="14"/>
      <c r="CDU3201" s="14"/>
      <c r="CDV3201" s="14"/>
      <c r="CDW3201" s="14"/>
      <c r="CDX3201" s="14"/>
      <c r="CDY3201" s="14"/>
      <c r="CDZ3201" s="14"/>
      <c r="CEA3201" s="14"/>
      <c r="CEB3201" s="14"/>
      <c r="CEC3201" s="14"/>
      <c r="CED3201" s="14"/>
      <c r="CEE3201" s="14"/>
      <c r="CEF3201" s="14"/>
      <c r="CEG3201" s="14"/>
      <c r="CEH3201" s="14"/>
      <c r="CEI3201" s="14"/>
      <c r="CEJ3201" s="14"/>
      <c r="CEK3201" s="14"/>
      <c r="CEL3201" s="14"/>
      <c r="CEM3201" s="14"/>
      <c r="CEN3201" s="14"/>
      <c r="CEO3201" s="14"/>
      <c r="CEP3201" s="14"/>
      <c r="CEQ3201" s="14"/>
      <c r="CER3201" s="14"/>
      <c r="CES3201" s="14"/>
      <c r="CET3201" s="14"/>
      <c r="CEU3201" s="14"/>
      <c r="CEV3201" s="14"/>
      <c r="CEW3201" s="14"/>
      <c r="CEX3201" s="14"/>
      <c r="CEY3201" s="14"/>
      <c r="CEZ3201" s="14"/>
      <c r="CFA3201" s="14"/>
      <c r="CFB3201" s="14"/>
      <c r="CFC3201" s="14"/>
      <c r="CFD3201" s="14"/>
      <c r="CFE3201" s="14"/>
      <c r="CFF3201" s="14"/>
      <c r="CFG3201" s="14"/>
      <c r="CFH3201" s="14"/>
      <c r="CFI3201" s="14"/>
      <c r="CFJ3201" s="14"/>
      <c r="CFK3201" s="14"/>
      <c r="CFL3201" s="14"/>
      <c r="CFM3201" s="14"/>
      <c r="CFN3201" s="14"/>
      <c r="CFO3201" s="14"/>
      <c r="CFP3201" s="14"/>
      <c r="CFQ3201" s="14"/>
      <c r="CFR3201" s="14"/>
      <c r="CFS3201" s="14"/>
      <c r="CFT3201" s="14"/>
      <c r="CFU3201" s="14"/>
      <c r="CFV3201" s="14"/>
      <c r="CFW3201" s="14"/>
      <c r="CFX3201" s="14"/>
      <c r="CFY3201" s="14"/>
      <c r="CFZ3201" s="14"/>
      <c r="CGA3201" s="14"/>
      <c r="CGB3201" s="14"/>
      <c r="CGC3201" s="14"/>
      <c r="CGD3201" s="14"/>
      <c r="CGE3201" s="14"/>
      <c r="CGF3201" s="14"/>
      <c r="CGG3201" s="14"/>
      <c r="CGH3201" s="14"/>
      <c r="CGI3201" s="14"/>
      <c r="CGJ3201" s="14"/>
      <c r="CGK3201" s="14"/>
      <c r="CGL3201" s="14"/>
      <c r="CGM3201" s="14"/>
      <c r="CGN3201" s="14"/>
      <c r="CGO3201" s="14"/>
      <c r="CGP3201" s="14"/>
      <c r="CGQ3201" s="14"/>
      <c r="CGR3201" s="14"/>
      <c r="CGS3201" s="14"/>
      <c r="CGT3201" s="14"/>
      <c r="CGU3201" s="14"/>
      <c r="CGV3201" s="14"/>
      <c r="CGW3201" s="14"/>
      <c r="CGX3201" s="14"/>
      <c r="CGY3201" s="14"/>
      <c r="CGZ3201" s="14"/>
      <c r="CHA3201" s="14"/>
      <c r="CHB3201" s="14"/>
      <c r="CHC3201" s="14"/>
      <c r="CHD3201" s="14"/>
      <c r="CHE3201" s="14"/>
      <c r="CHF3201" s="14"/>
      <c r="CHG3201" s="14"/>
      <c r="CHH3201" s="14"/>
      <c r="CHI3201" s="14"/>
      <c r="CHJ3201" s="14"/>
      <c r="CHK3201" s="14"/>
      <c r="CHL3201" s="14"/>
      <c r="CHM3201" s="14"/>
      <c r="CHN3201" s="14"/>
      <c r="CHO3201" s="14"/>
      <c r="CHP3201" s="14"/>
      <c r="CHQ3201" s="14"/>
      <c r="CHR3201" s="14"/>
      <c r="CHS3201" s="14"/>
      <c r="CHT3201" s="14"/>
      <c r="CHU3201" s="14"/>
      <c r="CHV3201" s="14"/>
      <c r="CHW3201" s="14"/>
      <c r="CHX3201" s="14"/>
      <c r="CHY3201" s="14"/>
      <c r="CHZ3201" s="14"/>
      <c r="CIA3201" s="14"/>
      <c r="CIB3201" s="14"/>
      <c r="CIC3201" s="14"/>
      <c r="CID3201" s="14"/>
      <c r="CIE3201" s="14"/>
      <c r="CIF3201" s="14"/>
      <c r="CIG3201" s="14"/>
      <c r="CIH3201" s="14"/>
      <c r="CII3201" s="14"/>
      <c r="CIJ3201" s="14"/>
      <c r="CIK3201" s="14"/>
      <c r="CIL3201" s="14"/>
      <c r="CIM3201" s="14"/>
      <c r="CIN3201" s="14"/>
      <c r="CIO3201" s="14"/>
      <c r="CIP3201" s="14"/>
      <c r="CIQ3201" s="14"/>
      <c r="CIR3201" s="14"/>
      <c r="CIS3201" s="14"/>
      <c r="CIT3201" s="14"/>
      <c r="CIU3201" s="14"/>
      <c r="CIV3201" s="14"/>
      <c r="CIW3201" s="14"/>
      <c r="CIX3201" s="14"/>
      <c r="CIY3201" s="14"/>
      <c r="CIZ3201" s="14"/>
      <c r="CJA3201" s="14"/>
      <c r="CJB3201" s="14"/>
      <c r="CJC3201" s="14"/>
      <c r="CJD3201" s="14"/>
      <c r="CJE3201" s="14"/>
      <c r="CJF3201" s="14"/>
      <c r="CJG3201" s="14"/>
      <c r="CJH3201" s="14"/>
      <c r="CJI3201" s="14"/>
      <c r="CJJ3201" s="14"/>
      <c r="CJK3201" s="14"/>
      <c r="CJL3201" s="14"/>
      <c r="CJM3201" s="14"/>
      <c r="CJN3201" s="14"/>
      <c r="CJO3201" s="14"/>
      <c r="CJP3201" s="14"/>
      <c r="CJQ3201" s="14"/>
      <c r="CJR3201" s="14"/>
      <c r="CJS3201" s="14"/>
      <c r="CJT3201" s="14"/>
      <c r="CJU3201" s="14"/>
      <c r="CJV3201" s="14"/>
      <c r="CJW3201" s="14"/>
      <c r="CJX3201" s="14"/>
      <c r="CJY3201" s="14"/>
      <c r="CJZ3201" s="14"/>
      <c r="CKA3201" s="14"/>
      <c r="CKB3201" s="14"/>
      <c r="CKC3201" s="14"/>
      <c r="CKD3201" s="14"/>
      <c r="CKE3201" s="14"/>
      <c r="CKF3201" s="14"/>
      <c r="CKG3201" s="14"/>
      <c r="CKH3201" s="14"/>
      <c r="CKI3201" s="14"/>
      <c r="CKJ3201" s="14"/>
      <c r="CKK3201" s="14"/>
      <c r="CKL3201" s="14"/>
      <c r="CKM3201" s="14"/>
      <c r="CKN3201" s="14"/>
      <c r="CKO3201" s="14"/>
      <c r="CKP3201" s="14"/>
      <c r="CKQ3201" s="14"/>
      <c r="CKR3201" s="14"/>
      <c r="CKS3201" s="14"/>
      <c r="CKT3201" s="14"/>
      <c r="CKU3201" s="14"/>
      <c r="CKV3201" s="14"/>
      <c r="CKW3201" s="14"/>
      <c r="CKX3201" s="14"/>
      <c r="CKY3201" s="14"/>
      <c r="CKZ3201" s="14"/>
      <c r="CLA3201" s="14"/>
      <c r="CLB3201" s="14"/>
      <c r="CLC3201" s="14"/>
      <c r="CLD3201" s="14"/>
      <c r="CLE3201" s="14"/>
      <c r="CLF3201" s="14"/>
      <c r="CLG3201" s="14"/>
      <c r="CLH3201" s="14"/>
      <c r="CLI3201" s="14"/>
      <c r="CLJ3201" s="14"/>
      <c r="CLK3201" s="14"/>
      <c r="CLL3201" s="14"/>
      <c r="CLM3201" s="14"/>
      <c r="CLN3201" s="14"/>
      <c r="CLO3201" s="14"/>
      <c r="CLP3201" s="14"/>
      <c r="CLQ3201" s="14"/>
      <c r="CLR3201" s="14"/>
      <c r="CLS3201" s="14"/>
      <c r="CLT3201" s="14"/>
      <c r="CLU3201" s="14"/>
      <c r="CLV3201" s="14"/>
      <c r="CLW3201" s="14"/>
      <c r="CLX3201" s="14"/>
      <c r="CLY3201" s="14"/>
      <c r="CLZ3201" s="14"/>
      <c r="CMA3201" s="14"/>
      <c r="CMB3201" s="14"/>
      <c r="CMC3201" s="14"/>
      <c r="CMD3201" s="14"/>
      <c r="CME3201" s="14"/>
      <c r="CMF3201" s="14"/>
      <c r="CMG3201" s="14"/>
      <c r="CMH3201" s="14"/>
      <c r="CMI3201" s="14"/>
      <c r="CMJ3201" s="14"/>
      <c r="CMK3201" s="14"/>
      <c r="CML3201" s="14"/>
      <c r="CMM3201" s="14"/>
      <c r="CMN3201" s="14"/>
      <c r="CMO3201" s="14"/>
      <c r="CMP3201" s="14"/>
      <c r="CMQ3201" s="14"/>
      <c r="CMR3201" s="14"/>
      <c r="CMS3201" s="14"/>
      <c r="CMT3201" s="14"/>
      <c r="CMU3201" s="14"/>
      <c r="CMV3201" s="14"/>
      <c r="CMW3201" s="14"/>
      <c r="CMX3201" s="14"/>
      <c r="CMY3201" s="14"/>
      <c r="CMZ3201" s="14"/>
      <c r="CNA3201" s="14"/>
      <c r="CNB3201" s="14"/>
      <c r="CNC3201" s="14"/>
      <c r="CND3201" s="14"/>
      <c r="CNE3201" s="14"/>
      <c r="CNF3201" s="14"/>
      <c r="CNG3201" s="14"/>
      <c r="CNH3201" s="14"/>
      <c r="CNI3201" s="14"/>
      <c r="CNJ3201" s="14"/>
      <c r="CNK3201" s="14"/>
      <c r="CNL3201" s="14"/>
      <c r="CNM3201" s="14"/>
      <c r="CNN3201" s="14"/>
      <c r="CNO3201" s="14"/>
      <c r="CNP3201" s="14"/>
      <c r="CNQ3201" s="14"/>
      <c r="CNR3201" s="14"/>
      <c r="CNS3201" s="14"/>
      <c r="CNT3201" s="14"/>
      <c r="CNU3201" s="14"/>
      <c r="CNV3201" s="14"/>
      <c r="CNW3201" s="14"/>
      <c r="CNX3201" s="14"/>
      <c r="CNY3201" s="14"/>
      <c r="CNZ3201" s="14"/>
      <c r="COA3201" s="14"/>
      <c r="COB3201" s="14"/>
      <c r="COC3201" s="14"/>
      <c r="COD3201" s="14"/>
      <c r="COE3201" s="14"/>
      <c r="COF3201" s="14"/>
      <c r="COG3201" s="14"/>
      <c r="COH3201" s="14"/>
      <c r="COI3201" s="14"/>
      <c r="COJ3201" s="14"/>
      <c r="COK3201" s="14"/>
      <c r="COL3201" s="14"/>
      <c r="COM3201" s="14"/>
      <c r="CON3201" s="14"/>
      <c r="COO3201" s="14"/>
      <c r="COP3201" s="14"/>
      <c r="COQ3201" s="14"/>
      <c r="COR3201" s="14"/>
      <c r="COS3201" s="14"/>
      <c r="COT3201" s="14"/>
      <c r="COU3201" s="14"/>
      <c r="COV3201" s="14"/>
      <c r="COW3201" s="14"/>
      <c r="COX3201" s="14"/>
      <c r="COY3201" s="14"/>
      <c r="COZ3201" s="14"/>
      <c r="CPA3201" s="14"/>
      <c r="CPB3201" s="14"/>
      <c r="CPC3201" s="14"/>
      <c r="CPD3201" s="14"/>
      <c r="CPE3201" s="14"/>
      <c r="CPF3201" s="14"/>
      <c r="CPG3201" s="14"/>
      <c r="CPH3201" s="14"/>
      <c r="CPI3201" s="14"/>
      <c r="CPJ3201" s="14"/>
      <c r="CPK3201" s="14"/>
      <c r="CPL3201" s="14"/>
      <c r="CPM3201" s="14"/>
      <c r="CPN3201" s="14"/>
      <c r="CPO3201" s="14"/>
      <c r="CPP3201" s="14"/>
      <c r="CPQ3201" s="14"/>
      <c r="CPR3201" s="14"/>
      <c r="CPS3201" s="14"/>
      <c r="CPT3201" s="14"/>
      <c r="CPU3201" s="14"/>
      <c r="CPV3201" s="14"/>
      <c r="CPW3201" s="14"/>
      <c r="CPX3201" s="14"/>
      <c r="CPY3201" s="14"/>
      <c r="CPZ3201" s="14"/>
      <c r="CQA3201" s="14"/>
      <c r="CQB3201" s="14"/>
      <c r="CQC3201" s="14"/>
      <c r="CQD3201" s="14"/>
      <c r="CQE3201" s="14"/>
      <c r="CQF3201" s="14"/>
      <c r="CQG3201" s="14"/>
      <c r="CQH3201" s="14"/>
      <c r="CQI3201" s="14"/>
      <c r="CQJ3201" s="14"/>
      <c r="CQK3201" s="14"/>
      <c r="CQL3201" s="14"/>
      <c r="CQM3201" s="14"/>
      <c r="CQN3201" s="14"/>
      <c r="CQO3201" s="14"/>
      <c r="CQP3201" s="14"/>
      <c r="CQQ3201" s="14"/>
      <c r="CQR3201" s="14"/>
      <c r="CQS3201" s="14"/>
      <c r="CQT3201" s="14"/>
      <c r="CQU3201" s="14"/>
      <c r="CQV3201" s="14"/>
      <c r="CQW3201" s="14"/>
      <c r="CQX3201" s="14"/>
      <c r="CQY3201" s="14"/>
      <c r="CQZ3201" s="14"/>
      <c r="CRA3201" s="14"/>
      <c r="CRB3201" s="14"/>
      <c r="CRC3201" s="14"/>
      <c r="CRD3201" s="14"/>
      <c r="CRE3201" s="14"/>
      <c r="CRF3201" s="14"/>
      <c r="CRG3201" s="14"/>
      <c r="CRH3201" s="14"/>
      <c r="CRI3201" s="14"/>
      <c r="CRJ3201" s="14"/>
      <c r="CRK3201" s="14"/>
      <c r="CRL3201" s="14"/>
      <c r="CRM3201" s="14"/>
      <c r="CRN3201" s="14"/>
      <c r="CRO3201" s="14"/>
      <c r="CRP3201" s="14"/>
      <c r="CRQ3201" s="14"/>
      <c r="CRR3201" s="14"/>
      <c r="CRS3201" s="14"/>
      <c r="CRT3201" s="14"/>
      <c r="CRU3201" s="14"/>
      <c r="CRV3201" s="14"/>
      <c r="CRW3201" s="14"/>
      <c r="CRX3201" s="14"/>
      <c r="CRY3201" s="14"/>
      <c r="CRZ3201" s="14"/>
      <c r="CSA3201" s="14"/>
      <c r="CSB3201" s="14"/>
      <c r="CSC3201" s="14"/>
      <c r="CSD3201" s="14"/>
      <c r="CSE3201" s="14"/>
      <c r="CSF3201" s="14"/>
      <c r="CSG3201" s="14"/>
      <c r="CSH3201" s="14"/>
      <c r="CSI3201" s="14"/>
      <c r="CSJ3201" s="14"/>
      <c r="CSK3201" s="14"/>
      <c r="CSL3201" s="14"/>
      <c r="CSM3201" s="14"/>
      <c r="CSN3201" s="14"/>
      <c r="CSO3201" s="14"/>
      <c r="CSP3201" s="14"/>
      <c r="CSQ3201" s="14"/>
      <c r="CSR3201" s="14"/>
      <c r="CSS3201" s="14"/>
      <c r="CST3201" s="14"/>
      <c r="CSU3201" s="14"/>
      <c r="CSV3201" s="14"/>
      <c r="CSW3201" s="14"/>
      <c r="CSX3201" s="14"/>
      <c r="CSY3201" s="14"/>
      <c r="CSZ3201" s="14"/>
      <c r="CTA3201" s="14"/>
      <c r="CTB3201" s="14"/>
      <c r="CTC3201" s="14"/>
      <c r="CTD3201" s="14"/>
      <c r="CTE3201" s="14"/>
      <c r="CTF3201" s="14"/>
      <c r="CTG3201" s="14"/>
      <c r="CTH3201" s="14"/>
      <c r="CTI3201" s="14"/>
      <c r="CTJ3201" s="14"/>
      <c r="CTK3201" s="14"/>
      <c r="CTL3201" s="14"/>
      <c r="CTM3201" s="14"/>
      <c r="CTN3201" s="14"/>
      <c r="CTO3201" s="14"/>
      <c r="CTP3201" s="14"/>
      <c r="CTQ3201" s="14"/>
      <c r="CTR3201" s="14"/>
      <c r="CTS3201" s="14"/>
      <c r="CTT3201" s="14"/>
      <c r="CTU3201" s="14"/>
      <c r="CTV3201" s="14"/>
      <c r="CTW3201" s="14"/>
      <c r="CTX3201" s="14"/>
      <c r="CTY3201" s="14"/>
      <c r="CTZ3201" s="14"/>
      <c r="CUA3201" s="14"/>
      <c r="CUB3201" s="14"/>
      <c r="CUC3201" s="14"/>
      <c r="CUD3201" s="14"/>
      <c r="CUE3201" s="14"/>
      <c r="CUF3201" s="14"/>
      <c r="CUG3201" s="14"/>
      <c r="CUH3201" s="14"/>
      <c r="CUI3201" s="14"/>
      <c r="CUJ3201" s="14"/>
      <c r="CUK3201" s="14"/>
      <c r="CUL3201" s="14"/>
      <c r="CUM3201" s="14"/>
      <c r="CUN3201" s="14"/>
      <c r="CUO3201" s="14"/>
      <c r="CUP3201" s="14"/>
      <c r="CUQ3201" s="14"/>
      <c r="CUR3201" s="14"/>
      <c r="CUS3201" s="14"/>
      <c r="CUT3201" s="14"/>
      <c r="CUU3201" s="14"/>
      <c r="CUV3201" s="14"/>
      <c r="CUW3201" s="14"/>
      <c r="CUX3201" s="14"/>
      <c r="CUY3201" s="14"/>
      <c r="CUZ3201" s="14"/>
      <c r="CVA3201" s="14"/>
      <c r="CVB3201" s="14"/>
      <c r="CVC3201" s="14"/>
      <c r="CVD3201" s="14"/>
      <c r="CVE3201" s="14"/>
      <c r="CVF3201" s="14"/>
      <c r="CVG3201" s="14"/>
      <c r="CVH3201" s="14"/>
      <c r="CVI3201" s="14"/>
      <c r="CVJ3201" s="14"/>
      <c r="CVK3201" s="14"/>
      <c r="CVL3201" s="14"/>
      <c r="CVM3201" s="14"/>
      <c r="CVN3201" s="14"/>
      <c r="CVO3201" s="14"/>
      <c r="CVP3201" s="14"/>
      <c r="CVQ3201" s="14"/>
      <c r="CVR3201" s="14"/>
      <c r="CVS3201" s="14"/>
      <c r="CVT3201" s="14"/>
      <c r="CVU3201" s="14"/>
      <c r="CVV3201" s="14"/>
      <c r="CVW3201" s="14"/>
      <c r="CVX3201" s="14"/>
      <c r="CVY3201" s="14"/>
      <c r="CVZ3201" s="14"/>
      <c r="CWA3201" s="14"/>
      <c r="CWB3201" s="14"/>
      <c r="CWC3201" s="14"/>
      <c r="CWD3201" s="14"/>
      <c r="CWE3201" s="14"/>
      <c r="CWF3201" s="14"/>
      <c r="CWG3201" s="14"/>
      <c r="CWH3201" s="14"/>
      <c r="CWI3201" s="14"/>
      <c r="CWJ3201" s="14"/>
      <c r="CWK3201" s="14"/>
      <c r="CWL3201" s="14"/>
      <c r="CWM3201" s="14"/>
      <c r="CWN3201" s="14"/>
      <c r="CWO3201" s="14"/>
      <c r="CWP3201" s="14"/>
      <c r="CWQ3201" s="14"/>
      <c r="CWR3201" s="14"/>
      <c r="CWS3201" s="14"/>
      <c r="CWT3201" s="14"/>
      <c r="CWU3201" s="14"/>
      <c r="CWV3201" s="14"/>
      <c r="CWW3201" s="14"/>
      <c r="CWX3201" s="14"/>
      <c r="CWY3201" s="14"/>
      <c r="CWZ3201" s="14"/>
      <c r="CXA3201" s="14"/>
      <c r="CXB3201" s="14"/>
      <c r="CXC3201" s="14"/>
      <c r="CXD3201" s="14"/>
      <c r="CXE3201" s="14"/>
      <c r="CXF3201" s="14"/>
      <c r="CXG3201" s="14"/>
      <c r="CXH3201" s="14"/>
      <c r="CXI3201" s="14"/>
      <c r="CXJ3201" s="14"/>
      <c r="CXK3201" s="14"/>
      <c r="CXL3201" s="14"/>
      <c r="CXM3201" s="14"/>
      <c r="CXN3201" s="14"/>
      <c r="CXO3201" s="14"/>
      <c r="CXP3201" s="14"/>
      <c r="CXQ3201" s="14"/>
      <c r="CXR3201" s="14"/>
      <c r="CXS3201" s="14"/>
      <c r="CXT3201" s="14"/>
      <c r="CXU3201" s="14"/>
      <c r="CXV3201" s="14"/>
      <c r="CXW3201" s="14"/>
      <c r="CXX3201" s="14"/>
      <c r="CXY3201" s="14"/>
      <c r="CXZ3201" s="14"/>
      <c r="CYA3201" s="14"/>
      <c r="CYB3201" s="14"/>
      <c r="CYC3201" s="14"/>
      <c r="CYD3201" s="14"/>
      <c r="CYE3201" s="14"/>
      <c r="CYF3201" s="14"/>
      <c r="CYG3201" s="14"/>
      <c r="CYH3201" s="14"/>
      <c r="CYI3201" s="14"/>
      <c r="CYJ3201" s="14"/>
      <c r="CYK3201" s="14"/>
      <c r="CYL3201" s="14"/>
      <c r="CYM3201" s="14"/>
      <c r="CYN3201" s="14"/>
      <c r="CYO3201" s="14"/>
      <c r="CYP3201" s="14"/>
      <c r="CYQ3201" s="14"/>
      <c r="CYR3201" s="14"/>
      <c r="CYS3201" s="14"/>
      <c r="CYT3201" s="14"/>
      <c r="CYU3201" s="14"/>
      <c r="CYV3201" s="14"/>
      <c r="CYW3201" s="14"/>
      <c r="CYX3201" s="14"/>
      <c r="CYY3201" s="14"/>
      <c r="CYZ3201" s="14"/>
      <c r="CZA3201" s="14"/>
      <c r="CZB3201" s="14"/>
      <c r="CZC3201" s="14"/>
      <c r="CZD3201" s="14"/>
      <c r="CZE3201" s="14"/>
      <c r="CZF3201" s="14"/>
      <c r="CZG3201" s="14"/>
      <c r="CZH3201" s="14"/>
      <c r="CZI3201" s="14"/>
      <c r="CZJ3201" s="14"/>
      <c r="CZK3201" s="14"/>
      <c r="CZL3201" s="14"/>
      <c r="CZM3201" s="14"/>
      <c r="CZN3201" s="14"/>
      <c r="CZO3201" s="14"/>
      <c r="CZP3201" s="14"/>
      <c r="CZQ3201" s="14"/>
      <c r="CZR3201" s="14"/>
      <c r="CZS3201" s="14"/>
      <c r="CZT3201" s="14"/>
      <c r="CZU3201" s="14"/>
      <c r="CZV3201" s="14"/>
      <c r="CZW3201" s="14"/>
      <c r="CZX3201" s="14"/>
      <c r="CZY3201" s="14"/>
      <c r="CZZ3201" s="14"/>
      <c r="DAA3201" s="14"/>
      <c r="DAB3201" s="14"/>
      <c r="DAC3201" s="14"/>
      <c r="DAD3201" s="14"/>
      <c r="DAE3201" s="14"/>
      <c r="DAF3201" s="14"/>
      <c r="DAG3201" s="14"/>
      <c r="DAH3201" s="14"/>
      <c r="DAI3201" s="14"/>
      <c r="DAJ3201" s="14"/>
      <c r="DAK3201" s="14"/>
      <c r="DAL3201" s="14"/>
      <c r="DAM3201" s="14"/>
      <c r="DAN3201" s="14"/>
      <c r="DAO3201" s="14"/>
      <c r="DAP3201" s="14"/>
      <c r="DAQ3201" s="14"/>
      <c r="DAR3201" s="14"/>
      <c r="DAS3201" s="14"/>
      <c r="DAT3201" s="14"/>
      <c r="DAU3201" s="14"/>
      <c r="DAV3201" s="14"/>
      <c r="DAW3201" s="14"/>
      <c r="DAX3201" s="14"/>
      <c r="DAY3201" s="14"/>
      <c r="DAZ3201" s="14"/>
      <c r="DBA3201" s="14"/>
      <c r="DBB3201" s="14"/>
      <c r="DBC3201" s="14"/>
      <c r="DBD3201" s="14"/>
      <c r="DBE3201" s="14"/>
      <c r="DBF3201" s="14"/>
      <c r="DBG3201" s="14"/>
      <c r="DBH3201" s="14"/>
      <c r="DBI3201" s="14"/>
      <c r="DBJ3201" s="14"/>
      <c r="DBK3201" s="14"/>
      <c r="DBL3201" s="14"/>
      <c r="DBM3201" s="14"/>
      <c r="DBN3201" s="14"/>
      <c r="DBO3201" s="14"/>
      <c r="DBP3201" s="14"/>
      <c r="DBQ3201" s="14"/>
      <c r="DBR3201" s="14"/>
      <c r="DBS3201" s="14"/>
      <c r="DBT3201" s="14"/>
      <c r="DBU3201" s="14"/>
      <c r="DBV3201" s="14"/>
      <c r="DBW3201" s="14"/>
      <c r="DBX3201" s="14"/>
      <c r="DBY3201" s="14"/>
      <c r="DBZ3201" s="14"/>
      <c r="DCA3201" s="14"/>
      <c r="DCB3201" s="14"/>
      <c r="DCC3201" s="14"/>
      <c r="DCD3201" s="14"/>
      <c r="DCE3201" s="14"/>
      <c r="DCF3201" s="14"/>
      <c r="DCG3201" s="14"/>
      <c r="DCH3201" s="14"/>
      <c r="DCI3201" s="14"/>
      <c r="DCJ3201" s="14"/>
      <c r="DCK3201" s="14"/>
      <c r="DCL3201" s="14"/>
      <c r="DCM3201" s="14"/>
      <c r="DCN3201" s="14"/>
      <c r="DCO3201" s="14"/>
      <c r="DCP3201" s="14"/>
      <c r="DCQ3201" s="14"/>
      <c r="DCR3201" s="14"/>
      <c r="DCS3201" s="14"/>
      <c r="DCT3201" s="14"/>
      <c r="DCU3201" s="14"/>
      <c r="DCV3201" s="14"/>
      <c r="DCW3201" s="14"/>
      <c r="DCX3201" s="14"/>
      <c r="DCY3201" s="14"/>
      <c r="DCZ3201" s="14"/>
      <c r="DDA3201" s="14"/>
      <c r="DDB3201" s="14"/>
      <c r="DDC3201" s="14"/>
      <c r="DDD3201" s="14"/>
      <c r="DDE3201" s="14"/>
      <c r="DDF3201" s="14"/>
      <c r="DDG3201" s="14"/>
      <c r="DDH3201" s="14"/>
      <c r="DDI3201" s="14"/>
      <c r="DDJ3201" s="14"/>
      <c r="DDK3201" s="14"/>
      <c r="DDL3201" s="14"/>
      <c r="DDM3201" s="14"/>
      <c r="DDN3201" s="14"/>
      <c r="DDO3201" s="14"/>
      <c r="DDP3201" s="14"/>
      <c r="DDQ3201" s="14"/>
      <c r="DDR3201" s="14"/>
      <c r="DDS3201" s="14"/>
      <c r="DDT3201" s="14"/>
      <c r="DDU3201" s="14"/>
      <c r="DDV3201" s="14"/>
      <c r="DDW3201" s="14"/>
      <c r="DDX3201" s="14"/>
      <c r="DDY3201" s="14"/>
      <c r="DDZ3201" s="14"/>
      <c r="DEA3201" s="14"/>
      <c r="DEB3201" s="14"/>
      <c r="DEC3201" s="14"/>
      <c r="DED3201" s="14"/>
      <c r="DEE3201" s="14"/>
      <c r="DEF3201" s="14"/>
      <c r="DEG3201" s="14"/>
      <c r="DEH3201" s="14"/>
      <c r="DEI3201" s="14"/>
      <c r="DEJ3201" s="14"/>
      <c r="DEK3201" s="14"/>
      <c r="DEL3201" s="14"/>
      <c r="DEM3201" s="14"/>
      <c r="DEN3201" s="14"/>
      <c r="DEO3201" s="14"/>
      <c r="DEP3201" s="14"/>
      <c r="DEQ3201" s="14"/>
      <c r="DER3201" s="14"/>
      <c r="DES3201" s="14"/>
      <c r="DET3201" s="14"/>
      <c r="DEU3201" s="14"/>
      <c r="DEV3201" s="14"/>
      <c r="DEW3201" s="14"/>
      <c r="DEX3201" s="14"/>
      <c r="DEY3201" s="14"/>
      <c r="DEZ3201" s="14"/>
      <c r="DFA3201" s="14"/>
      <c r="DFB3201" s="14"/>
      <c r="DFC3201" s="14"/>
      <c r="DFD3201" s="14"/>
      <c r="DFE3201" s="14"/>
      <c r="DFF3201" s="14"/>
      <c r="DFG3201" s="14"/>
      <c r="DFH3201" s="14"/>
      <c r="DFI3201" s="14"/>
      <c r="DFJ3201" s="14"/>
      <c r="DFK3201" s="14"/>
      <c r="DFL3201" s="14"/>
      <c r="DFM3201" s="14"/>
      <c r="DFN3201" s="14"/>
      <c r="DFO3201" s="14"/>
      <c r="DFP3201" s="14"/>
      <c r="DFQ3201" s="14"/>
      <c r="DFR3201" s="14"/>
      <c r="DFS3201" s="14"/>
      <c r="DFT3201" s="14"/>
      <c r="DFU3201" s="14"/>
      <c r="DFV3201" s="14"/>
      <c r="DFW3201" s="14"/>
      <c r="DFX3201" s="14"/>
      <c r="DFY3201" s="14"/>
      <c r="DFZ3201" s="14"/>
      <c r="DGA3201" s="14"/>
      <c r="DGB3201" s="14"/>
      <c r="DGC3201" s="14"/>
      <c r="DGD3201" s="14"/>
      <c r="DGE3201" s="14"/>
      <c r="DGF3201" s="14"/>
      <c r="DGG3201" s="14"/>
      <c r="DGH3201" s="14"/>
      <c r="DGI3201" s="14"/>
      <c r="DGJ3201" s="14"/>
      <c r="DGK3201" s="14"/>
      <c r="DGL3201" s="14"/>
      <c r="DGM3201" s="14"/>
      <c r="DGN3201" s="14"/>
      <c r="DGO3201" s="14"/>
      <c r="DGP3201" s="14"/>
      <c r="DGQ3201" s="14"/>
      <c r="DGR3201" s="14"/>
      <c r="DGS3201" s="14"/>
      <c r="DGT3201" s="14"/>
      <c r="DGU3201" s="14"/>
      <c r="DGV3201" s="14"/>
      <c r="DGW3201" s="14"/>
      <c r="DGX3201" s="14"/>
      <c r="DGY3201" s="14"/>
      <c r="DGZ3201" s="14"/>
      <c r="DHA3201" s="14"/>
      <c r="DHB3201" s="14"/>
      <c r="DHC3201" s="14"/>
      <c r="DHD3201" s="14"/>
      <c r="DHE3201" s="14"/>
      <c r="DHF3201" s="14"/>
      <c r="DHG3201" s="14"/>
      <c r="DHH3201" s="14"/>
      <c r="DHI3201" s="14"/>
      <c r="DHJ3201" s="14"/>
      <c r="DHK3201" s="14"/>
      <c r="DHL3201" s="14"/>
      <c r="DHM3201" s="14"/>
      <c r="DHN3201" s="14"/>
      <c r="DHO3201" s="14"/>
      <c r="DHP3201" s="14"/>
      <c r="DHQ3201" s="14"/>
      <c r="DHR3201" s="14"/>
      <c r="DHS3201" s="14"/>
      <c r="DHT3201" s="14"/>
      <c r="DHU3201" s="14"/>
      <c r="DHV3201" s="14"/>
      <c r="DHW3201" s="14"/>
      <c r="DHX3201" s="14"/>
      <c r="DHY3201" s="14"/>
      <c r="DHZ3201" s="14"/>
      <c r="DIA3201" s="14"/>
      <c r="DIB3201" s="14"/>
      <c r="DIC3201" s="14"/>
      <c r="DID3201" s="14"/>
      <c r="DIE3201" s="14"/>
      <c r="DIF3201" s="14"/>
      <c r="DIG3201" s="14"/>
      <c r="DIH3201" s="14"/>
      <c r="DII3201" s="14"/>
      <c r="DIJ3201" s="14"/>
      <c r="DIK3201" s="14"/>
      <c r="DIL3201" s="14"/>
      <c r="DIM3201" s="14"/>
      <c r="DIN3201" s="14"/>
      <c r="DIO3201" s="14"/>
      <c r="DIP3201" s="14"/>
      <c r="DIQ3201" s="14"/>
      <c r="DIR3201" s="14"/>
      <c r="DIS3201" s="14"/>
      <c r="DIT3201" s="14"/>
      <c r="DIU3201" s="14"/>
      <c r="DIV3201" s="14"/>
      <c r="DIW3201" s="14"/>
      <c r="DIX3201" s="14"/>
      <c r="DIY3201" s="14"/>
      <c r="DIZ3201" s="14"/>
      <c r="DJA3201" s="14"/>
      <c r="DJB3201" s="14"/>
      <c r="DJC3201" s="14"/>
      <c r="DJD3201" s="14"/>
      <c r="DJE3201" s="14"/>
      <c r="DJF3201" s="14"/>
      <c r="DJG3201" s="14"/>
      <c r="DJH3201" s="14"/>
      <c r="DJI3201" s="14"/>
      <c r="DJJ3201" s="14"/>
      <c r="DJK3201" s="14"/>
      <c r="DJL3201" s="14"/>
      <c r="DJM3201" s="14"/>
      <c r="DJN3201" s="14"/>
      <c r="DJO3201" s="14"/>
      <c r="DJP3201" s="14"/>
      <c r="DJQ3201" s="14"/>
      <c r="DJR3201" s="14"/>
      <c r="DJS3201" s="14"/>
      <c r="DJT3201" s="14"/>
      <c r="DJU3201" s="14"/>
      <c r="DJV3201" s="14"/>
      <c r="DJW3201" s="14"/>
      <c r="DJX3201" s="14"/>
      <c r="DJY3201" s="14"/>
      <c r="DJZ3201" s="14"/>
      <c r="DKA3201" s="14"/>
      <c r="DKB3201" s="14"/>
      <c r="DKC3201" s="14"/>
      <c r="DKD3201" s="14"/>
      <c r="DKE3201" s="14"/>
      <c r="DKF3201" s="14"/>
      <c r="DKG3201" s="14"/>
      <c r="DKH3201" s="14"/>
      <c r="DKI3201" s="14"/>
      <c r="DKJ3201" s="14"/>
      <c r="DKK3201" s="14"/>
      <c r="DKL3201" s="14"/>
      <c r="DKM3201" s="14"/>
      <c r="DKN3201" s="14"/>
      <c r="DKO3201" s="14"/>
      <c r="DKP3201" s="14"/>
      <c r="DKQ3201" s="14"/>
      <c r="DKR3201" s="14"/>
      <c r="DKS3201" s="14"/>
      <c r="DKT3201" s="14"/>
      <c r="DKU3201" s="14"/>
      <c r="DKV3201" s="14"/>
      <c r="DKW3201" s="14"/>
      <c r="DKX3201" s="14"/>
      <c r="DKY3201" s="14"/>
      <c r="DKZ3201" s="14"/>
      <c r="DLA3201" s="14"/>
      <c r="DLB3201" s="14"/>
      <c r="DLC3201" s="14"/>
      <c r="DLD3201" s="14"/>
      <c r="DLE3201" s="14"/>
      <c r="DLF3201" s="14"/>
      <c r="DLG3201" s="14"/>
      <c r="DLH3201" s="14"/>
      <c r="DLI3201" s="14"/>
      <c r="DLJ3201" s="14"/>
      <c r="DLK3201" s="14"/>
      <c r="DLL3201" s="14"/>
      <c r="DLM3201" s="14"/>
      <c r="DLN3201" s="14"/>
      <c r="DLO3201" s="14"/>
      <c r="DLP3201" s="14"/>
      <c r="DLQ3201" s="14"/>
      <c r="DLR3201" s="14"/>
      <c r="DLS3201" s="14"/>
      <c r="DLT3201" s="14"/>
      <c r="DLU3201" s="14"/>
      <c r="DLV3201" s="14"/>
      <c r="DLW3201" s="14"/>
      <c r="DLX3201" s="14"/>
      <c r="DLY3201" s="14"/>
      <c r="DLZ3201" s="14"/>
      <c r="DMA3201" s="14"/>
      <c r="DMB3201" s="14"/>
      <c r="DMC3201" s="14"/>
      <c r="DMD3201" s="14"/>
      <c r="DME3201" s="14"/>
      <c r="DMF3201" s="14"/>
      <c r="DMG3201" s="14"/>
      <c r="DMH3201" s="14"/>
      <c r="DMI3201" s="14"/>
      <c r="DMJ3201" s="14"/>
      <c r="DMK3201" s="14"/>
      <c r="DML3201" s="14"/>
      <c r="DMM3201" s="14"/>
      <c r="DMN3201" s="14"/>
      <c r="DMO3201" s="14"/>
      <c r="DMP3201" s="14"/>
      <c r="DMQ3201" s="14"/>
      <c r="DMR3201" s="14"/>
      <c r="DMS3201" s="14"/>
      <c r="DMT3201" s="14"/>
      <c r="DMU3201" s="14"/>
      <c r="DMV3201" s="14"/>
      <c r="DMW3201" s="14"/>
      <c r="DMX3201" s="14"/>
      <c r="DMY3201" s="14"/>
      <c r="DMZ3201" s="14"/>
      <c r="DNA3201" s="14"/>
      <c r="DNB3201" s="14"/>
      <c r="DNC3201" s="14"/>
      <c r="DND3201" s="14"/>
      <c r="DNE3201" s="14"/>
      <c r="DNF3201" s="14"/>
      <c r="DNG3201" s="14"/>
      <c r="DNH3201" s="14"/>
      <c r="DNI3201" s="14"/>
      <c r="DNJ3201" s="14"/>
      <c r="DNK3201" s="14"/>
      <c r="DNL3201" s="14"/>
      <c r="DNM3201" s="14"/>
      <c r="DNN3201" s="14"/>
      <c r="DNO3201" s="14"/>
      <c r="DNP3201" s="14"/>
      <c r="DNQ3201" s="14"/>
      <c r="DNR3201" s="14"/>
      <c r="DNS3201" s="14"/>
      <c r="DNT3201" s="14"/>
      <c r="DNU3201" s="14"/>
      <c r="DNV3201" s="14"/>
      <c r="DNW3201" s="14"/>
      <c r="DNX3201" s="14"/>
      <c r="DNY3201" s="14"/>
      <c r="DNZ3201" s="14"/>
      <c r="DOA3201" s="14"/>
      <c r="DOB3201" s="14"/>
      <c r="DOC3201" s="14"/>
      <c r="DOD3201" s="14"/>
      <c r="DOE3201" s="14"/>
      <c r="DOF3201" s="14"/>
      <c r="DOG3201" s="14"/>
      <c r="DOH3201" s="14"/>
      <c r="DOI3201" s="14"/>
      <c r="DOJ3201" s="14"/>
      <c r="DOK3201" s="14"/>
      <c r="DOL3201" s="14"/>
      <c r="DOM3201" s="14"/>
      <c r="DON3201" s="14"/>
      <c r="DOO3201" s="14"/>
      <c r="DOP3201" s="14"/>
      <c r="DOQ3201" s="14"/>
      <c r="DOR3201" s="14"/>
      <c r="DOS3201" s="14"/>
      <c r="DOT3201" s="14"/>
      <c r="DOU3201" s="14"/>
      <c r="DOV3201" s="14"/>
      <c r="DOW3201" s="14"/>
      <c r="DOX3201" s="14"/>
      <c r="DOY3201" s="14"/>
      <c r="DOZ3201" s="14"/>
      <c r="DPA3201" s="14"/>
      <c r="DPB3201" s="14"/>
      <c r="DPC3201" s="14"/>
      <c r="DPD3201" s="14"/>
      <c r="DPE3201" s="14"/>
      <c r="DPF3201" s="14"/>
      <c r="DPG3201" s="14"/>
      <c r="DPH3201" s="14"/>
      <c r="DPI3201" s="14"/>
      <c r="DPJ3201" s="14"/>
      <c r="DPK3201" s="14"/>
      <c r="DPL3201" s="14"/>
      <c r="DPM3201" s="14"/>
      <c r="DPN3201" s="14"/>
      <c r="DPO3201" s="14"/>
      <c r="DPP3201" s="14"/>
      <c r="DPQ3201" s="14"/>
      <c r="DPR3201" s="14"/>
      <c r="DPS3201" s="14"/>
      <c r="DPT3201" s="14"/>
      <c r="DPU3201" s="14"/>
      <c r="DPV3201" s="14"/>
      <c r="DPW3201" s="14"/>
      <c r="DPX3201" s="14"/>
      <c r="DPY3201" s="14"/>
      <c r="DPZ3201" s="14"/>
      <c r="DQA3201" s="14"/>
      <c r="DQB3201" s="14"/>
      <c r="DQC3201" s="14"/>
      <c r="DQD3201" s="14"/>
      <c r="DQE3201" s="14"/>
      <c r="DQF3201" s="14"/>
      <c r="DQG3201" s="14"/>
      <c r="DQH3201" s="14"/>
      <c r="DQI3201" s="14"/>
      <c r="DQJ3201" s="14"/>
      <c r="DQK3201" s="14"/>
      <c r="DQL3201" s="14"/>
      <c r="DQM3201" s="14"/>
      <c r="DQN3201" s="14"/>
      <c r="DQO3201" s="14"/>
      <c r="DQP3201" s="14"/>
      <c r="DQQ3201" s="14"/>
      <c r="DQR3201" s="14"/>
      <c r="DQS3201" s="14"/>
      <c r="DQT3201" s="14"/>
      <c r="DQU3201" s="14"/>
      <c r="DQV3201" s="14"/>
      <c r="DQW3201" s="14"/>
      <c r="DQX3201" s="14"/>
      <c r="DQY3201" s="14"/>
      <c r="DQZ3201" s="14"/>
      <c r="DRA3201" s="14"/>
      <c r="DRB3201" s="14"/>
      <c r="DRC3201" s="14"/>
      <c r="DRD3201" s="14"/>
      <c r="DRE3201" s="14"/>
      <c r="DRF3201" s="14"/>
      <c r="DRG3201" s="14"/>
      <c r="DRH3201" s="14"/>
      <c r="DRI3201" s="14"/>
      <c r="DRJ3201" s="14"/>
      <c r="DRK3201" s="14"/>
      <c r="DRL3201" s="14"/>
      <c r="DRM3201" s="14"/>
      <c r="DRN3201" s="14"/>
      <c r="DRO3201" s="14"/>
      <c r="DRP3201" s="14"/>
      <c r="DRQ3201" s="14"/>
      <c r="DRR3201" s="14"/>
      <c r="DRS3201" s="14"/>
      <c r="DRT3201" s="14"/>
      <c r="DRU3201" s="14"/>
      <c r="DRV3201" s="14"/>
      <c r="DRW3201" s="14"/>
      <c r="DRX3201" s="14"/>
      <c r="DRY3201" s="14"/>
      <c r="DRZ3201" s="14"/>
      <c r="DSA3201" s="14"/>
      <c r="DSB3201" s="14"/>
      <c r="DSC3201" s="14"/>
      <c r="DSD3201" s="14"/>
      <c r="DSE3201" s="14"/>
      <c r="DSF3201" s="14"/>
      <c r="DSG3201" s="14"/>
      <c r="DSH3201" s="14"/>
      <c r="DSI3201" s="14"/>
      <c r="DSJ3201" s="14"/>
      <c r="DSK3201" s="14"/>
      <c r="DSL3201" s="14"/>
      <c r="DSM3201" s="14"/>
      <c r="DSN3201" s="14"/>
      <c r="DSO3201" s="14"/>
      <c r="DSP3201" s="14"/>
      <c r="DSQ3201" s="14"/>
      <c r="DSR3201" s="14"/>
      <c r="DSS3201" s="14"/>
      <c r="DST3201" s="14"/>
      <c r="DSU3201" s="14"/>
      <c r="DSV3201" s="14"/>
      <c r="DSW3201" s="14"/>
      <c r="DSX3201" s="14"/>
      <c r="DSY3201" s="14"/>
      <c r="DSZ3201" s="14"/>
      <c r="DTA3201" s="14"/>
      <c r="DTB3201" s="14"/>
      <c r="DTC3201" s="14"/>
      <c r="DTD3201" s="14"/>
      <c r="DTE3201" s="14"/>
      <c r="DTF3201" s="14"/>
      <c r="DTG3201" s="14"/>
      <c r="DTH3201" s="14"/>
      <c r="DTI3201" s="14"/>
      <c r="DTJ3201" s="14"/>
      <c r="DTK3201" s="14"/>
      <c r="DTL3201" s="14"/>
      <c r="DTM3201" s="14"/>
      <c r="DTN3201" s="14"/>
      <c r="DTO3201" s="14"/>
      <c r="DTP3201" s="14"/>
      <c r="DTQ3201" s="14"/>
      <c r="DTR3201" s="14"/>
      <c r="DTS3201" s="14"/>
      <c r="DTT3201" s="14"/>
      <c r="DTU3201" s="14"/>
      <c r="DTV3201" s="14"/>
      <c r="DTW3201" s="14"/>
      <c r="DTX3201" s="14"/>
      <c r="DTY3201" s="14"/>
      <c r="DTZ3201" s="14"/>
      <c r="DUA3201" s="14"/>
      <c r="DUB3201" s="14"/>
      <c r="DUC3201" s="14"/>
      <c r="DUD3201" s="14"/>
      <c r="DUE3201" s="14"/>
      <c r="DUF3201" s="14"/>
      <c r="DUG3201" s="14"/>
      <c r="DUH3201" s="14"/>
      <c r="DUI3201" s="14"/>
      <c r="DUJ3201" s="14"/>
      <c r="DUK3201" s="14"/>
      <c r="DUL3201" s="14"/>
      <c r="DUM3201" s="14"/>
      <c r="DUN3201" s="14"/>
      <c r="DUO3201" s="14"/>
      <c r="DUP3201" s="14"/>
      <c r="DUQ3201" s="14"/>
      <c r="DUR3201" s="14"/>
      <c r="DUS3201" s="14"/>
      <c r="DUT3201" s="14"/>
      <c r="DUU3201" s="14"/>
      <c r="DUV3201" s="14"/>
      <c r="DUW3201" s="14"/>
      <c r="DUX3201" s="14"/>
      <c r="DUY3201" s="14"/>
      <c r="DUZ3201" s="14"/>
      <c r="DVA3201" s="14"/>
      <c r="DVB3201" s="14"/>
      <c r="DVC3201" s="14"/>
      <c r="DVD3201" s="14"/>
      <c r="DVE3201" s="14"/>
      <c r="DVF3201" s="14"/>
      <c r="DVG3201" s="14"/>
      <c r="DVH3201" s="14"/>
      <c r="DVI3201" s="14"/>
      <c r="DVJ3201" s="14"/>
      <c r="DVK3201" s="14"/>
      <c r="DVL3201" s="14"/>
      <c r="DVM3201" s="14"/>
      <c r="DVN3201" s="14"/>
      <c r="DVO3201" s="14"/>
      <c r="DVP3201" s="14"/>
      <c r="DVQ3201" s="14"/>
      <c r="DVR3201" s="14"/>
      <c r="DVS3201" s="14"/>
      <c r="DVT3201" s="14"/>
      <c r="DVU3201" s="14"/>
      <c r="DVV3201" s="14"/>
      <c r="DVW3201" s="14"/>
      <c r="DVX3201" s="14"/>
      <c r="DVY3201" s="14"/>
      <c r="DVZ3201" s="14"/>
      <c r="DWA3201" s="14"/>
      <c r="DWB3201" s="14"/>
      <c r="DWC3201" s="14"/>
      <c r="DWD3201" s="14"/>
      <c r="DWE3201" s="14"/>
      <c r="DWF3201" s="14"/>
      <c r="DWG3201" s="14"/>
      <c r="DWH3201" s="14"/>
      <c r="DWI3201" s="14"/>
      <c r="DWJ3201" s="14"/>
      <c r="DWK3201" s="14"/>
      <c r="DWL3201" s="14"/>
      <c r="DWM3201" s="14"/>
      <c r="DWN3201" s="14"/>
      <c r="DWO3201" s="14"/>
      <c r="DWP3201" s="14"/>
      <c r="DWQ3201" s="14"/>
      <c r="DWR3201" s="14"/>
      <c r="DWS3201" s="14"/>
      <c r="DWT3201" s="14"/>
      <c r="DWU3201" s="14"/>
      <c r="DWV3201" s="14"/>
      <c r="DWW3201" s="14"/>
      <c r="DWX3201" s="14"/>
      <c r="DWY3201" s="14"/>
      <c r="DWZ3201" s="14"/>
      <c r="DXA3201" s="14"/>
      <c r="DXB3201" s="14"/>
      <c r="DXC3201" s="14"/>
      <c r="DXD3201" s="14"/>
      <c r="DXE3201" s="14"/>
      <c r="DXF3201" s="14"/>
      <c r="DXG3201" s="14"/>
      <c r="DXH3201" s="14"/>
      <c r="DXI3201" s="14"/>
      <c r="DXJ3201" s="14"/>
      <c r="DXK3201" s="14"/>
      <c r="DXL3201" s="14"/>
      <c r="DXM3201" s="14"/>
      <c r="DXN3201" s="14"/>
      <c r="DXO3201" s="14"/>
      <c r="DXP3201" s="14"/>
      <c r="DXQ3201" s="14"/>
      <c r="DXR3201" s="14"/>
      <c r="DXS3201" s="14"/>
      <c r="DXT3201" s="14"/>
      <c r="DXU3201" s="14"/>
      <c r="DXV3201" s="14"/>
      <c r="DXW3201" s="14"/>
      <c r="DXX3201" s="14"/>
      <c r="DXY3201" s="14"/>
      <c r="DXZ3201" s="14"/>
      <c r="DYA3201" s="14"/>
      <c r="DYB3201" s="14"/>
      <c r="DYC3201" s="14"/>
      <c r="DYD3201" s="14"/>
      <c r="DYE3201" s="14"/>
      <c r="DYF3201" s="14"/>
      <c r="DYG3201" s="14"/>
      <c r="DYH3201" s="14"/>
      <c r="DYI3201" s="14"/>
      <c r="DYJ3201" s="14"/>
      <c r="DYK3201" s="14"/>
      <c r="DYL3201" s="14"/>
      <c r="DYM3201" s="14"/>
      <c r="DYN3201" s="14"/>
      <c r="DYO3201" s="14"/>
      <c r="DYP3201" s="14"/>
      <c r="DYQ3201" s="14"/>
      <c r="DYR3201" s="14"/>
      <c r="DYS3201" s="14"/>
      <c r="DYT3201" s="14"/>
      <c r="DYU3201" s="14"/>
      <c r="DYV3201" s="14"/>
      <c r="DYW3201" s="14"/>
      <c r="DYX3201" s="14"/>
      <c r="DYY3201" s="14"/>
      <c r="DYZ3201" s="14"/>
      <c r="DZA3201" s="14"/>
      <c r="DZB3201" s="14"/>
      <c r="DZC3201" s="14"/>
      <c r="DZD3201" s="14"/>
      <c r="DZE3201" s="14"/>
      <c r="DZF3201" s="14"/>
      <c r="DZG3201" s="14"/>
      <c r="DZH3201" s="14"/>
      <c r="DZI3201" s="14"/>
      <c r="DZJ3201" s="14"/>
      <c r="DZK3201" s="14"/>
      <c r="DZL3201" s="14"/>
      <c r="DZM3201" s="14"/>
      <c r="DZN3201" s="14"/>
      <c r="DZO3201" s="14"/>
      <c r="DZP3201" s="14"/>
      <c r="DZQ3201" s="14"/>
      <c r="DZR3201" s="14"/>
      <c r="DZS3201" s="14"/>
      <c r="DZT3201" s="14"/>
      <c r="DZU3201" s="14"/>
      <c r="DZV3201" s="14"/>
      <c r="DZW3201" s="14"/>
      <c r="DZX3201" s="14"/>
      <c r="DZY3201" s="14"/>
      <c r="DZZ3201" s="14"/>
      <c r="EAA3201" s="14"/>
      <c r="EAB3201" s="14"/>
      <c r="EAC3201" s="14"/>
      <c r="EAD3201" s="14"/>
      <c r="EAE3201" s="14"/>
      <c r="EAF3201" s="14"/>
      <c r="EAG3201" s="14"/>
      <c r="EAH3201" s="14"/>
      <c r="EAI3201" s="14"/>
      <c r="EAJ3201" s="14"/>
      <c r="EAK3201" s="14"/>
      <c r="EAL3201" s="14"/>
      <c r="EAM3201" s="14"/>
      <c r="EAN3201" s="14"/>
      <c r="EAO3201" s="14"/>
      <c r="EAP3201" s="14"/>
      <c r="EAQ3201" s="14"/>
      <c r="EAR3201" s="14"/>
      <c r="EAS3201" s="14"/>
      <c r="EAT3201" s="14"/>
      <c r="EAU3201" s="14"/>
      <c r="EAV3201" s="14"/>
      <c r="EAW3201" s="14"/>
      <c r="EAX3201" s="14"/>
      <c r="EAY3201" s="14"/>
      <c r="EAZ3201" s="14"/>
      <c r="EBA3201" s="14"/>
      <c r="EBB3201" s="14"/>
      <c r="EBC3201" s="14"/>
      <c r="EBD3201" s="14"/>
      <c r="EBE3201" s="14"/>
      <c r="EBF3201" s="14"/>
      <c r="EBG3201" s="14"/>
      <c r="EBH3201" s="14"/>
      <c r="EBI3201" s="14"/>
      <c r="EBJ3201" s="14"/>
      <c r="EBK3201" s="14"/>
      <c r="EBL3201" s="14"/>
      <c r="EBM3201" s="14"/>
      <c r="EBN3201" s="14"/>
      <c r="EBO3201" s="14"/>
      <c r="EBP3201" s="14"/>
      <c r="EBQ3201" s="14"/>
      <c r="EBR3201" s="14"/>
      <c r="EBS3201" s="14"/>
      <c r="EBT3201" s="14"/>
      <c r="EBU3201" s="14"/>
      <c r="EBV3201" s="14"/>
      <c r="EBW3201" s="14"/>
      <c r="EBX3201" s="14"/>
      <c r="EBY3201" s="14"/>
      <c r="EBZ3201" s="14"/>
      <c r="ECA3201" s="14"/>
      <c r="ECB3201" s="14"/>
      <c r="ECC3201" s="14"/>
      <c r="ECD3201" s="14"/>
      <c r="ECE3201" s="14"/>
      <c r="ECF3201" s="14"/>
      <c r="ECG3201" s="14"/>
      <c r="ECH3201" s="14"/>
      <c r="ECI3201" s="14"/>
      <c r="ECJ3201" s="14"/>
      <c r="ECK3201" s="14"/>
      <c r="ECL3201" s="14"/>
      <c r="ECM3201" s="14"/>
      <c r="ECN3201" s="14"/>
      <c r="ECO3201" s="14"/>
      <c r="ECP3201" s="14"/>
      <c r="ECQ3201" s="14"/>
      <c r="ECR3201" s="14"/>
      <c r="ECS3201" s="14"/>
      <c r="ECT3201" s="14"/>
      <c r="ECU3201" s="14"/>
      <c r="ECV3201" s="14"/>
      <c r="ECW3201" s="14"/>
      <c r="ECX3201" s="14"/>
      <c r="ECY3201" s="14"/>
      <c r="ECZ3201" s="14"/>
      <c r="EDA3201" s="14"/>
      <c r="EDB3201" s="14"/>
      <c r="EDC3201" s="14"/>
      <c r="EDD3201" s="14"/>
      <c r="EDE3201" s="14"/>
      <c r="EDF3201" s="14"/>
      <c r="EDG3201" s="14"/>
      <c r="EDH3201" s="14"/>
      <c r="EDI3201" s="14"/>
      <c r="EDJ3201" s="14"/>
      <c r="EDK3201" s="14"/>
      <c r="EDL3201" s="14"/>
      <c r="EDM3201" s="14"/>
      <c r="EDN3201" s="14"/>
      <c r="EDO3201" s="14"/>
      <c r="EDP3201" s="14"/>
      <c r="EDQ3201" s="14"/>
      <c r="EDR3201" s="14"/>
      <c r="EDS3201" s="14"/>
      <c r="EDT3201" s="14"/>
      <c r="EDU3201" s="14"/>
      <c r="EDV3201" s="14"/>
      <c r="EDW3201" s="14"/>
      <c r="EDX3201" s="14"/>
      <c r="EDY3201" s="14"/>
      <c r="EDZ3201" s="14"/>
      <c r="EEA3201" s="14"/>
      <c r="EEB3201" s="14"/>
      <c r="EEC3201" s="14"/>
      <c r="EED3201" s="14"/>
      <c r="EEE3201" s="14"/>
      <c r="EEF3201" s="14"/>
      <c r="EEG3201" s="14"/>
      <c r="EEH3201" s="14"/>
      <c r="EEI3201" s="14"/>
      <c r="EEJ3201" s="14"/>
      <c r="EEK3201" s="14"/>
      <c r="EEL3201" s="14"/>
      <c r="EEM3201" s="14"/>
      <c r="EEN3201" s="14"/>
      <c r="EEO3201" s="14"/>
      <c r="EEP3201" s="14"/>
      <c r="EEQ3201" s="14"/>
      <c r="EER3201" s="14"/>
      <c r="EES3201" s="14"/>
      <c r="EET3201" s="14"/>
      <c r="EEU3201" s="14"/>
      <c r="EEV3201" s="14"/>
      <c r="EEW3201" s="14"/>
      <c r="EEX3201" s="14"/>
      <c r="EEY3201" s="14"/>
      <c r="EEZ3201" s="14"/>
      <c r="EFA3201" s="14"/>
      <c r="EFB3201" s="14"/>
      <c r="EFC3201" s="14"/>
      <c r="EFD3201" s="14"/>
      <c r="EFE3201" s="14"/>
      <c r="EFF3201" s="14"/>
      <c r="EFG3201" s="14"/>
      <c r="EFH3201" s="14"/>
      <c r="EFI3201" s="14"/>
      <c r="EFJ3201" s="14"/>
      <c r="EFK3201" s="14"/>
      <c r="EFL3201" s="14"/>
      <c r="EFM3201" s="14"/>
      <c r="EFN3201" s="14"/>
      <c r="EFO3201" s="14"/>
      <c r="EFP3201" s="14"/>
      <c r="EFQ3201" s="14"/>
      <c r="EFR3201" s="14"/>
      <c r="EFS3201" s="14"/>
      <c r="EFT3201" s="14"/>
      <c r="EFU3201" s="14"/>
      <c r="EFV3201" s="14"/>
      <c r="EFW3201" s="14"/>
      <c r="EFX3201" s="14"/>
      <c r="EFY3201" s="14"/>
      <c r="EFZ3201" s="14"/>
      <c r="EGA3201" s="14"/>
      <c r="EGB3201" s="14"/>
      <c r="EGC3201" s="14"/>
      <c r="EGD3201" s="14"/>
      <c r="EGE3201" s="14"/>
      <c r="EGF3201" s="14"/>
      <c r="EGG3201" s="14"/>
      <c r="EGH3201" s="14"/>
      <c r="EGI3201" s="14"/>
      <c r="EGJ3201" s="14"/>
      <c r="EGK3201" s="14"/>
      <c r="EGL3201" s="14"/>
      <c r="EGM3201" s="14"/>
      <c r="EGN3201" s="14"/>
      <c r="EGO3201" s="14"/>
      <c r="EGP3201" s="14"/>
      <c r="EGQ3201" s="14"/>
      <c r="EGR3201" s="14"/>
      <c r="EGS3201" s="14"/>
      <c r="EGT3201" s="14"/>
      <c r="EGU3201" s="14"/>
      <c r="EGV3201" s="14"/>
      <c r="EGW3201" s="14"/>
      <c r="EGX3201" s="14"/>
      <c r="EGY3201" s="14"/>
      <c r="EGZ3201" s="14"/>
      <c r="EHA3201" s="14"/>
      <c r="EHB3201" s="14"/>
      <c r="EHC3201" s="14"/>
      <c r="EHD3201" s="14"/>
      <c r="EHE3201" s="14"/>
      <c r="EHF3201" s="14"/>
      <c r="EHG3201" s="14"/>
      <c r="EHH3201" s="14"/>
      <c r="EHI3201" s="14"/>
      <c r="EHJ3201" s="14"/>
      <c r="EHK3201" s="14"/>
      <c r="EHL3201" s="14"/>
      <c r="EHM3201" s="14"/>
      <c r="EHN3201" s="14"/>
      <c r="EHO3201" s="14"/>
      <c r="EHP3201" s="14"/>
      <c r="EHQ3201" s="14"/>
      <c r="EHR3201" s="14"/>
      <c r="EHS3201" s="14"/>
      <c r="EHT3201" s="14"/>
      <c r="EHU3201" s="14"/>
      <c r="EHV3201" s="14"/>
      <c r="EHW3201" s="14"/>
      <c r="EHX3201" s="14"/>
      <c r="EHY3201" s="14"/>
      <c r="EHZ3201" s="14"/>
      <c r="EIA3201" s="14"/>
      <c r="EIB3201" s="14"/>
      <c r="EIC3201" s="14"/>
      <c r="EID3201" s="14"/>
      <c r="EIE3201" s="14"/>
      <c r="EIF3201" s="14"/>
      <c r="EIG3201" s="14"/>
      <c r="EIH3201" s="14"/>
      <c r="EII3201" s="14"/>
      <c r="EIJ3201" s="14"/>
      <c r="EIK3201" s="14"/>
      <c r="EIL3201" s="14"/>
      <c r="EIM3201" s="14"/>
      <c r="EIN3201" s="14"/>
      <c r="EIO3201" s="14"/>
      <c r="EIP3201" s="14"/>
      <c r="EIQ3201" s="14"/>
      <c r="EIR3201" s="14"/>
      <c r="EIS3201" s="14"/>
      <c r="EIT3201" s="14"/>
      <c r="EIU3201" s="14"/>
      <c r="EIV3201" s="14"/>
      <c r="EIW3201" s="14"/>
      <c r="EIX3201" s="14"/>
      <c r="EIY3201" s="14"/>
      <c r="EIZ3201" s="14"/>
      <c r="EJA3201" s="14"/>
      <c r="EJB3201" s="14"/>
      <c r="EJC3201" s="14"/>
      <c r="EJD3201" s="14"/>
      <c r="EJE3201" s="14"/>
      <c r="EJF3201" s="14"/>
      <c r="EJG3201" s="14"/>
      <c r="EJH3201" s="14"/>
      <c r="EJI3201" s="14"/>
      <c r="EJJ3201" s="14"/>
      <c r="EJK3201" s="14"/>
      <c r="EJL3201" s="14"/>
      <c r="EJM3201" s="14"/>
      <c r="EJN3201" s="14"/>
      <c r="EJO3201" s="14"/>
      <c r="EJP3201" s="14"/>
      <c r="EJQ3201" s="14"/>
      <c r="EJR3201" s="14"/>
      <c r="EJS3201" s="14"/>
      <c r="EJT3201" s="14"/>
      <c r="EJU3201" s="14"/>
      <c r="EJV3201" s="14"/>
      <c r="EJW3201" s="14"/>
      <c r="EJX3201" s="14"/>
      <c r="EJY3201" s="14"/>
      <c r="EJZ3201" s="14"/>
      <c r="EKA3201" s="14"/>
      <c r="EKB3201" s="14"/>
      <c r="EKC3201" s="14"/>
      <c r="EKD3201" s="14"/>
      <c r="EKE3201" s="14"/>
      <c r="EKF3201" s="14"/>
      <c r="EKG3201" s="14"/>
      <c r="EKH3201" s="14"/>
      <c r="EKI3201" s="14"/>
      <c r="EKJ3201" s="14"/>
      <c r="EKK3201" s="14"/>
      <c r="EKL3201" s="14"/>
      <c r="EKM3201" s="14"/>
      <c r="EKN3201" s="14"/>
      <c r="EKO3201" s="14"/>
      <c r="EKP3201" s="14"/>
      <c r="EKQ3201" s="14"/>
      <c r="EKR3201" s="14"/>
      <c r="EKS3201" s="14"/>
      <c r="EKT3201" s="14"/>
      <c r="EKU3201" s="14"/>
      <c r="EKV3201" s="14"/>
      <c r="EKW3201" s="14"/>
      <c r="EKX3201" s="14"/>
      <c r="EKY3201" s="14"/>
      <c r="EKZ3201" s="14"/>
      <c r="ELA3201" s="14"/>
      <c r="ELB3201" s="14"/>
      <c r="ELC3201" s="14"/>
      <c r="ELD3201" s="14"/>
      <c r="ELE3201" s="14"/>
      <c r="ELF3201" s="14"/>
      <c r="ELG3201" s="14"/>
      <c r="ELH3201" s="14"/>
      <c r="ELI3201" s="14"/>
      <c r="ELJ3201" s="14"/>
      <c r="ELK3201" s="14"/>
      <c r="ELL3201" s="14"/>
      <c r="ELM3201" s="14"/>
      <c r="ELN3201" s="14"/>
      <c r="ELO3201" s="14"/>
      <c r="ELP3201" s="14"/>
      <c r="ELQ3201" s="14"/>
      <c r="ELR3201" s="14"/>
      <c r="ELS3201" s="14"/>
      <c r="ELT3201" s="14"/>
      <c r="ELU3201" s="14"/>
      <c r="ELV3201" s="14"/>
      <c r="ELW3201" s="14"/>
      <c r="ELX3201" s="14"/>
      <c r="ELY3201" s="14"/>
      <c r="ELZ3201" s="14"/>
      <c r="EMA3201" s="14"/>
      <c r="EMB3201" s="14"/>
      <c r="EMC3201" s="14"/>
      <c r="EMD3201" s="14"/>
      <c r="EME3201" s="14"/>
      <c r="EMF3201" s="14"/>
      <c r="EMG3201" s="14"/>
      <c r="EMH3201" s="14"/>
      <c r="EMI3201" s="14"/>
      <c r="EMJ3201" s="14"/>
      <c r="EMK3201" s="14"/>
      <c r="EML3201" s="14"/>
      <c r="EMM3201" s="14"/>
      <c r="EMN3201" s="14"/>
      <c r="EMO3201" s="14"/>
      <c r="EMP3201" s="14"/>
      <c r="EMQ3201" s="14"/>
      <c r="EMR3201" s="14"/>
      <c r="EMS3201" s="14"/>
      <c r="EMT3201" s="14"/>
      <c r="EMU3201" s="14"/>
      <c r="EMV3201" s="14"/>
      <c r="EMW3201" s="14"/>
      <c r="EMX3201" s="14"/>
      <c r="EMY3201" s="14"/>
      <c r="EMZ3201" s="14"/>
      <c r="ENA3201" s="14"/>
      <c r="ENB3201" s="14"/>
      <c r="ENC3201" s="14"/>
      <c r="END3201" s="14"/>
      <c r="ENE3201" s="14"/>
      <c r="ENF3201" s="14"/>
      <c r="ENG3201" s="14"/>
      <c r="ENH3201" s="14"/>
      <c r="ENI3201" s="14"/>
      <c r="ENJ3201" s="14"/>
      <c r="ENK3201" s="14"/>
      <c r="ENL3201" s="14"/>
      <c r="ENM3201" s="14"/>
      <c r="ENN3201" s="14"/>
      <c r="ENO3201" s="14"/>
      <c r="ENP3201" s="14"/>
      <c r="ENQ3201" s="14"/>
      <c r="ENR3201" s="14"/>
      <c r="ENS3201" s="14"/>
      <c r="ENT3201" s="14"/>
      <c r="ENU3201" s="14"/>
      <c r="ENV3201" s="14"/>
      <c r="ENW3201" s="14"/>
      <c r="ENX3201" s="14"/>
      <c r="ENY3201" s="14"/>
      <c r="ENZ3201" s="14"/>
      <c r="EOA3201" s="14"/>
      <c r="EOB3201" s="14"/>
      <c r="EOC3201" s="14"/>
      <c r="EOD3201" s="14"/>
      <c r="EOE3201" s="14"/>
      <c r="EOF3201" s="14"/>
      <c r="EOG3201" s="14"/>
      <c r="EOH3201" s="14"/>
      <c r="EOI3201" s="14"/>
      <c r="EOJ3201" s="14"/>
      <c r="EOK3201" s="14"/>
      <c r="EOL3201" s="14"/>
      <c r="EOM3201" s="14"/>
      <c r="EON3201" s="14"/>
      <c r="EOO3201" s="14"/>
      <c r="EOP3201" s="14"/>
      <c r="EOQ3201" s="14"/>
      <c r="EOR3201" s="14"/>
      <c r="EOS3201" s="14"/>
      <c r="EOT3201" s="14"/>
      <c r="EOU3201" s="14"/>
      <c r="EOV3201" s="14"/>
      <c r="EOW3201" s="14"/>
      <c r="EOX3201" s="14"/>
      <c r="EOY3201" s="14"/>
      <c r="EOZ3201" s="14"/>
      <c r="EPA3201" s="14"/>
      <c r="EPB3201" s="14"/>
      <c r="EPC3201" s="14"/>
      <c r="EPD3201" s="14"/>
      <c r="EPE3201" s="14"/>
      <c r="EPF3201" s="14"/>
      <c r="EPG3201" s="14"/>
      <c r="EPH3201" s="14"/>
      <c r="EPI3201" s="14"/>
      <c r="EPJ3201" s="14"/>
      <c r="EPK3201" s="14"/>
      <c r="EPL3201" s="14"/>
      <c r="EPM3201" s="14"/>
      <c r="EPN3201" s="14"/>
      <c r="EPO3201" s="14"/>
      <c r="EPP3201" s="14"/>
      <c r="EPQ3201" s="14"/>
      <c r="EPR3201" s="14"/>
      <c r="EPS3201" s="14"/>
      <c r="EPT3201" s="14"/>
      <c r="EPU3201" s="14"/>
      <c r="EPV3201" s="14"/>
      <c r="EPW3201" s="14"/>
      <c r="EPX3201" s="14"/>
      <c r="EPY3201" s="14"/>
      <c r="EPZ3201" s="14"/>
      <c r="EQA3201" s="14"/>
      <c r="EQB3201" s="14"/>
      <c r="EQC3201" s="14"/>
      <c r="EQD3201" s="14"/>
      <c r="EQE3201" s="14"/>
      <c r="EQF3201" s="14"/>
      <c r="EQG3201" s="14"/>
      <c r="EQH3201" s="14"/>
      <c r="EQI3201" s="14"/>
      <c r="EQJ3201" s="14"/>
      <c r="EQK3201" s="14"/>
      <c r="EQL3201" s="14"/>
      <c r="EQM3201" s="14"/>
      <c r="EQN3201" s="14"/>
      <c r="EQO3201" s="14"/>
      <c r="EQP3201" s="14"/>
      <c r="EQQ3201" s="14"/>
      <c r="EQR3201" s="14"/>
      <c r="EQS3201" s="14"/>
      <c r="EQT3201" s="14"/>
      <c r="EQU3201" s="14"/>
      <c r="EQV3201" s="14"/>
      <c r="EQW3201" s="14"/>
      <c r="EQX3201" s="14"/>
      <c r="EQY3201" s="14"/>
      <c r="EQZ3201" s="14"/>
      <c r="ERA3201" s="14"/>
      <c r="ERB3201" s="14"/>
      <c r="ERC3201" s="14"/>
      <c r="ERD3201" s="14"/>
      <c r="ERE3201" s="14"/>
      <c r="ERF3201" s="14"/>
      <c r="ERG3201" s="14"/>
      <c r="ERH3201" s="14"/>
      <c r="ERI3201" s="14"/>
      <c r="ERJ3201" s="14"/>
      <c r="ERK3201" s="14"/>
      <c r="ERL3201" s="14"/>
      <c r="ERM3201" s="14"/>
      <c r="ERN3201" s="14"/>
      <c r="ERO3201" s="14"/>
      <c r="ERP3201" s="14"/>
      <c r="ERQ3201" s="14"/>
      <c r="ERR3201" s="14"/>
      <c r="ERS3201" s="14"/>
      <c r="ERT3201" s="14"/>
      <c r="ERU3201" s="14"/>
      <c r="ERV3201" s="14"/>
      <c r="ERW3201" s="14"/>
      <c r="ERX3201" s="14"/>
      <c r="ERY3201" s="14"/>
      <c r="ERZ3201" s="14"/>
      <c r="ESA3201" s="14"/>
      <c r="ESB3201" s="14"/>
      <c r="ESC3201" s="14"/>
      <c r="ESD3201" s="14"/>
      <c r="ESE3201" s="14"/>
      <c r="ESF3201" s="14"/>
      <c r="ESG3201" s="14"/>
      <c r="ESH3201" s="14"/>
      <c r="ESI3201" s="14"/>
      <c r="ESJ3201" s="14"/>
      <c r="ESK3201" s="14"/>
      <c r="ESL3201" s="14"/>
      <c r="ESM3201" s="14"/>
      <c r="ESN3201" s="14"/>
      <c r="ESO3201" s="14"/>
      <c r="ESP3201" s="14"/>
      <c r="ESQ3201" s="14"/>
      <c r="ESR3201" s="14"/>
      <c r="ESS3201" s="14"/>
      <c r="EST3201" s="14"/>
      <c r="ESU3201" s="14"/>
      <c r="ESV3201" s="14"/>
      <c r="ESW3201" s="14"/>
      <c r="ESX3201" s="14"/>
      <c r="ESY3201" s="14"/>
      <c r="ESZ3201" s="14"/>
      <c r="ETA3201" s="14"/>
      <c r="ETB3201" s="14"/>
      <c r="ETC3201" s="14"/>
      <c r="ETD3201" s="14"/>
      <c r="ETE3201" s="14"/>
      <c r="ETF3201" s="14"/>
      <c r="ETG3201" s="14"/>
      <c r="ETH3201" s="14"/>
      <c r="ETI3201" s="14"/>
      <c r="ETJ3201" s="14"/>
      <c r="ETK3201" s="14"/>
      <c r="ETL3201" s="14"/>
      <c r="ETM3201" s="14"/>
      <c r="ETN3201" s="14"/>
      <c r="ETO3201" s="14"/>
      <c r="ETP3201" s="14"/>
      <c r="ETQ3201" s="14"/>
      <c r="ETR3201" s="14"/>
      <c r="ETS3201" s="14"/>
      <c r="ETT3201" s="14"/>
      <c r="ETU3201" s="14"/>
      <c r="ETV3201" s="14"/>
      <c r="ETW3201" s="14"/>
      <c r="ETX3201" s="14"/>
      <c r="ETY3201" s="14"/>
      <c r="ETZ3201" s="14"/>
      <c r="EUA3201" s="14"/>
      <c r="EUB3201" s="14"/>
      <c r="EUC3201" s="14"/>
      <c r="EUD3201" s="14"/>
      <c r="EUE3201" s="14"/>
      <c r="EUF3201" s="14"/>
      <c r="EUG3201" s="14"/>
      <c r="EUH3201" s="14"/>
      <c r="EUI3201" s="14"/>
      <c r="EUJ3201" s="14"/>
      <c r="EUK3201" s="14"/>
      <c r="EUL3201" s="14"/>
      <c r="EUM3201" s="14"/>
      <c r="EUN3201" s="14"/>
      <c r="EUO3201" s="14"/>
      <c r="EUP3201" s="14"/>
      <c r="EUQ3201" s="14"/>
      <c r="EUR3201" s="14"/>
      <c r="EUS3201" s="14"/>
      <c r="EUT3201" s="14"/>
      <c r="EUU3201" s="14"/>
      <c r="EUV3201" s="14"/>
      <c r="EUW3201" s="14"/>
      <c r="EUX3201" s="14"/>
      <c r="EUY3201" s="14"/>
      <c r="EUZ3201" s="14"/>
      <c r="EVA3201" s="14"/>
      <c r="EVB3201" s="14"/>
      <c r="EVC3201" s="14"/>
      <c r="EVD3201" s="14"/>
      <c r="EVE3201" s="14"/>
      <c r="EVF3201" s="14"/>
      <c r="EVG3201" s="14"/>
      <c r="EVH3201" s="14"/>
      <c r="EVI3201" s="14"/>
      <c r="EVJ3201" s="14"/>
      <c r="EVK3201" s="14"/>
      <c r="EVL3201" s="14"/>
      <c r="EVM3201" s="14"/>
      <c r="EVN3201" s="14"/>
      <c r="EVO3201" s="14"/>
      <c r="EVP3201" s="14"/>
      <c r="EVQ3201" s="14"/>
      <c r="EVR3201" s="14"/>
      <c r="EVS3201" s="14"/>
      <c r="EVT3201" s="14"/>
      <c r="EVU3201" s="14"/>
      <c r="EVV3201" s="14"/>
      <c r="EVW3201" s="14"/>
      <c r="EVX3201" s="14"/>
      <c r="EVY3201" s="14"/>
      <c r="EVZ3201" s="14"/>
      <c r="EWA3201" s="14"/>
      <c r="EWB3201" s="14"/>
      <c r="EWC3201" s="14"/>
      <c r="EWD3201" s="14"/>
      <c r="EWE3201" s="14"/>
      <c r="EWF3201" s="14"/>
      <c r="EWG3201" s="14"/>
      <c r="EWH3201" s="14"/>
      <c r="EWI3201" s="14"/>
      <c r="EWJ3201" s="14"/>
      <c r="EWK3201" s="14"/>
      <c r="EWL3201" s="14"/>
      <c r="EWM3201" s="14"/>
      <c r="EWN3201" s="14"/>
      <c r="EWO3201" s="14"/>
      <c r="EWP3201" s="14"/>
      <c r="EWQ3201" s="14"/>
      <c r="EWR3201" s="14"/>
      <c r="EWS3201" s="14"/>
      <c r="EWT3201" s="14"/>
      <c r="EWU3201" s="14"/>
      <c r="EWV3201" s="14"/>
      <c r="EWW3201" s="14"/>
      <c r="EWX3201" s="14"/>
      <c r="EWY3201" s="14"/>
      <c r="EWZ3201" s="14"/>
      <c r="EXA3201" s="14"/>
      <c r="EXB3201" s="14"/>
      <c r="EXC3201" s="14"/>
      <c r="EXD3201" s="14"/>
      <c r="EXE3201" s="14"/>
      <c r="EXF3201" s="14"/>
      <c r="EXG3201" s="14"/>
      <c r="EXH3201" s="14"/>
      <c r="EXI3201" s="14"/>
      <c r="EXJ3201" s="14"/>
      <c r="EXK3201" s="14"/>
      <c r="EXL3201" s="14"/>
      <c r="EXM3201" s="14"/>
      <c r="EXN3201" s="14"/>
      <c r="EXO3201" s="14"/>
      <c r="EXP3201" s="14"/>
      <c r="EXQ3201" s="14"/>
      <c r="EXR3201" s="14"/>
      <c r="EXS3201" s="14"/>
      <c r="EXT3201" s="14"/>
      <c r="EXU3201" s="14"/>
      <c r="EXV3201" s="14"/>
      <c r="EXW3201" s="14"/>
      <c r="EXX3201" s="14"/>
      <c r="EXY3201" s="14"/>
      <c r="EXZ3201" s="14"/>
      <c r="EYA3201" s="14"/>
      <c r="EYB3201" s="14"/>
      <c r="EYC3201" s="14"/>
      <c r="EYD3201" s="14"/>
      <c r="EYE3201" s="14"/>
      <c r="EYF3201" s="14"/>
      <c r="EYG3201" s="14"/>
      <c r="EYH3201" s="14"/>
      <c r="EYI3201" s="14"/>
      <c r="EYJ3201" s="14"/>
      <c r="EYK3201" s="14"/>
      <c r="EYL3201" s="14"/>
      <c r="EYM3201" s="14"/>
      <c r="EYN3201" s="14"/>
      <c r="EYO3201" s="14"/>
      <c r="EYP3201" s="14"/>
      <c r="EYQ3201" s="14"/>
      <c r="EYR3201" s="14"/>
      <c r="EYS3201" s="14"/>
      <c r="EYT3201" s="14"/>
      <c r="EYU3201" s="14"/>
      <c r="EYV3201" s="14"/>
      <c r="EYW3201" s="14"/>
      <c r="EYX3201" s="14"/>
      <c r="EYY3201" s="14"/>
      <c r="EYZ3201" s="14"/>
      <c r="EZA3201" s="14"/>
      <c r="EZB3201" s="14"/>
      <c r="EZC3201" s="14"/>
      <c r="EZD3201" s="14"/>
      <c r="EZE3201" s="14"/>
      <c r="EZF3201" s="14"/>
      <c r="EZG3201" s="14"/>
      <c r="EZH3201" s="14"/>
      <c r="EZI3201" s="14"/>
      <c r="EZJ3201" s="14"/>
      <c r="EZK3201" s="14"/>
      <c r="EZL3201" s="14"/>
      <c r="EZM3201" s="14"/>
      <c r="EZN3201" s="14"/>
      <c r="EZO3201" s="14"/>
      <c r="EZP3201" s="14"/>
      <c r="EZQ3201" s="14"/>
      <c r="EZR3201" s="14"/>
      <c r="EZS3201" s="14"/>
      <c r="EZT3201" s="14"/>
      <c r="EZU3201" s="14"/>
      <c r="EZV3201" s="14"/>
      <c r="EZW3201" s="14"/>
      <c r="EZX3201" s="14"/>
      <c r="EZY3201" s="14"/>
      <c r="EZZ3201" s="14"/>
      <c r="FAA3201" s="14"/>
      <c r="FAB3201" s="14"/>
      <c r="FAC3201" s="14"/>
      <c r="FAD3201" s="14"/>
      <c r="FAE3201" s="14"/>
      <c r="FAF3201" s="14"/>
      <c r="FAG3201" s="14"/>
      <c r="FAH3201" s="14"/>
      <c r="FAI3201" s="14"/>
      <c r="FAJ3201" s="14"/>
      <c r="FAK3201" s="14"/>
      <c r="FAL3201" s="14"/>
      <c r="FAM3201" s="14"/>
      <c r="FAN3201" s="14"/>
      <c r="FAO3201" s="14"/>
      <c r="FAP3201" s="14"/>
      <c r="FAQ3201" s="14"/>
      <c r="FAR3201" s="14"/>
      <c r="FAS3201" s="14"/>
      <c r="FAT3201" s="14"/>
      <c r="FAU3201" s="14"/>
      <c r="FAV3201" s="14"/>
      <c r="FAW3201" s="14"/>
      <c r="FAX3201" s="14"/>
      <c r="FAY3201" s="14"/>
      <c r="FAZ3201" s="14"/>
      <c r="FBA3201" s="14"/>
      <c r="FBB3201" s="14"/>
      <c r="FBC3201" s="14"/>
      <c r="FBD3201" s="14"/>
      <c r="FBE3201" s="14"/>
      <c r="FBF3201" s="14"/>
      <c r="FBG3201" s="14"/>
      <c r="FBH3201" s="14"/>
      <c r="FBI3201" s="14"/>
      <c r="FBJ3201" s="14"/>
      <c r="FBK3201" s="14"/>
      <c r="FBL3201" s="14"/>
      <c r="FBM3201" s="14"/>
      <c r="FBN3201" s="14"/>
      <c r="FBO3201" s="14"/>
      <c r="FBP3201" s="14"/>
      <c r="FBQ3201" s="14"/>
      <c r="FBR3201" s="14"/>
      <c r="FBS3201" s="14"/>
      <c r="FBT3201" s="14"/>
      <c r="FBU3201" s="14"/>
      <c r="FBV3201" s="14"/>
      <c r="FBW3201" s="14"/>
      <c r="FBX3201" s="14"/>
      <c r="FBY3201" s="14"/>
      <c r="FBZ3201" s="14"/>
      <c r="FCA3201" s="14"/>
      <c r="FCB3201" s="14"/>
      <c r="FCC3201" s="14"/>
      <c r="FCD3201" s="14"/>
      <c r="FCE3201" s="14"/>
      <c r="FCF3201" s="14"/>
      <c r="FCG3201" s="14"/>
      <c r="FCH3201" s="14"/>
      <c r="FCI3201" s="14"/>
      <c r="FCJ3201" s="14"/>
      <c r="FCK3201" s="14"/>
      <c r="FCL3201" s="14"/>
      <c r="FCM3201" s="14"/>
      <c r="FCN3201" s="14"/>
      <c r="FCO3201" s="14"/>
      <c r="FCP3201" s="14"/>
      <c r="FCQ3201" s="14"/>
      <c r="FCR3201" s="14"/>
      <c r="FCS3201" s="14"/>
      <c r="FCT3201" s="14"/>
      <c r="FCU3201" s="14"/>
      <c r="FCV3201" s="14"/>
      <c r="FCW3201" s="14"/>
      <c r="FCX3201" s="14"/>
      <c r="FCY3201" s="14"/>
      <c r="FCZ3201" s="14"/>
      <c r="FDA3201" s="14"/>
      <c r="FDB3201" s="14"/>
      <c r="FDC3201" s="14"/>
      <c r="FDD3201" s="14"/>
      <c r="FDE3201" s="14"/>
      <c r="FDF3201" s="14"/>
      <c r="FDG3201" s="14"/>
      <c r="FDH3201" s="14"/>
      <c r="FDI3201" s="14"/>
      <c r="FDJ3201" s="14"/>
      <c r="FDK3201" s="14"/>
      <c r="FDL3201" s="14"/>
      <c r="FDM3201" s="14"/>
      <c r="FDN3201" s="14"/>
      <c r="FDO3201" s="14"/>
      <c r="FDP3201" s="14"/>
      <c r="FDQ3201" s="14"/>
      <c r="FDR3201" s="14"/>
      <c r="FDS3201" s="14"/>
      <c r="FDT3201" s="14"/>
      <c r="FDU3201" s="14"/>
      <c r="FDV3201" s="14"/>
      <c r="FDW3201" s="14"/>
      <c r="FDX3201" s="14"/>
      <c r="FDY3201" s="14"/>
      <c r="FDZ3201" s="14"/>
      <c r="FEA3201" s="14"/>
      <c r="FEB3201" s="14"/>
      <c r="FEC3201" s="14"/>
      <c r="FED3201" s="14"/>
      <c r="FEE3201" s="14"/>
      <c r="FEF3201" s="14"/>
      <c r="FEG3201" s="14"/>
      <c r="FEH3201" s="14"/>
      <c r="FEI3201" s="14"/>
      <c r="FEJ3201" s="14"/>
      <c r="FEK3201" s="14"/>
      <c r="FEL3201" s="14"/>
      <c r="FEM3201" s="14"/>
      <c r="FEN3201" s="14"/>
      <c r="FEO3201" s="14"/>
      <c r="FEP3201" s="14"/>
      <c r="FEQ3201" s="14"/>
      <c r="FER3201" s="14"/>
      <c r="FES3201" s="14"/>
      <c r="FET3201" s="14"/>
      <c r="FEU3201" s="14"/>
      <c r="FEV3201" s="14"/>
      <c r="FEW3201" s="14"/>
      <c r="FEX3201" s="14"/>
      <c r="FEY3201" s="14"/>
      <c r="FEZ3201" s="14"/>
      <c r="FFA3201" s="14"/>
      <c r="FFB3201" s="14"/>
      <c r="FFC3201" s="14"/>
      <c r="FFD3201" s="14"/>
      <c r="FFE3201" s="14"/>
      <c r="FFF3201" s="14"/>
      <c r="FFG3201" s="14"/>
      <c r="FFH3201" s="14"/>
      <c r="FFI3201" s="14"/>
      <c r="FFJ3201" s="14"/>
      <c r="FFK3201" s="14"/>
      <c r="FFL3201" s="14"/>
      <c r="FFM3201" s="14"/>
      <c r="FFN3201" s="14"/>
      <c r="FFO3201" s="14"/>
      <c r="FFP3201" s="14"/>
      <c r="FFQ3201" s="14"/>
      <c r="FFR3201" s="14"/>
      <c r="FFS3201" s="14"/>
      <c r="FFT3201" s="14"/>
      <c r="FFU3201" s="14"/>
      <c r="FFV3201" s="14"/>
      <c r="FFW3201" s="14"/>
      <c r="FFX3201" s="14"/>
      <c r="FFY3201" s="14"/>
      <c r="FFZ3201" s="14"/>
      <c r="FGA3201" s="14"/>
      <c r="FGB3201" s="14"/>
      <c r="FGC3201" s="14"/>
      <c r="FGD3201" s="14"/>
      <c r="FGE3201" s="14"/>
      <c r="FGF3201" s="14"/>
      <c r="FGG3201" s="14"/>
      <c r="FGH3201" s="14"/>
      <c r="FGI3201" s="14"/>
      <c r="FGJ3201" s="14"/>
      <c r="FGK3201" s="14"/>
      <c r="FGL3201" s="14"/>
      <c r="FGM3201" s="14"/>
      <c r="FGN3201" s="14"/>
      <c r="FGO3201" s="14"/>
      <c r="FGP3201" s="14"/>
      <c r="FGQ3201" s="14"/>
      <c r="FGR3201" s="14"/>
      <c r="FGS3201" s="14"/>
      <c r="FGT3201" s="14"/>
      <c r="FGU3201" s="14"/>
      <c r="FGV3201" s="14"/>
      <c r="FGW3201" s="14"/>
      <c r="FGX3201" s="14"/>
      <c r="FGY3201" s="14"/>
      <c r="FGZ3201" s="14"/>
      <c r="FHA3201" s="14"/>
      <c r="FHB3201" s="14"/>
      <c r="FHC3201" s="14"/>
      <c r="FHD3201" s="14"/>
      <c r="FHE3201" s="14"/>
      <c r="FHF3201" s="14"/>
      <c r="FHG3201" s="14"/>
      <c r="FHH3201" s="14"/>
      <c r="FHI3201" s="14"/>
      <c r="FHJ3201" s="14"/>
      <c r="FHK3201" s="14"/>
      <c r="FHL3201" s="14"/>
      <c r="FHM3201" s="14"/>
      <c r="FHN3201" s="14"/>
      <c r="FHO3201" s="14"/>
      <c r="FHP3201" s="14"/>
      <c r="FHQ3201" s="14"/>
      <c r="FHR3201" s="14"/>
      <c r="FHS3201" s="14"/>
      <c r="FHT3201" s="14"/>
      <c r="FHU3201" s="14"/>
      <c r="FHV3201" s="14"/>
      <c r="FHW3201" s="14"/>
      <c r="FHX3201" s="14"/>
      <c r="FHY3201" s="14"/>
      <c r="FHZ3201" s="14"/>
      <c r="FIA3201" s="14"/>
      <c r="FIB3201" s="14"/>
      <c r="FIC3201" s="14"/>
      <c r="FID3201" s="14"/>
      <c r="FIE3201" s="14"/>
      <c r="FIF3201" s="14"/>
      <c r="FIG3201" s="14"/>
      <c r="FIH3201" s="14"/>
      <c r="FII3201" s="14"/>
      <c r="FIJ3201" s="14"/>
      <c r="FIK3201" s="14"/>
      <c r="FIL3201" s="14"/>
      <c r="FIM3201" s="14"/>
      <c r="FIN3201" s="14"/>
      <c r="FIO3201" s="14"/>
      <c r="FIP3201" s="14"/>
      <c r="FIQ3201" s="14"/>
      <c r="FIR3201" s="14"/>
      <c r="FIS3201" s="14"/>
      <c r="FIT3201" s="14"/>
      <c r="FIU3201" s="14"/>
      <c r="FIV3201" s="14"/>
      <c r="FIW3201" s="14"/>
      <c r="FIX3201" s="14"/>
      <c r="FIY3201" s="14"/>
      <c r="FIZ3201" s="14"/>
      <c r="FJA3201" s="14"/>
      <c r="FJB3201" s="14"/>
      <c r="FJC3201" s="14"/>
      <c r="FJD3201" s="14"/>
      <c r="FJE3201" s="14"/>
      <c r="FJF3201" s="14"/>
      <c r="FJG3201" s="14"/>
      <c r="FJH3201" s="14"/>
      <c r="FJI3201" s="14"/>
      <c r="FJJ3201" s="14"/>
      <c r="FJK3201" s="14"/>
      <c r="FJL3201" s="14"/>
      <c r="FJM3201" s="14"/>
      <c r="FJN3201" s="14"/>
      <c r="FJO3201" s="14"/>
      <c r="FJP3201" s="14"/>
      <c r="FJQ3201" s="14"/>
      <c r="FJR3201" s="14"/>
      <c r="FJS3201" s="14"/>
      <c r="FJT3201" s="14"/>
      <c r="FJU3201" s="14"/>
      <c r="FJV3201" s="14"/>
      <c r="FJW3201" s="14"/>
      <c r="FJX3201" s="14"/>
      <c r="FJY3201" s="14"/>
      <c r="FJZ3201" s="14"/>
      <c r="FKA3201" s="14"/>
      <c r="FKB3201" s="14"/>
      <c r="FKC3201" s="14"/>
      <c r="FKD3201" s="14"/>
      <c r="FKE3201" s="14"/>
      <c r="FKF3201" s="14"/>
      <c r="FKG3201" s="14"/>
      <c r="FKH3201" s="14"/>
      <c r="FKI3201" s="14"/>
      <c r="FKJ3201" s="14"/>
      <c r="FKK3201" s="14"/>
      <c r="FKL3201" s="14"/>
      <c r="FKM3201" s="14"/>
      <c r="FKN3201" s="14"/>
      <c r="FKO3201" s="14"/>
      <c r="FKP3201" s="14"/>
      <c r="FKQ3201" s="14"/>
      <c r="FKR3201" s="14"/>
      <c r="FKS3201" s="14"/>
      <c r="FKT3201" s="14"/>
      <c r="FKU3201" s="14"/>
      <c r="FKV3201" s="14"/>
      <c r="FKW3201" s="14"/>
      <c r="FKX3201" s="14"/>
      <c r="FKY3201" s="14"/>
      <c r="FKZ3201" s="14"/>
      <c r="FLA3201" s="14"/>
      <c r="FLB3201" s="14"/>
      <c r="FLC3201" s="14"/>
      <c r="FLD3201" s="14"/>
      <c r="FLE3201" s="14"/>
      <c r="FLF3201" s="14"/>
      <c r="FLG3201" s="14"/>
      <c r="FLH3201" s="14"/>
      <c r="FLI3201" s="14"/>
      <c r="FLJ3201" s="14"/>
      <c r="FLK3201" s="14"/>
      <c r="FLL3201" s="14"/>
      <c r="FLM3201" s="14"/>
      <c r="FLN3201" s="14"/>
      <c r="FLO3201" s="14"/>
      <c r="FLP3201" s="14"/>
      <c r="FLQ3201" s="14"/>
      <c r="FLR3201" s="14"/>
      <c r="FLS3201" s="14"/>
      <c r="FLT3201" s="14"/>
      <c r="FLU3201" s="14"/>
      <c r="FLV3201" s="14"/>
      <c r="FLW3201" s="14"/>
      <c r="FLX3201" s="14"/>
      <c r="FLY3201" s="14"/>
      <c r="FLZ3201" s="14"/>
      <c r="FMA3201" s="14"/>
      <c r="FMB3201" s="14"/>
      <c r="FMC3201" s="14"/>
      <c r="FMD3201" s="14"/>
      <c r="FME3201" s="14"/>
      <c r="FMF3201" s="14"/>
      <c r="FMG3201" s="14"/>
      <c r="FMH3201" s="14"/>
      <c r="FMI3201" s="14"/>
      <c r="FMJ3201" s="14"/>
      <c r="FMK3201" s="14"/>
      <c r="FML3201" s="14"/>
      <c r="FMM3201" s="14"/>
      <c r="FMN3201" s="14"/>
      <c r="FMO3201" s="14"/>
      <c r="FMP3201" s="14"/>
      <c r="FMQ3201" s="14"/>
      <c r="FMR3201" s="14"/>
      <c r="FMS3201" s="14"/>
      <c r="FMT3201" s="14"/>
      <c r="FMU3201" s="14"/>
      <c r="FMV3201" s="14"/>
      <c r="FMW3201" s="14"/>
      <c r="FMX3201" s="14"/>
      <c r="FMY3201" s="14"/>
      <c r="FMZ3201" s="14"/>
      <c r="FNA3201" s="14"/>
      <c r="FNB3201" s="14"/>
      <c r="FNC3201" s="14"/>
      <c r="FND3201" s="14"/>
      <c r="FNE3201" s="14"/>
      <c r="FNF3201" s="14"/>
      <c r="FNG3201" s="14"/>
      <c r="FNH3201" s="14"/>
      <c r="FNI3201" s="14"/>
      <c r="FNJ3201" s="14"/>
      <c r="FNK3201" s="14"/>
      <c r="FNL3201" s="14"/>
      <c r="FNM3201" s="14"/>
      <c r="FNN3201" s="14"/>
      <c r="FNO3201" s="14"/>
      <c r="FNP3201" s="14"/>
      <c r="FNQ3201" s="14"/>
      <c r="FNR3201" s="14"/>
      <c r="FNS3201" s="14"/>
      <c r="FNT3201" s="14"/>
      <c r="FNU3201" s="14"/>
      <c r="FNV3201" s="14"/>
      <c r="FNW3201" s="14"/>
      <c r="FNX3201" s="14"/>
      <c r="FNY3201" s="14"/>
      <c r="FNZ3201" s="14"/>
      <c r="FOA3201" s="14"/>
      <c r="FOB3201" s="14"/>
      <c r="FOC3201" s="14"/>
      <c r="FOD3201" s="14"/>
      <c r="FOE3201" s="14"/>
      <c r="FOF3201" s="14"/>
      <c r="FOG3201" s="14"/>
      <c r="FOH3201" s="14"/>
      <c r="FOI3201" s="14"/>
      <c r="FOJ3201" s="14"/>
      <c r="FOK3201" s="14"/>
      <c r="FOL3201" s="14"/>
      <c r="FOM3201" s="14"/>
      <c r="FON3201" s="14"/>
      <c r="FOO3201" s="14"/>
      <c r="FOP3201" s="14"/>
      <c r="FOQ3201" s="14"/>
      <c r="FOR3201" s="14"/>
      <c r="FOS3201" s="14"/>
      <c r="FOT3201" s="14"/>
      <c r="FOU3201" s="14"/>
      <c r="FOV3201" s="14"/>
      <c r="FOW3201" s="14"/>
      <c r="FOX3201" s="14"/>
      <c r="FOY3201" s="14"/>
      <c r="FOZ3201" s="14"/>
      <c r="FPA3201" s="14"/>
      <c r="FPB3201" s="14"/>
      <c r="FPC3201" s="14"/>
      <c r="FPD3201" s="14"/>
      <c r="FPE3201" s="14"/>
      <c r="FPF3201" s="14"/>
      <c r="FPG3201" s="14"/>
      <c r="FPH3201" s="14"/>
      <c r="FPI3201" s="14"/>
      <c r="FPJ3201" s="14"/>
      <c r="FPK3201" s="14"/>
      <c r="FPL3201" s="14"/>
      <c r="FPM3201" s="14"/>
      <c r="FPN3201" s="14"/>
      <c r="FPO3201" s="14"/>
      <c r="FPP3201" s="14"/>
      <c r="FPQ3201" s="14"/>
      <c r="FPR3201" s="14"/>
      <c r="FPS3201" s="14"/>
      <c r="FPT3201" s="14"/>
      <c r="FPU3201" s="14"/>
      <c r="FPV3201" s="14"/>
      <c r="FPW3201" s="14"/>
      <c r="FPX3201" s="14"/>
      <c r="FPY3201" s="14"/>
      <c r="FPZ3201" s="14"/>
      <c r="FQA3201" s="14"/>
      <c r="FQB3201" s="14"/>
      <c r="FQC3201" s="14"/>
      <c r="FQD3201" s="14"/>
      <c r="FQE3201" s="14"/>
      <c r="FQF3201" s="14"/>
      <c r="FQG3201" s="14"/>
      <c r="FQH3201" s="14"/>
      <c r="FQI3201" s="14"/>
      <c r="FQJ3201" s="14"/>
      <c r="FQK3201" s="14"/>
      <c r="FQL3201" s="14"/>
      <c r="FQM3201" s="14"/>
      <c r="FQN3201" s="14"/>
      <c r="FQO3201" s="14"/>
      <c r="FQP3201" s="14"/>
      <c r="FQQ3201" s="14"/>
      <c r="FQR3201" s="14"/>
      <c r="FQS3201" s="14"/>
      <c r="FQT3201" s="14"/>
      <c r="FQU3201" s="14"/>
      <c r="FQV3201" s="14"/>
      <c r="FQW3201" s="14"/>
      <c r="FQX3201" s="14"/>
      <c r="FQY3201" s="14"/>
      <c r="FQZ3201" s="14"/>
      <c r="FRA3201" s="14"/>
      <c r="FRB3201" s="14"/>
      <c r="FRC3201" s="14"/>
      <c r="FRD3201" s="14"/>
      <c r="FRE3201" s="14"/>
      <c r="FRF3201" s="14"/>
      <c r="FRG3201" s="14"/>
      <c r="FRH3201" s="14"/>
      <c r="FRI3201" s="14"/>
      <c r="FRJ3201" s="14"/>
      <c r="FRK3201" s="14"/>
      <c r="FRL3201" s="14"/>
      <c r="FRM3201" s="14"/>
      <c r="FRN3201" s="14"/>
      <c r="FRO3201" s="14"/>
      <c r="FRP3201" s="14"/>
      <c r="FRQ3201" s="14"/>
      <c r="FRR3201" s="14"/>
      <c r="FRS3201" s="14"/>
      <c r="FRT3201" s="14"/>
      <c r="FRU3201" s="14"/>
      <c r="FRV3201" s="14"/>
      <c r="FRW3201" s="14"/>
      <c r="FRX3201" s="14"/>
      <c r="FRY3201" s="14"/>
      <c r="FRZ3201" s="14"/>
      <c r="FSA3201" s="14"/>
      <c r="FSB3201" s="14"/>
      <c r="FSC3201" s="14"/>
      <c r="FSD3201" s="14"/>
      <c r="FSE3201" s="14"/>
      <c r="FSF3201" s="14"/>
      <c r="FSG3201" s="14"/>
      <c r="FSH3201" s="14"/>
      <c r="FSI3201" s="14"/>
      <c r="FSJ3201" s="14"/>
      <c r="FSK3201" s="14"/>
      <c r="FSL3201" s="14"/>
      <c r="FSM3201" s="14"/>
      <c r="FSN3201" s="14"/>
      <c r="FSO3201" s="14"/>
      <c r="FSP3201" s="14"/>
      <c r="FSQ3201" s="14"/>
      <c r="FSR3201" s="14"/>
      <c r="FSS3201" s="14"/>
      <c r="FST3201" s="14"/>
      <c r="FSU3201" s="14"/>
      <c r="FSV3201" s="14"/>
      <c r="FSW3201" s="14"/>
      <c r="FSX3201" s="14"/>
      <c r="FSY3201" s="14"/>
      <c r="FSZ3201" s="14"/>
      <c r="FTA3201" s="14"/>
      <c r="FTB3201" s="14"/>
      <c r="FTC3201" s="14"/>
      <c r="FTD3201" s="14"/>
      <c r="FTE3201" s="14"/>
      <c r="FTF3201" s="14"/>
      <c r="FTG3201" s="14"/>
      <c r="FTH3201" s="14"/>
      <c r="FTI3201" s="14"/>
      <c r="FTJ3201" s="14"/>
      <c r="FTK3201" s="14"/>
      <c r="FTL3201" s="14"/>
      <c r="FTM3201" s="14"/>
      <c r="FTN3201" s="14"/>
      <c r="FTO3201" s="14"/>
      <c r="FTP3201" s="14"/>
      <c r="FTQ3201" s="14"/>
      <c r="FTR3201" s="14"/>
      <c r="FTS3201" s="14"/>
      <c r="FTT3201" s="14"/>
      <c r="FTU3201" s="14"/>
      <c r="FTV3201" s="14"/>
      <c r="FTW3201" s="14"/>
      <c r="FTX3201" s="14"/>
      <c r="FTY3201" s="14"/>
      <c r="FTZ3201" s="14"/>
      <c r="FUA3201" s="14"/>
      <c r="FUB3201" s="14"/>
      <c r="FUC3201" s="14"/>
      <c r="FUD3201" s="14"/>
      <c r="FUE3201" s="14"/>
      <c r="FUF3201" s="14"/>
      <c r="FUG3201" s="14"/>
      <c r="FUH3201" s="14"/>
      <c r="FUI3201" s="14"/>
      <c r="FUJ3201" s="14"/>
      <c r="FUK3201" s="14"/>
      <c r="FUL3201" s="14"/>
      <c r="FUM3201" s="14"/>
      <c r="FUN3201" s="14"/>
      <c r="FUO3201" s="14"/>
      <c r="FUP3201" s="14"/>
      <c r="FUQ3201" s="14"/>
      <c r="FUR3201" s="14"/>
      <c r="FUS3201" s="14"/>
      <c r="FUT3201" s="14"/>
      <c r="FUU3201" s="14"/>
      <c r="FUV3201" s="14"/>
      <c r="FUW3201" s="14"/>
      <c r="FUX3201" s="14"/>
      <c r="FUY3201" s="14"/>
      <c r="FUZ3201" s="14"/>
      <c r="FVA3201" s="14"/>
      <c r="FVB3201" s="14"/>
      <c r="FVC3201" s="14"/>
      <c r="FVD3201" s="14"/>
      <c r="FVE3201" s="14"/>
      <c r="FVF3201" s="14"/>
      <c r="FVG3201" s="14"/>
      <c r="FVH3201" s="14"/>
      <c r="FVI3201" s="14"/>
      <c r="FVJ3201" s="14"/>
      <c r="FVK3201" s="14"/>
      <c r="FVL3201" s="14"/>
      <c r="FVM3201" s="14"/>
      <c r="FVN3201" s="14"/>
      <c r="FVO3201" s="14"/>
      <c r="FVP3201" s="14"/>
      <c r="FVQ3201" s="14"/>
      <c r="FVR3201" s="14"/>
      <c r="FVS3201" s="14"/>
      <c r="FVT3201" s="14"/>
      <c r="FVU3201" s="14"/>
      <c r="FVV3201" s="14"/>
      <c r="FVW3201" s="14"/>
      <c r="FVX3201" s="14"/>
      <c r="FVY3201" s="14"/>
      <c r="FVZ3201" s="14"/>
      <c r="FWA3201" s="14"/>
      <c r="FWB3201" s="14"/>
      <c r="FWC3201" s="14"/>
      <c r="FWD3201" s="14"/>
      <c r="FWE3201" s="14"/>
      <c r="FWF3201" s="14"/>
      <c r="FWG3201" s="14"/>
      <c r="FWH3201" s="14"/>
      <c r="FWI3201" s="14"/>
      <c r="FWJ3201" s="14"/>
      <c r="FWK3201" s="14"/>
      <c r="FWL3201" s="14"/>
      <c r="FWM3201" s="14"/>
      <c r="FWN3201" s="14"/>
      <c r="FWO3201" s="14"/>
      <c r="FWP3201" s="14"/>
      <c r="FWQ3201" s="14"/>
      <c r="FWR3201" s="14"/>
      <c r="FWS3201" s="14"/>
      <c r="FWT3201" s="14"/>
      <c r="FWU3201" s="14"/>
      <c r="FWV3201" s="14"/>
      <c r="FWW3201" s="14"/>
      <c r="FWX3201" s="14"/>
      <c r="FWY3201" s="14"/>
      <c r="FWZ3201" s="14"/>
      <c r="FXA3201" s="14"/>
      <c r="FXB3201" s="14"/>
      <c r="FXC3201" s="14"/>
      <c r="FXD3201" s="14"/>
      <c r="FXE3201" s="14"/>
      <c r="FXF3201" s="14"/>
      <c r="FXG3201" s="14"/>
      <c r="FXH3201" s="14"/>
      <c r="FXI3201" s="14"/>
      <c r="FXJ3201" s="14"/>
      <c r="FXK3201" s="14"/>
      <c r="FXL3201" s="14"/>
      <c r="FXM3201" s="14"/>
      <c r="FXN3201" s="14"/>
      <c r="FXO3201" s="14"/>
      <c r="FXP3201" s="14"/>
      <c r="FXQ3201" s="14"/>
      <c r="FXR3201" s="14"/>
      <c r="FXS3201" s="14"/>
      <c r="FXT3201" s="14"/>
      <c r="FXU3201" s="14"/>
      <c r="FXV3201" s="14"/>
      <c r="FXW3201" s="14"/>
      <c r="FXX3201" s="14"/>
      <c r="FXY3201" s="14"/>
      <c r="FXZ3201" s="14"/>
      <c r="FYA3201" s="14"/>
      <c r="FYB3201" s="14"/>
      <c r="FYC3201" s="14"/>
      <c r="FYD3201" s="14"/>
      <c r="FYE3201" s="14"/>
      <c r="FYF3201" s="14"/>
      <c r="FYG3201" s="14"/>
      <c r="FYH3201" s="14"/>
      <c r="FYI3201" s="14"/>
      <c r="FYJ3201" s="14"/>
      <c r="FYK3201" s="14"/>
      <c r="FYL3201" s="14"/>
      <c r="FYM3201" s="14"/>
      <c r="FYN3201" s="14"/>
      <c r="FYO3201" s="14"/>
      <c r="FYP3201" s="14"/>
      <c r="FYQ3201" s="14"/>
      <c r="FYR3201" s="14"/>
      <c r="FYS3201" s="14"/>
      <c r="FYT3201" s="14"/>
      <c r="FYU3201" s="14"/>
      <c r="FYV3201" s="14"/>
      <c r="FYW3201" s="14"/>
      <c r="FYX3201" s="14"/>
      <c r="FYY3201" s="14"/>
      <c r="FYZ3201" s="14"/>
      <c r="FZA3201" s="14"/>
      <c r="FZB3201" s="14"/>
      <c r="FZC3201" s="14"/>
      <c r="FZD3201" s="14"/>
      <c r="FZE3201" s="14"/>
      <c r="FZF3201" s="14"/>
      <c r="FZG3201" s="14"/>
      <c r="FZH3201" s="14"/>
      <c r="FZI3201" s="14"/>
      <c r="FZJ3201" s="14"/>
      <c r="FZK3201" s="14"/>
      <c r="FZL3201" s="14"/>
      <c r="FZM3201" s="14"/>
      <c r="FZN3201" s="14"/>
      <c r="FZO3201" s="14"/>
      <c r="FZP3201" s="14"/>
      <c r="FZQ3201" s="14"/>
      <c r="FZR3201" s="14"/>
      <c r="FZS3201" s="14"/>
      <c r="FZT3201" s="14"/>
      <c r="FZU3201" s="14"/>
      <c r="FZV3201" s="14"/>
      <c r="FZW3201" s="14"/>
      <c r="FZX3201" s="14"/>
      <c r="FZY3201" s="14"/>
      <c r="FZZ3201" s="14"/>
      <c r="GAA3201" s="14"/>
      <c r="GAB3201" s="14"/>
      <c r="GAC3201" s="14"/>
      <c r="GAD3201" s="14"/>
      <c r="GAE3201" s="14"/>
      <c r="GAF3201" s="14"/>
      <c r="GAG3201" s="14"/>
      <c r="GAH3201" s="14"/>
      <c r="GAI3201" s="14"/>
      <c r="GAJ3201" s="14"/>
      <c r="GAK3201" s="14"/>
      <c r="GAL3201" s="14"/>
      <c r="GAM3201" s="14"/>
      <c r="GAN3201" s="14"/>
      <c r="GAO3201" s="14"/>
      <c r="GAP3201" s="14"/>
      <c r="GAQ3201" s="14"/>
      <c r="GAR3201" s="14"/>
      <c r="GAS3201" s="14"/>
      <c r="GAT3201" s="14"/>
      <c r="GAU3201" s="14"/>
      <c r="GAV3201" s="14"/>
      <c r="GAW3201" s="14"/>
      <c r="GAX3201" s="14"/>
      <c r="GAY3201" s="14"/>
      <c r="GAZ3201" s="14"/>
      <c r="GBA3201" s="14"/>
      <c r="GBB3201" s="14"/>
      <c r="GBC3201" s="14"/>
      <c r="GBD3201" s="14"/>
      <c r="GBE3201" s="14"/>
      <c r="GBF3201" s="14"/>
      <c r="GBG3201" s="14"/>
      <c r="GBH3201" s="14"/>
      <c r="GBI3201" s="14"/>
      <c r="GBJ3201" s="14"/>
      <c r="GBK3201" s="14"/>
      <c r="GBL3201" s="14"/>
      <c r="GBM3201" s="14"/>
      <c r="GBN3201" s="14"/>
      <c r="GBO3201" s="14"/>
      <c r="GBP3201" s="14"/>
      <c r="GBQ3201" s="14"/>
      <c r="GBR3201" s="14"/>
      <c r="GBS3201" s="14"/>
      <c r="GBT3201" s="14"/>
      <c r="GBU3201" s="14"/>
      <c r="GBV3201" s="14"/>
      <c r="GBW3201" s="14"/>
      <c r="GBX3201" s="14"/>
      <c r="GBY3201" s="14"/>
      <c r="GBZ3201" s="14"/>
      <c r="GCA3201" s="14"/>
      <c r="GCB3201" s="14"/>
      <c r="GCC3201" s="14"/>
      <c r="GCD3201" s="14"/>
      <c r="GCE3201" s="14"/>
      <c r="GCF3201" s="14"/>
      <c r="GCG3201" s="14"/>
      <c r="GCH3201" s="14"/>
      <c r="GCI3201" s="14"/>
      <c r="GCJ3201" s="14"/>
      <c r="GCK3201" s="14"/>
      <c r="GCL3201" s="14"/>
      <c r="GCM3201" s="14"/>
      <c r="GCN3201" s="14"/>
      <c r="GCO3201" s="14"/>
      <c r="GCP3201" s="14"/>
      <c r="GCQ3201" s="14"/>
      <c r="GCR3201" s="14"/>
      <c r="GCS3201" s="14"/>
      <c r="GCT3201" s="14"/>
      <c r="GCU3201" s="14"/>
      <c r="GCV3201" s="14"/>
      <c r="GCW3201" s="14"/>
      <c r="GCX3201" s="14"/>
      <c r="GCY3201" s="14"/>
      <c r="GCZ3201" s="14"/>
      <c r="GDA3201" s="14"/>
      <c r="GDB3201" s="14"/>
      <c r="GDC3201" s="14"/>
      <c r="GDD3201" s="14"/>
      <c r="GDE3201" s="14"/>
      <c r="GDF3201" s="14"/>
      <c r="GDG3201" s="14"/>
      <c r="GDH3201" s="14"/>
      <c r="GDI3201" s="14"/>
      <c r="GDJ3201" s="14"/>
      <c r="GDK3201" s="14"/>
      <c r="GDL3201" s="14"/>
      <c r="GDM3201" s="14"/>
      <c r="GDN3201" s="14"/>
      <c r="GDO3201" s="14"/>
      <c r="GDP3201" s="14"/>
      <c r="GDQ3201" s="14"/>
      <c r="GDR3201" s="14"/>
      <c r="GDS3201" s="14"/>
      <c r="GDT3201" s="14"/>
      <c r="GDU3201" s="14"/>
      <c r="GDV3201" s="14"/>
      <c r="GDW3201" s="14"/>
      <c r="GDX3201" s="14"/>
      <c r="GDY3201" s="14"/>
      <c r="GDZ3201" s="14"/>
      <c r="GEA3201" s="14"/>
      <c r="GEB3201" s="14"/>
      <c r="GEC3201" s="14"/>
      <c r="GED3201" s="14"/>
      <c r="GEE3201" s="14"/>
      <c r="GEF3201" s="14"/>
      <c r="GEG3201" s="14"/>
      <c r="GEH3201" s="14"/>
      <c r="GEI3201" s="14"/>
      <c r="GEJ3201" s="14"/>
      <c r="GEK3201" s="14"/>
      <c r="GEL3201" s="14"/>
      <c r="GEM3201" s="14"/>
      <c r="GEN3201" s="14"/>
      <c r="GEO3201" s="14"/>
      <c r="GEP3201" s="14"/>
      <c r="GEQ3201" s="14"/>
      <c r="GER3201" s="14"/>
      <c r="GES3201" s="14"/>
      <c r="GET3201" s="14"/>
      <c r="GEU3201" s="14"/>
      <c r="GEV3201" s="14"/>
      <c r="GEW3201" s="14"/>
      <c r="GEX3201" s="14"/>
      <c r="GEY3201" s="14"/>
      <c r="GEZ3201" s="14"/>
      <c r="GFA3201" s="14"/>
      <c r="GFB3201" s="14"/>
      <c r="GFC3201" s="14"/>
      <c r="GFD3201" s="14"/>
      <c r="GFE3201" s="14"/>
      <c r="GFF3201" s="14"/>
      <c r="GFG3201" s="14"/>
      <c r="GFH3201" s="14"/>
      <c r="GFI3201" s="14"/>
      <c r="GFJ3201" s="14"/>
      <c r="GFK3201" s="14"/>
      <c r="GFL3201" s="14"/>
      <c r="GFM3201" s="14"/>
      <c r="GFN3201" s="14"/>
      <c r="GFO3201" s="14"/>
      <c r="GFP3201" s="14"/>
      <c r="GFQ3201" s="14"/>
      <c r="GFR3201" s="14"/>
      <c r="GFS3201" s="14"/>
      <c r="GFT3201" s="14"/>
      <c r="GFU3201" s="14"/>
      <c r="GFV3201" s="14"/>
      <c r="GFW3201" s="14"/>
      <c r="GFX3201" s="14"/>
      <c r="GFY3201" s="14"/>
      <c r="GFZ3201" s="14"/>
      <c r="GGA3201" s="14"/>
      <c r="GGB3201" s="14"/>
      <c r="GGC3201" s="14"/>
      <c r="GGD3201" s="14"/>
      <c r="GGE3201" s="14"/>
      <c r="GGF3201" s="14"/>
      <c r="GGG3201" s="14"/>
      <c r="GGH3201" s="14"/>
      <c r="GGI3201" s="14"/>
      <c r="GGJ3201" s="14"/>
      <c r="GGK3201" s="14"/>
      <c r="GGL3201" s="14"/>
      <c r="GGM3201" s="14"/>
      <c r="GGN3201" s="14"/>
      <c r="GGO3201" s="14"/>
      <c r="GGP3201" s="14"/>
      <c r="GGQ3201" s="14"/>
      <c r="GGR3201" s="14"/>
      <c r="GGS3201" s="14"/>
      <c r="GGT3201" s="14"/>
      <c r="GGU3201" s="14"/>
      <c r="GGV3201" s="14"/>
      <c r="GGW3201" s="14"/>
      <c r="GGX3201" s="14"/>
      <c r="GGY3201" s="14"/>
      <c r="GGZ3201" s="14"/>
      <c r="GHA3201" s="14"/>
      <c r="GHB3201" s="14"/>
      <c r="GHC3201" s="14"/>
      <c r="GHD3201" s="14"/>
      <c r="GHE3201" s="14"/>
      <c r="GHF3201" s="14"/>
      <c r="GHG3201" s="14"/>
      <c r="GHH3201" s="14"/>
      <c r="GHI3201" s="14"/>
      <c r="GHJ3201" s="14"/>
      <c r="GHK3201" s="14"/>
      <c r="GHL3201" s="14"/>
      <c r="GHM3201" s="14"/>
      <c r="GHN3201" s="14"/>
      <c r="GHO3201" s="14"/>
      <c r="GHP3201" s="14"/>
      <c r="GHQ3201" s="14"/>
      <c r="GHR3201" s="14"/>
      <c r="GHS3201" s="14"/>
      <c r="GHT3201" s="14"/>
      <c r="GHU3201" s="14"/>
      <c r="GHV3201" s="14"/>
      <c r="GHW3201" s="14"/>
      <c r="GHX3201" s="14"/>
      <c r="GHY3201" s="14"/>
      <c r="GHZ3201" s="14"/>
      <c r="GIA3201" s="14"/>
      <c r="GIB3201" s="14"/>
      <c r="GIC3201" s="14"/>
      <c r="GID3201" s="14"/>
      <c r="GIE3201" s="14"/>
      <c r="GIF3201" s="14"/>
      <c r="GIG3201" s="14"/>
      <c r="GIH3201" s="14"/>
      <c r="GII3201" s="14"/>
      <c r="GIJ3201" s="14"/>
      <c r="GIK3201" s="14"/>
      <c r="GIL3201" s="14"/>
      <c r="GIM3201" s="14"/>
      <c r="GIN3201" s="14"/>
      <c r="GIO3201" s="14"/>
      <c r="GIP3201" s="14"/>
      <c r="GIQ3201" s="14"/>
      <c r="GIR3201" s="14"/>
      <c r="GIS3201" s="14"/>
      <c r="GIT3201" s="14"/>
      <c r="GIU3201" s="14"/>
      <c r="GIV3201" s="14"/>
      <c r="GIW3201" s="14"/>
      <c r="GIX3201" s="14"/>
      <c r="GIY3201" s="14"/>
      <c r="GIZ3201" s="14"/>
      <c r="GJA3201" s="14"/>
      <c r="GJB3201" s="14"/>
      <c r="GJC3201" s="14"/>
      <c r="GJD3201" s="14"/>
      <c r="GJE3201" s="14"/>
      <c r="GJF3201" s="14"/>
      <c r="GJG3201" s="14"/>
      <c r="GJH3201" s="14"/>
      <c r="GJI3201" s="14"/>
      <c r="GJJ3201" s="14"/>
      <c r="GJK3201" s="14"/>
      <c r="GJL3201" s="14"/>
      <c r="GJM3201" s="14"/>
      <c r="GJN3201" s="14"/>
      <c r="GJO3201" s="14"/>
      <c r="GJP3201" s="14"/>
      <c r="GJQ3201" s="14"/>
      <c r="GJR3201" s="14"/>
      <c r="GJS3201" s="14"/>
      <c r="GJT3201" s="14"/>
      <c r="GJU3201" s="14"/>
      <c r="GJV3201" s="14"/>
      <c r="GJW3201" s="14"/>
      <c r="GJX3201" s="14"/>
      <c r="GJY3201" s="14"/>
      <c r="GJZ3201" s="14"/>
      <c r="GKA3201" s="14"/>
      <c r="GKB3201" s="14"/>
      <c r="GKC3201" s="14"/>
      <c r="GKD3201" s="14"/>
      <c r="GKE3201" s="14"/>
      <c r="GKF3201" s="14"/>
      <c r="GKG3201" s="14"/>
      <c r="GKH3201" s="14"/>
      <c r="GKI3201" s="14"/>
      <c r="GKJ3201" s="14"/>
      <c r="GKK3201" s="14"/>
      <c r="GKL3201" s="14"/>
      <c r="GKM3201" s="14"/>
      <c r="GKN3201" s="14"/>
      <c r="GKO3201" s="14"/>
      <c r="GKP3201" s="14"/>
      <c r="GKQ3201" s="14"/>
      <c r="GKR3201" s="14"/>
      <c r="GKS3201" s="14"/>
      <c r="GKT3201" s="14"/>
      <c r="GKU3201" s="14"/>
      <c r="GKV3201" s="14"/>
      <c r="GKW3201" s="14"/>
      <c r="GKX3201" s="14"/>
      <c r="GKY3201" s="14"/>
      <c r="GKZ3201" s="14"/>
      <c r="GLA3201" s="14"/>
      <c r="GLB3201" s="14"/>
      <c r="GLC3201" s="14"/>
      <c r="GLD3201" s="14"/>
      <c r="GLE3201" s="14"/>
      <c r="GLF3201" s="14"/>
      <c r="GLG3201" s="14"/>
      <c r="GLH3201" s="14"/>
      <c r="GLI3201" s="14"/>
      <c r="GLJ3201" s="14"/>
      <c r="GLK3201" s="14"/>
      <c r="GLL3201" s="14"/>
      <c r="GLM3201" s="14"/>
      <c r="GLN3201" s="14"/>
      <c r="GLO3201" s="14"/>
      <c r="GLP3201" s="14"/>
      <c r="GLQ3201" s="14"/>
      <c r="GLR3201" s="14"/>
      <c r="GLS3201" s="14"/>
      <c r="GLT3201" s="14"/>
      <c r="GLU3201" s="14"/>
      <c r="GLV3201" s="14"/>
      <c r="GLW3201" s="14"/>
      <c r="GLX3201" s="14"/>
      <c r="GLY3201" s="14"/>
      <c r="GLZ3201" s="14"/>
      <c r="GMA3201" s="14"/>
      <c r="GMB3201" s="14"/>
      <c r="GMC3201" s="14"/>
      <c r="GMD3201" s="14"/>
      <c r="GME3201" s="14"/>
      <c r="GMF3201" s="14"/>
      <c r="GMG3201" s="14"/>
      <c r="GMH3201" s="14"/>
      <c r="GMI3201" s="14"/>
      <c r="GMJ3201" s="14"/>
      <c r="GMK3201" s="14"/>
      <c r="GML3201" s="14"/>
      <c r="GMM3201" s="14"/>
      <c r="GMN3201" s="14"/>
      <c r="GMO3201" s="14"/>
      <c r="GMP3201" s="14"/>
      <c r="GMQ3201" s="14"/>
      <c r="GMR3201" s="14"/>
      <c r="GMS3201" s="14"/>
      <c r="GMT3201" s="14"/>
      <c r="GMU3201" s="14"/>
      <c r="GMV3201" s="14"/>
      <c r="GMW3201" s="14"/>
      <c r="GMX3201" s="14"/>
      <c r="GMY3201" s="14"/>
      <c r="GMZ3201" s="14"/>
      <c r="GNA3201" s="14"/>
      <c r="GNB3201" s="14"/>
      <c r="GNC3201" s="14"/>
      <c r="GND3201" s="14"/>
      <c r="GNE3201" s="14"/>
      <c r="GNF3201" s="14"/>
      <c r="GNG3201" s="14"/>
      <c r="GNH3201" s="14"/>
      <c r="GNI3201" s="14"/>
      <c r="GNJ3201" s="14"/>
      <c r="GNK3201" s="14"/>
      <c r="GNL3201" s="14"/>
      <c r="GNM3201" s="14"/>
      <c r="GNN3201" s="14"/>
      <c r="GNO3201" s="14"/>
      <c r="GNP3201" s="14"/>
      <c r="GNQ3201" s="14"/>
      <c r="GNR3201" s="14"/>
      <c r="GNS3201" s="14"/>
      <c r="GNT3201" s="14"/>
      <c r="GNU3201" s="14"/>
      <c r="GNV3201" s="14"/>
      <c r="GNW3201" s="14"/>
      <c r="GNX3201" s="14"/>
      <c r="GNY3201" s="14"/>
      <c r="GNZ3201" s="14"/>
      <c r="GOA3201" s="14"/>
      <c r="GOB3201" s="14"/>
      <c r="GOC3201" s="14"/>
      <c r="GOD3201" s="14"/>
      <c r="GOE3201" s="14"/>
      <c r="GOF3201" s="14"/>
      <c r="GOG3201" s="14"/>
      <c r="GOH3201" s="14"/>
      <c r="GOI3201" s="14"/>
      <c r="GOJ3201" s="14"/>
      <c r="GOK3201" s="14"/>
      <c r="GOL3201" s="14"/>
      <c r="GOM3201" s="14"/>
      <c r="GON3201" s="14"/>
      <c r="GOO3201" s="14"/>
      <c r="GOP3201" s="14"/>
      <c r="GOQ3201" s="14"/>
      <c r="GOR3201" s="14"/>
      <c r="GOS3201" s="14"/>
      <c r="GOT3201" s="14"/>
      <c r="GOU3201" s="14"/>
      <c r="GOV3201" s="14"/>
      <c r="GOW3201" s="14"/>
      <c r="GOX3201" s="14"/>
      <c r="GOY3201" s="14"/>
      <c r="GOZ3201" s="14"/>
      <c r="GPA3201" s="14"/>
      <c r="GPB3201" s="14"/>
      <c r="GPC3201" s="14"/>
      <c r="GPD3201" s="14"/>
      <c r="GPE3201" s="14"/>
      <c r="GPF3201" s="14"/>
      <c r="GPG3201" s="14"/>
      <c r="GPH3201" s="14"/>
      <c r="GPI3201" s="14"/>
      <c r="GPJ3201" s="14"/>
      <c r="GPK3201" s="14"/>
      <c r="GPL3201" s="14"/>
      <c r="GPM3201" s="14"/>
      <c r="GPN3201" s="14"/>
      <c r="GPO3201" s="14"/>
      <c r="GPP3201" s="14"/>
      <c r="GPQ3201" s="14"/>
      <c r="GPR3201" s="14"/>
      <c r="GPS3201" s="14"/>
      <c r="GPT3201" s="14"/>
      <c r="GPU3201" s="14"/>
      <c r="GPV3201" s="14"/>
      <c r="GPW3201" s="14"/>
      <c r="GPX3201" s="14"/>
      <c r="GPY3201" s="14"/>
      <c r="GPZ3201" s="14"/>
      <c r="GQA3201" s="14"/>
      <c r="GQB3201" s="14"/>
      <c r="GQC3201" s="14"/>
      <c r="GQD3201" s="14"/>
      <c r="GQE3201" s="14"/>
      <c r="GQF3201" s="14"/>
      <c r="GQG3201" s="14"/>
      <c r="GQH3201" s="14"/>
      <c r="GQI3201" s="14"/>
      <c r="GQJ3201" s="14"/>
      <c r="GQK3201" s="14"/>
      <c r="GQL3201" s="14"/>
      <c r="GQM3201" s="14"/>
      <c r="GQN3201" s="14"/>
      <c r="GQO3201" s="14"/>
      <c r="GQP3201" s="14"/>
      <c r="GQQ3201" s="14"/>
      <c r="GQR3201" s="14"/>
      <c r="GQS3201" s="14"/>
      <c r="GQT3201" s="14"/>
      <c r="GQU3201" s="14"/>
      <c r="GQV3201" s="14"/>
      <c r="GQW3201" s="14"/>
      <c r="GQX3201" s="14"/>
      <c r="GQY3201" s="14"/>
      <c r="GQZ3201" s="14"/>
      <c r="GRA3201" s="14"/>
      <c r="GRB3201" s="14"/>
      <c r="GRC3201" s="14"/>
      <c r="GRD3201" s="14"/>
      <c r="GRE3201" s="14"/>
      <c r="GRF3201" s="14"/>
      <c r="GRG3201" s="14"/>
      <c r="GRH3201" s="14"/>
      <c r="GRI3201" s="14"/>
      <c r="GRJ3201" s="14"/>
      <c r="GRK3201" s="14"/>
      <c r="GRL3201" s="14"/>
      <c r="GRM3201" s="14"/>
      <c r="GRN3201" s="14"/>
      <c r="GRO3201" s="14"/>
      <c r="GRP3201" s="14"/>
      <c r="GRQ3201" s="14"/>
      <c r="GRR3201" s="14"/>
      <c r="GRS3201" s="14"/>
      <c r="GRT3201" s="14"/>
      <c r="GRU3201" s="14"/>
      <c r="GRV3201" s="14"/>
      <c r="GRW3201" s="14"/>
      <c r="GRX3201" s="14"/>
      <c r="GRY3201" s="14"/>
      <c r="GRZ3201" s="14"/>
      <c r="GSA3201" s="14"/>
      <c r="GSB3201" s="14"/>
      <c r="GSC3201" s="14"/>
      <c r="GSD3201" s="14"/>
      <c r="GSE3201" s="14"/>
      <c r="GSF3201" s="14"/>
      <c r="GSG3201" s="14"/>
      <c r="GSH3201" s="14"/>
      <c r="GSI3201" s="14"/>
      <c r="GSJ3201" s="14"/>
      <c r="GSK3201" s="14"/>
      <c r="GSL3201" s="14"/>
      <c r="GSM3201" s="14"/>
      <c r="GSN3201" s="14"/>
      <c r="GSO3201" s="14"/>
      <c r="GSP3201" s="14"/>
      <c r="GSQ3201" s="14"/>
      <c r="GSR3201" s="14"/>
      <c r="GSS3201" s="14"/>
      <c r="GST3201" s="14"/>
      <c r="GSU3201" s="14"/>
      <c r="GSV3201" s="14"/>
      <c r="GSW3201" s="14"/>
      <c r="GSX3201" s="14"/>
      <c r="GSY3201" s="14"/>
      <c r="GSZ3201" s="14"/>
      <c r="GTA3201" s="14"/>
      <c r="GTB3201" s="14"/>
      <c r="GTC3201" s="14"/>
      <c r="GTD3201" s="14"/>
      <c r="GTE3201" s="14"/>
      <c r="GTF3201" s="14"/>
      <c r="GTG3201" s="14"/>
      <c r="GTH3201" s="14"/>
      <c r="GTI3201" s="14"/>
      <c r="GTJ3201" s="14"/>
      <c r="GTK3201" s="14"/>
      <c r="GTL3201" s="14"/>
      <c r="GTM3201" s="14"/>
      <c r="GTN3201" s="14"/>
      <c r="GTO3201" s="14"/>
      <c r="GTP3201" s="14"/>
      <c r="GTQ3201" s="14"/>
      <c r="GTR3201" s="14"/>
      <c r="GTS3201" s="14"/>
      <c r="GTT3201" s="14"/>
      <c r="GTU3201" s="14"/>
      <c r="GTV3201" s="14"/>
      <c r="GTW3201" s="14"/>
      <c r="GTX3201" s="14"/>
      <c r="GTY3201" s="14"/>
      <c r="GTZ3201" s="14"/>
      <c r="GUA3201" s="14"/>
      <c r="GUB3201" s="14"/>
      <c r="GUC3201" s="14"/>
      <c r="GUD3201" s="14"/>
      <c r="GUE3201" s="14"/>
      <c r="GUF3201" s="14"/>
      <c r="GUG3201" s="14"/>
      <c r="GUH3201" s="14"/>
      <c r="GUI3201" s="14"/>
      <c r="GUJ3201" s="14"/>
      <c r="GUK3201" s="14"/>
      <c r="GUL3201" s="14"/>
      <c r="GUM3201" s="14"/>
      <c r="GUN3201" s="14"/>
      <c r="GUO3201" s="14"/>
      <c r="GUP3201" s="14"/>
      <c r="GUQ3201" s="14"/>
      <c r="GUR3201" s="14"/>
      <c r="GUS3201" s="14"/>
      <c r="GUT3201" s="14"/>
      <c r="GUU3201" s="14"/>
      <c r="GUV3201" s="14"/>
      <c r="GUW3201" s="14"/>
      <c r="GUX3201" s="14"/>
      <c r="GUY3201" s="14"/>
      <c r="GUZ3201" s="14"/>
      <c r="GVA3201" s="14"/>
      <c r="GVB3201" s="14"/>
      <c r="GVC3201" s="14"/>
      <c r="GVD3201" s="14"/>
      <c r="GVE3201" s="14"/>
      <c r="GVF3201" s="14"/>
      <c r="GVG3201" s="14"/>
      <c r="GVH3201" s="14"/>
      <c r="GVI3201" s="14"/>
      <c r="GVJ3201" s="14"/>
      <c r="GVK3201" s="14"/>
      <c r="GVL3201" s="14"/>
      <c r="GVM3201" s="14"/>
      <c r="GVN3201" s="14"/>
      <c r="GVO3201" s="14"/>
      <c r="GVP3201" s="14"/>
      <c r="GVQ3201" s="14"/>
      <c r="GVR3201" s="14"/>
      <c r="GVS3201" s="14"/>
      <c r="GVT3201" s="14"/>
      <c r="GVU3201" s="14"/>
      <c r="GVV3201" s="14"/>
      <c r="GVW3201" s="14"/>
      <c r="GVX3201" s="14"/>
      <c r="GVY3201" s="14"/>
      <c r="GVZ3201" s="14"/>
      <c r="GWA3201" s="14"/>
      <c r="GWB3201" s="14"/>
      <c r="GWC3201" s="14"/>
      <c r="GWD3201" s="14"/>
      <c r="GWE3201" s="14"/>
      <c r="GWF3201" s="14"/>
      <c r="GWG3201" s="14"/>
      <c r="GWH3201" s="14"/>
      <c r="GWI3201" s="14"/>
      <c r="GWJ3201" s="14"/>
      <c r="GWK3201" s="14"/>
      <c r="GWL3201" s="14"/>
      <c r="GWM3201" s="14"/>
      <c r="GWN3201" s="14"/>
      <c r="GWO3201" s="14"/>
      <c r="GWP3201" s="14"/>
      <c r="GWQ3201" s="14"/>
      <c r="GWR3201" s="14"/>
      <c r="GWS3201" s="14"/>
      <c r="GWT3201" s="14"/>
      <c r="GWU3201" s="14"/>
      <c r="GWV3201" s="14"/>
      <c r="GWW3201" s="14"/>
      <c r="GWX3201" s="14"/>
      <c r="GWY3201" s="14"/>
      <c r="GWZ3201" s="14"/>
      <c r="GXA3201" s="14"/>
      <c r="GXB3201" s="14"/>
      <c r="GXC3201" s="14"/>
      <c r="GXD3201" s="14"/>
      <c r="GXE3201" s="14"/>
      <c r="GXF3201" s="14"/>
      <c r="GXG3201" s="14"/>
      <c r="GXH3201" s="14"/>
      <c r="GXI3201" s="14"/>
      <c r="GXJ3201" s="14"/>
      <c r="GXK3201" s="14"/>
      <c r="GXL3201" s="14"/>
      <c r="GXM3201" s="14"/>
      <c r="GXN3201" s="14"/>
      <c r="GXO3201" s="14"/>
      <c r="GXP3201" s="14"/>
      <c r="GXQ3201" s="14"/>
      <c r="GXR3201" s="14"/>
      <c r="GXS3201" s="14"/>
      <c r="GXT3201" s="14"/>
      <c r="GXU3201" s="14"/>
      <c r="GXV3201" s="14"/>
      <c r="GXW3201" s="14"/>
      <c r="GXX3201" s="14"/>
      <c r="GXY3201" s="14"/>
      <c r="GXZ3201" s="14"/>
      <c r="GYA3201" s="14"/>
      <c r="GYB3201" s="14"/>
      <c r="GYC3201" s="14"/>
      <c r="GYD3201" s="14"/>
      <c r="GYE3201" s="14"/>
      <c r="GYF3201" s="14"/>
      <c r="GYG3201" s="14"/>
      <c r="GYH3201" s="14"/>
      <c r="GYI3201" s="14"/>
      <c r="GYJ3201" s="14"/>
      <c r="GYK3201" s="14"/>
      <c r="GYL3201" s="14"/>
      <c r="GYM3201" s="14"/>
      <c r="GYN3201" s="14"/>
      <c r="GYO3201" s="14"/>
      <c r="GYP3201" s="14"/>
      <c r="GYQ3201" s="14"/>
      <c r="GYR3201" s="14"/>
      <c r="GYS3201" s="14"/>
      <c r="GYT3201" s="14"/>
      <c r="GYU3201" s="14"/>
      <c r="GYV3201" s="14"/>
      <c r="GYW3201" s="14"/>
      <c r="GYX3201" s="14"/>
      <c r="GYY3201" s="14"/>
      <c r="GYZ3201" s="14"/>
      <c r="GZA3201" s="14"/>
      <c r="GZB3201" s="14"/>
      <c r="GZC3201" s="14"/>
      <c r="GZD3201" s="14"/>
      <c r="GZE3201" s="14"/>
      <c r="GZF3201" s="14"/>
      <c r="GZG3201" s="14"/>
      <c r="GZH3201" s="14"/>
      <c r="GZI3201" s="14"/>
      <c r="GZJ3201" s="14"/>
      <c r="GZK3201" s="14"/>
      <c r="GZL3201" s="14"/>
      <c r="GZM3201" s="14"/>
      <c r="GZN3201" s="14"/>
      <c r="GZO3201" s="14"/>
      <c r="GZP3201" s="14"/>
      <c r="GZQ3201" s="14"/>
      <c r="GZR3201" s="14"/>
      <c r="GZS3201" s="14"/>
      <c r="GZT3201" s="14"/>
      <c r="GZU3201" s="14"/>
      <c r="GZV3201" s="14"/>
      <c r="GZW3201" s="14"/>
      <c r="GZX3201" s="14"/>
      <c r="GZY3201" s="14"/>
      <c r="GZZ3201" s="14"/>
      <c r="HAA3201" s="14"/>
      <c r="HAB3201" s="14"/>
      <c r="HAC3201" s="14"/>
      <c r="HAD3201" s="14"/>
      <c r="HAE3201" s="14"/>
      <c r="HAF3201" s="14"/>
      <c r="HAG3201" s="14"/>
      <c r="HAH3201" s="14"/>
      <c r="HAI3201" s="14"/>
      <c r="HAJ3201" s="14"/>
      <c r="HAK3201" s="14"/>
      <c r="HAL3201" s="14"/>
      <c r="HAM3201" s="14"/>
      <c r="HAN3201" s="14"/>
      <c r="HAO3201" s="14"/>
      <c r="HAP3201" s="14"/>
      <c r="HAQ3201" s="14"/>
      <c r="HAR3201" s="14"/>
      <c r="HAS3201" s="14"/>
      <c r="HAT3201" s="14"/>
      <c r="HAU3201" s="14"/>
      <c r="HAV3201" s="14"/>
      <c r="HAW3201" s="14"/>
      <c r="HAX3201" s="14"/>
      <c r="HAY3201" s="14"/>
      <c r="HAZ3201" s="14"/>
      <c r="HBA3201" s="14"/>
      <c r="HBB3201" s="14"/>
      <c r="HBC3201" s="14"/>
      <c r="HBD3201" s="14"/>
      <c r="HBE3201" s="14"/>
      <c r="HBF3201" s="14"/>
      <c r="HBG3201" s="14"/>
      <c r="HBH3201" s="14"/>
      <c r="HBI3201" s="14"/>
      <c r="HBJ3201" s="14"/>
      <c r="HBK3201" s="14"/>
      <c r="HBL3201" s="14"/>
      <c r="HBM3201" s="14"/>
      <c r="HBN3201" s="14"/>
      <c r="HBO3201" s="14"/>
      <c r="HBP3201" s="14"/>
      <c r="HBQ3201" s="14"/>
      <c r="HBR3201" s="14"/>
      <c r="HBS3201" s="14"/>
      <c r="HBT3201" s="14"/>
      <c r="HBU3201" s="14"/>
      <c r="HBV3201" s="14"/>
      <c r="HBW3201" s="14"/>
      <c r="HBX3201" s="14"/>
      <c r="HBY3201" s="14"/>
      <c r="HBZ3201" s="14"/>
      <c r="HCA3201" s="14"/>
      <c r="HCB3201" s="14"/>
      <c r="HCC3201" s="14"/>
      <c r="HCD3201" s="14"/>
      <c r="HCE3201" s="14"/>
      <c r="HCF3201" s="14"/>
      <c r="HCG3201" s="14"/>
      <c r="HCH3201" s="14"/>
      <c r="HCI3201" s="14"/>
      <c r="HCJ3201" s="14"/>
      <c r="HCK3201" s="14"/>
      <c r="HCL3201" s="14"/>
      <c r="HCM3201" s="14"/>
      <c r="HCN3201" s="14"/>
      <c r="HCO3201" s="14"/>
      <c r="HCP3201" s="14"/>
      <c r="HCQ3201" s="14"/>
      <c r="HCR3201" s="14"/>
      <c r="HCS3201" s="14"/>
      <c r="HCT3201" s="14"/>
      <c r="HCU3201" s="14"/>
      <c r="HCV3201" s="14"/>
      <c r="HCW3201" s="14"/>
      <c r="HCX3201" s="14"/>
      <c r="HCY3201" s="14"/>
      <c r="HCZ3201" s="14"/>
      <c r="HDA3201" s="14"/>
      <c r="HDB3201" s="14"/>
      <c r="HDC3201" s="14"/>
      <c r="HDD3201" s="14"/>
      <c r="HDE3201" s="14"/>
      <c r="HDF3201" s="14"/>
      <c r="HDG3201" s="14"/>
      <c r="HDH3201" s="14"/>
      <c r="HDI3201" s="14"/>
      <c r="HDJ3201" s="14"/>
      <c r="HDK3201" s="14"/>
      <c r="HDL3201" s="14"/>
      <c r="HDM3201" s="14"/>
      <c r="HDN3201" s="14"/>
      <c r="HDO3201" s="14"/>
      <c r="HDP3201" s="14"/>
      <c r="HDQ3201" s="14"/>
      <c r="HDR3201" s="14"/>
      <c r="HDS3201" s="14"/>
      <c r="HDT3201" s="14"/>
      <c r="HDU3201" s="14"/>
      <c r="HDV3201" s="14"/>
      <c r="HDW3201" s="14"/>
      <c r="HDX3201" s="14"/>
      <c r="HDY3201" s="14"/>
      <c r="HDZ3201" s="14"/>
      <c r="HEA3201" s="14"/>
      <c r="HEB3201" s="14"/>
      <c r="HEC3201" s="14"/>
      <c r="HED3201" s="14"/>
      <c r="HEE3201" s="14"/>
      <c r="HEF3201" s="14"/>
      <c r="HEG3201" s="14"/>
      <c r="HEH3201" s="14"/>
      <c r="HEI3201" s="14"/>
      <c r="HEJ3201" s="14"/>
      <c r="HEK3201" s="14"/>
      <c r="HEL3201" s="14"/>
      <c r="HEM3201" s="14"/>
      <c r="HEN3201" s="14"/>
      <c r="HEO3201" s="14"/>
      <c r="HEP3201" s="14"/>
      <c r="HEQ3201" s="14"/>
      <c r="HER3201" s="14"/>
      <c r="HES3201" s="14"/>
      <c r="HET3201" s="14"/>
      <c r="HEU3201" s="14"/>
      <c r="HEV3201" s="14"/>
      <c r="HEW3201" s="14"/>
      <c r="HEX3201" s="14"/>
      <c r="HEY3201" s="14"/>
      <c r="HEZ3201" s="14"/>
      <c r="HFA3201" s="14"/>
      <c r="HFB3201" s="14"/>
      <c r="HFC3201" s="14"/>
      <c r="HFD3201" s="14"/>
      <c r="HFE3201" s="14"/>
      <c r="HFF3201" s="14"/>
      <c r="HFG3201" s="14"/>
      <c r="HFH3201" s="14"/>
      <c r="HFI3201" s="14"/>
      <c r="HFJ3201" s="14"/>
      <c r="HFK3201" s="14"/>
      <c r="HFL3201" s="14"/>
      <c r="HFM3201" s="14"/>
      <c r="HFN3201" s="14"/>
      <c r="HFO3201" s="14"/>
      <c r="HFP3201" s="14"/>
      <c r="HFQ3201" s="14"/>
      <c r="HFR3201" s="14"/>
      <c r="HFS3201" s="14"/>
      <c r="HFT3201" s="14"/>
      <c r="HFU3201" s="14"/>
      <c r="HFV3201" s="14"/>
      <c r="HFW3201" s="14"/>
      <c r="HFX3201" s="14"/>
      <c r="HFY3201" s="14"/>
      <c r="HFZ3201" s="14"/>
      <c r="HGA3201" s="14"/>
      <c r="HGB3201" s="14"/>
      <c r="HGC3201" s="14"/>
      <c r="HGD3201" s="14"/>
      <c r="HGE3201" s="14"/>
      <c r="HGF3201" s="14"/>
      <c r="HGG3201" s="14"/>
      <c r="HGH3201" s="14"/>
      <c r="HGI3201" s="14"/>
      <c r="HGJ3201" s="14"/>
      <c r="HGK3201" s="14"/>
      <c r="HGL3201" s="14"/>
      <c r="HGM3201" s="14"/>
      <c r="HGN3201" s="14"/>
      <c r="HGO3201" s="14"/>
      <c r="HGP3201" s="14"/>
      <c r="HGQ3201" s="14"/>
      <c r="HGR3201" s="14"/>
      <c r="HGS3201" s="14"/>
      <c r="HGT3201" s="14"/>
      <c r="HGU3201" s="14"/>
      <c r="HGV3201" s="14"/>
      <c r="HGW3201" s="14"/>
      <c r="HGX3201" s="14"/>
      <c r="HGY3201" s="14"/>
      <c r="HGZ3201" s="14"/>
      <c r="HHA3201" s="14"/>
      <c r="HHB3201" s="14"/>
      <c r="HHC3201" s="14"/>
      <c r="HHD3201" s="14"/>
      <c r="HHE3201" s="14"/>
      <c r="HHF3201" s="14"/>
      <c r="HHG3201" s="14"/>
      <c r="HHH3201" s="14"/>
      <c r="HHI3201" s="14"/>
      <c r="HHJ3201" s="14"/>
      <c r="HHK3201" s="14"/>
      <c r="HHL3201" s="14"/>
      <c r="HHM3201" s="14"/>
      <c r="HHN3201" s="14"/>
      <c r="HHO3201" s="14"/>
      <c r="HHP3201" s="14"/>
      <c r="HHQ3201" s="14"/>
      <c r="HHR3201" s="14"/>
      <c r="HHS3201" s="14"/>
      <c r="HHT3201" s="14"/>
      <c r="HHU3201" s="14"/>
      <c r="HHV3201" s="14"/>
      <c r="HHW3201" s="14"/>
      <c r="HHX3201" s="14"/>
      <c r="HHY3201" s="14"/>
      <c r="HHZ3201" s="14"/>
      <c r="HIA3201" s="14"/>
      <c r="HIB3201" s="14"/>
      <c r="HIC3201" s="14"/>
      <c r="HID3201" s="14"/>
      <c r="HIE3201" s="14"/>
      <c r="HIF3201" s="14"/>
      <c r="HIG3201" s="14"/>
      <c r="HIH3201" s="14"/>
      <c r="HII3201" s="14"/>
      <c r="HIJ3201" s="14"/>
      <c r="HIK3201" s="14"/>
      <c r="HIL3201" s="14"/>
      <c r="HIM3201" s="14"/>
      <c r="HIN3201" s="14"/>
      <c r="HIO3201" s="14"/>
      <c r="HIP3201" s="14"/>
      <c r="HIQ3201" s="14"/>
      <c r="HIR3201" s="14"/>
      <c r="HIS3201" s="14"/>
      <c r="HIT3201" s="14"/>
      <c r="HIU3201" s="14"/>
      <c r="HIV3201" s="14"/>
      <c r="HIW3201" s="14"/>
      <c r="HIX3201" s="14"/>
      <c r="HIY3201" s="14"/>
      <c r="HIZ3201" s="14"/>
      <c r="HJA3201" s="14"/>
      <c r="HJB3201" s="14"/>
      <c r="HJC3201" s="14"/>
      <c r="HJD3201" s="14"/>
      <c r="HJE3201" s="14"/>
      <c r="HJF3201" s="14"/>
      <c r="HJG3201" s="14"/>
      <c r="HJH3201" s="14"/>
      <c r="HJI3201" s="14"/>
      <c r="HJJ3201" s="14"/>
      <c r="HJK3201" s="14"/>
      <c r="HJL3201" s="14"/>
      <c r="HJM3201" s="14"/>
      <c r="HJN3201" s="14"/>
      <c r="HJO3201" s="14"/>
      <c r="HJP3201" s="14"/>
      <c r="HJQ3201" s="14"/>
      <c r="HJR3201" s="14"/>
      <c r="HJS3201" s="14"/>
      <c r="HJT3201" s="14"/>
      <c r="HJU3201" s="14"/>
      <c r="HJV3201" s="14"/>
      <c r="HJW3201" s="14"/>
      <c r="HJX3201" s="14"/>
      <c r="HJY3201" s="14"/>
      <c r="HJZ3201" s="14"/>
      <c r="HKA3201" s="14"/>
      <c r="HKB3201" s="14"/>
      <c r="HKC3201" s="14"/>
      <c r="HKD3201" s="14"/>
      <c r="HKE3201" s="14"/>
      <c r="HKF3201" s="14"/>
      <c r="HKG3201" s="14"/>
      <c r="HKH3201" s="14"/>
      <c r="HKI3201" s="14"/>
      <c r="HKJ3201" s="14"/>
      <c r="HKK3201" s="14"/>
      <c r="HKL3201" s="14"/>
      <c r="HKM3201" s="14"/>
      <c r="HKN3201" s="14"/>
      <c r="HKO3201" s="14"/>
      <c r="HKP3201" s="14"/>
      <c r="HKQ3201" s="14"/>
      <c r="HKR3201" s="14"/>
      <c r="HKS3201" s="14"/>
      <c r="HKT3201" s="14"/>
      <c r="HKU3201" s="14"/>
      <c r="HKV3201" s="14"/>
      <c r="HKW3201" s="14"/>
      <c r="HKX3201" s="14"/>
      <c r="HKY3201" s="14"/>
      <c r="HKZ3201" s="14"/>
      <c r="HLA3201" s="14"/>
      <c r="HLB3201" s="14"/>
      <c r="HLC3201" s="14"/>
      <c r="HLD3201" s="14"/>
      <c r="HLE3201" s="14"/>
      <c r="HLF3201" s="14"/>
      <c r="HLG3201" s="14"/>
      <c r="HLH3201" s="14"/>
      <c r="HLI3201" s="14"/>
      <c r="HLJ3201" s="14"/>
      <c r="HLK3201" s="14"/>
      <c r="HLL3201" s="14"/>
      <c r="HLM3201" s="14"/>
      <c r="HLN3201" s="14"/>
      <c r="HLO3201" s="14"/>
      <c r="HLP3201" s="14"/>
      <c r="HLQ3201" s="14"/>
      <c r="HLR3201" s="14"/>
      <c r="HLS3201" s="14"/>
      <c r="HLT3201" s="14"/>
      <c r="HLU3201" s="14"/>
      <c r="HLV3201" s="14"/>
      <c r="HLW3201" s="14"/>
      <c r="HLX3201" s="14"/>
      <c r="HLY3201" s="14"/>
      <c r="HLZ3201" s="14"/>
      <c r="HMA3201" s="14"/>
      <c r="HMB3201" s="14"/>
      <c r="HMC3201" s="14"/>
      <c r="HMD3201" s="14"/>
      <c r="HME3201" s="14"/>
      <c r="HMF3201" s="14"/>
      <c r="HMG3201" s="14"/>
      <c r="HMH3201" s="14"/>
      <c r="HMI3201" s="14"/>
      <c r="HMJ3201" s="14"/>
      <c r="HMK3201" s="14"/>
      <c r="HML3201" s="14"/>
      <c r="HMM3201" s="14"/>
      <c r="HMN3201" s="14"/>
      <c r="HMO3201" s="14"/>
      <c r="HMP3201" s="14"/>
      <c r="HMQ3201" s="14"/>
      <c r="HMR3201" s="14"/>
      <c r="HMS3201" s="14"/>
      <c r="HMT3201" s="14"/>
      <c r="HMU3201" s="14"/>
      <c r="HMV3201" s="14"/>
      <c r="HMW3201" s="14"/>
      <c r="HMX3201" s="14"/>
      <c r="HMY3201" s="14"/>
      <c r="HMZ3201" s="14"/>
      <c r="HNA3201" s="14"/>
      <c r="HNB3201" s="14"/>
      <c r="HNC3201" s="14"/>
      <c r="HND3201" s="14"/>
      <c r="HNE3201" s="14"/>
      <c r="HNF3201" s="14"/>
      <c r="HNG3201" s="14"/>
      <c r="HNH3201" s="14"/>
      <c r="HNI3201" s="14"/>
      <c r="HNJ3201" s="14"/>
      <c r="HNK3201" s="14"/>
      <c r="HNL3201" s="14"/>
      <c r="HNM3201" s="14"/>
      <c r="HNN3201" s="14"/>
      <c r="HNO3201" s="14"/>
      <c r="HNP3201" s="14"/>
      <c r="HNQ3201" s="14"/>
      <c r="HNR3201" s="14"/>
      <c r="HNS3201" s="14"/>
      <c r="HNT3201" s="14"/>
      <c r="HNU3201" s="14"/>
      <c r="HNV3201" s="14"/>
      <c r="HNW3201" s="14"/>
      <c r="HNX3201" s="14"/>
      <c r="HNY3201" s="14"/>
      <c r="HNZ3201" s="14"/>
      <c r="HOA3201" s="14"/>
      <c r="HOB3201" s="14"/>
      <c r="HOC3201" s="14"/>
      <c r="HOD3201" s="14"/>
      <c r="HOE3201" s="14"/>
      <c r="HOF3201" s="14"/>
      <c r="HOG3201" s="14"/>
      <c r="HOH3201" s="14"/>
      <c r="HOI3201" s="14"/>
      <c r="HOJ3201" s="14"/>
      <c r="HOK3201" s="14"/>
      <c r="HOL3201" s="14"/>
      <c r="HOM3201" s="14"/>
      <c r="HON3201" s="14"/>
      <c r="HOO3201" s="14"/>
      <c r="HOP3201" s="14"/>
      <c r="HOQ3201" s="14"/>
      <c r="HOR3201" s="14"/>
      <c r="HOS3201" s="14"/>
      <c r="HOT3201" s="14"/>
      <c r="HOU3201" s="14"/>
      <c r="HOV3201" s="14"/>
      <c r="HOW3201" s="14"/>
      <c r="HOX3201" s="14"/>
      <c r="HOY3201" s="14"/>
      <c r="HOZ3201" s="14"/>
      <c r="HPA3201" s="14"/>
      <c r="HPB3201" s="14"/>
      <c r="HPC3201" s="14"/>
      <c r="HPD3201" s="14"/>
      <c r="HPE3201" s="14"/>
      <c r="HPF3201" s="14"/>
      <c r="HPG3201" s="14"/>
      <c r="HPH3201" s="14"/>
      <c r="HPI3201" s="14"/>
      <c r="HPJ3201" s="14"/>
      <c r="HPK3201" s="14"/>
      <c r="HPL3201" s="14"/>
      <c r="HPM3201" s="14"/>
      <c r="HPN3201" s="14"/>
      <c r="HPO3201" s="14"/>
      <c r="HPP3201" s="14"/>
      <c r="HPQ3201" s="14"/>
      <c r="HPR3201" s="14"/>
      <c r="HPS3201" s="14"/>
      <c r="HPT3201" s="14"/>
      <c r="HPU3201" s="14"/>
      <c r="HPV3201" s="14"/>
      <c r="HPW3201" s="14"/>
      <c r="HPX3201" s="14"/>
      <c r="HPY3201" s="14"/>
      <c r="HPZ3201" s="14"/>
      <c r="HQA3201" s="14"/>
      <c r="HQB3201" s="14"/>
      <c r="HQC3201" s="14"/>
      <c r="HQD3201" s="14"/>
      <c r="HQE3201" s="14"/>
      <c r="HQF3201" s="14"/>
      <c r="HQG3201" s="14"/>
      <c r="HQH3201" s="14"/>
      <c r="HQI3201" s="14"/>
      <c r="HQJ3201" s="14"/>
      <c r="HQK3201" s="14"/>
      <c r="HQL3201" s="14"/>
      <c r="HQM3201" s="14"/>
      <c r="HQN3201" s="14"/>
      <c r="HQO3201" s="14"/>
      <c r="HQP3201" s="14"/>
      <c r="HQQ3201" s="14"/>
      <c r="HQR3201" s="14"/>
      <c r="HQS3201" s="14"/>
      <c r="HQT3201" s="14"/>
      <c r="HQU3201" s="14"/>
      <c r="HQV3201" s="14"/>
      <c r="HQW3201" s="14"/>
      <c r="HQX3201" s="14"/>
      <c r="HQY3201" s="14"/>
      <c r="HQZ3201" s="14"/>
      <c r="HRA3201" s="14"/>
      <c r="HRB3201" s="14"/>
      <c r="HRC3201" s="14"/>
      <c r="HRD3201" s="14"/>
      <c r="HRE3201" s="14"/>
      <c r="HRF3201" s="14"/>
      <c r="HRG3201" s="14"/>
      <c r="HRH3201" s="14"/>
      <c r="HRI3201" s="14"/>
      <c r="HRJ3201" s="14"/>
      <c r="HRK3201" s="14"/>
      <c r="HRL3201" s="14"/>
      <c r="HRM3201" s="14"/>
      <c r="HRN3201" s="14"/>
      <c r="HRO3201" s="14"/>
      <c r="HRP3201" s="14"/>
      <c r="HRQ3201" s="14"/>
      <c r="HRR3201" s="14"/>
      <c r="HRS3201" s="14"/>
      <c r="HRT3201" s="14"/>
      <c r="HRU3201" s="14"/>
      <c r="HRV3201" s="14"/>
      <c r="HRW3201" s="14"/>
      <c r="HRX3201" s="14"/>
      <c r="HRY3201" s="14"/>
      <c r="HRZ3201" s="14"/>
      <c r="HSA3201" s="14"/>
      <c r="HSB3201" s="14"/>
      <c r="HSC3201" s="14"/>
      <c r="HSD3201" s="14"/>
      <c r="HSE3201" s="14"/>
      <c r="HSF3201" s="14"/>
      <c r="HSG3201" s="14"/>
      <c r="HSH3201" s="14"/>
      <c r="HSI3201" s="14"/>
      <c r="HSJ3201" s="14"/>
      <c r="HSK3201" s="14"/>
      <c r="HSL3201" s="14"/>
      <c r="HSM3201" s="14"/>
      <c r="HSN3201" s="14"/>
      <c r="HSO3201" s="14"/>
      <c r="HSP3201" s="14"/>
      <c r="HSQ3201" s="14"/>
      <c r="HSR3201" s="14"/>
      <c r="HSS3201" s="14"/>
      <c r="HST3201" s="14"/>
      <c r="HSU3201" s="14"/>
      <c r="HSV3201" s="14"/>
      <c r="HSW3201" s="14"/>
      <c r="HSX3201" s="14"/>
      <c r="HSY3201" s="14"/>
      <c r="HSZ3201" s="14"/>
      <c r="HTA3201" s="14"/>
      <c r="HTB3201" s="14"/>
      <c r="HTC3201" s="14"/>
      <c r="HTD3201" s="14"/>
      <c r="HTE3201" s="14"/>
      <c r="HTF3201" s="14"/>
      <c r="HTG3201" s="14"/>
      <c r="HTH3201" s="14"/>
      <c r="HTI3201" s="14"/>
      <c r="HTJ3201" s="14"/>
      <c r="HTK3201" s="14"/>
      <c r="HTL3201" s="14"/>
      <c r="HTM3201" s="14"/>
      <c r="HTN3201" s="14"/>
      <c r="HTO3201" s="14"/>
      <c r="HTP3201" s="14"/>
      <c r="HTQ3201" s="14"/>
      <c r="HTR3201" s="14"/>
      <c r="HTS3201" s="14"/>
      <c r="HTT3201" s="14"/>
      <c r="HTU3201" s="14"/>
      <c r="HTV3201" s="14"/>
      <c r="HTW3201" s="14"/>
      <c r="HTX3201" s="14"/>
      <c r="HTY3201" s="14"/>
      <c r="HTZ3201" s="14"/>
      <c r="HUA3201" s="14"/>
      <c r="HUB3201" s="14"/>
      <c r="HUC3201" s="14"/>
      <c r="HUD3201" s="14"/>
      <c r="HUE3201" s="14"/>
      <c r="HUF3201" s="14"/>
      <c r="HUG3201" s="14"/>
      <c r="HUH3201" s="14"/>
      <c r="HUI3201" s="14"/>
      <c r="HUJ3201" s="14"/>
      <c r="HUK3201" s="14"/>
      <c r="HUL3201" s="14"/>
      <c r="HUM3201" s="14"/>
      <c r="HUN3201" s="14"/>
      <c r="HUO3201" s="14"/>
      <c r="HUP3201" s="14"/>
      <c r="HUQ3201" s="14"/>
      <c r="HUR3201" s="14"/>
      <c r="HUS3201" s="14"/>
      <c r="HUT3201" s="14"/>
      <c r="HUU3201" s="14"/>
      <c r="HUV3201" s="14"/>
      <c r="HUW3201" s="14"/>
      <c r="HUX3201" s="14"/>
      <c r="HUY3201" s="14"/>
      <c r="HUZ3201" s="14"/>
      <c r="HVA3201" s="14"/>
      <c r="HVB3201" s="14"/>
      <c r="HVC3201" s="14"/>
      <c r="HVD3201" s="14"/>
      <c r="HVE3201" s="14"/>
      <c r="HVF3201" s="14"/>
      <c r="HVG3201" s="14"/>
      <c r="HVH3201" s="14"/>
      <c r="HVI3201" s="14"/>
      <c r="HVJ3201" s="14"/>
      <c r="HVK3201" s="14"/>
      <c r="HVL3201" s="14"/>
      <c r="HVM3201" s="14"/>
      <c r="HVN3201" s="14"/>
      <c r="HVO3201" s="14"/>
      <c r="HVP3201" s="14"/>
      <c r="HVQ3201" s="14"/>
      <c r="HVR3201" s="14"/>
      <c r="HVS3201" s="14"/>
      <c r="HVT3201" s="14"/>
      <c r="HVU3201" s="14"/>
      <c r="HVV3201" s="14"/>
      <c r="HVW3201" s="14"/>
      <c r="HVX3201" s="14"/>
      <c r="HVY3201" s="14"/>
      <c r="HVZ3201" s="14"/>
      <c r="HWA3201" s="14"/>
      <c r="HWB3201" s="14"/>
      <c r="HWC3201" s="14"/>
      <c r="HWD3201" s="14"/>
      <c r="HWE3201" s="14"/>
      <c r="HWF3201" s="14"/>
      <c r="HWG3201" s="14"/>
      <c r="HWH3201" s="14"/>
      <c r="HWI3201" s="14"/>
      <c r="HWJ3201" s="14"/>
      <c r="HWK3201" s="14"/>
      <c r="HWL3201" s="14"/>
      <c r="HWM3201" s="14"/>
      <c r="HWN3201" s="14"/>
      <c r="HWO3201" s="14"/>
      <c r="HWP3201" s="14"/>
      <c r="HWQ3201" s="14"/>
      <c r="HWR3201" s="14"/>
      <c r="HWS3201" s="14"/>
      <c r="HWT3201" s="14"/>
      <c r="HWU3201" s="14"/>
      <c r="HWV3201" s="14"/>
      <c r="HWW3201" s="14"/>
      <c r="HWX3201" s="14"/>
      <c r="HWY3201" s="14"/>
      <c r="HWZ3201" s="14"/>
      <c r="HXA3201" s="14"/>
      <c r="HXB3201" s="14"/>
      <c r="HXC3201" s="14"/>
      <c r="HXD3201" s="14"/>
      <c r="HXE3201" s="14"/>
      <c r="HXF3201" s="14"/>
      <c r="HXG3201" s="14"/>
      <c r="HXH3201" s="14"/>
      <c r="HXI3201" s="14"/>
      <c r="HXJ3201" s="14"/>
      <c r="HXK3201" s="14"/>
      <c r="HXL3201" s="14"/>
      <c r="HXM3201" s="14"/>
      <c r="HXN3201" s="14"/>
      <c r="HXO3201" s="14"/>
      <c r="HXP3201" s="14"/>
      <c r="HXQ3201" s="14"/>
      <c r="HXR3201" s="14"/>
      <c r="HXS3201" s="14"/>
      <c r="HXT3201" s="14"/>
      <c r="HXU3201" s="14"/>
      <c r="HXV3201" s="14"/>
      <c r="HXW3201" s="14"/>
      <c r="HXX3201" s="14"/>
      <c r="HXY3201" s="14"/>
      <c r="HXZ3201" s="14"/>
      <c r="HYA3201" s="14"/>
      <c r="HYB3201" s="14"/>
      <c r="HYC3201" s="14"/>
      <c r="HYD3201" s="14"/>
      <c r="HYE3201" s="14"/>
      <c r="HYF3201" s="14"/>
      <c r="HYG3201" s="14"/>
      <c r="HYH3201" s="14"/>
      <c r="HYI3201" s="14"/>
      <c r="HYJ3201" s="14"/>
      <c r="HYK3201" s="14"/>
      <c r="HYL3201" s="14"/>
      <c r="HYM3201" s="14"/>
      <c r="HYN3201" s="14"/>
      <c r="HYO3201" s="14"/>
      <c r="HYP3201" s="14"/>
      <c r="HYQ3201" s="14"/>
      <c r="HYR3201" s="14"/>
      <c r="HYS3201" s="14"/>
      <c r="HYT3201" s="14"/>
      <c r="HYU3201" s="14"/>
      <c r="HYV3201" s="14"/>
      <c r="HYW3201" s="14"/>
      <c r="HYX3201" s="14"/>
      <c r="HYY3201" s="14"/>
      <c r="HYZ3201" s="14"/>
      <c r="HZA3201" s="14"/>
      <c r="HZB3201" s="14"/>
      <c r="HZC3201" s="14"/>
      <c r="HZD3201" s="14"/>
      <c r="HZE3201" s="14"/>
      <c r="HZF3201" s="14"/>
      <c r="HZG3201" s="14"/>
      <c r="HZH3201" s="14"/>
      <c r="HZI3201" s="14"/>
      <c r="HZJ3201" s="14"/>
      <c r="HZK3201" s="14"/>
      <c r="HZL3201" s="14"/>
      <c r="HZM3201" s="14"/>
      <c r="HZN3201" s="14"/>
      <c r="HZO3201" s="14"/>
      <c r="HZP3201" s="14"/>
      <c r="HZQ3201" s="14"/>
      <c r="HZR3201" s="14"/>
      <c r="HZS3201" s="14"/>
      <c r="HZT3201" s="14"/>
      <c r="HZU3201" s="14"/>
      <c r="HZV3201" s="14"/>
      <c r="HZW3201" s="14"/>
      <c r="HZX3201" s="14"/>
      <c r="HZY3201" s="14"/>
      <c r="HZZ3201" s="14"/>
      <c r="IAA3201" s="14"/>
      <c r="IAB3201" s="14"/>
      <c r="IAC3201" s="14"/>
      <c r="IAD3201" s="14"/>
      <c r="IAE3201" s="14"/>
      <c r="IAF3201" s="14"/>
      <c r="IAG3201" s="14"/>
      <c r="IAH3201" s="14"/>
      <c r="IAI3201" s="14"/>
      <c r="IAJ3201" s="14"/>
      <c r="IAK3201" s="14"/>
      <c r="IAL3201" s="14"/>
      <c r="IAM3201" s="14"/>
      <c r="IAN3201" s="14"/>
      <c r="IAO3201" s="14"/>
      <c r="IAP3201" s="14"/>
      <c r="IAQ3201" s="14"/>
      <c r="IAR3201" s="14"/>
      <c r="IAS3201" s="14"/>
      <c r="IAT3201" s="14"/>
      <c r="IAU3201" s="14"/>
      <c r="IAV3201" s="14"/>
      <c r="IAW3201" s="14"/>
      <c r="IAX3201" s="14"/>
      <c r="IAY3201" s="14"/>
      <c r="IAZ3201" s="14"/>
      <c r="IBA3201" s="14"/>
      <c r="IBB3201" s="14"/>
      <c r="IBC3201" s="14"/>
      <c r="IBD3201" s="14"/>
      <c r="IBE3201" s="14"/>
      <c r="IBF3201" s="14"/>
      <c r="IBG3201" s="14"/>
      <c r="IBH3201" s="14"/>
      <c r="IBI3201" s="14"/>
      <c r="IBJ3201" s="14"/>
      <c r="IBK3201" s="14"/>
      <c r="IBL3201" s="14"/>
      <c r="IBM3201" s="14"/>
      <c r="IBN3201" s="14"/>
      <c r="IBO3201" s="14"/>
      <c r="IBP3201" s="14"/>
      <c r="IBQ3201" s="14"/>
      <c r="IBR3201" s="14"/>
      <c r="IBS3201" s="14"/>
      <c r="IBT3201" s="14"/>
      <c r="IBU3201" s="14"/>
      <c r="IBV3201" s="14"/>
      <c r="IBW3201" s="14"/>
      <c r="IBX3201" s="14"/>
      <c r="IBY3201" s="14"/>
      <c r="IBZ3201" s="14"/>
      <c r="ICA3201" s="14"/>
      <c r="ICB3201" s="14"/>
      <c r="ICC3201" s="14"/>
      <c r="ICD3201" s="14"/>
      <c r="ICE3201" s="14"/>
      <c r="ICF3201" s="14"/>
      <c r="ICG3201" s="14"/>
      <c r="ICH3201" s="14"/>
      <c r="ICI3201" s="14"/>
      <c r="ICJ3201" s="14"/>
      <c r="ICK3201" s="14"/>
      <c r="ICL3201" s="14"/>
      <c r="ICM3201" s="14"/>
      <c r="ICN3201" s="14"/>
      <c r="ICO3201" s="14"/>
      <c r="ICP3201" s="14"/>
      <c r="ICQ3201" s="14"/>
      <c r="ICR3201" s="14"/>
      <c r="ICS3201" s="14"/>
      <c r="ICT3201" s="14"/>
      <c r="ICU3201" s="14"/>
      <c r="ICV3201" s="14"/>
      <c r="ICW3201" s="14"/>
      <c r="ICX3201" s="14"/>
      <c r="ICY3201" s="14"/>
      <c r="ICZ3201" s="14"/>
      <c r="IDA3201" s="14"/>
      <c r="IDB3201" s="14"/>
      <c r="IDC3201" s="14"/>
      <c r="IDD3201" s="14"/>
      <c r="IDE3201" s="14"/>
      <c r="IDF3201" s="14"/>
      <c r="IDG3201" s="14"/>
      <c r="IDH3201" s="14"/>
      <c r="IDI3201" s="14"/>
      <c r="IDJ3201" s="14"/>
      <c r="IDK3201" s="14"/>
      <c r="IDL3201" s="14"/>
      <c r="IDM3201" s="14"/>
      <c r="IDN3201" s="14"/>
      <c r="IDO3201" s="14"/>
      <c r="IDP3201" s="14"/>
      <c r="IDQ3201" s="14"/>
      <c r="IDR3201" s="14"/>
      <c r="IDS3201" s="14"/>
      <c r="IDT3201" s="14"/>
      <c r="IDU3201" s="14"/>
      <c r="IDV3201" s="14"/>
      <c r="IDW3201" s="14"/>
      <c r="IDX3201" s="14"/>
      <c r="IDY3201" s="14"/>
      <c r="IDZ3201" s="14"/>
      <c r="IEA3201" s="14"/>
      <c r="IEB3201" s="14"/>
      <c r="IEC3201" s="14"/>
      <c r="IED3201" s="14"/>
      <c r="IEE3201" s="14"/>
      <c r="IEF3201" s="14"/>
      <c r="IEG3201" s="14"/>
      <c r="IEH3201" s="14"/>
      <c r="IEI3201" s="14"/>
      <c r="IEJ3201" s="14"/>
      <c r="IEK3201" s="14"/>
      <c r="IEL3201" s="14"/>
      <c r="IEM3201" s="14"/>
      <c r="IEN3201" s="14"/>
      <c r="IEO3201" s="14"/>
      <c r="IEP3201" s="14"/>
      <c r="IEQ3201" s="14"/>
      <c r="IER3201" s="14"/>
      <c r="IES3201" s="14"/>
      <c r="IET3201" s="14"/>
      <c r="IEU3201" s="14"/>
      <c r="IEV3201" s="14"/>
      <c r="IEW3201" s="14"/>
      <c r="IEX3201" s="14"/>
      <c r="IEY3201" s="14"/>
      <c r="IEZ3201" s="14"/>
      <c r="IFA3201" s="14"/>
      <c r="IFB3201" s="14"/>
      <c r="IFC3201" s="14"/>
      <c r="IFD3201" s="14"/>
      <c r="IFE3201" s="14"/>
      <c r="IFF3201" s="14"/>
      <c r="IFG3201" s="14"/>
      <c r="IFH3201" s="14"/>
      <c r="IFI3201" s="14"/>
      <c r="IFJ3201" s="14"/>
      <c r="IFK3201" s="14"/>
      <c r="IFL3201" s="14"/>
      <c r="IFM3201" s="14"/>
      <c r="IFN3201" s="14"/>
      <c r="IFO3201" s="14"/>
      <c r="IFP3201" s="14"/>
      <c r="IFQ3201" s="14"/>
      <c r="IFR3201" s="14"/>
      <c r="IFS3201" s="14"/>
      <c r="IFT3201" s="14"/>
      <c r="IFU3201" s="14"/>
      <c r="IFV3201" s="14"/>
      <c r="IFW3201" s="14"/>
      <c r="IFX3201" s="14"/>
      <c r="IFY3201" s="14"/>
      <c r="IFZ3201" s="14"/>
      <c r="IGA3201" s="14"/>
      <c r="IGB3201" s="14"/>
      <c r="IGC3201" s="14"/>
      <c r="IGD3201" s="14"/>
      <c r="IGE3201" s="14"/>
      <c r="IGF3201" s="14"/>
      <c r="IGG3201" s="14"/>
      <c r="IGH3201" s="14"/>
      <c r="IGI3201" s="14"/>
      <c r="IGJ3201" s="14"/>
      <c r="IGK3201" s="14"/>
      <c r="IGL3201" s="14"/>
      <c r="IGM3201" s="14"/>
      <c r="IGN3201" s="14"/>
      <c r="IGO3201" s="14"/>
      <c r="IGP3201" s="14"/>
      <c r="IGQ3201" s="14"/>
      <c r="IGR3201" s="14"/>
      <c r="IGS3201" s="14"/>
      <c r="IGT3201" s="14"/>
      <c r="IGU3201" s="14"/>
      <c r="IGV3201" s="14"/>
      <c r="IGW3201" s="14"/>
      <c r="IGX3201" s="14"/>
      <c r="IGY3201" s="14"/>
      <c r="IGZ3201" s="14"/>
      <c r="IHA3201" s="14"/>
      <c r="IHB3201" s="14"/>
      <c r="IHC3201" s="14"/>
      <c r="IHD3201" s="14"/>
      <c r="IHE3201" s="14"/>
      <c r="IHF3201" s="14"/>
      <c r="IHG3201" s="14"/>
      <c r="IHH3201" s="14"/>
      <c r="IHI3201" s="14"/>
      <c r="IHJ3201" s="14"/>
      <c r="IHK3201" s="14"/>
      <c r="IHL3201" s="14"/>
      <c r="IHM3201" s="14"/>
      <c r="IHN3201" s="14"/>
      <c r="IHO3201" s="14"/>
      <c r="IHP3201" s="14"/>
      <c r="IHQ3201" s="14"/>
      <c r="IHR3201" s="14"/>
      <c r="IHS3201" s="14"/>
      <c r="IHT3201" s="14"/>
      <c r="IHU3201" s="14"/>
      <c r="IHV3201" s="14"/>
      <c r="IHW3201" s="14"/>
      <c r="IHX3201" s="14"/>
      <c r="IHY3201" s="14"/>
      <c r="IHZ3201" s="14"/>
      <c r="IIA3201" s="14"/>
      <c r="IIB3201" s="14"/>
      <c r="IIC3201" s="14"/>
      <c r="IID3201" s="14"/>
      <c r="IIE3201" s="14"/>
      <c r="IIF3201" s="14"/>
      <c r="IIG3201" s="14"/>
      <c r="IIH3201" s="14"/>
      <c r="III3201" s="14"/>
      <c r="IIJ3201" s="14"/>
      <c r="IIK3201" s="14"/>
      <c r="IIL3201" s="14"/>
      <c r="IIM3201" s="14"/>
      <c r="IIN3201" s="14"/>
      <c r="IIO3201" s="14"/>
      <c r="IIP3201" s="14"/>
      <c r="IIQ3201" s="14"/>
      <c r="IIR3201" s="14"/>
      <c r="IIS3201" s="14"/>
      <c r="IIT3201" s="14"/>
      <c r="IIU3201" s="14"/>
      <c r="IIV3201" s="14"/>
      <c r="IIW3201" s="14"/>
      <c r="IIX3201" s="14"/>
      <c r="IIY3201" s="14"/>
      <c r="IIZ3201" s="14"/>
      <c r="IJA3201" s="14"/>
      <c r="IJB3201" s="14"/>
      <c r="IJC3201" s="14"/>
      <c r="IJD3201" s="14"/>
      <c r="IJE3201" s="14"/>
      <c r="IJF3201" s="14"/>
      <c r="IJG3201" s="14"/>
      <c r="IJH3201" s="14"/>
      <c r="IJI3201" s="14"/>
      <c r="IJJ3201" s="14"/>
      <c r="IJK3201" s="14"/>
      <c r="IJL3201" s="14"/>
      <c r="IJM3201" s="14"/>
      <c r="IJN3201" s="14"/>
      <c r="IJO3201" s="14"/>
      <c r="IJP3201" s="14"/>
      <c r="IJQ3201" s="14"/>
      <c r="IJR3201" s="14"/>
      <c r="IJS3201" s="14"/>
      <c r="IJT3201" s="14"/>
      <c r="IJU3201" s="14"/>
      <c r="IJV3201" s="14"/>
      <c r="IJW3201" s="14"/>
      <c r="IJX3201" s="14"/>
      <c r="IJY3201" s="14"/>
      <c r="IJZ3201" s="14"/>
      <c r="IKA3201" s="14"/>
      <c r="IKB3201" s="14"/>
      <c r="IKC3201" s="14"/>
      <c r="IKD3201" s="14"/>
      <c r="IKE3201" s="14"/>
      <c r="IKF3201" s="14"/>
      <c r="IKG3201" s="14"/>
      <c r="IKH3201" s="14"/>
      <c r="IKI3201" s="14"/>
      <c r="IKJ3201" s="14"/>
      <c r="IKK3201" s="14"/>
      <c r="IKL3201" s="14"/>
      <c r="IKM3201" s="14"/>
      <c r="IKN3201" s="14"/>
      <c r="IKO3201" s="14"/>
      <c r="IKP3201" s="14"/>
      <c r="IKQ3201" s="14"/>
      <c r="IKR3201" s="14"/>
      <c r="IKS3201" s="14"/>
      <c r="IKT3201" s="14"/>
      <c r="IKU3201" s="14"/>
      <c r="IKV3201" s="14"/>
      <c r="IKW3201" s="14"/>
      <c r="IKX3201" s="14"/>
      <c r="IKY3201" s="14"/>
      <c r="IKZ3201" s="14"/>
      <c r="ILA3201" s="14"/>
      <c r="ILB3201" s="14"/>
      <c r="ILC3201" s="14"/>
      <c r="ILD3201" s="14"/>
      <c r="ILE3201" s="14"/>
      <c r="ILF3201" s="14"/>
      <c r="ILG3201" s="14"/>
      <c r="ILH3201" s="14"/>
      <c r="ILI3201" s="14"/>
      <c r="ILJ3201" s="14"/>
      <c r="ILK3201" s="14"/>
      <c r="ILL3201" s="14"/>
      <c r="ILM3201" s="14"/>
      <c r="ILN3201" s="14"/>
      <c r="ILO3201" s="14"/>
      <c r="ILP3201" s="14"/>
      <c r="ILQ3201" s="14"/>
      <c r="ILR3201" s="14"/>
      <c r="ILS3201" s="14"/>
      <c r="ILT3201" s="14"/>
      <c r="ILU3201" s="14"/>
      <c r="ILV3201" s="14"/>
      <c r="ILW3201" s="14"/>
      <c r="ILX3201" s="14"/>
      <c r="ILY3201" s="14"/>
      <c r="ILZ3201" s="14"/>
      <c r="IMA3201" s="14"/>
      <c r="IMB3201" s="14"/>
      <c r="IMC3201" s="14"/>
      <c r="IMD3201" s="14"/>
      <c r="IME3201" s="14"/>
      <c r="IMF3201" s="14"/>
      <c r="IMG3201" s="14"/>
      <c r="IMH3201" s="14"/>
      <c r="IMI3201" s="14"/>
      <c r="IMJ3201" s="14"/>
      <c r="IMK3201" s="14"/>
      <c r="IML3201" s="14"/>
      <c r="IMM3201" s="14"/>
      <c r="IMN3201" s="14"/>
      <c r="IMO3201" s="14"/>
      <c r="IMP3201" s="14"/>
      <c r="IMQ3201" s="14"/>
      <c r="IMR3201" s="14"/>
      <c r="IMS3201" s="14"/>
      <c r="IMT3201" s="14"/>
      <c r="IMU3201" s="14"/>
      <c r="IMV3201" s="14"/>
      <c r="IMW3201" s="14"/>
      <c r="IMX3201" s="14"/>
      <c r="IMY3201" s="14"/>
      <c r="IMZ3201" s="14"/>
      <c r="INA3201" s="14"/>
      <c r="INB3201" s="14"/>
      <c r="INC3201" s="14"/>
      <c r="IND3201" s="14"/>
      <c r="INE3201" s="14"/>
      <c r="INF3201" s="14"/>
      <c r="ING3201" s="14"/>
      <c r="INH3201" s="14"/>
      <c r="INI3201" s="14"/>
      <c r="INJ3201" s="14"/>
      <c r="INK3201" s="14"/>
      <c r="INL3201" s="14"/>
      <c r="INM3201" s="14"/>
      <c r="INN3201" s="14"/>
      <c r="INO3201" s="14"/>
      <c r="INP3201" s="14"/>
      <c r="INQ3201" s="14"/>
      <c r="INR3201" s="14"/>
      <c r="INS3201" s="14"/>
      <c r="INT3201" s="14"/>
      <c r="INU3201" s="14"/>
      <c r="INV3201" s="14"/>
      <c r="INW3201" s="14"/>
      <c r="INX3201" s="14"/>
      <c r="INY3201" s="14"/>
      <c r="INZ3201" s="14"/>
      <c r="IOA3201" s="14"/>
      <c r="IOB3201" s="14"/>
      <c r="IOC3201" s="14"/>
      <c r="IOD3201" s="14"/>
      <c r="IOE3201" s="14"/>
      <c r="IOF3201" s="14"/>
      <c r="IOG3201" s="14"/>
      <c r="IOH3201" s="14"/>
      <c r="IOI3201" s="14"/>
      <c r="IOJ3201" s="14"/>
      <c r="IOK3201" s="14"/>
      <c r="IOL3201" s="14"/>
      <c r="IOM3201" s="14"/>
      <c r="ION3201" s="14"/>
      <c r="IOO3201" s="14"/>
      <c r="IOP3201" s="14"/>
      <c r="IOQ3201" s="14"/>
      <c r="IOR3201" s="14"/>
      <c r="IOS3201" s="14"/>
      <c r="IOT3201" s="14"/>
      <c r="IOU3201" s="14"/>
      <c r="IOV3201" s="14"/>
      <c r="IOW3201" s="14"/>
      <c r="IOX3201" s="14"/>
      <c r="IOY3201" s="14"/>
      <c r="IOZ3201" s="14"/>
      <c r="IPA3201" s="14"/>
      <c r="IPB3201" s="14"/>
      <c r="IPC3201" s="14"/>
      <c r="IPD3201" s="14"/>
      <c r="IPE3201" s="14"/>
      <c r="IPF3201" s="14"/>
      <c r="IPG3201" s="14"/>
      <c r="IPH3201" s="14"/>
      <c r="IPI3201" s="14"/>
      <c r="IPJ3201" s="14"/>
      <c r="IPK3201" s="14"/>
      <c r="IPL3201" s="14"/>
      <c r="IPM3201" s="14"/>
      <c r="IPN3201" s="14"/>
      <c r="IPO3201" s="14"/>
      <c r="IPP3201" s="14"/>
      <c r="IPQ3201" s="14"/>
      <c r="IPR3201" s="14"/>
      <c r="IPS3201" s="14"/>
      <c r="IPT3201" s="14"/>
      <c r="IPU3201" s="14"/>
      <c r="IPV3201" s="14"/>
      <c r="IPW3201" s="14"/>
      <c r="IPX3201" s="14"/>
      <c r="IPY3201" s="14"/>
      <c r="IPZ3201" s="14"/>
      <c r="IQA3201" s="14"/>
      <c r="IQB3201" s="14"/>
      <c r="IQC3201" s="14"/>
      <c r="IQD3201" s="14"/>
      <c r="IQE3201" s="14"/>
      <c r="IQF3201" s="14"/>
      <c r="IQG3201" s="14"/>
      <c r="IQH3201" s="14"/>
      <c r="IQI3201" s="14"/>
      <c r="IQJ3201" s="14"/>
      <c r="IQK3201" s="14"/>
      <c r="IQL3201" s="14"/>
      <c r="IQM3201" s="14"/>
      <c r="IQN3201" s="14"/>
      <c r="IQO3201" s="14"/>
      <c r="IQP3201" s="14"/>
      <c r="IQQ3201" s="14"/>
      <c r="IQR3201" s="14"/>
      <c r="IQS3201" s="14"/>
      <c r="IQT3201" s="14"/>
      <c r="IQU3201" s="14"/>
      <c r="IQV3201" s="14"/>
      <c r="IQW3201" s="14"/>
      <c r="IQX3201" s="14"/>
      <c r="IQY3201" s="14"/>
      <c r="IQZ3201" s="14"/>
      <c r="IRA3201" s="14"/>
      <c r="IRB3201" s="14"/>
      <c r="IRC3201" s="14"/>
      <c r="IRD3201" s="14"/>
      <c r="IRE3201" s="14"/>
      <c r="IRF3201" s="14"/>
      <c r="IRG3201" s="14"/>
      <c r="IRH3201" s="14"/>
      <c r="IRI3201" s="14"/>
      <c r="IRJ3201" s="14"/>
      <c r="IRK3201" s="14"/>
      <c r="IRL3201" s="14"/>
      <c r="IRM3201" s="14"/>
      <c r="IRN3201" s="14"/>
      <c r="IRO3201" s="14"/>
      <c r="IRP3201" s="14"/>
      <c r="IRQ3201" s="14"/>
      <c r="IRR3201" s="14"/>
      <c r="IRS3201" s="14"/>
      <c r="IRT3201" s="14"/>
      <c r="IRU3201" s="14"/>
      <c r="IRV3201" s="14"/>
      <c r="IRW3201" s="14"/>
      <c r="IRX3201" s="14"/>
      <c r="IRY3201" s="14"/>
      <c r="IRZ3201" s="14"/>
      <c r="ISA3201" s="14"/>
      <c r="ISB3201" s="14"/>
      <c r="ISC3201" s="14"/>
      <c r="ISD3201" s="14"/>
      <c r="ISE3201" s="14"/>
      <c r="ISF3201" s="14"/>
      <c r="ISG3201" s="14"/>
      <c r="ISH3201" s="14"/>
      <c r="ISI3201" s="14"/>
      <c r="ISJ3201" s="14"/>
      <c r="ISK3201" s="14"/>
      <c r="ISL3201" s="14"/>
      <c r="ISM3201" s="14"/>
      <c r="ISN3201" s="14"/>
      <c r="ISO3201" s="14"/>
      <c r="ISP3201" s="14"/>
      <c r="ISQ3201" s="14"/>
      <c r="ISR3201" s="14"/>
      <c r="ISS3201" s="14"/>
      <c r="IST3201" s="14"/>
      <c r="ISU3201" s="14"/>
      <c r="ISV3201" s="14"/>
      <c r="ISW3201" s="14"/>
      <c r="ISX3201" s="14"/>
      <c r="ISY3201" s="14"/>
      <c r="ISZ3201" s="14"/>
      <c r="ITA3201" s="14"/>
      <c r="ITB3201" s="14"/>
      <c r="ITC3201" s="14"/>
      <c r="ITD3201" s="14"/>
      <c r="ITE3201" s="14"/>
      <c r="ITF3201" s="14"/>
      <c r="ITG3201" s="14"/>
      <c r="ITH3201" s="14"/>
      <c r="ITI3201" s="14"/>
      <c r="ITJ3201" s="14"/>
      <c r="ITK3201" s="14"/>
      <c r="ITL3201" s="14"/>
      <c r="ITM3201" s="14"/>
      <c r="ITN3201" s="14"/>
      <c r="ITO3201" s="14"/>
      <c r="ITP3201" s="14"/>
      <c r="ITQ3201" s="14"/>
      <c r="ITR3201" s="14"/>
      <c r="ITS3201" s="14"/>
      <c r="ITT3201" s="14"/>
      <c r="ITU3201" s="14"/>
      <c r="ITV3201" s="14"/>
      <c r="ITW3201" s="14"/>
      <c r="ITX3201" s="14"/>
      <c r="ITY3201" s="14"/>
      <c r="ITZ3201" s="14"/>
      <c r="IUA3201" s="14"/>
      <c r="IUB3201" s="14"/>
      <c r="IUC3201" s="14"/>
      <c r="IUD3201" s="14"/>
      <c r="IUE3201" s="14"/>
      <c r="IUF3201" s="14"/>
      <c r="IUG3201" s="14"/>
      <c r="IUH3201" s="14"/>
      <c r="IUI3201" s="14"/>
      <c r="IUJ3201" s="14"/>
      <c r="IUK3201" s="14"/>
      <c r="IUL3201" s="14"/>
      <c r="IUM3201" s="14"/>
      <c r="IUN3201" s="14"/>
      <c r="IUO3201" s="14"/>
      <c r="IUP3201" s="14"/>
      <c r="IUQ3201" s="14"/>
      <c r="IUR3201" s="14"/>
      <c r="IUS3201" s="14"/>
      <c r="IUT3201" s="14"/>
      <c r="IUU3201" s="14"/>
      <c r="IUV3201" s="14"/>
      <c r="IUW3201" s="14"/>
      <c r="IUX3201" s="14"/>
      <c r="IUY3201" s="14"/>
      <c r="IUZ3201" s="14"/>
      <c r="IVA3201" s="14"/>
      <c r="IVB3201" s="14"/>
      <c r="IVC3201" s="14"/>
      <c r="IVD3201" s="14"/>
      <c r="IVE3201" s="14"/>
      <c r="IVF3201" s="14"/>
      <c r="IVG3201" s="14"/>
      <c r="IVH3201" s="14"/>
      <c r="IVI3201" s="14"/>
      <c r="IVJ3201" s="14"/>
      <c r="IVK3201" s="14"/>
      <c r="IVL3201" s="14"/>
      <c r="IVM3201" s="14"/>
      <c r="IVN3201" s="14"/>
      <c r="IVO3201" s="14"/>
      <c r="IVP3201" s="14"/>
      <c r="IVQ3201" s="14"/>
      <c r="IVR3201" s="14"/>
      <c r="IVS3201" s="14"/>
      <c r="IVT3201" s="14"/>
      <c r="IVU3201" s="14"/>
      <c r="IVV3201" s="14"/>
      <c r="IVW3201" s="14"/>
      <c r="IVX3201" s="14"/>
      <c r="IVY3201" s="14"/>
      <c r="IVZ3201" s="14"/>
      <c r="IWA3201" s="14"/>
      <c r="IWB3201" s="14"/>
      <c r="IWC3201" s="14"/>
      <c r="IWD3201" s="14"/>
      <c r="IWE3201" s="14"/>
      <c r="IWF3201" s="14"/>
      <c r="IWG3201" s="14"/>
      <c r="IWH3201" s="14"/>
      <c r="IWI3201" s="14"/>
      <c r="IWJ3201" s="14"/>
      <c r="IWK3201" s="14"/>
      <c r="IWL3201" s="14"/>
      <c r="IWM3201" s="14"/>
      <c r="IWN3201" s="14"/>
      <c r="IWO3201" s="14"/>
      <c r="IWP3201" s="14"/>
      <c r="IWQ3201" s="14"/>
      <c r="IWR3201" s="14"/>
      <c r="IWS3201" s="14"/>
      <c r="IWT3201" s="14"/>
      <c r="IWU3201" s="14"/>
      <c r="IWV3201" s="14"/>
      <c r="IWW3201" s="14"/>
      <c r="IWX3201" s="14"/>
      <c r="IWY3201" s="14"/>
      <c r="IWZ3201" s="14"/>
      <c r="IXA3201" s="14"/>
      <c r="IXB3201" s="14"/>
      <c r="IXC3201" s="14"/>
      <c r="IXD3201" s="14"/>
      <c r="IXE3201" s="14"/>
      <c r="IXF3201" s="14"/>
      <c r="IXG3201" s="14"/>
      <c r="IXH3201" s="14"/>
      <c r="IXI3201" s="14"/>
      <c r="IXJ3201" s="14"/>
      <c r="IXK3201" s="14"/>
      <c r="IXL3201" s="14"/>
      <c r="IXM3201" s="14"/>
      <c r="IXN3201" s="14"/>
      <c r="IXO3201" s="14"/>
      <c r="IXP3201" s="14"/>
      <c r="IXQ3201" s="14"/>
      <c r="IXR3201" s="14"/>
      <c r="IXS3201" s="14"/>
      <c r="IXT3201" s="14"/>
      <c r="IXU3201" s="14"/>
      <c r="IXV3201" s="14"/>
      <c r="IXW3201" s="14"/>
      <c r="IXX3201" s="14"/>
      <c r="IXY3201" s="14"/>
      <c r="IXZ3201" s="14"/>
      <c r="IYA3201" s="14"/>
      <c r="IYB3201" s="14"/>
      <c r="IYC3201" s="14"/>
      <c r="IYD3201" s="14"/>
      <c r="IYE3201" s="14"/>
      <c r="IYF3201" s="14"/>
      <c r="IYG3201" s="14"/>
      <c r="IYH3201" s="14"/>
      <c r="IYI3201" s="14"/>
      <c r="IYJ3201" s="14"/>
      <c r="IYK3201" s="14"/>
      <c r="IYL3201" s="14"/>
      <c r="IYM3201" s="14"/>
      <c r="IYN3201" s="14"/>
      <c r="IYO3201" s="14"/>
      <c r="IYP3201" s="14"/>
      <c r="IYQ3201" s="14"/>
      <c r="IYR3201" s="14"/>
      <c r="IYS3201" s="14"/>
      <c r="IYT3201" s="14"/>
      <c r="IYU3201" s="14"/>
      <c r="IYV3201" s="14"/>
      <c r="IYW3201" s="14"/>
      <c r="IYX3201" s="14"/>
      <c r="IYY3201" s="14"/>
      <c r="IYZ3201" s="14"/>
      <c r="IZA3201" s="14"/>
      <c r="IZB3201" s="14"/>
      <c r="IZC3201" s="14"/>
      <c r="IZD3201" s="14"/>
      <c r="IZE3201" s="14"/>
      <c r="IZF3201" s="14"/>
      <c r="IZG3201" s="14"/>
      <c r="IZH3201" s="14"/>
      <c r="IZI3201" s="14"/>
      <c r="IZJ3201" s="14"/>
      <c r="IZK3201" s="14"/>
      <c r="IZL3201" s="14"/>
      <c r="IZM3201" s="14"/>
      <c r="IZN3201" s="14"/>
      <c r="IZO3201" s="14"/>
      <c r="IZP3201" s="14"/>
      <c r="IZQ3201" s="14"/>
      <c r="IZR3201" s="14"/>
      <c r="IZS3201" s="14"/>
      <c r="IZT3201" s="14"/>
      <c r="IZU3201" s="14"/>
      <c r="IZV3201" s="14"/>
      <c r="IZW3201" s="14"/>
      <c r="IZX3201" s="14"/>
      <c r="IZY3201" s="14"/>
      <c r="IZZ3201" s="14"/>
      <c r="JAA3201" s="14"/>
      <c r="JAB3201" s="14"/>
      <c r="JAC3201" s="14"/>
      <c r="JAD3201" s="14"/>
      <c r="JAE3201" s="14"/>
      <c r="JAF3201" s="14"/>
      <c r="JAG3201" s="14"/>
      <c r="JAH3201" s="14"/>
      <c r="JAI3201" s="14"/>
      <c r="JAJ3201" s="14"/>
      <c r="JAK3201" s="14"/>
      <c r="JAL3201" s="14"/>
      <c r="JAM3201" s="14"/>
      <c r="JAN3201" s="14"/>
      <c r="JAO3201" s="14"/>
      <c r="JAP3201" s="14"/>
      <c r="JAQ3201" s="14"/>
      <c r="JAR3201" s="14"/>
      <c r="JAS3201" s="14"/>
      <c r="JAT3201" s="14"/>
      <c r="JAU3201" s="14"/>
      <c r="JAV3201" s="14"/>
      <c r="JAW3201" s="14"/>
      <c r="JAX3201" s="14"/>
      <c r="JAY3201" s="14"/>
      <c r="JAZ3201" s="14"/>
      <c r="JBA3201" s="14"/>
      <c r="JBB3201" s="14"/>
      <c r="JBC3201" s="14"/>
      <c r="JBD3201" s="14"/>
      <c r="JBE3201" s="14"/>
      <c r="JBF3201" s="14"/>
      <c r="JBG3201" s="14"/>
      <c r="JBH3201" s="14"/>
      <c r="JBI3201" s="14"/>
      <c r="JBJ3201" s="14"/>
      <c r="JBK3201" s="14"/>
      <c r="JBL3201" s="14"/>
      <c r="JBM3201" s="14"/>
      <c r="JBN3201" s="14"/>
      <c r="JBO3201" s="14"/>
      <c r="JBP3201" s="14"/>
      <c r="JBQ3201" s="14"/>
      <c r="JBR3201" s="14"/>
      <c r="JBS3201" s="14"/>
      <c r="JBT3201" s="14"/>
      <c r="JBU3201" s="14"/>
      <c r="JBV3201" s="14"/>
      <c r="JBW3201" s="14"/>
      <c r="JBX3201" s="14"/>
      <c r="JBY3201" s="14"/>
      <c r="JBZ3201" s="14"/>
      <c r="JCA3201" s="14"/>
      <c r="JCB3201" s="14"/>
      <c r="JCC3201" s="14"/>
      <c r="JCD3201" s="14"/>
      <c r="JCE3201" s="14"/>
      <c r="JCF3201" s="14"/>
      <c r="JCG3201" s="14"/>
      <c r="JCH3201" s="14"/>
      <c r="JCI3201" s="14"/>
      <c r="JCJ3201" s="14"/>
      <c r="JCK3201" s="14"/>
      <c r="JCL3201" s="14"/>
      <c r="JCM3201" s="14"/>
      <c r="JCN3201" s="14"/>
      <c r="JCO3201" s="14"/>
      <c r="JCP3201" s="14"/>
      <c r="JCQ3201" s="14"/>
      <c r="JCR3201" s="14"/>
      <c r="JCS3201" s="14"/>
      <c r="JCT3201" s="14"/>
      <c r="JCU3201" s="14"/>
      <c r="JCV3201" s="14"/>
      <c r="JCW3201" s="14"/>
      <c r="JCX3201" s="14"/>
      <c r="JCY3201" s="14"/>
      <c r="JCZ3201" s="14"/>
      <c r="JDA3201" s="14"/>
      <c r="JDB3201" s="14"/>
      <c r="JDC3201" s="14"/>
      <c r="JDD3201" s="14"/>
      <c r="JDE3201" s="14"/>
      <c r="JDF3201" s="14"/>
      <c r="JDG3201" s="14"/>
      <c r="JDH3201" s="14"/>
      <c r="JDI3201" s="14"/>
      <c r="JDJ3201" s="14"/>
      <c r="JDK3201" s="14"/>
      <c r="JDL3201" s="14"/>
      <c r="JDM3201" s="14"/>
      <c r="JDN3201" s="14"/>
      <c r="JDO3201" s="14"/>
      <c r="JDP3201" s="14"/>
      <c r="JDQ3201" s="14"/>
      <c r="JDR3201" s="14"/>
      <c r="JDS3201" s="14"/>
      <c r="JDT3201" s="14"/>
      <c r="JDU3201" s="14"/>
      <c r="JDV3201" s="14"/>
      <c r="JDW3201" s="14"/>
      <c r="JDX3201" s="14"/>
      <c r="JDY3201" s="14"/>
      <c r="JDZ3201" s="14"/>
      <c r="JEA3201" s="14"/>
      <c r="JEB3201" s="14"/>
      <c r="JEC3201" s="14"/>
      <c r="JED3201" s="14"/>
      <c r="JEE3201" s="14"/>
      <c r="JEF3201" s="14"/>
      <c r="JEG3201" s="14"/>
      <c r="JEH3201" s="14"/>
      <c r="JEI3201" s="14"/>
      <c r="JEJ3201" s="14"/>
      <c r="JEK3201" s="14"/>
      <c r="JEL3201" s="14"/>
      <c r="JEM3201" s="14"/>
      <c r="JEN3201" s="14"/>
      <c r="JEO3201" s="14"/>
      <c r="JEP3201" s="14"/>
      <c r="JEQ3201" s="14"/>
      <c r="JER3201" s="14"/>
      <c r="JES3201" s="14"/>
      <c r="JET3201" s="14"/>
      <c r="JEU3201" s="14"/>
      <c r="JEV3201" s="14"/>
      <c r="JEW3201" s="14"/>
      <c r="JEX3201" s="14"/>
      <c r="JEY3201" s="14"/>
      <c r="JEZ3201" s="14"/>
      <c r="JFA3201" s="14"/>
      <c r="JFB3201" s="14"/>
      <c r="JFC3201" s="14"/>
      <c r="JFD3201" s="14"/>
      <c r="JFE3201" s="14"/>
      <c r="JFF3201" s="14"/>
      <c r="JFG3201" s="14"/>
      <c r="JFH3201" s="14"/>
      <c r="JFI3201" s="14"/>
      <c r="JFJ3201" s="14"/>
      <c r="JFK3201" s="14"/>
      <c r="JFL3201" s="14"/>
      <c r="JFM3201" s="14"/>
      <c r="JFN3201" s="14"/>
      <c r="JFO3201" s="14"/>
      <c r="JFP3201" s="14"/>
      <c r="JFQ3201" s="14"/>
      <c r="JFR3201" s="14"/>
      <c r="JFS3201" s="14"/>
      <c r="JFT3201" s="14"/>
      <c r="JFU3201" s="14"/>
      <c r="JFV3201" s="14"/>
      <c r="JFW3201" s="14"/>
      <c r="JFX3201" s="14"/>
      <c r="JFY3201" s="14"/>
      <c r="JFZ3201" s="14"/>
      <c r="JGA3201" s="14"/>
      <c r="JGB3201" s="14"/>
      <c r="JGC3201" s="14"/>
      <c r="JGD3201" s="14"/>
      <c r="JGE3201" s="14"/>
      <c r="JGF3201" s="14"/>
      <c r="JGG3201" s="14"/>
      <c r="JGH3201" s="14"/>
      <c r="JGI3201" s="14"/>
      <c r="JGJ3201" s="14"/>
      <c r="JGK3201" s="14"/>
      <c r="JGL3201" s="14"/>
      <c r="JGM3201" s="14"/>
      <c r="JGN3201" s="14"/>
      <c r="JGO3201" s="14"/>
      <c r="JGP3201" s="14"/>
      <c r="JGQ3201" s="14"/>
      <c r="JGR3201" s="14"/>
      <c r="JGS3201" s="14"/>
      <c r="JGT3201" s="14"/>
      <c r="JGU3201" s="14"/>
      <c r="JGV3201" s="14"/>
      <c r="JGW3201" s="14"/>
      <c r="JGX3201" s="14"/>
      <c r="JGY3201" s="14"/>
      <c r="JGZ3201" s="14"/>
      <c r="JHA3201" s="14"/>
      <c r="JHB3201" s="14"/>
      <c r="JHC3201" s="14"/>
      <c r="JHD3201" s="14"/>
      <c r="JHE3201" s="14"/>
      <c r="JHF3201" s="14"/>
      <c r="JHG3201" s="14"/>
      <c r="JHH3201" s="14"/>
      <c r="JHI3201" s="14"/>
      <c r="JHJ3201" s="14"/>
      <c r="JHK3201" s="14"/>
      <c r="JHL3201" s="14"/>
      <c r="JHM3201" s="14"/>
      <c r="JHN3201" s="14"/>
      <c r="JHO3201" s="14"/>
      <c r="JHP3201" s="14"/>
      <c r="JHQ3201" s="14"/>
      <c r="JHR3201" s="14"/>
      <c r="JHS3201" s="14"/>
      <c r="JHT3201" s="14"/>
      <c r="JHU3201" s="14"/>
      <c r="JHV3201" s="14"/>
      <c r="JHW3201" s="14"/>
      <c r="JHX3201" s="14"/>
      <c r="JHY3201" s="14"/>
      <c r="JHZ3201" s="14"/>
      <c r="JIA3201" s="14"/>
      <c r="JIB3201" s="14"/>
      <c r="JIC3201" s="14"/>
      <c r="JID3201" s="14"/>
      <c r="JIE3201" s="14"/>
      <c r="JIF3201" s="14"/>
      <c r="JIG3201" s="14"/>
      <c r="JIH3201" s="14"/>
      <c r="JII3201" s="14"/>
      <c r="JIJ3201" s="14"/>
      <c r="JIK3201" s="14"/>
      <c r="JIL3201" s="14"/>
      <c r="JIM3201" s="14"/>
      <c r="JIN3201" s="14"/>
      <c r="JIO3201" s="14"/>
      <c r="JIP3201" s="14"/>
      <c r="JIQ3201" s="14"/>
      <c r="JIR3201" s="14"/>
      <c r="JIS3201" s="14"/>
      <c r="JIT3201" s="14"/>
      <c r="JIU3201" s="14"/>
      <c r="JIV3201" s="14"/>
      <c r="JIW3201" s="14"/>
      <c r="JIX3201" s="14"/>
      <c r="JIY3201" s="14"/>
      <c r="JIZ3201" s="14"/>
      <c r="JJA3201" s="14"/>
      <c r="JJB3201" s="14"/>
      <c r="JJC3201" s="14"/>
      <c r="JJD3201" s="14"/>
      <c r="JJE3201" s="14"/>
      <c r="JJF3201" s="14"/>
      <c r="JJG3201" s="14"/>
      <c r="JJH3201" s="14"/>
      <c r="JJI3201" s="14"/>
      <c r="JJJ3201" s="14"/>
      <c r="JJK3201" s="14"/>
      <c r="JJL3201" s="14"/>
      <c r="JJM3201" s="14"/>
      <c r="JJN3201" s="14"/>
      <c r="JJO3201" s="14"/>
      <c r="JJP3201" s="14"/>
      <c r="JJQ3201" s="14"/>
      <c r="JJR3201" s="14"/>
      <c r="JJS3201" s="14"/>
      <c r="JJT3201" s="14"/>
      <c r="JJU3201" s="14"/>
      <c r="JJV3201" s="14"/>
      <c r="JJW3201" s="14"/>
      <c r="JJX3201" s="14"/>
      <c r="JJY3201" s="14"/>
      <c r="JJZ3201" s="14"/>
      <c r="JKA3201" s="14"/>
      <c r="JKB3201" s="14"/>
      <c r="JKC3201" s="14"/>
      <c r="JKD3201" s="14"/>
      <c r="JKE3201" s="14"/>
      <c r="JKF3201" s="14"/>
      <c r="JKG3201" s="14"/>
      <c r="JKH3201" s="14"/>
      <c r="JKI3201" s="14"/>
      <c r="JKJ3201" s="14"/>
      <c r="JKK3201" s="14"/>
      <c r="JKL3201" s="14"/>
      <c r="JKM3201" s="14"/>
      <c r="JKN3201" s="14"/>
      <c r="JKO3201" s="14"/>
      <c r="JKP3201" s="14"/>
      <c r="JKQ3201" s="14"/>
      <c r="JKR3201" s="14"/>
      <c r="JKS3201" s="14"/>
      <c r="JKT3201" s="14"/>
      <c r="JKU3201" s="14"/>
      <c r="JKV3201" s="14"/>
      <c r="JKW3201" s="14"/>
      <c r="JKX3201" s="14"/>
      <c r="JKY3201" s="14"/>
      <c r="JKZ3201" s="14"/>
      <c r="JLA3201" s="14"/>
      <c r="JLB3201" s="14"/>
      <c r="JLC3201" s="14"/>
      <c r="JLD3201" s="14"/>
      <c r="JLE3201" s="14"/>
      <c r="JLF3201" s="14"/>
      <c r="JLG3201" s="14"/>
      <c r="JLH3201" s="14"/>
      <c r="JLI3201" s="14"/>
      <c r="JLJ3201" s="14"/>
      <c r="JLK3201" s="14"/>
      <c r="JLL3201" s="14"/>
      <c r="JLM3201" s="14"/>
      <c r="JLN3201" s="14"/>
      <c r="JLO3201" s="14"/>
      <c r="JLP3201" s="14"/>
      <c r="JLQ3201" s="14"/>
      <c r="JLR3201" s="14"/>
      <c r="JLS3201" s="14"/>
      <c r="JLT3201" s="14"/>
      <c r="JLU3201" s="14"/>
      <c r="JLV3201" s="14"/>
      <c r="JLW3201" s="14"/>
      <c r="JLX3201" s="14"/>
      <c r="JLY3201" s="14"/>
      <c r="JLZ3201" s="14"/>
      <c r="JMA3201" s="14"/>
      <c r="JMB3201" s="14"/>
      <c r="JMC3201" s="14"/>
      <c r="JMD3201" s="14"/>
      <c r="JME3201" s="14"/>
      <c r="JMF3201" s="14"/>
      <c r="JMG3201" s="14"/>
      <c r="JMH3201" s="14"/>
      <c r="JMI3201" s="14"/>
      <c r="JMJ3201" s="14"/>
      <c r="JMK3201" s="14"/>
      <c r="JML3201" s="14"/>
      <c r="JMM3201" s="14"/>
      <c r="JMN3201" s="14"/>
      <c r="JMO3201" s="14"/>
      <c r="JMP3201" s="14"/>
      <c r="JMQ3201" s="14"/>
      <c r="JMR3201" s="14"/>
      <c r="JMS3201" s="14"/>
      <c r="JMT3201" s="14"/>
      <c r="JMU3201" s="14"/>
      <c r="JMV3201" s="14"/>
      <c r="JMW3201" s="14"/>
      <c r="JMX3201" s="14"/>
      <c r="JMY3201" s="14"/>
      <c r="JMZ3201" s="14"/>
      <c r="JNA3201" s="14"/>
      <c r="JNB3201" s="14"/>
      <c r="JNC3201" s="14"/>
      <c r="JND3201" s="14"/>
      <c r="JNE3201" s="14"/>
      <c r="JNF3201" s="14"/>
      <c r="JNG3201" s="14"/>
      <c r="JNH3201" s="14"/>
      <c r="JNI3201" s="14"/>
      <c r="JNJ3201" s="14"/>
      <c r="JNK3201" s="14"/>
      <c r="JNL3201" s="14"/>
      <c r="JNM3201" s="14"/>
      <c r="JNN3201" s="14"/>
      <c r="JNO3201" s="14"/>
      <c r="JNP3201" s="14"/>
      <c r="JNQ3201" s="14"/>
      <c r="JNR3201" s="14"/>
      <c r="JNS3201" s="14"/>
      <c r="JNT3201" s="14"/>
      <c r="JNU3201" s="14"/>
      <c r="JNV3201" s="14"/>
      <c r="JNW3201" s="14"/>
      <c r="JNX3201" s="14"/>
      <c r="JNY3201" s="14"/>
      <c r="JNZ3201" s="14"/>
      <c r="JOA3201" s="14"/>
      <c r="JOB3201" s="14"/>
      <c r="JOC3201" s="14"/>
      <c r="JOD3201" s="14"/>
      <c r="JOE3201" s="14"/>
      <c r="JOF3201" s="14"/>
      <c r="JOG3201" s="14"/>
      <c r="JOH3201" s="14"/>
      <c r="JOI3201" s="14"/>
      <c r="JOJ3201" s="14"/>
      <c r="JOK3201" s="14"/>
      <c r="JOL3201" s="14"/>
      <c r="JOM3201" s="14"/>
      <c r="JON3201" s="14"/>
      <c r="JOO3201" s="14"/>
      <c r="JOP3201" s="14"/>
      <c r="JOQ3201" s="14"/>
      <c r="JOR3201" s="14"/>
      <c r="JOS3201" s="14"/>
      <c r="JOT3201" s="14"/>
      <c r="JOU3201" s="14"/>
      <c r="JOV3201" s="14"/>
      <c r="JOW3201" s="14"/>
      <c r="JOX3201" s="14"/>
      <c r="JOY3201" s="14"/>
      <c r="JOZ3201" s="14"/>
      <c r="JPA3201" s="14"/>
      <c r="JPB3201" s="14"/>
      <c r="JPC3201" s="14"/>
      <c r="JPD3201" s="14"/>
      <c r="JPE3201" s="14"/>
      <c r="JPF3201" s="14"/>
      <c r="JPG3201" s="14"/>
      <c r="JPH3201" s="14"/>
      <c r="JPI3201" s="14"/>
      <c r="JPJ3201" s="14"/>
      <c r="JPK3201" s="14"/>
      <c r="JPL3201" s="14"/>
      <c r="JPM3201" s="14"/>
      <c r="JPN3201" s="14"/>
      <c r="JPO3201" s="14"/>
      <c r="JPP3201" s="14"/>
      <c r="JPQ3201" s="14"/>
      <c r="JPR3201" s="14"/>
      <c r="JPS3201" s="14"/>
      <c r="JPT3201" s="14"/>
      <c r="JPU3201" s="14"/>
      <c r="JPV3201" s="14"/>
      <c r="JPW3201" s="14"/>
      <c r="JPX3201" s="14"/>
      <c r="JPY3201" s="14"/>
      <c r="JPZ3201" s="14"/>
      <c r="JQA3201" s="14"/>
      <c r="JQB3201" s="14"/>
      <c r="JQC3201" s="14"/>
      <c r="JQD3201" s="14"/>
      <c r="JQE3201" s="14"/>
      <c r="JQF3201" s="14"/>
      <c r="JQG3201" s="14"/>
      <c r="JQH3201" s="14"/>
      <c r="JQI3201" s="14"/>
      <c r="JQJ3201" s="14"/>
      <c r="JQK3201" s="14"/>
      <c r="JQL3201" s="14"/>
      <c r="JQM3201" s="14"/>
      <c r="JQN3201" s="14"/>
      <c r="JQO3201" s="14"/>
      <c r="JQP3201" s="14"/>
      <c r="JQQ3201" s="14"/>
      <c r="JQR3201" s="14"/>
      <c r="JQS3201" s="14"/>
      <c r="JQT3201" s="14"/>
      <c r="JQU3201" s="14"/>
      <c r="JQV3201" s="14"/>
      <c r="JQW3201" s="14"/>
      <c r="JQX3201" s="14"/>
      <c r="JQY3201" s="14"/>
      <c r="JQZ3201" s="14"/>
      <c r="JRA3201" s="14"/>
      <c r="JRB3201" s="14"/>
      <c r="JRC3201" s="14"/>
      <c r="JRD3201" s="14"/>
      <c r="JRE3201" s="14"/>
      <c r="JRF3201" s="14"/>
      <c r="JRG3201" s="14"/>
      <c r="JRH3201" s="14"/>
      <c r="JRI3201" s="14"/>
      <c r="JRJ3201" s="14"/>
      <c r="JRK3201" s="14"/>
      <c r="JRL3201" s="14"/>
      <c r="JRM3201" s="14"/>
      <c r="JRN3201" s="14"/>
      <c r="JRO3201" s="14"/>
      <c r="JRP3201" s="14"/>
      <c r="JRQ3201" s="14"/>
      <c r="JRR3201" s="14"/>
      <c r="JRS3201" s="14"/>
      <c r="JRT3201" s="14"/>
      <c r="JRU3201" s="14"/>
      <c r="JRV3201" s="14"/>
      <c r="JRW3201" s="14"/>
      <c r="JRX3201" s="14"/>
      <c r="JRY3201" s="14"/>
      <c r="JRZ3201" s="14"/>
      <c r="JSA3201" s="14"/>
      <c r="JSB3201" s="14"/>
      <c r="JSC3201" s="14"/>
      <c r="JSD3201" s="14"/>
      <c r="JSE3201" s="14"/>
      <c r="JSF3201" s="14"/>
      <c r="JSG3201" s="14"/>
      <c r="JSH3201" s="14"/>
      <c r="JSI3201" s="14"/>
      <c r="JSJ3201" s="14"/>
      <c r="JSK3201" s="14"/>
      <c r="JSL3201" s="14"/>
      <c r="JSM3201" s="14"/>
      <c r="JSN3201" s="14"/>
      <c r="JSO3201" s="14"/>
      <c r="JSP3201" s="14"/>
      <c r="JSQ3201" s="14"/>
      <c r="JSR3201" s="14"/>
      <c r="JSS3201" s="14"/>
      <c r="JST3201" s="14"/>
      <c r="JSU3201" s="14"/>
      <c r="JSV3201" s="14"/>
      <c r="JSW3201" s="14"/>
      <c r="JSX3201" s="14"/>
      <c r="JSY3201" s="14"/>
      <c r="JSZ3201" s="14"/>
      <c r="JTA3201" s="14"/>
      <c r="JTB3201" s="14"/>
      <c r="JTC3201" s="14"/>
      <c r="JTD3201" s="14"/>
      <c r="JTE3201" s="14"/>
      <c r="JTF3201" s="14"/>
      <c r="JTG3201" s="14"/>
      <c r="JTH3201" s="14"/>
      <c r="JTI3201" s="14"/>
      <c r="JTJ3201" s="14"/>
      <c r="JTK3201" s="14"/>
      <c r="JTL3201" s="14"/>
      <c r="JTM3201" s="14"/>
      <c r="JTN3201" s="14"/>
      <c r="JTO3201" s="14"/>
      <c r="JTP3201" s="14"/>
      <c r="JTQ3201" s="14"/>
      <c r="JTR3201" s="14"/>
      <c r="JTS3201" s="14"/>
      <c r="JTT3201" s="14"/>
      <c r="JTU3201" s="14"/>
      <c r="JTV3201" s="14"/>
      <c r="JTW3201" s="14"/>
      <c r="JTX3201" s="14"/>
      <c r="JTY3201" s="14"/>
      <c r="JTZ3201" s="14"/>
      <c r="JUA3201" s="14"/>
      <c r="JUB3201" s="14"/>
      <c r="JUC3201" s="14"/>
      <c r="JUD3201" s="14"/>
      <c r="JUE3201" s="14"/>
      <c r="JUF3201" s="14"/>
      <c r="JUG3201" s="14"/>
      <c r="JUH3201" s="14"/>
      <c r="JUI3201" s="14"/>
      <c r="JUJ3201" s="14"/>
      <c r="JUK3201" s="14"/>
      <c r="JUL3201" s="14"/>
      <c r="JUM3201" s="14"/>
      <c r="JUN3201" s="14"/>
      <c r="JUO3201" s="14"/>
      <c r="JUP3201" s="14"/>
      <c r="JUQ3201" s="14"/>
      <c r="JUR3201" s="14"/>
      <c r="JUS3201" s="14"/>
      <c r="JUT3201" s="14"/>
      <c r="JUU3201" s="14"/>
      <c r="JUV3201" s="14"/>
      <c r="JUW3201" s="14"/>
      <c r="JUX3201" s="14"/>
      <c r="JUY3201" s="14"/>
      <c r="JUZ3201" s="14"/>
      <c r="JVA3201" s="14"/>
      <c r="JVB3201" s="14"/>
      <c r="JVC3201" s="14"/>
      <c r="JVD3201" s="14"/>
      <c r="JVE3201" s="14"/>
      <c r="JVF3201" s="14"/>
      <c r="JVG3201" s="14"/>
      <c r="JVH3201" s="14"/>
      <c r="JVI3201" s="14"/>
      <c r="JVJ3201" s="14"/>
      <c r="JVK3201" s="14"/>
      <c r="JVL3201" s="14"/>
      <c r="JVM3201" s="14"/>
      <c r="JVN3201" s="14"/>
      <c r="JVO3201" s="14"/>
      <c r="JVP3201" s="14"/>
      <c r="JVQ3201" s="14"/>
      <c r="JVR3201" s="14"/>
      <c r="JVS3201" s="14"/>
      <c r="JVT3201" s="14"/>
      <c r="JVU3201" s="14"/>
      <c r="JVV3201" s="14"/>
      <c r="JVW3201" s="14"/>
      <c r="JVX3201" s="14"/>
      <c r="JVY3201" s="14"/>
      <c r="JVZ3201" s="14"/>
      <c r="JWA3201" s="14"/>
      <c r="JWB3201" s="14"/>
      <c r="JWC3201" s="14"/>
      <c r="JWD3201" s="14"/>
      <c r="JWE3201" s="14"/>
      <c r="JWF3201" s="14"/>
      <c r="JWG3201" s="14"/>
      <c r="JWH3201" s="14"/>
      <c r="JWI3201" s="14"/>
      <c r="JWJ3201" s="14"/>
      <c r="JWK3201" s="14"/>
      <c r="JWL3201" s="14"/>
      <c r="JWM3201" s="14"/>
      <c r="JWN3201" s="14"/>
      <c r="JWO3201" s="14"/>
      <c r="JWP3201" s="14"/>
      <c r="JWQ3201" s="14"/>
      <c r="JWR3201" s="14"/>
      <c r="JWS3201" s="14"/>
      <c r="JWT3201" s="14"/>
      <c r="JWU3201" s="14"/>
      <c r="JWV3201" s="14"/>
      <c r="JWW3201" s="14"/>
      <c r="JWX3201" s="14"/>
      <c r="JWY3201" s="14"/>
      <c r="JWZ3201" s="14"/>
      <c r="JXA3201" s="14"/>
      <c r="JXB3201" s="14"/>
      <c r="JXC3201" s="14"/>
      <c r="JXD3201" s="14"/>
      <c r="JXE3201" s="14"/>
      <c r="JXF3201" s="14"/>
      <c r="JXG3201" s="14"/>
      <c r="JXH3201" s="14"/>
      <c r="JXI3201" s="14"/>
      <c r="JXJ3201" s="14"/>
      <c r="JXK3201" s="14"/>
      <c r="JXL3201" s="14"/>
      <c r="JXM3201" s="14"/>
      <c r="JXN3201" s="14"/>
      <c r="JXO3201" s="14"/>
      <c r="JXP3201" s="14"/>
      <c r="JXQ3201" s="14"/>
      <c r="JXR3201" s="14"/>
      <c r="JXS3201" s="14"/>
      <c r="JXT3201" s="14"/>
      <c r="JXU3201" s="14"/>
      <c r="JXV3201" s="14"/>
      <c r="JXW3201" s="14"/>
      <c r="JXX3201" s="14"/>
      <c r="JXY3201" s="14"/>
      <c r="JXZ3201" s="14"/>
      <c r="JYA3201" s="14"/>
      <c r="JYB3201" s="14"/>
      <c r="JYC3201" s="14"/>
      <c r="JYD3201" s="14"/>
      <c r="JYE3201" s="14"/>
      <c r="JYF3201" s="14"/>
      <c r="JYG3201" s="14"/>
      <c r="JYH3201" s="14"/>
      <c r="JYI3201" s="14"/>
      <c r="JYJ3201" s="14"/>
      <c r="JYK3201" s="14"/>
      <c r="JYL3201" s="14"/>
      <c r="JYM3201" s="14"/>
      <c r="JYN3201" s="14"/>
      <c r="JYO3201" s="14"/>
      <c r="JYP3201" s="14"/>
      <c r="JYQ3201" s="14"/>
      <c r="JYR3201" s="14"/>
      <c r="JYS3201" s="14"/>
      <c r="JYT3201" s="14"/>
      <c r="JYU3201" s="14"/>
      <c r="JYV3201" s="14"/>
      <c r="JYW3201" s="14"/>
      <c r="JYX3201" s="14"/>
      <c r="JYY3201" s="14"/>
      <c r="JYZ3201" s="14"/>
      <c r="JZA3201" s="14"/>
      <c r="JZB3201" s="14"/>
      <c r="JZC3201" s="14"/>
      <c r="JZD3201" s="14"/>
      <c r="JZE3201" s="14"/>
      <c r="JZF3201" s="14"/>
      <c r="JZG3201" s="14"/>
      <c r="JZH3201" s="14"/>
      <c r="JZI3201" s="14"/>
      <c r="JZJ3201" s="14"/>
      <c r="JZK3201" s="14"/>
      <c r="JZL3201" s="14"/>
      <c r="JZM3201" s="14"/>
      <c r="JZN3201" s="14"/>
      <c r="JZO3201" s="14"/>
      <c r="JZP3201" s="14"/>
      <c r="JZQ3201" s="14"/>
      <c r="JZR3201" s="14"/>
      <c r="JZS3201" s="14"/>
      <c r="JZT3201" s="14"/>
      <c r="JZU3201" s="14"/>
      <c r="JZV3201" s="14"/>
      <c r="JZW3201" s="14"/>
      <c r="JZX3201" s="14"/>
      <c r="JZY3201" s="14"/>
      <c r="JZZ3201" s="14"/>
      <c r="KAA3201" s="14"/>
      <c r="KAB3201" s="14"/>
      <c r="KAC3201" s="14"/>
      <c r="KAD3201" s="14"/>
      <c r="KAE3201" s="14"/>
      <c r="KAF3201" s="14"/>
      <c r="KAG3201" s="14"/>
      <c r="KAH3201" s="14"/>
      <c r="KAI3201" s="14"/>
      <c r="KAJ3201" s="14"/>
      <c r="KAK3201" s="14"/>
      <c r="KAL3201" s="14"/>
      <c r="KAM3201" s="14"/>
      <c r="KAN3201" s="14"/>
      <c r="KAO3201" s="14"/>
      <c r="KAP3201" s="14"/>
      <c r="KAQ3201" s="14"/>
      <c r="KAR3201" s="14"/>
      <c r="KAS3201" s="14"/>
      <c r="KAT3201" s="14"/>
      <c r="KAU3201" s="14"/>
      <c r="KAV3201" s="14"/>
      <c r="KAW3201" s="14"/>
      <c r="KAX3201" s="14"/>
      <c r="KAY3201" s="14"/>
      <c r="KAZ3201" s="14"/>
      <c r="KBA3201" s="14"/>
      <c r="KBB3201" s="14"/>
      <c r="KBC3201" s="14"/>
      <c r="KBD3201" s="14"/>
      <c r="KBE3201" s="14"/>
      <c r="KBF3201" s="14"/>
      <c r="KBG3201" s="14"/>
      <c r="KBH3201" s="14"/>
      <c r="KBI3201" s="14"/>
      <c r="KBJ3201" s="14"/>
      <c r="KBK3201" s="14"/>
      <c r="KBL3201" s="14"/>
      <c r="KBM3201" s="14"/>
      <c r="KBN3201" s="14"/>
      <c r="KBO3201" s="14"/>
      <c r="KBP3201" s="14"/>
      <c r="KBQ3201" s="14"/>
      <c r="KBR3201" s="14"/>
      <c r="KBS3201" s="14"/>
      <c r="KBT3201" s="14"/>
      <c r="KBU3201" s="14"/>
      <c r="KBV3201" s="14"/>
      <c r="KBW3201" s="14"/>
      <c r="KBX3201" s="14"/>
      <c r="KBY3201" s="14"/>
      <c r="KBZ3201" s="14"/>
      <c r="KCA3201" s="14"/>
      <c r="KCB3201" s="14"/>
      <c r="KCC3201" s="14"/>
      <c r="KCD3201" s="14"/>
      <c r="KCE3201" s="14"/>
      <c r="KCF3201" s="14"/>
      <c r="KCG3201" s="14"/>
      <c r="KCH3201" s="14"/>
      <c r="KCI3201" s="14"/>
      <c r="KCJ3201" s="14"/>
      <c r="KCK3201" s="14"/>
      <c r="KCL3201" s="14"/>
      <c r="KCM3201" s="14"/>
      <c r="KCN3201" s="14"/>
      <c r="KCO3201" s="14"/>
      <c r="KCP3201" s="14"/>
      <c r="KCQ3201" s="14"/>
      <c r="KCR3201" s="14"/>
      <c r="KCS3201" s="14"/>
      <c r="KCT3201" s="14"/>
      <c r="KCU3201" s="14"/>
      <c r="KCV3201" s="14"/>
      <c r="KCW3201" s="14"/>
      <c r="KCX3201" s="14"/>
      <c r="KCY3201" s="14"/>
      <c r="KCZ3201" s="14"/>
      <c r="KDA3201" s="14"/>
      <c r="KDB3201" s="14"/>
      <c r="KDC3201" s="14"/>
      <c r="KDD3201" s="14"/>
      <c r="KDE3201" s="14"/>
      <c r="KDF3201" s="14"/>
      <c r="KDG3201" s="14"/>
      <c r="KDH3201" s="14"/>
      <c r="KDI3201" s="14"/>
      <c r="KDJ3201" s="14"/>
      <c r="KDK3201" s="14"/>
      <c r="KDL3201" s="14"/>
      <c r="KDM3201" s="14"/>
      <c r="KDN3201" s="14"/>
      <c r="KDO3201" s="14"/>
      <c r="KDP3201" s="14"/>
      <c r="KDQ3201" s="14"/>
      <c r="KDR3201" s="14"/>
      <c r="KDS3201" s="14"/>
      <c r="KDT3201" s="14"/>
      <c r="KDU3201" s="14"/>
      <c r="KDV3201" s="14"/>
      <c r="KDW3201" s="14"/>
      <c r="KDX3201" s="14"/>
      <c r="KDY3201" s="14"/>
      <c r="KDZ3201" s="14"/>
      <c r="KEA3201" s="14"/>
      <c r="KEB3201" s="14"/>
      <c r="KEC3201" s="14"/>
      <c r="KED3201" s="14"/>
      <c r="KEE3201" s="14"/>
      <c r="KEF3201" s="14"/>
      <c r="KEG3201" s="14"/>
      <c r="KEH3201" s="14"/>
      <c r="KEI3201" s="14"/>
      <c r="KEJ3201" s="14"/>
      <c r="KEK3201" s="14"/>
      <c r="KEL3201" s="14"/>
      <c r="KEM3201" s="14"/>
      <c r="KEN3201" s="14"/>
      <c r="KEO3201" s="14"/>
      <c r="KEP3201" s="14"/>
      <c r="KEQ3201" s="14"/>
      <c r="KER3201" s="14"/>
      <c r="KES3201" s="14"/>
      <c r="KET3201" s="14"/>
      <c r="KEU3201" s="14"/>
      <c r="KEV3201" s="14"/>
      <c r="KEW3201" s="14"/>
      <c r="KEX3201" s="14"/>
      <c r="KEY3201" s="14"/>
      <c r="KEZ3201" s="14"/>
      <c r="KFA3201" s="14"/>
      <c r="KFB3201" s="14"/>
      <c r="KFC3201" s="14"/>
      <c r="KFD3201" s="14"/>
      <c r="KFE3201" s="14"/>
      <c r="KFF3201" s="14"/>
      <c r="KFG3201" s="14"/>
      <c r="KFH3201" s="14"/>
      <c r="KFI3201" s="14"/>
      <c r="KFJ3201" s="14"/>
      <c r="KFK3201" s="14"/>
      <c r="KFL3201" s="14"/>
      <c r="KFM3201" s="14"/>
      <c r="KFN3201" s="14"/>
      <c r="KFO3201" s="14"/>
      <c r="KFP3201" s="14"/>
      <c r="KFQ3201" s="14"/>
      <c r="KFR3201" s="14"/>
      <c r="KFS3201" s="14"/>
      <c r="KFT3201" s="14"/>
      <c r="KFU3201" s="14"/>
      <c r="KFV3201" s="14"/>
      <c r="KFW3201" s="14"/>
      <c r="KFX3201" s="14"/>
      <c r="KFY3201" s="14"/>
      <c r="KFZ3201" s="14"/>
      <c r="KGA3201" s="14"/>
      <c r="KGB3201" s="14"/>
      <c r="KGC3201" s="14"/>
      <c r="KGD3201" s="14"/>
      <c r="KGE3201" s="14"/>
      <c r="KGF3201" s="14"/>
      <c r="KGG3201" s="14"/>
      <c r="KGH3201" s="14"/>
      <c r="KGI3201" s="14"/>
      <c r="KGJ3201" s="14"/>
      <c r="KGK3201" s="14"/>
      <c r="KGL3201" s="14"/>
      <c r="KGM3201" s="14"/>
      <c r="KGN3201" s="14"/>
      <c r="KGO3201" s="14"/>
      <c r="KGP3201" s="14"/>
      <c r="KGQ3201" s="14"/>
      <c r="KGR3201" s="14"/>
      <c r="KGS3201" s="14"/>
      <c r="KGT3201" s="14"/>
      <c r="KGU3201" s="14"/>
      <c r="KGV3201" s="14"/>
      <c r="KGW3201" s="14"/>
      <c r="KGX3201" s="14"/>
      <c r="KGY3201" s="14"/>
      <c r="KGZ3201" s="14"/>
      <c r="KHA3201" s="14"/>
      <c r="KHB3201" s="14"/>
      <c r="KHC3201" s="14"/>
      <c r="KHD3201" s="14"/>
      <c r="KHE3201" s="14"/>
      <c r="KHF3201" s="14"/>
      <c r="KHG3201" s="14"/>
      <c r="KHH3201" s="14"/>
      <c r="KHI3201" s="14"/>
      <c r="KHJ3201" s="14"/>
      <c r="KHK3201" s="14"/>
      <c r="KHL3201" s="14"/>
      <c r="KHM3201" s="14"/>
      <c r="KHN3201" s="14"/>
      <c r="KHO3201" s="14"/>
      <c r="KHP3201" s="14"/>
      <c r="KHQ3201" s="14"/>
      <c r="KHR3201" s="14"/>
      <c r="KHS3201" s="14"/>
      <c r="KHT3201" s="14"/>
      <c r="KHU3201" s="14"/>
      <c r="KHV3201" s="14"/>
      <c r="KHW3201" s="14"/>
      <c r="KHX3201" s="14"/>
      <c r="KHY3201" s="14"/>
      <c r="KHZ3201" s="14"/>
      <c r="KIA3201" s="14"/>
      <c r="KIB3201" s="14"/>
      <c r="KIC3201" s="14"/>
      <c r="KID3201" s="14"/>
      <c r="KIE3201" s="14"/>
      <c r="KIF3201" s="14"/>
      <c r="KIG3201" s="14"/>
      <c r="KIH3201" s="14"/>
      <c r="KII3201" s="14"/>
      <c r="KIJ3201" s="14"/>
      <c r="KIK3201" s="14"/>
      <c r="KIL3201" s="14"/>
      <c r="KIM3201" s="14"/>
      <c r="KIN3201" s="14"/>
      <c r="KIO3201" s="14"/>
      <c r="KIP3201" s="14"/>
      <c r="KIQ3201" s="14"/>
      <c r="KIR3201" s="14"/>
      <c r="KIS3201" s="14"/>
      <c r="KIT3201" s="14"/>
      <c r="KIU3201" s="14"/>
      <c r="KIV3201" s="14"/>
      <c r="KIW3201" s="14"/>
      <c r="KIX3201" s="14"/>
      <c r="KIY3201" s="14"/>
      <c r="KIZ3201" s="14"/>
      <c r="KJA3201" s="14"/>
      <c r="KJB3201" s="14"/>
      <c r="KJC3201" s="14"/>
      <c r="KJD3201" s="14"/>
      <c r="KJE3201" s="14"/>
      <c r="KJF3201" s="14"/>
      <c r="KJG3201" s="14"/>
      <c r="KJH3201" s="14"/>
      <c r="KJI3201" s="14"/>
      <c r="KJJ3201" s="14"/>
      <c r="KJK3201" s="14"/>
      <c r="KJL3201" s="14"/>
      <c r="KJM3201" s="14"/>
      <c r="KJN3201" s="14"/>
      <c r="KJO3201" s="14"/>
      <c r="KJP3201" s="14"/>
      <c r="KJQ3201" s="14"/>
      <c r="KJR3201" s="14"/>
      <c r="KJS3201" s="14"/>
      <c r="KJT3201" s="14"/>
      <c r="KJU3201" s="14"/>
      <c r="KJV3201" s="14"/>
      <c r="KJW3201" s="14"/>
      <c r="KJX3201" s="14"/>
      <c r="KJY3201" s="14"/>
      <c r="KJZ3201" s="14"/>
      <c r="KKA3201" s="14"/>
      <c r="KKB3201" s="14"/>
      <c r="KKC3201" s="14"/>
      <c r="KKD3201" s="14"/>
      <c r="KKE3201" s="14"/>
      <c r="KKF3201" s="14"/>
      <c r="KKG3201" s="14"/>
      <c r="KKH3201" s="14"/>
      <c r="KKI3201" s="14"/>
      <c r="KKJ3201" s="14"/>
      <c r="KKK3201" s="14"/>
      <c r="KKL3201" s="14"/>
      <c r="KKM3201" s="14"/>
      <c r="KKN3201" s="14"/>
      <c r="KKO3201" s="14"/>
      <c r="KKP3201" s="14"/>
      <c r="KKQ3201" s="14"/>
      <c r="KKR3201" s="14"/>
      <c r="KKS3201" s="14"/>
      <c r="KKT3201" s="14"/>
      <c r="KKU3201" s="14"/>
      <c r="KKV3201" s="14"/>
      <c r="KKW3201" s="14"/>
      <c r="KKX3201" s="14"/>
      <c r="KKY3201" s="14"/>
      <c r="KKZ3201" s="14"/>
      <c r="KLA3201" s="14"/>
      <c r="KLB3201" s="14"/>
      <c r="KLC3201" s="14"/>
      <c r="KLD3201" s="14"/>
      <c r="KLE3201" s="14"/>
      <c r="KLF3201" s="14"/>
      <c r="KLG3201" s="14"/>
      <c r="KLH3201" s="14"/>
      <c r="KLI3201" s="14"/>
      <c r="KLJ3201" s="14"/>
      <c r="KLK3201" s="14"/>
      <c r="KLL3201" s="14"/>
      <c r="KLM3201" s="14"/>
      <c r="KLN3201" s="14"/>
      <c r="KLO3201" s="14"/>
      <c r="KLP3201" s="14"/>
      <c r="KLQ3201" s="14"/>
      <c r="KLR3201" s="14"/>
      <c r="KLS3201" s="14"/>
      <c r="KLT3201" s="14"/>
      <c r="KLU3201" s="14"/>
      <c r="KLV3201" s="14"/>
      <c r="KLW3201" s="14"/>
      <c r="KLX3201" s="14"/>
      <c r="KLY3201" s="14"/>
      <c r="KLZ3201" s="14"/>
      <c r="KMA3201" s="14"/>
      <c r="KMB3201" s="14"/>
      <c r="KMC3201" s="14"/>
      <c r="KMD3201" s="14"/>
      <c r="KME3201" s="14"/>
      <c r="KMF3201" s="14"/>
      <c r="KMG3201" s="14"/>
      <c r="KMH3201" s="14"/>
      <c r="KMI3201" s="14"/>
      <c r="KMJ3201" s="14"/>
      <c r="KMK3201" s="14"/>
      <c r="KML3201" s="14"/>
      <c r="KMM3201" s="14"/>
      <c r="KMN3201" s="14"/>
      <c r="KMO3201" s="14"/>
      <c r="KMP3201" s="14"/>
      <c r="KMQ3201" s="14"/>
      <c r="KMR3201" s="14"/>
      <c r="KMS3201" s="14"/>
      <c r="KMT3201" s="14"/>
      <c r="KMU3201" s="14"/>
      <c r="KMV3201" s="14"/>
      <c r="KMW3201" s="14"/>
      <c r="KMX3201" s="14"/>
      <c r="KMY3201" s="14"/>
      <c r="KMZ3201" s="14"/>
      <c r="KNA3201" s="14"/>
      <c r="KNB3201" s="14"/>
      <c r="KNC3201" s="14"/>
      <c r="KND3201" s="14"/>
      <c r="KNE3201" s="14"/>
      <c r="KNF3201" s="14"/>
      <c r="KNG3201" s="14"/>
      <c r="KNH3201" s="14"/>
      <c r="KNI3201" s="14"/>
      <c r="KNJ3201" s="14"/>
      <c r="KNK3201" s="14"/>
      <c r="KNL3201" s="14"/>
      <c r="KNM3201" s="14"/>
      <c r="KNN3201" s="14"/>
      <c r="KNO3201" s="14"/>
      <c r="KNP3201" s="14"/>
      <c r="KNQ3201" s="14"/>
      <c r="KNR3201" s="14"/>
      <c r="KNS3201" s="14"/>
      <c r="KNT3201" s="14"/>
      <c r="KNU3201" s="14"/>
      <c r="KNV3201" s="14"/>
      <c r="KNW3201" s="14"/>
      <c r="KNX3201" s="14"/>
      <c r="KNY3201" s="14"/>
      <c r="KNZ3201" s="14"/>
      <c r="KOA3201" s="14"/>
      <c r="KOB3201" s="14"/>
      <c r="KOC3201" s="14"/>
      <c r="KOD3201" s="14"/>
      <c r="KOE3201" s="14"/>
      <c r="KOF3201" s="14"/>
      <c r="KOG3201" s="14"/>
      <c r="KOH3201" s="14"/>
      <c r="KOI3201" s="14"/>
      <c r="KOJ3201" s="14"/>
      <c r="KOK3201" s="14"/>
      <c r="KOL3201" s="14"/>
      <c r="KOM3201" s="14"/>
      <c r="KON3201" s="14"/>
      <c r="KOO3201" s="14"/>
      <c r="KOP3201" s="14"/>
      <c r="KOQ3201" s="14"/>
      <c r="KOR3201" s="14"/>
      <c r="KOS3201" s="14"/>
      <c r="KOT3201" s="14"/>
      <c r="KOU3201" s="14"/>
      <c r="KOV3201" s="14"/>
      <c r="KOW3201" s="14"/>
      <c r="KOX3201" s="14"/>
      <c r="KOY3201" s="14"/>
      <c r="KOZ3201" s="14"/>
      <c r="KPA3201" s="14"/>
      <c r="KPB3201" s="14"/>
      <c r="KPC3201" s="14"/>
      <c r="KPD3201" s="14"/>
      <c r="KPE3201" s="14"/>
      <c r="KPF3201" s="14"/>
      <c r="KPG3201" s="14"/>
      <c r="KPH3201" s="14"/>
      <c r="KPI3201" s="14"/>
      <c r="KPJ3201" s="14"/>
      <c r="KPK3201" s="14"/>
      <c r="KPL3201" s="14"/>
      <c r="KPM3201" s="14"/>
      <c r="KPN3201" s="14"/>
      <c r="KPO3201" s="14"/>
      <c r="KPP3201" s="14"/>
      <c r="KPQ3201" s="14"/>
      <c r="KPR3201" s="14"/>
      <c r="KPS3201" s="14"/>
      <c r="KPT3201" s="14"/>
      <c r="KPU3201" s="14"/>
      <c r="KPV3201" s="14"/>
      <c r="KPW3201" s="14"/>
      <c r="KPX3201" s="14"/>
      <c r="KPY3201" s="14"/>
      <c r="KPZ3201" s="14"/>
      <c r="KQA3201" s="14"/>
      <c r="KQB3201" s="14"/>
      <c r="KQC3201" s="14"/>
      <c r="KQD3201" s="14"/>
      <c r="KQE3201" s="14"/>
      <c r="KQF3201" s="14"/>
      <c r="KQG3201" s="14"/>
      <c r="KQH3201" s="14"/>
      <c r="KQI3201" s="14"/>
      <c r="KQJ3201" s="14"/>
      <c r="KQK3201" s="14"/>
      <c r="KQL3201" s="14"/>
      <c r="KQM3201" s="14"/>
      <c r="KQN3201" s="14"/>
      <c r="KQO3201" s="14"/>
      <c r="KQP3201" s="14"/>
      <c r="KQQ3201" s="14"/>
      <c r="KQR3201" s="14"/>
      <c r="KQS3201" s="14"/>
      <c r="KQT3201" s="14"/>
      <c r="KQU3201" s="14"/>
      <c r="KQV3201" s="14"/>
      <c r="KQW3201" s="14"/>
      <c r="KQX3201" s="14"/>
      <c r="KQY3201" s="14"/>
      <c r="KQZ3201" s="14"/>
      <c r="KRA3201" s="14"/>
      <c r="KRB3201" s="14"/>
      <c r="KRC3201" s="14"/>
      <c r="KRD3201" s="14"/>
      <c r="KRE3201" s="14"/>
      <c r="KRF3201" s="14"/>
      <c r="KRG3201" s="14"/>
      <c r="KRH3201" s="14"/>
      <c r="KRI3201" s="14"/>
      <c r="KRJ3201" s="14"/>
      <c r="KRK3201" s="14"/>
      <c r="KRL3201" s="14"/>
      <c r="KRM3201" s="14"/>
      <c r="KRN3201" s="14"/>
      <c r="KRO3201" s="14"/>
      <c r="KRP3201" s="14"/>
      <c r="KRQ3201" s="14"/>
      <c r="KRR3201" s="14"/>
      <c r="KRS3201" s="14"/>
      <c r="KRT3201" s="14"/>
      <c r="KRU3201" s="14"/>
      <c r="KRV3201" s="14"/>
      <c r="KRW3201" s="14"/>
      <c r="KRX3201" s="14"/>
      <c r="KRY3201" s="14"/>
      <c r="KRZ3201" s="14"/>
      <c r="KSA3201" s="14"/>
      <c r="KSB3201" s="14"/>
      <c r="KSC3201" s="14"/>
      <c r="KSD3201" s="14"/>
      <c r="KSE3201" s="14"/>
      <c r="KSF3201" s="14"/>
      <c r="KSG3201" s="14"/>
      <c r="KSH3201" s="14"/>
      <c r="KSI3201" s="14"/>
      <c r="KSJ3201" s="14"/>
      <c r="KSK3201" s="14"/>
      <c r="KSL3201" s="14"/>
      <c r="KSM3201" s="14"/>
      <c r="KSN3201" s="14"/>
      <c r="KSO3201" s="14"/>
      <c r="KSP3201" s="14"/>
      <c r="KSQ3201" s="14"/>
      <c r="KSR3201" s="14"/>
      <c r="KSS3201" s="14"/>
      <c r="KST3201" s="14"/>
      <c r="KSU3201" s="14"/>
      <c r="KSV3201" s="14"/>
      <c r="KSW3201" s="14"/>
      <c r="KSX3201" s="14"/>
      <c r="KSY3201" s="14"/>
      <c r="KSZ3201" s="14"/>
      <c r="KTA3201" s="14"/>
      <c r="KTB3201" s="14"/>
      <c r="KTC3201" s="14"/>
      <c r="KTD3201" s="14"/>
      <c r="KTE3201" s="14"/>
      <c r="KTF3201" s="14"/>
      <c r="KTG3201" s="14"/>
      <c r="KTH3201" s="14"/>
      <c r="KTI3201" s="14"/>
      <c r="KTJ3201" s="14"/>
      <c r="KTK3201" s="14"/>
      <c r="KTL3201" s="14"/>
      <c r="KTM3201" s="14"/>
      <c r="KTN3201" s="14"/>
      <c r="KTO3201" s="14"/>
      <c r="KTP3201" s="14"/>
      <c r="KTQ3201" s="14"/>
      <c r="KTR3201" s="14"/>
      <c r="KTS3201" s="14"/>
      <c r="KTT3201" s="14"/>
      <c r="KTU3201" s="14"/>
      <c r="KTV3201" s="14"/>
      <c r="KTW3201" s="14"/>
      <c r="KTX3201" s="14"/>
      <c r="KTY3201" s="14"/>
      <c r="KTZ3201" s="14"/>
      <c r="KUA3201" s="14"/>
      <c r="KUB3201" s="14"/>
      <c r="KUC3201" s="14"/>
      <c r="KUD3201" s="14"/>
      <c r="KUE3201" s="14"/>
      <c r="KUF3201" s="14"/>
      <c r="KUG3201" s="14"/>
      <c r="KUH3201" s="14"/>
      <c r="KUI3201" s="14"/>
      <c r="KUJ3201" s="14"/>
      <c r="KUK3201" s="14"/>
      <c r="KUL3201" s="14"/>
      <c r="KUM3201" s="14"/>
      <c r="KUN3201" s="14"/>
      <c r="KUO3201" s="14"/>
      <c r="KUP3201" s="14"/>
      <c r="KUQ3201" s="14"/>
      <c r="KUR3201" s="14"/>
      <c r="KUS3201" s="14"/>
      <c r="KUT3201" s="14"/>
      <c r="KUU3201" s="14"/>
      <c r="KUV3201" s="14"/>
      <c r="KUW3201" s="14"/>
      <c r="KUX3201" s="14"/>
      <c r="KUY3201" s="14"/>
      <c r="KUZ3201" s="14"/>
      <c r="KVA3201" s="14"/>
      <c r="KVB3201" s="14"/>
      <c r="KVC3201" s="14"/>
      <c r="KVD3201" s="14"/>
      <c r="KVE3201" s="14"/>
      <c r="KVF3201" s="14"/>
      <c r="KVG3201" s="14"/>
      <c r="KVH3201" s="14"/>
      <c r="KVI3201" s="14"/>
      <c r="KVJ3201" s="14"/>
      <c r="KVK3201" s="14"/>
      <c r="KVL3201" s="14"/>
      <c r="KVM3201" s="14"/>
      <c r="KVN3201" s="14"/>
      <c r="KVO3201" s="14"/>
      <c r="KVP3201" s="14"/>
      <c r="KVQ3201" s="14"/>
      <c r="KVR3201" s="14"/>
      <c r="KVS3201" s="14"/>
      <c r="KVT3201" s="14"/>
      <c r="KVU3201" s="14"/>
      <c r="KVV3201" s="14"/>
      <c r="KVW3201" s="14"/>
      <c r="KVX3201" s="14"/>
      <c r="KVY3201" s="14"/>
      <c r="KVZ3201" s="14"/>
      <c r="KWA3201" s="14"/>
      <c r="KWB3201" s="14"/>
      <c r="KWC3201" s="14"/>
      <c r="KWD3201" s="14"/>
      <c r="KWE3201" s="14"/>
      <c r="KWF3201" s="14"/>
      <c r="KWG3201" s="14"/>
      <c r="KWH3201" s="14"/>
      <c r="KWI3201" s="14"/>
      <c r="KWJ3201" s="14"/>
      <c r="KWK3201" s="14"/>
      <c r="KWL3201" s="14"/>
      <c r="KWM3201" s="14"/>
      <c r="KWN3201" s="14"/>
      <c r="KWO3201" s="14"/>
      <c r="KWP3201" s="14"/>
      <c r="KWQ3201" s="14"/>
      <c r="KWR3201" s="14"/>
      <c r="KWS3201" s="14"/>
      <c r="KWT3201" s="14"/>
      <c r="KWU3201" s="14"/>
      <c r="KWV3201" s="14"/>
      <c r="KWW3201" s="14"/>
      <c r="KWX3201" s="14"/>
      <c r="KWY3201" s="14"/>
      <c r="KWZ3201" s="14"/>
      <c r="KXA3201" s="14"/>
      <c r="KXB3201" s="14"/>
      <c r="KXC3201" s="14"/>
      <c r="KXD3201" s="14"/>
      <c r="KXE3201" s="14"/>
      <c r="KXF3201" s="14"/>
      <c r="KXG3201" s="14"/>
      <c r="KXH3201" s="14"/>
      <c r="KXI3201" s="14"/>
      <c r="KXJ3201" s="14"/>
      <c r="KXK3201" s="14"/>
      <c r="KXL3201" s="14"/>
      <c r="KXM3201" s="14"/>
      <c r="KXN3201" s="14"/>
      <c r="KXO3201" s="14"/>
      <c r="KXP3201" s="14"/>
      <c r="KXQ3201" s="14"/>
      <c r="KXR3201" s="14"/>
      <c r="KXS3201" s="14"/>
      <c r="KXT3201" s="14"/>
      <c r="KXU3201" s="14"/>
      <c r="KXV3201" s="14"/>
      <c r="KXW3201" s="14"/>
      <c r="KXX3201" s="14"/>
      <c r="KXY3201" s="14"/>
      <c r="KXZ3201" s="14"/>
      <c r="KYA3201" s="14"/>
      <c r="KYB3201" s="14"/>
      <c r="KYC3201" s="14"/>
      <c r="KYD3201" s="14"/>
      <c r="KYE3201" s="14"/>
      <c r="KYF3201" s="14"/>
      <c r="KYG3201" s="14"/>
      <c r="KYH3201" s="14"/>
      <c r="KYI3201" s="14"/>
      <c r="KYJ3201" s="14"/>
      <c r="KYK3201" s="14"/>
      <c r="KYL3201" s="14"/>
      <c r="KYM3201" s="14"/>
      <c r="KYN3201" s="14"/>
      <c r="KYO3201" s="14"/>
      <c r="KYP3201" s="14"/>
      <c r="KYQ3201" s="14"/>
      <c r="KYR3201" s="14"/>
      <c r="KYS3201" s="14"/>
      <c r="KYT3201" s="14"/>
      <c r="KYU3201" s="14"/>
      <c r="KYV3201" s="14"/>
      <c r="KYW3201" s="14"/>
      <c r="KYX3201" s="14"/>
      <c r="KYY3201" s="14"/>
      <c r="KYZ3201" s="14"/>
      <c r="KZA3201" s="14"/>
      <c r="KZB3201" s="14"/>
      <c r="KZC3201" s="14"/>
      <c r="KZD3201" s="14"/>
      <c r="KZE3201" s="14"/>
      <c r="KZF3201" s="14"/>
      <c r="KZG3201" s="14"/>
      <c r="KZH3201" s="14"/>
      <c r="KZI3201" s="14"/>
      <c r="KZJ3201" s="14"/>
      <c r="KZK3201" s="14"/>
      <c r="KZL3201" s="14"/>
      <c r="KZM3201" s="14"/>
      <c r="KZN3201" s="14"/>
      <c r="KZO3201" s="14"/>
      <c r="KZP3201" s="14"/>
      <c r="KZQ3201" s="14"/>
      <c r="KZR3201" s="14"/>
      <c r="KZS3201" s="14"/>
      <c r="KZT3201" s="14"/>
      <c r="KZU3201" s="14"/>
      <c r="KZV3201" s="14"/>
      <c r="KZW3201" s="14"/>
      <c r="KZX3201" s="14"/>
      <c r="KZY3201" s="14"/>
      <c r="KZZ3201" s="14"/>
      <c r="LAA3201" s="14"/>
      <c r="LAB3201" s="14"/>
      <c r="LAC3201" s="14"/>
      <c r="LAD3201" s="14"/>
      <c r="LAE3201" s="14"/>
      <c r="LAF3201" s="14"/>
      <c r="LAG3201" s="14"/>
      <c r="LAH3201" s="14"/>
      <c r="LAI3201" s="14"/>
      <c r="LAJ3201" s="14"/>
      <c r="LAK3201" s="14"/>
      <c r="LAL3201" s="14"/>
      <c r="LAM3201" s="14"/>
      <c r="LAN3201" s="14"/>
      <c r="LAO3201" s="14"/>
      <c r="LAP3201" s="14"/>
      <c r="LAQ3201" s="14"/>
      <c r="LAR3201" s="14"/>
      <c r="LAS3201" s="14"/>
      <c r="LAT3201" s="14"/>
      <c r="LAU3201" s="14"/>
      <c r="LAV3201" s="14"/>
      <c r="LAW3201" s="14"/>
      <c r="LAX3201" s="14"/>
      <c r="LAY3201" s="14"/>
      <c r="LAZ3201" s="14"/>
      <c r="LBA3201" s="14"/>
      <c r="LBB3201" s="14"/>
      <c r="LBC3201" s="14"/>
      <c r="LBD3201" s="14"/>
      <c r="LBE3201" s="14"/>
      <c r="LBF3201" s="14"/>
      <c r="LBG3201" s="14"/>
      <c r="LBH3201" s="14"/>
      <c r="LBI3201" s="14"/>
      <c r="LBJ3201" s="14"/>
      <c r="LBK3201" s="14"/>
      <c r="LBL3201" s="14"/>
      <c r="LBM3201" s="14"/>
      <c r="LBN3201" s="14"/>
      <c r="LBO3201" s="14"/>
      <c r="LBP3201" s="14"/>
      <c r="LBQ3201" s="14"/>
      <c r="LBR3201" s="14"/>
      <c r="LBS3201" s="14"/>
      <c r="LBT3201" s="14"/>
      <c r="LBU3201" s="14"/>
      <c r="LBV3201" s="14"/>
      <c r="LBW3201" s="14"/>
      <c r="LBX3201" s="14"/>
      <c r="LBY3201" s="14"/>
      <c r="LBZ3201" s="14"/>
      <c r="LCA3201" s="14"/>
      <c r="LCB3201" s="14"/>
      <c r="LCC3201" s="14"/>
      <c r="LCD3201" s="14"/>
      <c r="LCE3201" s="14"/>
      <c r="LCF3201" s="14"/>
      <c r="LCG3201" s="14"/>
      <c r="LCH3201" s="14"/>
      <c r="LCI3201" s="14"/>
      <c r="LCJ3201" s="14"/>
      <c r="LCK3201" s="14"/>
      <c r="LCL3201" s="14"/>
      <c r="LCM3201" s="14"/>
      <c r="LCN3201" s="14"/>
      <c r="LCO3201" s="14"/>
      <c r="LCP3201" s="14"/>
      <c r="LCQ3201" s="14"/>
      <c r="LCR3201" s="14"/>
      <c r="LCS3201" s="14"/>
      <c r="LCT3201" s="14"/>
      <c r="LCU3201" s="14"/>
      <c r="LCV3201" s="14"/>
      <c r="LCW3201" s="14"/>
      <c r="LCX3201" s="14"/>
      <c r="LCY3201" s="14"/>
      <c r="LCZ3201" s="14"/>
      <c r="LDA3201" s="14"/>
      <c r="LDB3201" s="14"/>
      <c r="LDC3201" s="14"/>
      <c r="LDD3201" s="14"/>
      <c r="LDE3201" s="14"/>
      <c r="LDF3201" s="14"/>
      <c r="LDG3201" s="14"/>
      <c r="LDH3201" s="14"/>
      <c r="LDI3201" s="14"/>
      <c r="LDJ3201" s="14"/>
      <c r="LDK3201" s="14"/>
      <c r="LDL3201" s="14"/>
      <c r="LDM3201" s="14"/>
      <c r="LDN3201" s="14"/>
      <c r="LDO3201" s="14"/>
      <c r="LDP3201" s="14"/>
      <c r="LDQ3201" s="14"/>
      <c r="LDR3201" s="14"/>
      <c r="LDS3201" s="14"/>
      <c r="LDT3201" s="14"/>
      <c r="LDU3201" s="14"/>
      <c r="LDV3201" s="14"/>
      <c r="LDW3201" s="14"/>
      <c r="LDX3201" s="14"/>
      <c r="LDY3201" s="14"/>
      <c r="LDZ3201" s="14"/>
      <c r="LEA3201" s="14"/>
      <c r="LEB3201" s="14"/>
      <c r="LEC3201" s="14"/>
      <c r="LED3201" s="14"/>
      <c r="LEE3201" s="14"/>
      <c r="LEF3201" s="14"/>
      <c r="LEG3201" s="14"/>
      <c r="LEH3201" s="14"/>
      <c r="LEI3201" s="14"/>
      <c r="LEJ3201" s="14"/>
      <c r="LEK3201" s="14"/>
      <c r="LEL3201" s="14"/>
      <c r="LEM3201" s="14"/>
      <c r="LEN3201" s="14"/>
      <c r="LEO3201" s="14"/>
      <c r="LEP3201" s="14"/>
      <c r="LEQ3201" s="14"/>
      <c r="LER3201" s="14"/>
      <c r="LES3201" s="14"/>
      <c r="LET3201" s="14"/>
      <c r="LEU3201" s="14"/>
      <c r="LEV3201" s="14"/>
      <c r="LEW3201" s="14"/>
      <c r="LEX3201" s="14"/>
      <c r="LEY3201" s="14"/>
      <c r="LEZ3201" s="14"/>
      <c r="LFA3201" s="14"/>
      <c r="LFB3201" s="14"/>
      <c r="LFC3201" s="14"/>
      <c r="LFD3201" s="14"/>
      <c r="LFE3201" s="14"/>
      <c r="LFF3201" s="14"/>
      <c r="LFG3201" s="14"/>
      <c r="LFH3201" s="14"/>
      <c r="LFI3201" s="14"/>
      <c r="LFJ3201" s="14"/>
      <c r="LFK3201" s="14"/>
      <c r="LFL3201" s="14"/>
      <c r="LFM3201" s="14"/>
      <c r="LFN3201" s="14"/>
      <c r="LFO3201" s="14"/>
      <c r="LFP3201" s="14"/>
      <c r="LFQ3201" s="14"/>
      <c r="LFR3201" s="14"/>
      <c r="LFS3201" s="14"/>
      <c r="LFT3201" s="14"/>
      <c r="LFU3201" s="14"/>
      <c r="LFV3201" s="14"/>
      <c r="LFW3201" s="14"/>
      <c r="LFX3201" s="14"/>
      <c r="LFY3201" s="14"/>
      <c r="LFZ3201" s="14"/>
      <c r="LGA3201" s="14"/>
      <c r="LGB3201" s="14"/>
      <c r="LGC3201" s="14"/>
      <c r="LGD3201" s="14"/>
      <c r="LGE3201" s="14"/>
      <c r="LGF3201" s="14"/>
      <c r="LGG3201" s="14"/>
      <c r="LGH3201" s="14"/>
      <c r="LGI3201" s="14"/>
      <c r="LGJ3201" s="14"/>
      <c r="LGK3201" s="14"/>
      <c r="LGL3201" s="14"/>
      <c r="LGM3201" s="14"/>
      <c r="LGN3201" s="14"/>
      <c r="LGO3201" s="14"/>
      <c r="LGP3201" s="14"/>
      <c r="LGQ3201" s="14"/>
      <c r="LGR3201" s="14"/>
      <c r="LGS3201" s="14"/>
      <c r="LGT3201" s="14"/>
      <c r="LGU3201" s="14"/>
      <c r="LGV3201" s="14"/>
      <c r="LGW3201" s="14"/>
      <c r="LGX3201" s="14"/>
      <c r="LGY3201" s="14"/>
      <c r="LGZ3201" s="14"/>
      <c r="LHA3201" s="14"/>
      <c r="LHB3201" s="14"/>
      <c r="LHC3201" s="14"/>
      <c r="LHD3201" s="14"/>
      <c r="LHE3201" s="14"/>
      <c r="LHF3201" s="14"/>
      <c r="LHG3201" s="14"/>
      <c r="LHH3201" s="14"/>
      <c r="LHI3201" s="14"/>
      <c r="LHJ3201" s="14"/>
      <c r="LHK3201" s="14"/>
      <c r="LHL3201" s="14"/>
      <c r="LHM3201" s="14"/>
      <c r="LHN3201" s="14"/>
      <c r="LHO3201" s="14"/>
      <c r="LHP3201" s="14"/>
      <c r="LHQ3201" s="14"/>
      <c r="LHR3201" s="14"/>
      <c r="LHS3201" s="14"/>
      <c r="LHT3201" s="14"/>
      <c r="LHU3201" s="14"/>
      <c r="LHV3201" s="14"/>
      <c r="LHW3201" s="14"/>
      <c r="LHX3201" s="14"/>
      <c r="LHY3201" s="14"/>
      <c r="LHZ3201" s="14"/>
      <c r="LIA3201" s="14"/>
      <c r="LIB3201" s="14"/>
      <c r="LIC3201" s="14"/>
      <c r="LID3201" s="14"/>
      <c r="LIE3201" s="14"/>
      <c r="LIF3201" s="14"/>
      <c r="LIG3201" s="14"/>
      <c r="LIH3201" s="14"/>
      <c r="LII3201" s="14"/>
      <c r="LIJ3201" s="14"/>
      <c r="LIK3201" s="14"/>
      <c r="LIL3201" s="14"/>
      <c r="LIM3201" s="14"/>
      <c r="LIN3201" s="14"/>
      <c r="LIO3201" s="14"/>
      <c r="LIP3201" s="14"/>
      <c r="LIQ3201" s="14"/>
      <c r="LIR3201" s="14"/>
      <c r="LIS3201" s="14"/>
      <c r="LIT3201" s="14"/>
      <c r="LIU3201" s="14"/>
      <c r="LIV3201" s="14"/>
      <c r="LIW3201" s="14"/>
      <c r="LIX3201" s="14"/>
      <c r="LIY3201" s="14"/>
      <c r="LIZ3201" s="14"/>
      <c r="LJA3201" s="14"/>
      <c r="LJB3201" s="14"/>
      <c r="LJC3201" s="14"/>
      <c r="LJD3201" s="14"/>
      <c r="LJE3201" s="14"/>
      <c r="LJF3201" s="14"/>
      <c r="LJG3201" s="14"/>
      <c r="LJH3201" s="14"/>
      <c r="LJI3201" s="14"/>
      <c r="LJJ3201" s="14"/>
      <c r="LJK3201" s="14"/>
      <c r="LJL3201" s="14"/>
      <c r="LJM3201" s="14"/>
      <c r="LJN3201" s="14"/>
      <c r="LJO3201" s="14"/>
      <c r="LJP3201" s="14"/>
      <c r="LJQ3201" s="14"/>
      <c r="LJR3201" s="14"/>
      <c r="LJS3201" s="14"/>
      <c r="LJT3201" s="14"/>
      <c r="LJU3201" s="14"/>
      <c r="LJV3201" s="14"/>
      <c r="LJW3201" s="14"/>
      <c r="LJX3201" s="14"/>
      <c r="LJY3201" s="14"/>
      <c r="LJZ3201" s="14"/>
      <c r="LKA3201" s="14"/>
      <c r="LKB3201" s="14"/>
      <c r="LKC3201" s="14"/>
      <c r="LKD3201" s="14"/>
      <c r="LKE3201" s="14"/>
      <c r="LKF3201" s="14"/>
      <c r="LKG3201" s="14"/>
      <c r="LKH3201" s="14"/>
      <c r="LKI3201" s="14"/>
      <c r="LKJ3201" s="14"/>
      <c r="LKK3201" s="14"/>
      <c r="LKL3201" s="14"/>
      <c r="LKM3201" s="14"/>
      <c r="LKN3201" s="14"/>
      <c r="LKO3201" s="14"/>
      <c r="LKP3201" s="14"/>
      <c r="LKQ3201" s="14"/>
      <c r="LKR3201" s="14"/>
      <c r="LKS3201" s="14"/>
      <c r="LKT3201" s="14"/>
      <c r="LKU3201" s="14"/>
      <c r="LKV3201" s="14"/>
      <c r="LKW3201" s="14"/>
      <c r="LKX3201" s="14"/>
      <c r="LKY3201" s="14"/>
      <c r="LKZ3201" s="14"/>
      <c r="LLA3201" s="14"/>
      <c r="LLB3201" s="14"/>
      <c r="LLC3201" s="14"/>
      <c r="LLD3201" s="14"/>
      <c r="LLE3201" s="14"/>
      <c r="LLF3201" s="14"/>
      <c r="LLG3201" s="14"/>
      <c r="LLH3201" s="14"/>
      <c r="LLI3201" s="14"/>
      <c r="LLJ3201" s="14"/>
      <c r="LLK3201" s="14"/>
      <c r="LLL3201" s="14"/>
      <c r="LLM3201" s="14"/>
      <c r="LLN3201" s="14"/>
      <c r="LLO3201" s="14"/>
      <c r="LLP3201" s="14"/>
      <c r="LLQ3201" s="14"/>
      <c r="LLR3201" s="14"/>
      <c r="LLS3201" s="14"/>
      <c r="LLT3201" s="14"/>
      <c r="LLU3201" s="14"/>
      <c r="LLV3201" s="14"/>
      <c r="LLW3201" s="14"/>
      <c r="LLX3201" s="14"/>
      <c r="LLY3201" s="14"/>
      <c r="LLZ3201" s="14"/>
      <c r="LMA3201" s="14"/>
      <c r="LMB3201" s="14"/>
      <c r="LMC3201" s="14"/>
      <c r="LMD3201" s="14"/>
      <c r="LME3201" s="14"/>
      <c r="LMF3201" s="14"/>
      <c r="LMG3201" s="14"/>
      <c r="LMH3201" s="14"/>
      <c r="LMI3201" s="14"/>
      <c r="LMJ3201" s="14"/>
      <c r="LMK3201" s="14"/>
      <c r="LML3201" s="14"/>
      <c r="LMM3201" s="14"/>
      <c r="LMN3201" s="14"/>
      <c r="LMO3201" s="14"/>
      <c r="LMP3201" s="14"/>
      <c r="LMQ3201" s="14"/>
      <c r="LMR3201" s="14"/>
      <c r="LMS3201" s="14"/>
      <c r="LMT3201" s="14"/>
      <c r="LMU3201" s="14"/>
      <c r="LMV3201" s="14"/>
      <c r="LMW3201" s="14"/>
      <c r="LMX3201" s="14"/>
      <c r="LMY3201" s="14"/>
      <c r="LMZ3201" s="14"/>
      <c r="LNA3201" s="14"/>
      <c r="LNB3201" s="14"/>
      <c r="LNC3201" s="14"/>
      <c r="LND3201" s="14"/>
      <c r="LNE3201" s="14"/>
      <c r="LNF3201" s="14"/>
      <c r="LNG3201" s="14"/>
      <c r="LNH3201" s="14"/>
      <c r="LNI3201" s="14"/>
      <c r="LNJ3201" s="14"/>
      <c r="LNK3201" s="14"/>
      <c r="LNL3201" s="14"/>
      <c r="LNM3201" s="14"/>
      <c r="LNN3201" s="14"/>
      <c r="LNO3201" s="14"/>
      <c r="LNP3201" s="14"/>
      <c r="LNQ3201" s="14"/>
      <c r="LNR3201" s="14"/>
      <c r="LNS3201" s="14"/>
      <c r="LNT3201" s="14"/>
      <c r="LNU3201" s="14"/>
      <c r="LNV3201" s="14"/>
      <c r="LNW3201" s="14"/>
      <c r="LNX3201" s="14"/>
      <c r="LNY3201" s="14"/>
      <c r="LNZ3201" s="14"/>
      <c r="LOA3201" s="14"/>
      <c r="LOB3201" s="14"/>
      <c r="LOC3201" s="14"/>
      <c r="LOD3201" s="14"/>
      <c r="LOE3201" s="14"/>
      <c r="LOF3201" s="14"/>
      <c r="LOG3201" s="14"/>
      <c r="LOH3201" s="14"/>
      <c r="LOI3201" s="14"/>
      <c r="LOJ3201" s="14"/>
      <c r="LOK3201" s="14"/>
      <c r="LOL3201" s="14"/>
      <c r="LOM3201" s="14"/>
      <c r="LON3201" s="14"/>
      <c r="LOO3201" s="14"/>
      <c r="LOP3201" s="14"/>
      <c r="LOQ3201" s="14"/>
      <c r="LOR3201" s="14"/>
      <c r="LOS3201" s="14"/>
      <c r="LOT3201" s="14"/>
      <c r="LOU3201" s="14"/>
      <c r="LOV3201" s="14"/>
      <c r="LOW3201" s="14"/>
      <c r="LOX3201" s="14"/>
      <c r="LOY3201" s="14"/>
      <c r="LOZ3201" s="14"/>
      <c r="LPA3201" s="14"/>
      <c r="LPB3201" s="14"/>
      <c r="LPC3201" s="14"/>
      <c r="LPD3201" s="14"/>
      <c r="LPE3201" s="14"/>
      <c r="LPF3201" s="14"/>
      <c r="LPG3201" s="14"/>
      <c r="LPH3201" s="14"/>
      <c r="LPI3201" s="14"/>
      <c r="LPJ3201" s="14"/>
      <c r="LPK3201" s="14"/>
      <c r="LPL3201" s="14"/>
      <c r="LPM3201" s="14"/>
      <c r="LPN3201" s="14"/>
      <c r="LPO3201" s="14"/>
      <c r="LPP3201" s="14"/>
      <c r="LPQ3201" s="14"/>
      <c r="LPR3201" s="14"/>
      <c r="LPS3201" s="14"/>
      <c r="LPT3201" s="14"/>
      <c r="LPU3201" s="14"/>
      <c r="LPV3201" s="14"/>
      <c r="LPW3201" s="14"/>
      <c r="LPX3201" s="14"/>
      <c r="LPY3201" s="14"/>
      <c r="LPZ3201" s="14"/>
      <c r="LQA3201" s="14"/>
      <c r="LQB3201" s="14"/>
      <c r="LQC3201" s="14"/>
      <c r="LQD3201" s="14"/>
      <c r="LQE3201" s="14"/>
      <c r="LQF3201" s="14"/>
      <c r="LQG3201" s="14"/>
      <c r="LQH3201" s="14"/>
      <c r="LQI3201" s="14"/>
      <c r="LQJ3201" s="14"/>
      <c r="LQK3201" s="14"/>
      <c r="LQL3201" s="14"/>
      <c r="LQM3201" s="14"/>
      <c r="LQN3201" s="14"/>
      <c r="LQO3201" s="14"/>
      <c r="LQP3201" s="14"/>
      <c r="LQQ3201" s="14"/>
      <c r="LQR3201" s="14"/>
      <c r="LQS3201" s="14"/>
      <c r="LQT3201" s="14"/>
      <c r="LQU3201" s="14"/>
      <c r="LQV3201" s="14"/>
      <c r="LQW3201" s="14"/>
      <c r="LQX3201" s="14"/>
      <c r="LQY3201" s="14"/>
      <c r="LQZ3201" s="14"/>
      <c r="LRA3201" s="14"/>
      <c r="LRB3201" s="14"/>
      <c r="LRC3201" s="14"/>
      <c r="LRD3201" s="14"/>
      <c r="LRE3201" s="14"/>
      <c r="LRF3201" s="14"/>
      <c r="LRG3201" s="14"/>
      <c r="LRH3201" s="14"/>
      <c r="LRI3201" s="14"/>
      <c r="LRJ3201" s="14"/>
      <c r="LRK3201" s="14"/>
      <c r="LRL3201" s="14"/>
      <c r="LRM3201" s="14"/>
      <c r="LRN3201" s="14"/>
      <c r="LRO3201" s="14"/>
      <c r="LRP3201" s="14"/>
      <c r="LRQ3201" s="14"/>
      <c r="LRR3201" s="14"/>
      <c r="LRS3201" s="14"/>
      <c r="LRT3201" s="14"/>
      <c r="LRU3201" s="14"/>
      <c r="LRV3201" s="14"/>
      <c r="LRW3201" s="14"/>
      <c r="LRX3201" s="14"/>
      <c r="LRY3201" s="14"/>
      <c r="LRZ3201" s="14"/>
      <c r="LSA3201" s="14"/>
      <c r="LSB3201" s="14"/>
      <c r="LSC3201" s="14"/>
      <c r="LSD3201" s="14"/>
      <c r="LSE3201" s="14"/>
      <c r="LSF3201" s="14"/>
      <c r="LSG3201" s="14"/>
      <c r="LSH3201" s="14"/>
      <c r="LSI3201" s="14"/>
      <c r="LSJ3201" s="14"/>
      <c r="LSK3201" s="14"/>
      <c r="LSL3201" s="14"/>
      <c r="LSM3201" s="14"/>
      <c r="LSN3201" s="14"/>
      <c r="LSO3201" s="14"/>
      <c r="LSP3201" s="14"/>
      <c r="LSQ3201" s="14"/>
      <c r="LSR3201" s="14"/>
      <c r="LSS3201" s="14"/>
      <c r="LST3201" s="14"/>
      <c r="LSU3201" s="14"/>
      <c r="LSV3201" s="14"/>
      <c r="LSW3201" s="14"/>
      <c r="LSX3201" s="14"/>
      <c r="LSY3201" s="14"/>
      <c r="LSZ3201" s="14"/>
      <c r="LTA3201" s="14"/>
      <c r="LTB3201" s="14"/>
      <c r="LTC3201" s="14"/>
      <c r="LTD3201" s="14"/>
      <c r="LTE3201" s="14"/>
      <c r="LTF3201" s="14"/>
      <c r="LTG3201" s="14"/>
      <c r="LTH3201" s="14"/>
      <c r="LTI3201" s="14"/>
      <c r="LTJ3201" s="14"/>
      <c r="LTK3201" s="14"/>
      <c r="LTL3201" s="14"/>
      <c r="LTM3201" s="14"/>
      <c r="LTN3201" s="14"/>
      <c r="LTO3201" s="14"/>
      <c r="LTP3201" s="14"/>
      <c r="LTQ3201" s="14"/>
      <c r="LTR3201" s="14"/>
      <c r="LTS3201" s="14"/>
      <c r="LTT3201" s="14"/>
      <c r="LTU3201" s="14"/>
      <c r="LTV3201" s="14"/>
      <c r="LTW3201" s="14"/>
      <c r="LTX3201" s="14"/>
      <c r="LTY3201" s="14"/>
      <c r="LTZ3201" s="14"/>
      <c r="LUA3201" s="14"/>
      <c r="LUB3201" s="14"/>
      <c r="LUC3201" s="14"/>
      <c r="LUD3201" s="14"/>
      <c r="LUE3201" s="14"/>
      <c r="LUF3201" s="14"/>
      <c r="LUG3201" s="14"/>
      <c r="LUH3201" s="14"/>
      <c r="LUI3201" s="14"/>
      <c r="LUJ3201" s="14"/>
      <c r="LUK3201" s="14"/>
      <c r="LUL3201" s="14"/>
      <c r="LUM3201" s="14"/>
      <c r="LUN3201" s="14"/>
      <c r="LUO3201" s="14"/>
      <c r="LUP3201" s="14"/>
      <c r="LUQ3201" s="14"/>
      <c r="LUR3201" s="14"/>
      <c r="LUS3201" s="14"/>
      <c r="LUT3201" s="14"/>
      <c r="LUU3201" s="14"/>
      <c r="LUV3201" s="14"/>
      <c r="LUW3201" s="14"/>
      <c r="LUX3201" s="14"/>
      <c r="LUY3201" s="14"/>
      <c r="LUZ3201" s="14"/>
      <c r="LVA3201" s="14"/>
      <c r="LVB3201" s="14"/>
      <c r="LVC3201" s="14"/>
      <c r="LVD3201" s="14"/>
      <c r="LVE3201" s="14"/>
      <c r="LVF3201" s="14"/>
      <c r="LVG3201" s="14"/>
      <c r="LVH3201" s="14"/>
      <c r="LVI3201" s="14"/>
      <c r="LVJ3201" s="14"/>
      <c r="LVK3201" s="14"/>
      <c r="LVL3201" s="14"/>
      <c r="LVM3201" s="14"/>
      <c r="LVN3201" s="14"/>
      <c r="LVO3201" s="14"/>
      <c r="LVP3201" s="14"/>
      <c r="LVQ3201" s="14"/>
      <c r="LVR3201" s="14"/>
      <c r="LVS3201" s="14"/>
      <c r="LVT3201" s="14"/>
      <c r="LVU3201" s="14"/>
      <c r="LVV3201" s="14"/>
      <c r="LVW3201" s="14"/>
      <c r="LVX3201" s="14"/>
      <c r="LVY3201" s="14"/>
      <c r="LVZ3201" s="14"/>
      <c r="LWA3201" s="14"/>
      <c r="LWB3201" s="14"/>
      <c r="LWC3201" s="14"/>
      <c r="LWD3201" s="14"/>
      <c r="LWE3201" s="14"/>
      <c r="LWF3201" s="14"/>
      <c r="LWG3201" s="14"/>
      <c r="LWH3201" s="14"/>
      <c r="LWI3201" s="14"/>
      <c r="LWJ3201" s="14"/>
      <c r="LWK3201" s="14"/>
      <c r="LWL3201" s="14"/>
      <c r="LWM3201" s="14"/>
      <c r="LWN3201" s="14"/>
      <c r="LWO3201" s="14"/>
      <c r="LWP3201" s="14"/>
      <c r="LWQ3201" s="14"/>
      <c r="LWR3201" s="14"/>
      <c r="LWS3201" s="14"/>
      <c r="LWT3201" s="14"/>
      <c r="LWU3201" s="14"/>
      <c r="LWV3201" s="14"/>
      <c r="LWW3201" s="14"/>
      <c r="LWX3201" s="14"/>
      <c r="LWY3201" s="14"/>
      <c r="LWZ3201" s="14"/>
      <c r="LXA3201" s="14"/>
      <c r="LXB3201" s="14"/>
      <c r="LXC3201" s="14"/>
      <c r="LXD3201" s="14"/>
      <c r="LXE3201" s="14"/>
      <c r="LXF3201" s="14"/>
      <c r="LXG3201" s="14"/>
      <c r="LXH3201" s="14"/>
      <c r="LXI3201" s="14"/>
      <c r="LXJ3201" s="14"/>
      <c r="LXK3201" s="14"/>
      <c r="LXL3201" s="14"/>
      <c r="LXM3201" s="14"/>
      <c r="LXN3201" s="14"/>
      <c r="LXO3201" s="14"/>
      <c r="LXP3201" s="14"/>
      <c r="LXQ3201" s="14"/>
      <c r="LXR3201" s="14"/>
      <c r="LXS3201" s="14"/>
      <c r="LXT3201" s="14"/>
      <c r="LXU3201" s="14"/>
      <c r="LXV3201" s="14"/>
      <c r="LXW3201" s="14"/>
      <c r="LXX3201" s="14"/>
      <c r="LXY3201" s="14"/>
      <c r="LXZ3201" s="14"/>
      <c r="LYA3201" s="14"/>
      <c r="LYB3201" s="14"/>
      <c r="LYC3201" s="14"/>
      <c r="LYD3201" s="14"/>
      <c r="LYE3201" s="14"/>
      <c r="LYF3201" s="14"/>
      <c r="LYG3201" s="14"/>
      <c r="LYH3201" s="14"/>
      <c r="LYI3201" s="14"/>
      <c r="LYJ3201" s="14"/>
      <c r="LYK3201" s="14"/>
      <c r="LYL3201" s="14"/>
      <c r="LYM3201" s="14"/>
      <c r="LYN3201" s="14"/>
      <c r="LYO3201" s="14"/>
      <c r="LYP3201" s="14"/>
      <c r="LYQ3201" s="14"/>
      <c r="LYR3201" s="14"/>
      <c r="LYS3201" s="14"/>
      <c r="LYT3201" s="14"/>
      <c r="LYU3201" s="14"/>
      <c r="LYV3201" s="14"/>
      <c r="LYW3201" s="14"/>
      <c r="LYX3201" s="14"/>
      <c r="LYY3201" s="14"/>
      <c r="LYZ3201" s="14"/>
      <c r="LZA3201" s="14"/>
      <c r="LZB3201" s="14"/>
      <c r="LZC3201" s="14"/>
      <c r="LZD3201" s="14"/>
      <c r="LZE3201" s="14"/>
      <c r="LZF3201" s="14"/>
      <c r="LZG3201" s="14"/>
      <c r="LZH3201" s="14"/>
      <c r="LZI3201" s="14"/>
      <c r="LZJ3201" s="14"/>
      <c r="LZK3201" s="14"/>
      <c r="LZL3201" s="14"/>
      <c r="LZM3201" s="14"/>
      <c r="LZN3201" s="14"/>
      <c r="LZO3201" s="14"/>
      <c r="LZP3201" s="14"/>
      <c r="LZQ3201" s="14"/>
      <c r="LZR3201" s="14"/>
      <c r="LZS3201" s="14"/>
      <c r="LZT3201" s="14"/>
      <c r="LZU3201" s="14"/>
      <c r="LZV3201" s="14"/>
      <c r="LZW3201" s="14"/>
      <c r="LZX3201" s="14"/>
      <c r="LZY3201" s="14"/>
      <c r="LZZ3201" s="14"/>
      <c r="MAA3201" s="14"/>
      <c r="MAB3201" s="14"/>
      <c r="MAC3201" s="14"/>
      <c r="MAD3201" s="14"/>
      <c r="MAE3201" s="14"/>
      <c r="MAF3201" s="14"/>
      <c r="MAG3201" s="14"/>
      <c r="MAH3201" s="14"/>
      <c r="MAI3201" s="14"/>
      <c r="MAJ3201" s="14"/>
      <c r="MAK3201" s="14"/>
      <c r="MAL3201" s="14"/>
      <c r="MAM3201" s="14"/>
      <c r="MAN3201" s="14"/>
      <c r="MAO3201" s="14"/>
      <c r="MAP3201" s="14"/>
      <c r="MAQ3201" s="14"/>
      <c r="MAR3201" s="14"/>
      <c r="MAS3201" s="14"/>
      <c r="MAT3201" s="14"/>
      <c r="MAU3201" s="14"/>
      <c r="MAV3201" s="14"/>
      <c r="MAW3201" s="14"/>
      <c r="MAX3201" s="14"/>
      <c r="MAY3201" s="14"/>
      <c r="MAZ3201" s="14"/>
      <c r="MBA3201" s="14"/>
      <c r="MBB3201" s="14"/>
      <c r="MBC3201" s="14"/>
      <c r="MBD3201" s="14"/>
      <c r="MBE3201" s="14"/>
      <c r="MBF3201" s="14"/>
      <c r="MBG3201" s="14"/>
      <c r="MBH3201" s="14"/>
      <c r="MBI3201" s="14"/>
      <c r="MBJ3201" s="14"/>
      <c r="MBK3201" s="14"/>
      <c r="MBL3201" s="14"/>
      <c r="MBM3201" s="14"/>
      <c r="MBN3201" s="14"/>
      <c r="MBO3201" s="14"/>
      <c r="MBP3201" s="14"/>
      <c r="MBQ3201" s="14"/>
      <c r="MBR3201" s="14"/>
      <c r="MBS3201" s="14"/>
      <c r="MBT3201" s="14"/>
      <c r="MBU3201" s="14"/>
      <c r="MBV3201" s="14"/>
      <c r="MBW3201" s="14"/>
      <c r="MBX3201" s="14"/>
      <c r="MBY3201" s="14"/>
      <c r="MBZ3201" s="14"/>
      <c r="MCA3201" s="14"/>
      <c r="MCB3201" s="14"/>
      <c r="MCC3201" s="14"/>
      <c r="MCD3201" s="14"/>
      <c r="MCE3201" s="14"/>
      <c r="MCF3201" s="14"/>
      <c r="MCG3201" s="14"/>
      <c r="MCH3201" s="14"/>
      <c r="MCI3201" s="14"/>
      <c r="MCJ3201" s="14"/>
      <c r="MCK3201" s="14"/>
      <c r="MCL3201" s="14"/>
      <c r="MCM3201" s="14"/>
      <c r="MCN3201" s="14"/>
      <c r="MCO3201" s="14"/>
      <c r="MCP3201" s="14"/>
      <c r="MCQ3201" s="14"/>
      <c r="MCR3201" s="14"/>
      <c r="MCS3201" s="14"/>
      <c r="MCT3201" s="14"/>
      <c r="MCU3201" s="14"/>
      <c r="MCV3201" s="14"/>
      <c r="MCW3201" s="14"/>
      <c r="MCX3201" s="14"/>
      <c r="MCY3201" s="14"/>
      <c r="MCZ3201" s="14"/>
      <c r="MDA3201" s="14"/>
      <c r="MDB3201" s="14"/>
      <c r="MDC3201" s="14"/>
      <c r="MDD3201" s="14"/>
      <c r="MDE3201" s="14"/>
      <c r="MDF3201" s="14"/>
      <c r="MDG3201" s="14"/>
      <c r="MDH3201" s="14"/>
      <c r="MDI3201" s="14"/>
      <c r="MDJ3201" s="14"/>
      <c r="MDK3201" s="14"/>
      <c r="MDL3201" s="14"/>
      <c r="MDM3201" s="14"/>
      <c r="MDN3201" s="14"/>
      <c r="MDO3201" s="14"/>
      <c r="MDP3201" s="14"/>
      <c r="MDQ3201" s="14"/>
      <c r="MDR3201" s="14"/>
      <c r="MDS3201" s="14"/>
      <c r="MDT3201" s="14"/>
      <c r="MDU3201" s="14"/>
      <c r="MDV3201" s="14"/>
      <c r="MDW3201" s="14"/>
      <c r="MDX3201" s="14"/>
      <c r="MDY3201" s="14"/>
      <c r="MDZ3201" s="14"/>
      <c r="MEA3201" s="14"/>
      <c r="MEB3201" s="14"/>
      <c r="MEC3201" s="14"/>
      <c r="MED3201" s="14"/>
      <c r="MEE3201" s="14"/>
      <c r="MEF3201" s="14"/>
      <c r="MEG3201" s="14"/>
      <c r="MEH3201" s="14"/>
      <c r="MEI3201" s="14"/>
      <c r="MEJ3201" s="14"/>
      <c r="MEK3201" s="14"/>
      <c r="MEL3201" s="14"/>
      <c r="MEM3201" s="14"/>
      <c r="MEN3201" s="14"/>
      <c r="MEO3201" s="14"/>
      <c r="MEP3201" s="14"/>
      <c r="MEQ3201" s="14"/>
      <c r="MER3201" s="14"/>
      <c r="MES3201" s="14"/>
      <c r="MET3201" s="14"/>
      <c r="MEU3201" s="14"/>
      <c r="MEV3201" s="14"/>
      <c r="MEW3201" s="14"/>
      <c r="MEX3201" s="14"/>
      <c r="MEY3201" s="14"/>
      <c r="MEZ3201" s="14"/>
      <c r="MFA3201" s="14"/>
      <c r="MFB3201" s="14"/>
      <c r="MFC3201" s="14"/>
      <c r="MFD3201" s="14"/>
      <c r="MFE3201" s="14"/>
      <c r="MFF3201" s="14"/>
      <c r="MFG3201" s="14"/>
      <c r="MFH3201" s="14"/>
      <c r="MFI3201" s="14"/>
      <c r="MFJ3201" s="14"/>
      <c r="MFK3201" s="14"/>
      <c r="MFL3201" s="14"/>
      <c r="MFM3201" s="14"/>
      <c r="MFN3201" s="14"/>
      <c r="MFO3201" s="14"/>
      <c r="MFP3201" s="14"/>
      <c r="MFQ3201" s="14"/>
      <c r="MFR3201" s="14"/>
      <c r="MFS3201" s="14"/>
      <c r="MFT3201" s="14"/>
      <c r="MFU3201" s="14"/>
      <c r="MFV3201" s="14"/>
      <c r="MFW3201" s="14"/>
      <c r="MFX3201" s="14"/>
      <c r="MFY3201" s="14"/>
      <c r="MFZ3201" s="14"/>
      <c r="MGA3201" s="14"/>
      <c r="MGB3201" s="14"/>
      <c r="MGC3201" s="14"/>
      <c r="MGD3201" s="14"/>
      <c r="MGE3201" s="14"/>
      <c r="MGF3201" s="14"/>
      <c r="MGG3201" s="14"/>
      <c r="MGH3201" s="14"/>
      <c r="MGI3201" s="14"/>
      <c r="MGJ3201" s="14"/>
      <c r="MGK3201" s="14"/>
      <c r="MGL3201" s="14"/>
      <c r="MGM3201" s="14"/>
      <c r="MGN3201" s="14"/>
      <c r="MGO3201" s="14"/>
      <c r="MGP3201" s="14"/>
      <c r="MGQ3201" s="14"/>
      <c r="MGR3201" s="14"/>
      <c r="MGS3201" s="14"/>
      <c r="MGT3201" s="14"/>
      <c r="MGU3201" s="14"/>
      <c r="MGV3201" s="14"/>
      <c r="MGW3201" s="14"/>
      <c r="MGX3201" s="14"/>
      <c r="MGY3201" s="14"/>
      <c r="MGZ3201" s="14"/>
      <c r="MHA3201" s="14"/>
      <c r="MHB3201" s="14"/>
      <c r="MHC3201" s="14"/>
      <c r="MHD3201" s="14"/>
      <c r="MHE3201" s="14"/>
      <c r="MHF3201" s="14"/>
      <c r="MHG3201" s="14"/>
      <c r="MHH3201" s="14"/>
      <c r="MHI3201" s="14"/>
      <c r="MHJ3201" s="14"/>
      <c r="MHK3201" s="14"/>
      <c r="MHL3201" s="14"/>
      <c r="MHM3201" s="14"/>
      <c r="MHN3201" s="14"/>
      <c r="MHO3201" s="14"/>
      <c r="MHP3201" s="14"/>
      <c r="MHQ3201" s="14"/>
      <c r="MHR3201" s="14"/>
      <c r="MHS3201" s="14"/>
      <c r="MHT3201" s="14"/>
      <c r="MHU3201" s="14"/>
      <c r="MHV3201" s="14"/>
      <c r="MHW3201" s="14"/>
      <c r="MHX3201" s="14"/>
      <c r="MHY3201" s="14"/>
      <c r="MHZ3201" s="14"/>
      <c r="MIA3201" s="14"/>
      <c r="MIB3201" s="14"/>
      <c r="MIC3201" s="14"/>
      <c r="MID3201" s="14"/>
      <c r="MIE3201" s="14"/>
      <c r="MIF3201" s="14"/>
      <c r="MIG3201" s="14"/>
      <c r="MIH3201" s="14"/>
      <c r="MII3201" s="14"/>
      <c r="MIJ3201" s="14"/>
      <c r="MIK3201" s="14"/>
      <c r="MIL3201" s="14"/>
      <c r="MIM3201" s="14"/>
      <c r="MIN3201" s="14"/>
      <c r="MIO3201" s="14"/>
      <c r="MIP3201" s="14"/>
      <c r="MIQ3201" s="14"/>
      <c r="MIR3201" s="14"/>
      <c r="MIS3201" s="14"/>
      <c r="MIT3201" s="14"/>
      <c r="MIU3201" s="14"/>
      <c r="MIV3201" s="14"/>
      <c r="MIW3201" s="14"/>
      <c r="MIX3201" s="14"/>
      <c r="MIY3201" s="14"/>
      <c r="MIZ3201" s="14"/>
      <c r="MJA3201" s="14"/>
      <c r="MJB3201" s="14"/>
      <c r="MJC3201" s="14"/>
      <c r="MJD3201" s="14"/>
      <c r="MJE3201" s="14"/>
      <c r="MJF3201" s="14"/>
      <c r="MJG3201" s="14"/>
      <c r="MJH3201" s="14"/>
      <c r="MJI3201" s="14"/>
      <c r="MJJ3201" s="14"/>
      <c r="MJK3201" s="14"/>
      <c r="MJL3201" s="14"/>
      <c r="MJM3201" s="14"/>
      <c r="MJN3201" s="14"/>
      <c r="MJO3201" s="14"/>
      <c r="MJP3201" s="14"/>
      <c r="MJQ3201" s="14"/>
      <c r="MJR3201" s="14"/>
      <c r="MJS3201" s="14"/>
      <c r="MJT3201" s="14"/>
      <c r="MJU3201" s="14"/>
      <c r="MJV3201" s="14"/>
      <c r="MJW3201" s="14"/>
      <c r="MJX3201" s="14"/>
      <c r="MJY3201" s="14"/>
      <c r="MJZ3201" s="14"/>
      <c r="MKA3201" s="14"/>
      <c r="MKB3201" s="14"/>
      <c r="MKC3201" s="14"/>
      <c r="MKD3201" s="14"/>
      <c r="MKE3201" s="14"/>
      <c r="MKF3201" s="14"/>
      <c r="MKG3201" s="14"/>
      <c r="MKH3201" s="14"/>
      <c r="MKI3201" s="14"/>
      <c r="MKJ3201" s="14"/>
      <c r="MKK3201" s="14"/>
      <c r="MKL3201" s="14"/>
      <c r="MKM3201" s="14"/>
      <c r="MKN3201" s="14"/>
      <c r="MKO3201" s="14"/>
      <c r="MKP3201" s="14"/>
      <c r="MKQ3201" s="14"/>
      <c r="MKR3201" s="14"/>
      <c r="MKS3201" s="14"/>
      <c r="MKT3201" s="14"/>
      <c r="MKU3201" s="14"/>
      <c r="MKV3201" s="14"/>
      <c r="MKW3201" s="14"/>
      <c r="MKX3201" s="14"/>
      <c r="MKY3201" s="14"/>
      <c r="MKZ3201" s="14"/>
      <c r="MLA3201" s="14"/>
      <c r="MLB3201" s="14"/>
      <c r="MLC3201" s="14"/>
      <c r="MLD3201" s="14"/>
      <c r="MLE3201" s="14"/>
      <c r="MLF3201" s="14"/>
      <c r="MLG3201" s="14"/>
      <c r="MLH3201" s="14"/>
      <c r="MLI3201" s="14"/>
      <c r="MLJ3201" s="14"/>
      <c r="MLK3201" s="14"/>
      <c r="MLL3201" s="14"/>
      <c r="MLM3201" s="14"/>
      <c r="MLN3201" s="14"/>
      <c r="MLO3201" s="14"/>
      <c r="MLP3201" s="14"/>
      <c r="MLQ3201" s="14"/>
      <c r="MLR3201" s="14"/>
      <c r="MLS3201" s="14"/>
      <c r="MLT3201" s="14"/>
      <c r="MLU3201" s="14"/>
      <c r="MLV3201" s="14"/>
      <c r="MLW3201" s="14"/>
      <c r="MLX3201" s="14"/>
      <c r="MLY3201" s="14"/>
      <c r="MLZ3201" s="14"/>
      <c r="MMA3201" s="14"/>
      <c r="MMB3201" s="14"/>
      <c r="MMC3201" s="14"/>
      <c r="MMD3201" s="14"/>
      <c r="MME3201" s="14"/>
      <c r="MMF3201" s="14"/>
      <c r="MMG3201" s="14"/>
      <c r="MMH3201" s="14"/>
      <c r="MMI3201" s="14"/>
      <c r="MMJ3201" s="14"/>
      <c r="MMK3201" s="14"/>
      <c r="MML3201" s="14"/>
      <c r="MMM3201" s="14"/>
      <c r="MMN3201" s="14"/>
      <c r="MMO3201" s="14"/>
      <c r="MMP3201" s="14"/>
      <c r="MMQ3201" s="14"/>
      <c r="MMR3201" s="14"/>
      <c r="MMS3201" s="14"/>
      <c r="MMT3201" s="14"/>
      <c r="MMU3201" s="14"/>
      <c r="MMV3201" s="14"/>
      <c r="MMW3201" s="14"/>
      <c r="MMX3201" s="14"/>
      <c r="MMY3201" s="14"/>
      <c r="MMZ3201" s="14"/>
      <c r="MNA3201" s="14"/>
      <c r="MNB3201" s="14"/>
      <c r="MNC3201" s="14"/>
      <c r="MND3201" s="14"/>
      <c r="MNE3201" s="14"/>
      <c r="MNF3201" s="14"/>
      <c r="MNG3201" s="14"/>
      <c r="MNH3201" s="14"/>
      <c r="MNI3201" s="14"/>
      <c r="MNJ3201" s="14"/>
      <c r="MNK3201" s="14"/>
      <c r="MNL3201" s="14"/>
      <c r="MNM3201" s="14"/>
      <c r="MNN3201" s="14"/>
      <c r="MNO3201" s="14"/>
      <c r="MNP3201" s="14"/>
      <c r="MNQ3201" s="14"/>
      <c r="MNR3201" s="14"/>
      <c r="MNS3201" s="14"/>
      <c r="MNT3201" s="14"/>
      <c r="MNU3201" s="14"/>
      <c r="MNV3201" s="14"/>
      <c r="MNW3201" s="14"/>
      <c r="MNX3201" s="14"/>
      <c r="MNY3201" s="14"/>
      <c r="MNZ3201" s="14"/>
      <c r="MOA3201" s="14"/>
      <c r="MOB3201" s="14"/>
      <c r="MOC3201" s="14"/>
      <c r="MOD3201" s="14"/>
      <c r="MOE3201" s="14"/>
      <c r="MOF3201" s="14"/>
      <c r="MOG3201" s="14"/>
      <c r="MOH3201" s="14"/>
      <c r="MOI3201" s="14"/>
      <c r="MOJ3201" s="14"/>
      <c r="MOK3201" s="14"/>
      <c r="MOL3201" s="14"/>
      <c r="MOM3201" s="14"/>
      <c r="MON3201" s="14"/>
      <c r="MOO3201" s="14"/>
      <c r="MOP3201" s="14"/>
      <c r="MOQ3201" s="14"/>
      <c r="MOR3201" s="14"/>
      <c r="MOS3201" s="14"/>
      <c r="MOT3201" s="14"/>
      <c r="MOU3201" s="14"/>
      <c r="MOV3201" s="14"/>
      <c r="MOW3201" s="14"/>
      <c r="MOX3201" s="14"/>
      <c r="MOY3201" s="14"/>
      <c r="MOZ3201" s="14"/>
      <c r="MPA3201" s="14"/>
      <c r="MPB3201" s="14"/>
      <c r="MPC3201" s="14"/>
      <c r="MPD3201" s="14"/>
      <c r="MPE3201" s="14"/>
      <c r="MPF3201" s="14"/>
      <c r="MPG3201" s="14"/>
      <c r="MPH3201" s="14"/>
      <c r="MPI3201" s="14"/>
      <c r="MPJ3201" s="14"/>
      <c r="MPK3201" s="14"/>
      <c r="MPL3201" s="14"/>
      <c r="MPM3201" s="14"/>
      <c r="MPN3201" s="14"/>
      <c r="MPO3201" s="14"/>
      <c r="MPP3201" s="14"/>
      <c r="MPQ3201" s="14"/>
      <c r="MPR3201" s="14"/>
      <c r="MPS3201" s="14"/>
      <c r="MPT3201" s="14"/>
      <c r="MPU3201" s="14"/>
      <c r="MPV3201" s="14"/>
      <c r="MPW3201" s="14"/>
      <c r="MPX3201" s="14"/>
      <c r="MPY3201" s="14"/>
      <c r="MPZ3201" s="14"/>
      <c r="MQA3201" s="14"/>
      <c r="MQB3201" s="14"/>
      <c r="MQC3201" s="14"/>
      <c r="MQD3201" s="14"/>
      <c r="MQE3201" s="14"/>
      <c r="MQF3201" s="14"/>
      <c r="MQG3201" s="14"/>
      <c r="MQH3201" s="14"/>
      <c r="MQI3201" s="14"/>
      <c r="MQJ3201" s="14"/>
      <c r="MQK3201" s="14"/>
      <c r="MQL3201" s="14"/>
      <c r="MQM3201" s="14"/>
      <c r="MQN3201" s="14"/>
      <c r="MQO3201" s="14"/>
      <c r="MQP3201" s="14"/>
      <c r="MQQ3201" s="14"/>
      <c r="MQR3201" s="14"/>
      <c r="MQS3201" s="14"/>
      <c r="MQT3201" s="14"/>
      <c r="MQU3201" s="14"/>
      <c r="MQV3201" s="14"/>
      <c r="MQW3201" s="14"/>
      <c r="MQX3201" s="14"/>
      <c r="MQY3201" s="14"/>
      <c r="MQZ3201" s="14"/>
      <c r="MRA3201" s="14"/>
      <c r="MRB3201" s="14"/>
      <c r="MRC3201" s="14"/>
      <c r="MRD3201" s="14"/>
      <c r="MRE3201" s="14"/>
      <c r="MRF3201" s="14"/>
      <c r="MRG3201" s="14"/>
      <c r="MRH3201" s="14"/>
      <c r="MRI3201" s="14"/>
      <c r="MRJ3201" s="14"/>
      <c r="MRK3201" s="14"/>
      <c r="MRL3201" s="14"/>
      <c r="MRM3201" s="14"/>
      <c r="MRN3201" s="14"/>
      <c r="MRO3201" s="14"/>
      <c r="MRP3201" s="14"/>
      <c r="MRQ3201" s="14"/>
      <c r="MRR3201" s="14"/>
      <c r="MRS3201" s="14"/>
      <c r="MRT3201" s="14"/>
      <c r="MRU3201" s="14"/>
      <c r="MRV3201" s="14"/>
      <c r="MRW3201" s="14"/>
      <c r="MRX3201" s="14"/>
      <c r="MRY3201" s="14"/>
      <c r="MRZ3201" s="14"/>
      <c r="MSA3201" s="14"/>
      <c r="MSB3201" s="14"/>
      <c r="MSC3201" s="14"/>
      <c r="MSD3201" s="14"/>
      <c r="MSE3201" s="14"/>
      <c r="MSF3201" s="14"/>
      <c r="MSG3201" s="14"/>
      <c r="MSH3201" s="14"/>
      <c r="MSI3201" s="14"/>
      <c r="MSJ3201" s="14"/>
      <c r="MSK3201" s="14"/>
      <c r="MSL3201" s="14"/>
      <c r="MSM3201" s="14"/>
      <c r="MSN3201" s="14"/>
      <c r="MSO3201" s="14"/>
      <c r="MSP3201" s="14"/>
      <c r="MSQ3201" s="14"/>
      <c r="MSR3201" s="14"/>
      <c r="MSS3201" s="14"/>
      <c r="MST3201" s="14"/>
      <c r="MSU3201" s="14"/>
      <c r="MSV3201" s="14"/>
      <c r="MSW3201" s="14"/>
      <c r="MSX3201" s="14"/>
      <c r="MSY3201" s="14"/>
      <c r="MSZ3201" s="14"/>
      <c r="MTA3201" s="14"/>
      <c r="MTB3201" s="14"/>
      <c r="MTC3201" s="14"/>
      <c r="MTD3201" s="14"/>
      <c r="MTE3201" s="14"/>
      <c r="MTF3201" s="14"/>
      <c r="MTG3201" s="14"/>
      <c r="MTH3201" s="14"/>
      <c r="MTI3201" s="14"/>
      <c r="MTJ3201" s="14"/>
      <c r="MTK3201" s="14"/>
      <c r="MTL3201" s="14"/>
      <c r="MTM3201" s="14"/>
      <c r="MTN3201" s="14"/>
      <c r="MTO3201" s="14"/>
      <c r="MTP3201" s="14"/>
      <c r="MTQ3201" s="14"/>
      <c r="MTR3201" s="14"/>
      <c r="MTS3201" s="14"/>
      <c r="MTT3201" s="14"/>
      <c r="MTU3201" s="14"/>
      <c r="MTV3201" s="14"/>
      <c r="MTW3201" s="14"/>
      <c r="MTX3201" s="14"/>
      <c r="MTY3201" s="14"/>
      <c r="MTZ3201" s="14"/>
      <c r="MUA3201" s="14"/>
      <c r="MUB3201" s="14"/>
      <c r="MUC3201" s="14"/>
      <c r="MUD3201" s="14"/>
      <c r="MUE3201" s="14"/>
      <c r="MUF3201" s="14"/>
      <c r="MUG3201" s="14"/>
      <c r="MUH3201" s="14"/>
      <c r="MUI3201" s="14"/>
      <c r="MUJ3201" s="14"/>
      <c r="MUK3201" s="14"/>
      <c r="MUL3201" s="14"/>
      <c r="MUM3201" s="14"/>
      <c r="MUN3201" s="14"/>
      <c r="MUO3201" s="14"/>
      <c r="MUP3201" s="14"/>
      <c r="MUQ3201" s="14"/>
      <c r="MUR3201" s="14"/>
      <c r="MUS3201" s="14"/>
      <c r="MUT3201" s="14"/>
      <c r="MUU3201" s="14"/>
      <c r="MUV3201" s="14"/>
      <c r="MUW3201" s="14"/>
      <c r="MUX3201" s="14"/>
      <c r="MUY3201" s="14"/>
      <c r="MUZ3201" s="14"/>
      <c r="MVA3201" s="14"/>
      <c r="MVB3201" s="14"/>
      <c r="MVC3201" s="14"/>
      <c r="MVD3201" s="14"/>
      <c r="MVE3201" s="14"/>
      <c r="MVF3201" s="14"/>
      <c r="MVG3201" s="14"/>
      <c r="MVH3201" s="14"/>
      <c r="MVI3201" s="14"/>
      <c r="MVJ3201" s="14"/>
      <c r="MVK3201" s="14"/>
      <c r="MVL3201" s="14"/>
      <c r="MVM3201" s="14"/>
      <c r="MVN3201" s="14"/>
      <c r="MVO3201" s="14"/>
      <c r="MVP3201" s="14"/>
      <c r="MVQ3201" s="14"/>
      <c r="MVR3201" s="14"/>
      <c r="MVS3201" s="14"/>
      <c r="MVT3201" s="14"/>
      <c r="MVU3201" s="14"/>
      <c r="MVV3201" s="14"/>
      <c r="MVW3201" s="14"/>
      <c r="MVX3201" s="14"/>
      <c r="MVY3201" s="14"/>
      <c r="MVZ3201" s="14"/>
      <c r="MWA3201" s="14"/>
      <c r="MWB3201" s="14"/>
      <c r="MWC3201" s="14"/>
      <c r="MWD3201" s="14"/>
      <c r="MWE3201" s="14"/>
      <c r="MWF3201" s="14"/>
      <c r="MWG3201" s="14"/>
      <c r="MWH3201" s="14"/>
      <c r="MWI3201" s="14"/>
      <c r="MWJ3201" s="14"/>
      <c r="MWK3201" s="14"/>
      <c r="MWL3201" s="14"/>
      <c r="MWM3201" s="14"/>
      <c r="MWN3201" s="14"/>
      <c r="MWO3201" s="14"/>
      <c r="MWP3201" s="14"/>
      <c r="MWQ3201" s="14"/>
      <c r="MWR3201" s="14"/>
      <c r="MWS3201" s="14"/>
      <c r="MWT3201" s="14"/>
      <c r="MWU3201" s="14"/>
      <c r="MWV3201" s="14"/>
      <c r="MWW3201" s="14"/>
      <c r="MWX3201" s="14"/>
      <c r="MWY3201" s="14"/>
      <c r="MWZ3201" s="14"/>
      <c r="MXA3201" s="14"/>
      <c r="MXB3201" s="14"/>
      <c r="MXC3201" s="14"/>
      <c r="MXD3201" s="14"/>
      <c r="MXE3201" s="14"/>
      <c r="MXF3201" s="14"/>
      <c r="MXG3201" s="14"/>
      <c r="MXH3201" s="14"/>
      <c r="MXI3201" s="14"/>
      <c r="MXJ3201" s="14"/>
      <c r="MXK3201" s="14"/>
      <c r="MXL3201" s="14"/>
      <c r="MXM3201" s="14"/>
      <c r="MXN3201" s="14"/>
      <c r="MXO3201" s="14"/>
      <c r="MXP3201" s="14"/>
      <c r="MXQ3201" s="14"/>
      <c r="MXR3201" s="14"/>
      <c r="MXS3201" s="14"/>
      <c r="MXT3201" s="14"/>
      <c r="MXU3201" s="14"/>
      <c r="MXV3201" s="14"/>
      <c r="MXW3201" s="14"/>
      <c r="MXX3201" s="14"/>
      <c r="MXY3201" s="14"/>
      <c r="MXZ3201" s="14"/>
      <c r="MYA3201" s="14"/>
      <c r="MYB3201" s="14"/>
      <c r="MYC3201" s="14"/>
      <c r="MYD3201" s="14"/>
      <c r="MYE3201" s="14"/>
      <c r="MYF3201" s="14"/>
      <c r="MYG3201" s="14"/>
      <c r="MYH3201" s="14"/>
      <c r="MYI3201" s="14"/>
      <c r="MYJ3201" s="14"/>
      <c r="MYK3201" s="14"/>
      <c r="MYL3201" s="14"/>
      <c r="MYM3201" s="14"/>
      <c r="MYN3201" s="14"/>
      <c r="MYO3201" s="14"/>
      <c r="MYP3201" s="14"/>
      <c r="MYQ3201" s="14"/>
      <c r="MYR3201" s="14"/>
      <c r="MYS3201" s="14"/>
      <c r="MYT3201" s="14"/>
      <c r="MYU3201" s="14"/>
      <c r="MYV3201" s="14"/>
      <c r="MYW3201" s="14"/>
      <c r="MYX3201" s="14"/>
      <c r="MYY3201" s="14"/>
      <c r="MYZ3201" s="14"/>
      <c r="MZA3201" s="14"/>
      <c r="MZB3201" s="14"/>
      <c r="MZC3201" s="14"/>
      <c r="MZD3201" s="14"/>
      <c r="MZE3201" s="14"/>
      <c r="MZF3201" s="14"/>
      <c r="MZG3201" s="14"/>
      <c r="MZH3201" s="14"/>
      <c r="MZI3201" s="14"/>
      <c r="MZJ3201" s="14"/>
      <c r="MZK3201" s="14"/>
      <c r="MZL3201" s="14"/>
      <c r="MZM3201" s="14"/>
      <c r="MZN3201" s="14"/>
      <c r="MZO3201" s="14"/>
      <c r="MZP3201" s="14"/>
      <c r="MZQ3201" s="14"/>
      <c r="MZR3201" s="14"/>
      <c r="MZS3201" s="14"/>
      <c r="MZT3201" s="14"/>
      <c r="MZU3201" s="14"/>
      <c r="MZV3201" s="14"/>
      <c r="MZW3201" s="14"/>
      <c r="MZX3201" s="14"/>
      <c r="MZY3201" s="14"/>
      <c r="MZZ3201" s="14"/>
      <c r="NAA3201" s="14"/>
      <c r="NAB3201" s="14"/>
      <c r="NAC3201" s="14"/>
      <c r="NAD3201" s="14"/>
      <c r="NAE3201" s="14"/>
      <c r="NAF3201" s="14"/>
      <c r="NAG3201" s="14"/>
      <c r="NAH3201" s="14"/>
      <c r="NAI3201" s="14"/>
      <c r="NAJ3201" s="14"/>
      <c r="NAK3201" s="14"/>
      <c r="NAL3201" s="14"/>
      <c r="NAM3201" s="14"/>
      <c r="NAN3201" s="14"/>
      <c r="NAO3201" s="14"/>
      <c r="NAP3201" s="14"/>
      <c r="NAQ3201" s="14"/>
      <c r="NAR3201" s="14"/>
      <c r="NAS3201" s="14"/>
      <c r="NAT3201" s="14"/>
      <c r="NAU3201" s="14"/>
      <c r="NAV3201" s="14"/>
      <c r="NAW3201" s="14"/>
      <c r="NAX3201" s="14"/>
      <c r="NAY3201" s="14"/>
      <c r="NAZ3201" s="14"/>
      <c r="NBA3201" s="14"/>
      <c r="NBB3201" s="14"/>
      <c r="NBC3201" s="14"/>
      <c r="NBD3201" s="14"/>
      <c r="NBE3201" s="14"/>
      <c r="NBF3201" s="14"/>
      <c r="NBG3201" s="14"/>
      <c r="NBH3201" s="14"/>
      <c r="NBI3201" s="14"/>
      <c r="NBJ3201" s="14"/>
      <c r="NBK3201" s="14"/>
      <c r="NBL3201" s="14"/>
      <c r="NBM3201" s="14"/>
      <c r="NBN3201" s="14"/>
      <c r="NBO3201" s="14"/>
      <c r="NBP3201" s="14"/>
      <c r="NBQ3201" s="14"/>
      <c r="NBR3201" s="14"/>
      <c r="NBS3201" s="14"/>
      <c r="NBT3201" s="14"/>
      <c r="NBU3201" s="14"/>
      <c r="NBV3201" s="14"/>
      <c r="NBW3201" s="14"/>
      <c r="NBX3201" s="14"/>
      <c r="NBY3201" s="14"/>
      <c r="NBZ3201" s="14"/>
      <c r="NCA3201" s="14"/>
      <c r="NCB3201" s="14"/>
      <c r="NCC3201" s="14"/>
      <c r="NCD3201" s="14"/>
      <c r="NCE3201" s="14"/>
      <c r="NCF3201" s="14"/>
      <c r="NCG3201" s="14"/>
      <c r="NCH3201" s="14"/>
      <c r="NCI3201" s="14"/>
      <c r="NCJ3201" s="14"/>
      <c r="NCK3201" s="14"/>
      <c r="NCL3201" s="14"/>
      <c r="NCM3201" s="14"/>
      <c r="NCN3201" s="14"/>
      <c r="NCO3201" s="14"/>
      <c r="NCP3201" s="14"/>
      <c r="NCQ3201" s="14"/>
      <c r="NCR3201" s="14"/>
      <c r="NCS3201" s="14"/>
      <c r="NCT3201" s="14"/>
      <c r="NCU3201" s="14"/>
      <c r="NCV3201" s="14"/>
      <c r="NCW3201" s="14"/>
      <c r="NCX3201" s="14"/>
      <c r="NCY3201" s="14"/>
      <c r="NCZ3201" s="14"/>
      <c r="NDA3201" s="14"/>
      <c r="NDB3201" s="14"/>
      <c r="NDC3201" s="14"/>
      <c r="NDD3201" s="14"/>
      <c r="NDE3201" s="14"/>
      <c r="NDF3201" s="14"/>
      <c r="NDG3201" s="14"/>
      <c r="NDH3201" s="14"/>
      <c r="NDI3201" s="14"/>
      <c r="NDJ3201" s="14"/>
      <c r="NDK3201" s="14"/>
      <c r="NDL3201" s="14"/>
      <c r="NDM3201" s="14"/>
      <c r="NDN3201" s="14"/>
      <c r="NDO3201" s="14"/>
      <c r="NDP3201" s="14"/>
      <c r="NDQ3201" s="14"/>
      <c r="NDR3201" s="14"/>
      <c r="NDS3201" s="14"/>
      <c r="NDT3201" s="14"/>
      <c r="NDU3201" s="14"/>
      <c r="NDV3201" s="14"/>
      <c r="NDW3201" s="14"/>
      <c r="NDX3201" s="14"/>
      <c r="NDY3201" s="14"/>
      <c r="NDZ3201" s="14"/>
      <c r="NEA3201" s="14"/>
      <c r="NEB3201" s="14"/>
      <c r="NEC3201" s="14"/>
      <c r="NED3201" s="14"/>
      <c r="NEE3201" s="14"/>
      <c r="NEF3201" s="14"/>
      <c r="NEG3201" s="14"/>
      <c r="NEH3201" s="14"/>
      <c r="NEI3201" s="14"/>
      <c r="NEJ3201" s="14"/>
      <c r="NEK3201" s="14"/>
      <c r="NEL3201" s="14"/>
      <c r="NEM3201" s="14"/>
      <c r="NEN3201" s="14"/>
      <c r="NEO3201" s="14"/>
      <c r="NEP3201" s="14"/>
      <c r="NEQ3201" s="14"/>
      <c r="NER3201" s="14"/>
      <c r="NES3201" s="14"/>
      <c r="NET3201" s="14"/>
      <c r="NEU3201" s="14"/>
      <c r="NEV3201" s="14"/>
      <c r="NEW3201" s="14"/>
      <c r="NEX3201" s="14"/>
      <c r="NEY3201" s="14"/>
      <c r="NEZ3201" s="14"/>
      <c r="NFA3201" s="14"/>
      <c r="NFB3201" s="14"/>
      <c r="NFC3201" s="14"/>
      <c r="NFD3201" s="14"/>
      <c r="NFE3201" s="14"/>
      <c r="NFF3201" s="14"/>
      <c r="NFG3201" s="14"/>
      <c r="NFH3201" s="14"/>
      <c r="NFI3201" s="14"/>
      <c r="NFJ3201" s="14"/>
      <c r="NFK3201" s="14"/>
      <c r="NFL3201" s="14"/>
      <c r="NFM3201" s="14"/>
      <c r="NFN3201" s="14"/>
      <c r="NFO3201" s="14"/>
      <c r="NFP3201" s="14"/>
      <c r="NFQ3201" s="14"/>
      <c r="NFR3201" s="14"/>
      <c r="NFS3201" s="14"/>
      <c r="NFT3201" s="14"/>
      <c r="NFU3201" s="14"/>
      <c r="NFV3201" s="14"/>
      <c r="NFW3201" s="14"/>
      <c r="NFX3201" s="14"/>
      <c r="NFY3201" s="14"/>
      <c r="NFZ3201" s="14"/>
      <c r="NGA3201" s="14"/>
      <c r="NGB3201" s="14"/>
      <c r="NGC3201" s="14"/>
      <c r="NGD3201" s="14"/>
      <c r="NGE3201" s="14"/>
      <c r="NGF3201" s="14"/>
      <c r="NGG3201" s="14"/>
      <c r="NGH3201" s="14"/>
      <c r="NGI3201" s="14"/>
      <c r="NGJ3201" s="14"/>
      <c r="NGK3201" s="14"/>
      <c r="NGL3201" s="14"/>
      <c r="NGM3201" s="14"/>
      <c r="NGN3201" s="14"/>
      <c r="NGO3201" s="14"/>
      <c r="NGP3201" s="14"/>
      <c r="NGQ3201" s="14"/>
      <c r="NGR3201" s="14"/>
      <c r="NGS3201" s="14"/>
      <c r="NGT3201" s="14"/>
      <c r="NGU3201" s="14"/>
      <c r="NGV3201" s="14"/>
      <c r="NGW3201" s="14"/>
      <c r="NGX3201" s="14"/>
      <c r="NGY3201" s="14"/>
      <c r="NGZ3201" s="14"/>
      <c r="NHA3201" s="14"/>
      <c r="NHB3201" s="14"/>
      <c r="NHC3201" s="14"/>
      <c r="NHD3201" s="14"/>
      <c r="NHE3201" s="14"/>
      <c r="NHF3201" s="14"/>
      <c r="NHG3201" s="14"/>
      <c r="NHH3201" s="14"/>
      <c r="NHI3201" s="14"/>
      <c r="NHJ3201" s="14"/>
      <c r="NHK3201" s="14"/>
      <c r="NHL3201" s="14"/>
      <c r="NHM3201" s="14"/>
      <c r="NHN3201" s="14"/>
      <c r="NHO3201" s="14"/>
      <c r="NHP3201" s="14"/>
      <c r="NHQ3201" s="14"/>
      <c r="NHR3201" s="14"/>
      <c r="NHS3201" s="14"/>
      <c r="NHT3201" s="14"/>
      <c r="NHU3201" s="14"/>
      <c r="NHV3201" s="14"/>
      <c r="NHW3201" s="14"/>
      <c r="NHX3201" s="14"/>
      <c r="NHY3201" s="14"/>
      <c r="NHZ3201" s="14"/>
      <c r="NIA3201" s="14"/>
      <c r="NIB3201" s="14"/>
      <c r="NIC3201" s="14"/>
      <c r="NID3201" s="14"/>
      <c r="NIE3201" s="14"/>
      <c r="NIF3201" s="14"/>
      <c r="NIG3201" s="14"/>
      <c r="NIH3201" s="14"/>
      <c r="NII3201" s="14"/>
      <c r="NIJ3201" s="14"/>
      <c r="NIK3201" s="14"/>
      <c r="NIL3201" s="14"/>
      <c r="NIM3201" s="14"/>
      <c r="NIN3201" s="14"/>
      <c r="NIO3201" s="14"/>
      <c r="NIP3201" s="14"/>
      <c r="NIQ3201" s="14"/>
      <c r="NIR3201" s="14"/>
      <c r="NIS3201" s="14"/>
      <c r="NIT3201" s="14"/>
      <c r="NIU3201" s="14"/>
      <c r="NIV3201" s="14"/>
      <c r="NIW3201" s="14"/>
      <c r="NIX3201" s="14"/>
      <c r="NIY3201" s="14"/>
      <c r="NIZ3201" s="14"/>
      <c r="NJA3201" s="14"/>
      <c r="NJB3201" s="14"/>
      <c r="NJC3201" s="14"/>
      <c r="NJD3201" s="14"/>
      <c r="NJE3201" s="14"/>
      <c r="NJF3201" s="14"/>
      <c r="NJG3201" s="14"/>
      <c r="NJH3201" s="14"/>
      <c r="NJI3201" s="14"/>
      <c r="NJJ3201" s="14"/>
      <c r="NJK3201" s="14"/>
      <c r="NJL3201" s="14"/>
      <c r="NJM3201" s="14"/>
      <c r="NJN3201" s="14"/>
      <c r="NJO3201" s="14"/>
      <c r="NJP3201" s="14"/>
      <c r="NJQ3201" s="14"/>
      <c r="NJR3201" s="14"/>
      <c r="NJS3201" s="14"/>
      <c r="NJT3201" s="14"/>
      <c r="NJU3201" s="14"/>
      <c r="NJV3201" s="14"/>
      <c r="NJW3201" s="14"/>
      <c r="NJX3201" s="14"/>
      <c r="NJY3201" s="14"/>
      <c r="NJZ3201" s="14"/>
      <c r="NKA3201" s="14"/>
      <c r="NKB3201" s="14"/>
      <c r="NKC3201" s="14"/>
      <c r="NKD3201" s="14"/>
      <c r="NKE3201" s="14"/>
      <c r="NKF3201" s="14"/>
      <c r="NKG3201" s="14"/>
      <c r="NKH3201" s="14"/>
      <c r="NKI3201" s="14"/>
      <c r="NKJ3201" s="14"/>
      <c r="NKK3201" s="14"/>
      <c r="NKL3201" s="14"/>
      <c r="NKM3201" s="14"/>
      <c r="NKN3201" s="14"/>
      <c r="NKO3201" s="14"/>
      <c r="NKP3201" s="14"/>
      <c r="NKQ3201" s="14"/>
      <c r="NKR3201" s="14"/>
      <c r="NKS3201" s="14"/>
      <c r="NKT3201" s="14"/>
      <c r="NKU3201" s="14"/>
      <c r="NKV3201" s="14"/>
      <c r="NKW3201" s="14"/>
      <c r="NKX3201" s="14"/>
      <c r="NKY3201" s="14"/>
      <c r="NKZ3201" s="14"/>
      <c r="NLA3201" s="14"/>
      <c r="NLB3201" s="14"/>
      <c r="NLC3201" s="14"/>
      <c r="NLD3201" s="14"/>
      <c r="NLE3201" s="14"/>
      <c r="NLF3201" s="14"/>
      <c r="NLG3201" s="14"/>
      <c r="NLH3201" s="14"/>
      <c r="NLI3201" s="14"/>
      <c r="NLJ3201" s="14"/>
      <c r="NLK3201" s="14"/>
      <c r="NLL3201" s="14"/>
      <c r="NLM3201" s="14"/>
      <c r="NLN3201" s="14"/>
      <c r="NLO3201" s="14"/>
      <c r="NLP3201" s="14"/>
      <c r="NLQ3201" s="14"/>
      <c r="NLR3201" s="14"/>
      <c r="NLS3201" s="14"/>
      <c r="NLT3201" s="14"/>
      <c r="NLU3201" s="14"/>
      <c r="NLV3201" s="14"/>
      <c r="NLW3201" s="14"/>
      <c r="NLX3201" s="14"/>
      <c r="NLY3201" s="14"/>
      <c r="NLZ3201" s="14"/>
      <c r="NMA3201" s="14"/>
      <c r="NMB3201" s="14"/>
      <c r="NMC3201" s="14"/>
      <c r="NMD3201" s="14"/>
      <c r="NME3201" s="14"/>
      <c r="NMF3201" s="14"/>
      <c r="NMG3201" s="14"/>
      <c r="NMH3201" s="14"/>
      <c r="NMI3201" s="14"/>
      <c r="NMJ3201" s="14"/>
      <c r="NMK3201" s="14"/>
      <c r="NML3201" s="14"/>
      <c r="NMM3201" s="14"/>
      <c r="NMN3201" s="14"/>
      <c r="NMO3201" s="14"/>
      <c r="NMP3201" s="14"/>
      <c r="NMQ3201" s="14"/>
      <c r="NMR3201" s="14"/>
      <c r="NMS3201" s="14"/>
      <c r="NMT3201" s="14"/>
      <c r="NMU3201" s="14"/>
      <c r="NMV3201" s="14"/>
      <c r="NMW3201" s="14"/>
      <c r="NMX3201" s="14"/>
      <c r="NMY3201" s="14"/>
      <c r="NMZ3201" s="14"/>
      <c r="NNA3201" s="14"/>
      <c r="NNB3201" s="14"/>
      <c r="NNC3201" s="14"/>
      <c r="NND3201" s="14"/>
      <c r="NNE3201" s="14"/>
      <c r="NNF3201" s="14"/>
      <c r="NNG3201" s="14"/>
      <c r="NNH3201" s="14"/>
      <c r="NNI3201" s="14"/>
      <c r="NNJ3201" s="14"/>
      <c r="NNK3201" s="14"/>
      <c r="NNL3201" s="14"/>
      <c r="NNM3201" s="14"/>
      <c r="NNN3201" s="14"/>
      <c r="NNO3201" s="14"/>
      <c r="NNP3201" s="14"/>
      <c r="NNQ3201" s="14"/>
      <c r="NNR3201" s="14"/>
      <c r="NNS3201" s="14"/>
      <c r="NNT3201" s="14"/>
      <c r="NNU3201" s="14"/>
      <c r="NNV3201" s="14"/>
      <c r="NNW3201" s="14"/>
      <c r="NNX3201" s="14"/>
      <c r="NNY3201" s="14"/>
      <c r="NNZ3201" s="14"/>
      <c r="NOA3201" s="14"/>
      <c r="NOB3201" s="14"/>
      <c r="NOC3201" s="14"/>
      <c r="NOD3201" s="14"/>
      <c r="NOE3201" s="14"/>
      <c r="NOF3201" s="14"/>
      <c r="NOG3201" s="14"/>
      <c r="NOH3201" s="14"/>
      <c r="NOI3201" s="14"/>
      <c r="NOJ3201" s="14"/>
      <c r="NOK3201" s="14"/>
      <c r="NOL3201" s="14"/>
      <c r="NOM3201" s="14"/>
      <c r="NON3201" s="14"/>
      <c r="NOO3201" s="14"/>
      <c r="NOP3201" s="14"/>
      <c r="NOQ3201" s="14"/>
      <c r="NOR3201" s="14"/>
      <c r="NOS3201" s="14"/>
      <c r="NOT3201" s="14"/>
      <c r="NOU3201" s="14"/>
      <c r="NOV3201" s="14"/>
      <c r="NOW3201" s="14"/>
      <c r="NOX3201" s="14"/>
      <c r="NOY3201" s="14"/>
      <c r="NOZ3201" s="14"/>
      <c r="NPA3201" s="14"/>
      <c r="NPB3201" s="14"/>
      <c r="NPC3201" s="14"/>
      <c r="NPD3201" s="14"/>
      <c r="NPE3201" s="14"/>
      <c r="NPF3201" s="14"/>
      <c r="NPG3201" s="14"/>
      <c r="NPH3201" s="14"/>
      <c r="NPI3201" s="14"/>
      <c r="NPJ3201" s="14"/>
      <c r="NPK3201" s="14"/>
      <c r="NPL3201" s="14"/>
      <c r="NPM3201" s="14"/>
      <c r="NPN3201" s="14"/>
      <c r="NPO3201" s="14"/>
      <c r="NPP3201" s="14"/>
      <c r="NPQ3201" s="14"/>
      <c r="NPR3201" s="14"/>
      <c r="NPS3201" s="14"/>
      <c r="NPT3201" s="14"/>
      <c r="NPU3201" s="14"/>
      <c r="NPV3201" s="14"/>
      <c r="NPW3201" s="14"/>
      <c r="NPX3201" s="14"/>
      <c r="NPY3201" s="14"/>
      <c r="NPZ3201" s="14"/>
      <c r="NQA3201" s="14"/>
      <c r="NQB3201" s="14"/>
      <c r="NQC3201" s="14"/>
      <c r="NQD3201" s="14"/>
      <c r="NQE3201" s="14"/>
      <c r="NQF3201" s="14"/>
      <c r="NQG3201" s="14"/>
      <c r="NQH3201" s="14"/>
      <c r="NQI3201" s="14"/>
      <c r="NQJ3201" s="14"/>
      <c r="NQK3201" s="14"/>
      <c r="NQL3201" s="14"/>
      <c r="NQM3201" s="14"/>
      <c r="NQN3201" s="14"/>
      <c r="NQO3201" s="14"/>
      <c r="NQP3201" s="14"/>
      <c r="NQQ3201" s="14"/>
      <c r="NQR3201" s="14"/>
      <c r="NQS3201" s="14"/>
      <c r="NQT3201" s="14"/>
      <c r="NQU3201" s="14"/>
      <c r="NQV3201" s="14"/>
      <c r="NQW3201" s="14"/>
      <c r="NQX3201" s="14"/>
      <c r="NQY3201" s="14"/>
      <c r="NQZ3201" s="14"/>
      <c r="NRA3201" s="14"/>
      <c r="NRB3201" s="14"/>
      <c r="NRC3201" s="14"/>
      <c r="NRD3201" s="14"/>
      <c r="NRE3201" s="14"/>
      <c r="NRF3201" s="14"/>
      <c r="NRG3201" s="14"/>
      <c r="NRH3201" s="14"/>
      <c r="NRI3201" s="14"/>
      <c r="NRJ3201" s="14"/>
      <c r="NRK3201" s="14"/>
      <c r="NRL3201" s="14"/>
      <c r="NRM3201" s="14"/>
      <c r="NRN3201" s="14"/>
      <c r="NRO3201" s="14"/>
      <c r="NRP3201" s="14"/>
      <c r="NRQ3201" s="14"/>
      <c r="NRR3201" s="14"/>
      <c r="NRS3201" s="14"/>
      <c r="NRT3201" s="14"/>
      <c r="NRU3201" s="14"/>
      <c r="NRV3201" s="14"/>
      <c r="NRW3201" s="14"/>
      <c r="NRX3201" s="14"/>
      <c r="NRY3201" s="14"/>
      <c r="NRZ3201" s="14"/>
      <c r="NSA3201" s="14"/>
      <c r="NSB3201" s="14"/>
      <c r="NSC3201" s="14"/>
      <c r="NSD3201" s="14"/>
      <c r="NSE3201" s="14"/>
      <c r="NSF3201" s="14"/>
      <c r="NSG3201" s="14"/>
      <c r="NSH3201" s="14"/>
      <c r="NSI3201" s="14"/>
      <c r="NSJ3201" s="14"/>
      <c r="NSK3201" s="14"/>
      <c r="NSL3201" s="14"/>
      <c r="NSM3201" s="14"/>
      <c r="NSN3201" s="14"/>
      <c r="NSO3201" s="14"/>
      <c r="NSP3201" s="14"/>
      <c r="NSQ3201" s="14"/>
      <c r="NSR3201" s="14"/>
      <c r="NSS3201" s="14"/>
      <c r="NST3201" s="14"/>
      <c r="NSU3201" s="14"/>
      <c r="NSV3201" s="14"/>
      <c r="NSW3201" s="14"/>
      <c r="NSX3201" s="14"/>
      <c r="NSY3201" s="14"/>
      <c r="NSZ3201" s="14"/>
      <c r="NTA3201" s="14"/>
      <c r="NTB3201" s="14"/>
      <c r="NTC3201" s="14"/>
      <c r="NTD3201" s="14"/>
      <c r="NTE3201" s="14"/>
      <c r="NTF3201" s="14"/>
      <c r="NTG3201" s="14"/>
      <c r="NTH3201" s="14"/>
      <c r="NTI3201" s="14"/>
      <c r="NTJ3201" s="14"/>
      <c r="NTK3201" s="14"/>
      <c r="NTL3201" s="14"/>
      <c r="NTM3201" s="14"/>
      <c r="NTN3201" s="14"/>
      <c r="NTO3201" s="14"/>
      <c r="NTP3201" s="14"/>
      <c r="NTQ3201" s="14"/>
      <c r="NTR3201" s="14"/>
      <c r="NTS3201" s="14"/>
      <c r="NTT3201" s="14"/>
      <c r="NTU3201" s="14"/>
      <c r="NTV3201" s="14"/>
      <c r="NTW3201" s="14"/>
      <c r="NTX3201" s="14"/>
      <c r="NTY3201" s="14"/>
      <c r="NTZ3201" s="14"/>
      <c r="NUA3201" s="14"/>
      <c r="NUB3201" s="14"/>
      <c r="NUC3201" s="14"/>
      <c r="NUD3201" s="14"/>
      <c r="NUE3201" s="14"/>
      <c r="NUF3201" s="14"/>
      <c r="NUG3201" s="14"/>
      <c r="NUH3201" s="14"/>
      <c r="NUI3201" s="14"/>
      <c r="NUJ3201" s="14"/>
      <c r="NUK3201" s="14"/>
      <c r="NUL3201" s="14"/>
      <c r="NUM3201" s="14"/>
      <c r="NUN3201" s="14"/>
      <c r="NUO3201" s="14"/>
      <c r="NUP3201" s="14"/>
      <c r="NUQ3201" s="14"/>
      <c r="NUR3201" s="14"/>
      <c r="NUS3201" s="14"/>
      <c r="NUT3201" s="14"/>
      <c r="NUU3201" s="14"/>
      <c r="NUV3201" s="14"/>
      <c r="NUW3201" s="14"/>
      <c r="NUX3201" s="14"/>
      <c r="NUY3201" s="14"/>
      <c r="NUZ3201" s="14"/>
      <c r="NVA3201" s="14"/>
      <c r="NVB3201" s="14"/>
      <c r="NVC3201" s="14"/>
      <c r="NVD3201" s="14"/>
      <c r="NVE3201" s="14"/>
      <c r="NVF3201" s="14"/>
      <c r="NVG3201" s="14"/>
      <c r="NVH3201" s="14"/>
      <c r="NVI3201" s="14"/>
      <c r="NVJ3201" s="14"/>
      <c r="NVK3201" s="14"/>
      <c r="NVL3201" s="14"/>
      <c r="NVM3201" s="14"/>
      <c r="NVN3201" s="14"/>
      <c r="NVO3201" s="14"/>
      <c r="NVP3201" s="14"/>
      <c r="NVQ3201" s="14"/>
      <c r="NVR3201" s="14"/>
      <c r="NVS3201" s="14"/>
      <c r="NVT3201" s="14"/>
      <c r="NVU3201" s="14"/>
      <c r="NVV3201" s="14"/>
      <c r="NVW3201" s="14"/>
      <c r="NVX3201" s="14"/>
      <c r="NVY3201" s="14"/>
      <c r="NVZ3201" s="14"/>
      <c r="NWA3201" s="14"/>
      <c r="NWB3201" s="14"/>
      <c r="NWC3201" s="14"/>
      <c r="NWD3201" s="14"/>
      <c r="NWE3201" s="14"/>
      <c r="NWF3201" s="14"/>
      <c r="NWG3201" s="14"/>
      <c r="NWH3201" s="14"/>
      <c r="NWI3201" s="14"/>
      <c r="NWJ3201" s="14"/>
      <c r="NWK3201" s="14"/>
      <c r="NWL3201" s="14"/>
      <c r="NWM3201" s="14"/>
      <c r="NWN3201" s="14"/>
      <c r="NWO3201" s="14"/>
      <c r="NWP3201" s="14"/>
      <c r="NWQ3201" s="14"/>
      <c r="NWR3201" s="14"/>
      <c r="NWS3201" s="14"/>
      <c r="NWT3201" s="14"/>
      <c r="NWU3201" s="14"/>
      <c r="NWV3201" s="14"/>
      <c r="NWW3201" s="14"/>
      <c r="NWX3201" s="14"/>
      <c r="NWY3201" s="14"/>
      <c r="NWZ3201" s="14"/>
      <c r="NXA3201" s="14"/>
      <c r="NXB3201" s="14"/>
      <c r="NXC3201" s="14"/>
      <c r="NXD3201" s="14"/>
      <c r="NXE3201" s="14"/>
      <c r="NXF3201" s="14"/>
      <c r="NXG3201" s="14"/>
      <c r="NXH3201" s="14"/>
      <c r="NXI3201" s="14"/>
      <c r="NXJ3201" s="14"/>
      <c r="NXK3201" s="14"/>
      <c r="NXL3201" s="14"/>
      <c r="NXM3201" s="14"/>
      <c r="NXN3201" s="14"/>
      <c r="NXO3201" s="14"/>
      <c r="NXP3201" s="14"/>
      <c r="NXQ3201" s="14"/>
      <c r="NXR3201" s="14"/>
      <c r="NXS3201" s="14"/>
      <c r="NXT3201" s="14"/>
      <c r="NXU3201" s="14"/>
      <c r="NXV3201" s="14"/>
      <c r="NXW3201" s="14"/>
      <c r="NXX3201" s="14"/>
      <c r="NXY3201" s="14"/>
      <c r="NXZ3201" s="14"/>
      <c r="NYA3201" s="14"/>
      <c r="NYB3201" s="14"/>
      <c r="NYC3201" s="14"/>
      <c r="NYD3201" s="14"/>
      <c r="NYE3201" s="14"/>
      <c r="NYF3201" s="14"/>
      <c r="NYG3201" s="14"/>
      <c r="NYH3201" s="14"/>
      <c r="NYI3201" s="14"/>
      <c r="NYJ3201" s="14"/>
      <c r="NYK3201" s="14"/>
      <c r="NYL3201" s="14"/>
      <c r="NYM3201" s="14"/>
      <c r="NYN3201" s="14"/>
      <c r="NYO3201" s="14"/>
      <c r="NYP3201" s="14"/>
      <c r="NYQ3201" s="14"/>
      <c r="NYR3201" s="14"/>
      <c r="NYS3201" s="14"/>
      <c r="NYT3201" s="14"/>
      <c r="NYU3201" s="14"/>
      <c r="NYV3201" s="14"/>
      <c r="NYW3201" s="14"/>
      <c r="NYX3201" s="14"/>
      <c r="NYY3201" s="14"/>
      <c r="NYZ3201" s="14"/>
      <c r="NZA3201" s="14"/>
      <c r="NZB3201" s="14"/>
      <c r="NZC3201" s="14"/>
      <c r="NZD3201" s="14"/>
      <c r="NZE3201" s="14"/>
      <c r="NZF3201" s="14"/>
      <c r="NZG3201" s="14"/>
      <c r="NZH3201" s="14"/>
      <c r="NZI3201" s="14"/>
      <c r="NZJ3201" s="14"/>
      <c r="NZK3201" s="14"/>
      <c r="NZL3201" s="14"/>
      <c r="NZM3201" s="14"/>
      <c r="NZN3201" s="14"/>
      <c r="NZO3201" s="14"/>
      <c r="NZP3201" s="14"/>
      <c r="NZQ3201" s="14"/>
      <c r="NZR3201" s="14"/>
      <c r="NZS3201" s="14"/>
      <c r="NZT3201" s="14"/>
      <c r="NZU3201" s="14"/>
      <c r="NZV3201" s="14"/>
      <c r="NZW3201" s="14"/>
      <c r="NZX3201" s="14"/>
      <c r="NZY3201" s="14"/>
      <c r="NZZ3201" s="14"/>
      <c r="OAA3201" s="14"/>
      <c r="OAB3201" s="14"/>
      <c r="OAC3201" s="14"/>
      <c r="OAD3201" s="14"/>
      <c r="OAE3201" s="14"/>
      <c r="OAF3201" s="14"/>
      <c r="OAG3201" s="14"/>
      <c r="OAH3201" s="14"/>
      <c r="OAI3201" s="14"/>
      <c r="OAJ3201" s="14"/>
      <c r="OAK3201" s="14"/>
      <c r="OAL3201" s="14"/>
      <c r="OAM3201" s="14"/>
      <c r="OAN3201" s="14"/>
      <c r="OAO3201" s="14"/>
      <c r="OAP3201" s="14"/>
      <c r="OAQ3201" s="14"/>
      <c r="OAR3201" s="14"/>
      <c r="OAS3201" s="14"/>
      <c r="OAT3201" s="14"/>
      <c r="OAU3201" s="14"/>
      <c r="OAV3201" s="14"/>
      <c r="OAW3201" s="14"/>
      <c r="OAX3201" s="14"/>
      <c r="OAY3201" s="14"/>
      <c r="OAZ3201" s="14"/>
      <c r="OBA3201" s="14"/>
      <c r="OBB3201" s="14"/>
      <c r="OBC3201" s="14"/>
      <c r="OBD3201" s="14"/>
      <c r="OBE3201" s="14"/>
      <c r="OBF3201" s="14"/>
      <c r="OBG3201" s="14"/>
      <c r="OBH3201" s="14"/>
      <c r="OBI3201" s="14"/>
      <c r="OBJ3201" s="14"/>
      <c r="OBK3201" s="14"/>
      <c r="OBL3201" s="14"/>
      <c r="OBM3201" s="14"/>
      <c r="OBN3201" s="14"/>
      <c r="OBO3201" s="14"/>
      <c r="OBP3201" s="14"/>
      <c r="OBQ3201" s="14"/>
      <c r="OBR3201" s="14"/>
      <c r="OBS3201" s="14"/>
      <c r="OBT3201" s="14"/>
      <c r="OBU3201" s="14"/>
      <c r="OBV3201" s="14"/>
      <c r="OBW3201" s="14"/>
      <c r="OBX3201" s="14"/>
      <c r="OBY3201" s="14"/>
      <c r="OBZ3201" s="14"/>
      <c r="OCA3201" s="14"/>
      <c r="OCB3201" s="14"/>
      <c r="OCC3201" s="14"/>
      <c r="OCD3201" s="14"/>
      <c r="OCE3201" s="14"/>
      <c r="OCF3201" s="14"/>
      <c r="OCG3201" s="14"/>
      <c r="OCH3201" s="14"/>
      <c r="OCI3201" s="14"/>
      <c r="OCJ3201" s="14"/>
      <c r="OCK3201" s="14"/>
      <c r="OCL3201" s="14"/>
      <c r="OCM3201" s="14"/>
      <c r="OCN3201" s="14"/>
      <c r="OCO3201" s="14"/>
      <c r="OCP3201" s="14"/>
      <c r="OCQ3201" s="14"/>
      <c r="OCR3201" s="14"/>
      <c r="OCS3201" s="14"/>
      <c r="OCT3201" s="14"/>
      <c r="OCU3201" s="14"/>
      <c r="OCV3201" s="14"/>
      <c r="OCW3201" s="14"/>
      <c r="OCX3201" s="14"/>
      <c r="OCY3201" s="14"/>
      <c r="OCZ3201" s="14"/>
      <c r="ODA3201" s="14"/>
      <c r="ODB3201" s="14"/>
      <c r="ODC3201" s="14"/>
      <c r="ODD3201" s="14"/>
      <c r="ODE3201" s="14"/>
      <c r="ODF3201" s="14"/>
      <c r="ODG3201" s="14"/>
      <c r="ODH3201" s="14"/>
      <c r="ODI3201" s="14"/>
      <c r="ODJ3201" s="14"/>
      <c r="ODK3201" s="14"/>
      <c r="ODL3201" s="14"/>
      <c r="ODM3201" s="14"/>
      <c r="ODN3201" s="14"/>
      <c r="ODO3201" s="14"/>
      <c r="ODP3201" s="14"/>
      <c r="ODQ3201" s="14"/>
      <c r="ODR3201" s="14"/>
      <c r="ODS3201" s="14"/>
      <c r="ODT3201" s="14"/>
      <c r="ODU3201" s="14"/>
      <c r="ODV3201" s="14"/>
      <c r="ODW3201" s="14"/>
      <c r="ODX3201" s="14"/>
      <c r="ODY3201" s="14"/>
      <c r="ODZ3201" s="14"/>
      <c r="OEA3201" s="14"/>
      <c r="OEB3201" s="14"/>
      <c r="OEC3201" s="14"/>
      <c r="OED3201" s="14"/>
      <c r="OEE3201" s="14"/>
      <c r="OEF3201" s="14"/>
      <c r="OEG3201" s="14"/>
      <c r="OEH3201" s="14"/>
      <c r="OEI3201" s="14"/>
      <c r="OEJ3201" s="14"/>
      <c r="OEK3201" s="14"/>
      <c r="OEL3201" s="14"/>
      <c r="OEM3201" s="14"/>
      <c r="OEN3201" s="14"/>
      <c r="OEO3201" s="14"/>
      <c r="OEP3201" s="14"/>
      <c r="OEQ3201" s="14"/>
      <c r="OER3201" s="14"/>
      <c r="OES3201" s="14"/>
      <c r="OET3201" s="14"/>
      <c r="OEU3201" s="14"/>
      <c r="OEV3201" s="14"/>
      <c r="OEW3201" s="14"/>
      <c r="OEX3201" s="14"/>
      <c r="OEY3201" s="14"/>
      <c r="OEZ3201" s="14"/>
      <c r="OFA3201" s="14"/>
      <c r="OFB3201" s="14"/>
      <c r="OFC3201" s="14"/>
      <c r="OFD3201" s="14"/>
      <c r="OFE3201" s="14"/>
      <c r="OFF3201" s="14"/>
      <c r="OFG3201" s="14"/>
      <c r="OFH3201" s="14"/>
      <c r="OFI3201" s="14"/>
      <c r="OFJ3201" s="14"/>
      <c r="OFK3201" s="14"/>
      <c r="OFL3201" s="14"/>
      <c r="OFM3201" s="14"/>
      <c r="OFN3201" s="14"/>
      <c r="OFO3201" s="14"/>
      <c r="OFP3201" s="14"/>
      <c r="OFQ3201" s="14"/>
      <c r="OFR3201" s="14"/>
      <c r="OFS3201" s="14"/>
      <c r="OFT3201" s="14"/>
      <c r="OFU3201" s="14"/>
      <c r="OFV3201" s="14"/>
      <c r="OFW3201" s="14"/>
      <c r="OFX3201" s="14"/>
      <c r="OFY3201" s="14"/>
      <c r="OFZ3201" s="14"/>
      <c r="OGA3201" s="14"/>
      <c r="OGB3201" s="14"/>
      <c r="OGC3201" s="14"/>
      <c r="OGD3201" s="14"/>
      <c r="OGE3201" s="14"/>
      <c r="OGF3201" s="14"/>
      <c r="OGG3201" s="14"/>
      <c r="OGH3201" s="14"/>
      <c r="OGI3201" s="14"/>
      <c r="OGJ3201" s="14"/>
      <c r="OGK3201" s="14"/>
      <c r="OGL3201" s="14"/>
      <c r="OGM3201" s="14"/>
      <c r="OGN3201" s="14"/>
      <c r="OGO3201" s="14"/>
      <c r="OGP3201" s="14"/>
      <c r="OGQ3201" s="14"/>
      <c r="OGR3201" s="14"/>
      <c r="OGS3201" s="14"/>
      <c r="OGT3201" s="14"/>
      <c r="OGU3201" s="14"/>
      <c r="OGV3201" s="14"/>
      <c r="OGW3201" s="14"/>
      <c r="OGX3201" s="14"/>
      <c r="OGY3201" s="14"/>
      <c r="OGZ3201" s="14"/>
      <c r="OHA3201" s="14"/>
      <c r="OHB3201" s="14"/>
      <c r="OHC3201" s="14"/>
      <c r="OHD3201" s="14"/>
      <c r="OHE3201" s="14"/>
      <c r="OHF3201" s="14"/>
      <c r="OHG3201" s="14"/>
      <c r="OHH3201" s="14"/>
      <c r="OHI3201" s="14"/>
      <c r="OHJ3201" s="14"/>
      <c r="OHK3201" s="14"/>
      <c r="OHL3201" s="14"/>
      <c r="OHM3201" s="14"/>
      <c r="OHN3201" s="14"/>
      <c r="OHO3201" s="14"/>
      <c r="OHP3201" s="14"/>
      <c r="OHQ3201" s="14"/>
      <c r="OHR3201" s="14"/>
      <c r="OHS3201" s="14"/>
      <c r="OHT3201" s="14"/>
      <c r="OHU3201" s="14"/>
      <c r="OHV3201" s="14"/>
      <c r="OHW3201" s="14"/>
      <c r="OHX3201" s="14"/>
      <c r="OHY3201" s="14"/>
      <c r="OHZ3201" s="14"/>
      <c r="OIA3201" s="14"/>
      <c r="OIB3201" s="14"/>
      <c r="OIC3201" s="14"/>
      <c r="OID3201" s="14"/>
      <c r="OIE3201" s="14"/>
      <c r="OIF3201" s="14"/>
      <c r="OIG3201" s="14"/>
      <c r="OIH3201" s="14"/>
      <c r="OII3201" s="14"/>
      <c r="OIJ3201" s="14"/>
      <c r="OIK3201" s="14"/>
      <c r="OIL3201" s="14"/>
      <c r="OIM3201" s="14"/>
      <c r="OIN3201" s="14"/>
      <c r="OIO3201" s="14"/>
      <c r="OIP3201" s="14"/>
      <c r="OIQ3201" s="14"/>
      <c r="OIR3201" s="14"/>
      <c r="OIS3201" s="14"/>
      <c r="OIT3201" s="14"/>
      <c r="OIU3201" s="14"/>
      <c r="OIV3201" s="14"/>
      <c r="OIW3201" s="14"/>
      <c r="OIX3201" s="14"/>
      <c r="OIY3201" s="14"/>
      <c r="OIZ3201" s="14"/>
      <c r="OJA3201" s="14"/>
      <c r="OJB3201" s="14"/>
      <c r="OJC3201" s="14"/>
      <c r="OJD3201" s="14"/>
      <c r="OJE3201" s="14"/>
      <c r="OJF3201" s="14"/>
      <c r="OJG3201" s="14"/>
      <c r="OJH3201" s="14"/>
      <c r="OJI3201" s="14"/>
      <c r="OJJ3201" s="14"/>
      <c r="OJK3201" s="14"/>
      <c r="OJL3201" s="14"/>
      <c r="OJM3201" s="14"/>
      <c r="OJN3201" s="14"/>
      <c r="OJO3201" s="14"/>
      <c r="OJP3201" s="14"/>
      <c r="OJQ3201" s="14"/>
      <c r="OJR3201" s="14"/>
      <c r="OJS3201" s="14"/>
      <c r="OJT3201" s="14"/>
      <c r="OJU3201" s="14"/>
      <c r="OJV3201" s="14"/>
      <c r="OJW3201" s="14"/>
      <c r="OJX3201" s="14"/>
      <c r="OJY3201" s="14"/>
      <c r="OJZ3201" s="14"/>
      <c r="OKA3201" s="14"/>
      <c r="OKB3201" s="14"/>
      <c r="OKC3201" s="14"/>
      <c r="OKD3201" s="14"/>
      <c r="OKE3201" s="14"/>
      <c r="OKF3201" s="14"/>
      <c r="OKG3201" s="14"/>
      <c r="OKH3201" s="14"/>
      <c r="OKI3201" s="14"/>
      <c r="OKJ3201" s="14"/>
      <c r="OKK3201" s="14"/>
      <c r="OKL3201" s="14"/>
      <c r="OKM3201" s="14"/>
      <c r="OKN3201" s="14"/>
      <c r="OKO3201" s="14"/>
      <c r="OKP3201" s="14"/>
      <c r="OKQ3201" s="14"/>
      <c r="OKR3201" s="14"/>
      <c r="OKS3201" s="14"/>
      <c r="OKT3201" s="14"/>
      <c r="OKU3201" s="14"/>
      <c r="OKV3201" s="14"/>
      <c r="OKW3201" s="14"/>
      <c r="OKX3201" s="14"/>
      <c r="OKY3201" s="14"/>
      <c r="OKZ3201" s="14"/>
      <c r="OLA3201" s="14"/>
      <c r="OLB3201" s="14"/>
      <c r="OLC3201" s="14"/>
      <c r="OLD3201" s="14"/>
      <c r="OLE3201" s="14"/>
      <c r="OLF3201" s="14"/>
      <c r="OLG3201" s="14"/>
      <c r="OLH3201" s="14"/>
      <c r="OLI3201" s="14"/>
      <c r="OLJ3201" s="14"/>
      <c r="OLK3201" s="14"/>
      <c r="OLL3201" s="14"/>
      <c r="OLM3201" s="14"/>
      <c r="OLN3201" s="14"/>
      <c r="OLO3201" s="14"/>
      <c r="OLP3201" s="14"/>
      <c r="OLQ3201" s="14"/>
      <c r="OLR3201" s="14"/>
      <c r="OLS3201" s="14"/>
      <c r="OLT3201" s="14"/>
      <c r="OLU3201" s="14"/>
      <c r="OLV3201" s="14"/>
      <c r="OLW3201" s="14"/>
      <c r="OLX3201" s="14"/>
      <c r="OLY3201" s="14"/>
      <c r="OLZ3201" s="14"/>
      <c r="OMA3201" s="14"/>
      <c r="OMB3201" s="14"/>
      <c r="OMC3201" s="14"/>
      <c r="OMD3201" s="14"/>
      <c r="OME3201" s="14"/>
      <c r="OMF3201" s="14"/>
      <c r="OMG3201" s="14"/>
      <c r="OMH3201" s="14"/>
      <c r="OMI3201" s="14"/>
      <c r="OMJ3201" s="14"/>
      <c r="OMK3201" s="14"/>
      <c r="OML3201" s="14"/>
      <c r="OMM3201" s="14"/>
      <c r="OMN3201" s="14"/>
      <c r="OMO3201" s="14"/>
      <c r="OMP3201" s="14"/>
      <c r="OMQ3201" s="14"/>
      <c r="OMR3201" s="14"/>
      <c r="OMS3201" s="14"/>
      <c r="OMT3201" s="14"/>
      <c r="OMU3201" s="14"/>
      <c r="OMV3201" s="14"/>
      <c r="OMW3201" s="14"/>
      <c r="OMX3201" s="14"/>
      <c r="OMY3201" s="14"/>
      <c r="OMZ3201" s="14"/>
      <c r="ONA3201" s="14"/>
      <c r="ONB3201" s="14"/>
      <c r="ONC3201" s="14"/>
      <c r="OND3201" s="14"/>
      <c r="ONE3201" s="14"/>
      <c r="ONF3201" s="14"/>
      <c r="ONG3201" s="14"/>
      <c r="ONH3201" s="14"/>
      <c r="ONI3201" s="14"/>
      <c r="ONJ3201" s="14"/>
      <c r="ONK3201" s="14"/>
      <c r="ONL3201" s="14"/>
      <c r="ONM3201" s="14"/>
      <c r="ONN3201" s="14"/>
      <c r="ONO3201" s="14"/>
      <c r="ONP3201" s="14"/>
      <c r="ONQ3201" s="14"/>
      <c r="ONR3201" s="14"/>
      <c r="ONS3201" s="14"/>
      <c r="ONT3201" s="14"/>
      <c r="ONU3201" s="14"/>
      <c r="ONV3201" s="14"/>
      <c r="ONW3201" s="14"/>
      <c r="ONX3201" s="14"/>
      <c r="ONY3201" s="14"/>
      <c r="ONZ3201" s="14"/>
      <c r="OOA3201" s="14"/>
      <c r="OOB3201" s="14"/>
      <c r="OOC3201" s="14"/>
      <c r="OOD3201" s="14"/>
      <c r="OOE3201" s="14"/>
      <c r="OOF3201" s="14"/>
      <c r="OOG3201" s="14"/>
      <c r="OOH3201" s="14"/>
      <c r="OOI3201" s="14"/>
      <c r="OOJ3201" s="14"/>
      <c r="OOK3201" s="14"/>
      <c r="OOL3201" s="14"/>
      <c r="OOM3201" s="14"/>
      <c r="OON3201" s="14"/>
      <c r="OOO3201" s="14"/>
      <c r="OOP3201" s="14"/>
      <c r="OOQ3201" s="14"/>
      <c r="OOR3201" s="14"/>
      <c r="OOS3201" s="14"/>
      <c r="OOT3201" s="14"/>
      <c r="OOU3201" s="14"/>
      <c r="OOV3201" s="14"/>
      <c r="OOW3201" s="14"/>
      <c r="OOX3201" s="14"/>
      <c r="OOY3201" s="14"/>
      <c r="OOZ3201" s="14"/>
      <c r="OPA3201" s="14"/>
      <c r="OPB3201" s="14"/>
      <c r="OPC3201" s="14"/>
      <c r="OPD3201" s="14"/>
      <c r="OPE3201" s="14"/>
      <c r="OPF3201" s="14"/>
      <c r="OPG3201" s="14"/>
      <c r="OPH3201" s="14"/>
      <c r="OPI3201" s="14"/>
      <c r="OPJ3201" s="14"/>
      <c r="OPK3201" s="14"/>
      <c r="OPL3201" s="14"/>
      <c r="OPM3201" s="14"/>
      <c r="OPN3201" s="14"/>
      <c r="OPO3201" s="14"/>
      <c r="OPP3201" s="14"/>
      <c r="OPQ3201" s="14"/>
      <c r="OPR3201" s="14"/>
      <c r="OPS3201" s="14"/>
      <c r="OPT3201" s="14"/>
      <c r="OPU3201" s="14"/>
      <c r="OPV3201" s="14"/>
      <c r="OPW3201" s="14"/>
      <c r="OPX3201" s="14"/>
      <c r="OPY3201" s="14"/>
      <c r="OPZ3201" s="14"/>
      <c r="OQA3201" s="14"/>
      <c r="OQB3201" s="14"/>
      <c r="OQC3201" s="14"/>
      <c r="OQD3201" s="14"/>
      <c r="OQE3201" s="14"/>
      <c r="OQF3201" s="14"/>
      <c r="OQG3201" s="14"/>
      <c r="OQH3201" s="14"/>
      <c r="OQI3201" s="14"/>
      <c r="OQJ3201" s="14"/>
      <c r="OQK3201" s="14"/>
      <c r="OQL3201" s="14"/>
      <c r="OQM3201" s="14"/>
      <c r="OQN3201" s="14"/>
      <c r="OQO3201" s="14"/>
      <c r="OQP3201" s="14"/>
      <c r="OQQ3201" s="14"/>
      <c r="OQR3201" s="14"/>
      <c r="OQS3201" s="14"/>
      <c r="OQT3201" s="14"/>
      <c r="OQU3201" s="14"/>
      <c r="OQV3201" s="14"/>
      <c r="OQW3201" s="14"/>
      <c r="OQX3201" s="14"/>
      <c r="OQY3201" s="14"/>
      <c r="OQZ3201" s="14"/>
      <c r="ORA3201" s="14"/>
      <c r="ORB3201" s="14"/>
      <c r="ORC3201" s="14"/>
      <c r="ORD3201" s="14"/>
      <c r="ORE3201" s="14"/>
      <c r="ORF3201" s="14"/>
      <c r="ORG3201" s="14"/>
      <c r="ORH3201" s="14"/>
      <c r="ORI3201" s="14"/>
      <c r="ORJ3201" s="14"/>
      <c r="ORK3201" s="14"/>
      <c r="ORL3201" s="14"/>
      <c r="ORM3201" s="14"/>
      <c r="ORN3201" s="14"/>
      <c r="ORO3201" s="14"/>
      <c r="ORP3201" s="14"/>
      <c r="ORQ3201" s="14"/>
      <c r="ORR3201" s="14"/>
      <c r="ORS3201" s="14"/>
      <c r="ORT3201" s="14"/>
      <c r="ORU3201" s="14"/>
      <c r="ORV3201" s="14"/>
      <c r="ORW3201" s="14"/>
      <c r="ORX3201" s="14"/>
      <c r="ORY3201" s="14"/>
      <c r="ORZ3201" s="14"/>
      <c r="OSA3201" s="14"/>
      <c r="OSB3201" s="14"/>
      <c r="OSC3201" s="14"/>
      <c r="OSD3201" s="14"/>
      <c r="OSE3201" s="14"/>
      <c r="OSF3201" s="14"/>
      <c r="OSG3201" s="14"/>
      <c r="OSH3201" s="14"/>
      <c r="OSI3201" s="14"/>
      <c r="OSJ3201" s="14"/>
      <c r="OSK3201" s="14"/>
      <c r="OSL3201" s="14"/>
      <c r="OSM3201" s="14"/>
      <c r="OSN3201" s="14"/>
      <c r="OSO3201" s="14"/>
      <c r="OSP3201" s="14"/>
      <c r="OSQ3201" s="14"/>
      <c r="OSR3201" s="14"/>
      <c r="OSS3201" s="14"/>
      <c r="OST3201" s="14"/>
      <c r="OSU3201" s="14"/>
      <c r="OSV3201" s="14"/>
      <c r="OSW3201" s="14"/>
      <c r="OSX3201" s="14"/>
      <c r="OSY3201" s="14"/>
      <c r="OSZ3201" s="14"/>
      <c r="OTA3201" s="14"/>
      <c r="OTB3201" s="14"/>
      <c r="OTC3201" s="14"/>
      <c r="OTD3201" s="14"/>
      <c r="OTE3201" s="14"/>
      <c r="OTF3201" s="14"/>
      <c r="OTG3201" s="14"/>
      <c r="OTH3201" s="14"/>
      <c r="OTI3201" s="14"/>
      <c r="OTJ3201" s="14"/>
      <c r="OTK3201" s="14"/>
      <c r="OTL3201" s="14"/>
      <c r="OTM3201" s="14"/>
      <c r="OTN3201" s="14"/>
      <c r="OTO3201" s="14"/>
      <c r="OTP3201" s="14"/>
      <c r="OTQ3201" s="14"/>
      <c r="OTR3201" s="14"/>
      <c r="OTS3201" s="14"/>
      <c r="OTT3201" s="14"/>
      <c r="OTU3201" s="14"/>
      <c r="OTV3201" s="14"/>
      <c r="OTW3201" s="14"/>
      <c r="OTX3201" s="14"/>
      <c r="OTY3201" s="14"/>
      <c r="OTZ3201" s="14"/>
      <c r="OUA3201" s="14"/>
      <c r="OUB3201" s="14"/>
      <c r="OUC3201" s="14"/>
      <c r="OUD3201" s="14"/>
      <c r="OUE3201" s="14"/>
      <c r="OUF3201" s="14"/>
      <c r="OUG3201" s="14"/>
      <c r="OUH3201" s="14"/>
      <c r="OUI3201" s="14"/>
      <c r="OUJ3201" s="14"/>
      <c r="OUK3201" s="14"/>
      <c r="OUL3201" s="14"/>
      <c r="OUM3201" s="14"/>
      <c r="OUN3201" s="14"/>
      <c r="OUO3201" s="14"/>
      <c r="OUP3201" s="14"/>
      <c r="OUQ3201" s="14"/>
      <c r="OUR3201" s="14"/>
      <c r="OUS3201" s="14"/>
      <c r="OUT3201" s="14"/>
      <c r="OUU3201" s="14"/>
      <c r="OUV3201" s="14"/>
      <c r="OUW3201" s="14"/>
      <c r="OUX3201" s="14"/>
      <c r="OUY3201" s="14"/>
      <c r="OUZ3201" s="14"/>
      <c r="OVA3201" s="14"/>
      <c r="OVB3201" s="14"/>
      <c r="OVC3201" s="14"/>
      <c r="OVD3201" s="14"/>
      <c r="OVE3201" s="14"/>
      <c r="OVF3201" s="14"/>
      <c r="OVG3201" s="14"/>
      <c r="OVH3201" s="14"/>
      <c r="OVI3201" s="14"/>
      <c r="OVJ3201" s="14"/>
      <c r="OVK3201" s="14"/>
      <c r="OVL3201" s="14"/>
      <c r="OVM3201" s="14"/>
      <c r="OVN3201" s="14"/>
      <c r="OVO3201" s="14"/>
      <c r="OVP3201" s="14"/>
      <c r="OVQ3201" s="14"/>
      <c r="OVR3201" s="14"/>
      <c r="OVS3201" s="14"/>
      <c r="OVT3201" s="14"/>
      <c r="OVU3201" s="14"/>
      <c r="OVV3201" s="14"/>
      <c r="OVW3201" s="14"/>
      <c r="OVX3201" s="14"/>
      <c r="OVY3201" s="14"/>
      <c r="OVZ3201" s="14"/>
      <c r="OWA3201" s="14"/>
      <c r="OWB3201" s="14"/>
      <c r="OWC3201" s="14"/>
      <c r="OWD3201" s="14"/>
      <c r="OWE3201" s="14"/>
      <c r="OWF3201" s="14"/>
      <c r="OWG3201" s="14"/>
      <c r="OWH3201" s="14"/>
      <c r="OWI3201" s="14"/>
      <c r="OWJ3201" s="14"/>
      <c r="OWK3201" s="14"/>
      <c r="OWL3201" s="14"/>
      <c r="OWM3201" s="14"/>
      <c r="OWN3201" s="14"/>
      <c r="OWO3201" s="14"/>
      <c r="OWP3201" s="14"/>
      <c r="OWQ3201" s="14"/>
      <c r="OWR3201" s="14"/>
      <c r="OWS3201" s="14"/>
      <c r="OWT3201" s="14"/>
      <c r="OWU3201" s="14"/>
      <c r="OWV3201" s="14"/>
      <c r="OWW3201" s="14"/>
      <c r="OWX3201" s="14"/>
      <c r="OWY3201" s="14"/>
      <c r="OWZ3201" s="14"/>
      <c r="OXA3201" s="14"/>
      <c r="OXB3201" s="14"/>
      <c r="OXC3201" s="14"/>
      <c r="OXD3201" s="14"/>
      <c r="OXE3201" s="14"/>
      <c r="OXF3201" s="14"/>
      <c r="OXG3201" s="14"/>
      <c r="OXH3201" s="14"/>
      <c r="OXI3201" s="14"/>
      <c r="OXJ3201" s="14"/>
      <c r="OXK3201" s="14"/>
      <c r="OXL3201" s="14"/>
      <c r="OXM3201" s="14"/>
      <c r="OXN3201" s="14"/>
      <c r="OXO3201" s="14"/>
      <c r="OXP3201" s="14"/>
      <c r="OXQ3201" s="14"/>
      <c r="OXR3201" s="14"/>
      <c r="OXS3201" s="14"/>
      <c r="OXT3201" s="14"/>
      <c r="OXU3201" s="14"/>
      <c r="OXV3201" s="14"/>
      <c r="OXW3201" s="14"/>
      <c r="OXX3201" s="14"/>
      <c r="OXY3201" s="14"/>
      <c r="OXZ3201" s="14"/>
      <c r="OYA3201" s="14"/>
      <c r="OYB3201" s="14"/>
      <c r="OYC3201" s="14"/>
      <c r="OYD3201" s="14"/>
      <c r="OYE3201" s="14"/>
      <c r="OYF3201" s="14"/>
      <c r="OYG3201" s="14"/>
      <c r="OYH3201" s="14"/>
      <c r="OYI3201" s="14"/>
      <c r="OYJ3201" s="14"/>
      <c r="OYK3201" s="14"/>
      <c r="OYL3201" s="14"/>
      <c r="OYM3201" s="14"/>
      <c r="OYN3201" s="14"/>
      <c r="OYO3201" s="14"/>
      <c r="OYP3201" s="14"/>
      <c r="OYQ3201" s="14"/>
      <c r="OYR3201" s="14"/>
      <c r="OYS3201" s="14"/>
      <c r="OYT3201" s="14"/>
      <c r="OYU3201" s="14"/>
      <c r="OYV3201" s="14"/>
      <c r="OYW3201" s="14"/>
      <c r="OYX3201" s="14"/>
      <c r="OYY3201" s="14"/>
      <c r="OYZ3201" s="14"/>
      <c r="OZA3201" s="14"/>
      <c r="OZB3201" s="14"/>
      <c r="OZC3201" s="14"/>
      <c r="OZD3201" s="14"/>
      <c r="OZE3201" s="14"/>
      <c r="OZF3201" s="14"/>
      <c r="OZG3201" s="14"/>
      <c r="OZH3201" s="14"/>
      <c r="OZI3201" s="14"/>
      <c r="OZJ3201" s="14"/>
      <c r="OZK3201" s="14"/>
      <c r="OZL3201" s="14"/>
      <c r="OZM3201" s="14"/>
      <c r="OZN3201" s="14"/>
      <c r="OZO3201" s="14"/>
      <c r="OZP3201" s="14"/>
      <c r="OZQ3201" s="14"/>
      <c r="OZR3201" s="14"/>
      <c r="OZS3201" s="14"/>
      <c r="OZT3201" s="14"/>
      <c r="OZU3201" s="14"/>
      <c r="OZV3201" s="14"/>
      <c r="OZW3201" s="14"/>
      <c r="OZX3201" s="14"/>
      <c r="OZY3201" s="14"/>
      <c r="OZZ3201" s="14"/>
      <c r="PAA3201" s="14"/>
      <c r="PAB3201" s="14"/>
      <c r="PAC3201" s="14"/>
      <c r="PAD3201" s="14"/>
      <c r="PAE3201" s="14"/>
      <c r="PAF3201" s="14"/>
      <c r="PAG3201" s="14"/>
      <c r="PAH3201" s="14"/>
      <c r="PAI3201" s="14"/>
      <c r="PAJ3201" s="14"/>
      <c r="PAK3201" s="14"/>
      <c r="PAL3201" s="14"/>
      <c r="PAM3201" s="14"/>
      <c r="PAN3201" s="14"/>
      <c r="PAO3201" s="14"/>
      <c r="PAP3201" s="14"/>
      <c r="PAQ3201" s="14"/>
      <c r="PAR3201" s="14"/>
      <c r="PAS3201" s="14"/>
      <c r="PAT3201" s="14"/>
      <c r="PAU3201" s="14"/>
      <c r="PAV3201" s="14"/>
      <c r="PAW3201" s="14"/>
      <c r="PAX3201" s="14"/>
      <c r="PAY3201" s="14"/>
      <c r="PAZ3201" s="14"/>
      <c r="PBA3201" s="14"/>
      <c r="PBB3201" s="14"/>
      <c r="PBC3201" s="14"/>
      <c r="PBD3201" s="14"/>
      <c r="PBE3201" s="14"/>
      <c r="PBF3201" s="14"/>
      <c r="PBG3201" s="14"/>
      <c r="PBH3201" s="14"/>
      <c r="PBI3201" s="14"/>
      <c r="PBJ3201" s="14"/>
      <c r="PBK3201" s="14"/>
      <c r="PBL3201" s="14"/>
      <c r="PBM3201" s="14"/>
      <c r="PBN3201" s="14"/>
      <c r="PBO3201" s="14"/>
      <c r="PBP3201" s="14"/>
      <c r="PBQ3201" s="14"/>
      <c r="PBR3201" s="14"/>
      <c r="PBS3201" s="14"/>
      <c r="PBT3201" s="14"/>
      <c r="PBU3201" s="14"/>
      <c r="PBV3201" s="14"/>
      <c r="PBW3201" s="14"/>
      <c r="PBX3201" s="14"/>
      <c r="PBY3201" s="14"/>
      <c r="PBZ3201" s="14"/>
      <c r="PCA3201" s="14"/>
      <c r="PCB3201" s="14"/>
      <c r="PCC3201" s="14"/>
      <c r="PCD3201" s="14"/>
      <c r="PCE3201" s="14"/>
      <c r="PCF3201" s="14"/>
      <c r="PCG3201" s="14"/>
      <c r="PCH3201" s="14"/>
      <c r="PCI3201" s="14"/>
      <c r="PCJ3201" s="14"/>
      <c r="PCK3201" s="14"/>
      <c r="PCL3201" s="14"/>
      <c r="PCM3201" s="14"/>
      <c r="PCN3201" s="14"/>
      <c r="PCO3201" s="14"/>
      <c r="PCP3201" s="14"/>
      <c r="PCQ3201" s="14"/>
      <c r="PCR3201" s="14"/>
      <c r="PCS3201" s="14"/>
      <c r="PCT3201" s="14"/>
      <c r="PCU3201" s="14"/>
      <c r="PCV3201" s="14"/>
      <c r="PCW3201" s="14"/>
      <c r="PCX3201" s="14"/>
      <c r="PCY3201" s="14"/>
      <c r="PCZ3201" s="14"/>
      <c r="PDA3201" s="14"/>
      <c r="PDB3201" s="14"/>
      <c r="PDC3201" s="14"/>
      <c r="PDD3201" s="14"/>
      <c r="PDE3201" s="14"/>
      <c r="PDF3201" s="14"/>
      <c r="PDG3201" s="14"/>
      <c r="PDH3201" s="14"/>
      <c r="PDI3201" s="14"/>
      <c r="PDJ3201" s="14"/>
      <c r="PDK3201" s="14"/>
      <c r="PDL3201" s="14"/>
      <c r="PDM3201" s="14"/>
      <c r="PDN3201" s="14"/>
      <c r="PDO3201" s="14"/>
      <c r="PDP3201" s="14"/>
      <c r="PDQ3201" s="14"/>
      <c r="PDR3201" s="14"/>
      <c r="PDS3201" s="14"/>
      <c r="PDT3201" s="14"/>
      <c r="PDU3201" s="14"/>
      <c r="PDV3201" s="14"/>
      <c r="PDW3201" s="14"/>
      <c r="PDX3201" s="14"/>
      <c r="PDY3201" s="14"/>
      <c r="PDZ3201" s="14"/>
      <c r="PEA3201" s="14"/>
      <c r="PEB3201" s="14"/>
      <c r="PEC3201" s="14"/>
      <c r="PED3201" s="14"/>
      <c r="PEE3201" s="14"/>
      <c r="PEF3201" s="14"/>
      <c r="PEG3201" s="14"/>
      <c r="PEH3201" s="14"/>
      <c r="PEI3201" s="14"/>
      <c r="PEJ3201" s="14"/>
      <c r="PEK3201" s="14"/>
      <c r="PEL3201" s="14"/>
      <c r="PEM3201" s="14"/>
      <c r="PEN3201" s="14"/>
      <c r="PEO3201" s="14"/>
      <c r="PEP3201" s="14"/>
      <c r="PEQ3201" s="14"/>
      <c r="PER3201" s="14"/>
      <c r="PES3201" s="14"/>
      <c r="PET3201" s="14"/>
      <c r="PEU3201" s="14"/>
      <c r="PEV3201" s="14"/>
      <c r="PEW3201" s="14"/>
      <c r="PEX3201" s="14"/>
      <c r="PEY3201" s="14"/>
      <c r="PEZ3201" s="14"/>
      <c r="PFA3201" s="14"/>
      <c r="PFB3201" s="14"/>
      <c r="PFC3201" s="14"/>
      <c r="PFD3201" s="14"/>
      <c r="PFE3201" s="14"/>
      <c r="PFF3201" s="14"/>
      <c r="PFG3201" s="14"/>
      <c r="PFH3201" s="14"/>
      <c r="PFI3201" s="14"/>
      <c r="PFJ3201" s="14"/>
      <c r="PFK3201" s="14"/>
      <c r="PFL3201" s="14"/>
      <c r="PFM3201" s="14"/>
      <c r="PFN3201" s="14"/>
      <c r="PFO3201" s="14"/>
      <c r="PFP3201" s="14"/>
      <c r="PFQ3201" s="14"/>
      <c r="PFR3201" s="14"/>
      <c r="PFS3201" s="14"/>
      <c r="PFT3201" s="14"/>
      <c r="PFU3201" s="14"/>
      <c r="PFV3201" s="14"/>
      <c r="PFW3201" s="14"/>
      <c r="PFX3201" s="14"/>
      <c r="PFY3201" s="14"/>
      <c r="PFZ3201" s="14"/>
      <c r="PGA3201" s="14"/>
      <c r="PGB3201" s="14"/>
      <c r="PGC3201" s="14"/>
      <c r="PGD3201" s="14"/>
      <c r="PGE3201" s="14"/>
      <c r="PGF3201" s="14"/>
      <c r="PGG3201" s="14"/>
      <c r="PGH3201" s="14"/>
      <c r="PGI3201" s="14"/>
      <c r="PGJ3201" s="14"/>
      <c r="PGK3201" s="14"/>
      <c r="PGL3201" s="14"/>
      <c r="PGM3201" s="14"/>
      <c r="PGN3201" s="14"/>
      <c r="PGO3201" s="14"/>
      <c r="PGP3201" s="14"/>
      <c r="PGQ3201" s="14"/>
      <c r="PGR3201" s="14"/>
      <c r="PGS3201" s="14"/>
      <c r="PGT3201" s="14"/>
      <c r="PGU3201" s="14"/>
      <c r="PGV3201" s="14"/>
      <c r="PGW3201" s="14"/>
      <c r="PGX3201" s="14"/>
      <c r="PGY3201" s="14"/>
      <c r="PGZ3201" s="14"/>
      <c r="PHA3201" s="14"/>
      <c r="PHB3201" s="14"/>
      <c r="PHC3201" s="14"/>
      <c r="PHD3201" s="14"/>
      <c r="PHE3201" s="14"/>
      <c r="PHF3201" s="14"/>
      <c r="PHG3201" s="14"/>
      <c r="PHH3201" s="14"/>
      <c r="PHI3201" s="14"/>
      <c r="PHJ3201" s="14"/>
      <c r="PHK3201" s="14"/>
      <c r="PHL3201" s="14"/>
      <c r="PHM3201" s="14"/>
      <c r="PHN3201" s="14"/>
      <c r="PHO3201" s="14"/>
      <c r="PHP3201" s="14"/>
      <c r="PHQ3201" s="14"/>
      <c r="PHR3201" s="14"/>
      <c r="PHS3201" s="14"/>
      <c r="PHT3201" s="14"/>
      <c r="PHU3201" s="14"/>
      <c r="PHV3201" s="14"/>
      <c r="PHW3201" s="14"/>
      <c r="PHX3201" s="14"/>
      <c r="PHY3201" s="14"/>
      <c r="PHZ3201" s="14"/>
      <c r="PIA3201" s="14"/>
      <c r="PIB3201" s="14"/>
      <c r="PIC3201" s="14"/>
      <c r="PID3201" s="14"/>
      <c r="PIE3201" s="14"/>
      <c r="PIF3201" s="14"/>
      <c r="PIG3201" s="14"/>
      <c r="PIH3201" s="14"/>
      <c r="PII3201" s="14"/>
      <c r="PIJ3201" s="14"/>
      <c r="PIK3201" s="14"/>
      <c r="PIL3201" s="14"/>
      <c r="PIM3201" s="14"/>
      <c r="PIN3201" s="14"/>
      <c r="PIO3201" s="14"/>
      <c r="PIP3201" s="14"/>
      <c r="PIQ3201" s="14"/>
      <c r="PIR3201" s="14"/>
      <c r="PIS3201" s="14"/>
      <c r="PIT3201" s="14"/>
      <c r="PIU3201" s="14"/>
      <c r="PIV3201" s="14"/>
      <c r="PIW3201" s="14"/>
      <c r="PIX3201" s="14"/>
      <c r="PIY3201" s="14"/>
      <c r="PIZ3201" s="14"/>
      <c r="PJA3201" s="14"/>
      <c r="PJB3201" s="14"/>
      <c r="PJC3201" s="14"/>
      <c r="PJD3201" s="14"/>
      <c r="PJE3201" s="14"/>
      <c r="PJF3201" s="14"/>
      <c r="PJG3201" s="14"/>
      <c r="PJH3201" s="14"/>
      <c r="PJI3201" s="14"/>
      <c r="PJJ3201" s="14"/>
      <c r="PJK3201" s="14"/>
      <c r="PJL3201" s="14"/>
      <c r="PJM3201" s="14"/>
      <c r="PJN3201" s="14"/>
      <c r="PJO3201" s="14"/>
      <c r="PJP3201" s="14"/>
      <c r="PJQ3201" s="14"/>
      <c r="PJR3201" s="14"/>
      <c r="PJS3201" s="14"/>
      <c r="PJT3201" s="14"/>
      <c r="PJU3201" s="14"/>
      <c r="PJV3201" s="14"/>
      <c r="PJW3201" s="14"/>
      <c r="PJX3201" s="14"/>
      <c r="PJY3201" s="14"/>
      <c r="PJZ3201" s="14"/>
      <c r="PKA3201" s="14"/>
      <c r="PKB3201" s="14"/>
      <c r="PKC3201" s="14"/>
      <c r="PKD3201" s="14"/>
      <c r="PKE3201" s="14"/>
      <c r="PKF3201" s="14"/>
      <c r="PKG3201" s="14"/>
      <c r="PKH3201" s="14"/>
      <c r="PKI3201" s="14"/>
      <c r="PKJ3201" s="14"/>
      <c r="PKK3201" s="14"/>
      <c r="PKL3201" s="14"/>
      <c r="PKM3201" s="14"/>
      <c r="PKN3201" s="14"/>
      <c r="PKO3201" s="14"/>
      <c r="PKP3201" s="14"/>
      <c r="PKQ3201" s="14"/>
      <c r="PKR3201" s="14"/>
      <c r="PKS3201" s="14"/>
      <c r="PKT3201" s="14"/>
      <c r="PKU3201" s="14"/>
      <c r="PKV3201" s="14"/>
      <c r="PKW3201" s="14"/>
      <c r="PKX3201" s="14"/>
      <c r="PKY3201" s="14"/>
      <c r="PKZ3201" s="14"/>
      <c r="PLA3201" s="14"/>
      <c r="PLB3201" s="14"/>
      <c r="PLC3201" s="14"/>
      <c r="PLD3201" s="14"/>
      <c r="PLE3201" s="14"/>
      <c r="PLF3201" s="14"/>
      <c r="PLG3201" s="14"/>
      <c r="PLH3201" s="14"/>
      <c r="PLI3201" s="14"/>
      <c r="PLJ3201" s="14"/>
      <c r="PLK3201" s="14"/>
      <c r="PLL3201" s="14"/>
      <c r="PLM3201" s="14"/>
      <c r="PLN3201" s="14"/>
      <c r="PLO3201" s="14"/>
      <c r="PLP3201" s="14"/>
      <c r="PLQ3201" s="14"/>
      <c r="PLR3201" s="14"/>
      <c r="PLS3201" s="14"/>
      <c r="PLT3201" s="14"/>
      <c r="PLU3201" s="14"/>
      <c r="PLV3201" s="14"/>
      <c r="PLW3201" s="14"/>
      <c r="PLX3201" s="14"/>
      <c r="PLY3201" s="14"/>
      <c r="PLZ3201" s="14"/>
      <c r="PMA3201" s="14"/>
      <c r="PMB3201" s="14"/>
      <c r="PMC3201" s="14"/>
      <c r="PMD3201" s="14"/>
      <c r="PME3201" s="14"/>
      <c r="PMF3201" s="14"/>
      <c r="PMG3201" s="14"/>
      <c r="PMH3201" s="14"/>
      <c r="PMI3201" s="14"/>
      <c r="PMJ3201" s="14"/>
      <c r="PMK3201" s="14"/>
      <c r="PML3201" s="14"/>
      <c r="PMM3201" s="14"/>
      <c r="PMN3201" s="14"/>
      <c r="PMO3201" s="14"/>
      <c r="PMP3201" s="14"/>
      <c r="PMQ3201" s="14"/>
      <c r="PMR3201" s="14"/>
      <c r="PMS3201" s="14"/>
      <c r="PMT3201" s="14"/>
      <c r="PMU3201" s="14"/>
      <c r="PMV3201" s="14"/>
      <c r="PMW3201" s="14"/>
      <c r="PMX3201" s="14"/>
      <c r="PMY3201" s="14"/>
      <c r="PMZ3201" s="14"/>
      <c r="PNA3201" s="14"/>
      <c r="PNB3201" s="14"/>
      <c r="PNC3201" s="14"/>
      <c r="PND3201" s="14"/>
      <c r="PNE3201" s="14"/>
      <c r="PNF3201" s="14"/>
      <c r="PNG3201" s="14"/>
      <c r="PNH3201" s="14"/>
      <c r="PNI3201" s="14"/>
      <c r="PNJ3201" s="14"/>
      <c r="PNK3201" s="14"/>
      <c r="PNL3201" s="14"/>
      <c r="PNM3201" s="14"/>
      <c r="PNN3201" s="14"/>
      <c r="PNO3201" s="14"/>
      <c r="PNP3201" s="14"/>
      <c r="PNQ3201" s="14"/>
      <c r="PNR3201" s="14"/>
      <c r="PNS3201" s="14"/>
      <c r="PNT3201" s="14"/>
      <c r="PNU3201" s="14"/>
      <c r="PNV3201" s="14"/>
      <c r="PNW3201" s="14"/>
      <c r="PNX3201" s="14"/>
      <c r="PNY3201" s="14"/>
      <c r="PNZ3201" s="14"/>
      <c r="POA3201" s="14"/>
      <c r="POB3201" s="14"/>
      <c r="POC3201" s="14"/>
      <c r="POD3201" s="14"/>
      <c r="POE3201" s="14"/>
      <c r="POF3201" s="14"/>
      <c r="POG3201" s="14"/>
      <c r="POH3201" s="14"/>
      <c r="POI3201" s="14"/>
      <c r="POJ3201" s="14"/>
      <c r="POK3201" s="14"/>
      <c r="POL3201" s="14"/>
      <c r="POM3201" s="14"/>
      <c r="PON3201" s="14"/>
      <c r="POO3201" s="14"/>
      <c r="POP3201" s="14"/>
      <c r="POQ3201" s="14"/>
      <c r="POR3201" s="14"/>
      <c r="POS3201" s="14"/>
      <c r="POT3201" s="14"/>
      <c r="POU3201" s="14"/>
      <c r="POV3201" s="14"/>
      <c r="POW3201" s="14"/>
      <c r="POX3201" s="14"/>
      <c r="POY3201" s="14"/>
      <c r="POZ3201" s="14"/>
      <c r="PPA3201" s="14"/>
      <c r="PPB3201" s="14"/>
      <c r="PPC3201" s="14"/>
      <c r="PPD3201" s="14"/>
      <c r="PPE3201" s="14"/>
      <c r="PPF3201" s="14"/>
      <c r="PPG3201" s="14"/>
      <c r="PPH3201" s="14"/>
      <c r="PPI3201" s="14"/>
      <c r="PPJ3201" s="14"/>
      <c r="PPK3201" s="14"/>
      <c r="PPL3201" s="14"/>
      <c r="PPM3201" s="14"/>
      <c r="PPN3201" s="14"/>
      <c r="PPO3201" s="14"/>
      <c r="PPP3201" s="14"/>
      <c r="PPQ3201" s="14"/>
      <c r="PPR3201" s="14"/>
      <c r="PPS3201" s="14"/>
      <c r="PPT3201" s="14"/>
      <c r="PPU3201" s="14"/>
      <c r="PPV3201" s="14"/>
      <c r="PPW3201" s="14"/>
      <c r="PPX3201" s="14"/>
      <c r="PPY3201" s="14"/>
      <c r="PPZ3201" s="14"/>
      <c r="PQA3201" s="14"/>
      <c r="PQB3201" s="14"/>
      <c r="PQC3201" s="14"/>
      <c r="PQD3201" s="14"/>
      <c r="PQE3201" s="14"/>
      <c r="PQF3201" s="14"/>
      <c r="PQG3201" s="14"/>
      <c r="PQH3201" s="14"/>
      <c r="PQI3201" s="14"/>
      <c r="PQJ3201" s="14"/>
      <c r="PQK3201" s="14"/>
      <c r="PQL3201" s="14"/>
      <c r="PQM3201" s="14"/>
      <c r="PQN3201" s="14"/>
      <c r="PQO3201" s="14"/>
      <c r="PQP3201" s="14"/>
      <c r="PQQ3201" s="14"/>
      <c r="PQR3201" s="14"/>
      <c r="PQS3201" s="14"/>
      <c r="PQT3201" s="14"/>
      <c r="PQU3201" s="14"/>
      <c r="PQV3201" s="14"/>
      <c r="PQW3201" s="14"/>
      <c r="PQX3201" s="14"/>
      <c r="PQY3201" s="14"/>
      <c r="PQZ3201" s="14"/>
      <c r="PRA3201" s="14"/>
      <c r="PRB3201" s="14"/>
      <c r="PRC3201" s="14"/>
      <c r="PRD3201" s="14"/>
      <c r="PRE3201" s="14"/>
      <c r="PRF3201" s="14"/>
      <c r="PRG3201" s="14"/>
      <c r="PRH3201" s="14"/>
      <c r="PRI3201" s="14"/>
      <c r="PRJ3201" s="14"/>
      <c r="PRK3201" s="14"/>
      <c r="PRL3201" s="14"/>
      <c r="PRM3201" s="14"/>
      <c r="PRN3201" s="14"/>
      <c r="PRO3201" s="14"/>
      <c r="PRP3201" s="14"/>
      <c r="PRQ3201" s="14"/>
      <c r="PRR3201" s="14"/>
      <c r="PRS3201" s="14"/>
      <c r="PRT3201" s="14"/>
      <c r="PRU3201" s="14"/>
      <c r="PRV3201" s="14"/>
      <c r="PRW3201" s="14"/>
      <c r="PRX3201" s="14"/>
      <c r="PRY3201" s="14"/>
      <c r="PRZ3201" s="14"/>
      <c r="PSA3201" s="14"/>
      <c r="PSB3201" s="14"/>
      <c r="PSC3201" s="14"/>
      <c r="PSD3201" s="14"/>
      <c r="PSE3201" s="14"/>
      <c r="PSF3201" s="14"/>
      <c r="PSG3201" s="14"/>
      <c r="PSH3201" s="14"/>
      <c r="PSI3201" s="14"/>
      <c r="PSJ3201" s="14"/>
      <c r="PSK3201" s="14"/>
      <c r="PSL3201" s="14"/>
      <c r="PSM3201" s="14"/>
      <c r="PSN3201" s="14"/>
      <c r="PSO3201" s="14"/>
      <c r="PSP3201" s="14"/>
      <c r="PSQ3201" s="14"/>
      <c r="PSR3201" s="14"/>
      <c r="PSS3201" s="14"/>
      <c r="PST3201" s="14"/>
      <c r="PSU3201" s="14"/>
      <c r="PSV3201" s="14"/>
      <c r="PSW3201" s="14"/>
      <c r="PSX3201" s="14"/>
      <c r="PSY3201" s="14"/>
      <c r="PSZ3201" s="14"/>
      <c r="PTA3201" s="14"/>
      <c r="PTB3201" s="14"/>
      <c r="PTC3201" s="14"/>
      <c r="PTD3201" s="14"/>
      <c r="PTE3201" s="14"/>
      <c r="PTF3201" s="14"/>
      <c r="PTG3201" s="14"/>
      <c r="PTH3201" s="14"/>
      <c r="PTI3201" s="14"/>
      <c r="PTJ3201" s="14"/>
      <c r="PTK3201" s="14"/>
      <c r="PTL3201" s="14"/>
      <c r="PTM3201" s="14"/>
      <c r="PTN3201" s="14"/>
      <c r="PTO3201" s="14"/>
      <c r="PTP3201" s="14"/>
      <c r="PTQ3201" s="14"/>
      <c r="PTR3201" s="14"/>
      <c r="PTS3201" s="14"/>
      <c r="PTT3201" s="14"/>
      <c r="PTU3201" s="14"/>
      <c r="PTV3201" s="14"/>
      <c r="PTW3201" s="14"/>
      <c r="PTX3201" s="14"/>
      <c r="PTY3201" s="14"/>
      <c r="PTZ3201" s="14"/>
      <c r="PUA3201" s="14"/>
      <c r="PUB3201" s="14"/>
      <c r="PUC3201" s="14"/>
      <c r="PUD3201" s="14"/>
      <c r="PUE3201" s="14"/>
      <c r="PUF3201" s="14"/>
      <c r="PUG3201" s="14"/>
      <c r="PUH3201" s="14"/>
      <c r="PUI3201" s="14"/>
      <c r="PUJ3201" s="14"/>
      <c r="PUK3201" s="14"/>
      <c r="PUL3201" s="14"/>
      <c r="PUM3201" s="14"/>
      <c r="PUN3201" s="14"/>
      <c r="PUO3201" s="14"/>
      <c r="PUP3201" s="14"/>
      <c r="PUQ3201" s="14"/>
      <c r="PUR3201" s="14"/>
      <c r="PUS3201" s="14"/>
      <c r="PUT3201" s="14"/>
      <c r="PUU3201" s="14"/>
      <c r="PUV3201" s="14"/>
      <c r="PUW3201" s="14"/>
      <c r="PUX3201" s="14"/>
      <c r="PUY3201" s="14"/>
      <c r="PUZ3201" s="14"/>
      <c r="PVA3201" s="14"/>
      <c r="PVB3201" s="14"/>
      <c r="PVC3201" s="14"/>
      <c r="PVD3201" s="14"/>
      <c r="PVE3201" s="14"/>
      <c r="PVF3201" s="14"/>
      <c r="PVG3201" s="14"/>
      <c r="PVH3201" s="14"/>
      <c r="PVI3201" s="14"/>
      <c r="PVJ3201" s="14"/>
      <c r="PVK3201" s="14"/>
      <c r="PVL3201" s="14"/>
      <c r="PVM3201" s="14"/>
      <c r="PVN3201" s="14"/>
      <c r="PVO3201" s="14"/>
      <c r="PVP3201" s="14"/>
      <c r="PVQ3201" s="14"/>
      <c r="PVR3201" s="14"/>
      <c r="PVS3201" s="14"/>
      <c r="PVT3201" s="14"/>
      <c r="PVU3201" s="14"/>
      <c r="PVV3201" s="14"/>
      <c r="PVW3201" s="14"/>
      <c r="PVX3201" s="14"/>
      <c r="PVY3201" s="14"/>
      <c r="PVZ3201" s="14"/>
      <c r="PWA3201" s="14"/>
      <c r="PWB3201" s="14"/>
      <c r="PWC3201" s="14"/>
      <c r="PWD3201" s="14"/>
      <c r="PWE3201" s="14"/>
      <c r="PWF3201" s="14"/>
      <c r="PWG3201" s="14"/>
      <c r="PWH3201" s="14"/>
      <c r="PWI3201" s="14"/>
      <c r="PWJ3201" s="14"/>
      <c r="PWK3201" s="14"/>
      <c r="PWL3201" s="14"/>
      <c r="PWM3201" s="14"/>
      <c r="PWN3201" s="14"/>
      <c r="PWO3201" s="14"/>
      <c r="PWP3201" s="14"/>
      <c r="PWQ3201" s="14"/>
      <c r="PWR3201" s="14"/>
      <c r="PWS3201" s="14"/>
      <c r="PWT3201" s="14"/>
      <c r="PWU3201" s="14"/>
      <c r="PWV3201" s="14"/>
      <c r="PWW3201" s="14"/>
      <c r="PWX3201" s="14"/>
      <c r="PWY3201" s="14"/>
      <c r="PWZ3201" s="14"/>
      <c r="PXA3201" s="14"/>
      <c r="PXB3201" s="14"/>
      <c r="PXC3201" s="14"/>
      <c r="PXD3201" s="14"/>
      <c r="PXE3201" s="14"/>
      <c r="PXF3201" s="14"/>
      <c r="PXG3201" s="14"/>
      <c r="PXH3201" s="14"/>
      <c r="PXI3201" s="14"/>
      <c r="PXJ3201" s="14"/>
      <c r="PXK3201" s="14"/>
      <c r="PXL3201" s="14"/>
      <c r="PXM3201" s="14"/>
      <c r="PXN3201" s="14"/>
      <c r="PXO3201" s="14"/>
      <c r="PXP3201" s="14"/>
      <c r="PXQ3201" s="14"/>
      <c r="PXR3201" s="14"/>
      <c r="PXS3201" s="14"/>
      <c r="PXT3201" s="14"/>
      <c r="PXU3201" s="14"/>
      <c r="PXV3201" s="14"/>
      <c r="PXW3201" s="14"/>
      <c r="PXX3201" s="14"/>
      <c r="PXY3201" s="14"/>
      <c r="PXZ3201" s="14"/>
      <c r="PYA3201" s="14"/>
      <c r="PYB3201" s="14"/>
      <c r="PYC3201" s="14"/>
      <c r="PYD3201" s="14"/>
      <c r="PYE3201" s="14"/>
      <c r="PYF3201" s="14"/>
      <c r="PYG3201" s="14"/>
      <c r="PYH3201" s="14"/>
      <c r="PYI3201" s="14"/>
      <c r="PYJ3201" s="14"/>
      <c r="PYK3201" s="14"/>
      <c r="PYL3201" s="14"/>
      <c r="PYM3201" s="14"/>
      <c r="PYN3201" s="14"/>
      <c r="PYO3201" s="14"/>
      <c r="PYP3201" s="14"/>
      <c r="PYQ3201" s="14"/>
      <c r="PYR3201" s="14"/>
      <c r="PYS3201" s="14"/>
      <c r="PYT3201" s="14"/>
      <c r="PYU3201" s="14"/>
      <c r="PYV3201" s="14"/>
      <c r="PYW3201" s="14"/>
      <c r="PYX3201" s="14"/>
      <c r="PYY3201" s="14"/>
      <c r="PYZ3201" s="14"/>
      <c r="PZA3201" s="14"/>
      <c r="PZB3201" s="14"/>
      <c r="PZC3201" s="14"/>
      <c r="PZD3201" s="14"/>
      <c r="PZE3201" s="14"/>
      <c r="PZF3201" s="14"/>
      <c r="PZG3201" s="14"/>
      <c r="PZH3201" s="14"/>
      <c r="PZI3201" s="14"/>
      <c r="PZJ3201" s="14"/>
      <c r="PZK3201" s="14"/>
      <c r="PZL3201" s="14"/>
      <c r="PZM3201" s="14"/>
      <c r="PZN3201" s="14"/>
      <c r="PZO3201" s="14"/>
      <c r="PZP3201" s="14"/>
      <c r="PZQ3201" s="14"/>
      <c r="PZR3201" s="14"/>
      <c r="PZS3201" s="14"/>
      <c r="PZT3201" s="14"/>
      <c r="PZU3201" s="14"/>
      <c r="PZV3201" s="14"/>
      <c r="PZW3201" s="14"/>
      <c r="PZX3201" s="14"/>
      <c r="PZY3201" s="14"/>
      <c r="PZZ3201" s="14"/>
      <c r="QAA3201" s="14"/>
      <c r="QAB3201" s="14"/>
      <c r="QAC3201" s="14"/>
      <c r="QAD3201" s="14"/>
      <c r="QAE3201" s="14"/>
      <c r="QAF3201" s="14"/>
      <c r="QAG3201" s="14"/>
      <c r="QAH3201" s="14"/>
      <c r="QAI3201" s="14"/>
      <c r="QAJ3201" s="14"/>
      <c r="QAK3201" s="14"/>
      <c r="QAL3201" s="14"/>
      <c r="QAM3201" s="14"/>
      <c r="QAN3201" s="14"/>
      <c r="QAO3201" s="14"/>
      <c r="QAP3201" s="14"/>
      <c r="QAQ3201" s="14"/>
      <c r="QAR3201" s="14"/>
      <c r="QAS3201" s="14"/>
      <c r="QAT3201" s="14"/>
      <c r="QAU3201" s="14"/>
      <c r="QAV3201" s="14"/>
      <c r="QAW3201" s="14"/>
      <c r="QAX3201" s="14"/>
      <c r="QAY3201" s="14"/>
      <c r="QAZ3201" s="14"/>
      <c r="QBA3201" s="14"/>
      <c r="QBB3201" s="14"/>
      <c r="QBC3201" s="14"/>
      <c r="QBD3201" s="14"/>
      <c r="QBE3201" s="14"/>
      <c r="QBF3201" s="14"/>
      <c r="QBG3201" s="14"/>
      <c r="QBH3201" s="14"/>
      <c r="QBI3201" s="14"/>
      <c r="QBJ3201" s="14"/>
      <c r="QBK3201" s="14"/>
      <c r="QBL3201" s="14"/>
      <c r="QBM3201" s="14"/>
      <c r="QBN3201" s="14"/>
      <c r="QBO3201" s="14"/>
      <c r="QBP3201" s="14"/>
      <c r="QBQ3201" s="14"/>
      <c r="QBR3201" s="14"/>
      <c r="QBS3201" s="14"/>
      <c r="QBT3201" s="14"/>
      <c r="QBU3201" s="14"/>
      <c r="QBV3201" s="14"/>
      <c r="QBW3201" s="14"/>
      <c r="QBX3201" s="14"/>
      <c r="QBY3201" s="14"/>
      <c r="QBZ3201" s="14"/>
      <c r="QCA3201" s="14"/>
      <c r="QCB3201" s="14"/>
      <c r="QCC3201" s="14"/>
      <c r="QCD3201" s="14"/>
      <c r="QCE3201" s="14"/>
      <c r="QCF3201" s="14"/>
      <c r="QCG3201" s="14"/>
      <c r="QCH3201" s="14"/>
      <c r="QCI3201" s="14"/>
      <c r="QCJ3201" s="14"/>
      <c r="QCK3201" s="14"/>
      <c r="QCL3201" s="14"/>
      <c r="QCM3201" s="14"/>
      <c r="QCN3201" s="14"/>
      <c r="QCO3201" s="14"/>
      <c r="QCP3201" s="14"/>
      <c r="QCQ3201" s="14"/>
      <c r="QCR3201" s="14"/>
      <c r="QCS3201" s="14"/>
      <c r="QCT3201" s="14"/>
      <c r="QCU3201" s="14"/>
      <c r="QCV3201" s="14"/>
      <c r="QCW3201" s="14"/>
      <c r="QCX3201" s="14"/>
      <c r="QCY3201" s="14"/>
      <c r="QCZ3201" s="14"/>
      <c r="QDA3201" s="14"/>
      <c r="QDB3201" s="14"/>
      <c r="QDC3201" s="14"/>
      <c r="QDD3201" s="14"/>
      <c r="QDE3201" s="14"/>
      <c r="QDF3201" s="14"/>
      <c r="QDG3201" s="14"/>
      <c r="QDH3201" s="14"/>
      <c r="QDI3201" s="14"/>
      <c r="QDJ3201" s="14"/>
      <c r="QDK3201" s="14"/>
      <c r="QDL3201" s="14"/>
      <c r="QDM3201" s="14"/>
      <c r="QDN3201" s="14"/>
      <c r="QDO3201" s="14"/>
      <c r="QDP3201" s="14"/>
      <c r="QDQ3201" s="14"/>
      <c r="QDR3201" s="14"/>
      <c r="QDS3201" s="14"/>
      <c r="QDT3201" s="14"/>
      <c r="QDU3201" s="14"/>
      <c r="QDV3201" s="14"/>
      <c r="QDW3201" s="14"/>
      <c r="QDX3201" s="14"/>
      <c r="QDY3201" s="14"/>
      <c r="QDZ3201" s="14"/>
      <c r="QEA3201" s="14"/>
      <c r="QEB3201" s="14"/>
      <c r="QEC3201" s="14"/>
      <c r="QED3201" s="14"/>
      <c r="QEE3201" s="14"/>
      <c r="QEF3201" s="14"/>
      <c r="QEG3201" s="14"/>
      <c r="QEH3201" s="14"/>
      <c r="QEI3201" s="14"/>
      <c r="QEJ3201" s="14"/>
      <c r="QEK3201" s="14"/>
      <c r="QEL3201" s="14"/>
      <c r="QEM3201" s="14"/>
      <c r="QEN3201" s="14"/>
      <c r="QEO3201" s="14"/>
      <c r="QEP3201" s="14"/>
      <c r="QEQ3201" s="14"/>
      <c r="QER3201" s="14"/>
      <c r="QES3201" s="14"/>
      <c r="QET3201" s="14"/>
      <c r="QEU3201" s="14"/>
      <c r="QEV3201" s="14"/>
      <c r="QEW3201" s="14"/>
      <c r="QEX3201" s="14"/>
      <c r="QEY3201" s="14"/>
      <c r="QEZ3201" s="14"/>
      <c r="QFA3201" s="14"/>
      <c r="QFB3201" s="14"/>
      <c r="QFC3201" s="14"/>
      <c r="QFD3201" s="14"/>
      <c r="QFE3201" s="14"/>
      <c r="QFF3201" s="14"/>
      <c r="QFG3201" s="14"/>
      <c r="QFH3201" s="14"/>
      <c r="QFI3201" s="14"/>
      <c r="QFJ3201" s="14"/>
      <c r="QFK3201" s="14"/>
      <c r="QFL3201" s="14"/>
      <c r="QFM3201" s="14"/>
      <c r="QFN3201" s="14"/>
      <c r="QFO3201" s="14"/>
      <c r="QFP3201" s="14"/>
      <c r="QFQ3201" s="14"/>
      <c r="QFR3201" s="14"/>
      <c r="QFS3201" s="14"/>
      <c r="QFT3201" s="14"/>
      <c r="QFU3201" s="14"/>
      <c r="QFV3201" s="14"/>
      <c r="QFW3201" s="14"/>
      <c r="QFX3201" s="14"/>
      <c r="QFY3201" s="14"/>
      <c r="QFZ3201" s="14"/>
      <c r="QGA3201" s="14"/>
      <c r="QGB3201" s="14"/>
      <c r="QGC3201" s="14"/>
      <c r="QGD3201" s="14"/>
      <c r="QGE3201" s="14"/>
      <c r="QGF3201" s="14"/>
      <c r="QGG3201" s="14"/>
      <c r="QGH3201" s="14"/>
      <c r="QGI3201" s="14"/>
      <c r="QGJ3201" s="14"/>
      <c r="QGK3201" s="14"/>
      <c r="QGL3201" s="14"/>
      <c r="QGM3201" s="14"/>
      <c r="QGN3201" s="14"/>
      <c r="QGO3201" s="14"/>
      <c r="QGP3201" s="14"/>
      <c r="QGQ3201" s="14"/>
      <c r="QGR3201" s="14"/>
      <c r="QGS3201" s="14"/>
      <c r="QGT3201" s="14"/>
      <c r="QGU3201" s="14"/>
      <c r="QGV3201" s="14"/>
      <c r="QGW3201" s="14"/>
      <c r="QGX3201" s="14"/>
      <c r="QGY3201" s="14"/>
      <c r="QGZ3201" s="14"/>
      <c r="QHA3201" s="14"/>
      <c r="QHB3201" s="14"/>
      <c r="QHC3201" s="14"/>
      <c r="QHD3201" s="14"/>
      <c r="QHE3201" s="14"/>
      <c r="QHF3201" s="14"/>
      <c r="QHG3201" s="14"/>
      <c r="QHH3201" s="14"/>
      <c r="QHI3201" s="14"/>
      <c r="QHJ3201" s="14"/>
      <c r="QHK3201" s="14"/>
      <c r="QHL3201" s="14"/>
      <c r="QHM3201" s="14"/>
      <c r="QHN3201" s="14"/>
      <c r="QHO3201" s="14"/>
      <c r="QHP3201" s="14"/>
      <c r="QHQ3201" s="14"/>
      <c r="QHR3201" s="14"/>
      <c r="QHS3201" s="14"/>
      <c r="QHT3201" s="14"/>
      <c r="QHU3201" s="14"/>
      <c r="QHV3201" s="14"/>
      <c r="QHW3201" s="14"/>
      <c r="QHX3201" s="14"/>
      <c r="QHY3201" s="14"/>
      <c r="QHZ3201" s="14"/>
      <c r="QIA3201" s="14"/>
      <c r="QIB3201" s="14"/>
      <c r="QIC3201" s="14"/>
      <c r="QID3201" s="14"/>
      <c r="QIE3201" s="14"/>
      <c r="QIF3201" s="14"/>
      <c r="QIG3201" s="14"/>
      <c r="QIH3201" s="14"/>
      <c r="QII3201" s="14"/>
      <c r="QIJ3201" s="14"/>
      <c r="QIK3201" s="14"/>
      <c r="QIL3201" s="14"/>
      <c r="QIM3201" s="14"/>
      <c r="QIN3201" s="14"/>
      <c r="QIO3201" s="14"/>
      <c r="QIP3201" s="14"/>
      <c r="QIQ3201" s="14"/>
      <c r="QIR3201" s="14"/>
      <c r="QIS3201" s="14"/>
      <c r="QIT3201" s="14"/>
      <c r="QIU3201" s="14"/>
      <c r="QIV3201" s="14"/>
      <c r="QIW3201" s="14"/>
      <c r="QIX3201" s="14"/>
      <c r="QIY3201" s="14"/>
      <c r="QIZ3201" s="14"/>
      <c r="QJA3201" s="14"/>
      <c r="QJB3201" s="14"/>
      <c r="QJC3201" s="14"/>
      <c r="QJD3201" s="14"/>
      <c r="QJE3201" s="14"/>
      <c r="QJF3201" s="14"/>
      <c r="QJG3201" s="14"/>
      <c r="QJH3201" s="14"/>
      <c r="QJI3201" s="14"/>
      <c r="QJJ3201" s="14"/>
      <c r="QJK3201" s="14"/>
      <c r="QJL3201" s="14"/>
      <c r="QJM3201" s="14"/>
      <c r="QJN3201" s="14"/>
      <c r="QJO3201" s="14"/>
      <c r="QJP3201" s="14"/>
      <c r="QJQ3201" s="14"/>
      <c r="QJR3201" s="14"/>
      <c r="QJS3201" s="14"/>
      <c r="QJT3201" s="14"/>
      <c r="QJU3201" s="14"/>
      <c r="QJV3201" s="14"/>
      <c r="QJW3201" s="14"/>
      <c r="QJX3201" s="14"/>
      <c r="QJY3201" s="14"/>
      <c r="QJZ3201" s="14"/>
      <c r="QKA3201" s="14"/>
      <c r="QKB3201" s="14"/>
      <c r="QKC3201" s="14"/>
      <c r="QKD3201" s="14"/>
      <c r="QKE3201" s="14"/>
      <c r="QKF3201" s="14"/>
      <c r="QKG3201" s="14"/>
      <c r="QKH3201" s="14"/>
      <c r="QKI3201" s="14"/>
      <c r="QKJ3201" s="14"/>
      <c r="QKK3201" s="14"/>
      <c r="QKL3201" s="14"/>
      <c r="QKM3201" s="14"/>
      <c r="QKN3201" s="14"/>
      <c r="QKO3201" s="14"/>
      <c r="QKP3201" s="14"/>
      <c r="QKQ3201" s="14"/>
      <c r="QKR3201" s="14"/>
      <c r="QKS3201" s="14"/>
      <c r="QKT3201" s="14"/>
      <c r="QKU3201" s="14"/>
      <c r="QKV3201" s="14"/>
      <c r="QKW3201" s="14"/>
      <c r="QKX3201" s="14"/>
      <c r="QKY3201" s="14"/>
      <c r="QKZ3201" s="14"/>
      <c r="QLA3201" s="14"/>
      <c r="QLB3201" s="14"/>
      <c r="QLC3201" s="14"/>
      <c r="QLD3201" s="14"/>
      <c r="QLE3201" s="14"/>
      <c r="QLF3201" s="14"/>
      <c r="QLG3201" s="14"/>
      <c r="QLH3201" s="14"/>
      <c r="QLI3201" s="14"/>
      <c r="QLJ3201" s="14"/>
      <c r="QLK3201" s="14"/>
      <c r="QLL3201" s="14"/>
      <c r="QLM3201" s="14"/>
      <c r="QLN3201" s="14"/>
      <c r="QLO3201" s="14"/>
      <c r="QLP3201" s="14"/>
      <c r="QLQ3201" s="14"/>
      <c r="QLR3201" s="14"/>
      <c r="QLS3201" s="14"/>
      <c r="QLT3201" s="14"/>
      <c r="QLU3201" s="14"/>
      <c r="QLV3201" s="14"/>
      <c r="QLW3201" s="14"/>
      <c r="QLX3201" s="14"/>
      <c r="QLY3201" s="14"/>
      <c r="QLZ3201" s="14"/>
      <c r="QMA3201" s="14"/>
      <c r="QMB3201" s="14"/>
      <c r="QMC3201" s="14"/>
      <c r="QMD3201" s="14"/>
      <c r="QME3201" s="14"/>
      <c r="QMF3201" s="14"/>
      <c r="QMG3201" s="14"/>
      <c r="QMH3201" s="14"/>
      <c r="QMI3201" s="14"/>
      <c r="QMJ3201" s="14"/>
      <c r="QMK3201" s="14"/>
      <c r="QML3201" s="14"/>
      <c r="QMM3201" s="14"/>
      <c r="QMN3201" s="14"/>
      <c r="QMO3201" s="14"/>
      <c r="QMP3201" s="14"/>
      <c r="QMQ3201" s="14"/>
      <c r="QMR3201" s="14"/>
      <c r="QMS3201" s="14"/>
      <c r="QMT3201" s="14"/>
      <c r="QMU3201" s="14"/>
      <c r="QMV3201" s="14"/>
      <c r="QMW3201" s="14"/>
      <c r="QMX3201" s="14"/>
      <c r="QMY3201" s="14"/>
      <c r="QMZ3201" s="14"/>
      <c r="QNA3201" s="14"/>
      <c r="QNB3201" s="14"/>
      <c r="QNC3201" s="14"/>
      <c r="QND3201" s="14"/>
      <c r="QNE3201" s="14"/>
      <c r="QNF3201" s="14"/>
      <c r="QNG3201" s="14"/>
      <c r="QNH3201" s="14"/>
      <c r="QNI3201" s="14"/>
      <c r="QNJ3201" s="14"/>
      <c r="QNK3201" s="14"/>
      <c r="QNL3201" s="14"/>
      <c r="QNM3201" s="14"/>
      <c r="QNN3201" s="14"/>
      <c r="QNO3201" s="14"/>
      <c r="QNP3201" s="14"/>
      <c r="QNQ3201" s="14"/>
      <c r="QNR3201" s="14"/>
      <c r="QNS3201" s="14"/>
      <c r="QNT3201" s="14"/>
      <c r="QNU3201" s="14"/>
      <c r="QNV3201" s="14"/>
      <c r="QNW3201" s="14"/>
      <c r="QNX3201" s="14"/>
      <c r="QNY3201" s="14"/>
      <c r="QNZ3201" s="14"/>
      <c r="QOA3201" s="14"/>
      <c r="QOB3201" s="14"/>
      <c r="QOC3201" s="14"/>
      <c r="QOD3201" s="14"/>
      <c r="QOE3201" s="14"/>
      <c r="QOF3201" s="14"/>
      <c r="QOG3201" s="14"/>
      <c r="QOH3201" s="14"/>
      <c r="QOI3201" s="14"/>
      <c r="QOJ3201" s="14"/>
      <c r="QOK3201" s="14"/>
      <c r="QOL3201" s="14"/>
      <c r="QOM3201" s="14"/>
      <c r="QON3201" s="14"/>
      <c r="QOO3201" s="14"/>
      <c r="QOP3201" s="14"/>
      <c r="QOQ3201" s="14"/>
      <c r="QOR3201" s="14"/>
      <c r="QOS3201" s="14"/>
      <c r="QOT3201" s="14"/>
      <c r="QOU3201" s="14"/>
      <c r="QOV3201" s="14"/>
      <c r="QOW3201" s="14"/>
      <c r="QOX3201" s="14"/>
      <c r="QOY3201" s="14"/>
      <c r="QOZ3201" s="14"/>
      <c r="QPA3201" s="14"/>
      <c r="QPB3201" s="14"/>
      <c r="QPC3201" s="14"/>
      <c r="QPD3201" s="14"/>
      <c r="QPE3201" s="14"/>
      <c r="QPF3201" s="14"/>
      <c r="QPG3201" s="14"/>
      <c r="QPH3201" s="14"/>
      <c r="QPI3201" s="14"/>
      <c r="QPJ3201" s="14"/>
      <c r="QPK3201" s="14"/>
      <c r="QPL3201" s="14"/>
      <c r="QPM3201" s="14"/>
      <c r="QPN3201" s="14"/>
      <c r="QPO3201" s="14"/>
      <c r="QPP3201" s="14"/>
      <c r="QPQ3201" s="14"/>
      <c r="QPR3201" s="14"/>
      <c r="QPS3201" s="14"/>
      <c r="QPT3201" s="14"/>
      <c r="QPU3201" s="14"/>
      <c r="QPV3201" s="14"/>
      <c r="QPW3201" s="14"/>
      <c r="QPX3201" s="14"/>
      <c r="QPY3201" s="14"/>
      <c r="QPZ3201" s="14"/>
      <c r="QQA3201" s="14"/>
      <c r="QQB3201" s="14"/>
      <c r="QQC3201" s="14"/>
      <c r="QQD3201" s="14"/>
      <c r="QQE3201" s="14"/>
      <c r="QQF3201" s="14"/>
      <c r="QQG3201" s="14"/>
      <c r="QQH3201" s="14"/>
      <c r="QQI3201" s="14"/>
      <c r="QQJ3201" s="14"/>
      <c r="QQK3201" s="14"/>
      <c r="QQL3201" s="14"/>
      <c r="QQM3201" s="14"/>
      <c r="QQN3201" s="14"/>
      <c r="QQO3201" s="14"/>
      <c r="QQP3201" s="14"/>
      <c r="QQQ3201" s="14"/>
      <c r="QQR3201" s="14"/>
      <c r="QQS3201" s="14"/>
      <c r="QQT3201" s="14"/>
      <c r="QQU3201" s="14"/>
      <c r="QQV3201" s="14"/>
      <c r="QQW3201" s="14"/>
      <c r="QQX3201" s="14"/>
      <c r="QQY3201" s="14"/>
      <c r="QQZ3201" s="14"/>
      <c r="QRA3201" s="14"/>
      <c r="QRB3201" s="14"/>
      <c r="QRC3201" s="14"/>
      <c r="QRD3201" s="14"/>
      <c r="QRE3201" s="14"/>
      <c r="QRF3201" s="14"/>
      <c r="QRG3201" s="14"/>
      <c r="QRH3201" s="14"/>
      <c r="QRI3201" s="14"/>
      <c r="QRJ3201" s="14"/>
      <c r="QRK3201" s="14"/>
      <c r="QRL3201" s="14"/>
      <c r="QRM3201" s="14"/>
      <c r="QRN3201" s="14"/>
      <c r="QRO3201" s="14"/>
      <c r="QRP3201" s="14"/>
      <c r="QRQ3201" s="14"/>
      <c r="QRR3201" s="14"/>
      <c r="QRS3201" s="14"/>
      <c r="QRT3201" s="14"/>
      <c r="QRU3201" s="14"/>
      <c r="QRV3201" s="14"/>
      <c r="QRW3201" s="14"/>
      <c r="QRX3201" s="14"/>
      <c r="QRY3201" s="14"/>
      <c r="QRZ3201" s="14"/>
      <c r="QSA3201" s="14"/>
      <c r="QSB3201" s="14"/>
      <c r="QSC3201" s="14"/>
      <c r="QSD3201" s="14"/>
      <c r="QSE3201" s="14"/>
      <c r="QSF3201" s="14"/>
      <c r="QSG3201" s="14"/>
      <c r="QSH3201" s="14"/>
      <c r="QSI3201" s="14"/>
      <c r="QSJ3201" s="14"/>
      <c r="QSK3201" s="14"/>
      <c r="QSL3201" s="14"/>
      <c r="QSM3201" s="14"/>
      <c r="QSN3201" s="14"/>
      <c r="QSO3201" s="14"/>
      <c r="QSP3201" s="14"/>
      <c r="QSQ3201" s="14"/>
      <c r="QSR3201" s="14"/>
      <c r="QSS3201" s="14"/>
      <c r="QST3201" s="14"/>
      <c r="QSU3201" s="14"/>
      <c r="QSV3201" s="14"/>
      <c r="QSW3201" s="14"/>
      <c r="QSX3201" s="14"/>
      <c r="QSY3201" s="14"/>
      <c r="QSZ3201" s="14"/>
      <c r="QTA3201" s="14"/>
      <c r="QTB3201" s="14"/>
      <c r="QTC3201" s="14"/>
      <c r="QTD3201" s="14"/>
      <c r="QTE3201" s="14"/>
      <c r="QTF3201" s="14"/>
      <c r="QTG3201" s="14"/>
      <c r="QTH3201" s="14"/>
      <c r="QTI3201" s="14"/>
      <c r="QTJ3201" s="14"/>
      <c r="QTK3201" s="14"/>
      <c r="QTL3201" s="14"/>
      <c r="QTM3201" s="14"/>
      <c r="QTN3201" s="14"/>
      <c r="QTO3201" s="14"/>
      <c r="QTP3201" s="14"/>
      <c r="QTQ3201" s="14"/>
      <c r="QTR3201" s="14"/>
      <c r="QTS3201" s="14"/>
      <c r="QTT3201" s="14"/>
      <c r="QTU3201" s="14"/>
      <c r="QTV3201" s="14"/>
      <c r="QTW3201" s="14"/>
      <c r="QTX3201" s="14"/>
      <c r="QTY3201" s="14"/>
      <c r="QTZ3201" s="14"/>
      <c r="QUA3201" s="14"/>
      <c r="QUB3201" s="14"/>
      <c r="QUC3201" s="14"/>
      <c r="QUD3201" s="14"/>
      <c r="QUE3201" s="14"/>
      <c r="QUF3201" s="14"/>
      <c r="QUG3201" s="14"/>
      <c r="QUH3201" s="14"/>
      <c r="QUI3201" s="14"/>
      <c r="QUJ3201" s="14"/>
      <c r="QUK3201" s="14"/>
      <c r="QUL3201" s="14"/>
      <c r="QUM3201" s="14"/>
      <c r="QUN3201" s="14"/>
      <c r="QUO3201" s="14"/>
      <c r="QUP3201" s="14"/>
      <c r="QUQ3201" s="14"/>
      <c r="QUR3201" s="14"/>
      <c r="QUS3201" s="14"/>
      <c r="QUT3201" s="14"/>
      <c r="QUU3201" s="14"/>
      <c r="QUV3201" s="14"/>
      <c r="QUW3201" s="14"/>
      <c r="QUX3201" s="14"/>
      <c r="QUY3201" s="14"/>
      <c r="QUZ3201" s="14"/>
      <c r="QVA3201" s="14"/>
      <c r="QVB3201" s="14"/>
      <c r="QVC3201" s="14"/>
      <c r="QVD3201" s="14"/>
      <c r="QVE3201" s="14"/>
      <c r="QVF3201" s="14"/>
      <c r="QVG3201" s="14"/>
      <c r="QVH3201" s="14"/>
      <c r="QVI3201" s="14"/>
      <c r="QVJ3201" s="14"/>
      <c r="QVK3201" s="14"/>
      <c r="QVL3201" s="14"/>
      <c r="QVM3201" s="14"/>
      <c r="QVN3201" s="14"/>
      <c r="QVO3201" s="14"/>
      <c r="QVP3201" s="14"/>
      <c r="QVQ3201" s="14"/>
      <c r="QVR3201" s="14"/>
      <c r="QVS3201" s="14"/>
      <c r="QVT3201" s="14"/>
      <c r="QVU3201" s="14"/>
      <c r="QVV3201" s="14"/>
      <c r="QVW3201" s="14"/>
      <c r="QVX3201" s="14"/>
      <c r="QVY3201" s="14"/>
      <c r="QVZ3201" s="14"/>
      <c r="QWA3201" s="14"/>
      <c r="QWB3201" s="14"/>
      <c r="QWC3201" s="14"/>
      <c r="QWD3201" s="14"/>
      <c r="QWE3201" s="14"/>
      <c r="QWF3201" s="14"/>
      <c r="QWG3201" s="14"/>
      <c r="QWH3201" s="14"/>
      <c r="QWI3201" s="14"/>
      <c r="QWJ3201" s="14"/>
      <c r="QWK3201" s="14"/>
      <c r="QWL3201" s="14"/>
      <c r="QWM3201" s="14"/>
      <c r="QWN3201" s="14"/>
      <c r="QWO3201" s="14"/>
      <c r="QWP3201" s="14"/>
      <c r="QWQ3201" s="14"/>
      <c r="QWR3201" s="14"/>
      <c r="QWS3201" s="14"/>
      <c r="QWT3201" s="14"/>
      <c r="QWU3201" s="14"/>
      <c r="QWV3201" s="14"/>
      <c r="QWW3201" s="14"/>
      <c r="QWX3201" s="14"/>
      <c r="QWY3201" s="14"/>
      <c r="QWZ3201" s="14"/>
      <c r="QXA3201" s="14"/>
      <c r="QXB3201" s="14"/>
      <c r="QXC3201" s="14"/>
      <c r="QXD3201" s="14"/>
      <c r="QXE3201" s="14"/>
      <c r="QXF3201" s="14"/>
      <c r="QXG3201" s="14"/>
      <c r="QXH3201" s="14"/>
      <c r="QXI3201" s="14"/>
      <c r="QXJ3201" s="14"/>
      <c r="QXK3201" s="14"/>
      <c r="QXL3201" s="14"/>
      <c r="QXM3201" s="14"/>
      <c r="QXN3201" s="14"/>
      <c r="QXO3201" s="14"/>
      <c r="QXP3201" s="14"/>
      <c r="QXQ3201" s="14"/>
      <c r="QXR3201" s="14"/>
      <c r="QXS3201" s="14"/>
      <c r="QXT3201" s="14"/>
      <c r="QXU3201" s="14"/>
      <c r="QXV3201" s="14"/>
      <c r="QXW3201" s="14"/>
      <c r="QXX3201" s="14"/>
      <c r="QXY3201" s="14"/>
      <c r="QXZ3201" s="14"/>
      <c r="QYA3201" s="14"/>
      <c r="QYB3201" s="14"/>
      <c r="QYC3201" s="14"/>
      <c r="QYD3201" s="14"/>
      <c r="QYE3201" s="14"/>
      <c r="QYF3201" s="14"/>
      <c r="QYG3201" s="14"/>
      <c r="QYH3201" s="14"/>
      <c r="QYI3201" s="14"/>
      <c r="QYJ3201" s="14"/>
      <c r="QYK3201" s="14"/>
      <c r="QYL3201" s="14"/>
      <c r="QYM3201" s="14"/>
      <c r="QYN3201" s="14"/>
      <c r="QYO3201" s="14"/>
      <c r="QYP3201" s="14"/>
      <c r="QYQ3201" s="14"/>
      <c r="QYR3201" s="14"/>
      <c r="QYS3201" s="14"/>
      <c r="QYT3201" s="14"/>
      <c r="QYU3201" s="14"/>
      <c r="QYV3201" s="14"/>
      <c r="QYW3201" s="14"/>
      <c r="QYX3201" s="14"/>
      <c r="QYY3201" s="14"/>
      <c r="QYZ3201" s="14"/>
      <c r="QZA3201" s="14"/>
      <c r="QZB3201" s="14"/>
      <c r="QZC3201" s="14"/>
      <c r="QZD3201" s="14"/>
      <c r="QZE3201" s="14"/>
      <c r="QZF3201" s="14"/>
      <c r="QZG3201" s="14"/>
      <c r="QZH3201" s="14"/>
      <c r="QZI3201" s="14"/>
      <c r="QZJ3201" s="14"/>
      <c r="QZK3201" s="14"/>
      <c r="QZL3201" s="14"/>
      <c r="QZM3201" s="14"/>
      <c r="QZN3201" s="14"/>
      <c r="QZO3201" s="14"/>
      <c r="QZP3201" s="14"/>
      <c r="QZQ3201" s="14"/>
      <c r="QZR3201" s="14"/>
      <c r="QZS3201" s="14"/>
      <c r="QZT3201" s="14"/>
      <c r="QZU3201" s="14"/>
      <c r="QZV3201" s="14"/>
      <c r="QZW3201" s="14"/>
      <c r="QZX3201" s="14"/>
      <c r="QZY3201" s="14"/>
      <c r="QZZ3201" s="14"/>
      <c r="RAA3201" s="14"/>
      <c r="RAB3201" s="14"/>
      <c r="RAC3201" s="14"/>
      <c r="RAD3201" s="14"/>
      <c r="RAE3201" s="14"/>
      <c r="RAF3201" s="14"/>
      <c r="RAG3201" s="14"/>
      <c r="RAH3201" s="14"/>
      <c r="RAI3201" s="14"/>
      <c r="RAJ3201" s="14"/>
      <c r="RAK3201" s="14"/>
      <c r="RAL3201" s="14"/>
      <c r="RAM3201" s="14"/>
      <c r="RAN3201" s="14"/>
      <c r="RAO3201" s="14"/>
      <c r="RAP3201" s="14"/>
      <c r="RAQ3201" s="14"/>
      <c r="RAR3201" s="14"/>
      <c r="RAS3201" s="14"/>
      <c r="RAT3201" s="14"/>
      <c r="RAU3201" s="14"/>
      <c r="RAV3201" s="14"/>
      <c r="RAW3201" s="14"/>
      <c r="RAX3201" s="14"/>
      <c r="RAY3201" s="14"/>
      <c r="RAZ3201" s="14"/>
      <c r="RBA3201" s="14"/>
      <c r="RBB3201" s="14"/>
      <c r="RBC3201" s="14"/>
      <c r="RBD3201" s="14"/>
      <c r="RBE3201" s="14"/>
      <c r="RBF3201" s="14"/>
      <c r="RBG3201" s="14"/>
      <c r="RBH3201" s="14"/>
      <c r="RBI3201" s="14"/>
      <c r="RBJ3201" s="14"/>
      <c r="RBK3201" s="14"/>
      <c r="RBL3201" s="14"/>
      <c r="RBM3201" s="14"/>
      <c r="RBN3201" s="14"/>
      <c r="RBO3201" s="14"/>
      <c r="RBP3201" s="14"/>
      <c r="RBQ3201" s="14"/>
      <c r="RBR3201" s="14"/>
      <c r="RBS3201" s="14"/>
      <c r="RBT3201" s="14"/>
      <c r="RBU3201" s="14"/>
      <c r="RBV3201" s="14"/>
      <c r="RBW3201" s="14"/>
      <c r="RBX3201" s="14"/>
      <c r="RBY3201" s="14"/>
      <c r="RBZ3201" s="14"/>
      <c r="RCA3201" s="14"/>
      <c r="RCB3201" s="14"/>
      <c r="RCC3201" s="14"/>
      <c r="RCD3201" s="14"/>
      <c r="RCE3201" s="14"/>
      <c r="RCF3201" s="14"/>
      <c r="RCG3201" s="14"/>
      <c r="RCH3201" s="14"/>
      <c r="RCI3201" s="14"/>
      <c r="RCJ3201" s="14"/>
      <c r="RCK3201" s="14"/>
      <c r="RCL3201" s="14"/>
      <c r="RCM3201" s="14"/>
      <c r="RCN3201" s="14"/>
      <c r="RCO3201" s="14"/>
      <c r="RCP3201" s="14"/>
      <c r="RCQ3201" s="14"/>
      <c r="RCR3201" s="14"/>
      <c r="RCS3201" s="14"/>
      <c r="RCT3201" s="14"/>
      <c r="RCU3201" s="14"/>
      <c r="RCV3201" s="14"/>
      <c r="RCW3201" s="14"/>
      <c r="RCX3201" s="14"/>
      <c r="RCY3201" s="14"/>
      <c r="RCZ3201" s="14"/>
      <c r="RDA3201" s="14"/>
      <c r="RDB3201" s="14"/>
      <c r="RDC3201" s="14"/>
      <c r="RDD3201" s="14"/>
      <c r="RDE3201" s="14"/>
      <c r="RDF3201" s="14"/>
      <c r="RDG3201" s="14"/>
      <c r="RDH3201" s="14"/>
      <c r="RDI3201" s="14"/>
      <c r="RDJ3201" s="14"/>
      <c r="RDK3201" s="14"/>
      <c r="RDL3201" s="14"/>
      <c r="RDM3201" s="14"/>
      <c r="RDN3201" s="14"/>
      <c r="RDO3201" s="14"/>
      <c r="RDP3201" s="14"/>
      <c r="RDQ3201" s="14"/>
      <c r="RDR3201" s="14"/>
      <c r="RDS3201" s="14"/>
      <c r="RDT3201" s="14"/>
      <c r="RDU3201" s="14"/>
      <c r="RDV3201" s="14"/>
      <c r="RDW3201" s="14"/>
      <c r="RDX3201" s="14"/>
      <c r="RDY3201" s="14"/>
      <c r="RDZ3201" s="14"/>
      <c r="REA3201" s="14"/>
      <c r="REB3201" s="14"/>
      <c r="REC3201" s="14"/>
      <c r="RED3201" s="14"/>
      <c r="REE3201" s="14"/>
      <c r="REF3201" s="14"/>
      <c r="REG3201" s="14"/>
      <c r="REH3201" s="14"/>
      <c r="REI3201" s="14"/>
      <c r="REJ3201" s="14"/>
      <c r="REK3201" s="14"/>
      <c r="REL3201" s="14"/>
      <c r="REM3201" s="14"/>
      <c r="REN3201" s="14"/>
      <c r="REO3201" s="14"/>
      <c r="REP3201" s="14"/>
      <c r="REQ3201" s="14"/>
      <c r="RER3201" s="14"/>
      <c r="RES3201" s="14"/>
      <c r="RET3201" s="14"/>
      <c r="REU3201" s="14"/>
      <c r="REV3201" s="14"/>
      <c r="REW3201" s="14"/>
      <c r="REX3201" s="14"/>
      <c r="REY3201" s="14"/>
      <c r="REZ3201" s="14"/>
      <c r="RFA3201" s="14"/>
      <c r="RFB3201" s="14"/>
      <c r="RFC3201" s="14"/>
      <c r="RFD3201" s="14"/>
      <c r="RFE3201" s="14"/>
      <c r="RFF3201" s="14"/>
      <c r="RFG3201" s="14"/>
      <c r="RFH3201" s="14"/>
      <c r="RFI3201" s="14"/>
      <c r="RFJ3201" s="14"/>
      <c r="RFK3201" s="14"/>
      <c r="RFL3201" s="14"/>
      <c r="RFM3201" s="14"/>
      <c r="RFN3201" s="14"/>
      <c r="RFO3201" s="14"/>
      <c r="RFP3201" s="14"/>
      <c r="RFQ3201" s="14"/>
      <c r="RFR3201" s="14"/>
      <c r="RFS3201" s="14"/>
      <c r="RFT3201" s="14"/>
      <c r="RFU3201" s="14"/>
      <c r="RFV3201" s="14"/>
      <c r="RFW3201" s="14"/>
      <c r="RFX3201" s="14"/>
      <c r="RFY3201" s="14"/>
      <c r="RFZ3201" s="14"/>
      <c r="RGA3201" s="14"/>
      <c r="RGB3201" s="14"/>
      <c r="RGC3201" s="14"/>
      <c r="RGD3201" s="14"/>
      <c r="RGE3201" s="14"/>
      <c r="RGF3201" s="14"/>
      <c r="RGG3201" s="14"/>
      <c r="RGH3201" s="14"/>
      <c r="RGI3201" s="14"/>
      <c r="RGJ3201" s="14"/>
      <c r="RGK3201" s="14"/>
      <c r="RGL3201" s="14"/>
      <c r="RGM3201" s="14"/>
      <c r="RGN3201" s="14"/>
      <c r="RGO3201" s="14"/>
      <c r="RGP3201" s="14"/>
      <c r="RGQ3201" s="14"/>
      <c r="RGR3201" s="14"/>
      <c r="RGS3201" s="14"/>
      <c r="RGT3201" s="14"/>
      <c r="RGU3201" s="14"/>
      <c r="RGV3201" s="14"/>
      <c r="RGW3201" s="14"/>
      <c r="RGX3201" s="14"/>
      <c r="RGY3201" s="14"/>
      <c r="RGZ3201" s="14"/>
      <c r="RHA3201" s="14"/>
      <c r="RHB3201" s="14"/>
      <c r="RHC3201" s="14"/>
      <c r="RHD3201" s="14"/>
      <c r="RHE3201" s="14"/>
      <c r="RHF3201" s="14"/>
      <c r="RHG3201" s="14"/>
      <c r="RHH3201" s="14"/>
      <c r="RHI3201" s="14"/>
      <c r="RHJ3201" s="14"/>
      <c r="RHK3201" s="14"/>
      <c r="RHL3201" s="14"/>
      <c r="RHM3201" s="14"/>
      <c r="RHN3201" s="14"/>
      <c r="RHO3201" s="14"/>
      <c r="RHP3201" s="14"/>
      <c r="RHQ3201" s="14"/>
      <c r="RHR3201" s="14"/>
      <c r="RHS3201" s="14"/>
      <c r="RHT3201" s="14"/>
      <c r="RHU3201" s="14"/>
      <c r="RHV3201" s="14"/>
      <c r="RHW3201" s="14"/>
      <c r="RHX3201" s="14"/>
      <c r="RHY3201" s="14"/>
      <c r="RHZ3201" s="14"/>
      <c r="RIA3201" s="14"/>
      <c r="RIB3201" s="14"/>
      <c r="RIC3201" s="14"/>
      <c r="RID3201" s="14"/>
      <c r="RIE3201" s="14"/>
      <c r="RIF3201" s="14"/>
      <c r="RIG3201" s="14"/>
      <c r="RIH3201" s="14"/>
      <c r="RII3201" s="14"/>
      <c r="RIJ3201" s="14"/>
      <c r="RIK3201" s="14"/>
      <c r="RIL3201" s="14"/>
      <c r="RIM3201" s="14"/>
      <c r="RIN3201" s="14"/>
      <c r="RIO3201" s="14"/>
      <c r="RIP3201" s="14"/>
      <c r="RIQ3201" s="14"/>
      <c r="RIR3201" s="14"/>
      <c r="RIS3201" s="14"/>
      <c r="RIT3201" s="14"/>
      <c r="RIU3201" s="14"/>
      <c r="RIV3201" s="14"/>
      <c r="RIW3201" s="14"/>
      <c r="RIX3201" s="14"/>
      <c r="RIY3201" s="14"/>
      <c r="RIZ3201" s="14"/>
      <c r="RJA3201" s="14"/>
      <c r="RJB3201" s="14"/>
      <c r="RJC3201" s="14"/>
      <c r="RJD3201" s="14"/>
      <c r="RJE3201" s="14"/>
      <c r="RJF3201" s="14"/>
      <c r="RJG3201" s="14"/>
      <c r="RJH3201" s="14"/>
      <c r="RJI3201" s="14"/>
      <c r="RJJ3201" s="14"/>
      <c r="RJK3201" s="14"/>
      <c r="RJL3201" s="14"/>
      <c r="RJM3201" s="14"/>
      <c r="RJN3201" s="14"/>
      <c r="RJO3201" s="14"/>
      <c r="RJP3201" s="14"/>
      <c r="RJQ3201" s="14"/>
      <c r="RJR3201" s="14"/>
      <c r="RJS3201" s="14"/>
      <c r="RJT3201" s="14"/>
      <c r="RJU3201" s="14"/>
      <c r="RJV3201" s="14"/>
      <c r="RJW3201" s="14"/>
      <c r="RJX3201" s="14"/>
      <c r="RJY3201" s="14"/>
      <c r="RJZ3201" s="14"/>
      <c r="RKA3201" s="14"/>
      <c r="RKB3201" s="14"/>
      <c r="RKC3201" s="14"/>
      <c r="RKD3201" s="14"/>
      <c r="RKE3201" s="14"/>
      <c r="RKF3201" s="14"/>
      <c r="RKG3201" s="14"/>
      <c r="RKH3201" s="14"/>
      <c r="RKI3201" s="14"/>
      <c r="RKJ3201" s="14"/>
      <c r="RKK3201" s="14"/>
      <c r="RKL3201" s="14"/>
      <c r="RKM3201" s="14"/>
      <c r="RKN3201" s="14"/>
      <c r="RKO3201" s="14"/>
      <c r="RKP3201" s="14"/>
      <c r="RKQ3201" s="14"/>
      <c r="RKR3201" s="14"/>
      <c r="RKS3201" s="14"/>
      <c r="RKT3201" s="14"/>
      <c r="RKU3201" s="14"/>
      <c r="RKV3201" s="14"/>
      <c r="RKW3201" s="14"/>
      <c r="RKX3201" s="14"/>
      <c r="RKY3201" s="14"/>
      <c r="RKZ3201" s="14"/>
      <c r="RLA3201" s="14"/>
      <c r="RLB3201" s="14"/>
      <c r="RLC3201" s="14"/>
      <c r="RLD3201" s="14"/>
      <c r="RLE3201" s="14"/>
      <c r="RLF3201" s="14"/>
      <c r="RLG3201" s="14"/>
      <c r="RLH3201" s="14"/>
      <c r="RLI3201" s="14"/>
      <c r="RLJ3201" s="14"/>
      <c r="RLK3201" s="14"/>
      <c r="RLL3201" s="14"/>
      <c r="RLM3201" s="14"/>
      <c r="RLN3201" s="14"/>
      <c r="RLO3201" s="14"/>
      <c r="RLP3201" s="14"/>
      <c r="RLQ3201" s="14"/>
      <c r="RLR3201" s="14"/>
      <c r="RLS3201" s="14"/>
      <c r="RLT3201" s="14"/>
      <c r="RLU3201" s="14"/>
      <c r="RLV3201" s="14"/>
      <c r="RLW3201" s="14"/>
      <c r="RLX3201" s="14"/>
      <c r="RLY3201" s="14"/>
      <c r="RLZ3201" s="14"/>
      <c r="RMA3201" s="14"/>
      <c r="RMB3201" s="14"/>
      <c r="RMC3201" s="14"/>
      <c r="RMD3201" s="14"/>
      <c r="RME3201" s="14"/>
      <c r="RMF3201" s="14"/>
      <c r="RMG3201" s="14"/>
      <c r="RMH3201" s="14"/>
      <c r="RMI3201" s="14"/>
      <c r="RMJ3201" s="14"/>
      <c r="RMK3201" s="14"/>
      <c r="RML3201" s="14"/>
      <c r="RMM3201" s="14"/>
      <c r="RMN3201" s="14"/>
      <c r="RMO3201" s="14"/>
      <c r="RMP3201" s="14"/>
      <c r="RMQ3201" s="14"/>
      <c r="RMR3201" s="14"/>
      <c r="RMS3201" s="14"/>
      <c r="RMT3201" s="14"/>
      <c r="RMU3201" s="14"/>
      <c r="RMV3201" s="14"/>
      <c r="RMW3201" s="14"/>
      <c r="RMX3201" s="14"/>
      <c r="RMY3201" s="14"/>
      <c r="RMZ3201" s="14"/>
      <c r="RNA3201" s="14"/>
      <c r="RNB3201" s="14"/>
      <c r="RNC3201" s="14"/>
      <c r="RND3201" s="14"/>
      <c r="RNE3201" s="14"/>
      <c r="RNF3201" s="14"/>
      <c r="RNG3201" s="14"/>
      <c r="RNH3201" s="14"/>
      <c r="RNI3201" s="14"/>
      <c r="RNJ3201" s="14"/>
      <c r="RNK3201" s="14"/>
      <c r="RNL3201" s="14"/>
      <c r="RNM3201" s="14"/>
      <c r="RNN3201" s="14"/>
      <c r="RNO3201" s="14"/>
      <c r="RNP3201" s="14"/>
      <c r="RNQ3201" s="14"/>
      <c r="RNR3201" s="14"/>
      <c r="RNS3201" s="14"/>
      <c r="RNT3201" s="14"/>
      <c r="RNU3201" s="14"/>
      <c r="RNV3201" s="14"/>
      <c r="RNW3201" s="14"/>
      <c r="RNX3201" s="14"/>
      <c r="RNY3201" s="14"/>
      <c r="RNZ3201" s="14"/>
      <c r="ROA3201" s="14"/>
      <c r="ROB3201" s="14"/>
      <c r="ROC3201" s="14"/>
      <c r="ROD3201" s="14"/>
      <c r="ROE3201" s="14"/>
      <c r="ROF3201" s="14"/>
      <c r="ROG3201" s="14"/>
      <c r="ROH3201" s="14"/>
      <c r="ROI3201" s="14"/>
      <c r="ROJ3201" s="14"/>
      <c r="ROK3201" s="14"/>
      <c r="ROL3201" s="14"/>
      <c r="ROM3201" s="14"/>
      <c r="RON3201" s="14"/>
      <c r="ROO3201" s="14"/>
      <c r="ROP3201" s="14"/>
      <c r="ROQ3201" s="14"/>
      <c r="ROR3201" s="14"/>
      <c r="ROS3201" s="14"/>
      <c r="ROT3201" s="14"/>
      <c r="ROU3201" s="14"/>
      <c r="ROV3201" s="14"/>
      <c r="ROW3201" s="14"/>
      <c r="ROX3201" s="14"/>
      <c r="ROY3201" s="14"/>
      <c r="ROZ3201" s="14"/>
      <c r="RPA3201" s="14"/>
      <c r="RPB3201" s="14"/>
      <c r="RPC3201" s="14"/>
      <c r="RPD3201" s="14"/>
      <c r="RPE3201" s="14"/>
      <c r="RPF3201" s="14"/>
      <c r="RPG3201" s="14"/>
      <c r="RPH3201" s="14"/>
      <c r="RPI3201" s="14"/>
      <c r="RPJ3201" s="14"/>
      <c r="RPK3201" s="14"/>
      <c r="RPL3201" s="14"/>
      <c r="RPM3201" s="14"/>
      <c r="RPN3201" s="14"/>
      <c r="RPO3201" s="14"/>
      <c r="RPP3201" s="14"/>
      <c r="RPQ3201" s="14"/>
      <c r="RPR3201" s="14"/>
      <c r="RPS3201" s="14"/>
      <c r="RPT3201" s="14"/>
      <c r="RPU3201" s="14"/>
      <c r="RPV3201" s="14"/>
      <c r="RPW3201" s="14"/>
      <c r="RPX3201" s="14"/>
      <c r="RPY3201" s="14"/>
      <c r="RPZ3201" s="14"/>
      <c r="RQA3201" s="14"/>
      <c r="RQB3201" s="14"/>
      <c r="RQC3201" s="14"/>
      <c r="RQD3201" s="14"/>
      <c r="RQE3201" s="14"/>
      <c r="RQF3201" s="14"/>
      <c r="RQG3201" s="14"/>
      <c r="RQH3201" s="14"/>
      <c r="RQI3201" s="14"/>
      <c r="RQJ3201" s="14"/>
      <c r="RQK3201" s="14"/>
      <c r="RQL3201" s="14"/>
      <c r="RQM3201" s="14"/>
      <c r="RQN3201" s="14"/>
      <c r="RQO3201" s="14"/>
      <c r="RQP3201" s="14"/>
      <c r="RQQ3201" s="14"/>
      <c r="RQR3201" s="14"/>
      <c r="RQS3201" s="14"/>
      <c r="RQT3201" s="14"/>
      <c r="RQU3201" s="14"/>
      <c r="RQV3201" s="14"/>
      <c r="RQW3201" s="14"/>
      <c r="RQX3201" s="14"/>
      <c r="RQY3201" s="14"/>
      <c r="RQZ3201" s="14"/>
      <c r="RRA3201" s="14"/>
      <c r="RRB3201" s="14"/>
      <c r="RRC3201" s="14"/>
      <c r="RRD3201" s="14"/>
      <c r="RRE3201" s="14"/>
      <c r="RRF3201" s="14"/>
      <c r="RRG3201" s="14"/>
      <c r="RRH3201" s="14"/>
      <c r="RRI3201" s="14"/>
      <c r="RRJ3201" s="14"/>
      <c r="RRK3201" s="14"/>
      <c r="RRL3201" s="14"/>
      <c r="RRM3201" s="14"/>
      <c r="RRN3201" s="14"/>
      <c r="RRO3201" s="14"/>
      <c r="RRP3201" s="14"/>
      <c r="RRQ3201" s="14"/>
      <c r="RRR3201" s="14"/>
      <c r="RRS3201" s="14"/>
      <c r="RRT3201" s="14"/>
      <c r="RRU3201" s="14"/>
      <c r="RRV3201" s="14"/>
      <c r="RRW3201" s="14"/>
      <c r="RRX3201" s="14"/>
      <c r="RRY3201" s="14"/>
      <c r="RRZ3201" s="14"/>
      <c r="RSA3201" s="14"/>
      <c r="RSB3201" s="14"/>
      <c r="RSC3201" s="14"/>
      <c r="RSD3201" s="14"/>
      <c r="RSE3201" s="14"/>
      <c r="RSF3201" s="14"/>
      <c r="RSG3201" s="14"/>
      <c r="RSH3201" s="14"/>
      <c r="RSI3201" s="14"/>
      <c r="RSJ3201" s="14"/>
      <c r="RSK3201" s="14"/>
      <c r="RSL3201" s="14"/>
      <c r="RSM3201" s="14"/>
      <c r="RSN3201" s="14"/>
      <c r="RSO3201" s="14"/>
      <c r="RSP3201" s="14"/>
      <c r="RSQ3201" s="14"/>
      <c r="RSR3201" s="14"/>
      <c r="RSS3201" s="14"/>
      <c r="RST3201" s="14"/>
      <c r="RSU3201" s="14"/>
      <c r="RSV3201" s="14"/>
      <c r="RSW3201" s="14"/>
      <c r="RSX3201" s="14"/>
      <c r="RSY3201" s="14"/>
      <c r="RSZ3201" s="14"/>
      <c r="RTA3201" s="14"/>
      <c r="RTB3201" s="14"/>
      <c r="RTC3201" s="14"/>
      <c r="RTD3201" s="14"/>
      <c r="RTE3201" s="14"/>
      <c r="RTF3201" s="14"/>
      <c r="RTG3201" s="14"/>
      <c r="RTH3201" s="14"/>
      <c r="RTI3201" s="14"/>
      <c r="RTJ3201" s="14"/>
      <c r="RTK3201" s="14"/>
      <c r="RTL3201" s="14"/>
      <c r="RTM3201" s="14"/>
      <c r="RTN3201" s="14"/>
      <c r="RTO3201" s="14"/>
      <c r="RTP3201" s="14"/>
      <c r="RTQ3201" s="14"/>
      <c r="RTR3201" s="14"/>
      <c r="RTS3201" s="14"/>
      <c r="RTT3201" s="14"/>
      <c r="RTU3201" s="14"/>
      <c r="RTV3201" s="14"/>
      <c r="RTW3201" s="14"/>
      <c r="RTX3201" s="14"/>
      <c r="RTY3201" s="14"/>
      <c r="RTZ3201" s="14"/>
      <c r="RUA3201" s="14"/>
      <c r="RUB3201" s="14"/>
      <c r="RUC3201" s="14"/>
      <c r="RUD3201" s="14"/>
      <c r="RUE3201" s="14"/>
      <c r="RUF3201" s="14"/>
      <c r="RUG3201" s="14"/>
      <c r="RUH3201" s="14"/>
      <c r="RUI3201" s="14"/>
      <c r="RUJ3201" s="14"/>
      <c r="RUK3201" s="14"/>
      <c r="RUL3201" s="14"/>
      <c r="RUM3201" s="14"/>
      <c r="RUN3201" s="14"/>
      <c r="RUO3201" s="14"/>
      <c r="RUP3201" s="14"/>
      <c r="RUQ3201" s="14"/>
      <c r="RUR3201" s="14"/>
      <c r="RUS3201" s="14"/>
      <c r="RUT3201" s="14"/>
      <c r="RUU3201" s="14"/>
      <c r="RUV3201" s="14"/>
      <c r="RUW3201" s="14"/>
      <c r="RUX3201" s="14"/>
      <c r="RUY3201" s="14"/>
      <c r="RUZ3201" s="14"/>
      <c r="RVA3201" s="14"/>
      <c r="RVB3201" s="14"/>
      <c r="RVC3201" s="14"/>
      <c r="RVD3201" s="14"/>
      <c r="RVE3201" s="14"/>
      <c r="RVF3201" s="14"/>
      <c r="RVG3201" s="14"/>
      <c r="RVH3201" s="14"/>
      <c r="RVI3201" s="14"/>
      <c r="RVJ3201" s="14"/>
      <c r="RVK3201" s="14"/>
      <c r="RVL3201" s="14"/>
      <c r="RVM3201" s="14"/>
      <c r="RVN3201" s="14"/>
      <c r="RVO3201" s="14"/>
      <c r="RVP3201" s="14"/>
      <c r="RVQ3201" s="14"/>
      <c r="RVR3201" s="14"/>
      <c r="RVS3201" s="14"/>
      <c r="RVT3201" s="14"/>
      <c r="RVU3201" s="14"/>
      <c r="RVV3201" s="14"/>
      <c r="RVW3201" s="14"/>
      <c r="RVX3201" s="14"/>
      <c r="RVY3201" s="14"/>
      <c r="RVZ3201" s="14"/>
      <c r="RWA3201" s="14"/>
      <c r="RWB3201" s="14"/>
      <c r="RWC3201" s="14"/>
      <c r="RWD3201" s="14"/>
      <c r="RWE3201" s="14"/>
      <c r="RWF3201" s="14"/>
      <c r="RWG3201" s="14"/>
      <c r="RWH3201" s="14"/>
      <c r="RWI3201" s="14"/>
      <c r="RWJ3201" s="14"/>
      <c r="RWK3201" s="14"/>
      <c r="RWL3201" s="14"/>
      <c r="RWM3201" s="14"/>
      <c r="RWN3201" s="14"/>
      <c r="RWO3201" s="14"/>
      <c r="RWP3201" s="14"/>
      <c r="RWQ3201" s="14"/>
      <c r="RWR3201" s="14"/>
      <c r="RWS3201" s="14"/>
      <c r="RWT3201" s="14"/>
      <c r="RWU3201" s="14"/>
      <c r="RWV3201" s="14"/>
      <c r="RWW3201" s="14"/>
      <c r="RWX3201" s="14"/>
      <c r="RWY3201" s="14"/>
      <c r="RWZ3201" s="14"/>
      <c r="RXA3201" s="14"/>
      <c r="RXB3201" s="14"/>
      <c r="RXC3201" s="14"/>
      <c r="RXD3201" s="14"/>
      <c r="RXE3201" s="14"/>
      <c r="RXF3201" s="14"/>
      <c r="RXG3201" s="14"/>
      <c r="RXH3201" s="14"/>
      <c r="RXI3201" s="14"/>
      <c r="RXJ3201" s="14"/>
      <c r="RXK3201" s="14"/>
      <c r="RXL3201" s="14"/>
      <c r="RXM3201" s="14"/>
      <c r="RXN3201" s="14"/>
      <c r="RXO3201" s="14"/>
      <c r="RXP3201" s="14"/>
      <c r="RXQ3201" s="14"/>
      <c r="RXR3201" s="14"/>
      <c r="RXS3201" s="14"/>
      <c r="RXT3201" s="14"/>
      <c r="RXU3201" s="14"/>
      <c r="RXV3201" s="14"/>
      <c r="RXW3201" s="14"/>
      <c r="RXX3201" s="14"/>
      <c r="RXY3201" s="14"/>
      <c r="RXZ3201" s="14"/>
      <c r="RYA3201" s="14"/>
      <c r="RYB3201" s="14"/>
      <c r="RYC3201" s="14"/>
      <c r="RYD3201" s="14"/>
      <c r="RYE3201" s="14"/>
      <c r="RYF3201" s="14"/>
      <c r="RYG3201" s="14"/>
      <c r="RYH3201" s="14"/>
      <c r="RYI3201" s="14"/>
      <c r="RYJ3201" s="14"/>
      <c r="RYK3201" s="14"/>
      <c r="RYL3201" s="14"/>
      <c r="RYM3201" s="14"/>
      <c r="RYN3201" s="14"/>
      <c r="RYO3201" s="14"/>
      <c r="RYP3201" s="14"/>
      <c r="RYQ3201" s="14"/>
      <c r="RYR3201" s="14"/>
      <c r="RYS3201" s="14"/>
      <c r="RYT3201" s="14"/>
      <c r="RYU3201" s="14"/>
      <c r="RYV3201" s="14"/>
      <c r="RYW3201" s="14"/>
      <c r="RYX3201" s="14"/>
      <c r="RYY3201" s="14"/>
      <c r="RYZ3201" s="14"/>
      <c r="RZA3201" s="14"/>
      <c r="RZB3201" s="14"/>
      <c r="RZC3201" s="14"/>
      <c r="RZD3201" s="14"/>
      <c r="RZE3201" s="14"/>
      <c r="RZF3201" s="14"/>
      <c r="RZG3201" s="14"/>
      <c r="RZH3201" s="14"/>
      <c r="RZI3201" s="14"/>
      <c r="RZJ3201" s="14"/>
      <c r="RZK3201" s="14"/>
      <c r="RZL3201" s="14"/>
      <c r="RZM3201" s="14"/>
      <c r="RZN3201" s="14"/>
      <c r="RZO3201" s="14"/>
      <c r="RZP3201" s="14"/>
      <c r="RZQ3201" s="14"/>
      <c r="RZR3201" s="14"/>
      <c r="RZS3201" s="14"/>
      <c r="RZT3201" s="14"/>
      <c r="RZU3201" s="14"/>
      <c r="RZV3201" s="14"/>
      <c r="RZW3201" s="14"/>
      <c r="RZX3201" s="14"/>
      <c r="RZY3201" s="14"/>
      <c r="RZZ3201" s="14"/>
      <c r="SAA3201" s="14"/>
      <c r="SAB3201" s="14"/>
      <c r="SAC3201" s="14"/>
      <c r="SAD3201" s="14"/>
      <c r="SAE3201" s="14"/>
      <c r="SAF3201" s="14"/>
      <c r="SAG3201" s="14"/>
      <c r="SAH3201" s="14"/>
      <c r="SAI3201" s="14"/>
      <c r="SAJ3201" s="14"/>
      <c r="SAK3201" s="14"/>
      <c r="SAL3201" s="14"/>
      <c r="SAM3201" s="14"/>
      <c r="SAN3201" s="14"/>
      <c r="SAO3201" s="14"/>
      <c r="SAP3201" s="14"/>
      <c r="SAQ3201" s="14"/>
      <c r="SAR3201" s="14"/>
      <c r="SAS3201" s="14"/>
      <c r="SAT3201" s="14"/>
      <c r="SAU3201" s="14"/>
      <c r="SAV3201" s="14"/>
      <c r="SAW3201" s="14"/>
      <c r="SAX3201" s="14"/>
      <c r="SAY3201" s="14"/>
      <c r="SAZ3201" s="14"/>
      <c r="SBA3201" s="14"/>
      <c r="SBB3201" s="14"/>
      <c r="SBC3201" s="14"/>
      <c r="SBD3201" s="14"/>
      <c r="SBE3201" s="14"/>
      <c r="SBF3201" s="14"/>
      <c r="SBG3201" s="14"/>
      <c r="SBH3201" s="14"/>
      <c r="SBI3201" s="14"/>
      <c r="SBJ3201" s="14"/>
      <c r="SBK3201" s="14"/>
      <c r="SBL3201" s="14"/>
      <c r="SBM3201" s="14"/>
      <c r="SBN3201" s="14"/>
      <c r="SBO3201" s="14"/>
      <c r="SBP3201" s="14"/>
      <c r="SBQ3201" s="14"/>
      <c r="SBR3201" s="14"/>
      <c r="SBS3201" s="14"/>
      <c r="SBT3201" s="14"/>
      <c r="SBU3201" s="14"/>
      <c r="SBV3201" s="14"/>
      <c r="SBW3201" s="14"/>
      <c r="SBX3201" s="14"/>
      <c r="SBY3201" s="14"/>
      <c r="SBZ3201" s="14"/>
      <c r="SCA3201" s="14"/>
      <c r="SCB3201" s="14"/>
      <c r="SCC3201" s="14"/>
      <c r="SCD3201" s="14"/>
      <c r="SCE3201" s="14"/>
      <c r="SCF3201" s="14"/>
      <c r="SCG3201" s="14"/>
      <c r="SCH3201" s="14"/>
      <c r="SCI3201" s="14"/>
      <c r="SCJ3201" s="14"/>
      <c r="SCK3201" s="14"/>
      <c r="SCL3201" s="14"/>
      <c r="SCM3201" s="14"/>
      <c r="SCN3201" s="14"/>
      <c r="SCO3201" s="14"/>
      <c r="SCP3201" s="14"/>
      <c r="SCQ3201" s="14"/>
      <c r="SCR3201" s="14"/>
      <c r="SCS3201" s="14"/>
      <c r="SCT3201" s="14"/>
      <c r="SCU3201" s="14"/>
      <c r="SCV3201" s="14"/>
      <c r="SCW3201" s="14"/>
      <c r="SCX3201" s="14"/>
      <c r="SCY3201" s="14"/>
      <c r="SCZ3201" s="14"/>
      <c r="SDA3201" s="14"/>
      <c r="SDB3201" s="14"/>
      <c r="SDC3201" s="14"/>
      <c r="SDD3201" s="14"/>
      <c r="SDE3201" s="14"/>
      <c r="SDF3201" s="14"/>
      <c r="SDG3201" s="14"/>
      <c r="SDH3201" s="14"/>
      <c r="SDI3201" s="14"/>
      <c r="SDJ3201" s="14"/>
      <c r="SDK3201" s="14"/>
      <c r="SDL3201" s="14"/>
      <c r="SDM3201" s="14"/>
      <c r="SDN3201" s="14"/>
      <c r="SDO3201" s="14"/>
      <c r="SDP3201" s="14"/>
      <c r="SDQ3201" s="14"/>
      <c r="SDR3201" s="14"/>
      <c r="SDS3201" s="14"/>
      <c r="SDT3201" s="14"/>
      <c r="SDU3201" s="14"/>
      <c r="SDV3201" s="14"/>
      <c r="SDW3201" s="14"/>
      <c r="SDX3201" s="14"/>
      <c r="SDY3201" s="14"/>
      <c r="SDZ3201" s="14"/>
      <c r="SEA3201" s="14"/>
      <c r="SEB3201" s="14"/>
      <c r="SEC3201" s="14"/>
      <c r="SED3201" s="14"/>
      <c r="SEE3201" s="14"/>
      <c r="SEF3201" s="14"/>
      <c r="SEG3201" s="14"/>
      <c r="SEH3201" s="14"/>
      <c r="SEI3201" s="14"/>
      <c r="SEJ3201" s="14"/>
      <c r="SEK3201" s="14"/>
      <c r="SEL3201" s="14"/>
      <c r="SEM3201" s="14"/>
      <c r="SEN3201" s="14"/>
      <c r="SEO3201" s="14"/>
      <c r="SEP3201" s="14"/>
      <c r="SEQ3201" s="14"/>
      <c r="SER3201" s="14"/>
      <c r="SES3201" s="14"/>
      <c r="SET3201" s="14"/>
      <c r="SEU3201" s="14"/>
      <c r="SEV3201" s="14"/>
      <c r="SEW3201" s="14"/>
      <c r="SEX3201" s="14"/>
      <c r="SEY3201" s="14"/>
      <c r="SEZ3201" s="14"/>
      <c r="SFA3201" s="14"/>
      <c r="SFB3201" s="14"/>
      <c r="SFC3201" s="14"/>
      <c r="SFD3201" s="14"/>
      <c r="SFE3201" s="14"/>
      <c r="SFF3201" s="14"/>
      <c r="SFG3201" s="14"/>
      <c r="SFH3201" s="14"/>
      <c r="SFI3201" s="14"/>
      <c r="SFJ3201" s="14"/>
      <c r="SFK3201" s="14"/>
      <c r="SFL3201" s="14"/>
      <c r="SFM3201" s="14"/>
      <c r="SFN3201" s="14"/>
      <c r="SFO3201" s="14"/>
      <c r="SFP3201" s="14"/>
      <c r="SFQ3201" s="14"/>
      <c r="SFR3201" s="14"/>
      <c r="SFS3201" s="14"/>
      <c r="SFT3201" s="14"/>
      <c r="SFU3201" s="14"/>
      <c r="SFV3201" s="14"/>
      <c r="SFW3201" s="14"/>
      <c r="SFX3201" s="14"/>
      <c r="SFY3201" s="14"/>
      <c r="SFZ3201" s="14"/>
      <c r="SGA3201" s="14"/>
      <c r="SGB3201" s="14"/>
      <c r="SGC3201" s="14"/>
      <c r="SGD3201" s="14"/>
      <c r="SGE3201" s="14"/>
      <c r="SGF3201" s="14"/>
      <c r="SGG3201" s="14"/>
      <c r="SGH3201" s="14"/>
      <c r="SGI3201" s="14"/>
      <c r="SGJ3201" s="14"/>
      <c r="SGK3201" s="14"/>
      <c r="SGL3201" s="14"/>
      <c r="SGM3201" s="14"/>
      <c r="SGN3201" s="14"/>
      <c r="SGO3201" s="14"/>
      <c r="SGP3201" s="14"/>
      <c r="SGQ3201" s="14"/>
      <c r="SGR3201" s="14"/>
      <c r="SGS3201" s="14"/>
      <c r="SGT3201" s="14"/>
      <c r="SGU3201" s="14"/>
      <c r="SGV3201" s="14"/>
      <c r="SGW3201" s="14"/>
      <c r="SGX3201" s="14"/>
      <c r="SGY3201" s="14"/>
      <c r="SGZ3201" s="14"/>
      <c r="SHA3201" s="14"/>
      <c r="SHB3201" s="14"/>
      <c r="SHC3201" s="14"/>
      <c r="SHD3201" s="14"/>
      <c r="SHE3201" s="14"/>
      <c r="SHF3201" s="14"/>
      <c r="SHG3201" s="14"/>
      <c r="SHH3201" s="14"/>
      <c r="SHI3201" s="14"/>
      <c r="SHJ3201" s="14"/>
      <c r="SHK3201" s="14"/>
      <c r="SHL3201" s="14"/>
      <c r="SHM3201" s="14"/>
      <c r="SHN3201" s="14"/>
      <c r="SHO3201" s="14"/>
      <c r="SHP3201" s="14"/>
      <c r="SHQ3201" s="14"/>
      <c r="SHR3201" s="14"/>
      <c r="SHS3201" s="14"/>
      <c r="SHT3201" s="14"/>
      <c r="SHU3201" s="14"/>
      <c r="SHV3201" s="14"/>
      <c r="SHW3201" s="14"/>
      <c r="SHX3201" s="14"/>
      <c r="SHY3201" s="14"/>
      <c r="SHZ3201" s="14"/>
      <c r="SIA3201" s="14"/>
      <c r="SIB3201" s="14"/>
      <c r="SIC3201" s="14"/>
      <c r="SID3201" s="14"/>
      <c r="SIE3201" s="14"/>
      <c r="SIF3201" s="14"/>
      <c r="SIG3201" s="14"/>
      <c r="SIH3201" s="14"/>
      <c r="SII3201" s="14"/>
      <c r="SIJ3201" s="14"/>
      <c r="SIK3201" s="14"/>
      <c r="SIL3201" s="14"/>
      <c r="SIM3201" s="14"/>
      <c r="SIN3201" s="14"/>
      <c r="SIO3201" s="14"/>
      <c r="SIP3201" s="14"/>
      <c r="SIQ3201" s="14"/>
      <c r="SIR3201" s="14"/>
      <c r="SIS3201" s="14"/>
      <c r="SIT3201" s="14"/>
      <c r="SIU3201" s="14"/>
      <c r="SIV3201" s="14"/>
      <c r="SIW3201" s="14"/>
      <c r="SIX3201" s="14"/>
      <c r="SIY3201" s="14"/>
      <c r="SIZ3201" s="14"/>
      <c r="SJA3201" s="14"/>
      <c r="SJB3201" s="14"/>
      <c r="SJC3201" s="14"/>
      <c r="SJD3201" s="14"/>
      <c r="SJE3201" s="14"/>
      <c r="SJF3201" s="14"/>
      <c r="SJG3201" s="14"/>
      <c r="SJH3201" s="14"/>
      <c r="SJI3201" s="14"/>
      <c r="SJJ3201" s="14"/>
      <c r="SJK3201" s="14"/>
      <c r="SJL3201" s="14"/>
      <c r="SJM3201" s="14"/>
      <c r="SJN3201" s="14"/>
      <c r="SJO3201" s="14"/>
      <c r="SJP3201" s="14"/>
      <c r="SJQ3201" s="14"/>
      <c r="SJR3201" s="14"/>
      <c r="SJS3201" s="14"/>
      <c r="SJT3201" s="14"/>
      <c r="SJU3201" s="14"/>
      <c r="SJV3201" s="14"/>
      <c r="SJW3201" s="14"/>
      <c r="SJX3201" s="14"/>
      <c r="SJY3201" s="14"/>
      <c r="SJZ3201" s="14"/>
      <c r="SKA3201" s="14"/>
      <c r="SKB3201" s="14"/>
      <c r="SKC3201" s="14"/>
      <c r="SKD3201" s="14"/>
      <c r="SKE3201" s="14"/>
      <c r="SKF3201" s="14"/>
      <c r="SKG3201" s="14"/>
      <c r="SKH3201" s="14"/>
      <c r="SKI3201" s="14"/>
      <c r="SKJ3201" s="14"/>
      <c r="SKK3201" s="14"/>
      <c r="SKL3201" s="14"/>
      <c r="SKM3201" s="14"/>
      <c r="SKN3201" s="14"/>
      <c r="SKO3201" s="14"/>
      <c r="SKP3201" s="14"/>
      <c r="SKQ3201" s="14"/>
      <c r="SKR3201" s="14"/>
      <c r="SKS3201" s="14"/>
      <c r="SKT3201" s="14"/>
      <c r="SKU3201" s="14"/>
      <c r="SKV3201" s="14"/>
      <c r="SKW3201" s="14"/>
      <c r="SKX3201" s="14"/>
      <c r="SKY3201" s="14"/>
      <c r="SKZ3201" s="14"/>
      <c r="SLA3201" s="14"/>
      <c r="SLB3201" s="14"/>
      <c r="SLC3201" s="14"/>
      <c r="SLD3201" s="14"/>
      <c r="SLE3201" s="14"/>
      <c r="SLF3201" s="14"/>
      <c r="SLG3201" s="14"/>
      <c r="SLH3201" s="14"/>
      <c r="SLI3201" s="14"/>
      <c r="SLJ3201" s="14"/>
      <c r="SLK3201" s="14"/>
      <c r="SLL3201" s="14"/>
      <c r="SLM3201" s="14"/>
      <c r="SLN3201" s="14"/>
      <c r="SLO3201" s="14"/>
      <c r="SLP3201" s="14"/>
      <c r="SLQ3201" s="14"/>
      <c r="SLR3201" s="14"/>
      <c r="SLS3201" s="14"/>
      <c r="SLT3201" s="14"/>
      <c r="SLU3201" s="14"/>
      <c r="SLV3201" s="14"/>
      <c r="SLW3201" s="14"/>
      <c r="SLX3201" s="14"/>
      <c r="SLY3201" s="14"/>
      <c r="SLZ3201" s="14"/>
      <c r="SMA3201" s="14"/>
      <c r="SMB3201" s="14"/>
      <c r="SMC3201" s="14"/>
      <c r="SMD3201" s="14"/>
      <c r="SME3201" s="14"/>
      <c r="SMF3201" s="14"/>
      <c r="SMG3201" s="14"/>
      <c r="SMH3201" s="14"/>
      <c r="SMI3201" s="14"/>
      <c r="SMJ3201" s="14"/>
      <c r="SMK3201" s="14"/>
      <c r="SML3201" s="14"/>
      <c r="SMM3201" s="14"/>
      <c r="SMN3201" s="14"/>
      <c r="SMO3201" s="14"/>
      <c r="SMP3201" s="14"/>
      <c r="SMQ3201" s="14"/>
      <c r="SMR3201" s="14"/>
      <c r="SMS3201" s="14"/>
      <c r="SMT3201" s="14"/>
      <c r="SMU3201" s="14"/>
      <c r="SMV3201" s="14"/>
      <c r="SMW3201" s="14"/>
      <c r="SMX3201" s="14"/>
      <c r="SMY3201" s="14"/>
      <c r="SMZ3201" s="14"/>
      <c r="SNA3201" s="14"/>
      <c r="SNB3201" s="14"/>
      <c r="SNC3201" s="14"/>
      <c r="SND3201" s="14"/>
      <c r="SNE3201" s="14"/>
      <c r="SNF3201" s="14"/>
      <c r="SNG3201" s="14"/>
      <c r="SNH3201" s="14"/>
      <c r="SNI3201" s="14"/>
      <c r="SNJ3201" s="14"/>
      <c r="SNK3201" s="14"/>
      <c r="SNL3201" s="14"/>
      <c r="SNM3201" s="14"/>
      <c r="SNN3201" s="14"/>
      <c r="SNO3201" s="14"/>
      <c r="SNP3201" s="14"/>
      <c r="SNQ3201" s="14"/>
      <c r="SNR3201" s="14"/>
      <c r="SNS3201" s="14"/>
      <c r="SNT3201" s="14"/>
      <c r="SNU3201" s="14"/>
      <c r="SNV3201" s="14"/>
      <c r="SNW3201" s="14"/>
      <c r="SNX3201" s="14"/>
      <c r="SNY3201" s="14"/>
      <c r="SNZ3201" s="14"/>
      <c r="SOA3201" s="14"/>
      <c r="SOB3201" s="14"/>
      <c r="SOC3201" s="14"/>
      <c r="SOD3201" s="14"/>
      <c r="SOE3201" s="14"/>
      <c r="SOF3201" s="14"/>
      <c r="SOG3201" s="14"/>
      <c r="SOH3201" s="14"/>
      <c r="SOI3201" s="14"/>
      <c r="SOJ3201" s="14"/>
      <c r="SOK3201" s="14"/>
      <c r="SOL3201" s="14"/>
      <c r="SOM3201" s="14"/>
      <c r="SON3201" s="14"/>
      <c r="SOO3201" s="14"/>
      <c r="SOP3201" s="14"/>
      <c r="SOQ3201" s="14"/>
      <c r="SOR3201" s="14"/>
      <c r="SOS3201" s="14"/>
      <c r="SOT3201" s="14"/>
      <c r="SOU3201" s="14"/>
      <c r="SOV3201" s="14"/>
      <c r="SOW3201" s="14"/>
      <c r="SOX3201" s="14"/>
      <c r="SOY3201" s="14"/>
      <c r="SOZ3201" s="14"/>
      <c r="SPA3201" s="14"/>
      <c r="SPB3201" s="14"/>
      <c r="SPC3201" s="14"/>
      <c r="SPD3201" s="14"/>
      <c r="SPE3201" s="14"/>
      <c r="SPF3201" s="14"/>
      <c r="SPG3201" s="14"/>
      <c r="SPH3201" s="14"/>
      <c r="SPI3201" s="14"/>
      <c r="SPJ3201" s="14"/>
      <c r="SPK3201" s="14"/>
      <c r="SPL3201" s="14"/>
      <c r="SPM3201" s="14"/>
      <c r="SPN3201" s="14"/>
      <c r="SPO3201" s="14"/>
      <c r="SPP3201" s="14"/>
      <c r="SPQ3201" s="14"/>
      <c r="SPR3201" s="14"/>
      <c r="SPS3201" s="14"/>
      <c r="SPT3201" s="14"/>
      <c r="SPU3201" s="14"/>
      <c r="SPV3201" s="14"/>
      <c r="SPW3201" s="14"/>
      <c r="SPX3201" s="14"/>
      <c r="SPY3201" s="14"/>
      <c r="SPZ3201" s="14"/>
      <c r="SQA3201" s="14"/>
      <c r="SQB3201" s="14"/>
      <c r="SQC3201" s="14"/>
      <c r="SQD3201" s="14"/>
      <c r="SQE3201" s="14"/>
      <c r="SQF3201" s="14"/>
      <c r="SQG3201" s="14"/>
      <c r="SQH3201" s="14"/>
      <c r="SQI3201" s="14"/>
      <c r="SQJ3201" s="14"/>
      <c r="SQK3201" s="14"/>
      <c r="SQL3201" s="14"/>
      <c r="SQM3201" s="14"/>
      <c r="SQN3201" s="14"/>
      <c r="SQO3201" s="14"/>
      <c r="SQP3201" s="14"/>
      <c r="SQQ3201" s="14"/>
      <c r="SQR3201" s="14"/>
      <c r="SQS3201" s="14"/>
      <c r="SQT3201" s="14"/>
      <c r="SQU3201" s="14"/>
      <c r="SQV3201" s="14"/>
      <c r="SQW3201" s="14"/>
      <c r="SQX3201" s="14"/>
      <c r="SQY3201" s="14"/>
      <c r="SQZ3201" s="14"/>
      <c r="SRA3201" s="14"/>
      <c r="SRB3201" s="14"/>
      <c r="SRC3201" s="14"/>
      <c r="SRD3201" s="14"/>
      <c r="SRE3201" s="14"/>
      <c r="SRF3201" s="14"/>
      <c r="SRG3201" s="14"/>
      <c r="SRH3201" s="14"/>
      <c r="SRI3201" s="14"/>
      <c r="SRJ3201" s="14"/>
      <c r="SRK3201" s="14"/>
      <c r="SRL3201" s="14"/>
      <c r="SRM3201" s="14"/>
      <c r="SRN3201" s="14"/>
      <c r="SRO3201" s="14"/>
      <c r="SRP3201" s="14"/>
      <c r="SRQ3201" s="14"/>
      <c r="SRR3201" s="14"/>
      <c r="SRS3201" s="14"/>
      <c r="SRT3201" s="14"/>
      <c r="SRU3201" s="14"/>
      <c r="SRV3201" s="14"/>
      <c r="SRW3201" s="14"/>
      <c r="SRX3201" s="14"/>
      <c r="SRY3201" s="14"/>
      <c r="SRZ3201" s="14"/>
      <c r="SSA3201" s="14"/>
      <c r="SSB3201" s="14"/>
      <c r="SSC3201" s="14"/>
      <c r="SSD3201" s="14"/>
      <c r="SSE3201" s="14"/>
      <c r="SSF3201" s="14"/>
      <c r="SSG3201" s="14"/>
      <c r="SSH3201" s="14"/>
      <c r="SSI3201" s="14"/>
      <c r="SSJ3201" s="14"/>
      <c r="SSK3201" s="14"/>
      <c r="SSL3201" s="14"/>
      <c r="SSM3201" s="14"/>
      <c r="SSN3201" s="14"/>
      <c r="SSO3201" s="14"/>
      <c r="SSP3201" s="14"/>
      <c r="SSQ3201" s="14"/>
      <c r="SSR3201" s="14"/>
      <c r="SSS3201" s="14"/>
      <c r="SST3201" s="14"/>
      <c r="SSU3201" s="14"/>
      <c r="SSV3201" s="14"/>
      <c r="SSW3201" s="14"/>
      <c r="SSX3201" s="14"/>
      <c r="SSY3201" s="14"/>
      <c r="SSZ3201" s="14"/>
      <c r="STA3201" s="14"/>
      <c r="STB3201" s="14"/>
      <c r="STC3201" s="14"/>
      <c r="STD3201" s="14"/>
      <c r="STE3201" s="14"/>
      <c r="STF3201" s="14"/>
      <c r="STG3201" s="14"/>
      <c r="STH3201" s="14"/>
      <c r="STI3201" s="14"/>
      <c r="STJ3201" s="14"/>
      <c r="STK3201" s="14"/>
      <c r="STL3201" s="14"/>
      <c r="STM3201" s="14"/>
      <c r="STN3201" s="14"/>
      <c r="STO3201" s="14"/>
      <c r="STP3201" s="14"/>
      <c r="STQ3201" s="14"/>
      <c r="STR3201" s="14"/>
      <c r="STS3201" s="14"/>
      <c r="STT3201" s="14"/>
      <c r="STU3201" s="14"/>
      <c r="STV3201" s="14"/>
      <c r="STW3201" s="14"/>
      <c r="STX3201" s="14"/>
      <c r="STY3201" s="14"/>
      <c r="STZ3201" s="14"/>
      <c r="SUA3201" s="14"/>
      <c r="SUB3201" s="14"/>
      <c r="SUC3201" s="14"/>
      <c r="SUD3201" s="14"/>
      <c r="SUE3201" s="14"/>
      <c r="SUF3201" s="14"/>
      <c r="SUG3201" s="14"/>
      <c r="SUH3201" s="14"/>
      <c r="SUI3201" s="14"/>
      <c r="SUJ3201" s="14"/>
      <c r="SUK3201" s="14"/>
      <c r="SUL3201" s="14"/>
      <c r="SUM3201" s="14"/>
      <c r="SUN3201" s="14"/>
      <c r="SUO3201" s="14"/>
      <c r="SUP3201" s="14"/>
      <c r="SUQ3201" s="14"/>
      <c r="SUR3201" s="14"/>
      <c r="SUS3201" s="14"/>
      <c r="SUT3201" s="14"/>
      <c r="SUU3201" s="14"/>
      <c r="SUV3201" s="14"/>
      <c r="SUW3201" s="14"/>
      <c r="SUX3201" s="14"/>
      <c r="SUY3201" s="14"/>
      <c r="SUZ3201" s="14"/>
      <c r="SVA3201" s="14"/>
      <c r="SVB3201" s="14"/>
      <c r="SVC3201" s="14"/>
      <c r="SVD3201" s="14"/>
      <c r="SVE3201" s="14"/>
      <c r="SVF3201" s="14"/>
      <c r="SVG3201" s="14"/>
      <c r="SVH3201" s="14"/>
      <c r="SVI3201" s="14"/>
      <c r="SVJ3201" s="14"/>
      <c r="SVK3201" s="14"/>
      <c r="SVL3201" s="14"/>
      <c r="SVM3201" s="14"/>
      <c r="SVN3201" s="14"/>
      <c r="SVO3201" s="14"/>
      <c r="SVP3201" s="14"/>
      <c r="SVQ3201" s="14"/>
      <c r="SVR3201" s="14"/>
      <c r="SVS3201" s="14"/>
      <c r="SVT3201" s="14"/>
      <c r="SVU3201" s="14"/>
      <c r="SVV3201" s="14"/>
      <c r="SVW3201" s="14"/>
      <c r="SVX3201" s="14"/>
      <c r="SVY3201" s="14"/>
      <c r="SVZ3201" s="14"/>
      <c r="SWA3201" s="14"/>
      <c r="SWB3201" s="14"/>
      <c r="SWC3201" s="14"/>
      <c r="SWD3201" s="14"/>
      <c r="SWE3201" s="14"/>
      <c r="SWF3201" s="14"/>
      <c r="SWG3201" s="14"/>
      <c r="SWH3201" s="14"/>
      <c r="SWI3201" s="14"/>
      <c r="SWJ3201" s="14"/>
      <c r="SWK3201" s="14"/>
      <c r="SWL3201" s="14"/>
      <c r="SWM3201" s="14"/>
      <c r="SWN3201" s="14"/>
      <c r="SWO3201" s="14"/>
      <c r="SWP3201" s="14"/>
      <c r="SWQ3201" s="14"/>
      <c r="SWR3201" s="14"/>
      <c r="SWS3201" s="14"/>
      <c r="SWT3201" s="14"/>
      <c r="SWU3201" s="14"/>
      <c r="SWV3201" s="14"/>
      <c r="SWW3201" s="14"/>
      <c r="SWX3201" s="14"/>
      <c r="SWY3201" s="14"/>
      <c r="SWZ3201" s="14"/>
      <c r="SXA3201" s="14"/>
      <c r="SXB3201" s="14"/>
      <c r="SXC3201" s="14"/>
      <c r="SXD3201" s="14"/>
      <c r="SXE3201" s="14"/>
      <c r="SXF3201" s="14"/>
      <c r="SXG3201" s="14"/>
      <c r="SXH3201" s="14"/>
      <c r="SXI3201" s="14"/>
      <c r="SXJ3201" s="14"/>
      <c r="SXK3201" s="14"/>
      <c r="SXL3201" s="14"/>
      <c r="SXM3201" s="14"/>
      <c r="SXN3201" s="14"/>
      <c r="SXO3201" s="14"/>
      <c r="SXP3201" s="14"/>
      <c r="SXQ3201" s="14"/>
      <c r="SXR3201" s="14"/>
      <c r="SXS3201" s="14"/>
      <c r="SXT3201" s="14"/>
      <c r="SXU3201" s="14"/>
      <c r="SXV3201" s="14"/>
      <c r="SXW3201" s="14"/>
      <c r="SXX3201" s="14"/>
      <c r="SXY3201" s="14"/>
      <c r="SXZ3201" s="14"/>
      <c r="SYA3201" s="14"/>
      <c r="SYB3201" s="14"/>
      <c r="SYC3201" s="14"/>
      <c r="SYD3201" s="14"/>
      <c r="SYE3201" s="14"/>
      <c r="SYF3201" s="14"/>
      <c r="SYG3201" s="14"/>
      <c r="SYH3201" s="14"/>
      <c r="SYI3201" s="14"/>
      <c r="SYJ3201" s="14"/>
      <c r="SYK3201" s="14"/>
      <c r="SYL3201" s="14"/>
      <c r="SYM3201" s="14"/>
      <c r="SYN3201" s="14"/>
      <c r="SYO3201" s="14"/>
      <c r="SYP3201" s="14"/>
      <c r="SYQ3201" s="14"/>
      <c r="SYR3201" s="14"/>
      <c r="SYS3201" s="14"/>
      <c r="SYT3201" s="14"/>
      <c r="SYU3201" s="14"/>
      <c r="SYV3201" s="14"/>
      <c r="SYW3201" s="14"/>
      <c r="SYX3201" s="14"/>
      <c r="SYY3201" s="14"/>
      <c r="SYZ3201" s="14"/>
      <c r="SZA3201" s="14"/>
      <c r="SZB3201" s="14"/>
      <c r="SZC3201" s="14"/>
      <c r="SZD3201" s="14"/>
      <c r="SZE3201" s="14"/>
      <c r="SZF3201" s="14"/>
      <c r="SZG3201" s="14"/>
      <c r="SZH3201" s="14"/>
      <c r="SZI3201" s="14"/>
      <c r="SZJ3201" s="14"/>
      <c r="SZK3201" s="14"/>
      <c r="SZL3201" s="14"/>
      <c r="SZM3201" s="14"/>
      <c r="SZN3201" s="14"/>
      <c r="SZO3201" s="14"/>
      <c r="SZP3201" s="14"/>
      <c r="SZQ3201" s="14"/>
      <c r="SZR3201" s="14"/>
      <c r="SZS3201" s="14"/>
      <c r="SZT3201" s="14"/>
      <c r="SZU3201" s="14"/>
      <c r="SZV3201" s="14"/>
      <c r="SZW3201" s="14"/>
      <c r="SZX3201" s="14"/>
      <c r="SZY3201" s="14"/>
      <c r="SZZ3201" s="14"/>
      <c r="TAA3201" s="14"/>
      <c r="TAB3201" s="14"/>
      <c r="TAC3201" s="14"/>
      <c r="TAD3201" s="14"/>
      <c r="TAE3201" s="14"/>
      <c r="TAF3201" s="14"/>
      <c r="TAG3201" s="14"/>
      <c r="TAH3201" s="14"/>
      <c r="TAI3201" s="14"/>
      <c r="TAJ3201" s="14"/>
      <c r="TAK3201" s="14"/>
      <c r="TAL3201" s="14"/>
      <c r="TAM3201" s="14"/>
      <c r="TAN3201" s="14"/>
      <c r="TAO3201" s="14"/>
      <c r="TAP3201" s="14"/>
      <c r="TAQ3201" s="14"/>
      <c r="TAR3201" s="14"/>
      <c r="TAS3201" s="14"/>
      <c r="TAT3201" s="14"/>
      <c r="TAU3201" s="14"/>
      <c r="TAV3201" s="14"/>
      <c r="TAW3201" s="14"/>
      <c r="TAX3201" s="14"/>
      <c r="TAY3201" s="14"/>
      <c r="TAZ3201" s="14"/>
      <c r="TBA3201" s="14"/>
      <c r="TBB3201" s="14"/>
      <c r="TBC3201" s="14"/>
      <c r="TBD3201" s="14"/>
      <c r="TBE3201" s="14"/>
      <c r="TBF3201" s="14"/>
      <c r="TBG3201" s="14"/>
      <c r="TBH3201" s="14"/>
      <c r="TBI3201" s="14"/>
      <c r="TBJ3201" s="14"/>
      <c r="TBK3201" s="14"/>
      <c r="TBL3201" s="14"/>
      <c r="TBM3201" s="14"/>
      <c r="TBN3201" s="14"/>
      <c r="TBO3201" s="14"/>
      <c r="TBP3201" s="14"/>
      <c r="TBQ3201" s="14"/>
      <c r="TBR3201" s="14"/>
      <c r="TBS3201" s="14"/>
      <c r="TBT3201" s="14"/>
      <c r="TBU3201" s="14"/>
      <c r="TBV3201" s="14"/>
      <c r="TBW3201" s="14"/>
      <c r="TBX3201" s="14"/>
      <c r="TBY3201" s="14"/>
      <c r="TBZ3201" s="14"/>
      <c r="TCA3201" s="14"/>
      <c r="TCB3201" s="14"/>
      <c r="TCC3201" s="14"/>
      <c r="TCD3201" s="14"/>
      <c r="TCE3201" s="14"/>
      <c r="TCF3201" s="14"/>
      <c r="TCG3201" s="14"/>
      <c r="TCH3201" s="14"/>
      <c r="TCI3201" s="14"/>
      <c r="TCJ3201" s="14"/>
      <c r="TCK3201" s="14"/>
      <c r="TCL3201" s="14"/>
      <c r="TCM3201" s="14"/>
      <c r="TCN3201" s="14"/>
      <c r="TCO3201" s="14"/>
      <c r="TCP3201" s="14"/>
      <c r="TCQ3201" s="14"/>
      <c r="TCR3201" s="14"/>
      <c r="TCS3201" s="14"/>
      <c r="TCT3201" s="14"/>
      <c r="TCU3201" s="14"/>
      <c r="TCV3201" s="14"/>
      <c r="TCW3201" s="14"/>
      <c r="TCX3201" s="14"/>
      <c r="TCY3201" s="14"/>
      <c r="TCZ3201" s="14"/>
      <c r="TDA3201" s="14"/>
      <c r="TDB3201" s="14"/>
      <c r="TDC3201" s="14"/>
      <c r="TDD3201" s="14"/>
      <c r="TDE3201" s="14"/>
      <c r="TDF3201" s="14"/>
      <c r="TDG3201" s="14"/>
      <c r="TDH3201" s="14"/>
      <c r="TDI3201" s="14"/>
      <c r="TDJ3201" s="14"/>
      <c r="TDK3201" s="14"/>
      <c r="TDL3201" s="14"/>
      <c r="TDM3201" s="14"/>
      <c r="TDN3201" s="14"/>
      <c r="TDO3201" s="14"/>
      <c r="TDP3201" s="14"/>
      <c r="TDQ3201" s="14"/>
      <c r="TDR3201" s="14"/>
      <c r="TDS3201" s="14"/>
      <c r="TDT3201" s="14"/>
      <c r="TDU3201" s="14"/>
      <c r="TDV3201" s="14"/>
      <c r="TDW3201" s="14"/>
      <c r="TDX3201" s="14"/>
      <c r="TDY3201" s="14"/>
      <c r="TDZ3201" s="14"/>
      <c r="TEA3201" s="14"/>
      <c r="TEB3201" s="14"/>
      <c r="TEC3201" s="14"/>
      <c r="TED3201" s="14"/>
      <c r="TEE3201" s="14"/>
      <c r="TEF3201" s="14"/>
      <c r="TEG3201" s="14"/>
      <c r="TEH3201" s="14"/>
      <c r="TEI3201" s="14"/>
      <c r="TEJ3201" s="14"/>
      <c r="TEK3201" s="14"/>
      <c r="TEL3201" s="14"/>
      <c r="TEM3201" s="14"/>
      <c r="TEN3201" s="14"/>
      <c r="TEO3201" s="14"/>
      <c r="TEP3201" s="14"/>
      <c r="TEQ3201" s="14"/>
      <c r="TER3201" s="14"/>
      <c r="TES3201" s="14"/>
      <c r="TET3201" s="14"/>
      <c r="TEU3201" s="14"/>
      <c r="TEV3201" s="14"/>
      <c r="TEW3201" s="14"/>
      <c r="TEX3201" s="14"/>
      <c r="TEY3201" s="14"/>
      <c r="TEZ3201" s="14"/>
      <c r="TFA3201" s="14"/>
      <c r="TFB3201" s="14"/>
      <c r="TFC3201" s="14"/>
      <c r="TFD3201" s="14"/>
      <c r="TFE3201" s="14"/>
      <c r="TFF3201" s="14"/>
      <c r="TFG3201" s="14"/>
      <c r="TFH3201" s="14"/>
      <c r="TFI3201" s="14"/>
      <c r="TFJ3201" s="14"/>
      <c r="TFK3201" s="14"/>
      <c r="TFL3201" s="14"/>
      <c r="TFM3201" s="14"/>
      <c r="TFN3201" s="14"/>
      <c r="TFO3201" s="14"/>
      <c r="TFP3201" s="14"/>
      <c r="TFQ3201" s="14"/>
      <c r="TFR3201" s="14"/>
      <c r="TFS3201" s="14"/>
      <c r="TFT3201" s="14"/>
      <c r="TFU3201" s="14"/>
      <c r="TFV3201" s="14"/>
      <c r="TFW3201" s="14"/>
      <c r="TFX3201" s="14"/>
      <c r="TFY3201" s="14"/>
      <c r="TFZ3201" s="14"/>
      <c r="TGA3201" s="14"/>
      <c r="TGB3201" s="14"/>
      <c r="TGC3201" s="14"/>
      <c r="TGD3201" s="14"/>
      <c r="TGE3201" s="14"/>
      <c r="TGF3201" s="14"/>
      <c r="TGG3201" s="14"/>
      <c r="TGH3201" s="14"/>
      <c r="TGI3201" s="14"/>
      <c r="TGJ3201" s="14"/>
      <c r="TGK3201" s="14"/>
      <c r="TGL3201" s="14"/>
      <c r="TGM3201" s="14"/>
      <c r="TGN3201" s="14"/>
      <c r="TGO3201" s="14"/>
      <c r="TGP3201" s="14"/>
      <c r="TGQ3201" s="14"/>
      <c r="TGR3201" s="14"/>
      <c r="TGS3201" s="14"/>
      <c r="TGT3201" s="14"/>
      <c r="TGU3201" s="14"/>
      <c r="TGV3201" s="14"/>
      <c r="TGW3201" s="14"/>
      <c r="TGX3201" s="14"/>
      <c r="TGY3201" s="14"/>
      <c r="TGZ3201" s="14"/>
      <c r="THA3201" s="14"/>
      <c r="THB3201" s="14"/>
      <c r="THC3201" s="14"/>
      <c r="THD3201" s="14"/>
      <c r="THE3201" s="14"/>
      <c r="THF3201" s="14"/>
      <c r="THG3201" s="14"/>
      <c r="THH3201" s="14"/>
      <c r="THI3201" s="14"/>
      <c r="THJ3201" s="14"/>
      <c r="THK3201" s="14"/>
      <c r="THL3201" s="14"/>
      <c r="THM3201" s="14"/>
      <c r="THN3201" s="14"/>
      <c r="THO3201" s="14"/>
      <c r="THP3201" s="14"/>
      <c r="THQ3201" s="14"/>
      <c r="THR3201" s="14"/>
      <c r="THS3201" s="14"/>
      <c r="THT3201" s="14"/>
      <c r="THU3201" s="14"/>
      <c r="THV3201" s="14"/>
      <c r="THW3201" s="14"/>
      <c r="THX3201" s="14"/>
      <c r="THY3201" s="14"/>
      <c r="THZ3201" s="14"/>
      <c r="TIA3201" s="14"/>
      <c r="TIB3201" s="14"/>
      <c r="TIC3201" s="14"/>
      <c r="TID3201" s="14"/>
      <c r="TIE3201" s="14"/>
      <c r="TIF3201" s="14"/>
      <c r="TIG3201" s="14"/>
      <c r="TIH3201" s="14"/>
      <c r="TII3201" s="14"/>
      <c r="TIJ3201" s="14"/>
      <c r="TIK3201" s="14"/>
      <c r="TIL3201" s="14"/>
      <c r="TIM3201" s="14"/>
      <c r="TIN3201" s="14"/>
      <c r="TIO3201" s="14"/>
      <c r="TIP3201" s="14"/>
      <c r="TIQ3201" s="14"/>
      <c r="TIR3201" s="14"/>
      <c r="TIS3201" s="14"/>
      <c r="TIT3201" s="14"/>
      <c r="TIU3201" s="14"/>
      <c r="TIV3201" s="14"/>
      <c r="TIW3201" s="14"/>
      <c r="TIX3201" s="14"/>
      <c r="TIY3201" s="14"/>
      <c r="TIZ3201" s="14"/>
      <c r="TJA3201" s="14"/>
      <c r="TJB3201" s="14"/>
      <c r="TJC3201" s="14"/>
      <c r="TJD3201" s="14"/>
      <c r="TJE3201" s="14"/>
      <c r="TJF3201" s="14"/>
      <c r="TJG3201" s="14"/>
      <c r="TJH3201" s="14"/>
      <c r="TJI3201" s="14"/>
      <c r="TJJ3201" s="14"/>
      <c r="TJK3201" s="14"/>
      <c r="TJL3201" s="14"/>
      <c r="TJM3201" s="14"/>
      <c r="TJN3201" s="14"/>
      <c r="TJO3201" s="14"/>
      <c r="TJP3201" s="14"/>
      <c r="TJQ3201" s="14"/>
      <c r="TJR3201" s="14"/>
      <c r="TJS3201" s="14"/>
      <c r="TJT3201" s="14"/>
      <c r="TJU3201" s="14"/>
      <c r="TJV3201" s="14"/>
      <c r="TJW3201" s="14"/>
      <c r="TJX3201" s="14"/>
      <c r="TJY3201" s="14"/>
      <c r="TJZ3201" s="14"/>
      <c r="TKA3201" s="14"/>
      <c r="TKB3201" s="14"/>
      <c r="TKC3201" s="14"/>
      <c r="TKD3201" s="14"/>
      <c r="TKE3201" s="14"/>
      <c r="TKF3201" s="14"/>
      <c r="TKG3201" s="14"/>
      <c r="TKH3201" s="14"/>
      <c r="TKI3201" s="14"/>
      <c r="TKJ3201" s="14"/>
      <c r="TKK3201" s="14"/>
      <c r="TKL3201" s="14"/>
      <c r="TKM3201" s="14"/>
      <c r="TKN3201" s="14"/>
      <c r="TKO3201" s="14"/>
      <c r="TKP3201" s="14"/>
      <c r="TKQ3201" s="14"/>
      <c r="TKR3201" s="14"/>
      <c r="TKS3201" s="14"/>
      <c r="TKT3201" s="14"/>
      <c r="TKU3201" s="14"/>
      <c r="TKV3201" s="14"/>
      <c r="TKW3201" s="14"/>
      <c r="TKX3201" s="14"/>
      <c r="TKY3201" s="14"/>
      <c r="TKZ3201" s="14"/>
      <c r="TLA3201" s="14"/>
      <c r="TLB3201" s="14"/>
      <c r="TLC3201" s="14"/>
      <c r="TLD3201" s="14"/>
      <c r="TLE3201" s="14"/>
      <c r="TLF3201" s="14"/>
      <c r="TLG3201" s="14"/>
      <c r="TLH3201" s="14"/>
      <c r="TLI3201" s="14"/>
      <c r="TLJ3201" s="14"/>
      <c r="TLK3201" s="14"/>
      <c r="TLL3201" s="14"/>
      <c r="TLM3201" s="14"/>
      <c r="TLN3201" s="14"/>
      <c r="TLO3201" s="14"/>
      <c r="TLP3201" s="14"/>
      <c r="TLQ3201" s="14"/>
      <c r="TLR3201" s="14"/>
      <c r="TLS3201" s="14"/>
      <c r="TLT3201" s="14"/>
      <c r="TLU3201" s="14"/>
      <c r="TLV3201" s="14"/>
      <c r="TLW3201" s="14"/>
      <c r="TLX3201" s="14"/>
      <c r="TLY3201" s="14"/>
      <c r="TLZ3201" s="14"/>
      <c r="TMA3201" s="14"/>
      <c r="TMB3201" s="14"/>
      <c r="TMC3201" s="14"/>
      <c r="TMD3201" s="14"/>
      <c r="TME3201" s="14"/>
      <c r="TMF3201" s="14"/>
      <c r="TMG3201" s="14"/>
      <c r="TMH3201" s="14"/>
      <c r="TMI3201" s="14"/>
      <c r="TMJ3201" s="14"/>
      <c r="TMK3201" s="14"/>
      <c r="TML3201" s="14"/>
      <c r="TMM3201" s="14"/>
      <c r="TMN3201" s="14"/>
      <c r="TMO3201" s="14"/>
      <c r="TMP3201" s="14"/>
      <c r="TMQ3201" s="14"/>
      <c r="TMR3201" s="14"/>
      <c r="TMS3201" s="14"/>
      <c r="TMT3201" s="14"/>
      <c r="TMU3201" s="14"/>
      <c r="TMV3201" s="14"/>
      <c r="TMW3201" s="14"/>
      <c r="TMX3201" s="14"/>
      <c r="TMY3201" s="14"/>
      <c r="TMZ3201" s="14"/>
      <c r="TNA3201" s="14"/>
      <c r="TNB3201" s="14"/>
      <c r="TNC3201" s="14"/>
      <c r="TND3201" s="14"/>
      <c r="TNE3201" s="14"/>
      <c r="TNF3201" s="14"/>
      <c r="TNG3201" s="14"/>
      <c r="TNH3201" s="14"/>
      <c r="TNI3201" s="14"/>
      <c r="TNJ3201" s="14"/>
      <c r="TNK3201" s="14"/>
      <c r="TNL3201" s="14"/>
      <c r="TNM3201" s="14"/>
      <c r="TNN3201" s="14"/>
      <c r="TNO3201" s="14"/>
      <c r="TNP3201" s="14"/>
      <c r="TNQ3201" s="14"/>
      <c r="TNR3201" s="14"/>
      <c r="TNS3201" s="14"/>
      <c r="TNT3201" s="14"/>
      <c r="TNU3201" s="14"/>
      <c r="TNV3201" s="14"/>
      <c r="TNW3201" s="14"/>
      <c r="TNX3201" s="14"/>
      <c r="TNY3201" s="14"/>
      <c r="TNZ3201" s="14"/>
      <c r="TOA3201" s="14"/>
      <c r="TOB3201" s="14"/>
      <c r="TOC3201" s="14"/>
      <c r="TOD3201" s="14"/>
      <c r="TOE3201" s="14"/>
      <c r="TOF3201" s="14"/>
      <c r="TOG3201" s="14"/>
      <c r="TOH3201" s="14"/>
      <c r="TOI3201" s="14"/>
      <c r="TOJ3201" s="14"/>
      <c r="TOK3201" s="14"/>
      <c r="TOL3201" s="14"/>
      <c r="TOM3201" s="14"/>
      <c r="TON3201" s="14"/>
      <c r="TOO3201" s="14"/>
      <c r="TOP3201" s="14"/>
      <c r="TOQ3201" s="14"/>
      <c r="TOR3201" s="14"/>
      <c r="TOS3201" s="14"/>
      <c r="TOT3201" s="14"/>
      <c r="TOU3201" s="14"/>
      <c r="TOV3201" s="14"/>
      <c r="TOW3201" s="14"/>
      <c r="TOX3201" s="14"/>
      <c r="TOY3201" s="14"/>
      <c r="TOZ3201" s="14"/>
      <c r="TPA3201" s="14"/>
      <c r="TPB3201" s="14"/>
      <c r="TPC3201" s="14"/>
      <c r="TPD3201" s="14"/>
      <c r="TPE3201" s="14"/>
      <c r="TPF3201" s="14"/>
      <c r="TPG3201" s="14"/>
      <c r="TPH3201" s="14"/>
      <c r="TPI3201" s="14"/>
      <c r="TPJ3201" s="14"/>
      <c r="TPK3201" s="14"/>
      <c r="TPL3201" s="14"/>
      <c r="TPM3201" s="14"/>
      <c r="TPN3201" s="14"/>
      <c r="TPO3201" s="14"/>
      <c r="TPP3201" s="14"/>
      <c r="TPQ3201" s="14"/>
      <c r="TPR3201" s="14"/>
      <c r="TPS3201" s="14"/>
      <c r="TPT3201" s="14"/>
      <c r="TPU3201" s="14"/>
      <c r="TPV3201" s="14"/>
      <c r="TPW3201" s="14"/>
      <c r="TPX3201" s="14"/>
      <c r="TPY3201" s="14"/>
      <c r="TPZ3201" s="14"/>
      <c r="TQA3201" s="14"/>
      <c r="TQB3201" s="14"/>
      <c r="TQC3201" s="14"/>
      <c r="TQD3201" s="14"/>
      <c r="TQE3201" s="14"/>
      <c r="TQF3201" s="14"/>
      <c r="TQG3201" s="14"/>
      <c r="TQH3201" s="14"/>
      <c r="TQI3201" s="14"/>
      <c r="TQJ3201" s="14"/>
      <c r="TQK3201" s="14"/>
      <c r="TQL3201" s="14"/>
      <c r="TQM3201" s="14"/>
      <c r="TQN3201" s="14"/>
      <c r="TQO3201" s="14"/>
      <c r="TQP3201" s="14"/>
      <c r="TQQ3201" s="14"/>
      <c r="TQR3201" s="14"/>
      <c r="TQS3201" s="14"/>
      <c r="TQT3201" s="14"/>
      <c r="TQU3201" s="14"/>
      <c r="TQV3201" s="14"/>
      <c r="TQW3201" s="14"/>
      <c r="TQX3201" s="14"/>
      <c r="TQY3201" s="14"/>
      <c r="TQZ3201" s="14"/>
      <c r="TRA3201" s="14"/>
      <c r="TRB3201" s="14"/>
      <c r="TRC3201" s="14"/>
      <c r="TRD3201" s="14"/>
      <c r="TRE3201" s="14"/>
      <c r="TRF3201" s="14"/>
      <c r="TRG3201" s="14"/>
      <c r="TRH3201" s="14"/>
      <c r="TRI3201" s="14"/>
      <c r="TRJ3201" s="14"/>
      <c r="TRK3201" s="14"/>
      <c r="TRL3201" s="14"/>
      <c r="TRM3201" s="14"/>
      <c r="TRN3201" s="14"/>
      <c r="TRO3201" s="14"/>
      <c r="TRP3201" s="14"/>
      <c r="TRQ3201" s="14"/>
      <c r="TRR3201" s="14"/>
      <c r="TRS3201" s="14"/>
      <c r="TRT3201" s="14"/>
      <c r="TRU3201" s="14"/>
      <c r="TRV3201" s="14"/>
      <c r="TRW3201" s="14"/>
      <c r="TRX3201" s="14"/>
      <c r="TRY3201" s="14"/>
      <c r="TRZ3201" s="14"/>
      <c r="TSA3201" s="14"/>
      <c r="TSB3201" s="14"/>
      <c r="TSC3201" s="14"/>
      <c r="TSD3201" s="14"/>
      <c r="TSE3201" s="14"/>
      <c r="TSF3201" s="14"/>
      <c r="TSG3201" s="14"/>
      <c r="TSH3201" s="14"/>
      <c r="TSI3201" s="14"/>
      <c r="TSJ3201" s="14"/>
      <c r="TSK3201" s="14"/>
      <c r="TSL3201" s="14"/>
      <c r="TSM3201" s="14"/>
      <c r="TSN3201" s="14"/>
      <c r="TSO3201" s="14"/>
      <c r="TSP3201" s="14"/>
      <c r="TSQ3201" s="14"/>
      <c r="TSR3201" s="14"/>
      <c r="TSS3201" s="14"/>
      <c r="TST3201" s="14"/>
      <c r="TSU3201" s="14"/>
      <c r="TSV3201" s="14"/>
      <c r="TSW3201" s="14"/>
      <c r="TSX3201" s="14"/>
      <c r="TSY3201" s="14"/>
      <c r="TSZ3201" s="14"/>
      <c r="TTA3201" s="14"/>
      <c r="TTB3201" s="14"/>
      <c r="TTC3201" s="14"/>
      <c r="TTD3201" s="14"/>
      <c r="TTE3201" s="14"/>
      <c r="TTF3201" s="14"/>
      <c r="TTG3201" s="14"/>
      <c r="TTH3201" s="14"/>
      <c r="TTI3201" s="14"/>
      <c r="TTJ3201" s="14"/>
      <c r="TTK3201" s="14"/>
      <c r="TTL3201" s="14"/>
      <c r="TTM3201" s="14"/>
      <c r="TTN3201" s="14"/>
      <c r="TTO3201" s="14"/>
      <c r="TTP3201" s="14"/>
      <c r="TTQ3201" s="14"/>
      <c r="TTR3201" s="14"/>
      <c r="TTS3201" s="14"/>
      <c r="TTT3201" s="14"/>
      <c r="TTU3201" s="14"/>
      <c r="TTV3201" s="14"/>
      <c r="TTW3201" s="14"/>
      <c r="TTX3201" s="14"/>
      <c r="TTY3201" s="14"/>
      <c r="TTZ3201" s="14"/>
      <c r="TUA3201" s="14"/>
      <c r="TUB3201" s="14"/>
      <c r="TUC3201" s="14"/>
      <c r="TUD3201" s="14"/>
      <c r="TUE3201" s="14"/>
      <c r="TUF3201" s="14"/>
      <c r="TUG3201" s="14"/>
      <c r="TUH3201" s="14"/>
      <c r="TUI3201" s="14"/>
      <c r="TUJ3201" s="14"/>
      <c r="TUK3201" s="14"/>
      <c r="TUL3201" s="14"/>
      <c r="TUM3201" s="14"/>
      <c r="TUN3201" s="14"/>
      <c r="TUO3201" s="14"/>
      <c r="TUP3201" s="14"/>
      <c r="TUQ3201" s="14"/>
      <c r="TUR3201" s="14"/>
      <c r="TUS3201" s="14"/>
      <c r="TUT3201" s="14"/>
      <c r="TUU3201" s="14"/>
      <c r="TUV3201" s="14"/>
      <c r="TUW3201" s="14"/>
      <c r="TUX3201" s="14"/>
      <c r="TUY3201" s="14"/>
      <c r="TUZ3201" s="14"/>
      <c r="TVA3201" s="14"/>
      <c r="TVB3201" s="14"/>
      <c r="TVC3201" s="14"/>
      <c r="TVD3201" s="14"/>
      <c r="TVE3201" s="14"/>
      <c r="TVF3201" s="14"/>
      <c r="TVG3201" s="14"/>
      <c r="TVH3201" s="14"/>
      <c r="TVI3201" s="14"/>
      <c r="TVJ3201" s="14"/>
      <c r="TVK3201" s="14"/>
      <c r="TVL3201" s="14"/>
      <c r="TVM3201" s="14"/>
      <c r="TVN3201" s="14"/>
      <c r="TVO3201" s="14"/>
      <c r="TVP3201" s="14"/>
      <c r="TVQ3201" s="14"/>
      <c r="TVR3201" s="14"/>
      <c r="TVS3201" s="14"/>
      <c r="TVT3201" s="14"/>
      <c r="TVU3201" s="14"/>
      <c r="TVV3201" s="14"/>
      <c r="TVW3201" s="14"/>
      <c r="TVX3201" s="14"/>
      <c r="TVY3201" s="14"/>
      <c r="TVZ3201" s="14"/>
      <c r="TWA3201" s="14"/>
      <c r="TWB3201" s="14"/>
      <c r="TWC3201" s="14"/>
      <c r="TWD3201" s="14"/>
      <c r="TWE3201" s="14"/>
      <c r="TWF3201" s="14"/>
      <c r="TWG3201" s="14"/>
      <c r="TWH3201" s="14"/>
      <c r="TWI3201" s="14"/>
      <c r="TWJ3201" s="14"/>
      <c r="TWK3201" s="14"/>
      <c r="TWL3201" s="14"/>
      <c r="TWM3201" s="14"/>
      <c r="TWN3201" s="14"/>
      <c r="TWO3201" s="14"/>
      <c r="TWP3201" s="14"/>
      <c r="TWQ3201" s="14"/>
      <c r="TWR3201" s="14"/>
      <c r="TWS3201" s="14"/>
      <c r="TWT3201" s="14"/>
      <c r="TWU3201" s="14"/>
      <c r="TWV3201" s="14"/>
      <c r="TWW3201" s="14"/>
      <c r="TWX3201" s="14"/>
      <c r="TWY3201" s="14"/>
      <c r="TWZ3201" s="14"/>
      <c r="TXA3201" s="14"/>
      <c r="TXB3201" s="14"/>
      <c r="TXC3201" s="14"/>
      <c r="TXD3201" s="14"/>
      <c r="TXE3201" s="14"/>
      <c r="TXF3201" s="14"/>
      <c r="TXG3201" s="14"/>
      <c r="TXH3201" s="14"/>
      <c r="TXI3201" s="14"/>
      <c r="TXJ3201" s="14"/>
      <c r="TXK3201" s="14"/>
      <c r="TXL3201" s="14"/>
      <c r="TXM3201" s="14"/>
      <c r="TXN3201" s="14"/>
      <c r="TXO3201" s="14"/>
      <c r="TXP3201" s="14"/>
      <c r="TXQ3201" s="14"/>
      <c r="TXR3201" s="14"/>
      <c r="TXS3201" s="14"/>
      <c r="TXT3201" s="14"/>
      <c r="TXU3201" s="14"/>
      <c r="TXV3201" s="14"/>
      <c r="TXW3201" s="14"/>
      <c r="TXX3201" s="14"/>
      <c r="TXY3201" s="14"/>
      <c r="TXZ3201" s="14"/>
      <c r="TYA3201" s="14"/>
      <c r="TYB3201" s="14"/>
      <c r="TYC3201" s="14"/>
      <c r="TYD3201" s="14"/>
      <c r="TYE3201" s="14"/>
      <c r="TYF3201" s="14"/>
      <c r="TYG3201" s="14"/>
      <c r="TYH3201" s="14"/>
      <c r="TYI3201" s="14"/>
      <c r="TYJ3201" s="14"/>
      <c r="TYK3201" s="14"/>
      <c r="TYL3201" s="14"/>
      <c r="TYM3201" s="14"/>
      <c r="TYN3201" s="14"/>
      <c r="TYO3201" s="14"/>
      <c r="TYP3201" s="14"/>
      <c r="TYQ3201" s="14"/>
      <c r="TYR3201" s="14"/>
      <c r="TYS3201" s="14"/>
      <c r="TYT3201" s="14"/>
      <c r="TYU3201" s="14"/>
      <c r="TYV3201" s="14"/>
      <c r="TYW3201" s="14"/>
      <c r="TYX3201" s="14"/>
      <c r="TYY3201" s="14"/>
      <c r="TYZ3201" s="14"/>
      <c r="TZA3201" s="14"/>
      <c r="TZB3201" s="14"/>
      <c r="TZC3201" s="14"/>
      <c r="TZD3201" s="14"/>
      <c r="TZE3201" s="14"/>
      <c r="TZF3201" s="14"/>
      <c r="TZG3201" s="14"/>
      <c r="TZH3201" s="14"/>
      <c r="TZI3201" s="14"/>
      <c r="TZJ3201" s="14"/>
      <c r="TZK3201" s="14"/>
      <c r="TZL3201" s="14"/>
      <c r="TZM3201" s="14"/>
      <c r="TZN3201" s="14"/>
      <c r="TZO3201" s="14"/>
      <c r="TZP3201" s="14"/>
      <c r="TZQ3201" s="14"/>
      <c r="TZR3201" s="14"/>
      <c r="TZS3201" s="14"/>
      <c r="TZT3201" s="14"/>
      <c r="TZU3201" s="14"/>
      <c r="TZV3201" s="14"/>
      <c r="TZW3201" s="14"/>
      <c r="TZX3201" s="14"/>
      <c r="TZY3201" s="14"/>
      <c r="TZZ3201" s="14"/>
      <c r="UAA3201" s="14"/>
      <c r="UAB3201" s="14"/>
      <c r="UAC3201" s="14"/>
      <c r="UAD3201" s="14"/>
      <c r="UAE3201" s="14"/>
      <c r="UAF3201" s="14"/>
      <c r="UAG3201" s="14"/>
      <c r="UAH3201" s="14"/>
      <c r="UAI3201" s="14"/>
      <c r="UAJ3201" s="14"/>
      <c r="UAK3201" s="14"/>
      <c r="UAL3201" s="14"/>
      <c r="UAM3201" s="14"/>
      <c r="UAN3201" s="14"/>
      <c r="UAO3201" s="14"/>
      <c r="UAP3201" s="14"/>
      <c r="UAQ3201" s="14"/>
      <c r="UAR3201" s="14"/>
      <c r="UAS3201" s="14"/>
      <c r="UAT3201" s="14"/>
      <c r="UAU3201" s="14"/>
      <c r="UAV3201" s="14"/>
      <c r="UAW3201" s="14"/>
      <c r="UAX3201" s="14"/>
      <c r="UAY3201" s="14"/>
      <c r="UAZ3201" s="14"/>
      <c r="UBA3201" s="14"/>
      <c r="UBB3201" s="14"/>
      <c r="UBC3201" s="14"/>
      <c r="UBD3201" s="14"/>
      <c r="UBE3201" s="14"/>
      <c r="UBF3201" s="14"/>
      <c r="UBG3201" s="14"/>
      <c r="UBH3201" s="14"/>
      <c r="UBI3201" s="14"/>
      <c r="UBJ3201" s="14"/>
      <c r="UBK3201" s="14"/>
      <c r="UBL3201" s="14"/>
      <c r="UBM3201" s="14"/>
      <c r="UBN3201" s="14"/>
      <c r="UBO3201" s="14"/>
      <c r="UBP3201" s="14"/>
      <c r="UBQ3201" s="14"/>
      <c r="UBR3201" s="14"/>
      <c r="UBS3201" s="14"/>
      <c r="UBT3201" s="14"/>
      <c r="UBU3201" s="14"/>
      <c r="UBV3201" s="14"/>
      <c r="UBW3201" s="14"/>
      <c r="UBX3201" s="14"/>
      <c r="UBY3201" s="14"/>
      <c r="UBZ3201" s="14"/>
      <c r="UCA3201" s="14"/>
      <c r="UCB3201" s="14"/>
      <c r="UCC3201" s="14"/>
      <c r="UCD3201" s="14"/>
      <c r="UCE3201" s="14"/>
      <c r="UCF3201" s="14"/>
      <c r="UCG3201" s="14"/>
      <c r="UCH3201" s="14"/>
      <c r="UCI3201" s="14"/>
      <c r="UCJ3201" s="14"/>
      <c r="UCK3201" s="14"/>
      <c r="UCL3201" s="14"/>
      <c r="UCM3201" s="14"/>
      <c r="UCN3201" s="14"/>
      <c r="UCO3201" s="14"/>
      <c r="UCP3201" s="14"/>
      <c r="UCQ3201" s="14"/>
      <c r="UCR3201" s="14"/>
      <c r="UCS3201" s="14"/>
      <c r="UCT3201" s="14"/>
      <c r="UCU3201" s="14"/>
      <c r="UCV3201" s="14"/>
      <c r="UCW3201" s="14"/>
      <c r="UCX3201" s="14"/>
      <c r="UCY3201" s="14"/>
      <c r="UCZ3201" s="14"/>
      <c r="UDA3201" s="14"/>
      <c r="UDB3201" s="14"/>
      <c r="UDC3201" s="14"/>
      <c r="UDD3201" s="14"/>
      <c r="UDE3201" s="14"/>
      <c r="UDF3201" s="14"/>
      <c r="UDG3201" s="14"/>
      <c r="UDH3201" s="14"/>
      <c r="UDI3201" s="14"/>
      <c r="UDJ3201" s="14"/>
      <c r="UDK3201" s="14"/>
      <c r="UDL3201" s="14"/>
      <c r="UDM3201" s="14"/>
      <c r="UDN3201" s="14"/>
      <c r="UDO3201" s="14"/>
      <c r="UDP3201" s="14"/>
      <c r="UDQ3201" s="14"/>
      <c r="UDR3201" s="14"/>
      <c r="UDS3201" s="14"/>
      <c r="UDT3201" s="14"/>
      <c r="UDU3201" s="14"/>
      <c r="UDV3201" s="14"/>
      <c r="UDW3201" s="14"/>
      <c r="UDX3201" s="14"/>
      <c r="UDY3201" s="14"/>
      <c r="UDZ3201" s="14"/>
      <c r="UEA3201" s="14"/>
      <c r="UEB3201" s="14"/>
      <c r="UEC3201" s="14"/>
      <c r="UED3201" s="14"/>
      <c r="UEE3201" s="14"/>
      <c r="UEF3201" s="14"/>
      <c r="UEG3201" s="14"/>
      <c r="UEH3201" s="14"/>
      <c r="UEI3201" s="14"/>
      <c r="UEJ3201" s="14"/>
      <c r="UEK3201" s="14"/>
      <c r="UEL3201" s="14"/>
      <c r="UEM3201" s="14"/>
      <c r="UEN3201" s="14"/>
      <c r="UEO3201" s="14"/>
      <c r="UEP3201" s="14"/>
      <c r="UEQ3201" s="14"/>
      <c r="UER3201" s="14"/>
      <c r="UES3201" s="14"/>
      <c r="UET3201" s="14"/>
      <c r="UEU3201" s="14"/>
      <c r="UEV3201" s="14"/>
      <c r="UEW3201" s="14"/>
      <c r="UEX3201" s="14"/>
      <c r="UEY3201" s="14"/>
      <c r="UEZ3201" s="14"/>
      <c r="UFA3201" s="14"/>
      <c r="UFB3201" s="14"/>
      <c r="UFC3201" s="14"/>
      <c r="UFD3201" s="14"/>
      <c r="UFE3201" s="14"/>
      <c r="UFF3201" s="14"/>
      <c r="UFG3201" s="14"/>
      <c r="UFH3201" s="14"/>
      <c r="UFI3201" s="14"/>
      <c r="UFJ3201" s="14"/>
      <c r="UFK3201" s="14"/>
      <c r="UFL3201" s="14"/>
      <c r="UFM3201" s="14"/>
      <c r="UFN3201" s="14"/>
      <c r="UFO3201" s="14"/>
      <c r="UFP3201" s="14"/>
      <c r="UFQ3201" s="14"/>
      <c r="UFR3201" s="14"/>
      <c r="UFS3201" s="14"/>
      <c r="UFT3201" s="14"/>
      <c r="UFU3201" s="14"/>
      <c r="UFV3201" s="14"/>
      <c r="UFW3201" s="14"/>
      <c r="UFX3201" s="14"/>
      <c r="UFY3201" s="14"/>
      <c r="UFZ3201" s="14"/>
      <c r="UGA3201" s="14"/>
      <c r="UGB3201" s="14"/>
      <c r="UGC3201" s="14"/>
      <c r="UGD3201" s="14"/>
      <c r="UGE3201" s="14"/>
      <c r="UGF3201" s="14"/>
      <c r="UGG3201" s="14"/>
      <c r="UGH3201" s="14"/>
      <c r="UGI3201" s="14"/>
      <c r="UGJ3201" s="14"/>
      <c r="UGK3201" s="14"/>
      <c r="UGL3201" s="14"/>
      <c r="UGM3201" s="14"/>
      <c r="UGN3201" s="14"/>
      <c r="UGO3201" s="14"/>
      <c r="UGP3201" s="14"/>
      <c r="UGQ3201" s="14"/>
      <c r="UGR3201" s="14"/>
      <c r="UGS3201" s="14"/>
      <c r="UGT3201" s="14"/>
      <c r="UGU3201" s="14"/>
      <c r="UGV3201" s="14"/>
      <c r="UGW3201" s="14"/>
      <c r="UGX3201" s="14"/>
      <c r="UGY3201" s="14"/>
      <c r="UGZ3201" s="14"/>
      <c r="UHA3201" s="14"/>
      <c r="UHB3201" s="14"/>
      <c r="UHC3201" s="14"/>
      <c r="UHD3201" s="14"/>
      <c r="UHE3201" s="14"/>
      <c r="UHF3201" s="14"/>
      <c r="UHG3201" s="14"/>
      <c r="UHH3201" s="14"/>
      <c r="UHI3201" s="14"/>
      <c r="UHJ3201" s="14"/>
      <c r="UHK3201" s="14"/>
      <c r="UHL3201" s="14"/>
      <c r="UHM3201" s="14"/>
      <c r="UHN3201" s="14"/>
      <c r="UHO3201" s="14"/>
      <c r="UHP3201" s="14"/>
      <c r="UHQ3201" s="14"/>
      <c r="UHR3201" s="14"/>
      <c r="UHS3201" s="14"/>
      <c r="UHT3201" s="14"/>
      <c r="UHU3201" s="14"/>
      <c r="UHV3201" s="14"/>
      <c r="UHW3201" s="14"/>
      <c r="UHX3201" s="14"/>
      <c r="UHY3201" s="14"/>
      <c r="UHZ3201" s="14"/>
      <c r="UIA3201" s="14"/>
      <c r="UIB3201" s="14"/>
      <c r="UIC3201" s="14"/>
      <c r="UID3201" s="14"/>
      <c r="UIE3201" s="14"/>
      <c r="UIF3201" s="14"/>
      <c r="UIG3201" s="14"/>
      <c r="UIH3201" s="14"/>
      <c r="UII3201" s="14"/>
      <c r="UIJ3201" s="14"/>
      <c r="UIK3201" s="14"/>
      <c r="UIL3201" s="14"/>
      <c r="UIM3201" s="14"/>
      <c r="UIN3201" s="14"/>
      <c r="UIO3201" s="14"/>
      <c r="UIP3201" s="14"/>
      <c r="UIQ3201" s="14"/>
      <c r="UIR3201" s="14"/>
      <c r="UIS3201" s="14"/>
      <c r="UIT3201" s="14"/>
      <c r="UIU3201" s="14"/>
      <c r="UIV3201" s="14"/>
      <c r="UIW3201" s="14"/>
      <c r="UIX3201" s="14"/>
      <c r="UIY3201" s="14"/>
      <c r="UIZ3201" s="14"/>
      <c r="UJA3201" s="14"/>
      <c r="UJB3201" s="14"/>
      <c r="UJC3201" s="14"/>
      <c r="UJD3201" s="14"/>
      <c r="UJE3201" s="14"/>
      <c r="UJF3201" s="14"/>
      <c r="UJG3201" s="14"/>
      <c r="UJH3201" s="14"/>
      <c r="UJI3201" s="14"/>
      <c r="UJJ3201" s="14"/>
      <c r="UJK3201" s="14"/>
      <c r="UJL3201" s="14"/>
      <c r="UJM3201" s="14"/>
      <c r="UJN3201" s="14"/>
      <c r="UJO3201" s="14"/>
      <c r="UJP3201" s="14"/>
      <c r="UJQ3201" s="14"/>
      <c r="UJR3201" s="14"/>
      <c r="UJS3201" s="14"/>
      <c r="UJT3201" s="14"/>
      <c r="UJU3201" s="14"/>
      <c r="UJV3201" s="14"/>
      <c r="UJW3201" s="14"/>
      <c r="UJX3201" s="14"/>
      <c r="UJY3201" s="14"/>
      <c r="UJZ3201" s="14"/>
      <c r="UKA3201" s="14"/>
      <c r="UKB3201" s="14"/>
      <c r="UKC3201" s="14"/>
      <c r="UKD3201" s="14"/>
      <c r="UKE3201" s="14"/>
      <c r="UKF3201" s="14"/>
      <c r="UKG3201" s="14"/>
      <c r="UKH3201" s="14"/>
      <c r="UKI3201" s="14"/>
      <c r="UKJ3201" s="14"/>
      <c r="UKK3201" s="14"/>
      <c r="UKL3201" s="14"/>
      <c r="UKM3201" s="14"/>
      <c r="UKN3201" s="14"/>
      <c r="UKO3201" s="14"/>
      <c r="UKP3201" s="14"/>
      <c r="UKQ3201" s="14"/>
      <c r="UKR3201" s="14"/>
      <c r="UKS3201" s="14"/>
      <c r="UKT3201" s="14"/>
      <c r="UKU3201" s="14"/>
      <c r="UKV3201" s="14"/>
      <c r="UKW3201" s="14"/>
      <c r="UKX3201" s="14"/>
      <c r="UKY3201" s="14"/>
      <c r="UKZ3201" s="14"/>
      <c r="ULA3201" s="14"/>
      <c r="ULB3201" s="14"/>
      <c r="ULC3201" s="14"/>
      <c r="ULD3201" s="14"/>
      <c r="ULE3201" s="14"/>
      <c r="ULF3201" s="14"/>
      <c r="ULG3201" s="14"/>
      <c r="ULH3201" s="14"/>
      <c r="ULI3201" s="14"/>
      <c r="ULJ3201" s="14"/>
      <c r="ULK3201" s="14"/>
      <c r="ULL3201" s="14"/>
      <c r="ULM3201" s="14"/>
      <c r="ULN3201" s="14"/>
      <c r="ULO3201" s="14"/>
      <c r="ULP3201" s="14"/>
      <c r="ULQ3201" s="14"/>
      <c r="ULR3201" s="14"/>
      <c r="ULS3201" s="14"/>
      <c r="ULT3201" s="14"/>
      <c r="ULU3201" s="14"/>
      <c r="ULV3201" s="14"/>
      <c r="ULW3201" s="14"/>
      <c r="ULX3201" s="14"/>
      <c r="ULY3201" s="14"/>
      <c r="ULZ3201" s="14"/>
      <c r="UMA3201" s="14"/>
      <c r="UMB3201" s="14"/>
      <c r="UMC3201" s="14"/>
      <c r="UMD3201" s="14"/>
      <c r="UME3201" s="14"/>
      <c r="UMF3201" s="14"/>
      <c r="UMG3201" s="14"/>
      <c r="UMH3201" s="14"/>
      <c r="UMI3201" s="14"/>
      <c r="UMJ3201" s="14"/>
      <c r="UMK3201" s="14"/>
      <c r="UML3201" s="14"/>
      <c r="UMM3201" s="14"/>
      <c r="UMN3201" s="14"/>
      <c r="UMO3201" s="14"/>
      <c r="UMP3201" s="14"/>
      <c r="UMQ3201" s="14"/>
      <c r="UMR3201" s="14"/>
      <c r="UMS3201" s="14"/>
      <c r="UMT3201" s="14"/>
      <c r="UMU3201" s="14"/>
      <c r="UMV3201" s="14"/>
      <c r="UMW3201" s="14"/>
      <c r="UMX3201" s="14"/>
      <c r="UMY3201" s="14"/>
      <c r="UMZ3201" s="14"/>
      <c r="UNA3201" s="14"/>
      <c r="UNB3201" s="14"/>
      <c r="UNC3201" s="14"/>
      <c r="UND3201" s="14"/>
      <c r="UNE3201" s="14"/>
      <c r="UNF3201" s="14"/>
      <c r="UNG3201" s="14"/>
      <c r="UNH3201" s="14"/>
      <c r="UNI3201" s="14"/>
      <c r="UNJ3201" s="14"/>
      <c r="UNK3201" s="14"/>
      <c r="UNL3201" s="14"/>
      <c r="UNM3201" s="14"/>
      <c r="UNN3201" s="14"/>
      <c r="UNO3201" s="14"/>
      <c r="UNP3201" s="14"/>
      <c r="UNQ3201" s="14"/>
      <c r="UNR3201" s="14"/>
      <c r="UNS3201" s="14"/>
      <c r="UNT3201" s="14"/>
      <c r="UNU3201" s="14"/>
      <c r="UNV3201" s="14"/>
      <c r="UNW3201" s="14"/>
      <c r="UNX3201" s="14"/>
      <c r="UNY3201" s="14"/>
      <c r="UNZ3201" s="14"/>
      <c r="UOA3201" s="14"/>
      <c r="UOB3201" s="14"/>
      <c r="UOC3201" s="14"/>
      <c r="UOD3201" s="14"/>
      <c r="UOE3201" s="14"/>
      <c r="UOF3201" s="14"/>
      <c r="UOG3201" s="14"/>
      <c r="UOH3201" s="14"/>
      <c r="UOI3201" s="14"/>
      <c r="UOJ3201" s="14"/>
      <c r="UOK3201" s="14"/>
      <c r="UOL3201" s="14"/>
      <c r="UOM3201" s="14"/>
      <c r="UON3201" s="14"/>
      <c r="UOO3201" s="14"/>
      <c r="UOP3201" s="14"/>
      <c r="UOQ3201" s="14"/>
      <c r="UOR3201" s="14"/>
      <c r="UOS3201" s="14"/>
      <c r="UOT3201" s="14"/>
      <c r="UOU3201" s="14"/>
      <c r="UOV3201" s="14"/>
      <c r="UOW3201" s="14"/>
      <c r="UOX3201" s="14"/>
      <c r="UOY3201" s="14"/>
      <c r="UOZ3201" s="14"/>
      <c r="UPA3201" s="14"/>
      <c r="UPB3201" s="14"/>
      <c r="UPC3201" s="14"/>
      <c r="UPD3201" s="14"/>
      <c r="UPE3201" s="14"/>
      <c r="UPF3201" s="14"/>
      <c r="UPG3201" s="14"/>
      <c r="UPH3201" s="14"/>
      <c r="UPI3201" s="14"/>
      <c r="UPJ3201" s="14"/>
      <c r="UPK3201" s="14"/>
      <c r="UPL3201" s="14"/>
      <c r="UPM3201" s="14"/>
      <c r="UPN3201" s="14"/>
      <c r="UPO3201" s="14"/>
      <c r="UPP3201" s="14"/>
      <c r="UPQ3201" s="14"/>
      <c r="UPR3201" s="14"/>
      <c r="UPS3201" s="14"/>
      <c r="UPT3201" s="14"/>
      <c r="UPU3201" s="14"/>
      <c r="UPV3201" s="14"/>
      <c r="UPW3201" s="14"/>
      <c r="UPX3201" s="14"/>
      <c r="UPY3201" s="14"/>
      <c r="UPZ3201" s="14"/>
      <c r="UQA3201" s="14"/>
      <c r="UQB3201" s="14"/>
      <c r="UQC3201" s="14"/>
      <c r="UQD3201" s="14"/>
      <c r="UQE3201" s="14"/>
      <c r="UQF3201" s="14"/>
      <c r="UQG3201" s="14"/>
      <c r="UQH3201" s="14"/>
      <c r="UQI3201" s="14"/>
      <c r="UQJ3201" s="14"/>
      <c r="UQK3201" s="14"/>
      <c r="UQL3201" s="14"/>
      <c r="UQM3201" s="14"/>
      <c r="UQN3201" s="14"/>
      <c r="UQO3201" s="14"/>
      <c r="UQP3201" s="14"/>
      <c r="UQQ3201" s="14"/>
      <c r="UQR3201" s="14"/>
      <c r="UQS3201" s="14"/>
      <c r="UQT3201" s="14"/>
      <c r="UQU3201" s="14"/>
      <c r="UQV3201" s="14"/>
      <c r="UQW3201" s="14"/>
      <c r="UQX3201" s="14"/>
      <c r="UQY3201" s="14"/>
      <c r="UQZ3201" s="14"/>
      <c r="URA3201" s="14"/>
      <c r="URB3201" s="14"/>
      <c r="URC3201" s="14"/>
      <c r="URD3201" s="14"/>
      <c r="URE3201" s="14"/>
      <c r="URF3201" s="14"/>
      <c r="URG3201" s="14"/>
      <c r="URH3201" s="14"/>
      <c r="URI3201" s="14"/>
      <c r="URJ3201" s="14"/>
      <c r="URK3201" s="14"/>
      <c r="URL3201" s="14"/>
      <c r="URM3201" s="14"/>
      <c r="URN3201" s="14"/>
      <c r="URO3201" s="14"/>
      <c r="URP3201" s="14"/>
      <c r="URQ3201" s="14"/>
      <c r="URR3201" s="14"/>
      <c r="URS3201" s="14"/>
      <c r="URT3201" s="14"/>
      <c r="URU3201" s="14"/>
      <c r="URV3201" s="14"/>
      <c r="URW3201" s="14"/>
      <c r="URX3201" s="14"/>
      <c r="URY3201" s="14"/>
      <c r="URZ3201" s="14"/>
      <c r="USA3201" s="14"/>
      <c r="USB3201" s="14"/>
      <c r="USC3201" s="14"/>
      <c r="USD3201" s="14"/>
      <c r="USE3201" s="14"/>
      <c r="USF3201" s="14"/>
      <c r="USG3201" s="14"/>
      <c r="USH3201" s="14"/>
      <c r="USI3201" s="14"/>
      <c r="USJ3201" s="14"/>
      <c r="USK3201" s="14"/>
      <c r="USL3201" s="14"/>
      <c r="USM3201" s="14"/>
      <c r="USN3201" s="14"/>
      <c r="USO3201" s="14"/>
      <c r="USP3201" s="14"/>
      <c r="USQ3201" s="14"/>
      <c r="USR3201" s="14"/>
      <c r="USS3201" s="14"/>
      <c r="UST3201" s="14"/>
      <c r="USU3201" s="14"/>
      <c r="USV3201" s="14"/>
      <c r="USW3201" s="14"/>
      <c r="USX3201" s="14"/>
      <c r="USY3201" s="14"/>
      <c r="USZ3201" s="14"/>
      <c r="UTA3201" s="14"/>
      <c r="UTB3201" s="14"/>
      <c r="UTC3201" s="14"/>
      <c r="UTD3201" s="14"/>
      <c r="UTE3201" s="14"/>
      <c r="UTF3201" s="14"/>
      <c r="UTG3201" s="14"/>
      <c r="UTH3201" s="14"/>
      <c r="UTI3201" s="14"/>
      <c r="UTJ3201" s="14"/>
      <c r="UTK3201" s="14"/>
      <c r="UTL3201" s="14"/>
      <c r="UTM3201" s="14"/>
      <c r="UTN3201" s="14"/>
      <c r="UTO3201" s="14"/>
      <c r="UTP3201" s="14"/>
      <c r="UTQ3201" s="14"/>
      <c r="UTR3201" s="14"/>
      <c r="UTS3201" s="14"/>
      <c r="UTT3201" s="14"/>
      <c r="UTU3201" s="14"/>
      <c r="UTV3201" s="14"/>
      <c r="UTW3201" s="14"/>
      <c r="UTX3201" s="14"/>
      <c r="UTY3201" s="14"/>
      <c r="UTZ3201" s="14"/>
      <c r="UUA3201" s="14"/>
      <c r="UUB3201" s="14"/>
      <c r="UUC3201" s="14"/>
      <c r="UUD3201" s="14"/>
      <c r="UUE3201" s="14"/>
      <c r="UUF3201" s="14"/>
      <c r="UUG3201" s="14"/>
      <c r="UUH3201" s="14"/>
      <c r="UUI3201" s="14"/>
      <c r="UUJ3201" s="14"/>
      <c r="UUK3201" s="14"/>
      <c r="UUL3201" s="14"/>
      <c r="UUM3201" s="14"/>
      <c r="UUN3201" s="14"/>
      <c r="UUO3201" s="14"/>
      <c r="UUP3201" s="14"/>
      <c r="UUQ3201" s="14"/>
      <c r="UUR3201" s="14"/>
      <c r="UUS3201" s="14"/>
      <c r="UUT3201" s="14"/>
      <c r="UUU3201" s="14"/>
      <c r="UUV3201" s="14"/>
      <c r="UUW3201" s="14"/>
      <c r="UUX3201" s="14"/>
      <c r="UUY3201" s="14"/>
      <c r="UUZ3201" s="14"/>
      <c r="UVA3201" s="14"/>
      <c r="UVB3201" s="14"/>
      <c r="UVC3201" s="14"/>
      <c r="UVD3201" s="14"/>
      <c r="UVE3201" s="14"/>
      <c r="UVF3201" s="14"/>
      <c r="UVG3201" s="14"/>
      <c r="UVH3201" s="14"/>
      <c r="UVI3201" s="14"/>
      <c r="UVJ3201" s="14"/>
      <c r="UVK3201" s="14"/>
      <c r="UVL3201" s="14"/>
      <c r="UVM3201" s="14"/>
      <c r="UVN3201" s="14"/>
      <c r="UVO3201" s="14"/>
      <c r="UVP3201" s="14"/>
      <c r="UVQ3201" s="14"/>
      <c r="UVR3201" s="14"/>
      <c r="UVS3201" s="14"/>
      <c r="UVT3201" s="14"/>
      <c r="UVU3201" s="14"/>
      <c r="UVV3201" s="14"/>
      <c r="UVW3201" s="14"/>
      <c r="UVX3201" s="14"/>
      <c r="UVY3201" s="14"/>
      <c r="UVZ3201" s="14"/>
      <c r="UWA3201" s="14"/>
      <c r="UWB3201" s="14"/>
      <c r="UWC3201" s="14"/>
      <c r="UWD3201" s="14"/>
      <c r="UWE3201" s="14"/>
      <c r="UWF3201" s="14"/>
      <c r="UWG3201" s="14"/>
      <c r="UWH3201" s="14"/>
      <c r="UWI3201" s="14"/>
      <c r="UWJ3201" s="14"/>
      <c r="UWK3201" s="14"/>
      <c r="UWL3201" s="14"/>
      <c r="UWM3201" s="14"/>
      <c r="UWN3201" s="14"/>
      <c r="UWO3201" s="14"/>
      <c r="UWP3201" s="14"/>
      <c r="UWQ3201" s="14"/>
      <c r="UWR3201" s="14"/>
      <c r="UWS3201" s="14"/>
      <c r="UWT3201" s="14"/>
      <c r="UWU3201" s="14"/>
      <c r="UWV3201" s="14"/>
      <c r="UWW3201" s="14"/>
      <c r="UWX3201" s="14"/>
      <c r="UWY3201" s="14"/>
      <c r="UWZ3201" s="14"/>
      <c r="UXA3201" s="14"/>
      <c r="UXB3201" s="14"/>
      <c r="UXC3201" s="14"/>
      <c r="UXD3201" s="14"/>
      <c r="UXE3201" s="14"/>
      <c r="UXF3201" s="14"/>
      <c r="UXG3201" s="14"/>
      <c r="UXH3201" s="14"/>
      <c r="UXI3201" s="14"/>
      <c r="UXJ3201" s="14"/>
      <c r="UXK3201" s="14"/>
      <c r="UXL3201" s="14"/>
      <c r="UXM3201" s="14"/>
      <c r="UXN3201" s="14"/>
      <c r="UXO3201" s="14"/>
      <c r="UXP3201" s="14"/>
      <c r="UXQ3201" s="14"/>
      <c r="UXR3201" s="14"/>
      <c r="UXS3201" s="14"/>
      <c r="UXT3201" s="14"/>
      <c r="UXU3201" s="14"/>
      <c r="UXV3201" s="14"/>
      <c r="UXW3201" s="14"/>
      <c r="UXX3201" s="14"/>
      <c r="UXY3201" s="14"/>
      <c r="UXZ3201" s="14"/>
      <c r="UYA3201" s="14"/>
      <c r="UYB3201" s="14"/>
      <c r="UYC3201" s="14"/>
      <c r="UYD3201" s="14"/>
      <c r="UYE3201" s="14"/>
      <c r="UYF3201" s="14"/>
      <c r="UYG3201" s="14"/>
      <c r="UYH3201" s="14"/>
      <c r="UYI3201" s="14"/>
      <c r="UYJ3201" s="14"/>
      <c r="UYK3201" s="14"/>
      <c r="UYL3201" s="14"/>
      <c r="UYM3201" s="14"/>
      <c r="UYN3201" s="14"/>
      <c r="UYO3201" s="14"/>
      <c r="UYP3201" s="14"/>
      <c r="UYQ3201" s="14"/>
      <c r="UYR3201" s="14"/>
      <c r="UYS3201" s="14"/>
      <c r="UYT3201" s="14"/>
      <c r="UYU3201" s="14"/>
      <c r="UYV3201" s="14"/>
      <c r="UYW3201" s="14"/>
      <c r="UYX3201" s="14"/>
      <c r="UYY3201" s="14"/>
      <c r="UYZ3201" s="14"/>
      <c r="UZA3201" s="14"/>
      <c r="UZB3201" s="14"/>
      <c r="UZC3201" s="14"/>
      <c r="UZD3201" s="14"/>
      <c r="UZE3201" s="14"/>
      <c r="UZF3201" s="14"/>
      <c r="UZG3201" s="14"/>
      <c r="UZH3201" s="14"/>
      <c r="UZI3201" s="14"/>
      <c r="UZJ3201" s="14"/>
      <c r="UZK3201" s="14"/>
      <c r="UZL3201" s="14"/>
      <c r="UZM3201" s="14"/>
      <c r="UZN3201" s="14"/>
      <c r="UZO3201" s="14"/>
      <c r="UZP3201" s="14"/>
      <c r="UZQ3201" s="14"/>
      <c r="UZR3201" s="14"/>
      <c r="UZS3201" s="14"/>
      <c r="UZT3201" s="14"/>
      <c r="UZU3201" s="14"/>
      <c r="UZV3201" s="14"/>
      <c r="UZW3201" s="14"/>
      <c r="UZX3201" s="14"/>
      <c r="UZY3201" s="14"/>
      <c r="UZZ3201" s="14"/>
      <c r="VAA3201" s="14"/>
      <c r="VAB3201" s="14"/>
      <c r="VAC3201" s="14"/>
      <c r="VAD3201" s="14"/>
      <c r="VAE3201" s="14"/>
      <c r="VAF3201" s="14"/>
      <c r="VAG3201" s="14"/>
      <c r="VAH3201" s="14"/>
      <c r="VAI3201" s="14"/>
      <c r="VAJ3201" s="14"/>
      <c r="VAK3201" s="14"/>
      <c r="VAL3201" s="14"/>
      <c r="VAM3201" s="14"/>
      <c r="VAN3201" s="14"/>
      <c r="VAO3201" s="14"/>
      <c r="VAP3201" s="14"/>
      <c r="VAQ3201" s="14"/>
      <c r="VAR3201" s="14"/>
      <c r="VAS3201" s="14"/>
      <c r="VAT3201" s="14"/>
      <c r="VAU3201" s="14"/>
      <c r="VAV3201" s="14"/>
      <c r="VAW3201" s="14"/>
      <c r="VAX3201" s="14"/>
      <c r="VAY3201" s="14"/>
      <c r="VAZ3201" s="14"/>
      <c r="VBA3201" s="14"/>
      <c r="VBB3201" s="14"/>
      <c r="VBC3201" s="14"/>
      <c r="VBD3201" s="14"/>
      <c r="VBE3201" s="14"/>
      <c r="VBF3201" s="14"/>
      <c r="VBG3201" s="14"/>
      <c r="VBH3201" s="14"/>
      <c r="VBI3201" s="14"/>
      <c r="VBJ3201" s="14"/>
      <c r="VBK3201" s="14"/>
      <c r="VBL3201" s="14"/>
      <c r="VBM3201" s="14"/>
      <c r="VBN3201" s="14"/>
      <c r="VBO3201" s="14"/>
      <c r="VBP3201" s="14"/>
      <c r="VBQ3201" s="14"/>
      <c r="VBR3201" s="14"/>
      <c r="VBS3201" s="14"/>
      <c r="VBT3201" s="14"/>
      <c r="VBU3201" s="14"/>
      <c r="VBV3201" s="14"/>
      <c r="VBW3201" s="14"/>
      <c r="VBX3201" s="14"/>
      <c r="VBY3201" s="14"/>
      <c r="VBZ3201" s="14"/>
      <c r="VCA3201" s="14"/>
      <c r="VCB3201" s="14"/>
      <c r="VCC3201" s="14"/>
      <c r="VCD3201" s="14"/>
      <c r="VCE3201" s="14"/>
      <c r="VCF3201" s="14"/>
      <c r="VCG3201" s="14"/>
      <c r="VCH3201" s="14"/>
      <c r="VCI3201" s="14"/>
      <c r="VCJ3201" s="14"/>
      <c r="VCK3201" s="14"/>
      <c r="VCL3201" s="14"/>
      <c r="VCM3201" s="14"/>
      <c r="VCN3201" s="14"/>
      <c r="VCO3201" s="14"/>
      <c r="VCP3201" s="14"/>
      <c r="VCQ3201" s="14"/>
      <c r="VCR3201" s="14"/>
      <c r="VCS3201" s="14"/>
      <c r="VCT3201" s="14"/>
      <c r="VCU3201" s="14"/>
      <c r="VCV3201" s="14"/>
      <c r="VCW3201" s="14"/>
      <c r="VCX3201" s="14"/>
      <c r="VCY3201" s="14"/>
      <c r="VCZ3201" s="14"/>
      <c r="VDA3201" s="14"/>
      <c r="VDB3201" s="14"/>
      <c r="VDC3201" s="14"/>
      <c r="VDD3201" s="14"/>
      <c r="VDE3201" s="14"/>
      <c r="VDF3201" s="14"/>
      <c r="VDG3201" s="14"/>
      <c r="VDH3201" s="14"/>
      <c r="VDI3201" s="14"/>
      <c r="VDJ3201" s="14"/>
      <c r="VDK3201" s="14"/>
      <c r="VDL3201" s="14"/>
      <c r="VDM3201" s="14"/>
      <c r="VDN3201" s="14"/>
      <c r="VDO3201" s="14"/>
      <c r="VDP3201" s="14"/>
      <c r="VDQ3201" s="14"/>
      <c r="VDR3201" s="14"/>
      <c r="VDS3201" s="14"/>
      <c r="VDT3201" s="14"/>
      <c r="VDU3201" s="14"/>
      <c r="VDV3201" s="14"/>
      <c r="VDW3201" s="14"/>
      <c r="VDX3201" s="14"/>
      <c r="VDY3201" s="14"/>
      <c r="VDZ3201" s="14"/>
      <c r="VEA3201" s="14"/>
      <c r="VEB3201" s="14"/>
      <c r="VEC3201" s="14"/>
      <c r="VED3201" s="14"/>
      <c r="VEE3201" s="14"/>
      <c r="VEF3201" s="14"/>
      <c r="VEG3201" s="14"/>
      <c r="VEH3201" s="14"/>
      <c r="VEI3201" s="14"/>
      <c r="VEJ3201" s="14"/>
      <c r="VEK3201" s="14"/>
      <c r="VEL3201" s="14"/>
      <c r="VEM3201" s="14"/>
      <c r="VEN3201" s="14"/>
      <c r="VEO3201" s="14"/>
      <c r="VEP3201" s="14"/>
      <c r="VEQ3201" s="14"/>
      <c r="VER3201" s="14"/>
      <c r="VES3201" s="14"/>
      <c r="VET3201" s="14"/>
      <c r="VEU3201" s="14"/>
      <c r="VEV3201" s="14"/>
      <c r="VEW3201" s="14"/>
      <c r="VEX3201" s="14"/>
      <c r="VEY3201" s="14"/>
      <c r="VEZ3201" s="14"/>
      <c r="VFA3201" s="14"/>
      <c r="VFB3201" s="14"/>
      <c r="VFC3201" s="14"/>
      <c r="VFD3201" s="14"/>
      <c r="VFE3201" s="14"/>
      <c r="VFF3201" s="14"/>
      <c r="VFG3201" s="14"/>
      <c r="VFH3201" s="14"/>
      <c r="VFI3201" s="14"/>
      <c r="VFJ3201" s="14"/>
      <c r="VFK3201" s="14"/>
      <c r="VFL3201" s="14"/>
      <c r="VFM3201" s="14"/>
      <c r="VFN3201" s="14"/>
      <c r="VFO3201" s="14"/>
      <c r="VFP3201" s="14"/>
      <c r="VFQ3201" s="14"/>
      <c r="VFR3201" s="14"/>
      <c r="VFS3201" s="14"/>
      <c r="VFT3201" s="14"/>
      <c r="VFU3201" s="14"/>
      <c r="VFV3201" s="14"/>
      <c r="VFW3201" s="14"/>
      <c r="VFX3201" s="14"/>
      <c r="VFY3201" s="14"/>
      <c r="VFZ3201" s="14"/>
      <c r="VGA3201" s="14"/>
      <c r="VGB3201" s="14"/>
      <c r="VGC3201" s="14"/>
      <c r="VGD3201" s="14"/>
      <c r="VGE3201" s="14"/>
      <c r="VGF3201" s="14"/>
      <c r="VGG3201" s="14"/>
      <c r="VGH3201" s="14"/>
      <c r="VGI3201" s="14"/>
      <c r="VGJ3201" s="14"/>
      <c r="VGK3201" s="14"/>
      <c r="VGL3201" s="14"/>
      <c r="VGM3201" s="14"/>
      <c r="VGN3201" s="14"/>
      <c r="VGO3201" s="14"/>
      <c r="VGP3201" s="14"/>
      <c r="VGQ3201" s="14"/>
      <c r="VGR3201" s="14"/>
      <c r="VGS3201" s="14"/>
      <c r="VGT3201" s="14"/>
      <c r="VGU3201" s="14"/>
      <c r="VGV3201" s="14"/>
      <c r="VGW3201" s="14"/>
      <c r="VGX3201" s="14"/>
      <c r="VGY3201" s="14"/>
      <c r="VGZ3201" s="14"/>
      <c r="VHA3201" s="14"/>
      <c r="VHB3201" s="14"/>
      <c r="VHC3201" s="14"/>
      <c r="VHD3201" s="14"/>
      <c r="VHE3201" s="14"/>
      <c r="VHF3201" s="14"/>
      <c r="VHG3201" s="14"/>
      <c r="VHH3201" s="14"/>
      <c r="VHI3201" s="14"/>
      <c r="VHJ3201" s="14"/>
      <c r="VHK3201" s="14"/>
      <c r="VHL3201" s="14"/>
      <c r="VHM3201" s="14"/>
      <c r="VHN3201" s="14"/>
      <c r="VHO3201" s="14"/>
      <c r="VHP3201" s="14"/>
      <c r="VHQ3201" s="14"/>
      <c r="VHR3201" s="14"/>
      <c r="VHS3201" s="14"/>
      <c r="VHT3201" s="14"/>
      <c r="VHU3201" s="14"/>
      <c r="VHV3201" s="14"/>
      <c r="VHW3201" s="14"/>
      <c r="VHX3201" s="14"/>
      <c r="VHY3201" s="14"/>
      <c r="VHZ3201" s="14"/>
      <c r="VIA3201" s="14"/>
      <c r="VIB3201" s="14"/>
      <c r="VIC3201" s="14"/>
      <c r="VID3201" s="14"/>
      <c r="VIE3201" s="14"/>
      <c r="VIF3201" s="14"/>
      <c r="VIG3201" s="14"/>
      <c r="VIH3201" s="14"/>
      <c r="VII3201" s="14"/>
      <c r="VIJ3201" s="14"/>
      <c r="VIK3201" s="14"/>
      <c r="VIL3201" s="14"/>
      <c r="VIM3201" s="14"/>
      <c r="VIN3201" s="14"/>
      <c r="VIO3201" s="14"/>
      <c r="VIP3201" s="14"/>
      <c r="VIQ3201" s="14"/>
      <c r="VIR3201" s="14"/>
      <c r="VIS3201" s="14"/>
      <c r="VIT3201" s="14"/>
      <c r="VIU3201" s="14"/>
      <c r="VIV3201" s="14"/>
      <c r="VIW3201" s="14"/>
      <c r="VIX3201" s="14"/>
      <c r="VIY3201" s="14"/>
      <c r="VIZ3201" s="14"/>
      <c r="VJA3201" s="14"/>
      <c r="VJB3201" s="14"/>
      <c r="VJC3201" s="14"/>
      <c r="VJD3201" s="14"/>
      <c r="VJE3201" s="14"/>
      <c r="VJF3201" s="14"/>
      <c r="VJG3201" s="14"/>
      <c r="VJH3201" s="14"/>
      <c r="VJI3201" s="14"/>
      <c r="VJJ3201" s="14"/>
      <c r="VJK3201" s="14"/>
      <c r="VJL3201" s="14"/>
      <c r="VJM3201" s="14"/>
      <c r="VJN3201" s="14"/>
      <c r="VJO3201" s="14"/>
      <c r="VJP3201" s="14"/>
      <c r="VJQ3201" s="14"/>
      <c r="VJR3201" s="14"/>
      <c r="VJS3201" s="14"/>
      <c r="VJT3201" s="14"/>
      <c r="VJU3201" s="14"/>
      <c r="VJV3201" s="14"/>
      <c r="VJW3201" s="14"/>
      <c r="VJX3201" s="14"/>
      <c r="VJY3201" s="14"/>
      <c r="VJZ3201" s="14"/>
      <c r="VKA3201" s="14"/>
      <c r="VKB3201" s="14"/>
      <c r="VKC3201" s="14"/>
      <c r="VKD3201" s="14"/>
      <c r="VKE3201" s="14"/>
      <c r="VKF3201" s="14"/>
      <c r="VKG3201" s="14"/>
      <c r="VKH3201" s="14"/>
      <c r="VKI3201" s="14"/>
      <c r="VKJ3201" s="14"/>
      <c r="VKK3201" s="14"/>
      <c r="VKL3201" s="14"/>
      <c r="VKM3201" s="14"/>
      <c r="VKN3201" s="14"/>
      <c r="VKO3201" s="14"/>
      <c r="VKP3201" s="14"/>
      <c r="VKQ3201" s="14"/>
      <c r="VKR3201" s="14"/>
      <c r="VKS3201" s="14"/>
      <c r="VKT3201" s="14"/>
      <c r="VKU3201" s="14"/>
      <c r="VKV3201" s="14"/>
      <c r="VKW3201" s="14"/>
      <c r="VKX3201" s="14"/>
      <c r="VKY3201" s="14"/>
      <c r="VKZ3201" s="14"/>
      <c r="VLA3201" s="14"/>
      <c r="VLB3201" s="14"/>
      <c r="VLC3201" s="14"/>
      <c r="VLD3201" s="14"/>
      <c r="VLE3201" s="14"/>
      <c r="VLF3201" s="14"/>
      <c r="VLG3201" s="14"/>
      <c r="VLH3201" s="14"/>
      <c r="VLI3201" s="14"/>
      <c r="VLJ3201" s="14"/>
      <c r="VLK3201" s="14"/>
      <c r="VLL3201" s="14"/>
      <c r="VLM3201" s="14"/>
      <c r="VLN3201" s="14"/>
      <c r="VLO3201" s="14"/>
      <c r="VLP3201" s="14"/>
      <c r="VLQ3201" s="14"/>
      <c r="VLR3201" s="14"/>
      <c r="VLS3201" s="14"/>
      <c r="VLT3201" s="14"/>
      <c r="VLU3201" s="14"/>
      <c r="VLV3201" s="14"/>
      <c r="VLW3201" s="14"/>
      <c r="VLX3201" s="14"/>
      <c r="VLY3201" s="14"/>
      <c r="VLZ3201" s="14"/>
      <c r="VMA3201" s="14"/>
      <c r="VMB3201" s="14"/>
      <c r="VMC3201" s="14"/>
      <c r="VMD3201" s="14"/>
      <c r="VME3201" s="14"/>
      <c r="VMF3201" s="14"/>
      <c r="VMG3201" s="14"/>
      <c r="VMH3201" s="14"/>
      <c r="VMI3201" s="14"/>
      <c r="VMJ3201" s="14"/>
      <c r="VMK3201" s="14"/>
      <c r="VML3201" s="14"/>
      <c r="VMM3201" s="14"/>
      <c r="VMN3201" s="14"/>
      <c r="VMO3201" s="14"/>
      <c r="VMP3201" s="14"/>
      <c r="VMQ3201" s="14"/>
      <c r="VMR3201" s="14"/>
      <c r="VMS3201" s="14"/>
      <c r="VMT3201" s="14"/>
      <c r="VMU3201" s="14"/>
      <c r="VMV3201" s="14"/>
      <c r="VMW3201" s="14"/>
      <c r="VMX3201" s="14"/>
      <c r="VMY3201" s="14"/>
      <c r="VMZ3201" s="14"/>
      <c r="VNA3201" s="14"/>
      <c r="VNB3201" s="14"/>
      <c r="VNC3201" s="14"/>
      <c r="VND3201" s="14"/>
      <c r="VNE3201" s="14"/>
      <c r="VNF3201" s="14"/>
      <c r="VNG3201" s="14"/>
      <c r="VNH3201" s="14"/>
      <c r="VNI3201" s="14"/>
      <c r="VNJ3201" s="14"/>
      <c r="VNK3201" s="14"/>
      <c r="VNL3201" s="14"/>
      <c r="VNM3201" s="14"/>
      <c r="VNN3201" s="14"/>
      <c r="VNO3201" s="14"/>
      <c r="VNP3201" s="14"/>
      <c r="VNQ3201" s="14"/>
      <c r="VNR3201" s="14"/>
      <c r="VNS3201" s="14"/>
      <c r="VNT3201" s="14"/>
      <c r="VNU3201" s="14"/>
      <c r="VNV3201" s="14"/>
      <c r="VNW3201" s="14"/>
      <c r="VNX3201" s="14"/>
      <c r="VNY3201" s="14"/>
      <c r="VNZ3201" s="14"/>
      <c r="VOA3201" s="14"/>
      <c r="VOB3201" s="14"/>
      <c r="VOC3201" s="14"/>
      <c r="VOD3201" s="14"/>
      <c r="VOE3201" s="14"/>
      <c r="VOF3201" s="14"/>
      <c r="VOG3201" s="14"/>
      <c r="VOH3201" s="14"/>
      <c r="VOI3201" s="14"/>
      <c r="VOJ3201" s="14"/>
      <c r="VOK3201" s="14"/>
      <c r="VOL3201" s="14"/>
      <c r="VOM3201" s="14"/>
      <c r="VON3201" s="14"/>
      <c r="VOO3201" s="14"/>
      <c r="VOP3201" s="14"/>
      <c r="VOQ3201" s="14"/>
      <c r="VOR3201" s="14"/>
      <c r="VOS3201" s="14"/>
      <c r="VOT3201" s="14"/>
      <c r="VOU3201" s="14"/>
      <c r="VOV3201" s="14"/>
      <c r="VOW3201" s="14"/>
      <c r="VOX3201" s="14"/>
      <c r="VOY3201" s="14"/>
      <c r="VOZ3201" s="14"/>
      <c r="VPA3201" s="14"/>
      <c r="VPB3201" s="14"/>
      <c r="VPC3201" s="14"/>
      <c r="VPD3201" s="14"/>
      <c r="VPE3201" s="14"/>
      <c r="VPF3201" s="14"/>
      <c r="VPG3201" s="14"/>
      <c r="VPH3201" s="14"/>
      <c r="VPI3201" s="14"/>
      <c r="VPJ3201" s="14"/>
      <c r="VPK3201" s="14"/>
      <c r="VPL3201" s="14"/>
      <c r="VPM3201" s="14"/>
      <c r="VPN3201" s="14"/>
      <c r="VPO3201" s="14"/>
      <c r="VPP3201" s="14"/>
      <c r="VPQ3201" s="14"/>
      <c r="VPR3201" s="14"/>
      <c r="VPS3201" s="14"/>
      <c r="VPT3201" s="14"/>
      <c r="VPU3201" s="14"/>
      <c r="VPV3201" s="14"/>
      <c r="VPW3201" s="14"/>
      <c r="VPX3201" s="14"/>
      <c r="VPY3201" s="14"/>
      <c r="VPZ3201" s="14"/>
      <c r="VQA3201" s="14"/>
      <c r="VQB3201" s="14"/>
      <c r="VQC3201" s="14"/>
      <c r="VQD3201" s="14"/>
      <c r="VQE3201" s="14"/>
      <c r="VQF3201" s="14"/>
      <c r="VQG3201" s="14"/>
      <c r="VQH3201" s="14"/>
      <c r="VQI3201" s="14"/>
      <c r="VQJ3201" s="14"/>
      <c r="VQK3201" s="14"/>
      <c r="VQL3201" s="14"/>
      <c r="VQM3201" s="14"/>
      <c r="VQN3201" s="14"/>
      <c r="VQO3201" s="14"/>
      <c r="VQP3201" s="14"/>
      <c r="VQQ3201" s="14"/>
      <c r="VQR3201" s="14"/>
      <c r="VQS3201" s="14"/>
      <c r="VQT3201" s="14"/>
      <c r="VQU3201" s="14"/>
      <c r="VQV3201" s="14"/>
      <c r="VQW3201" s="14"/>
      <c r="VQX3201" s="14"/>
      <c r="VQY3201" s="14"/>
      <c r="VQZ3201" s="14"/>
      <c r="VRA3201" s="14"/>
      <c r="VRB3201" s="14"/>
      <c r="VRC3201" s="14"/>
      <c r="VRD3201" s="14"/>
      <c r="VRE3201" s="14"/>
      <c r="VRF3201" s="14"/>
      <c r="VRG3201" s="14"/>
      <c r="VRH3201" s="14"/>
      <c r="VRI3201" s="14"/>
      <c r="VRJ3201" s="14"/>
      <c r="VRK3201" s="14"/>
      <c r="VRL3201" s="14"/>
      <c r="VRM3201" s="14"/>
      <c r="VRN3201" s="14"/>
      <c r="VRO3201" s="14"/>
      <c r="VRP3201" s="14"/>
      <c r="VRQ3201" s="14"/>
      <c r="VRR3201" s="14"/>
      <c r="VRS3201" s="14"/>
      <c r="VRT3201" s="14"/>
      <c r="VRU3201" s="14"/>
      <c r="VRV3201" s="14"/>
      <c r="VRW3201" s="14"/>
      <c r="VRX3201" s="14"/>
      <c r="VRY3201" s="14"/>
      <c r="VRZ3201" s="14"/>
      <c r="VSA3201" s="14"/>
      <c r="VSB3201" s="14"/>
      <c r="VSC3201" s="14"/>
      <c r="VSD3201" s="14"/>
      <c r="VSE3201" s="14"/>
      <c r="VSF3201" s="14"/>
      <c r="VSG3201" s="14"/>
      <c r="VSH3201" s="14"/>
      <c r="VSI3201" s="14"/>
      <c r="VSJ3201" s="14"/>
      <c r="VSK3201" s="14"/>
      <c r="VSL3201" s="14"/>
      <c r="VSM3201" s="14"/>
      <c r="VSN3201" s="14"/>
      <c r="VSO3201" s="14"/>
      <c r="VSP3201" s="14"/>
      <c r="VSQ3201" s="14"/>
      <c r="VSR3201" s="14"/>
      <c r="VSS3201" s="14"/>
      <c r="VST3201" s="14"/>
      <c r="VSU3201" s="14"/>
      <c r="VSV3201" s="14"/>
      <c r="VSW3201" s="14"/>
      <c r="VSX3201" s="14"/>
      <c r="VSY3201" s="14"/>
      <c r="VSZ3201" s="14"/>
      <c r="VTA3201" s="14"/>
      <c r="VTB3201" s="14"/>
      <c r="VTC3201" s="14"/>
      <c r="VTD3201" s="14"/>
      <c r="VTE3201" s="14"/>
      <c r="VTF3201" s="14"/>
      <c r="VTG3201" s="14"/>
      <c r="VTH3201" s="14"/>
      <c r="VTI3201" s="14"/>
      <c r="VTJ3201" s="14"/>
      <c r="VTK3201" s="14"/>
      <c r="VTL3201" s="14"/>
      <c r="VTM3201" s="14"/>
      <c r="VTN3201" s="14"/>
      <c r="VTO3201" s="14"/>
      <c r="VTP3201" s="14"/>
      <c r="VTQ3201" s="14"/>
      <c r="VTR3201" s="14"/>
      <c r="VTS3201" s="14"/>
      <c r="VTT3201" s="14"/>
      <c r="VTU3201" s="14"/>
      <c r="VTV3201" s="14"/>
      <c r="VTW3201" s="14"/>
      <c r="VTX3201" s="14"/>
      <c r="VTY3201" s="14"/>
      <c r="VTZ3201" s="14"/>
      <c r="VUA3201" s="14"/>
      <c r="VUB3201" s="14"/>
      <c r="VUC3201" s="14"/>
      <c r="VUD3201" s="14"/>
      <c r="VUE3201" s="14"/>
      <c r="VUF3201" s="14"/>
      <c r="VUG3201" s="14"/>
      <c r="VUH3201" s="14"/>
      <c r="VUI3201" s="14"/>
      <c r="VUJ3201" s="14"/>
      <c r="VUK3201" s="14"/>
      <c r="VUL3201" s="14"/>
      <c r="VUM3201" s="14"/>
      <c r="VUN3201" s="14"/>
      <c r="VUO3201" s="14"/>
      <c r="VUP3201" s="14"/>
      <c r="VUQ3201" s="14"/>
      <c r="VUR3201" s="14"/>
      <c r="VUS3201" s="14"/>
      <c r="VUT3201" s="14"/>
      <c r="VUU3201" s="14"/>
      <c r="VUV3201" s="14"/>
      <c r="VUW3201" s="14"/>
      <c r="VUX3201" s="14"/>
      <c r="VUY3201" s="14"/>
      <c r="VUZ3201" s="14"/>
      <c r="VVA3201" s="14"/>
      <c r="VVB3201" s="14"/>
      <c r="VVC3201" s="14"/>
      <c r="VVD3201" s="14"/>
      <c r="VVE3201" s="14"/>
      <c r="VVF3201" s="14"/>
      <c r="VVG3201" s="14"/>
      <c r="VVH3201" s="14"/>
      <c r="VVI3201" s="14"/>
      <c r="VVJ3201" s="14"/>
      <c r="VVK3201" s="14"/>
      <c r="VVL3201" s="14"/>
      <c r="VVM3201" s="14"/>
      <c r="VVN3201" s="14"/>
      <c r="VVO3201" s="14"/>
      <c r="VVP3201" s="14"/>
      <c r="VVQ3201" s="14"/>
      <c r="VVR3201" s="14"/>
      <c r="VVS3201" s="14"/>
      <c r="VVT3201" s="14"/>
      <c r="VVU3201" s="14"/>
      <c r="VVV3201" s="14"/>
      <c r="VVW3201" s="14"/>
      <c r="VVX3201" s="14"/>
      <c r="VVY3201" s="14"/>
      <c r="VVZ3201" s="14"/>
      <c r="VWA3201" s="14"/>
      <c r="VWB3201" s="14"/>
      <c r="VWC3201" s="14"/>
      <c r="VWD3201" s="14"/>
      <c r="VWE3201" s="14"/>
      <c r="VWF3201" s="14"/>
      <c r="VWG3201" s="14"/>
      <c r="VWH3201" s="14"/>
      <c r="VWI3201" s="14"/>
      <c r="VWJ3201" s="14"/>
      <c r="VWK3201" s="14"/>
      <c r="VWL3201" s="14"/>
      <c r="VWM3201" s="14"/>
      <c r="VWN3201" s="14"/>
      <c r="VWO3201" s="14"/>
      <c r="VWP3201" s="14"/>
      <c r="VWQ3201" s="14"/>
      <c r="VWR3201" s="14"/>
      <c r="VWS3201" s="14"/>
      <c r="VWT3201" s="14"/>
      <c r="VWU3201" s="14"/>
      <c r="VWV3201" s="14"/>
      <c r="VWW3201" s="14"/>
      <c r="VWX3201" s="14"/>
      <c r="VWY3201" s="14"/>
      <c r="VWZ3201" s="14"/>
      <c r="VXA3201" s="14"/>
      <c r="VXB3201" s="14"/>
      <c r="VXC3201" s="14"/>
      <c r="VXD3201" s="14"/>
      <c r="VXE3201" s="14"/>
      <c r="VXF3201" s="14"/>
      <c r="VXG3201" s="14"/>
      <c r="VXH3201" s="14"/>
      <c r="VXI3201" s="14"/>
      <c r="VXJ3201" s="14"/>
      <c r="VXK3201" s="14"/>
      <c r="VXL3201" s="14"/>
      <c r="VXM3201" s="14"/>
      <c r="VXN3201" s="14"/>
      <c r="VXO3201" s="14"/>
      <c r="VXP3201" s="14"/>
      <c r="VXQ3201" s="14"/>
      <c r="VXR3201" s="14"/>
      <c r="VXS3201" s="14"/>
      <c r="VXT3201" s="14"/>
      <c r="VXU3201" s="14"/>
      <c r="VXV3201" s="14"/>
      <c r="VXW3201" s="14"/>
      <c r="VXX3201" s="14"/>
      <c r="VXY3201" s="14"/>
      <c r="VXZ3201" s="14"/>
      <c r="VYA3201" s="14"/>
      <c r="VYB3201" s="14"/>
      <c r="VYC3201" s="14"/>
      <c r="VYD3201" s="14"/>
      <c r="VYE3201" s="14"/>
      <c r="VYF3201" s="14"/>
      <c r="VYG3201" s="14"/>
      <c r="VYH3201" s="14"/>
      <c r="VYI3201" s="14"/>
      <c r="VYJ3201" s="14"/>
      <c r="VYK3201" s="14"/>
      <c r="VYL3201" s="14"/>
      <c r="VYM3201" s="14"/>
      <c r="VYN3201" s="14"/>
      <c r="VYO3201" s="14"/>
      <c r="VYP3201" s="14"/>
      <c r="VYQ3201" s="14"/>
      <c r="VYR3201" s="14"/>
      <c r="VYS3201" s="14"/>
      <c r="VYT3201" s="14"/>
      <c r="VYU3201" s="14"/>
      <c r="VYV3201" s="14"/>
      <c r="VYW3201" s="14"/>
      <c r="VYX3201" s="14"/>
      <c r="VYY3201" s="14"/>
      <c r="VYZ3201" s="14"/>
      <c r="VZA3201" s="14"/>
      <c r="VZB3201" s="14"/>
      <c r="VZC3201" s="14"/>
      <c r="VZD3201" s="14"/>
      <c r="VZE3201" s="14"/>
      <c r="VZF3201" s="14"/>
      <c r="VZG3201" s="14"/>
      <c r="VZH3201" s="14"/>
      <c r="VZI3201" s="14"/>
      <c r="VZJ3201" s="14"/>
      <c r="VZK3201" s="14"/>
      <c r="VZL3201" s="14"/>
      <c r="VZM3201" s="14"/>
      <c r="VZN3201" s="14"/>
      <c r="VZO3201" s="14"/>
      <c r="VZP3201" s="14"/>
      <c r="VZQ3201" s="14"/>
      <c r="VZR3201" s="14"/>
      <c r="VZS3201" s="14"/>
      <c r="VZT3201" s="14"/>
      <c r="VZU3201" s="14"/>
      <c r="VZV3201" s="14"/>
      <c r="VZW3201" s="14"/>
      <c r="VZX3201" s="14"/>
      <c r="VZY3201" s="14"/>
      <c r="VZZ3201" s="14"/>
      <c r="WAA3201" s="14"/>
      <c r="WAB3201" s="14"/>
      <c r="WAC3201" s="14"/>
      <c r="WAD3201" s="14"/>
      <c r="WAE3201" s="14"/>
      <c r="WAF3201" s="14"/>
      <c r="WAG3201" s="14"/>
      <c r="WAH3201" s="14"/>
      <c r="WAI3201" s="14"/>
      <c r="WAJ3201" s="14"/>
      <c r="WAK3201" s="14"/>
      <c r="WAL3201" s="14"/>
      <c r="WAM3201" s="14"/>
      <c r="WAN3201" s="14"/>
      <c r="WAO3201" s="14"/>
      <c r="WAP3201" s="14"/>
      <c r="WAQ3201" s="14"/>
      <c r="WAR3201" s="14"/>
      <c r="WAS3201" s="14"/>
      <c r="WAT3201" s="14"/>
      <c r="WAU3201" s="14"/>
      <c r="WAV3201" s="14"/>
      <c r="WAW3201" s="14"/>
      <c r="WAX3201" s="14"/>
      <c r="WAY3201" s="14"/>
      <c r="WAZ3201" s="14"/>
      <c r="WBA3201" s="14"/>
      <c r="WBB3201" s="14"/>
      <c r="WBC3201" s="14"/>
      <c r="WBD3201" s="14"/>
      <c r="WBE3201" s="14"/>
      <c r="WBF3201" s="14"/>
      <c r="WBG3201" s="14"/>
      <c r="WBH3201" s="14"/>
      <c r="WBI3201" s="14"/>
      <c r="WBJ3201" s="14"/>
      <c r="WBK3201" s="14"/>
      <c r="WBL3201" s="14"/>
      <c r="WBM3201" s="14"/>
      <c r="WBN3201" s="14"/>
      <c r="WBO3201" s="14"/>
      <c r="WBP3201" s="14"/>
      <c r="WBQ3201" s="14"/>
      <c r="WBR3201" s="14"/>
      <c r="WBS3201" s="14"/>
      <c r="WBT3201" s="14"/>
      <c r="WBU3201" s="14"/>
      <c r="WBV3201" s="14"/>
      <c r="WBW3201" s="14"/>
      <c r="WBX3201" s="14"/>
      <c r="WBY3201" s="14"/>
      <c r="WBZ3201" s="14"/>
      <c r="WCA3201" s="14"/>
      <c r="WCB3201" s="14"/>
      <c r="WCC3201" s="14"/>
      <c r="WCD3201" s="14"/>
      <c r="WCE3201" s="14"/>
      <c r="WCF3201" s="14"/>
      <c r="WCG3201" s="14"/>
      <c r="WCH3201" s="14"/>
      <c r="WCI3201" s="14"/>
      <c r="WCJ3201" s="14"/>
      <c r="WCK3201" s="14"/>
      <c r="WCL3201" s="14"/>
      <c r="WCM3201" s="14"/>
      <c r="WCN3201" s="14"/>
      <c r="WCO3201" s="14"/>
      <c r="WCP3201" s="14"/>
      <c r="WCQ3201" s="14"/>
      <c r="WCR3201" s="14"/>
      <c r="WCS3201" s="14"/>
      <c r="WCT3201" s="14"/>
      <c r="WCU3201" s="14"/>
      <c r="WCV3201" s="14"/>
      <c r="WCW3201" s="14"/>
      <c r="WCX3201" s="14"/>
      <c r="WCY3201" s="14"/>
      <c r="WCZ3201" s="14"/>
      <c r="WDA3201" s="14"/>
      <c r="WDB3201" s="14"/>
      <c r="WDC3201" s="14"/>
      <c r="WDD3201" s="14"/>
      <c r="WDE3201" s="14"/>
      <c r="WDF3201" s="14"/>
      <c r="WDG3201" s="14"/>
      <c r="WDH3201" s="14"/>
      <c r="WDI3201" s="14"/>
      <c r="WDJ3201" s="14"/>
      <c r="WDK3201" s="14"/>
      <c r="WDL3201" s="14"/>
      <c r="WDM3201" s="14"/>
      <c r="WDN3201" s="14"/>
      <c r="WDO3201" s="14"/>
      <c r="WDP3201" s="14"/>
      <c r="WDQ3201" s="14"/>
      <c r="WDR3201" s="14"/>
      <c r="WDS3201" s="14"/>
      <c r="WDT3201" s="14"/>
      <c r="WDU3201" s="14"/>
      <c r="WDV3201" s="14"/>
      <c r="WDW3201" s="14"/>
      <c r="WDX3201" s="14"/>
      <c r="WDY3201" s="14"/>
      <c r="WDZ3201" s="14"/>
      <c r="WEA3201" s="14"/>
      <c r="WEB3201" s="14"/>
      <c r="WEC3201" s="14"/>
      <c r="WED3201" s="14"/>
      <c r="WEE3201" s="14"/>
      <c r="WEF3201" s="14"/>
      <c r="WEG3201" s="14"/>
      <c r="WEH3201" s="14"/>
      <c r="WEI3201" s="14"/>
      <c r="WEJ3201" s="14"/>
      <c r="WEK3201" s="14"/>
      <c r="WEL3201" s="14"/>
      <c r="WEM3201" s="14"/>
      <c r="WEN3201" s="14"/>
      <c r="WEO3201" s="14"/>
      <c r="WEP3201" s="14"/>
      <c r="WEQ3201" s="14"/>
      <c r="WER3201" s="14"/>
      <c r="WES3201" s="14"/>
      <c r="WET3201" s="14"/>
      <c r="WEU3201" s="14"/>
      <c r="WEV3201" s="14"/>
      <c r="WEW3201" s="14"/>
      <c r="WEX3201" s="14"/>
      <c r="WEY3201" s="14"/>
      <c r="WEZ3201" s="14"/>
      <c r="WFA3201" s="14"/>
      <c r="WFB3201" s="14"/>
      <c r="WFC3201" s="14"/>
      <c r="WFD3201" s="14"/>
      <c r="WFE3201" s="14"/>
      <c r="WFF3201" s="14"/>
      <c r="WFG3201" s="14"/>
      <c r="WFH3201" s="14"/>
      <c r="WFI3201" s="14"/>
      <c r="WFJ3201" s="14"/>
      <c r="WFK3201" s="14"/>
      <c r="WFL3201" s="14"/>
      <c r="WFM3201" s="14"/>
      <c r="WFN3201" s="14"/>
      <c r="WFO3201" s="14"/>
      <c r="WFP3201" s="14"/>
      <c r="WFQ3201" s="14"/>
      <c r="WFR3201" s="14"/>
      <c r="WFS3201" s="14"/>
      <c r="WFT3201" s="14"/>
      <c r="WFU3201" s="14"/>
      <c r="WFV3201" s="14"/>
      <c r="WFW3201" s="14"/>
      <c r="WFX3201" s="14"/>
      <c r="WFY3201" s="14"/>
      <c r="WFZ3201" s="14"/>
      <c r="WGA3201" s="14"/>
      <c r="WGB3201" s="14"/>
      <c r="WGC3201" s="14"/>
      <c r="WGD3201" s="14"/>
      <c r="WGE3201" s="14"/>
      <c r="WGF3201" s="14"/>
      <c r="WGG3201" s="14"/>
      <c r="WGH3201" s="14"/>
      <c r="WGI3201" s="14"/>
      <c r="WGJ3201" s="14"/>
      <c r="WGK3201" s="14"/>
      <c r="WGL3201" s="14"/>
      <c r="WGM3201" s="14"/>
      <c r="WGN3201" s="14"/>
      <c r="WGO3201" s="14"/>
      <c r="WGP3201" s="14"/>
      <c r="WGQ3201" s="14"/>
      <c r="WGR3201" s="14"/>
      <c r="WGS3201" s="14"/>
      <c r="WGT3201" s="14"/>
      <c r="WGU3201" s="14"/>
      <c r="WGV3201" s="14"/>
      <c r="WGW3201" s="14"/>
      <c r="WGX3201" s="14"/>
      <c r="WGY3201" s="14"/>
      <c r="WGZ3201" s="14"/>
      <c r="WHA3201" s="14"/>
      <c r="WHB3201" s="14"/>
      <c r="WHC3201" s="14"/>
      <c r="WHD3201" s="14"/>
      <c r="WHE3201" s="14"/>
      <c r="WHF3201" s="14"/>
      <c r="WHG3201" s="14"/>
      <c r="WHH3201" s="14"/>
      <c r="WHI3201" s="14"/>
      <c r="WHJ3201" s="14"/>
      <c r="WHK3201" s="14"/>
      <c r="WHL3201" s="14"/>
      <c r="WHM3201" s="14"/>
      <c r="WHN3201" s="14"/>
      <c r="WHO3201" s="14"/>
      <c r="WHP3201" s="14"/>
      <c r="WHQ3201" s="14"/>
      <c r="WHR3201" s="14"/>
      <c r="WHS3201" s="14"/>
      <c r="WHT3201" s="14"/>
      <c r="WHU3201" s="14"/>
      <c r="WHV3201" s="14"/>
      <c r="WHW3201" s="14"/>
      <c r="WHX3201" s="14"/>
      <c r="WHY3201" s="14"/>
      <c r="WHZ3201" s="14"/>
      <c r="WIA3201" s="14"/>
      <c r="WIB3201" s="14"/>
      <c r="WIC3201" s="14"/>
      <c r="WID3201" s="14"/>
      <c r="WIE3201" s="14"/>
      <c r="WIF3201" s="14"/>
      <c r="WIG3201" s="14"/>
      <c r="WIH3201" s="14"/>
      <c r="WII3201" s="14"/>
      <c r="WIJ3201" s="14"/>
      <c r="WIK3201" s="14"/>
      <c r="WIL3201" s="14"/>
      <c r="WIM3201" s="14"/>
      <c r="WIN3201" s="14"/>
      <c r="WIO3201" s="14"/>
      <c r="WIP3201" s="14"/>
      <c r="WIQ3201" s="14"/>
      <c r="WIR3201" s="14"/>
      <c r="WIS3201" s="14"/>
      <c r="WIT3201" s="14"/>
      <c r="WIU3201" s="14"/>
      <c r="WIV3201" s="14"/>
      <c r="WIW3201" s="14"/>
      <c r="WIX3201" s="14"/>
      <c r="WIY3201" s="14"/>
      <c r="WIZ3201" s="14"/>
      <c r="WJA3201" s="14"/>
      <c r="WJB3201" s="14"/>
      <c r="WJC3201" s="14"/>
      <c r="WJD3201" s="14"/>
      <c r="WJE3201" s="14"/>
      <c r="WJF3201" s="14"/>
      <c r="WJG3201" s="14"/>
      <c r="WJH3201" s="14"/>
      <c r="WJI3201" s="14"/>
      <c r="WJJ3201" s="14"/>
      <c r="WJK3201" s="14"/>
      <c r="WJL3201" s="14"/>
      <c r="WJM3201" s="14"/>
      <c r="WJN3201" s="14"/>
      <c r="WJO3201" s="14"/>
      <c r="WJP3201" s="14"/>
      <c r="WJQ3201" s="14"/>
      <c r="WJR3201" s="14"/>
      <c r="WJS3201" s="14"/>
      <c r="WJT3201" s="14"/>
      <c r="WJU3201" s="14"/>
      <c r="WJV3201" s="14"/>
      <c r="WJW3201" s="14"/>
      <c r="WJX3201" s="14"/>
      <c r="WJY3201" s="14"/>
      <c r="WJZ3201" s="14"/>
      <c r="WKA3201" s="14"/>
      <c r="WKB3201" s="14"/>
      <c r="WKC3201" s="14"/>
      <c r="WKD3201" s="14"/>
      <c r="WKE3201" s="14"/>
      <c r="WKF3201" s="14"/>
      <c r="WKG3201" s="14"/>
      <c r="WKH3201" s="14"/>
      <c r="WKI3201" s="14"/>
      <c r="WKJ3201" s="14"/>
      <c r="WKK3201" s="14"/>
      <c r="WKL3201" s="14"/>
      <c r="WKM3201" s="14"/>
      <c r="WKN3201" s="14"/>
      <c r="WKO3201" s="14"/>
      <c r="WKP3201" s="14"/>
      <c r="WKQ3201" s="14"/>
      <c r="WKR3201" s="14"/>
      <c r="WKS3201" s="14"/>
      <c r="WKT3201" s="14"/>
      <c r="WKU3201" s="14"/>
      <c r="WKV3201" s="14"/>
      <c r="WKW3201" s="14"/>
      <c r="WKX3201" s="14"/>
      <c r="WKY3201" s="14"/>
      <c r="WKZ3201" s="14"/>
      <c r="WLA3201" s="14"/>
      <c r="WLB3201" s="14"/>
      <c r="WLC3201" s="14"/>
      <c r="WLD3201" s="14"/>
      <c r="WLE3201" s="14"/>
      <c r="WLF3201" s="14"/>
      <c r="WLG3201" s="14"/>
      <c r="WLH3201" s="14"/>
      <c r="WLI3201" s="14"/>
      <c r="WLJ3201" s="14"/>
      <c r="WLK3201" s="14"/>
      <c r="WLL3201" s="14"/>
      <c r="WLM3201" s="14"/>
      <c r="WLN3201" s="14"/>
      <c r="WLO3201" s="14"/>
      <c r="WLP3201" s="14"/>
      <c r="WLQ3201" s="14"/>
      <c r="WLR3201" s="14"/>
      <c r="WLS3201" s="14"/>
      <c r="WLT3201" s="14"/>
      <c r="WLU3201" s="14"/>
      <c r="WLV3201" s="14"/>
      <c r="WLW3201" s="14"/>
      <c r="WLX3201" s="14"/>
      <c r="WLY3201" s="14"/>
      <c r="WLZ3201" s="14"/>
      <c r="WMA3201" s="14"/>
      <c r="WMB3201" s="14"/>
      <c r="WMC3201" s="14"/>
      <c r="WMD3201" s="14"/>
      <c r="WME3201" s="14"/>
      <c r="WMF3201" s="14"/>
      <c r="WMG3201" s="14"/>
      <c r="WMH3201" s="14"/>
      <c r="WMI3201" s="14"/>
      <c r="WMJ3201" s="14"/>
      <c r="WMK3201" s="14"/>
      <c r="WML3201" s="14"/>
      <c r="WMM3201" s="14"/>
      <c r="WMN3201" s="14"/>
      <c r="WMO3201" s="14"/>
      <c r="WMP3201" s="14"/>
      <c r="WMQ3201" s="14"/>
      <c r="WMR3201" s="14"/>
      <c r="WMS3201" s="14"/>
      <c r="WMT3201" s="14"/>
      <c r="WMU3201" s="14"/>
      <c r="WMV3201" s="14"/>
      <c r="WMW3201" s="14"/>
      <c r="WMX3201" s="14"/>
      <c r="WMY3201" s="14"/>
      <c r="WMZ3201" s="14"/>
      <c r="WNA3201" s="14"/>
      <c r="WNB3201" s="14"/>
      <c r="WNC3201" s="14"/>
      <c r="WND3201" s="14"/>
      <c r="WNE3201" s="14"/>
      <c r="WNF3201" s="14"/>
      <c r="WNG3201" s="14"/>
      <c r="WNH3201" s="14"/>
      <c r="WNI3201" s="14"/>
      <c r="WNJ3201" s="14"/>
      <c r="WNK3201" s="14"/>
      <c r="WNL3201" s="14"/>
      <c r="WNM3201" s="14"/>
      <c r="WNN3201" s="14"/>
      <c r="WNO3201" s="14"/>
      <c r="WNP3201" s="14"/>
      <c r="WNQ3201" s="14"/>
      <c r="WNR3201" s="14"/>
      <c r="WNS3201" s="14"/>
      <c r="WNT3201" s="14"/>
      <c r="WNU3201" s="14"/>
      <c r="WNV3201" s="14"/>
      <c r="WNW3201" s="14"/>
      <c r="WNX3201" s="14"/>
      <c r="WNY3201" s="14"/>
      <c r="WNZ3201" s="14"/>
      <c r="WOA3201" s="14"/>
      <c r="WOB3201" s="14"/>
      <c r="WOC3201" s="14"/>
      <c r="WOD3201" s="14"/>
      <c r="WOE3201" s="14"/>
      <c r="WOF3201" s="14"/>
      <c r="WOG3201" s="14"/>
      <c r="WOH3201" s="14"/>
      <c r="WOI3201" s="14"/>
      <c r="WOJ3201" s="14"/>
      <c r="WOK3201" s="14"/>
      <c r="WOL3201" s="14"/>
      <c r="WOM3201" s="14"/>
      <c r="WON3201" s="14"/>
      <c r="WOO3201" s="14"/>
      <c r="WOP3201" s="14"/>
      <c r="WOQ3201" s="14"/>
      <c r="WOR3201" s="14"/>
      <c r="WOS3201" s="14"/>
      <c r="WOT3201" s="14"/>
      <c r="WOU3201" s="14"/>
      <c r="WOV3201" s="14"/>
      <c r="WOW3201" s="14"/>
      <c r="WOX3201" s="14"/>
      <c r="WOY3201" s="14"/>
      <c r="WOZ3201" s="14"/>
      <c r="WPA3201" s="14"/>
      <c r="WPB3201" s="14"/>
      <c r="WPC3201" s="14"/>
      <c r="WPD3201" s="14"/>
      <c r="WPE3201" s="14"/>
      <c r="WPF3201" s="14"/>
      <c r="WPG3201" s="14"/>
      <c r="WPH3201" s="14"/>
      <c r="WPI3201" s="14"/>
      <c r="WPJ3201" s="14"/>
      <c r="WPK3201" s="14"/>
      <c r="WPL3201" s="14"/>
      <c r="WPM3201" s="14"/>
      <c r="WPN3201" s="14"/>
      <c r="WPO3201" s="14"/>
      <c r="WPP3201" s="14"/>
      <c r="WPQ3201" s="14"/>
      <c r="WPR3201" s="14"/>
      <c r="WPS3201" s="14"/>
      <c r="WPT3201" s="14"/>
      <c r="WPU3201" s="14"/>
      <c r="WPV3201" s="14"/>
      <c r="WPW3201" s="14"/>
      <c r="WPX3201" s="14"/>
      <c r="WPY3201" s="14"/>
      <c r="WPZ3201" s="14"/>
      <c r="WQA3201" s="14"/>
      <c r="WQB3201" s="14"/>
      <c r="WQC3201" s="14"/>
      <c r="WQD3201" s="14"/>
      <c r="WQE3201" s="14"/>
      <c r="WQF3201" s="14"/>
      <c r="WQG3201" s="14"/>
      <c r="WQH3201" s="14"/>
      <c r="WQI3201" s="14"/>
      <c r="WQJ3201" s="14"/>
      <c r="WQK3201" s="14"/>
      <c r="WQL3201" s="14"/>
      <c r="WQM3201" s="14"/>
      <c r="WQN3201" s="14"/>
      <c r="WQO3201" s="14"/>
      <c r="WQP3201" s="14"/>
      <c r="WQQ3201" s="14"/>
      <c r="WQR3201" s="14"/>
      <c r="WQS3201" s="14"/>
      <c r="WQT3201" s="14"/>
      <c r="WQU3201" s="14"/>
      <c r="WQV3201" s="14"/>
      <c r="WQW3201" s="14"/>
      <c r="WQX3201" s="14"/>
      <c r="WQY3201" s="14"/>
      <c r="WQZ3201" s="14"/>
      <c r="WRA3201" s="14"/>
      <c r="WRB3201" s="14"/>
      <c r="WRC3201" s="14"/>
      <c r="WRD3201" s="14"/>
      <c r="WRE3201" s="14"/>
      <c r="WRF3201" s="14"/>
      <c r="WRG3201" s="14"/>
      <c r="WRH3201" s="14"/>
      <c r="WRI3201" s="14"/>
      <c r="WRJ3201" s="14"/>
      <c r="WRK3201" s="14"/>
      <c r="WRL3201" s="14"/>
      <c r="WRM3201" s="14"/>
      <c r="WRN3201" s="14"/>
      <c r="WRO3201" s="14"/>
      <c r="WRP3201" s="14"/>
      <c r="WRQ3201" s="14"/>
      <c r="WRR3201" s="14"/>
      <c r="WRS3201" s="14"/>
      <c r="WRT3201" s="14"/>
      <c r="WRU3201" s="14"/>
      <c r="WRV3201" s="14"/>
      <c r="WRW3201" s="14"/>
      <c r="WRX3201" s="14"/>
      <c r="WRY3201" s="14"/>
      <c r="WRZ3201" s="14"/>
      <c r="WSA3201" s="14"/>
      <c r="WSB3201" s="14"/>
      <c r="WSC3201" s="14"/>
      <c r="WSD3201" s="14"/>
      <c r="WSE3201" s="14"/>
      <c r="WSF3201" s="14"/>
      <c r="WSG3201" s="14"/>
      <c r="WSH3201" s="14"/>
      <c r="WSI3201" s="14"/>
      <c r="WSJ3201" s="14"/>
      <c r="WSK3201" s="14"/>
      <c r="WSL3201" s="14"/>
      <c r="WSM3201" s="14"/>
      <c r="WSN3201" s="14"/>
      <c r="WSO3201" s="14"/>
      <c r="WSP3201" s="14"/>
      <c r="WSQ3201" s="14"/>
      <c r="WSR3201" s="14"/>
      <c r="WSS3201" s="14"/>
      <c r="WST3201" s="14"/>
      <c r="WSU3201" s="14"/>
      <c r="WSV3201" s="14"/>
      <c r="WSW3201" s="14"/>
      <c r="WSX3201" s="14"/>
      <c r="WSY3201" s="14"/>
      <c r="WSZ3201" s="14"/>
      <c r="WTA3201" s="14"/>
      <c r="WTB3201" s="14"/>
      <c r="WTC3201" s="14"/>
      <c r="WTD3201" s="14"/>
      <c r="WTE3201" s="14"/>
      <c r="WTF3201" s="14"/>
      <c r="WTG3201" s="14"/>
      <c r="WTH3201" s="14"/>
      <c r="WTI3201" s="14"/>
      <c r="WTJ3201" s="14"/>
      <c r="WTK3201" s="14"/>
      <c r="WTL3201" s="14"/>
      <c r="WTM3201" s="14"/>
      <c r="WTN3201" s="14"/>
      <c r="WTO3201" s="14"/>
      <c r="WTP3201" s="14"/>
      <c r="WTQ3201" s="14"/>
      <c r="WTR3201" s="14"/>
      <c r="WTS3201" s="14"/>
      <c r="WTT3201" s="14"/>
      <c r="WTU3201" s="14"/>
      <c r="WTV3201" s="14"/>
      <c r="WTW3201" s="14"/>
      <c r="WTX3201" s="14"/>
      <c r="WTY3201" s="14"/>
      <c r="WTZ3201" s="14"/>
      <c r="WUA3201" s="14"/>
      <c r="WUB3201" s="14"/>
      <c r="WUC3201" s="14"/>
      <c r="WUD3201" s="14"/>
      <c r="WUE3201" s="14"/>
      <c r="WUF3201" s="14"/>
      <c r="WUG3201" s="14"/>
      <c r="WUH3201" s="14"/>
      <c r="WUI3201" s="14"/>
      <c r="WUJ3201" s="14"/>
      <c r="WUK3201" s="14"/>
      <c r="WUL3201" s="14"/>
      <c r="WUM3201" s="14"/>
      <c r="WUN3201" s="14"/>
      <c r="WUO3201" s="14"/>
      <c r="WUP3201" s="14"/>
      <c r="WUQ3201" s="14"/>
      <c r="WUR3201" s="14"/>
      <c r="WUS3201" s="14"/>
      <c r="WUT3201" s="14"/>
      <c r="WUU3201" s="14"/>
      <c r="WUV3201" s="14"/>
      <c r="WUW3201" s="14"/>
      <c r="WUX3201" s="14"/>
      <c r="WUY3201" s="14"/>
      <c r="WUZ3201" s="14"/>
      <c r="WVA3201" s="14"/>
      <c r="WVB3201" s="14"/>
      <c r="WVC3201" s="14"/>
      <c r="WVD3201" s="14"/>
      <c r="WVE3201" s="14"/>
      <c r="WVF3201" s="14"/>
      <c r="WVG3201" s="14"/>
      <c r="WVH3201" s="14"/>
      <c r="WVI3201" s="14"/>
      <c r="WVJ3201" s="14"/>
      <c r="WVK3201" s="14"/>
      <c r="WVL3201" s="14"/>
      <c r="WVM3201" s="14"/>
      <c r="WVN3201" s="14"/>
      <c r="WVO3201" s="14"/>
      <c r="WVP3201" s="14"/>
      <c r="WVQ3201" s="14"/>
      <c r="WVR3201" s="14"/>
      <c r="WVS3201" s="14"/>
      <c r="WVT3201" s="14"/>
      <c r="WVU3201" s="14"/>
      <c r="WVV3201" s="14"/>
      <c r="WVW3201" s="14"/>
      <c r="WVX3201" s="14"/>
      <c r="WVY3201" s="14"/>
      <c r="WVZ3201" s="14"/>
      <c r="WWA3201" s="14"/>
      <c r="WWB3201" s="14"/>
      <c r="WWC3201" s="14"/>
      <c r="WWD3201" s="14"/>
      <c r="WWE3201" s="14"/>
      <c r="WWF3201" s="14"/>
      <c r="WWG3201" s="14"/>
      <c r="WWH3201" s="14"/>
      <c r="WWI3201" s="14"/>
      <c r="WWJ3201" s="14"/>
      <c r="WWK3201" s="14"/>
      <c r="WWL3201" s="14"/>
      <c r="WWM3201" s="14"/>
      <c r="WWN3201" s="14"/>
      <c r="WWO3201" s="14"/>
      <c r="WWP3201" s="14"/>
      <c r="WWQ3201" s="14"/>
      <c r="WWR3201" s="14"/>
      <c r="WWS3201" s="14"/>
      <c r="WWT3201" s="14"/>
      <c r="WWU3201" s="14"/>
      <c r="WWV3201" s="14"/>
      <c r="WWW3201" s="14"/>
      <c r="WWX3201" s="14"/>
      <c r="WWY3201" s="14"/>
      <c r="WWZ3201" s="14"/>
      <c r="WXA3201" s="14"/>
      <c r="WXB3201" s="14"/>
      <c r="WXC3201" s="14"/>
      <c r="WXD3201" s="14"/>
      <c r="WXE3201" s="14"/>
      <c r="WXF3201" s="14"/>
      <c r="WXG3201" s="14"/>
      <c r="WXH3201" s="14"/>
      <c r="WXI3201" s="14"/>
      <c r="WXJ3201" s="14"/>
      <c r="WXK3201" s="14"/>
      <c r="WXL3201" s="14"/>
      <c r="WXM3201" s="14"/>
      <c r="WXN3201" s="14"/>
      <c r="WXO3201" s="14"/>
      <c r="WXP3201" s="14"/>
      <c r="WXQ3201" s="14"/>
      <c r="WXR3201" s="14"/>
      <c r="WXS3201" s="14"/>
      <c r="WXT3201" s="14"/>
      <c r="WXU3201" s="14"/>
      <c r="WXV3201" s="14"/>
      <c r="WXW3201" s="14"/>
      <c r="WXX3201" s="14"/>
      <c r="WXY3201" s="14"/>
      <c r="WXZ3201" s="14"/>
      <c r="WYA3201" s="14"/>
      <c r="WYB3201" s="14"/>
      <c r="WYC3201" s="14"/>
      <c r="WYD3201" s="14"/>
      <c r="WYE3201" s="14"/>
      <c r="WYF3201" s="14"/>
      <c r="WYG3201" s="14"/>
      <c r="WYH3201" s="14"/>
      <c r="WYI3201" s="14"/>
      <c r="WYJ3201" s="14"/>
      <c r="WYK3201" s="14"/>
      <c r="WYL3201" s="14"/>
      <c r="WYM3201" s="14"/>
      <c r="WYN3201" s="14"/>
      <c r="WYO3201" s="14"/>
      <c r="WYP3201" s="14"/>
      <c r="WYQ3201" s="14"/>
      <c r="WYR3201" s="14"/>
      <c r="WYS3201" s="14"/>
      <c r="WYT3201" s="14"/>
      <c r="WYU3201" s="14"/>
      <c r="WYV3201" s="14"/>
      <c r="WYW3201" s="14"/>
      <c r="WYX3201" s="14"/>
      <c r="WYY3201" s="14"/>
      <c r="WYZ3201" s="14"/>
      <c r="WZA3201" s="14"/>
      <c r="WZB3201" s="14"/>
      <c r="WZC3201" s="14"/>
      <c r="WZD3201" s="14"/>
      <c r="WZE3201" s="14"/>
      <c r="WZF3201" s="14"/>
      <c r="WZG3201" s="14"/>
      <c r="WZH3201" s="14"/>
      <c r="WZI3201" s="14"/>
      <c r="WZJ3201" s="14"/>
      <c r="WZK3201" s="14"/>
      <c r="WZL3201" s="14"/>
      <c r="WZM3201" s="14"/>
      <c r="WZN3201" s="14"/>
      <c r="WZO3201" s="14"/>
      <c r="WZP3201" s="14"/>
      <c r="WZQ3201" s="14"/>
      <c r="WZR3201" s="14"/>
      <c r="WZS3201" s="14"/>
      <c r="WZT3201" s="14"/>
      <c r="WZU3201" s="14"/>
      <c r="WZV3201" s="14"/>
      <c r="WZW3201" s="14"/>
      <c r="WZX3201" s="14"/>
      <c r="WZY3201" s="14"/>
      <c r="WZZ3201" s="14"/>
      <c r="XAA3201" s="14"/>
      <c r="XAB3201" s="14"/>
      <c r="XAC3201" s="14"/>
      <c r="XAD3201" s="14"/>
      <c r="XAE3201" s="14"/>
      <c r="XAF3201" s="14"/>
      <c r="XAG3201" s="14"/>
      <c r="XAH3201" s="14"/>
      <c r="XAI3201" s="14"/>
      <c r="XAJ3201" s="14"/>
      <c r="XAK3201" s="14"/>
      <c r="XAL3201" s="14"/>
      <c r="XAM3201" s="14"/>
      <c r="XAN3201" s="14"/>
      <c r="XAO3201" s="14"/>
      <c r="XAP3201" s="14"/>
      <c r="XAQ3201" s="14"/>
      <c r="XAR3201" s="14"/>
      <c r="XAS3201" s="14"/>
      <c r="XAT3201" s="14"/>
      <c r="XAU3201" s="14"/>
      <c r="XAV3201" s="14"/>
      <c r="XAW3201" s="14"/>
      <c r="XAX3201" s="14"/>
      <c r="XAY3201" s="14"/>
      <c r="XAZ3201" s="14"/>
      <c r="XBA3201" s="14"/>
      <c r="XBB3201" s="14"/>
      <c r="XBC3201" s="14"/>
      <c r="XBD3201" s="14"/>
      <c r="XBE3201" s="14"/>
      <c r="XBF3201" s="14"/>
      <c r="XBG3201" s="14"/>
      <c r="XBH3201" s="14"/>
      <c r="XBI3201" s="14"/>
      <c r="XBJ3201" s="14"/>
      <c r="XBK3201" s="14"/>
      <c r="XBL3201" s="14"/>
      <c r="XBM3201" s="14"/>
      <c r="XBN3201" s="14"/>
      <c r="XBO3201" s="14"/>
      <c r="XBP3201" s="14"/>
      <c r="XBQ3201" s="14"/>
      <c r="XBR3201" s="14"/>
      <c r="XBS3201" s="14"/>
      <c r="XBT3201" s="14"/>
      <c r="XBU3201" s="14"/>
      <c r="XBV3201" s="14"/>
      <c r="XBW3201" s="14"/>
      <c r="XBX3201" s="14"/>
      <c r="XBY3201" s="14"/>
      <c r="XBZ3201" s="14"/>
      <c r="XCA3201" s="14"/>
      <c r="XCB3201" s="14"/>
      <c r="XCC3201" s="14"/>
      <c r="XCD3201" s="14"/>
      <c r="XCE3201" s="14"/>
      <c r="XCF3201" s="14"/>
      <c r="XCG3201" s="14"/>
      <c r="XCH3201" s="14"/>
      <c r="XCI3201" s="14"/>
      <c r="XCJ3201" s="14"/>
      <c r="XCK3201" s="14"/>
      <c r="XCL3201" s="14"/>
      <c r="XCM3201" s="14"/>
      <c r="XCN3201" s="14"/>
      <c r="XCO3201" s="14"/>
      <c r="XCP3201" s="14"/>
      <c r="XCQ3201" s="14"/>
      <c r="XCR3201" s="14"/>
      <c r="XCS3201" s="14"/>
      <c r="XCT3201" s="14"/>
      <c r="XCU3201" s="14"/>
      <c r="XCV3201" s="14"/>
      <c r="XCW3201" s="14"/>
      <c r="XCX3201" s="14"/>
      <c r="XCY3201" s="14"/>
      <c r="XCZ3201" s="14"/>
      <c r="XDA3201" s="14"/>
      <c r="XDB3201" s="14"/>
      <c r="XDC3201" s="14"/>
      <c r="XDD3201" s="14"/>
      <c r="XDE3201" s="14"/>
      <c r="XDF3201" s="14"/>
      <c r="XDG3201" s="14"/>
      <c r="XDH3201" s="14"/>
      <c r="XDI3201" s="14"/>
      <c r="XDJ3201" s="14"/>
      <c r="XDK3201" s="14"/>
      <c r="XDL3201" s="14"/>
      <c r="XDM3201" s="14"/>
      <c r="XDN3201" s="14"/>
      <c r="XDO3201" s="14"/>
      <c r="XDP3201" s="14"/>
      <c r="XDQ3201" s="14"/>
      <c r="XDR3201" s="14"/>
      <c r="XDS3201" s="14"/>
      <c r="XDT3201" s="14"/>
      <c r="XDU3201" s="14"/>
      <c r="XDV3201" s="14"/>
      <c r="XDW3201" s="14"/>
      <c r="XDX3201" s="14"/>
      <c r="XDY3201" s="14"/>
      <c r="XDZ3201" s="14"/>
      <c r="XEA3201" s="14"/>
      <c r="XEB3201" s="14"/>
      <c r="XEC3201" s="14"/>
      <c r="XED3201" s="14"/>
      <c r="XEE3201" s="14"/>
      <c r="XEF3201" s="14"/>
      <c r="XEG3201" s="14"/>
      <c r="XEH3201" s="14"/>
      <c r="XEI3201" s="14"/>
      <c r="XEJ3201" s="14"/>
      <c r="XEK3201" s="14"/>
      <c r="XEL3201" s="14"/>
      <c r="XEM3201" s="14"/>
      <c r="XEN3201" s="14"/>
      <c r="XEO3201" s="14"/>
      <c r="XEP3201" s="14"/>
      <c r="XEQ3201" s="14"/>
      <c r="XER3201" s="14"/>
      <c r="XES3201" s="14"/>
      <c r="XET3201" s="14"/>
      <c r="XEU3201" s="14"/>
      <c r="XEV3201" s="14"/>
      <c r="XEW3201" s="14"/>
      <c r="XEX3201" s="14"/>
      <c r="XEY3201" s="14"/>
      <c r="XEZ3201" s="14"/>
      <c r="XFA3201" s="14"/>
    </row>
    <row r="3202" spans="1:16381" ht="23.25" hidden="1" customHeight="1" x14ac:dyDescent="0.25">
      <c r="A3202" s="68" t="s">
        <v>6271</v>
      </c>
      <c r="B3202" s="68">
        <v>4543</v>
      </c>
      <c r="C3202" s="333" t="s">
        <v>3145</v>
      </c>
      <c r="D3202" s="68">
        <v>1982</v>
      </c>
      <c r="E3202" s="108" t="s">
        <v>2932</v>
      </c>
      <c r="F3202" s="68" t="s">
        <v>2934</v>
      </c>
      <c r="G3202" s="25">
        <v>9</v>
      </c>
      <c r="H3202" s="25">
        <v>8</v>
      </c>
      <c r="I3202" s="170">
        <v>16207.5</v>
      </c>
      <c r="J3202" s="137">
        <v>14649.6</v>
      </c>
      <c r="K3202" s="170">
        <v>14245.9</v>
      </c>
      <c r="L3202" s="287">
        <v>723</v>
      </c>
      <c r="M3202" s="173">
        <f t="shared" ref="M3202" si="654">R3202+T3202+V3202+X3202+Z3202+AB3202+AE3202+AF3202</f>
        <v>24849280</v>
      </c>
      <c r="N3202" s="137"/>
      <c r="O3202" s="135"/>
      <c r="P3202" s="137"/>
      <c r="Q3202" s="137">
        <f t="shared" ref="Q3202" si="655">M3202</f>
        <v>24849280</v>
      </c>
      <c r="R3202" s="137"/>
      <c r="S3202" s="30">
        <v>8</v>
      </c>
      <c r="T3202" s="137">
        <f>S3202*3106160</f>
        <v>24849280</v>
      </c>
      <c r="U3202" s="137"/>
      <c r="V3202" s="137"/>
      <c r="W3202" s="137"/>
      <c r="X3202" s="137"/>
      <c r="Y3202" s="137"/>
      <c r="Z3202" s="137"/>
      <c r="AA3202" s="137"/>
      <c r="AB3202" s="137"/>
      <c r="AC3202" s="137"/>
      <c r="AD3202" s="137"/>
      <c r="AE3202" s="137"/>
      <c r="AF3202" s="137"/>
      <c r="AG3202" s="337">
        <v>2025</v>
      </c>
      <c r="AH3202" s="128"/>
      <c r="AI3202" s="128"/>
      <c r="AJ3202" s="134">
        <f t="shared" ca="1" si="644"/>
        <v>3091</v>
      </c>
      <c r="AK3202" s="35" t="s">
        <v>153</v>
      </c>
      <c r="AL3202" s="134" t="str">
        <f t="shared" ca="1" si="647"/>
        <v>3091.</v>
      </c>
      <c r="AM3202" s="140"/>
      <c r="AN3202" s="299"/>
      <c r="AO3202" s="193"/>
      <c r="AP3202" s="14"/>
      <c r="AQ3202" s="14"/>
      <c r="AR3202" s="14"/>
      <c r="AS3202" s="14"/>
      <c r="AT3202" s="14"/>
      <c r="AU3202" s="14"/>
      <c r="AV3202" s="14"/>
      <c r="AW3202" s="14"/>
      <c r="AX3202" s="14"/>
      <c r="AY3202" s="14"/>
      <c r="AZ3202" s="14"/>
      <c r="BA3202" s="14"/>
      <c r="BB3202" s="14"/>
      <c r="BC3202" s="14"/>
      <c r="BD3202" s="14"/>
      <c r="BE3202" s="14"/>
      <c r="BF3202" s="14"/>
      <c r="BG3202" s="14"/>
      <c r="BH3202" s="14"/>
      <c r="BI3202" s="14"/>
      <c r="BJ3202" s="14"/>
      <c r="BK3202" s="14"/>
      <c r="BL3202" s="14"/>
      <c r="BM3202" s="14"/>
      <c r="BN3202" s="14"/>
      <c r="BO3202" s="14"/>
      <c r="BP3202" s="14"/>
      <c r="BQ3202" s="14"/>
      <c r="BR3202" s="14"/>
      <c r="BS3202" s="14"/>
      <c r="BT3202" s="14"/>
      <c r="BU3202" s="14"/>
      <c r="BV3202" s="14"/>
      <c r="BW3202" s="14"/>
      <c r="BX3202" s="14"/>
      <c r="BY3202" s="14"/>
      <c r="BZ3202" s="14"/>
      <c r="CA3202" s="14"/>
      <c r="CB3202" s="14"/>
      <c r="CC3202" s="14"/>
      <c r="CD3202" s="14"/>
      <c r="CE3202" s="14"/>
      <c r="CF3202" s="14"/>
      <c r="CG3202" s="14"/>
      <c r="CH3202" s="14"/>
      <c r="CI3202" s="14"/>
      <c r="CJ3202" s="14"/>
      <c r="CK3202" s="14"/>
      <c r="CL3202" s="14"/>
      <c r="CM3202" s="14"/>
      <c r="CN3202" s="14"/>
      <c r="CO3202" s="14"/>
      <c r="CP3202" s="14"/>
      <c r="CQ3202" s="14"/>
      <c r="CR3202" s="14"/>
      <c r="CS3202" s="14"/>
      <c r="CT3202" s="14"/>
      <c r="CU3202" s="14"/>
      <c r="CV3202" s="14"/>
      <c r="CW3202" s="14"/>
      <c r="CX3202" s="14"/>
      <c r="CY3202" s="14"/>
      <c r="CZ3202" s="14"/>
      <c r="DA3202" s="14"/>
      <c r="DB3202" s="14"/>
      <c r="DC3202" s="14"/>
      <c r="DD3202" s="14"/>
      <c r="DE3202" s="14"/>
      <c r="DF3202" s="14"/>
      <c r="DG3202" s="14"/>
      <c r="DH3202" s="14"/>
      <c r="DI3202" s="14"/>
      <c r="DJ3202" s="14"/>
      <c r="DK3202" s="14"/>
      <c r="DL3202" s="14"/>
      <c r="DM3202" s="14"/>
      <c r="DN3202" s="14"/>
      <c r="DO3202" s="14"/>
      <c r="DP3202" s="14"/>
      <c r="DQ3202" s="14"/>
      <c r="DR3202" s="14"/>
      <c r="DS3202" s="14"/>
      <c r="DT3202" s="14"/>
      <c r="DU3202" s="14"/>
      <c r="DV3202" s="14"/>
      <c r="DW3202" s="14"/>
      <c r="DX3202" s="14"/>
      <c r="DY3202" s="14"/>
      <c r="DZ3202" s="14"/>
      <c r="EA3202" s="14"/>
      <c r="EB3202" s="14"/>
      <c r="EC3202" s="14"/>
      <c r="ED3202" s="14"/>
      <c r="EE3202" s="14"/>
      <c r="EF3202" s="14"/>
      <c r="EG3202" s="14"/>
      <c r="EH3202" s="14"/>
      <c r="EI3202" s="14"/>
      <c r="EJ3202" s="14"/>
      <c r="EK3202" s="14"/>
      <c r="EL3202" s="14"/>
      <c r="EM3202" s="14"/>
      <c r="EN3202" s="14"/>
      <c r="EO3202" s="14"/>
      <c r="EP3202" s="14"/>
      <c r="EQ3202" s="14"/>
      <c r="ER3202" s="14"/>
      <c r="ES3202" s="14"/>
      <c r="ET3202" s="14"/>
      <c r="EU3202" s="14"/>
      <c r="EV3202" s="14"/>
      <c r="EW3202" s="14"/>
      <c r="EX3202" s="14"/>
      <c r="EY3202" s="14"/>
      <c r="EZ3202" s="14"/>
      <c r="FA3202" s="14"/>
      <c r="FB3202" s="14"/>
      <c r="FC3202" s="14"/>
      <c r="FD3202" s="14"/>
      <c r="FE3202" s="14"/>
      <c r="FF3202" s="14"/>
      <c r="FG3202" s="14"/>
      <c r="FH3202" s="14"/>
      <c r="FI3202" s="14"/>
      <c r="FJ3202" s="14"/>
      <c r="FK3202" s="14"/>
      <c r="FL3202" s="14"/>
      <c r="FM3202" s="14"/>
      <c r="FN3202" s="14"/>
      <c r="FO3202" s="14"/>
      <c r="FP3202" s="14"/>
      <c r="FQ3202" s="14"/>
      <c r="FR3202" s="14"/>
      <c r="FS3202" s="14"/>
      <c r="FT3202" s="14"/>
      <c r="FU3202" s="14"/>
      <c r="FV3202" s="14"/>
      <c r="FW3202" s="14"/>
      <c r="FX3202" s="14"/>
      <c r="FY3202" s="14"/>
      <c r="FZ3202" s="14"/>
      <c r="GA3202" s="14"/>
      <c r="GB3202" s="14"/>
      <c r="GC3202" s="14"/>
      <c r="GD3202" s="14"/>
      <c r="GE3202" s="14"/>
      <c r="GF3202" s="14"/>
      <c r="GG3202" s="14"/>
      <c r="GH3202" s="14"/>
      <c r="GI3202" s="14"/>
      <c r="GJ3202" s="14"/>
      <c r="GK3202" s="14"/>
      <c r="GL3202" s="14"/>
      <c r="GM3202" s="14"/>
      <c r="GN3202" s="14"/>
      <c r="GO3202" s="14"/>
      <c r="GP3202" s="14"/>
      <c r="GQ3202" s="14"/>
      <c r="GR3202" s="14"/>
      <c r="GS3202" s="14"/>
      <c r="GT3202" s="14"/>
      <c r="GU3202" s="14"/>
      <c r="GV3202" s="14"/>
      <c r="GW3202" s="14"/>
      <c r="GX3202" s="14"/>
      <c r="GY3202" s="14"/>
      <c r="GZ3202" s="14"/>
      <c r="HA3202" s="14"/>
      <c r="HB3202" s="14"/>
      <c r="HC3202" s="14"/>
      <c r="HD3202" s="14"/>
      <c r="HE3202" s="14"/>
      <c r="HF3202" s="14"/>
      <c r="HG3202" s="14"/>
      <c r="HH3202" s="14"/>
      <c r="HI3202" s="14"/>
      <c r="HJ3202" s="14"/>
      <c r="HK3202" s="14"/>
      <c r="HL3202" s="14"/>
      <c r="HM3202" s="14"/>
      <c r="HN3202" s="14"/>
      <c r="HO3202" s="14"/>
      <c r="HP3202" s="14"/>
      <c r="HQ3202" s="14"/>
      <c r="HR3202" s="14"/>
      <c r="HS3202" s="14"/>
      <c r="HT3202" s="14"/>
      <c r="HU3202" s="14"/>
      <c r="HV3202" s="14"/>
      <c r="HW3202" s="14"/>
      <c r="HX3202" s="14"/>
      <c r="HY3202" s="14"/>
      <c r="HZ3202" s="14"/>
      <c r="IA3202" s="14"/>
      <c r="IB3202" s="14"/>
      <c r="IC3202" s="14"/>
      <c r="ID3202" s="14"/>
      <c r="IE3202" s="14"/>
      <c r="IF3202" s="14"/>
      <c r="IG3202" s="14"/>
      <c r="IH3202" s="14"/>
      <c r="II3202" s="14"/>
      <c r="IJ3202" s="14"/>
      <c r="IK3202" s="14"/>
      <c r="IL3202" s="14"/>
      <c r="IM3202" s="14"/>
      <c r="IN3202" s="14"/>
      <c r="IO3202" s="14"/>
      <c r="IP3202" s="14"/>
      <c r="IQ3202" s="14"/>
      <c r="IR3202" s="14"/>
      <c r="IS3202" s="14"/>
      <c r="IT3202" s="14"/>
      <c r="IU3202" s="14"/>
      <c r="IV3202" s="14"/>
      <c r="IW3202" s="14"/>
      <c r="IX3202" s="14"/>
      <c r="IY3202" s="14"/>
      <c r="IZ3202" s="14"/>
      <c r="JA3202" s="14"/>
      <c r="JB3202" s="14"/>
      <c r="JC3202" s="14"/>
      <c r="JD3202" s="14"/>
      <c r="JE3202" s="14"/>
      <c r="JF3202" s="14"/>
      <c r="JG3202" s="14"/>
      <c r="JH3202" s="14"/>
      <c r="JI3202" s="14"/>
      <c r="JJ3202" s="14"/>
      <c r="JK3202" s="14"/>
      <c r="JL3202" s="14"/>
      <c r="JM3202" s="14"/>
      <c r="JN3202" s="14"/>
      <c r="JO3202" s="14"/>
      <c r="JP3202" s="14"/>
      <c r="JQ3202" s="14"/>
      <c r="JR3202" s="14"/>
      <c r="JS3202" s="14"/>
      <c r="JT3202" s="14"/>
      <c r="JU3202" s="14"/>
      <c r="JV3202" s="14"/>
      <c r="JW3202" s="14"/>
      <c r="JX3202" s="14"/>
      <c r="JY3202" s="14"/>
      <c r="JZ3202" s="14"/>
      <c r="KA3202" s="14"/>
      <c r="KB3202" s="14"/>
      <c r="KC3202" s="14"/>
      <c r="KD3202" s="14"/>
      <c r="KE3202" s="14"/>
      <c r="KF3202" s="14"/>
      <c r="KG3202" s="14"/>
      <c r="KH3202" s="14"/>
      <c r="KI3202" s="14"/>
      <c r="KJ3202" s="14"/>
      <c r="KK3202" s="14"/>
      <c r="KL3202" s="14"/>
      <c r="KM3202" s="14"/>
      <c r="KN3202" s="14"/>
      <c r="KO3202" s="14"/>
      <c r="KP3202" s="14"/>
      <c r="KQ3202" s="14"/>
      <c r="KR3202" s="14"/>
      <c r="KS3202" s="14"/>
      <c r="KT3202" s="14"/>
      <c r="KU3202" s="14"/>
      <c r="KV3202" s="14"/>
      <c r="KW3202" s="14"/>
      <c r="KX3202" s="14"/>
      <c r="KY3202" s="14"/>
      <c r="KZ3202" s="14"/>
      <c r="LA3202" s="14"/>
      <c r="LB3202" s="14"/>
      <c r="LC3202" s="14"/>
      <c r="LD3202" s="14"/>
      <c r="LE3202" s="14"/>
      <c r="LF3202" s="14"/>
      <c r="LG3202" s="14"/>
      <c r="LH3202" s="14"/>
      <c r="LI3202" s="14"/>
      <c r="LJ3202" s="14"/>
      <c r="LK3202" s="14"/>
      <c r="LL3202" s="14"/>
      <c r="LM3202" s="14"/>
      <c r="LN3202" s="14"/>
      <c r="LO3202" s="14"/>
      <c r="LP3202" s="14"/>
      <c r="LQ3202" s="14"/>
      <c r="LR3202" s="14"/>
      <c r="LS3202" s="14"/>
      <c r="LT3202" s="14"/>
      <c r="LU3202" s="14"/>
      <c r="LV3202" s="14"/>
      <c r="LW3202" s="14"/>
      <c r="LX3202" s="14"/>
      <c r="LY3202" s="14"/>
      <c r="LZ3202" s="14"/>
      <c r="MA3202" s="14"/>
      <c r="MB3202" s="14"/>
      <c r="MC3202" s="14"/>
      <c r="MD3202" s="14"/>
      <c r="ME3202" s="14"/>
      <c r="MF3202" s="14"/>
      <c r="MG3202" s="14"/>
      <c r="MH3202" s="14"/>
      <c r="MI3202" s="14"/>
      <c r="MJ3202" s="14"/>
      <c r="MK3202" s="14"/>
      <c r="ML3202" s="14"/>
      <c r="MM3202" s="14"/>
      <c r="MN3202" s="14"/>
      <c r="MO3202" s="14"/>
      <c r="MP3202" s="14"/>
      <c r="MQ3202" s="14"/>
      <c r="MR3202" s="14"/>
      <c r="MS3202" s="14"/>
      <c r="MT3202" s="14"/>
      <c r="MU3202" s="14"/>
      <c r="MV3202" s="14"/>
      <c r="MW3202" s="14"/>
      <c r="MX3202" s="14"/>
      <c r="MY3202" s="14"/>
      <c r="MZ3202" s="14"/>
      <c r="NA3202" s="14"/>
      <c r="NB3202" s="14"/>
      <c r="NC3202" s="14"/>
      <c r="ND3202" s="14"/>
      <c r="NE3202" s="14"/>
      <c r="NF3202" s="14"/>
      <c r="NG3202" s="14"/>
      <c r="NH3202" s="14"/>
      <c r="NI3202" s="14"/>
      <c r="NJ3202" s="14"/>
      <c r="NK3202" s="14"/>
      <c r="NL3202" s="14"/>
      <c r="NM3202" s="14"/>
      <c r="NN3202" s="14"/>
      <c r="NO3202" s="14"/>
      <c r="NP3202" s="14"/>
      <c r="NQ3202" s="14"/>
      <c r="NR3202" s="14"/>
      <c r="NS3202" s="14"/>
      <c r="NT3202" s="14"/>
      <c r="NU3202" s="14"/>
      <c r="NV3202" s="14"/>
      <c r="NW3202" s="14"/>
      <c r="NX3202" s="14"/>
      <c r="NY3202" s="14"/>
      <c r="NZ3202" s="14"/>
      <c r="OA3202" s="14"/>
      <c r="OB3202" s="14"/>
      <c r="OC3202" s="14"/>
      <c r="OD3202" s="14"/>
      <c r="OE3202" s="14"/>
      <c r="OF3202" s="14"/>
      <c r="OG3202" s="14"/>
      <c r="OH3202" s="14"/>
      <c r="OI3202" s="14"/>
      <c r="OJ3202" s="14"/>
      <c r="OK3202" s="14"/>
      <c r="OL3202" s="14"/>
      <c r="OM3202" s="14"/>
      <c r="ON3202" s="14"/>
      <c r="OO3202" s="14"/>
      <c r="OP3202" s="14"/>
      <c r="OQ3202" s="14"/>
      <c r="OR3202" s="14"/>
      <c r="OS3202" s="14"/>
      <c r="OT3202" s="14"/>
      <c r="OU3202" s="14"/>
      <c r="OV3202" s="14"/>
      <c r="OW3202" s="14"/>
      <c r="OX3202" s="14"/>
      <c r="OY3202" s="14"/>
      <c r="OZ3202" s="14"/>
      <c r="PA3202" s="14"/>
      <c r="PB3202" s="14"/>
      <c r="PC3202" s="14"/>
      <c r="PD3202" s="14"/>
      <c r="PE3202" s="14"/>
      <c r="PF3202" s="14"/>
      <c r="PG3202" s="14"/>
      <c r="PH3202" s="14"/>
      <c r="PI3202" s="14"/>
      <c r="PJ3202" s="14"/>
      <c r="PK3202" s="14"/>
      <c r="PL3202" s="14"/>
      <c r="PM3202" s="14"/>
      <c r="PN3202" s="14"/>
      <c r="PO3202" s="14"/>
      <c r="PP3202" s="14"/>
      <c r="PQ3202" s="14"/>
      <c r="PR3202" s="14"/>
      <c r="PS3202" s="14"/>
      <c r="PT3202" s="14"/>
      <c r="PU3202" s="14"/>
      <c r="PV3202" s="14"/>
      <c r="PW3202" s="14"/>
      <c r="PX3202" s="14"/>
      <c r="PY3202" s="14"/>
      <c r="PZ3202" s="14"/>
      <c r="QA3202" s="14"/>
      <c r="QB3202" s="14"/>
      <c r="QC3202" s="14"/>
      <c r="QD3202" s="14"/>
      <c r="QE3202" s="14"/>
      <c r="QF3202" s="14"/>
      <c r="QG3202" s="14"/>
      <c r="QH3202" s="14"/>
      <c r="QI3202" s="14"/>
      <c r="QJ3202" s="14"/>
      <c r="QK3202" s="14"/>
      <c r="QL3202" s="14"/>
      <c r="QM3202" s="14"/>
      <c r="QN3202" s="14"/>
      <c r="QO3202" s="14"/>
      <c r="QP3202" s="14"/>
      <c r="QQ3202" s="14"/>
      <c r="QR3202" s="14"/>
      <c r="QS3202" s="14"/>
      <c r="QT3202" s="14"/>
      <c r="QU3202" s="14"/>
      <c r="QV3202" s="14"/>
      <c r="QW3202" s="14"/>
      <c r="QX3202" s="14"/>
      <c r="QY3202" s="14"/>
      <c r="QZ3202" s="14"/>
      <c r="RA3202" s="14"/>
      <c r="RB3202" s="14"/>
      <c r="RC3202" s="14"/>
      <c r="RD3202" s="14"/>
      <c r="RE3202" s="14"/>
      <c r="RF3202" s="14"/>
      <c r="RG3202" s="14"/>
      <c r="RH3202" s="14"/>
      <c r="RI3202" s="14"/>
      <c r="RJ3202" s="14"/>
      <c r="RK3202" s="14"/>
      <c r="RL3202" s="14"/>
      <c r="RM3202" s="14"/>
      <c r="RN3202" s="14"/>
      <c r="RO3202" s="14"/>
      <c r="RP3202" s="14"/>
      <c r="RQ3202" s="14"/>
      <c r="RR3202" s="14"/>
      <c r="RS3202" s="14"/>
      <c r="RT3202" s="14"/>
      <c r="RU3202" s="14"/>
      <c r="RV3202" s="14"/>
      <c r="RW3202" s="14"/>
      <c r="RX3202" s="14"/>
      <c r="RY3202" s="14"/>
      <c r="RZ3202" s="14"/>
      <c r="SA3202" s="14"/>
      <c r="SB3202" s="14"/>
      <c r="SC3202" s="14"/>
      <c r="SD3202" s="14"/>
      <c r="SE3202" s="14"/>
      <c r="SF3202" s="14"/>
      <c r="SG3202" s="14"/>
      <c r="SH3202" s="14"/>
      <c r="SI3202" s="14"/>
      <c r="SJ3202" s="14"/>
      <c r="SK3202" s="14"/>
      <c r="SL3202" s="14"/>
      <c r="SM3202" s="14"/>
      <c r="SN3202" s="14"/>
      <c r="SO3202" s="14"/>
      <c r="SP3202" s="14"/>
      <c r="SQ3202" s="14"/>
      <c r="SR3202" s="14"/>
      <c r="SS3202" s="14"/>
      <c r="ST3202" s="14"/>
      <c r="SU3202" s="14"/>
      <c r="SV3202" s="14"/>
      <c r="SW3202" s="14"/>
      <c r="SX3202" s="14"/>
      <c r="SY3202" s="14"/>
      <c r="SZ3202" s="14"/>
      <c r="TA3202" s="14"/>
      <c r="TB3202" s="14"/>
      <c r="TC3202" s="14"/>
      <c r="TD3202" s="14"/>
      <c r="TE3202" s="14"/>
      <c r="TF3202" s="14"/>
      <c r="TG3202" s="14"/>
      <c r="TH3202" s="14"/>
      <c r="TI3202" s="14"/>
      <c r="TJ3202" s="14"/>
      <c r="TK3202" s="14"/>
      <c r="TL3202" s="14"/>
      <c r="TM3202" s="14"/>
      <c r="TN3202" s="14"/>
      <c r="TO3202" s="14"/>
      <c r="TP3202" s="14"/>
      <c r="TQ3202" s="14"/>
      <c r="TR3202" s="14"/>
      <c r="TS3202" s="14"/>
      <c r="TT3202" s="14"/>
      <c r="TU3202" s="14"/>
      <c r="TV3202" s="14"/>
      <c r="TW3202" s="14"/>
      <c r="TX3202" s="14"/>
      <c r="TY3202" s="14"/>
      <c r="TZ3202" s="14"/>
      <c r="UA3202" s="14"/>
      <c r="UB3202" s="14"/>
      <c r="UC3202" s="14"/>
      <c r="UD3202" s="14"/>
      <c r="UE3202" s="14"/>
      <c r="UF3202" s="14"/>
      <c r="UG3202" s="14"/>
      <c r="UH3202" s="14"/>
      <c r="UI3202" s="14"/>
      <c r="UJ3202" s="14"/>
      <c r="UK3202" s="14"/>
      <c r="UL3202" s="14"/>
      <c r="UM3202" s="14"/>
      <c r="UN3202" s="14"/>
      <c r="UO3202" s="14"/>
      <c r="UP3202" s="14"/>
      <c r="UQ3202" s="14"/>
      <c r="UR3202" s="14"/>
      <c r="US3202" s="14"/>
      <c r="UT3202" s="14"/>
      <c r="UU3202" s="14"/>
      <c r="UV3202" s="14"/>
      <c r="UW3202" s="14"/>
      <c r="UX3202" s="14"/>
      <c r="UY3202" s="14"/>
      <c r="UZ3202" s="14"/>
      <c r="VA3202" s="14"/>
      <c r="VB3202" s="14"/>
      <c r="VC3202" s="14"/>
      <c r="VD3202" s="14"/>
      <c r="VE3202" s="14"/>
      <c r="VF3202" s="14"/>
      <c r="VG3202" s="14"/>
      <c r="VH3202" s="14"/>
      <c r="VI3202" s="14"/>
      <c r="VJ3202" s="14"/>
      <c r="VK3202" s="14"/>
      <c r="VL3202" s="14"/>
      <c r="VM3202" s="14"/>
      <c r="VN3202" s="14"/>
      <c r="VO3202" s="14"/>
      <c r="VP3202" s="14"/>
      <c r="VQ3202" s="14"/>
      <c r="VR3202" s="14"/>
      <c r="VS3202" s="14"/>
      <c r="VT3202" s="14"/>
      <c r="VU3202" s="14"/>
      <c r="VV3202" s="14"/>
      <c r="VW3202" s="14"/>
      <c r="VX3202" s="14"/>
      <c r="VY3202" s="14"/>
      <c r="VZ3202" s="14"/>
      <c r="WA3202" s="14"/>
      <c r="WB3202" s="14"/>
      <c r="WC3202" s="14"/>
      <c r="WD3202" s="14"/>
      <c r="WE3202" s="14"/>
      <c r="WF3202" s="14"/>
      <c r="WG3202" s="14"/>
      <c r="WH3202" s="14"/>
      <c r="WI3202" s="14"/>
      <c r="WJ3202" s="14"/>
      <c r="WK3202" s="14"/>
      <c r="WL3202" s="14"/>
      <c r="WM3202" s="14"/>
      <c r="WN3202" s="14"/>
      <c r="WO3202" s="14"/>
      <c r="WP3202" s="14"/>
      <c r="WQ3202" s="14"/>
      <c r="WR3202" s="14"/>
      <c r="WS3202" s="14"/>
      <c r="WT3202" s="14"/>
      <c r="WU3202" s="14"/>
      <c r="WV3202" s="14"/>
      <c r="WW3202" s="14"/>
      <c r="WX3202" s="14"/>
      <c r="WY3202" s="14"/>
      <c r="WZ3202" s="14"/>
      <c r="XA3202" s="14"/>
      <c r="XB3202" s="14"/>
      <c r="XC3202" s="14"/>
      <c r="XD3202" s="14"/>
      <c r="XE3202" s="14"/>
      <c r="XF3202" s="14"/>
      <c r="XG3202" s="14"/>
      <c r="XH3202" s="14"/>
      <c r="XI3202" s="14"/>
      <c r="XJ3202" s="14"/>
      <c r="XK3202" s="14"/>
      <c r="XL3202" s="14"/>
      <c r="XM3202" s="14"/>
      <c r="XN3202" s="14"/>
      <c r="XO3202" s="14"/>
      <c r="XP3202" s="14"/>
      <c r="XQ3202" s="14"/>
      <c r="XR3202" s="14"/>
      <c r="XS3202" s="14"/>
      <c r="XT3202" s="14"/>
      <c r="XU3202" s="14"/>
      <c r="XV3202" s="14"/>
      <c r="XW3202" s="14"/>
      <c r="XX3202" s="14"/>
      <c r="XY3202" s="14"/>
      <c r="XZ3202" s="14"/>
      <c r="YA3202" s="14"/>
      <c r="YB3202" s="14"/>
      <c r="YC3202" s="14"/>
      <c r="YD3202" s="14"/>
      <c r="YE3202" s="14"/>
      <c r="YF3202" s="14"/>
      <c r="YG3202" s="14"/>
      <c r="YH3202" s="14"/>
      <c r="YI3202" s="14"/>
      <c r="YJ3202" s="14"/>
      <c r="YK3202" s="14"/>
      <c r="YL3202" s="14"/>
      <c r="YM3202" s="14"/>
      <c r="YN3202" s="14"/>
      <c r="YO3202" s="14"/>
      <c r="YP3202" s="14"/>
      <c r="YQ3202" s="14"/>
      <c r="YR3202" s="14"/>
      <c r="YS3202" s="14"/>
      <c r="YT3202" s="14"/>
      <c r="YU3202" s="14"/>
      <c r="YV3202" s="14"/>
      <c r="YW3202" s="14"/>
      <c r="YX3202" s="14"/>
      <c r="YY3202" s="14"/>
      <c r="YZ3202" s="14"/>
      <c r="ZA3202" s="14"/>
      <c r="ZB3202" s="14"/>
      <c r="ZC3202" s="14"/>
      <c r="ZD3202" s="14"/>
      <c r="ZE3202" s="14"/>
      <c r="ZF3202" s="14"/>
      <c r="ZG3202" s="14"/>
      <c r="ZH3202" s="14"/>
      <c r="ZI3202" s="14"/>
      <c r="ZJ3202" s="14"/>
      <c r="ZK3202" s="14"/>
      <c r="ZL3202" s="14"/>
      <c r="ZM3202" s="14"/>
      <c r="ZN3202" s="14"/>
      <c r="ZO3202" s="14"/>
      <c r="ZP3202" s="14"/>
      <c r="ZQ3202" s="14"/>
      <c r="ZR3202" s="14"/>
      <c r="ZS3202" s="14"/>
      <c r="ZT3202" s="14"/>
      <c r="ZU3202" s="14"/>
      <c r="ZV3202" s="14"/>
      <c r="ZW3202" s="14"/>
      <c r="ZX3202" s="14"/>
      <c r="ZY3202" s="14"/>
      <c r="ZZ3202" s="14"/>
      <c r="AAA3202" s="14"/>
      <c r="AAB3202" s="14"/>
      <c r="AAC3202" s="14"/>
      <c r="AAD3202" s="14"/>
      <c r="AAE3202" s="14"/>
      <c r="AAF3202" s="14"/>
      <c r="AAG3202" s="14"/>
      <c r="AAH3202" s="14"/>
      <c r="AAI3202" s="14"/>
      <c r="AAJ3202" s="14"/>
      <c r="AAK3202" s="14"/>
      <c r="AAL3202" s="14"/>
      <c r="AAM3202" s="14"/>
      <c r="AAN3202" s="14"/>
      <c r="AAO3202" s="14"/>
      <c r="AAP3202" s="14"/>
      <c r="AAQ3202" s="14"/>
      <c r="AAR3202" s="14"/>
      <c r="AAS3202" s="14"/>
      <c r="AAT3202" s="14"/>
      <c r="AAU3202" s="14"/>
      <c r="AAV3202" s="14"/>
      <c r="AAW3202" s="14"/>
      <c r="AAX3202" s="14"/>
      <c r="AAY3202" s="14"/>
      <c r="AAZ3202" s="14"/>
      <c r="ABA3202" s="14"/>
      <c r="ABB3202" s="14"/>
      <c r="ABC3202" s="14"/>
      <c r="ABD3202" s="14"/>
      <c r="ABE3202" s="14"/>
      <c r="ABF3202" s="14"/>
      <c r="ABG3202" s="14"/>
      <c r="ABH3202" s="14"/>
      <c r="ABI3202" s="14"/>
      <c r="ABJ3202" s="14"/>
      <c r="ABK3202" s="14"/>
      <c r="ABL3202" s="14"/>
      <c r="ABM3202" s="14"/>
      <c r="ABN3202" s="14"/>
      <c r="ABO3202" s="14"/>
      <c r="ABP3202" s="14"/>
      <c r="ABQ3202" s="14"/>
      <c r="ABR3202" s="14"/>
      <c r="ABS3202" s="14"/>
      <c r="ABT3202" s="14"/>
      <c r="ABU3202" s="14"/>
      <c r="ABV3202" s="14"/>
      <c r="ABW3202" s="14"/>
      <c r="ABX3202" s="14"/>
      <c r="ABY3202" s="14"/>
      <c r="ABZ3202" s="14"/>
      <c r="ACA3202" s="14"/>
      <c r="ACB3202" s="14"/>
      <c r="ACC3202" s="14"/>
      <c r="ACD3202" s="14"/>
      <c r="ACE3202" s="14"/>
      <c r="ACF3202" s="14"/>
      <c r="ACG3202" s="14"/>
      <c r="ACH3202" s="14"/>
      <c r="ACI3202" s="14"/>
      <c r="ACJ3202" s="14"/>
      <c r="ACK3202" s="14"/>
      <c r="ACL3202" s="14"/>
      <c r="ACM3202" s="14"/>
      <c r="ACN3202" s="14"/>
      <c r="ACO3202" s="14"/>
      <c r="ACP3202" s="14"/>
      <c r="ACQ3202" s="14"/>
      <c r="ACR3202" s="14"/>
      <c r="ACS3202" s="14"/>
      <c r="ACT3202" s="14"/>
      <c r="ACU3202" s="14"/>
      <c r="ACV3202" s="14"/>
      <c r="ACW3202" s="14"/>
      <c r="ACX3202" s="14"/>
      <c r="ACY3202" s="14"/>
      <c r="ACZ3202" s="14"/>
      <c r="ADA3202" s="14"/>
      <c r="ADB3202" s="14"/>
      <c r="ADC3202" s="14"/>
      <c r="ADD3202" s="14"/>
      <c r="ADE3202" s="14"/>
      <c r="ADF3202" s="14"/>
      <c r="ADG3202" s="14"/>
      <c r="ADH3202" s="14"/>
      <c r="ADI3202" s="14"/>
      <c r="ADJ3202" s="14"/>
      <c r="ADK3202" s="14"/>
      <c r="ADL3202" s="14"/>
      <c r="ADM3202" s="14"/>
      <c r="ADN3202" s="14"/>
      <c r="ADO3202" s="14"/>
      <c r="ADP3202" s="14"/>
      <c r="ADQ3202" s="14"/>
      <c r="ADR3202" s="14"/>
      <c r="ADS3202" s="14"/>
      <c r="ADT3202" s="14"/>
      <c r="ADU3202" s="14"/>
      <c r="ADV3202" s="14"/>
      <c r="ADW3202" s="14"/>
      <c r="ADX3202" s="14"/>
      <c r="ADY3202" s="14"/>
      <c r="ADZ3202" s="14"/>
      <c r="AEA3202" s="14"/>
      <c r="AEB3202" s="14"/>
      <c r="AEC3202" s="14"/>
      <c r="AED3202" s="14"/>
      <c r="AEE3202" s="14"/>
      <c r="AEF3202" s="14"/>
      <c r="AEG3202" s="14"/>
      <c r="AEH3202" s="14"/>
      <c r="AEI3202" s="14"/>
      <c r="AEJ3202" s="14"/>
      <c r="AEK3202" s="14"/>
      <c r="AEL3202" s="14"/>
      <c r="AEM3202" s="14"/>
      <c r="AEN3202" s="14"/>
      <c r="AEO3202" s="14"/>
      <c r="AEP3202" s="14"/>
      <c r="AEQ3202" s="14"/>
      <c r="AER3202" s="14"/>
      <c r="AES3202" s="14"/>
      <c r="AET3202" s="14"/>
      <c r="AEU3202" s="14"/>
      <c r="AEV3202" s="14"/>
      <c r="AEW3202" s="14"/>
      <c r="AEX3202" s="14"/>
      <c r="AEY3202" s="14"/>
      <c r="AEZ3202" s="14"/>
      <c r="AFA3202" s="14"/>
      <c r="AFB3202" s="14"/>
      <c r="AFC3202" s="14"/>
      <c r="AFD3202" s="14"/>
      <c r="AFE3202" s="14"/>
      <c r="AFF3202" s="14"/>
      <c r="AFG3202" s="14"/>
      <c r="AFH3202" s="14"/>
      <c r="AFI3202" s="14"/>
      <c r="AFJ3202" s="14"/>
      <c r="AFK3202" s="14"/>
      <c r="AFL3202" s="14"/>
      <c r="AFM3202" s="14"/>
      <c r="AFN3202" s="14"/>
      <c r="AFO3202" s="14"/>
      <c r="AFP3202" s="14"/>
      <c r="AFQ3202" s="14"/>
      <c r="AFR3202" s="14"/>
      <c r="AFS3202" s="14"/>
      <c r="AFT3202" s="14"/>
      <c r="AFU3202" s="14"/>
      <c r="AFV3202" s="14"/>
      <c r="AFW3202" s="14"/>
      <c r="AFX3202" s="14"/>
      <c r="AFY3202" s="14"/>
      <c r="AFZ3202" s="14"/>
      <c r="AGA3202" s="14"/>
      <c r="AGB3202" s="14"/>
      <c r="AGC3202" s="14"/>
      <c r="AGD3202" s="14"/>
      <c r="AGE3202" s="14"/>
      <c r="AGF3202" s="14"/>
      <c r="AGG3202" s="14"/>
      <c r="AGH3202" s="14"/>
      <c r="AGI3202" s="14"/>
      <c r="AGJ3202" s="14"/>
      <c r="AGK3202" s="14"/>
      <c r="AGL3202" s="14"/>
      <c r="AGM3202" s="14"/>
      <c r="AGN3202" s="14"/>
      <c r="AGO3202" s="14"/>
      <c r="AGP3202" s="14"/>
      <c r="AGQ3202" s="14"/>
      <c r="AGR3202" s="14"/>
      <c r="AGS3202" s="14"/>
      <c r="AGT3202" s="14"/>
      <c r="AGU3202" s="14"/>
      <c r="AGV3202" s="14"/>
      <c r="AGW3202" s="14"/>
      <c r="AGX3202" s="14"/>
      <c r="AGY3202" s="14"/>
      <c r="AGZ3202" s="14"/>
      <c r="AHA3202" s="14"/>
      <c r="AHB3202" s="14"/>
      <c r="AHC3202" s="14"/>
      <c r="AHD3202" s="14"/>
      <c r="AHE3202" s="14"/>
      <c r="AHF3202" s="14"/>
      <c r="AHG3202" s="14"/>
      <c r="AHH3202" s="14"/>
      <c r="AHI3202" s="14"/>
      <c r="AHJ3202" s="14"/>
      <c r="AHK3202" s="14"/>
      <c r="AHL3202" s="14"/>
      <c r="AHM3202" s="14"/>
      <c r="AHN3202" s="14"/>
      <c r="AHO3202" s="14"/>
      <c r="AHP3202" s="14"/>
      <c r="AHQ3202" s="14"/>
      <c r="AHR3202" s="14"/>
      <c r="AHS3202" s="14"/>
      <c r="AHT3202" s="14"/>
      <c r="AHU3202" s="14"/>
      <c r="AHV3202" s="14"/>
      <c r="AHW3202" s="14"/>
      <c r="AHX3202" s="14"/>
      <c r="AHY3202" s="14"/>
      <c r="AHZ3202" s="14"/>
      <c r="AIA3202" s="14"/>
      <c r="AIB3202" s="14"/>
      <c r="AIC3202" s="14"/>
      <c r="AID3202" s="14"/>
      <c r="AIE3202" s="14"/>
      <c r="AIF3202" s="14"/>
      <c r="AIG3202" s="14"/>
      <c r="AIH3202" s="14"/>
      <c r="AII3202" s="14"/>
      <c r="AIJ3202" s="14"/>
      <c r="AIK3202" s="14"/>
      <c r="AIL3202" s="14"/>
      <c r="AIM3202" s="14"/>
      <c r="AIN3202" s="14"/>
      <c r="AIO3202" s="14"/>
      <c r="AIP3202" s="14"/>
      <c r="AIQ3202" s="14"/>
      <c r="AIR3202" s="14"/>
      <c r="AIS3202" s="14"/>
      <c r="AIT3202" s="14"/>
      <c r="AIU3202" s="14"/>
      <c r="AIV3202" s="14"/>
      <c r="AIW3202" s="14"/>
      <c r="AIX3202" s="14"/>
      <c r="AIY3202" s="14"/>
      <c r="AIZ3202" s="14"/>
      <c r="AJA3202" s="14"/>
      <c r="AJB3202" s="14"/>
      <c r="AJC3202" s="14"/>
      <c r="AJD3202" s="14"/>
      <c r="AJE3202" s="14"/>
      <c r="AJF3202" s="14"/>
      <c r="AJG3202" s="14"/>
      <c r="AJH3202" s="14"/>
      <c r="AJI3202" s="14"/>
      <c r="AJJ3202" s="14"/>
      <c r="AJK3202" s="14"/>
      <c r="AJL3202" s="14"/>
      <c r="AJM3202" s="14"/>
      <c r="AJN3202" s="14"/>
      <c r="AJO3202" s="14"/>
      <c r="AJP3202" s="14"/>
      <c r="AJQ3202" s="14"/>
      <c r="AJR3202" s="14"/>
      <c r="AJS3202" s="14"/>
      <c r="AJT3202" s="14"/>
      <c r="AJU3202" s="14"/>
      <c r="AJV3202" s="14"/>
      <c r="AJW3202" s="14"/>
      <c r="AJX3202" s="14"/>
      <c r="AJY3202" s="14"/>
      <c r="AJZ3202" s="14"/>
      <c r="AKA3202" s="14"/>
      <c r="AKB3202" s="14"/>
      <c r="AKC3202" s="14"/>
      <c r="AKD3202" s="14"/>
      <c r="AKE3202" s="14"/>
      <c r="AKF3202" s="14"/>
      <c r="AKG3202" s="14"/>
      <c r="AKH3202" s="14"/>
      <c r="AKI3202" s="14"/>
      <c r="AKJ3202" s="14"/>
      <c r="AKK3202" s="14"/>
      <c r="AKL3202" s="14"/>
      <c r="AKM3202" s="14"/>
      <c r="AKN3202" s="14"/>
      <c r="AKO3202" s="14"/>
      <c r="AKP3202" s="14"/>
      <c r="AKQ3202" s="14"/>
      <c r="AKR3202" s="14"/>
      <c r="AKS3202" s="14"/>
      <c r="AKT3202" s="14"/>
      <c r="AKU3202" s="14"/>
      <c r="AKV3202" s="14"/>
      <c r="AKW3202" s="14"/>
      <c r="AKX3202" s="14"/>
      <c r="AKY3202" s="14"/>
      <c r="AKZ3202" s="14"/>
      <c r="ALA3202" s="14"/>
      <c r="ALB3202" s="14"/>
      <c r="ALC3202" s="14"/>
      <c r="ALD3202" s="14"/>
      <c r="ALE3202" s="14"/>
      <c r="ALF3202" s="14"/>
      <c r="ALG3202" s="14"/>
      <c r="ALH3202" s="14"/>
      <c r="ALI3202" s="14"/>
      <c r="ALJ3202" s="14"/>
      <c r="ALK3202" s="14"/>
      <c r="ALL3202" s="14"/>
      <c r="ALM3202" s="14"/>
      <c r="ALN3202" s="14"/>
      <c r="ALO3202" s="14"/>
      <c r="ALP3202" s="14"/>
      <c r="ALQ3202" s="14"/>
      <c r="ALR3202" s="14"/>
      <c r="ALS3202" s="14"/>
      <c r="ALT3202" s="14"/>
      <c r="ALU3202" s="14"/>
      <c r="ALV3202" s="14"/>
      <c r="ALW3202" s="14"/>
      <c r="ALX3202" s="14"/>
      <c r="ALY3202" s="14"/>
      <c r="ALZ3202" s="14"/>
      <c r="AMA3202" s="14"/>
      <c r="AMB3202" s="14"/>
      <c r="AMC3202" s="14"/>
      <c r="AMD3202" s="14"/>
      <c r="AME3202" s="14"/>
      <c r="AMF3202" s="14"/>
      <c r="AMG3202" s="14"/>
      <c r="AMH3202" s="14"/>
      <c r="AMI3202" s="14"/>
      <c r="AMJ3202" s="14"/>
      <c r="AMK3202" s="14"/>
      <c r="AML3202" s="14"/>
      <c r="AMM3202" s="14"/>
      <c r="AMN3202" s="14"/>
      <c r="AMO3202" s="14"/>
      <c r="AMP3202" s="14"/>
      <c r="AMQ3202" s="14"/>
      <c r="AMR3202" s="14"/>
      <c r="AMS3202" s="14"/>
      <c r="AMT3202" s="14"/>
      <c r="AMU3202" s="14"/>
      <c r="AMV3202" s="14"/>
      <c r="AMW3202" s="14"/>
      <c r="AMX3202" s="14"/>
      <c r="AMY3202" s="14"/>
      <c r="AMZ3202" s="14"/>
      <c r="ANA3202" s="14"/>
      <c r="ANB3202" s="14"/>
      <c r="ANC3202" s="14"/>
      <c r="AND3202" s="14"/>
      <c r="ANE3202" s="14"/>
      <c r="ANF3202" s="14"/>
      <c r="ANG3202" s="14"/>
      <c r="ANH3202" s="14"/>
      <c r="ANI3202" s="14"/>
      <c r="ANJ3202" s="14"/>
      <c r="ANK3202" s="14"/>
      <c r="ANL3202" s="14"/>
      <c r="ANM3202" s="14"/>
      <c r="ANN3202" s="14"/>
      <c r="ANO3202" s="14"/>
      <c r="ANP3202" s="14"/>
      <c r="ANQ3202" s="14"/>
      <c r="ANR3202" s="14"/>
      <c r="ANS3202" s="14"/>
      <c r="ANT3202" s="14"/>
      <c r="ANU3202" s="14"/>
      <c r="ANV3202" s="14"/>
      <c r="ANW3202" s="14"/>
      <c r="ANX3202" s="14"/>
      <c r="ANY3202" s="14"/>
      <c r="ANZ3202" s="14"/>
      <c r="AOA3202" s="14"/>
      <c r="AOB3202" s="14"/>
      <c r="AOC3202" s="14"/>
      <c r="AOD3202" s="14"/>
      <c r="AOE3202" s="14"/>
      <c r="AOF3202" s="14"/>
      <c r="AOG3202" s="14"/>
      <c r="AOH3202" s="14"/>
      <c r="AOI3202" s="14"/>
      <c r="AOJ3202" s="14"/>
      <c r="AOK3202" s="14"/>
      <c r="AOL3202" s="14"/>
      <c r="AOM3202" s="14"/>
      <c r="AON3202" s="14"/>
      <c r="AOO3202" s="14"/>
      <c r="AOP3202" s="14"/>
      <c r="AOQ3202" s="14"/>
      <c r="AOR3202" s="14"/>
      <c r="AOS3202" s="14"/>
      <c r="AOT3202" s="14"/>
      <c r="AOU3202" s="14"/>
      <c r="AOV3202" s="14"/>
      <c r="AOW3202" s="14"/>
      <c r="AOX3202" s="14"/>
      <c r="AOY3202" s="14"/>
      <c r="AOZ3202" s="14"/>
      <c r="APA3202" s="14"/>
      <c r="APB3202" s="14"/>
      <c r="APC3202" s="14"/>
      <c r="APD3202" s="14"/>
      <c r="APE3202" s="14"/>
      <c r="APF3202" s="14"/>
      <c r="APG3202" s="14"/>
      <c r="APH3202" s="14"/>
      <c r="API3202" s="14"/>
      <c r="APJ3202" s="14"/>
      <c r="APK3202" s="14"/>
      <c r="APL3202" s="14"/>
      <c r="APM3202" s="14"/>
      <c r="APN3202" s="14"/>
      <c r="APO3202" s="14"/>
      <c r="APP3202" s="14"/>
      <c r="APQ3202" s="14"/>
      <c r="APR3202" s="14"/>
      <c r="APS3202" s="14"/>
      <c r="APT3202" s="14"/>
      <c r="APU3202" s="14"/>
      <c r="APV3202" s="14"/>
      <c r="APW3202" s="14"/>
      <c r="APX3202" s="14"/>
      <c r="APY3202" s="14"/>
      <c r="APZ3202" s="14"/>
      <c r="AQA3202" s="14"/>
      <c r="AQB3202" s="14"/>
      <c r="AQC3202" s="14"/>
      <c r="AQD3202" s="14"/>
      <c r="AQE3202" s="14"/>
      <c r="AQF3202" s="14"/>
      <c r="AQG3202" s="14"/>
      <c r="AQH3202" s="14"/>
      <c r="AQI3202" s="14"/>
      <c r="AQJ3202" s="14"/>
      <c r="AQK3202" s="14"/>
      <c r="AQL3202" s="14"/>
      <c r="AQM3202" s="14"/>
      <c r="AQN3202" s="14"/>
      <c r="AQO3202" s="14"/>
      <c r="AQP3202" s="14"/>
      <c r="AQQ3202" s="14"/>
      <c r="AQR3202" s="14"/>
      <c r="AQS3202" s="14"/>
      <c r="AQT3202" s="14"/>
      <c r="AQU3202" s="14"/>
      <c r="AQV3202" s="14"/>
      <c r="AQW3202" s="14"/>
      <c r="AQX3202" s="14"/>
      <c r="AQY3202" s="14"/>
      <c r="AQZ3202" s="14"/>
      <c r="ARA3202" s="14"/>
      <c r="ARB3202" s="14"/>
      <c r="ARC3202" s="14"/>
      <c r="ARD3202" s="14"/>
      <c r="ARE3202" s="14"/>
      <c r="ARF3202" s="14"/>
      <c r="ARG3202" s="14"/>
      <c r="ARH3202" s="14"/>
      <c r="ARI3202" s="14"/>
      <c r="ARJ3202" s="14"/>
      <c r="ARK3202" s="14"/>
      <c r="ARL3202" s="14"/>
      <c r="ARM3202" s="14"/>
      <c r="ARN3202" s="14"/>
      <c r="ARO3202" s="14"/>
      <c r="ARP3202" s="14"/>
      <c r="ARQ3202" s="14"/>
      <c r="ARR3202" s="14"/>
      <c r="ARS3202" s="14"/>
      <c r="ART3202" s="14"/>
      <c r="ARU3202" s="14"/>
      <c r="ARV3202" s="14"/>
      <c r="ARW3202" s="14"/>
      <c r="ARX3202" s="14"/>
      <c r="ARY3202" s="14"/>
      <c r="ARZ3202" s="14"/>
      <c r="ASA3202" s="14"/>
      <c r="ASB3202" s="14"/>
      <c r="ASC3202" s="14"/>
      <c r="ASD3202" s="14"/>
      <c r="ASE3202" s="14"/>
      <c r="ASF3202" s="14"/>
      <c r="ASG3202" s="14"/>
      <c r="ASH3202" s="14"/>
      <c r="ASI3202" s="14"/>
      <c r="ASJ3202" s="14"/>
      <c r="ASK3202" s="14"/>
      <c r="ASL3202" s="14"/>
      <c r="ASM3202" s="14"/>
      <c r="ASN3202" s="14"/>
      <c r="ASO3202" s="14"/>
      <c r="ASP3202" s="14"/>
      <c r="ASQ3202" s="14"/>
      <c r="ASR3202" s="14"/>
      <c r="ASS3202" s="14"/>
      <c r="AST3202" s="14"/>
      <c r="ASU3202" s="14"/>
      <c r="ASV3202" s="14"/>
      <c r="ASW3202" s="14"/>
      <c r="ASX3202" s="14"/>
      <c r="ASY3202" s="14"/>
      <c r="ASZ3202" s="14"/>
      <c r="ATA3202" s="14"/>
      <c r="ATB3202" s="14"/>
      <c r="ATC3202" s="14"/>
      <c r="ATD3202" s="14"/>
      <c r="ATE3202" s="14"/>
      <c r="ATF3202" s="14"/>
      <c r="ATG3202" s="14"/>
      <c r="ATH3202" s="14"/>
      <c r="ATI3202" s="14"/>
      <c r="ATJ3202" s="14"/>
      <c r="ATK3202" s="14"/>
      <c r="ATL3202" s="14"/>
      <c r="ATM3202" s="14"/>
      <c r="ATN3202" s="14"/>
      <c r="ATO3202" s="14"/>
      <c r="ATP3202" s="14"/>
      <c r="ATQ3202" s="14"/>
      <c r="ATR3202" s="14"/>
      <c r="ATS3202" s="14"/>
      <c r="ATT3202" s="14"/>
      <c r="ATU3202" s="14"/>
      <c r="ATV3202" s="14"/>
      <c r="ATW3202" s="14"/>
      <c r="ATX3202" s="14"/>
      <c r="ATY3202" s="14"/>
      <c r="ATZ3202" s="14"/>
      <c r="AUA3202" s="14"/>
      <c r="AUB3202" s="14"/>
      <c r="AUC3202" s="14"/>
      <c r="AUD3202" s="14"/>
      <c r="AUE3202" s="14"/>
      <c r="AUF3202" s="14"/>
      <c r="AUG3202" s="14"/>
      <c r="AUH3202" s="14"/>
      <c r="AUI3202" s="14"/>
      <c r="AUJ3202" s="14"/>
      <c r="AUK3202" s="14"/>
      <c r="AUL3202" s="14"/>
      <c r="AUM3202" s="14"/>
      <c r="AUN3202" s="14"/>
      <c r="AUO3202" s="14"/>
      <c r="AUP3202" s="14"/>
      <c r="AUQ3202" s="14"/>
      <c r="AUR3202" s="14"/>
      <c r="AUS3202" s="14"/>
      <c r="AUT3202" s="14"/>
      <c r="AUU3202" s="14"/>
      <c r="AUV3202" s="14"/>
      <c r="AUW3202" s="14"/>
      <c r="AUX3202" s="14"/>
      <c r="AUY3202" s="14"/>
      <c r="AUZ3202" s="14"/>
      <c r="AVA3202" s="14"/>
      <c r="AVB3202" s="14"/>
      <c r="AVC3202" s="14"/>
      <c r="AVD3202" s="14"/>
      <c r="AVE3202" s="14"/>
      <c r="AVF3202" s="14"/>
      <c r="AVG3202" s="14"/>
      <c r="AVH3202" s="14"/>
      <c r="AVI3202" s="14"/>
      <c r="AVJ3202" s="14"/>
      <c r="AVK3202" s="14"/>
      <c r="AVL3202" s="14"/>
      <c r="AVM3202" s="14"/>
      <c r="AVN3202" s="14"/>
      <c r="AVO3202" s="14"/>
      <c r="AVP3202" s="14"/>
      <c r="AVQ3202" s="14"/>
      <c r="AVR3202" s="14"/>
      <c r="AVS3202" s="14"/>
      <c r="AVT3202" s="14"/>
      <c r="AVU3202" s="14"/>
      <c r="AVV3202" s="14"/>
      <c r="AVW3202" s="14"/>
      <c r="AVX3202" s="14"/>
      <c r="AVY3202" s="14"/>
      <c r="AVZ3202" s="14"/>
      <c r="AWA3202" s="14"/>
      <c r="AWB3202" s="14"/>
      <c r="AWC3202" s="14"/>
      <c r="AWD3202" s="14"/>
      <c r="AWE3202" s="14"/>
      <c r="AWF3202" s="14"/>
      <c r="AWG3202" s="14"/>
      <c r="AWH3202" s="14"/>
      <c r="AWI3202" s="14"/>
      <c r="AWJ3202" s="14"/>
      <c r="AWK3202" s="14"/>
      <c r="AWL3202" s="14"/>
      <c r="AWM3202" s="14"/>
      <c r="AWN3202" s="14"/>
      <c r="AWO3202" s="14"/>
      <c r="AWP3202" s="14"/>
      <c r="AWQ3202" s="14"/>
      <c r="AWR3202" s="14"/>
      <c r="AWS3202" s="14"/>
      <c r="AWT3202" s="14"/>
      <c r="AWU3202" s="14"/>
      <c r="AWV3202" s="14"/>
      <c r="AWW3202" s="14"/>
      <c r="AWX3202" s="14"/>
      <c r="AWY3202" s="14"/>
      <c r="AWZ3202" s="14"/>
      <c r="AXA3202" s="14"/>
      <c r="AXB3202" s="14"/>
      <c r="AXC3202" s="14"/>
      <c r="AXD3202" s="14"/>
      <c r="AXE3202" s="14"/>
      <c r="AXF3202" s="14"/>
      <c r="AXG3202" s="14"/>
      <c r="AXH3202" s="14"/>
      <c r="AXI3202" s="14"/>
      <c r="AXJ3202" s="14"/>
      <c r="AXK3202" s="14"/>
      <c r="AXL3202" s="14"/>
      <c r="AXM3202" s="14"/>
      <c r="AXN3202" s="14"/>
      <c r="AXO3202" s="14"/>
      <c r="AXP3202" s="14"/>
      <c r="AXQ3202" s="14"/>
      <c r="AXR3202" s="14"/>
      <c r="AXS3202" s="14"/>
      <c r="AXT3202" s="14"/>
      <c r="AXU3202" s="14"/>
      <c r="AXV3202" s="14"/>
      <c r="AXW3202" s="14"/>
      <c r="AXX3202" s="14"/>
      <c r="AXY3202" s="14"/>
      <c r="AXZ3202" s="14"/>
      <c r="AYA3202" s="14"/>
      <c r="AYB3202" s="14"/>
      <c r="AYC3202" s="14"/>
      <c r="AYD3202" s="14"/>
      <c r="AYE3202" s="14"/>
      <c r="AYF3202" s="14"/>
      <c r="AYG3202" s="14"/>
      <c r="AYH3202" s="14"/>
      <c r="AYI3202" s="14"/>
      <c r="AYJ3202" s="14"/>
      <c r="AYK3202" s="14"/>
      <c r="AYL3202" s="14"/>
      <c r="AYM3202" s="14"/>
      <c r="AYN3202" s="14"/>
      <c r="AYO3202" s="14"/>
      <c r="AYP3202" s="14"/>
      <c r="AYQ3202" s="14"/>
      <c r="AYR3202" s="14"/>
      <c r="AYS3202" s="14"/>
      <c r="AYT3202" s="14"/>
      <c r="AYU3202" s="14"/>
      <c r="AYV3202" s="14"/>
      <c r="AYW3202" s="14"/>
      <c r="AYX3202" s="14"/>
      <c r="AYY3202" s="14"/>
      <c r="AYZ3202" s="14"/>
      <c r="AZA3202" s="14"/>
      <c r="AZB3202" s="14"/>
      <c r="AZC3202" s="14"/>
      <c r="AZD3202" s="14"/>
      <c r="AZE3202" s="14"/>
      <c r="AZF3202" s="14"/>
      <c r="AZG3202" s="14"/>
      <c r="AZH3202" s="14"/>
      <c r="AZI3202" s="14"/>
      <c r="AZJ3202" s="14"/>
      <c r="AZK3202" s="14"/>
      <c r="AZL3202" s="14"/>
      <c r="AZM3202" s="14"/>
      <c r="AZN3202" s="14"/>
      <c r="AZO3202" s="14"/>
      <c r="AZP3202" s="14"/>
      <c r="AZQ3202" s="14"/>
      <c r="AZR3202" s="14"/>
      <c r="AZS3202" s="14"/>
      <c r="AZT3202" s="14"/>
      <c r="AZU3202" s="14"/>
      <c r="AZV3202" s="14"/>
      <c r="AZW3202" s="14"/>
      <c r="AZX3202" s="14"/>
      <c r="AZY3202" s="14"/>
      <c r="AZZ3202" s="14"/>
      <c r="BAA3202" s="14"/>
      <c r="BAB3202" s="14"/>
      <c r="BAC3202" s="14"/>
      <c r="BAD3202" s="14"/>
      <c r="BAE3202" s="14"/>
      <c r="BAF3202" s="14"/>
      <c r="BAG3202" s="14"/>
      <c r="BAH3202" s="14"/>
      <c r="BAI3202" s="14"/>
      <c r="BAJ3202" s="14"/>
      <c r="BAK3202" s="14"/>
      <c r="BAL3202" s="14"/>
      <c r="BAM3202" s="14"/>
      <c r="BAN3202" s="14"/>
      <c r="BAO3202" s="14"/>
      <c r="BAP3202" s="14"/>
      <c r="BAQ3202" s="14"/>
      <c r="BAR3202" s="14"/>
      <c r="BAS3202" s="14"/>
      <c r="BAT3202" s="14"/>
      <c r="BAU3202" s="14"/>
      <c r="BAV3202" s="14"/>
      <c r="BAW3202" s="14"/>
      <c r="BAX3202" s="14"/>
      <c r="BAY3202" s="14"/>
      <c r="BAZ3202" s="14"/>
      <c r="BBA3202" s="14"/>
      <c r="BBB3202" s="14"/>
      <c r="BBC3202" s="14"/>
      <c r="BBD3202" s="14"/>
      <c r="BBE3202" s="14"/>
      <c r="BBF3202" s="14"/>
      <c r="BBG3202" s="14"/>
      <c r="BBH3202" s="14"/>
      <c r="BBI3202" s="14"/>
      <c r="BBJ3202" s="14"/>
      <c r="BBK3202" s="14"/>
      <c r="BBL3202" s="14"/>
      <c r="BBM3202" s="14"/>
      <c r="BBN3202" s="14"/>
      <c r="BBO3202" s="14"/>
      <c r="BBP3202" s="14"/>
      <c r="BBQ3202" s="14"/>
      <c r="BBR3202" s="14"/>
      <c r="BBS3202" s="14"/>
      <c r="BBT3202" s="14"/>
      <c r="BBU3202" s="14"/>
      <c r="BBV3202" s="14"/>
      <c r="BBW3202" s="14"/>
      <c r="BBX3202" s="14"/>
      <c r="BBY3202" s="14"/>
      <c r="BBZ3202" s="14"/>
      <c r="BCA3202" s="14"/>
      <c r="BCB3202" s="14"/>
      <c r="BCC3202" s="14"/>
      <c r="BCD3202" s="14"/>
      <c r="BCE3202" s="14"/>
      <c r="BCF3202" s="14"/>
      <c r="BCG3202" s="14"/>
      <c r="BCH3202" s="14"/>
      <c r="BCI3202" s="14"/>
      <c r="BCJ3202" s="14"/>
      <c r="BCK3202" s="14"/>
      <c r="BCL3202" s="14"/>
      <c r="BCM3202" s="14"/>
      <c r="BCN3202" s="14"/>
      <c r="BCO3202" s="14"/>
      <c r="BCP3202" s="14"/>
      <c r="BCQ3202" s="14"/>
      <c r="BCR3202" s="14"/>
      <c r="BCS3202" s="14"/>
      <c r="BCT3202" s="14"/>
      <c r="BCU3202" s="14"/>
      <c r="BCV3202" s="14"/>
      <c r="BCW3202" s="14"/>
      <c r="BCX3202" s="14"/>
      <c r="BCY3202" s="14"/>
      <c r="BCZ3202" s="14"/>
      <c r="BDA3202" s="14"/>
      <c r="BDB3202" s="14"/>
      <c r="BDC3202" s="14"/>
      <c r="BDD3202" s="14"/>
      <c r="BDE3202" s="14"/>
      <c r="BDF3202" s="14"/>
      <c r="BDG3202" s="14"/>
      <c r="BDH3202" s="14"/>
      <c r="BDI3202" s="14"/>
      <c r="BDJ3202" s="14"/>
      <c r="BDK3202" s="14"/>
      <c r="BDL3202" s="14"/>
      <c r="BDM3202" s="14"/>
      <c r="BDN3202" s="14"/>
      <c r="BDO3202" s="14"/>
      <c r="BDP3202" s="14"/>
      <c r="BDQ3202" s="14"/>
      <c r="BDR3202" s="14"/>
      <c r="BDS3202" s="14"/>
      <c r="BDT3202" s="14"/>
      <c r="BDU3202" s="14"/>
      <c r="BDV3202" s="14"/>
      <c r="BDW3202" s="14"/>
      <c r="BDX3202" s="14"/>
      <c r="BDY3202" s="14"/>
      <c r="BDZ3202" s="14"/>
      <c r="BEA3202" s="14"/>
      <c r="BEB3202" s="14"/>
      <c r="BEC3202" s="14"/>
      <c r="BED3202" s="14"/>
      <c r="BEE3202" s="14"/>
      <c r="BEF3202" s="14"/>
      <c r="BEG3202" s="14"/>
      <c r="BEH3202" s="14"/>
      <c r="BEI3202" s="14"/>
      <c r="BEJ3202" s="14"/>
      <c r="BEK3202" s="14"/>
      <c r="BEL3202" s="14"/>
      <c r="BEM3202" s="14"/>
      <c r="BEN3202" s="14"/>
      <c r="BEO3202" s="14"/>
      <c r="BEP3202" s="14"/>
      <c r="BEQ3202" s="14"/>
      <c r="BER3202" s="14"/>
      <c r="BES3202" s="14"/>
      <c r="BET3202" s="14"/>
      <c r="BEU3202" s="14"/>
      <c r="BEV3202" s="14"/>
      <c r="BEW3202" s="14"/>
      <c r="BEX3202" s="14"/>
      <c r="BEY3202" s="14"/>
      <c r="BEZ3202" s="14"/>
      <c r="BFA3202" s="14"/>
      <c r="BFB3202" s="14"/>
      <c r="BFC3202" s="14"/>
      <c r="BFD3202" s="14"/>
      <c r="BFE3202" s="14"/>
      <c r="BFF3202" s="14"/>
      <c r="BFG3202" s="14"/>
      <c r="BFH3202" s="14"/>
      <c r="BFI3202" s="14"/>
      <c r="BFJ3202" s="14"/>
      <c r="BFK3202" s="14"/>
      <c r="BFL3202" s="14"/>
      <c r="BFM3202" s="14"/>
      <c r="BFN3202" s="14"/>
      <c r="BFO3202" s="14"/>
      <c r="BFP3202" s="14"/>
      <c r="BFQ3202" s="14"/>
      <c r="BFR3202" s="14"/>
      <c r="BFS3202" s="14"/>
      <c r="BFT3202" s="14"/>
      <c r="BFU3202" s="14"/>
      <c r="BFV3202" s="14"/>
      <c r="BFW3202" s="14"/>
      <c r="BFX3202" s="14"/>
      <c r="BFY3202" s="14"/>
      <c r="BFZ3202" s="14"/>
      <c r="BGA3202" s="14"/>
      <c r="BGB3202" s="14"/>
      <c r="BGC3202" s="14"/>
      <c r="BGD3202" s="14"/>
      <c r="BGE3202" s="14"/>
      <c r="BGF3202" s="14"/>
      <c r="BGG3202" s="14"/>
      <c r="BGH3202" s="14"/>
      <c r="BGI3202" s="14"/>
      <c r="BGJ3202" s="14"/>
      <c r="BGK3202" s="14"/>
      <c r="BGL3202" s="14"/>
      <c r="BGM3202" s="14"/>
      <c r="BGN3202" s="14"/>
      <c r="BGO3202" s="14"/>
      <c r="BGP3202" s="14"/>
      <c r="BGQ3202" s="14"/>
      <c r="BGR3202" s="14"/>
      <c r="BGS3202" s="14"/>
      <c r="BGT3202" s="14"/>
      <c r="BGU3202" s="14"/>
      <c r="BGV3202" s="14"/>
      <c r="BGW3202" s="14"/>
      <c r="BGX3202" s="14"/>
      <c r="BGY3202" s="14"/>
      <c r="BGZ3202" s="14"/>
      <c r="BHA3202" s="14"/>
      <c r="BHB3202" s="14"/>
      <c r="BHC3202" s="14"/>
      <c r="BHD3202" s="14"/>
      <c r="BHE3202" s="14"/>
      <c r="BHF3202" s="14"/>
      <c r="BHG3202" s="14"/>
      <c r="BHH3202" s="14"/>
      <c r="BHI3202" s="14"/>
      <c r="BHJ3202" s="14"/>
      <c r="BHK3202" s="14"/>
      <c r="BHL3202" s="14"/>
      <c r="BHM3202" s="14"/>
      <c r="BHN3202" s="14"/>
      <c r="BHO3202" s="14"/>
      <c r="BHP3202" s="14"/>
      <c r="BHQ3202" s="14"/>
      <c r="BHR3202" s="14"/>
      <c r="BHS3202" s="14"/>
      <c r="BHT3202" s="14"/>
      <c r="BHU3202" s="14"/>
      <c r="BHV3202" s="14"/>
      <c r="BHW3202" s="14"/>
      <c r="BHX3202" s="14"/>
      <c r="BHY3202" s="14"/>
      <c r="BHZ3202" s="14"/>
      <c r="BIA3202" s="14"/>
      <c r="BIB3202" s="14"/>
      <c r="BIC3202" s="14"/>
      <c r="BID3202" s="14"/>
      <c r="BIE3202" s="14"/>
      <c r="BIF3202" s="14"/>
      <c r="BIG3202" s="14"/>
      <c r="BIH3202" s="14"/>
      <c r="BII3202" s="14"/>
      <c r="BIJ3202" s="14"/>
      <c r="BIK3202" s="14"/>
      <c r="BIL3202" s="14"/>
      <c r="BIM3202" s="14"/>
      <c r="BIN3202" s="14"/>
      <c r="BIO3202" s="14"/>
      <c r="BIP3202" s="14"/>
      <c r="BIQ3202" s="14"/>
      <c r="BIR3202" s="14"/>
      <c r="BIS3202" s="14"/>
      <c r="BIT3202" s="14"/>
      <c r="BIU3202" s="14"/>
      <c r="BIV3202" s="14"/>
      <c r="BIW3202" s="14"/>
      <c r="BIX3202" s="14"/>
      <c r="BIY3202" s="14"/>
      <c r="BIZ3202" s="14"/>
      <c r="BJA3202" s="14"/>
      <c r="BJB3202" s="14"/>
      <c r="BJC3202" s="14"/>
      <c r="BJD3202" s="14"/>
      <c r="BJE3202" s="14"/>
      <c r="BJF3202" s="14"/>
      <c r="BJG3202" s="14"/>
      <c r="BJH3202" s="14"/>
      <c r="BJI3202" s="14"/>
      <c r="BJJ3202" s="14"/>
      <c r="BJK3202" s="14"/>
      <c r="BJL3202" s="14"/>
      <c r="BJM3202" s="14"/>
      <c r="BJN3202" s="14"/>
      <c r="BJO3202" s="14"/>
      <c r="BJP3202" s="14"/>
      <c r="BJQ3202" s="14"/>
      <c r="BJR3202" s="14"/>
      <c r="BJS3202" s="14"/>
      <c r="BJT3202" s="14"/>
      <c r="BJU3202" s="14"/>
      <c r="BJV3202" s="14"/>
      <c r="BJW3202" s="14"/>
      <c r="BJX3202" s="14"/>
      <c r="BJY3202" s="14"/>
      <c r="BJZ3202" s="14"/>
      <c r="BKA3202" s="14"/>
      <c r="BKB3202" s="14"/>
      <c r="BKC3202" s="14"/>
      <c r="BKD3202" s="14"/>
      <c r="BKE3202" s="14"/>
      <c r="BKF3202" s="14"/>
      <c r="BKG3202" s="14"/>
      <c r="BKH3202" s="14"/>
      <c r="BKI3202" s="14"/>
      <c r="BKJ3202" s="14"/>
      <c r="BKK3202" s="14"/>
      <c r="BKL3202" s="14"/>
      <c r="BKM3202" s="14"/>
      <c r="BKN3202" s="14"/>
      <c r="BKO3202" s="14"/>
      <c r="BKP3202" s="14"/>
      <c r="BKQ3202" s="14"/>
      <c r="BKR3202" s="14"/>
      <c r="BKS3202" s="14"/>
      <c r="BKT3202" s="14"/>
      <c r="BKU3202" s="14"/>
      <c r="BKV3202" s="14"/>
      <c r="BKW3202" s="14"/>
      <c r="BKX3202" s="14"/>
      <c r="BKY3202" s="14"/>
      <c r="BKZ3202" s="14"/>
      <c r="BLA3202" s="14"/>
      <c r="BLB3202" s="14"/>
      <c r="BLC3202" s="14"/>
      <c r="BLD3202" s="14"/>
      <c r="BLE3202" s="14"/>
      <c r="BLF3202" s="14"/>
      <c r="BLG3202" s="14"/>
      <c r="BLH3202" s="14"/>
      <c r="BLI3202" s="14"/>
      <c r="BLJ3202" s="14"/>
      <c r="BLK3202" s="14"/>
      <c r="BLL3202" s="14"/>
      <c r="BLM3202" s="14"/>
      <c r="BLN3202" s="14"/>
      <c r="BLO3202" s="14"/>
      <c r="BLP3202" s="14"/>
      <c r="BLQ3202" s="14"/>
      <c r="BLR3202" s="14"/>
      <c r="BLS3202" s="14"/>
      <c r="BLT3202" s="14"/>
      <c r="BLU3202" s="14"/>
      <c r="BLV3202" s="14"/>
      <c r="BLW3202" s="14"/>
      <c r="BLX3202" s="14"/>
      <c r="BLY3202" s="14"/>
      <c r="BLZ3202" s="14"/>
      <c r="BMA3202" s="14"/>
      <c r="BMB3202" s="14"/>
      <c r="BMC3202" s="14"/>
      <c r="BMD3202" s="14"/>
      <c r="BME3202" s="14"/>
      <c r="BMF3202" s="14"/>
      <c r="BMG3202" s="14"/>
      <c r="BMH3202" s="14"/>
      <c r="BMI3202" s="14"/>
      <c r="BMJ3202" s="14"/>
      <c r="BMK3202" s="14"/>
      <c r="BML3202" s="14"/>
      <c r="BMM3202" s="14"/>
      <c r="BMN3202" s="14"/>
      <c r="BMO3202" s="14"/>
      <c r="BMP3202" s="14"/>
      <c r="BMQ3202" s="14"/>
      <c r="BMR3202" s="14"/>
      <c r="BMS3202" s="14"/>
      <c r="BMT3202" s="14"/>
      <c r="BMU3202" s="14"/>
      <c r="BMV3202" s="14"/>
      <c r="BMW3202" s="14"/>
      <c r="BMX3202" s="14"/>
      <c r="BMY3202" s="14"/>
      <c r="BMZ3202" s="14"/>
      <c r="BNA3202" s="14"/>
      <c r="BNB3202" s="14"/>
      <c r="BNC3202" s="14"/>
      <c r="BND3202" s="14"/>
      <c r="BNE3202" s="14"/>
      <c r="BNF3202" s="14"/>
      <c r="BNG3202" s="14"/>
      <c r="BNH3202" s="14"/>
      <c r="BNI3202" s="14"/>
      <c r="BNJ3202" s="14"/>
      <c r="BNK3202" s="14"/>
      <c r="BNL3202" s="14"/>
      <c r="BNM3202" s="14"/>
      <c r="BNN3202" s="14"/>
      <c r="BNO3202" s="14"/>
      <c r="BNP3202" s="14"/>
      <c r="BNQ3202" s="14"/>
      <c r="BNR3202" s="14"/>
      <c r="BNS3202" s="14"/>
      <c r="BNT3202" s="14"/>
      <c r="BNU3202" s="14"/>
      <c r="BNV3202" s="14"/>
      <c r="BNW3202" s="14"/>
      <c r="BNX3202" s="14"/>
      <c r="BNY3202" s="14"/>
      <c r="BNZ3202" s="14"/>
      <c r="BOA3202" s="14"/>
      <c r="BOB3202" s="14"/>
      <c r="BOC3202" s="14"/>
      <c r="BOD3202" s="14"/>
      <c r="BOE3202" s="14"/>
      <c r="BOF3202" s="14"/>
      <c r="BOG3202" s="14"/>
      <c r="BOH3202" s="14"/>
      <c r="BOI3202" s="14"/>
      <c r="BOJ3202" s="14"/>
      <c r="BOK3202" s="14"/>
      <c r="BOL3202" s="14"/>
      <c r="BOM3202" s="14"/>
      <c r="BON3202" s="14"/>
      <c r="BOO3202" s="14"/>
      <c r="BOP3202" s="14"/>
      <c r="BOQ3202" s="14"/>
      <c r="BOR3202" s="14"/>
      <c r="BOS3202" s="14"/>
      <c r="BOT3202" s="14"/>
      <c r="BOU3202" s="14"/>
      <c r="BOV3202" s="14"/>
      <c r="BOW3202" s="14"/>
      <c r="BOX3202" s="14"/>
      <c r="BOY3202" s="14"/>
      <c r="BOZ3202" s="14"/>
      <c r="BPA3202" s="14"/>
      <c r="BPB3202" s="14"/>
      <c r="BPC3202" s="14"/>
      <c r="BPD3202" s="14"/>
      <c r="BPE3202" s="14"/>
      <c r="BPF3202" s="14"/>
      <c r="BPG3202" s="14"/>
      <c r="BPH3202" s="14"/>
      <c r="BPI3202" s="14"/>
      <c r="BPJ3202" s="14"/>
      <c r="BPK3202" s="14"/>
      <c r="BPL3202" s="14"/>
      <c r="BPM3202" s="14"/>
      <c r="BPN3202" s="14"/>
      <c r="BPO3202" s="14"/>
      <c r="BPP3202" s="14"/>
      <c r="BPQ3202" s="14"/>
      <c r="BPR3202" s="14"/>
      <c r="BPS3202" s="14"/>
      <c r="BPT3202" s="14"/>
      <c r="BPU3202" s="14"/>
      <c r="BPV3202" s="14"/>
      <c r="BPW3202" s="14"/>
      <c r="BPX3202" s="14"/>
      <c r="BPY3202" s="14"/>
      <c r="BPZ3202" s="14"/>
      <c r="BQA3202" s="14"/>
      <c r="BQB3202" s="14"/>
      <c r="BQC3202" s="14"/>
      <c r="BQD3202" s="14"/>
      <c r="BQE3202" s="14"/>
      <c r="BQF3202" s="14"/>
      <c r="BQG3202" s="14"/>
      <c r="BQH3202" s="14"/>
      <c r="BQI3202" s="14"/>
      <c r="BQJ3202" s="14"/>
      <c r="BQK3202" s="14"/>
      <c r="BQL3202" s="14"/>
      <c r="BQM3202" s="14"/>
      <c r="BQN3202" s="14"/>
      <c r="BQO3202" s="14"/>
      <c r="BQP3202" s="14"/>
      <c r="BQQ3202" s="14"/>
      <c r="BQR3202" s="14"/>
      <c r="BQS3202" s="14"/>
      <c r="BQT3202" s="14"/>
      <c r="BQU3202" s="14"/>
      <c r="BQV3202" s="14"/>
      <c r="BQW3202" s="14"/>
      <c r="BQX3202" s="14"/>
      <c r="BQY3202" s="14"/>
      <c r="BQZ3202" s="14"/>
      <c r="BRA3202" s="14"/>
      <c r="BRB3202" s="14"/>
      <c r="BRC3202" s="14"/>
      <c r="BRD3202" s="14"/>
      <c r="BRE3202" s="14"/>
      <c r="BRF3202" s="14"/>
      <c r="BRG3202" s="14"/>
      <c r="BRH3202" s="14"/>
      <c r="BRI3202" s="14"/>
      <c r="BRJ3202" s="14"/>
      <c r="BRK3202" s="14"/>
      <c r="BRL3202" s="14"/>
      <c r="BRM3202" s="14"/>
      <c r="BRN3202" s="14"/>
      <c r="BRO3202" s="14"/>
      <c r="BRP3202" s="14"/>
      <c r="BRQ3202" s="14"/>
      <c r="BRR3202" s="14"/>
      <c r="BRS3202" s="14"/>
      <c r="BRT3202" s="14"/>
      <c r="BRU3202" s="14"/>
      <c r="BRV3202" s="14"/>
      <c r="BRW3202" s="14"/>
      <c r="BRX3202" s="14"/>
      <c r="BRY3202" s="14"/>
      <c r="BRZ3202" s="14"/>
      <c r="BSA3202" s="14"/>
      <c r="BSB3202" s="14"/>
      <c r="BSC3202" s="14"/>
      <c r="BSD3202" s="14"/>
      <c r="BSE3202" s="14"/>
      <c r="BSF3202" s="14"/>
      <c r="BSG3202" s="14"/>
      <c r="BSH3202" s="14"/>
      <c r="BSI3202" s="14"/>
      <c r="BSJ3202" s="14"/>
      <c r="BSK3202" s="14"/>
      <c r="BSL3202" s="14"/>
      <c r="BSM3202" s="14"/>
      <c r="BSN3202" s="14"/>
      <c r="BSO3202" s="14"/>
      <c r="BSP3202" s="14"/>
      <c r="BSQ3202" s="14"/>
      <c r="BSR3202" s="14"/>
      <c r="BSS3202" s="14"/>
      <c r="BST3202" s="14"/>
      <c r="BSU3202" s="14"/>
      <c r="BSV3202" s="14"/>
      <c r="BSW3202" s="14"/>
      <c r="BSX3202" s="14"/>
      <c r="BSY3202" s="14"/>
      <c r="BSZ3202" s="14"/>
      <c r="BTA3202" s="14"/>
      <c r="BTB3202" s="14"/>
      <c r="BTC3202" s="14"/>
      <c r="BTD3202" s="14"/>
      <c r="BTE3202" s="14"/>
      <c r="BTF3202" s="14"/>
      <c r="BTG3202" s="14"/>
      <c r="BTH3202" s="14"/>
      <c r="BTI3202" s="14"/>
      <c r="BTJ3202" s="14"/>
      <c r="BTK3202" s="14"/>
      <c r="BTL3202" s="14"/>
      <c r="BTM3202" s="14"/>
      <c r="BTN3202" s="14"/>
      <c r="BTO3202" s="14"/>
      <c r="BTP3202" s="14"/>
      <c r="BTQ3202" s="14"/>
      <c r="BTR3202" s="14"/>
      <c r="BTS3202" s="14"/>
      <c r="BTT3202" s="14"/>
      <c r="BTU3202" s="14"/>
      <c r="BTV3202" s="14"/>
      <c r="BTW3202" s="14"/>
      <c r="BTX3202" s="14"/>
      <c r="BTY3202" s="14"/>
      <c r="BTZ3202" s="14"/>
      <c r="BUA3202" s="14"/>
      <c r="BUB3202" s="14"/>
      <c r="BUC3202" s="14"/>
      <c r="BUD3202" s="14"/>
      <c r="BUE3202" s="14"/>
      <c r="BUF3202" s="14"/>
      <c r="BUG3202" s="14"/>
      <c r="BUH3202" s="14"/>
      <c r="BUI3202" s="14"/>
      <c r="BUJ3202" s="14"/>
      <c r="BUK3202" s="14"/>
      <c r="BUL3202" s="14"/>
      <c r="BUM3202" s="14"/>
      <c r="BUN3202" s="14"/>
      <c r="BUO3202" s="14"/>
      <c r="BUP3202" s="14"/>
      <c r="BUQ3202" s="14"/>
      <c r="BUR3202" s="14"/>
      <c r="BUS3202" s="14"/>
      <c r="BUT3202" s="14"/>
      <c r="BUU3202" s="14"/>
      <c r="BUV3202" s="14"/>
      <c r="BUW3202" s="14"/>
      <c r="BUX3202" s="14"/>
      <c r="BUY3202" s="14"/>
      <c r="BUZ3202" s="14"/>
      <c r="BVA3202" s="14"/>
      <c r="BVB3202" s="14"/>
      <c r="BVC3202" s="14"/>
      <c r="BVD3202" s="14"/>
      <c r="BVE3202" s="14"/>
      <c r="BVF3202" s="14"/>
      <c r="BVG3202" s="14"/>
      <c r="BVH3202" s="14"/>
      <c r="BVI3202" s="14"/>
      <c r="BVJ3202" s="14"/>
      <c r="BVK3202" s="14"/>
      <c r="BVL3202" s="14"/>
      <c r="BVM3202" s="14"/>
      <c r="BVN3202" s="14"/>
      <c r="BVO3202" s="14"/>
      <c r="BVP3202" s="14"/>
      <c r="BVQ3202" s="14"/>
      <c r="BVR3202" s="14"/>
      <c r="BVS3202" s="14"/>
      <c r="BVT3202" s="14"/>
      <c r="BVU3202" s="14"/>
      <c r="BVV3202" s="14"/>
      <c r="BVW3202" s="14"/>
      <c r="BVX3202" s="14"/>
      <c r="BVY3202" s="14"/>
      <c r="BVZ3202" s="14"/>
      <c r="BWA3202" s="14"/>
      <c r="BWB3202" s="14"/>
      <c r="BWC3202" s="14"/>
      <c r="BWD3202" s="14"/>
      <c r="BWE3202" s="14"/>
      <c r="BWF3202" s="14"/>
      <c r="BWG3202" s="14"/>
      <c r="BWH3202" s="14"/>
      <c r="BWI3202" s="14"/>
      <c r="BWJ3202" s="14"/>
      <c r="BWK3202" s="14"/>
      <c r="BWL3202" s="14"/>
      <c r="BWM3202" s="14"/>
      <c r="BWN3202" s="14"/>
      <c r="BWO3202" s="14"/>
      <c r="BWP3202" s="14"/>
      <c r="BWQ3202" s="14"/>
      <c r="BWR3202" s="14"/>
      <c r="BWS3202" s="14"/>
      <c r="BWT3202" s="14"/>
      <c r="BWU3202" s="14"/>
      <c r="BWV3202" s="14"/>
      <c r="BWW3202" s="14"/>
      <c r="BWX3202" s="14"/>
      <c r="BWY3202" s="14"/>
      <c r="BWZ3202" s="14"/>
      <c r="BXA3202" s="14"/>
      <c r="BXB3202" s="14"/>
      <c r="BXC3202" s="14"/>
      <c r="BXD3202" s="14"/>
      <c r="BXE3202" s="14"/>
      <c r="BXF3202" s="14"/>
      <c r="BXG3202" s="14"/>
      <c r="BXH3202" s="14"/>
      <c r="BXI3202" s="14"/>
      <c r="BXJ3202" s="14"/>
      <c r="BXK3202" s="14"/>
      <c r="BXL3202" s="14"/>
      <c r="BXM3202" s="14"/>
      <c r="BXN3202" s="14"/>
      <c r="BXO3202" s="14"/>
      <c r="BXP3202" s="14"/>
      <c r="BXQ3202" s="14"/>
      <c r="BXR3202" s="14"/>
      <c r="BXS3202" s="14"/>
      <c r="BXT3202" s="14"/>
      <c r="BXU3202" s="14"/>
      <c r="BXV3202" s="14"/>
      <c r="BXW3202" s="14"/>
      <c r="BXX3202" s="14"/>
      <c r="BXY3202" s="14"/>
      <c r="BXZ3202" s="14"/>
      <c r="BYA3202" s="14"/>
      <c r="BYB3202" s="14"/>
      <c r="BYC3202" s="14"/>
      <c r="BYD3202" s="14"/>
      <c r="BYE3202" s="14"/>
      <c r="BYF3202" s="14"/>
      <c r="BYG3202" s="14"/>
      <c r="BYH3202" s="14"/>
      <c r="BYI3202" s="14"/>
      <c r="BYJ3202" s="14"/>
      <c r="BYK3202" s="14"/>
      <c r="BYL3202" s="14"/>
      <c r="BYM3202" s="14"/>
      <c r="BYN3202" s="14"/>
      <c r="BYO3202" s="14"/>
      <c r="BYP3202" s="14"/>
      <c r="BYQ3202" s="14"/>
      <c r="BYR3202" s="14"/>
      <c r="BYS3202" s="14"/>
      <c r="BYT3202" s="14"/>
      <c r="BYU3202" s="14"/>
      <c r="BYV3202" s="14"/>
      <c r="BYW3202" s="14"/>
      <c r="BYX3202" s="14"/>
      <c r="BYY3202" s="14"/>
      <c r="BYZ3202" s="14"/>
      <c r="BZA3202" s="14"/>
      <c r="BZB3202" s="14"/>
      <c r="BZC3202" s="14"/>
      <c r="BZD3202" s="14"/>
      <c r="BZE3202" s="14"/>
      <c r="BZF3202" s="14"/>
      <c r="BZG3202" s="14"/>
      <c r="BZH3202" s="14"/>
      <c r="BZI3202" s="14"/>
      <c r="BZJ3202" s="14"/>
      <c r="BZK3202" s="14"/>
      <c r="BZL3202" s="14"/>
      <c r="BZM3202" s="14"/>
      <c r="BZN3202" s="14"/>
      <c r="BZO3202" s="14"/>
      <c r="BZP3202" s="14"/>
      <c r="BZQ3202" s="14"/>
      <c r="BZR3202" s="14"/>
      <c r="BZS3202" s="14"/>
      <c r="BZT3202" s="14"/>
      <c r="BZU3202" s="14"/>
      <c r="BZV3202" s="14"/>
      <c r="BZW3202" s="14"/>
      <c r="BZX3202" s="14"/>
      <c r="BZY3202" s="14"/>
      <c r="BZZ3202" s="14"/>
      <c r="CAA3202" s="14"/>
      <c r="CAB3202" s="14"/>
      <c r="CAC3202" s="14"/>
      <c r="CAD3202" s="14"/>
      <c r="CAE3202" s="14"/>
      <c r="CAF3202" s="14"/>
      <c r="CAG3202" s="14"/>
      <c r="CAH3202" s="14"/>
      <c r="CAI3202" s="14"/>
      <c r="CAJ3202" s="14"/>
      <c r="CAK3202" s="14"/>
      <c r="CAL3202" s="14"/>
      <c r="CAM3202" s="14"/>
      <c r="CAN3202" s="14"/>
      <c r="CAO3202" s="14"/>
      <c r="CAP3202" s="14"/>
      <c r="CAQ3202" s="14"/>
      <c r="CAR3202" s="14"/>
      <c r="CAS3202" s="14"/>
      <c r="CAT3202" s="14"/>
      <c r="CAU3202" s="14"/>
      <c r="CAV3202" s="14"/>
      <c r="CAW3202" s="14"/>
      <c r="CAX3202" s="14"/>
      <c r="CAY3202" s="14"/>
      <c r="CAZ3202" s="14"/>
      <c r="CBA3202" s="14"/>
      <c r="CBB3202" s="14"/>
      <c r="CBC3202" s="14"/>
      <c r="CBD3202" s="14"/>
      <c r="CBE3202" s="14"/>
      <c r="CBF3202" s="14"/>
      <c r="CBG3202" s="14"/>
      <c r="CBH3202" s="14"/>
      <c r="CBI3202" s="14"/>
      <c r="CBJ3202" s="14"/>
      <c r="CBK3202" s="14"/>
      <c r="CBL3202" s="14"/>
      <c r="CBM3202" s="14"/>
      <c r="CBN3202" s="14"/>
      <c r="CBO3202" s="14"/>
      <c r="CBP3202" s="14"/>
      <c r="CBQ3202" s="14"/>
      <c r="CBR3202" s="14"/>
      <c r="CBS3202" s="14"/>
      <c r="CBT3202" s="14"/>
      <c r="CBU3202" s="14"/>
      <c r="CBV3202" s="14"/>
      <c r="CBW3202" s="14"/>
      <c r="CBX3202" s="14"/>
      <c r="CBY3202" s="14"/>
      <c r="CBZ3202" s="14"/>
      <c r="CCA3202" s="14"/>
      <c r="CCB3202" s="14"/>
      <c r="CCC3202" s="14"/>
      <c r="CCD3202" s="14"/>
      <c r="CCE3202" s="14"/>
      <c r="CCF3202" s="14"/>
      <c r="CCG3202" s="14"/>
      <c r="CCH3202" s="14"/>
      <c r="CCI3202" s="14"/>
      <c r="CCJ3202" s="14"/>
      <c r="CCK3202" s="14"/>
      <c r="CCL3202" s="14"/>
      <c r="CCM3202" s="14"/>
      <c r="CCN3202" s="14"/>
      <c r="CCO3202" s="14"/>
      <c r="CCP3202" s="14"/>
      <c r="CCQ3202" s="14"/>
      <c r="CCR3202" s="14"/>
      <c r="CCS3202" s="14"/>
      <c r="CCT3202" s="14"/>
      <c r="CCU3202" s="14"/>
      <c r="CCV3202" s="14"/>
      <c r="CCW3202" s="14"/>
      <c r="CCX3202" s="14"/>
      <c r="CCY3202" s="14"/>
      <c r="CCZ3202" s="14"/>
      <c r="CDA3202" s="14"/>
      <c r="CDB3202" s="14"/>
      <c r="CDC3202" s="14"/>
      <c r="CDD3202" s="14"/>
      <c r="CDE3202" s="14"/>
      <c r="CDF3202" s="14"/>
      <c r="CDG3202" s="14"/>
      <c r="CDH3202" s="14"/>
      <c r="CDI3202" s="14"/>
      <c r="CDJ3202" s="14"/>
      <c r="CDK3202" s="14"/>
      <c r="CDL3202" s="14"/>
      <c r="CDM3202" s="14"/>
      <c r="CDN3202" s="14"/>
      <c r="CDO3202" s="14"/>
      <c r="CDP3202" s="14"/>
      <c r="CDQ3202" s="14"/>
      <c r="CDR3202" s="14"/>
      <c r="CDS3202" s="14"/>
      <c r="CDT3202" s="14"/>
      <c r="CDU3202" s="14"/>
      <c r="CDV3202" s="14"/>
      <c r="CDW3202" s="14"/>
      <c r="CDX3202" s="14"/>
      <c r="CDY3202" s="14"/>
      <c r="CDZ3202" s="14"/>
      <c r="CEA3202" s="14"/>
      <c r="CEB3202" s="14"/>
      <c r="CEC3202" s="14"/>
      <c r="CED3202" s="14"/>
      <c r="CEE3202" s="14"/>
      <c r="CEF3202" s="14"/>
      <c r="CEG3202" s="14"/>
      <c r="CEH3202" s="14"/>
      <c r="CEI3202" s="14"/>
      <c r="CEJ3202" s="14"/>
      <c r="CEK3202" s="14"/>
      <c r="CEL3202" s="14"/>
      <c r="CEM3202" s="14"/>
      <c r="CEN3202" s="14"/>
      <c r="CEO3202" s="14"/>
      <c r="CEP3202" s="14"/>
      <c r="CEQ3202" s="14"/>
      <c r="CER3202" s="14"/>
      <c r="CES3202" s="14"/>
      <c r="CET3202" s="14"/>
      <c r="CEU3202" s="14"/>
      <c r="CEV3202" s="14"/>
      <c r="CEW3202" s="14"/>
      <c r="CEX3202" s="14"/>
      <c r="CEY3202" s="14"/>
      <c r="CEZ3202" s="14"/>
      <c r="CFA3202" s="14"/>
      <c r="CFB3202" s="14"/>
      <c r="CFC3202" s="14"/>
      <c r="CFD3202" s="14"/>
      <c r="CFE3202" s="14"/>
      <c r="CFF3202" s="14"/>
      <c r="CFG3202" s="14"/>
      <c r="CFH3202" s="14"/>
      <c r="CFI3202" s="14"/>
      <c r="CFJ3202" s="14"/>
      <c r="CFK3202" s="14"/>
      <c r="CFL3202" s="14"/>
      <c r="CFM3202" s="14"/>
      <c r="CFN3202" s="14"/>
      <c r="CFO3202" s="14"/>
      <c r="CFP3202" s="14"/>
      <c r="CFQ3202" s="14"/>
      <c r="CFR3202" s="14"/>
      <c r="CFS3202" s="14"/>
      <c r="CFT3202" s="14"/>
      <c r="CFU3202" s="14"/>
      <c r="CFV3202" s="14"/>
      <c r="CFW3202" s="14"/>
      <c r="CFX3202" s="14"/>
      <c r="CFY3202" s="14"/>
      <c r="CFZ3202" s="14"/>
      <c r="CGA3202" s="14"/>
      <c r="CGB3202" s="14"/>
      <c r="CGC3202" s="14"/>
      <c r="CGD3202" s="14"/>
      <c r="CGE3202" s="14"/>
      <c r="CGF3202" s="14"/>
      <c r="CGG3202" s="14"/>
      <c r="CGH3202" s="14"/>
      <c r="CGI3202" s="14"/>
      <c r="CGJ3202" s="14"/>
      <c r="CGK3202" s="14"/>
      <c r="CGL3202" s="14"/>
      <c r="CGM3202" s="14"/>
      <c r="CGN3202" s="14"/>
      <c r="CGO3202" s="14"/>
      <c r="CGP3202" s="14"/>
      <c r="CGQ3202" s="14"/>
      <c r="CGR3202" s="14"/>
      <c r="CGS3202" s="14"/>
      <c r="CGT3202" s="14"/>
      <c r="CGU3202" s="14"/>
      <c r="CGV3202" s="14"/>
      <c r="CGW3202" s="14"/>
      <c r="CGX3202" s="14"/>
      <c r="CGY3202" s="14"/>
      <c r="CGZ3202" s="14"/>
      <c r="CHA3202" s="14"/>
      <c r="CHB3202" s="14"/>
      <c r="CHC3202" s="14"/>
      <c r="CHD3202" s="14"/>
      <c r="CHE3202" s="14"/>
      <c r="CHF3202" s="14"/>
      <c r="CHG3202" s="14"/>
      <c r="CHH3202" s="14"/>
      <c r="CHI3202" s="14"/>
      <c r="CHJ3202" s="14"/>
      <c r="CHK3202" s="14"/>
      <c r="CHL3202" s="14"/>
      <c r="CHM3202" s="14"/>
      <c r="CHN3202" s="14"/>
      <c r="CHO3202" s="14"/>
      <c r="CHP3202" s="14"/>
      <c r="CHQ3202" s="14"/>
      <c r="CHR3202" s="14"/>
      <c r="CHS3202" s="14"/>
      <c r="CHT3202" s="14"/>
      <c r="CHU3202" s="14"/>
      <c r="CHV3202" s="14"/>
      <c r="CHW3202" s="14"/>
      <c r="CHX3202" s="14"/>
      <c r="CHY3202" s="14"/>
      <c r="CHZ3202" s="14"/>
      <c r="CIA3202" s="14"/>
      <c r="CIB3202" s="14"/>
      <c r="CIC3202" s="14"/>
      <c r="CID3202" s="14"/>
      <c r="CIE3202" s="14"/>
      <c r="CIF3202" s="14"/>
      <c r="CIG3202" s="14"/>
      <c r="CIH3202" s="14"/>
      <c r="CII3202" s="14"/>
      <c r="CIJ3202" s="14"/>
      <c r="CIK3202" s="14"/>
      <c r="CIL3202" s="14"/>
      <c r="CIM3202" s="14"/>
      <c r="CIN3202" s="14"/>
      <c r="CIO3202" s="14"/>
      <c r="CIP3202" s="14"/>
      <c r="CIQ3202" s="14"/>
      <c r="CIR3202" s="14"/>
      <c r="CIS3202" s="14"/>
      <c r="CIT3202" s="14"/>
      <c r="CIU3202" s="14"/>
      <c r="CIV3202" s="14"/>
      <c r="CIW3202" s="14"/>
      <c r="CIX3202" s="14"/>
      <c r="CIY3202" s="14"/>
      <c r="CIZ3202" s="14"/>
      <c r="CJA3202" s="14"/>
      <c r="CJB3202" s="14"/>
      <c r="CJC3202" s="14"/>
      <c r="CJD3202" s="14"/>
      <c r="CJE3202" s="14"/>
      <c r="CJF3202" s="14"/>
      <c r="CJG3202" s="14"/>
      <c r="CJH3202" s="14"/>
      <c r="CJI3202" s="14"/>
      <c r="CJJ3202" s="14"/>
      <c r="CJK3202" s="14"/>
      <c r="CJL3202" s="14"/>
      <c r="CJM3202" s="14"/>
      <c r="CJN3202" s="14"/>
      <c r="CJO3202" s="14"/>
      <c r="CJP3202" s="14"/>
      <c r="CJQ3202" s="14"/>
      <c r="CJR3202" s="14"/>
      <c r="CJS3202" s="14"/>
      <c r="CJT3202" s="14"/>
      <c r="CJU3202" s="14"/>
      <c r="CJV3202" s="14"/>
      <c r="CJW3202" s="14"/>
      <c r="CJX3202" s="14"/>
      <c r="CJY3202" s="14"/>
      <c r="CJZ3202" s="14"/>
      <c r="CKA3202" s="14"/>
      <c r="CKB3202" s="14"/>
      <c r="CKC3202" s="14"/>
      <c r="CKD3202" s="14"/>
      <c r="CKE3202" s="14"/>
      <c r="CKF3202" s="14"/>
      <c r="CKG3202" s="14"/>
      <c r="CKH3202" s="14"/>
      <c r="CKI3202" s="14"/>
      <c r="CKJ3202" s="14"/>
      <c r="CKK3202" s="14"/>
      <c r="CKL3202" s="14"/>
      <c r="CKM3202" s="14"/>
      <c r="CKN3202" s="14"/>
      <c r="CKO3202" s="14"/>
      <c r="CKP3202" s="14"/>
      <c r="CKQ3202" s="14"/>
      <c r="CKR3202" s="14"/>
      <c r="CKS3202" s="14"/>
      <c r="CKT3202" s="14"/>
      <c r="CKU3202" s="14"/>
      <c r="CKV3202" s="14"/>
      <c r="CKW3202" s="14"/>
      <c r="CKX3202" s="14"/>
      <c r="CKY3202" s="14"/>
      <c r="CKZ3202" s="14"/>
      <c r="CLA3202" s="14"/>
      <c r="CLB3202" s="14"/>
      <c r="CLC3202" s="14"/>
      <c r="CLD3202" s="14"/>
      <c r="CLE3202" s="14"/>
      <c r="CLF3202" s="14"/>
      <c r="CLG3202" s="14"/>
      <c r="CLH3202" s="14"/>
      <c r="CLI3202" s="14"/>
      <c r="CLJ3202" s="14"/>
      <c r="CLK3202" s="14"/>
      <c r="CLL3202" s="14"/>
      <c r="CLM3202" s="14"/>
      <c r="CLN3202" s="14"/>
      <c r="CLO3202" s="14"/>
      <c r="CLP3202" s="14"/>
      <c r="CLQ3202" s="14"/>
      <c r="CLR3202" s="14"/>
      <c r="CLS3202" s="14"/>
      <c r="CLT3202" s="14"/>
      <c r="CLU3202" s="14"/>
      <c r="CLV3202" s="14"/>
      <c r="CLW3202" s="14"/>
      <c r="CLX3202" s="14"/>
      <c r="CLY3202" s="14"/>
      <c r="CLZ3202" s="14"/>
      <c r="CMA3202" s="14"/>
      <c r="CMB3202" s="14"/>
      <c r="CMC3202" s="14"/>
      <c r="CMD3202" s="14"/>
      <c r="CME3202" s="14"/>
      <c r="CMF3202" s="14"/>
      <c r="CMG3202" s="14"/>
      <c r="CMH3202" s="14"/>
      <c r="CMI3202" s="14"/>
      <c r="CMJ3202" s="14"/>
      <c r="CMK3202" s="14"/>
      <c r="CML3202" s="14"/>
      <c r="CMM3202" s="14"/>
      <c r="CMN3202" s="14"/>
      <c r="CMO3202" s="14"/>
      <c r="CMP3202" s="14"/>
      <c r="CMQ3202" s="14"/>
      <c r="CMR3202" s="14"/>
      <c r="CMS3202" s="14"/>
      <c r="CMT3202" s="14"/>
      <c r="CMU3202" s="14"/>
      <c r="CMV3202" s="14"/>
      <c r="CMW3202" s="14"/>
      <c r="CMX3202" s="14"/>
      <c r="CMY3202" s="14"/>
      <c r="CMZ3202" s="14"/>
      <c r="CNA3202" s="14"/>
      <c r="CNB3202" s="14"/>
      <c r="CNC3202" s="14"/>
      <c r="CND3202" s="14"/>
      <c r="CNE3202" s="14"/>
      <c r="CNF3202" s="14"/>
      <c r="CNG3202" s="14"/>
      <c r="CNH3202" s="14"/>
      <c r="CNI3202" s="14"/>
      <c r="CNJ3202" s="14"/>
      <c r="CNK3202" s="14"/>
      <c r="CNL3202" s="14"/>
      <c r="CNM3202" s="14"/>
      <c r="CNN3202" s="14"/>
      <c r="CNO3202" s="14"/>
      <c r="CNP3202" s="14"/>
      <c r="CNQ3202" s="14"/>
      <c r="CNR3202" s="14"/>
      <c r="CNS3202" s="14"/>
      <c r="CNT3202" s="14"/>
      <c r="CNU3202" s="14"/>
      <c r="CNV3202" s="14"/>
      <c r="CNW3202" s="14"/>
      <c r="CNX3202" s="14"/>
      <c r="CNY3202" s="14"/>
      <c r="CNZ3202" s="14"/>
      <c r="COA3202" s="14"/>
      <c r="COB3202" s="14"/>
      <c r="COC3202" s="14"/>
      <c r="COD3202" s="14"/>
      <c r="COE3202" s="14"/>
      <c r="COF3202" s="14"/>
      <c r="COG3202" s="14"/>
      <c r="COH3202" s="14"/>
      <c r="COI3202" s="14"/>
      <c r="COJ3202" s="14"/>
      <c r="COK3202" s="14"/>
      <c r="COL3202" s="14"/>
      <c r="COM3202" s="14"/>
      <c r="CON3202" s="14"/>
      <c r="COO3202" s="14"/>
      <c r="COP3202" s="14"/>
      <c r="COQ3202" s="14"/>
      <c r="COR3202" s="14"/>
      <c r="COS3202" s="14"/>
      <c r="COT3202" s="14"/>
      <c r="COU3202" s="14"/>
      <c r="COV3202" s="14"/>
      <c r="COW3202" s="14"/>
      <c r="COX3202" s="14"/>
      <c r="COY3202" s="14"/>
      <c r="COZ3202" s="14"/>
      <c r="CPA3202" s="14"/>
      <c r="CPB3202" s="14"/>
      <c r="CPC3202" s="14"/>
      <c r="CPD3202" s="14"/>
      <c r="CPE3202" s="14"/>
      <c r="CPF3202" s="14"/>
      <c r="CPG3202" s="14"/>
      <c r="CPH3202" s="14"/>
      <c r="CPI3202" s="14"/>
      <c r="CPJ3202" s="14"/>
      <c r="CPK3202" s="14"/>
      <c r="CPL3202" s="14"/>
      <c r="CPM3202" s="14"/>
      <c r="CPN3202" s="14"/>
      <c r="CPO3202" s="14"/>
      <c r="CPP3202" s="14"/>
      <c r="CPQ3202" s="14"/>
      <c r="CPR3202" s="14"/>
      <c r="CPS3202" s="14"/>
      <c r="CPT3202" s="14"/>
      <c r="CPU3202" s="14"/>
      <c r="CPV3202" s="14"/>
      <c r="CPW3202" s="14"/>
      <c r="CPX3202" s="14"/>
      <c r="CPY3202" s="14"/>
      <c r="CPZ3202" s="14"/>
      <c r="CQA3202" s="14"/>
      <c r="CQB3202" s="14"/>
      <c r="CQC3202" s="14"/>
      <c r="CQD3202" s="14"/>
      <c r="CQE3202" s="14"/>
      <c r="CQF3202" s="14"/>
      <c r="CQG3202" s="14"/>
      <c r="CQH3202" s="14"/>
      <c r="CQI3202" s="14"/>
      <c r="CQJ3202" s="14"/>
      <c r="CQK3202" s="14"/>
      <c r="CQL3202" s="14"/>
      <c r="CQM3202" s="14"/>
      <c r="CQN3202" s="14"/>
      <c r="CQO3202" s="14"/>
      <c r="CQP3202" s="14"/>
      <c r="CQQ3202" s="14"/>
      <c r="CQR3202" s="14"/>
      <c r="CQS3202" s="14"/>
      <c r="CQT3202" s="14"/>
      <c r="CQU3202" s="14"/>
      <c r="CQV3202" s="14"/>
      <c r="CQW3202" s="14"/>
      <c r="CQX3202" s="14"/>
      <c r="CQY3202" s="14"/>
      <c r="CQZ3202" s="14"/>
      <c r="CRA3202" s="14"/>
      <c r="CRB3202" s="14"/>
      <c r="CRC3202" s="14"/>
      <c r="CRD3202" s="14"/>
      <c r="CRE3202" s="14"/>
      <c r="CRF3202" s="14"/>
      <c r="CRG3202" s="14"/>
      <c r="CRH3202" s="14"/>
      <c r="CRI3202" s="14"/>
      <c r="CRJ3202" s="14"/>
      <c r="CRK3202" s="14"/>
      <c r="CRL3202" s="14"/>
      <c r="CRM3202" s="14"/>
      <c r="CRN3202" s="14"/>
      <c r="CRO3202" s="14"/>
      <c r="CRP3202" s="14"/>
      <c r="CRQ3202" s="14"/>
      <c r="CRR3202" s="14"/>
      <c r="CRS3202" s="14"/>
      <c r="CRT3202" s="14"/>
      <c r="CRU3202" s="14"/>
      <c r="CRV3202" s="14"/>
      <c r="CRW3202" s="14"/>
      <c r="CRX3202" s="14"/>
      <c r="CRY3202" s="14"/>
      <c r="CRZ3202" s="14"/>
      <c r="CSA3202" s="14"/>
      <c r="CSB3202" s="14"/>
      <c r="CSC3202" s="14"/>
      <c r="CSD3202" s="14"/>
      <c r="CSE3202" s="14"/>
      <c r="CSF3202" s="14"/>
      <c r="CSG3202" s="14"/>
      <c r="CSH3202" s="14"/>
      <c r="CSI3202" s="14"/>
      <c r="CSJ3202" s="14"/>
      <c r="CSK3202" s="14"/>
      <c r="CSL3202" s="14"/>
      <c r="CSM3202" s="14"/>
      <c r="CSN3202" s="14"/>
      <c r="CSO3202" s="14"/>
      <c r="CSP3202" s="14"/>
      <c r="CSQ3202" s="14"/>
      <c r="CSR3202" s="14"/>
      <c r="CSS3202" s="14"/>
      <c r="CST3202" s="14"/>
      <c r="CSU3202" s="14"/>
      <c r="CSV3202" s="14"/>
      <c r="CSW3202" s="14"/>
      <c r="CSX3202" s="14"/>
      <c r="CSY3202" s="14"/>
      <c r="CSZ3202" s="14"/>
      <c r="CTA3202" s="14"/>
      <c r="CTB3202" s="14"/>
      <c r="CTC3202" s="14"/>
      <c r="CTD3202" s="14"/>
      <c r="CTE3202" s="14"/>
      <c r="CTF3202" s="14"/>
      <c r="CTG3202" s="14"/>
      <c r="CTH3202" s="14"/>
      <c r="CTI3202" s="14"/>
      <c r="CTJ3202" s="14"/>
      <c r="CTK3202" s="14"/>
      <c r="CTL3202" s="14"/>
      <c r="CTM3202" s="14"/>
      <c r="CTN3202" s="14"/>
      <c r="CTO3202" s="14"/>
      <c r="CTP3202" s="14"/>
      <c r="CTQ3202" s="14"/>
      <c r="CTR3202" s="14"/>
      <c r="CTS3202" s="14"/>
      <c r="CTT3202" s="14"/>
      <c r="CTU3202" s="14"/>
      <c r="CTV3202" s="14"/>
      <c r="CTW3202" s="14"/>
      <c r="CTX3202" s="14"/>
      <c r="CTY3202" s="14"/>
      <c r="CTZ3202" s="14"/>
      <c r="CUA3202" s="14"/>
      <c r="CUB3202" s="14"/>
      <c r="CUC3202" s="14"/>
      <c r="CUD3202" s="14"/>
      <c r="CUE3202" s="14"/>
      <c r="CUF3202" s="14"/>
      <c r="CUG3202" s="14"/>
      <c r="CUH3202" s="14"/>
      <c r="CUI3202" s="14"/>
      <c r="CUJ3202" s="14"/>
      <c r="CUK3202" s="14"/>
      <c r="CUL3202" s="14"/>
      <c r="CUM3202" s="14"/>
      <c r="CUN3202" s="14"/>
      <c r="CUO3202" s="14"/>
      <c r="CUP3202" s="14"/>
      <c r="CUQ3202" s="14"/>
      <c r="CUR3202" s="14"/>
      <c r="CUS3202" s="14"/>
      <c r="CUT3202" s="14"/>
      <c r="CUU3202" s="14"/>
      <c r="CUV3202" s="14"/>
      <c r="CUW3202" s="14"/>
      <c r="CUX3202" s="14"/>
      <c r="CUY3202" s="14"/>
      <c r="CUZ3202" s="14"/>
      <c r="CVA3202" s="14"/>
      <c r="CVB3202" s="14"/>
      <c r="CVC3202" s="14"/>
      <c r="CVD3202" s="14"/>
      <c r="CVE3202" s="14"/>
      <c r="CVF3202" s="14"/>
      <c r="CVG3202" s="14"/>
      <c r="CVH3202" s="14"/>
      <c r="CVI3202" s="14"/>
      <c r="CVJ3202" s="14"/>
      <c r="CVK3202" s="14"/>
      <c r="CVL3202" s="14"/>
      <c r="CVM3202" s="14"/>
      <c r="CVN3202" s="14"/>
      <c r="CVO3202" s="14"/>
      <c r="CVP3202" s="14"/>
      <c r="CVQ3202" s="14"/>
      <c r="CVR3202" s="14"/>
      <c r="CVS3202" s="14"/>
      <c r="CVT3202" s="14"/>
      <c r="CVU3202" s="14"/>
      <c r="CVV3202" s="14"/>
      <c r="CVW3202" s="14"/>
      <c r="CVX3202" s="14"/>
      <c r="CVY3202" s="14"/>
      <c r="CVZ3202" s="14"/>
      <c r="CWA3202" s="14"/>
      <c r="CWB3202" s="14"/>
      <c r="CWC3202" s="14"/>
      <c r="CWD3202" s="14"/>
      <c r="CWE3202" s="14"/>
      <c r="CWF3202" s="14"/>
      <c r="CWG3202" s="14"/>
      <c r="CWH3202" s="14"/>
      <c r="CWI3202" s="14"/>
      <c r="CWJ3202" s="14"/>
      <c r="CWK3202" s="14"/>
      <c r="CWL3202" s="14"/>
      <c r="CWM3202" s="14"/>
      <c r="CWN3202" s="14"/>
      <c r="CWO3202" s="14"/>
      <c r="CWP3202" s="14"/>
      <c r="CWQ3202" s="14"/>
      <c r="CWR3202" s="14"/>
      <c r="CWS3202" s="14"/>
      <c r="CWT3202" s="14"/>
      <c r="CWU3202" s="14"/>
      <c r="CWV3202" s="14"/>
      <c r="CWW3202" s="14"/>
      <c r="CWX3202" s="14"/>
      <c r="CWY3202" s="14"/>
      <c r="CWZ3202" s="14"/>
      <c r="CXA3202" s="14"/>
      <c r="CXB3202" s="14"/>
      <c r="CXC3202" s="14"/>
      <c r="CXD3202" s="14"/>
      <c r="CXE3202" s="14"/>
      <c r="CXF3202" s="14"/>
      <c r="CXG3202" s="14"/>
      <c r="CXH3202" s="14"/>
      <c r="CXI3202" s="14"/>
      <c r="CXJ3202" s="14"/>
      <c r="CXK3202" s="14"/>
      <c r="CXL3202" s="14"/>
      <c r="CXM3202" s="14"/>
      <c r="CXN3202" s="14"/>
      <c r="CXO3202" s="14"/>
      <c r="CXP3202" s="14"/>
      <c r="CXQ3202" s="14"/>
      <c r="CXR3202" s="14"/>
      <c r="CXS3202" s="14"/>
      <c r="CXT3202" s="14"/>
      <c r="CXU3202" s="14"/>
      <c r="CXV3202" s="14"/>
      <c r="CXW3202" s="14"/>
      <c r="CXX3202" s="14"/>
      <c r="CXY3202" s="14"/>
      <c r="CXZ3202" s="14"/>
      <c r="CYA3202" s="14"/>
      <c r="CYB3202" s="14"/>
      <c r="CYC3202" s="14"/>
      <c r="CYD3202" s="14"/>
      <c r="CYE3202" s="14"/>
      <c r="CYF3202" s="14"/>
      <c r="CYG3202" s="14"/>
      <c r="CYH3202" s="14"/>
      <c r="CYI3202" s="14"/>
      <c r="CYJ3202" s="14"/>
      <c r="CYK3202" s="14"/>
      <c r="CYL3202" s="14"/>
      <c r="CYM3202" s="14"/>
      <c r="CYN3202" s="14"/>
      <c r="CYO3202" s="14"/>
      <c r="CYP3202" s="14"/>
      <c r="CYQ3202" s="14"/>
      <c r="CYR3202" s="14"/>
      <c r="CYS3202" s="14"/>
      <c r="CYT3202" s="14"/>
      <c r="CYU3202" s="14"/>
      <c r="CYV3202" s="14"/>
      <c r="CYW3202" s="14"/>
      <c r="CYX3202" s="14"/>
      <c r="CYY3202" s="14"/>
      <c r="CYZ3202" s="14"/>
      <c r="CZA3202" s="14"/>
      <c r="CZB3202" s="14"/>
      <c r="CZC3202" s="14"/>
      <c r="CZD3202" s="14"/>
      <c r="CZE3202" s="14"/>
      <c r="CZF3202" s="14"/>
      <c r="CZG3202" s="14"/>
      <c r="CZH3202" s="14"/>
      <c r="CZI3202" s="14"/>
      <c r="CZJ3202" s="14"/>
      <c r="CZK3202" s="14"/>
      <c r="CZL3202" s="14"/>
      <c r="CZM3202" s="14"/>
      <c r="CZN3202" s="14"/>
      <c r="CZO3202" s="14"/>
      <c r="CZP3202" s="14"/>
      <c r="CZQ3202" s="14"/>
      <c r="CZR3202" s="14"/>
      <c r="CZS3202" s="14"/>
      <c r="CZT3202" s="14"/>
      <c r="CZU3202" s="14"/>
      <c r="CZV3202" s="14"/>
      <c r="CZW3202" s="14"/>
      <c r="CZX3202" s="14"/>
      <c r="CZY3202" s="14"/>
      <c r="CZZ3202" s="14"/>
      <c r="DAA3202" s="14"/>
      <c r="DAB3202" s="14"/>
      <c r="DAC3202" s="14"/>
      <c r="DAD3202" s="14"/>
      <c r="DAE3202" s="14"/>
      <c r="DAF3202" s="14"/>
      <c r="DAG3202" s="14"/>
      <c r="DAH3202" s="14"/>
      <c r="DAI3202" s="14"/>
      <c r="DAJ3202" s="14"/>
      <c r="DAK3202" s="14"/>
      <c r="DAL3202" s="14"/>
      <c r="DAM3202" s="14"/>
      <c r="DAN3202" s="14"/>
      <c r="DAO3202" s="14"/>
      <c r="DAP3202" s="14"/>
      <c r="DAQ3202" s="14"/>
      <c r="DAR3202" s="14"/>
      <c r="DAS3202" s="14"/>
      <c r="DAT3202" s="14"/>
      <c r="DAU3202" s="14"/>
      <c r="DAV3202" s="14"/>
      <c r="DAW3202" s="14"/>
      <c r="DAX3202" s="14"/>
      <c r="DAY3202" s="14"/>
      <c r="DAZ3202" s="14"/>
      <c r="DBA3202" s="14"/>
      <c r="DBB3202" s="14"/>
      <c r="DBC3202" s="14"/>
      <c r="DBD3202" s="14"/>
      <c r="DBE3202" s="14"/>
      <c r="DBF3202" s="14"/>
      <c r="DBG3202" s="14"/>
      <c r="DBH3202" s="14"/>
      <c r="DBI3202" s="14"/>
      <c r="DBJ3202" s="14"/>
      <c r="DBK3202" s="14"/>
      <c r="DBL3202" s="14"/>
      <c r="DBM3202" s="14"/>
      <c r="DBN3202" s="14"/>
      <c r="DBO3202" s="14"/>
      <c r="DBP3202" s="14"/>
      <c r="DBQ3202" s="14"/>
      <c r="DBR3202" s="14"/>
      <c r="DBS3202" s="14"/>
      <c r="DBT3202" s="14"/>
      <c r="DBU3202" s="14"/>
      <c r="DBV3202" s="14"/>
      <c r="DBW3202" s="14"/>
      <c r="DBX3202" s="14"/>
      <c r="DBY3202" s="14"/>
      <c r="DBZ3202" s="14"/>
      <c r="DCA3202" s="14"/>
      <c r="DCB3202" s="14"/>
      <c r="DCC3202" s="14"/>
      <c r="DCD3202" s="14"/>
      <c r="DCE3202" s="14"/>
      <c r="DCF3202" s="14"/>
      <c r="DCG3202" s="14"/>
      <c r="DCH3202" s="14"/>
      <c r="DCI3202" s="14"/>
      <c r="DCJ3202" s="14"/>
      <c r="DCK3202" s="14"/>
      <c r="DCL3202" s="14"/>
      <c r="DCM3202" s="14"/>
      <c r="DCN3202" s="14"/>
      <c r="DCO3202" s="14"/>
      <c r="DCP3202" s="14"/>
      <c r="DCQ3202" s="14"/>
      <c r="DCR3202" s="14"/>
      <c r="DCS3202" s="14"/>
      <c r="DCT3202" s="14"/>
      <c r="DCU3202" s="14"/>
      <c r="DCV3202" s="14"/>
      <c r="DCW3202" s="14"/>
      <c r="DCX3202" s="14"/>
      <c r="DCY3202" s="14"/>
      <c r="DCZ3202" s="14"/>
      <c r="DDA3202" s="14"/>
      <c r="DDB3202" s="14"/>
      <c r="DDC3202" s="14"/>
      <c r="DDD3202" s="14"/>
      <c r="DDE3202" s="14"/>
      <c r="DDF3202" s="14"/>
      <c r="DDG3202" s="14"/>
      <c r="DDH3202" s="14"/>
      <c r="DDI3202" s="14"/>
      <c r="DDJ3202" s="14"/>
      <c r="DDK3202" s="14"/>
      <c r="DDL3202" s="14"/>
      <c r="DDM3202" s="14"/>
      <c r="DDN3202" s="14"/>
      <c r="DDO3202" s="14"/>
      <c r="DDP3202" s="14"/>
      <c r="DDQ3202" s="14"/>
      <c r="DDR3202" s="14"/>
      <c r="DDS3202" s="14"/>
      <c r="DDT3202" s="14"/>
      <c r="DDU3202" s="14"/>
      <c r="DDV3202" s="14"/>
      <c r="DDW3202" s="14"/>
      <c r="DDX3202" s="14"/>
      <c r="DDY3202" s="14"/>
      <c r="DDZ3202" s="14"/>
      <c r="DEA3202" s="14"/>
      <c r="DEB3202" s="14"/>
      <c r="DEC3202" s="14"/>
      <c r="DED3202" s="14"/>
      <c r="DEE3202" s="14"/>
      <c r="DEF3202" s="14"/>
      <c r="DEG3202" s="14"/>
      <c r="DEH3202" s="14"/>
      <c r="DEI3202" s="14"/>
      <c r="DEJ3202" s="14"/>
      <c r="DEK3202" s="14"/>
      <c r="DEL3202" s="14"/>
      <c r="DEM3202" s="14"/>
      <c r="DEN3202" s="14"/>
      <c r="DEO3202" s="14"/>
      <c r="DEP3202" s="14"/>
      <c r="DEQ3202" s="14"/>
      <c r="DER3202" s="14"/>
      <c r="DES3202" s="14"/>
      <c r="DET3202" s="14"/>
      <c r="DEU3202" s="14"/>
      <c r="DEV3202" s="14"/>
      <c r="DEW3202" s="14"/>
      <c r="DEX3202" s="14"/>
      <c r="DEY3202" s="14"/>
      <c r="DEZ3202" s="14"/>
      <c r="DFA3202" s="14"/>
      <c r="DFB3202" s="14"/>
      <c r="DFC3202" s="14"/>
      <c r="DFD3202" s="14"/>
      <c r="DFE3202" s="14"/>
      <c r="DFF3202" s="14"/>
      <c r="DFG3202" s="14"/>
      <c r="DFH3202" s="14"/>
      <c r="DFI3202" s="14"/>
      <c r="DFJ3202" s="14"/>
      <c r="DFK3202" s="14"/>
      <c r="DFL3202" s="14"/>
      <c r="DFM3202" s="14"/>
      <c r="DFN3202" s="14"/>
      <c r="DFO3202" s="14"/>
      <c r="DFP3202" s="14"/>
      <c r="DFQ3202" s="14"/>
      <c r="DFR3202" s="14"/>
      <c r="DFS3202" s="14"/>
      <c r="DFT3202" s="14"/>
      <c r="DFU3202" s="14"/>
      <c r="DFV3202" s="14"/>
      <c r="DFW3202" s="14"/>
      <c r="DFX3202" s="14"/>
      <c r="DFY3202" s="14"/>
      <c r="DFZ3202" s="14"/>
      <c r="DGA3202" s="14"/>
      <c r="DGB3202" s="14"/>
      <c r="DGC3202" s="14"/>
      <c r="DGD3202" s="14"/>
      <c r="DGE3202" s="14"/>
      <c r="DGF3202" s="14"/>
      <c r="DGG3202" s="14"/>
      <c r="DGH3202" s="14"/>
      <c r="DGI3202" s="14"/>
      <c r="DGJ3202" s="14"/>
      <c r="DGK3202" s="14"/>
      <c r="DGL3202" s="14"/>
      <c r="DGM3202" s="14"/>
      <c r="DGN3202" s="14"/>
      <c r="DGO3202" s="14"/>
      <c r="DGP3202" s="14"/>
      <c r="DGQ3202" s="14"/>
      <c r="DGR3202" s="14"/>
      <c r="DGS3202" s="14"/>
      <c r="DGT3202" s="14"/>
      <c r="DGU3202" s="14"/>
      <c r="DGV3202" s="14"/>
      <c r="DGW3202" s="14"/>
      <c r="DGX3202" s="14"/>
      <c r="DGY3202" s="14"/>
      <c r="DGZ3202" s="14"/>
      <c r="DHA3202" s="14"/>
      <c r="DHB3202" s="14"/>
      <c r="DHC3202" s="14"/>
      <c r="DHD3202" s="14"/>
      <c r="DHE3202" s="14"/>
      <c r="DHF3202" s="14"/>
      <c r="DHG3202" s="14"/>
      <c r="DHH3202" s="14"/>
      <c r="DHI3202" s="14"/>
      <c r="DHJ3202" s="14"/>
      <c r="DHK3202" s="14"/>
      <c r="DHL3202" s="14"/>
      <c r="DHM3202" s="14"/>
      <c r="DHN3202" s="14"/>
      <c r="DHO3202" s="14"/>
      <c r="DHP3202" s="14"/>
      <c r="DHQ3202" s="14"/>
      <c r="DHR3202" s="14"/>
      <c r="DHS3202" s="14"/>
      <c r="DHT3202" s="14"/>
      <c r="DHU3202" s="14"/>
      <c r="DHV3202" s="14"/>
      <c r="DHW3202" s="14"/>
      <c r="DHX3202" s="14"/>
      <c r="DHY3202" s="14"/>
      <c r="DHZ3202" s="14"/>
      <c r="DIA3202" s="14"/>
      <c r="DIB3202" s="14"/>
      <c r="DIC3202" s="14"/>
      <c r="DID3202" s="14"/>
      <c r="DIE3202" s="14"/>
      <c r="DIF3202" s="14"/>
      <c r="DIG3202" s="14"/>
      <c r="DIH3202" s="14"/>
      <c r="DII3202" s="14"/>
      <c r="DIJ3202" s="14"/>
      <c r="DIK3202" s="14"/>
      <c r="DIL3202" s="14"/>
      <c r="DIM3202" s="14"/>
      <c r="DIN3202" s="14"/>
      <c r="DIO3202" s="14"/>
      <c r="DIP3202" s="14"/>
      <c r="DIQ3202" s="14"/>
      <c r="DIR3202" s="14"/>
      <c r="DIS3202" s="14"/>
      <c r="DIT3202" s="14"/>
      <c r="DIU3202" s="14"/>
      <c r="DIV3202" s="14"/>
      <c r="DIW3202" s="14"/>
      <c r="DIX3202" s="14"/>
      <c r="DIY3202" s="14"/>
      <c r="DIZ3202" s="14"/>
      <c r="DJA3202" s="14"/>
      <c r="DJB3202" s="14"/>
      <c r="DJC3202" s="14"/>
      <c r="DJD3202" s="14"/>
      <c r="DJE3202" s="14"/>
      <c r="DJF3202" s="14"/>
      <c r="DJG3202" s="14"/>
      <c r="DJH3202" s="14"/>
      <c r="DJI3202" s="14"/>
      <c r="DJJ3202" s="14"/>
      <c r="DJK3202" s="14"/>
      <c r="DJL3202" s="14"/>
      <c r="DJM3202" s="14"/>
      <c r="DJN3202" s="14"/>
      <c r="DJO3202" s="14"/>
      <c r="DJP3202" s="14"/>
      <c r="DJQ3202" s="14"/>
      <c r="DJR3202" s="14"/>
      <c r="DJS3202" s="14"/>
      <c r="DJT3202" s="14"/>
      <c r="DJU3202" s="14"/>
      <c r="DJV3202" s="14"/>
      <c r="DJW3202" s="14"/>
      <c r="DJX3202" s="14"/>
      <c r="DJY3202" s="14"/>
      <c r="DJZ3202" s="14"/>
      <c r="DKA3202" s="14"/>
      <c r="DKB3202" s="14"/>
      <c r="DKC3202" s="14"/>
      <c r="DKD3202" s="14"/>
      <c r="DKE3202" s="14"/>
      <c r="DKF3202" s="14"/>
      <c r="DKG3202" s="14"/>
      <c r="DKH3202" s="14"/>
      <c r="DKI3202" s="14"/>
      <c r="DKJ3202" s="14"/>
      <c r="DKK3202" s="14"/>
      <c r="DKL3202" s="14"/>
      <c r="DKM3202" s="14"/>
      <c r="DKN3202" s="14"/>
      <c r="DKO3202" s="14"/>
      <c r="DKP3202" s="14"/>
      <c r="DKQ3202" s="14"/>
      <c r="DKR3202" s="14"/>
      <c r="DKS3202" s="14"/>
      <c r="DKT3202" s="14"/>
      <c r="DKU3202" s="14"/>
      <c r="DKV3202" s="14"/>
      <c r="DKW3202" s="14"/>
      <c r="DKX3202" s="14"/>
      <c r="DKY3202" s="14"/>
      <c r="DKZ3202" s="14"/>
      <c r="DLA3202" s="14"/>
      <c r="DLB3202" s="14"/>
      <c r="DLC3202" s="14"/>
      <c r="DLD3202" s="14"/>
      <c r="DLE3202" s="14"/>
      <c r="DLF3202" s="14"/>
      <c r="DLG3202" s="14"/>
      <c r="DLH3202" s="14"/>
      <c r="DLI3202" s="14"/>
      <c r="DLJ3202" s="14"/>
      <c r="DLK3202" s="14"/>
      <c r="DLL3202" s="14"/>
      <c r="DLM3202" s="14"/>
      <c r="DLN3202" s="14"/>
      <c r="DLO3202" s="14"/>
      <c r="DLP3202" s="14"/>
      <c r="DLQ3202" s="14"/>
      <c r="DLR3202" s="14"/>
      <c r="DLS3202" s="14"/>
      <c r="DLT3202" s="14"/>
      <c r="DLU3202" s="14"/>
      <c r="DLV3202" s="14"/>
      <c r="DLW3202" s="14"/>
      <c r="DLX3202" s="14"/>
      <c r="DLY3202" s="14"/>
      <c r="DLZ3202" s="14"/>
      <c r="DMA3202" s="14"/>
      <c r="DMB3202" s="14"/>
      <c r="DMC3202" s="14"/>
      <c r="DMD3202" s="14"/>
      <c r="DME3202" s="14"/>
      <c r="DMF3202" s="14"/>
      <c r="DMG3202" s="14"/>
      <c r="DMH3202" s="14"/>
      <c r="DMI3202" s="14"/>
      <c r="DMJ3202" s="14"/>
      <c r="DMK3202" s="14"/>
      <c r="DML3202" s="14"/>
      <c r="DMM3202" s="14"/>
      <c r="DMN3202" s="14"/>
      <c r="DMO3202" s="14"/>
      <c r="DMP3202" s="14"/>
      <c r="DMQ3202" s="14"/>
      <c r="DMR3202" s="14"/>
      <c r="DMS3202" s="14"/>
      <c r="DMT3202" s="14"/>
      <c r="DMU3202" s="14"/>
      <c r="DMV3202" s="14"/>
      <c r="DMW3202" s="14"/>
      <c r="DMX3202" s="14"/>
      <c r="DMY3202" s="14"/>
      <c r="DMZ3202" s="14"/>
      <c r="DNA3202" s="14"/>
      <c r="DNB3202" s="14"/>
      <c r="DNC3202" s="14"/>
      <c r="DND3202" s="14"/>
      <c r="DNE3202" s="14"/>
      <c r="DNF3202" s="14"/>
      <c r="DNG3202" s="14"/>
      <c r="DNH3202" s="14"/>
      <c r="DNI3202" s="14"/>
      <c r="DNJ3202" s="14"/>
      <c r="DNK3202" s="14"/>
      <c r="DNL3202" s="14"/>
      <c r="DNM3202" s="14"/>
      <c r="DNN3202" s="14"/>
      <c r="DNO3202" s="14"/>
      <c r="DNP3202" s="14"/>
      <c r="DNQ3202" s="14"/>
      <c r="DNR3202" s="14"/>
      <c r="DNS3202" s="14"/>
      <c r="DNT3202" s="14"/>
      <c r="DNU3202" s="14"/>
      <c r="DNV3202" s="14"/>
      <c r="DNW3202" s="14"/>
      <c r="DNX3202" s="14"/>
      <c r="DNY3202" s="14"/>
      <c r="DNZ3202" s="14"/>
      <c r="DOA3202" s="14"/>
      <c r="DOB3202" s="14"/>
      <c r="DOC3202" s="14"/>
      <c r="DOD3202" s="14"/>
      <c r="DOE3202" s="14"/>
      <c r="DOF3202" s="14"/>
      <c r="DOG3202" s="14"/>
      <c r="DOH3202" s="14"/>
      <c r="DOI3202" s="14"/>
      <c r="DOJ3202" s="14"/>
      <c r="DOK3202" s="14"/>
      <c r="DOL3202" s="14"/>
      <c r="DOM3202" s="14"/>
      <c r="DON3202" s="14"/>
      <c r="DOO3202" s="14"/>
      <c r="DOP3202" s="14"/>
      <c r="DOQ3202" s="14"/>
      <c r="DOR3202" s="14"/>
      <c r="DOS3202" s="14"/>
      <c r="DOT3202" s="14"/>
      <c r="DOU3202" s="14"/>
      <c r="DOV3202" s="14"/>
      <c r="DOW3202" s="14"/>
      <c r="DOX3202" s="14"/>
      <c r="DOY3202" s="14"/>
      <c r="DOZ3202" s="14"/>
      <c r="DPA3202" s="14"/>
      <c r="DPB3202" s="14"/>
      <c r="DPC3202" s="14"/>
      <c r="DPD3202" s="14"/>
      <c r="DPE3202" s="14"/>
      <c r="DPF3202" s="14"/>
      <c r="DPG3202" s="14"/>
      <c r="DPH3202" s="14"/>
      <c r="DPI3202" s="14"/>
      <c r="DPJ3202" s="14"/>
      <c r="DPK3202" s="14"/>
      <c r="DPL3202" s="14"/>
      <c r="DPM3202" s="14"/>
      <c r="DPN3202" s="14"/>
      <c r="DPO3202" s="14"/>
      <c r="DPP3202" s="14"/>
      <c r="DPQ3202" s="14"/>
      <c r="DPR3202" s="14"/>
      <c r="DPS3202" s="14"/>
      <c r="DPT3202" s="14"/>
      <c r="DPU3202" s="14"/>
      <c r="DPV3202" s="14"/>
      <c r="DPW3202" s="14"/>
      <c r="DPX3202" s="14"/>
      <c r="DPY3202" s="14"/>
      <c r="DPZ3202" s="14"/>
      <c r="DQA3202" s="14"/>
      <c r="DQB3202" s="14"/>
      <c r="DQC3202" s="14"/>
      <c r="DQD3202" s="14"/>
      <c r="DQE3202" s="14"/>
      <c r="DQF3202" s="14"/>
      <c r="DQG3202" s="14"/>
      <c r="DQH3202" s="14"/>
      <c r="DQI3202" s="14"/>
      <c r="DQJ3202" s="14"/>
      <c r="DQK3202" s="14"/>
      <c r="DQL3202" s="14"/>
      <c r="DQM3202" s="14"/>
      <c r="DQN3202" s="14"/>
      <c r="DQO3202" s="14"/>
      <c r="DQP3202" s="14"/>
      <c r="DQQ3202" s="14"/>
      <c r="DQR3202" s="14"/>
      <c r="DQS3202" s="14"/>
      <c r="DQT3202" s="14"/>
      <c r="DQU3202" s="14"/>
      <c r="DQV3202" s="14"/>
      <c r="DQW3202" s="14"/>
      <c r="DQX3202" s="14"/>
      <c r="DQY3202" s="14"/>
      <c r="DQZ3202" s="14"/>
      <c r="DRA3202" s="14"/>
      <c r="DRB3202" s="14"/>
      <c r="DRC3202" s="14"/>
      <c r="DRD3202" s="14"/>
      <c r="DRE3202" s="14"/>
      <c r="DRF3202" s="14"/>
      <c r="DRG3202" s="14"/>
      <c r="DRH3202" s="14"/>
      <c r="DRI3202" s="14"/>
      <c r="DRJ3202" s="14"/>
      <c r="DRK3202" s="14"/>
      <c r="DRL3202" s="14"/>
      <c r="DRM3202" s="14"/>
      <c r="DRN3202" s="14"/>
      <c r="DRO3202" s="14"/>
      <c r="DRP3202" s="14"/>
      <c r="DRQ3202" s="14"/>
      <c r="DRR3202" s="14"/>
      <c r="DRS3202" s="14"/>
      <c r="DRT3202" s="14"/>
      <c r="DRU3202" s="14"/>
      <c r="DRV3202" s="14"/>
      <c r="DRW3202" s="14"/>
      <c r="DRX3202" s="14"/>
      <c r="DRY3202" s="14"/>
      <c r="DRZ3202" s="14"/>
      <c r="DSA3202" s="14"/>
      <c r="DSB3202" s="14"/>
      <c r="DSC3202" s="14"/>
      <c r="DSD3202" s="14"/>
      <c r="DSE3202" s="14"/>
      <c r="DSF3202" s="14"/>
      <c r="DSG3202" s="14"/>
      <c r="DSH3202" s="14"/>
      <c r="DSI3202" s="14"/>
      <c r="DSJ3202" s="14"/>
      <c r="DSK3202" s="14"/>
      <c r="DSL3202" s="14"/>
      <c r="DSM3202" s="14"/>
      <c r="DSN3202" s="14"/>
      <c r="DSO3202" s="14"/>
      <c r="DSP3202" s="14"/>
      <c r="DSQ3202" s="14"/>
      <c r="DSR3202" s="14"/>
      <c r="DSS3202" s="14"/>
      <c r="DST3202" s="14"/>
      <c r="DSU3202" s="14"/>
      <c r="DSV3202" s="14"/>
      <c r="DSW3202" s="14"/>
      <c r="DSX3202" s="14"/>
      <c r="DSY3202" s="14"/>
      <c r="DSZ3202" s="14"/>
      <c r="DTA3202" s="14"/>
      <c r="DTB3202" s="14"/>
      <c r="DTC3202" s="14"/>
      <c r="DTD3202" s="14"/>
      <c r="DTE3202" s="14"/>
      <c r="DTF3202" s="14"/>
      <c r="DTG3202" s="14"/>
      <c r="DTH3202" s="14"/>
      <c r="DTI3202" s="14"/>
      <c r="DTJ3202" s="14"/>
      <c r="DTK3202" s="14"/>
      <c r="DTL3202" s="14"/>
      <c r="DTM3202" s="14"/>
      <c r="DTN3202" s="14"/>
      <c r="DTO3202" s="14"/>
      <c r="DTP3202" s="14"/>
      <c r="DTQ3202" s="14"/>
      <c r="DTR3202" s="14"/>
      <c r="DTS3202" s="14"/>
      <c r="DTT3202" s="14"/>
      <c r="DTU3202" s="14"/>
      <c r="DTV3202" s="14"/>
      <c r="DTW3202" s="14"/>
      <c r="DTX3202" s="14"/>
      <c r="DTY3202" s="14"/>
      <c r="DTZ3202" s="14"/>
      <c r="DUA3202" s="14"/>
      <c r="DUB3202" s="14"/>
      <c r="DUC3202" s="14"/>
      <c r="DUD3202" s="14"/>
      <c r="DUE3202" s="14"/>
      <c r="DUF3202" s="14"/>
      <c r="DUG3202" s="14"/>
      <c r="DUH3202" s="14"/>
      <c r="DUI3202" s="14"/>
      <c r="DUJ3202" s="14"/>
      <c r="DUK3202" s="14"/>
      <c r="DUL3202" s="14"/>
      <c r="DUM3202" s="14"/>
      <c r="DUN3202" s="14"/>
      <c r="DUO3202" s="14"/>
      <c r="DUP3202" s="14"/>
      <c r="DUQ3202" s="14"/>
      <c r="DUR3202" s="14"/>
      <c r="DUS3202" s="14"/>
      <c r="DUT3202" s="14"/>
      <c r="DUU3202" s="14"/>
      <c r="DUV3202" s="14"/>
      <c r="DUW3202" s="14"/>
      <c r="DUX3202" s="14"/>
      <c r="DUY3202" s="14"/>
      <c r="DUZ3202" s="14"/>
      <c r="DVA3202" s="14"/>
      <c r="DVB3202" s="14"/>
      <c r="DVC3202" s="14"/>
      <c r="DVD3202" s="14"/>
      <c r="DVE3202" s="14"/>
      <c r="DVF3202" s="14"/>
      <c r="DVG3202" s="14"/>
      <c r="DVH3202" s="14"/>
      <c r="DVI3202" s="14"/>
      <c r="DVJ3202" s="14"/>
      <c r="DVK3202" s="14"/>
      <c r="DVL3202" s="14"/>
      <c r="DVM3202" s="14"/>
      <c r="DVN3202" s="14"/>
      <c r="DVO3202" s="14"/>
      <c r="DVP3202" s="14"/>
      <c r="DVQ3202" s="14"/>
      <c r="DVR3202" s="14"/>
      <c r="DVS3202" s="14"/>
      <c r="DVT3202" s="14"/>
      <c r="DVU3202" s="14"/>
      <c r="DVV3202" s="14"/>
      <c r="DVW3202" s="14"/>
      <c r="DVX3202" s="14"/>
      <c r="DVY3202" s="14"/>
      <c r="DVZ3202" s="14"/>
      <c r="DWA3202" s="14"/>
      <c r="DWB3202" s="14"/>
      <c r="DWC3202" s="14"/>
      <c r="DWD3202" s="14"/>
      <c r="DWE3202" s="14"/>
      <c r="DWF3202" s="14"/>
      <c r="DWG3202" s="14"/>
      <c r="DWH3202" s="14"/>
      <c r="DWI3202" s="14"/>
      <c r="DWJ3202" s="14"/>
      <c r="DWK3202" s="14"/>
      <c r="DWL3202" s="14"/>
      <c r="DWM3202" s="14"/>
      <c r="DWN3202" s="14"/>
      <c r="DWO3202" s="14"/>
      <c r="DWP3202" s="14"/>
      <c r="DWQ3202" s="14"/>
      <c r="DWR3202" s="14"/>
      <c r="DWS3202" s="14"/>
      <c r="DWT3202" s="14"/>
      <c r="DWU3202" s="14"/>
      <c r="DWV3202" s="14"/>
      <c r="DWW3202" s="14"/>
      <c r="DWX3202" s="14"/>
      <c r="DWY3202" s="14"/>
      <c r="DWZ3202" s="14"/>
      <c r="DXA3202" s="14"/>
      <c r="DXB3202" s="14"/>
      <c r="DXC3202" s="14"/>
      <c r="DXD3202" s="14"/>
      <c r="DXE3202" s="14"/>
      <c r="DXF3202" s="14"/>
      <c r="DXG3202" s="14"/>
      <c r="DXH3202" s="14"/>
      <c r="DXI3202" s="14"/>
      <c r="DXJ3202" s="14"/>
      <c r="DXK3202" s="14"/>
      <c r="DXL3202" s="14"/>
      <c r="DXM3202" s="14"/>
      <c r="DXN3202" s="14"/>
      <c r="DXO3202" s="14"/>
      <c r="DXP3202" s="14"/>
      <c r="DXQ3202" s="14"/>
      <c r="DXR3202" s="14"/>
      <c r="DXS3202" s="14"/>
      <c r="DXT3202" s="14"/>
      <c r="DXU3202" s="14"/>
      <c r="DXV3202" s="14"/>
      <c r="DXW3202" s="14"/>
      <c r="DXX3202" s="14"/>
      <c r="DXY3202" s="14"/>
      <c r="DXZ3202" s="14"/>
      <c r="DYA3202" s="14"/>
      <c r="DYB3202" s="14"/>
      <c r="DYC3202" s="14"/>
      <c r="DYD3202" s="14"/>
      <c r="DYE3202" s="14"/>
      <c r="DYF3202" s="14"/>
      <c r="DYG3202" s="14"/>
      <c r="DYH3202" s="14"/>
      <c r="DYI3202" s="14"/>
      <c r="DYJ3202" s="14"/>
      <c r="DYK3202" s="14"/>
      <c r="DYL3202" s="14"/>
      <c r="DYM3202" s="14"/>
      <c r="DYN3202" s="14"/>
      <c r="DYO3202" s="14"/>
      <c r="DYP3202" s="14"/>
      <c r="DYQ3202" s="14"/>
      <c r="DYR3202" s="14"/>
      <c r="DYS3202" s="14"/>
      <c r="DYT3202" s="14"/>
      <c r="DYU3202" s="14"/>
      <c r="DYV3202" s="14"/>
      <c r="DYW3202" s="14"/>
      <c r="DYX3202" s="14"/>
      <c r="DYY3202" s="14"/>
      <c r="DYZ3202" s="14"/>
      <c r="DZA3202" s="14"/>
      <c r="DZB3202" s="14"/>
      <c r="DZC3202" s="14"/>
      <c r="DZD3202" s="14"/>
      <c r="DZE3202" s="14"/>
      <c r="DZF3202" s="14"/>
      <c r="DZG3202" s="14"/>
      <c r="DZH3202" s="14"/>
      <c r="DZI3202" s="14"/>
      <c r="DZJ3202" s="14"/>
      <c r="DZK3202" s="14"/>
      <c r="DZL3202" s="14"/>
      <c r="DZM3202" s="14"/>
      <c r="DZN3202" s="14"/>
      <c r="DZO3202" s="14"/>
      <c r="DZP3202" s="14"/>
      <c r="DZQ3202" s="14"/>
      <c r="DZR3202" s="14"/>
      <c r="DZS3202" s="14"/>
      <c r="DZT3202" s="14"/>
      <c r="DZU3202" s="14"/>
      <c r="DZV3202" s="14"/>
      <c r="DZW3202" s="14"/>
      <c r="DZX3202" s="14"/>
      <c r="DZY3202" s="14"/>
      <c r="DZZ3202" s="14"/>
      <c r="EAA3202" s="14"/>
      <c r="EAB3202" s="14"/>
      <c r="EAC3202" s="14"/>
      <c r="EAD3202" s="14"/>
      <c r="EAE3202" s="14"/>
      <c r="EAF3202" s="14"/>
      <c r="EAG3202" s="14"/>
      <c r="EAH3202" s="14"/>
      <c r="EAI3202" s="14"/>
      <c r="EAJ3202" s="14"/>
      <c r="EAK3202" s="14"/>
      <c r="EAL3202" s="14"/>
      <c r="EAM3202" s="14"/>
      <c r="EAN3202" s="14"/>
      <c r="EAO3202" s="14"/>
      <c r="EAP3202" s="14"/>
      <c r="EAQ3202" s="14"/>
      <c r="EAR3202" s="14"/>
      <c r="EAS3202" s="14"/>
      <c r="EAT3202" s="14"/>
      <c r="EAU3202" s="14"/>
      <c r="EAV3202" s="14"/>
      <c r="EAW3202" s="14"/>
      <c r="EAX3202" s="14"/>
      <c r="EAY3202" s="14"/>
      <c r="EAZ3202" s="14"/>
      <c r="EBA3202" s="14"/>
      <c r="EBB3202" s="14"/>
      <c r="EBC3202" s="14"/>
      <c r="EBD3202" s="14"/>
      <c r="EBE3202" s="14"/>
      <c r="EBF3202" s="14"/>
      <c r="EBG3202" s="14"/>
      <c r="EBH3202" s="14"/>
      <c r="EBI3202" s="14"/>
      <c r="EBJ3202" s="14"/>
      <c r="EBK3202" s="14"/>
      <c r="EBL3202" s="14"/>
      <c r="EBM3202" s="14"/>
      <c r="EBN3202" s="14"/>
      <c r="EBO3202" s="14"/>
      <c r="EBP3202" s="14"/>
      <c r="EBQ3202" s="14"/>
      <c r="EBR3202" s="14"/>
      <c r="EBS3202" s="14"/>
      <c r="EBT3202" s="14"/>
      <c r="EBU3202" s="14"/>
      <c r="EBV3202" s="14"/>
      <c r="EBW3202" s="14"/>
      <c r="EBX3202" s="14"/>
      <c r="EBY3202" s="14"/>
      <c r="EBZ3202" s="14"/>
      <c r="ECA3202" s="14"/>
      <c r="ECB3202" s="14"/>
      <c r="ECC3202" s="14"/>
      <c r="ECD3202" s="14"/>
      <c r="ECE3202" s="14"/>
      <c r="ECF3202" s="14"/>
      <c r="ECG3202" s="14"/>
      <c r="ECH3202" s="14"/>
      <c r="ECI3202" s="14"/>
      <c r="ECJ3202" s="14"/>
      <c r="ECK3202" s="14"/>
      <c r="ECL3202" s="14"/>
      <c r="ECM3202" s="14"/>
      <c r="ECN3202" s="14"/>
      <c r="ECO3202" s="14"/>
      <c r="ECP3202" s="14"/>
      <c r="ECQ3202" s="14"/>
      <c r="ECR3202" s="14"/>
      <c r="ECS3202" s="14"/>
      <c r="ECT3202" s="14"/>
      <c r="ECU3202" s="14"/>
      <c r="ECV3202" s="14"/>
      <c r="ECW3202" s="14"/>
      <c r="ECX3202" s="14"/>
      <c r="ECY3202" s="14"/>
      <c r="ECZ3202" s="14"/>
      <c r="EDA3202" s="14"/>
      <c r="EDB3202" s="14"/>
      <c r="EDC3202" s="14"/>
      <c r="EDD3202" s="14"/>
      <c r="EDE3202" s="14"/>
      <c r="EDF3202" s="14"/>
      <c r="EDG3202" s="14"/>
      <c r="EDH3202" s="14"/>
      <c r="EDI3202" s="14"/>
      <c r="EDJ3202" s="14"/>
      <c r="EDK3202" s="14"/>
      <c r="EDL3202" s="14"/>
      <c r="EDM3202" s="14"/>
      <c r="EDN3202" s="14"/>
      <c r="EDO3202" s="14"/>
      <c r="EDP3202" s="14"/>
      <c r="EDQ3202" s="14"/>
      <c r="EDR3202" s="14"/>
      <c r="EDS3202" s="14"/>
      <c r="EDT3202" s="14"/>
      <c r="EDU3202" s="14"/>
      <c r="EDV3202" s="14"/>
      <c r="EDW3202" s="14"/>
      <c r="EDX3202" s="14"/>
      <c r="EDY3202" s="14"/>
      <c r="EDZ3202" s="14"/>
      <c r="EEA3202" s="14"/>
      <c r="EEB3202" s="14"/>
      <c r="EEC3202" s="14"/>
      <c r="EED3202" s="14"/>
      <c r="EEE3202" s="14"/>
      <c r="EEF3202" s="14"/>
      <c r="EEG3202" s="14"/>
      <c r="EEH3202" s="14"/>
      <c r="EEI3202" s="14"/>
      <c r="EEJ3202" s="14"/>
      <c r="EEK3202" s="14"/>
      <c r="EEL3202" s="14"/>
      <c r="EEM3202" s="14"/>
      <c r="EEN3202" s="14"/>
      <c r="EEO3202" s="14"/>
      <c r="EEP3202" s="14"/>
      <c r="EEQ3202" s="14"/>
      <c r="EER3202" s="14"/>
      <c r="EES3202" s="14"/>
      <c r="EET3202" s="14"/>
      <c r="EEU3202" s="14"/>
      <c r="EEV3202" s="14"/>
      <c r="EEW3202" s="14"/>
      <c r="EEX3202" s="14"/>
      <c r="EEY3202" s="14"/>
      <c r="EEZ3202" s="14"/>
      <c r="EFA3202" s="14"/>
      <c r="EFB3202" s="14"/>
      <c r="EFC3202" s="14"/>
      <c r="EFD3202" s="14"/>
      <c r="EFE3202" s="14"/>
      <c r="EFF3202" s="14"/>
      <c r="EFG3202" s="14"/>
      <c r="EFH3202" s="14"/>
      <c r="EFI3202" s="14"/>
      <c r="EFJ3202" s="14"/>
      <c r="EFK3202" s="14"/>
      <c r="EFL3202" s="14"/>
      <c r="EFM3202" s="14"/>
      <c r="EFN3202" s="14"/>
      <c r="EFO3202" s="14"/>
      <c r="EFP3202" s="14"/>
      <c r="EFQ3202" s="14"/>
      <c r="EFR3202" s="14"/>
      <c r="EFS3202" s="14"/>
      <c r="EFT3202" s="14"/>
      <c r="EFU3202" s="14"/>
      <c r="EFV3202" s="14"/>
      <c r="EFW3202" s="14"/>
      <c r="EFX3202" s="14"/>
      <c r="EFY3202" s="14"/>
      <c r="EFZ3202" s="14"/>
      <c r="EGA3202" s="14"/>
      <c r="EGB3202" s="14"/>
      <c r="EGC3202" s="14"/>
      <c r="EGD3202" s="14"/>
      <c r="EGE3202" s="14"/>
      <c r="EGF3202" s="14"/>
      <c r="EGG3202" s="14"/>
      <c r="EGH3202" s="14"/>
      <c r="EGI3202" s="14"/>
      <c r="EGJ3202" s="14"/>
      <c r="EGK3202" s="14"/>
      <c r="EGL3202" s="14"/>
      <c r="EGM3202" s="14"/>
      <c r="EGN3202" s="14"/>
      <c r="EGO3202" s="14"/>
      <c r="EGP3202" s="14"/>
      <c r="EGQ3202" s="14"/>
      <c r="EGR3202" s="14"/>
      <c r="EGS3202" s="14"/>
      <c r="EGT3202" s="14"/>
      <c r="EGU3202" s="14"/>
      <c r="EGV3202" s="14"/>
      <c r="EGW3202" s="14"/>
      <c r="EGX3202" s="14"/>
      <c r="EGY3202" s="14"/>
      <c r="EGZ3202" s="14"/>
      <c r="EHA3202" s="14"/>
      <c r="EHB3202" s="14"/>
      <c r="EHC3202" s="14"/>
      <c r="EHD3202" s="14"/>
      <c r="EHE3202" s="14"/>
      <c r="EHF3202" s="14"/>
      <c r="EHG3202" s="14"/>
      <c r="EHH3202" s="14"/>
      <c r="EHI3202" s="14"/>
      <c r="EHJ3202" s="14"/>
      <c r="EHK3202" s="14"/>
      <c r="EHL3202" s="14"/>
      <c r="EHM3202" s="14"/>
      <c r="EHN3202" s="14"/>
      <c r="EHO3202" s="14"/>
      <c r="EHP3202" s="14"/>
      <c r="EHQ3202" s="14"/>
      <c r="EHR3202" s="14"/>
      <c r="EHS3202" s="14"/>
      <c r="EHT3202" s="14"/>
      <c r="EHU3202" s="14"/>
      <c r="EHV3202" s="14"/>
      <c r="EHW3202" s="14"/>
      <c r="EHX3202" s="14"/>
      <c r="EHY3202" s="14"/>
      <c r="EHZ3202" s="14"/>
      <c r="EIA3202" s="14"/>
      <c r="EIB3202" s="14"/>
      <c r="EIC3202" s="14"/>
      <c r="EID3202" s="14"/>
      <c r="EIE3202" s="14"/>
      <c r="EIF3202" s="14"/>
      <c r="EIG3202" s="14"/>
      <c r="EIH3202" s="14"/>
      <c r="EII3202" s="14"/>
      <c r="EIJ3202" s="14"/>
      <c r="EIK3202" s="14"/>
      <c r="EIL3202" s="14"/>
      <c r="EIM3202" s="14"/>
      <c r="EIN3202" s="14"/>
      <c r="EIO3202" s="14"/>
      <c r="EIP3202" s="14"/>
      <c r="EIQ3202" s="14"/>
      <c r="EIR3202" s="14"/>
      <c r="EIS3202" s="14"/>
      <c r="EIT3202" s="14"/>
      <c r="EIU3202" s="14"/>
      <c r="EIV3202" s="14"/>
      <c r="EIW3202" s="14"/>
      <c r="EIX3202" s="14"/>
      <c r="EIY3202" s="14"/>
      <c r="EIZ3202" s="14"/>
      <c r="EJA3202" s="14"/>
      <c r="EJB3202" s="14"/>
      <c r="EJC3202" s="14"/>
      <c r="EJD3202" s="14"/>
      <c r="EJE3202" s="14"/>
      <c r="EJF3202" s="14"/>
      <c r="EJG3202" s="14"/>
      <c r="EJH3202" s="14"/>
      <c r="EJI3202" s="14"/>
      <c r="EJJ3202" s="14"/>
      <c r="EJK3202" s="14"/>
      <c r="EJL3202" s="14"/>
      <c r="EJM3202" s="14"/>
      <c r="EJN3202" s="14"/>
      <c r="EJO3202" s="14"/>
      <c r="EJP3202" s="14"/>
      <c r="EJQ3202" s="14"/>
      <c r="EJR3202" s="14"/>
      <c r="EJS3202" s="14"/>
      <c r="EJT3202" s="14"/>
      <c r="EJU3202" s="14"/>
      <c r="EJV3202" s="14"/>
      <c r="EJW3202" s="14"/>
      <c r="EJX3202" s="14"/>
      <c r="EJY3202" s="14"/>
      <c r="EJZ3202" s="14"/>
      <c r="EKA3202" s="14"/>
      <c r="EKB3202" s="14"/>
      <c r="EKC3202" s="14"/>
      <c r="EKD3202" s="14"/>
      <c r="EKE3202" s="14"/>
      <c r="EKF3202" s="14"/>
      <c r="EKG3202" s="14"/>
      <c r="EKH3202" s="14"/>
      <c r="EKI3202" s="14"/>
      <c r="EKJ3202" s="14"/>
      <c r="EKK3202" s="14"/>
      <c r="EKL3202" s="14"/>
      <c r="EKM3202" s="14"/>
      <c r="EKN3202" s="14"/>
      <c r="EKO3202" s="14"/>
      <c r="EKP3202" s="14"/>
      <c r="EKQ3202" s="14"/>
      <c r="EKR3202" s="14"/>
      <c r="EKS3202" s="14"/>
      <c r="EKT3202" s="14"/>
      <c r="EKU3202" s="14"/>
      <c r="EKV3202" s="14"/>
      <c r="EKW3202" s="14"/>
      <c r="EKX3202" s="14"/>
      <c r="EKY3202" s="14"/>
      <c r="EKZ3202" s="14"/>
      <c r="ELA3202" s="14"/>
      <c r="ELB3202" s="14"/>
      <c r="ELC3202" s="14"/>
      <c r="ELD3202" s="14"/>
      <c r="ELE3202" s="14"/>
      <c r="ELF3202" s="14"/>
      <c r="ELG3202" s="14"/>
      <c r="ELH3202" s="14"/>
      <c r="ELI3202" s="14"/>
      <c r="ELJ3202" s="14"/>
      <c r="ELK3202" s="14"/>
      <c r="ELL3202" s="14"/>
      <c r="ELM3202" s="14"/>
      <c r="ELN3202" s="14"/>
      <c r="ELO3202" s="14"/>
      <c r="ELP3202" s="14"/>
      <c r="ELQ3202" s="14"/>
      <c r="ELR3202" s="14"/>
      <c r="ELS3202" s="14"/>
      <c r="ELT3202" s="14"/>
      <c r="ELU3202" s="14"/>
      <c r="ELV3202" s="14"/>
      <c r="ELW3202" s="14"/>
      <c r="ELX3202" s="14"/>
      <c r="ELY3202" s="14"/>
      <c r="ELZ3202" s="14"/>
      <c r="EMA3202" s="14"/>
      <c r="EMB3202" s="14"/>
      <c r="EMC3202" s="14"/>
      <c r="EMD3202" s="14"/>
      <c r="EME3202" s="14"/>
      <c r="EMF3202" s="14"/>
      <c r="EMG3202" s="14"/>
      <c r="EMH3202" s="14"/>
      <c r="EMI3202" s="14"/>
      <c r="EMJ3202" s="14"/>
      <c r="EMK3202" s="14"/>
      <c r="EML3202" s="14"/>
      <c r="EMM3202" s="14"/>
      <c r="EMN3202" s="14"/>
      <c r="EMO3202" s="14"/>
      <c r="EMP3202" s="14"/>
      <c r="EMQ3202" s="14"/>
      <c r="EMR3202" s="14"/>
      <c r="EMS3202" s="14"/>
      <c r="EMT3202" s="14"/>
      <c r="EMU3202" s="14"/>
      <c r="EMV3202" s="14"/>
      <c r="EMW3202" s="14"/>
      <c r="EMX3202" s="14"/>
      <c r="EMY3202" s="14"/>
      <c r="EMZ3202" s="14"/>
      <c r="ENA3202" s="14"/>
      <c r="ENB3202" s="14"/>
      <c r="ENC3202" s="14"/>
      <c r="END3202" s="14"/>
      <c r="ENE3202" s="14"/>
      <c r="ENF3202" s="14"/>
      <c r="ENG3202" s="14"/>
      <c r="ENH3202" s="14"/>
      <c r="ENI3202" s="14"/>
      <c r="ENJ3202" s="14"/>
      <c r="ENK3202" s="14"/>
      <c r="ENL3202" s="14"/>
      <c r="ENM3202" s="14"/>
      <c r="ENN3202" s="14"/>
      <c r="ENO3202" s="14"/>
      <c r="ENP3202" s="14"/>
      <c r="ENQ3202" s="14"/>
      <c r="ENR3202" s="14"/>
      <c r="ENS3202" s="14"/>
      <c r="ENT3202" s="14"/>
      <c r="ENU3202" s="14"/>
      <c r="ENV3202" s="14"/>
      <c r="ENW3202" s="14"/>
      <c r="ENX3202" s="14"/>
      <c r="ENY3202" s="14"/>
      <c r="ENZ3202" s="14"/>
      <c r="EOA3202" s="14"/>
      <c r="EOB3202" s="14"/>
      <c r="EOC3202" s="14"/>
      <c r="EOD3202" s="14"/>
      <c r="EOE3202" s="14"/>
      <c r="EOF3202" s="14"/>
      <c r="EOG3202" s="14"/>
      <c r="EOH3202" s="14"/>
      <c r="EOI3202" s="14"/>
      <c r="EOJ3202" s="14"/>
      <c r="EOK3202" s="14"/>
      <c r="EOL3202" s="14"/>
      <c r="EOM3202" s="14"/>
      <c r="EON3202" s="14"/>
      <c r="EOO3202" s="14"/>
      <c r="EOP3202" s="14"/>
      <c r="EOQ3202" s="14"/>
      <c r="EOR3202" s="14"/>
      <c r="EOS3202" s="14"/>
      <c r="EOT3202" s="14"/>
      <c r="EOU3202" s="14"/>
      <c r="EOV3202" s="14"/>
      <c r="EOW3202" s="14"/>
      <c r="EOX3202" s="14"/>
      <c r="EOY3202" s="14"/>
      <c r="EOZ3202" s="14"/>
      <c r="EPA3202" s="14"/>
      <c r="EPB3202" s="14"/>
      <c r="EPC3202" s="14"/>
      <c r="EPD3202" s="14"/>
      <c r="EPE3202" s="14"/>
      <c r="EPF3202" s="14"/>
      <c r="EPG3202" s="14"/>
      <c r="EPH3202" s="14"/>
      <c r="EPI3202" s="14"/>
      <c r="EPJ3202" s="14"/>
      <c r="EPK3202" s="14"/>
      <c r="EPL3202" s="14"/>
      <c r="EPM3202" s="14"/>
      <c r="EPN3202" s="14"/>
      <c r="EPO3202" s="14"/>
      <c r="EPP3202" s="14"/>
      <c r="EPQ3202" s="14"/>
      <c r="EPR3202" s="14"/>
      <c r="EPS3202" s="14"/>
      <c r="EPT3202" s="14"/>
      <c r="EPU3202" s="14"/>
      <c r="EPV3202" s="14"/>
      <c r="EPW3202" s="14"/>
      <c r="EPX3202" s="14"/>
      <c r="EPY3202" s="14"/>
      <c r="EPZ3202" s="14"/>
      <c r="EQA3202" s="14"/>
      <c r="EQB3202" s="14"/>
      <c r="EQC3202" s="14"/>
      <c r="EQD3202" s="14"/>
      <c r="EQE3202" s="14"/>
      <c r="EQF3202" s="14"/>
      <c r="EQG3202" s="14"/>
      <c r="EQH3202" s="14"/>
      <c r="EQI3202" s="14"/>
      <c r="EQJ3202" s="14"/>
      <c r="EQK3202" s="14"/>
      <c r="EQL3202" s="14"/>
      <c r="EQM3202" s="14"/>
      <c r="EQN3202" s="14"/>
      <c r="EQO3202" s="14"/>
      <c r="EQP3202" s="14"/>
      <c r="EQQ3202" s="14"/>
      <c r="EQR3202" s="14"/>
      <c r="EQS3202" s="14"/>
      <c r="EQT3202" s="14"/>
      <c r="EQU3202" s="14"/>
      <c r="EQV3202" s="14"/>
      <c r="EQW3202" s="14"/>
      <c r="EQX3202" s="14"/>
      <c r="EQY3202" s="14"/>
      <c r="EQZ3202" s="14"/>
      <c r="ERA3202" s="14"/>
      <c r="ERB3202" s="14"/>
      <c r="ERC3202" s="14"/>
      <c r="ERD3202" s="14"/>
      <c r="ERE3202" s="14"/>
      <c r="ERF3202" s="14"/>
      <c r="ERG3202" s="14"/>
      <c r="ERH3202" s="14"/>
      <c r="ERI3202" s="14"/>
      <c r="ERJ3202" s="14"/>
      <c r="ERK3202" s="14"/>
      <c r="ERL3202" s="14"/>
      <c r="ERM3202" s="14"/>
      <c r="ERN3202" s="14"/>
      <c r="ERO3202" s="14"/>
      <c r="ERP3202" s="14"/>
      <c r="ERQ3202" s="14"/>
      <c r="ERR3202" s="14"/>
      <c r="ERS3202" s="14"/>
      <c r="ERT3202" s="14"/>
      <c r="ERU3202" s="14"/>
      <c r="ERV3202" s="14"/>
      <c r="ERW3202" s="14"/>
      <c r="ERX3202" s="14"/>
      <c r="ERY3202" s="14"/>
      <c r="ERZ3202" s="14"/>
      <c r="ESA3202" s="14"/>
      <c r="ESB3202" s="14"/>
      <c r="ESC3202" s="14"/>
      <c r="ESD3202" s="14"/>
      <c r="ESE3202" s="14"/>
      <c r="ESF3202" s="14"/>
      <c r="ESG3202" s="14"/>
      <c r="ESH3202" s="14"/>
      <c r="ESI3202" s="14"/>
      <c r="ESJ3202" s="14"/>
      <c r="ESK3202" s="14"/>
      <c r="ESL3202" s="14"/>
      <c r="ESM3202" s="14"/>
      <c r="ESN3202" s="14"/>
      <c r="ESO3202" s="14"/>
      <c r="ESP3202" s="14"/>
      <c r="ESQ3202" s="14"/>
      <c r="ESR3202" s="14"/>
      <c r="ESS3202" s="14"/>
      <c r="EST3202" s="14"/>
      <c r="ESU3202" s="14"/>
      <c r="ESV3202" s="14"/>
      <c r="ESW3202" s="14"/>
      <c r="ESX3202" s="14"/>
      <c r="ESY3202" s="14"/>
      <c r="ESZ3202" s="14"/>
      <c r="ETA3202" s="14"/>
      <c r="ETB3202" s="14"/>
      <c r="ETC3202" s="14"/>
      <c r="ETD3202" s="14"/>
      <c r="ETE3202" s="14"/>
      <c r="ETF3202" s="14"/>
      <c r="ETG3202" s="14"/>
      <c r="ETH3202" s="14"/>
      <c r="ETI3202" s="14"/>
      <c r="ETJ3202" s="14"/>
      <c r="ETK3202" s="14"/>
      <c r="ETL3202" s="14"/>
      <c r="ETM3202" s="14"/>
      <c r="ETN3202" s="14"/>
      <c r="ETO3202" s="14"/>
      <c r="ETP3202" s="14"/>
      <c r="ETQ3202" s="14"/>
      <c r="ETR3202" s="14"/>
      <c r="ETS3202" s="14"/>
      <c r="ETT3202" s="14"/>
      <c r="ETU3202" s="14"/>
      <c r="ETV3202" s="14"/>
      <c r="ETW3202" s="14"/>
      <c r="ETX3202" s="14"/>
      <c r="ETY3202" s="14"/>
      <c r="ETZ3202" s="14"/>
      <c r="EUA3202" s="14"/>
      <c r="EUB3202" s="14"/>
      <c r="EUC3202" s="14"/>
      <c r="EUD3202" s="14"/>
      <c r="EUE3202" s="14"/>
      <c r="EUF3202" s="14"/>
      <c r="EUG3202" s="14"/>
      <c r="EUH3202" s="14"/>
      <c r="EUI3202" s="14"/>
      <c r="EUJ3202" s="14"/>
      <c r="EUK3202" s="14"/>
      <c r="EUL3202" s="14"/>
      <c r="EUM3202" s="14"/>
      <c r="EUN3202" s="14"/>
      <c r="EUO3202" s="14"/>
      <c r="EUP3202" s="14"/>
      <c r="EUQ3202" s="14"/>
      <c r="EUR3202" s="14"/>
      <c r="EUS3202" s="14"/>
      <c r="EUT3202" s="14"/>
      <c r="EUU3202" s="14"/>
      <c r="EUV3202" s="14"/>
      <c r="EUW3202" s="14"/>
      <c r="EUX3202" s="14"/>
      <c r="EUY3202" s="14"/>
      <c r="EUZ3202" s="14"/>
      <c r="EVA3202" s="14"/>
      <c r="EVB3202" s="14"/>
      <c r="EVC3202" s="14"/>
      <c r="EVD3202" s="14"/>
      <c r="EVE3202" s="14"/>
      <c r="EVF3202" s="14"/>
      <c r="EVG3202" s="14"/>
      <c r="EVH3202" s="14"/>
      <c r="EVI3202" s="14"/>
      <c r="EVJ3202" s="14"/>
      <c r="EVK3202" s="14"/>
      <c r="EVL3202" s="14"/>
      <c r="EVM3202" s="14"/>
      <c r="EVN3202" s="14"/>
      <c r="EVO3202" s="14"/>
      <c r="EVP3202" s="14"/>
      <c r="EVQ3202" s="14"/>
      <c r="EVR3202" s="14"/>
      <c r="EVS3202" s="14"/>
      <c r="EVT3202" s="14"/>
      <c r="EVU3202" s="14"/>
      <c r="EVV3202" s="14"/>
      <c r="EVW3202" s="14"/>
      <c r="EVX3202" s="14"/>
      <c r="EVY3202" s="14"/>
      <c r="EVZ3202" s="14"/>
      <c r="EWA3202" s="14"/>
      <c r="EWB3202" s="14"/>
      <c r="EWC3202" s="14"/>
      <c r="EWD3202" s="14"/>
      <c r="EWE3202" s="14"/>
      <c r="EWF3202" s="14"/>
      <c r="EWG3202" s="14"/>
      <c r="EWH3202" s="14"/>
      <c r="EWI3202" s="14"/>
      <c r="EWJ3202" s="14"/>
      <c r="EWK3202" s="14"/>
      <c r="EWL3202" s="14"/>
      <c r="EWM3202" s="14"/>
      <c r="EWN3202" s="14"/>
      <c r="EWO3202" s="14"/>
      <c r="EWP3202" s="14"/>
      <c r="EWQ3202" s="14"/>
      <c r="EWR3202" s="14"/>
      <c r="EWS3202" s="14"/>
      <c r="EWT3202" s="14"/>
      <c r="EWU3202" s="14"/>
      <c r="EWV3202" s="14"/>
      <c r="EWW3202" s="14"/>
      <c r="EWX3202" s="14"/>
      <c r="EWY3202" s="14"/>
      <c r="EWZ3202" s="14"/>
      <c r="EXA3202" s="14"/>
      <c r="EXB3202" s="14"/>
      <c r="EXC3202" s="14"/>
      <c r="EXD3202" s="14"/>
      <c r="EXE3202" s="14"/>
      <c r="EXF3202" s="14"/>
      <c r="EXG3202" s="14"/>
      <c r="EXH3202" s="14"/>
      <c r="EXI3202" s="14"/>
      <c r="EXJ3202" s="14"/>
      <c r="EXK3202" s="14"/>
      <c r="EXL3202" s="14"/>
      <c r="EXM3202" s="14"/>
      <c r="EXN3202" s="14"/>
      <c r="EXO3202" s="14"/>
      <c r="EXP3202" s="14"/>
      <c r="EXQ3202" s="14"/>
      <c r="EXR3202" s="14"/>
      <c r="EXS3202" s="14"/>
      <c r="EXT3202" s="14"/>
      <c r="EXU3202" s="14"/>
      <c r="EXV3202" s="14"/>
      <c r="EXW3202" s="14"/>
      <c r="EXX3202" s="14"/>
      <c r="EXY3202" s="14"/>
      <c r="EXZ3202" s="14"/>
      <c r="EYA3202" s="14"/>
      <c r="EYB3202" s="14"/>
      <c r="EYC3202" s="14"/>
      <c r="EYD3202" s="14"/>
      <c r="EYE3202" s="14"/>
      <c r="EYF3202" s="14"/>
      <c r="EYG3202" s="14"/>
      <c r="EYH3202" s="14"/>
      <c r="EYI3202" s="14"/>
      <c r="EYJ3202" s="14"/>
      <c r="EYK3202" s="14"/>
      <c r="EYL3202" s="14"/>
      <c r="EYM3202" s="14"/>
      <c r="EYN3202" s="14"/>
      <c r="EYO3202" s="14"/>
      <c r="EYP3202" s="14"/>
      <c r="EYQ3202" s="14"/>
      <c r="EYR3202" s="14"/>
      <c r="EYS3202" s="14"/>
      <c r="EYT3202" s="14"/>
      <c r="EYU3202" s="14"/>
      <c r="EYV3202" s="14"/>
      <c r="EYW3202" s="14"/>
      <c r="EYX3202" s="14"/>
      <c r="EYY3202" s="14"/>
      <c r="EYZ3202" s="14"/>
      <c r="EZA3202" s="14"/>
      <c r="EZB3202" s="14"/>
      <c r="EZC3202" s="14"/>
      <c r="EZD3202" s="14"/>
      <c r="EZE3202" s="14"/>
      <c r="EZF3202" s="14"/>
      <c r="EZG3202" s="14"/>
      <c r="EZH3202" s="14"/>
      <c r="EZI3202" s="14"/>
      <c r="EZJ3202" s="14"/>
      <c r="EZK3202" s="14"/>
      <c r="EZL3202" s="14"/>
      <c r="EZM3202" s="14"/>
      <c r="EZN3202" s="14"/>
      <c r="EZO3202" s="14"/>
      <c r="EZP3202" s="14"/>
      <c r="EZQ3202" s="14"/>
      <c r="EZR3202" s="14"/>
      <c r="EZS3202" s="14"/>
      <c r="EZT3202" s="14"/>
      <c r="EZU3202" s="14"/>
      <c r="EZV3202" s="14"/>
      <c r="EZW3202" s="14"/>
      <c r="EZX3202" s="14"/>
      <c r="EZY3202" s="14"/>
      <c r="EZZ3202" s="14"/>
      <c r="FAA3202" s="14"/>
      <c r="FAB3202" s="14"/>
      <c r="FAC3202" s="14"/>
      <c r="FAD3202" s="14"/>
      <c r="FAE3202" s="14"/>
      <c r="FAF3202" s="14"/>
      <c r="FAG3202" s="14"/>
      <c r="FAH3202" s="14"/>
      <c r="FAI3202" s="14"/>
      <c r="FAJ3202" s="14"/>
      <c r="FAK3202" s="14"/>
      <c r="FAL3202" s="14"/>
      <c r="FAM3202" s="14"/>
      <c r="FAN3202" s="14"/>
      <c r="FAO3202" s="14"/>
      <c r="FAP3202" s="14"/>
      <c r="FAQ3202" s="14"/>
      <c r="FAR3202" s="14"/>
      <c r="FAS3202" s="14"/>
      <c r="FAT3202" s="14"/>
      <c r="FAU3202" s="14"/>
      <c r="FAV3202" s="14"/>
      <c r="FAW3202" s="14"/>
      <c r="FAX3202" s="14"/>
      <c r="FAY3202" s="14"/>
      <c r="FAZ3202" s="14"/>
      <c r="FBA3202" s="14"/>
      <c r="FBB3202" s="14"/>
      <c r="FBC3202" s="14"/>
      <c r="FBD3202" s="14"/>
      <c r="FBE3202" s="14"/>
      <c r="FBF3202" s="14"/>
      <c r="FBG3202" s="14"/>
      <c r="FBH3202" s="14"/>
      <c r="FBI3202" s="14"/>
      <c r="FBJ3202" s="14"/>
      <c r="FBK3202" s="14"/>
      <c r="FBL3202" s="14"/>
      <c r="FBM3202" s="14"/>
      <c r="FBN3202" s="14"/>
      <c r="FBO3202" s="14"/>
      <c r="FBP3202" s="14"/>
      <c r="FBQ3202" s="14"/>
      <c r="FBR3202" s="14"/>
      <c r="FBS3202" s="14"/>
      <c r="FBT3202" s="14"/>
      <c r="FBU3202" s="14"/>
      <c r="FBV3202" s="14"/>
      <c r="FBW3202" s="14"/>
      <c r="FBX3202" s="14"/>
      <c r="FBY3202" s="14"/>
      <c r="FBZ3202" s="14"/>
      <c r="FCA3202" s="14"/>
      <c r="FCB3202" s="14"/>
      <c r="FCC3202" s="14"/>
      <c r="FCD3202" s="14"/>
      <c r="FCE3202" s="14"/>
      <c r="FCF3202" s="14"/>
      <c r="FCG3202" s="14"/>
      <c r="FCH3202" s="14"/>
      <c r="FCI3202" s="14"/>
      <c r="FCJ3202" s="14"/>
      <c r="FCK3202" s="14"/>
      <c r="FCL3202" s="14"/>
      <c r="FCM3202" s="14"/>
      <c r="FCN3202" s="14"/>
      <c r="FCO3202" s="14"/>
      <c r="FCP3202" s="14"/>
      <c r="FCQ3202" s="14"/>
      <c r="FCR3202" s="14"/>
      <c r="FCS3202" s="14"/>
      <c r="FCT3202" s="14"/>
      <c r="FCU3202" s="14"/>
      <c r="FCV3202" s="14"/>
      <c r="FCW3202" s="14"/>
      <c r="FCX3202" s="14"/>
      <c r="FCY3202" s="14"/>
      <c r="FCZ3202" s="14"/>
      <c r="FDA3202" s="14"/>
      <c r="FDB3202" s="14"/>
      <c r="FDC3202" s="14"/>
      <c r="FDD3202" s="14"/>
      <c r="FDE3202" s="14"/>
      <c r="FDF3202" s="14"/>
      <c r="FDG3202" s="14"/>
      <c r="FDH3202" s="14"/>
      <c r="FDI3202" s="14"/>
      <c r="FDJ3202" s="14"/>
      <c r="FDK3202" s="14"/>
      <c r="FDL3202" s="14"/>
      <c r="FDM3202" s="14"/>
      <c r="FDN3202" s="14"/>
      <c r="FDO3202" s="14"/>
      <c r="FDP3202" s="14"/>
      <c r="FDQ3202" s="14"/>
      <c r="FDR3202" s="14"/>
      <c r="FDS3202" s="14"/>
      <c r="FDT3202" s="14"/>
      <c r="FDU3202" s="14"/>
      <c r="FDV3202" s="14"/>
      <c r="FDW3202" s="14"/>
      <c r="FDX3202" s="14"/>
      <c r="FDY3202" s="14"/>
      <c r="FDZ3202" s="14"/>
      <c r="FEA3202" s="14"/>
      <c r="FEB3202" s="14"/>
      <c r="FEC3202" s="14"/>
      <c r="FED3202" s="14"/>
      <c r="FEE3202" s="14"/>
      <c r="FEF3202" s="14"/>
      <c r="FEG3202" s="14"/>
      <c r="FEH3202" s="14"/>
      <c r="FEI3202" s="14"/>
      <c r="FEJ3202" s="14"/>
      <c r="FEK3202" s="14"/>
      <c r="FEL3202" s="14"/>
      <c r="FEM3202" s="14"/>
      <c r="FEN3202" s="14"/>
      <c r="FEO3202" s="14"/>
      <c r="FEP3202" s="14"/>
      <c r="FEQ3202" s="14"/>
      <c r="FER3202" s="14"/>
      <c r="FES3202" s="14"/>
      <c r="FET3202" s="14"/>
      <c r="FEU3202" s="14"/>
      <c r="FEV3202" s="14"/>
      <c r="FEW3202" s="14"/>
      <c r="FEX3202" s="14"/>
      <c r="FEY3202" s="14"/>
      <c r="FEZ3202" s="14"/>
      <c r="FFA3202" s="14"/>
      <c r="FFB3202" s="14"/>
      <c r="FFC3202" s="14"/>
      <c r="FFD3202" s="14"/>
      <c r="FFE3202" s="14"/>
      <c r="FFF3202" s="14"/>
      <c r="FFG3202" s="14"/>
      <c r="FFH3202" s="14"/>
      <c r="FFI3202" s="14"/>
      <c r="FFJ3202" s="14"/>
      <c r="FFK3202" s="14"/>
      <c r="FFL3202" s="14"/>
      <c r="FFM3202" s="14"/>
      <c r="FFN3202" s="14"/>
      <c r="FFO3202" s="14"/>
      <c r="FFP3202" s="14"/>
      <c r="FFQ3202" s="14"/>
      <c r="FFR3202" s="14"/>
      <c r="FFS3202" s="14"/>
      <c r="FFT3202" s="14"/>
      <c r="FFU3202" s="14"/>
      <c r="FFV3202" s="14"/>
      <c r="FFW3202" s="14"/>
      <c r="FFX3202" s="14"/>
      <c r="FFY3202" s="14"/>
      <c r="FFZ3202" s="14"/>
      <c r="FGA3202" s="14"/>
      <c r="FGB3202" s="14"/>
      <c r="FGC3202" s="14"/>
      <c r="FGD3202" s="14"/>
      <c r="FGE3202" s="14"/>
      <c r="FGF3202" s="14"/>
      <c r="FGG3202" s="14"/>
      <c r="FGH3202" s="14"/>
      <c r="FGI3202" s="14"/>
      <c r="FGJ3202" s="14"/>
      <c r="FGK3202" s="14"/>
      <c r="FGL3202" s="14"/>
      <c r="FGM3202" s="14"/>
      <c r="FGN3202" s="14"/>
      <c r="FGO3202" s="14"/>
      <c r="FGP3202" s="14"/>
      <c r="FGQ3202" s="14"/>
      <c r="FGR3202" s="14"/>
      <c r="FGS3202" s="14"/>
      <c r="FGT3202" s="14"/>
      <c r="FGU3202" s="14"/>
      <c r="FGV3202" s="14"/>
      <c r="FGW3202" s="14"/>
      <c r="FGX3202" s="14"/>
      <c r="FGY3202" s="14"/>
      <c r="FGZ3202" s="14"/>
      <c r="FHA3202" s="14"/>
      <c r="FHB3202" s="14"/>
      <c r="FHC3202" s="14"/>
      <c r="FHD3202" s="14"/>
      <c r="FHE3202" s="14"/>
      <c r="FHF3202" s="14"/>
      <c r="FHG3202" s="14"/>
      <c r="FHH3202" s="14"/>
      <c r="FHI3202" s="14"/>
      <c r="FHJ3202" s="14"/>
      <c r="FHK3202" s="14"/>
      <c r="FHL3202" s="14"/>
      <c r="FHM3202" s="14"/>
      <c r="FHN3202" s="14"/>
      <c r="FHO3202" s="14"/>
      <c r="FHP3202" s="14"/>
      <c r="FHQ3202" s="14"/>
      <c r="FHR3202" s="14"/>
      <c r="FHS3202" s="14"/>
      <c r="FHT3202" s="14"/>
      <c r="FHU3202" s="14"/>
      <c r="FHV3202" s="14"/>
      <c r="FHW3202" s="14"/>
      <c r="FHX3202" s="14"/>
      <c r="FHY3202" s="14"/>
      <c r="FHZ3202" s="14"/>
      <c r="FIA3202" s="14"/>
      <c r="FIB3202" s="14"/>
      <c r="FIC3202" s="14"/>
      <c r="FID3202" s="14"/>
      <c r="FIE3202" s="14"/>
      <c r="FIF3202" s="14"/>
      <c r="FIG3202" s="14"/>
      <c r="FIH3202" s="14"/>
      <c r="FII3202" s="14"/>
      <c r="FIJ3202" s="14"/>
      <c r="FIK3202" s="14"/>
      <c r="FIL3202" s="14"/>
      <c r="FIM3202" s="14"/>
      <c r="FIN3202" s="14"/>
      <c r="FIO3202" s="14"/>
      <c r="FIP3202" s="14"/>
      <c r="FIQ3202" s="14"/>
      <c r="FIR3202" s="14"/>
      <c r="FIS3202" s="14"/>
      <c r="FIT3202" s="14"/>
      <c r="FIU3202" s="14"/>
      <c r="FIV3202" s="14"/>
      <c r="FIW3202" s="14"/>
      <c r="FIX3202" s="14"/>
      <c r="FIY3202" s="14"/>
      <c r="FIZ3202" s="14"/>
      <c r="FJA3202" s="14"/>
      <c r="FJB3202" s="14"/>
      <c r="FJC3202" s="14"/>
      <c r="FJD3202" s="14"/>
      <c r="FJE3202" s="14"/>
      <c r="FJF3202" s="14"/>
      <c r="FJG3202" s="14"/>
      <c r="FJH3202" s="14"/>
      <c r="FJI3202" s="14"/>
      <c r="FJJ3202" s="14"/>
      <c r="FJK3202" s="14"/>
      <c r="FJL3202" s="14"/>
      <c r="FJM3202" s="14"/>
      <c r="FJN3202" s="14"/>
      <c r="FJO3202" s="14"/>
      <c r="FJP3202" s="14"/>
      <c r="FJQ3202" s="14"/>
      <c r="FJR3202" s="14"/>
      <c r="FJS3202" s="14"/>
      <c r="FJT3202" s="14"/>
      <c r="FJU3202" s="14"/>
      <c r="FJV3202" s="14"/>
      <c r="FJW3202" s="14"/>
      <c r="FJX3202" s="14"/>
      <c r="FJY3202" s="14"/>
      <c r="FJZ3202" s="14"/>
      <c r="FKA3202" s="14"/>
      <c r="FKB3202" s="14"/>
      <c r="FKC3202" s="14"/>
      <c r="FKD3202" s="14"/>
      <c r="FKE3202" s="14"/>
      <c r="FKF3202" s="14"/>
      <c r="FKG3202" s="14"/>
      <c r="FKH3202" s="14"/>
      <c r="FKI3202" s="14"/>
      <c r="FKJ3202" s="14"/>
      <c r="FKK3202" s="14"/>
      <c r="FKL3202" s="14"/>
      <c r="FKM3202" s="14"/>
      <c r="FKN3202" s="14"/>
      <c r="FKO3202" s="14"/>
      <c r="FKP3202" s="14"/>
      <c r="FKQ3202" s="14"/>
      <c r="FKR3202" s="14"/>
      <c r="FKS3202" s="14"/>
      <c r="FKT3202" s="14"/>
      <c r="FKU3202" s="14"/>
      <c r="FKV3202" s="14"/>
      <c r="FKW3202" s="14"/>
      <c r="FKX3202" s="14"/>
      <c r="FKY3202" s="14"/>
      <c r="FKZ3202" s="14"/>
      <c r="FLA3202" s="14"/>
      <c r="FLB3202" s="14"/>
      <c r="FLC3202" s="14"/>
      <c r="FLD3202" s="14"/>
      <c r="FLE3202" s="14"/>
      <c r="FLF3202" s="14"/>
      <c r="FLG3202" s="14"/>
      <c r="FLH3202" s="14"/>
      <c r="FLI3202" s="14"/>
      <c r="FLJ3202" s="14"/>
      <c r="FLK3202" s="14"/>
      <c r="FLL3202" s="14"/>
      <c r="FLM3202" s="14"/>
      <c r="FLN3202" s="14"/>
      <c r="FLO3202" s="14"/>
      <c r="FLP3202" s="14"/>
      <c r="FLQ3202" s="14"/>
      <c r="FLR3202" s="14"/>
      <c r="FLS3202" s="14"/>
      <c r="FLT3202" s="14"/>
      <c r="FLU3202" s="14"/>
      <c r="FLV3202" s="14"/>
      <c r="FLW3202" s="14"/>
      <c r="FLX3202" s="14"/>
      <c r="FLY3202" s="14"/>
      <c r="FLZ3202" s="14"/>
      <c r="FMA3202" s="14"/>
      <c r="FMB3202" s="14"/>
      <c r="FMC3202" s="14"/>
      <c r="FMD3202" s="14"/>
      <c r="FME3202" s="14"/>
      <c r="FMF3202" s="14"/>
      <c r="FMG3202" s="14"/>
      <c r="FMH3202" s="14"/>
      <c r="FMI3202" s="14"/>
      <c r="FMJ3202" s="14"/>
      <c r="FMK3202" s="14"/>
      <c r="FML3202" s="14"/>
      <c r="FMM3202" s="14"/>
      <c r="FMN3202" s="14"/>
      <c r="FMO3202" s="14"/>
      <c r="FMP3202" s="14"/>
      <c r="FMQ3202" s="14"/>
      <c r="FMR3202" s="14"/>
      <c r="FMS3202" s="14"/>
      <c r="FMT3202" s="14"/>
      <c r="FMU3202" s="14"/>
      <c r="FMV3202" s="14"/>
      <c r="FMW3202" s="14"/>
      <c r="FMX3202" s="14"/>
      <c r="FMY3202" s="14"/>
      <c r="FMZ3202" s="14"/>
      <c r="FNA3202" s="14"/>
      <c r="FNB3202" s="14"/>
      <c r="FNC3202" s="14"/>
      <c r="FND3202" s="14"/>
      <c r="FNE3202" s="14"/>
      <c r="FNF3202" s="14"/>
      <c r="FNG3202" s="14"/>
      <c r="FNH3202" s="14"/>
      <c r="FNI3202" s="14"/>
      <c r="FNJ3202" s="14"/>
      <c r="FNK3202" s="14"/>
      <c r="FNL3202" s="14"/>
      <c r="FNM3202" s="14"/>
      <c r="FNN3202" s="14"/>
      <c r="FNO3202" s="14"/>
      <c r="FNP3202" s="14"/>
      <c r="FNQ3202" s="14"/>
      <c r="FNR3202" s="14"/>
      <c r="FNS3202" s="14"/>
      <c r="FNT3202" s="14"/>
      <c r="FNU3202" s="14"/>
      <c r="FNV3202" s="14"/>
      <c r="FNW3202" s="14"/>
      <c r="FNX3202" s="14"/>
      <c r="FNY3202" s="14"/>
      <c r="FNZ3202" s="14"/>
      <c r="FOA3202" s="14"/>
      <c r="FOB3202" s="14"/>
      <c r="FOC3202" s="14"/>
      <c r="FOD3202" s="14"/>
      <c r="FOE3202" s="14"/>
      <c r="FOF3202" s="14"/>
      <c r="FOG3202" s="14"/>
      <c r="FOH3202" s="14"/>
      <c r="FOI3202" s="14"/>
      <c r="FOJ3202" s="14"/>
      <c r="FOK3202" s="14"/>
      <c r="FOL3202" s="14"/>
      <c r="FOM3202" s="14"/>
      <c r="FON3202" s="14"/>
      <c r="FOO3202" s="14"/>
      <c r="FOP3202" s="14"/>
      <c r="FOQ3202" s="14"/>
      <c r="FOR3202" s="14"/>
      <c r="FOS3202" s="14"/>
      <c r="FOT3202" s="14"/>
      <c r="FOU3202" s="14"/>
      <c r="FOV3202" s="14"/>
      <c r="FOW3202" s="14"/>
      <c r="FOX3202" s="14"/>
      <c r="FOY3202" s="14"/>
      <c r="FOZ3202" s="14"/>
      <c r="FPA3202" s="14"/>
      <c r="FPB3202" s="14"/>
      <c r="FPC3202" s="14"/>
      <c r="FPD3202" s="14"/>
      <c r="FPE3202" s="14"/>
      <c r="FPF3202" s="14"/>
      <c r="FPG3202" s="14"/>
      <c r="FPH3202" s="14"/>
      <c r="FPI3202" s="14"/>
      <c r="FPJ3202" s="14"/>
      <c r="FPK3202" s="14"/>
      <c r="FPL3202" s="14"/>
      <c r="FPM3202" s="14"/>
      <c r="FPN3202" s="14"/>
      <c r="FPO3202" s="14"/>
      <c r="FPP3202" s="14"/>
      <c r="FPQ3202" s="14"/>
      <c r="FPR3202" s="14"/>
      <c r="FPS3202" s="14"/>
      <c r="FPT3202" s="14"/>
      <c r="FPU3202" s="14"/>
      <c r="FPV3202" s="14"/>
      <c r="FPW3202" s="14"/>
      <c r="FPX3202" s="14"/>
      <c r="FPY3202" s="14"/>
      <c r="FPZ3202" s="14"/>
      <c r="FQA3202" s="14"/>
      <c r="FQB3202" s="14"/>
      <c r="FQC3202" s="14"/>
      <c r="FQD3202" s="14"/>
      <c r="FQE3202" s="14"/>
      <c r="FQF3202" s="14"/>
      <c r="FQG3202" s="14"/>
      <c r="FQH3202" s="14"/>
      <c r="FQI3202" s="14"/>
      <c r="FQJ3202" s="14"/>
      <c r="FQK3202" s="14"/>
      <c r="FQL3202" s="14"/>
      <c r="FQM3202" s="14"/>
      <c r="FQN3202" s="14"/>
      <c r="FQO3202" s="14"/>
      <c r="FQP3202" s="14"/>
      <c r="FQQ3202" s="14"/>
      <c r="FQR3202" s="14"/>
      <c r="FQS3202" s="14"/>
      <c r="FQT3202" s="14"/>
      <c r="FQU3202" s="14"/>
      <c r="FQV3202" s="14"/>
      <c r="FQW3202" s="14"/>
      <c r="FQX3202" s="14"/>
      <c r="FQY3202" s="14"/>
      <c r="FQZ3202" s="14"/>
      <c r="FRA3202" s="14"/>
      <c r="FRB3202" s="14"/>
      <c r="FRC3202" s="14"/>
      <c r="FRD3202" s="14"/>
      <c r="FRE3202" s="14"/>
      <c r="FRF3202" s="14"/>
      <c r="FRG3202" s="14"/>
      <c r="FRH3202" s="14"/>
      <c r="FRI3202" s="14"/>
      <c r="FRJ3202" s="14"/>
      <c r="FRK3202" s="14"/>
      <c r="FRL3202" s="14"/>
      <c r="FRM3202" s="14"/>
      <c r="FRN3202" s="14"/>
      <c r="FRO3202" s="14"/>
      <c r="FRP3202" s="14"/>
      <c r="FRQ3202" s="14"/>
      <c r="FRR3202" s="14"/>
      <c r="FRS3202" s="14"/>
      <c r="FRT3202" s="14"/>
      <c r="FRU3202" s="14"/>
      <c r="FRV3202" s="14"/>
      <c r="FRW3202" s="14"/>
      <c r="FRX3202" s="14"/>
      <c r="FRY3202" s="14"/>
      <c r="FRZ3202" s="14"/>
      <c r="FSA3202" s="14"/>
      <c r="FSB3202" s="14"/>
      <c r="FSC3202" s="14"/>
      <c r="FSD3202" s="14"/>
      <c r="FSE3202" s="14"/>
      <c r="FSF3202" s="14"/>
      <c r="FSG3202" s="14"/>
      <c r="FSH3202" s="14"/>
      <c r="FSI3202" s="14"/>
      <c r="FSJ3202" s="14"/>
      <c r="FSK3202" s="14"/>
      <c r="FSL3202" s="14"/>
      <c r="FSM3202" s="14"/>
      <c r="FSN3202" s="14"/>
      <c r="FSO3202" s="14"/>
      <c r="FSP3202" s="14"/>
      <c r="FSQ3202" s="14"/>
      <c r="FSR3202" s="14"/>
      <c r="FSS3202" s="14"/>
      <c r="FST3202" s="14"/>
      <c r="FSU3202" s="14"/>
      <c r="FSV3202" s="14"/>
      <c r="FSW3202" s="14"/>
      <c r="FSX3202" s="14"/>
      <c r="FSY3202" s="14"/>
      <c r="FSZ3202" s="14"/>
      <c r="FTA3202" s="14"/>
      <c r="FTB3202" s="14"/>
      <c r="FTC3202" s="14"/>
      <c r="FTD3202" s="14"/>
      <c r="FTE3202" s="14"/>
      <c r="FTF3202" s="14"/>
      <c r="FTG3202" s="14"/>
      <c r="FTH3202" s="14"/>
      <c r="FTI3202" s="14"/>
      <c r="FTJ3202" s="14"/>
      <c r="FTK3202" s="14"/>
      <c r="FTL3202" s="14"/>
      <c r="FTM3202" s="14"/>
      <c r="FTN3202" s="14"/>
      <c r="FTO3202" s="14"/>
      <c r="FTP3202" s="14"/>
      <c r="FTQ3202" s="14"/>
      <c r="FTR3202" s="14"/>
      <c r="FTS3202" s="14"/>
      <c r="FTT3202" s="14"/>
      <c r="FTU3202" s="14"/>
      <c r="FTV3202" s="14"/>
      <c r="FTW3202" s="14"/>
      <c r="FTX3202" s="14"/>
      <c r="FTY3202" s="14"/>
      <c r="FTZ3202" s="14"/>
      <c r="FUA3202" s="14"/>
      <c r="FUB3202" s="14"/>
      <c r="FUC3202" s="14"/>
      <c r="FUD3202" s="14"/>
      <c r="FUE3202" s="14"/>
      <c r="FUF3202" s="14"/>
      <c r="FUG3202" s="14"/>
      <c r="FUH3202" s="14"/>
      <c r="FUI3202" s="14"/>
      <c r="FUJ3202" s="14"/>
      <c r="FUK3202" s="14"/>
      <c r="FUL3202" s="14"/>
      <c r="FUM3202" s="14"/>
      <c r="FUN3202" s="14"/>
      <c r="FUO3202" s="14"/>
      <c r="FUP3202" s="14"/>
      <c r="FUQ3202" s="14"/>
      <c r="FUR3202" s="14"/>
      <c r="FUS3202" s="14"/>
      <c r="FUT3202" s="14"/>
      <c r="FUU3202" s="14"/>
      <c r="FUV3202" s="14"/>
      <c r="FUW3202" s="14"/>
      <c r="FUX3202" s="14"/>
      <c r="FUY3202" s="14"/>
      <c r="FUZ3202" s="14"/>
      <c r="FVA3202" s="14"/>
      <c r="FVB3202" s="14"/>
      <c r="FVC3202" s="14"/>
      <c r="FVD3202" s="14"/>
      <c r="FVE3202" s="14"/>
      <c r="FVF3202" s="14"/>
      <c r="FVG3202" s="14"/>
      <c r="FVH3202" s="14"/>
      <c r="FVI3202" s="14"/>
      <c r="FVJ3202" s="14"/>
      <c r="FVK3202" s="14"/>
      <c r="FVL3202" s="14"/>
      <c r="FVM3202" s="14"/>
      <c r="FVN3202" s="14"/>
      <c r="FVO3202" s="14"/>
      <c r="FVP3202" s="14"/>
      <c r="FVQ3202" s="14"/>
      <c r="FVR3202" s="14"/>
      <c r="FVS3202" s="14"/>
      <c r="FVT3202" s="14"/>
      <c r="FVU3202" s="14"/>
      <c r="FVV3202" s="14"/>
      <c r="FVW3202" s="14"/>
      <c r="FVX3202" s="14"/>
      <c r="FVY3202" s="14"/>
      <c r="FVZ3202" s="14"/>
      <c r="FWA3202" s="14"/>
      <c r="FWB3202" s="14"/>
      <c r="FWC3202" s="14"/>
      <c r="FWD3202" s="14"/>
      <c r="FWE3202" s="14"/>
      <c r="FWF3202" s="14"/>
      <c r="FWG3202" s="14"/>
      <c r="FWH3202" s="14"/>
      <c r="FWI3202" s="14"/>
      <c r="FWJ3202" s="14"/>
      <c r="FWK3202" s="14"/>
      <c r="FWL3202" s="14"/>
      <c r="FWM3202" s="14"/>
      <c r="FWN3202" s="14"/>
      <c r="FWO3202" s="14"/>
      <c r="FWP3202" s="14"/>
      <c r="FWQ3202" s="14"/>
      <c r="FWR3202" s="14"/>
      <c r="FWS3202" s="14"/>
      <c r="FWT3202" s="14"/>
      <c r="FWU3202" s="14"/>
      <c r="FWV3202" s="14"/>
      <c r="FWW3202" s="14"/>
      <c r="FWX3202" s="14"/>
      <c r="FWY3202" s="14"/>
      <c r="FWZ3202" s="14"/>
      <c r="FXA3202" s="14"/>
      <c r="FXB3202" s="14"/>
      <c r="FXC3202" s="14"/>
      <c r="FXD3202" s="14"/>
      <c r="FXE3202" s="14"/>
      <c r="FXF3202" s="14"/>
      <c r="FXG3202" s="14"/>
      <c r="FXH3202" s="14"/>
      <c r="FXI3202" s="14"/>
      <c r="FXJ3202" s="14"/>
      <c r="FXK3202" s="14"/>
      <c r="FXL3202" s="14"/>
      <c r="FXM3202" s="14"/>
      <c r="FXN3202" s="14"/>
      <c r="FXO3202" s="14"/>
      <c r="FXP3202" s="14"/>
      <c r="FXQ3202" s="14"/>
      <c r="FXR3202" s="14"/>
      <c r="FXS3202" s="14"/>
      <c r="FXT3202" s="14"/>
      <c r="FXU3202" s="14"/>
      <c r="FXV3202" s="14"/>
      <c r="FXW3202" s="14"/>
      <c r="FXX3202" s="14"/>
      <c r="FXY3202" s="14"/>
      <c r="FXZ3202" s="14"/>
      <c r="FYA3202" s="14"/>
      <c r="FYB3202" s="14"/>
      <c r="FYC3202" s="14"/>
      <c r="FYD3202" s="14"/>
      <c r="FYE3202" s="14"/>
      <c r="FYF3202" s="14"/>
      <c r="FYG3202" s="14"/>
      <c r="FYH3202" s="14"/>
      <c r="FYI3202" s="14"/>
      <c r="FYJ3202" s="14"/>
      <c r="FYK3202" s="14"/>
      <c r="FYL3202" s="14"/>
      <c r="FYM3202" s="14"/>
      <c r="FYN3202" s="14"/>
      <c r="FYO3202" s="14"/>
      <c r="FYP3202" s="14"/>
      <c r="FYQ3202" s="14"/>
      <c r="FYR3202" s="14"/>
      <c r="FYS3202" s="14"/>
      <c r="FYT3202" s="14"/>
      <c r="FYU3202" s="14"/>
      <c r="FYV3202" s="14"/>
      <c r="FYW3202" s="14"/>
      <c r="FYX3202" s="14"/>
      <c r="FYY3202" s="14"/>
      <c r="FYZ3202" s="14"/>
      <c r="FZA3202" s="14"/>
      <c r="FZB3202" s="14"/>
      <c r="FZC3202" s="14"/>
      <c r="FZD3202" s="14"/>
      <c r="FZE3202" s="14"/>
      <c r="FZF3202" s="14"/>
      <c r="FZG3202" s="14"/>
      <c r="FZH3202" s="14"/>
      <c r="FZI3202" s="14"/>
      <c r="FZJ3202" s="14"/>
      <c r="FZK3202" s="14"/>
      <c r="FZL3202" s="14"/>
      <c r="FZM3202" s="14"/>
      <c r="FZN3202" s="14"/>
      <c r="FZO3202" s="14"/>
      <c r="FZP3202" s="14"/>
      <c r="FZQ3202" s="14"/>
      <c r="FZR3202" s="14"/>
      <c r="FZS3202" s="14"/>
      <c r="FZT3202" s="14"/>
      <c r="FZU3202" s="14"/>
      <c r="FZV3202" s="14"/>
      <c r="FZW3202" s="14"/>
      <c r="FZX3202" s="14"/>
      <c r="FZY3202" s="14"/>
      <c r="FZZ3202" s="14"/>
      <c r="GAA3202" s="14"/>
      <c r="GAB3202" s="14"/>
      <c r="GAC3202" s="14"/>
      <c r="GAD3202" s="14"/>
      <c r="GAE3202" s="14"/>
      <c r="GAF3202" s="14"/>
      <c r="GAG3202" s="14"/>
      <c r="GAH3202" s="14"/>
      <c r="GAI3202" s="14"/>
      <c r="GAJ3202" s="14"/>
      <c r="GAK3202" s="14"/>
      <c r="GAL3202" s="14"/>
      <c r="GAM3202" s="14"/>
      <c r="GAN3202" s="14"/>
      <c r="GAO3202" s="14"/>
      <c r="GAP3202" s="14"/>
      <c r="GAQ3202" s="14"/>
      <c r="GAR3202" s="14"/>
      <c r="GAS3202" s="14"/>
      <c r="GAT3202" s="14"/>
      <c r="GAU3202" s="14"/>
      <c r="GAV3202" s="14"/>
      <c r="GAW3202" s="14"/>
      <c r="GAX3202" s="14"/>
      <c r="GAY3202" s="14"/>
      <c r="GAZ3202" s="14"/>
      <c r="GBA3202" s="14"/>
      <c r="GBB3202" s="14"/>
      <c r="GBC3202" s="14"/>
      <c r="GBD3202" s="14"/>
      <c r="GBE3202" s="14"/>
      <c r="GBF3202" s="14"/>
      <c r="GBG3202" s="14"/>
      <c r="GBH3202" s="14"/>
      <c r="GBI3202" s="14"/>
      <c r="GBJ3202" s="14"/>
      <c r="GBK3202" s="14"/>
      <c r="GBL3202" s="14"/>
      <c r="GBM3202" s="14"/>
      <c r="GBN3202" s="14"/>
      <c r="GBO3202" s="14"/>
      <c r="GBP3202" s="14"/>
      <c r="GBQ3202" s="14"/>
      <c r="GBR3202" s="14"/>
      <c r="GBS3202" s="14"/>
      <c r="GBT3202" s="14"/>
      <c r="GBU3202" s="14"/>
      <c r="GBV3202" s="14"/>
      <c r="GBW3202" s="14"/>
      <c r="GBX3202" s="14"/>
      <c r="GBY3202" s="14"/>
      <c r="GBZ3202" s="14"/>
      <c r="GCA3202" s="14"/>
      <c r="GCB3202" s="14"/>
      <c r="GCC3202" s="14"/>
      <c r="GCD3202" s="14"/>
      <c r="GCE3202" s="14"/>
      <c r="GCF3202" s="14"/>
      <c r="GCG3202" s="14"/>
      <c r="GCH3202" s="14"/>
      <c r="GCI3202" s="14"/>
      <c r="GCJ3202" s="14"/>
      <c r="GCK3202" s="14"/>
      <c r="GCL3202" s="14"/>
      <c r="GCM3202" s="14"/>
      <c r="GCN3202" s="14"/>
      <c r="GCO3202" s="14"/>
      <c r="GCP3202" s="14"/>
      <c r="GCQ3202" s="14"/>
      <c r="GCR3202" s="14"/>
      <c r="GCS3202" s="14"/>
      <c r="GCT3202" s="14"/>
      <c r="GCU3202" s="14"/>
      <c r="GCV3202" s="14"/>
      <c r="GCW3202" s="14"/>
      <c r="GCX3202" s="14"/>
      <c r="GCY3202" s="14"/>
      <c r="GCZ3202" s="14"/>
      <c r="GDA3202" s="14"/>
      <c r="GDB3202" s="14"/>
      <c r="GDC3202" s="14"/>
      <c r="GDD3202" s="14"/>
      <c r="GDE3202" s="14"/>
      <c r="GDF3202" s="14"/>
      <c r="GDG3202" s="14"/>
      <c r="GDH3202" s="14"/>
      <c r="GDI3202" s="14"/>
      <c r="GDJ3202" s="14"/>
      <c r="GDK3202" s="14"/>
      <c r="GDL3202" s="14"/>
      <c r="GDM3202" s="14"/>
      <c r="GDN3202" s="14"/>
      <c r="GDO3202" s="14"/>
      <c r="GDP3202" s="14"/>
      <c r="GDQ3202" s="14"/>
      <c r="GDR3202" s="14"/>
      <c r="GDS3202" s="14"/>
      <c r="GDT3202" s="14"/>
      <c r="GDU3202" s="14"/>
      <c r="GDV3202" s="14"/>
      <c r="GDW3202" s="14"/>
      <c r="GDX3202" s="14"/>
      <c r="GDY3202" s="14"/>
      <c r="GDZ3202" s="14"/>
      <c r="GEA3202" s="14"/>
      <c r="GEB3202" s="14"/>
      <c r="GEC3202" s="14"/>
      <c r="GED3202" s="14"/>
      <c r="GEE3202" s="14"/>
      <c r="GEF3202" s="14"/>
      <c r="GEG3202" s="14"/>
      <c r="GEH3202" s="14"/>
      <c r="GEI3202" s="14"/>
      <c r="GEJ3202" s="14"/>
      <c r="GEK3202" s="14"/>
      <c r="GEL3202" s="14"/>
      <c r="GEM3202" s="14"/>
      <c r="GEN3202" s="14"/>
      <c r="GEO3202" s="14"/>
      <c r="GEP3202" s="14"/>
      <c r="GEQ3202" s="14"/>
      <c r="GER3202" s="14"/>
      <c r="GES3202" s="14"/>
      <c r="GET3202" s="14"/>
      <c r="GEU3202" s="14"/>
      <c r="GEV3202" s="14"/>
      <c r="GEW3202" s="14"/>
      <c r="GEX3202" s="14"/>
      <c r="GEY3202" s="14"/>
      <c r="GEZ3202" s="14"/>
      <c r="GFA3202" s="14"/>
      <c r="GFB3202" s="14"/>
      <c r="GFC3202" s="14"/>
      <c r="GFD3202" s="14"/>
      <c r="GFE3202" s="14"/>
      <c r="GFF3202" s="14"/>
      <c r="GFG3202" s="14"/>
      <c r="GFH3202" s="14"/>
      <c r="GFI3202" s="14"/>
      <c r="GFJ3202" s="14"/>
      <c r="GFK3202" s="14"/>
      <c r="GFL3202" s="14"/>
      <c r="GFM3202" s="14"/>
      <c r="GFN3202" s="14"/>
      <c r="GFO3202" s="14"/>
      <c r="GFP3202" s="14"/>
      <c r="GFQ3202" s="14"/>
      <c r="GFR3202" s="14"/>
      <c r="GFS3202" s="14"/>
      <c r="GFT3202" s="14"/>
      <c r="GFU3202" s="14"/>
      <c r="GFV3202" s="14"/>
      <c r="GFW3202" s="14"/>
      <c r="GFX3202" s="14"/>
      <c r="GFY3202" s="14"/>
      <c r="GFZ3202" s="14"/>
      <c r="GGA3202" s="14"/>
      <c r="GGB3202" s="14"/>
      <c r="GGC3202" s="14"/>
      <c r="GGD3202" s="14"/>
      <c r="GGE3202" s="14"/>
      <c r="GGF3202" s="14"/>
      <c r="GGG3202" s="14"/>
      <c r="GGH3202" s="14"/>
      <c r="GGI3202" s="14"/>
      <c r="GGJ3202" s="14"/>
      <c r="GGK3202" s="14"/>
      <c r="GGL3202" s="14"/>
      <c r="GGM3202" s="14"/>
      <c r="GGN3202" s="14"/>
      <c r="GGO3202" s="14"/>
      <c r="GGP3202" s="14"/>
      <c r="GGQ3202" s="14"/>
      <c r="GGR3202" s="14"/>
      <c r="GGS3202" s="14"/>
      <c r="GGT3202" s="14"/>
      <c r="GGU3202" s="14"/>
      <c r="GGV3202" s="14"/>
      <c r="GGW3202" s="14"/>
      <c r="GGX3202" s="14"/>
      <c r="GGY3202" s="14"/>
      <c r="GGZ3202" s="14"/>
      <c r="GHA3202" s="14"/>
      <c r="GHB3202" s="14"/>
      <c r="GHC3202" s="14"/>
      <c r="GHD3202" s="14"/>
      <c r="GHE3202" s="14"/>
      <c r="GHF3202" s="14"/>
      <c r="GHG3202" s="14"/>
      <c r="GHH3202" s="14"/>
      <c r="GHI3202" s="14"/>
      <c r="GHJ3202" s="14"/>
      <c r="GHK3202" s="14"/>
      <c r="GHL3202" s="14"/>
      <c r="GHM3202" s="14"/>
      <c r="GHN3202" s="14"/>
      <c r="GHO3202" s="14"/>
      <c r="GHP3202" s="14"/>
      <c r="GHQ3202" s="14"/>
      <c r="GHR3202" s="14"/>
      <c r="GHS3202" s="14"/>
      <c r="GHT3202" s="14"/>
      <c r="GHU3202" s="14"/>
      <c r="GHV3202" s="14"/>
      <c r="GHW3202" s="14"/>
      <c r="GHX3202" s="14"/>
      <c r="GHY3202" s="14"/>
      <c r="GHZ3202" s="14"/>
      <c r="GIA3202" s="14"/>
      <c r="GIB3202" s="14"/>
      <c r="GIC3202" s="14"/>
      <c r="GID3202" s="14"/>
      <c r="GIE3202" s="14"/>
      <c r="GIF3202" s="14"/>
      <c r="GIG3202" s="14"/>
      <c r="GIH3202" s="14"/>
      <c r="GII3202" s="14"/>
      <c r="GIJ3202" s="14"/>
      <c r="GIK3202" s="14"/>
      <c r="GIL3202" s="14"/>
      <c r="GIM3202" s="14"/>
      <c r="GIN3202" s="14"/>
      <c r="GIO3202" s="14"/>
      <c r="GIP3202" s="14"/>
      <c r="GIQ3202" s="14"/>
      <c r="GIR3202" s="14"/>
      <c r="GIS3202" s="14"/>
      <c r="GIT3202" s="14"/>
      <c r="GIU3202" s="14"/>
      <c r="GIV3202" s="14"/>
      <c r="GIW3202" s="14"/>
      <c r="GIX3202" s="14"/>
      <c r="GIY3202" s="14"/>
      <c r="GIZ3202" s="14"/>
      <c r="GJA3202" s="14"/>
      <c r="GJB3202" s="14"/>
      <c r="GJC3202" s="14"/>
      <c r="GJD3202" s="14"/>
      <c r="GJE3202" s="14"/>
      <c r="GJF3202" s="14"/>
      <c r="GJG3202" s="14"/>
      <c r="GJH3202" s="14"/>
      <c r="GJI3202" s="14"/>
      <c r="GJJ3202" s="14"/>
      <c r="GJK3202" s="14"/>
      <c r="GJL3202" s="14"/>
      <c r="GJM3202" s="14"/>
      <c r="GJN3202" s="14"/>
      <c r="GJO3202" s="14"/>
      <c r="GJP3202" s="14"/>
      <c r="GJQ3202" s="14"/>
      <c r="GJR3202" s="14"/>
      <c r="GJS3202" s="14"/>
      <c r="GJT3202" s="14"/>
      <c r="GJU3202" s="14"/>
      <c r="GJV3202" s="14"/>
      <c r="GJW3202" s="14"/>
      <c r="GJX3202" s="14"/>
      <c r="GJY3202" s="14"/>
      <c r="GJZ3202" s="14"/>
      <c r="GKA3202" s="14"/>
      <c r="GKB3202" s="14"/>
      <c r="GKC3202" s="14"/>
      <c r="GKD3202" s="14"/>
      <c r="GKE3202" s="14"/>
      <c r="GKF3202" s="14"/>
      <c r="GKG3202" s="14"/>
      <c r="GKH3202" s="14"/>
      <c r="GKI3202" s="14"/>
      <c r="GKJ3202" s="14"/>
      <c r="GKK3202" s="14"/>
      <c r="GKL3202" s="14"/>
      <c r="GKM3202" s="14"/>
      <c r="GKN3202" s="14"/>
      <c r="GKO3202" s="14"/>
      <c r="GKP3202" s="14"/>
      <c r="GKQ3202" s="14"/>
      <c r="GKR3202" s="14"/>
      <c r="GKS3202" s="14"/>
      <c r="GKT3202" s="14"/>
      <c r="GKU3202" s="14"/>
      <c r="GKV3202" s="14"/>
      <c r="GKW3202" s="14"/>
      <c r="GKX3202" s="14"/>
      <c r="GKY3202" s="14"/>
      <c r="GKZ3202" s="14"/>
      <c r="GLA3202" s="14"/>
      <c r="GLB3202" s="14"/>
      <c r="GLC3202" s="14"/>
      <c r="GLD3202" s="14"/>
      <c r="GLE3202" s="14"/>
      <c r="GLF3202" s="14"/>
      <c r="GLG3202" s="14"/>
      <c r="GLH3202" s="14"/>
      <c r="GLI3202" s="14"/>
      <c r="GLJ3202" s="14"/>
      <c r="GLK3202" s="14"/>
      <c r="GLL3202" s="14"/>
      <c r="GLM3202" s="14"/>
      <c r="GLN3202" s="14"/>
      <c r="GLO3202" s="14"/>
      <c r="GLP3202" s="14"/>
      <c r="GLQ3202" s="14"/>
      <c r="GLR3202" s="14"/>
      <c r="GLS3202" s="14"/>
      <c r="GLT3202" s="14"/>
      <c r="GLU3202" s="14"/>
      <c r="GLV3202" s="14"/>
      <c r="GLW3202" s="14"/>
      <c r="GLX3202" s="14"/>
      <c r="GLY3202" s="14"/>
      <c r="GLZ3202" s="14"/>
      <c r="GMA3202" s="14"/>
      <c r="GMB3202" s="14"/>
      <c r="GMC3202" s="14"/>
      <c r="GMD3202" s="14"/>
      <c r="GME3202" s="14"/>
      <c r="GMF3202" s="14"/>
      <c r="GMG3202" s="14"/>
      <c r="GMH3202" s="14"/>
      <c r="GMI3202" s="14"/>
      <c r="GMJ3202" s="14"/>
      <c r="GMK3202" s="14"/>
      <c r="GML3202" s="14"/>
      <c r="GMM3202" s="14"/>
      <c r="GMN3202" s="14"/>
      <c r="GMO3202" s="14"/>
      <c r="GMP3202" s="14"/>
      <c r="GMQ3202" s="14"/>
      <c r="GMR3202" s="14"/>
      <c r="GMS3202" s="14"/>
      <c r="GMT3202" s="14"/>
      <c r="GMU3202" s="14"/>
      <c r="GMV3202" s="14"/>
      <c r="GMW3202" s="14"/>
      <c r="GMX3202" s="14"/>
      <c r="GMY3202" s="14"/>
      <c r="GMZ3202" s="14"/>
      <c r="GNA3202" s="14"/>
      <c r="GNB3202" s="14"/>
      <c r="GNC3202" s="14"/>
      <c r="GND3202" s="14"/>
      <c r="GNE3202" s="14"/>
      <c r="GNF3202" s="14"/>
      <c r="GNG3202" s="14"/>
      <c r="GNH3202" s="14"/>
      <c r="GNI3202" s="14"/>
      <c r="GNJ3202" s="14"/>
      <c r="GNK3202" s="14"/>
      <c r="GNL3202" s="14"/>
      <c r="GNM3202" s="14"/>
      <c r="GNN3202" s="14"/>
      <c r="GNO3202" s="14"/>
      <c r="GNP3202" s="14"/>
      <c r="GNQ3202" s="14"/>
      <c r="GNR3202" s="14"/>
      <c r="GNS3202" s="14"/>
      <c r="GNT3202" s="14"/>
      <c r="GNU3202" s="14"/>
      <c r="GNV3202" s="14"/>
      <c r="GNW3202" s="14"/>
      <c r="GNX3202" s="14"/>
      <c r="GNY3202" s="14"/>
      <c r="GNZ3202" s="14"/>
      <c r="GOA3202" s="14"/>
      <c r="GOB3202" s="14"/>
      <c r="GOC3202" s="14"/>
      <c r="GOD3202" s="14"/>
      <c r="GOE3202" s="14"/>
      <c r="GOF3202" s="14"/>
      <c r="GOG3202" s="14"/>
      <c r="GOH3202" s="14"/>
      <c r="GOI3202" s="14"/>
      <c r="GOJ3202" s="14"/>
      <c r="GOK3202" s="14"/>
      <c r="GOL3202" s="14"/>
      <c r="GOM3202" s="14"/>
      <c r="GON3202" s="14"/>
      <c r="GOO3202" s="14"/>
      <c r="GOP3202" s="14"/>
      <c r="GOQ3202" s="14"/>
      <c r="GOR3202" s="14"/>
      <c r="GOS3202" s="14"/>
      <c r="GOT3202" s="14"/>
      <c r="GOU3202" s="14"/>
      <c r="GOV3202" s="14"/>
      <c r="GOW3202" s="14"/>
      <c r="GOX3202" s="14"/>
      <c r="GOY3202" s="14"/>
      <c r="GOZ3202" s="14"/>
      <c r="GPA3202" s="14"/>
      <c r="GPB3202" s="14"/>
      <c r="GPC3202" s="14"/>
      <c r="GPD3202" s="14"/>
      <c r="GPE3202" s="14"/>
      <c r="GPF3202" s="14"/>
      <c r="GPG3202" s="14"/>
      <c r="GPH3202" s="14"/>
      <c r="GPI3202" s="14"/>
      <c r="GPJ3202" s="14"/>
      <c r="GPK3202" s="14"/>
      <c r="GPL3202" s="14"/>
      <c r="GPM3202" s="14"/>
      <c r="GPN3202" s="14"/>
      <c r="GPO3202" s="14"/>
      <c r="GPP3202" s="14"/>
      <c r="GPQ3202" s="14"/>
      <c r="GPR3202" s="14"/>
      <c r="GPS3202" s="14"/>
      <c r="GPT3202" s="14"/>
      <c r="GPU3202" s="14"/>
      <c r="GPV3202" s="14"/>
      <c r="GPW3202" s="14"/>
      <c r="GPX3202" s="14"/>
      <c r="GPY3202" s="14"/>
      <c r="GPZ3202" s="14"/>
      <c r="GQA3202" s="14"/>
      <c r="GQB3202" s="14"/>
      <c r="GQC3202" s="14"/>
      <c r="GQD3202" s="14"/>
      <c r="GQE3202" s="14"/>
      <c r="GQF3202" s="14"/>
      <c r="GQG3202" s="14"/>
      <c r="GQH3202" s="14"/>
      <c r="GQI3202" s="14"/>
      <c r="GQJ3202" s="14"/>
      <c r="GQK3202" s="14"/>
      <c r="GQL3202" s="14"/>
      <c r="GQM3202" s="14"/>
      <c r="GQN3202" s="14"/>
      <c r="GQO3202" s="14"/>
      <c r="GQP3202" s="14"/>
      <c r="GQQ3202" s="14"/>
      <c r="GQR3202" s="14"/>
      <c r="GQS3202" s="14"/>
      <c r="GQT3202" s="14"/>
      <c r="GQU3202" s="14"/>
      <c r="GQV3202" s="14"/>
      <c r="GQW3202" s="14"/>
      <c r="GQX3202" s="14"/>
      <c r="GQY3202" s="14"/>
      <c r="GQZ3202" s="14"/>
      <c r="GRA3202" s="14"/>
      <c r="GRB3202" s="14"/>
      <c r="GRC3202" s="14"/>
      <c r="GRD3202" s="14"/>
      <c r="GRE3202" s="14"/>
      <c r="GRF3202" s="14"/>
      <c r="GRG3202" s="14"/>
      <c r="GRH3202" s="14"/>
      <c r="GRI3202" s="14"/>
      <c r="GRJ3202" s="14"/>
      <c r="GRK3202" s="14"/>
      <c r="GRL3202" s="14"/>
      <c r="GRM3202" s="14"/>
      <c r="GRN3202" s="14"/>
      <c r="GRO3202" s="14"/>
      <c r="GRP3202" s="14"/>
      <c r="GRQ3202" s="14"/>
      <c r="GRR3202" s="14"/>
      <c r="GRS3202" s="14"/>
      <c r="GRT3202" s="14"/>
      <c r="GRU3202" s="14"/>
      <c r="GRV3202" s="14"/>
      <c r="GRW3202" s="14"/>
      <c r="GRX3202" s="14"/>
      <c r="GRY3202" s="14"/>
      <c r="GRZ3202" s="14"/>
      <c r="GSA3202" s="14"/>
      <c r="GSB3202" s="14"/>
      <c r="GSC3202" s="14"/>
      <c r="GSD3202" s="14"/>
      <c r="GSE3202" s="14"/>
      <c r="GSF3202" s="14"/>
      <c r="GSG3202" s="14"/>
      <c r="GSH3202" s="14"/>
      <c r="GSI3202" s="14"/>
      <c r="GSJ3202" s="14"/>
      <c r="GSK3202" s="14"/>
      <c r="GSL3202" s="14"/>
      <c r="GSM3202" s="14"/>
      <c r="GSN3202" s="14"/>
      <c r="GSO3202" s="14"/>
      <c r="GSP3202" s="14"/>
      <c r="GSQ3202" s="14"/>
      <c r="GSR3202" s="14"/>
      <c r="GSS3202" s="14"/>
      <c r="GST3202" s="14"/>
      <c r="GSU3202" s="14"/>
      <c r="GSV3202" s="14"/>
      <c r="GSW3202" s="14"/>
      <c r="GSX3202" s="14"/>
      <c r="GSY3202" s="14"/>
      <c r="GSZ3202" s="14"/>
      <c r="GTA3202" s="14"/>
      <c r="GTB3202" s="14"/>
      <c r="GTC3202" s="14"/>
      <c r="GTD3202" s="14"/>
      <c r="GTE3202" s="14"/>
      <c r="GTF3202" s="14"/>
      <c r="GTG3202" s="14"/>
      <c r="GTH3202" s="14"/>
      <c r="GTI3202" s="14"/>
      <c r="GTJ3202" s="14"/>
      <c r="GTK3202" s="14"/>
      <c r="GTL3202" s="14"/>
      <c r="GTM3202" s="14"/>
      <c r="GTN3202" s="14"/>
      <c r="GTO3202" s="14"/>
      <c r="GTP3202" s="14"/>
      <c r="GTQ3202" s="14"/>
      <c r="GTR3202" s="14"/>
      <c r="GTS3202" s="14"/>
      <c r="GTT3202" s="14"/>
      <c r="GTU3202" s="14"/>
      <c r="GTV3202" s="14"/>
      <c r="GTW3202" s="14"/>
      <c r="GTX3202" s="14"/>
      <c r="GTY3202" s="14"/>
      <c r="GTZ3202" s="14"/>
      <c r="GUA3202" s="14"/>
      <c r="GUB3202" s="14"/>
      <c r="GUC3202" s="14"/>
      <c r="GUD3202" s="14"/>
      <c r="GUE3202" s="14"/>
      <c r="GUF3202" s="14"/>
      <c r="GUG3202" s="14"/>
      <c r="GUH3202" s="14"/>
      <c r="GUI3202" s="14"/>
      <c r="GUJ3202" s="14"/>
      <c r="GUK3202" s="14"/>
      <c r="GUL3202" s="14"/>
      <c r="GUM3202" s="14"/>
      <c r="GUN3202" s="14"/>
      <c r="GUO3202" s="14"/>
      <c r="GUP3202" s="14"/>
      <c r="GUQ3202" s="14"/>
      <c r="GUR3202" s="14"/>
      <c r="GUS3202" s="14"/>
      <c r="GUT3202" s="14"/>
      <c r="GUU3202" s="14"/>
      <c r="GUV3202" s="14"/>
      <c r="GUW3202" s="14"/>
      <c r="GUX3202" s="14"/>
      <c r="GUY3202" s="14"/>
      <c r="GUZ3202" s="14"/>
      <c r="GVA3202" s="14"/>
      <c r="GVB3202" s="14"/>
      <c r="GVC3202" s="14"/>
      <c r="GVD3202" s="14"/>
      <c r="GVE3202" s="14"/>
      <c r="GVF3202" s="14"/>
      <c r="GVG3202" s="14"/>
      <c r="GVH3202" s="14"/>
      <c r="GVI3202" s="14"/>
      <c r="GVJ3202" s="14"/>
      <c r="GVK3202" s="14"/>
      <c r="GVL3202" s="14"/>
      <c r="GVM3202" s="14"/>
      <c r="GVN3202" s="14"/>
      <c r="GVO3202" s="14"/>
      <c r="GVP3202" s="14"/>
      <c r="GVQ3202" s="14"/>
      <c r="GVR3202" s="14"/>
      <c r="GVS3202" s="14"/>
      <c r="GVT3202" s="14"/>
      <c r="GVU3202" s="14"/>
      <c r="GVV3202" s="14"/>
      <c r="GVW3202" s="14"/>
      <c r="GVX3202" s="14"/>
      <c r="GVY3202" s="14"/>
      <c r="GVZ3202" s="14"/>
      <c r="GWA3202" s="14"/>
      <c r="GWB3202" s="14"/>
      <c r="GWC3202" s="14"/>
      <c r="GWD3202" s="14"/>
      <c r="GWE3202" s="14"/>
      <c r="GWF3202" s="14"/>
      <c r="GWG3202" s="14"/>
      <c r="GWH3202" s="14"/>
      <c r="GWI3202" s="14"/>
      <c r="GWJ3202" s="14"/>
      <c r="GWK3202" s="14"/>
      <c r="GWL3202" s="14"/>
      <c r="GWM3202" s="14"/>
      <c r="GWN3202" s="14"/>
      <c r="GWO3202" s="14"/>
      <c r="GWP3202" s="14"/>
      <c r="GWQ3202" s="14"/>
      <c r="GWR3202" s="14"/>
      <c r="GWS3202" s="14"/>
      <c r="GWT3202" s="14"/>
      <c r="GWU3202" s="14"/>
      <c r="GWV3202" s="14"/>
      <c r="GWW3202" s="14"/>
      <c r="GWX3202" s="14"/>
      <c r="GWY3202" s="14"/>
      <c r="GWZ3202" s="14"/>
      <c r="GXA3202" s="14"/>
      <c r="GXB3202" s="14"/>
      <c r="GXC3202" s="14"/>
      <c r="GXD3202" s="14"/>
      <c r="GXE3202" s="14"/>
      <c r="GXF3202" s="14"/>
      <c r="GXG3202" s="14"/>
      <c r="GXH3202" s="14"/>
      <c r="GXI3202" s="14"/>
      <c r="GXJ3202" s="14"/>
      <c r="GXK3202" s="14"/>
      <c r="GXL3202" s="14"/>
      <c r="GXM3202" s="14"/>
      <c r="GXN3202" s="14"/>
      <c r="GXO3202" s="14"/>
      <c r="GXP3202" s="14"/>
      <c r="GXQ3202" s="14"/>
      <c r="GXR3202" s="14"/>
      <c r="GXS3202" s="14"/>
      <c r="GXT3202" s="14"/>
      <c r="GXU3202" s="14"/>
      <c r="GXV3202" s="14"/>
      <c r="GXW3202" s="14"/>
      <c r="GXX3202" s="14"/>
      <c r="GXY3202" s="14"/>
      <c r="GXZ3202" s="14"/>
      <c r="GYA3202" s="14"/>
      <c r="GYB3202" s="14"/>
      <c r="GYC3202" s="14"/>
      <c r="GYD3202" s="14"/>
      <c r="GYE3202" s="14"/>
      <c r="GYF3202" s="14"/>
      <c r="GYG3202" s="14"/>
      <c r="GYH3202" s="14"/>
      <c r="GYI3202" s="14"/>
      <c r="GYJ3202" s="14"/>
      <c r="GYK3202" s="14"/>
      <c r="GYL3202" s="14"/>
      <c r="GYM3202" s="14"/>
      <c r="GYN3202" s="14"/>
      <c r="GYO3202" s="14"/>
      <c r="GYP3202" s="14"/>
      <c r="GYQ3202" s="14"/>
      <c r="GYR3202" s="14"/>
      <c r="GYS3202" s="14"/>
      <c r="GYT3202" s="14"/>
      <c r="GYU3202" s="14"/>
      <c r="GYV3202" s="14"/>
      <c r="GYW3202" s="14"/>
      <c r="GYX3202" s="14"/>
      <c r="GYY3202" s="14"/>
      <c r="GYZ3202" s="14"/>
      <c r="GZA3202" s="14"/>
      <c r="GZB3202" s="14"/>
      <c r="GZC3202" s="14"/>
      <c r="GZD3202" s="14"/>
      <c r="GZE3202" s="14"/>
      <c r="GZF3202" s="14"/>
      <c r="GZG3202" s="14"/>
      <c r="GZH3202" s="14"/>
      <c r="GZI3202" s="14"/>
      <c r="GZJ3202" s="14"/>
      <c r="GZK3202" s="14"/>
      <c r="GZL3202" s="14"/>
      <c r="GZM3202" s="14"/>
      <c r="GZN3202" s="14"/>
      <c r="GZO3202" s="14"/>
      <c r="GZP3202" s="14"/>
      <c r="GZQ3202" s="14"/>
      <c r="GZR3202" s="14"/>
      <c r="GZS3202" s="14"/>
      <c r="GZT3202" s="14"/>
      <c r="GZU3202" s="14"/>
      <c r="GZV3202" s="14"/>
      <c r="GZW3202" s="14"/>
      <c r="GZX3202" s="14"/>
      <c r="GZY3202" s="14"/>
      <c r="GZZ3202" s="14"/>
      <c r="HAA3202" s="14"/>
      <c r="HAB3202" s="14"/>
      <c r="HAC3202" s="14"/>
      <c r="HAD3202" s="14"/>
      <c r="HAE3202" s="14"/>
      <c r="HAF3202" s="14"/>
      <c r="HAG3202" s="14"/>
      <c r="HAH3202" s="14"/>
      <c r="HAI3202" s="14"/>
      <c r="HAJ3202" s="14"/>
      <c r="HAK3202" s="14"/>
      <c r="HAL3202" s="14"/>
      <c r="HAM3202" s="14"/>
      <c r="HAN3202" s="14"/>
      <c r="HAO3202" s="14"/>
      <c r="HAP3202" s="14"/>
      <c r="HAQ3202" s="14"/>
      <c r="HAR3202" s="14"/>
      <c r="HAS3202" s="14"/>
      <c r="HAT3202" s="14"/>
      <c r="HAU3202" s="14"/>
      <c r="HAV3202" s="14"/>
      <c r="HAW3202" s="14"/>
      <c r="HAX3202" s="14"/>
      <c r="HAY3202" s="14"/>
      <c r="HAZ3202" s="14"/>
      <c r="HBA3202" s="14"/>
      <c r="HBB3202" s="14"/>
      <c r="HBC3202" s="14"/>
      <c r="HBD3202" s="14"/>
      <c r="HBE3202" s="14"/>
      <c r="HBF3202" s="14"/>
      <c r="HBG3202" s="14"/>
      <c r="HBH3202" s="14"/>
      <c r="HBI3202" s="14"/>
      <c r="HBJ3202" s="14"/>
      <c r="HBK3202" s="14"/>
      <c r="HBL3202" s="14"/>
      <c r="HBM3202" s="14"/>
      <c r="HBN3202" s="14"/>
      <c r="HBO3202" s="14"/>
      <c r="HBP3202" s="14"/>
      <c r="HBQ3202" s="14"/>
      <c r="HBR3202" s="14"/>
      <c r="HBS3202" s="14"/>
      <c r="HBT3202" s="14"/>
      <c r="HBU3202" s="14"/>
      <c r="HBV3202" s="14"/>
      <c r="HBW3202" s="14"/>
      <c r="HBX3202" s="14"/>
      <c r="HBY3202" s="14"/>
      <c r="HBZ3202" s="14"/>
      <c r="HCA3202" s="14"/>
      <c r="HCB3202" s="14"/>
      <c r="HCC3202" s="14"/>
      <c r="HCD3202" s="14"/>
      <c r="HCE3202" s="14"/>
      <c r="HCF3202" s="14"/>
      <c r="HCG3202" s="14"/>
      <c r="HCH3202" s="14"/>
      <c r="HCI3202" s="14"/>
      <c r="HCJ3202" s="14"/>
      <c r="HCK3202" s="14"/>
      <c r="HCL3202" s="14"/>
      <c r="HCM3202" s="14"/>
      <c r="HCN3202" s="14"/>
      <c r="HCO3202" s="14"/>
      <c r="HCP3202" s="14"/>
      <c r="HCQ3202" s="14"/>
      <c r="HCR3202" s="14"/>
      <c r="HCS3202" s="14"/>
      <c r="HCT3202" s="14"/>
      <c r="HCU3202" s="14"/>
      <c r="HCV3202" s="14"/>
      <c r="HCW3202" s="14"/>
      <c r="HCX3202" s="14"/>
      <c r="HCY3202" s="14"/>
      <c r="HCZ3202" s="14"/>
      <c r="HDA3202" s="14"/>
      <c r="HDB3202" s="14"/>
      <c r="HDC3202" s="14"/>
      <c r="HDD3202" s="14"/>
      <c r="HDE3202" s="14"/>
      <c r="HDF3202" s="14"/>
      <c r="HDG3202" s="14"/>
      <c r="HDH3202" s="14"/>
      <c r="HDI3202" s="14"/>
      <c r="HDJ3202" s="14"/>
      <c r="HDK3202" s="14"/>
      <c r="HDL3202" s="14"/>
      <c r="HDM3202" s="14"/>
      <c r="HDN3202" s="14"/>
      <c r="HDO3202" s="14"/>
      <c r="HDP3202" s="14"/>
      <c r="HDQ3202" s="14"/>
      <c r="HDR3202" s="14"/>
      <c r="HDS3202" s="14"/>
      <c r="HDT3202" s="14"/>
      <c r="HDU3202" s="14"/>
      <c r="HDV3202" s="14"/>
      <c r="HDW3202" s="14"/>
      <c r="HDX3202" s="14"/>
      <c r="HDY3202" s="14"/>
      <c r="HDZ3202" s="14"/>
      <c r="HEA3202" s="14"/>
      <c r="HEB3202" s="14"/>
      <c r="HEC3202" s="14"/>
      <c r="HED3202" s="14"/>
      <c r="HEE3202" s="14"/>
      <c r="HEF3202" s="14"/>
      <c r="HEG3202" s="14"/>
      <c r="HEH3202" s="14"/>
      <c r="HEI3202" s="14"/>
      <c r="HEJ3202" s="14"/>
      <c r="HEK3202" s="14"/>
      <c r="HEL3202" s="14"/>
      <c r="HEM3202" s="14"/>
      <c r="HEN3202" s="14"/>
      <c r="HEO3202" s="14"/>
      <c r="HEP3202" s="14"/>
      <c r="HEQ3202" s="14"/>
      <c r="HER3202" s="14"/>
      <c r="HES3202" s="14"/>
      <c r="HET3202" s="14"/>
      <c r="HEU3202" s="14"/>
      <c r="HEV3202" s="14"/>
      <c r="HEW3202" s="14"/>
      <c r="HEX3202" s="14"/>
      <c r="HEY3202" s="14"/>
      <c r="HEZ3202" s="14"/>
      <c r="HFA3202" s="14"/>
      <c r="HFB3202" s="14"/>
      <c r="HFC3202" s="14"/>
      <c r="HFD3202" s="14"/>
      <c r="HFE3202" s="14"/>
      <c r="HFF3202" s="14"/>
      <c r="HFG3202" s="14"/>
      <c r="HFH3202" s="14"/>
      <c r="HFI3202" s="14"/>
      <c r="HFJ3202" s="14"/>
      <c r="HFK3202" s="14"/>
      <c r="HFL3202" s="14"/>
      <c r="HFM3202" s="14"/>
      <c r="HFN3202" s="14"/>
      <c r="HFO3202" s="14"/>
      <c r="HFP3202" s="14"/>
      <c r="HFQ3202" s="14"/>
      <c r="HFR3202" s="14"/>
      <c r="HFS3202" s="14"/>
      <c r="HFT3202" s="14"/>
      <c r="HFU3202" s="14"/>
      <c r="HFV3202" s="14"/>
      <c r="HFW3202" s="14"/>
      <c r="HFX3202" s="14"/>
      <c r="HFY3202" s="14"/>
      <c r="HFZ3202" s="14"/>
      <c r="HGA3202" s="14"/>
      <c r="HGB3202" s="14"/>
      <c r="HGC3202" s="14"/>
      <c r="HGD3202" s="14"/>
      <c r="HGE3202" s="14"/>
      <c r="HGF3202" s="14"/>
      <c r="HGG3202" s="14"/>
      <c r="HGH3202" s="14"/>
      <c r="HGI3202" s="14"/>
      <c r="HGJ3202" s="14"/>
      <c r="HGK3202" s="14"/>
      <c r="HGL3202" s="14"/>
      <c r="HGM3202" s="14"/>
      <c r="HGN3202" s="14"/>
      <c r="HGO3202" s="14"/>
      <c r="HGP3202" s="14"/>
      <c r="HGQ3202" s="14"/>
      <c r="HGR3202" s="14"/>
      <c r="HGS3202" s="14"/>
      <c r="HGT3202" s="14"/>
      <c r="HGU3202" s="14"/>
      <c r="HGV3202" s="14"/>
      <c r="HGW3202" s="14"/>
      <c r="HGX3202" s="14"/>
      <c r="HGY3202" s="14"/>
      <c r="HGZ3202" s="14"/>
      <c r="HHA3202" s="14"/>
      <c r="HHB3202" s="14"/>
      <c r="HHC3202" s="14"/>
      <c r="HHD3202" s="14"/>
      <c r="HHE3202" s="14"/>
      <c r="HHF3202" s="14"/>
      <c r="HHG3202" s="14"/>
      <c r="HHH3202" s="14"/>
      <c r="HHI3202" s="14"/>
      <c r="HHJ3202" s="14"/>
      <c r="HHK3202" s="14"/>
      <c r="HHL3202" s="14"/>
      <c r="HHM3202" s="14"/>
      <c r="HHN3202" s="14"/>
      <c r="HHO3202" s="14"/>
      <c r="HHP3202" s="14"/>
      <c r="HHQ3202" s="14"/>
      <c r="HHR3202" s="14"/>
      <c r="HHS3202" s="14"/>
      <c r="HHT3202" s="14"/>
      <c r="HHU3202" s="14"/>
      <c r="HHV3202" s="14"/>
      <c r="HHW3202" s="14"/>
      <c r="HHX3202" s="14"/>
      <c r="HHY3202" s="14"/>
      <c r="HHZ3202" s="14"/>
      <c r="HIA3202" s="14"/>
      <c r="HIB3202" s="14"/>
      <c r="HIC3202" s="14"/>
      <c r="HID3202" s="14"/>
      <c r="HIE3202" s="14"/>
      <c r="HIF3202" s="14"/>
      <c r="HIG3202" s="14"/>
      <c r="HIH3202" s="14"/>
      <c r="HII3202" s="14"/>
      <c r="HIJ3202" s="14"/>
      <c r="HIK3202" s="14"/>
      <c r="HIL3202" s="14"/>
      <c r="HIM3202" s="14"/>
      <c r="HIN3202" s="14"/>
      <c r="HIO3202" s="14"/>
      <c r="HIP3202" s="14"/>
      <c r="HIQ3202" s="14"/>
      <c r="HIR3202" s="14"/>
      <c r="HIS3202" s="14"/>
      <c r="HIT3202" s="14"/>
      <c r="HIU3202" s="14"/>
      <c r="HIV3202" s="14"/>
      <c r="HIW3202" s="14"/>
      <c r="HIX3202" s="14"/>
      <c r="HIY3202" s="14"/>
      <c r="HIZ3202" s="14"/>
      <c r="HJA3202" s="14"/>
      <c r="HJB3202" s="14"/>
      <c r="HJC3202" s="14"/>
      <c r="HJD3202" s="14"/>
      <c r="HJE3202" s="14"/>
      <c r="HJF3202" s="14"/>
      <c r="HJG3202" s="14"/>
      <c r="HJH3202" s="14"/>
      <c r="HJI3202" s="14"/>
      <c r="HJJ3202" s="14"/>
      <c r="HJK3202" s="14"/>
      <c r="HJL3202" s="14"/>
      <c r="HJM3202" s="14"/>
      <c r="HJN3202" s="14"/>
      <c r="HJO3202" s="14"/>
      <c r="HJP3202" s="14"/>
      <c r="HJQ3202" s="14"/>
      <c r="HJR3202" s="14"/>
      <c r="HJS3202" s="14"/>
      <c r="HJT3202" s="14"/>
      <c r="HJU3202" s="14"/>
      <c r="HJV3202" s="14"/>
      <c r="HJW3202" s="14"/>
      <c r="HJX3202" s="14"/>
      <c r="HJY3202" s="14"/>
      <c r="HJZ3202" s="14"/>
      <c r="HKA3202" s="14"/>
      <c r="HKB3202" s="14"/>
      <c r="HKC3202" s="14"/>
      <c r="HKD3202" s="14"/>
      <c r="HKE3202" s="14"/>
      <c r="HKF3202" s="14"/>
      <c r="HKG3202" s="14"/>
      <c r="HKH3202" s="14"/>
      <c r="HKI3202" s="14"/>
      <c r="HKJ3202" s="14"/>
      <c r="HKK3202" s="14"/>
      <c r="HKL3202" s="14"/>
      <c r="HKM3202" s="14"/>
      <c r="HKN3202" s="14"/>
      <c r="HKO3202" s="14"/>
      <c r="HKP3202" s="14"/>
      <c r="HKQ3202" s="14"/>
      <c r="HKR3202" s="14"/>
      <c r="HKS3202" s="14"/>
      <c r="HKT3202" s="14"/>
      <c r="HKU3202" s="14"/>
      <c r="HKV3202" s="14"/>
      <c r="HKW3202" s="14"/>
      <c r="HKX3202" s="14"/>
      <c r="HKY3202" s="14"/>
      <c r="HKZ3202" s="14"/>
      <c r="HLA3202" s="14"/>
      <c r="HLB3202" s="14"/>
      <c r="HLC3202" s="14"/>
      <c r="HLD3202" s="14"/>
      <c r="HLE3202" s="14"/>
      <c r="HLF3202" s="14"/>
      <c r="HLG3202" s="14"/>
      <c r="HLH3202" s="14"/>
      <c r="HLI3202" s="14"/>
      <c r="HLJ3202" s="14"/>
      <c r="HLK3202" s="14"/>
      <c r="HLL3202" s="14"/>
      <c r="HLM3202" s="14"/>
      <c r="HLN3202" s="14"/>
      <c r="HLO3202" s="14"/>
      <c r="HLP3202" s="14"/>
      <c r="HLQ3202" s="14"/>
      <c r="HLR3202" s="14"/>
      <c r="HLS3202" s="14"/>
      <c r="HLT3202" s="14"/>
      <c r="HLU3202" s="14"/>
      <c r="HLV3202" s="14"/>
      <c r="HLW3202" s="14"/>
      <c r="HLX3202" s="14"/>
      <c r="HLY3202" s="14"/>
      <c r="HLZ3202" s="14"/>
      <c r="HMA3202" s="14"/>
      <c r="HMB3202" s="14"/>
      <c r="HMC3202" s="14"/>
      <c r="HMD3202" s="14"/>
      <c r="HME3202" s="14"/>
      <c r="HMF3202" s="14"/>
      <c r="HMG3202" s="14"/>
      <c r="HMH3202" s="14"/>
      <c r="HMI3202" s="14"/>
      <c r="HMJ3202" s="14"/>
      <c r="HMK3202" s="14"/>
      <c r="HML3202" s="14"/>
      <c r="HMM3202" s="14"/>
      <c r="HMN3202" s="14"/>
      <c r="HMO3202" s="14"/>
      <c r="HMP3202" s="14"/>
      <c r="HMQ3202" s="14"/>
      <c r="HMR3202" s="14"/>
      <c r="HMS3202" s="14"/>
      <c r="HMT3202" s="14"/>
      <c r="HMU3202" s="14"/>
      <c r="HMV3202" s="14"/>
      <c r="HMW3202" s="14"/>
      <c r="HMX3202" s="14"/>
      <c r="HMY3202" s="14"/>
      <c r="HMZ3202" s="14"/>
      <c r="HNA3202" s="14"/>
      <c r="HNB3202" s="14"/>
      <c r="HNC3202" s="14"/>
      <c r="HND3202" s="14"/>
      <c r="HNE3202" s="14"/>
      <c r="HNF3202" s="14"/>
      <c r="HNG3202" s="14"/>
      <c r="HNH3202" s="14"/>
      <c r="HNI3202" s="14"/>
      <c r="HNJ3202" s="14"/>
      <c r="HNK3202" s="14"/>
      <c r="HNL3202" s="14"/>
      <c r="HNM3202" s="14"/>
      <c r="HNN3202" s="14"/>
      <c r="HNO3202" s="14"/>
      <c r="HNP3202" s="14"/>
      <c r="HNQ3202" s="14"/>
      <c r="HNR3202" s="14"/>
      <c r="HNS3202" s="14"/>
      <c r="HNT3202" s="14"/>
      <c r="HNU3202" s="14"/>
      <c r="HNV3202" s="14"/>
      <c r="HNW3202" s="14"/>
      <c r="HNX3202" s="14"/>
      <c r="HNY3202" s="14"/>
      <c r="HNZ3202" s="14"/>
      <c r="HOA3202" s="14"/>
      <c r="HOB3202" s="14"/>
      <c r="HOC3202" s="14"/>
      <c r="HOD3202" s="14"/>
      <c r="HOE3202" s="14"/>
      <c r="HOF3202" s="14"/>
      <c r="HOG3202" s="14"/>
      <c r="HOH3202" s="14"/>
      <c r="HOI3202" s="14"/>
      <c r="HOJ3202" s="14"/>
      <c r="HOK3202" s="14"/>
      <c r="HOL3202" s="14"/>
      <c r="HOM3202" s="14"/>
      <c r="HON3202" s="14"/>
      <c r="HOO3202" s="14"/>
      <c r="HOP3202" s="14"/>
      <c r="HOQ3202" s="14"/>
      <c r="HOR3202" s="14"/>
      <c r="HOS3202" s="14"/>
      <c r="HOT3202" s="14"/>
      <c r="HOU3202" s="14"/>
      <c r="HOV3202" s="14"/>
      <c r="HOW3202" s="14"/>
      <c r="HOX3202" s="14"/>
      <c r="HOY3202" s="14"/>
      <c r="HOZ3202" s="14"/>
      <c r="HPA3202" s="14"/>
      <c r="HPB3202" s="14"/>
      <c r="HPC3202" s="14"/>
      <c r="HPD3202" s="14"/>
      <c r="HPE3202" s="14"/>
      <c r="HPF3202" s="14"/>
      <c r="HPG3202" s="14"/>
      <c r="HPH3202" s="14"/>
      <c r="HPI3202" s="14"/>
      <c r="HPJ3202" s="14"/>
      <c r="HPK3202" s="14"/>
      <c r="HPL3202" s="14"/>
      <c r="HPM3202" s="14"/>
      <c r="HPN3202" s="14"/>
      <c r="HPO3202" s="14"/>
      <c r="HPP3202" s="14"/>
      <c r="HPQ3202" s="14"/>
      <c r="HPR3202" s="14"/>
      <c r="HPS3202" s="14"/>
      <c r="HPT3202" s="14"/>
      <c r="HPU3202" s="14"/>
      <c r="HPV3202" s="14"/>
      <c r="HPW3202" s="14"/>
      <c r="HPX3202" s="14"/>
      <c r="HPY3202" s="14"/>
      <c r="HPZ3202" s="14"/>
      <c r="HQA3202" s="14"/>
      <c r="HQB3202" s="14"/>
      <c r="HQC3202" s="14"/>
      <c r="HQD3202" s="14"/>
      <c r="HQE3202" s="14"/>
      <c r="HQF3202" s="14"/>
      <c r="HQG3202" s="14"/>
      <c r="HQH3202" s="14"/>
      <c r="HQI3202" s="14"/>
      <c r="HQJ3202" s="14"/>
      <c r="HQK3202" s="14"/>
      <c r="HQL3202" s="14"/>
      <c r="HQM3202" s="14"/>
      <c r="HQN3202" s="14"/>
      <c r="HQO3202" s="14"/>
      <c r="HQP3202" s="14"/>
      <c r="HQQ3202" s="14"/>
      <c r="HQR3202" s="14"/>
      <c r="HQS3202" s="14"/>
      <c r="HQT3202" s="14"/>
      <c r="HQU3202" s="14"/>
      <c r="HQV3202" s="14"/>
      <c r="HQW3202" s="14"/>
      <c r="HQX3202" s="14"/>
      <c r="HQY3202" s="14"/>
      <c r="HQZ3202" s="14"/>
      <c r="HRA3202" s="14"/>
      <c r="HRB3202" s="14"/>
      <c r="HRC3202" s="14"/>
      <c r="HRD3202" s="14"/>
      <c r="HRE3202" s="14"/>
      <c r="HRF3202" s="14"/>
      <c r="HRG3202" s="14"/>
      <c r="HRH3202" s="14"/>
      <c r="HRI3202" s="14"/>
      <c r="HRJ3202" s="14"/>
      <c r="HRK3202" s="14"/>
      <c r="HRL3202" s="14"/>
      <c r="HRM3202" s="14"/>
      <c r="HRN3202" s="14"/>
      <c r="HRO3202" s="14"/>
      <c r="HRP3202" s="14"/>
      <c r="HRQ3202" s="14"/>
      <c r="HRR3202" s="14"/>
      <c r="HRS3202" s="14"/>
      <c r="HRT3202" s="14"/>
      <c r="HRU3202" s="14"/>
      <c r="HRV3202" s="14"/>
      <c r="HRW3202" s="14"/>
      <c r="HRX3202" s="14"/>
      <c r="HRY3202" s="14"/>
      <c r="HRZ3202" s="14"/>
      <c r="HSA3202" s="14"/>
      <c r="HSB3202" s="14"/>
      <c r="HSC3202" s="14"/>
      <c r="HSD3202" s="14"/>
      <c r="HSE3202" s="14"/>
      <c r="HSF3202" s="14"/>
      <c r="HSG3202" s="14"/>
      <c r="HSH3202" s="14"/>
      <c r="HSI3202" s="14"/>
      <c r="HSJ3202" s="14"/>
      <c r="HSK3202" s="14"/>
      <c r="HSL3202" s="14"/>
      <c r="HSM3202" s="14"/>
      <c r="HSN3202" s="14"/>
      <c r="HSO3202" s="14"/>
      <c r="HSP3202" s="14"/>
      <c r="HSQ3202" s="14"/>
      <c r="HSR3202" s="14"/>
      <c r="HSS3202" s="14"/>
      <c r="HST3202" s="14"/>
      <c r="HSU3202" s="14"/>
      <c r="HSV3202" s="14"/>
      <c r="HSW3202" s="14"/>
      <c r="HSX3202" s="14"/>
      <c r="HSY3202" s="14"/>
      <c r="HSZ3202" s="14"/>
      <c r="HTA3202" s="14"/>
      <c r="HTB3202" s="14"/>
      <c r="HTC3202" s="14"/>
      <c r="HTD3202" s="14"/>
      <c r="HTE3202" s="14"/>
      <c r="HTF3202" s="14"/>
      <c r="HTG3202" s="14"/>
      <c r="HTH3202" s="14"/>
      <c r="HTI3202" s="14"/>
      <c r="HTJ3202" s="14"/>
      <c r="HTK3202" s="14"/>
      <c r="HTL3202" s="14"/>
      <c r="HTM3202" s="14"/>
      <c r="HTN3202" s="14"/>
      <c r="HTO3202" s="14"/>
      <c r="HTP3202" s="14"/>
      <c r="HTQ3202" s="14"/>
      <c r="HTR3202" s="14"/>
      <c r="HTS3202" s="14"/>
      <c r="HTT3202" s="14"/>
      <c r="HTU3202" s="14"/>
      <c r="HTV3202" s="14"/>
      <c r="HTW3202" s="14"/>
      <c r="HTX3202" s="14"/>
      <c r="HTY3202" s="14"/>
      <c r="HTZ3202" s="14"/>
      <c r="HUA3202" s="14"/>
      <c r="HUB3202" s="14"/>
      <c r="HUC3202" s="14"/>
      <c r="HUD3202" s="14"/>
      <c r="HUE3202" s="14"/>
      <c r="HUF3202" s="14"/>
      <c r="HUG3202" s="14"/>
      <c r="HUH3202" s="14"/>
      <c r="HUI3202" s="14"/>
      <c r="HUJ3202" s="14"/>
      <c r="HUK3202" s="14"/>
      <c r="HUL3202" s="14"/>
      <c r="HUM3202" s="14"/>
      <c r="HUN3202" s="14"/>
      <c r="HUO3202" s="14"/>
      <c r="HUP3202" s="14"/>
      <c r="HUQ3202" s="14"/>
      <c r="HUR3202" s="14"/>
      <c r="HUS3202" s="14"/>
      <c r="HUT3202" s="14"/>
      <c r="HUU3202" s="14"/>
      <c r="HUV3202" s="14"/>
      <c r="HUW3202" s="14"/>
      <c r="HUX3202" s="14"/>
      <c r="HUY3202" s="14"/>
      <c r="HUZ3202" s="14"/>
      <c r="HVA3202" s="14"/>
      <c r="HVB3202" s="14"/>
      <c r="HVC3202" s="14"/>
      <c r="HVD3202" s="14"/>
      <c r="HVE3202" s="14"/>
      <c r="HVF3202" s="14"/>
      <c r="HVG3202" s="14"/>
      <c r="HVH3202" s="14"/>
      <c r="HVI3202" s="14"/>
      <c r="HVJ3202" s="14"/>
      <c r="HVK3202" s="14"/>
      <c r="HVL3202" s="14"/>
      <c r="HVM3202" s="14"/>
      <c r="HVN3202" s="14"/>
      <c r="HVO3202" s="14"/>
      <c r="HVP3202" s="14"/>
      <c r="HVQ3202" s="14"/>
      <c r="HVR3202" s="14"/>
      <c r="HVS3202" s="14"/>
      <c r="HVT3202" s="14"/>
      <c r="HVU3202" s="14"/>
      <c r="HVV3202" s="14"/>
      <c r="HVW3202" s="14"/>
      <c r="HVX3202" s="14"/>
      <c r="HVY3202" s="14"/>
      <c r="HVZ3202" s="14"/>
      <c r="HWA3202" s="14"/>
      <c r="HWB3202" s="14"/>
      <c r="HWC3202" s="14"/>
      <c r="HWD3202" s="14"/>
      <c r="HWE3202" s="14"/>
      <c r="HWF3202" s="14"/>
      <c r="HWG3202" s="14"/>
      <c r="HWH3202" s="14"/>
      <c r="HWI3202" s="14"/>
      <c r="HWJ3202" s="14"/>
      <c r="HWK3202" s="14"/>
      <c r="HWL3202" s="14"/>
      <c r="HWM3202" s="14"/>
      <c r="HWN3202" s="14"/>
      <c r="HWO3202" s="14"/>
      <c r="HWP3202" s="14"/>
      <c r="HWQ3202" s="14"/>
      <c r="HWR3202" s="14"/>
      <c r="HWS3202" s="14"/>
      <c r="HWT3202" s="14"/>
      <c r="HWU3202" s="14"/>
      <c r="HWV3202" s="14"/>
      <c r="HWW3202" s="14"/>
      <c r="HWX3202" s="14"/>
      <c r="HWY3202" s="14"/>
      <c r="HWZ3202" s="14"/>
      <c r="HXA3202" s="14"/>
      <c r="HXB3202" s="14"/>
      <c r="HXC3202" s="14"/>
      <c r="HXD3202" s="14"/>
      <c r="HXE3202" s="14"/>
      <c r="HXF3202" s="14"/>
      <c r="HXG3202" s="14"/>
      <c r="HXH3202" s="14"/>
      <c r="HXI3202" s="14"/>
      <c r="HXJ3202" s="14"/>
      <c r="HXK3202" s="14"/>
      <c r="HXL3202" s="14"/>
      <c r="HXM3202" s="14"/>
      <c r="HXN3202" s="14"/>
      <c r="HXO3202" s="14"/>
      <c r="HXP3202" s="14"/>
      <c r="HXQ3202" s="14"/>
      <c r="HXR3202" s="14"/>
      <c r="HXS3202" s="14"/>
      <c r="HXT3202" s="14"/>
      <c r="HXU3202" s="14"/>
      <c r="HXV3202" s="14"/>
      <c r="HXW3202" s="14"/>
      <c r="HXX3202" s="14"/>
      <c r="HXY3202" s="14"/>
      <c r="HXZ3202" s="14"/>
      <c r="HYA3202" s="14"/>
      <c r="HYB3202" s="14"/>
      <c r="HYC3202" s="14"/>
      <c r="HYD3202" s="14"/>
      <c r="HYE3202" s="14"/>
      <c r="HYF3202" s="14"/>
      <c r="HYG3202" s="14"/>
      <c r="HYH3202" s="14"/>
      <c r="HYI3202" s="14"/>
      <c r="HYJ3202" s="14"/>
      <c r="HYK3202" s="14"/>
      <c r="HYL3202" s="14"/>
      <c r="HYM3202" s="14"/>
      <c r="HYN3202" s="14"/>
      <c r="HYO3202" s="14"/>
      <c r="HYP3202" s="14"/>
      <c r="HYQ3202" s="14"/>
      <c r="HYR3202" s="14"/>
      <c r="HYS3202" s="14"/>
      <c r="HYT3202" s="14"/>
      <c r="HYU3202" s="14"/>
      <c r="HYV3202" s="14"/>
      <c r="HYW3202" s="14"/>
      <c r="HYX3202" s="14"/>
      <c r="HYY3202" s="14"/>
      <c r="HYZ3202" s="14"/>
      <c r="HZA3202" s="14"/>
      <c r="HZB3202" s="14"/>
      <c r="HZC3202" s="14"/>
      <c r="HZD3202" s="14"/>
      <c r="HZE3202" s="14"/>
      <c r="HZF3202" s="14"/>
      <c r="HZG3202" s="14"/>
      <c r="HZH3202" s="14"/>
      <c r="HZI3202" s="14"/>
      <c r="HZJ3202" s="14"/>
      <c r="HZK3202" s="14"/>
      <c r="HZL3202" s="14"/>
      <c r="HZM3202" s="14"/>
      <c r="HZN3202" s="14"/>
      <c r="HZO3202" s="14"/>
      <c r="HZP3202" s="14"/>
      <c r="HZQ3202" s="14"/>
      <c r="HZR3202" s="14"/>
      <c r="HZS3202" s="14"/>
      <c r="HZT3202" s="14"/>
      <c r="HZU3202" s="14"/>
      <c r="HZV3202" s="14"/>
      <c r="HZW3202" s="14"/>
      <c r="HZX3202" s="14"/>
      <c r="HZY3202" s="14"/>
      <c r="HZZ3202" s="14"/>
      <c r="IAA3202" s="14"/>
      <c r="IAB3202" s="14"/>
      <c r="IAC3202" s="14"/>
      <c r="IAD3202" s="14"/>
      <c r="IAE3202" s="14"/>
      <c r="IAF3202" s="14"/>
      <c r="IAG3202" s="14"/>
      <c r="IAH3202" s="14"/>
      <c r="IAI3202" s="14"/>
      <c r="IAJ3202" s="14"/>
      <c r="IAK3202" s="14"/>
      <c r="IAL3202" s="14"/>
      <c r="IAM3202" s="14"/>
      <c r="IAN3202" s="14"/>
      <c r="IAO3202" s="14"/>
      <c r="IAP3202" s="14"/>
      <c r="IAQ3202" s="14"/>
      <c r="IAR3202" s="14"/>
      <c r="IAS3202" s="14"/>
      <c r="IAT3202" s="14"/>
      <c r="IAU3202" s="14"/>
      <c r="IAV3202" s="14"/>
      <c r="IAW3202" s="14"/>
      <c r="IAX3202" s="14"/>
      <c r="IAY3202" s="14"/>
      <c r="IAZ3202" s="14"/>
      <c r="IBA3202" s="14"/>
      <c r="IBB3202" s="14"/>
      <c r="IBC3202" s="14"/>
      <c r="IBD3202" s="14"/>
      <c r="IBE3202" s="14"/>
      <c r="IBF3202" s="14"/>
      <c r="IBG3202" s="14"/>
      <c r="IBH3202" s="14"/>
      <c r="IBI3202" s="14"/>
      <c r="IBJ3202" s="14"/>
      <c r="IBK3202" s="14"/>
      <c r="IBL3202" s="14"/>
      <c r="IBM3202" s="14"/>
      <c r="IBN3202" s="14"/>
      <c r="IBO3202" s="14"/>
      <c r="IBP3202" s="14"/>
      <c r="IBQ3202" s="14"/>
      <c r="IBR3202" s="14"/>
      <c r="IBS3202" s="14"/>
      <c r="IBT3202" s="14"/>
      <c r="IBU3202" s="14"/>
      <c r="IBV3202" s="14"/>
      <c r="IBW3202" s="14"/>
      <c r="IBX3202" s="14"/>
      <c r="IBY3202" s="14"/>
      <c r="IBZ3202" s="14"/>
      <c r="ICA3202" s="14"/>
      <c r="ICB3202" s="14"/>
      <c r="ICC3202" s="14"/>
      <c r="ICD3202" s="14"/>
      <c r="ICE3202" s="14"/>
      <c r="ICF3202" s="14"/>
      <c r="ICG3202" s="14"/>
      <c r="ICH3202" s="14"/>
      <c r="ICI3202" s="14"/>
      <c r="ICJ3202" s="14"/>
      <c r="ICK3202" s="14"/>
      <c r="ICL3202" s="14"/>
      <c r="ICM3202" s="14"/>
      <c r="ICN3202" s="14"/>
      <c r="ICO3202" s="14"/>
      <c r="ICP3202" s="14"/>
      <c r="ICQ3202" s="14"/>
      <c r="ICR3202" s="14"/>
      <c r="ICS3202" s="14"/>
      <c r="ICT3202" s="14"/>
      <c r="ICU3202" s="14"/>
      <c r="ICV3202" s="14"/>
      <c r="ICW3202" s="14"/>
      <c r="ICX3202" s="14"/>
      <c r="ICY3202" s="14"/>
      <c r="ICZ3202" s="14"/>
      <c r="IDA3202" s="14"/>
      <c r="IDB3202" s="14"/>
      <c r="IDC3202" s="14"/>
      <c r="IDD3202" s="14"/>
      <c r="IDE3202" s="14"/>
      <c r="IDF3202" s="14"/>
      <c r="IDG3202" s="14"/>
      <c r="IDH3202" s="14"/>
      <c r="IDI3202" s="14"/>
      <c r="IDJ3202" s="14"/>
      <c r="IDK3202" s="14"/>
      <c r="IDL3202" s="14"/>
      <c r="IDM3202" s="14"/>
      <c r="IDN3202" s="14"/>
      <c r="IDO3202" s="14"/>
      <c r="IDP3202" s="14"/>
      <c r="IDQ3202" s="14"/>
      <c r="IDR3202" s="14"/>
      <c r="IDS3202" s="14"/>
      <c r="IDT3202" s="14"/>
      <c r="IDU3202" s="14"/>
      <c r="IDV3202" s="14"/>
      <c r="IDW3202" s="14"/>
      <c r="IDX3202" s="14"/>
      <c r="IDY3202" s="14"/>
      <c r="IDZ3202" s="14"/>
      <c r="IEA3202" s="14"/>
      <c r="IEB3202" s="14"/>
      <c r="IEC3202" s="14"/>
      <c r="IED3202" s="14"/>
      <c r="IEE3202" s="14"/>
      <c r="IEF3202" s="14"/>
      <c r="IEG3202" s="14"/>
      <c r="IEH3202" s="14"/>
      <c r="IEI3202" s="14"/>
      <c r="IEJ3202" s="14"/>
      <c r="IEK3202" s="14"/>
      <c r="IEL3202" s="14"/>
      <c r="IEM3202" s="14"/>
      <c r="IEN3202" s="14"/>
      <c r="IEO3202" s="14"/>
      <c r="IEP3202" s="14"/>
      <c r="IEQ3202" s="14"/>
      <c r="IER3202" s="14"/>
      <c r="IES3202" s="14"/>
      <c r="IET3202" s="14"/>
      <c r="IEU3202" s="14"/>
      <c r="IEV3202" s="14"/>
      <c r="IEW3202" s="14"/>
      <c r="IEX3202" s="14"/>
      <c r="IEY3202" s="14"/>
      <c r="IEZ3202" s="14"/>
      <c r="IFA3202" s="14"/>
      <c r="IFB3202" s="14"/>
      <c r="IFC3202" s="14"/>
      <c r="IFD3202" s="14"/>
      <c r="IFE3202" s="14"/>
      <c r="IFF3202" s="14"/>
      <c r="IFG3202" s="14"/>
      <c r="IFH3202" s="14"/>
      <c r="IFI3202" s="14"/>
      <c r="IFJ3202" s="14"/>
      <c r="IFK3202" s="14"/>
      <c r="IFL3202" s="14"/>
      <c r="IFM3202" s="14"/>
      <c r="IFN3202" s="14"/>
      <c r="IFO3202" s="14"/>
      <c r="IFP3202" s="14"/>
      <c r="IFQ3202" s="14"/>
      <c r="IFR3202" s="14"/>
      <c r="IFS3202" s="14"/>
      <c r="IFT3202" s="14"/>
      <c r="IFU3202" s="14"/>
      <c r="IFV3202" s="14"/>
      <c r="IFW3202" s="14"/>
      <c r="IFX3202" s="14"/>
      <c r="IFY3202" s="14"/>
      <c r="IFZ3202" s="14"/>
      <c r="IGA3202" s="14"/>
      <c r="IGB3202" s="14"/>
      <c r="IGC3202" s="14"/>
      <c r="IGD3202" s="14"/>
      <c r="IGE3202" s="14"/>
      <c r="IGF3202" s="14"/>
      <c r="IGG3202" s="14"/>
      <c r="IGH3202" s="14"/>
      <c r="IGI3202" s="14"/>
      <c r="IGJ3202" s="14"/>
      <c r="IGK3202" s="14"/>
      <c r="IGL3202" s="14"/>
      <c r="IGM3202" s="14"/>
      <c r="IGN3202" s="14"/>
      <c r="IGO3202" s="14"/>
      <c r="IGP3202" s="14"/>
      <c r="IGQ3202" s="14"/>
      <c r="IGR3202" s="14"/>
      <c r="IGS3202" s="14"/>
      <c r="IGT3202" s="14"/>
      <c r="IGU3202" s="14"/>
      <c r="IGV3202" s="14"/>
      <c r="IGW3202" s="14"/>
      <c r="IGX3202" s="14"/>
      <c r="IGY3202" s="14"/>
      <c r="IGZ3202" s="14"/>
      <c r="IHA3202" s="14"/>
      <c r="IHB3202" s="14"/>
      <c r="IHC3202" s="14"/>
      <c r="IHD3202" s="14"/>
      <c r="IHE3202" s="14"/>
      <c r="IHF3202" s="14"/>
      <c r="IHG3202" s="14"/>
      <c r="IHH3202" s="14"/>
      <c r="IHI3202" s="14"/>
      <c r="IHJ3202" s="14"/>
      <c r="IHK3202" s="14"/>
      <c r="IHL3202" s="14"/>
      <c r="IHM3202" s="14"/>
      <c r="IHN3202" s="14"/>
      <c r="IHO3202" s="14"/>
      <c r="IHP3202" s="14"/>
      <c r="IHQ3202" s="14"/>
      <c r="IHR3202" s="14"/>
      <c r="IHS3202" s="14"/>
      <c r="IHT3202" s="14"/>
      <c r="IHU3202" s="14"/>
      <c r="IHV3202" s="14"/>
      <c r="IHW3202" s="14"/>
      <c r="IHX3202" s="14"/>
      <c r="IHY3202" s="14"/>
      <c r="IHZ3202" s="14"/>
      <c r="IIA3202" s="14"/>
      <c r="IIB3202" s="14"/>
      <c r="IIC3202" s="14"/>
      <c r="IID3202" s="14"/>
      <c r="IIE3202" s="14"/>
      <c r="IIF3202" s="14"/>
      <c r="IIG3202" s="14"/>
      <c r="IIH3202" s="14"/>
      <c r="III3202" s="14"/>
      <c r="IIJ3202" s="14"/>
      <c r="IIK3202" s="14"/>
      <c r="IIL3202" s="14"/>
      <c r="IIM3202" s="14"/>
      <c r="IIN3202" s="14"/>
      <c r="IIO3202" s="14"/>
      <c r="IIP3202" s="14"/>
      <c r="IIQ3202" s="14"/>
      <c r="IIR3202" s="14"/>
      <c r="IIS3202" s="14"/>
      <c r="IIT3202" s="14"/>
      <c r="IIU3202" s="14"/>
      <c r="IIV3202" s="14"/>
      <c r="IIW3202" s="14"/>
      <c r="IIX3202" s="14"/>
      <c r="IIY3202" s="14"/>
      <c r="IIZ3202" s="14"/>
      <c r="IJA3202" s="14"/>
      <c r="IJB3202" s="14"/>
      <c r="IJC3202" s="14"/>
      <c r="IJD3202" s="14"/>
      <c r="IJE3202" s="14"/>
      <c r="IJF3202" s="14"/>
      <c r="IJG3202" s="14"/>
      <c r="IJH3202" s="14"/>
      <c r="IJI3202" s="14"/>
      <c r="IJJ3202" s="14"/>
      <c r="IJK3202" s="14"/>
      <c r="IJL3202" s="14"/>
      <c r="IJM3202" s="14"/>
      <c r="IJN3202" s="14"/>
      <c r="IJO3202" s="14"/>
      <c r="IJP3202" s="14"/>
      <c r="IJQ3202" s="14"/>
      <c r="IJR3202" s="14"/>
      <c r="IJS3202" s="14"/>
      <c r="IJT3202" s="14"/>
      <c r="IJU3202" s="14"/>
      <c r="IJV3202" s="14"/>
      <c r="IJW3202" s="14"/>
      <c r="IJX3202" s="14"/>
      <c r="IJY3202" s="14"/>
      <c r="IJZ3202" s="14"/>
      <c r="IKA3202" s="14"/>
      <c r="IKB3202" s="14"/>
      <c r="IKC3202" s="14"/>
      <c r="IKD3202" s="14"/>
      <c r="IKE3202" s="14"/>
      <c r="IKF3202" s="14"/>
      <c r="IKG3202" s="14"/>
      <c r="IKH3202" s="14"/>
      <c r="IKI3202" s="14"/>
      <c r="IKJ3202" s="14"/>
      <c r="IKK3202" s="14"/>
      <c r="IKL3202" s="14"/>
      <c r="IKM3202" s="14"/>
      <c r="IKN3202" s="14"/>
      <c r="IKO3202" s="14"/>
      <c r="IKP3202" s="14"/>
      <c r="IKQ3202" s="14"/>
      <c r="IKR3202" s="14"/>
      <c r="IKS3202" s="14"/>
      <c r="IKT3202" s="14"/>
      <c r="IKU3202" s="14"/>
      <c r="IKV3202" s="14"/>
      <c r="IKW3202" s="14"/>
      <c r="IKX3202" s="14"/>
      <c r="IKY3202" s="14"/>
      <c r="IKZ3202" s="14"/>
      <c r="ILA3202" s="14"/>
      <c r="ILB3202" s="14"/>
      <c r="ILC3202" s="14"/>
      <c r="ILD3202" s="14"/>
      <c r="ILE3202" s="14"/>
      <c r="ILF3202" s="14"/>
      <c r="ILG3202" s="14"/>
      <c r="ILH3202" s="14"/>
      <c r="ILI3202" s="14"/>
      <c r="ILJ3202" s="14"/>
      <c r="ILK3202" s="14"/>
      <c r="ILL3202" s="14"/>
      <c r="ILM3202" s="14"/>
      <c r="ILN3202" s="14"/>
      <c r="ILO3202" s="14"/>
      <c r="ILP3202" s="14"/>
      <c r="ILQ3202" s="14"/>
      <c r="ILR3202" s="14"/>
      <c r="ILS3202" s="14"/>
      <c r="ILT3202" s="14"/>
      <c r="ILU3202" s="14"/>
      <c r="ILV3202" s="14"/>
      <c r="ILW3202" s="14"/>
      <c r="ILX3202" s="14"/>
      <c r="ILY3202" s="14"/>
      <c r="ILZ3202" s="14"/>
      <c r="IMA3202" s="14"/>
      <c r="IMB3202" s="14"/>
      <c r="IMC3202" s="14"/>
      <c r="IMD3202" s="14"/>
      <c r="IME3202" s="14"/>
      <c r="IMF3202" s="14"/>
      <c r="IMG3202" s="14"/>
      <c r="IMH3202" s="14"/>
      <c r="IMI3202" s="14"/>
      <c r="IMJ3202" s="14"/>
      <c r="IMK3202" s="14"/>
      <c r="IML3202" s="14"/>
      <c r="IMM3202" s="14"/>
      <c r="IMN3202" s="14"/>
      <c r="IMO3202" s="14"/>
      <c r="IMP3202" s="14"/>
      <c r="IMQ3202" s="14"/>
      <c r="IMR3202" s="14"/>
      <c r="IMS3202" s="14"/>
      <c r="IMT3202" s="14"/>
      <c r="IMU3202" s="14"/>
      <c r="IMV3202" s="14"/>
      <c r="IMW3202" s="14"/>
      <c r="IMX3202" s="14"/>
      <c r="IMY3202" s="14"/>
      <c r="IMZ3202" s="14"/>
      <c r="INA3202" s="14"/>
      <c r="INB3202" s="14"/>
      <c r="INC3202" s="14"/>
      <c r="IND3202" s="14"/>
      <c r="INE3202" s="14"/>
      <c r="INF3202" s="14"/>
      <c r="ING3202" s="14"/>
      <c r="INH3202" s="14"/>
      <c r="INI3202" s="14"/>
      <c r="INJ3202" s="14"/>
      <c r="INK3202" s="14"/>
      <c r="INL3202" s="14"/>
      <c r="INM3202" s="14"/>
      <c r="INN3202" s="14"/>
      <c r="INO3202" s="14"/>
      <c r="INP3202" s="14"/>
      <c r="INQ3202" s="14"/>
      <c r="INR3202" s="14"/>
      <c r="INS3202" s="14"/>
      <c r="INT3202" s="14"/>
      <c r="INU3202" s="14"/>
      <c r="INV3202" s="14"/>
      <c r="INW3202" s="14"/>
      <c r="INX3202" s="14"/>
      <c r="INY3202" s="14"/>
      <c r="INZ3202" s="14"/>
      <c r="IOA3202" s="14"/>
      <c r="IOB3202" s="14"/>
      <c r="IOC3202" s="14"/>
      <c r="IOD3202" s="14"/>
      <c r="IOE3202" s="14"/>
      <c r="IOF3202" s="14"/>
      <c r="IOG3202" s="14"/>
      <c r="IOH3202" s="14"/>
      <c r="IOI3202" s="14"/>
      <c r="IOJ3202" s="14"/>
      <c r="IOK3202" s="14"/>
      <c r="IOL3202" s="14"/>
      <c r="IOM3202" s="14"/>
      <c r="ION3202" s="14"/>
      <c r="IOO3202" s="14"/>
      <c r="IOP3202" s="14"/>
      <c r="IOQ3202" s="14"/>
      <c r="IOR3202" s="14"/>
      <c r="IOS3202" s="14"/>
      <c r="IOT3202" s="14"/>
      <c r="IOU3202" s="14"/>
      <c r="IOV3202" s="14"/>
      <c r="IOW3202" s="14"/>
      <c r="IOX3202" s="14"/>
      <c r="IOY3202" s="14"/>
      <c r="IOZ3202" s="14"/>
      <c r="IPA3202" s="14"/>
      <c r="IPB3202" s="14"/>
      <c r="IPC3202" s="14"/>
      <c r="IPD3202" s="14"/>
      <c r="IPE3202" s="14"/>
      <c r="IPF3202" s="14"/>
      <c r="IPG3202" s="14"/>
      <c r="IPH3202" s="14"/>
      <c r="IPI3202" s="14"/>
      <c r="IPJ3202" s="14"/>
      <c r="IPK3202" s="14"/>
      <c r="IPL3202" s="14"/>
      <c r="IPM3202" s="14"/>
      <c r="IPN3202" s="14"/>
      <c r="IPO3202" s="14"/>
      <c r="IPP3202" s="14"/>
      <c r="IPQ3202" s="14"/>
      <c r="IPR3202" s="14"/>
      <c r="IPS3202" s="14"/>
      <c r="IPT3202" s="14"/>
      <c r="IPU3202" s="14"/>
      <c r="IPV3202" s="14"/>
      <c r="IPW3202" s="14"/>
      <c r="IPX3202" s="14"/>
      <c r="IPY3202" s="14"/>
      <c r="IPZ3202" s="14"/>
      <c r="IQA3202" s="14"/>
      <c r="IQB3202" s="14"/>
      <c r="IQC3202" s="14"/>
      <c r="IQD3202" s="14"/>
      <c r="IQE3202" s="14"/>
      <c r="IQF3202" s="14"/>
      <c r="IQG3202" s="14"/>
      <c r="IQH3202" s="14"/>
      <c r="IQI3202" s="14"/>
      <c r="IQJ3202" s="14"/>
      <c r="IQK3202" s="14"/>
      <c r="IQL3202" s="14"/>
      <c r="IQM3202" s="14"/>
      <c r="IQN3202" s="14"/>
      <c r="IQO3202" s="14"/>
      <c r="IQP3202" s="14"/>
      <c r="IQQ3202" s="14"/>
      <c r="IQR3202" s="14"/>
      <c r="IQS3202" s="14"/>
      <c r="IQT3202" s="14"/>
      <c r="IQU3202" s="14"/>
      <c r="IQV3202" s="14"/>
      <c r="IQW3202" s="14"/>
      <c r="IQX3202" s="14"/>
      <c r="IQY3202" s="14"/>
      <c r="IQZ3202" s="14"/>
      <c r="IRA3202" s="14"/>
      <c r="IRB3202" s="14"/>
      <c r="IRC3202" s="14"/>
      <c r="IRD3202" s="14"/>
      <c r="IRE3202" s="14"/>
      <c r="IRF3202" s="14"/>
      <c r="IRG3202" s="14"/>
      <c r="IRH3202" s="14"/>
      <c r="IRI3202" s="14"/>
      <c r="IRJ3202" s="14"/>
      <c r="IRK3202" s="14"/>
      <c r="IRL3202" s="14"/>
      <c r="IRM3202" s="14"/>
      <c r="IRN3202" s="14"/>
      <c r="IRO3202" s="14"/>
      <c r="IRP3202" s="14"/>
      <c r="IRQ3202" s="14"/>
      <c r="IRR3202" s="14"/>
      <c r="IRS3202" s="14"/>
      <c r="IRT3202" s="14"/>
      <c r="IRU3202" s="14"/>
      <c r="IRV3202" s="14"/>
      <c r="IRW3202" s="14"/>
      <c r="IRX3202" s="14"/>
      <c r="IRY3202" s="14"/>
      <c r="IRZ3202" s="14"/>
      <c r="ISA3202" s="14"/>
      <c r="ISB3202" s="14"/>
      <c r="ISC3202" s="14"/>
      <c r="ISD3202" s="14"/>
      <c r="ISE3202" s="14"/>
      <c r="ISF3202" s="14"/>
      <c r="ISG3202" s="14"/>
      <c r="ISH3202" s="14"/>
      <c r="ISI3202" s="14"/>
      <c r="ISJ3202" s="14"/>
      <c r="ISK3202" s="14"/>
      <c r="ISL3202" s="14"/>
      <c r="ISM3202" s="14"/>
      <c r="ISN3202" s="14"/>
      <c r="ISO3202" s="14"/>
      <c r="ISP3202" s="14"/>
      <c r="ISQ3202" s="14"/>
      <c r="ISR3202" s="14"/>
      <c r="ISS3202" s="14"/>
      <c r="IST3202" s="14"/>
      <c r="ISU3202" s="14"/>
      <c r="ISV3202" s="14"/>
      <c r="ISW3202" s="14"/>
      <c r="ISX3202" s="14"/>
      <c r="ISY3202" s="14"/>
      <c r="ISZ3202" s="14"/>
      <c r="ITA3202" s="14"/>
      <c r="ITB3202" s="14"/>
      <c r="ITC3202" s="14"/>
      <c r="ITD3202" s="14"/>
      <c r="ITE3202" s="14"/>
      <c r="ITF3202" s="14"/>
      <c r="ITG3202" s="14"/>
      <c r="ITH3202" s="14"/>
      <c r="ITI3202" s="14"/>
      <c r="ITJ3202" s="14"/>
      <c r="ITK3202" s="14"/>
      <c r="ITL3202" s="14"/>
      <c r="ITM3202" s="14"/>
      <c r="ITN3202" s="14"/>
      <c r="ITO3202" s="14"/>
      <c r="ITP3202" s="14"/>
      <c r="ITQ3202" s="14"/>
      <c r="ITR3202" s="14"/>
      <c r="ITS3202" s="14"/>
      <c r="ITT3202" s="14"/>
      <c r="ITU3202" s="14"/>
      <c r="ITV3202" s="14"/>
      <c r="ITW3202" s="14"/>
      <c r="ITX3202" s="14"/>
      <c r="ITY3202" s="14"/>
      <c r="ITZ3202" s="14"/>
      <c r="IUA3202" s="14"/>
      <c r="IUB3202" s="14"/>
      <c r="IUC3202" s="14"/>
      <c r="IUD3202" s="14"/>
      <c r="IUE3202" s="14"/>
      <c r="IUF3202" s="14"/>
      <c r="IUG3202" s="14"/>
      <c r="IUH3202" s="14"/>
      <c r="IUI3202" s="14"/>
      <c r="IUJ3202" s="14"/>
      <c r="IUK3202" s="14"/>
      <c r="IUL3202" s="14"/>
      <c r="IUM3202" s="14"/>
      <c r="IUN3202" s="14"/>
      <c r="IUO3202" s="14"/>
      <c r="IUP3202" s="14"/>
      <c r="IUQ3202" s="14"/>
      <c r="IUR3202" s="14"/>
      <c r="IUS3202" s="14"/>
      <c r="IUT3202" s="14"/>
      <c r="IUU3202" s="14"/>
      <c r="IUV3202" s="14"/>
      <c r="IUW3202" s="14"/>
      <c r="IUX3202" s="14"/>
      <c r="IUY3202" s="14"/>
      <c r="IUZ3202" s="14"/>
      <c r="IVA3202" s="14"/>
      <c r="IVB3202" s="14"/>
      <c r="IVC3202" s="14"/>
      <c r="IVD3202" s="14"/>
      <c r="IVE3202" s="14"/>
      <c r="IVF3202" s="14"/>
      <c r="IVG3202" s="14"/>
      <c r="IVH3202" s="14"/>
      <c r="IVI3202" s="14"/>
      <c r="IVJ3202" s="14"/>
      <c r="IVK3202" s="14"/>
      <c r="IVL3202" s="14"/>
      <c r="IVM3202" s="14"/>
      <c r="IVN3202" s="14"/>
      <c r="IVO3202" s="14"/>
      <c r="IVP3202" s="14"/>
      <c r="IVQ3202" s="14"/>
      <c r="IVR3202" s="14"/>
      <c r="IVS3202" s="14"/>
      <c r="IVT3202" s="14"/>
      <c r="IVU3202" s="14"/>
      <c r="IVV3202" s="14"/>
      <c r="IVW3202" s="14"/>
      <c r="IVX3202" s="14"/>
      <c r="IVY3202" s="14"/>
      <c r="IVZ3202" s="14"/>
      <c r="IWA3202" s="14"/>
      <c r="IWB3202" s="14"/>
      <c r="IWC3202" s="14"/>
      <c r="IWD3202" s="14"/>
      <c r="IWE3202" s="14"/>
      <c r="IWF3202" s="14"/>
      <c r="IWG3202" s="14"/>
      <c r="IWH3202" s="14"/>
      <c r="IWI3202" s="14"/>
      <c r="IWJ3202" s="14"/>
      <c r="IWK3202" s="14"/>
      <c r="IWL3202" s="14"/>
      <c r="IWM3202" s="14"/>
      <c r="IWN3202" s="14"/>
      <c r="IWO3202" s="14"/>
      <c r="IWP3202" s="14"/>
      <c r="IWQ3202" s="14"/>
      <c r="IWR3202" s="14"/>
      <c r="IWS3202" s="14"/>
      <c r="IWT3202" s="14"/>
      <c r="IWU3202" s="14"/>
      <c r="IWV3202" s="14"/>
      <c r="IWW3202" s="14"/>
      <c r="IWX3202" s="14"/>
      <c r="IWY3202" s="14"/>
      <c r="IWZ3202" s="14"/>
      <c r="IXA3202" s="14"/>
      <c r="IXB3202" s="14"/>
      <c r="IXC3202" s="14"/>
      <c r="IXD3202" s="14"/>
      <c r="IXE3202" s="14"/>
      <c r="IXF3202" s="14"/>
      <c r="IXG3202" s="14"/>
      <c r="IXH3202" s="14"/>
      <c r="IXI3202" s="14"/>
      <c r="IXJ3202" s="14"/>
      <c r="IXK3202" s="14"/>
      <c r="IXL3202" s="14"/>
      <c r="IXM3202" s="14"/>
      <c r="IXN3202" s="14"/>
      <c r="IXO3202" s="14"/>
      <c r="IXP3202" s="14"/>
      <c r="IXQ3202" s="14"/>
      <c r="IXR3202" s="14"/>
      <c r="IXS3202" s="14"/>
      <c r="IXT3202" s="14"/>
      <c r="IXU3202" s="14"/>
      <c r="IXV3202" s="14"/>
      <c r="IXW3202" s="14"/>
      <c r="IXX3202" s="14"/>
      <c r="IXY3202" s="14"/>
      <c r="IXZ3202" s="14"/>
      <c r="IYA3202" s="14"/>
      <c r="IYB3202" s="14"/>
      <c r="IYC3202" s="14"/>
      <c r="IYD3202" s="14"/>
      <c r="IYE3202" s="14"/>
      <c r="IYF3202" s="14"/>
      <c r="IYG3202" s="14"/>
      <c r="IYH3202" s="14"/>
      <c r="IYI3202" s="14"/>
      <c r="IYJ3202" s="14"/>
      <c r="IYK3202" s="14"/>
      <c r="IYL3202" s="14"/>
      <c r="IYM3202" s="14"/>
      <c r="IYN3202" s="14"/>
      <c r="IYO3202" s="14"/>
      <c r="IYP3202" s="14"/>
      <c r="IYQ3202" s="14"/>
      <c r="IYR3202" s="14"/>
      <c r="IYS3202" s="14"/>
      <c r="IYT3202" s="14"/>
      <c r="IYU3202" s="14"/>
      <c r="IYV3202" s="14"/>
      <c r="IYW3202" s="14"/>
      <c r="IYX3202" s="14"/>
      <c r="IYY3202" s="14"/>
      <c r="IYZ3202" s="14"/>
      <c r="IZA3202" s="14"/>
      <c r="IZB3202" s="14"/>
      <c r="IZC3202" s="14"/>
      <c r="IZD3202" s="14"/>
      <c r="IZE3202" s="14"/>
      <c r="IZF3202" s="14"/>
      <c r="IZG3202" s="14"/>
      <c r="IZH3202" s="14"/>
      <c r="IZI3202" s="14"/>
      <c r="IZJ3202" s="14"/>
      <c r="IZK3202" s="14"/>
      <c r="IZL3202" s="14"/>
      <c r="IZM3202" s="14"/>
      <c r="IZN3202" s="14"/>
      <c r="IZO3202" s="14"/>
      <c r="IZP3202" s="14"/>
      <c r="IZQ3202" s="14"/>
      <c r="IZR3202" s="14"/>
      <c r="IZS3202" s="14"/>
      <c r="IZT3202" s="14"/>
      <c r="IZU3202" s="14"/>
      <c r="IZV3202" s="14"/>
      <c r="IZW3202" s="14"/>
      <c r="IZX3202" s="14"/>
      <c r="IZY3202" s="14"/>
      <c r="IZZ3202" s="14"/>
      <c r="JAA3202" s="14"/>
      <c r="JAB3202" s="14"/>
      <c r="JAC3202" s="14"/>
      <c r="JAD3202" s="14"/>
      <c r="JAE3202" s="14"/>
      <c r="JAF3202" s="14"/>
      <c r="JAG3202" s="14"/>
      <c r="JAH3202" s="14"/>
      <c r="JAI3202" s="14"/>
      <c r="JAJ3202" s="14"/>
      <c r="JAK3202" s="14"/>
      <c r="JAL3202" s="14"/>
      <c r="JAM3202" s="14"/>
      <c r="JAN3202" s="14"/>
      <c r="JAO3202" s="14"/>
      <c r="JAP3202" s="14"/>
      <c r="JAQ3202" s="14"/>
      <c r="JAR3202" s="14"/>
      <c r="JAS3202" s="14"/>
      <c r="JAT3202" s="14"/>
      <c r="JAU3202" s="14"/>
      <c r="JAV3202" s="14"/>
      <c r="JAW3202" s="14"/>
      <c r="JAX3202" s="14"/>
      <c r="JAY3202" s="14"/>
      <c r="JAZ3202" s="14"/>
      <c r="JBA3202" s="14"/>
      <c r="JBB3202" s="14"/>
      <c r="JBC3202" s="14"/>
      <c r="JBD3202" s="14"/>
      <c r="JBE3202" s="14"/>
      <c r="JBF3202" s="14"/>
      <c r="JBG3202" s="14"/>
      <c r="JBH3202" s="14"/>
      <c r="JBI3202" s="14"/>
      <c r="JBJ3202" s="14"/>
      <c r="JBK3202" s="14"/>
      <c r="JBL3202" s="14"/>
      <c r="JBM3202" s="14"/>
      <c r="JBN3202" s="14"/>
      <c r="JBO3202" s="14"/>
      <c r="JBP3202" s="14"/>
      <c r="JBQ3202" s="14"/>
      <c r="JBR3202" s="14"/>
      <c r="JBS3202" s="14"/>
      <c r="JBT3202" s="14"/>
      <c r="JBU3202" s="14"/>
      <c r="JBV3202" s="14"/>
      <c r="JBW3202" s="14"/>
      <c r="JBX3202" s="14"/>
      <c r="JBY3202" s="14"/>
      <c r="JBZ3202" s="14"/>
      <c r="JCA3202" s="14"/>
      <c r="JCB3202" s="14"/>
      <c r="JCC3202" s="14"/>
      <c r="JCD3202" s="14"/>
      <c r="JCE3202" s="14"/>
      <c r="JCF3202" s="14"/>
      <c r="JCG3202" s="14"/>
      <c r="JCH3202" s="14"/>
      <c r="JCI3202" s="14"/>
      <c r="JCJ3202" s="14"/>
      <c r="JCK3202" s="14"/>
      <c r="JCL3202" s="14"/>
      <c r="JCM3202" s="14"/>
      <c r="JCN3202" s="14"/>
      <c r="JCO3202" s="14"/>
      <c r="JCP3202" s="14"/>
      <c r="JCQ3202" s="14"/>
      <c r="JCR3202" s="14"/>
      <c r="JCS3202" s="14"/>
      <c r="JCT3202" s="14"/>
      <c r="JCU3202" s="14"/>
      <c r="JCV3202" s="14"/>
      <c r="JCW3202" s="14"/>
      <c r="JCX3202" s="14"/>
      <c r="JCY3202" s="14"/>
      <c r="JCZ3202" s="14"/>
      <c r="JDA3202" s="14"/>
      <c r="JDB3202" s="14"/>
      <c r="JDC3202" s="14"/>
      <c r="JDD3202" s="14"/>
      <c r="JDE3202" s="14"/>
      <c r="JDF3202" s="14"/>
      <c r="JDG3202" s="14"/>
      <c r="JDH3202" s="14"/>
      <c r="JDI3202" s="14"/>
      <c r="JDJ3202" s="14"/>
      <c r="JDK3202" s="14"/>
      <c r="JDL3202" s="14"/>
      <c r="JDM3202" s="14"/>
      <c r="JDN3202" s="14"/>
      <c r="JDO3202" s="14"/>
      <c r="JDP3202" s="14"/>
      <c r="JDQ3202" s="14"/>
      <c r="JDR3202" s="14"/>
      <c r="JDS3202" s="14"/>
      <c r="JDT3202" s="14"/>
      <c r="JDU3202" s="14"/>
      <c r="JDV3202" s="14"/>
      <c r="JDW3202" s="14"/>
      <c r="JDX3202" s="14"/>
      <c r="JDY3202" s="14"/>
      <c r="JDZ3202" s="14"/>
      <c r="JEA3202" s="14"/>
      <c r="JEB3202" s="14"/>
      <c r="JEC3202" s="14"/>
      <c r="JED3202" s="14"/>
      <c r="JEE3202" s="14"/>
      <c r="JEF3202" s="14"/>
      <c r="JEG3202" s="14"/>
      <c r="JEH3202" s="14"/>
      <c r="JEI3202" s="14"/>
      <c r="JEJ3202" s="14"/>
      <c r="JEK3202" s="14"/>
      <c r="JEL3202" s="14"/>
      <c r="JEM3202" s="14"/>
      <c r="JEN3202" s="14"/>
      <c r="JEO3202" s="14"/>
      <c r="JEP3202" s="14"/>
      <c r="JEQ3202" s="14"/>
      <c r="JER3202" s="14"/>
      <c r="JES3202" s="14"/>
      <c r="JET3202" s="14"/>
      <c r="JEU3202" s="14"/>
      <c r="JEV3202" s="14"/>
      <c r="JEW3202" s="14"/>
      <c r="JEX3202" s="14"/>
      <c r="JEY3202" s="14"/>
      <c r="JEZ3202" s="14"/>
      <c r="JFA3202" s="14"/>
      <c r="JFB3202" s="14"/>
      <c r="JFC3202" s="14"/>
      <c r="JFD3202" s="14"/>
      <c r="JFE3202" s="14"/>
      <c r="JFF3202" s="14"/>
      <c r="JFG3202" s="14"/>
      <c r="JFH3202" s="14"/>
      <c r="JFI3202" s="14"/>
      <c r="JFJ3202" s="14"/>
      <c r="JFK3202" s="14"/>
      <c r="JFL3202" s="14"/>
      <c r="JFM3202" s="14"/>
      <c r="JFN3202" s="14"/>
      <c r="JFO3202" s="14"/>
      <c r="JFP3202" s="14"/>
      <c r="JFQ3202" s="14"/>
      <c r="JFR3202" s="14"/>
      <c r="JFS3202" s="14"/>
      <c r="JFT3202" s="14"/>
      <c r="JFU3202" s="14"/>
      <c r="JFV3202" s="14"/>
      <c r="JFW3202" s="14"/>
      <c r="JFX3202" s="14"/>
      <c r="JFY3202" s="14"/>
      <c r="JFZ3202" s="14"/>
      <c r="JGA3202" s="14"/>
      <c r="JGB3202" s="14"/>
      <c r="JGC3202" s="14"/>
      <c r="JGD3202" s="14"/>
      <c r="JGE3202" s="14"/>
      <c r="JGF3202" s="14"/>
      <c r="JGG3202" s="14"/>
      <c r="JGH3202" s="14"/>
      <c r="JGI3202" s="14"/>
      <c r="JGJ3202" s="14"/>
      <c r="JGK3202" s="14"/>
      <c r="JGL3202" s="14"/>
      <c r="JGM3202" s="14"/>
      <c r="JGN3202" s="14"/>
      <c r="JGO3202" s="14"/>
      <c r="JGP3202" s="14"/>
      <c r="JGQ3202" s="14"/>
      <c r="JGR3202" s="14"/>
      <c r="JGS3202" s="14"/>
      <c r="JGT3202" s="14"/>
      <c r="JGU3202" s="14"/>
      <c r="JGV3202" s="14"/>
      <c r="JGW3202" s="14"/>
      <c r="JGX3202" s="14"/>
      <c r="JGY3202" s="14"/>
      <c r="JGZ3202" s="14"/>
      <c r="JHA3202" s="14"/>
      <c r="JHB3202" s="14"/>
      <c r="JHC3202" s="14"/>
      <c r="JHD3202" s="14"/>
      <c r="JHE3202" s="14"/>
      <c r="JHF3202" s="14"/>
      <c r="JHG3202" s="14"/>
      <c r="JHH3202" s="14"/>
      <c r="JHI3202" s="14"/>
      <c r="JHJ3202" s="14"/>
      <c r="JHK3202" s="14"/>
      <c r="JHL3202" s="14"/>
      <c r="JHM3202" s="14"/>
      <c r="JHN3202" s="14"/>
      <c r="JHO3202" s="14"/>
      <c r="JHP3202" s="14"/>
      <c r="JHQ3202" s="14"/>
      <c r="JHR3202" s="14"/>
      <c r="JHS3202" s="14"/>
      <c r="JHT3202" s="14"/>
      <c r="JHU3202" s="14"/>
      <c r="JHV3202" s="14"/>
      <c r="JHW3202" s="14"/>
      <c r="JHX3202" s="14"/>
      <c r="JHY3202" s="14"/>
      <c r="JHZ3202" s="14"/>
      <c r="JIA3202" s="14"/>
      <c r="JIB3202" s="14"/>
      <c r="JIC3202" s="14"/>
      <c r="JID3202" s="14"/>
      <c r="JIE3202" s="14"/>
      <c r="JIF3202" s="14"/>
      <c r="JIG3202" s="14"/>
      <c r="JIH3202" s="14"/>
      <c r="JII3202" s="14"/>
      <c r="JIJ3202" s="14"/>
      <c r="JIK3202" s="14"/>
      <c r="JIL3202" s="14"/>
      <c r="JIM3202" s="14"/>
      <c r="JIN3202" s="14"/>
      <c r="JIO3202" s="14"/>
      <c r="JIP3202" s="14"/>
      <c r="JIQ3202" s="14"/>
      <c r="JIR3202" s="14"/>
      <c r="JIS3202" s="14"/>
      <c r="JIT3202" s="14"/>
      <c r="JIU3202" s="14"/>
      <c r="JIV3202" s="14"/>
      <c r="JIW3202" s="14"/>
      <c r="JIX3202" s="14"/>
      <c r="JIY3202" s="14"/>
      <c r="JIZ3202" s="14"/>
      <c r="JJA3202" s="14"/>
      <c r="JJB3202" s="14"/>
      <c r="JJC3202" s="14"/>
      <c r="JJD3202" s="14"/>
      <c r="JJE3202" s="14"/>
      <c r="JJF3202" s="14"/>
      <c r="JJG3202" s="14"/>
      <c r="JJH3202" s="14"/>
      <c r="JJI3202" s="14"/>
      <c r="JJJ3202" s="14"/>
      <c r="JJK3202" s="14"/>
      <c r="JJL3202" s="14"/>
      <c r="JJM3202" s="14"/>
      <c r="JJN3202" s="14"/>
      <c r="JJO3202" s="14"/>
      <c r="JJP3202" s="14"/>
      <c r="JJQ3202" s="14"/>
      <c r="JJR3202" s="14"/>
      <c r="JJS3202" s="14"/>
      <c r="JJT3202" s="14"/>
      <c r="JJU3202" s="14"/>
      <c r="JJV3202" s="14"/>
      <c r="JJW3202" s="14"/>
      <c r="JJX3202" s="14"/>
      <c r="JJY3202" s="14"/>
      <c r="JJZ3202" s="14"/>
      <c r="JKA3202" s="14"/>
      <c r="JKB3202" s="14"/>
      <c r="JKC3202" s="14"/>
      <c r="JKD3202" s="14"/>
      <c r="JKE3202" s="14"/>
      <c r="JKF3202" s="14"/>
      <c r="JKG3202" s="14"/>
      <c r="JKH3202" s="14"/>
      <c r="JKI3202" s="14"/>
      <c r="JKJ3202" s="14"/>
      <c r="JKK3202" s="14"/>
      <c r="JKL3202" s="14"/>
      <c r="JKM3202" s="14"/>
      <c r="JKN3202" s="14"/>
      <c r="JKO3202" s="14"/>
      <c r="JKP3202" s="14"/>
      <c r="JKQ3202" s="14"/>
      <c r="JKR3202" s="14"/>
      <c r="JKS3202" s="14"/>
      <c r="JKT3202" s="14"/>
      <c r="JKU3202" s="14"/>
      <c r="JKV3202" s="14"/>
      <c r="JKW3202" s="14"/>
      <c r="JKX3202" s="14"/>
      <c r="JKY3202" s="14"/>
      <c r="JKZ3202" s="14"/>
      <c r="JLA3202" s="14"/>
      <c r="JLB3202" s="14"/>
      <c r="JLC3202" s="14"/>
      <c r="JLD3202" s="14"/>
      <c r="JLE3202" s="14"/>
      <c r="JLF3202" s="14"/>
      <c r="JLG3202" s="14"/>
      <c r="JLH3202" s="14"/>
      <c r="JLI3202" s="14"/>
      <c r="JLJ3202" s="14"/>
      <c r="JLK3202" s="14"/>
      <c r="JLL3202" s="14"/>
      <c r="JLM3202" s="14"/>
      <c r="JLN3202" s="14"/>
      <c r="JLO3202" s="14"/>
      <c r="JLP3202" s="14"/>
      <c r="JLQ3202" s="14"/>
      <c r="JLR3202" s="14"/>
      <c r="JLS3202" s="14"/>
      <c r="JLT3202" s="14"/>
      <c r="JLU3202" s="14"/>
      <c r="JLV3202" s="14"/>
      <c r="JLW3202" s="14"/>
      <c r="JLX3202" s="14"/>
      <c r="JLY3202" s="14"/>
      <c r="JLZ3202" s="14"/>
      <c r="JMA3202" s="14"/>
      <c r="JMB3202" s="14"/>
      <c r="JMC3202" s="14"/>
      <c r="JMD3202" s="14"/>
      <c r="JME3202" s="14"/>
      <c r="JMF3202" s="14"/>
      <c r="JMG3202" s="14"/>
      <c r="JMH3202" s="14"/>
      <c r="JMI3202" s="14"/>
      <c r="JMJ3202" s="14"/>
      <c r="JMK3202" s="14"/>
      <c r="JML3202" s="14"/>
      <c r="JMM3202" s="14"/>
      <c r="JMN3202" s="14"/>
      <c r="JMO3202" s="14"/>
      <c r="JMP3202" s="14"/>
      <c r="JMQ3202" s="14"/>
      <c r="JMR3202" s="14"/>
      <c r="JMS3202" s="14"/>
      <c r="JMT3202" s="14"/>
      <c r="JMU3202" s="14"/>
      <c r="JMV3202" s="14"/>
      <c r="JMW3202" s="14"/>
      <c r="JMX3202" s="14"/>
      <c r="JMY3202" s="14"/>
      <c r="JMZ3202" s="14"/>
      <c r="JNA3202" s="14"/>
      <c r="JNB3202" s="14"/>
      <c r="JNC3202" s="14"/>
      <c r="JND3202" s="14"/>
      <c r="JNE3202" s="14"/>
      <c r="JNF3202" s="14"/>
      <c r="JNG3202" s="14"/>
      <c r="JNH3202" s="14"/>
      <c r="JNI3202" s="14"/>
      <c r="JNJ3202" s="14"/>
      <c r="JNK3202" s="14"/>
      <c r="JNL3202" s="14"/>
      <c r="JNM3202" s="14"/>
      <c r="JNN3202" s="14"/>
      <c r="JNO3202" s="14"/>
      <c r="JNP3202" s="14"/>
      <c r="JNQ3202" s="14"/>
      <c r="JNR3202" s="14"/>
      <c r="JNS3202" s="14"/>
      <c r="JNT3202" s="14"/>
      <c r="JNU3202" s="14"/>
      <c r="JNV3202" s="14"/>
      <c r="JNW3202" s="14"/>
      <c r="JNX3202" s="14"/>
      <c r="JNY3202" s="14"/>
      <c r="JNZ3202" s="14"/>
      <c r="JOA3202" s="14"/>
      <c r="JOB3202" s="14"/>
      <c r="JOC3202" s="14"/>
      <c r="JOD3202" s="14"/>
      <c r="JOE3202" s="14"/>
      <c r="JOF3202" s="14"/>
      <c r="JOG3202" s="14"/>
      <c r="JOH3202" s="14"/>
      <c r="JOI3202" s="14"/>
      <c r="JOJ3202" s="14"/>
      <c r="JOK3202" s="14"/>
      <c r="JOL3202" s="14"/>
      <c r="JOM3202" s="14"/>
      <c r="JON3202" s="14"/>
      <c r="JOO3202" s="14"/>
      <c r="JOP3202" s="14"/>
      <c r="JOQ3202" s="14"/>
      <c r="JOR3202" s="14"/>
      <c r="JOS3202" s="14"/>
      <c r="JOT3202" s="14"/>
      <c r="JOU3202" s="14"/>
      <c r="JOV3202" s="14"/>
      <c r="JOW3202" s="14"/>
      <c r="JOX3202" s="14"/>
      <c r="JOY3202" s="14"/>
      <c r="JOZ3202" s="14"/>
      <c r="JPA3202" s="14"/>
      <c r="JPB3202" s="14"/>
      <c r="JPC3202" s="14"/>
      <c r="JPD3202" s="14"/>
      <c r="JPE3202" s="14"/>
      <c r="JPF3202" s="14"/>
      <c r="JPG3202" s="14"/>
      <c r="JPH3202" s="14"/>
      <c r="JPI3202" s="14"/>
      <c r="JPJ3202" s="14"/>
      <c r="JPK3202" s="14"/>
      <c r="JPL3202" s="14"/>
      <c r="JPM3202" s="14"/>
      <c r="JPN3202" s="14"/>
      <c r="JPO3202" s="14"/>
      <c r="JPP3202" s="14"/>
      <c r="JPQ3202" s="14"/>
      <c r="JPR3202" s="14"/>
      <c r="JPS3202" s="14"/>
      <c r="JPT3202" s="14"/>
      <c r="JPU3202" s="14"/>
      <c r="JPV3202" s="14"/>
      <c r="JPW3202" s="14"/>
      <c r="JPX3202" s="14"/>
      <c r="JPY3202" s="14"/>
      <c r="JPZ3202" s="14"/>
      <c r="JQA3202" s="14"/>
      <c r="JQB3202" s="14"/>
      <c r="JQC3202" s="14"/>
      <c r="JQD3202" s="14"/>
      <c r="JQE3202" s="14"/>
      <c r="JQF3202" s="14"/>
      <c r="JQG3202" s="14"/>
      <c r="JQH3202" s="14"/>
      <c r="JQI3202" s="14"/>
      <c r="JQJ3202" s="14"/>
      <c r="JQK3202" s="14"/>
      <c r="JQL3202" s="14"/>
      <c r="JQM3202" s="14"/>
      <c r="JQN3202" s="14"/>
      <c r="JQO3202" s="14"/>
      <c r="JQP3202" s="14"/>
      <c r="JQQ3202" s="14"/>
      <c r="JQR3202" s="14"/>
      <c r="JQS3202" s="14"/>
      <c r="JQT3202" s="14"/>
      <c r="JQU3202" s="14"/>
      <c r="JQV3202" s="14"/>
      <c r="JQW3202" s="14"/>
      <c r="JQX3202" s="14"/>
      <c r="JQY3202" s="14"/>
      <c r="JQZ3202" s="14"/>
      <c r="JRA3202" s="14"/>
      <c r="JRB3202" s="14"/>
      <c r="JRC3202" s="14"/>
      <c r="JRD3202" s="14"/>
      <c r="JRE3202" s="14"/>
      <c r="JRF3202" s="14"/>
      <c r="JRG3202" s="14"/>
      <c r="JRH3202" s="14"/>
      <c r="JRI3202" s="14"/>
      <c r="JRJ3202" s="14"/>
      <c r="JRK3202" s="14"/>
      <c r="JRL3202" s="14"/>
      <c r="JRM3202" s="14"/>
      <c r="JRN3202" s="14"/>
      <c r="JRO3202" s="14"/>
      <c r="JRP3202" s="14"/>
      <c r="JRQ3202" s="14"/>
      <c r="JRR3202" s="14"/>
      <c r="JRS3202" s="14"/>
      <c r="JRT3202" s="14"/>
      <c r="JRU3202" s="14"/>
      <c r="JRV3202" s="14"/>
      <c r="JRW3202" s="14"/>
      <c r="JRX3202" s="14"/>
      <c r="JRY3202" s="14"/>
      <c r="JRZ3202" s="14"/>
      <c r="JSA3202" s="14"/>
      <c r="JSB3202" s="14"/>
      <c r="JSC3202" s="14"/>
      <c r="JSD3202" s="14"/>
      <c r="JSE3202" s="14"/>
      <c r="JSF3202" s="14"/>
      <c r="JSG3202" s="14"/>
      <c r="JSH3202" s="14"/>
      <c r="JSI3202" s="14"/>
      <c r="JSJ3202" s="14"/>
      <c r="JSK3202" s="14"/>
      <c r="JSL3202" s="14"/>
      <c r="JSM3202" s="14"/>
      <c r="JSN3202" s="14"/>
      <c r="JSO3202" s="14"/>
      <c r="JSP3202" s="14"/>
      <c r="JSQ3202" s="14"/>
      <c r="JSR3202" s="14"/>
      <c r="JSS3202" s="14"/>
      <c r="JST3202" s="14"/>
      <c r="JSU3202" s="14"/>
      <c r="JSV3202" s="14"/>
      <c r="JSW3202" s="14"/>
      <c r="JSX3202" s="14"/>
      <c r="JSY3202" s="14"/>
      <c r="JSZ3202" s="14"/>
      <c r="JTA3202" s="14"/>
      <c r="JTB3202" s="14"/>
      <c r="JTC3202" s="14"/>
      <c r="JTD3202" s="14"/>
      <c r="JTE3202" s="14"/>
      <c r="JTF3202" s="14"/>
      <c r="JTG3202" s="14"/>
      <c r="JTH3202" s="14"/>
      <c r="JTI3202" s="14"/>
      <c r="JTJ3202" s="14"/>
      <c r="JTK3202" s="14"/>
      <c r="JTL3202" s="14"/>
      <c r="JTM3202" s="14"/>
      <c r="JTN3202" s="14"/>
      <c r="JTO3202" s="14"/>
      <c r="JTP3202" s="14"/>
      <c r="JTQ3202" s="14"/>
      <c r="JTR3202" s="14"/>
      <c r="JTS3202" s="14"/>
      <c r="JTT3202" s="14"/>
      <c r="JTU3202" s="14"/>
      <c r="JTV3202" s="14"/>
      <c r="JTW3202" s="14"/>
      <c r="JTX3202" s="14"/>
      <c r="JTY3202" s="14"/>
      <c r="JTZ3202" s="14"/>
      <c r="JUA3202" s="14"/>
      <c r="JUB3202" s="14"/>
      <c r="JUC3202" s="14"/>
      <c r="JUD3202" s="14"/>
      <c r="JUE3202" s="14"/>
      <c r="JUF3202" s="14"/>
      <c r="JUG3202" s="14"/>
      <c r="JUH3202" s="14"/>
      <c r="JUI3202" s="14"/>
      <c r="JUJ3202" s="14"/>
      <c r="JUK3202" s="14"/>
      <c r="JUL3202" s="14"/>
      <c r="JUM3202" s="14"/>
      <c r="JUN3202" s="14"/>
      <c r="JUO3202" s="14"/>
      <c r="JUP3202" s="14"/>
      <c r="JUQ3202" s="14"/>
      <c r="JUR3202" s="14"/>
      <c r="JUS3202" s="14"/>
      <c r="JUT3202" s="14"/>
      <c r="JUU3202" s="14"/>
      <c r="JUV3202" s="14"/>
      <c r="JUW3202" s="14"/>
      <c r="JUX3202" s="14"/>
      <c r="JUY3202" s="14"/>
      <c r="JUZ3202" s="14"/>
      <c r="JVA3202" s="14"/>
      <c r="JVB3202" s="14"/>
      <c r="JVC3202" s="14"/>
      <c r="JVD3202" s="14"/>
      <c r="JVE3202" s="14"/>
      <c r="JVF3202" s="14"/>
      <c r="JVG3202" s="14"/>
      <c r="JVH3202" s="14"/>
      <c r="JVI3202" s="14"/>
      <c r="JVJ3202" s="14"/>
      <c r="JVK3202" s="14"/>
      <c r="JVL3202" s="14"/>
      <c r="JVM3202" s="14"/>
      <c r="JVN3202" s="14"/>
      <c r="JVO3202" s="14"/>
      <c r="JVP3202" s="14"/>
      <c r="JVQ3202" s="14"/>
      <c r="JVR3202" s="14"/>
      <c r="JVS3202" s="14"/>
      <c r="JVT3202" s="14"/>
      <c r="JVU3202" s="14"/>
      <c r="JVV3202" s="14"/>
      <c r="JVW3202" s="14"/>
      <c r="JVX3202" s="14"/>
      <c r="JVY3202" s="14"/>
      <c r="JVZ3202" s="14"/>
      <c r="JWA3202" s="14"/>
      <c r="JWB3202" s="14"/>
      <c r="JWC3202" s="14"/>
      <c r="JWD3202" s="14"/>
      <c r="JWE3202" s="14"/>
      <c r="JWF3202" s="14"/>
      <c r="JWG3202" s="14"/>
      <c r="JWH3202" s="14"/>
      <c r="JWI3202" s="14"/>
      <c r="JWJ3202" s="14"/>
      <c r="JWK3202" s="14"/>
      <c r="JWL3202" s="14"/>
      <c r="JWM3202" s="14"/>
      <c r="JWN3202" s="14"/>
      <c r="JWO3202" s="14"/>
      <c r="JWP3202" s="14"/>
      <c r="JWQ3202" s="14"/>
      <c r="JWR3202" s="14"/>
      <c r="JWS3202" s="14"/>
      <c r="JWT3202" s="14"/>
      <c r="JWU3202" s="14"/>
      <c r="JWV3202" s="14"/>
      <c r="JWW3202" s="14"/>
      <c r="JWX3202" s="14"/>
      <c r="JWY3202" s="14"/>
      <c r="JWZ3202" s="14"/>
      <c r="JXA3202" s="14"/>
      <c r="JXB3202" s="14"/>
      <c r="JXC3202" s="14"/>
      <c r="JXD3202" s="14"/>
      <c r="JXE3202" s="14"/>
      <c r="JXF3202" s="14"/>
      <c r="JXG3202" s="14"/>
      <c r="JXH3202" s="14"/>
      <c r="JXI3202" s="14"/>
      <c r="JXJ3202" s="14"/>
      <c r="JXK3202" s="14"/>
      <c r="JXL3202" s="14"/>
      <c r="JXM3202" s="14"/>
      <c r="JXN3202" s="14"/>
      <c r="JXO3202" s="14"/>
      <c r="JXP3202" s="14"/>
      <c r="JXQ3202" s="14"/>
      <c r="JXR3202" s="14"/>
      <c r="JXS3202" s="14"/>
      <c r="JXT3202" s="14"/>
      <c r="JXU3202" s="14"/>
      <c r="JXV3202" s="14"/>
      <c r="JXW3202" s="14"/>
      <c r="JXX3202" s="14"/>
      <c r="JXY3202" s="14"/>
      <c r="JXZ3202" s="14"/>
      <c r="JYA3202" s="14"/>
      <c r="JYB3202" s="14"/>
      <c r="JYC3202" s="14"/>
      <c r="JYD3202" s="14"/>
      <c r="JYE3202" s="14"/>
      <c r="JYF3202" s="14"/>
      <c r="JYG3202" s="14"/>
      <c r="JYH3202" s="14"/>
      <c r="JYI3202" s="14"/>
      <c r="JYJ3202" s="14"/>
      <c r="JYK3202" s="14"/>
      <c r="JYL3202" s="14"/>
      <c r="JYM3202" s="14"/>
      <c r="JYN3202" s="14"/>
      <c r="JYO3202" s="14"/>
      <c r="JYP3202" s="14"/>
      <c r="JYQ3202" s="14"/>
      <c r="JYR3202" s="14"/>
      <c r="JYS3202" s="14"/>
      <c r="JYT3202" s="14"/>
      <c r="JYU3202" s="14"/>
      <c r="JYV3202" s="14"/>
      <c r="JYW3202" s="14"/>
      <c r="JYX3202" s="14"/>
      <c r="JYY3202" s="14"/>
      <c r="JYZ3202" s="14"/>
      <c r="JZA3202" s="14"/>
      <c r="JZB3202" s="14"/>
      <c r="JZC3202" s="14"/>
      <c r="JZD3202" s="14"/>
      <c r="JZE3202" s="14"/>
      <c r="JZF3202" s="14"/>
      <c r="JZG3202" s="14"/>
      <c r="JZH3202" s="14"/>
      <c r="JZI3202" s="14"/>
      <c r="JZJ3202" s="14"/>
      <c r="JZK3202" s="14"/>
      <c r="JZL3202" s="14"/>
      <c r="JZM3202" s="14"/>
      <c r="JZN3202" s="14"/>
      <c r="JZO3202" s="14"/>
      <c r="JZP3202" s="14"/>
      <c r="JZQ3202" s="14"/>
      <c r="JZR3202" s="14"/>
      <c r="JZS3202" s="14"/>
      <c r="JZT3202" s="14"/>
      <c r="JZU3202" s="14"/>
      <c r="JZV3202" s="14"/>
      <c r="JZW3202" s="14"/>
      <c r="JZX3202" s="14"/>
      <c r="JZY3202" s="14"/>
      <c r="JZZ3202" s="14"/>
      <c r="KAA3202" s="14"/>
      <c r="KAB3202" s="14"/>
      <c r="KAC3202" s="14"/>
      <c r="KAD3202" s="14"/>
      <c r="KAE3202" s="14"/>
      <c r="KAF3202" s="14"/>
      <c r="KAG3202" s="14"/>
      <c r="KAH3202" s="14"/>
      <c r="KAI3202" s="14"/>
      <c r="KAJ3202" s="14"/>
      <c r="KAK3202" s="14"/>
      <c r="KAL3202" s="14"/>
      <c r="KAM3202" s="14"/>
      <c r="KAN3202" s="14"/>
      <c r="KAO3202" s="14"/>
      <c r="KAP3202" s="14"/>
      <c r="KAQ3202" s="14"/>
      <c r="KAR3202" s="14"/>
      <c r="KAS3202" s="14"/>
      <c r="KAT3202" s="14"/>
      <c r="KAU3202" s="14"/>
      <c r="KAV3202" s="14"/>
      <c r="KAW3202" s="14"/>
      <c r="KAX3202" s="14"/>
      <c r="KAY3202" s="14"/>
      <c r="KAZ3202" s="14"/>
      <c r="KBA3202" s="14"/>
      <c r="KBB3202" s="14"/>
      <c r="KBC3202" s="14"/>
      <c r="KBD3202" s="14"/>
      <c r="KBE3202" s="14"/>
      <c r="KBF3202" s="14"/>
      <c r="KBG3202" s="14"/>
      <c r="KBH3202" s="14"/>
      <c r="KBI3202" s="14"/>
      <c r="KBJ3202" s="14"/>
      <c r="KBK3202" s="14"/>
      <c r="KBL3202" s="14"/>
      <c r="KBM3202" s="14"/>
      <c r="KBN3202" s="14"/>
      <c r="KBO3202" s="14"/>
      <c r="KBP3202" s="14"/>
      <c r="KBQ3202" s="14"/>
      <c r="KBR3202" s="14"/>
      <c r="KBS3202" s="14"/>
      <c r="KBT3202" s="14"/>
      <c r="KBU3202" s="14"/>
      <c r="KBV3202" s="14"/>
      <c r="KBW3202" s="14"/>
      <c r="KBX3202" s="14"/>
      <c r="KBY3202" s="14"/>
      <c r="KBZ3202" s="14"/>
      <c r="KCA3202" s="14"/>
      <c r="KCB3202" s="14"/>
      <c r="KCC3202" s="14"/>
      <c r="KCD3202" s="14"/>
      <c r="KCE3202" s="14"/>
      <c r="KCF3202" s="14"/>
      <c r="KCG3202" s="14"/>
      <c r="KCH3202" s="14"/>
      <c r="KCI3202" s="14"/>
      <c r="KCJ3202" s="14"/>
      <c r="KCK3202" s="14"/>
      <c r="KCL3202" s="14"/>
      <c r="KCM3202" s="14"/>
      <c r="KCN3202" s="14"/>
      <c r="KCO3202" s="14"/>
      <c r="KCP3202" s="14"/>
      <c r="KCQ3202" s="14"/>
      <c r="KCR3202" s="14"/>
      <c r="KCS3202" s="14"/>
      <c r="KCT3202" s="14"/>
      <c r="KCU3202" s="14"/>
      <c r="KCV3202" s="14"/>
      <c r="KCW3202" s="14"/>
      <c r="KCX3202" s="14"/>
      <c r="KCY3202" s="14"/>
      <c r="KCZ3202" s="14"/>
      <c r="KDA3202" s="14"/>
      <c r="KDB3202" s="14"/>
      <c r="KDC3202" s="14"/>
      <c r="KDD3202" s="14"/>
      <c r="KDE3202" s="14"/>
      <c r="KDF3202" s="14"/>
      <c r="KDG3202" s="14"/>
      <c r="KDH3202" s="14"/>
      <c r="KDI3202" s="14"/>
      <c r="KDJ3202" s="14"/>
      <c r="KDK3202" s="14"/>
      <c r="KDL3202" s="14"/>
      <c r="KDM3202" s="14"/>
      <c r="KDN3202" s="14"/>
      <c r="KDO3202" s="14"/>
      <c r="KDP3202" s="14"/>
      <c r="KDQ3202" s="14"/>
      <c r="KDR3202" s="14"/>
      <c r="KDS3202" s="14"/>
      <c r="KDT3202" s="14"/>
      <c r="KDU3202" s="14"/>
      <c r="KDV3202" s="14"/>
      <c r="KDW3202" s="14"/>
      <c r="KDX3202" s="14"/>
      <c r="KDY3202" s="14"/>
      <c r="KDZ3202" s="14"/>
      <c r="KEA3202" s="14"/>
      <c r="KEB3202" s="14"/>
      <c r="KEC3202" s="14"/>
      <c r="KED3202" s="14"/>
      <c r="KEE3202" s="14"/>
      <c r="KEF3202" s="14"/>
      <c r="KEG3202" s="14"/>
      <c r="KEH3202" s="14"/>
      <c r="KEI3202" s="14"/>
      <c r="KEJ3202" s="14"/>
      <c r="KEK3202" s="14"/>
      <c r="KEL3202" s="14"/>
      <c r="KEM3202" s="14"/>
      <c r="KEN3202" s="14"/>
      <c r="KEO3202" s="14"/>
      <c r="KEP3202" s="14"/>
      <c r="KEQ3202" s="14"/>
      <c r="KER3202" s="14"/>
      <c r="KES3202" s="14"/>
      <c r="KET3202" s="14"/>
      <c r="KEU3202" s="14"/>
      <c r="KEV3202" s="14"/>
      <c r="KEW3202" s="14"/>
      <c r="KEX3202" s="14"/>
      <c r="KEY3202" s="14"/>
      <c r="KEZ3202" s="14"/>
      <c r="KFA3202" s="14"/>
      <c r="KFB3202" s="14"/>
      <c r="KFC3202" s="14"/>
      <c r="KFD3202" s="14"/>
      <c r="KFE3202" s="14"/>
      <c r="KFF3202" s="14"/>
      <c r="KFG3202" s="14"/>
      <c r="KFH3202" s="14"/>
      <c r="KFI3202" s="14"/>
      <c r="KFJ3202" s="14"/>
      <c r="KFK3202" s="14"/>
      <c r="KFL3202" s="14"/>
      <c r="KFM3202" s="14"/>
      <c r="KFN3202" s="14"/>
      <c r="KFO3202" s="14"/>
      <c r="KFP3202" s="14"/>
      <c r="KFQ3202" s="14"/>
      <c r="KFR3202" s="14"/>
      <c r="KFS3202" s="14"/>
      <c r="KFT3202" s="14"/>
      <c r="KFU3202" s="14"/>
      <c r="KFV3202" s="14"/>
      <c r="KFW3202" s="14"/>
      <c r="KFX3202" s="14"/>
      <c r="KFY3202" s="14"/>
      <c r="KFZ3202" s="14"/>
      <c r="KGA3202" s="14"/>
      <c r="KGB3202" s="14"/>
      <c r="KGC3202" s="14"/>
      <c r="KGD3202" s="14"/>
      <c r="KGE3202" s="14"/>
      <c r="KGF3202" s="14"/>
      <c r="KGG3202" s="14"/>
      <c r="KGH3202" s="14"/>
      <c r="KGI3202" s="14"/>
      <c r="KGJ3202" s="14"/>
      <c r="KGK3202" s="14"/>
      <c r="KGL3202" s="14"/>
      <c r="KGM3202" s="14"/>
      <c r="KGN3202" s="14"/>
      <c r="KGO3202" s="14"/>
      <c r="KGP3202" s="14"/>
      <c r="KGQ3202" s="14"/>
      <c r="KGR3202" s="14"/>
      <c r="KGS3202" s="14"/>
      <c r="KGT3202" s="14"/>
      <c r="KGU3202" s="14"/>
      <c r="KGV3202" s="14"/>
      <c r="KGW3202" s="14"/>
      <c r="KGX3202" s="14"/>
      <c r="KGY3202" s="14"/>
      <c r="KGZ3202" s="14"/>
      <c r="KHA3202" s="14"/>
      <c r="KHB3202" s="14"/>
      <c r="KHC3202" s="14"/>
      <c r="KHD3202" s="14"/>
      <c r="KHE3202" s="14"/>
      <c r="KHF3202" s="14"/>
      <c r="KHG3202" s="14"/>
      <c r="KHH3202" s="14"/>
      <c r="KHI3202" s="14"/>
      <c r="KHJ3202" s="14"/>
      <c r="KHK3202" s="14"/>
      <c r="KHL3202" s="14"/>
      <c r="KHM3202" s="14"/>
      <c r="KHN3202" s="14"/>
      <c r="KHO3202" s="14"/>
      <c r="KHP3202" s="14"/>
      <c r="KHQ3202" s="14"/>
      <c r="KHR3202" s="14"/>
      <c r="KHS3202" s="14"/>
      <c r="KHT3202" s="14"/>
      <c r="KHU3202" s="14"/>
      <c r="KHV3202" s="14"/>
      <c r="KHW3202" s="14"/>
      <c r="KHX3202" s="14"/>
      <c r="KHY3202" s="14"/>
      <c r="KHZ3202" s="14"/>
      <c r="KIA3202" s="14"/>
      <c r="KIB3202" s="14"/>
      <c r="KIC3202" s="14"/>
      <c r="KID3202" s="14"/>
      <c r="KIE3202" s="14"/>
      <c r="KIF3202" s="14"/>
      <c r="KIG3202" s="14"/>
      <c r="KIH3202" s="14"/>
      <c r="KII3202" s="14"/>
      <c r="KIJ3202" s="14"/>
      <c r="KIK3202" s="14"/>
      <c r="KIL3202" s="14"/>
      <c r="KIM3202" s="14"/>
      <c r="KIN3202" s="14"/>
      <c r="KIO3202" s="14"/>
      <c r="KIP3202" s="14"/>
      <c r="KIQ3202" s="14"/>
      <c r="KIR3202" s="14"/>
      <c r="KIS3202" s="14"/>
      <c r="KIT3202" s="14"/>
      <c r="KIU3202" s="14"/>
      <c r="KIV3202" s="14"/>
      <c r="KIW3202" s="14"/>
      <c r="KIX3202" s="14"/>
      <c r="KIY3202" s="14"/>
      <c r="KIZ3202" s="14"/>
      <c r="KJA3202" s="14"/>
      <c r="KJB3202" s="14"/>
      <c r="KJC3202" s="14"/>
      <c r="KJD3202" s="14"/>
      <c r="KJE3202" s="14"/>
      <c r="KJF3202" s="14"/>
      <c r="KJG3202" s="14"/>
      <c r="KJH3202" s="14"/>
      <c r="KJI3202" s="14"/>
      <c r="KJJ3202" s="14"/>
      <c r="KJK3202" s="14"/>
      <c r="KJL3202" s="14"/>
      <c r="KJM3202" s="14"/>
      <c r="KJN3202" s="14"/>
      <c r="KJO3202" s="14"/>
      <c r="KJP3202" s="14"/>
      <c r="KJQ3202" s="14"/>
      <c r="KJR3202" s="14"/>
      <c r="KJS3202" s="14"/>
      <c r="KJT3202" s="14"/>
      <c r="KJU3202" s="14"/>
      <c r="KJV3202" s="14"/>
      <c r="KJW3202" s="14"/>
      <c r="KJX3202" s="14"/>
      <c r="KJY3202" s="14"/>
      <c r="KJZ3202" s="14"/>
      <c r="KKA3202" s="14"/>
      <c r="KKB3202" s="14"/>
      <c r="KKC3202" s="14"/>
      <c r="KKD3202" s="14"/>
      <c r="KKE3202" s="14"/>
      <c r="KKF3202" s="14"/>
      <c r="KKG3202" s="14"/>
      <c r="KKH3202" s="14"/>
      <c r="KKI3202" s="14"/>
      <c r="KKJ3202" s="14"/>
      <c r="KKK3202" s="14"/>
      <c r="KKL3202" s="14"/>
      <c r="KKM3202" s="14"/>
      <c r="KKN3202" s="14"/>
      <c r="KKO3202" s="14"/>
      <c r="KKP3202" s="14"/>
      <c r="KKQ3202" s="14"/>
      <c r="KKR3202" s="14"/>
      <c r="KKS3202" s="14"/>
      <c r="KKT3202" s="14"/>
      <c r="KKU3202" s="14"/>
      <c r="KKV3202" s="14"/>
      <c r="KKW3202" s="14"/>
      <c r="KKX3202" s="14"/>
      <c r="KKY3202" s="14"/>
      <c r="KKZ3202" s="14"/>
      <c r="KLA3202" s="14"/>
      <c r="KLB3202" s="14"/>
      <c r="KLC3202" s="14"/>
      <c r="KLD3202" s="14"/>
      <c r="KLE3202" s="14"/>
      <c r="KLF3202" s="14"/>
      <c r="KLG3202" s="14"/>
      <c r="KLH3202" s="14"/>
      <c r="KLI3202" s="14"/>
      <c r="KLJ3202" s="14"/>
      <c r="KLK3202" s="14"/>
      <c r="KLL3202" s="14"/>
      <c r="KLM3202" s="14"/>
      <c r="KLN3202" s="14"/>
      <c r="KLO3202" s="14"/>
      <c r="KLP3202" s="14"/>
      <c r="KLQ3202" s="14"/>
      <c r="KLR3202" s="14"/>
      <c r="KLS3202" s="14"/>
      <c r="KLT3202" s="14"/>
      <c r="KLU3202" s="14"/>
      <c r="KLV3202" s="14"/>
      <c r="KLW3202" s="14"/>
      <c r="KLX3202" s="14"/>
      <c r="KLY3202" s="14"/>
      <c r="KLZ3202" s="14"/>
      <c r="KMA3202" s="14"/>
      <c r="KMB3202" s="14"/>
      <c r="KMC3202" s="14"/>
      <c r="KMD3202" s="14"/>
      <c r="KME3202" s="14"/>
      <c r="KMF3202" s="14"/>
      <c r="KMG3202" s="14"/>
      <c r="KMH3202" s="14"/>
      <c r="KMI3202" s="14"/>
      <c r="KMJ3202" s="14"/>
      <c r="KMK3202" s="14"/>
      <c r="KML3202" s="14"/>
      <c r="KMM3202" s="14"/>
      <c r="KMN3202" s="14"/>
      <c r="KMO3202" s="14"/>
      <c r="KMP3202" s="14"/>
      <c r="KMQ3202" s="14"/>
      <c r="KMR3202" s="14"/>
      <c r="KMS3202" s="14"/>
      <c r="KMT3202" s="14"/>
      <c r="KMU3202" s="14"/>
      <c r="KMV3202" s="14"/>
      <c r="KMW3202" s="14"/>
      <c r="KMX3202" s="14"/>
      <c r="KMY3202" s="14"/>
      <c r="KMZ3202" s="14"/>
      <c r="KNA3202" s="14"/>
      <c r="KNB3202" s="14"/>
      <c r="KNC3202" s="14"/>
      <c r="KND3202" s="14"/>
      <c r="KNE3202" s="14"/>
      <c r="KNF3202" s="14"/>
      <c r="KNG3202" s="14"/>
      <c r="KNH3202" s="14"/>
      <c r="KNI3202" s="14"/>
      <c r="KNJ3202" s="14"/>
      <c r="KNK3202" s="14"/>
      <c r="KNL3202" s="14"/>
      <c r="KNM3202" s="14"/>
      <c r="KNN3202" s="14"/>
      <c r="KNO3202" s="14"/>
      <c r="KNP3202" s="14"/>
      <c r="KNQ3202" s="14"/>
      <c r="KNR3202" s="14"/>
      <c r="KNS3202" s="14"/>
      <c r="KNT3202" s="14"/>
      <c r="KNU3202" s="14"/>
      <c r="KNV3202" s="14"/>
      <c r="KNW3202" s="14"/>
      <c r="KNX3202" s="14"/>
      <c r="KNY3202" s="14"/>
      <c r="KNZ3202" s="14"/>
      <c r="KOA3202" s="14"/>
      <c r="KOB3202" s="14"/>
      <c r="KOC3202" s="14"/>
      <c r="KOD3202" s="14"/>
      <c r="KOE3202" s="14"/>
      <c r="KOF3202" s="14"/>
      <c r="KOG3202" s="14"/>
      <c r="KOH3202" s="14"/>
      <c r="KOI3202" s="14"/>
      <c r="KOJ3202" s="14"/>
      <c r="KOK3202" s="14"/>
      <c r="KOL3202" s="14"/>
      <c r="KOM3202" s="14"/>
      <c r="KON3202" s="14"/>
      <c r="KOO3202" s="14"/>
      <c r="KOP3202" s="14"/>
      <c r="KOQ3202" s="14"/>
      <c r="KOR3202" s="14"/>
      <c r="KOS3202" s="14"/>
      <c r="KOT3202" s="14"/>
      <c r="KOU3202" s="14"/>
      <c r="KOV3202" s="14"/>
      <c r="KOW3202" s="14"/>
      <c r="KOX3202" s="14"/>
      <c r="KOY3202" s="14"/>
      <c r="KOZ3202" s="14"/>
      <c r="KPA3202" s="14"/>
      <c r="KPB3202" s="14"/>
      <c r="KPC3202" s="14"/>
      <c r="KPD3202" s="14"/>
      <c r="KPE3202" s="14"/>
      <c r="KPF3202" s="14"/>
      <c r="KPG3202" s="14"/>
      <c r="KPH3202" s="14"/>
      <c r="KPI3202" s="14"/>
      <c r="KPJ3202" s="14"/>
      <c r="KPK3202" s="14"/>
      <c r="KPL3202" s="14"/>
      <c r="KPM3202" s="14"/>
      <c r="KPN3202" s="14"/>
      <c r="KPO3202" s="14"/>
      <c r="KPP3202" s="14"/>
      <c r="KPQ3202" s="14"/>
      <c r="KPR3202" s="14"/>
      <c r="KPS3202" s="14"/>
      <c r="KPT3202" s="14"/>
      <c r="KPU3202" s="14"/>
      <c r="KPV3202" s="14"/>
      <c r="KPW3202" s="14"/>
      <c r="KPX3202" s="14"/>
      <c r="KPY3202" s="14"/>
      <c r="KPZ3202" s="14"/>
      <c r="KQA3202" s="14"/>
      <c r="KQB3202" s="14"/>
      <c r="KQC3202" s="14"/>
      <c r="KQD3202" s="14"/>
      <c r="KQE3202" s="14"/>
      <c r="KQF3202" s="14"/>
      <c r="KQG3202" s="14"/>
      <c r="KQH3202" s="14"/>
      <c r="KQI3202" s="14"/>
      <c r="KQJ3202" s="14"/>
      <c r="KQK3202" s="14"/>
      <c r="KQL3202" s="14"/>
      <c r="KQM3202" s="14"/>
      <c r="KQN3202" s="14"/>
      <c r="KQO3202" s="14"/>
      <c r="KQP3202" s="14"/>
      <c r="KQQ3202" s="14"/>
      <c r="KQR3202" s="14"/>
      <c r="KQS3202" s="14"/>
      <c r="KQT3202" s="14"/>
      <c r="KQU3202" s="14"/>
      <c r="KQV3202" s="14"/>
      <c r="KQW3202" s="14"/>
      <c r="KQX3202" s="14"/>
      <c r="KQY3202" s="14"/>
      <c r="KQZ3202" s="14"/>
      <c r="KRA3202" s="14"/>
      <c r="KRB3202" s="14"/>
      <c r="KRC3202" s="14"/>
      <c r="KRD3202" s="14"/>
      <c r="KRE3202" s="14"/>
      <c r="KRF3202" s="14"/>
      <c r="KRG3202" s="14"/>
      <c r="KRH3202" s="14"/>
      <c r="KRI3202" s="14"/>
      <c r="KRJ3202" s="14"/>
      <c r="KRK3202" s="14"/>
      <c r="KRL3202" s="14"/>
      <c r="KRM3202" s="14"/>
      <c r="KRN3202" s="14"/>
      <c r="KRO3202" s="14"/>
      <c r="KRP3202" s="14"/>
      <c r="KRQ3202" s="14"/>
      <c r="KRR3202" s="14"/>
      <c r="KRS3202" s="14"/>
      <c r="KRT3202" s="14"/>
      <c r="KRU3202" s="14"/>
      <c r="KRV3202" s="14"/>
      <c r="KRW3202" s="14"/>
      <c r="KRX3202" s="14"/>
      <c r="KRY3202" s="14"/>
      <c r="KRZ3202" s="14"/>
      <c r="KSA3202" s="14"/>
      <c r="KSB3202" s="14"/>
      <c r="KSC3202" s="14"/>
      <c r="KSD3202" s="14"/>
      <c r="KSE3202" s="14"/>
      <c r="KSF3202" s="14"/>
      <c r="KSG3202" s="14"/>
      <c r="KSH3202" s="14"/>
      <c r="KSI3202" s="14"/>
      <c r="KSJ3202" s="14"/>
      <c r="KSK3202" s="14"/>
      <c r="KSL3202" s="14"/>
      <c r="KSM3202" s="14"/>
      <c r="KSN3202" s="14"/>
      <c r="KSO3202" s="14"/>
      <c r="KSP3202" s="14"/>
      <c r="KSQ3202" s="14"/>
      <c r="KSR3202" s="14"/>
      <c r="KSS3202" s="14"/>
      <c r="KST3202" s="14"/>
      <c r="KSU3202" s="14"/>
      <c r="KSV3202" s="14"/>
      <c r="KSW3202" s="14"/>
      <c r="KSX3202" s="14"/>
      <c r="KSY3202" s="14"/>
      <c r="KSZ3202" s="14"/>
      <c r="KTA3202" s="14"/>
      <c r="KTB3202" s="14"/>
      <c r="KTC3202" s="14"/>
      <c r="KTD3202" s="14"/>
      <c r="KTE3202" s="14"/>
      <c r="KTF3202" s="14"/>
      <c r="KTG3202" s="14"/>
      <c r="KTH3202" s="14"/>
      <c r="KTI3202" s="14"/>
      <c r="KTJ3202" s="14"/>
      <c r="KTK3202" s="14"/>
      <c r="KTL3202" s="14"/>
      <c r="KTM3202" s="14"/>
      <c r="KTN3202" s="14"/>
      <c r="KTO3202" s="14"/>
      <c r="KTP3202" s="14"/>
      <c r="KTQ3202" s="14"/>
      <c r="KTR3202" s="14"/>
      <c r="KTS3202" s="14"/>
      <c r="KTT3202" s="14"/>
      <c r="KTU3202" s="14"/>
      <c r="KTV3202" s="14"/>
      <c r="KTW3202" s="14"/>
      <c r="KTX3202" s="14"/>
      <c r="KTY3202" s="14"/>
      <c r="KTZ3202" s="14"/>
      <c r="KUA3202" s="14"/>
      <c r="KUB3202" s="14"/>
      <c r="KUC3202" s="14"/>
      <c r="KUD3202" s="14"/>
      <c r="KUE3202" s="14"/>
      <c r="KUF3202" s="14"/>
      <c r="KUG3202" s="14"/>
      <c r="KUH3202" s="14"/>
      <c r="KUI3202" s="14"/>
      <c r="KUJ3202" s="14"/>
      <c r="KUK3202" s="14"/>
      <c r="KUL3202" s="14"/>
      <c r="KUM3202" s="14"/>
      <c r="KUN3202" s="14"/>
      <c r="KUO3202" s="14"/>
      <c r="KUP3202" s="14"/>
      <c r="KUQ3202" s="14"/>
      <c r="KUR3202" s="14"/>
      <c r="KUS3202" s="14"/>
      <c r="KUT3202" s="14"/>
      <c r="KUU3202" s="14"/>
      <c r="KUV3202" s="14"/>
      <c r="KUW3202" s="14"/>
      <c r="KUX3202" s="14"/>
      <c r="KUY3202" s="14"/>
      <c r="KUZ3202" s="14"/>
      <c r="KVA3202" s="14"/>
      <c r="KVB3202" s="14"/>
      <c r="KVC3202" s="14"/>
      <c r="KVD3202" s="14"/>
      <c r="KVE3202" s="14"/>
      <c r="KVF3202" s="14"/>
      <c r="KVG3202" s="14"/>
      <c r="KVH3202" s="14"/>
      <c r="KVI3202" s="14"/>
      <c r="KVJ3202" s="14"/>
      <c r="KVK3202" s="14"/>
      <c r="KVL3202" s="14"/>
      <c r="KVM3202" s="14"/>
      <c r="KVN3202" s="14"/>
      <c r="KVO3202" s="14"/>
      <c r="KVP3202" s="14"/>
      <c r="KVQ3202" s="14"/>
      <c r="KVR3202" s="14"/>
      <c r="KVS3202" s="14"/>
      <c r="KVT3202" s="14"/>
      <c r="KVU3202" s="14"/>
      <c r="KVV3202" s="14"/>
      <c r="KVW3202" s="14"/>
      <c r="KVX3202" s="14"/>
      <c r="KVY3202" s="14"/>
      <c r="KVZ3202" s="14"/>
      <c r="KWA3202" s="14"/>
      <c r="KWB3202" s="14"/>
      <c r="KWC3202" s="14"/>
      <c r="KWD3202" s="14"/>
      <c r="KWE3202" s="14"/>
      <c r="KWF3202" s="14"/>
      <c r="KWG3202" s="14"/>
      <c r="KWH3202" s="14"/>
      <c r="KWI3202" s="14"/>
      <c r="KWJ3202" s="14"/>
      <c r="KWK3202" s="14"/>
      <c r="KWL3202" s="14"/>
      <c r="KWM3202" s="14"/>
      <c r="KWN3202" s="14"/>
      <c r="KWO3202" s="14"/>
      <c r="KWP3202" s="14"/>
      <c r="KWQ3202" s="14"/>
      <c r="KWR3202" s="14"/>
      <c r="KWS3202" s="14"/>
      <c r="KWT3202" s="14"/>
      <c r="KWU3202" s="14"/>
      <c r="KWV3202" s="14"/>
      <c r="KWW3202" s="14"/>
      <c r="KWX3202" s="14"/>
      <c r="KWY3202" s="14"/>
      <c r="KWZ3202" s="14"/>
      <c r="KXA3202" s="14"/>
      <c r="KXB3202" s="14"/>
      <c r="KXC3202" s="14"/>
      <c r="KXD3202" s="14"/>
      <c r="KXE3202" s="14"/>
      <c r="KXF3202" s="14"/>
      <c r="KXG3202" s="14"/>
      <c r="KXH3202" s="14"/>
      <c r="KXI3202" s="14"/>
      <c r="KXJ3202" s="14"/>
      <c r="KXK3202" s="14"/>
      <c r="KXL3202" s="14"/>
      <c r="KXM3202" s="14"/>
      <c r="KXN3202" s="14"/>
      <c r="KXO3202" s="14"/>
      <c r="KXP3202" s="14"/>
      <c r="KXQ3202" s="14"/>
      <c r="KXR3202" s="14"/>
      <c r="KXS3202" s="14"/>
      <c r="KXT3202" s="14"/>
      <c r="KXU3202" s="14"/>
      <c r="KXV3202" s="14"/>
      <c r="KXW3202" s="14"/>
      <c r="KXX3202" s="14"/>
      <c r="KXY3202" s="14"/>
      <c r="KXZ3202" s="14"/>
      <c r="KYA3202" s="14"/>
      <c r="KYB3202" s="14"/>
      <c r="KYC3202" s="14"/>
      <c r="KYD3202" s="14"/>
      <c r="KYE3202" s="14"/>
      <c r="KYF3202" s="14"/>
      <c r="KYG3202" s="14"/>
      <c r="KYH3202" s="14"/>
      <c r="KYI3202" s="14"/>
      <c r="KYJ3202" s="14"/>
      <c r="KYK3202" s="14"/>
      <c r="KYL3202" s="14"/>
      <c r="KYM3202" s="14"/>
      <c r="KYN3202" s="14"/>
      <c r="KYO3202" s="14"/>
      <c r="KYP3202" s="14"/>
      <c r="KYQ3202" s="14"/>
      <c r="KYR3202" s="14"/>
      <c r="KYS3202" s="14"/>
      <c r="KYT3202" s="14"/>
      <c r="KYU3202" s="14"/>
      <c r="KYV3202" s="14"/>
      <c r="KYW3202" s="14"/>
      <c r="KYX3202" s="14"/>
      <c r="KYY3202" s="14"/>
      <c r="KYZ3202" s="14"/>
      <c r="KZA3202" s="14"/>
      <c r="KZB3202" s="14"/>
      <c r="KZC3202" s="14"/>
      <c r="KZD3202" s="14"/>
      <c r="KZE3202" s="14"/>
      <c r="KZF3202" s="14"/>
      <c r="KZG3202" s="14"/>
      <c r="KZH3202" s="14"/>
      <c r="KZI3202" s="14"/>
      <c r="KZJ3202" s="14"/>
      <c r="KZK3202" s="14"/>
      <c r="KZL3202" s="14"/>
      <c r="KZM3202" s="14"/>
      <c r="KZN3202" s="14"/>
      <c r="KZO3202" s="14"/>
      <c r="KZP3202" s="14"/>
      <c r="KZQ3202" s="14"/>
      <c r="KZR3202" s="14"/>
      <c r="KZS3202" s="14"/>
      <c r="KZT3202" s="14"/>
      <c r="KZU3202" s="14"/>
      <c r="KZV3202" s="14"/>
      <c r="KZW3202" s="14"/>
      <c r="KZX3202" s="14"/>
      <c r="KZY3202" s="14"/>
      <c r="KZZ3202" s="14"/>
      <c r="LAA3202" s="14"/>
      <c r="LAB3202" s="14"/>
      <c r="LAC3202" s="14"/>
      <c r="LAD3202" s="14"/>
      <c r="LAE3202" s="14"/>
      <c r="LAF3202" s="14"/>
      <c r="LAG3202" s="14"/>
      <c r="LAH3202" s="14"/>
      <c r="LAI3202" s="14"/>
      <c r="LAJ3202" s="14"/>
      <c r="LAK3202" s="14"/>
      <c r="LAL3202" s="14"/>
      <c r="LAM3202" s="14"/>
      <c r="LAN3202" s="14"/>
      <c r="LAO3202" s="14"/>
      <c r="LAP3202" s="14"/>
      <c r="LAQ3202" s="14"/>
      <c r="LAR3202" s="14"/>
      <c r="LAS3202" s="14"/>
      <c r="LAT3202" s="14"/>
      <c r="LAU3202" s="14"/>
      <c r="LAV3202" s="14"/>
      <c r="LAW3202" s="14"/>
      <c r="LAX3202" s="14"/>
      <c r="LAY3202" s="14"/>
      <c r="LAZ3202" s="14"/>
      <c r="LBA3202" s="14"/>
      <c r="LBB3202" s="14"/>
      <c r="LBC3202" s="14"/>
      <c r="LBD3202" s="14"/>
      <c r="LBE3202" s="14"/>
      <c r="LBF3202" s="14"/>
      <c r="LBG3202" s="14"/>
      <c r="LBH3202" s="14"/>
      <c r="LBI3202" s="14"/>
      <c r="LBJ3202" s="14"/>
      <c r="LBK3202" s="14"/>
      <c r="LBL3202" s="14"/>
      <c r="LBM3202" s="14"/>
      <c r="LBN3202" s="14"/>
      <c r="LBO3202" s="14"/>
      <c r="LBP3202" s="14"/>
      <c r="LBQ3202" s="14"/>
      <c r="LBR3202" s="14"/>
      <c r="LBS3202" s="14"/>
      <c r="LBT3202" s="14"/>
      <c r="LBU3202" s="14"/>
      <c r="LBV3202" s="14"/>
      <c r="LBW3202" s="14"/>
      <c r="LBX3202" s="14"/>
      <c r="LBY3202" s="14"/>
      <c r="LBZ3202" s="14"/>
      <c r="LCA3202" s="14"/>
      <c r="LCB3202" s="14"/>
      <c r="LCC3202" s="14"/>
      <c r="LCD3202" s="14"/>
      <c r="LCE3202" s="14"/>
      <c r="LCF3202" s="14"/>
      <c r="LCG3202" s="14"/>
      <c r="LCH3202" s="14"/>
      <c r="LCI3202" s="14"/>
      <c r="LCJ3202" s="14"/>
      <c r="LCK3202" s="14"/>
      <c r="LCL3202" s="14"/>
      <c r="LCM3202" s="14"/>
      <c r="LCN3202" s="14"/>
      <c r="LCO3202" s="14"/>
      <c r="LCP3202" s="14"/>
      <c r="LCQ3202" s="14"/>
      <c r="LCR3202" s="14"/>
      <c r="LCS3202" s="14"/>
      <c r="LCT3202" s="14"/>
      <c r="LCU3202" s="14"/>
      <c r="LCV3202" s="14"/>
      <c r="LCW3202" s="14"/>
      <c r="LCX3202" s="14"/>
      <c r="LCY3202" s="14"/>
      <c r="LCZ3202" s="14"/>
      <c r="LDA3202" s="14"/>
      <c r="LDB3202" s="14"/>
      <c r="LDC3202" s="14"/>
      <c r="LDD3202" s="14"/>
      <c r="LDE3202" s="14"/>
      <c r="LDF3202" s="14"/>
      <c r="LDG3202" s="14"/>
      <c r="LDH3202" s="14"/>
      <c r="LDI3202" s="14"/>
      <c r="LDJ3202" s="14"/>
      <c r="LDK3202" s="14"/>
      <c r="LDL3202" s="14"/>
      <c r="LDM3202" s="14"/>
      <c r="LDN3202" s="14"/>
      <c r="LDO3202" s="14"/>
      <c r="LDP3202" s="14"/>
      <c r="LDQ3202" s="14"/>
      <c r="LDR3202" s="14"/>
      <c r="LDS3202" s="14"/>
      <c r="LDT3202" s="14"/>
      <c r="LDU3202" s="14"/>
      <c r="LDV3202" s="14"/>
      <c r="LDW3202" s="14"/>
      <c r="LDX3202" s="14"/>
      <c r="LDY3202" s="14"/>
      <c r="LDZ3202" s="14"/>
      <c r="LEA3202" s="14"/>
      <c r="LEB3202" s="14"/>
      <c r="LEC3202" s="14"/>
      <c r="LED3202" s="14"/>
      <c r="LEE3202" s="14"/>
      <c r="LEF3202" s="14"/>
      <c r="LEG3202" s="14"/>
      <c r="LEH3202" s="14"/>
      <c r="LEI3202" s="14"/>
      <c r="LEJ3202" s="14"/>
      <c r="LEK3202" s="14"/>
      <c r="LEL3202" s="14"/>
      <c r="LEM3202" s="14"/>
      <c r="LEN3202" s="14"/>
      <c r="LEO3202" s="14"/>
      <c r="LEP3202" s="14"/>
      <c r="LEQ3202" s="14"/>
      <c r="LER3202" s="14"/>
      <c r="LES3202" s="14"/>
      <c r="LET3202" s="14"/>
      <c r="LEU3202" s="14"/>
      <c r="LEV3202" s="14"/>
      <c r="LEW3202" s="14"/>
      <c r="LEX3202" s="14"/>
      <c r="LEY3202" s="14"/>
      <c r="LEZ3202" s="14"/>
      <c r="LFA3202" s="14"/>
      <c r="LFB3202" s="14"/>
      <c r="LFC3202" s="14"/>
      <c r="LFD3202" s="14"/>
      <c r="LFE3202" s="14"/>
      <c r="LFF3202" s="14"/>
      <c r="LFG3202" s="14"/>
      <c r="LFH3202" s="14"/>
      <c r="LFI3202" s="14"/>
      <c r="LFJ3202" s="14"/>
      <c r="LFK3202" s="14"/>
      <c r="LFL3202" s="14"/>
      <c r="LFM3202" s="14"/>
      <c r="LFN3202" s="14"/>
      <c r="LFO3202" s="14"/>
      <c r="LFP3202" s="14"/>
      <c r="LFQ3202" s="14"/>
      <c r="LFR3202" s="14"/>
      <c r="LFS3202" s="14"/>
      <c r="LFT3202" s="14"/>
      <c r="LFU3202" s="14"/>
      <c r="LFV3202" s="14"/>
      <c r="LFW3202" s="14"/>
      <c r="LFX3202" s="14"/>
      <c r="LFY3202" s="14"/>
      <c r="LFZ3202" s="14"/>
      <c r="LGA3202" s="14"/>
      <c r="LGB3202" s="14"/>
      <c r="LGC3202" s="14"/>
      <c r="LGD3202" s="14"/>
      <c r="LGE3202" s="14"/>
      <c r="LGF3202" s="14"/>
      <c r="LGG3202" s="14"/>
      <c r="LGH3202" s="14"/>
      <c r="LGI3202" s="14"/>
      <c r="LGJ3202" s="14"/>
      <c r="LGK3202" s="14"/>
      <c r="LGL3202" s="14"/>
      <c r="LGM3202" s="14"/>
      <c r="LGN3202" s="14"/>
      <c r="LGO3202" s="14"/>
      <c r="LGP3202" s="14"/>
      <c r="LGQ3202" s="14"/>
      <c r="LGR3202" s="14"/>
      <c r="LGS3202" s="14"/>
      <c r="LGT3202" s="14"/>
      <c r="LGU3202" s="14"/>
      <c r="LGV3202" s="14"/>
      <c r="LGW3202" s="14"/>
      <c r="LGX3202" s="14"/>
      <c r="LGY3202" s="14"/>
      <c r="LGZ3202" s="14"/>
      <c r="LHA3202" s="14"/>
      <c r="LHB3202" s="14"/>
      <c r="LHC3202" s="14"/>
      <c r="LHD3202" s="14"/>
      <c r="LHE3202" s="14"/>
      <c r="LHF3202" s="14"/>
      <c r="LHG3202" s="14"/>
      <c r="LHH3202" s="14"/>
      <c r="LHI3202" s="14"/>
      <c r="LHJ3202" s="14"/>
      <c r="LHK3202" s="14"/>
      <c r="LHL3202" s="14"/>
      <c r="LHM3202" s="14"/>
      <c r="LHN3202" s="14"/>
      <c r="LHO3202" s="14"/>
      <c r="LHP3202" s="14"/>
      <c r="LHQ3202" s="14"/>
      <c r="LHR3202" s="14"/>
      <c r="LHS3202" s="14"/>
      <c r="LHT3202" s="14"/>
      <c r="LHU3202" s="14"/>
      <c r="LHV3202" s="14"/>
      <c r="LHW3202" s="14"/>
      <c r="LHX3202" s="14"/>
      <c r="LHY3202" s="14"/>
      <c r="LHZ3202" s="14"/>
      <c r="LIA3202" s="14"/>
      <c r="LIB3202" s="14"/>
      <c r="LIC3202" s="14"/>
      <c r="LID3202" s="14"/>
      <c r="LIE3202" s="14"/>
      <c r="LIF3202" s="14"/>
      <c r="LIG3202" s="14"/>
      <c r="LIH3202" s="14"/>
      <c r="LII3202" s="14"/>
      <c r="LIJ3202" s="14"/>
      <c r="LIK3202" s="14"/>
      <c r="LIL3202" s="14"/>
      <c r="LIM3202" s="14"/>
      <c r="LIN3202" s="14"/>
      <c r="LIO3202" s="14"/>
      <c r="LIP3202" s="14"/>
      <c r="LIQ3202" s="14"/>
      <c r="LIR3202" s="14"/>
      <c r="LIS3202" s="14"/>
      <c r="LIT3202" s="14"/>
      <c r="LIU3202" s="14"/>
      <c r="LIV3202" s="14"/>
      <c r="LIW3202" s="14"/>
      <c r="LIX3202" s="14"/>
      <c r="LIY3202" s="14"/>
      <c r="LIZ3202" s="14"/>
      <c r="LJA3202" s="14"/>
      <c r="LJB3202" s="14"/>
      <c r="LJC3202" s="14"/>
      <c r="LJD3202" s="14"/>
      <c r="LJE3202" s="14"/>
      <c r="LJF3202" s="14"/>
      <c r="LJG3202" s="14"/>
      <c r="LJH3202" s="14"/>
      <c r="LJI3202" s="14"/>
      <c r="LJJ3202" s="14"/>
      <c r="LJK3202" s="14"/>
      <c r="LJL3202" s="14"/>
      <c r="LJM3202" s="14"/>
      <c r="LJN3202" s="14"/>
      <c r="LJO3202" s="14"/>
      <c r="LJP3202" s="14"/>
      <c r="LJQ3202" s="14"/>
      <c r="LJR3202" s="14"/>
      <c r="LJS3202" s="14"/>
      <c r="LJT3202" s="14"/>
      <c r="LJU3202" s="14"/>
      <c r="LJV3202" s="14"/>
      <c r="LJW3202" s="14"/>
      <c r="LJX3202" s="14"/>
      <c r="LJY3202" s="14"/>
      <c r="LJZ3202" s="14"/>
      <c r="LKA3202" s="14"/>
      <c r="LKB3202" s="14"/>
      <c r="LKC3202" s="14"/>
      <c r="LKD3202" s="14"/>
      <c r="LKE3202" s="14"/>
      <c r="LKF3202" s="14"/>
      <c r="LKG3202" s="14"/>
      <c r="LKH3202" s="14"/>
      <c r="LKI3202" s="14"/>
      <c r="LKJ3202" s="14"/>
      <c r="LKK3202" s="14"/>
      <c r="LKL3202" s="14"/>
      <c r="LKM3202" s="14"/>
      <c r="LKN3202" s="14"/>
      <c r="LKO3202" s="14"/>
      <c r="LKP3202" s="14"/>
      <c r="LKQ3202" s="14"/>
      <c r="LKR3202" s="14"/>
      <c r="LKS3202" s="14"/>
      <c r="LKT3202" s="14"/>
      <c r="LKU3202" s="14"/>
      <c r="LKV3202" s="14"/>
      <c r="LKW3202" s="14"/>
      <c r="LKX3202" s="14"/>
      <c r="LKY3202" s="14"/>
      <c r="LKZ3202" s="14"/>
      <c r="LLA3202" s="14"/>
      <c r="LLB3202" s="14"/>
      <c r="LLC3202" s="14"/>
      <c r="LLD3202" s="14"/>
      <c r="LLE3202" s="14"/>
      <c r="LLF3202" s="14"/>
      <c r="LLG3202" s="14"/>
      <c r="LLH3202" s="14"/>
      <c r="LLI3202" s="14"/>
      <c r="LLJ3202" s="14"/>
      <c r="LLK3202" s="14"/>
      <c r="LLL3202" s="14"/>
      <c r="LLM3202" s="14"/>
      <c r="LLN3202" s="14"/>
      <c r="LLO3202" s="14"/>
      <c r="LLP3202" s="14"/>
      <c r="LLQ3202" s="14"/>
      <c r="LLR3202" s="14"/>
      <c r="LLS3202" s="14"/>
      <c r="LLT3202" s="14"/>
      <c r="LLU3202" s="14"/>
      <c r="LLV3202" s="14"/>
      <c r="LLW3202" s="14"/>
      <c r="LLX3202" s="14"/>
      <c r="LLY3202" s="14"/>
      <c r="LLZ3202" s="14"/>
      <c r="LMA3202" s="14"/>
      <c r="LMB3202" s="14"/>
      <c r="LMC3202" s="14"/>
      <c r="LMD3202" s="14"/>
      <c r="LME3202" s="14"/>
      <c r="LMF3202" s="14"/>
      <c r="LMG3202" s="14"/>
      <c r="LMH3202" s="14"/>
      <c r="LMI3202" s="14"/>
      <c r="LMJ3202" s="14"/>
      <c r="LMK3202" s="14"/>
      <c r="LML3202" s="14"/>
      <c r="LMM3202" s="14"/>
      <c r="LMN3202" s="14"/>
      <c r="LMO3202" s="14"/>
      <c r="LMP3202" s="14"/>
      <c r="LMQ3202" s="14"/>
      <c r="LMR3202" s="14"/>
      <c r="LMS3202" s="14"/>
      <c r="LMT3202" s="14"/>
      <c r="LMU3202" s="14"/>
      <c r="LMV3202" s="14"/>
      <c r="LMW3202" s="14"/>
      <c r="LMX3202" s="14"/>
      <c r="LMY3202" s="14"/>
      <c r="LMZ3202" s="14"/>
      <c r="LNA3202" s="14"/>
      <c r="LNB3202" s="14"/>
      <c r="LNC3202" s="14"/>
      <c r="LND3202" s="14"/>
      <c r="LNE3202" s="14"/>
      <c r="LNF3202" s="14"/>
      <c r="LNG3202" s="14"/>
      <c r="LNH3202" s="14"/>
      <c r="LNI3202" s="14"/>
      <c r="LNJ3202" s="14"/>
      <c r="LNK3202" s="14"/>
      <c r="LNL3202" s="14"/>
      <c r="LNM3202" s="14"/>
      <c r="LNN3202" s="14"/>
      <c r="LNO3202" s="14"/>
      <c r="LNP3202" s="14"/>
      <c r="LNQ3202" s="14"/>
      <c r="LNR3202" s="14"/>
      <c r="LNS3202" s="14"/>
      <c r="LNT3202" s="14"/>
      <c r="LNU3202" s="14"/>
      <c r="LNV3202" s="14"/>
      <c r="LNW3202" s="14"/>
      <c r="LNX3202" s="14"/>
      <c r="LNY3202" s="14"/>
      <c r="LNZ3202" s="14"/>
      <c r="LOA3202" s="14"/>
      <c r="LOB3202" s="14"/>
      <c r="LOC3202" s="14"/>
      <c r="LOD3202" s="14"/>
      <c r="LOE3202" s="14"/>
      <c r="LOF3202" s="14"/>
      <c r="LOG3202" s="14"/>
      <c r="LOH3202" s="14"/>
      <c r="LOI3202" s="14"/>
      <c r="LOJ3202" s="14"/>
      <c r="LOK3202" s="14"/>
      <c r="LOL3202" s="14"/>
      <c r="LOM3202" s="14"/>
      <c r="LON3202" s="14"/>
      <c r="LOO3202" s="14"/>
      <c r="LOP3202" s="14"/>
      <c r="LOQ3202" s="14"/>
      <c r="LOR3202" s="14"/>
      <c r="LOS3202" s="14"/>
      <c r="LOT3202" s="14"/>
      <c r="LOU3202" s="14"/>
      <c r="LOV3202" s="14"/>
      <c r="LOW3202" s="14"/>
      <c r="LOX3202" s="14"/>
      <c r="LOY3202" s="14"/>
      <c r="LOZ3202" s="14"/>
      <c r="LPA3202" s="14"/>
      <c r="LPB3202" s="14"/>
      <c r="LPC3202" s="14"/>
      <c r="LPD3202" s="14"/>
      <c r="LPE3202" s="14"/>
      <c r="LPF3202" s="14"/>
      <c r="LPG3202" s="14"/>
      <c r="LPH3202" s="14"/>
      <c r="LPI3202" s="14"/>
      <c r="LPJ3202" s="14"/>
      <c r="LPK3202" s="14"/>
      <c r="LPL3202" s="14"/>
      <c r="LPM3202" s="14"/>
      <c r="LPN3202" s="14"/>
      <c r="LPO3202" s="14"/>
      <c r="LPP3202" s="14"/>
      <c r="LPQ3202" s="14"/>
      <c r="LPR3202" s="14"/>
      <c r="LPS3202" s="14"/>
      <c r="LPT3202" s="14"/>
      <c r="LPU3202" s="14"/>
      <c r="LPV3202" s="14"/>
      <c r="LPW3202" s="14"/>
      <c r="LPX3202" s="14"/>
      <c r="LPY3202" s="14"/>
      <c r="LPZ3202" s="14"/>
      <c r="LQA3202" s="14"/>
      <c r="LQB3202" s="14"/>
      <c r="LQC3202" s="14"/>
      <c r="LQD3202" s="14"/>
      <c r="LQE3202" s="14"/>
      <c r="LQF3202" s="14"/>
      <c r="LQG3202" s="14"/>
      <c r="LQH3202" s="14"/>
      <c r="LQI3202" s="14"/>
      <c r="LQJ3202" s="14"/>
      <c r="LQK3202" s="14"/>
      <c r="LQL3202" s="14"/>
      <c r="LQM3202" s="14"/>
      <c r="LQN3202" s="14"/>
      <c r="LQO3202" s="14"/>
      <c r="LQP3202" s="14"/>
      <c r="LQQ3202" s="14"/>
      <c r="LQR3202" s="14"/>
      <c r="LQS3202" s="14"/>
      <c r="LQT3202" s="14"/>
      <c r="LQU3202" s="14"/>
      <c r="LQV3202" s="14"/>
      <c r="LQW3202" s="14"/>
      <c r="LQX3202" s="14"/>
      <c r="LQY3202" s="14"/>
      <c r="LQZ3202" s="14"/>
      <c r="LRA3202" s="14"/>
      <c r="LRB3202" s="14"/>
      <c r="LRC3202" s="14"/>
      <c r="LRD3202" s="14"/>
      <c r="LRE3202" s="14"/>
      <c r="LRF3202" s="14"/>
      <c r="LRG3202" s="14"/>
      <c r="LRH3202" s="14"/>
      <c r="LRI3202" s="14"/>
      <c r="LRJ3202" s="14"/>
      <c r="LRK3202" s="14"/>
      <c r="LRL3202" s="14"/>
      <c r="LRM3202" s="14"/>
      <c r="LRN3202" s="14"/>
      <c r="LRO3202" s="14"/>
      <c r="LRP3202" s="14"/>
      <c r="LRQ3202" s="14"/>
      <c r="LRR3202" s="14"/>
      <c r="LRS3202" s="14"/>
      <c r="LRT3202" s="14"/>
      <c r="LRU3202" s="14"/>
      <c r="LRV3202" s="14"/>
      <c r="LRW3202" s="14"/>
      <c r="LRX3202" s="14"/>
      <c r="LRY3202" s="14"/>
      <c r="LRZ3202" s="14"/>
      <c r="LSA3202" s="14"/>
      <c r="LSB3202" s="14"/>
      <c r="LSC3202" s="14"/>
      <c r="LSD3202" s="14"/>
      <c r="LSE3202" s="14"/>
      <c r="LSF3202" s="14"/>
      <c r="LSG3202" s="14"/>
      <c r="LSH3202" s="14"/>
      <c r="LSI3202" s="14"/>
      <c r="LSJ3202" s="14"/>
      <c r="LSK3202" s="14"/>
      <c r="LSL3202" s="14"/>
      <c r="LSM3202" s="14"/>
      <c r="LSN3202" s="14"/>
      <c r="LSO3202" s="14"/>
      <c r="LSP3202" s="14"/>
      <c r="LSQ3202" s="14"/>
      <c r="LSR3202" s="14"/>
      <c r="LSS3202" s="14"/>
      <c r="LST3202" s="14"/>
      <c r="LSU3202" s="14"/>
      <c r="LSV3202" s="14"/>
      <c r="LSW3202" s="14"/>
      <c r="LSX3202" s="14"/>
      <c r="LSY3202" s="14"/>
      <c r="LSZ3202" s="14"/>
      <c r="LTA3202" s="14"/>
      <c r="LTB3202" s="14"/>
      <c r="LTC3202" s="14"/>
      <c r="LTD3202" s="14"/>
      <c r="LTE3202" s="14"/>
      <c r="LTF3202" s="14"/>
      <c r="LTG3202" s="14"/>
      <c r="LTH3202" s="14"/>
      <c r="LTI3202" s="14"/>
      <c r="LTJ3202" s="14"/>
      <c r="LTK3202" s="14"/>
      <c r="LTL3202" s="14"/>
      <c r="LTM3202" s="14"/>
      <c r="LTN3202" s="14"/>
      <c r="LTO3202" s="14"/>
      <c r="LTP3202" s="14"/>
      <c r="LTQ3202" s="14"/>
      <c r="LTR3202" s="14"/>
      <c r="LTS3202" s="14"/>
      <c r="LTT3202" s="14"/>
      <c r="LTU3202" s="14"/>
      <c r="LTV3202" s="14"/>
      <c r="LTW3202" s="14"/>
      <c r="LTX3202" s="14"/>
      <c r="LTY3202" s="14"/>
      <c r="LTZ3202" s="14"/>
      <c r="LUA3202" s="14"/>
      <c r="LUB3202" s="14"/>
      <c r="LUC3202" s="14"/>
      <c r="LUD3202" s="14"/>
      <c r="LUE3202" s="14"/>
      <c r="LUF3202" s="14"/>
      <c r="LUG3202" s="14"/>
      <c r="LUH3202" s="14"/>
      <c r="LUI3202" s="14"/>
      <c r="LUJ3202" s="14"/>
      <c r="LUK3202" s="14"/>
      <c r="LUL3202" s="14"/>
      <c r="LUM3202" s="14"/>
      <c r="LUN3202" s="14"/>
      <c r="LUO3202" s="14"/>
      <c r="LUP3202" s="14"/>
      <c r="LUQ3202" s="14"/>
      <c r="LUR3202" s="14"/>
      <c r="LUS3202" s="14"/>
      <c r="LUT3202" s="14"/>
      <c r="LUU3202" s="14"/>
      <c r="LUV3202" s="14"/>
      <c r="LUW3202" s="14"/>
      <c r="LUX3202" s="14"/>
      <c r="LUY3202" s="14"/>
      <c r="LUZ3202" s="14"/>
      <c r="LVA3202" s="14"/>
      <c r="LVB3202" s="14"/>
      <c r="LVC3202" s="14"/>
      <c r="LVD3202" s="14"/>
      <c r="LVE3202" s="14"/>
      <c r="LVF3202" s="14"/>
      <c r="LVG3202" s="14"/>
      <c r="LVH3202" s="14"/>
      <c r="LVI3202" s="14"/>
      <c r="LVJ3202" s="14"/>
      <c r="LVK3202" s="14"/>
      <c r="LVL3202" s="14"/>
      <c r="LVM3202" s="14"/>
      <c r="LVN3202" s="14"/>
      <c r="LVO3202" s="14"/>
      <c r="LVP3202" s="14"/>
      <c r="LVQ3202" s="14"/>
      <c r="LVR3202" s="14"/>
      <c r="LVS3202" s="14"/>
      <c r="LVT3202" s="14"/>
      <c r="LVU3202" s="14"/>
      <c r="LVV3202" s="14"/>
      <c r="LVW3202" s="14"/>
      <c r="LVX3202" s="14"/>
      <c r="LVY3202" s="14"/>
      <c r="LVZ3202" s="14"/>
      <c r="LWA3202" s="14"/>
      <c r="LWB3202" s="14"/>
      <c r="LWC3202" s="14"/>
      <c r="LWD3202" s="14"/>
      <c r="LWE3202" s="14"/>
      <c r="LWF3202" s="14"/>
      <c r="LWG3202" s="14"/>
      <c r="LWH3202" s="14"/>
      <c r="LWI3202" s="14"/>
      <c r="LWJ3202" s="14"/>
      <c r="LWK3202" s="14"/>
      <c r="LWL3202" s="14"/>
      <c r="LWM3202" s="14"/>
      <c r="LWN3202" s="14"/>
      <c r="LWO3202" s="14"/>
      <c r="LWP3202" s="14"/>
      <c r="LWQ3202" s="14"/>
      <c r="LWR3202" s="14"/>
      <c r="LWS3202" s="14"/>
      <c r="LWT3202" s="14"/>
      <c r="LWU3202" s="14"/>
      <c r="LWV3202" s="14"/>
      <c r="LWW3202" s="14"/>
      <c r="LWX3202" s="14"/>
      <c r="LWY3202" s="14"/>
      <c r="LWZ3202" s="14"/>
      <c r="LXA3202" s="14"/>
      <c r="LXB3202" s="14"/>
      <c r="LXC3202" s="14"/>
      <c r="LXD3202" s="14"/>
      <c r="LXE3202" s="14"/>
      <c r="LXF3202" s="14"/>
      <c r="LXG3202" s="14"/>
      <c r="LXH3202" s="14"/>
      <c r="LXI3202" s="14"/>
      <c r="LXJ3202" s="14"/>
      <c r="LXK3202" s="14"/>
      <c r="LXL3202" s="14"/>
      <c r="LXM3202" s="14"/>
      <c r="LXN3202" s="14"/>
      <c r="LXO3202" s="14"/>
      <c r="LXP3202" s="14"/>
      <c r="LXQ3202" s="14"/>
      <c r="LXR3202" s="14"/>
      <c r="LXS3202" s="14"/>
      <c r="LXT3202" s="14"/>
      <c r="LXU3202" s="14"/>
      <c r="LXV3202" s="14"/>
      <c r="LXW3202" s="14"/>
      <c r="LXX3202" s="14"/>
      <c r="LXY3202" s="14"/>
      <c r="LXZ3202" s="14"/>
      <c r="LYA3202" s="14"/>
      <c r="LYB3202" s="14"/>
      <c r="LYC3202" s="14"/>
      <c r="LYD3202" s="14"/>
      <c r="LYE3202" s="14"/>
      <c r="LYF3202" s="14"/>
      <c r="LYG3202" s="14"/>
      <c r="LYH3202" s="14"/>
      <c r="LYI3202" s="14"/>
      <c r="LYJ3202" s="14"/>
      <c r="LYK3202" s="14"/>
      <c r="LYL3202" s="14"/>
      <c r="LYM3202" s="14"/>
      <c r="LYN3202" s="14"/>
      <c r="LYO3202" s="14"/>
      <c r="LYP3202" s="14"/>
      <c r="LYQ3202" s="14"/>
      <c r="LYR3202" s="14"/>
      <c r="LYS3202" s="14"/>
      <c r="LYT3202" s="14"/>
      <c r="LYU3202" s="14"/>
      <c r="LYV3202" s="14"/>
      <c r="LYW3202" s="14"/>
      <c r="LYX3202" s="14"/>
      <c r="LYY3202" s="14"/>
      <c r="LYZ3202" s="14"/>
      <c r="LZA3202" s="14"/>
      <c r="LZB3202" s="14"/>
      <c r="LZC3202" s="14"/>
      <c r="LZD3202" s="14"/>
      <c r="LZE3202" s="14"/>
      <c r="LZF3202" s="14"/>
      <c r="LZG3202" s="14"/>
      <c r="LZH3202" s="14"/>
      <c r="LZI3202" s="14"/>
      <c r="LZJ3202" s="14"/>
      <c r="LZK3202" s="14"/>
      <c r="LZL3202" s="14"/>
      <c r="LZM3202" s="14"/>
      <c r="LZN3202" s="14"/>
      <c r="LZO3202" s="14"/>
      <c r="LZP3202" s="14"/>
      <c r="LZQ3202" s="14"/>
      <c r="LZR3202" s="14"/>
      <c r="LZS3202" s="14"/>
      <c r="LZT3202" s="14"/>
      <c r="LZU3202" s="14"/>
      <c r="LZV3202" s="14"/>
      <c r="LZW3202" s="14"/>
      <c r="LZX3202" s="14"/>
      <c r="LZY3202" s="14"/>
      <c r="LZZ3202" s="14"/>
      <c r="MAA3202" s="14"/>
      <c r="MAB3202" s="14"/>
      <c r="MAC3202" s="14"/>
      <c r="MAD3202" s="14"/>
      <c r="MAE3202" s="14"/>
      <c r="MAF3202" s="14"/>
      <c r="MAG3202" s="14"/>
      <c r="MAH3202" s="14"/>
      <c r="MAI3202" s="14"/>
      <c r="MAJ3202" s="14"/>
      <c r="MAK3202" s="14"/>
      <c r="MAL3202" s="14"/>
      <c r="MAM3202" s="14"/>
      <c r="MAN3202" s="14"/>
      <c r="MAO3202" s="14"/>
      <c r="MAP3202" s="14"/>
      <c r="MAQ3202" s="14"/>
      <c r="MAR3202" s="14"/>
      <c r="MAS3202" s="14"/>
      <c r="MAT3202" s="14"/>
      <c r="MAU3202" s="14"/>
      <c r="MAV3202" s="14"/>
      <c r="MAW3202" s="14"/>
      <c r="MAX3202" s="14"/>
      <c r="MAY3202" s="14"/>
      <c r="MAZ3202" s="14"/>
      <c r="MBA3202" s="14"/>
      <c r="MBB3202" s="14"/>
      <c r="MBC3202" s="14"/>
      <c r="MBD3202" s="14"/>
      <c r="MBE3202" s="14"/>
      <c r="MBF3202" s="14"/>
      <c r="MBG3202" s="14"/>
      <c r="MBH3202" s="14"/>
      <c r="MBI3202" s="14"/>
      <c r="MBJ3202" s="14"/>
      <c r="MBK3202" s="14"/>
      <c r="MBL3202" s="14"/>
      <c r="MBM3202" s="14"/>
      <c r="MBN3202" s="14"/>
      <c r="MBO3202" s="14"/>
      <c r="MBP3202" s="14"/>
      <c r="MBQ3202" s="14"/>
      <c r="MBR3202" s="14"/>
      <c r="MBS3202" s="14"/>
      <c r="MBT3202" s="14"/>
      <c r="MBU3202" s="14"/>
      <c r="MBV3202" s="14"/>
      <c r="MBW3202" s="14"/>
      <c r="MBX3202" s="14"/>
      <c r="MBY3202" s="14"/>
      <c r="MBZ3202" s="14"/>
      <c r="MCA3202" s="14"/>
      <c r="MCB3202" s="14"/>
      <c r="MCC3202" s="14"/>
      <c r="MCD3202" s="14"/>
      <c r="MCE3202" s="14"/>
      <c r="MCF3202" s="14"/>
      <c r="MCG3202" s="14"/>
      <c r="MCH3202" s="14"/>
      <c r="MCI3202" s="14"/>
      <c r="MCJ3202" s="14"/>
      <c r="MCK3202" s="14"/>
      <c r="MCL3202" s="14"/>
      <c r="MCM3202" s="14"/>
      <c r="MCN3202" s="14"/>
      <c r="MCO3202" s="14"/>
      <c r="MCP3202" s="14"/>
      <c r="MCQ3202" s="14"/>
      <c r="MCR3202" s="14"/>
      <c r="MCS3202" s="14"/>
      <c r="MCT3202" s="14"/>
      <c r="MCU3202" s="14"/>
      <c r="MCV3202" s="14"/>
      <c r="MCW3202" s="14"/>
      <c r="MCX3202" s="14"/>
      <c r="MCY3202" s="14"/>
      <c r="MCZ3202" s="14"/>
      <c r="MDA3202" s="14"/>
      <c r="MDB3202" s="14"/>
      <c r="MDC3202" s="14"/>
      <c r="MDD3202" s="14"/>
      <c r="MDE3202" s="14"/>
      <c r="MDF3202" s="14"/>
      <c r="MDG3202" s="14"/>
      <c r="MDH3202" s="14"/>
      <c r="MDI3202" s="14"/>
      <c r="MDJ3202" s="14"/>
      <c r="MDK3202" s="14"/>
      <c r="MDL3202" s="14"/>
      <c r="MDM3202" s="14"/>
      <c r="MDN3202" s="14"/>
      <c r="MDO3202" s="14"/>
      <c r="MDP3202" s="14"/>
      <c r="MDQ3202" s="14"/>
      <c r="MDR3202" s="14"/>
      <c r="MDS3202" s="14"/>
      <c r="MDT3202" s="14"/>
      <c r="MDU3202" s="14"/>
      <c r="MDV3202" s="14"/>
      <c r="MDW3202" s="14"/>
      <c r="MDX3202" s="14"/>
      <c r="MDY3202" s="14"/>
      <c r="MDZ3202" s="14"/>
      <c r="MEA3202" s="14"/>
      <c r="MEB3202" s="14"/>
      <c r="MEC3202" s="14"/>
      <c r="MED3202" s="14"/>
      <c r="MEE3202" s="14"/>
      <c r="MEF3202" s="14"/>
      <c r="MEG3202" s="14"/>
      <c r="MEH3202" s="14"/>
      <c r="MEI3202" s="14"/>
      <c r="MEJ3202" s="14"/>
      <c r="MEK3202" s="14"/>
      <c r="MEL3202" s="14"/>
      <c r="MEM3202" s="14"/>
      <c r="MEN3202" s="14"/>
      <c r="MEO3202" s="14"/>
      <c r="MEP3202" s="14"/>
      <c r="MEQ3202" s="14"/>
      <c r="MER3202" s="14"/>
      <c r="MES3202" s="14"/>
      <c r="MET3202" s="14"/>
      <c r="MEU3202" s="14"/>
      <c r="MEV3202" s="14"/>
      <c r="MEW3202" s="14"/>
      <c r="MEX3202" s="14"/>
      <c r="MEY3202" s="14"/>
      <c r="MEZ3202" s="14"/>
      <c r="MFA3202" s="14"/>
      <c r="MFB3202" s="14"/>
      <c r="MFC3202" s="14"/>
      <c r="MFD3202" s="14"/>
      <c r="MFE3202" s="14"/>
      <c r="MFF3202" s="14"/>
      <c r="MFG3202" s="14"/>
      <c r="MFH3202" s="14"/>
      <c r="MFI3202" s="14"/>
      <c r="MFJ3202" s="14"/>
      <c r="MFK3202" s="14"/>
      <c r="MFL3202" s="14"/>
      <c r="MFM3202" s="14"/>
      <c r="MFN3202" s="14"/>
      <c r="MFO3202" s="14"/>
      <c r="MFP3202" s="14"/>
      <c r="MFQ3202" s="14"/>
      <c r="MFR3202" s="14"/>
      <c r="MFS3202" s="14"/>
      <c r="MFT3202" s="14"/>
      <c r="MFU3202" s="14"/>
      <c r="MFV3202" s="14"/>
      <c r="MFW3202" s="14"/>
      <c r="MFX3202" s="14"/>
      <c r="MFY3202" s="14"/>
      <c r="MFZ3202" s="14"/>
      <c r="MGA3202" s="14"/>
      <c r="MGB3202" s="14"/>
      <c r="MGC3202" s="14"/>
      <c r="MGD3202" s="14"/>
      <c r="MGE3202" s="14"/>
      <c r="MGF3202" s="14"/>
      <c r="MGG3202" s="14"/>
      <c r="MGH3202" s="14"/>
      <c r="MGI3202" s="14"/>
      <c r="MGJ3202" s="14"/>
      <c r="MGK3202" s="14"/>
      <c r="MGL3202" s="14"/>
      <c r="MGM3202" s="14"/>
      <c r="MGN3202" s="14"/>
      <c r="MGO3202" s="14"/>
      <c r="MGP3202" s="14"/>
      <c r="MGQ3202" s="14"/>
      <c r="MGR3202" s="14"/>
      <c r="MGS3202" s="14"/>
      <c r="MGT3202" s="14"/>
      <c r="MGU3202" s="14"/>
      <c r="MGV3202" s="14"/>
      <c r="MGW3202" s="14"/>
      <c r="MGX3202" s="14"/>
      <c r="MGY3202" s="14"/>
      <c r="MGZ3202" s="14"/>
      <c r="MHA3202" s="14"/>
      <c r="MHB3202" s="14"/>
      <c r="MHC3202" s="14"/>
      <c r="MHD3202" s="14"/>
      <c r="MHE3202" s="14"/>
      <c r="MHF3202" s="14"/>
      <c r="MHG3202" s="14"/>
      <c r="MHH3202" s="14"/>
      <c r="MHI3202" s="14"/>
      <c r="MHJ3202" s="14"/>
      <c r="MHK3202" s="14"/>
      <c r="MHL3202" s="14"/>
      <c r="MHM3202" s="14"/>
      <c r="MHN3202" s="14"/>
      <c r="MHO3202" s="14"/>
      <c r="MHP3202" s="14"/>
      <c r="MHQ3202" s="14"/>
      <c r="MHR3202" s="14"/>
      <c r="MHS3202" s="14"/>
      <c r="MHT3202" s="14"/>
      <c r="MHU3202" s="14"/>
      <c r="MHV3202" s="14"/>
      <c r="MHW3202" s="14"/>
      <c r="MHX3202" s="14"/>
      <c r="MHY3202" s="14"/>
      <c r="MHZ3202" s="14"/>
      <c r="MIA3202" s="14"/>
      <c r="MIB3202" s="14"/>
      <c r="MIC3202" s="14"/>
      <c r="MID3202" s="14"/>
      <c r="MIE3202" s="14"/>
      <c r="MIF3202" s="14"/>
      <c r="MIG3202" s="14"/>
      <c r="MIH3202" s="14"/>
      <c r="MII3202" s="14"/>
      <c r="MIJ3202" s="14"/>
      <c r="MIK3202" s="14"/>
      <c r="MIL3202" s="14"/>
      <c r="MIM3202" s="14"/>
      <c r="MIN3202" s="14"/>
      <c r="MIO3202" s="14"/>
      <c r="MIP3202" s="14"/>
      <c r="MIQ3202" s="14"/>
      <c r="MIR3202" s="14"/>
      <c r="MIS3202" s="14"/>
      <c r="MIT3202" s="14"/>
      <c r="MIU3202" s="14"/>
      <c r="MIV3202" s="14"/>
      <c r="MIW3202" s="14"/>
      <c r="MIX3202" s="14"/>
      <c r="MIY3202" s="14"/>
      <c r="MIZ3202" s="14"/>
      <c r="MJA3202" s="14"/>
      <c r="MJB3202" s="14"/>
      <c r="MJC3202" s="14"/>
      <c r="MJD3202" s="14"/>
      <c r="MJE3202" s="14"/>
      <c r="MJF3202" s="14"/>
      <c r="MJG3202" s="14"/>
      <c r="MJH3202" s="14"/>
      <c r="MJI3202" s="14"/>
      <c r="MJJ3202" s="14"/>
      <c r="MJK3202" s="14"/>
      <c r="MJL3202" s="14"/>
      <c r="MJM3202" s="14"/>
      <c r="MJN3202" s="14"/>
      <c r="MJO3202" s="14"/>
      <c r="MJP3202" s="14"/>
      <c r="MJQ3202" s="14"/>
      <c r="MJR3202" s="14"/>
      <c r="MJS3202" s="14"/>
      <c r="MJT3202" s="14"/>
      <c r="MJU3202" s="14"/>
      <c r="MJV3202" s="14"/>
      <c r="MJW3202" s="14"/>
      <c r="MJX3202" s="14"/>
      <c r="MJY3202" s="14"/>
      <c r="MJZ3202" s="14"/>
      <c r="MKA3202" s="14"/>
      <c r="MKB3202" s="14"/>
      <c r="MKC3202" s="14"/>
      <c r="MKD3202" s="14"/>
      <c r="MKE3202" s="14"/>
      <c r="MKF3202" s="14"/>
      <c r="MKG3202" s="14"/>
      <c r="MKH3202" s="14"/>
      <c r="MKI3202" s="14"/>
      <c r="MKJ3202" s="14"/>
      <c r="MKK3202" s="14"/>
      <c r="MKL3202" s="14"/>
      <c r="MKM3202" s="14"/>
      <c r="MKN3202" s="14"/>
      <c r="MKO3202" s="14"/>
      <c r="MKP3202" s="14"/>
      <c r="MKQ3202" s="14"/>
      <c r="MKR3202" s="14"/>
      <c r="MKS3202" s="14"/>
      <c r="MKT3202" s="14"/>
      <c r="MKU3202" s="14"/>
      <c r="MKV3202" s="14"/>
      <c r="MKW3202" s="14"/>
      <c r="MKX3202" s="14"/>
      <c r="MKY3202" s="14"/>
      <c r="MKZ3202" s="14"/>
      <c r="MLA3202" s="14"/>
      <c r="MLB3202" s="14"/>
      <c r="MLC3202" s="14"/>
      <c r="MLD3202" s="14"/>
      <c r="MLE3202" s="14"/>
      <c r="MLF3202" s="14"/>
      <c r="MLG3202" s="14"/>
      <c r="MLH3202" s="14"/>
      <c r="MLI3202" s="14"/>
      <c r="MLJ3202" s="14"/>
      <c r="MLK3202" s="14"/>
      <c r="MLL3202" s="14"/>
      <c r="MLM3202" s="14"/>
      <c r="MLN3202" s="14"/>
      <c r="MLO3202" s="14"/>
      <c r="MLP3202" s="14"/>
      <c r="MLQ3202" s="14"/>
      <c r="MLR3202" s="14"/>
      <c r="MLS3202" s="14"/>
      <c r="MLT3202" s="14"/>
      <c r="MLU3202" s="14"/>
      <c r="MLV3202" s="14"/>
      <c r="MLW3202" s="14"/>
      <c r="MLX3202" s="14"/>
      <c r="MLY3202" s="14"/>
      <c r="MLZ3202" s="14"/>
      <c r="MMA3202" s="14"/>
      <c r="MMB3202" s="14"/>
      <c r="MMC3202" s="14"/>
      <c r="MMD3202" s="14"/>
      <c r="MME3202" s="14"/>
      <c r="MMF3202" s="14"/>
      <c r="MMG3202" s="14"/>
      <c r="MMH3202" s="14"/>
      <c r="MMI3202" s="14"/>
      <c r="MMJ3202" s="14"/>
      <c r="MMK3202" s="14"/>
      <c r="MML3202" s="14"/>
      <c r="MMM3202" s="14"/>
      <c r="MMN3202" s="14"/>
      <c r="MMO3202" s="14"/>
      <c r="MMP3202" s="14"/>
      <c r="MMQ3202" s="14"/>
      <c r="MMR3202" s="14"/>
      <c r="MMS3202" s="14"/>
      <c r="MMT3202" s="14"/>
      <c r="MMU3202" s="14"/>
      <c r="MMV3202" s="14"/>
      <c r="MMW3202" s="14"/>
      <c r="MMX3202" s="14"/>
      <c r="MMY3202" s="14"/>
      <c r="MMZ3202" s="14"/>
      <c r="MNA3202" s="14"/>
      <c r="MNB3202" s="14"/>
      <c r="MNC3202" s="14"/>
      <c r="MND3202" s="14"/>
      <c r="MNE3202" s="14"/>
      <c r="MNF3202" s="14"/>
      <c r="MNG3202" s="14"/>
      <c r="MNH3202" s="14"/>
      <c r="MNI3202" s="14"/>
      <c r="MNJ3202" s="14"/>
      <c r="MNK3202" s="14"/>
      <c r="MNL3202" s="14"/>
      <c r="MNM3202" s="14"/>
      <c r="MNN3202" s="14"/>
      <c r="MNO3202" s="14"/>
      <c r="MNP3202" s="14"/>
      <c r="MNQ3202" s="14"/>
      <c r="MNR3202" s="14"/>
      <c r="MNS3202" s="14"/>
      <c r="MNT3202" s="14"/>
      <c r="MNU3202" s="14"/>
      <c r="MNV3202" s="14"/>
      <c r="MNW3202" s="14"/>
      <c r="MNX3202" s="14"/>
      <c r="MNY3202" s="14"/>
      <c r="MNZ3202" s="14"/>
      <c r="MOA3202" s="14"/>
      <c r="MOB3202" s="14"/>
      <c r="MOC3202" s="14"/>
      <c r="MOD3202" s="14"/>
      <c r="MOE3202" s="14"/>
      <c r="MOF3202" s="14"/>
      <c r="MOG3202" s="14"/>
      <c r="MOH3202" s="14"/>
      <c r="MOI3202" s="14"/>
      <c r="MOJ3202" s="14"/>
      <c r="MOK3202" s="14"/>
      <c r="MOL3202" s="14"/>
      <c r="MOM3202" s="14"/>
      <c r="MON3202" s="14"/>
      <c r="MOO3202" s="14"/>
      <c r="MOP3202" s="14"/>
      <c r="MOQ3202" s="14"/>
      <c r="MOR3202" s="14"/>
      <c r="MOS3202" s="14"/>
      <c r="MOT3202" s="14"/>
      <c r="MOU3202" s="14"/>
      <c r="MOV3202" s="14"/>
      <c r="MOW3202" s="14"/>
      <c r="MOX3202" s="14"/>
      <c r="MOY3202" s="14"/>
      <c r="MOZ3202" s="14"/>
      <c r="MPA3202" s="14"/>
      <c r="MPB3202" s="14"/>
      <c r="MPC3202" s="14"/>
      <c r="MPD3202" s="14"/>
      <c r="MPE3202" s="14"/>
      <c r="MPF3202" s="14"/>
      <c r="MPG3202" s="14"/>
      <c r="MPH3202" s="14"/>
      <c r="MPI3202" s="14"/>
      <c r="MPJ3202" s="14"/>
      <c r="MPK3202" s="14"/>
      <c r="MPL3202" s="14"/>
      <c r="MPM3202" s="14"/>
      <c r="MPN3202" s="14"/>
      <c r="MPO3202" s="14"/>
      <c r="MPP3202" s="14"/>
      <c r="MPQ3202" s="14"/>
      <c r="MPR3202" s="14"/>
      <c r="MPS3202" s="14"/>
      <c r="MPT3202" s="14"/>
      <c r="MPU3202" s="14"/>
      <c r="MPV3202" s="14"/>
      <c r="MPW3202" s="14"/>
      <c r="MPX3202" s="14"/>
      <c r="MPY3202" s="14"/>
      <c r="MPZ3202" s="14"/>
      <c r="MQA3202" s="14"/>
      <c r="MQB3202" s="14"/>
      <c r="MQC3202" s="14"/>
      <c r="MQD3202" s="14"/>
      <c r="MQE3202" s="14"/>
      <c r="MQF3202" s="14"/>
      <c r="MQG3202" s="14"/>
      <c r="MQH3202" s="14"/>
      <c r="MQI3202" s="14"/>
      <c r="MQJ3202" s="14"/>
      <c r="MQK3202" s="14"/>
      <c r="MQL3202" s="14"/>
      <c r="MQM3202" s="14"/>
      <c r="MQN3202" s="14"/>
      <c r="MQO3202" s="14"/>
      <c r="MQP3202" s="14"/>
      <c r="MQQ3202" s="14"/>
      <c r="MQR3202" s="14"/>
      <c r="MQS3202" s="14"/>
      <c r="MQT3202" s="14"/>
      <c r="MQU3202" s="14"/>
      <c r="MQV3202" s="14"/>
      <c r="MQW3202" s="14"/>
      <c r="MQX3202" s="14"/>
      <c r="MQY3202" s="14"/>
      <c r="MQZ3202" s="14"/>
      <c r="MRA3202" s="14"/>
      <c r="MRB3202" s="14"/>
      <c r="MRC3202" s="14"/>
      <c r="MRD3202" s="14"/>
      <c r="MRE3202" s="14"/>
      <c r="MRF3202" s="14"/>
      <c r="MRG3202" s="14"/>
      <c r="MRH3202" s="14"/>
      <c r="MRI3202" s="14"/>
      <c r="MRJ3202" s="14"/>
      <c r="MRK3202" s="14"/>
      <c r="MRL3202" s="14"/>
      <c r="MRM3202" s="14"/>
      <c r="MRN3202" s="14"/>
      <c r="MRO3202" s="14"/>
      <c r="MRP3202" s="14"/>
      <c r="MRQ3202" s="14"/>
      <c r="MRR3202" s="14"/>
      <c r="MRS3202" s="14"/>
      <c r="MRT3202" s="14"/>
      <c r="MRU3202" s="14"/>
      <c r="MRV3202" s="14"/>
      <c r="MRW3202" s="14"/>
      <c r="MRX3202" s="14"/>
      <c r="MRY3202" s="14"/>
      <c r="MRZ3202" s="14"/>
      <c r="MSA3202" s="14"/>
      <c r="MSB3202" s="14"/>
      <c r="MSC3202" s="14"/>
      <c r="MSD3202" s="14"/>
      <c r="MSE3202" s="14"/>
      <c r="MSF3202" s="14"/>
      <c r="MSG3202" s="14"/>
      <c r="MSH3202" s="14"/>
      <c r="MSI3202" s="14"/>
      <c r="MSJ3202" s="14"/>
      <c r="MSK3202" s="14"/>
      <c r="MSL3202" s="14"/>
      <c r="MSM3202" s="14"/>
      <c r="MSN3202" s="14"/>
      <c r="MSO3202" s="14"/>
      <c r="MSP3202" s="14"/>
      <c r="MSQ3202" s="14"/>
      <c r="MSR3202" s="14"/>
      <c r="MSS3202" s="14"/>
      <c r="MST3202" s="14"/>
      <c r="MSU3202" s="14"/>
      <c r="MSV3202" s="14"/>
      <c r="MSW3202" s="14"/>
      <c r="MSX3202" s="14"/>
      <c r="MSY3202" s="14"/>
      <c r="MSZ3202" s="14"/>
      <c r="MTA3202" s="14"/>
      <c r="MTB3202" s="14"/>
      <c r="MTC3202" s="14"/>
      <c r="MTD3202" s="14"/>
      <c r="MTE3202" s="14"/>
      <c r="MTF3202" s="14"/>
      <c r="MTG3202" s="14"/>
      <c r="MTH3202" s="14"/>
      <c r="MTI3202" s="14"/>
      <c r="MTJ3202" s="14"/>
      <c r="MTK3202" s="14"/>
      <c r="MTL3202" s="14"/>
      <c r="MTM3202" s="14"/>
      <c r="MTN3202" s="14"/>
      <c r="MTO3202" s="14"/>
      <c r="MTP3202" s="14"/>
      <c r="MTQ3202" s="14"/>
      <c r="MTR3202" s="14"/>
      <c r="MTS3202" s="14"/>
      <c r="MTT3202" s="14"/>
      <c r="MTU3202" s="14"/>
      <c r="MTV3202" s="14"/>
      <c r="MTW3202" s="14"/>
      <c r="MTX3202" s="14"/>
      <c r="MTY3202" s="14"/>
      <c r="MTZ3202" s="14"/>
      <c r="MUA3202" s="14"/>
      <c r="MUB3202" s="14"/>
      <c r="MUC3202" s="14"/>
      <c r="MUD3202" s="14"/>
      <c r="MUE3202" s="14"/>
      <c r="MUF3202" s="14"/>
      <c r="MUG3202" s="14"/>
      <c r="MUH3202" s="14"/>
      <c r="MUI3202" s="14"/>
      <c r="MUJ3202" s="14"/>
      <c r="MUK3202" s="14"/>
      <c r="MUL3202" s="14"/>
      <c r="MUM3202" s="14"/>
      <c r="MUN3202" s="14"/>
      <c r="MUO3202" s="14"/>
      <c r="MUP3202" s="14"/>
      <c r="MUQ3202" s="14"/>
      <c r="MUR3202" s="14"/>
      <c r="MUS3202" s="14"/>
      <c r="MUT3202" s="14"/>
      <c r="MUU3202" s="14"/>
      <c r="MUV3202" s="14"/>
      <c r="MUW3202" s="14"/>
      <c r="MUX3202" s="14"/>
      <c r="MUY3202" s="14"/>
      <c r="MUZ3202" s="14"/>
      <c r="MVA3202" s="14"/>
      <c r="MVB3202" s="14"/>
      <c r="MVC3202" s="14"/>
      <c r="MVD3202" s="14"/>
      <c r="MVE3202" s="14"/>
      <c r="MVF3202" s="14"/>
      <c r="MVG3202" s="14"/>
      <c r="MVH3202" s="14"/>
      <c r="MVI3202" s="14"/>
      <c r="MVJ3202" s="14"/>
      <c r="MVK3202" s="14"/>
      <c r="MVL3202" s="14"/>
      <c r="MVM3202" s="14"/>
      <c r="MVN3202" s="14"/>
      <c r="MVO3202" s="14"/>
      <c r="MVP3202" s="14"/>
      <c r="MVQ3202" s="14"/>
      <c r="MVR3202" s="14"/>
      <c r="MVS3202" s="14"/>
      <c r="MVT3202" s="14"/>
      <c r="MVU3202" s="14"/>
      <c r="MVV3202" s="14"/>
      <c r="MVW3202" s="14"/>
      <c r="MVX3202" s="14"/>
      <c r="MVY3202" s="14"/>
      <c r="MVZ3202" s="14"/>
      <c r="MWA3202" s="14"/>
      <c r="MWB3202" s="14"/>
      <c r="MWC3202" s="14"/>
      <c r="MWD3202" s="14"/>
      <c r="MWE3202" s="14"/>
      <c r="MWF3202" s="14"/>
      <c r="MWG3202" s="14"/>
      <c r="MWH3202" s="14"/>
      <c r="MWI3202" s="14"/>
      <c r="MWJ3202" s="14"/>
      <c r="MWK3202" s="14"/>
      <c r="MWL3202" s="14"/>
      <c r="MWM3202" s="14"/>
      <c r="MWN3202" s="14"/>
      <c r="MWO3202" s="14"/>
      <c r="MWP3202" s="14"/>
      <c r="MWQ3202" s="14"/>
      <c r="MWR3202" s="14"/>
      <c r="MWS3202" s="14"/>
      <c r="MWT3202" s="14"/>
      <c r="MWU3202" s="14"/>
      <c r="MWV3202" s="14"/>
      <c r="MWW3202" s="14"/>
      <c r="MWX3202" s="14"/>
      <c r="MWY3202" s="14"/>
      <c r="MWZ3202" s="14"/>
      <c r="MXA3202" s="14"/>
      <c r="MXB3202" s="14"/>
      <c r="MXC3202" s="14"/>
      <c r="MXD3202" s="14"/>
      <c r="MXE3202" s="14"/>
      <c r="MXF3202" s="14"/>
      <c r="MXG3202" s="14"/>
      <c r="MXH3202" s="14"/>
      <c r="MXI3202" s="14"/>
      <c r="MXJ3202" s="14"/>
      <c r="MXK3202" s="14"/>
      <c r="MXL3202" s="14"/>
      <c r="MXM3202" s="14"/>
      <c r="MXN3202" s="14"/>
      <c r="MXO3202" s="14"/>
      <c r="MXP3202" s="14"/>
      <c r="MXQ3202" s="14"/>
      <c r="MXR3202" s="14"/>
      <c r="MXS3202" s="14"/>
      <c r="MXT3202" s="14"/>
      <c r="MXU3202" s="14"/>
      <c r="MXV3202" s="14"/>
      <c r="MXW3202" s="14"/>
      <c r="MXX3202" s="14"/>
      <c r="MXY3202" s="14"/>
      <c r="MXZ3202" s="14"/>
      <c r="MYA3202" s="14"/>
      <c r="MYB3202" s="14"/>
      <c r="MYC3202" s="14"/>
      <c r="MYD3202" s="14"/>
      <c r="MYE3202" s="14"/>
      <c r="MYF3202" s="14"/>
      <c r="MYG3202" s="14"/>
      <c r="MYH3202" s="14"/>
      <c r="MYI3202" s="14"/>
      <c r="MYJ3202" s="14"/>
      <c r="MYK3202" s="14"/>
      <c r="MYL3202" s="14"/>
      <c r="MYM3202" s="14"/>
      <c r="MYN3202" s="14"/>
      <c r="MYO3202" s="14"/>
      <c r="MYP3202" s="14"/>
      <c r="MYQ3202" s="14"/>
      <c r="MYR3202" s="14"/>
      <c r="MYS3202" s="14"/>
      <c r="MYT3202" s="14"/>
      <c r="MYU3202" s="14"/>
      <c r="MYV3202" s="14"/>
      <c r="MYW3202" s="14"/>
      <c r="MYX3202" s="14"/>
      <c r="MYY3202" s="14"/>
      <c r="MYZ3202" s="14"/>
      <c r="MZA3202" s="14"/>
      <c r="MZB3202" s="14"/>
      <c r="MZC3202" s="14"/>
      <c r="MZD3202" s="14"/>
      <c r="MZE3202" s="14"/>
      <c r="MZF3202" s="14"/>
      <c r="MZG3202" s="14"/>
      <c r="MZH3202" s="14"/>
      <c r="MZI3202" s="14"/>
      <c r="MZJ3202" s="14"/>
      <c r="MZK3202" s="14"/>
      <c r="MZL3202" s="14"/>
      <c r="MZM3202" s="14"/>
      <c r="MZN3202" s="14"/>
      <c r="MZO3202" s="14"/>
      <c r="MZP3202" s="14"/>
      <c r="MZQ3202" s="14"/>
      <c r="MZR3202" s="14"/>
      <c r="MZS3202" s="14"/>
      <c r="MZT3202" s="14"/>
      <c r="MZU3202" s="14"/>
      <c r="MZV3202" s="14"/>
      <c r="MZW3202" s="14"/>
      <c r="MZX3202" s="14"/>
      <c r="MZY3202" s="14"/>
      <c r="MZZ3202" s="14"/>
      <c r="NAA3202" s="14"/>
      <c r="NAB3202" s="14"/>
      <c r="NAC3202" s="14"/>
      <c r="NAD3202" s="14"/>
      <c r="NAE3202" s="14"/>
      <c r="NAF3202" s="14"/>
      <c r="NAG3202" s="14"/>
      <c r="NAH3202" s="14"/>
      <c r="NAI3202" s="14"/>
      <c r="NAJ3202" s="14"/>
      <c r="NAK3202" s="14"/>
      <c r="NAL3202" s="14"/>
      <c r="NAM3202" s="14"/>
      <c r="NAN3202" s="14"/>
      <c r="NAO3202" s="14"/>
      <c r="NAP3202" s="14"/>
      <c r="NAQ3202" s="14"/>
      <c r="NAR3202" s="14"/>
      <c r="NAS3202" s="14"/>
      <c r="NAT3202" s="14"/>
      <c r="NAU3202" s="14"/>
      <c r="NAV3202" s="14"/>
      <c r="NAW3202" s="14"/>
      <c r="NAX3202" s="14"/>
      <c r="NAY3202" s="14"/>
      <c r="NAZ3202" s="14"/>
      <c r="NBA3202" s="14"/>
      <c r="NBB3202" s="14"/>
      <c r="NBC3202" s="14"/>
      <c r="NBD3202" s="14"/>
      <c r="NBE3202" s="14"/>
      <c r="NBF3202" s="14"/>
      <c r="NBG3202" s="14"/>
      <c r="NBH3202" s="14"/>
      <c r="NBI3202" s="14"/>
      <c r="NBJ3202" s="14"/>
      <c r="NBK3202" s="14"/>
      <c r="NBL3202" s="14"/>
      <c r="NBM3202" s="14"/>
      <c r="NBN3202" s="14"/>
      <c r="NBO3202" s="14"/>
      <c r="NBP3202" s="14"/>
      <c r="NBQ3202" s="14"/>
      <c r="NBR3202" s="14"/>
      <c r="NBS3202" s="14"/>
      <c r="NBT3202" s="14"/>
      <c r="NBU3202" s="14"/>
      <c r="NBV3202" s="14"/>
      <c r="NBW3202" s="14"/>
      <c r="NBX3202" s="14"/>
      <c r="NBY3202" s="14"/>
      <c r="NBZ3202" s="14"/>
      <c r="NCA3202" s="14"/>
      <c r="NCB3202" s="14"/>
      <c r="NCC3202" s="14"/>
      <c r="NCD3202" s="14"/>
      <c r="NCE3202" s="14"/>
      <c r="NCF3202" s="14"/>
      <c r="NCG3202" s="14"/>
      <c r="NCH3202" s="14"/>
      <c r="NCI3202" s="14"/>
      <c r="NCJ3202" s="14"/>
      <c r="NCK3202" s="14"/>
      <c r="NCL3202" s="14"/>
      <c r="NCM3202" s="14"/>
      <c r="NCN3202" s="14"/>
      <c r="NCO3202" s="14"/>
      <c r="NCP3202" s="14"/>
      <c r="NCQ3202" s="14"/>
      <c r="NCR3202" s="14"/>
      <c r="NCS3202" s="14"/>
      <c r="NCT3202" s="14"/>
      <c r="NCU3202" s="14"/>
      <c r="NCV3202" s="14"/>
      <c r="NCW3202" s="14"/>
      <c r="NCX3202" s="14"/>
      <c r="NCY3202" s="14"/>
      <c r="NCZ3202" s="14"/>
      <c r="NDA3202" s="14"/>
      <c r="NDB3202" s="14"/>
      <c r="NDC3202" s="14"/>
      <c r="NDD3202" s="14"/>
      <c r="NDE3202" s="14"/>
      <c r="NDF3202" s="14"/>
      <c r="NDG3202" s="14"/>
      <c r="NDH3202" s="14"/>
      <c r="NDI3202" s="14"/>
      <c r="NDJ3202" s="14"/>
      <c r="NDK3202" s="14"/>
      <c r="NDL3202" s="14"/>
      <c r="NDM3202" s="14"/>
      <c r="NDN3202" s="14"/>
      <c r="NDO3202" s="14"/>
      <c r="NDP3202" s="14"/>
      <c r="NDQ3202" s="14"/>
      <c r="NDR3202" s="14"/>
      <c r="NDS3202" s="14"/>
      <c r="NDT3202" s="14"/>
      <c r="NDU3202" s="14"/>
      <c r="NDV3202" s="14"/>
      <c r="NDW3202" s="14"/>
      <c r="NDX3202" s="14"/>
      <c r="NDY3202" s="14"/>
      <c r="NDZ3202" s="14"/>
      <c r="NEA3202" s="14"/>
      <c r="NEB3202" s="14"/>
      <c r="NEC3202" s="14"/>
      <c r="NED3202" s="14"/>
      <c r="NEE3202" s="14"/>
      <c r="NEF3202" s="14"/>
      <c r="NEG3202" s="14"/>
      <c r="NEH3202" s="14"/>
      <c r="NEI3202" s="14"/>
      <c r="NEJ3202" s="14"/>
      <c r="NEK3202" s="14"/>
      <c r="NEL3202" s="14"/>
      <c r="NEM3202" s="14"/>
      <c r="NEN3202" s="14"/>
      <c r="NEO3202" s="14"/>
      <c r="NEP3202" s="14"/>
      <c r="NEQ3202" s="14"/>
      <c r="NER3202" s="14"/>
      <c r="NES3202" s="14"/>
      <c r="NET3202" s="14"/>
      <c r="NEU3202" s="14"/>
      <c r="NEV3202" s="14"/>
      <c r="NEW3202" s="14"/>
      <c r="NEX3202" s="14"/>
      <c r="NEY3202" s="14"/>
      <c r="NEZ3202" s="14"/>
      <c r="NFA3202" s="14"/>
      <c r="NFB3202" s="14"/>
      <c r="NFC3202" s="14"/>
      <c r="NFD3202" s="14"/>
      <c r="NFE3202" s="14"/>
      <c r="NFF3202" s="14"/>
      <c r="NFG3202" s="14"/>
      <c r="NFH3202" s="14"/>
      <c r="NFI3202" s="14"/>
      <c r="NFJ3202" s="14"/>
      <c r="NFK3202" s="14"/>
      <c r="NFL3202" s="14"/>
      <c r="NFM3202" s="14"/>
      <c r="NFN3202" s="14"/>
      <c r="NFO3202" s="14"/>
      <c r="NFP3202" s="14"/>
      <c r="NFQ3202" s="14"/>
      <c r="NFR3202" s="14"/>
      <c r="NFS3202" s="14"/>
      <c r="NFT3202" s="14"/>
      <c r="NFU3202" s="14"/>
      <c r="NFV3202" s="14"/>
      <c r="NFW3202" s="14"/>
      <c r="NFX3202" s="14"/>
      <c r="NFY3202" s="14"/>
      <c r="NFZ3202" s="14"/>
      <c r="NGA3202" s="14"/>
      <c r="NGB3202" s="14"/>
      <c r="NGC3202" s="14"/>
      <c r="NGD3202" s="14"/>
      <c r="NGE3202" s="14"/>
      <c r="NGF3202" s="14"/>
      <c r="NGG3202" s="14"/>
      <c r="NGH3202" s="14"/>
      <c r="NGI3202" s="14"/>
      <c r="NGJ3202" s="14"/>
      <c r="NGK3202" s="14"/>
      <c r="NGL3202" s="14"/>
      <c r="NGM3202" s="14"/>
      <c r="NGN3202" s="14"/>
      <c r="NGO3202" s="14"/>
      <c r="NGP3202" s="14"/>
      <c r="NGQ3202" s="14"/>
      <c r="NGR3202" s="14"/>
      <c r="NGS3202" s="14"/>
      <c r="NGT3202" s="14"/>
      <c r="NGU3202" s="14"/>
      <c r="NGV3202" s="14"/>
      <c r="NGW3202" s="14"/>
      <c r="NGX3202" s="14"/>
      <c r="NGY3202" s="14"/>
      <c r="NGZ3202" s="14"/>
      <c r="NHA3202" s="14"/>
      <c r="NHB3202" s="14"/>
      <c r="NHC3202" s="14"/>
      <c r="NHD3202" s="14"/>
      <c r="NHE3202" s="14"/>
      <c r="NHF3202" s="14"/>
      <c r="NHG3202" s="14"/>
      <c r="NHH3202" s="14"/>
      <c r="NHI3202" s="14"/>
      <c r="NHJ3202" s="14"/>
      <c r="NHK3202" s="14"/>
      <c r="NHL3202" s="14"/>
      <c r="NHM3202" s="14"/>
      <c r="NHN3202" s="14"/>
      <c r="NHO3202" s="14"/>
      <c r="NHP3202" s="14"/>
      <c r="NHQ3202" s="14"/>
      <c r="NHR3202" s="14"/>
      <c r="NHS3202" s="14"/>
      <c r="NHT3202" s="14"/>
      <c r="NHU3202" s="14"/>
      <c r="NHV3202" s="14"/>
      <c r="NHW3202" s="14"/>
      <c r="NHX3202" s="14"/>
      <c r="NHY3202" s="14"/>
      <c r="NHZ3202" s="14"/>
      <c r="NIA3202" s="14"/>
      <c r="NIB3202" s="14"/>
      <c r="NIC3202" s="14"/>
      <c r="NID3202" s="14"/>
      <c r="NIE3202" s="14"/>
      <c r="NIF3202" s="14"/>
      <c r="NIG3202" s="14"/>
      <c r="NIH3202" s="14"/>
      <c r="NII3202" s="14"/>
      <c r="NIJ3202" s="14"/>
      <c r="NIK3202" s="14"/>
      <c r="NIL3202" s="14"/>
      <c r="NIM3202" s="14"/>
      <c r="NIN3202" s="14"/>
      <c r="NIO3202" s="14"/>
      <c r="NIP3202" s="14"/>
      <c r="NIQ3202" s="14"/>
      <c r="NIR3202" s="14"/>
      <c r="NIS3202" s="14"/>
      <c r="NIT3202" s="14"/>
      <c r="NIU3202" s="14"/>
      <c r="NIV3202" s="14"/>
      <c r="NIW3202" s="14"/>
      <c r="NIX3202" s="14"/>
      <c r="NIY3202" s="14"/>
      <c r="NIZ3202" s="14"/>
      <c r="NJA3202" s="14"/>
      <c r="NJB3202" s="14"/>
      <c r="NJC3202" s="14"/>
      <c r="NJD3202" s="14"/>
      <c r="NJE3202" s="14"/>
      <c r="NJF3202" s="14"/>
      <c r="NJG3202" s="14"/>
      <c r="NJH3202" s="14"/>
      <c r="NJI3202" s="14"/>
      <c r="NJJ3202" s="14"/>
      <c r="NJK3202" s="14"/>
      <c r="NJL3202" s="14"/>
      <c r="NJM3202" s="14"/>
      <c r="NJN3202" s="14"/>
      <c r="NJO3202" s="14"/>
      <c r="NJP3202" s="14"/>
      <c r="NJQ3202" s="14"/>
      <c r="NJR3202" s="14"/>
      <c r="NJS3202" s="14"/>
      <c r="NJT3202" s="14"/>
      <c r="NJU3202" s="14"/>
      <c r="NJV3202" s="14"/>
      <c r="NJW3202" s="14"/>
      <c r="NJX3202" s="14"/>
      <c r="NJY3202" s="14"/>
      <c r="NJZ3202" s="14"/>
      <c r="NKA3202" s="14"/>
      <c r="NKB3202" s="14"/>
      <c r="NKC3202" s="14"/>
      <c r="NKD3202" s="14"/>
      <c r="NKE3202" s="14"/>
      <c r="NKF3202" s="14"/>
      <c r="NKG3202" s="14"/>
      <c r="NKH3202" s="14"/>
      <c r="NKI3202" s="14"/>
      <c r="NKJ3202" s="14"/>
      <c r="NKK3202" s="14"/>
      <c r="NKL3202" s="14"/>
      <c r="NKM3202" s="14"/>
      <c r="NKN3202" s="14"/>
      <c r="NKO3202" s="14"/>
      <c r="NKP3202" s="14"/>
      <c r="NKQ3202" s="14"/>
      <c r="NKR3202" s="14"/>
      <c r="NKS3202" s="14"/>
      <c r="NKT3202" s="14"/>
      <c r="NKU3202" s="14"/>
      <c r="NKV3202" s="14"/>
      <c r="NKW3202" s="14"/>
      <c r="NKX3202" s="14"/>
      <c r="NKY3202" s="14"/>
      <c r="NKZ3202" s="14"/>
      <c r="NLA3202" s="14"/>
      <c r="NLB3202" s="14"/>
      <c r="NLC3202" s="14"/>
      <c r="NLD3202" s="14"/>
      <c r="NLE3202" s="14"/>
      <c r="NLF3202" s="14"/>
      <c r="NLG3202" s="14"/>
      <c r="NLH3202" s="14"/>
      <c r="NLI3202" s="14"/>
      <c r="NLJ3202" s="14"/>
      <c r="NLK3202" s="14"/>
      <c r="NLL3202" s="14"/>
      <c r="NLM3202" s="14"/>
      <c r="NLN3202" s="14"/>
      <c r="NLO3202" s="14"/>
      <c r="NLP3202" s="14"/>
      <c r="NLQ3202" s="14"/>
      <c r="NLR3202" s="14"/>
      <c r="NLS3202" s="14"/>
      <c r="NLT3202" s="14"/>
      <c r="NLU3202" s="14"/>
      <c r="NLV3202" s="14"/>
      <c r="NLW3202" s="14"/>
      <c r="NLX3202" s="14"/>
      <c r="NLY3202" s="14"/>
      <c r="NLZ3202" s="14"/>
      <c r="NMA3202" s="14"/>
      <c r="NMB3202" s="14"/>
      <c r="NMC3202" s="14"/>
      <c r="NMD3202" s="14"/>
      <c r="NME3202" s="14"/>
      <c r="NMF3202" s="14"/>
      <c r="NMG3202" s="14"/>
      <c r="NMH3202" s="14"/>
      <c r="NMI3202" s="14"/>
      <c r="NMJ3202" s="14"/>
      <c r="NMK3202" s="14"/>
      <c r="NML3202" s="14"/>
      <c r="NMM3202" s="14"/>
      <c r="NMN3202" s="14"/>
      <c r="NMO3202" s="14"/>
      <c r="NMP3202" s="14"/>
      <c r="NMQ3202" s="14"/>
      <c r="NMR3202" s="14"/>
      <c r="NMS3202" s="14"/>
      <c r="NMT3202" s="14"/>
      <c r="NMU3202" s="14"/>
      <c r="NMV3202" s="14"/>
      <c r="NMW3202" s="14"/>
      <c r="NMX3202" s="14"/>
      <c r="NMY3202" s="14"/>
      <c r="NMZ3202" s="14"/>
      <c r="NNA3202" s="14"/>
      <c r="NNB3202" s="14"/>
      <c r="NNC3202" s="14"/>
      <c r="NND3202" s="14"/>
      <c r="NNE3202" s="14"/>
      <c r="NNF3202" s="14"/>
      <c r="NNG3202" s="14"/>
      <c r="NNH3202" s="14"/>
      <c r="NNI3202" s="14"/>
      <c r="NNJ3202" s="14"/>
      <c r="NNK3202" s="14"/>
      <c r="NNL3202" s="14"/>
      <c r="NNM3202" s="14"/>
      <c r="NNN3202" s="14"/>
      <c r="NNO3202" s="14"/>
      <c r="NNP3202" s="14"/>
      <c r="NNQ3202" s="14"/>
      <c r="NNR3202" s="14"/>
      <c r="NNS3202" s="14"/>
      <c r="NNT3202" s="14"/>
      <c r="NNU3202" s="14"/>
      <c r="NNV3202" s="14"/>
      <c r="NNW3202" s="14"/>
      <c r="NNX3202" s="14"/>
      <c r="NNY3202" s="14"/>
      <c r="NNZ3202" s="14"/>
      <c r="NOA3202" s="14"/>
      <c r="NOB3202" s="14"/>
      <c r="NOC3202" s="14"/>
      <c r="NOD3202" s="14"/>
      <c r="NOE3202" s="14"/>
      <c r="NOF3202" s="14"/>
      <c r="NOG3202" s="14"/>
      <c r="NOH3202" s="14"/>
      <c r="NOI3202" s="14"/>
      <c r="NOJ3202" s="14"/>
      <c r="NOK3202" s="14"/>
      <c r="NOL3202" s="14"/>
      <c r="NOM3202" s="14"/>
      <c r="NON3202" s="14"/>
      <c r="NOO3202" s="14"/>
      <c r="NOP3202" s="14"/>
      <c r="NOQ3202" s="14"/>
      <c r="NOR3202" s="14"/>
      <c r="NOS3202" s="14"/>
      <c r="NOT3202" s="14"/>
      <c r="NOU3202" s="14"/>
      <c r="NOV3202" s="14"/>
      <c r="NOW3202" s="14"/>
      <c r="NOX3202" s="14"/>
      <c r="NOY3202" s="14"/>
      <c r="NOZ3202" s="14"/>
      <c r="NPA3202" s="14"/>
      <c r="NPB3202" s="14"/>
      <c r="NPC3202" s="14"/>
      <c r="NPD3202" s="14"/>
      <c r="NPE3202" s="14"/>
      <c r="NPF3202" s="14"/>
      <c r="NPG3202" s="14"/>
      <c r="NPH3202" s="14"/>
      <c r="NPI3202" s="14"/>
      <c r="NPJ3202" s="14"/>
      <c r="NPK3202" s="14"/>
      <c r="NPL3202" s="14"/>
      <c r="NPM3202" s="14"/>
      <c r="NPN3202" s="14"/>
      <c r="NPO3202" s="14"/>
      <c r="NPP3202" s="14"/>
      <c r="NPQ3202" s="14"/>
      <c r="NPR3202" s="14"/>
      <c r="NPS3202" s="14"/>
      <c r="NPT3202" s="14"/>
      <c r="NPU3202" s="14"/>
      <c r="NPV3202" s="14"/>
      <c r="NPW3202" s="14"/>
      <c r="NPX3202" s="14"/>
      <c r="NPY3202" s="14"/>
      <c r="NPZ3202" s="14"/>
      <c r="NQA3202" s="14"/>
      <c r="NQB3202" s="14"/>
      <c r="NQC3202" s="14"/>
      <c r="NQD3202" s="14"/>
      <c r="NQE3202" s="14"/>
      <c r="NQF3202" s="14"/>
      <c r="NQG3202" s="14"/>
      <c r="NQH3202" s="14"/>
      <c r="NQI3202" s="14"/>
      <c r="NQJ3202" s="14"/>
      <c r="NQK3202" s="14"/>
      <c r="NQL3202" s="14"/>
      <c r="NQM3202" s="14"/>
      <c r="NQN3202" s="14"/>
      <c r="NQO3202" s="14"/>
      <c r="NQP3202" s="14"/>
      <c r="NQQ3202" s="14"/>
      <c r="NQR3202" s="14"/>
      <c r="NQS3202" s="14"/>
      <c r="NQT3202" s="14"/>
      <c r="NQU3202" s="14"/>
      <c r="NQV3202" s="14"/>
      <c r="NQW3202" s="14"/>
      <c r="NQX3202" s="14"/>
      <c r="NQY3202" s="14"/>
      <c r="NQZ3202" s="14"/>
      <c r="NRA3202" s="14"/>
      <c r="NRB3202" s="14"/>
      <c r="NRC3202" s="14"/>
      <c r="NRD3202" s="14"/>
      <c r="NRE3202" s="14"/>
      <c r="NRF3202" s="14"/>
      <c r="NRG3202" s="14"/>
      <c r="NRH3202" s="14"/>
      <c r="NRI3202" s="14"/>
      <c r="NRJ3202" s="14"/>
      <c r="NRK3202" s="14"/>
      <c r="NRL3202" s="14"/>
      <c r="NRM3202" s="14"/>
      <c r="NRN3202" s="14"/>
      <c r="NRO3202" s="14"/>
      <c r="NRP3202" s="14"/>
      <c r="NRQ3202" s="14"/>
      <c r="NRR3202" s="14"/>
      <c r="NRS3202" s="14"/>
      <c r="NRT3202" s="14"/>
      <c r="NRU3202" s="14"/>
      <c r="NRV3202" s="14"/>
      <c r="NRW3202" s="14"/>
      <c r="NRX3202" s="14"/>
      <c r="NRY3202" s="14"/>
      <c r="NRZ3202" s="14"/>
      <c r="NSA3202" s="14"/>
      <c r="NSB3202" s="14"/>
      <c r="NSC3202" s="14"/>
      <c r="NSD3202" s="14"/>
      <c r="NSE3202" s="14"/>
      <c r="NSF3202" s="14"/>
      <c r="NSG3202" s="14"/>
      <c r="NSH3202" s="14"/>
      <c r="NSI3202" s="14"/>
      <c r="NSJ3202" s="14"/>
      <c r="NSK3202" s="14"/>
      <c r="NSL3202" s="14"/>
      <c r="NSM3202" s="14"/>
      <c r="NSN3202" s="14"/>
      <c r="NSO3202" s="14"/>
      <c r="NSP3202" s="14"/>
      <c r="NSQ3202" s="14"/>
      <c r="NSR3202" s="14"/>
      <c r="NSS3202" s="14"/>
      <c r="NST3202" s="14"/>
      <c r="NSU3202" s="14"/>
      <c r="NSV3202" s="14"/>
      <c r="NSW3202" s="14"/>
      <c r="NSX3202" s="14"/>
      <c r="NSY3202" s="14"/>
      <c r="NSZ3202" s="14"/>
      <c r="NTA3202" s="14"/>
      <c r="NTB3202" s="14"/>
      <c r="NTC3202" s="14"/>
      <c r="NTD3202" s="14"/>
      <c r="NTE3202" s="14"/>
      <c r="NTF3202" s="14"/>
      <c r="NTG3202" s="14"/>
      <c r="NTH3202" s="14"/>
      <c r="NTI3202" s="14"/>
      <c r="NTJ3202" s="14"/>
      <c r="NTK3202" s="14"/>
      <c r="NTL3202" s="14"/>
      <c r="NTM3202" s="14"/>
      <c r="NTN3202" s="14"/>
      <c r="NTO3202" s="14"/>
      <c r="NTP3202" s="14"/>
      <c r="NTQ3202" s="14"/>
      <c r="NTR3202" s="14"/>
      <c r="NTS3202" s="14"/>
      <c r="NTT3202" s="14"/>
      <c r="NTU3202" s="14"/>
      <c r="NTV3202" s="14"/>
      <c r="NTW3202" s="14"/>
      <c r="NTX3202" s="14"/>
      <c r="NTY3202" s="14"/>
      <c r="NTZ3202" s="14"/>
      <c r="NUA3202" s="14"/>
      <c r="NUB3202" s="14"/>
      <c r="NUC3202" s="14"/>
      <c r="NUD3202" s="14"/>
      <c r="NUE3202" s="14"/>
      <c r="NUF3202" s="14"/>
      <c r="NUG3202" s="14"/>
      <c r="NUH3202" s="14"/>
      <c r="NUI3202" s="14"/>
      <c r="NUJ3202" s="14"/>
      <c r="NUK3202" s="14"/>
      <c r="NUL3202" s="14"/>
      <c r="NUM3202" s="14"/>
      <c r="NUN3202" s="14"/>
      <c r="NUO3202" s="14"/>
      <c r="NUP3202" s="14"/>
      <c r="NUQ3202" s="14"/>
      <c r="NUR3202" s="14"/>
      <c r="NUS3202" s="14"/>
      <c r="NUT3202" s="14"/>
      <c r="NUU3202" s="14"/>
      <c r="NUV3202" s="14"/>
      <c r="NUW3202" s="14"/>
      <c r="NUX3202" s="14"/>
      <c r="NUY3202" s="14"/>
      <c r="NUZ3202" s="14"/>
      <c r="NVA3202" s="14"/>
      <c r="NVB3202" s="14"/>
      <c r="NVC3202" s="14"/>
      <c r="NVD3202" s="14"/>
      <c r="NVE3202" s="14"/>
      <c r="NVF3202" s="14"/>
      <c r="NVG3202" s="14"/>
      <c r="NVH3202" s="14"/>
      <c r="NVI3202" s="14"/>
      <c r="NVJ3202" s="14"/>
      <c r="NVK3202" s="14"/>
      <c r="NVL3202" s="14"/>
      <c r="NVM3202" s="14"/>
      <c r="NVN3202" s="14"/>
      <c r="NVO3202" s="14"/>
      <c r="NVP3202" s="14"/>
      <c r="NVQ3202" s="14"/>
      <c r="NVR3202" s="14"/>
      <c r="NVS3202" s="14"/>
      <c r="NVT3202" s="14"/>
      <c r="NVU3202" s="14"/>
      <c r="NVV3202" s="14"/>
      <c r="NVW3202" s="14"/>
      <c r="NVX3202" s="14"/>
      <c r="NVY3202" s="14"/>
      <c r="NVZ3202" s="14"/>
      <c r="NWA3202" s="14"/>
      <c r="NWB3202" s="14"/>
      <c r="NWC3202" s="14"/>
      <c r="NWD3202" s="14"/>
      <c r="NWE3202" s="14"/>
      <c r="NWF3202" s="14"/>
      <c r="NWG3202" s="14"/>
      <c r="NWH3202" s="14"/>
      <c r="NWI3202" s="14"/>
      <c r="NWJ3202" s="14"/>
      <c r="NWK3202" s="14"/>
      <c r="NWL3202" s="14"/>
      <c r="NWM3202" s="14"/>
      <c r="NWN3202" s="14"/>
      <c r="NWO3202" s="14"/>
      <c r="NWP3202" s="14"/>
      <c r="NWQ3202" s="14"/>
      <c r="NWR3202" s="14"/>
      <c r="NWS3202" s="14"/>
      <c r="NWT3202" s="14"/>
      <c r="NWU3202" s="14"/>
      <c r="NWV3202" s="14"/>
      <c r="NWW3202" s="14"/>
      <c r="NWX3202" s="14"/>
      <c r="NWY3202" s="14"/>
      <c r="NWZ3202" s="14"/>
      <c r="NXA3202" s="14"/>
      <c r="NXB3202" s="14"/>
      <c r="NXC3202" s="14"/>
      <c r="NXD3202" s="14"/>
      <c r="NXE3202" s="14"/>
      <c r="NXF3202" s="14"/>
      <c r="NXG3202" s="14"/>
      <c r="NXH3202" s="14"/>
      <c r="NXI3202" s="14"/>
      <c r="NXJ3202" s="14"/>
      <c r="NXK3202" s="14"/>
      <c r="NXL3202" s="14"/>
      <c r="NXM3202" s="14"/>
      <c r="NXN3202" s="14"/>
      <c r="NXO3202" s="14"/>
      <c r="NXP3202" s="14"/>
      <c r="NXQ3202" s="14"/>
      <c r="NXR3202" s="14"/>
      <c r="NXS3202" s="14"/>
      <c r="NXT3202" s="14"/>
      <c r="NXU3202" s="14"/>
      <c r="NXV3202" s="14"/>
      <c r="NXW3202" s="14"/>
      <c r="NXX3202" s="14"/>
      <c r="NXY3202" s="14"/>
      <c r="NXZ3202" s="14"/>
      <c r="NYA3202" s="14"/>
      <c r="NYB3202" s="14"/>
      <c r="NYC3202" s="14"/>
      <c r="NYD3202" s="14"/>
      <c r="NYE3202" s="14"/>
      <c r="NYF3202" s="14"/>
      <c r="NYG3202" s="14"/>
      <c r="NYH3202" s="14"/>
      <c r="NYI3202" s="14"/>
      <c r="NYJ3202" s="14"/>
      <c r="NYK3202" s="14"/>
      <c r="NYL3202" s="14"/>
      <c r="NYM3202" s="14"/>
      <c r="NYN3202" s="14"/>
      <c r="NYO3202" s="14"/>
      <c r="NYP3202" s="14"/>
      <c r="NYQ3202" s="14"/>
      <c r="NYR3202" s="14"/>
      <c r="NYS3202" s="14"/>
      <c r="NYT3202" s="14"/>
      <c r="NYU3202" s="14"/>
      <c r="NYV3202" s="14"/>
      <c r="NYW3202" s="14"/>
      <c r="NYX3202" s="14"/>
      <c r="NYY3202" s="14"/>
      <c r="NYZ3202" s="14"/>
      <c r="NZA3202" s="14"/>
      <c r="NZB3202" s="14"/>
      <c r="NZC3202" s="14"/>
      <c r="NZD3202" s="14"/>
      <c r="NZE3202" s="14"/>
      <c r="NZF3202" s="14"/>
      <c r="NZG3202" s="14"/>
      <c r="NZH3202" s="14"/>
      <c r="NZI3202" s="14"/>
      <c r="NZJ3202" s="14"/>
      <c r="NZK3202" s="14"/>
      <c r="NZL3202" s="14"/>
      <c r="NZM3202" s="14"/>
      <c r="NZN3202" s="14"/>
      <c r="NZO3202" s="14"/>
      <c r="NZP3202" s="14"/>
      <c r="NZQ3202" s="14"/>
      <c r="NZR3202" s="14"/>
      <c r="NZS3202" s="14"/>
      <c r="NZT3202" s="14"/>
      <c r="NZU3202" s="14"/>
      <c r="NZV3202" s="14"/>
      <c r="NZW3202" s="14"/>
      <c r="NZX3202" s="14"/>
      <c r="NZY3202" s="14"/>
      <c r="NZZ3202" s="14"/>
      <c r="OAA3202" s="14"/>
      <c r="OAB3202" s="14"/>
      <c r="OAC3202" s="14"/>
      <c r="OAD3202" s="14"/>
      <c r="OAE3202" s="14"/>
      <c r="OAF3202" s="14"/>
      <c r="OAG3202" s="14"/>
      <c r="OAH3202" s="14"/>
      <c r="OAI3202" s="14"/>
      <c r="OAJ3202" s="14"/>
      <c r="OAK3202" s="14"/>
      <c r="OAL3202" s="14"/>
      <c r="OAM3202" s="14"/>
      <c r="OAN3202" s="14"/>
      <c r="OAO3202" s="14"/>
      <c r="OAP3202" s="14"/>
      <c r="OAQ3202" s="14"/>
      <c r="OAR3202" s="14"/>
      <c r="OAS3202" s="14"/>
      <c r="OAT3202" s="14"/>
      <c r="OAU3202" s="14"/>
      <c r="OAV3202" s="14"/>
      <c r="OAW3202" s="14"/>
      <c r="OAX3202" s="14"/>
      <c r="OAY3202" s="14"/>
      <c r="OAZ3202" s="14"/>
      <c r="OBA3202" s="14"/>
      <c r="OBB3202" s="14"/>
      <c r="OBC3202" s="14"/>
      <c r="OBD3202" s="14"/>
      <c r="OBE3202" s="14"/>
      <c r="OBF3202" s="14"/>
      <c r="OBG3202" s="14"/>
      <c r="OBH3202" s="14"/>
      <c r="OBI3202" s="14"/>
      <c r="OBJ3202" s="14"/>
      <c r="OBK3202" s="14"/>
      <c r="OBL3202" s="14"/>
      <c r="OBM3202" s="14"/>
      <c r="OBN3202" s="14"/>
      <c r="OBO3202" s="14"/>
      <c r="OBP3202" s="14"/>
      <c r="OBQ3202" s="14"/>
      <c r="OBR3202" s="14"/>
      <c r="OBS3202" s="14"/>
      <c r="OBT3202" s="14"/>
      <c r="OBU3202" s="14"/>
      <c r="OBV3202" s="14"/>
      <c r="OBW3202" s="14"/>
      <c r="OBX3202" s="14"/>
      <c r="OBY3202" s="14"/>
      <c r="OBZ3202" s="14"/>
      <c r="OCA3202" s="14"/>
      <c r="OCB3202" s="14"/>
      <c r="OCC3202" s="14"/>
      <c r="OCD3202" s="14"/>
      <c r="OCE3202" s="14"/>
      <c r="OCF3202" s="14"/>
      <c r="OCG3202" s="14"/>
      <c r="OCH3202" s="14"/>
      <c r="OCI3202" s="14"/>
      <c r="OCJ3202" s="14"/>
      <c r="OCK3202" s="14"/>
      <c r="OCL3202" s="14"/>
      <c r="OCM3202" s="14"/>
      <c r="OCN3202" s="14"/>
      <c r="OCO3202" s="14"/>
      <c r="OCP3202" s="14"/>
      <c r="OCQ3202" s="14"/>
      <c r="OCR3202" s="14"/>
      <c r="OCS3202" s="14"/>
      <c r="OCT3202" s="14"/>
      <c r="OCU3202" s="14"/>
      <c r="OCV3202" s="14"/>
      <c r="OCW3202" s="14"/>
      <c r="OCX3202" s="14"/>
      <c r="OCY3202" s="14"/>
      <c r="OCZ3202" s="14"/>
      <c r="ODA3202" s="14"/>
      <c r="ODB3202" s="14"/>
      <c r="ODC3202" s="14"/>
      <c r="ODD3202" s="14"/>
      <c r="ODE3202" s="14"/>
      <c r="ODF3202" s="14"/>
      <c r="ODG3202" s="14"/>
      <c r="ODH3202" s="14"/>
      <c r="ODI3202" s="14"/>
      <c r="ODJ3202" s="14"/>
      <c r="ODK3202" s="14"/>
      <c r="ODL3202" s="14"/>
      <c r="ODM3202" s="14"/>
      <c r="ODN3202" s="14"/>
      <c r="ODO3202" s="14"/>
      <c r="ODP3202" s="14"/>
      <c r="ODQ3202" s="14"/>
      <c r="ODR3202" s="14"/>
      <c r="ODS3202" s="14"/>
      <c r="ODT3202" s="14"/>
      <c r="ODU3202" s="14"/>
      <c r="ODV3202" s="14"/>
      <c r="ODW3202" s="14"/>
      <c r="ODX3202" s="14"/>
      <c r="ODY3202" s="14"/>
      <c r="ODZ3202" s="14"/>
      <c r="OEA3202" s="14"/>
      <c r="OEB3202" s="14"/>
      <c r="OEC3202" s="14"/>
      <c r="OED3202" s="14"/>
      <c r="OEE3202" s="14"/>
      <c r="OEF3202" s="14"/>
      <c r="OEG3202" s="14"/>
      <c r="OEH3202" s="14"/>
      <c r="OEI3202" s="14"/>
      <c r="OEJ3202" s="14"/>
      <c r="OEK3202" s="14"/>
      <c r="OEL3202" s="14"/>
      <c r="OEM3202" s="14"/>
      <c r="OEN3202" s="14"/>
      <c r="OEO3202" s="14"/>
      <c r="OEP3202" s="14"/>
      <c r="OEQ3202" s="14"/>
      <c r="OER3202" s="14"/>
      <c r="OES3202" s="14"/>
      <c r="OET3202" s="14"/>
      <c r="OEU3202" s="14"/>
      <c r="OEV3202" s="14"/>
      <c r="OEW3202" s="14"/>
      <c r="OEX3202" s="14"/>
      <c r="OEY3202" s="14"/>
      <c r="OEZ3202" s="14"/>
      <c r="OFA3202" s="14"/>
      <c r="OFB3202" s="14"/>
      <c r="OFC3202" s="14"/>
      <c r="OFD3202" s="14"/>
      <c r="OFE3202" s="14"/>
      <c r="OFF3202" s="14"/>
      <c r="OFG3202" s="14"/>
      <c r="OFH3202" s="14"/>
      <c r="OFI3202" s="14"/>
      <c r="OFJ3202" s="14"/>
      <c r="OFK3202" s="14"/>
      <c r="OFL3202" s="14"/>
      <c r="OFM3202" s="14"/>
      <c r="OFN3202" s="14"/>
      <c r="OFO3202" s="14"/>
      <c r="OFP3202" s="14"/>
      <c r="OFQ3202" s="14"/>
      <c r="OFR3202" s="14"/>
      <c r="OFS3202" s="14"/>
      <c r="OFT3202" s="14"/>
      <c r="OFU3202" s="14"/>
      <c r="OFV3202" s="14"/>
      <c r="OFW3202" s="14"/>
      <c r="OFX3202" s="14"/>
      <c r="OFY3202" s="14"/>
      <c r="OFZ3202" s="14"/>
      <c r="OGA3202" s="14"/>
      <c r="OGB3202" s="14"/>
      <c r="OGC3202" s="14"/>
      <c r="OGD3202" s="14"/>
      <c r="OGE3202" s="14"/>
      <c r="OGF3202" s="14"/>
      <c r="OGG3202" s="14"/>
      <c r="OGH3202" s="14"/>
      <c r="OGI3202" s="14"/>
      <c r="OGJ3202" s="14"/>
      <c r="OGK3202" s="14"/>
      <c r="OGL3202" s="14"/>
      <c r="OGM3202" s="14"/>
      <c r="OGN3202" s="14"/>
      <c r="OGO3202" s="14"/>
      <c r="OGP3202" s="14"/>
      <c r="OGQ3202" s="14"/>
      <c r="OGR3202" s="14"/>
      <c r="OGS3202" s="14"/>
      <c r="OGT3202" s="14"/>
      <c r="OGU3202" s="14"/>
      <c r="OGV3202" s="14"/>
      <c r="OGW3202" s="14"/>
      <c r="OGX3202" s="14"/>
      <c r="OGY3202" s="14"/>
      <c r="OGZ3202" s="14"/>
      <c r="OHA3202" s="14"/>
      <c r="OHB3202" s="14"/>
      <c r="OHC3202" s="14"/>
      <c r="OHD3202" s="14"/>
      <c r="OHE3202" s="14"/>
      <c r="OHF3202" s="14"/>
      <c r="OHG3202" s="14"/>
      <c r="OHH3202" s="14"/>
      <c r="OHI3202" s="14"/>
      <c r="OHJ3202" s="14"/>
      <c r="OHK3202" s="14"/>
      <c r="OHL3202" s="14"/>
      <c r="OHM3202" s="14"/>
      <c r="OHN3202" s="14"/>
      <c r="OHO3202" s="14"/>
      <c r="OHP3202" s="14"/>
      <c r="OHQ3202" s="14"/>
      <c r="OHR3202" s="14"/>
      <c r="OHS3202" s="14"/>
      <c r="OHT3202" s="14"/>
      <c r="OHU3202" s="14"/>
      <c r="OHV3202" s="14"/>
      <c r="OHW3202" s="14"/>
      <c r="OHX3202" s="14"/>
      <c r="OHY3202" s="14"/>
      <c r="OHZ3202" s="14"/>
      <c r="OIA3202" s="14"/>
      <c r="OIB3202" s="14"/>
      <c r="OIC3202" s="14"/>
      <c r="OID3202" s="14"/>
      <c r="OIE3202" s="14"/>
      <c r="OIF3202" s="14"/>
      <c r="OIG3202" s="14"/>
      <c r="OIH3202" s="14"/>
      <c r="OII3202" s="14"/>
      <c r="OIJ3202" s="14"/>
      <c r="OIK3202" s="14"/>
      <c r="OIL3202" s="14"/>
      <c r="OIM3202" s="14"/>
      <c r="OIN3202" s="14"/>
      <c r="OIO3202" s="14"/>
      <c r="OIP3202" s="14"/>
      <c r="OIQ3202" s="14"/>
      <c r="OIR3202" s="14"/>
      <c r="OIS3202" s="14"/>
      <c r="OIT3202" s="14"/>
      <c r="OIU3202" s="14"/>
      <c r="OIV3202" s="14"/>
      <c r="OIW3202" s="14"/>
      <c r="OIX3202" s="14"/>
      <c r="OIY3202" s="14"/>
      <c r="OIZ3202" s="14"/>
      <c r="OJA3202" s="14"/>
      <c r="OJB3202" s="14"/>
      <c r="OJC3202" s="14"/>
      <c r="OJD3202" s="14"/>
      <c r="OJE3202" s="14"/>
      <c r="OJF3202" s="14"/>
      <c r="OJG3202" s="14"/>
      <c r="OJH3202" s="14"/>
      <c r="OJI3202" s="14"/>
      <c r="OJJ3202" s="14"/>
      <c r="OJK3202" s="14"/>
      <c r="OJL3202" s="14"/>
      <c r="OJM3202" s="14"/>
      <c r="OJN3202" s="14"/>
      <c r="OJO3202" s="14"/>
      <c r="OJP3202" s="14"/>
      <c r="OJQ3202" s="14"/>
      <c r="OJR3202" s="14"/>
      <c r="OJS3202" s="14"/>
      <c r="OJT3202" s="14"/>
      <c r="OJU3202" s="14"/>
      <c r="OJV3202" s="14"/>
      <c r="OJW3202" s="14"/>
      <c r="OJX3202" s="14"/>
      <c r="OJY3202" s="14"/>
      <c r="OJZ3202" s="14"/>
      <c r="OKA3202" s="14"/>
      <c r="OKB3202" s="14"/>
      <c r="OKC3202" s="14"/>
      <c r="OKD3202" s="14"/>
      <c r="OKE3202" s="14"/>
      <c r="OKF3202" s="14"/>
      <c r="OKG3202" s="14"/>
      <c r="OKH3202" s="14"/>
      <c r="OKI3202" s="14"/>
      <c r="OKJ3202" s="14"/>
      <c r="OKK3202" s="14"/>
      <c r="OKL3202" s="14"/>
      <c r="OKM3202" s="14"/>
      <c r="OKN3202" s="14"/>
      <c r="OKO3202" s="14"/>
      <c r="OKP3202" s="14"/>
      <c r="OKQ3202" s="14"/>
      <c r="OKR3202" s="14"/>
      <c r="OKS3202" s="14"/>
      <c r="OKT3202" s="14"/>
      <c r="OKU3202" s="14"/>
      <c r="OKV3202" s="14"/>
      <c r="OKW3202" s="14"/>
      <c r="OKX3202" s="14"/>
      <c r="OKY3202" s="14"/>
      <c r="OKZ3202" s="14"/>
      <c r="OLA3202" s="14"/>
      <c r="OLB3202" s="14"/>
      <c r="OLC3202" s="14"/>
      <c r="OLD3202" s="14"/>
      <c r="OLE3202" s="14"/>
      <c r="OLF3202" s="14"/>
      <c r="OLG3202" s="14"/>
      <c r="OLH3202" s="14"/>
      <c r="OLI3202" s="14"/>
      <c r="OLJ3202" s="14"/>
      <c r="OLK3202" s="14"/>
      <c r="OLL3202" s="14"/>
      <c r="OLM3202" s="14"/>
      <c r="OLN3202" s="14"/>
      <c r="OLO3202" s="14"/>
      <c r="OLP3202" s="14"/>
      <c r="OLQ3202" s="14"/>
      <c r="OLR3202" s="14"/>
      <c r="OLS3202" s="14"/>
      <c r="OLT3202" s="14"/>
      <c r="OLU3202" s="14"/>
      <c r="OLV3202" s="14"/>
      <c r="OLW3202" s="14"/>
      <c r="OLX3202" s="14"/>
      <c r="OLY3202" s="14"/>
      <c r="OLZ3202" s="14"/>
      <c r="OMA3202" s="14"/>
      <c r="OMB3202" s="14"/>
      <c r="OMC3202" s="14"/>
      <c r="OMD3202" s="14"/>
      <c r="OME3202" s="14"/>
      <c r="OMF3202" s="14"/>
      <c r="OMG3202" s="14"/>
      <c r="OMH3202" s="14"/>
      <c r="OMI3202" s="14"/>
      <c r="OMJ3202" s="14"/>
      <c r="OMK3202" s="14"/>
      <c r="OML3202" s="14"/>
      <c r="OMM3202" s="14"/>
      <c r="OMN3202" s="14"/>
      <c r="OMO3202" s="14"/>
      <c r="OMP3202" s="14"/>
      <c r="OMQ3202" s="14"/>
      <c r="OMR3202" s="14"/>
      <c r="OMS3202" s="14"/>
      <c r="OMT3202" s="14"/>
      <c r="OMU3202" s="14"/>
      <c r="OMV3202" s="14"/>
      <c r="OMW3202" s="14"/>
      <c r="OMX3202" s="14"/>
      <c r="OMY3202" s="14"/>
      <c r="OMZ3202" s="14"/>
      <c r="ONA3202" s="14"/>
      <c r="ONB3202" s="14"/>
      <c r="ONC3202" s="14"/>
      <c r="OND3202" s="14"/>
      <c r="ONE3202" s="14"/>
      <c r="ONF3202" s="14"/>
      <c r="ONG3202" s="14"/>
      <c r="ONH3202" s="14"/>
      <c r="ONI3202" s="14"/>
      <c r="ONJ3202" s="14"/>
      <c r="ONK3202" s="14"/>
      <c r="ONL3202" s="14"/>
      <c r="ONM3202" s="14"/>
      <c r="ONN3202" s="14"/>
      <c r="ONO3202" s="14"/>
      <c r="ONP3202" s="14"/>
      <c r="ONQ3202" s="14"/>
      <c r="ONR3202" s="14"/>
      <c r="ONS3202" s="14"/>
      <c r="ONT3202" s="14"/>
      <c r="ONU3202" s="14"/>
      <c r="ONV3202" s="14"/>
      <c r="ONW3202" s="14"/>
      <c r="ONX3202" s="14"/>
      <c r="ONY3202" s="14"/>
      <c r="ONZ3202" s="14"/>
      <c r="OOA3202" s="14"/>
      <c r="OOB3202" s="14"/>
      <c r="OOC3202" s="14"/>
      <c r="OOD3202" s="14"/>
      <c r="OOE3202" s="14"/>
      <c r="OOF3202" s="14"/>
      <c r="OOG3202" s="14"/>
      <c r="OOH3202" s="14"/>
      <c r="OOI3202" s="14"/>
      <c r="OOJ3202" s="14"/>
      <c r="OOK3202" s="14"/>
      <c r="OOL3202" s="14"/>
      <c r="OOM3202" s="14"/>
      <c r="OON3202" s="14"/>
      <c r="OOO3202" s="14"/>
      <c r="OOP3202" s="14"/>
      <c r="OOQ3202" s="14"/>
      <c r="OOR3202" s="14"/>
      <c r="OOS3202" s="14"/>
      <c r="OOT3202" s="14"/>
      <c r="OOU3202" s="14"/>
      <c r="OOV3202" s="14"/>
      <c r="OOW3202" s="14"/>
      <c r="OOX3202" s="14"/>
      <c r="OOY3202" s="14"/>
      <c r="OOZ3202" s="14"/>
      <c r="OPA3202" s="14"/>
      <c r="OPB3202" s="14"/>
      <c r="OPC3202" s="14"/>
      <c r="OPD3202" s="14"/>
      <c r="OPE3202" s="14"/>
      <c r="OPF3202" s="14"/>
      <c r="OPG3202" s="14"/>
      <c r="OPH3202" s="14"/>
      <c r="OPI3202" s="14"/>
      <c r="OPJ3202" s="14"/>
      <c r="OPK3202" s="14"/>
      <c r="OPL3202" s="14"/>
      <c r="OPM3202" s="14"/>
      <c r="OPN3202" s="14"/>
      <c r="OPO3202" s="14"/>
      <c r="OPP3202" s="14"/>
      <c r="OPQ3202" s="14"/>
      <c r="OPR3202" s="14"/>
      <c r="OPS3202" s="14"/>
      <c r="OPT3202" s="14"/>
      <c r="OPU3202" s="14"/>
      <c r="OPV3202" s="14"/>
      <c r="OPW3202" s="14"/>
      <c r="OPX3202" s="14"/>
      <c r="OPY3202" s="14"/>
      <c r="OPZ3202" s="14"/>
      <c r="OQA3202" s="14"/>
      <c r="OQB3202" s="14"/>
      <c r="OQC3202" s="14"/>
      <c r="OQD3202" s="14"/>
      <c r="OQE3202" s="14"/>
      <c r="OQF3202" s="14"/>
      <c r="OQG3202" s="14"/>
      <c r="OQH3202" s="14"/>
      <c r="OQI3202" s="14"/>
      <c r="OQJ3202" s="14"/>
      <c r="OQK3202" s="14"/>
      <c r="OQL3202" s="14"/>
      <c r="OQM3202" s="14"/>
      <c r="OQN3202" s="14"/>
      <c r="OQO3202" s="14"/>
      <c r="OQP3202" s="14"/>
      <c r="OQQ3202" s="14"/>
      <c r="OQR3202" s="14"/>
      <c r="OQS3202" s="14"/>
      <c r="OQT3202" s="14"/>
      <c r="OQU3202" s="14"/>
      <c r="OQV3202" s="14"/>
      <c r="OQW3202" s="14"/>
      <c r="OQX3202" s="14"/>
      <c r="OQY3202" s="14"/>
      <c r="OQZ3202" s="14"/>
      <c r="ORA3202" s="14"/>
      <c r="ORB3202" s="14"/>
      <c r="ORC3202" s="14"/>
      <c r="ORD3202" s="14"/>
      <c r="ORE3202" s="14"/>
      <c r="ORF3202" s="14"/>
      <c r="ORG3202" s="14"/>
      <c r="ORH3202" s="14"/>
      <c r="ORI3202" s="14"/>
      <c r="ORJ3202" s="14"/>
      <c r="ORK3202" s="14"/>
      <c r="ORL3202" s="14"/>
      <c r="ORM3202" s="14"/>
      <c r="ORN3202" s="14"/>
      <c r="ORO3202" s="14"/>
      <c r="ORP3202" s="14"/>
      <c r="ORQ3202" s="14"/>
      <c r="ORR3202" s="14"/>
      <c r="ORS3202" s="14"/>
      <c r="ORT3202" s="14"/>
      <c r="ORU3202" s="14"/>
      <c r="ORV3202" s="14"/>
      <c r="ORW3202" s="14"/>
      <c r="ORX3202" s="14"/>
      <c r="ORY3202" s="14"/>
      <c r="ORZ3202" s="14"/>
      <c r="OSA3202" s="14"/>
      <c r="OSB3202" s="14"/>
      <c r="OSC3202" s="14"/>
      <c r="OSD3202" s="14"/>
      <c r="OSE3202" s="14"/>
      <c r="OSF3202" s="14"/>
      <c r="OSG3202" s="14"/>
      <c r="OSH3202" s="14"/>
      <c r="OSI3202" s="14"/>
      <c r="OSJ3202" s="14"/>
      <c r="OSK3202" s="14"/>
      <c r="OSL3202" s="14"/>
      <c r="OSM3202" s="14"/>
      <c r="OSN3202" s="14"/>
      <c r="OSO3202" s="14"/>
      <c r="OSP3202" s="14"/>
      <c r="OSQ3202" s="14"/>
      <c r="OSR3202" s="14"/>
      <c r="OSS3202" s="14"/>
      <c r="OST3202" s="14"/>
      <c r="OSU3202" s="14"/>
      <c r="OSV3202" s="14"/>
      <c r="OSW3202" s="14"/>
      <c r="OSX3202" s="14"/>
      <c r="OSY3202" s="14"/>
      <c r="OSZ3202" s="14"/>
      <c r="OTA3202" s="14"/>
      <c r="OTB3202" s="14"/>
      <c r="OTC3202" s="14"/>
      <c r="OTD3202" s="14"/>
      <c r="OTE3202" s="14"/>
      <c r="OTF3202" s="14"/>
      <c r="OTG3202" s="14"/>
      <c r="OTH3202" s="14"/>
      <c r="OTI3202" s="14"/>
      <c r="OTJ3202" s="14"/>
      <c r="OTK3202" s="14"/>
      <c r="OTL3202" s="14"/>
      <c r="OTM3202" s="14"/>
      <c r="OTN3202" s="14"/>
      <c r="OTO3202" s="14"/>
      <c r="OTP3202" s="14"/>
      <c r="OTQ3202" s="14"/>
      <c r="OTR3202" s="14"/>
      <c r="OTS3202" s="14"/>
      <c r="OTT3202" s="14"/>
      <c r="OTU3202" s="14"/>
      <c r="OTV3202" s="14"/>
      <c r="OTW3202" s="14"/>
      <c r="OTX3202" s="14"/>
      <c r="OTY3202" s="14"/>
      <c r="OTZ3202" s="14"/>
      <c r="OUA3202" s="14"/>
      <c r="OUB3202" s="14"/>
      <c r="OUC3202" s="14"/>
      <c r="OUD3202" s="14"/>
      <c r="OUE3202" s="14"/>
      <c r="OUF3202" s="14"/>
      <c r="OUG3202" s="14"/>
      <c r="OUH3202" s="14"/>
      <c r="OUI3202" s="14"/>
      <c r="OUJ3202" s="14"/>
      <c r="OUK3202" s="14"/>
      <c r="OUL3202" s="14"/>
      <c r="OUM3202" s="14"/>
      <c r="OUN3202" s="14"/>
      <c r="OUO3202" s="14"/>
      <c r="OUP3202" s="14"/>
      <c r="OUQ3202" s="14"/>
      <c r="OUR3202" s="14"/>
      <c r="OUS3202" s="14"/>
      <c r="OUT3202" s="14"/>
      <c r="OUU3202" s="14"/>
      <c r="OUV3202" s="14"/>
      <c r="OUW3202" s="14"/>
      <c r="OUX3202" s="14"/>
      <c r="OUY3202" s="14"/>
      <c r="OUZ3202" s="14"/>
      <c r="OVA3202" s="14"/>
      <c r="OVB3202" s="14"/>
      <c r="OVC3202" s="14"/>
      <c r="OVD3202" s="14"/>
      <c r="OVE3202" s="14"/>
      <c r="OVF3202" s="14"/>
      <c r="OVG3202" s="14"/>
      <c r="OVH3202" s="14"/>
      <c r="OVI3202" s="14"/>
      <c r="OVJ3202" s="14"/>
      <c r="OVK3202" s="14"/>
      <c r="OVL3202" s="14"/>
      <c r="OVM3202" s="14"/>
      <c r="OVN3202" s="14"/>
      <c r="OVO3202" s="14"/>
      <c r="OVP3202" s="14"/>
      <c r="OVQ3202" s="14"/>
      <c r="OVR3202" s="14"/>
      <c r="OVS3202" s="14"/>
      <c r="OVT3202" s="14"/>
      <c r="OVU3202" s="14"/>
      <c r="OVV3202" s="14"/>
      <c r="OVW3202" s="14"/>
      <c r="OVX3202" s="14"/>
      <c r="OVY3202" s="14"/>
      <c r="OVZ3202" s="14"/>
      <c r="OWA3202" s="14"/>
      <c r="OWB3202" s="14"/>
      <c r="OWC3202" s="14"/>
      <c r="OWD3202" s="14"/>
      <c r="OWE3202" s="14"/>
      <c r="OWF3202" s="14"/>
      <c r="OWG3202" s="14"/>
      <c r="OWH3202" s="14"/>
      <c r="OWI3202" s="14"/>
      <c r="OWJ3202" s="14"/>
      <c r="OWK3202" s="14"/>
      <c r="OWL3202" s="14"/>
      <c r="OWM3202" s="14"/>
      <c r="OWN3202" s="14"/>
      <c r="OWO3202" s="14"/>
      <c r="OWP3202" s="14"/>
      <c r="OWQ3202" s="14"/>
      <c r="OWR3202" s="14"/>
      <c r="OWS3202" s="14"/>
      <c r="OWT3202" s="14"/>
      <c r="OWU3202" s="14"/>
      <c r="OWV3202" s="14"/>
      <c r="OWW3202" s="14"/>
      <c r="OWX3202" s="14"/>
      <c r="OWY3202" s="14"/>
      <c r="OWZ3202" s="14"/>
      <c r="OXA3202" s="14"/>
      <c r="OXB3202" s="14"/>
      <c r="OXC3202" s="14"/>
      <c r="OXD3202" s="14"/>
      <c r="OXE3202" s="14"/>
      <c r="OXF3202" s="14"/>
      <c r="OXG3202" s="14"/>
      <c r="OXH3202" s="14"/>
      <c r="OXI3202" s="14"/>
      <c r="OXJ3202" s="14"/>
      <c r="OXK3202" s="14"/>
      <c r="OXL3202" s="14"/>
      <c r="OXM3202" s="14"/>
      <c r="OXN3202" s="14"/>
      <c r="OXO3202" s="14"/>
      <c r="OXP3202" s="14"/>
      <c r="OXQ3202" s="14"/>
      <c r="OXR3202" s="14"/>
      <c r="OXS3202" s="14"/>
      <c r="OXT3202" s="14"/>
      <c r="OXU3202" s="14"/>
      <c r="OXV3202" s="14"/>
      <c r="OXW3202" s="14"/>
      <c r="OXX3202" s="14"/>
      <c r="OXY3202" s="14"/>
      <c r="OXZ3202" s="14"/>
      <c r="OYA3202" s="14"/>
      <c r="OYB3202" s="14"/>
      <c r="OYC3202" s="14"/>
      <c r="OYD3202" s="14"/>
      <c r="OYE3202" s="14"/>
      <c r="OYF3202" s="14"/>
      <c r="OYG3202" s="14"/>
      <c r="OYH3202" s="14"/>
      <c r="OYI3202" s="14"/>
      <c r="OYJ3202" s="14"/>
      <c r="OYK3202" s="14"/>
      <c r="OYL3202" s="14"/>
      <c r="OYM3202" s="14"/>
      <c r="OYN3202" s="14"/>
      <c r="OYO3202" s="14"/>
      <c r="OYP3202" s="14"/>
      <c r="OYQ3202" s="14"/>
      <c r="OYR3202" s="14"/>
      <c r="OYS3202" s="14"/>
      <c r="OYT3202" s="14"/>
      <c r="OYU3202" s="14"/>
      <c r="OYV3202" s="14"/>
      <c r="OYW3202" s="14"/>
      <c r="OYX3202" s="14"/>
      <c r="OYY3202" s="14"/>
      <c r="OYZ3202" s="14"/>
      <c r="OZA3202" s="14"/>
      <c r="OZB3202" s="14"/>
      <c r="OZC3202" s="14"/>
      <c r="OZD3202" s="14"/>
      <c r="OZE3202" s="14"/>
      <c r="OZF3202" s="14"/>
      <c r="OZG3202" s="14"/>
      <c r="OZH3202" s="14"/>
      <c r="OZI3202" s="14"/>
      <c r="OZJ3202" s="14"/>
      <c r="OZK3202" s="14"/>
      <c r="OZL3202" s="14"/>
      <c r="OZM3202" s="14"/>
      <c r="OZN3202" s="14"/>
      <c r="OZO3202" s="14"/>
      <c r="OZP3202" s="14"/>
      <c r="OZQ3202" s="14"/>
      <c r="OZR3202" s="14"/>
      <c r="OZS3202" s="14"/>
      <c r="OZT3202" s="14"/>
      <c r="OZU3202" s="14"/>
      <c r="OZV3202" s="14"/>
      <c r="OZW3202" s="14"/>
      <c r="OZX3202" s="14"/>
      <c r="OZY3202" s="14"/>
      <c r="OZZ3202" s="14"/>
      <c r="PAA3202" s="14"/>
      <c r="PAB3202" s="14"/>
      <c r="PAC3202" s="14"/>
      <c r="PAD3202" s="14"/>
      <c r="PAE3202" s="14"/>
      <c r="PAF3202" s="14"/>
      <c r="PAG3202" s="14"/>
      <c r="PAH3202" s="14"/>
      <c r="PAI3202" s="14"/>
      <c r="PAJ3202" s="14"/>
      <c r="PAK3202" s="14"/>
      <c r="PAL3202" s="14"/>
      <c r="PAM3202" s="14"/>
      <c r="PAN3202" s="14"/>
      <c r="PAO3202" s="14"/>
      <c r="PAP3202" s="14"/>
      <c r="PAQ3202" s="14"/>
      <c r="PAR3202" s="14"/>
      <c r="PAS3202" s="14"/>
      <c r="PAT3202" s="14"/>
      <c r="PAU3202" s="14"/>
      <c r="PAV3202" s="14"/>
      <c r="PAW3202" s="14"/>
      <c r="PAX3202" s="14"/>
      <c r="PAY3202" s="14"/>
      <c r="PAZ3202" s="14"/>
      <c r="PBA3202" s="14"/>
      <c r="PBB3202" s="14"/>
      <c r="PBC3202" s="14"/>
      <c r="PBD3202" s="14"/>
      <c r="PBE3202" s="14"/>
      <c r="PBF3202" s="14"/>
      <c r="PBG3202" s="14"/>
      <c r="PBH3202" s="14"/>
      <c r="PBI3202" s="14"/>
      <c r="PBJ3202" s="14"/>
      <c r="PBK3202" s="14"/>
      <c r="PBL3202" s="14"/>
      <c r="PBM3202" s="14"/>
      <c r="PBN3202" s="14"/>
      <c r="PBO3202" s="14"/>
      <c r="PBP3202" s="14"/>
      <c r="PBQ3202" s="14"/>
      <c r="PBR3202" s="14"/>
      <c r="PBS3202" s="14"/>
      <c r="PBT3202" s="14"/>
      <c r="PBU3202" s="14"/>
      <c r="PBV3202" s="14"/>
      <c r="PBW3202" s="14"/>
      <c r="PBX3202" s="14"/>
      <c r="PBY3202" s="14"/>
      <c r="PBZ3202" s="14"/>
      <c r="PCA3202" s="14"/>
      <c r="PCB3202" s="14"/>
      <c r="PCC3202" s="14"/>
      <c r="PCD3202" s="14"/>
      <c r="PCE3202" s="14"/>
      <c r="PCF3202" s="14"/>
      <c r="PCG3202" s="14"/>
      <c r="PCH3202" s="14"/>
      <c r="PCI3202" s="14"/>
      <c r="PCJ3202" s="14"/>
      <c r="PCK3202" s="14"/>
      <c r="PCL3202" s="14"/>
      <c r="PCM3202" s="14"/>
      <c r="PCN3202" s="14"/>
      <c r="PCO3202" s="14"/>
      <c r="PCP3202" s="14"/>
      <c r="PCQ3202" s="14"/>
      <c r="PCR3202" s="14"/>
      <c r="PCS3202" s="14"/>
      <c r="PCT3202" s="14"/>
      <c r="PCU3202" s="14"/>
      <c r="PCV3202" s="14"/>
      <c r="PCW3202" s="14"/>
      <c r="PCX3202" s="14"/>
      <c r="PCY3202" s="14"/>
      <c r="PCZ3202" s="14"/>
      <c r="PDA3202" s="14"/>
      <c r="PDB3202" s="14"/>
      <c r="PDC3202" s="14"/>
      <c r="PDD3202" s="14"/>
      <c r="PDE3202" s="14"/>
      <c r="PDF3202" s="14"/>
      <c r="PDG3202" s="14"/>
      <c r="PDH3202" s="14"/>
      <c r="PDI3202" s="14"/>
      <c r="PDJ3202" s="14"/>
      <c r="PDK3202" s="14"/>
      <c r="PDL3202" s="14"/>
      <c r="PDM3202" s="14"/>
      <c r="PDN3202" s="14"/>
      <c r="PDO3202" s="14"/>
      <c r="PDP3202" s="14"/>
      <c r="PDQ3202" s="14"/>
      <c r="PDR3202" s="14"/>
      <c r="PDS3202" s="14"/>
      <c r="PDT3202" s="14"/>
      <c r="PDU3202" s="14"/>
      <c r="PDV3202" s="14"/>
      <c r="PDW3202" s="14"/>
      <c r="PDX3202" s="14"/>
      <c r="PDY3202" s="14"/>
      <c r="PDZ3202" s="14"/>
      <c r="PEA3202" s="14"/>
      <c r="PEB3202" s="14"/>
      <c r="PEC3202" s="14"/>
      <c r="PED3202" s="14"/>
      <c r="PEE3202" s="14"/>
      <c r="PEF3202" s="14"/>
      <c r="PEG3202" s="14"/>
      <c r="PEH3202" s="14"/>
      <c r="PEI3202" s="14"/>
      <c r="PEJ3202" s="14"/>
      <c r="PEK3202" s="14"/>
      <c r="PEL3202" s="14"/>
      <c r="PEM3202" s="14"/>
      <c r="PEN3202" s="14"/>
      <c r="PEO3202" s="14"/>
      <c r="PEP3202" s="14"/>
      <c r="PEQ3202" s="14"/>
      <c r="PER3202" s="14"/>
      <c r="PES3202" s="14"/>
      <c r="PET3202" s="14"/>
      <c r="PEU3202" s="14"/>
      <c r="PEV3202" s="14"/>
      <c r="PEW3202" s="14"/>
      <c r="PEX3202" s="14"/>
      <c r="PEY3202" s="14"/>
      <c r="PEZ3202" s="14"/>
      <c r="PFA3202" s="14"/>
      <c r="PFB3202" s="14"/>
      <c r="PFC3202" s="14"/>
      <c r="PFD3202" s="14"/>
      <c r="PFE3202" s="14"/>
      <c r="PFF3202" s="14"/>
      <c r="PFG3202" s="14"/>
      <c r="PFH3202" s="14"/>
      <c r="PFI3202" s="14"/>
      <c r="PFJ3202" s="14"/>
      <c r="PFK3202" s="14"/>
      <c r="PFL3202" s="14"/>
      <c r="PFM3202" s="14"/>
      <c r="PFN3202" s="14"/>
      <c r="PFO3202" s="14"/>
      <c r="PFP3202" s="14"/>
      <c r="PFQ3202" s="14"/>
      <c r="PFR3202" s="14"/>
      <c r="PFS3202" s="14"/>
      <c r="PFT3202" s="14"/>
      <c r="PFU3202" s="14"/>
      <c r="PFV3202" s="14"/>
      <c r="PFW3202" s="14"/>
      <c r="PFX3202" s="14"/>
      <c r="PFY3202" s="14"/>
      <c r="PFZ3202" s="14"/>
      <c r="PGA3202" s="14"/>
      <c r="PGB3202" s="14"/>
      <c r="PGC3202" s="14"/>
      <c r="PGD3202" s="14"/>
      <c r="PGE3202" s="14"/>
      <c r="PGF3202" s="14"/>
      <c r="PGG3202" s="14"/>
      <c r="PGH3202" s="14"/>
      <c r="PGI3202" s="14"/>
      <c r="PGJ3202" s="14"/>
      <c r="PGK3202" s="14"/>
      <c r="PGL3202" s="14"/>
      <c r="PGM3202" s="14"/>
      <c r="PGN3202" s="14"/>
      <c r="PGO3202" s="14"/>
      <c r="PGP3202" s="14"/>
      <c r="PGQ3202" s="14"/>
      <c r="PGR3202" s="14"/>
      <c r="PGS3202" s="14"/>
      <c r="PGT3202" s="14"/>
      <c r="PGU3202" s="14"/>
      <c r="PGV3202" s="14"/>
      <c r="PGW3202" s="14"/>
      <c r="PGX3202" s="14"/>
      <c r="PGY3202" s="14"/>
      <c r="PGZ3202" s="14"/>
      <c r="PHA3202" s="14"/>
      <c r="PHB3202" s="14"/>
      <c r="PHC3202" s="14"/>
      <c r="PHD3202" s="14"/>
      <c r="PHE3202" s="14"/>
      <c r="PHF3202" s="14"/>
      <c r="PHG3202" s="14"/>
      <c r="PHH3202" s="14"/>
      <c r="PHI3202" s="14"/>
      <c r="PHJ3202" s="14"/>
      <c r="PHK3202" s="14"/>
      <c r="PHL3202" s="14"/>
      <c r="PHM3202" s="14"/>
      <c r="PHN3202" s="14"/>
      <c r="PHO3202" s="14"/>
      <c r="PHP3202" s="14"/>
      <c r="PHQ3202" s="14"/>
      <c r="PHR3202" s="14"/>
      <c r="PHS3202" s="14"/>
      <c r="PHT3202" s="14"/>
      <c r="PHU3202" s="14"/>
      <c r="PHV3202" s="14"/>
      <c r="PHW3202" s="14"/>
      <c r="PHX3202" s="14"/>
      <c r="PHY3202" s="14"/>
      <c r="PHZ3202" s="14"/>
      <c r="PIA3202" s="14"/>
      <c r="PIB3202" s="14"/>
      <c r="PIC3202" s="14"/>
      <c r="PID3202" s="14"/>
      <c r="PIE3202" s="14"/>
      <c r="PIF3202" s="14"/>
      <c r="PIG3202" s="14"/>
      <c r="PIH3202" s="14"/>
      <c r="PII3202" s="14"/>
      <c r="PIJ3202" s="14"/>
      <c r="PIK3202" s="14"/>
      <c r="PIL3202" s="14"/>
      <c r="PIM3202" s="14"/>
      <c r="PIN3202" s="14"/>
      <c r="PIO3202" s="14"/>
      <c r="PIP3202" s="14"/>
      <c r="PIQ3202" s="14"/>
      <c r="PIR3202" s="14"/>
      <c r="PIS3202" s="14"/>
      <c r="PIT3202" s="14"/>
      <c r="PIU3202" s="14"/>
      <c r="PIV3202" s="14"/>
      <c r="PIW3202" s="14"/>
      <c r="PIX3202" s="14"/>
      <c r="PIY3202" s="14"/>
      <c r="PIZ3202" s="14"/>
      <c r="PJA3202" s="14"/>
      <c r="PJB3202" s="14"/>
      <c r="PJC3202" s="14"/>
      <c r="PJD3202" s="14"/>
      <c r="PJE3202" s="14"/>
      <c r="PJF3202" s="14"/>
      <c r="PJG3202" s="14"/>
      <c r="PJH3202" s="14"/>
      <c r="PJI3202" s="14"/>
      <c r="PJJ3202" s="14"/>
      <c r="PJK3202" s="14"/>
      <c r="PJL3202" s="14"/>
      <c r="PJM3202" s="14"/>
      <c r="PJN3202" s="14"/>
      <c r="PJO3202" s="14"/>
      <c r="PJP3202" s="14"/>
      <c r="PJQ3202" s="14"/>
      <c r="PJR3202" s="14"/>
      <c r="PJS3202" s="14"/>
      <c r="PJT3202" s="14"/>
      <c r="PJU3202" s="14"/>
      <c r="PJV3202" s="14"/>
      <c r="PJW3202" s="14"/>
      <c r="PJX3202" s="14"/>
      <c r="PJY3202" s="14"/>
      <c r="PJZ3202" s="14"/>
      <c r="PKA3202" s="14"/>
      <c r="PKB3202" s="14"/>
      <c r="PKC3202" s="14"/>
      <c r="PKD3202" s="14"/>
      <c r="PKE3202" s="14"/>
      <c r="PKF3202" s="14"/>
      <c r="PKG3202" s="14"/>
      <c r="PKH3202" s="14"/>
      <c r="PKI3202" s="14"/>
      <c r="PKJ3202" s="14"/>
      <c r="PKK3202" s="14"/>
      <c r="PKL3202" s="14"/>
      <c r="PKM3202" s="14"/>
      <c r="PKN3202" s="14"/>
      <c r="PKO3202" s="14"/>
      <c r="PKP3202" s="14"/>
      <c r="PKQ3202" s="14"/>
      <c r="PKR3202" s="14"/>
      <c r="PKS3202" s="14"/>
      <c r="PKT3202" s="14"/>
      <c r="PKU3202" s="14"/>
      <c r="PKV3202" s="14"/>
      <c r="PKW3202" s="14"/>
      <c r="PKX3202" s="14"/>
      <c r="PKY3202" s="14"/>
      <c r="PKZ3202" s="14"/>
      <c r="PLA3202" s="14"/>
      <c r="PLB3202" s="14"/>
      <c r="PLC3202" s="14"/>
      <c r="PLD3202" s="14"/>
      <c r="PLE3202" s="14"/>
      <c r="PLF3202" s="14"/>
      <c r="PLG3202" s="14"/>
      <c r="PLH3202" s="14"/>
      <c r="PLI3202" s="14"/>
      <c r="PLJ3202" s="14"/>
      <c r="PLK3202" s="14"/>
      <c r="PLL3202" s="14"/>
      <c r="PLM3202" s="14"/>
      <c r="PLN3202" s="14"/>
      <c r="PLO3202" s="14"/>
      <c r="PLP3202" s="14"/>
      <c r="PLQ3202" s="14"/>
      <c r="PLR3202" s="14"/>
      <c r="PLS3202" s="14"/>
      <c r="PLT3202" s="14"/>
      <c r="PLU3202" s="14"/>
      <c r="PLV3202" s="14"/>
      <c r="PLW3202" s="14"/>
      <c r="PLX3202" s="14"/>
      <c r="PLY3202" s="14"/>
      <c r="PLZ3202" s="14"/>
      <c r="PMA3202" s="14"/>
      <c r="PMB3202" s="14"/>
      <c r="PMC3202" s="14"/>
      <c r="PMD3202" s="14"/>
      <c r="PME3202" s="14"/>
      <c r="PMF3202" s="14"/>
      <c r="PMG3202" s="14"/>
      <c r="PMH3202" s="14"/>
      <c r="PMI3202" s="14"/>
      <c r="PMJ3202" s="14"/>
      <c r="PMK3202" s="14"/>
      <c r="PML3202" s="14"/>
      <c r="PMM3202" s="14"/>
      <c r="PMN3202" s="14"/>
      <c r="PMO3202" s="14"/>
      <c r="PMP3202" s="14"/>
      <c r="PMQ3202" s="14"/>
      <c r="PMR3202" s="14"/>
      <c r="PMS3202" s="14"/>
      <c r="PMT3202" s="14"/>
      <c r="PMU3202" s="14"/>
      <c r="PMV3202" s="14"/>
      <c r="PMW3202" s="14"/>
      <c r="PMX3202" s="14"/>
      <c r="PMY3202" s="14"/>
      <c r="PMZ3202" s="14"/>
      <c r="PNA3202" s="14"/>
      <c r="PNB3202" s="14"/>
      <c r="PNC3202" s="14"/>
      <c r="PND3202" s="14"/>
      <c r="PNE3202" s="14"/>
      <c r="PNF3202" s="14"/>
      <c r="PNG3202" s="14"/>
      <c r="PNH3202" s="14"/>
      <c r="PNI3202" s="14"/>
      <c r="PNJ3202" s="14"/>
      <c r="PNK3202" s="14"/>
      <c r="PNL3202" s="14"/>
      <c r="PNM3202" s="14"/>
      <c r="PNN3202" s="14"/>
      <c r="PNO3202" s="14"/>
      <c r="PNP3202" s="14"/>
      <c r="PNQ3202" s="14"/>
      <c r="PNR3202" s="14"/>
      <c r="PNS3202" s="14"/>
      <c r="PNT3202" s="14"/>
      <c r="PNU3202" s="14"/>
      <c r="PNV3202" s="14"/>
      <c r="PNW3202" s="14"/>
      <c r="PNX3202" s="14"/>
      <c r="PNY3202" s="14"/>
      <c r="PNZ3202" s="14"/>
      <c r="POA3202" s="14"/>
      <c r="POB3202" s="14"/>
      <c r="POC3202" s="14"/>
      <c r="POD3202" s="14"/>
      <c r="POE3202" s="14"/>
      <c r="POF3202" s="14"/>
      <c r="POG3202" s="14"/>
      <c r="POH3202" s="14"/>
      <c r="POI3202" s="14"/>
      <c r="POJ3202" s="14"/>
      <c r="POK3202" s="14"/>
      <c r="POL3202" s="14"/>
      <c r="POM3202" s="14"/>
      <c r="PON3202" s="14"/>
      <c r="POO3202" s="14"/>
      <c r="POP3202" s="14"/>
      <c r="POQ3202" s="14"/>
      <c r="POR3202" s="14"/>
      <c r="POS3202" s="14"/>
      <c r="POT3202" s="14"/>
      <c r="POU3202" s="14"/>
      <c r="POV3202" s="14"/>
      <c r="POW3202" s="14"/>
      <c r="POX3202" s="14"/>
      <c r="POY3202" s="14"/>
      <c r="POZ3202" s="14"/>
      <c r="PPA3202" s="14"/>
      <c r="PPB3202" s="14"/>
      <c r="PPC3202" s="14"/>
      <c r="PPD3202" s="14"/>
      <c r="PPE3202" s="14"/>
      <c r="PPF3202" s="14"/>
      <c r="PPG3202" s="14"/>
      <c r="PPH3202" s="14"/>
      <c r="PPI3202" s="14"/>
      <c r="PPJ3202" s="14"/>
      <c r="PPK3202" s="14"/>
      <c r="PPL3202" s="14"/>
      <c r="PPM3202" s="14"/>
      <c r="PPN3202" s="14"/>
      <c r="PPO3202" s="14"/>
      <c r="PPP3202" s="14"/>
      <c r="PPQ3202" s="14"/>
      <c r="PPR3202" s="14"/>
      <c r="PPS3202" s="14"/>
      <c r="PPT3202" s="14"/>
      <c r="PPU3202" s="14"/>
      <c r="PPV3202" s="14"/>
      <c r="PPW3202" s="14"/>
      <c r="PPX3202" s="14"/>
      <c r="PPY3202" s="14"/>
      <c r="PPZ3202" s="14"/>
      <c r="PQA3202" s="14"/>
      <c r="PQB3202" s="14"/>
      <c r="PQC3202" s="14"/>
      <c r="PQD3202" s="14"/>
      <c r="PQE3202" s="14"/>
      <c r="PQF3202" s="14"/>
      <c r="PQG3202" s="14"/>
      <c r="PQH3202" s="14"/>
      <c r="PQI3202" s="14"/>
      <c r="PQJ3202" s="14"/>
      <c r="PQK3202" s="14"/>
      <c r="PQL3202" s="14"/>
      <c r="PQM3202" s="14"/>
      <c r="PQN3202" s="14"/>
      <c r="PQO3202" s="14"/>
      <c r="PQP3202" s="14"/>
      <c r="PQQ3202" s="14"/>
      <c r="PQR3202" s="14"/>
      <c r="PQS3202" s="14"/>
      <c r="PQT3202" s="14"/>
      <c r="PQU3202" s="14"/>
      <c r="PQV3202" s="14"/>
      <c r="PQW3202" s="14"/>
      <c r="PQX3202" s="14"/>
      <c r="PQY3202" s="14"/>
      <c r="PQZ3202" s="14"/>
      <c r="PRA3202" s="14"/>
      <c r="PRB3202" s="14"/>
      <c r="PRC3202" s="14"/>
      <c r="PRD3202" s="14"/>
      <c r="PRE3202" s="14"/>
      <c r="PRF3202" s="14"/>
      <c r="PRG3202" s="14"/>
      <c r="PRH3202" s="14"/>
      <c r="PRI3202" s="14"/>
      <c r="PRJ3202" s="14"/>
      <c r="PRK3202" s="14"/>
      <c r="PRL3202" s="14"/>
      <c r="PRM3202" s="14"/>
      <c r="PRN3202" s="14"/>
      <c r="PRO3202" s="14"/>
      <c r="PRP3202" s="14"/>
      <c r="PRQ3202" s="14"/>
      <c r="PRR3202" s="14"/>
      <c r="PRS3202" s="14"/>
      <c r="PRT3202" s="14"/>
      <c r="PRU3202" s="14"/>
      <c r="PRV3202" s="14"/>
      <c r="PRW3202" s="14"/>
      <c r="PRX3202" s="14"/>
      <c r="PRY3202" s="14"/>
      <c r="PRZ3202" s="14"/>
      <c r="PSA3202" s="14"/>
      <c r="PSB3202" s="14"/>
      <c r="PSC3202" s="14"/>
      <c r="PSD3202" s="14"/>
      <c r="PSE3202" s="14"/>
      <c r="PSF3202" s="14"/>
      <c r="PSG3202" s="14"/>
      <c r="PSH3202" s="14"/>
      <c r="PSI3202" s="14"/>
      <c r="PSJ3202" s="14"/>
      <c r="PSK3202" s="14"/>
      <c r="PSL3202" s="14"/>
      <c r="PSM3202" s="14"/>
      <c r="PSN3202" s="14"/>
      <c r="PSO3202" s="14"/>
      <c r="PSP3202" s="14"/>
      <c r="PSQ3202" s="14"/>
      <c r="PSR3202" s="14"/>
      <c r="PSS3202" s="14"/>
      <c r="PST3202" s="14"/>
      <c r="PSU3202" s="14"/>
      <c r="PSV3202" s="14"/>
      <c r="PSW3202" s="14"/>
      <c r="PSX3202" s="14"/>
      <c r="PSY3202" s="14"/>
      <c r="PSZ3202" s="14"/>
      <c r="PTA3202" s="14"/>
      <c r="PTB3202" s="14"/>
      <c r="PTC3202" s="14"/>
      <c r="PTD3202" s="14"/>
      <c r="PTE3202" s="14"/>
      <c r="PTF3202" s="14"/>
      <c r="PTG3202" s="14"/>
      <c r="PTH3202" s="14"/>
      <c r="PTI3202" s="14"/>
      <c r="PTJ3202" s="14"/>
      <c r="PTK3202" s="14"/>
      <c r="PTL3202" s="14"/>
      <c r="PTM3202" s="14"/>
      <c r="PTN3202" s="14"/>
      <c r="PTO3202" s="14"/>
      <c r="PTP3202" s="14"/>
      <c r="PTQ3202" s="14"/>
      <c r="PTR3202" s="14"/>
      <c r="PTS3202" s="14"/>
      <c r="PTT3202" s="14"/>
      <c r="PTU3202" s="14"/>
      <c r="PTV3202" s="14"/>
      <c r="PTW3202" s="14"/>
      <c r="PTX3202" s="14"/>
      <c r="PTY3202" s="14"/>
      <c r="PTZ3202" s="14"/>
      <c r="PUA3202" s="14"/>
      <c r="PUB3202" s="14"/>
      <c r="PUC3202" s="14"/>
      <c r="PUD3202" s="14"/>
      <c r="PUE3202" s="14"/>
      <c r="PUF3202" s="14"/>
      <c r="PUG3202" s="14"/>
      <c r="PUH3202" s="14"/>
      <c r="PUI3202" s="14"/>
      <c r="PUJ3202" s="14"/>
      <c r="PUK3202" s="14"/>
      <c r="PUL3202" s="14"/>
      <c r="PUM3202" s="14"/>
      <c r="PUN3202" s="14"/>
      <c r="PUO3202" s="14"/>
      <c r="PUP3202" s="14"/>
      <c r="PUQ3202" s="14"/>
      <c r="PUR3202" s="14"/>
      <c r="PUS3202" s="14"/>
      <c r="PUT3202" s="14"/>
      <c r="PUU3202" s="14"/>
      <c r="PUV3202" s="14"/>
      <c r="PUW3202" s="14"/>
      <c r="PUX3202" s="14"/>
      <c r="PUY3202" s="14"/>
      <c r="PUZ3202" s="14"/>
      <c r="PVA3202" s="14"/>
      <c r="PVB3202" s="14"/>
      <c r="PVC3202" s="14"/>
      <c r="PVD3202" s="14"/>
      <c r="PVE3202" s="14"/>
      <c r="PVF3202" s="14"/>
      <c r="PVG3202" s="14"/>
      <c r="PVH3202" s="14"/>
      <c r="PVI3202" s="14"/>
      <c r="PVJ3202" s="14"/>
      <c r="PVK3202" s="14"/>
      <c r="PVL3202" s="14"/>
      <c r="PVM3202" s="14"/>
      <c r="PVN3202" s="14"/>
      <c r="PVO3202" s="14"/>
      <c r="PVP3202" s="14"/>
      <c r="PVQ3202" s="14"/>
      <c r="PVR3202" s="14"/>
      <c r="PVS3202" s="14"/>
      <c r="PVT3202" s="14"/>
      <c r="PVU3202" s="14"/>
      <c r="PVV3202" s="14"/>
      <c r="PVW3202" s="14"/>
      <c r="PVX3202" s="14"/>
      <c r="PVY3202" s="14"/>
      <c r="PVZ3202" s="14"/>
      <c r="PWA3202" s="14"/>
      <c r="PWB3202" s="14"/>
      <c r="PWC3202" s="14"/>
      <c r="PWD3202" s="14"/>
      <c r="PWE3202" s="14"/>
      <c r="PWF3202" s="14"/>
      <c r="PWG3202" s="14"/>
      <c r="PWH3202" s="14"/>
      <c r="PWI3202" s="14"/>
      <c r="PWJ3202" s="14"/>
      <c r="PWK3202" s="14"/>
      <c r="PWL3202" s="14"/>
      <c r="PWM3202" s="14"/>
      <c r="PWN3202" s="14"/>
      <c r="PWO3202" s="14"/>
      <c r="PWP3202" s="14"/>
      <c r="PWQ3202" s="14"/>
      <c r="PWR3202" s="14"/>
      <c r="PWS3202" s="14"/>
      <c r="PWT3202" s="14"/>
      <c r="PWU3202" s="14"/>
      <c r="PWV3202" s="14"/>
      <c r="PWW3202" s="14"/>
      <c r="PWX3202" s="14"/>
      <c r="PWY3202" s="14"/>
      <c r="PWZ3202" s="14"/>
      <c r="PXA3202" s="14"/>
      <c r="PXB3202" s="14"/>
      <c r="PXC3202" s="14"/>
      <c r="PXD3202" s="14"/>
      <c r="PXE3202" s="14"/>
      <c r="PXF3202" s="14"/>
      <c r="PXG3202" s="14"/>
      <c r="PXH3202" s="14"/>
      <c r="PXI3202" s="14"/>
      <c r="PXJ3202" s="14"/>
      <c r="PXK3202" s="14"/>
      <c r="PXL3202" s="14"/>
      <c r="PXM3202" s="14"/>
      <c r="PXN3202" s="14"/>
      <c r="PXO3202" s="14"/>
      <c r="PXP3202" s="14"/>
      <c r="PXQ3202" s="14"/>
      <c r="PXR3202" s="14"/>
      <c r="PXS3202" s="14"/>
      <c r="PXT3202" s="14"/>
      <c r="PXU3202" s="14"/>
      <c r="PXV3202" s="14"/>
      <c r="PXW3202" s="14"/>
      <c r="PXX3202" s="14"/>
      <c r="PXY3202" s="14"/>
      <c r="PXZ3202" s="14"/>
      <c r="PYA3202" s="14"/>
      <c r="PYB3202" s="14"/>
      <c r="PYC3202" s="14"/>
      <c r="PYD3202" s="14"/>
      <c r="PYE3202" s="14"/>
      <c r="PYF3202" s="14"/>
      <c r="PYG3202" s="14"/>
      <c r="PYH3202" s="14"/>
      <c r="PYI3202" s="14"/>
      <c r="PYJ3202" s="14"/>
      <c r="PYK3202" s="14"/>
      <c r="PYL3202" s="14"/>
      <c r="PYM3202" s="14"/>
      <c r="PYN3202" s="14"/>
      <c r="PYO3202" s="14"/>
      <c r="PYP3202" s="14"/>
      <c r="PYQ3202" s="14"/>
      <c r="PYR3202" s="14"/>
      <c r="PYS3202" s="14"/>
      <c r="PYT3202" s="14"/>
      <c r="PYU3202" s="14"/>
      <c r="PYV3202" s="14"/>
      <c r="PYW3202" s="14"/>
      <c r="PYX3202" s="14"/>
      <c r="PYY3202" s="14"/>
      <c r="PYZ3202" s="14"/>
      <c r="PZA3202" s="14"/>
      <c r="PZB3202" s="14"/>
      <c r="PZC3202" s="14"/>
      <c r="PZD3202" s="14"/>
      <c r="PZE3202" s="14"/>
      <c r="PZF3202" s="14"/>
      <c r="PZG3202" s="14"/>
      <c r="PZH3202" s="14"/>
      <c r="PZI3202" s="14"/>
      <c r="PZJ3202" s="14"/>
      <c r="PZK3202" s="14"/>
      <c r="PZL3202" s="14"/>
      <c r="PZM3202" s="14"/>
      <c r="PZN3202" s="14"/>
      <c r="PZO3202" s="14"/>
      <c r="PZP3202" s="14"/>
      <c r="PZQ3202" s="14"/>
      <c r="PZR3202" s="14"/>
      <c r="PZS3202" s="14"/>
      <c r="PZT3202" s="14"/>
      <c r="PZU3202" s="14"/>
      <c r="PZV3202" s="14"/>
      <c r="PZW3202" s="14"/>
      <c r="PZX3202" s="14"/>
      <c r="PZY3202" s="14"/>
      <c r="PZZ3202" s="14"/>
      <c r="QAA3202" s="14"/>
      <c r="QAB3202" s="14"/>
      <c r="QAC3202" s="14"/>
      <c r="QAD3202" s="14"/>
      <c r="QAE3202" s="14"/>
      <c r="QAF3202" s="14"/>
      <c r="QAG3202" s="14"/>
      <c r="QAH3202" s="14"/>
      <c r="QAI3202" s="14"/>
      <c r="QAJ3202" s="14"/>
      <c r="QAK3202" s="14"/>
      <c r="QAL3202" s="14"/>
      <c r="QAM3202" s="14"/>
      <c r="QAN3202" s="14"/>
      <c r="QAO3202" s="14"/>
      <c r="QAP3202" s="14"/>
      <c r="QAQ3202" s="14"/>
      <c r="QAR3202" s="14"/>
      <c r="QAS3202" s="14"/>
      <c r="QAT3202" s="14"/>
      <c r="QAU3202" s="14"/>
      <c r="QAV3202" s="14"/>
      <c r="QAW3202" s="14"/>
      <c r="QAX3202" s="14"/>
      <c r="QAY3202" s="14"/>
      <c r="QAZ3202" s="14"/>
      <c r="QBA3202" s="14"/>
      <c r="QBB3202" s="14"/>
      <c r="QBC3202" s="14"/>
      <c r="QBD3202" s="14"/>
      <c r="QBE3202" s="14"/>
      <c r="QBF3202" s="14"/>
      <c r="QBG3202" s="14"/>
      <c r="QBH3202" s="14"/>
      <c r="QBI3202" s="14"/>
      <c r="QBJ3202" s="14"/>
      <c r="QBK3202" s="14"/>
      <c r="QBL3202" s="14"/>
      <c r="QBM3202" s="14"/>
      <c r="QBN3202" s="14"/>
      <c r="QBO3202" s="14"/>
      <c r="QBP3202" s="14"/>
      <c r="QBQ3202" s="14"/>
      <c r="QBR3202" s="14"/>
      <c r="QBS3202" s="14"/>
      <c r="QBT3202" s="14"/>
      <c r="QBU3202" s="14"/>
      <c r="QBV3202" s="14"/>
      <c r="QBW3202" s="14"/>
      <c r="QBX3202" s="14"/>
      <c r="QBY3202" s="14"/>
      <c r="QBZ3202" s="14"/>
      <c r="QCA3202" s="14"/>
      <c r="QCB3202" s="14"/>
      <c r="QCC3202" s="14"/>
      <c r="QCD3202" s="14"/>
      <c r="QCE3202" s="14"/>
      <c r="QCF3202" s="14"/>
      <c r="QCG3202" s="14"/>
      <c r="QCH3202" s="14"/>
      <c r="QCI3202" s="14"/>
      <c r="QCJ3202" s="14"/>
      <c r="QCK3202" s="14"/>
      <c r="QCL3202" s="14"/>
      <c r="QCM3202" s="14"/>
      <c r="QCN3202" s="14"/>
      <c r="QCO3202" s="14"/>
      <c r="QCP3202" s="14"/>
      <c r="QCQ3202" s="14"/>
      <c r="QCR3202" s="14"/>
      <c r="QCS3202" s="14"/>
      <c r="QCT3202" s="14"/>
      <c r="QCU3202" s="14"/>
      <c r="QCV3202" s="14"/>
      <c r="QCW3202" s="14"/>
      <c r="QCX3202" s="14"/>
      <c r="QCY3202" s="14"/>
      <c r="QCZ3202" s="14"/>
      <c r="QDA3202" s="14"/>
      <c r="QDB3202" s="14"/>
      <c r="QDC3202" s="14"/>
      <c r="QDD3202" s="14"/>
      <c r="QDE3202" s="14"/>
      <c r="QDF3202" s="14"/>
      <c r="QDG3202" s="14"/>
      <c r="QDH3202" s="14"/>
      <c r="QDI3202" s="14"/>
      <c r="QDJ3202" s="14"/>
      <c r="QDK3202" s="14"/>
      <c r="QDL3202" s="14"/>
      <c r="QDM3202" s="14"/>
      <c r="QDN3202" s="14"/>
      <c r="QDO3202" s="14"/>
      <c r="QDP3202" s="14"/>
      <c r="QDQ3202" s="14"/>
      <c r="QDR3202" s="14"/>
      <c r="QDS3202" s="14"/>
      <c r="QDT3202" s="14"/>
      <c r="QDU3202" s="14"/>
      <c r="QDV3202" s="14"/>
      <c r="QDW3202" s="14"/>
      <c r="QDX3202" s="14"/>
      <c r="QDY3202" s="14"/>
      <c r="QDZ3202" s="14"/>
      <c r="QEA3202" s="14"/>
      <c r="QEB3202" s="14"/>
      <c r="QEC3202" s="14"/>
      <c r="QED3202" s="14"/>
      <c r="QEE3202" s="14"/>
      <c r="QEF3202" s="14"/>
      <c r="QEG3202" s="14"/>
      <c r="QEH3202" s="14"/>
      <c r="QEI3202" s="14"/>
      <c r="QEJ3202" s="14"/>
      <c r="QEK3202" s="14"/>
      <c r="QEL3202" s="14"/>
      <c r="QEM3202" s="14"/>
      <c r="QEN3202" s="14"/>
      <c r="QEO3202" s="14"/>
      <c r="QEP3202" s="14"/>
      <c r="QEQ3202" s="14"/>
      <c r="QER3202" s="14"/>
      <c r="QES3202" s="14"/>
      <c r="QET3202" s="14"/>
      <c r="QEU3202" s="14"/>
      <c r="QEV3202" s="14"/>
      <c r="QEW3202" s="14"/>
      <c r="QEX3202" s="14"/>
      <c r="QEY3202" s="14"/>
      <c r="QEZ3202" s="14"/>
      <c r="QFA3202" s="14"/>
      <c r="QFB3202" s="14"/>
      <c r="QFC3202" s="14"/>
      <c r="QFD3202" s="14"/>
      <c r="QFE3202" s="14"/>
      <c r="QFF3202" s="14"/>
      <c r="QFG3202" s="14"/>
      <c r="QFH3202" s="14"/>
      <c r="QFI3202" s="14"/>
      <c r="QFJ3202" s="14"/>
      <c r="QFK3202" s="14"/>
      <c r="QFL3202" s="14"/>
      <c r="QFM3202" s="14"/>
      <c r="QFN3202" s="14"/>
      <c r="QFO3202" s="14"/>
      <c r="QFP3202" s="14"/>
      <c r="QFQ3202" s="14"/>
      <c r="QFR3202" s="14"/>
      <c r="QFS3202" s="14"/>
      <c r="QFT3202" s="14"/>
      <c r="QFU3202" s="14"/>
      <c r="QFV3202" s="14"/>
      <c r="QFW3202" s="14"/>
      <c r="QFX3202" s="14"/>
      <c r="QFY3202" s="14"/>
      <c r="QFZ3202" s="14"/>
      <c r="QGA3202" s="14"/>
      <c r="QGB3202" s="14"/>
      <c r="QGC3202" s="14"/>
      <c r="QGD3202" s="14"/>
      <c r="QGE3202" s="14"/>
      <c r="QGF3202" s="14"/>
      <c r="QGG3202" s="14"/>
      <c r="QGH3202" s="14"/>
      <c r="QGI3202" s="14"/>
      <c r="QGJ3202" s="14"/>
      <c r="QGK3202" s="14"/>
      <c r="QGL3202" s="14"/>
      <c r="QGM3202" s="14"/>
      <c r="QGN3202" s="14"/>
      <c r="QGO3202" s="14"/>
      <c r="QGP3202" s="14"/>
      <c r="QGQ3202" s="14"/>
      <c r="QGR3202" s="14"/>
      <c r="QGS3202" s="14"/>
      <c r="QGT3202" s="14"/>
      <c r="QGU3202" s="14"/>
      <c r="QGV3202" s="14"/>
      <c r="QGW3202" s="14"/>
      <c r="QGX3202" s="14"/>
      <c r="QGY3202" s="14"/>
      <c r="QGZ3202" s="14"/>
      <c r="QHA3202" s="14"/>
      <c r="QHB3202" s="14"/>
      <c r="QHC3202" s="14"/>
      <c r="QHD3202" s="14"/>
      <c r="QHE3202" s="14"/>
      <c r="QHF3202" s="14"/>
      <c r="QHG3202" s="14"/>
      <c r="QHH3202" s="14"/>
      <c r="QHI3202" s="14"/>
      <c r="QHJ3202" s="14"/>
      <c r="QHK3202" s="14"/>
      <c r="QHL3202" s="14"/>
      <c r="QHM3202" s="14"/>
      <c r="QHN3202" s="14"/>
      <c r="QHO3202" s="14"/>
      <c r="QHP3202" s="14"/>
      <c r="QHQ3202" s="14"/>
      <c r="QHR3202" s="14"/>
      <c r="QHS3202" s="14"/>
      <c r="QHT3202" s="14"/>
      <c r="QHU3202" s="14"/>
      <c r="QHV3202" s="14"/>
      <c r="QHW3202" s="14"/>
      <c r="QHX3202" s="14"/>
      <c r="QHY3202" s="14"/>
      <c r="QHZ3202" s="14"/>
      <c r="QIA3202" s="14"/>
      <c r="QIB3202" s="14"/>
      <c r="QIC3202" s="14"/>
      <c r="QID3202" s="14"/>
      <c r="QIE3202" s="14"/>
      <c r="QIF3202" s="14"/>
      <c r="QIG3202" s="14"/>
      <c r="QIH3202" s="14"/>
      <c r="QII3202" s="14"/>
      <c r="QIJ3202" s="14"/>
      <c r="QIK3202" s="14"/>
      <c r="QIL3202" s="14"/>
      <c r="QIM3202" s="14"/>
      <c r="QIN3202" s="14"/>
      <c r="QIO3202" s="14"/>
      <c r="QIP3202" s="14"/>
      <c r="QIQ3202" s="14"/>
      <c r="QIR3202" s="14"/>
      <c r="QIS3202" s="14"/>
      <c r="QIT3202" s="14"/>
      <c r="QIU3202" s="14"/>
      <c r="QIV3202" s="14"/>
      <c r="QIW3202" s="14"/>
      <c r="QIX3202" s="14"/>
      <c r="QIY3202" s="14"/>
      <c r="QIZ3202" s="14"/>
      <c r="QJA3202" s="14"/>
      <c r="QJB3202" s="14"/>
      <c r="QJC3202" s="14"/>
      <c r="QJD3202" s="14"/>
      <c r="QJE3202" s="14"/>
      <c r="QJF3202" s="14"/>
      <c r="QJG3202" s="14"/>
      <c r="QJH3202" s="14"/>
      <c r="QJI3202" s="14"/>
      <c r="QJJ3202" s="14"/>
      <c r="QJK3202" s="14"/>
      <c r="QJL3202" s="14"/>
      <c r="QJM3202" s="14"/>
      <c r="QJN3202" s="14"/>
      <c r="QJO3202" s="14"/>
      <c r="QJP3202" s="14"/>
      <c r="QJQ3202" s="14"/>
      <c r="QJR3202" s="14"/>
      <c r="QJS3202" s="14"/>
      <c r="QJT3202" s="14"/>
      <c r="QJU3202" s="14"/>
      <c r="QJV3202" s="14"/>
      <c r="QJW3202" s="14"/>
      <c r="QJX3202" s="14"/>
      <c r="QJY3202" s="14"/>
      <c r="QJZ3202" s="14"/>
      <c r="QKA3202" s="14"/>
      <c r="QKB3202" s="14"/>
      <c r="QKC3202" s="14"/>
      <c r="QKD3202" s="14"/>
      <c r="QKE3202" s="14"/>
      <c r="QKF3202" s="14"/>
      <c r="QKG3202" s="14"/>
      <c r="QKH3202" s="14"/>
      <c r="QKI3202" s="14"/>
      <c r="QKJ3202" s="14"/>
      <c r="QKK3202" s="14"/>
      <c r="QKL3202" s="14"/>
      <c r="QKM3202" s="14"/>
      <c r="QKN3202" s="14"/>
      <c r="QKO3202" s="14"/>
      <c r="QKP3202" s="14"/>
      <c r="QKQ3202" s="14"/>
      <c r="QKR3202" s="14"/>
      <c r="QKS3202" s="14"/>
      <c r="QKT3202" s="14"/>
      <c r="QKU3202" s="14"/>
      <c r="QKV3202" s="14"/>
      <c r="QKW3202" s="14"/>
      <c r="QKX3202" s="14"/>
      <c r="QKY3202" s="14"/>
      <c r="QKZ3202" s="14"/>
      <c r="QLA3202" s="14"/>
      <c r="QLB3202" s="14"/>
      <c r="QLC3202" s="14"/>
      <c r="QLD3202" s="14"/>
      <c r="QLE3202" s="14"/>
      <c r="QLF3202" s="14"/>
      <c r="QLG3202" s="14"/>
      <c r="QLH3202" s="14"/>
      <c r="QLI3202" s="14"/>
      <c r="QLJ3202" s="14"/>
      <c r="QLK3202" s="14"/>
      <c r="QLL3202" s="14"/>
      <c r="QLM3202" s="14"/>
      <c r="QLN3202" s="14"/>
      <c r="QLO3202" s="14"/>
      <c r="QLP3202" s="14"/>
      <c r="QLQ3202" s="14"/>
      <c r="QLR3202" s="14"/>
      <c r="QLS3202" s="14"/>
      <c r="QLT3202" s="14"/>
      <c r="QLU3202" s="14"/>
      <c r="QLV3202" s="14"/>
      <c r="QLW3202" s="14"/>
      <c r="QLX3202" s="14"/>
      <c r="QLY3202" s="14"/>
      <c r="QLZ3202" s="14"/>
      <c r="QMA3202" s="14"/>
      <c r="QMB3202" s="14"/>
      <c r="QMC3202" s="14"/>
      <c r="QMD3202" s="14"/>
      <c r="QME3202" s="14"/>
      <c r="QMF3202" s="14"/>
      <c r="QMG3202" s="14"/>
      <c r="QMH3202" s="14"/>
      <c r="QMI3202" s="14"/>
      <c r="QMJ3202" s="14"/>
      <c r="QMK3202" s="14"/>
      <c r="QML3202" s="14"/>
      <c r="QMM3202" s="14"/>
      <c r="QMN3202" s="14"/>
      <c r="QMO3202" s="14"/>
      <c r="QMP3202" s="14"/>
      <c r="QMQ3202" s="14"/>
      <c r="QMR3202" s="14"/>
      <c r="QMS3202" s="14"/>
      <c r="QMT3202" s="14"/>
      <c r="QMU3202" s="14"/>
      <c r="QMV3202" s="14"/>
      <c r="QMW3202" s="14"/>
      <c r="QMX3202" s="14"/>
      <c r="QMY3202" s="14"/>
      <c r="QMZ3202" s="14"/>
      <c r="QNA3202" s="14"/>
      <c r="QNB3202" s="14"/>
      <c r="QNC3202" s="14"/>
      <c r="QND3202" s="14"/>
      <c r="QNE3202" s="14"/>
      <c r="QNF3202" s="14"/>
      <c r="QNG3202" s="14"/>
      <c r="QNH3202" s="14"/>
      <c r="QNI3202" s="14"/>
      <c r="QNJ3202" s="14"/>
      <c r="QNK3202" s="14"/>
      <c r="QNL3202" s="14"/>
      <c r="QNM3202" s="14"/>
      <c r="QNN3202" s="14"/>
      <c r="QNO3202" s="14"/>
      <c r="QNP3202" s="14"/>
      <c r="QNQ3202" s="14"/>
      <c r="QNR3202" s="14"/>
      <c r="QNS3202" s="14"/>
      <c r="QNT3202" s="14"/>
      <c r="QNU3202" s="14"/>
      <c r="QNV3202" s="14"/>
      <c r="QNW3202" s="14"/>
      <c r="QNX3202" s="14"/>
      <c r="QNY3202" s="14"/>
      <c r="QNZ3202" s="14"/>
      <c r="QOA3202" s="14"/>
      <c r="QOB3202" s="14"/>
      <c r="QOC3202" s="14"/>
      <c r="QOD3202" s="14"/>
      <c r="QOE3202" s="14"/>
      <c r="QOF3202" s="14"/>
      <c r="QOG3202" s="14"/>
      <c r="QOH3202" s="14"/>
      <c r="QOI3202" s="14"/>
      <c r="QOJ3202" s="14"/>
      <c r="QOK3202" s="14"/>
      <c r="QOL3202" s="14"/>
      <c r="QOM3202" s="14"/>
      <c r="QON3202" s="14"/>
      <c r="QOO3202" s="14"/>
      <c r="QOP3202" s="14"/>
      <c r="QOQ3202" s="14"/>
      <c r="QOR3202" s="14"/>
      <c r="QOS3202" s="14"/>
      <c r="QOT3202" s="14"/>
      <c r="QOU3202" s="14"/>
      <c r="QOV3202" s="14"/>
      <c r="QOW3202" s="14"/>
      <c r="QOX3202" s="14"/>
      <c r="QOY3202" s="14"/>
      <c r="QOZ3202" s="14"/>
      <c r="QPA3202" s="14"/>
      <c r="QPB3202" s="14"/>
      <c r="QPC3202" s="14"/>
      <c r="QPD3202" s="14"/>
      <c r="QPE3202" s="14"/>
      <c r="QPF3202" s="14"/>
      <c r="QPG3202" s="14"/>
      <c r="QPH3202" s="14"/>
      <c r="QPI3202" s="14"/>
      <c r="QPJ3202" s="14"/>
      <c r="QPK3202" s="14"/>
      <c r="QPL3202" s="14"/>
      <c r="QPM3202" s="14"/>
      <c r="QPN3202" s="14"/>
      <c r="QPO3202" s="14"/>
      <c r="QPP3202" s="14"/>
      <c r="QPQ3202" s="14"/>
      <c r="QPR3202" s="14"/>
      <c r="QPS3202" s="14"/>
      <c r="QPT3202" s="14"/>
      <c r="QPU3202" s="14"/>
      <c r="QPV3202" s="14"/>
      <c r="QPW3202" s="14"/>
      <c r="QPX3202" s="14"/>
      <c r="QPY3202" s="14"/>
      <c r="QPZ3202" s="14"/>
      <c r="QQA3202" s="14"/>
      <c r="QQB3202" s="14"/>
      <c r="QQC3202" s="14"/>
      <c r="QQD3202" s="14"/>
      <c r="QQE3202" s="14"/>
      <c r="QQF3202" s="14"/>
      <c r="QQG3202" s="14"/>
      <c r="QQH3202" s="14"/>
      <c r="QQI3202" s="14"/>
      <c r="QQJ3202" s="14"/>
      <c r="QQK3202" s="14"/>
      <c r="QQL3202" s="14"/>
      <c r="QQM3202" s="14"/>
      <c r="QQN3202" s="14"/>
      <c r="QQO3202" s="14"/>
      <c r="QQP3202" s="14"/>
      <c r="QQQ3202" s="14"/>
      <c r="QQR3202" s="14"/>
      <c r="QQS3202" s="14"/>
      <c r="QQT3202" s="14"/>
      <c r="QQU3202" s="14"/>
      <c r="QQV3202" s="14"/>
      <c r="QQW3202" s="14"/>
      <c r="QQX3202" s="14"/>
      <c r="QQY3202" s="14"/>
      <c r="QQZ3202" s="14"/>
      <c r="QRA3202" s="14"/>
      <c r="QRB3202" s="14"/>
      <c r="QRC3202" s="14"/>
      <c r="QRD3202" s="14"/>
      <c r="QRE3202" s="14"/>
      <c r="QRF3202" s="14"/>
      <c r="QRG3202" s="14"/>
      <c r="QRH3202" s="14"/>
      <c r="QRI3202" s="14"/>
      <c r="QRJ3202" s="14"/>
      <c r="QRK3202" s="14"/>
      <c r="QRL3202" s="14"/>
      <c r="QRM3202" s="14"/>
      <c r="QRN3202" s="14"/>
      <c r="QRO3202" s="14"/>
      <c r="QRP3202" s="14"/>
      <c r="QRQ3202" s="14"/>
      <c r="QRR3202" s="14"/>
      <c r="QRS3202" s="14"/>
      <c r="QRT3202" s="14"/>
      <c r="QRU3202" s="14"/>
      <c r="QRV3202" s="14"/>
      <c r="QRW3202" s="14"/>
      <c r="QRX3202" s="14"/>
      <c r="QRY3202" s="14"/>
      <c r="QRZ3202" s="14"/>
      <c r="QSA3202" s="14"/>
      <c r="QSB3202" s="14"/>
      <c r="QSC3202" s="14"/>
      <c r="QSD3202" s="14"/>
      <c r="QSE3202" s="14"/>
      <c r="QSF3202" s="14"/>
      <c r="QSG3202" s="14"/>
      <c r="QSH3202" s="14"/>
      <c r="QSI3202" s="14"/>
      <c r="QSJ3202" s="14"/>
      <c r="QSK3202" s="14"/>
      <c r="QSL3202" s="14"/>
      <c r="QSM3202" s="14"/>
      <c r="QSN3202" s="14"/>
      <c r="QSO3202" s="14"/>
      <c r="QSP3202" s="14"/>
      <c r="QSQ3202" s="14"/>
      <c r="QSR3202" s="14"/>
      <c r="QSS3202" s="14"/>
      <c r="QST3202" s="14"/>
      <c r="QSU3202" s="14"/>
      <c r="QSV3202" s="14"/>
      <c r="QSW3202" s="14"/>
      <c r="QSX3202" s="14"/>
      <c r="QSY3202" s="14"/>
      <c r="QSZ3202" s="14"/>
      <c r="QTA3202" s="14"/>
      <c r="QTB3202" s="14"/>
      <c r="QTC3202" s="14"/>
      <c r="QTD3202" s="14"/>
      <c r="QTE3202" s="14"/>
      <c r="QTF3202" s="14"/>
      <c r="QTG3202" s="14"/>
      <c r="QTH3202" s="14"/>
      <c r="QTI3202" s="14"/>
      <c r="QTJ3202" s="14"/>
      <c r="QTK3202" s="14"/>
      <c r="QTL3202" s="14"/>
      <c r="QTM3202" s="14"/>
      <c r="QTN3202" s="14"/>
      <c r="QTO3202" s="14"/>
      <c r="QTP3202" s="14"/>
      <c r="QTQ3202" s="14"/>
      <c r="QTR3202" s="14"/>
      <c r="QTS3202" s="14"/>
      <c r="QTT3202" s="14"/>
      <c r="QTU3202" s="14"/>
      <c r="QTV3202" s="14"/>
      <c r="QTW3202" s="14"/>
      <c r="QTX3202" s="14"/>
      <c r="QTY3202" s="14"/>
      <c r="QTZ3202" s="14"/>
      <c r="QUA3202" s="14"/>
      <c r="QUB3202" s="14"/>
      <c r="QUC3202" s="14"/>
      <c r="QUD3202" s="14"/>
      <c r="QUE3202" s="14"/>
      <c r="QUF3202" s="14"/>
      <c r="QUG3202" s="14"/>
      <c r="QUH3202" s="14"/>
      <c r="QUI3202" s="14"/>
      <c r="QUJ3202" s="14"/>
      <c r="QUK3202" s="14"/>
      <c r="QUL3202" s="14"/>
      <c r="QUM3202" s="14"/>
      <c r="QUN3202" s="14"/>
      <c r="QUO3202" s="14"/>
      <c r="QUP3202" s="14"/>
      <c r="QUQ3202" s="14"/>
      <c r="QUR3202" s="14"/>
      <c r="QUS3202" s="14"/>
      <c r="QUT3202" s="14"/>
      <c r="QUU3202" s="14"/>
      <c r="QUV3202" s="14"/>
      <c r="QUW3202" s="14"/>
      <c r="QUX3202" s="14"/>
      <c r="QUY3202" s="14"/>
      <c r="QUZ3202" s="14"/>
      <c r="QVA3202" s="14"/>
      <c r="QVB3202" s="14"/>
      <c r="QVC3202" s="14"/>
      <c r="QVD3202" s="14"/>
      <c r="QVE3202" s="14"/>
      <c r="QVF3202" s="14"/>
      <c r="QVG3202" s="14"/>
      <c r="QVH3202" s="14"/>
      <c r="QVI3202" s="14"/>
      <c r="QVJ3202" s="14"/>
      <c r="QVK3202" s="14"/>
      <c r="QVL3202" s="14"/>
      <c r="QVM3202" s="14"/>
      <c r="QVN3202" s="14"/>
      <c r="QVO3202" s="14"/>
      <c r="QVP3202" s="14"/>
      <c r="QVQ3202" s="14"/>
      <c r="QVR3202" s="14"/>
      <c r="QVS3202" s="14"/>
      <c r="QVT3202" s="14"/>
      <c r="QVU3202" s="14"/>
      <c r="QVV3202" s="14"/>
      <c r="QVW3202" s="14"/>
      <c r="QVX3202" s="14"/>
      <c r="QVY3202" s="14"/>
      <c r="QVZ3202" s="14"/>
      <c r="QWA3202" s="14"/>
      <c r="QWB3202" s="14"/>
      <c r="QWC3202" s="14"/>
      <c r="QWD3202" s="14"/>
      <c r="QWE3202" s="14"/>
      <c r="QWF3202" s="14"/>
      <c r="QWG3202" s="14"/>
      <c r="QWH3202" s="14"/>
      <c r="QWI3202" s="14"/>
      <c r="QWJ3202" s="14"/>
      <c r="QWK3202" s="14"/>
      <c r="QWL3202" s="14"/>
      <c r="QWM3202" s="14"/>
      <c r="QWN3202" s="14"/>
      <c r="QWO3202" s="14"/>
      <c r="QWP3202" s="14"/>
      <c r="QWQ3202" s="14"/>
      <c r="QWR3202" s="14"/>
      <c r="QWS3202" s="14"/>
      <c r="QWT3202" s="14"/>
      <c r="QWU3202" s="14"/>
      <c r="QWV3202" s="14"/>
      <c r="QWW3202" s="14"/>
      <c r="QWX3202" s="14"/>
      <c r="QWY3202" s="14"/>
      <c r="QWZ3202" s="14"/>
      <c r="QXA3202" s="14"/>
      <c r="QXB3202" s="14"/>
      <c r="QXC3202" s="14"/>
      <c r="QXD3202" s="14"/>
      <c r="QXE3202" s="14"/>
      <c r="QXF3202" s="14"/>
      <c r="QXG3202" s="14"/>
      <c r="QXH3202" s="14"/>
      <c r="QXI3202" s="14"/>
      <c r="QXJ3202" s="14"/>
      <c r="QXK3202" s="14"/>
      <c r="QXL3202" s="14"/>
      <c r="QXM3202" s="14"/>
      <c r="QXN3202" s="14"/>
      <c r="QXO3202" s="14"/>
      <c r="QXP3202" s="14"/>
      <c r="QXQ3202" s="14"/>
      <c r="QXR3202" s="14"/>
      <c r="QXS3202" s="14"/>
      <c r="QXT3202" s="14"/>
      <c r="QXU3202" s="14"/>
      <c r="QXV3202" s="14"/>
      <c r="QXW3202" s="14"/>
      <c r="QXX3202" s="14"/>
      <c r="QXY3202" s="14"/>
      <c r="QXZ3202" s="14"/>
      <c r="QYA3202" s="14"/>
      <c r="QYB3202" s="14"/>
      <c r="QYC3202" s="14"/>
      <c r="QYD3202" s="14"/>
      <c r="QYE3202" s="14"/>
      <c r="QYF3202" s="14"/>
      <c r="QYG3202" s="14"/>
      <c r="QYH3202" s="14"/>
      <c r="QYI3202" s="14"/>
      <c r="QYJ3202" s="14"/>
      <c r="QYK3202" s="14"/>
      <c r="QYL3202" s="14"/>
      <c r="QYM3202" s="14"/>
      <c r="QYN3202" s="14"/>
      <c r="QYO3202" s="14"/>
      <c r="QYP3202" s="14"/>
      <c r="QYQ3202" s="14"/>
      <c r="QYR3202" s="14"/>
      <c r="QYS3202" s="14"/>
      <c r="QYT3202" s="14"/>
      <c r="QYU3202" s="14"/>
      <c r="QYV3202" s="14"/>
      <c r="QYW3202" s="14"/>
      <c r="QYX3202" s="14"/>
      <c r="QYY3202" s="14"/>
      <c r="QYZ3202" s="14"/>
      <c r="QZA3202" s="14"/>
      <c r="QZB3202" s="14"/>
      <c r="QZC3202" s="14"/>
      <c r="QZD3202" s="14"/>
      <c r="QZE3202" s="14"/>
      <c r="QZF3202" s="14"/>
      <c r="QZG3202" s="14"/>
      <c r="QZH3202" s="14"/>
      <c r="QZI3202" s="14"/>
      <c r="QZJ3202" s="14"/>
      <c r="QZK3202" s="14"/>
      <c r="QZL3202" s="14"/>
      <c r="QZM3202" s="14"/>
      <c r="QZN3202" s="14"/>
      <c r="QZO3202" s="14"/>
      <c r="QZP3202" s="14"/>
      <c r="QZQ3202" s="14"/>
      <c r="QZR3202" s="14"/>
      <c r="QZS3202" s="14"/>
      <c r="QZT3202" s="14"/>
      <c r="QZU3202" s="14"/>
      <c r="QZV3202" s="14"/>
      <c r="QZW3202" s="14"/>
      <c r="QZX3202" s="14"/>
      <c r="QZY3202" s="14"/>
      <c r="QZZ3202" s="14"/>
      <c r="RAA3202" s="14"/>
      <c r="RAB3202" s="14"/>
      <c r="RAC3202" s="14"/>
      <c r="RAD3202" s="14"/>
      <c r="RAE3202" s="14"/>
      <c r="RAF3202" s="14"/>
      <c r="RAG3202" s="14"/>
      <c r="RAH3202" s="14"/>
      <c r="RAI3202" s="14"/>
      <c r="RAJ3202" s="14"/>
      <c r="RAK3202" s="14"/>
      <c r="RAL3202" s="14"/>
      <c r="RAM3202" s="14"/>
      <c r="RAN3202" s="14"/>
      <c r="RAO3202" s="14"/>
      <c r="RAP3202" s="14"/>
      <c r="RAQ3202" s="14"/>
      <c r="RAR3202" s="14"/>
      <c r="RAS3202" s="14"/>
      <c r="RAT3202" s="14"/>
      <c r="RAU3202" s="14"/>
      <c r="RAV3202" s="14"/>
      <c r="RAW3202" s="14"/>
      <c r="RAX3202" s="14"/>
      <c r="RAY3202" s="14"/>
      <c r="RAZ3202" s="14"/>
      <c r="RBA3202" s="14"/>
      <c r="RBB3202" s="14"/>
      <c r="RBC3202" s="14"/>
      <c r="RBD3202" s="14"/>
      <c r="RBE3202" s="14"/>
      <c r="RBF3202" s="14"/>
      <c r="RBG3202" s="14"/>
      <c r="RBH3202" s="14"/>
      <c r="RBI3202" s="14"/>
      <c r="RBJ3202" s="14"/>
      <c r="RBK3202" s="14"/>
      <c r="RBL3202" s="14"/>
      <c r="RBM3202" s="14"/>
      <c r="RBN3202" s="14"/>
      <c r="RBO3202" s="14"/>
      <c r="RBP3202" s="14"/>
      <c r="RBQ3202" s="14"/>
      <c r="RBR3202" s="14"/>
      <c r="RBS3202" s="14"/>
      <c r="RBT3202" s="14"/>
      <c r="RBU3202" s="14"/>
      <c r="RBV3202" s="14"/>
      <c r="RBW3202" s="14"/>
      <c r="RBX3202" s="14"/>
      <c r="RBY3202" s="14"/>
      <c r="RBZ3202" s="14"/>
      <c r="RCA3202" s="14"/>
      <c r="RCB3202" s="14"/>
      <c r="RCC3202" s="14"/>
      <c r="RCD3202" s="14"/>
      <c r="RCE3202" s="14"/>
      <c r="RCF3202" s="14"/>
      <c r="RCG3202" s="14"/>
      <c r="RCH3202" s="14"/>
      <c r="RCI3202" s="14"/>
      <c r="RCJ3202" s="14"/>
      <c r="RCK3202" s="14"/>
      <c r="RCL3202" s="14"/>
      <c r="RCM3202" s="14"/>
      <c r="RCN3202" s="14"/>
      <c r="RCO3202" s="14"/>
      <c r="RCP3202" s="14"/>
      <c r="RCQ3202" s="14"/>
      <c r="RCR3202" s="14"/>
      <c r="RCS3202" s="14"/>
      <c r="RCT3202" s="14"/>
      <c r="RCU3202" s="14"/>
      <c r="RCV3202" s="14"/>
      <c r="RCW3202" s="14"/>
      <c r="RCX3202" s="14"/>
      <c r="RCY3202" s="14"/>
      <c r="RCZ3202" s="14"/>
      <c r="RDA3202" s="14"/>
      <c r="RDB3202" s="14"/>
      <c r="RDC3202" s="14"/>
      <c r="RDD3202" s="14"/>
      <c r="RDE3202" s="14"/>
      <c r="RDF3202" s="14"/>
      <c r="RDG3202" s="14"/>
      <c r="RDH3202" s="14"/>
      <c r="RDI3202" s="14"/>
      <c r="RDJ3202" s="14"/>
      <c r="RDK3202" s="14"/>
      <c r="RDL3202" s="14"/>
      <c r="RDM3202" s="14"/>
      <c r="RDN3202" s="14"/>
      <c r="RDO3202" s="14"/>
      <c r="RDP3202" s="14"/>
      <c r="RDQ3202" s="14"/>
      <c r="RDR3202" s="14"/>
      <c r="RDS3202" s="14"/>
      <c r="RDT3202" s="14"/>
      <c r="RDU3202" s="14"/>
      <c r="RDV3202" s="14"/>
      <c r="RDW3202" s="14"/>
      <c r="RDX3202" s="14"/>
      <c r="RDY3202" s="14"/>
      <c r="RDZ3202" s="14"/>
      <c r="REA3202" s="14"/>
      <c r="REB3202" s="14"/>
      <c r="REC3202" s="14"/>
      <c r="RED3202" s="14"/>
      <c r="REE3202" s="14"/>
      <c r="REF3202" s="14"/>
      <c r="REG3202" s="14"/>
      <c r="REH3202" s="14"/>
      <c r="REI3202" s="14"/>
      <c r="REJ3202" s="14"/>
      <c r="REK3202" s="14"/>
      <c r="REL3202" s="14"/>
      <c r="REM3202" s="14"/>
      <c r="REN3202" s="14"/>
      <c r="REO3202" s="14"/>
      <c r="REP3202" s="14"/>
      <c r="REQ3202" s="14"/>
      <c r="RER3202" s="14"/>
      <c r="RES3202" s="14"/>
      <c r="RET3202" s="14"/>
      <c r="REU3202" s="14"/>
      <c r="REV3202" s="14"/>
      <c r="REW3202" s="14"/>
      <c r="REX3202" s="14"/>
      <c r="REY3202" s="14"/>
      <c r="REZ3202" s="14"/>
      <c r="RFA3202" s="14"/>
      <c r="RFB3202" s="14"/>
      <c r="RFC3202" s="14"/>
      <c r="RFD3202" s="14"/>
      <c r="RFE3202" s="14"/>
      <c r="RFF3202" s="14"/>
      <c r="RFG3202" s="14"/>
      <c r="RFH3202" s="14"/>
      <c r="RFI3202" s="14"/>
      <c r="RFJ3202" s="14"/>
      <c r="RFK3202" s="14"/>
      <c r="RFL3202" s="14"/>
      <c r="RFM3202" s="14"/>
      <c r="RFN3202" s="14"/>
      <c r="RFO3202" s="14"/>
      <c r="RFP3202" s="14"/>
      <c r="RFQ3202" s="14"/>
      <c r="RFR3202" s="14"/>
      <c r="RFS3202" s="14"/>
      <c r="RFT3202" s="14"/>
      <c r="RFU3202" s="14"/>
      <c r="RFV3202" s="14"/>
      <c r="RFW3202" s="14"/>
      <c r="RFX3202" s="14"/>
      <c r="RFY3202" s="14"/>
      <c r="RFZ3202" s="14"/>
      <c r="RGA3202" s="14"/>
      <c r="RGB3202" s="14"/>
      <c r="RGC3202" s="14"/>
      <c r="RGD3202" s="14"/>
      <c r="RGE3202" s="14"/>
      <c r="RGF3202" s="14"/>
      <c r="RGG3202" s="14"/>
      <c r="RGH3202" s="14"/>
      <c r="RGI3202" s="14"/>
      <c r="RGJ3202" s="14"/>
      <c r="RGK3202" s="14"/>
      <c r="RGL3202" s="14"/>
      <c r="RGM3202" s="14"/>
      <c r="RGN3202" s="14"/>
      <c r="RGO3202" s="14"/>
      <c r="RGP3202" s="14"/>
      <c r="RGQ3202" s="14"/>
      <c r="RGR3202" s="14"/>
      <c r="RGS3202" s="14"/>
      <c r="RGT3202" s="14"/>
      <c r="RGU3202" s="14"/>
      <c r="RGV3202" s="14"/>
      <c r="RGW3202" s="14"/>
      <c r="RGX3202" s="14"/>
      <c r="RGY3202" s="14"/>
      <c r="RGZ3202" s="14"/>
      <c r="RHA3202" s="14"/>
      <c r="RHB3202" s="14"/>
      <c r="RHC3202" s="14"/>
      <c r="RHD3202" s="14"/>
      <c r="RHE3202" s="14"/>
      <c r="RHF3202" s="14"/>
      <c r="RHG3202" s="14"/>
      <c r="RHH3202" s="14"/>
      <c r="RHI3202" s="14"/>
      <c r="RHJ3202" s="14"/>
      <c r="RHK3202" s="14"/>
      <c r="RHL3202" s="14"/>
      <c r="RHM3202" s="14"/>
      <c r="RHN3202" s="14"/>
      <c r="RHO3202" s="14"/>
      <c r="RHP3202" s="14"/>
      <c r="RHQ3202" s="14"/>
      <c r="RHR3202" s="14"/>
      <c r="RHS3202" s="14"/>
      <c r="RHT3202" s="14"/>
      <c r="RHU3202" s="14"/>
      <c r="RHV3202" s="14"/>
      <c r="RHW3202" s="14"/>
      <c r="RHX3202" s="14"/>
      <c r="RHY3202" s="14"/>
      <c r="RHZ3202" s="14"/>
      <c r="RIA3202" s="14"/>
      <c r="RIB3202" s="14"/>
      <c r="RIC3202" s="14"/>
      <c r="RID3202" s="14"/>
      <c r="RIE3202" s="14"/>
      <c r="RIF3202" s="14"/>
      <c r="RIG3202" s="14"/>
      <c r="RIH3202" s="14"/>
      <c r="RII3202" s="14"/>
      <c r="RIJ3202" s="14"/>
      <c r="RIK3202" s="14"/>
      <c r="RIL3202" s="14"/>
      <c r="RIM3202" s="14"/>
      <c r="RIN3202" s="14"/>
      <c r="RIO3202" s="14"/>
      <c r="RIP3202" s="14"/>
      <c r="RIQ3202" s="14"/>
      <c r="RIR3202" s="14"/>
      <c r="RIS3202" s="14"/>
      <c r="RIT3202" s="14"/>
      <c r="RIU3202" s="14"/>
      <c r="RIV3202" s="14"/>
      <c r="RIW3202" s="14"/>
      <c r="RIX3202" s="14"/>
      <c r="RIY3202" s="14"/>
      <c r="RIZ3202" s="14"/>
      <c r="RJA3202" s="14"/>
      <c r="RJB3202" s="14"/>
      <c r="RJC3202" s="14"/>
      <c r="RJD3202" s="14"/>
      <c r="RJE3202" s="14"/>
      <c r="RJF3202" s="14"/>
      <c r="RJG3202" s="14"/>
      <c r="RJH3202" s="14"/>
      <c r="RJI3202" s="14"/>
      <c r="RJJ3202" s="14"/>
      <c r="RJK3202" s="14"/>
      <c r="RJL3202" s="14"/>
      <c r="RJM3202" s="14"/>
      <c r="RJN3202" s="14"/>
      <c r="RJO3202" s="14"/>
      <c r="RJP3202" s="14"/>
      <c r="RJQ3202" s="14"/>
      <c r="RJR3202" s="14"/>
      <c r="RJS3202" s="14"/>
      <c r="RJT3202" s="14"/>
      <c r="RJU3202" s="14"/>
      <c r="RJV3202" s="14"/>
      <c r="RJW3202" s="14"/>
      <c r="RJX3202" s="14"/>
      <c r="RJY3202" s="14"/>
      <c r="RJZ3202" s="14"/>
      <c r="RKA3202" s="14"/>
      <c r="RKB3202" s="14"/>
      <c r="RKC3202" s="14"/>
      <c r="RKD3202" s="14"/>
      <c r="RKE3202" s="14"/>
      <c r="RKF3202" s="14"/>
      <c r="RKG3202" s="14"/>
      <c r="RKH3202" s="14"/>
      <c r="RKI3202" s="14"/>
      <c r="RKJ3202" s="14"/>
      <c r="RKK3202" s="14"/>
      <c r="RKL3202" s="14"/>
      <c r="RKM3202" s="14"/>
      <c r="RKN3202" s="14"/>
      <c r="RKO3202" s="14"/>
      <c r="RKP3202" s="14"/>
      <c r="RKQ3202" s="14"/>
      <c r="RKR3202" s="14"/>
      <c r="RKS3202" s="14"/>
      <c r="RKT3202" s="14"/>
      <c r="RKU3202" s="14"/>
      <c r="RKV3202" s="14"/>
      <c r="RKW3202" s="14"/>
      <c r="RKX3202" s="14"/>
      <c r="RKY3202" s="14"/>
      <c r="RKZ3202" s="14"/>
      <c r="RLA3202" s="14"/>
      <c r="RLB3202" s="14"/>
      <c r="RLC3202" s="14"/>
      <c r="RLD3202" s="14"/>
      <c r="RLE3202" s="14"/>
      <c r="RLF3202" s="14"/>
      <c r="RLG3202" s="14"/>
      <c r="RLH3202" s="14"/>
      <c r="RLI3202" s="14"/>
      <c r="RLJ3202" s="14"/>
      <c r="RLK3202" s="14"/>
      <c r="RLL3202" s="14"/>
      <c r="RLM3202" s="14"/>
      <c r="RLN3202" s="14"/>
      <c r="RLO3202" s="14"/>
      <c r="RLP3202" s="14"/>
      <c r="RLQ3202" s="14"/>
      <c r="RLR3202" s="14"/>
      <c r="RLS3202" s="14"/>
      <c r="RLT3202" s="14"/>
      <c r="RLU3202" s="14"/>
      <c r="RLV3202" s="14"/>
      <c r="RLW3202" s="14"/>
      <c r="RLX3202" s="14"/>
      <c r="RLY3202" s="14"/>
      <c r="RLZ3202" s="14"/>
      <c r="RMA3202" s="14"/>
      <c r="RMB3202" s="14"/>
      <c r="RMC3202" s="14"/>
      <c r="RMD3202" s="14"/>
      <c r="RME3202" s="14"/>
      <c r="RMF3202" s="14"/>
      <c r="RMG3202" s="14"/>
      <c r="RMH3202" s="14"/>
      <c r="RMI3202" s="14"/>
      <c r="RMJ3202" s="14"/>
      <c r="RMK3202" s="14"/>
      <c r="RML3202" s="14"/>
      <c r="RMM3202" s="14"/>
      <c r="RMN3202" s="14"/>
      <c r="RMO3202" s="14"/>
      <c r="RMP3202" s="14"/>
      <c r="RMQ3202" s="14"/>
      <c r="RMR3202" s="14"/>
      <c r="RMS3202" s="14"/>
      <c r="RMT3202" s="14"/>
      <c r="RMU3202" s="14"/>
      <c r="RMV3202" s="14"/>
      <c r="RMW3202" s="14"/>
      <c r="RMX3202" s="14"/>
      <c r="RMY3202" s="14"/>
      <c r="RMZ3202" s="14"/>
      <c r="RNA3202" s="14"/>
      <c r="RNB3202" s="14"/>
      <c r="RNC3202" s="14"/>
      <c r="RND3202" s="14"/>
      <c r="RNE3202" s="14"/>
      <c r="RNF3202" s="14"/>
      <c r="RNG3202" s="14"/>
      <c r="RNH3202" s="14"/>
      <c r="RNI3202" s="14"/>
      <c r="RNJ3202" s="14"/>
      <c r="RNK3202" s="14"/>
      <c r="RNL3202" s="14"/>
      <c r="RNM3202" s="14"/>
      <c r="RNN3202" s="14"/>
      <c r="RNO3202" s="14"/>
      <c r="RNP3202" s="14"/>
      <c r="RNQ3202" s="14"/>
      <c r="RNR3202" s="14"/>
      <c r="RNS3202" s="14"/>
      <c r="RNT3202" s="14"/>
      <c r="RNU3202" s="14"/>
      <c r="RNV3202" s="14"/>
      <c r="RNW3202" s="14"/>
      <c r="RNX3202" s="14"/>
      <c r="RNY3202" s="14"/>
      <c r="RNZ3202" s="14"/>
      <c r="ROA3202" s="14"/>
      <c r="ROB3202" s="14"/>
      <c r="ROC3202" s="14"/>
      <c r="ROD3202" s="14"/>
      <c r="ROE3202" s="14"/>
      <c r="ROF3202" s="14"/>
      <c r="ROG3202" s="14"/>
      <c r="ROH3202" s="14"/>
      <c r="ROI3202" s="14"/>
      <c r="ROJ3202" s="14"/>
      <c r="ROK3202" s="14"/>
      <c r="ROL3202" s="14"/>
      <c r="ROM3202" s="14"/>
      <c r="RON3202" s="14"/>
      <c r="ROO3202" s="14"/>
      <c r="ROP3202" s="14"/>
      <c r="ROQ3202" s="14"/>
      <c r="ROR3202" s="14"/>
      <c r="ROS3202" s="14"/>
      <c r="ROT3202" s="14"/>
      <c r="ROU3202" s="14"/>
      <c r="ROV3202" s="14"/>
      <c r="ROW3202" s="14"/>
      <c r="ROX3202" s="14"/>
      <c r="ROY3202" s="14"/>
      <c r="ROZ3202" s="14"/>
      <c r="RPA3202" s="14"/>
      <c r="RPB3202" s="14"/>
      <c r="RPC3202" s="14"/>
      <c r="RPD3202" s="14"/>
      <c r="RPE3202" s="14"/>
      <c r="RPF3202" s="14"/>
      <c r="RPG3202" s="14"/>
      <c r="RPH3202" s="14"/>
      <c r="RPI3202" s="14"/>
      <c r="RPJ3202" s="14"/>
      <c r="RPK3202" s="14"/>
      <c r="RPL3202" s="14"/>
      <c r="RPM3202" s="14"/>
      <c r="RPN3202" s="14"/>
      <c r="RPO3202" s="14"/>
      <c r="RPP3202" s="14"/>
      <c r="RPQ3202" s="14"/>
      <c r="RPR3202" s="14"/>
      <c r="RPS3202" s="14"/>
      <c r="RPT3202" s="14"/>
      <c r="RPU3202" s="14"/>
      <c r="RPV3202" s="14"/>
      <c r="RPW3202" s="14"/>
      <c r="RPX3202" s="14"/>
      <c r="RPY3202" s="14"/>
      <c r="RPZ3202" s="14"/>
      <c r="RQA3202" s="14"/>
      <c r="RQB3202" s="14"/>
      <c r="RQC3202" s="14"/>
      <c r="RQD3202" s="14"/>
      <c r="RQE3202" s="14"/>
      <c r="RQF3202" s="14"/>
      <c r="RQG3202" s="14"/>
      <c r="RQH3202" s="14"/>
      <c r="RQI3202" s="14"/>
      <c r="RQJ3202" s="14"/>
      <c r="RQK3202" s="14"/>
      <c r="RQL3202" s="14"/>
      <c r="RQM3202" s="14"/>
      <c r="RQN3202" s="14"/>
      <c r="RQO3202" s="14"/>
      <c r="RQP3202" s="14"/>
      <c r="RQQ3202" s="14"/>
      <c r="RQR3202" s="14"/>
      <c r="RQS3202" s="14"/>
      <c r="RQT3202" s="14"/>
      <c r="RQU3202" s="14"/>
      <c r="RQV3202" s="14"/>
      <c r="RQW3202" s="14"/>
      <c r="RQX3202" s="14"/>
      <c r="RQY3202" s="14"/>
      <c r="RQZ3202" s="14"/>
      <c r="RRA3202" s="14"/>
      <c r="RRB3202" s="14"/>
      <c r="RRC3202" s="14"/>
      <c r="RRD3202" s="14"/>
      <c r="RRE3202" s="14"/>
      <c r="RRF3202" s="14"/>
      <c r="RRG3202" s="14"/>
      <c r="RRH3202" s="14"/>
      <c r="RRI3202" s="14"/>
      <c r="RRJ3202" s="14"/>
      <c r="RRK3202" s="14"/>
      <c r="RRL3202" s="14"/>
      <c r="RRM3202" s="14"/>
      <c r="RRN3202" s="14"/>
      <c r="RRO3202" s="14"/>
      <c r="RRP3202" s="14"/>
      <c r="RRQ3202" s="14"/>
      <c r="RRR3202" s="14"/>
      <c r="RRS3202" s="14"/>
      <c r="RRT3202" s="14"/>
      <c r="RRU3202" s="14"/>
      <c r="RRV3202" s="14"/>
      <c r="RRW3202" s="14"/>
      <c r="RRX3202" s="14"/>
      <c r="RRY3202" s="14"/>
      <c r="RRZ3202" s="14"/>
      <c r="RSA3202" s="14"/>
      <c r="RSB3202" s="14"/>
      <c r="RSC3202" s="14"/>
      <c r="RSD3202" s="14"/>
      <c r="RSE3202" s="14"/>
      <c r="RSF3202" s="14"/>
      <c r="RSG3202" s="14"/>
      <c r="RSH3202" s="14"/>
      <c r="RSI3202" s="14"/>
      <c r="RSJ3202" s="14"/>
      <c r="RSK3202" s="14"/>
      <c r="RSL3202" s="14"/>
      <c r="RSM3202" s="14"/>
      <c r="RSN3202" s="14"/>
      <c r="RSO3202" s="14"/>
      <c r="RSP3202" s="14"/>
      <c r="RSQ3202" s="14"/>
      <c r="RSR3202" s="14"/>
      <c r="RSS3202" s="14"/>
      <c r="RST3202" s="14"/>
      <c r="RSU3202" s="14"/>
      <c r="RSV3202" s="14"/>
      <c r="RSW3202" s="14"/>
      <c r="RSX3202" s="14"/>
      <c r="RSY3202" s="14"/>
      <c r="RSZ3202" s="14"/>
      <c r="RTA3202" s="14"/>
      <c r="RTB3202" s="14"/>
      <c r="RTC3202" s="14"/>
      <c r="RTD3202" s="14"/>
      <c r="RTE3202" s="14"/>
      <c r="RTF3202" s="14"/>
      <c r="RTG3202" s="14"/>
      <c r="RTH3202" s="14"/>
      <c r="RTI3202" s="14"/>
      <c r="RTJ3202" s="14"/>
      <c r="RTK3202" s="14"/>
      <c r="RTL3202" s="14"/>
      <c r="RTM3202" s="14"/>
      <c r="RTN3202" s="14"/>
      <c r="RTO3202" s="14"/>
      <c r="RTP3202" s="14"/>
      <c r="RTQ3202" s="14"/>
      <c r="RTR3202" s="14"/>
      <c r="RTS3202" s="14"/>
      <c r="RTT3202" s="14"/>
      <c r="RTU3202" s="14"/>
      <c r="RTV3202" s="14"/>
      <c r="RTW3202" s="14"/>
      <c r="RTX3202" s="14"/>
      <c r="RTY3202" s="14"/>
      <c r="RTZ3202" s="14"/>
      <c r="RUA3202" s="14"/>
      <c r="RUB3202" s="14"/>
      <c r="RUC3202" s="14"/>
      <c r="RUD3202" s="14"/>
      <c r="RUE3202" s="14"/>
      <c r="RUF3202" s="14"/>
      <c r="RUG3202" s="14"/>
      <c r="RUH3202" s="14"/>
      <c r="RUI3202" s="14"/>
      <c r="RUJ3202" s="14"/>
      <c r="RUK3202" s="14"/>
      <c r="RUL3202" s="14"/>
      <c r="RUM3202" s="14"/>
      <c r="RUN3202" s="14"/>
      <c r="RUO3202" s="14"/>
      <c r="RUP3202" s="14"/>
      <c r="RUQ3202" s="14"/>
      <c r="RUR3202" s="14"/>
      <c r="RUS3202" s="14"/>
      <c r="RUT3202" s="14"/>
      <c r="RUU3202" s="14"/>
      <c r="RUV3202" s="14"/>
      <c r="RUW3202" s="14"/>
      <c r="RUX3202" s="14"/>
      <c r="RUY3202" s="14"/>
      <c r="RUZ3202" s="14"/>
      <c r="RVA3202" s="14"/>
      <c r="RVB3202" s="14"/>
      <c r="RVC3202" s="14"/>
      <c r="RVD3202" s="14"/>
      <c r="RVE3202" s="14"/>
      <c r="RVF3202" s="14"/>
      <c r="RVG3202" s="14"/>
      <c r="RVH3202" s="14"/>
      <c r="RVI3202" s="14"/>
      <c r="RVJ3202" s="14"/>
      <c r="RVK3202" s="14"/>
      <c r="RVL3202" s="14"/>
      <c r="RVM3202" s="14"/>
      <c r="RVN3202" s="14"/>
      <c r="RVO3202" s="14"/>
      <c r="RVP3202" s="14"/>
      <c r="RVQ3202" s="14"/>
      <c r="RVR3202" s="14"/>
      <c r="RVS3202" s="14"/>
      <c r="RVT3202" s="14"/>
      <c r="RVU3202" s="14"/>
      <c r="RVV3202" s="14"/>
      <c r="RVW3202" s="14"/>
      <c r="RVX3202" s="14"/>
      <c r="RVY3202" s="14"/>
      <c r="RVZ3202" s="14"/>
      <c r="RWA3202" s="14"/>
      <c r="RWB3202" s="14"/>
      <c r="RWC3202" s="14"/>
      <c r="RWD3202" s="14"/>
      <c r="RWE3202" s="14"/>
      <c r="RWF3202" s="14"/>
      <c r="RWG3202" s="14"/>
      <c r="RWH3202" s="14"/>
      <c r="RWI3202" s="14"/>
      <c r="RWJ3202" s="14"/>
      <c r="RWK3202" s="14"/>
      <c r="RWL3202" s="14"/>
      <c r="RWM3202" s="14"/>
      <c r="RWN3202" s="14"/>
      <c r="RWO3202" s="14"/>
      <c r="RWP3202" s="14"/>
      <c r="RWQ3202" s="14"/>
      <c r="RWR3202" s="14"/>
      <c r="RWS3202" s="14"/>
      <c r="RWT3202" s="14"/>
      <c r="RWU3202" s="14"/>
      <c r="RWV3202" s="14"/>
      <c r="RWW3202" s="14"/>
      <c r="RWX3202" s="14"/>
      <c r="RWY3202" s="14"/>
      <c r="RWZ3202" s="14"/>
      <c r="RXA3202" s="14"/>
      <c r="RXB3202" s="14"/>
      <c r="RXC3202" s="14"/>
      <c r="RXD3202" s="14"/>
      <c r="RXE3202" s="14"/>
      <c r="RXF3202" s="14"/>
      <c r="RXG3202" s="14"/>
      <c r="RXH3202" s="14"/>
      <c r="RXI3202" s="14"/>
      <c r="RXJ3202" s="14"/>
      <c r="RXK3202" s="14"/>
      <c r="RXL3202" s="14"/>
      <c r="RXM3202" s="14"/>
      <c r="RXN3202" s="14"/>
      <c r="RXO3202" s="14"/>
      <c r="RXP3202" s="14"/>
      <c r="RXQ3202" s="14"/>
      <c r="RXR3202" s="14"/>
      <c r="RXS3202" s="14"/>
      <c r="RXT3202" s="14"/>
      <c r="RXU3202" s="14"/>
      <c r="RXV3202" s="14"/>
      <c r="RXW3202" s="14"/>
      <c r="RXX3202" s="14"/>
      <c r="RXY3202" s="14"/>
      <c r="RXZ3202" s="14"/>
      <c r="RYA3202" s="14"/>
      <c r="RYB3202" s="14"/>
      <c r="RYC3202" s="14"/>
      <c r="RYD3202" s="14"/>
      <c r="RYE3202" s="14"/>
      <c r="RYF3202" s="14"/>
      <c r="RYG3202" s="14"/>
      <c r="RYH3202" s="14"/>
      <c r="RYI3202" s="14"/>
      <c r="RYJ3202" s="14"/>
      <c r="RYK3202" s="14"/>
      <c r="RYL3202" s="14"/>
      <c r="RYM3202" s="14"/>
      <c r="RYN3202" s="14"/>
      <c r="RYO3202" s="14"/>
      <c r="RYP3202" s="14"/>
      <c r="RYQ3202" s="14"/>
      <c r="RYR3202" s="14"/>
      <c r="RYS3202" s="14"/>
      <c r="RYT3202" s="14"/>
      <c r="RYU3202" s="14"/>
      <c r="RYV3202" s="14"/>
      <c r="RYW3202" s="14"/>
      <c r="RYX3202" s="14"/>
      <c r="RYY3202" s="14"/>
      <c r="RYZ3202" s="14"/>
      <c r="RZA3202" s="14"/>
      <c r="RZB3202" s="14"/>
      <c r="RZC3202" s="14"/>
      <c r="RZD3202" s="14"/>
      <c r="RZE3202" s="14"/>
      <c r="RZF3202" s="14"/>
      <c r="RZG3202" s="14"/>
      <c r="RZH3202" s="14"/>
      <c r="RZI3202" s="14"/>
      <c r="RZJ3202" s="14"/>
      <c r="RZK3202" s="14"/>
      <c r="RZL3202" s="14"/>
      <c r="RZM3202" s="14"/>
      <c r="RZN3202" s="14"/>
      <c r="RZO3202" s="14"/>
      <c r="RZP3202" s="14"/>
      <c r="RZQ3202" s="14"/>
      <c r="RZR3202" s="14"/>
      <c r="RZS3202" s="14"/>
      <c r="RZT3202" s="14"/>
      <c r="RZU3202" s="14"/>
      <c r="RZV3202" s="14"/>
      <c r="RZW3202" s="14"/>
      <c r="RZX3202" s="14"/>
      <c r="RZY3202" s="14"/>
      <c r="RZZ3202" s="14"/>
      <c r="SAA3202" s="14"/>
      <c r="SAB3202" s="14"/>
      <c r="SAC3202" s="14"/>
      <c r="SAD3202" s="14"/>
      <c r="SAE3202" s="14"/>
      <c r="SAF3202" s="14"/>
      <c r="SAG3202" s="14"/>
      <c r="SAH3202" s="14"/>
      <c r="SAI3202" s="14"/>
      <c r="SAJ3202" s="14"/>
      <c r="SAK3202" s="14"/>
      <c r="SAL3202" s="14"/>
      <c r="SAM3202" s="14"/>
      <c r="SAN3202" s="14"/>
      <c r="SAO3202" s="14"/>
      <c r="SAP3202" s="14"/>
      <c r="SAQ3202" s="14"/>
      <c r="SAR3202" s="14"/>
      <c r="SAS3202" s="14"/>
      <c r="SAT3202" s="14"/>
      <c r="SAU3202" s="14"/>
      <c r="SAV3202" s="14"/>
      <c r="SAW3202" s="14"/>
      <c r="SAX3202" s="14"/>
      <c r="SAY3202" s="14"/>
      <c r="SAZ3202" s="14"/>
      <c r="SBA3202" s="14"/>
      <c r="SBB3202" s="14"/>
      <c r="SBC3202" s="14"/>
      <c r="SBD3202" s="14"/>
      <c r="SBE3202" s="14"/>
      <c r="SBF3202" s="14"/>
      <c r="SBG3202" s="14"/>
      <c r="SBH3202" s="14"/>
      <c r="SBI3202" s="14"/>
      <c r="SBJ3202" s="14"/>
      <c r="SBK3202" s="14"/>
      <c r="SBL3202" s="14"/>
      <c r="SBM3202" s="14"/>
      <c r="SBN3202" s="14"/>
      <c r="SBO3202" s="14"/>
      <c r="SBP3202" s="14"/>
      <c r="SBQ3202" s="14"/>
      <c r="SBR3202" s="14"/>
      <c r="SBS3202" s="14"/>
      <c r="SBT3202" s="14"/>
      <c r="SBU3202" s="14"/>
      <c r="SBV3202" s="14"/>
      <c r="SBW3202" s="14"/>
      <c r="SBX3202" s="14"/>
      <c r="SBY3202" s="14"/>
      <c r="SBZ3202" s="14"/>
      <c r="SCA3202" s="14"/>
      <c r="SCB3202" s="14"/>
      <c r="SCC3202" s="14"/>
      <c r="SCD3202" s="14"/>
      <c r="SCE3202" s="14"/>
      <c r="SCF3202" s="14"/>
      <c r="SCG3202" s="14"/>
      <c r="SCH3202" s="14"/>
      <c r="SCI3202" s="14"/>
      <c r="SCJ3202" s="14"/>
      <c r="SCK3202" s="14"/>
      <c r="SCL3202" s="14"/>
      <c r="SCM3202" s="14"/>
      <c r="SCN3202" s="14"/>
      <c r="SCO3202" s="14"/>
      <c r="SCP3202" s="14"/>
      <c r="SCQ3202" s="14"/>
      <c r="SCR3202" s="14"/>
      <c r="SCS3202" s="14"/>
      <c r="SCT3202" s="14"/>
      <c r="SCU3202" s="14"/>
      <c r="SCV3202" s="14"/>
      <c r="SCW3202" s="14"/>
      <c r="SCX3202" s="14"/>
      <c r="SCY3202" s="14"/>
      <c r="SCZ3202" s="14"/>
      <c r="SDA3202" s="14"/>
      <c r="SDB3202" s="14"/>
      <c r="SDC3202" s="14"/>
      <c r="SDD3202" s="14"/>
      <c r="SDE3202" s="14"/>
      <c r="SDF3202" s="14"/>
      <c r="SDG3202" s="14"/>
      <c r="SDH3202" s="14"/>
      <c r="SDI3202" s="14"/>
      <c r="SDJ3202" s="14"/>
      <c r="SDK3202" s="14"/>
      <c r="SDL3202" s="14"/>
      <c r="SDM3202" s="14"/>
      <c r="SDN3202" s="14"/>
      <c r="SDO3202" s="14"/>
      <c r="SDP3202" s="14"/>
      <c r="SDQ3202" s="14"/>
      <c r="SDR3202" s="14"/>
      <c r="SDS3202" s="14"/>
      <c r="SDT3202" s="14"/>
      <c r="SDU3202" s="14"/>
      <c r="SDV3202" s="14"/>
      <c r="SDW3202" s="14"/>
      <c r="SDX3202" s="14"/>
      <c r="SDY3202" s="14"/>
      <c r="SDZ3202" s="14"/>
      <c r="SEA3202" s="14"/>
      <c r="SEB3202" s="14"/>
      <c r="SEC3202" s="14"/>
      <c r="SED3202" s="14"/>
      <c r="SEE3202" s="14"/>
      <c r="SEF3202" s="14"/>
      <c r="SEG3202" s="14"/>
      <c r="SEH3202" s="14"/>
      <c r="SEI3202" s="14"/>
      <c r="SEJ3202" s="14"/>
      <c r="SEK3202" s="14"/>
      <c r="SEL3202" s="14"/>
      <c r="SEM3202" s="14"/>
      <c r="SEN3202" s="14"/>
      <c r="SEO3202" s="14"/>
      <c r="SEP3202" s="14"/>
      <c r="SEQ3202" s="14"/>
      <c r="SER3202" s="14"/>
      <c r="SES3202" s="14"/>
      <c r="SET3202" s="14"/>
      <c r="SEU3202" s="14"/>
      <c r="SEV3202" s="14"/>
      <c r="SEW3202" s="14"/>
      <c r="SEX3202" s="14"/>
      <c r="SEY3202" s="14"/>
      <c r="SEZ3202" s="14"/>
      <c r="SFA3202" s="14"/>
      <c r="SFB3202" s="14"/>
      <c r="SFC3202" s="14"/>
      <c r="SFD3202" s="14"/>
      <c r="SFE3202" s="14"/>
      <c r="SFF3202" s="14"/>
      <c r="SFG3202" s="14"/>
      <c r="SFH3202" s="14"/>
      <c r="SFI3202" s="14"/>
      <c r="SFJ3202" s="14"/>
      <c r="SFK3202" s="14"/>
      <c r="SFL3202" s="14"/>
      <c r="SFM3202" s="14"/>
      <c r="SFN3202" s="14"/>
      <c r="SFO3202" s="14"/>
      <c r="SFP3202" s="14"/>
      <c r="SFQ3202" s="14"/>
      <c r="SFR3202" s="14"/>
      <c r="SFS3202" s="14"/>
      <c r="SFT3202" s="14"/>
      <c r="SFU3202" s="14"/>
      <c r="SFV3202" s="14"/>
      <c r="SFW3202" s="14"/>
      <c r="SFX3202" s="14"/>
      <c r="SFY3202" s="14"/>
      <c r="SFZ3202" s="14"/>
      <c r="SGA3202" s="14"/>
      <c r="SGB3202" s="14"/>
      <c r="SGC3202" s="14"/>
      <c r="SGD3202" s="14"/>
      <c r="SGE3202" s="14"/>
      <c r="SGF3202" s="14"/>
      <c r="SGG3202" s="14"/>
      <c r="SGH3202" s="14"/>
      <c r="SGI3202" s="14"/>
      <c r="SGJ3202" s="14"/>
      <c r="SGK3202" s="14"/>
      <c r="SGL3202" s="14"/>
      <c r="SGM3202" s="14"/>
      <c r="SGN3202" s="14"/>
      <c r="SGO3202" s="14"/>
      <c r="SGP3202" s="14"/>
      <c r="SGQ3202" s="14"/>
      <c r="SGR3202" s="14"/>
      <c r="SGS3202" s="14"/>
      <c r="SGT3202" s="14"/>
      <c r="SGU3202" s="14"/>
      <c r="SGV3202" s="14"/>
      <c r="SGW3202" s="14"/>
      <c r="SGX3202" s="14"/>
      <c r="SGY3202" s="14"/>
      <c r="SGZ3202" s="14"/>
      <c r="SHA3202" s="14"/>
      <c r="SHB3202" s="14"/>
      <c r="SHC3202" s="14"/>
      <c r="SHD3202" s="14"/>
      <c r="SHE3202" s="14"/>
      <c r="SHF3202" s="14"/>
      <c r="SHG3202" s="14"/>
      <c r="SHH3202" s="14"/>
      <c r="SHI3202" s="14"/>
      <c r="SHJ3202" s="14"/>
      <c r="SHK3202" s="14"/>
      <c r="SHL3202" s="14"/>
      <c r="SHM3202" s="14"/>
      <c r="SHN3202" s="14"/>
      <c r="SHO3202" s="14"/>
      <c r="SHP3202" s="14"/>
      <c r="SHQ3202" s="14"/>
      <c r="SHR3202" s="14"/>
      <c r="SHS3202" s="14"/>
      <c r="SHT3202" s="14"/>
      <c r="SHU3202" s="14"/>
      <c r="SHV3202" s="14"/>
      <c r="SHW3202" s="14"/>
      <c r="SHX3202" s="14"/>
      <c r="SHY3202" s="14"/>
      <c r="SHZ3202" s="14"/>
      <c r="SIA3202" s="14"/>
      <c r="SIB3202" s="14"/>
      <c r="SIC3202" s="14"/>
      <c r="SID3202" s="14"/>
      <c r="SIE3202" s="14"/>
      <c r="SIF3202" s="14"/>
      <c r="SIG3202" s="14"/>
      <c r="SIH3202" s="14"/>
      <c r="SII3202" s="14"/>
      <c r="SIJ3202" s="14"/>
      <c r="SIK3202" s="14"/>
      <c r="SIL3202" s="14"/>
      <c r="SIM3202" s="14"/>
      <c r="SIN3202" s="14"/>
      <c r="SIO3202" s="14"/>
      <c r="SIP3202" s="14"/>
      <c r="SIQ3202" s="14"/>
      <c r="SIR3202" s="14"/>
      <c r="SIS3202" s="14"/>
      <c r="SIT3202" s="14"/>
      <c r="SIU3202" s="14"/>
      <c r="SIV3202" s="14"/>
      <c r="SIW3202" s="14"/>
      <c r="SIX3202" s="14"/>
      <c r="SIY3202" s="14"/>
      <c r="SIZ3202" s="14"/>
      <c r="SJA3202" s="14"/>
      <c r="SJB3202" s="14"/>
      <c r="SJC3202" s="14"/>
      <c r="SJD3202" s="14"/>
      <c r="SJE3202" s="14"/>
      <c r="SJF3202" s="14"/>
      <c r="SJG3202" s="14"/>
      <c r="SJH3202" s="14"/>
      <c r="SJI3202" s="14"/>
      <c r="SJJ3202" s="14"/>
      <c r="SJK3202" s="14"/>
      <c r="SJL3202" s="14"/>
      <c r="SJM3202" s="14"/>
      <c r="SJN3202" s="14"/>
      <c r="SJO3202" s="14"/>
      <c r="SJP3202" s="14"/>
      <c r="SJQ3202" s="14"/>
      <c r="SJR3202" s="14"/>
      <c r="SJS3202" s="14"/>
      <c r="SJT3202" s="14"/>
      <c r="SJU3202" s="14"/>
      <c r="SJV3202" s="14"/>
      <c r="SJW3202" s="14"/>
      <c r="SJX3202" s="14"/>
      <c r="SJY3202" s="14"/>
      <c r="SJZ3202" s="14"/>
      <c r="SKA3202" s="14"/>
      <c r="SKB3202" s="14"/>
      <c r="SKC3202" s="14"/>
      <c r="SKD3202" s="14"/>
      <c r="SKE3202" s="14"/>
      <c r="SKF3202" s="14"/>
      <c r="SKG3202" s="14"/>
      <c r="SKH3202" s="14"/>
      <c r="SKI3202" s="14"/>
      <c r="SKJ3202" s="14"/>
      <c r="SKK3202" s="14"/>
      <c r="SKL3202" s="14"/>
      <c r="SKM3202" s="14"/>
      <c r="SKN3202" s="14"/>
      <c r="SKO3202" s="14"/>
      <c r="SKP3202" s="14"/>
      <c r="SKQ3202" s="14"/>
      <c r="SKR3202" s="14"/>
      <c r="SKS3202" s="14"/>
      <c r="SKT3202" s="14"/>
      <c r="SKU3202" s="14"/>
      <c r="SKV3202" s="14"/>
      <c r="SKW3202" s="14"/>
      <c r="SKX3202" s="14"/>
      <c r="SKY3202" s="14"/>
      <c r="SKZ3202" s="14"/>
      <c r="SLA3202" s="14"/>
      <c r="SLB3202" s="14"/>
      <c r="SLC3202" s="14"/>
      <c r="SLD3202" s="14"/>
      <c r="SLE3202" s="14"/>
      <c r="SLF3202" s="14"/>
      <c r="SLG3202" s="14"/>
      <c r="SLH3202" s="14"/>
      <c r="SLI3202" s="14"/>
      <c r="SLJ3202" s="14"/>
      <c r="SLK3202" s="14"/>
      <c r="SLL3202" s="14"/>
      <c r="SLM3202" s="14"/>
      <c r="SLN3202" s="14"/>
      <c r="SLO3202" s="14"/>
      <c r="SLP3202" s="14"/>
      <c r="SLQ3202" s="14"/>
      <c r="SLR3202" s="14"/>
      <c r="SLS3202" s="14"/>
      <c r="SLT3202" s="14"/>
      <c r="SLU3202" s="14"/>
      <c r="SLV3202" s="14"/>
      <c r="SLW3202" s="14"/>
      <c r="SLX3202" s="14"/>
      <c r="SLY3202" s="14"/>
      <c r="SLZ3202" s="14"/>
      <c r="SMA3202" s="14"/>
      <c r="SMB3202" s="14"/>
      <c r="SMC3202" s="14"/>
      <c r="SMD3202" s="14"/>
      <c r="SME3202" s="14"/>
      <c r="SMF3202" s="14"/>
      <c r="SMG3202" s="14"/>
      <c r="SMH3202" s="14"/>
      <c r="SMI3202" s="14"/>
      <c r="SMJ3202" s="14"/>
      <c r="SMK3202" s="14"/>
      <c r="SML3202" s="14"/>
      <c r="SMM3202" s="14"/>
      <c r="SMN3202" s="14"/>
      <c r="SMO3202" s="14"/>
      <c r="SMP3202" s="14"/>
      <c r="SMQ3202" s="14"/>
      <c r="SMR3202" s="14"/>
      <c r="SMS3202" s="14"/>
      <c r="SMT3202" s="14"/>
      <c r="SMU3202" s="14"/>
      <c r="SMV3202" s="14"/>
      <c r="SMW3202" s="14"/>
      <c r="SMX3202" s="14"/>
      <c r="SMY3202" s="14"/>
      <c r="SMZ3202" s="14"/>
      <c r="SNA3202" s="14"/>
      <c r="SNB3202" s="14"/>
      <c r="SNC3202" s="14"/>
      <c r="SND3202" s="14"/>
      <c r="SNE3202" s="14"/>
      <c r="SNF3202" s="14"/>
      <c r="SNG3202" s="14"/>
      <c r="SNH3202" s="14"/>
      <c r="SNI3202" s="14"/>
      <c r="SNJ3202" s="14"/>
      <c r="SNK3202" s="14"/>
      <c r="SNL3202" s="14"/>
      <c r="SNM3202" s="14"/>
      <c r="SNN3202" s="14"/>
      <c r="SNO3202" s="14"/>
      <c r="SNP3202" s="14"/>
      <c r="SNQ3202" s="14"/>
      <c r="SNR3202" s="14"/>
      <c r="SNS3202" s="14"/>
      <c r="SNT3202" s="14"/>
      <c r="SNU3202" s="14"/>
      <c r="SNV3202" s="14"/>
      <c r="SNW3202" s="14"/>
      <c r="SNX3202" s="14"/>
      <c r="SNY3202" s="14"/>
      <c r="SNZ3202" s="14"/>
      <c r="SOA3202" s="14"/>
      <c r="SOB3202" s="14"/>
      <c r="SOC3202" s="14"/>
      <c r="SOD3202" s="14"/>
      <c r="SOE3202" s="14"/>
      <c r="SOF3202" s="14"/>
      <c r="SOG3202" s="14"/>
      <c r="SOH3202" s="14"/>
      <c r="SOI3202" s="14"/>
      <c r="SOJ3202" s="14"/>
      <c r="SOK3202" s="14"/>
      <c r="SOL3202" s="14"/>
      <c r="SOM3202" s="14"/>
      <c r="SON3202" s="14"/>
      <c r="SOO3202" s="14"/>
      <c r="SOP3202" s="14"/>
      <c r="SOQ3202" s="14"/>
      <c r="SOR3202" s="14"/>
      <c r="SOS3202" s="14"/>
      <c r="SOT3202" s="14"/>
      <c r="SOU3202" s="14"/>
      <c r="SOV3202" s="14"/>
      <c r="SOW3202" s="14"/>
      <c r="SOX3202" s="14"/>
      <c r="SOY3202" s="14"/>
      <c r="SOZ3202" s="14"/>
      <c r="SPA3202" s="14"/>
      <c r="SPB3202" s="14"/>
      <c r="SPC3202" s="14"/>
      <c r="SPD3202" s="14"/>
      <c r="SPE3202" s="14"/>
      <c r="SPF3202" s="14"/>
      <c r="SPG3202" s="14"/>
      <c r="SPH3202" s="14"/>
      <c r="SPI3202" s="14"/>
      <c r="SPJ3202" s="14"/>
      <c r="SPK3202" s="14"/>
      <c r="SPL3202" s="14"/>
      <c r="SPM3202" s="14"/>
      <c r="SPN3202" s="14"/>
      <c r="SPO3202" s="14"/>
      <c r="SPP3202" s="14"/>
      <c r="SPQ3202" s="14"/>
      <c r="SPR3202" s="14"/>
      <c r="SPS3202" s="14"/>
      <c r="SPT3202" s="14"/>
      <c r="SPU3202" s="14"/>
      <c r="SPV3202" s="14"/>
      <c r="SPW3202" s="14"/>
      <c r="SPX3202" s="14"/>
      <c r="SPY3202" s="14"/>
      <c r="SPZ3202" s="14"/>
      <c r="SQA3202" s="14"/>
      <c r="SQB3202" s="14"/>
      <c r="SQC3202" s="14"/>
      <c r="SQD3202" s="14"/>
      <c r="SQE3202" s="14"/>
      <c r="SQF3202" s="14"/>
      <c r="SQG3202" s="14"/>
      <c r="SQH3202" s="14"/>
      <c r="SQI3202" s="14"/>
      <c r="SQJ3202" s="14"/>
      <c r="SQK3202" s="14"/>
      <c r="SQL3202" s="14"/>
      <c r="SQM3202" s="14"/>
      <c r="SQN3202" s="14"/>
      <c r="SQO3202" s="14"/>
      <c r="SQP3202" s="14"/>
      <c r="SQQ3202" s="14"/>
      <c r="SQR3202" s="14"/>
      <c r="SQS3202" s="14"/>
      <c r="SQT3202" s="14"/>
      <c r="SQU3202" s="14"/>
      <c r="SQV3202" s="14"/>
      <c r="SQW3202" s="14"/>
      <c r="SQX3202" s="14"/>
      <c r="SQY3202" s="14"/>
      <c r="SQZ3202" s="14"/>
      <c r="SRA3202" s="14"/>
      <c r="SRB3202" s="14"/>
      <c r="SRC3202" s="14"/>
      <c r="SRD3202" s="14"/>
      <c r="SRE3202" s="14"/>
      <c r="SRF3202" s="14"/>
      <c r="SRG3202" s="14"/>
      <c r="SRH3202" s="14"/>
      <c r="SRI3202" s="14"/>
      <c r="SRJ3202" s="14"/>
      <c r="SRK3202" s="14"/>
      <c r="SRL3202" s="14"/>
      <c r="SRM3202" s="14"/>
      <c r="SRN3202" s="14"/>
      <c r="SRO3202" s="14"/>
      <c r="SRP3202" s="14"/>
      <c r="SRQ3202" s="14"/>
      <c r="SRR3202" s="14"/>
      <c r="SRS3202" s="14"/>
      <c r="SRT3202" s="14"/>
      <c r="SRU3202" s="14"/>
      <c r="SRV3202" s="14"/>
      <c r="SRW3202" s="14"/>
      <c r="SRX3202" s="14"/>
      <c r="SRY3202" s="14"/>
      <c r="SRZ3202" s="14"/>
      <c r="SSA3202" s="14"/>
      <c r="SSB3202" s="14"/>
      <c r="SSC3202" s="14"/>
      <c r="SSD3202" s="14"/>
      <c r="SSE3202" s="14"/>
      <c r="SSF3202" s="14"/>
      <c r="SSG3202" s="14"/>
      <c r="SSH3202" s="14"/>
      <c r="SSI3202" s="14"/>
      <c r="SSJ3202" s="14"/>
      <c r="SSK3202" s="14"/>
      <c r="SSL3202" s="14"/>
      <c r="SSM3202" s="14"/>
      <c r="SSN3202" s="14"/>
      <c r="SSO3202" s="14"/>
      <c r="SSP3202" s="14"/>
      <c r="SSQ3202" s="14"/>
      <c r="SSR3202" s="14"/>
      <c r="SSS3202" s="14"/>
      <c r="SST3202" s="14"/>
      <c r="SSU3202" s="14"/>
      <c r="SSV3202" s="14"/>
      <c r="SSW3202" s="14"/>
      <c r="SSX3202" s="14"/>
      <c r="SSY3202" s="14"/>
      <c r="SSZ3202" s="14"/>
      <c r="STA3202" s="14"/>
      <c r="STB3202" s="14"/>
      <c r="STC3202" s="14"/>
      <c r="STD3202" s="14"/>
      <c r="STE3202" s="14"/>
      <c r="STF3202" s="14"/>
      <c r="STG3202" s="14"/>
      <c r="STH3202" s="14"/>
      <c r="STI3202" s="14"/>
      <c r="STJ3202" s="14"/>
      <c r="STK3202" s="14"/>
      <c r="STL3202" s="14"/>
      <c r="STM3202" s="14"/>
      <c r="STN3202" s="14"/>
      <c r="STO3202" s="14"/>
      <c r="STP3202" s="14"/>
      <c r="STQ3202" s="14"/>
      <c r="STR3202" s="14"/>
      <c r="STS3202" s="14"/>
      <c r="STT3202" s="14"/>
      <c r="STU3202" s="14"/>
      <c r="STV3202" s="14"/>
      <c r="STW3202" s="14"/>
      <c r="STX3202" s="14"/>
      <c r="STY3202" s="14"/>
      <c r="STZ3202" s="14"/>
      <c r="SUA3202" s="14"/>
      <c r="SUB3202" s="14"/>
      <c r="SUC3202" s="14"/>
      <c r="SUD3202" s="14"/>
      <c r="SUE3202" s="14"/>
      <c r="SUF3202" s="14"/>
      <c r="SUG3202" s="14"/>
      <c r="SUH3202" s="14"/>
      <c r="SUI3202" s="14"/>
      <c r="SUJ3202" s="14"/>
      <c r="SUK3202" s="14"/>
      <c r="SUL3202" s="14"/>
      <c r="SUM3202" s="14"/>
      <c r="SUN3202" s="14"/>
      <c r="SUO3202" s="14"/>
      <c r="SUP3202" s="14"/>
      <c r="SUQ3202" s="14"/>
      <c r="SUR3202" s="14"/>
      <c r="SUS3202" s="14"/>
      <c r="SUT3202" s="14"/>
      <c r="SUU3202" s="14"/>
      <c r="SUV3202" s="14"/>
      <c r="SUW3202" s="14"/>
      <c r="SUX3202" s="14"/>
      <c r="SUY3202" s="14"/>
      <c r="SUZ3202" s="14"/>
      <c r="SVA3202" s="14"/>
      <c r="SVB3202" s="14"/>
      <c r="SVC3202" s="14"/>
      <c r="SVD3202" s="14"/>
      <c r="SVE3202" s="14"/>
      <c r="SVF3202" s="14"/>
      <c r="SVG3202" s="14"/>
      <c r="SVH3202" s="14"/>
      <c r="SVI3202" s="14"/>
      <c r="SVJ3202" s="14"/>
      <c r="SVK3202" s="14"/>
      <c r="SVL3202" s="14"/>
      <c r="SVM3202" s="14"/>
      <c r="SVN3202" s="14"/>
      <c r="SVO3202" s="14"/>
      <c r="SVP3202" s="14"/>
      <c r="SVQ3202" s="14"/>
      <c r="SVR3202" s="14"/>
      <c r="SVS3202" s="14"/>
      <c r="SVT3202" s="14"/>
      <c r="SVU3202" s="14"/>
      <c r="SVV3202" s="14"/>
      <c r="SVW3202" s="14"/>
      <c r="SVX3202" s="14"/>
      <c r="SVY3202" s="14"/>
      <c r="SVZ3202" s="14"/>
      <c r="SWA3202" s="14"/>
      <c r="SWB3202" s="14"/>
      <c r="SWC3202" s="14"/>
      <c r="SWD3202" s="14"/>
      <c r="SWE3202" s="14"/>
      <c r="SWF3202" s="14"/>
      <c r="SWG3202" s="14"/>
      <c r="SWH3202" s="14"/>
      <c r="SWI3202" s="14"/>
      <c r="SWJ3202" s="14"/>
      <c r="SWK3202" s="14"/>
      <c r="SWL3202" s="14"/>
      <c r="SWM3202" s="14"/>
      <c r="SWN3202" s="14"/>
      <c r="SWO3202" s="14"/>
      <c r="SWP3202" s="14"/>
      <c r="SWQ3202" s="14"/>
      <c r="SWR3202" s="14"/>
      <c r="SWS3202" s="14"/>
      <c r="SWT3202" s="14"/>
      <c r="SWU3202" s="14"/>
      <c r="SWV3202" s="14"/>
      <c r="SWW3202" s="14"/>
      <c r="SWX3202" s="14"/>
      <c r="SWY3202" s="14"/>
      <c r="SWZ3202" s="14"/>
      <c r="SXA3202" s="14"/>
      <c r="SXB3202" s="14"/>
      <c r="SXC3202" s="14"/>
      <c r="SXD3202" s="14"/>
      <c r="SXE3202" s="14"/>
      <c r="SXF3202" s="14"/>
      <c r="SXG3202" s="14"/>
      <c r="SXH3202" s="14"/>
      <c r="SXI3202" s="14"/>
      <c r="SXJ3202" s="14"/>
      <c r="SXK3202" s="14"/>
      <c r="SXL3202" s="14"/>
      <c r="SXM3202" s="14"/>
      <c r="SXN3202" s="14"/>
      <c r="SXO3202" s="14"/>
      <c r="SXP3202" s="14"/>
      <c r="SXQ3202" s="14"/>
      <c r="SXR3202" s="14"/>
      <c r="SXS3202" s="14"/>
      <c r="SXT3202" s="14"/>
      <c r="SXU3202" s="14"/>
      <c r="SXV3202" s="14"/>
      <c r="SXW3202" s="14"/>
      <c r="SXX3202" s="14"/>
      <c r="SXY3202" s="14"/>
      <c r="SXZ3202" s="14"/>
      <c r="SYA3202" s="14"/>
      <c r="SYB3202" s="14"/>
      <c r="SYC3202" s="14"/>
      <c r="SYD3202" s="14"/>
      <c r="SYE3202" s="14"/>
      <c r="SYF3202" s="14"/>
      <c r="SYG3202" s="14"/>
      <c r="SYH3202" s="14"/>
      <c r="SYI3202" s="14"/>
      <c r="SYJ3202" s="14"/>
      <c r="SYK3202" s="14"/>
      <c r="SYL3202" s="14"/>
      <c r="SYM3202" s="14"/>
      <c r="SYN3202" s="14"/>
      <c r="SYO3202" s="14"/>
      <c r="SYP3202" s="14"/>
      <c r="SYQ3202" s="14"/>
      <c r="SYR3202" s="14"/>
      <c r="SYS3202" s="14"/>
      <c r="SYT3202" s="14"/>
      <c r="SYU3202" s="14"/>
      <c r="SYV3202" s="14"/>
      <c r="SYW3202" s="14"/>
      <c r="SYX3202" s="14"/>
      <c r="SYY3202" s="14"/>
      <c r="SYZ3202" s="14"/>
      <c r="SZA3202" s="14"/>
      <c r="SZB3202" s="14"/>
      <c r="SZC3202" s="14"/>
      <c r="SZD3202" s="14"/>
      <c r="SZE3202" s="14"/>
      <c r="SZF3202" s="14"/>
      <c r="SZG3202" s="14"/>
      <c r="SZH3202" s="14"/>
      <c r="SZI3202" s="14"/>
      <c r="SZJ3202" s="14"/>
      <c r="SZK3202" s="14"/>
      <c r="SZL3202" s="14"/>
      <c r="SZM3202" s="14"/>
      <c r="SZN3202" s="14"/>
      <c r="SZO3202" s="14"/>
      <c r="SZP3202" s="14"/>
      <c r="SZQ3202" s="14"/>
      <c r="SZR3202" s="14"/>
      <c r="SZS3202" s="14"/>
      <c r="SZT3202" s="14"/>
      <c r="SZU3202" s="14"/>
      <c r="SZV3202" s="14"/>
      <c r="SZW3202" s="14"/>
      <c r="SZX3202" s="14"/>
      <c r="SZY3202" s="14"/>
      <c r="SZZ3202" s="14"/>
      <c r="TAA3202" s="14"/>
      <c r="TAB3202" s="14"/>
      <c r="TAC3202" s="14"/>
      <c r="TAD3202" s="14"/>
      <c r="TAE3202" s="14"/>
      <c r="TAF3202" s="14"/>
      <c r="TAG3202" s="14"/>
      <c r="TAH3202" s="14"/>
      <c r="TAI3202" s="14"/>
      <c r="TAJ3202" s="14"/>
      <c r="TAK3202" s="14"/>
      <c r="TAL3202" s="14"/>
      <c r="TAM3202" s="14"/>
      <c r="TAN3202" s="14"/>
      <c r="TAO3202" s="14"/>
      <c r="TAP3202" s="14"/>
      <c r="TAQ3202" s="14"/>
      <c r="TAR3202" s="14"/>
      <c r="TAS3202" s="14"/>
      <c r="TAT3202" s="14"/>
      <c r="TAU3202" s="14"/>
      <c r="TAV3202" s="14"/>
      <c r="TAW3202" s="14"/>
      <c r="TAX3202" s="14"/>
      <c r="TAY3202" s="14"/>
      <c r="TAZ3202" s="14"/>
      <c r="TBA3202" s="14"/>
      <c r="TBB3202" s="14"/>
      <c r="TBC3202" s="14"/>
      <c r="TBD3202" s="14"/>
      <c r="TBE3202" s="14"/>
      <c r="TBF3202" s="14"/>
      <c r="TBG3202" s="14"/>
      <c r="TBH3202" s="14"/>
      <c r="TBI3202" s="14"/>
      <c r="TBJ3202" s="14"/>
      <c r="TBK3202" s="14"/>
      <c r="TBL3202" s="14"/>
      <c r="TBM3202" s="14"/>
      <c r="TBN3202" s="14"/>
      <c r="TBO3202" s="14"/>
      <c r="TBP3202" s="14"/>
      <c r="TBQ3202" s="14"/>
      <c r="TBR3202" s="14"/>
      <c r="TBS3202" s="14"/>
      <c r="TBT3202" s="14"/>
      <c r="TBU3202" s="14"/>
      <c r="TBV3202" s="14"/>
      <c r="TBW3202" s="14"/>
      <c r="TBX3202" s="14"/>
      <c r="TBY3202" s="14"/>
      <c r="TBZ3202" s="14"/>
      <c r="TCA3202" s="14"/>
      <c r="TCB3202" s="14"/>
      <c r="TCC3202" s="14"/>
      <c r="TCD3202" s="14"/>
      <c r="TCE3202" s="14"/>
      <c r="TCF3202" s="14"/>
      <c r="TCG3202" s="14"/>
      <c r="TCH3202" s="14"/>
      <c r="TCI3202" s="14"/>
      <c r="TCJ3202" s="14"/>
      <c r="TCK3202" s="14"/>
      <c r="TCL3202" s="14"/>
      <c r="TCM3202" s="14"/>
      <c r="TCN3202" s="14"/>
      <c r="TCO3202" s="14"/>
      <c r="TCP3202" s="14"/>
      <c r="TCQ3202" s="14"/>
      <c r="TCR3202" s="14"/>
      <c r="TCS3202" s="14"/>
      <c r="TCT3202" s="14"/>
      <c r="TCU3202" s="14"/>
      <c r="TCV3202" s="14"/>
      <c r="TCW3202" s="14"/>
      <c r="TCX3202" s="14"/>
      <c r="TCY3202" s="14"/>
      <c r="TCZ3202" s="14"/>
      <c r="TDA3202" s="14"/>
      <c r="TDB3202" s="14"/>
      <c r="TDC3202" s="14"/>
      <c r="TDD3202" s="14"/>
      <c r="TDE3202" s="14"/>
      <c r="TDF3202" s="14"/>
      <c r="TDG3202" s="14"/>
      <c r="TDH3202" s="14"/>
      <c r="TDI3202" s="14"/>
      <c r="TDJ3202" s="14"/>
      <c r="TDK3202" s="14"/>
      <c r="TDL3202" s="14"/>
      <c r="TDM3202" s="14"/>
      <c r="TDN3202" s="14"/>
      <c r="TDO3202" s="14"/>
      <c r="TDP3202" s="14"/>
      <c r="TDQ3202" s="14"/>
      <c r="TDR3202" s="14"/>
      <c r="TDS3202" s="14"/>
      <c r="TDT3202" s="14"/>
      <c r="TDU3202" s="14"/>
      <c r="TDV3202" s="14"/>
      <c r="TDW3202" s="14"/>
      <c r="TDX3202" s="14"/>
      <c r="TDY3202" s="14"/>
      <c r="TDZ3202" s="14"/>
      <c r="TEA3202" s="14"/>
      <c r="TEB3202" s="14"/>
      <c r="TEC3202" s="14"/>
      <c r="TED3202" s="14"/>
      <c r="TEE3202" s="14"/>
      <c r="TEF3202" s="14"/>
      <c r="TEG3202" s="14"/>
      <c r="TEH3202" s="14"/>
      <c r="TEI3202" s="14"/>
      <c r="TEJ3202" s="14"/>
      <c r="TEK3202" s="14"/>
      <c r="TEL3202" s="14"/>
      <c r="TEM3202" s="14"/>
      <c r="TEN3202" s="14"/>
      <c r="TEO3202" s="14"/>
      <c r="TEP3202" s="14"/>
      <c r="TEQ3202" s="14"/>
      <c r="TER3202" s="14"/>
      <c r="TES3202" s="14"/>
      <c r="TET3202" s="14"/>
      <c r="TEU3202" s="14"/>
      <c r="TEV3202" s="14"/>
      <c r="TEW3202" s="14"/>
      <c r="TEX3202" s="14"/>
      <c r="TEY3202" s="14"/>
      <c r="TEZ3202" s="14"/>
      <c r="TFA3202" s="14"/>
      <c r="TFB3202" s="14"/>
      <c r="TFC3202" s="14"/>
      <c r="TFD3202" s="14"/>
      <c r="TFE3202" s="14"/>
      <c r="TFF3202" s="14"/>
      <c r="TFG3202" s="14"/>
      <c r="TFH3202" s="14"/>
      <c r="TFI3202" s="14"/>
      <c r="TFJ3202" s="14"/>
      <c r="TFK3202" s="14"/>
      <c r="TFL3202" s="14"/>
      <c r="TFM3202" s="14"/>
      <c r="TFN3202" s="14"/>
      <c r="TFO3202" s="14"/>
      <c r="TFP3202" s="14"/>
      <c r="TFQ3202" s="14"/>
      <c r="TFR3202" s="14"/>
      <c r="TFS3202" s="14"/>
      <c r="TFT3202" s="14"/>
      <c r="TFU3202" s="14"/>
      <c r="TFV3202" s="14"/>
      <c r="TFW3202" s="14"/>
      <c r="TFX3202" s="14"/>
      <c r="TFY3202" s="14"/>
      <c r="TFZ3202" s="14"/>
      <c r="TGA3202" s="14"/>
      <c r="TGB3202" s="14"/>
      <c r="TGC3202" s="14"/>
      <c r="TGD3202" s="14"/>
      <c r="TGE3202" s="14"/>
      <c r="TGF3202" s="14"/>
      <c r="TGG3202" s="14"/>
      <c r="TGH3202" s="14"/>
      <c r="TGI3202" s="14"/>
      <c r="TGJ3202" s="14"/>
      <c r="TGK3202" s="14"/>
      <c r="TGL3202" s="14"/>
      <c r="TGM3202" s="14"/>
      <c r="TGN3202" s="14"/>
      <c r="TGO3202" s="14"/>
      <c r="TGP3202" s="14"/>
      <c r="TGQ3202" s="14"/>
      <c r="TGR3202" s="14"/>
      <c r="TGS3202" s="14"/>
      <c r="TGT3202" s="14"/>
      <c r="TGU3202" s="14"/>
      <c r="TGV3202" s="14"/>
      <c r="TGW3202" s="14"/>
      <c r="TGX3202" s="14"/>
      <c r="TGY3202" s="14"/>
      <c r="TGZ3202" s="14"/>
      <c r="THA3202" s="14"/>
      <c r="THB3202" s="14"/>
      <c r="THC3202" s="14"/>
      <c r="THD3202" s="14"/>
      <c r="THE3202" s="14"/>
      <c r="THF3202" s="14"/>
      <c r="THG3202" s="14"/>
      <c r="THH3202" s="14"/>
      <c r="THI3202" s="14"/>
      <c r="THJ3202" s="14"/>
      <c r="THK3202" s="14"/>
      <c r="THL3202" s="14"/>
      <c r="THM3202" s="14"/>
      <c r="THN3202" s="14"/>
      <c r="THO3202" s="14"/>
      <c r="THP3202" s="14"/>
      <c r="THQ3202" s="14"/>
      <c r="THR3202" s="14"/>
      <c r="THS3202" s="14"/>
      <c r="THT3202" s="14"/>
      <c r="THU3202" s="14"/>
      <c r="THV3202" s="14"/>
      <c r="THW3202" s="14"/>
      <c r="THX3202" s="14"/>
      <c r="THY3202" s="14"/>
      <c r="THZ3202" s="14"/>
      <c r="TIA3202" s="14"/>
      <c r="TIB3202" s="14"/>
      <c r="TIC3202" s="14"/>
      <c r="TID3202" s="14"/>
      <c r="TIE3202" s="14"/>
      <c r="TIF3202" s="14"/>
      <c r="TIG3202" s="14"/>
      <c r="TIH3202" s="14"/>
      <c r="TII3202" s="14"/>
      <c r="TIJ3202" s="14"/>
      <c r="TIK3202" s="14"/>
      <c r="TIL3202" s="14"/>
      <c r="TIM3202" s="14"/>
      <c r="TIN3202" s="14"/>
      <c r="TIO3202" s="14"/>
      <c r="TIP3202" s="14"/>
      <c r="TIQ3202" s="14"/>
      <c r="TIR3202" s="14"/>
      <c r="TIS3202" s="14"/>
      <c r="TIT3202" s="14"/>
      <c r="TIU3202" s="14"/>
      <c r="TIV3202" s="14"/>
      <c r="TIW3202" s="14"/>
      <c r="TIX3202" s="14"/>
      <c r="TIY3202" s="14"/>
      <c r="TIZ3202" s="14"/>
      <c r="TJA3202" s="14"/>
      <c r="TJB3202" s="14"/>
      <c r="TJC3202" s="14"/>
      <c r="TJD3202" s="14"/>
      <c r="TJE3202" s="14"/>
      <c r="TJF3202" s="14"/>
      <c r="TJG3202" s="14"/>
      <c r="TJH3202" s="14"/>
      <c r="TJI3202" s="14"/>
      <c r="TJJ3202" s="14"/>
      <c r="TJK3202" s="14"/>
      <c r="TJL3202" s="14"/>
      <c r="TJM3202" s="14"/>
      <c r="TJN3202" s="14"/>
      <c r="TJO3202" s="14"/>
      <c r="TJP3202" s="14"/>
      <c r="TJQ3202" s="14"/>
      <c r="TJR3202" s="14"/>
      <c r="TJS3202" s="14"/>
      <c r="TJT3202" s="14"/>
      <c r="TJU3202" s="14"/>
      <c r="TJV3202" s="14"/>
      <c r="TJW3202" s="14"/>
      <c r="TJX3202" s="14"/>
      <c r="TJY3202" s="14"/>
      <c r="TJZ3202" s="14"/>
      <c r="TKA3202" s="14"/>
      <c r="TKB3202" s="14"/>
      <c r="TKC3202" s="14"/>
      <c r="TKD3202" s="14"/>
      <c r="TKE3202" s="14"/>
      <c r="TKF3202" s="14"/>
      <c r="TKG3202" s="14"/>
      <c r="TKH3202" s="14"/>
      <c r="TKI3202" s="14"/>
      <c r="TKJ3202" s="14"/>
      <c r="TKK3202" s="14"/>
      <c r="TKL3202" s="14"/>
      <c r="TKM3202" s="14"/>
      <c r="TKN3202" s="14"/>
      <c r="TKO3202" s="14"/>
      <c r="TKP3202" s="14"/>
      <c r="TKQ3202" s="14"/>
      <c r="TKR3202" s="14"/>
      <c r="TKS3202" s="14"/>
      <c r="TKT3202" s="14"/>
      <c r="TKU3202" s="14"/>
      <c r="TKV3202" s="14"/>
      <c r="TKW3202" s="14"/>
      <c r="TKX3202" s="14"/>
      <c r="TKY3202" s="14"/>
      <c r="TKZ3202" s="14"/>
      <c r="TLA3202" s="14"/>
      <c r="TLB3202" s="14"/>
      <c r="TLC3202" s="14"/>
      <c r="TLD3202" s="14"/>
      <c r="TLE3202" s="14"/>
      <c r="TLF3202" s="14"/>
      <c r="TLG3202" s="14"/>
      <c r="TLH3202" s="14"/>
      <c r="TLI3202" s="14"/>
      <c r="TLJ3202" s="14"/>
      <c r="TLK3202" s="14"/>
      <c r="TLL3202" s="14"/>
      <c r="TLM3202" s="14"/>
      <c r="TLN3202" s="14"/>
      <c r="TLO3202" s="14"/>
      <c r="TLP3202" s="14"/>
      <c r="TLQ3202" s="14"/>
      <c r="TLR3202" s="14"/>
      <c r="TLS3202" s="14"/>
      <c r="TLT3202" s="14"/>
      <c r="TLU3202" s="14"/>
      <c r="TLV3202" s="14"/>
      <c r="TLW3202" s="14"/>
      <c r="TLX3202" s="14"/>
      <c r="TLY3202" s="14"/>
      <c r="TLZ3202" s="14"/>
      <c r="TMA3202" s="14"/>
      <c r="TMB3202" s="14"/>
      <c r="TMC3202" s="14"/>
      <c r="TMD3202" s="14"/>
      <c r="TME3202" s="14"/>
      <c r="TMF3202" s="14"/>
      <c r="TMG3202" s="14"/>
      <c r="TMH3202" s="14"/>
      <c r="TMI3202" s="14"/>
      <c r="TMJ3202" s="14"/>
      <c r="TMK3202" s="14"/>
      <c r="TML3202" s="14"/>
      <c r="TMM3202" s="14"/>
      <c r="TMN3202" s="14"/>
      <c r="TMO3202" s="14"/>
      <c r="TMP3202" s="14"/>
      <c r="TMQ3202" s="14"/>
      <c r="TMR3202" s="14"/>
      <c r="TMS3202" s="14"/>
      <c r="TMT3202" s="14"/>
      <c r="TMU3202" s="14"/>
      <c r="TMV3202" s="14"/>
      <c r="TMW3202" s="14"/>
      <c r="TMX3202" s="14"/>
      <c r="TMY3202" s="14"/>
      <c r="TMZ3202" s="14"/>
      <c r="TNA3202" s="14"/>
      <c r="TNB3202" s="14"/>
      <c r="TNC3202" s="14"/>
      <c r="TND3202" s="14"/>
      <c r="TNE3202" s="14"/>
      <c r="TNF3202" s="14"/>
      <c r="TNG3202" s="14"/>
      <c r="TNH3202" s="14"/>
      <c r="TNI3202" s="14"/>
      <c r="TNJ3202" s="14"/>
      <c r="TNK3202" s="14"/>
      <c r="TNL3202" s="14"/>
      <c r="TNM3202" s="14"/>
      <c r="TNN3202" s="14"/>
      <c r="TNO3202" s="14"/>
      <c r="TNP3202" s="14"/>
      <c r="TNQ3202" s="14"/>
      <c r="TNR3202" s="14"/>
      <c r="TNS3202" s="14"/>
      <c r="TNT3202" s="14"/>
      <c r="TNU3202" s="14"/>
      <c r="TNV3202" s="14"/>
      <c r="TNW3202" s="14"/>
      <c r="TNX3202" s="14"/>
      <c r="TNY3202" s="14"/>
      <c r="TNZ3202" s="14"/>
      <c r="TOA3202" s="14"/>
      <c r="TOB3202" s="14"/>
      <c r="TOC3202" s="14"/>
      <c r="TOD3202" s="14"/>
      <c r="TOE3202" s="14"/>
      <c r="TOF3202" s="14"/>
      <c r="TOG3202" s="14"/>
      <c r="TOH3202" s="14"/>
      <c r="TOI3202" s="14"/>
      <c r="TOJ3202" s="14"/>
      <c r="TOK3202" s="14"/>
      <c r="TOL3202" s="14"/>
      <c r="TOM3202" s="14"/>
      <c r="TON3202" s="14"/>
      <c r="TOO3202" s="14"/>
      <c r="TOP3202" s="14"/>
      <c r="TOQ3202" s="14"/>
      <c r="TOR3202" s="14"/>
      <c r="TOS3202" s="14"/>
      <c r="TOT3202" s="14"/>
      <c r="TOU3202" s="14"/>
      <c r="TOV3202" s="14"/>
      <c r="TOW3202" s="14"/>
      <c r="TOX3202" s="14"/>
      <c r="TOY3202" s="14"/>
      <c r="TOZ3202" s="14"/>
      <c r="TPA3202" s="14"/>
      <c r="TPB3202" s="14"/>
      <c r="TPC3202" s="14"/>
      <c r="TPD3202" s="14"/>
      <c r="TPE3202" s="14"/>
      <c r="TPF3202" s="14"/>
      <c r="TPG3202" s="14"/>
      <c r="TPH3202" s="14"/>
      <c r="TPI3202" s="14"/>
      <c r="TPJ3202" s="14"/>
      <c r="TPK3202" s="14"/>
      <c r="TPL3202" s="14"/>
      <c r="TPM3202" s="14"/>
      <c r="TPN3202" s="14"/>
      <c r="TPO3202" s="14"/>
      <c r="TPP3202" s="14"/>
      <c r="TPQ3202" s="14"/>
      <c r="TPR3202" s="14"/>
      <c r="TPS3202" s="14"/>
      <c r="TPT3202" s="14"/>
      <c r="TPU3202" s="14"/>
      <c r="TPV3202" s="14"/>
      <c r="TPW3202" s="14"/>
      <c r="TPX3202" s="14"/>
      <c r="TPY3202" s="14"/>
      <c r="TPZ3202" s="14"/>
      <c r="TQA3202" s="14"/>
      <c r="TQB3202" s="14"/>
      <c r="TQC3202" s="14"/>
      <c r="TQD3202" s="14"/>
      <c r="TQE3202" s="14"/>
      <c r="TQF3202" s="14"/>
      <c r="TQG3202" s="14"/>
      <c r="TQH3202" s="14"/>
      <c r="TQI3202" s="14"/>
      <c r="TQJ3202" s="14"/>
      <c r="TQK3202" s="14"/>
      <c r="TQL3202" s="14"/>
      <c r="TQM3202" s="14"/>
      <c r="TQN3202" s="14"/>
      <c r="TQO3202" s="14"/>
      <c r="TQP3202" s="14"/>
      <c r="TQQ3202" s="14"/>
      <c r="TQR3202" s="14"/>
      <c r="TQS3202" s="14"/>
      <c r="TQT3202" s="14"/>
      <c r="TQU3202" s="14"/>
      <c r="TQV3202" s="14"/>
      <c r="TQW3202" s="14"/>
      <c r="TQX3202" s="14"/>
      <c r="TQY3202" s="14"/>
      <c r="TQZ3202" s="14"/>
      <c r="TRA3202" s="14"/>
      <c r="TRB3202" s="14"/>
      <c r="TRC3202" s="14"/>
      <c r="TRD3202" s="14"/>
      <c r="TRE3202" s="14"/>
      <c r="TRF3202" s="14"/>
      <c r="TRG3202" s="14"/>
      <c r="TRH3202" s="14"/>
      <c r="TRI3202" s="14"/>
      <c r="TRJ3202" s="14"/>
      <c r="TRK3202" s="14"/>
      <c r="TRL3202" s="14"/>
      <c r="TRM3202" s="14"/>
      <c r="TRN3202" s="14"/>
      <c r="TRO3202" s="14"/>
      <c r="TRP3202" s="14"/>
      <c r="TRQ3202" s="14"/>
      <c r="TRR3202" s="14"/>
      <c r="TRS3202" s="14"/>
      <c r="TRT3202" s="14"/>
      <c r="TRU3202" s="14"/>
      <c r="TRV3202" s="14"/>
      <c r="TRW3202" s="14"/>
      <c r="TRX3202" s="14"/>
      <c r="TRY3202" s="14"/>
      <c r="TRZ3202" s="14"/>
      <c r="TSA3202" s="14"/>
      <c r="TSB3202" s="14"/>
      <c r="TSC3202" s="14"/>
      <c r="TSD3202" s="14"/>
      <c r="TSE3202" s="14"/>
      <c r="TSF3202" s="14"/>
      <c r="TSG3202" s="14"/>
      <c r="TSH3202" s="14"/>
      <c r="TSI3202" s="14"/>
      <c r="TSJ3202" s="14"/>
      <c r="TSK3202" s="14"/>
      <c r="TSL3202" s="14"/>
      <c r="TSM3202" s="14"/>
      <c r="TSN3202" s="14"/>
      <c r="TSO3202" s="14"/>
      <c r="TSP3202" s="14"/>
      <c r="TSQ3202" s="14"/>
      <c r="TSR3202" s="14"/>
      <c r="TSS3202" s="14"/>
      <c r="TST3202" s="14"/>
      <c r="TSU3202" s="14"/>
      <c r="TSV3202" s="14"/>
      <c r="TSW3202" s="14"/>
      <c r="TSX3202" s="14"/>
      <c r="TSY3202" s="14"/>
      <c r="TSZ3202" s="14"/>
      <c r="TTA3202" s="14"/>
      <c r="TTB3202" s="14"/>
      <c r="TTC3202" s="14"/>
      <c r="TTD3202" s="14"/>
      <c r="TTE3202" s="14"/>
      <c r="TTF3202" s="14"/>
      <c r="TTG3202" s="14"/>
      <c r="TTH3202" s="14"/>
      <c r="TTI3202" s="14"/>
      <c r="TTJ3202" s="14"/>
      <c r="TTK3202" s="14"/>
      <c r="TTL3202" s="14"/>
      <c r="TTM3202" s="14"/>
      <c r="TTN3202" s="14"/>
      <c r="TTO3202" s="14"/>
      <c r="TTP3202" s="14"/>
      <c r="TTQ3202" s="14"/>
      <c r="TTR3202" s="14"/>
      <c r="TTS3202" s="14"/>
      <c r="TTT3202" s="14"/>
      <c r="TTU3202" s="14"/>
      <c r="TTV3202" s="14"/>
      <c r="TTW3202" s="14"/>
      <c r="TTX3202" s="14"/>
      <c r="TTY3202" s="14"/>
      <c r="TTZ3202" s="14"/>
      <c r="TUA3202" s="14"/>
      <c r="TUB3202" s="14"/>
      <c r="TUC3202" s="14"/>
      <c r="TUD3202" s="14"/>
      <c r="TUE3202" s="14"/>
      <c r="TUF3202" s="14"/>
      <c r="TUG3202" s="14"/>
      <c r="TUH3202" s="14"/>
      <c r="TUI3202" s="14"/>
      <c r="TUJ3202" s="14"/>
      <c r="TUK3202" s="14"/>
      <c r="TUL3202" s="14"/>
      <c r="TUM3202" s="14"/>
      <c r="TUN3202" s="14"/>
      <c r="TUO3202" s="14"/>
      <c r="TUP3202" s="14"/>
      <c r="TUQ3202" s="14"/>
      <c r="TUR3202" s="14"/>
      <c r="TUS3202" s="14"/>
      <c r="TUT3202" s="14"/>
      <c r="TUU3202" s="14"/>
      <c r="TUV3202" s="14"/>
      <c r="TUW3202" s="14"/>
      <c r="TUX3202" s="14"/>
      <c r="TUY3202" s="14"/>
      <c r="TUZ3202" s="14"/>
      <c r="TVA3202" s="14"/>
      <c r="TVB3202" s="14"/>
      <c r="TVC3202" s="14"/>
      <c r="TVD3202" s="14"/>
      <c r="TVE3202" s="14"/>
      <c r="TVF3202" s="14"/>
      <c r="TVG3202" s="14"/>
      <c r="TVH3202" s="14"/>
      <c r="TVI3202" s="14"/>
      <c r="TVJ3202" s="14"/>
      <c r="TVK3202" s="14"/>
      <c r="TVL3202" s="14"/>
      <c r="TVM3202" s="14"/>
      <c r="TVN3202" s="14"/>
      <c r="TVO3202" s="14"/>
      <c r="TVP3202" s="14"/>
      <c r="TVQ3202" s="14"/>
      <c r="TVR3202" s="14"/>
      <c r="TVS3202" s="14"/>
      <c r="TVT3202" s="14"/>
      <c r="TVU3202" s="14"/>
      <c r="TVV3202" s="14"/>
      <c r="TVW3202" s="14"/>
      <c r="TVX3202" s="14"/>
      <c r="TVY3202" s="14"/>
      <c r="TVZ3202" s="14"/>
      <c r="TWA3202" s="14"/>
      <c r="TWB3202" s="14"/>
      <c r="TWC3202" s="14"/>
      <c r="TWD3202" s="14"/>
      <c r="TWE3202" s="14"/>
      <c r="TWF3202" s="14"/>
      <c r="TWG3202" s="14"/>
      <c r="TWH3202" s="14"/>
      <c r="TWI3202" s="14"/>
      <c r="TWJ3202" s="14"/>
      <c r="TWK3202" s="14"/>
      <c r="TWL3202" s="14"/>
      <c r="TWM3202" s="14"/>
      <c r="TWN3202" s="14"/>
      <c r="TWO3202" s="14"/>
      <c r="TWP3202" s="14"/>
      <c r="TWQ3202" s="14"/>
      <c r="TWR3202" s="14"/>
      <c r="TWS3202" s="14"/>
      <c r="TWT3202" s="14"/>
      <c r="TWU3202" s="14"/>
      <c r="TWV3202" s="14"/>
      <c r="TWW3202" s="14"/>
      <c r="TWX3202" s="14"/>
      <c r="TWY3202" s="14"/>
      <c r="TWZ3202" s="14"/>
      <c r="TXA3202" s="14"/>
      <c r="TXB3202" s="14"/>
      <c r="TXC3202" s="14"/>
      <c r="TXD3202" s="14"/>
      <c r="TXE3202" s="14"/>
      <c r="TXF3202" s="14"/>
      <c r="TXG3202" s="14"/>
      <c r="TXH3202" s="14"/>
      <c r="TXI3202" s="14"/>
      <c r="TXJ3202" s="14"/>
      <c r="TXK3202" s="14"/>
      <c r="TXL3202" s="14"/>
      <c r="TXM3202" s="14"/>
      <c r="TXN3202" s="14"/>
      <c r="TXO3202" s="14"/>
      <c r="TXP3202" s="14"/>
      <c r="TXQ3202" s="14"/>
      <c r="TXR3202" s="14"/>
      <c r="TXS3202" s="14"/>
      <c r="TXT3202" s="14"/>
      <c r="TXU3202" s="14"/>
      <c r="TXV3202" s="14"/>
      <c r="TXW3202" s="14"/>
      <c r="TXX3202" s="14"/>
      <c r="TXY3202" s="14"/>
      <c r="TXZ3202" s="14"/>
      <c r="TYA3202" s="14"/>
      <c r="TYB3202" s="14"/>
      <c r="TYC3202" s="14"/>
      <c r="TYD3202" s="14"/>
      <c r="TYE3202" s="14"/>
      <c r="TYF3202" s="14"/>
      <c r="TYG3202" s="14"/>
      <c r="TYH3202" s="14"/>
      <c r="TYI3202" s="14"/>
      <c r="TYJ3202" s="14"/>
      <c r="TYK3202" s="14"/>
      <c r="TYL3202" s="14"/>
      <c r="TYM3202" s="14"/>
      <c r="TYN3202" s="14"/>
      <c r="TYO3202" s="14"/>
      <c r="TYP3202" s="14"/>
      <c r="TYQ3202" s="14"/>
      <c r="TYR3202" s="14"/>
      <c r="TYS3202" s="14"/>
      <c r="TYT3202" s="14"/>
      <c r="TYU3202" s="14"/>
      <c r="TYV3202" s="14"/>
      <c r="TYW3202" s="14"/>
      <c r="TYX3202" s="14"/>
      <c r="TYY3202" s="14"/>
      <c r="TYZ3202" s="14"/>
      <c r="TZA3202" s="14"/>
      <c r="TZB3202" s="14"/>
      <c r="TZC3202" s="14"/>
      <c r="TZD3202" s="14"/>
      <c r="TZE3202" s="14"/>
      <c r="TZF3202" s="14"/>
      <c r="TZG3202" s="14"/>
      <c r="TZH3202" s="14"/>
      <c r="TZI3202" s="14"/>
      <c r="TZJ3202" s="14"/>
      <c r="TZK3202" s="14"/>
      <c r="TZL3202" s="14"/>
      <c r="TZM3202" s="14"/>
      <c r="TZN3202" s="14"/>
      <c r="TZO3202" s="14"/>
      <c r="TZP3202" s="14"/>
      <c r="TZQ3202" s="14"/>
      <c r="TZR3202" s="14"/>
      <c r="TZS3202" s="14"/>
      <c r="TZT3202" s="14"/>
      <c r="TZU3202" s="14"/>
      <c r="TZV3202" s="14"/>
      <c r="TZW3202" s="14"/>
      <c r="TZX3202" s="14"/>
      <c r="TZY3202" s="14"/>
      <c r="TZZ3202" s="14"/>
      <c r="UAA3202" s="14"/>
      <c r="UAB3202" s="14"/>
      <c r="UAC3202" s="14"/>
      <c r="UAD3202" s="14"/>
      <c r="UAE3202" s="14"/>
      <c r="UAF3202" s="14"/>
      <c r="UAG3202" s="14"/>
      <c r="UAH3202" s="14"/>
      <c r="UAI3202" s="14"/>
      <c r="UAJ3202" s="14"/>
      <c r="UAK3202" s="14"/>
      <c r="UAL3202" s="14"/>
      <c r="UAM3202" s="14"/>
      <c r="UAN3202" s="14"/>
      <c r="UAO3202" s="14"/>
      <c r="UAP3202" s="14"/>
      <c r="UAQ3202" s="14"/>
      <c r="UAR3202" s="14"/>
      <c r="UAS3202" s="14"/>
      <c r="UAT3202" s="14"/>
      <c r="UAU3202" s="14"/>
      <c r="UAV3202" s="14"/>
      <c r="UAW3202" s="14"/>
      <c r="UAX3202" s="14"/>
      <c r="UAY3202" s="14"/>
      <c r="UAZ3202" s="14"/>
      <c r="UBA3202" s="14"/>
      <c r="UBB3202" s="14"/>
      <c r="UBC3202" s="14"/>
      <c r="UBD3202" s="14"/>
      <c r="UBE3202" s="14"/>
      <c r="UBF3202" s="14"/>
      <c r="UBG3202" s="14"/>
      <c r="UBH3202" s="14"/>
      <c r="UBI3202" s="14"/>
      <c r="UBJ3202" s="14"/>
      <c r="UBK3202" s="14"/>
      <c r="UBL3202" s="14"/>
      <c r="UBM3202" s="14"/>
      <c r="UBN3202" s="14"/>
      <c r="UBO3202" s="14"/>
      <c r="UBP3202" s="14"/>
      <c r="UBQ3202" s="14"/>
      <c r="UBR3202" s="14"/>
      <c r="UBS3202" s="14"/>
      <c r="UBT3202" s="14"/>
      <c r="UBU3202" s="14"/>
      <c r="UBV3202" s="14"/>
      <c r="UBW3202" s="14"/>
      <c r="UBX3202" s="14"/>
      <c r="UBY3202" s="14"/>
      <c r="UBZ3202" s="14"/>
      <c r="UCA3202" s="14"/>
      <c r="UCB3202" s="14"/>
      <c r="UCC3202" s="14"/>
      <c r="UCD3202" s="14"/>
      <c r="UCE3202" s="14"/>
      <c r="UCF3202" s="14"/>
      <c r="UCG3202" s="14"/>
      <c r="UCH3202" s="14"/>
      <c r="UCI3202" s="14"/>
      <c r="UCJ3202" s="14"/>
      <c r="UCK3202" s="14"/>
      <c r="UCL3202" s="14"/>
      <c r="UCM3202" s="14"/>
      <c r="UCN3202" s="14"/>
      <c r="UCO3202" s="14"/>
      <c r="UCP3202" s="14"/>
      <c r="UCQ3202" s="14"/>
      <c r="UCR3202" s="14"/>
      <c r="UCS3202" s="14"/>
      <c r="UCT3202" s="14"/>
      <c r="UCU3202" s="14"/>
      <c r="UCV3202" s="14"/>
      <c r="UCW3202" s="14"/>
      <c r="UCX3202" s="14"/>
      <c r="UCY3202" s="14"/>
      <c r="UCZ3202" s="14"/>
      <c r="UDA3202" s="14"/>
      <c r="UDB3202" s="14"/>
      <c r="UDC3202" s="14"/>
      <c r="UDD3202" s="14"/>
      <c r="UDE3202" s="14"/>
      <c r="UDF3202" s="14"/>
      <c r="UDG3202" s="14"/>
      <c r="UDH3202" s="14"/>
      <c r="UDI3202" s="14"/>
      <c r="UDJ3202" s="14"/>
      <c r="UDK3202" s="14"/>
      <c r="UDL3202" s="14"/>
      <c r="UDM3202" s="14"/>
      <c r="UDN3202" s="14"/>
      <c r="UDO3202" s="14"/>
      <c r="UDP3202" s="14"/>
      <c r="UDQ3202" s="14"/>
      <c r="UDR3202" s="14"/>
      <c r="UDS3202" s="14"/>
      <c r="UDT3202" s="14"/>
      <c r="UDU3202" s="14"/>
      <c r="UDV3202" s="14"/>
      <c r="UDW3202" s="14"/>
      <c r="UDX3202" s="14"/>
      <c r="UDY3202" s="14"/>
      <c r="UDZ3202" s="14"/>
      <c r="UEA3202" s="14"/>
      <c r="UEB3202" s="14"/>
      <c r="UEC3202" s="14"/>
      <c r="UED3202" s="14"/>
      <c r="UEE3202" s="14"/>
      <c r="UEF3202" s="14"/>
      <c r="UEG3202" s="14"/>
      <c r="UEH3202" s="14"/>
      <c r="UEI3202" s="14"/>
      <c r="UEJ3202" s="14"/>
      <c r="UEK3202" s="14"/>
      <c r="UEL3202" s="14"/>
      <c r="UEM3202" s="14"/>
      <c r="UEN3202" s="14"/>
      <c r="UEO3202" s="14"/>
      <c r="UEP3202" s="14"/>
      <c r="UEQ3202" s="14"/>
      <c r="UER3202" s="14"/>
      <c r="UES3202" s="14"/>
      <c r="UET3202" s="14"/>
      <c r="UEU3202" s="14"/>
      <c r="UEV3202" s="14"/>
      <c r="UEW3202" s="14"/>
      <c r="UEX3202" s="14"/>
      <c r="UEY3202" s="14"/>
      <c r="UEZ3202" s="14"/>
      <c r="UFA3202" s="14"/>
      <c r="UFB3202" s="14"/>
      <c r="UFC3202" s="14"/>
      <c r="UFD3202" s="14"/>
      <c r="UFE3202" s="14"/>
      <c r="UFF3202" s="14"/>
      <c r="UFG3202" s="14"/>
      <c r="UFH3202" s="14"/>
      <c r="UFI3202" s="14"/>
      <c r="UFJ3202" s="14"/>
      <c r="UFK3202" s="14"/>
      <c r="UFL3202" s="14"/>
      <c r="UFM3202" s="14"/>
      <c r="UFN3202" s="14"/>
      <c r="UFO3202" s="14"/>
      <c r="UFP3202" s="14"/>
      <c r="UFQ3202" s="14"/>
      <c r="UFR3202" s="14"/>
      <c r="UFS3202" s="14"/>
      <c r="UFT3202" s="14"/>
      <c r="UFU3202" s="14"/>
      <c r="UFV3202" s="14"/>
      <c r="UFW3202" s="14"/>
      <c r="UFX3202" s="14"/>
      <c r="UFY3202" s="14"/>
      <c r="UFZ3202" s="14"/>
      <c r="UGA3202" s="14"/>
      <c r="UGB3202" s="14"/>
      <c r="UGC3202" s="14"/>
      <c r="UGD3202" s="14"/>
      <c r="UGE3202" s="14"/>
      <c r="UGF3202" s="14"/>
      <c r="UGG3202" s="14"/>
      <c r="UGH3202" s="14"/>
      <c r="UGI3202" s="14"/>
      <c r="UGJ3202" s="14"/>
      <c r="UGK3202" s="14"/>
      <c r="UGL3202" s="14"/>
      <c r="UGM3202" s="14"/>
      <c r="UGN3202" s="14"/>
      <c r="UGO3202" s="14"/>
      <c r="UGP3202" s="14"/>
      <c r="UGQ3202" s="14"/>
      <c r="UGR3202" s="14"/>
      <c r="UGS3202" s="14"/>
      <c r="UGT3202" s="14"/>
      <c r="UGU3202" s="14"/>
      <c r="UGV3202" s="14"/>
      <c r="UGW3202" s="14"/>
      <c r="UGX3202" s="14"/>
      <c r="UGY3202" s="14"/>
      <c r="UGZ3202" s="14"/>
      <c r="UHA3202" s="14"/>
      <c r="UHB3202" s="14"/>
      <c r="UHC3202" s="14"/>
      <c r="UHD3202" s="14"/>
      <c r="UHE3202" s="14"/>
      <c r="UHF3202" s="14"/>
      <c r="UHG3202" s="14"/>
      <c r="UHH3202" s="14"/>
      <c r="UHI3202" s="14"/>
      <c r="UHJ3202" s="14"/>
      <c r="UHK3202" s="14"/>
      <c r="UHL3202" s="14"/>
      <c r="UHM3202" s="14"/>
      <c r="UHN3202" s="14"/>
      <c r="UHO3202" s="14"/>
      <c r="UHP3202" s="14"/>
      <c r="UHQ3202" s="14"/>
      <c r="UHR3202" s="14"/>
      <c r="UHS3202" s="14"/>
      <c r="UHT3202" s="14"/>
      <c r="UHU3202" s="14"/>
      <c r="UHV3202" s="14"/>
      <c r="UHW3202" s="14"/>
      <c r="UHX3202" s="14"/>
      <c r="UHY3202" s="14"/>
      <c r="UHZ3202" s="14"/>
      <c r="UIA3202" s="14"/>
      <c r="UIB3202" s="14"/>
      <c r="UIC3202" s="14"/>
      <c r="UID3202" s="14"/>
      <c r="UIE3202" s="14"/>
      <c r="UIF3202" s="14"/>
      <c r="UIG3202" s="14"/>
      <c r="UIH3202" s="14"/>
      <c r="UII3202" s="14"/>
      <c r="UIJ3202" s="14"/>
      <c r="UIK3202" s="14"/>
      <c r="UIL3202" s="14"/>
      <c r="UIM3202" s="14"/>
      <c r="UIN3202" s="14"/>
      <c r="UIO3202" s="14"/>
      <c r="UIP3202" s="14"/>
      <c r="UIQ3202" s="14"/>
      <c r="UIR3202" s="14"/>
      <c r="UIS3202" s="14"/>
      <c r="UIT3202" s="14"/>
      <c r="UIU3202" s="14"/>
      <c r="UIV3202" s="14"/>
      <c r="UIW3202" s="14"/>
      <c r="UIX3202" s="14"/>
      <c r="UIY3202" s="14"/>
      <c r="UIZ3202" s="14"/>
      <c r="UJA3202" s="14"/>
      <c r="UJB3202" s="14"/>
      <c r="UJC3202" s="14"/>
      <c r="UJD3202" s="14"/>
      <c r="UJE3202" s="14"/>
      <c r="UJF3202" s="14"/>
      <c r="UJG3202" s="14"/>
      <c r="UJH3202" s="14"/>
      <c r="UJI3202" s="14"/>
      <c r="UJJ3202" s="14"/>
      <c r="UJK3202" s="14"/>
      <c r="UJL3202" s="14"/>
      <c r="UJM3202" s="14"/>
      <c r="UJN3202" s="14"/>
      <c r="UJO3202" s="14"/>
      <c r="UJP3202" s="14"/>
      <c r="UJQ3202" s="14"/>
      <c r="UJR3202" s="14"/>
      <c r="UJS3202" s="14"/>
      <c r="UJT3202" s="14"/>
      <c r="UJU3202" s="14"/>
      <c r="UJV3202" s="14"/>
      <c r="UJW3202" s="14"/>
      <c r="UJX3202" s="14"/>
      <c r="UJY3202" s="14"/>
      <c r="UJZ3202" s="14"/>
      <c r="UKA3202" s="14"/>
      <c r="UKB3202" s="14"/>
      <c r="UKC3202" s="14"/>
      <c r="UKD3202" s="14"/>
      <c r="UKE3202" s="14"/>
      <c r="UKF3202" s="14"/>
      <c r="UKG3202" s="14"/>
      <c r="UKH3202" s="14"/>
      <c r="UKI3202" s="14"/>
      <c r="UKJ3202" s="14"/>
      <c r="UKK3202" s="14"/>
      <c r="UKL3202" s="14"/>
      <c r="UKM3202" s="14"/>
      <c r="UKN3202" s="14"/>
      <c r="UKO3202" s="14"/>
      <c r="UKP3202" s="14"/>
      <c r="UKQ3202" s="14"/>
      <c r="UKR3202" s="14"/>
      <c r="UKS3202" s="14"/>
      <c r="UKT3202" s="14"/>
      <c r="UKU3202" s="14"/>
      <c r="UKV3202" s="14"/>
      <c r="UKW3202" s="14"/>
      <c r="UKX3202" s="14"/>
      <c r="UKY3202" s="14"/>
      <c r="UKZ3202" s="14"/>
      <c r="ULA3202" s="14"/>
      <c r="ULB3202" s="14"/>
      <c r="ULC3202" s="14"/>
      <c r="ULD3202" s="14"/>
      <c r="ULE3202" s="14"/>
      <c r="ULF3202" s="14"/>
      <c r="ULG3202" s="14"/>
      <c r="ULH3202" s="14"/>
      <c r="ULI3202" s="14"/>
      <c r="ULJ3202" s="14"/>
      <c r="ULK3202" s="14"/>
      <c r="ULL3202" s="14"/>
      <c r="ULM3202" s="14"/>
      <c r="ULN3202" s="14"/>
      <c r="ULO3202" s="14"/>
      <c r="ULP3202" s="14"/>
      <c r="ULQ3202" s="14"/>
      <c r="ULR3202" s="14"/>
      <c r="ULS3202" s="14"/>
      <c r="ULT3202" s="14"/>
      <c r="ULU3202" s="14"/>
      <c r="ULV3202" s="14"/>
      <c r="ULW3202" s="14"/>
      <c r="ULX3202" s="14"/>
      <c r="ULY3202" s="14"/>
      <c r="ULZ3202" s="14"/>
      <c r="UMA3202" s="14"/>
      <c r="UMB3202" s="14"/>
      <c r="UMC3202" s="14"/>
      <c r="UMD3202" s="14"/>
      <c r="UME3202" s="14"/>
      <c r="UMF3202" s="14"/>
      <c r="UMG3202" s="14"/>
      <c r="UMH3202" s="14"/>
      <c r="UMI3202" s="14"/>
      <c r="UMJ3202" s="14"/>
      <c r="UMK3202" s="14"/>
      <c r="UML3202" s="14"/>
      <c r="UMM3202" s="14"/>
      <c r="UMN3202" s="14"/>
      <c r="UMO3202" s="14"/>
      <c r="UMP3202" s="14"/>
      <c r="UMQ3202" s="14"/>
      <c r="UMR3202" s="14"/>
      <c r="UMS3202" s="14"/>
      <c r="UMT3202" s="14"/>
      <c r="UMU3202" s="14"/>
      <c r="UMV3202" s="14"/>
      <c r="UMW3202" s="14"/>
      <c r="UMX3202" s="14"/>
      <c r="UMY3202" s="14"/>
      <c r="UMZ3202" s="14"/>
      <c r="UNA3202" s="14"/>
      <c r="UNB3202" s="14"/>
      <c r="UNC3202" s="14"/>
      <c r="UND3202" s="14"/>
      <c r="UNE3202" s="14"/>
      <c r="UNF3202" s="14"/>
      <c r="UNG3202" s="14"/>
      <c r="UNH3202" s="14"/>
      <c r="UNI3202" s="14"/>
      <c r="UNJ3202" s="14"/>
      <c r="UNK3202" s="14"/>
      <c r="UNL3202" s="14"/>
      <c r="UNM3202" s="14"/>
      <c r="UNN3202" s="14"/>
      <c r="UNO3202" s="14"/>
      <c r="UNP3202" s="14"/>
      <c r="UNQ3202" s="14"/>
      <c r="UNR3202" s="14"/>
      <c r="UNS3202" s="14"/>
      <c r="UNT3202" s="14"/>
      <c r="UNU3202" s="14"/>
      <c r="UNV3202" s="14"/>
      <c r="UNW3202" s="14"/>
      <c r="UNX3202" s="14"/>
      <c r="UNY3202" s="14"/>
      <c r="UNZ3202" s="14"/>
      <c r="UOA3202" s="14"/>
      <c r="UOB3202" s="14"/>
      <c r="UOC3202" s="14"/>
      <c r="UOD3202" s="14"/>
      <c r="UOE3202" s="14"/>
      <c r="UOF3202" s="14"/>
      <c r="UOG3202" s="14"/>
      <c r="UOH3202" s="14"/>
      <c r="UOI3202" s="14"/>
      <c r="UOJ3202" s="14"/>
      <c r="UOK3202" s="14"/>
      <c r="UOL3202" s="14"/>
      <c r="UOM3202" s="14"/>
      <c r="UON3202" s="14"/>
      <c r="UOO3202" s="14"/>
      <c r="UOP3202" s="14"/>
      <c r="UOQ3202" s="14"/>
      <c r="UOR3202" s="14"/>
      <c r="UOS3202" s="14"/>
      <c r="UOT3202" s="14"/>
      <c r="UOU3202" s="14"/>
      <c r="UOV3202" s="14"/>
      <c r="UOW3202" s="14"/>
      <c r="UOX3202" s="14"/>
      <c r="UOY3202" s="14"/>
      <c r="UOZ3202" s="14"/>
      <c r="UPA3202" s="14"/>
      <c r="UPB3202" s="14"/>
      <c r="UPC3202" s="14"/>
      <c r="UPD3202" s="14"/>
      <c r="UPE3202" s="14"/>
      <c r="UPF3202" s="14"/>
      <c r="UPG3202" s="14"/>
      <c r="UPH3202" s="14"/>
      <c r="UPI3202" s="14"/>
      <c r="UPJ3202" s="14"/>
      <c r="UPK3202" s="14"/>
      <c r="UPL3202" s="14"/>
      <c r="UPM3202" s="14"/>
      <c r="UPN3202" s="14"/>
      <c r="UPO3202" s="14"/>
      <c r="UPP3202" s="14"/>
      <c r="UPQ3202" s="14"/>
      <c r="UPR3202" s="14"/>
      <c r="UPS3202" s="14"/>
      <c r="UPT3202" s="14"/>
      <c r="UPU3202" s="14"/>
      <c r="UPV3202" s="14"/>
      <c r="UPW3202" s="14"/>
      <c r="UPX3202" s="14"/>
      <c r="UPY3202" s="14"/>
      <c r="UPZ3202" s="14"/>
      <c r="UQA3202" s="14"/>
      <c r="UQB3202" s="14"/>
      <c r="UQC3202" s="14"/>
      <c r="UQD3202" s="14"/>
      <c r="UQE3202" s="14"/>
      <c r="UQF3202" s="14"/>
      <c r="UQG3202" s="14"/>
      <c r="UQH3202" s="14"/>
      <c r="UQI3202" s="14"/>
      <c r="UQJ3202" s="14"/>
      <c r="UQK3202" s="14"/>
      <c r="UQL3202" s="14"/>
      <c r="UQM3202" s="14"/>
      <c r="UQN3202" s="14"/>
      <c r="UQO3202" s="14"/>
      <c r="UQP3202" s="14"/>
      <c r="UQQ3202" s="14"/>
      <c r="UQR3202" s="14"/>
      <c r="UQS3202" s="14"/>
      <c r="UQT3202" s="14"/>
      <c r="UQU3202" s="14"/>
      <c r="UQV3202" s="14"/>
      <c r="UQW3202" s="14"/>
      <c r="UQX3202" s="14"/>
      <c r="UQY3202" s="14"/>
      <c r="UQZ3202" s="14"/>
      <c r="URA3202" s="14"/>
      <c r="URB3202" s="14"/>
      <c r="URC3202" s="14"/>
      <c r="URD3202" s="14"/>
      <c r="URE3202" s="14"/>
      <c r="URF3202" s="14"/>
      <c r="URG3202" s="14"/>
      <c r="URH3202" s="14"/>
      <c r="URI3202" s="14"/>
      <c r="URJ3202" s="14"/>
      <c r="URK3202" s="14"/>
      <c r="URL3202" s="14"/>
      <c r="URM3202" s="14"/>
      <c r="URN3202" s="14"/>
      <c r="URO3202" s="14"/>
      <c r="URP3202" s="14"/>
      <c r="URQ3202" s="14"/>
      <c r="URR3202" s="14"/>
      <c r="URS3202" s="14"/>
      <c r="URT3202" s="14"/>
      <c r="URU3202" s="14"/>
      <c r="URV3202" s="14"/>
      <c r="URW3202" s="14"/>
      <c r="URX3202" s="14"/>
      <c r="URY3202" s="14"/>
      <c r="URZ3202" s="14"/>
      <c r="USA3202" s="14"/>
      <c r="USB3202" s="14"/>
      <c r="USC3202" s="14"/>
      <c r="USD3202" s="14"/>
      <c r="USE3202" s="14"/>
      <c r="USF3202" s="14"/>
      <c r="USG3202" s="14"/>
      <c r="USH3202" s="14"/>
      <c r="USI3202" s="14"/>
      <c r="USJ3202" s="14"/>
      <c r="USK3202" s="14"/>
      <c r="USL3202" s="14"/>
      <c r="USM3202" s="14"/>
      <c r="USN3202" s="14"/>
      <c r="USO3202" s="14"/>
      <c r="USP3202" s="14"/>
      <c r="USQ3202" s="14"/>
      <c r="USR3202" s="14"/>
      <c r="USS3202" s="14"/>
      <c r="UST3202" s="14"/>
      <c r="USU3202" s="14"/>
      <c r="USV3202" s="14"/>
      <c r="USW3202" s="14"/>
      <c r="USX3202" s="14"/>
      <c r="USY3202" s="14"/>
      <c r="USZ3202" s="14"/>
      <c r="UTA3202" s="14"/>
      <c r="UTB3202" s="14"/>
      <c r="UTC3202" s="14"/>
      <c r="UTD3202" s="14"/>
      <c r="UTE3202" s="14"/>
      <c r="UTF3202" s="14"/>
      <c r="UTG3202" s="14"/>
      <c r="UTH3202" s="14"/>
      <c r="UTI3202" s="14"/>
      <c r="UTJ3202" s="14"/>
      <c r="UTK3202" s="14"/>
      <c r="UTL3202" s="14"/>
      <c r="UTM3202" s="14"/>
      <c r="UTN3202" s="14"/>
      <c r="UTO3202" s="14"/>
      <c r="UTP3202" s="14"/>
      <c r="UTQ3202" s="14"/>
      <c r="UTR3202" s="14"/>
      <c r="UTS3202" s="14"/>
      <c r="UTT3202" s="14"/>
      <c r="UTU3202" s="14"/>
      <c r="UTV3202" s="14"/>
      <c r="UTW3202" s="14"/>
      <c r="UTX3202" s="14"/>
      <c r="UTY3202" s="14"/>
      <c r="UTZ3202" s="14"/>
      <c r="UUA3202" s="14"/>
      <c r="UUB3202" s="14"/>
      <c r="UUC3202" s="14"/>
      <c r="UUD3202" s="14"/>
      <c r="UUE3202" s="14"/>
      <c r="UUF3202" s="14"/>
      <c r="UUG3202" s="14"/>
      <c r="UUH3202" s="14"/>
      <c r="UUI3202" s="14"/>
      <c r="UUJ3202" s="14"/>
      <c r="UUK3202" s="14"/>
      <c r="UUL3202" s="14"/>
      <c r="UUM3202" s="14"/>
      <c r="UUN3202" s="14"/>
      <c r="UUO3202" s="14"/>
      <c r="UUP3202" s="14"/>
      <c r="UUQ3202" s="14"/>
      <c r="UUR3202" s="14"/>
      <c r="UUS3202" s="14"/>
      <c r="UUT3202" s="14"/>
      <c r="UUU3202" s="14"/>
      <c r="UUV3202" s="14"/>
      <c r="UUW3202" s="14"/>
      <c r="UUX3202" s="14"/>
      <c r="UUY3202" s="14"/>
      <c r="UUZ3202" s="14"/>
      <c r="UVA3202" s="14"/>
      <c r="UVB3202" s="14"/>
      <c r="UVC3202" s="14"/>
      <c r="UVD3202" s="14"/>
      <c r="UVE3202" s="14"/>
      <c r="UVF3202" s="14"/>
      <c r="UVG3202" s="14"/>
      <c r="UVH3202" s="14"/>
      <c r="UVI3202" s="14"/>
      <c r="UVJ3202" s="14"/>
      <c r="UVK3202" s="14"/>
      <c r="UVL3202" s="14"/>
      <c r="UVM3202" s="14"/>
      <c r="UVN3202" s="14"/>
      <c r="UVO3202" s="14"/>
      <c r="UVP3202" s="14"/>
      <c r="UVQ3202" s="14"/>
      <c r="UVR3202" s="14"/>
      <c r="UVS3202" s="14"/>
      <c r="UVT3202" s="14"/>
      <c r="UVU3202" s="14"/>
      <c r="UVV3202" s="14"/>
      <c r="UVW3202" s="14"/>
      <c r="UVX3202" s="14"/>
      <c r="UVY3202" s="14"/>
      <c r="UVZ3202" s="14"/>
      <c r="UWA3202" s="14"/>
      <c r="UWB3202" s="14"/>
      <c r="UWC3202" s="14"/>
      <c r="UWD3202" s="14"/>
      <c r="UWE3202" s="14"/>
      <c r="UWF3202" s="14"/>
      <c r="UWG3202" s="14"/>
      <c r="UWH3202" s="14"/>
      <c r="UWI3202" s="14"/>
      <c r="UWJ3202" s="14"/>
      <c r="UWK3202" s="14"/>
      <c r="UWL3202" s="14"/>
      <c r="UWM3202" s="14"/>
      <c r="UWN3202" s="14"/>
      <c r="UWO3202" s="14"/>
      <c r="UWP3202" s="14"/>
      <c r="UWQ3202" s="14"/>
      <c r="UWR3202" s="14"/>
      <c r="UWS3202" s="14"/>
      <c r="UWT3202" s="14"/>
      <c r="UWU3202" s="14"/>
      <c r="UWV3202" s="14"/>
      <c r="UWW3202" s="14"/>
      <c r="UWX3202" s="14"/>
      <c r="UWY3202" s="14"/>
      <c r="UWZ3202" s="14"/>
      <c r="UXA3202" s="14"/>
      <c r="UXB3202" s="14"/>
      <c r="UXC3202" s="14"/>
      <c r="UXD3202" s="14"/>
      <c r="UXE3202" s="14"/>
      <c r="UXF3202" s="14"/>
      <c r="UXG3202" s="14"/>
      <c r="UXH3202" s="14"/>
      <c r="UXI3202" s="14"/>
      <c r="UXJ3202" s="14"/>
      <c r="UXK3202" s="14"/>
      <c r="UXL3202" s="14"/>
      <c r="UXM3202" s="14"/>
      <c r="UXN3202" s="14"/>
      <c r="UXO3202" s="14"/>
      <c r="UXP3202" s="14"/>
      <c r="UXQ3202" s="14"/>
      <c r="UXR3202" s="14"/>
      <c r="UXS3202" s="14"/>
      <c r="UXT3202" s="14"/>
      <c r="UXU3202" s="14"/>
      <c r="UXV3202" s="14"/>
      <c r="UXW3202" s="14"/>
      <c r="UXX3202" s="14"/>
      <c r="UXY3202" s="14"/>
      <c r="UXZ3202" s="14"/>
      <c r="UYA3202" s="14"/>
      <c r="UYB3202" s="14"/>
      <c r="UYC3202" s="14"/>
      <c r="UYD3202" s="14"/>
      <c r="UYE3202" s="14"/>
      <c r="UYF3202" s="14"/>
      <c r="UYG3202" s="14"/>
      <c r="UYH3202" s="14"/>
      <c r="UYI3202" s="14"/>
      <c r="UYJ3202" s="14"/>
      <c r="UYK3202" s="14"/>
      <c r="UYL3202" s="14"/>
      <c r="UYM3202" s="14"/>
      <c r="UYN3202" s="14"/>
      <c r="UYO3202" s="14"/>
      <c r="UYP3202" s="14"/>
      <c r="UYQ3202" s="14"/>
      <c r="UYR3202" s="14"/>
      <c r="UYS3202" s="14"/>
      <c r="UYT3202" s="14"/>
      <c r="UYU3202" s="14"/>
      <c r="UYV3202" s="14"/>
      <c r="UYW3202" s="14"/>
      <c r="UYX3202" s="14"/>
      <c r="UYY3202" s="14"/>
      <c r="UYZ3202" s="14"/>
      <c r="UZA3202" s="14"/>
      <c r="UZB3202" s="14"/>
      <c r="UZC3202" s="14"/>
      <c r="UZD3202" s="14"/>
      <c r="UZE3202" s="14"/>
      <c r="UZF3202" s="14"/>
      <c r="UZG3202" s="14"/>
      <c r="UZH3202" s="14"/>
      <c r="UZI3202" s="14"/>
      <c r="UZJ3202" s="14"/>
      <c r="UZK3202" s="14"/>
      <c r="UZL3202" s="14"/>
      <c r="UZM3202" s="14"/>
      <c r="UZN3202" s="14"/>
      <c r="UZO3202" s="14"/>
      <c r="UZP3202" s="14"/>
      <c r="UZQ3202" s="14"/>
      <c r="UZR3202" s="14"/>
      <c r="UZS3202" s="14"/>
      <c r="UZT3202" s="14"/>
      <c r="UZU3202" s="14"/>
      <c r="UZV3202" s="14"/>
      <c r="UZW3202" s="14"/>
      <c r="UZX3202" s="14"/>
      <c r="UZY3202" s="14"/>
      <c r="UZZ3202" s="14"/>
      <c r="VAA3202" s="14"/>
      <c r="VAB3202" s="14"/>
      <c r="VAC3202" s="14"/>
      <c r="VAD3202" s="14"/>
      <c r="VAE3202" s="14"/>
      <c r="VAF3202" s="14"/>
      <c r="VAG3202" s="14"/>
      <c r="VAH3202" s="14"/>
      <c r="VAI3202" s="14"/>
      <c r="VAJ3202" s="14"/>
      <c r="VAK3202" s="14"/>
      <c r="VAL3202" s="14"/>
      <c r="VAM3202" s="14"/>
      <c r="VAN3202" s="14"/>
      <c r="VAO3202" s="14"/>
      <c r="VAP3202" s="14"/>
      <c r="VAQ3202" s="14"/>
      <c r="VAR3202" s="14"/>
      <c r="VAS3202" s="14"/>
      <c r="VAT3202" s="14"/>
      <c r="VAU3202" s="14"/>
      <c r="VAV3202" s="14"/>
      <c r="VAW3202" s="14"/>
      <c r="VAX3202" s="14"/>
      <c r="VAY3202" s="14"/>
      <c r="VAZ3202" s="14"/>
      <c r="VBA3202" s="14"/>
      <c r="VBB3202" s="14"/>
      <c r="VBC3202" s="14"/>
      <c r="VBD3202" s="14"/>
      <c r="VBE3202" s="14"/>
      <c r="VBF3202" s="14"/>
      <c r="VBG3202" s="14"/>
      <c r="VBH3202" s="14"/>
      <c r="VBI3202" s="14"/>
      <c r="VBJ3202" s="14"/>
      <c r="VBK3202" s="14"/>
      <c r="VBL3202" s="14"/>
      <c r="VBM3202" s="14"/>
      <c r="VBN3202" s="14"/>
      <c r="VBO3202" s="14"/>
      <c r="VBP3202" s="14"/>
      <c r="VBQ3202" s="14"/>
      <c r="VBR3202" s="14"/>
      <c r="VBS3202" s="14"/>
      <c r="VBT3202" s="14"/>
      <c r="VBU3202" s="14"/>
      <c r="VBV3202" s="14"/>
      <c r="VBW3202" s="14"/>
      <c r="VBX3202" s="14"/>
      <c r="VBY3202" s="14"/>
      <c r="VBZ3202" s="14"/>
      <c r="VCA3202" s="14"/>
      <c r="VCB3202" s="14"/>
      <c r="VCC3202" s="14"/>
      <c r="VCD3202" s="14"/>
      <c r="VCE3202" s="14"/>
      <c r="VCF3202" s="14"/>
      <c r="VCG3202" s="14"/>
      <c r="VCH3202" s="14"/>
      <c r="VCI3202" s="14"/>
      <c r="VCJ3202" s="14"/>
      <c r="VCK3202" s="14"/>
      <c r="VCL3202" s="14"/>
      <c r="VCM3202" s="14"/>
      <c r="VCN3202" s="14"/>
      <c r="VCO3202" s="14"/>
      <c r="VCP3202" s="14"/>
      <c r="VCQ3202" s="14"/>
      <c r="VCR3202" s="14"/>
      <c r="VCS3202" s="14"/>
      <c r="VCT3202" s="14"/>
      <c r="VCU3202" s="14"/>
      <c r="VCV3202" s="14"/>
      <c r="VCW3202" s="14"/>
      <c r="VCX3202" s="14"/>
      <c r="VCY3202" s="14"/>
      <c r="VCZ3202" s="14"/>
      <c r="VDA3202" s="14"/>
      <c r="VDB3202" s="14"/>
      <c r="VDC3202" s="14"/>
      <c r="VDD3202" s="14"/>
      <c r="VDE3202" s="14"/>
      <c r="VDF3202" s="14"/>
      <c r="VDG3202" s="14"/>
      <c r="VDH3202" s="14"/>
      <c r="VDI3202" s="14"/>
      <c r="VDJ3202" s="14"/>
      <c r="VDK3202" s="14"/>
      <c r="VDL3202" s="14"/>
      <c r="VDM3202" s="14"/>
      <c r="VDN3202" s="14"/>
      <c r="VDO3202" s="14"/>
      <c r="VDP3202" s="14"/>
      <c r="VDQ3202" s="14"/>
      <c r="VDR3202" s="14"/>
      <c r="VDS3202" s="14"/>
      <c r="VDT3202" s="14"/>
      <c r="VDU3202" s="14"/>
      <c r="VDV3202" s="14"/>
      <c r="VDW3202" s="14"/>
      <c r="VDX3202" s="14"/>
      <c r="VDY3202" s="14"/>
      <c r="VDZ3202" s="14"/>
      <c r="VEA3202" s="14"/>
      <c r="VEB3202" s="14"/>
      <c r="VEC3202" s="14"/>
      <c r="VED3202" s="14"/>
      <c r="VEE3202" s="14"/>
      <c r="VEF3202" s="14"/>
      <c r="VEG3202" s="14"/>
      <c r="VEH3202" s="14"/>
      <c r="VEI3202" s="14"/>
      <c r="VEJ3202" s="14"/>
      <c r="VEK3202" s="14"/>
      <c r="VEL3202" s="14"/>
      <c r="VEM3202" s="14"/>
      <c r="VEN3202" s="14"/>
      <c r="VEO3202" s="14"/>
      <c r="VEP3202" s="14"/>
      <c r="VEQ3202" s="14"/>
      <c r="VER3202" s="14"/>
      <c r="VES3202" s="14"/>
      <c r="VET3202" s="14"/>
      <c r="VEU3202" s="14"/>
      <c r="VEV3202" s="14"/>
      <c r="VEW3202" s="14"/>
      <c r="VEX3202" s="14"/>
      <c r="VEY3202" s="14"/>
      <c r="VEZ3202" s="14"/>
      <c r="VFA3202" s="14"/>
      <c r="VFB3202" s="14"/>
      <c r="VFC3202" s="14"/>
      <c r="VFD3202" s="14"/>
      <c r="VFE3202" s="14"/>
      <c r="VFF3202" s="14"/>
      <c r="VFG3202" s="14"/>
      <c r="VFH3202" s="14"/>
      <c r="VFI3202" s="14"/>
      <c r="VFJ3202" s="14"/>
      <c r="VFK3202" s="14"/>
      <c r="VFL3202" s="14"/>
      <c r="VFM3202" s="14"/>
      <c r="VFN3202" s="14"/>
      <c r="VFO3202" s="14"/>
      <c r="VFP3202" s="14"/>
      <c r="VFQ3202" s="14"/>
      <c r="VFR3202" s="14"/>
      <c r="VFS3202" s="14"/>
      <c r="VFT3202" s="14"/>
      <c r="VFU3202" s="14"/>
      <c r="VFV3202" s="14"/>
      <c r="VFW3202" s="14"/>
      <c r="VFX3202" s="14"/>
      <c r="VFY3202" s="14"/>
      <c r="VFZ3202" s="14"/>
      <c r="VGA3202" s="14"/>
      <c r="VGB3202" s="14"/>
      <c r="VGC3202" s="14"/>
      <c r="VGD3202" s="14"/>
      <c r="VGE3202" s="14"/>
      <c r="VGF3202" s="14"/>
      <c r="VGG3202" s="14"/>
      <c r="VGH3202" s="14"/>
      <c r="VGI3202" s="14"/>
      <c r="VGJ3202" s="14"/>
      <c r="VGK3202" s="14"/>
      <c r="VGL3202" s="14"/>
      <c r="VGM3202" s="14"/>
      <c r="VGN3202" s="14"/>
      <c r="VGO3202" s="14"/>
      <c r="VGP3202" s="14"/>
      <c r="VGQ3202" s="14"/>
      <c r="VGR3202" s="14"/>
      <c r="VGS3202" s="14"/>
      <c r="VGT3202" s="14"/>
      <c r="VGU3202" s="14"/>
      <c r="VGV3202" s="14"/>
      <c r="VGW3202" s="14"/>
      <c r="VGX3202" s="14"/>
      <c r="VGY3202" s="14"/>
      <c r="VGZ3202" s="14"/>
      <c r="VHA3202" s="14"/>
      <c r="VHB3202" s="14"/>
      <c r="VHC3202" s="14"/>
      <c r="VHD3202" s="14"/>
      <c r="VHE3202" s="14"/>
      <c r="VHF3202" s="14"/>
      <c r="VHG3202" s="14"/>
      <c r="VHH3202" s="14"/>
      <c r="VHI3202" s="14"/>
      <c r="VHJ3202" s="14"/>
      <c r="VHK3202" s="14"/>
      <c r="VHL3202" s="14"/>
      <c r="VHM3202" s="14"/>
      <c r="VHN3202" s="14"/>
      <c r="VHO3202" s="14"/>
      <c r="VHP3202" s="14"/>
      <c r="VHQ3202" s="14"/>
      <c r="VHR3202" s="14"/>
      <c r="VHS3202" s="14"/>
      <c r="VHT3202" s="14"/>
      <c r="VHU3202" s="14"/>
      <c r="VHV3202" s="14"/>
      <c r="VHW3202" s="14"/>
      <c r="VHX3202" s="14"/>
      <c r="VHY3202" s="14"/>
      <c r="VHZ3202" s="14"/>
      <c r="VIA3202" s="14"/>
      <c r="VIB3202" s="14"/>
      <c r="VIC3202" s="14"/>
      <c r="VID3202" s="14"/>
      <c r="VIE3202" s="14"/>
      <c r="VIF3202" s="14"/>
      <c r="VIG3202" s="14"/>
      <c r="VIH3202" s="14"/>
      <c r="VII3202" s="14"/>
      <c r="VIJ3202" s="14"/>
      <c r="VIK3202" s="14"/>
      <c r="VIL3202" s="14"/>
      <c r="VIM3202" s="14"/>
      <c r="VIN3202" s="14"/>
      <c r="VIO3202" s="14"/>
      <c r="VIP3202" s="14"/>
      <c r="VIQ3202" s="14"/>
      <c r="VIR3202" s="14"/>
      <c r="VIS3202" s="14"/>
      <c r="VIT3202" s="14"/>
      <c r="VIU3202" s="14"/>
      <c r="VIV3202" s="14"/>
      <c r="VIW3202" s="14"/>
      <c r="VIX3202" s="14"/>
      <c r="VIY3202" s="14"/>
      <c r="VIZ3202" s="14"/>
      <c r="VJA3202" s="14"/>
      <c r="VJB3202" s="14"/>
      <c r="VJC3202" s="14"/>
      <c r="VJD3202" s="14"/>
      <c r="VJE3202" s="14"/>
      <c r="VJF3202" s="14"/>
      <c r="VJG3202" s="14"/>
      <c r="VJH3202" s="14"/>
      <c r="VJI3202" s="14"/>
      <c r="VJJ3202" s="14"/>
      <c r="VJK3202" s="14"/>
      <c r="VJL3202" s="14"/>
      <c r="VJM3202" s="14"/>
      <c r="VJN3202" s="14"/>
      <c r="VJO3202" s="14"/>
      <c r="VJP3202" s="14"/>
      <c r="VJQ3202" s="14"/>
      <c r="VJR3202" s="14"/>
      <c r="VJS3202" s="14"/>
      <c r="VJT3202" s="14"/>
      <c r="VJU3202" s="14"/>
      <c r="VJV3202" s="14"/>
      <c r="VJW3202" s="14"/>
      <c r="VJX3202" s="14"/>
      <c r="VJY3202" s="14"/>
      <c r="VJZ3202" s="14"/>
      <c r="VKA3202" s="14"/>
      <c r="VKB3202" s="14"/>
      <c r="VKC3202" s="14"/>
      <c r="VKD3202" s="14"/>
      <c r="VKE3202" s="14"/>
      <c r="VKF3202" s="14"/>
      <c r="VKG3202" s="14"/>
      <c r="VKH3202" s="14"/>
      <c r="VKI3202" s="14"/>
      <c r="VKJ3202" s="14"/>
      <c r="VKK3202" s="14"/>
      <c r="VKL3202" s="14"/>
      <c r="VKM3202" s="14"/>
      <c r="VKN3202" s="14"/>
      <c r="VKO3202" s="14"/>
      <c r="VKP3202" s="14"/>
      <c r="VKQ3202" s="14"/>
      <c r="VKR3202" s="14"/>
      <c r="VKS3202" s="14"/>
      <c r="VKT3202" s="14"/>
      <c r="VKU3202" s="14"/>
      <c r="VKV3202" s="14"/>
      <c r="VKW3202" s="14"/>
      <c r="VKX3202" s="14"/>
      <c r="VKY3202" s="14"/>
      <c r="VKZ3202" s="14"/>
      <c r="VLA3202" s="14"/>
      <c r="VLB3202" s="14"/>
      <c r="VLC3202" s="14"/>
      <c r="VLD3202" s="14"/>
      <c r="VLE3202" s="14"/>
      <c r="VLF3202" s="14"/>
      <c r="VLG3202" s="14"/>
      <c r="VLH3202" s="14"/>
      <c r="VLI3202" s="14"/>
      <c r="VLJ3202" s="14"/>
      <c r="VLK3202" s="14"/>
      <c r="VLL3202" s="14"/>
      <c r="VLM3202" s="14"/>
      <c r="VLN3202" s="14"/>
      <c r="VLO3202" s="14"/>
      <c r="VLP3202" s="14"/>
      <c r="VLQ3202" s="14"/>
      <c r="VLR3202" s="14"/>
      <c r="VLS3202" s="14"/>
      <c r="VLT3202" s="14"/>
      <c r="VLU3202" s="14"/>
      <c r="VLV3202" s="14"/>
      <c r="VLW3202" s="14"/>
      <c r="VLX3202" s="14"/>
      <c r="VLY3202" s="14"/>
      <c r="VLZ3202" s="14"/>
      <c r="VMA3202" s="14"/>
      <c r="VMB3202" s="14"/>
      <c r="VMC3202" s="14"/>
      <c r="VMD3202" s="14"/>
      <c r="VME3202" s="14"/>
      <c r="VMF3202" s="14"/>
      <c r="VMG3202" s="14"/>
      <c r="VMH3202" s="14"/>
      <c r="VMI3202" s="14"/>
      <c r="VMJ3202" s="14"/>
      <c r="VMK3202" s="14"/>
      <c r="VML3202" s="14"/>
      <c r="VMM3202" s="14"/>
      <c r="VMN3202" s="14"/>
      <c r="VMO3202" s="14"/>
      <c r="VMP3202" s="14"/>
      <c r="VMQ3202" s="14"/>
      <c r="VMR3202" s="14"/>
      <c r="VMS3202" s="14"/>
      <c r="VMT3202" s="14"/>
      <c r="VMU3202" s="14"/>
      <c r="VMV3202" s="14"/>
      <c r="VMW3202" s="14"/>
      <c r="VMX3202" s="14"/>
      <c r="VMY3202" s="14"/>
      <c r="VMZ3202" s="14"/>
      <c r="VNA3202" s="14"/>
      <c r="VNB3202" s="14"/>
      <c r="VNC3202" s="14"/>
      <c r="VND3202" s="14"/>
      <c r="VNE3202" s="14"/>
      <c r="VNF3202" s="14"/>
      <c r="VNG3202" s="14"/>
      <c r="VNH3202" s="14"/>
      <c r="VNI3202" s="14"/>
      <c r="VNJ3202" s="14"/>
      <c r="VNK3202" s="14"/>
      <c r="VNL3202" s="14"/>
      <c r="VNM3202" s="14"/>
      <c r="VNN3202" s="14"/>
      <c r="VNO3202" s="14"/>
      <c r="VNP3202" s="14"/>
      <c r="VNQ3202" s="14"/>
      <c r="VNR3202" s="14"/>
      <c r="VNS3202" s="14"/>
      <c r="VNT3202" s="14"/>
      <c r="VNU3202" s="14"/>
      <c r="VNV3202" s="14"/>
      <c r="VNW3202" s="14"/>
      <c r="VNX3202" s="14"/>
      <c r="VNY3202" s="14"/>
      <c r="VNZ3202" s="14"/>
      <c r="VOA3202" s="14"/>
      <c r="VOB3202" s="14"/>
      <c r="VOC3202" s="14"/>
      <c r="VOD3202" s="14"/>
      <c r="VOE3202" s="14"/>
      <c r="VOF3202" s="14"/>
      <c r="VOG3202" s="14"/>
      <c r="VOH3202" s="14"/>
      <c r="VOI3202" s="14"/>
      <c r="VOJ3202" s="14"/>
      <c r="VOK3202" s="14"/>
      <c r="VOL3202" s="14"/>
      <c r="VOM3202" s="14"/>
      <c r="VON3202" s="14"/>
      <c r="VOO3202" s="14"/>
      <c r="VOP3202" s="14"/>
      <c r="VOQ3202" s="14"/>
      <c r="VOR3202" s="14"/>
      <c r="VOS3202" s="14"/>
      <c r="VOT3202" s="14"/>
      <c r="VOU3202" s="14"/>
      <c r="VOV3202" s="14"/>
      <c r="VOW3202" s="14"/>
      <c r="VOX3202" s="14"/>
      <c r="VOY3202" s="14"/>
      <c r="VOZ3202" s="14"/>
      <c r="VPA3202" s="14"/>
      <c r="VPB3202" s="14"/>
      <c r="VPC3202" s="14"/>
      <c r="VPD3202" s="14"/>
      <c r="VPE3202" s="14"/>
      <c r="VPF3202" s="14"/>
      <c r="VPG3202" s="14"/>
      <c r="VPH3202" s="14"/>
      <c r="VPI3202" s="14"/>
      <c r="VPJ3202" s="14"/>
      <c r="VPK3202" s="14"/>
      <c r="VPL3202" s="14"/>
      <c r="VPM3202" s="14"/>
      <c r="VPN3202" s="14"/>
      <c r="VPO3202" s="14"/>
      <c r="VPP3202" s="14"/>
      <c r="VPQ3202" s="14"/>
      <c r="VPR3202" s="14"/>
      <c r="VPS3202" s="14"/>
      <c r="VPT3202" s="14"/>
      <c r="VPU3202" s="14"/>
      <c r="VPV3202" s="14"/>
      <c r="VPW3202" s="14"/>
      <c r="VPX3202" s="14"/>
      <c r="VPY3202" s="14"/>
      <c r="VPZ3202" s="14"/>
      <c r="VQA3202" s="14"/>
      <c r="VQB3202" s="14"/>
      <c r="VQC3202" s="14"/>
      <c r="VQD3202" s="14"/>
      <c r="VQE3202" s="14"/>
      <c r="VQF3202" s="14"/>
      <c r="VQG3202" s="14"/>
      <c r="VQH3202" s="14"/>
      <c r="VQI3202" s="14"/>
      <c r="VQJ3202" s="14"/>
      <c r="VQK3202" s="14"/>
      <c r="VQL3202" s="14"/>
      <c r="VQM3202" s="14"/>
      <c r="VQN3202" s="14"/>
      <c r="VQO3202" s="14"/>
      <c r="VQP3202" s="14"/>
      <c r="VQQ3202" s="14"/>
      <c r="VQR3202" s="14"/>
      <c r="VQS3202" s="14"/>
      <c r="VQT3202" s="14"/>
      <c r="VQU3202" s="14"/>
      <c r="VQV3202" s="14"/>
      <c r="VQW3202" s="14"/>
      <c r="VQX3202" s="14"/>
      <c r="VQY3202" s="14"/>
      <c r="VQZ3202" s="14"/>
      <c r="VRA3202" s="14"/>
      <c r="VRB3202" s="14"/>
      <c r="VRC3202" s="14"/>
      <c r="VRD3202" s="14"/>
      <c r="VRE3202" s="14"/>
      <c r="VRF3202" s="14"/>
      <c r="VRG3202" s="14"/>
      <c r="VRH3202" s="14"/>
      <c r="VRI3202" s="14"/>
      <c r="VRJ3202" s="14"/>
      <c r="VRK3202" s="14"/>
      <c r="VRL3202" s="14"/>
      <c r="VRM3202" s="14"/>
      <c r="VRN3202" s="14"/>
      <c r="VRO3202" s="14"/>
      <c r="VRP3202" s="14"/>
      <c r="VRQ3202" s="14"/>
      <c r="VRR3202" s="14"/>
      <c r="VRS3202" s="14"/>
      <c r="VRT3202" s="14"/>
      <c r="VRU3202" s="14"/>
      <c r="VRV3202" s="14"/>
      <c r="VRW3202" s="14"/>
      <c r="VRX3202" s="14"/>
      <c r="VRY3202" s="14"/>
      <c r="VRZ3202" s="14"/>
      <c r="VSA3202" s="14"/>
      <c r="VSB3202" s="14"/>
      <c r="VSC3202" s="14"/>
      <c r="VSD3202" s="14"/>
      <c r="VSE3202" s="14"/>
      <c r="VSF3202" s="14"/>
      <c r="VSG3202" s="14"/>
      <c r="VSH3202" s="14"/>
      <c r="VSI3202" s="14"/>
      <c r="VSJ3202" s="14"/>
      <c r="VSK3202" s="14"/>
      <c r="VSL3202" s="14"/>
      <c r="VSM3202" s="14"/>
      <c r="VSN3202" s="14"/>
      <c r="VSO3202" s="14"/>
      <c r="VSP3202" s="14"/>
      <c r="VSQ3202" s="14"/>
      <c r="VSR3202" s="14"/>
      <c r="VSS3202" s="14"/>
      <c r="VST3202" s="14"/>
      <c r="VSU3202" s="14"/>
      <c r="VSV3202" s="14"/>
      <c r="VSW3202" s="14"/>
      <c r="VSX3202" s="14"/>
      <c r="VSY3202" s="14"/>
      <c r="VSZ3202" s="14"/>
      <c r="VTA3202" s="14"/>
      <c r="VTB3202" s="14"/>
      <c r="VTC3202" s="14"/>
      <c r="VTD3202" s="14"/>
      <c r="VTE3202" s="14"/>
      <c r="VTF3202" s="14"/>
      <c r="VTG3202" s="14"/>
      <c r="VTH3202" s="14"/>
      <c r="VTI3202" s="14"/>
      <c r="VTJ3202" s="14"/>
      <c r="VTK3202" s="14"/>
      <c r="VTL3202" s="14"/>
      <c r="VTM3202" s="14"/>
      <c r="VTN3202" s="14"/>
      <c r="VTO3202" s="14"/>
      <c r="VTP3202" s="14"/>
      <c r="VTQ3202" s="14"/>
      <c r="VTR3202" s="14"/>
      <c r="VTS3202" s="14"/>
      <c r="VTT3202" s="14"/>
      <c r="VTU3202" s="14"/>
      <c r="VTV3202" s="14"/>
      <c r="VTW3202" s="14"/>
      <c r="VTX3202" s="14"/>
      <c r="VTY3202" s="14"/>
      <c r="VTZ3202" s="14"/>
      <c r="VUA3202" s="14"/>
      <c r="VUB3202" s="14"/>
      <c r="VUC3202" s="14"/>
      <c r="VUD3202" s="14"/>
      <c r="VUE3202" s="14"/>
      <c r="VUF3202" s="14"/>
      <c r="VUG3202" s="14"/>
      <c r="VUH3202" s="14"/>
      <c r="VUI3202" s="14"/>
      <c r="VUJ3202" s="14"/>
      <c r="VUK3202" s="14"/>
      <c r="VUL3202" s="14"/>
      <c r="VUM3202" s="14"/>
      <c r="VUN3202" s="14"/>
      <c r="VUO3202" s="14"/>
      <c r="VUP3202" s="14"/>
      <c r="VUQ3202" s="14"/>
      <c r="VUR3202" s="14"/>
      <c r="VUS3202" s="14"/>
      <c r="VUT3202" s="14"/>
      <c r="VUU3202" s="14"/>
      <c r="VUV3202" s="14"/>
      <c r="VUW3202" s="14"/>
      <c r="VUX3202" s="14"/>
      <c r="VUY3202" s="14"/>
      <c r="VUZ3202" s="14"/>
      <c r="VVA3202" s="14"/>
      <c r="VVB3202" s="14"/>
      <c r="VVC3202" s="14"/>
      <c r="VVD3202" s="14"/>
      <c r="VVE3202" s="14"/>
      <c r="VVF3202" s="14"/>
      <c r="VVG3202" s="14"/>
      <c r="VVH3202" s="14"/>
      <c r="VVI3202" s="14"/>
      <c r="VVJ3202" s="14"/>
      <c r="VVK3202" s="14"/>
      <c r="VVL3202" s="14"/>
      <c r="VVM3202" s="14"/>
      <c r="VVN3202" s="14"/>
      <c r="VVO3202" s="14"/>
      <c r="VVP3202" s="14"/>
      <c r="VVQ3202" s="14"/>
      <c r="VVR3202" s="14"/>
      <c r="VVS3202" s="14"/>
      <c r="VVT3202" s="14"/>
      <c r="VVU3202" s="14"/>
      <c r="VVV3202" s="14"/>
      <c r="VVW3202" s="14"/>
      <c r="VVX3202" s="14"/>
      <c r="VVY3202" s="14"/>
      <c r="VVZ3202" s="14"/>
      <c r="VWA3202" s="14"/>
      <c r="VWB3202" s="14"/>
      <c r="VWC3202" s="14"/>
      <c r="VWD3202" s="14"/>
      <c r="VWE3202" s="14"/>
      <c r="VWF3202" s="14"/>
      <c r="VWG3202" s="14"/>
      <c r="VWH3202" s="14"/>
      <c r="VWI3202" s="14"/>
      <c r="VWJ3202" s="14"/>
      <c r="VWK3202" s="14"/>
      <c r="VWL3202" s="14"/>
      <c r="VWM3202" s="14"/>
      <c r="VWN3202" s="14"/>
      <c r="VWO3202" s="14"/>
      <c r="VWP3202" s="14"/>
      <c r="VWQ3202" s="14"/>
      <c r="VWR3202" s="14"/>
      <c r="VWS3202" s="14"/>
      <c r="VWT3202" s="14"/>
      <c r="VWU3202" s="14"/>
      <c r="VWV3202" s="14"/>
      <c r="VWW3202" s="14"/>
      <c r="VWX3202" s="14"/>
      <c r="VWY3202" s="14"/>
      <c r="VWZ3202" s="14"/>
      <c r="VXA3202" s="14"/>
      <c r="VXB3202" s="14"/>
      <c r="VXC3202" s="14"/>
      <c r="VXD3202" s="14"/>
      <c r="VXE3202" s="14"/>
      <c r="VXF3202" s="14"/>
      <c r="VXG3202" s="14"/>
      <c r="VXH3202" s="14"/>
      <c r="VXI3202" s="14"/>
      <c r="VXJ3202" s="14"/>
      <c r="VXK3202" s="14"/>
      <c r="VXL3202" s="14"/>
      <c r="VXM3202" s="14"/>
      <c r="VXN3202" s="14"/>
      <c r="VXO3202" s="14"/>
      <c r="VXP3202" s="14"/>
      <c r="VXQ3202" s="14"/>
      <c r="VXR3202" s="14"/>
      <c r="VXS3202" s="14"/>
      <c r="VXT3202" s="14"/>
      <c r="VXU3202" s="14"/>
      <c r="VXV3202" s="14"/>
      <c r="VXW3202" s="14"/>
      <c r="VXX3202" s="14"/>
      <c r="VXY3202" s="14"/>
      <c r="VXZ3202" s="14"/>
      <c r="VYA3202" s="14"/>
      <c r="VYB3202" s="14"/>
      <c r="VYC3202" s="14"/>
      <c r="VYD3202" s="14"/>
      <c r="VYE3202" s="14"/>
      <c r="VYF3202" s="14"/>
      <c r="VYG3202" s="14"/>
      <c r="VYH3202" s="14"/>
      <c r="VYI3202" s="14"/>
      <c r="VYJ3202" s="14"/>
      <c r="VYK3202" s="14"/>
      <c r="VYL3202" s="14"/>
      <c r="VYM3202" s="14"/>
      <c r="VYN3202" s="14"/>
      <c r="VYO3202" s="14"/>
      <c r="VYP3202" s="14"/>
      <c r="VYQ3202" s="14"/>
      <c r="VYR3202" s="14"/>
      <c r="VYS3202" s="14"/>
      <c r="VYT3202" s="14"/>
      <c r="VYU3202" s="14"/>
      <c r="VYV3202" s="14"/>
      <c r="VYW3202" s="14"/>
      <c r="VYX3202" s="14"/>
      <c r="VYY3202" s="14"/>
      <c r="VYZ3202" s="14"/>
      <c r="VZA3202" s="14"/>
      <c r="VZB3202" s="14"/>
      <c r="VZC3202" s="14"/>
      <c r="VZD3202" s="14"/>
      <c r="VZE3202" s="14"/>
      <c r="VZF3202" s="14"/>
      <c r="VZG3202" s="14"/>
      <c r="VZH3202" s="14"/>
      <c r="VZI3202" s="14"/>
      <c r="VZJ3202" s="14"/>
      <c r="VZK3202" s="14"/>
      <c r="VZL3202" s="14"/>
      <c r="VZM3202" s="14"/>
      <c r="VZN3202" s="14"/>
      <c r="VZO3202" s="14"/>
      <c r="VZP3202" s="14"/>
      <c r="VZQ3202" s="14"/>
      <c r="VZR3202" s="14"/>
      <c r="VZS3202" s="14"/>
      <c r="VZT3202" s="14"/>
      <c r="VZU3202" s="14"/>
      <c r="VZV3202" s="14"/>
      <c r="VZW3202" s="14"/>
      <c r="VZX3202" s="14"/>
      <c r="VZY3202" s="14"/>
      <c r="VZZ3202" s="14"/>
      <c r="WAA3202" s="14"/>
      <c r="WAB3202" s="14"/>
      <c r="WAC3202" s="14"/>
      <c r="WAD3202" s="14"/>
      <c r="WAE3202" s="14"/>
      <c r="WAF3202" s="14"/>
      <c r="WAG3202" s="14"/>
      <c r="WAH3202" s="14"/>
      <c r="WAI3202" s="14"/>
      <c r="WAJ3202" s="14"/>
      <c r="WAK3202" s="14"/>
      <c r="WAL3202" s="14"/>
      <c r="WAM3202" s="14"/>
      <c r="WAN3202" s="14"/>
      <c r="WAO3202" s="14"/>
      <c r="WAP3202" s="14"/>
      <c r="WAQ3202" s="14"/>
      <c r="WAR3202" s="14"/>
      <c r="WAS3202" s="14"/>
      <c r="WAT3202" s="14"/>
      <c r="WAU3202" s="14"/>
      <c r="WAV3202" s="14"/>
      <c r="WAW3202" s="14"/>
      <c r="WAX3202" s="14"/>
      <c r="WAY3202" s="14"/>
      <c r="WAZ3202" s="14"/>
      <c r="WBA3202" s="14"/>
      <c r="WBB3202" s="14"/>
      <c r="WBC3202" s="14"/>
      <c r="WBD3202" s="14"/>
      <c r="WBE3202" s="14"/>
      <c r="WBF3202" s="14"/>
      <c r="WBG3202" s="14"/>
      <c r="WBH3202" s="14"/>
      <c r="WBI3202" s="14"/>
      <c r="WBJ3202" s="14"/>
      <c r="WBK3202" s="14"/>
      <c r="WBL3202" s="14"/>
      <c r="WBM3202" s="14"/>
      <c r="WBN3202" s="14"/>
      <c r="WBO3202" s="14"/>
      <c r="WBP3202" s="14"/>
      <c r="WBQ3202" s="14"/>
      <c r="WBR3202" s="14"/>
      <c r="WBS3202" s="14"/>
      <c r="WBT3202" s="14"/>
      <c r="WBU3202" s="14"/>
      <c r="WBV3202" s="14"/>
      <c r="WBW3202" s="14"/>
      <c r="WBX3202" s="14"/>
      <c r="WBY3202" s="14"/>
      <c r="WBZ3202" s="14"/>
      <c r="WCA3202" s="14"/>
      <c r="WCB3202" s="14"/>
      <c r="WCC3202" s="14"/>
      <c r="WCD3202" s="14"/>
      <c r="WCE3202" s="14"/>
      <c r="WCF3202" s="14"/>
      <c r="WCG3202" s="14"/>
      <c r="WCH3202" s="14"/>
      <c r="WCI3202" s="14"/>
      <c r="WCJ3202" s="14"/>
      <c r="WCK3202" s="14"/>
      <c r="WCL3202" s="14"/>
      <c r="WCM3202" s="14"/>
      <c r="WCN3202" s="14"/>
      <c r="WCO3202" s="14"/>
      <c r="WCP3202" s="14"/>
      <c r="WCQ3202" s="14"/>
      <c r="WCR3202" s="14"/>
      <c r="WCS3202" s="14"/>
      <c r="WCT3202" s="14"/>
      <c r="WCU3202" s="14"/>
      <c r="WCV3202" s="14"/>
      <c r="WCW3202" s="14"/>
      <c r="WCX3202" s="14"/>
      <c r="WCY3202" s="14"/>
      <c r="WCZ3202" s="14"/>
      <c r="WDA3202" s="14"/>
      <c r="WDB3202" s="14"/>
      <c r="WDC3202" s="14"/>
      <c r="WDD3202" s="14"/>
      <c r="WDE3202" s="14"/>
      <c r="WDF3202" s="14"/>
      <c r="WDG3202" s="14"/>
      <c r="WDH3202" s="14"/>
      <c r="WDI3202" s="14"/>
      <c r="WDJ3202" s="14"/>
      <c r="WDK3202" s="14"/>
      <c r="WDL3202" s="14"/>
      <c r="WDM3202" s="14"/>
      <c r="WDN3202" s="14"/>
      <c r="WDO3202" s="14"/>
      <c r="WDP3202" s="14"/>
      <c r="WDQ3202" s="14"/>
      <c r="WDR3202" s="14"/>
      <c r="WDS3202" s="14"/>
      <c r="WDT3202" s="14"/>
      <c r="WDU3202" s="14"/>
      <c r="WDV3202" s="14"/>
      <c r="WDW3202" s="14"/>
      <c r="WDX3202" s="14"/>
      <c r="WDY3202" s="14"/>
      <c r="WDZ3202" s="14"/>
      <c r="WEA3202" s="14"/>
      <c r="WEB3202" s="14"/>
      <c r="WEC3202" s="14"/>
      <c r="WED3202" s="14"/>
      <c r="WEE3202" s="14"/>
      <c r="WEF3202" s="14"/>
      <c r="WEG3202" s="14"/>
      <c r="WEH3202" s="14"/>
      <c r="WEI3202" s="14"/>
      <c r="WEJ3202" s="14"/>
      <c r="WEK3202" s="14"/>
      <c r="WEL3202" s="14"/>
      <c r="WEM3202" s="14"/>
      <c r="WEN3202" s="14"/>
      <c r="WEO3202" s="14"/>
      <c r="WEP3202" s="14"/>
      <c r="WEQ3202" s="14"/>
      <c r="WER3202" s="14"/>
      <c r="WES3202" s="14"/>
      <c r="WET3202" s="14"/>
      <c r="WEU3202" s="14"/>
      <c r="WEV3202" s="14"/>
      <c r="WEW3202" s="14"/>
      <c r="WEX3202" s="14"/>
      <c r="WEY3202" s="14"/>
      <c r="WEZ3202" s="14"/>
      <c r="WFA3202" s="14"/>
      <c r="WFB3202" s="14"/>
      <c r="WFC3202" s="14"/>
      <c r="WFD3202" s="14"/>
      <c r="WFE3202" s="14"/>
      <c r="WFF3202" s="14"/>
      <c r="WFG3202" s="14"/>
      <c r="WFH3202" s="14"/>
      <c r="WFI3202" s="14"/>
      <c r="WFJ3202" s="14"/>
      <c r="WFK3202" s="14"/>
      <c r="WFL3202" s="14"/>
      <c r="WFM3202" s="14"/>
      <c r="WFN3202" s="14"/>
      <c r="WFO3202" s="14"/>
      <c r="WFP3202" s="14"/>
      <c r="WFQ3202" s="14"/>
      <c r="WFR3202" s="14"/>
      <c r="WFS3202" s="14"/>
      <c r="WFT3202" s="14"/>
      <c r="WFU3202" s="14"/>
      <c r="WFV3202" s="14"/>
      <c r="WFW3202" s="14"/>
      <c r="WFX3202" s="14"/>
      <c r="WFY3202" s="14"/>
      <c r="WFZ3202" s="14"/>
      <c r="WGA3202" s="14"/>
      <c r="WGB3202" s="14"/>
      <c r="WGC3202" s="14"/>
      <c r="WGD3202" s="14"/>
      <c r="WGE3202" s="14"/>
      <c r="WGF3202" s="14"/>
      <c r="WGG3202" s="14"/>
      <c r="WGH3202" s="14"/>
      <c r="WGI3202" s="14"/>
      <c r="WGJ3202" s="14"/>
      <c r="WGK3202" s="14"/>
      <c r="WGL3202" s="14"/>
      <c r="WGM3202" s="14"/>
      <c r="WGN3202" s="14"/>
      <c r="WGO3202" s="14"/>
      <c r="WGP3202" s="14"/>
      <c r="WGQ3202" s="14"/>
      <c r="WGR3202" s="14"/>
      <c r="WGS3202" s="14"/>
      <c r="WGT3202" s="14"/>
      <c r="WGU3202" s="14"/>
      <c r="WGV3202" s="14"/>
      <c r="WGW3202" s="14"/>
      <c r="WGX3202" s="14"/>
      <c r="WGY3202" s="14"/>
      <c r="WGZ3202" s="14"/>
      <c r="WHA3202" s="14"/>
      <c r="WHB3202" s="14"/>
      <c r="WHC3202" s="14"/>
      <c r="WHD3202" s="14"/>
      <c r="WHE3202" s="14"/>
      <c r="WHF3202" s="14"/>
      <c r="WHG3202" s="14"/>
      <c r="WHH3202" s="14"/>
      <c r="WHI3202" s="14"/>
      <c r="WHJ3202" s="14"/>
      <c r="WHK3202" s="14"/>
      <c r="WHL3202" s="14"/>
      <c r="WHM3202" s="14"/>
      <c r="WHN3202" s="14"/>
      <c r="WHO3202" s="14"/>
      <c r="WHP3202" s="14"/>
      <c r="WHQ3202" s="14"/>
      <c r="WHR3202" s="14"/>
      <c r="WHS3202" s="14"/>
      <c r="WHT3202" s="14"/>
      <c r="WHU3202" s="14"/>
      <c r="WHV3202" s="14"/>
      <c r="WHW3202" s="14"/>
      <c r="WHX3202" s="14"/>
      <c r="WHY3202" s="14"/>
      <c r="WHZ3202" s="14"/>
      <c r="WIA3202" s="14"/>
      <c r="WIB3202" s="14"/>
      <c r="WIC3202" s="14"/>
      <c r="WID3202" s="14"/>
      <c r="WIE3202" s="14"/>
      <c r="WIF3202" s="14"/>
      <c r="WIG3202" s="14"/>
      <c r="WIH3202" s="14"/>
      <c r="WII3202" s="14"/>
      <c r="WIJ3202" s="14"/>
      <c r="WIK3202" s="14"/>
      <c r="WIL3202" s="14"/>
      <c r="WIM3202" s="14"/>
      <c r="WIN3202" s="14"/>
      <c r="WIO3202" s="14"/>
      <c r="WIP3202" s="14"/>
      <c r="WIQ3202" s="14"/>
      <c r="WIR3202" s="14"/>
      <c r="WIS3202" s="14"/>
      <c r="WIT3202" s="14"/>
      <c r="WIU3202" s="14"/>
      <c r="WIV3202" s="14"/>
      <c r="WIW3202" s="14"/>
      <c r="WIX3202" s="14"/>
      <c r="WIY3202" s="14"/>
      <c r="WIZ3202" s="14"/>
      <c r="WJA3202" s="14"/>
      <c r="WJB3202" s="14"/>
      <c r="WJC3202" s="14"/>
      <c r="WJD3202" s="14"/>
      <c r="WJE3202" s="14"/>
      <c r="WJF3202" s="14"/>
      <c r="WJG3202" s="14"/>
      <c r="WJH3202" s="14"/>
      <c r="WJI3202" s="14"/>
      <c r="WJJ3202" s="14"/>
      <c r="WJK3202" s="14"/>
      <c r="WJL3202" s="14"/>
      <c r="WJM3202" s="14"/>
      <c r="WJN3202" s="14"/>
      <c r="WJO3202" s="14"/>
      <c r="WJP3202" s="14"/>
      <c r="WJQ3202" s="14"/>
      <c r="WJR3202" s="14"/>
      <c r="WJS3202" s="14"/>
      <c r="WJT3202" s="14"/>
      <c r="WJU3202" s="14"/>
      <c r="WJV3202" s="14"/>
      <c r="WJW3202" s="14"/>
      <c r="WJX3202" s="14"/>
      <c r="WJY3202" s="14"/>
      <c r="WJZ3202" s="14"/>
      <c r="WKA3202" s="14"/>
      <c r="WKB3202" s="14"/>
      <c r="WKC3202" s="14"/>
      <c r="WKD3202" s="14"/>
      <c r="WKE3202" s="14"/>
      <c r="WKF3202" s="14"/>
      <c r="WKG3202" s="14"/>
      <c r="WKH3202" s="14"/>
      <c r="WKI3202" s="14"/>
      <c r="WKJ3202" s="14"/>
      <c r="WKK3202" s="14"/>
      <c r="WKL3202" s="14"/>
      <c r="WKM3202" s="14"/>
      <c r="WKN3202" s="14"/>
      <c r="WKO3202" s="14"/>
      <c r="WKP3202" s="14"/>
      <c r="WKQ3202" s="14"/>
      <c r="WKR3202" s="14"/>
      <c r="WKS3202" s="14"/>
      <c r="WKT3202" s="14"/>
      <c r="WKU3202" s="14"/>
      <c r="WKV3202" s="14"/>
      <c r="WKW3202" s="14"/>
      <c r="WKX3202" s="14"/>
      <c r="WKY3202" s="14"/>
      <c r="WKZ3202" s="14"/>
      <c r="WLA3202" s="14"/>
      <c r="WLB3202" s="14"/>
      <c r="WLC3202" s="14"/>
      <c r="WLD3202" s="14"/>
      <c r="WLE3202" s="14"/>
      <c r="WLF3202" s="14"/>
      <c r="WLG3202" s="14"/>
      <c r="WLH3202" s="14"/>
      <c r="WLI3202" s="14"/>
      <c r="WLJ3202" s="14"/>
      <c r="WLK3202" s="14"/>
      <c r="WLL3202" s="14"/>
      <c r="WLM3202" s="14"/>
      <c r="WLN3202" s="14"/>
      <c r="WLO3202" s="14"/>
      <c r="WLP3202" s="14"/>
      <c r="WLQ3202" s="14"/>
      <c r="WLR3202" s="14"/>
      <c r="WLS3202" s="14"/>
      <c r="WLT3202" s="14"/>
      <c r="WLU3202" s="14"/>
      <c r="WLV3202" s="14"/>
      <c r="WLW3202" s="14"/>
      <c r="WLX3202" s="14"/>
      <c r="WLY3202" s="14"/>
      <c r="WLZ3202" s="14"/>
      <c r="WMA3202" s="14"/>
      <c r="WMB3202" s="14"/>
      <c r="WMC3202" s="14"/>
      <c r="WMD3202" s="14"/>
      <c r="WME3202" s="14"/>
      <c r="WMF3202" s="14"/>
      <c r="WMG3202" s="14"/>
      <c r="WMH3202" s="14"/>
      <c r="WMI3202" s="14"/>
      <c r="WMJ3202" s="14"/>
      <c r="WMK3202" s="14"/>
      <c r="WML3202" s="14"/>
      <c r="WMM3202" s="14"/>
      <c r="WMN3202" s="14"/>
      <c r="WMO3202" s="14"/>
      <c r="WMP3202" s="14"/>
      <c r="WMQ3202" s="14"/>
      <c r="WMR3202" s="14"/>
      <c r="WMS3202" s="14"/>
      <c r="WMT3202" s="14"/>
      <c r="WMU3202" s="14"/>
      <c r="WMV3202" s="14"/>
      <c r="WMW3202" s="14"/>
      <c r="WMX3202" s="14"/>
      <c r="WMY3202" s="14"/>
      <c r="WMZ3202" s="14"/>
      <c r="WNA3202" s="14"/>
      <c r="WNB3202" s="14"/>
      <c r="WNC3202" s="14"/>
      <c r="WND3202" s="14"/>
      <c r="WNE3202" s="14"/>
      <c r="WNF3202" s="14"/>
      <c r="WNG3202" s="14"/>
      <c r="WNH3202" s="14"/>
      <c r="WNI3202" s="14"/>
      <c r="WNJ3202" s="14"/>
      <c r="WNK3202" s="14"/>
      <c r="WNL3202" s="14"/>
      <c r="WNM3202" s="14"/>
      <c r="WNN3202" s="14"/>
      <c r="WNO3202" s="14"/>
      <c r="WNP3202" s="14"/>
      <c r="WNQ3202" s="14"/>
      <c r="WNR3202" s="14"/>
      <c r="WNS3202" s="14"/>
      <c r="WNT3202" s="14"/>
      <c r="WNU3202" s="14"/>
      <c r="WNV3202" s="14"/>
      <c r="WNW3202" s="14"/>
      <c r="WNX3202" s="14"/>
      <c r="WNY3202" s="14"/>
      <c r="WNZ3202" s="14"/>
      <c r="WOA3202" s="14"/>
      <c r="WOB3202" s="14"/>
      <c r="WOC3202" s="14"/>
      <c r="WOD3202" s="14"/>
      <c r="WOE3202" s="14"/>
      <c r="WOF3202" s="14"/>
      <c r="WOG3202" s="14"/>
      <c r="WOH3202" s="14"/>
      <c r="WOI3202" s="14"/>
      <c r="WOJ3202" s="14"/>
      <c r="WOK3202" s="14"/>
      <c r="WOL3202" s="14"/>
      <c r="WOM3202" s="14"/>
      <c r="WON3202" s="14"/>
      <c r="WOO3202" s="14"/>
      <c r="WOP3202" s="14"/>
      <c r="WOQ3202" s="14"/>
      <c r="WOR3202" s="14"/>
      <c r="WOS3202" s="14"/>
      <c r="WOT3202" s="14"/>
      <c r="WOU3202" s="14"/>
      <c r="WOV3202" s="14"/>
      <c r="WOW3202" s="14"/>
      <c r="WOX3202" s="14"/>
      <c r="WOY3202" s="14"/>
      <c r="WOZ3202" s="14"/>
      <c r="WPA3202" s="14"/>
      <c r="WPB3202" s="14"/>
      <c r="WPC3202" s="14"/>
      <c r="WPD3202" s="14"/>
      <c r="WPE3202" s="14"/>
      <c r="WPF3202" s="14"/>
      <c r="WPG3202" s="14"/>
      <c r="WPH3202" s="14"/>
      <c r="WPI3202" s="14"/>
      <c r="WPJ3202" s="14"/>
      <c r="WPK3202" s="14"/>
      <c r="WPL3202" s="14"/>
      <c r="WPM3202" s="14"/>
      <c r="WPN3202" s="14"/>
      <c r="WPO3202" s="14"/>
      <c r="WPP3202" s="14"/>
      <c r="WPQ3202" s="14"/>
      <c r="WPR3202" s="14"/>
      <c r="WPS3202" s="14"/>
      <c r="WPT3202" s="14"/>
      <c r="WPU3202" s="14"/>
      <c r="WPV3202" s="14"/>
      <c r="WPW3202" s="14"/>
      <c r="WPX3202" s="14"/>
      <c r="WPY3202" s="14"/>
      <c r="WPZ3202" s="14"/>
      <c r="WQA3202" s="14"/>
      <c r="WQB3202" s="14"/>
      <c r="WQC3202" s="14"/>
      <c r="WQD3202" s="14"/>
      <c r="WQE3202" s="14"/>
      <c r="WQF3202" s="14"/>
      <c r="WQG3202" s="14"/>
      <c r="WQH3202" s="14"/>
      <c r="WQI3202" s="14"/>
      <c r="WQJ3202" s="14"/>
      <c r="WQK3202" s="14"/>
      <c r="WQL3202" s="14"/>
      <c r="WQM3202" s="14"/>
      <c r="WQN3202" s="14"/>
      <c r="WQO3202" s="14"/>
      <c r="WQP3202" s="14"/>
      <c r="WQQ3202" s="14"/>
      <c r="WQR3202" s="14"/>
      <c r="WQS3202" s="14"/>
      <c r="WQT3202" s="14"/>
      <c r="WQU3202" s="14"/>
      <c r="WQV3202" s="14"/>
      <c r="WQW3202" s="14"/>
      <c r="WQX3202" s="14"/>
      <c r="WQY3202" s="14"/>
      <c r="WQZ3202" s="14"/>
      <c r="WRA3202" s="14"/>
      <c r="WRB3202" s="14"/>
      <c r="WRC3202" s="14"/>
      <c r="WRD3202" s="14"/>
      <c r="WRE3202" s="14"/>
      <c r="WRF3202" s="14"/>
      <c r="WRG3202" s="14"/>
      <c r="WRH3202" s="14"/>
      <c r="WRI3202" s="14"/>
      <c r="WRJ3202" s="14"/>
      <c r="WRK3202" s="14"/>
      <c r="WRL3202" s="14"/>
      <c r="WRM3202" s="14"/>
      <c r="WRN3202" s="14"/>
      <c r="WRO3202" s="14"/>
      <c r="WRP3202" s="14"/>
      <c r="WRQ3202" s="14"/>
      <c r="WRR3202" s="14"/>
      <c r="WRS3202" s="14"/>
      <c r="WRT3202" s="14"/>
      <c r="WRU3202" s="14"/>
      <c r="WRV3202" s="14"/>
      <c r="WRW3202" s="14"/>
      <c r="WRX3202" s="14"/>
      <c r="WRY3202" s="14"/>
      <c r="WRZ3202" s="14"/>
      <c r="WSA3202" s="14"/>
      <c r="WSB3202" s="14"/>
      <c r="WSC3202" s="14"/>
      <c r="WSD3202" s="14"/>
      <c r="WSE3202" s="14"/>
      <c r="WSF3202" s="14"/>
      <c r="WSG3202" s="14"/>
      <c r="WSH3202" s="14"/>
      <c r="WSI3202" s="14"/>
      <c r="WSJ3202" s="14"/>
      <c r="WSK3202" s="14"/>
      <c r="WSL3202" s="14"/>
      <c r="WSM3202" s="14"/>
      <c r="WSN3202" s="14"/>
      <c r="WSO3202" s="14"/>
      <c r="WSP3202" s="14"/>
      <c r="WSQ3202" s="14"/>
      <c r="WSR3202" s="14"/>
      <c r="WSS3202" s="14"/>
      <c r="WST3202" s="14"/>
      <c r="WSU3202" s="14"/>
      <c r="WSV3202" s="14"/>
      <c r="WSW3202" s="14"/>
      <c r="WSX3202" s="14"/>
      <c r="WSY3202" s="14"/>
      <c r="WSZ3202" s="14"/>
      <c r="WTA3202" s="14"/>
      <c r="WTB3202" s="14"/>
      <c r="WTC3202" s="14"/>
      <c r="WTD3202" s="14"/>
      <c r="WTE3202" s="14"/>
      <c r="WTF3202" s="14"/>
      <c r="WTG3202" s="14"/>
      <c r="WTH3202" s="14"/>
      <c r="WTI3202" s="14"/>
      <c r="WTJ3202" s="14"/>
      <c r="WTK3202" s="14"/>
      <c r="WTL3202" s="14"/>
      <c r="WTM3202" s="14"/>
      <c r="WTN3202" s="14"/>
      <c r="WTO3202" s="14"/>
      <c r="WTP3202" s="14"/>
      <c r="WTQ3202" s="14"/>
      <c r="WTR3202" s="14"/>
      <c r="WTS3202" s="14"/>
      <c r="WTT3202" s="14"/>
      <c r="WTU3202" s="14"/>
      <c r="WTV3202" s="14"/>
      <c r="WTW3202" s="14"/>
      <c r="WTX3202" s="14"/>
      <c r="WTY3202" s="14"/>
      <c r="WTZ3202" s="14"/>
      <c r="WUA3202" s="14"/>
      <c r="WUB3202" s="14"/>
      <c r="WUC3202" s="14"/>
      <c r="WUD3202" s="14"/>
      <c r="WUE3202" s="14"/>
      <c r="WUF3202" s="14"/>
      <c r="WUG3202" s="14"/>
      <c r="WUH3202" s="14"/>
      <c r="WUI3202" s="14"/>
      <c r="WUJ3202" s="14"/>
      <c r="WUK3202" s="14"/>
      <c r="WUL3202" s="14"/>
      <c r="WUM3202" s="14"/>
      <c r="WUN3202" s="14"/>
      <c r="WUO3202" s="14"/>
      <c r="WUP3202" s="14"/>
      <c r="WUQ3202" s="14"/>
      <c r="WUR3202" s="14"/>
      <c r="WUS3202" s="14"/>
      <c r="WUT3202" s="14"/>
      <c r="WUU3202" s="14"/>
      <c r="WUV3202" s="14"/>
      <c r="WUW3202" s="14"/>
      <c r="WUX3202" s="14"/>
      <c r="WUY3202" s="14"/>
      <c r="WUZ3202" s="14"/>
      <c r="WVA3202" s="14"/>
      <c r="WVB3202" s="14"/>
      <c r="WVC3202" s="14"/>
      <c r="WVD3202" s="14"/>
      <c r="WVE3202" s="14"/>
      <c r="WVF3202" s="14"/>
      <c r="WVG3202" s="14"/>
      <c r="WVH3202" s="14"/>
      <c r="WVI3202" s="14"/>
      <c r="WVJ3202" s="14"/>
      <c r="WVK3202" s="14"/>
      <c r="WVL3202" s="14"/>
      <c r="WVM3202" s="14"/>
      <c r="WVN3202" s="14"/>
      <c r="WVO3202" s="14"/>
      <c r="WVP3202" s="14"/>
      <c r="WVQ3202" s="14"/>
      <c r="WVR3202" s="14"/>
      <c r="WVS3202" s="14"/>
      <c r="WVT3202" s="14"/>
      <c r="WVU3202" s="14"/>
      <c r="WVV3202" s="14"/>
      <c r="WVW3202" s="14"/>
      <c r="WVX3202" s="14"/>
      <c r="WVY3202" s="14"/>
      <c r="WVZ3202" s="14"/>
      <c r="WWA3202" s="14"/>
      <c r="WWB3202" s="14"/>
      <c r="WWC3202" s="14"/>
      <c r="WWD3202" s="14"/>
      <c r="WWE3202" s="14"/>
      <c r="WWF3202" s="14"/>
      <c r="WWG3202" s="14"/>
      <c r="WWH3202" s="14"/>
      <c r="WWI3202" s="14"/>
      <c r="WWJ3202" s="14"/>
      <c r="WWK3202" s="14"/>
      <c r="WWL3202" s="14"/>
      <c r="WWM3202" s="14"/>
      <c r="WWN3202" s="14"/>
      <c r="WWO3202" s="14"/>
      <c r="WWP3202" s="14"/>
      <c r="WWQ3202" s="14"/>
      <c r="WWR3202" s="14"/>
      <c r="WWS3202" s="14"/>
      <c r="WWT3202" s="14"/>
      <c r="WWU3202" s="14"/>
      <c r="WWV3202" s="14"/>
      <c r="WWW3202" s="14"/>
      <c r="WWX3202" s="14"/>
      <c r="WWY3202" s="14"/>
      <c r="WWZ3202" s="14"/>
      <c r="WXA3202" s="14"/>
      <c r="WXB3202" s="14"/>
      <c r="WXC3202" s="14"/>
      <c r="WXD3202" s="14"/>
      <c r="WXE3202" s="14"/>
      <c r="WXF3202" s="14"/>
      <c r="WXG3202" s="14"/>
      <c r="WXH3202" s="14"/>
      <c r="WXI3202" s="14"/>
      <c r="WXJ3202" s="14"/>
      <c r="WXK3202" s="14"/>
      <c r="WXL3202" s="14"/>
      <c r="WXM3202" s="14"/>
      <c r="WXN3202" s="14"/>
      <c r="WXO3202" s="14"/>
      <c r="WXP3202" s="14"/>
      <c r="WXQ3202" s="14"/>
      <c r="WXR3202" s="14"/>
      <c r="WXS3202" s="14"/>
      <c r="WXT3202" s="14"/>
      <c r="WXU3202" s="14"/>
      <c r="WXV3202" s="14"/>
      <c r="WXW3202" s="14"/>
      <c r="WXX3202" s="14"/>
      <c r="WXY3202" s="14"/>
      <c r="WXZ3202" s="14"/>
      <c r="WYA3202" s="14"/>
      <c r="WYB3202" s="14"/>
      <c r="WYC3202" s="14"/>
      <c r="WYD3202" s="14"/>
      <c r="WYE3202" s="14"/>
      <c r="WYF3202" s="14"/>
      <c r="WYG3202" s="14"/>
      <c r="WYH3202" s="14"/>
      <c r="WYI3202" s="14"/>
      <c r="WYJ3202" s="14"/>
      <c r="WYK3202" s="14"/>
      <c r="WYL3202" s="14"/>
      <c r="WYM3202" s="14"/>
      <c r="WYN3202" s="14"/>
      <c r="WYO3202" s="14"/>
      <c r="WYP3202" s="14"/>
      <c r="WYQ3202" s="14"/>
      <c r="WYR3202" s="14"/>
      <c r="WYS3202" s="14"/>
      <c r="WYT3202" s="14"/>
      <c r="WYU3202" s="14"/>
      <c r="WYV3202" s="14"/>
      <c r="WYW3202" s="14"/>
      <c r="WYX3202" s="14"/>
      <c r="WYY3202" s="14"/>
      <c r="WYZ3202" s="14"/>
      <c r="WZA3202" s="14"/>
      <c r="WZB3202" s="14"/>
      <c r="WZC3202" s="14"/>
      <c r="WZD3202" s="14"/>
      <c r="WZE3202" s="14"/>
      <c r="WZF3202" s="14"/>
      <c r="WZG3202" s="14"/>
      <c r="WZH3202" s="14"/>
      <c r="WZI3202" s="14"/>
      <c r="WZJ3202" s="14"/>
      <c r="WZK3202" s="14"/>
      <c r="WZL3202" s="14"/>
      <c r="WZM3202" s="14"/>
      <c r="WZN3202" s="14"/>
      <c r="WZO3202" s="14"/>
      <c r="WZP3202" s="14"/>
      <c r="WZQ3202" s="14"/>
      <c r="WZR3202" s="14"/>
      <c r="WZS3202" s="14"/>
      <c r="WZT3202" s="14"/>
      <c r="WZU3202" s="14"/>
      <c r="WZV3202" s="14"/>
      <c r="WZW3202" s="14"/>
      <c r="WZX3202" s="14"/>
      <c r="WZY3202" s="14"/>
      <c r="WZZ3202" s="14"/>
      <c r="XAA3202" s="14"/>
      <c r="XAB3202" s="14"/>
      <c r="XAC3202" s="14"/>
      <c r="XAD3202" s="14"/>
      <c r="XAE3202" s="14"/>
      <c r="XAF3202" s="14"/>
      <c r="XAG3202" s="14"/>
      <c r="XAH3202" s="14"/>
      <c r="XAI3202" s="14"/>
      <c r="XAJ3202" s="14"/>
      <c r="XAK3202" s="14"/>
      <c r="XAL3202" s="14"/>
      <c r="XAM3202" s="14"/>
      <c r="XAN3202" s="14"/>
      <c r="XAO3202" s="14"/>
      <c r="XAP3202" s="14"/>
      <c r="XAQ3202" s="14"/>
      <c r="XAR3202" s="14"/>
      <c r="XAS3202" s="14"/>
      <c r="XAT3202" s="14"/>
      <c r="XAU3202" s="14"/>
      <c r="XAV3202" s="14"/>
      <c r="XAW3202" s="14"/>
      <c r="XAX3202" s="14"/>
      <c r="XAY3202" s="14"/>
      <c r="XAZ3202" s="14"/>
      <c r="XBA3202" s="14"/>
      <c r="XBB3202" s="14"/>
      <c r="XBC3202" s="14"/>
      <c r="XBD3202" s="14"/>
      <c r="XBE3202" s="14"/>
      <c r="XBF3202" s="14"/>
      <c r="XBG3202" s="14"/>
      <c r="XBH3202" s="14"/>
      <c r="XBI3202" s="14"/>
      <c r="XBJ3202" s="14"/>
      <c r="XBK3202" s="14"/>
      <c r="XBL3202" s="14"/>
      <c r="XBM3202" s="14"/>
      <c r="XBN3202" s="14"/>
      <c r="XBO3202" s="14"/>
      <c r="XBP3202" s="14"/>
      <c r="XBQ3202" s="14"/>
      <c r="XBR3202" s="14"/>
      <c r="XBS3202" s="14"/>
      <c r="XBT3202" s="14"/>
      <c r="XBU3202" s="14"/>
      <c r="XBV3202" s="14"/>
      <c r="XBW3202" s="14"/>
      <c r="XBX3202" s="14"/>
      <c r="XBY3202" s="14"/>
      <c r="XBZ3202" s="14"/>
      <c r="XCA3202" s="14"/>
      <c r="XCB3202" s="14"/>
      <c r="XCC3202" s="14"/>
      <c r="XCD3202" s="14"/>
      <c r="XCE3202" s="14"/>
      <c r="XCF3202" s="14"/>
      <c r="XCG3202" s="14"/>
      <c r="XCH3202" s="14"/>
      <c r="XCI3202" s="14"/>
      <c r="XCJ3202" s="14"/>
      <c r="XCK3202" s="14"/>
      <c r="XCL3202" s="14"/>
      <c r="XCM3202" s="14"/>
      <c r="XCN3202" s="14"/>
      <c r="XCO3202" s="14"/>
      <c r="XCP3202" s="14"/>
      <c r="XCQ3202" s="14"/>
      <c r="XCR3202" s="14"/>
      <c r="XCS3202" s="14"/>
      <c r="XCT3202" s="14"/>
      <c r="XCU3202" s="14"/>
      <c r="XCV3202" s="14"/>
      <c r="XCW3202" s="14"/>
      <c r="XCX3202" s="14"/>
      <c r="XCY3202" s="14"/>
      <c r="XCZ3202" s="14"/>
      <c r="XDA3202" s="14"/>
      <c r="XDB3202" s="14"/>
      <c r="XDC3202" s="14"/>
      <c r="XDD3202" s="14"/>
      <c r="XDE3202" s="14"/>
      <c r="XDF3202" s="14"/>
      <c r="XDG3202" s="14"/>
      <c r="XDH3202" s="14"/>
      <c r="XDI3202" s="14"/>
      <c r="XDJ3202" s="14"/>
      <c r="XDK3202" s="14"/>
      <c r="XDL3202" s="14"/>
      <c r="XDM3202" s="14"/>
      <c r="XDN3202" s="14"/>
      <c r="XDO3202" s="14"/>
      <c r="XDP3202" s="14"/>
      <c r="XDQ3202" s="14"/>
      <c r="XDR3202" s="14"/>
      <c r="XDS3202" s="14"/>
      <c r="XDT3202" s="14"/>
      <c r="XDU3202" s="14"/>
      <c r="XDV3202" s="14"/>
      <c r="XDW3202" s="14"/>
      <c r="XDX3202" s="14"/>
      <c r="XDY3202" s="14"/>
      <c r="XDZ3202" s="14"/>
      <c r="XEA3202" s="14"/>
      <c r="XEB3202" s="14"/>
      <c r="XEC3202" s="14"/>
      <c r="XED3202" s="14"/>
      <c r="XEE3202" s="14"/>
      <c r="XEF3202" s="14"/>
      <c r="XEG3202" s="14"/>
      <c r="XEH3202" s="14"/>
      <c r="XEI3202" s="14"/>
      <c r="XEJ3202" s="14"/>
      <c r="XEK3202" s="14"/>
      <c r="XEL3202" s="14"/>
      <c r="XEM3202" s="14"/>
      <c r="XEN3202" s="14"/>
      <c r="XEO3202" s="14"/>
      <c r="XEP3202" s="14"/>
      <c r="XEQ3202" s="14"/>
      <c r="XER3202" s="14"/>
      <c r="XES3202" s="14"/>
      <c r="XET3202" s="14"/>
      <c r="XEU3202" s="14"/>
      <c r="XEV3202" s="14"/>
      <c r="XEW3202" s="14"/>
      <c r="XEX3202" s="14"/>
      <c r="XEY3202" s="14"/>
      <c r="XEZ3202" s="14"/>
      <c r="XFA3202" s="14"/>
    </row>
    <row r="3203" spans="1:16381" ht="23.25" hidden="1" customHeight="1" x14ac:dyDescent="0.25">
      <c r="A3203" s="68" t="s">
        <v>6272</v>
      </c>
      <c r="B3203" s="68">
        <v>4807</v>
      </c>
      <c r="C3203" s="205" t="s">
        <v>3146</v>
      </c>
      <c r="D3203" s="68">
        <v>1973</v>
      </c>
      <c r="E3203" s="108" t="s">
        <v>2932</v>
      </c>
      <c r="F3203" s="68" t="s">
        <v>2934</v>
      </c>
      <c r="G3203" s="25">
        <v>5</v>
      </c>
      <c r="H3203" s="25">
        <v>4</v>
      </c>
      <c r="I3203" s="137">
        <v>3260.7</v>
      </c>
      <c r="J3203" s="137">
        <v>3215.3</v>
      </c>
      <c r="K3203" s="137">
        <v>3215.3</v>
      </c>
      <c r="L3203" s="30">
        <v>163</v>
      </c>
      <c r="M3203" s="173">
        <f>R3203+T3203+V3203+X3203+Z3203+AB3203+AE3203+AF3203</f>
        <v>1177692</v>
      </c>
      <c r="N3203" s="137"/>
      <c r="O3203" s="135"/>
      <c r="P3203" s="137"/>
      <c r="Q3203" s="137">
        <f>M3203</f>
        <v>1177692</v>
      </c>
      <c r="R3203" s="137">
        <v>1177692</v>
      </c>
      <c r="S3203" s="30"/>
      <c r="T3203" s="137"/>
      <c r="U3203" s="137"/>
      <c r="V3203" s="137"/>
      <c r="W3203" s="137"/>
      <c r="X3203" s="137"/>
      <c r="Y3203" s="137"/>
      <c r="Z3203" s="137"/>
      <c r="AA3203" s="137"/>
      <c r="AB3203" s="137"/>
      <c r="AC3203" s="137"/>
      <c r="AD3203" s="137"/>
      <c r="AE3203" s="137"/>
      <c r="AF3203" s="137"/>
      <c r="AG3203" s="337">
        <v>2025</v>
      </c>
      <c r="AH3203" s="128" t="s">
        <v>3052</v>
      </c>
      <c r="AI3203" s="128"/>
      <c r="AJ3203" s="134">
        <f t="shared" ca="1" si="644"/>
        <v>3092</v>
      </c>
      <c r="AK3203" s="35" t="s">
        <v>153</v>
      </c>
      <c r="AL3203" s="134" t="str">
        <f t="shared" ca="1" si="647"/>
        <v>3092.</v>
      </c>
      <c r="AM3203" s="140"/>
      <c r="AN3203" s="299"/>
      <c r="AO3203" s="193"/>
      <c r="AP3203" s="14"/>
      <c r="AQ3203" s="14"/>
      <c r="AR3203" s="14"/>
      <c r="AS3203" s="14"/>
      <c r="AT3203" s="14"/>
      <c r="AU3203" s="14"/>
      <c r="AV3203" s="14"/>
      <c r="AW3203" s="14"/>
      <c r="AX3203" s="14"/>
      <c r="AY3203" s="14"/>
      <c r="AZ3203" s="14"/>
      <c r="BA3203" s="14"/>
      <c r="BB3203" s="14"/>
      <c r="BC3203" s="14"/>
      <c r="BD3203" s="14"/>
      <c r="BE3203" s="14"/>
      <c r="BF3203" s="14"/>
      <c r="BG3203" s="14"/>
      <c r="BH3203" s="14"/>
      <c r="BI3203" s="14"/>
      <c r="BJ3203" s="14"/>
      <c r="BK3203" s="14"/>
      <c r="BL3203" s="14"/>
      <c r="BM3203" s="14"/>
      <c r="BN3203" s="14"/>
      <c r="BO3203" s="14"/>
      <c r="BP3203" s="14"/>
      <c r="BQ3203" s="14"/>
      <c r="BR3203" s="14"/>
      <c r="BS3203" s="14"/>
      <c r="BT3203" s="14"/>
      <c r="BU3203" s="14"/>
      <c r="BV3203" s="14"/>
      <c r="BW3203" s="14"/>
      <c r="BX3203" s="14"/>
      <c r="BY3203" s="14"/>
      <c r="BZ3203" s="14"/>
      <c r="CA3203" s="14"/>
      <c r="CB3203" s="14"/>
      <c r="CC3203" s="14"/>
      <c r="CD3203" s="14"/>
      <c r="CE3203" s="14"/>
      <c r="CF3203" s="14"/>
      <c r="CG3203" s="14"/>
      <c r="CH3203" s="14"/>
      <c r="CI3203" s="14"/>
      <c r="CJ3203" s="14"/>
      <c r="CK3203" s="14"/>
      <c r="CL3203" s="14"/>
      <c r="CM3203" s="14"/>
      <c r="CN3203" s="14"/>
      <c r="CO3203" s="14"/>
      <c r="CP3203" s="14"/>
      <c r="CQ3203" s="14"/>
      <c r="CR3203" s="14"/>
      <c r="CS3203" s="14"/>
      <c r="CT3203" s="14"/>
      <c r="CU3203" s="14"/>
      <c r="CV3203" s="14"/>
      <c r="CW3203" s="14"/>
      <c r="CX3203" s="14"/>
      <c r="CY3203" s="14"/>
      <c r="CZ3203" s="14"/>
      <c r="DA3203" s="14"/>
      <c r="DB3203" s="14"/>
      <c r="DC3203" s="14"/>
      <c r="DD3203" s="14"/>
      <c r="DE3203" s="14"/>
      <c r="DF3203" s="14"/>
      <c r="DG3203" s="14"/>
      <c r="DH3203" s="14"/>
      <c r="DI3203" s="14"/>
      <c r="DJ3203" s="14"/>
      <c r="DK3203" s="14"/>
      <c r="DL3203" s="14"/>
      <c r="DM3203" s="14"/>
      <c r="DN3203" s="14"/>
      <c r="DO3203" s="14"/>
      <c r="DP3203" s="14"/>
      <c r="DQ3203" s="14"/>
      <c r="DR3203" s="14"/>
      <c r="DS3203" s="14"/>
      <c r="DT3203" s="14"/>
      <c r="DU3203" s="14"/>
      <c r="DV3203" s="14"/>
      <c r="DW3203" s="14"/>
      <c r="DX3203" s="14"/>
      <c r="DY3203" s="14"/>
      <c r="DZ3203" s="14"/>
      <c r="EA3203" s="14"/>
      <c r="EB3203" s="14"/>
      <c r="EC3203" s="14"/>
      <c r="ED3203" s="14"/>
      <c r="EE3203" s="14"/>
      <c r="EF3203" s="14"/>
      <c r="EG3203" s="14"/>
      <c r="EH3203" s="14"/>
      <c r="EI3203" s="14"/>
      <c r="EJ3203" s="14"/>
      <c r="EK3203" s="14"/>
      <c r="EL3203" s="14"/>
      <c r="EM3203" s="14"/>
      <c r="EN3203" s="14"/>
      <c r="EO3203" s="14"/>
      <c r="EP3203" s="14"/>
      <c r="EQ3203" s="14"/>
      <c r="ER3203" s="14"/>
      <c r="ES3203" s="14"/>
      <c r="ET3203" s="14"/>
      <c r="EU3203" s="14"/>
      <c r="EV3203" s="14"/>
      <c r="EW3203" s="14"/>
      <c r="EX3203" s="14"/>
      <c r="EY3203" s="14"/>
      <c r="EZ3203" s="14"/>
      <c r="FA3203" s="14"/>
      <c r="FB3203" s="14"/>
      <c r="FC3203" s="14"/>
      <c r="FD3203" s="14"/>
      <c r="FE3203" s="14"/>
      <c r="FF3203" s="14"/>
      <c r="FG3203" s="14"/>
      <c r="FH3203" s="14"/>
      <c r="FI3203" s="14"/>
      <c r="FJ3203" s="14"/>
      <c r="FK3203" s="14"/>
      <c r="FL3203" s="14"/>
      <c r="FM3203" s="14"/>
      <c r="FN3203" s="14"/>
      <c r="FO3203" s="14"/>
      <c r="FP3203" s="14"/>
      <c r="FQ3203" s="14"/>
      <c r="FR3203" s="14"/>
      <c r="FS3203" s="14"/>
      <c r="FT3203" s="14"/>
      <c r="FU3203" s="14"/>
      <c r="FV3203" s="14"/>
      <c r="FW3203" s="14"/>
      <c r="FX3203" s="14"/>
      <c r="FY3203" s="14"/>
      <c r="FZ3203" s="14"/>
      <c r="GA3203" s="14"/>
      <c r="GB3203" s="14"/>
      <c r="GC3203" s="14"/>
      <c r="GD3203" s="14"/>
      <c r="GE3203" s="14"/>
      <c r="GF3203" s="14"/>
      <c r="GG3203" s="14"/>
      <c r="GH3203" s="14"/>
      <c r="GI3203" s="14"/>
      <c r="GJ3203" s="14"/>
      <c r="GK3203" s="14"/>
      <c r="GL3203" s="14"/>
      <c r="GM3203" s="14"/>
      <c r="GN3203" s="14"/>
      <c r="GO3203" s="14"/>
      <c r="GP3203" s="14"/>
      <c r="GQ3203" s="14"/>
      <c r="GR3203" s="14"/>
      <c r="GS3203" s="14"/>
      <c r="GT3203" s="14"/>
      <c r="GU3203" s="14"/>
      <c r="GV3203" s="14"/>
      <c r="GW3203" s="14"/>
      <c r="GX3203" s="14"/>
      <c r="GY3203" s="14"/>
      <c r="GZ3203" s="14"/>
      <c r="HA3203" s="14"/>
      <c r="HB3203" s="14"/>
      <c r="HC3203" s="14"/>
      <c r="HD3203" s="14"/>
      <c r="HE3203" s="14"/>
      <c r="HF3203" s="14"/>
      <c r="HG3203" s="14"/>
      <c r="HH3203" s="14"/>
      <c r="HI3203" s="14"/>
      <c r="HJ3203" s="14"/>
      <c r="HK3203" s="14"/>
      <c r="HL3203" s="14"/>
      <c r="HM3203" s="14"/>
      <c r="HN3203" s="14"/>
      <c r="HO3203" s="14"/>
      <c r="HP3203" s="14"/>
      <c r="HQ3203" s="14"/>
      <c r="HR3203" s="14"/>
      <c r="HS3203" s="14"/>
      <c r="HT3203" s="14"/>
      <c r="HU3203" s="14"/>
      <c r="HV3203" s="14"/>
      <c r="HW3203" s="14"/>
      <c r="HX3203" s="14"/>
      <c r="HY3203" s="14"/>
      <c r="HZ3203" s="14"/>
      <c r="IA3203" s="14"/>
      <c r="IB3203" s="14"/>
      <c r="IC3203" s="14"/>
      <c r="ID3203" s="14"/>
      <c r="IE3203" s="14"/>
      <c r="IF3203" s="14"/>
      <c r="IG3203" s="14"/>
      <c r="IH3203" s="14"/>
      <c r="II3203" s="14"/>
      <c r="IJ3203" s="14"/>
      <c r="IK3203" s="14"/>
      <c r="IL3203" s="14"/>
      <c r="IM3203" s="14"/>
      <c r="IN3203" s="14"/>
      <c r="IO3203" s="14"/>
      <c r="IP3203" s="14"/>
      <c r="IQ3203" s="14"/>
      <c r="IR3203" s="14"/>
      <c r="IS3203" s="14"/>
      <c r="IT3203" s="14"/>
      <c r="IU3203" s="14"/>
      <c r="IV3203" s="14"/>
      <c r="IW3203" s="14"/>
      <c r="IX3203" s="14"/>
      <c r="IY3203" s="14"/>
      <c r="IZ3203" s="14"/>
      <c r="JA3203" s="14"/>
      <c r="JB3203" s="14"/>
      <c r="JC3203" s="14"/>
      <c r="JD3203" s="14"/>
      <c r="JE3203" s="14"/>
      <c r="JF3203" s="14"/>
      <c r="JG3203" s="14"/>
      <c r="JH3203" s="14"/>
      <c r="JI3203" s="14"/>
      <c r="JJ3203" s="14"/>
      <c r="JK3203" s="14"/>
      <c r="JL3203" s="14"/>
      <c r="JM3203" s="14"/>
      <c r="JN3203" s="14"/>
      <c r="JO3203" s="14"/>
      <c r="JP3203" s="14"/>
      <c r="JQ3203" s="14"/>
      <c r="JR3203" s="14"/>
      <c r="JS3203" s="14"/>
      <c r="JT3203" s="14"/>
      <c r="JU3203" s="14"/>
      <c r="JV3203" s="14"/>
      <c r="JW3203" s="14"/>
      <c r="JX3203" s="14"/>
      <c r="JY3203" s="14"/>
      <c r="JZ3203" s="14"/>
      <c r="KA3203" s="14"/>
      <c r="KB3203" s="14"/>
      <c r="KC3203" s="14"/>
      <c r="KD3203" s="14"/>
      <c r="KE3203" s="14"/>
      <c r="KF3203" s="14"/>
      <c r="KG3203" s="14"/>
      <c r="KH3203" s="14"/>
      <c r="KI3203" s="14"/>
      <c r="KJ3203" s="14"/>
      <c r="KK3203" s="14"/>
      <c r="KL3203" s="14"/>
      <c r="KM3203" s="14"/>
      <c r="KN3203" s="14"/>
      <c r="KO3203" s="14"/>
      <c r="KP3203" s="14"/>
      <c r="KQ3203" s="14"/>
      <c r="KR3203" s="14"/>
      <c r="KS3203" s="14"/>
      <c r="KT3203" s="14"/>
      <c r="KU3203" s="14"/>
      <c r="KV3203" s="14"/>
      <c r="KW3203" s="14"/>
      <c r="KX3203" s="14"/>
      <c r="KY3203" s="14"/>
      <c r="KZ3203" s="14"/>
      <c r="LA3203" s="14"/>
      <c r="LB3203" s="14"/>
      <c r="LC3203" s="14"/>
      <c r="LD3203" s="14"/>
      <c r="LE3203" s="14"/>
      <c r="LF3203" s="14"/>
      <c r="LG3203" s="14"/>
      <c r="LH3203" s="14"/>
      <c r="LI3203" s="14"/>
      <c r="LJ3203" s="14"/>
      <c r="LK3203" s="14"/>
      <c r="LL3203" s="14"/>
      <c r="LM3203" s="14"/>
      <c r="LN3203" s="14"/>
      <c r="LO3203" s="14"/>
      <c r="LP3203" s="14"/>
      <c r="LQ3203" s="14"/>
      <c r="LR3203" s="14"/>
      <c r="LS3203" s="14"/>
      <c r="LT3203" s="14"/>
      <c r="LU3203" s="14"/>
      <c r="LV3203" s="14"/>
      <c r="LW3203" s="14"/>
      <c r="LX3203" s="14"/>
      <c r="LY3203" s="14"/>
      <c r="LZ3203" s="14"/>
      <c r="MA3203" s="14"/>
      <c r="MB3203" s="14"/>
      <c r="MC3203" s="14"/>
      <c r="MD3203" s="14"/>
      <c r="ME3203" s="14"/>
      <c r="MF3203" s="14"/>
      <c r="MG3203" s="14"/>
      <c r="MH3203" s="14"/>
      <c r="MI3203" s="14"/>
      <c r="MJ3203" s="14"/>
      <c r="MK3203" s="14"/>
      <c r="ML3203" s="14"/>
      <c r="MM3203" s="14"/>
      <c r="MN3203" s="14"/>
      <c r="MO3203" s="14"/>
      <c r="MP3203" s="14"/>
      <c r="MQ3203" s="14"/>
      <c r="MR3203" s="14"/>
      <c r="MS3203" s="14"/>
      <c r="MT3203" s="14"/>
      <c r="MU3203" s="14"/>
      <c r="MV3203" s="14"/>
      <c r="MW3203" s="14"/>
      <c r="MX3203" s="14"/>
      <c r="MY3203" s="14"/>
      <c r="MZ3203" s="14"/>
      <c r="NA3203" s="14"/>
      <c r="NB3203" s="14"/>
      <c r="NC3203" s="14"/>
      <c r="ND3203" s="14"/>
      <c r="NE3203" s="14"/>
      <c r="NF3203" s="14"/>
      <c r="NG3203" s="14"/>
      <c r="NH3203" s="14"/>
      <c r="NI3203" s="14"/>
      <c r="NJ3203" s="14"/>
      <c r="NK3203" s="14"/>
      <c r="NL3203" s="14"/>
      <c r="NM3203" s="14"/>
      <c r="NN3203" s="14"/>
      <c r="NO3203" s="14"/>
      <c r="NP3203" s="14"/>
      <c r="NQ3203" s="14"/>
      <c r="NR3203" s="14"/>
      <c r="NS3203" s="14"/>
      <c r="NT3203" s="14"/>
      <c r="NU3203" s="14"/>
      <c r="NV3203" s="14"/>
      <c r="NW3203" s="14"/>
      <c r="NX3203" s="14"/>
      <c r="NY3203" s="14"/>
      <c r="NZ3203" s="14"/>
      <c r="OA3203" s="14"/>
      <c r="OB3203" s="14"/>
      <c r="OC3203" s="14"/>
      <c r="OD3203" s="14"/>
      <c r="OE3203" s="14"/>
      <c r="OF3203" s="14"/>
      <c r="OG3203" s="14"/>
      <c r="OH3203" s="14"/>
      <c r="OI3203" s="14"/>
      <c r="OJ3203" s="14"/>
      <c r="OK3203" s="14"/>
      <c r="OL3203" s="14"/>
      <c r="OM3203" s="14"/>
      <c r="ON3203" s="14"/>
      <c r="OO3203" s="14"/>
      <c r="OP3203" s="14"/>
      <c r="OQ3203" s="14"/>
      <c r="OR3203" s="14"/>
      <c r="OS3203" s="14"/>
      <c r="OT3203" s="14"/>
      <c r="OU3203" s="14"/>
      <c r="OV3203" s="14"/>
      <c r="OW3203" s="14"/>
      <c r="OX3203" s="14"/>
      <c r="OY3203" s="14"/>
      <c r="OZ3203" s="14"/>
      <c r="PA3203" s="14"/>
      <c r="PB3203" s="14"/>
      <c r="PC3203" s="14"/>
      <c r="PD3203" s="14"/>
      <c r="PE3203" s="14"/>
      <c r="PF3203" s="14"/>
      <c r="PG3203" s="14"/>
      <c r="PH3203" s="14"/>
      <c r="PI3203" s="14"/>
      <c r="PJ3203" s="14"/>
      <c r="PK3203" s="14"/>
      <c r="PL3203" s="14"/>
      <c r="PM3203" s="14"/>
      <c r="PN3203" s="14"/>
      <c r="PO3203" s="14"/>
      <c r="PP3203" s="14"/>
      <c r="PQ3203" s="14"/>
      <c r="PR3203" s="14"/>
      <c r="PS3203" s="14"/>
      <c r="PT3203" s="14"/>
      <c r="PU3203" s="14"/>
      <c r="PV3203" s="14"/>
      <c r="PW3203" s="14"/>
      <c r="PX3203" s="14"/>
      <c r="PY3203" s="14"/>
      <c r="PZ3203" s="14"/>
      <c r="QA3203" s="14"/>
      <c r="QB3203" s="14"/>
      <c r="QC3203" s="14"/>
      <c r="QD3203" s="14"/>
      <c r="QE3203" s="14"/>
      <c r="QF3203" s="14"/>
      <c r="QG3203" s="14"/>
      <c r="QH3203" s="14"/>
      <c r="QI3203" s="14"/>
      <c r="QJ3203" s="14"/>
      <c r="QK3203" s="14"/>
      <c r="QL3203" s="14"/>
      <c r="QM3203" s="14"/>
      <c r="QN3203" s="14"/>
      <c r="QO3203" s="14"/>
      <c r="QP3203" s="14"/>
      <c r="QQ3203" s="14"/>
      <c r="QR3203" s="14"/>
      <c r="QS3203" s="14"/>
      <c r="QT3203" s="14"/>
      <c r="QU3203" s="14"/>
      <c r="QV3203" s="14"/>
      <c r="QW3203" s="14"/>
      <c r="QX3203" s="14"/>
      <c r="QY3203" s="14"/>
      <c r="QZ3203" s="14"/>
      <c r="RA3203" s="14"/>
      <c r="RB3203" s="14"/>
      <c r="RC3203" s="14"/>
      <c r="RD3203" s="14"/>
      <c r="RE3203" s="14"/>
      <c r="RF3203" s="14"/>
      <c r="RG3203" s="14"/>
      <c r="RH3203" s="14"/>
      <c r="RI3203" s="14"/>
      <c r="RJ3203" s="14"/>
      <c r="RK3203" s="14"/>
      <c r="RL3203" s="14"/>
      <c r="RM3203" s="14"/>
      <c r="RN3203" s="14"/>
      <c r="RO3203" s="14"/>
      <c r="RP3203" s="14"/>
      <c r="RQ3203" s="14"/>
      <c r="RR3203" s="14"/>
      <c r="RS3203" s="14"/>
      <c r="RT3203" s="14"/>
      <c r="RU3203" s="14"/>
      <c r="RV3203" s="14"/>
      <c r="RW3203" s="14"/>
      <c r="RX3203" s="14"/>
      <c r="RY3203" s="14"/>
      <c r="RZ3203" s="14"/>
      <c r="SA3203" s="14"/>
      <c r="SB3203" s="14"/>
      <c r="SC3203" s="14"/>
      <c r="SD3203" s="14"/>
      <c r="SE3203" s="14"/>
      <c r="SF3203" s="14"/>
      <c r="SG3203" s="14"/>
      <c r="SH3203" s="14"/>
      <c r="SI3203" s="14"/>
      <c r="SJ3203" s="14"/>
      <c r="SK3203" s="14"/>
      <c r="SL3203" s="14"/>
      <c r="SM3203" s="14"/>
      <c r="SN3203" s="14"/>
      <c r="SO3203" s="14"/>
      <c r="SP3203" s="14"/>
      <c r="SQ3203" s="14"/>
      <c r="SR3203" s="14"/>
      <c r="SS3203" s="14"/>
      <c r="ST3203" s="14"/>
      <c r="SU3203" s="14"/>
      <c r="SV3203" s="14"/>
      <c r="SW3203" s="14"/>
      <c r="SX3203" s="14"/>
      <c r="SY3203" s="14"/>
      <c r="SZ3203" s="14"/>
      <c r="TA3203" s="14"/>
      <c r="TB3203" s="14"/>
      <c r="TC3203" s="14"/>
      <c r="TD3203" s="14"/>
      <c r="TE3203" s="14"/>
      <c r="TF3203" s="14"/>
      <c r="TG3203" s="14"/>
      <c r="TH3203" s="14"/>
      <c r="TI3203" s="14"/>
      <c r="TJ3203" s="14"/>
      <c r="TK3203" s="14"/>
      <c r="TL3203" s="14"/>
      <c r="TM3203" s="14"/>
      <c r="TN3203" s="14"/>
      <c r="TO3203" s="14"/>
      <c r="TP3203" s="14"/>
      <c r="TQ3203" s="14"/>
      <c r="TR3203" s="14"/>
      <c r="TS3203" s="14"/>
      <c r="TT3203" s="14"/>
      <c r="TU3203" s="14"/>
      <c r="TV3203" s="14"/>
      <c r="TW3203" s="14"/>
      <c r="TX3203" s="14"/>
      <c r="TY3203" s="14"/>
      <c r="TZ3203" s="14"/>
      <c r="UA3203" s="14"/>
      <c r="UB3203" s="14"/>
      <c r="UC3203" s="14"/>
      <c r="UD3203" s="14"/>
      <c r="UE3203" s="14"/>
      <c r="UF3203" s="14"/>
      <c r="UG3203" s="14"/>
      <c r="UH3203" s="14"/>
      <c r="UI3203" s="14"/>
      <c r="UJ3203" s="14"/>
      <c r="UK3203" s="14"/>
      <c r="UL3203" s="14"/>
      <c r="UM3203" s="14"/>
      <c r="UN3203" s="14"/>
      <c r="UO3203" s="14"/>
      <c r="UP3203" s="14"/>
      <c r="UQ3203" s="14"/>
      <c r="UR3203" s="14"/>
      <c r="US3203" s="14"/>
      <c r="UT3203" s="14"/>
      <c r="UU3203" s="14"/>
      <c r="UV3203" s="14"/>
      <c r="UW3203" s="14"/>
      <c r="UX3203" s="14"/>
      <c r="UY3203" s="14"/>
      <c r="UZ3203" s="14"/>
      <c r="VA3203" s="14"/>
      <c r="VB3203" s="14"/>
      <c r="VC3203" s="14"/>
      <c r="VD3203" s="14"/>
      <c r="VE3203" s="14"/>
      <c r="VF3203" s="14"/>
      <c r="VG3203" s="14"/>
      <c r="VH3203" s="14"/>
      <c r="VI3203" s="14"/>
      <c r="VJ3203" s="14"/>
      <c r="VK3203" s="14"/>
      <c r="VL3203" s="14"/>
      <c r="VM3203" s="14"/>
      <c r="VN3203" s="14"/>
      <c r="VO3203" s="14"/>
      <c r="VP3203" s="14"/>
      <c r="VQ3203" s="14"/>
      <c r="VR3203" s="14"/>
      <c r="VS3203" s="14"/>
      <c r="VT3203" s="14"/>
      <c r="VU3203" s="14"/>
      <c r="VV3203" s="14"/>
      <c r="VW3203" s="14"/>
      <c r="VX3203" s="14"/>
      <c r="VY3203" s="14"/>
      <c r="VZ3203" s="14"/>
      <c r="WA3203" s="14"/>
      <c r="WB3203" s="14"/>
      <c r="WC3203" s="14"/>
      <c r="WD3203" s="14"/>
      <c r="WE3203" s="14"/>
      <c r="WF3203" s="14"/>
      <c r="WG3203" s="14"/>
      <c r="WH3203" s="14"/>
      <c r="WI3203" s="14"/>
      <c r="WJ3203" s="14"/>
      <c r="WK3203" s="14"/>
      <c r="WL3203" s="14"/>
      <c r="WM3203" s="14"/>
      <c r="WN3203" s="14"/>
      <c r="WO3203" s="14"/>
      <c r="WP3203" s="14"/>
      <c r="WQ3203" s="14"/>
      <c r="WR3203" s="14"/>
      <c r="WS3203" s="14"/>
      <c r="WT3203" s="14"/>
      <c r="WU3203" s="14"/>
      <c r="WV3203" s="14"/>
      <c r="WW3203" s="14"/>
      <c r="WX3203" s="14"/>
      <c r="WY3203" s="14"/>
      <c r="WZ3203" s="14"/>
      <c r="XA3203" s="14"/>
      <c r="XB3203" s="14"/>
      <c r="XC3203" s="14"/>
      <c r="XD3203" s="14"/>
      <c r="XE3203" s="14"/>
      <c r="XF3203" s="14"/>
      <c r="XG3203" s="14"/>
      <c r="XH3203" s="14"/>
      <c r="XI3203" s="14"/>
      <c r="XJ3203" s="14"/>
      <c r="XK3203" s="14"/>
      <c r="XL3203" s="14"/>
      <c r="XM3203" s="14"/>
      <c r="XN3203" s="14"/>
      <c r="XO3203" s="14"/>
      <c r="XP3203" s="14"/>
      <c r="XQ3203" s="14"/>
      <c r="XR3203" s="14"/>
      <c r="XS3203" s="14"/>
      <c r="XT3203" s="14"/>
      <c r="XU3203" s="14"/>
      <c r="XV3203" s="14"/>
      <c r="XW3203" s="14"/>
      <c r="XX3203" s="14"/>
      <c r="XY3203" s="14"/>
      <c r="XZ3203" s="14"/>
      <c r="YA3203" s="14"/>
      <c r="YB3203" s="14"/>
      <c r="YC3203" s="14"/>
      <c r="YD3203" s="14"/>
      <c r="YE3203" s="14"/>
      <c r="YF3203" s="14"/>
      <c r="YG3203" s="14"/>
      <c r="YH3203" s="14"/>
      <c r="YI3203" s="14"/>
      <c r="YJ3203" s="14"/>
      <c r="YK3203" s="14"/>
      <c r="YL3203" s="14"/>
      <c r="YM3203" s="14"/>
      <c r="YN3203" s="14"/>
      <c r="YO3203" s="14"/>
      <c r="YP3203" s="14"/>
      <c r="YQ3203" s="14"/>
      <c r="YR3203" s="14"/>
      <c r="YS3203" s="14"/>
      <c r="YT3203" s="14"/>
      <c r="YU3203" s="14"/>
      <c r="YV3203" s="14"/>
      <c r="YW3203" s="14"/>
      <c r="YX3203" s="14"/>
      <c r="YY3203" s="14"/>
      <c r="YZ3203" s="14"/>
      <c r="ZA3203" s="14"/>
      <c r="ZB3203" s="14"/>
      <c r="ZC3203" s="14"/>
      <c r="ZD3203" s="14"/>
      <c r="ZE3203" s="14"/>
      <c r="ZF3203" s="14"/>
      <c r="ZG3203" s="14"/>
      <c r="ZH3203" s="14"/>
      <c r="ZI3203" s="14"/>
      <c r="ZJ3203" s="14"/>
      <c r="ZK3203" s="14"/>
      <c r="ZL3203" s="14"/>
      <c r="ZM3203" s="14"/>
      <c r="ZN3203" s="14"/>
      <c r="ZO3203" s="14"/>
      <c r="ZP3203" s="14"/>
      <c r="ZQ3203" s="14"/>
      <c r="ZR3203" s="14"/>
      <c r="ZS3203" s="14"/>
      <c r="ZT3203" s="14"/>
      <c r="ZU3203" s="14"/>
      <c r="ZV3203" s="14"/>
      <c r="ZW3203" s="14"/>
      <c r="ZX3203" s="14"/>
      <c r="ZY3203" s="14"/>
      <c r="ZZ3203" s="14"/>
      <c r="AAA3203" s="14"/>
      <c r="AAB3203" s="14"/>
      <c r="AAC3203" s="14"/>
      <c r="AAD3203" s="14"/>
      <c r="AAE3203" s="14"/>
      <c r="AAF3203" s="14"/>
      <c r="AAG3203" s="14"/>
      <c r="AAH3203" s="14"/>
      <c r="AAI3203" s="14"/>
      <c r="AAJ3203" s="14"/>
      <c r="AAK3203" s="14"/>
      <c r="AAL3203" s="14"/>
      <c r="AAM3203" s="14"/>
      <c r="AAN3203" s="14"/>
      <c r="AAO3203" s="14"/>
      <c r="AAP3203" s="14"/>
      <c r="AAQ3203" s="14"/>
      <c r="AAR3203" s="14"/>
      <c r="AAS3203" s="14"/>
      <c r="AAT3203" s="14"/>
      <c r="AAU3203" s="14"/>
      <c r="AAV3203" s="14"/>
      <c r="AAW3203" s="14"/>
      <c r="AAX3203" s="14"/>
      <c r="AAY3203" s="14"/>
      <c r="AAZ3203" s="14"/>
      <c r="ABA3203" s="14"/>
      <c r="ABB3203" s="14"/>
      <c r="ABC3203" s="14"/>
      <c r="ABD3203" s="14"/>
      <c r="ABE3203" s="14"/>
      <c r="ABF3203" s="14"/>
      <c r="ABG3203" s="14"/>
      <c r="ABH3203" s="14"/>
      <c r="ABI3203" s="14"/>
      <c r="ABJ3203" s="14"/>
      <c r="ABK3203" s="14"/>
      <c r="ABL3203" s="14"/>
      <c r="ABM3203" s="14"/>
      <c r="ABN3203" s="14"/>
      <c r="ABO3203" s="14"/>
      <c r="ABP3203" s="14"/>
      <c r="ABQ3203" s="14"/>
      <c r="ABR3203" s="14"/>
      <c r="ABS3203" s="14"/>
      <c r="ABT3203" s="14"/>
      <c r="ABU3203" s="14"/>
      <c r="ABV3203" s="14"/>
      <c r="ABW3203" s="14"/>
      <c r="ABX3203" s="14"/>
      <c r="ABY3203" s="14"/>
      <c r="ABZ3203" s="14"/>
      <c r="ACA3203" s="14"/>
      <c r="ACB3203" s="14"/>
      <c r="ACC3203" s="14"/>
      <c r="ACD3203" s="14"/>
      <c r="ACE3203" s="14"/>
      <c r="ACF3203" s="14"/>
      <c r="ACG3203" s="14"/>
      <c r="ACH3203" s="14"/>
      <c r="ACI3203" s="14"/>
      <c r="ACJ3203" s="14"/>
      <c r="ACK3203" s="14"/>
      <c r="ACL3203" s="14"/>
      <c r="ACM3203" s="14"/>
      <c r="ACN3203" s="14"/>
      <c r="ACO3203" s="14"/>
      <c r="ACP3203" s="14"/>
      <c r="ACQ3203" s="14"/>
      <c r="ACR3203" s="14"/>
      <c r="ACS3203" s="14"/>
      <c r="ACT3203" s="14"/>
      <c r="ACU3203" s="14"/>
      <c r="ACV3203" s="14"/>
      <c r="ACW3203" s="14"/>
      <c r="ACX3203" s="14"/>
      <c r="ACY3203" s="14"/>
      <c r="ACZ3203" s="14"/>
      <c r="ADA3203" s="14"/>
      <c r="ADB3203" s="14"/>
      <c r="ADC3203" s="14"/>
      <c r="ADD3203" s="14"/>
      <c r="ADE3203" s="14"/>
      <c r="ADF3203" s="14"/>
      <c r="ADG3203" s="14"/>
      <c r="ADH3203" s="14"/>
      <c r="ADI3203" s="14"/>
      <c r="ADJ3203" s="14"/>
      <c r="ADK3203" s="14"/>
      <c r="ADL3203" s="14"/>
      <c r="ADM3203" s="14"/>
      <c r="ADN3203" s="14"/>
      <c r="ADO3203" s="14"/>
      <c r="ADP3203" s="14"/>
      <c r="ADQ3203" s="14"/>
      <c r="ADR3203" s="14"/>
      <c r="ADS3203" s="14"/>
      <c r="ADT3203" s="14"/>
      <c r="ADU3203" s="14"/>
      <c r="ADV3203" s="14"/>
      <c r="ADW3203" s="14"/>
      <c r="ADX3203" s="14"/>
      <c r="ADY3203" s="14"/>
      <c r="ADZ3203" s="14"/>
      <c r="AEA3203" s="14"/>
      <c r="AEB3203" s="14"/>
      <c r="AEC3203" s="14"/>
      <c r="AED3203" s="14"/>
      <c r="AEE3203" s="14"/>
      <c r="AEF3203" s="14"/>
      <c r="AEG3203" s="14"/>
      <c r="AEH3203" s="14"/>
      <c r="AEI3203" s="14"/>
      <c r="AEJ3203" s="14"/>
      <c r="AEK3203" s="14"/>
      <c r="AEL3203" s="14"/>
      <c r="AEM3203" s="14"/>
      <c r="AEN3203" s="14"/>
      <c r="AEO3203" s="14"/>
      <c r="AEP3203" s="14"/>
      <c r="AEQ3203" s="14"/>
      <c r="AER3203" s="14"/>
      <c r="AES3203" s="14"/>
      <c r="AET3203" s="14"/>
      <c r="AEU3203" s="14"/>
      <c r="AEV3203" s="14"/>
      <c r="AEW3203" s="14"/>
      <c r="AEX3203" s="14"/>
      <c r="AEY3203" s="14"/>
      <c r="AEZ3203" s="14"/>
      <c r="AFA3203" s="14"/>
      <c r="AFB3203" s="14"/>
      <c r="AFC3203" s="14"/>
      <c r="AFD3203" s="14"/>
      <c r="AFE3203" s="14"/>
      <c r="AFF3203" s="14"/>
      <c r="AFG3203" s="14"/>
      <c r="AFH3203" s="14"/>
      <c r="AFI3203" s="14"/>
      <c r="AFJ3203" s="14"/>
      <c r="AFK3203" s="14"/>
      <c r="AFL3203" s="14"/>
      <c r="AFM3203" s="14"/>
      <c r="AFN3203" s="14"/>
      <c r="AFO3203" s="14"/>
      <c r="AFP3203" s="14"/>
      <c r="AFQ3203" s="14"/>
      <c r="AFR3203" s="14"/>
      <c r="AFS3203" s="14"/>
      <c r="AFT3203" s="14"/>
      <c r="AFU3203" s="14"/>
      <c r="AFV3203" s="14"/>
      <c r="AFW3203" s="14"/>
      <c r="AFX3203" s="14"/>
      <c r="AFY3203" s="14"/>
      <c r="AFZ3203" s="14"/>
      <c r="AGA3203" s="14"/>
      <c r="AGB3203" s="14"/>
      <c r="AGC3203" s="14"/>
      <c r="AGD3203" s="14"/>
      <c r="AGE3203" s="14"/>
      <c r="AGF3203" s="14"/>
      <c r="AGG3203" s="14"/>
      <c r="AGH3203" s="14"/>
      <c r="AGI3203" s="14"/>
      <c r="AGJ3203" s="14"/>
      <c r="AGK3203" s="14"/>
      <c r="AGL3203" s="14"/>
      <c r="AGM3203" s="14"/>
      <c r="AGN3203" s="14"/>
      <c r="AGO3203" s="14"/>
      <c r="AGP3203" s="14"/>
      <c r="AGQ3203" s="14"/>
      <c r="AGR3203" s="14"/>
      <c r="AGS3203" s="14"/>
      <c r="AGT3203" s="14"/>
      <c r="AGU3203" s="14"/>
      <c r="AGV3203" s="14"/>
      <c r="AGW3203" s="14"/>
      <c r="AGX3203" s="14"/>
      <c r="AGY3203" s="14"/>
      <c r="AGZ3203" s="14"/>
      <c r="AHA3203" s="14"/>
      <c r="AHB3203" s="14"/>
      <c r="AHC3203" s="14"/>
      <c r="AHD3203" s="14"/>
      <c r="AHE3203" s="14"/>
      <c r="AHF3203" s="14"/>
      <c r="AHG3203" s="14"/>
      <c r="AHH3203" s="14"/>
      <c r="AHI3203" s="14"/>
      <c r="AHJ3203" s="14"/>
      <c r="AHK3203" s="14"/>
      <c r="AHL3203" s="14"/>
      <c r="AHM3203" s="14"/>
      <c r="AHN3203" s="14"/>
      <c r="AHO3203" s="14"/>
      <c r="AHP3203" s="14"/>
      <c r="AHQ3203" s="14"/>
      <c r="AHR3203" s="14"/>
      <c r="AHS3203" s="14"/>
      <c r="AHT3203" s="14"/>
      <c r="AHU3203" s="14"/>
      <c r="AHV3203" s="14"/>
      <c r="AHW3203" s="14"/>
      <c r="AHX3203" s="14"/>
      <c r="AHY3203" s="14"/>
      <c r="AHZ3203" s="14"/>
      <c r="AIA3203" s="14"/>
      <c r="AIB3203" s="14"/>
      <c r="AIC3203" s="14"/>
      <c r="AID3203" s="14"/>
      <c r="AIE3203" s="14"/>
      <c r="AIF3203" s="14"/>
      <c r="AIG3203" s="14"/>
      <c r="AIH3203" s="14"/>
      <c r="AII3203" s="14"/>
      <c r="AIJ3203" s="14"/>
      <c r="AIK3203" s="14"/>
      <c r="AIL3203" s="14"/>
      <c r="AIM3203" s="14"/>
      <c r="AIN3203" s="14"/>
      <c r="AIO3203" s="14"/>
      <c r="AIP3203" s="14"/>
      <c r="AIQ3203" s="14"/>
      <c r="AIR3203" s="14"/>
      <c r="AIS3203" s="14"/>
      <c r="AIT3203" s="14"/>
      <c r="AIU3203" s="14"/>
      <c r="AIV3203" s="14"/>
      <c r="AIW3203" s="14"/>
      <c r="AIX3203" s="14"/>
      <c r="AIY3203" s="14"/>
      <c r="AIZ3203" s="14"/>
      <c r="AJA3203" s="14"/>
      <c r="AJB3203" s="14"/>
      <c r="AJC3203" s="14"/>
      <c r="AJD3203" s="14"/>
      <c r="AJE3203" s="14"/>
      <c r="AJF3203" s="14"/>
      <c r="AJG3203" s="14"/>
      <c r="AJH3203" s="14"/>
      <c r="AJI3203" s="14"/>
      <c r="AJJ3203" s="14"/>
      <c r="AJK3203" s="14"/>
      <c r="AJL3203" s="14"/>
      <c r="AJM3203" s="14"/>
      <c r="AJN3203" s="14"/>
      <c r="AJO3203" s="14"/>
      <c r="AJP3203" s="14"/>
      <c r="AJQ3203" s="14"/>
      <c r="AJR3203" s="14"/>
      <c r="AJS3203" s="14"/>
      <c r="AJT3203" s="14"/>
      <c r="AJU3203" s="14"/>
      <c r="AJV3203" s="14"/>
      <c r="AJW3203" s="14"/>
      <c r="AJX3203" s="14"/>
      <c r="AJY3203" s="14"/>
      <c r="AJZ3203" s="14"/>
      <c r="AKA3203" s="14"/>
      <c r="AKB3203" s="14"/>
      <c r="AKC3203" s="14"/>
      <c r="AKD3203" s="14"/>
      <c r="AKE3203" s="14"/>
      <c r="AKF3203" s="14"/>
      <c r="AKG3203" s="14"/>
      <c r="AKH3203" s="14"/>
      <c r="AKI3203" s="14"/>
      <c r="AKJ3203" s="14"/>
      <c r="AKK3203" s="14"/>
      <c r="AKL3203" s="14"/>
      <c r="AKM3203" s="14"/>
      <c r="AKN3203" s="14"/>
      <c r="AKO3203" s="14"/>
      <c r="AKP3203" s="14"/>
      <c r="AKQ3203" s="14"/>
      <c r="AKR3203" s="14"/>
      <c r="AKS3203" s="14"/>
      <c r="AKT3203" s="14"/>
      <c r="AKU3203" s="14"/>
      <c r="AKV3203" s="14"/>
      <c r="AKW3203" s="14"/>
      <c r="AKX3203" s="14"/>
      <c r="AKY3203" s="14"/>
      <c r="AKZ3203" s="14"/>
      <c r="ALA3203" s="14"/>
      <c r="ALB3203" s="14"/>
      <c r="ALC3203" s="14"/>
      <c r="ALD3203" s="14"/>
      <c r="ALE3203" s="14"/>
      <c r="ALF3203" s="14"/>
      <c r="ALG3203" s="14"/>
      <c r="ALH3203" s="14"/>
      <c r="ALI3203" s="14"/>
      <c r="ALJ3203" s="14"/>
      <c r="ALK3203" s="14"/>
      <c r="ALL3203" s="14"/>
      <c r="ALM3203" s="14"/>
      <c r="ALN3203" s="14"/>
      <c r="ALO3203" s="14"/>
      <c r="ALP3203" s="14"/>
      <c r="ALQ3203" s="14"/>
      <c r="ALR3203" s="14"/>
      <c r="ALS3203" s="14"/>
      <c r="ALT3203" s="14"/>
      <c r="ALU3203" s="14"/>
      <c r="ALV3203" s="14"/>
      <c r="ALW3203" s="14"/>
      <c r="ALX3203" s="14"/>
      <c r="ALY3203" s="14"/>
      <c r="ALZ3203" s="14"/>
      <c r="AMA3203" s="14"/>
      <c r="AMB3203" s="14"/>
      <c r="AMC3203" s="14"/>
      <c r="AMD3203" s="14"/>
      <c r="AME3203" s="14"/>
      <c r="AMF3203" s="14"/>
      <c r="AMG3203" s="14"/>
      <c r="AMH3203" s="14"/>
      <c r="AMI3203" s="14"/>
      <c r="AMJ3203" s="14"/>
      <c r="AMK3203" s="14"/>
      <c r="AML3203" s="14"/>
      <c r="AMM3203" s="14"/>
      <c r="AMN3203" s="14"/>
      <c r="AMO3203" s="14"/>
      <c r="AMP3203" s="14"/>
      <c r="AMQ3203" s="14"/>
      <c r="AMR3203" s="14"/>
      <c r="AMS3203" s="14"/>
      <c r="AMT3203" s="14"/>
      <c r="AMU3203" s="14"/>
      <c r="AMV3203" s="14"/>
      <c r="AMW3203" s="14"/>
      <c r="AMX3203" s="14"/>
      <c r="AMY3203" s="14"/>
      <c r="AMZ3203" s="14"/>
      <c r="ANA3203" s="14"/>
      <c r="ANB3203" s="14"/>
      <c r="ANC3203" s="14"/>
      <c r="AND3203" s="14"/>
      <c r="ANE3203" s="14"/>
      <c r="ANF3203" s="14"/>
      <c r="ANG3203" s="14"/>
      <c r="ANH3203" s="14"/>
      <c r="ANI3203" s="14"/>
      <c r="ANJ3203" s="14"/>
      <c r="ANK3203" s="14"/>
      <c r="ANL3203" s="14"/>
      <c r="ANM3203" s="14"/>
      <c r="ANN3203" s="14"/>
      <c r="ANO3203" s="14"/>
      <c r="ANP3203" s="14"/>
      <c r="ANQ3203" s="14"/>
      <c r="ANR3203" s="14"/>
      <c r="ANS3203" s="14"/>
      <c r="ANT3203" s="14"/>
      <c r="ANU3203" s="14"/>
      <c r="ANV3203" s="14"/>
      <c r="ANW3203" s="14"/>
      <c r="ANX3203" s="14"/>
      <c r="ANY3203" s="14"/>
      <c r="ANZ3203" s="14"/>
      <c r="AOA3203" s="14"/>
      <c r="AOB3203" s="14"/>
      <c r="AOC3203" s="14"/>
      <c r="AOD3203" s="14"/>
      <c r="AOE3203" s="14"/>
      <c r="AOF3203" s="14"/>
      <c r="AOG3203" s="14"/>
      <c r="AOH3203" s="14"/>
      <c r="AOI3203" s="14"/>
      <c r="AOJ3203" s="14"/>
      <c r="AOK3203" s="14"/>
      <c r="AOL3203" s="14"/>
      <c r="AOM3203" s="14"/>
      <c r="AON3203" s="14"/>
      <c r="AOO3203" s="14"/>
      <c r="AOP3203" s="14"/>
      <c r="AOQ3203" s="14"/>
      <c r="AOR3203" s="14"/>
      <c r="AOS3203" s="14"/>
      <c r="AOT3203" s="14"/>
      <c r="AOU3203" s="14"/>
      <c r="AOV3203" s="14"/>
      <c r="AOW3203" s="14"/>
      <c r="AOX3203" s="14"/>
      <c r="AOY3203" s="14"/>
      <c r="AOZ3203" s="14"/>
      <c r="APA3203" s="14"/>
      <c r="APB3203" s="14"/>
      <c r="APC3203" s="14"/>
      <c r="APD3203" s="14"/>
      <c r="APE3203" s="14"/>
      <c r="APF3203" s="14"/>
      <c r="APG3203" s="14"/>
      <c r="APH3203" s="14"/>
      <c r="API3203" s="14"/>
      <c r="APJ3203" s="14"/>
      <c r="APK3203" s="14"/>
      <c r="APL3203" s="14"/>
      <c r="APM3203" s="14"/>
      <c r="APN3203" s="14"/>
      <c r="APO3203" s="14"/>
      <c r="APP3203" s="14"/>
      <c r="APQ3203" s="14"/>
      <c r="APR3203" s="14"/>
      <c r="APS3203" s="14"/>
      <c r="APT3203" s="14"/>
      <c r="APU3203" s="14"/>
      <c r="APV3203" s="14"/>
      <c r="APW3203" s="14"/>
      <c r="APX3203" s="14"/>
      <c r="APY3203" s="14"/>
      <c r="APZ3203" s="14"/>
      <c r="AQA3203" s="14"/>
      <c r="AQB3203" s="14"/>
      <c r="AQC3203" s="14"/>
      <c r="AQD3203" s="14"/>
      <c r="AQE3203" s="14"/>
      <c r="AQF3203" s="14"/>
      <c r="AQG3203" s="14"/>
      <c r="AQH3203" s="14"/>
      <c r="AQI3203" s="14"/>
      <c r="AQJ3203" s="14"/>
      <c r="AQK3203" s="14"/>
      <c r="AQL3203" s="14"/>
      <c r="AQM3203" s="14"/>
      <c r="AQN3203" s="14"/>
      <c r="AQO3203" s="14"/>
      <c r="AQP3203" s="14"/>
      <c r="AQQ3203" s="14"/>
      <c r="AQR3203" s="14"/>
      <c r="AQS3203" s="14"/>
      <c r="AQT3203" s="14"/>
      <c r="AQU3203" s="14"/>
      <c r="AQV3203" s="14"/>
      <c r="AQW3203" s="14"/>
      <c r="AQX3203" s="14"/>
      <c r="AQY3203" s="14"/>
      <c r="AQZ3203" s="14"/>
      <c r="ARA3203" s="14"/>
      <c r="ARB3203" s="14"/>
      <c r="ARC3203" s="14"/>
      <c r="ARD3203" s="14"/>
      <c r="ARE3203" s="14"/>
      <c r="ARF3203" s="14"/>
      <c r="ARG3203" s="14"/>
      <c r="ARH3203" s="14"/>
      <c r="ARI3203" s="14"/>
      <c r="ARJ3203" s="14"/>
      <c r="ARK3203" s="14"/>
      <c r="ARL3203" s="14"/>
      <c r="ARM3203" s="14"/>
      <c r="ARN3203" s="14"/>
      <c r="ARO3203" s="14"/>
      <c r="ARP3203" s="14"/>
      <c r="ARQ3203" s="14"/>
      <c r="ARR3203" s="14"/>
      <c r="ARS3203" s="14"/>
      <c r="ART3203" s="14"/>
      <c r="ARU3203" s="14"/>
      <c r="ARV3203" s="14"/>
      <c r="ARW3203" s="14"/>
      <c r="ARX3203" s="14"/>
      <c r="ARY3203" s="14"/>
      <c r="ARZ3203" s="14"/>
      <c r="ASA3203" s="14"/>
      <c r="ASB3203" s="14"/>
      <c r="ASC3203" s="14"/>
      <c r="ASD3203" s="14"/>
      <c r="ASE3203" s="14"/>
      <c r="ASF3203" s="14"/>
      <c r="ASG3203" s="14"/>
      <c r="ASH3203" s="14"/>
      <c r="ASI3203" s="14"/>
      <c r="ASJ3203" s="14"/>
      <c r="ASK3203" s="14"/>
      <c r="ASL3203" s="14"/>
      <c r="ASM3203" s="14"/>
      <c r="ASN3203" s="14"/>
      <c r="ASO3203" s="14"/>
      <c r="ASP3203" s="14"/>
      <c r="ASQ3203" s="14"/>
      <c r="ASR3203" s="14"/>
      <c r="ASS3203" s="14"/>
      <c r="AST3203" s="14"/>
      <c r="ASU3203" s="14"/>
      <c r="ASV3203" s="14"/>
      <c r="ASW3203" s="14"/>
      <c r="ASX3203" s="14"/>
      <c r="ASY3203" s="14"/>
      <c r="ASZ3203" s="14"/>
      <c r="ATA3203" s="14"/>
      <c r="ATB3203" s="14"/>
      <c r="ATC3203" s="14"/>
      <c r="ATD3203" s="14"/>
      <c r="ATE3203" s="14"/>
      <c r="ATF3203" s="14"/>
      <c r="ATG3203" s="14"/>
      <c r="ATH3203" s="14"/>
      <c r="ATI3203" s="14"/>
      <c r="ATJ3203" s="14"/>
      <c r="ATK3203" s="14"/>
      <c r="ATL3203" s="14"/>
      <c r="ATM3203" s="14"/>
      <c r="ATN3203" s="14"/>
      <c r="ATO3203" s="14"/>
      <c r="ATP3203" s="14"/>
      <c r="ATQ3203" s="14"/>
      <c r="ATR3203" s="14"/>
      <c r="ATS3203" s="14"/>
      <c r="ATT3203" s="14"/>
      <c r="ATU3203" s="14"/>
      <c r="ATV3203" s="14"/>
      <c r="ATW3203" s="14"/>
      <c r="ATX3203" s="14"/>
      <c r="ATY3203" s="14"/>
      <c r="ATZ3203" s="14"/>
      <c r="AUA3203" s="14"/>
      <c r="AUB3203" s="14"/>
      <c r="AUC3203" s="14"/>
      <c r="AUD3203" s="14"/>
      <c r="AUE3203" s="14"/>
      <c r="AUF3203" s="14"/>
      <c r="AUG3203" s="14"/>
      <c r="AUH3203" s="14"/>
      <c r="AUI3203" s="14"/>
      <c r="AUJ3203" s="14"/>
      <c r="AUK3203" s="14"/>
      <c r="AUL3203" s="14"/>
      <c r="AUM3203" s="14"/>
      <c r="AUN3203" s="14"/>
      <c r="AUO3203" s="14"/>
      <c r="AUP3203" s="14"/>
      <c r="AUQ3203" s="14"/>
      <c r="AUR3203" s="14"/>
      <c r="AUS3203" s="14"/>
      <c r="AUT3203" s="14"/>
      <c r="AUU3203" s="14"/>
      <c r="AUV3203" s="14"/>
      <c r="AUW3203" s="14"/>
      <c r="AUX3203" s="14"/>
      <c r="AUY3203" s="14"/>
      <c r="AUZ3203" s="14"/>
      <c r="AVA3203" s="14"/>
      <c r="AVB3203" s="14"/>
      <c r="AVC3203" s="14"/>
      <c r="AVD3203" s="14"/>
      <c r="AVE3203" s="14"/>
      <c r="AVF3203" s="14"/>
      <c r="AVG3203" s="14"/>
      <c r="AVH3203" s="14"/>
      <c r="AVI3203" s="14"/>
      <c r="AVJ3203" s="14"/>
      <c r="AVK3203" s="14"/>
      <c r="AVL3203" s="14"/>
      <c r="AVM3203" s="14"/>
      <c r="AVN3203" s="14"/>
      <c r="AVO3203" s="14"/>
      <c r="AVP3203" s="14"/>
      <c r="AVQ3203" s="14"/>
      <c r="AVR3203" s="14"/>
      <c r="AVS3203" s="14"/>
      <c r="AVT3203" s="14"/>
      <c r="AVU3203" s="14"/>
      <c r="AVV3203" s="14"/>
      <c r="AVW3203" s="14"/>
      <c r="AVX3203" s="14"/>
      <c r="AVY3203" s="14"/>
      <c r="AVZ3203" s="14"/>
      <c r="AWA3203" s="14"/>
      <c r="AWB3203" s="14"/>
      <c r="AWC3203" s="14"/>
      <c r="AWD3203" s="14"/>
      <c r="AWE3203" s="14"/>
      <c r="AWF3203" s="14"/>
      <c r="AWG3203" s="14"/>
      <c r="AWH3203" s="14"/>
      <c r="AWI3203" s="14"/>
      <c r="AWJ3203" s="14"/>
      <c r="AWK3203" s="14"/>
      <c r="AWL3203" s="14"/>
      <c r="AWM3203" s="14"/>
      <c r="AWN3203" s="14"/>
      <c r="AWO3203" s="14"/>
      <c r="AWP3203" s="14"/>
      <c r="AWQ3203" s="14"/>
      <c r="AWR3203" s="14"/>
      <c r="AWS3203" s="14"/>
      <c r="AWT3203" s="14"/>
      <c r="AWU3203" s="14"/>
      <c r="AWV3203" s="14"/>
      <c r="AWW3203" s="14"/>
      <c r="AWX3203" s="14"/>
      <c r="AWY3203" s="14"/>
      <c r="AWZ3203" s="14"/>
      <c r="AXA3203" s="14"/>
      <c r="AXB3203" s="14"/>
      <c r="AXC3203" s="14"/>
      <c r="AXD3203" s="14"/>
      <c r="AXE3203" s="14"/>
      <c r="AXF3203" s="14"/>
      <c r="AXG3203" s="14"/>
      <c r="AXH3203" s="14"/>
      <c r="AXI3203" s="14"/>
      <c r="AXJ3203" s="14"/>
      <c r="AXK3203" s="14"/>
      <c r="AXL3203" s="14"/>
      <c r="AXM3203" s="14"/>
      <c r="AXN3203" s="14"/>
      <c r="AXO3203" s="14"/>
      <c r="AXP3203" s="14"/>
      <c r="AXQ3203" s="14"/>
      <c r="AXR3203" s="14"/>
      <c r="AXS3203" s="14"/>
      <c r="AXT3203" s="14"/>
      <c r="AXU3203" s="14"/>
      <c r="AXV3203" s="14"/>
      <c r="AXW3203" s="14"/>
      <c r="AXX3203" s="14"/>
      <c r="AXY3203" s="14"/>
      <c r="AXZ3203" s="14"/>
      <c r="AYA3203" s="14"/>
      <c r="AYB3203" s="14"/>
      <c r="AYC3203" s="14"/>
      <c r="AYD3203" s="14"/>
      <c r="AYE3203" s="14"/>
      <c r="AYF3203" s="14"/>
      <c r="AYG3203" s="14"/>
      <c r="AYH3203" s="14"/>
      <c r="AYI3203" s="14"/>
      <c r="AYJ3203" s="14"/>
      <c r="AYK3203" s="14"/>
      <c r="AYL3203" s="14"/>
      <c r="AYM3203" s="14"/>
      <c r="AYN3203" s="14"/>
      <c r="AYO3203" s="14"/>
      <c r="AYP3203" s="14"/>
      <c r="AYQ3203" s="14"/>
      <c r="AYR3203" s="14"/>
      <c r="AYS3203" s="14"/>
      <c r="AYT3203" s="14"/>
      <c r="AYU3203" s="14"/>
      <c r="AYV3203" s="14"/>
      <c r="AYW3203" s="14"/>
      <c r="AYX3203" s="14"/>
      <c r="AYY3203" s="14"/>
      <c r="AYZ3203" s="14"/>
      <c r="AZA3203" s="14"/>
      <c r="AZB3203" s="14"/>
      <c r="AZC3203" s="14"/>
      <c r="AZD3203" s="14"/>
      <c r="AZE3203" s="14"/>
      <c r="AZF3203" s="14"/>
      <c r="AZG3203" s="14"/>
      <c r="AZH3203" s="14"/>
      <c r="AZI3203" s="14"/>
      <c r="AZJ3203" s="14"/>
      <c r="AZK3203" s="14"/>
      <c r="AZL3203" s="14"/>
      <c r="AZM3203" s="14"/>
      <c r="AZN3203" s="14"/>
      <c r="AZO3203" s="14"/>
      <c r="AZP3203" s="14"/>
      <c r="AZQ3203" s="14"/>
      <c r="AZR3203" s="14"/>
      <c r="AZS3203" s="14"/>
      <c r="AZT3203" s="14"/>
      <c r="AZU3203" s="14"/>
      <c r="AZV3203" s="14"/>
      <c r="AZW3203" s="14"/>
      <c r="AZX3203" s="14"/>
      <c r="AZY3203" s="14"/>
      <c r="AZZ3203" s="14"/>
      <c r="BAA3203" s="14"/>
      <c r="BAB3203" s="14"/>
      <c r="BAC3203" s="14"/>
      <c r="BAD3203" s="14"/>
      <c r="BAE3203" s="14"/>
      <c r="BAF3203" s="14"/>
      <c r="BAG3203" s="14"/>
      <c r="BAH3203" s="14"/>
      <c r="BAI3203" s="14"/>
      <c r="BAJ3203" s="14"/>
      <c r="BAK3203" s="14"/>
      <c r="BAL3203" s="14"/>
      <c r="BAM3203" s="14"/>
      <c r="BAN3203" s="14"/>
      <c r="BAO3203" s="14"/>
      <c r="BAP3203" s="14"/>
      <c r="BAQ3203" s="14"/>
      <c r="BAR3203" s="14"/>
      <c r="BAS3203" s="14"/>
      <c r="BAT3203" s="14"/>
      <c r="BAU3203" s="14"/>
      <c r="BAV3203" s="14"/>
      <c r="BAW3203" s="14"/>
      <c r="BAX3203" s="14"/>
      <c r="BAY3203" s="14"/>
      <c r="BAZ3203" s="14"/>
      <c r="BBA3203" s="14"/>
      <c r="BBB3203" s="14"/>
      <c r="BBC3203" s="14"/>
      <c r="BBD3203" s="14"/>
      <c r="BBE3203" s="14"/>
      <c r="BBF3203" s="14"/>
      <c r="BBG3203" s="14"/>
      <c r="BBH3203" s="14"/>
      <c r="BBI3203" s="14"/>
      <c r="BBJ3203" s="14"/>
      <c r="BBK3203" s="14"/>
      <c r="BBL3203" s="14"/>
      <c r="BBM3203" s="14"/>
      <c r="BBN3203" s="14"/>
      <c r="BBO3203" s="14"/>
      <c r="BBP3203" s="14"/>
      <c r="BBQ3203" s="14"/>
      <c r="BBR3203" s="14"/>
      <c r="BBS3203" s="14"/>
      <c r="BBT3203" s="14"/>
      <c r="BBU3203" s="14"/>
      <c r="BBV3203" s="14"/>
      <c r="BBW3203" s="14"/>
      <c r="BBX3203" s="14"/>
      <c r="BBY3203" s="14"/>
      <c r="BBZ3203" s="14"/>
      <c r="BCA3203" s="14"/>
      <c r="BCB3203" s="14"/>
      <c r="BCC3203" s="14"/>
      <c r="BCD3203" s="14"/>
      <c r="BCE3203" s="14"/>
      <c r="BCF3203" s="14"/>
      <c r="BCG3203" s="14"/>
      <c r="BCH3203" s="14"/>
      <c r="BCI3203" s="14"/>
      <c r="BCJ3203" s="14"/>
      <c r="BCK3203" s="14"/>
      <c r="BCL3203" s="14"/>
      <c r="BCM3203" s="14"/>
      <c r="BCN3203" s="14"/>
      <c r="BCO3203" s="14"/>
      <c r="BCP3203" s="14"/>
      <c r="BCQ3203" s="14"/>
      <c r="BCR3203" s="14"/>
      <c r="BCS3203" s="14"/>
      <c r="BCT3203" s="14"/>
      <c r="BCU3203" s="14"/>
      <c r="BCV3203" s="14"/>
      <c r="BCW3203" s="14"/>
      <c r="BCX3203" s="14"/>
      <c r="BCY3203" s="14"/>
      <c r="BCZ3203" s="14"/>
      <c r="BDA3203" s="14"/>
      <c r="BDB3203" s="14"/>
      <c r="BDC3203" s="14"/>
      <c r="BDD3203" s="14"/>
      <c r="BDE3203" s="14"/>
      <c r="BDF3203" s="14"/>
      <c r="BDG3203" s="14"/>
      <c r="BDH3203" s="14"/>
      <c r="BDI3203" s="14"/>
      <c r="BDJ3203" s="14"/>
      <c r="BDK3203" s="14"/>
      <c r="BDL3203" s="14"/>
      <c r="BDM3203" s="14"/>
      <c r="BDN3203" s="14"/>
      <c r="BDO3203" s="14"/>
      <c r="BDP3203" s="14"/>
      <c r="BDQ3203" s="14"/>
      <c r="BDR3203" s="14"/>
      <c r="BDS3203" s="14"/>
      <c r="BDT3203" s="14"/>
      <c r="BDU3203" s="14"/>
      <c r="BDV3203" s="14"/>
      <c r="BDW3203" s="14"/>
      <c r="BDX3203" s="14"/>
      <c r="BDY3203" s="14"/>
      <c r="BDZ3203" s="14"/>
      <c r="BEA3203" s="14"/>
      <c r="BEB3203" s="14"/>
      <c r="BEC3203" s="14"/>
      <c r="BED3203" s="14"/>
      <c r="BEE3203" s="14"/>
      <c r="BEF3203" s="14"/>
      <c r="BEG3203" s="14"/>
      <c r="BEH3203" s="14"/>
      <c r="BEI3203" s="14"/>
      <c r="BEJ3203" s="14"/>
      <c r="BEK3203" s="14"/>
      <c r="BEL3203" s="14"/>
      <c r="BEM3203" s="14"/>
      <c r="BEN3203" s="14"/>
      <c r="BEO3203" s="14"/>
      <c r="BEP3203" s="14"/>
      <c r="BEQ3203" s="14"/>
      <c r="BER3203" s="14"/>
      <c r="BES3203" s="14"/>
      <c r="BET3203" s="14"/>
      <c r="BEU3203" s="14"/>
      <c r="BEV3203" s="14"/>
      <c r="BEW3203" s="14"/>
      <c r="BEX3203" s="14"/>
      <c r="BEY3203" s="14"/>
      <c r="BEZ3203" s="14"/>
      <c r="BFA3203" s="14"/>
      <c r="BFB3203" s="14"/>
      <c r="BFC3203" s="14"/>
      <c r="BFD3203" s="14"/>
      <c r="BFE3203" s="14"/>
      <c r="BFF3203" s="14"/>
      <c r="BFG3203" s="14"/>
      <c r="BFH3203" s="14"/>
      <c r="BFI3203" s="14"/>
      <c r="BFJ3203" s="14"/>
      <c r="BFK3203" s="14"/>
      <c r="BFL3203" s="14"/>
      <c r="BFM3203" s="14"/>
      <c r="BFN3203" s="14"/>
      <c r="BFO3203" s="14"/>
      <c r="BFP3203" s="14"/>
      <c r="BFQ3203" s="14"/>
      <c r="BFR3203" s="14"/>
      <c r="BFS3203" s="14"/>
      <c r="BFT3203" s="14"/>
      <c r="BFU3203" s="14"/>
      <c r="BFV3203" s="14"/>
      <c r="BFW3203" s="14"/>
      <c r="BFX3203" s="14"/>
      <c r="BFY3203" s="14"/>
      <c r="BFZ3203" s="14"/>
      <c r="BGA3203" s="14"/>
      <c r="BGB3203" s="14"/>
      <c r="BGC3203" s="14"/>
      <c r="BGD3203" s="14"/>
      <c r="BGE3203" s="14"/>
      <c r="BGF3203" s="14"/>
      <c r="BGG3203" s="14"/>
      <c r="BGH3203" s="14"/>
      <c r="BGI3203" s="14"/>
      <c r="BGJ3203" s="14"/>
      <c r="BGK3203" s="14"/>
      <c r="BGL3203" s="14"/>
      <c r="BGM3203" s="14"/>
      <c r="BGN3203" s="14"/>
      <c r="BGO3203" s="14"/>
      <c r="BGP3203" s="14"/>
      <c r="BGQ3203" s="14"/>
      <c r="BGR3203" s="14"/>
      <c r="BGS3203" s="14"/>
      <c r="BGT3203" s="14"/>
      <c r="BGU3203" s="14"/>
      <c r="BGV3203" s="14"/>
      <c r="BGW3203" s="14"/>
      <c r="BGX3203" s="14"/>
      <c r="BGY3203" s="14"/>
      <c r="BGZ3203" s="14"/>
      <c r="BHA3203" s="14"/>
      <c r="BHB3203" s="14"/>
      <c r="BHC3203" s="14"/>
      <c r="BHD3203" s="14"/>
      <c r="BHE3203" s="14"/>
      <c r="BHF3203" s="14"/>
      <c r="BHG3203" s="14"/>
      <c r="BHH3203" s="14"/>
      <c r="BHI3203" s="14"/>
      <c r="BHJ3203" s="14"/>
      <c r="BHK3203" s="14"/>
      <c r="BHL3203" s="14"/>
      <c r="BHM3203" s="14"/>
      <c r="BHN3203" s="14"/>
      <c r="BHO3203" s="14"/>
      <c r="BHP3203" s="14"/>
      <c r="BHQ3203" s="14"/>
      <c r="BHR3203" s="14"/>
      <c r="BHS3203" s="14"/>
      <c r="BHT3203" s="14"/>
      <c r="BHU3203" s="14"/>
      <c r="BHV3203" s="14"/>
      <c r="BHW3203" s="14"/>
      <c r="BHX3203" s="14"/>
      <c r="BHY3203" s="14"/>
      <c r="BHZ3203" s="14"/>
      <c r="BIA3203" s="14"/>
      <c r="BIB3203" s="14"/>
      <c r="BIC3203" s="14"/>
      <c r="BID3203" s="14"/>
      <c r="BIE3203" s="14"/>
      <c r="BIF3203" s="14"/>
      <c r="BIG3203" s="14"/>
      <c r="BIH3203" s="14"/>
      <c r="BII3203" s="14"/>
      <c r="BIJ3203" s="14"/>
      <c r="BIK3203" s="14"/>
      <c r="BIL3203" s="14"/>
      <c r="BIM3203" s="14"/>
      <c r="BIN3203" s="14"/>
      <c r="BIO3203" s="14"/>
      <c r="BIP3203" s="14"/>
      <c r="BIQ3203" s="14"/>
      <c r="BIR3203" s="14"/>
      <c r="BIS3203" s="14"/>
      <c r="BIT3203" s="14"/>
      <c r="BIU3203" s="14"/>
      <c r="BIV3203" s="14"/>
      <c r="BIW3203" s="14"/>
      <c r="BIX3203" s="14"/>
      <c r="BIY3203" s="14"/>
      <c r="BIZ3203" s="14"/>
      <c r="BJA3203" s="14"/>
      <c r="BJB3203" s="14"/>
      <c r="BJC3203" s="14"/>
      <c r="BJD3203" s="14"/>
      <c r="BJE3203" s="14"/>
      <c r="BJF3203" s="14"/>
      <c r="BJG3203" s="14"/>
      <c r="BJH3203" s="14"/>
      <c r="BJI3203" s="14"/>
      <c r="BJJ3203" s="14"/>
      <c r="BJK3203" s="14"/>
      <c r="BJL3203" s="14"/>
      <c r="BJM3203" s="14"/>
      <c r="BJN3203" s="14"/>
      <c r="BJO3203" s="14"/>
      <c r="BJP3203" s="14"/>
      <c r="BJQ3203" s="14"/>
      <c r="BJR3203" s="14"/>
      <c r="BJS3203" s="14"/>
      <c r="BJT3203" s="14"/>
      <c r="BJU3203" s="14"/>
      <c r="BJV3203" s="14"/>
      <c r="BJW3203" s="14"/>
      <c r="BJX3203" s="14"/>
      <c r="BJY3203" s="14"/>
      <c r="BJZ3203" s="14"/>
      <c r="BKA3203" s="14"/>
      <c r="BKB3203" s="14"/>
      <c r="BKC3203" s="14"/>
      <c r="BKD3203" s="14"/>
      <c r="BKE3203" s="14"/>
      <c r="BKF3203" s="14"/>
      <c r="BKG3203" s="14"/>
      <c r="BKH3203" s="14"/>
      <c r="BKI3203" s="14"/>
      <c r="BKJ3203" s="14"/>
      <c r="BKK3203" s="14"/>
      <c r="BKL3203" s="14"/>
      <c r="BKM3203" s="14"/>
      <c r="BKN3203" s="14"/>
      <c r="BKO3203" s="14"/>
      <c r="BKP3203" s="14"/>
      <c r="BKQ3203" s="14"/>
      <c r="BKR3203" s="14"/>
      <c r="BKS3203" s="14"/>
      <c r="BKT3203" s="14"/>
      <c r="BKU3203" s="14"/>
      <c r="BKV3203" s="14"/>
      <c r="BKW3203" s="14"/>
      <c r="BKX3203" s="14"/>
      <c r="BKY3203" s="14"/>
      <c r="BKZ3203" s="14"/>
      <c r="BLA3203" s="14"/>
      <c r="BLB3203" s="14"/>
      <c r="BLC3203" s="14"/>
      <c r="BLD3203" s="14"/>
      <c r="BLE3203" s="14"/>
      <c r="BLF3203" s="14"/>
      <c r="BLG3203" s="14"/>
      <c r="BLH3203" s="14"/>
      <c r="BLI3203" s="14"/>
      <c r="BLJ3203" s="14"/>
      <c r="BLK3203" s="14"/>
      <c r="BLL3203" s="14"/>
      <c r="BLM3203" s="14"/>
      <c r="BLN3203" s="14"/>
      <c r="BLO3203" s="14"/>
      <c r="BLP3203" s="14"/>
      <c r="BLQ3203" s="14"/>
      <c r="BLR3203" s="14"/>
      <c r="BLS3203" s="14"/>
      <c r="BLT3203" s="14"/>
      <c r="BLU3203" s="14"/>
      <c r="BLV3203" s="14"/>
      <c r="BLW3203" s="14"/>
      <c r="BLX3203" s="14"/>
      <c r="BLY3203" s="14"/>
      <c r="BLZ3203" s="14"/>
      <c r="BMA3203" s="14"/>
      <c r="BMB3203" s="14"/>
      <c r="BMC3203" s="14"/>
      <c r="BMD3203" s="14"/>
      <c r="BME3203" s="14"/>
      <c r="BMF3203" s="14"/>
      <c r="BMG3203" s="14"/>
      <c r="BMH3203" s="14"/>
      <c r="BMI3203" s="14"/>
      <c r="BMJ3203" s="14"/>
      <c r="BMK3203" s="14"/>
      <c r="BML3203" s="14"/>
      <c r="BMM3203" s="14"/>
      <c r="BMN3203" s="14"/>
      <c r="BMO3203" s="14"/>
      <c r="BMP3203" s="14"/>
      <c r="BMQ3203" s="14"/>
      <c r="BMR3203" s="14"/>
      <c r="BMS3203" s="14"/>
      <c r="BMT3203" s="14"/>
      <c r="BMU3203" s="14"/>
      <c r="BMV3203" s="14"/>
      <c r="BMW3203" s="14"/>
      <c r="BMX3203" s="14"/>
      <c r="BMY3203" s="14"/>
      <c r="BMZ3203" s="14"/>
      <c r="BNA3203" s="14"/>
      <c r="BNB3203" s="14"/>
      <c r="BNC3203" s="14"/>
      <c r="BND3203" s="14"/>
      <c r="BNE3203" s="14"/>
      <c r="BNF3203" s="14"/>
      <c r="BNG3203" s="14"/>
      <c r="BNH3203" s="14"/>
      <c r="BNI3203" s="14"/>
      <c r="BNJ3203" s="14"/>
      <c r="BNK3203" s="14"/>
      <c r="BNL3203" s="14"/>
      <c r="BNM3203" s="14"/>
      <c r="BNN3203" s="14"/>
      <c r="BNO3203" s="14"/>
      <c r="BNP3203" s="14"/>
      <c r="BNQ3203" s="14"/>
      <c r="BNR3203" s="14"/>
      <c r="BNS3203" s="14"/>
      <c r="BNT3203" s="14"/>
      <c r="BNU3203" s="14"/>
      <c r="BNV3203" s="14"/>
      <c r="BNW3203" s="14"/>
      <c r="BNX3203" s="14"/>
      <c r="BNY3203" s="14"/>
      <c r="BNZ3203" s="14"/>
      <c r="BOA3203" s="14"/>
      <c r="BOB3203" s="14"/>
      <c r="BOC3203" s="14"/>
      <c r="BOD3203" s="14"/>
      <c r="BOE3203" s="14"/>
      <c r="BOF3203" s="14"/>
      <c r="BOG3203" s="14"/>
      <c r="BOH3203" s="14"/>
      <c r="BOI3203" s="14"/>
      <c r="BOJ3203" s="14"/>
      <c r="BOK3203" s="14"/>
      <c r="BOL3203" s="14"/>
      <c r="BOM3203" s="14"/>
      <c r="BON3203" s="14"/>
      <c r="BOO3203" s="14"/>
      <c r="BOP3203" s="14"/>
      <c r="BOQ3203" s="14"/>
      <c r="BOR3203" s="14"/>
      <c r="BOS3203" s="14"/>
      <c r="BOT3203" s="14"/>
      <c r="BOU3203" s="14"/>
      <c r="BOV3203" s="14"/>
      <c r="BOW3203" s="14"/>
      <c r="BOX3203" s="14"/>
      <c r="BOY3203" s="14"/>
      <c r="BOZ3203" s="14"/>
      <c r="BPA3203" s="14"/>
      <c r="BPB3203" s="14"/>
      <c r="BPC3203" s="14"/>
      <c r="BPD3203" s="14"/>
      <c r="BPE3203" s="14"/>
      <c r="BPF3203" s="14"/>
      <c r="BPG3203" s="14"/>
      <c r="BPH3203" s="14"/>
      <c r="BPI3203" s="14"/>
      <c r="BPJ3203" s="14"/>
      <c r="BPK3203" s="14"/>
      <c r="BPL3203" s="14"/>
      <c r="BPM3203" s="14"/>
      <c r="BPN3203" s="14"/>
      <c r="BPO3203" s="14"/>
      <c r="BPP3203" s="14"/>
      <c r="BPQ3203" s="14"/>
      <c r="BPR3203" s="14"/>
      <c r="BPS3203" s="14"/>
      <c r="BPT3203" s="14"/>
      <c r="BPU3203" s="14"/>
      <c r="BPV3203" s="14"/>
      <c r="BPW3203" s="14"/>
      <c r="BPX3203" s="14"/>
      <c r="BPY3203" s="14"/>
      <c r="BPZ3203" s="14"/>
      <c r="BQA3203" s="14"/>
      <c r="BQB3203" s="14"/>
      <c r="BQC3203" s="14"/>
      <c r="BQD3203" s="14"/>
      <c r="BQE3203" s="14"/>
      <c r="BQF3203" s="14"/>
      <c r="BQG3203" s="14"/>
      <c r="BQH3203" s="14"/>
      <c r="BQI3203" s="14"/>
      <c r="BQJ3203" s="14"/>
      <c r="BQK3203" s="14"/>
      <c r="BQL3203" s="14"/>
      <c r="BQM3203" s="14"/>
      <c r="BQN3203" s="14"/>
      <c r="BQO3203" s="14"/>
      <c r="BQP3203" s="14"/>
      <c r="BQQ3203" s="14"/>
      <c r="BQR3203" s="14"/>
      <c r="BQS3203" s="14"/>
      <c r="BQT3203" s="14"/>
      <c r="BQU3203" s="14"/>
      <c r="BQV3203" s="14"/>
      <c r="BQW3203" s="14"/>
      <c r="BQX3203" s="14"/>
      <c r="BQY3203" s="14"/>
      <c r="BQZ3203" s="14"/>
      <c r="BRA3203" s="14"/>
      <c r="BRB3203" s="14"/>
      <c r="BRC3203" s="14"/>
      <c r="BRD3203" s="14"/>
      <c r="BRE3203" s="14"/>
      <c r="BRF3203" s="14"/>
      <c r="BRG3203" s="14"/>
      <c r="BRH3203" s="14"/>
      <c r="BRI3203" s="14"/>
      <c r="BRJ3203" s="14"/>
      <c r="BRK3203" s="14"/>
      <c r="BRL3203" s="14"/>
      <c r="BRM3203" s="14"/>
      <c r="BRN3203" s="14"/>
      <c r="BRO3203" s="14"/>
      <c r="BRP3203" s="14"/>
      <c r="BRQ3203" s="14"/>
      <c r="BRR3203" s="14"/>
      <c r="BRS3203" s="14"/>
      <c r="BRT3203" s="14"/>
      <c r="BRU3203" s="14"/>
      <c r="BRV3203" s="14"/>
      <c r="BRW3203" s="14"/>
      <c r="BRX3203" s="14"/>
      <c r="BRY3203" s="14"/>
      <c r="BRZ3203" s="14"/>
      <c r="BSA3203" s="14"/>
      <c r="BSB3203" s="14"/>
      <c r="BSC3203" s="14"/>
      <c r="BSD3203" s="14"/>
      <c r="BSE3203" s="14"/>
      <c r="BSF3203" s="14"/>
      <c r="BSG3203" s="14"/>
      <c r="BSH3203" s="14"/>
      <c r="BSI3203" s="14"/>
      <c r="BSJ3203" s="14"/>
      <c r="BSK3203" s="14"/>
      <c r="BSL3203" s="14"/>
      <c r="BSM3203" s="14"/>
      <c r="BSN3203" s="14"/>
      <c r="BSO3203" s="14"/>
      <c r="BSP3203" s="14"/>
      <c r="BSQ3203" s="14"/>
      <c r="BSR3203" s="14"/>
      <c r="BSS3203" s="14"/>
      <c r="BST3203" s="14"/>
      <c r="BSU3203" s="14"/>
      <c r="BSV3203" s="14"/>
      <c r="BSW3203" s="14"/>
      <c r="BSX3203" s="14"/>
      <c r="BSY3203" s="14"/>
      <c r="BSZ3203" s="14"/>
      <c r="BTA3203" s="14"/>
      <c r="BTB3203" s="14"/>
      <c r="BTC3203" s="14"/>
      <c r="BTD3203" s="14"/>
      <c r="BTE3203" s="14"/>
      <c r="BTF3203" s="14"/>
      <c r="BTG3203" s="14"/>
      <c r="BTH3203" s="14"/>
      <c r="BTI3203" s="14"/>
      <c r="BTJ3203" s="14"/>
      <c r="BTK3203" s="14"/>
      <c r="BTL3203" s="14"/>
      <c r="BTM3203" s="14"/>
      <c r="BTN3203" s="14"/>
      <c r="BTO3203" s="14"/>
      <c r="BTP3203" s="14"/>
      <c r="BTQ3203" s="14"/>
      <c r="BTR3203" s="14"/>
      <c r="BTS3203" s="14"/>
      <c r="BTT3203" s="14"/>
      <c r="BTU3203" s="14"/>
      <c r="BTV3203" s="14"/>
      <c r="BTW3203" s="14"/>
      <c r="BTX3203" s="14"/>
      <c r="BTY3203" s="14"/>
      <c r="BTZ3203" s="14"/>
      <c r="BUA3203" s="14"/>
      <c r="BUB3203" s="14"/>
      <c r="BUC3203" s="14"/>
      <c r="BUD3203" s="14"/>
      <c r="BUE3203" s="14"/>
      <c r="BUF3203" s="14"/>
      <c r="BUG3203" s="14"/>
      <c r="BUH3203" s="14"/>
      <c r="BUI3203" s="14"/>
      <c r="BUJ3203" s="14"/>
      <c r="BUK3203" s="14"/>
      <c r="BUL3203" s="14"/>
      <c r="BUM3203" s="14"/>
      <c r="BUN3203" s="14"/>
      <c r="BUO3203" s="14"/>
      <c r="BUP3203" s="14"/>
      <c r="BUQ3203" s="14"/>
      <c r="BUR3203" s="14"/>
      <c r="BUS3203" s="14"/>
      <c r="BUT3203" s="14"/>
      <c r="BUU3203" s="14"/>
      <c r="BUV3203" s="14"/>
      <c r="BUW3203" s="14"/>
      <c r="BUX3203" s="14"/>
      <c r="BUY3203" s="14"/>
      <c r="BUZ3203" s="14"/>
      <c r="BVA3203" s="14"/>
      <c r="BVB3203" s="14"/>
      <c r="BVC3203" s="14"/>
      <c r="BVD3203" s="14"/>
      <c r="BVE3203" s="14"/>
      <c r="BVF3203" s="14"/>
      <c r="BVG3203" s="14"/>
      <c r="BVH3203" s="14"/>
      <c r="BVI3203" s="14"/>
      <c r="BVJ3203" s="14"/>
      <c r="BVK3203" s="14"/>
      <c r="BVL3203" s="14"/>
      <c r="BVM3203" s="14"/>
      <c r="BVN3203" s="14"/>
      <c r="BVO3203" s="14"/>
      <c r="BVP3203" s="14"/>
      <c r="BVQ3203" s="14"/>
      <c r="BVR3203" s="14"/>
      <c r="BVS3203" s="14"/>
      <c r="BVT3203" s="14"/>
      <c r="BVU3203" s="14"/>
      <c r="BVV3203" s="14"/>
      <c r="BVW3203" s="14"/>
      <c r="BVX3203" s="14"/>
      <c r="BVY3203" s="14"/>
      <c r="BVZ3203" s="14"/>
      <c r="BWA3203" s="14"/>
      <c r="BWB3203" s="14"/>
      <c r="BWC3203" s="14"/>
      <c r="BWD3203" s="14"/>
      <c r="BWE3203" s="14"/>
      <c r="BWF3203" s="14"/>
      <c r="BWG3203" s="14"/>
      <c r="BWH3203" s="14"/>
      <c r="BWI3203" s="14"/>
      <c r="BWJ3203" s="14"/>
      <c r="BWK3203" s="14"/>
      <c r="BWL3203" s="14"/>
      <c r="BWM3203" s="14"/>
      <c r="BWN3203" s="14"/>
      <c r="BWO3203" s="14"/>
      <c r="BWP3203" s="14"/>
      <c r="BWQ3203" s="14"/>
      <c r="BWR3203" s="14"/>
      <c r="BWS3203" s="14"/>
      <c r="BWT3203" s="14"/>
      <c r="BWU3203" s="14"/>
      <c r="BWV3203" s="14"/>
      <c r="BWW3203" s="14"/>
      <c r="BWX3203" s="14"/>
      <c r="BWY3203" s="14"/>
      <c r="BWZ3203" s="14"/>
      <c r="BXA3203" s="14"/>
      <c r="BXB3203" s="14"/>
      <c r="BXC3203" s="14"/>
      <c r="BXD3203" s="14"/>
      <c r="BXE3203" s="14"/>
      <c r="BXF3203" s="14"/>
      <c r="BXG3203" s="14"/>
      <c r="BXH3203" s="14"/>
      <c r="BXI3203" s="14"/>
      <c r="BXJ3203" s="14"/>
      <c r="BXK3203" s="14"/>
      <c r="BXL3203" s="14"/>
      <c r="BXM3203" s="14"/>
      <c r="BXN3203" s="14"/>
      <c r="BXO3203" s="14"/>
      <c r="BXP3203" s="14"/>
      <c r="BXQ3203" s="14"/>
      <c r="BXR3203" s="14"/>
      <c r="BXS3203" s="14"/>
      <c r="BXT3203" s="14"/>
      <c r="BXU3203" s="14"/>
      <c r="BXV3203" s="14"/>
      <c r="BXW3203" s="14"/>
      <c r="BXX3203" s="14"/>
      <c r="BXY3203" s="14"/>
      <c r="BXZ3203" s="14"/>
      <c r="BYA3203" s="14"/>
      <c r="BYB3203" s="14"/>
      <c r="BYC3203" s="14"/>
      <c r="BYD3203" s="14"/>
      <c r="BYE3203" s="14"/>
      <c r="BYF3203" s="14"/>
      <c r="BYG3203" s="14"/>
      <c r="BYH3203" s="14"/>
      <c r="BYI3203" s="14"/>
      <c r="BYJ3203" s="14"/>
      <c r="BYK3203" s="14"/>
      <c r="BYL3203" s="14"/>
      <c r="BYM3203" s="14"/>
      <c r="BYN3203" s="14"/>
      <c r="BYO3203" s="14"/>
      <c r="BYP3203" s="14"/>
      <c r="BYQ3203" s="14"/>
      <c r="BYR3203" s="14"/>
      <c r="BYS3203" s="14"/>
      <c r="BYT3203" s="14"/>
      <c r="BYU3203" s="14"/>
      <c r="BYV3203" s="14"/>
      <c r="BYW3203" s="14"/>
      <c r="BYX3203" s="14"/>
      <c r="BYY3203" s="14"/>
      <c r="BYZ3203" s="14"/>
      <c r="BZA3203" s="14"/>
      <c r="BZB3203" s="14"/>
      <c r="BZC3203" s="14"/>
      <c r="BZD3203" s="14"/>
      <c r="BZE3203" s="14"/>
      <c r="BZF3203" s="14"/>
      <c r="BZG3203" s="14"/>
      <c r="BZH3203" s="14"/>
      <c r="BZI3203" s="14"/>
      <c r="BZJ3203" s="14"/>
      <c r="BZK3203" s="14"/>
      <c r="BZL3203" s="14"/>
      <c r="BZM3203" s="14"/>
      <c r="BZN3203" s="14"/>
      <c r="BZO3203" s="14"/>
      <c r="BZP3203" s="14"/>
      <c r="BZQ3203" s="14"/>
      <c r="BZR3203" s="14"/>
      <c r="BZS3203" s="14"/>
      <c r="BZT3203" s="14"/>
      <c r="BZU3203" s="14"/>
      <c r="BZV3203" s="14"/>
      <c r="BZW3203" s="14"/>
      <c r="BZX3203" s="14"/>
      <c r="BZY3203" s="14"/>
      <c r="BZZ3203" s="14"/>
      <c r="CAA3203" s="14"/>
      <c r="CAB3203" s="14"/>
      <c r="CAC3203" s="14"/>
      <c r="CAD3203" s="14"/>
      <c r="CAE3203" s="14"/>
      <c r="CAF3203" s="14"/>
      <c r="CAG3203" s="14"/>
      <c r="CAH3203" s="14"/>
      <c r="CAI3203" s="14"/>
      <c r="CAJ3203" s="14"/>
      <c r="CAK3203" s="14"/>
      <c r="CAL3203" s="14"/>
      <c r="CAM3203" s="14"/>
      <c r="CAN3203" s="14"/>
      <c r="CAO3203" s="14"/>
      <c r="CAP3203" s="14"/>
      <c r="CAQ3203" s="14"/>
      <c r="CAR3203" s="14"/>
      <c r="CAS3203" s="14"/>
      <c r="CAT3203" s="14"/>
      <c r="CAU3203" s="14"/>
      <c r="CAV3203" s="14"/>
      <c r="CAW3203" s="14"/>
      <c r="CAX3203" s="14"/>
      <c r="CAY3203" s="14"/>
      <c r="CAZ3203" s="14"/>
      <c r="CBA3203" s="14"/>
      <c r="CBB3203" s="14"/>
      <c r="CBC3203" s="14"/>
      <c r="CBD3203" s="14"/>
      <c r="CBE3203" s="14"/>
      <c r="CBF3203" s="14"/>
      <c r="CBG3203" s="14"/>
      <c r="CBH3203" s="14"/>
      <c r="CBI3203" s="14"/>
      <c r="CBJ3203" s="14"/>
      <c r="CBK3203" s="14"/>
      <c r="CBL3203" s="14"/>
      <c r="CBM3203" s="14"/>
      <c r="CBN3203" s="14"/>
      <c r="CBO3203" s="14"/>
      <c r="CBP3203" s="14"/>
      <c r="CBQ3203" s="14"/>
      <c r="CBR3203" s="14"/>
      <c r="CBS3203" s="14"/>
      <c r="CBT3203" s="14"/>
      <c r="CBU3203" s="14"/>
      <c r="CBV3203" s="14"/>
      <c r="CBW3203" s="14"/>
      <c r="CBX3203" s="14"/>
      <c r="CBY3203" s="14"/>
      <c r="CBZ3203" s="14"/>
      <c r="CCA3203" s="14"/>
      <c r="CCB3203" s="14"/>
      <c r="CCC3203" s="14"/>
      <c r="CCD3203" s="14"/>
      <c r="CCE3203" s="14"/>
      <c r="CCF3203" s="14"/>
      <c r="CCG3203" s="14"/>
      <c r="CCH3203" s="14"/>
      <c r="CCI3203" s="14"/>
      <c r="CCJ3203" s="14"/>
      <c r="CCK3203" s="14"/>
      <c r="CCL3203" s="14"/>
      <c r="CCM3203" s="14"/>
      <c r="CCN3203" s="14"/>
      <c r="CCO3203" s="14"/>
      <c r="CCP3203" s="14"/>
      <c r="CCQ3203" s="14"/>
      <c r="CCR3203" s="14"/>
      <c r="CCS3203" s="14"/>
      <c r="CCT3203" s="14"/>
      <c r="CCU3203" s="14"/>
      <c r="CCV3203" s="14"/>
      <c r="CCW3203" s="14"/>
      <c r="CCX3203" s="14"/>
      <c r="CCY3203" s="14"/>
      <c r="CCZ3203" s="14"/>
      <c r="CDA3203" s="14"/>
      <c r="CDB3203" s="14"/>
      <c r="CDC3203" s="14"/>
      <c r="CDD3203" s="14"/>
      <c r="CDE3203" s="14"/>
      <c r="CDF3203" s="14"/>
      <c r="CDG3203" s="14"/>
      <c r="CDH3203" s="14"/>
      <c r="CDI3203" s="14"/>
      <c r="CDJ3203" s="14"/>
      <c r="CDK3203" s="14"/>
      <c r="CDL3203" s="14"/>
      <c r="CDM3203" s="14"/>
      <c r="CDN3203" s="14"/>
      <c r="CDO3203" s="14"/>
      <c r="CDP3203" s="14"/>
      <c r="CDQ3203" s="14"/>
      <c r="CDR3203" s="14"/>
      <c r="CDS3203" s="14"/>
      <c r="CDT3203" s="14"/>
      <c r="CDU3203" s="14"/>
      <c r="CDV3203" s="14"/>
      <c r="CDW3203" s="14"/>
      <c r="CDX3203" s="14"/>
      <c r="CDY3203" s="14"/>
      <c r="CDZ3203" s="14"/>
      <c r="CEA3203" s="14"/>
      <c r="CEB3203" s="14"/>
      <c r="CEC3203" s="14"/>
      <c r="CED3203" s="14"/>
      <c r="CEE3203" s="14"/>
      <c r="CEF3203" s="14"/>
      <c r="CEG3203" s="14"/>
      <c r="CEH3203" s="14"/>
      <c r="CEI3203" s="14"/>
      <c r="CEJ3203" s="14"/>
      <c r="CEK3203" s="14"/>
      <c r="CEL3203" s="14"/>
      <c r="CEM3203" s="14"/>
      <c r="CEN3203" s="14"/>
      <c r="CEO3203" s="14"/>
      <c r="CEP3203" s="14"/>
      <c r="CEQ3203" s="14"/>
      <c r="CER3203" s="14"/>
      <c r="CES3203" s="14"/>
      <c r="CET3203" s="14"/>
      <c r="CEU3203" s="14"/>
      <c r="CEV3203" s="14"/>
      <c r="CEW3203" s="14"/>
      <c r="CEX3203" s="14"/>
      <c r="CEY3203" s="14"/>
      <c r="CEZ3203" s="14"/>
      <c r="CFA3203" s="14"/>
      <c r="CFB3203" s="14"/>
      <c r="CFC3203" s="14"/>
      <c r="CFD3203" s="14"/>
      <c r="CFE3203" s="14"/>
      <c r="CFF3203" s="14"/>
      <c r="CFG3203" s="14"/>
      <c r="CFH3203" s="14"/>
      <c r="CFI3203" s="14"/>
      <c r="CFJ3203" s="14"/>
      <c r="CFK3203" s="14"/>
      <c r="CFL3203" s="14"/>
      <c r="CFM3203" s="14"/>
      <c r="CFN3203" s="14"/>
      <c r="CFO3203" s="14"/>
      <c r="CFP3203" s="14"/>
      <c r="CFQ3203" s="14"/>
      <c r="CFR3203" s="14"/>
      <c r="CFS3203" s="14"/>
      <c r="CFT3203" s="14"/>
      <c r="CFU3203" s="14"/>
      <c r="CFV3203" s="14"/>
      <c r="CFW3203" s="14"/>
      <c r="CFX3203" s="14"/>
      <c r="CFY3203" s="14"/>
      <c r="CFZ3203" s="14"/>
      <c r="CGA3203" s="14"/>
      <c r="CGB3203" s="14"/>
      <c r="CGC3203" s="14"/>
      <c r="CGD3203" s="14"/>
      <c r="CGE3203" s="14"/>
      <c r="CGF3203" s="14"/>
      <c r="CGG3203" s="14"/>
      <c r="CGH3203" s="14"/>
      <c r="CGI3203" s="14"/>
      <c r="CGJ3203" s="14"/>
      <c r="CGK3203" s="14"/>
      <c r="CGL3203" s="14"/>
      <c r="CGM3203" s="14"/>
      <c r="CGN3203" s="14"/>
      <c r="CGO3203" s="14"/>
      <c r="CGP3203" s="14"/>
      <c r="CGQ3203" s="14"/>
      <c r="CGR3203" s="14"/>
      <c r="CGS3203" s="14"/>
      <c r="CGT3203" s="14"/>
      <c r="CGU3203" s="14"/>
      <c r="CGV3203" s="14"/>
      <c r="CGW3203" s="14"/>
      <c r="CGX3203" s="14"/>
      <c r="CGY3203" s="14"/>
      <c r="CGZ3203" s="14"/>
      <c r="CHA3203" s="14"/>
      <c r="CHB3203" s="14"/>
      <c r="CHC3203" s="14"/>
      <c r="CHD3203" s="14"/>
      <c r="CHE3203" s="14"/>
      <c r="CHF3203" s="14"/>
      <c r="CHG3203" s="14"/>
      <c r="CHH3203" s="14"/>
      <c r="CHI3203" s="14"/>
      <c r="CHJ3203" s="14"/>
      <c r="CHK3203" s="14"/>
      <c r="CHL3203" s="14"/>
      <c r="CHM3203" s="14"/>
      <c r="CHN3203" s="14"/>
      <c r="CHO3203" s="14"/>
      <c r="CHP3203" s="14"/>
      <c r="CHQ3203" s="14"/>
      <c r="CHR3203" s="14"/>
      <c r="CHS3203" s="14"/>
      <c r="CHT3203" s="14"/>
      <c r="CHU3203" s="14"/>
      <c r="CHV3203" s="14"/>
      <c r="CHW3203" s="14"/>
      <c r="CHX3203" s="14"/>
      <c r="CHY3203" s="14"/>
      <c r="CHZ3203" s="14"/>
      <c r="CIA3203" s="14"/>
      <c r="CIB3203" s="14"/>
      <c r="CIC3203" s="14"/>
      <c r="CID3203" s="14"/>
      <c r="CIE3203" s="14"/>
      <c r="CIF3203" s="14"/>
      <c r="CIG3203" s="14"/>
      <c r="CIH3203" s="14"/>
      <c r="CII3203" s="14"/>
      <c r="CIJ3203" s="14"/>
      <c r="CIK3203" s="14"/>
      <c r="CIL3203" s="14"/>
      <c r="CIM3203" s="14"/>
      <c r="CIN3203" s="14"/>
      <c r="CIO3203" s="14"/>
      <c r="CIP3203" s="14"/>
      <c r="CIQ3203" s="14"/>
      <c r="CIR3203" s="14"/>
      <c r="CIS3203" s="14"/>
      <c r="CIT3203" s="14"/>
      <c r="CIU3203" s="14"/>
      <c r="CIV3203" s="14"/>
      <c r="CIW3203" s="14"/>
      <c r="CIX3203" s="14"/>
      <c r="CIY3203" s="14"/>
      <c r="CIZ3203" s="14"/>
      <c r="CJA3203" s="14"/>
      <c r="CJB3203" s="14"/>
      <c r="CJC3203" s="14"/>
      <c r="CJD3203" s="14"/>
      <c r="CJE3203" s="14"/>
      <c r="CJF3203" s="14"/>
      <c r="CJG3203" s="14"/>
      <c r="CJH3203" s="14"/>
      <c r="CJI3203" s="14"/>
      <c r="CJJ3203" s="14"/>
      <c r="CJK3203" s="14"/>
      <c r="CJL3203" s="14"/>
      <c r="CJM3203" s="14"/>
      <c r="CJN3203" s="14"/>
      <c r="CJO3203" s="14"/>
      <c r="CJP3203" s="14"/>
      <c r="CJQ3203" s="14"/>
      <c r="CJR3203" s="14"/>
      <c r="CJS3203" s="14"/>
      <c r="CJT3203" s="14"/>
      <c r="CJU3203" s="14"/>
      <c r="CJV3203" s="14"/>
      <c r="CJW3203" s="14"/>
      <c r="CJX3203" s="14"/>
      <c r="CJY3203" s="14"/>
      <c r="CJZ3203" s="14"/>
      <c r="CKA3203" s="14"/>
      <c r="CKB3203" s="14"/>
      <c r="CKC3203" s="14"/>
      <c r="CKD3203" s="14"/>
      <c r="CKE3203" s="14"/>
      <c r="CKF3203" s="14"/>
      <c r="CKG3203" s="14"/>
      <c r="CKH3203" s="14"/>
      <c r="CKI3203" s="14"/>
      <c r="CKJ3203" s="14"/>
      <c r="CKK3203" s="14"/>
      <c r="CKL3203" s="14"/>
      <c r="CKM3203" s="14"/>
      <c r="CKN3203" s="14"/>
      <c r="CKO3203" s="14"/>
      <c r="CKP3203" s="14"/>
      <c r="CKQ3203" s="14"/>
      <c r="CKR3203" s="14"/>
      <c r="CKS3203" s="14"/>
      <c r="CKT3203" s="14"/>
      <c r="CKU3203" s="14"/>
      <c r="CKV3203" s="14"/>
      <c r="CKW3203" s="14"/>
      <c r="CKX3203" s="14"/>
      <c r="CKY3203" s="14"/>
      <c r="CKZ3203" s="14"/>
      <c r="CLA3203" s="14"/>
      <c r="CLB3203" s="14"/>
      <c r="CLC3203" s="14"/>
      <c r="CLD3203" s="14"/>
      <c r="CLE3203" s="14"/>
      <c r="CLF3203" s="14"/>
      <c r="CLG3203" s="14"/>
      <c r="CLH3203" s="14"/>
      <c r="CLI3203" s="14"/>
      <c r="CLJ3203" s="14"/>
      <c r="CLK3203" s="14"/>
      <c r="CLL3203" s="14"/>
      <c r="CLM3203" s="14"/>
      <c r="CLN3203" s="14"/>
      <c r="CLO3203" s="14"/>
      <c r="CLP3203" s="14"/>
      <c r="CLQ3203" s="14"/>
      <c r="CLR3203" s="14"/>
      <c r="CLS3203" s="14"/>
      <c r="CLT3203" s="14"/>
      <c r="CLU3203" s="14"/>
      <c r="CLV3203" s="14"/>
      <c r="CLW3203" s="14"/>
      <c r="CLX3203" s="14"/>
      <c r="CLY3203" s="14"/>
      <c r="CLZ3203" s="14"/>
      <c r="CMA3203" s="14"/>
      <c r="CMB3203" s="14"/>
      <c r="CMC3203" s="14"/>
      <c r="CMD3203" s="14"/>
      <c r="CME3203" s="14"/>
      <c r="CMF3203" s="14"/>
      <c r="CMG3203" s="14"/>
      <c r="CMH3203" s="14"/>
      <c r="CMI3203" s="14"/>
      <c r="CMJ3203" s="14"/>
      <c r="CMK3203" s="14"/>
      <c r="CML3203" s="14"/>
      <c r="CMM3203" s="14"/>
      <c r="CMN3203" s="14"/>
      <c r="CMO3203" s="14"/>
      <c r="CMP3203" s="14"/>
      <c r="CMQ3203" s="14"/>
      <c r="CMR3203" s="14"/>
      <c r="CMS3203" s="14"/>
      <c r="CMT3203" s="14"/>
      <c r="CMU3203" s="14"/>
      <c r="CMV3203" s="14"/>
      <c r="CMW3203" s="14"/>
      <c r="CMX3203" s="14"/>
      <c r="CMY3203" s="14"/>
      <c r="CMZ3203" s="14"/>
      <c r="CNA3203" s="14"/>
      <c r="CNB3203" s="14"/>
      <c r="CNC3203" s="14"/>
      <c r="CND3203" s="14"/>
      <c r="CNE3203" s="14"/>
      <c r="CNF3203" s="14"/>
      <c r="CNG3203" s="14"/>
      <c r="CNH3203" s="14"/>
      <c r="CNI3203" s="14"/>
      <c r="CNJ3203" s="14"/>
      <c r="CNK3203" s="14"/>
      <c r="CNL3203" s="14"/>
      <c r="CNM3203" s="14"/>
      <c r="CNN3203" s="14"/>
      <c r="CNO3203" s="14"/>
      <c r="CNP3203" s="14"/>
      <c r="CNQ3203" s="14"/>
      <c r="CNR3203" s="14"/>
      <c r="CNS3203" s="14"/>
      <c r="CNT3203" s="14"/>
      <c r="CNU3203" s="14"/>
      <c r="CNV3203" s="14"/>
      <c r="CNW3203" s="14"/>
      <c r="CNX3203" s="14"/>
      <c r="CNY3203" s="14"/>
      <c r="CNZ3203" s="14"/>
      <c r="COA3203" s="14"/>
      <c r="COB3203" s="14"/>
      <c r="COC3203" s="14"/>
      <c r="COD3203" s="14"/>
      <c r="COE3203" s="14"/>
      <c r="COF3203" s="14"/>
      <c r="COG3203" s="14"/>
      <c r="COH3203" s="14"/>
      <c r="COI3203" s="14"/>
      <c r="COJ3203" s="14"/>
      <c r="COK3203" s="14"/>
      <c r="COL3203" s="14"/>
      <c r="COM3203" s="14"/>
      <c r="CON3203" s="14"/>
      <c r="COO3203" s="14"/>
      <c r="COP3203" s="14"/>
      <c r="COQ3203" s="14"/>
      <c r="COR3203" s="14"/>
      <c r="COS3203" s="14"/>
      <c r="COT3203" s="14"/>
      <c r="COU3203" s="14"/>
      <c r="COV3203" s="14"/>
      <c r="COW3203" s="14"/>
      <c r="COX3203" s="14"/>
      <c r="COY3203" s="14"/>
      <c r="COZ3203" s="14"/>
      <c r="CPA3203" s="14"/>
      <c r="CPB3203" s="14"/>
      <c r="CPC3203" s="14"/>
      <c r="CPD3203" s="14"/>
      <c r="CPE3203" s="14"/>
      <c r="CPF3203" s="14"/>
      <c r="CPG3203" s="14"/>
      <c r="CPH3203" s="14"/>
      <c r="CPI3203" s="14"/>
      <c r="CPJ3203" s="14"/>
      <c r="CPK3203" s="14"/>
      <c r="CPL3203" s="14"/>
      <c r="CPM3203" s="14"/>
      <c r="CPN3203" s="14"/>
      <c r="CPO3203" s="14"/>
      <c r="CPP3203" s="14"/>
      <c r="CPQ3203" s="14"/>
      <c r="CPR3203" s="14"/>
      <c r="CPS3203" s="14"/>
      <c r="CPT3203" s="14"/>
      <c r="CPU3203" s="14"/>
      <c r="CPV3203" s="14"/>
      <c r="CPW3203" s="14"/>
      <c r="CPX3203" s="14"/>
      <c r="CPY3203" s="14"/>
      <c r="CPZ3203" s="14"/>
      <c r="CQA3203" s="14"/>
      <c r="CQB3203" s="14"/>
      <c r="CQC3203" s="14"/>
      <c r="CQD3203" s="14"/>
      <c r="CQE3203" s="14"/>
      <c r="CQF3203" s="14"/>
      <c r="CQG3203" s="14"/>
      <c r="CQH3203" s="14"/>
      <c r="CQI3203" s="14"/>
      <c r="CQJ3203" s="14"/>
      <c r="CQK3203" s="14"/>
      <c r="CQL3203" s="14"/>
      <c r="CQM3203" s="14"/>
      <c r="CQN3203" s="14"/>
      <c r="CQO3203" s="14"/>
      <c r="CQP3203" s="14"/>
      <c r="CQQ3203" s="14"/>
      <c r="CQR3203" s="14"/>
      <c r="CQS3203" s="14"/>
      <c r="CQT3203" s="14"/>
      <c r="CQU3203" s="14"/>
      <c r="CQV3203" s="14"/>
      <c r="CQW3203" s="14"/>
      <c r="CQX3203" s="14"/>
      <c r="CQY3203" s="14"/>
      <c r="CQZ3203" s="14"/>
      <c r="CRA3203" s="14"/>
      <c r="CRB3203" s="14"/>
      <c r="CRC3203" s="14"/>
      <c r="CRD3203" s="14"/>
      <c r="CRE3203" s="14"/>
      <c r="CRF3203" s="14"/>
      <c r="CRG3203" s="14"/>
      <c r="CRH3203" s="14"/>
      <c r="CRI3203" s="14"/>
      <c r="CRJ3203" s="14"/>
      <c r="CRK3203" s="14"/>
      <c r="CRL3203" s="14"/>
      <c r="CRM3203" s="14"/>
      <c r="CRN3203" s="14"/>
      <c r="CRO3203" s="14"/>
      <c r="CRP3203" s="14"/>
      <c r="CRQ3203" s="14"/>
      <c r="CRR3203" s="14"/>
      <c r="CRS3203" s="14"/>
      <c r="CRT3203" s="14"/>
      <c r="CRU3203" s="14"/>
      <c r="CRV3203" s="14"/>
      <c r="CRW3203" s="14"/>
      <c r="CRX3203" s="14"/>
      <c r="CRY3203" s="14"/>
      <c r="CRZ3203" s="14"/>
      <c r="CSA3203" s="14"/>
      <c r="CSB3203" s="14"/>
      <c r="CSC3203" s="14"/>
      <c r="CSD3203" s="14"/>
      <c r="CSE3203" s="14"/>
      <c r="CSF3203" s="14"/>
      <c r="CSG3203" s="14"/>
      <c r="CSH3203" s="14"/>
      <c r="CSI3203" s="14"/>
      <c r="CSJ3203" s="14"/>
      <c r="CSK3203" s="14"/>
      <c r="CSL3203" s="14"/>
      <c r="CSM3203" s="14"/>
      <c r="CSN3203" s="14"/>
      <c r="CSO3203" s="14"/>
      <c r="CSP3203" s="14"/>
      <c r="CSQ3203" s="14"/>
      <c r="CSR3203" s="14"/>
      <c r="CSS3203" s="14"/>
      <c r="CST3203" s="14"/>
      <c r="CSU3203" s="14"/>
      <c r="CSV3203" s="14"/>
      <c r="CSW3203" s="14"/>
      <c r="CSX3203" s="14"/>
      <c r="CSY3203" s="14"/>
      <c r="CSZ3203" s="14"/>
      <c r="CTA3203" s="14"/>
      <c r="CTB3203" s="14"/>
      <c r="CTC3203" s="14"/>
      <c r="CTD3203" s="14"/>
      <c r="CTE3203" s="14"/>
      <c r="CTF3203" s="14"/>
      <c r="CTG3203" s="14"/>
      <c r="CTH3203" s="14"/>
      <c r="CTI3203" s="14"/>
      <c r="CTJ3203" s="14"/>
      <c r="CTK3203" s="14"/>
      <c r="CTL3203" s="14"/>
      <c r="CTM3203" s="14"/>
      <c r="CTN3203" s="14"/>
      <c r="CTO3203" s="14"/>
      <c r="CTP3203" s="14"/>
      <c r="CTQ3203" s="14"/>
      <c r="CTR3203" s="14"/>
      <c r="CTS3203" s="14"/>
      <c r="CTT3203" s="14"/>
      <c r="CTU3203" s="14"/>
      <c r="CTV3203" s="14"/>
      <c r="CTW3203" s="14"/>
      <c r="CTX3203" s="14"/>
      <c r="CTY3203" s="14"/>
      <c r="CTZ3203" s="14"/>
      <c r="CUA3203" s="14"/>
      <c r="CUB3203" s="14"/>
      <c r="CUC3203" s="14"/>
      <c r="CUD3203" s="14"/>
      <c r="CUE3203" s="14"/>
      <c r="CUF3203" s="14"/>
      <c r="CUG3203" s="14"/>
      <c r="CUH3203" s="14"/>
      <c r="CUI3203" s="14"/>
      <c r="CUJ3203" s="14"/>
      <c r="CUK3203" s="14"/>
      <c r="CUL3203" s="14"/>
      <c r="CUM3203" s="14"/>
      <c r="CUN3203" s="14"/>
      <c r="CUO3203" s="14"/>
      <c r="CUP3203" s="14"/>
      <c r="CUQ3203" s="14"/>
      <c r="CUR3203" s="14"/>
      <c r="CUS3203" s="14"/>
      <c r="CUT3203" s="14"/>
      <c r="CUU3203" s="14"/>
      <c r="CUV3203" s="14"/>
      <c r="CUW3203" s="14"/>
      <c r="CUX3203" s="14"/>
      <c r="CUY3203" s="14"/>
      <c r="CUZ3203" s="14"/>
      <c r="CVA3203" s="14"/>
      <c r="CVB3203" s="14"/>
      <c r="CVC3203" s="14"/>
      <c r="CVD3203" s="14"/>
      <c r="CVE3203" s="14"/>
      <c r="CVF3203" s="14"/>
      <c r="CVG3203" s="14"/>
      <c r="CVH3203" s="14"/>
      <c r="CVI3203" s="14"/>
      <c r="CVJ3203" s="14"/>
      <c r="CVK3203" s="14"/>
      <c r="CVL3203" s="14"/>
      <c r="CVM3203" s="14"/>
      <c r="CVN3203" s="14"/>
      <c r="CVO3203" s="14"/>
      <c r="CVP3203" s="14"/>
      <c r="CVQ3203" s="14"/>
      <c r="CVR3203" s="14"/>
      <c r="CVS3203" s="14"/>
      <c r="CVT3203" s="14"/>
      <c r="CVU3203" s="14"/>
      <c r="CVV3203" s="14"/>
      <c r="CVW3203" s="14"/>
      <c r="CVX3203" s="14"/>
      <c r="CVY3203" s="14"/>
      <c r="CVZ3203" s="14"/>
      <c r="CWA3203" s="14"/>
      <c r="CWB3203" s="14"/>
      <c r="CWC3203" s="14"/>
      <c r="CWD3203" s="14"/>
      <c r="CWE3203" s="14"/>
      <c r="CWF3203" s="14"/>
      <c r="CWG3203" s="14"/>
      <c r="CWH3203" s="14"/>
      <c r="CWI3203" s="14"/>
      <c r="CWJ3203" s="14"/>
      <c r="CWK3203" s="14"/>
      <c r="CWL3203" s="14"/>
      <c r="CWM3203" s="14"/>
      <c r="CWN3203" s="14"/>
      <c r="CWO3203" s="14"/>
      <c r="CWP3203" s="14"/>
      <c r="CWQ3203" s="14"/>
      <c r="CWR3203" s="14"/>
      <c r="CWS3203" s="14"/>
      <c r="CWT3203" s="14"/>
      <c r="CWU3203" s="14"/>
      <c r="CWV3203" s="14"/>
      <c r="CWW3203" s="14"/>
      <c r="CWX3203" s="14"/>
      <c r="CWY3203" s="14"/>
      <c r="CWZ3203" s="14"/>
      <c r="CXA3203" s="14"/>
      <c r="CXB3203" s="14"/>
      <c r="CXC3203" s="14"/>
      <c r="CXD3203" s="14"/>
      <c r="CXE3203" s="14"/>
      <c r="CXF3203" s="14"/>
      <c r="CXG3203" s="14"/>
      <c r="CXH3203" s="14"/>
      <c r="CXI3203" s="14"/>
      <c r="CXJ3203" s="14"/>
      <c r="CXK3203" s="14"/>
      <c r="CXL3203" s="14"/>
      <c r="CXM3203" s="14"/>
      <c r="CXN3203" s="14"/>
      <c r="CXO3203" s="14"/>
      <c r="CXP3203" s="14"/>
      <c r="CXQ3203" s="14"/>
      <c r="CXR3203" s="14"/>
      <c r="CXS3203" s="14"/>
      <c r="CXT3203" s="14"/>
      <c r="CXU3203" s="14"/>
      <c r="CXV3203" s="14"/>
      <c r="CXW3203" s="14"/>
      <c r="CXX3203" s="14"/>
      <c r="CXY3203" s="14"/>
      <c r="CXZ3203" s="14"/>
      <c r="CYA3203" s="14"/>
      <c r="CYB3203" s="14"/>
      <c r="CYC3203" s="14"/>
      <c r="CYD3203" s="14"/>
      <c r="CYE3203" s="14"/>
      <c r="CYF3203" s="14"/>
      <c r="CYG3203" s="14"/>
      <c r="CYH3203" s="14"/>
      <c r="CYI3203" s="14"/>
      <c r="CYJ3203" s="14"/>
      <c r="CYK3203" s="14"/>
      <c r="CYL3203" s="14"/>
      <c r="CYM3203" s="14"/>
      <c r="CYN3203" s="14"/>
      <c r="CYO3203" s="14"/>
      <c r="CYP3203" s="14"/>
      <c r="CYQ3203" s="14"/>
      <c r="CYR3203" s="14"/>
      <c r="CYS3203" s="14"/>
      <c r="CYT3203" s="14"/>
      <c r="CYU3203" s="14"/>
      <c r="CYV3203" s="14"/>
      <c r="CYW3203" s="14"/>
      <c r="CYX3203" s="14"/>
      <c r="CYY3203" s="14"/>
      <c r="CYZ3203" s="14"/>
      <c r="CZA3203" s="14"/>
      <c r="CZB3203" s="14"/>
      <c r="CZC3203" s="14"/>
      <c r="CZD3203" s="14"/>
      <c r="CZE3203" s="14"/>
      <c r="CZF3203" s="14"/>
      <c r="CZG3203" s="14"/>
      <c r="CZH3203" s="14"/>
      <c r="CZI3203" s="14"/>
      <c r="CZJ3203" s="14"/>
      <c r="CZK3203" s="14"/>
      <c r="CZL3203" s="14"/>
      <c r="CZM3203" s="14"/>
      <c r="CZN3203" s="14"/>
      <c r="CZO3203" s="14"/>
      <c r="CZP3203" s="14"/>
      <c r="CZQ3203" s="14"/>
      <c r="CZR3203" s="14"/>
      <c r="CZS3203" s="14"/>
      <c r="CZT3203" s="14"/>
      <c r="CZU3203" s="14"/>
      <c r="CZV3203" s="14"/>
      <c r="CZW3203" s="14"/>
      <c r="CZX3203" s="14"/>
      <c r="CZY3203" s="14"/>
      <c r="CZZ3203" s="14"/>
      <c r="DAA3203" s="14"/>
      <c r="DAB3203" s="14"/>
      <c r="DAC3203" s="14"/>
      <c r="DAD3203" s="14"/>
      <c r="DAE3203" s="14"/>
      <c r="DAF3203" s="14"/>
      <c r="DAG3203" s="14"/>
      <c r="DAH3203" s="14"/>
      <c r="DAI3203" s="14"/>
      <c r="DAJ3203" s="14"/>
      <c r="DAK3203" s="14"/>
      <c r="DAL3203" s="14"/>
      <c r="DAM3203" s="14"/>
      <c r="DAN3203" s="14"/>
      <c r="DAO3203" s="14"/>
      <c r="DAP3203" s="14"/>
      <c r="DAQ3203" s="14"/>
      <c r="DAR3203" s="14"/>
      <c r="DAS3203" s="14"/>
      <c r="DAT3203" s="14"/>
      <c r="DAU3203" s="14"/>
      <c r="DAV3203" s="14"/>
      <c r="DAW3203" s="14"/>
      <c r="DAX3203" s="14"/>
      <c r="DAY3203" s="14"/>
      <c r="DAZ3203" s="14"/>
      <c r="DBA3203" s="14"/>
      <c r="DBB3203" s="14"/>
      <c r="DBC3203" s="14"/>
      <c r="DBD3203" s="14"/>
      <c r="DBE3203" s="14"/>
      <c r="DBF3203" s="14"/>
      <c r="DBG3203" s="14"/>
      <c r="DBH3203" s="14"/>
      <c r="DBI3203" s="14"/>
      <c r="DBJ3203" s="14"/>
      <c r="DBK3203" s="14"/>
      <c r="DBL3203" s="14"/>
      <c r="DBM3203" s="14"/>
      <c r="DBN3203" s="14"/>
      <c r="DBO3203" s="14"/>
      <c r="DBP3203" s="14"/>
      <c r="DBQ3203" s="14"/>
      <c r="DBR3203" s="14"/>
      <c r="DBS3203" s="14"/>
      <c r="DBT3203" s="14"/>
      <c r="DBU3203" s="14"/>
      <c r="DBV3203" s="14"/>
      <c r="DBW3203" s="14"/>
      <c r="DBX3203" s="14"/>
      <c r="DBY3203" s="14"/>
      <c r="DBZ3203" s="14"/>
      <c r="DCA3203" s="14"/>
      <c r="DCB3203" s="14"/>
      <c r="DCC3203" s="14"/>
      <c r="DCD3203" s="14"/>
      <c r="DCE3203" s="14"/>
      <c r="DCF3203" s="14"/>
      <c r="DCG3203" s="14"/>
      <c r="DCH3203" s="14"/>
      <c r="DCI3203" s="14"/>
      <c r="DCJ3203" s="14"/>
      <c r="DCK3203" s="14"/>
      <c r="DCL3203" s="14"/>
      <c r="DCM3203" s="14"/>
      <c r="DCN3203" s="14"/>
      <c r="DCO3203" s="14"/>
      <c r="DCP3203" s="14"/>
      <c r="DCQ3203" s="14"/>
      <c r="DCR3203" s="14"/>
      <c r="DCS3203" s="14"/>
      <c r="DCT3203" s="14"/>
      <c r="DCU3203" s="14"/>
      <c r="DCV3203" s="14"/>
      <c r="DCW3203" s="14"/>
      <c r="DCX3203" s="14"/>
      <c r="DCY3203" s="14"/>
      <c r="DCZ3203" s="14"/>
      <c r="DDA3203" s="14"/>
      <c r="DDB3203" s="14"/>
      <c r="DDC3203" s="14"/>
      <c r="DDD3203" s="14"/>
      <c r="DDE3203" s="14"/>
      <c r="DDF3203" s="14"/>
      <c r="DDG3203" s="14"/>
      <c r="DDH3203" s="14"/>
      <c r="DDI3203" s="14"/>
      <c r="DDJ3203" s="14"/>
      <c r="DDK3203" s="14"/>
      <c r="DDL3203" s="14"/>
      <c r="DDM3203" s="14"/>
      <c r="DDN3203" s="14"/>
      <c r="DDO3203" s="14"/>
      <c r="DDP3203" s="14"/>
      <c r="DDQ3203" s="14"/>
      <c r="DDR3203" s="14"/>
      <c r="DDS3203" s="14"/>
      <c r="DDT3203" s="14"/>
      <c r="DDU3203" s="14"/>
      <c r="DDV3203" s="14"/>
      <c r="DDW3203" s="14"/>
      <c r="DDX3203" s="14"/>
      <c r="DDY3203" s="14"/>
      <c r="DDZ3203" s="14"/>
      <c r="DEA3203" s="14"/>
      <c r="DEB3203" s="14"/>
      <c r="DEC3203" s="14"/>
      <c r="DED3203" s="14"/>
      <c r="DEE3203" s="14"/>
      <c r="DEF3203" s="14"/>
      <c r="DEG3203" s="14"/>
      <c r="DEH3203" s="14"/>
      <c r="DEI3203" s="14"/>
      <c r="DEJ3203" s="14"/>
      <c r="DEK3203" s="14"/>
      <c r="DEL3203" s="14"/>
      <c r="DEM3203" s="14"/>
      <c r="DEN3203" s="14"/>
      <c r="DEO3203" s="14"/>
      <c r="DEP3203" s="14"/>
      <c r="DEQ3203" s="14"/>
      <c r="DER3203" s="14"/>
      <c r="DES3203" s="14"/>
      <c r="DET3203" s="14"/>
      <c r="DEU3203" s="14"/>
      <c r="DEV3203" s="14"/>
      <c r="DEW3203" s="14"/>
      <c r="DEX3203" s="14"/>
      <c r="DEY3203" s="14"/>
      <c r="DEZ3203" s="14"/>
      <c r="DFA3203" s="14"/>
      <c r="DFB3203" s="14"/>
      <c r="DFC3203" s="14"/>
      <c r="DFD3203" s="14"/>
      <c r="DFE3203" s="14"/>
      <c r="DFF3203" s="14"/>
      <c r="DFG3203" s="14"/>
      <c r="DFH3203" s="14"/>
      <c r="DFI3203" s="14"/>
      <c r="DFJ3203" s="14"/>
      <c r="DFK3203" s="14"/>
      <c r="DFL3203" s="14"/>
      <c r="DFM3203" s="14"/>
      <c r="DFN3203" s="14"/>
      <c r="DFO3203" s="14"/>
      <c r="DFP3203" s="14"/>
      <c r="DFQ3203" s="14"/>
      <c r="DFR3203" s="14"/>
      <c r="DFS3203" s="14"/>
      <c r="DFT3203" s="14"/>
      <c r="DFU3203" s="14"/>
      <c r="DFV3203" s="14"/>
      <c r="DFW3203" s="14"/>
      <c r="DFX3203" s="14"/>
      <c r="DFY3203" s="14"/>
      <c r="DFZ3203" s="14"/>
      <c r="DGA3203" s="14"/>
      <c r="DGB3203" s="14"/>
      <c r="DGC3203" s="14"/>
      <c r="DGD3203" s="14"/>
      <c r="DGE3203" s="14"/>
      <c r="DGF3203" s="14"/>
      <c r="DGG3203" s="14"/>
      <c r="DGH3203" s="14"/>
      <c r="DGI3203" s="14"/>
      <c r="DGJ3203" s="14"/>
      <c r="DGK3203" s="14"/>
      <c r="DGL3203" s="14"/>
      <c r="DGM3203" s="14"/>
      <c r="DGN3203" s="14"/>
      <c r="DGO3203" s="14"/>
      <c r="DGP3203" s="14"/>
      <c r="DGQ3203" s="14"/>
      <c r="DGR3203" s="14"/>
      <c r="DGS3203" s="14"/>
      <c r="DGT3203" s="14"/>
      <c r="DGU3203" s="14"/>
      <c r="DGV3203" s="14"/>
      <c r="DGW3203" s="14"/>
      <c r="DGX3203" s="14"/>
      <c r="DGY3203" s="14"/>
      <c r="DGZ3203" s="14"/>
      <c r="DHA3203" s="14"/>
      <c r="DHB3203" s="14"/>
      <c r="DHC3203" s="14"/>
      <c r="DHD3203" s="14"/>
      <c r="DHE3203" s="14"/>
      <c r="DHF3203" s="14"/>
      <c r="DHG3203" s="14"/>
      <c r="DHH3203" s="14"/>
      <c r="DHI3203" s="14"/>
      <c r="DHJ3203" s="14"/>
      <c r="DHK3203" s="14"/>
      <c r="DHL3203" s="14"/>
      <c r="DHM3203" s="14"/>
      <c r="DHN3203" s="14"/>
      <c r="DHO3203" s="14"/>
      <c r="DHP3203" s="14"/>
      <c r="DHQ3203" s="14"/>
      <c r="DHR3203" s="14"/>
      <c r="DHS3203" s="14"/>
      <c r="DHT3203" s="14"/>
      <c r="DHU3203" s="14"/>
      <c r="DHV3203" s="14"/>
      <c r="DHW3203" s="14"/>
      <c r="DHX3203" s="14"/>
      <c r="DHY3203" s="14"/>
      <c r="DHZ3203" s="14"/>
      <c r="DIA3203" s="14"/>
      <c r="DIB3203" s="14"/>
      <c r="DIC3203" s="14"/>
      <c r="DID3203" s="14"/>
      <c r="DIE3203" s="14"/>
      <c r="DIF3203" s="14"/>
      <c r="DIG3203" s="14"/>
      <c r="DIH3203" s="14"/>
      <c r="DII3203" s="14"/>
      <c r="DIJ3203" s="14"/>
      <c r="DIK3203" s="14"/>
      <c r="DIL3203" s="14"/>
      <c r="DIM3203" s="14"/>
      <c r="DIN3203" s="14"/>
      <c r="DIO3203" s="14"/>
      <c r="DIP3203" s="14"/>
      <c r="DIQ3203" s="14"/>
      <c r="DIR3203" s="14"/>
      <c r="DIS3203" s="14"/>
      <c r="DIT3203" s="14"/>
      <c r="DIU3203" s="14"/>
      <c r="DIV3203" s="14"/>
      <c r="DIW3203" s="14"/>
      <c r="DIX3203" s="14"/>
      <c r="DIY3203" s="14"/>
      <c r="DIZ3203" s="14"/>
      <c r="DJA3203" s="14"/>
      <c r="DJB3203" s="14"/>
      <c r="DJC3203" s="14"/>
      <c r="DJD3203" s="14"/>
      <c r="DJE3203" s="14"/>
      <c r="DJF3203" s="14"/>
      <c r="DJG3203" s="14"/>
      <c r="DJH3203" s="14"/>
      <c r="DJI3203" s="14"/>
      <c r="DJJ3203" s="14"/>
      <c r="DJK3203" s="14"/>
      <c r="DJL3203" s="14"/>
      <c r="DJM3203" s="14"/>
      <c r="DJN3203" s="14"/>
      <c r="DJO3203" s="14"/>
      <c r="DJP3203" s="14"/>
      <c r="DJQ3203" s="14"/>
      <c r="DJR3203" s="14"/>
      <c r="DJS3203" s="14"/>
      <c r="DJT3203" s="14"/>
      <c r="DJU3203" s="14"/>
      <c r="DJV3203" s="14"/>
      <c r="DJW3203" s="14"/>
      <c r="DJX3203" s="14"/>
      <c r="DJY3203" s="14"/>
      <c r="DJZ3203" s="14"/>
      <c r="DKA3203" s="14"/>
      <c r="DKB3203" s="14"/>
      <c r="DKC3203" s="14"/>
      <c r="DKD3203" s="14"/>
      <c r="DKE3203" s="14"/>
      <c r="DKF3203" s="14"/>
      <c r="DKG3203" s="14"/>
      <c r="DKH3203" s="14"/>
      <c r="DKI3203" s="14"/>
      <c r="DKJ3203" s="14"/>
      <c r="DKK3203" s="14"/>
      <c r="DKL3203" s="14"/>
      <c r="DKM3203" s="14"/>
      <c r="DKN3203" s="14"/>
      <c r="DKO3203" s="14"/>
      <c r="DKP3203" s="14"/>
      <c r="DKQ3203" s="14"/>
      <c r="DKR3203" s="14"/>
      <c r="DKS3203" s="14"/>
      <c r="DKT3203" s="14"/>
      <c r="DKU3203" s="14"/>
      <c r="DKV3203" s="14"/>
      <c r="DKW3203" s="14"/>
      <c r="DKX3203" s="14"/>
      <c r="DKY3203" s="14"/>
      <c r="DKZ3203" s="14"/>
      <c r="DLA3203" s="14"/>
      <c r="DLB3203" s="14"/>
      <c r="DLC3203" s="14"/>
      <c r="DLD3203" s="14"/>
      <c r="DLE3203" s="14"/>
      <c r="DLF3203" s="14"/>
      <c r="DLG3203" s="14"/>
      <c r="DLH3203" s="14"/>
      <c r="DLI3203" s="14"/>
      <c r="DLJ3203" s="14"/>
      <c r="DLK3203" s="14"/>
      <c r="DLL3203" s="14"/>
      <c r="DLM3203" s="14"/>
      <c r="DLN3203" s="14"/>
      <c r="DLO3203" s="14"/>
      <c r="DLP3203" s="14"/>
      <c r="DLQ3203" s="14"/>
      <c r="DLR3203" s="14"/>
      <c r="DLS3203" s="14"/>
      <c r="DLT3203" s="14"/>
      <c r="DLU3203" s="14"/>
      <c r="DLV3203" s="14"/>
      <c r="DLW3203" s="14"/>
      <c r="DLX3203" s="14"/>
      <c r="DLY3203" s="14"/>
      <c r="DLZ3203" s="14"/>
      <c r="DMA3203" s="14"/>
      <c r="DMB3203" s="14"/>
      <c r="DMC3203" s="14"/>
      <c r="DMD3203" s="14"/>
      <c r="DME3203" s="14"/>
      <c r="DMF3203" s="14"/>
      <c r="DMG3203" s="14"/>
      <c r="DMH3203" s="14"/>
      <c r="DMI3203" s="14"/>
      <c r="DMJ3203" s="14"/>
      <c r="DMK3203" s="14"/>
      <c r="DML3203" s="14"/>
      <c r="DMM3203" s="14"/>
      <c r="DMN3203" s="14"/>
      <c r="DMO3203" s="14"/>
      <c r="DMP3203" s="14"/>
      <c r="DMQ3203" s="14"/>
      <c r="DMR3203" s="14"/>
      <c r="DMS3203" s="14"/>
      <c r="DMT3203" s="14"/>
      <c r="DMU3203" s="14"/>
      <c r="DMV3203" s="14"/>
      <c r="DMW3203" s="14"/>
      <c r="DMX3203" s="14"/>
      <c r="DMY3203" s="14"/>
      <c r="DMZ3203" s="14"/>
      <c r="DNA3203" s="14"/>
      <c r="DNB3203" s="14"/>
      <c r="DNC3203" s="14"/>
      <c r="DND3203" s="14"/>
      <c r="DNE3203" s="14"/>
      <c r="DNF3203" s="14"/>
      <c r="DNG3203" s="14"/>
      <c r="DNH3203" s="14"/>
      <c r="DNI3203" s="14"/>
      <c r="DNJ3203" s="14"/>
      <c r="DNK3203" s="14"/>
      <c r="DNL3203" s="14"/>
      <c r="DNM3203" s="14"/>
      <c r="DNN3203" s="14"/>
      <c r="DNO3203" s="14"/>
      <c r="DNP3203" s="14"/>
      <c r="DNQ3203" s="14"/>
      <c r="DNR3203" s="14"/>
      <c r="DNS3203" s="14"/>
      <c r="DNT3203" s="14"/>
      <c r="DNU3203" s="14"/>
      <c r="DNV3203" s="14"/>
      <c r="DNW3203" s="14"/>
      <c r="DNX3203" s="14"/>
      <c r="DNY3203" s="14"/>
      <c r="DNZ3203" s="14"/>
      <c r="DOA3203" s="14"/>
      <c r="DOB3203" s="14"/>
      <c r="DOC3203" s="14"/>
      <c r="DOD3203" s="14"/>
      <c r="DOE3203" s="14"/>
      <c r="DOF3203" s="14"/>
      <c r="DOG3203" s="14"/>
      <c r="DOH3203" s="14"/>
      <c r="DOI3203" s="14"/>
      <c r="DOJ3203" s="14"/>
      <c r="DOK3203" s="14"/>
      <c r="DOL3203" s="14"/>
      <c r="DOM3203" s="14"/>
      <c r="DON3203" s="14"/>
      <c r="DOO3203" s="14"/>
      <c r="DOP3203" s="14"/>
      <c r="DOQ3203" s="14"/>
      <c r="DOR3203" s="14"/>
      <c r="DOS3203" s="14"/>
      <c r="DOT3203" s="14"/>
      <c r="DOU3203" s="14"/>
      <c r="DOV3203" s="14"/>
      <c r="DOW3203" s="14"/>
      <c r="DOX3203" s="14"/>
      <c r="DOY3203" s="14"/>
      <c r="DOZ3203" s="14"/>
      <c r="DPA3203" s="14"/>
      <c r="DPB3203" s="14"/>
      <c r="DPC3203" s="14"/>
      <c r="DPD3203" s="14"/>
      <c r="DPE3203" s="14"/>
      <c r="DPF3203" s="14"/>
      <c r="DPG3203" s="14"/>
      <c r="DPH3203" s="14"/>
      <c r="DPI3203" s="14"/>
      <c r="DPJ3203" s="14"/>
      <c r="DPK3203" s="14"/>
      <c r="DPL3203" s="14"/>
      <c r="DPM3203" s="14"/>
      <c r="DPN3203" s="14"/>
      <c r="DPO3203" s="14"/>
      <c r="DPP3203" s="14"/>
      <c r="DPQ3203" s="14"/>
      <c r="DPR3203" s="14"/>
      <c r="DPS3203" s="14"/>
      <c r="DPT3203" s="14"/>
      <c r="DPU3203" s="14"/>
      <c r="DPV3203" s="14"/>
      <c r="DPW3203" s="14"/>
      <c r="DPX3203" s="14"/>
      <c r="DPY3203" s="14"/>
      <c r="DPZ3203" s="14"/>
      <c r="DQA3203" s="14"/>
      <c r="DQB3203" s="14"/>
      <c r="DQC3203" s="14"/>
      <c r="DQD3203" s="14"/>
      <c r="DQE3203" s="14"/>
      <c r="DQF3203" s="14"/>
      <c r="DQG3203" s="14"/>
      <c r="DQH3203" s="14"/>
      <c r="DQI3203" s="14"/>
      <c r="DQJ3203" s="14"/>
      <c r="DQK3203" s="14"/>
      <c r="DQL3203" s="14"/>
      <c r="DQM3203" s="14"/>
      <c r="DQN3203" s="14"/>
      <c r="DQO3203" s="14"/>
      <c r="DQP3203" s="14"/>
      <c r="DQQ3203" s="14"/>
      <c r="DQR3203" s="14"/>
      <c r="DQS3203" s="14"/>
      <c r="DQT3203" s="14"/>
      <c r="DQU3203" s="14"/>
      <c r="DQV3203" s="14"/>
      <c r="DQW3203" s="14"/>
      <c r="DQX3203" s="14"/>
      <c r="DQY3203" s="14"/>
      <c r="DQZ3203" s="14"/>
      <c r="DRA3203" s="14"/>
      <c r="DRB3203" s="14"/>
      <c r="DRC3203" s="14"/>
      <c r="DRD3203" s="14"/>
      <c r="DRE3203" s="14"/>
      <c r="DRF3203" s="14"/>
      <c r="DRG3203" s="14"/>
      <c r="DRH3203" s="14"/>
      <c r="DRI3203" s="14"/>
      <c r="DRJ3203" s="14"/>
      <c r="DRK3203" s="14"/>
      <c r="DRL3203" s="14"/>
      <c r="DRM3203" s="14"/>
      <c r="DRN3203" s="14"/>
      <c r="DRO3203" s="14"/>
      <c r="DRP3203" s="14"/>
      <c r="DRQ3203" s="14"/>
      <c r="DRR3203" s="14"/>
      <c r="DRS3203" s="14"/>
      <c r="DRT3203" s="14"/>
      <c r="DRU3203" s="14"/>
      <c r="DRV3203" s="14"/>
      <c r="DRW3203" s="14"/>
      <c r="DRX3203" s="14"/>
      <c r="DRY3203" s="14"/>
      <c r="DRZ3203" s="14"/>
      <c r="DSA3203" s="14"/>
      <c r="DSB3203" s="14"/>
      <c r="DSC3203" s="14"/>
      <c r="DSD3203" s="14"/>
      <c r="DSE3203" s="14"/>
      <c r="DSF3203" s="14"/>
      <c r="DSG3203" s="14"/>
      <c r="DSH3203" s="14"/>
      <c r="DSI3203" s="14"/>
      <c r="DSJ3203" s="14"/>
      <c r="DSK3203" s="14"/>
      <c r="DSL3203" s="14"/>
      <c r="DSM3203" s="14"/>
      <c r="DSN3203" s="14"/>
      <c r="DSO3203" s="14"/>
      <c r="DSP3203" s="14"/>
      <c r="DSQ3203" s="14"/>
      <c r="DSR3203" s="14"/>
      <c r="DSS3203" s="14"/>
      <c r="DST3203" s="14"/>
      <c r="DSU3203" s="14"/>
      <c r="DSV3203" s="14"/>
      <c r="DSW3203" s="14"/>
      <c r="DSX3203" s="14"/>
      <c r="DSY3203" s="14"/>
      <c r="DSZ3203" s="14"/>
      <c r="DTA3203" s="14"/>
      <c r="DTB3203" s="14"/>
      <c r="DTC3203" s="14"/>
      <c r="DTD3203" s="14"/>
      <c r="DTE3203" s="14"/>
      <c r="DTF3203" s="14"/>
      <c r="DTG3203" s="14"/>
      <c r="DTH3203" s="14"/>
      <c r="DTI3203" s="14"/>
      <c r="DTJ3203" s="14"/>
      <c r="DTK3203" s="14"/>
      <c r="DTL3203" s="14"/>
      <c r="DTM3203" s="14"/>
      <c r="DTN3203" s="14"/>
      <c r="DTO3203" s="14"/>
      <c r="DTP3203" s="14"/>
      <c r="DTQ3203" s="14"/>
      <c r="DTR3203" s="14"/>
      <c r="DTS3203" s="14"/>
      <c r="DTT3203" s="14"/>
      <c r="DTU3203" s="14"/>
      <c r="DTV3203" s="14"/>
      <c r="DTW3203" s="14"/>
      <c r="DTX3203" s="14"/>
      <c r="DTY3203" s="14"/>
      <c r="DTZ3203" s="14"/>
      <c r="DUA3203" s="14"/>
      <c r="DUB3203" s="14"/>
      <c r="DUC3203" s="14"/>
      <c r="DUD3203" s="14"/>
      <c r="DUE3203" s="14"/>
      <c r="DUF3203" s="14"/>
      <c r="DUG3203" s="14"/>
      <c r="DUH3203" s="14"/>
      <c r="DUI3203" s="14"/>
      <c r="DUJ3203" s="14"/>
      <c r="DUK3203" s="14"/>
      <c r="DUL3203" s="14"/>
      <c r="DUM3203" s="14"/>
      <c r="DUN3203" s="14"/>
      <c r="DUO3203" s="14"/>
      <c r="DUP3203" s="14"/>
      <c r="DUQ3203" s="14"/>
      <c r="DUR3203" s="14"/>
      <c r="DUS3203" s="14"/>
      <c r="DUT3203" s="14"/>
      <c r="DUU3203" s="14"/>
      <c r="DUV3203" s="14"/>
      <c r="DUW3203" s="14"/>
      <c r="DUX3203" s="14"/>
      <c r="DUY3203" s="14"/>
      <c r="DUZ3203" s="14"/>
      <c r="DVA3203" s="14"/>
      <c r="DVB3203" s="14"/>
      <c r="DVC3203" s="14"/>
      <c r="DVD3203" s="14"/>
      <c r="DVE3203" s="14"/>
      <c r="DVF3203" s="14"/>
      <c r="DVG3203" s="14"/>
      <c r="DVH3203" s="14"/>
      <c r="DVI3203" s="14"/>
      <c r="DVJ3203" s="14"/>
      <c r="DVK3203" s="14"/>
      <c r="DVL3203" s="14"/>
      <c r="DVM3203" s="14"/>
      <c r="DVN3203" s="14"/>
      <c r="DVO3203" s="14"/>
      <c r="DVP3203" s="14"/>
      <c r="DVQ3203" s="14"/>
      <c r="DVR3203" s="14"/>
      <c r="DVS3203" s="14"/>
      <c r="DVT3203" s="14"/>
      <c r="DVU3203" s="14"/>
      <c r="DVV3203" s="14"/>
      <c r="DVW3203" s="14"/>
      <c r="DVX3203" s="14"/>
      <c r="DVY3203" s="14"/>
      <c r="DVZ3203" s="14"/>
      <c r="DWA3203" s="14"/>
      <c r="DWB3203" s="14"/>
      <c r="DWC3203" s="14"/>
      <c r="DWD3203" s="14"/>
      <c r="DWE3203" s="14"/>
      <c r="DWF3203" s="14"/>
      <c r="DWG3203" s="14"/>
      <c r="DWH3203" s="14"/>
      <c r="DWI3203" s="14"/>
      <c r="DWJ3203" s="14"/>
      <c r="DWK3203" s="14"/>
      <c r="DWL3203" s="14"/>
      <c r="DWM3203" s="14"/>
      <c r="DWN3203" s="14"/>
      <c r="DWO3203" s="14"/>
      <c r="DWP3203" s="14"/>
      <c r="DWQ3203" s="14"/>
      <c r="DWR3203" s="14"/>
      <c r="DWS3203" s="14"/>
      <c r="DWT3203" s="14"/>
      <c r="DWU3203" s="14"/>
      <c r="DWV3203" s="14"/>
      <c r="DWW3203" s="14"/>
      <c r="DWX3203" s="14"/>
      <c r="DWY3203" s="14"/>
      <c r="DWZ3203" s="14"/>
      <c r="DXA3203" s="14"/>
      <c r="DXB3203" s="14"/>
      <c r="DXC3203" s="14"/>
      <c r="DXD3203" s="14"/>
      <c r="DXE3203" s="14"/>
      <c r="DXF3203" s="14"/>
      <c r="DXG3203" s="14"/>
      <c r="DXH3203" s="14"/>
      <c r="DXI3203" s="14"/>
      <c r="DXJ3203" s="14"/>
      <c r="DXK3203" s="14"/>
      <c r="DXL3203" s="14"/>
      <c r="DXM3203" s="14"/>
      <c r="DXN3203" s="14"/>
      <c r="DXO3203" s="14"/>
      <c r="DXP3203" s="14"/>
      <c r="DXQ3203" s="14"/>
      <c r="DXR3203" s="14"/>
      <c r="DXS3203" s="14"/>
      <c r="DXT3203" s="14"/>
      <c r="DXU3203" s="14"/>
      <c r="DXV3203" s="14"/>
      <c r="DXW3203" s="14"/>
      <c r="DXX3203" s="14"/>
      <c r="DXY3203" s="14"/>
      <c r="DXZ3203" s="14"/>
      <c r="DYA3203" s="14"/>
      <c r="DYB3203" s="14"/>
      <c r="DYC3203" s="14"/>
      <c r="DYD3203" s="14"/>
      <c r="DYE3203" s="14"/>
      <c r="DYF3203" s="14"/>
      <c r="DYG3203" s="14"/>
      <c r="DYH3203" s="14"/>
      <c r="DYI3203" s="14"/>
      <c r="DYJ3203" s="14"/>
      <c r="DYK3203" s="14"/>
      <c r="DYL3203" s="14"/>
      <c r="DYM3203" s="14"/>
      <c r="DYN3203" s="14"/>
      <c r="DYO3203" s="14"/>
      <c r="DYP3203" s="14"/>
      <c r="DYQ3203" s="14"/>
      <c r="DYR3203" s="14"/>
      <c r="DYS3203" s="14"/>
      <c r="DYT3203" s="14"/>
      <c r="DYU3203" s="14"/>
      <c r="DYV3203" s="14"/>
      <c r="DYW3203" s="14"/>
      <c r="DYX3203" s="14"/>
      <c r="DYY3203" s="14"/>
      <c r="DYZ3203" s="14"/>
      <c r="DZA3203" s="14"/>
      <c r="DZB3203" s="14"/>
      <c r="DZC3203" s="14"/>
      <c r="DZD3203" s="14"/>
      <c r="DZE3203" s="14"/>
      <c r="DZF3203" s="14"/>
      <c r="DZG3203" s="14"/>
      <c r="DZH3203" s="14"/>
      <c r="DZI3203" s="14"/>
      <c r="DZJ3203" s="14"/>
      <c r="DZK3203" s="14"/>
      <c r="DZL3203" s="14"/>
      <c r="DZM3203" s="14"/>
      <c r="DZN3203" s="14"/>
      <c r="DZO3203" s="14"/>
      <c r="DZP3203" s="14"/>
      <c r="DZQ3203" s="14"/>
      <c r="DZR3203" s="14"/>
      <c r="DZS3203" s="14"/>
      <c r="DZT3203" s="14"/>
      <c r="DZU3203" s="14"/>
      <c r="DZV3203" s="14"/>
      <c r="DZW3203" s="14"/>
      <c r="DZX3203" s="14"/>
      <c r="DZY3203" s="14"/>
      <c r="DZZ3203" s="14"/>
      <c r="EAA3203" s="14"/>
      <c r="EAB3203" s="14"/>
      <c r="EAC3203" s="14"/>
      <c r="EAD3203" s="14"/>
      <c r="EAE3203" s="14"/>
      <c r="EAF3203" s="14"/>
      <c r="EAG3203" s="14"/>
      <c r="EAH3203" s="14"/>
      <c r="EAI3203" s="14"/>
      <c r="EAJ3203" s="14"/>
      <c r="EAK3203" s="14"/>
      <c r="EAL3203" s="14"/>
      <c r="EAM3203" s="14"/>
      <c r="EAN3203" s="14"/>
      <c r="EAO3203" s="14"/>
      <c r="EAP3203" s="14"/>
      <c r="EAQ3203" s="14"/>
      <c r="EAR3203" s="14"/>
      <c r="EAS3203" s="14"/>
      <c r="EAT3203" s="14"/>
      <c r="EAU3203" s="14"/>
      <c r="EAV3203" s="14"/>
      <c r="EAW3203" s="14"/>
      <c r="EAX3203" s="14"/>
      <c r="EAY3203" s="14"/>
      <c r="EAZ3203" s="14"/>
      <c r="EBA3203" s="14"/>
      <c r="EBB3203" s="14"/>
      <c r="EBC3203" s="14"/>
      <c r="EBD3203" s="14"/>
      <c r="EBE3203" s="14"/>
      <c r="EBF3203" s="14"/>
      <c r="EBG3203" s="14"/>
      <c r="EBH3203" s="14"/>
      <c r="EBI3203" s="14"/>
      <c r="EBJ3203" s="14"/>
      <c r="EBK3203" s="14"/>
      <c r="EBL3203" s="14"/>
      <c r="EBM3203" s="14"/>
      <c r="EBN3203" s="14"/>
      <c r="EBO3203" s="14"/>
      <c r="EBP3203" s="14"/>
      <c r="EBQ3203" s="14"/>
      <c r="EBR3203" s="14"/>
      <c r="EBS3203" s="14"/>
      <c r="EBT3203" s="14"/>
      <c r="EBU3203" s="14"/>
      <c r="EBV3203" s="14"/>
      <c r="EBW3203" s="14"/>
      <c r="EBX3203" s="14"/>
      <c r="EBY3203" s="14"/>
      <c r="EBZ3203" s="14"/>
      <c r="ECA3203" s="14"/>
      <c r="ECB3203" s="14"/>
      <c r="ECC3203" s="14"/>
      <c r="ECD3203" s="14"/>
      <c r="ECE3203" s="14"/>
      <c r="ECF3203" s="14"/>
      <c r="ECG3203" s="14"/>
      <c r="ECH3203" s="14"/>
      <c r="ECI3203" s="14"/>
      <c r="ECJ3203" s="14"/>
      <c r="ECK3203" s="14"/>
      <c r="ECL3203" s="14"/>
      <c r="ECM3203" s="14"/>
      <c r="ECN3203" s="14"/>
      <c r="ECO3203" s="14"/>
      <c r="ECP3203" s="14"/>
      <c r="ECQ3203" s="14"/>
      <c r="ECR3203" s="14"/>
      <c r="ECS3203" s="14"/>
      <c r="ECT3203" s="14"/>
      <c r="ECU3203" s="14"/>
      <c r="ECV3203" s="14"/>
      <c r="ECW3203" s="14"/>
      <c r="ECX3203" s="14"/>
      <c r="ECY3203" s="14"/>
      <c r="ECZ3203" s="14"/>
      <c r="EDA3203" s="14"/>
      <c r="EDB3203" s="14"/>
      <c r="EDC3203" s="14"/>
      <c r="EDD3203" s="14"/>
      <c r="EDE3203" s="14"/>
      <c r="EDF3203" s="14"/>
      <c r="EDG3203" s="14"/>
      <c r="EDH3203" s="14"/>
      <c r="EDI3203" s="14"/>
      <c r="EDJ3203" s="14"/>
      <c r="EDK3203" s="14"/>
      <c r="EDL3203" s="14"/>
      <c r="EDM3203" s="14"/>
      <c r="EDN3203" s="14"/>
      <c r="EDO3203" s="14"/>
      <c r="EDP3203" s="14"/>
      <c r="EDQ3203" s="14"/>
      <c r="EDR3203" s="14"/>
      <c r="EDS3203" s="14"/>
      <c r="EDT3203" s="14"/>
      <c r="EDU3203" s="14"/>
      <c r="EDV3203" s="14"/>
      <c r="EDW3203" s="14"/>
      <c r="EDX3203" s="14"/>
      <c r="EDY3203" s="14"/>
      <c r="EDZ3203" s="14"/>
      <c r="EEA3203" s="14"/>
      <c r="EEB3203" s="14"/>
      <c r="EEC3203" s="14"/>
      <c r="EED3203" s="14"/>
      <c r="EEE3203" s="14"/>
      <c r="EEF3203" s="14"/>
      <c r="EEG3203" s="14"/>
      <c r="EEH3203" s="14"/>
      <c r="EEI3203" s="14"/>
      <c r="EEJ3203" s="14"/>
      <c r="EEK3203" s="14"/>
      <c r="EEL3203" s="14"/>
      <c r="EEM3203" s="14"/>
      <c r="EEN3203" s="14"/>
      <c r="EEO3203" s="14"/>
      <c r="EEP3203" s="14"/>
      <c r="EEQ3203" s="14"/>
      <c r="EER3203" s="14"/>
      <c r="EES3203" s="14"/>
      <c r="EET3203" s="14"/>
      <c r="EEU3203" s="14"/>
      <c r="EEV3203" s="14"/>
      <c r="EEW3203" s="14"/>
      <c r="EEX3203" s="14"/>
      <c r="EEY3203" s="14"/>
      <c r="EEZ3203" s="14"/>
      <c r="EFA3203" s="14"/>
      <c r="EFB3203" s="14"/>
      <c r="EFC3203" s="14"/>
      <c r="EFD3203" s="14"/>
      <c r="EFE3203" s="14"/>
      <c r="EFF3203" s="14"/>
      <c r="EFG3203" s="14"/>
      <c r="EFH3203" s="14"/>
      <c r="EFI3203" s="14"/>
      <c r="EFJ3203" s="14"/>
      <c r="EFK3203" s="14"/>
      <c r="EFL3203" s="14"/>
      <c r="EFM3203" s="14"/>
      <c r="EFN3203" s="14"/>
      <c r="EFO3203" s="14"/>
      <c r="EFP3203" s="14"/>
      <c r="EFQ3203" s="14"/>
      <c r="EFR3203" s="14"/>
      <c r="EFS3203" s="14"/>
      <c r="EFT3203" s="14"/>
      <c r="EFU3203" s="14"/>
      <c r="EFV3203" s="14"/>
      <c r="EFW3203" s="14"/>
      <c r="EFX3203" s="14"/>
      <c r="EFY3203" s="14"/>
      <c r="EFZ3203" s="14"/>
      <c r="EGA3203" s="14"/>
      <c r="EGB3203" s="14"/>
      <c r="EGC3203" s="14"/>
      <c r="EGD3203" s="14"/>
      <c r="EGE3203" s="14"/>
      <c r="EGF3203" s="14"/>
      <c r="EGG3203" s="14"/>
      <c r="EGH3203" s="14"/>
      <c r="EGI3203" s="14"/>
      <c r="EGJ3203" s="14"/>
      <c r="EGK3203" s="14"/>
      <c r="EGL3203" s="14"/>
      <c r="EGM3203" s="14"/>
      <c r="EGN3203" s="14"/>
      <c r="EGO3203" s="14"/>
      <c r="EGP3203" s="14"/>
      <c r="EGQ3203" s="14"/>
      <c r="EGR3203" s="14"/>
      <c r="EGS3203" s="14"/>
      <c r="EGT3203" s="14"/>
      <c r="EGU3203" s="14"/>
      <c r="EGV3203" s="14"/>
      <c r="EGW3203" s="14"/>
      <c r="EGX3203" s="14"/>
      <c r="EGY3203" s="14"/>
      <c r="EGZ3203" s="14"/>
      <c r="EHA3203" s="14"/>
      <c r="EHB3203" s="14"/>
      <c r="EHC3203" s="14"/>
      <c r="EHD3203" s="14"/>
      <c r="EHE3203" s="14"/>
      <c r="EHF3203" s="14"/>
      <c r="EHG3203" s="14"/>
      <c r="EHH3203" s="14"/>
      <c r="EHI3203" s="14"/>
      <c r="EHJ3203" s="14"/>
      <c r="EHK3203" s="14"/>
      <c r="EHL3203" s="14"/>
      <c r="EHM3203" s="14"/>
      <c r="EHN3203" s="14"/>
      <c r="EHO3203" s="14"/>
      <c r="EHP3203" s="14"/>
      <c r="EHQ3203" s="14"/>
      <c r="EHR3203" s="14"/>
      <c r="EHS3203" s="14"/>
      <c r="EHT3203" s="14"/>
      <c r="EHU3203" s="14"/>
      <c r="EHV3203" s="14"/>
      <c r="EHW3203" s="14"/>
      <c r="EHX3203" s="14"/>
      <c r="EHY3203" s="14"/>
      <c r="EHZ3203" s="14"/>
      <c r="EIA3203" s="14"/>
      <c r="EIB3203" s="14"/>
      <c r="EIC3203" s="14"/>
      <c r="EID3203" s="14"/>
      <c r="EIE3203" s="14"/>
      <c r="EIF3203" s="14"/>
      <c r="EIG3203" s="14"/>
      <c r="EIH3203" s="14"/>
      <c r="EII3203" s="14"/>
      <c r="EIJ3203" s="14"/>
      <c r="EIK3203" s="14"/>
      <c r="EIL3203" s="14"/>
      <c r="EIM3203" s="14"/>
      <c r="EIN3203" s="14"/>
      <c r="EIO3203" s="14"/>
      <c r="EIP3203" s="14"/>
      <c r="EIQ3203" s="14"/>
      <c r="EIR3203" s="14"/>
      <c r="EIS3203" s="14"/>
      <c r="EIT3203" s="14"/>
      <c r="EIU3203" s="14"/>
      <c r="EIV3203" s="14"/>
      <c r="EIW3203" s="14"/>
      <c r="EIX3203" s="14"/>
      <c r="EIY3203" s="14"/>
      <c r="EIZ3203" s="14"/>
      <c r="EJA3203" s="14"/>
      <c r="EJB3203" s="14"/>
      <c r="EJC3203" s="14"/>
      <c r="EJD3203" s="14"/>
      <c r="EJE3203" s="14"/>
      <c r="EJF3203" s="14"/>
      <c r="EJG3203" s="14"/>
      <c r="EJH3203" s="14"/>
      <c r="EJI3203" s="14"/>
      <c r="EJJ3203" s="14"/>
      <c r="EJK3203" s="14"/>
      <c r="EJL3203" s="14"/>
      <c r="EJM3203" s="14"/>
      <c r="EJN3203" s="14"/>
      <c r="EJO3203" s="14"/>
      <c r="EJP3203" s="14"/>
      <c r="EJQ3203" s="14"/>
      <c r="EJR3203" s="14"/>
      <c r="EJS3203" s="14"/>
      <c r="EJT3203" s="14"/>
      <c r="EJU3203" s="14"/>
      <c r="EJV3203" s="14"/>
      <c r="EJW3203" s="14"/>
      <c r="EJX3203" s="14"/>
      <c r="EJY3203" s="14"/>
      <c r="EJZ3203" s="14"/>
      <c r="EKA3203" s="14"/>
      <c r="EKB3203" s="14"/>
      <c r="EKC3203" s="14"/>
      <c r="EKD3203" s="14"/>
      <c r="EKE3203" s="14"/>
      <c r="EKF3203" s="14"/>
      <c r="EKG3203" s="14"/>
      <c r="EKH3203" s="14"/>
      <c r="EKI3203" s="14"/>
      <c r="EKJ3203" s="14"/>
      <c r="EKK3203" s="14"/>
      <c r="EKL3203" s="14"/>
      <c r="EKM3203" s="14"/>
      <c r="EKN3203" s="14"/>
      <c r="EKO3203" s="14"/>
      <c r="EKP3203" s="14"/>
      <c r="EKQ3203" s="14"/>
      <c r="EKR3203" s="14"/>
      <c r="EKS3203" s="14"/>
      <c r="EKT3203" s="14"/>
      <c r="EKU3203" s="14"/>
      <c r="EKV3203" s="14"/>
      <c r="EKW3203" s="14"/>
      <c r="EKX3203" s="14"/>
      <c r="EKY3203" s="14"/>
      <c r="EKZ3203" s="14"/>
      <c r="ELA3203" s="14"/>
      <c r="ELB3203" s="14"/>
      <c r="ELC3203" s="14"/>
      <c r="ELD3203" s="14"/>
      <c r="ELE3203" s="14"/>
      <c r="ELF3203" s="14"/>
      <c r="ELG3203" s="14"/>
      <c r="ELH3203" s="14"/>
      <c r="ELI3203" s="14"/>
      <c r="ELJ3203" s="14"/>
      <c r="ELK3203" s="14"/>
      <c r="ELL3203" s="14"/>
      <c r="ELM3203" s="14"/>
      <c r="ELN3203" s="14"/>
      <c r="ELO3203" s="14"/>
      <c r="ELP3203" s="14"/>
      <c r="ELQ3203" s="14"/>
      <c r="ELR3203" s="14"/>
      <c r="ELS3203" s="14"/>
      <c r="ELT3203" s="14"/>
      <c r="ELU3203" s="14"/>
      <c r="ELV3203" s="14"/>
      <c r="ELW3203" s="14"/>
      <c r="ELX3203" s="14"/>
      <c r="ELY3203" s="14"/>
      <c r="ELZ3203" s="14"/>
      <c r="EMA3203" s="14"/>
      <c r="EMB3203" s="14"/>
      <c r="EMC3203" s="14"/>
      <c r="EMD3203" s="14"/>
      <c r="EME3203" s="14"/>
      <c r="EMF3203" s="14"/>
      <c r="EMG3203" s="14"/>
      <c r="EMH3203" s="14"/>
      <c r="EMI3203" s="14"/>
      <c r="EMJ3203" s="14"/>
      <c r="EMK3203" s="14"/>
      <c r="EML3203" s="14"/>
      <c r="EMM3203" s="14"/>
      <c r="EMN3203" s="14"/>
      <c r="EMO3203" s="14"/>
      <c r="EMP3203" s="14"/>
      <c r="EMQ3203" s="14"/>
      <c r="EMR3203" s="14"/>
      <c r="EMS3203" s="14"/>
      <c r="EMT3203" s="14"/>
      <c r="EMU3203" s="14"/>
      <c r="EMV3203" s="14"/>
      <c r="EMW3203" s="14"/>
      <c r="EMX3203" s="14"/>
      <c r="EMY3203" s="14"/>
      <c r="EMZ3203" s="14"/>
      <c r="ENA3203" s="14"/>
      <c r="ENB3203" s="14"/>
      <c r="ENC3203" s="14"/>
      <c r="END3203" s="14"/>
      <c r="ENE3203" s="14"/>
      <c r="ENF3203" s="14"/>
      <c r="ENG3203" s="14"/>
      <c r="ENH3203" s="14"/>
      <c r="ENI3203" s="14"/>
      <c r="ENJ3203" s="14"/>
      <c r="ENK3203" s="14"/>
      <c r="ENL3203" s="14"/>
      <c r="ENM3203" s="14"/>
      <c r="ENN3203" s="14"/>
      <c r="ENO3203" s="14"/>
      <c r="ENP3203" s="14"/>
      <c r="ENQ3203" s="14"/>
      <c r="ENR3203" s="14"/>
      <c r="ENS3203" s="14"/>
      <c r="ENT3203" s="14"/>
      <c r="ENU3203" s="14"/>
      <c r="ENV3203" s="14"/>
      <c r="ENW3203" s="14"/>
      <c r="ENX3203" s="14"/>
      <c r="ENY3203" s="14"/>
      <c r="ENZ3203" s="14"/>
      <c r="EOA3203" s="14"/>
      <c r="EOB3203" s="14"/>
      <c r="EOC3203" s="14"/>
      <c r="EOD3203" s="14"/>
      <c r="EOE3203" s="14"/>
      <c r="EOF3203" s="14"/>
      <c r="EOG3203" s="14"/>
      <c r="EOH3203" s="14"/>
      <c r="EOI3203" s="14"/>
      <c r="EOJ3203" s="14"/>
      <c r="EOK3203" s="14"/>
      <c r="EOL3203" s="14"/>
      <c r="EOM3203" s="14"/>
      <c r="EON3203" s="14"/>
      <c r="EOO3203" s="14"/>
      <c r="EOP3203" s="14"/>
      <c r="EOQ3203" s="14"/>
      <c r="EOR3203" s="14"/>
      <c r="EOS3203" s="14"/>
      <c r="EOT3203" s="14"/>
      <c r="EOU3203" s="14"/>
      <c r="EOV3203" s="14"/>
      <c r="EOW3203" s="14"/>
      <c r="EOX3203" s="14"/>
      <c r="EOY3203" s="14"/>
      <c r="EOZ3203" s="14"/>
      <c r="EPA3203" s="14"/>
      <c r="EPB3203" s="14"/>
      <c r="EPC3203" s="14"/>
      <c r="EPD3203" s="14"/>
      <c r="EPE3203" s="14"/>
      <c r="EPF3203" s="14"/>
      <c r="EPG3203" s="14"/>
      <c r="EPH3203" s="14"/>
      <c r="EPI3203" s="14"/>
      <c r="EPJ3203" s="14"/>
      <c r="EPK3203" s="14"/>
      <c r="EPL3203" s="14"/>
      <c r="EPM3203" s="14"/>
      <c r="EPN3203" s="14"/>
      <c r="EPO3203" s="14"/>
      <c r="EPP3203" s="14"/>
      <c r="EPQ3203" s="14"/>
      <c r="EPR3203" s="14"/>
      <c r="EPS3203" s="14"/>
      <c r="EPT3203" s="14"/>
      <c r="EPU3203" s="14"/>
      <c r="EPV3203" s="14"/>
      <c r="EPW3203" s="14"/>
      <c r="EPX3203" s="14"/>
      <c r="EPY3203" s="14"/>
      <c r="EPZ3203" s="14"/>
      <c r="EQA3203" s="14"/>
      <c r="EQB3203" s="14"/>
      <c r="EQC3203" s="14"/>
      <c r="EQD3203" s="14"/>
      <c r="EQE3203" s="14"/>
      <c r="EQF3203" s="14"/>
      <c r="EQG3203" s="14"/>
      <c r="EQH3203" s="14"/>
      <c r="EQI3203" s="14"/>
      <c r="EQJ3203" s="14"/>
      <c r="EQK3203" s="14"/>
      <c r="EQL3203" s="14"/>
      <c r="EQM3203" s="14"/>
      <c r="EQN3203" s="14"/>
      <c r="EQO3203" s="14"/>
      <c r="EQP3203" s="14"/>
      <c r="EQQ3203" s="14"/>
      <c r="EQR3203" s="14"/>
      <c r="EQS3203" s="14"/>
      <c r="EQT3203" s="14"/>
      <c r="EQU3203" s="14"/>
      <c r="EQV3203" s="14"/>
      <c r="EQW3203" s="14"/>
      <c r="EQX3203" s="14"/>
      <c r="EQY3203" s="14"/>
      <c r="EQZ3203" s="14"/>
      <c r="ERA3203" s="14"/>
      <c r="ERB3203" s="14"/>
      <c r="ERC3203" s="14"/>
      <c r="ERD3203" s="14"/>
      <c r="ERE3203" s="14"/>
      <c r="ERF3203" s="14"/>
      <c r="ERG3203" s="14"/>
      <c r="ERH3203" s="14"/>
      <c r="ERI3203" s="14"/>
      <c r="ERJ3203" s="14"/>
      <c r="ERK3203" s="14"/>
      <c r="ERL3203" s="14"/>
      <c r="ERM3203" s="14"/>
      <c r="ERN3203" s="14"/>
      <c r="ERO3203" s="14"/>
      <c r="ERP3203" s="14"/>
      <c r="ERQ3203" s="14"/>
      <c r="ERR3203" s="14"/>
      <c r="ERS3203" s="14"/>
      <c r="ERT3203" s="14"/>
      <c r="ERU3203" s="14"/>
      <c r="ERV3203" s="14"/>
      <c r="ERW3203" s="14"/>
      <c r="ERX3203" s="14"/>
      <c r="ERY3203" s="14"/>
      <c r="ERZ3203" s="14"/>
      <c r="ESA3203" s="14"/>
      <c r="ESB3203" s="14"/>
      <c r="ESC3203" s="14"/>
      <c r="ESD3203" s="14"/>
      <c r="ESE3203" s="14"/>
      <c r="ESF3203" s="14"/>
      <c r="ESG3203" s="14"/>
      <c r="ESH3203" s="14"/>
      <c r="ESI3203" s="14"/>
      <c r="ESJ3203" s="14"/>
      <c r="ESK3203" s="14"/>
      <c r="ESL3203" s="14"/>
      <c r="ESM3203" s="14"/>
      <c r="ESN3203" s="14"/>
      <c r="ESO3203" s="14"/>
      <c r="ESP3203" s="14"/>
      <c r="ESQ3203" s="14"/>
      <c r="ESR3203" s="14"/>
      <c r="ESS3203" s="14"/>
      <c r="EST3203" s="14"/>
      <c r="ESU3203" s="14"/>
      <c r="ESV3203" s="14"/>
      <c r="ESW3203" s="14"/>
      <c r="ESX3203" s="14"/>
      <c r="ESY3203" s="14"/>
      <c r="ESZ3203" s="14"/>
      <c r="ETA3203" s="14"/>
      <c r="ETB3203" s="14"/>
      <c r="ETC3203" s="14"/>
      <c r="ETD3203" s="14"/>
      <c r="ETE3203" s="14"/>
      <c r="ETF3203" s="14"/>
      <c r="ETG3203" s="14"/>
      <c r="ETH3203" s="14"/>
      <c r="ETI3203" s="14"/>
      <c r="ETJ3203" s="14"/>
      <c r="ETK3203" s="14"/>
      <c r="ETL3203" s="14"/>
      <c r="ETM3203" s="14"/>
      <c r="ETN3203" s="14"/>
      <c r="ETO3203" s="14"/>
      <c r="ETP3203" s="14"/>
      <c r="ETQ3203" s="14"/>
      <c r="ETR3203" s="14"/>
      <c r="ETS3203" s="14"/>
      <c r="ETT3203" s="14"/>
      <c r="ETU3203" s="14"/>
      <c r="ETV3203" s="14"/>
      <c r="ETW3203" s="14"/>
      <c r="ETX3203" s="14"/>
      <c r="ETY3203" s="14"/>
      <c r="ETZ3203" s="14"/>
      <c r="EUA3203" s="14"/>
      <c r="EUB3203" s="14"/>
      <c r="EUC3203" s="14"/>
      <c r="EUD3203" s="14"/>
      <c r="EUE3203" s="14"/>
      <c r="EUF3203" s="14"/>
      <c r="EUG3203" s="14"/>
      <c r="EUH3203" s="14"/>
      <c r="EUI3203" s="14"/>
      <c r="EUJ3203" s="14"/>
      <c r="EUK3203" s="14"/>
      <c r="EUL3203" s="14"/>
      <c r="EUM3203" s="14"/>
      <c r="EUN3203" s="14"/>
      <c r="EUO3203" s="14"/>
      <c r="EUP3203" s="14"/>
      <c r="EUQ3203" s="14"/>
      <c r="EUR3203" s="14"/>
      <c r="EUS3203" s="14"/>
      <c r="EUT3203" s="14"/>
      <c r="EUU3203" s="14"/>
      <c r="EUV3203" s="14"/>
      <c r="EUW3203" s="14"/>
      <c r="EUX3203" s="14"/>
      <c r="EUY3203" s="14"/>
      <c r="EUZ3203" s="14"/>
      <c r="EVA3203" s="14"/>
      <c r="EVB3203" s="14"/>
      <c r="EVC3203" s="14"/>
      <c r="EVD3203" s="14"/>
      <c r="EVE3203" s="14"/>
      <c r="EVF3203" s="14"/>
      <c r="EVG3203" s="14"/>
      <c r="EVH3203" s="14"/>
      <c r="EVI3203" s="14"/>
      <c r="EVJ3203" s="14"/>
      <c r="EVK3203" s="14"/>
      <c r="EVL3203" s="14"/>
      <c r="EVM3203" s="14"/>
      <c r="EVN3203" s="14"/>
      <c r="EVO3203" s="14"/>
      <c r="EVP3203" s="14"/>
      <c r="EVQ3203" s="14"/>
      <c r="EVR3203" s="14"/>
      <c r="EVS3203" s="14"/>
      <c r="EVT3203" s="14"/>
      <c r="EVU3203" s="14"/>
      <c r="EVV3203" s="14"/>
      <c r="EVW3203" s="14"/>
      <c r="EVX3203" s="14"/>
      <c r="EVY3203" s="14"/>
      <c r="EVZ3203" s="14"/>
      <c r="EWA3203" s="14"/>
      <c r="EWB3203" s="14"/>
      <c r="EWC3203" s="14"/>
      <c r="EWD3203" s="14"/>
      <c r="EWE3203" s="14"/>
      <c r="EWF3203" s="14"/>
      <c r="EWG3203" s="14"/>
      <c r="EWH3203" s="14"/>
      <c r="EWI3203" s="14"/>
      <c r="EWJ3203" s="14"/>
      <c r="EWK3203" s="14"/>
      <c r="EWL3203" s="14"/>
      <c r="EWM3203" s="14"/>
      <c r="EWN3203" s="14"/>
      <c r="EWO3203" s="14"/>
      <c r="EWP3203" s="14"/>
      <c r="EWQ3203" s="14"/>
      <c r="EWR3203" s="14"/>
      <c r="EWS3203" s="14"/>
      <c r="EWT3203" s="14"/>
      <c r="EWU3203" s="14"/>
      <c r="EWV3203" s="14"/>
      <c r="EWW3203" s="14"/>
      <c r="EWX3203" s="14"/>
      <c r="EWY3203" s="14"/>
      <c r="EWZ3203" s="14"/>
      <c r="EXA3203" s="14"/>
      <c r="EXB3203" s="14"/>
      <c r="EXC3203" s="14"/>
      <c r="EXD3203" s="14"/>
      <c r="EXE3203" s="14"/>
      <c r="EXF3203" s="14"/>
      <c r="EXG3203" s="14"/>
      <c r="EXH3203" s="14"/>
      <c r="EXI3203" s="14"/>
      <c r="EXJ3203" s="14"/>
      <c r="EXK3203" s="14"/>
      <c r="EXL3203" s="14"/>
      <c r="EXM3203" s="14"/>
      <c r="EXN3203" s="14"/>
      <c r="EXO3203" s="14"/>
      <c r="EXP3203" s="14"/>
      <c r="EXQ3203" s="14"/>
      <c r="EXR3203" s="14"/>
      <c r="EXS3203" s="14"/>
      <c r="EXT3203" s="14"/>
      <c r="EXU3203" s="14"/>
      <c r="EXV3203" s="14"/>
      <c r="EXW3203" s="14"/>
      <c r="EXX3203" s="14"/>
      <c r="EXY3203" s="14"/>
      <c r="EXZ3203" s="14"/>
      <c r="EYA3203" s="14"/>
      <c r="EYB3203" s="14"/>
      <c r="EYC3203" s="14"/>
      <c r="EYD3203" s="14"/>
      <c r="EYE3203" s="14"/>
      <c r="EYF3203" s="14"/>
      <c r="EYG3203" s="14"/>
      <c r="EYH3203" s="14"/>
      <c r="EYI3203" s="14"/>
      <c r="EYJ3203" s="14"/>
      <c r="EYK3203" s="14"/>
      <c r="EYL3203" s="14"/>
      <c r="EYM3203" s="14"/>
      <c r="EYN3203" s="14"/>
      <c r="EYO3203" s="14"/>
      <c r="EYP3203" s="14"/>
      <c r="EYQ3203" s="14"/>
      <c r="EYR3203" s="14"/>
      <c r="EYS3203" s="14"/>
      <c r="EYT3203" s="14"/>
      <c r="EYU3203" s="14"/>
      <c r="EYV3203" s="14"/>
      <c r="EYW3203" s="14"/>
      <c r="EYX3203" s="14"/>
      <c r="EYY3203" s="14"/>
      <c r="EYZ3203" s="14"/>
      <c r="EZA3203" s="14"/>
      <c r="EZB3203" s="14"/>
      <c r="EZC3203" s="14"/>
      <c r="EZD3203" s="14"/>
      <c r="EZE3203" s="14"/>
      <c r="EZF3203" s="14"/>
      <c r="EZG3203" s="14"/>
      <c r="EZH3203" s="14"/>
      <c r="EZI3203" s="14"/>
      <c r="EZJ3203" s="14"/>
      <c r="EZK3203" s="14"/>
      <c r="EZL3203" s="14"/>
      <c r="EZM3203" s="14"/>
      <c r="EZN3203" s="14"/>
      <c r="EZO3203" s="14"/>
      <c r="EZP3203" s="14"/>
      <c r="EZQ3203" s="14"/>
      <c r="EZR3203" s="14"/>
      <c r="EZS3203" s="14"/>
      <c r="EZT3203" s="14"/>
      <c r="EZU3203" s="14"/>
      <c r="EZV3203" s="14"/>
      <c r="EZW3203" s="14"/>
      <c r="EZX3203" s="14"/>
      <c r="EZY3203" s="14"/>
      <c r="EZZ3203" s="14"/>
      <c r="FAA3203" s="14"/>
      <c r="FAB3203" s="14"/>
      <c r="FAC3203" s="14"/>
      <c r="FAD3203" s="14"/>
      <c r="FAE3203" s="14"/>
      <c r="FAF3203" s="14"/>
      <c r="FAG3203" s="14"/>
      <c r="FAH3203" s="14"/>
      <c r="FAI3203" s="14"/>
      <c r="FAJ3203" s="14"/>
      <c r="FAK3203" s="14"/>
      <c r="FAL3203" s="14"/>
      <c r="FAM3203" s="14"/>
      <c r="FAN3203" s="14"/>
      <c r="FAO3203" s="14"/>
      <c r="FAP3203" s="14"/>
      <c r="FAQ3203" s="14"/>
      <c r="FAR3203" s="14"/>
      <c r="FAS3203" s="14"/>
      <c r="FAT3203" s="14"/>
      <c r="FAU3203" s="14"/>
      <c r="FAV3203" s="14"/>
      <c r="FAW3203" s="14"/>
      <c r="FAX3203" s="14"/>
      <c r="FAY3203" s="14"/>
      <c r="FAZ3203" s="14"/>
      <c r="FBA3203" s="14"/>
      <c r="FBB3203" s="14"/>
      <c r="FBC3203" s="14"/>
      <c r="FBD3203" s="14"/>
      <c r="FBE3203" s="14"/>
      <c r="FBF3203" s="14"/>
      <c r="FBG3203" s="14"/>
      <c r="FBH3203" s="14"/>
      <c r="FBI3203" s="14"/>
      <c r="FBJ3203" s="14"/>
      <c r="FBK3203" s="14"/>
      <c r="FBL3203" s="14"/>
      <c r="FBM3203" s="14"/>
      <c r="FBN3203" s="14"/>
      <c r="FBO3203" s="14"/>
      <c r="FBP3203" s="14"/>
      <c r="FBQ3203" s="14"/>
      <c r="FBR3203" s="14"/>
      <c r="FBS3203" s="14"/>
      <c r="FBT3203" s="14"/>
      <c r="FBU3203" s="14"/>
      <c r="FBV3203" s="14"/>
      <c r="FBW3203" s="14"/>
      <c r="FBX3203" s="14"/>
      <c r="FBY3203" s="14"/>
      <c r="FBZ3203" s="14"/>
      <c r="FCA3203" s="14"/>
      <c r="FCB3203" s="14"/>
      <c r="FCC3203" s="14"/>
      <c r="FCD3203" s="14"/>
      <c r="FCE3203" s="14"/>
      <c r="FCF3203" s="14"/>
      <c r="FCG3203" s="14"/>
      <c r="FCH3203" s="14"/>
      <c r="FCI3203" s="14"/>
      <c r="FCJ3203" s="14"/>
      <c r="FCK3203" s="14"/>
      <c r="FCL3203" s="14"/>
      <c r="FCM3203" s="14"/>
      <c r="FCN3203" s="14"/>
      <c r="FCO3203" s="14"/>
      <c r="FCP3203" s="14"/>
      <c r="FCQ3203" s="14"/>
      <c r="FCR3203" s="14"/>
      <c r="FCS3203" s="14"/>
      <c r="FCT3203" s="14"/>
      <c r="FCU3203" s="14"/>
      <c r="FCV3203" s="14"/>
      <c r="FCW3203" s="14"/>
      <c r="FCX3203" s="14"/>
      <c r="FCY3203" s="14"/>
      <c r="FCZ3203" s="14"/>
      <c r="FDA3203" s="14"/>
      <c r="FDB3203" s="14"/>
      <c r="FDC3203" s="14"/>
      <c r="FDD3203" s="14"/>
      <c r="FDE3203" s="14"/>
      <c r="FDF3203" s="14"/>
      <c r="FDG3203" s="14"/>
      <c r="FDH3203" s="14"/>
      <c r="FDI3203" s="14"/>
      <c r="FDJ3203" s="14"/>
      <c r="FDK3203" s="14"/>
      <c r="FDL3203" s="14"/>
      <c r="FDM3203" s="14"/>
      <c r="FDN3203" s="14"/>
      <c r="FDO3203" s="14"/>
      <c r="FDP3203" s="14"/>
      <c r="FDQ3203" s="14"/>
      <c r="FDR3203" s="14"/>
      <c r="FDS3203" s="14"/>
      <c r="FDT3203" s="14"/>
      <c r="FDU3203" s="14"/>
      <c r="FDV3203" s="14"/>
      <c r="FDW3203" s="14"/>
      <c r="FDX3203" s="14"/>
      <c r="FDY3203" s="14"/>
      <c r="FDZ3203" s="14"/>
      <c r="FEA3203" s="14"/>
      <c r="FEB3203" s="14"/>
      <c r="FEC3203" s="14"/>
      <c r="FED3203" s="14"/>
      <c r="FEE3203" s="14"/>
      <c r="FEF3203" s="14"/>
      <c r="FEG3203" s="14"/>
      <c r="FEH3203" s="14"/>
      <c r="FEI3203" s="14"/>
      <c r="FEJ3203" s="14"/>
      <c r="FEK3203" s="14"/>
      <c r="FEL3203" s="14"/>
      <c r="FEM3203" s="14"/>
      <c r="FEN3203" s="14"/>
      <c r="FEO3203" s="14"/>
      <c r="FEP3203" s="14"/>
      <c r="FEQ3203" s="14"/>
      <c r="FER3203" s="14"/>
      <c r="FES3203" s="14"/>
      <c r="FET3203" s="14"/>
      <c r="FEU3203" s="14"/>
      <c r="FEV3203" s="14"/>
      <c r="FEW3203" s="14"/>
      <c r="FEX3203" s="14"/>
      <c r="FEY3203" s="14"/>
      <c r="FEZ3203" s="14"/>
      <c r="FFA3203" s="14"/>
      <c r="FFB3203" s="14"/>
      <c r="FFC3203" s="14"/>
      <c r="FFD3203" s="14"/>
      <c r="FFE3203" s="14"/>
      <c r="FFF3203" s="14"/>
      <c r="FFG3203" s="14"/>
      <c r="FFH3203" s="14"/>
      <c r="FFI3203" s="14"/>
      <c r="FFJ3203" s="14"/>
      <c r="FFK3203" s="14"/>
      <c r="FFL3203" s="14"/>
      <c r="FFM3203" s="14"/>
      <c r="FFN3203" s="14"/>
      <c r="FFO3203" s="14"/>
      <c r="FFP3203" s="14"/>
      <c r="FFQ3203" s="14"/>
      <c r="FFR3203" s="14"/>
      <c r="FFS3203" s="14"/>
      <c r="FFT3203" s="14"/>
      <c r="FFU3203" s="14"/>
      <c r="FFV3203" s="14"/>
      <c r="FFW3203" s="14"/>
      <c r="FFX3203" s="14"/>
      <c r="FFY3203" s="14"/>
      <c r="FFZ3203" s="14"/>
      <c r="FGA3203" s="14"/>
      <c r="FGB3203" s="14"/>
      <c r="FGC3203" s="14"/>
      <c r="FGD3203" s="14"/>
      <c r="FGE3203" s="14"/>
      <c r="FGF3203" s="14"/>
      <c r="FGG3203" s="14"/>
      <c r="FGH3203" s="14"/>
      <c r="FGI3203" s="14"/>
      <c r="FGJ3203" s="14"/>
      <c r="FGK3203" s="14"/>
      <c r="FGL3203" s="14"/>
      <c r="FGM3203" s="14"/>
      <c r="FGN3203" s="14"/>
      <c r="FGO3203" s="14"/>
      <c r="FGP3203" s="14"/>
      <c r="FGQ3203" s="14"/>
      <c r="FGR3203" s="14"/>
      <c r="FGS3203" s="14"/>
      <c r="FGT3203" s="14"/>
      <c r="FGU3203" s="14"/>
      <c r="FGV3203" s="14"/>
      <c r="FGW3203" s="14"/>
      <c r="FGX3203" s="14"/>
      <c r="FGY3203" s="14"/>
      <c r="FGZ3203" s="14"/>
      <c r="FHA3203" s="14"/>
      <c r="FHB3203" s="14"/>
      <c r="FHC3203" s="14"/>
      <c r="FHD3203" s="14"/>
      <c r="FHE3203" s="14"/>
      <c r="FHF3203" s="14"/>
      <c r="FHG3203" s="14"/>
      <c r="FHH3203" s="14"/>
      <c r="FHI3203" s="14"/>
      <c r="FHJ3203" s="14"/>
      <c r="FHK3203" s="14"/>
      <c r="FHL3203" s="14"/>
      <c r="FHM3203" s="14"/>
      <c r="FHN3203" s="14"/>
      <c r="FHO3203" s="14"/>
      <c r="FHP3203" s="14"/>
      <c r="FHQ3203" s="14"/>
      <c r="FHR3203" s="14"/>
      <c r="FHS3203" s="14"/>
      <c r="FHT3203" s="14"/>
      <c r="FHU3203" s="14"/>
      <c r="FHV3203" s="14"/>
      <c r="FHW3203" s="14"/>
      <c r="FHX3203" s="14"/>
      <c r="FHY3203" s="14"/>
      <c r="FHZ3203" s="14"/>
      <c r="FIA3203" s="14"/>
      <c r="FIB3203" s="14"/>
      <c r="FIC3203" s="14"/>
      <c r="FID3203" s="14"/>
      <c r="FIE3203" s="14"/>
      <c r="FIF3203" s="14"/>
      <c r="FIG3203" s="14"/>
      <c r="FIH3203" s="14"/>
      <c r="FII3203" s="14"/>
      <c r="FIJ3203" s="14"/>
      <c r="FIK3203" s="14"/>
      <c r="FIL3203" s="14"/>
      <c r="FIM3203" s="14"/>
      <c r="FIN3203" s="14"/>
      <c r="FIO3203" s="14"/>
      <c r="FIP3203" s="14"/>
      <c r="FIQ3203" s="14"/>
      <c r="FIR3203" s="14"/>
      <c r="FIS3203" s="14"/>
      <c r="FIT3203" s="14"/>
      <c r="FIU3203" s="14"/>
      <c r="FIV3203" s="14"/>
      <c r="FIW3203" s="14"/>
      <c r="FIX3203" s="14"/>
      <c r="FIY3203" s="14"/>
      <c r="FIZ3203" s="14"/>
      <c r="FJA3203" s="14"/>
      <c r="FJB3203" s="14"/>
      <c r="FJC3203" s="14"/>
      <c r="FJD3203" s="14"/>
      <c r="FJE3203" s="14"/>
      <c r="FJF3203" s="14"/>
      <c r="FJG3203" s="14"/>
      <c r="FJH3203" s="14"/>
      <c r="FJI3203" s="14"/>
      <c r="FJJ3203" s="14"/>
      <c r="FJK3203" s="14"/>
      <c r="FJL3203" s="14"/>
      <c r="FJM3203" s="14"/>
      <c r="FJN3203" s="14"/>
      <c r="FJO3203" s="14"/>
      <c r="FJP3203" s="14"/>
      <c r="FJQ3203" s="14"/>
      <c r="FJR3203" s="14"/>
      <c r="FJS3203" s="14"/>
      <c r="FJT3203" s="14"/>
      <c r="FJU3203" s="14"/>
      <c r="FJV3203" s="14"/>
      <c r="FJW3203" s="14"/>
      <c r="FJX3203" s="14"/>
      <c r="FJY3203" s="14"/>
      <c r="FJZ3203" s="14"/>
      <c r="FKA3203" s="14"/>
      <c r="FKB3203" s="14"/>
      <c r="FKC3203" s="14"/>
      <c r="FKD3203" s="14"/>
      <c r="FKE3203" s="14"/>
      <c r="FKF3203" s="14"/>
      <c r="FKG3203" s="14"/>
      <c r="FKH3203" s="14"/>
      <c r="FKI3203" s="14"/>
      <c r="FKJ3203" s="14"/>
      <c r="FKK3203" s="14"/>
      <c r="FKL3203" s="14"/>
      <c r="FKM3203" s="14"/>
      <c r="FKN3203" s="14"/>
      <c r="FKO3203" s="14"/>
      <c r="FKP3203" s="14"/>
      <c r="FKQ3203" s="14"/>
      <c r="FKR3203" s="14"/>
      <c r="FKS3203" s="14"/>
      <c r="FKT3203" s="14"/>
      <c r="FKU3203" s="14"/>
      <c r="FKV3203" s="14"/>
      <c r="FKW3203" s="14"/>
      <c r="FKX3203" s="14"/>
      <c r="FKY3203" s="14"/>
      <c r="FKZ3203" s="14"/>
      <c r="FLA3203" s="14"/>
      <c r="FLB3203" s="14"/>
      <c r="FLC3203" s="14"/>
      <c r="FLD3203" s="14"/>
      <c r="FLE3203" s="14"/>
      <c r="FLF3203" s="14"/>
      <c r="FLG3203" s="14"/>
      <c r="FLH3203" s="14"/>
      <c r="FLI3203" s="14"/>
      <c r="FLJ3203" s="14"/>
      <c r="FLK3203" s="14"/>
      <c r="FLL3203" s="14"/>
      <c r="FLM3203" s="14"/>
      <c r="FLN3203" s="14"/>
      <c r="FLO3203" s="14"/>
      <c r="FLP3203" s="14"/>
      <c r="FLQ3203" s="14"/>
      <c r="FLR3203" s="14"/>
      <c r="FLS3203" s="14"/>
      <c r="FLT3203" s="14"/>
      <c r="FLU3203" s="14"/>
      <c r="FLV3203" s="14"/>
      <c r="FLW3203" s="14"/>
      <c r="FLX3203" s="14"/>
      <c r="FLY3203" s="14"/>
      <c r="FLZ3203" s="14"/>
      <c r="FMA3203" s="14"/>
      <c r="FMB3203" s="14"/>
      <c r="FMC3203" s="14"/>
      <c r="FMD3203" s="14"/>
      <c r="FME3203" s="14"/>
      <c r="FMF3203" s="14"/>
      <c r="FMG3203" s="14"/>
      <c r="FMH3203" s="14"/>
      <c r="FMI3203" s="14"/>
      <c r="FMJ3203" s="14"/>
      <c r="FMK3203" s="14"/>
      <c r="FML3203" s="14"/>
      <c r="FMM3203" s="14"/>
      <c r="FMN3203" s="14"/>
      <c r="FMO3203" s="14"/>
      <c r="FMP3203" s="14"/>
      <c r="FMQ3203" s="14"/>
      <c r="FMR3203" s="14"/>
      <c r="FMS3203" s="14"/>
      <c r="FMT3203" s="14"/>
      <c r="FMU3203" s="14"/>
      <c r="FMV3203" s="14"/>
      <c r="FMW3203" s="14"/>
      <c r="FMX3203" s="14"/>
      <c r="FMY3203" s="14"/>
      <c r="FMZ3203" s="14"/>
      <c r="FNA3203" s="14"/>
      <c r="FNB3203" s="14"/>
      <c r="FNC3203" s="14"/>
      <c r="FND3203" s="14"/>
      <c r="FNE3203" s="14"/>
      <c r="FNF3203" s="14"/>
      <c r="FNG3203" s="14"/>
      <c r="FNH3203" s="14"/>
      <c r="FNI3203" s="14"/>
      <c r="FNJ3203" s="14"/>
      <c r="FNK3203" s="14"/>
      <c r="FNL3203" s="14"/>
      <c r="FNM3203" s="14"/>
      <c r="FNN3203" s="14"/>
      <c r="FNO3203" s="14"/>
      <c r="FNP3203" s="14"/>
      <c r="FNQ3203" s="14"/>
      <c r="FNR3203" s="14"/>
      <c r="FNS3203" s="14"/>
      <c r="FNT3203" s="14"/>
      <c r="FNU3203" s="14"/>
      <c r="FNV3203" s="14"/>
      <c r="FNW3203" s="14"/>
      <c r="FNX3203" s="14"/>
      <c r="FNY3203" s="14"/>
      <c r="FNZ3203" s="14"/>
      <c r="FOA3203" s="14"/>
      <c r="FOB3203" s="14"/>
      <c r="FOC3203" s="14"/>
      <c r="FOD3203" s="14"/>
      <c r="FOE3203" s="14"/>
      <c r="FOF3203" s="14"/>
      <c r="FOG3203" s="14"/>
      <c r="FOH3203" s="14"/>
      <c r="FOI3203" s="14"/>
      <c r="FOJ3203" s="14"/>
      <c r="FOK3203" s="14"/>
      <c r="FOL3203" s="14"/>
      <c r="FOM3203" s="14"/>
      <c r="FON3203" s="14"/>
      <c r="FOO3203" s="14"/>
      <c r="FOP3203" s="14"/>
      <c r="FOQ3203" s="14"/>
      <c r="FOR3203" s="14"/>
      <c r="FOS3203" s="14"/>
      <c r="FOT3203" s="14"/>
      <c r="FOU3203" s="14"/>
      <c r="FOV3203" s="14"/>
      <c r="FOW3203" s="14"/>
      <c r="FOX3203" s="14"/>
      <c r="FOY3203" s="14"/>
      <c r="FOZ3203" s="14"/>
      <c r="FPA3203" s="14"/>
      <c r="FPB3203" s="14"/>
      <c r="FPC3203" s="14"/>
      <c r="FPD3203" s="14"/>
      <c r="FPE3203" s="14"/>
      <c r="FPF3203" s="14"/>
      <c r="FPG3203" s="14"/>
      <c r="FPH3203" s="14"/>
      <c r="FPI3203" s="14"/>
      <c r="FPJ3203" s="14"/>
      <c r="FPK3203" s="14"/>
      <c r="FPL3203" s="14"/>
      <c r="FPM3203" s="14"/>
      <c r="FPN3203" s="14"/>
      <c r="FPO3203" s="14"/>
      <c r="FPP3203" s="14"/>
      <c r="FPQ3203" s="14"/>
      <c r="FPR3203" s="14"/>
      <c r="FPS3203" s="14"/>
      <c r="FPT3203" s="14"/>
      <c r="FPU3203" s="14"/>
      <c r="FPV3203" s="14"/>
      <c r="FPW3203" s="14"/>
      <c r="FPX3203" s="14"/>
      <c r="FPY3203" s="14"/>
      <c r="FPZ3203" s="14"/>
      <c r="FQA3203" s="14"/>
      <c r="FQB3203" s="14"/>
      <c r="FQC3203" s="14"/>
      <c r="FQD3203" s="14"/>
      <c r="FQE3203" s="14"/>
      <c r="FQF3203" s="14"/>
      <c r="FQG3203" s="14"/>
      <c r="FQH3203" s="14"/>
      <c r="FQI3203" s="14"/>
      <c r="FQJ3203" s="14"/>
      <c r="FQK3203" s="14"/>
      <c r="FQL3203" s="14"/>
      <c r="FQM3203" s="14"/>
      <c r="FQN3203" s="14"/>
      <c r="FQO3203" s="14"/>
      <c r="FQP3203" s="14"/>
      <c r="FQQ3203" s="14"/>
      <c r="FQR3203" s="14"/>
      <c r="FQS3203" s="14"/>
      <c r="FQT3203" s="14"/>
      <c r="FQU3203" s="14"/>
      <c r="FQV3203" s="14"/>
      <c r="FQW3203" s="14"/>
      <c r="FQX3203" s="14"/>
      <c r="FQY3203" s="14"/>
      <c r="FQZ3203" s="14"/>
      <c r="FRA3203" s="14"/>
      <c r="FRB3203" s="14"/>
      <c r="FRC3203" s="14"/>
      <c r="FRD3203" s="14"/>
      <c r="FRE3203" s="14"/>
      <c r="FRF3203" s="14"/>
      <c r="FRG3203" s="14"/>
      <c r="FRH3203" s="14"/>
      <c r="FRI3203" s="14"/>
      <c r="FRJ3203" s="14"/>
      <c r="FRK3203" s="14"/>
      <c r="FRL3203" s="14"/>
      <c r="FRM3203" s="14"/>
      <c r="FRN3203" s="14"/>
      <c r="FRO3203" s="14"/>
      <c r="FRP3203" s="14"/>
      <c r="FRQ3203" s="14"/>
      <c r="FRR3203" s="14"/>
      <c r="FRS3203" s="14"/>
      <c r="FRT3203" s="14"/>
      <c r="FRU3203" s="14"/>
      <c r="FRV3203" s="14"/>
      <c r="FRW3203" s="14"/>
      <c r="FRX3203" s="14"/>
      <c r="FRY3203" s="14"/>
      <c r="FRZ3203" s="14"/>
      <c r="FSA3203" s="14"/>
      <c r="FSB3203" s="14"/>
      <c r="FSC3203" s="14"/>
      <c r="FSD3203" s="14"/>
      <c r="FSE3203" s="14"/>
      <c r="FSF3203" s="14"/>
      <c r="FSG3203" s="14"/>
      <c r="FSH3203" s="14"/>
      <c r="FSI3203" s="14"/>
      <c r="FSJ3203" s="14"/>
      <c r="FSK3203" s="14"/>
      <c r="FSL3203" s="14"/>
      <c r="FSM3203" s="14"/>
      <c r="FSN3203" s="14"/>
      <c r="FSO3203" s="14"/>
      <c r="FSP3203" s="14"/>
      <c r="FSQ3203" s="14"/>
      <c r="FSR3203" s="14"/>
      <c r="FSS3203" s="14"/>
      <c r="FST3203" s="14"/>
      <c r="FSU3203" s="14"/>
      <c r="FSV3203" s="14"/>
      <c r="FSW3203" s="14"/>
      <c r="FSX3203" s="14"/>
      <c r="FSY3203" s="14"/>
      <c r="FSZ3203" s="14"/>
      <c r="FTA3203" s="14"/>
      <c r="FTB3203" s="14"/>
      <c r="FTC3203" s="14"/>
      <c r="FTD3203" s="14"/>
      <c r="FTE3203" s="14"/>
      <c r="FTF3203" s="14"/>
      <c r="FTG3203" s="14"/>
      <c r="FTH3203" s="14"/>
      <c r="FTI3203" s="14"/>
      <c r="FTJ3203" s="14"/>
      <c r="FTK3203" s="14"/>
      <c r="FTL3203" s="14"/>
      <c r="FTM3203" s="14"/>
      <c r="FTN3203" s="14"/>
      <c r="FTO3203" s="14"/>
      <c r="FTP3203" s="14"/>
      <c r="FTQ3203" s="14"/>
      <c r="FTR3203" s="14"/>
      <c r="FTS3203" s="14"/>
      <c r="FTT3203" s="14"/>
      <c r="FTU3203" s="14"/>
      <c r="FTV3203" s="14"/>
      <c r="FTW3203" s="14"/>
      <c r="FTX3203" s="14"/>
      <c r="FTY3203" s="14"/>
      <c r="FTZ3203" s="14"/>
      <c r="FUA3203" s="14"/>
      <c r="FUB3203" s="14"/>
      <c r="FUC3203" s="14"/>
      <c r="FUD3203" s="14"/>
      <c r="FUE3203" s="14"/>
      <c r="FUF3203" s="14"/>
      <c r="FUG3203" s="14"/>
      <c r="FUH3203" s="14"/>
      <c r="FUI3203" s="14"/>
      <c r="FUJ3203" s="14"/>
      <c r="FUK3203" s="14"/>
      <c r="FUL3203" s="14"/>
      <c r="FUM3203" s="14"/>
      <c r="FUN3203" s="14"/>
      <c r="FUO3203" s="14"/>
      <c r="FUP3203" s="14"/>
      <c r="FUQ3203" s="14"/>
      <c r="FUR3203" s="14"/>
      <c r="FUS3203" s="14"/>
      <c r="FUT3203" s="14"/>
      <c r="FUU3203" s="14"/>
      <c r="FUV3203" s="14"/>
      <c r="FUW3203" s="14"/>
      <c r="FUX3203" s="14"/>
      <c r="FUY3203" s="14"/>
      <c r="FUZ3203" s="14"/>
      <c r="FVA3203" s="14"/>
      <c r="FVB3203" s="14"/>
      <c r="FVC3203" s="14"/>
      <c r="FVD3203" s="14"/>
      <c r="FVE3203" s="14"/>
      <c r="FVF3203" s="14"/>
      <c r="FVG3203" s="14"/>
      <c r="FVH3203" s="14"/>
      <c r="FVI3203" s="14"/>
      <c r="FVJ3203" s="14"/>
      <c r="FVK3203" s="14"/>
      <c r="FVL3203" s="14"/>
      <c r="FVM3203" s="14"/>
      <c r="FVN3203" s="14"/>
      <c r="FVO3203" s="14"/>
      <c r="FVP3203" s="14"/>
      <c r="FVQ3203" s="14"/>
      <c r="FVR3203" s="14"/>
      <c r="FVS3203" s="14"/>
      <c r="FVT3203" s="14"/>
      <c r="FVU3203" s="14"/>
      <c r="FVV3203" s="14"/>
      <c r="FVW3203" s="14"/>
      <c r="FVX3203" s="14"/>
      <c r="FVY3203" s="14"/>
      <c r="FVZ3203" s="14"/>
      <c r="FWA3203" s="14"/>
      <c r="FWB3203" s="14"/>
      <c r="FWC3203" s="14"/>
      <c r="FWD3203" s="14"/>
      <c r="FWE3203" s="14"/>
      <c r="FWF3203" s="14"/>
      <c r="FWG3203" s="14"/>
      <c r="FWH3203" s="14"/>
      <c r="FWI3203" s="14"/>
      <c r="FWJ3203" s="14"/>
      <c r="FWK3203" s="14"/>
      <c r="FWL3203" s="14"/>
      <c r="FWM3203" s="14"/>
      <c r="FWN3203" s="14"/>
      <c r="FWO3203" s="14"/>
      <c r="FWP3203" s="14"/>
      <c r="FWQ3203" s="14"/>
      <c r="FWR3203" s="14"/>
      <c r="FWS3203" s="14"/>
      <c r="FWT3203" s="14"/>
      <c r="FWU3203" s="14"/>
      <c r="FWV3203" s="14"/>
      <c r="FWW3203" s="14"/>
      <c r="FWX3203" s="14"/>
      <c r="FWY3203" s="14"/>
      <c r="FWZ3203" s="14"/>
      <c r="FXA3203" s="14"/>
      <c r="FXB3203" s="14"/>
      <c r="FXC3203" s="14"/>
      <c r="FXD3203" s="14"/>
      <c r="FXE3203" s="14"/>
      <c r="FXF3203" s="14"/>
      <c r="FXG3203" s="14"/>
      <c r="FXH3203" s="14"/>
      <c r="FXI3203" s="14"/>
      <c r="FXJ3203" s="14"/>
      <c r="FXK3203" s="14"/>
      <c r="FXL3203" s="14"/>
      <c r="FXM3203" s="14"/>
      <c r="FXN3203" s="14"/>
      <c r="FXO3203" s="14"/>
      <c r="FXP3203" s="14"/>
      <c r="FXQ3203" s="14"/>
      <c r="FXR3203" s="14"/>
      <c r="FXS3203" s="14"/>
      <c r="FXT3203" s="14"/>
      <c r="FXU3203" s="14"/>
      <c r="FXV3203" s="14"/>
      <c r="FXW3203" s="14"/>
      <c r="FXX3203" s="14"/>
      <c r="FXY3203" s="14"/>
      <c r="FXZ3203" s="14"/>
      <c r="FYA3203" s="14"/>
      <c r="FYB3203" s="14"/>
      <c r="FYC3203" s="14"/>
      <c r="FYD3203" s="14"/>
      <c r="FYE3203" s="14"/>
      <c r="FYF3203" s="14"/>
      <c r="FYG3203" s="14"/>
      <c r="FYH3203" s="14"/>
      <c r="FYI3203" s="14"/>
      <c r="FYJ3203" s="14"/>
      <c r="FYK3203" s="14"/>
      <c r="FYL3203" s="14"/>
      <c r="FYM3203" s="14"/>
      <c r="FYN3203" s="14"/>
      <c r="FYO3203" s="14"/>
      <c r="FYP3203" s="14"/>
      <c r="FYQ3203" s="14"/>
      <c r="FYR3203" s="14"/>
      <c r="FYS3203" s="14"/>
      <c r="FYT3203" s="14"/>
      <c r="FYU3203" s="14"/>
      <c r="FYV3203" s="14"/>
      <c r="FYW3203" s="14"/>
      <c r="FYX3203" s="14"/>
      <c r="FYY3203" s="14"/>
      <c r="FYZ3203" s="14"/>
      <c r="FZA3203" s="14"/>
      <c r="FZB3203" s="14"/>
      <c r="FZC3203" s="14"/>
      <c r="FZD3203" s="14"/>
      <c r="FZE3203" s="14"/>
      <c r="FZF3203" s="14"/>
      <c r="FZG3203" s="14"/>
      <c r="FZH3203" s="14"/>
      <c r="FZI3203" s="14"/>
      <c r="FZJ3203" s="14"/>
      <c r="FZK3203" s="14"/>
      <c r="FZL3203" s="14"/>
      <c r="FZM3203" s="14"/>
      <c r="FZN3203" s="14"/>
      <c r="FZO3203" s="14"/>
      <c r="FZP3203" s="14"/>
      <c r="FZQ3203" s="14"/>
      <c r="FZR3203" s="14"/>
      <c r="FZS3203" s="14"/>
      <c r="FZT3203" s="14"/>
      <c r="FZU3203" s="14"/>
      <c r="FZV3203" s="14"/>
      <c r="FZW3203" s="14"/>
      <c r="FZX3203" s="14"/>
      <c r="FZY3203" s="14"/>
      <c r="FZZ3203" s="14"/>
      <c r="GAA3203" s="14"/>
      <c r="GAB3203" s="14"/>
      <c r="GAC3203" s="14"/>
      <c r="GAD3203" s="14"/>
      <c r="GAE3203" s="14"/>
      <c r="GAF3203" s="14"/>
      <c r="GAG3203" s="14"/>
      <c r="GAH3203" s="14"/>
      <c r="GAI3203" s="14"/>
      <c r="GAJ3203" s="14"/>
      <c r="GAK3203" s="14"/>
      <c r="GAL3203" s="14"/>
      <c r="GAM3203" s="14"/>
      <c r="GAN3203" s="14"/>
      <c r="GAO3203" s="14"/>
      <c r="GAP3203" s="14"/>
      <c r="GAQ3203" s="14"/>
      <c r="GAR3203" s="14"/>
      <c r="GAS3203" s="14"/>
      <c r="GAT3203" s="14"/>
      <c r="GAU3203" s="14"/>
      <c r="GAV3203" s="14"/>
      <c r="GAW3203" s="14"/>
      <c r="GAX3203" s="14"/>
      <c r="GAY3203" s="14"/>
      <c r="GAZ3203" s="14"/>
      <c r="GBA3203" s="14"/>
      <c r="GBB3203" s="14"/>
      <c r="GBC3203" s="14"/>
      <c r="GBD3203" s="14"/>
      <c r="GBE3203" s="14"/>
      <c r="GBF3203" s="14"/>
      <c r="GBG3203" s="14"/>
      <c r="GBH3203" s="14"/>
      <c r="GBI3203" s="14"/>
      <c r="GBJ3203" s="14"/>
      <c r="GBK3203" s="14"/>
      <c r="GBL3203" s="14"/>
      <c r="GBM3203" s="14"/>
      <c r="GBN3203" s="14"/>
      <c r="GBO3203" s="14"/>
      <c r="GBP3203" s="14"/>
      <c r="GBQ3203" s="14"/>
      <c r="GBR3203" s="14"/>
      <c r="GBS3203" s="14"/>
      <c r="GBT3203" s="14"/>
      <c r="GBU3203" s="14"/>
      <c r="GBV3203" s="14"/>
      <c r="GBW3203" s="14"/>
      <c r="GBX3203" s="14"/>
      <c r="GBY3203" s="14"/>
      <c r="GBZ3203" s="14"/>
      <c r="GCA3203" s="14"/>
      <c r="GCB3203" s="14"/>
      <c r="GCC3203" s="14"/>
      <c r="GCD3203" s="14"/>
      <c r="GCE3203" s="14"/>
      <c r="GCF3203" s="14"/>
      <c r="GCG3203" s="14"/>
      <c r="GCH3203" s="14"/>
      <c r="GCI3203" s="14"/>
      <c r="GCJ3203" s="14"/>
      <c r="GCK3203" s="14"/>
      <c r="GCL3203" s="14"/>
      <c r="GCM3203" s="14"/>
      <c r="GCN3203" s="14"/>
      <c r="GCO3203" s="14"/>
      <c r="GCP3203" s="14"/>
      <c r="GCQ3203" s="14"/>
      <c r="GCR3203" s="14"/>
      <c r="GCS3203" s="14"/>
      <c r="GCT3203" s="14"/>
      <c r="GCU3203" s="14"/>
      <c r="GCV3203" s="14"/>
      <c r="GCW3203" s="14"/>
      <c r="GCX3203" s="14"/>
      <c r="GCY3203" s="14"/>
      <c r="GCZ3203" s="14"/>
      <c r="GDA3203" s="14"/>
      <c r="GDB3203" s="14"/>
      <c r="GDC3203" s="14"/>
      <c r="GDD3203" s="14"/>
      <c r="GDE3203" s="14"/>
      <c r="GDF3203" s="14"/>
      <c r="GDG3203" s="14"/>
      <c r="GDH3203" s="14"/>
      <c r="GDI3203" s="14"/>
      <c r="GDJ3203" s="14"/>
      <c r="GDK3203" s="14"/>
      <c r="GDL3203" s="14"/>
      <c r="GDM3203" s="14"/>
      <c r="GDN3203" s="14"/>
      <c r="GDO3203" s="14"/>
      <c r="GDP3203" s="14"/>
      <c r="GDQ3203" s="14"/>
      <c r="GDR3203" s="14"/>
      <c r="GDS3203" s="14"/>
      <c r="GDT3203" s="14"/>
      <c r="GDU3203" s="14"/>
      <c r="GDV3203" s="14"/>
      <c r="GDW3203" s="14"/>
      <c r="GDX3203" s="14"/>
      <c r="GDY3203" s="14"/>
      <c r="GDZ3203" s="14"/>
      <c r="GEA3203" s="14"/>
      <c r="GEB3203" s="14"/>
      <c r="GEC3203" s="14"/>
      <c r="GED3203" s="14"/>
      <c r="GEE3203" s="14"/>
      <c r="GEF3203" s="14"/>
      <c r="GEG3203" s="14"/>
      <c r="GEH3203" s="14"/>
      <c r="GEI3203" s="14"/>
      <c r="GEJ3203" s="14"/>
      <c r="GEK3203" s="14"/>
      <c r="GEL3203" s="14"/>
      <c r="GEM3203" s="14"/>
      <c r="GEN3203" s="14"/>
      <c r="GEO3203" s="14"/>
      <c r="GEP3203" s="14"/>
      <c r="GEQ3203" s="14"/>
      <c r="GER3203" s="14"/>
      <c r="GES3203" s="14"/>
      <c r="GET3203" s="14"/>
      <c r="GEU3203" s="14"/>
      <c r="GEV3203" s="14"/>
      <c r="GEW3203" s="14"/>
      <c r="GEX3203" s="14"/>
      <c r="GEY3203" s="14"/>
      <c r="GEZ3203" s="14"/>
      <c r="GFA3203" s="14"/>
      <c r="GFB3203" s="14"/>
      <c r="GFC3203" s="14"/>
      <c r="GFD3203" s="14"/>
      <c r="GFE3203" s="14"/>
      <c r="GFF3203" s="14"/>
      <c r="GFG3203" s="14"/>
      <c r="GFH3203" s="14"/>
      <c r="GFI3203" s="14"/>
      <c r="GFJ3203" s="14"/>
      <c r="GFK3203" s="14"/>
      <c r="GFL3203" s="14"/>
      <c r="GFM3203" s="14"/>
      <c r="GFN3203" s="14"/>
      <c r="GFO3203" s="14"/>
      <c r="GFP3203" s="14"/>
      <c r="GFQ3203" s="14"/>
      <c r="GFR3203" s="14"/>
      <c r="GFS3203" s="14"/>
      <c r="GFT3203" s="14"/>
      <c r="GFU3203" s="14"/>
      <c r="GFV3203" s="14"/>
      <c r="GFW3203" s="14"/>
      <c r="GFX3203" s="14"/>
      <c r="GFY3203" s="14"/>
      <c r="GFZ3203" s="14"/>
      <c r="GGA3203" s="14"/>
      <c r="GGB3203" s="14"/>
      <c r="GGC3203" s="14"/>
      <c r="GGD3203" s="14"/>
      <c r="GGE3203" s="14"/>
      <c r="GGF3203" s="14"/>
      <c r="GGG3203" s="14"/>
      <c r="GGH3203" s="14"/>
      <c r="GGI3203" s="14"/>
      <c r="GGJ3203" s="14"/>
      <c r="GGK3203" s="14"/>
      <c r="GGL3203" s="14"/>
      <c r="GGM3203" s="14"/>
      <c r="GGN3203" s="14"/>
      <c r="GGO3203" s="14"/>
      <c r="GGP3203" s="14"/>
      <c r="GGQ3203" s="14"/>
      <c r="GGR3203" s="14"/>
      <c r="GGS3203" s="14"/>
      <c r="GGT3203" s="14"/>
      <c r="GGU3203" s="14"/>
      <c r="GGV3203" s="14"/>
      <c r="GGW3203" s="14"/>
      <c r="GGX3203" s="14"/>
      <c r="GGY3203" s="14"/>
      <c r="GGZ3203" s="14"/>
      <c r="GHA3203" s="14"/>
      <c r="GHB3203" s="14"/>
      <c r="GHC3203" s="14"/>
      <c r="GHD3203" s="14"/>
      <c r="GHE3203" s="14"/>
      <c r="GHF3203" s="14"/>
      <c r="GHG3203" s="14"/>
      <c r="GHH3203" s="14"/>
      <c r="GHI3203" s="14"/>
      <c r="GHJ3203" s="14"/>
      <c r="GHK3203" s="14"/>
      <c r="GHL3203" s="14"/>
      <c r="GHM3203" s="14"/>
      <c r="GHN3203" s="14"/>
      <c r="GHO3203" s="14"/>
      <c r="GHP3203" s="14"/>
      <c r="GHQ3203" s="14"/>
      <c r="GHR3203" s="14"/>
      <c r="GHS3203" s="14"/>
      <c r="GHT3203" s="14"/>
      <c r="GHU3203" s="14"/>
      <c r="GHV3203" s="14"/>
      <c r="GHW3203" s="14"/>
      <c r="GHX3203" s="14"/>
      <c r="GHY3203" s="14"/>
      <c r="GHZ3203" s="14"/>
      <c r="GIA3203" s="14"/>
      <c r="GIB3203" s="14"/>
      <c r="GIC3203" s="14"/>
      <c r="GID3203" s="14"/>
      <c r="GIE3203" s="14"/>
      <c r="GIF3203" s="14"/>
      <c r="GIG3203" s="14"/>
      <c r="GIH3203" s="14"/>
      <c r="GII3203" s="14"/>
      <c r="GIJ3203" s="14"/>
      <c r="GIK3203" s="14"/>
      <c r="GIL3203" s="14"/>
      <c r="GIM3203" s="14"/>
      <c r="GIN3203" s="14"/>
      <c r="GIO3203" s="14"/>
      <c r="GIP3203" s="14"/>
      <c r="GIQ3203" s="14"/>
      <c r="GIR3203" s="14"/>
      <c r="GIS3203" s="14"/>
      <c r="GIT3203" s="14"/>
      <c r="GIU3203" s="14"/>
      <c r="GIV3203" s="14"/>
      <c r="GIW3203" s="14"/>
      <c r="GIX3203" s="14"/>
      <c r="GIY3203" s="14"/>
      <c r="GIZ3203" s="14"/>
      <c r="GJA3203" s="14"/>
      <c r="GJB3203" s="14"/>
      <c r="GJC3203" s="14"/>
      <c r="GJD3203" s="14"/>
      <c r="GJE3203" s="14"/>
      <c r="GJF3203" s="14"/>
      <c r="GJG3203" s="14"/>
      <c r="GJH3203" s="14"/>
      <c r="GJI3203" s="14"/>
      <c r="GJJ3203" s="14"/>
      <c r="GJK3203" s="14"/>
      <c r="GJL3203" s="14"/>
      <c r="GJM3203" s="14"/>
      <c r="GJN3203" s="14"/>
      <c r="GJO3203" s="14"/>
      <c r="GJP3203" s="14"/>
      <c r="GJQ3203" s="14"/>
      <c r="GJR3203" s="14"/>
      <c r="GJS3203" s="14"/>
      <c r="GJT3203" s="14"/>
      <c r="GJU3203" s="14"/>
      <c r="GJV3203" s="14"/>
      <c r="GJW3203" s="14"/>
      <c r="GJX3203" s="14"/>
      <c r="GJY3203" s="14"/>
      <c r="GJZ3203" s="14"/>
      <c r="GKA3203" s="14"/>
      <c r="GKB3203" s="14"/>
      <c r="GKC3203" s="14"/>
      <c r="GKD3203" s="14"/>
      <c r="GKE3203" s="14"/>
      <c r="GKF3203" s="14"/>
      <c r="GKG3203" s="14"/>
      <c r="GKH3203" s="14"/>
      <c r="GKI3203" s="14"/>
      <c r="GKJ3203" s="14"/>
      <c r="GKK3203" s="14"/>
      <c r="GKL3203" s="14"/>
      <c r="GKM3203" s="14"/>
      <c r="GKN3203" s="14"/>
      <c r="GKO3203" s="14"/>
      <c r="GKP3203" s="14"/>
      <c r="GKQ3203" s="14"/>
      <c r="GKR3203" s="14"/>
      <c r="GKS3203" s="14"/>
      <c r="GKT3203" s="14"/>
      <c r="GKU3203" s="14"/>
      <c r="GKV3203" s="14"/>
      <c r="GKW3203" s="14"/>
      <c r="GKX3203" s="14"/>
      <c r="GKY3203" s="14"/>
      <c r="GKZ3203" s="14"/>
      <c r="GLA3203" s="14"/>
      <c r="GLB3203" s="14"/>
      <c r="GLC3203" s="14"/>
      <c r="GLD3203" s="14"/>
      <c r="GLE3203" s="14"/>
      <c r="GLF3203" s="14"/>
      <c r="GLG3203" s="14"/>
      <c r="GLH3203" s="14"/>
      <c r="GLI3203" s="14"/>
      <c r="GLJ3203" s="14"/>
      <c r="GLK3203" s="14"/>
      <c r="GLL3203" s="14"/>
      <c r="GLM3203" s="14"/>
      <c r="GLN3203" s="14"/>
      <c r="GLO3203" s="14"/>
      <c r="GLP3203" s="14"/>
      <c r="GLQ3203" s="14"/>
      <c r="GLR3203" s="14"/>
      <c r="GLS3203" s="14"/>
      <c r="GLT3203" s="14"/>
      <c r="GLU3203" s="14"/>
      <c r="GLV3203" s="14"/>
      <c r="GLW3203" s="14"/>
      <c r="GLX3203" s="14"/>
      <c r="GLY3203" s="14"/>
      <c r="GLZ3203" s="14"/>
      <c r="GMA3203" s="14"/>
      <c r="GMB3203" s="14"/>
      <c r="GMC3203" s="14"/>
      <c r="GMD3203" s="14"/>
      <c r="GME3203" s="14"/>
      <c r="GMF3203" s="14"/>
      <c r="GMG3203" s="14"/>
      <c r="GMH3203" s="14"/>
      <c r="GMI3203" s="14"/>
      <c r="GMJ3203" s="14"/>
      <c r="GMK3203" s="14"/>
      <c r="GML3203" s="14"/>
      <c r="GMM3203" s="14"/>
      <c r="GMN3203" s="14"/>
      <c r="GMO3203" s="14"/>
      <c r="GMP3203" s="14"/>
      <c r="GMQ3203" s="14"/>
      <c r="GMR3203" s="14"/>
      <c r="GMS3203" s="14"/>
      <c r="GMT3203" s="14"/>
      <c r="GMU3203" s="14"/>
      <c r="GMV3203" s="14"/>
      <c r="GMW3203" s="14"/>
      <c r="GMX3203" s="14"/>
      <c r="GMY3203" s="14"/>
      <c r="GMZ3203" s="14"/>
      <c r="GNA3203" s="14"/>
      <c r="GNB3203" s="14"/>
      <c r="GNC3203" s="14"/>
      <c r="GND3203" s="14"/>
      <c r="GNE3203" s="14"/>
      <c r="GNF3203" s="14"/>
      <c r="GNG3203" s="14"/>
      <c r="GNH3203" s="14"/>
      <c r="GNI3203" s="14"/>
      <c r="GNJ3203" s="14"/>
      <c r="GNK3203" s="14"/>
      <c r="GNL3203" s="14"/>
      <c r="GNM3203" s="14"/>
      <c r="GNN3203" s="14"/>
      <c r="GNO3203" s="14"/>
      <c r="GNP3203" s="14"/>
      <c r="GNQ3203" s="14"/>
      <c r="GNR3203" s="14"/>
      <c r="GNS3203" s="14"/>
      <c r="GNT3203" s="14"/>
      <c r="GNU3203" s="14"/>
      <c r="GNV3203" s="14"/>
      <c r="GNW3203" s="14"/>
      <c r="GNX3203" s="14"/>
      <c r="GNY3203" s="14"/>
      <c r="GNZ3203" s="14"/>
      <c r="GOA3203" s="14"/>
      <c r="GOB3203" s="14"/>
      <c r="GOC3203" s="14"/>
      <c r="GOD3203" s="14"/>
      <c r="GOE3203" s="14"/>
      <c r="GOF3203" s="14"/>
      <c r="GOG3203" s="14"/>
      <c r="GOH3203" s="14"/>
      <c r="GOI3203" s="14"/>
      <c r="GOJ3203" s="14"/>
      <c r="GOK3203" s="14"/>
      <c r="GOL3203" s="14"/>
      <c r="GOM3203" s="14"/>
      <c r="GON3203" s="14"/>
      <c r="GOO3203" s="14"/>
      <c r="GOP3203" s="14"/>
      <c r="GOQ3203" s="14"/>
      <c r="GOR3203" s="14"/>
      <c r="GOS3203" s="14"/>
      <c r="GOT3203" s="14"/>
      <c r="GOU3203" s="14"/>
      <c r="GOV3203" s="14"/>
      <c r="GOW3203" s="14"/>
      <c r="GOX3203" s="14"/>
      <c r="GOY3203" s="14"/>
      <c r="GOZ3203" s="14"/>
      <c r="GPA3203" s="14"/>
      <c r="GPB3203" s="14"/>
      <c r="GPC3203" s="14"/>
      <c r="GPD3203" s="14"/>
      <c r="GPE3203" s="14"/>
      <c r="GPF3203" s="14"/>
      <c r="GPG3203" s="14"/>
      <c r="GPH3203" s="14"/>
      <c r="GPI3203" s="14"/>
      <c r="GPJ3203" s="14"/>
      <c r="GPK3203" s="14"/>
      <c r="GPL3203" s="14"/>
      <c r="GPM3203" s="14"/>
      <c r="GPN3203" s="14"/>
      <c r="GPO3203" s="14"/>
      <c r="GPP3203" s="14"/>
      <c r="GPQ3203" s="14"/>
      <c r="GPR3203" s="14"/>
      <c r="GPS3203" s="14"/>
      <c r="GPT3203" s="14"/>
      <c r="GPU3203" s="14"/>
      <c r="GPV3203" s="14"/>
      <c r="GPW3203" s="14"/>
      <c r="GPX3203" s="14"/>
      <c r="GPY3203" s="14"/>
      <c r="GPZ3203" s="14"/>
      <c r="GQA3203" s="14"/>
      <c r="GQB3203" s="14"/>
      <c r="GQC3203" s="14"/>
      <c r="GQD3203" s="14"/>
      <c r="GQE3203" s="14"/>
      <c r="GQF3203" s="14"/>
      <c r="GQG3203" s="14"/>
      <c r="GQH3203" s="14"/>
      <c r="GQI3203" s="14"/>
      <c r="GQJ3203" s="14"/>
      <c r="GQK3203" s="14"/>
      <c r="GQL3203" s="14"/>
      <c r="GQM3203" s="14"/>
      <c r="GQN3203" s="14"/>
      <c r="GQO3203" s="14"/>
      <c r="GQP3203" s="14"/>
      <c r="GQQ3203" s="14"/>
      <c r="GQR3203" s="14"/>
      <c r="GQS3203" s="14"/>
      <c r="GQT3203" s="14"/>
      <c r="GQU3203" s="14"/>
      <c r="GQV3203" s="14"/>
      <c r="GQW3203" s="14"/>
      <c r="GQX3203" s="14"/>
      <c r="GQY3203" s="14"/>
      <c r="GQZ3203" s="14"/>
      <c r="GRA3203" s="14"/>
      <c r="GRB3203" s="14"/>
      <c r="GRC3203" s="14"/>
      <c r="GRD3203" s="14"/>
      <c r="GRE3203" s="14"/>
      <c r="GRF3203" s="14"/>
      <c r="GRG3203" s="14"/>
      <c r="GRH3203" s="14"/>
      <c r="GRI3203" s="14"/>
      <c r="GRJ3203" s="14"/>
      <c r="GRK3203" s="14"/>
      <c r="GRL3203" s="14"/>
      <c r="GRM3203" s="14"/>
      <c r="GRN3203" s="14"/>
      <c r="GRO3203" s="14"/>
      <c r="GRP3203" s="14"/>
      <c r="GRQ3203" s="14"/>
      <c r="GRR3203" s="14"/>
      <c r="GRS3203" s="14"/>
      <c r="GRT3203" s="14"/>
      <c r="GRU3203" s="14"/>
      <c r="GRV3203" s="14"/>
      <c r="GRW3203" s="14"/>
      <c r="GRX3203" s="14"/>
      <c r="GRY3203" s="14"/>
      <c r="GRZ3203" s="14"/>
      <c r="GSA3203" s="14"/>
      <c r="GSB3203" s="14"/>
      <c r="GSC3203" s="14"/>
      <c r="GSD3203" s="14"/>
      <c r="GSE3203" s="14"/>
      <c r="GSF3203" s="14"/>
      <c r="GSG3203" s="14"/>
      <c r="GSH3203" s="14"/>
      <c r="GSI3203" s="14"/>
      <c r="GSJ3203" s="14"/>
      <c r="GSK3203" s="14"/>
      <c r="GSL3203" s="14"/>
      <c r="GSM3203" s="14"/>
      <c r="GSN3203" s="14"/>
      <c r="GSO3203" s="14"/>
      <c r="GSP3203" s="14"/>
      <c r="GSQ3203" s="14"/>
      <c r="GSR3203" s="14"/>
      <c r="GSS3203" s="14"/>
      <c r="GST3203" s="14"/>
      <c r="GSU3203" s="14"/>
      <c r="GSV3203" s="14"/>
      <c r="GSW3203" s="14"/>
      <c r="GSX3203" s="14"/>
      <c r="GSY3203" s="14"/>
      <c r="GSZ3203" s="14"/>
      <c r="GTA3203" s="14"/>
      <c r="GTB3203" s="14"/>
      <c r="GTC3203" s="14"/>
      <c r="GTD3203" s="14"/>
      <c r="GTE3203" s="14"/>
      <c r="GTF3203" s="14"/>
      <c r="GTG3203" s="14"/>
      <c r="GTH3203" s="14"/>
      <c r="GTI3203" s="14"/>
      <c r="GTJ3203" s="14"/>
      <c r="GTK3203" s="14"/>
      <c r="GTL3203" s="14"/>
      <c r="GTM3203" s="14"/>
      <c r="GTN3203" s="14"/>
      <c r="GTO3203" s="14"/>
      <c r="GTP3203" s="14"/>
      <c r="GTQ3203" s="14"/>
      <c r="GTR3203" s="14"/>
      <c r="GTS3203" s="14"/>
      <c r="GTT3203" s="14"/>
      <c r="GTU3203" s="14"/>
      <c r="GTV3203" s="14"/>
      <c r="GTW3203" s="14"/>
      <c r="GTX3203" s="14"/>
      <c r="GTY3203" s="14"/>
      <c r="GTZ3203" s="14"/>
      <c r="GUA3203" s="14"/>
      <c r="GUB3203" s="14"/>
      <c r="GUC3203" s="14"/>
      <c r="GUD3203" s="14"/>
      <c r="GUE3203" s="14"/>
      <c r="GUF3203" s="14"/>
      <c r="GUG3203" s="14"/>
      <c r="GUH3203" s="14"/>
      <c r="GUI3203" s="14"/>
      <c r="GUJ3203" s="14"/>
      <c r="GUK3203" s="14"/>
      <c r="GUL3203" s="14"/>
      <c r="GUM3203" s="14"/>
      <c r="GUN3203" s="14"/>
      <c r="GUO3203" s="14"/>
      <c r="GUP3203" s="14"/>
      <c r="GUQ3203" s="14"/>
      <c r="GUR3203" s="14"/>
      <c r="GUS3203" s="14"/>
      <c r="GUT3203" s="14"/>
      <c r="GUU3203" s="14"/>
      <c r="GUV3203" s="14"/>
      <c r="GUW3203" s="14"/>
      <c r="GUX3203" s="14"/>
      <c r="GUY3203" s="14"/>
      <c r="GUZ3203" s="14"/>
      <c r="GVA3203" s="14"/>
      <c r="GVB3203" s="14"/>
      <c r="GVC3203" s="14"/>
      <c r="GVD3203" s="14"/>
      <c r="GVE3203" s="14"/>
      <c r="GVF3203" s="14"/>
      <c r="GVG3203" s="14"/>
      <c r="GVH3203" s="14"/>
      <c r="GVI3203" s="14"/>
      <c r="GVJ3203" s="14"/>
      <c r="GVK3203" s="14"/>
      <c r="GVL3203" s="14"/>
      <c r="GVM3203" s="14"/>
      <c r="GVN3203" s="14"/>
      <c r="GVO3203" s="14"/>
      <c r="GVP3203" s="14"/>
      <c r="GVQ3203" s="14"/>
      <c r="GVR3203" s="14"/>
      <c r="GVS3203" s="14"/>
      <c r="GVT3203" s="14"/>
      <c r="GVU3203" s="14"/>
      <c r="GVV3203" s="14"/>
      <c r="GVW3203" s="14"/>
      <c r="GVX3203" s="14"/>
      <c r="GVY3203" s="14"/>
      <c r="GVZ3203" s="14"/>
      <c r="GWA3203" s="14"/>
      <c r="GWB3203" s="14"/>
      <c r="GWC3203" s="14"/>
      <c r="GWD3203" s="14"/>
      <c r="GWE3203" s="14"/>
      <c r="GWF3203" s="14"/>
      <c r="GWG3203" s="14"/>
      <c r="GWH3203" s="14"/>
      <c r="GWI3203" s="14"/>
      <c r="GWJ3203" s="14"/>
      <c r="GWK3203" s="14"/>
      <c r="GWL3203" s="14"/>
      <c r="GWM3203" s="14"/>
      <c r="GWN3203" s="14"/>
      <c r="GWO3203" s="14"/>
      <c r="GWP3203" s="14"/>
      <c r="GWQ3203" s="14"/>
      <c r="GWR3203" s="14"/>
      <c r="GWS3203" s="14"/>
      <c r="GWT3203" s="14"/>
      <c r="GWU3203" s="14"/>
      <c r="GWV3203" s="14"/>
      <c r="GWW3203" s="14"/>
      <c r="GWX3203" s="14"/>
      <c r="GWY3203" s="14"/>
      <c r="GWZ3203" s="14"/>
      <c r="GXA3203" s="14"/>
      <c r="GXB3203" s="14"/>
      <c r="GXC3203" s="14"/>
      <c r="GXD3203" s="14"/>
      <c r="GXE3203" s="14"/>
      <c r="GXF3203" s="14"/>
      <c r="GXG3203" s="14"/>
      <c r="GXH3203" s="14"/>
      <c r="GXI3203" s="14"/>
      <c r="GXJ3203" s="14"/>
      <c r="GXK3203" s="14"/>
      <c r="GXL3203" s="14"/>
      <c r="GXM3203" s="14"/>
      <c r="GXN3203" s="14"/>
      <c r="GXO3203" s="14"/>
      <c r="GXP3203" s="14"/>
      <c r="GXQ3203" s="14"/>
      <c r="GXR3203" s="14"/>
      <c r="GXS3203" s="14"/>
      <c r="GXT3203" s="14"/>
      <c r="GXU3203" s="14"/>
      <c r="GXV3203" s="14"/>
      <c r="GXW3203" s="14"/>
      <c r="GXX3203" s="14"/>
      <c r="GXY3203" s="14"/>
      <c r="GXZ3203" s="14"/>
      <c r="GYA3203" s="14"/>
      <c r="GYB3203" s="14"/>
      <c r="GYC3203" s="14"/>
      <c r="GYD3203" s="14"/>
      <c r="GYE3203" s="14"/>
      <c r="GYF3203" s="14"/>
      <c r="GYG3203" s="14"/>
      <c r="GYH3203" s="14"/>
      <c r="GYI3203" s="14"/>
      <c r="GYJ3203" s="14"/>
      <c r="GYK3203" s="14"/>
      <c r="GYL3203" s="14"/>
      <c r="GYM3203" s="14"/>
      <c r="GYN3203" s="14"/>
      <c r="GYO3203" s="14"/>
      <c r="GYP3203" s="14"/>
      <c r="GYQ3203" s="14"/>
      <c r="GYR3203" s="14"/>
      <c r="GYS3203" s="14"/>
      <c r="GYT3203" s="14"/>
      <c r="GYU3203" s="14"/>
      <c r="GYV3203" s="14"/>
      <c r="GYW3203" s="14"/>
      <c r="GYX3203" s="14"/>
      <c r="GYY3203" s="14"/>
      <c r="GYZ3203" s="14"/>
      <c r="GZA3203" s="14"/>
      <c r="GZB3203" s="14"/>
      <c r="GZC3203" s="14"/>
      <c r="GZD3203" s="14"/>
      <c r="GZE3203" s="14"/>
      <c r="GZF3203" s="14"/>
      <c r="GZG3203" s="14"/>
      <c r="GZH3203" s="14"/>
      <c r="GZI3203" s="14"/>
      <c r="GZJ3203" s="14"/>
      <c r="GZK3203" s="14"/>
      <c r="GZL3203" s="14"/>
      <c r="GZM3203" s="14"/>
      <c r="GZN3203" s="14"/>
      <c r="GZO3203" s="14"/>
      <c r="GZP3203" s="14"/>
      <c r="GZQ3203" s="14"/>
      <c r="GZR3203" s="14"/>
      <c r="GZS3203" s="14"/>
      <c r="GZT3203" s="14"/>
      <c r="GZU3203" s="14"/>
      <c r="GZV3203" s="14"/>
      <c r="GZW3203" s="14"/>
      <c r="GZX3203" s="14"/>
      <c r="GZY3203" s="14"/>
      <c r="GZZ3203" s="14"/>
      <c r="HAA3203" s="14"/>
      <c r="HAB3203" s="14"/>
      <c r="HAC3203" s="14"/>
      <c r="HAD3203" s="14"/>
      <c r="HAE3203" s="14"/>
      <c r="HAF3203" s="14"/>
      <c r="HAG3203" s="14"/>
      <c r="HAH3203" s="14"/>
      <c r="HAI3203" s="14"/>
      <c r="HAJ3203" s="14"/>
      <c r="HAK3203" s="14"/>
      <c r="HAL3203" s="14"/>
      <c r="HAM3203" s="14"/>
      <c r="HAN3203" s="14"/>
      <c r="HAO3203" s="14"/>
      <c r="HAP3203" s="14"/>
      <c r="HAQ3203" s="14"/>
      <c r="HAR3203" s="14"/>
      <c r="HAS3203" s="14"/>
      <c r="HAT3203" s="14"/>
      <c r="HAU3203" s="14"/>
      <c r="HAV3203" s="14"/>
      <c r="HAW3203" s="14"/>
      <c r="HAX3203" s="14"/>
      <c r="HAY3203" s="14"/>
      <c r="HAZ3203" s="14"/>
      <c r="HBA3203" s="14"/>
      <c r="HBB3203" s="14"/>
      <c r="HBC3203" s="14"/>
      <c r="HBD3203" s="14"/>
      <c r="HBE3203" s="14"/>
      <c r="HBF3203" s="14"/>
      <c r="HBG3203" s="14"/>
      <c r="HBH3203" s="14"/>
      <c r="HBI3203" s="14"/>
      <c r="HBJ3203" s="14"/>
      <c r="HBK3203" s="14"/>
      <c r="HBL3203" s="14"/>
      <c r="HBM3203" s="14"/>
      <c r="HBN3203" s="14"/>
      <c r="HBO3203" s="14"/>
      <c r="HBP3203" s="14"/>
      <c r="HBQ3203" s="14"/>
      <c r="HBR3203" s="14"/>
      <c r="HBS3203" s="14"/>
      <c r="HBT3203" s="14"/>
      <c r="HBU3203" s="14"/>
      <c r="HBV3203" s="14"/>
      <c r="HBW3203" s="14"/>
      <c r="HBX3203" s="14"/>
      <c r="HBY3203" s="14"/>
      <c r="HBZ3203" s="14"/>
      <c r="HCA3203" s="14"/>
      <c r="HCB3203" s="14"/>
      <c r="HCC3203" s="14"/>
      <c r="HCD3203" s="14"/>
      <c r="HCE3203" s="14"/>
      <c r="HCF3203" s="14"/>
      <c r="HCG3203" s="14"/>
      <c r="HCH3203" s="14"/>
      <c r="HCI3203" s="14"/>
      <c r="HCJ3203" s="14"/>
      <c r="HCK3203" s="14"/>
      <c r="HCL3203" s="14"/>
      <c r="HCM3203" s="14"/>
      <c r="HCN3203" s="14"/>
      <c r="HCO3203" s="14"/>
      <c r="HCP3203" s="14"/>
      <c r="HCQ3203" s="14"/>
      <c r="HCR3203" s="14"/>
      <c r="HCS3203" s="14"/>
      <c r="HCT3203" s="14"/>
      <c r="HCU3203" s="14"/>
      <c r="HCV3203" s="14"/>
      <c r="HCW3203" s="14"/>
      <c r="HCX3203" s="14"/>
      <c r="HCY3203" s="14"/>
      <c r="HCZ3203" s="14"/>
      <c r="HDA3203" s="14"/>
      <c r="HDB3203" s="14"/>
      <c r="HDC3203" s="14"/>
      <c r="HDD3203" s="14"/>
      <c r="HDE3203" s="14"/>
      <c r="HDF3203" s="14"/>
      <c r="HDG3203" s="14"/>
      <c r="HDH3203" s="14"/>
      <c r="HDI3203" s="14"/>
      <c r="HDJ3203" s="14"/>
      <c r="HDK3203" s="14"/>
      <c r="HDL3203" s="14"/>
      <c r="HDM3203" s="14"/>
      <c r="HDN3203" s="14"/>
      <c r="HDO3203" s="14"/>
      <c r="HDP3203" s="14"/>
      <c r="HDQ3203" s="14"/>
      <c r="HDR3203" s="14"/>
      <c r="HDS3203" s="14"/>
      <c r="HDT3203" s="14"/>
      <c r="HDU3203" s="14"/>
      <c r="HDV3203" s="14"/>
      <c r="HDW3203" s="14"/>
      <c r="HDX3203" s="14"/>
      <c r="HDY3203" s="14"/>
      <c r="HDZ3203" s="14"/>
      <c r="HEA3203" s="14"/>
      <c r="HEB3203" s="14"/>
      <c r="HEC3203" s="14"/>
      <c r="HED3203" s="14"/>
      <c r="HEE3203" s="14"/>
      <c r="HEF3203" s="14"/>
      <c r="HEG3203" s="14"/>
      <c r="HEH3203" s="14"/>
      <c r="HEI3203" s="14"/>
      <c r="HEJ3203" s="14"/>
      <c r="HEK3203" s="14"/>
      <c r="HEL3203" s="14"/>
      <c r="HEM3203" s="14"/>
      <c r="HEN3203" s="14"/>
      <c r="HEO3203" s="14"/>
      <c r="HEP3203" s="14"/>
      <c r="HEQ3203" s="14"/>
      <c r="HER3203" s="14"/>
      <c r="HES3203" s="14"/>
      <c r="HET3203" s="14"/>
      <c r="HEU3203" s="14"/>
      <c r="HEV3203" s="14"/>
      <c r="HEW3203" s="14"/>
      <c r="HEX3203" s="14"/>
      <c r="HEY3203" s="14"/>
      <c r="HEZ3203" s="14"/>
      <c r="HFA3203" s="14"/>
      <c r="HFB3203" s="14"/>
      <c r="HFC3203" s="14"/>
      <c r="HFD3203" s="14"/>
      <c r="HFE3203" s="14"/>
      <c r="HFF3203" s="14"/>
      <c r="HFG3203" s="14"/>
      <c r="HFH3203" s="14"/>
      <c r="HFI3203" s="14"/>
      <c r="HFJ3203" s="14"/>
      <c r="HFK3203" s="14"/>
      <c r="HFL3203" s="14"/>
      <c r="HFM3203" s="14"/>
      <c r="HFN3203" s="14"/>
      <c r="HFO3203" s="14"/>
      <c r="HFP3203" s="14"/>
      <c r="HFQ3203" s="14"/>
      <c r="HFR3203" s="14"/>
      <c r="HFS3203" s="14"/>
      <c r="HFT3203" s="14"/>
      <c r="HFU3203" s="14"/>
      <c r="HFV3203" s="14"/>
      <c r="HFW3203" s="14"/>
      <c r="HFX3203" s="14"/>
      <c r="HFY3203" s="14"/>
      <c r="HFZ3203" s="14"/>
      <c r="HGA3203" s="14"/>
      <c r="HGB3203" s="14"/>
      <c r="HGC3203" s="14"/>
      <c r="HGD3203" s="14"/>
      <c r="HGE3203" s="14"/>
      <c r="HGF3203" s="14"/>
      <c r="HGG3203" s="14"/>
      <c r="HGH3203" s="14"/>
      <c r="HGI3203" s="14"/>
      <c r="HGJ3203" s="14"/>
      <c r="HGK3203" s="14"/>
      <c r="HGL3203" s="14"/>
      <c r="HGM3203" s="14"/>
      <c r="HGN3203" s="14"/>
      <c r="HGO3203" s="14"/>
      <c r="HGP3203" s="14"/>
      <c r="HGQ3203" s="14"/>
      <c r="HGR3203" s="14"/>
      <c r="HGS3203" s="14"/>
      <c r="HGT3203" s="14"/>
      <c r="HGU3203" s="14"/>
      <c r="HGV3203" s="14"/>
      <c r="HGW3203" s="14"/>
      <c r="HGX3203" s="14"/>
      <c r="HGY3203" s="14"/>
      <c r="HGZ3203" s="14"/>
      <c r="HHA3203" s="14"/>
      <c r="HHB3203" s="14"/>
      <c r="HHC3203" s="14"/>
      <c r="HHD3203" s="14"/>
      <c r="HHE3203" s="14"/>
      <c r="HHF3203" s="14"/>
      <c r="HHG3203" s="14"/>
      <c r="HHH3203" s="14"/>
      <c r="HHI3203" s="14"/>
      <c r="HHJ3203" s="14"/>
      <c r="HHK3203" s="14"/>
      <c r="HHL3203" s="14"/>
      <c r="HHM3203" s="14"/>
      <c r="HHN3203" s="14"/>
      <c r="HHO3203" s="14"/>
      <c r="HHP3203" s="14"/>
      <c r="HHQ3203" s="14"/>
      <c r="HHR3203" s="14"/>
      <c r="HHS3203" s="14"/>
      <c r="HHT3203" s="14"/>
      <c r="HHU3203" s="14"/>
      <c r="HHV3203" s="14"/>
      <c r="HHW3203" s="14"/>
      <c r="HHX3203" s="14"/>
      <c r="HHY3203" s="14"/>
      <c r="HHZ3203" s="14"/>
      <c r="HIA3203" s="14"/>
      <c r="HIB3203" s="14"/>
      <c r="HIC3203" s="14"/>
      <c r="HID3203" s="14"/>
      <c r="HIE3203" s="14"/>
      <c r="HIF3203" s="14"/>
      <c r="HIG3203" s="14"/>
      <c r="HIH3203" s="14"/>
      <c r="HII3203" s="14"/>
      <c r="HIJ3203" s="14"/>
      <c r="HIK3203" s="14"/>
      <c r="HIL3203" s="14"/>
      <c r="HIM3203" s="14"/>
      <c r="HIN3203" s="14"/>
      <c r="HIO3203" s="14"/>
      <c r="HIP3203" s="14"/>
      <c r="HIQ3203" s="14"/>
      <c r="HIR3203" s="14"/>
      <c r="HIS3203" s="14"/>
      <c r="HIT3203" s="14"/>
      <c r="HIU3203" s="14"/>
      <c r="HIV3203" s="14"/>
      <c r="HIW3203" s="14"/>
      <c r="HIX3203" s="14"/>
      <c r="HIY3203" s="14"/>
      <c r="HIZ3203" s="14"/>
      <c r="HJA3203" s="14"/>
      <c r="HJB3203" s="14"/>
      <c r="HJC3203" s="14"/>
      <c r="HJD3203" s="14"/>
      <c r="HJE3203" s="14"/>
      <c r="HJF3203" s="14"/>
      <c r="HJG3203" s="14"/>
      <c r="HJH3203" s="14"/>
      <c r="HJI3203" s="14"/>
      <c r="HJJ3203" s="14"/>
      <c r="HJK3203" s="14"/>
      <c r="HJL3203" s="14"/>
      <c r="HJM3203" s="14"/>
      <c r="HJN3203" s="14"/>
      <c r="HJO3203" s="14"/>
      <c r="HJP3203" s="14"/>
      <c r="HJQ3203" s="14"/>
      <c r="HJR3203" s="14"/>
      <c r="HJS3203" s="14"/>
      <c r="HJT3203" s="14"/>
      <c r="HJU3203" s="14"/>
      <c r="HJV3203" s="14"/>
      <c r="HJW3203" s="14"/>
      <c r="HJX3203" s="14"/>
      <c r="HJY3203" s="14"/>
      <c r="HJZ3203" s="14"/>
      <c r="HKA3203" s="14"/>
      <c r="HKB3203" s="14"/>
      <c r="HKC3203" s="14"/>
      <c r="HKD3203" s="14"/>
      <c r="HKE3203" s="14"/>
      <c r="HKF3203" s="14"/>
      <c r="HKG3203" s="14"/>
      <c r="HKH3203" s="14"/>
      <c r="HKI3203" s="14"/>
      <c r="HKJ3203" s="14"/>
      <c r="HKK3203" s="14"/>
      <c r="HKL3203" s="14"/>
      <c r="HKM3203" s="14"/>
      <c r="HKN3203" s="14"/>
      <c r="HKO3203" s="14"/>
      <c r="HKP3203" s="14"/>
      <c r="HKQ3203" s="14"/>
      <c r="HKR3203" s="14"/>
      <c r="HKS3203" s="14"/>
      <c r="HKT3203" s="14"/>
      <c r="HKU3203" s="14"/>
      <c r="HKV3203" s="14"/>
      <c r="HKW3203" s="14"/>
      <c r="HKX3203" s="14"/>
      <c r="HKY3203" s="14"/>
      <c r="HKZ3203" s="14"/>
      <c r="HLA3203" s="14"/>
      <c r="HLB3203" s="14"/>
      <c r="HLC3203" s="14"/>
      <c r="HLD3203" s="14"/>
      <c r="HLE3203" s="14"/>
      <c r="HLF3203" s="14"/>
      <c r="HLG3203" s="14"/>
      <c r="HLH3203" s="14"/>
      <c r="HLI3203" s="14"/>
      <c r="HLJ3203" s="14"/>
      <c r="HLK3203" s="14"/>
      <c r="HLL3203" s="14"/>
      <c r="HLM3203" s="14"/>
      <c r="HLN3203" s="14"/>
      <c r="HLO3203" s="14"/>
      <c r="HLP3203" s="14"/>
      <c r="HLQ3203" s="14"/>
      <c r="HLR3203" s="14"/>
      <c r="HLS3203" s="14"/>
      <c r="HLT3203" s="14"/>
      <c r="HLU3203" s="14"/>
      <c r="HLV3203" s="14"/>
      <c r="HLW3203" s="14"/>
      <c r="HLX3203" s="14"/>
      <c r="HLY3203" s="14"/>
      <c r="HLZ3203" s="14"/>
      <c r="HMA3203" s="14"/>
      <c r="HMB3203" s="14"/>
      <c r="HMC3203" s="14"/>
      <c r="HMD3203" s="14"/>
      <c r="HME3203" s="14"/>
      <c r="HMF3203" s="14"/>
      <c r="HMG3203" s="14"/>
      <c r="HMH3203" s="14"/>
      <c r="HMI3203" s="14"/>
      <c r="HMJ3203" s="14"/>
      <c r="HMK3203" s="14"/>
      <c r="HML3203" s="14"/>
      <c r="HMM3203" s="14"/>
      <c r="HMN3203" s="14"/>
      <c r="HMO3203" s="14"/>
      <c r="HMP3203" s="14"/>
      <c r="HMQ3203" s="14"/>
      <c r="HMR3203" s="14"/>
      <c r="HMS3203" s="14"/>
      <c r="HMT3203" s="14"/>
      <c r="HMU3203" s="14"/>
      <c r="HMV3203" s="14"/>
      <c r="HMW3203" s="14"/>
      <c r="HMX3203" s="14"/>
      <c r="HMY3203" s="14"/>
      <c r="HMZ3203" s="14"/>
      <c r="HNA3203" s="14"/>
      <c r="HNB3203" s="14"/>
      <c r="HNC3203" s="14"/>
      <c r="HND3203" s="14"/>
      <c r="HNE3203" s="14"/>
      <c r="HNF3203" s="14"/>
      <c r="HNG3203" s="14"/>
      <c r="HNH3203" s="14"/>
      <c r="HNI3203" s="14"/>
      <c r="HNJ3203" s="14"/>
      <c r="HNK3203" s="14"/>
      <c r="HNL3203" s="14"/>
      <c r="HNM3203" s="14"/>
      <c r="HNN3203" s="14"/>
      <c r="HNO3203" s="14"/>
      <c r="HNP3203" s="14"/>
      <c r="HNQ3203" s="14"/>
      <c r="HNR3203" s="14"/>
      <c r="HNS3203" s="14"/>
      <c r="HNT3203" s="14"/>
      <c r="HNU3203" s="14"/>
      <c r="HNV3203" s="14"/>
      <c r="HNW3203" s="14"/>
      <c r="HNX3203" s="14"/>
      <c r="HNY3203" s="14"/>
      <c r="HNZ3203" s="14"/>
      <c r="HOA3203" s="14"/>
      <c r="HOB3203" s="14"/>
      <c r="HOC3203" s="14"/>
      <c r="HOD3203" s="14"/>
      <c r="HOE3203" s="14"/>
      <c r="HOF3203" s="14"/>
      <c r="HOG3203" s="14"/>
      <c r="HOH3203" s="14"/>
      <c r="HOI3203" s="14"/>
      <c r="HOJ3203" s="14"/>
      <c r="HOK3203" s="14"/>
      <c r="HOL3203" s="14"/>
      <c r="HOM3203" s="14"/>
      <c r="HON3203" s="14"/>
      <c r="HOO3203" s="14"/>
      <c r="HOP3203" s="14"/>
      <c r="HOQ3203" s="14"/>
      <c r="HOR3203" s="14"/>
      <c r="HOS3203" s="14"/>
      <c r="HOT3203" s="14"/>
      <c r="HOU3203" s="14"/>
      <c r="HOV3203" s="14"/>
      <c r="HOW3203" s="14"/>
      <c r="HOX3203" s="14"/>
      <c r="HOY3203" s="14"/>
      <c r="HOZ3203" s="14"/>
      <c r="HPA3203" s="14"/>
      <c r="HPB3203" s="14"/>
      <c r="HPC3203" s="14"/>
      <c r="HPD3203" s="14"/>
      <c r="HPE3203" s="14"/>
      <c r="HPF3203" s="14"/>
      <c r="HPG3203" s="14"/>
      <c r="HPH3203" s="14"/>
      <c r="HPI3203" s="14"/>
      <c r="HPJ3203" s="14"/>
      <c r="HPK3203" s="14"/>
      <c r="HPL3203" s="14"/>
      <c r="HPM3203" s="14"/>
      <c r="HPN3203" s="14"/>
      <c r="HPO3203" s="14"/>
      <c r="HPP3203" s="14"/>
      <c r="HPQ3203" s="14"/>
      <c r="HPR3203" s="14"/>
      <c r="HPS3203" s="14"/>
      <c r="HPT3203" s="14"/>
      <c r="HPU3203" s="14"/>
      <c r="HPV3203" s="14"/>
      <c r="HPW3203" s="14"/>
      <c r="HPX3203" s="14"/>
      <c r="HPY3203" s="14"/>
      <c r="HPZ3203" s="14"/>
      <c r="HQA3203" s="14"/>
      <c r="HQB3203" s="14"/>
      <c r="HQC3203" s="14"/>
      <c r="HQD3203" s="14"/>
      <c r="HQE3203" s="14"/>
      <c r="HQF3203" s="14"/>
      <c r="HQG3203" s="14"/>
      <c r="HQH3203" s="14"/>
      <c r="HQI3203" s="14"/>
      <c r="HQJ3203" s="14"/>
      <c r="HQK3203" s="14"/>
      <c r="HQL3203" s="14"/>
      <c r="HQM3203" s="14"/>
      <c r="HQN3203" s="14"/>
      <c r="HQO3203" s="14"/>
      <c r="HQP3203" s="14"/>
      <c r="HQQ3203" s="14"/>
      <c r="HQR3203" s="14"/>
      <c r="HQS3203" s="14"/>
      <c r="HQT3203" s="14"/>
      <c r="HQU3203" s="14"/>
      <c r="HQV3203" s="14"/>
      <c r="HQW3203" s="14"/>
      <c r="HQX3203" s="14"/>
      <c r="HQY3203" s="14"/>
      <c r="HQZ3203" s="14"/>
      <c r="HRA3203" s="14"/>
      <c r="HRB3203" s="14"/>
      <c r="HRC3203" s="14"/>
      <c r="HRD3203" s="14"/>
      <c r="HRE3203" s="14"/>
      <c r="HRF3203" s="14"/>
      <c r="HRG3203" s="14"/>
      <c r="HRH3203" s="14"/>
      <c r="HRI3203" s="14"/>
      <c r="HRJ3203" s="14"/>
      <c r="HRK3203" s="14"/>
      <c r="HRL3203" s="14"/>
      <c r="HRM3203" s="14"/>
      <c r="HRN3203" s="14"/>
      <c r="HRO3203" s="14"/>
      <c r="HRP3203" s="14"/>
      <c r="HRQ3203" s="14"/>
      <c r="HRR3203" s="14"/>
      <c r="HRS3203" s="14"/>
      <c r="HRT3203" s="14"/>
      <c r="HRU3203" s="14"/>
      <c r="HRV3203" s="14"/>
      <c r="HRW3203" s="14"/>
      <c r="HRX3203" s="14"/>
      <c r="HRY3203" s="14"/>
      <c r="HRZ3203" s="14"/>
      <c r="HSA3203" s="14"/>
      <c r="HSB3203" s="14"/>
      <c r="HSC3203" s="14"/>
      <c r="HSD3203" s="14"/>
      <c r="HSE3203" s="14"/>
      <c r="HSF3203" s="14"/>
      <c r="HSG3203" s="14"/>
      <c r="HSH3203" s="14"/>
      <c r="HSI3203" s="14"/>
      <c r="HSJ3203" s="14"/>
      <c r="HSK3203" s="14"/>
      <c r="HSL3203" s="14"/>
      <c r="HSM3203" s="14"/>
      <c r="HSN3203" s="14"/>
      <c r="HSO3203" s="14"/>
      <c r="HSP3203" s="14"/>
      <c r="HSQ3203" s="14"/>
      <c r="HSR3203" s="14"/>
      <c r="HSS3203" s="14"/>
      <c r="HST3203" s="14"/>
      <c r="HSU3203" s="14"/>
      <c r="HSV3203" s="14"/>
      <c r="HSW3203" s="14"/>
      <c r="HSX3203" s="14"/>
      <c r="HSY3203" s="14"/>
      <c r="HSZ3203" s="14"/>
      <c r="HTA3203" s="14"/>
      <c r="HTB3203" s="14"/>
      <c r="HTC3203" s="14"/>
      <c r="HTD3203" s="14"/>
      <c r="HTE3203" s="14"/>
      <c r="HTF3203" s="14"/>
      <c r="HTG3203" s="14"/>
      <c r="HTH3203" s="14"/>
      <c r="HTI3203" s="14"/>
      <c r="HTJ3203" s="14"/>
      <c r="HTK3203" s="14"/>
      <c r="HTL3203" s="14"/>
      <c r="HTM3203" s="14"/>
      <c r="HTN3203" s="14"/>
      <c r="HTO3203" s="14"/>
      <c r="HTP3203" s="14"/>
      <c r="HTQ3203" s="14"/>
      <c r="HTR3203" s="14"/>
      <c r="HTS3203" s="14"/>
      <c r="HTT3203" s="14"/>
      <c r="HTU3203" s="14"/>
      <c r="HTV3203" s="14"/>
      <c r="HTW3203" s="14"/>
      <c r="HTX3203" s="14"/>
      <c r="HTY3203" s="14"/>
      <c r="HTZ3203" s="14"/>
      <c r="HUA3203" s="14"/>
      <c r="HUB3203" s="14"/>
      <c r="HUC3203" s="14"/>
      <c r="HUD3203" s="14"/>
      <c r="HUE3203" s="14"/>
      <c r="HUF3203" s="14"/>
      <c r="HUG3203" s="14"/>
      <c r="HUH3203" s="14"/>
      <c r="HUI3203" s="14"/>
      <c r="HUJ3203" s="14"/>
      <c r="HUK3203" s="14"/>
      <c r="HUL3203" s="14"/>
      <c r="HUM3203" s="14"/>
      <c r="HUN3203" s="14"/>
      <c r="HUO3203" s="14"/>
      <c r="HUP3203" s="14"/>
      <c r="HUQ3203" s="14"/>
      <c r="HUR3203" s="14"/>
      <c r="HUS3203" s="14"/>
      <c r="HUT3203" s="14"/>
      <c r="HUU3203" s="14"/>
      <c r="HUV3203" s="14"/>
      <c r="HUW3203" s="14"/>
      <c r="HUX3203" s="14"/>
      <c r="HUY3203" s="14"/>
      <c r="HUZ3203" s="14"/>
      <c r="HVA3203" s="14"/>
      <c r="HVB3203" s="14"/>
      <c r="HVC3203" s="14"/>
      <c r="HVD3203" s="14"/>
      <c r="HVE3203" s="14"/>
      <c r="HVF3203" s="14"/>
      <c r="HVG3203" s="14"/>
      <c r="HVH3203" s="14"/>
      <c r="HVI3203" s="14"/>
      <c r="HVJ3203" s="14"/>
      <c r="HVK3203" s="14"/>
      <c r="HVL3203" s="14"/>
      <c r="HVM3203" s="14"/>
      <c r="HVN3203" s="14"/>
      <c r="HVO3203" s="14"/>
      <c r="HVP3203" s="14"/>
      <c r="HVQ3203" s="14"/>
      <c r="HVR3203" s="14"/>
      <c r="HVS3203" s="14"/>
      <c r="HVT3203" s="14"/>
      <c r="HVU3203" s="14"/>
      <c r="HVV3203" s="14"/>
      <c r="HVW3203" s="14"/>
      <c r="HVX3203" s="14"/>
      <c r="HVY3203" s="14"/>
      <c r="HVZ3203" s="14"/>
      <c r="HWA3203" s="14"/>
      <c r="HWB3203" s="14"/>
      <c r="HWC3203" s="14"/>
      <c r="HWD3203" s="14"/>
      <c r="HWE3203" s="14"/>
      <c r="HWF3203" s="14"/>
      <c r="HWG3203" s="14"/>
      <c r="HWH3203" s="14"/>
      <c r="HWI3203" s="14"/>
      <c r="HWJ3203" s="14"/>
      <c r="HWK3203" s="14"/>
      <c r="HWL3203" s="14"/>
      <c r="HWM3203" s="14"/>
      <c r="HWN3203" s="14"/>
      <c r="HWO3203" s="14"/>
      <c r="HWP3203" s="14"/>
      <c r="HWQ3203" s="14"/>
      <c r="HWR3203" s="14"/>
      <c r="HWS3203" s="14"/>
      <c r="HWT3203" s="14"/>
      <c r="HWU3203" s="14"/>
      <c r="HWV3203" s="14"/>
      <c r="HWW3203" s="14"/>
      <c r="HWX3203" s="14"/>
      <c r="HWY3203" s="14"/>
      <c r="HWZ3203" s="14"/>
      <c r="HXA3203" s="14"/>
      <c r="HXB3203" s="14"/>
      <c r="HXC3203" s="14"/>
      <c r="HXD3203" s="14"/>
      <c r="HXE3203" s="14"/>
      <c r="HXF3203" s="14"/>
      <c r="HXG3203" s="14"/>
      <c r="HXH3203" s="14"/>
      <c r="HXI3203" s="14"/>
      <c r="HXJ3203" s="14"/>
      <c r="HXK3203" s="14"/>
      <c r="HXL3203" s="14"/>
      <c r="HXM3203" s="14"/>
      <c r="HXN3203" s="14"/>
      <c r="HXO3203" s="14"/>
      <c r="HXP3203" s="14"/>
      <c r="HXQ3203" s="14"/>
      <c r="HXR3203" s="14"/>
      <c r="HXS3203" s="14"/>
      <c r="HXT3203" s="14"/>
      <c r="HXU3203" s="14"/>
      <c r="HXV3203" s="14"/>
      <c r="HXW3203" s="14"/>
      <c r="HXX3203" s="14"/>
      <c r="HXY3203" s="14"/>
      <c r="HXZ3203" s="14"/>
      <c r="HYA3203" s="14"/>
      <c r="HYB3203" s="14"/>
      <c r="HYC3203" s="14"/>
      <c r="HYD3203" s="14"/>
      <c r="HYE3203" s="14"/>
      <c r="HYF3203" s="14"/>
      <c r="HYG3203" s="14"/>
      <c r="HYH3203" s="14"/>
      <c r="HYI3203" s="14"/>
      <c r="HYJ3203" s="14"/>
      <c r="HYK3203" s="14"/>
      <c r="HYL3203" s="14"/>
      <c r="HYM3203" s="14"/>
      <c r="HYN3203" s="14"/>
      <c r="HYO3203" s="14"/>
      <c r="HYP3203" s="14"/>
      <c r="HYQ3203" s="14"/>
      <c r="HYR3203" s="14"/>
      <c r="HYS3203" s="14"/>
      <c r="HYT3203" s="14"/>
      <c r="HYU3203" s="14"/>
      <c r="HYV3203" s="14"/>
      <c r="HYW3203" s="14"/>
      <c r="HYX3203" s="14"/>
      <c r="HYY3203" s="14"/>
      <c r="HYZ3203" s="14"/>
      <c r="HZA3203" s="14"/>
      <c r="HZB3203" s="14"/>
      <c r="HZC3203" s="14"/>
      <c r="HZD3203" s="14"/>
      <c r="HZE3203" s="14"/>
      <c r="HZF3203" s="14"/>
      <c r="HZG3203" s="14"/>
      <c r="HZH3203" s="14"/>
      <c r="HZI3203" s="14"/>
      <c r="HZJ3203" s="14"/>
      <c r="HZK3203" s="14"/>
      <c r="HZL3203" s="14"/>
      <c r="HZM3203" s="14"/>
      <c r="HZN3203" s="14"/>
      <c r="HZO3203" s="14"/>
      <c r="HZP3203" s="14"/>
      <c r="HZQ3203" s="14"/>
      <c r="HZR3203" s="14"/>
      <c r="HZS3203" s="14"/>
      <c r="HZT3203" s="14"/>
      <c r="HZU3203" s="14"/>
      <c r="HZV3203" s="14"/>
      <c r="HZW3203" s="14"/>
      <c r="HZX3203" s="14"/>
      <c r="HZY3203" s="14"/>
      <c r="HZZ3203" s="14"/>
      <c r="IAA3203" s="14"/>
      <c r="IAB3203" s="14"/>
      <c r="IAC3203" s="14"/>
      <c r="IAD3203" s="14"/>
      <c r="IAE3203" s="14"/>
      <c r="IAF3203" s="14"/>
      <c r="IAG3203" s="14"/>
      <c r="IAH3203" s="14"/>
      <c r="IAI3203" s="14"/>
      <c r="IAJ3203" s="14"/>
      <c r="IAK3203" s="14"/>
      <c r="IAL3203" s="14"/>
      <c r="IAM3203" s="14"/>
      <c r="IAN3203" s="14"/>
      <c r="IAO3203" s="14"/>
      <c r="IAP3203" s="14"/>
      <c r="IAQ3203" s="14"/>
      <c r="IAR3203" s="14"/>
      <c r="IAS3203" s="14"/>
      <c r="IAT3203" s="14"/>
      <c r="IAU3203" s="14"/>
      <c r="IAV3203" s="14"/>
      <c r="IAW3203" s="14"/>
      <c r="IAX3203" s="14"/>
      <c r="IAY3203" s="14"/>
      <c r="IAZ3203" s="14"/>
      <c r="IBA3203" s="14"/>
      <c r="IBB3203" s="14"/>
      <c r="IBC3203" s="14"/>
      <c r="IBD3203" s="14"/>
      <c r="IBE3203" s="14"/>
      <c r="IBF3203" s="14"/>
      <c r="IBG3203" s="14"/>
      <c r="IBH3203" s="14"/>
      <c r="IBI3203" s="14"/>
      <c r="IBJ3203" s="14"/>
      <c r="IBK3203" s="14"/>
      <c r="IBL3203" s="14"/>
      <c r="IBM3203" s="14"/>
      <c r="IBN3203" s="14"/>
      <c r="IBO3203" s="14"/>
      <c r="IBP3203" s="14"/>
      <c r="IBQ3203" s="14"/>
      <c r="IBR3203" s="14"/>
      <c r="IBS3203" s="14"/>
      <c r="IBT3203" s="14"/>
      <c r="IBU3203" s="14"/>
      <c r="IBV3203" s="14"/>
      <c r="IBW3203" s="14"/>
      <c r="IBX3203" s="14"/>
      <c r="IBY3203" s="14"/>
      <c r="IBZ3203" s="14"/>
      <c r="ICA3203" s="14"/>
      <c r="ICB3203" s="14"/>
      <c r="ICC3203" s="14"/>
      <c r="ICD3203" s="14"/>
      <c r="ICE3203" s="14"/>
      <c r="ICF3203" s="14"/>
      <c r="ICG3203" s="14"/>
      <c r="ICH3203" s="14"/>
      <c r="ICI3203" s="14"/>
      <c r="ICJ3203" s="14"/>
      <c r="ICK3203" s="14"/>
      <c r="ICL3203" s="14"/>
      <c r="ICM3203" s="14"/>
      <c r="ICN3203" s="14"/>
      <c r="ICO3203" s="14"/>
      <c r="ICP3203" s="14"/>
      <c r="ICQ3203" s="14"/>
      <c r="ICR3203" s="14"/>
      <c r="ICS3203" s="14"/>
      <c r="ICT3203" s="14"/>
      <c r="ICU3203" s="14"/>
      <c r="ICV3203" s="14"/>
      <c r="ICW3203" s="14"/>
      <c r="ICX3203" s="14"/>
      <c r="ICY3203" s="14"/>
      <c r="ICZ3203" s="14"/>
      <c r="IDA3203" s="14"/>
      <c r="IDB3203" s="14"/>
      <c r="IDC3203" s="14"/>
      <c r="IDD3203" s="14"/>
      <c r="IDE3203" s="14"/>
      <c r="IDF3203" s="14"/>
      <c r="IDG3203" s="14"/>
      <c r="IDH3203" s="14"/>
      <c r="IDI3203" s="14"/>
      <c r="IDJ3203" s="14"/>
      <c r="IDK3203" s="14"/>
      <c r="IDL3203" s="14"/>
      <c r="IDM3203" s="14"/>
      <c r="IDN3203" s="14"/>
      <c r="IDO3203" s="14"/>
      <c r="IDP3203" s="14"/>
      <c r="IDQ3203" s="14"/>
      <c r="IDR3203" s="14"/>
      <c r="IDS3203" s="14"/>
      <c r="IDT3203" s="14"/>
      <c r="IDU3203" s="14"/>
      <c r="IDV3203" s="14"/>
      <c r="IDW3203" s="14"/>
      <c r="IDX3203" s="14"/>
      <c r="IDY3203" s="14"/>
      <c r="IDZ3203" s="14"/>
      <c r="IEA3203" s="14"/>
      <c r="IEB3203" s="14"/>
      <c r="IEC3203" s="14"/>
      <c r="IED3203" s="14"/>
      <c r="IEE3203" s="14"/>
      <c r="IEF3203" s="14"/>
      <c r="IEG3203" s="14"/>
      <c r="IEH3203" s="14"/>
      <c r="IEI3203" s="14"/>
      <c r="IEJ3203" s="14"/>
      <c r="IEK3203" s="14"/>
      <c r="IEL3203" s="14"/>
      <c r="IEM3203" s="14"/>
      <c r="IEN3203" s="14"/>
      <c r="IEO3203" s="14"/>
      <c r="IEP3203" s="14"/>
      <c r="IEQ3203" s="14"/>
      <c r="IER3203" s="14"/>
      <c r="IES3203" s="14"/>
      <c r="IET3203" s="14"/>
      <c r="IEU3203" s="14"/>
      <c r="IEV3203" s="14"/>
      <c r="IEW3203" s="14"/>
      <c r="IEX3203" s="14"/>
      <c r="IEY3203" s="14"/>
      <c r="IEZ3203" s="14"/>
      <c r="IFA3203" s="14"/>
      <c r="IFB3203" s="14"/>
      <c r="IFC3203" s="14"/>
      <c r="IFD3203" s="14"/>
      <c r="IFE3203" s="14"/>
      <c r="IFF3203" s="14"/>
      <c r="IFG3203" s="14"/>
      <c r="IFH3203" s="14"/>
      <c r="IFI3203" s="14"/>
      <c r="IFJ3203" s="14"/>
      <c r="IFK3203" s="14"/>
      <c r="IFL3203" s="14"/>
      <c r="IFM3203" s="14"/>
      <c r="IFN3203" s="14"/>
      <c r="IFO3203" s="14"/>
      <c r="IFP3203" s="14"/>
      <c r="IFQ3203" s="14"/>
      <c r="IFR3203" s="14"/>
      <c r="IFS3203" s="14"/>
      <c r="IFT3203" s="14"/>
      <c r="IFU3203" s="14"/>
      <c r="IFV3203" s="14"/>
      <c r="IFW3203" s="14"/>
      <c r="IFX3203" s="14"/>
      <c r="IFY3203" s="14"/>
      <c r="IFZ3203" s="14"/>
      <c r="IGA3203" s="14"/>
      <c r="IGB3203" s="14"/>
      <c r="IGC3203" s="14"/>
      <c r="IGD3203" s="14"/>
      <c r="IGE3203" s="14"/>
      <c r="IGF3203" s="14"/>
      <c r="IGG3203" s="14"/>
      <c r="IGH3203" s="14"/>
      <c r="IGI3203" s="14"/>
      <c r="IGJ3203" s="14"/>
      <c r="IGK3203" s="14"/>
      <c r="IGL3203" s="14"/>
      <c r="IGM3203" s="14"/>
      <c r="IGN3203" s="14"/>
      <c r="IGO3203" s="14"/>
      <c r="IGP3203" s="14"/>
      <c r="IGQ3203" s="14"/>
      <c r="IGR3203" s="14"/>
      <c r="IGS3203" s="14"/>
      <c r="IGT3203" s="14"/>
      <c r="IGU3203" s="14"/>
      <c r="IGV3203" s="14"/>
      <c r="IGW3203" s="14"/>
      <c r="IGX3203" s="14"/>
      <c r="IGY3203" s="14"/>
      <c r="IGZ3203" s="14"/>
      <c r="IHA3203" s="14"/>
      <c r="IHB3203" s="14"/>
      <c r="IHC3203" s="14"/>
      <c r="IHD3203" s="14"/>
      <c r="IHE3203" s="14"/>
      <c r="IHF3203" s="14"/>
      <c r="IHG3203" s="14"/>
      <c r="IHH3203" s="14"/>
      <c r="IHI3203" s="14"/>
      <c r="IHJ3203" s="14"/>
      <c r="IHK3203" s="14"/>
      <c r="IHL3203" s="14"/>
      <c r="IHM3203" s="14"/>
      <c r="IHN3203" s="14"/>
      <c r="IHO3203" s="14"/>
      <c r="IHP3203" s="14"/>
      <c r="IHQ3203" s="14"/>
      <c r="IHR3203" s="14"/>
      <c r="IHS3203" s="14"/>
      <c r="IHT3203" s="14"/>
      <c r="IHU3203" s="14"/>
      <c r="IHV3203" s="14"/>
      <c r="IHW3203" s="14"/>
      <c r="IHX3203" s="14"/>
      <c r="IHY3203" s="14"/>
      <c r="IHZ3203" s="14"/>
      <c r="IIA3203" s="14"/>
      <c r="IIB3203" s="14"/>
      <c r="IIC3203" s="14"/>
      <c r="IID3203" s="14"/>
      <c r="IIE3203" s="14"/>
      <c r="IIF3203" s="14"/>
      <c r="IIG3203" s="14"/>
      <c r="IIH3203" s="14"/>
      <c r="III3203" s="14"/>
      <c r="IIJ3203" s="14"/>
      <c r="IIK3203" s="14"/>
      <c r="IIL3203" s="14"/>
      <c r="IIM3203" s="14"/>
      <c r="IIN3203" s="14"/>
      <c r="IIO3203" s="14"/>
      <c r="IIP3203" s="14"/>
      <c r="IIQ3203" s="14"/>
      <c r="IIR3203" s="14"/>
      <c r="IIS3203" s="14"/>
      <c r="IIT3203" s="14"/>
      <c r="IIU3203" s="14"/>
      <c r="IIV3203" s="14"/>
      <c r="IIW3203" s="14"/>
      <c r="IIX3203" s="14"/>
      <c r="IIY3203" s="14"/>
      <c r="IIZ3203" s="14"/>
      <c r="IJA3203" s="14"/>
      <c r="IJB3203" s="14"/>
      <c r="IJC3203" s="14"/>
      <c r="IJD3203" s="14"/>
      <c r="IJE3203" s="14"/>
      <c r="IJF3203" s="14"/>
      <c r="IJG3203" s="14"/>
      <c r="IJH3203" s="14"/>
      <c r="IJI3203" s="14"/>
      <c r="IJJ3203" s="14"/>
      <c r="IJK3203" s="14"/>
      <c r="IJL3203" s="14"/>
      <c r="IJM3203" s="14"/>
      <c r="IJN3203" s="14"/>
      <c r="IJO3203" s="14"/>
      <c r="IJP3203" s="14"/>
      <c r="IJQ3203" s="14"/>
      <c r="IJR3203" s="14"/>
      <c r="IJS3203" s="14"/>
      <c r="IJT3203" s="14"/>
      <c r="IJU3203" s="14"/>
      <c r="IJV3203" s="14"/>
      <c r="IJW3203" s="14"/>
      <c r="IJX3203" s="14"/>
      <c r="IJY3203" s="14"/>
      <c r="IJZ3203" s="14"/>
      <c r="IKA3203" s="14"/>
      <c r="IKB3203" s="14"/>
      <c r="IKC3203" s="14"/>
      <c r="IKD3203" s="14"/>
      <c r="IKE3203" s="14"/>
      <c r="IKF3203" s="14"/>
      <c r="IKG3203" s="14"/>
      <c r="IKH3203" s="14"/>
      <c r="IKI3203" s="14"/>
      <c r="IKJ3203" s="14"/>
      <c r="IKK3203" s="14"/>
      <c r="IKL3203" s="14"/>
      <c r="IKM3203" s="14"/>
      <c r="IKN3203" s="14"/>
      <c r="IKO3203" s="14"/>
      <c r="IKP3203" s="14"/>
      <c r="IKQ3203" s="14"/>
      <c r="IKR3203" s="14"/>
      <c r="IKS3203" s="14"/>
      <c r="IKT3203" s="14"/>
      <c r="IKU3203" s="14"/>
      <c r="IKV3203" s="14"/>
      <c r="IKW3203" s="14"/>
      <c r="IKX3203" s="14"/>
      <c r="IKY3203" s="14"/>
      <c r="IKZ3203" s="14"/>
      <c r="ILA3203" s="14"/>
      <c r="ILB3203" s="14"/>
      <c r="ILC3203" s="14"/>
      <c r="ILD3203" s="14"/>
      <c r="ILE3203" s="14"/>
      <c r="ILF3203" s="14"/>
      <c r="ILG3203" s="14"/>
      <c r="ILH3203" s="14"/>
      <c r="ILI3203" s="14"/>
      <c r="ILJ3203" s="14"/>
      <c r="ILK3203" s="14"/>
      <c r="ILL3203" s="14"/>
      <c r="ILM3203" s="14"/>
      <c r="ILN3203" s="14"/>
      <c r="ILO3203" s="14"/>
      <c r="ILP3203" s="14"/>
      <c r="ILQ3203" s="14"/>
      <c r="ILR3203" s="14"/>
      <c r="ILS3203" s="14"/>
      <c r="ILT3203" s="14"/>
      <c r="ILU3203" s="14"/>
      <c r="ILV3203" s="14"/>
      <c r="ILW3203" s="14"/>
      <c r="ILX3203" s="14"/>
      <c r="ILY3203" s="14"/>
      <c r="ILZ3203" s="14"/>
      <c r="IMA3203" s="14"/>
      <c r="IMB3203" s="14"/>
      <c r="IMC3203" s="14"/>
      <c r="IMD3203" s="14"/>
      <c r="IME3203" s="14"/>
      <c r="IMF3203" s="14"/>
      <c r="IMG3203" s="14"/>
      <c r="IMH3203" s="14"/>
      <c r="IMI3203" s="14"/>
      <c r="IMJ3203" s="14"/>
      <c r="IMK3203" s="14"/>
      <c r="IML3203" s="14"/>
      <c r="IMM3203" s="14"/>
      <c r="IMN3203" s="14"/>
      <c r="IMO3203" s="14"/>
      <c r="IMP3203" s="14"/>
      <c r="IMQ3203" s="14"/>
      <c r="IMR3203" s="14"/>
      <c r="IMS3203" s="14"/>
      <c r="IMT3203" s="14"/>
      <c r="IMU3203" s="14"/>
      <c r="IMV3203" s="14"/>
      <c r="IMW3203" s="14"/>
      <c r="IMX3203" s="14"/>
      <c r="IMY3203" s="14"/>
      <c r="IMZ3203" s="14"/>
      <c r="INA3203" s="14"/>
      <c r="INB3203" s="14"/>
      <c r="INC3203" s="14"/>
      <c r="IND3203" s="14"/>
      <c r="INE3203" s="14"/>
      <c r="INF3203" s="14"/>
      <c r="ING3203" s="14"/>
      <c r="INH3203" s="14"/>
      <c r="INI3203" s="14"/>
      <c r="INJ3203" s="14"/>
      <c r="INK3203" s="14"/>
      <c r="INL3203" s="14"/>
      <c r="INM3203" s="14"/>
      <c r="INN3203" s="14"/>
      <c r="INO3203" s="14"/>
      <c r="INP3203" s="14"/>
      <c r="INQ3203" s="14"/>
      <c r="INR3203" s="14"/>
      <c r="INS3203" s="14"/>
      <c r="INT3203" s="14"/>
      <c r="INU3203" s="14"/>
      <c r="INV3203" s="14"/>
      <c r="INW3203" s="14"/>
      <c r="INX3203" s="14"/>
      <c r="INY3203" s="14"/>
      <c r="INZ3203" s="14"/>
      <c r="IOA3203" s="14"/>
      <c r="IOB3203" s="14"/>
      <c r="IOC3203" s="14"/>
      <c r="IOD3203" s="14"/>
      <c r="IOE3203" s="14"/>
      <c r="IOF3203" s="14"/>
      <c r="IOG3203" s="14"/>
      <c r="IOH3203" s="14"/>
      <c r="IOI3203" s="14"/>
      <c r="IOJ3203" s="14"/>
      <c r="IOK3203" s="14"/>
      <c r="IOL3203" s="14"/>
      <c r="IOM3203" s="14"/>
      <c r="ION3203" s="14"/>
      <c r="IOO3203" s="14"/>
      <c r="IOP3203" s="14"/>
      <c r="IOQ3203" s="14"/>
      <c r="IOR3203" s="14"/>
      <c r="IOS3203" s="14"/>
      <c r="IOT3203" s="14"/>
      <c r="IOU3203" s="14"/>
      <c r="IOV3203" s="14"/>
      <c r="IOW3203" s="14"/>
      <c r="IOX3203" s="14"/>
      <c r="IOY3203" s="14"/>
      <c r="IOZ3203" s="14"/>
      <c r="IPA3203" s="14"/>
      <c r="IPB3203" s="14"/>
      <c r="IPC3203" s="14"/>
      <c r="IPD3203" s="14"/>
      <c r="IPE3203" s="14"/>
      <c r="IPF3203" s="14"/>
      <c r="IPG3203" s="14"/>
      <c r="IPH3203" s="14"/>
      <c r="IPI3203" s="14"/>
      <c r="IPJ3203" s="14"/>
      <c r="IPK3203" s="14"/>
      <c r="IPL3203" s="14"/>
      <c r="IPM3203" s="14"/>
      <c r="IPN3203" s="14"/>
      <c r="IPO3203" s="14"/>
      <c r="IPP3203" s="14"/>
      <c r="IPQ3203" s="14"/>
      <c r="IPR3203" s="14"/>
      <c r="IPS3203" s="14"/>
      <c r="IPT3203" s="14"/>
      <c r="IPU3203" s="14"/>
      <c r="IPV3203" s="14"/>
      <c r="IPW3203" s="14"/>
      <c r="IPX3203" s="14"/>
      <c r="IPY3203" s="14"/>
      <c r="IPZ3203" s="14"/>
      <c r="IQA3203" s="14"/>
      <c r="IQB3203" s="14"/>
      <c r="IQC3203" s="14"/>
      <c r="IQD3203" s="14"/>
      <c r="IQE3203" s="14"/>
      <c r="IQF3203" s="14"/>
      <c r="IQG3203" s="14"/>
      <c r="IQH3203" s="14"/>
      <c r="IQI3203" s="14"/>
      <c r="IQJ3203" s="14"/>
      <c r="IQK3203" s="14"/>
      <c r="IQL3203" s="14"/>
      <c r="IQM3203" s="14"/>
      <c r="IQN3203" s="14"/>
      <c r="IQO3203" s="14"/>
      <c r="IQP3203" s="14"/>
      <c r="IQQ3203" s="14"/>
      <c r="IQR3203" s="14"/>
      <c r="IQS3203" s="14"/>
      <c r="IQT3203" s="14"/>
      <c r="IQU3203" s="14"/>
      <c r="IQV3203" s="14"/>
      <c r="IQW3203" s="14"/>
      <c r="IQX3203" s="14"/>
      <c r="IQY3203" s="14"/>
      <c r="IQZ3203" s="14"/>
      <c r="IRA3203" s="14"/>
      <c r="IRB3203" s="14"/>
      <c r="IRC3203" s="14"/>
      <c r="IRD3203" s="14"/>
      <c r="IRE3203" s="14"/>
      <c r="IRF3203" s="14"/>
      <c r="IRG3203" s="14"/>
      <c r="IRH3203" s="14"/>
      <c r="IRI3203" s="14"/>
      <c r="IRJ3203" s="14"/>
      <c r="IRK3203" s="14"/>
      <c r="IRL3203" s="14"/>
      <c r="IRM3203" s="14"/>
      <c r="IRN3203" s="14"/>
      <c r="IRO3203" s="14"/>
      <c r="IRP3203" s="14"/>
      <c r="IRQ3203" s="14"/>
      <c r="IRR3203" s="14"/>
      <c r="IRS3203" s="14"/>
      <c r="IRT3203" s="14"/>
      <c r="IRU3203" s="14"/>
      <c r="IRV3203" s="14"/>
      <c r="IRW3203" s="14"/>
      <c r="IRX3203" s="14"/>
      <c r="IRY3203" s="14"/>
      <c r="IRZ3203" s="14"/>
      <c r="ISA3203" s="14"/>
      <c r="ISB3203" s="14"/>
      <c r="ISC3203" s="14"/>
      <c r="ISD3203" s="14"/>
      <c r="ISE3203" s="14"/>
      <c r="ISF3203" s="14"/>
      <c r="ISG3203" s="14"/>
      <c r="ISH3203" s="14"/>
      <c r="ISI3203" s="14"/>
      <c r="ISJ3203" s="14"/>
      <c r="ISK3203" s="14"/>
      <c r="ISL3203" s="14"/>
      <c r="ISM3203" s="14"/>
      <c r="ISN3203" s="14"/>
      <c r="ISO3203" s="14"/>
      <c r="ISP3203" s="14"/>
      <c r="ISQ3203" s="14"/>
      <c r="ISR3203" s="14"/>
      <c r="ISS3203" s="14"/>
      <c r="IST3203" s="14"/>
      <c r="ISU3203" s="14"/>
      <c r="ISV3203" s="14"/>
      <c r="ISW3203" s="14"/>
      <c r="ISX3203" s="14"/>
      <c r="ISY3203" s="14"/>
      <c r="ISZ3203" s="14"/>
      <c r="ITA3203" s="14"/>
      <c r="ITB3203" s="14"/>
      <c r="ITC3203" s="14"/>
      <c r="ITD3203" s="14"/>
      <c r="ITE3203" s="14"/>
      <c r="ITF3203" s="14"/>
      <c r="ITG3203" s="14"/>
      <c r="ITH3203" s="14"/>
      <c r="ITI3203" s="14"/>
      <c r="ITJ3203" s="14"/>
      <c r="ITK3203" s="14"/>
      <c r="ITL3203" s="14"/>
      <c r="ITM3203" s="14"/>
      <c r="ITN3203" s="14"/>
      <c r="ITO3203" s="14"/>
      <c r="ITP3203" s="14"/>
      <c r="ITQ3203" s="14"/>
      <c r="ITR3203" s="14"/>
      <c r="ITS3203" s="14"/>
      <c r="ITT3203" s="14"/>
      <c r="ITU3203" s="14"/>
      <c r="ITV3203" s="14"/>
      <c r="ITW3203" s="14"/>
      <c r="ITX3203" s="14"/>
      <c r="ITY3203" s="14"/>
      <c r="ITZ3203" s="14"/>
      <c r="IUA3203" s="14"/>
      <c r="IUB3203" s="14"/>
      <c r="IUC3203" s="14"/>
      <c r="IUD3203" s="14"/>
      <c r="IUE3203" s="14"/>
      <c r="IUF3203" s="14"/>
      <c r="IUG3203" s="14"/>
      <c r="IUH3203" s="14"/>
      <c r="IUI3203" s="14"/>
      <c r="IUJ3203" s="14"/>
      <c r="IUK3203" s="14"/>
      <c r="IUL3203" s="14"/>
      <c r="IUM3203" s="14"/>
      <c r="IUN3203" s="14"/>
      <c r="IUO3203" s="14"/>
      <c r="IUP3203" s="14"/>
      <c r="IUQ3203" s="14"/>
      <c r="IUR3203" s="14"/>
      <c r="IUS3203" s="14"/>
      <c r="IUT3203" s="14"/>
      <c r="IUU3203" s="14"/>
      <c r="IUV3203" s="14"/>
      <c r="IUW3203" s="14"/>
      <c r="IUX3203" s="14"/>
      <c r="IUY3203" s="14"/>
      <c r="IUZ3203" s="14"/>
      <c r="IVA3203" s="14"/>
      <c r="IVB3203" s="14"/>
      <c r="IVC3203" s="14"/>
      <c r="IVD3203" s="14"/>
      <c r="IVE3203" s="14"/>
      <c r="IVF3203" s="14"/>
      <c r="IVG3203" s="14"/>
      <c r="IVH3203" s="14"/>
      <c r="IVI3203" s="14"/>
      <c r="IVJ3203" s="14"/>
      <c r="IVK3203" s="14"/>
      <c r="IVL3203" s="14"/>
      <c r="IVM3203" s="14"/>
      <c r="IVN3203" s="14"/>
      <c r="IVO3203" s="14"/>
      <c r="IVP3203" s="14"/>
      <c r="IVQ3203" s="14"/>
      <c r="IVR3203" s="14"/>
      <c r="IVS3203" s="14"/>
      <c r="IVT3203" s="14"/>
      <c r="IVU3203" s="14"/>
      <c r="IVV3203" s="14"/>
      <c r="IVW3203" s="14"/>
      <c r="IVX3203" s="14"/>
      <c r="IVY3203" s="14"/>
      <c r="IVZ3203" s="14"/>
      <c r="IWA3203" s="14"/>
      <c r="IWB3203" s="14"/>
      <c r="IWC3203" s="14"/>
      <c r="IWD3203" s="14"/>
      <c r="IWE3203" s="14"/>
      <c r="IWF3203" s="14"/>
      <c r="IWG3203" s="14"/>
      <c r="IWH3203" s="14"/>
      <c r="IWI3203" s="14"/>
      <c r="IWJ3203" s="14"/>
      <c r="IWK3203" s="14"/>
      <c r="IWL3203" s="14"/>
      <c r="IWM3203" s="14"/>
      <c r="IWN3203" s="14"/>
      <c r="IWO3203" s="14"/>
      <c r="IWP3203" s="14"/>
      <c r="IWQ3203" s="14"/>
      <c r="IWR3203" s="14"/>
      <c r="IWS3203" s="14"/>
      <c r="IWT3203" s="14"/>
      <c r="IWU3203" s="14"/>
      <c r="IWV3203" s="14"/>
      <c r="IWW3203" s="14"/>
      <c r="IWX3203" s="14"/>
      <c r="IWY3203" s="14"/>
      <c r="IWZ3203" s="14"/>
      <c r="IXA3203" s="14"/>
      <c r="IXB3203" s="14"/>
      <c r="IXC3203" s="14"/>
      <c r="IXD3203" s="14"/>
      <c r="IXE3203" s="14"/>
      <c r="IXF3203" s="14"/>
      <c r="IXG3203" s="14"/>
      <c r="IXH3203" s="14"/>
      <c r="IXI3203" s="14"/>
      <c r="IXJ3203" s="14"/>
      <c r="IXK3203" s="14"/>
      <c r="IXL3203" s="14"/>
      <c r="IXM3203" s="14"/>
      <c r="IXN3203" s="14"/>
      <c r="IXO3203" s="14"/>
      <c r="IXP3203" s="14"/>
      <c r="IXQ3203" s="14"/>
      <c r="IXR3203" s="14"/>
      <c r="IXS3203" s="14"/>
      <c r="IXT3203" s="14"/>
      <c r="IXU3203" s="14"/>
      <c r="IXV3203" s="14"/>
      <c r="IXW3203" s="14"/>
      <c r="IXX3203" s="14"/>
      <c r="IXY3203" s="14"/>
      <c r="IXZ3203" s="14"/>
      <c r="IYA3203" s="14"/>
      <c r="IYB3203" s="14"/>
      <c r="IYC3203" s="14"/>
      <c r="IYD3203" s="14"/>
      <c r="IYE3203" s="14"/>
      <c r="IYF3203" s="14"/>
      <c r="IYG3203" s="14"/>
      <c r="IYH3203" s="14"/>
      <c r="IYI3203" s="14"/>
      <c r="IYJ3203" s="14"/>
      <c r="IYK3203" s="14"/>
      <c r="IYL3203" s="14"/>
      <c r="IYM3203" s="14"/>
      <c r="IYN3203" s="14"/>
      <c r="IYO3203" s="14"/>
      <c r="IYP3203" s="14"/>
      <c r="IYQ3203" s="14"/>
      <c r="IYR3203" s="14"/>
      <c r="IYS3203" s="14"/>
      <c r="IYT3203" s="14"/>
      <c r="IYU3203" s="14"/>
      <c r="IYV3203" s="14"/>
      <c r="IYW3203" s="14"/>
      <c r="IYX3203" s="14"/>
      <c r="IYY3203" s="14"/>
      <c r="IYZ3203" s="14"/>
      <c r="IZA3203" s="14"/>
      <c r="IZB3203" s="14"/>
      <c r="IZC3203" s="14"/>
      <c r="IZD3203" s="14"/>
      <c r="IZE3203" s="14"/>
      <c r="IZF3203" s="14"/>
      <c r="IZG3203" s="14"/>
      <c r="IZH3203" s="14"/>
      <c r="IZI3203" s="14"/>
      <c r="IZJ3203" s="14"/>
      <c r="IZK3203" s="14"/>
      <c r="IZL3203" s="14"/>
      <c r="IZM3203" s="14"/>
      <c r="IZN3203" s="14"/>
      <c r="IZO3203" s="14"/>
      <c r="IZP3203" s="14"/>
      <c r="IZQ3203" s="14"/>
      <c r="IZR3203" s="14"/>
      <c r="IZS3203" s="14"/>
      <c r="IZT3203" s="14"/>
      <c r="IZU3203" s="14"/>
      <c r="IZV3203" s="14"/>
      <c r="IZW3203" s="14"/>
      <c r="IZX3203" s="14"/>
      <c r="IZY3203" s="14"/>
      <c r="IZZ3203" s="14"/>
      <c r="JAA3203" s="14"/>
      <c r="JAB3203" s="14"/>
      <c r="JAC3203" s="14"/>
      <c r="JAD3203" s="14"/>
      <c r="JAE3203" s="14"/>
      <c r="JAF3203" s="14"/>
      <c r="JAG3203" s="14"/>
      <c r="JAH3203" s="14"/>
      <c r="JAI3203" s="14"/>
      <c r="JAJ3203" s="14"/>
      <c r="JAK3203" s="14"/>
      <c r="JAL3203" s="14"/>
      <c r="JAM3203" s="14"/>
      <c r="JAN3203" s="14"/>
      <c r="JAO3203" s="14"/>
      <c r="JAP3203" s="14"/>
      <c r="JAQ3203" s="14"/>
      <c r="JAR3203" s="14"/>
      <c r="JAS3203" s="14"/>
      <c r="JAT3203" s="14"/>
      <c r="JAU3203" s="14"/>
      <c r="JAV3203" s="14"/>
      <c r="JAW3203" s="14"/>
      <c r="JAX3203" s="14"/>
      <c r="JAY3203" s="14"/>
      <c r="JAZ3203" s="14"/>
      <c r="JBA3203" s="14"/>
      <c r="JBB3203" s="14"/>
      <c r="JBC3203" s="14"/>
      <c r="JBD3203" s="14"/>
      <c r="JBE3203" s="14"/>
      <c r="JBF3203" s="14"/>
      <c r="JBG3203" s="14"/>
      <c r="JBH3203" s="14"/>
      <c r="JBI3203" s="14"/>
      <c r="JBJ3203" s="14"/>
      <c r="JBK3203" s="14"/>
      <c r="JBL3203" s="14"/>
      <c r="JBM3203" s="14"/>
      <c r="JBN3203" s="14"/>
      <c r="JBO3203" s="14"/>
      <c r="JBP3203" s="14"/>
      <c r="JBQ3203" s="14"/>
      <c r="JBR3203" s="14"/>
      <c r="JBS3203" s="14"/>
      <c r="JBT3203" s="14"/>
      <c r="JBU3203" s="14"/>
      <c r="JBV3203" s="14"/>
      <c r="JBW3203" s="14"/>
      <c r="JBX3203" s="14"/>
      <c r="JBY3203" s="14"/>
      <c r="JBZ3203" s="14"/>
      <c r="JCA3203" s="14"/>
      <c r="JCB3203" s="14"/>
      <c r="JCC3203" s="14"/>
      <c r="JCD3203" s="14"/>
      <c r="JCE3203" s="14"/>
      <c r="JCF3203" s="14"/>
      <c r="JCG3203" s="14"/>
      <c r="JCH3203" s="14"/>
      <c r="JCI3203" s="14"/>
      <c r="JCJ3203" s="14"/>
      <c r="JCK3203" s="14"/>
      <c r="JCL3203" s="14"/>
      <c r="JCM3203" s="14"/>
      <c r="JCN3203" s="14"/>
      <c r="JCO3203" s="14"/>
      <c r="JCP3203" s="14"/>
      <c r="JCQ3203" s="14"/>
      <c r="JCR3203" s="14"/>
      <c r="JCS3203" s="14"/>
      <c r="JCT3203" s="14"/>
      <c r="JCU3203" s="14"/>
      <c r="JCV3203" s="14"/>
      <c r="JCW3203" s="14"/>
      <c r="JCX3203" s="14"/>
      <c r="JCY3203" s="14"/>
      <c r="JCZ3203" s="14"/>
      <c r="JDA3203" s="14"/>
      <c r="JDB3203" s="14"/>
      <c r="JDC3203" s="14"/>
      <c r="JDD3203" s="14"/>
      <c r="JDE3203" s="14"/>
      <c r="JDF3203" s="14"/>
      <c r="JDG3203" s="14"/>
      <c r="JDH3203" s="14"/>
      <c r="JDI3203" s="14"/>
      <c r="JDJ3203" s="14"/>
      <c r="JDK3203" s="14"/>
      <c r="JDL3203" s="14"/>
      <c r="JDM3203" s="14"/>
      <c r="JDN3203" s="14"/>
      <c r="JDO3203" s="14"/>
      <c r="JDP3203" s="14"/>
      <c r="JDQ3203" s="14"/>
      <c r="JDR3203" s="14"/>
      <c r="JDS3203" s="14"/>
      <c r="JDT3203" s="14"/>
      <c r="JDU3203" s="14"/>
      <c r="JDV3203" s="14"/>
      <c r="JDW3203" s="14"/>
      <c r="JDX3203" s="14"/>
      <c r="JDY3203" s="14"/>
      <c r="JDZ3203" s="14"/>
      <c r="JEA3203" s="14"/>
      <c r="JEB3203" s="14"/>
      <c r="JEC3203" s="14"/>
      <c r="JED3203" s="14"/>
      <c r="JEE3203" s="14"/>
      <c r="JEF3203" s="14"/>
      <c r="JEG3203" s="14"/>
      <c r="JEH3203" s="14"/>
      <c r="JEI3203" s="14"/>
      <c r="JEJ3203" s="14"/>
      <c r="JEK3203" s="14"/>
      <c r="JEL3203" s="14"/>
      <c r="JEM3203" s="14"/>
      <c r="JEN3203" s="14"/>
      <c r="JEO3203" s="14"/>
      <c r="JEP3203" s="14"/>
      <c r="JEQ3203" s="14"/>
      <c r="JER3203" s="14"/>
      <c r="JES3203" s="14"/>
      <c r="JET3203" s="14"/>
      <c r="JEU3203" s="14"/>
      <c r="JEV3203" s="14"/>
      <c r="JEW3203" s="14"/>
      <c r="JEX3203" s="14"/>
      <c r="JEY3203" s="14"/>
      <c r="JEZ3203" s="14"/>
      <c r="JFA3203" s="14"/>
      <c r="JFB3203" s="14"/>
      <c r="JFC3203" s="14"/>
      <c r="JFD3203" s="14"/>
      <c r="JFE3203" s="14"/>
      <c r="JFF3203" s="14"/>
      <c r="JFG3203" s="14"/>
      <c r="JFH3203" s="14"/>
      <c r="JFI3203" s="14"/>
      <c r="JFJ3203" s="14"/>
      <c r="JFK3203" s="14"/>
      <c r="JFL3203" s="14"/>
      <c r="JFM3203" s="14"/>
      <c r="JFN3203" s="14"/>
      <c r="JFO3203" s="14"/>
      <c r="JFP3203" s="14"/>
      <c r="JFQ3203" s="14"/>
      <c r="JFR3203" s="14"/>
      <c r="JFS3203" s="14"/>
      <c r="JFT3203" s="14"/>
      <c r="JFU3203" s="14"/>
      <c r="JFV3203" s="14"/>
      <c r="JFW3203" s="14"/>
      <c r="JFX3203" s="14"/>
      <c r="JFY3203" s="14"/>
      <c r="JFZ3203" s="14"/>
      <c r="JGA3203" s="14"/>
      <c r="JGB3203" s="14"/>
      <c r="JGC3203" s="14"/>
      <c r="JGD3203" s="14"/>
      <c r="JGE3203" s="14"/>
      <c r="JGF3203" s="14"/>
      <c r="JGG3203" s="14"/>
      <c r="JGH3203" s="14"/>
      <c r="JGI3203" s="14"/>
      <c r="JGJ3203" s="14"/>
      <c r="JGK3203" s="14"/>
      <c r="JGL3203" s="14"/>
      <c r="JGM3203" s="14"/>
      <c r="JGN3203" s="14"/>
      <c r="JGO3203" s="14"/>
      <c r="JGP3203" s="14"/>
      <c r="JGQ3203" s="14"/>
      <c r="JGR3203" s="14"/>
      <c r="JGS3203" s="14"/>
      <c r="JGT3203" s="14"/>
      <c r="JGU3203" s="14"/>
      <c r="JGV3203" s="14"/>
      <c r="JGW3203" s="14"/>
      <c r="JGX3203" s="14"/>
      <c r="JGY3203" s="14"/>
      <c r="JGZ3203" s="14"/>
      <c r="JHA3203" s="14"/>
      <c r="JHB3203" s="14"/>
      <c r="JHC3203" s="14"/>
      <c r="JHD3203" s="14"/>
      <c r="JHE3203" s="14"/>
      <c r="JHF3203" s="14"/>
      <c r="JHG3203" s="14"/>
      <c r="JHH3203" s="14"/>
      <c r="JHI3203" s="14"/>
      <c r="JHJ3203" s="14"/>
      <c r="JHK3203" s="14"/>
      <c r="JHL3203" s="14"/>
      <c r="JHM3203" s="14"/>
      <c r="JHN3203" s="14"/>
      <c r="JHO3203" s="14"/>
      <c r="JHP3203" s="14"/>
      <c r="JHQ3203" s="14"/>
      <c r="JHR3203" s="14"/>
      <c r="JHS3203" s="14"/>
      <c r="JHT3203" s="14"/>
      <c r="JHU3203" s="14"/>
      <c r="JHV3203" s="14"/>
      <c r="JHW3203" s="14"/>
      <c r="JHX3203" s="14"/>
      <c r="JHY3203" s="14"/>
      <c r="JHZ3203" s="14"/>
      <c r="JIA3203" s="14"/>
      <c r="JIB3203" s="14"/>
      <c r="JIC3203" s="14"/>
      <c r="JID3203" s="14"/>
      <c r="JIE3203" s="14"/>
      <c r="JIF3203" s="14"/>
      <c r="JIG3203" s="14"/>
      <c r="JIH3203" s="14"/>
      <c r="JII3203" s="14"/>
      <c r="JIJ3203" s="14"/>
      <c r="JIK3203" s="14"/>
      <c r="JIL3203" s="14"/>
      <c r="JIM3203" s="14"/>
      <c r="JIN3203" s="14"/>
      <c r="JIO3203" s="14"/>
      <c r="JIP3203" s="14"/>
      <c r="JIQ3203" s="14"/>
      <c r="JIR3203" s="14"/>
      <c r="JIS3203" s="14"/>
      <c r="JIT3203" s="14"/>
      <c r="JIU3203" s="14"/>
      <c r="JIV3203" s="14"/>
      <c r="JIW3203" s="14"/>
      <c r="JIX3203" s="14"/>
      <c r="JIY3203" s="14"/>
      <c r="JIZ3203" s="14"/>
      <c r="JJA3203" s="14"/>
      <c r="JJB3203" s="14"/>
      <c r="JJC3203" s="14"/>
      <c r="JJD3203" s="14"/>
      <c r="JJE3203" s="14"/>
      <c r="JJF3203" s="14"/>
      <c r="JJG3203" s="14"/>
      <c r="JJH3203" s="14"/>
      <c r="JJI3203" s="14"/>
      <c r="JJJ3203" s="14"/>
      <c r="JJK3203" s="14"/>
      <c r="JJL3203" s="14"/>
      <c r="JJM3203" s="14"/>
      <c r="JJN3203" s="14"/>
      <c r="JJO3203" s="14"/>
      <c r="JJP3203" s="14"/>
      <c r="JJQ3203" s="14"/>
      <c r="JJR3203" s="14"/>
      <c r="JJS3203" s="14"/>
      <c r="JJT3203" s="14"/>
      <c r="JJU3203" s="14"/>
      <c r="JJV3203" s="14"/>
      <c r="JJW3203" s="14"/>
      <c r="JJX3203" s="14"/>
      <c r="JJY3203" s="14"/>
      <c r="JJZ3203" s="14"/>
      <c r="JKA3203" s="14"/>
      <c r="JKB3203" s="14"/>
      <c r="JKC3203" s="14"/>
      <c r="JKD3203" s="14"/>
      <c r="JKE3203" s="14"/>
      <c r="JKF3203" s="14"/>
      <c r="JKG3203" s="14"/>
      <c r="JKH3203" s="14"/>
      <c r="JKI3203" s="14"/>
      <c r="JKJ3203" s="14"/>
      <c r="JKK3203" s="14"/>
      <c r="JKL3203" s="14"/>
      <c r="JKM3203" s="14"/>
      <c r="JKN3203" s="14"/>
      <c r="JKO3203" s="14"/>
      <c r="JKP3203" s="14"/>
      <c r="JKQ3203" s="14"/>
      <c r="JKR3203" s="14"/>
      <c r="JKS3203" s="14"/>
      <c r="JKT3203" s="14"/>
      <c r="JKU3203" s="14"/>
      <c r="JKV3203" s="14"/>
      <c r="JKW3203" s="14"/>
      <c r="JKX3203" s="14"/>
      <c r="JKY3203" s="14"/>
      <c r="JKZ3203" s="14"/>
      <c r="JLA3203" s="14"/>
      <c r="JLB3203" s="14"/>
      <c r="JLC3203" s="14"/>
      <c r="JLD3203" s="14"/>
      <c r="JLE3203" s="14"/>
      <c r="JLF3203" s="14"/>
      <c r="JLG3203" s="14"/>
      <c r="JLH3203" s="14"/>
      <c r="JLI3203" s="14"/>
      <c r="JLJ3203" s="14"/>
      <c r="JLK3203" s="14"/>
      <c r="JLL3203" s="14"/>
      <c r="JLM3203" s="14"/>
      <c r="JLN3203" s="14"/>
      <c r="JLO3203" s="14"/>
      <c r="JLP3203" s="14"/>
      <c r="JLQ3203" s="14"/>
      <c r="JLR3203" s="14"/>
      <c r="JLS3203" s="14"/>
      <c r="JLT3203" s="14"/>
      <c r="JLU3203" s="14"/>
      <c r="JLV3203" s="14"/>
      <c r="JLW3203" s="14"/>
      <c r="JLX3203" s="14"/>
      <c r="JLY3203" s="14"/>
      <c r="JLZ3203" s="14"/>
      <c r="JMA3203" s="14"/>
      <c r="JMB3203" s="14"/>
      <c r="JMC3203" s="14"/>
      <c r="JMD3203" s="14"/>
      <c r="JME3203" s="14"/>
      <c r="JMF3203" s="14"/>
      <c r="JMG3203" s="14"/>
      <c r="JMH3203" s="14"/>
      <c r="JMI3203" s="14"/>
      <c r="JMJ3203" s="14"/>
      <c r="JMK3203" s="14"/>
      <c r="JML3203" s="14"/>
      <c r="JMM3203" s="14"/>
      <c r="JMN3203" s="14"/>
      <c r="JMO3203" s="14"/>
      <c r="JMP3203" s="14"/>
      <c r="JMQ3203" s="14"/>
      <c r="JMR3203" s="14"/>
      <c r="JMS3203" s="14"/>
      <c r="JMT3203" s="14"/>
      <c r="JMU3203" s="14"/>
      <c r="JMV3203" s="14"/>
      <c r="JMW3203" s="14"/>
      <c r="JMX3203" s="14"/>
      <c r="JMY3203" s="14"/>
      <c r="JMZ3203" s="14"/>
      <c r="JNA3203" s="14"/>
      <c r="JNB3203" s="14"/>
      <c r="JNC3203" s="14"/>
      <c r="JND3203" s="14"/>
      <c r="JNE3203" s="14"/>
      <c r="JNF3203" s="14"/>
      <c r="JNG3203" s="14"/>
      <c r="JNH3203" s="14"/>
      <c r="JNI3203" s="14"/>
      <c r="JNJ3203" s="14"/>
      <c r="JNK3203" s="14"/>
      <c r="JNL3203" s="14"/>
      <c r="JNM3203" s="14"/>
      <c r="JNN3203" s="14"/>
      <c r="JNO3203" s="14"/>
      <c r="JNP3203" s="14"/>
      <c r="JNQ3203" s="14"/>
      <c r="JNR3203" s="14"/>
      <c r="JNS3203" s="14"/>
      <c r="JNT3203" s="14"/>
      <c r="JNU3203" s="14"/>
      <c r="JNV3203" s="14"/>
      <c r="JNW3203" s="14"/>
      <c r="JNX3203" s="14"/>
      <c r="JNY3203" s="14"/>
      <c r="JNZ3203" s="14"/>
      <c r="JOA3203" s="14"/>
      <c r="JOB3203" s="14"/>
      <c r="JOC3203" s="14"/>
      <c r="JOD3203" s="14"/>
      <c r="JOE3203" s="14"/>
      <c r="JOF3203" s="14"/>
      <c r="JOG3203" s="14"/>
      <c r="JOH3203" s="14"/>
      <c r="JOI3203" s="14"/>
      <c r="JOJ3203" s="14"/>
      <c r="JOK3203" s="14"/>
      <c r="JOL3203" s="14"/>
      <c r="JOM3203" s="14"/>
      <c r="JON3203" s="14"/>
      <c r="JOO3203" s="14"/>
      <c r="JOP3203" s="14"/>
      <c r="JOQ3203" s="14"/>
      <c r="JOR3203" s="14"/>
      <c r="JOS3203" s="14"/>
      <c r="JOT3203" s="14"/>
      <c r="JOU3203" s="14"/>
      <c r="JOV3203" s="14"/>
      <c r="JOW3203" s="14"/>
      <c r="JOX3203" s="14"/>
      <c r="JOY3203" s="14"/>
      <c r="JOZ3203" s="14"/>
      <c r="JPA3203" s="14"/>
      <c r="JPB3203" s="14"/>
      <c r="JPC3203" s="14"/>
      <c r="JPD3203" s="14"/>
      <c r="JPE3203" s="14"/>
      <c r="JPF3203" s="14"/>
      <c r="JPG3203" s="14"/>
      <c r="JPH3203" s="14"/>
      <c r="JPI3203" s="14"/>
      <c r="JPJ3203" s="14"/>
      <c r="JPK3203" s="14"/>
      <c r="JPL3203" s="14"/>
      <c r="JPM3203" s="14"/>
      <c r="JPN3203" s="14"/>
      <c r="JPO3203" s="14"/>
      <c r="JPP3203" s="14"/>
      <c r="JPQ3203" s="14"/>
      <c r="JPR3203" s="14"/>
      <c r="JPS3203" s="14"/>
      <c r="JPT3203" s="14"/>
      <c r="JPU3203" s="14"/>
      <c r="JPV3203" s="14"/>
      <c r="JPW3203" s="14"/>
      <c r="JPX3203" s="14"/>
      <c r="JPY3203" s="14"/>
      <c r="JPZ3203" s="14"/>
      <c r="JQA3203" s="14"/>
      <c r="JQB3203" s="14"/>
      <c r="JQC3203" s="14"/>
      <c r="JQD3203" s="14"/>
      <c r="JQE3203" s="14"/>
      <c r="JQF3203" s="14"/>
      <c r="JQG3203" s="14"/>
      <c r="JQH3203" s="14"/>
      <c r="JQI3203" s="14"/>
      <c r="JQJ3203" s="14"/>
      <c r="JQK3203" s="14"/>
      <c r="JQL3203" s="14"/>
      <c r="JQM3203" s="14"/>
      <c r="JQN3203" s="14"/>
      <c r="JQO3203" s="14"/>
      <c r="JQP3203" s="14"/>
      <c r="JQQ3203" s="14"/>
      <c r="JQR3203" s="14"/>
      <c r="JQS3203" s="14"/>
      <c r="JQT3203" s="14"/>
      <c r="JQU3203" s="14"/>
      <c r="JQV3203" s="14"/>
      <c r="JQW3203" s="14"/>
      <c r="JQX3203" s="14"/>
      <c r="JQY3203" s="14"/>
      <c r="JQZ3203" s="14"/>
      <c r="JRA3203" s="14"/>
      <c r="JRB3203" s="14"/>
      <c r="JRC3203" s="14"/>
      <c r="JRD3203" s="14"/>
      <c r="JRE3203" s="14"/>
      <c r="JRF3203" s="14"/>
      <c r="JRG3203" s="14"/>
      <c r="JRH3203" s="14"/>
      <c r="JRI3203" s="14"/>
      <c r="JRJ3203" s="14"/>
      <c r="JRK3203" s="14"/>
      <c r="JRL3203" s="14"/>
      <c r="JRM3203" s="14"/>
      <c r="JRN3203" s="14"/>
      <c r="JRO3203" s="14"/>
      <c r="JRP3203" s="14"/>
      <c r="JRQ3203" s="14"/>
      <c r="JRR3203" s="14"/>
      <c r="JRS3203" s="14"/>
      <c r="JRT3203" s="14"/>
      <c r="JRU3203" s="14"/>
      <c r="JRV3203" s="14"/>
      <c r="JRW3203" s="14"/>
      <c r="JRX3203" s="14"/>
      <c r="JRY3203" s="14"/>
      <c r="JRZ3203" s="14"/>
      <c r="JSA3203" s="14"/>
      <c r="JSB3203" s="14"/>
      <c r="JSC3203" s="14"/>
      <c r="JSD3203" s="14"/>
      <c r="JSE3203" s="14"/>
      <c r="JSF3203" s="14"/>
      <c r="JSG3203" s="14"/>
      <c r="JSH3203" s="14"/>
      <c r="JSI3203" s="14"/>
      <c r="JSJ3203" s="14"/>
      <c r="JSK3203" s="14"/>
      <c r="JSL3203" s="14"/>
      <c r="JSM3203" s="14"/>
      <c r="JSN3203" s="14"/>
      <c r="JSO3203" s="14"/>
      <c r="JSP3203" s="14"/>
      <c r="JSQ3203" s="14"/>
      <c r="JSR3203" s="14"/>
      <c r="JSS3203" s="14"/>
      <c r="JST3203" s="14"/>
      <c r="JSU3203" s="14"/>
      <c r="JSV3203" s="14"/>
      <c r="JSW3203" s="14"/>
      <c r="JSX3203" s="14"/>
      <c r="JSY3203" s="14"/>
      <c r="JSZ3203" s="14"/>
      <c r="JTA3203" s="14"/>
      <c r="JTB3203" s="14"/>
      <c r="JTC3203" s="14"/>
      <c r="JTD3203" s="14"/>
      <c r="JTE3203" s="14"/>
      <c r="JTF3203" s="14"/>
      <c r="JTG3203" s="14"/>
      <c r="JTH3203" s="14"/>
      <c r="JTI3203" s="14"/>
      <c r="JTJ3203" s="14"/>
      <c r="JTK3203" s="14"/>
      <c r="JTL3203" s="14"/>
      <c r="JTM3203" s="14"/>
      <c r="JTN3203" s="14"/>
      <c r="JTO3203" s="14"/>
      <c r="JTP3203" s="14"/>
      <c r="JTQ3203" s="14"/>
      <c r="JTR3203" s="14"/>
      <c r="JTS3203" s="14"/>
      <c r="JTT3203" s="14"/>
      <c r="JTU3203" s="14"/>
      <c r="JTV3203" s="14"/>
      <c r="JTW3203" s="14"/>
      <c r="JTX3203" s="14"/>
      <c r="JTY3203" s="14"/>
      <c r="JTZ3203" s="14"/>
      <c r="JUA3203" s="14"/>
      <c r="JUB3203" s="14"/>
      <c r="JUC3203" s="14"/>
      <c r="JUD3203" s="14"/>
      <c r="JUE3203" s="14"/>
      <c r="JUF3203" s="14"/>
      <c r="JUG3203" s="14"/>
      <c r="JUH3203" s="14"/>
      <c r="JUI3203" s="14"/>
      <c r="JUJ3203" s="14"/>
      <c r="JUK3203" s="14"/>
      <c r="JUL3203" s="14"/>
      <c r="JUM3203" s="14"/>
      <c r="JUN3203" s="14"/>
      <c r="JUO3203" s="14"/>
      <c r="JUP3203" s="14"/>
      <c r="JUQ3203" s="14"/>
      <c r="JUR3203" s="14"/>
      <c r="JUS3203" s="14"/>
      <c r="JUT3203" s="14"/>
      <c r="JUU3203" s="14"/>
      <c r="JUV3203" s="14"/>
      <c r="JUW3203" s="14"/>
      <c r="JUX3203" s="14"/>
      <c r="JUY3203" s="14"/>
      <c r="JUZ3203" s="14"/>
      <c r="JVA3203" s="14"/>
      <c r="JVB3203" s="14"/>
      <c r="JVC3203" s="14"/>
      <c r="JVD3203" s="14"/>
      <c r="JVE3203" s="14"/>
      <c r="JVF3203" s="14"/>
      <c r="JVG3203" s="14"/>
      <c r="JVH3203" s="14"/>
      <c r="JVI3203" s="14"/>
      <c r="JVJ3203" s="14"/>
      <c r="JVK3203" s="14"/>
      <c r="JVL3203" s="14"/>
      <c r="JVM3203" s="14"/>
      <c r="JVN3203" s="14"/>
      <c r="JVO3203" s="14"/>
      <c r="JVP3203" s="14"/>
      <c r="JVQ3203" s="14"/>
      <c r="JVR3203" s="14"/>
      <c r="JVS3203" s="14"/>
      <c r="JVT3203" s="14"/>
      <c r="JVU3203" s="14"/>
      <c r="JVV3203" s="14"/>
      <c r="JVW3203" s="14"/>
      <c r="JVX3203" s="14"/>
      <c r="JVY3203" s="14"/>
      <c r="JVZ3203" s="14"/>
      <c r="JWA3203" s="14"/>
      <c r="JWB3203" s="14"/>
      <c r="JWC3203" s="14"/>
      <c r="JWD3203" s="14"/>
      <c r="JWE3203" s="14"/>
      <c r="JWF3203" s="14"/>
      <c r="JWG3203" s="14"/>
      <c r="JWH3203" s="14"/>
      <c r="JWI3203" s="14"/>
      <c r="JWJ3203" s="14"/>
      <c r="JWK3203" s="14"/>
      <c r="JWL3203" s="14"/>
      <c r="JWM3203" s="14"/>
      <c r="JWN3203" s="14"/>
      <c r="JWO3203" s="14"/>
      <c r="JWP3203" s="14"/>
      <c r="JWQ3203" s="14"/>
      <c r="JWR3203" s="14"/>
      <c r="JWS3203" s="14"/>
      <c r="JWT3203" s="14"/>
      <c r="JWU3203" s="14"/>
      <c r="JWV3203" s="14"/>
      <c r="JWW3203" s="14"/>
      <c r="JWX3203" s="14"/>
      <c r="JWY3203" s="14"/>
      <c r="JWZ3203" s="14"/>
      <c r="JXA3203" s="14"/>
      <c r="JXB3203" s="14"/>
      <c r="JXC3203" s="14"/>
      <c r="JXD3203" s="14"/>
      <c r="JXE3203" s="14"/>
      <c r="JXF3203" s="14"/>
      <c r="JXG3203" s="14"/>
      <c r="JXH3203" s="14"/>
      <c r="JXI3203" s="14"/>
      <c r="JXJ3203" s="14"/>
      <c r="JXK3203" s="14"/>
      <c r="JXL3203" s="14"/>
      <c r="JXM3203" s="14"/>
      <c r="JXN3203" s="14"/>
      <c r="JXO3203" s="14"/>
      <c r="JXP3203" s="14"/>
      <c r="JXQ3203" s="14"/>
      <c r="JXR3203" s="14"/>
      <c r="JXS3203" s="14"/>
      <c r="JXT3203" s="14"/>
      <c r="JXU3203" s="14"/>
      <c r="JXV3203" s="14"/>
      <c r="JXW3203" s="14"/>
      <c r="JXX3203" s="14"/>
      <c r="JXY3203" s="14"/>
      <c r="JXZ3203" s="14"/>
      <c r="JYA3203" s="14"/>
      <c r="JYB3203" s="14"/>
      <c r="JYC3203" s="14"/>
      <c r="JYD3203" s="14"/>
      <c r="JYE3203" s="14"/>
      <c r="JYF3203" s="14"/>
      <c r="JYG3203" s="14"/>
      <c r="JYH3203" s="14"/>
      <c r="JYI3203" s="14"/>
      <c r="JYJ3203" s="14"/>
      <c r="JYK3203" s="14"/>
      <c r="JYL3203" s="14"/>
      <c r="JYM3203" s="14"/>
      <c r="JYN3203" s="14"/>
      <c r="JYO3203" s="14"/>
      <c r="JYP3203" s="14"/>
      <c r="JYQ3203" s="14"/>
      <c r="JYR3203" s="14"/>
      <c r="JYS3203" s="14"/>
      <c r="JYT3203" s="14"/>
      <c r="JYU3203" s="14"/>
      <c r="JYV3203" s="14"/>
      <c r="JYW3203" s="14"/>
      <c r="JYX3203" s="14"/>
      <c r="JYY3203" s="14"/>
      <c r="JYZ3203" s="14"/>
      <c r="JZA3203" s="14"/>
      <c r="JZB3203" s="14"/>
      <c r="JZC3203" s="14"/>
      <c r="JZD3203" s="14"/>
      <c r="JZE3203" s="14"/>
      <c r="JZF3203" s="14"/>
      <c r="JZG3203" s="14"/>
      <c r="JZH3203" s="14"/>
      <c r="JZI3203" s="14"/>
      <c r="JZJ3203" s="14"/>
      <c r="JZK3203" s="14"/>
      <c r="JZL3203" s="14"/>
      <c r="JZM3203" s="14"/>
      <c r="JZN3203" s="14"/>
      <c r="JZO3203" s="14"/>
      <c r="JZP3203" s="14"/>
      <c r="JZQ3203" s="14"/>
      <c r="JZR3203" s="14"/>
      <c r="JZS3203" s="14"/>
      <c r="JZT3203" s="14"/>
      <c r="JZU3203" s="14"/>
      <c r="JZV3203" s="14"/>
      <c r="JZW3203" s="14"/>
      <c r="JZX3203" s="14"/>
      <c r="JZY3203" s="14"/>
      <c r="JZZ3203" s="14"/>
      <c r="KAA3203" s="14"/>
      <c r="KAB3203" s="14"/>
      <c r="KAC3203" s="14"/>
      <c r="KAD3203" s="14"/>
      <c r="KAE3203" s="14"/>
      <c r="KAF3203" s="14"/>
      <c r="KAG3203" s="14"/>
      <c r="KAH3203" s="14"/>
      <c r="KAI3203" s="14"/>
      <c r="KAJ3203" s="14"/>
      <c r="KAK3203" s="14"/>
      <c r="KAL3203" s="14"/>
      <c r="KAM3203" s="14"/>
      <c r="KAN3203" s="14"/>
      <c r="KAO3203" s="14"/>
      <c r="KAP3203" s="14"/>
      <c r="KAQ3203" s="14"/>
      <c r="KAR3203" s="14"/>
      <c r="KAS3203" s="14"/>
      <c r="KAT3203" s="14"/>
      <c r="KAU3203" s="14"/>
      <c r="KAV3203" s="14"/>
      <c r="KAW3203" s="14"/>
      <c r="KAX3203" s="14"/>
      <c r="KAY3203" s="14"/>
      <c r="KAZ3203" s="14"/>
      <c r="KBA3203" s="14"/>
      <c r="KBB3203" s="14"/>
      <c r="KBC3203" s="14"/>
      <c r="KBD3203" s="14"/>
      <c r="KBE3203" s="14"/>
      <c r="KBF3203" s="14"/>
      <c r="KBG3203" s="14"/>
      <c r="KBH3203" s="14"/>
      <c r="KBI3203" s="14"/>
      <c r="KBJ3203" s="14"/>
      <c r="KBK3203" s="14"/>
      <c r="KBL3203" s="14"/>
      <c r="KBM3203" s="14"/>
      <c r="KBN3203" s="14"/>
      <c r="KBO3203" s="14"/>
      <c r="KBP3203" s="14"/>
      <c r="KBQ3203" s="14"/>
      <c r="KBR3203" s="14"/>
      <c r="KBS3203" s="14"/>
      <c r="KBT3203" s="14"/>
      <c r="KBU3203" s="14"/>
      <c r="KBV3203" s="14"/>
      <c r="KBW3203" s="14"/>
      <c r="KBX3203" s="14"/>
      <c r="KBY3203" s="14"/>
      <c r="KBZ3203" s="14"/>
      <c r="KCA3203" s="14"/>
      <c r="KCB3203" s="14"/>
      <c r="KCC3203" s="14"/>
      <c r="KCD3203" s="14"/>
      <c r="KCE3203" s="14"/>
      <c r="KCF3203" s="14"/>
      <c r="KCG3203" s="14"/>
      <c r="KCH3203" s="14"/>
      <c r="KCI3203" s="14"/>
      <c r="KCJ3203" s="14"/>
      <c r="KCK3203" s="14"/>
      <c r="KCL3203" s="14"/>
      <c r="KCM3203" s="14"/>
      <c r="KCN3203" s="14"/>
      <c r="KCO3203" s="14"/>
      <c r="KCP3203" s="14"/>
      <c r="KCQ3203" s="14"/>
      <c r="KCR3203" s="14"/>
      <c r="KCS3203" s="14"/>
      <c r="KCT3203" s="14"/>
      <c r="KCU3203" s="14"/>
      <c r="KCV3203" s="14"/>
      <c r="KCW3203" s="14"/>
      <c r="KCX3203" s="14"/>
      <c r="KCY3203" s="14"/>
      <c r="KCZ3203" s="14"/>
      <c r="KDA3203" s="14"/>
      <c r="KDB3203" s="14"/>
      <c r="KDC3203" s="14"/>
      <c r="KDD3203" s="14"/>
      <c r="KDE3203" s="14"/>
      <c r="KDF3203" s="14"/>
      <c r="KDG3203" s="14"/>
      <c r="KDH3203" s="14"/>
      <c r="KDI3203" s="14"/>
      <c r="KDJ3203" s="14"/>
      <c r="KDK3203" s="14"/>
      <c r="KDL3203" s="14"/>
      <c r="KDM3203" s="14"/>
      <c r="KDN3203" s="14"/>
      <c r="KDO3203" s="14"/>
      <c r="KDP3203" s="14"/>
      <c r="KDQ3203" s="14"/>
      <c r="KDR3203" s="14"/>
      <c r="KDS3203" s="14"/>
      <c r="KDT3203" s="14"/>
      <c r="KDU3203" s="14"/>
      <c r="KDV3203" s="14"/>
      <c r="KDW3203" s="14"/>
      <c r="KDX3203" s="14"/>
      <c r="KDY3203" s="14"/>
      <c r="KDZ3203" s="14"/>
      <c r="KEA3203" s="14"/>
      <c r="KEB3203" s="14"/>
      <c r="KEC3203" s="14"/>
      <c r="KED3203" s="14"/>
      <c r="KEE3203" s="14"/>
      <c r="KEF3203" s="14"/>
      <c r="KEG3203" s="14"/>
      <c r="KEH3203" s="14"/>
      <c r="KEI3203" s="14"/>
      <c r="KEJ3203" s="14"/>
      <c r="KEK3203" s="14"/>
      <c r="KEL3203" s="14"/>
      <c r="KEM3203" s="14"/>
      <c r="KEN3203" s="14"/>
      <c r="KEO3203" s="14"/>
      <c r="KEP3203" s="14"/>
      <c r="KEQ3203" s="14"/>
      <c r="KER3203" s="14"/>
      <c r="KES3203" s="14"/>
      <c r="KET3203" s="14"/>
      <c r="KEU3203" s="14"/>
      <c r="KEV3203" s="14"/>
      <c r="KEW3203" s="14"/>
      <c r="KEX3203" s="14"/>
      <c r="KEY3203" s="14"/>
      <c r="KEZ3203" s="14"/>
      <c r="KFA3203" s="14"/>
      <c r="KFB3203" s="14"/>
      <c r="KFC3203" s="14"/>
      <c r="KFD3203" s="14"/>
      <c r="KFE3203" s="14"/>
      <c r="KFF3203" s="14"/>
      <c r="KFG3203" s="14"/>
      <c r="KFH3203" s="14"/>
      <c r="KFI3203" s="14"/>
      <c r="KFJ3203" s="14"/>
      <c r="KFK3203" s="14"/>
      <c r="KFL3203" s="14"/>
      <c r="KFM3203" s="14"/>
      <c r="KFN3203" s="14"/>
      <c r="KFO3203" s="14"/>
      <c r="KFP3203" s="14"/>
      <c r="KFQ3203" s="14"/>
      <c r="KFR3203" s="14"/>
      <c r="KFS3203" s="14"/>
      <c r="KFT3203" s="14"/>
      <c r="KFU3203" s="14"/>
      <c r="KFV3203" s="14"/>
      <c r="KFW3203" s="14"/>
      <c r="KFX3203" s="14"/>
      <c r="KFY3203" s="14"/>
      <c r="KFZ3203" s="14"/>
      <c r="KGA3203" s="14"/>
      <c r="KGB3203" s="14"/>
      <c r="KGC3203" s="14"/>
      <c r="KGD3203" s="14"/>
      <c r="KGE3203" s="14"/>
      <c r="KGF3203" s="14"/>
      <c r="KGG3203" s="14"/>
      <c r="KGH3203" s="14"/>
      <c r="KGI3203" s="14"/>
      <c r="KGJ3203" s="14"/>
      <c r="KGK3203" s="14"/>
      <c r="KGL3203" s="14"/>
      <c r="KGM3203" s="14"/>
      <c r="KGN3203" s="14"/>
      <c r="KGO3203" s="14"/>
      <c r="KGP3203" s="14"/>
      <c r="KGQ3203" s="14"/>
      <c r="KGR3203" s="14"/>
      <c r="KGS3203" s="14"/>
      <c r="KGT3203" s="14"/>
      <c r="KGU3203" s="14"/>
      <c r="KGV3203" s="14"/>
      <c r="KGW3203" s="14"/>
      <c r="KGX3203" s="14"/>
      <c r="KGY3203" s="14"/>
      <c r="KGZ3203" s="14"/>
      <c r="KHA3203" s="14"/>
      <c r="KHB3203" s="14"/>
      <c r="KHC3203" s="14"/>
      <c r="KHD3203" s="14"/>
      <c r="KHE3203" s="14"/>
      <c r="KHF3203" s="14"/>
      <c r="KHG3203" s="14"/>
      <c r="KHH3203" s="14"/>
      <c r="KHI3203" s="14"/>
      <c r="KHJ3203" s="14"/>
      <c r="KHK3203" s="14"/>
      <c r="KHL3203" s="14"/>
      <c r="KHM3203" s="14"/>
      <c r="KHN3203" s="14"/>
      <c r="KHO3203" s="14"/>
      <c r="KHP3203" s="14"/>
      <c r="KHQ3203" s="14"/>
      <c r="KHR3203" s="14"/>
      <c r="KHS3203" s="14"/>
      <c r="KHT3203" s="14"/>
      <c r="KHU3203" s="14"/>
      <c r="KHV3203" s="14"/>
      <c r="KHW3203" s="14"/>
      <c r="KHX3203" s="14"/>
      <c r="KHY3203" s="14"/>
      <c r="KHZ3203" s="14"/>
      <c r="KIA3203" s="14"/>
      <c r="KIB3203" s="14"/>
      <c r="KIC3203" s="14"/>
      <c r="KID3203" s="14"/>
      <c r="KIE3203" s="14"/>
      <c r="KIF3203" s="14"/>
      <c r="KIG3203" s="14"/>
      <c r="KIH3203" s="14"/>
      <c r="KII3203" s="14"/>
      <c r="KIJ3203" s="14"/>
      <c r="KIK3203" s="14"/>
      <c r="KIL3203" s="14"/>
      <c r="KIM3203" s="14"/>
      <c r="KIN3203" s="14"/>
      <c r="KIO3203" s="14"/>
      <c r="KIP3203" s="14"/>
      <c r="KIQ3203" s="14"/>
      <c r="KIR3203" s="14"/>
      <c r="KIS3203" s="14"/>
      <c r="KIT3203" s="14"/>
      <c r="KIU3203" s="14"/>
      <c r="KIV3203" s="14"/>
      <c r="KIW3203" s="14"/>
      <c r="KIX3203" s="14"/>
      <c r="KIY3203" s="14"/>
      <c r="KIZ3203" s="14"/>
      <c r="KJA3203" s="14"/>
      <c r="KJB3203" s="14"/>
      <c r="KJC3203" s="14"/>
      <c r="KJD3203" s="14"/>
      <c r="KJE3203" s="14"/>
      <c r="KJF3203" s="14"/>
      <c r="KJG3203" s="14"/>
      <c r="KJH3203" s="14"/>
      <c r="KJI3203" s="14"/>
      <c r="KJJ3203" s="14"/>
      <c r="KJK3203" s="14"/>
      <c r="KJL3203" s="14"/>
      <c r="KJM3203" s="14"/>
      <c r="KJN3203" s="14"/>
      <c r="KJO3203" s="14"/>
      <c r="KJP3203" s="14"/>
      <c r="KJQ3203" s="14"/>
      <c r="KJR3203" s="14"/>
      <c r="KJS3203" s="14"/>
      <c r="KJT3203" s="14"/>
      <c r="KJU3203" s="14"/>
      <c r="KJV3203" s="14"/>
      <c r="KJW3203" s="14"/>
      <c r="KJX3203" s="14"/>
      <c r="KJY3203" s="14"/>
      <c r="KJZ3203" s="14"/>
      <c r="KKA3203" s="14"/>
      <c r="KKB3203" s="14"/>
      <c r="KKC3203" s="14"/>
      <c r="KKD3203" s="14"/>
      <c r="KKE3203" s="14"/>
      <c r="KKF3203" s="14"/>
      <c r="KKG3203" s="14"/>
      <c r="KKH3203" s="14"/>
      <c r="KKI3203" s="14"/>
      <c r="KKJ3203" s="14"/>
      <c r="KKK3203" s="14"/>
      <c r="KKL3203" s="14"/>
      <c r="KKM3203" s="14"/>
      <c r="KKN3203" s="14"/>
      <c r="KKO3203" s="14"/>
      <c r="KKP3203" s="14"/>
      <c r="KKQ3203" s="14"/>
      <c r="KKR3203" s="14"/>
      <c r="KKS3203" s="14"/>
      <c r="KKT3203" s="14"/>
      <c r="KKU3203" s="14"/>
      <c r="KKV3203" s="14"/>
      <c r="KKW3203" s="14"/>
      <c r="KKX3203" s="14"/>
      <c r="KKY3203" s="14"/>
      <c r="KKZ3203" s="14"/>
      <c r="KLA3203" s="14"/>
      <c r="KLB3203" s="14"/>
      <c r="KLC3203" s="14"/>
      <c r="KLD3203" s="14"/>
      <c r="KLE3203" s="14"/>
      <c r="KLF3203" s="14"/>
      <c r="KLG3203" s="14"/>
      <c r="KLH3203" s="14"/>
      <c r="KLI3203" s="14"/>
      <c r="KLJ3203" s="14"/>
      <c r="KLK3203" s="14"/>
      <c r="KLL3203" s="14"/>
      <c r="KLM3203" s="14"/>
      <c r="KLN3203" s="14"/>
      <c r="KLO3203" s="14"/>
      <c r="KLP3203" s="14"/>
      <c r="KLQ3203" s="14"/>
      <c r="KLR3203" s="14"/>
      <c r="KLS3203" s="14"/>
      <c r="KLT3203" s="14"/>
      <c r="KLU3203" s="14"/>
      <c r="KLV3203" s="14"/>
      <c r="KLW3203" s="14"/>
      <c r="KLX3203" s="14"/>
      <c r="KLY3203" s="14"/>
      <c r="KLZ3203" s="14"/>
      <c r="KMA3203" s="14"/>
      <c r="KMB3203" s="14"/>
      <c r="KMC3203" s="14"/>
      <c r="KMD3203" s="14"/>
      <c r="KME3203" s="14"/>
      <c r="KMF3203" s="14"/>
      <c r="KMG3203" s="14"/>
      <c r="KMH3203" s="14"/>
      <c r="KMI3203" s="14"/>
      <c r="KMJ3203" s="14"/>
      <c r="KMK3203" s="14"/>
      <c r="KML3203" s="14"/>
      <c r="KMM3203" s="14"/>
      <c r="KMN3203" s="14"/>
      <c r="KMO3203" s="14"/>
      <c r="KMP3203" s="14"/>
      <c r="KMQ3203" s="14"/>
      <c r="KMR3203" s="14"/>
      <c r="KMS3203" s="14"/>
      <c r="KMT3203" s="14"/>
      <c r="KMU3203" s="14"/>
      <c r="KMV3203" s="14"/>
      <c r="KMW3203" s="14"/>
      <c r="KMX3203" s="14"/>
      <c r="KMY3203" s="14"/>
      <c r="KMZ3203" s="14"/>
      <c r="KNA3203" s="14"/>
      <c r="KNB3203" s="14"/>
      <c r="KNC3203" s="14"/>
      <c r="KND3203" s="14"/>
      <c r="KNE3203" s="14"/>
      <c r="KNF3203" s="14"/>
      <c r="KNG3203" s="14"/>
      <c r="KNH3203" s="14"/>
      <c r="KNI3203" s="14"/>
      <c r="KNJ3203" s="14"/>
      <c r="KNK3203" s="14"/>
      <c r="KNL3203" s="14"/>
      <c r="KNM3203" s="14"/>
      <c r="KNN3203" s="14"/>
      <c r="KNO3203" s="14"/>
      <c r="KNP3203" s="14"/>
      <c r="KNQ3203" s="14"/>
      <c r="KNR3203" s="14"/>
      <c r="KNS3203" s="14"/>
      <c r="KNT3203" s="14"/>
      <c r="KNU3203" s="14"/>
      <c r="KNV3203" s="14"/>
      <c r="KNW3203" s="14"/>
      <c r="KNX3203" s="14"/>
      <c r="KNY3203" s="14"/>
      <c r="KNZ3203" s="14"/>
      <c r="KOA3203" s="14"/>
      <c r="KOB3203" s="14"/>
      <c r="KOC3203" s="14"/>
      <c r="KOD3203" s="14"/>
      <c r="KOE3203" s="14"/>
      <c r="KOF3203" s="14"/>
      <c r="KOG3203" s="14"/>
      <c r="KOH3203" s="14"/>
      <c r="KOI3203" s="14"/>
      <c r="KOJ3203" s="14"/>
      <c r="KOK3203" s="14"/>
      <c r="KOL3203" s="14"/>
      <c r="KOM3203" s="14"/>
      <c r="KON3203" s="14"/>
      <c r="KOO3203" s="14"/>
      <c r="KOP3203" s="14"/>
      <c r="KOQ3203" s="14"/>
      <c r="KOR3203" s="14"/>
      <c r="KOS3203" s="14"/>
      <c r="KOT3203" s="14"/>
      <c r="KOU3203" s="14"/>
      <c r="KOV3203" s="14"/>
      <c r="KOW3203" s="14"/>
      <c r="KOX3203" s="14"/>
      <c r="KOY3203" s="14"/>
      <c r="KOZ3203" s="14"/>
      <c r="KPA3203" s="14"/>
      <c r="KPB3203" s="14"/>
      <c r="KPC3203" s="14"/>
      <c r="KPD3203" s="14"/>
      <c r="KPE3203" s="14"/>
      <c r="KPF3203" s="14"/>
      <c r="KPG3203" s="14"/>
      <c r="KPH3203" s="14"/>
      <c r="KPI3203" s="14"/>
      <c r="KPJ3203" s="14"/>
      <c r="KPK3203" s="14"/>
      <c r="KPL3203" s="14"/>
      <c r="KPM3203" s="14"/>
      <c r="KPN3203" s="14"/>
      <c r="KPO3203" s="14"/>
      <c r="KPP3203" s="14"/>
      <c r="KPQ3203" s="14"/>
      <c r="KPR3203" s="14"/>
      <c r="KPS3203" s="14"/>
      <c r="KPT3203" s="14"/>
      <c r="KPU3203" s="14"/>
      <c r="KPV3203" s="14"/>
      <c r="KPW3203" s="14"/>
      <c r="KPX3203" s="14"/>
      <c r="KPY3203" s="14"/>
      <c r="KPZ3203" s="14"/>
      <c r="KQA3203" s="14"/>
      <c r="KQB3203" s="14"/>
      <c r="KQC3203" s="14"/>
      <c r="KQD3203" s="14"/>
      <c r="KQE3203" s="14"/>
      <c r="KQF3203" s="14"/>
      <c r="KQG3203" s="14"/>
      <c r="KQH3203" s="14"/>
      <c r="KQI3203" s="14"/>
      <c r="KQJ3203" s="14"/>
      <c r="KQK3203" s="14"/>
      <c r="KQL3203" s="14"/>
      <c r="KQM3203" s="14"/>
      <c r="KQN3203" s="14"/>
      <c r="KQO3203" s="14"/>
      <c r="KQP3203" s="14"/>
      <c r="KQQ3203" s="14"/>
      <c r="KQR3203" s="14"/>
      <c r="KQS3203" s="14"/>
      <c r="KQT3203" s="14"/>
      <c r="KQU3203" s="14"/>
      <c r="KQV3203" s="14"/>
      <c r="KQW3203" s="14"/>
      <c r="KQX3203" s="14"/>
      <c r="KQY3203" s="14"/>
      <c r="KQZ3203" s="14"/>
      <c r="KRA3203" s="14"/>
      <c r="KRB3203" s="14"/>
      <c r="KRC3203" s="14"/>
      <c r="KRD3203" s="14"/>
      <c r="KRE3203" s="14"/>
      <c r="KRF3203" s="14"/>
      <c r="KRG3203" s="14"/>
      <c r="KRH3203" s="14"/>
      <c r="KRI3203" s="14"/>
      <c r="KRJ3203" s="14"/>
      <c r="KRK3203" s="14"/>
      <c r="KRL3203" s="14"/>
      <c r="KRM3203" s="14"/>
      <c r="KRN3203" s="14"/>
      <c r="KRO3203" s="14"/>
      <c r="KRP3203" s="14"/>
      <c r="KRQ3203" s="14"/>
      <c r="KRR3203" s="14"/>
      <c r="KRS3203" s="14"/>
      <c r="KRT3203" s="14"/>
      <c r="KRU3203" s="14"/>
      <c r="KRV3203" s="14"/>
      <c r="KRW3203" s="14"/>
      <c r="KRX3203" s="14"/>
      <c r="KRY3203" s="14"/>
      <c r="KRZ3203" s="14"/>
      <c r="KSA3203" s="14"/>
      <c r="KSB3203" s="14"/>
      <c r="KSC3203" s="14"/>
      <c r="KSD3203" s="14"/>
      <c r="KSE3203" s="14"/>
      <c r="KSF3203" s="14"/>
      <c r="KSG3203" s="14"/>
      <c r="KSH3203" s="14"/>
      <c r="KSI3203" s="14"/>
      <c r="KSJ3203" s="14"/>
      <c r="KSK3203" s="14"/>
      <c r="KSL3203" s="14"/>
      <c r="KSM3203" s="14"/>
      <c r="KSN3203" s="14"/>
      <c r="KSO3203" s="14"/>
      <c r="KSP3203" s="14"/>
      <c r="KSQ3203" s="14"/>
      <c r="KSR3203" s="14"/>
      <c r="KSS3203" s="14"/>
      <c r="KST3203" s="14"/>
      <c r="KSU3203" s="14"/>
      <c r="KSV3203" s="14"/>
      <c r="KSW3203" s="14"/>
      <c r="KSX3203" s="14"/>
      <c r="KSY3203" s="14"/>
      <c r="KSZ3203" s="14"/>
      <c r="KTA3203" s="14"/>
      <c r="KTB3203" s="14"/>
      <c r="KTC3203" s="14"/>
      <c r="KTD3203" s="14"/>
      <c r="KTE3203" s="14"/>
      <c r="KTF3203" s="14"/>
      <c r="KTG3203" s="14"/>
      <c r="KTH3203" s="14"/>
      <c r="KTI3203" s="14"/>
      <c r="KTJ3203" s="14"/>
      <c r="KTK3203" s="14"/>
      <c r="KTL3203" s="14"/>
      <c r="KTM3203" s="14"/>
      <c r="KTN3203" s="14"/>
      <c r="KTO3203" s="14"/>
      <c r="KTP3203" s="14"/>
      <c r="KTQ3203" s="14"/>
      <c r="KTR3203" s="14"/>
      <c r="KTS3203" s="14"/>
      <c r="KTT3203" s="14"/>
      <c r="KTU3203" s="14"/>
      <c r="KTV3203" s="14"/>
      <c r="KTW3203" s="14"/>
      <c r="KTX3203" s="14"/>
      <c r="KTY3203" s="14"/>
      <c r="KTZ3203" s="14"/>
      <c r="KUA3203" s="14"/>
      <c r="KUB3203" s="14"/>
      <c r="KUC3203" s="14"/>
      <c r="KUD3203" s="14"/>
      <c r="KUE3203" s="14"/>
      <c r="KUF3203" s="14"/>
      <c r="KUG3203" s="14"/>
      <c r="KUH3203" s="14"/>
      <c r="KUI3203" s="14"/>
      <c r="KUJ3203" s="14"/>
      <c r="KUK3203" s="14"/>
      <c r="KUL3203" s="14"/>
      <c r="KUM3203" s="14"/>
      <c r="KUN3203" s="14"/>
      <c r="KUO3203" s="14"/>
      <c r="KUP3203" s="14"/>
      <c r="KUQ3203" s="14"/>
      <c r="KUR3203" s="14"/>
      <c r="KUS3203" s="14"/>
      <c r="KUT3203" s="14"/>
      <c r="KUU3203" s="14"/>
      <c r="KUV3203" s="14"/>
      <c r="KUW3203" s="14"/>
      <c r="KUX3203" s="14"/>
      <c r="KUY3203" s="14"/>
      <c r="KUZ3203" s="14"/>
      <c r="KVA3203" s="14"/>
      <c r="KVB3203" s="14"/>
      <c r="KVC3203" s="14"/>
      <c r="KVD3203" s="14"/>
      <c r="KVE3203" s="14"/>
      <c r="KVF3203" s="14"/>
      <c r="KVG3203" s="14"/>
      <c r="KVH3203" s="14"/>
      <c r="KVI3203" s="14"/>
      <c r="KVJ3203" s="14"/>
      <c r="KVK3203" s="14"/>
      <c r="KVL3203" s="14"/>
      <c r="KVM3203" s="14"/>
      <c r="KVN3203" s="14"/>
      <c r="KVO3203" s="14"/>
      <c r="KVP3203" s="14"/>
      <c r="KVQ3203" s="14"/>
      <c r="KVR3203" s="14"/>
      <c r="KVS3203" s="14"/>
      <c r="KVT3203" s="14"/>
      <c r="KVU3203" s="14"/>
      <c r="KVV3203" s="14"/>
      <c r="KVW3203" s="14"/>
      <c r="KVX3203" s="14"/>
      <c r="KVY3203" s="14"/>
      <c r="KVZ3203" s="14"/>
      <c r="KWA3203" s="14"/>
      <c r="KWB3203" s="14"/>
      <c r="KWC3203" s="14"/>
      <c r="KWD3203" s="14"/>
      <c r="KWE3203" s="14"/>
      <c r="KWF3203" s="14"/>
      <c r="KWG3203" s="14"/>
      <c r="KWH3203" s="14"/>
      <c r="KWI3203" s="14"/>
      <c r="KWJ3203" s="14"/>
      <c r="KWK3203" s="14"/>
      <c r="KWL3203" s="14"/>
      <c r="KWM3203" s="14"/>
      <c r="KWN3203" s="14"/>
      <c r="KWO3203" s="14"/>
      <c r="KWP3203" s="14"/>
      <c r="KWQ3203" s="14"/>
      <c r="KWR3203" s="14"/>
      <c r="KWS3203" s="14"/>
      <c r="KWT3203" s="14"/>
      <c r="KWU3203" s="14"/>
      <c r="KWV3203" s="14"/>
      <c r="KWW3203" s="14"/>
      <c r="KWX3203" s="14"/>
      <c r="KWY3203" s="14"/>
      <c r="KWZ3203" s="14"/>
      <c r="KXA3203" s="14"/>
      <c r="KXB3203" s="14"/>
      <c r="KXC3203" s="14"/>
      <c r="KXD3203" s="14"/>
      <c r="KXE3203" s="14"/>
      <c r="KXF3203" s="14"/>
      <c r="KXG3203" s="14"/>
      <c r="KXH3203" s="14"/>
      <c r="KXI3203" s="14"/>
      <c r="KXJ3203" s="14"/>
      <c r="KXK3203" s="14"/>
      <c r="KXL3203" s="14"/>
      <c r="KXM3203" s="14"/>
      <c r="KXN3203" s="14"/>
      <c r="KXO3203" s="14"/>
      <c r="KXP3203" s="14"/>
      <c r="KXQ3203" s="14"/>
      <c r="KXR3203" s="14"/>
      <c r="KXS3203" s="14"/>
      <c r="KXT3203" s="14"/>
      <c r="KXU3203" s="14"/>
      <c r="KXV3203" s="14"/>
      <c r="KXW3203" s="14"/>
      <c r="KXX3203" s="14"/>
      <c r="KXY3203" s="14"/>
      <c r="KXZ3203" s="14"/>
      <c r="KYA3203" s="14"/>
      <c r="KYB3203" s="14"/>
      <c r="KYC3203" s="14"/>
      <c r="KYD3203" s="14"/>
      <c r="KYE3203" s="14"/>
      <c r="KYF3203" s="14"/>
      <c r="KYG3203" s="14"/>
      <c r="KYH3203" s="14"/>
      <c r="KYI3203" s="14"/>
      <c r="KYJ3203" s="14"/>
      <c r="KYK3203" s="14"/>
      <c r="KYL3203" s="14"/>
      <c r="KYM3203" s="14"/>
      <c r="KYN3203" s="14"/>
      <c r="KYO3203" s="14"/>
      <c r="KYP3203" s="14"/>
      <c r="KYQ3203" s="14"/>
      <c r="KYR3203" s="14"/>
      <c r="KYS3203" s="14"/>
      <c r="KYT3203" s="14"/>
      <c r="KYU3203" s="14"/>
      <c r="KYV3203" s="14"/>
      <c r="KYW3203" s="14"/>
      <c r="KYX3203" s="14"/>
      <c r="KYY3203" s="14"/>
      <c r="KYZ3203" s="14"/>
      <c r="KZA3203" s="14"/>
      <c r="KZB3203" s="14"/>
      <c r="KZC3203" s="14"/>
      <c r="KZD3203" s="14"/>
      <c r="KZE3203" s="14"/>
      <c r="KZF3203" s="14"/>
      <c r="KZG3203" s="14"/>
      <c r="KZH3203" s="14"/>
      <c r="KZI3203" s="14"/>
      <c r="KZJ3203" s="14"/>
      <c r="KZK3203" s="14"/>
      <c r="KZL3203" s="14"/>
      <c r="KZM3203" s="14"/>
      <c r="KZN3203" s="14"/>
      <c r="KZO3203" s="14"/>
      <c r="KZP3203" s="14"/>
      <c r="KZQ3203" s="14"/>
      <c r="KZR3203" s="14"/>
      <c r="KZS3203" s="14"/>
      <c r="KZT3203" s="14"/>
      <c r="KZU3203" s="14"/>
      <c r="KZV3203" s="14"/>
      <c r="KZW3203" s="14"/>
      <c r="KZX3203" s="14"/>
      <c r="KZY3203" s="14"/>
      <c r="KZZ3203" s="14"/>
      <c r="LAA3203" s="14"/>
      <c r="LAB3203" s="14"/>
      <c r="LAC3203" s="14"/>
      <c r="LAD3203" s="14"/>
      <c r="LAE3203" s="14"/>
      <c r="LAF3203" s="14"/>
      <c r="LAG3203" s="14"/>
      <c r="LAH3203" s="14"/>
      <c r="LAI3203" s="14"/>
      <c r="LAJ3203" s="14"/>
      <c r="LAK3203" s="14"/>
      <c r="LAL3203" s="14"/>
      <c r="LAM3203" s="14"/>
      <c r="LAN3203" s="14"/>
      <c r="LAO3203" s="14"/>
      <c r="LAP3203" s="14"/>
      <c r="LAQ3203" s="14"/>
      <c r="LAR3203" s="14"/>
      <c r="LAS3203" s="14"/>
      <c r="LAT3203" s="14"/>
      <c r="LAU3203" s="14"/>
      <c r="LAV3203" s="14"/>
      <c r="LAW3203" s="14"/>
      <c r="LAX3203" s="14"/>
      <c r="LAY3203" s="14"/>
      <c r="LAZ3203" s="14"/>
      <c r="LBA3203" s="14"/>
      <c r="LBB3203" s="14"/>
      <c r="LBC3203" s="14"/>
      <c r="LBD3203" s="14"/>
      <c r="LBE3203" s="14"/>
      <c r="LBF3203" s="14"/>
      <c r="LBG3203" s="14"/>
      <c r="LBH3203" s="14"/>
      <c r="LBI3203" s="14"/>
      <c r="LBJ3203" s="14"/>
      <c r="LBK3203" s="14"/>
      <c r="LBL3203" s="14"/>
      <c r="LBM3203" s="14"/>
      <c r="LBN3203" s="14"/>
      <c r="LBO3203" s="14"/>
      <c r="LBP3203" s="14"/>
      <c r="LBQ3203" s="14"/>
      <c r="LBR3203" s="14"/>
      <c r="LBS3203" s="14"/>
      <c r="LBT3203" s="14"/>
      <c r="LBU3203" s="14"/>
      <c r="LBV3203" s="14"/>
      <c r="LBW3203" s="14"/>
      <c r="LBX3203" s="14"/>
      <c r="LBY3203" s="14"/>
      <c r="LBZ3203" s="14"/>
      <c r="LCA3203" s="14"/>
      <c r="LCB3203" s="14"/>
      <c r="LCC3203" s="14"/>
      <c r="LCD3203" s="14"/>
      <c r="LCE3203" s="14"/>
      <c r="LCF3203" s="14"/>
      <c r="LCG3203" s="14"/>
      <c r="LCH3203" s="14"/>
      <c r="LCI3203" s="14"/>
      <c r="LCJ3203" s="14"/>
      <c r="LCK3203" s="14"/>
      <c r="LCL3203" s="14"/>
      <c r="LCM3203" s="14"/>
      <c r="LCN3203" s="14"/>
      <c r="LCO3203" s="14"/>
      <c r="LCP3203" s="14"/>
      <c r="LCQ3203" s="14"/>
      <c r="LCR3203" s="14"/>
      <c r="LCS3203" s="14"/>
      <c r="LCT3203" s="14"/>
      <c r="LCU3203" s="14"/>
      <c r="LCV3203" s="14"/>
      <c r="LCW3203" s="14"/>
      <c r="LCX3203" s="14"/>
      <c r="LCY3203" s="14"/>
      <c r="LCZ3203" s="14"/>
      <c r="LDA3203" s="14"/>
      <c r="LDB3203" s="14"/>
      <c r="LDC3203" s="14"/>
      <c r="LDD3203" s="14"/>
      <c r="LDE3203" s="14"/>
      <c r="LDF3203" s="14"/>
      <c r="LDG3203" s="14"/>
      <c r="LDH3203" s="14"/>
      <c r="LDI3203" s="14"/>
      <c r="LDJ3203" s="14"/>
      <c r="LDK3203" s="14"/>
      <c r="LDL3203" s="14"/>
      <c r="LDM3203" s="14"/>
      <c r="LDN3203" s="14"/>
      <c r="LDO3203" s="14"/>
      <c r="LDP3203" s="14"/>
      <c r="LDQ3203" s="14"/>
      <c r="LDR3203" s="14"/>
      <c r="LDS3203" s="14"/>
      <c r="LDT3203" s="14"/>
      <c r="LDU3203" s="14"/>
      <c r="LDV3203" s="14"/>
      <c r="LDW3203" s="14"/>
      <c r="LDX3203" s="14"/>
      <c r="LDY3203" s="14"/>
      <c r="LDZ3203" s="14"/>
      <c r="LEA3203" s="14"/>
      <c r="LEB3203" s="14"/>
      <c r="LEC3203" s="14"/>
      <c r="LED3203" s="14"/>
      <c r="LEE3203" s="14"/>
      <c r="LEF3203" s="14"/>
      <c r="LEG3203" s="14"/>
      <c r="LEH3203" s="14"/>
      <c r="LEI3203" s="14"/>
      <c r="LEJ3203" s="14"/>
      <c r="LEK3203" s="14"/>
      <c r="LEL3203" s="14"/>
      <c r="LEM3203" s="14"/>
      <c r="LEN3203" s="14"/>
      <c r="LEO3203" s="14"/>
      <c r="LEP3203" s="14"/>
      <c r="LEQ3203" s="14"/>
      <c r="LER3203" s="14"/>
      <c r="LES3203" s="14"/>
      <c r="LET3203" s="14"/>
      <c r="LEU3203" s="14"/>
      <c r="LEV3203" s="14"/>
      <c r="LEW3203" s="14"/>
      <c r="LEX3203" s="14"/>
      <c r="LEY3203" s="14"/>
      <c r="LEZ3203" s="14"/>
      <c r="LFA3203" s="14"/>
      <c r="LFB3203" s="14"/>
      <c r="LFC3203" s="14"/>
      <c r="LFD3203" s="14"/>
      <c r="LFE3203" s="14"/>
      <c r="LFF3203" s="14"/>
      <c r="LFG3203" s="14"/>
      <c r="LFH3203" s="14"/>
      <c r="LFI3203" s="14"/>
      <c r="LFJ3203" s="14"/>
      <c r="LFK3203" s="14"/>
      <c r="LFL3203" s="14"/>
      <c r="LFM3203" s="14"/>
      <c r="LFN3203" s="14"/>
      <c r="LFO3203" s="14"/>
      <c r="LFP3203" s="14"/>
      <c r="LFQ3203" s="14"/>
      <c r="LFR3203" s="14"/>
      <c r="LFS3203" s="14"/>
      <c r="LFT3203" s="14"/>
      <c r="LFU3203" s="14"/>
      <c r="LFV3203" s="14"/>
      <c r="LFW3203" s="14"/>
      <c r="LFX3203" s="14"/>
      <c r="LFY3203" s="14"/>
      <c r="LFZ3203" s="14"/>
      <c r="LGA3203" s="14"/>
      <c r="LGB3203" s="14"/>
      <c r="LGC3203" s="14"/>
      <c r="LGD3203" s="14"/>
      <c r="LGE3203" s="14"/>
      <c r="LGF3203" s="14"/>
      <c r="LGG3203" s="14"/>
      <c r="LGH3203" s="14"/>
      <c r="LGI3203" s="14"/>
      <c r="LGJ3203" s="14"/>
      <c r="LGK3203" s="14"/>
      <c r="LGL3203" s="14"/>
      <c r="LGM3203" s="14"/>
      <c r="LGN3203" s="14"/>
      <c r="LGO3203" s="14"/>
      <c r="LGP3203" s="14"/>
      <c r="LGQ3203" s="14"/>
      <c r="LGR3203" s="14"/>
      <c r="LGS3203" s="14"/>
      <c r="LGT3203" s="14"/>
      <c r="LGU3203" s="14"/>
      <c r="LGV3203" s="14"/>
      <c r="LGW3203" s="14"/>
      <c r="LGX3203" s="14"/>
      <c r="LGY3203" s="14"/>
      <c r="LGZ3203" s="14"/>
      <c r="LHA3203" s="14"/>
      <c r="LHB3203" s="14"/>
      <c r="LHC3203" s="14"/>
      <c r="LHD3203" s="14"/>
      <c r="LHE3203" s="14"/>
      <c r="LHF3203" s="14"/>
      <c r="LHG3203" s="14"/>
      <c r="LHH3203" s="14"/>
      <c r="LHI3203" s="14"/>
      <c r="LHJ3203" s="14"/>
      <c r="LHK3203" s="14"/>
      <c r="LHL3203" s="14"/>
      <c r="LHM3203" s="14"/>
      <c r="LHN3203" s="14"/>
      <c r="LHO3203" s="14"/>
      <c r="LHP3203" s="14"/>
      <c r="LHQ3203" s="14"/>
      <c r="LHR3203" s="14"/>
      <c r="LHS3203" s="14"/>
      <c r="LHT3203" s="14"/>
      <c r="LHU3203" s="14"/>
      <c r="LHV3203" s="14"/>
      <c r="LHW3203" s="14"/>
      <c r="LHX3203" s="14"/>
      <c r="LHY3203" s="14"/>
      <c r="LHZ3203" s="14"/>
      <c r="LIA3203" s="14"/>
      <c r="LIB3203" s="14"/>
      <c r="LIC3203" s="14"/>
      <c r="LID3203" s="14"/>
      <c r="LIE3203" s="14"/>
      <c r="LIF3203" s="14"/>
      <c r="LIG3203" s="14"/>
      <c r="LIH3203" s="14"/>
      <c r="LII3203" s="14"/>
      <c r="LIJ3203" s="14"/>
      <c r="LIK3203" s="14"/>
      <c r="LIL3203" s="14"/>
      <c r="LIM3203" s="14"/>
      <c r="LIN3203" s="14"/>
      <c r="LIO3203" s="14"/>
      <c r="LIP3203" s="14"/>
      <c r="LIQ3203" s="14"/>
      <c r="LIR3203" s="14"/>
      <c r="LIS3203" s="14"/>
      <c r="LIT3203" s="14"/>
      <c r="LIU3203" s="14"/>
      <c r="LIV3203" s="14"/>
      <c r="LIW3203" s="14"/>
      <c r="LIX3203" s="14"/>
      <c r="LIY3203" s="14"/>
      <c r="LIZ3203" s="14"/>
      <c r="LJA3203" s="14"/>
      <c r="LJB3203" s="14"/>
      <c r="LJC3203" s="14"/>
      <c r="LJD3203" s="14"/>
      <c r="LJE3203" s="14"/>
      <c r="LJF3203" s="14"/>
      <c r="LJG3203" s="14"/>
      <c r="LJH3203" s="14"/>
      <c r="LJI3203" s="14"/>
      <c r="LJJ3203" s="14"/>
      <c r="LJK3203" s="14"/>
      <c r="LJL3203" s="14"/>
      <c r="LJM3203" s="14"/>
      <c r="LJN3203" s="14"/>
      <c r="LJO3203" s="14"/>
      <c r="LJP3203" s="14"/>
      <c r="LJQ3203" s="14"/>
      <c r="LJR3203" s="14"/>
      <c r="LJS3203" s="14"/>
      <c r="LJT3203" s="14"/>
      <c r="LJU3203" s="14"/>
      <c r="LJV3203" s="14"/>
      <c r="LJW3203" s="14"/>
      <c r="LJX3203" s="14"/>
      <c r="LJY3203" s="14"/>
      <c r="LJZ3203" s="14"/>
      <c r="LKA3203" s="14"/>
      <c r="LKB3203" s="14"/>
      <c r="LKC3203" s="14"/>
      <c r="LKD3203" s="14"/>
      <c r="LKE3203" s="14"/>
      <c r="LKF3203" s="14"/>
      <c r="LKG3203" s="14"/>
      <c r="LKH3203" s="14"/>
      <c r="LKI3203" s="14"/>
      <c r="LKJ3203" s="14"/>
      <c r="LKK3203" s="14"/>
      <c r="LKL3203" s="14"/>
      <c r="LKM3203" s="14"/>
      <c r="LKN3203" s="14"/>
      <c r="LKO3203" s="14"/>
      <c r="LKP3203" s="14"/>
      <c r="LKQ3203" s="14"/>
      <c r="LKR3203" s="14"/>
      <c r="LKS3203" s="14"/>
      <c r="LKT3203" s="14"/>
      <c r="LKU3203" s="14"/>
      <c r="LKV3203" s="14"/>
      <c r="LKW3203" s="14"/>
      <c r="LKX3203" s="14"/>
      <c r="LKY3203" s="14"/>
      <c r="LKZ3203" s="14"/>
      <c r="LLA3203" s="14"/>
      <c r="LLB3203" s="14"/>
      <c r="LLC3203" s="14"/>
      <c r="LLD3203" s="14"/>
      <c r="LLE3203" s="14"/>
      <c r="LLF3203" s="14"/>
      <c r="LLG3203" s="14"/>
      <c r="LLH3203" s="14"/>
      <c r="LLI3203" s="14"/>
      <c r="LLJ3203" s="14"/>
      <c r="LLK3203" s="14"/>
      <c r="LLL3203" s="14"/>
      <c r="LLM3203" s="14"/>
      <c r="LLN3203" s="14"/>
      <c r="LLO3203" s="14"/>
      <c r="LLP3203" s="14"/>
      <c r="LLQ3203" s="14"/>
      <c r="LLR3203" s="14"/>
      <c r="LLS3203" s="14"/>
      <c r="LLT3203" s="14"/>
      <c r="LLU3203" s="14"/>
      <c r="LLV3203" s="14"/>
      <c r="LLW3203" s="14"/>
      <c r="LLX3203" s="14"/>
      <c r="LLY3203" s="14"/>
      <c r="LLZ3203" s="14"/>
      <c r="LMA3203" s="14"/>
      <c r="LMB3203" s="14"/>
      <c r="LMC3203" s="14"/>
      <c r="LMD3203" s="14"/>
      <c r="LME3203" s="14"/>
      <c r="LMF3203" s="14"/>
      <c r="LMG3203" s="14"/>
      <c r="LMH3203" s="14"/>
      <c r="LMI3203" s="14"/>
      <c r="LMJ3203" s="14"/>
      <c r="LMK3203" s="14"/>
      <c r="LML3203" s="14"/>
      <c r="LMM3203" s="14"/>
      <c r="LMN3203" s="14"/>
      <c r="LMO3203" s="14"/>
      <c r="LMP3203" s="14"/>
      <c r="LMQ3203" s="14"/>
      <c r="LMR3203" s="14"/>
      <c r="LMS3203" s="14"/>
      <c r="LMT3203" s="14"/>
      <c r="LMU3203" s="14"/>
      <c r="LMV3203" s="14"/>
      <c r="LMW3203" s="14"/>
      <c r="LMX3203" s="14"/>
      <c r="LMY3203" s="14"/>
      <c r="LMZ3203" s="14"/>
      <c r="LNA3203" s="14"/>
      <c r="LNB3203" s="14"/>
      <c r="LNC3203" s="14"/>
      <c r="LND3203" s="14"/>
      <c r="LNE3203" s="14"/>
      <c r="LNF3203" s="14"/>
      <c r="LNG3203" s="14"/>
      <c r="LNH3203" s="14"/>
      <c r="LNI3203" s="14"/>
      <c r="LNJ3203" s="14"/>
      <c r="LNK3203" s="14"/>
      <c r="LNL3203" s="14"/>
      <c r="LNM3203" s="14"/>
      <c r="LNN3203" s="14"/>
      <c r="LNO3203" s="14"/>
      <c r="LNP3203" s="14"/>
      <c r="LNQ3203" s="14"/>
      <c r="LNR3203" s="14"/>
      <c r="LNS3203" s="14"/>
      <c r="LNT3203" s="14"/>
      <c r="LNU3203" s="14"/>
      <c r="LNV3203" s="14"/>
      <c r="LNW3203" s="14"/>
      <c r="LNX3203" s="14"/>
      <c r="LNY3203" s="14"/>
      <c r="LNZ3203" s="14"/>
      <c r="LOA3203" s="14"/>
      <c r="LOB3203" s="14"/>
      <c r="LOC3203" s="14"/>
      <c r="LOD3203" s="14"/>
      <c r="LOE3203" s="14"/>
      <c r="LOF3203" s="14"/>
      <c r="LOG3203" s="14"/>
      <c r="LOH3203" s="14"/>
      <c r="LOI3203" s="14"/>
      <c r="LOJ3203" s="14"/>
      <c r="LOK3203" s="14"/>
      <c r="LOL3203" s="14"/>
      <c r="LOM3203" s="14"/>
      <c r="LON3203" s="14"/>
      <c r="LOO3203" s="14"/>
      <c r="LOP3203" s="14"/>
      <c r="LOQ3203" s="14"/>
      <c r="LOR3203" s="14"/>
      <c r="LOS3203" s="14"/>
      <c r="LOT3203" s="14"/>
      <c r="LOU3203" s="14"/>
      <c r="LOV3203" s="14"/>
      <c r="LOW3203" s="14"/>
      <c r="LOX3203" s="14"/>
      <c r="LOY3203" s="14"/>
      <c r="LOZ3203" s="14"/>
      <c r="LPA3203" s="14"/>
      <c r="LPB3203" s="14"/>
      <c r="LPC3203" s="14"/>
      <c r="LPD3203" s="14"/>
      <c r="LPE3203" s="14"/>
      <c r="LPF3203" s="14"/>
      <c r="LPG3203" s="14"/>
      <c r="LPH3203" s="14"/>
      <c r="LPI3203" s="14"/>
      <c r="LPJ3203" s="14"/>
      <c r="LPK3203" s="14"/>
      <c r="LPL3203" s="14"/>
      <c r="LPM3203" s="14"/>
      <c r="LPN3203" s="14"/>
      <c r="LPO3203" s="14"/>
      <c r="LPP3203" s="14"/>
      <c r="LPQ3203" s="14"/>
      <c r="LPR3203" s="14"/>
      <c r="LPS3203" s="14"/>
      <c r="LPT3203" s="14"/>
      <c r="LPU3203" s="14"/>
      <c r="LPV3203" s="14"/>
      <c r="LPW3203" s="14"/>
      <c r="LPX3203" s="14"/>
      <c r="LPY3203" s="14"/>
      <c r="LPZ3203" s="14"/>
      <c r="LQA3203" s="14"/>
      <c r="LQB3203" s="14"/>
      <c r="LQC3203" s="14"/>
      <c r="LQD3203" s="14"/>
      <c r="LQE3203" s="14"/>
      <c r="LQF3203" s="14"/>
      <c r="LQG3203" s="14"/>
      <c r="LQH3203" s="14"/>
      <c r="LQI3203" s="14"/>
      <c r="LQJ3203" s="14"/>
      <c r="LQK3203" s="14"/>
      <c r="LQL3203" s="14"/>
      <c r="LQM3203" s="14"/>
      <c r="LQN3203" s="14"/>
      <c r="LQO3203" s="14"/>
      <c r="LQP3203" s="14"/>
      <c r="LQQ3203" s="14"/>
      <c r="LQR3203" s="14"/>
      <c r="LQS3203" s="14"/>
      <c r="LQT3203" s="14"/>
      <c r="LQU3203" s="14"/>
      <c r="LQV3203" s="14"/>
      <c r="LQW3203" s="14"/>
      <c r="LQX3203" s="14"/>
      <c r="LQY3203" s="14"/>
      <c r="LQZ3203" s="14"/>
      <c r="LRA3203" s="14"/>
      <c r="LRB3203" s="14"/>
      <c r="LRC3203" s="14"/>
      <c r="LRD3203" s="14"/>
      <c r="LRE3203" s="14"/>
      <c r="LRF3203" s="14"/>
      <c r="LRG3203" s="14"/>
      <c r="LRH3203" s="14"/>
      <c r="LRI3203" s="14"/>
      <c r="LRJ3203" s="14"/>
      <c r="LRK3203" s="14"/>
      <c r="LRL3203" s="14"/>
      <c r="LRM3203" s="14"/>
      <c r="LRN3203" s="14"/>
      <c r="LRO3203" s="14"/>
      <c r="LRP3203" s="14"/>
      <c r="LRQ3203" s="14"/>
      <c r="LRR3203" s="14"/>
      <c r="LRS3203" s="14"/>
      <c r="LRT3203" s="14"/>
      <c r="LRU3203" s="14"/>
      <c r="LRV3203" s="14"/>
      <c r="LRW3203" s="14"/>
      <c r="LRX3203" s="14"/>
      <c r="LRY3203" s="14"/>
      <c r="LRZ3203" s="14"/>
      <c r="LSA3203" s="14"/>
      <c r="LSB3203" s="14"/>
      <c r="LSC3203" s="14"/>
      <c r="LSD3203" s="14"/>
      <c r="LSE3203" s="14"/>
      <c r="LSF3203" s="14"/>
      <c r="LSG3203" s="14"/>
      <c r="LSH3203" s="14"/>
      <c r="LSI3203" s="14"/>
      <c r="LSJ3203" s="14"/>
      <c r="LSK3203" s="14"/>
      <c r="LSL3203" s="14"/>
      <c r="LSM3203" s="14"/>
      <c r="LSN3203" s="14"/>
      <c r="LSO3203" s="14"/>
      <c r="LSP3203" s="14"/>
      <c r="LSQ3203" s="14"/>
      <c r="LSR3203" s="14"/>
      <c r="LSS3203" s="14"/>
      <c r="LST3203" s="14"/>
      <c r="LSU3203" s="14"/>
      <c r="LSV3203" s="14"/>
      <c r="LSW3203" s="14"/>
      <c r="LSX3203" s="14"/>
      <c r="LSY3203" s="14"/>
      <c r="LSZ3203" s="14"/>
      <c r="LTA3203" s="14"/>
      <c r="LTB3203" s="14"/>
      <c r="LTC3203" s="14"/>
      <c r="LTD3203" s="14"/>
      <c r="LTE3203" s="14"/>
      <c r="LTF3203" s="14"/>
      <c r="LTG3203" s="14"/>
      <c r="LTH3203" s="14"/>
      <c r="LTI3203" s="14"/>
      <c r="LTJ3203" s="14"/>
      <c r="LTK3203" s="14"/>
      <c r="LTL3203" s="14"/>
      <c r="LTM3203" s="14"/>
      <c r="LTN3203" s="14"/>
      <c r="LTO3203" s="14"/>
      <c r="LTP3203" s="14"/>
      <c r="LTQ3203" s="14"/>
      <c r="LTR3203" s="14"/>
      <c r="LTS3203" s="14"/>
      <c r="LTT3203" s="14"/>
      <c r="LTU3203" s="14"/>
      <c r="LTV3203" s="14"/>
      <c r="LTW3203" s="14"/>
      <c r="LTX3203" s="14"/>
      <c r="LTY3203" s="14"/>
      <c r="LTZ3203" s="14"/>
      <c r="LUA3203" s="14"/>
      <c r="LUB3203" s="14"/>
      <c r="LUC3203" s="14"/>
      <c r="LUD3203" s="14"/>
      <c r="LUE3203" s="14"/>
      <c r="LUF3203" s="14"/>
      <c r="LUG3203" s="14"/>
      <c r="LUH3203" s="14"/>
      <c r="LUI3203" s="14"/>
      <c r="LUJ3203" s="14"/>
      <c r="LUK3203" s="14"/>
      <c r="LUL3203" s="14"/>
      <c r="LUM3203" s="14"/>
      <c r="LUN3203" s="14"/>
      <c r="LUO3203" s="14"/>
      <c r="LUP3203" s="14"/>
      <c r="LUQ3203" s="14"/>
      <c r="LUR3203" s="14"/>
      <c r="LUS3203" s="14"/>
      <c r="LUT3203" s="14"/>
      <c r="LUU3203" s="14"/>
      <c r="LUV3203" s="14"/>
      <c r="LUW3203" s="14"/>
      <c r="LUX3203" s="14"/>
      <c r="LUY3203" s="14"/>
      <c r="LUZ3203" s="14"/>
      <c r="LVA3203" s="14"/>
      <c r="LVB3203" s="14"/>
      <c r="LVC3203" s="14"/>
      <c r="LVD3203" s="14"/>
      <c r="LVE3203" s="14"/>
      <c r="LVF3203" s="14"/>
      <c r="LVG3203" s="14"/>
      <c r="LVH3203" s="14"/>
      <c r="LVI3203" s="14"/>
      <c r="LVJ3203" s="14"/>
      <c r="LVK3203" s="14"/>
      <c r="LVL3203" s="14"/>
      <c r="LVM3203" s="14"/>
      <c r="LVN3203" s="14"/>
      <c r="LVO3203" s="14"/>
      <c r="LVP3203" s="14"/>
      <c r="LVQ3203" s="14"/>
      <c r="LVR3203" s="14"/>
      <c r="LVS3203" s="14"/>
      <c r="LVT3203" s="14"/>
      <c r="LVU3203" s="14"/>
      <c r="LVV3203" s="14"/>
      <c r="LVW3203" s="14"/>
      <c r="LVX3203" s="14"/>
      <c r="LVY3203" s="14"/>
      <c r="LVZ3203" s="14"/>
      <c r="LWA3203" s="14"/>
      <c r="LWB3203" s="14"/>
      <c r="LWC3203" s="14"/>
      <c r="LWD3203" s="14"/>
      <c r="LWE3203" s="14"/>
      <c r="LWF3203" s="14"/>
      <c r="LWG3203" s="14"/>
      <c r="LWH3203" s="14"/>
      <c r="LWI3203" s="14"/>
      <c r="LWJ3203" s="14"/>
      <c r="LWK3203" s="14"/>
      <c r="LWL3203" s="14"/>
      <c r="LWM3203" s="14"/>
      <c r="LWN3203" s="14"/>
      <c r="LWO3203" s="14"/>
      <c r="LWP3203" s="14"/>
      <c r="LWQ3203" s="14"/>
      <c r="LWR3203" s="14"/>
      <c r="LWS3203" s="14"/>
      <c r="LWT3203" s="14"/>
      <c r="LWU3203" s="14"/>
      <c r="LWV3203" s="14"/>
      <c r="LWW3203" s="14"/>
      <c r="LWX3203" s="14"/>
      <c r="LWY3203" s="14"/>
      <c r="LWZ3203" s="14"/>
      <c r="LXA3203" s="14"/>
      <c r="LXB3203" s="14"/>
      <c r="LXC3203" s="14"/>
      <c r="LXD3203" s="14"/>
      <c r="LXE3203" s="14"/>
      <c r="LXF3203" s="14"/>
      <c r="LXG3203" s="14"/>
      <c r="LXH3203" s="14"/>
      <c r="LXI3203" s="14"/>
      <c r="LXJ3203" s="14"/>
      <c r="LXK3203" s="14"/>
      <c r="LXL3203" s="14"/>
      <c r="LXM3203" s="14"/>
      <c r="LXN3203" s="14"/>
      <c r="LXO3203" s="14"/>
      <c r="LXP3203" s="14"/>
      <c r="LXQ3203" s="14"/>
      <c r="LXR3203" s="14"/>
      <c r="LXS3203" s="14"/>
      <c r="LXT3203" s="14"/>
      <c r="LXU3203" s="14"/>
      <c r="LXV3203" s="14"/>
      <c r="LXW3203" s="14"/>
      <c r="LXX3203" s="14"/>
      <c r="LXY3203" s="14"/>
      <c r="LXZ3203" s="14"/>
      <c r="LYA3203" s="14"/>
      <c r="LYB3203" s="14"/>
      <c r="LYC3203" s="14"/>
      <c r="LYD3203" s="14"/>
      <c r="LYE3203" s="14"/>
      <c r="LYF3203" s="14"/>
      <c r="LYG3203" s="14"/>
      <c r="LYH3203" s="14"/>
      <c r="LYI3203" s="14"/>
      <c r="LYJ3203" s="14"/>
      <c r="LYK3203" s="14"/>
      <c r="LYL3203" s="14"/>
      <c r="LYM3203" s="14"/>
      <c r="LYN3203" s="14"/>
      <c r="LYO3203" s="14"/>
      <c r="LYP3203" s="14"/>
      <c r="LYQ3203" s="14"/>
      <c r="LYR3203" s="14"/>
      <c r="LYS3203" s="14"/>
      <c r="LYT3203" s="14"/>
      <c r="LYU3203" s="14"/>
      <c r="LYV3203" s="14"/>
      <c r="LYW3203" s="14"/>
      <c r="LYX3203" s="14"/>
      <c r="LYY3203" s="14"/>
      <c r="LYZ3203" s="14"/>
      <c r="LZA3203" s="14"/>
      <c r="LZB3203" s="14"/>
      <c r="LZC3203" s="14"/>
      <c r="LZD3203" s="14"/>
      <c r="LZE3203" s="14"/>
      <c r="LZF3203" s="14"/>
      <c r="LZG3203" s="14"/>
      <c r="LZH3203" s="14"/>
      <c r="LZI3203" s="14"/>
      <c r="LZJ3203" s="14"/>
      <c r="LZK3203" s="14"/>
      <c r="LZL3203" s="14"/>
      <c r="LZM3203" s="14"/>
      <c r="LZN3203" s="14"/>
      <c r="LZO3203" s="14"/>
      <c r="LZP3203" s="14"/>
      <c r="LZQ3203" s="14"/>
      <c r="LZR3203" s="14"/>
      <c r="LZS3203" s="14"/>
      <c r="LZT3203" s="14"/>
      <c r="LZU3203" s="14"/>
      <c r="LZV3203" s="14"/>
      <c r="LZW3203" s="14"/>
      <c r="LZX3203" s="14"/>
      <c r="LZY3203" s="14"/>
      <c r="LZZ3203" s="14"/>
      <c r="MAA3203" s="14"/>
      <c r="MAB3203" s="14"/>
      <c r="MAC3203" s="14"/>
      <c r="MAD3203" s="14"/>
      <c r="MAE3203" s="14"/>
      <c r="MAF3203" s="14"/>
      <c r="MAG3203" s="14"/>
      <c r="MAH3203" s="14"/>
      <c r="MAI3203" s="14"/>
      <c r="MAJ3203" s="14"/>
      <c r="MAK3203" s="14"/>
      <c r="MAL3203" s="14"/>
      <c r="MAM3203" s="14"/>
      <c r="MAN3203" s="14"/>
      <c r="MAO3203" s="14"/>
      <c r="MAP3203" s="14"/>
      <c r="MAQ3203" s="14"/>
      <c r="MAR3203" s="14"/>
      <c r="MAS3203" s="14"/>
      <c r="MAT3203" s="14"/>
      <c r="MAU3203" s="14"/>
      <c r="MAV3203" s="14"/>
      <c r="MAW3203" s="14"/>
      <c r="MAX3203" s="14"/>
      <c r="MAY3203" s="14"/>
      <c r="MAZ3203" s="14"/>
      <c r="MBA3203" s="14"/>
      <c r="MBB3203" s="14"/>
      <c r="MBC3203" s="14"/>
      <c r="MBD3203" s="14"/>
      <c r="MBE3203" s="14"/>
      <c r="MBF3203" s="14"/>
      <c r="MBG3203" s="14"/>
      <c r="MBH3203" s="14"/>
      <c r="MBI3203" s="14"/>
      <c r="MBJ3203" s="14"/>
      <c r="MBK3203" s="14"/>
      <c r="MBL3203" s="14"/>
      <c r="MBM3203" s="14"/>
      <c r="MBN3203" s="14"/>
      <c r="MBO3203" s="14"/>
      <c r="MBP3203" s="14"/>
      <c r="MBQ3203" s="14"/>
      <c r="MBR3203" s="14"/>
      <c r="MBS3203" s="14"/>
      <c r="MBT3203" s="14"/>
      <c r="MBU3203" s="14"/>
      <c r="MBV3203" s="14"/>
      <c r="MBW3203" s="14"/>
      <c r="MBX3203" s="14"/>
      <c r="MBY3203" s="14"/>
      <c r="MBZ3203" s="14"/>
      <c r="MCA3203" s="14"/>
      <c r="MCB3203" s="14"/>
      <c r="MCC3203" s="14"/>
      <c r="MCD3203" s="14"/>
      <c r="MCE3203" s="14"/>
      <c r="MCF3203" s="14"/>
      <c r="MCG3203" s="14"/>
      <c r="MCH3203" s="14"/>
      <c r="MCI3203" s="14"/>
      <c r="MCJ3203" s="14"/>
      <c r="MCK3203" s="14"/>
      <c r="MCL3203" s="14"/>
      <c r="MCM3203" s="14"/>
      <c r="MCN3203" s="14"/>
      <c r="MCO3203" s="14"/>
      <c r="MCP3203" s="14"/>
      <c r="MCQ3203" s="14"/>
      <c r="MCR3203" s="14"/>
      <c r="MCS3203" s="14"/>
      <c r="MCT3203" s="14"/>
      <c r="MCU3203" s="14"/>
      <c r="MCV3203" s="14"/>
      <c r="MCW3203" s="14"/>
      <c r="MCX3203" s="14"/>
      <c r="MCY3203" s="14"/>
      <c r="MCZ3203" s="14"/>
      <c r="MDA3203" s="14"/>
      <c r="MDB3203" s="14"/>
      <c r="MDC3203" s="14"/>
      <c r="MDD3203" s="14"/>
      <c r="MDE3203" s="14"/>
      <c r="MDF3203" s="14"/>
      <c r="MDG3203" s="14"/>
      <c r="MDH3203" s="14"/>
      <c r="MDI3203" s="14"/>
      <c r="MDJ3203" s="14"/>
      <c r="MDK3203" s="14"/>
      <c r="MDL3203" s="14"/>
      <c r="MDM3203" s="14"/>
      <c r="MDN3203" s="14"/>
      <c r="MDO3203" s="14"/>
      <c r="MDP3203" s="14"/>
      <c r="MDQ3203" s="14"/>
      <c r="MDR3203" s="14"/>
      <c r="MDS3203" s="14"/>
      <c r="MDT3203" s="14"/>
      <c r="MDU3203" s="14"/>
      <c r="MDV3203" s="14"/>
      <c r="MDW3203" s="14"/>
      <c r="MDX3203" s="14"/>
      <c r="MDY3203" s="14"/>
      <c r="MDZ3203" s="14"/>
      <c r="MEA3203" s="14"/>
      <c r="MEB3203" s="14"/>
      <c r="MEC3203" s="14"/>
      <c r="MED3203" s="14"/>
      <c r="MEE3203" s="14"/>
      <c r="MEF3203" s="14"/>
      <c r="MEG3203" s="14"/>
      <c r="MEH3203" s="14"/>
      <c r="MEI3203" s="14"/>
      <c r="MEJ3203" s="14"/>
      <c r="MEK3203" s="14"/>
      <c r="MEL3203" s="14"/>
      <c r="MEM3203" s="14"/>
      <c r="MEN3203" s="14"/>
      <c r="MEO3203" s="14"/>
      <c r="MEP3203" s="14"/>
      <c r="MEQ3203" s="14"/>
      <c r="MER3203" s="14"/>
      <c r="MES3203" s="14"/>
      <c r="MET3203" s="14"/>
      <c r="MEU3203" s="14"/>
      <c r="MEV3203" s="14"/>
      <c r="MEW3203" s="14"/>
      <c r="MEX3203" s="14"/>
      <c r="MEY3203" s="14"/>
      <c r="MEZ3203" s="14"/>
      <c r="MFA3203" s="14"/>
      <c r="MFB3203" s="14"/>
      <c r="MFC3203" s="14"/>
      <c r="MFD3203" s="14"/>
      <c r="MFE3203" s="14"/>
      <c r="MFF3203" s="14"/>
      <c r="MFG3203" s="14"/>
      <c r="MFH3203" s="14"/>
      <c r="MFI3203" s="14"/>
      <c r="MFJ3203" s="14"/>
      <c r="MFK3203" s="14"/>
      <c r="MFL3203" s="14"/>
      <c r="MFM3203" s="14"/>
      <c r="MFN3203" s="14"/>
      <c r="MFO3203" s="14"/>
      <c r="MFP3203" s="14"/>
      <c r="MFQ3203" s="14"/>
      <c r="MFR3203" s="14"/>
      <c r="MFS3203" s="14"/>
      <c r="MFT3203" s="14"/>
      <c r="MFU3203" s="14"/>
      <c r="MFV3203" s="14"/>
      <c r="MFW3203" s="14"/>
      <c r="MFX3203" s="14"/>
      <c r="MFY3203" s="14"/>
      <c r="MFZ3203" s="14"/>
      <c r="MGA3203" s="14"/>
      <c r="MGB3203" s="14"/>
      <c r="MGC3203" s="14"/>
      <c r="MGD3203" s="14"/>
      <c r="MGE3203" s="14"/>
      <c r="MGF3203" s="14"/>
      <c r="MGG3203" s="14"/>
      <c r="MGH3203" s="14"/>
      <c r="MGI3203" s="14"/>
      <c r="MGJ3203" s="14"/>
      <c r="MGK3203" s="14"/>
      <c r="MGL3203" s="14"/>
      <c r="MGM3203" s="14"/>
      <c r="MGN3203" s="14"/>
      <c r="MGO3203" s="14"/>
      <c r="MGP3203" s="14"/>
      <c r="MGQ3203" s="14"/>
      <c r="MGR3203" s="14"/>
      <c r="MGS3203" s="14"/>
      <c r="MGT3203" s="14"/>
      <c r="MGU3203" s="14"/>
      <c r="MGV3203" s="14"/>
      <c r="MGW3203" s="14"/>
      <c r="MGX3203" s="14"/>
      <c r="MGY3203" s="14"/>
      <c r="MGZ3203" s="14"/>
      <c r="MHA3203" s="14"/>
      <c r="MHB3203" s="14"/>
      <c r="MHC3203" s="14"/>
      <c r="MHD3203" s="14"/>
      <c r="MHE3203" s="14"/>
      <c r="MHF3203" s="14"/>
      <c r="MHG3203" s="14"/>
      <c r="MHH3203" s="14"/>
      <c r="MHI3203" s="14"/>
      <c r="MHJ3203" s="14"/>
      <c r="MHK3203" s="14"/>
      <c r="MHL3203" s="14"/>
      <c r="MHM3203" s="14"/>
      <c r="MHN3203" s="14"/>
      <c r="MHO3203" s="14"/>
      <c r="MHP3203" s="14"/>
      <c r="MHQ3203" s="14"/>
      <c r="MHR3203" s="14"/>
      <c r="MHS3203" s="14"/>
      <c r="MHT3203" s="14"/>
      <c r="MHU3203" s="14"/>
      <c r="MHV3203" s="14"/>
      <c r="MHW3203" s="14"/>
      <c r="MHX3203" s="14"/>
      <c r="MHY3203" s="14"/>
      <c r="MHZ3203" s="14"/>
      <c r="MIA3203" s="14"/>
      <c r="MIB3203" s="14"/>
      <c r="MIC3203" s="14"/>
      <c r="MID3203" s="14"/>
      <c r="MIE3203" s="14"/>
      <c r="MIF3203" s="14"/>
      <c r="MIG3203" s="14"/>
      <c r="MIH3203" s="14"/>
      <c r="MII3203" s="14"/>
      <c r="MIJ3203" s="14"/>
      <c r="MIK3203" s="14"/>
      <c r="MIL3203" s="14"/>
      <c r="MIM3203" s="14"/>
      <c r="MIN3203" s="14"/>
      <c r="MIO3203" s="14"/>
      <c r="MIP3203" s="14"/>
      <c r="MIQ3203" s="14"/>
      <c r="MIR3203" s="14"/>
      <c r="MIS3203" s="14"/>
      <c r="MIT3203" s="14"/>
      <c r="MIU3203" s="14"/>
      <c r="MIV3203" s="14"/>
      <c r="MIW3203" s="14"/>
      <c r="MIX3203" s="14"/>
      <c r="MIY3203" s="14"/>
      <c r="MIZ3203" s="14"/>
      <c r="MJA3203" s="14"/>
      <c r="MJB3203" s="14"/>
      <c r="MJC3203" s="14"/>
      <c r="MJD3203" s="14"/>
      <c r="MJE3203" s="14"/>
      <c r="MJF3203" s="14"/>
      <c r="MJG3203" s="14"/>
      <c r="MJH3203" s="14"/>
      <c r="MJI3203" s="14"/>
      <c r="MJJ3203" s="14"/>
      <c r="MJK3203" s="14"/>
      <c r="MJL3203" s="14"/>
      <c r="MJM3203" s="14"/>
      <c r="MJN3203" s="14"/>
      <c r="MJO3203" s="14"/>
      <c r="MJP3203" s="14"/>
      <c r="MJQ3203" s="14"/>
      <c r="MJR3203" s="14"/>
      <c r="MJS3203" s="14"/>
      <c r="MJT3203" s="14"/>
      <c r="MJU3203" s="14"/>
      <c r="MJV3203" s="14"/>
      <c r="MJW3203" s="14"/>
      <c r="MJX3203" s="14"/>
      <c r="MJY3203" s="14"/>
      <c r="MJZ3203" s="14"/>
      <c r="MKA3203" s="14"/>
      <c r="MKB3203" s="14"/>
      <c r="MKC3203" s="14"/>
      <c r="MKD3203" s="14"/>
      <c r="MKE3203" s="14"/>
      <c r="MKF3203" s="14"/>
      <c r="MKG3203" s="14"/>
      <c r="MKH3203" s="14"/>
      <c r="MKI3203" s="14"/>
      <c r="MKJ3203" s="14"/>
      <c r="MKK3203" s="14"/>
      <c r="MKL3203" s="14"/>
      <c r="MKM3203" s="14"/>
      <c r="MKN3203" s="14"/>
      <c r="MKO3203" s="14"/>
      <c r="MKP3203" s="14"/>
      <c r="MKQ3203" s="14"/>
      <c r="MKR3203" s="14"/>
      <c r="MKS3203" s="14"/>
      <c r="MKT3203" s="14"/>
      <c r="MKU3203" s="14"/>
      <c r="MKV3203" s="14"/>
      <c r="MKW3203" s="14"/>
      <c r="MKX3203" s="14"/>
      <c r="MKY3203" s="14"/>
      <c r="MKZ3203" s="14"/>
      <c r="MLA3203" s="14"/>
      <c r="MLB3203" s="14"/>
      <c r="MLC3203" s="14"/>
      <c r="MLD3203" s="14"/>
      <c r="MLE3203" s="14"/>
      <c r="MLF3203" s="14"/>
      <c r="MLG3203" s="14"/>
      <c r="MLH3203" s="14"/>
      <c r="MLI3203" s="14"/>
      <c r="MLJ3203" s="14"/>
      <c r="MLK3203" s="14"/>
      <c r="MLL3203" s="14"/>
      <c r="MLM3203" s="14"/>
      <c r="MLN3203" s="14"/>
      <c r="MLO3203" s="14"/>
      <c r="MLP3203" s="14"/>
      <c r="MLQ3203" s="14"/>
      <c r="MLR3203" s="14"/>
      <c r="MLS3203" s="14"/>
      <c r="MLT3203" s="14"/>
      <c r="MLU3203" s="14"/>
      <c r="MLV3203" s="14"/>
      <c r="MLW3203" s="14"/>
      <c r="MLX3203" s="14"/>
      <c r="MLY3203" s="14"/>
      <c r="MLZ3203" s="14"/>
      <c r="MMA3203" s="14"/>
      <c r="MMB3203" s="14"/>
      <c r="MMC3203" s="14"/>
      <c r="MMD3203" s="14"/>
      <c r="MME3203" s="14"/>
      <c r="MMF3203" s="14"/>
      <c r="MMG3203" s="14"/>
      <c r="MMH3203" s="14"/>
      <c r="MMI3203" s="14"/>
      <c r="MMJ3203" s="14"/>
      <c r="MMK3203" s="14"/>
      <c r="MML3203" s="14"/>
      <c r="MMM3203" s="14"/>
      <c r="MMN3203" s="14"/>
      <c r="MMO3203" s="14"/>
      <c r="MMP3203" s="14"/>
      <c r="MMQ3203" s="14"/>
      <c r="MMR3203" s="14"/>
      <c r="MMS3203" s="14"/>
      <c r="MMT3203" s="14"/>
      <c r="MMU3203" s="14"/>
      <c r="MMV3203" s="14"/>
      <c r="MMW3203" s="14"/>
      <c r="MMX3203" s="14"/>
      <c r="MMY3203" s="14"/>
      <c r="MMZ3203" s="14"/>
      <c r="MNA3203" s="14"/>
      <c r="MNB3203" s="14"/>
      <c r="MNC3203" s="14"/>
      <c r="MND3203" s="14"/>
      <c r="MNE3203" s="14"/>
      <c r="MNF3203" s="14"/>
      <c r="MNG3203" s="14"/>
      <c r="MNH3203" s="14"/>
      <c r="MNI3203" s="14"/>
      <c r="MNJ3203" s="14"/>
      <c r="MNK3203" s="14"/>
      <c r="MNL3203" s="14"/>
      <c r="MNM3203" s="14"/>
      <c r="MNN3203" s="14"/>
      <c r="MNO3203" s="14"/>
      <c r="MNP3203" s="14"/>
      <c r="MNQ3203" s="14"/>
      <c r="MNR3203" s="14"/>
      <c r="MNS3203" s="14"/>
      <c r="MNT3203" s="14"/>
      <c r="MNU3203" s="14"/>
      <c r="MNV3203" s="14"/>
      <c r="MNW3203" s="14"/>
      <c r="MNX3203" s="14"/>
      <c r="MNY3203" s="14"/>
      <c r="MNZ3203" s="14"/>
      <c r="MOA3203" s="14"/>
      <c r="MOB3203" s="14"/>
      <c r="MOC3203" s="14"/>
      <c r="MOD3203" s="14"/>
      <c r="MOE3203" s="14"/>
      <c r="MOF3203" s="14"/>
      <c r="MOG3203" s="14"/>
      <c r="MOH3203" s="14"/>
      <c r="MOI3203" s="14"/>
      <c r="MOJ3203" s="14"/>
      <c r="MOK3203" s="14"/>
      <c r="MOL3203" s="14"/>
      <c r="MOM3203" s="14"/>
      <c r="MON3203" s="14"/>
      <c r="MOO3203" s="14"/>
      <c r="MOP3203" s="14"/>
      <c r="MOQ3203" s="14"/>
      <c r="MOR3203" s="14"/>
      <c r="MOS3203" s="14"/>
      <c r="MOT3203" s="14"/>
      <c r="MOU3203" s="14"/>
      <c r="MOV3203" s="14"/>
      <c r="MOW3203" s="14"/>
      <c r="MOX3203" s="14"/>
      <c r="MOY3203" s="14"/>
      <c r="MOZ3203" s="14"/>
      <c r="MPA3203" s="14"/>
      <c r="MPB3203" s="14"/>
      <c r="MPC3203" s="14"/>
      <c r="MPD3203" s="14"/>
      <c r="MPE3203" s="14"/>
      <c r="MPF3203" s="14"/>
      <c r="MPG3203" s="14"/>
      <c r="MPH3203" s="14"/>
      <c r="MPI3203" s="14"/>
      <c r="MPJ3203" s="14"/>
      <c r="MPK3203" s="14"/>
      <c r="MPL3203" s="14"/>
      <c r="MPM3203" s="14"/>
      <c r="MPN3203" s="14"/>
      <c r="MPO3203" s="14"/>
      <c r="MPP3203" s="14"/>
      <c r="MPQ3203" s="14"/>
      <c r="MPR3203" s="14"/>
      <c r="MPS3203" s="14"/>
      <c r="MPT3203" s="14"/>
      <c r="MPU3203" s="14"/>
      <c r="MPV3203" s="14"/>
      <c r="MPW3203" s="14"/>
      <c r="MPX3203" s="14"/>
      <c r="MPY3203" s="14"/>
      <c r="MPZ3203" s="14"/>
      <c r="MQA3203" s="14"/>
      <c r="MQB3203" s="14"/>
      <c r="MQC3203" s="14"/>
      <c r="MQD3203" s="14"/>
      <c r="MQE3203" s="14"/>
      <c r="MQF3203" s="14"/>
      <c r="MQG3203" s="14"/>
      <c r="MQH3203" s="14"/>
      <c r="MQI3203" s="14"/>
      <c r="MQJ3203" s="14"/>
      <c r="MQK3203" s="14"/>
      <c r="MQL3203" s="14"/>
      <c r="MQM3203" s="14"/>
      <c r="MQN3203" s="14"/>
      <c r="MQO3203" s="14"/>
      <c r="MQP3203" s="14"/>
      <c r="MQQ3203" s="14"/>
      <c r="MQR3203" s="14"/>
      <c r="MQS3203" s="14"/>
      <c r="MQT3203" s="14"/>
      <c r="MQU3203" s="14"/>
      <c r="MQV3203" s="14"/>
      <c r="MQW3203" s="14"/>
      <c r="MQX3203" s="14"/>
      <c r="MQY3203" s="14"/>
      <c r="MQZ3203" s="14"/>
      <c r="MRA3203" s="14"/>
      <c r="MRB3203" s="14"/>
      <c r="MRC3203" s="14"/>
      <c r="MRD3203" s="14"/>
      <c r="MRE3203" s="14"/>
      <c r="MRF3203" s="14"/>
      <c r="MRG3203" s="14"/>
      <c r="MRH3203" s="14"/>
      <c r="MRI3203" s="14"/>
      <c r="MRJ3203" s="14"/>
      <c r="MRK3203" s="14"/>
      <c r="MRL3203" s="14"/>
      <c r="MRM3203" s="14"/>
      <c r="MRN3203" s="14"/>
      <c r="MRO3203" s="14"/>
      <c r="MRP3203" s="14"/>
      <c r="MRQ3203" s="14"/>
      <c r="MRR3203" s="14"/>
      <c r="MRS3203" s="14"/>
      <c r="MRT3203" s="14"/>
      <c r="MRU3203" s="14"/>
      <c r="MRV3203" s="14"/>
      <c r="MRW3203" s="14"/>
      <c r="MRX3203" s="14"/>
      <c r="MRY3203" s="14"/>
      <c r="MRZ3203" s="14"/>
      <c r="MSA3203" s="14"/>
      <c r="MSB3203" s="14"/>
      <c r="MSC3203" s="14"/>
      <c r="MSD3203" s="14"/>
      <c r="MSE3203" s="14"/>
      <c r="MSF3203" s="14"/>
      <c r="MSG3203" s="14"/>
      <c r="MSH3203" s="14"/>
      <c r="MSI3203" s="14"/>
      <c r="MSJ3203" s="14"/>
      <c r="MSK3203" s="14"/>
      <c r="MSL3203" s="14"/>
      <c r="MSM3203" s="14"/>
      <c r="MSN3203" s="14"/>
      <c r="MSO3203" s="14"/>
      <c r="MSP3203" s="14"/>
      <c r="MSQ3203" s="14"/>
      <c r="MSR3203" s="14"/>
      <c r="MSS3203" s="14"/>
      <c r="MST3203" s="14"/>
      <c r="MSU3203" s="14"/>
      <c r="MSV3203" s="14"/>
      <c r="MSW3203" s="14"/>
      <c r="MSX3203" s="14"/>
      <c r="MSY3203" s="14"/>
      <c r="MSZ3203" s="14"/>
      <c r="MTA3203" s="14"/>
      <c r="MTB3203" s="14"/>
      <c r="MTC3203" s="14"/>
      <c r="MTD3203" s="14"/>
      <c r="MTE3203" s="14"/>
      <c r="MTF3203" s="14"/>
      <c r="MTG3203" s="14"/>
      <c r="MTH3203" s="14"/>
      <c r="MTI3203" s="14"/>
      <c r="MTJ3203" s="14"/>
      <c r="MTK3203" s="14"/>
      <c r="MTL3203" s="14"/>
      <c r="MTM3203" s="14"/>
      <c r="MTN3203" s="14"/>
      <c r="MTO3203" s="14"/>
      <c r="MTP3203" s="14"/>
      <c r="MTQ3203" s="14"/>
      <c r="MTR3203" s="14"/>
      <c r="MTS3203" s="14"/>
      <c r="MTT3203" s="14"/>
      <c r="MTU3203" s="14"/>
      <c r="MTV3203" s="14"/>
      <c r="MTW3203" s="14"/>
      <c r="MTX3203" s="14"/>
      <c r="MTY3203" s="14"/>
      <c r="MTZ3203" s="14"/>
      <c r="MUA3203" s="14"/>
      <c r="MUB3203" s="14"/>
      <c r="MUC3203" s="14"/>
      <c r="MUD3203" s="14"/>
      <c r="MUE3203" s="14"/>
      <c r="MUF3203" s="14"/>
      <c r="MUG3203" s="14"/>
      <c r="MUH3203" s="14"/>
      <c r="MUI3203" s="14"/>
      <c r="MUJ3203" s="14"/>
      <c r="MUK3203" s="14"/>
      <c r="MUL3203" s="14"/>
      <c r="MUM3203" s="14"/>
      <c r="MUN3203" s="14"/>
      <c r="MUO3203" s="14"/>
      <c r="MUP3203" s="14"/>
      <c r="MUQ3203" s="14"/>
      <c r="MUR3203" s="14"/>
      <c r="MUS3203" s="14"/>
      <c r="MUT3203" s="14"/>
      <c r="MUU3203" s="14"/>
      <c r="MUV3203" s="14"/>
      <c r="MUW3203" s="14"/>
      <c r="MUX3203" s="14"/>
      <c r="MUY3203" s="14"/>
      <c r="MUZ3203" s="14"/>
      <c r="MVA3203" s="14"/>
      <c r="MVB3203" s="14"/>
      <c r="MVC3203" s="14"/>
      <c r="MVD3203" s="14"/>
      <c r="MVE3203" s="14"/>
      <c r="MVF3203" s="14"/>
      <c r="MVG3203" s="14"/>
      <c r="MVH3203" s="14"/>
      <c r="MVI3203" s="14"/>
      <c r="MVJ3203" s="14"/>
      <c r="MVK3203" s="14"/>
      <c r="MVL3203" s="14"/>
      <c r="MVM3203" s="14"/>
      <c r="MVN3203" s="14"/>
      <c r="MVO3203" s="14"/>
      <c r="MVP3203" s="14"/>
      <c r="MVQ3203" s="14"/>
      <c r="MVR3203" s="14"/>
      <c r="MVS3203" s="14"/>
      <c r="MVT3203" s="14"/>
      <c r="MVU3203" s="14"/>
      <c r="MVV3203" s="14"/>
      <c r="MVW3203" s="14"/>
      <c r="MVX3203" s="14"/>
      <c r="MVY3203" s="14"/>
      <c r="MVZ3203" s="14"/>
      <c r="MWA3203" s="14"/>
      <c r="MWB3203" s="14"/>
      <c r="MWC3203" s="14"/>
      <c r="MWD3203" s="14"/>
      <c r="MWE3203" s="14"/>
      <c r="MWF3203" s="14"/>
      <c r="MWG3203" s="14"/>
      <c r="MWH3203" s="14"/>
      <c r="MWI3203" s="14"/>
      <c r="MWJ3203" s="14"/>
      <c r="MWK3203" s="14"/>
      <c r="MWL3203" s="14"/>
      <c r="MWM3203" s="14"/>
      <c r="MWN3203" s="14"/>
      <c r="MWO3203" s="14"/>
      <c r="MWP3203" s="14"/>
      <c r="MWQ3203" s="14"/>
      <c r="MWR3203" s="14"/>
      <c r="MWS3203" s="14"/>
      <c r="MWT3203" s="14"/>
      <c r="MWU3203" s="14"/>
      <c r="MWV3203" s="14"/>
      <c r="MWW3203" s="14"/>
      <c r="MWX3203" s="14"/>
      <c r="MWY3203" s="14"/>
      <c r="MWZ3203" s="14"/>
      <c r="MXA3203" s="14"/>
      <c r="MXB3203" s="14"/>
      <c r="MXC3203" s="14"/>
      <c r="MXD3203" s="14"/>
      <c r="MXE3203" s="14"/>
      <c r="MXF3203" s="14"/>
      <c r="MXG3203" s="14"/>
      <c r="MXH3203" s="14"/>
      <c r="MXI3203" s="14"/>
      <c r="MXJ3203" s="14"/>
      <c r="MXK3203" s="14"/>
      <c r="MXL3203" s="14"/>
      <c r="MXM3203" s="14"/>
      <c r="MXN3203" s="14"/>
      <c r="MXO3203" s="14"/>
      <c r="MXP3203" s="14"/>
      <c r="MXQ3203" s="14"/>
      <c r="MXR3203" s="14"/>
      <c r="MXS3203" s="14"/>
      <c r="MXT3203" s="14"/>
      <c r="MXU3203" s="14"/>
      <c r="MXV3203" s="14"/>
      <c r="MXW3203" s="14"/>
      <c r="MXX3203" s="14"/>
      <c r="MXY3203" s="14"/>
      <c r="MXZ3203" s="14"/>
      <c r="MYA3203" s="14"/>
      <c r="MYB3203" s="14"/>
      <c r="MYC3203" s="14"/>
      <c r="MYD3203" s="14"/>
      <c r="MYE3203" s="14"/>
      <c r="MYF3203" s="14"/>
      <c r="MYG3203" s="14"/>
      <c r="MYH3203" s="14"/>
      <c r="MYI3203" s="14"/>
      <c r="MYJ3203" s="14"/>
      <c r="MYK3203" s="14"/>
      <c r="MYL3203" s="14"/>
      <c r="MYM3203" s="14"/>
      <c r="MYN3203" s="14"/>
      <c r="MYO3203" s="14"/>
      <c r="MYP3203" s="14"/>
      <c r="MYQ3203" s="14"/>
      <c r="MYR3203" s="14"/>
      <c r="MYS3203" s="14"/>
      <c r="MYT3203" s="14"/>
      <c r="MYU3203" s="14"/>
      <c r="MYV3203" s="14"/>
      <c r="MYW3203" s="14"/>
      <c r="MYX3203" s="14"/>
      <c r="MYY3203" s="14"/>
      <c r="MYZ3203" s="14"/>
      <c r="MZA3203" s="14"/>
      <c r="MZB3203" s="14"/>
      <c r="MZC3203" s="14"/>
      <c r="MZD3203" s="14"/>
      <c r="MZE3203" s="14"/>
      <c r="MZF3203" s="14"/>
      <c r="MZG3203" s="14"/>
      <c r="MZH3203" s="14"/>
      <c r="MZI3203" s="14"/>
      <c r="MZJ3203" s="14"/>
      <c r="MZK3203" s="14"/>
      <c r="MZL3203" s="14"/>
      <c r="MZM3203" s="14"/>
      <c r="MZN3203" s="14"/>
      <c r="MZO3203" s="14"/>
      <c r="MZP3203" s="14"/>
      <c r="MZQ3203" s="14"/>
      <c r="MZR3203" s="14"/>
      <c r="MZS3203" s="14"/>
      <c r="MZT3203" s="14"/>
      <c r="MZU3203" s="14"/>
      <c r="MZV3203" s="14"/>
      <c r="MZW3203" s="14"/>
      <c r="MZX3203" s="14"/>
      <c r="MZY3203" s="14"/>
      <c r="MZZ3203" s="14"/>
      <c r="NAA3203" s="14"/>
      <c r="NAB3203" s="14"/>
      <c r="NAC3203" s="14"/>
      <c r="NAD3203" s="14"/>
      <c r="NAE3203" s="14"/>
      <c r="NAF3203" s="14"/>
      <c r="NAG3203" s="14"/>
      <c r="NAH3203" s="14"/>
      <c r="NAI3203" s="14"/>
      <c r="NAJ3203" s="14"/>
      <c r="NAK3203" s="14"/>
      <c r="NAL3203" s="14"/>
      <c r="NAM3203" s="14"/>
      <c r="NAN3203" s="14"/>
      <c r="NAO3203" s="14"/>
      <c r="NAP3203" s="14"/>
      <c r="NAQ3203" s="14"/>
      <c r="NAR3203" s="14"/>
      <c r="NAS3203" s="14"/>
      <c r="NAT3203" s="14"/>
      <c r="NAU3203" s="14"/>
      <c r="NAV3203" s="14"/>
      <c r="NAW3203" s="14"/>
      <c r="NAX3203" s="14"/>
      <c r="NAY3203" s="14"/>
      <c r="NAZ3203" s="14"/>
      <c r="NBA3203" s="14"/>
      <c r="NBB3203" s="14"/>
      <c r="NBC3203" s="14"/>
      <c r="NBD3203" s="14"/>
      <c r="NBE3203" s="14"/>
      <c r="NBF3203" s="14"/>
      <c r="NBG3203" s="14"/>
      <c r="NBH3203" s="14"/>
      <c r="NBI3203" s="14"/>
      <c r="NBJ3203" s="14"/>
      <c r="NBK3203" s="14"/>
      <c r="NBL3203" s="14"/>
      <c r="NBM3203" s="14"/>
      <c r="NBN3203" s="14"/>
      <c r="NBO3203" s="14"/>
      <c r="NBP3203" s="14"/>
      <c r="NBQ3203" s="14"/>
      <c r="NBR3203" s="14"/>
      <c r="NBS3203" s="14"/>
      <c r="NBT3203" s="14"/>
      <c r="NBU3203" s="14"/>
      <c r="NBV3203" s="14"/>
      <c r="NBW3203" s="14"/>
      <c r="NBX3203" s="14"/>
      <c r="NBY3203" s="14"/>
      <c r="NBZ3203" s="14"/>
      <c r="NCA3203" s="14"/>
      <c r="NCB3203" s="14"/>
      <c r="NCC3203" s="14"/>
      <c r="NCD3203" s="14"/>
      <c r="NCE3203" s="14"/>
      <c r="NCF3203" s="14"/>
      <c r="NCG3203" s="14"/>
      <c r="NCH3203" s="14"/>
      <c r="NCI3203" s="14"/>
      <c r="NCJ3203" s="14"/>
      <c r="NCK3203" s="14"/>
      <c r="NCL3203" s="14"/>
      <c r="NCM3203" s="14"/>
      <c r="NCN3203" s="14"/>
      <c r="NCO3203" s="14"/>
      <c r="NCP3203" s="14"/>
      <c r="NCQ3203" s="14"/>
      <c r="NCR3203" s="14"/>
      <c r="NCS3203" s="14"/>
      <c r="NCT3203" s="14"/>
      <c r="NCU3203" s="14"/>
      <c r="NCV3203" s="14"/>
      <c r="NCW3203" s="14"/>
      <c r="NCX3203" s="14"/>
      <c r="NCY3203" s="14"/>
      <c r="NCZ3203" s="14"/>
      <c r="NDA3203" s="14"/>
      <c r="NDB3203" s="14"/>
      <c r="NDC3203" s="14"/>
      <c r="NDD3203" s="14"/>
      <c r="NDE3203" s="14"/>
      <c r="NDF3203" s="14"/>
      <c r="NDG3203" s="14"/>
      <c r="NDH3203" s="14"/>
      <c r="NDI3203" s="14"/>
      <c r="NDJ3203" s="14"/>
      <c r="NDK3203" s="14"/>
      <c r="NDL3203" s="14"/>
      <c r="NDM3203" s="14"/>
      <c r="NDN3203" s="14"/>
      <c r="NDO3203" s="14"/>
      <c r="NDP3203" s="14"/>
      <c r="NDQ3203" s="14"/>
      <c r="NDR3203" s="14"/>
      <c r="NDS3203" s="14"/>
      <c r="NDT3203" s="14"/>
      <c r="NDU3203" s="14"/>
      <c r="NDV3203" s="14"/>
      <c r="NDW3203" s="14"/>
      <c r="NDX3203" s="14"/>
      <c r="NDY3203" s="14"/>
      <c r="NDZ3203" s="14"/>
      <c r="NEA3203" s="14"/>
      <c r="NEB3203" s="14"/>
      <c r="NEC3203" s="14"/>
      <c r="NED3203" s="14"/>
      <c r="NEE3203" s="14"/>
      <c r="NEF3203" s="14"/>
      <c r="NEG3203" s="14"/>
      <c r="NEH3203" s="14"/>
      <c r="NEI3203" s="14"/>
      <c r="NEJ3203" s="14"/>
      <c r="NEK3203" s="14"/>
      <c r="NEL3203" s="14"/>
      <c r="NEM3203" s="14"/>
      <c r="NEN3203" s="14"/>
      <c r="NEO3203" s="14"/>
      <c r="NEP3203" s="14"/>
      <c r="NEQ3203" s="14"/>
      <c r="NER3203" s="14"/>
      <c r="NES3203" s="14"/>
      <c r="NET3203" s="14"/>
      <c r="NEU3203" s="14"/>
      <c r="NEV3203" s="14"/>
      <c r="NEW3203" s="14"/>
      <c r="NEX3203" s="14"/>
      <c r="NEY3203" s="14"/>
      <c r="NEZ3203" s="14"/>
      <c r="NFA3203" s="14"/>
      <c r="NFB3203" s="14"/>
      <c r="NFC3203" s="14"/>
      <c r="NFD3203" s="14"/>
      <c r="NFE3203" s="14"/>
      <c r="NFF3203" s="14"/>
      <c r="NFG3203" s="14"/>
      <c r="NFH3203" s="14"/>
      <c r="NFI3203" s="14"/>
      <c r="NFJ3203" s="14"/>
      <c r="NFK3203" s="14"/>
      <c r="NFL3203" s="14"/>
      <c r="NFM3203" s="14"/>
      <c r="NFN3203" s="14"/>
      <c r="NFO3203" s="14"/>
      <c r="NFP3203" s="14"/>
      <c r="NFQ3203" s="14"/>
      <c r="NFR3203" s="14"/>
      <c r="NFS3203" s="14"/>
      <c r="NFT3203" s="14"/>
      <c r="NFU3203" s="14"/>
      <c r="NFV3203" s="14"/>
      <c r="NFW3203" s="14"/>
      <c r="NFX3203" s="14"/>
      <c r="NFY3203" s="14"/>
      <c r="NFZ3203" s="14"/>
      <c r="NGA3203" s="14"/>
      <c r="NGB3203" s="14"/>
      <c r="NGC3203" s="14"/>
      <c r="NGD3203" s="14"/>
      <c r="NGE3203" s="14"/>
      <c r="NGF3203" s="14"/>
      <c r="NGG3203" s="14"/>
      <c r="NGH3203" s="14"/>
      <c r="NGI3203" s="14"/>
      <c r="NGJ3203" s="14"/>
      <c r="NGK3203" s="14"/>
      <c r="NGL3203" s="14"/>
      <c r="NGM3203" s="14"/>
      <c r="NGN3203" s="14"/>
      <c r="NGO3203" s="14"/>
      <c r="NGP3203" s="14"/>
      <c r="NGQ3203" s="14"/>
      <c r="NGR3203" s="14"/>
      <c r="NGS3203" s="14"/>
      <c r="NGT3203" s="14"/>
      <c r="NGU3203" s="14"/>
      <c r="NGV3203" s="14"/>
      <c r="NGW3203" s="14"/>
      <c r="NGX3203" s="14"/>
      <c r="NGY3203" s="14"/>
      <c r="NGZ3203" s="14"/>
      <c r="NHA3203" s="14"/>
      <c r="NHB3203" s="14"/>
      <c r="NHC3203" s="14"/>
      <c r="NHD3203" s="14"/>
      <c r="NHE3203" s="14"/>
      <c r="NHF3203" s="14"/>
      <c r="NHG3203" s="14"/>
      <c r="NHH3203" s="14"/>
      <c r="NHI3203" s="14"/>
      <c r="NHJ3203" s="14"/>
      <c r="NHK3203" s="14"/>
      <c r="NHL3203" s="14"/>
      <c r="NHM3203" s="14"/>
      <c r="NHN3203" s="14"/>
      <c r="NHO3203" s="14"/>
      <c r="NHP3203" s="14"/>
      <c r="NHQ3203" s="14"/>
      <c r="NHR3203" s="14"/>
      <c r="NHS3203" s="14"/>
      <c r="NHT3203" s="14"/>
      <c r="NHU3203" s="14"/>
      <c r="NHV3203" s="14"/>
      <c r="NHW3203" s="14"/>
      <c r="NHX3203" s="14"/>
      <c r="NHY3203" s="14"/>
      <c r="NHZ3203" s="14"/>
      <c r="NIA3203" s="14"/>
      <c r="NIB3203" s="14"/>
      <c r="NIC3203" s="14"/>
      <c r="NID3203" s="14"/>
      <c r="NIE3203" s="14"/>
      <c r="NIF3203" s="14"/>
      <c r="NIG3203" s="14"/>
      <c r="NIH3203" s="14"/>
      <c r="NII3203" s="14"/>
      <c r="NIJ3203" s="14"/>
      <c r="NIK3203" s="14"/>
      <c r="NIL3203" s="14"/>
      <c r="NIM3203" s="14"/>
      <c r="NIN3203" s="14"/>
      <c r="NIO3203" s="14"/>
      <c r="NIP3203" s="14"/>
      <c r="NIQ3203" s="14"/>
      <c r="NIR3203" s="14"/>
      <c r="NIS3203" s="14"/>
      <c r="NIT3203" s="14"/>
      <c r="NIU3203" s="14"/>
      <c r="NIV3203" s="14"/>
      <c r="NIW3203" s="14"/>
      <c r="NIX3203" s="14"/>
      <c r="NIY3203" s="14"/>
      <c r="NIZ3203" s="14"/>
      <c r="NJA3203" s="14"/>
      <c r="NJB3203" s="14"/>
      <c r="NJC3203" s="14"/>
      <c r="NJD3203" s="14"/>
      <c r="NJE3203" s="14"/>
      <c r="NJF3203" s="14"/>
      <c r="NJG3203" s="14"/>
      <c r="NJH3203" s="14"/>
      <c r="NJI3203" s="14"/>
      <c r="NJJ3203" s="14"/>
      <c r="NJK3203" s="14"/>
      <c r="NJL3203" s="14"/>
      <c r="NJM3203" s="14"/>
      <c r="NJN3203" s="14"/>
      <c r="NJO3203" s="14"/>
      <c r="NJP3203" s="14"/>
      <c r="NJQ3203" s="14"/>
      <c r="NJR3203" s="14"/>
      <c r="NJS3203" s="14"/>
      <c r="NJT3203" s="14"/>
      <c r="NJU3203" s="14"/>
      <c r="NJV3203" s="14"/>
      <c r="NJW3203" s="14"/>
      <c r="NJX3203" s="14"/>
      <c r="NJY3203" s="14"/>
      <c r="NJZ3203" s="14"/>
      <c r="NKA3203" s="14"/>
      <c r="NKB3203" s="14"/>
      <c r="NKC3203" s="14"/>
      <c r="NKD3203" s="14"/>
      <c r="NKE3203" s="14"/>
      <c r="NKF3203" s="14"/>
      <c r="NKG3203" s="14"/>
      <c r="NKH3203" s="14"/>
      <c r="NKI3203" s="14"/>
      <c r="NKJ3203" s="14"/>
      <c r="NKK3203" s="14"/>
      <c r="NKL3203" s="14"/>
      <c r="NKM3203" s="14"/>
      <c r="NKN3203" s="14"/>
      <c r="NKO3203" s="14"/>
      <c r="NKP3203" s="14"/>
      <c r="NKQ3203" s="14"/>
      <c r="NKR3203" s="14"/>
      <c r="NKS3203" s="14"/>
      <c r="NKT3203" s="14"/>
      <c r="NKU3203" s="14"/>
      <c r="NKV3203" s="14"/>
      <c r="NKW3203" s="14"/>
      <c r="NKX3203" s="14"/>
      <c r="NKY3203" s="14"/>
      <c r="NKZ3203" s="14"/>
      <c r="NLA3203" s="14"/>
      <c r="NLB3203" s="14"/>
      <c r="NLC3203" s="14"/>
      <c r="NLD3203" s="14"/>
      <c r="NLE3203" s="14"/>
      <c r="NLF3203" s="14"/>
      <c r="NLG3203" s="14"/>
      <c r="NLH3203" s="14"/>
      <c r="NLI3203" s="14"/>
      <c r="NLJ3203" s="14"/>
      <c r="NLK3203" s="14"/>
      <c r="NLL3203" s="14"/>
      <c r="NLM3203" s="14"/>
      <c r="NLN3203" s="14"/>
      <c r="NLO3203" s="14"/>
      <c r="NLP3203" s="14"/>
      <c r="NLQ3203" s="14"/>
      <c r="NLR3203" s="14"/>
      <c r="NLS3203" s="14"/>
      <c r="NLT3203" s="14"/>
      <c r="NLU3203" s="14"/>
      <c r="NLV3203" s="14"/>
      <c r="NLW3203" s="14"/>
      <c r="NLX3203" s="14"/>
      <c r="NLY3203" s="14"/>
      <c r="NLZ3203" s="14"/>
      <c r="NMA3203" s="14"/>
      <c r="NMB3203" s="14"/>
      <c r="NMC3203" s="14"/>
      <c r="NMD3203" s="14"/>
      <c r="NME3203" s="14"/>
      <c r="NMF3203" s="14"/>
      <c r="NMG3203" s="14"/>
      <c r="NMH3203" s="14"/>
      <c r="NMI3203" s="14"/>
      <c r="NMJ3203" s="14"/>
      <c r="NMK3203" s="14"/>
      <c r="NML3203" s="14"/>
      <c r="NMM3203" s="14"/>
      <c r="NMN3203" s="14"/>
      <c r="NMO3203" s="14"/>
      <c r="NMP3203" s="14"/>
      <c r="NMQ3203" s="14"/>
      <c r="NMR3203" s="14"/>
      <c r="NMS3203" s="14"/>
      <c r="NMT3203" s="14"/>
      <c r="NMU3203" s="14"/>
      <c r="NMV3203" s="14"/>
      <c r="NMW3203" s="14"/>
      <c r="NMX3203" s="14"/>
      <c r="NMY3203" s="14"/>
      <c r="NMZ3203" s="14"/>
      <c r="NNA3203" s="14"/>
      <c r="NNB3203" s="14"/>
      <c r="NNC3203" s="14"/>
      <c r="NND3203" s="14"/>
      <c r="NNE3203" s="14"/>
      <c r="NNF3203" s="14"/>
      <c r="NNG3203" s="14"/>
      <c r="NNH3203" s="14"/>
      <c r="NNI3203" s="14"/>
      <c r="NNJ3203" s="14"/>
      <c r="NNK3203" s="14"/>
      <c r="NNL3203" s="14"/>
      <c r="NNM3203" s="14"/>
      <c r="NNN3203" s="14"/>
      <c r="NNO3203" s="14"/>
      <c r="NNP3203" s="14"/>
      <c r="NNQ3203" s="14"/>
      <c r="NNR3203" s="14"/>
      <c r="NNS3203" s="14"/>
      <c r="NNT3203" s="14"/>
      <c r="NNU3203" s="14"/>
      <c r="NNV3203" s="14"/>
      <c r="NNW3203" s="14"/>
      <c r="NNX3203" s="14"/>
      <c r="NNY3203" s="14"/>
      <c r="NNZ3203" s="14"/>
      <c r="NOA3203" s="14"/>
      <c r="NOB3203" s="14"/>
      <c r="NOC3203" s="14"/>
      <c r="NOD3203" s="14"/>
      <c r="NOE3203" s="14"/>
      <c r="NOF3203" s="14"/>
      <c r="NOG3203" s="14"/>
      <c r="NOH3203" s="14"/>
      <c r="NOI3203" s="14"/>
      <c r="NOJ3203" s="14"/>
      <c r="NOK3203" s="14"/>
      <c r="NOL3203" s="14"/>
      <c r="NOM3203" s="14"/>
      <c r="NON3203" s="14"/>
      <c r="NOO3203" s="14"/>
      <c r="NOP3203" s="14"/>
      <c r="NOQ3203" s="14"/>
      <c r="NOR3203" s="14"/>
      <c r="NOS3203" s="14"/>
      <c r="NOT3203" s="14"/>
      <c r="NOU3203" s="14"/>
      <c r="NOV3203" s="14"/>
      <c r="NOW3203" s="14"/>
      <c r="NOX3203" s="14"/>
      <c r="NOY3203" s="14"/>
      <c r="NOZ3203" s="14"/>
      <c r="NPA3203" s="14"/>
      <c r="NPB3203" s="14"/>
      <c r="NPC3203" s="14"/>
      <c r="NPD3203" s="14"/>
      <c r="NPE3203" s="14"/>
      <c r="NPF3203" s="14"/>
      <c r="NPG3203" s="14"/>
      <c r="NPH3203" s="14"/>
      <c r="NPI3203" s="14"/>
      <c r="NPJ3203" s="14"/>
      <c r="NPK3203" s="14"/>
      <c r="NPL3203" s="14"/>
      <c r="NPM3203" s="14"/>
      <c r="NPN3203" s="14"/>
      <c r="NPO3203" s="14"/>
      <c r="NPP3203" s="14"/>
      <c r="NPQ3203" s="14"/>
      <c r="NPR3203" s="14"/>
      <c r="NPS3203" s="14"/>
      <c r="NPT3203" s="14"/>
      <c r="NPU3203" s="14"/>
      <c r="NPV3203" s="14"/>
      <c r="NPW3203" s="14"/>
      <c r="NPX3203" s="14"/>
      <c r="NPY3203" s="14"/>
      <c r="NPZ3203" s="14"/>
      <c r="NQA3203" s="14"/>
      <c r="NQB3203" s="14"/>
      <c r="NQC3203" s="14"/>
      <c r="NQD3203" s="14"/>
      <c r="NQE3203" s="14"/>
      <c r="NQF3203" s="14"/>
      <c r="NQG3203" s="14"/>
      <c r="NQH3203" s="14"/>
      <c r="NQI3203" s="14"/>
      <c r="NQJ3203" s="14"/>
      <c r="NQK3203" s="14"/>
      <c r="NQL3203" s="14"/>
      <c r="NQM3203" s="14"/>
      <c r="NQN3203" s="14"/>
      <c r="NQO3203" s="14"/>
      <c r="NQP3203" s="14"/>
      <c r="NQQ3203" s="14"/>
      <c r="NQR3203" s="14"/>
      <c r="NQS3203" s="14"/>
      <c r="NQT3203" s="14"/>
      <c r="NQU3203" s="14"/>
      <c r="NQV3203" s="14"/>
      <c r="NQW3203" s="14"/>
      <c r="NQX3203" s="14"/>
      <c r="NQY3203" s="14"/>
      <c r="NQZ3203" s="14"/>
      <c r="NRA3203" s="14"/>
      <c r="NRB3203" s="14"/>
      <c r="NRC3203" s="14"/>
      <c r="NRD3203" s="14"/>
      <c r="NRE3203" s="14"/>
      <c r="NRF3203" s="14"/>
      <c r="NRG3203" s="14"/>
      <c r="NRH3203" s="14"/>
      <c r="NRI3203" s="14"/>
      <c r="NRJ3203" s="14"/>
      <c r="NRK3203" s="14"/>
      <c r="NRL3203" s="14"/>
      <c r="NRM3203" s="14"/>
      <c r="NRN3203" s="14"/>
      <c r="NRO3203" s="14"/>
      <c r="NRP3203" s="14"/>
      <c r="NRQ3203" s="14"/>
      <c r="NRR3203" s="14"/>
      <c r="NRS3203" s="14"/>
      <c r="NRT3203" s="14"/>
      <c r="NRU3203" s="14"/>
      <c r="NRV3203" s="14"/>
      <c r="NRW3203" s="14"/>
      <c r="NRX3203" s="14"/>
      <c r="NRY3203" s="14"/>
      <c r="NRZ3203" s="14"/>
      <c r="NSA3203" s="14"/>
      <c r="NSB3203" s="14"/>
      <c r="NSC3203" s="14"/>
      <c r="NSD3203" s="14"/>
      <c r="NSE3203" s="14"/>
      <c r="NSF3203" s="14"/>
      <c r="NSG3203" s="14"/>
      <c r="NSH3203" s="14"/>
      <c r="NSI3203" s="14"/>
      <c r="NSJ3203" s="14"/>
      <c r="NSK3203" s="14"/>
      <c r="NSL3203" s="14"/>
      <c r="NSM3203" s="14"/>
      <c r="NSN3203" s="14"/>
      <c r="NSO3203" s="14"/>
      <c r="NSP3203" s="14"/>
      <c r="NSQ3203" s="14"/>
      <c r="NSR3203" s="14"/>
      <c r="NSS3203" s="14"/>
      <c r="NST3203" s="14"/>
      <c r="NSU3203" s="14"/>
      <c r="NSV3203" s="14"/>
      <c r="NSW3203" s="14"/>
      <c r="NSX3203" s="14"/>
      <c r="NSY3203" s="14"/>
      <c r="NSZ3203" s="14"/>
      <c r="NTA3203" s="14"/>
      <c r="NTB3203" s="14"/>
      <c r="NTC3203" s="14"/>
      <c r="NTD3203" s="14"/>
      <c r="NTE3203" s="14"/>
      <c r="NTF3203" s="14"/>
      <c r="NTG3203" s="14"/>
      <c r="NTH3203" s="14"/>
      <c r="NTI3203" s="14"/>
      <c r="NTJ3203" s="14"/>
      <c r="NTK3203" s="14"/>
      <c r="NTL3203" s="14"/>
      <c r="NTM3203" s="14"/>
      <c r="NTN3203" s="14"/>
      <c r="NTO3203" s="14"/>
      <c r="NTP3203" s="14"/>
      <c r="NTQ3203" s="14"/>
      <c r="NTR3203" s="14"/>
      <c r="NTS3203" s="14"/>
      <c r="NTT3203" s="14"/>
      <c r="NTU3203" s="14"/>
      <c r="NTV3203" s="14"/>
      <c r="NTW3203" s="14"/>
      <c r="NTX3203" s="14"/>
      <c r="NTY3203" s="14"/>
      <c r="NTZ3203" s="14"/>
      <c r="NUA3203" s="14"/>
      <c r="NUB3203" s="14"/>
      <c r="NUC3203" s="14"/>
      <c r="NUD3203" s="14"/>
      <c r="NUE3203" s="14"/>
      <c r="NUF3203" s="14"/>
      <c r="NUG3203" s="14"/>
      <c r="NUH3203" s="14"/>
      <c r="NUI3203" s="14"/>
      <c r="NUJ3203" s="14"/>
      <c r="NUK3203" s="14"/>
      <c r="NUL3203" s="14"/>
      <c r="NUM3203" s="14"/>
      <c r="NUN3203" s="14"/>
      <c r="NUO3203" s="14"/>
      <c r="NUP3203" s="14"/>
      <c r="NUQ3203" s="14"/>
      <c r="NUR3203" s="14"/>
      <c r="NUS3203" s="14"/>
      <c r="NUT3203" s="14"/>
      <c r="NUU3203" s="14"/>
      <c r="NUV3203" s="14"/>
      <c r="NUW3203" s="14"/>
      <c r="NUX3203" s="14"/>
      <c r="NUY3203" s="14"/>
      <c r="NUZ3203" s="14"/>
      <c r="NVA3203" s="14"/>
      <c r="NVB3203" s="14"/>
      <c r="NVC3203" s="14"/>
      <c r="NVD3203" s="14"/>
      <c r="NVE3203" s="14"/>
      <c r="NVF3203" s="14"/>
      <c r="NVG3203" s="14"/>
      <c r="NVH3203" s="14"/>
      <c r="NVI3203" s="14"/>
      <c r="NVJ3203" s="14"/>
      <c r="NVK3203" s="14"/>
      <c r="NVL3203" s="14"/>
      <c r="NVM3203" s="14"/>
      <c r="NVN3203" s="14"/>
      <c r="NVO3203" s="14"/>
      <c r="NVP3203" s="14"/>
      <c r="NVQ3203" s="14"/>
      <c r="NVR3203" s="14"/>
      <c r="NVS3203" s="14"/>
      <c r="NVT3203" s="14"/>
      <c r="NVU3203" s="14"/>
      <c r="NVV3203" s="14"/>
      <c r="NVW3203" s="14"/>
      <c r="NVX3203" s="14"/>
      <c r="NVY3203" s="14"/>
      <c r="NVZ3203" s="14"/>
      <c r="NWA3203" s="14"/>
      <c r="NWB3203" s="14"/>
      <c r="NWC3203" s="14"/>
      <c r="NWD3203" s="14"/>
      <c r="NWE3203" s="14"/>
      <c r="NWF3203" s="14"/>
      <c r="NWG3203" s="14"/>
      <c r="NWH3203" s="14"/>
      <c r="NWI3203" s="14"/>
      <c r="NWJ3203" s="14"/>
      <c r="NWK3203" s="14"/>
      <c r="NWL3203" s="14"/>
      <c r="NWM3203" s="14"/>
      <c r="NWN3203" s="14"/>
      <c r="NWO3203" s="14"/>
      <c r="NWP3203" s="14"/>
      <c r="NWQ3203" s="14"/>
      <c r="NWR3203" s="14"/>
      <c r="NWS3203" s="14"/>
      <c r="NWT3203" s="14"/>
      <c r="NWU3203" s="14"/>
      <c r="NWV3203" s="14"/>
      <c r="NWW3203" s="14"/>
      <c r="NWX3203" s="14"/>
      <c r="NWY3203" s="14"/>
      <c r="NWZ3203" s="14"/>
      <c r="NXA3203" s="14"/>
      <c r="NXB3203" s="14"/>
      <c r="NXC3203" s="14"/>
      <c r="NXD3203" s="14"/>
      <c r="NXE3203" s="14"/>
      <c r="NXF3203" s="14"/>
      <c r="NXG3203" s="14"/>
      <c r="NXH3203" s="14"/>
      <c r="NXI3203" s="14"/>
      <c r="NXJ3203" s="14"/>
      <c r="NXK3203" s="14"/>
      <c r="NXL3203" s="14"/>
      <c r="NXM3203" s="14"/>
      <c r="NXN3203" s="14"/>
      <c r="NXO3203" s="14"/>
      <c r="NXP3203" s="14"/>
      <c r="NXQ3203" s="14"/>
      <c r="NXR3203" s="14"/>
      <c r="NXS3203" s="14"/>
      <c r="NXT3203" s="14"/>
      <c r="NXU3203" s="14"/>
      <c r="NXV3203" s="14"/>
      <c r="NXW3203" s="14"/>
      <c r="NXX3203" s="14"/>
      <c r="NXY3203" s="14"/>
      <c r="NXZ3203" s="14"/>
      <c r="NYA3203" s="14"/>
      <c r="NYB3203" s="14"/>
      <c r="NYC3203" s="14"/>
      <c r="NYD3203" s="14"/>
      <c r="NYE3203" s="14"/>
      <c r="NYF3203" s="14"/>
      <c r="NYG3203" s="14"/>
      <c r="NYH3203" s="14"/>
      <c r="NYI3203" s="14"/>
      <c r="NYJ3203" s="14"/>
      <c r="NYK3203" s="14"/>
      <c r="NYL3203" s="14"/>
      <c r="NYM3203" s="14"/>
      <c r="NYN3203" s="14"/>
      <c r="NYO3203" s="14"/>
      <c r="NYP3203" s="14"/>
      <c r="NYQ3203" s="14"/>
      <c r="NYR3203" s="14"/>
      <c r="NYS3203" s="14"/>
      <c r="NYT3203" s="14"/>
      <c r="NYU3203" s="14"/>
      <c r="NYV3203" s="14"/>
      <c r="NYW3203" s="14"/>
      <c r="NYX3203" s="14"/>
      <c r="NYY3203" s="14"/>
      <c r="NYZ3203" s="14"/>
      <c r="NZA3203" s="14"/>
      <c r="NZB3203" s="14"/>
      <c r="NZC3203" s="14"/>
      <c r="NZD3203" s="14"/>
      <c r="NZE3203" s="14"/>
      <c r="NZF3203" s="14"/>
      <c r="NZG3203" s="14"/>
      <c r="NZH3203" s="14"/>
      <c r="NZI3203" s="14"/>
      <c r="NZJ3203" s="14"/>
      <c r="NZK3203" s="14"/>
      <c r="NZL3203" s="14"/>
      <c r="NZM3203" s="14"/>
      <c r="NZN3203" s="14"/>
      <c r="NZO3203" s="14"/>
      <c r="NZP3203" s="14"/>
      <c r="NZQ3203" s="14"/>
      <c r="NZR3203" s="14"/>
      <c r="NZS3203" s="14"/>
      <c r="NZT3203" s="14"/>
      <c r="NZU3203" s="14"/>
      <c r="NZV3203" s="14"/>
      <c r="NZW3203" s="14"/>
      <c r="NZX3203" s="14"/>
      <c r="NZY3203" s="14"/>
      <c r="NZZ3203" s="14"/>
      <c r="OAA3203" s="14"/>
      <c r="OAB3203" s="14"/>
      <c r="OAC3203" s="14"/>
      <c r="OAD3203" s="14"/>
      <c r="OAE3203" s="14"/>
      <c r="OAF3203" s="14"/>
      <c r="OAG3203" s="14"/>
      <c r="OAH3203" s="14"/>
      <c r="OAI3203" s="14"/>
      <c r="OAJ3203" s="14"/>
      <c r="OAK3203" s="14"/>
      <c r="OAL3203" s="14"/>
      <c r="OAM3203" s="14"/>
      <c r="OAN3203" s="14"/>
      <c r="OAO3203" s="14"/>
      <c r="OAP3203" s="14"/>
      <c r="OAQ3203" s="14"/>
      <c r="OAR3203" s="14"/>
      <c r="OAS3203" s="14"/>
      <c r="OAT3203" s="14"/>
      <c r="OAU3203" s="14"/>
      <c r="OAV3203" s="14"/>
      <c r="OAW3203" s="14"/>
      <c r="OAX3203" s="14"/>
      <c r="OAY3203" s="14"/>
      <c r="OAZ3203" s="14"/>
      <c r="OBA3203" s="14"/>
      <c r="OBB3203" s="14"/>
      <c r="OBC3203" s="14"/>
      <c r="OBD3203" s="14"/>
      <c r="OBE3203" s="14"/>
      <c r="OBF3203" s="14"/>
      <c r="OBG3203" s="14"/>
      <c r="OBH3203" s="14"/>
      <c r="OBI3203" s="14"/>
      <c r="OBJ3203" s="14"/>
      <c r="OBK3203" s="14"/>
      <c r="OBL3203" s="14"/>
      <c r="OBM3203" s="14"/>
      <c r="OBN3203" s="14"/>
      <c r="OBO3203" s="14"/>
      <c r="OBP3203" s="14"/>
      <c r="OBQ3203" s="14"/>
      <c r="OBR3203" s="14"/>
      <c r="OBS3203" s="14"/>
      <c r="OBT3203" s="14"/>
      <c r="OBU3203" s="14"/>
      <c r="OBV3203" s="14"/>
      <c r="OBW3203" s="14"/>
      <c r="OBX3203" s="14"/>
      <c r="OBY3203" s="14"/>
      <c r="OBZ3203" s="14"/>
      <c r="OCA3203" s="14"/>
      <c r="OCB3203" s="14"/>
      <c r="OCC3203" s="14"/>
      <c r="OCD3203" s="14"/>
      <c r="OCE3203" s="14"/>
      <c r="OCF3203" s="14"/>
      <c r="OCG3203" s="14"/>
      <c r="OCH3203" s="14"/>
      <c r="OCI3203" s="14"/>
      <c r="OCJ3203" s="14"/>
      <c r="OCK3203" s="14"/>
      <c r="OCL3203" s="14"/>
      <c r="OCM3203" s="14"/>
      <c r="OCN3203" s="14"/>
      <c r="OCO3203" s="14"/>
      <c r="OCP3203" s="14"/>
      <c r="OCQ3203" s="14"/>
      <c r="OCR3203" s="14"/>
      <c r="OCS3203" s="14"/>
      <c r="OCT3203" s="14"/>
      <c r="OCU3203" s="14"/>
      <c r="OCV3203" s="14"/>
      <c r="OCW3203" s="14"/>
      <c r="OCX3203" s="14"/>
      <c r="OCY3203" s="14"/>
      <c r="OCZ3203" s="14"/>
      <c r="ODA3203" s="14"/>
      <c r="ODB3203" s="14"/>
      <c r="ODC3203" s="14"/>
      <c r="ODD3203" s="14"/>
      <c r="ODE3203" s="14"/>
      <c r="ODF3203" s="14"/>
      <c r="ODG3203" s="14"/>
      <c r="ODH3203" s="14"/>
      <c r="ODI3203" s="14"/>
      <c r="ODJ3203" s="14"/>
      <c r="ODK3203" s="14"/>
      <c r="ODL3203" s="14"/>
      <c r="ODM3203" s="14"/>
      <c r="ODN3203" s="14"/>
      <c r="ODO3203" s="14"/>
      <c r="ODP3203" s="14"/>
      <c r="ODQ3203" s="14"/>
      <c r="ODR3203" s="14"/>
      <c r="ODS3203" s="14"/>
      <c r="ODT3203" s="14"/>
      <c r="ODU3203" s="14"/>
      <c r="ODV3203" s="14"/>
      <c r="ODW3203" s="14"/>
      <c r="ODX3203" s="14"/>
      <c r="ODY3203" s="14"/>
      <c r="ODZ3203" s="14"/>
      <c r="OEA3203" s="14"/>
      <c r="OEB3203" s="14"/>
      <c r="OEC3203" s="14"/>
      <c r="OED3203" s="14"/>
      <c r="OEE3203" s="14"/>
      <c r="OEF3203" s="14"/>
      <c r="OEG3203" s="14"/>
      <c r="OEH3203" s="14"/>
      <c r="OEI3203" s="14"/>
      <c r="OEJ3203" s="14"/>
      <c r="OEK3203" s="14"/>
      <c r="OEL3203" s="14"/>
      <c r="OEM3203" s="14"/>
      <c r="OEN3203" s="14"/>
      <c r="OEO3203" s="14"/>
      <c r="OEP3203" s="14"/>
      <c r="OEQ3203" s="14"/>
      <c r="OER3203" s="14"/>
      <c r="OES3203" s="14"/>
      <c r="OET3203" s="14"/>
      <c r="OEU3203" s="14"/>
      <c r="OEV3203" s="14"/>
      <c r="OEW3203" s="14"/>
      <c r="OEX3203" s="14"/>
      <c r="OEY3203" s="14"/>
      <c r="OEZ3203" s="14"/>
      <c r="OFA3203" s="14"/>
      <c r="OFB3203" s="14"/>
      <c r="OFC3203" s="14"/>
      <c r="OFD3203" s="14"/>
      <c r="OFE3203" s="14"/>
      <c r="OFF3203" s="14"/>
      <c r="OFG3203" s="14"/>
      <c r="OFH3203" s="14"/>
      <c r="OFI3203" s="14"/>
      <c r="OFJ3203" s="14"/>
      <c r="OFK3203" s="14"/>
      <c r="OFL3203" s="14"/>
      <c r="OFM3203" s="14"/>
      <c r="OFN3203" s="14"/>
      <c r="OFO3203" s="14"/>
      <c r="OFP3203" s="14"/>
      <c r="OFQ3203" s="14"/>
      <c r="OFR3203" s="14"/>
      <c r="OFS3203" s="14"/>
      <c r="OFT3203" s="14"/>
      <c r="OFU3203" s="14"/>
      <c r="OFV3203" s="14"/>
      <c r="OFW3203" s="14"/>
      <c r="OFX3203" s="14"/>
      <c r="OFY3203" s="14"/>
      <c r="OFZ3203" s="14"/>
      <c r="OGA3203" s="14"/>
      <c r="OGB3203" s="14"/>
      <c r="OGC3203" s="14"/>
      <c r="OGD3203" s="14"/>
      <c r="OGE3203" s="14"/>
      <c r="OGF3203" s="14"/>
      <c r="OGG3203" s="14"/>
      <c r="OGH3203" s="14"/>
      <c r="OGI3203" s="14"/>
      <c r="OGJ3203" s="14"/>
      <c r="OGK3203" s="14"/>
      <c r="OGL3203" s="14"/>
      <c r="OGM3203" s="14"/>
      <c r="OGN3203" s="14"/>
      <c r="OGO3203" s="14"/>
      <c r="OGP3203" s="14"/>
      <c r="OGQ3203" s="14"/>
      <c r="OGR3203" s="14"/>
      <c r="OGS3203" s="14"/>
      <c r="OGT3203" s="14"/>
      <c r="OGU3203" s="14"/>
      <c r="OGV3203" s="14"/>
      <c r="OGW3203" s="14"/>
      <c r="OGX3203" s="14"/>
      <c r="OGY3203" s="14"/>
      <c r="OGZ3203" s="14"/>
      <c r="OHA3203" s="14"/>
      <c r="OHB3203" s="14"/>
      <c r="OHC3203" s="14"/>
      <c r="OHD3203" s="14"/>
      <c r="OHE3203" s="14"/>
      <c r="OHF3203" s="14"/>
      <c r="OHG3203" s="14"/>
      <c r="OHH3203" s="14"/>
      <c r="OHI3203" s="14"/>
      <c r="OHJ3203" s="14"/>
      <c r="OHK3203" s="14"/>
      <c r="OHL3203" s="14"/>
      <c r="OHM3203" s="14"/>
      <c r="OHN3203" s="14"/>
      <c r="OHO3203" s="14"/>
      <c r="OHP3203" s="14"/>
      <c r="OHQ3203" s="14"/>
      <c r="OHR3203" s="14"/>
      <c r="OHS3203" s="14"/>
      <c r="OHT3203" s="14"/>
      <c r="OHU3203" s="14"/>
      <c r="OHV3203" s="14"/>
      <c r="OHW3203" s="14"/>
      <c r="OHX3203" s="14"/>
      <c r="OHY3203" s="14"/>
      <c r="OHZ3203" s="14"/>
      <c r="OIA3203" s="14"/>
      <c r="OIB3203" s="14"/>
      <c r="OIC3203" s="14"/>
      <c r="OID3203" s="14"/>
      <c r="OIE3203" s="14"/>
      <c r="OIF3203" s="14"/>
      <c r="OIG3203" s="14"/>
      <c r="OIH3203" s="14"/>
      <c r="OII3203" s="14"/>
      <c r="OIJ3203" s="14"/>
      <c r="OIK3203" s="14"/>
      <c r="OIL3203" s="14"/>
      <c r="OIM3203" s="14"/>
      <c r="OIN3203" s="14"/>
      <c r="OIO3203" s="14"/>
      <c r="OIP3203" s="14"/>
      <c r="OIQ3203" s="14"/>
      <c r="OIR3203" s="14"/>
      <c r="OIS3203" s="14"/>
      <c r="OIT3203" s="14"/>
      <c r="OIU3203" s="14"/>
      <c r="OIV3203" s="14"/>
      <c r="OIW3203" s="14"/>
      <c r="OIX3203" s="14"/>
      <c r="OIY3203" s="14"/>
      <c r="OIZ3203" s="14"/>
      <c r="OJA3203" s="14"/>
      <c r="OJB3203" s="14"/>
      <c r="OJC3203" s="14"/>
      <c r="OJD3203" s="14"/>
      <c r="OJE3203" s="14"/>
      <c r="OJF3203" s="14"/>
      <c r="OJG3203" s="14"/>
      <c r="OJH3203" s="14"/>
      <c r="OJI3203" s="14"/>
      <c r="OJJ3203" s="14"/>
      <c r="OJK3203" s="14"/>
      <c r="OJL3203" s="14"/>
      <c r="OJM3203" s="14"/>
      <c r="OJN3203" s="14"/>
      <c r="OJO3203" s="14"/>
      <c r="OJP3203" s="14"/>
      <c r="OJQ3203" s="14"/>
      <c r="OJR3203" s="14"/>
      <c r="OJS3203" s="14"/>
      <c r="OJT3203" s="14"/>
      <c r="OJU3203" s="14"/>
      <c r="OJV3203" s="14"/>
      <c r="OJW3203" s="14"/>
      <c r="OJX3203" s="14"/>
      <c r="OJY3203" s="14"/>
      <c r="OJZ3203" s="14"/>
      <c r="OKA3203" s="14"/>
      <c r="OKB3203" s="14"/>
      <c r="OKC3203" s="14"/>
      <c r="OKD3203" s="14"/>
      <c r="OKE3203" s="14"/>
      <c r="OKF3203" s="14"/>
      <c r="OKG3203" s="14"/>
      <c r="OKH3203" s="14"/>
      <c r="OKI3203" s="14"/>
      <c r="OKJ3203" s="14"/>
      <c r="OKK3203" s="14"/>
      <c r="OKL3203" s="14"/>
      <c r="OKM3203" s="14"/>
      <c r="OKN3203" s="14"/>
      <c r="OKO3203" s="14"/>
      <c r="OKP3203" s="14"/>
      <c r="OKQ3203" s="14"/>
      <c r="OKR3203" s="14"/>
      <c r="OKS3203" s="14"/>
      <c r="OKT3203" s="14"/>
      <c r="OKU3203" s="14"/>
      <c r="OKV3203" s="14"/>
      <c r="OKW3203" s="14"/>
      <c r="OKX3203" s="14"/>
      <c r="OKY3203" s="14"/>
      <c r="OKZ3203" s="14"/>
      <c r="OLA3203" s="14"/>
      <c r="OLB3203" s="14"/>
      <c r="OLC3203" s="14"/>
      <c r="OLD3203" s="14"/>
      <c r="OLE3203" s="14"/>
      <c r="OLF3203" s="14"/>
      <c r="OLG3203" s="14"/>
      <c r="OLH3203" s="14"/>
      <c r="OLI3203" s="14"/>
      <c r="OLJ3203" s="14"/>
      <c r="OLK3203" s="14"/>
      <c r="OLL3203" s="14"/>
      <c r="OLM3203" s="14"/>
      <c r="OLN3203" s="14"/>
      <c r="OLO3203" s="14"/>
      <c r="OLP3203" s="14"/>
      <c r="OLQ3203" s="14"/>
      <c r="OLR3203" s="14"/>
      <c r="OLS3203" s="14"/>
      <c r="OLT3203" s="14"/>
      <c r="OLU3203" s="14"/>
      <c r="OLV3203" s="14"/>
      <c r="OLW3203" s="14"/>
      <c r="OLX3203" s="14"/>
      <c r="OLY3203" s="14"/>
      <c r="OLZ3203" s="14"/>
      <c r="OMA3203" s="14"/>
      <c r="OMB3203" s="14"/>
      <c r="OMC3203" s="14"/>
      <c r="OMD3203" s="14"/>
      <c r="OME3203" s="14"/>
      <c r="OMF3203" s="14"/>
      <c r="OMG3203" s="14"/>
      <c r="OMH3203" s="14"/>
      <c r="OMI3203" s="14"/>
      <c r="OMJ3203" s="14"/>
      <c r="OMK3203" s="14"/>
      <c r="OML3203" s="14"/>
      <c r="OMM3203" s="14"/>
      <c r="OMN3203" s="14"/>
      <c r="OMO3203" s="14"/>
      <c r="OMP3203" s="14"/>
      <c r="OMQ3203" s="14"/>
      <c r="OMR3203" s="14"/>
      <c r="OMS3203" s="14"/>
      <c r="OMT3203" s="14"/>
      <c r="OMU3203" s="14"/>
      <c r="OMV3203" s="14"/>
      <c r="OMW3203" s="14"/>
      <c r="OMX3203" s="14"/>
      <c r="OMY3203" s="14"/>
      <c r="OMZ3203" s="14"/>
      <c r="ONA3203" s="14"/>
      <c r="ONB3203" s="14"/>
      <c r="ONC3203" s="14"/>
      <c r="OND3203" s="14"/>
      <c r="ONE3203" s="14"/>
      <c r="ONF3203" s="14"/>
      <c r="ONG3203" s="14"/>
      <c r="ONH3203" s="14"/>
      <c r="ONI3203" s="14"/>
      <c r="ONJ3203" s="14"/>
      <c r="ONK3203" s="14"/>
      <c r="ONL3203" s="14"/>
      <c r="ONM3203" s="14"/>
      <c r="ONN3203" s="14"/>
      <c r="ONO3203" s="14"/>
      <c r="ONP3203" s="14"/>
      <c r="ONQ3203" s="14"/>
      <c r="ONR3203" s="14"/>
      <c r="ONS3203" s="14"/>
      <c r="ONT3203" s="14"/>
      <c r="ONU3203" s="14"/>
      <c r="ONV3203" s="14"/>
      <c r="ONW3203" s="14"/>
      <c r="ONX3203" s="14"/>
      <c r="ONY3203" s="14"/>
      <c r="ONZ3203" s="14"/>
      <c r="OOA3203" s="14"/>
      <c r="OOB3203" s="14"/>
      <c r="OOC3203" s="14"/>
      <c r="OOD3203" s="14"/>
      <c r="OOE3203" s="14"/>
      <c r="OOF3203" s="14"/>
      <c r="OOG3203" s="14"/>
      <c r="OOH3203" s="14"/>
      <c r="OOI3203" s="14"/>
      <c r="OOJ3203" s="14"/>
      <c r="OOK3203" s="14"/>
      <c r="OOL3203" s="14"/>
      <c r="OOM3203" s="14"/>
      <c r="OON3203" s="14"/>
      <c r="OOO3203" s="14"/>
      <c r="OOP3203" s="14"/>
      <c r="OOQ3203" s="14"/>
      <c r="OOR3203" s="14"/>
      <c r="OOS3203" s="14"/>
      <c r="OOT3203" s="14"/>
      <c r="OOU3203" s="14"/>
      <c r="OOV3203" s="14"/>
      <c r="OOW3203" s="14"/>
      <c r="OOX3203" s="14"/>
      <c r="OOY3203" s="14"/>
      <c r="OOZ3203" s="14"/>
      <c r="OPA3203" s="14"/>
      <c r="OPB3203" s="14"/>
      <c r="OPC3203" s="14"/>
      <c r="OPD3203" s="14"/>
      <c r="OPE3203" s="14"/>
      <c r="OPF3203" s="14"/>
      <c r="OPG3203" s="14"/>
      <c r="OPH3203" s="14"/>
      <c r="OPI3203" s="14"/>
      <c r="OPJ3203" s="14"/>
      <c r="OPK3203" s="14"/>
      <c r="OPL3203" s="14"/>
      <c r="OPM3203" s="14"/>
      <c r="OPN3203" s="14"/>
      <c r="OPO3203" s="14"/>
      <c r="OPP3203" s="14"/>
      <c r="OPQ3203" s="14"/>
      <c r="OPR3203" s="14"/>
      <c r="OPS3203" s="14"/>
      <c r="OPT3203" s="14"/>
      <c r="OPU3203" s="14"/>
      <c r="OPV3203" s="14"/>
      <c r="OPW3203" s="14"/>
      <c r="OPX3203" s="14"/>
      <c r="OPY3203" s="14"/>
      <c r="OPZ3203" s="14"/>
      <c r="OQA3203" s="14"/>
      <c r="OQB3203" s="14"/>
      <c r="OQC3203" s="14"/>
      <c r="OQD3203" s="14"/>
      <c r="OQE3203" s="14"/>
      <c r="OQF3203" s="14"/>
      <c r="OQG3203" s="14"/>
      <c r="OQH3203" s="14"/>
      <c r="OQI3203" s="14"/>
      <c r="OQJ3203" s="14"/>
      <c r="OQK3203" s="14"/>
      <c r="OQL3203" s="14"/>
      <c r="OQM3203" s="14"/>
      <c r="OQN3203" s="14"/>
      <c r="OQO3203" s="14"/>
      <c r="OQP3203" s="14"/>
      <c r="OQQ3203" s="14"/>
      <c r="OQR3203" s="14"/>
      <c r="OQS3203" s="14"/>
      <c r="OQT3203" s="14"/>
      <c r="OQU3203" s="14"/>
      <c r="OQV3203" s="14"/>
      <c r="OQW3203" s="14"/>
      <c r="OQX3203" s="14"/>
      <c r="OQY3203" s="14"/>
      <c r="OQZ3203" s="14"/>
      <c r="ORA3203" s="14"/>
      <c r="ORB3203" s="14"/>
      <c r="ORC3203" s="14"/>
      <c r="ORD3203" s="14"/>
      <c r="ORE3203" s="14"/>
      <c r="ORF3203" s="14"/>
      <c r="ORG3203" s="14"/>
      <c r="ORH3203" s="14"/>
      <c r="ORI3203" s="14"/>
      <c r="ORJ3203" s="14"/>
      <c r="ORK3203" s="14"/>
      <c r="ORL3203" s="14"/>
      <c r="ORM3203" s="14"/>
      <c r="ORN3203" s="14"/>
      <c r="ORO3203" s="14"/>
      <c r="ORP3203" s="14"/>
      <c r="ORQ3203" s="14"/>
      <c r="ORR3203" s="14"/>
      <c r="ORS3203" s="14"/>
      <c r="ORT3203" s="14"/>
      <c r="ORU3203" s="14"/>
      <c r="ORV3203" s="14"/>
      <c r="ORW3203" s="14"/>
      <c r="ORX3203" s="14"/>
      <c r="ORY3203" s="14"/>
      <c r="ORZ3203" s="14"/>
      <c r="OSA3203" s="14"/>
      <c r="OSB3203" s="14"/>
      <c r="OSC3203" s="14"/>
      <c r="OSD3203" s="14"/>
      <c r="OSE3203" s="14"/>
      <c r="OSF3203" s="14"/>
      <c r="OSG3203" s="14"/>
      <c r="OSH3203" s="14"/>
      <c r="OSI3203" s="14"/>
      <c r="OSJ3203" s="14"/>
      <c r="OSK3203" s="14"/>
      <c r="OSL3203" s="14"/>
      <c r="OSM3203" s="14"/>
      <c r="OSN3203" s="14"/>
      <c r="OSO3203" s="14"/>
      <c r="OSP3203" s="14"/>
      <c r="OSQ3203" s="14"/>
      <c r="OSR3203" s="14"/>
      <c r="OSS3203" s="14"/>
      <c r="OST3203" s="14"/>
      <c r="OSU3203" s="14"/>
      <c r="OSV3203" s="14"/>
      <c r="OSW3203" s="14"/>
      <c r="OSX3203" s="14"/>
      <c r="OSY3203" s="14"/>
      <c r="OSZ3203" s="14"/>
      <c r="OTA3203" s="14"/>
      <c r="OTB3203" s="14"/>
      <c r="OTC3203" s="14"/>
      <c r="OTD3203" s="14"/>
      <c r="OTE3203" s="14"/>
      <c r="OTF3203" s="14"/>
      <c r="OTG3203" s="14"/>
      <c r="OTH3203" s="14"/>
      <c r="OTI3203" s="14"/>
      <c r="OTJ3203" s="14"/>
      <c r="OTK3203" s="14"/>
      <c r="OTL3203" s="14"/>
      <c r="OTM3203" s="14"/>
      <c r="OTN3203" s="14"/>
      <c r="OTO3203" s="14"/>
      <c r="OTP3203" s="14"/>
      <c r="OTQ3203" s="14"/>
      <c r="OTR3203" s="14"/>
      <c r="OTS3203" s="14"/>
      <c r="OTT3203" s="14"/>
      <c r="OTU3203" s="14"/>
      <c r="OTV3203" s="14"/>
      <c r="OTW3203" s="14"/>
      <c r="OTX3203" s="14"/>
      <c r="OTY3203" s="14"/>
      <c r="OTZ3203" s="14"/>
      <c r="OUA3203" s="14"/>
      <c r="OUB3203" s="14"/>
      <c r="OUC3203" s="14"/>
      <c r="OUD3203" s="14"/>
      <c r="OUE3203" s="14"/>
      <c r="OUF3203" s="14"/>
      <c r="OUG3203" s="14"/>
      <c r="OUH3203" s="14"/>
      <c r="OUI3203" s="14"/>
      <c r="OUJ3203" s="14"/>
      <c r="OUK3203" s="14"/>
      <c r="OUL3203" s="14"/>
      <c r="OUM3203" s="14"/>
      <c r="OUN3203" s="14"/>
      <c r="OUO3203" s="14"/>
      <c r="OUP3203" s="14"/>
      <c r="OUQ3203" s="14"/>
      <c r="OUR3203" s="14"/>
      <c r="OUS3203" s="14"/>
      <c r="OUT3203" s="14"/>
      <c r="OUU3203" s="14"/>
      <c r="OUV3203" s="14"/>
      <c r="OUW3203" s="14"/>
      <c r="OUX3203" s="14"/>
      <c r="OUY3203" s="14"/>
      <c r="OUZ3203" s="14"/>
      <c r="OVA3203" s="14"/>
      <c r="OVB3203" s="14"/>
      <c r="OVC3203" s="14"/>
      <c r="OVD3203" s="14"/>
      <c r="OVE3203" s="14"/>
      <c r="OVF3203" s="14"/>
      <c r="OVG3203" s="14"/>
      <c r="OVH3203" s="14"/>
      <c r="OVI3203" s="14"/>
      <c r="OVJ3203" s="14"/>
      <c r="OVK3203" s="14"/>
      <c r="OVL3203" s="14"/>
      <c r="OVM3203" s="14"/>
      <c r="OVN3203" s="14"/>
      <c r="OVO3203" s="14"/>
      <c r="OVP3203" s="14"/>
      <c r="OVQ3203" s="14"/>
      <c r="OVR3203" s="14"/>
      <c r="OVS3203" s="14"/>
      <c r="OVT3203" s="14"/>
      <c r="OVU3203" s="14"/>
      <c r="OVV3203" s="14"/>
      <c r="OVW3203" s="14"/>
      <c r="OVX3203" s="14"/>
      <c r="OVY3203" s="14"/>
      <c r="OVZ3203" s="14"/>
      <c r="OWA3203" s="14"/>
      <c r="OWB3203" s="14"/>
      <c r="OWC3203" s="14"/>
      <c r="OWD3203" s="14"/>
      <c r="OWE3203" s="14"/>
      <c r="OWF3203" s="14"/>
      <c r="OWG3203" s="14"/>
      <c r="OWH3203" s="14"/>
      <c r="OWI3203" s="14"/>
      <c r="OWJ3203" s="14"/>
      <c r="OWK3203" s="14"/>
      <c r="OWL3203" s="14"/>
      <c r="OWM3203" s="14"/>
      <c r="OWN3203" s="14"/>
      <c r="OWO3203" s="14"/>
      <c r="OWP3203" s="14"/>
      <c r="OWQ3203" s="14"/>
      <c r="OWR3203" s="14"/>
      <c r="OWS3203" s="14"/>
      <c r="OWT3203" s="14"/>
      <c r="OWU3203" s="14"/>
      <c r="OWV3203" s="14"/>
      <c r="OWW3203" s="14"/>
      <c r="OWX3203" s="14"/>
      <c r="OWY3203" s="14"/>
      <c r="OWZ3203" s="14"/>
      <c r="OXA3203" s="14"/>
      <c r="OXB3203" s="14"/>
      <c r="OXC3203" s="14"/>
      <c r="OXD3203" s="14"/>
      <c r="OXE3203" s="14"/>
      <c r="OXF3203" s="14"/>
      <c r="OXG3203" s="14"/>
      <c r="OXH3203" s="14"/>
      <c r="OXI3203" s="14"/>
      <c r="OXJ3203" s="14"/>
      <c r="OXK3203" s="14"/>
      <c r="OXL3203" s="14"/>
      <c r="OXM3203" s="14"/>
      <c r="OXN3203" s="14"/>
      <c r="OXO3203" s="14"/>
      <c r="OXP3203" s="14"/>
      <c r="OXQ3203" s="14"/>
      <c r="OXR3203" s="14"/>
      <c r="OXS3203" s="14"/>
      <c r="OXT3203" s="14"/>
      <c r="OXU3203" s="14"/>
      <c r="OXV3203" s="14"/>
      <c r="OXW3203" s="14"/>
      <c r="OXX3203" s="14"/>
      <c r="OXY3203" s="14"/>
      <c r="OXZ3203" s="14"/>
      <c r="OYA3203" s="14"/>
      <c r="OYB3203" s="14"/>
      <c r="OYC3203" s="14"/>
      <c r="OYD3203" s="14"/>
      <c r="OYE3203" s="14"/>
      <c r="OYF3203" s="14"/>
      <c r="OYG3203" s="14"/>
      <c r="OYH3203" s="14"/>
      <c r="OYI3203" s="14"/>
      <c r="OYJ3203" s="14"/>
      <c r="OYK3203" s="14"/>
      <c r="OYL3203" s="14"/>
      <c r="OYM3203" s="14"/>
      <c r="OYN3203" s="14"/>
      <c r="OYO3203" s="14"/>
      <c r="OYP3203" s="14"/>
      <c r="OYQ3203" s="14"/>
      <c r="OYR3203" s="14"/>
      <c r="OYS3203" s="14"/>
      <c r="OYT3203" s="14"/>
      <c r="OYU3203" s="14"/>
      <c r="OYV3203" s="14"/>
      <c r="OYW3203" s="14"/>
      <c r="OYX3203" s="14"/>
      <c r="OYY3203" s="14"/>
      <c r="OYZ3203" s="14"/>
      <c r="OZA3203" s="14"/>
      <c r="OZB3203" s="14"/>
      <c r="OZC3203" s="14"/>
      <c r="OZD3203" s="14"/>
      <c r="OZE3203" s="14"/>
      <c r="OZF3203" s="14"/>
      <c r="OZG3203" s="14"/>
      <c r="OZH3203" s="14"/>
      <c r="OZI3203" s="14"/>
      <c r="OZJ3203" s="14"/>
      <c r="OZK3203" s="14"/>
      <c r="OZL3203" s="14"/>
      <c r="OZM3203" s="14"/>
      <c r="OZN3203" s="14"/>
      <c r="OZO3203" s="14"/>
      <c r="OZP3203" s="14"/>
      <c r="OZQ3203" s="14"/>
      <c r="OZR3203" s="14"/>
      <c r="OZS3203" s="14"/>
      <c r="OZT3203" s="14"/>
      <c r="OZU3203" s="14"/>
      <c r="OZV3203" s="14"/>
      <c r="OZW3203" s="14"/>
      <c r="OZX3203" s="14"/>
      <c r="OZY3203" s="14"/>
      <c r="OZZ3203" s="14"/>
      <c r="PAA3203" s="14"/>
      <c r="PAB3203" s="14"/>
      <c r="PAC3203" s="14"/>
      <c r="PAD3203" s="14"/>
      <c r="PAE3203" s="14"/>
      <c r="PAF3203" s="14"/>
      <c r="PAG3203" s="14"/>
      <c r="PAH3203" s="14"/>
      <c r="PAI3203" s="14"/>
      <c r="PAJ3203" s="14"/>
      <c r="PAK3203" s="14"/>
      <c r="PAL3203" s="14"/>
      <c r="PAM3203" s="14"/>
      <c r="PAN3203" s="14"/>
      <c r="PAO3203" s="14"/>
      <c r="PAP3203" s="14"/>
      <c r="PAQ3203" s="14"/>
      <c r="PAR3203" s="14"/>
      <c r="PAS3203" s="14"/>
      <c r="PAT3203" s="14"/>
      <c r="PAU3203" s="14"/>
      <c r="PAV3203" s="14"/>
      <c r="PAW3203" s="14"/>
      <c r="PAX3203" s="14"/>
      <c r="PAY3203" s="14"/>
      <c r="PAZ3203" s="14"/>
      <c r="PBA3203" s="14"/>
      <c r="PBB3203" s="14"/>
      <c r="PBC3203" s="14"/>
      <c r="PBD3203" s="14"/>
      <c r="PBE3203" s="14"/>
      <c r="PBF3203" s="14"/>
      <c r="PBG3203" s="14"/>
      <c r="PBH3203" s="14"/>
      <c r="PBI3203" s="14"/>
      <c r="PBJ3203" s="14"/>
      <c r="PBK3203" s="14"/>
      <c r="PBL3203" s="14"/>
      <c r="PBM3203" s="14"/>
      <c r="PBN3203" s="14"/>
      <c r="PBO3203" s="14"/>
      <c r="PBP3203" s="14"/>
      <c r="PBQ3203" s="14"/>
      <c r="PBR3203" s="14"/>
      <c r="PBS3203" s="14"/>
      <c r="PBT3203" s="14"/>
      <c r="PBU3203" s="14"/>
      <c r="PBV3203" s="14"/>
      <c r="PBW3203" s="14"/>
      <c r="PBX3203" s="14"/>
      <c r="PBY3203" s="14"/>
      <c r="PBZ3203" s="14"/>
      <c r="PCA3203" s="14"/>
      <c r="PCB3203" s="14"/>
      <c r="PCC3203" s="14"/>
      <c r="PCD3203" s="14"/>
      <c r="PCE3203" s="14"/>
      <c r="PCF3203" s="14"/>
      <c r="PCG3203" s="14"/>
      <c r="PCH3203" s="14"/>
      <c r="PCI3203" s="14"/>
      <c r="PCJ3203" s="14"/>
      <c r="PCK3203" s="14"/>
      <c r="PCL3203" s="14"/>
      <c r="PCM3203" s="14"/>
      <c r="PCN3203" s="14"/>
      <c r="PCO3203" s="14"/>
      <c r="PCP3203" s="14"/>
      <c r="PCQ3203" s="14"/>
      <c r="PCR3203" s="14"/>
      <c r="PCS3203" s="14"/>
      <c r="PCT3203" s="14"/>
      <c r="PCU3203" s="14"/>
      <c r="PCV3203" s="14"/>
      <c r="PCW3203" s="14"/>
      <c r="PCX3203" s="14"/>
      <c r="PCY3203" s="14"/>
      <c r="PCZ3203" s="14"/>
      <c r="PDA3203" s="14"/>
      <c r="PDB3203" s="14"/>
      <c r="PDC3203" s="14"/>
      <c r="PDD3203" s="14"/>
      <c r="PDE3203" s="14"/>
      <c r="PDF3203" s="14"/>
      <c r="PDG3203" s="14"/>
      <c r="PDH3203" s="14"/>
      <c r="PDI3203" s="14"/>
      <c r="PDJ3203" s="14"/>
      <c r="PDK3203" s="14"/>
      <c r="PDL3203" s="14"/>
      <c r="PDM3203" s="14"/>
      <c r="PDN3203" s="14"/>
      <c r="PDO3203" s="14"/>
      <c r="PDP3203" s="14"/>
      <c r="PDQ3203" s="14"/>
      <c r="PDR3203" s="14"/>
      <c r="PDS3203" s="14"/>
      <c r="PDT3203" s="14"/>
      <c r="PDU3203" s="14"/>
      <c r="PDV3203" s="14"/>
      <c r="PDW3203" s="14"/>
      <c r="PDX3203" s="14"/>
      <c r="PDY3203" s="14"/>
      <c r="PDZ3203" s="14"/>
      <c r="PEA3203" s="14"/>
      <c r="PEB3203" s="14"/>
      <c r="PEC3203" s="14"/>
      <c r="PED3203" s="14"/>
      <c r="PEE3203" s="14"/>
      <c r="PEF3203" s="14"/>
      <c r="PEG3203" s="14"/>
      <c r="PEH3203" s="14"/>
      <c r="PEI3203" s="14"/>
      <c r="PEJ3203" s="14"/>
      <c r="PEK3203" s="14"/>
      <c r="PEL3203" s="14"/>
      <c r="PEM3203" s="14"/>
      <c r="PEN3203" s="14"/>
      <c r="PEO3203" s="14"/>
      <c r="PEP3203" s="14"/>
      <c r="PEQ3203" s="14"/>
      <c r="PER3203" s="14"/>
      <c r="PES3203" s="14"/>
      <c r="PET3203" s="14"/>
      <c r="PEU3203" s="14"/>
      <c r="PEV3203" s="14"/>
      <c r="PEW3203" s="14"/>
      <c r="PEX3203" s="14"/>
      <c r="PEY3203" s="14"/>
      <c r="PEZ3203" s="14"/>
      <c r="PFA3203" s="14"/>
      <c r="PFB3203" s="14"/>
      <c r="PFC3203" s="14"/>
      <c r="PFD3203" s="14"/>
      <c r="PFE3203" s="14"/>
      <c r="PFF3203" s="14"/>
      <c r="PFG3203" s="14"/>
      <c r="PFH3203" s="14"/>
      <c r="PFI3203" s="14"/>
      <c r="PFJ3203" s="14"/>
      <c r="PFK3203" s="14"/>
      <c r="PFL3203" s="14"/>
      <c r="PFM3203" s="14"/>
      <c r="PFN3203" s="14"/>
      <c r="PFO3203" s="14"/>
      <c r="PFP3203" s="14"/>
      <c r="PFQ3203" s="14"/>
      <c r="PFR3203" s="14"/>
      <c r="PFS3203" s="14"/>
      <c r="PFT3203" s="14"/>
      <c r="PFU3203" s="14"/>
      <c r="PFV3203" s="14"/>
      <c r="PFW3203" s="14"/>
      <c r="PFX3203" s="14"/>
      <c r="PFY3203" s="14"/>
      <c r="PFZ3203" s="14"/>
      <c r="PGA3203" s="14"/>
      <c r="PGB3203" s="14"/>
      <c r="PGC3203" s="14"/>
      <c r="PGD3203" s="14"/>
      <c r="PGE3203" s="14"/>
      <c r="PGF3203" s="14"/>
      <c r="PGG3203" s="14"/>
      <c r="PGH3203" s="14"/>
      <c r="PGI3203" s="14"/>
      <c r="PGJ3203" s="14"/>
      <c r="PGK3203" s="14"/>
      <c r="PGL3203" s="14"/>
      <c r="PGM3203" s="14"/>
      <c r="PGN3203" s="14"/>
      <c r="PGO3203" s="14"/>
      <c r="PGP3203" s="14"/>
      <c r="PGQ3203" s="14"/>
      <c r="PGR3203" s="14"/>
      <c r="PGS3203" s="14"/>
      <c r="PGT3203" s="14"/>
      <c r="PGU3203" s="14"/>
      <c r="PGV3203" s="14"/>
      <c r="PGW3203" s="14"/>
      <c r="PGX3203" s="14"/>
      <c r="PGY3203" s="14"/>
      <c r="PGZ3203" s="14"/>
      <c r="PHA3203" s="14"/>
      <c r="PHB3203" s="14"/>
      <c r="PHC3203" s="14"/>
      <c r="PHD3203" s="14"/>
      <c r="PHE3203" s="14"/>
      <c r="PHF3203" s="14"/>
      <c r="PHG3203" s="14"/>
      <c r="PHH3203" s="14"/>
      <c r="PHI3203" s="14"/>
      <c r="PHJ3203" s="14"/>
      <c r="PHK3203" s="14"/>
      <c r="PHL3203" s="14"/>
      <c r="PHM3203" s="14"/>
      <c r="PHN3203" s="14"/>
      <c r="PHO3203" s="14"/>
      <c r="PHP3203" s="14"/>
      <c r="PHQ3203" s="14"/>
      <c r="PHR3203" s="14"/>
      <c r="PHS3203" s="14"/>
      <c r="PHT3203" s="14"/>
      <c r="PHU3203" s="14"/>
      <c r="PHV3203" s="14"/>
      <c r="PHW3203" s="14"/>
      <c r="PHX3203" s="14"/>
      <c r="PHY3203" s="14"/>
      <c r="PHZ3203" s="14"/>
      <c r="PIA3203" s="14"/>
      <c r="PIB3203" s="14"/>
      <c r="PIC3203" s="14"/>
      <c r="PID3203" s="14"/>
      <c r="PIE3203" s="14"/>
      <c r="PIF3203" s="14"/>
      <c r="PIG3203" s="14"/>
      <c r="PIH3203" s="14"/>
      <c r="PII3203" s="14"/>
      <c r="PIJ3203" s="14"/>
      <c r="PIK3203" s="14"/>
      <c r="PIL3203" s="14"/>
      <c r="PIM3203" s="14"/>
      <c r="PIN3203" s="14"/>
      <c r="PIO3203" s="14"/>
      <c r="PIP3203" s="14"/>
      <c r="PIQ3203" s="14"/>
      <c r="PIR3203" s="14"/>
      <c r="PIS3203" s="14"/>
      <c r="PIT3203" s="14"/>
      <c r="PIU3203" s="14"/>
      <c r="PIV3203" s="14"/>
      <c r="PIW3203" s="14"/>
      <c r="PIX3203" s="14"/>
      <c r="PIY3203" s="14"/>
      <c r="PIZ3203" s="14"/>
      <c r="PJA3203" s="14"/>
      <c r="PJB3203" s="14"/>
      <c r="PJC3203" s="14"/>
      <c r="PJD3203" s="14"/>
      <c r="PJE3203" s="14"/>
      <c r="PJF3203" s="14"/>
      <c r="PJG3203" s="14"/>
      <c r="PJH3203" s="14"/>
      <c r="PJI3203" s="14"/>
      <c r="PJJ3203" s="14"/>
      <c r="PJK3203" s="14"/>
      <c r="PJL3203" s="14"/>
      <c r="PJM3203" s="14"/>
      <c r="PJN3203" s="14"/>
      <c r="PJO3203" s="14"/>
      <c r="PJP3203" s="14"/>
      <c r="PJQ3203" s="14"/>
      <c r="PJR3203" s="14"/>
      <c r="PJS3203" s="14"/>
      <c r="PJT3203" s="14"/>
      <c r="PJU3203" s="14"/>
      <c r="PJV3203" s="14"/>
      <c r="PJW3203" s="14"/>
      <c r="PJX3203" s="14"/>
      <c r="PJY3203" s="14"/>
      <c r="PJZ3203" s="14"/>
      <c r="PKA3203" s="14"/>
      <c r="PKB3203" s="14"/>
      <c r="PKC3203" s="14"/>
      <c r="PKD3203" s="14"/>
      <c r="PKE3203" s="14"/>
      <c r="PKF3203" s="14"/>
      <c r="PKG3203" s="14"/>
      <c r="PKH3203" s="14"/>
      <c r="PKI3203" s="14"/>
      <c r="PKJ3203" s="14"/>
      <c r="PKK3203" s="14"/>
      <c r="PKL3203" s="14"/>
      <c r="PKM3203" s="14"/>
      <c r="PKN3203" s="14"/>
      <c r="PKO3203" s="14"/>
      <c r="PKP3203" s="14"/>
      <c r="PKQ3203" s="14"/>
      <c r="PKR3203" s="14"/>
      <c r="PKS3203" s="14"/>
      <c r="PKT3203" s="14"/>
      <c r="PKU3203" s="14"/>
      <c r="PKV3203" s="14"/>
      <c r="PKW3203" s="14"/>
      <c r="PKX3203" s="14"/>
      <c r="PKY3203" s="14"/>
      <c r="PKZ3203" s="14"/>
      <c r="PLA3203" s="14"/>
      <c r="PLB3203" s="14"/>
      <c r="PLC3203" s="14"/>
      <c r="PLD3203" s="14"/>
      <c r="PLE3203" s="14"/>
      <c r="PLF3203" s="14"/>
      <c r="PLG3203" s="14"/>
      <c r="PLH3203" s="14"/>
      <c r="PLI3203" s="14"/>
      <c r="PLJ3203" s="14"/>
      <c r="PLK3203" s="14"/>
      <c r="PLL3203" s="14"/>
      <c r="PLM3203" s="14"/>
      <c r="PLN3203" s="14"/>
      <c r="PLO3203" s="14"/>
      <c r="PLP3203" s="14"/>
      <c r="PLQ3203" s="14"/>
      <c r="PLR3203" s="14"/>
      <c r="PLS3203" s="14"/>
      <c r="PLT3203" s="14"/>
      <c r="PLU3203" s="14"/>
      <c r="PLV3203" s="14"/>
      <c r="PLW3203" s="14"/>
      <c r="PLX3203" s="14"/>
      <c r="PLY3203" s="14"/>
      <c r="PLZ3203" s="14"/>
      <c r="PMA3203" s="14"/>
      <c r="PMB3203" s="14"/>
      <c r="PMC3203" s="14"/>
      <c r="PMD3203" s="14"/>
      <c r="PME3203" s="14"/>
      <c r="PMF3203" s="14"/>
      <c r="PMG3203" s="14"/>
      <c r="PMH3203" s="14"/>
      <c r="PMI3203" s="14"/>
      <c r="PMJ3203" s="14"/>
      <c r="PMK3203" s="14"/>
      <c r="PML3203" s="14"/>
      <c r="PMM3203" s="14"/>
      <c r="PMN3203" s="14"/>
      <c r="PMO3203" s="14"/>
      <c r="PMP3203" s="14"/>
      <c r="PMQ3203" s="14"/>
      <c r="PMR3203" s="14"/>
      <c r="PMS3203" s="14"/>
      <c r="PMT3203" s="14"/>
      <c r="PMU3203" s="14"/>
      <c r="PMV3203" s="14"/>
      <c r="PMW3203" s="14"/>
      <c r="PMX3203" s="14"/>
      <c r="PMY3203" s="14"/>
      <c r="PMZ3203" s="14"/>
      <c r="PNA3203" s="14"/>
      <c r="PNB3203" s="14"/>
      <c r="PNC3203" s="14"/>
      <c r="PND3203" s="14"/>
      <c r="PNE3203" s="14"/>
      <c r="PNF3203" s="14"/>
      <c r="PNG3203" s="14"/>
      <c r="PNH3203" s="14"/>
      <c r="PNI3203" s="14"/>
      <c r="PNJ3203" s="14"/>
      <c r="PNK3203" s="14"/>
      <c r="PNL3203" s="14"/>
      <c r="PNM3203" s="14"/>
      <c r="PNN3203" s="14"/>
      <c r="PNO3203" s="14"/>
      <c r="PNP3203" s="14"/>
      <c r="PNQ3203" s="14"/>
      <c r="PNR3203" s="14"/>
      <c r="PNS3203" s="14"/>
      <c r="PNT3203" s="14"/>
      <c r="PNU3203" s="14"/>
      <c r="PNV3203" s="14"/>
      <c r="PNW3203" s="14"/>
      <c r="PNX3203" s="14"/>
      <c r="PNY3203" s="14"/>
      <c r="PNZ3203" s="14"/>
      <c r="POA3203" s="14"/>
      <c r="POB3203" s="14"/>
      <c r="POC3203" s="14"/>
      <c r="POD3203" s="14"/>
      <c r="POE3203" s="14"/>
      <c r="POF3203" s="14"/>
      <c r="POG3203" s="14"/>
      <c r="POH3203" s="14"/>
      <c r="POI3203" s="14"/>
      <c r="POJ3203" s="14"/>
      <c r="POK3203" s="14"/>
      <c r="POL3203" s="14"/>
      <c r="POM3203" s="14"/>
      <c r="PON3203" s="14"/>
      <c r="POO3203" s="14"/>
      <c r="POP3203" s="14"/>
      <c r="POQ3203" s="14"/>
      <c r="POR3203" s="14"/>
      <c r="POS3203" s="14"/>
      <c r="POT3203" s="14"/>
      <c r="POU3203" s="14"/>
      <c r="POV3203" s="14"/>
      <c r="POW3203" s="14"/>
      <c r="POX3203" s="14"/>
      <c r="POY3203" s="14"/>
      <c r="POZ3203" s="14"/>
      <c r="PPA3203" s="14"/>
      <c r="PPB3203" s="14"/>
      <c r="PPC3203" s="14"/>
      <c r="PPD3203" s="14"/>
      <c r="PPE3203" s="14"/>
      <c r="PPF3203" s="14"/>
      <c r="PPG3203" s="14"/>
      <c r="PPH3203" s="14"/>
      <c r="PPI3203" s="14"/>
      <c r="PPJ3203" s="14"/>
      <c r="PPK3203" s="14"/>
      <c r="PPL3203" s="14"/>
      <c r="PPM3203" s="14"/>
      <c r="PPN3203" s="14"/>
      <c r="PPO3203" s="14"/>
      <c r="PPP3203" s="14"/>
      <c r="PPQ3203" s="14"/>
      <c r="PPR3203" s="14"/>
      <c r="PPS3203" s="14"/>
      <c r="PPT3203" s="14"/>
      <c r="PPU3203" s="14"/>
      <c r="PPV3203" s="14"/>
      <c r="PPW3203" s="14"/>
      <c r="PPX3203" s="14"/>
      <c r="PPY3203" s="14"/>
      <c r="PPZ3203" s="14"/>
      <c r="PQA3203" s="14"/>
      <c r="PQB3203" s="14"/>
      <c r="PQC3203" s="14"/>
      <c r="PQD3203" s="14"/>
      <c r="PQE3203" s="14"/>
      <c r="PQF3203" s="14"/>
      <c r="PQG3203" s="14"/>
      <c r="PQH3203" s="14"/>
      <c r="PQI3203" s="14"/>
      <c r="PQJ3203" s="14"/>
      <c r="PQK3203" s="14"/>
      <c r="PQL3203" s="14"/>
      <c r="PQM3203" s="14"/>
      <c r="PQN3203" s="14"/>
      <c r="PQO3203" s="14"/>
      <c r="PQP3203" s="14"/>
      <c r="PQQ3203" s="14"/>
      <c r="PQR3203" s="14"/>
      <c r="PQS3203" s="14"/>
      <c r="PQT3203" s="14"/>
      <c r="PQU3203" s="14"/>
      <c r="PQV3203" s="14"/>
      <c r="PQW3203" s="14"/>
      <c r="PQX3203" s="14"/>
      <c r="PQY3203" s="14"/>
      <c r="PQZ3203" s="14"/>
      <c r="PRA3203" s="14"/>
      <c r="PRB3203" s="14"/>
      <c r="PRC3203" s="14"/>
      <c r="PRD3203" s="14"/>
      <c r="PRE3203" s="14"/>
      <c r="PRF3203" s="14"/>
      <c r="PRG3203" s="14"/>
      <c r="PRH3203" s="14"/>
      <c r="PRI3203" s="14"/>
      <c r="PRJ3203" s="14"/>
      <c r="PRK3203" s="14"/>
      <c r="PRL3203" s="14"/>
      <c r="PRM3203" s="14"/>
      <c r="PRN3203" s="14"/>
      <c r="PRO3203" s="14"/>
      <c r="PRP3203" s="14"/>
      <c r="PRQ3203" s="14"/>
      <c r="PRR3203" s="14"/>
      <c r="PRS3203" s="14"/>
      <c r="PRT3203" s="14"/>
      <c r="PRU3203" s="14"/>
      <c r="PRV3203" s="14"/>
      <c r="PRW3203" s="14"/>
      <c r="PRX3203" s="14"/>
      <c r="PRY3203" s="14"/>
      <c r="PRZ3203" s="14"/>
      <c r="PSA3203" s="14"/>
      <c r="PSB3203" s="14"/>
      <c r="PSC3203" s="14"/>
      <c r="PSD3203" s="14"/>
      <c r="PSE3203" s="14"/>
      <c r="PSF3203" s="14"/>
      <c r="PSG3203" s="14"/>
      <c r="PSH3203" s="14"/>
      <c r="PSI3203" s="14"/>
      <c r="PSJ3203" s="14"/>
      <c r="PSK3203" s="14"/>
      <c r="PSL3203" s="14"/>
      <c r="PSM3203" s="14"/>
      <c r="PSN3203" s="14"/>
      <c r="PSO3203" s="14"/>
      <c r="PSP3203" s="14"/>
      <c r="PSQ3203" s="14"/>
      <c r="PSR3203" s="14"/>
      <c r="PSS3203" s="14"/>
      <c r="PST3203" s="14"/>
      <c r="PSU3203" s="14"/>
      <c r="PSV3203" s="14"/>
      <c r="PSW3203" s="14"/>
      <c r="PSX3203" s="14"/>
      <c r="PSY3203" s="14"/>
      <c r="PSZ3203" s="14"/>
      <c r="PTA3203" s="14"/>
      <c r="PTB3203" s="14"/>
      <c r="PTC3203" s="14"/>
      <c r="PTD3203" s="14"/>
      <c r="PTE3203" s="14"/>
      <c r="PTF3203" s="14"/>
      <c r="PTG3203" s="14"/>
      <c r="PTH3203" s="14"/>
      <c r="PTI3203" s="14"/>
      <c r="PTJ3203" s="14"/>
      <c r="PTK3203" s="14"/>
      <c r="PTL3203" s="14"/>
      <c r="PTM3203" s="14"/>
      <c r="PTN3203" s="14"/>
      <c r="PTO3203" s="14"/>
      <c r="PTP3203" s="14"/>
      <c r="PTQ3203" s="14"/>
      <c r="PTR3203" s="14"/>
      <c r="PTS3203" s="14"/>
      <c r="PTT3203" s="14"/>
      <c r="PTU3203" s="14"/>
      <c r="PTV3203" s="14"/>
      <c r="PTW3203" s="14"/>
      <c r="PTX3203" s="14"/>
      <c r="PTY3203" s="14"/>
      <c r="PTZ3203" s="14"/>
      <c r="PUA3203" s="14"/>
      <c r="PUB3203" s="14"/>
      <c r="PUC3203" s="14"/>
      <c r="PUD3203" s="14"/>
      <c r="PUE3203" s="14"/>
      <c r="PUF3203" s="14"/>
      <c r="PUG3203" s="14"/>
      <c r="PUH3203" s="14"/>
      <c r="PUI3203" s="14"/>
      <c r="PUJ3203" s="14"/>
      <c r="PUK3203" s="14"/>
      <c r="PUL3203" s="14"/>
      <c r="PUM3203" s="14"/>
      <c r="PUN3203" s="14"/>
      <c r="PUO3203" s="14"/>
      <c r="PUP3203" s="14"/>
      <c r="PUQ3203" s="14"/>
      <c r="PUR3203" s="14"/>
      <c r="PUS3203" s="14"/>
      <c r="PUT3203" s="14"/>
      <c r="PUU3203" s="14"/>
      <c r="PUV3203" s="14"/>
      <c r="PUW3203" s="14"/>
      <c r="PUX3203" s="14"/>
      <c r="PUY3203" s="14"/>
      <c r="PUZ3203" s="14"/>
      <c r="PVA3203" s="14"/>
      <c r="PVB3203" s="14"/>
      <c r="PVC3203" s="14"/>
      <c r="PVD3203" s="14"/>
      <c r="PVE3203" s="14"/>
      <c r="PVF3203" s="14"/>
      <c r="PVG3203" s="14"/>
      <c r="PVH3203" s="14"/>
      <c r="PVI3203" s="14"/>
      <c r="PVJ3203" s="14"/>
      <c r="PVK3203" s="14"/>
      <c r="PVL3203" s="14"/>
      <c r="PVM3203" s="14"/>
      <c r="PVN3203" s="14"/>
      <c r="PVO3203" s="14"/>
      <c r="PVP3203" s="14"/>
      <c r="PVQ3203" s="14"/>
      <c r="PVR3203" s="14"/>
      <c r="PVS3203" s="14"/>
      <c r="PVT3203" s="14"/>
      <c r="PVU3203" s="14"/>
      <c r="PVV3203" s="14"/>
      <c r="PVW3203" s="14"/>
      <c r="PVX3203" s="14"/>
      <c r="PVY3203" s="14"/>
      <c r="PVZ3203" s="14"/>
      <c r="PWA3203" s="14"/>
      <c r="PWB3203" s="14"/>
      <c r="PWC3203" s="14"/>
      <c r="PWD3203" s="14"/>
      <c r="PWE3203" s="14"/>
      <c r="PWF3203" s="14"/>
      <c r="PWG3203" s="14"/>
      <c r="PWH3203" s="14"/>
      <c r="PWI3203" s="14"/>
      <c r="PWJ3203" s="14"/>
      <c r="PWK3203" s="14"/>
      <c r="PWL3203" s="14"/>
      <c r="PWM3203" s="14"/>
      <c r="PWN3203" s="14"/>
      <c r="PWO3203" s="14"/>
      <c r="PWP3203" s="14"/>
      <c r="PWQ3203" s="14"/>
      <c r="PWR3203" s="14"/>
      <c r="PWS3203" s="14"/>
      <c r="PWT3203" s="14"/>
      <c r="PWU3203" s="14"/>
      <c r="PWV3203" s="14"/>
      <c r="PWW3203" s="14"/>
      <c r="PWX3203" s="14"/>
      <c r="PWY3203" s="14"/>
      <c r="PWZ3203" s="14"/>
      <c r="PXA3203" s="14"/>
      <c r="PXB3203" s="14"/>
      <c r="PXC3203" s="14"/>
      <c r="PXD3203" s="14"/>
      <c r="PXE3203" s="14"/>
      <c r="PXF3203" s="14"/>
      <c r="PXG3203" s="14"/>
      <c r="PXH3203" s="14"/>
      <c r="PXI3203" s="14"/>
      <c r="PXJ3203" s="14"/>
      <c r="PXK3203" s="14"/>
      <c r="PXL3203" s="14"/>
      <c r="PXM3203" s="14"/>
      <c r="PXN3203" s="14"/>
      <c r="PXO3203" s="14"/>
      <c r="PXP3203" s="14"/>
      <c r="PXQ3203" s="14"/>
      <c r="PXR3203" s="14"/>
      <c r="PXS3203" s="14"/>
      <c r="PXT3203" s="14"/>
      <c r="PXU3203" s="14"/>
      <c r="PXV3203" s="14"/>
      <c r="PXW3203" s="14"/>
      <c r="PXX3203" s="14"/>
      <c r="PXY3203" s="14"/>
      <c r="PXZ3203" s="14"/>
      <c r="PYA3203" s="14"/>
      <c r="PYB3203" s="14"/>
      <c r="PYC3203" s="14"/>
      <c r="PYD3203" s="14"/>
      <c r="PYE3203" s="14"/>
      <c r="PYF3203" s="14"/>
      <c r="PYG3203" s="14"/>
      <c r="PYH3203" s="14"/>
      <c r="PYI3203" s="14"/>
      <c r="PYJ3203" s="14"/>
      <c r="PYK3203" s="14"/>
      <c r="PYL3203" s="14"/>
      <c r="PYM3203" s="14"/>
      <c r="PYN3203" s="14"/>
      <c r="PYO3203" s="14"/>
      <c r="PYP3203" s="14"/>
      <c r="PYQ3203" s="14"/>
      <c r="PYR3203" s="14"/>
      <c r="PYS3203" s="14"/>
      <c r="PYT3203" s="14"/>
      <c r="PYU3203" s="14"/>
      <c r="PYV3203" s="14"/>
      <c r="PYW3203" s="14"/>
      <c r="PYX3203" s="14"/>
      <c r="PYY3203" s="14"/>
      <c r="PYZ3203" s="14"/>
      <c r="PZA3203" s="14"/>
      <c r="PZB3203" s="14"/>
      <c r="PZC3203" s="14"/>
      <c r="PZD3203" s="14"/>
      <c r="PZE3203" s="14"/>
      <c r="PZF3203" s="14"/>
      <c r="PZG3203" s="14"/>
      <c r="PZH3203" s="14"/>
      <c r="PZI3203" s="14"/>
      <c r="PZJ3203" s="14"/>
      <c r="PZK3203" s="14"/>
      <c r="PZL3203" s="14"/>
      <c r="PZM3203" s="14"/>
      <c r="PZN3203" s="14"/>
      <c r="PZO3203" s="14"/>
      <c r="PZP3203" s="14"/>
      <c r="PZQ3203" s="14"/>
      <c r="PZR3203" s="14"/>
      <c r="PZS3203" s="14"/>
      <c r="PZT3203" s="14"/>
      <c r="PZU3203" s="14"/>
      <c r="PZV3203" s="14"/>
      <c r="PZW3203" s="14"/>
      <c r="PZX3203" s="14"/>
      <c r="PZY3203" s="14"/>
      <c r="PZZ3203" s="14"/>
      <c r="QAA3203" s="14"/>
      <c r="QAB3203" s="14"/>
      <c r="QAC3203" s="14"/>
      <c r="QAD3203" s="14"/>
      <c r="QAE3203" s="14"/>
      <c r="QAF3203" s="14"/>
      <c r="QAG3203" s="14"/>
      <c r="QAH3203" s="14"/>
      <c r="QAI3203" s="14"/>
      <c r="QAJ3203" s="14"/>
      <c r="QAK3203" s="14"/>
      <c r="QAL3203" s="14"/>
      <c r="QAM3203" s="14"/>
      <c r="QAN3203" s="14"/>
      <c r="QAO3203" s="14"/>
      <c r="QAP3203" s="14"/>
      <c r="QAQ3203" s="14"/>
      <c r="QAR3203" s="14"/>
      <c r="QAS3203" s="14"/>
      <c r="QAT3203" s="14"/>
      <c r="QAU3203" s="14"/>
      <c r="QAV3203" s="14"/>
      <c r="QAW3203" s="14"/>
      <c r="QAX3203" s="14"/>
      <c r="QAY3203" s="14"/>
      <c r="QAZ3203" s="14"/>
      <c r="QBA3203" s="14"/>
      <c r="QBB3203" s="14"/>
      <c r="QBC3203" s="14"/>
      <c r="QBD3203" s="14"/>
      <c r="QBE3203" s="14"/>
      <c r="QBF3203" s="14"/>
      <c r="QBG3203" s="14"/>
      <c r="QBH3203" s="14"/>
      <c r="QBI3203" s="14"/>
      <c r="QBJ3203" s="14"/>
      <c r="QBK3203" s="14"/>
      <c r="QBL3203" s="14"/>
      <c r="QBM3203" s="14"/>
      <c r="QBN3203" s="14"/>
      <c r="QBO3203" s="14"/>
      <c r="QBP3203" s="14"/>
      <c r="QBQ3203" s="14"/>
      <c r="QBR3203" s="14"/>
      <c r="QBS3203" s="14"/>
      <c r="QBT3203" s="14"/>
      <c r="QBU3203" s="14"/>
      <c r="QBV3203" s="14"/>
      <c r="QBW3203" s="14"/>
      <c r="QBX3203" s="14"/>
      <c r="QBY3203" s="14"/>
      <c r="QBZ3203" s="14"/>
      <c r="QCA3203" s="14"/>
      <c r="QCB3203" s="14"/>
      <c r="QCC3203" s="14"/>
      <c r="QCD3203" s="14"/>
      <c r="QCE3203" s="14"/>
      <c r="QCF3203" s="14"/>
      <c r="QCG3203" s="14"/>
      <c r="QCH3203" s="14"/>
      <c r="QCI3203" s="14"/>
      <c r="QCJ3203" s="14"/>
      <c r="QCK3203" s="14"/>
      <c r="QCL3203" s="14"/>
      <c r="QCM3203" s="14"/>
      <c r="QCN3203" s="14"/>
      <c r="QCO3203" s="14"/>
      <c r="QCP3203" s="14"/>
      <c r="QCQ3203" s="14"/>
      <c r="QCR3203" s="14"/>
      <c r="QCS3203" s="14"/>
      <c r="QCT3203" s="14"/>
      <c r="QCU3203" s="14"/>
      <c r="QCV3203" s="14"/>
      <c r="QCW3203" s="14"/>
      <c r="QCX3203" s="14"/>
      <c r="QCY3203" s="14"/>
      <c r="QCZ3203" s="14"/>
      <c r="QDA3203" s="14"/>
      <c r="QDB3203" s="14"/>
      <c r="QDC3203" s="14"/>
      <c r="QDD3203" s="14"/>
      <c r="QDE3203" s="14"/>
      <c r="QDF3203" s="14"/>
      <c r="QDG3203" s="14"/>
      <c r="QDH3203" s="14"/>
      <c r="QDI3203" s="14"/>
      <c r="QDJ3203" s="14"/>
      <c r="QDK3203" s="14"/>
      <c r="QDL3203" s="14"/>
      <c r="QDM3203" s="14"/>
      <c r="QDN3203" s="14"/>
      <c r="QDO3203" s="14"/>
      <c r="QDP3203" s="14"/>
      <c r="QDQ3203" s="14"/>
      <c r="QDR3203" s="14"/>
      <c r="QDS3203" s="14"/>
      <c r="QDT3203" s="14"/>
      <c r="QDU3203" s="14"/>
      <c r="QDV3203" s="14"/>
      <c r="QDW3203" s="14"/>
      <c r="QDX3203" s="14"/>
      <c r="QDY3203" s="14"/>
      <c r="QDZ3203" s="14"/>
      <c r="QEA3203" s="14"/>
      <c r="QEB3203" s="14"/>
      <c r="QEC3203" s="14"/>
      <c r="QED3203" s="14"/>
      <c r="QEE3203" s="14"/>
      <c r="QEF3203" s="14"/>
      <c r="QEG3203" s="14"/>
      <c r="QEH3203" s="14"/>
      <c r="QEI3203" s="14"/>
      <c r="QEJ3203" s="14"/>
      <c r="QEK3203" s="14"/>
      <c r="QEL3203" s="14"/>
      <c r="QEM3203" s="14"/>
      <c r="QEN3203" s="14"/>
      <c r="QEO3203" s="14"/>
      <c r="QEP3203" s="14"/>
      <c r="QEQ3203" s="14"/>
      <c r="QER3203" s="14"/>
      <c r="QES3203" s="14"/>
      <c r="QET3203" s="14"/>
      <c r="QEU3203" s="14"/>
      <c r="QEV3203" s="14"/>
      <c r="QEW3203" s="14"/>
      <c r="QEX3203" s="14"/>
      <c r="QEY3203" s="14"/>
      <c r="QEZ3203" s="14"/>
      <c r="QFA3203" s="14"/>
      <c r="QFB3203" s="14"/>
      <c r="QFC3203" s="14"/>
      <c r="QFD3203" s="14"/>
      <c r="QFE3203" s="14"/>
      <c r="QFF3203" s="14"/>
      <c r="QFG3203" s="14"/>
      <c r="QFH3203" s="14"/>
      <c r="QFI3203" s="14"/>
      <c r="QFJ3203" s="14"/>
      <c r="QFK3203" s="14"/>
      <c r="QFL3203" s="14"/>
      <c r="QFM3203" s="14"/>
      <c r="QFN3203" s="14"/>
      <c r="QFO3203" s="14"/>
      <c r="QFP3203" s="14"/>
      <c r="QFQ3203" s="14"/>
      <c r="QFR3203" s="14"/>
      <c r="QFS3203" s="14"/>
      <c r="QFT3203" s="14"/>
      <c r="QFU3203" s="14"/>
      <c r="QFV3203" s="14"/>
      <c r="QFW3203" s="14"/>
      <c r="QFX3203" s="14"/>
      <c r="QFY3203" s="14"/>
      <c r="QFZ3203" s="14"/>
      <c r="QGA3203" s="14"/>
      <c r="QGB3203" s="14"/>
      <c r="QGC3203" s="14"/>
      <c r="QGD3203" s="14"/>
      <c r="QGE3203" s="14"/>
      <c r="QGF3203" s="14"/>
      <c r="QGG3203" s="14"/>
      <c r="QGH3203" s="14"/>
      <c r="QGI3203" s="14"/>
      <c r="QGJ3203" s="14"/>
      <c r="QGK3203" s="14"/>
      <c r="QGL3203" s="14"/>
      <c r="QGM3203" s="14"/>
      <c r="QGN3203" s="14"/>
      <c r="QGO3203" s="14"/>
      <c r="QGP3203" s="14"/>
      <c r="QGQ3203" s="14"/>
      <c r="QGR3203" s="14"/>
      <c r="QGS3203" s="14"/>
      <c r="QGT3203" s="14"/>
      <c r="QGU3203" s="14"/>
      <c r="QGV3203" s="14"/>
      <c r="QGW3203" s="14"/>
      <c r="QGX3203" s="14"/>
      <c r="QGY3203" s="14"/>
      <c r="QGZ3203" s="14"/>
      <c r="QHA3203" s="14"/>
      <c r="QHB3203" s="14"/>
      <c r="QHC3203" s="14"/>
      <c r="QHD3203" s="14"/>
      <c r="QHE3203" s="14"/>
      <c r="QHF3203" s="14"/>
      <c r="QHG3203" s="14"/>
      <c r="QHH3203" s="14"/>
      <c r="QHI3203" s="14"/>
      <c r="QHJ3203" s="14"/>
      <c r="QHK3203" s="14"/>
      <c r="QHL3203" s="14"/>
      <c r="QHM3203" s="14"/>
      <c r="QHN3203" s="14"/>
      <c r="QHO3203" s="14"/>
      <c r="QHP3203" s="14"/>
      <c r="QHQ3203" s="14"/>
      <c r="QHR3203" s="14"/>
      <c r="QHS3203" s="14"/>
      <c r="QHT3203" s="14"/>
      <c r="QHU3203" s="14"/>
      <c r="QHV3203" s="14"/>
      <c r="QHW3203" s="14"/>
      <c r="QHX3203" s="14"/>
      <c r="QHY3203" s="14"/>
      <c r="QHZ3203" s="14"/>
      <c r="QIA3203" s="14"/>
      <c r="QIB3203" s="14"/>
      <c r="QIC3203" s="14"/>
      <c r="QID3203" s="14"/>
      <c r="QIE3203" s="14"/>
      <c r="QIF3203" s="14"/>
      <c r="QIG3203" s="14"/>
      <c r="QIH3203" s="14"/>
      <c r="QII3203" s="14"/>
      <c r="QIJ3203" s="14"/>
      <c r="QIK3203" s="14"/>
      <c r="QIL3203" s="14"/>
      <c r="QIM3203" s="14"/>
      <c r="QIN3203" s="14"/>
      <c r="QIO3203" s="14"/>
      <c r="QIP3203" s="14"/>
      <c r="QIQ3203" s="14"/>
      <c r="QIR3203" s="14"/>
      <c r="QIS3203" s="14"/>
      <c r="QIT3203" s="14"/>
      <c r="QIU3203" s="14"/>
      <c r="QIV3203" s="14"/>
      <c r="QIW3203" s="14"/>
      <c r="QIX3203" s="14"/>
      <c r="QIY3203" s="14"/>
      <c r="QIZ3203" s="14"/>
      <c r="QJA3203" s="14"/>
      <c r="QJB3203" s="14"/>
      <c r="QJC3203" s="14"/>
      <c r="QJD3203" s="14"/>
      <c r="QJE3203" s="14"/>
      <c r="QJF3203" s="14"/>
      <c r="QJG3203" s="14"/>
      <c r="QJH3203" s="14"/>
      <c r="QJI3203" s="14"/>
      <c r="QJJ3203" s="14"/>
      <c r="QJK3203" s="14"/>
      <c r="QJL3203" s="14"/>
      <c r="QJM3203" s="14"/>
      <c r="QJN3203" s="14"/>
      <c r="QJO3203" s="14"/>
      <c r="QJP3203" s="14"/>
      <c r="QJQ3203" s="14"/>
      <c r="QJR3203" s="14"/>
      <c r="QJS3203" s="14"/>
      <c r="QJT3203" s="14"/>
      <c r="QJU3203" s="14"/>
      <c r="QJV3203" s="14"/>
      <c r="QJW3203" s="14"/>
      <c r="QJX3203" s="14"/>
      <c r="QJY3203" s="14"/>
      <c r="QJZ3203" s="14"/>
      <c r="QKA3203" s="14"/>
      <c r="QKB3203" s="14"/>
      <c r="QKC3203" s="14"/>
      <c r="QKD3203" s="14"/>
      <c r="QKE3203" s="14"/>
      <c r="QKF3203" s="14"/>
      <c r="QKG3203" s="14"/>
      <c r="QKH3203" s="14"/>
      <c r="QKI3203" s="14"/>
      <c r="QKJ3203" s="14"/>
      <c r="QKK3203" s="14"/>
      <c r="QKL3203" s="14"/>
      <c r="QKM3203" s="14"/>
      <c r="QKN3203" s="14"/>
      <c r="QKO3203" s="14"/>
      <c r="QKP3203" s="14"/>
      <c r="QKQ3203" s="14"/>
      <c r="QKR3203" s="14"/>
      <c r="QKS3203" s="14"/>
      <c r="QKT3203" s="14"/>
      <c r="QKU3203" s="14"/>
      <c r="QKV3203" s="14"/>
      <c r="QKW3203" s="14"/>
      <c r="QKX3203" s="14"/>
      <c r="QKY3203" s="14"/>
      <c r="QKZ3203" s="14"/>
      <c r="QLA3203" s="14"/>
      <c r="QLB3203" s="14"/>
      <c r="QLC3203" s="14"/>
      <c r="QLD3203" s="14"/>
      <c r="QLE3203" s="14"/>
      <c r="QLF3203" s="14"/>
      <c r="QLG3203" s="14"/>
      <c r="QLH3203" s="14"/>
      <c r="QLI3203" s="14"/>
      <c r="QLJ3203" s="14"/>
      <c r="QLK3203" s="14"/>
      <c r="QLL3203" s="14"/>
      <c r="QLM3203" s="14"/>
      <c r="QLN3203" s="14"/>
      <c r="QLO3203" s="14"/>
      <c r="QLP3203" s="14"/>
      <c r="QLQ3203" s="14"/>
      <c r="QLR3203" s="14"/>
      <c r="QLS3203" s="14"/>
      <c r="QLT3203" s="14"/>
      <c r="QLU3203" s="14"/>
      <c r="QLV3203" s="14"/>
      <c r="QLW3203" s="14"/>
      <c r="QLX3203" s="14"/>
      <c r="QLY3203" s="14"/>
      <c r="QLZ3203" s="14"/>
      <c r="QMA3203" s="14"/>
      <c r="QMB3203" s="14"/>
      <c r="QMC3203" s="14"/>
      <c r="QMD3203" s="14"/>
      <c r="QME3203" s="14"/>
      <c r="QMF3203" s="14"/>
      <c r="QMG3203" s="14"/>
      <c r="QMH3203" s="14"/>
      <c r="QMI3203" s="14"/>
      <c r="QMJ3203" s="14"/>
      <c r="QMK3203" s="14"/>
      <c r="QML3203" s="14"/>
      <c r="QMM3203" s="14"/>
      <c r="QMN3203" s="14"/>
      <c r="QMO3203" s="14"/>
      <c r="QMP3203" s="14"/>
      <c r="QMQ3203" s="14"/>
      <c r="QMR3203" s="14"/>
      <c r="QMS3203" s="14"/>
      <c r="QMT3203" s="14"/>
      <c r="QMU3203" s="14"/>
      <c r="QMV3203" s="14"/>
      <c r="QMW3203" s="14"/>
      <c r="QMX3203" s="14"/>
      <c r="QMY3203" s="14"/>
      <c r="QMZ3203" s="14"/>
      <c r="QNA3203" s="14"/>
      <c r="QNB3203" s="14"/>
      <c r="QNC3203" s="14"/>
      <c r="QND3203" s="14"/>
      <c r="QNE3203" s="14"/>
      <c r="QNF3203" s="14"/>
      <c r="QNG3203" s="14"/>
      <c r="QNH3203" s="14"/>
      <c r="QNI3203" s="14"/>
      <c r="QNJ3203" s="14"/>
      <c r="QNK3203" s="14"/>
      <c r="QNL3203" s="14"/>
      <c r="QNM3203" s="14"/>
      <c r="QNN3203" s="14"/>
      <c r="QNO3203" s="14"/>
      <c r="QNP3203" s="14"/>
      <c r="QNQ3203" s="14"/>
      <c r="QNR3203" s="14"/>
      <c r="QNS3203" s="14"/>
      <c r="QNT3203" s="14"/>
      <c r="QNU3203" s="14"/>
      <c r="QNV3203" s="14"/>
      <c r="QNW3203" s="14"/>
      <c r="QNX3203" s="14"/>
      <c r="QNY3203" s="14"/>
      <c r="QNZ3203" s="14"/>
      <c r="QOA3203" s="14"/>
      <c r="QOB3203" s="14"/>
      <c r="QOC3203" s="14"/>
      <c r="QOD3203" s="14"/>
      <c r="QOE3203" s="14"/>
      <c r="QOF3203" s="14"/>
      <c r="QOG3203" s="14"/>
      <c r="QOH3203" s="14"/>
      <c r="QOI3203" s="14"/>
      <c r="QOJ3203" s="14"/>
      <c r="QOK3203" s="14"/>
      <c r="QOL3203" s="14"/>
      <c r="QOM3203" s="14"/>
      <c r="QON3203" s="14"/>
      <c r="QOO3203" s="14"/>
      <c r="QOP3203" s="14"/>
      <c r="QOQ3203" s="14"/>
      <c r="QOR3203" s="14"/>
      <c r="QOS3203" s="14"/>
      <c r="QOT3203" s="14"/>
      <c r="QOU3203" s="14"/>
      <c r="QOV3203" s="14"/>
      <c r="QOW3203" s="14"/>
      <c r="QOX3203" s="14"/>
      <c r="QOY3203" s="14"/>
      <c r="QOZ3203" s="14"/>
      <c r="QPA3203" s="14"/>
      <c r="QPB3203" s="14"/>
      <c r="QPC3203" s="14"/>
      <c r="QPD3203" s="14"/>
      <c r="QPE3203" s="14"/>
      <c r="QPF3203" s="14"/>
      <c r="QPG3203" s="14"/>
      <c r="QPH3203" s="14"/>
      <c r="QPI3203" s="14"/>
      <c r="QPJ3203" s="14"/>
      <c r="QPK3203" s="14"/>
      <c r="QPL3203" s="14"/>
      <c r="QPM3203" s="14"/>
      <c r="QPN3203" s="14"/>
      <c r="QPO3203" s="14"/>
      <c r="QPP3203" s="14"/>
      <c r="QPQ3203" s="14"/>
      <c r="QPR3203" s="14"/>
      <c r="QPS3203" s="14"/>
      <c r="QPT3203" s="14"/>
      <c r="QPU3203" s="14"/>
      <c r="QPV3203" s="14"/>
      <c r="QPW3203" s="14"/>
      <c r="QPX3203" s="14"/>
      <c r="QPY3203" s="14"/>
      <c r="QPZ3203" s="14"/>
      <c r="QQA3203" s="14"/>
      <c r="QQB3203" s="14"/>
      <c r="QQC3203" s="14"/>
      <c r="QQD3203" s="14"/>
      <c r="QQE3203" s="14"/>
      <c r="QQF3203" s="14"/>
      <c r="QQG3203" s="14"/>
      <c r="QQH3203" s="14"/>
      <c r="QQI3203" s="14"/>
      <c r="QQJ3203" s="14"/>
      <c r="QQK3203" s="14"/>
      <c r="QQL3203" s="14"/>
      <c r="QQM3203" s="14"/>
      <c r="QQN3203" s="14"/>
      <c r="QQO3203" s="14"/>
      <c r="QQP3203" s="14"/>
      <c r="QQQ3203" s="14"/>
      <c r="QQR3203" s="14"/>
      <c r="QQS3203" s="14"/>
      <c r="QQT3203" s="14"/>
      <c r="QQU3203" s="14"/>
      <c r="QQV3203" s="14"/>
      <c r="QQW3203" s="14"/>
      <c r="QQX3203" s="14"/>
      <c r="QQY3203" s="14"/>
      <c r="QQZ3203" s="14"/>
      <c r="QRA3203" s="14"/>
      <c r="QRB3203" s="14"/>
      <c r="QRC3203" s="14"/>
      <c r="QRD3203" s="14"/>
      <c r="QRE3203" s="14"/>
      <c r="QRF3203" s="14"/>
      <c r="QRG3203" s="14"/>
      <c r="QRH3203" s="14"/>
      <c r="QRI3203" s="14"/>
      <c r="QRJ3203" s="14"/>
      <c r="QRK3203" s="14"/>
      <c r="QRL3203" s="14"/>
      <c r="QRM3203" s="14"/>
      <c r="QRN3203" s="14"/>
      <c r="QRO3203" s="14"/>
      <c r="QRP3203" s="14"/>
      <c r="QRQ3203" s="14"/>
      <c r="QRR3203" s="14"/>
      <c r="QRS3203" s="14"/>
      <c r="QRT3203" s="14"/>
      <c r="QRU3203" s="14"/>
      <c r="QRV3203" s="14"/>
      <c r="QRW3203" s="14"/>
      <c r="QRX3203" s="14"/>
      <c r="QRY3203" s="14"/>
      <c r="QRZ3203" s="14"/>
      <c r="QSA3203" s="14"/>
      <c r="QSB3203" s="14"/>
      <c r="QSC3203" s="14"/>
      <c r="QSD3203" s="14"/>
      <c r="QSE3203" s="14"/>
      <c r="QSF3203" s="14"/>
      <c r="QSG3203" s="14"/>
      <c r="QSH3203" s="14"/>
      <c r="QSI3203" s="14"/>
      <c r="QSJ3203" s="14"/>
      <c r="QSK3203" s="14"/>
      <c r="QSL3203" s="14"/>
      <c r="QSM3203" s="14"/>
      <c r="QSN3203" s="14"/>
      <c r="QSO3203" s="14"/>
      <c r="QSP3203" s="14"/>
      <c r="QSQ3203" s="14"/>
      <c r="QSR3203" s="14"/>
      <c r="QSS3203" s="14"/>
      <c r="QST3203" s="14"/>
      <c r="QSU3203" s="14"/>
      <c r="QSV3203" s="14"/>
      <c r="QSW3203" s="14"/>
      <c r="QSX3203" s="14"/>
      <c r="QSY3203" s="14"/>
      <c r="QSZ3203" s="14"/>
      <c r="QTA3203" s="14"/>
      <c r="QTB3203" s="14"/>
      <c r="QTC3203" s="14"/>
      <c r="QTD3203" s="14"/>
      <c r="QTE3203" s="14"/>
      <c r="QTF3203" s="14"/>
      <c r="QTG3203" s="14"/>
      <c r="QTH3203" s="14"/>
      <c r="QTI3203" s="14"/>
      <c r="QTJ3203" s="14"/>
      <c r="QTK3203" s="14"/>
      <c r="QTL3203" s="14"/>
      <c r="QTM3203" s="14"/>
      <c r="QTN3203" s="14"/>
      <c r="QTO3203" s="14"/>
      <c r="QTP3203" s="14"/>
      <c r="QTQ3203" s="14"/>
      <c r="QTR3203" s="14"/>
      <c r="QTS3203" s="14"/>
      <c r="QTT3203" s="14"/>
      <c r="QTU3203" s="14"/>
      <c r="QTV3203" s="14"/>
      <c r="QTW3203" s="14"/>
      <c r="QTX3203" s="14"/>
      <c r="QTY3203" s="14"/>
      <c r="QTZ3203" s="14"/>
      <c r="QUA3203" s="14"/>
      <c r="QUB3203" s="14"/>
      <c r="QUC3203" s="14"/>
      <c r="QUD3203" s="14"/>
      <c r="QUE3203" s="14"/>
      <c r="QUF3203" s="14"/>
      <c r="QUG3203" s="14"/>
      <c r="QUH3203" s="14"/>
      <c r="QUI3203" s="14"/>
      <c r="QUJ3203" s="14"/>
      <c r="QUK3203" s="14"/>
      <c r="QUL3203" s="14"/>
      <c r="QUM3203" s="14"/>
      <c r="QUN3203" s="14"/>
      <c r="QUO3203" s="14"/>
      <c r="QUP3203" s="14"/>
      <c r="QUQ3203" s="14"/>
      <c r="QUR3203" s="14"/>
      <c r="QUS3203" s="14"/>
      <c r="QUT3203" s="14"/>
      <c r="QUU3203" s="14"/>
      <c r="QUV3203" s="14"/>
      <c r="QUW3203" s="14"/>
      <c r="QUX3203" s="14"/>
      <c r="QUY3203" s="14"/>
      <c r="QUZ3203" s="14"/>
      <c r="QVA3203" s="14"/>
      <c r="QVB3203" s="14"/>
      <c r="QVC3203" s="14"/>
      <c r="QVD3203" s="14"/>
      <c r="QVE3203" s="14"/>
      <c r="QVF3203" s="14"/>
      <c r="QVG3203" s="14"/>
      <c r="QVH3203" s="14"/>
      <c r="QVI3203" s="14"/>
      <c r="QVJ3203" s="14"/>
      <c r="QVK3203" s="14"/>
      <c r="QVL3203" s="14"/>
      <c r="QVM3203" s="14"/>
      <c r="QVN3203" s="14"/>
      <c r="QVO3203" s="14"/>
      <c r="QVP3203" s="14"/>
      <c r="QVQ3203" s="14"/>
      <c r="QVR3203" s="14"/>
      <c r="QVS3203" s="14"/>
      <c r="QVT3203" s="14"/>
      <c r="QVU3203" s="14"/>
      <c r="QVV3203" s="14"/>
      <c r="QVW3203" s="14"/>
      <c r="QVX3203" s="14"/>
      <c r="QVY3203" s="14"/>
      <c r="QVZ3203" s="14"/>
      <c r="QWA3203" s="14"/>
      <c r="QWB3203" s="14"/>
      <c r="QWC3203" s="14"/>
      <c r="QWD3203" s="14"/>
      <c r="QWE3203" s="14"/>
      <c r="QWF3203" s="14"/>
      <c r="QWG3203" s="14"/>
      <c r="QWH3203" s="14"/>
      <c r="QWI3203" s="14"/>
      <c r="QWJ3203" s="14"/>
      <c r="QWK3203" s="14"/>
      <c r="QWL3203" s="14"/>
      <c r="QWM3203" s="14"/>
      <c r="QWN3203" s="14"/>
      <c r="QWO3203" s="14"/>
      <c r="QWP3203" s="14"/>
      <c r="QWQ3203" s="14"/>
      <c r="QWR3203" s="14"/>
      <c r="QWS3203" s="14"/>
      <c r="QWT3203" s="14"/>
      <c r="QWU3203" s="14"/>
      <c r="QWV3203" s="14"/>
      <c r="QWW3203" s="14"/>
      <c r="QWX3203" s="14"/>
      <c r="QWY3203" s="14"/>
      <c r="QWZ3203" s="14"/>
      <c r="QXA3203" s="14"/>
      <c r="QXB3203" s="14"/>
      <c r="QXC3203" s="14"/>
      <c r="QXD3203" s="14"/>
      <c r="QXE3203" s="14"/>
      <c r="QXF3203" s="14"/>
      <c r="QXG3203" s="14"/>
      <c r="QXH3203" s="14"/>
      <c r="QXI3203" s="14"/>
      <c r="QXJ3203" s="14"/>
      <c r="QXK3203" s="14"/>
      <c r="QXL3203" s="14"/>
      <c r="QXM3203" s="14"/>
      <c r="QXN3203" s="14"/>
      <c r="QXO3203" s="14"/>
      <c r="QXP3203" s="14"/>
      <c r="QXQ3203" s="14"/>
      <c r="QXR3203" s="14"/>
      <c r="QXS3203" s="14"/>
      <c r="QXT3203" s="14"/>
      <c r="QXU3203" s="14"/>
      <c r="QXV3203" s="14"/>
      <c r="QXW3203" s="14"/>
      <c r="QXX3203" s="14"/>
      <c r="QXY3203" s="14"/>
      <c r="QXZ3203" s="14"/>
      <c r="QYA3203" s="14"/>
      <c r="QYB3203" s="14"/>
      <c r="QYC3203" s="14"/>
      <c r="QYD3203" s="14"/>
      <c r="QYE3203" s="14"/>
      <c r="QYF3203" s="14"/>
      <c r="QYG3203" s="14"/>
      <c r="QYH3203" s="14"/>
      <c r="QYI3203" s="14"/>
      <c r="QYJ3203" s="14"/>
      <c r="QYK3203" s="14"/>
      <c r="QYL3203" s="14"/>
      <c r="QYM3203" s="14"/>
      <c r="QYN3203" s="14"/>
      <c r="QYO3203" s="14"/>
      <c r="QYP3203" s="14"/>
      <c r="QYQ3203" s="14"/>
      <c r="QYR3203" s="14"/>
      <c r="QYS3203" s="14"/>
      <c r="QYT3203" s="14"/>
      <c r="QYU3203" s="14"/>
      <c r="QYV3203" s="14"/>
      <c r="QYW3203" s="14"/>
      <c r="QYX3203" s="14"/>
      <c r="QYY3203" s="14"/>
      <c r="QYZ3203" s="14"/>
      <c r="QZA3203" s="14"/>
      <c r="QZB3203" s="14"/>
      <c r="QZC3203" s="14"/>
      <c r="QZD3203" s="14"/>
      <c r="QZE3203" s="14"/>
      <c r="QZF3203" s="14"/>
      <c r="QZG3203" s="14"/>
      <c r="QZH3203" s="14"/>
      <c r="QZI3203" s="14"/>
      <c r="QZJ3203" s="14"/>
      <c r="QZK3203" s="14"/>
      <c r="QZL3203" s="14"/>
      <c r="QZM3203" s="14"/>
      <c r="QZN3203" s="14"/>
      <c r="QZO3203" s="14"/>
      <c r="QZP3203" s="14"/>
      <c r="QZQ3203" s="14"/>
      <c r="QZR3203" s="14"/>
      <c r="QZS3203" s="14"/>
      <c r="QZT3203" s="14"/>
      <c r="QZU3203" s="14"/>
      <c r="QZV3203" s="14"/>
      <c r="QZW3203" s="14"/>
      <c r="QZX3203" s="14"/>
      <c r="QZY3203" s="14"/>
      <c r="QZZ3203" s="14"/>
      <c r="RAA3203" s="14"/>
      <c r="RAB3203" s="14"/>
      <c r="RAC3203" s="14"/>
      <c r="RAD3203" s="14"/>
      <c r="RAE3203" s="14"/>
      <c r="RAF3203" s="14"/>
      <c r="RAG3203" s="14"/>
      <c r="RAH3203" s="14"/>
      <c r="RAI3203" s="14"/>
      <c r="RAJ3203" s="14"/>
      <c r="RAK3203" s="14"/>
      <c r="RAL3203" s="14"/>
      <c r="RAM3203" s="14"/>
      <c r="RAN3203" s="14"/>
      <c r="RAO3203" s="14"/>
      <c r="RAP3203" s="14"/>
      <c r="RAQ3203" s="14"/>
      <c r="RAR3203" s="14"/>
      <c r="RAS3203" s="14"/>
      <c r="RAT3203" s="14"/>
      <c r="RAU3203" s="14"/>
      <c r="RAV3203" s="14"/>
      <c r="RAW3203" s="14"/>
      <c r="RAX3203" s="14"/>
      <c r="RAY3203" s="14"/>
      <c r="RAZ3203" s="14"/>
      <c r="RBA3203" s="14"/>
      <c r="RBB3203" s="14"/>
      <c r="RBC3203" s="14"/>
      <c r="RBD3203" s="14"/>
      <c r="RBE3203" s="14"/>
      <c r="RBF3203" s="14"/>
      <c r="RBG3203" s="14"/>
      <c r="RBH3203" s="14"/>
      <c r="RBI3203" s="14"/>
      <c r="RBJ3203" s="14"/>
      <c r="RBK3203" s="14"/>
      <c r="RBL3203" s="14"/>
      <c r="RBM3203" s="14"/>
      <c r="RBN3203" s="14"/>
      <c r="RBO3203" s="14"/>
      <c r="RBP3203" s="14"/>
      <c r="RBQ3203" s="14"/>
      <c r="RBR3203" s="14"/>
      <c r="RBS3203" s="14"/>
      <c r="RBT3203" s="14"/>
      <c r="RBU3203" s="14"/>
      <c r="RBV3203" s="14"/>
      <c r="RBW3203" s="14"/>
      <c r="RBX3203" s="14"/>
      <c r="RBY3203" s="14"/>
      <c r="RBZ3203" s="14"/>
      <c r="RCA3203" s="14"/>
      <c r="RCB3203" s="14"/>
      <c r="RCC3203" s="14"/>
      <c r="RCD3203" s="14"/>
      <c r="RCE3203" s="14"/>
      <c r="RCF3203" s="14"/>
      <c r="RCG3203" s="14"/>
      <c r="RCH3203" s="14"/>
      <c r="RCI3203" s="14"/>
      <c r="RCJ3203" s="14"/>
      <c r="RCK3203" s="14"/>
      <c r="RCL3203" s="14"/>
      <c r="RCM3203" s="14"/>
      <c r="RCN3203" s="14"/>
      <c r="RCO3203" s="14"/>
      <c r="RCP3203" s="14"/>
      <c r="RCQ3203" s="14"/>
      <c r="RCR3203" s="14"/>
      <c r="RCS3203" s="14"/>
      <c r="RCT3203" s="14"/>
      <c r="RCU3203" s="14"/>
      <c r="RCV3203" s="14"/>
      <c r="RCW3203" s="14"/>
      <c r="RCX3203" s="14"/>
      <c r="RCY3203" s="14"/>
      <c r="RCZ3203" s="14"/>
      <c r="RDA3203" s="14"/>
      <c r="RDB3203" s="14"/>
      <c r="RDC3203" s="14"/>
      <c r="RDD3203" s="14"/>
      <c r="RDE3203" s="14"/>
      <c r="RDF3203" s="14"/>
      <c r="RDG3203" s="14"/>
      <c r="RDH3203" s="14"/>
      <c r="RDI3203" s="14"/>
      <c r="RDJ3203" s="14"/>
      <c r="RDK3203" s="14"/>
      <c r="RDL3203" s="14"/>
      <c r="RDM3203" s="14"/>
      <c r="RDN3203" s="14"/>
      <c r="RDO3203" s="14"/>
      <c r="RDP3203" s="14"/>
      <c r="RDQ3203" s="14"/>
      <c r="RDR3203" s="14"/>
      <c r="RDS3203" s="14"/>
      <c r="RDT3203" s="14"/>
      <c r="RDU3203" s="14"/>
      <c r="RDV3203" s="14"/>
      <c r="RDW3203" s="14"/>
      <c r="RDX3203" s="14"/>
      <c r="RDY3203" s="14"/>
      <c r="RDZ3203" s="14"/>
      <c r="REA3203" s="14"/>
      <c r="REB3203" s="14"/>
      <c r="REC3203" s="14"/>
      <c r="RED3203" s="14"/>
      <c r="REE3203" s="14"/>
      <c r="REF3203" s="14"/>
      <c r="REG3203" s="14"/>
      <c r="REH3203" s="14"/>
      <c r="REI3203" s="14"/>
      <c r="REJ3203" s="14"/>
      <c r="REK3203" s="14"/>
      <c r="REL3203" s="14"/>
      <c r="REM3203" s="14"/>
      <c r="REN3203" s="14"/>
      <c r="REO3203" s="14"/>
      <c r="REP3203" s="14"/>
      <c r="REQ3203" s="14"/>
      <c r="RER3203" s="14"/>
      <c r="RES3203" s="14"/>
      <c r="RET3203" s="14"/>
      <c r="REU3203" s="14"/>
      <c r="REV3203" s="14"/>
      <c r="REW3203" s="14"/>
      <c r="REX3203" s="14"/>
      <c r="REY3203" s="14"/>
      <c r="REZ3203" s="14"/>
      <c r="RFA3203" s="14"/>
      <c r="RFB3203" s="14"/>
      <c r="RFC3203" s="14"/>
      <c r="RFD3203" s="14"/>
      <c r="RFE3203" s="14"/>
      <c r="RFF3203" s="14"/>
      <c r="RFG3203" s="14"/>
      <c r="RFH3203" s="14"/>
      <c r="RFI3203" s="14"/>
      <c r="RFJ3203" s="14"/>
      <c r="RFK3203" s="14"/>
      <c r="RFL3203" s="14"/>
      <c r="RFM3203" s="14"/>
      <c r="RFN3203" s="14"/>
      <c r="RFO3203" s="14"/>
      <c r="RFP3203" s="14"/>
      <c r="RFQ3203" s="14"/>
      <c r="RFR3203" s="14"/>
      <c r="RFS3203" s="14"/>
      <c r="RFT3203" s="14"/>
      <c r="RFU3203" s="14"/>
      <c r="RFV3203" s="14"/>
      <c r="RFW3203" s="14"/>
      <c r="RFX3203" s="14"/>
      <c r="RFY3203" s="14"/>
      <c r="RFZ3203" s="14"/>
      <c r="RGA3203" s="14"/>
      <c r="RGB3203" s="14"/>
      <c r="RGC3203" s="14"/>
      <c r="RGD3203" s="14"/>
      <c r="RGE3203" s="14"/>
      <c r="RGF3203" s="14"/>
      <c r="RGG3203" s="14"/>
      <c r="RGH3203" s="14"/>
      <c r="RGI3203" s="14"/>
      <c r="RGJ3203" s="14"/>
      <c r="RGK3203" s="14"/>
      <c r="RGL3203" s="14"/>
      <c r="RGM3203" s="14"/>
      <c r="RGN3203" s="14"/>
      <c r="RGO3203" s="14"/>
      <c r="RGP3203" s="14"/>
      <c r="RGQ3203" s="14"/>
      <c r="RGR3203" s="14"/>
      <c r="RGS3203" s="14"/>
      <c r="RGT3203" s="14"/>
      <c r="RGU3203" s="14"/>
      <c r="RGV3203" s="14"/>
      <c r="RGW3203" s="14"/>
      <c r="RGX3203" s="14"/>
      <c r="RGY3203" s="14"/>
      <c r="RGZ3203" s="14"/>
      <c r="RHA3203" s="14"/>
      <c r="RHB3203" s="14"/>
      <c r="RHC3203" s="14"/>
      <c r="RHD3203" s="14"/>
      <c r="RHE3203" s="14"/>
      <c r="RHF3203" s="14"/>
      <c r="RHG3203" s="14"/>
      <c r="RHH3203" s="14"/>
      <c r="RHI3203" s="14"/>
      <c r="RHJ3203" s="14"/>
      <c r="RHK3203" s="14"/>
      <c r="RHL3203" s="14"/>
      <c r="RHM3203" s="14"/>
      <c r="RHN3203" s="14"/>
      <c r="RHO3203" s="14"/>
      <c r="RHP3203" s="14"/>
      <c r="RHQ3203" s="14"/>
      <c r="RHR3203" s="14"/>
      <c r="RHS3203" s="14"/>
      <c r="RHT3203" s="14"/>
      <c r="RHU3203" s="14"/>
      <c r="RHV3203" s="14"/>
      <c r="RHW3203" s="14"/>
      <c r="RHX3203" s="14"/>
      <c r="RHY3203" s="14"/>
      <c r="RHZ3203" s="14"/>
      <c r="RIA3203" s="14"/>
      <c r="RIB3203" s="14"/>
      <c r="RIC3203" s="14"/>
      <c r="RID3203" s="14"/>
      <c r="RIE3203" s="14"/>
      <c r="RIF3203" s="14"/>
      <c r="RIG3203" s="14"/>
      <c r="RIH3203" s="14"/>
      <c r="RII3203" s="14"/>
      <c r="RIJ3203" s="14"/>
      <c r="RIK3203" s="14"/>
      <c r="RIL3203" s="14"/>
      <c r="RIM3203" s="14"/>
      <c r="RIN3203" s="14"/>
      <c r="RIO3203" s="14"/>
      <c r="RIP3203" s="14"/>
      <c r="RIQ3203" s="14"/>
      <c r="RIR3203" s="14"/>
      <c r="RIS3203" s="14"/>
      <c r="RIT3203" s="14"/>
      <c r="RIU3203" s="14"/>
      <c r="RIV3203" s="14"/>
      <c r="RIW3203" s="14"/>
      <c r="RIX3203" s="14"/>
      <c r="RIY3203" s="14"/>
      <c r="RIZ3203" s="14"/>
      <c r="RJA3203" s="14"/>
      <c r="RJB3203" s="14"/>
      <c r="RJC3203" s="14"/>
      <c r="RJD3203" s="14"/>
      <c r="RJE3203" s="14"/>
      <c r="RJF3203" s="14"/>
      <c r="RJG3203" s="14"/>
      <c r="RJH3203" s="14"/>
      <c r="RJI3203" s="14"/>
      <c r="RJJ3203" s="14"/>
      <c r="RJK3203" s="14"/>
      <c r="RJL3203" s="14"/>
      <c r="RJM3203" s="14"/>
      <c r="RJN3203" s="14"/>
      <c r="RJO3203" s="14"/>
      <c r="RJP3203" s="14"/>
      <c r="RJQ3203" s="14"/>
      <c r="RJR3203" s="14"/>
      <c r="RJS3203" s="14"/>
      <c r="RJT3203" s="14"/>
      <c r="RJU3203" s="14"/>
      <c r="RJV3203" s="14"/>
      <c r="RJW3203" s="14"/>
      <c r="RJX3203" s="14"/>
      <c r="RJY3203" s="14"/>
      <c r="RJZ3203" s="14"/>
      <c r="RKA3203" s="14"/>
      <c r="RKB3203" s="14"/>
      <c r="RKC3203" s="14"/>
      <c r="RKD3203" s="14"/>
      <c r="RKE3203" s="14"/>
      <c r="RKF3203" s="14"/>
      <c r="RKG3203" s="14"/>
      <c r="RKH3203" s="14"/>
      <c r="RKI3203" s="14"/>
      <c r="RKJ3203" s="14"/>
      <c r="RKK3203" s="14"/>
      <c r="RKL3203" s="14"/>
      <c r="RKM3203" s="14"/>
      <c r="RKN3203" s="14"/>
      <c r="RKO3203" s="14"/>
      <c r="RKP3203" s="14"/>
      <c r="RKQ3203" s="14"/>
      <c r="RKR3203" s="14"/>
      <c r="RKS3203" s="14"/>
      <c r="RKT3203" s="14"/>
      <c r="RKU3203" s="14"/>
      <c r="RKV3203" s="14"/>
      <c r="RKW3203" s="14"/>
      <c r="RKX3203" s="14"/>
      <c r="RKY3203" s="14"/>
      <c r="RKZ3203" s="14"/>
      <c r="RLA3203" s="14"/>
      <c r="RLB3203" s="14"/>
      <c r="RLC3203" s="14"/>
      <c r="RLD3203" s="14"/>
      <c r="RLE3203" s="14"/>
      <c r="RLF3203" s="14"/>
      <c r="RLG3203" s="14"/>
      <c r="RLH3203" s="14"/>
      <c r="RLI3203" s="14"/>
      <c r="RLJ3203" s="14"/>
      <c r="RLK3203" s="14"/>
      <c r="RLL3203" s="14"/>
      <c r="RLM3203" s="14"/>
      <c r="RLN3203" s="14"/>
      <c r="RLO3203" s="14"/>
      <c r="RLP3203" s="14"/>
      <c r="RLQ3203" s="14"/>
      <c r="RLR3203" s="14"/>
      <c r="RLS3203" s="14"/>
      <c r="RLT3203" s="14"/>
      <c r="RLU3203" s="14"/>
      <c r="RLV3203" s="14"/>
      <c r="RLW3203" s="14"/>
      <c r="RLX3203" s="14"/>
      <c r="RLY3203" s="14"/>
      <c r="RLZ3203" s="14"/>
      <c r="RMA3203" s="14"/>
      <c r="RMB3203" s="14"/>
      <c r="RMC3203" s="14"/>
      <c r="RMD3203" s="14"/>
      <c r="RME3203" s="14"/>
      <c r="RMF3203" s="14"/>
      <c r="RMG3203" s="14"/>
      <c r="RMH3203" s="14"/>
      <c r="RMI3203" s="14"/>
      <c r="RMJ3203" s="14"/>
      <c r="RMK3203" s="14"/>
      <c r="RML3203" s="14"/>
      <c r="RMM3203" s="14"/>
      <c r="RMN3203" s="14"/>
      <c r="RMO3203" s="14"/>
      <c r="RMP3203" s="14"/>
      <c r="RMQ3203" s="14"/>
      <c r="RMR3203" s="14"/>
      <c r="RMS3203" s="14"/>
      <c r="RMT3203" s="14"/>
      <c r="RMU3203" s="14"/>
      <c r="RMV3203" s="14"/>
      <c r="RMW3203" s="14"/>
      <c r="RMX3203" s="14"/>
      <c r="RMY3203" s="14"/>
      <c r="RMZ3203" s="14"/>
      <c r="RNA3203" s="14"/>
      <c r="RNB3203" s="14"/>
      <c r="RNC3203" s="14"/>
      <c r="RND3203" s="14"/>
      <c r="RNE3203" s="14"/>
      <c r="RNF3203" s="14"/>
      <c r="RNG3203" s="14"/>
      <c r="RNH3203" s="14"/>
      <c r="RNI3203" s="14"/>
      <c r="RNJ3203" s="14"/>
      <c r="RNK3203" s="14"/>
      <c r="RNL3203" s="14"/>
      <c r="RNM3203" s="14"/>
      <c r="RNN3203" s="14"/>
      <c r="RNO3203" s="14"/>
      <c r="RNP3203" s="14"/>
      <c r="RNQ3203" s="14"/>
      <c r="RNR3203" s="14"/>
      <c r="RNS3203" s="14"/>
      <c r="RNT3203" s="14"/>
      <c r="RNU3203" s="14"/>
      <c r="RNV3203" s="14"/>
      <c r="RNW3203" s="14"/>
      <c r="RNX3203" s="14"/>
      <c r="RNY3203" s="14"/>
      <c r="RNZ3203" s="14"/>
      <c r="ROA3203" s="14"/>
      <c r="ROB3203" s="14"/>
      <c r="ROC3203" s="14"/>
      <c r="ROD3203" s="14"/>
      <c r="ROE3203" s="14"/>
      <c r="ROF3203" s="14"/>
      <c r="ROG3203" s="14"/>
      <c r="ROH3203" s="14"/>
      <c r="ROI3203" s="14"/>
      <c r="ROJ3203" s="14"/>
      <c r="ROK3203" s="14"/>
      <c r="ROL3203" s="14"/>
      <c r="ROM3203" s="14"/>
      <c r="RON3203" s="14"/>
      <c r="ROO3203" s="14"/>
      <c r="ROP3203" s="14"/>
      <c r="ROQ3203" s="14"/>
      <c r="ROR3203" s="14"/>
      <c r="ROS3203" s="14"/>
      <c r="ROT3203" s="14"/>
      <c r="ROU3203" s="14"/>
      <c r="ROV3203" s="14"/>
      <c r="ROW3203" s="14"/>
      <c r="ROX3203" s="14"/>
      <c r="ROY3203" s="14"/>
      <c r="ROZ3203" s="14"/>
      <c r="RPA3203" s="14"/>
      <c r="RPB3203" s="14"/>
      <c r="RPC3203" s="14"/>
      <c r="RPD3203" s="14"/>
      <c r="RPE3203" s="14"/>
      <c r="RPF3203" s="14"/>
      <c r="RPG3203" s="14"/>
      <c r="RPH3203" s="14"/>
      <c r="RPI3203" s="14"/>
      <c r="RPJ3203" s="14"/>
      <c r="RPK3203" s="14"/>
      <c r="RPL3203" s="14"/>
      <c r="RPM3203" s="14"/>
      <c r="RPN3203" s="14"/>
      <c r="RPO3203" s="14"/>
      <c r="RPP3203" s="14"/>
      <c r="RPQ3203" s="14"/>
      <c r="RPR3203" s="14"/>
      <c r="RPS3203" s="14"/>
      <c r="RPT3203" s="14"/>
      <c r="RPU3203" s="14"/>
      <c r="RPV3203" s="14"/>
      <c r="RPW3203" s="14"/>
      <c r="RPX3203" s="14"/>
      <c r="RPY3203" s="14"/>
      <c r="RPZ3203" s="14"/>
      <c r="RQA3203" s="14"/>
      <c r="RQB3203" s="14"/>
      <c r="RQC3203" s="14"/>
      <c r="RQD3203" s="14"/>
      <c r="RQE3203" s="14"/>
      <c r="RQF3203" s="14"/>
      <c r="RQG3203" s="14"/>
      <c r="RQH3203" s="14"/>
      <c r="RQI3203" s="14"/>
      <c r="RQJ3203" s="14"/>
      <c r="RQK3203" s="14"/>
      <c r="RQL3203" s="14"/>
      <c r="RQM3203" s="14"/>
      <c r="RQN3203" s="14"/>
      <c r="RQO3203" s="14"/>
      <c r="RQP3203" s="14"/>
      <c r="RQQ3203" s="14"/>
      <c r="RQR3203" s="14"/>
      <c r="RQS3203" s="14"/>
      <c r="RQT3203" s="14"/>
      <c r="RQU3203" s="14"/>
      <c r="RQV3203" s="14"/>
      <c r="RQW3203" s="14"/>
      <c r="RQX3203" s="14"/>
      <c r="RQY3203" s="14"/>
      <c r="RQZ3203" s="14"/>
      <c r="RRA3203" s="14"/>
      <c r="RRB3203" s="14"/>
      <c r="RRC3203" s="14"/>
      <c r="RRD3203" s="14"/>
      <c r="RRE3203" s="14"/>
      <c r="RRF3203" s="14"/>
      <c r="RRG3203" s="14"/>
      <c r="RRH3203" s="14"/>
      <c r="RRI3203" s="14"/>
      <c r="RRJ3203" s="14"/>
      <c r="RRK3203" s="14"/>
      <c r="RRL3203" s="14"/>
      <c r="RRM3203" s="14"/>
      <c r="RRN3203" s="14"/>
      <c r="RRO3203" s="14"/>
      <c r="RRP3203" s="14"/>
      <c r="RRQ3203" s="14"/>
      <c r="RRR3203" s="14"/>
      <c r="RRS3203" s="14"/>
      <c r="RRT3203" s="14"/>
      <c r="RRU3203" s="14"/>
      <c r="RRV3203" s="14"/>
      <c r="RRW3203" s="14"/>
      <c r="RRX3203" s="14"/>
      <c r="RRY3203" s="14"/>
      <c r="RRZ3203" s="14"/>
      <c r="RSA3203" s="14"/>
      <c r="RSB3203" s="14"/>
      <c r="RSC3203" s="14"/>
      <c r="RSD3203" s="14"/>
      <c r="RSE3203" s="14"/>
      <c r="RSF3203" s="14"/>
      <c r="RSG3203" s="14"/>
      <c r="RSH3203" s="14"/>
      <c r="RSI3203" s="14"/>
      <c r="RSJ3203" s="14"/>
      <c r="RSK3203" s="14"/>
      <c r="RSL3203" s="14"/>
      <c r="RSM3203" s="14"/>
      <c r="RSN3203" s="14"/>
      <c r="RSO3203" s="14"/>
      <c r="RSP3203" s="14"/>
      <c r="RSQ3203" s="14"/>
      <c r="RSR3203" s="14"/>
      <c r="RSS3203" s="14"/>
      <c r="RST3203" s="14"/>
      <c r="RSU3203" s="14"/>
      <c r="RSV3203" s="14"/>
      <c r="RSW3203" s="14"/>
      <c r="RSX3203" s="14"/>
      <c r="RSY3203" s="14"/>
      <c r="RSZ3203" s="14"/>
      <c r="RTA3203" s="14"/>
      <c r="RTB3203" s="14"/>
      <c r="RTC3203" s="14"/>
      <c r="RTD3203" s="14"/>
      <c r="RTE3203" s="14"/>
      <c r="RTF3203" s="14"/>
      <c r="RTG3203" s="14"/>
      <c r="RTH3203" s="14"/>
      <c r="RTI3203" s="14"/>
      <c r="RTJ3203" s="14"/>
      <c r="RTK3203" s="14"/>
      <c r="RTL3203" s="14"/>
      <c r="RTM3203" s="14"/>
      <c r="RTN3203" s="14"/>
      <c r="RTO3203" s="14"/>
      <c r="RTP3203" s="14"/>
      <c r="RTQ3203" s="14"/>
      <c r="RTR3203" s="14"/>
      <c r="RTS3203" s="14"/>
      <c r="RTT3203" s="14"/>
      <c r="RTU3203" s="14"/>
      <c r="RTV3203" s="14"/>
      <c r="RTW3203" s="14"/>
      <c r="RTX3203" s="14"/>
      <c r="RTY3203" s="14"/>
      <c r="RTZ3203" s="14"/>
      <c r="RUA3203" s="14"/>
      <c r="RUB3203" s="14"/>
      <c r="RUC3203" s="14"/>
      <c r="RUD3203" s="14"/>
      <c r="RUE3203" s="14"/>
      <c r="RUF3203" s="14"/>
      <c r="RUG3203" s="14"/>
      <c r="RUH3203" s="14"/>
      <c r="RUI3203" s="14"/>
      <c r="RUJ3203" s="14"/>
      <c r="RUK3203" s="14"/>
      <c r="RUL3203" s="14"/>
      <c r="RUM3203" s="14"/>
      <c r="RUN3203" s="14"/>
      <c r="RUO3203" s="14"/>
      <c r="RUP3203" s="14"/>
      <c r="RUQ3203" s="14"/>
      <c r="RUR3203" s="14"/>
      <c r="RUS3203" s="14"/>
      <c r="RUT3203" s="14"/>
      <c r="RUU3203" s="14"/>
      <c r="RUV3203" s="14"/>
      <c r="RUW3203" s="14"/>
      <c r="RUX3203" s="14"/>
      <c r="RUY3203" s="14"/>
      <c r="RUZ3203" s="14"/>
      <c r="RVA3203" s="14"/>
      <c r="RVB3203" s="14"/>
      <c r="RVC3203" s="14"/>
      <c r="RVD3203" s="14"/>
      <c r="RVE3203" s="14"/>
      <c r="RVF3203" s="14"/>
      <c r="RVG3203" s="14"/>
      <c r="RVH3203" s="14"/>
      <c r="RVI3203" s="14"/>
      <c r="RVJ3203" s="14"/>
      <c r="RVK3203" s="14"/>
      <c r="RVL3203" s="14"/>
      <c r="RVM3203" s="14"/>
      <c r="RVN3203" s="14"/>
      <c r="RVO3203" s="14"/>
      <c r="RVP3203" s="14"/>
      <c r="RVQ3203" s="14"/>
      <c r="RVR3203" s="14"/>
      <c r="RVS3203" s="14"/>
      <c r="RVT3203" s="14"/>
      <c r="RVU3203" s="14"/>
      <c r="RVV3203" s="14"/>
      <c r="RVW3203" s="14"/>
      <c r="RVX3203" s="14"/>
      <c r="RVY3203" s="14"/>
      <c r="RVZ3203" s="14"/>
      <c r="RWA3203" s="14"/>
      <c r="RWB3203" s="14"/>
      <c r="RWC3203" s="14"/>
      <c r="RWD3203" s="14"/>
      <c r="RWE3203" s="14"/>
      <c r="RWF3203" s="14"/>
      <c r="RWG3203" s="14"/>
      <c r="RWH3203" s="14"/>
      <c r="RWI3203" s="14"/>
      <c r="RWJ3203" s="14"/>
      <c r="RWK3203" s="14"/>
      <c r="RWL3203" s="14"/>
      <c r="RWM3203" s="14"/>
      <c r="RWN3203" s="14"/>
      <c r="RWO3203" s="14"/>
      <c r="RWP3203" s="14"/>
      <c r="RWQ3203" s="14"/>
      <c r="RWR3203" s="14"/>
      <c r="RWS3203" s="14"/>
      <c r="RWT3203" s="14"/>
      <c r="RWU3203" s="14"/>
      <c r="RWV3203" s="14"/>
      <c r="RWW3203" s="14"/>
      <c r="RWX3203" s="14"/>
      <c r="RWY3203" s="14"/>
      <c r="RWZ3203" s="14"/>
      <c r="RXA3203" s="14"/>
      <c r="RXB3203" s="14"/>
      <c r="RXC3203" s="14"/>
      <c r="RXD3203" s="14"/>
      <c r="RXE3203" s="14"/>
      <c r="RXF3203" s="14"/>
      <c r="RXG3203" s="14"/>
      <c r="RXH3203" s="14"/>
      <c r="RXI3203" s="14"/>
      <c r="RXJ3203" s="14"/>
      <c r="RXK3203" s="14"/>
      <c r="RXL3203" s="14"/>
      <c r="RXM3203" s="14"/>
      <c r="RXN3203" s="14"/>
      <c r="RXO3203" s="14"/>
      <c r="RXP3203" s="14"/>
      <c r="RXQ3203" s="14"/>
      <c r="RXR3203" s="14"/>
      <c r="RXS3203" s="14"/>
      <c r="RXT3203" s="14"/>
      <c r="RXU3203" s="14"/>
      <c r="RXV3203" s="14"/>
      <c r="RXW3203" s="14"/>
      <c r="RXX3203" s="14"/>
      <c r="RXY3203" s="14"/>
      <c r="RXZ3203" s="14"/>
      <c r="RYA3203" s="14"/>
      <c r="RYB3203" s="14"/>
      <c r="RYC3203" s="14"/>
      <c r="RYD3203" s="14"/>
      <c r="RYE3203" s="14"/>
      <c r="RYF3203" s="14"/>
      <c r="RYG3203" s="14"/>
      <c r="RYH3203" s="14"/>
      <c r="RYI3203" s="14"/>
      <c r="RYJ3203" s="14"/>
      <c r="RYK3203" s="14"/>
      <c r="RYL3203" s="14"/>
      <c r="RYM3203" s="14"/>
      <c r="RYN3203" s="14"/>
      <c r="RYO3203" s="14"/>
      <c r="RYP3203" s="14"/>
      <c r="RYQ3203" s="14"/>
      <c r="RYR3203" s="14"/>
      <c r="RYS3203" s="14"/>
      <c r="RYT3203" s="14"/>
      <c r="RYU3203" s="14"/>
      <c r="RYV3203" s="14"/>
      <c r="RYW3203" s="14"/>
      <c r="RYX3203" s="14"/>
      <c r="RYY3203" s="14"/>
      <c r="RYZ3203" s="14"/>
      <c r="RZA3203" s="14"/>
      <c r="RZB3203" s="14"/>
      <c r="RZC3203" s="14"/>
      <c r="RZD3203" s="14"/>
      <c r="RZE3203" s="14"/>
      <c r="RZF3203" s="14"/>
      <c r="RZG3203" s="14"/>
      <c r="RZH3203" s="14"/>
      <c r="RZI3203" s="14"/>
      <c r="RZJ3203" s="14"/>
      <c r="RZK3203" s="14"/>
      <c r="RZL3203" s="14"/>
      <c r="RZM3203" s="14"/>
      <c r="RZN3203" s="14"/>
      <c r="RZO3203" s="14"/>
      <c r="RZP3203" s="14"/>
      <c r="RZQ3203" s="14"/>
      <c r="RZR3203" s="14"/>
      <c r="RZS3203" s="14"/>
      <c r="RZT3203" s="14"/>
      <c r="RZU3203" s="14"/>
      <c r="RZV3203" s="14"/>
      <c r="RZW3203" s="14"/>
      <c r="RZX3203" s="14"/>
      <c r="RZY3203" s="14"/>
      <c r="RZZ3203" s="14"/>
      <c r="SAA3203" s="14"/>
      <c r="SAB3203" s="14"/>
      <c r="SAC3203" s="14"/>
      <c r="SAD3203" s="14"/>
      <c r="SAE3203" s="14"/>
      <c r="SAF3203" s="14"/>
      <c r="SAG3203" s="14"/>
      <c r="SAH3203" s="14"/>
      <c r="SAI3203" s="14"/>
      <c r="SAJ3203" s="14"/>
      <c r="SAK3203" s="14"/>
      <c r="SAL3203" s="14"/>
      <c r="SAM3203" s="14"/>
      <c r="SAN3203" s="14"/>
      <c r="SAO3203" s="14"/>
      <c r="SAP3203" s="14"/>
      <c r="SAQ3203" s="14"/>
      <c r="SAR3203" s="14"/>
      <c r="SAS3203" s="14"/>
      <c r="SAT3203" s="14"/>
      <c r="SAU3203" s="14"/>
      <c r="SAV3203" s="14"/>
      <c r="SAW3203" s="14"/>
      <c r="SAX3203" s="14"/>
      <c r="SAY3203" s="14"/>
      <c r="SAZ3203" s="14"/>
      <c r="SBA3203" s="14"/>
      <c r="SBB3203" s="14"/>
      <c r="SBC3203" s="14"/>
      <c r="SBD3203" s="14"/>
      <c r="SBE3203" s="14"/>
      <c r="SBF3203" s="14"/>
      <c r="SBG3203" s="14"/>
      <c r="SBH3203" s="14"/>
      <c r="SBI3203" s="14"/>
      <c r="SBJ3203" s="14"/>
      <c r="SBK3203" s="14"/>
      <c r="SBL3203" s="14"/>
      <c r="SBM3203" s="14"/>
      <c r="SBN3203" s="14"/>
      <c r="SBO3203" s="14"/>
      <c r="SBP3203" s="14"/>
      <c r="SBQ3203" s="14"/>
      <c r="SBR3203" s="14"/>
      <c r="SBS3203" s="14"/>
      <c r="SBT3203" s="14"/>
      <c r="SBU3203" s="14"/>
      <c r="SBV3203" s="14"/>
      <c r="SBW3203" s="14"/>
      <c r="SBX3203" s="14"/>
      <c r="SBY3203" s="14"/>
      <c r="SBZ3203" s="14"/>
      <c r="SCA3203" s="14"/>
      <c r="SCB3203" s="14"/>
      <c r="SCC3203" s="14"/>
      <c r="SCD3203" s="14"/>
      <c r="SCE3203" s="14"/>
      <c r="SCF3203" s="14"/>
      <c r="SCG3203" s="14"/>
      <c r="SCH3203" s="14"/>
      <c r="SCI3203" s="14"/>
      <c r="SCJ3203" s="14"/>
      <c r="SCK3203" s="14"/>
      <c r="SCL3203" s="14"/>
      <c r="SCM3203" s="14"/>
      <c r="SCN3203" s="14"/>
      <c r="SCO3203" s="14"/>
      <c r="SCP3203" s="14"/>
      <c r="SCQ3203" s="14"/>
      <c r="SCR3203" s="14"/>
      <c r="SCS3203" s="14"/>
      <c r="SCT3203" s="14"/>
      <c r="SCU3203" s="14"/>
      <c r="SCV3203" s="14"/>
      <c r="SCW3203" s="14"/>
      <c r="SCX3203" s="14"/>
      <c r="SCY3203" s="14"/>
      <c r="SCZ3203" s="14"/>
      <c r="SDA3203" s="14"/>
      <c r="SDB3203" s="14"/>
      <c r="SDC3203" s="14"/>
      <c r="SDD3203" s="14"/>
      <c r="SDE3203" s="14"/>
      <c r="SDF3203" s="14"/>
      <c r="SDG3203" s="14"/>
      <c r="SDH3203" s="14"/>
      <c r="SDI3203" s="14"/>
      <c r="SDJ3203" s="14"/>
      <c r="SDK3203" s="14"/>
      <c r="SDL3203" s="14"/>
      <c r="SDM3203" s="14"/>
      <c r="SDN3203" s="14"/>
      <c r="SDO3203" s="14"/>
      <c r="SDP3203" s="14"/>
      <c r="SDQ3203" s="14"/>
      <c r="SDR3203" s="14"/>
      <c r="SDS3203" s="14"/>
      <c r="SDT3203" s="14"/>
      <c r="SDU3203" s="14"/>
      <c r="SDV3203" s="14"/>
      <c r="SDW3203" s="14"/>
      <c r="SDX3203" s="14"/>
      <c r="SDY3203" s="14"/>
      <c r="SDZ3203" s="14"/>
      <c r="SEA3203" s="14"/>
      <c r="SEB3203" s="14"/>
      <c r="SEC3203" s="14"/>
      <c r="SED3203" s="14"/>
      <c r="SEE3203" s="14"/>
      <c r="SEF3203" s="14"/>
      <c r="SEG3203" s="14"/>
      <c r="SEH3203" s="14"/>
      <c r="SEI3203" s="14"/>
      <c r="SEJ3203" s="14"/>
      <c r="SEK3203" s="14"/>
      <c r="SEL3203" s="14"/>
      <c r="SEM3203" s="14"/>
      <c r="SEN3203" s="14"/>
      <c r="SEO3203" s="14"/>
      <c r="SEP3203" s="14"/>
      <c r="SEQ3203" s="14"/>
      <c r="SER3203" s="14"/>
      <c r="SES3203" s="14"/>
      <c r="SET3203" s="14"/>
      <c r="SEU3203" s="14"/>
      <c r="SEV3203" s="14"/>
      <c r="SEW3203" s="14"/>
      <c r="SEX3203" s="14"/>
      <c r="SEY3203" s="14"/>
      <c r="SEZ3203" s="14"/>
      <c r="SFA3203" s="14"/>
      <c r="SFB3203" s="14"/>
      <c r="SFC3203" s="14"/>
      <c r="SFD3203" s="14"/>
      <c r="SFE3203" s="14"/>
      <c r="SFF3203" s="14"/>
      <c r="SFG3203" s="14"/>
      <c r="SFH3203" s="14"/>
      <c r="SFI3203" s="14"/>
      <c r="SFJ3203" s="14"/>
      <c r="SFK3203" s="14"/>
      <c r="SFL3203" s="14"/>
      <c r="SFM3203" s="14"/>
      <c r="SFN3203" s="14"/>
      <c r="SFO3203" s="14"/>
      <c r="SFP3203" s="14"/>
      <c r="SFQ3203" s="14"/>
      <c r="SFR3203" s="14"/>
      <c r="SFS3203" s="14"/>
      <c r="SFT3203" s="14"/>
      <c r="SFU3203" s="14"/>
      <c r="SFV3203" s="14"/>
      <c r="SFW3203" s="14"/>
      <c r="SFX3203" s="14"/>
      <c r="SFY3203" s="14"/>
      <c r="SFZ3203" s="14"/>
      <c r="SGA3203" s="14"/>
      <c r="SGB3203" s="14"/>
      <c r="SGC3203" s="14"/>
      <c r="SGD3203" s="14"/>
      <c r="SGE3203" s="14"/>
      <c r="SGF3203" s="14"/>
      <c r="SGG3203" s="14"/>
      <c r="SGH3203" s="14"/>
      <c r="SGI3203" s="14"/>
      <c r="SGJ3203" s="14"/>
      <c r="SGK3203" s="14"/>
      <c r="SGL3203" s="14"/>
      <c r="SGM3203" s="14"/>
      <c r="SGN3203" s="14"/>
      <c r="SGO3203" s="14"/>
      <c r="SGP3203" s="14"/>
      <c r="SGQ3203" s="14"/>
      <c r="SGR3203" s="14"/>
      <c r="SGS3203" s="14"/>
      <c r="SGT3203" s="14"/>
      <c r="SGU3203" s="14"/>
      <c r="SGV3203" s="14"/>
      <c r="SGW3203" s="14"/>
      <c r="SGX3203" s="14"/>
      <c r="SGY3203" s="14"/>
      <c r="SGZ3203" s="14"/>
      <c r="SHA3203" s="14"/>
      <c r="SHB3203" s="14"/>
      <c r="SHC3203" s="14"/>
      <c r="SHD3203" s="14"/>
      <c r="SHE3203" s="14"/>
      <c r="SHF3203" s="14"/>
      <c r="SHG3203" s="14"/>
      <c r="SHH3203" s="14"/>
      <c r="SHI3203" s="14"/>
      <c r="SHJ3203" s="14"/>
      <c r="SHK3203" s="14"/>
      <c r="SHL3203" s="14"/>
      <c r="SHM3203" s="14"/>
      <c r="SHN3203" s="14"/>
      <c r="SHO3203" s="14"/>
      <c r="SHP3203" s="14"/>
      <c r="SHQ3203" s="14"/>
      <c r="SHR3203" s="14"/>
      <c r="SHS3203" s="14"/>
      <c r="SHT3203" s="14"/>
      <c r="SHU3203" s="14"/>
      <c r="SHV3203" s="14"/>
      <c r="SHW3203" s="14"/>
      <c r="SHX3203" s="14"/>
      <c r="SHY3203" s="14"/>
      <c r="SHZ3203" s="14"/>
      <c r="SIA3203" s="14"/>
      <c r="SIB3203" s="14"/>
      <c r="SIC3203" s="14"/>
      <c r="SID3203" s="14"/>
      <c r="SIE3203" s="14"/>
      <c r="SIF3203" s="14"/>
      <c r="SIG3203" s="14"/>
      <c r="SIH3203" s="14"/>
      <c r="SII3203" s="14"/>
      <c r="SIJ3203" s="14"/>
      <c r="SIK3203" s="14"/>
      <c r="SIL3203" s="14"/>
      <c r="SIM3203" s="14"/>
      <c r="SIN3203" s="14"/>
      <c r="SIO3203" s="14"/>
      <c r="SIP3203" s="14"/>
      <c r="SIQ3203" s="14"/>
      <c r="SIR3203" s="14"/>
      <c r="SIS3203" s="14"/>
      <c r="SIT3203" s="14"/>
      <c r="SIU3203" s="14"/>
      <c r="SIV3203" s="14"/>
      <c r="SIW3203" s="14"/>
      <c r="SIX3203" s="14"/>
      <c r="SIY3203" s="14"/>
      <c r="SIZ3203" s="14"/>
      <c r="SJA3203" s="14"/>
      <c r="SJB3203" s="14"/>
      <c r="SJC3203" s="14"/>
      <c r="SJD3203" s="14"/>
      <c r="SJE3203" s="14"/>
      <c r="SJF3203" s="14"/>
      <c r="SJG3203" s="14"/>
      <c r="SJH3203" s="14"/>
      <c r="SJI3203" s="14"/>
      <c r="SJJ3203" s="14"/>
      <c r="SJK3203" s="14"/>
      <c r="SJL3203" s="14"/>
      <c r="SJM3203" s="14"/>
      <c r="SJN3203" s="14"/>
      <c r="SJO3203" s="14"/>
      <c r="SJP3203" s="14"/>
      <c r="SJQ3203" s="14"/>
      <c r="SJR3203" s="14"/>
      <c r="SJS3203" s="14"/>
      <c r="SJT3203" s="14"/>
      <c r="SJU3203" s="14"/>
      <c r="SJV3203" s="14"/>
      <c r="SJW3203" s="14"/>
      <c r="SJX3203" s="14"/>
      <c r="SJY3203" s="14"/>
      <c r="SJZ3203" s="14"/>
      <c r="SKA3203" s="14"/>
      <c r="SKB3203" s="14"/>
      <c r="SKC3203" s="14"/>
      <c r="SKD3203" s="14"/>
      <c r="SKE3203" s="14"/>
      <c r="SKF3203" s="14"/>
      <c r="SKG3203" s="14"/>
      <c r="SKH3203" s="14"/>
      <c r="SKI3203" s="14"/>
      <c r="SKJ3203" s="14"/>
      <c r="SKK3203" s="14"/>
      <c r="SKL3203" s="14"/>
      <c r="SKM3203" s="14"/>
      <c r="SKN3203" s="14"/>
      <c r="SKO3203" s="14"/>
      <c r="SKP3203" s="14"/>
      <c r="SKQ3203" s="14"/>
      <c r="SKR3203" s="14"/>
      <c r="SKS3203" s="14"/>
      <c r="SKT3203" s="14"/>
      <c r="SKU3203" s="14"/>
      <c r="SKV3203" s="14"/>
      <c r="SKW3203" s="14"/>
      <c r="SKX3203" s="14"/>
      <c r="SKY3203" s="14"/>
      <c r="SKZ3203" s="14"/>
      <c r="SLA3203" s="14"/>
      <c r="SLB3203" s="14"/>
      <c r="SLC3203" s="14"/>
      <c r="SLD3203" s="14"/>
      <c r="SLE3203" s="14"/>
      <c r="SLF3203" s="14"/>
      <c r="SLG3203" s="14"/>
      <c r="SLH3203" s="14"/>
      <c r="SLI3203" s="14"/>
      <c r="SLJ3203" s="14"/>
      <c r="SLK3203" s="14"/>
      <c r="SLL3203" s="14"/>
      <c r="SLM3203" s="14"/>
      <c r="SLN3203" s="14"/>
      <c r="SLO3203" s="14"/>
      <c r="SLP3203" s="14"/>
      <c r="SLQ3203" s="14"/>
      <c r="SLR3203" s="14"/>
      <c r="SLS3203" s="14"/>
      <c r="SLT3203" s="14"/>
      <c r="SLU3203" s="14"/>
      <c r="SLV3203" s="14"/>
      <c r="SLW3203" s="14"/>
      <c r="SLX3203" s="14"/>
      <c r="SLY3203" s="14"/>
      <c r="SLZ3203" s="14"/>
      <c r="SMA3203" s="14"/>
      <c r="SMB3203" s="14"/>
      <c r="SMC3203" s="14"/>
      <c r="SMD3203" s="14"/>
      <c r="SME3203" s="14"/>
      <c r="SMF3203" s="14"/>
      <c r="SMG3203" s="14"/>
      <c r="SMH3203" s="14"/>
      <c r="SMI3203" s="14"/>
      <c r="SMJ3203" s="14"/>
      <c r="SMK3203" s="14"/>
      <c r="SML3203" s="14"/>
      <c r="SMM3203" s="14"/>
      <c r="SMN3203" s="14"/>
      <c r="SMO3203" s="14"/>
      <c r="SMP3203" s="14"/>
      <c r="SMQ3203" s="14"/>
      <c r="SMR3203" s="14"/>
      <c r="SMS3203" s="14"/>
      <c r="SMT3203" s="14"/>
      <c r="SMU3203" s="14"/>
      <c r="SMV3203" s="14"/>
      <c r="SMW3203" s="14"/>
      <c r="SMX3203" s="14"/>
      <c r="SMY3203" s="14"/>
      <c r="SMZ3203" s="14"/>
      <c r="SNA3203" s="14"/>
      <c r="SNB3203" s="14"/>
      <c r="SNC3203" s="14"/>
      <c r="SND3203" s="14"/>
      <c r="SNE3203" s="14"/>
      <c r="SNF3203" s="14"/>
      <c r="SNG3203" s="14"/>
      <c r="SNH3203" s="14"/>
      <c r="SNI3203" s="14"/>
      <c r="SNJ3203" s="14"/>
      <c r="SNK3203" s="14"/>
      <c r="SNL3203" s="14"/>
      <c r="SNM3203" s="14"/>
      <c r="SNN3203" s="14"/>
      <c r="SNO3203" s="14"/>
      <c r="SNP3203" s="14"/>
      <c r="SNQ3203" s="14"/>
      <c r="SNR3203" s="14"/>
      <c r="SNS3203" s="14"/>
      <c r="SNT3203" s="14"/>
      <c r="SNU3203" s="14"/>
      <c r="SNV3203" s="14"/>
      <c r="SNW3203" s="14"/>
      <c r="SNX3203" s="14"/>
      <c r="SNY3203" s="14"/>
      <c r="SNZ3203" s="14"/>
      <c r="SOA3203" s="14"/>
      <c r="SOB3203" s="14"/>
      <c r="SOC3203" s="14"/>
      <c r="SOD3203" s="14"/>
      <c r="SOE3203" s="14"/>
      <c r="SOF3203" s="14"/>
      <c r="SOG3203" s="14"/>
      <c r="SOH3203" s="14"/>
      <c r="SOI3203" s="14"/>
      <c r="SOJ3203" s="14"/>
      <c r="SOK3203" s="14"/>
      <c r="SOL3203" s="14"/>
      <c r="SOM3203" s="14"/>
      <c r="SON3203" s="14"/>
      <c r="SOO3203" s="14"/>
      <c r="SOP3203" s="14"/>
      <c r="SOQ3203" s="14"/>
      <c r="SOR3203" s="14"/>
      <c r="SOS3203" s="14"/>
      <c r="SOT3203" s="14"/>
      <c r="SOU3203" s="14"/>
      <c r="SOV3203" s="14"/>
      <c r="SOW3203" s="14"/>
      <c r="SOX3203" s="14"/>
      <c r="SOY3203" s="14"/>
      <c r="SOZ3203" s="14"/>
      <c r="SPA3203" s="14"/>
      <c r="SPB3203" s="14"/>
      <c r="SPC3203" s="14"/>
      <c r="SPD3203" s="14"/>
      <c r="SPE3203" s="14"/>
      <c r="SPF3203" s="14"/>
      <c r="SPG3203" s="14"/>
      <c r="SPH3203" s="14"/>
      <c r="SPI3203" s="14"/>
      <c r="SPJ3203" s="14"/>
      <c r="SPK3203" s="14"/>
      <c r="SPL3203" s="14"/>
      <c r="SPM3203" s="14"/>
      <c r="SPN3203" s="14"/>
      <c r="SPO3203" s="14"/>
      <c r="SPP3203" s="14"/>
      <c r="SPQ3203" s="14"/>
      <c r="SPR3203" s="14"/>
      <c r="SPS3203" s="14"/>
      <c r="SPT3203" s="14"/>
      <c r="SPU3203" s="14"/>
      <c r="SPV3203" s="14"/>
      <c r="SPW3203" s="14"/>
      <c r="SPX3203" s="14"/>
      <c r="SPY3203" s="14"/>
      <c r="SPZ3203" s="14"/>
      <c r="SQA3203" s="14"/>
      <c r="SQB3203" s="14"/>
      <c r="SQC3203" s="14"/>
      <c r="SQD3203" s="14"/>
      <c r="SQE3203" s="14"/>
      <c r="SQF3203" s="14"/>
      <c r="SQG3203" s="14"/>
      <c r="SQH3203" s="14"/>
      <c r="SQI3203" s="14"/>
      <c r="SQJ3203" s="14"/>
      <c r="SQK3203" s="14"/>
      <c r="SQL3203" s="14"/>
      <c r="SQM3203" s="14"/>
      <c r="SQN3203" s="14"/>
      <c r="SQO3203" s="14"/>
      <c r="SQP3203" s="14"/>
      <c r="SQQ3203" s="14"/>
      <c r="SQR3203" s="14"/>
      <c r="SQS3203" s="14"/>
      <c r="SQT3203" s="14"/>
      <c r="SQU3203" s="14"/>
      <c r="SQV3203" s="14"/>
      <c r="SQW3203" s="14"/>
      <c r="SQX3203" s="14"/>
      <c r="SQY3203" s="14"/>
      <c r="SQZ3203" s="14"/>
      <c r="SRA3203" s="14"/>
      <c r="SRB3203" s="14"/>
      <c r="SRC3203" s="14"/>
      <c r="SRD3203" s="14"/>
      <c r="SRE3203" s="14"/>
      <c r="SRF3203" s="14"/>
      <c r="SRG3203" s="14"/>
      <c r="SRH3203" s="14"/>
      <c r="SRI3203" s="14"/>
      <c r="SRJ3203" s="14"/>
      <c r="SRK3203" s="14"/>
      <c r="SRL3203" s="14"/>
      <c r="SRM3203" s="14"/>
      <c r="SRN3203" s="14"/>
      <c r="SRO3203" s="14"/>
      <c r="SRP3203" s="14"/>
      <c r="SRQ3203" s="14"/>
      <c r="SRR3203" s="14"/>
      <c r="SRS3203" s="14"/>
      <c r="SRT3203" s="14"/>
      <c r="SRU3203" s="14"/>
      <c r="SRV3203" s="14"/>
      <c r="SRW3203" s="14"/>
      <c r="SRX3203" s="14"/>
      <c r="SRY3203" s="14"/>
      <c r="SRZ3203" s="14"/>
      <c r="SSA3203" s="14"/>
      <c r="SSB3203" s="14"/>
      <c r="SSC3203" s="14"/>
      <c r="SSD3203" s="14"/>
      <c r="SSE3203" s="14"/>
      <c r="SSF3203" s="14"/>
      <c r="SSG3203" s="14"/>
      <c r="SSH3203" s="14"/>
      <c r="SSI3203" s="14"/>
      <c r="SSJ3203" s="14"/>
      <c r="SSK3203" s="14"/>
      <c r="SSL3203" s="14"/>
      <c r="SSM3203" s="14"/>
      <c r="SSN3203" s="14"/>
      <c r="SSO3203" s="14"/>
      <c r="SSP3203" s="14"/>
      <c r="SSQ3203" s="14"/>
      <c r="SSR3203" s="14"/>
      <c r="SSS3203" s="14"/>
      <c r="SST3203" s="14"/>
      <c r="SSU3203" s="14"/>
      <c r="SSV3203" s="14"/>
      <c r="SSW3203" s="14"/>
      <c r="SSX3203" s="14"/>
      <c r="SSY3203" s="14"/>
      <c r="SSZ3203" s="14"/>
      <c r="STA3203" s="14"/>
      <c r="STB3203" s="14"/>
      <c r="STC3203" s="14"/>
      <c r="STD3203" s="14"/>
      <c r="STE3203" s="14"/>
      <c r="STF3203" s="14"/>
      <c r="STG3203" s="14"/>
      <c r="STH3203" s="14"/>
      <c r="STI3203" s="14"/>
      <c r="STJ3203" s="14"/>
      <c r="STK3203" s="14"/>
      <c r="STL3203" s="14"/>
      <c r="STM3203" s="14"/>
      <c r="STN3203" s="14"/>
      <c r="STO3203" s="14"/>
      <c r="STP3203" s="14"/>
      <c r="STQ3203" s="14"/>
      <c r="STR3203" s="14"/>
      <c r="STS3203" s="14"/>
      <c r="STT3203" s="14"/>
      <c r="STU3203" s="14"/>
      <c r="STV3203" s="14"/>
      <c r="STW3203" s="14"/>
      <c r="STX3203" s="14"/>
      <c r="STY3203" s="14"/>
      <c r="STZ3203" s="14"/>
      <c r="SUA3203" s="14"/>
      <c r="SUB3203" s="14"/>
      <c r="SUC3203" s="14"/>
      <c r="SUD3203" s="14"/>
      <c r="SUE3203" s="14"/>
      <c r="SUF3203" s="14"/>
      <c r="SUG3203" s="14"/>
      <c r="SUH3203" s="14"/>
      <c r="SUI3203" s="14"/>
      <c r="SUJ3203" s="14"/>
      <c r="SUK3203" s="14"/>
      <c r="SUL3203" s="14"/>
      <c r="SUM3203" s="14"/>
      <c r="SUN3203" s="14"/>
      <c r="SUO3203" s="14"/>
      <c r="SUP3203" s="14"/>
      <c r="SUQ3203" s="14"/>
      <c r="SUR3203" s="14"/>
      <c r="SUS3203" s="14"/>
      <c r="SUT3203" s="14"/>
      <c r="SUU3203" s="14"/>
      <c r="SUV3203" s="14"/>
      <c r="SUW3203" s="14"/>
      <c r="SUX3203" s="14"/>
      <c r="SUY3203" s="14"/>
      <c r="SUZ3203" s="14"/>
      <c r="SVA3203" s="14"/>
      <c r="SVB3203" s="14"/>
      <c r="SVC3203" s="14"/>
      <c r="SVD3203" s="14"/>
      <c r="SVE3203" s="14"/>
      <c r="SVF3203" s="14"/>
      <c r="SVG3203" s="14"/>
      <c r="SVH3203" s="14"/>
      <c r="SVI3203" s="14"/>
      <c r="SVJ3203" s="14"/>
      <c r="SVK3203" s="14"/>
      <c r="SVL3203" s="14"/>
      <c r="SVM3203" s="14"/>
      <c r="SVN3203" s="14"/>
      <c r="SVO3203" s="14"/>
      <c r="SVP3203" s="14"/>
      <c r="SVQ3203" s="14"/>
      <c r="SVR3203" s="14"/>
      <c r="SVS3203" s="14"/>
      <c r="SVT3203" s="14"/>
      <c r="SVU3203" s="14"/>
      <c r="SVV3203" s="14"/>
      <c r="SVW3203" s="14"/>
      <c r="SVX3203" s="14"/>
      <c r="SVY3203" s="14"/>
      <c r="SVZ3203" s="14"/>
      <c r="SWA3203" s="14"/>
      <c r="SWB3203" s="14"/>
      <c r="SWC3203" s="14"/>
      <c r="SWD3203" s="14"/>
      <c r="SWE3203" s="14"/>
      <c r="SWF3203" s="14"/>
      <c r="SWG3203" s="14"/>
      <c r="SWH3203" s="14"/>
      <c r="SWI3203" s="14"/>
      <c r="SWJ3203" s="14"/>
      <c r="SWK3203" s="14"/>
      <c r="SWL3203" s="14"/>
      <c r="SWM3203" s="14"/>
      <c r="SWN3203" s="14"/>
      <c r="SWO3203" s="14"/>
      <c r="SWP3203" s="14"/>
      <c r="SWQ3203" s="14"/>
      <c r="SWR3203" s="14"/>
      <c r="SWS3203" s="14"/>
      <c r="SWT3203" s="14"/>
      <c r="SWU3203" s="14"/>
      <c r="SWV3203" s="14"/>
      <c r="SWW3203" s="14"/>
      <c r="SWX3203" s="14"/>
      <c r="SWY3203" s="14"/>
      <c r="SWZ3203" s="14"/>
      <c r="SXA3203" s="14"/>
      <c r="SXB3203" s="14"/>
      <c r="SXC3203" s="14"/>
      <c r="SXD3203" s="14"/>
      <c r="SXE3203" s="14"/>
      <c r="SXF3203" s="14"/>
      <c r="SXG3203" s="14"/>
      <c r="SXH3203" s="14"/>
      <c r="SXI3203" s="14"/>
      <c r="SXJ3203" s="14"/>
      <c r="SXK3203" s="14"/>
      <c r="SXL3203" s="14"/>
      <c r="SXM3203" s="14"/>
      <c r="SXN3203" s="14"/>
      <c r="SXO3203" s="14"/>
      <c r="SXP3203" s="14"/>
      <c r="SXQ3203" s="14"/>
      <c r="SXR3203" s="14"/>
      <c r="SXS3203" s="14"/>
      <c r="SXT3203" s="14"/>
      <c r="SXU3203" s="14"/>
      <c r="SXV3203" s="14"/>
      <c r="SXW3203" s="14"/>
      <c r="SXX3203" s="14"/>
      <c r="SXY3203" s="14"/>
      <c r="SXZ3203" s="14"/>
      <c r="SYA3203" s="14"/>
      <c r="SYB3203" s="14"/>
      <c r="SYC3203" s="14"/>
      <c r="SYD3203" s="14"/>
      <c r="SYE3203" s="14"/>
      <c r="SYF3203" s="14"/>
      <c r="SYG3203" s="14"/>
      <c r="SYH3203" s="14"/>
      <c r="SYI3203" s="14"/>
      <c r="SYJ3203" s="14"/>
      <c r="SYK3203" s="14"/>
      <c r="SYL3203" s="14"/>
      <c r="SYM3203" s="14"/>
      <c r="SYN3203" s="14"/>
      <c r="SYO3203" s="14"/>
      <c r="SYP3203" s="14"/>
      <c r="SYQ3203" s="14"/>
      <c r="SYR3203" s="14"/>
      <c r="SYS3203" s="14"/>
      <c r="SYT3203" s="14"/>
      <c r="SYU3203" s="14"/>
      <c r="SYV3203" s="14"/>
      <c r="SYW3203" s="14"/>
      <c r="SYX3203" s="14"/>
      <c r="SYY3203" s="14"/>
      <c r="SYZ3203" s="14"/>
      <c r="SZA3203" s="14"/>
      <c r="SZB3203" s="14"/>
      <c r="SZC3203" s="14"/>
      <c r="SZD3203" s="14"/>
      <c r="SZE3203" s="14"/>
      <c r="SZF3203" s="14"/>
      <c r="SZG3203" s="14"/>
      <c r="SZH3203" s="14"/>
      <c r="SZI3203" s="14"/>
      <c r="SZJ3203" s="14"/>
      <c r="SZK3203" s="14"/>
      <c r="SZL3203" s="14"/>
      <c r="SZM3203" s="14"/>
      <c r="SZN3203" s="14"/>
      <c r="SZO3203" s="14"/>
      <c r="SZP3203" s="14"/>
      <c r="SZQ3203" s="14"/>
      <c r="SZR3203" s="14"/>
      <c r="SZS3203" s="14"/>
      <c r="SZT3203" s="14"/>
      <c r="SZU3203" s="14"/>
      <c r="SZV3203" s="14"/>
      <c r="SZW3203" s="14"/>
      <c r="SZX3203" s="14"/>
      <c r="SZY3203" s="14"/>
      <c r="SZZ3203" s="14"/>
      <c r="TAA3203" s="14"/>
      <c r="TAB3203" s="14"/>
      <c r="TAC3203" s="14"/>
      <c r="TAD3203" s="14"/>
      <c r="TAE3203" s="14"/>
      <c r="TAF3203" s="14"/>
      <c r="TAG3203" s="14"/>
      <c r="TAH3203" s="14"/>
      <c r="TAI3203" s="14"/>
      <c r="TAJ3203" s="14"/>
      <c r="TAK3203" s="14"/>
      <c r="TAL3203" s="14"/>
      <c r="TAM3203" s="14"/>
      <c r="TAN3203" s="14"/>
      <c r="TAO3203" s="14"/>
      <c r="TAP3203" s="14"/>
      <c r="TAQ3203" s="14"/>
      <c r="TAR3203" s="14"/>
      <c r="TAS3203" s="14"/>
      <c r="TAT3203" s="14"/>
      <c r="TAU3203" s="14"/>
      <c r="TAV3203" s="14"/>
      <c r="TAW3203" s="14"/>
      <c r="TAX3203" s="14"/>
      <c r="TAY3203" s="14"/>
      <c r="TAZ3203" s="14"/>
      <c r="TBA3203" s="14"/>
      <c r="TBB3203" s="14"/>
      <c r="TBC3203" s="14"/>
      <c r="TBD3203" s="14"/>
      <c r="TBE3203" s="14"/>
      <c r="TBF3203" s="14"/>
      <c r="TBG3203" s="14"/>
      <c r="TBH3203" s="14"/>
      <c r="TBI3203" s="14"/>
      <c r="TBJ3203" s="14"/>
      <c r="TBK3203" s="14"/>
      <c r="TBL3203" s="14"/>
      <c r="TBM3203" s="14"/>
      <c r="TBN3203" s="14"/>
      <c r="TBO3203" s="14"/>
      <c r="TBP3203" s="14"/>
      <c r="TBQ3203" s="14"/>
      <c r="TBR3203" s="14"/>
      <c r="TBS3203" s="14"/>
      <c r="TBT3203" s="14"/>
      <c r="TBU3203" s="14"/>
      <c r="TBV3203" s="14"/>
      <c r="TBW3203" s="14"/>
      <c r="TBX3203" s="14"/>
      <c r="TBY3203" s="14"/>
      <c r="TBZ3203" s="14"/>
      <c r="TCA3203" s="14"/>
      <c r="TCB3203" s="14"/>
      <c r="TCC3203" s="14"/>
      <c r="TCD3203" s="14"/>
      <c r="TCE3203" s="14"/>
      <c r="TCF3203" s="14"/>
      <c r="TCG3203" s="14"/>
      <c r="TCH3203" s="14"/>
      <c r="TCI3203" s="14"/>
      <c r="TCJ3203" s="14"/>
      <c r="TCK3203" s="14"/>
      <c r="TCL3203" s="14"/>
      <c r="TCM3203" s="14"/>
      <c r="TCN3203" s="14"/>
      <c r="TCO3203" s="14"/>
      <c r="TCP3203" s="14"/>
      <c r="TCQ3203" s="14"/>
      <c r="TCR3203" s="14"/>
      <c r="TCS3203" s="14"/>
      <c r="TCT3203" s="14"/>
      <c r="TCU3203" s="14"/>
      <c r="TCV3203" s="14"/>
      <c r="TCW3203" s="14"/>
      <c r="TCX3203" s="14"/>
      <c r="TCY3203" s="14"/>
      <c r="TCZ3203" s="14"/>
      <c r="TDA3203" s="14"/>
      <c r="TDB3203" s="14"/>
      <c r="TDC3203" s="14"/>
      <c r="TDD3203" s="14"/>
      <c r="TDE3203" s="14"/>
      <c r="TDF3203" s="14"/>
      <c r="TDG3203" s="14"/>
      <c r="TDH3203" s="14"/>
      <c r="TDI3203" s="14"/>
      <c r="TDJ3203" s="14"/>
      <c r="TDK3203" s="14"/>
      <c r="TDL3203" s="14"/>
      <c r="TDM3203" s="14"/>
      <c r="TDN3203" s="14"/>
      <c r="TDO3203" s="14"/>
      <c r="TDP3203" s="14"/>
      <c r="TDQ3203" s="14"/>
      <c r="TDR3203" s="14"/>
      <c r="TDS3203" s="14"/>
      <c r="TDT3203" s="14"/>
      <c r="TDU3203" s="14"/>
      <c r="TDV3203" s="14"/>
      <c r="TDW3203" s="14"/>
      <c r="TDX3203" s="14"/>
      <c r="TDY3203" s="14"/>
      <c r="TDZ3203" s="14"/>
      <c r="TEA3203" s="14"/>
      <c r="TEB3203" s="14"/>
      <c r="TEC3203" s="14"/>
      <c r="TED3203" s="14"/>
      <c r="TEE3203" s="14"/>
      <c r="TEF3203" s="14"/>
      <c r="TEG3203" s="14"/>
      <c r="TEH3203" s="14"/>
      <c r="TEI3203" s="14"/>
      <c r="TEJ3203" s="14"/>
      <c r="TEK3203" s="14"/>
      <c r="TEL3203" s="14"/>
      <c r="TEM3203" s="14"/>
      <c r="TEN3203" s="14"/>
      <c r="TEO3203" s="14"/>
      <c r="TEP3203" s="14"/>
      <c r="TEQ3203" s="14"/>
      <c r="TER3203" s="14"/>
      <c r="TES3203" s="14"/>
      <c r="TET3203" s="14"/>
      <c r="TEU3203" s="14"/>
      <c r="TEV3203" s="14"/>
      <c r="TEW3203" s="14"/>
      <c r="TEX3203" s="14"/>
      <c r="TEY3203" s="14"/>
      <c r="TEZ3203" s="14"/>
      <c r="TFA3203" s="14"/>
      <c r="TFB3203" s="14"/>
      <c r="TFC3203" s="14"/>
      <c r="TFD3203" s="14"/>
      <c r="TFE3203" s="14"/>
      <c r="TFF3203" s="14"/>
      <c r="TFG3203" s="14"/>
      <c r="TFH3203" s="14"/>
      <c r="TFI3203" s="14"/>
      <c r="TFJ3203" s="14"/>
      <c r="TFK3203" s="14"/>
      <c r="TFL3203" s="14"/>
      <c r="TFM3203" s="14"/>
      <c r="TFN3203" s="14"/>
      <c r="TFO3203" s="14"/>
      <c r="TFP3203" s="14"/>
      <c r="TFQ3203" s="14"/>
      <c r="TFR3203" s="14"/>
      <c r="TFS3203" s="14"/>
      <c r="TFT3203" s="14"/>
      <c r="TFU3203" s="14"/>
      <c r="TFV3203" s="14"/>
      <c r="TFW3203" s="14"/>
      <c r="TFX3203" s="14"/>
      <c r="TFY3203" s="14"/>
      <c r="TFZ3203" s="14"/>
      <c r="TGA3203" s="14"/>
      <c r="TGB3203" s="14"/>
      <c r="TGC3203" s="14"/>
      <c r="TGD3203" s="14"/>
      <c r="TGE3203" s="14"/>
      <c r="TGF3203" s="14"/>
      <c r="TGG3203" s="14"/>
      <c r="TGH3203" s="14"/>
      <c r="TGI3203" s="14"/>
      <c r="TGJ3203" s="14"/>
      <c r="TGK3203" s="14"/>
      <c r="TGL3203" s="14"/>
      <c r="TGM3203" s="14"/>
      <c r="TGN3203" s="14"/>
      <c r="TGO3203" s="14"/>
      <c r="TGP3203" s="14"/>
      <c r="TGQ3203" s="14"/>
      <c r="TGR3203" s="14"/>
      <c r="TGS3203" s="14"/>
      <c r="TGT3203" s="14"/>
      <c r="TGU3203" s="14"/>
      <c r="TGV3203" s="14"/>
      <c r="TGW3203" s="14"/>
      <c r="TGX3203" s="14"/>
      <c r="TGY3203" s="14"/>
      <c r="TGZ3203" s="14"/>
      <c r="THA3203" s="14"/>
      <c r="THB3203" s="14"/>
      <c r="THC3203" s="14"/>
      <c r="THD3203" s="14"/>
      <c r="THE3203" s="14"/>
      <c r="THF3203" s="14"/>
      <c r="THG3203" s="14"/>
      <c r="THH3203" s="14"/>
      <c r="THI3203" s="14"/>
      <c r="THJ3203" s="14"/>
      <c r="THK3203" s="14"/>
      <c r="THL3203" s="14"/>
      <c r="THM3203" s="14"/>
      <c r="THN3203" s="14"/>
      <c r="THO3203" s="14"/>
      <c r="THP3203" s="14"/>
      <c r="THQ3203" s="14"/>
      <c r="THR3203" s="14"/>
      <c r="THS3203" s="14"/>
      <c r="THT3203" s="14"/>
      <c r="THU3203" s="14"/>
      <c r="THV3203" s="14"/>
      <c r="THW3203" s="14"/>
      <c r="THX3203" s="14"/>
      <c r="THY3203" s="14"/>
      <c r="THZ3203" s="14"/>
      <c r="TIA3203" s="14"/>
      <c r="TIB3203" s="14"/>
      <c r="TIC3203" s="14"/>
      <c r="TID3203" s="14"/>
      <c r="TIE3203" s="14"/>
      <c r="TIF3203" s="14"/>
      <c r="TIG3203" s="14"/>
      <c r="TIH3203" s="14"/>
      <c r="TII3203" s="14"/>
      <c r="TIJ3203" s="14"/>
      <c r="TIK3203" s="14"/>
      <c r="TIL3203" s="14"/>
      <c r="TIM3203" s="14"/>
      <c r="TIN3203" s="14"/>
      <c r="TIO3203" s="14"/>
      <c r="TIP3203" s="14"/>
      <c r="TIQ3203" s="14"/>
      <c r="TIR3203" s="14"/>
      <c r="TIS3203" s="14"/>
      <c r="TIT3203" s="14"/>
      <c r="TIU3203" s="14"/>
      <c r="TIV3203" s="14"/>
      <c r="TIW3203" s="14"/>
      <c r="TIX3203" s="14"/>
      <c r="TIY3203" s="14"/>
      <c r="TIZ3203" s="14"/>
      <c r="TJA3203" s="14"/>
      <c r="TJB3203" s="14"/>
      <c r="TJC3203" s="14"/>
      <c r="TJD3203" s="14"/>
      <c r="TJE3203" s="14"/>
      <c r="TJF3203" s="14"/>
      <c r="TJG3203" s="14"/>
      <c r="TJH3203" s="14"/>
      <c r="TJI3203" s="14"/>
      <c r="TJJ3203" s="14"/>
      <c r="TJK3203" s="14"/>
      <c r="TJL3203" s="14"/>
      <c r="TJM3203" s="14"/>
      <c r="TJN3203" s="14"/>
      <c r="TJO3203" s="14"/>
      <c r="TJP3203" s="14"/>
      <c r="TJQ3203" s="14"/>
      <c r="TJR3203" s="14"/>
      <c r="TJS3203" s="14"/>
      <c r="TJT3203" s="14"/>
      <c r="TJU3203" s="14"/>
      <c r="TJV3203" s="14"/>
      <c r="TJW3203" s="14"/>
      <c r="TJX3203" s="14"/>
      <c r="TJY3203" s="14"/>
      <c r="TJZ3203" s="14"/>
      <c r="TKA3203" s="14"/>
      <c r="TKB3203" s="14"/>
      <c r="TKC3203" s="14"/>
      <c r="TKD3203" s="14"/>
      <c r="TKE3203" s="14"/>
      <c r="TKF3203" s="14"/>
      <c r="TKG3203" s="14"/>
      <c r="TKH3203" s="14"/>
      <c r="TKI3203" s="14"/>
      <c r="TKJ3203" s="14"/>
      <c r="TKK3203" s="14"/>
      <c r="TKL3203" s="14"/>
      <c r="TKM3203" s="14"/>
      <c r="TKN3203" s="14"/>
      <c r="TKO3203" s="14"/>
      <c r="TKP3203" s="14"/>
      <c r="TKQ3203" s="14"/>
      <c r="TKR3203" s="14"/>
      <c r="TKS3203" s="14"/>
      <c r="TKT3203" s="14"/>
      <c r="TKU3203" s="14"/>
      <c r="TKV3203" s="14"/>
      <c r="TKW3203" s="14"/>
      <c r="TKX3203" s="14"/>
      <c r="TKY3203" s="14"/>
      <c r="TKZ3203" s="14"/>
      <c r="TLA3203" s="14"/>
      <c r="TLB3203" s="14"/>
      <c r="TLC3203" s="14"/>
      <c r="TLD3203" s="14"/>
      <c r="TLE3203" s="14"/>
      <c r="TLF3203" s="14"/>
      <c r="TLG3203" s="14"/>
      <c r="TLH3203" s="14"/>
      <c r="TLI3203" s="14"/>
      <c r="TLJ3203" s="14"/>
      <c r="TLK3203" s="14"/>
      <c r="TLL3203" s="14"/>
      <c r="TLM3203" s="14"/>
      <c r="TLN3203" s="14"/>
      <c r="TLO3203" s="14"/>
      <c r="TLP3203" s="14"/>
      <c r="TLQ3203" s="14"/>
      <c r="TLR3203" s="14"/>
      <c r="TLS3203" s="14"/>
      <c r="TLT3203" s="14"/>
      <c r="TLU3203" s="14"/>
      <c r="TLV3203" s="14"/>
      <c r="TLW3203" s="14"/>
      <c r="TLX3203" s="14"/>
      <c r="TLY3203" s="14"/>
      <c r="TLZ3203" s="14"/>
      <c r="TMA3203" s="14"/>
      <c r="TMB3203" s="14"/>
      <c r="TMC3203" s="14"/>
      <c r="TMD3203" s="14"/>
      <c r="TME3203" s="14"/>
      <c r="TMF3203" s="14"/>
      <c r="TMG3203" s="14"/>
      <c r="TMH3203" s="14"/>
      <c r="TMI3203" s="14"/>
      <c r="TMJ3203" s="14"/>
      <c r="TMK3203" s="14"/>
      <c r="TML3203" s="14"/>
      <c r="TMM3203" s="14"/>
      <c r="TMN3203" s="14"/>
      <c r="TMO3203" s="14"/>
      <c r="TMP3203" s="14"/>
      <c r="TMQ3203" s="14"/>
      <c r="TMR3203" s="14"/>
      <c r="TMS3203" s="14"/>
      <c r="TMT3203" s="14"/>
      <c r="TMU3203" s="14"/>
      <c r="TMV3203" s="14"/>
      <c r="TMW3203" s="14"/>
      <c r="TMX3203" s="14"/>
      <c r="TMY3203" s="14"/>
      <c r="TMZ3203" s="14"/>
      <c r="TNA3203" s="14"/>
      <c r="TNB3203" s="14"/>
      <c r="TNC3203" s="14"/>
      <c r="TND3203" s="14"/>
      <c r="TNE3203" s="14"/>
      <c r="TNF3203" s="14"/>
      <c r="TNG3203" s="14"/>
      <c r="TNH3203" s="14"/>
      <c r="TNI3203" s="14"/>
      <c r="TNJ3203" s="14"/>
      <c r="TNK3203" s="14"/>
      <c r="TNL3203" s="14"/>
      <c r="TNM3203" s="14"/>
      <c r="TNN3203" s="14"/>
      <c r="TNO3203" s="14"/>
      <c r="TNP3203" s="14"/>
      <c r="TNQ3203" s="14"/>
      <c r="TNR3203" s="14"/>
      <c r="TNS3203" s="14"/>
      <c r="TNT3203" s="14"/>
      <c r="TNU3203" s="14"/>
      <c r="TNV3203" s="14"/>
      <c r="TNW3203" s="14"/>
      <c r="TNX3203" s="14"/>
      <c r="TNY3203" s="14"/>
      <c r="TNZ3203" s="14"/>
      <c r="TOA3203" s="14"/>
      <c r="TOB3203" s="14"/>
      <c r="TOC3203" s="14"/>
      <c r="TOD3203" s="14"/>
      <c r="TOE3203" s="14"/>
      <c r="TOF3203" s="14"/>
      <c r="TOG3203" s="14"/>
      <c r="TOH3203" s="14"/>
      <c r="TOI3203" s="14"/>
      <c r="TOJ3203" s="14"/>
      <c r="TOK3203" s="14"/>
      <c r="TOL3203" s="14"/>
      <c r="TOM3203" s="14"/>
      <c r="TON3203" s="14"/>
      <c r="TOO3203" s="14"/>
      <c r="TOP3203" s="14"/>
      <c r="TOQ3203" s="14"/>
      <c r="TOR3203" s="14"/>
      <c r="TOS3203" s="14"/>
      <c r="TOT3203" s="14"/>
      <c r="TOU3203" s="14"/>
      <c r="TOV3203" s="14"/>
      <c r="TOW3203" s="14"/>
      <c r="TOX3203" s="14"/>
      <c r="TOY3203" s="14"/>
      <c r="TOZ3203" s="14"/>
      <c r="TPA3203" s="14"/>
      <c r="TPB3203" s="14"/>
      <c r="TPC3203" s="14"/>
      <c r="TPD3203" s="14"/>
      <c r="TPE3203" s="14"/>
      <c r="TPF3203" s="14"/>
      <c r="TPG3203" s="14"/>
      <c r="TPH3203" s="14"/>
      <c r="TPI3203" s="14"/>
      <c r="TPJ3203" s="14"/>
      <c r="TPK3203" s="14"/>
      <c r="TPL3203" s="14"/>
      <c r="TPM3203" s="14"/>
      <c r="TPN3203" s="14"/>
      <c r="TPO3203" s="14"/>
      <c r="TPP3203" s="14"/>
      <c r="TPQ3203" s="14"/>
      <c r="TPR3203" s="14"/>
      <c r="TPS3203" s="14"/>
      <c r="TPT3203" s="14"/>
      <c r="TPU3203" s="14"/>
      <c r="TPV3203" s="14"/>
      <c r="TPW3203" s="14"/>
      <c r="TPX3203" s="14"/>
      <c r="TPY3203" s="14"/>
      <c r="TPZ3203" s="14"/>
      <c r="TQA3203" s="14"/>
      <c r="TQB3203" s="14"/>
      <c r="TQC3203" s="14"/>
      <c r="TQD3203" s="14"/>
      <c r="TQE3203" s="14"/>
      <c r="TQF3203" s="14"/>
      <c r="TQG3203" s="14"/>
      <c r="TQH3203" s="14"/>
      <c r="TQI3203" s="14"/>
      <c r="TQJ3203" s="14"/>
      <c r="TQK3203" s="14"/>
      <c r="TQL3203" s="14"/>
      <c r="TQM3203" s="14"/>
      <c r="TQN3203" s="14"/>
      <c r="TQO3203" s="14"/>
      <c r="TQP3203" s="14"/>
      <c r="TQQ3203" s="14"/>
      <c r="TQR3203" s="14"/>
      <c r="TQS3203" s="14"/>
      <c r="TQT3203" s="14"/>
      <c r="TQU3203" s="14"/>
      <c r="TQV3203" s="14"/>
      <c r="TQW3203" s="14"/>
      <c r="TQX3203" s="14"/>
      <c r="TQY3203" s="14"/>
      <c r="TQZ3203" s="14"/>
      <c r="TRA3203" s="14"/>
      <c r="TRB3203" s="14"/>
      <c r="TRC3203" s="14"/>
      <c r="TRD3203" s="14"/>
      <c r="TRE3203" s="14"/>
      <c r="TRF3203" s="14"/>
      <c r="TRG3203" s="14"/>
      <c r="TRH3203" s="14"/>
      <c r="TRI3203" s="14"/>
      <c r="TRJ3203" s="14"/>
      <c r="TRK3203" s="14"/>
      <c r="TRL3203" s="14"/>
      <c r="TRM3203" s="14"/>
      <c r="TRN3203" s="14"/>
      <c r="TRO3203" s="14"/>
      <c r="TRP3203" s="14"/>
      <c r="TRQ3203" s="14"/>
      <c r="TRR3203" s="14"/>
      <c r="TRS3203" s="14"/>
      <c r="TRT3203" s="14"/>
      <c r="TRU3203" s="14"/>
      <c r="TRV3203" s="14"/>
      <c r="TRW3203" s="14"/>
      <c r="TRX3203" s="14"/>
      <c r="TRY3203" s="14"/>
      <c r="TRZ3203" s="14"/>
      <c r="TSA3203" s="14"/>
      <c r="TSB3203" s="14"/>
      <c r="TSC3203" s="14"/>
      <c r="TSD3203" s="14"/>
      <c r="TSE3203" s="14"/>
      <c r="TSF3203" s="14"/>
      <c r="TSG3203" s="14"/>
      <c r="TSH3203" s="14"/>
      <c r="TSI3203" s="14"/>
      <c r="TSJ3203" s="14"/>
      <c r="TSK3203" s="14"/>
      <c r="TSL3203" s="14"/>
      <c r="TSM3203" s="14"/>
      <c r="TSN3203" s="14"/>
      <c r="TSO3203" s="14"/>
      <c r="TSP3203" s="14"/>
      <c r="TSQ3203" s="14"/>
      <c r="TSR3203" s="14"/>
      <c r="TSS3203" s="14"/>
      <c r="TST3203" s="14"/>
      <c r="TSU3203" s="14"/>
      <c r="TSV3203" s="14"/>
      <c r="TSW3203" s="14"/>
      <c r="TSX3203" s="14"/>
      <c r="TSY3203" s="14"/>
      <c r="TSZ3203" s="14"/>
      <c r="TTA3203" s="14"/>
      <c r="TTB3203" s="14"/>
      <c r="TTC3203" s="14"/>
      <c r="TTD3203" s="14"/>
      <c r="TTE3203" s="14"/>
      <c r="TTF3203" s="14"/>
      <c r="TTG3203" s="14"/>
      <c r="TTH3203" s="14"/>
      <c r="TTI3203" s="14"/>
      <c r="TTJ3203" s="14"/>
      <c r="TTK3203" s="14"/>
      <c r="TTL3203" s="14"/>
      <c r="TTM3203" s="14"/>
      <c r="TTN3203" s="14"/>
      <c r="TTO3203" s="14"/>
      <c r="TTP3203" s="14"/>
      <c r="TTQ3203" s="14"/>
      <c r="TTR3203" s="14"/>
      <c r="TTS3203" s="14"/>
      <c r="TTT3203" s="14"/>
      <c r="TTU3203" s="14"/>
      <c r="TTV3203" s="14"/>
      <c r="TTW3203" s="14"/>
      <c r="TTX3203" s="14"/>
      <c r="TTY3203" s="14"/>
      <c r="TTZ3203" s="14"/>
      <c r="TUA3203" s="14"/>
      <c r="TUB3203" s="14"/>
      <c r="TUC3203" s="14"/>
      <c r="TUD3203" s="14"/>
      <c r="TUE3203" s="14"/>
      <c r="TUF3203" s="14"/>
      <c r="TUG3203" s="14"/>
      <c r="TUH3203" s="14"/>
      <c r="TUI3203" s="14"/>
      <c r="TUJ3203" s="14"/>
      <c r="TUK3203" s="14"/>
      <c r="TUL3203" s="14"/>
      <c r="TUM3203" s="14"/>
      <c r="TUN3203" s="14"/>
      <c r="TUO3203" s="14"/>
      <c r="TUP3203" s="14"/>
      <c r="TUQ3203" s="14"/>
      <c r="TUR3203" s="14"/>
      <c r="TUS3203" s="14"/>
      <c r="TUT3203" s="14"/>
      <c r="TUU3203" s="14"/>
      <c r="TUV3203" s="14"/>
      <c r="TUW3203" s="14"/>
      <c r="TUX3203" s="14"/>
      <c r="TUY3203" s="14"/>
      <c r="TUZ3203" s="14"/>
      <c r="TVA3203" s="14"/>
      <c r="TVB3203" s="14"/>
      <c r="TVC3203" s="14"/>
      <c r="TVD3203" s="14"/>
      <c r="TVE3203" s="14"/>
      <c r="TVF3203" s="14"/>
      <c r="TVG3203" s="14"/>
      <c r="TVH3203" s="14"/>
      <c r="TVI3203" s="14"/>
      <c r="TVJ3203" s="14"/>
      <c r="TVK3203" s="14"/>
      <c r="TVL3203" s="14"/>
      <c r="TVM3203" s="14"/>
      <c r="TVN3203" s="14"/>
      <c r="TVO3203" s="14"/>
      <c r="TVP3203" s="14"/>
      <c r="TVQ3203" s="14"/>
      <c r="TVR3203" s="14"/>
      <c r="TVS3203" s="14"/>
      <c r="TVT3203" s="14"/>
      <c r="TVU3203" s="14"/>
      <c r="TVV3203" s="14"/>
      <c r="TVW3203" s="14"/>
      <c r="TVX3203" s="14"/>
      <c r="TVY3203" s="14"/>
      <c r="TVZ3203" s="14"/>
      <c r="TWA3203" s="14"/>
      <c r="TWB3203" s="14"/>
      <c r="TWC3203" s="14"/>
      <c r="TWD3203" s="14"/>
      <c r="TWE3203" s="14"/>
      <c r="TWF3203" s="14"/>
      <c r="TWG3203" s="14"/>
      <c r="TWH3203" s="14"/>
      <c r="TWI3203" s="14"/>
      <c r="TWJ3203" s="14"/>
      <c r="TWK3203" s="14"/>
      <c r="TWL3203" s="14"/>
      <c r="TWM3203" s="14"/>
      <c r="TWN3203" s="14"/>
      <c r="TWO3203" s="14"/>
      <c r="TWP3203" s="14"/>
      <c r="TWQ3203" s="14"/>
      <c r="TWR3203" s="14"/>
      <c r="TWS3203" s="14"/>
      <c r="TWT3203" s="14"/>
      <c r="TWU3203" s="14"/>
      <c r="TWV3203" s="14"/>
      <c r="TWW3203" s="14"/>
      <c r="TWX3203" s="14"/>
      <c r="TWY3203" s="14"/>
      <c r="TWZ3203" s="14"/>
      <c r="TXA3203" s="14"/>
      <c r="TXB3203" s="14"/>
      <c r="TXC3203" s="14"/>
      <c r="TXD3203" s="14"/>
      <c r="TXE3203" s="14"/>
      <c r="TXF3203" s="14"/>
      <c r="TXG3203" s="14"/>
      <c r="TXH3203" s="14"/>
      <c r="TXI3203" s="14"/>
      <c r="TXJ3203" s="14"/>
      <c r="TXK3203" s="14"/>
      <c r="TXL3203" s="14"/>
      <c r="TXM3203" s="14"/>
      <c r="TXN3203" s="14"/>
      <c r="TXO3203" s="14"/>
      <c r="TXP3203" s="14"/>
      <c r="TXQ3203" s="14"/>
      <c r="TXR3203" s="14"/>
      <c r="TXS3203" s="14"/>
      <c r="TXT3203" s="14"/>
      <c r="TXU3203" s="14"/>
      <c r="TXV3203" s="14"/>
      <c r="TXW3203" s="14"/>
      <c r="TXX3203" s="14"/>
      <c r="TXY3203" s="14"/>
      <c r="TXZ3203" s="14"/>
      <c r="TYA3203" s="14"/>
      <c r="TYB3203" s="14"/>
      <c r="TYC3203" s="14"/>
      <c r="TYD3203" s="14"/>
      <c r="TYE3203" s="14"/>
      <c r="TYF3203" s="14"/>
      <c r="TYG3203" s="14"/>
      <c r="TYH3203" s="14"/>
      <c r="TYI3203" s="14"/>
      <c r="TYJ3203" s="14"/>
      <c r="TYK3203" s="14"/>
      <c r="TYL3203" s="14"/>
      <c r="TYM3203" s="14"/>
      <c r="TYN3203" s="14"/>
      <c r="TYO3203" s="14"/>
      <c r="TYP3203" s="14"/>
      <c r="TYQ3203" s="14"/>
      <c r="TYR3203" s="14"/>
      <c r="TYS3203" s="14"/>
      <c r="TYT3203" s="14"/>
      <c r="TYU3203" s="14"/>
      <c r="TYV3203" s="14"/>
      <c r="TYW3203" s="14"/>
      <c r="TYX3203" s="14"/>
      <c r="TYY3203" s="14"/>
      <c r="TYZ3203" s="14"/>
      <c r="TZA3203" s="14"/>
      <c r="TZB3203" s="14"/>
      <c r="TZC3203" s="14"/>
      <c r="TZD3203" s="14"/>
      <c r="TZE3203" s="14"/>
      <c r="TZF3203" s="14"/>
      <c r="TZG3203" s="14"/>
      <c r="TZH3203" s="14"/>
      <c r="TZI3203" s="14"/>
      <c r="TZJ3203" s="14"/>
      <c r="TZK3203" s="14"/>
      <c r="TZL3203" s="14"/>
      <c r="TZM3203" s="14"/>
      <c r="TZN3203" s="14"/>
      <c r="TZO3203" s="14"/>
      <c r="TZP3203" s="14"/>
      <c r="TZQ3203" s="14"/>
      <c r="TZR3203" s="14"/>
      <c r="TZS3203" s="14"/>
      <c r="TZT3203" s="14"/>
      <c r="TZU3203" s="14"/>
      <c r="TZV3203" s="14"/>
      <c r="TZW3203" s="14"/>
      <c r="TZX3203" s="14"/>
      <c r="TZY3203" s="14"/>
      <c r="TZZ3203" s="14"/>
      <c r="UAA3203" s="14"/>
      <c r="UAB3203" s="14"/>
      <c r="UAC3203" s="14"/>
      <c r="UAD3203" s="14"/>
      <c r="UAE3203" s="14"/>
      <c r="UAF3203" s="14"/>
      <c r="UAG3203" s="14"/>
      <c r="UAH3203" s="14"/>
      <c r="UAI3203" s="14"/>
      <c r="UAJ3203" s="14"/>
      <c r="UAK3203" s="14"/>
      <c r="UAL3203" s="14"/>
      <c r="UAM3203" s="14"/>
      <c r="UAN3203" s="14"/>
      <c r="UAO3203" s="14"/>
      <c r="UAP3203" s="14"/>
      <c r="UAQ3203" s="14"/>
      <c r="UAR3203" s="14"/>
      <c r="UAS3203" s="14"/>
      <c r="UAT3203" s="14"/>
      <c r="UAU3203" s="14"/>
      <c r="UAV3203" s="14"/>
      <c r="UAW3203" s="14"/>
      <c r="UAX3203" s="14"/>
      <c r="UAY3203" s="14"/>
      <c r="UAZ3203" s="14"/>
      <c r="UBA3203" s="14"/>
      <c r="UBB3203" s="14"/>
      <c r="UBC3203" s="14"/>
      <c r="UBD3203" s="14"/>
      <c r="UBE3203" s="14"/>
      <c r="UBF3203" s="14"/>
      <c r="UBG3203" s="14"/>
      <c r="UBH3203" s="14"/>
      <c r="UBI3203" s="14"/>
      <c r="UBJ3203" s="14"/>
      <c r="UBK3203" s="14"/>
      <c r="UBL3203" s="14"/>
      <c r="UBM3203" s="14"/>
      <c r="UBN3203" s="14"/>
      <c r="UBO3203" s="14"/>
      <c r="UBP3203" s="14"/>
      <c r="UBQ3203" s="14"/>
      <c r="UBR3203" s="14"/>
      <c r="UBS3203" s="14"/>
      <c r="UBT3203" s="14"/>
      <c r="UBU3203" s="14"/>
      <c r="UBV3203" s="14"/>
      <c r="UBW3203" s="14"/>
      <c r="UBX3203" s="14"/>
      <c r="UBY3203" s="14"/>
      <c r="UBZ3203" s="14"/>
      <c r="UCA3203" s="14"/>
      <c r="UCB3203" s="14"/>
      <c r="UCC3203" s="14"/>
      <c r="UCD3203" s="14"/>
      <c r="UCE3203" s="14"/>
      <c r="UCF3203" s="14"/>
      <c r="UCG3203" s="14"/>
      <c r="UCH3203" s="14"/>
      <c r="UCI3203" s="14"/>
      <c r="UCJ3203" s="14"/>
      <c r="UCK3203" s="14"/>
      <c r="UCL3203" s="14"/>
      <c r="UCM3203" s="14"/>
      <c r="UCN3203" s="14"/>
      <c r="UCO3203" s="14"/>
      <c r="UCP3203" s="14"/>
      <c r="UCQ3203" s="14"/>
      <c r="UCR3203" s="14"/>
      <c r="UCS3203" s="14"/>
      <c r="UCT3203" s="14"/>
      <c r="UCU3203" s="14"/>
      <c r="UCV3203" s="14"/>
      <c r="UCW3203" s="14"/>
      <c r="UCX3203" s="14"/>
      <c r="UCY3203" s="14"/>
      <c r="UCZ3203" s="14"/>
      <c r="UDA3203" s="14"/>
      <c r="UDB3203" s="14"/>
      <c r="UDC3203" s="14"/>
      <c r="UDD3203" s="14"/>
      <c r="UDE3203" s="14"/>
      <c r="UDF3203" s="14"/>
      <c r="UDG3203" s="14"/>
      <c r="UDH3203" s="14"/>
      <c r="UDI3203" s="14"/>
      <c r="UDJ3203" s="14"/>
      <c r="UDK3203" s="14"/>
      <c r="UDL3203" s="14"/>
      <c r="UDM3203" s="14"/>
      <c r="UDN3203" s="14"/>
      <c r="UDO3203" s="14"/>
      <c r="UDP3203" s="14"/>
      <c r="UDQ3203" s="14"/>
      <c r="UDR3203" s="14"/>
      <c r="UDS3203" s="14"/>
      <c r="UDT3203" s="14"/>
      <c r="UDU3203" s="14"/>
      <c r="UDV3203" s="14"/>
      <c r="UDW3203" s="14"/>
      <c r="UDX3203" s="14"/>
      <c r="UDY3203" s="14"/>
      <c r="UDZ3203" s="14"/>
      <c r="UEA3203" s="14"/>
      <c r="UEB3203" s="14"/>
      <c r="UEC3203" s="14"/>
      <c r="UED3203" s="14"/>
      <c r="UEE3203" s="14"/>
      <c r="UEF3203" s="14"/>
      <c r="UEG3203" s="14"/>
      <c r="UEH3203" s="14"/>
      <c r="UEI3203" s="14"/>
      <c r="UEJ3203" s="14"/>
      <c r="UEK3203" s="14"/>
      <c r="UEL3203" s="14"/>
      <c r="UEM3203" s="14"/>
      <c r="UEN3203" s="14"/>
      <c r="UEO3203" s="14"/>
      <c r="UEP3203" s="14"/>
      <c r="UEQ3203" s="14"/>
      <c r="UER3203" s="14"/>
      <c r="UES3203" s="14"/>
      <c r="UET3203" s="14"/>
      <c r="UEU3203" s="14"/>
      <c r="UEV3203" s="14"/>
      <c r="UEW3203" s="14"/>
      <c r="UEX3203" s="14"/>
      <c r="UEY3203" s="14"/>
      <c r="UEZ3203" s="14"/>
      <c r="UFA3203" s="14"/>
      <c r="UFB3203" s="14"/>
      <c r="UFC3203" s="14"/>
      <c r="UFD3203" s="14"/>
      <c r="UFE3203" s="14"/>
      <c r="UFF3203" s="14"/>
      <c r="UFG3203" s="14"/>
      <c r="UFH3203" s="14"/>
      <c r="UFI3203" s="14"/>
      <c r="UFJ3203" s="14"/>
      <c r="UFK3203" s="14"/>
      <c r="UFL3203" s="14"/>
      <c r="UFM3203" s="14"/>
      <c r="UFN3203" s="14"/>
      <c r="UFO3203" s="14"/>
      <c r="UFP3203" s="14"/>
      <c r="UFQ3203" s="14"/>
      <c r="UFR3203" s="14"/>
      <c r="UFS3203" s="14"/>
      <c r="UFT3203" s="14"/>
      <c r="UFU3203" s="14"/>
      <c r="UFV3203" s="14"/>
      <c r="UFW3203" s="14"/>
      <c r="UFX3203" s="14"/>
      <c r="UFY3203" s="14"/>
      <c r="UFZ3203" s="14"/>
      <c r="UGA3203" s="14"/>
      <c r="UGB3203" s="14"/>
      <c r="UGC3203" s="14"/>
      <c r="UGD3203" s="14"/>
      <c r="UGE3203" s="14"/>
      <c r="UGF3203" s="14"/>
      <c r="UGG3203" s="14"/>
      <c r="UGH3203" s="14"/>
      <c r="UGI3203" s="14"/>
      <c r="UGJ3203" s="14"/>
      <c r="UGK3203" s="14"/>
      <c r="UGL3203" s="14"/>
      <c r="UGM3203" s="14"/>
      <c r="UGN3203" s="14"/>
      <c r="UGO3203" s="14"/>
      <c r="UGP3203" s="14"/>
      <c r="UGQ3203" s="14"/>
      <c r="UGR3203" s="14"/>
      <c r="UGS3203" s="14"/>
      <c r="UGT3203" s="14"/>
      <c r="UGU3203" s="14"/>
      <c r="UGV3203" s="14"/>
      <c r="UGW3203" s="14"/>
      <c r="UGX3203" s="14"/>
      <c r="UGY3203" s="14"/>
      <c r="UGZ3203" s="14"/>
      <c r="UHA3203" s="14"/>
      <c r="UHB3203" s="14"/>
      <c r="UHC3203" s="14"/>
      <c r="UHD3203" s="14"/>
      <c r="UHE3203" s="14"/>
      <c r="UHF3203" s="14"/>
      <c r="UHG3203" s="14"/>
      <c r="UHH3203" s="14"/>
      <c r="UHI3203" s="14"/>
      <c r="UHJ3203" s="14"/>
      <c r="UHK3203" s="14"/>
      <c r="UHL3203" s="14"/>
      <c r="UHM3203" s="14"/>
      <c r="UHN3203" s="14"/>
      <c r="UHO3203" s="14"/>
      <c r="UHP3203" s="14"/>
      <c r="UHQ3203" s="14"/>
      <c r="UHR3203" s="14"/>
      <c r="UHS3203" s="14"/>
      <c r="UHT3203" s="14"/>
      <c r="UHU3203" s="14"/>
      <c r="UHV3203" s="14"/>
      <c r="UHW3203" s="14"/>
      <c r="UHX3203" s="14"/>
      <c r="UHY3203" s="14"/>
      <c r="UHZ3203" s="14"/>
      <c r="UIA3203" s="14"/>
      <c r="UIB3203" s="14"/>
      <c r="UIC3203" s="14"/>
      <c r="UID3203" s="14"/>
      <c r="UIE3203" s="14"/>
      <c r="UIF3203" s="14"/>
      <c r="UIG3203" s="14"/>
      <c r="UIH3203" s="14"/>
      <c r="UII3203" s="14"/>
      <c r="UIJ3203" s="14"/>
      <c r="UIK3203" s="14"/>
      <c r="UIL3203" s="14"/>
      <c r="UIM3203" s="14"/>
      <c r="UIN3203" s="14"/>
      <c r="UIO3203" s="14"/>
      <c r="UIP3203" s="14"/>
      <c r="UIQ3203" s="14"/>
      <c r="UIR3203" s="14"/>
      <c r="UIS3203" s="14"/>
      <c r="UIT3203" s="14"/>
      <c r="UIU3203" s="14"/>
      <c r="UIV3203" s="14"/>
      <c r="UIW3203" s="14"/>
      <c r="UIX3203" s="14"/>
      <c r="UIY3203" s="14"/>
      <c r="UIZ3203" s="14"/>
      <c r="UJA3203" s="14"/>
      <c r="UJB3203" s="14"/>
      <c r="UJC3203" s="14"/>
      <c r="UJD3203" s="14"/>
      <c r="UJE3203" s="14"/>
      <c r="UJF3203" s="14"/>
      <c r="UJG3203" s="14"/>
      <c r="UJH3203" s="14"/>
      <c r="UJI3203" s="14"/>
      <c r="UJJ3203" s="14"/>
      <c r="UJK3203" s="14"/>
      <c r="UJL3203" s="14"/>
      <c r="UJM3203" s="14"/>
      <c r="UJN3203" s="14"/>
      <c r="UJO3203" s="14"/>
      <c r="UJP3203" s="14"/>
      <c r="UJQ3203" s="14"/>
      <c r="UJR3203" s="14"/>
      <c r="UJS3203" s="14"/>
      <c r="UJT3203" s="14"/>
      <c r="UJU3203" s="14"/>
      <c r="UJV3203" s="14"/>
      <c r="UJW3203" s="14"/>
      <c r="UJX3203" s="14"/>
      <c r="UJY3203" s="14"/>
      <c r="UJZ3203" s="14"/>
      <c r="UKA3203" s="14"/>
      <c r="UKB3203" s="14"/>
      <c r="UKC3203" s="14"/>
      <c r="UKD3203" s="14"/>
      <c r="UKE3203" s="14"/>
      <c r="UKF3203" s="14"/>
      <c r="UKG3203" s="14"/>
      <c r="UKH3203" s="14"/>
      <c r="UKI3203" s="14"/>
      <c r="UKJ3203" s="14"/>
      <c r="UKK3203" s="14"/>
      <c r="UKL3203" s="14"/>
      <c r="UKM3203" s="14"/>
      <c r="UKN3203" s="14"/>
      <c r="UKO3203" s="14"/>
      <c r="UKP3203" s="14"/>
      <c r="UKQ3203" s="14"/>
      <c r="UKR3203" s="14"/>
      <c r="UKS3203" s="14"/>
      <c r="UKT3203" s="14"/>
      <c r="UKU3203" s="14"/>
      <c r="UKV3203" s="14"/>
      <c r="UKW3203" s="14"/>
      <c r="UKX3203" s="14"/>
      <c r="UKY3203" s="14"/>
      <c r="UKZ3203" s="14"/>
      <c r="ULA3203" s="14"/>
      <c r="ULB3203" s="14"/>
      <c r="ULC3203" s="14"/>
      <c r="ULD3203" s="14"/>
      <c r="ULE3203" s="14"/>
      <c r="ULF3203" s="14"/>
      <c r="ULG3203" s="14"/>
      <c r="ULH3203" s="14"/>
      <c r="ULI3203" s="14"/>
      <c r="ULJ3203" s="14"/>
      <c r="ULK3203" s="14"/>
      <c r="ULL3203" s="14"/>
      <c r="ULM3203" s="14"/>
      <c r="ULN3203" s="14"/>
      <c r="ULO3203" s="14"/>
      <c r="ULP3203" s="14"/>
      <c r="ULQ3203" s="14"/>
      <c r="ULR3203" s="14"/>
      <c r="ULS3203" s="14"/>
      <c r="ULT3203" s="14"/>
      <c r="ULU3203" s="14"/>
      <c r="ULV3203" s="14"/>
      <c r="ULW3203" s="14"/>
      <c r="ULX3203" s="14"/>
      <c r="ULY3203" s="14"/>
      <c r="ULZ3203" s="14"/>
      <c r="UMA3203" s="14"/>
      <c r="UMB3203" s="14"/>
      <c r="UMC3203" s="14"/>
      <c r="UMD3203" s="14"/>
      <c r="UME3203" s="14"/>
      <c r="UMF3203" s="14"/>
      <c r="UMG3203" s="14"/>
      <c r="UMH3203" s="14"/>
      <c r="UMI3203" s="14"/>
      <c r="UMJ3203" s="14"/>
      <c r="UMK3203" s="14"/>
      <c r="UML3203" s="14"/>
      <c r="UMM3203" s="14"/>
      <c r="UMN3203" s="14"/>
      <c r="UMO3203" s="14"/>
      <c r="UMP3203" s="14"/>
      <c r="UMQ3203" s="14"/>
      <c r="UMR3203" s="14"/>
      <c r="UMS3203" s="14"/>
      <c r="UMT3203" s="14"/>
      <c r="UMU3203" s="14"/>
      <c r="UMV3203" s="14"/>
      <c r="UMW3203" s="14"/>
      <c r="UMX3203" s="14"/>
      <c r="UMY3203" s="14"/>
      <c r="UMZ3203" s="14"/>
      <c r="UNA3203" s="14"/>
      <c r="UNB3203" s="14"/>
      <c r="UNC3203" s="14"/>
      <c r="UND3203" s="14"/>
      <c r="UNE3203" s="14"/>
      <c r="UNF3203" s="14"/>
      <c r="UNG3203" s="14"/>
      <c r="UNH3203" s="14"/>
      <c r="UNI3203" s="14"/>
      <c r="UNJ3203" s="14"/>
      <c r="UNK3203" s="14"/>
      <c r="UNL3203" s="14"/>
      <c r="UNM3203" s="14"/>
      <c r="UNN3203" s="14"/>
      <c r="UNO3203" s="14"/>
      <c r="UNP3203" s="14"/>
      <c r="UNQ3203" s="14"/>
      <c r="UNR3203" s="14"/>
      <c r="UNS3203" s="14"/>
      <c r="UNT3203" s="14"/>
      <c r="UNU3203" s="14"/>
      <c r="UNV3203" s="14"/>
      <c r="UNW3203" s="14"/>
      <c r="UNX3203" s="14"/>
      <c r="UNY3203" s="14"/>
      <c r="UNZ3203" s="14"/>
      <c r="UOA3203" s="14"/>
      <c r="UOB3203" s="14"/>
      <c r="UOC3203" s="14"/>
      <c r="UOD3203" s="14"/>
      <c r="UOE3203" s="14"/>
      <c r="UOF3203" s="14"/>
      <c r="UOG3203" s="14"/>
      <c r="UOH3203" s="14"/>
      <c r="UOI3203" s="14"/>
      <c r="UOJ3203" s="14"/>
      <c r="UOK3203" s="14"/>
      <c r="UOL3203" s="14"/>
      <c r="UOM3203" s="14"/>
      <c r="UON3203" s="14"/>
      <c r="UOO3203" s="14"/>
      <c r="UOP3203" s="14"/>
      <c r="UOQ3203" s="14"/>
      <c r="UOR3203" s="14"/>
      <c r="UOS3203" s="14"/>
      <c r="UOT3203" s="14"/>
      <c r="UOU3203" s="14"/>
      <c r="UOV3203" s="14"/>
      <c r="UOW3203" s="14"/>
      <c r="UOX3203" s="14"/>
      <c r="UOY3203" s="14"/>
      <c r="UOZ3203" s="14"/>
      <c r="UPA3203" s="14"/>
      <c r="UPB3203" s="14"/>
      <c r="UPC3203" s="14"/>
      <c r="UPD3203" s="14"/>
      <c r="UPE3203" s="14"/>
      <c r="UPF3203" s="14"/>
      <c r="UPG3203" s="14"/>
      <c r="UPH3203" s="14"/>
      <c r="UPI3203" s="14"/>
      <c r="UPJ3203" s="14"/>
      <c r="UPK3203" s="14"/>
      <c r="UPL3203" s="14"/>
      <c r="UPM3203" s="14"/>
      <c r="UPN3203" s="14"/>
      <c r="UPO3203" s="14"/>
      <c r="UPP3203" s="14"/>
      <c r="UPQ3203" s="14"/>
      <c r="UPR3203" s="14"/>
      <c r="UPS3203" s="14"/>
      <c r="UPT3203" s="14"/>
      <c r="UPU3203" s="14"/>
      <c r="UPV3203" s="14"/>
      <c r="UPW3203" s="14"/>
      <c r="UPX3203" s="14"/>
      <c r="UPY3203" s="14"/>
      <c r="UPZ3203" s="14"/>
      <c r="UQA3203" s="14"/>
      <c r="UQB3203" s="14"/>
      <c r="UQC3203" s="14"/>
      <c r="UQD3203" s="14"/>
      <c r="UQE3203" s="14"/>
      <c r="UQF3203" s="14"/>
      <c r="UQG3203" s="14"/>
      <c r="UQH3203" s="14"/>
      <c r="UQI3203" s="14"/>
      <c r="UQJ3203" s="14"/>
      <c r="UQK3203" s="14"/>
      <c r="UQL3203" s="14"/>
      <c r="UQM3203" s="14"/>
      <c r="UQN3203" s="14"/>
      <c r="UQO3203" s="14"/>
      <c r="UQP3203" s="14"/>
      <c r="UQQ3203" s="14"/>
      <c r="UQR3203" s="14"/>
      <c r="UQS3203" s="14"/>
      <c r="UQT3203" s="14"/>
      <c r="UQU3203" s="14"/>
      <c r="UQV3203" s="14"/>
      <c r="UQW3203" s="14"/>
      <c r="UQX3203" s="14"/>
      <c r="UQY3203" s="14"/>
      <c r="UQZ3203" s="14"/>
      <c r="URA3203" s="14"/>
      <c r="URB3203" s="14"/>
      <c r="URC3203" s="14"/>
      <c r="URD3203" s="14"/>
      <c r="URE3203" s="14"/>
      <c r="URF3203" s="14"/>
      <c r="URG3203" s="14"/>
      <c r="URH3203" s="14"/>
      <c r="URI3203" s="14"/>
      <c r="URJ3203" s="14"/>
      <c r="URK3203" s="14"/>
      <c r="URL3203" s="14"/>
      <c r="URM3203" s="14"/>
      <c r="URN3203" s="14"/>
      <c r="URO3203" s="14"/>
      <c r="URP3203" s="14"/>
      <c r="URQ3203" s="14"/>
      <c r="URR3203" s="14"/>
      <c r="URS3203" s="14"/>
      <c r="URT3203" s="14"/>
      <c r="URU3203" s="14"/>
      <c r="URV3203" s="14"/>
      <c r="URW3203" s="14"/>
      <c r="URX3203" s="14"/>
      <c r="URY3203" s="14"/>
      <c r="URZ3203" s="14"/>
      <c r="USA3203" s="14"/>
      <c r="USB3203" s="14"/>
      <c r="USC3203" s="14"/>
      <c r="USD3203" s="14"/>
      <c r="USE3203" s="14"/>
      <c r="USF3203" s="14"/>
      <c r="USG3203" s="14"/>
      <c r="USH3203" s="14"/>
      <c r="USI3203" s="14"/>
      <c r="USJ3203" s="14"/>
      <c r="USK3203" s="14"/>
      <c r="USL3203" s="14"/>
      <c r="USM3203" s="14"/>
      <c r="USN3203" s="14"/>
      <c r="USO3203" s="14"/>
      <c r="USP3203" s="14"/>
      <c r="USQ3203" s="14"/>
      <c r="USR3203" s="14"/>
      <c r="USS3203" s="14"/>
      <c r="UST3203" s="14"/>
      <c r="USU3203" s="14"/>
      <c r="USV3203" s="14"/>
      <c r="USW3203" s="14"/>
      <c r="USX3203" s="14"/>
      <c r="USY3203" s="14"/>
      <c r="USZ3203" s="14"/>
      <c r="UTA3203" s="14"/>
      <c r="UTB3203" s="14"/>
      <c r="UTC3203" s="14"/>
      <c r="UTD3203" s="14"/>
      <c r="UTE3203" s="14"/>
      <c r="UTF3203" s="14"/>
      <c r="UTG3203" s="14"/>
      <c r="UTH3203" s="14"/>
      <c r="UTI3203" s="14"/>
      <c r="UTJ3203" s="14"/>
      <c r="UTK3203" s="14"/>
      <c r="UTL3203" s="14"/>
      <c r="UTM3203" s="14"/>
      <c r="UTN3203" s="14"/>
      <c r="UTO3203" s="14"/>
      <c r="UTP3203" s="14"/>
      <c r="UTQ3203" s="14"/>
      <c r="UTR3203" s="14"/>
      <c r="UTS3203" s="14"/>
      <c r="UTT3203" s="14"/>
      <c r="UTU3203" s="14"/>
      <c r="UTV3203" s="14"/>
      <c r="UTW3203" s="14"/>
      <c r="UTX3203" s="14"/>
      <c r="UTY3203" s="14"/>
      <c r="UTZ3203" s="14"/>
      <c r="UUA3203" s="14"/>
      <c r="UUB3203" s="14"/>
      <c r="UUC3203" s="14"/>
      <c r="UUD3203" s="14"/>
      <c r="UUE3203" s="14"/>
      <c r="UUF3203" s="14"/>
      <c r="UUG3203" s="14"/>
      <c r="UUH3203" s="14"/>
      <c r="UUI3203" s="14"/>
      <c r="UUJ3203" s="14"/>
      <c r="UUK3203" s="14"/>
      <c r="UUL3203" s="14"/>
      <c r="UUM3203" s="14"/>
      <c r="UUN3203" s="14"/>
      <c r="UUO3203" s="14"/>
      <c r="UUP3203" s="14"/>
      <c r="UUQ3203" s="14"/>
      <c r="UUR3203" s="14"/>
      <c r="UUS3203" s="14"/>
      <c r="UUT3203" s="14"/>
      <c r="UUU3203" s="14"/>
      <c r="UUV3203" s="14"/>
      <c r="UUW3203" s="14"/>
      <c r="UUX3203" s="14"/>
      <c r="UUY3203" s="14"/>
      <c r="UUZ3203" s="14"/>
      <c r="UVA3203" s="14"/>
      <c r="UVB3203" s="14"/>
      <c r="UVC3203" s="14"/>
      <c r="UVD3203" s="14"/>
      <c r="UVE3203" s="14"/>
      <c r="UVF3203" s="14"/>
      <c r="UVG3203" s="14"/>
      <c r="UVH3203" s="14"/>
      <c r="UVI3203" s="14"/>
      <c r="UVJ3203" s="14"/>
      <c r="UVK3203" s="14"/>
      <c r="UVL3203" s="14"/>
      <c r="UVM3203" s="14"/>
      <c r="UVN3203" s="14"/>
      <c r="UVO3203" s="14"/>
      <c r="UVP3203" s="14"/>
      <c r="UVQ3203" s="14"/>
      <c r="UVR3203" s="14"/>
      <c r="UVS3203" s="14"/>
      <c r="UVT3203" s="14"/>
      <c r="UVU3203" s="14"/>
      <c r="UVV3203" s="14"/>
      <c r="UVW3203" s="14"/>
      <c r="UVX3203" s="14"/>
      <c r="UVY3203" s="14"/>
      <c r="UVZ3203" s="14"/>
      <c r="UWA3203" s="14"/>
      <c r="UWB3203" s="14"/>
      <c r="UWC3203" s="14"/>
      <c r="UWD3203" s="14"/>
      <c r="UWE3203" s="14"/>
      <c r="UWF3203" s="14"/>
      <c r="UWG3203" s="14"/>
      <c r="UWH3203" s="14"/>
      <c r="UWI3203" s="14"/>
      <c r="UWJ3203" s="14"/>
      <c r="UWK3203" s="14"/>
      <c r="UWL3203" s="14"/>
      <c r="UWM3203" s="14"/>
      <c r="UWN3203" s="14"/>
      <c r="UWO3203" s="14"/>
      <c r="UWP3203" s="14"/>
      <c r="UWQ3203" s="14"/>
      <c r="UWR3203" s="14"/>
      <c r="UWS3203" s="14"/>
      <c r="UWT3203" s="14"/>
      <c r="UWU3203" s="14"/>
      <c r="UWV3203" s="14"/>
      <c r="UWW3203" s="14"/>
      <c r="UWX3203" s="14"/>
      <c r="UWY3203" s="14"/>
      <c r="UWZ3203" s="14"/>
      <c r="UXA3203" s="14"/>
      <c r="UXB3203" s="14"/>
      <c r="UXC3203" s="14"/>
      <c r="UXD3203" s="14"/>
      <c r="UXE3203" s="14"/>
      <c r="UXF3203" s="14"/>
      <c r="UXG3203" s="14"/>
      <c r="UXH3203" s="14"/>
      <c r="UXI3203" s="14"/>
      <c r="UXJ3203" s="14"/>
      <c r="UXK3203" s="14"/>
      <c r="UXL3203" s="14"/>
      <c r="UXM3203" s="14"/>
      <c r="UXN3203" s="14"/>
      <c r="UXO3203" s="14"/>
      <c r="UXP3203" s="14"/>
      <c r="UXQ3203" s="14"/>
      <c r="UXR3203" s="14"/>
      <c r="UXS3203" s="14"/>
      <c r="UXT3203" s="14"/>
      <c r="UXU3203" s="14"/>
      <c r="UXV3203" s="14"/>
      <c r="UXW3203" s="14"/>
      <c r="UXX3203" s="14"/>
      <c r="UXY3203" s="14"/>
      <c r="UXZ3203" s="14"/>
      <c r="UYA3203" s="14"/>
      <c r="UYB3203" s="14"/>
      <c r="UYC3203" s="14"/>
      <c r="UYD3203" s="14"/>
      <c r="UYE3203" s="14"/>
      <c r="UYF3203" s="14"/>
      <c r="UYG3203" s="14"/>
      <c r="UYH3203" s="14"/>
      <c r="UYI3203" s="14"/>
      <c r="UYJ3203" s="14"/>
      <c r="UYK3203" s="14"/>
      <c r="UYL3203" s="14"/>
      <c r="UYM3203" s="14"/>
      <c r="UYN3203" s="14"/>
      <c r="UYO3203" s="14"/>
      <c r="UYP3203" s="14"/>
      <c r="UYQ3203" s="14"/>
      <c r="UYR3203" s="14"/>
      <c r="UYS3203" s="14"/>
      <c r="UYT3203" s="14"/>
      <c r="UYU3203" s="14"/>
      <c r="UYV3203" s="14"/>
      <c r="UYW3203" s="14"/>
      <c r="UYX3203" s="14"/>
      <c r="UYY3203" s="14"/>
      <c r="UYZ3203" s="14"/>
      <c r="UZA3203" s="14"/>
      <c r="UZB3203" s="14"/>
      <c r="UZC3203" s="14"/>
      <c r="UZD3203" s="14"/>
      <c r="UZE3203" s="14"/>
      <c r="UZF3203" s="14"/>
      <c r="UZG3203" s="14"/>
      <c r="UZH3203" s="14"/>
      <c r="UZI3203" s="14"/>
      <c r="UZJ3203" s="14"/>
      <c r="UZK3203" s="14"/>
      <c r="UZL3203" s="14"/>
      <c r="UZM3203" s="14"/>
      <c r="UZN3203" s="14"/>
      <c r="UZO3203" s="14"/>
      <c r="UZP3203" s="14"/>
      <c r="UZQ3203" s="14"/>
      <c r="UZR3203" s="14"/>
      <c r="UZS3203" s="14"/>
      <c r="UZT3203" s="14"/>
      <c r="UZU3203" s="14"/>
      <c r="UZV3203" s="14"/>
      <c r="UZW3203" s="14"/>
      <c r="UZX3203" s="14"/>
      <c r="UZY3203" s="14"/>
      <c r="UZZ3203" s="14"/>
      <c r="VAA3203" s="14"/>
      <c r="VAB3203" s="14"/>
      <c r="VAC3203" s="14"/>
      <c r="VAD3203" s="14"/>
      <c r="VAE3203" s="14"/>
      <c r="VAF3203" s="14"/>
      <c r="VAG3203" s="14"/>
      <c r="VAH3203" s="14"/>
      <c r="VAI3203" s="14"/>
      <c r="VAJ3203" s="14"/>
      <c r="VAK3203" s="14"/>
      <c r="VAL3203" s="14"/>
      <c r="VAM3203" s="14"/>
      <c r="VAN3203" s="14"/>
      <c r="VAO3203" s="14"/>
      <c r="VAP3203" s="14"/>
      <c r="VAQ3203" s="14"/>
      <c r="VAR3203" s="14"/>
      <c r="VAS3203" s="14"/>
      <c r="VAT3203" s="14"/>
      <c r="VAU3203" s="14"/>
      <c r="VAV3203" s="14"/>
      <c r="VAW3203" s="14"/>
      <c r="VAX3203" s="14"/>
      <c r="VAY3203" s="14"/>
      <c r="VAZ3203" s="14"/>
      <c r="VBA3203" s="14"/>
      <c r="VBB3203" s="14"/>
      <c r="VBC3203" s="14"/>
      <c r="VBD3203" s="14"/>
      <c r="VBE3203" s="14"/>
      <c r="VBF3203" s="14"/>
      <c r="VBG3203" s="14"/>
      <c r="VBH3203" s="14"/>
      <c r="VBI3203" s="14"/>
      <c r="VBJ3203" s="14"/>
      <c r="VBK3203" s="14"/>
      <c r="VBL3203" s="14"/>
      <c r="VBM3203" s="14"/>
      <c r="VBN3203" s="14"/>
      <c r="VBO3203" s="14"/>
      <c r="VBP3203" s="14"/>
      <c r="VBQ3203" s="14"/>
      <c r="VBR3203" s="14"/>
      <c r="VBS3203" s="14"/>
      <c r="VBT3203" s="14"/>
      <c r="VBU3203" s="14"/>
      <c r="VBV3203" s="14"/>
      <c r="VBW3203" s="14"/>
      <c r="VBX3203" s="14"/>
      <c r="VBY3203" s="14"/>
      <c r="VBZ3203" s="14"/>
      <c r="VCA3203" s="14"/>
      <c r="VCB3203" s="14"/>
      <c r="VCC3203" s="14"/>
      <c r="VCD3203" s="14"/>
      <c r="VCE3203" s="14"/>
      <c r="VCF3203" s="14"/>
      <c r="VCG3203" s="14"/>
      <c r="VCH3203" s="14"/>
      <c r="VCI3203" s="14"/>
      <c r="VCJ3203" s="14"/>
      <c r="VCK3203" s="14"/>
      <c r="VCL3203" s="14"/>
      <c r="VCM3203" s="14"/>
      <c r="VCN3203" s="14"/>
      <c r="VCO3203" s="14"/>
      <c r="VCP3203" s="14"/>
      <c r="VCQ3203" s="14"/>
      <c r="VCR3203" s="14"/>
      <c r="VCS3203" s="14"/>
      <c r="VCT3203" s="14"/>
      <c r="VCU3203" s="14"/>
      <c r="VCV3203" s="14"/>
      <c r="VCW3203" s="14"/>
      <c r="VCX3203" s="14"/>
      <c r="VCY3203" s="14"/>
      <c r="VCZ3203" s="14"/>
      <c r="VDA3203" s="14"/>
      <c r="VDB3203" s="14"/>
      <c r="VDC3203" s="14"/>
      <c r="VDD3203" s="14"/>
      <c r="VDE3203" s="14"/>
      <c r="VDF3203" s="14"/>
      <c r="VDG3203" s="14"/>
      <c r="VDH3203" s="14"/>
      <c r="VDI3203" s="14"/>
      <c r="VDJ3203" s="14"/>
      <c r="VDK3203" s="14"/>
      <c r="VDL3203" s="14"/>
      <c r="VDM3203" s="14"/>
      <c r="VDN3203" s="14"/>
      <c r="VDO3203" s="14"/>
      <c r="VDP3203" s="14"/>
      <c r="VDQ3203" s="14"/>
      <c r="VDR3203" s="14"/>
      <c r="VDS3203" s="14"/>
      <c r="VDT3203" s="14"/>
      <c r="VDU3203" s="14"/>
      <c r="VDV3203" s="14"/>
      <c r="VDW3203" s="14"/>
      <c r="VDX3203" s="14"/>
      <c r="VDY3203" s="14"/>
      <c r="VDZ3203" s="14"/>
      <c r="VEA3203" s="14"/>
      <c r="VEB3203" s="14"/>
      <c r="VEC3203" s="14"/>
      <c r="VED3203" s="14"/>
      <c r="VEE3203" s="14"/>
      <c r="VEF3203" s="14"/>
      <c r="VEG3203" s="14"/>
      <c r="VEH3203" s="14"/>
      <c r="VEI3203" s="14"/>
      <c r="VEJ3203" s="14"/>
      <c r="VEK3203" s="14"/>
      <c r="VEL3203" s="14"/>
      <c r="VEM3203" s="14"/>
      <c r="VEN3203" s="14"/>
      <c r="VEO3203" s="14"/>
      <c r="VEP3203" s="14"/>
      <c r="VEQ3203" s="14"/>
      <c r="VER3203" s="14"/>
      <c r="VES3203" s="14"/>
      <c r="VET3203" s="14"/>
      <c r="VEU3203" s="14"/>
      <c r="VEV3203" s="14"/>
      <c r="VEW3203" s="14"/>
      <c r="VEX3203" s="14"/>
      <c r="VEY3203" s="14"/>
      <c r="VEZ3203" s="14"/>
      <c r="VFA3203" s="14"/>
      <c r="VFB3203" s="14"/>
      <c r="VFC3203" s="14"/>
      <c r="VFD3203" s="14"/>
      <c r="VFE3203" s="14"/>
      <c r="VFF3203" s="14"/>
      <c r="VFG3203" s="14"/>
      <c r="VFH3203" s="14"/>
      <c r="VFI3203" s="14"/>
      <c r="VFJ3203" s="14"/>
      <c r="VFK3203" s="14"/>
      <c r="VFL3203" s="14"/>
      <c r="VFM3203" s="14"/>
      <c r="VFN3203" s="14"/>
      <c r="VFO3203" s="14"/>
      <c r="VFP3203" s="14"/>
      <c r="VFQ3203" s="14"/>
      <c r="VFR3203" s="14"/>
      <c r="VFS3203" s="14"/>
      <c r="VFT3203" s="14"/>
      <c r="VFU3203" s="14"/>
      <c r="VFV3203" s="14"/>
      <c r="VFW3203" s="14"/>
      <c r="VFX3203" s="14"/>
      <c r="VFY3203" s="14"/>
      <c r="VFZ3203" s="14"/>
      <c r="VGA3203" s="14"/>
      <c r="VGB3203" s="14"/>
      <c r="VGC3203" s="14"/>
      <c r="VGD3203" s="14"/>
      <c r="VGE3203" s="14"/>
      <c r="VGF3203" s="14"/>
      <c r="VGG3203" s="14"/>
      <c r="VGH3203" s="14"/>
      <c r="VGI3203" s="14"/>
      <c r="VGJ3203" s="14"/>
      <c r="VGK3203" s="14"/>
      <c r="VGL3203" s="14"/>
      <c r="VGM3203" s="14"/>
      <c r="VGN3203" s="14"/>
      <c r="VGO3203" s="14"/>
      <c r="VGP3203" s="14"/>
      <c r="VGQ3203" s="14"/>
      <c r="VGR3203" s="14"/>
      <c r="VGS3203" s="14"/>
      <c r="VGT3203" s="14"/>
      <c r="VGU3203" s="14"/>
      <c r="VGV3203" s="14"/>
      <c r="VGW3203" s="14"/>
      <c r="VGX3203" s="14"/>
      <c r="VGY3203" s="14"/>
      <c r="VGZ3203" s="14"/>
      <c r="VHA3203" s="14"/>
      <c r="VHB3203" s="14"/>
      <c r="VHC3203" s="14"/>
      <c r="VHD3203" s="14"/>
      <c r="VHE3203" s="14"/>
      <c r="VHF3203" s="14"/>
      <c r="VHG3203" s="14"/>
      <c r="VHH3203" s="14"/>
      <c r="VHI3203" s="14"/>
      <c r="VHJ3203" s="14"/>
      <c r="VHK3203" s="14"/>
      <c r="VHL3203" s="14"/>
      <c r="VHM3203" s="14"/>
      <c r="VHN3203" s="14"/>
      <c r="VHO3203" s="14"/>
      <c r="VHP3203" s="14"/>
      <c r="VHQ3203" s="14"/>
      <c r="VHR3203" s="14"/>
      <c r="VHS3203" s="14"/>
      <c r="VHT3203" s="14"/>
      <c r="VHU3203" s="14"/>
      <c r="VHV3203" s="14"/>
      <c r="VHW3203" s="14"/>
      <c r="VHX3203" s="14"/>
      <c r="VHY3203" s="14"/>
      <c r="VHZ3203" s="14"/>
      <c r="VIA3203" s="14"/>
      <c r="VIB3203" s="14"/>
      <c r="VIC3203" s="14"/>
      <c r="VID3203" s="14"/>
      <c r="VIE3203" s="14"/>
      <c r="VIF3203" s="14"/>
      <c r="VIG3203" s="14"/>
      <c r="VIH3203" s="14"/>
      <c r="VII3203" s="14"/>
      <c r="VIJ3203" s="14"/>
      <c r="VIK3203" s="14"/>
      <c r="VIL3203" s="14"/>
      <c r="VIM3203" s="14"/>
      <c r="VIN3203" s="14"/>
      <c r="VIO3203" s="14"/>
      <c r="VIP3203" s="14"/>
      <c r="VIQ3203" s="14"/>
      <c r="VIR3203" s="14"/>
      <c r="VIS3203" s="14"/>
      <c r="VIT3203" s="14"/>
      <c r="VIU3203" s="14"/>
      <c r="VIV3203" s="14"/>
      <c r="VIW3203" s="14"/>
      <c r="VIX3203" s="14"/>
      <c r="VIY3203" s="14"/>
      <c r="VIZ3203" s="14"/>
      <c r="VJA3203" s="14"/>
      <c r="VJB3203" s="14"/>
      <c r="VJC3203" s="14"/>
      <c r="VJD3203" s="14"/>
      <c r="VJE3203" s="14"/>
      <c r="VJF3203" s="14"/>
      <c r="VJG3203" s="14"/>
      <c r="VJH3203" s="14"/>
      <c r="VJI3203" s="14"/>
      <c r="VJJ3203" s="14"/>
      <c r="VJK3203" s="14"/>
      <c r="VJL3203" s="14"/>
      <c r="VJM3203" s="14"/>
      <c r="VJN3203" s="14"/>
      <c r="VJO3203" s="14"/>
      <c r="VJP3203" s="14"/>
      <c r="VJQ3203" s="14"/>
      <c r="VJR3203" s="14"/>
      <c r="VJS3203" s="14"/>
      <c r="VJT3203" s="14"/>
      <c r="VJU3203" s="14"/>
      <c r="VJV3203" s="14"/>
      <c r="VJW3203" s="14"/>
      <c r="VJX3203" s="14"/>
      <c r="VJY3203" s="14"/>
      <c r="VJZ3203" s="14"/>
      <c r="VKA3203" s="14"/>
      <c r="VKB3203" s="14"/>
      <c r="VKC3203" s="14"/>
      <c r="VKD3203" s="14"/>
      <c r="VKE3203" s="14"/>
      <c r="VKF3203" s="14"/>
      <c r="VKG3203" s="14"/>
      <c r="VKH3203" s="14"/>
      <c r="VKI3203" s="14"/>
      <c r="VKJ3203" s="14"/>
      <c r="VKK3203" s="14"/>
      <c r="VKL3203" s="14"/>
      <c r="VKM3203" s="14"/>
      <c r="VKN3203" s="14"/>
      <c r="VKO3203" s="14"/>
      <c r="VKP3203" s="14"/>
      <c r="VKQ3203" s="14"/>
      <c r="VKR3203" s="14"/>
      <c r="VKS3203" s="14"/>
      <c r="VKT3203" s="14"/>
      <c r="VKU3203" s="14"/>
      <c r="VKV3203" s="14"/>
      <c r="VKW3203" s="14"/>
      <c r="VKX3203" s="14"/>
      <c r="VKY3203" s="14"/>
      <c r="VKZ3203" s="14"/>
      <c r="VLA3203" s="14"/>
      <c r="VLB3203" s="14"/>
      <c r="VLC3203" s="14"/>
      <c r="VLD3203" s="14"/>
      <c r="VLE3203" s="14"/>
      <c r="VLF3203" s="14"/>
      <c r="VLG3203" s="14"/>
      <c r="VLH3203" s="14"/>
      <c r="VLI3203" s="14"/>
      <c r="VLJ3203" s="14"/>
      <c r="VLK3203" s="14"/>
      <c r="VLL3203" s="14"/>
      <c r="VLM3203" s="14"/>
      <c r="VLN3203" s="14"/>
      <c r="VLO3203" s="14"/>
      <c r="VLP3203" s="14"/>
      <c r="VLQ3203" s="14"/>
      <c r="VLR3203" s="14"/>
      <c r="VLS3203" s="14"/>
      <c r="VLT3203" s="14"/>
      <c r="VLU3203" s="14"/>
      <c r="VLV3203" s="14"/>
      <c r="VLW3203" s="14"/>
      <c r="VLX3203" s="14"/>
      <c r="VLY3203" s="14"/>
      <c r="VLZ3203" s="14"/>
      <c r="VMA3203" s="14"/>
      <c r="VMB3203" s="14"/>
      <c r="VMC3203" s="14"/>
      <c r="VMD3203" s="14"/>
      <c r="VME3203" s="14"/>
      <c r="VMF3203" s="14"/>
      <c r="VMG3203" s="14"/>
      <c r="VMH3203" s="14"/>
      <c r="VMI3203" s="14"/>
      <c r="VMJ3203" s="14"/>
      <c r="VMK3203" s="14"/>
      <c r="VML3203" s="14"/>
      <c r="VMM3203" s="14"/>
      <c r="VMN3203" s="14"/>
      <c r="VMO3203" s="14"/>
      <c r="VMP3203" s="14"/>
      <c r="VMQ3203" s="14"/>
      <c r="VMR3203" s="14"/>
      <c r="VMS3203" s="14"/>
      <c r="VMT3203" s="14"/>
      <c r="VMU3203" s="14"/>
      <c r="VMV3203" s="14"/>
      <c r="VMW3203" s="14"/>
      <c r="VMX3203" s="14"/>
      <c r="VMY3203" s="14"/>
      <c r="VMZ3203" s="14"/>
      <c r="VNA3203" s="14"/>
      <c r="VNB3203" s="14"/>
      <c r="VNC3203" s="14"/>
      <c r="VND3203" s="14"/>
      <c r="VNE3203" s="14"/>
      <c r="VNF3203" s="14"/>
      <c r="VNG3203" s="14"/>
      <c r="VNH3203" s="14"/>
      <c r="VNI3203" s="14"/>
      <c r="VNJ3203" s="14"/>
      <c r="VNK3203" s="14"/>
      <c r="VNL3203" s="14"/>
      <c r="VNM3203" s="14"/>
      <c r="VNN3203" s="14"/>
      <c r="VNO3203" s="14"/>
      <c r="VNP3203" s="14"/>
      <c r="VNQ3203" s="14"/>
      <c r="VNR3203" s="14"/>
      <c r="VNS3203" s="14"/>
      <c r="VNT3203" s="14"/>
      <c r="VNU3203" s="14"/>
      <c r="VNV3203" s="14"/>
      <c r="VNW3203" s="14"/>
      <c r="VNX3203" s="14"/>
      <c r="VNY3203" s="14"/>
      <c r="VNZ3203" s="14"/>
      <c r="VOA3203" s="14"/>
      <c r="VOB3203" s="14"/>
      <c r="VOC3203" s="14"/>
      <c r="VOD3203" s="14"/>
      <c r="VOE3203" s="14"/>
      <c r="VOF3203" s="14"/>
      <c r="VOG3203" s="14"/>
      <c r="VOH3203" s="14"/>
      <c r="VOI3203" s="14"/>
      <c r="VOJ3203" s="14"/>
      <c r="VOK3203" s="14"/>
      <c r="VOL3203" s="14"/>
      <c r="VOM3203" s="14"/>
      <c r="VON3203" s="14"/>
      <c r="VOO3203" s="14"/>
      <c r="VOP3203" s="14"/>
      <c r="VOQ3203" s="14"/>
      <c r="VOR3203" s="14"/>
      <c r="VOS3203" s="14"/>
      <c r="VOT3203" s="14"/>
      <c r="VOU3203" s="14"/>
      <c r="VOV3203" s="14"/>
      <c r="VOW3203" s="14"/>
      <c r="VOX3203" s="14"/>
      <c r="VOY3203" s="14"/>
      <c r="VOZ3203" s="14"/>
      <c r="VPA3203" s="14"/>
      <c r="VPB3203" s="14"/>
      <c r="VPC3203" s="14"/>
      <c r="VPD3203" s="14"/>
      <c r="VPE3203" s="14"/>
      <c r="VPF3203" s="14"/>
      <c r="VPG3203" s="14"/>
      <c r="VPH3203" s="14"/>
      <c r="VPI3203" s="14"/>
      <c r="VPJ3203" s="14"/>
      <c r="VPK3203" s="14"/>
      <c r="VPL3203" s="14"/>
      <c r="VPM3203" s="14"/>
      <c r="VPN3203" s="14"/>
      <c r="VPO3203" s="14"/>
      <c r="VPP3203" s="14"/>
      <c r="VPQ3203" s="14"/>
      <c r="VPR3203" s="14"/>
      <c r="VPS3203" s="14"/>
      <c r="VPT3203" s="14"/>
      <c r="VPU3203" s="14"/>
      <c r="VPV3203" s="14"/>
      <c r="VPW3203" s="14"/>
      <c r="VPX3203" s="14"/>
      <c r="VPY3203" s="14"/>
      <c r="VPZ3203" s="14"/>
      <c r="VQA3203" s="14"/>
      <c r="VQB3203" s="14"/>
      <c r="VQC3203" s="14"/>
      <c r="VQD3203" s="14"/>
      <c r="VQE3203" s="14"/>
      <c r="VQF3203" s="14"/>
      <c r="VQG3203" s="14"/>
      <c r="VQH3203" s="14"/>
      <c r="VQI3203" s="14"/>
      <c r="VQJ3203" s="14"/>
      <c r="VQK3203" s="14"/>
      <c r="VQL3203" s="14"/>
      <c r="VQM3203" s="14"/>
      <c r="VQN3203" s="14"/>
      <c r="VQO3203" s="14"/>
      <c r="VQP3203" s="14"/>
      <c r="VQQ3203" s="14"/>
      <c r="VQR3203" s="14"/>
      <c r="VQS3203" s="14"/>
      <c r="VQT3203" s="14"/>
      <c r="VQU3203" s="14"/>
      <c r="VQV3203" s="14"/>
      <c r="VQW3203" s="14"/>
      <c r="VQX3203" s="14"/>
      <c r="VQY3203" s="14"/>
      <c r="VQZ3203" s="14"/>
      <c r="VRA3203" s="14"/>
      <c r="VRB3203" s="14"/>
      <c r="VRC3203" s="14"/>
      <c r="VRD3203" s="14"/>
      <c r="VRE3203" s="14"/>
      <c r="VRF3203" s="14"/>
      <c r="VRG3203" s="14"/>
      <c r="VRH3203" s="14"/>
      <c r="VRI3203" s="14"/>
      <c r="VRJ3203" s="14"/>
      <c r="VRK3203" s="14"/>
      <c r="VRL3203" s="14"/>
      <c r="VRM3203" s="14"/>
      <c r="VRN3203" s="14"/>
      <c r="VRO3203" s="14"/>
      <c r="VRP3203" s="14"/>
      <c r="VRQ3203" s="14"/>
      <c r="VRR3203" s="14"/>
      <c r="VRS3203" s="14"/>
      <c r="VRT3203" s="14"/>
      <c r="VRU3203" s="14"/>
      <c r="VRV3203" s="14"/>
      <c r="VRW3203" s="14"/>
      <c r="VRX3203" s="14"/>
      <c r="VRY3203" s="14"/>
      <c r="VRZ3203" s="14"/>
      <c r="VSA3203" s="14"/>
      <c r="VSB3203" s="14"/>
      <c r="VSC3203" s="14"/>
      <c r="VSD3203" s="14"/>
      <c r="VSE3203" s="14"/>
      <c r="VSF3203" s="14"/>
      <c r="VSG3203" s="14"/>
      <c r="VSH3203" s="14"/>
      <c r="VSI3203" s="14"/>
      <c r="VSJ3203" s="14"/>
      <c r="VSK3203" s="14"/>
      <c r="VSL3203" s="14"/>
      <c r="VSM3203" s="14"/>
      <c r="VSN3203" s="14"/>
      <c r="VSO3203" s="14"/>
      <c r="VSP3203" s="14"/>
      <c r="VSQ3203" s="14"/>
      <c r="VSR3203" s="14"/>
      <c r="VSS3203" s="14"/>
      <c r="VST3203" s="14"/>
      <c r="VSU3203" s="14"/>
      <c r="VSV3203" s="14"/>
      <c r="VSW3203" s="14"/>
      <c r="VSX3203" s="14"/>
      <c r="VSY3203" s="14"/>
      <c r="VSZ3203" s="14"/>
      <c r="VTA3203" s="14"/>
      <c r="VTB3203" s="14"/>
      <c r="VTC3203" s="14"/>
      <c r="VTD3203" s="14"/>
      <c r="VTE3203" s="14"/>
      <c r="VTF3203" s="14"/>
      <c r="VTG3203" s="14"/>
      <c r="VTH3203" s="14"/>
      <c r="VTI3203" s="14"/>
      <c r="VTJ3203" s="14"/>
      <c r="VTK3203" s="14"/>
      <c r="VTL3203" s="14"/>
      <c r="VTM3203" s="14"/>
      <c r="VTN3203" s="14"/>
      <c r="VTO3203" s="14"/>
      <c r="VTP3203" s="14"/>
      <c r="VTQ3203" s="14"/>
      <c r="VTR3203" s="14"/>
      <c r="VTS3203" s="14"/>
      <c r="VTT3203" s="14"/>
      <c r="VTU3203" s="14"/>
      <c r="VTV3203" s="14"/>
      <c r="VTW3203" s="14"/>
      <c r="VTX3203" s="14"/>
      <c r="VTY3203" s="14"/>
      <c r="VTZ3203" s="14"/>
      <c r="VUA3203" s="14"/>
      <c r="VUB3203" s="14"/>
      <c r="VUC3203" s="14"/>
      <c r="VUD3203" s="14"/>
      <c r="VUE3203" s="14"/>
      <c r="VUF3203" s="14"/>
      <c r="VUG3203" s="14"/>
      <c r="VUH3203" s="14"/>
      <c r="VUI3203" s="14"/>
      <c r="VUJ3203" s="14"/>
      <c r="VUK3203" s="14"/>
      <c r="VUL3203" s="14"/>
      <c r="VUM3203" s="14"/>
      <c r="VUN3203" s="14"/>
      <c r="VUO3203" s="14"/>
      <c r="VUP3203" s="14"/>
      <c r="VUQ3203" s="14"/>
      <c r="VUR3203" s="14"/>
      <c r="VUS3203" s="14"/>
      <c r="VUT3203" s="14"/>
      <c r="VUU3203" s="14"/>
      <c r="VUV3203" s="14"/>
      <c r="VUW3203" s="14"/>
      <c r="VUX3203" s="14"/>
      <c r="VUY3203" s="14"/>
      <c r="VUZ3203" s="14"/>
      <c r="VVA3203" s="14"/>
      <c r="VVB3203" s="14"/>
      <c r="VVC3203" s="14"/>
      <c r="VVD3203" s="14"/>
      <c r="VVE3203" s="14"/>
      <c r="VVF3203" s="14"/>
      <c r="VVG3203" s="14"/>
      <c r="VVH3203" s="14"/>
      <c r="VVI3203" s="14"/>
      <c r="VVJ3203" s="14"/>
      <c r="VVK3203" s="14"/>
      <c r="VVL3203" s="14"/>
      <c r="VVM3203" s="14"/>
      <c r="VVN3203" s="14"/>
      <c r="VVO3203" s="14"/>
      <c r="VVP3203" s="14"/>
      <c r="VVQ3203" s="14"/>
      <c r="VVR3203" s="14"/>
      <c r="VVS3203" s="14"/>
      <c r="VVT3203" s="14"/>
      <c r="VVU3203" s="14"/>
      <c r="VVV3203" s="14"/>
      <c r="VVW3203" s="14"/>
      <c r="VVX3203" s="14"/>
      <c r="VVY3203" s="14"/>
      <c r="VVZ3203" s="14"/>
      <c r="VWA3203" s="14"/>
      <c r="VWB3203" s="14"/>
      <c r="VWC3203" s="14"/>
      <c r="VWD3203" s="14"/>
      <c r="VWE3203" s="14"/>
      <c r="VWF3203" s="14"/>
      <c r="VWG3203" s="14"/>
      <c r="VWH3203" s="14"/>
      <c r="VWI3203" s="14"/>
      <c r="VWJ3203" s="14"/>
      <c r="VWK3203" s="14"/>
      <c r="VWL3203" s="14"/>
      <c r="VWM3203" s="14"/>
      <c r="VWN3203" s="14"/>
      <c r="VWO3203" s="14"/>
      <c r="VWP3203" s="14"/>
      <c r="VWQ3203" s="14"/>
      <c r="VWR3203" s="14"/>
      <c r="VWS3203" s="14"/>
      <c r="VWT3203" s="14"/>
      <c r="VWU3203" s="14"/>
      <c r="VWV3203" s="14"/>
      <c r="VWW3203" s="14"/>
      <c r="VWX3203" s="14"/>
      <c r="VWY3203" s="14"/>
      <c r="VWZ3203" s="14"/>
      <c r="VXA3203" s="14"/>
      <c r="VXB3203" s="14"/>
      <c r="VXC3203" s="14"/>
      <c r="VXD3203" s="14"/>
      <c r="VXE3203" s="14"/>
      <c r="VXF3203" s="14"/>
      <c r="VXG3203" s="14"/>
      <c r="VXH3203" s="14"/>
      <c r="VXI3203" s="14"/>
      <c r="VXJ3203" s="14"/>
      <c r="VXK3203" s="14"/>
      <c r="VXL3203" s="14"/>
      <c r="VXM3203" s="14"/>
      <c r="VXN3203" s="14"/>
      <c r="VXO3203" s="14"/>
      <c r="VXP3203" s="14"/>
      <c r="VXQ3203" s="14"/>
      <c r="VXR3203" s="14"/>
      <c r="VXS3203" s="14"/>
      <c r="VXT3203" s="14"/>
      <c r="VXU3203" s="14"/>
      <c r="VXV3203" s="14"/>
      <c r="VXW3203" s="14"/>
      <c r="VXX3203" s="14"/>
      <c r="VXY3203" s="14"/>
      <c r="VXZ3203" s="14"/>
      <c r="VYA3203" s="14"/>
      <c r="VYB3203" s="14"/>
      <c r="VYC3203" s="14"/>
      <c r="VYD3203" s="14"/>
      <c r="VYE3203" s="14"/>
      <c r="VYF3203" s="14"/>
      <c r="VYG3203" s="14"/>
      <c r="VYH3203" s="14"/>
      <c r="VYI3203" s="14"/>
      <c r="VYJ3203" s="14"/>
      <c r="VYK3203" s="14"/>
      <c r="VYL3203" s="14"/>
      <c r="VYM3203" s="14"/>
      <c r="VYN3203" s="14"/>
      <c r="VYO3203" s="14"/>
      <c r="VYP3203" s="14"/>
      <c r="VYQ3203" s="14"/>
      <c r="VYR3203" s="14"/>
      <c r="VYS3203" s="14"/>
      <c r="VYT3203" s="14"/>
      <c r="VYU3203" s="14"/>
      <c r="VYV3203" s="14"/>
      <c r="VYW3203" s="14"/>
      <c r="VYX3203" s="14"/>
      <c r="VYY3203" s="14"/>
      <c r="VYZ3203" s="14"/>
      <c r="VZA3203" s="14"/>
      <c r="VZB3203" s="14"/>
      <c r="VZC3203" s="14"/>
      <c r="VZD3203" s="14"/>
      <c r="VZE3203" s="14"/>
      <c r="VZF3203" s="14"/>
      <c r="VZG3203" s="14"/>
      <c r="VZH3203" s="14"/>
      <c r="VZI3203" s="14"/>
      <c r="VZJ3203" s="14"/>
      <c r="VZK3203" s="14"/>
      <c r="VZL3203" s="14"/>
      <c r="VZM3203" s="14"/>
      <c r="VZN3203" s="14"/>
      <c r="VZO3203" s="14"/>
      <c r="VZP3203" s="14"/>
      <c r="VZQ3203" s="14"/>
      <c r="VZR3203" s="14"/>
      <c r="VZS3203" s="14"/>
      <c r="VZT3203" s="14"/>
      <c r="VZU3203" s="14"/>
      <c r="VZV3203" s="14"/>
      <c r="VZW3203" s="14"/>
      <c r="VZX3203" s="14"/>
      <c r="VZY3203" s="14"/>
      <c r="VZZ3203" s="14"/>
      <c r="WAA3203" s="14"/>
      <c r="WAB3203" s="14"/>
      <c r="WAC3203" s="14"/>
      <c r="WAD3203" s="14"/>
      <c r="WAE3203" s="14"/>
      <c r="WAF3203" s="14"/>
      <c r="WAG3203" s="14"/>
      <c r="WAH3203" s="14"/>
      <c r="WAI3203" s="14"/>
      <c r="WAJ3203" s="14"/>
      <c r="WAK3203" s="14"/>
      <c r="WAL3203" s="14"/>
      <c r="WAM3203" s="14"/>
      <c r="WAN3203" s="14"/>
      <c r="WAO3203" s="14"/>
      <c r="WAP3203" s="14"/>
      <c r="WAQ3203" s="14"/>
      <c r="WAR3203" s="14"/>
      <c r="WAS3203" s="14"/>
      <c r="WAT3203" s="14"/>
      <c r="WAU3203" s="14"/>
      <c r="WAV3203" s="14"/>
      <c r="WAW3203" s="14"/>
      <c r="WAX3203" s="14"/>
      <c r="WAY3203" s="14"/>
      <c r="WAZ3203" s="14"/>
      <c r="WBA3203" s="14"/>
      <c r="WBB3203" s="14"/>
      <c r="WBC3203" s="14"/>
      <c r="WBD3203" s="14"/>
      <c r="WBE3203" s="14"/>
      <c r="WBF3203" s="14"/>
      <c r="WBG3203" s="14"/>
      <c r="WBH3203" s="14"/>
      <c r="WBI3203" s="14"/>
      <c r="WBJ3203" s="14"/>
      <c r="WBK3203" s="14"/>
      <c r="WBL3203" s="14"/>
      <c r="WBM3203" s="14"/>
      <c r="WBN3203" s="14"/>
      <c r="WBO3203" s="14"/>
      <c r="WBP3203" s="14"/>
      <c r="WBQ3203" s="14"/>
      <c r="WBR3203" s="14"/>
      <c r="WBS3203" s="14"/>
      <c r="WBT3203" s="14"/>
      <c r="WBU3203" s="14"/>
      <c r="WBV3203" s="14"/>
      <c r="WBW3203" s="14"/>
      <c r="WBX3203" s="14"/>
      <c r="WBY3203" s="14"/>
      <c r="WBZ3203" s="14"/>
      <c r="WCA3203" s="14"/>
      <c r="WCB3203" s="14"/>
      <c r="WCC3203" s="14"/>
      <c r="WCD3203" s="14"/>
      <c r="WCE3203" s="14"/>
      <c r="WCF3203" s="14"/>
      <c r="WCG3203" s="14"/>
      <c r="WCH3203" s="14"/>
      <c r="WCI3203" s="14"/>
      <c r="WCJ3203" s="14"/>
      <c r="WCK3203" s="14"/>
      <c r="WCL3203" s="14"/>
      <c r="WCM3203" s="14"/>
      <c r="WCN3203" s="14"/>
      <c r="WCO3203" s="14"/>
      <c r="WCP3203" s="14"/>
      <c r="WCQ3203" s="14"/>
      <c r="WCR3203" s="14"/>
      <c r="WCS3203" s="14"/>
      <c r="WCT3203" s="14"/>
      <c r="WCU3203" s="14"/>
      <c r="WCV3203" s="14"/>
      <c r="WCW3203" s="14"/>
      <c r="WCX3203" s="14"/>
      <c r="WCY3203" s="14"/>
      <c r="WCZ3203" s="14"/>
      <c r="WDA3203" s="14"/>
      <c r="WDB3203" s="14"/>
      <c r="WDC3203" s="14"/>
      <c r="WDD3203" s="14"/>
      <c r="WDE3203" s="14"/>
      <c r="WDF3203" s="14"/>
      <c r="WDG3203" s="14"/>
      <c r="WDH3203" s="14"/>
      <c r="WDI3203" s="14"/>
      <c r="WDJ3203" s="14"/>
      <c r="WDK3203" s="14"/>
      <c r="WDL3203" s="14"/>
      <c r="WDM3203" s="14"/>
      <c r="WDN3203" s="14"/>
      <c r="WDO3203" s="14"/>
      <c r="WDP3203" s="14"/>
      <c r="WDQ3203" s="14"/>
      <c r="WDR3203" s="14"/>
      <c r="WDS3203" s="14"/>
      <c r="WDT3203" s="14"/>
      <c r="WDU3203" s="14"/>
      <c r="WDV3203" s="14"/>
      <c r="WDW3203" s="14"/>
      <c r="WDX3203" s="14"/>
      <c r="WDY3203" s="14"/>
      <c r="WDZ3203" s="14"/>
      <c r="WEA3203" s="14"/>
      <c r="WEB3203" s="14"/>
      <c r="WEC3203" s="14"/>
      <c r="WED3203" s="14"/>
      <c r="WEE3203" s="14"/>
      <c r="WEF3203" s="14"/>
      <c r="WEG3203" s="14"/>
      <c r="WEH3203" s="14"/>
      <c r="WEI3203" s="14"/>
      <c r="WEJ3203" s="14"/>
      <c r="WEK3203" s="14"/>
      <c r="WEL3203" s="14"/>
      <c r="WEM3203" s="14"/>
      <c r="WEN3203" s="14"/>
      <c r="WEO3203" s="14"/>
      <c r="WEP3203" s="14"/>
      <c r="WEQ3203" s="14"/>
      <c r="WER3203" s="14"/>
      <c r="WES3203" s="14"/>
      <c r="WET3203" s="14"/>
      <c r="WEU3203" s="14"/>
      <c r="WEV3203" s="14"/>
      <c r="WEW3203" s="14"/>
      <c r="WEX3203" s="14"/>
      <c r="WEY3203" s="14"/>
      <c r="WEZ3203" s="14"/>
      <c r="WFA3203" s="14"/>
      <c r="WFB3203" s="14"/>
      <c r="WFC3203" s="14"/>
      <c r="WFD3203" s="14"/>
      <c r="WFE3203" s="14"/>
      <c r="WFF3203" s="14"/>
      <c r="WFG3203" s="14"/>
      <c r="WFH3203" s="14"/>
      <c r="WFI3203" s="14"/>
      <c r="WFJ3203" s="14"/>
      <c r="WFK3203" s="14"/>
      <c r="WFL3203" s="14"/>
      <c r="WFM3203" s="14"/>
      <c r="WFN3203" s="14"/>
      <c r="WFO3203" s="14"/>
      <c r="WFP3203" s="14"/>
      <c r="WFQ3203" s="14"/>
      <c r="WFR3203" s="14"/>
      <c r="WFS3203" s="14"/>
      <c r="WFT3203" s="14"/>
      <c r="WFU3203" s="14"/>
      <c r="WFV3203" s="14"/>
      <c r="WFW3203" s="14"/>
      <c r="WFX3203" s="14"/>
      <c r="WFY3203" s="14"/>
      <c r="WFZ3203" s="14"/>
      <c r="WGA3203" s="14"/>
      <c r="WGB3203" s="14"/>
      <c r="WGC3203" s="14"/>
      <c r="WGD3203" s="14"/>
      <c r="WGE3203" s="14"/>
      <c r="WGF3203" s="14"/>
      <c r="WGG3203" s="14"/>
      <c r="WGH3203" s="14"/>
      <c r="WGI3203" s="14"/>
      <c r="WGJ3203" s="14"/>
      <c r="WGK3203" s="14"/>
      <c r="WGL3203" s="14"/>
      <c r="WGM3203" s="14"/>
      <c r="WGN3203" s="14"/>
      <c r="WGO3203" s="14"/>
      <c r="WGP3203" s="14"/>
      <c r="WGQ3203" s="14"/>
      <c r="WGR3203" s="14"/>
      <c r="WGS3203" s="14"/>
      <c r="WGT3203" s="14"/>
      <c r="WGU3203" s="14"/>
      <c r="WGV3203" s="14"/>
      <c r="WGW3203" s="14"/>
      <c r="WGX3203" s="14"/>
      <c r="WGY3203" s="14"/>
      <c r="WGZ3203" s="14"/>
      <c r="WHA3203" s="14"/>
      <c r="WHB3203" s="14"/>
      <c r="WHC3203" s="14"/>
      <c r="WHD3203" s="14"/>
      <c r="WHE3203" s="14"/>
      <c r="WHF3203" s="14"/>
      <c r="WHG3203" s="14"/>
      <c r="WHH3203" s="14"/>
      <c r="WHI3203" s="14"/>
      <c r="WHJ3203" s="14"/>
      <c r="WHK3203" s="14"/>
      <c r="WHL3203" s="14"/>
      <c r="WHM3203" s="14"/>
      <c r="WHN3203" s="14"/>
      <c r="WHO3203" s="14"/>
      <c r="WHP3203" s="14"/>
      <c r="WHQ3203" s="14"/>
      <c r="WHR3203" s="14"/>
      <c r="WHS3203" s="14"/>
      <c r="WHT3203" s="14"/>
      <c r="WHU3203" s="14"/>
      <c r="WHV3203" s="14"/>
      <c r="WHW3203" s="14"/>
      <c r="WHX3203" s="14"/>
      <c r="WHY3203" s="14"/>
      <c r="WHZ3203" s="14"/>
      <c r="WIA3203" s="14"/>
      <c r="WIB3203" s="14"/>
      <c r="WIC3203" s="14"/>
      <c r="WID3203" s="14"/>
      <c r="WIE3203" s="14"/>
      <c r="WIF3203" s="14"/>
      <c r="WIG3203" s="14"/>
      <c r="WIH3203" s="14"/>
      <c r="WII3203" s="14"/>
      <c r="WIJ3203" s="14"/>
      <c r="WIK3203" s="14"/>
      <c r="WIL3203" s="14"/>
      <c r="WIM3203" s="14"/>
      <c r="WIN3203" s="14"/>
      <c r="WIO3203" s="14"/>
      <c r="WIP3203" s="14"/>
      <c r="WIQ3203" s="14"/>
      <c r="WIR3203" s="14"/>
      <c r="WIS3203" s="14"/>
      <c r="WIT3203" s="14"/>
      <c r="WIU3203" s="14"/>
      <c r="WIV3203" s="14"/>
      <c r="WIW3203" s="14"/>
      <c r="WIX3203" s="14"/>
      <c r="WIY3203" s="14"/>
      <c r="WIZ3203" s="14"/>
      <c r="WJA3203" s="14"/>
      <c r="WJB3203" s="14"/>
      <c r="WJC3203" s="14"/>
      <c r="WJD3203" s="14"/>
      <c r="WJE3203" s="14"/>
      <c r="WJF3203" s="14"/>
      <c r="WJG3203" s="14"/>
      <c r="WJH3203" s="14"/>
      <c r="WJI3203" s="14"/>
      <c r="WJJ3203" s="14"/>
      <c r="WJK3203" s="14"/>
      <c r="WJL3203" s="14"/>
      <c r="WJM3203" s="14"/>
      <c r="WJN3203" s="14"/>
      <c r="WJO3203" s="14"/>
      <c r="WJP3203" s="14"/>
      <c r="WJQ3203" s="14"/>
      <c r="WJR3203" s="14"/>
      <c r="WJS3203" s="14"/>
      <c r="WJT3203" s="14"/>
      <c r="WJU3203" s="14"/>
      <c r="WJV3203" s="14"/>
      <c r="WJW3203" s="14"/>
      <c r="WJX3203" s="14"/>
      <c r="WJY3203" s="14"/>
      <c r="WJZ3203" s="14"/>
      <c r="WKA3203" s="14"/>
      <c r="WKB3203" s="14"/>
      <c r="WKC3203" s="14"/>
      <c r="WKD3203" s="14"/>
      <c r="WKE3203" s="14"/>
      <c r="WKF3203" s="14"/>
      <c r="WKG3203" s="14"/>
      <c r="WKH3203" s="14"/>
      <c r="WKI3203" s="14"/>
      <c r="WKJ3203" s="14"/>
      <c r="WKK3203" s="14"/>
      <c r="WKL3203" s="14"/>
      <c r="WKM3203" s="14"/>
      <c r="WKN3203" s="14"/>
      <c r="WKO3203" s="14"/>
      <c r="WKP3203" s="14"/>
      <c r="WKQ3203" s="14"/>
      <c r="WKR3203" s="14"/>
      <c r="WKS3203" s="14"/>
      <c r="WKT3203" s="14"/>
      <c r="WKU3203" s="14"/>
      <c r="WKV3203" s="14"/>
      <c r="WKW3203" s="14"/>
      <c r="WKX3203" s="14"/>
      <c r="WKY3203" s="14"/>
      <c r="WKZ3203" s="14"/>
      <c r="WLA3203" s="14"/>
      <c r="WLB3203" s="14"/>
      <c r="WLC3203" s="14"/>
      <c r="WLD3203" s="14"/>
      <c r="WLE3203" s="14"/>
      <c r="WLF3203" s="14"/>
      <c r="WLG3203" s="14"/>
      <c r="WLH3203" s="14"/>
      <c r="WLI3203" s="14"/>
      <c r="WLJ3203" s="14"/>
      <c r="WLK3203" s="14"/>
      <c r="WLL3203" s="14"/>
      <c r="WLM3203" s="14"/>
      <c r="WLN3203" s="14"/>
      <c r="WLO3203" s="14"/>
      <c r="WLP3203" s="14"/>
      <c r="WLQ3203" s="14"/>
      <c r="WLR3203" s="14"/>
      <c r="WLS3203" s="14"/>
      <c r="WLT3203" s="14"/>
      <c r="WLU3203" s="14"/>
      <c r="WLV3203" s="14"/>
      <c r="WLW3203" s="14"/>
      <c r="WLX3203" s="14"/>
      <c r="WLY3203" s="14"/>
      <c r="WLZ3203" s="14"/>
      <c r="WMA3203" s="14"/>
      <c r="WMB3203" s="14"/>
      <c r="WMC3203" s="14"/>
      <c r="WMD3203" s="14"/>
      <c r="WME3203" s="14"/>
      <c r="WMF3203" s="14"/>
      <c r="WMG3203" s="14"/>
      <c r="WMH3203" s="14"/>
      <c r="WMI3203" s="14"/>
      <c r="WMJ3203" s="14"/>
      <c r="WMK3203" s="14"/>
      <c r="WML3203" s="14"/>
      <c r="WMM3203" s="14"/>
      <c r="WMN3203" s="14"/>
      <c r="WMO3203" s="14"/>
      <c r="WMP3203" s="14"/>
      <c r="WMQ3203" s="14"/>
      <c r="WMR3203" s="14"/>
      <c r="WMS3203" s="14"/>
      <c r="WMT3203" s="14"/>
      <c r="WMU3203" s="14"/>
      <c r="WMV3203" s="14"/>
      <c r="WMW3203" s="14"/>
      <c r="WMX3203" s="14"/>
      <c r="WMY3203" s="14"/>
      <c r="WMZ3203" s="14"/>
      <c r="WNA3203" s="14"/>
      <c r="WNB3203" s="14"/>
      <c r="WNC3203" s="14"/>
      <c r="WND3203" s="14"/>
      <c r="WNE3203" s="14"/>
      <c r="WNF3203" s="14"/>
      <c r="WNG3203" s="14"/>
      <c r="WNH3203" s="14"/>
      <c r="WNI3203" s="14"/>
      <c r="WNJ3203" s="14"/>
      <c r="WNK3203" s="14"/>
      <c r="WNL3203" s="14"/>
      <c r="WNM3203" s="14"/>
      <c r="WNN3203" s="14"/>
      <c r="WNO3203" s="14"/>
      <c r="WNP3203" s="14"/>
      <c r="WNQ3203" s="14"/>
      <c r="WNR3203" s="14"/>
      <c r="WNS3203" s="14"/>
      <c r="WNT3203" s="14"/>
      <c r="WNU3203" s="14"/>
      <c r="WNV3203" s="14"/>
      <c r="WNW3203" s="14"/>
      <c r="WNX3203" s="14"/>
      <c r="WNY3203" s="14"/>
      <c r="WNZ3203" s="14"/>
      <c r="WOA3203" s="14"/>
      <c r="WOB3203" s="14"/>
      <c r="WOC3203" s="14"/>
      <c r="WOD3203" s="14"/>
      <c r="WOE3203" s="14"/>
      <c r="WOF3203" s="14"/>
      <c r="WOG3203" s="14"/>
      <c r="WOH3203" s="14"/>
      <c r="WOI3203" s="14"/>
      <c r="WOJ3203" s="14"/>
      <c r="WOK3203" s="14"/>
      <c r="WOL3203" s="14"/>
      <c r="WOM3203" s="14"/>
      <c r="WON3203" s="14"/>
      <c r="WOO3203" s="14"/>
      <c r="WOP3203" s="14"/>
      <c r="WOQ3203" s="14"/>
      <c r="WOR3203" s="14"/>
      <c r="WOS3203" s="14"/>
      <c r="WOT3203" s="14"/>
      <c r="WOU3203" s="14"/>
      <c r="WOV3203" s="14"/>
      <c r="WOW3203" s="14"/>
      <c r="WOX3203" s="14"/>
      <c r="WOY3203" s="14"/>
      <c r="WOZ3203" s="14"/>
      <c r="WPA3203" s="14"/>
      <c r="WPB3203" s="14"/>
      <c r="WPC3203" s="14"/>
      <c r="WPD3203" s="14"/>
      <c r="WPE3203" s="14"/>
      <c r="WPF3203" s="14"/>
      <c r="WPG3203" s="14"/>
      <c r="WPH3203" s="14"/>
      <c r="WPI3203" s="14"/>
      <c r="WPJ3203" s="14"/>
      <c r="WPK3203" s="14"/>
      <c r="WPL3203" s="14"/>
      <c r="WPM3203" s="14"/>
      <c r="WPN3203" s="14"/>
      <c r="WPO3203" s="14"/>
      <c r="WPP3203" s="14"/>
      <c r="WPQ3203" s="14"/>
      <c r="WPR3203" s="14"/>
      <c r="WPS3203" s="14"/>
      <c r="WPT3203" s="14"/>
      <c r="WPU3203" s="14"/>
      <c r="WPV3203" s="14"/>
      <c r="WPW3203" s="14"/>
      <c r="WPX3203" s="14"/>
      <c r="WPY3203" s="14"/>
      <c r="WPZ3203" s="14"/>
      <c r="WQA3203" s="14"/>
      <c r="WQB3203" s="14"/>
      <c r="WQC3203" s="14"/>
      <c r="WQD3203" s="14"/>
      <c r="WQE3203" s="14"/>
      <c r="WQF3203" s="14"/>
      <c r="WQG3203" s="14"/>
      <c r="WQH3203" s="14"/>
      <c r="WQI3203" s="14"/>
      <c r="WQJ3203" s="14"/>
      <c r="WQK3203" s="14"/>
      <c r="WQL3203" s="14"/>
      <c r="WQM3203" s="14"/>
      <c r="WQN3203" s="14"/>
      <c r="WQO3203" s="14"/>
      <c r="WQP3203" s="14"/>
      <c r="WQQ3203" s="14"/>
      <c r="WQR3203" s="14"/>
      <c r="WQS3203" s="14"/>
      <c r="WQT3203" s="14"/>
      <c r="WQU3203" s="14"/>
      <c r="WQV3203" s="14"/>
      <c r="WQW3203" s="14"/>
      <c r="WQX3203" s="14"/>
      <c r="WQY3203" s="14"/>
      <c r="WQZ3203" s="14"/>
      <c r="WRA3203" s="14"/>
      <c r="WRB3203" s="14"/>
      <c r="WRC3203" s="14"/>
      <c r="WRD3203" s="14"/>
      <c r="WRE3203" s="14"/>
      <c r="WRF3203" s="14"/>
      <c r="WRG3203" s="14"/>
      <c r="WRH3203" s="14"/>
      <c r="WRI3203" s="14"/>
      <c r="WRJ3203" s="14"/>
      <c r="WRK3203" s="14"/>
      <c r="WRL3203" s="14"/>
      <c r="WRM3203" s="14"/>
      <c r="WRN3203" s="14"/>
      <c r="WRO3203" s="14"/>
      <c r="WRP3203" s="14"/>
      <c r="WRQ3203" s="14"/>
      <c r="WRR3203" s="14"/>
      <c r="WRS3203" s="14"/>
      <c r="WRT3203" s="14"/>
      <c r="WRU3203" s="14"/>
      <c r="WRV3203" s="14"/>
      <c r="WRW3203" s="14"/>
      <c r="WRX3203" s="14"/>
      <c r="WRY3203" s="14"/>
      <c r="WRZ3203" s="14"/>
      <c r="WSA3203" s="14"/>
      <c r="WSB3203" s="14"/>
      <c r="WSC3203" s="14"/>
      <c r="WSD3203" s="14"/>
      <c r="WSE3203" s="14"/>
      <c r="WSF3203" s="14"/>
      <c r="WSG3203" s="14"/>
      <c r="WSH3203" s="14"/>
      <c r="WSI3203" s="14"/>
      <c r="WSJ3203" s="14"/>
      <c r="WSK3203" s="14"/>
      <c r="WSL3203" s="14"/>
      <c r="WSM3203" s="14"/>
      <c r="WSN3203" s="14"/>
      <c r="WSO3203" s="14"/>
      <c r="WSP3203" s="14"/>
      <c r="WSQ3203" s="14"/>
      <c r="WSR3203" s="14"/>
      <c r="WSS3203" s="14"/>
      <c r="WST3203" s="14"/>
      <c r="WSU3203" s="14"/>
      <c r="WSV3203" s="14"/>
      <c r="WSW3203" s="14"/>
      <c r="WSX3203" s="14"/>
      <c r="WSY3203" s="14"/>
      <c r="WSZ3203" s="14"/>
      <c r="WTA3203" s="14"/>
      <c r="WTB3203" s="14"/>
      <c r="WTC3203" s="14"/>
      <c r="WTD3203" s="14"/>
      <c r="WTE3203" s="14"/>
      <c r="WTF3203" s="14"/>
      <c r="WTG3203" s="14"/>
      <c r="WTH3203" s="14"/>
      <c r="WTI3203" s="14"/>
      <c r="WTJ3203" s="14"/>
      <c r="WTK3203" s="14"/>
      <c r="WTL3203" s="14"/>
      <c r="WTM3203" s="14"/>
      <c r="WTN3203" s="14"/>
      <c r="WTO3203" s="14"/>
      <c r="WTP3203" s="14"/>
      <c r="WTQ3203" s="14"/>
      <c r="WTR3203" s="14"/>
      <c r="WTS3203" s="14"/>
      <c r="WTT3203" s="14"/>
      <c r="WTU3203" s="14"/>
      <c r="WTV3203" s="14"/>
      <c r="WTW3203" s="14"/>
      <c r="WTX3203" s="14"/>
      <c r="WTY3203" s="14"/>
      <c r="WTZ3203" s="14"/>
      <c r="WUA3203" s="14"/>
      <c r="WUB3203" s="14"/>
      <c r="WUC3203" s="14"/>
      <c r="WUD3203" s="14"/>
      <c r="WUE3203" s="14"/>
      <c r="WUF3203" s="14"/>
      <c r="WUG3203" s="14"/>
      <c r="WUH3203" s="14"/>
      <c r="WUI3203" s="14"/>
      <c r="WUJ3203" s="14"/>
      <c r="WUK3203" s="14"/>
      <c r="WUL3203" s="14"/>
      <c r="WUM3203" s="14"/>
      <c r="WUN3203" s="14"/>
      <c r="WUO3203" s="14"/>
      <c r="WUP3203" s="14"/>
      <c r="WUQ3203" s="14"/>
      <c r="WUR3203" s="14"/>
      <c r="WUS3203" s="14"/>
      <c r="WUT3203" s="14"/>
      <c r="WUU3203" s="14"/>
      <c r="WUV3203" s="14"/>
      <c r="WUW3203" s="14"/>
      <c r="WUX3203" s="14"/>
      <c r="WUY3203" s="14"/>
      <c r="WUZ3203" s="14"/>
      <c r="WVA3203" s="14"/>
      <c r="WVB3203" s="14"/>
      <c r="WVC3203" s="14"/>
      <c r="WVD3203" s="14"/>
      <c r="WVE3203" s="14"/>
      <c r="WVF3203" s="14"/>
      <c r="WVG3203" s="14"/>
      <c r="WVH3203" s="14"/>
      <c r="WVI3203" s="14"/>
      <c r="WVJ3203" s="14"/>
      <c r="WVK3203" s="14"/>
      <c r="WVL3203" s="14"/>
      <c r="WVM3203" s="14"/>
      <c r="WVN3203" s="14"/>
      <c r="WVO3203" s="14"/>
      <c r="WVP3203" s="14"/>
      <c r="WVQ3203" s="14"/>
      <c r="WVR3203" s="14"/>
      <c r="WVS3203" s="14"/>
      <c r="WVT3203" s="14"/>
      <c r="WVU3203" s="14"/>
      <c r="WVV3203" s="14"/>
      <c r="WVW3203" s="14"/>
      <c r="WVX3203" s="14"/>
      <c r="WVY3203" s="14"/>
      <c r="WVZ3203" s="14"/>
      <c r="WWA3203" s="14"/>
      <c r="WWB3203" s="14"/>
      <c r="WWC3203" s="14"/>
      <c r="WWD3203" s="14"/>
      <c r="WWE3203" s="14"/>
      <c r="WWF3203" s="14"/>
      <c r="WWG3203" s="14"/>
      <c r="WWH3203" s="14"/>
      <c r="WWI3203" s="14"/>
      <c r="WWJ3203" s="14"/>
      <c r="WWK3203" s="14"/>
      <c r="WWL3203" s="14"/>
      <c r="WWM3203" s="14"/>
      <c r="WWN3203" s="14"/>
      <c r="WWO3203" s="14"/>
      <c r="WWP3203" s="14"/>
      <c r="WWQ3203" s="14"/>
      <c r="WWR3203" s="14"/>
      <c r="WWS3203" s="14"/>
      <c r="WWT3203" s="14"/>
      <c r="WWU3203" s="14"/>
      <c r="WWV3203" s="14"/>
      <c r="WWW3203" s="14"/>
      <c r="WWX3203" s="14"/>
      <c r="WWY3203" s="14"/>
      <c r="WWZ3203" s="14"/>
      <c r="WXA3203" s="14"/>
      <c r="WXB3203" s="14"/>
      <c r="WXC3203" s="14"/>
      <c r="WXD3203" s="14"/>
      <c r="WXE3203" s="14"/>
      <c r="WXF3203" s="14"/>
      <c r="WXG3203" s="14"/>
      <c r="WXH3203" s="14"/>
      <c r="WXI3203" s="14"/>
      <c r="WXJ3203" s="14"/>
      <c r="WXK3203" s="14"/>
      <c r="WXL3203" s="14"/>
      <c r="WXM3203" s="14"/>
      <c r="WXN3203" s="14"/>
      <c r="WXO3203" s="14"/>
      <c r="WXP3203" s="14"/>
      <c r="WXQ3203" s="14"/>
      <c r="WXR3203" s="14"/>
      <c r="WXS3203" s="14"/>
      <c r="WXT3203" s="14"/>
      <c r="WXU3203" s="14"/>
      <c r="WXV3203" s="14"/>
      <c r="WXW3203" s="14"/>
      <c r="WXX3203" s="14"/>
      <c r="WXY3203" s="14"/>
      <c r="WXZ3203" s="14"/>
      <c r="WYA3203" s="14"/>
      <c r="WYB3203" s="14"/>
      <c r="WYC3203" s="14"/>
      <c r="WYD3203" s="14"/>
      <c r="WYE3203" s="14"/>
      <c r="WYF3203" s="14"/>
      <c r="WYG3203" s="14"/>
      <c r="WYH3203" s="14"/>
      <c r="WYI3203" s="14"/>
      <c r="WYJ3203" s="14"/>
      <c r="WYK3203" s="14"/>
      <c r="WYL3203" s="14"/>
      <c r="WYM3203" s="14"/>
      <c r="WYN3203" s="14"/>
      <c r="WYO3203" s="14"/>
      <c r="WYP3203" s="14"/>
      <c r="WYQ3203" s="14"/>
      <c r="WYR3203" s="14"/>
      <c r="WYS3203" s="14"/>
      <c r="WYT3203" s="14"/>
      <c r="WYU3203" s="14"/>
      <c r="WYV3203" s="14"/>
      <c r="WYW3203" s="14"/>
      <c r="WYX3203" s="14"/>
      <c r="WYY3203" s="14"/>
      <c r="WYZ3203" s="14"/>
      <c r="WZA3203" s="14"/>
      <c r="WZB3203" s="14"/>
      <c r="WZC3203" s="14"/>
      <c r="WZD3203" s="14"/>
      <c r="WZE3203" s="14"/>
      <c r="WZF3203" s="14"/>
      <c r="WZG3203" s="14"/>
      <c r="WZH3203" s="14"/>
      <c r="WZI3203" s="14"/>
      <c r="WZJ3203" s="14"/>
      <c r="WZK3203" s="14"/>
      <c r="WZL3203" s="14"/>
      <c r="WZM3203" s="14"/>
      <c r="WZN3203" s="14"/>
      <c r="WZO3203" s="14"/>
      <c r="WZP3203" s="14"/>
      <c r="WZQ3203" s="14"/>
      <c r="WZR3203" s="14"/>
      <c r="WZS3203" s="14"/>
      <c r="WZT3203" s="14"/>
      <c r="WZU3203" s="14"/>
      <c r="WZV3203" s="14"/>
      <c r="WZW3203" s="14"/>
      <c r="WZX3203" s="14"/>
      <c r="WZY3203" s="14"/>
      <c r="WZZ3203" s="14"/>
      <c r="XAA3203" s="14"/>
      <c r="XAB3203" s="14"/>
      <c r="XAC3203" s="14"/>
      <c r="XAD3203" s="14"/>
      <c r="XAE3203" s="14"/>
      <c r="XAF3203" s="14"/>
      <c r="XAG3203" s="14"/>
      <c r="XAH3203" s="14"/>
      <c r="XAI3203" s="14"/>
      <c r="XAJ3203" s="14"/>
      <c r="XAK3203" s="14"/>
      <c r="XAL3203" s="14"/>
      <c r="XAM3203" s="14"/>
      <c r="XAN3203" s="14"/>
      <c r="XAO3203" s="14"/>
      <c r="XAP3203" s="14"/>
      <c r="XAQ3203" s="14"/>
      <c r="XAR3203" s="14"/>
      <c r="XAS3203" s="14"/>
      <c r="XAT3203" s="14"/>
      <c r="XAU3203" s="14"/>
      <c r="XAV3203" s="14"/>
      <c r="XAW3203" s="14"/>
      <c r="XAX3203" s="14"/>
      <c r="XAY3203" s="14"/>
      <c r="XAZ3203" s="14"/>
      <c r="XBA3203" s="14"/>
      <c r="XBB3203" s="14"/>
      <c r="XBC3203" s="14"/>
      <c r="XBD3203" s="14"/>
      <c r="XBE3203" s="14"/>
      <c r="XBF3203" s="14"/>
      <c r="XBG3203" s="14"/>
      <c r="XBH3203" s="14"/>
      <c r="XBI3203" s="14"/>
      <c r="XBJ3203" s="14"/>
      <c r="XBK3203" s="14"/>
      <c r="XBL3203" s="14"/>
      <c r="XBM3203" s="14"/>
      <c r="XBN3203" s="14"/>
      <c r="XBO3203" s="14"/>
      <c r="XBP3203" s="14"/>
      <c r="XBQ3203" s="14"/>
      <c r="XBR3203" s="14"/>
      <c r="XBS3203" s="14"/>
      <c r="XBT3203" s="14"/>
      <c r="XBU3203" s="14"/>
      <c r="XBV3203" s="14"/>
      <c r="XBW3203" s="14"/>
      <c r="XBX3203" s="14"/>
      <c r="XBY3203" s="14"/>
      <c r="XBZ3203" s="14"/>
      <c r="XCA3203" s="14"/>
      <c r="XCB3203" s="14"/>
      <c r="XCC3203" s="14"/>
      <c r="XCD3203" s="14"/>
      <c r="XCE3203" s="14"/>
      <c r="XCF3203" s="14"/>
      <c r="XCG3203" s="14"/>
      <c r="XCH3203" s="14"/>
      <c r="XCI3203" s="14"/>
      <c r="XCJ3203" s="14"/>
      <c r="XCK3203" s="14"/>
      <c r="XCL3203" s="14"/>
      <c r="XCM3203" s="14"/>
      <c r="XCN3203" s="14"/>
      <c r="XCO3203" s="14"/>
      <c r="XCP3203" s="14"/>
      <c r="XCQ3203" s="14"/>
      <c r="XCR3203" s="14"/>
      <c r="XCS3203" s="14"/>
      <c r="XCT3203" s="14"/>
      <c r="XCU3203" s="14"/>
      <c r="XCV3203" s="14"/>
      <c r="XCW3203" s="14"/>
      <c r="XCX3203" s="14"/>
      <c r="XCY3203" s="14"/>
      <c r="XCZ3203" s="14"/>
      <c r="XDA3203" s="14"/>
      <c r="XDB3203" s="14"/>
      <c r="XDC3203" s="14"/>
      <c r="XDD3203" s="14"/>
      <c r="XDE3203" s="14"/>
      <c r="XDF3203" s="14"/>
      <c r="XDG3203" s="14"/>
      <c r="XDH3203" s="14"/>
      <c r="XDI3203" s="14"/>
      <c r="XDJ3203" s="14"/>
      <c r="XDK3203" s="14"/>
      <c r="XDL3203" s="14"/>
      <c r="XDM3203" s="14"/>
      <c r="XDN3203" s="14"/>
      <c r="XDO3203" s="14"/>
      <c r="XDP3203" s="14"/>
      <c r="XDQ3203" s="14"/>
      <c r="XDR3203" s="14"/>
      <c r="XDS3203" s="14"/>
      <c r="XDT3203" s="14"/>
      <c r="XDU3203" s="14"/>
      <c r="XDV3203" s="14"/>
      <c r="XDW3203" s="14"/>
      <c r="XDX3203" s="14"/>
      <c r="XDY3203" s="14"/>
      <c r="XDZ3203" s="14"/>
      <c r="XEA3203" s="14"/>
      <c r="XEB3203" s="14"/>
      <c r="XEC3203" s="14"/>
      <c r="XED3203" s="14"/>
      <c r="XEE3203" s="14"/>
      <c r="XEF3203" s="14"/>
      <c r="XEG3203" s="14"/>
      <c r="XEH3203" s="14"/>
      <c r="XEI3203" s="14"/>
      <c r="XEJ3203" s="14"/>
      <c r="XEK3203" s="14"/>
      <c r="XEL3203" s="14"/>
      <c r="XEM3203" s="14"/>
      <c r="XEN3203" s="14"/>
      <c r="XEO3203" s="14"/>
      <c r="XEP3203" s="14"/>
      <c r="XEQ3203" s="14"/>
      <c r="XER3203" s="14"/>
      <c r="XES3203" s="14"/>
      <c r="XET3203" s="14"/>
      <c r="XEU3203" s="14"/>
      <c r="XEV3203" s="14"/>
      <c r="XEW3203" s="14"/>
      <c r="XEX3203" s="14"/>
      <c r="XEY3203" s="14"/>
      <c r="XEZ3203" s="14"/>
      <c r="XFA3203" s="14"/>
    </row>
    <row r="3204" spans="1:16381" ht="23.25" hidden="1" customHeight="1" x14ac:dyDescent="0.25">
      <c r="A3204" s="68" t="s">
        <v>6273</v>
      </c>
      <c r="B3204" s="68">
        <v>4276</v>
      </c>
      <c r="C3204" s="205" t="s">
        <v>3147</v>
      </c>
      <c r="D3204" s="68">
        <v>1969</v>
      </c>
      <c r="E3204" s="108" t="s">
        <v>2932</v>
      </c>
      <c r="F3204" s="68" t="s">
        <v>2933</v>
      </c>
      <c r="G3204" s="25">
        <v>5</v>
      </c>
      <c r="H3204" s="25">
        <v>4</v>
      </c>
      <c r="I3204" s="137">
        <v>3959.1</v>
      </c>
      <c r="J3204" s="137">
        <v>2649.8</v>
      </c>
      <c r="K3204" s="137">
        <v>2649.8</v>
      </c>
      <c r="L3204" s="30">
        <v>179</v>
      </c>
      <c r="M3204" s="173">
        <f t="shared" ref="M3204" si="656">R3204+T3204+V3204+X3204+Z3204+AB3204+AE3204+AF3204</f>
        <v>1375741.17</v>
      </c>
      <c r="N3204" s="137"/>
      <c r="O3204" s="135"/>
      <c r="P3204" s="137"/>
      <c r="Q3204" s="137">
        <f t="shared" ref="Q3204" si="657">M3204</f>
        <v>1375741.17</v>
      </c>
      <c r="R3204" s="137">
        <v>1375741.17</v>
      </c>
      <c r="S3204" s="30"/>
      <c r="T3204" s="137"/>
      <c r="U3204" s="137"/>
      <c r="V3204" s="137"/>
      <c r="W3204" s="137"/>
      <c r="X3204" s="137"/>
      <c r="Y3204" s="137"/>
      <c r="Z3204" s="137"/>
      <c r="AA3204" s="137"/>
      <c r="AB3204" s="137"/>
      <c r="AC3204" s="137"/>
      <c r="AD3204" s="137"/>
      <c r="AE3204" s="137"/>
      <c r="AF3204" s="137"/>
      <c r="AG3204" s="337">
        <v>2025</v>
      </c>
      <c r="AH3204" s="128" t="s">
        <v>3048</v>
      </c>
      <c r="AI3204" s="128"/>
      <c r="AJ3204" s="134">
        <f t="shared" ca="1" si="644"/>
        <v>3093</v>
      </c>
      <c r="AK3204" s="35" t="s">
        <v>153</v>
      </c>
      <c r="AL3204" s="134" t="str">
        <f t="shared" ca="1" si="647"/>
        <v>3093.</v>
      </c>
      <c r="AM3204" s="140"/>
      <c r="AN3204" s="299"/>
      <c r="AO3204" s="193"/>
      <c r="AP3204" s="14"/>
      <c r="AQ3204" s="14"/>
      <c r="AR3204" s="14"/>
      <c r="AS3204" s="14"/>
      <c r="AT3204" s="14"/>
      <c r="AU3204" s="14"/>
      <c r="AV3204" s="14"/>
      <c r="AW3204" s="14"/>
      <c r="AX3204" s="14"/>
      <c r="AY3204" s="14"/>
      <c r="AZ3204" s="14"/>
      <c r="BA3204" s="14"/>
      <c r="BB3204" s="14"/>
      <c r="BC3204" s="14"/>
      <c r="BD3204" s="14"/>
      <c r="BE3204" s="14"/>
      <c r="BF3204" s="14"/>
      <c r="BG3204" s="14"/>
      <c r="BH3204" s="14"/>
      <c r="BI3204" s="14"/>
      <c r="BJ3204" s="14"/>
      <c r="BK3204" s="14"/>
      <c r="BL3204" s="14"/>
      <c r="BM3204" s="14"/>
      <c r="BN3204" s="14"/>
      <c r="BO3204" s="14"/>
      <c r="BP3204" s="14"/>
      <c r="BQ3204" s="14"/>
      <c r="BR3204" s="14"/>
      <c r="BS3204" s="14"/>
      <c r="BT3204" s="14"/>
      <c r="BU3204" s="14"/>
      <c r="BV3204" s="14"/>
      <c r="BW3204" s="14"/>
      <c r="BX3204" s="14"/>
      <c r="BY3204" s="14"/>
      <c r="BZ3204" s="14"/>
      <c r="CA3204" s="14"/>
      <c r="CB3204" s="14"/>
      <c r="CC3204" s="14"/>
      <c r="CD3204" s="14"/>
      <c r="CE3204" s="14"/>
      <c r="CF3204" s="14"/>
      <c r="CG3204" s="14"/>
      <c r="CH3204" s="14"/>
      <c r="CI3204" s="14"/>
      <c r="CJ3204" s="14"/>
      <c r="CK3204" s="14"/>
      <c r="CL3204" s="14"/>
      <c r="CM3204" s="14"/>
      <c r="CN3204" s="14"/>
      <c r="CO3204" s="14"/>
      <c r="CP3204" s="14"/>
      <c r="CQ3204" s="14"/>
      <c r="CR3204" s="14"/>
      <c r="CS3204" s="14"/>
      <c r="CT3204" s="14"/>
      <c r="CU3204" s="14"/>
      <c r="CV3204" s="14"/>
      <c r="CW3204" s="14"/>
      <c r="CX3204" s="14"/>
      <c r="CY3204" s="14"/>
      <c r="CZ3204" s="14"/>
      <c r="DA3204" s="14"/>
      <c r="DB3204" s="14"/>
      <c r="DC3204" s="14"/>
      <c r="DD3204" s="14"/>
      <c r="DE3204" s="14"/>
      <c r="DF3204" s="14"/>
      <c r="DG3204" s="14"/>
      <c r="DH3204" s="14"/>
      <c r="DI3204" s="14"/>
      <c r="DJ3204" s="14"/>
      <c r="DK3204" s="14"/>
      <c r="DL3204" s="14"/>
      <c r="DM3204" s="14"/>
      <c r="DN3204" s="14"/>
      <c r="DO3204" s="14"/>
      <c r="DP3204" s="14"/>
      <c r="DQ3204" s="14"/>
      <c r="DR3204" s="14"/>
      <c r="DS3204" s="14"/>
      <c r="DT3204" s="14"/>
      <c r="DU3204" s="14"/>
      <c r="DV3204" s="14"/>
      <c r="DW3204" s="14"/>
      <c r="DX3204" s="14"/>
      <c r="DY3204" s="14"/>
      <c r="DZ3204" s="14"/>
      <c r="EA3204" s="14"/>
      <c r="EB3204" s="14"/>
      <c r="EC3204" s="14"/>
      <c r="ED3204" s="14"/>
      <c r="EE3204" s="14"/>
      <c r="EF3204" s="14"/>
      <c r="EG3204" s="14"/>
      <c r="EH3204" s="14"/>
      <c r="EI3204" s="14"/>
      <c r="EJ3204" s="14"/>
      <c r="EK3204" s="14"/>
      <c r="EL3204" s="14"/>
      <c r="EM3204" s="14"/>
      <c r="EN3204" s="14"/>
      <c r="EO3204" s="14"/>
      <c r="EP3204" s="14"/>
      <c r="EQ3204" s="14"/>
      <c r="ER3204" s="14"/>
      <c r="ES3204" s="14"/>
      <c r="ET3204" s="14"/>
      <c r="EU3204" s="14"/>
      <c r="EV3204" s="14"/>
      <c r="EW3204" s="14"/>
      <c r="EX3204" s="14"/>
      <c r="EY3204" s="14"/>
      <c r="EZ3204" s="14"/>
      <c r="FA3204" s="14"/>
      <c r="FB3204" s="14"/>
      <c r="FC3204" s="14"/>
      <c r="FD3204" s="14"/>
      <c r="FE3204" s="14"/>
      <c r="FF3204" s="14"/>
      <c r="FG3204" s="14"/>
      <c r="FH3204" s="14"/>
      <c r="FI3204" s="14"/>
      <c r="FJ3204" s="14"/>
      <c r="FK3204" s="14"/>
      <c r="FL3204" s="14"/>
      <c r="FM3204" s="14"/>
      <c r="FN3204" s="14"/>
      <c r="FO3204" s="14"/>
      <c r="FP3204" s="14"/>
      <c r="FQ3204" s="14"/>
      <c r="FR3204" s="14"/>
      <c r="FS3204" s="14"/>
      <c r="FT3204" s="14"/>
      <c r="FU3204" s="14"/>
      <c r="FV3204" s="14"/>
      <c r="FW3204" s="14"/>
      <c r="FX3204" s="14"/>
      <c r="FY3204" s="14"/>
      <c r="FZ3204" s="14"/>
      <c r="GA3204" s="14"/>
      <c r="GB3204" s="14"/>
      <c r="GC3204" s="14"/>
      <c r="GD3204" s="14"/>
      <c r="GE3204" s="14"/>
      <c r="GF3204" s="14"/>
      <c r="GG3204" s="14"/>
      <c r="GH3204" s="14"/>
      <c r="GI3204" s="14"/>
      <c r="GJ3204" s="14"/>
      <c r="GK3204" s="14"/>
      <c r="GL3204" s="14"/>
      <c r="GM3204" s="14"/>
      <c r="GN3204" s="14"/>
      <c r="GO3204" s="14"/>
      <c r="GP3204" s="14"/>
      <c r="GQ3204" s="14"/>
      <c r="GR3204" s="14"/>
      <c r="GS3204" s="14"/>
      <c r="GT3204" s="14"/>
      <c r="GU3204" s="14"/>
      <c r="GV3204" s="14"/>
      <c r="GW3204" s="14"/>
      <c r="GX3204" s="14"/>
      <c r="GY3204" s="14"/>
      <c r="GZ3204" s="14"/>
      <c r="HA3204" s="14"/>
      <c r="HB3204" s="14"/>
      <c r="HC3204" s="14"/>
      <c r="HD3204" s="14"/>
      <c r="HE3204" s="14"/>
      <c r="HF3204" s="14"/>
      <c r="HG3204" s="14"/>
      <c r="HH3204" s="14"/>
      <c r="HI3204" s="14"/>
      <c r="HJ3204" s="14"/>
      <c r="HK3204" s="14"/>
      <c r="HL3204" s="14"/>
      <c r="HM3204" s="14"/>
      <c r="HN3204" s="14"/>
      <c r="HO3204" s="14"/>
      <c r="HP3204" s="14"/>
      <c r="HQ3204" s="14"/>
      <c r="HR3204" s="14"/>
      <c r="HS3204" s="14"/>
      <c r="HT3204" s="14"/>
      <c r="HU3204" s="14"/>
      <c r="HV3204" s="14"/>
      <c r="HW3204" s="14"/>
      <c r="HX3204" s="14"/>
      <c r="HY3204" s="14"/>
      <c r="HZ3204" s="14"/>
      <c r="IA3204" s="14"/>
      <c r="IB3204" s="14"/>
      <c r="IC3204" s="14"/>
      <c r="ID3204" s="14"/>
      <c r="IE3204" s="14"/>
      <c r="IF3204" s="14"/>
      <c r="IG3204" s="14"/>
      <c r="IH3204" s="14"/>
      <c r="II3204" s="14"/>
      <c r="IJ3204" s="14"/>
      <c r="IK3204" s="14"/>
      <c r="IL3204" s="14"/>
      <c r="IM3204" s="14"/>
      <c r="IN3204" s="14"/>
      <c r="IO3204" s="14"/>
      <c r="IP3204" s="14"/>
      <c r="IQ3204" s="14"/>
      <c r="IR3204" s="14"/>
      <c r="IS3204" s="14"/>
      <c r="IT3204" s="14"/>
      <c r="IU3204" s="14"/>
      <c r="IV3204" s="14"/>
      <c r="IW3204" s="14"/>
      <c r="IX3204" s="14"/>
      <c r="IY3204" s="14"/>
      <c r="IZ3204" s="14"/>
      <c r="JA3204" s="14"/>
      <c r="JB3204" s="14"/>
      <c r="JC3204" s="14"/>
      <c r="JD3204" s="14"/>
      <c r="JE3204" s="14"/>
      <c r="JF3204" s="14"/>
      <c r="JG3204" s="14"/>
      <c r="JH3204" s="14"/>
      <c r="JI3204" s="14"/>
      <c r="JJ3204" s="14"/>
      <c r="JK3204" s="14"/>
      <c r="JL3204" s="14"/>
      <c r="JM3204" s="14"/>
      <c r="JN3204" s="14"/>
      <c r="JO3204" s="14"/>
      <c r="JP3204" s="14"/>
      <c r="JQ3204" s="14"/>
      <c r="JR3204" s="14"/>
      <c r="JS3204" s="14"/>
      <c r="JT3204" s="14"/>
      <c r="JU3204" s="14"/>
      <c r="JV3204" s="14"/>
      <c r="JW3204" s="14"/>
      <c r="JX3204" s="14"/>
      <c r="JY3204" s="14"/>
      <c r="JZ3204" s="14"/>
      <c r="KA3204" s="14"/>
      <c r="KB3204" s="14"/>
      <c r="KC3204" s="14"/>
      <c r="KD3204" s="14"/>
      <c r="KE3204" s="14"/>
      <c r="KF3204" s="14"/>
      <c r="KG3204" s="14"/>
      <c r="KH3204" s="14"/>
      <c r="KI3204" s="14"/>
      <c r="KJ3204" s="14"/>
      <c r="KK3204" s="14"/>
      <c r="KL3204" s="14"/>
      <c r="KM3204" s="14"/>
      <c r="KN3204" s="14"/>
      <c r="KO3204" s="14"/>
      <c r="KP3204" s="14"/>
      <c r="KQ3204" s="14"/>
      <c r="KR3204" s="14"/>
      <c r="KS3204" s="14"/>
      <c r="KT3204" s="14"/>
      <c r="KU3204" s="14"/>
      <c r="KV3204" s="14"/>
      <c r="KW3204" s="14"/>
      <c r="KX3204" s="14"/>
      <c r="KY3204" s="14"/>
      <c r="KZ3204" s="14"/>
      <c r="LA3204" s="14"/>
      <c r="LB3204" s="14"/>
      <c r="LC3204" s="14"/>
      <c r="LD3204" s="14"/>
      <c r="LE3204" s="14"/>
      <c r="LF3204" s="14"/>
      <c r="LG3204" s="14"/>
      <c r="LH3204" s="14"/>
      <c r="LI3204" s="14"/>
      <c r="LJ3204" s="14"/>
      <c r="LK3204" s="14"/>
      <c r="LL3204" s="14"/>
      <c r="LM3204" s="14"/>
      <c r="LN3204" s="14"/>
      <c r="LO3204" s="14"/>
      <c r="LP3204" s="14"/>
      <c r="LQ3204" s="14"/>
      <c r="LR3204" s="14"/>
      <c r="LS3204" s="14"/>
      <c r="LT3204" s="14"/>
      <c r="LU3204" s="14"/>
      <c r="LV3204" s="14"/>
      <c r="LW3204" s="14"/>
      <c r="LX3204" s="14"/>
      <c r="LY3204" s="14"/>
      <c r="LZ3204" s="14"/>
      <c r="MA3204" s="14"/>
      <c r="MB3204" s="14"/>
      <c r="MC3204" s="14"/>
      <c r="MD3204" s="14"/>
      <c r="ME3204" s="14"/>
      <c r="MF3204" s="14"/>
      <c r="MG3204" s="14"/>
      <c r="MH3204" s="14"/>
      <c r="MI3204" s="14"/>
      <c r="MJ3204" s="14"/>
      <c r="MK3204" s="14"/>
      <c r="ML3204" s="14"/>
      <c r="MM3204" s="14"/>
      <c r="MN3204" s="14"/>
      <c r="MO3204" s="14"/>
      <c r="MP3204" s="14"/>
      <c r="MQ3204" s="14"/>
      <c r="MR3204" s="14"/>
      <c r="MS3204" s="14"/>
      <c r="MT3204" s="14"/>
      <c r="MU3204" s="14"/>
      <c r="MV3204" s="14"/>
      <c r="MW3204" s="14"/>
      <c r="MX3204" s="14"/>
      <c r="MY3204" s="14"/>
      <c r="MZ3204" s="14"/>
      <c r="NA3204" s="14"/>
      <c r="NB3204" s="14"/>
      <c r="NC3204" s="14"/>
      <c r="ND3204" s="14"/>
      <c r="NE3204" s="14"/>
      <c r="NF3204" s="14"/>
      <c r="NG3204" s="14"/>
      <c r="NH3204" s="14"/>
      <c r="NI3204" s="14"/>
      <c r="NJ3204" s="14"/>
      <c r="NK3204" s="14"/>
      <c r="NL3204" s="14"/>
      <c r="NM3204" s="14"/>
      <c r="NN3204" s="14"/>
      <c r="NO3204" s="14"/>
      <c r="NP3204" s="14"/>
      <c r="NQ3204" s="14"/>
      <c r="NR3204" s="14"/>
      <c r="NS3204" s="14"/>
      <c r="NT3204" s="14"/>
      <c r="NU3204" s="14"/>
      <c r="NV3204" s="14"/>
      <c r="NW3204" s="14"/>
      <c r="NX3204" s="14"/>
      <c r="NY3204" s="14"/>
      <c r="NZ3204" s="14"/>
      <c r="OA3204" s="14"/>
      <c r="OB3204" s="14"/>
      <c r="OC3204" s="14"/>
      <c r="OD3204" s="14"/>
      <c r="OE3204" s="14"/>
      <c r="OF3204" s="14"/>
      <c r="OG3204" s="14"/>
      <c r="OH3204" s="14"/>
      <c r="OI3204" s="14"/>
      <c r="OJ3204" s="14"/>
      <c r="OK3204" s="14"/>
      <c r="OL3204" s="14"/>
      <c r="OM3204" s="14"/>
      <c r="ON3204" s="14"/>
      <c r="OO3204" s="14"/>
      <c r="OP3204" s="14"/>
      <c r="OQ3204" s="14"/>
      <c r="OR3204" s="14"/>
      <c r="OS3204" s="14"/>
      <c r="OT3204" s="14"/>
      <c r="OU3204" s="14"/>
      <c r="OV3204" s="14"/>
      <c r="OW3204" s="14"/>
      <c r="OX3204" s="14"/>
      <c r="OY3204" s="14"/>
      <c r="OZ3204" s="14"/>
      <c r="PA3204" s="14"/>
      <c r="PB3204" s="14"/>
      <c r="PC3204" s="14"/>
      <c r="PD3204" s="14"/>
      <c r="PE3204" s="14"/>
      <c r="PF3204" s="14"/>
      <c r="PG3204" s="14"/>
      <c r="PH3204" s="14"/>
      <c r="PI3204" s="14"/>
      <c r="PJ3204" s="14"/>
      <c r="PK3204" s="14"/>
      <c r="PL3204" s="14"/>
      <c r="PM3204" s="14"/>
      <c r="PN3204" s="14"/>
      <c r="PO3204" s="14"/>
      <c r="PP3204" s="14"/>
      <c r="PQ3204" s="14"/>
      <c r="PR3204" s="14"/>
      <c r="PS3204" s="14"/>
      <c r="PT3204" s="14"/>
      <c r="PU3204" s="14"/>
      <c r="PV3204" s="14"/>
      <c r="PW3204" s="14"/>
      <c r="PX3204" s="14"/>
      <c r="PY3204" s="14"/>
      <c r="PZ3204" s="14"/>
      <c r="QA3204" s="14"/>
      <c r="QB3204" s="14"/>
      <c r="QC3204" s="14"/>
      <c r="QD3204" s="14"/>
      <c r="QE3204" s="14"/>
      <c r="QF3204" s="14"/>
      <c r="QG3204" s="14"/>
      <c r="QH3204" s="14"/>
      <c r="QI3204" s="14"/>
      <c r="QJ3204" s="14"/>
      <c r="QK3204" s="14"/>
      <c r="QL3204" s="14"/>
      <c r="QM3204" s="14"/>
      <c r="QN3204" s="14"/>
      <c r="QO3204" s="14"/>
      <c r="QP3204" s="14"/>
      <c r="QQ3204" s="14"/>
      <c r="QR3204" s="14"/>
      <c r="QS3204" s="14"/>
      <c r="QT3204" s="14"/>
      <c r="QU3204" s="14"/>
      <c r="QV3204" s="14"/>
      <c r="QW3204" s="14"/>
      <c r="QX3204" s="14"/>
      <c r="QY3204" s="14"/>
      <c r="QZ3204" s="14"/>
      <c r="RA3204" s="14"/>
      <c r="RB3204" s="14"/>
      <c r="RC3204" s="14"/>
      <c r="RD3204" s="14"/>
      <c r="RE3204" s="14"/>
      <c r="RF3204" s="14"/>
      <c r="RG3204" s="14"/>
      <c r="RH3204" s="14"/>
      <c r="RI3204" s="14"/>
      <c r="RJ3204" s="14"/>
      <c r="RK3204" s="14"/>
      <c r="RL3204" s="14"/>
      <c r="RM3204" s="14"/>
      <c r="RN3204" s="14"/>
      <c r="RO3204" s="14"/>
      <c r="RP3204" s="14"/>
      <c r="RQ3204" s="14"/>
      <c r="RR3204" s="14"/>
      <c r="RS3204" s="14"/>
      <c r="RT3204" s="14"/>
      <c r="RU3204" s="14"/>
      <c r="RV3204" s="14"/>
      <c r="RW3204" s="14"/>
      <c r="RX3204" s="14"/>
      <c r="RY3204" s="14"/>
      <c r="RZ3204" s="14"/>
      <c r="SA3204" s="14"/>
      <c r="SB3204" s="14"/>
      <c r="SC3204" s="14"/>
      <c r="SD3204" s="14"/>
      <c r="SE3204" s="14"/>
      <c r="SF3204" s="14"/>
      <c r="SG3204" s="14"/>
      <c r="SH3204" s="14"/>
      <c r="SI3204" s="14"/>
      <c r="SJ3204" s="14"/>
      <c r="SK3204" s="14"/>
      <c r="SL3204" s="14"/>
      <c r="SM3204" s="14"/>
      <c r="SN3204" s="14"/>
      <c r="SO3204" s="14"/>
      <c r="SP3204" s="14"/>
      <c r="SQ3204" s="14"/>
      <c r="SR3204" s="14"/>
      <c r="SS3204" s="14"/>
      <c r="ST3204" s="14"/>
      <c r="SU3204" s="14"/>
      <c r="SV3204" s="14"/>
      <c r="SW3204" s="14"/>
      <c r="SX3204" s="14"/>
      <c r="SY3204" s="14"/>
      <c r="SZ3204" s="14"/>
      <c r="TA3204" s="14"/>
      <c r="TB3204" s="14"/>
      <c r="TC3204" s="14"/>
      <c r="TD3204" s="14"/>
      <c r="TE3204" s="14"/>
      <c r="TF3204" s="14"/>
      <c r="TG3204" s="14"/>
      <c r="TH3204" s="14"/>
      <c r="TI3204" s="14"/>
      <c r="TJ3204" s="14"/>
      <c r="TK3204" s="14"/>
      <c r="TL3204" s="14"/>
      <c r="TM3204" s="14"/>
      <c r="TN3204" s="14"/>
      <c r="TO3204" s="14"/>
      <c r="TP3204" s="14"/>
      <c r="TQ3204" s="14"/>
      <c r="TR3204" s="14"/>
      <c r="TS3204" s="14"/>
      <c r="TT3204" s="14"/>
      <c r="TU3204" s="14"/>
      <c r="TV3204" s="14"/>
      <c r="TW3204" s="14"/>
      <c r="TX3204" s="14"/>
      <c r="TY3204" s="14"/>
      <c r="TZ3204" s="14"/>
      <c r="UA3204" s="14"/>
      <c r="UB3204" s="14"/>
      <c r="UC3204" s="14"/>
      <c r="UD3204" s="14"/>
      <c r="UE3204" s="14"/>
      <c r="UF3204" s="14"/>
      <c r="UG3204" s="14"/>
      <c r="UH3204" s="14"/>
      <c r="UI3204" s="14"/>
      <c r="UJ3204" s="14"/>
      <c r="UK3204" s="14"/>
      <c r="UL3204" s="14"/>
      <c r="UM3204" s="14"/>
      <c r="UN3204" s="14"/>
      <c r="UO3204" s="14"/>
      <c r="UP3204" s="14"/>
      <c r="UQ3204" s="14"/>
      <c r="UR3204" s="14"/>
      <c r="US3204" s="14"/>
      <c r="UT3204" s="14"/>
      <c r="UU3204" s="14"/>
      <c r="UV3204" s="14"/>
      <c r="UW3204" s="14"/>
      <c r="UX3204" s="14"/>
      <c r="UY3204" s="14"/>
      <c r="UZ3204" s="14"/>
      <c r="VA3204" s="14"/>
      <c r="VB3204" s="14"/>
      <c r="VC3204" s="14"/>
      <c r="VD3204" s="14"/>
      <c r="VE3204" s="14"/>
      <c r="VF3204" s="14"/>
      <c r="VG3204" s="14"/>
      <c r="VH3204" s="14"/>
      <c r="VI3204" s="14"/>
      <c r="VJ3204" s="14"/>
      <c r="VK3204" s="14"/>
      <c r="VL3204" s="14"/>
      <c r="VM3204" s="14"/>
      <c r="VN3204" s="14"/>
      <c r="VO3204" s="14"/>
      <c r="VP3204" s="14"/>
      <c r="VQ3204" s="14"/>
      <c r="VR3204" s="14"/>
      <c r="VS3204" s="14"/>
      <c r="VT3204" s="14"/>
      <c r="VU3204" s="14"/>
      <c r="VV3204" s="14"/>
      <c r="VW3204" s="14"/>
      <c r="VX3204" s="14"/>
      <c r="VY3204" s="14"/>
      <c r="VZ3204" s="14"/>
      <c r="WA3204" s="14"/>
      <c r="WB3204" s="14"/>
      <c r="WC3204" s="14"/>
      <c r="WD3204" s="14"/>
      <c r="WE3204" s="14"/>
      <c r="WF3204" s="14"/>
      <c r="WG3204" s="14"/>
      <c r="WH3204" s="14"/>
      <c r="WI3204" s="14"/>
      <c r="WJ3204" s="14"/>
      <c r="WK3204" s="14"/>
      <c r="WL3204" s="14"/>
      <c r="WM3204" s="14"/>
      <c r="WN3204" s="14"/>
      <c r="WO3204" s="14"/>
      <c r="WP3204" s="14"/>
      <c r="WQ3204" s="14"/>
      <c r="WR3204" s="14"/>
      <c r="WS3204" s="14"/>
      <c r="WT3204" s="14"/>
      <c r="WU3204" s="14"/>
      <c r="WV3204" s="14"/>
      <c r="WW3204" s="14"/>
      <c r="WX3204" s="14"/>
      <c r="WY3204" s="14"/>
      <c r="WZ3204" s="14"/>
      <c r="XA3204" s="14"/>
      <c r="XB3204" s="14"/>
      <c r="XC3204" s="14"/>
      <c r="XD3204" s="14"/>
      <c r="XE3204" s="14"/>
      <c r="XF3204" s="14"/>
      <c r="XG3204" s="14"/>
      <c r="XH3204" s="14"/>
      <c r="XI3204" s="14"/>
      <c r="XJ3204" s="14"/>
      <c r="XK3204" s="14"/>
      <c r="XL3204" s="14"/>
      <c r="XM3204" s="14"/>
      <c r="XN3204" s="14"/>
      <c r="XO3204" s="14"/>
      <c r="XP3204" s="14"/>
      <c r="XQ3204" s="14"/>
      <c r="XR3204" s="14"/>
      <c r="XS3204" s="14"/>
      <c r="XT3204" s="14"/>
      <c r="XU3204" s="14"/>
      <c r="XV3204" s="14"/>
      <c r="XW3204" s="14"/>
      <c r="XX3204" s="14"/>
      <c r="XY3204" s="14"/>
      <c r="XZ3204" s="14"/>
      <c r="YA3204" s="14"/>
      <c r="YB3204" s="14"/>
      <c r="YC3204" s="14"/>
      <c r="YD3204" s="14"/>
      <c r="YE3204" s="14"/>
      <c r="YF3204" s="14"/>
      <c r="YG3204" s="14"/>
      <c r="YH3204" s="14"/>
      <c r="YI3204" s="14"/>
      <c r="YJ3204" s="14"/>
      <c r="YK3204" s="14"/>
      <c r="YL3204" s="14"/>
      <c r="YM3204" s="14"/>
      <c r="YN3204" s="14"/>
      <c r="YO3204" s="14"/>
      <c r="YP3204" s="14"/>
      <c r="YQ3204" s="14"/>
      <c r="YR3204" s="14"/>
      <c r="YS3204" s="14"/>
      <c r="YT3204" s="14"/>
      <c r="YU3204" s="14"/>
      <c r="YV3204" s="14"/>
      <c r="YW3204" s="14"/>
      <c r="YX3204" s="14"/>
      <c r="YY3204" s="14"/>
      <c r="YZ3204" s="14"/>
      <c r="ZA3204" s="14"/>
      <c r="ZB3204" s="14"/>
      <c r="ZC3204" s="14"/>
      <c r="ZD3204" s="14"/>
      <c r="ZE3204" s="14"/>
      <c r="ZF3204" s="14"/>
      <c r="ZG3204" s="14"/>
      <c r="ZH3204" s="14"/>
      <c r="ZI3204" s="14"/>
      <c r="ZJ3204" s="14"/>
      <c r="ZK3204" s="14"/>
      <c r="ZL3204" s="14"/>
      <c r="ZM3204" s="14"/>
      <c r="ZN3204" s="14"/>
      <c r="ZO3204" s="14"/>
      <c r="ZP3204" s="14"/>
      <c r="ZQ3204" s="14"/>
      <c r="ZR3204" s="14"/>
      <c r="ZS3204" s="14"/>
      <c r="ZT3204" s="14"/>
      <c r="ZU3204" s="14"/>
      <c r="ZV3204" s="14"/>
      <c r="ZW3204" s="14"/>
      <c r="ZX3204" s="14"/>
      <c r="ZY3204" s="14"/>
      <c r="ZZ3204" s="14"/>
      <c r="AAA3204" s="14"/>
      <c r="AAB3204" s="14"/>
      <c r="AAC3204" s="14"/>
      <c r="AAD3204" s="14"/>
      <c r="AAE3204" s="14"/>
      <c r="AAF3204" s="14"/>
      <c r="AAG3204" s="14"/>
      <c r="AAH3204" s="14"/>
      <c r="AAI3204" s="14"/>
      <c r="AAJ3204" s="14"/>
      <c r="AAK3204" s="14"/>
      <c r="AAL3204" s="14"/>
      <c r="AAM3204" s="14"/>
      <c r="AAN3204" s="14"/>
      <c r="AAO3204" s="14"/>
      <c r="AAP3204" s="14"/>
      <c r="AAQ3204" s="14"/>
      <c r="AAR3204" s="14"/>
      <c r="AAS3204" s="14"/>
      <c r="AAT3204" s="14"/>
      <c r="AAU3204" s="14"/>
      <c r="AAV3204" s="14"/>
      <c r="AAW3204" s="14"/>
      <c r="AAX3204" s="14"/>
      <c r="AAY3204" s="14"/>
      <c r="AAZ3204" s="14"/>
      <c r="ABA3204" s="14"/>
      <c r="ABB3204" s="14"/>
      <c r="ABC3204" s="14"/>
      <c r="ABD3204" s="14"/>
      <c r="ABE3204" s="14"/>
      <c r="ABF3204" s="14"/>
      <c r="ABG3204" s="14"/>
      <c r="ABH3204" s="14"/>
      <c r="ABI3204" s="14"/>
      <c r="ABJ3204" s="14"/>
      <c r="ABK3204" s="14"/>
      <c r="ABL3204" s="14"/>
      <c r="ABM3204" s="14"/>
      <c r="ABN3204" s="14"/>
      <c r="ABO3204" s="14"/>
      <c r="ABP3204" s="14"/>
      <c r="ABQ3204" s="14"/>
      <c r="ABR3204" s="14"/>
      <c r="ABS3204" s="14"/>
      <c r="ABT3204" s="14"/>
      <c r="ABU3204" s="14"/>
      <c r="ABV3204" s="14"/>
      <c r="ABW3204" s="14"/>
      <c r="ABX3204" s="14"/>
      <c r="ABY3204" s="14"/>
      <c r="ABZ3204" s="14"/>
      <c r="ACA3204" s="14"/>
      <c r="ACB3204" s="14"/>
      <c r="ACC3204" s="14"/>
      <c r="ACD3204" s="14"/>
      <c r="ACE3204" s="14"/>
      <c r="ACF3204" s="14"/>
      <c r="ACG3204" s="14"/>
      <c r="ACH3204" s="14"/>
      <c r="ACI3204" s="14"/>
      <c r="ACJ3204" s="14"/>
      <c r="ACK3204" s="14"/>
      <c r="ACL3204" s="14"/>
      <c r="ACM3204" s="14"/>
      <c r="ACN3204" s="14"/>
      <c r="ACO3204" s="14"/>
      <c r="ACP3204" s="14"/>
      <c r="ACQ3204" s="14"/>
      <c r="ACR3204" s="14"/>
      <c r="ACS3204" s="14"/>
      <c r="ACT3204" s="14"/>
      <c r="ACU3204" s="14"/>
      <c r="ACV3204" s="14"/>
      <c r="ACW3204" s="14"/>
      <c r="ACX3204" s="14"/>
      <c r="ACY3204" s="14"/>
      <c r="ACZ3204" s="14"/>
      <c r="ADA3204" s="14"/>
      <c r="ADB3204" s="14"/>
      <c r="ADC3204" s="14"/>
      <c r="ADD3204" s="14"/>
      <c r="ADE3204" s="14"/>
      <c r="ADF3204" s="14"/>
      <c r="ADG3204" s="14"/>
      <c r="ADH3204" s="14"/>
      <c r="ADI3204" s="14"/>
      <c r="ADJ3204" s="14"/>
      <c r="ADK3204" s="14"/>
      <c r="ADL3204" s="14"/>
      <c r="ADM3204" s="14"/>
      <c r="ADN3204" s="14"/>
      <c r="ADO3204" s="14"/>
      <c r="ADP3204" s="14"/>
      <c r="ADQ3204" s="14"/>
      <c r="ADR3204" s="14"/>
      <c r="ADS3204" s="14"/>
      <c r="ADT3204" s="14"/>
      <c r="ADU3204" s="14"/>
      <c r="ADV3204" s="14"/>
      <c r="ADW3204" s="14"/>
      <c r="ADX3204" s="14"/>
      <c r="ADY3204" s="14"/>
      <c r="ADZ3204" s="14"/>
      <c r="AEA3204" s="14"/>
      <c r="AEB3204" s="14"/>
      <c r="AEC3204" s="14"/>
      <c r="AED3204" s="14"/>
      <c r="AEE3204" s="14"/>
      <c r="AEF3204" s="14"/>
      <c r="AEG3204" s="14"/>
      <c r="AEH3204" s="14"/>
      <c r="AEI3204" s="14"/>
      <c r="AEJ3204" s="14"/>
      <c r="AEK3204" s="14"/>
      <c r="AEL3204" s="14"/>
      <c r="AEM3204" s="14"/>
      <c r="AEN3204" s="14"/>
      <c r="AEO3204" s="14"/>
      <c r="AEP3204" s="14"/>
      <c r="AEQ3204" s="14"/>
      <c r="AER3204" s="14"/>
      <c r="AES3204" s="14"/>
      <c r="AET3204" s="14"/>
      <c r="AEU3204" s="14"/>
      <c r="AEV3204" s="14"/>
      <c r="AEW3204" s="14"/>
      <c r="AEX3204" s="14"/>
      <c r="AEY3204" s="14"/>
      <c r="AEZ3204" s="14"/>
      <c r="AFA3204" s="14"/>
      <c r="AFB3204" s="14"/>
      <c r="AFC3204" s="14"/>
      <c r="AFD3204" s="14"/>
      <c r="AFE3204" s="14"/>
      <c r="AFF3204" s="14"/>
      <c r="AFG3204" s="14"/>
      <c r="AFH3204" s="14"/>
      <c r="AFI3204" s="14"/>
      <c r="AFJ3204" s="14"/>
      <c r="AFK3204" s="14"/>
      <c r="AFL3204" s="14"/>
      <c r="AFM3204" s="14"/>
      <c r="AFN3204" s="14"/>
      <c r="AFO3204" s="14"/>
      <c r="AFP3204" s="14"/>
      <c r="AFQ3204" s="14"/>
      <c r="AFR3204" s="14"/>
      <c r="AFS3204" s="14"/>
      <c r="AFT3204" s="14"/>
      <c r="AFU3204" s="14"/>
      <c r="AFV3204" s="14"/>
      <c r="AFW3204" s="14"/>
      <c r="AFX3204" s="14"/>
      <c r="AFY3204" s="14"/>
      <c r="AFZ3204" s="14"/>
      <c r="AGA3204" s="14"/>
      <c r="AGB3204" s="14"/>
      <c r="AGC3204" s="14"/>
      <c r="AGD3204" s="14"/>
      <c r="AGE3204" s="14"/>
      <c r="AGF3204" s="14"/>
      <c r="AGG3204" s="14"/>
      <c r="AGH3204" s="14"/>
      <c r="AGI3204" s="14"/>
      <c r="AGJ3204" s="14"/>
      <c r="AGK3204" s="14"/>
      <c r="AGL3204" s="14"/>
      <c r="AGM3204" s="14"/>
      <c r="AGN3204" s="14"/>
      <c r="AGO3204" s="14"/>
      <c r="AGP3204" s="14"/>
      <c r="AGQ3204" s="14"/>
      <c r="AGR3204" s="14"/>
      <c r="AGS3204" s="14"/>
      <c r="AGT3204" s="14"/>
      <c r="AGU3204" s="14"/>
      <c r="AGV3204" s="14"/>
      <c r="AGW3204" s="14"/>
      <c r="AGX3204" s="14"/>
      <c r="AGY3204" s="14"/>
      <c r="AGZ3204" s="14"/>
      <c r="AHA3204" s="14"/>
      <c r="AHB3204" s="14"/>
      <c r="AHC3204" s="14"/>
      <c r="AHD3204" s="14"/>
      <c r="AHE3204" s="14"/>
      <c r="AHF3204" s="14"/>
      <c r="AHG3204" s="14"/>
      <c r="AHH3204" s="14"/>
      <c r="AHI3204" s="14"/>
      <c r="AHJ3204" s="14"/>
      <c r="AHK3204" s="14"/>
      <c r="AHL3204" s="14"/>
      <c r="AHM3204" s="14"/>
      <c r="AHN3204" s="14"/>
      <c r="AHO3204" s="14"/>
      <c r="AHP3204" s="14"/>
      <c r="AHQ3204" s="14"/>
      <c r="AHR3204" s="14"/>
      <c r="AHS3204" s="14"/>
      <c r="AHT3204" s="14"/>
      <c r="AHU3204" s="14"/>
      <c r="AHV3204" s="14"/>
      <c r="AHW3204" s="14"/>
      <c r="AHX3204" s="14"/>
      <c r="AHY3204" s="14"/>
      <c r="AHZ3204" s="14"/>
      <c r="AIA3204" s="14"/>
      <c r="AIB3204" s="14"/>
      <c r="AIC3204" s="14"/>
      <c r="AID3204" s="14"/>
      <c r="AIE3204" s="14"/>
      <c r="AIF3204" s="14"/>
      <c r="AIG3204" s="14"/>
      <c r="AIH3204" s="14"/>
      <c r="AII3204" s="14"/>
      <c r="AIJ3204" s="14"/>
      <c r="AIK3204" s="14"/>
      <c r="AIL3204" s="14"/>
      <c r="AIM3204" s="14"/>
      <c r="AIN3204" s="14"/>
      <c r="AIO3204" s="14"/>
      <c r="AIP3204" s="14"/>
      <c r="AIQ3204" s="14"/>
      <c r="AIR3204" s="14"/>
      <c r="AIS3204" s="14"/>
      <c r="AIT3204" s="14"/>
      <c r="AIU3204" s="14"/>
      <c r="AIV3204" s="14"/>
      <c r="AIW3204" s="14"/>
      <c r="AIX3204" s="14"/>
      <c r="AIY3204" s="14"/>
      <c r="AIZ3204" s="14"/>
      <c r="AJA3204" s="14"/>
      <c r="AJB3204" s="14"/>
      <c r="AJC3204" s="14"/>
      <c r="AJD3204" s="14"/>
      <c r="AJE3204" s="14"/>
      <c r="AJF3204" s="14"/>
      <c r="AJG3204" s="14"/>
      <c r="AJH3204" s="14"/>
      <c r="AJI3204" s="14"/>
      <c r="AJJ3204" s="14"/>
      <c r="AJK3204" s="14"/>
      <c r="AJL3204" s="14"/>
      <c r="AJM3204" s="14"/>
      <c r="AJN3204" s="14"/>
      <c r="AJO3204" s="14"/>
      <c r="AJP3204" s="14"/>
      <c r="AJQ3204" s="14"/>
      <c r="AJR3204" s="14"/>
      <c r="AJS3204" s="14"/>
      <c r="AJT3204" s="14"/>
      <c r="AJU3204" s="14"/>
      <c r="AJV3204" s="14"/>
      <c r="AJW3204" s="14"/>
      <c r="AJX3204" s="14"/>
      <c r="AJY3204" s="14"/>
      <c r="AJZ3204" s="14"/>
      <c r="AKA3204" s="14"/>
      <c r="AKB3204" s="14"/>
      <c r="AKC3204" s="14"/>
      <c r="AKD3204" s="14"/>
      <c r="AKE3204" s="14"/>
      <c r="AKF3204" s="14"/>
      <c r="AKG3204" s="14"/>
      <c r="AKH3204" s="14"/>
      <c r="AKI3204" s="14"/>
      <c r="AKJ3204" s="14"/>
      <c r="AKK3204" s="14"/>
      <c r="AKL3204" s="14"/>
      <c r="AKM3204" s="14"/>
      <c r="AKN3204" s="14"/>
      <c r="AKO3204" s="14"/>
      <c r="AKP3204" s="14"/>
      <c r="AKQ3204" s="14"/>
      <c r="AKR3204" s="14"/>
      <c r="AKS3204" s="14"/>
      <c r="AKT3204" s="14"/>
      <c r="AKU3204" s="14"/>
      <c r="AKV3204" s="14"/>
      <c r="AKW3204" s="14"/>
      <c r="AKX3204" s="14"/>
      <c r="AKY3204" s="14"/>
      <c r="AKZ3204" s="14"/>
      <c r="ALA3204" s="14"/>
      <c r="ALB3204" s="14"/>
      <c r="ALC3204" s="14"/>
      <c r="ALD3204" s="14"/>
      <c r="ALE3204" s="14"/>
      <c r="ALF3204" s="14"/>
      <c r="ALG3204" s="14"/>
      <c r="ALH3204" s="14"/>
      <c r="ALI3204" s="14"/>
      <c r="ALJ3204" s="14"/>
      <c r="ALK3204" s="14"/>
      <c r="ALL3204" s="14"/>
      <c r="ALM3204" s="14"/>
      <c r="ALN3204" s="14"/>
      <c r="ALO3204" s="14"/>
      <c r="ALP3204" s="14"/>
      <c r="ALQ3204" s="14"/>
      <c r="ALR3204" s="14"/>
      <c r="ALS3204" s="14"/>
      <c r="ALT3204" s="14"/>
      <c r="ALU3204" s="14"/>
      <c r="ALV3204" s="14"/>
      <c r="ALW3204" s="14"/>
      <c r="ALX3204" s="14"/>
      <c r="ALY3204" s="14"/>
      <c r="ALZ3204" s="14"/>
      <c r="AMA3204" s="14"/>
      <c r="AMB3204" s="14"/>
      <c r="AMC3204" s="14"/>
      <c r="AMD3204" s="14"/>
      <c r="AME3204" s="14"/>
      <c r="AMF3204" s="14"/>
      <c r="AMG3204" s="14"/>
      <c r="AMH3204" s="14"/>
      <c r="AMI3204" s="14"/>
      <c r="AMJ3204" s="14"/>
      <c r="AMK3204" s="14"/>
      <c r="AML3204" s="14"/>
      <c r="AMM3204" s="14"/>
      <c r="AMN3204" s="14"/>
      <c r="AMO3204" s="14"/>
      <c r="AMP3204" s="14"/>
      <c r="AMQ3204" s="14"/>
      <c r="AMR3204" s="14"/>
      <c r="AMS3204" s="14"/>
      <c r="AMT3204" s="14"/>
      <c r="AMU3204" s="14"/>
      <c r="AMV3204" s="14"/>
      <c r="AMW3204" s="14"/>
      <c r="AMX3204" s="14"/>
      <c r="AMY3204" s="14"/>
      <c r="AMZ3204" s="14"/>
      <c r="ANA3204" s="14"/>
      <c r="ANB3204" s="14"/>
      <c r="ANC3204" s="14"/>
      <c r="AND3204" s="14"/>
      <c r="ANE3204" s="14"/>
      <c r="ANF3204" s="14"/>
      <c r="ANG3204" s="14"/>
      <c r="ANH3204" s="14"/>
      <c r="ANI3204" s="14"/>
      <c r="ANJ3204" s="14"/>
      <c r="ANK3204" s="14"/>
      <c r="ANL3204" s="14"/>
      <c r="ANM3204" s="14"/>
      <c r="ANN3204" s="14"/>
      <c r="ANO3204" s="14"/>
      <c r="ANP3204" s="14"/>
      <c r="ANQ3204" s="14"/>
      <c r="ANR3204" s="14"/>
      <c r="ANS3204" s="14"/>
      <c r="ANT3204" s="14"/>
      <c r="ANU3204" s="14"/>
      <c r="ANV3204" s="14"/>
      <c r="ANW3204" s="14"/>
      <c r="ANX3204" s="14"/>
      <c r="ANY3204" s="14"/>
      <c r="ANZ3204" s="14"/>
      <c r="AOA3204" s="14"/>
      <c r="AOB3204" s="14"/>
      <c r="AOC3204" s="14"/>
      <c r="AOD3204" s="14"/>
      <c r="AOE3204" s="14"/>
      <c r="AOF3204" s="14"/>
      <c r="AOG3204" s="14"/>
      <c r="AOH3204" s="14"/>
      <c r="AOI3204" s="14"/>
      <c r="AOJ3204" s="14"/>
      <c r="AOK3204" s="14"/>
      <c r="AOL3204" s="14"/>
      <c r="AOM3204" s="14"/>
      <c r="AON3204" s="14"/>
      <c r="AOO3204" s="14"/>
      <c r="AOP3204" s="14"/>
      <c r="AOQ3204" s="14"/>
      <c r="AOR3204" s="14"/>
      <c r="AOS3204" s="14"/>
      <c r="AOT3204" s="14"/>
      <c r="AOU3204" s="14"/>
      <c r="AOV3204" s="14"/>
      <c r="AOW3204" s="14"/>
      <c r="AOX3204" s="14"/>
      <c r="AOY3204" s="14"/>
      <c r="AOZ3204" s="14"/>
      <c r="APA3204" s="14"/>
      <c r="APB3204" s="14"/>
      <c r="APC3204" s="14"/>
      <c r="APD3204" s="14"/>
      <c r="APE3204" s="14"/>
      <c r="APF3204" s="14"/>
      <c r="APG3204" s="14"/>
      <c r="APH3204" s="14"/>
      <c r="API3204" s="14"/>
      <c r="APJ3204" s="14"/>
      <c r="APK3204" s="14"/>
      <c r="APL3204" s="14"/>
      <c r="APM3204" s="14"/>
      <c r="APN3204" s="14"/>
      <c r="APO3204" s="14"/>
      <c r="APP3204" s="14"/>
      <c r="APQ3204" s="14"/>
      <c r="APR3204" s="14"/>
      <c r="APS3204" s="14"/>
      <c r="APT3204" s="14"/>
      <c r="APU3204" s="14"/>
      <c r="APV3204" s="14"/>
      <c r="APW3204" s="14"/>
      <c r="APX3204" s="14"/>
      <c r="APY3204" s="14"/>
      <c r="APZ3204" s="14"/>
      <c r="AQA3204" s="14"/>
      <c r="AQB3204" s="14"/>
      <c r="AQC3204" s="14"/>
      <c r="AQD3204" s="14"/>
      <c r="AQE3204" s="14"/>
      <c r="AQF3204" s="14"/>
      <c r="AQG3204" s="14"/>
      <c r="AQH3204" s="14"/>
      <c r="AQI3204" s="14"/>
      <c r="AQJ3204" s="14"/>
      <c r="AQK3204" s="14"/>
      <c r="AQL3204" s="14"/>
      <c r="AQM3204" s="14"/>
      <c r="AQN3204" s="14"/>
      <c r="AQO3204" s="14"/>
      <c r="AQP3204" s="14"/>
      <c r="AQQ3204" s="14"/>
      <c r="AQR3204" s="14"/>
      <c r="AQS3204" s="14"/>
      <c r="AQT3204" s="14"/>
      <c r="AQU3204" s="14"/>
      <c r="AQV3204" s="14"/>
      <c r="AQW3204" s="14"/>
      <c r="AQX3204" s="14"/>
      <c r="AQY3204" s="14"/>
      <c r="AQZ3204" s="14"/>
      <c r="ARA3204" s="14"/>
      <c r="ARB3204" s="14"/>
      <c r="ARC3204" s="14"/>
      <c r="ARD3204" s="14"/>
      <c r="ARE3204" s="14"/>
      <c r="ARF3204" s="14"/>
      <c r="ARG3204" s="14"/>
      <c r="ARH3204" s="14"/>
      <c r="ARI3204" s="14"/>
      <c r="ARJ3204" s="14"/>
      <c r="ARK3204" s="14"/>
      <c r="ARL3204" s="14"/>
      <c r="ARM3204" s="14"/>
      <c r="ARN3204" s="14"/>
      <c r="ARO3204" s="14"/>
      <c r="ARP3204" s="14"/>
      <c r="ARQ3204" s="14"/>
      <c r="ARR3204" s="14"/>
      <c r="ARS3204" s="14"/>
      <c r="ART3204" s="14"/>
      <c r="ARU3204" s="14"/>
      <c r="ARV3204" s="14"/>
      <c r="ARW3204" s="14"/>
      <c r="ARX3204" s="14"/>
      <c r="ARY3204" s="14"/>
      <c r="ARZ3204" s="14"/>
      <c r="ASA3204" s="14"/>
      <c r="ASB3204" s="14"/>
      <c r="ASC3204" s="14"/>
      <c r="ASD3204" s="14"/>
      <c r="ASE3204" s="14"/>
      <c r="ASF3204" s="14"/>
      <c r="ASG3204" s="14"/>
      <c r="ASH3204" s="14"/>
      <c r="ASI3204" s="14"/>
      <c r="ASJ3204" s="14"/>
      <c r="ASK3204" s="14"/>
      <c r="ASL3204" s="14"/>
      <c r="ASM3204" s="14"/>
      <c r="ASN3204" s="14"/>
      <c r="ASO3204" s="14"/>
      <c r="ASP3204" s="14"/>
      <c r="ASQ3204" s="14"/>
      <c r="ASR3204" s="14"/>
      <c r="ASS3204" s="14"/>
      <c r="AST3204" s="14"/>
      <c r="ASU3204" s="14"/>
      <c r="ASV3204" s="14"/>
      <c r="ASW3204" s="14"/>
      <c r="ASX3204" s="14"/>
      <c r="ASY3204" s="14"/>
      <c r="ASZ3204" s="14"/>
      <c r="ATA3204" s="14"/>
      <c r="ATB3204" s="14"/>
      <c r="ATC3204" s="14"/>
      <c r="ATD3204" s="14"/>
      <c r="ATE3204" s="14"/>
      <c r="ATF3204" s="14"/>
      <c r="ATG3204" s="14"/>
      <c r="ATH3204" s="14"/>
      <c r="ATI3204" s="14"/>
      <c r="ATJ3204" s="14"/>
      <c r="ATK3204" s="14"/>
      <c r="ATL3204" s="14"/>
      <c r="ATM3204" s="14"/>
      <c r="ATN3204" s="14"/>
      <c r="ATO3204" s="14"/>
      <c r="ATP3204" s="14"/>
      <c r="ATQ3204" s="14"/>
      <c r="ATR3204" s="14"/>
      <c r="ATS3204" s="14"/>
      <c r="ATT3204" s="14"/>
      <c r="ATU3204" s="14"/>
      <c r="ATV3204" s="14"/>
      <c r="ATW3204" s="14"/>
      <c r="ATX3204" s="14"/>
      <c r="ATY3204" s="14"/>
      <c r="ATZ3204" s="14"/>
      <c r="AUA3204" s="14"/>
      <c r="AUB3204" s="14"/>
      <c r="AUC3204" s="14"/>
      <c r="AUD3204" s="14"/>
      <c r="AUE3204" s="14"/>
      <c r="AUF3204" s="14"/>
      <c r="AUG3204" s="14"/>
      <c r="AUH3204" s="14"/>
      <c r="AUI3204" s="14"/>
      <c r="AUJ3204" s="14"/>
      <c r="AUK3204" s="14"/>
      <c r="AUL3204" s="14"/>
      <c r="AUM3204" s="14"/>
      <c r="AUN3204" s="14"/>
      <c r="AUO3204" s="14"/>
      <c r="AUP3204" s="14"/>
      <c r="AUQ3204" s="14"/>
      <c r="AUR3204" s="14"/>
      <c r="AUS3204" s="14"/>
      <c r="AUT3204" s="14"/>
      <c r="AUU3204" s="14"/>
      <c r="AUV3204" s="14"/>
      <c r="AUW3204" s="14"/>
      <c r="AUX3204" s="14"/>
      <c r="AUY3204" s="14"/>
      <c r="AUZ3204" s="14"/>
      <c r="AVA3204" s="14"/>
      <c r="AVB3204" s="14"/>
      <c r="AVC3204" s="14"/>
      <c r="AVD3204" s="14"/>
      <c r="AVE3204" s="14"/>
      <c r="AVF3204" s="14"/>
      <c r="AVG3204" s="14"/>
      <c r="AVH3204" s="14"/>
      <c r="AVI3204" s="14"/>
      <c r="AVJ3204" s="14"/>
      <c r="AVK3204" s="14"/>
      <c r="AVL3204" s="14"/>
      <c r="AVM3204" s="14"/>
      <c r="AVN3204" s="14"/>
      <c r="AVO3204" s="14"/>
      <c r="AVP3204" s="14"/>
      <c r="AVQ3204" s="14"/>
      <c r="AVR3204" s="14"/>
      <c r="AVS3204" s="14"/>
      <c r="AVT3204" s="14"/>
      <c r="AVU3204" s="14"/>
      <c r="AVV3204" s="14"/>
      <c r="AVW3204" s="14"/>
      <c r="AVX3204" s="14"/>
      <c r="AVY3204" s="14"/>
      <c r="AVZ3204" s="14"/>
      <c r="AWA3204" s="14"/>
      <c r="AWB3204" s="14"/>
      <c r="AWC3204" s="14"/>
      <c r="AWD3204" s="14"/>
      <c r="AWE3204" s="14"/>
      <c r="AWF3204" s="14"/>
      <c r="AWG3204" s="14"/>
      <c r="AWH3204" s="14"/>
      <c r="AWI3204" s="14"/>
      <c r="AWJ3204" s="14"/>
      <c r="AWK3204" s="14"/>
      <c r="AWL3204" s="14"/>
      <c r="AWM3204" s="14"/>
      <c r="AWN3204" s="14"/>
      <c r="AWO3204" s="14"/>
      <c r="AWP3204" s="14"/>
      <c r="AWQ3204" s="14"/>
      <c r="AWR3204" s="14"/>
      <c r="AWS3204" s="14"/>
      <c r="AWT3204" s="14"/>
      <c r="AWU3204" s="14"/>
      <c r="AWV3204" s="14"/>
      <c r="AWW3204" s="14"/>
      <c r="AWX3204" s="14"/>
      <c r="AWY3204" s="14"/>
      <c r="AWZ3204" s="14"/>
      <c r="AXA3204" s="14"/>
      <c r="AXB3204" s="14"/>
      <c r="AXC3204" s="14"/>
      <c r="AXD3204" s="14"/>
      <c r="AXE3204" s="14"/>
      <c r="AXF3204" s="14"/>
      <c r="AXG3204" s="14"/>
      <c r="AXH3204" s="14"/>
      <c r="AXI3204" s="14"/>
      <c r="AXJ3204" s="14"/>
      <c r="AXK3204" s="14"/>
      <c r="AXL3204" s="14"/>
      <c r="AXM3204" s="14"/>
      <c r="AXN3204" s="14"/>
      <c r="AXO3204" s="14"/>
      <c r="AXP3204" s="14"/>
      <c r="AXQ3204" s="14"/>
      <c r="AXR3204" s="14"/>
      <c r="AXS3204" s="14"/>
      <c r="AXT3204" s="14"/>
      <c r="AXU3204" s="14"/>
      <c r="AXV3204" s="14"/>
      <c r="AXW3204" s="14"/>
      <c r="AXX3204" s="14"/>
      <c r="AXY3204" s="14"/>
      <c r="AXZ3204" s="14"/>
      <c r="AYA3204" s="14"/>
      <c r="AYB3204" s="14"/>
      <c r="AYC3204" s="14"/>
      <c r="AYD3204" s="14"/>
      <c r="AYE3204" s="14"/>
      <c r="AYF3204" s="14"/>
      <c r="AYG3204" s="14"/>
      <c r="AYH3204" s="14"/>
      <c r="AYI3204" s="14"/>
      <c r="AYJ3204" s="14"/>
      <c r="AYK3204" s="14"/>
      <c r="AYL3204" s="14"/>
      <c r="AYM3204" s="14"/>
      <c r="AYN3204" s="14"/>
      <c r="AYO3204" s="14"/>
      <c r="AYP3204" s="14"/>
      <c r="AYQ3204" s="14"/>
      <c r="AYR3204" s="14"/>
      <c r="AYS3204" s="14"/>
      <c r="AYT3204" s="14"/>
      <c r="AYU3204" s="14"/>
      <c r="AYV3204" s="14"/>
      <c r="AYW3204" s="14"/>
      <c r="AYX3204" s="14"/>
      <c r="AYY3204" s="14"/>
      <c r="AYZ3204" s="14"/>
      <c r="AZA3204" s="14"/>
      <c r="AZB3204" s="14"/>
      <c r="AZC3204" s="14"/>
      <c r="AZD3204" s="14"/>
      <c r="AZE3204" s="14"/>
      <c r="AZF3204" s="14"/>
      <c r="AZG3204" s="14"/>
      <c r="AZH3204" s="14"/>
      <c r="AZI3204" s="14"/>
      <c r="AZJ3204" s="14"/>
      <c r="AZK3204" s="14"/>
      <c r="AZL3204" s="14"/>
      <c r="AZM3204" s="14"/>
      <c r="AZN3204" s="14"/>
      <c r="AZO3204" s="14"/>
      <c r="AZP3204" s="14"/>
      <c r="AZQ3204" s="14"/>
      <c r="AZR3204" s="14"/>
      <c r="AZS3204" s="14"/>
      <c r="AZT3204" s="14"/>
      <c r="AZU3204" s="14"/>
      <c r="AZV3204" s="14"/>
      <c r="AZW3204" s="14"/>
      <c r="AZX3204" s="14"/>
      <c r="AZY3204" s="14"/>
      <c r="AZZ3204" s="14"/>
      <c r="BAA3204" s="14"/>
      <c r="BAB3204" s="14"/>
      <c r="BAC3204" s="14"/>
      <c r="BAD3204" s="14"/>
      <c r="BAE3204" s="14"/>
      <c r="BAF3204" s="14"/>
      <c r="BAG3204" s="14"/>
      <c r="BAH3204" s="14"/>
      <c r="BAI3204" s="14"/>
      <c r="BAJ3204" s="14"/>
      <c r="BAK3204" s="14"/>
      <c r="BAL3204" s="14"/>
      <c r="BAM3204" s="14"/>
      <c r="BAN3204" s="14"/>
      <c r="BAO3204" s="14"/>
      <c r="BAP3204" s="14"/>
      <c r="BAQ3204" s="14"/>
      <c r="BAR3204" s="14"/>
      <c r="BAS3204" s="14"/>
      <c r="BAT3204" s="14"/>
      <c r="BAU3204" s="14"/>
      <c r="BAV3204" s="14"/>
      <c r="BAW3204" s="14"/>
      <c r="BAX3204" s="14"/>
      <c r="BAY3204" s="14"/>
      <c r="BAZ3204" s="14"/>
      <c r="BBA3204" s="14"/>
      <c r="BBB3204" s="14"/>
      <c r="BBC3204" s="14"/>
      <c r="BBD3204" s="14"/>
      <c r="BBE3204" s="14"/>
      <c r="BBF3204" s="14"/>
      <c r="BBG3204" s="14"/>
      <c r="BBH3204" s="14"/>
      <c r="BBI3204" s="14"/>
      <c r="BBJ3204" s="14"/>
      <c r="BBK3204" s="14"/>
      <c r="BBL3204" s="14"/>
      <c r="BBM3204" s="14"/>
      <c r="BBN3204" s="14"/>
      <c r="BBO3204" s="14"/>
      <c r="BBP3204" s="14"/>
      <c r="BBQ3204" s="14"/>
      <c r="BBR3204" s="14"/>
      <c r="BBS3204" s="14"/>
      <c r="BBT3204" s="14"/>
      <c r="BBU3204" s="14"/>
      <c r="BBV3204" s="14"/>
      <c r="BBW3204" s="14"/>
      <c r="BBX3204" s="14"/>
      <c r="BBY3204" s="14"/>
      <c r="BBZ3204" s="14"/>
      <c r="BCA3204" s="14"/>
      <c r="BCB3204" s="14"/>
      <c r="BCC3204" s="14"/>
      <c r="BCD3204" s="14"/>
      <c r="BCE3204" s="14"/>
      <c r="BCF3204" s="14"/>
      <c r="BCG3204" s="14"/>
      <c r="BCH3204" s="14"/>
      <c r="BCI3204" s="14"/>
      <c r="BCJ3204" s="14"/>
      <c r="BCK3204" s="14"/>
      <c r="BCL3204" s="14"/>
      <c r="BCM3204" s="14"/>
      <c r="BCN3204" s="14"/>
      <c r="BCO3204" s="14"/>
      <c r="BCP3204" s="14"/>
      <c r="BCQ3204" s="14"/>
      <c r="BCR3204" s="14"/>
      <c r="BCS3204" s="14"/>
      <c r="BCT3204" s="14"/>
      <c r="BCU3204" s="14"/>
      <c r="BCV3204" s="14"/>
      <c r="BCW3204" s="14"/>
      <c r="BCX3204" s="14"/>
      <c r="BCY3204" s="14"/>
      <c r="BCZ3204" s="14"/>
      <c r="BDA3204" s="14"/>
      <c r="BDB3204" s="14"/>
      <c r="BDC3204" s="14"/>
      <c r="BDD3204" s="14"/>
      <c r="BDE3204" s="14"/>
      <c r="BDF3204" s="14"/>
      <c r="BDG3204" s="14"/>
      <c r="BDH3204" s="14"/>
      <c r="BDI3204" s="14"/>
      <c r="BDJ3204" s="14"/>
      <c r="BDK3204" s="14"/>
      <c r="BDL3204" s="14"/>
      <c r="BDM3204" s="14"/>
      <c r="BDN3204" s="14"/>
      <c r="BDO3204" s="14"/>
      <c r="BDP3204" s="14"/>
      <c r="BDQ3204" s="14"/>
      <c r="BDR3204" s="14"/>
      <c r="BDS3204" s="14"/>
      <c r="BDT3204" s="14"/>
      <c r="BDU3204" s="14"/>
      <c r="BDV3204" s="14"/>
      <c r="BDW3204" s="14"/>
      <c r="BDX3204" s="14"/>
      <c r="BDY3204" s="14"/>
      <c r="BDZ3204" s="14"/>
      <c r="BEA3204" s="14"/>
      <c r="BEB3204" s="14"/>
      <c r="BEC3204" s="14"/>
      <c r="BED3204" s="14"/>
      <c r="BEE3204" s="14"/>
      <c r="BEF3204" s="14"/>
      <c r="BEG3204" s="14"/>
      <c r="BEH3204" s="14"/>
      <c r="BEI3204" s="14"/>
      <c r="BEJ3204" s="14"/>
      <c r="BEK3204" s="14"/>
      <c r="BEL3204" s="14"/>
      <c r="BEM3204" s="14"/>
      <c r="BEN3204" s="14"/>
      <c r="BEO3204" s="14"/>
      <c r="BEP3204" s="14"/>
      <c r="BEQ3204" s="14"/>
      <c r="BER3204" s="14"/>
      <c r="BES3204" s="14"/>
      <c r="BET3204" s="14"/>
      <c r="BEU3204" s="14"/>
      <c r="BEV3204" s="14"/>
      <c r="BEW3204" s="14"/>
      <c r="BEX3204" s="14"/>
      <c r="BEY3204" s="14"/>
      <c r="BEZ3204" s="14"/>
      <c r="BFA3204" s="14"/>
      <c r="BFB3204" s="14"/>
      <c r="BFC3204" s="14"/>
      <c r="BFD3204" s="14"/>
      <c r="BFE3204" s="14"/>
      <c r="BFF3204" s="14"/>
      <c r="BFG3204" s="14"/>
      <c r="BFH3204" s="14"/>
      <c r="BFI3204" s="14"/>
      <c r="BFJ3204" s="14"/>
      <c r="BFK3204" s="14"/>
      <c r="BFL3204" s="14"/>
      <c r="BFM3204" s="14"/>
      <c r="BFN3204" s="14"/>
      <c r="BFO3204" s="14"/>
      <c r="BFP3204" s="14"/>
      <c r="BFQ3204" s="14"/>
      <c r="BFR3204" s="14"/>
      <c r="BFS3204" s="14"/>
      <c r="BFT3204" s="14"/>
      <c r="BFU3204" s="14"/>
      <c r="BFV3204" s="14"/>
      <c r="BFW3204" s="14"/>
      <c r="BFX3204" s="14"/>
      <c r="BFY3204" s="14"/>
      <c r="BFZ3204" s="14"/>
      <c r="BGA3204" s="14"/>
      <c r="BGB3204" s="14"/>
      <c r="BGC3204" s="14"/>
      <c r="BGD3204" s="14"/>
      <c r="BGE3204" s="14"/>
      <c r="BGF3204" s="14"/>
      <c r="BGG3204" s="14"/>
      <c r="BGH3204" s="14"/>
      <c r="BGI3204" s="14"/>
      <c r="BGJ3204" s="14"/>
      <c r="BGK3204" s="14"/>
      <c r="BGL3204" s="14"/>
      <c r="BGM3204" s="14"/>
      <c r="BGN3204" s="14"/>
      <c r="BGO3204" s="14"/>
      <c r="BGP3204" s="14"/>
      <c r="BGQ3204" s="14"/>
      <c r="BGR3204" s="14"/>
      <c r="BGS3204" s="14"/>
      <c r="BGT3204" s="14"/>
      <c r="BGU3204" s="14"/>
      <c r="BGV3204" s="14"/>
      <c r="BGW3204" s="14"/>
      <c r="BGX3204" s="14"/>
      <c r="BGY3204" s="14"/>
      <c r="BGZ3204" s="14"/>
      <c r="BHA3204" s="14"/>
      <c r="BHB3204" s="14"/>
      <c r="BHC3204" s="14"/>
      <c r="BHD3204" s="14"/>
      <c r="BHE3204" s="14"/>
      <c r="BHF3204" s="14"/>
      <c r="BHG3204" s="14"/>
      <c r="BHH3204" s="14"/>
      <c r="BHI3204" s="14"/>
      <c r="BHJ3204" s="14"/>
      <c r="BHK3204" s="14"/>
      <c r="BHL3204" s="14"/>
      <c r="BHM3204" s="14"/>
      <c r="BHN3204" s="14"/>
      <c r="BHO3204" s="14"/>
      <c r="BHP3204" s="14"/>
      <c r="BHQ3204" s="14"/>
      <c r="BHR3204" s="14"/>
      <c r="BHS3204" s="14"/>
      <c r="BHT3204" s="14"/>
      <c r="BHU3204" s="14"/>
      <c r="BHV3204" s="14"/>
      <c r="BHW3204" s="14"/>
      <c r="BHX3204" s="14"/>
      <c r="BHY3204" s="14"/>
      <c r="BHZ3204" s="14"/>
      <c r="BIA3204" s="14"/>
      <c r="BIB3204" s="14"/>
      <c r="BIC3204" s="14"/>
      <c r="BID3204" s="14"/>
      <c r="BIE3204" s="14"/>
      <c r="BIF3204" s="14"/>
      <c r="BIG3204" s="14"/>
      <c r="BIH3204" s="14"/>
      <c r="BII3204" s="14"/>
      <c r="BIJ3204" s="14"/>
      <c r="BIK3204" s="14"/>
      <c r="BIL3204" s="14"/>
      <c r="BIM3204" s="14"/>
      <c r="BIN3204" s="14"/>
      <c r="BIO3204" s="14"/>
      <c r="BIP3204" s="14"/>
      <c r="BIQ3204" s="14"/>
      <c r="BIR3204" s="14"/>
      <c r="BIS3204" s="14"/>
      <c r="BIT3204" s="14"/>
      <c r="BIU3204" s="14"/>
      <c r="BIV3204" s="14"/>
      <c r="BIW3204" s="14"/>
      <c r="BIX3204" s="14"/>
      <c r="BIY3204" s="14"/>
      <c r="BIZ3204" s="14"/>
      <c r="BJA3204" s="14"/>
      <c r="BJB3204" s="14"/>
      <c r="BJC3204" s="14"/>
      <c r="BJD3204" s="14"/>
      <c r="BJE3204" s="14"/>
      <c r="BJF3204" s="14"/>
      <c r="BJG3204" s="14"/>
      <c r="BJH3204" s="14"/>
      <c r="BJI3204" s="14"/>
      <c r="BJJ3204" s="14"/>
      <c r="BJK3204" s="14"/>
      <c r="BJL3204" s="14"/>
      <c r="BJM3204" s="14"/>
      <c r="BJN3204" s="14"/>
      <c r="BJO3204" s="14"/>
      <c r="BJP3204" s="14"/>
      <c r="BJQ3204" s="14"/>
      <c r="BJR3204" s="14"/>
      <c r="BJS3204" s="14"/>
      <c r="BJT3204" s="14"/>
      <c r="BJU3204" s="14"/>
      <c r="BJV3204" s="14"/>
      <c r="BJW3204" s="14"/>
      <c r="BJX3204" s="14"/>
      <c r="BJY3204" s="14"/>
      <c r="BJZ3204" s="14"/>
      <c r="BKA3204" s="14"/>
      <c r="BKB3204" s="14"/>
      <c r="BKC3204" s="14"/>
      <c r="BKD3204" s="14"/>
      <c r="BKE3204" s="14"/>
      <c r="BKF3204" s="14"/>
      <c r="BKG3204" s="14"/>
      <c r="BKH3204" s="14"/>
      <c r="BKI3204" s="14"/>
      <c r="BKJ3204" s="14"/>
      <c r="BKK3204" s="14"/>
      <c r="BKL3204" s="14"/>
      <c r="BKM3204" s="14"/>
      <c r="BKN3204" s="14"/>
      <c r="BKO3204" s="14"/>
      <c r="BKP3204" s="14"/>
      <c r="BKQ3204" s="14"/>
      <c r="BKR3204" s="14"/>
      <c r="BKS3204" s="14"/>
      <c r="BKT3204" s="14"/>
      <c r="BKU3204" s="14"/>
      <c r="BKV3204" s="14"/>
      <c r="BKW3204" s="14"/>
      <c r="BKX3204" s="14"/>
      <c r="BKY3204" s="14"/>
      <c r="BKZ3204" s="14"/>
      <c r="BLA3204" s="14"/>
      <c r="BLB3204" s="14"/>
      <c r="BLC3204" s="14"/>
      <c r="BLD3204" s="14"/>
      <c r="BLE3204" s="14"/>
      <c r="BLF3204" s="14"/>
      <c r="BLG3204" s="14"/>
      <c r="BLH3204" s="14"/>
      <c r="BLI3204" s="14"/>
      <c r="BLJ3204" s="14"/>
      <c r="BLK3204" s="14"/>
      <c r="BLL3204" s="14"/>
      <c r="BLM3204" s="14"/>
      <c r="BLN3204" s="14"/>
      <c r="BLO3204" s="14"/>
      <c r="BLP3204" s="14"/>
      <c r="BLQ3204" s="14"/>
      <c r="BLR3204" s="14"/>
      <c r="BLS3204" s="14"/>
      <c r="BLT3204" s="14"/>
      <c r="BLU3204" s="14"/>
      <c r="BLV3204" s="14"/>
      <c r="BLW3204" s="14"/>
      <c r="BLX3204" s="14"/>
      <c r="BLY3204" s="14"/>
      <c r="BLZ3204" s="14"/>
      <c r="BMA3204" s="14"/>
      <c r="BMB3204" s="14"/>
      <c r="BMC3204" s="14"/>
      <c r="BMD3204" s="14"/>
      <c r="BME3204" s="14"/>
      <c r="BMF3204" s="14"/>
      <c r="BMG3204" s="14"/>
      <c r="BMH3204" s="14"/>
      <c r="BMI3204" s="14"/>
      <c r="BMJ3204" s="14"/>
      <c r="BMK3204" s="14"/>
      <c r="BML3204" s="14"/>
      <c r="BMM3204" s="14"/>
      <c r="BMN3204" s="14"/>
      <c r="BMO3204" s="14"/>
      <c r="BMP3204" s="14"/>
      <c r="BMQ3204" s="14"/>
      <c r="BMR3204" s="14"/>
      <c r="BMS3204" s="14"/>
      <c r="BMT3204" s="14"/>
      <c r="BMU3204" s="14"/>
      <c r="BMV3204" s="14"/>
      <c r="BMW3204" s="14"/>
      <c r="BMX3204" s="14"/>
      <c r="BMY3204" s="14"/>
      <c r="BMZ3204" s="14"/>
      <c r="BNA3204" s="14"/>
      <c r="BNB3204" s="14"/>
      <c r="BNC3204" s="14"/>
      <c r="BND3204" s="14"/>
      <c r="BNE3204" s="14"/>
      <c r="BNF3204" s="14"/>
      <c r="BNG3204" s="14"/>
      <c r="BNH3204" s="14"/>
      <c r="BNI3204" s="14"/>
      <c r="BNJ3204" s="14"/>
      <c r="BNK3204" s="14"/>
      <c r="BNL3204" s="14"/>
      <c r="BNM3204" s="14"/>
      <c r="BNN3204" s="14"/>
      <c r="BNO3204" s="14"/>
      <c r="BNP3204" s="14"/>
      <c r="BNQ3204" s="14"/>
      <c r="BNR3204" s="14"/>
      <c r="BNS3204" s="14"/>
      <c r="BNT3204" s="14"/>
      <c r="BNU3204" s="14"/>
      <c r="BNV3204" s="14"/>
      <c r="BNW3204" s="14"/>
      <c r="BNX3204" s="14"/>
      <c r="BNY3204" s="14"/>
      <c r="BNZ3204" s="14"/>
      <c r="BOA3204" s="14"/>
      <c r="BOB3204" s="14"/>
      <c r="BOC3204" s="14"/>
      <c r="BOD3204" s="14"/>
      <c r="BOE3204" s="14"/>
      <c r="BOF3204" s="14"/>
      <c r="BOG3204" s="14"/>
      <c r="BOH3204" s="14"/>
      <c r="BOI3204" s="14"/>
      <c r="BOJ3204" s="14"/>
      <c r="BOK3204" s="14"/>
      <c r="BOL3204" s="14"/>
      <c r="BOM3204" s="14"/>
      <c r="BON3204" s="14"/>
      <c r="BOO3204" s="14"/>
      <c r="BOP3204" s="14"/>
      <c r="BOQ3204" s="14"/>
      <c r="BOR3204" s="14"/>
      <c r="BOS3204" s="14"/>
      <c r="BOT3204" s="14"/>
      <c r="BOU3204" s="14"/>
      <c r="BOV3204" s="14"/>
      <c r="BOW3204" s="14"/>
      <c r="BOX3204" s="14"/>
      <c r="BOY3204" s="14"/>
      <c r="BOZ3204" s="14"/>
      <c r="BPA3204" s="14"/>
      <c r="BPB3204" s="14"/>
      <c r="BPC3204" s="14"/>
      <c r="BPD3204" s="14"/>
      <c r="BPE3204" s="14"/>
      <c r="BPF3204" s="14"/>
      <c r="BPG3204" s="14"/>
      <c r="BPH3204" s="14"/>
      <c r="BPI3204" s="14"/>
      <c r="BPJ3204" s="14"/>
      <c r="BPK3204" s="14"/>
      <c r="BPL3204" s="14"/>
      <c r="BPM3204" s="14"/>
      <c r="BPN3204" s="14"/>
      <c r="BPO3204" s="14"/>
      <c r="BPP3204" s="14"/>
      <c r="BPQ3204" s="14"/>
      <c r="BPR3204" s="14"/>
      <c r="BPS3204" s="14"/>
      <c r="BPT3204" s="14"/>
      <c r="BPU3204" s="14"/>
      <c r="BPV3204" s="14"/>
      <c r="BPW3204" s="14"/>
      <c r="BPX3204" s="14"/>
      <c r="BPY3204" s="14"/>
      <c r="BPZ3204" s="14"/>
      <c r="BQA3204" s="14"/>
      <c r="BQB3204" s="14"/>
      <c r="BQC3204" s="14"/>
      <c r="BQD3204" s="14"/>
      <c r="BQE3204" s="14"/>
      <c r="BQF3204" s="14"/>
      <c r="BQG3204" s="14"/>
      <c r="BQH3204" s="14"/>
      <c r="BQI3204" s="14"/>
      <c r="BQJ3204" s="14"/>
      <c r="BQK3204" s="14"/>
      <c r="BQL3204" s="14"/>
      <c r="BQM3204" s="14"/>
      <c r="BQN3204" s="14"/>
      <c r="BQO3204" s="14"/>
      <c r="BQP3204" s="14"/>
      <c r="BQQ3204" s="14"/>
      <c r="BQR3204" s="14"/>
      <c r="BQS3204" s="14"/>
      <c r="BQT3204" s="14"/>
      <c r="BQU3204" s="14"/>
      <c r="BQV3204" s="14"/>
      <c r="BQW3204" s="14"/>
      <c r="BQX3204" s="14"/>
      <c r="BQY3204" s="14"/>
      <c r="BQZ3204" s="14"/>
      <c r="BRA3204" s="14"/>
      <c r="BRB3204" s="14"/>
      <c r="BRC3204" s="14"/>
      <c r="BRD3204" s="14"/>
      <c r="BRE3204" s="14"/>
      <c r="BRF3204" s="14"/>
      <c r="BRG3204" s="14"/>
      <c r="BRH3204" s="14"/>
      <c r="BRI3204" s="14"/>
      <c r="BRJ3204" s="14"/>
      <c r="BRK3204" s="14"/>
      <c r="BRL3204" s="14"/>
      <c r="BRM3204" s="14"/>
      <c r="BRN3204" s="14"/>
      <c r="BRO3204" s="14"/>
      <c r="BRP3204" s="14"/>
      <c r="BRQ3204" s="14"/>
      <c r="BRR3204" s="14"/>
      <c r="BRS3204" s="14"/>
      <c r="BRT3204" s="14"/>
      <c r="BRU3204" s="14"/>
      <c r="BRV3204" s="14"/>
      <c r="BRW3204" s="14"/>
      <c r="BRX3204" s="14"/>
      <c r="BRY3204" s="14"/>
      <c r="BRZ3204" s="14"/>
      <c r="BSA3204" s="14"/>
      <c r="BSB3204" s="14"/>
      <c r="BSC3204" s="14"/>
      <c r="BSD3204" s="14"/>
      <c r="BSE3204" s="14"/>
      <c r="BSF3204" s="14"/>
      <c r="BSG3204" s="14"/>
      <c r="BSH3204" s="14"/>
      <c r="BSI3204" s="14"/>
      <c r="BSJ3204" s="14"/>
      <c r="BSK3204" s="14"/>
      <c r="BSL3204" s="14"/>
      <c r="BSM3204" s="14"/>
      <c r="BSN3204" s="14"/>
      <c r="BSO3204" s="14"/>
      <c r="BSP3204" s="14"/>
      <c r="BSQ3204" s="14"/>
      <c r="BSR3204" s="14"/>
      <c r="BSS3204" s="14"/>
      <c r="BST3204" s="14"/>
      <c r="BSU3204" s="14"/>
      <c r="BSV3204" s="14"/>
      <c r="BSW3204" s="14"/>
      <c r="BSX3204" s="14"/>
      <c r="BSY3204" s="14"/>
      <c r="BSZ3204" s="14"/>
      <c r="BTA3204" s="14"/>
      <c r="BTB3204" s="14"/>
      <c r="BTC3204" s="14"/>
      <c r="BTD3204" s="14"/>
      <c r="BTE3204" s="14"/>
      <c r="BTF3204" s="14"/>
      <c r="BTG3204" s="14"/>
      <c r="BTH3204" s="14"/>
      <c r="BTI3204" s="14"/>
      <c r="BTJ3204" s="14"/>
      <c r="BTK3204" s="14"/>
      <c r="BTL3204" s="14"/>
      <c r="BTM3204" s="14"/>
      <c r="BTN3204" s="14"/>
      <c r="BTO3204" s="14"/>
      <c r="BTP3204" s="14"/>
      <c r="BTQ3204" s="14"/>
      <c r="BTR3204" s="14"/>
      <c r="BTS3204" s="14"/>
      <c r="BTT3204" s="14"/>
      <c r="BTU3204" s="14"/>
      <c r="BTV3204" s="14"/>
      <c r="BTW3204" s="14"/>
      <c r="BTX3204" s="14"/>
      <c r="BTY3204" s="14"/>
      <c r="BTZ3204" s="14"/>
      <c r="BUA3204" s="14"/>
      <c r="BUB3204" s="14"/>
      <c r="BUC3204" s="14"/>
      <c r="BUD3204" s="14"/>
      <c r="BUE3204" s="14"/>
      <c r="BUF3204" s="14"/>
      <c r="BUG3204" s="14"/>
      <c r="BUH3204" s="14"/>
      <c r="BUI3204" s="14"/>
      <c r="BUJ3204" s="14"/>
      <c r="BUK3204" s="14"/>
      <c r="BUL3204" s="14"/>
      <c r="BUM3204" s="14"/>
      <c r="BUN3204" s="14"/>
      <c r="BUO3204" s="14"/>
      <c r="BUP3204" s="14"/>
      <c r="BUQ3204" s="14"/>
      <c r="BUR3204" s="14"/>
      <c r="BUS3204" s="14"/>
      <c r="BUT3204" s="14"/>
      <c r="BUU3204" s="14"/>
      <c r="BUV3204" s="14"/>
      <c r="BUW3204" s="14"/>
      <c r="BUX3204" s="14"/>
      <c r="BUY3204" s="14"/>
      <c r="BUZ3204" s="14"/>
      <c r="BVA3204" s="14"/>
      <c r="BVB3204" s="14"/>
      <c r="BVC3204" s="14"/>
      <c r="BVD3204" s="14"/>
      <c r="BVE3204" s="14"/>
      <c r="BVF3204" s="14"/>
      <c r="BVG3204" s="14"/>
      <c r="BVH3204" s="14"/>
      <c r="BVI3204" s="14"/>
      <c r="BVJ3204" s="14"/>
      <c r="BVK3204" s="14"/>
      <c r="BVL3204" s="14"/>
      <c r="BVM3204" s="14"/>
      <c r="BVN3204" s="14"/>
      <c r="BVO3204" s="14"/>
      <c r="BVP3204" s="14"/>
      <c r="BVQ3204" s="14"/>
      <c r="BVR3204" s="14"/>
      <c r="BVS3204" s="14"/>
      <c r="BVT3204" s="14"/>
      <c r="BVU3204" s="14"/>
      <c r="BVV3204" s="14"/>
      <c r="BVW3204" s="14"/>
      <c r="BVX3204" s="14"/>
      <c r="BVY3204" s="14"/>
      <c r="BVZ3204" s="14"/>
      <c r="BWA3204" s="14"/>
      <c r="BWB3204" s="14"/>
      <c r="BWC3204" s="14"/>
      <c r="BWD3204" s="14"/>
      <c r="BWE3204" s="14"/>
      <c r="BWF3204" s="14"/>
      <c r="BWG3204" s="14"/>
      <c r="BWH3204" s="14"/>
      <c r="BWI3204" s="14"/>
      <c r="BWJ3204" s="14"/>
      <c r="BWK3204" s="14"/>
      <c r="BWL3204" s="14"/>
      <c r="BWM3204" s="14"/>
      <c r="BWN3204" s="14"/>
      <c r="BWO3204" s="14"/>
      <c r="BWP3204" s="14"/>
      <c r="BWQ3204" s="14"/>
      <c r="BWR3204" s="14"/>
      <c r="BWS3204" s="14"/>
      <c r="BWT3204" s="14"/>
      <c r="BWU3204" s="14"/>
      <c r="BWV3204" s="14"/>
      <c r="BWW3204" s="14"/>
      <c r="BWX3204" s="14"/>
      <c r="BWY3204" s="14"/>
      <c r="BWZ3204" s="14"/>
      <c r="BXA3204" s="14"/>
      <c r="BXB3204" s="14"/>
      <c r="BXC3204" s="14"/>
      <c r="BXD3204" s="14"/>
      <c r="BXE3204" s="14"/>
      <c r="BXF3204" s="14"/>
      <c r="BXG3204" s="14"/>
      <c r="BXH3204" s="14"/>
      <c r="BXI3204" s="14"/>
      <c r="BXJ3204" s="14"/>
      <c r="BXK3204" s="14"/>
      <c r="BXL3204" s="14"/>
      <c r="BXM3204" s="14"/>
      <c r="BXN3204" s="14"/>
      <c r="BXO3204" s="14"/>
      <c r="BXP3204" s="14"/>
      <c r="BXQ3204" s="14"/>
      <c r="BXR3204" s="14"/>
      <c r="BXS3204" s="14"/>
      <c r="BXT3204" s="14"/>
      <c r="BXU3204" s="14"/>
      <c r="BXV3204" s="14"/>
      <c r="BXW3204" s="14"/>
      <c r="BXX3204" s="14"/>
      <c r="BXY3204" s="14"/>
      <c r="BXZ3204" s="14"/>
      <c r="BYA3204" s="14"/>
      <c r="BYB3204" s="14"/>
      <c r="BYC3204" s="14"/>
      <c r="BYD3204" s="14"/>
      <c r="BYE3204" s="14"/>
      <c r="BYF3204" s="14"/>
      <c r="BYG3204" s="14"/>
      <c r="BYH3204" s="14"/>
      <c r="BYI3204" s="14"/>
      <c r="BYJ3204" s="14"/>
      <c r="BYK3204" s="14"/>
      <c r="BYL3204" s="14"/>
      <c r="BYM3204" s="14"/>
      <c r="BYN3204" s="14"/>
      <c r="BYO3204" s="14"/>
      <c r="BYP3204" s="14"/>
      <c r="BYQ3204" s="14"/>
      <c r="BYR3204" s="14"/>
      <c r="BYS3204" s="14"/>
      <c r="BYT3204" s="14"/>
      <c r="BYU3204" s="14"/>
      <c r="BYV3204" s="14"/>
      <c r="BYW3204" s="14"/>
      <c r="BYX3204" s="14"/>
      <c r="BYY3204" s="14"/>
      <c r="BYZ3204" s="14"/>
      <c r="BZA3204" s="14"/>
      <c r="BZB3204" s="14"/>
      <c r="BZC3204" s="14"/>
      <c r="BZD3204" s="14"/>
      <c r="BZE3204" s="14"/>
      <c r="BZF3204" s="14"/>
      <c r="BZG3204" s="14"/>
      <c r="BZH3204" s="14"/>
      <c r="BZI3204" s="14"/>
      <c r="BZJ3204" s="14"/>
      <c r="BZK3204" s="14"/>
      <c r="BZL3204" s="14"/>
      <c r="BZM3204" s="14"/>
      <c r="BZN3204" s="14"/>
      <c r="BZO3204" s="14"/>
      <c r="BZP3204" s="14"/>
      <c r="BZQ3204" s="14"/>
      <c r="BZR3204" s="14"/>
      <c r="BZS3204" s="14"/>
      <c r="BZT3204" s="14"/>
      <c r="BZU3204" s="14"/>
      <c r="BZV3204" s="14"/>
      <c r="BZW3204" s="14"/>
      <c r="BZX3204" s="14"/>
      <c r="BZY3204" s="14"/>
      <c r="BZZ3204" s="14"/>
      <c r="CAA3204" s="14"/>
      <c r="CAB3204" s="14"/>
      <c r="CAC3204" s="14"/>
      <c r="CAD3204" s="14"/>
      <c r="CAE3204" s="14"/>
      <c r="CAF3204" s="14"/>
      <c r="CAG3204" s="14"/>
      <c r="CAH3204" s="14"/>
      <c r="CAI3204" s="14"/>
      <c r="CAJ3204" s="14"/>
      <c r="CAK3204" s="14"/>
      <c r="CAL3204" s="14"/>
      <c r="CAM3204" s="14"/>
      <c r="CAN3204" s="14"/>
      <c r="CAO3204" s="14"/>
      <c r="CAP3204" s="14"/>
      <c r="CAQ3204" s="14"/>
      <c r="CAR3204" s="14"/>
      <c r="CAS3204" s="14"/>
      <c r="CAT3204" s="14"/>
      <c r="CAU3204" s="14"/>
      <c r="CAV3204" s="14"/>
      <c r="CAW3204" s="14"/>
      <c r="CAX3204" s="14"/>
      <c r="CAY3204" s="14"/>
      <c r="CAZ3204" s="14"/>
      <c r="CBA3204" s="14"/>
      <c r="CBB3204" s="14"/>
      <c r="CBC3204" s="14"/>
      <c r="CBD3204" s="14"/>
      <c r="CBE3204" s="14"/>
      <c r="CBF3204" s="14"/>
      <c r="CBG3204" s="14"/>
      <c r="CBH3204" s="14"/>
      <c r="CBI3204" s="14"/>
      <c r="CBJ3204" s="14"/>
      <c r="CBK3204" s="14"/>
      <c r="CBL3204" s="14"/>
      <c r="CBM3204" s="14"/>
      <c r="CBN3204" s="14"/>
      <c r="CBO3204" s="14"/>
      <c r="CBP3204" s="14"/>
      <c r="CBQ3204" s="14"/>
      <c r="CBR3204" s="14"/>
      <c r="CBS3204" s="14"/>
      <c r="CBT3204" s="14"/>
      <c r="CBU3204" s="14"/>
      <c r="CBV3204" s="14"/>
      <c r="CBW3204" s="14"/>
      <c r="CBX3204" s="14"/>
      <c r="CBY3204" s="14"/>
      <c r="CBZ3204" s="14"/>
      <c r="CCA3204" s="14"/>
      <c r="CCB3204" s="14"/>
      <c r="CCC3204" s="14"/>
      <c r="CCD3204" s="14"/>
      <c r="CCE3204" s="14"/>
      <c r="CCF3204" s="14"/>
      <c r="CCG3204" s="14"/>
      <c r="CCH3204" s="14"/>
      <c r="CCI3204" s="14"/>
      <c r="CCJ3204" s="14"/>
      <c r="CCK3204" s="14"/>
      <c r="CCL3204" s="14"/>
      <c r="CCM3204" s="14"/>
      <c r="CCN3204" s="14"/>
      <c r="CCO3204" s="14"/>
      <c r="CCP3204" s="14"/>
      <c r="CCQ3204" s="14"/>
      <c r="CCR3204" s="14"/>
      <c r="CCS3204" s="14"/>
      <c r="CCT3204" s="14"/>
      <c r="CCU3204" s="14"/>
      <c r="CCV3204" s="14"/>
      <c r="CCW3204" s="14"/>
      <c r="CCX3204" s="14"/>
      <c r="CCY3204" s="14"/>
      <c r="CCZ3204" s="14"/>
      <c r="CDA3204" s="14"/>
      <c r="CDB3204" s="14"/>
      <c r="CDC3204" s="14"/>
      <c r="CDD3204" s="14"/>
      <c r="CDE3204" s="14"/>
      <c r="CDF3204" s="14"/>
      <c r="CDG3204" s="14"/>
      <c r="CDH3204" s="14"/>
      <c r="CDI3204" s="14"/>
      <c r="CDJ3204" s="14"/>
      <c r="CDK3204" s="14"/>
      <c r="CDL3204" s="14"/>
      <c r="CDM3204" s="14"/>
      <c r="CDN3204" s="14"/>
      <c r="CDO3204" s="14"/>
      <c r="CDP3204" s="14"/>
      <c r="CDQ3204" s="14"/>
      <c r="CDR3204" s="14"/>
      <c r="CDS3204" s="14"/>
      <c r="CDT3204" s="14"/>
      <c r="CDU3204" s="14"/>
      <c r="CDV3204" s="14"/>
      <c r="CDW3204" s="14"/>
      <c r="CDX3204" s="14"/>
      <c r="CDY3204" s="14"/>
      <c r="CDZ3204" s="14"/>
      <c r="CEA3204" s="14"/>
      <c r="CEB3204" s="14"/>
      <c r="CEC3204" s="14"/>
      <c r="CED3204" s="14"/>
      <c r="CEE3204" s="14"/>
      <c r="CEF3204" s="14"/>
      <c r="CEG3204" s="14"/>
      <c r="CEH3204" s="14"/>
      <c r="CEI3204" s="14"/>
      <c r="CEJ3204" s="14"/>
      <c r="CEK3204" s="14"/>
      <c r="CEL3204" s="14"/>
      <c r="CEM3204" s="14"/>
      <c r="CEN3204" s="14"/>
      <c r="CEO3204" s="14"/>
      <c r="CEP3204" s="14"/>
      <c r="CEQ3204" s="14"/>
      <c r="CER3204" s="14"/>
      <c r="CES3204" s="14"/>
      <c r="CET3204" s="14"/>
      <c r="CEU3204" s="14"/>
      <c r="CEV3204" s="14"/>
      <c r="CEW3204" s="14"/>
      <c r="CEX3204" s="14"/>
      <c r="CEY3204" s="14"/>
      <c r="CEZ3204" s="14"/>
      <c r="CFA3204" s="14"/>
      <c r="CFB3204" s="14"/>
      <c r="CFC3204" s="14"/>
      <c r="CFD3204" s="14"/>
      <c r="CFE3204" s="14"/>
      <c r="CFF3204" s="14"/>
      <c r="CFG3204" s="14"/>
      <c r="CFH3204" s="14"/>
      <c r="CFI3204" s="14"/>
      <c r="CFJ3204" s="14"/>
      <c r="CFK3204" s="14"/>
      <c r="CFL3204" s="14"/>
      <c r="CFM3204" s="14"/>
      <c r="CFN3204" s="14"/>
      <c r="CFO3204" s="14"/>
      <c r="CFP3204" s="14"/>
      <c r="CFQ3204" s="14"/>
      <c r="CFR3204" s="14"/>
      <c r="CFS3204" s="14"/>
      <c r="CFT3204" s="14"/>
      <c r="CFU3204" s="14"/>
      <c r="CFV3204" s="14"/>
      <c r="CFW3204" s="14"/>
      <c r="CFX3204" s="14"/>
      <c r="CFY3204" s="14"/>
      <c r="CFZ3204" s="14"/>
      <c r="CGA3204" s="14"/>
      <c r="CGB3204" s="14"/>
      <c r="CGC3204" s="14"/>
      <c r="CGD3204" s="14"/>
      <c r="CGE3204" s="14"/>
      <c r="CGF3204" s="14"/>
      <c r="CGG3204" s="14"/>
      <c r="CGH3204" s="14"/>
      <c r="CGI3204" s="14"/>
      <c r="CGJ3204" s="14"/>
      <c r="CGK3204" s="14"/>
      <c r="CGL3204" s="14"/>
      <c r="CGM3204" s="14"/>
      <c r="CGN3204" s="14"/>
      <c r="CGO3204" s="14"/>
      <c r="CGP3204" s="14"/>
      <c r="CGQ3204" s="14"/>
      <c r="CGR3204" s="14"/>
      <c r="CGS3204" s="14"/>
      <c r="CGT3204" s="14"/>
      <c r="CGU3204" s="14"/>
      <c r="CGV3204" s="14"/>
      <c r="CGW3204" s="14"/>
      <c r="CGX3204" s="14"/>
      <c r="CGY3204" s="14"/>
      <c r="CGZ3204" s="14"/>
      <c r="CHA3204" s="14"/>
      <c r="CHB3204" s="14"/>
      <c r="CHC3204" s="14"/>
      <c r="CHD3204" s="14"/>
      <c r="CHE3204" s="14"/>
      <c r="CHF3204" s="14"/>
      <c r="CHG3204" s="14"/>
      <c r="CHH3204" s="14"/>
      <c r="CHI3204" s="14"/>
      <c r="CHJ3204" s="14"/>
      <c r="CHK3204" s="14"/>
      <c r="CHL3204" s="14"/>
      <c r="CHM3204" s="14"/>
      <c r="CHN3204" s="14"/>
      <c r="CHO3204" s="14"/>
      <c r="CHP3204" s="14"/>
      <c r="CHQ3204" s="14"/>
      <c r="CHR3204" s="14"/>
      <c r="CHS3204" s="14"/>
      <c r="CHT3204" s="14"/>
      <c r="CHU3204" s="14"/>
      <c r="CHV3204" s="14"/>
      <c r="CHW3204" s="14"/>
      <c r="CHX3204" s="14"/>
      <c r="CHY3204" s="14"/>
      <c r="CHZ3204" s="14"/>
      <c r="CIA3204" s="14"/>
      <c r="CIB3204" s="14"/>
      <c r="CIC3204" s="14"/>
      <c r="CID3204" s="14"/>
      <c r="CIE3204" s="14"/>
      <c r="CIF3204" s="14"/>
      <c r="CIG3204" s="14"/>
      <c r="CIH3204" s="14"/>
      <c r="CII3204" s="14"/>
      <c r="CIJ3204" s="14"/>
      <c r="CIK3204" s="14"/>
      <c r="CIL3204" s="14"/>
      <c r="CIM3204" s="14"/>
      <c r="CIN3204" s="14"/>
      <c r="CIO3204" s="14"/>
      <c r="CIP3204" s="14"/>
      <c r="CIQ3204" s="14"/>
      <c r="CIR3204" s="14"/>
      <c r="CIS3204" s="14"/>
      <c r="CIT3204" s="14"/>
      <c r="CIU3204" s="14"/>
      <c r="CIV3204" s="14"/>
      <c r="CIW3204" s="14"/>
      <c r="CIX3204" s="14"/>
      <c r="CIY3204" s="14"/>
      <c r="CIZ3204" s="14"/>
      <c r="CJA3204" s="14"/>
      <c r="CJB3204" s="14"/>
      <c r="CJC3204" s="14"/>
      <c r="CJD3204" s="14"/>
      <c r="CJE3204" s="14"/>
      <c r="CJF3204" s="14"/>
      <c r="CJG3204" s="14"/>
      <c r="CJH3204" s="14"/>
      <c r="CJI3204" s="14"/>
      <c r="CJJ3204" s="14"/>
      <c r="CJK3204" s="14"/>
      <c r="CJL3204" s="14"/>
      <c r="CJM3204" s="14"/>
      <c r="CJN3204" s="14"/>
      <c r="CJO3204" s="14"/>
      <c r="CJP3204" s="14"/>
      <c r="CJQ3204" s="14"/>
      <c r="CJR3204" s="14"/>
      <c r="CJS3204" s="14"/>
      <c r="CJT3204" s="14"/>
      <c r="CJU3204" s="14"/>
      <c r="CJV3204" s="14"/>
      <c r="CJW3204" s="14"/>
      <c r="CJX3204" s="14"/>
      <c r="CJY3204" s="14"/>
      <c r="CJZ3204" s="14"/>
      <c r="CKA3204" s="14"/>
      <c r="CKB3204" s="14"/>
      <c r="CKC3204" s="14"/>
      <c r="CKD3204" s="14"/>
      <c r="CKE3204" s="14"/>
      <c r="CKF3204" s="14"/>
      <c r="CKG3204" s="14"/>
      <c r="CKH3204" s="14"/>
      <c r="CKI3204" s="14"/>
      <c r="CKJ3204" s="14"/>
      <c r="CKK3204" s="14"/>
      <c r="CKL3204" s="14"/>
      <c r="CKM3204" s="14"/>
      <c r="CKN3204" s="14"/>
      <c r="CKO3204" s="14"/>
      <c r="CKP3204" s="14"/>
      <c r="CKQ3204" s="14"/>
      <c r="CKR3204" s="14"/>
      <c r="CKS3204" s="14"/>
      <c r="CKT3204" s="14"/>
      <c r="CKU3204" s="14"/>
      <c r="CKV3204" s="14"/>
      <c r="CKW3204" s="14"/>
      <c r="CKX3204" s="14"/>
      <c r="CKY3204" s="14"/>
      <c r="CKZ3204" s="14"/>
      <c r="CLA3204" s="14"/>
      <c r="CLB3204" s="14"/>
      <c r="CLC3204" s="14"/>
      <c r="CLD3204" s="14"/>
      <c r="CLE3204" s="14"/>
      <c r="CLF3204" s="14"/>
      <c r="CLG3204" s="14"/>
      <c r="CLH3204" s="14"/>
      <c r="CLI3204" s="14"/>
      <c r="CLJ3204" s="14"/>
      <c r="CLK3204" s="14"/>
      <c r="CLL3204" s="14"/>
      <c r="CLM3204" s="14"/>
      <c r="CLN3204" s="14"/>
      <c r="CLO3204" s="14"/>
      <c r="CLP3204" s="14"/>
      <c r="CLQ3204" s="14"/>
      <c r="CLR3204" s="14"/>
      <c r="CLS3204" s="14"/>
      <c r="CLT3204" s="14"/>
      <c r="CLU3204" s="14"/>
      <c r="CLV3204" s="14"/>
      <c r="CLW3204" s="14"/>
      <c r="CLX3204" s="14"/>
      <c r="CLY3204" s="14"/>
      <c r="CLZ3204" s="14"/>
      <c r="CMA3204" s="14"/>
      <c r="CMB3204" s="14"/>
      <c r="CMC3204" s="14"/>
      <c r="CMD3204" s="14"/>
      <c r="CME3204" s="14"/>
      <c r="CMF3204" s="14"/>
      <c r="CMG3204" s="14"/>
      <c r="CMH3204" s="14"/>
      <c r="CMI3204" s="14"/>
      <c r="CMJ3204" s="14"/>
      <c r="CMK3204" s="14"/>
      <c r="CML3204" s="14"/>
      <c r="CMM3204" s="14"/>
      <c r="CMN3204" s="14"/>
      <c r="CMO3204" s="14"/>
      <c r="CMP3204" s="14"/>
      <c r="CMQ3204" s="14"/>
      <c r="CMR3204" s="14"/>
      <c r="CMS3204" s="14"/>
      <c r="CMT3204" s="14"/>
      <c r="CMU3204" s="14"/>
      <c r="CMV3204" s="14"/>
      <c r="CMW3204" s="14"/>
      <c r="CMX3204" s="14"/>
      <c r="CMY3204" s="14"/>
      <c r="CMZ3204" s="14"/>
      <c r="CNA3204" s="14"/>
      <c r="CNB3204" s="14"/>
      <c r="CNC3204" s="14"/>
      <c r="CND3204" s="14"/>
      <c r="CNE3204" s="14"/>
      <c r="CNF3204" s="14"/>
      <c r="CNG3204" s="14"/>
      <c r="CNH3204" s="14"/>
      <c r="CNI3204" s="14"/>
      <c r="CNJ3204" s="14"/>
      <c r="CNK3204" s="14"/>
      <c r="CNL3204" s="14"/>
      <c r="CNM3204" s="14"/>
      <c r="CNN3204" s="14"/>
      <c r="CNO3204" s="14"/>
      <c r="CNP3204" s="14"/>
      <c r="CNQ3204" s="14"/>
      <c r="CNR3204" s="14"/>
      <c r="CNS3204" s="14"/>
      <c r="CNT3204" s="14"/>
      <c r="CNU3204" s="14"/>
      <c r="CNV3204" s="14"/>
      <c r="CNW3204" s="14"/>
      <c r="CNX3204" s="14"/>
      <c r="CNY3204" s="14"/>
      <c r="CNZ3204" s="14"/>
      <c r="COA3204" s="14"/>
      <c r="COB3204" s="14"/>
      <c r="COC3204" s="14"/>
      <c r="COD3204" s="14"/>
      <c r="COE3204" s="14"/>
      <c r="COF3204" s="14"/>
      <c r="COG3204" s="14"/>
      <c r="COH3204" s="14"/>
      <c r="COI3204" s="14"/>
      <c r="COJ3204" s="14"/>
      <c r="COK3204" s="14"/>
      <c r="COL3204" s="14"/>
      <c r="COM3204" s="14"/>
      <c r="CON3204" s="14"/>
      <c r="COO3204" s="14"/>
      <c r="COP3204" s="14"/>
      <c r="COQ3204" s="14"/>
      <c r="COR3204" s="14"/>
      <c r="COS3204" s="14"/>
      <c r="COT3204" s="14"/>
      <c r="COU3204" s="14"/>
      <c r="COV3204" s="14"/>
      <c r="COW3204" s="14"/>
      <c r="COX3204" s="14"/>
      <c r="COY3204" s="14"/>
      <c r="COZ3204" s="14"/>
      <c r="CPA3204" s="14"/>
      <c r="CPB3204" s="14"/>
      <c r="CPC3204" s="14"/>
      <c r="CPD3204" s="14"/>
      <c r="CPE3204" s="14"/>
      <c r="CPF3204" s="14"/>
      <c r="CPG3204" s="14"/>
      <c r="CPH3204" s="14"/>
      <c r="CPI3204" s="14"/>
      <c r="CPJ3204" s="14"/>
      <c r="CPK3204" s="14"/>
      <c r="CPL3204" s="14"/>
      <c r="CPM3204" s="14"/>
      <c r="CPN3204" s="14"/>
      <c r="CPO3204" s="14"/>
      <c r="CPP3204" s="14"/>
      <c r="CPQ3204" s="14"/>
      <c r="CPR3204" s="14"/>
      <c r="CPS3204" s="14"/>
      <c r="CPT3204" s="14"/>
      <c r="CPU3204" s="14"/>
      <c r="CPV3204" s="14"/>
      <c r="CPW3204" s="14"/>
      <c r="CPX3204" s="14"/>
      <c r="CPY3204" s="14"/>
      <c r="CPZ3204" s="14"/>
      <c r="CQA3204" s="14"/>
      <c r="CQB3204" s="14"/>
      <c r="CQC3204" s="14"/>
      <c r="CQD3204" s="14"/>
      <c r="CQE3204" s="14"/>
      <c r="CQF3204" s="14"/>
      <c r="CQG3204" s="14"/>
      <c r="CQH3204" s="14"/>
      <c r="CQI3204" s="14"/>
      <c r="CQJ3204" s="14"/>
      <c r="CQK3204" s="14"/>
      <c r="CQL3204" s="14"/>
      <c r="CQM3204" s="14"/>
      <c r="CQN3204" s="14"/>
      <c r="CQO3204" s="14"/>
      <c r="CQP3204" s="14"/>
      <c r="CQQ3204" s="14"/>
      <c r="CQR3204" s="14"/>
      <c r="CQS3204" s="14"/>
      <c r="CQT3204" s="14"/>
      <c r="CQU3204" s="14"/>
      <c r="CQV3204" s="14"/>
      <c r="CQW3204" s="14"/>
      <c r="CQX3204" s="14"/>
      <c r="CQY3204" s="14"/>
      <c r="CQZ3204" s="14"/>
      <c r="CRA3204" s="14"/>
      <c r="CRB3204" s="14"/>
      <c r="CRC3204" s="14"/>
      <c r="CRD3204" s="14"/>
      <c r="CRE3204" s="14"/>
      <c r="CRF3204" s="14"/>
      <c r="CRG3204" s="14"/>
      <c r="CRH3204" s="14"/>
      <c r="CRI3204" s="14"/>
      <c r="CRJ3204" s="14"/>
      <c r="CRK3204" s="14"/>
      <c r="CRL3204" s="14"/>
      <c r="CRM3204" s="14"/>
      <c r="CRN3204" s="14"/>
      <c r="CRO3204" s="14"/>
      <c r="CRP3204" s="14"/>
      <c r="CRQ3204" s="14"/>
      <c r="CRR3204" s="14"/>
      <c r="CRS3204" s="14"/>
      <c r="CRT3204" s="14"/>
      <c r="CRU3204" s="14"/>
      <c r="CRV3204" s="14"/>
      <c r="CRW3204" s="14"/>
      <c r="CRX3204" s="14"/>
      <c r="CRY3204" s="14"/>
      <c r="CRZ3204" s="14"/>
      <c r="CSA3204" s="14"/>
      <c r="CSB3204" s="14"/>
      <c r="CSC3204" s="14"/>
      <c r="CSD3204" s="14"/>
      <c r="CSE3204" s="14"/>
      <c r="CSF3204" s="14"/>
      <c r="CSG3204" s="14"/>
      <c r="CSH3204" s="14"/>
      <c r="CSI3204" s="14"/>
      <c r="CSJ3204" s="14"/>
      <c r="CSK3204" s="14"/>
      <c r="CSL3204" s="14"/>
      <c r="CSM3204" s="14"/>
      <c r="CSN3204" s="14"/>
      <c r="CSO3204" s="14"/>
      <c r="CSP3204" s="14"/>
      <c r="CSQ3204" s="14"/>
      <c r="CSR3204" s="14"/>
      <c r="CSS3204" s="14"/>
      <c r="CST3204" s="14"/>
      <c r="CSU3204" s="14"/>
      <c r="CSV3204" s="14"/>
      <c r="CSW3204" s="14"/>
      <c r="CSX3204" s="14"/>
      <c r="CSY3204" s="14"/>
      <c r="CSZ3204" s="14"/>
      <c r="CTA3204" s="14"/>
      <c r="CTB3204" s="14"/>
      <c r="CTC3204" s="14"/>
      <c r="CTD3204" s="14"/>
      <c r="CTE3204" s="14"/>
      <c r="CTF3204" s="14"/>
      <c r="CTG3204" s="14"/>
      <c r="CTH3204" s="14"/>
      <c r="CTI3204" s="14"/>
      <c r="CTJ3204" s="14"/>
      <c r="CTK3204" s="14"/>
      <c r="CTL3204" s="14"/>
      <c r="CTM3204" s="14"/>
      <c r="CTN3204" s="14"/>
      <c r="CTO3204" s="14"/>
      <c r="CTP3204" s="14"/>
      <c r="CTQ3204" s="14"/>
      <c r="CTR3204" s="14"/>
      <c r="CTS3204" s="14"/>
      <c r="CTT3204" s="14"/>
      <c r="CTU3204" s="14"/>
      <c r="CTV3204" s="14"/>
      <c r="CTW3204" s="14"/>
      <c r="CTX3204" s="14"/>
      <c r="CTY3204" s="14"/>
      <c r="CTZ3204" s="14"/>
      <c r="CUA3204" s="14"/>
      <c r="CUB3204" s="14"/>
      <c r="CUC3204" s="14"/>
      <c r="CUD3204" s="14"/>
      <c r="CUE3204" s="14"/>
      <c r="CUF3204" s="14"/>
      <c r="CUG3204" s="14"/>
      <c r="CUH3204" s="14"/>
      <c r="CUI3204" s="14"/>
      <c r="CUJ3204" s="14"/>
      <c r="CUK3204" s="14"/>
      <c r="CUL3204" s="14"/>
      <c r="CUM3204" s="14"/>
      <c r="CUN3204" s="14"/>
      <c r="CUO3204" s="14"/>
      <c r="CUP3204" s="14"/>
      <c r="CUQ3204" s="14"/>
      <c r="CUR3204" s="14"/>
      <c r="CUS3204" s="14"/>
      <c r="CUT3204" s="14"/>
      <c r="CUU3204" s="14"/>
      <c r="CUV3204" s="14"/>
      <c r="CUW3204" s="14"/>
      <c r="CUX3204" s="14"/>
      <c r="CUY3204" s="14"/>
      <c r="CUZ3204" s="14"/>
      <c r="CVA3204" s="14"/>
      <c r="CVB3204" s="14"/>
      <c r="CVC3204" s="14"/>
      <c r="CVD3204" s="14"/>
      <c r="CVE3204" s="14"/>
      <c r="CVF3204" s="14"/>
      <c r="CVG3204" s="14"/>
      <c r="CVH3204" s="14"/>
      <c r="CVI3204" s="14"/>
      <c r="CVJ3204" s="14"/>
      <c r="CVK3204" s="14"/>
      <c r="CVL3204" s="14"/>
      <c r="CVM3204" s="14"/>
      <c r="CVN3204" s="14"/>
      <c r="CVO3204" s="14"/>
      <c r="CVP3204" s="14"/>
      <c r="CVQ3204" s="14"/>
      <c r="CVR3204" s="14"/>
      <c r="CVS3204" s="14"/>
      <c r="CVT3204" s="14"/>
      <c r="CVU3204" s="14"/>
      <c r="CVV3204" s="14"/>
      <c r="CVW3204" s="14"/>
      <c r="CVX3204" s="14"/>
      <c r="CVY3204" s="14"/>
      <c r="CVZ3204" s="14"/>
      <c r="CWA3204" s="14"/>
      <c r="CWB3204" s="14"/>
      <c r="CWC3204" s="14"/>
      <c r="CWD3204" s="14"/>
      <c r="CWE3204" s="14"/>
      <c r="CWF3204" s="14"/>
      <c r="CWG3204" s="14"/>
      <c r="CWH3204" s="14"/>
      <c r="CWI3204" s="14"/>
      <c r="CWJ3204" s="14"/>
      <c r="CWK3204" s="14"/>
      <c r="CWL3204" s="14"/>
      <c r="CWM3204" s="14"/>
      <c r="CWN3204" s="14"/>
      <c r="CWO3204" s="14"/>
      <c r="CWP3204" s="14"/>
      <c r="CWQ3204" s="14"/>
      <c r="CWR3204" s="14"/>
      <c r="CWS3204" s="14"/>
      <c r="CWT3204" s="14"/>
      <c r="CWU3204" s="14"/>
      <c r="CWV3204" s="14"/>
      <c r="CWW3204" s="14"/>
      <c r="CWX3204" s="14"/>
      <c r="CWY3204" s="14"/>
      <c r="CWZ3204" s="14"/>
      <c r="CXA3204" s="14"/>
      <c r="CXB3204" s="14"/>
      <c r="CXC3204" s="14"/>
      <c r="CXD3204" s="14"/>
      <c r="CXE3204" s="14"/>
      <c r="CXF3204" s="14"/>
      <c r="CXG3204" s="14"/>
      <c r="CXH3204" s="14"/>
      <c r="CXI3204" s="14"/>
      <c r="CXJ3204" s="14"/>
      <c r="CXK3204" s="14"/>
      <c r="CXL3204" s="14"/>
      <c r="CXM3204" s="14"/>
      <c r="CXN3204" s="14"/>
      <c r="CXO3204" s="14"/>
      <c r="CXP3204" s="14"/>
      <c r="CXQ3204" s="14"/>
      <c r="CXR3204" s="14"/>
      <c r="CXS3204" s="14"/>
      <c r="CXT3204" s="14"/>
      <c r="CXU3204" s="14"/>
      <c r="CXV3204" s="14"/>
      <c r="CXW3204" s="14"/>
      <c r="CXX3204" s="14"/>
      <c r="CXY3204" s="14"/>
      <c r="CXZ3204" s="14"/>
      <c r="CYA3204" s="14"/>
      <c r="CYB3204" s="14"/>
      <c r="CYC3204" s="14"/>
      <c r="CYD3204" s="14"/>
      <c r="CYE3204" s="14"/>
      <c r="CYF3204" s="14"/>
      <c r="CYG3204" s="14"/>
      <c r="CYH3204" s="14"/>
      <c r="CYI3204" s="14"/>
      <c r="CYJ3204" s="14"/>
      <c r="CYK3204" s="14"/>
      <c r="CYL3204" s="14"/>
      <c r="CYM3204" s="14"/>
      <c r="CYN3204" s="14"/>
      <c r="CYO3204" s="14"/>
      <c r="CYP3204" s="14"/>
      <c r="CYQ3204" s="14"/>
      <c r="CYR3204" s="14"/>
      <c r="CYS3204" s="14"/>
      <c r="CYT3204" s="14"/>
      <c r="CYU3204" s="14"/>
      <c r="CYV3204" s="14"/>
      <c r="CYW3204" s="14"/>
      <c r="CYX3204" s="14"/>
      <c r="CYY3204" s="14"/>
      <c r="CYZ3204" s="14"/>
      <c r="CZA3204" s="14"/>
      <c r="CZB3204" s="14"/>
      <c r="CZC3204" s="14"/>
      <c r="CZD3204" s="14"/>
      <c r="CZE3204" s="14"/>
      <c r="CZF3204" s="14"/>
      <c r="CZG3204" s="14"/>
      <c r="CZH3204" s="14"/>
      <c r="CZI3204" s="14"/>
      <c r="CZJ3204" s="14"/>
      <c r="CZK3204" s="14"/>
      <c r="CZL3204" s="14"/>
      <c r="CZM3204" s="14"/>
      <c r="CZN3204" s="14"/>
      <c r="CZO3204" s="14"/>
      <c r="CZP3204" s="14"/>
      <c r="CZQ3204" s="14"/>
      <c r="CZR3204" s="14"/>
      <c r="CZS3204" s="14"/>
      <c r="CZT3204" s="14"/>
      <c r="CZU3204" s="14"/>
      <c r="CZV3204" s="14"/>
      <c r="CZW3204" s="14"/>
      <c r="CZX3204" s="14"/>
      <c r="CZY3204" s="14"/>
      <c r="CZZ3204" s="14"/>
      <c r="DAA3204" s="14"/>
      <c r="DAB3204" s="14"/>
      <c r="DAC3204" s="14"/>
      <c r="DAD3204" s="14"/>
      <c r="DAE3204" s="14"/>
      <c r="DAF3204" s="14"/>
      <c r="DAG3204" s="14"/>
      <c r="DAH3204" s="14"/>
      <c r="DAI3204" s="14"/>
      <c r="DAJ3204" s="14"/>
      <c r="DAK3204" s="14"/>
      <c r="DAL3204" s="14"/>
      <c r="DAM3204" s="14"/>
      <c r="DAN3204" s="14"/>
      <c r="DAO3204" s="14"/>
      <c r="DAP3204" s="14"/>
      <c r="DAQ3204" s="14"/>
      <c r="DAR3204" s="14"/>
      <c r="DAS3204" s="14"/>
      <c r="DAT3204" s="14"/>
      <c r="DAU3204" s="14"/>
      <c r="DAV3204" s="14"/>
      <c r="DAW3204" s="14"/>
      <c r="DAX3204" s="14"/>
      <c r="DAY3204" s="14"/>
      <c r="DAZ3204" s="14"/>
      <c r="DBA3204" s="14"/>
      <c r="DBB3204" s="14"/>
      <c r="DBC3204" s="14"/>
      <c r="DBD3204" s="14"/>
      <c r="DBE3204" s="14"/>
      <c r="DBF3204" s="14"/>
      <c r="DBG3204" s="14"/>
      <c r="DBH3204" s="14"/>
      <c r="DBI3204" s="14"/>
      <c r="DBJ3204" s="14"/>
      <c r="DBK3204" s="14"/>
      <c r="DBL3204" s="14"/>
      <c r="DBM3204" s="14"/>
      <c r="DBN3204" s="14"/>
      <c r="DBO3204" s="14"/>
      <c r="DBP3204" s="14"/>
      <c r="DBQ3204" s="14"/>
      <c r="DBR3204" s="14"/>
      <c r="DBS3204" s="14"/>
      <c r="DBT3204" s="14"/>
      <c r="DBU3204" s="14"/>
      <c r="DBV3204" s="14"/>
      <c r="DBW3204" s="14"/>
      <c r="DBX3204" s="14"/>
      <c r="DBY3204" s="14"/>
      <c r="DBZ3204" s="14"/>
      <c r="DCA3204" s="14"/>
      <c r="DCB3204" s="14"/>
      <c r="DCC3204" s="14"/>
      <c r="DCD3204" s="14"/>
      <c r="DCE3204" s="14"/>
      <c r="DCF3204" s="14"/>
      <c r="DCG3204" s="14"/>
      <c r="DCH3204" s="14"/>
      <c r="DCI3204" s="14"/>
      <c r="DCJ3204" s="14"/>
      <c r="DCK3204" s="14"/>
      <c r="DCL3204" s="14"/>
      <c r="DCM3204" s="14"/>
      <c r="DCN3204" s="14"/>
      <c r="DCO3204" s="14"/>
      <c r="DCP3204" s="14"/>
      <c r="DCQ3204" s="14"/>
      <c r="DCR3204" s="14"/>
      <c r="DCS3204" s="14"/>
      <c r="DCT3204" s="14"/>
      <c r="DCU3204" s="14"/>
      <c r="DCV3204" s="14"/>
      <c r="DCW3204" s="14"/>
      <c r="DCX3204" s="14"/>
      <c r="DCY3204" s="14"/>
      <c r="DCZ3204" s="14"/>
      <c r="DDA3204" s="14"/>
      <c r="DDB3204" s="14"/>
      <c r="DDC3204" s="14"/>
      <c r="DDD3204" s="14"/>
      <c r="DDE3204" s="14"/>
      <c r="DDF3204" s="14"/>
      <c r="DDG3204" s="14"/>
      <c r="DDH3204" s="14"/>
      <c r="DDI3204" s="14"/>
      <c r="DDJ3204" s="14"/>
      <c r="DDK3204" s="14"/>
      <c r="DDL3204" s="14"/>
      <c r="DDM3204" s="14"/>
      <c r="DDN3204" s="14"/>
      <c r="DDO3204" s="14"/>
      <c r="DDP3204" s="14"/>
      <c r="DDQ3204" s="14"/>
      <c r="DDR3204" s="14"/>
      <c r="DDS3204" s="14"/>
      <c r="DDT3204" s="14"/>
      <c r="DDU3204" s="14"/>
      <c r="DDV3204" s="14"/>
      <c r="DDW3204" s="14"/>
      <c r="DDX3204" s="14"/>
      <c r="DDY3204" s="14"/>
      <c r="DDZ3204" s="14"/>
      <c r="DEA3204" s="14"/>
      <c r="DEB3204" s="14"/>
      <c r="DEC3204" s="14"/>
      <c r="DED3204" s="14"/>
      <c r="DEE3204" s="14"/>
      <c r="DEF3204" s="14"/>
      <c r="DEG3204" s="14"/>
      <c r="DEH3204" s="14"/>
      <c r="DEI3204" s="14"/>
      <c r="DEJ3204" s="14"/>
      <c r="DEK3204" s="14"/>
      <c r="DEL3204" s="14"/>
      <c r="DEM3204" s="14"/>
      <c r="DEN3204" s="14"/>
      <c r="DEO3204" s="14"/>
      <c r="DEP3204" s="14"/>
      <c r="DEQ3204" s="14"/>
      <c r="DER3204" s="14"/>
      <c r="DES3204" s="14"/>
      <c r="DET3204" s="14"/>
      <c r="DEU3204" s="14"/>
      <c r="DEV3204" s="14"/>
      <c r="DEW3204" s="14"/>
      <c r="DEX3204" s="14"/>
      <c r="DEY3204" s="14"/>
      <c r="DEZ3204" s="14"/>
      <c r="DFA3204" s="14"/>
      <c r="DFB3204" s="14"/>
      <c r="DFC3204" s="14"/>
      <c r="DFD3204" s="14"/>
      <c r="DFE3204" s="14"/>
      <c r="DFF3204" s="14"/>
      <c r="DFG3204" s="14"/>
      <c r="DFH3204" s="14"/>
      <c r="DFI3204" s="14"/>
      <c r="DFJ3204" s="14"/>
      <c r="DFK3204" s="14"/>
      <c r="DFL3204" s="14"/>
      <c r="DFM3204" s="14"/>
      <c r="DFN3204" s="14"/>
      <c r="DFO3204" s="14"/>
      <c r="DFP3204" s="14"/>
      <c r="DFQ3204" s="14"/>
      <c r="DFR3204" s="14"/>
      <c r="DFS3204" s="14"/>
      <c r="DFT3204" s="14"/>
      <c r="DFU3204" s="14"/>
      <c r="DFV3204" s="14"/>
      <c r="DFW3204" s="14"/>
      <c r="DFX3204" s="14"/>
      <c r="DFY3204" s="14"/>
      <c r="DFZ3204" s="14"/>
      <c r="DGA3204" s="14"/>
      <c r="DGB3204" s="14"/>
      <c r="DGC3204" s="14"/>
      <c r="DGD3204" s="14"/>
      <c r="DGE3204" s="14"/>
      <c r="DGF3204" s="14"/>
      <c r="DGG3204" s="14"/>
      <c r="DGH3204" s="14"/>
      <c r="DGI3204" s="14"/>
      <c r="DGJ3204" s="14"/>
      <c r="DGK3204" s="14"/>
      <c r="DGL3204" s="14"/>
      <c r="DGM3204" s="14"/>
      <c r="DGN3204" s="14"/>
      <c r="DGO3204" s="14"/>
      <c r="DGP3204" s="14"/>
      <c r="DGQ3204" s="14"/>
      <c r="DGR3204" s="14"/>
      <c r="DGS3204" s="14"/>
      <c r="DGT3204" s="14"/>
      <c r="DGU3204" s="14"/>
      <c r="DGV3204" s="14"/>
      <c r="DGW3204" s="14"/>
      <c r="DGX3204" s="14"/>
      <c r="DGY3204" s="14"/>
      <c r="DGZ3204" s="14"/>
      <c r="DHA3204" s="14"/>
      <c r="DHB3204" s="14"/>
      <c r="DHC3204" s="14"/>
      <c r="DHD3204" s="14"/>
      <c r="DHE3204" s="14"/>
      <c r="DHF3204" s="14"/>
      <c r="DHG3204" s="14"/>
      <c r="DHH3204" s="14"/>
      <c r="DHI3204" s="14"/>
      <c r="DHJ3204" s="14"/>
      <c r="DHK3204" s="14"/>
      <c r="DHL3204" s="14"/>
      <c r="DHM3204" s="14"/>
      <c r="DHN3204" s="14"/>
      <c r="DHO3204" s="14"/>
      <c r="DHP3204" s="14"/>
      <c r="DHQ3204" s="14"/>
      <c r="DHR3204" s="14"/>
      <c r="DHS3204" s="14"/>
      <c r="DHT3204" s="14"/>
      <c r="DHU3204" s="14"/>
      <c r="DHV3204" s="14"/>
      <c r="DHW3204" s="14"/>
      <c r="DHX3204" s="14"/>
      <c r="DHY3204" s="14"/>
      <c r="DHZ3204" s="14"/>
      <c r="DIA3204" s="14"/>
      <c r="DIB3204" s="14"/>
      <c r="DIC3204" s="14"/>
      <c r="DID3204" s="14"/>
      <c r="DIE3204" s="14"/>
      <c r="DIF3204" s="14"/>
      <c r="DIG3204" s="14"/>
      <c r="DIH3204" s="14"/>
      <c r="DII3204" s="14"/>
      <c r="DIJ3204" s="14"/>
      <c r="DIK3204" s="14"/>
      <c r="DIL3204" s="14"/>
      <c r="DIM3204" s="14"/>
      <c r="DIN3204" s="14"/>
      <c r="DIO3204" s="14"/>
      <c r="DIP3204" s="14"/>
      <c r="DIQ3204" s="14"/>
      <c r="DIR3204" s="14"/>
      <c r="DIS3204" s="14"/>
      <c r="DIT3204" s="14"/>
      <c r="DIU3204" s="14"/>
      <c r="DIV3204" s="14"/>
      <c r="DIW3204" s="14"/>
      <c r="DIX3204" s="14"/>
      <c r="DIY3204" s="14"/>
      <c r="DIZ3204" s="14"/>
      <c r="DJA3204" s="14"/>
      <c r="DJB3204" s="14"/>
      <c r="DJC3204" s="14"/>
      <c r="DJD3204" s="14"/>
      <c r="DJE3204" s="14"/>
      <c r="DJF3204" s="14"/>
      <c r="DJG3204" s="14"/>
      <c r="DJH3204" s="14"/>
      <c r="DJI3204" s="14"/>
      <c r="DJJ3204" s="14"/>
      <c r="DJK3204" s="14"/>
      <c r="DJL3204" s="14"/>
      <c r="DJM3204" s="14"/>
      <c r="DJN3204" s="14"/>
      <c r="DJO3204" s="14"/>
      <c r="DJP3204" s="14"/>
      <c r="DJQ3204" s="14"/>
      <c r="DJR3204" s="14"/>
      <c r="DJS3204" s="14"/>
      <c r="DJT3204" s="14"/>
      <c r="DJU3204" s="14"/>
      <c r="DJV3204" s="14"/>
      <c r="DJW3204" s="14"/>
      <c r="DJX3204" s="14"/>
      <c r="DJY3204" s="14"/>
      <c r="DJZ3204" s="14"/>
      <c r="DKA3204" s="14"/>
      <c r="DKB3204" s="14"/>
      <c r="DKC3204" s="14"/>
      <c r="DKD3204" s="14"/>
      <c r="DKE3204" s="14"/>
      <c r="DKF3204" s="14"/>
      <c r="DKG3204" s="14"/>
      <c r="DKH3204" s="14"/>
      <c r="DKI3204" s="14"/>
      <c r="DKJ3204" s="14"/>
      <c r="DKK3204" s="14"/>
      <c r="DKL3204" s="14"/>
      <c r="DKM3204" s="14"/>
      <c r="DKN3204" s="14"/>
      <c r="DKO3204" s="14"/>
      <c r="DKP3204" s="14"/>
      <c r="DKQ3204" s="14"/>
      <c r="DKR3204" s="14"/>
      <c r="DKS3204" s="14"/>
      <c r="DKT3204" s="14"/>
      <c r="DKU3204" s="14"/>
      <c r="DKV3204" s="14"/>
      <c r="DKW3204" s="14"/>
      <c r="DKX3204" s="14"/>
      <c r="DKY3204" s="14"/>
      <c r="DKZ3204" s="14"/>
      <c r="DLA3204" s="14"/>
      <c r="DLB3204" s="14"/>
      <c r="DLC3204" s="14"/>
      <c r="DLD3204" s="14"/>
      <c r="DLE3204" s="14"/>
      <c r="DLF3204" s="14"/>
      <c r="DLG3204" s="14"/>
      <c r="DLH3204" s="14"/>
      <c r="DLI3204" s="14"/>
      <c r="DLJ3204" s="14"/>
      <c r="DLK3204" s="14"/>
      <c r="DLL3204" s="14"/>
      <c r="DLM3204" s="14"/>
      <c r="DLN3204" s="14"/>
      <c r="DLO3204" s="14"/>
      <c r="DLP3204" s="14"/>
      <c r="DLQ3204" s="14"/>
      <c r="DLR3204" s="14"/>
      <c r="DLS3204" s="14"/>
      <c r="DLT3204" s="14"/>
      <c r="DLU3204" s="14"/>
      <c r="DLV3204" s="14"/>
      <c r="DLW3204" s="14"/>
      <c r="DLX3204" s="14"/>
      <c r="DLY3204" s="14"/>
      <c r="DLZ3204" s="14"/>
      <c r="DMA3204" s="14"/>
      <c r="DMB3204" s="14"/>
      <c r="DMC3204" s="14"/>
      <c r="DMD3204" s="14"/>
      <c r="DME3204" s="14"/>
      <c r="DMF3204" s="14"/>
      <c r="DMG3204" s="14"/>
      <c r="DMH3204" s="14"/>
      <c r="DMI3204" s="14"/>
      <c r="DMJ3204" s="14"/>
      <c r="DMK3204" s="14"/>
      <c r="DML3204" s="14"/>
      <c r="DMM3204" s="14"/>
      <c r="DMN3204" s="14"/>
      <c r="DMO3204" s="14"/>
      <c r="DMP3204" s="14"/>
      <c r="DMQ3204" s="14"/>
      <c r="DMR3204" s="14"/>
      <c r="DMS3204" s="14"/>
      <c r="DMT3204" s="14"/>
      <c r="DMU3204" s="14"/>
      <c r="DMV3204" s="14"/>
      <c r="DMW3204" s="14"/>
      <c r="DMX3204" s="14"/>
      <c r="DMY3204" s="14"/>
      <c r="DMZ3204" s="14"/>
      <c r="DNA3204" s="14"/>
      <c r="DNB3204" s="14"/>
      <c r="DNC3204" s="14"/>
      <c r="DND3204" s="14"/>
      <c r="DNE3204" s="14"/>
      <c r="DNF3204" s="14"/>
      <c r="DNG3204" s="14"/>
      <c r="DNH3204" s="14"/>
      <c r="DNI3204" s="14"/>
      <c r="DNJ3204" s="14"/>
      <c r="DNK3204" s="14"/>
      <c r="DNL3204" s="14"/>
      <c r="DNM3204" s="14"/>
      <c r="DNN3204" s="14"/>
      <c r="DNO3204" s="14"/>
      <c r="DNP3204" s="14"/>
      <c r="DNQ3204" s="14"/>
      <c r="DNR3204" s="14"/>
      <c r="DNS3204" s="14"/>
      <c r="DNT3204" s="14"/>
      <c r="DNU3204" s="14"/>
      <c r="DNV3204" s="14"/>
      <c r="DNW3204" s="14"/>
      <c r="DNX3204" s="14"/>
      <c r="DNY3204" s="14"/>
      <c r="DNZ3204" s="14"/>
      <c r="DOA3204" s="14"/>
      <c r="DOB3204" s="14"/>
      <c r="DOC3204" s="14"/>
      <c r="DOD3204" s="14"/>
      <c r="DOE3204" s="14"/>
      <c r="DOF3204" s="14"/>
      <c r="DOG3204" s="14"/>
      <c r="DOH3204" s="14"/>
      <c r="DOI3204" s="14"/>
      <c r="DOJ3204" s="14"/>
      <c r="DOK3204" s="14"/>
      <c r="DOL3204" s="14"/>
      <c r="DOM3204" s="14"/>
      <c r="DON3204" s="14"/>
      <c r="DOO3204" s="14"/>
      <c r="DOP3204" s="14"/>
      <c r="DOQ3204" s="14"/>
      <c r="DOR3204" s="14"/>
      <c r="DOS3204" s="14"/>
      <c r="DOT3204" s="14"/>
      <c r="DOU3204" s="14"/>
      <c r="DOV3204" s="14"/>
      <c r="DOW3204" s="14"/>
      <c r="DOX3204" s="14"/>
      <c r="DOY3204" s="14"/>
      <c r="DOZ3204" s="14"/>
      <c r="DPA3204" s="14"/>
      <c r="DPB3204" s="14"/>
      <c r="DPC3204" s="14"/>
      <c r="DPD3204" s="14"/>
      <c r="DPE3204" s="14"/>
      <c r="DPF3204" s="14"/>
      <c r="DPG3204" s="14"/>
      <c r="DPH3204" s="14"/>
      <c r="DPI3204" s="14"/>
      <c r="DPJ3204" s="14"/>
      <c r="DPK3204" s="14"/>
      <c r="DPL3204" s="14"/>
      <c r="DPM3204" s="14"/>
      <c r="DPN3204" s="14"/>
      <c r="DPO3204" s="14"/>
      <c r="DPP3204" s="14"/>
      <c r="DPQ3204" s="14"/>
      <c r="DPR3204" s="14"/>
      <c r="DPS3204" s="14"/>
      <c r="DPT3204" s="14"/>
      <c r="DPU3204" s="14"/>
      <c r="DPV3204" s="14"/>
      <c r="DPW3204" s="14"/>
      <c r="DPX3204" s="14"/>
      <c r="DPY3204" s="14"/>
      <c r="DPZ3204" s="14"/>
      <c r="DQA3204" s="14"/>
      <c r="DQB3204" s="14"/>
      <c r="DQC3204" s="14"/>
      <c r="DQD3204" s="14"/>
      <c r="DQE3204" s="14"/>
      <c r="DQF3204" s="14"/>
      <c r="DQG3204" s="14"/>
      <c r="DQH3204" s="14"/>
      <c r="DQI3204" s="14"/>
      <c r="DQJ3204" s="14"/>
      <c r="DQK3204" s="14"/>
      <c r="DQL3204" s="14"/>
      <c r="DQM3204" s="14"/>
      <c r="DQN3204" s="14"/>
      <c r="DQO3204" s="14"/>
      <c r="DQP3204" s="14"/>
      <c r="DQQ3204" s="14"/>
      <c r="DQR3204" s="14"/>
      <c r="DQS3204" s="14"/>
      <c r="DQT3204" s="14"/>
      <c r="DQU3204" s="14"/>
      <c r="DQV3204" s="14"/>
      <c r="DQW3204" s="14"/>
      <c r="DQX3204" s="14"/>
      <c r="DQY3204" s="14"/>
      <c r="DQZ3204" s="14"/>
      <c r="DRA3204" s="14"/>
      <c r="DRB3204" s="14"/>
      <c r="DRC3204" s="14"/>
      <c r="DRD3204" s="14"/>
      <c r="DRE3204" s="14"/>
      <c r="DRF3204" s="14"/>
      <c r="DRG3204" s="14"/>
      <c r="DRH3204" s="14"/>
      <c r="DRI3204" s="14"/>
      <c r="DRJ3204" s="14"/>
      <c r="DRK3204" s="14"/>
      <c r="DRL3204" s="14"/>
      <c r="DRM3204" s="14"/>
      <c r="DRN3204" s="14"/>
      <c r="DRO3204" s="14"/>
      <c r="DRP3204" s="14"/>
      <c r="DRQ3204" s="14"/>
      <c r="DRR3204" s="14"/>
      <c r="DRS3204" s="14"/>
      <c r="DRT3204" s="14"/>
      <c r="DRU3204" s="14"/>
      <c r="DRV3204" s="14"/>
      <c r="DRW3204" s="14"/>
      <c r="DRX3204" s="14"/>
      <c r="DRY3204" s="14"/>
      <c r="DRZ3204" s="14"/>
      <c r="DSA3204" s="14"/>
      <c r="DSB3204" s="14"/>
      <c r="DSC3204" s="14"/>
      <c r="DSD3204" s="14"/>
      <c r="DSE3204" s="14"/>
      <c r="DSF3204" s="14"/>
      <c r="DSG3204" s="14"/>
      <c r="DSH3204" s="14"/>
      <c r="DSI3204" s="14"/>
      <c r="DSJ3204" s="14"/>
      <c r="DSK3204" s="14"/>
      <c r="DSL3204" s="14"/>
      <c r="DSM3204" s="14"/>
      <c r="DSN3204" s="14"/>
      <c r="DSO3204" s="14"/>
      <c r="DSP3204" s="14"/>
      <c r="DSQ3204" s="14"/>
      <c r="DSR3204" s="14"/>
      <c r="DSS3204" s="14"/>
      <c r="DST3204" s="14"/>
      <c r="DSU3204" s="14"/>
      <c r="DSV3204" s="14"/>
      <c r="DSW3204" s="14"/>
      <c r="DSX3204" s="14"/>
      <c r="DSY3204" s="14"/>
      <c r="DSZ3204" s="14"/>
      <c r="DTA3204" s="14"/>
      <c r="DTB3204" s="14"/>
      <c r="DTC3204" s="14"/>
      <c r="DTD3204" s="14"/>
      <c r="DTE3204" s="14"/>
      <c r="DTF3204" s="14"/>
      <c r="DTG3204" s="14"/>
      <c r="DTH3204" s="14"/>
      <c r="DTI3204" s="14"/>
      <c r="DTJ3204" s="14"/>
      <c r="DTK3204" s="14"/>
      <c r="DTL3204" s="14"/>
      <c r="DTM3204" s="14"/>
      <c r="DTN3204" s="14"/>
      <c r="DTO3204" s="14"/>
      <c r="DTP3204" s="14"/>
      <c r="DTQ3204" s="14"/>
      <c r="DTR3204" s="14"/>
      <c r="DTS3204" s="14"/>
      <c r="DTT3204" s="14"/>
      <c r="DTU3204" s="14"/>
      <c r="DTV3204" s="14"/>
      <c r="DTW3204" s="14"/>
      <c r="DTX3204" s="14"/>
      <c r="DTY3204" s="14"/>
      <c r="DTZ3204" s="14"/>
      <c r="DUA3204" s="14"/>
      <c r="DUB3204" s="14"/>
      <c r="DUC3204" s="14"/>
      <c r="DUD3204" s="14"/>
      <c r="DUE3204" s="14"/>
      <c r="DUF3204" s="14"/>
      <c r="DUG3204" s="14"/>
      <c r="DUH3204" s="14"/>
      <c r="DUI3204" s="14"/>
      <c r="DUJ3204" s="14"/>
      <c r="DUK3204" s="14"/>
      <c r="DUL3204" s="14"/>
      <c r="DUM3204" s="14"/>
      <c r="DUN3204" s="14"/>
      <c r="DUO3204" s="14"/>
      <c r="DUP3204" s="14"/>
      <c r="DUQ3204" s="14"/>
      <c r="DUR3204" s="14"/>
      <c r="DUS3204" s="14"/>
      <c r="DUT3204" s="14"/>
      <c r="DUU3204" s="14"/>
      <c r="DUV3204" s="14"/>
      <c r="DUW3204" s="14"/>
      <c r="DUX3204" s="14"/>
      <c r="DUY3204" s="14"/>
      <c r="DUZ3204" s="14"/>
      <c r="DVA3204" s="14"/>
      <c r="DVB3204" s="14"/>
      <c r="DVC3204" s="14"/>
      <c r="DVD3204" s="14"/>
      <c r="DVE3204" s="14"/>
      <c r="DVF3204" s="14"/>
      <c r="DVG3204" s="14"/>
      <c r="DVH3204" s="14"/>
      <c r="DVI3204" s="14"/>
      <c r="DVJ3204" s="14"/>
      <c r="DVK3204" s="14"/>
      <c r="DVL3204" s="14"/>
      <c r="DVM3204" s="14"/>
      <c r="DVN3204" s="14"/>
      <c r="DVO3204" s="14"/>
      <c r="DVP3204" s="14"/>
      <c r="DVQ3204" s="14"/>
      <c r="DVR3204" s="14"/>
      <c r="DVS3204" s="14"/>
      <c r="DVT3204" s="14"/>
      <c r="DVU3204" s="14"/>
      <c r="DVV3204" s="14"/>
      <c r="DVW3204" s="14"/>
      <c r="DVX3204" s="14"/>
      <c r="DVY3204" s="14"/>
      <c r="DVZ3204" s="14"/>
      <c r="DWA3204" s="14"/>
      <c r="DWB3204" s="14"/>
      <c r="DWC3204" s="14"/>
      <c r="DWD3204" s="14"/>
      <c r="DWE3204" s="14"/>
      <c r="DWF3204" s="14"/>
      <c r="DWG3204" s="14"/>
      <c r="DWH3204" s="14"/>
      <c r="DWI3204" s="14"/>
      <c r="DWJ3204" s="14"/>
      <c r="DWK3204" s="14"/>
      <c r="DWL3204" s="14"/>
      <c r="DWM3204" s="14"/>
      <c r="DWN3204" s="14"/>
      <c r="DWO3204" s="14"/>
      <c r="DWP3204" s="14"/>
      <c r="DWQ3204" s="14"/>
      <c r="DWR3204" s="14"/>
      <c r="DWS3204" s="14"/>
      <c r="DWT3204" s="14"/>
      <c r="DWU3204" s="14"/>
      <c r="DWV3204" s="14"/>
      <c r="DWW3204" s="14"/>
      <c r="DWX3204" s="14"/>
      <c r="DWY3204" s="14"/>
      <c r="DWZ3204" s="14"/>
      <c r="DXA3204" s="14"/>
      <c r="DXB3204" s="14"/>
      <c r="DXC3204" s="14"/>
      <c r="DXD3204" s="14"/>
      <c r="DXE3204" s="14"/>
      <c r="DXF3204" s="14"/>
      <c r="DXG3204" s="14"/>
      <c r="DXH3204" s="14"/>
      <c r="DXI3204" s="14"/>
      <c r="DXJ3204" s="14"/>
      <c r="DXK3204" s="14"/>
      <c r="DXL3204" s="14"/>
      <c r="DXM3204" s="14"/>
      <c r="DXN3204" s="14"/>
      <c r="DXO3204" s="14"/>
      <c r="DXP3204" s="14"/>
      <c r="DXQ3204" s="14"/>
      <c r="DXR3204" s="14"/>
      <c r="DXS3204" s="14"/>
      <c r="DXT3204" s="14"/>
      <c r="DXU3204" s="14"/>
      <c r="DXV3204" s="14"/>
      <c r="DXW3204" s="14"/>
      <c r="DXX3204" s="14"/>
      <c r="DXY3204" s="14"/>
      <c r="DXZ3204" s="14"/>
      <c r="DYA3204" s="14"/>
      <c r="DYB3204" s="14"/>
      <c r="DYC3204" s="14"/>
      <c r="DYD3204" s="14"/>
      <c r="DYE3204" s="14"/>
      <c r="DYF3204" s="14"/>
      <c r="DYG3204" s="14"/>
      <c r="DYH3204" s="14"/>
      <c r="DYI3204" s="14"/>
      <c r="DYJ3204" s="14"/>
      <c r="DYK3204" s="14"/>
      <c r="DYL3204" s="14"/>
      <c r="DYM3204" s="14"/>
      <c r="DYN3204" s="14"/>
      <c r="DYO3204" s="14"/>
      <c r="DYP3204" s="14"/>
      <c r="DYQ3204" s="14"/>
      <c r="DYR3204" s="14"/>
      <c r="DYS3204" s="14"/>
      <c r="DYT3204" s="14"/>
      <c r="DYU3204" s="14"/>
      <c r="DYV3204" s="14"/>
      <c r="DYW3204" s="14"/>
      <c r="DYX3204" s="14"/>
      <c r="DYY3204" s="14"/>
      <c r="DYZ3204" s="14"/>
      <c r="DZA3204" s="14"/>
      <c r="DZB3204" s="14"/>
      <c r="DZC3204" s="14"/>
      <c r="DZD3204" s="14"/>
      <c r="DZE3204" s="14"/>
      <c r="DZF3204" s="14"/>
      <c r="DZG3204" s="14"/>
      <c r="DZH3204" s="14"/>
      <c r="DZI3204" s="14"/>
      <c r="DZJ3204" s="14"/>
      <c r="DZK3204" s="14"/>
      <c r="DZL3204" s="14"/>
      <c r="DZM3204" s="14"/>
      <c r="DZN3204" s="14"/>
      <c r="DZO3204" s="14"/>
      <c r="DZP3204" s="14"/>
      <c r="DZQ3204" s="14"/>
      <c r="DZR3204" s="14"/>
      <c r="DZS3204" s="14"/>
      <c r="DZT3204" s="14"/>
      <c r="DZU3204" s="14"/>
      <c r="DZV3204" s="14"/>
      <c r="DZW3204" s="14"/>
      <c r="DZX3204" s="14"/>
      <c r="DZY3204" s="14"/>
      <c r="DZZ3204" s="14"/>
      <c r="EAA3204" s="14"/>
      <c r="EAB3204" s="14"/>
      <c r="EAC3204" s="14"/>
      <c r="EAD3204" s="14"/>
      <c r="EAE3204" s="14"/>
      <c r="EAF3204" s="14"/>
      <c r="EAG3204" s="14"/>
      <c r="EAH3204" s="14"/>
      <c r="EAI3204" s="14"/>
      <c r="EAJ3204" s="14"/>
      <c r="EAK3204" s="14"/>
      <c r="EAL3204" s="14"/>
      <c r="EAM3204" s="14"/>
      <c r="EAN3204" s="14"/>
      <c r="EAO3204" s="14"/>
      <c r="EAP3204" s="14"/>
      <c r="EAQ3204" s="14"/>
      <c r="EAR3204" s="14"/>
      <c r="EAS3204" s="14"/>
      <c r="EAT3204" s="14"/>
      <c r="EAU3204" s="14"/>
      <c r="EAV3204" s="14"/>
      <c r="EAW3204" s="14"/>
      <c r="EAX3204" s="14"/>
      <c r="EAY3204" s="14"/>
      <c r="EAZ3204" s="14"/>
      <c r="EBA3204" s="14"/>
      <c r="EBB3204" s="14"/>
      <c r="EBC3204" s="14"/>
      <c r="EBD3204" s="14"/>
      <c r="EBE3204" s="14"/>
      <c r="EBF3204" s="14"/>
      <c r="EBG3204" s="14"/>
      <c r="EBH3204" s="14"/>
      <c r="EBI3204" s="14"/>
      <c r="EBJ3204" s="14"/>
      <c r="EBK3204" s="14"/>
      <c r="EBL3204" s="14"/>
      <c r="EBM3204" s="14"/>
      <c r="EBN3204" s="14"/>
      <c r="EBO3204" s="14"/>
      <c r="EBP3204" s="14"/>
      <c r="EBQ3204" s="14"/>
      <c r="EBR3204" s="14"/>
      <c r="EBS3204" s="14"/>
      <c r="EBT3204" s="14"/>
      <c r="EBU3204" s="14"/>
      <c r="EBV3204" s="14"/>
      <c r="EBW3204" s="14"/>
      <c r="EBX3204" s="14"/>
      <c r="EBY3204" s="14"/>
      <c r="EBZ3204" s="14"/>
      <c r="ECA3204" s="14"/>
      <c r="ECB3204" s="14"/>
      <c r="ECC3204" s="14"/>
      <c r="ECD3204" s="14"/>
      <c r="ECE3204" s="14"/>
      <c r="ECF3204" s="14"/>
      <c r="ECG3204" s="14"/>
      <c r="ECH3204" s="14"/>
      <c r="ECI3204" s="14"/>
      <c r="ECJ3204" s="14"/>
      <c r="ECK3204" s="14"/>
      <c r="ECL3204" s="14"/>
      <c r="ECM3204" s="14"/>
      <c r="ECN3204" s="14"/>
      <c r="ECO3204" s="14"/>
      <c r="ECP3204" s="14"/>
      <c r="ECQ3204" s="14"/>
      <c r="ECR3204" s="14"/>
      <c r="ECS3204" s="14"/>
      <c r="ECT3204" s="14"/>
      <c r="ECU3204" s="14"/>
      <c r="ECV3204" s="14"/>
      <c r="ECW3204" s="14"/>
      <c r="ECX3204" s="14"/>
      <c r="ECY3204" s="14"/>
      <c r="ECZ3204" s="14"/>
      <c r="EDA3204" s="14"/>
      <c r="EDB3204" s="14"/>
      <c r="EDC3204" s="14"/>
      <c r="EDD3204" s="14"/>
      <c r="EDE3204" s="14"/>
      <c r="EDF3204" s="14"/>
      <c r="EDG3204" s="14"/>
      <c r="EDH3204" s="14"/>
      <c r="EDI3204" s="14"/>
      <c r="EDJ3204" s="14"/>
      <c r="EDK3204" s="14"/>
      <c r="EDL3204" s="14"/>
      <c r="EDM3204" s="14"/>
      <c r="EDN3204" s="14"/>
      <c r="EDO3204" s="14"/>
      <c r="EDP3204" s="14"/>
      <c r="EDQ3204" s="14"/>
      <c r="EDR3204" s="14"/>
      <c r="EDS3204" s="14"/>
      <c r="EDT3204" s="14"/>
      <c r="EDU3204" s="14"/>
      <c r="EDV3204" s="14"/>
      <c r="EDW3204" s="14"/>
      <c r="EDX3204" s="14"/>
      <c r="EDY3204" s="14"/>
      <c r="EDZ3204" s="14"/>
      <c r="EEA3204" s="14"/>
      <c r="EEB3204" s="14"/>
      <c r="EEC3204" s="14"/>
      <c r="EED3204" s="14"/>
      <c r="EEE3204" s="14"/>
      <c r="EEF3204" s="14"/>
      <c r="EEG3204" s="14"/>
      <c r="EEH3204" s="14"/>
      <c r="EEI3204" s="14"/>
      <c r="EEJ3204" s="14"/>
      <c r="EEK3204" s="14"/>
      <c r="EEL3204" s="14"/>
      <c r="EEM3204" s="14"/>
      <c r="EEN3204" s="14"/>
      <c r="EEO3204" s="14"/>
      <c r="EEP3204" s="14"/>
      <c r="EEQ3204" s="14"/>
      <c r="EER3204" s="14"/>
      <c r="EES3204" s="14"/>
      <c r="EET3204" s="14"/>
      <c r="EEU3204" s="14"/>
      <c r="EEV3204" s="14"/>
      <c r="EEW3204" s="14"/>
      <c r="EEX3204" s="14"/>
      <c r="EEY3204" s="14"/>
      <c r="EEZ3204" s="14"/>
      <c r="EFA3204" s="14"/>
      <c r="EFB3204" s="14"/>
      <c r="EFC3204" s="14"/>
      <c r="EFD3204" s="14"/>
      <c r="EFE3204" s="14"/>
      <c r="EFF3204" s="14"/>
      <c r="EFG3204" s="14"/>
      <c r="EFH3204" s="14"/>
      <c r="EFI3204" s="14"/>
      <c r="EFJ3204" s="14"/>
      <c r="EFK3204" s="14"/>
      <c r="EFL3204" s="14"/>
      <c r="EFM3204" s="14"/>
      <c r="EFN3204" s="14"/>
      <c r="EFO3204" s="14"/>
      <c r="EFP3204" s="14"/>
      <c r="EFQ3204" s="14"/>
      <c r="EFR3204" s="14"/>
      <c r="EFS3204" s="14"/>
      <c r="EFT3204" s="14"/>
      <c r="EFU3204" s="14"/>
      <c r="EFV3204" s="14"/>
      <c r="EFW3204" s="14"/>
      <c r="EFX3204" s="14"/>
      <c r="EFY3204" s="14"/>
      <c r="EFZ3204" s="14"/>
      <c r="EGA3204" s="14"/>
      <c r="EGB3204" s="14"/>
      <c r="EGC3204" s="14"/>
      <c r="EGD3204" s="14"/>
      <c r="EGE3204" s="14"/>
      <c r="EGF3204" s="14"/>
      <c r="EGG3204" s="14"/>
      <c r="EGH3204" s="14"/>
      <c r="EGI3204" s="14"/>
      <c r="EGJ3204" s="14"/>
      <c r="EGK3204" s="14"/>
      <c r="EGL3204" s="14"/>
      <c r="EGM3204" s="14"/>
      <c r="EGN3204" s="14"/>
      <c r="EGO3204" s="14"/>
      <c r="EGP3204" s="14"/>
      <c r="EGQ3204" s="14"/>
      <c r="EGR3204" s="14"/>
      <c r="EGS3204" s="14"/>
      <c r="EGT3204" s="14"/>
      <c r="EGU3204" s="14"/>
      <c r="EGV3204" s="14"/>
      <c r="EGW3204" s="14"/>
      <c r="EGX3204" s="14"/>
      <c r="EGY3204" s="14"/>
      <c r="EGZ3204" s="14"/>
      <c r="EHA3204" s="14"/>
      <c r="EHB3204" s="14"/>
      <c r="EHC3204" s="14"/>
      <c r="EHD3204" s="14"/>
      <c r="EHE3204" s="14"/>
      <c r="EHF3204" s="14"/>
      <c r="EHG3204" s="14"/>
      <c r="EHH3204" s="14"/>
      <c r="EHI3204" s="14"/>
      <c r="EHJ3204" s="14"/>
      <c r="EHK3204" s="14"/>
      <c r="EHL3204" s="14"/>
      <c r="EHM3204" s="14"/>
      <c r="EHN3204" s="14"/>
      <c r="EHO3204" s="14"/>
      <c r="EHP3204" s="14"/>
      <c r="EHQ3204" s="14"/>
      <c r="EHR3204" s="14"/>
      <c r="EHS3204" s="14"/>
      <c r="EHT3204" s="14"/>
      <c r="EHU3204" s="14"/>
      <c r="EHV3204" s="14"/>
      <c r="EHW3204" s="14"/>
      <c r="EHX3204" s="14"/>
      <c r="EHY3204" s="14"/>
      <c r="EHZ3204" s="14"/>
      <c r="EIA3204" s="14"/>
      <c r="EIB3204" s="14"/>
      <c r="EIC3204" s="14"/>
      <c r="EID3204" s="14"/>
      <c r="EIE3204" s="14"/>
      <c r="EIF3204" s="14"/>
      <c r="EIG3204" s="14"/>
      <c r="EIH3204" s="14"/>
      <c r="EII3204" s="14"/>
      <c r="EIJ3204" s="14"/>
      <c r="EIK3204" s="14"/>
      <c r="EIL3204" s="14"/>
      <c r="EIM3204" s="14"/>
      <c r="EIN3204" s="14"/>
      <c r="EIO3204" s="14"/>
      <c r="EIP3204" s="14"/>
      <c r="EIQ3204" s="14"/>
      <c r="EIR3204" s="14"/>
      <c r="EIS3204" s="14"/>
      <c r="EIT3204" s="14"/>
      <c r="EIU3204" s="14"/>
      <c r="EIV3204" s="14"/>
      <c r="EIW3204" s="14"/>
      <c r="EIX3204" s="14"/>
      <c r="EIY3204" s="14"/>
      <c r="EIZ3204" s="14"/>
      <c r="EJA3204" s="14"/>
      <c r="EJB3204" s="14"/>
      <c r="EJC3204" s="14"/>
      <c r="EJD3204" s="14"/>
      <c r="EJE3204" s="14"/>
      <c r="EJF3204" s="14"/>
      <c r="EJG3204" s="14"/>
      <c r="EJH3204" s="14"/>
      <c r="EJI3204" s="14"/>
      <c r="EJJ3204" s="14"/>
      <c r="EJK3204" s="14"/>
      <c r="EJL3204" s="14"/>
      <c r="EJM3204" s="14"/>
      <c r="EJN3204" s="14"/>
      <c r="EJO3204" s="14"/>
      <c r="EJP3204" s="14"/>
      <c r="EJQ3204" s="14"/>
      <c r="EJR3204" s="14"/>
      <c r="EJS3204" s="14"/>
      <c r="EJT3204" s="14"/>
      <c r="EJU3204" s="14"/>
      <c r="EJV3204" s="14"/>
      <c r="EJW3204" s="14"/>
      <c r="EJX3204" s="14"/>
      <c r="EJY3204" s="14"/>
      <c r="EJZ3204" s="14"/>
      <c r="EKA3204" s="14"/>
      <c r="EKB3204" s="14"/>
      <c r="EKC3204" s="14"/>
      <c r="EKD3204" s="14"/>
      <c r="EKE3204" s="14"/>
      <c r="EKF3204" s="14"/>
      <c r="EKG3204" s="14"/>
      <c r="EKH3204" s="14"/>
      <c r="EKI3204" s="14"/>
      <c r="EKJ3204" s="14"/>
      <c r="EKK3204" s="14"/>
      <c r="EKL3204" s="14"/>
      <c r="EKM3204" s="14"/>
      <c r="EKN3204" s="14"/>
      <c r="EKO3204" s="14"/>
      <c r="EKP3204" s="14"/>
      <c r="EKQ3204" s="14"/>
      <c r="EKR3204" s="14"/>
      <c r="EKS3204" s="14"/>
      <c r="EKT3204" s="14"/>
      <c r="EKU3204" s="14"/>
      <c r="EKV3204" s="14"/>
      <c r="EKW3204" s="14"/>
      <c r="EKX3204" s="14"/>
      <c r="EKY3204" s="14"/>
      <c r="EKZ3204" s="14"/>
      <c r="ELA3204" s="14"/>
      <c r="ELB3204" s="14"/>
      <c r="ELC3204" s="14"/>
      <c r="ELD3204" s="14"/>
      <c r="ELE3204" s="14"/>
      <c r="ELF3204" s="14"/>
      <c r="ELG3204" s="14"/>
      <c r="ELH3204" s="14"/>
      <c r="ELI3204" s="14"/>
      <c r="ELJ3204" s="14"/>
      <c r="ELK3204" s="14"/>
      <c r="ELL3204" s="14"/>
      <c r="ELM3204" s="14"/>
      <c r="ELN3204" s="14"/>
      <c r="ELO3204" s="14"/>
      <c r="ELP3204" s="14"/>
      <c r="ELQ3204" s="14"/>
      <c r="ELR3204" s="14"/>
      <c r="ELS3204" s="14"/>
      <c r="ELT3204" s="14"/>
      <c r="ELU3204" s="14"/>
      <c r="ELV3204" s="14"/>
      <c r="ELW3204" s="14"/>
      <c r="ELX3204" s="14"/>
      <c r="ELY3204" s="14"/>
      <c r="ELZ3204" s="14"/>
      <c r="EMA3204" s="14"/>
      <c r="EMB3204" s="14"/>
      <c r="EMC3204" s="14"/>
      <c r="EMD3204" s="14"/>
      <c r="EME3204" s="14"/>
      <c r="EMF3204" s="14"/>
      <c r="EMG3204" s="14"/>
      <c r="EMH3204" s="14"/>
      <c r="EMI3204" s="14"/>
      <c r="EMJ3204" s="14"/>
      <c r="EMK3204" s="14"/>
      <c r="EML3204" s="14"/>
      <c r="EMM3204" s="14"/>
      <c r="EMN3204" s="14"/>
      <c r="EMO3204" s="14"/>
      <c r="EMP3204" s="14"/>
      <c r="EMQ3204" s="14"/>
      <c r="EMR3204" s="14"/>
      <c r="EMS3204" s="14"/>
      <c r="EMT3204" s="14"/>
      <c r="EMU3204" s="14"/>
      <c r="EMV3204" s="14"/>
      <c r="EMW3204" s="14"/>
      <c r="EMX3204" s="14"/>
      <c r="EMY3204" s="14"/>
      <c r="EMZ3204" s="14"/>
      <c r="ENA3204" s="14"/>
      <c r="ENB3204" s="14"/>
      <c r="ENC3204" s="14"/>
      <c r="END3204" s="14"/>
      <c r="ENE3204" s="14"/>
      <c r="ENF3204" s="14"/>
      <c r="ENG3204" s="14"/>
      <c r="ENH3204" s="14"/>
      <c r="ENI3204" s="14"/>
      <c r="ENJ3204" s="14"/>
      <c r="ENK3204" s="14"/>
      <c r="ENL3204" s="14"/>
      <c r="ENM3204" s="14"/>
      <c r="ENN3204" s="14"/>
      <c r="ENO3204" s="14"/>
      <c r="ENP3204" s="14"/>
      <c r="ENQ3204" s="14"/>
      <c r="ENR3204" s="14"/>
      <c r="ENS3204" s="14"/>
      <c r="ENT3204" s="14"/>
      <c r="ENU3204" s="14"/>
      <c r="ENV3204" s="14"/>
      <c r="ENW3204" s="14"/>
      <c r="ENX3204" s="14"/>
      <c r="ENY3204" s="14"/>
      <c r="ENZ3204" s="14"/>
      <c r="EOA3204" s="14"/>
      <c r="EOB3204" s="14"/>
      <c r="EOC3204" s="14"/>
      <c r="EOD3204" s="14"/>
      <c r="EOE3204" s="14"/>
      <c r="EOF3204" s="14"/>
      <c r="EOG3204" s="14"/>
      <c r="EOH3204" s="14"/>
      <c r="EOI3204" s="14"/>
      <c r="EOJ3204" s="14"/>
      <c r="EOK3204" s="14"/>
      <c r="EOL3204" s="14"/>
      <c r="EOM3204" s="14"/>
      <c r="EON3204" s="14"/>
      <c r="EOO3204" s="14"/>
      <c r="EOP3204" s="14"/>
      <c r="EOQ3204" s="14"/>
      <c r="EOR3204" s="14"/>
      <c r="EOS3204" s="14"/>
      <c r="EOT3204" s="14"/>
      <c r="EOU3204" s="14"/>
      <c r="EOV3204" s="14"/>
      <c r="EOW3204" s="14"/>
      <c r="EOX3204" s="14"/>
      <c r="EOY3204" s="14"/>
      <c r="EOZ3204" s="14"/>
      <c r="EPA3204" s="14"/>
      <c r="EPB3204" s="14"/>
      <c r="EPC3204" s="14"/>
      <c r="EPD3204" s="14"/>
      <c r="EPE3204" s="14"/>
      <c r="EPF3204" s="14"/>
      <c r="EPG3204" s="14"/>
      <c r="EPH3204" s="14"/>
      <c r="EPI3204" s="14"/>
      <c r="EPJ3204" s="14"/>
      <c r="EPK3204" s="14"/>
      <c r="EPL3204" s="14"/>
      <c r="EPM3204" s="14"/>
      <c r="EPN3204" s="14"/>
      <c r="EPO3204" s="14"/>
      <c r="EPP3204" s="14"/>
      <c r="EPQ3204" s="14"/>
      <c r="EPR3204" s="14"/>
      <c r="EPS3204" s="14"/>
      <c r="EPT3204" s="14"/>
      <c r="EPU3204" s="14"/>
      <c r="EPV3204" s="14"/>
      <c r="EPW3204" s="14"/>
      <c r="EPX3204" s="14"/>
      <c r="EPY3204" s="14"/>
      <c r="EPZ3204" s="14"/>
      <c r="EQA3204" s="14"/>
      <c r="EQB3204" s="14"/>
      <c r="EQC3204" s="14"/>
      <c r="EQD3204" s="14"/>
      <c r="EQE3204" s="14"/>
      <c r="EQF3204" s="14"/>
      <c r="EQG3204" s="14"/>
      <c r="EQH3204" s="14"/>
      <c r="EQI3204" s="14"/>
      <c r="EQJ3204" s="14"/>
      <c r="EQK3204" s="14"/>
      <c r="EQL3204" s="14"/>
      <c r="EQM3204" s="14"/>
      <c r="EQN3204" s="14"/>
      <c r="EQO3204" s="14"/>
      <c r="EQP3204" s="14"/>
      <c r="EQQ3204" s="14"/>
      <c r="EQR3204" s="14"/>
      <c r="EQS3204" s="14"/>
      <c r="EQT3204" s="14"/>
      <c r="EQU3204" s="14"/>
      <c r="EQV3204" s="14"/>
      <c r="EQW3204" s="14"/>
      <c r="EQX3204" s="14"/>
      <c r="EQY3204" s="14"/>
      <c r="EQZ3204" s="14"/>
      <c r="ERA3204" s="14"/>
      <c r="ERB3204" s="14"/>
      <c r="ERC3204" s="14"/>
      <c r="ERD3204" s="14"/>
      <c r="ERE3204" s="14"/>
      <c r="ERF3204" s="14"/>
      <c r="ERG3204" s="14"/>
      <c r="ERH3204" s="14"/>
      <c r="ERI3204" s="14"/>
      <c r="ERJ3204" s="14"/>
      <c r="ERK3204" s="14"/>
      <c r="ERL3204" s="14"/>
      <c r="ERM3204" s="14"/>
      <c r="ERN3204" s="14"/>
      <c r="ERO3204" s="14"/>
      <c r="ERP3204" s="14"/>
      <c r="ERQ3204" s="14"/>
      <c r="ERR3204" s="14"/>
      <c r="ERS3204" s="14"/>
      <c r="ERT3204" s="14"/>
      <c r="ERU3204" s="14"/>
      <c r="ERV3204" s="14"/>
      <c r="ERW3204" s="14"/>
      <c r="ERX3204" s="14"/>
      <c r="ERY3204" s="14"/>
      <c r="ERZ3204" s="14"/>
      <c r="ESA3204" s="14"/>
      <c r="ESB3204" s="14"/>
      <c r="ESC3204" s="14"/>
      <c r="ESD3204" s="14"/>
      <c r="ESE3204" s="14"/>
      <c r="ESF3204" s="14"/>
      <c r="ESG3204" s="14"/>
      <c r="ESH3204" s="14"/>
      <c r="ESI3204" s="14"/>
      <c r="ESJ3204" s="14"/>
      <c r="ESK3204" s="14"/>
      <c r="ESL3204" s="14"/>
      <c r="ESM3204" s="14"/>
      <c r="ESN3204" s="14"/>
      <c r="ESO3204" s="14"/>
      <c r="ESP3204" s="14"/>
      <c r="ESQ3204" s="14"/>
      <c r="ESR3204" s="14"/>
      <c r="ESS3204" s="14"/>
      <c r="EST3204" s="14"/>
      <c r="ESU3204" s="14"/>
      <c r="ESV3204" s="14"/>
      <c r="ESW3204" s="14"/>
      <c r="ESX3204" s="14"/>
      <c r="ESY3204" s="14"/>
      <c r="ESZ3204" s="14"/>
      <c r="ETA3204" s="14"/>
      <c r="ETB3204" s="14"/>
      <c r="ETC3204" s="14"/>
      <c r="ETD3204" s="14"/>
      <c r="ETE3204" s="14"/>
      <c r="ETF3204" s="14"/>
      <c r="ETG3204" s="14"/>
      <c r="ETH3204" s="14"/>
      <c r="ETI3204" s="14"/>
      <c r="ETJ3204" s="14"/>
      <c r="ETK3204" s="14"/>
      <c r="ETL3204" s="14"/>
      <c r="ETM3204" s="14"/>
      <c r="ETN3204" s="14"/>
      <c r="ETO3204" s="14"/>
      <c r="ETP3204" s="14"/>
      <c r="ETQ3204" s="14"/>
      <c r="ETR3204" s="14"/>
      <c r="ETS3204" s="14"/>
      <c r="ETT3204" s="14"/>
      <c r="ETU3204" s="14"/>
      <c r="ETV3204" s="14"/>
      <c r="ETW3204" s="14"/>
      <c r="ETX3204" s="14"/>
      <c r="ETY3204" s="14"/>
      <c r="ETZ3204" s="14"/>
      <c r="EUA3204" s="14"/>
      <c r="EUB3204" s="14"/>
      <c r="EUC3204" s="14"/>
      <c r="EUD3204" s="14"/>
      <c r="EUE3204" s="14"/>
      <c r="EUF3204" s="14"/>
      <c r="EUG3204" s="14"/>
      <c r="EUH3204" s="14"/>
      <c r="EUI3204" s="14"/>
      <c r="EUJ3204" s="14"/>
      <c r="EUK3204" s="14"/>
      <c r="EUL3204" s="14"/>
      <c r="EUM3204" s="14"/>
      <c r="EUN3204" s="14"/>
      <c r="EUO3204" s="14"/>
      <c r="EUP3204" s="14"/>
      <c r="EUQ3204" s="14"/>
      <c r="EUR3204" s="14"/>
      <c r="EUS3204" s="14"/>
      <c r="EUT3204" s="14"/>
      <c r="EUU3204" s="14"/>
      <c r="EUV3204" s="14"/>
      <c r="EUW3204" s="14"/>
      <c r="EUX3204" s="14"/>
      <c r="EUY3204" s="14"/>
      <c r="EUZ3204" s="14"/>
      <c r="EVA3204" s="14"/>
      <c r="EVB3204" s="14"/>
      <c r="EVC3204" s="14"/>
      <c r="EVD3204" s="14"/>
      <c r="EVE3204" s="14"/>
      <c r="EVF3204" s="14"/>
      <c r="EVG3204" s="14"/>
      <c r="EVH3204" s="14"/>
      <c r="EVI3204" s="14"/>
      <c r="EVJ3204" s="14"/>
      <c r="EVK3204" s="14"/>
      <c r="EVL3204" s="14"/>
      <c r="EVM3204" s="14"/>
      <c r="EVN3204" s="14"/>
      <c r="EVO3204" s="14"/>
      <c r="EVP3204" s="14"/>
      <c r="EVQ3204" s="14"/>
      <c r="EVR3204" s="14"/>
      <c r="EVS3204" s="14"/>
      <c r="EVT3204" s="14"/>
      <c r="EVU3204" s="14"/>
      <c r="EVV3204" s="14"/>
      <c r="EVW3204" s="14"/>
      <c r="EVX3204" s="14"/>
      <c r="EVY3204" s="14"/>
      <c r="EVZ3204" s="14"/>
      <c r="EWA3204" s="14"/>
      <c r="EWB3204" s="14"/>
      <c r="EWC3204" s="14"/>
      <c r="EWD3204" s="14"/>
      <c r="EWE3204" s="14"/>
      <c r="EWF3204" s="14"/>
      <c r="EWG3204" s="14"/>
      <c r="EWH3204" s="14"/>
      <c r="EWI3204" s="14"/>
      <c r="EWJ3204" s="14"/>
      <c r="EWK3204" s="14"/>
      <c r="EWL3204" s="14"/>
      <c r="EWM3204" s="14"/>
      <c r="EWN3204" s="14"/>
      <c r="EWO3204" s="14"/>
      <c r="EWP3204" s="14"/>
      <c r="EWQ3204" s="14"/>
      <c r="EWR3204" s="14"/>
      <c r="EWS3204" s="14"/>
      <c r="EWT3204" s="14"/>
      <c r="EWU3204" s="14"/>
      <c r="EWV3204" s="14"/>
      <c r="EWW3204" s="14"/>
      <c r="EWX3204" s="14"/>
      <c r="EWY3204" s="14"/>
      <c r="EWZ3204" s="14"/>
      <c r="EXA3204" s="14"/>
      <c r="EXB3204" s="14"/>
      <c r="EXC3204" s="14"/>
      <c r="EXD3204" s="14"/>
      <c r="EXE3204" s="14"/>
      <c r="EXF3204" s="14"/>
      <c r="EXG3204" s="14"/>
      <c r="EXH3204" s="14"/>
      <c r="EXI3204" s="14"/>
      <c r="EXJ3204" s="14"/>
      <c r="EXK3204" s="14"/>
      <c r="EXL3204" s="14"/>
      <c r="EXM3204" s="14"/>
      <c r="EXN3204" s="14"/>
      <c r="EXO3204" s="14"/>
      <c r="EXP3204" s="14"/>
      <c r="EXQ3204" s="14"/>
      <c r="EXR3204" s="14"/>
      <c r="EXS3204" s="14"/>
      <c r="EXT3204" s="14"/>
      <c r="EXU3204" s="14"/>
      <c r="EXV3204" s="14"/>
      <c r="EXW3204" s="14"/>
      <c r="EXX3204" s="14"/>
      <c r="EXY3204" s="14"/>
      <c r="EXZ3204" s="14"/>
      <c r="EYA3204" s="14"/>
      <c r="EYB3204" s="14"/>
      <c r="EYC3204" s="14"/>
      <c r="EYD3204" s="14"/>
      <c r="EYE3204" s="14"/>
      <c r="EYF3204" s="14"/>
      <c r="EYG3204" s="14"/>
      <c r="EYH3204" s="14"/>
      <c r="EYI3204" s="14"/>
      <c r="EYJ3204" s="14"/>
      <c r="EYK3204" s="14"/>
      <c r="EYL3204" s="14"/>
      <c r="EYM3204" s="14"/>
      <c r="EYN3204" s="14"/>
      <c r="EYO3204" s="14"/>
      <c r="EYP3204" s="14"/>
      <c r="EYQ3204" s="14"/>
      <c r="EYR3204" s="14"/>
      <c r="EYS3204" s="14"/>
      <c r="EYT3204" s="14"/>
      <c r="EYU3204" s="14"/>
      <c r="EYV3204" s="14"/>
      <c r="EYW3204" s="14"/>
      <c r="EYX3204" s="14"/>
      <c r="EYY3204" s="14"/>
      <c r="EYZ3204" s="14"/>
      <c r="EZA3204" s="14"/>
      <c r="EZB3204" s="14"/>
      <c r="EZC3204" s="14"/>
      <c r="EZD3204" s="14"/>
      <c r="EZE3204" s="14"/>
      <c r="EZF3204" s="14"/>
      <c r="EZG3204" s="14"/>
      <c r="EZH3204" s="14"/>
      <c r="EZI3204" s="14"/>
      <c r="EZJ3204" s="14"/>
      <c r="EZK3204" s="14"/>
      <c r="EZL3204" s="14"/>
      <c r="EZM3204" s="14"/>
      <c r="EZN3204" s="14"/>
      <c r="EZO3204" s="14"/>
      <c r="EZP3204" s="14"/>
      <c r="EZQ3204" s="14"/>
      <c r="EZR3204" s="14"/>
      <c r="EZS3204" s="14"/>
      <c r="EZT3204" s="14"/>
      <c r="EZU3204" s="14"/>
      <c r="EZV3204" s="14"/>
      <c r="EZW3204" s="14"/>
      <c r="EZX3204" s="14"/>
      <c r="EZY3204" s="14"/>
      <c r="EZZ3204" s="14"/>
      <c r="FAA3204" s="14"/>
      <c r="FAB3204" s="14"/>
      <c r="FAC3204" s="14"/>
      <c r="FAD3204" s="14"/>
      <c r="FAE3204" s="14"/>
      <c r="FAF3204" s="14"/>
      <c r="FAG3204" s="14"/>
      <c r="FAH3204" s="14"/>
      <c r="FAI3204" s="14"/>
      <c r="FAJ3204" s="14"/>
      <c r="FAK3204" s="14"/>
      <c r="FAL3204" s="14"/>
      <c r="FAM3204" s="14"/>
      <c r="FAN3204" s="14"/>
      <c r="FAO3204" s="14"/>
      <c r="FAP3204" s="14"/>
      <c r="FAQ3204" s="14"/>
      <c r="FAR3204" s="14"/>
      <c r="FAS3204" s="14"/>
      <c r="FAT3204" s="14"/>
      <c r="FAU3204" s="14"/>
      <c r="FAV3204" s="14"/>
      <c r="FAW3204" s="14"/>
      <c r="FAX3204" s="14"/>
      <c r="FAY3204" s="14"/>
      <c r="FAZ3204" s="14"/>
      <c r="FBA3204" s="14"/>
      <c r="FBB3204" s="14"/>
      <c r="FBC3204" s="14"/>
      <c r="FBD3204" s="14"/>
      <c r="FBE3204" s="14"/>
      <c r="FBF3204" s="14"/>
      <c r="FBG3204" s="14"/>
      <c r="FBH3204" s="14"/>
      <c r="FBI3204" s="14"/>
      <c r="FBJ3204" s="14"/>
      <c r="FBK3204" s="14"/>
      <c r="FBL3204" s="14"/>
      <c r="FBM3204" s="14"/>
      <c r="FBN3204" s="14"/>
      <c r="FBO3204" s="14"/>
      <c r="FBP3204" s="14"/>
      <c r="FBQ3204" s="14"/>
      <c r="FBR3204" s="14"/>
      <c r="FBS3204" s="14"/>
      <c r="FBT3204" s="14"/>
      <c r="FBU3204" s="14"/>
      <c r="FBV3204" s="14"/>
      <c r="FBW3204" s="14"/>
      <c r="FBX3204" s="14"/>
      <c r="FBY3204" s="14"/>
      <c r="FBZ3204" s="14"/>
      <c r="FCA3204" s="14"/>
      <c r="FCB3204" s="14"/>
      <c r="FCC3204" s="14"/>
      <c r="FCD3204" s="14"/>
      <c r="FCE3204" s="14"/>
      <c r="FCF3204" s="14"/>
      <c r="FCG3204" s="14"/>
      <c r="FCH3204" s="14"/>
      <c r="FCI3204" s="14"/>
      <c r="FCJ3204" s="14"/>
      <c r="FCK3204" s="14"/>
      <c r="FCL3204" s="14"/>
      <c r="FCM3204" s="14"/>
      <c r="FCN3204" s="14"/>
      <c r="FCO3204" s="14"/>
      <c r="FCP3204" s="14"/>
      <c r="FCQ3204" s="14"/>
      <c r="FCR3204" s="14"/>
      <c r="FCS3204" s="14"/>
      <c r="FCT3204" s="14"/>
      <c r="FCU3204" s="14"/>
      <c r="FCV3204" s="14"/>
      <c r="FCW3204" s="14"/>
      <c r="FCX3204" s="14"/>
      <c r="FCY3204" s="14"/>
      <c r="FCZ3204" s="14"/>
      <c r="FDA3204" s="14"/>
      <c r="FDB3204" s="14"/>
      <c r="FDC3204" s="14"/>
      <c r="FDD3204" s="14"/>
      <c r="FDE3204" s="14"/>
      <c r="FDF3204" s="14"/>
      <c r="FDG3204" s="14"/>
      <c r="FDH3204" s="14"/>
      <c r="FDI3204" s="14"/>
      <c r="FDJ3204" s="14"/>
      <c r="FDK3204" s="14"/>
      <c r="FDL3204" s="14"/>
      <c r="FDM3204" s="14"/>
      <c r="FDN3204" s="14"/>
      <c r="FDO3204" s="14"/>
      <c r="FDP3204" s="14"/>
      <c r="FDQ3204" s="14"/>
      <c r="FDR3204" s="14"/>
      <c r="FDS3204" s="14"/>
      <c r="FDT3204" s="14"/>
      <c r="FDU3204" s="14"/>
      <c r="FDV3204" s="14"/>
      <c r="FDW3204" s="14"/>
      <c r="FDX3204" s="14"/>
      <c r="FDY3204" s="14"/>
      <c r="FDZ3204" s="14"/>
      <c r="FEA3204" s="14"/>
      <c r="FEB3204" s="14"/>
      <c r="FEC3204" s="14"/>
      <c r="FED3204" s="14"/>
      <c r="FEE3204" s="14"/>
      <c r="FEF3204" s="14"/>
      <c r="FEG3204" s="14"/>
      <c r="FEH3204" s="14"/>
      <c r="FEI3204" s="14"/>
      <c r="FEJ3204" s="14"/>
      <c r="FEK3204" s="14"/>
      <c r="FEL3204" s="14"/>
      <c r="FEM3204" s="14"/>
      <c r="FEN3204" s="14"/>
      <c r="FEO3204" s="14"/>
      <c r="FEP3204" s="14"/>
      <c r="FEQ3204" s="14"/>
      <c r="FER3204" s="14"/>
      <c r="FES3204" s="14"/>
      <c r="FET3204" s="14"/>
      <c r="FEU3204" s="14"/>
      <c r="FEV3204" s="14"/>
      <c r="FEW3204" s="14"/>
      <c r="FEX3204" s="14"/>
      <c r="FEY3204" s="14"/>
      <c r="FEZ3204" s="14"/>
      <c r="FFA3204" s="14"/>
      <c r="FFB3204" s="14"/>
      <c r="FFC3204" s="14"/>
      <c r="FFD3204" s="14"/>
      <c r="FFE3204" s="14"/>
      <c r="FFF3204" s="14"/>
      <c r="FFG3204" s="14"/>
      <c r="FFH3204" s="14"/>
      <c r="FFI3204" s="14"/>
      <c r="FFJ3204" s="14"/>
      <c r="FFK3204" s="14"/>
      <c r="FFL3204" s="14"/>
      <c r="FFM3204" s="14"/>
      <c r="FFN3204" s="14"/>
      <c r="FFO3204" s="14"/>
      <c r="FFP3204" s="14"/>
      <c r="FFQ3204" s="14"/>
      <c r="FFR3204" s="14"/>
      <c r="FFS3204" s="14"/>
      <c r="FFT3204" s="14"/>
      <c r="FFU3204" s="14"/>
      <c r="FFV3204" s="14"/>
      <c r="FFW3204" s="14"/>
      <c r="FFX3204" s="14"/>
      <c r="FFY3204" s="14"/>
      <c r="FFZ3204" s="14"/>
      <c r="FGA3204" s="14"/>
      <c r="FGB3204" s="14"/>
      <c r="FGC3204" s="14"/>
      <c r="FGD3204" s="14"/>
      <c r="FGE3204" s="14"/>
      <c r="FGF3204" s="14"/>
      <c r="FGG3204" s="14"/>
      <c r="FGH3204" s="14"/>
      <c r="FGI3204" s="14"/>
      <c r="FGJ3204" s="14"/>
      <c r="FGK3204" s="14"/>
      <c r="FGL3204" s="14"/>
      <c r="FGM3204" s="14"/>
      <c r="FGN3204" s="14"/>
      <c r="FGO3204" s="14"/>
      <c r="FGP3204" s="14"/>
      <c r="FGQ3204" s="14"/>
      <c r="FGR3204" s="14"/>
      <c r="FGS3204" s="14"/>
      <c r="FGT3204" s="14"/>
      <c r="FGU3204" s="14"/>
      <c r="FGV3204" s="14"/>
      <c r="FGW3204" s="14"/>
      <c r="FGX3204" s="14"/>
      <c r="FGY3204" s="14"/>
      <c r="FGZ3204" s="14"/>
      <c r="FHA3204" s="14"/>
      <c r="FHB3204" s="14"/>
      <c r="FHC3204" s="14"/>
      <c r="FHD3204" s="14"/>
      <c r="FHE3204" s="14"/>
      <c r="FHF3204" s="14"/>
      <c r="FHG3204" s="14"/>
      <c r="FHH3204" s="14"/>
      <c r="FHI3204" s="14"/>
      <c r="FHJ3204" s="14"/>
      <c r="FHK3204" s="14"/>
      <c r="FHL3204" s="14"/>
      <c r="FHM3204" s="14"/>
      <c r="FHN3204" s="14"/>
      <c r="FHO3204" s="14"/>
      <c r="FHP3204" s="14"/>
      <c r="FHQ3204" s="14"/>
      <c r="FHR3204" s="14"/>
      <c r="FHS3204" s="14"/>
      <c r="FHT3204" s="14"/>
      <c r="FHU3204" s="14"/>
      <c r="FHV3204" s="14"/>
      <c r="FHW3204" s="14"/>
      <c r="FHX3204" s="14"/>
      <c r="FHY3204" s="14"/>
      <c r="FHZ3204" s="14"/>
      <c r="FIA3204" s="14"/>
      <c r="FIB3204" s="14"/>
      <c r="FIC3204" s="14"/>
      <c r="FID3204" s="14"/>
      <c r="FIE3204" s="14"/>
      <c r="FIF3204" s="14"/>
      <c r="FIG3204" s="14"/>
      <c r="FIH3204" s="14"/>
      <c r="FII3204" s="14"/>
      <c r="FIJ3204" s="14"/>
      <c r="FIK3204" s="14"/>
      <c r="FIL3204" s="14"/>
      <c r="FIM3204" s="14"/>
      <c r="FIN3204" s="14"/>
      <c r="FIO3204" s="14"/>
      <c r="FIP3204" s="14"/>
      <c r="FIQ3204" s="14"/>
      <c r="FIR3204" s="14"/>
      <c r="FIS3204" s="14"/>
      <c r="FIT3204" s="14"/>
      <c r="FIU3204" s="14"/>
      <c r="FIV3204" s="14"/>
      <c r="FIW3204" s="14"/>
      <c r="FIX3204" s="14"/>
      <c r="FIY3204" s="14"/>
      <c r="FIZ3204" s="14"/>
      <c r="FJA3204" s="14"/>
      <c r="FJB3204" s="14"/>
      <c r="FJC3204" s="14"/>
      <c r="FJD3204" s="14"/>
      <c r="FJE3204" s="14"/>
      <c r="FJF3204" s="14"/>
      <c r="FJG3204" s="14"/>
      <c r="FJH3204" s="14"/>
      <c r="FJI3204" s="14"/>
      <c r="FJJ3204" s="14"/>
      <c r="FJK3204" s="14"/>
      <c r="FJL3204" s="14"/>
      <c r="FJM3204" s="14"/>
      <c r="FJN3204" s="14"/>
      <c r="FJO3204" s="14"/>
      <c r="FJP3204" s="14"/>
      <c r="FJQ3204" s="14"/>
      <c r="FJR3204" s="14"/>
      <c r="FJS3204" s="14"/>
      <c r="FJT3204" s="14"/>
      <c r="FJU3204" s="14"/>
      <c r="FJV3204" s="14"/>
      <c r="FJW3204" s="14"/>
      <c r="FJX3204" s="14"/>
      <c r="FJY3204" s="14"/>
      <c r="FJZ3204" s="14"/>
      <c r="FKA3204" s="14"/>
      <c r="FKB3204" s="14"/>
      <c r="FKC3204" s="14"/>
      <c r="FKD3204" s="14"/>
      <c r="FKE3204" s="14"/>
      <c r="FKF3204" s="14"/>
      <c r="FKG3204" s="14"/>
      <c r="FKH3204" s="14"/>
      <c r="FKI3204" s="14"/>
      <c r="FKJ3204" s="14"/>
      <c r="FKK3204" s="14"/>
      <c r="FKL3204" s="14"/>
      <c r="FKM3204" s="14"/>
      <c r="FKN3204" s="14"/>
      <c r="FKO3204" s="14"/>
      <c r="FKP3204" s="14"/>
      <c r="FKQ3204" s="14"/>
      <c r="FKR3204" s="14"/>
      <c r="FKS3204" s="14"/>
      <c r="FKT3204" s="14"/>
      <c r="FKU3204" s="14"/>
      <c r="FKV3204" s="14"/>
      <c r="FKW3204" s="14"/>
      <c r="FKX3204" s="14"/>
      <c r="FKY3204" s="14"/>
      <c r="FKZ3204" s="14"/>
      <c r="FLA3204" s="14"/>
      <c r="FLB3204" s="14"/>
      <c r="FLC3204" s="14"/>
      <c r="FLD3204" s="14"/>
      <c r="FLE3204" s="14"/>
      <c r="FLF3204" s="14"/>
      <c r="FLG3204" s="14"/>
      <c r="FLH3204" s="14"/>
      <c r="FLI3204" s="14"/>
      <c r="FLJ3204" s="14"/>
      <c r="FLK3204" s="14"/>
      <c r="FLL3204" s="14"/>
      <c r="FLM3204" s="14"/>
      <c r="FLN3204" s="14"/>
      <c r="FLO3204" s="14"/>
      <c r="FLP3204" s="14"/>
      <c r="FLQ3204" s="14"/>
      <c r="FLR3204" s="14"/>
      <c r="FLS3204" s="14"/>
      <c r="FLT3204" s="14"/>
      <c r="FLU3204" s="14"/>
      <c r="FLV3204" s="14"/>
      <c r="FLW3204" s="14"/>
      <c r="FLX3204" s="14"/>
      <c r="FLY3204" s="14"/>
      <c r="FLZ3204" s="14"/>
      <c r="FMA3204" s="14"/>
      <c r="FMB3204" s="14"/>
      <c r="FMC3204" s="14"/>
      <c r="FMD3204" s="14"/>
      <c r="FME3204" s="14"/>
      <c r="FMF3204" s="14"/>
      <c r="FMG3204" s="14"/>
      <c r="FMH3204" s="14"/>
      <c r="FMI3204" s="14"/>
      <c r="FMJ3204" s="14"/>
      <c r="FMK3204" s="14"/>
      <c r="FML3204" s="14"/>
      <c r="FMM3204" s="14"/>
      <c r="FMN3204" s="14"/>
      <c r="FMO3204" s="14"/>
      <c r="FMP3204" s="14"/>
      <c r="FMQ3204" s="14"/>
      <c r="FMR3204" s="14"/>
      <c r="FMS3204" s="14"/>
      <c r="FMT3204" s="14"/>
      <c r="FMU3204" s="14"/>
      <c r="FMV3204" s="14"/>
      <c r="FMW3204" s="14"/>
      <c r="FMX3204" s="14"/>
      <c r="FMY3204" s="14"/>
      <c r="FMZ3204" s="14"/>
      <c r="FNA3204" s="14"/>
      <c r="FNB3204" s="14"/>
      <c r="FNC3204" s="14"/>
      <c r="FND3204" s="14"/>
      <c r="FNE3204" s="14"/>
      <c r="FNF3204" s="14"/>
      <c r="FNG3204" s="14"/>
      <c r="FNH3204" s="14"/>
      <c r="FNI3204" s="14"/>
      <c r="FNJ3204" s="14"/>
      <c r="FNK3204" s="14"/>
      <c r="FNL3204" s="14"/>
      <c r="FNM3204" s="14"/>
      <c r="FNN3204" s="14"/>
      <c r="FNO3204" s="14"/>
      <c r="FNP3204" s="14"/>
      <c r="FNQ3204" s="14"/>
      <c r="FNR3204" s="14"/>
      <c r="FNS3204" s="14"/>
      <c r="FNT3204" s="14"/>
      <c r="FNU3204" s="14"/>
      <c r="FNV3204" s="14"/>
      <c r="FNW3204" s="14"/>
      <c r="FNX3204" s="14"/>
      <c r="FNY3204" s="14"/>
      <c r="FNZ3204" s="14"/>
      <c r="FOA3204" s="14"/>
      <c r="FOB3204" s="14"/>
      <c r="FOC3204" s="14"/>
      <c r="FOD3204" s="14"/>
      <c r="FOE3204" s="14"/>
      <c r="FOF3204" s="14"/>
      <c r="FOG3204" s="14"/>
      <c r="FOH3204" s="14"/>
      <c r="FOI3204" s="14"/>
      <c r="FOJ3204" s="14"/>
      <c r="FOK3204" s="14"/>
      <c r="FOL3204" s="14"/>
      <c r="FOM3204" s="14"/>
      <c r="FON3204" s="14"/>
      <c r="FOO3204" s="14"/>
      <c r="FOP3204" s="14"/>
      <c r="FOQ3204" s="14"/>
      <c r="FOR3204" s="14"/>
      <c r="FOS3204" s="14"/>
      <c r="FOT3204" s="14"/>
      <c r="FOU3204" s="14"/>
      <c r="FOV3204" s="14"/>
      <c r="FOW3204" s="14"/>
      <c r="FOX3204" s="14"/>
      <c r="FOY3204" s="14"/>
      <c r="FOZ3204" s="14"/>
      <c r="FPA3204" s="14"/>
      <c r="FPB3204" s="14"/>
      <c r="FPC3204" s="14"/>
      <c r="FPD3204" s="14"/>
      <c r="FPE3204" s="14"/>
      <c r="FPF3204" s="14"/>
      <c r="FPG3204" s="14"/>
      <c r="FPH3204" s="14"/>
      <c r="FPI3204" s="14"/>
      <c r="FPJ3204" s="14"/>
      <c r="FPK3204" s="14"/>
      <c r="FPL3204" s="14"/>
      <c r="FPM3204" s="14"/>
      <c r="FPN3204" s="14"/>
      <c r="FPO3204" s="14"/>
      <c r="FPP3204" s="14"/>
      <c r="FPQ3204" s="14"/>
      <c r="FPR3204" s="14"/>
      <c r="FPS3204" s="14"/>
      <c r="FPT3204" s="14"/>
      <c r="FPU3204" s="14"/>
      <c r="FPV3204" s="14"/>
      <c r="FPW3204" s="14"/>
      <c r="FPX3204" s="14"/>
      <c r="FPY3204" s="14"/>
      <c r="FPZ3204" s="14"/>
      <c r="FQA3204" s="14"/>
      <c r="FQB3204" s="14"/>
      <c r="FQC3204" s="14"/>
      <c r="FQD3204" s="14"/>
      <c r="FQE3204" s="14"/>
      <c r="FQF3204" s="14"/>
      <c r="FQG3204" s="14"/>
      <c r="FQH3204" s="14"/>
      <c r="FQI3204" s="14"/>
      <c r="FQJ3204" s="14"/>
      <c r="FQK3204" s="14"/>
      <c r="FQL3204" s="14"/>
      <c r="FQM3204" s="14"/>
      <c r="FQN3204" s="14"/>
      <c r="FQO3204" s="14"/>
      <c r="FQP3204" s="14"/>
      <c r="FQQ3204" s="14"/>
      <c r="FQR3204" s="14"/>
      <c r="FQS3204" s="14"/>
      <c r="FQT3204" s="14"/>
      <c r="FQU3204" s="14"/>
      <c r="FQV3204" s="14"/>
      <c r="FQW3204" s="14"/>
      <c r="FQX3204" s="14"/>
      <c r="FQY3204" s="14"/>
      <c r="FQZ3204" s="14"/>
      <c r="FRA3204" s="14"/>
      <c r="FRB3204" s="14"/>
      <c r="FRC3204" s="14"/>
      <c r="FRD3204" s="14"/>
      <c r="FRE3204" s="14"/>
      <c r="FRF3204" s="14"/>
      <c r="FRG3204" s="14"/>
      <c r="FRH3204" s="14"/>
      <c r="FRI3204" s="14"/>
      <c r="FRJ3204" s="14"/>
      <c r="FRK3204" s="14"/>
      <c r="FRL3204" s="14"/>
      <c r="FRM3204" s="14"/>
      <c r="FRN3204" s="14"/>
      <c r="FRO3204" s="14"/>
      <c r="FRP3204" s="14"/>
      <c r="FRQ3204" s="14"/>
      <c r="FRR3204" s="14"/>
      <c r="FRS3204" s="14"/>
      <c r="FRT3204" s="14"/>
      <c r="FRU3204" s="14"/>
      <c r="FRV3204" s="14"/>
      <c r="FRW3204" s="14"/>
      <c r="FRX3204" s="14"/>
      <c r="FRY3204" s="14"/>
      <c r="FRZ3204" s="14"/>
      <c r="FSA3204" s="14"/>
      <c r="FSB3204" s="14"/>
      <c r="FSC3204" s="14"/>
      <c r="FSD3204" s="14"/>
      <c r="FSE3204" s="14"/>
      <c r="FSF3204" s="14"/>
      <c r="FSG3204" s="14"/>
      <c r="FSH3204" s="14"/>
      <c r="FSI3204" s="14"/>
      <c r="FSJ3204" s="14"/>
      <c r="FSK3204" s="14"/>
      <c r="FSL3204" s="14"/>
      <c r="FSM3204" s="14"/>
      <c r="FSN3204" s="14"/>
      <c r="FSO3204" s="14"/>
      <c r="FSP3204" s="14"/>
      <c r="FSQ3204" s="14"/>
      <c r="FSR3204" s="14"/>
      <c r="FSS3204" s="14"/>
      <c r="FST3204" s="14"/>
      <c r="FSU3204" s="14"/>
      <c r="FSV3204" s="14"/>
      <c r="FSW3204" s="14"/>
      <c r="FSX3204" s="14"/>
      <c r="FSY3204" s="14"/>
      <c r="FSZ3204" s="14"/>
      <c r="FTA3204" s="14"/>
      <c r="FTB3204" s="14"/>
      <c r="FTC3204" s="14"/>
      <c r="FTD3204" s="14"/>
      <c r="FTE3204" s="14"/>
      <c r="FTF3204" s="14"/>
      <c r="FTG3204" s="14"/>
      <c r="FTH3204" s="14"/>
      <c r="FTI3204" s="14"/>
      <c r="FTJ3204" s="14"/>
      <c r="FTK3204" s="14"/>
      <c r="FTL3204" s="14"/>
      <c r="FTM3204" s="14"/>
      <c r="FTN3204" s="14"/>
      <c r="FTO3204" s="14"/>
      <c r="FTP3204" s="14"/>
      <c r="FTQ3204" s="14"/>
      <c r="FTR3204" s="14"/>
      <c r="FTS3204" s="14"/>
      <c r="FTT3204" s="14"/>
      <c r="FTU3204" s="14"/>
      <c r="FTV3204" s="14"/>
      <c r="FTW3204" s="14"/>
      <c r="FTX3204" s="14"/>
      <c r="FTY3204" s="14"/>
      <c r="FTZ3204" s="14"/>
      <c r="FUA3204" s="14"/>
      <c r="FUB3204" s="14"/>
      <c r="FUC3204" s="14"/>
      <c r="FUD3204" s="14"/>
      <c r="FUE3204" s="14"/>
      <c r="FUF3204" s="14"/>
      <c r="FUG3204" s="14"/>
      <c r="FUH3204" s="14"/>
      <c r="FUI3204" s="14"/>
      <c r="FUJ3204" s="14"/>
      <c r="FUK3204" s="14"/>
      <c r="FUL3204" s="14"/>
      <c r="FUM3204" s="14"/>
      <c r="FUN3204" s="14"/>
      <c r="FUO3204" s="14"/>
      <c r="FUP3204" s="14"/>
      <c r="FUQ3204" s="14"/>
      <c r="FUR3204" s="14"/>
      <c r="FUS3204" s="14"/>
      <c r="FUT3204" s="14"/>
      <c r="FUU3204" s="14"/>
      <c r="FUV3204" s="14"/>
      <c r="FUW3204" s="14"/>
      <c r="FUX3204" s="14"/>
      <c r="FUY3204" s="14"/>
      <c r="FUZ3204" s="14"/>
      <c r="FVA3204" s="14"/>
      <c r="FVB3204" s="14"/>
      <c r="FVC3204" s="14"/>
      <c r="FVD3204" s="14"/>
      <c r="FVE3204" s="14"/>
      <c r="FVF3204" s="14"/>
      <c r="FVG3204" s="14"/>
      <c r="FVH3204" s="14"/>
      <c r="FVI3204" s="14"/>
      <c r="FVJ3204" s="14"/>
      <c r="FVK3204" s="14"/>
      <c r="FVL3204" s="14"/>
      <c r="FVM3204" s="14"/>
      <c r="FVN3204" s="14"/>
      <c r="FVO3204" s="14"/>
      <c r="FVP3204" s="14"/>
      <c r="FVQ3204" s="14"/>
      <c r="FVR3204" s="14"/>
      <c r="FVS3204" s="14"/>
      <c r="FVT3204" s="14"/>
      <c r="FVU3204" s="14"/>
      <c r="FVV3204" s="14"/>
      <c r="FVW3204" s="14"/>
      <c r="FVX3204" s="14"/>
      <c r="FVY3204" s="14"/>
      <c r="FVZ3204" s="14"/>
      <c r="FWA3204" s="14"/>
      <c r="FWB3204" s="14"/>
      <c r="FWC3204" s="14"/>
      <c r="FWD3204" s="14"/>
      <c r="FWE3204" s="14"/>
      <c r="FWF3204" s="14"/>
      <c r="FWG3204" s="14"/>
      <c r="FWH3204" s="14"/>
      <c r="FWI3204" s="14"/>
      <c r="FWJ3204" s="14"/>
      <c r="FWK3204" s="14"/>
      <c r="FWL3204" s="14"/>
      <c r="FWM3204" s="14"/>
      <c r="FWN3204" s="14"/>
      <c r="FWO3204" s="14"/>
      <c r="FWP3204" s="14"/>
      <c r="FWQ3204" s="14"/>
      <c r="FWR3204" s="14"/>
      <c r="FWS3204" s="14"/>
      <c r="FWT3204" s="14"/>
      <c r="FWU3204" s="14"/>
      <c r="FWV3204" s="14"/>
      <c r="FWW3204" s="14"/>
      <c r="FWX3204" s="14"/>
      <c r="FWY3204" s="14"/>
      <c r="FWZ3204" s="14"/>
      <c r="FXA3204" s="14"/>
      <c r="FXB3204" s="14"/>
      <c r="FXC3204" s="14"/>
      <c r="FXD3204" s="14"/>
      <c r="FXE3204" s="14"/>
      <c r="FXF3204" s="14"/>
      <c r="FXG3204" s="14"/>
      <c r="FXH3204" s="14"/>
      <c r="FXI3204" s="14"/>
      <c r="FXJ3204" s="14"/>
      <c r="FXK3204" s="14"/>
      <c r="FXL3204" s="14"/>
      <c r="FXM3204" s="14"/>
      <c r="FXN3204" s="14"/>
      <c r="FXO3204" s="14"/>
      <c r="FXP3204" s="14"/>
      <c r="FXQ3204" s="14"/>
      <c r="FXR3204" s="14"/>
      <c r="FXS3204" s="14"/>
      <c r="FXT3204" s="14"/>
      <c r="FXU3204" s="14"/>
      <c r="FXV3204" s="14"/>
      <c r="FXW3204" s="14"/>
      <c r="FXX3204" s="14"/>
      <c r="FXY3204" s="14"/>
      <c r="FXZ3204" s="14"/>
      <c r="FYA3204" s="14"/>
      <c r="FYB3204" s="14"/>
      <c r="FYC3204" s="14"/>
      <c r="FYD3204" s="14"/>
      <c r="FYE3204" s="14"/>
      <c r="FYF3204" s="14"/>
      <c r="FYG3204" s="14"/>
      <c r="FYH3204" s="14"/>
      <c r="FYI3204" s="14"/>
      <c r="FYJ3204" s="14"/>
      <c r="FYK3204" s="14"/>
      <c r="FYL3204" s="14"/>
      <c r="FYM3204" s="14"/>
      <c r="FYN3204" s="14"/>
      <c r="FYO3204" s="14"/>
      <c r="FYP3204" s="14"/>
      <c r="FYQ3204" s="14"/>
      <c r="FYR3204" s="14"/>
      <c r="FYS3204" s="14"/>
      <c r="FYT3204" s="14"/>
      <c r="FYU3204" s="14"/>
      <c r="FYV3204" s="14"/>
      <c r="FYW3204" s="14"/>
      <c r="FYX3204" s="14"/>
      <c r="FYY3204" s="14"/>
      <c r="FYZ3204" s="14"/>
      <c r="FZA3204" s="14"/>
      <c r="FZB3204" s="14"/>
      <c r="FZC3204" s="14"/>
      <c r="FZD3204" s="14"/>
      <c r="FZE3204" s="14"/>
      <c r="FZF3204" s="14"/>
      <c r="FZG3204" s="14"/>
      <c r="FZH3204" s="14"/>
      <c r="FZI3204" s="14"/>
      <c r="FZJ3204" s="14"/>
      <c r="FZK3204" s="14"/>
      <c r="FZL3204" s="14"/>
      <c r="FZM3204" s="14"/>
      <c r="FZN3204" s="14"/>
      <c r="FZO3204" s="14"/>
      <c r="FZP3204" s="14"/>
      <c r="FZQ3204" s="14"/>
      <c r="FZR3204" s="14"/>
      <c r="FZS3204" s="14"/>
      <c r="FZT3204" s="14"/>
      <c r="FZU3204" s="14"/>
      <c r="FZV3204" s="14"/>
      <c r="FZW3204" s="14"/>
      <c r="FZX3204" s="14"/>
      <c r="FZY3204" s="14"/>
      <c r="FZZ3204" s="14"/>
      <c r="GAA3204" s="14"/>
      <c r="GAB3204" s="14"/>
      <c r="GAC3204" s="14"/>
      <c r="GAD3204" s="14"/>
      <c r="GAE3204" s="14"/>
      <c r="GAF3204" s="14"/>
      <c r="GAG3204" s="14"/>
      <c r="GAH3204" s="14"/>
      <c r="GAI3204" s="14"/>
      <c r="GAJ3204" s="14"/>
      <c r="GAK3204" s="14"/>
      <c r="GAL3204" s="14"/>
      <c r="GAM3204" s="14"/>
      <c r="GAN3204" s="14"/>
      <c r="GAO3204" s="14"/>
      <c r="GAP3204" s="14"/>
      <c r="GAQ3204" s="14"/>
      <c r="GAR3204" s="14"/>
      <c r="GAS3204" s="14"/>
      <c r="GAT3204" s="14"/>
      <c r="GAU3204" s="14"/>
      <c r="GAV3204" s="14"/>
      <c r="GAW3204" s="14"/>
      <c r="GAX3204" s="14"/>
      <c r="GAY3204" s="14"/>
      <c r="GAZ3204" s="14"/>
      <c r="GBA3204" s="14"/>
      <c r="GBB3204" s="14"/>
      <c r="GBC3204" s="14"/>
      <c r="GBD3204" s="14"/>
      <c r="GBE3204" s="14"/>
      <c r="GBF3204" s="14"/>
      <c r="GBG3204" s="14"/>
      <c r="GBH3204" s="14"/>
      <c r="GBI3204" s="14"/>
      <c r="GBJ3204" s="14"/>
      <c r="GBK3204" s="14"/>
      <c r="GBL3204" s="14"/>
      <c r="GBM3204" s="14"/>
      <c r="GBN3204" s="14"/>
      <c r="GBO3204" s="14"/>
      <c r="GBP3204" s="14"/>
      <c r="GBQ3204" s="14"/>
      <c r="GBR3204" s="14"/>
      <c r="GBS3204" s="14"/>
      <c r="GBT3204" s="14"/>
      <c r="GBU3204" s="14"/>
      <c r="GBV3204" s="14"/>
      <c r="GBW3204" s="14"/>
      <c r="GBX3204" s="14"/>
      <c r="GBY3204" s="14"/>
      <c r="GBZ3204" s="14"/>
      <c r="GCA3204" s="14"/>
      <c r="GCB3204" s="14"/>
      <c r="GCC3204" s="14"/>
      <c r="GCD3204" s="14"/>
      <c r="GCE3204" s="14"/>
      <c r="GCF3204" s="14"/>
      <c r="GCG3204" s="14"/>
      <c r="GCH3204" s="14"/>
      <c r="GCI3204" s="14"/>
      <c r="GCJ3204" s="14"/>
      <c r="GCK3204" s="14"/>
      <c r="GCL3204" s="14"/>
      <c r="GCM3204" s="14"/>
      <c r="GCN3204" s="14"/>
      <c r="GCO3204" s="14"/>
      <c r="GCP3204" s="14"/>
      <c r="GCQ3204" s="14"/>
      <c r="GCR3204" s="14"/>
      <c r="GCS3204" s="14"/>
      <c r="GCT3204" s="14"/>
      <c r="GCU3204" s="14"/>
      <c r="GCV3204" s="14"/>
      <c r="GCW3204" s="14"/>
      <c r="GCX3204" s="14"/>
      <c r="GCY3204" s="14"/>
      <c r="GCZ3204" s="14"/>
      <c r="GDA3204" s="14"/>
      <c r="GDB3204" s="14"/>
      <c r="GDC3204" s="14"/>
      <c r="GDD3204" s="14"/>
      <c r="GDE3204" s="14"/>
      <c r="GDF3204" s="14"/>
      <c r="GDG3204" s="14"/>
      <c r="GDH3204" s="14"/>
      <c r="GDI3204" s="14"/>
      <c r="GDJ3204" s="14"/>
      <c r="GDK3204" s="14"/>
      <c r="GDL3204" s="14"/>
      <c r="GDM3204" s="14"/>
      <c r="GDN3204" s="14"/>
      <c r="GDO3204" s="14"/>
      <c r="GDP3204" s="14"/>
      <c r="GDQ3204" s="14"/>
      <c r="GDR3204" s="14"/>
      <c r="GDS3204" s="14"/>
      <c r="GDT3204" s="14"/>
      <c r="GDU3204" s="14"/>
      <c r="GDV3204" s="14"/>
      <c r="GDW3204" s="14"/>
      <c r="GDX3204" s="14"/>
      <c r="GDY3204" s="14"/>
      <c r="GDZ3204" s="14"/>
      <c r="GEA3204" s="14"/>
      <c r="GEB3204" s="14"/>
      <c r="GEC3204" s="14"/>
      <c r="GED3204" s="14"/>
      <c r="GEE3204" s="14"/>
      <c r="GEF3204" s="14"/>
      <c r="GEG3204" s="14"/>
      <c r="GEH3204" s="14"/>
      <c r="GEI3204" s="14"/>
      <c r="GEJ3204" s="14"/>
      <c r="GEK3204" s="14"/>
      <c r="GEL3204" s="14"/>
      <c r="GEM3204" s="14"/>
      <c r="GEN3204" s="14"/>
      <c r="GEO3204" s="14"/>
      <c r="GEP3204" s="14"/>
      <c r="GEQ3204" s="14"/>
      <c r="GER3204" s="14"/>
      <c r="GES3204" s="14"/>
      <c r="GET3204" s="14"/>
      <c r="GEU3204" s="14"/>
      <c r="GEV3204" s="14"/>
      <c r="GEW3204" s="14"/>
      <c r="GEX3204" s="14"/>
      <c r="GEY3204" s="14"/>
      <c r="GEZ3204" s="14"/>
      <c r="GFA3204" s="14"/>
      <c r="GFB3204" s="14"/>
      <c r="GFC3204" s="14"/>
      <c r="GFD3204" s="14"/>
      <c r="GFE3204" s="14"/>
      <c r="GFF3204" s="14"/>
      <c r="GFG3204" s="14"/>
      <c r="GFH3204" s="14"/>
      <c r="GFI3204" s="14"/>
      <c r="GFJ3204" s="14"/>
      <c r="GFK3204" s="14"/>
      <c r="GFL3204" s="14"/>
      <c r="GFM3204" s="14"/>
      <c r="GFN3204" s="14"/>
      <c r="GFO3204" s="14"/>
      <c r="GFP3204" s="14"/>
      <c r="GFQ3204" s="14"/>
      <c r="GFR3204" s="14"/>
      <c r="GFS3204" s="14"/>
      <c r="GFT3204" s="14"/>
      <c r="GFU3204" s="14"/>
      <c r="GFV3204" s="14"/>
      <c r="GFW3204" s="14"/>
      <c r="GFX3204" s="14"/>
      <c r="GFY3204" s="14"/>
      <c r="GFZ3204" s="14"/>
      <c r="GGA3204" s="14"/>
      <c r="GGB3204" s="14"/>
      <c r="GGC3204" s="14"/>
      <c r="GGD3204" s="14"/>
      <c r="GGE3204" s="14"/>
      <c r="GGF3204" s="14"/>
      <c r="GGG3204" s="14"/>
      <c r="GGH3204" s="14"/>
      <c r="GGI3204" s="14"/>
      <c r="GGJ3204" s="14"/>
      <c r="GGK3204" s="14"/>
      <c r="GGL3204" s="14"/>
      <c r="GGM3204" s="14"/>
      <c r="GGN3204" s="14"/>
      <c r="GGO3204" s="14"/>
      <c r="GGP3204" s="14"/>
      <c r="GGQ3204" s="14"/>
      <c r="GGR3204" s="14"/>
      <c r="GGS3204" s="14"/>
      <c r="GGT3204" s="14"/>
      <c r="GGU3204" s="14"/>
      <c r="GGV3204" s="14"/>
      <c r="GGW3204" s="14"/>
      <c r="GGX3204" s="14"/>
      <c r="GGY3204" s="14"/>
      <c r="GGZ3204" s="14"/>
      <c r="GHA3204" s="14"/>
      <c r="GHB3204" s="14"/>
      <c r="GHC3204" s="14"/>
      <c r="GHD3204" s="14"/>
      <c r="GHE3204" s="14"/>
      <c r="GHF3204" s="14"/>
      <c r="GHG3204" s="14"/>
      <c r="GHH3204" s="14"/>
      <c r="GHI3204" s="14"/>
      <c r="GHJ3204" s="14"/>
      <c r="GHK3204" s="14"/>
      <c r="GHL3204" s="14"/>
      <c r="GHM3204" s="14"/>
      <c r="GHN3204" s="14"/>
      <c r="GHO3204" s="14"/>
      <c r="GHP3204" s="14"/>
      <c r="GHQ3204" s="14"/>
      <c r="GHR3204" s="14"/>
      <c r="GHS3204" s="14"/>
      <c r="GHT3204" s="14"/>
      <c r="GHU3204" s="14"/>
      <c r="GHV3204" s="14"/>
      <c r="GHW3204" s="14"/>
      <c r="GHX3204" s="14"/>
      <c r="GHY3204" s="14"/>
      <c r="GHZ3204" s="14"/>
      <c r="GIA3204" s="14"/>
      <c r="GIB3204" s="14"/>
      <c r="GIC3204" s="14"/>
      <c r="GID3204" s="14"/>
      <c r="GIE3204" s="14"/>
      <c r="GIF3204" s="14"/>
      <c r="GIG3204" s="14"/>
      <c r="GIH3204" s="14"/>
      <c r="GII3204" s="14"/>
      <c r="GIJ3204" s="14"/>
      <c r="GIK3204" s="14"/>
      <c r="GIL3204" s="14"/>
      <c r="GIM3204" s="14"/>
      <c r="GIN3204" s="14"/>
      <c r="GIO3204" s="14"/>
      <c r="GIP3204" s="14"/>
      <c r="GIQ3204" s="14"/>
      <c r="GIR3204" s="14"/>
      <c r="GIS3204" s="14"/>
      <c r="GIT3204" s="14"/>
      <c r="GIU3204" s="14"/>
      <c r="GIV3204" s="14"/>
      <c r="GIW3204" s="14"/>
      <c r="GIX3204" s="14"/>
      <c r="GIY3204" s="14"/>
      <c r="GIZ3204" s="14"/>
      <c r="GJA3204" s="14"/>
      <c r="GJB3204" s="14"/>
      <c r="GJC3204" s="14"/>
      <c r="GJD3204" s="14"/>
      <c r="GJE3204" s="14"/>
      <c r="GJF3204" s="14"/>
      <c r="GJG3204" s="14"/>
      <c r="GJH3204" s="14"/>
      <c r="GJI3204" s="14"/>
      <c r="GJJ3204" s="14"/>
      <c r="GJK3204" s="14"/>
      <c r="GJL3204" s="14"/>
      <c r="GJM3204" s="14"/>
      <c r="GJN3204" s="14"/>
      <c r="GJO3204" s="14"/>
      <c r="GJP3204" s="14"/>
      <c r="GJQ3204" s="14"/>
      <c r="GJR3204" s="14"/>
      <c r="GJS3204" s="14"/>
      <c r="GJT3204" s="14"/>
      <c r="GJU3204" s="14"/>
      <c r="GJV3204" s="14"/>
      <c r="GJW3204" s="14"/>
      <c r="GJX3204" s="14"/>
      <c r="GJY3204" s="14"/>
      <c r="GJZ3204" s="14"/>
      <c r="GKA3204" s="14"/>
      <c r="GKB3204" s="14"/>
      <c r="GKC3204" s="14"/>
      <c r="GKD3204" s="14"/>
      <c r="GKE3204" s="14"/>
      <c r="GKF3204" s="14"/>
      <c r="GKG3204" s="14"/>
      <c r="GKH3204" s="14"/>
      <c r="GKI3204" s="14"/>
      <c r="GKJ3204" s="14"/>
      <c r="GKK3204" s="14"/>
      <c r="GKL3204" s="14"/>
      <c r="GKM3204" s="14"/>
      <c r="GKN3204" s="14"/>
      <c r="GKO3204" s="14"/>
      <c r="GKP3204" s="14"/>
      <c r="GKQ3204" s="14"/>
      <c r="GKR3204" s="14"/>
      <c r="GKS3204" s="14"/>
      <c r="GKT3204" s="14"/>
      <c r="GKU3204" s="14"/>
      <c r="GKV3204" s="14"/>
      <c r="GKW3204" s="14"/>
      <c r="GKX3204" s="14"/>
      <c r="GKY3204" s="14"/>
      <c r="GKZ3204" s="14"/>
      <c r="GLA3204" s="14"/>
      <c r="GLB3204" s="14"/>
      <c r="GLC3204" s="14"/>
      <c r="GLD3204" s="14"/>
      <c r="GLE3204" s="14"/>
      <c r="GLF3204" s="14"/>
      <c r="GLG3204" s="14"/>
      <c r="GLH3204" s="14"/>
      <c r="GLI3204" s="14"/>
      <c r="GLJ3204" s="14"/>
      <c r="GLK3204" s="14"/>
      <c r="GLL3204" s="14"/>
      <c r="GLM3204" s="14"/>
      <c r="GLN3204" s="14"/>
      <c r="GLO3204" s="14"/>
      <c r="GLP3204" s="14"/>
      <c r="GLQ3204" s="14"/>
      <c r="GLR3204" s="14"/>
      <c r="GLS3204" s="14"/>
      <c r="GLT3204" s="14"/>
      <c r="GLU3204" s="14"/>
      <c r="GLV3204" s="14"/>
      <c r="GLW3204" s="14"/>
      <c r="GLX3204" s="14"/>
      <c r="GLY3204" s="14"/>
      <c r="GLZ3204" s="14"/>
      <c r="GMA3204" s="14"/>
      <c r="GMB3204" s="14"/>
      <c r="GMC3204" s="14"/>
      <c r="GMD3204" s="14"/>
      <c r="GME3204" s="14"/>
      <c r="GMF3204" s="14"/>
      <c r="GMG3204" s="14"/>
      <c r="GMH3204" s="14"/>
      <c r="GMI3204" s="14"/>
      <c r="GMJ3204" s="14"/>
      <c r="GMK3204" s="14"/>
      <c r="GML3204" s="14"/>
      <c r="GMM3204" s="14"/>
      <c r="GMN3204" s="14"/>
      <c r="GMO3204" s="14"/>
      <c r="GMP3204" s="14"/>
      <c r="GMQ3204" s="14"/>
      <c r="GMR3204" s="14"/>
      <c r="GMS3204" s="14"/>
      <c r="GMT3204" s="14"/>
      <c r="GMU3204" s="14"/>
      <c r="GMV3204" s="14"/>
      <c r="GMW3204" s="14"/>
      <c r="GMX3204" s="14"/>
      <c r="GMY3204" s="14"/>
      <c r="GMZ3204" s="14"/>
      <c r="GNA3204" s="14"/>
      <c r="GNB3204" s="14"/>
      <c r="GNC3204" s="14"/>
      <c r="GND3204" s="14"/>
      <c r="GNE3204" s="14"/>
      <c r="GNF3204" s="14"/>
      <c r="GNG3204" s="14"/>
      <c r="GNH3204" s="14"/>
      <c r="GNI3204" s="14"/>
      <c r="GNJ3204" s="14"/>
      <c r="GNK3204" s="14"/>
      <c r="GNL3204" s="14"/>
      <c r="GNM3204" s="14"/>
      <c r="GNN3204" s="14"/>
      <c r="GNO3204" s="14"/>
      <c r="GNP3204" s="14"/>
      <c r="GNQ3204" s="14"/>
      <c r="GNR3204" s="14"/>
      <c r="GNS3204" s="14"/>
      <c r="GNT3204" s="14"/>
      <c r="GNU3204" s="14"/>
      <c r="GNV3204" s="14"/>
      <c r="GNW3204" s="14"/>
      <c r="GNX3204" s="14"/>
      <c r="GNY3204" s="14"/>
      <c r="GNZ3204" s="14"/>
      <c r="GOA3204" s="14"/>
      <c r="GOB3204" s="14"/>
      <c r="GOC3204" s="14"/>
      <c r="GOD3204" s="14"/>
      <c r="GOE3204" s="14"/>
      <c r="GOF3204" s="14"/>
      <c r="GOG3204" s="14"/>
      <c r="GOH3204" s="14"/>
      <c r="GOI3204" s="14"/>
      <c r="GOJ3204" s="14"/>
      <c r="GOK3204" s="14"/>
      <c r="GOL3204" s="14"/>
      <c r="GOM3204" s="14"/>
      <c r="GON3204" s="14"/>
      <c r="GOO3204" s="14"/>
      <c r="GOP3204" s="14"/>
      <c r="GOQ3204" s="14"/>
      <c r="GOR3204" s="14"/>
      <c r="GOS3204" s="14"/>
      <c r="GOT3204" s="14"/>
      <c r="GOU3204" s="14"/>
      <c r="GOV3204" s="14"/>
      <c r="GOW3204" s="14"/>
      <c r="GOX3204" s="14"/>
      <c r="GOY3204" s="14"/>
      <c r="GOZ3204" s="14"/>
      <c r="GPA3204" s="14"/>
      <c r="GPB3204" s="14"/>
      <c r="GPC3204" s="14"/>
      <c r="GPD3204" s="14"/>
      <c r="GPE3204" s="14"/>
      <c r="GPF3204" s="14"/>
      <c r="GPG3204" s="14"/>
      <c r="GPH3204" s="14"/>
      <c r="GPI3204" s="14"/>
      <c r="GPJ3204" s="14"/>
      <c r="GPK3204" s="14"/>
      <c r="GPL3204" s="14"/>
      <c r="GPM3204" s="14"/>
      <c r="GPN3204" s="14"/>
      <c r="GPO3204" s="14"/>
      <c r="GPP3204" s="14"/>
      <c r="GPQ3204" s="14"/>
      <c r="GPR3204" s="14"/>
      <c r="GPS3204" s="14"/>
      <c r="GPT3204" s="14"/>
      <c r="GPU3204" s="14"/>
      <c r="GPV3204" s="14"/>
      <c r="GPW3204" s="14"/>
      <c r="GPX3204" s="14"/>
      <c r="GPY3204" s="14"/>
      <c r="GPZ3204" s="14"/>
      <c r="GQA3204" s="14"/>
      <c r="GQB3204" s="14"/>
      <c r="GQC3204" s="14"/>
      <c r="GQD3204" s="14"/>
      <c r="GQE3204" s="14"/>
      <c r="GQF3204" s="14"/>
      <c r="GQG3204" s="14"/>
      <c r="GQH3204" s="14"/>
      <c r="GQI3204" s="14"/>
      <c r="GQJ3204" s="14"/>
      <c r="GQK3204" s="14"/>
      <c r="GQL3204" s="14"/>
      <c r="GQM3204" s="14"/>
      <c r="GQN3204" s="14"/>
      <c r="GQO3204" s="14"/>
      <c r="GQP3204" s="14"/>
      <c r="GQQ3204" s="14"/>
      <c r="GQR3204" s="14"/>
      <c r="GQS3204" s="14"/>
      <c r="GQT3204" s="14"/>
      <c r="GQU3204" s="14"/>
      <c r="GQV3204" s="14"/>
      <c r="GQW3204" s="14"/>
      <c r="GQX3204" s="14"/>
      <c r="GQY3204" s="14"/>
      <c r="GQZ3204" s="14"/>
      <c r="GRA3204" s="14"/>
      <c r="GRB3204" s="14"/>
      <c r="GRC3204" s="14"/>
      <c r="GRD3204" s="14"/>
      <c r="GRE3204" s="14"/>
      <c r="GRF3204" s="14"/>
      <c r="GRG3204" s="14"/>
      <c r="GRH3204" s="14"/>
      <c r="GRI3204" s="14"/>
      <c r="GRJ3204" s="14"/>
      <c r="GRK3204" s="14"/>
      <c r="GRL3204" s="14"/>
      <c r="GRM3204" s="14"/>
      <c r="GRN3204" s="14"/>
      <c r="GRO3204" s="14"/>
      <c r="GRP3204" s="14"/>
      <c r="GRQ3204" s="14"/>
      <c r="GRR3204" s="14"/>
      <c r="GRS3204" s="14"/>
      <c r="GRT3204" s="14"/>
      <c r="GRU3204" s="14"/>
      <c r="GRV3204" s="14"/>
      <c r="GRW3204" s="14"/>
      <c r="GRX3204" s="14"/>
      <c r="GRY3204" s="14"/>
      <c r="GRZ3204" s="14"/>
      <c r="GSA3204" s="14"/>
      <c r="GSB3204" s="14"/>
      <c r="GSC3204" s="14"/>
      <c r="GSD3204" s="14"/>
      <c r="GSE3204" s="14"/>
      <c r="GSF3204" s="14"/>
      <c r="GSG3204" s="14"/>
      <c r="GSH3204" s="14"/>
      <c r="GSI3204" s="14"/>
      <c r="GSJ3204" s="14"/>
      <c r="GSK3204" s="14"/>
      <c r="GSL3204" s="14"/>
      <c r="GSM3204" s="14"/>
      <c r="GSN3204" s="14"/>
      <c r="GSO3204" s="14"/>
      <c r="GSP3204" s="14"/>
      <c r="GSQ3204" s="14"/>
      <c r="GSR3204" s="14"/>
      <c r="GSS3204" s="14"/>
      <c r="GST3204" s="14"/>
      <c r="GSU3204" s="14"/>
      <c r="GSV3204" s="14"/>
      <c r="GSW3204" s="14"/>
      <c r="GSX3204" s="14"/>
      <c r="GSY3204" s="14"/>
      <c r="GSZ3204" s="14"/>
      <c r="GTA3204" s="14"/>
      <c r="GTB3204" s="14"/>
      <c r="GTC3204" s="14"/>
      <c r="GTD3204" s="14"/>
      <c r="GTE3204" s="14"/>
      <c r="GTF3204" s="14"/>
      <c r="GTG3204" s="14"/>
      <c r="GTH3204" s="14"/>
      <c r="GTI3204" s="14"/>
      <c r="GTJ3204" s="14"/>
      <c r="GTK3204" s="14"/>
      <c r="GTL3204" s="14"/>
      <c r="GTM3204" s="14"/>
      <c r="GTN3204" s="14"/>
      <c r="GTO3204" s="14"/>
      <c r="GTP3204" s="14"/>
      <c r="GTQ3204" s="14"/>
      <c r="GTR3204" s="14"/>
      <c r="GTS3204" s="14"/>
      <c r="GTT3204" s="14"/>
      <c r="GTU3204" s="14"/>
      <c r="GTV3204" s="14"/>
      <c r="GTW3204" s="14"/>
      <c r="GTX3204" s="14"/>
      <c r="GTY3204" s="14"/>
      <c r="GTZ3204" s="14"/>
      <c r="GUA3204" s="14"/>
      <c r="GUB3204" s="14"/>
      <c r="GUC3204" s="14"/>
      <c r="GUD3204" s="14"/>
      <c r="GUE3204" s="14"/>
      <c r="GUF3204" s="14"/>
      <c r="GUG3204" s="14"/>
      <c r="GUH3204" s="14"/>
      <c r="GUI3204" s="14"/>
      <c r="GUJ3204" s="14"/>
      <c r="GUK3204" s="14"/>
      <c r="GUL3204" s="14"/>
      <c r="GUM3204" s="14"/>
      <c r="GUN3204" s="14"/>
      <c r="GUO3204" s="14"/>
      <c r="GUP3204" s="14"/>
      <c r="GUQ3204" s="14"/>
      <c r="GUR3204" s="14"/>
      <c r="GUS3204" s="14"/>
      <c r="GUT3204" s="14"/>
      <c r="GUU3204" s="14"/>
      <c r="GUV3204" s="14"/>
      <c r="GUW3204" s="14"/>
      <c r="GUX3204" s="14"/>
      <c r="GUY3204" s="14"/>
      <c r="GUZ3204" s="14"/>
      <c r="GVA3204" s="14"/>
      <c r="GVB3204" s="14"/>
      <c r="GVC3204" s="14"/>
      <c r="GVD3204" s="14"/>
      <c r="GVE3204" s="14"/>
      <c r="GVF3204" s="14"/>
      <c r="GVG3204" s="14"/>
      <c r="GVH3204" s="14"/>
      <c r="GVI3204" s="14"/>
      <c r="GVJ3204" s="14"/>
      <c r="GVK3204" s="14"/>
      <c r="GVL3204" s="14"/>
      <c r="GVM3204" s="14"/>
      <c r="GVN3204" s="14"/>
      <c r="GVO3204" s="14"/>
      <c r="GVP3204" s="14"/>
      <c r="GVQ3204" s="14"/>
      <c r="GVR3204" s="14"/>
      <c r="GVS3204" s="14"/>
      <c r="GVT3204" s="14"/>
      <c r="GVU3204" s="14"/>
      <c r="GVV3204" s="14"/>
      <c r="GVW3204" s="14"/>
      <c r="GVX3204" s="14"/>
      <c r="GVY3204" s="14"/>
      <c r="GVZ3204" s="14"/>
      <c r="GWA3204" s="14"/>
      <c r="GWB3204" s="14"/>
      <c r="GWC3204" s="14"/>
      <c r="GWD3204" s="14"/>
      <c r="GWE3204" s="14"/>
      <c r="GWF3204" s="14"/>
      <c r="GWG3204" s="14"/>
      <c r="GWH3204" s="14"/>
      <c r="GWI3204" s="14"/>
      <c r="GWJ3204" s="14"/>
      <c r="GWK3204" s="14"/>
      <c r="GWL3204" s="14"/>
      <c r="GWM3204" s="14"/>
      <c r="GWN3204" s="14"/>
      <c r="GWO3204" s="14"/>
      <c r="GWP3204" s="14"/>
      <c r="GWQ3204" s="14"/>
      <c r="GWR3204" s="14"/>
      <c r="GWS3204" s="14"/>
      <c r="GWT3204" s="14"/>
      <c r="GWU3204" s="14"/>
      <c r="GWV3204" s="14"/>
      <c r="GWW3204" s="14"/>
      <c r="GWX3204" s="14"/>
      <c r="GWY3204" s="14"/>
      <c r="GWZ3204" s="14"/>
      <c r="GXA3204" s="14"/>
      <c r="GXB3204" s="14"/>
      <c r="GXC3204" s="14"/>
      <c r="GXD3204" s="14"/>
      <c r="GXE3204" s="14"/>
      <c r="GXF3204" s="14"/>
      <c r="GXG3204" s="14"/>
      <c r="GXH3204" s="14"/>
      <c r="GXI3204" s="14"/>
      <c r="GXJ3204" s="14"/>
      <c r="GXK3204" s="14"/>
      <c r="GXL3204" s="14"/>
      <c r="GXM3204" s="14"/>
      <c r="GXN3204" s="14"/>
      <c r="GXO3204" s="14"/>
      <c r="GXP3204" s="14"/>
      <c r="GXQ3204" s="14"/>
      <c r="GXR3204" s="14"/>
      <c r="GXS3204" s="14"/>
      <c r="GXT3204" s="14"/>
      <c r="GXU3204" s="14"/>
      <c r="GXV3204" s="14"/>
      <c r="GXW3204" s="14"/>
      <c r="GXX3204" s="14"/>
      <c r="GXY3204" s="14"/>
      <c r="GXZ3204" s="14"/>
      <c r="GYA3204" s="14"/>
      <c r="GYB3204" s="14"/>
      <c r="GYC3204" s="14"/>
      <c r="GYD3204" s="14"/>
      <c r="GYE3204" s="14"/>
      <c r="GYF3204" s="14"/>
      <c r="GYG3204" s="14"/>
      <c r="GYH3204" s="14"/>
      <c r="GYI3204" s="14"/>
      <c r="GYJ3204" s="14"/>
      <c r="GYK3204" s="14"/>
      <c r="GYL3204" s="14"/>
      <c r="GYM3204" s="14"/>
      <c r="GYN3204" s="14"/>
      <c r="GYO3204" s="14"/>
      <c r="GYP3204" s="14"/>
      <c r="GYQ3204" s="14"/>
      <c r="GYR3204" s="14"/>
      <c r="GYS3204" s="14"/>
      <c r="GYT3204" s="14"/>
      <c r="GYU3204" s="14"/>
      <c r="GYV3204" s="14"/>
      <c r="GYW3204" s="14"/>
      <c r="GYX3204" s="14"/>
      <c r="GYY3204" s="14"/>
      <c r="GYZ3204" s="14"/>
      <c r="GZA3204" s="14"/>
      <c r="GZB3204" s="14"/>
      <c r="GZC3204" s="14"/>
      <c r="GZD3204" s="14"/>
      <c r="GZE3204" s="14"/>
      <c r="GZF3204" s="14"/>
      <c r="GZG3204" s="14"/>
      <c r="GZH3204" s="14"/>
      <c r="GZI3204" s="14"/>
      <c r="GZJ3204" s="14"/>
      <c r="GZK3204" s="14"/>
      <c r="GZL3204" s="14"/>
      <c r="GZM3204" s="14"/>
      <c r="GZN3204" s="14"/>
      <c r="GZO3204" s="14"/>
      <c r="GZP3204" s="14"/>
      <c r="GZQ3204" s="14"/>
      <c r="GZR3204" s="14"/>
      <c r="GZS3204" s="14"/>
      <c r="GZT3204" s="14"/>
      <c r="GZU3204" s="14"/>
      <c r="GZV3204" s="14"/>
      <c r="GZW3204" s="14"/>
      <c r="GZX3204" s="14"/>
      <c r="GZY3204" s="14"/>
      <c r="GZZ3204" s="14"/>
      <c r="HAA3204" s="14"/>
      <c r="HAB3204" s="14"/>
      <c r="HAC3204" s="14"/>
      <c r="HAD3204" s="14"/>
      <c r="HAE3204" s="14"/>
      <c r="HAF3204" s="14"/>
      <c r="HAG3204" s="14"/>
      <c r="HAH3204" s="14"/>
      <c r="HAI3204" s="14"/>
      <c r="HAJ3204" s="14"/>
      <c r="HAK3204" s="14"/>
      <c r="HAL3204" s="14"/>
      <c r="HAM3204" s="14"/>
      <c r="HAN3204" s="14"/>
      <c r="HAO3204" s="14"/>
      <c r="HAP3204" s="14"/>
      <c r="HAQ3204" s="14"/>
      <c r="HAR3204" s="14"/>
      <c r="HAS3204" s="14"/>
      <c r="HAT3204" s="14"/>
      <c r="HAU3204" s="14"/>
      <c r="HAV3204" s="14"/>
      <c r="HAW3204" s="14"/>
      <c r="HAX3204" s="14"/>
      <c r="HAY3204" s="14"/>
      <c r="HAZ3204" s="14"/>
      <c r="HBA3204" s="14"/>
      <c r="HBB3204" s="14"/>
      <c r="HBC3204" s="14"/>
      <c r="HBD3204" s="14"/>
      <c r="HBE3204" s="14"/>
      <c r="HBF3204" s="14"/>
      <c r="HBG3204" s="14"/>
      <c r="HBH3204" s="14"/>
      <c r="HBI3204" s="14"/>
      <c r="HBJ3204" s="14"/>
      <c r="HBK3204" s="14"/>
      <c r="HBL3204" s="14"/>
      <c r="HBM3204" s="14"/>
      <c r="HBN3204" s="14"/>
      <c r="HBO3204" s="14"/>
      <c r="HBP3204" s="14"/>
      <c r="HBQ3204" s="14"/>
      <c r="HBR3204" s="14"/>
      <c r="HBS3204" s="14"/>
      <c r="HBT3204" s="14"/>
      <c r="HBU3204" s="14"/>
      <c r="HBV3204" s="14"/>
      <c r="HBW3204" s="14"/>
      <c r="HBX3204" s="14"/>
      <c r="HBY3204" s="14"/>
      <c r="HBZ3204" s="14"/>
      <c r="HCA3204" s="14"/>
      <c r="HCB3204" s="14"/>
      <c r="HCC3204" s="14"/>
      <c r="HCD3204" s="14"/>
      <c r="HCE3204" s="14"/>
      <c r="HCF3204" s="14"/>
      <c r="HCG3204" s="14"/>
      <c r="HCH3204" s="14"/>
      <c r="HCI3204" s="14"/>
      <c r="HCJ3204" s="14"/>
      <c r="HCK3204" s="14"/>
      <c r="HCL3204" s="14"/>
      <c r="HCM3204" s="14"/>
      <c r="HCN3204" s="14"/>
      <c r="HCO3204" s="14"/>
      <c r="HCP3204" s="14"/>
      <c r="HCQ3204" s="14"/>
      <c r="HCR3204" s="14"/>
      <c r="HCS3204" s="14"/>
      <c r="HCT3204" s="14"/>
      <c r="HCU3204" s="14"/>
      <c r="HCV3204" s="14"/>
      <c r="HCW3204" s="14"/>
      <c r="HCX3204" s="14"/>
      <c r="HCY3204" s="14"/>
      <c r="HCZ3204" s="14"/>
      <c r="HDA3204" s="14"/>
      <c r="HDB3204" s="14"/>
      <c r="HDC3204" s="14"/>
      <c r="HDD3204" s="14"/>
      <c r="HDE3204" s="14"/>
      <c r="HDF3204" s="14"/>
      <c r="HDG3204" s="14"/>
      <c r="HDH3204" s="14"/>
      <c r="HDI3204" s="14"/>
      <c r="HDJ3204" s="14"/>
      <c r="HDK3204" s="14"/>
      <c r="HDL3204" s="14"/>
      <c r="HDM3204" s="14"/>
      <c r="HDN3204" s="14"/>
      <c r="HDO3204" s="14"/>
      <c r="HDP3204" s="14"/>
      <c r="HDQ3204" s="14"/>
      <c r="HDR3204" s="14"/>
      <c r="HDS3204" s="14"/>
      <c r="HDT3204" s="14"/>
      <c r="HDU3204" s="14"/>
      <c r="HDV3204" s="14"/>
      <c r="HDW3204" s="14"/>
      <c r="HDX3204" s="14"/>
      <c r="HDY3204" s="14"/>
      <c r="HDZ3204" s="14"/>
      <c r="HEA3204" s="14"/>
      <c r="HEB3204" s="14"/>
      <c r="HEC3204" s="14"/>
      <c r="HED3204" s="14"/>
      <c r="HEE3204" s="14"/>
      <c r="HEF3204" s="14"/>
      <c r="HEG3204" s="14"/>
      <c r="HEH3204" s="14"/>
      <c r="HEI3204" s="14"/>
      <c r="HEJ3204" s="14"/>
      <c r="HEK3204" s="14"/>
      <c r="HEL3204" s="14"/>
      <c r="HEM3204" s="14"/>
      <c r="HEN3204" s="14"/>
      <c r="HEO3204" s="14"/>
      <c r="HEP3204" s="14"/>
      <c r="HEQ3204" s="14"/>
      <c r="HER3204" s="14"/>
      <c r="HES3204" s="14"/>
      <c r="HET3204" s="14"/>
      <c r="HEU3204" s="14"/>
      <c r="HEV3204" s="14"/>
      <c r="HEW3204" s="14"/>
      <c r="HEX3204" s="14"/>
      <c r="HEY3204" s="14"/>
      <c r="HEZ3204" s="14"/>
      <c r="HFA3204" s="14"/>
      <c r="HFB3204" s="14"/>
      <c r="HFC3204" s="14"/>
      <c r="HFD3204" s="14"/>
      <c r="HFE3204" s="14"/>
      <c r="HFF3204" s="14"/>
      <c r="HFG3204" s="14"/>
      <c r="HFH3204" s="14"/>
      <c r="HFI3204" s="14"/>
      <c r="HFJ3204" s="14"/>
      <c r="HFK3204" s="14"/>
      <c r="HFL3204" s="14"/>
      <c r="HFM3204" s="14"/>
      <c r="HFN3204" s="14"/>
      <c r="HFO3204" s="14"/>
      <c r="HFP3204" s="14"/>
      <c r="HFQ3204" s="14"/>
      <c r="HFR3204" s="14"/>
      <c r="HFS3204" s="14"/>
      <c r="HFT3204" s="14"/>
      <c r="HFU3204" s="14"/>
      <c r="HFV3204" s="14"/>
      <c r="HFW3204" s="14"/>
      <c r="HFX3204" s="14"/>
      <c r="HFY3204" s="14"/>
      <c r="HFZ3204" s="14"/>
      <c r="HGA3204" s="14"/>
      <c r="HGB3204" s="14"/>
      <c r="HGC3204" s="14"/>
      <c r="HGD3204" s="14"/>
      <c r="HGE3204" s="14"/>
      <c r="HGF3204" s="14"/>
      <c r="HGG3204" s="14"/>
      <c r="HGH3204" s="14"/>
      <c r="HGI3204" s="14"/>
      <c r="HGJ3204" s="14"/>
      <c r="HGK3204" s="14"/>
      <c r="HGL3204" s="14"/>
      <c r="HGM3204" s="14"/>
      <c r="HGN3204" s="14"/>
      <c r="HGO3204" s="14"/>
      <c r="HGP3204" s="14"/>
      <c r="HGQ3204" s="14"/>
      <c r="HGR3204" s="14"/>
      <c r="HGS3204" s="14"/>
      <c r="HGT3204" s="14"/>
      <c r="HGU3204" s="14"/>
      <c r="HGV3204" s="14"/>
      <c r="HGW3204" s="14"/>
      <c r="HGX3204" s="14"/>
      <c r="HGY3204" s="14"/>
      <c r="HGZ3204" s="14"/>
      <c r="HHA3204" s="14"/>
      <c r="HHB3204" s="14"/>
      <c r="HHC3204" s="14"/>
      <c r="HHD3204" s="14"/>
      <c r="HHE3204" s="14"/>
      <c r="HHF3204" s="14"/>
      <c r="HHG3204" s="14"/>
      <c r="HHH3204" s="14"/>
      <c r="HHI3204" s="14"/>
      <c r="HHJ3204" s="14"/>
      <c r="HHK3204" s="14"/>
      <c r="HHL3204" s="14"/>
      <c r="HHM3204" s="14"/>
      <c r="HHN3204" s="14"/>
      <c r="HHO3204" s="14"/>
      <c r="HHP3204" s="14"/>
      <c r="HHQ3204" s="14"/>
      <c r="HHR3204" s="14"/>
      <c r="HHS3204" s="14"/>
      <c r="HHT3204" s="14"/>
      <c r="HHU3204" s="14"/>
      <c r="HHV3204" s="14"/>
      <c r="HHW3204" s="14"/>
      <c r="HHX3204" s="14"/>
      <c r="HHY3204" s="14"/>
      <c r="HHZ3204" s="14"/>
      <c r="HIA3204" s="14"/>
      <c r="HIB3204" s="14"/>
      <c r="HIC3204" s="14"/>
      <c r="HID3204" s="14"/>
      <c r="HIE3204" s="14"/>
      <c r="HIF3204" s="14"/>
      <c r="HIG3204" s="14"/>
      <c r="HIH3204" s="14"/>
      <c r="HII3204" s="14"/>
      <c r="HIJ3204" s="14"/>
      <c r="HIK3204" s="14"/>
      <c r="HIL3204" s="14"/>
      <c r="HIM3204" s="14"/>
      <c r="HIN3204" s="14"/>
      <c r="HIO3204" s="14"/>
      <c r="HIP3204" s="14"/>
      <c r="HIQ3204" s="14"/>
      <c r="HIR3204" s="14"/>
      <c r="HIS3204" s="14"/>
      <c r="HIT3204" s="14"/>
      <c r="HIU3204" s="14"/>
      <c r="HIV3204" s="14"/>
      <c r="HIW3204" s="14"/>
      <c r="HIX3204" s="14"/>
      <c r="HIY3204" s="14"/>
      <c r="HIZ3204" s="14"/>
      <c r="HJA3204" s="14"/>
      <c r="HJB3204" s="14"/>
      <c r="HJC3204" s="14"/>
      <c r="HJD3204" s="14"/>
      <c r="HJE3204" s="14"/>
      <c r="HJF3204" s="14"/>
      <c r="HJG3204" s="14"/>
      <c r="HJH3204" s="14"/>
      <c r="HJI3204" s="14"/>
      <c r="HJJ3204" s="14"/>
      <c r="HJK3204" s="14"/>
      <c r="HJL3204" s="14"/>
      <c r="HJM3204" s="14"/>
      <c r="HJN3204" s="14"/>
      <c r="HJO3204" s="14"/>
      <c r="HJP3204" s="14"/>
      <c r="HJQ3204" s="14"/>
      <c r="HJR3204" s="14"/>
      <c r="HJS3204" s="14"/>
      <c r="HJT3204" s="14"/>
      <c r="HJU3204" s="14"/>
      <c r="HJV3204" s="14"/>
      <c r="HJW3204" s="14"/>
      <c r="HJX3204" s="14"/>
      <c r="HJY3204" s="14"/>
      <c r="HJZ3204" s="14"/>
      <c r="HKA3204" s="14"/>
      <c r="HKB3204" s="14"/>
      <c r="HKC3204" s="14"/>
      <c r="HKD3204" s="14"/>
      <c r="HKE3204" s="14"/>
      <c r="HKF3204" s="14"/>
      <c r="HKG3204" s="14"/>
      <c r="HKH3204" s="14"/>
      <c r="HKI3204" s="14"/>
      <c r="HKJ3204" s="14"/>
      <c r="HKK3204" s="14"/>
      <c r="HKL3204" s="14"/>
      <c r="HKM3204" s="14"/>
      <c r="HKN3204" s="14"/>
      <c r="HKO3204" s="14"/>
      <c r="HKP3204" s="14"/>
      <c r="HKQ3204" s="14"/>
      <c r="HKR3204" s="14"/>
      <c r="HKS3204" s="14"/>
      <c r="HKT3204" s="14"/>
      <c r="HKU3204" s="14"/>
      <c r="HKV3204" s="14"/>
      <c r="HKW3204" s="14"/>
      <c r="HKX3204" s="14"/>
      <c r="HKY3204" s="14"/>
      <c r="HKZ3204" s="14"/>
      <c r="HLA3204" s="14"/>
      <c r="HLB3204" s="14"/>
      <c r="HLC3204" s="14"/>
      <c r="HLD3204" s="14"/>
      <c r="HLE3204" s="14"/>
      <c r="HLF3204" s="14"/>
      <c r="HLG3204" s="14"/>
      <c r="HLH3204" s="14"/>
      <c r="HLI3204" s="14"/>
      <c r="HLJ3204" s="14"/>
      <c r="HLK3204" s="14"/>
      <c r="HLL3204" s="14"/>
      <c r="HLM3204" s="14"/>
      <c r="HLN3204" s="14"/>
      <c r="HLO3204" s="14"/>
      <c r="HLP3204" s="14"/>
      <c r="HLQ3204" s="14"/>
      <c r="HLR3204" s="14"/>
      <c r="HLS3204" s="14"/>
      <c r="HLT3204" s="14"/>
      <c r="HLU3204" s="14"/>
      <c r="HLV3204" s="14"/>
      <c r="HLW3204" s="14"/>
      <c r="HLX3204" s="14"/>
      <c r="HLY3204" s="14"/>
      <c r="HLZ3204" s="14"/>
      <c r="HMA3204" s="14"/>
      <c r="HMB3204" s="14"/>
      <c r="HMC3204" s="14"/>
      <c r="HMD3204" s="14"/>
      <c r="HME3204" s="14"/>
      <c r="HMF3204" s="14"/>
      <c r="HMG3204" s="14"/>
      <c r="HMH3204" s="14"/>
      <c r="HMI3204" s="14"/>
      <c r="HMJ3204" s="14"/>
      <c r="HMK3204" s="14"/>
      <c r="HML3204" s="14"/>
      <c r="HMM3204" s="14"/>
      <c r="HMN3204" s="14"/>
      <c r="HMO3204" s="14"/>
      <c r="HMP3204" s="14"/>
      <c r="HMQ3204" s="14"/>
      <c r="HMR3204" s="14"/>
      <c r="HMS3204" s="14"/>
      <c r="HMT3204" s="14"/>
      <c r="HMU3204" s="14"/>
      <c r="HMV3204" s="14"/>
      <c r="HMW3204" s="14"/>
      <c r="HMX3204" s="14"/>
      <c r="HMY3204" s="14"/>
      <c r="HMZ3204" s="14"/>
      <c r="HNA3204" s="14"/>
      <c r="HNB3204" s="14"/>
      <c r="HNC3204" s="14"/>
      <c r="HND3204" s="14"/>
      <c r="HNE3204" s="14"/>
      <c r="HNF3204" s="14"/>
      <c r="HNG3204" s="14"/>
      <c r="HNH3204" s="14"/>
      <c r="HNI3204" s="14"/>
      <c r="HNJ3204" s="14"/>
      <c r="HNK3204" s="14"/>
      <c r="HNL3204" s="14"/>
      <c r="HNM3204" s="14"/>
      <c r="HNN3204" s="14"/>
      <c r="HNO3204" s="14"/>
      <c r="HNP3204" s="14"/>
      <c r="HNQ3204" s="14"/>
      <c r="HNR3204" s="14"/>
      <c r="HNS3204" s="14"/>
      <c r="HNT3204" s="14"/>
      <c r="HNU3204" s="14"/>
      <c r="HNV3204" s="14"/>
      <c r="HNW3204" s="14"/>
      <c r="HNX3204" s="14"/>
      <c r="HNY3204" s="14"/>
      <c r="HNZ3204" s="14"/>
      <c r="HOA3204" s="14"/>
      <c r="HOB3204" s="14"/>
      <c r="HOC3204" s="14"/>
      <c r="HOD3204" s="14"/>
      <c r="HOE3204" s="14"/>
      <c r="HOF3204" s="14"/>
      <c r="HOG3204" s="14"/>
      <c r="HOH3204" s="14"/>
      <c r="HOI3204" s="14"/>
      <c r="HOJ3204" s="14"/>
      <c r="HOK3204" s="14"/>
      <c r="HOL3204" s="14"/>
      <c r="HOM3204" s="14"/>
      <c r="HON3204" s="14"/>
      <c r="HOO3204" s="14"/>
      <c r="HOP3204" s="14"/>
      <c r="HOQ3204" s="14"/>
      <c r="HOR3204" s="14"/>
      <c r="HOS3204" s="14"/>
      <c r="HOT3204" s="14"/>
      <c r="HOU3204" s="14"/>
      <c r="HOV3204" s="14"/>
      <c r="HOW3204" s="14"/>
      <c r="HOX3204" s="14"/>
      <c r="HOY3204" s="14"/>
      <c r="HOZ3204" s="14"/>
      <c r="HPA3204" s="14"/>
      <c r="HPB3204" s="14"/>
      <c r="HPC3204" s="14"/>
      <c r="HPD3204" s="14"/>
      <c r="HPE3204" s="14"/>
      <c r="HPF3204" s="14"/>
      <c r="HPG3204" s="14"/>
      <c r="HPH3204" s="14"/>
      <c r="HPI3204" s="14"/>
      <c r="HPJ3204" s="14"/>
      <c r="HPK3204" s="14"/>
      <c r="HPL3204" s="14"/>
      <c r="HPM3204" s="14"/>
      <c r="HPN3204" s="14"/>
      <c r="HPO3204" s="14"/>
      <c r="HPP3204" s="14"/>
      <c r="HPQ3204" s="14"/>
      <c r="HPR3204" s="14"/>
      <c r="HPS3204" s="14"/>
      <c r="HPT3204" s="14"/>
      <c r="HPU3204" s="14"/>
      <c r="HPV3204" s="14"/>
      <c r="HPW3204" s="14"/>
      <c r="HPX3204" s="14"/>
      <c r="HPY3204" s="14"/>
      <c r="HPZ3204" s="14"/>
      <c r="HQA3204" s="14"/>
      <c r="HQB3204" s="14"/>
      <c r="HQC3204" s="14"/>
      <c r="HQD3204" s="14"/>
      <c r="HQE3204" s="14"/>
      <c r="HQF3204" s="14"/>
      <c r="HQG3204" s="14"/>
      <c r="HQH3204" s="14"/>
      <c r="HQI3204" s="14"/>
      <c r="HQJ3204" s="14"/>
      <c r="HQK3204" s="14"/>
      <c r="HQL3204" s="14"/>
      <c r="HQM3204" s="14"/>
      <c r="HQN3204" s="14"/>
      <c r="HQO3204" s="14"/>
      <c r="HQP3204" s="14"/>
      <c r="HQQ3204" s="14"/>
      <c r="HQR3204" s="14"/>
      <c r="HQS3204" s="14"/>
      <c r="HQT3204" s="14"/>
      <c r="HQU3204" s="14"/>
      <c r="HQV3204" s="14"/>
      <c r="HQW3204" s="14"/>
      <c r="HQX3204" s="14"/>
      <c r="HQY3204" s="14"/>
      <c r="HQZ3204" s="14"/>
      <c r="HRA3204" s="14"/>
      <c r="HRB3204" s="14"/>
      <c r="HRC3204" s="14"/>
      <c r="HRD3204" s="14"/>
      <c r="HRE3204" s="14"/>
      <c r="HRF3204" s="14"/>
      <c r="HRG3204" s="14"/>
      <c r="HRH3204" s="14"/>
      <c r="HRI3204" s="14"/>
      <c r="HRJ3204" s="14"/>
      <c r="HRK3204" s="14"/>
      <c r="HRL3204" s="14"/>
      <c r="HRM3204" s="14"/>
      <c r="HRN3204" s="14"/>
      <c r="HRO3204" s="14"/>
      <c r="HRP3204" s="14"/>
      <c r="HRQ3204" s="14"/>
      <c r="HRR3204" s="14"/>
      <c r="HRS3204" s="14"/>
      <c r="HRT3204" s="14"/>
      <c r="HRU3204" s="14"/>
      <c r="HRV3204" s="14"/>
      <c r="HRW3204" s="14"/>
      <c r="HRX3204" s="14"/>
      <c r="HRY3204" s="14"/>
      <c r="HRZ3204" s="14"/>
      <c r="HSA3204" s="14"/>
      <c r="HSB3204" s="14"/>
      <c r="HSC3204" s="14"/>
      <c r="HSD3204" s="14"/>
      <c r="HSE3204" s="14"/>
      <c r="HSF3204" s="14"/>
      <c r="HSG3204" s="14"/>
      <c r="HSH3204" s="14"/>
      <c r="HSI3204" s="14"/>
      <c r="HSJ3204" s="14"/>
      <c r="HSK3204" s="14"/>
      <c r="HSL3204" s="14"/>
      <c r="HSM3204" s="14"/>
      <c r="HSN3204" s="14"/>
      <c r="HSO3204" s="14"/>
      <c r="HSP3204" s="14"/>
      <c r="HSQ3204" s="14"/>
      <c r="HSR3204" s="14"/>
      <c r="HSS3204" s="14"/>
      <c r="HST3204" s="14"/>
      <c r="HSU3204" s="14"/>
      <c r="HSV3204" s="14"/>
      <c r="HSW3204" s="14"/>
      <c r="HSX3204" s="14"/>
      <c r="HSY3204" s="14"/>
      <c r="HSZ3204" s="14"/>
      <c r="HTA3204" s="14"/>
      <c r="HTB3204" s="14"/>
      <c r="HTC3204" s="14"/>
      <c r="HTD3204" s="14"/>
      <c r="HTE3204" s="14"/>
      <c r="HTF3204" s="14"/>
      <c r="HTG3204" s="14"/>
      <c r="HTH3204" s="14"/>
      <c r="HTI3204" s="14"/>
      <c r="HTJ3204" s="14"/>
      <c r="HTK3204" s="14"/>
      <c r="HTL3204" s="14"/>
      <c r="HTM3204" s="14"/>
      <c r="HTN3204" s="14"/>
      <c r="HTO3204" s="14"/>
      <c r="HTP3204" s="14"/>
      <c r="HTQ3204" s="14"/>
      <c r="HTR3204" s="14"/>
      <c r="HTS3204" s="14"/>
      <c r="HTT3204" s="14"/>
      <c r="HTU3204" s="14"/>
      <c r="HTV3204" s="14"/>
      <c r="HTW3204" s="14"/>
      <c r="HTX3204" s="14"/>
      <c r="HTY3204" s="14"/>
      <c r="HTZ3204" s="14"/>
      <c r="HUA3204" s="14"/>
      <c r="HUB3204" s="14"/>
      <c r="HUC3204" s="14"/>
      <c r="HUD3204" s="14"/>
      <c r="HUE3204" s="14"/>
      <c r="HUF3204" s="14"/>
      <c r="HUG3204" s="14"/>
      <c r="HUH3204" s="14"/>
      <c r="HUI3204" s="14"/>
      <c r="HUJ3204" s="14"/>
      <c r="HUK3204" s="14"/>
      <c r="HUL3204" s="14"/>
      <c r="HUM3204" s="14"/>
      <c r="HUN3204" s="14"/>
      <c r="HUO3204" s="14"/>
      <c r="HUP3204" s="14"/>
      <c r="HUQ3204" s="14"/>
      <c r="HUR3204" s="14"/>
      <c r="HUS3204" s="14"/>
      <c r="HUT3204" s="14"/>
      <c r="HUU3204" s="14"/>
      <c r="HUV3204" s="14"/>
      <c r="HUW3204" s="14"/>
      <c r="HUX3204" s="14"/>
      <c r="HUY3204" s="14"/>
      <c r="HUZ3204" s="14"/>
      <c r="HVA3204" s="14"/>
      <c r="HVB3204" s="14"/>
      <c r="HVC3204" s="14"/>
      <c r="HVD3204" s="14"/>
      <c r="HVE3204" s="14"/>
      <c r="HVF3204" s="14"/>
      <c r="HVG3204" s="14"/>
      <c r="HVH3204" s="14"/>
      <c r="HVI3204" s="14"/>
      <c r="HVJ3204" s="14"/>
      <c r="HVK3204" s="14"/>
      <c r="HVL3204" s="14"/>
      <c r="HVM3204" s="14"/>
      <c r="HVN3204" s="14"/>
      <c r="HVO3204" s="14"/>
      <c r="HVP3204" s="14"/>
      <c r="HVQ3204" s="14"/>
      <c r="HVR3204" s="14"/>
      <c r="HVS3204" s="14"/>
      <c r="HVT3204" s="14"/>
      <c r="HVU3204" s="14"/>
      <c r="HVV3204" s="14"/>
      <c r="HVW3204" s="14"/>
      <c r="HVX3204" s="14"/>
      <c r="HVY3204" s="14"/>
      <c r="HVZ3204" s="14"/>
      <c r="HWA3204" s="14"/>
      <c r="HWB3204" s="14"/>
      <c r="HWC3204" s="14"/>
      <c r="HWD3204" s="14"/>
      <c r="HWE3204" s="14"/>
      <c r="HWF3204" s="14"/>
      <c r="HWG3204" s="14"/>
      <c r="HWH3204" s="14"/>
      <c r="HWI3204" s="14"/>
      <c r="HWJ3204" s="14"/>
      <c r="HWK3204" s="14"/>
      <c r="HWL3204" s="14"/>
      <c r="HWM3204" s="14"/>
      <c r="HWN3204" s="14"/>
      <c r="HWO3204" s="14"/>
      <c r="HWP3204" s="14"/>
      <c r="HWQ3204" s="14"/>
      <c r="HWR3204" s="14"/>
      <c r="HWS3204" s="14"/>
      <c r="HWT3204" s="14"/>
      <c r="HWU3204" s="14"/>
      <c r="HWV3204" s="14"/>
      <c r="HWW3204" s="14"/>
      <c r="HWX3204" s="14"/>
      <c r="HWY3204" s="14"/>
      <c r="HWZ3204" s="14"/>
      <c r="HXA3204" s="14"/>
      <c r="HXB3204" s="14"/>
      <c r="HXC3204" s="14"/>
      <c r="HXD3204" s="14"/>
      <c r="HXE3204" s="14"/>
      <c r="HXF3204" s="14"/>
      <c r="HXG3204" s="14"/>
      <c r="HXH3204" s="14"/>
      <c r="HXI3204" s="14"/>
      <c r="HXJ3204" s="14"/>
      <c r="HXK3204" s="14"/>
      <c r="HXL3204" s="14"/>
      <c r="HXM3204" s="14"/>
      <c r="HXN3204" s="14"/>
      <c r="HXO3204" s="14"/>
      <c r="HXP3204" s="14"/>
      <c r="HXQ3204" s="14"/>
      <c r="HXR3204" s="14"/>
      <c r="HXS3204" s="14"/>
      <c r="HXT3204" s="14"/>
      <c r="HXU3204" s="14"/>
      <c r="HXV3204" s="14"/>
      <c r="HXW3204" s="14"/>
      <c r="HXX3204" s="14"/>
      <c r="HXY3204" s="14"/>
      <c r="HXZ3204" s="14"/>
      <c r="HYA3204" s="14"/>
      <c r="HYB3204" s="14"/>
      <c r="HYC3204" s="14"/>
      <c r="HYD3204" s="14"/>
      <c r="HYE3204" s="14"/>
      <c r="HYF3204" s="14"/>
      <c r="HYG3204" s="14"/>
      <c r="HYH3204" s="14"/>
      <c r="HYI3204" s="14"/>
      <c r="HYJ3204" s="14"/>
      <c r="HYK3204" s="14"/>
      <c r="HYL3204" s="14"/>
      <c r="HYM3204" s="14"/>
      <c r="HYN3204" s="14"/>
      <c r="HYO3204" s="14"/>
      <c r="HYP3204" s="14"/>
      <c r="HYQ3204" s="14"/>
      <c r="HYR3204" s="14"/>
      <c r="HYS3204" s="14"/>
      <c r="HYT3204" s="14"/>
      <c r="HYU3204" s="14"/>
      <c r="HYV3204" s="14"/>
      <c r="HYW3204" s="14"/>
      <c r="HYX3204" s="14"/>
      <c r="HYY3204" s="14"/>
      <c r="HYZ3204" s="14"/>
      <c r="HZA3204" s="14"/>
      <c r="HZB3204" s="14"/>
      <c r="HZC3204" s="14"/>
      <c r="HZD3204" s="14"/>
      <c r="HZE3204" s="14"/>
      <c r="HZF3204" s="14"/>
      <c r="HZG3204" s="14"/>
      <c r="HZH3204" s="14"/>
      <c r="HZI3204" s="14"/>
      <c r="HZJ3204" s="14"/>
      <c r="HZK3204" s="14"/>
      <c r="HZL3204" s="14"/>
      <c r="HZM3204" s="14"/>
      <c r="HZN3204" s="14"/>
      <c r="HZO3204" s="14"/>
      <c r="HZP3204" s="14"/>
      <c r="HZQ3204" s="14"/>
      <c r="HZR3204" s="14"/>
      <c r="HZS3204" s="14"/>
      <c r="HZT3204" s="14"/>
      <c r="HZU3204" s="14"/>
      <c r="HZV3204" s="14"/>
      <c r="HZW3204" s="14"/>
      <c r="HZX3204" s="14"/>
      <c r="HZY3204" s="14"/>
      <c r="HZZ3204" s="14"/>
      <c r="IAA3204" s="14"/>
      <c r="IAB3204" s="14"/>
      <c r="IAC3204" s="14"/>
      <c r="IAD3204" s="14"/>
      <c r="IAE3204" s="14"/>
      <c r="IAF3204" s="14"/>
      <c r="IAG3204" s="14"/>
      <c r="IAH3204" s="14"/>
      <c r="IAI3204" s="14"/>
      <c r="IAJ3204" s="14"/>
      <c r="IAK3204" s="14"/>
      <c r="IAL3204" s="14"/>
      <c r="IAM3204" s="14"/>
      <c r="IAN3204" s="14"/>
      <c r="IAO3204" s="14"/>
      <c r="IAP3204" s="14"/>
      <c r="IAQ3204" s="14"/>
      <c r="IAR3204" s="14"/>
      <c r="IAS3204" s="14"/>
      <c r="IAT3204" s="14"/>
      <c r="IAU3204" s="14"/>
      <c r="IAV3204" s="14"/>
      <c r="IAW3204" s="14"/>
      <c r="IAX3204" s="14"/>
      <c r="IAY3204" s="14"/>
      <c r="IAZ3204" s="14"/>
      <c r="IBA3204" s="14"/>
      <c r="IBB3204" s="14"/>
      <c r="IBC3204" s="14"/>
      <c r="IBD3204" s="14"/>
      <c r="IBE3204" s="14"/>
      <c r="IBF3204" s="14"/>
      <c r="IBG3204" s="14"/>
      <c r="IBH3204" s="14"/>
      <c r="IBI3204" s="14"/>
      <c r="IBJ3204" s="14"/>
      <c r="IBK3204" s="14"/>
      <c r="IBL3204" s="14"/>
      <c r="IBM3204" s="14"/>
      <c r="IBN3204" s="14"/>
      <c r="IBO3204" s="14"/>
      <c r="IBP3204" s="14"/>
      <c r="IBQ3204" s="14"/>
      <c r="IBR3204" s="14"/>
      <c r="IBS3204" s="14"/>
      <c r="IBT3204" s="14"/>
      <c r="IBU3204" s="14"/>
      <c r="IBV3204" s="14"/>
      <c r="IBW3204" s="14"/>
      <c r="IBX3204" s="14"/>
      <c r="IBY3204" s="14"/>
      <c r="IBZ3204" s="14"/>
      <c r="ICA3204" s="14"/>
      <c r="ICB3204" s="14"/>
      <c r="ICC3204" s="14"/>
      <c r="ICD3204" s="14"/>
      <c r="ICE3204" s="14"/>
      <c r="ICF3204" s="14"/>
      <c r="ICG3204" s="14"/>
      <c r="ICH3204" s="14"/>
      <c r="ICI3204" s="14"/>
      <c r="ICJ3204" s="14"/>
      <c r="ICK3204" s="14"/>
      <c r="ICL3204" s="14"/>
      <c r="ICM3204" s="14"/>
      <c r="ICN3204" s="14"/>
      <c r="ICO3204" s="14"/>
      <c r="ICP3204" s="14"/>
      <c r="ICQ3204" s="14"/>
      <c r="ICR3204" s="14"/>
      <c r="ICS3204" s="14"/>
      <c r="ICT3204" s="14"/>
      <c r="ICU3204" s="14"/>
      <c r="ICV3204" s="14"/>
      <c r="ICW3204" s="14"/>
      <c r="ICX3204" s="14"/>
      <c r="ICY3204" s="14"/>
      <c r="ICZ3204" s="14"/>
      <c r="IDA3204" s="14"/>
      <c r="IDB3204" s="14"/>
      <c r="IDC3204" s="14"/>
      <c r="IDD3204" s="14"/>
      <c r="IDE3204" s="14"/>
      <c r="IDF3204" s="14"/>
      <c r="IDG3204" s="14"/>
      <c r="IDH3204" s="14"/>
      <c r="IDI3204" s="14"/>
      <c r="IDJ3204" s="14"/>
      <c r="IDK3204" s="14"/>
      <c r="IDL3204" s="14"/>
      <c r="IDM3204" s="14"/>
      <c r="IDN3204" s="14"/>
      <c r="IDO3204" s="14"/>
      <c r="IDP3204" s="14"/>
      <c r="IDQ3204" s="14"/>
      <c r="IDR3204" s="14"/>
      <c r="IDS3204" s="14"/>
      <c r="IDT3204" s="14"/>
      <c r="IDU3204" s="14"/>
      <c r="IDV3204" s="14"/>
      <c r="IDW3204" s="14"/>
      <c r="IDX3204" s="14"/>
      <c r="IDY3204" s="14"/>
      <c r="IDZ3204" s="14"/>
      <c r="IEA3204" s="14"/>
      <c r="IEB3204" s="14"/>
      <c r="IEC3204" s="14"/>
      <c r="IED3204" s="14"/>
      <c r="IEE3204" s="14"/>
      <c r="IEF3204" s="14"/>
      <c r="IEG3204" s="14"/>
      <c r="IEH3204" s="14"/>
      <c r="IEI3204" s="14"/>
      <c r="IEJ3204" s="14"/>
      <c r="IEK3204" s="14"/>
      <c r="IEL3204" s="14"/>
      <c r="IEM3204" s="14"/>
      <c r="IEN3204" s="14"/>
      <c r="IEO3204" s="14"/>
      <c r="IEP3204" s="14"/>
      <c r="IEQ3204" s="14"/>
      <c r="IER3204" s="14"/>
      <c r="IES3204" s="14"/>
      <c r="IET3204" s="14"/>
      <c r="IEU3204" s="14"/>
      <c r="IEV3204" s="14"/>
      <c r="IEW3204" s="14"/>
      <c r="IEX3204" s="14"/>
      <c r="IEY3204" s="14"/>
      <c r="IEZ3204" s="14"/>
      <c r="IFA3204" s="14"/>
      <c r="IFB3204" s="14"/>
      <c r="IFC3204" s="14"/>
      <c r="IFD3204" s="14"/>
      <c r="IFE3204" s="14"/>
      <c r="IFF3204" s="14"/>
      <c r="IFG3204" s="14"/>
      <c r="IFH3204" s="14"/>
      <c r="IFI3204" s="14"/>
      <c r="IFJ3204" s="14"/>
      <c r="IFK3204" s="14"/>
      <c r="IFL3204" s="14"/>
      <c r="IFM3204" s="14"/>
      <c r="IFN3204" s="14"/>
      <c r="IFO3204" s="14"/>
      <c r="IFP3204" s="14"/>
      <c r="IFQ3204" s="14"/>
      <c r="IFR3204" s="14"/>
      <c r="IFS3204" s="14"/>
      <c r="IFT3204" s="14"/>
      <c r="IFU3204" s="14"/>
      <c r="IFV3204" s="14"/>
      <c r="IFW3204" s="14"/>
      <c r="IFX3204" s="14"/>
      <c r="IFY3204" s="14"/>
      <c r="IFZ3204" s="14"/>
      <c r="IGA3204" s="14"/>
      <c r="IGB3204" s="14"/>
      <c r="IGC3204" s="14"/>
      <c r="IGD3204" s="14"/>
      <c r="IGE3204" s="14"/>
      <c r="IGF3204" s="14"/>
      <c r="IGG3204" s="14"/>
      <c r="IGH3204" s="14"/>
      <c r="IGI3204" s="14"/>
      <c r="IGJ3204" s="14"/>
      <c r="IGK3204" s="14"/>
      <c r="IGL3204" s="14"/>
      <c r="IGM3204" s="14"/>
      <c r="IGN3204" s="14"/>
      <c r="IGO3204" s="14"/>
      <c r="IGP3204" s="14"/>
      <c r="IGQ3204" s="14"/>
      <c r="IGR3204" s="14"/>
      <c r="IGS3204" s="14"/>
      <c r="IGT3204" s="14"/>
      <c r="IGU3204" s="14"/>
      <c r="IGV3204" s="14"/>
      <c r="IGW3204" s="14"/>
      <c r="IGX3204" s="14"/>
      <c r="IGY3204" s="14"/>
      <c r="IGZ3204" s="14"/>
      <c r="IHA3204" s="14"/>
      <c r="IHB3204" s="14"/>
      <c r="IHC3204" s="14"/>
      <c r="IHD3204" s="14"/>
      <c r="IHE3204" s="14"/>
      <c r="IHF3204" s="14"/>
      <c r="IHG3204" s="14"/>
      <c r="IHH3204" s="14"/>
      <c r="IHI3204" s="14"/>
      <c r="IHJ3204" s="14"/>
      <c r="IHK3204" s="14"/>
      <c r="IHL3204" s="14"/>
      <c r="IHM3204" s="14"/>
      <c r="IHN3204" s="14"/>
      <c r="IHO3204" s="14"/>
      <c r="IHP3204" s="14"/>
      <c r="IHQ3204" s="14"/>
      <c r="IHR3204" s="14"/>
      <c r="IHS3204" s="14"/>
      <c r="IHT3204" s="14"/>
      <c r="IHU3204" s="14"/>
      <c r="IHV3204" s="14"/>
      <c r="IHW3204" s="14"/>
      <c r="IHX3204" s="14"/>
      <c r="IHY3204" s="14"/>
      <c r="IHZ3204" s="14"/>
      <c r="IIA3204" s="14"/>
      <c r="IIB3204" s="14"/>
      <c r="IIC3204" s="14"/>
      <c r="IID3204" s="14"/>
      <c r="IIE3204" s="14"/>
      <c r="IIF3204" s="14"/>
      <c r="IIG3204" s="14"/>
      <c r="IIH3204" s="14"/>
      <c r="III3204" s="14"/>
      <c r="IIJ3204" s="14"/>
      <c r="IIK3204" s="14"/>
      <c r="IIL3204" s="14"/>
      <c r="IIM3204" s="14"/>
      <c r="IIN3204" s="14"/>
      <c r="IIO3204" s="14"/>
      <c r="IIP3204" s="14"/>
      <c r="IIQ3204" s="14"/>
      <c r="IIR3204" s="14"/>
      <c r="IIS3204" s="14"/>
      <c r="IIT3204" s="14"/>
      <c r="IIU3204" s="14"/>
      <c r="IIV3204" s="14"/>
      <c r="IIW3204" s="14"/>
      <c r="IIX3204" s="14"/>
      <c r="IIY3204" s="14"/>
      <c r="IIZ3204" s="14"/>
      <c r="IJA3204" s="14"/>
      <c r="IJB3204" s="14"/>
      <c r="IJC3204" s="14"/>
      <c r="IJD3204" s="14"/>
      <c r="IJE3204" s="14"/>
      <c r="IJF3204" s="14"/>
      <c r="IJG3204" s="14"/>
      <c r="IJH3204" s="14"/>
      <c r="IJI3204" s="14"/>
      <c r="IJJ3204" s="14"/>
      <c r="IJK3204" s="14"/>
      <c r="IJL3204" s="14"/>
      <c r="IJM3204" s="14"/>
      <c r="IJN3204" s="14"/>
      <c r="IJO3204" s="14"/>
      <c r="IJP3204" s="14"/>
      <c r="IJQ3204" s="14"/>
      <c r="IJR3204" s="14"/>
      <c r="IJS3204" s="14"/>
      <c r="IJT3204" s="14"/>
      <c r="IJU3204" s="14"/>
      <c r="IJV3204" s="14"/>
      <c r="IJW3204" s="14"/>
      <c r="IJX3204" s="14"/>
      <c r="IJY3204" s="14"/>
      <c r="IJZ3204" s="14"/>
      <c r="IKA3204" s="14"/>
      <c r="IKB3204" s="14"/>
      <c r="IKC3204" s="14"/>
      <c r="IKD3204" s="14"/>
      <c r="IKE3204" s="14"/>
      <c r="IKF3204" s="14"/>
      <c r="IKG3204" s="14"/>
      <c r="IKH3204" s="14"/>
      <c r="IKI3204" s="14"/>
      <c r="IKJ3204" s="14"/>
      <c r="IKK3204" s="14"/>
      <c r="IKL3204" s="14"/>
      <c r="IKM3204" s="14"/>
      <c r="IKN3204" s="14"/>
      <c r="IKO3204" s="14"/>
      <c r="IKP3204" s="14"/>
      <c r="IKQ3204" s="14"/>
      <c r="IKR3204" s="14"/>
      <c r="IKS3204" s="14"/>
      <c r="IKT3204" s="14"/>
      <c r="IKU3204" s="14"/>
      <c r="IKV3204" s="14"/>
      <c r="IKW3204" s="14"/>
      <c r="IKX3204" s="14"/>
      <c r="IKY3204" s="14"/>
      <c r="IKZ3204" s="14"/>
      <c r="ILA3204" s="14"/>
      <c r="ILB3204" s="14"/>
      <c r="ILC3204" s="14"/>
      <c r="ILD3204" s="14"/>
      <c r="ILE3204" s="14"/>
      <c r="ILF3204" s="14"/>
      <c r="ILG3204" s="14"/>
      <c r="ILH3204" s="14"/>
      <c r="ILI3204" s="14"/>
      <c r="ILJ3204" s="14"/>
      <c r="ILK3204" s="14"/>
      <c r="ILL3204" s="14"/>
      <c r="ILM3204" s="14"/>
      <c r="ILN3204" s="14"/>
      <c r="ILO3204" s="14"/>
      <c r="ILP3204" s="14"/>
      <c r="ILQ3204" s="14"/>
      <c r="ILR3204" s="14"/>
      <c r="ILS3204" s="14"/>
      <c r="ILT3204" s="14"/>
      <c r="ILU3204" s="14"/>
      <c r="ILV3204" s="14"/>
      <c r="ILW3204" s="14"/>
      <c r="ILX3204" s="14"/>
      <c r="ILY3204" s="14"/>
      <c r="ILZ3204" s="14"/>
      <c r="IMA3204" s="14"/>
      <c r="IMB3204" s="14"/>
      <c r="IMC3204" s="14"/>
      <c r="IMD3204" s="14"/>
      <c r="IME3204" s="14"/>
      <c r="IMF3204" s="14"/>
      <c r="IMG3204" s="14"/>
      <c r="IMH3204" s="14"/>
      <c r="IMI3204" s="14"/>
      <c r="IMJ3204" s="14"/>
      <c r="IMK3204" s="14"/>
      <c r="IML3204" s="14"/>
      <c r="IMM3204" s="14"/>
      <c r="IMN3204" s="14"/>
      <c r="IMO3204" s="14"/>
      <c r="IMP3204" s="14"/>
      <c r="IMQ3204" s="14"/>
      <c r="IMR3204" s="14"/>
      <c r="IMS3204" s="14"/>
      <c r="IMT3204" s="14"/>
      <c r="IMU3204" s="14"/>
      <c r="IMV3204" s="14"/>
      <c r="IMW3204" s="14"/>
      <c r="IMX3204" s="14"/>
      <c r="IMY3204" s="14"/>
      <c r="IMZ3204" s="14"/>
      <c r="INA3204" s="14"/>
      <c r="INB3204" s="14"/>
      <c r="INC3204" s="14"/>
      <c r="IND3204" s="14"/>
      <c r="INE3204" s="14"/>
      <c r="INF3204" s="14"/>
      <c r="ING3204" s="14"/>
      <c r="INH3204" s="14"/>
      <c r="INI3204" s="14"/>
      <c r="INJ3204" s="14"/>
      <c r="INK3204" s="14"/>
      <c r="INL3204" s="14"/>
      <c r="INM3204" s="14"/>
      <c r="INN3204" s="14"/>
      <c r="INO3204" s="14"/>
      <c r="INP3204" s="14"/>
      <c r="INQ3204" s="14"/>
      <c r="INR3204" s="14"/>
      <c r="INS3204" s="14"/>
      <c r="INT3204" s="14"/>
      <c r="INU3204" s="14"/>
      <c r="INV3204" s="14"/>
      <c r="INW3204" s="14"/>
      <c r="INX3204" s="14"/>
      <c r="INY3204" s="14"/>
      <c r="INZ3204" s="14"/>
      <c r="IOA3204" s="14"/>
      <c r="IOB3204" s="14"/>
      <c r="IOC3204" s="14"/>
      <c r="IOD3204" s="14"/>
      <c r="IOE3204" s="14"/>
      <c r="IOF3204" s="14"/>
      <c r="IOG3204" s="14"/>
      <c r="IOH3204" s="14"/>
      <c r="IOI3204" s="14"/>
      <c r="IOJ3204" s="14"/>
      <c r="IOK3204" s="14"/>
      <c r="IOL3204" s="14"/>
      <c r="IOM3204" s="14"/>
      <c r="ION3204" s="14"/>
      <c r="IOO3204" s="14"/>
      <c r="IOP3204" s="14"/>
      <c r="IOQ3204" s="14"/>
      <c r="IOR3204" s="14"/>
      <c r="IOS3204" s="14"/>
      <c r="IOT3204" s="14"/>
      <c r="IOU3204" s="14"/>
      <c r="IOV3204" s="14"/>
      <c r="IOW3204" s="14"/>
      <c r="IOX3204" s="14"/>
      <c r="IOY3204" s="14"/>
      <c r="IOZ3204" s="14"/>
      <c r="IPA3204" s="14"/>
      <c r="IPB3204" s="14"/>
      <c r="IPC3204" s="14"/>
      <c r="IPD3204" s="14"/>
      <c r="IPE3204" s="14"/>
      <c r="IPF3204" s="14"/>
      <c r="IPG3204" s="14"/>
      <c r="IPH3204" s="14"/>
      <c r="IPI3204" s="14"/>
      <c r="IPJ3204" s="14"/>
      <c r="IPK3204" s="14"/>
      <c r="IPL3204" s="14"/>
      <c r="IPM3204" s="14"/>
      <c r="IPN3204" s="14"/>
      <c r="IPO3204" s="14"/>
      <c r="IPP3204" s="14"/>
      <c r="IPQ3204" s="14"/>
      <c r="IPR3204" s="14"/>
      <c r="IPS3204" s="14"/>
      <c r="IPT3204" s="14"/>
      <c r="IPU3204" s="14"/>
      <c r="IPV3204" s="14"/>
      <c r="IPW3204" s="14"/>
      <c r="IPX3204" s="14"/>
      <c r="IPY3204" s="14"/>
      <c r="IPZ3204" s="14"/>
      <c r="IQA3204" s="14"/>
      <c r="IQB3204" s="14"/>
      <c r="IQC3204" s="14"/>
      <c r="IQD3204" s="14"/>
      <c r="IQE3204" s="14"/>
      <c r="IQF3204" s="14"/>
      <c r="IQG3204" s="14"/>
      <c r="IQH3204" s="14"/>
      <c r="IQI3204" s="14"/>
      <c r="IQJ3204" s="14"/>
      <c r="IQK3204" s="14"/>
      <c r="IQL3204" s="14"/>
      <c r="IQM3204" s="14"/>
      <c r="IQN3204" s="14"/>
      <c r="IQO3204" s="14"/>
      <c r="IQP3204" s="14"/>
      <c r="IQQ3204" s="14"/>
      <c r="IQR3204" s="14"/>
      <c r="IQS3204" s="14"/>
      <c r="IQT3204" s="14"/>
      <c r="IQU3204" s="14"/>
      <c r="IQV3204" s="14"/>
      <c r="IQW3204" s="14"/>
      <c r="IQX3204" s="14"/>
      <c r="IQY3204" s="14"/>
      <c r="IQZ3204" s="14"/>
      <c r="IRA3204" s="14"/>
      <c r="IRB3204" s="14"/>
      <c r="IRC3204" s="14"/>
      <c r="IRD3204" s="14"/>
      <c r="IRE3204" s="14"/>
      <c r="IRF3204" s="14"/>
      <c r="IRG3204" s="14"/>
      <c r="IRH3204" s="14"/>
      <c r="IRI3204" s="14"/>
      <c r="IRJ3204" s="14"/>
      <c r="IRK3204" s="14"/>
      <c r="IRL3204" s="14"/>
      <c r="IRM3204" s="14"/>
      <c r="IRN3204" s="14"/>
      <c r="IRO3204" s="14"/>
      <c r="IRP3204" s="14"/>
      <c r="IRQ3204" s="14"/>
      <c r="IRR3204" s="14"/>
      <c r="IRS3204" s="14"/>
      <c r="IRT3204" s="14"/>
      <c r="IRU3204" s="14"/>
      <c r="IRV3204" s="14"/>
      <c r="IRW3204" s="14"/>
      <c r="IRX3204" s="14"/>
      <c r="IRY3204" s="14"/>
      <c r="IRZ3204" s="14"/>
      <c r="ISA3204" s="14"/>
      <c r="ISB3204" s="14"/>
      <c r="ISC3204" s="14"/>
      <c r="ISD3204" s="14"/>
      <c r="ISE3204" s="14"/>
      <c r="ISF3204" s="14"/>
      <c r="ISG3204" s="14"/>
      <c r="ISH3204" s="14"/>
      <c r="ISI3204" s="14"/>
      <c r="ISJ3204" s="14"/>
      <c r="ISK3204" s="14"/>
      <c r="ISL3204" s="14"/>
      <c r="ISM3204" s="14"/>
      <c r="ISN3204" s="14"/>
      <c r="ISO3204" s="14"/>
      <c r="ISP3204" s="14"/>
      <c r="ISQ3204" s="14"/>
      <c r="ISR3204" s="14"/>
      <c r="ISS3204" s="14"/>
      <c r="IST3204" s="14"/>
      <c r="ISU3204" s="14"/>
      <c r="ISV3204" s="14"/>
      <c r="ISW3204" s="14"/>
      <c r="ISX3204" s="14"/>
      <c r="ISY3204" s="14"/>
      <c r="ISZ3204" s="14"/>
      <c r="ITA3204" s="14"/>
      <c r="ITB3204" s="14"/>
      <c r="ITC3204" s="14"/>
      <c r="ITD3204" s="14"/>
      <c r="ITE3204" s="14"/>
      <c r="ITF3204" s="14"/>
      <c r="ITG3204" s="14"/>
      <c r="ITH3204" s="14"/>
      <c r="ITI3204" s="14"/>
      <c r="ITJ3204" s="14"/>
      <c r="ITK3204" s="14"/>
      <c r="ITL3204" s="14"/>
      <c r="ITM3204" s="14"/>
      <c r="ITN3204" s="14"/>
      <c r="ITO3204" s="14"/>
      <c r="ITP3204" s="14"/>
      <c r="ITQ3204" s="14"/>
      <c r="ITR3204" s="14"/>
      <c r="ITS3204" s="14"/>
      <c r="ITT3204" s="14"/>
      <c r="ITU3204" s="14"/>
      <c r="ITV3204" s="14"/>
      <c r="ITW3204" s="14"/>
      <c r="ITX3204" s="14"/>
      <c r="ITY3204" s="14"/>
      <c r="ITZ3204" s="14"/>
      <c r="IUA3204" s="14"/>
      <c r="IUB3204" s="14"/>
      <c r="IUC3204" s="14"/>
      <c r="IUD3204" s="14"/>
      <c r="IUE3204" s="14"/>
      <c r="IUF3204" s="14"/>
      <c r="IUG3204" s="14"/>
      <c r="IUH3204" s="14"/>
      <c r="IUI3204" s="14"/>
      <c r="IUJ3204" s="14"/>
      <c r="IUK3204" s="14"/>
      <c r="IUL3204" s="14"/>
      <c r="IUM3204" s="14"/>
      <c r="IUN3204" s="14"/>
      <c r="IUO3204" s="14"/>
      <c r="IUP3204" s="14"/>
      <c r="IUQ3204" s="14"/>
      <c r="IUR3204" s="14"/>
      <c r="IUS3204" s="14"/>
      <c r="IUT3204" s="14"/>
      <c r="IUU3204" s="14"/>
      <c r="IUV3204" s="14"/>
      <c r="IUW3204" s="14"/>
      <c r="IUX3204" s="14"/>
      <c r="IUY3204" s="14"/>
      <c r="IUZ3204" s="14"/>
      <c r="IVA3204" s="14"/>
      <c r="IVB3204" s="14"/>
      <c r="IVC3204" s="14"/>
      <c r="IVD3204" s="14"/>
      <c r="IVE3204" s="14"/>
      <c r="IVF3204" s="14"/>
      <c r="IVG3204" s="14"/>
      <c r="IVH3204" s="14"/>
      <c r="IVI3204" s="14"/>
      <c r="IVJ3204" s="14"/>
      <c r="IVK3204" s="14"/>
      <c r="IVL3204" s="14"/>
      <c r="IVM3204" s="14"/>
      <c r="IVN3204" s="14"/>
      <c r="IVO3204" s="14"/>
      <c r="IVP3204" s="14"/>
      <c r="IVQ3204" s="14"/>
      <c r="IVR3204" s="14"/>
      <c r="IVS3204" s="14"/>
      <c r="IVT3204" s="14"/>
      <c r="IVU3204" s="14"/>
      <c r="IVV3204" s="14"/>
      <c r="IVW3204" s="14"/>
      <c r="IVX3204" s="14"/>
      <c r="IVY3204" s="14"/>
      <c r="IVZ3204" s="14"/>
      <c r="IWA3204" s="14"/>
      <c r="IWB3204" s="14"/>
      <c r="IWC3204" s="14"/>
      <c r="IWD3204" s="14"/>
      <c r="IWE3204" s="14"/>
      <c r="IWF3204" s="14"/>
      <c r="IWG3204" s="14"/>
      <c r="IWH3204" s="14"/>
      <c r="IWI3204" s="14"/>
      <c r="IWJ3204" s="14"/>
      <c r="IWK3204" s="14"/>
      <c r="IWL3204" s="14"/>
      <c r="IWM3204" s="14"/>
      <c r="IWN3204" s="14"/>
      <c r="IWO3204" s="14"/>
      <c r="IWP3204" s="14"/>
      <c r="IWQ3204" s="14"/>
      <c r="IWR3204" s="14"/>
      <c r="IWS3204" s="14"/>
      <c r="IWT3204" s="14"/>
      <c r="IWU3204" s="14"/>
      <c r="IWV3204" s="14"/>
      <c r="IWW3204" s="14"/>
      <c r="IWX3204" s="14"/>
      <c r="IWY3204" s="14"/>
      <c r="IWZ3204" s="14"/>
      <c r="IXA3204" s="14"/>
      <c r="IXB3204" s="14"/>
      <c r="IXC3204" s="14"/>
      <c r="IXD3204" s="14"/>
      <c r="IXE3204" s="14"/>
      <c r="IXF3204" s="14"/>
      <c r="IXG3204" s="14"/>
      <c r="IXH3204" s="14"/>
      <c r="IXI3204" s="14"/>
      <c r="IXJ3204" s="14"/>
      <c r="IXK3204" s="14"/>
      <c r="IXL3204" s="14"/>
      <c r="IXM3204" s="14"/>
      <c r="IXN3204" s="14"/>
      <c r="IXO3204" s="14"/>
      <c r="IXP3204" s="14"/>
      <c r="IXQ3204" s="14"/>
      <c r="IXR3204" s="14"/>
      <c r="IXS3204" s="14"/>
      <c r="IXT3204" s="14"/>
      <c r="IXU3204" s="14"/>
      <c r="IXV3204" s="14"/>
      <c r="IXW3204" s="14"/>
      <c r="IXX3204" s="14"/>
      <c r="IXY3204" s="14"/>
      <c r="IXZ3204" s="14"/>
      <c r="IYA3204" s="14"/>
      <c r="IYB3204" s="14"/>
      <c r="IYC3204" s="14"/>
      <c r="IYD3204" s="14"/>
      <c r="IYE3204" s="14"/>
      <c r="IYF3204" s="14"/>
      <c r="IYG3204" s="14"/>
      <c r="IYH3204" s="14"/>
      <c r="IYI3204" s="14"/>
      <c r="IYJ3204" s="14"/>
      <c r="IYK3204" s="14"/>
      <c r="IYL3204" s="14"/>
      <c r="IYM3204" s="14"/>
      <c r="IYN3204" s="14"/>
      <c r="IYO3204" s="14"/>
      <c r="IYP3204" s="14"/>
      <c r="IYQ3204" s="14"/>
      <c r="IYR3204" s="14"/>
      <c r="IYS3204" s="14"/>
      <c r="IYT3204" s="14"/>
      <c r="IYU3204" s="14"/>
      <c r="IYV3204" s="14"/>
      <c r="IYW3204" s="14"/>
      <c r="IYX3204" s="14"/>
      <c r="IYY3204" s="14"/>
      <c r="IYZ3204" s="14"/>
      <c r="IZA3204" s="14"/>
      <c r="IZB3204" s="14"/>
      <c r="IZC3204" s="14"/>
      <c r="IZD3204" s="14"/>
      <c r="IZE3204" s="14"/>
      <c r="IZF3204" s="14"/>
      <c r="IZG3204" s="14"/>
      <c r="IZH3204" s="14"/>
      <c r="IZI3204" s="14"/>
      <c r="IZJ3204" s="14"/>
      <c r="IZK3204" s="14"/>
      <c r="IZL3204" s="14"/>
      <c r="IZM3204" s="14"/>
      <c r="IZN3204" s="14"/>
      <c r="IZO3204" s="14"/>
      <c r="IZP3204" s="14"/>
      <c r="IZQ3204" s="14"/>
      <c r="IZR3204" s="14"/>
      <c r="IZS3204" s="14"/>
      <c r="IZT3204" s="14"/>
      <c r="IZU3204" s="14"/>
      <c r="IZV3204" s="14"/>
      <c r="IZW3204" s="14"/>
      <c r="IZX3204" s="14"/>
      <c r="IZY3204" s="14"/>
      <c r="IZZ3204" s="14"/>
      <c r="JAA3204" s="14"/>
      <c r="JAB3204" s="14"/>
      <c r="JAC3204" s="14"/>
      <c r="JAD3204" s="14"/>
      <c r="JAE3204" s="14"/>
      <c r="JAF3204" s="14"/>
      <c r="JAG3204" s="14"/>
      <c r="JAH3204" s="14"/>
      <c r="JAI3204" s="14"/>
      <c r="JAJ3204" s="14"/>
      <c r="JAK3204" s="14"/>
      <c r="JAL3204" s="14"/>
      <c r="JAM3204" s="14"/>
      <c r="JAN3204" s="14"/>
      <c r="JAO3204" s="14"/>
      <c r="JAP3204" s="14"/>
      <c r="JAQ3204" s="14"/>
      <c r="JAR3204" s="14"/>
      <c r="JAS3204" s="14"/>
      <c r="JAT3204" s="14"/>
      <c r="JAU3204" s="14"/>
      <c r="JAV3204" s="14"/>
      <c r="JAW3204" s="14"/>
      <c r="JAX3204" s="14"/>
      <c r="JAY3204" s="14"/>
      <c r="JAZ3204" s="14"/>
      <c r="JBA3204" s="14"/>
      <c r="JBB3204" s="14"/>
      <c r="JBC3204" s="14"/>
      <c r="JBD3204" s="14"/>
      <c r="JBE3204" s="14"/>
      <c r="JBF3204" s="14"/>
      <c r="JBG3204" s="14"/>
      <c r="JBH3204" s="14"/>
      <c r="JBI3204" s="14"/>
      <c r="JBJ3204" s="14"/>
      <c r="JBK3204" s="14"/>
      <c r="JBL3204" s="14"/>
      <c r="JBM3204" s="14"/>
      <c r="JBN3204" s="14"/>
      <c r="JBO3204" s="14"/>
      <c r="JBP3204" s="14"/>
      <c r="JBQ3204" s="14"/>
      <c r="JBR3204" s="14"/>
      <c r="JBS3204" s="14"/>
      <c r="JBT3204" s="14"/>
      <c r="JBU3204" s="14"/>
      <c r="JBV3204" s="14"/>
      <c r="JBW3204" s="14"/>
      <c r="JBX3204" s="14"/>
      <c r="JBY3204" s="14"/>
      <c r="JBZ3204" s="14"/>
      <c r="JCA3204" s="14"/>
      <c r="JCB3204" s="14"/>
      <c r="JCC3204" s="14"/>
      <c r="JCD3204" s="14"/>
      <c r="JCE3204" s="14"/>
      <c r="JCF3204" s="14"/>
      <c r="JCG3204" s="14"/>
      <c r="JCH3204" s="14"/>
      <c r="JCI3204" s="14"/>
      <c r="JCJ3204" s="14"/>
      <c r="JCK3204" s="14"/>
      <c r="JCL3204" s="14"/>
      <c r="JCM3204" s="14"/>
      <c r="JCN3204" s="14"/>
      <c r="JCO3204" s="14"/>
      <c r="JCP3204" s="14"/>
      <c r="JCQ3204" s="14"/>
      <c r="JCR3204" s="14"/>
      <c r="JCS3204" s="14"/>
      <c r="JCT3204" s="14"/>
      <c r="JCU3204" s="14"/>
      <c r="JCV3204" s="14"/>
      <c r="JCW3204" s="14"/>
      <c r="JCX3204" s="14"/>
      <c r="JCY3204" s="14"/>
      <c r="JCZ3204" s="14"/>
      <c r="JDA3204" s="14"/>
      <c r="JDB3204" s="14"/>
      <c r="JDC3204" s="14"/>
      <c r="JDD3204" s="14"/>
      <c r="JDE3204" s="14"/>
      <c r="JDF3204" s="14"/>
      <c r="JDG3204" s="14"/>
      <c r="JDH3204" s="14"/>
      <c r="JDI3204" s="14"/>
      <c r="JDJ3204" s="14"/>
      <c r="JDK3204" s="14"/>
      <c r="JDL3204" s="14"/>
      <c r="JDM3204" s="14"/>
      <c r="JDN3204" s="14"/>
      <c r="JDO3204" s="14"/>
      <c r="JDP3204" s="14"/>
      <c r="JDQ3204" s="14"/>
      <c r="JDR3204" s="14"/>
      <c r="JDS3204" s="14"/>
      <c r="JDT3204" s="14"/>
      <c r="JDU3204" s="14"/>
      <c r="JDV3204" s="14"/>
      <c r="JDW3204" s="14"/>
      <c r="JDX3204" s="14"/>
      <c r="JDY3204" s="14"/>
      <c r="JDZ3204" s="14"/>
      <c r="JEA3204" s="14"/>
      <c r="JEB3204" s="14"/>
      <c r="JEC3204" s="14"/>
      <c r="JED3204" s="14"/>
      <c r="JEE3204" s="14"/>
      <c r="JEF3204" s="14"/>
      <c r="JEG3204" s="14"/>
      <c r="JEH3204" s="14"/>
      <c r="JEI3204" s="14"/>
      <c r="JEJ3204" s="14"/>
      <c r="JEK3204" s="14"/>
      <c r="JEL3204" s="14"/>
      <c r="JEM3204" s="14"/>
      <c r="JEN3204" s="14"/>
      <c r="JEO3204" s="14"/>
      <c r="JEP3204" s="14"/>
      <c r="JEQ3204" s="14"/>
      <c r="JER3204" s="14"/>
      <c r="JES3204" s="14"/>
      <c r="JET3204" s="14"/>
      <c r="JEU3204" s="14"/>
      <c r="JEV3204" s="14"/>
      <c r="JEW3204" s="14"/>
      <c r="JEX3204" s="14"/>
      <c r="JEY3204" s="14"/>
      <c r="JEZ3204" s="14"/>
      <c r="JFA3204" s="14"/>
      <c r="JFB3204" s="14"/>
      <c r="JFC3204" s="14"/>
      <c r="JFD3204" s="14"/>
      <c r="JFE3204" s="14"/>
      <c r="JFF3204" s="14"/>
      <c r="JFG3204" s="14"/>
      <c r="JFH3204" s="14"/>
      <c r="JFI3204" s="14"/>
      <c r="JFJ3204" s="14"/>
      <c r="JFK3204" s="14"/>
      <c r="JFL3204" s="14"/>
      <c r="JFM3204" s="14"/>
      <c r="JFN3204" s="14"/>
      <c r="JFO3204" s="14"/>
      <c r="JFP3204" s="14"/>
      <c r="JFQ3204" s="14"/>
      <c r="JFR3204" s="14"/>
      <c r="JFS3204" s="14"/>
      <c r="JFT3204" s="14"/>
      <c r="JFU3204" s="14"/>
      <c r="JFV3204" s="14"/>
      <c r="JFW3204" s="14"/>
      <c r="JFX3204" s="14"/>
      <c r="JFY3204" s="14"/>
      <c r="JFZ3204" s="14"/>
      <c r="JGA3204" s="14"/>
      <c r="JGB3204" s="14"/>
      <c r="JGC3204" s="14"/>
      <c r="JGD3204" s="14"/>
      <c r="JGE3204" s="14"/>
      <c r="JGF3204" s="14"/>
      <c r="JGG3204" s="14"/>
      <c r="JGH3204" s="14"/>
      <c r="JGI3204" s="14"/>
      <c r="JGJ3204" s="14"/>
      <c r="JGK3204" s="14"/>
      <c r="JGL3204" s="14"/>
      <c r="JGM3204" s="14"/>
      <c r="JGN3204" s="14"/>
      <c r="JGO3204" s="14"/>
      <c r="JGP3204" s="14"/>
      <c r="JGQ3204" s="14"/>
      <c r="JGR3204" s="14"/>
      <c r="JGS3204" s="14"/>
      <c r="JGT3204" s="14"/>
      <c r="JGU3204" s="14"/>
      <c r="JGV3204" s="14"/>
      <c r="JGW3204" s="14"/>
      <c r="JGX3204" s="14"/>
      <c r="JGY3204" s="14"/>
      <c r="JGZ3204" s="14"/>
      <c r="JHA3204" s="14"/>
      <c r="JHB3204" s="14"/>
      <c r="JHC3204" s="14"/>
      <c r="JHD3204" s="14"/>
      <c r="JHE3204" s="14"/>
      <c r="JHF3204" s="14"/>
      <c r="JHG3204" s="14"/>
      <c r="JHH3204" s="14"/>
      <c r="JHI3204" s="14"/>
      <c r="JHJ3204" s="14"/>
      <c r="JHK3204" s="14"/>
      <c r="JHL3204" s="14"/>
      <c r="JHM3204" s="14"/>
      <c r="JHN3204" s="14"/>
      <c r="JHO3204" s="14"/>
      <c r="JHP3204" s="14"/>
      <c r="JHQ3204" s="14"/>
      <c r="JHR3204" s="14"/>
      <c r="JHS3204" s="14"/>
      <c r="JHT3204" s="14"/>
      <c r="JHU3204" s="14"/>
      <c r="JHV3204" s="14"/>
      <c r="JHW3204" s="14"/>
      <c r="JHX3204" s="14"/>
      <c r="JHY3204" s="14"/>
      <c r="JHZ3204" s="14"/>
      <c r="JIA3204" s="14"/>
      <c r="JIB3204" s="14"/>
      <c r="JIC3204" s="14"/>
      <c r="JID3204" s="14"/>
      <c r="JIE3204" s="14"/>
      <c r="JIF3204" s="14"/>
      <c r="JIG3204" s="14"/>
      <c r="JIH3204" s="14"/>
      <c r="JII3204" s="14"/>
      <c r="JIJ3204" s="14"/>
      <c r="JIK3204" s="14"/>
      <c r="JIL3204" s="14"/>
      <c r="JIM3204" s="14"/>
      <c r="JIN3204" s="14"/>
      <c r="JIO3204" s="14"/>
      <c r="JIP3204" s="14"/>
      <c r="JIQ3204" s="14"/>
      <c r="JIR3204" s="14"/>
      <c r="JIS3204" s="14"/>
      <c r="JIT3204" s="14"/>
      <c r="JIU3204" s="14"/>
      <c r="JIV3204" s="14"/>
      <c r="JIW3204" s="14"/>
      <c r="JIX3204" s="14"/>
      <c r="JIY3204" s="14"/>
      <c r="JIZ3204" s="14"/>
      <c r="JJA3204" s="14"/>
      <c r="JJB3204" s="14"/>
      <c r="JJC3204" s="14"/>
      <c r="JJD3204" s="14"/>
      <c r="JJE3204" s="14"/>
      <c r="JJF3204" s="14"/>
      <c r="JJG3204" s="14"/>
      <c r="JJH3204" s="14"/>
      <c r="JJI3204" s="14"/>
      <c r="JJJ3204" s="14"/>
      <c r="JJK3204" s="14"/>
      <c r="JJL3204" s="14"/>
      <c r="JJM3204" s="14"/>
      <c r="JJN3204" s="14"/>
      <c r="JJO3204" s="14"/>
      <c r="JJP3204" s="14"/>
      <c r="JJQ3204" s="14"/>
      <c r="JJR3204" s="14"/>
      <c r="JJS3204" s="14"/>
      <c r="JJT3204" s="14"/>
      <c r="JJU3204" s="14"/>
      <c r="JJV3204" s="14"/>
      <c r="JJW3204" s="14"/>
      <c r="JJX3204" s="14"/>
      <c r="JJY3204" s="14"/>
      <c r="JJZ3204" s="14"/>
      <c r="JKA3204" s="14"/>
      <c r="JKB3204" s="14"/>
      <c r="JKC3204" s="14"/>
      <c r="JKD3204" s="14"/>
      <c r="JKE3204" s="14"/>
      <c r="JKF3204" s="14"/>
      <c r="JKG3204" s="14"/>
      <c r="JKH3204" s="14"/>
      <c r="JKI3204" s="14"/>
      <c r="JKJ3204" s="14"/>
      <c r="JKK3204" s="14"/>
      <c r="JKL3204" s="14"/>
      <c r="JKM3204" s="14"/>
      <c r="JKN3204" s="14"/>
      <c r="JKO3204" s="14"/>
      <c r="JKP3204" s="14"/>
      <c r="JKQ3204" s="14"/>
      <c r="JKR3204" s="14"/>
      <c r="JKS3204" s="14"/>
      <c r="JKT3204" s="14"/>
      <c r="JKU3204" s="14"/>
      <c r="JKV3204" s="14"/>
      <c r="JKW3204" s="14"/>
      <c r="JKX3204" s="14"/>
      <c r="JKY3204" s="14"/>
      <c r="JKZ3204" s="14"/>
      <c r="JLA3204" s="14"/>
      <c r="JLB3204" s="14"/>
      <c r="JLC3204" s="14"/>
      <c r="JLD3204" s="14"/>
      <c r="JLE3204" s="14"/>
      <c r="JLF3204" s="14"/>
      <c r="JLG3204" s="14"/>
      <c r="JLH3204" s="14"/>
      <c r="JLI3204" s="14"/>
      <c r="JLJ3204" s="14"/>
      <c r="JLK3204" s="14"/>
      <c r="JLL3204" s="14"/>
      <c r="JLM3204" s="14"/>
      <c r="JLN3204" s="14"/>
      <c r="JLO3204" s="14"/>
      <c r="JLP3204" s="14"/>
      <c r="JLQ3204" s="14"/>
      <c r="JLR3204" s="14"/>
      <c r="JLS3204" s="14"/>
      <c r="JLT3204" s="14"/>
      <c r="JLU3204" s="14"/>
      <c r="JLV3204" s="14"/>
      <c r="JLW3204" s="14"/>
      <c r="JLX3204" s="14"/>
      <c r="JLY3204" s="14"/>
      <c r="JLZ3204" s="14"/>
      <c r="JMA3204" s="14"/>
      <c r="JMB3204" s="14"/>
      <c r="JMC3204" s="14"/>
      <c r="JMD3204" s="14"/>
      <c r="JME3204" s="14"/>
      <c r="JMF3204" s="14"/>
      <c r="JMG3204" s="14"/>
      <c r="JMH3204" s="14"/>
      <c r="JMI3204" s="14"/>
      <c r="JMJ3204" s="14"/>
      <c r="JMK3204" s="14"/>
      <c r="JML3204" s="14"/>
      <c r="JMM3204" s="14"/>
      <c r="JMN3204" s="14"/>
      <c r="JMO3204" s="14"/>
      <c r="JMP3204" s="14"/>
      <c r="JMQ3204" s="14"/>
      <c r="JMR3204" s="14"/>
      <c r="JMS3204" s="14"/>
      <c r="JMT3204" s="14"/>
      <c r="JMU3204" s="14"/>
      <c r="JMV3204" s="14"/>
      <c r="JMW3204" s="14"/>
      <c r="JMX3204" s="14"/>
      <c r="JMY3204" s="14"/>
      <c r="JMZ3204" s="14"/>
      <c r="JNA3204" s="14"/>
      <c r="JNB3204" s="14"/>
      <c r="JNC3204" s="14"/>
      <c r="JND3204" s="14"/>
      <c r="JNE3204" s="14"/>
      <c r="JNF3204" s="14"/>
      <c r="JNG3204" s="14"/>
      <c r="JNH3204" s="14"/>
      <c r="JNI3204" s="14"/>
      <c r="JNJ3204" s="14"/>
      <c r="JNK3204" s="14"/>
      <c r="JNL3204" s="14"/>
      <c r="JNM3204" s="14"/>
      <c r="JNN3204" s="14"/>
      <c r="JNO3204" s="14"/>
      <c r="JNP3204" s="14"/>
      <c r="JNQ3204" s="14"/>
      <c r="JNR3204" s="14"/>
      <c r="JNS3204" s="14"/>
      <c r="JNT3204" s="14"/>
      <c r="JNU3204" s="14"/>
      <c r="JNV3204" s="14"/>
      <c r="JNW3204" s="14"/>
      <c r="JNX3204" s="14"/>
      <c r="JNY3204" s="14"/>
      <c r="JNZ3204" s="14"/>
      <c r="JOA3204" s="14"/>
      <c r="JOB3204" s="14"/>
      <c r="JOC3204" s="14"/>
      <c r="JOD3204" s="14"/>
      <c r="JOE3204" s="14"/>
      <c r="JOF3204" s="14"/>
      <c r="JOG3204" s="14"/>
      <c r="JOH3204" s="14"/>
      <c r="JOI3204" s="14"/>
      <c r="JOJ3204" s="14"/>
      <c r="JOK3204" s="14"/>
      <c r="JOL3204" s="14"/>
      <c r="JOM3204" s="14"/>
      <c r="JON3204" s="14"/>
      <c r="JOO3204" s="14"/>
      <c r="JOP3204" s="14"/>
      <c r="JOQ3204" s="14"/>
      <c r="JOR3204" s="14"/>
      <c r="JOS3204" s="14"/>
      <c r="JOT3204" s="14"/>
      <c r="JOU3204" s="14"/>
      <c r="JOV3204" s="14"/>
      <c r="JOW3204" s="14"/>
      <c r="JOX3204" s="14"/>
      <c r="JOY3204" s="14"/>
      <c r="JOZ3204" s="14"/>
      <c r="JPA3204" s="14"/>
      <c r="JPB3204" s="14"/>
      <c r="JPC3204" s="14"/>
      <c r="JPD3204" s="14"/>
      <c r="JPE3204" s="14"/>
      <c r="JPF3204" s="14"/>
      <c r="JPG3204" s="14"/>
      <c r="JPH3204" s="14"/>
      <c r="JPI3204" s="14"/>
      <c r="JPJ3204" s="14"/>
      <c r="JPK3204" s="14"/>
      <c r="JPL3204" s="14"/>
      <c r="JPM3204" s="14"/>
      <c r="JPN3204" s="14"/>
      <c r="JPO3204" s="14"/>
      <c r="JPP3204" s="14"/>
      <c r="JPQ3204" s="14"/>
      <c r="JPR3204" s="14"/>
      <c r="JPS3204" s="14"/>
      <c r="JPT3204" s="14"/>
      <c r="JPU3204" s="14"/>
      <c r="JPV3204" s="14"/>
      <c r="JPW3204" s="14"/>
      <c r="JPX3204" s="14"/>
      <c r="JPY3204" s="14"/>
      <c r="JPZ3204" s="14"/>
      <c r="JQA3204" s="14"/>
      <c r="JQB3204" s="14"/>
      <c r="JQC3204" s="14"/>
      <c r="JQD3204" s="14"/>
      <c r="JQE3204" s="14"/>
      <c r="JQF3204" s="14"/>
      <c r="JQG3204" s="14"/>
      <c r="JQH3204" s="14"/>
      <c r="JQI3204" s="14"/>
      <c r="JQJ3204" s="14"/>
      <c r="JQK3204" s="14"/>
      <c r="JQL3204" s="14"/>
      <c r="JQM3204" s="14"/>
      <c r="JQN3204" s="14"/>
      <c r="JQO3204" s="14"/>
      <c r="JQP3204" s="14"/>
      <c r="JQQ3204" s="14"/>
      <c r="JQR3204" s="14"/>
      <c r="JQS3204" s="14"/>
      <c r="JQT3204" s="14"/>
      <c r="JQU3204" s="14"/>
      <c r="JQV3204" s="14"/>
      <c r="JQW3204" s="14"/>
      <c r="JQX3204" s="14"/>
      <c r="JQY3204" s="14"/>
      <c r="JQZ3204" s="14"/>
      <c r="JRA3204" s="14"/>
      <c r="JRB3204" s="14"/>
      <c r="JRC3204" s="14"/>
      <c r="JRD3204" s="14"/>
      <c r="JRE3204" s="14"/>
      <c r="JRF3204" s="14"/>
      <c r="JRG3204" s="14"/>
      <c r="JRH3204" s="14"/>
      <c r="JRI3204" s="14"/>
      <c r="JRJ3204" s="14"/>
      <c r="JRK3204" s="14"/>
      <c r="JRL3204" s="14"/>
      <c r="JRM3204" s="14"/>
      <c r="JRN3204" s="14"/>
      <c r="JRO3204" s="14"/>
      <c r="JRP3204" s="14"/>
      <c r="JRQ3204" s="14"/>
      <c r="JRR3204" s="14"/>
      <c r="JRS3204" s="14"/>
      <c r="JRT3204" s="14"/>
      <c r="JRU3204" s="14"/>
      <c r="JRV3204" s="14"/>
      <c r="JRW3204" s="14"/>
      <c r="JRX3204" s="14"/>
      <c r="JRY3204" s="14"/>
      <c r="JRZ3204" s="14"/>
      <c r="JSA3204" s="14"/>
      <c r="JSB3204" s="14"/>
      <c r="JSC3204" s="14"/>
      <c r="JSD3204" s="14"/>
      <c r="JSE3204" s="14"/>
      <c r="JSF3204" s="14"/>
      <c r="JSG3204" s="14"/>
      <c r="JSH3204" s="14"/>
      <c r="JSI3204" s="14"/>
      <c r="JSJ3204" s="14"/>
      <c r="JSK3204" s="14"/>
      <c r="JSL3204" s="14"/>
      <c r="JSM3204" s="14"/>
      <c r="JSN3204" s="14"/>
      <c r="JSO3204" s="14"/>
      <c r="JSP3204" s="14"/>
      <c r="JSQ3204" s="14"/>
      <c r="JSR3204" s="14"/>
      <c r="JSS3204" s="14"/>
      <c r="JST3204" s="14"/>
      <c r="JSU3204" s="14"/>
      <c r="JSV3204" s="14"/>
      <c r="JSW3204" s="14"/>
      <c r="JSX3204" s="14"/>
      <c r="JSY3204" s="14"/>
      <c r="JSZ3204" s="14"/>
      <c r="JTA3204" s="14"/>
      <c r="JTB3204" s="14"/>
      <c r="JTC3204" s="14"/>
      <c r="JTD3204" s="14"/>
      <c r="JTE3204" s="14"/>
      <c r="JTF3204" s="14"/>
      <c r="JTG3204" s="14"/>
      <c r="JTH3204" s="14"/>
      <c r="JTI3204" s="14"/>
      <c r="JTJ3204" s="14"/>
      <c r="JTK3204" s="14"/>
      <c r="JTL3204" s="14"/>
      <c r="JTM3204" s="14"/>
      <c r="JTN3204" s="14"/>
      <c r="JTO3204" s="14"/>
      <c r="JTP3204" s="14"/>
      <c r="JTQ3204" s="14"/>
      <c r="JTR3204" s="14"/>
      <c r="JTS3204" s="14"/>
      <c r="JTT3204" s="14"/>
      <c r="JTU3204" s="14"/>
      <c r="JTV3204" s="14"/>
      <c r="JTW3204" s="14"/>
      <c r="JTX3204" s="14"/>
      <c r="JTY3204" s="14"/>
      <c r="JTZ3204" s="14"/>
      <c r="JUA3204" s="14"/>
      <c r="JUB3204" s="14"/>
      <c r="JUC3204" s="14"/>
      <c r="JUD3204" s="14"/>
      <c r="JUE3204" s="14"/>
      <c r="JUF3204" s="14"/>
      <c r="JUG3204" s="14"/>
      <c r="JUH3204" s="14"/>
      <c r="JUI3204" s="14"/>
      <c r="JUJ3204" s="14"/>
      <c r="JUK3204" s="14"/>
      <c r="JUL3204" s="14"/>
      <c r="JUM3204" s="14"/>
      <c r="JUN3204" s="14"/>
      <c r="JUO3204" s="14"/>
      <c r="JUP3204" s="14"/>
      <c r="JUQ3204" s="14"/>
      <c r="JUR3204" s="14"/>
      <c r="JUS3204" s="14"/>
      <c r="JUT3204" s="14"/>
      <c r="JUU3204" s="14"/>
      <c r="JUV3204" s="14"/>
      <c r="JUW3204" s="14"/>
      <c r="JUX3204" s="14"/>
      <c r="JUY3204" s="14"/>
      <c r="JUZ3204" s="14"/>
      <c r="JVA3204" s="14"/>
      <c r="JVB3204" s="14"/>
      <c r="JVC3204" s="14"/>
      <c r="JVD3204" s="14"/>
      <c r="JVE3204" s="14"/>
      <c r="JVF3204" s="14"/>
      <c r="JVG3204" s="14"/>
      <c r="JVH3204" s="14"/>
      <c r="JVI3204" s="14"/>
      <c r="JVJ3204" s="14"/>
      <c r="JVK3204" s="14"/>
      <c r="JVL3204" s="14"/>
      <c r="JVM3204" s="14"/>
      <c r="JVN3204" s="14"/>
      <c r="JVO3204" s="14"/>
      <c r="JVP3204" s="14"/>
      <c r="JVQ3204" s="14"/>
      <c r="JVR3204" s="14"/>
      <c r="JVS3204" s="14"/>
      <c r="JVT3204" s="14"/>
      <c r="JVU3204" s="14"/>
      <c r="JVV3204" s="14"/>
      <c r="JVW3204" s="14"/>
      <c r="JVX3204" s="14"/>
      <c r="JVY3204" s="14"/>
      <c r="JVZ3204" s="14"/>
      <c r="JWA3204" s="14"/>
      <c r="JWB3204" s="14"/>
      <c r="JWC3204" s="14"/>
      <c r="JWD3204" s="14"/>
      <c r="JWE3204" s="14"/>
      <c r="JWF3204" s="14"/>
      <c r="JWG3204" s="14"/>
      <c r="JWH3204" s="14"/>
      <c r="JWI3204" s="14"/>
      <c r="JWJ3204" s="14"/>
      <c r="JWK3204" s="14"/>
      <c r="JWL3204" s="14"/>
      <c r="JWM3204" s="14"/>
      <c r="JWN3204" s="14"/>
      <c r="JWO3204" s="14"/>
      <c r="JWP3204" s="14"/>
      <c r="JWQ3204" s="14"/>
      <c r="JWR3204" s="14"/>
      <c r="JWS3204" s="14"/>
      <c r="JWT3204" s="14"/>
      <c r="JWU3204" s="14"/>
      <c r="JWV3204" s="14"/>
      <c r="JWW3204" s="14"/>
      <c r="JWX3204" s="14"/>
      <c r="JWY3204" s="14"/>
      <c r="JWZ3204" s="14"/>
      <c r="JXA3204" s="14"/>
      <c r="JXB3204" s="14"/>
      <c r="JXC3204" s="14"/>
      <c r="JXD3204" s="14"/>
      <c r="JXE3204" s="14"/>
      <c r="JXF3204" s="14"/>
      <c r="JXG3204" s="14"/>
      <c r="JXH3204" s="14"/>
      <c r="JXI3204" s="14"/>
      <c r="JXJ3204" s="14"/>
      <c r="JXK3204" s="14"/>
      <c r="JXL3204" s="14"/>
      <c r="JXM3204" s="14"/>
      <c r="JXN3204" s="14"/>
      <c r="JXO3204" s="14"/>
      <c r="JXP3204" s="14"/>
      <c r="JXQ3204" s="14"/>
      <c r="JXR3204" s="14"/>
      <c r="JXS3204" s="14"/>
      <c r="JXT3204" s="14"/>
      <c r="JXU3204" s="14"/>
      <c r="JXV3204" s="14"/>
      <c r="JXW3204" s="14"/>
      <c r="JXX3204" s="14"/>
      <c r="JXY3204" s="14"/>
      <c r="JXZ3204" s="14"/>
      <c r="JYA3204" s="14"/>
      <c r="JYB3204" s="14"/>
      <c r="JYC3204" s="14"/>
      <c r="JYD3204" s="14"/>
      <c r="JYE3204" s="14"/>
      <c r="JYF3204" s="14"/>
      <c r="JYG3204" s="14"/>
      <c r="JYH3204" s="14"/>
      <c r="JYI3204" s="14"/>
      <c r="JYJ3204" s="14"/>
      <c r="JYK3204" s="14"/>
      <c r="JYL3204" s="14"/>
      <c r="JYM3204" s="14"/>
      <c r="JYN3204" s="14"/>
      <c r="JYO3204" s="14"/>
      <c r="JYP3204" s="14"/>
      <c r="JYQ3204" s="14"/>
      <c r="JYR3204" s="14"/>
      <c r="JYS3204" s="14"/>
      <c r="JYT3204" s="14"/>
      <c r="JYU3204" s="14"/>
      <c r="JYV3204" s="14"/>
      <c r="JYW3204" s="14"/>
      <c r="JYX3204" s="14"/>
      <c r="JYY3204" s="14"/>
      <c r="JYZ3204" s="14"/>
      <c r="JZA3204" s="14"/>
      <c r="JZB3204" s="14"/>
      <c r="JZC3204" s="14"/>
      <c r="JZD3204" s="14"/>
      <c r="JZE3204" s="14"/>
      <c r="JZF3204" s="14"/>
      <c r="JZG3204" s="14"/>
      <c r="JZH3204" s="14"/>
      <c r="JZI3204" s="14"/>
      <c r="JZJ3204" s="14"/>
      <c r="JZK3204" s="14"/>
      <c r="JZL3204" s="14"/>
      <c r="JZM3204" s="14"/>
      <c r="JZN3204" s="14"/>
      <c r="JZO3204" s="14"/>
      <c r="JZP3204" s="14"/>
      <c r="JZQ3204" s="14"/>
      <c r="JZR3204" s="14"/>
      <c r="JZS3204" s="14"/>
      <c r="JZT3204" s="14"/>
      <c r="JZU3204" s="14"/>
      <c r="JZV3204" s="14"/>
      <c r="JZW3204" s="14"/>
      <c r="JZX3204" s="14"/>
      <c r="JZY3204" s="14"/>
      <c r="JZZ3204" s="14"/>
      <c r="KAA3204" s="14"/>
      <c r="KAB3204" s="14"/>
      <c r="KAC3204" s="14"/>
      <c r="KAD3204" s="14"/>
      <c r="KAE3204" s="14"/>
      <c r="KAF3204" s="14"/>
      <c r="KAG3204" s="14"/>
      <c r="KAH3204" s="14"/>
      <c r="KAI3204" s="14"/>
      <c r="KAJ3204" s="14"/>
      <c r="KAK3204" s="14"/>
      <c r="KAL3204" s="14"/>
      <c r="KAM3204" s="14"/>
      <c r="KAN3204" s="14"/>
      <c r="KAO3204" s="14"/>
      <c r="KAP3204" s="14"/>
      <c r="KAQ3204" s="14"/>
      <c r="KAR3204" s="14"/>
      <c r="KAS3204" s="14"/>
      <c r="KAT3204" s="14"/>
      <c r="KAU3204" s="14"/>
      <c r="KAV3204" s="14"/>
      <c r="KAW3204" s="14"/>
      <c r="KAX3204" s="14"/>
      <c r="KAY3204" s="14"/>
      <c r="KAZ3204" s="14"/>
      <c r="KBA3204" s="14"/>
      <c r="KBB3204" s="14"/>
      <c r="KBC3204" s="14"/>
      <c r="KBD3204" s="14"/>
      <c r="KBE3204" s="14"/>
      <c r="KBF3204" s="14"/>
      <c r="KBG3204" s="14"/>
      <c r="KBH3204" s="14"/>
      <c r="KBI3204" s="14"/>
      <c r="KBJ3204" s="14"/>
      <c r="KBK3204" s="14"/>
      <c r="KBL3204" s="14"/>
      <c r="KBM3204" s="14"/>
      <c r="KBN3204" s="14"/>
      <c r="KBO3204" s="14"/>
      <c r="KBP3204" s="14"/>
      <c r="KBQ3204" s="14"/>
      <c r="KBR3204" s="14"/>
      <c r="KBS3204" s="14"/>
      <c r="KBT3204" s="14"/>
      <c r="KBU3204" s="14"/>
      <c r="KBV3204" s="14"/>
      <c r="KBW3204" s="14"/>
      <c r="KBX3204" s="14"/>
      <c r="KBY3204" s="14"/>
      <c r="KBZ3204" s="14"/>
      <c r="KCA3204" s="14"/>
      <c r="KCB3204" s="14"/>
      <c r="KCC3204" s="14"/>
      <c r="KCD3204" s="14"/>
      <c r="KCE3204" s="14"/>
      <c r="KCF3204" s="14"/>
      <c r="KCG3204" s="14"/>
      <c r="KCH3204" s="14"/>
      <c r="KCI3204" s="14"/>
      <c r="KCJ3204" s="14"/>
      <c r="KCK3204" s="14"/>
      <c r="KCL3204" s="14"/>
      <c r="KCM3204" s="14"/>
      <c r="KCN3204" s="14"/>
      <c r="KCO3204" s="14"/>
      <c r="KCP3204" s="14"/>
      <c r="KCQ3204" s="14"/>
      <c r="KCR3204" s="14"/>
      <c r="KCS3204" s="14"/>
      <c r="KCT3204" s="14"/>
      <c r="KCU3204" s="14"/>
      <c r="KCV3204" s="14"/>
      <c r="KCW3204" s="14"/>
      <c r="KCX3204" s="14"/>
      <c r="KCY3204" s="14"/>
      <c r="KCZ3204" s="14"/>
      <c r="KDA3204" s="14"/>
      <c r="KDB3204" s="14"/>
      <c r="KDC3204" s="14"/>
      <c r="KDD3204" s="14"/>
      <c r="KDE3204" s="14"/>
      <c r="KDF3204" s="14"/>
      <c r="KDG3204" s="14"/>
      <c r="KDH3204" s="14"/>
      <c r="KDI3204" s="14"/>
      <c r="KDJ3204" s="14"/>
      <c r="KDK3204" s="14"/>
      <c r="KDL3204" s="14"/>
      <c r="KDM3204" s="14"/>
      <c r="KDN3204" s="14"/>
      <c r="KDO3204" s="14"/>
      <c r="KDP3204" s="14"/>
      <c r="KDQ3204" s="14"/>
      <c r="KDR3204" s="14"/>
      <c r="KDS3204" s="14"/>
      <c r="KDT3204" s="14"/>
      <c r="KDU3204" s="14"/>
      <c r="KDV3204" s="14"/>
      <c r="KDW3204" s="14"/>
      <c r="KDX3204" s="14"/>
      <c r="KDY3204" s="14"/>
      <c r="KDZ3204" s="14"/>
      <c r="KEA3204" s="14"/>
      <c r="KEB3204" s="14"/>
      <c r="KEC3204" s="14"/>
      <c r="KED3204" s="14"/>
      <c r="KEE3204" s="14"/>
      <c r="KEF3204" s="14"/>
      <c r="KEG3204" s="14"/>
      <c r="KEH3204" s="14"/>
      <c r="KEI3204" s="14"/>
      <c r="KEJ3204" s="14"/>
      <c r="KEK3204" s="14"/>
      <c r="KEL3204" s="14"/>
      <c r="KEM3204" s="14"/>
      <c r="KEN3204" s="14"/>
      <c r="KEO3204" s="14"/>
      <c r="KEP3204" s="14"/>
      <c r="KEQ3204" s="14"/>
      <c r="KER3204" s="14"/>
      <c r="KES3204" s="14"/>
      <c r="KET3204" s="14"/>
      <c r="KEU3204" s="14"/>
      <c r="KEV3204" s="14"/>
      <c r="KEW3204" s="14"/>
      <c r="KEX3204" s="14"/>
      <c r="KEY3204" s="14"/>
      <c r="KEZ3204" s="14"/>
      <c r="KFA3204" s="14"/>
      <c r="KFB3204" s="14"/>
      <c r="KFC3204" s="14"/>
      <c r="KFD3204" s="14"/>
      <c r="KFE3204" s="14"/>
      <c r="KFF3204" s="14"/>
      <c r="KFG3204" s="14"/>
      <c r="KFH3204" s="14"/>
      <c r="KFI3204" s="14"/>
      <c r="KFJ3204" s="14"/>
      <c r="KFK3204" s="14"/>
      <c r="KFL3204" s="14"/>
      <c r="KFM3204" s="14"/>
      <c r="KFN3204" s="14"/>
      <c r="KFO3204" s="14"/>
      <c r="KFP3204" s="14"/>
      <c r="KFQ3204" s="14"/>
      <c r="KFR3204" s="14"/>
      <c r="KFS3204" s="14"/>
      <c r="KFT3204" s="14"/>
      <c r="KFU3204" s="14"/>
      <c r="KFV3204" s="14"/>
      <c r="KFW3204" s="14"/>
      <c r="KFX3204" s="14"/>
      <c r="KFY3204" s="14"/>
      <c r="KFZ3204" s="14"/>
      <c r="KGA3204" s="14"/>
      <c r="KGB3204" s="14"/>
      <c r="KGC3204" s="14"/>
      <c r="KGD3204" s="14"/>
      <c r="KGE3204" s="14"/>
      <c r="KGF3204" s="14"/>
      <c r="KGG3204" s="14"/>
      <c r="KGH3204" s="14"/>
      <c r="KGI3204" s="14"/>
      <c r="KGJ3204" s="14"/>
      <c r="KGK3204" s="14"/>
      <c r="KGL3204" s="14"/>
      <c r="KGM3204" s="14"/>
      <c r="KGN3204" s="14"/>
      <c r="KGO3204" s="14"/>
      <c r="KGP3204" s="14"/>
      <c r="KGQ3204" s="14"/>
      <c r="KGR3204" s="14"/>
      <c r="KGS3204" s="14"/>
      <c r="KGT3204" s="14"/>
      <c r="KGU3204" s="14"/>
      <c r="KGV3204" s="14"/>
      <c r="KGW3204" s="14"/>
      <c r="KGX3204" s="14"/>
      <c r="KGY3204" s="14"/>
      <c r="KGZ3204" s="14"/>
      <c r="KHA3204" s="14"/>
      <c r="KHB3204" s="14"/>
      <c r="KHC3204" s="14"/>
      <c r="KHD3204" s="14"/>
      <c r="KHE3204" s="14"/>
      <c r="KHF3204" s="14"/>
      <c r="KHG3204" s="14"/>
      <c r="KHH3204" s="14"/>
      <c r="KHI3204" s="14"/>
      <c r="KHJ3204" s="14"/>
      <c r="KHK3204" s="14"/>
      <c r="KHL3204" s="14"/>
      <c r="KHM3204" s="14"/>
      <c r="KHN3204" s="14"/>
      <c r="KHO3204" s="14"/>
      <c r="KHP3204" s="14"/>
      <c r="KHQ3204" s="14"/>
      <c r="KHR3204" s="14"/>
      <c r="KHS3204" s="14"/>
      <c r="KHT3204" s="14"/>
      <c r="KHU3204" s="14"/>
      <c r="KHV3204" s="14"/>
      <c r="KHW3204" s="14"/>
      <c r="KHX3204" s="14"/>
      <c r="KHY3204" s="14"/>
      <c r="KHZ3204" s="14"/>
      <c r="KIA3204" s="14"/>
      <c r="KIB3204" s="14"/>
      <c r="KIC3204" s="14"/>
      <c r="KID3204" s="14"/>
      <c r="KIE3204" s="14"/>
      <c r="KIF3204" s="14"/>
      <c r="KIG3204" s="14"/>
      <c r="KIH3204" s="14"/>
      <c r="KII3204" s="14"/>
      <c r="KIJ3204" s="14"/>
      <c r="KIK3204" s="14"/>
      <c r="KIL3204" s="14"/>
      <c r="KIM3204" s="14"/>
      <c r="KIN3204" s="14"/>
      <c r="KIO3204" s="14"/>
      <c r="KIP3204" s="14"/>
      <c r="KIQ3204" s="14"/>
      <c r="KIR3204" s="14"/>
      <c r="KIS3204" s="14"/>
      <c r="KIT3204" s="14"/>
      <c r="KIU3204" s="14"/>
      <c r="KIV3204" s="14"/>
      <c r="KIW3204" s="14"/>
      <c r="KIX3204" s="14"/>
      <c r="KIY3204" s="14"/>
      <c r="KIZ3204" s="14"/>
      <c r="KJA3204" s="14"/>
      <c r="KJB3204" s="14"/>
      <c r="KJC3204" s="14"/>
      <c r="KJD3204" s="14"/>
      <c r="KJE3204" s="14"/>
      <c r="KJF3204" s="14"/>
      <c r="KJG3204" s="14"/>
      <c r="KJH3204" s="14"/>
      <c r="KJI3204" s="14"/>
      <c r="KJJ3204" s="14"/>
      <c r="KJK3204" s="14"/>
      <c r="KJL3204" s="14"/>
      <c r="KJM3204" s="14"/>
      <c r="KJN3204" s="14"/>
      <c r="KJO3204" s="14"/>
      <c r="KJP3204" s="14"/>
      <c r="KJQ3204" s="14"/>
      <c r="KJR3204" s="14"/>
      <c r="KJS3204" s="14"/>
      <c r="KJT3204" s="14"/>
      <c r="KJU3204" s="14"/>
      <c r="KJV3204" s="14"/>
      <c r="KJW3204" s="14"/>
      <c r="KJX3204" s="14"/>
      <c r="KJY3204" s="14"/>
      <c r="KJZ3204" s="14"/>
      <c r="KKA3204" s="14"/>
      <c r="KKB3204" s="14"/>
      <c r="KKC3204" s="14"/>
      <c r="KKD3204" s="14"/>
      <c r="KKE3204" s="14"/>
      <c r="KKF3204" s="14"/>
      <c r="KKG3204" s="14"/>
      <c r="KKH3204" s="14"/>
      <c r="KKI3204" s="14"/>
      <c r="KKJ3204" s="14"/>
      <c r="KKK3204" s="14"/>
      <c r="KKL3204" s="14"/>
      <c r="KKM3204" s="14"/>
      <c r="KKN3204" s="14"/>
      <c r="KKO3204" s="14"/>
      <c r="KKP3204" s="14"/>
      <c r="KKQ3204" s="14"/>
      <c r="KKR3204" s="14"/>
      <c r="KKS3204" s="14"/>
      <c r="KKT3204" s="14"/>
      <c r="KKU3204" s="14"/>
      <c r="KKV3204" s="14"/>
      <c r="KKW3204" s="14"/>
      <c r="KKX3204" s="14"/>
      <c r="KKY3204" s="14"/>
      <c r="KKZ3204" s="14"/>
      <c r="KLA3204" s="14"/>
      <c r="KLB3204" s="14"/>
      <c r="KLC3204" s="14"/>
      <c r="KLD3204" s="14"/>
      <c r="KLE3204" s="14"/>
      <c r="KLF3204" s="14"/>
      <c r="KLG3204" s="14"/>
      <c r="KLH3204" s="14"/>
      <c r="KLI3204" s="14"/>
      <c r="KLJ3204" s="14"/>
      <c r="KLK3204" s="14"/>
      <c r="KLL3204" s="14"/>
      <c r="KLM3204" s="14"/>
      <c r="KLN3204" s="14"/>
      <c r="KLO3204" s="14"/>
      <c r="KLP3204" s="14"/>
      <c r="KLQ3204" s="14"/>
      <c r="KLR3204" s="14"/>
      <c r="KLS3204" s="14"/>
      <c r="KLT3204" s="14"/>
      <c r="KLU3204" s="14"/>
      <c r="KLV3204" s="14"/>
      <c r="KLW3204" s="14"/>
      <c r="KLX3204" s="14"/>
      <c r="KLY3204" s="14"/>
      <c r="KLZ3204" s="14"/>
      <c r="KMA3204" s="14"/>
      <c r="KMB3204" s="14"/>
      <c r="KMC3204" s="14"/>
      <c r="KMD3204" s="14"/>
      <c r="KME3204" s="14"/>
      <c r="KMF3204" s="14"/>
      <c r="KMG3204" s="14"/>
      <c r="KMH3204" s="14"/>
      <c r="KMI3204" s="14"/>
      <c r="KMJ3204" s="14"/>
      <c r="KMK3204" s="14"/>
      <c r="KML3204" s="14"/>
      <c r="KMM3204" s="14"/>
      <c r="KMN3204" s="14"/>
      <c r="KMO3204" s="14"/>
      <c r="KMP3204" s="14"/>
      <c r="KMQ3204" s="14"/>
      <c r="KMR3204" s="14"/>
      <c r="KMS3204" s="14"/>
      <c r="KMT3204" s="14"/>
      <c r="KMU3204" s="14"/>
      <c r="KMV3204" s="14"/>
      <c r="KMW3204" s="14"/>
      <c r="KMX3204" s="14"/>
      <c r="KMY3204" s="14"/>
      <c r="KMZ3204" s="14"/>
      <c r="KNA3204" s="14"/>
      <c r="KNB3204" s="14"/>
      <c r="KNC3204" s="14"/>
      <c r="KND3204" s="14"/>
      <c r="KNE3204" s="14"/>
      <c r="KNF3204" s="14"/>
      <c r="KNG3204" s="14"/>
      <c r="KNH3204" s="14"/>
      <c r="KNI3204" s="14"/>
      <c r="KNJ3204" s="14"/>
      <c r="KNK3204" s="14"/>
      <c r="KNL3204" s="14"/>
      <c r="KNM3204" s="14"/>
      <c r="KNN3204" s="14"/>
      <c r="KNO3204" s="14"/>
      <c r="KNP3204" s="14"/>
      <c r="KNQ3204" s="14"/>
      <c r="KNR3204" s="14"/>
      <c r="KNS3204" s="14"/>
      <c r="KNT3204" s="14"/>
      <c r="KNU3204" s="14"/>
      <c r="KNV3204" s="14"/>
      <c r="KNW3204" s="14"/>
      <c r="KNX3204" s="14"/>
      <c r="KNY3204" s="14"/>
      <c r="KNZ3204" s="14"/>
      <c r="KOA3204" s="14"/>
      <c r="KOB3204" s="14"/>
      <c r="KOC3204" s="14"/>
      <c r="KOD3204" s="14"/>
      <c r="KOE3204" s="14"/>
      <c r="KOF3204" s="14"/>
      <c r="KOG3204" s="14"/>
      <c r="KOH3204" s="14"/>
      <c r="KOI3204" s="14"/>
      <c r="KOJ3204" s="14"/>
      <c r="KOK3204" s="14"/>
      <c r="KOL3204" s="14"/>
      <c r="KOM3204" s="14"/>
      <c r="KON3204" s="14"/>
      <c r="KOO3204" s="14"/>
      <c r="KOP3204" s="14"/>
      <c r="KOQ3204" s="14"/>
      <c r="KOR3204" s="14"/>
      <c r="KOS3204" s="14"/>
      <c r="KOT3204" s="14"/>
      <c r="KOU3204" s="14"/>
      <c r="KOV3204" s="14"/>
      <c r="KOW3204" s="14"/>
      <c r="KOX3204" s="14"/>
      <c r="KOY3204" s="14"/>
      <c r="KOZ3204" s="14"/>
      <c r="KPA3204" s="14"/>
      <c r="KPB3204" s="14"/>
      <c r="KPC3204" s="14"/>
      <c r="KPD3204" s="14"/>
      <c r="KPE3204" s="14"/>
      <c r="KPF3204" s="14"/>
      <c r="KPG3204" s="14"/>
      <c r="KPH3204" s="14"/>
      <c r="KPI3204" s="14"/>
      <c r="KPJ3204" s="14"/>
      <c r="KPK3204" s="14"/>
      <c r="KPL3204" s="14"/>
      <c r="KPM3204" s="14"/>
      <c r="KPN3204" s="14"/>
      <c r="KPO3204" s="14"/>
      <c r="KPP3204" s="14"/>
      <c r="KPQ3204" s="14"/>
      <c r="KPR3204" s="14"/>
      <c r="KPS3204" s="14"/>
      <c r="KPT3204" s="14"/>
      <c r="KPU3204" s="14"/>
      <c r="KPV3204" s="14"/>
      <c r="KPW3204" s="14"/>
      <c r="KPX3204" s="14"/>
      <c r="KPY3204" s="14"/>
      <c r="KPZ3204" s="14"/>
      <c r="KQA3204" s="14"/>
      <c r="KQB3204" s="14"/>
      <c r="KQC3204" s="14"/>
      <c r="KQD3204" s="14"/>
      <c r="KQE3204" s="14"/>
      <c r="KQF3204" s="14"/>
      <c r="KQG3204" s="14"/>
      <c r="KQH3204" s="14"/>
      <c r="KQI3204" s="14"/>
      <c r="KQJ3204" s="14"/>
      <c r="KQK3204" s="14"/>
      <c r="KQL3204" s="14"/>
      <c r="KQM3204" s="14"/>
      <c r="KQN3204" s="14"/>
      <c r="KQO3204" s="14"/>
      <c r="KQP3204" s="14"/>
      <c r="KQQ3204" s="14"/>
      <c r="KQR3204" s="14"/>
      <c r="KQS3204" s="14"/>
      <c r="KQT3204" s="14"/>
      <c r="KQU3204" s="14"/>
      <c r="KQV3204" s="14"/>
      <c r="KQW3204" s="14"/>
      <c r="KQX3204" s="14"/>
      <c r="KQY3204" s="14"/>
      <c r="KQZ3204" s="14"/>
      <c r="KRA3204" s="14"/>
      <c r="KRB3204" s="14"/>
      <c r="KRC3204" s="14"/>
      <c r="KRD3204" s="14"/>
      <c r="KRE3204" s="14"/>
      <c r="KRF3204" s="14"/>
      <c r="KRG3204" s="14"/>
      <c r="KRH3204" s="14"/>
      <c r="KRI3204" s="14"/>
      <c r="KRJ3204" s="14"/>
      <c r="KRK3204" s="14"/>
      <c r="KRL3204" s="14"/>
      <c r="KRM3204" s="14"/>
      <c r="KRN3204" s="14"/>
      <c r="KRO3204" s="14"/>
      <c r="KRP3204" s="14"/>
      <c r="KRQ3204" s="14"/>
      <c r="KRR3204" s="14"/>
      <c r="KRS3204" s="14"/>
      <c r="KRT3204" s="14"/>
      <c r="KRU3204" s="14"/>
      <c r="KRV3204" s="14"/>
      <c r="KRW3204" s="14"/>
      <c r="KRX3204" s="14"/>
      <c r="KRY3204" s="14"/>
      <c r="KRZ3204" s="14"/>
      <c r="KSA3204" s="14"/>
      <c r="KSB3204" s="14"/>
      <c r="KSC3204" s="14"/>
      <c r="KSD3204" s="14"/>
      <c r="KSE3204" s="14"/>
      <c r="KSF3204" s="14"/>
      <c r="KSG3204" s="14"/>
      <c r="KSH3204" s="14"/>
      <c r="KSI3204" s="14"/>
      <c r="KSJ3204" s="14"/>
      <c r="KSK3204" s="14"/>
      <c r="KSL3204" s="14"/>
      <c r="KSM3204" s="14"/>
      <c r="KSN3204" s="14"/>
      <c r="KSO3204" s="14"/>
      <c r="KSP3204" s="14"/>
      <c r="KSQ3204" s="14"/>
      <c r="KSR3204" s="14"/>
      <c r="KSS3204" s="14"/>
      <c r="KST3204" s="14"/>
      <c r="KSU3204" s="14"/>
      <c r="KSV3204" s="14"/>
      <c r="KSW3204" s="14"/>
      <c r="KSX3204" s="14"/>
      <c r="KSY3204" s="14"/>
      <c r="KSZ3204" s="14"/>
      <c r="KTA3204" s="14"/>
      <c r="KTB3204" s="14"/>
      <c r="KTC3204" s="14"/>
      <c r="KTD3204" s="14"/>
      <c r="KTE3204" s="14"/>
      <c r="KTF3204" s="14"/>
      <c r="KTG3204" s="14"/>
      <c r="KTH3204" s="14"/>
      <c r="KTI3204" s="14"/>
      <c r="KTJ3204" s="14"/>
      <c r="KTK3204" s="14"/>
      <c r="KTL3204" s="14"/>
      <c r="KTM3204" s="14"/>
      <c r="KTN3204" s="14"/>
      <c r="KTO3204" s="14"/>
      <c r="KTP3204" s="14"/>
      <c r="KTQ3204" s="14"/>
      <c r="KTR3204" s="14"/>
      <c r="KTS3204" s="14"/>
      <c r="KTT3204" s="14"/>
      <c r="KTU3204" s="14"/>
      <c r="KTV3204" s="14"/>
      <c r="KTW3204" s="14"/>
      <c r="KTX3204" s="14"/>
      <c r="KTY3204" s="14"/>
      <c r="KTZ3204" s="14"/>
      <c r="KUA3204" s="14"/>
      <c r="KUB3204" s="14"/>
      <c r="KUC3204" s="14"/>
      <c r="KUD3204" s="14"/>
      <c r="KUE3204" s="14"/>
      <c r="KUF3204" s="14"/>
      <c r="KUG3204" s="14"/>
      <c r="KUH3204" s="14"/>
      <c r="KUI3204" s="14"/>
      <c r="KUJ3204" s="14"/>
      <c r="KUK3204" s="14"/>
      <c r="KUL3204" s="14"/>
      <c r="KUM3204" s="14"/>
      <c r="KUN3204" s="14"/>
      <c r="KUO3204" s="14"/>
      <c r="KUP3204" s="14"/>
      <c r="KUQ3204" s="14"/>
      <c r="KUR3204" s="14"/>
      <c r="KUS3204" s="14"/>
      <c r="KUT3204" s="14"/>
      <c r="KUU3204" s="14"/>
      <c r="KUV3204" s="14"/>
      <c r="KUW3204" s="14"/>
      <c r="KUX3204" s="14"/>
      <c r="KUY3204" s="14"/>
      <c r="KUZ3204" s="14"/>
      <c r="KVA3204" s="14"/>
      <c r="KVB3204" s="14"/>
      <c r="KVC3204" s="14"/>
      <c r="KVD3204" s="14"/>
      <c r="KVE3204" s="14"/>
      <c r="KVF3204" s="14"/>
      <c r="KVG3204" s="14"/>
      <c r="KVH3204" s="14"/>
      <c r="KVI3204" s="14"/>
      <c r="KVJ3204" s="14"/>
      <c r="KVK3204" s="14"/>
      <c r="KVL3204" s="14"/>
      <c r="KVM3204" s="14"/>
      <c r="KVN3204" s="14"/>
      <c r="KVO3204" s="14"/>
      <c r="KVP3204" s="14"/>
      <c r="KVQ3204" s="14"/>
      <c r="KVR3204" s="14"/>
      <c r="KVS3204" s="14"/>
      <c r="KVT3204" s="14"/>
      <c r="KVU3204" s="14"/>
      <c r="KVV3204" s="14"/>
      <c r="KVW3204" s="14"/>
      <c r="KVX3204" s="14"/>
      <c r="KVY3204" s="14"/>
      <c r="KVZ3204" s="14"/>
      <c r="KWA3204" s="14"/>
      <c r="KWB3204" s="14"/>
      <c r="KWC3204" s="14"/>
      <c r="KWD3204" s="14"/>
      <c r="KWE3204" s="14"/>
      <c r="KWF3204" s="14"/>
      <c r="KWG3204" s="14"/>
      <c r="KWH3204" s="14"/>
      <c r="KWI3204" s="14"/>
      <c r="KWJ3204" s="14"/>
      <c r="KWK3204" s="14"/>
      <c r="KWL3204" s="14"/>
      <c r="KWM3204" s="14"/>
      <c r="KWN3204" s="14"/>
      <c r="KWO3204" s="14"/>
      <c r="KWP3204" s="14"/>
      <c r="KWQ3204" s="14"/>
      <c r="KWR3204" s="14"/>
      <c r="KWS3204" s="14"/>
      <c r="KWT3204" s="14"/>
      <c r="KWU3204" s="14"/>
      <c r="KWV3204" s="14"/>
      <c r="KWW3204" s="14"/>
      <c r="KWX3204" s="14"/>
      <c r="KWY3204" s="14"/>
      <c r="KWZ3204" s="14"/>
      <c r="KXA3204" s="14"/>
      <c r="KXB3204" s="14"/>
      <c r="KXC3204" s="14"/>
      <c r="KXD3204" s="14"/>
      <c r="KXE3204" s="14"/>
      <c r="KXF3204" s="14"/>
      <c r="KXG3204" s="14"/>
      <c r="KXH3204" s="14"/>
      <c r="KXI3204" s="14"/>
      <c r="KXJ3204" s="14"/>
      <c r="KXK3204" s="14"/>
      <c r="KXL3204" s="14"/>
      <c r="KXM3204" s="14"/>
      <c r="KXN3204" s="14"/>
      <c r="KXO3204" s="14"/>
      <c r="KXP3204" s="14"/>
      <c r="KXQ3204" s="14"/>
      <c r="KXR3204" s="14"/>
      <c r="KXS3204" s="14"/>
      <c r="KXT3204" s="14"/>
      <c r="KXU3204" s="14"/>
      <c r="KXV3204" s="14"/>
      <c r="KXW3204" s="14"/>
      <c r="KXX3204" s="14"/>
      <c r="KXY3204" s="14"/>
      <c r="KXZ3204" s="14"/>
      <c r="KYA3204" s="14"/>
      <c r="KYB3204" s="14"/>
      <c r="KYC3204" s="14"/>
      <c r="KYD3204" s="14"/>
      <c r="KYE3204" s="14"/>
      <c r="KYF3204" s="14"/>
      <c r="KYG3204" s="14"/>
      <c r="KYH3204" s="14"/>
      <c r="KYI3204" s="14"/>
      <c r="KYJ3204" s="14"/>
      <c r="KYK3204" s="14"/>
      <c r="KYL3204" s="14"/>
      <c r="KYM3204" s="14"/>
      <c r="KYN3204" s="14"/>
      <c r="KYO3204" s="14"/>
      <c r="KYP3204" s="14"/>
      <c r="KYQ3204" s="14"/>
      <c r="KYR3204" s="14"/>
      <c r="KYS3204" s="14"/>
      <c r="KYT3204" s="14"/>
      <c r="KYU3204" s="14"/>
      <c r="KYV3204" s="14"/>
      <c r="KYW3204" s="14"/>
      <c r="KYX3204" s="14"/>
      <c r="KYY3204" s="14"/>
      <c r="KYZ3204" s="14"/>
      <c r="KZA3204" s="14"/>
      <c r="KZB3204" s="14"/>
      <c r="KZC3204" s="14"/>
      <c r="KZD3204" s="14"/>
      <c r="KZE3204" s="14"/>
      <c r="KZF3204" s="14"/>
      <c r="KZG3204" s="14"/>
      <c r="KZH3204" s="14"/>
      <c r="KZI3204" s="14"/>
      <c r="KZJ3204" s="14"/>
      <c r="KZK3204" s="14"/>
      <c r="KZL3204" s="14"/>
      <c r="KZM3204" s="14"/>
      <c r="KZN3204" s="14"/>
      <c r="KZO3204" s="14"/>
      <c r="KZP3204" s="14"/>
      <c r="KZQ3204" s="14"/>
      <c r="KZR3204" s="14"/>
      <c r="KZS3204" s="14"/>
      <c r="KZT3204" s="14"/>
      <c r="KZU3204" s="14"/>
      <c r="KZV3204" s="14"/>
      <c r="KZW3204" s="14"/>
      <c r="KZX3204" s="14"/>
      <c r="KZY3204" s="14"/>
      <c r="KZZ3204" s="14"/>
      <c r="LAA3204" s="14"/>
      <c r="LAB3204" s="14"/>
      <c r="LAC3204" s="14"/>
      <c r="LAD3204" s="14"/>
      <c r="LAE3204" s="14"/>
      <c r="LAF3204" s="14"/>
      <c r="LAG3204" s="14"/>
      <c r="LAH3204" s="14"/>
      <c r="LAI3204" s="14"/>
      <c r="LAJ3204" s="14"/>
      <c r="LAK3204" s="14"/>
      <c r="LAL3204" s="14"/>
      <c r="LAM3204" s="14"/>
      <c r="LAN3204" s="14"/>
      <c r="LAO3204" s="14"/>
      <c r="LAP3204" s="14"/>
      <c r="LAQ3204" s="14"/>
      <c r="LAR3204" s="14"/>
      <c r="LAS3204" s="14"/>
      <c r="LAT3204" s="14"/>
      <c r="LAU3204" s="14"/>
      <c r="LAV3204" s="14"/>
      <c r="LAW3204" s="14"/>
      <c r="LAX3204" s="14"/>
      <c r="LAY3204" s="14"/>
      <c r="LAZ3204" s="14"/>
      <c r="LBA3204" s="14"/>
      <c r="LBB3204" s="14"/>
      <c r="LBC3204" s="14"/>
      <c r="LBD3204" s="14"/>
      <c r="LBE3204" s="14"/>
      <c r="LBF3204" s="14"/>
      <c r="LBG3204" s="14"/>
      <c r="LBH3204" s="14"/>
      <c r="LBI3204" s="14"/>
      <c r="LBJ3204" s="14"/>
      <c r="LBK3204" s="14"/>
      <c r="LBL3204" s="14"/>
      <c r="LBM3204" s="14"/>
      <c r="LBN3204" s="14"/>
      <c r="LBO3204" s="14"/>
      <c r="LBP3204" s="14"/>
      <c r="LBQ3204" s="14"/>
      <c r="LBR3204" s="14"/>
      <c r="LBS3204" s="14"/>
      <c r="LBT3204" s="14"/>
      <c r="LBU3204" s="14"/>
      <c r="LBV3204" s="14"/>
      <c r="LBW3204" s="14"/>
      <c r="LBX3204" s="14"/>
      <c r="LBY3204" s="14"/>
      <c r="LBZ3204" s="14"/>
      <c r="LCA3204" s="14"/>
      <c r="LCB3204" s="14"/>
      <c r="LCC3204" s="14"/>
      <c r="LCD3204" s="14"/>
      <c r="LCE3204" s="14"/>
      <c r="LCF3204" s="14"/>
      <c r="LCG3204" s="14"/>
      <c r="LCH3204" s="14"/>
      <c r="LCI3204" s="14"/>
      <c r="LCJ3204" s="14"/>
      <c r="LCK3204" s="14"/>
      <c r="LCL3204" s="14"/>
      <c r="LCM3204" s="14"/>
      <c r="LCN3204" s="14"/>
      <c r="LCO3204" s="14"/>
      <c r="LCP3204" s="14"/>
      <c r="LCQ3204" s="14"/>
      <c r="LCR3204" s="14"/>
      <c r="LCS3204" s="14"/>
      <c r="LCT3204" s="14"/>
      <c r="LCU3204" s="14"/>
      <c r="LCV3204" s="14"/>
      <c r="LCW3204" s="14"/>
      <c r="LCX3204" s="14"/>
      <c r="LCY3204" s="14"/>
      <c r="LCZ3204" s="14"/>
      <c r="LDA3204" s="14"/>
      <c r="LDB3204" s="14"/>
      <c r="LDC3204" s="14"/>
      <c r="LDD3204" s="14"/>
      <c r="LDE3204" s="14"/>
      <c r="LDF3204" s="14"/>
      <c r="LDG3204" s="14"/>
      <c r="LDH3204" s="14"/>
      <c r="LDI3204" s="14"/>
      <c r="LDJ3204" s="14"/>
      <c r="LDK3204" s="14"/>
      <c r="LDL3204" s="14"/>
      <c r="LDM3204" s="14"/>
      <c r="LDN3204" s="14"/>
      <c r="LDO3204" s="14"/>
      <c r="LDP3204" s="14"/>
      <c r="LDQ3204" s="14"/>
      <c r="LDR3204" s="14"/>
      <c r="LDS3204" s="14"/>
      <c r="LDT3204" s="14"/>
      <c r="LDU3204" s="14"/>
      <c r="LDV3204" s="14"/>
      <c r="LDW3204" s="14"/>
      <c r="LDX3204" s="14"/>
      <c r="LDY3204" s="14"/>
      <c r="LDZ3204" s="14"/>
      <c r="LEA3204" s="14"/>
      <c r="LEB3204" s="14"/>
      <c r="LEC3204" s="14"/>
      <c r="LED3204" s="14"/>
      <c r="LEE3204" s="14"/>
      <c r="LEF3204" s="14"/>
      <c r="LEG3204" s="14"/>
      <c r="LEH3204" s="14"/>
      <c r="LEI3204" s="14"/>
      <c r="LEJ3204" s="14"/>
      <c r="LEK3204" s="14"/>
      <c r="LEL3204" s="14"/>
      <c r="LEM3204" s="14"/>
      <c r="LEN3204" s="14"/>
      <c r="LEO3204" s="14"/>
      <c r="LEP3204" s="14"/>
      <c r="LEQ3204" s="14"/>
      <c r="LER3204" s="14"/>
      <c r="LES3204" s="14"/>
      <c r="LET3204" s="14"/>
      <c r="LEU3204" s="14"/>
      <c r="LEV3204" s="14"/>
      <c r="LEW3204" s="14"/>
      <c r="LEX3204" s="14"/>
      <c r="LEY3204" s="14"/>
      <c r="LEZ3204" s="14"/>
      <c r="LFA3204" s="14"/>
      <c r="LFB3204" s="14"/>
      <c r="LFC3204" s="14"/>
      <c r="LFD3204" s="14"/>
      <c r="LFE3204" s="14"/>
      <c r="LFF3204" s="14"/>
      <c r="LFG3204" s="14"/>
      <c r="LFH3204" s="14"/>
      <c r="LFI3204" s="14"/>
      <c r="LFJ3204" s="14"/>
      <c r="LFK3204" s="14"/>
      <c r="LFL3204" s="14"/>
      <c r="LFM3204" s="14"/>
      <c r="LFN3204" s="14"/>
      <c r="LFO3204" s="14"/>
      <c r="LFP3204" s="14"/>
      <c r="LFQ3204" s="14"/>
      <c r="LFR3204" s="14"/>
      <c r="LFS3204" s="14"/>
      <c r="LFT3204" s="14"/>
      <c r="LFU3204" s="14"/>
      <c r="LFV3204" s="14"/>
      <c r="LFW3204" s="14"/>
      <c r="LFX3204" s="14"/>
      <c r="LFY3204" s="14"/>
      <c r="LFZ3204" s="14"/>
      <c r="LGA3204" s="14"/>
      <c r="LGB3204" s="14"/>
      <c r="LGC3204" s="14"/>
      <c r="LGD3204" s="14"/>
      <c r="LGE3204" s="14"/>
      <c r="LGF3204" s="14"/>
      <c r="LGG3204" s="14"/>
      <c r="LGH3204" s="14"/>
      <c r="LGI3204" s="14"/>
      <c r="LGJ3204" s="14"/>
      <c r="LGK3204" s="14"/>
      <c r="LGL3204" s="14"/>
      <c r="LGM3204" s="14"/>
      <c r="LGN3204" s="14"/>
      <c r="LGO3204" s="14"/>
      <c r="LGP3204" s="14"/>
      <c r="LGQ3204" s="14"/>
      <c r="LGR3204" s="14"/>
      <c r="LGS3204" s="14"/>
      <c r="LGT3204" s="14"/>
      <c r="LGU3204" s="14"/>
      <c r="LGV3204" s="14"/>
      <c r="LGW3204" s="14"/>
      <c r="LGX3204" s="14"/>
      <c r="LGY3204" s="14"/>
      <c r="LGZ3204" s="14"/>
      <c r="LHA3204" s="14"/>
      <c r="LHB3204" s="14"/>
      <c r="LHC3204" s="14"/>
      <c r="LHD3204" s="14"/>
      <c r="LHE3204" s="14"/>
      <c r="LHF3204" s="14"/>
      <c r="LHG3204" s="14"/>
      <c r="LHH3204" s="14"/>
      <c r="LHI3204" s="14"/>
      <c r="LHJ3204" s="14"/>
      <c r="LHK3204" s="14"/>
      <c r="LHL3204" s="14"/>
      <c r="LHM3204" s="14"/>
      <c r="LHN3204" s="14"/>
      <c r="LHO3204" s="14"/>
      <c r="LHP3204" s="14"/>
      <c r="LHQ3204" s="14"/>
      <c r="LHR3204" s="14"/>
      <c r="LHS3204" s="14"/>
      <c r="LHT3204" s="14"/>
      <c r="LHU3204" s="14"/>
      <c r="LHV3204" s="14"/>
      <c r="LHW3204" s="14"/>
      <c r="LHX3204" s="14"/>
      <c r="LHY3204" s="14"/>
      <c r="LHZ3204" s="14"/>
      <c r="LIA3204" s="14"/>
      <c r="LIB3204" s="14"/>
      <c r="LIC3204" s="14"/>
      <c r="LID3204" s="14"/>
      <c r="LIE3204" s="14"/>
      <c r="LIF3204" s="14"/>
      <c r="LIG3204" s="14"/>
      <c r="LIH3204" s="14"/>
      <c r="LII3204" s="14"/>
      <c r="LIJ3204" s="14"/>
      <c r="LIK3204" s="14"/>
      <c r="LIL3204" s="14"/>
      <c r="LIM3204" s="14"/>
      <c r="LIN3204" s="14"/>
      <c r="LIO3204" s="14"/>
      <c r="LIP3204" s="14"/>
      <c r="LIQ3204" s="14"/>
      <c r="LIR3204" s="14"/>
      <c r="LIS3204" s="14"/>
      <c r="LIT3204" s="14"/>
      <c r="LIU3204" s="14"/>
      <c r="LIV3204" s="14"/>
      <c r="LIW3204" s="14"/>
      <c r="LIX3204" s="14"/>
      <c r="LIY3204" s="14"/>
      <c r="LIZ3204" s="14"/>
      <c r="LJA3204" s="14"/>
      <c r="LJB3204" s="14"/>
      <c r="LJC3204" s="14"/>
      <c r="LJD3204" s="14"/>
      <c r="LJE3204" s="14"/>
      <c r="LJF3204" s="14"/>
      <c r="LJG3204" s="14"/>
      <c r="LJH3204" s="14"/>
      <c r="LJI3204" s="14"/>
      <c r="LJJ3204" s="14"/>
      <c r="LJK3204" s="14"/>
      <c r="LJL3204" s="14"/>
      <c r="LJM3204" s="14"/>
      <c r="LJN3204" s="14"/>
      <c r="LJO3204" s="14"/>
      <c r="LJP3204" s="14"/>
      <c r="LJQ3204" s="14"/>
      <c r="LJR3204" s="14"/>
      <c r="LJS3204" s="14"/>
      <c r="LJT3204" s="14"/>
      <c r="LJU3204" s="14"/>
      <c r="LJV3204" s="14"/>
      <c r="LJW3204" s="14"/>
      <c r="LJX3204" s="14"/>
      <c r="LJY3204" s="14"/>
      <c r="LJZ3204" s="14"/>
      <c r="LKA3204" s="14"/>
      <c r="LKB3204" s="14"/>
      <c r="LKC3204" s="14"/>
      <c r="LKD3204" s="14"/>
      <c r="LKE3204" s="14"/>
      <c r="LKF3204" s="14"/>
      <c r="LKG3204" s="14"/>
      <c r="LKH3204" s="14"/>
      <c r="LKI3204" s="14"/>
      <c r="LKJ3204" s="14"/>
      <c r="LKK3204" s="14"/>
      <c r="LKL3204" s="14"/>
      <c r="LKM3204" s="14"/>
      <c r="LKN3204" s="14"/>
      <c r="LKO3204" s="14"/>
      <c r="LKP3204" s="14"/>
      <c r="LKQ3204" s="14"/>
      <c r="LKR3204" s="14"/>
      <c r="LKS3204" s="14"/>
      <c r="LKT3204" s="14"/>
      <c r="LKU3204" s="14"/>
      <c r="LKV3204" s="14"/>
      <c r="LKW3204" s="14"/>
      <c r="LKX3204" s="14"/>
      <c r="LKY3204" s="14"/>
      <c r="LKZ3204" s="14"/>
      <c r="LLA3204" s="14"/>
      <c r="LLB3204" s="14"/>
      <c r="LLC3204" s="14"/>
      <c r="LLD3204" s="14"/>
      <c r="LLE3204" s="14"/>
      <c r="LLF3204" s="14"/>
      <c r="LLG3204" s="14"/>
      <c r="LLH3204" s="14"/>
      <c r="LLI3204" s="14"/>
      <c r="LLJ3204" s="14"/>
      <c r="LLK3204" s="14"/>
      <c r="LLL3204" s="14"/>
      <c r="LLM3204" s="14"/>
      <c r="LLN3204" s="14"/>
      <c r="LLO3204" s="14"/>
      <c r="LLP3204" s="14"/>
      <c r="LLQ3204" s="14"/>
      <c r="LLR3204" s="14"/>
      <c r="LLS3204" s="14"/>
      <c r="LLT3204" s="14"/>
      <c r="LLU3204" s="14"/>
      <c r="LLV3204" s="14"/>
      <c r="LLW3204" s="14"/>
      <c r="LLX3204" s="14"/>
      <c r="LLY3204" s="14"/>
      <c r="LLZ3204" s="14"/>
      <c r="LMA3204" s="14"/>
      <c r="LMB3204" s="14"/>
      <c r="LMC3204" s="14"/>
      <c r="LMD3204" s="14"/>
      <c r="LME3204" s="14"/>
      <c r="LMF3204" s="14"/>
      <c r="LMG3204" s="14"/>
      <c r="LMH3204" s="14"/>
      <c r="LMI3204" s="14"/>
      <c r="LMJ3204" s="14"/>
      <c r="LMK3204" s="14"/>
      <c r="LML3204" s="14"/>
      <c r="LMM3204" s="14"/>
      <c r="LMN3204" s="14"/>
      <c r="LMO3204" s="14"/>
      <c r="LMP3204" s="14"/>
      <c r="LMQ3204" s="14"/>
      <c r="LMR3204" s="14"/>
      <c r="LMS3204" s="14"/>
      <c r="LMT3204" s="14"/>
      <c r="LMU3204" s="14"/>
      <c r="LMV3204" s="14"/>
      <c r="LMW3204" s="14"/>
      <c r="LMX3204" s="14"/>
      <c r="LMY3204" s="14"/>
      <c r="LMZ3204" s="14"/>
      <c r="LNA3204" s="14"/>
      <c r="LNB3204" s="14"/>
      <c r="LNC3204" s="14"/>
      <c r="LND3204" s="14"/>
      <c r="LNE3204" s="14"/>
      <c r="LNF3204" s="14"/>
      <c r="LNG3204" s="14"/>
      <c r="LNH3204" s="14"/>
      <c r="LNI3204" s="14"/>
      <c r="LNJ3204" s="14"/>
      <c r="LNK3204" s="14"/>
      <c r="LNL3204" s="14"/>
      <c r="LNM3204" s="14"/>
      <c r="LNN3204" s="14"/>
      <c r="LNO3204" s="14"/>
      <c r="LNP3204" s="14"/>
      <c r="LNQ3204" s="14"/>
      <c r="LNR3204" s="14"/>
      <c r="LNS3204" s="14"/>
      <c r="LNT3204" s="14"/>
      <c r="LNU3204" s="14"/>
      <c r="LNV3204" s="14"/>
      <c r="LNW3204" s="14"/>
      <c r="LNX3204" s="14"/>
      <c r="LNY3204" s="14"/>
      <c r="LNZ3204" s="14"/>
      <c r="LOA3204" s="14"/>
      <c r="LOB3204" s="14"/>
      <c r="LOC3204" s="14"/>
      <c r="LOD3204" s="14"/>
      <c r="LOE3204" s="14"/>
      <c r="LOF3204" s="14"/>
      <c r="LOG3204" s="14"/>
      <c r="LOH3204" s="14"/>
      <c r="LOI3204" s="14"/>
      <c r="LOJ3204" s="14"/>
      <c r="LOK3204" s="14"/>
      <c r="LOL3204" s="14"/>
      <c r="LOM3204" s="14"/>
      <c r="LON3204" s="14"/>
      <c r="LOO3204" s="14"/>
      <c r="LOP3204" s="14"/>
      <c r="LOQ3204" s="14"/>
      <c r="LOR3204" s="14"/>
      <c r="LOS3204" s="14"/>
      <c r="LOT3204" s="14"/>
      <c r="LOU3204" s="14"/>
      <c r="LOV3204" s="14"/>
      <c r="LOW3204" s="14"/>
      <c r="LOX3204" s="14"/>
      <c r="LOY3204" s="14"/>
      <c r="LOZ3204" s="14"/>
      <c r="LPA3204" s="14"/>
      <c r="LPB3204" s="14"/>
      <c r="LPC3204" s="14"/>
      <c r="LPD3204" s="14"/>
      <c r="LPE3204" s="14"/>
      <c r="LPF3204" s="14"/>
      <c r="LPG3204" s="14"/>
      <c r="LPH3204" s="14"/>
      <c r="LPI3204" s="14"/>
      <c r="LPJ3204" s="14"/>
      <c r="LPK3204" s="14"/>
      <c r="LPL3204" s="14"/>
      <c r="LPM3204" s="14"/>
      <c r="LPN3204" s="14"/>
      <c r="LPO3204" s="14"/>
      <c r="LPP3204" s="14"/>
      <c r="LPQ3204" s="14"/>
      <c r="LPR3204" s="14"/>
      <c r="LPS3204" s="14"/>
      <c r="LPT3204" s="14"/>
      <c r="LPU3204" s="14"/>
      <c r="LPV3204" s="14"/>
      <c r="LPW3204" s="14"/>
      <c r="LPX3204" s="14"/>
      <c r="LPY3204" s="14"/>
      <c r="LPZ3204" s="14"/>
      <c r="LQA3204" s="14"/>
      <c r="LQB3204" s="14"/>
      <c r="LQC3204" s="14"/>
      <c r="LQD3204" s="14"/>
      <c r="LQE3204" s="14"/>
      <c r="LQF3204" s="14"/>
      <c r="LQG3204" s="14"/>
      <c r="LQH3204" s="14"/>
      <c r="LQI3204" s="14"/>
      <c r="LQJ3204" s="14"/>
      <c r="LQK3204" s="14"/>
      <c r="LQL3204" s="14"/>
      <c r="LQM3204" s="14"/>
      <c r="LQN3204" s="14"/>
      <c r="LQO3204" s="14"/>
      <c r="LQP3204" s="14"/>
      <c r="LQQ3204" s="14"/>
      <c r="LQR3204" s="14"/>
      <c r="LQS3204" s="14"/>
      <c r="LQT3204" s="14"/>
      <c r="LQU3204" s="14"/>
      <c r="LQV3204" s="14"/>
      <c r="LQW3204" s="14"/>
      <c r="LQX3204" s="14"/>
      <c r="LQY3204" s="14"/>
      <c r="LQZ3204" s="14"/>
      <c r="LRA3204" s="14"/>
      <c r="LRB3204" s="14"/>
      <c r="LRC3204" s="14"/>
      <c r="LRD3204" s="14"/>
      <c r="LRE3204" s="14"/>
      <c r="LRF3204" s="14"/>
      <c r="LRG3204" s="14"/>
      <c r="LRH3204" s="14"/>
      <c r="LRI3204" s="14"/>
      <c r="LRJ3204" s="14"/>
      <c r="LRK3204" s="14"/>
      <c r="LRL3204" s="14"/>
      <c r="LRM3204" s="14"/>
      <c r="LRN3204" s="14"/>
      <c r="LRO3204" s="14"/>
      <c r="LRP3204" s="14"/>
      <c r="LRQ3204" s="14"/>
      <c r="LRR3204" s="14"/>
      <c r="LRS3204" s="14"/>
      <c r="LRT3204" s="14"/>
      <c r="LRU3204" s="14"/>
      <c r="LRV3204" s="14"/>
      <c r="LRW3204" s="14"/>
      <c r="LRX3204" s="14"/>
      <c r="LRY3204" s="14"/>
      <c r="LRZ3204" s="14"/>
      <c r="LSA3204" s="14"/>
      <c r="LSB3204" s="14"/>
      <c r="LSC3204" s="14"/>
      <c r="LSD3204" s="14"/>
      <c r="LSE3204" s="14"/>
      <c r="LSF3204" s="14"/>
      <c r="LSG3204" s="14"/>
      <c r="LSH3204" s="14"/>
      <c r="LSI3204" s="14"/>
      <c r="LSJ3204" s="14"/>
      <c r="LSK3204" s="14"/>
      <c r="LSL3204" s="14"/>
      <c r="LSM3204" s="14"/>
      <c r="LSN3204" s="14"/>
      <c r="LSO3204" s="14"/>
      <c r="LSP3204" s="14"/>
      <c r="LSQ3204" s="14"/>
      <c r="LSR3204" s="14"/>
      <c r="LSS3204" s="14"/>
      <c r="LST3204" s="14"/>
      <c r="LSU3204" s="14"/>
      <c r="LSV3204" s="14"/>
      <c r="LSW3204" s="14"/>
      <c r="LSX3204" s="14"/>
      <c r="LSY3204" s="14"/>
      <c r="LSZ3204" s="14"/>
      <c r="LTA3204" s="14"/>
      <c r="LTB3204" s="14"/>
      <c r="LTC3204" s="14"/>
      <c r="LTD3204" s="14"/>
      <c r="LTE3204" s="14"/>
      <c r="LTF3204" s="14"/>
      <c r="LTG3204" s="14"/>
      <c r="LTH3204" s="14"/>
      <c r="LTI3204" s="14"/>
      <c r="LTJ3204" s="14"/>
      <c r="LTK3204" s="14"/>
      <c r="LTL3204" s="14"/>
      <c r="LTM3204" s="14"/>
      <c r="LTN3204" s="14"/>
      <c r="LTO3204" s="14"/>
      <c r="LTP3204" s="14"/>
      <c r="LTQ3204" s="14"/>
      <c r="LTR3204" s="14"/>
      <c r="LTS3204" s="14"/>
      <c r="LTT3204" s="14"/>
      <c r="LTU3204" s="14"/>
      <c r="LTV3204" s="14"/>
      <c r="LTW3204" s="14"/>
      <c r="LTX3204" s="14"/>
      <c r="LTY3204" s="14"/>
      <c r="LTZ3204" s="14"/>
      <c r="LUA3204" s="14"/>
      <c r="LUB3204" s="14"/>
      <c r="LUC3204" s="14"/>
      <c r="LUD3204" s="14"/>
      <c r="LUE3204" s="14"/>
      <c r="LUF3204" s="14"/>
      <c r="LUG3204" s="14"/>
      <c r="LUH3204" s="14"/>
      <c r="LUI3204" s="14"/>
      <c r="LUJ3204" s="14"/>
      <c r="LUK3204" s="14"/>
      <c r="LUL3204" s="14"/>
      <c r="LUM3204" s="14"/>
      <c r="LUN3204" s="14"/>
      <c r="LUO3204" s="14"/>
      <c r="LUP3204" s="14"/>
      <c r="LUQ3204" s="14"/>
      <c r="LUR3204" s="14"/>
      <c r="LUS3204" s="14"/>
      <c r="LUT3204" s="14"/>
      <c r="LUU3204" s="14"/>
      <c r="LUV3204" s="14"/>
      <c r="LUW3204" s="14"/>
      <c r="LUX3204" s="14"/>
      <c r="LUY3204" s="14"/>
      <c r="LUZ3204" s="14"/>
      <c r="LVA3204" s="14"/>
      <c r="LVB3204" s="14"/>
      <c r="LVC3204" s="14"/>
      <c r="LVD3204" s="14"/>
      <c r="LVE3204" s="14"/>
      <c r="LVF3204" s="14"/>
      <c r="LVG3204" s="14"/>
      <c r="LVH3204" s="14"/>
      <c r="LVI3204" s="14"/>
      <c r="LVJ3204" s="14"/>
      <c r="LVK3204" s="14"/>
      <c r="LVL3204" s="14"/>
      <c r="LVM3204" s="14"/>
      <c r="LVN3204" s="14"/>
      <c r="LVO3204" s="14"/>
      <c r="LVP3204" s="14"/>
      <c r="LVQ3204" s="14"/>
      <c r="LVR3204" s="14"/>
      <c r="LVS3204" s="14"/>
      <c r="LVT3204" s="14"/>
      <c r="LVU3204" s="14"/>
      <c r="LVV3204" s="14"/>
      <c r="LVW3204" s="14"/>
      <c r="LVX3204" s="14"/>
      <c r="LVY3204" s="14"/>
      <c r="LVZ3204" s="14"/>
      <c r="LWA3204" s="14"/>
      <c r="LWB3204" s="14"/>
      <c r="LWC3204" s="14"/>
      <c r="LWD3204" s="14"/>
      <c r="LWE3204" s="14"/>
      <c r="LWF3204" s="14"/>
      <c r="LWG3204" s="14"/>
      <c r="LWH3204" s="14"/>
      <c r="LWI3204" s="14"/>
      <c r="LWJ3204" s="14"/>
      <c r="LWK3204" s="14"/>
      <c r="LWL3204" s="14"/>
      <c r="LWM3204" s="14"/>
      <c r="LWN3204" s="14"/>
      <c r="LWO3204" s="14"/>
      <c r="LWP3204" s="14"/>
      <c r="LWQ3204" s="14"/>
      <c r="LWR3204" s="14"/>
      <c r="LWS3204" s="14"/>
      <c r="LWT3204" s="14"/>
      <c r="LWU3204" s="14"/>
      <c r="LWV3204" s="14"/>
      <c r="LWW3204" s="14"/>
      <c r="LWX3204" s="14"/>
      <c r="LWY3204" s="14"/>
      <c r="LWZ3204" s="14"/>
      <c r="LXA3204" s="14"/>
      <c r="LXB3204" s="14"/>
      <c r="LXC3204" s="14"/>
      <c r="LXD3204" s="14"/>
      <c r="LXE3204" s="14"/>
      <c r="LXF3204" s="14"/>
      <c r="LXG3204" s="14"/>
      <c r="LXH3204" s="14"/>
      <c r="LXI3204" s="14"/>
      <c r="LXJ3204" s="14"/>
      <c r="LXK3204" s="14"/>
      <c r="LXL3204" s="14"/>
      <c r="LXM3204" s="14"/>
      <c r="LXN3204" s="14"/>
      <c r="LXO3204" s="14"/>
      <c r="LXP3204" s="14"/>
      <c r="LXQ3204" s="14"/>
      <c r="LXR3204" s="14"/>
      <c r="LXS3204" s="14"/>
      <c r="LXT3204" s="14"/>
      <c r="LXU3204" s="14"/>
      <c r="LXV3204" s="14"/>
      <c r="LXW3204" s="14"/>
      <c r="LXX3204" s="14"/>
      <c r="LXY3204" s="14"/>
      <c r="LXZ3204" s="14"/>
      <c r="LYA3204" s="14"/>
      <c r="LYB3204" s="14"/>
      <c r="LYC3204" s="14"/>
      <c r="LYD3204" s="14"/>
      <c r="LYE3204" s="14"/>
      <c r="LYF3204" s="14"/>
      <c r="LYG3204" s="14"/>
      <c r="LYH3204" s="14"/>
      <c r="LYI3204" s="14"/>
      <c r="LYJ3204" s="14"/>
      <c r="LYK3204" s="14"/>
      <c r="LYL3204" s="14"/>
      <c r="LYM3204" s="14"/>
      <c r="LYN3204" s="14"/>
      <c r="LYO3204" s="14"/>
      <c r="LYP3204" s="14"/>
      <c r="LYQ3204" s="14"/>
      <c r="LYR3204" s="14"/>
      <c r="LYS3204" s="14"/>
      <c r="LYT3204" s="14"/>
      <c r="LYU3204" s="14"/>
      <c r="LYV3204" s="14"/>
      <c r="LYW3204" s="14"/>
      <c r="LYX3204" s="14"/>
      <c r="LYY3204" s="14"/>
      <c r="LYZ3204" s="14"/>
      <c r="LZA3204" s="14"/>
      <c r="LZB3204" s="14"/>
      <c r="LZC3204" s="14"/>
      <c r="LZD3204" s="14"/>
      <c r="LZE3204" s="14"/>
      <c r="LZF3204" s="14"/>
      <c r="LZG3204" s="14"/>
      <c r="LZH3204" s="14"/>
      <c r="LZI3204" s="14"/>
      <c r="LZJ3204" s="14"/>
      <c r="LZK3204" s="14"/>
      <c r="LZL3204" s="14"/>
      <c r="LZM3204" s="14"/>
      <c r="LZN3204" s="14"/>
      <c r="LZO3204" s="14"/>
      <c r="LZP3204" s="14"/>
      <c r="LZQ3204" s="14"/>
      <c r="LZR3204" s="14"/>
      <c r="LZS3204" s="14"/>
      <c r="LZT3204" s="14"/>
      <c r="LZU3204" s="14"/>
      <c r="LZV3204" s="14"/>
      <c r="LZW3204" s="14"/>
      <c r="LZX3204" s="14"/>
      <c r="LZY3204" s="14"/>
      <c r="LZZ3204" s="14"/>
      <c r="MAA3204" s="14"/>
      <c r="MAB3204" s="14"/>
      <c r="MAC3204" s="14"/>
      <c r="MAD3204" s="14"/>
      <c r="MAE3204" s="14"/>
      <c r="MAF3204" s="14"/>
      <c r="MAG3204" s="14"/>
      <c r="MAH3204" s="14"/>
      <c r="MAI3204" s="14"/>
      <c r="MAJ3204" s="14"/>
      <c r="MAK3204" s="14"/>
      <c r="MAL3204" s="14"/>
      <c r="MAM3204" s="14"/>
      <c r="MAN3204" s="14"/>
      <c r="MAO3204" s="14"/>
      <c r="MAP3204" s="14"/>
      <c r="MAQ3204" s="14"/>
      <c r="MAR3204" s="14"/>
      <c r="MAS3204" s="14"/>
      <c r="MAT3204" s="14"/>
      <c r="MAU3204" s="14"/>
      <c r="MAV3204" s="14"/>
      <c r="MAW3204" s="14"/>
      <c r="MAX3204" s="14"/>
      <c r="MAY3204" s="14"/>
      <c r="MAZ3204" s="14"/>
      <c r="MBA3204" s="14"/>
      <c r="MBB3204" s="14"/>
      <c r="MBC3204" s="14"/>
      <c r="MBD3204" s="14"/>
      <c r="MBE3204" s="14"/>
      <c r="MBF3204" s="14"/>
      <c r="MBG3204" s="14"/>
      <c r="MBH3204" s="14"/>
      <c r="MBI3204" s="14"/>
      <c r="MBJ3204" s="14"/>
      <c r="MBK3204" s="14"/>
      <c r="MBL3204" s="14"/>
      <c r="MBM3204" s="14"/>
      <c r="MBN3204" s="14"/>
      <c r="MBO3204" s="14"/>
      <c r="MBP3204" s="14"/>
      <c r="MBQ3204" s="14"/>
      <c r="MBR3204" s="14"/>
      <c r="MBS3204" s="14"/>
      <c r="MBT3204" s="14"/>
      <c r="MBU3204" s="14"/>
      <c r="MBV3204" s="14"/>
      <c r="MBW3204" s="14"/>
      <c r="MBX3204" s="14"/>
      <c r="MBY3204" s="14"/>
      <c r="MBZ3204" s="14"/>
      <c r="MCA3204" s="14"/>
      <c r="MCB3204" s="14"/>
      <c r="MCC3204" s="14"/>
      <c r="MCD3204" s="14"/>
      <c r="MCE3204" s="14"/>
      <c r="MCF3204" s="14"/>
      <c r="MCG3204" s="14"/>
      <c r="MCH3204" s="14"/>
      <c r="MCI3204" s="14"/>
      <c r="MCJ3204" s="14"/>
      <c r="MCK3204" s="14"/>
      <c r="MCL3204" s="14"/>
      <c r="MCM3204" s="14"/>
      <c r="MCN3204" s="14"/>
      <c r="MCO3204" s="14"/>
      <c r="MCP3204" s="14"/>
      <c r="MCQ3204" s="14"/>
      <c r="MCR3204" s="14"/>
      <c r="MCS3204" s="14"/>
      <c r="MCT3204" s="14"/>
      <c r="MCU3204" s="14"/>
      <c r="MCV3204" s="14"/>
      <c r="MCW3204" s="14"/>
      <c r="MCX3204" s="14"/>
      <c r="MCY3204" s="14"/>
      <c r="MCZ3204" s="14"/>
      <c r="MDA3204" s="14"/>
      <c r="MDB3204" s="14"/>
      <c r="MDC3204" s="14"/>
      <c r="MDD3204" s="14"/>
      <c r="MDE3204" s="14"/>
      <c r="MDF3204" s="14"/>
      <c r="MDG3204" s="14"/>
      <c r="MDH3204" s="14"/>
      <c r="MDI3204" s="14"/>
      <c r="MDJ3204" s="14"/>
      <c r="MDK3204" s="14"/>
      <c r="MDL3204" s="14"/>
      <c r="MDM3204" s="14"/>
      <c r="MDN3204" s="14"/>
      <c r="MDO3204" s="14"/>
      <c r="MDP3204" s="14"/>
      <c r="MDQ3204" s="14"/>
      <c r="MDR3204" s="14"/>
      <c r="MDS3204" s="14"/>
      <c r="MDT3204" s="14"/>
      <c r="MDU3204" s="14"/>
      <c r="MDV3204" s="14"/>
      <c r="MDW3204" s="14"/>
      <c r="MDX3204" s="14"/>
      <c r="MDY3204" s="14"/>
      <c r="MDZ3204" s="14"/>
      <c r="MEA3204" s="14"/>
      <c r="MEB3204" s="14"/>
      <c r="MEC3204" s="14"/>
      <c r="MED3204" s="14"/>
      <c r="MEE3204" s="14"/>
      <c r="MEF3204" s="14"/>
      <c r="MEG3204" s="14"/>
      <c r="MEH3204" s="14"/>
      <c r="MEI3204" s="14"/>
      <c r="MEJ3204" s="14"/>
      <c r="MEK3204" s="14"/>
      <c r="MEL3204" s="14"/>
      <c r="MEM3204" s="14"/>
      <c r="MEN3204" s="14"/>
      <c r="MEO3204" s="14"/>
      <c r="MEP3204" s="14"/>
      <c r="MEQ3204" s="14"/>
      <c r="MER3204" s="14"/>
      <c r="MES3204" s="14"/>
      <c r="MET3204" s="14"/>
      <c r="MEU3204" s="14"/>
      <c r="MEV3204" s="14"/>
      <c r="MEW3204" s="14"/>
      <c r="MEX3204" s="14"/>
      <c r="MEY3204" s="14"/>
      <c r="MEZ3204" s="14"/>
      <c r="MFA3204" s="14"/>
      <c r="MFB3204" s="14"/>
      <c r="MFC3204" s="14"/>
      <c r="MFD3204" s="14"/>
      <c r="MFE3204" s="14"/>
      <c r="MFF3204" s="14"/>
      <c r="MFG3204" s="14"/>
      <c r="MFH3204" s="14"/>
      <c r="MFI3204" s="14"/>
      <c r="MFJ3204" s="14"/>
      <c r="MFK3204" s="14"/>
      <c r="MFL3204" s="14"/>
      <c r="MFM3204" s="14"/>
      <c r="MFN3204" s="14"/>
      <c r="MFO3204" s="14"/>
      <c r="MFP3204" s="14"/>
      <c r="MFQ3204" s="14"/>
      <c r="MFR3204" s="14"/>
      <c r="MFS3204" s="14"/>
      <c r="MFT3204" s="14"/>
      <c r="MFU3204" s="14"/>
      <c r="MFV3204" s="14"/>
      <c r="MFW3204" s="14"/>
      <c r="MFX3204" s="14"/>
      <c r="MFY3204" s="14"/>
      <c r="MFZ3204" s="14"/>
      <c r="MGA3204" s="14"/>
      <c r="MGB3204" s="14"/>
      <c r="MGC3204" s="14"/>
      <c r="MGD3204" s="14"/>
      <c r="MGE3204" s="14"/>
      <c r="MGF3204" s="14"/>
      <c r="MGG3204" s="14"/>
      <c r="MGH3204" s="14"/>
      <c r="MGI3204" s="14"/>
      <c r="MGJ3204" s="14"/>
      <c r="MGK3204" s="14"/>
      <c r="MGL3204" s="14"/>
      <c r="MGM3204" s="14"/>
      <c r="MGN3204" s="14"/>
      <c r="MGO3204" s="14"/>
      <c r="MGP3204" s="14"/>
      <c r="MGQ3204" s="14"/>
      <c r="MGR3204" s="14"/>
      <c r="MGS3204" s="14"/>
      <c r="MGT3204" s="14"/>
      <c r="MGU3204" s="14"/>
      <c r="MGV3204" s="14"/>
      <c r="MGW3204" s="14"/>
      <c r="MGX3204" s="14"/>
      <c r="MGY3204" s="14"/>
      <c r="MGZ3204" s="14"/>
      <c r="MHA3204" s="14"/>
      <c r="MHB3204" s="14"/>
      <c r="MHC3204" s="14"/>
      <c r="MHD3204" s="14"/>
      <c r="MHE3204" s="14"/>
      <c r="MHF3204" s="14"/>
      <c r="MHG3204" s="14"/>
      <c r="MHH3204" s="14"/>
      <c r="MHI3204" s="14"/>
      <c r="MHJ3204" s="14"/>
      <c r="MHK3204" s="14"/>
      <c r="MHL3204" s="14"/>
      <c r="MHM3204" s="14"/>
      <c r="MHN3204" s="14"/>
      <c r="MHO3204" s="14"/>
      <c r="MHP3204" s="14"/>
      <c r="MHQ3204" s="14"/>
      <c r="MHR3204" s="14"/>
      <c r="MHS3204" s="14"/>
      <c r="MHT3204" s="14"/>
      <c r="MHU3204" s="14"/>
      <c r="MHV3204" s="14"/>
      <c r="MHW3204" s="14"/>
      <c r="MHX3204" s="14"/>
      <c r="MHY3204" s="14"/>
      <c r="MHZ3204" s="14"/>
      <c r="MIA3204" s="14"/>
      <c r="MIB3204" s="14"/>
      <c r="MIC3204" s="14"/>
      <c r="MID3204" s="14"/>
      <c r="MIE3204" s="14"/>
      <c r="MIF3204" s="14"/>
      <c r="MIG3204" s="14"/>
      <c r="MIH3204" s="14"/>
      <c r="MII3204" s="14"/>
      <c r="MIJ3204" s="14"/>
      <c r="MIK3204" s="14"/>
      <c r="MIL3204" s="14"/>
      <c r="MIM3204" s="14"/>
      <c r="MIN3204" s="14"/>
      <c r="MIO3204" s="14"/>
      <c r="MIP3204" s="14"/>
      <c r="MIQ3204" s="14"/>
      <c r="MIR3204" s="14"/>
      <c r="MIS3204" s="14"/>
      <c r="MIT3204" s="14"/>
      <c r="MIU3204" s="14"/>
      <c r="MIV3204" s="14"/>
      <c r="MIW3204" s="14"/>
      <c r="MIX3204" s="14"/>
      <c r="MIY3204" s="14"/>
      <c r="MIZ3204" s="14"/>
      <c r="MJA3204" s="14"/>
      <c r="MJB3204" s="14"/>
      <c r="MJC3204" s="14"/>
      <c r="MJD3204" s="14"/>
      <c r="MJE3204" s="14"/>
      <c r="MJF3204" s="14"/>
      <c r="MJG3204" s="14"/>
      <c r="MJH3204" s="14"/>
      <c r="MJI3204" s="14"/>
      <c r="MJJ3204" s="14"/>
      <c r="MJK3204" s="14"/>
      <c r="MJL3204" s="14"/>
      <c r="MJM3204" s="14"/>
      <c r="MJN3204" s="14"/>
      <c r="MJO3204" s="14"/>
      <c r="MJP3204" s="14"/>
      <c r="MJQ3204" s="14"/>
      <c r="MJR3204" s="14"/>
      <c r="MJS3204" s="14"/>
      <c r="MJT3204" s="14"/>
      <c r="MJU3204" s="14"/>
      <c r="MJV3204" s="14"/>
      <c r="MJW3204" s="14"/>
      <c r="MJX3204" s="14"/>
      <c r="MJY3204" s="14"/>
      <c r="MJZ3204" s="14"/>
      <c r="MKA3204" s="14"/>
      <c r="MKB3204" s="14"/>
      <c r="MKC3204" s="14"/>
      <c r="MKD3204" s="14"/>
      <c r="MKE3204" s="14"/>
      <c r="MKF3204" s="14"/>
      <c r="MKG3204" s="14"/>
      <c r="MKH3204" s="14"/>
      <c r="MKI3204" s="14"/>
      <c r="MKJ3204" s="14"/>
      <c r="MKK3204" s="14"/>
      <c r="MKL3204" s="14"/>
      <c r="MKM3204" s="14"/>
      <c r="MKN3204" s="14"/>
      <c r="MKO3204" s="14"/>
      <c r="MKP3204" s="14"/>
      <c r="MKQ3204" s="14"/>
      <c r="MKR3204" s="14"/>
      <c r="MKS3204" s="14"/>
      <c r="MKT3204" s="14"/>
      <c r="MKU3204" s="14"/>
      <c r="MKV3204" s="14"/>
      <c r="MKW3204" s="14"/>
      <c r="MKX3204" s="14"/>
      <c r="MKY3204" s="14"/>
      <c r="MKZ3204" s="14"/>
      <c r="MLA3204" s="14"/>
      <c r="MLB3204" s="14"/>
      <c r="MLC3204" s="14"/>
      <c r="MLD3204" s="14"/>
      <c r="MLE3204" s="14"/>
      <c r="MLF3204" s="14"/>
      <c r="MLG3204" s="14"/>
      <c r="MLH3204" s="14"/>
      <c r="MLI3204" s="14"/>
      <c r="MLJ3204" s="14"/>
      <c r="MLK3204" s="14"/>
      <c r="MLL3204" s="14"/>
      <c r="MLM3204" s="14"/>
      <c r="MLN3204" s="14"/>
      <c r="MLO3204" s="14"/>
      <c r="MLP3204" s="14"/>
      <c r="MLQ3204" s="14"/>
      <c r="MLR3204" s="14"/>
      <c r="MLS3204" s="14"/>
      <c r="MLT3204" s="14"/>
      <c r="MLU3204" s="14"/>
      <c r="MLV3204" s="14"/>
      <c r="MLW3204" s="14"/>
      <c r="MLX3204" s="14"/>
      <c r="MLY3204" s="14"/>
      <c r="MLZ3204" s="14"/>
      <c r="MMA3204" s="14"/>
      <c r="MMB3204" s="14"/>
      <c r="MMC3204" s="14"/>
      <c r="MMD3204" s="14"/>
      <c r="MME3204" s="14"/>
      <c r="MMF3204" s="14"/>
      <c r="MMG3204" s="14"/>
      <c r="MMH3204" s="14"/>
      <c r="MMI3204" s="14"/>
      <c r="MMJ3204" s="14"/>
      <c r="MMK3204" s="14"/>
      <c r="MML3204" s="14"/>
      <c r="MMM3204" s="14"/>
      <c r="MMN3204" s="14"/>
      <c r="MMO3204" s="14"/>
      <c r="MMP3204" s="14"/>
      <c r="MMQ3204" s="14"/>
      <c r="MMR3204" s="14"/>
      <c r="MMS3204" s="14"/>
      <c r="MMT3204" s="14"/>
      <c r="MMU3204" s="14"/>
      <c r="MMV3204" s="14"/>
      <c r="MMW3204" s="14"/>
      <c r="MMX3204" s="14"/>
      <c r="MMY3204" s="14"/>
      <c r="MMZ3204" s="14"/>
      <c r="MNA3204" s="14"/>
      <c r="MNB3204" s="14"/>
      <c r="MNC3204" s="14"/>
      <c r="MND3204" s="14"/>
      <c r="MNE3204" s="14"/>
      <c r="MNF3204" s="14"/>
      <c r="MNG3204" s="14"/>
      <c r="MNH3204" s="14"/>
      <c r="MNI3204" s="14"/>
      <c r="MNJ3204" s="14"/>
      <c r="MNK3204" s="14"/>
      <c r="MNL3204" s="14"/>
      <c r="MNM3204" s="14"/>
      <c r="MNN3204" s="14"/>
      <c r="MNO3204" s="14"/>
      <c r="MNP3204" s="14"/>
      <c r="MNQ3204" s="14"/>
      <c r="MNR3204" s="14"/>
      <c r="MNS3204" s="14"/>
      <c r="MNT3204" s="14"/>
      <c r="MNU3204" s="14"/>
      <c r="MNV3204" s="14"/>
      <c r="MNW3204" s="14"/>
      <c r="MNX3204" s="14"/>
      <c r="MNY3204" s="14"/>
      <c r="MNZ3204" s="14"/>
      <c r="MOA3204" s="14"/>
      <c r="MOB3204" s="14"/>
      <c r="MOC3204" s="14"/>
      <c r="MOD3204" s="14"/>
      <c r="MOE3204" s="14"/>
      <c r="MOF3204" s="14"/>
      <c r="MOG3204" s="14"/>
      <c r="MOH3204" s="14"/>
      <c r="MOI3204" s="14"/>
      <c r="MOJ3204" s="14"/>
      <c r="MOK3204" s="14"/>
      <c r="MOL3204" s="14"/>
      <c r="MOM3204" s="14"/>
      <c r="MON3204" s="14"/>
      <c r="MOO3204" s="14"/>
      <c r="MOP3204" s="14"/>
      <c r="MOQ3204" s="14"/>
      <c r="MOR3204" s="14"/>
      <c r="MOS3204" s="14"/>
      <c r="MOT3204" s="14"/>
      <c r="MOU3204" s="14"/>
      <c r="MOV3204" s="14"/>
      <c r="MOW3204" s="14"/>
      <c r="MOX3204" s="14"/>
      <c r="MOY3204" s="14"/>
      <c r="MOZ3204" s="14"/>
      <c r="MPA3204" s="14"/>
      <c r="MPB3204" s="14"/>
      <c r="MPC3204" s="14"/>
      <c r="MPD3204" s="14"/>
      <c r="MPE3204" s="14"/>
      <c r="MPF3204" s="14"/>
      <c r="MPG3204" s="14"/>
      <c r="MPH3204" s="14"/>
      <c r="MPI3204" s="14"/>
      <c r="MPJ3204" s="14"/>
      <c r="MPK3204" s="14"/>
      <c r="MPL3204" s="14"/>
      <c r="MPM3204" s="14"/>
      <c r="MPN3204" s="14"/>
      <c r="MPO3204" s="14"/>
      <c r="MPP3204" s="14"/>
      <c r="MPQ3204" s="14"/>
      <c r="MPR3204" s="14"/>
      <c r="MPS3204" s="14"/>
      <c r="MPT3204" s="14"/>
      <c r="MPU3204" s="14"/>
      <c r="MPV3204" s="14"/>
      <c r="MPW3204" s="14"/>
      <c r="MPX3204" s="14"/>
      <c r="MPY3204" s="14"/>
      <c r="MPZ3204" s="14"/>
      <c r="MQA3204" s="14"/>
      <c r="MQB3204" s="14"/>
      <c r="MQC3204" s="14"/>
      <c r="MQD3204" s="14"/>
      <c r="MQE3204" s="14"/>
      <c r="MQF3204" s="14"/>
      <c r="MQG3204" s="14"/>
      <c r="MQH3204" s="14"/>
      <c r="MQI3204" s="14"/>
      <c r="MQJ3204" s="14"/>
      <c r="MQK3204" s="14"/>
      <c r="MQL3204" s="14"/>
      <c r="MQM3204" s="14"/>
      <c r="MQN3204" s="14"/>
      <c r="MQO3204" s="14"/>
      <c r="MQP3204" s="14"/>
      <c r="MQQ3204" s="14"/>
      <c r="MQR3204" s="14"/>
      <c r="MQS3204" s="14"/>
      <c r="MQT3204" s="14"/>
      <c r="MQU3204" s="14"/>
      <c r="MQV3204" s="14"/>
      <c r="MQW3204" s="14"/>
      <c r="MQX3204" s="14"/>
      <c r="MQY3204" s="14"/>
      <c r="MQZ3204" s="14"/>
      <c r="MRA3204" s="14"/>
      <c r="MRB3204" s="14"/>
      <c r="MRC3204" s="14"/>
      <c r="MRD3204" s="14"/>
      <c r="MRE3204" s="14"/>
      <c r="MRF3204" s="14"/>
      <c r="MRG3204" s="14"/>
      <c r="MRH3204" s="14"/>
      <c r="MRI3204" s="14"/>
      <c r="MRJ3204" s="14"/>
      <c r="MRK3204" s="14"/>
      <c r="MRL3204" s="14"/>
      <c r="MRM3204" s="14"/>
      <c r="MRN3204" s="14"/>
      <c r="MRO3204" s="14"/>
      <c r="MRP3204" s="14"/>
      <c r="MRQ3204" s="14"/>
      <c r="MRR3204" s="14"/>
      <c r="MRS3204" s="14"/>
      <c r="MRT3204" s="14"/>
      <c r="MRU3204" s="14"/>
      <c r="MRV3204" s="14"/>
      <c r="MRW3204" s="14"/>
      <c r="MRX3204" s="14"/>
      <c r="MRY3204" s="14"/>
      <c r="MRZ3204" s="14"/>
      <c r="MSA3204" s="14"/>
      <c r="MSB3204" s="14"/>
      <c r="MSC3204" s="14"/>
      <c r="MSD3204" s="14"/>
      <c r="MSE3204" s="14"/>
      <c r="MSF3204" s="14"/>
      <c r="MSG3204" s="14"/>
      <c r="MSH3204" s="14"/>
      <c r="MSI3204" s="14"/>
      <c r="MSJ3204" s="14"/>
      <c r="MSK3204" s="14"/>
      <c r="MSL3204" s="14"/>
      <c r="MSM3204" s="14"/>
      <c r="MSN3204" s="14"/>
      <c r="MSO3204" s="14"/>
      <c r="MSP3204" s="14"/>
      <c r="MSQ3204" s="14"/>
      <c r="MSR3204" s="14"/>
      <c r="MSS3204" s="14"/>
      <c r="MST3204" s="14"/>
      <c r="MSU3204" s="14"/>
      <c r="MSV3204" s="14"/>
      <c r="MSW3204" s="14"/>
      <c r="MSX3204" s="14"/>
      <c r="MSY3204" s="14"/>
      <c r="MSZ3204" s="14"/>
      <c r="MTA3204" s="14"/>
      <c r="MTB3204" s="14"/>
      <c r="MTC3204" s="14"/>
      <c r="MTD3204" s="14"/>
      <c r="MTE3204" s="14"/>
      <c r="MTF3204" s="14"/>
      <c r="MTG3204" s="14"/>
      <c r="MTH3204" s="14"/>
      <c r="MTI3204" s="14"/>
      <c r="MTJ3204" s="14"/>
      <c r="MTK3204" s="14"/>
      <c r="MTL3204" s="14"/>
      <c r="MTM3204" s="14"/>
      <c r="MTN3204" s="14"/>
      <c r="MTO3204" s="14"/>
      <c r="MTP3204" s="14"/>
      <c r="MTQ3204" s="14"/>
      <c r="MTR3204" s="14"/>
      <c r="MTS3204" s="14"/>
      <c r="MTT3204" s="14"/>
      <c r="MTU3204" s="14"/>
      <c r="MTV3204" s="14"/>
      <c r="MTW3204" s="14"/>
      <c r="MTX3204" s="14"/>
      <c r="MTY3204" s="14"/>
      <c r="MTZ3204" s="14"/>
      <c r="MUA3204" s="14"/>
      <c r="MUB3204" s="14"/>
      <c r="MUC3204" s="14"/>
      <c r="MUD3204" s="14"/>
      <c r="MUE3204" s="14"/>
      <c r="MUF3204" s="14"/>
      <c r="MUG3204" s="14"/>
      <c r="MUH3204" s="14"/>
      <c r="MUI3204" s="14"/>
      <c r="MUJ3204" s="14"/>
      <c r="MUK3204" s="14"/>
      <c r="MUL3204" s="14"/>
      <c r="MUM3204" s="14"/>
      <c r="MUN3204" s="14"/>
      <c r="MUO3204" s="14"/>
      <c r="MUP3204" s="14"/>
      <c r="MUQ3204" s="14"/>
      <c r="MUR3204" s="14"/>
      <c r="MUS3204" s="14"/>
      <c r="MUT3204" s="14"/>
      <c r="MUU3204" s="14"/>
      <c r="MUV3204" s="14"/>
      <c r="MUW3204" s="14"/>
      <c r="MUX3204" s="14"/>
      <c r="MUY3204" s="14"/>
      <c r="MUZ3204" s="14"/>
      <c r="MVA3204" s="14"/>
      <c r="MVB3204" s="14"/>
      <c r="MVC3204" s="14"/>
      <c r="MVD3204" s="14"/>
      <c r="MVE3204" s="14"/>
      <c r="MVF3204" s="14"/>
      <c r="MVG3204" s="14"/>
      <c r="MVH3204" s="14"/>
      <c r="MVI3204" s="14"/>
      <c r="MVJ3204" s="14"/>
      <c r="MVK3204" s="14"/>
      <c r="MVL3204" s="14"/>
      <c r="MVM3204" s="14"/>
      <c r="MVN3204" s="14"/>
      <c r="MVO3204" s="14"/>
      <c r="MVP3204" s="14"/>
      <c r="MVQ3204" s="14"/>
      <c r="MVR3204" s="14"/>
      <c r="MVS3204" s="14"/>
      <c r="MVT3204" s="14"/>
      <c r="MVU3204" s="14"/>
      <c r="MVV3204" s="14"/>
      <c r="MVW3204" s="14"/>
      <c r="MVX3204" s="14"/>
      <c r="MVY3204" s="14"/>
      <c r="MVZ3204" s="14"/>
      <c r="MWA3204" s="14"/>
      <c r="MWB3204" s="14"/>
      <c r="MWC3204" s="14"/>
      <c r="MWD3204" s="14"/>
      <c r="MWE3204" s="14"/>
      <c r="MWF3204" s="14"/>
      <c r="MWG3204" s="14"/>
      <c r="MWH3204" s="14"/>
      <c r="MWI3204" s="14"/>
      <c r="MWJ3204" s="14"/>
      <c r="MWK3204" s="14"/>
      <c r="MWL3204" s="14"/>
      <c r="MWM3204" s="14"/>
      <c r="MWN3204" s="14"/>
      <c r="MWO3204" s="14"/>
      <c r="MWP3204" s="14"/>
      <c r="MWQ3204" s="14"/>
      <c r="MWR3204" s="14"/>
      <c r="MWS3204" s="14"/>
      <c r="MWT3204" s="14"/>
      <c r="MWU3204" s="14"/>
      <c r="MWV3204" s="14"/>
      <c r="MWW3204" s="14"/>
      <c r="MWX3204" s="14"/>
      <c r="MWY3204" s="14"/>
      <c r="MWZ3204" s="14"/>
      <c r="MXA3204" s="14"/>
      <c r="MXB3204" s="14"/>
      <c r="MXC3204" s="14"/>
      <c r="MXD3204" s="14"/>
      <c r="MXE3204" s="14"/>
      <c r="MXF3204" s="14"/>
      <c r="MXG3204" s="14"/>
      <c r="MXH3204" s="14"/>
      <c r="MXI3204" s="14"/>
      <c r="MXJ3204" s="14"/>
      <c r="MXK3204" s="14"/>
      <c r="MXL3204" s="14"/>
      <c r="MXM3204" s="14"/>
      <c r="MXN3204" s="14"/>
      <c r="MXO3204" s="14"/>
      <c r="MXP3204" s="14"/>
      <c r="MXQ3204" s="14"/>
      <c r="MXR3204" s="14"/>
      <c r="MXS3204" s="14"/>
      <c r="MXT3204" s="14"/>
      <c r="MXU3204" s="14"/>
      <c r="MXV3204" s="14"/>
      <c r="MXW3204" s="14"/>
      <c r="MXX3204" s="14"/>
      <c r="MXY3204" s="14"/>
      <c r="MXZ3204" s="14"/>
      <c r="MYA3204" s="14"/>
      <c r="MYB3204" s="14"/>
      <c r="MYC3204" s="14"/>
      <c r="MYD3204" s="14"/>
      <c r="MYE3204" s="14"/>
      <c r="MYF3204" s="14"/>
      <c r="MYG3204" s="14"/>
      <c r="MYH3204" s="14"/>
      <c r="MYI3204" s="14"/>
      <c r="MYJ3204" s="14"/>
      <c r="MYK3204" s="14"/>
      <c r="MYL3204" s="14"/>
      <c r="MYM3204" s="14"/>
      <c r="MYN3204" s="14"/>
      <c r="MYO3204" s="14"/>
      <c r="MYP3204" s="14"/>
      <c r="MYQ3204" s="14"/>
      <c r="MYR3204" s="14"/>
      <c r="MYS3204" s="14"/>
      <c r="MYT3204" s="14"/>
      <c r="MYU3204" s="14"/>
      <c r="MYV3204" s="14"/>
      <c r="MYW3204" s="14"/>
      <c r="MYX3204" s="14"/>
      <c r="MYY3204" s="14"/>
      <c r="MYZ3204" s="14"/>
      <c r="MZA3204" s="14"/>
      <c r="MZB3204" s="14"/>
      <c r="MZC3204" s="14"/>
      <c r="MZD3204" s="14"/>
      <c r="MZE3204" s="14"/>
      <c r="MZF3204" s="14"/>
      <c r="MZG3204" s="14"/>
      <c r="MZH3204" s="14"/>
      <c r="MZI3204" s="14"/>
      <c r="MZJ3204" s="14"/>
      <c r="MZK3204" s="14"/>
      <c r="MZL3204" s="14"/>
      <c r="MZM3204" s="14"/>
      <c r="MZN3204" s="14"/>
      <c r="MZO3204" s="14"/>
      <c r="MZP3204" s="14"/>
      <c r="MZQ3204" s="14"/>
      <c r="MZR3204" s="14"/>
      <c r="MZS3204" s="14"/>
      <c r="MZT3204" s="14"/>
      <c r="MZU3204" s="14"/>
      <c r="MZV3204" s="14"/>
      <c r="MZW3204" s="14"/>
      <c r="MZX3204" s="14"/>
      <c r="MZY3204" s="14"/>
      <c r="MZZ3204" s="14"/>
      <c r="NAA3204" s="14"/>
      <c r="NAB3204" s="14"/>
      <c r="NAC3204" s="14"/>
      <c r="NAD3204" s="14"/>
      <c r="NAE3204" s="14"/>
      <c r="NAF3204" s="14"/>
      <c r="NAG3204" s="14"/>
      <c r="NAH3204" s="14"/>
      <c r="NAI3204" s="14"/>
      <c r="NAJ3204" s="14"/>
      <c r="NAK3204" s="14"/>
      <c r="NAL3204" s="14"/>
      <c r="NAM3204" s="14"/>
      <c r="NAN3204" s="14"/>
      <c r="NAO3204" s="14"/>
      <c r="NAP3204" s="14"/>
      <c r="NAQ3204" s="14"/>
      <c r="NAR3204" s="14"/>
      <c r="NAS3204" s="14"/>
      <c r="NAT3204" s="14"/>
      <c r="NAU3204" s="14"/>
      <c r="NAV3204" s="14"/>
      <c r="NAW3204" s="14"/>
      <c r="NAX3204" s="14"/>
      <c r="NAY3204" s="14"/>
      <c r="NAZ3204" s="14"/>
      <c r="NBA3204" s="14"/>
      <c r="NBB3204" s="14"/>
      <c r="NBC3204" s="14"/>
      <c r="NBD3204" s="14"/>
      <c r="NBE3204" s="14"/>
      <c r="NBF3204" s="14"/>
      <c r="NBG3204" s="14"/>
      <c r="NBH3204" s="14"/>
      <c r="NBI3204" s="14"/>
      <c r="NBJ3204" s="14"/>
      <c r="NBK3204" s="14"/>
      <c r="NBL3204" s="14"/>
      <c r="NBM3204" s="14"/>
      <c r="NBN3204" s="14"/>
      <c r="NBO3204" s="14"/>
      <c r="NBP3204" s="14"/>
      <c r="NBQ3204" s="14"/>
      <c r="NBR3204" s="14"/>
      <c r="NBS3204" s="14"/>
      <c r="NBT3204" s="14"/>
      <c r="NBU3204" s="14"/>
      <c r="NBV3204" s="14"/>
      <c r="NBW3204" s="14"/>
      <c r="NBX3204" s="14"/>
      <c r="NBY3204" s="14"/>
      <c r="NBZ3204" s="14"/>
      <c r="NCA3204" s="14"/>
      <c r="NCB3204" s="14"/>
      <c r="NCC3204" s="14"/>
      <c r="NCD3204" s="14"/>
      <c r="NCE3204" s="14"/>
      <c r="NCF3204" s="14"/>
      <c r="NCG3204" s="14"/>
      <c r="NCH3204" s="14"/>
      <c r="NCI3204" s="14"/>
      <c r="NCJ3204" s="14"/>
      <c r="NCK3204" s="14"/>
      <c r="NCL3204" s="14"/>
      <c r="NCM3204" s="14"/>
      <c r="NCN3204" s="14"/>
      <c r="NCO3204" s="14"/>
      <c r="NCP3204" s="14"/>
      <c r="NCQ3204" s="14"/>
      <c r="NCR3204" s="14"/>
      <c r="NCS3204" s="14"/>
      <c r="NCT3204" s="14"/>
      <c r="NCU3204" s="14"/>
      <c r="NCV3204" s="14"/>
      <c r="NCW3204" s="14"/>
      <c r="NCX3204" s="14"/>
      <c r="NCY3204" s="14"/>
      <c r="NCZ3204" s="14"/>
      <c r="NDA3204" s="14"/>
      <c r="NDB3204" s="14"/>
      <c r="NDC3204" s="14"/>
      <c r="NDD3204" s="14"/>
      <c r="NDE3204" s="14"/>
      <c r="NDF3204" s="14"/>
      <c r="NDG3204" s="14"/>
      <c r="NDH3204" s="14"/>
      <c r="NDI3204" s="14"/>
      <c r="NDJ3204" s="14"/>
      <c r="NDK3204" s="14"/>
      <c r="NDL3204" s="14"/>
      <c r="NDM3204" s="14"/>
      <c r="NDN3204" s="14"/>
      <c r="NDO3204" s="14"/>
      <c r="NDP3204" s="14"/>
      <c r="NDQ3204" s="14"/>
      <c r="NDR3204" s="14"/>
      <c r="NDS3204" s="14"/>
      <c r="NDT3204" s="14"/>
      <c r="NDU3204" s="14"/>
      <c r="NDV3204" s="14"/>
      <c r="NDW3204" s="14"/>
      <c r="NDX3204" s="14"/>
      <c r="NDY3204" s="14"/>
      <c r="NDZ3204" s="14"/>
      <c r="NEA3204" s="14"/>
      <c r="NEB3204" s="14"/>
      <c r="NEC3204" s="14"/>
      <c r="NED3204" s="14"/>
      <c r="NEE3204" s="14"/>
      <c r="NEF3204" s="14"/>
      <c r="NEG3204" s="14"/>
      <c r="NEH3204" s="14"/>
      <c r="NEI3204" s="14"/>
      <c r="NEJ3204" s="14"/>
      <c r="NEK3204" s="14"/>
      <c r="NEL3204" s="14"/>
      <c r="NEM3204" s="14"/>
      <c r="NEN3204" s="14"/>
      <c r="NEO3204" s="14"/>
      <c r="NEP3204" s="14"/>
      <c r="NEQ3204" s="14"/>
      <c r="NER3204" s="14"/>
      <c r="NES3204" s="14"/>
      <c r="NET3204" s="14"/>
      <c r="NEU3204" s="14"/>
      <c r="NEV3204" s="14"/>
      <c r="NEW3204" s="14"/>
      <c r="NEX3204" s="14"/>
      <c r="NEY3204" s="14"/>
      <c r="NEZ3204" s="14"/>
      <c r="NFA3204" s="14"/>
      <c r="NFB3204" s="14"/>
      <c r="NFC3204" s="14"/>
      <c r="NFD3204" s="14"/>
      <c r="NFE3204" s="14"/>
      <c r="NFF3204" s="14"/>
      <c r="NFG3204" s="14"/>
      <c r="NFH3204" s="14"/>
      <c r="NFI3204" s="14"/>
      <c r="NFJ3204" s="14"/>
      <c r="NFK3204" s="14"/>
      <c r="NFL3204" s="14"/>
      <c r="NFM3204" s="14"/>
      <c r="NFN3204" s="14"/>
      <c r="NFO3204" s="14"/>
      <c r="NFP3204" s="14"/>
      <c r="NFQ3204" s="14"/>
      <c r="NFR3204" s="14"/>
      <c r="NFS3204" s="14"/>
      <c r="NFT3204" s="14"/>
      <c r="NFU3204" s="14"/>
      <c r="NFV3204" s="14"/>
      <c r="NFW3204" s="14"/>
      <c r="NFX3204" s="14"/>
      <c r="NFY3204" s="14"/>
      <c r="NFZ3204" s="14"/>
      <c r="NGA3204" s="14"/>
      <c r="NGB3204" s="14"/>
      <c r="NGC3204" s="14"/>
      <c r="NGD3204" s="14"/>
      <c r="NGE3204" s="14"/>
      <c r="NGF3204" s="14"/>
      <c r="NGG3204" s="14"/>
      <c r="NGH3204" s="14"/>
      <c r="NGI3204" s="14"/>
      <c r="NGJ3204" s="14"/>
      <c r="NGK3204" s="14"/>
      <c r="NGL3204" s="14"/>
      <c r="NGM3204" s="14"/>
      <c r="NGN3204" s="14"/>
      <c r="NGO3204" s="14"/>
      <c r="NGP3204" s="14"/>
      <c r="NGQ3204" s="14"/>
      <c r="NGR3204" s="14"/>
      <c r="NGS3204" s="14"/>
      <c r="NGT3204" s="14"/>
      <c r="NGU3204" s="14"/>
      <c r="NGV3204" s="14"/>
      <c r="NGW3204" s="14"/>
      <c r="NGX3204" s="14"/>
      <c r="NGY3204" s="14"/>
      <c r="NGZ3204" s="14"/>
      <c r="NHA3204" s="14"/>
      <c r="NHB3204" s="14"/>
      <c r="NHC3204" s="14"/>
      <c r="NHD3204" s="14"/>
      <c r="NHE3204" s="14"/>
      <c r="NHF3204" s="14"/>
      <c r="NHG3204" s="14"/>
      <c r="NHH3204" s="14"/>
      <c r="NHI3204" s="14"/>
      <c r="NHJ3204" s="14"/>
      <c r="NHK3204" s="14"/>
      <c r="NHL3204" s="14"/>
      <c r="NHM3204" s="14"/>
      <c r="NHN3204" s="14"/>
      <c r="NHO3204" s="14"/>
      <c r="NHP3204" s="14"/>
      <c r="NHQ3204" s="14"/>
      <c r="NHR3204" s="14"/>
      <c r="NHS3204" s="14"/>
      <c r="NHT3204" s="14"/>
      <c r="NHU3204" s="14"/>
      <c r="NHV3204" s="14"/>
      <c r="NHW3204" s="14"/>
      <c r="NHX3204" s="14"/>
      <c r="NHY3204" s="14"/>
      <c r="NHZ3204" s="14"/>
      <c r="NIA3204" s="14"/>
      <c r="NIB3204" s="14"/>
      <c r="NIC3204" s="14"/>
      <c r="NID3204" s="14"/>
      <c r="NIE3204" s="14"/>
      <c r="NIF3204" s="14"/>
      <c r="NIG3204" s="14"/>
      <c r="NIH3204" s="14"/>
      <c r="NII3204" s="14"/>
      <c r="NIJ3204" s="14"/>
      <c r="NIK3204" s="14"/>
      <c r="NIL3204" s="14"/>
      <c r="NIM3204" s="14"/>
      <c r="NIN3204" s="14"/>
      <c r="NIO3204" s="14"/>
      <c r="NIP3204" s="14"/>
      <c r="NIQ3204" s="14"/>
      <c r="NIR3204" s="14"/>
      <c r="NIS3204" s="14"/>
      <c r="NIT3204" s="14"/>
      <c r="NIU3204" s="14"/>
      <c r="NIV3204" s="14"/>
      <c r="NIW3204" s="14"/>
      <c r="NIX3204" s="14"/>
      <c r="NIY3204" s="14"/>
      <c r="NIZ3204" s="14"/>
      <c r="NJA3204" s="14"/>
      <c r="NJB3204" s="14"/>
      <c r="NJC3204" s="14"/>
      <c r="NJD3204" s="14"/>
      <c r="NJE3204" s="14"/>
      <c r="NJF3204" s="14"/>
      <c r="NJG3204" s="14"/>
      <c r="NJH3204" s="14"/>
      <c r="NJI3204" s="14"/>
      <c r="NJJ3204" s="14"/>
      <c r="NJK3204" s="14"/>
      <c r="NJL3204" s="14"/>
      <c r="NJM3204" s="14"/>
      <c r="NJN3204" s="14"/>
      <c r="NJO3204" s="14"/>
      <c r="NJP3204" s="14"/>
      <c r="NJQ3204" s="14"/>
      <c r="NJR3204" s="14"/>
      <c r="NJS3204" s="14"/>
      <c r="NJT3204" s="14"/>
      <c r="NJU3204" s="14"/>
      <c r="NJV3204" s="14"/>
      <c r="NJW3204" s="14"/>
      <c r="NJX3204" s="14"/>
      <c r="NJY3204" s="14"/>
      <c r="NJZ3204" s="14"/>
      <c r="NKA3204" s="14"/>
      <c r="NKB3204" s="14"/>
      <c r="NKC3204" s="14"/>
      <c r="NKD3204" s="14"/>
      <c r="NKE3204" s="14"/>
      <c r="NKF3204" s="14"/>
      <c r="NKG3204" s="14"/>
      <c r="NKH3204" s="14"/>
      <c r="NKI3204" s="14"/>
      <c r="NKJ3204" s="14"/>
      <c r="NKK3204" s="14"/>
      <c r="NKL3204" s="14"/>
      <c r="NKM3204" s="14"/>
      <c r="NKN3204" s="14"/>
      <c r="NKO3204" s="14"/>
      <c r="NKP3204" s="14"/>
      <c r="NKQ3204" s="14"/>
      <c r="NKR3204" s="14"/>
      <c r="NKS3204" s="14"/>
      <c r="NKT3204" s="14"/>
      <c r="NKU3204" s="14"/>
      <c r="NKV3204" s="14"/>
      <c r="NKW3204" s="14"/>
      <c r="NKX3204" s="14"/>
      <c r="NKY3204" s="14"/>
      <c r="NKZ3204" s="14"/>
      <c r="NLA3204" s="14"/>
      <c r="NLB3204" s="14"/>
      <c r="NLC3204" s="14"/>
      <c r="NLD3204" s="14"/>
      <c r="NLE3204" s="14"/>
      <c r="NLF3204" s="14"/>
      <c r="NLG3204" s="14"/>
      <c r="NLH3204" s="14"/>
      <c r="NLI3204" s="14"/>
      <c r="NLJ3204" s="14"/>
      <c r="NLK3204" s="14"/>
      <c r="NLL3204" s="14"/>
      <c r="NLM3204" s="14"/>
      <c r="NLN3204" s="14"/>
      <c r="NLO3204" s="14"/>
      <c r="NLP3204" s="14"/>
      <c r="NLQ3204" s="14"/>
      <c r="NLR3204" s="14"/>
      <c r="NLS3204" s="14"/>
      <c r="NLT3204" s="14"/>
      <c r="NLU3204" s="14"/>
      <c r="NLV3204" s="14"/>
      <c r="NLW3204" s="14"/>
      <c r="NLX3204" s="14"/>
      <c r="NLY3204" s="14"/>
      <c r="NLZ3204" s="14"/>
      <c r="NMA3204" s="14"/>
      <c r="NMB3204" s="14"/>
      <c r="NMC3204" s="14"/>
      <c r="NMD3204" s="14"/>
      <c r="NME3204" s="14"/>
      <c r="NMF3204" s="14"/>
      <c r="NMG3204" s="14"/>
      <c r="NMH3204" s="14"/>
      <c r="NMI3204" s="14"/>
      <c r="NMJ3204" s="14"/>
      <c r="NMK3204" s="14"/>
      <c r="NML3204" s="14"/>
      <c r="NMM3204" s="14"/>
      <c r="NMN3204" s="14"/>
      <c r="NMO3204" s="14"/>
      <c r="NMP3204" s="14"/>
      <c r="NMQ3204" s="14"/>
      <c r="NMR3204" s="14"/>
      <c r="NMS3204" s="14"/>
      <c r="NMT3204" s="14"/>
      <c r="NMU3204" s="14"/>
      <c r="NMV3204" s="14"/>
      <c r="NMW3204" s="14"/>
      <c r="NMX3204" s="14"/>
      <c r="NMY3204" s="14"/>
      <c r="NMZ3204" s="14"/>
      <c r="NNA3204" s="14"/>
      <c r="NNB3204" s="14"/>
      <c r="NNC3204" s="14"/>
      <c r="NND3204" s="14"/>
      <c r="NNE3204" s="14"/>
      <c r="NNF3204" s="14"/>
      <c r="NNG3204" s="14"/>
      <c r="NNH3204" s="14"/>
      <c r="NNI3204" s="14"/>
      <c r="NNJ3204" s="14"/>
      <c r="NNK3204" s="14"/>
      <c r="NNL3204" s="14"/>
      <c r="NNM3204" s="14"/>
      <c r="NNN3204" s="14"/>
      <c r="NNO3204" s="14"/>
      <c r="NNP3204" s="14"/>
      <c r="NNQ3204" s="14"/>
      <c r="NNR3204" s="14"/>
      <c r="NNS3204" s="14"/>
      <c r="NNT3204" s="14"/>
      <c r="NNU3204" s="14"/>
      <c r="NNV3204" s="14"/>
      <c r="NNW3204" s="14"/>
      <c r="NNX3204" s="14"/>
      <c r="NNY3204" s="14"/>
      <c r="NNZ3204" s="14"/>
      <c r="NOA3204" s="14"/>
      <c r="NOB3204" s="14"/>
      <c r="NOC3204" s="14"/>
      <c r="NOD3204" s="14"/>
      <c r="NOE3204" s="14"/>
      <c r="NOF3204" s="14"/>
      <c r="NOG3204" s="14"/>
      <c r="NOH3204" s="14"/>
      <c r="NOI3204" s="14"/>
      <c r="NOJ3204" s="14"/>
      <c r="NOK3204" s="14"/>
      <c r="NOL3204" s="14"/>
      <c r="NOM3204" s="14"/>
      <c r="NON3204" s="14"/>
      <c r="NOO3204" s="14"/>
      <c r="NOP3204" s="14"/>
      <c r="NOQ3204" s="14"/>
      <c r="NOR3204" s="14"/>
      <c r="NOS3204" s="14"/>
      <c r="NOT3204" s="14"/>
      <c r="NOU3204" s="14"/>
      <c r="NOV3204" s="14"/>
      <c r="NOW3204" s="14"/>
      <c r="NOX3204" s="14"/>
      <c r="NOY3204" s="14"/>
      <c r="NOZ3204" s="14"/>
      <c r="NPA3204" s="14"/>
      <c r="NPB3204" s="14"/>
      <c r="NPC3204" s="14"/>
      <c r="NPD3204" s="14"/>
      <c r="NPE3204" s="14"/>
      <c r="NPF3204" s="14"/>
      <c r="NPG3204" s="14"/>
      <c r="NPH3204" s="14"/>
      <c r="NPI3204" s="14"/>
      <c r="NPJ3204" s="14"/>
      <c r="NPK3204" s="14"/>
      <c r="NPL3204" s="14"/>
      <c r="NPM3204" s="14"/>
      <c r="NPN3204" s="14"/>
      <c r="NPO3204" s="14"/>
      <c r="NPP3204" s="14"/>
      <c r="NPQ3204" s="14"/>
      <c r="NPR3204" s="14"/>
      <c r="NPS3204" s="14"/>
      <c r="NPT3204" s="14"/>
      <c r="NPU3204" s="14"/>
      <c r="NPV3204" s="14"/>
      <c r="NPW3204" s="14"/>
      <c r="NPX3204" s="14"/>
      <c r="NPY3204" s="14"/>
      <c r="NPZ3204" s="14"/>
      <c r="NQA3204" s="14"/>
      <c r="NQB3204" s="14"/>
      <c r="NQC3204" s="14"/>
      <c r="NQD3204" s="14"/>
      <c r="NQE3204" s="14"/>
      <c r="NQF3204" s="14"/>
      <c r="NQG3204" s="14"/>
      <c r="NQH3204" s="14"/>
      <c r="NQI3204" s="14"/>
      <c r="NQJ3204" s="14"/>
      <c r="NQK3204" s="14"/>
      <c r="NQL3204" s="14"/>
      <c r="NQM3204" s="14"/>
      <c r="NQN3204" s="14"/>
      <c r="NQO3204" s="14"/>
      <c r="NQP3204" s="14"/>
      <c r="NQQ3204" s="14"/>
      <c r="NQR3204" s="14"/>
      <c r="NQS3204" s="14"/>
      <c r="NQT3204" s="14"/>
      <c r="NQU3204" s="14"/>
      <c r="NQV3204" s="14"/>
      <c r="NQW3204" s="14"/>
      <c r="NQX3204" s="14"/>
      <c r="NQY3204" s="14"/>
      <c r="NQZ3204" s="14"/>
      <c r="NRA3204" s="14"/>
      <c r="NRB3204" s="14"/>
      <c r="NRC3204" s="14"/>
      <c r="NRD3204" s="14"/>
      <c r="NRE3204" s="14"/>
      <c r="NRF3204" s="14"/>
      <c r="NRG3204" s="14"/>
      <c r="NRH3204" s="14"/>
      <c r="NRI3204" s="14"/>
      <c r="NRJ3204" s="14"/>
      <c r="NRK3204" s="14"/>
      <c r="NRL3204" s="14"/>
      <c r="NRM3204" s="14"/>
      <c r="NRN3204" s="14"/>
      <c r="NRO3204" s="14"/>
      <c r="NRP3204" s="14"/>
      <c r="NRQ3204" s="14"/>
      <c r="NRR3204" s="14"/>
      <c r="NRS3204" s="14"/>
      <c r="NRT3204" s="14"/>
      <c r="NRU3204" s="14"/>
      <c r="NRV3204" s="14"/>
      <c r="NRW3204" s="14"/>
      <c r="NRX3204" s="14"/>
      <c r="NRY3204" s="14"/>
      <c r="NRZ3204" s="14"/>
      <c r="NSA3204" s="14"/>
      <c r="NSB3204" s="14"/>
      <c r="NSC3204" s="14"/>
      <c r="NSD3204" s="14"/>
      <c r="NSE3204" s="14"/>
      <c r="NSF3204" s="14"/>
      <c r="NSG3204" s="14"/>
      <c r="NSH3204" s="14"/>
      <c r="NSI3204" s="14"/>
      <c r="NSJ3204" s="14"/>
      <c r="NSK3204" s="14"/>
      <c r="NSL3204" s="14"/>
      <c r="NSM3204" s="14"/>
      <c r="NSN3204" s="14"/>
      <c r="NSO3204" s="14"/>
      <c r="NSP3204" s="14"/>
      <c r="NSQ3204" s="14"/>
      <c r="NSR3204" s="14"/>
      <c r="NSS3204" s="14"/>
      <c r="NST3204" s="14"/>
      <c r="NSU3204" s="14"/>
      <c r="NSV3204" s="14"/>
      <c r="NSW3204" s="14"/>
      <c r="NSX3204" s="14"/>
      <c r="NSY3204" s="14"/>
      <c r="NSZ3204" s="14"/>
      <c r="NTA3204" s="14"/>
      <c r="NTB3204" s="14"/>
      <c r="NTC3204" s="14"/>
      <c r="NTD3204" s="14"/>
      <c r="NTE3204" s="14"/>
      <c r="NTF3204" s="14"/>
      <c r="NTG3204" s="14"/>
      <c r="NTH3204" s="14"/>
      <c r="NTI3204" s="14"/>
      <c r="NTJ3204" s="14"/>
      <c r="NTK3204" s="14"/>
      <c r="NTL3204" s="14"/>
      <c r="NTM3204" s="14"/>
      <c r="NTN3204" s="14"/>
      <c r="NTO3204" s="14"/>
      <c r="NTP3204" s="14"/>
      <c r="NTQ3204" s="14"/>
      <c r="NTR3204" s="14"/>
      <c r="NTS3204" s="14"/>
      <c r="NTT3204" s="14"/>
      <c r="NTU3204" s="14"/>
      <c r="NTV3204" s="14"/>
      <c r="NTW3204" s="14"/>
      <c r="NTX3204" s="14"/>
      <c r="NTY3204" s="14"/>
      <c r="NTZ3204" s="14"/>
      <c r="NUA3204" s="14"/>
      <c r="NUB3204" s="14"/>
      <c r="NUC3204" s="14"/>
      <c r="NUD3204" s="14"/>
      <c r="NUE3204" s="14"/>
      <c r="NUF3204" s="14"/>
      <c r="NUG3204" s="14"/>
      <c r="NUH3204" s="14"/>
      <c r="NUI3204" s="14"/>
      <c r="NUJ3204" s="14"/>
      <c r="NUK3204" s="14"/>
      <c r="NUL3204" s="14"/>
      <c r="NUM3204" s="14"/>
      <c r="NUN3204" s="14"/>
      <c r="NUO3204" s="14"/>
      <c r="NUP3204" s="14"/>
      <c r="NUQ3204" s="14"/>
      <c r="NUR3204" s="14"/>
      <c r="NUS3204" s="14"/>
      <c r="NUT3204" s="14"/>
      <c r="NUU3204" s="14"/>
      <c r="NUV3204" s="14"/>
      <c r="NUW3204" s="14"/>
      <c r="NUX3204" s="14"/>
      <c r="NUY3204" s="14"/>
      <c r="NUZ3204" s="14"/>
      <c r="NVA3204" s="14"/>
      <c r="NVB3204" s="14"/>
      <c r="NVC3204" s="14"/>
      <c r="NVD3204" s="14"/>
      <c r="NVE3204" s="14"/>
      <c r="NVF3204" s="14"/>
      <c r="NVG3204" s="14"/>
      <c r="NVH3204" s="14"/>
      <c r="NVI3204" s="14"/>
      <c r="NVJ3204" s="14"/>
      <c r="NVK3204" s="14"/>
      <c r="NVL3204" s="14"/>
      <c r="NVM3204" s="14"/>
      <c r="NVN3204" s="14"/>
      <c r="NVO3204" s="14"/>
      <c r="NVP3204" s="14"/>
      <c r="NVQ3204" s="14"/>
      <c r="NVR3204" s="14"/>
      <c r="NVS3204" s="14"/>
      <c r="NVT3204" s="14"/>
      <c r="NVU3204" s="14"/>
      <c r="NVV3204" s="14"/>
      <c r="NVW3204" s="14"/>
      <c r="NVX3204" s="14"/>
      <c r="NVY3204" s="14"/>
      <c r="NVZ3204" s="14"/>
      <c r="NWA3204" s="14"/>
      <c r="NWB3204" s="14"/>
      <c r="NWC3204" s="14"/>
      <c r="NWD3204" s="14"/>
      <c r="NWE3204" s="14"/>
      <c r="NWF3204" s="14"/>
      <c r="NWG3204" s="14"/>
      <c r="NWH3204" s="14"/>
      <c r="NWI3204" s="14"/>
      <c r="NWJ3204" s="14"/>
      <c r="NWK3204" s="14"/>
      <c r="NWL3204" s="14"/>
      <c r="NWM3204" s="14"/>
      <c r="NWN3204" s="14"/>
      <c r="NWO3204" s="14"/>
      <c r="NWP3204" s="14"/>
      <c r="NWQ3204" s="14"/>
      <c r="NWR3204" s="14"/>
      <c r="NWS3204" s="14"/>
      <c r="NWT3204" s="14"/>
      <c r="NWU3204" s="14"/>
      <c r="NWV3204" s="14"/>
      <c r="NWW3204" s="14"/>
      <c r="NWX3204" s="14"/>
      <c r="NWY3204" s="14"/>
      <c r="NWZ3204" s="14"/>
      <c r="NXA3204" s="14"/>
      <c r="NXB3204" s="14"/>
      <c r="NXC3204" s="14"/>
      <c r="NXD3204" s="14"/>
      <c r="NXE3204" s="14"/>
      <c r="NXF3204" s="14"/>
      <c r="NXG3204" s="14"/>
      <c r="NXH3204" s="14"/>
      <c r="NXI3204" s="14"/>
      <c r="NXJ3204" s="14"/>
      <c r="NXK3204" s="14"/>
      <c r="NXL3204" s="14"/>
      <c r="NXM3204" s="14"/>
      <c r="NXN3204" s="14"/>
      <c r="NXO3204" s="14"/>
      <c r="NXP3204" s="14"/>
      <c r="NXQ3204" s="14"/>
      <c r="NXR3204" s="14"/>
      <c r="NXS3204" s="14"/>
      <c r="NXT3204" s="14"/>
      <c r="NXU3204" s="14"/>
      <c r="NXV3204" s="14"/>
      <c r="NXW3204" s="14"/>
      <c r="NXX3204" s="14"/>
      <c r="NXY3204" s="14"/>
      <c r="NXZ3204" s="14"/>
      <c r="NYA3204" s="14"/>
      <c r="NYB3204" s="14"/>
      <c r="NYC3204" s="14"/>
      <c r="NYD3204" s="14"/>
      <c r="NYE3204" s="14"/>
      <c r="NYF3204" s="14"/>
      <c r="NYG3204" s="14"/>
      <c r="NYH3204" s="14"/>
      <c r="NYI3204" s="14"/>
      <c r="NYJ3204" s="14"/>
      <c r="NYK3204" s="14"/>
      <c r="NYL3204" s="14"/>
      <c r="NYM3204" s="14"/>
      <c r="NYN3204" s="14"/>
      <c r="NYO3204" s="14"/>
      <c r="NYP3204" s="14"/>
      <c r="NYQ3204" s="14"/>
      <c r="NYR3204" s="14"/>
      <c r="NYS3204" s="14"/>
      <c r="NYT3204" s="14"/>
      <c r="NYU3204" s="14"/>
      <c r="NYV3204" s="14"/>
      <c r="NYW3204" s="14"/>
      <c r="NYX3204" s="14"/>
      <c r="NYY3204" s="14"/>
      <c r="NYZ3204" s="14"/>
      <c r="NZA3204" s="14"/>
      <c r="NZB3204" s="14"/>
      <c r="NZC3204" s="14"/>
      <c r="NZD3204" s="14"/>
      <c r="NZE3204" s="14"/>
      <c r="NZF3204" s="14"/>
      <c r="NZG3204" s="14"/>
      <c r="NZH3204" s="14"/>
      <c r="NZI3204" s="14"/>
      <c r="NZJ3204" s="14"/>
      <c r="NZK3204" s="14"/>
      <c r="NZL3204" s="14"/>
      <c r="NZM3204" s="14"/>
      <c r="NZN3204" s="14"/>
      <c r="NZO3204" s="14"/>
      <c r="NZP3204" s="14"/>
      <c r="NZQ3204" s="14"/>
      <c r="NZR3204" s="14"/>
      <c r="NZS3204" s="14"/>
      <c r="NZT3204" s="14"/>
      <c r="NZU3204" s="14"/>
      <c r="NZV3204" s="14"/>
      <c r="NZW3204" s="14"/>
      <c r="NZX3204" s="14"/>
      <c r="NZY3204" s="14"/>
      <c r="NZZ3204" s="14"/>
      <c r="OAA3204" s="14"/>
      <c r="OAB3204" s="14"/>
      <c r="OAC3204" s="14"/>
      <c r="OAD3204" s="14"/>
      <c r="OAE3204" s="14"/>
      <c r="OAF3204" s="14"/>
      <c r="OAG3204" s="14"/>
      <c r="OAH3204" s="14"/>
      <c r="OAI3204" s="14"/>
      <c r="OAJ3204" s="14"/>
      <c r="OAK3204" s="14"/>
      <c r="OAL3204" s="14"/>
      <c r="OAM3204" s="14"/>
      <c r="OAN3204" s="14"/>
      <c r="OAO3204" s="14"/>
      <c r="OAP3204" s="14"/>
      <c r="OAQ3204" s="14"/>
      <c r="OAR3204" s="14"/>
      <c r="OAS3204" s="14"/>
      <c r="OAT3204" s="14"/>
      <c r="OAU3204" s="14"/>
      <c r="OAV3204" s="14"/>
      <c r="OAW3204" s="14"/>
      <c r="OAX3204" s="14"/>
      <c r="OAY3204" s="14"/>
      <c r="OAZ3204" s="14"/>
      <c r="OBA3204" s="14"/>
      <c r="OBB3204" s="14"/>
      <c r="OBC3204" s="14"/>
      <c r="OBD3204" s="14"/>
      <c r="OBE3204" s="14"/>
      <c r="OBF3204" s="14"/>
      <c r="OBG3204" s="14"/>
      <c r="OBH3204" s="14"/>
      <c r="OBI3204" s="14"/>
      <c r="OBJ3204" s="14"/>
      <c r="OBK3204" s="14"/>
      <c r="OBL3204" s="14"/>
      <c r="OBM3204" s="14"/>
      <c r="OBN3204" s="14"/>
      <c r="OBO3204" s="14"/>
      <c r="OBP3204" s="14"/>
      <c r="OBQ3204" s="14"/>
      <c r="OBR3204" s="14"/>
      <c r="OBS3204" s="14"/>
      <c r="OBT3204" s="14"/>
      <c r="OBU3204" s="14"/>
      <c r="OBV3204" s="14"/>
      <c r="OBW3204" s="14"/>
      <c r="OBX3204" s="14"/>
      <c r="OBY3204" s="14"/>
      <c r="OBZ3204" s="14"/>
      <c r="OCA3204" s="14"/>
      <c r="OCB3204" s="14"/>
      <c r="OCC3204" s="14"/>
      <c r="OCD3204" s="14"/>
      <c r="OCE3204" s="14"/>
      <c r="OCF3204" s="14"/>
      <c r="OCG3204" s="14"/>
      <c r="OCH3204" s="14"/>
      <c r="OCI3204" s="14"/>
      <c r="OCJ3204" s="14"/>
      <c r="OCK3204" s="14"/>
      <c r="OCL3204" s="14"/>
      <c r="OCM3204" s="14"/>
      <c r="OCN3204" s="14"/>
      <c r="OCO3204" s="14"/>
      <c r="OCP3204" s="14"/>
      <c r="OCQ3204" s="14"/>
      <c r="OCR3204" s="14"/>
      <c r="OCS3204" s="14"/>
      <c r="OCT3204" s="14"/>
      <c r="OCU3204" s="14"/>
      <c r="OCV3204" s="14"/>
      <c r="OCW3204" s="14"/>
      <c r="OCX3204" s="14"/>
      <c r="OCY3204" s="14"/>
      <c r="OCZ3204" s="14"/>
      <c r="ODA3204" s="14"/>
      <c r="ODB3204" s="14"/>
      <c r="ODC3204" s="14"/>
      <c r="ODD3204" s="14"/>
      <c r="ODE3204" s="14"/>
      <c r="ODF3204" s="14"/>
      <c r="ODG3204" s="14"/>
      <c r="ODH3204" s="14"/>
      <c r="ODI3204" s="14"/>
      <c r="ODJ3204" s="14"/>
      <c r="ODK3204" s="14"/>
      <c r="ODL3204" s="14"/>
      <c r="ODM3204" s="14"/>
      <c r="ODN3204" s="14"/>
      <c r="ODO3204" s="14"/>
      <c r="ODP3204" s="14"/>
      <c r="ODQ3204" s="14"/>
      <c r="ODR3204" s="14"/>
      <c r="ODS3204" s="14"/>
      <c r="ODT3204" s="14"/>
      <c r="ODU3204" s="14"/>
      <c r="ODV3204" s="14"/>
      <c r="ODW3204" s="14"/>
      <c r="ODX3204" s="14"/>
      <c r="ODY3204" s="14"/>
      <c r="ODZ3204" s="14"/>
      <c r="OEA3204" s="14"/>
      <c r="OEB3204" s="14"/>
      <c r="OEC3204" s="14"/>
      <c r="OED3204" s="14"/>
      <c r="OEE3204" s="14"/>
      <c r="OEF3204" s="14"/>
      <c r="OEG3204" s="14"/>
      <c r="OEH3204" s="14"/>
      <c r="OEI3204" s="14"/>
      <c r="OEJ3204" s="14"/>
      <c r="OEK3204" s="14"/>
      <c r="OEL3204" s="14"/>
      <c r="OEM3204" s="14"/>
      <c r="OEN3204" s="14"/>
      <c r="OEO3204" s="14"/>
      <c r="OEP3204" s="14"/>
      <c r="OEQ3204" s="14"/>
      <c r="OER3204" s="14"/>
      <c r="OES3204" s="14"/>
      <c r="OET3204" s="14"/>
      <c r="OEU3204" s="14"/>
      <c r="OEV3204" s="14"/>
      <c r="OEW3204" s="14"/>
      <c r="OEX3204" s="14"/>
      <c r="OEY3204" s="14"/>
      <c r="OEZ3204" s="14"/>
      <c r="OFA3204" s="14"/>
      <c r="OFB3204" s="14"/>
      <c r="OFC3204" s="14"/>
      <c r="OFD3204" s="14"/>
      <c r="OFE3204" s="14"/>
      <c r="OFF3204" s="14"/>
      <c r="OFG3204" s="14"/>
      <c r="OFH3204" s="14"/>
      <c r="OFI3204" s="14"/>
      <c r="OFJ3204" s="14"/>
      <c r="OFK3204" s="14"/>
      <c r="OFL3204" s="14"/>
      <c r="OFM3204" s="14"/>
      <c r="OFN3204" s="14"/>
      <c r="OFO3204" s="14"/>
      <c r="OFP3204" s="14"/>
      <c r="OFQ3204" s="14"/>
      <c r="OFR3204" s="14"/>
      <c r="OFS3204" s="14"/>
      <c r="OFT3204" s="14"/>
      <c r="OFU3204" s="14"/>
      <c r="OFV3204" s="14"/>
      <c r="OFW3204" s="14"/>
      <c r="OFX3204" s="14"/>
      <c r="OFY3204" s="14"/>
      <c r="OFZ3204" s="14"/>
      <c r="OGA3204" s="14"/>
      <c r="OGB3204" s="14"/>
      <c r="OGC3204" s="14"/>
      <c r="OGD3204" s="14"/>
      <c r="OGE3204" s="14"/>
      <c r="OGF3204" s="14"/>
      <c r="OGG3204" s="14"/>
      <c r="OGH3204" s="14"/>
      <c r="OGI3204" s="14"/>
      <c r="OGJ3204" s="14"/>
      <c r="OGK3204" s="14"/>
      <c r="OGL3204" s="14"/>
      <c r="OGM3204" s="14"/>
      <c r="OGN3204" s="14"/>
      <c r="OGO3204" s="14"/>
      <c r="OGP3204" s="14"/>
      <c r="OGQ3204" s="14"/>
      <c r="OGR3204" s="14"/>
      <c r="OGS3204" s="14"/>
      <c r="OGT3204" s="14"/>
      <c r="OGU3204" s="14"/>
      <c r="OGV3204" s="14"/>
      <c r="OGW3204" s="14"/>
      <c r="OGX3204" s="14"/>
      <c r="OGY3204" s="14"/>
      <c r="OGZ3204" s="14"/>
      <c r="OHA3204" s="14"/>
      <c r="OHB3204" s="14"/>
      <c r="OHC3204" s="14"/>
      <c r="OHD3204" s="14"/>
      <c r="OHE3204" s="14"/>
      <c r="OHF3204" s="14"/>
      <c r="OHG3204" s="14"/>
      <c r="OHH3204" s="14"/>
      <c r="OHI3204" s="14"/>
      <c r="OHJ3204" s="14"/>
      <c r="OHK3204" s="14"/>
      <c r="OHL3204" s="14"/>
      <c r="OHM3204" s="14"/>
      <c r="OHN3204" s="14"/>
      <c r="OHO3204" s="14"/>
      <c r="OHP3204" s="14"/>
      <c r="OHQ3204" s="14"/>
      <c r="OHR3204" s="14"/>
      <c r="OHS3204" s="14"/>
      <c r="OHT3204" s="14"/>
      <c r="OHU3204" s="14"/>
      <c r="OHV3204" s="14"/>
      <c r="OHW3204" s="14"/>
      <c r="OHX3204" s="14"/>
      <c r="OHY3204" s="14"/>
      <c r="OHZ3204" s="14"/>
      <c r="OIA3204" s="14"/>
      <c r="OIB3204" s="14"/>
      <c r="OIC3204" s="14"/>
      <c r="OID3204" s="14"/>
      <c r="OIE3204" s="14"/>
      <c r="OIF3204" s="14"/>
      <c r="OIG3204" s="14"/>
      <c r="OIH3204" s="14"/>
      <c r="OII3204" s="14"/>
      <c r="OIJ3204" s="14"/>
      <c r="OIK3204" s="14"/>
      <c r="OIL3204" s="14"/>
      <c r="OIM3204" s="14"/>
      <c r="OIN3204" s="14"/>
      <c r="OIO3204" s="14"/>
      <c r="OIP3204" s="14"/>
      <c r="OIQ3204" s="14"/>
      <c r="OIR3204" s="14"/>
      <c r="OIS3204" s="14"/>
      <c r="OIT3204" s="14"/>
      <c r="OIU3204" s="14"/>
      <c r="OIV3204" s="14"/>
      <c r="OIW3204" s="14"/>
      <c r="OIX3204" s="14"/>
      <c r="OIY3204" s="14"/>
      <c r="OIZ3204" s="14"/>
      <c r="OJA3204" s="14"/>
      <c r="OJB3204" s="14"/>
      <c r="OJC3204" s="14"/>
      <c r="OJD3204" s="14"/>
      <c r="OJE3204" s="14"/>
      <c r="OJF3204" s="14"/>
      <c r="OJG3204" s="14"/>
      <c r="OJH3204" s="14"/>
      <c r="OJI3204" s="14"/>
      <c r="OJJ3204" s="14"/>
      <c r="OJK3204" s="14"/>
      <c r="OJL3204" s="14"/>
      <c r="OJM3204" s="14"/>
      <c r="OJN3204" s="14"/>
      <c r="OJO3204" s="14"/>
      <c r="OJP3204" s="14"/>
      <c r="OJQ3204" s="14"/>
      <c r="OJR3204" s="14"/>
      <c r="OJS3204" s="14"/>
      <c r="OJT3204" s="14"/>
      <c r="OJU3204" s="14"/>
      <c r="OJV3204" s="14"/>
      <c r="OJW3204" s="14"/>
      <c r="OJX3204" s="14"/>
      <c r="OJY3204" s="14"/>
      <c r="OJZ3204" s="14"/>
      <c r="OKA3204" s="14"/>
      <c r="OKB3204" s="14"/>
      <c r="OKC3204" s="14"/>
      <c r="OKD3204" s="14"/>
      <c r="OKE3204" s="14"/>
      <c r="OKF3204" s="14"/>
      <c r="OKG3204" s="14"/>
      <c r="OKH3204" s="14"/>
      <c r="OKI3204" s="14"/>
      <c r="OKJ3204" s="14"/>
      <c r="OKK3204" s="14"/>
      <c r="OKL3204" s="14"/>
      <c r="OKM3204" s="14"/>
      <c r="OKN3204" s="14"/>
      <c r="OKO3204" s="14"/>
      <c r="OKP3204" s="14"/>
      <c r="OKQ3204" s="14"/>
      <c r="OKR3204" s="14"/>
      <c r="OKS3204" s="14"/>
      <c r="OKT3204" s="14"/>
      <c r="OKU3204" s="14"/>
      <c r="OKV3204" s="14"/>
      <c r="OKW3204" s="14"/>
      <c r="OKX3204" s="14"/>
      <c r="OKY3204" s="14"/>
      <c r="OKZ3204" s="14"/>
      <c r="OLA3204" s="14"/>
      <c r="OLB3204" s="14"/>
      <c r="OLC3204" s="14"/>
      <c r="OLD3204" s="14"/>
      <c r="OLE3204" s="14"/>
      <c r="OLF3204" s="14"/>
      <c r="OLG3204" s="14"/>
      <c r="OLH3204" s="14"/>
      <c r="OLI3204" s="14"/>
      <c r="OLJ3204" s="14"/>
      <c r="OLK3204" s="14"/>
      <c r="OLL3204" s="14"/>
      <c r="OLM3204" s="14"/>
      <c r="OLN3204" s="14"/>
      <c r="OLO3204" s="14"/>
      <c r="OLP3204" s="14"/>
      <c r="OLQ3204" s="14"/>
      <c r="OLR3204" s="14"/>
      <c r="OLS3204" s="14"/>
      <c r="OLT3204" s="14"/>
      <c r="OLU3204" s="14"/>
      <c r="OLV3204" s="14"/>
      <c r="OLW3204" s="14"/>
      <c r="OLX3204" s="14"/>
      <c r="OLY3204" s="14"/>
      <c r="OLZ3204" s="14"/>
      <c r="OMA3204" s="14"/>
      <c r="OMB3204" s="14"/>
      <c r="OMC3204" s="14"/>
      <c r="OMD3204" s="14"/>
      <c r="OME3204" s="14"/>
      <c r="OMF3204" s="14"/>
      <c r="OMG3204" s="14"/>
      <c r="OMH3204" s="14"/>
      <c r="OMI3204" s="14"/>
      <c r="OMJ3204" s="14"/>
      <c r="OMK3204" s="14"/>
      <c r="OML3204" s="14"/>
      <c r="OMM3204" s="14"/>
      <c r="OMN3204" s="14"/>
      <c r="OMO3204" s="14"/>
      <c r="OMP3204" s="14"/>
      <c r="OMQ3204" s="14"/>
      <c r="OMR3204" s="14"/>
      <c r="OMS3204" s="14"/>
      <c r="OMT3204" s="14"/>
      <c r="OMU3204" s="14"/>
      <c r="OMV3204" s="14"/>
      <c r="OMW3204" s="14"/>
      <c r="OMX3204" s="14"/>
      <c r="OMY3204" s="14"/>
      <c r="OMZ3204" s="14"/>
      <c r="ONA3204" s="14"/>
      <c r="ONB3204" s="14"/>
      <c r="ONC3204" s="14"/>
      <c r="OND3204" s="14"/>
      <c r="ONE3204" s="14"/>
      <c r="ONF3204" s="14"/>
      <c r="ONG3204" s="14"/>
      <c r="ONH3204" s="14"/>
      <c r="ONI3204" s="14"/>
      <c r="ONJ3204" s="14"/>
      <c r="ONK3204" s="14"/>
      <c r="ONL3204" s="14"/>
      <c r="ONM3204" s="14"/>
      <c r="ONN3204" s="14"/>
      <c r="ONO3204" s="14"/>
      <c r="ONP3204" s="14"/>
      <c r="ONQ3204" s="14"/>
      <c r="ONR3204" s="14"/>
      <c r="ONS3204" s="14"/>
      <c r="ONT3204" s="14"/>
      <c r="ONU3204" s="14"/>
      <c r="ONV3204" s="14"/>
      <c r="ONW3204" s="14"/>
      <c r="ONX3204" s="14"/>
      <c r="ONY3204" s="14"/>
      <c r="ONZ3204" s="14"/>
      <c r="OOA3204" s="14"/>
      <c r="OOB3204" s="14"/>
      <c r="OOC3204" s="14"/>
      <c r="OOD3204" s="14"/>
      <c r="OOE3204" s="14"/>
      <c r="OOF3204" s="14"/>
      <c r="OOG3204" s="14"/>
      <c r="OOH3204" s="14"/>
      <c r="OOI3204" s="14"/>
      <c r="OOJ3204" s="14"/>
      <c r="OOK3204" s="14"/>
      <c r="OOL3204" s="14"/>
      <c r="OOM3204" s="14"/>
      <c r="OON3204" s="14"/>
      <c r="OOO3204" s="14"/>
      <c r="OOP3204" s="14"/>
      <c r="OOQ3204" s="14"/>
      <c r="OOR3204" s="14"/>
      <c r="OOS3204" s="14"/>
      <c r="OOT3204" s="14"/>
      <c r="OOU3204" s="14"/>
      <c r="OOV3204" s="14"/>
      <c r="OOW3204" s="14"/>
      <c r="OOX3204" s="14"/>
      <c r="OOY3204" s="14"/>
      <c r="OOZ3204" s="14"/>
      <c r="OPA3204" s="14"/>
      <c r="OPB3204" s="14"/>
      <c r="OPC3204" s="14"/>
      <c r="OPD3204" s="14"/>
      <c r="OPE3204" s="14"/>
      <c r="OPF3204" s="14"/>
      <c r="OPG3204" s="14"/>
      <c r="OPH3204" s="14"/>
      <c r="OPI3204" s="14"/>
      <c r="OPJ3204" s="14"/>
      <c r="OPK3204" s="14"/>
      <c r="OPL3204" s="14"/>
      <c r="OPM3204" s="14"/>
      <c r="OPN3204" s="14"/>
      <c r="OPO3204" s="14"/>
      <c r="OPP3204" s="14"/>
      <c r="OPQ3204" s="14"/>
      <c r="OPR3204" s="14"/>
      <c r="OPS3204" s="14"/>
      <c r="OPT3204" s="14"/>
      <c r="OPU3204" s="14"/>
      <c r="OPV3204" s="14"/>
      <c r="OPW3204" s="14"/>
      <c r="OPX3204" s="14"/>
      <c r="OPY3204" s="14"/>
      <c r="OPZ3204" s="14"/>
      <c r="OQA3204" s="14"/>
      <c r="OQB3204" s="14"/>
      <c r="OQC3204" s="14"/>
      <c r="OQD3204" s="14"/>
      <c r="OQE3204" s="14"/>
      <c r="OQF3204" s="14"/>
      <c r="OQG3204" s="14"/>
      <c r="OQH3204" s="14"/>
      <c r="OQI3204" s="14"/>
      <c r="OQJ3204" s="14"/>
      <c r="OQK3204" s="14"/>
      <c r="OQL3204" s="14"/>
      <c r="OQM3204" s="14"/>
      <c r="OQN3204" s="14"/>
      <c r="OQO3204" s="14"/>
      <c r="OQP3204" s="14"/>
      <c r="OQQ3204" s="14"/>
      <c r="OQR3204" s="14"/>
      <c r="OQS3204" s="14"/>
      <c r="OQT3204" s="14"/>
      <c r="OQU3204" s="14"/>
      <c r="OQV3204" s="14"/>
      <c r="OQW3204" s="14"/>
      <c r="OQX3204" s="14"/>
      <c r="OQY3204" s="14"/>
      <c r="OQZ3204" s="14"/>
      <c r="ORA3204" s="14"/>
      <c r="ORB3204" s="14"/>
      <c r="ORC3204" s="14"/>
      <c r="ORD3204" s="14"/>
      <c r="ORE3204" s="14"/>
      <c r="ORF3204" s="14"/>
      <c r="ORG3204" s="14"/>
      <c r="ORH3204" s="14"/>
      <c r="ORI3204" s="14"/>
      <c r="ORJ3204" s="14"/>
      <c r="ORK3204" s="14"/>
      <c r="ORL3204" s="14"/>
      <c r="ORM3204" s="14"/>
      <c r="ORN3204" s="14"/>
      <c r="ORO3204" s="14"/>
      <c r="ORP3204" s="14"/>
      <c r="ORQ3204" s="14"/>
      <c r="ORR3204" s="14"/>
      <c r="ORS3204" s="14"/>
      <c r="ORT3204" s="14"/>
      <c r="ORU3204" s="14"/>
      <c r="ORV3204" s="14"/>
      <c r="ORW3204" s="14"/>
      <c r="ORX3204" s="14"/>
      <c r="ORY3204" s="14"/>
      <c r="ORZ3204" s="14"/>
      <c r="OSA3204" s="14"/>
      <c r="OSB3204" s="14"/>
      <c r="OSC3204" s="14"/>
      <c r="OSD3204" s="14"/>
      <c r="OSE3204" s="14"/>
      <c r="OSF3204" s="14"/>
      <c r="OSG3204" s="14"/>
      <c r="OSH3204" s="14"/>
      <c r="OSI3204" s="14"/>
      <c r="OSJ3204" s="14"/>
      <c r="OSK3204" s="14"/>
      <c r="OSL3204" s="14"/>
      <c r="OSM3204" s="14"/>
      <c r="OSN3204" s="14"/>
      <c r="OSO3204" s="14"/>
      <c r="OSP3204" s="14"/>
      <c r="OSQ3204" s="14"/>
      <c r="OSR3204" s="14"/>
      <c r="OSS3204" s="14"/>
      <c r="OST3204" s="14"/>
      <c r="OSU3204" s="14"/>
      <c r="OSV3204" s="14"/>
      <c r="OSW3204" s="14"/>
      <c r="OSX3204" s="14"/>
      <c r="OSY3204" s="14"/>
      <c r="OSZ3204" s="14"/>
      <c r="OTA3204" s="14"/>
      <c r="OTB3204" s="14"/>
      <c r="OTC3204" s="14"/>
      <c r="OTD3204" s="14"/>
      <c r="OTE3204" s="14"/>
      <c r="OTF3204" s="14"/>
      <c r="OTG3204" s="14"/>
      <c r="OTH3204" s="14"/>
      <c r="OTI3204" s="14"/>
      <c r="OTJ3204" s="14"/>
      <c r="OTK3204" s="14"/>
      <c r="OTL3204" s="14"/>
      <c r="OTM3204" s="14"/>
      <c r="OTN3204" s="14"/>
      <c r="OTO3204" s="14"/>
      <c r="OTP3204" s="14"/>
      <c r="OTQ3204" s="14"/>
      <c r="OTR3204" s="14"/>
      <c r="OTS3204" s="14"/>
      <c r="OTT3204" s="14"/>
      <c r="OTU3204" s="14"/>
      <c r="OTV3204" s="14"/>
      <c r="OTW3204" s="14"/>
      <c r="OTX3204" s="14"/>
      <c r="OTY3204" s="14"/>
      <c r="OTZ3204" s="14"/>
      <c r="OUA3204" s="14"/>
      <c r="OUB3204" s="14"/>
      <c r="OUC3204" s="14"/>
      <c r="OUD3204" s="14"/>
      <c r="OUE3204" s="14"/>
      <c r="OUF3204" s="14"/>
      <c r="OUG3204" s="14"/>
      <c r="OUH3204" s="14"/>
      <c r="OUI3204" s="14"/>
      <c r="OUJ3204" s="14"/>
      <c r="OUK3204" s="14"/>
      <c r="OUL3204" s="14"/>
      <c r="OUM3204" s="14"/>
      <c r="OUN3204" s="14"/>
      <c r="OUO3204" s="14"/>
      <c r="OUP3204" s="14"/>
      <c r="OUQ3204" s="14"/>
      <c r="OUR3204" s="14"/>
      <c r="OUS3204" s="14"/>
      <c r="OUT3204" s="14"/>
      <c r="OUU3204" s="14"/>
      <c r="OUV3204" s="14"/>
      <c r="OUW3204" s="14"/>
      <c r="OUX3204" s="14"/>
      <c r="OUY3204" s="14"/>
      <c r="OUZ3204" s="14"/>
      <c r="OVA3204" s="14"/>
      <c r="OVB3204" s="14"/>
      <c r="OVC3204" s="14"/>
      <c r="OVD3204" s="14"/>
      <c r="OVE3204" s="14"/>
      <c r="OVF3204" s="14"/>
      <c r="OVG3204" s="14"/>
      <c r="OVH3204" s="14"/>
      <c r="OVI3204" s="14"/>
      <c r="OVJ3204" s="14"/>
      <c r="OVK3204" s="14"/>
      <c r="OVL3204" s="14"/>
      <c r="OVM3204" s="14"/>
      <c r="OVN3204" s="14"/>
      <c r="OVO3204" s="14"/>
      <c r="OVP3204" s="14"/>
      <c r="OVQ3204" s="14"/>
      <c r="OVR3204" s="14"/>
      <c r="OVS3204" s="14"/>
      <c r="OVT3204" s="14"/>
      <c r="OVU3204" s="14"/>
      <c r="OVV3204" s="14"/>
      <c r="OVW3204" s="14"/>
      <c r="OVX3204" s="14"/>
      <c r="OVY3204" s="14"/>
      <c r="OVZ3204" s="14"/>
      <c r="OWA3204" s="14"/>
      <c r="OWB3204" s="14"/>
      <c r="OWC3204" s="14"/>
      <c r="OWD3204" s="14"/>
      <c r="OWE3204" s="14"/>
      <c r="OWF3204" s="14"/>
      <c r="OWG3204" s="14"/>
      <c r="OWH3204" s="14"/>
      <c r="OWI3204" s="14"/>
      <c r="OWJ3204" s="14"/>
      <c r="OWK3204" s="14"/>
      <c r="OWL3204" s="14"/>
      <c r="OWM3204" s="14"/>
      <c r="OWN3204" s="14"/>
      <c r="OWO3204" s="14"/>
      <c r="OWP3204" s="14"/>
      <c r="OWQ3204" s="14"/>
      <c r="OWR3204" s="14"/>
      <c r="OWS3204" s="14"/>
      <c r="OWT3204" s="14"/>
      <c r="OWU3204" s="14"/>
      <c r="OWV3204" s="14"/>
      <c r="OWW3204" s="14"/>
      <c r="OWX3204" s="14"/>
      <c r="OWY3204" s="14"/>
      <c r="OWZ3204" s="14"/>
      <c r="OXA3204" s="14"/>
      <c r="OXB3204" s="14"/>
      <c r="OXC3204" s="14"/>
      <c r="OXD3204" s="14"/>
      <c r="OXE3204" s="14"/>
      <c r="OXF3204" s="14"/>
      <c r="OXG3204" s="14"/>
      <c r="OXH3204" s="14"/>
      <c r="OXI3204" s="14"/>
      <c r="OXJ3204" s="14"/>
      <c r="OXK3204" s="14"/>
      <c r="OXL3204" s="14"/>
      <c r="OXM3204" s="14"/>
      <c r="OXN3204" s="14"/>
      <c r="OXO3204" s="14"/>
      <c r="OXP3204" s="14"/>
      <c r="OXQ3204" s="14"/>
      <c r="OXR3204" s="14"/>
      <c r="OXS3204" s="14"/>
      <c r="OXT3204" s="14"/>
      <c r="OXU3204" s="14"/>
      <c r="OXV3204" s="14"/>
      <c r="OXW3204" s="14"/>
      <c r="OXX3204" s="14"/>
      <c r="OXY3204" s="14"/>
      <c r="OXZ3204" s="14"/>
      <c r="OYA3204" s="14"/>
      <c r="OYB3204" s="14"/>
      <c r="OYC3204" s="14"/>
      <c r="OYD3204" s="14"/>
      <c r="OYE3204" s="14"/>
      <c r="OYF3204" s="14"/>
      <c r="OYG3204" s="14"/>
      <c r="OYH3204" s="14"/>
      <c r="OYI3204" s="14"/>
      <c r="OYJ3204" s="14"/>
      <c r="OYK3204" s="14"/>
      <c r="OYL3204" s="14"/>
      <c r="OYM3204" s="14"/>
      <c r="OYN3204" s="14"/>
      <c r="OYO3204" s="14"/>
      <c r="OYP3204" s="14"/>
      <c r="OYQ3204" s="14"/>
      <c r="OYR3204" s="14"/>
      <c r="OYS3204" s="14"/>
      <c r="OYT3204" s="14"/>
      <c r="OYU3204" s="14"/>
      <c r="OYV3204" s="14"/>
      <c r="OYW3204" s="14"/>
      <c r="OYX3204" s="14"/>
      <c r="OYY3204" s="14"/>
      <c r="OYZ3204" s="14"/>
      <c r="OZA3204" s="14"/>
      <c r="OZB3204" s="14"/>
      <c r="OZC3204" s="14"/>
      <c r="OZD3204" s="14"/>
      <c r="OZE3204" s="14"/>
      <c r="OZF3204" s="14"/>
      <c r="OZG3204" s="14"/>
      <c r="OZH3204" s="14"/>
      <c r="OZI3204" s="14"/>
      <c r="OZJ3204" s="14"/>
      <c r="OZK3204" s="14"/>
      <c r="OZL3204" s="14"/>
      <c r="OZM3204" s="14"/>
      <c r="OZN3204" s="14"/>
      <c r="OZO3204" s="14"/>
      <c r="OZP3204" s="14"/>
      <c r="OZQ3204" s="14"/>
      <c r="OZR3204" s="14"/>
      <c r="OZS3204" s="14"/>
      <c r="OZT3204" s="14"/>
      <c r="OZU3204" s="14"/>
      <c r="OZV3204" s="14"/>
      <c r="OZW3204" s="14"/>
      <c r="OZX3204" s="14"/>
      <c r="OZY3204" s="14"/>
      <c r="OZZ3204" s="14"/>
      <c r="PAA3204" s="14"/>
      <c r="PAB3204" s="14"/>
      <c r="PAC3204" s="14"/>
      <c r="PAD3204" s="14"/>
      <c r="PAE3204" s="14"/>
      <c r="PAF3204" s="14"/>
      <c r="PAG3204" s="14"/>
      <c r="PAH3204" s="14"/>
      <c r="PAI3204" s="14"/>
      <c r="PAJ3204" s="14"/>
      <c r="PAK3204" s="14"/>
      <c r="PAL3204" s="14"/>
      <c r="PAM3204" s="14"/>
      <c r="PAN3204" s="14"/>
      <c r="PAO3204" s="14"/>
      <c r="PAP3204" s="14"/>
      <c r="PAQ3204" s="14"/>
      <c r="PAR3204" s="14"/>
      <c r="PAS3204" s="14"/>
      <c r="PAT3204" s="14"/>
      <c r="PAU3204" s="14"/>
      <c r="PAV3204" s="14"/>
      <c r="PAW3204" s="14"/>
      <c r="PAX3204" s="14"/>
      <c r="PAY3204" s="14"/>
      <c r="PAZ3204" s="14"/>
      <c r="PBA3204" s="14"/>
      <c r="PBB3204" s="14"/>
      <c r="PBC3204" s="14"/>
      <c r="PBD3204" s="14"/>
      <c r="PBE3204" s="14"/>
      <c r="PBF3204" s="14"/>
      <c r="PBG3204" s="14"/>
      <c r="PBH3204" s="14"/>
      <c r="PBI3204" s="14"/>
      <c r="PBJ3204" s="14"/>
      <c r="PBK3204" s="14"/>
      <c r="PBL3204" s="14"/>
      <c r="PBM3204" s="14"/>
      <c r="PBN3204" s="14"/>
      <c r="PBO3204" s="14"/>
      <c r="PBP3204" s="14"/>
      <c r="PBQ3204" s="14"/>
      <c r="PBR3204" s="14"/>
      <c r="PBS3204" s="14"/>
      <c r="PBT3204" s="14"/>
      <c r="PBU3204" s="14"/>
      <c r="PBV3204" s="14"/>
      <c r="PBW3204" s="14"/>
      <c r="PBX3204" s="14"/>
      <c r="PBY3204" s="14"/>
      <c r="PBZ3204" s="14"/>
      <c r="PCA3204" s="14"/>
      <c r="PCB3204" s="14"/>
      <c r="PCC3204" s="14"/>
      <c r="PCD3204" s="14"/>
      <c r="PCE3204" s="14"/>
      <c r="PCF3204" s="14"/>
      <c r="PCG3204" s="14"/>
      <c r="PCH3204" s="14"/>
      <c r="PCI3204" s="14"/>
      <c r="PCJ3204" s="14"/>
      <c r="PCK3204" s="14"/>
      <c r="PCL3204" s="14"/>
      <c r="PCM3204" s="14"/>
      <c r="PCN3204" s="14"/>
      <c r="PCO3204" s="14"/>
      <c r="PCP3204" s="14"/>
      <c r="PCQ3204" s="14"/>
      <c r="PCR3204" s="14"/>
      <c r="PCS3204" s="14"/>
      <c r="PCT3204" s="14"/>
      <c r="PCU3204" s="14"/>
      <c r="PCV3204" s="14"/>
      <c r="PCW3204" s="14"/>
      <c r="PCX3204" s="14"/>
      <c r="PCY3204" s="14"/>
      <c r="PCZ3204" s="14"/>
      <c r="PDA3204" s="14"/>
      <c r="PDB3204" s="14"/>
      <c r="PDC3204" s="14"/>
      <c r="PDD3204" s="14"/>
      <c r="PDE3204" s="14"/>
      <c r="PDF3204" s="14"/>
      <c r="PDG3204" s="14"/>
      <c r="PDH3204" s="14"/>
      <c r="PDI3204" s="14"/>
      <c r="PDJ3204" s="14"/>
      <c r="PDK3204" s="14"/>
      <c r="PDL3204" s="14"/>
      <c r="PDM3204" s="14"/>
      <c r="PDN3204" s="14"/>
      <c r="PDO3204" s="14"/>
      <c r="PDP3204" s="14"/>
      <c r="PDQ3204" s="14"/>
      <c r="PDR3204" s="14"/>
      <c r="PDS3204" s="14"/>
      <c r="PDT3204" s="14"/>
      <c r="PDU3204" s="14"/>
      <c r="PDV3204" s="14"/>
      <c r="PDW3204" s="14"/>
      <c r="PDX3204" s="14"/>
      <c r="PDY3204" s="14"/>
      <c r="PDZ3204" s="14"/>
      <c r="PEA3204" s="14"/>
      <c r="PEB3204" s="14"/>
      <c r="PEC3204" s="14"/>
      <c r="PED3204" s="14"/>
      <c r="PEE3204" s="14"/>
      <c r="PEF3204" s="14"/>
      <c r="PEG3204" s="14"/>
      <c r="PEH3204" s="14"/>
      <c r="PEI3204" s="14"/>
      <c r="PEJ3204" s="14"/>
      <c r="PEK3204" s="14"/>
      <c r="PEL3204" s="14"/>
      <c r="PEM3204" s="14"/>
      <c r="PEN3204" s="14"/>
      <c r="PEO3204" s="14"/>
      <c r="PEP3204" s="14"/>
      <c r="PEQ3204" s="14"/>
      <c r="PER3204" s="14"/>
      <c r="PES3204" s="14"/>
      <c r="PET3204" s="14"/>
      <c r="PEU3204" s="14"/>
      <c r="PEV3204" s="14"/>
      <c r="PEW3204" s="14"/>
      <c r="PEX3204" s="14"/>
      <c r="PEY3204" s="14"/>
      <c r="PEZ3204" s="14"/>
      <c r="PFA3204" s="14"/>
      <c r="PFB3204" s="14"/>
      <c r="PFC3204" s="14"/>
      <c r="PFD3204" s="14"/>
      <c r="PFE3204" s="14"/>
      <c r="PFF3204" s="14"/>
      <c r="PFG3204" s="14"/>
      <c r="PFH3204" s="14"/>
      <c r="PFI3204" s="14"/>
      <c r="PFJ3204" s="14"/>
      <c r="PFK3204" s="14"/>
      <c r="PFL3204" s="14"/>
      <c r="PFM3204" s="14"/>
      <c r="PFN3204" s="14"/>
      <c r="PFO3204" s="14"/>
      <c r="PFP3204" s="14"/>
      <c r="PFQ3204" s="14"/>
      <c r="PFR3204" s="14"/>
      <c r="PFS3204" s="14"/>
      <c r="PFT3204" s="14"/>
      <c r="PFU3204" s="14"/>
      <c r="PFV3204" s="14"/>
      <c r="PFW3204" s="14"/>
      <c r="PFX3204" s="14"/>
      <c r="PFY3204" s="14"/>
      <c r="PFZ3204" s="14"/>
      <c r="PGA3204" s="14"/>
      <c r="PGB3204" s="14"/>
      <c r="PGC3204" s="14"/>
      <c r="PGD3204" s="14"/>
      <c r="PGE3204" s="14"/>
      <c r="PGF3204" s="14"/>
      <c r="PGG3204" s="14"/>
      <c r="PGH3204" s="14"/>
      <c r="PGI3204" s="14"/>
      <c r="PGJ3204" s="14"/>
      <c r="PGK3204" s="14"/>
      <c r="PGL3204" s="14"/>
      <c r="PGM3204" s="14"/>
      <c r="PGN3204" s="14"/>
      <c r="PGO3204" s="14"/>
      <c r="PGP3204" s="14"/>
      <c r="PGQ3204" s="14"/>
      <c r="PGR3204" s="14"/>
      <c r="PGS3204" s="14"/>
      <c r="PGT3204" s="14"/>
      <c r="PGU3204" s="14"/>
      <c r="PGV3204" s="14"/>
      <c r="PGW3204" s="14"/>
      <c r="PGX3204" s="14"/>
      <c r="PGY3204" s="14"/>
      <c r="PGZ3204" s="14"/>
      <c r="PHA3204" s="14"/>
      <c r="PHB3204" s="14"/>
      <c r="PHC3204" s="14"/>
      <c r="PHD3204" s="14"/>
      <c r="PHE3204" s="14"/>
      <c r="PHF3204" s="14"/>
      <c r="PHG3204" s="14"/>
      <c r="PHH3204" s="14"/>
      <c r="PHI3204" s="14"/>
      <c r="PHJ3204" s="14"/>
      <c r="PHK3204" s="14"/>
      <c r="PHL3204" s="14"/>
      <c r="PHM3204" s="14"/>
      <c r="PHN3204" s="14"/>
      <c r="PHO3204" s="14"/>
      <c r="PHP3204" s="14"/>
      <c r="PHQ3204" s="14"/>
      <c r="PHR3204" s="14"/>
      <c r="PHS3204" s="14"/>
      <c r="PHT3204" s="14"/>
      <c r="PHU3204" s="14"/>
      <c r="PHV3204" s="14"/>
      <c r="PHW3204" s="14"/>
      <c r="PHX3204" s="14"/>
      <c r="PHY3204" s="14"/>
      <c r="PHZ3204" s="14"/>
      <c r="PIA3204" s="14"/>
      <c r="PIB3204" s="14"/>
      <c r="PIC3204" s="14"/>
      <c r="PID3204" s="14"/>
      <c r="PIE3204" s="14"/>
      <c r="PIF3204" s="14"/>
      <c r="PIG3204" s="14"/>
      <c r="PIH3204" s="14"/>
      <c r="PII3204" s="14"/>
      <c r="PIJ3204" s="14"/>
      <c r="PIK3204" s="14"/>
      <c r="PIL3204" s="14"/>
      <c r="PIM3204" s="14"/>
      <c r="PIN3204" s="14"/>
      <c r="PIO3204" s="14"/>
      <c r="PIP3204" s="14"/>
      <c r="PIQ3204" s="14"/>
      <c r="PIR3204" s="14"/>
      <c r="PIS3204" s="14"/>
      <c r="PIT3204" s="14"/>
      <c r="PIU3204" s="14"/>
      <c r="PIV3204" s="14"/>
      <c r="PIW3204" s="14"/>
      <c r="PIX3204" s="14"/>
      <c r="PIY3204" s="14"/>
      <c r="PIZ3204" s="14"/>
      <c r="PJA3204" s="14"/>
      <c r="PJB3204" s="14"/>
      <c r="PJC3204" s="14"/>
      <c r="PJD3204" s="14"/>
      <c r="PJE3204" s="14"/>
      <c r="PJF3204" s="14"/>
      <c r="PJG3204" s="14"/>
      <c r="PJH3204" s="14"/>
      <c r="PJI3204" s="14"/>
      <c r="PJJ3204" s="14"/>
      <c r="PJK3204" s="14"/>
      <c r="PJL3204" s="14"/>
      <c r="PJM3204" s="14"/>
      <c r="PJN3204" s="14"/>
      <c r="PJO3204" s="14"/>
      <c r="PJP3204" s="14"/>
      <c r="PJQ3204" s="14"/>
      <c r="PJR3204" s="14"/>
      <c r="PJS3204" s="14"/>
      <c r="PJT3204" s="14"/>
      <c r="PJU3204" s="14"/>
      <c r="PJV3204" s="14"/>
      <c r="PJW3204" s="14"/>
      <c r="PJX3204" s="14"/>
      <c r="PJY3204" s="14"/>
      <c r="PJZ3204" s="14"/>
      <c r="PKA3204" s="14"/>
      <c r="PKB3204" s="14"/>
      <c r="PKC3204" s="14"/>
      <c r="PKD3204" s="14"/>
      <c r="PKE3204" s="14"/>
      <c r="PKF3204" s="14"/>
      <c r="PKG3204" s="14"/>
      <c r="PKH3204" s="14"/>
      <c r="PKI3204" s="14"/>
      <c r="PKJ3204" s="14"/>
      <c r="PKK3204" s="14"/>
      <c r="PKL3204" s="14"/>
      <c r="PKM3204" s="14"/>
      <c r="PKN3204" s="14"/>
      <c r="PKO3204" s="14"/>
      <c r="PKP3204" s="14"/>
      <c r="PKQ3204" s="14"/>
      <c r="PKR3204" s="14"/>
      <c r="PKS3204" s="14"/>
      <c r="PKT3204" s="14"/>
      <c r="PKU3204" s="14"/>
      <c r="PKV3204" s="14"/>
      <c r="PKW3204" s="14"/>
      <c r="PKX3204" s="14"/>
      <c r="PKY3204" s="14"/>
      <c r="PKZ3204" s="14"/>
      <c r="PLA3204" s="14"/>
      <c r="PLB3204" s="14"/>
      <c r="PLC3204" s="14"/>
      <c r="PLD3204" s="14"/>
      <c r="PLE3204" s="14"/>
      <c r="PLF3204" s="14"/>
      <c r="PLG3204" s="14"/>
      <c r="PLH3204" s="14"/>
      <c r="PLI3204" s="14"/>
      <c r="PLJ3204" s="14"/>
      <c r="PLK3204" s="14"/>
      <c r="PLL3204" s="14"/>
      <c r="PLM3204" s="14"/>
      <c r="PLN3204" s="14"/>
      <c r="PLO3204" s="14"/>
      <c r="PLP3204" s="14"/>
      <c r="PLQ3204" s="14"/>
      <c r="PLR3204" s="14"/>
      <c r="PLS3204" s="14"/>
      <c r="PLT3204" s="14"/>
      <c r="PLU3204" s="14"/>
      <c r="PLV3204" s="14"/>
      <c r="PLW3204" s="14"/>
      <c r="PLX3204" s="14"/>
      <c r="PLY3204" s="14"/>
      <c r="PLZ3204" s="14"/>
      <c r="PMA3204" s="14"/>
      <c r="PMB3204" s="14"/>
      <c r="PMC3204" s="14"/>
      <c r="PMD3204" s="14"/>
      <c r="PME3204" s="14"/>
      <c r="PMF3204" s="14"/>
      <c r="PMG3204" s="14"/>
      <c r="PMH3204" s="14"/>
      <c r="PMI3204" s="14"/>
      <c r="PMJ3204" s="14"/>
      <c r="PMK3204" s="14"/>
      <c r="PML3204" s="14"/>
      <c r="PMM3204" s="14"/>
      <c r="PMN3204" s="14"/>
      <c r="PMO3204" s="14"/>
      <c r="PMP3204" s="14"/>
      <c r="PMQ3204" s="14"/>
      <c r="PMR3204" s="14"/>
      <c r="PMS3204" s="14"/>
      <c r="PMT3204" s="14"/>
      <c r="PMU3204" s="14"/>
      <c r="PMV3204" s="14"/>
      <c r="PMW3204" s="14"/>
      <c r="PMX3204" s="14"/>
      <c r="PMY3204" s="14"/>
      <c r="PMZ3204" s="14"/>
      <c r="PNA3204" s="14"/>
      <c r="PNB3204" s="14"/>
      <c r="PNC3204" s="14"/>
      <c r="PND3204" s="14"/>
      <c r="PNE3204" s="14"/>
      <c r="PNF3204" s="14"/>
      <c r="PNG3204" s="14"/>
      <c r="PNH3204" s="14"/>
      <c r="PNI3204" s="14"/>
      <c r="PNJ3204" s="14"/>
      <c r="PNK3204" s="14"/>
      <c r="PNL3204" s="14"/>
      <c r="PNM3204" s="14"/>
      <c r="PNN3204" s="14"/>
      <c r="PNO3204" s="14"/>
      <c r="PNP3204" s="14"/>
      <c r="PNQ3204" s="14"/>
      <c r="PNR3204" s="14"/>
      <c r="PNS3204" s="14"/>
      <c r="PNT3204" s="14"/>
      <c r="PNU3204" s="14"/>
      <c r="PNV3204" s="14"/>
      <c r="PNW3204" s="14"/>
      <c r="PNX3204" s="14"/>
      <c r="PNY3204" s="14"/>
      <c r="PNZ3204" s="14"/>
      <c r="POA3204" s="14"/>
      <c r="POB3204" s="14"/>
      <c r="POC3204" s="14"/>
      <c r="POD3204" s="14"/>
      <c r="POE3204" s="14"/>
      <c r="POF3204" s="14"/>
      <c r="POG3204" s="14"/>
      <c r="POH3204" s="14"/>
      <c r="POI3204" s="14"/>
      <c r="POJ3204" s="14"/>
      <c r="POK3204" s="14"/>
      <c r="POL3204" s="14"/>
      <c r="POM3204" s="14"/>
      <c r="PON3204" s="14"/>
      <c r="POO3204" s="14"/>
      <c r="POP3204" s="14"/>
      <c r="POQ3204" s="14"/>
      <c r="POR3204" s="14"/>
      <c r="POS3204" s="14"/>
      <c r="POT3204" s="14"/>
      <c r="POU3204" s="14"/>
      <c r="POV3204" s="14"/>
      <c r="POW3204" s="14"/>
      <c r="POX3204" s="14"/>
      <c r="POY3204" s="14"/>
      <c r="POZ3204" s="14"/>
      <c r="PPA3204" s="14"/>
      <c r="PPB3204" s="14"/>
      <c r="PPC3204" s="14"/>
      <c r="PPD3204" s="14"/>
      <c r="PPE3204" s="14"/>
      <c r="PPF3204" s="14"/>
      <c r="PPG3204" s="14"/>
      <c r="PPH3204" s="14"/>
      <c r="PPI3204" s="14"/>
      <c r="PPJ3204" s="14"/>
      <c r="PPK3204" s="14"/>
      <c r="PPL3204" s="14"/>
      <c r="PPM3204" s="14"/>
      <c r="PPN3204" s="14"/>
      <c r="PPO3204" s="14"/>
      <c r="PPP3204" s="14"/>
      <c r="PPQ3204" s="14"/>
      <c r="PPR3204" s="14"/>
      <c r="PPS3204" s="14"/>
      <c r="PPT3204" s="14"/>
      <c r="PPU3204" s="14"/>
      <c r="PPV3204" s="14"/>
      <c r="PPW3204" s="14"/>
      <c r="PPX3204" s="14"/>
      <c r="PPY3204" s="14"/>
      <c r="PPZ3204" s="14"/>
      <c r="PQA3204" s="14"/>
      <c r="PQB3204" s="14"/>
      <c r="PQC3204" s="14"/>
      <c r="PQD3204" s="14"/>
      <c r="PQE3204" s="14"/>
      <c r="PQF3204" s="14"/>
      <c r="PQG3204" s="14"/>
      <c r="PQH3204" s="14"/>
      <c r="PQI3204" s="14"/>
      <c r="PQJ3204" s="14"/>
      <c r="PQK3204" s="14"/>
      <c r="PQL3204" s="14"/>
      <c r="PQM3204" s="14"/>
      <c r="PQN3204" s="14"/>
      <c r="PQO3204" s="14"/>
      <c r="PQP3204" s="14"/>
      <c r="PQQ3204" s="14"/>
      <c r="PQR3204" s="14"/>
      <c r="PQS3204" s="14"/>
      <c r="PQT3204" s="14"/>
      <c r="PQU3204" s="14"/>
      <c r="PQV3204" s="14"/>
      <c r="PQW3204" s="14"/>
      <c r="PQX3204" s="14"/>
      <c r="PQY3204" s="14"/>
      <c r="PQZ3204" s="14"/>
      <c r="PRA3204" s="14"/>
      <c r="PRB3204" s="14"/>
      <c r="PRC3204" s="14"/>
      <c r="PRD3204" s="14"/>
      <c r="PRE3204" s="14"/>
      <c r="PRF3204" s="14"/>
      <c r="PRG3204" s="14"/>
      <c r="PRH3204" s="14"/>
      <c r="PRI3204" s="14"/>
      <c r="PRJ3204" s="14"/>
      <c r="PRK3204" s="14"/>
      <c r="PRL3204" s="14"/>
      <c r="PRM3204" s="14"/>
      <c r="PRN3204" s="14"/>
      <c r="PRO3204" s="14"/>
      <c r="PRP3204" s="14"/>
      <c r="PRQ3204" s="14"/>
      <c r="PRR3204" s="14"/>
      <c r="PRS3204" s="14"/>
      <c r="PRT3204" s="14"/>
      <c r="PRU3204" s="14"/>
      <c r="PRV3204" s="14"/>
      <c r="PRW3204" s="14"/>
      <c r="PRX3204" s="14"/>
      <c r="PRY3204" s="14"/>
      <c r="PRZ3204" s="14"/>
      <c r="PSA3204" s="14"/>
      <c r="PSB3204" s="14"/>
      <c r="PSC3204" s="14"/>
      <c r="PSD3204" s="14"/>
      <c r="PSE3204" s="14"/>
      <c r="PSF3204" s="14"/>
      <c r="PSG3204" s="14"/>
      <c r="PSH3204" s="14"/>
      <c r="PSI3204" s="14"/>
      <c r="PSJ3204" s="14"/>
      <c r="PSK3204" s="14"/>
      <c r="PSL3204" s="14"/>
      <c r="PSM3204" s="14"/>
      <c r="PSN3204" s="14"/>
      <c r="PSO3204" s="14"/>
      <c r="PSP3204" s="14"/>
      <c r="PSQ3204" s="14"/>
      <c r="PSR3204" s="14"/>
      <c r="PSS3204" s="14"/>
      <c r="PST3204" s="14"/>
      <c r="PSU3204" s="14"/>
      <c r="PSV3204" s="14"/>
      <c r="PSW3204" s="14"/>
      <c r="PSX3204" s="14"/>
      <c r="PSY3204" s="14"/>
      <c r="PSZ3204" s="14"/>
      <c r="PTA3204" s="14"/>
      <c r="PTB3204" s="14"/>
      <c r="PTC3204" s="14"/>
      <c r="PTD3204" s="14"/>
      <c r="PTE3204" s="14"/>
      <c r="PTF3204" s="14"/>
      <c r="PTG3204" s="14"/>
      <c r="PTH3204" s="14"/>
      <c r="PTI3204" s="14"/>
      <c r="PTJ3204" s="14"/>
      <c r="PTK3204" s="14"/>
      <c r="PTL3204" s="14"/>
      <c r="PTM3204" s="14"/>
      <c r="PTN3204" s="14"/>
      <c r="PTO3204" s="14"/>
      <c r="PTP3204" s="14"/>
      <c r="PTQ3204" s="14"/>
      <c r="PTR3204" s="14"/>
      <c r="PTS3204" s="14"/>
      <c r="PTT3204" s="14"/>
      <c r="PTU3204" s="14"/>
      <c r="PTV3204" s="14"/>
      <c r="PTW3204" s="14"/>
      <c r="PTX3204" s="14"/>
      <c r="PTY3204" s="14"/>
      <c r="PTZ3204" s="14"/>
      <c r="PUA3204" s="14"/>
      <c r="PUB3204" s="14"/>
      <c r="PUC3204" s="14"/>
      <c r="PUD3204" s="14"/>
      <c r="PUE3204" s="14"/>
      <c r="PUF3204" s="14"/>
      <c r="PUG3204" s="14"/>
      <c r="PUH3204" s="14"/>
      <c r="PUI3204" s="14"/>
      <c r="PUJ3204" s="14"/>
      <c r="PUK3204" s="14"/>
      <c r="PUL3204" s="14"/>
      <c r="PUM3204" s="14"/>
      <c r="PUN3204" s="14"/>
      <c r="PUO3204" s="14"/>
      <c r="PUP3204" s="14"/>
      <c r="PUQ3204" s="14"/>
      <c r="PUR3204" s="14"/>
      <c r="PUS3204" s="14"/>
      <c r="PUT3204" s="14"/>
      <c r="PUU3204" s="14"/>
      <c r="PUV3204" s="14"/>
      <c r="PUW3204" s="14"/>
      <c r="PUX3204" s="14"/>
      <c r="PUY3204" s="14"/>
      <c r="PUZ3204" s="14"/>
      <c r="PVA3204" s="14"/>
      <c r="PVB3204" s="14"/>
      <c r="PVC3204" s="14"/>
      <c r="PVD3204" s="14"/>
      <c r="PVE3204" s="14"/>
      <c r="PVF3204" s="14"/>
      <c r="PVG3204" s="14"/>
      <c r="PVH3204" s="14"/>
      <c r="PVI3204" s="14"/>
      <c r="PVJ3204" s="14"/>
      <c r="PVK3204" s="14"/>
      <c r="PVL3204" s="14"/>
      <c r="PVM3204" s="14"/>
      <c r="PVN3204" s="14"/>
      <c r="PVO3204" s="14"/>
      <c r="PVP3204" s="14"/>
      <c r="PVQ3204" s="14"/>
      <c r="PVR3204" s="14"/>
      <c r="PVS3204" s="14"/>
      <c r="PVT3204" s="14"/>
      <c r="PVU3204" s="14"/>
      <c r="PVV3204" s="14"/>
      <c r="PVW3204" s="14"/>
      <c r="PVX3204" s="14"/>
      <c r="PVY3204" s="14"/>
      <c r="PVZ3204" s="14"/>
      <c r="PWA3204" s="14"/>
      <c r="PWB3204" s="14"/>
      <c r="PWC3204" s="14"/>
      <c r="PWD3204" s="14"/>
      <c r="PWE3204" s="14"/>
      <c r="PWF3204" s="14"/>
      <c r="PWG3204" s="14"/>
      <c r="PWH3204" s="14"/>
      <c r="PWI3204" s="14"/>
      <c r="PWJ3204" s="14"/>
      <c r="PWK3204" s="14"/>
      <c r="PWL3204" s="14"/>
      <c r="PWM3204" s="14"/>
      <c r="PWN3204" s="14"/>
      <c r="PWO3204" s="14"/>
      <c r="PWP3204" s="14"/>
      <c r="PWQ3204" s="14"/>
      <c r="PWR3204" s="14"/>
      <c r="PWS3204" s="14"/>
      <c r="PWT3204" s="14"/>
      <c r="PWU3204" s="14"/>
      <c r="PWV3204" s="14"/>
      <c r="PWW3204" s="14"/>
      <c r="PWX3204" s="14"/>
      <c r="PWY3204" s="14"/>
      <c r="PWZ3204" s="14"/>
      <c r="PXA3204" s="14"/>
      <c r="PXB3204" s="14"/>
      <c r="PXC3204" s="14"/>
      <c r="PXD3204" s="14"/>
      <c r="PXE3204" s="14"/>
      <c r="PXF3204" s="14"/>
      <c r="PXG3204" s="14"/>
      <c r="PXH3204" s="14"/>
      <c r="PXI3204" s="14"/>
      <c r="PXJ3204" s="14"/>
      <c r="PXK3204" s="14"/>
      <c r="PXL3204" s="14"/>
      <c r="PXM3204" s="14"/>
      <c r="PXN3204" s="14"/>
      <c r="PXO3204" s="14"/>
      <c r="PXP3204" s="14"/>
      <c r="PXQ3204" s="14"/>
      <c r="PXR3204" s="14"/>
      <c r="PXS3204" s="14"/>
      <c r="PXT3204" s="14"/>
      <c r="PXU3204" s="14"/>
      <c r="PXV3204" s="14"/>
      <c r="PXW3204" s="14"/>
      <c r="PXX3204" s="14"/>
      <c r="PXY3204" s="14"/>
      <c r="PXZ3204" s="14"/>
      <c r="PYA3204" s="14"/>
      <c r="PYB3204" s="14"/>
      <c r="PYC3204" s="14"/>
      <c r="PYD3204" s="14"/>
      <c r="PYE3204" s="14"/>
      <c r="PYF3204" s="14"/>
      <c r="PYG3204" s="14"/>
      <c r="PYH3204" s="14"/>
      <c r="PYI3204" s="14"/>
      <c r="PYJ3204" s="14"/>
      <c r="PYK3204" s="14"/>
      <c r="PYL3204" s="14"/>
      <c r="PYM3204" s="14"/>
      <c r="PYN3204" s="14"/>
      <c r="PYO3204" s="14"/>
      <c r="PYP3204" s="14"/>
      <c r="PYQ3204" s="14"/>
      <c r="PYR3204" s="14"/>
      <c r="PYS3204" s="14"/>
      <c r="PYT3204" s="14"/>
      <c r="PYU3204" s="14"/>
      <c r="PYV3204" s="14"/>
      <c r="PYW3204" s="14"/>
      <c r="PYX3204" s="14"/>
      <c r="PYY3204" s="14"/>
      <c r="PYZ3204" s="14"/>
      <c r="PZA3204" s="14"/>
      <c r="PZB3204" s="14"/>
      <c r="PZC3204" s="14"/>
      <c r="PZD3204" s="14"/>
      <c r="PZE3204" s="14"/>
      <c r="PZF3204" s="14"/>
      <c r="PZG3204" s="14"/>
      <c r="PZH3204" s="14"/>
      <c r="PZI3204" s="14"/>
      <c r="PZJ3204" s="14"/>
      <c r="PZK3204" s="14"/>
      <c r="PZL3204" s="14"/>
      <c r="PZM3204" s="14"/>
      <c r="PZN3204" s="14"/>
      <c r="PZO3204" s="14"/>
      <c r="PZP3204" s="14"/>
      <c r="PZQ3204" s="14"/>
      <c r="PZR3204" s="14"/>
      <c r="PZS3204" s="14"/>
      <c r="PZT3204" s="14"/>
      <c r="PZU3204" s="14"/>
      <c r="PZV3204" s="14"/>
      <c r="PZW3204" s="14"/>
      <c r="PZX3204" s="14"/>
      <c r="PZY3204" s="14"/>
      <c r="PZZ3204" s="14"/>
      <c r="QAA3204" s="14"/>
      <c r="QAB3204" s="14"/>
      <c r="QAC3204" s="14"/>
      <c r="QAD3204" s="14"/>
      <c r="QAE3204" s="14"/>
      <c r="QAF3204" s="14"/>
      <c r="QAG3204" s="14"/>
      <c r="QAH3204" s="14"/>
      <c r="QAI3204" s="14"/>
      <c r="QAJ3204" s="14"/>
      <c r="QAK3204" s="14"/>
      <c r="QAL3204" s="14"/>
      <c r="QAM3204" s="14"/>
      <c r="QAN3204" s="14"/>
      <c r="QAO3204" s="14"/>
      <c r="QAP3204" s="14"/>
      <c r="QAQ3204" s="14"/>
      <c r="QAR3204" s="14"/>
      <c r="QAS3204" s="14"/>
      <c r="QAT3204" s="14"/>
      <c r="QAU3204" s="14"/>
      <c r="QAV3204" s="14"/>
      <c r="QAW3204" s="14"/>
      <c r="QAX3204" s="14"/>
      <c r="QAY3204" s="14"/>
      <c r="QAZ3204" s="14"/>
      <c r="QBA3204" s="14"/>
      <c r="QBB3204" s="14"/>
      <c r="QBC3204" s="14"/>
      <c r="QBD3204" s="14"/>
      <c r="QBE3204" s="14"/>
      <c r="QBF3204" s="14"/>
      <c r="QBG3204" s="14"/>
      <c r="QBH3204" s="14"/>
      <c r="QBI3204" s="14"/>
      <c r="QBJ3204" s="14"/>
      <c r="QBK3204" s="14"/>
      <c r="QBL3204" s="14"/>
      <c r="QBM3204" s="14"/>
      <c r="QBN3204" s="14"/>
      <c r="QBO3204" s="14"/>
      <c r="QBP3204" s="14"/>
      <c r="QBQ3204" s="14"/>
      <c r="QBR3204" s="14"/>
      <c r="QBS3204" s="14"/>
      <c r="QBT3204" s="14"/>
      <c r="QBU3204" s="14"/>
      <c r="QBV3204" s="14"/>
      <c r="QBW3204" s="14"/>
      <c r="QBX3204" s="14"/>
      <c r="QBY3204" s="14"/>
      <c r="QBZ3204" s="14"/>
      <c r="QCA3204" s="14"/>
      <c r="QCB3204" s="14"/>
      <c r="QCC3204" s="14"/>
      <c r="QCD3204" s="14"/>
      <c r="QCE3204" s="14"/>
      <c r="QCF3204" s="14"/>
      <c r="QCG3204" s="14"/>
      <c r="QCH3204" s="14"/>
      <c r="QCI3204" s="14"/>
      <c r="QCJ3204" s="14"/>
      <c r="QCK3204" s="14"/>
      <c r="QCL3204" s="14"/>
      <c r="QCM3204" s="14"/>
      <c r="QCN3204" s="14"/>
      <c r="QCO3204" s="14"/>
      <c r="QCP3204" s="14"/>
      <c r="QCQ3204" s="14"/>
      <c r="QCR3204" s="14"/>
      <c r="QCS3204" s="14"/>
      <c r="QCT3204" s="14"/>
      <c r="QCU3204" s="14"/>
      <c r="QCV3204" s="14"/>
      <c r="QCW3204" s="14"/>
      <c r="QCX3204" s="14"/>
      <c r="QCY3204" s="14"/>
      <c r="QCZ3204" s="14"/>
      <c r="QDA3204" s="14"/>
      <c r="QDB3204" s="14"/>
      <c r="QDC3204" s="14"/>
      <c r="QDD3204" s="14"/>
      <c r="QDE3204" s="14"/>
      <c r="QDF3204" s="14"/>
      <c r="QDG3204" s="14"/>
      <c r="QDH3204" s="14"/>
      <c r="QDI3204" s="14"/>
      <c r="QDJ3204" s="14"/>
      <c r="QDK3204" s="14"/>
      <c r="QDL3204" s="14"/>
      <c r="QDM3204" s="14"/>
      <c r="QDN3204" s="14"/>
      <c r="QDO3204" s="14"/>
      <c r="QDP3204" s="14"/>
      <c r="QDQ3204" s="14"/>
      <c r="QDR3204" s="14"/>
      <c r="QDS3204" s="14"/>
      <c r="QDT3204" s="14"/>
      <c r="QDU3204" s="14"/>
      <c r="QDV3204" s="14"/>
      <c r="QDW3204" s="14"/>
      <c r="QDX3204" s="14"/>
      <c r="QDY3204" s="14"/>
      <c r="QDZ3204" s="14"/>
      <c r="QEA3204" s="14"/>
      <c r="QEB3204" s="14"/>
      <c r="QEC3204" s="14"/>
      <c r="QED3204" s="14"/>
      <c r="QEE3204" s="14"/>
      <c r="QEF3204" s="14"/>
      <c r="QEG3204" s="14"/>
      <c r="QEH3204" s="14"/>
      <c r="QEI3204" s="14"/>
      <c r="QEJ3204" s="14"/>
      <c r="QEK3204" s="14"/>
      <c r="QEL3204" s="14"/>
      <c r="QEM3204" s="14"/>
      <c r="QEN3204" s="14"/>
      <c r="QEO3204" s="14"/>
      <c r="QEP3204" s="14"/>
      <c r="QEQ3204" s="14"/>
      <c r="QER3204" s="14"/>
      <c r="QES3204" s="14"/>
      <c r="QET3204" s="14"/>
      <c r="QEU3204" s="14"/>
      <c r="QEV3204" s="14"/>
      <c r="QEW3204" s="14"/>
      <c r="QEX3204" s="14"/>
      <c r="QEY3204" s="14"/>
      <c r="QEZ3204" s="14"/>
      <c r="QFA3204" s="14"/>
      <c r="QFB3204" s="14"/>
      <c r="QFC3204" s="14"/>
      <c r="QFD3204" s="14"/>
      <c r="QFE3204" s="14"/>
      <c r="QFF3204" s="14"/>
      <c r="QFG3204" s="14"/>
      <c r="QFH3204" s="14"/>
      <c r="QFI3204" s="14"/>
      <c r="QFJ3204" s="14"/>
      <c r="QFK3204" s="14"/>
      <c r="QFL3204" s="14"/>
      <c r="QFM3204" s="14"/>
      <c r="QFN3204" s="14"/>
      <c r="QFO3204" s="14"/>
      <c r="QFP3204" s="14"/>
      <c r="QFQ3204" s="14"/>
      <c r="QFR3204" s="14"/>
      <c r="QFS3204" s="14"/>
      <c r="QFT3204" s="14"/>
      <c r="QFU3204" s="14"/>
      <c r="QFV3204" s="14"/>
      <c r="QFW3204" s="14"/>
      <c r="QFX3204" s="14"/>
      <c r="QFY3204" s="14"/>
      <c r="QFZ3204" s="14"/>
      <c r="QGA3204" s="14"/>
      <c r="QGB3204" s="14"/>
      <c r="QGC3204" s="14"/>
      <c r="QGD3204" s="14"/>
      <c r="QGE3204" s="14"/>
      <c r="QGF3204" s="14"/>
      <c r="QGG3204" s="14"/>
      <c r="QGH3204" s="14"/>
      <c r="QGI3204" s="14"/>
      <c r="QGJ3204" s="14"/>
      <c r="QGK3204" s="14"/>
      <c r="QGL3204" s="14"/>
      <c r="QGM3204" s="14"/>
      <c r="QGN3204" s="14"/>
      <c r="QGO3204" s="14"/>
      <c r="QGP3204" s="14"/>
      <c r="QGQ3204" s="14"/>
      <c r="QGR3204" s="14"/>
      <c r="QGS3204" s="14"/>
      <c r="QGT3204" s="14"/>
      <c r="QGU3204" s="14"/>
      <c r="QGV3204" s="14"/>
      <c r="QGW3204" s="14"/>
      <c r="QGX3204" s="14"/>
      <c r="QGY3204" s="14"/>
      <c r="QGZ3204" s="14"/>
      <c r="QHA3204" s="14"/>
      <c r="QHB3204" s="14"/>
      <c r="QHC3204" s="14"/>
      <c r="QHD3204" s="14"/>
      <c r="QHE3204" s="14"/>
      <c r="QHF3204" s="14"/>
      <c r="QHG3204" s="14"/>
      <c r="QHH3204" s="14"/>
      <c r="QHI3204" s="14"/>
      <c r="QHJ3204" s="14"/>
      <c r="QHK3204" s="14"/>
      <c r="QHL3204" s="14"/>
      <c r="QHM3204" s="14"/>
      <c r="QHN3204" s="14"/>
      <c r="QHO3204" s="14"/>
      <c r="QHP3204" s="14"/>
      <c r="QHQ3204" s="14"/>
      <c r="QHR3204" s="14"/>
      <c r="QHS3204" s="14"/>
      <c r="QHT3204" s="14"/>
      <c r="QHU3204" s="14"/>
      <c r="QHV3204" s="14"/>
      <c r="QHW3204" s="14"/>
      <c r="QHX3204" s="14"/>
      <c r="QHY3204" s="14"/>
      <c r="QHZ3204" s="14"/>
      <c r="QIA3204" s="14"/>
      <c r="QIB3204" s="14"/>
      <c r="QIC3204" s="14"/>
      <c r="QID3204" s="14"/>
      <c r="QIE3204" s="14"/>
      <c r="QIF3204" s="14"/>
      <c r="QIG3204" s="14"/>
      <c r="QIH3204" s="14"/>
      <c r="QII3204" s="14"/>
      <c r="QIJ3204" s="14"/>
      <c r="QIK3204" s="14"/>
      <c r="QIL3204" s="14"/>
      <c r="QIM3204" s="14"/>
      <c r="QIN3204" s="14"/>
      <c r="QIO3204" s="14"/>
      <c r="QIP3204" s="14"/>
      <c r="QIQ3204" s="14"/>
      <c r="QIR3204" s="14"/>
      <c r="QIS3204" s="14"/>
      <c r="QIT3204" s="14"/>
      <c r="QIU3204" s="14"/>
      <c r="QIV3204" s="14"/>
      <c r="QIW3204" s="14"/>
      <c r="QIX3204" s="14"/>
      <c r="QIY3204" s="14"/>
      <c r="QIZ3204" s="14"/>
      <c r="QJA3204" s="14"/>
      <c r="QJB3204" s="14"/>
      <c r="QJC3204" s="14"/>
      <c r="QJD3204" s="14"/>
      <c r="QJE3204" s="14"/>
      <c r="QJF3204" s="14"/>
      <c r="QJG3204" s="14"/>
      <c r="QJH3204" s="14"/>
      <c r="QJI3204" s="14"/>
      <c r="QJJ3204" s="14"/>
      <c r="QJK3204" s="14"/>
      <c r="QJL3204" s="14"/>
      <c r="QJM3204" s="14"/>
      <c r="QJN3204" s="14"/>
      <c r="QJO3204" s="14"/>
      <c r="QJP3204" s="14"/>
      <c r="QJQ3204" s="14"/>
      <c r="QJR3204" s="14"/>
      <c r="QJS3204" s="14"/>
      <c r="QJT3204" s="14"/>
      <c r="QJU3204" s="14"/>
      <c r="QJV3204" s="14"/>
      <c r="QJW3204" s="14"/>
      <c r="QJX3204" s="14"/>
      <c r="QJY3204" s="14"/>
      <c r="QJZ3204" s="14"/>
      <c r="QKA3204" s="14"/>
      <c r="QKB3204" s="14"/>
      <c r="QKC3204" s="14"/>
      <c r="QKD3204" s="14"/>
      <c r="QKE3204" s="14"/>
      <c r="QKF3204" s="14"/>
      <c r="QKG3204" s="14"/>
      <c r="QKH3204" s="14"/>
      <c r="QKI3204" s="14"/>
      <c r="QKJ3204" s="14"/>
      <c r="QKK3204" s="14"/>
      <c r="QKL3204" s="14"/>
      <c r="QKM3204" s="14"/>
      <c r="QKN3204" s="14"/>
      <c r="QKO3204" s="14"/>
      <c r="QKP3204" s="14"/>
      <c r="QKQ3204" s="14"/>
      <c r="QKR3204" s="14"/>
      <c r="QKS3204" s="14"/>
      <c r="QKT3204" s="14"/>
      <c r="QKU3204" s="14"/>
      <c r="QKV3204" s="14"/>
      <c r="QKW3204" s="14"/>
      <c r="QKX3204" s="14"/>
      <c r="QKY3204" s="14"/>
      <c r="QKZ3204" s="14"/>
      <c r="QLA3204" s="14"/>
      <c r="QLB3204" s="14"/>
      <c r="QLC3204" s="14"/>
      <c r="QLD3204" s="14"/>
      <c r="QLE3204" s="14"/>
      <c r="QLF3204" s="14"/>
      <c r="QLG3204" s="14"/>
      <c r="QLH3204" s="14"/>
      <c r="QLI3204" s="14"/>
      <c r="QLJ3204" s="14"/>
      <c r="QLK3204" s="14"/>
      <c r="QLL3204" s="14"/>
      <c r="QLM3204" s="14"/>
      <c r="QLN3204" s="14"/>
      <c r="QLO3204" s="14"/>
      <c r="QLP3204" s="14"/>
      <c r="QLQ3204" s="14"/>
      <c r="QLR3204" s="14"/>
      <c r="QLS3204" s="14"/>
      <c r="QLT3204" s="14"/>
      <c r="QLU3204" s="14"/>
      <c r="QLV3204" s="14"/>
      <c r="QLW3204" s="14"/>
      <c r="QLX3204" s="14"/>
      <c r="QLY3204" s="14"/>
      <c r="QLZ3204" s="14"/>
      <c r="QMA3204" s="14"/>
      <c r="QMB3204" s="14"/>
      <c r="QMC3204" s="14"/>
      <c r="QMD3204" s="14"/>
      <c r="QME3204" s="14"/>
      <c r="QMF3204" s="14"/>
      <c r="QMG3204" s="14"/>
      <c r="QMH3204" s="14"/>
      <c r="QMI3204" s="14"/>
      <c r="QMJ3204" s="14"/>
      <c r="QMK3204" s="14"/>
      <c r="QML3204" s="14"/>
      <c r="QMM3204" s="14"/>
      <c r="QMN3204" s="14"/>
      <c r="QMO3204" s="14"/>
      <c r="QMP3204" s="14"/>
      <c r="QMQ3204" s="14"/>
      <c r="QMR3204" s="14"/>
      <c r="QMS3204" s="14"/>
      <c r="QMT3204" s="14"/>
      <c r="QMU3204" s="14"/>
      <c r="QMV3204" s="14"/>
      <c r="QMW3204" s="14"/>
      <c r="QMX3204" s="14"/>
      <c r="QMY3204" s="14"/>
      <c r="QMZ3204" s="14"/>
      <c r="QNA3204" s="14"/>
      <c r="QNB3204" s="14"/>
      <c r="QNC3204" s="14"/>
      <c r="QND3204" s="14"/>
      <c r="QNE3204" s="14"/>
      <c r="QNF3204" s="14"/>
      <c r="QNG3204" s="14"/>
      <c r="QNH3204" s="14"/>
      <c r="QNI3204" s="14"/>
      <c r="QNJ3204" s="14"/>
      <c r="QNK3204" s="14"/>
      <c r="QNL3204" s="14"/>
      <c r="QNM3204" s="14"/>
      <c r="QNN3204" s="14"/>
      <c r="QNO3204" s="14"/>
      <c r="QNP3204" s="14"/>
      <c r="QNQ3204" s="14"/>
      <c r="QNR3204" s="14"/>
      <c r="QNS3204" s="14"/>
      <c r="QNT3204" s="14"/>
      <c r="QNU3204" s="14"/>
      <c r="QNV3204" s="14"/>
      <c r="QNW3204" s="14"/>
      <c r="QNX3204" s="14"/>
      <c r="QNY3204" s="14"/>
      <c r="QNZ3204" s="14"/>
      <c r="QOA3204" s="14"/>
      <c r="QOB3204" s="14"/>
      <c r="QOC3204" s="14"/>
      <c r="QOD3204" s="14"/>
      <c r="QOE3204" s="14"/>
      <c r="QOF3204" s="14"/>
      <c r="QOG3204" s="14"/>
      <c r="QOH3204" s="14"/>
      <c r="QOI3204" s="14"/>
      <c r="QOJ3204" s="14"/>
      <c r="QOK3204" s="14"/>
      <c r="QOL3204" s="14"/>
      <c r="QOM3204" s="14"/>
      <c r="QON3204" s="14"/>
      <c r="QOO3204" s="14"/>
      <c r="QOP3204" s="14"/>
      <c r="QOQ3204" s="14"/>
      <c r="QOR3204" s="14"/>
      <c r="QOS3204" s="14"/>
      <c r="QOT3204" s="14"/>
      <c r="QOU3204" s="14"/>
      <c r="QOV3204" s="14"/>
      <c r="QOW3204" s="14"/>
      <c r="QOX3204" s="14"/>
      <c r="QOY3204" s="14"/>
      <c r="QOZ3204" s="14"/>
      <c r="QPA3204" s="14"/>
      <c r="QPB3204" s="14"/>
      <c r="QPC3204" s="14"/>
      <c r="QPD3204" s="14"/>
      <c r="QPE3204" s="14"/>
      <c r="QPF3204" s="14"/>
      <c r="QPG3204" s="14"/>
      <c r="QPH3204" s="14"/>
      <c r="QPI3204" s="14"/>
      <c r="QPJ3204" s="14"/>
      <c r="QPK3204" s="14"/>
      <c r="QPL3204" s="14"/>
      <c r="QPM3204" s="14"/>
      <c r="QPN3204" s="14"/>
      <c r="QPO3204" s="14"/>
      <c r="QPP3204" s="14"/>
      <c r="QPQ3204" s="14"/>
      <c r="QPR3204" s="14"/>
      <c r="QPS3204" s="14"/>
      <c r="QPT3204" s="14"/>
      <c r="QPU3204" s="14"/>
      <c r="QPV3204" s="14"/>
      <c r="QPW3204" s="14"/>
      <c r="QPX3204" s="14"/>
      <c r="QPY3204" s="14"/>
      <c r="QPZ3204" s="14"/>
      <c r="QQA3204" s="14"/>
      <c r="QQB3204" s="14"/>
      <c r="QQC3204" s="14"/>
      <c r="QQD3204" s="14"/>
      <c r="QQE3204" s="14"/>
      <c r="QQF3204" s="14"/>
      <c r="QQG3204" s="14"/>
      <c r="QQH3204" s="14"/>
      <c r="QQI3204" s="14"/>
      <c r="QQJ3204" s="14"/>
      <c r="QQK3204" s="14"/>
      <c r="QQL3204" s="14"/>
      <c r="QQM3204" s="14"/>
      <c r="QQN3204" s="14"/>
      <c r="QQO3204" s="14"/>
      <c r="QQP3204" s="14"/>
      <c r="QQQ3204" s="14"/>
      <c r="QQR3204" s="14"/>
      <c r="QQS3204" s="14"/>
      <c r="QQT3204" s="14"/>
      <c r="QQU3204" s="14"/>
      <c r="QQV3204" s="14"/>
      <c r="QQW3204" s="14"/>
      <c r="QQX3204" s="14"/>
      <c r="QQY3204" s="14"/>
      <c r="QQZ3204" s="14"/>
      <c r="QRA3204" s="14"/>
      <c r="QRB3204" s="14"/>
      <c r="QRC3204" s="14"/>
      <c r="QRD3204" s="14"/>
      <c r="QRE3204" s="14"/>
      <c r="QRF3204" s="14"/>
      <c r="QRG3204" s="14"/>
      <c r="QRH3204" s="14"/>
      <c r="QRI3204" s="14"/>
      <c r="QRJ3204" s="14"/>
      <c r="QRK3204" s="14"/>
      <c r="QRL3204" s="14"/>
      <c r="QRM3204" s="14"/>
      <c r="QRN3204" s="14"/>
      <c r="QRO3204" s="14"/>
      <c r="QRP3204" s="14"/>
      <c r="QRQ3204" s="14"/>
      <c r="QRR3204" s="14"/>
      <c r="QRS3204" s="14"/>
      <c r="QRT3204" s="14"/>
      <c r="QRU3204" s="14"/>
      <c r="QRV3204" s="14"/>
      <c r="QRW3204" s="14"/>
      <c r="QRX3204" s="14"/>
      <c r="QRY3204" s="14"/>
      <c r="QRZ3204" s="14"/>
      <c r="QSA3204" s="14"/>
      <c r="QSB3204" s="14"/>
      <c r="QSC3204" s="14"/>
      <c r="QSD3204" s="14"/>
      <c r="QSE3204" s="14"/>
      <c r="QSF3204" s="14"/>
      <c r="QSG3204" s="14"/>
      <c r="QSH3204" s="14"/>
      <c r="QSI3204" s="14"/>
      <c r="QSJ3204" s="14"/>
      <c r="QSK3204" s="14"/>
      <c r="QSL3204" s="14"/>
      <c r="QSM3204" s="14"/>
      <c r="QSN3204" s="14"/>
      <c r="QSO3204" s="14"/>
      <c r="QSP3204" s="14"/>
      <c r="QSQ3204" s="14"/>
      <c r="QSR3204" s="14"/>
      <c r="QSS3204" s="14"/>
      <c r="QST3204" s="14"/>
      <c r="QSU3204" s="14"/>
      <c r="QSV3204" s="14"/>
      <c r="QSW3204" s="14"/>
      <c r="QSX3204" s="14"/>
      <c r="QSY3204" s="14"/>
      <c r="QSZ3204" s="14"/>
      <c r="QTA3204" s="14"/>
      <c r="QTB3204" s="14"/>
      <c r="QTC3204" s="14"/>
      <c r="QTD3204" s="14"/>
      <c r="QTE3204" s="14"/>
      <c r="QTF3204" s="14"/>
      <c r="QTG3204" s="14"/>
      <c r="QTH3204" s="14"/>
      <c r="QTI3204" s="14"/>
      <c r="QTJ3204" s="14"/>
      <c r="QTK3204" s="14"/>
      <c r="QTL3204" s="14"/>
      <c r="QTM3204" s="14"/>
      <c r="QTN3204" s="14"/>
      <c r="QTO3204" s="14"/>
      <c r="QTP3204" s="14"/>
      <c r="QTQ3204" s="14"/>
      <c r="QTR3204" s="14"/>
      <c r="QTS3204" s="14"/>
      <c r="QTT3204" s="14"/>
      <c r="QTU3204" s="14"/>
      <c r="QTV3204" s="14"/>
      <c r="QTW3204" s="14"/>
      <c r="QTX3204" s="14"/>
      <c r="QTY3204" s="14"/>
      <c r="QTZ3204" s="14"/>
      <c r="QUA3204" s="14"/>
      <c r="QUB3204" s="14"/>
      <c r="QUC3204" s="14"/>
      <c r="QUD3204" s="14"/>
      <c r="QUE3204" s="14"/>
      <c r="QUF3204" s="14"/>
      <c r="QUG3204" s="14"/>
      <c r="QUH3204" s="14"/>
      <c r="QUI3204" s="14"/>
      <c r="QUJ3204" s="14"/>
      <c r="QUK3204" s="14"/>
      <c r="QUL3204" s="14"/>
      <c r="QUM3204" s="14"/>
      <c r="QUN3204" s="14"/>
      <c r="QUO3204" s="14"/>
      <c r="QUP3204" s="14"/>
      <c r="QUQ3204" s="14"/>
      <c r="QUR3204" s="14"/>
      <c r="QUS3204" s="14"/>
      <c r="QUT3204" s="14"/>
      <c r="QUU3204" s="14"/>
      <c r="QUV3204" s="14"/>
      <c r="QUW3204" s="14"/>
      <c r="QUX3204" s="14"/>
      <c r="QUY3204" s="14"/>
      <c r="QUZ3204" s="14"/>
      <c r="QVA3204" s="14"/>
      <c r="QVB3204" s="14"/>
      <c r="QVC3204" s="14"/>
      <c r="QVD3204" s="14"/>
      <c r="QVE3204" s="14"/>
      <c r="QVF3204" s="14"/>
      <c r="QVG3204" s="14"/>
      <c r="QVH3204" s="14"/>
      <c r="QVI3204" s="14"/>
      <c r="QVJ3204" s="14"/>
      <c r="QVK3204" s="14"/>
      <c r="QVL3204" s="14"/>
      <c r="QVM3204" s="14"/>
      <c r="QVN3204" s="14"/>
      <c r="QVO3204" s="14"/>
      <c r="QVP3204" s="14"/>
      <c r="QVQ3204" s="14"/>
      <c r="QVR3204" s="14"/>
      <c r="QVS3204" s="14"/>
      <c r="QVT3204" s="14"/>
      <c r="QVU3204" s="14"/>
      <c r="QVV3204" s="14"/>
      <c r="QVW3204" s="14"/>
      <c r="QVX3204" s="14"/>
      <c r="QVY3204" s="14"/>
      <c r="QVZ3204" s="14"/>
      <c r="QWA3204" s="14"/>
      <c r="QWB3204" s="14"/>
      <c r="QWC3204" s="14"/>
      <c r="QWD3204" s="14"/>
      <c r="QWE3204" s="14"/>
      <c r="QWF3204" s="14"/>
      <c r="QWG3204" s="14"/>
      <c r="QWH3204" s="14"/>
      <c r="QWI3204" s="14"/>
      <c r="QWJ3204" s="14"/>
      <c r="QWK3204" s="14"/>
      <c r="QWL3204" s="14"/>
      <c r="QWM3204" s="14"/>
      <c r="QWN3204" s="14"/>
      <c r="QWO3204" s="14"/>
      <c r="QWP3204" s="14"/>
      <c r="QWQ3204" s="14"/>
      <c r="QWR3204" s="14"/>
      <c r="QWS3204" s="14"/>
      <c r="QWT3204" s="14"/>
      <c r="QWU3204" s="14"/>
      <c r="QWV3204" s="14"/>
      <c r="QWW3204" s="14"/>
      <c r="QWX3204" s="14"/>
      <c r="QWY3204" s="14"/>
      <c r="QWZ3204" s="14"/>
      <c r="QXA3204" s="14"/>
      <c r="QXB3204" s="14"/>
      <c r="QXC3204" s="14"/>
      <c r="QXD3204" s="14"/>
      <c r="QXE3204" s="14"/>
      <c r="QXF3204" s="14"/>
      <c r="QXG3204" s="14"/>
      <c r="QXH3204" s="14"/>
      <c r="QXI3204" s="14"/>
      <c r="QXJ3204" s="14"/>
      <c r="QXK3204" s="14"/>
      <c r="QXL3204" s="14"/>
      <c r="QXM3204" s="14"/>
      <c r="QXN3204" s="14"/>
      <c r="QXO3204" s="14"/>
      <c r="QXP3204" s="14"/>
      <c r="QXQ3204" s="14"/>
      <c r="QXR3204" s="14"/>
      <c r="QXS3204" s="14"/>
      <c r="QXT3204" s="14"/>
      <c r="QXU3204" s="14"/>
      <c r="QXV3204" s="14"/>
      <c r="QXW3204" s="14"/>
      <c r="QXX3204" s="14"/>
      <c r="QXY3204" s="14"/>
      <c r="QXZ3204" s="14"/>
      <c r="QYA3204" s="14"/>
      <c r="QYB3204" s="14"/>
      <c r="QYC3204" s="14"/>
      <c r="QYD3204" s="14"/>
      <c r="QYE3204" s="14"/>
      <c r="QYF3204" s="14"/>
      <c r="QYG3204" s="14"/>
      <c r="QYH3204" s="14"/>
      <c r="QYI3204" s="14"/>
      <c r="QYJ3204" s="14"/>
      <c r="QYK3204" s="14"/>
      <c r="QYL3204" s="14"/>
      <c r="QYM3204" s="14"/>
      <c r="QYN3204" s="14"/>
      <c r="QYO3204" s="14"/>
      <c r="QYP3204" s="14"/>
      <c r="QYQ3204" s="14"/>
      <c r="QYR3204" s="14"/>
      <c r="QYS3204" s="14"/>
      <c r="QYT3204" s="14"/>
      <c r="QYU3204" s="14"/>
      <c r="QYV3204" s="14"/>
      <c r="QYW3204" s="14"/>
      <c r="QYX3204" s="14"/>
      <c r="QYY3204" s="14"/>
      <c r="QYZ3204" s="14"/>
      <c r="QZA3204" s="14"/>
      <c r="QZB3204" s="14"/>
      <c r="QZC3204" s="14"/>
      <c r="QZD3204" s="14"/>
      <c r="QZE3204" s="14"/>
      <c r="QZF3204" s="14"/>
      <c r="QZG3204" s="14"/>
      <c r="QZH3204" s="14"/>
      <c r="QZI3204" s="14"/>
      <c r="QZJ3204" s="14"/>
      <c r="QZK3204" s="14"/>
      <c r="QZL3204" s="14"/>
      <c r="QZM3204" s="14"/>
      <c r="QZN3204" s="14"/>
      <c r="QZO3204" s="14"/>
      <c r="QZP3204" s="14"/>
      <c r="QZQ3204" s="14"/>
      <c r="QZR3204" s="14"/>
      <c r="QZS3204" s="14"/>
      <c r="QZT3204" s="14"/>
      <c r="QZU3204" s="14"/>
      <c r="QZV3204" s="14"/>
      <c r="QZW3204" s="14"/>
      <c r="QZX3204" s="14"/>
      <c r="QZY3204" s="14"/>
      <c r="QZZ3204" s="14"/>
      <c r="RAA3204" s="14"/>
      <c r="RAB3204" s="14"/>
      <c r="RAC3204" s="14"/>
      <c r="RAD3204" s="14"/>
      <c r="RAE3204" s="14"/>
      <c r="RAF3204" s="14"/>
      <c r="RAG3204" s="14"/>
      <c r="RAH3204" s="14"/>
      <c r="RAI3204" s="14"/>
      <c r="RAJ3204" s="14"/>
      <c r="RAK3204" s="14"/>
      <c r="RAL3204" s="14"/>
      <c r="RAM3204" s="14"/>
      <c r="RAN3204" s="14"/>
      <c r="RAO3204" s="14"/>
      <c r="RAP3204" s="14"/>
      <c r="RAQ3204" s="14"/>
      <c r="RAR3204" s="14"/>
      <c r="RAS3204" s="14"/>
      <c r="RAT3204" s="14"/>
      <c r="RAU3204" s="14"/>
      <c r="RAV3204" s="14"/>
      <c r="RAW3204" s="14"/>
      <c r="RAX3204" s="14"/>
      <c r="RAY3204" s="14"/>
      <c r="RAZ3204" s="14"/>
      <c r="RBA3204" s="14"/>
      <c r="RBB3204" s="14"/>
      <c r="RBC3204" s="14"/>
      <c r="RBD3204" s="14"/>
      <c r="RBE3204" s="14"/>
      <c r="RBF3204" s="14"/>
      <c r="RBG3204" s="14"/>
      <c r="RBH3204" s="14"/>
      <c r="RBI3204" s="14"/>
      <c r="RBJ3204" s="14"/>
      <c r="RBK3204" s="14"/>
      <c r="RBL3204" s="14"/>
      <c r="RBM3204" s="14"/>
      <c r="RBN3204" s="14"/>
      <c r="RBO3204" s="14"/>
      <c r="RBP3204" s="14"/>
      <c r="RBQ3204" s="14"/>
      <c r="RBR3204" s="14"/>
      <c r="RBS3204" s="14"/>
      <c r="RBT3204" s="14"/>
      <c r="RBU3204" s="14"/>
      <c r="RBV3204" s="14"/>
      <c r="RBW3204" s="14"/>
      <c r="RBX3204" s="14"/>
      <c r="RBY3204" s="14"/>
      <c r="RBZ3204" s="14"/>
      <c r="RCA3204" s="14"/>
      <c r="RCB3204" s="14"/>
      <c r="RCC3204" s="14"/>
      <c r="RCD3204" s="14"/>
      <c r="RCE3204" s="14"/>
      <c r="RCF3204" s="14"/>
      <c r="RCG3204" s="14"/>
      <c r="RCH3204" s="14"/>
      <c r="RCI3204" s="14"/>
      <c r="RCJ3204" s="14"/>
      <c r="RCK3204" s="14"/>
      <c r="RCL3204" s="14"/>
      <c r="RCM3204" s="14"/>
      <c r="RCN3204" s="14"/>
      <c r="RCO3204" s="14"/>
      <c r="RCP3204" s="14"/>
      <c r="RCQ3204" s="14"/>
      <c r="RCR3204" s="14"/>
      <c r="RCS3204" s="14"/>
      <c r="RCT3204" s="14"/>
      <c r="RCU3204" s="14"/>
      <c r="RCV3204" s="14"/>
      <c r="RCW3204" s="14"/>
      <c r="RCX3204" s="14"/>
      <c r="RCY3204" s="14"/>
      <c r="RCZ3204" s="14"/>
      <c r="RDA3204" s="14"/>
      <c r="RDB3204" s="14"/>
      <c r="RDC3204" s="14"/>
      <c r="RDD3204" s="14"/>
      <c r="RDE3204" s="14"/>
      <c r="RDF3204" s="14"/>
      <c r="RDG3204" s="14"/>
      <c r="RDH3204" s="14"/>
      <c r="RDI3204" s="14"/>
      <c r="RDJ3204" s="14"/>
      <c r="RDK3204" s="14"/>
      <c r="RDL3204" s="14"/>
      <c r="RDM3204" s="14"/>
      <c r="RDN3204" s="14"/>
      <c r="RDO3204" s="14"/>
      <c r="RDP3204" s="14"/>
      <c r="RDQ3204" s="14"/>
      <c r="RDR3204" s="14"/>
      <c r="RDS3204" s="14"/>
      <c r="RDT3204" s="14"/>
      <c r="RDU3204" s="14"/>
      <c r="RDV3204" s="14"/>
      <c r="RDW3204" s="14"/>
      <c r="RDX3204" s="14"/>
      <c r="RDY3204" s="14"/>
      <c r="RDZ3204" s="14"/>
      <c r="REA3204" s="14"/>
      <c r="REB3204" s="14"/>
      <c r="REC3204" s="14"/>
      <c r="RED3204" s="14"/>
      <c r="REE3204" s="14"/>
      <c r="REF3204" s="14"/>
      <c r="REG3204" s="14"/>
      <c r="REH3204" s="14"/>
      <c r="REI3204" s="14"/>
      <c r="REJ3204" s="14"/>
      <c r="REK3204" s="14"/>
      <c r="REL3204" s="14"/>
      <c r="REM3204" s="14"/>
      <c r="REN3204" s="14"/>
      <c r="REO3204" s="14"/>
      <c r="REP3204" s="14"/>
      <c r="REQ3204" s="14"/>
      <c r="RER3204" s="14"/>
      <c r="RES3204" s="14"/>
      <c r="RET3204" s="14"/>
      <c r="REU3204" s="14"/>
      <c r="REV3204" s="14"/>
      <c r="REW3204" s="14"/>
      <c r="REX3204" s="14"/>
      <c r="REY3204" s="14"/>
      <c r="REZ3204" s="14"/>
      <c r="RFA3204" s="14"/>
      <c r="RFB3204" s="14"/>
      <c r="RFC3204" s="14"/>
      <c r="RFD3204" s="14"/>
      <c r="RFE3204" s="14"/>
      <c r="RFF3204" s="14"/>
      <c r="RFG3204" s="14"/>
      <c r="RFH3204" s="14"/>
      <c r="RFI3204" s="14"/>
      <c r="RFJ3204" s="14"/>
      <c r="RFK3204" s="14"/>
      <c r="RFL3204" s="14"/>
      <c r="RFM3204" s="14"/>
      <c r="RFN3204" s="14"/>
      <c r="RFO3204" s="14"/>
      <c r="RFP3204" s="14"/>
      <c r="RFQ3204" s="14"/>
      <c r="RFR3204" s="14"/>
      <c r="RFS3204" s="14"/>
      <c r="RFT3204" s="14"/>
      <c r="RFU3204" s="14"/>
      <c r="RFV3204" s="14"/>
      <c r="RFW3204" s="14"/>
      <c r="RFX3204" s="14"/>
      <c r="RFY3204" s="14"/>
      <c r="RFZ3204" s="14"/>
      <c r="RGA3204" s="14"/>
      <c r="RGB3204" s="14"/>
      <c r="RGC3204" s="14"/>
      <c r="RGD3204" s="14"/>
      <c r="RGE3204" s="14"/>
      <c r="RGF3204" s="14"/>
      <c r="RGG3204" s="14"/>
      <c r="RGH3204" s="14"/>
      <c r="RGI3204" s="14"/>
      <c r="RGJ3204" s="14"/>
      <c r="RGK3204" s="14"/>
      <c r="RGL3204" s="14"/>
      <c r="RGM3204" s="14"/>
      <c r="RGN3204" s="14"/>
      <c r="RGO3204" s="14"/>
      <c r="RGP3204" s="14"/>
      <c r="RGQ3204" s="14"/>
      <c r="RGR3204" s="14"/>
      <c r="RGS3204" s="14"/>
      <c r="RGT3204" s="14"/>
      <c r="RGU3204" s="14"/>
      <c r="RGV3204" s="14"/>
      <c r="RGW3204" s="14"/>
      <c r="RGX3204" s="14"/>
      <c r="RGY3204" s="14"/>
      <c r="RGZ3204" s="14"/>
      <c r="RHA3204" s="14"/>
      <c r="RHB3204" s="14"/>
      <c r="RHC3204" s="14"/>
      <c r="RHD3204" s="14"/>
      <c r="RHE3204" s="14"/>
      <c r="RHF3204" s="14"/>
      <c r="RHG3204" s="14"/>
      <c r="RHH3204" s="14"/>
      <c r="RHI3204" s="14"/>
      <c r="RHJ3204" s="14"/>
      <c r="RHK3204" s="14"/>
      <c r="RHL3204" s="14"/>
      <c r="RHM3204" s="14"/>
      <c r="RHN3204" s="14"/>
      <c r="RHO3204" s="14"/>
      <c r="RHP3204" s="14"/>
      <c r="RHQ3204" s="14"/>
      <c r="RHR3204" s="14"/>
      <c r="RHS3204" s="14"/>
      <c r="RHT3204" s="14"/>
      <c r="RHU3204" s="14"/>
      <c r="RHV3204" s="14"/>
      <c r="RHW3204" s="14"/>
      <c r="RHX3204" s="14"/>
      <c r="RHY3204" s="14"/>
      <c r="RHZ3204" s="14"/>
      <c r="RIA3204" s="14"/>
      <c r="RIB3204" s="14"/>
      <c r="RIC3204" s="14"/>
      <c r="RID3204" s="14"/>
      <c r="RIE3204" s="14"/>
      <c r="RIF3204" s="14"/>
      <c r="RIG3204" s="14"/>
      <c r="RIH3204" s="14"/>
      <c r="RII3204" s="14"/>
      <c r="RIJ3204" s="14"/>
      <c r="RIK3204" s="14"/>
      <c r="RIL3204" s="14"/>
      <c r="RIM3204" s="14"/>
      <c r="RIN3204" s="14"/>
      <c r="RIO3204" s="14"/>
      <c r="RIP3204" s="14"/>
      <c r="RIQ3204" s="14"/>
      <c r="RIR3204" s="14"/>
      <c r="RIS3204" s="14"/>
      <c r="RIT3204" s="14"/>
      <c r="RIU3204" s="14"/>
      <c r="RIV3204" s="14"/>
      <c r="RIW3204" s="14"/>
      <c r="RIX3204" s="14"/>
      <c r="RIY3204" s="14"/>
      <c r="RIZ3204" s="14"/>
      <c r="RJA3204" s="14"/>
      <c r="RJB3204" s="14"/>
      <c r="RJC3204" s="14"/>
      <c r="RJD3204" s="14"/>
      <c r="RJE3204" s="14"/>
      <c r="RJF3204" s="14"/>
      <c r="RJG3204" s="14"/>
      <c r="RJH3204" s="14"/>
      <c r="RJI3204" s="14"/>
      <c r="RJJ3204" s="14"/>
      <c r="RJK3204" s="14"/>
      <c r="RJL3204" s="14"/>
      <c r="RJM3204" s="14"/>
      <c r="RJN3204" s="14"/>
      <c r="RJO3204" s="14"/>
      <c r="RJP3204" s="14"/>
      <c r="RJQ3204" s="14"/>
      <c r="RJR3204" s="14"/>
      <c r="RJS3204" s="14"/>
      <c r="RJT3204" s="14"/>
      <c r="RJU3204" s="14"/>
      <c r="RJV3204" s="14"/>
      <c r="RJW3204" s="14"/>
      <c r="RJX3204" s="14"/>
      <c r="RJY3204" s="14"/>
      <c r="RJZ3204" s="14"/>
      <c r="RKA3204" s="14"/>
      <c r="RKB3204" s="14"/>
      <c r="RKC3204" s="14"/>
      <c r="RKD3204" s="14"/>
      <c r="RKE3204" s="14"/>
      <c r="RKF3204" s="14"/>
      <c r="RKG3204" s="14"/>
      <c r="RKH3204" s="14"/>
      <c r="RKI3204" s="14"/>
      <c r="RKJ3204" s="14"/>
      <c r="RKK3204" s="14"/>
      <c r="RKL3204" s="14"/>
      <c r="RKM3204" s="14"/>
      <c r="RKN3204" s="14"/>
      <c r="RKO3204" s="14"/>
      <c r="RKP3204" s="14"/>
      <c r="RKQ3204" s="14"/>
      <c r="RKR3204" s="14"/>
      <c r="RKS3204" s="14"/>
      <c r="RKT3204" s="14"/>
      <c r="RKU3204" s="14"/>
      <c r="RKV3204" s="14"/>
      <c r="RKW3204" s="14"/>
      <c r="RKX3204" s="14"/>
      <c r="RKY3204" s="14"/>
      <c r="RKZ3204" s="14"/>
      <c r="RLA3204" s="14"/>
      <c r="RLB3204" s="14"/>
      <c r="RLC3204" s="14"/>
      <c r="RLD3204" s="14"/>
      <c r="RLE3204" s="14"/>
      <c r="RLF3204" s="14"/>
      <c r="RLG3204" s="14"/>
      <c r="RLH3204" s="14"/>
      <c r="RLI3204" s="14"/>
      <c r="RLJ3204" s="14"/>
      <c r="RLK3204" s="14"/>
      <c r="RLL3204" s="14"/>
      <c r="RLM3204" s="14"/>
      <c r="RLN3204" s="14"/>
      <c r="RLO3204" s="14"/>
      <c r="RLP3204" s="14"/>
      <c r="RLQ3204" s="14"/>
      <c r="RLR3204" s="14"/>
      <c r="RLS3204" s="14"/>
      <c r="RLT3204" s="14"/>
      <c r="RLU3204" s="14"/>
      <c r="RLV3204" s="14"/>
      <c r="RLW3204" s="14"/>
      <c r="RLX3204" s="14"/>
      <c r="RLY3204" s="14"/>
      <c r="RLZ3204" s="14"/>
      <c r="RMA3204" s="14"/>
      <c r="RMB3204" s="14"/>
      <c r="RMC3204" s="14"/>
      <c r="RMD3204" s="14"/>
      <c r="RME3204" s="14"/>
      <c r="RMF3204" s="14"/>
      <c r="RMG3204" s="14"/>
      <c r="RMH3204" s="14"/>
      <c r="RMI3204" s="14"/>
      <c r="RMJ3204" s="14"/>
      <c r="RMK3204" s="14"/>
      <c r="RML3204" s="14"/>
      <c r="RMM3204" s="14"/>
      <c r="RMN3204" s="14"/>
      <c r="RMO3204" s="14"/>
      <c r="RMP3204" s="14"/>
      <c r="RMQ3204" s="14"/>
      <c r="RMR3204" s="14"/>
      <c r="RMS3204" s="14"/>
      <c r="RMT3204" s="14"/>
      <c r="RMU3204" s="14"/>
      <c r="RMV3204" s="14"/>
      <c r="RMW3204" s="14"/>
      <c r="RMX3204" s="14"/>
      <c r="RMY3204" s="14"/>
      <c r="RMZ3204" s="14"/>
      <c r="RNA3204" s="14"/>
      <c r="RNB3204" s="14"/>
      <c r="RNC3204" s="14"/>
      <c r="RND3204" s="14"/>
      <c r="RNE3204" s="14"/>
      <c r="RNF3204" s="14"/>
      <c r="RNG3204" s="14"/>
      <c r="RNH3204" s="14"/>
      <c r="RNI3204" s="14"/>
      <c r="RNJ3204" s="14"/>
      <c r="RNK3204" s="14"/>
      <c r="RNL3204" s="14"/>
      <c r="RNM3204" s="14"/>
      <c r="RNN3204" s="14"/>
      <c r="RNO3204" s="14"/>
      <c r="RNP3204" s="14"/>
      <c r="RNQ3204" s="14"/>
      <c r="RNR3204" s="14"/>
      <c r="RNS3204" s="14"/>
      <c r="RNT3204" s="14"/>
      <c r="RNU3204" s="14"/>
      <c r="RNV3204" s="14"/>
      <c r="RNW3204" s="14"/>
      <c r="RNX3204" s="14"/>
      <c r="RNY3204" s="14"/>
      <c r="RNZ3204" s="14"/>
      <c r="ROA3204" s="14"/>
      <c r="ROB3204" s="14"/>
      <c r="ROC3204" s="14"/>
      <c r="ROD3204" s="14"/>
      <c r="ROE3204" s="14"/>
      <c r="ROF3204" s="14"/>
      <c r="ROG3204" s="14"/>
      <c r="ROH3204" s="14"/>
      <c r="ROI3204" s="14"/>
      <c r="ROJ3204" s="14"/>
      <c r="ROK3204" s="14"/>
      <c r="ROL3204" s="14"/>
      <c r="ROM3204" s="14"/>
      <c r="RON3204" s="14"/>
      <c r="ROO3204" s="14"/>
      <c r="ROP3204" s="14"/>
      <c r="ROQ3204" s="14"/>
      <c r="ROR3204" s="14"/>
      <c r="ROS3204" s="14"/>
      <c r="ROT3204" s="14"/>
      <c r="ROU3204" s="14"/>
      <c r="ROV3204" s="14"/>
      <c r="ROW3204" s="14"/>
      <c r="ROX3204" s="14"/>
      <c r="ROY3204" s="14"/>
      <c r="ROZ3204" s="14"/>
      <c r="RPA3204" s="14"/>
      <c r="RPB3204" s="14"/>
      <c r="RPC3204" s="14"/>
      <c r="RPD3204" s="14"/>
      <c r="RPE3204" s="14"/>
      <c r="RPF3204" s="14"/>
      <c r="RPG3204" s="14"/>
      <c r="RPH3204" s="14"/>
      <c r="RPI3204" s="14"/>
      <c r="RPJ3204" s="14"/>
      <c r="RPK3204" s="14"/>
      <c r="RPL3204" s="14"/>
      <c r="RPM3204" s="14"/>
      <c r="RPN3204" s="14"/>
      <c r="RPO3204" s="14"/>
      <c r="RPP3204" s="14"/>
      <c r="RPQ3204" s="14"/>
      <c r="RPR3204" s="14"/>
      <c r="RPS3204" s="14"/>
      <c r="RPT3204" s="14"/>
      <c r="RPU3204" s="14"/>
      <c r="RPV3204" s="14"/>
      <c r="RPW3204" s="14"/>
      <c r="RPX3204" s="14"/>
      <c r="RPY3204" s="14"/>
      <c r="RPZ3204" s="14"/>
      <c r="RQA3204" s="14"/>
      <c r="RQB3204" s="14"/>
      <c r="RQC3204" s="14"/>
      <c r="RQD3204" s="14"/>
      <c r="RQE3204" s="14"/>
      <c r="RQF3204" s="14"/>
      <c r="RQG3204" s="14"/>
      <c r="RQH3204" s="14"/>
      <c r="RQI3204" s="14"/>
      <c r="RQJ3204" s="14"/>
      <c r="RQK3204" s="14"/>
      <c r="RQL3204" s="14"/>
      <c r="RQM3204" s="14"/>
      <c r="RQN3204" s="14"/>
      <c r="RQO3204" s="14"/>
      <c r="RQP3204" s="14"/>
      <c r="RQQ3204" s="14"/>
      <c r="RQR3204" s="14"/>
      <c r="RQS3204" s="14"/>
      <c r="RQT3204" s="14"/>
      <c r="RQU3204" s="14"/>
      <c r="RQV3204" s="14"/>
      <c r="RQW3204" s="14"/>
      <c r="RQX3204" s="14"/>
      <c r="RQY3204" s="14"/>
      <c r="RQZ3204" s="14"/>
      <c r="RRA3204" s="14"/>
      <c r="RRB3204" s="14"/>
      <c r="RRC3204" s="14"/>
      <c r="RRD3204" s="14"/>
      <c r="RRE3204" s="14"/>
      <c r="RRF3204" s="14"/>
      <c r="RRG3204" s="14"/>
      <c r="RRH3204" s="14"/>
      <c r="RRI3204" s="14"/>
      <c r="RRJ3204" s="14"/>
      <c r="RRK3204" s="14"/>
      <c r="RRL3204" s="14"/>
      <c r="RRM3204" s="14"/>
      <c r="RRN3204" s="14"/>
      <c r="RRO3204" s="14"/>
      <c r="RRP3204" s="14"/>
      <c r="RRQ3204" s="14"/>
      <c r="RRR3204" s="14"/>
      <c r="RRS3204" s="14"/>
      <c r="RRT3204" s="14"/>
      <c r="RRU3204" s="14"/>
      <c r="RRV3204" s="14"/>
      <c r="RRW3204" s="14"/>
      <c r="RRX3204" s="14"/>
      <c r="RRY3204" s="14"/>
      <c r="RRZ3204" s="14"/>
      <c r="RSA3204" s="14"/>
      <c r="RSB3204" s="14"/>
      <c r="RSC3204" s="14"/>
      <c r="RSD3204" s="14"/>
      <c r="RSE3204" s="14"/>
      <c r="RSF3204" s="14"/>
      <c r="RSG3204" s="14"/>
      <c r="RSH3204" s="14"/>
      <c r="RSI3204" s="14"/>
      <c r="RSJ3204" s="14"/>
      <c r="RSK3204" s="14"/>
      <c r="RSL3204" s="14"/>
      <c r="RSM3204" s="14"/>
      <c r="RSN3204" s="14"/>
      <c r="RSO3204" s="14"/>
      <c r="RSP3204" s="14"/>
      <c r="RSQ3204" s="14"/>
      <c r="RSR3204" s="14"/>
      <c r="RSS3204" s="14"/>
      <c r="RST3204" s="14"/>
      <c r="RSU3204" s="14"/>
      <c r="RSV3204" s="14"/>
      <c r="RSW3204" s="14"/>
      <c r="RSX3204" s="14"/>
      <c r="RSY3204" s="14"/>
      <c r="RSZ3204" s="14"/>
      <c r="RTA3204" s="14"/>
      <c r="RTB3204" s="14"/>
      <c r="RTC3204" s="14"/>
      <c r="RTD3204" s="14"/>
      <c r="RTE3204" s="14"/>
      <c r="RTF3204" s="14"/>
      <c r="RTG3204" s="14"/>
      <c r="RTH3204" s="14"/>
      <c r="RTI3204" s="14"/>
      <c r="RTJ3204" s="14"/>
      <c r="RTK3204" s="14"/>
      <c r="RTL3204" s="14"/>
      <c r="RTM3204" s="14"/>
      <c r="RTN3204" s="14"/>
      <c r="RTO3204" s="14"/>
      <c r="RTP3204" s="14"/>
      <c r="RTQ3204" s="14"/>
      <c r="RTR3204" s="14"/>
      <c r="RTS3204" s="14"/>
      <c r="RTT3204" s="14"/>
      <c r="RTU3204" s="14"/>
      <c r="RTV3204" s="14"/>
      <c r="RTW3204" s="14"/>
      <c r="RTX3204" s="14"/>
      <c r="RTY3204" s="14"/>
      <c r="RTZ3204" s="14"/>
      <c r="RUA3204" s="14"/>
      <c r="RUB3204" s="14"/>
      <c r="RUC3204" s="14"/>
      <c r="RUD3204" s="14"/>
      <c r="RUE3204" s="14"/>
      <c r="RUF3204" s="14"/>
      <c r="RUG3204" s="14"/>
      <c r="RUH3204" s="14"/>
      <c r="RUI3204" s="14"/>
      <c r="RUJ3204" s="14"/>
      <c r="RUK3204" s="14"/>
      <c r="RUL3204" s="14"/>
      <c r="RUM3204" s="14"/>
      <c r="RUN3204" s="14"/>
      <c r="RUO3204" s="14"/>
      <c r="RUP3204" s="14"/>
      <c r="RUQ3204" s="14"/>
      <c r="RUR3204" s="14"/>
      <c r="RUS3204" s="14"/>
      <c r="RUT3204" s="14"/>
      <c r="RUU3204" s="14"/>
      <c r="RUV3204" s="14"/>
      <c r="RUW3204" s="14"/>
      <c r="RUX3204" s="14"/>
      <c r="RUY3204" s="14"/>
      <c r="RUZ3204" s="14"/>
      <c r="RVA3204" s="14"/>
      <c r="RVB3204" s="14"/>
      <c r="RVC3204" s="14"/>
      <c r="RVD3204" s="14"/>
      <c r="RVE3204" s="14"/>
      <c r="RVF3204" s="14"/>
      <c r="RVG3204" s="14"/>
      <c r="RVH3204" s="14"/>
      <c r="RVI3204" s="14"/>
      <c r="RVJ3204" s="14"/>
      <c r="RVK3204" s="14"/>
      <c r="RVL3204" s="14"/>
      <c r="RVM3204" s="14"/>
      <c r="RVN3204" s="14"/>
      <c r="RVO3204" s="14"/>
      <c r="RVP3204" s="14"/>
      <c r="RVQ3204" s="14"/>
      <c r="RVR3204" s="14"/>
      <c r="RVS3204" s="14"/>
      <c r="RVT3204" s="14"/>
      <c r="RVU3204" s="14"/>
      <c r="RVV3204" s="14"/>
      <c r="RVW3204" s="14"/>
      <c r="RVX3204" s="14"/>
      <c r="RVY3204" s="14"/>
      <c r="RVZ3204" s="14"/>
      <c r="RWA3204" s="14"/>
      <c r="RWB3204" s="14"/>
      <c r="RWC3204" s="14"/>
      <c r="RWD3204" s="14"/>
      <c r="RWE3204" s="14"/>
      <c r="RWF3204" s="14"/>
      <c r="RWG3204" s="14"/>
      <c r="RWH3204" s="14"/>
      <c r="RWI3204" s="14"/>
      <c r="RWJ3204" s="14"/>
      <c r="RWK3204" s="14"/>
      <c r="RWL3204" s="14"/>
      <c r="RWM3204" s="14"/>
      <c r="RWN3204" s="14"/>
      <c r="RWO3204" s="14"/>
      <c r="RWP3204" s="14"/>
      <c r="RWQ3204" s="14"/>
      <c r="RWR3204" s="14"/>
      <c r="RWS3204" s="14"/>
      <c r="RWT3204" s="14"/>
      <c r="RWU3204" s="14"/>
      <c r="RWV3204" s="14"/>
      <c r="RWW3204" s="14"/>
      <c r="RWX3204" s="14"/>
      <c r="RWY3204" s="14"/>
      <c r="RWZ3204" s="14"/>
      <c r="RXA3204" s="14"/>
      <c r="RXB3204" s="14"/>
      <c r="RXC3204" s="14"/>
      <c r="RXD3204" s="14"/>
      <c r="RXE3204" s="14"/>
      <c r="RXF3204" s="14"/>
      <c r="RXG3204" s="14"/>
      <c r="RXH3204" s="14"/>
      <c r="RXI3204" s="14"/>
      <c r="RXJ3204" s="14"/>
      <c r="RXK3204" s="14"/>
      <c r="RXL3204" s="14"/>
      <c r="RXM3204" s="14"/>
      <c r="RXN3204" s="14"/>
      <c r="RXO3204" s="14"/>
      <c r="RXP3204" s="14"/>
      <c r="RXQ3204" s="14"/>
      <c r="RXR3204" s="14"/>
      <c r="RXS3204" s="14"/>
      <c r="RXT3204" s="14"/>
      <c r="RXU3204" s="14"/>
      <c r="RXV3204" s="14"/>
      <c r="RXW3204" s="14"/>
      <c r="RXX3204" s="14"/>
      <c r="RXY3204" s="14"/>
      <c r="RXZ3204" s="14"/>
      <c r="RYA3204" s="14"/>
      <c r="RYB3204" s="14"/>
      <c r="RYC3204" s="14"/>
      <c r="RYD3204" s="14"/>
      <c r="RYE3204" s="14"/>
      <c r="RYF3204" s="14"/>
      <c r="RYG3204" s="14"/>
      <c r="RYH3204" s="14"/>
      <c r="RYI3204" s="14"/>
      <c r="RYJ3204" s="14"/>
      <c r="RYK3204" s="14"/>
      <c r="RYL3204" s="14"/>
      <c r="RYM3204" s="14"/>
      <c r="RYN3204" s="14"/>
      <c r="RYO3204" s="14"/>
      <c r="RYP3204" s="14"/>
      <c r="RYQ3204" s="14"/>
      <c r="RYR3204" s="14"/>
      <c r="RYS3204" s="14"/>
      <c r="RYT3204" s="14"/>
      <c r="RYU3204" s="14"/>
      <c r="RYV3204" s="14"/>
      <c r="RYW3204" s="14"/>
      <c r="RYX3204" s="14"/>
      <c r="RYY3204" s="14"/>
      <c r="RYZ3204" s="14"/>
      <c r="RZA3204" s="14"/>
      <c r="RZB3204" s="14"/>
      <c r="RZC3204" s="14"/>
      <c r="RZD3204" s="14"/>
      <c r="RZE3204" s="14"/>
      <c r="RZF3204" s="14"/>
      <c r="RZG3204" s="14"/>
      <c r="RZH3204" s="14"/>
      <c r="RZI3204" s="14"/>
      <c r="RZJ3204" s="14"/>
      <c r="RZK3204" s="14"/>
      <c r="RZL3204" s="14"/>
      <c r="RZM3204" s="14"/>
      <c r="RZN3204" s="14"/>
      <c r="RZO3204" s="14"/>
      <c r="RZP3204" s="14"/>
      <c r="RZQ3204" s="14"/>
      <c r="RZR3204" s="14"/>
      <c r="RZS3204" s="14"/>
      <c r="RZT3204" s="14"/>
      <c r="RZU3204" s="14"/>
      <c r="RZV3204" s="14"/>
      <c r="RZW3204" s="14"/>
      <c r="RZX3204" s="14"/>
      <c r="RZY3204" s="14"/>
      <c r="RZZ3204" s="14"/>
      <c r="SAA3204" s="14"/>
      <c r="SAB3204" s="14"/>
      <c r="SAC3204" s="14"/>
      <c r="SAD3204" s="14"/>
      <c r="SAE3204" s="14"/>
      <c r="SAF3204" s="14"/>
      <c r="SAG3204" s="14"/>
      <c r="SAH3204" s="14"/>
      <c r="SAI3204" s="14"/>
      <c r="SAJ3204" s="14"/>
      <c r="SAK3204" s="14"/>
      <c r="SAL3204" s="14"/>
      <c r="SAM3204" s="14"/>
      <c r="SAN3204" s="14"/>
      <c r="SAO3204" s="14"/>
      <c r="SAP3204" s="14"/>
      <c r="SAQ3204" s="14"/>
      <c r="SAR3204" s="14"/>
      <c r="SAS3204" s="14"/>
      <c r="SAT3204" s="14"/>
      <c r="SAU3204" s="14"/>
      <c r="SAV3204" s="14"/>
      <c r="SAW3204" s="14"/>
      <c r="SAX3204" s="14"/>
      <c r="SAY3204" s="14"/>
      <c r="SAZ3204" s="14"/>
      <c r="SBA3204" s="14"/>
      <c r="SBB3204" s="14"/>
      <c r="SBC3204" s="14"/>
      <c r="SBD3204" s="14"/>
      <c r="SBE3204" s="14"/>
      <c r="SBF3204" s="14"/>
      <c r="SBG3204" s="14"/>
      <c r="SBH3204" s="14"/>
      <c r="SBI3204" s="14"/>
      <c r="SBJ3204" s="14"/>
      <c r="SBK3204" s="14"/>
      <c r="SBL3204" s="14"/>
      <c r="SBM3204" s="14"/>
      <c r="SBN3204" s="14"/>
      <c r="SBO3204" s="14"/>
      <c r="SBP3204" s="14"/>
      <c r="SBQ3204" s="14"/>
      <c r="SBR3204" s="14"/>
      <c r="SBS3204" s="14"/>
      <c r="SBT3204" s="14"/>
      <c r="SBU3204" s="14"/>
      <c r="SBV3204" s="14"/>
      <c r="SBW3204" s="14"/>
      <c r="SBX3204" s="14"/>
      <c r="SBY3204" s="14"/>
      <c r="SBZ3204" s="14"/>
      <c r="SCA3204" s="14"/>
      <c r="SCB3204" s="14"/>
      <c r="SCC3204" s="14"/>
      <c r="SCD3204" s="14"/>
      <c r="SCE3204" s="14"/>
      <c r="SCF3204" s="14"/>
      <c r="SCG3204" s="14"/>
      <c r="SCH3204" s="14"/>
      <c r="SCI3204" s="14"/>
      <c r="SCJ3204" s="14"/>
      <c r="SCK3204" s="14"/>
      <c r="SCL3204" s="14"/>
      <c r="SCM3204" s="14"/>
      <c r="SCN3204" s="14"/>
      <c r="SCO3204" s="14"/>
      <c r="SCP3204" s="14"/>
      <c r="SCQ3204" s="14"/>
      <c r="SCR3204" s="14"/>
      <c r="SCS3204" s="14"/>
      <c r="SCT3204" s="14"/>
      <c r="SCU3204" s="14"/>
      <c r="SCV3204" s="14"/>
      <c r="SCW3204" s="14"/>
      <c r="SCX3204" s="14"/>
      <c r="SCY3204" s="14"/>
      <c r="SCZ3204" s="14"/>
      <c r="SDA3204" s="14"/>
      <c r="SDB3204" s="14"/>
      <c r="SDC3204" s="14"/>
      <c r="SDD3204" s="14"/>
      <c r="SDE3204" s="14"/>
      <c r="SDF3204" s="14"/>
      <c r="SDG3204" s="14"/>
      <c r="SDH3204" s="14"/>
      <c r="SDI3204" s="14"/>
      <c r="SDJ3204" s="14"/>
      <c r="SDK3204" s="14"/>
      <c r="SDL3204" s="14"/>
      <c r="SDM3204" s="14"/>
      <c r="SDN3204" s="14"/>
      <c r="SDO3204" s="14"/>
      <c r="SDP3204" s="14"/>
      <c r="SDQ3204" s="14"/>
      <c r="SDR3204" s="14"/>
      <c r="SDS3204" s="14"/>
      <c r="SDT3204" s="14"/>
      <c r="SDU3204" s="14"/>
      <c r="SDV3204" s="14"/>
      <c r="SDW3204" s="14"/>
      <c r="SDX3204" s="14"/>
      <c r="SDY3204" s="14"/>
      <c r="SDZ3204" s="14"/>
      <c r="SEA3204" s="14"/>
      <c r="SEB3204" s="14"/>
      <c r="SEC3204" s="14"/>
      <c r="SED3204" s="14"/>
      <c r="SEE3204" s="14"/>
      <c r="SEF3204" s="14"/>
      <c r="SEG3204" s="14"/>
      <c r="SEH3204" s="14"/>
      <c r="SEI3204" s="14"/>
      <c r="SEJ3204" s="14"/>
      <c r="SEK3204" s="14"/>
      <c r="SEL3204" s="14"/>
      <c r="SEM3204" s="14"/>
      <c r="SEN3204" s="14"/>
      <c r="SEO3204" s="14"/>
      <c r="SEP3204" s="14"/>
      <c r="SEQ3204" s="14"/>
      <c r="SER3204" s="14"/>
      <c r="SES3204" s="14"/>
      <c r="SET3204" s="14"/>
      <c r="SEU3204" s="14"/>
      <c r="SEV3204" s="14"/>
      <c r="SEW3204" s="14"/>
      <c r="SEX3204" s="14"/>
      <c r="SEY3204" s="14"/>
      <c r="SEZ3204" s="14"/>
      <c r="SFA3204" s="14"/>
      <c r="SFB3204" s="14"/>
      <c r="SFC3204" s="14"/>
      <c r="SFD3204" s="14"/>
      <c r="SFE3204" s="14"/>
      <c r="SFF3204" s="14"/>
      <c r="SFG3204" s="14"/>
      <c r="SFH3204" s="14"/>
      <c r="SFI3204" s="14"/>
      <c r="SFJ3204" s="14"/>
      <c r="SFK3204" s="14"/>
      <c r="SFL3204" s="14"/>
      <c r="SFM3204" s="14"/>
      <c r="SFN3204" s="14"/>
      <c r="SFO3204" s="14"/>
      <c r="SFP3204" s="14"/>
      <c r="SFQ3204" s="14"/>
      <c r="SFR3204" s="14"/>
      <c r="SFS3204" s="14"/>
      <c r="SFT3204" s="14"/>
      <c r="SFU3204" s="14"/>
      <c r="SFV3204" s="14"/>
      <c r="SFW3204" s="14"/>
      <c r="SFX3204" s="14"/>
      <c r="SFY3204" s="14"/>
      <c r="SFZ3204" s="14"/>
      <c r="SGA3204" s="14"/>
      <c r="SGB3204" s="14"/>
      <c r="SGC3204" s="14"/>
      <c r="SGD3204" s="14"/>
      <c r="SGE3204" s="14"/>
      <c r="SGF3204" s="14"/>
      <c r="SGG3204" s="14"/>
      <c r="SGH3204" s="14"/>
      <c r="SGI3204" s="14"/>
      <c r="SGJ3204" s="14"/>
      <c r="SGK3204" s="14"/>
      <c r="SGL3204" s="14"/>
      <c r="SGM3204" s="14"/>
      <c r="SGN3204" s="14"/>
      <c r="SGO3204" s="14"/>
      <c r="SGP3204" s="14"/>
      <c r="SGQ3204" s="14"/>
      <c r="SGR3204" s="14"/>
      <c r="SGS3204" s="14"/>
      <c r="SGT3204" s="14"/>
      <c r="SGU3204" s="14"/>
      <c r="SGV3204" s="14"/>
      <c r="SGW3204" s="14"/>
      <c r="SGX3204" s="14"/>
      <c r="SGY3204" s="14"/>
      <c r="SGZ3204" s="14"/>
      <c r="SHA3204" s="14"/>
      <c r="SHB3204" s="14"/>
      <c r="SHC3204" s="14"/>
      <c r="SHD3204" s="14"/>
      <c r="SHE3204" s="14"/>
      <c r="SHF3204" s="14"/>
      <c r="SHG3204" s="14"/>
      <c r="SHH3204" s="14"/>
      <c r="SHI3204" s="14"/>
      <c r="SHJ3204" s="14"/>
      <c r="SHK3204" s="14"/>
      <c r="SHL3204" s="14"/>
      <c r="SHM3204" s="14"/>
      <c r="SHN3204" s="14"/>
      <c r="SHO3204" s="14"/>
      <c r="SHP3204" s="14"/>
      <c r="SHQ3204" s="14"/>
      <c r="SHR3204" s="14"/>
      <c r="SHS3204" s="14"/>
      <c r="SHT3204" s="14"/>
      <c r="SHU3204" s="14"/>
      <c r="SHV3204" s="14"/>
      <c r="SHW3204" s="14"/>
      <c r="SHX3204" s="14"/>
      <c r="SHY3204" s="14"/>
      <c r="SHZ3204" s="14"/>
      <c r="SIA3204" s="14"/>
      <c r="SIB3204" s="14"/>
      <c r="SIC3204" s="14"/>
      <c r="SID3204" s="14"/>
      <c r="SIE3204" s="14"/>
      <c r="SIF3204" s="14"/>
      <c r="SIG3204" s="14"/>
      <c r="SIH3204" s="14"/>
      <c r="SII3204" s="14"/>
      <c r="SIJ3204" s="14"/>
      <c r="SIK3204" s="14"/>
      <c r="SIL3204" s="14"/>
      <c r="SIM3204" s="14"/>
      <c r="SIN3204" s="14"/>
      <c r="SIO3204" s="14"/>
      <c r="SIP3204" s="14"/>
      <c r="SIQ3204" s="14"/>
      <c r="SIR3204" s="14"/>
      <c r="SIS3204" s="14"/>
      <c r="SIT3204" s="14"/>
      <c r="SIU3204" s="14"/>
      <c r="SIV3204" s="14"/>
      <c r="SIW3204" s="14"/>
      <c r="SIX3204" s="14"/>
      <c r="SIY3204" s="14"/>
      <c r="SIZ3204" s="14"/>
      <c r="SJA3204" s="14"/>
      <c r="SJB3204" s="14"/>
      <c r="SJC3204" s="14"/>
      <c r="SJD3204" s="14"/>
      <c r="SJE3204" s="14"/>
      <c r="SJF3204" s="14"/>
      <c r="SJG3204" s="14"/>
      <c r="SJH3204" s="14"/>
      <c r="SJI3204" s="14"/>
      <c r="SJJ3204" s="14"/>
      <c r="SJK3204" s="14"/>
      <c r="SJL3204" s="14"/>
      <c r="SJM3204" s="14"/>
      <c r="SJN3204" s="14"/>
      <c r="SJO3204" s="14"/>
      <c r="SJP3204" s="14"/>
      <c r="SJQ3204" s="14"/>
      <c r="SJR3204" s="14"/>
      <c r="SJS3204" s="14"/>
      <c r="SJT3204" s="14"/>
      <c r="SJU3204" s="14"/>
      <c r="SJV3204" s="14"/>
      <c r="SJW3204" s="14"/>
      <c r="SJX3204" s="14"/>
      <c r="SJY3204" s="14"/>
      <c r="SJZ3204" s="14"/>
      <c r="SKA3204" s="14"/>
      <c r="SKB3204" s="14"/>
      <c r="SKC3204" s="14"/>
      <c r="SKD3204" s="14"/>
      <c r="SKE3204" s="14"/>
      <c r="SKF3204" s="14"/>
      <c r="SKG3204" s="14"/>
      <c r="SKH3204" s="14"/>
      <c r="SKI3204" s="14"/>
      <c r="SKJ3204" s="14"/>
      <c r="SKK3204" s="14"/>
      <c r="SKL3204" s="14"/>
      <c r="SKM3204" s="14"/>
      <c r="SKN3204" s="14"/>
      <c r="SKO3204" s="14"/>
      <c r="SKP3204" s="14"/>
      <c r="SKQ3204" s="14"/>
      <c r="SKR3204" s="14"/>
      <c r="SKS3204" s="14"/>
      <c r="SKT3204" s="14"/>
      <c r="SKU3204" s="14"/>
      <c r="SKV3204" s="14"/>
      <c r="SKW3204" s="14"/>
      <c r="SKX3204" s="14"/>
      <c r="SKY3204" s="14"/>
      <c r="SKZ3204" s="14"/>
      <c r="SLA3204" s="14"/>
      <c r="SLB3204" s="14"/>
      <c r="SLC3204" s="14"/>
      <c r="SLD3204" s="14"/>
      <c r="SLE3204" s="14"/>
      <c r="SLF3204" s="14"/>
      <c r="SLG3204" s="14"/>
      <c r="SLH3204" s="14"/>
      <c r="SLI3204" s="14"/>
      <c r="SLJ3204" s="14"/>
      <c r="SLK3204" s="14"/>
      <c r="SLL3204" s="14"/>
      <c r="SLM3204" s="14"/>
      <c r="SLN3204" s="14"/>
      <c r="SLO3204" s="14"/>
      <c r="SLP3204" s="14"/>
      <c r="SLQ3204" s="14"/>
      <c r="SLR3204" s="14"/>
      <c r="SLS3204" s="14"/>
      <c r="SLT3204" s="14"/>
      <c r="SLU3204" s="14"/>
      <c r="SLV3204" s="14"/>
      <c r="SLW3204" s="14"/>
      <c r="SLX3204" s="14"/>
      <c r="SLY3204" s="14"/>
      <c r="SLZ3204" s="14"/>
      <c r="SMA3204" s="14"/>
      <c r="SMB3204" s="14"/>
      <c r="SMC3204" s="14"/>
      <c r="SMD3204" s="14"/>
      <c r="SME3204" s="14"/>
      <c r="SMF3204" s="14"/>
      <c r="SMG3204" s="14"/>
      <c r="SMH3204" s="14"/>
      <c r="SMI3204" s="14"/>
      <c r="SMJ3204" s="14"/>
      <c r="SMK3204" s="14"/>
      <c r="SML3204" s="14"/>
      <c r="SMM3204" s="14"/>
      <c r="SMN3204" s="14"/>
      <c r="SMO3204" s="14"/>
      <c r="SMP3204" s="14"/>
      <c r="SMQ3204" s="14"/>
      <c r="SMR3204" s="14"/>
      <c r="SMS3204" s="14"/>
      <c r="SMT3204" s="14"/>
      <c r="SMU3204" s="14"/>
      <c r="SMV3204" s="14"/>
      <c r="SMW3204" s="14"/>
      <c r="SMX3204" s="14"/>
      <c r="SMY3204" s="14"/>
      <c r="SMZ3204" s="14"/>
      <c r="SNA3204" s="14"/>
      <c r="SNB3204" s="14"/>
      <c r="SNC3204" s="14"/>
      <c r="SND3204" s="14"/>
      <c r="SNE3204" s="14"/>
      <c r="SNF3204" s="14"/>
      <c r="SNG3204" s="14"/>
      <c r="SNH3204" s="14"/>
      <c r="SNI3204" s="14"/>
      <c r="SNJ3204" s="14"/>
      <c r="SNK3204" s="14"/>
      <c r="SNL3204" s="14"/>
      <c r="SNM3204" s="14"/>
      <c r="SNN3204" s="14"/>
      <c r="SNO3204" s="14"/>
      <c r="SNP3204" s="14"/>
      <c r="SNQ3204" s="14"/>
      <c r="SNR3204" s="14"/>
      <c r="SNS3204" s="14"/>
      <c r="SNT3204" s="14"/>
      <c r="SNU3204" s="14"/>
      <c r="SNV3204" s="14"/>
      <c r="SNW3204" s="14"/>
      <c r="SNX3204" s="14"/>
      <c r="SNY3204" s="14"/>
      <c r="SNZ3204" s="14"/>
      <c r="SOA3204" s="14"/>
      <c r="SOB3204" s="14"/>
      <c r="SOC3204" s="14"/>
      <c r="SOD3204" s="14"/>
      <c r="SOE3204" s="14"/>
      <c r="SOF3204" s="14"/>
      <c r="SOG3204" s="14"/>
      <c r="SOH3204" s="14"/>
      <c r="SOI3204" s="14"/>
      <c r="SOJ3204" s="14"/>
      <c r="SOK3204" s="14"/>
      <c r="SOL3204" s="14"/>
      <c r="SOM3204" s="14"/>
      <c r="SON3204" s="14"/>
      <c r="SOO3204" s="14"/>
      <c r="SOP3204" s="14"/>
      <c r="SOQ3204" s="14"/>
      <c r="SOR3204" s="14"/>
      <c r="SOS3204" s="14"/>
      <c r="SOT3204" s="14"/>
      <c r="SOU3204" s="14"/>
      <c r="SOV3204" s="14"/>
      <c r="SOW3204" s="14"/>
      <c r="SOX3204" s="14"/>
      <c r="SOY3204" s="14"/>
      <c r="SOZ3204" s="14"/>
      <c r="SPA3204" s="14"/>
      <c r="SPB3204" s="14"/>
      <c r="SPC3204" s="14"/>
      <c r="SPD3204" s="14"/>
      <c r="SPE3204" s="14"/>
      <c r="SPF3204" s="14"/>
      <c r="SPG3204" s="14"/>
      <c r="SPH3204" s="14"/>
      <c r="SPI3204" s="14"/>
      <c r="SPJ3204" s="14"/>
      <c r="SPK3204" s="14"/>
      <c r="SPL3204" s="14"/>
      <c r="SPM3204" s="14"/>
      <c r="SPN3204" s="14"/>
      <c r="SPO3204" s="14"/>
      <c r="SPP3204" s="14"/>
      <c r="SPQ3204" s="14"/>
      <c r="SPR3204" s="14"/>
      <c r="SPS3204" s="14"/>
      <c r="SPT3204" s="14"/>
      <c r="SPU3204" s="14"/>
      <c r="SPV3204" s="14"/>
      <c r="SPW3204" s="14"/>
      <c r="SPX3204" s="14"/>
      <c r="SPY3204" s="14"/>
      <c r="SPZ3204" s="14"/>
      <c r="SQA3204" s="14"/>
      <c r="SQB3204" s="14"/>
      <c r="SQC3204" s="14"/>
      <c r="SQD3204" s="14"/>
      <c r="SQE3204" s="14"/>
      <c r="SQF3204" s="14"/>
      <c r="SQG3204" s="14"/>
      <c r="SQH3204" s="14"/>
      <c r="SQI3204" s="14"/>
      <c r="SQJ3204" s="14"/>
      <c r="SQK3204" s="14"/>
      <c r="SQL3204" s="14"/>
      <c r="SQM3204" s="14"/>
      <c r="SQN3204" s="14"/>
      <c r="SQO3204" s="14"/>
      <c r="SQP3204" s="14"/>
      <c r="SQQ3204" s="14"/>
      <c r="SQR3204" s="14"/>
      <c r="SQS3204" s="14"/>
      <c r="SQT3204" s="14"/>
      <c r="SQU3204" s="14"/>
      <c r="SQV3204" s="14"/>
      <c r="SQW3204" s="14"/>
      <c r="SQX3204" s="14"/>
      <c r="SQY3204" s="14"/>
      <c r="SQZ3204" s="14"/>
      <c r="SRA3204" s="14"/>
      <c r="SRB3204" s="14"/>
      <c r="SRC3204" s="14"/>
      <c r="SRD3204" s="14"/>
      <c r="SRE3204" s="14"/>
      <c r="SRF3204" s="14"/>
      <c r="SRG3204" s="14"/>
      <c r="SRH3204" s="14"/>
      <c r="SRI3204" s="14"/>
      <c r="SRJ3204" s="14"/>
      <c r="SRK3204" s="14"/>
      <c r="SRL3204" s="14"/>
      <c r="SRM3204" s="14"/>
      <c r="SRN3204" s="14"/>
      <c r="SRO3204" s="14"/>
      <c r="SRP3204" s="14"/>
      <c r="SRQ3204" s="14"/>
      <c r="SRR3204" s="14"/>
      <c r="SRS3204" s="14"/>
      <c r="SRT3204" s="14"/>
      <c r="SRU3204" s="14"/>
      <c r="SRV3204" s="14"/>
      <c r="SRW3204" s="14"/>
      <c r="SRX3204" s="14"/>
      <c r="SRY3204" s="14"/>
      <c r="SRZ3204" s="14"/>
      <c r="SSA3204" s="14"/>
      <c r="SSB3204" s="14"/>
      <c r="SSC3204" s="14"/>
      <c r="SSD3204" s="14"/>
      <c r="SSE3204" s="14"/>
      <c r="SSF3204" s="14"/>
      <c r="SSG3204" s="14"/>
      <c r="SSH3204" s="14"/>
      <c r="SSI3204" s="14"/>
      <c r="SSJ3204" s="14"/>
      <c r="SSK3204" s="14"/>
      <c r="SSL3204" s="14"/>
      <c r="SSM3204" s="14"/>
      <c r="SSN3204" s="14"/>
      <c r="SSO3204" s="14"/>
      <c r="SSP3204" s="14"/>
      <c r="SSQ3204" s="14"/>
      <c r="SSR3204" s="14"/>
      <c r="SSS3204" s="14"/>
      <c r="SST3204" s="14"/>
      <c r="SSU3204" s="14"/>
      <c r="SSV3204" s="14"/>
      <c r="SSW3204" s="14"/>
      <c r="SSX3204" s="14"/>
      <c r="SSY3204" s="14"/>
      <c r="SSZ3204" s="14"/>
      <c r="STA3204" s="14"/>
      <c r="STB3204" s="14"/>
      <c r="STC3204" s="14"/>
      <c r="STD3204" s="14"/>
      <c r="STE3204" s="14"/>
      <c r="STF3204" s="14"/>
      <c r="STG3204" s="14"/>
      <c r="STH3204" s="14"/>
      <c r="STI3204" s="14"/>
      <c r="STJ3204" s="14"/>
      <c r="STK3204" s="14"/>
      <c r="STL3204" s="14"/>
      <c r="STM3204" s="14"/>
      <c r="STN3204" s="14"/>
      <c r="STO3204" s="14"/>
      <c r="STP3204" s="14"/>
      <c r="STQ3204" s="14"/>
      <c r="STR3204" s="14"/>
      <c r="STS3204" s="14"/>
      <c r="STT3204" s="14"/>
      <c r="STU3204" s="14"/>
      <c r="STV3204" s="14"/>
      <c r="STW3204" s="14"/>
      <c r="STX3204" s="14"/>
      <c r="STY3204" s="14"/>
      <c r="STZ3204" s="14"/>
      <c r="SUA3204" s="14"/>
      <c r="SUB3204" s="14"/>
      <c r="SUC3204" s="14"/>
      <c r="SUD3204" s="14"/>
      <c r="SUE3204" s="14"/>
      <c r="SUF3204" s="14"/>
      <c r="SUG3204" s="14"/>
      <c r="SUH3204" s="14"/>
      <c r="SUI3204" s="14"/>
      <c r="SUJ3204" s="14"/>
      <c r="SUK3204" s="14"/>
      <c r="SUL3204" s="14"/>
      <c r="SUM3204" s="14"/>
      <c r="SUN3204" s="14"/>
      <c r="SUO3204" s="14"/>
      <c r="SUP3204" s="14"/>
      <c r="SUQ3204" s="14"/>
      <c r="SUR3204" s="14"/>
      <c r="SUS3204" s="14"/>
      <c r="SUT3204" s="14"/>
      <c r="SUU3204" s="14"/>
      <c r="SUV3204" s="14"/>
      <c r="SUW3204" s="14"/>
      <c r="SUX3204" s="14"/>
      <c r="SUY3204" s="14"/>
      <c r="SUZ3204" s="14"/>
      <c r="SVA3204" s="14"/>
      <c r="SVB3204" s="14"/>
      <c r="SVC3204" s="14"/>
      <c r="SVD3204" s="14"/>
      <c r="SVE3204" s="14"/>
      <c r="SVF3204" s="14"/>
      <c r="SVG3204" s="14"/>
      <c r="SVH3204" s="14"/>
      <c r="SVI3204" s="14"/>
      <c r="SVJ3204" s="14"/>
      <c r="SVK3204" s="14"/>
      <c r="SVL3204" s="14"/>
      <c r="SVM3204" s="14"/>
      <c r="SVN3204" s="14"/>
      <c r="SVO3204" s="14"/>
      <c r="SVP3204" s="14"/>
      <c r="SVQ3204" s="14"/>
      <c r="SVR3204" s="14"/>
      <c r="SVS3204" s="14"/>
      <c r="SVT3204" s="14"/>
      <c r="SVU3204" s="14"/>
      <c r="SVV3204" s="14"/>
      <c r="SVW3204" s="14"/>
      <c r="SVX3204" s="14"/>
      <c r="SVY3204" s="14"/>
      <c r="SVZ3204" s="14"/>
      <c r="SWA3204" s="14"/>
      <c r="SWB3204" s="14"/>
      <c r="SWC3204" s="14"/>
      <c r="SWD3204" s="14"/>
      <c r="SWE3204" s="14"/>
      <c r="SWF3204" s="14"/>
      <c r="SWG3204" s="14"/>
      <c r="SWH3204" s="14"/>
      <c r="SWI3204" s="14"/>
      <c r="SWJ3204" s="14"/>
      <c r="SWK3204" s="14"/>
      <c r="SWL3204" s="14"/>
      <c r="SWM3204" s="14"/>
      <c r="SWN3204" s="14"/>
      <c r="SWO3204" s="14"/>
      <c r="SWP3204" s="14"/>
      <c r="SWQ3204" s="14"/>
      <c r="SWR3204" s="14"/>
      <c r="SWS3204" s="14"/>
      <c r="SWT3204" s="14"/>
      <c r="SWU3204" s="14"/>
      <c r="SWV3204" s="14"/>
      <c r="SWW3204" s="14"/>
      <c r="SWX3204" s="14"/>
      <c r="SWY3204" s="14"/>
      <c r="SWZ3204" s="14"/>
      <c r="SXA3204" s="14"/>
      <c r="SXB3204" s="14"/>
      <c r="SXC3204" s="14"/>
      <c r="SXD3204" s="14"/>
      <c r="SXE3204" s="14"/>
      <c r="SXF3204" s="14"/>
      <c r="SXG3204" s="14"/>
      <c r="SXH3204" s="14"/>
      <c r="SXI3204" s="14"/>
      <c r="SXJ3204" s="14"/>
      <c r="SXK3204" s="14"/>
      <c r="SXL3204" s="14"/>
      <c r="SXM3204" s="14"/>
      <c r="SXN3204" s="14"/>
      <c r="SXO3204" s="14"/>
      <c r="SXP3204" s="14"/>
      <c r="SXQ3204" s="14"/>
      <c r="SXR3204" s="14"/>
      <c r="SXS3204" s="14"/>
      <c r="SXT3204" s="14"/>
      <c r="SXU3204" s="14"/>
      <c r="SXV3204" s="14"/>
      <c r="SXW3204" s="14"/>
      <c r="SXX3204" s="14"/>
      <c r="SXY3204" s="14"/>
      <c r="SXZ3204" s="14"/>
      <c r="SYA3204" s="14"/>
      <c r="SYB3204" s="14"/>
      <c r="SYC3204" s="14"/>
      <c r="SYD3204" s="14"/>
      <c r="SYE3204" s="14"/>
      <c r="SYF3204" s="14"/>
      <c r="SYG3204" s="14"/>
      <c r="SYH3204" s="14"/>
      <c r="SYI3204" s="14"/>
      <c r="SYJ3204" s="14"/>
      <c r="SYK3204" s="14"/>
      <c r="SYL3204" s="14"/>
      <c r="SYM3204" s="14"/>
      <c r="SYN3204" s="14"/>
      <c r="SYO3204" s="14"/>
      <c r="SYP3204" s="14"/>
      <c r="SYQ3204" s="14"/>
      <c r="SYR3204" s="14"/>
      <c r="SYS3204" s="14"/>
      <c r="SYT3204" s="14"/>
      <c r="SYU3204" s="14"/>
      <c r="SYV3204" s="14"/>
      <c r="SYW3204" s="14"/>
      <c r="SYX3204" s="14"/>
      <c r="SYY3204" s="14"/>
      <c r="SYZ3204" s="14"/>
      <c r="SZA3204" s="14"/>
      <c r="SZB3204" s="14"/>
      <c r="SZC3204" s="14"/>
      <c r="SZD3204" s="14"/>
      <c r="SZE3204" s="14"/>
      <c r="SZF3204" s="14"/>
      <c r="SZG3204" s="14"/>
      <c r="SZH3204" s="14"/>
      <c r="SZI3204" s="14"/>
      <c r="SZJ3204" s="14"/>
      <c r="SZK3204" s="14"/>
      <c r="SZL3204" s="14"/>
      <c r="SZM3204" s="14"/>
      <c r="SZN3204" s="14"/>
      <c r="SZO3204" s="14"/>
      <c r="SZP3204" s="14"/>
      <c r="SZQ3204" s="14"/>
      <c r="SZR3204" s="14"/>
      <c r="SZS3204" s="14"/>
      <c r="SZT3204" s="14"/>
      <c r="SZU3204" s="14"/>
      <c r="SZV3204" s="14"/>
      <c r="SZW3204" s="14"/>
      <c r="SZX3204" s="14"/>
      <c r="SZY3204" s="14"/>
      <c r="SZZ3204" s="14"/>
      <c r="TAA3204" s="14"/>
      <c r="TAB3204" s="14"/>
      <c r="TAC3204" s="14"/>
      <c r="TAD3204" s="14"/>
      <c r="TAE3204" s="14"/>
      <c r="TAF3204" s="14"/>
      <c r="TAG3204" s="14"/>
      <c r="TAH3204" s="14"/>
      <c r="TAI3204" s="14"/>
      <c r="TAJ3204" s="14"/>
      <c r="TAK3204" s="14"/>
      <c r="TAL3204" s="14"/>
      <c r="TAM3204" s="14"/>
      <c r="TAN3204" s="14"/>
      <c r="TAO3204" s="14"/>
      <c r="TAP3204" s="14"/>
      <c r="TAQ3204" s="14"/>
      <c r="TAR3204" s="14"/>
      <c r="TAS3204" s="14"/>
      <c r="TAT3204" s="14"/>
      <c r="TAU3204" s="14"/>
      <c r="TAV3204" s="14"/>
      <c r="TAW3204" s="14"/>
      <c r="TAX3204" s="14"/>
      <c r="TAY3204" s="14"/>
      <c r="TAZ3204" s="14"/>
      <c r="TBA3204" s="14"/>
      <c r="TBB3204" s="14"/>
      <c r="TBC3204" s="14"/>
      <c r="TBD3204" s="14"/>
      <c r="TBE3204" s="14"/>
      <c r="TBF3204" s="14"/>
      <c r="TBG3204" s="14"/>
      <c r="TBH3204" s="14"/>
      <c r="TBI3204" s="14"/>
      <c r="TBJ3204" s="14"/>
      <c r="TBK3204" s="14"/>
      <c r="TBL3204" s="14"/>
      <c r="TBM3204" s="14"/>
      <c r="TBN3204" s="14"/>
      <c r="TBO3204" s="14"/>
      <c r="TBP3204" s="14"/>
      <c r="TBQ3204" s="14"/>
      <c r="TBR3204" s="14"/>
      <c r="TBS3204" s="14"/>
      <c r="TBT3204" s="14"/>
      <c r="TBU3204" s="14"/>
      <c r="TBV3204" s="14"/>
      <c r="TBW3204" s="14"/>
      <c r="TBX3204" s="14"/>
      <c r="TBY3204" s="14"/>
      <c r="TBZ3204" s="14"/>
      <c r="TCA3204" s="14"/>
      <c r="TCB3204" s="14"/>
      <c r="TCC3204" s="14"/>
      <c r="TCD3204" s="14"/>
      <c r="TCE3204" s="14"/>
      <c r="TCF3204" s="14"/>
      <c r="TCG3204" s="14"/>
      <c r="TCH3204" s="14"/>
      <c r="TCI3204" s="14"/>
      <c r="TCJ3204" s="14"/>
      <c r="TCK3204" s="14"/>
      <c r="TCL3204" s="14"/>
      <c r="TCM3204" s="14"/>
      <c r="TCN3204" s="14"/>
      <c r="TCO3204" s="14"/>
      <c r="TCP3204" s="14"/>
      <c r="TCQ3204" s="14"/>
      <c r="TCR3204" s="14"/>
      <c r="TCS3204" s="14"/>
      <c r="TCT3204" s="14"/>
      <c r="TCU3204" s="14"/>
      <c r="TCV3204" s="14"/>
      <c r="TCW3204" s="14"/>
      <c r="TCX3204" s="14"/>
      <c r="TCY3204" s="14"/>
      <c r="TCZ3204" s="14"/>
      <c r="TDA3204" s="14"/>
      <c r="TDB3204" s="14"/>
      <c r="TDC3204" s="14"/>
      <c r="TDD3204" s="14"/>
      <c r="TDE3204" s="14"/>
      <c r="TDF3204" s="14"/>
      <c r="TDG3204" s="14"/>
      <c r="TDH3204" s="14"/>
      <c r="TDI3204" s="14"/>
      <c r="TDJ3204" s="14"/>
      <c r="TDK3204" s="14"/>
      <c r="TDL3204" s="14"/>
      <c r="TDM3204" s="14"/>
      <c r="TDN3204" s="14"/>
      <c r="TDO3204" s="14"/>
      <c r="TDP3204" s="14"/>
      <c r="TDQ3204" s="14"/>
      <c r="TDR3204" s="14"/>
      <c r="TDS3204" s="14"/>
      <c r="TDT3204" s="14"/>
      <c r="TDU3204" s="14"/>
      <c r="TDV3204" s="14"/>
      <c r="TDW3204" s="14"/>
      <c r="TDX3204" s="14"/>
      <c r="TDY3204" s="14"/>
      <c r="TDZ3204" s="14"/>
      <c r="TEA3204" s="14"/>
      <c r="TEB3204" s="14"/>
      <c r="TEC3204" s="14"/>
      <c r="TED3204" s="14"/>
      <c r="TEE3204" s="14"/>
      <c r="TEF3204" s="14"/>
      <c r="TEG3204" s="14"/>
      <c r="TEH3204" s="14"/>
      <c r="TEI3204" s="14"/>
      <c r="TEJ3204" s="14"/>
      <c r="TEK3204" s="14"/>
      <c r="TEL3204" s="14"/>
      <c r="TEM3204" s="14"/>
      <c r="TEN3204" s="14"/>
      <c r="TEO3204" s="14"/>
      <c r="TEP3204" s="14"/>
      <c r="TEQ3204" s="14"/>
      <c r="TER3204" s="14"/>
      <c r="TES3204" s="14"/>
      <c r="TET3204" s="14"/>
      <c r="TEU3204" s="14"/>
      <c r="TEV3204" s="14"/>
      <c r="TEW3204" s="14"/>
      <c r="TEX3204" s="14"/>
      <c r="TEY3204" s="14"/>
      <c r="TEZ3204" s="14"/>
      <c r="TFA3204" s="14"/>
      <c r="TFB3204" s="14"/>
      <c r="TFC3204" s="14"/>
      <c r="TFD3204" s="14"/>
      <c r="TFE3204" s="14"/>
      <c r="TFF3204" s="14"/>
      <c r="TFG3204" s="14"/>
      <c r="TFH3204" s="14"/>
      <c r="TFI3204" s="14"/>
      <c r="TFJ3204" s="14"/>
      <c r="TFK3204" s="14"/>
      <c r="TFL3204" s="14"/>
      <c r="TFM3204" s="14"/>
      <c r="TFN3204" s="14"/>
      <c r="TFO3204" s="14"/>
      <c r="TFP3204" s="14"/>
      <c r="TFQ3204" s="14"/>
      <c r="TFR3204" s="14"/>
      <c r="TFS3204" s="14"/>
      <c r="TFT3204" s="14"/>
      <c r="TFU3204" s="14"/>
      <c r="TFV3204" s="14"/>
      <c r="TFW3204" s="14"/>
      <c r="TFX3204" s="14"/>
      <c r="TFY3204" s="14"/>
      <c r="TFZ3204" s="14"/>
      <c r="TGA3204" s="14"/>
      <c r="TGB3204" s="14"/>
      <c r="TGC3204" s="14"/>
      <c r="TGD3204" s="14"/>
      <c r="TGE3204" s="14"/>
      <c r="TGF3204" s="14"/>
      <c r="TGG3204" s="14"/>
      <c r="TGH3204" s="14"/>
      <c r="TGI3204" s="14"/>
      <c r="TGJ3204" s="14"/>
      <c r="TGK3204" s="14"/>
      <c r="TGL3204" s="14"/>
      <c r="TGM3204" s="14"/>
      <c r="TGN3204" s="14"/>
      <c r="TGO3204" s="14"/>
      <c r="TGP3204" s="14"/>
      <c r="TGQ3204" s="14"/>
      <c r="TGR3204" s="14"/>
      <c r="TGS3204" s="14"/>
      <c r="TGT3204" s="14"/>
      <c r="TGU3204" s="14"/>
      <c r="TGV3204" s="14"/>
      <c r="TGW3204" s="14"/>
      <c r="TGX3204" s="14"/>
      <c r="TGY3204" s="14"/>
      <c r="TGZ3204" s="14"/>
      <c r="THA3204" s="14"/>
      <c r="THB3204" s="14"/>
      <c r="THC3204" s="14"/>
      <c r="THD3204" s="14"/>
      <c r="THE3204" s="14"/>
      <c r="THF3204" s="14"/>
      <c r="THG3204" s="14"/>
      <c r="THH3204" s="14"/>
      <c r="THI3204" s="14"/>
      <c r="THJ3204" s="14"/>
      <c r="THK3204" s="14"/>
      <c r="THL3204" s="14"/>
      <c r="THM3204" s="14"/>
      <c r="THN3204" s="14"/>
      <c r="THO3204" s="14"/>
      <c r="THP3204" s="14"/>
      <c r="THQ3204" s="14"/>
      <c r="THR3204" s="14"/>
      <c r="THS3204" s="14"/>
      <c r="THT3204" s="14"/>
      <c r="THU3204" s="14"/>
      <c r="THV3204" s="14"/>
      <c r="THW3204" s="14"/>
      <c r="THX3204" s="14"/>
      <c r="THY3204" s="14"/>
      <c r="THZ3204" s="14"/>
      <c r="TIA3204" s="14"/>
      <c r="TIB3204" s="14"/>
      <c r="TIC3204" s="14"/>
      <c r="TID3204" s="14"/>
      <c r="TIE3204" s="14"/>
      <c r="TIF3204" s="14"/>
      <c r="TIG3204" s="14"/>
      <c r="TIH3204" s="14"/>
      <c r="TII3204" s="14"/>
      <c r="TIJ3204" s="14"/>
      <c r="TIK3204" s="14"/>
      <c r="TIL3204" s="14"/>
      <c r="TIM3204" s="14"/>
      <c r="TIN3204" s="14"/>
      <c r="TIO3204" s="14"/>
      <c r="TIP3204" s="14"/>
      <c r="TIQ3204" s="14"/>
      <c r="TIR3204" s="14"/>
      <c r="TIS3204" s="14"/>
      <c r="TIT3204" s="14"/>
      <c r="TIU3204" s="14"/>
      <c r="TIV3204" s="14"/>
      <c r="TIW3204" s="14"/>
      <c r="TIX3204" s="14"/>
      <c r="TIY3204" s="14"/>
      <c r="TIZ3204" s="14"/>
      <c r="TJA3204" s="14"/>
      <c r="TJB3204" s="14"/>
      <c r="TJC3204" s="14"/>
      <c r="TJD3204" s="14"/>
      <c r="TJE3204" s="14"/>
      <c r="TJF3204" s="14"/>
      <c r="TJG3204" s="14"/>
      <c r="TJH3204" s="14"/>
      <c r="TJI3204" s="14"/>
      <c r="TJJ3204" s="14"/>
      <c r="TJK3204" s="14"/>
      <c r="TJL3204" s="14"/>
      <c r="TJM3204" s="14"/>
      <c r="TJN3204" s="14"/>
      <c r="TJO3204" s="14"/>
      <c r="TJP3204" s="14"/>
      <c r="TJQ3204" s="14"/>
      <c r="TJR3204" s="14"/>
      <c r="TJS3204" s="14"/>
      <c r="TJT3204" s="14"/>
      <c r="TJU3204" s="14"/>
      <c r="TJV3204" s="14"/>
      <c r="TJW3204" s="14"/>
      <c r="TJX3204" s="14"/>
      <c r="TJY3204" s="14"/>
      <c r="TJZ3204" s="14"/>
      <c r="TKA3204" s="14"/>
      <c r="TKB3204" s="14"/>
      <c r="TKC3204" s="14"/>
      <c r="TKD3204" s="14"/>
      <c r="TKE3204" s="14"/>
      <c r="TKF3204" s="14"/>
      <c r="TKG3204" s="14"/>
      <c r="TKH3204" s="14"/>
      <c r="TKI3204" s="14"/>
      <c r="TKJ3204" s="14"/>
      <c r="TKK3204" s="14"/>
      <c r="TKL3204" s="14"/>
      <c r="TKM3204" s="14"/>
      <c r="TKN3204" s="14"/>
      <c r="TKO3204" s="14"/>
      <c r="TKP3204" s="14"/>
      <c r="TKQ3204" s="14"/>
      <c r="TKR3204" s="14"/>
      <c r="TKS3204" s="14"/>
      <c r="TKT3204" s="14"/>
      <c r="TKU3204" s="14"/>
      <c r="TKV3204" s="14"/>
      <c r="TKW3204" s="14"/>
      <c r="TKX3204" s="14"/>
      <c r="TKY3204" s="14"/>
      <c r="TKZ3204" s="14"/>
      <c r="TLA3204" s="14"/>
      <c r="TLB3204" s="14"/>
      <c r="TLC3204" s="14"/>
      <c r="TLD3204" s="14"/>
      <c r="TLE3204" s="14"/>
      <c r="TLF3204" s="14"/>
      <c r="TLG3204" s="14"/>
      <c r="TLH3204" s="14"/>
      <c r="TLI3204" s="14"/>
      <c r="TLJ3204" s="14"/>
      <c r="TLK3204" s="14"/>
      <c r="TLL3204" s="14"/>
      <c r="TLM3204" s="14"/>
      <c r="TLN3204" s="14"/>
      <c r="TLO3204" s="14"/>
      <c r="TLP3204" s="14"/>
      <c r="TLQ3204" s="14"/>
      <c r="TLR3204" s="14"/>
      <c r="TLS3204" s="14"/>
      <c r="TLT3204" s="14"/>
      <c r="TLU3204" s="14"/>
      <c r="TLV3204" s="14"/>
      <c r="TLW3204" s="14"/>
      <c r="TLX3204" s="14"/>
      <c r="TLY3204" s="14"/>
      <c r="TLZ3204" s="14"/>
      <c r="TMA3204" s="14"/>
      <c r="TMB3204" s="14"/>
      <c r="TMC3204" s="14"/>
      <c r="TMD3204" s="14"/>
      <c r="TME3204" s="14"/>
      <c r="TMF3204" s="14"/>
      <c r="TMG3204" s="14"/>
      <c r="TMH3204" s="14"/>
      <c r="TMI3204" s="14"/>
      <c r="TMJ3204" s="14"/>
      <c r="TMK3204" s="14"/>
      <c r="TML3204" s="14"/>
      <c r="TMM3204" s="14"/>
      <c r="TMN3204" s="14"/>
      <c r="TMO3204" s="14"/>
      <c r="TMP3204" s="14"/>
      <c r="TMQ3204" s="14"/>
      <c r="TMR3204" s="14"/>
      <c r="TMS3204" s="14"/>
      <c r="TMT3204" s="14"/>
      <c r="TMU3204" s="14"/>
      <c r="TMV3204" s="14"/>
      <c r="TMW3204" s="14"/>
      <c r="TMX3204" s="14"/>
      <c r="TMY3204" s="14"/>
      <c r="TMZ3204" s="14"/>
      <c r="TNA3204" s="14"/>
      <c r="TNB3204" s="14"/>
      <c r="TNC3204" s="14"/>
      <c r="TND3204" s="14"/>
      <c r="TNE3204" s="14"/>
      <c r="TNF3204" s="14"/>
      <c r="TNG3204" s="14"/>
      <c r="TNH3204" s="14"/>
      <c r="TNI3204" s="14"/>
      <c r="TNJ3204" s="14"/>
      <c r="TNK3204" s="14"/>
      <c r="TNL3204" s="14"/>
      <c r="TNM3204" s="14"/>
      <c r="TNN3204" s="14"/>
      <c r="TNO3204" s="14"/>
      <c r="TNP3204" s="14"/>
      <c r="TNQ3204" s="14"/>
      <c r="TNR3204" s="14"/>
      <c r="TNS3204" s="14"/>
      <c r="TNT3204" s="14"/>
      <c r="TNU3204" s="14"/>
      <c r="TNV3204" s="14"/>
      <c r="TNW3204" s="14"/>
      <c r="TNX3204" s="14"/>
      <c r="TNY3204" s="14"/>
      <c r="TNZ3204" s="14"/>
      <c r="TOA3204" s="14"/>
      <c r="TOB3204" s="14"/>
      <c r="TOC3204" s="14"/>
      <c r="TOD3204" s="14"/>
      <c r="TOE3204" s="14"/>
      <c r="TOF3204" s="14"/>
      <c r="TOG3204" s="14"/>
      <c r="TOH3204" s="14"/>
      <c r="TOI3204" s="14"/>
      <c r="TOJ3204" s="14"/>
      <c r="TOK3204" s="14"/>
      <c r="TOL3204" s="14"/>
      <c r="TOM3204" s="14"/>
      <c r="TON3204" s="14"/>
      <c r="TOO3204" s="14"/>
      <c r="TOP3204" s="14"/>
      <c r="TOQ3204" s="14"/>
      <c r="TOR3204" s="14"/>
      <c r="TOS3204" s="14"/>
      <c r="TOT3204" s="14"/>
      <c r="TOU3204" s="14"/>
      <c r="TOV3204" s="14"/>
      <c r="TOW3204" s="14"/>
      <c r="TOX3204" s="14"/>
      <c r="TOY3204" s="14"/>
      <c r="TOZ3204" s="14"/>
      <c r="TPA3204" s="14"/>
      <c r="TPB3204" s="14"/>
      <c r="TPC3204" s="14"/>
      <c r="TPD3204" s="14"/>
      <c r="TPE3204" s="14"/>
      <c r="TPF3204" s="14"/>
      <c r="TPG3204" s="14"/>
      <c r="TPH3204" s="14"/>
      <c r="TPI3204" s="14"/>
      <c r="TPJ3204" s="14"/>
      <c r="TPK3204" s="14"/>
      <c r="TPL3204" s="14"/>
      <c r="TPM3204" s="14"/>
      <c r="TPN3204" s="14"/>
      <c r="TPO3204" s="14"/>
      <c r="TPP3204" s="14"/>
      <c r="TPQ3204" s="14"/>
      <c r="TPR3204" s="14"/>
      <c r="TPS3204" s="14"/>
      <c r="TPT3204" s="14"/>
      <c r="TPU3204" s="14"/>
      <c r="TPV3204" s="14"/>
      <c r="TPW3204" s="14"/>
      <c r="TPX3204" s="14"/>
      <c r="TPY3204" s="14"/>
      <c r="TPZ3204" s="14"/>
      <c r="TQA3204" s="14"/>
      <c r="TQB3204" s="14"/>
      <c r="TQC3204" s="14"/>
      <c r="TQD3204" s="14"/>
      <c r="TQE3204" s="14"/>
      <c r="TQF3204" s="14"/>
      <c r="TQG3204" s="14"/>
      <c r="TQH3204" s="14"/>
      <c r="TQI3204" s="14"/>
      <c r="TQJ3204" s="14"/>
      <c r="TQK3204" s="14"/>
      <c r="TQL3204" s="14"/>
      <c r="TQM3204" s="14"/>
      <c r="TQN3204" s="14"/>
      <c r="TQO3204" s="14"/>
      <c r="TQP3204" s="14"/>
      <c r="TQQ3204" s="14"/>
      <c r="TQR3204" s="14"/>
      <c r="TQS3204" s="14"/>
      <c r="TQT3204" s="14"/>
      <c r="TQU3204" s="14"/>
      <c r="TQV3204" s="14"/>
      <c r="TQW3204" s="14"/>
      <c r="TQX3204" s="14"/>
      <c r="TQY3204" s="14"/>
      <c r="TQZ3204" s="14"/>
      <c r="TRA3204" s="14"/>
      <c r="TRB3204" s="14"/>
      <c r="TRC3204" s="14"/>
      <c r="TRD3204" s="14"/>
      <c r="TRE3204" s="14"/>
      <c r="TRF3204" s="14"/>
      <c r="TRG3204" s="14"/>
      <c r="TRH3204" s="14"/>
      <c r="TRI3204" s="14"/>
      <c r="TRJ3204" s="14"/>
      <c r="TRK3204" s="14"/>
      <c r="TRL3204" s="14"/>
      <c r="TRM3204" s="14"/>
      <c r="TRN3204" s="14"/>
      <c r="TRO3204" s="14"/>
      <c r="TRP3204" s="14"/>
      <c r="TRQ3204" s="14"/>
      <c r="TRR3204" s="14"/>
      <c r="TRS3204" s="14"/>
      <c r="TRT3204" s="14"/>
      <c r="TRU3204" s="14"/>
      <c r="TRV3204" s="14"/>
      <c r="TRW3204" s="14"/>
      <c r="TRX3204" s="14"/>
      <c r="TRY3204" s="14"/>
      <c r="TRZ3204" s="14"/>
      <c r="TSA3204" s="14"/>
      <c r="TSB3204" s="14"/>
      <c r="TSC3204" s="14"/>
      <c r="TSD3204" s="14"/>
      <c r="TSE3204" s="14"/>
      <c r="TSF3204" s="14"/>
      <c r="TSG3204" s="14"/>
      <c r="TSH3204" s="14"/>
      <c r="TSI3204" s="14"/>
      <c r="TSJ3204" s="14"/>
      <c r="TSK3204" s="14"/>
      <c r="TSL3204" s="14"/>
      <c r="TSM3204" s="14"/>
      <c r="TSN3204" s="14"/>
      <c r="TSO3204" s="14"/>
      <c r="TSP3204" s="14"/>
      <c r="TSQ3204" s="14"/>
      <c r="TSR3204" s="14"/>
      <c r="TSS3204" s="14"/>
      <c r="TST3204" s="14"/>
      <c r="TSU3204" s="14"/>
      <c r="TSV3204" s="14"/>
      <c r="TSW3204" s="14"/>
      <c r="TSX3204" s="14"/>
      <c r="TSY3204" s="14"/>
      <c r="TSZ3204" s="14"/>
      <c r="TTA3204" s="14"/>
      <c r="TTB3204" s="14"/>
      <c r="TTC3204" s="14"/>
      <c r="TTD3204" s="14"/>
      <c r="TTE3204" s="14"/>
      <c r="TTF3204" s="14"/>
      <c r="TTG3204" s="14"/>
      <c r="TTH3204" s="14"/>
      <c r="TTI3204" s="14"/>
      <c r="TTJ3204" s="14"/>
      <c r="TTK3204" s="14"/>
      <c r="TTL3204" s="14"/>
      <c r="TTM3204" s="14"/>
      <c r="TTN3204" s="14"/>
      <c r="TTO3204" s="14"/>
      <c r="TTP3204" s="14"/>
      <c r="TTQ3204" s="14"/>
      <c r="TTR3204" s="14"/>
      <c r="TTS3204" s="14"/>
      <c r="TTT3204" s="14"/>
      <c r="TTU3204" s="14"/>
      <c r="TTV3204" s="14"/>
      <c r="TTW3204" s="14"/>
      <c r="TTX3204" s="14"/>
      <c r="TTY3204" s="14"/>
      <c r="TTZ3204" s="14"/>
      <c r="TUA3204" s="14"/>
      <c r="TUB3204" s="14"/>
      <c r="TUC3204" s="14"/>
      <c r="TUD3204" s="14"/>
      <c r="TUE3204" s="14"/>
      <c r="TUF3204" s="14"/>
      <c r="TUG3204" s="14"/>
      <c r="TUH3204" s="14"/>
      <c r="TUI3204" s="14"/>
      <c r="TUJ3204" s="14"/>
      <c r="TUK3204" s="14"/>
      <c r="TUL3204" s="14"/>
      <c r="TUM3204" s="14"/>
      <c r="TUN3204" s="14"/>
      <c r="TUO3204" s="14"/>
      <c r="TUP3204" s="14"/>
      <c r="TUQ3204" s="14"/>
      <c r="TUR3204" s="14"/>
      <c r="TUS3204" s="14"/>
      <c r="TUT3204" s="14"/>
      <c r="TUU3204" s="14"/>
      <c r="TUV3204" s="14"/>
      <c r="TUW3204" s="14"/>
      <c r="TUX3204" s="14"/>
      <c r="TUY3204" s="14"/>
      <c r="TUZ3204" s="14"/>
      <c r="TVA3204" s="14"/>
      <c r="TVB3204" s="14"/>
      <c r="TVC3204" s="14"/>
      <c r="TVD3204" s="14"/>
      <c r="TVE3204" s="14"/>
      <c r="TVF3204" s="14"/>
      <c r="TVG3204" s="14"/>
      <c r="TVH3204" s="14"/>
      <c r="TVI3204" s="14"/>
      <c r="TVJ3204" s="14"/>
      <c r="TVK3204" s="14"/>
      <c r="TVL3204" s="14"/>
      <c r="TVM3204" s="14"/>
      <c r="TVN3204" s="14"/>
      <c r="TVO3204" s="14"/>
      <c r="TVP3204" s="14"/>
      <c r="TVQ3204" s="14"/>
      <c r="TVR3204" s="14"/>
      <c r="TVS3204" s="14"/>
      <c r="TVT3204" s="14"/>
      <c r="TVU3204" s="14"/>
      <c r="TVV3204" s="14"/>
      <c r="TVW3204" s="14"/>
      <c r="TVX3204" s="14"/>
      <c r="TVY3204" s="14"/>
      <c r="TVZ3204" s="14"/>
      <c r="TWA3204" s="14"/>
      <c r="TWB3204" s="14"/>
      <c r="TWC3204" s="14"/>
      <c r="TWD3204" s="14"/>
      <c r="TWE3204" s="14"/>
      <c r="TWF3204" s="14"/>
      <c r="TWG3204" s="14"/>
      <c r="TWH3204" s="14"/>
      <c r="TWI3204" s="14"/>
      <c r="TWJ3204" s="14"/>
      <c r="TWK3204" s="14"/>
      <c r="TWL3204" s="14"/>
      <c r="TWM3204" s="14"/>
      <c r="TWN3204" s="14"/>
      <c r="TWO3204" s="14"/>
      <c r="TWP3204" s="14"/>
      <c r="TWQ3204" s="14"/>
      <c r="TWR3204" s="14"/>
      <c r="TWS3204" s="14"/>
      <c r="TWT3204" s="14"/>
      <c r="TWU3204" s="14"/>
      <c r="TWV3204" s="14"/>
      <c r="TWW3204" s="14"/>
      <c r="TWX3204" s="14"/>
      <c r="TWY3204" s="14"/>
      <c r="TWZ3204" s="14"/>
      <c r="TXA3204" s="14"/>
      <c r="TXB3204" s="14"/>
      <c r="TXC3204" s="14"/>
      <c r="TXD3204" s="14"/>
      <c r="TXE3204" s="14"/>
      <c r="TXF3204" s="14"/>
      <c r="TXG3204" s="14"/>
      <c r="TXH3204" s="14"/>
      <c r="TXI3204" s="14"/>
      <c r="TXJ3204" s="14"/>
      <c r="TXK3204" s="14"/>
      <c r="TXL3204" s="14"/>
      <c r="TXM3204" s="14"/>
      <c r="TXN3204" s="14"/>
      <c r="TXO3204" s="14"/>
      <c r="TXP3204" s="14"/>
      <c r="TXQ3204" s="14"/>
      <c r="TXR3204" s="14"/>
      <c r="TXS3204" s="14"/>
      <c r="TXT3204" s="14"/>
      <c r="TXU3204" s="14"/>
      <c r="TXV3204" s="14"/>
      <c r="TXW3204" s="14"/>
      <c r="TXX3204" s="14"/>
      <c r="TXY3204" s="14"/>
      <c r="TXZ3204" s="14"/>
      <c r="TYA3204" s="14"/>
      <c r="TYB3204" s="14"/>
      <c r="TYC3204" s="14"/>
      <c r="TYD3204" s="14"/>
      <c r="TYE3204" s="14"/>
      <c r="TYF3204" s="14"/>
      <c r="TYG3204" s="14"/>
      <c r="TYH3204" s="14"/>
      <c r="TYI3204" s="14"/>
      <c r="TYJ3204" s="14"/>
      <c r="TYK3204" s="14"/>
      <c r="TYL3204" s="14"/>
      <c r="TYM3204" s="14"/>
      <c r="TYN3204" s="14"/>
      <c r="TYO3204" s="14"/>
      <c r="TYP3204" s="14"/>
      <c r="TYQ3204" s="14"/>
      <c r="TYR3204" s="14"/>
      <c r="TYS3204" s="14"/>
      <c r="TYT3204" s="14"/>
      <c r="TYU3204" s="14"/>
      <c r="TYV3204" s="14"/>
      <c r="TYW3204" s="14"/>
      <c r="TYX3204" s="14"/>
      <c r="TYY3204" s="14"/>
      <c r="TYZ3204" s="14"/>
      <c r="TZA3204" s="14"/>
      <c r="TZB3204" s="14"/>
      <c r="TZC3204" s="14"/>
      <c r="TZD3204" s="14"/>
      <c r="TZE3204" s="14"/>
      <c r="TZF3204" s="14"/>
      <c r="TZG3204" s="14"/>
      <c r="TZH3204" s="14"/>
      <c r="TZI3204" s="14"/>
      <c r="TZJ3204" s="14"/>
      <c r="TZK3204" s="14"/>
      <c r="TZL3204" s="14"/>
      <c r="TZM3204" s="14"/>
      <c r="TZN3204" s="14"/>
      <c r="TZO3204" s="14"/>
      <c r="TZP3204" s="14"/>
      <c r="TZQ3204" s="14"/>
      <c r="TZR3204" s="14"/>
      <c r="TZS3204" s="14"/>
      <c r="TZT3204" s="14"/>
      <c r="TZU3204" s="14"/>
      <c r="TZV3204" s="14"/>
      <c r="TZW3204" s="14"/>
      <c r="TZX3204" s="14"/>
      <c r="TZY3204" s="14"/>
      <c r="TZZ3204" s="14"/>
      <c r="UAA3204" s="14"/>
      <c r="UAB3204" s="14"/>
      <c r="UAC3204" s="14"/>
      <c r="UAD3204" s="14"/>
      <c r="UAE3204" s="14"/>
      <c r="UAF3204" s="14"/>
      <c r="UAG3204" s="14"/>
      <c r="UAH3204" s="14"/>
      <c r="UAI3204" s="14"/>
      <c r="UAJ3204" s="14"/>
      <c r="UAK3204" s="14"/>
      <c r="UAL3204" s="14"/>
      <c r="UAM3204" s="14"/>
      <c r="UAN3204" s="14"/>
      <c r="UAO3204" s="14"/>
      <c r="UAP3204" s="14"/>
      <c r="UAQ3204" s="14"/>
      <c r="UAR3204" s="14"/>
      <c r="UAS3204" s="14"/>
      <c r="UAT3204" s="14"/>
      <c r="UAU3204" s="14"/>
      <c r="UAV3204" s="14"/>
      <c r="UAW3204" s="14"/>
      <c r="UAX3204" s="14"/>
      <c r="UAY3204" s="14"/>
      <c r="UAZ3204" s="14"/>
      <c r="UBA3204" s="14"/>
      <c r="UBB3204" s="14"/>
      <c r="UBC3204" s="14"/>
      <c r="UBD3204" s="14"/>
      <c r="UBE3204" s="14"/>
      <c r="UBF3204" s="14"/>
      <c r="UBG3204" s="14"/>
      <c r="UBH3204" s="14"/>
      <c r="UBI3204" s="14"/>
      <c r="UBJ3204" s="14"/>
      <c r="UBK3204" s="14"/>
      <c r="UBL3204" s="14"/>
      <c r="UBM3204" s="14"/>
      <c r="UBN3204" s="14"/>
      <c r="UBO3204" s="14"/>
      <c r="UBP3204" s="14"/>
      <c r="UBQ3204" s="14"/>
      <c r="UBR3204" s="14"/>
      <c r="UBS3204" s="14"/>
      <c r="UBT3204" s="14"/>
      <c r="UBU3204" s="14"/>
      <c r="UBV3204" s="14"/>
      <c r="UBW3204" s="14"/>
      <c r="UBX3204" s="14"/>
      <c r="UBY3204" s="14"/>
      <c r="UBZ3204" s="14"/>
      <c r="UCA3204" s="14"/>
      <c r="UCB3204" s="14"/>
      <c r="UCC3204" s="14"/>
      <c r="UCD3204" s="14"/>
      <c r="UCE3204" s="14"/>
      <c r="UCF3204" s="14"/>
      <c r="UCG3204" s="14"/>
      <c r="UCH3204" s="14"/>
      <c r="UCI3204" s="14"/>
      <c r="UCJ3204" s="14"/>
      <c r="UCK3204" s="14"/>
      <c r="UCL3204" s="14"/>
      <c r="UCM3204" s="14"/>
      <c r="UCN3204" s="14"/>
      <c r="UCO3204" s="14"/>
      <c r="UCP3204" s="14"/>
      <c r="UCQ3204" s="14"/>
      <c r="UCR3204" s="14"/>
      <c r="UCS3204" s="14"/>
      <c r="UCT3204" s="14"/>
      <c r="UCU3204" s="14"/>
      <c r="UCV3204" s="14"/>
      <c r="UCW3204" s="14"/>
      <c r="UCX3204" s="14"/>
      <c r="UCY3204" s="14"/>
      <c r="UCZ3204" s="14"/>
      <c r="UDA3204" s="14"/>
      <c r="UDB3204" s="14"/>
      <c r="UDC3204" s="14"/>
      <c r="UDD3204" s="14"/>
      <c r="UDE3204" s="14"/>
      <c r="UDF3204" s="14"/>
      <c r="UDG3204" s="14"/>
      <c r="UDH3204" s="14"/>
      <c r="UDI3204" s="14"/>
      <c r="UDJ3204" s="14"/>
      <c r="UDK3204" s="14"/>
      <c r="UDL3204" s="14"/>
      <c r="UDM3204" s="14"/>
      <c r="UDN3204" s="14"/>
      <c r="UDO3204" s="14"/>
      <c r="UDP3204" s="14"/>
      <c r="UDQ3204" s="14"/>
      <c r="UDR3204" s="14"/>
      <c r="UDS3204" s="14"/>
      <c r="UDT3204" s="14"/>
      <c r="UDU3204" s="14"/>
      <c r="UDV3204" s="14"/>
      <c r="UDW3204" s="14"/>
      <c r="UDX3204" s="14"/>
      <c r="UDY3204" s="14"/>
      <c r="UDZ3204" s="14"/>
      <c r="UEA3204" s="14"/>
      <c r="UEB3204" s="14"/>
      <c r="UEC3204" s="14"/>
      <c r="UED3204" s="14"/>
      <c r="UEE3204" s="14"/>
      <c r="UEF3204" s="14"/>
      <c r="UEG3204" s="14"/>
      <c r="UEH3204" s="14"/>
      <c r="UEI3204" s="14"/>
      <c r="UEJ3204" s="14"/>
      <c r="UEK3204" s="14"/>
      <c r="UEL3204" s="14"/>
      <c r="UEM3204" s="14"/>
      <c r="UEN3204" s="14"/>
      <c r="UEO3204" s="14"/>
      <c r="UEP3204" s="14"/>
      <c r="UEQ3204" s="14"/>
      <c r="UER3204" s="14"/>
      <c r="UES3204" s="14"/>
      <c r="UET3204" s="14"/>
      <c r="UEU3204" s="14"/>
      <c r="UEV3204" s="14"/>
      <c r="UEW3204" s="14"/>
      <c r="UEX3204" s="14"/>
      <c r="UEY3204" s="14"/>
      <c r="UEZ3204" s="14"/>
      <c r="UFA3204" s="14"/>
      <c r="UFB3204" s="14"/>
      <c r="UFC3204" s="14"/>
      <c r="UFD3204" s="14"/>
      <c r="UFE3204" s="14"/>
      <c r="UFF3204" s="14"/>
      <c r="UFG3204" s="14"/>
      <c r="UFH3204" s="14"/>
      <c r="UFI3204" s="14"/>
      <c r="UFJ3204" s="14"/>
      <c r="UFK3204" s="14"/>
      <c r="UFL3204" s="14"/>
      <c r="UFM3204" s="14"/>
      <c r="UFN3204" s="14"/>
      <c r="UFO3204" s="14"/>
      <c r="UFP3204" s="14"/>
      <c r="UFQ3204" s="14"/>
      <c r="UFR3204" s="14"/>
      <c r="UFS3204" s="14"/>
      <c r="UFT3204" s="14"/>
      <c r="UFU3204" s="14"/>
      <c r="UFV3204" s="14"/>
      <c r="UFW3204" s="14"/>
      <c r="UFX3204" s="14"/>
      <c r="UFY3204" s="14"/>
      <c r="UFZ3204" s="14"/>
      <c r="UGA3204" s="14"/>
      <c r="UGB3204" s="14"/>
      <c r="UGC3204" s="14"/>
      <c r="UGD3204" s="14"/>
      <c r="UGE3204" s="14"/>
      <c r="UGF3204" s="14"/>
      <c r="UGG3204" s="14"/>
      <c r="UGH3204" s="14"/>
      <c r="UGI3204" s="14"/>
      <c r="UGJ3204" s="14"/>
      <c r="UGK3204" s="14"/>
      <c r="UGL3204" s="14"/>
      <c r="UGM3204" s="14"/>
      <c r="UGN3204" s="14"/>
      <c r="UGO3204" s="14"/>
      <c r="UGP3204" s="14"/>
      <c r="UGQ3204" s="14"/>
      <c r="UGR3204" s="14"/>
      <c r="UGS3204" s="14"/>
      <c r="UGT3204" s="14"/>
      <c r="UGU3204" s="14"/>
      <c r="UGV3204" s="14"/>
      <c r="UGW3204" s="14"/>
      <c r="UGX3204" s="14"/>
      <c r="UGY3204" s="14"/>
      <c r="UGZ3204" s="14"/>
      <c r="UHA3204" s="14"/>
      <c r="UHB3204" s="14"/>
      <c r="UHC3204" s="14"/>
      <c r="UHD3204" s="14"/>
      <c r="UHE3204" s="14"/>
      <c r="UHF3204" s="14"/>
      <c r="UHG3204" s="14"/>
      <c r="UHH3204" s="14"/>
      <c r="UHI3204" s="14"/>
      <c r="UHJ3204" s="14"/>
      <c r="UHK3204" s="14"/>
      <c r="UHL3204" s="14"/>
      <c r="UHM3204" s="14"/>
      <c r="UHN3204" s="14"/>
      <c r="UHO3204" s="14"/>
      <c r="UHP3204" s="14"/>
      <c r="UHQ3204" s="14"/>
      <c r="UHR3204" s="14"/>
      <c r="UHS3204" s="14"/>
      <c r="UHT3204" s="14"/>
      <c r="UHU3204" s="14"/>
      <c r="UHV3204" s="14"/>
      <c r="UHW3204" s="14"/>
      <c r="UHX3204" s="14"/>
      <c r="UHY3204" s="14"/>
      <c r="UHZ3204" s="14"/>
      <c r="UIA3204" s="14"/>
      <c r="UIB3204" s="14"/>
      <c r="UIC3204" s="14"/>
      <c r="UID3204" s="14"/>
      <c r="UIE3204" s="14"/>
      <c r="UIF3204" s="14"/>
      <c r="UIG3204" s="14"/>
      <c r="UIH3204" s="14"/>
      <c r="UII3204" s="14"/>
      <c r="UIJ3204" s="14"/>
      <c r="UIK3204" s="14"/>
      <c r="UIL3204" s="14"/>
      <c r="UIM3204" s="14"/>
      <c r="UIN3204" s="14"/>
      <c r="UIO3204" s="14"/>
      <c r="UIP3204" s="14"/>
      <c r="UIQ3204" s="14"/>
      <c r="UIR3204" s="14"/>
      <c r="UIS3204" s="14"/>
      <c r="UIT3204" s="14"/>
      <c r="UIU3204" s="14"/>
      <c r="UIV3204" s="14"/>
      <c r="UIW3204" s="14"/>
      <c r="UIX3204" s="14"/>
      <c r="UIY3204" s="14"/>
      <c r="UIZ3204" s="14"/>
      <c r="UJA3204" s="14"/>
      <c r="UJB3204" s="14"/>
      <c r="UJC3204" s="14"/>
      <c r="UJD3204" s="14"/>
      <c r="UJE3204" s="14"/>
      <c r="UJF3204" s="14"/>
      <c r="UJG3204" s="14"/>
      <c r="UJH3204" s="14"/>
      <c r="UJI3204" s="14"/>
      <c r="UJJ3204" s="14"/>
      <c r="UJK3204" s="14"/>
      <c r="UJL3204" s="14"/>
      <c r="UJM3204" s="14"/>
      <c r="UJN3204" s="14"/>
      <c r="UJO3204" s="14"/>
      <c r="UJP3204" s="14"/>
      <c r="UJQ3204" s="14"/>
      <c r="UJR3204" s="14"/>
      <c r="UJS3204" s="14"/>
      <c r="UJT3204" s="14"/>
      <c r="UJU3204" s="14"/>
      <c r="UJV3204" s="14"/>
      <c r="UJW3204" s="14"/>
      <c r="UJX3204" s="14"/>
      <c r="UJY3204" s="14"/>
      <c r="UJZ3204" s="14"/>
      <c r="UKA3204" s="14"/>
      <c r="UKB3204" s="14"/>
      <c r="UKC3204" s="14"/>
      <c r="UKD3204" s="14"/>
      <c r="UKE3204" s="14"/>
      <c r="UKF3204" s="14"/>
      <c r="UKG3204" s="14"/>
      <c r="UKH3204" s="14"/>
      <c r="UKI3204" s="14"/>
      <c r="UKJ3204" s="14"/>
      <c r="UKK3204" s="14"/>
      <c r="UKL3204" s="14"/>
      <c r="UKM3204" s="14"/>
      <c r="UKN3204" s="14"/>
      <c r="UKO3204" s="14"/>
      <c r="UKP3204" s="14"/>
      <c r="UKQ3204" s="14"/>
      <c r="UKR3204" s="14"/>
      <c r="UKS3204" s="14"/>
      <c r="UKT3204" s="14"/>
      <c r="UKU3204" s="14"/>
      <c r="UKV3204" s="14"/>
      <c r="UKW3204" s="14"/>
      <c r="UKX3204" s="14"/>
      <c r="UKY3204" s="14"/>
      <c r="UKZ3204" s="14"/>
      <c r="ULA3204" s="14"/>
      <c r="ULB3204" s="14"/>
      <c r="ULC3204" s="14"/>
      <c r="ULD3204" s="14"/>
      <c r="ULE3204" s="14"/>
      <c r="ULF3204" s="14"/>
      <c r="ULG3204" s="14"/>
      <c r="ULH3204" s="14"/>
      <c r="ULI3204" s="14"/>
      <c r="ULJ3204" s="14"/>
      <c r="ULK3204" s="14"/>
      <c r="ULL3204" s="14"/>
      <c r="ULM3204" s="14"/>
      <c r="ULN3204" s="14"/>
      <c r="ULO3204" s="14"/>
      <c r="ULP3204" s="14"/>
      <c r="ULQ3204" s="14"/>
      <c r="ULR3204" s="14"/>
      <c r="ULS3204" s="14"/>
      <c r="ULT3204" s="14"/>
      <c r="ULU3204" s="14"/>
      <c r="ULV3204" s="14"/>
      <c r="ULW3204" s="14"/>
      <c r="ULX3204" s="14"/>
      <c r="ULY3204" s="14"/>
      <c r="ULZ3204" s="14"/>
      <c r="UMA3204" s="14"/>
      <c r="UMB3204" s="14"/>
      <c r="UMC3204" s="14"/>
      <c r="UMD3204" s="14"/>
      <c r="UME3204" s="14"/>
      <c r="UMF3204" s="14"/>
      <c r="UMG3204" s="14"/>
      <c r="UMH3204" s="14"/>
      <c r="UMI3204" s="14"/>
      <c r="UMJ3204" s="14"/>
      <c r="UMK3204" s="14"/>
      <c r="UML3204" s="14"/>
      <c r="UMM3204" s="14"/>
      <c r="UMN3204" s="14"/>
      <c r="UMO3204" s="14"/>
      <c r="UMP3204" s="14"/>
      <c r="UMQ3204" s="14"/>
      <c r="UMR3204" s="14"/>
      <c r="UMS3204" s="14"/>
      <c r="UMT3204" s="14"/>
      <c r="UMU3204" s="14"/>
      <c r="UMV3204" s="14"/>
      <c r="UMW3204" s="14"/>
      <c r="UMX3204" s="14"/>
      <c r="UMY3204" s="14"/>
      <c r="UMZ3204" s="14"/>
      <c r="UNA3204" s="14"/>
      <c r="UNB3204" s="14"/>
      <c r="UNC3204" s="14"/>
      <c r="UND3204" s="14"/>
      <c r="UNE3204" s="14"/>
      <c r="UNF3204" s="14"/>
      <c r="UNG3204" s="14"/>
      <c r="UNH3204" s="14"/>
      <c r="UNI3204" s="14"/>
      <c r="UNJ3204" s="14"/>
      <c r="UNK3204" s="14"/>
      <c r="UNL3204" s="14"/>
      <c r="UNM3204" s="14"/>
      <c r="UNN3204" s="14"/>
      <c r="UNO3204" s="14"/>
      <c r="UNP3204" s="14"/>
      <c r="UNQ3204" s="14"/>
      <c r="UNR3204" s="14"/>
      <c r="UNS3204" s="14"/>
      <c r="UNT3204" s="14"/>
      <c r="UNU3204" s="14"/>
      <c r="UNV3204" s="14"/>
      <c r="UNW3204" s="14"/>
      <c r="UNX3204" s="14"/>
      <c r="UNY3204" s="14"/>
      <c r="UNZ3204" s="14"/>
      <c r="UOA3204" s="14"/>
      <c r="UOB3204" s="14"/>
      <c r="UOC3204" s="14"/>
      <c r="UOD3204" s="14"/>
      <c r="UOE3204" s="14"/>
      <c r="UOF3204" s="14"/>
      <c r="UOG3204" s="14"/>
      <c r="UOH3204" s="14"/>
      <c r="UOI3204" s="14"/>
      <c r="UOJ3204" s="14"/>
      <c r="UOK3204" s="14"/>
      <c r="UOL3204" s="14"/>
      <c r="UOM3204" s="14"/>
      <c r="UON3204" s="14"/>
      <c r="UOO3204" s="14"/>
      <c r="UOP3204" s="14"/>
      <c r="UOQ3204" s="14"/>
      <c r="UOR3204" s="14"/>
      <c r="UOS3204" s="14"/>
      <c r="UOT3204" s="14"/>
      <c r="UOU3204" s="14"/>
      <c r="UOV3204" s="14"/>
      <c r="UOW3204" s="14"/>
      <c r="UOX3204" s="14"/>
      <c r="UOY3204" s="14"/>
      <c r="UOZ3204" s="14"/>
      <c r="UPA3204" s="14"/>
      <c r="UPB3204" s="14"/>
      <c r="UPC3204" s="14"/>
      <c r="UPD3204" s="14"/>
      <c r="UPE3204" s="14"/>
      <c r="UPF3204" s="14"/>
      <c r="UPG3204" s="14"/>
      <c r="UPH3204" s="14"/>
      <c r="UPI3204" s="14"/>
      <c r="UPJ3204" s="14"/>
      <c r="UPK3204" s="14"/>
      <c r="UPL3204" s="14"/>
      <c r="UPM3204" s="14"/>
      <c r="UPN3204" s="14"/>
      <c r="UPO3204" s="14"/>
      <c r="UPP3204" s="14"/>
      <c r="UPQ3204" s="14"/>
      <c r="UPR3204" s="14"/>
      <c r="UPS3204" s="14"/>
      <c r="UPT3204" s="14"/>
      <c r="UPU3204" s="14"/>
      <c r="UPV3204" s="14"/>
      <c r="UPW3204" s="14"/>
      <c r="UPX3204" s="14"/>
      <c r="UPY3204" s="14"/>
      <c r="UPZ3204" s="14"/>
      <c r="UQA3204" s="14"/>
      <c r="UQB3204" s="14"/>
      <c r="UQC3204" s="14"/>
      <c r="UQD3204" s="14"/>
      <c r="UQE3204" s="14"/>
      <c r="UQF3204" s="14"/>
      <c r="UQG3204" s="14"/>
      <c r="UQH3204" s="14"/>
      <c r="UQI3204" s="14"/>
      <c r="UQJ3204" s="14"/>
      <c r="UQK3204" s="14"/>
      <c r="UQL3204" s="14"/>
      <c r="UQM3204" s="14"/>
      <c r="UQN3204" s="14"/>
      <c r="UQO3204" s="14"/>
      <c r="UQP3204" s="14"/>
      <c r="UQQ3204" s="14"/>
      <c r="UQR3204" s="14"/>
      <c r="UQS3204" s="14"/>
      <c r="UQT3204" s="14"/>
      <c r="UQU3204" s="14"/>
      <c r="UQV3204" s="14"/>
      <c r="UQW3204" s="14"/>
      <c r="UQX3204" s="14"/>
      <c r="UQY3204" s="14"/>
      <c r="UQZ3204" s="14"/>
      <c r="URA3204" s="14"/>
      <c r="URB3204" s="14"/>
      <c r="URC3204" s="14"/>
      <c r="URD3204" s="14"/>
      <c r="URE3204" s="14"/>
      <c r="URF3204" s="14"/>
      <c r="URG3204" s="14"/>
      <c r="URH3204" s="14"/>
      <c r="URI3204" s="14"/>
      <c r="URJ3204" s="14"/>
      <c r="URK3204" s="14"/>
      <c r="URL3204" s="14"/>
      <c r="URM3204" s="14"/>
      <c r="URN3204" s="14"/>
      <c r="URO3204" s="14"/>
      <c r="URP3204" s="14"/>
      <c r="URQ3204" s="14"/>
      <c r="URR3204" s="14"/>
      <c r="URS3204" s="14"/>
      <c r="URT3204" s="14"/>
      <c r="URU3204" s="14"/>
      <c r="URV3204" s="14"/>
      <c r="URW3204" s="14"/>
      <c r="URX3204" s="14"/>
      <c r="URY3204" s="14"/>
      <c r="URZ3204" s="14"/>
      <c r="USA3204" s="14"/>
      <c r="USB3204" s="14"/>
      <c r="USC3204" s="14"/>
      <c r="USD3204" s="14"/>
      <c r="USE3204" s="14"/>
      <c r="USF3204" s="14"/>
      <c r="USG3204" s="14"/>
      <c r="USH3204" s="14"/>
      <c r="USI3204" s="14"/>
      <c r="USJ3204" s="14"/>
      <c r="USK3204" s="14"/>
      <c r="USL3204" s="14"/>
      <c r="USM3204" s="14"/>
      <c r="USN3204" s="14"/>
      <c r="USO3204" s="14"/>
      <c r="USP3204" s="14"/>
      <c r="USQ3204" s="14"/>
      <c r="USR3204" s="14"/>
      <c r="USS3204" s="14"/>
      <c r="UST3204" s="14"/>
      <c r="USU3204" s="14"/>
      <c r="USV3204" s="14"/>
      <c r="USW3204" s="14"/>
      <c r="USX3204" s="14"/>
      <c r="USY3204" s="14"/>
      <c r="USZ3204" s="14"/>
      <c r="UTA3204" s="14"/>
      <c r="UTB3204" s="14"/>
      <c r="UTC3204" s="14"/>
      <c r="UTD3204" s="14"/>
      <c r="UTE3204" s="14"/>
      <c r="UTF3204" s="14"/>
      <c r="UTG3204" s="14"/>
      <c r="UTH3204" s="14"/>
      <c r="UTI3204" s="14"/>
      <c r="UTJ3204" s="14"/>
      <c r="UTK3204" s="14"/>
      <c r="UTL3204" s="14"/>
      <c r="UTM3204" s="14"/>
      <c r="UTN3204" s="14"/>
      <c r="UTO3204" s="14"/>
      <c r="UTP3204" s="14"/>
      <c r="UTQ3204" s="14"/>
      <c r="UTR3204" s="14"/>
      <c r="UTS3204" s="14"/>
      <c r="UTT3204" s="14"/>
      <c r="UTU3204" s="14"/>
      <c r="UTV3204" s="14"/>
      <c r="UTW3204" s="14"/>
      <c r="UTX3204" s="14"/>
      <c r="UTY3204" s="14"/>
      <c r="UTZ3204" s="14"/>
      <c r="UUA3204" s="14"/>
      <c r="UUB3204" s="14"/>
      <c r="UUC3204" s="14"/>
      <c r="UUD3204" s="14"/>
      <c r="UUE3204" s="14"/>
      <c r="UUF3204" s="14"/>
      <c r="UUG3204" s="14"/>
      <c r="UUH3204" s="14"/>
      <c r="UUI3204" s="14"/>
      <c r="UUJ3204" s="14"/>
      <c r="UUK3204" s="14"/>
      <c r="UUL3204" s="14"/>
      <c r="UUM3204" s="14"/>
      <c r="UUN3204" s="14"/>
      <c r="UUO3204" s="14"/>
      <c r="UUP3204" s="14"/>
      <c r="UUQ3204" s="14"/>
      <c r="UUR3204" s="14"/>
      <c r="UUS3204" s="14"/>
      <c r="UUT3204" s="14"/>
      <c r="UUU3204" s="14"/>
      <c r="UUV3204" s="14"/>
      <c r="UUW3204" s="14"/>
      <c r="UUX3204" s="14"/>
      <c r="UUY3204" s="14"/>
      <c r="UUZ3204" s="14"/>
      <c r="UVA3204" s="14"/>
      <c r="UVB3204" s="14"/>
      <c r="UVC3204" s="14"/>
      <c r="UVD3204" s="14"/>
      <c r="UVE3204" s="14"/>
      <c r="UVF3204" s="14"/>
      <c r="UVG3204" s="14"/>
      <c r="UVH3204" s="14"/>
      <c r="UVI3204" s="14"/>
      <c r="UVJ3204" s="14"/>
      <c r="UVK3204" s="14"/>
      <c r="UVL3204" s="14"/>
      <c r="UVM3204" s="14"/>
      <c r="UVN3204" s="14"/>
      <c r="UVO3204" s="14"/>
      <c r="UVP3204" s="14"/>
      <c r="UVQ3204" s="14"/>
      <c r="UVR3204" s="14"/>
      <c r="UVS3204" s="14"/>
      <c r="UVT3204" s="14"/>
      <c r="UVU3204" s="14"/>
      <c r="UVV3204" s="14"/>
      <c r="UVW3204" s="14"/>
      <c r="UVX3204" s="14"/>
      <c r="UVY3204" s="14"/>
      <c r="UVZ3204" s="14"/>
      <c r="UWA3204" s="14"/>
      <c r="UWB3204" s="14"/>
      <c r="UWC3204" s="14"/>
      <c r="UWD3204" s="14"/>
      <c r="UWE3204" s="14"/>
      <c r="UWF3204" s="14"/>
      <c r="UWG3204" s="14"/>
      <c r="UWH3204" s="14"/>
      <c r="UWI3204" s="14"/>
      <c r="UWJ3204" s="14"/>
      <c r="UWK3204" s="14"/>
      <c r="UWL3204" s="14"/>
      <c r="UWM3204" s="14"/>
      <c r="UWN3204" s="14"/>
      <c r="UWO3204" s="14"/>
      <c r="UWP3204" s="14"/>
      <c r="UWQ3204" s="14"/>
      <c r="UWR3204" s="14"/>
      <c r="UWS3204" s="14"/>
      <c r="UWT3204" s="14"/>
      <c r="UWU3204" s="14"/>
      <c r="UWV3204" s="14"/>
      <c r="UWW3204" s="14"/>
      <c r="UWX3204" s="14"/>
      <c r="UWY3204" s="14"/>
      <c r="UWZ3204" s="14"/>
      <c r="UXA3204" s="14"/>
      <c r="UXB3204" s="14"/>
      <c r="UXC3204" s="14"/>
      <c r="UXD3204" s="14"/>
      <c r="UXE3204" s="14"/>
      <c r="UXF3204" s="14"/>
      <c r="UXG3204" s="14"/>
      <c r="UXH3204" s="14"/>
      <c r="UXI3204" s="14"/>
      <c r="UXJ3204" s="14"/>
      <c r="UXK3204" s="14"/>
      <c r="UXL3204" s="14"/>
      <c r="UXM3204" s="14"/>
      <c r="UXN3204" s="14"/>
      <c r="UXO3204" s="14"/>
      <c r="UXP3204" s="14"/>
      <c r="UXQ3204" s="14"/>
      <c r="UXR3204" s="14"/>
      <c r="UXS3204" s="14"/>
      <c r="UXT3204" s="14"/>
      <c r="UXU3204" s="14"/>
      <c r="UXV3204" s="14"/>
      <c r="UXW3204" s="14"/>
      <c r="UXX3204" s="14"/>
      <c r="UXY3204" s="14"/>
      <c r="UXZ3204" s="14"/>
      <c r="UYA3204" s="14"/>
      <c r="UYB3204" s="14"/>
      <c r="UYC3204" s="14"/>
      <c r="UYD3204" s="14"/>
      <c r="UYE3204" s="14"/>
      <c r="UYF3204" s="14"/>
      <c r="UYG3204" s="14"/>
      <c r="UYH3204" s="14"/>
      <c r="UYI3204" s="14"/>
      <c r="UYJ3204" s="14"/>
      <c r="UYK3204" s="14"/>
      <c r="UYL3204" s="14"/>
      <c r="UYM3204" s="14"/>
      <c r="UYN3204" s="14"/>
      <c r="UYO3204" s="14"/>
      <c r="UYP3204" s="14"/>
      <c r="UYQ3204" s="14"/>
      <c r="UYR3204" s="14"/>
      <c r="UYS3204" s="14"/>
      <c r="UYT3204" s="14"/>
      <c r="UYU3204" s="14"/>
      <c r="UYV3204" s="14"/>
      <c r="UYW3204" s="14"/>
      <c r="UYX3204" s="14"/>
      <c r="UYY3204" s="14"/>
      <c r="UYZ3204" s="14"/>
      <c r="UZA3204" s="14"/>
      <c r="UZB3204" s="14"/>
      <c r="UZC3204" s="14"/>
      <c r="UZD3204" s="14"/>
      <c r="UZE3204" s="14"/>
      <c r="UZF3204" s="14"/>
      <c r="UZG3204" s="14"/>
      <c r="UZH3204" s="14"/>
      <c r="UZI3204" s="14"/>
      <c r="UZJ3204" s="14"/>
      <c r="UZK3204" s="14"/>
      <c r="UZL3204" s="14"/>
      <c r="UZM3204" s="14"/>
      <c r="UZN3204" s="14"/>
      <c r="UZO3204" s="14"/>
      <c r="UZP3204" s="14"/>
      <c r="UZQ3204" s="14"/>
      <c r="UZR3204" s="14"/>
      <c r="UZS3204" s="14"/>
      <c r="UZT3204" s="14"/>
      <c r="UZU3204" s="14"/>
      <c r="UZV3204" s="14"/>
      <c r="UZW3204" s="14"/>
      <c r="UZX3204" s="14"/>
      <c r="UZY3204" s="14"/>
      <c r="UZZ3204" s="14"/>
      <c r="VAA3204" s="14"/>
      <c r="VAB3204" s="14"/>
      <c r="VAC3204" s="14"/>
      <c r="VAD3204" s="14"/>
      <c r="VAE3204" s="14"/>
      <c r="VAF3204" s="14"/>
      <c r="VAG3204" s="14"/>
      <c r="VAH3204" s="14"/>
      <c r="VAI3204" s="14"/>
      <c r="VAJ3204" s="14"/>
      <c r="VAK3204" s="14"/>
      <c r="VAL3204" s="14"/>
      <c r="VAM3204" s="14"/>
      <c r="VAN3204" s="14"/>
      <c r="VAO3204" s="14"/>
      <c r="VAP3204" s="14"/>
      <c r="VAQ3204" s="14"/>
      <c r="VAR3204" s="14"/>
      <c r="VAS3204" s="14"/>
      <c r="VAT3204" s="14"/>
      <c r="VAU3204" s="14"/>
      <c r="VAV3204" s="14"/>
      <c r="VAW3204" s="14"/>
      <c r="VAX3204" s="14"/>
      <c r="VAY3204" s="14"/>
      <c r="VAZ3204" s="14"/>
      <c r="VBA3204" s="14"/>
      <c r="VBB3204" s="14"/>
      <c r="VBC3204" s="14"/>
      <c r="VBD3204" s="14"/>
      <c r="VBE3204" s="14"/>
      <c r="VBF3204" s="14"/>
      <c r="VBG3204" s="14"/>
      <c r="VBH3204" s="14"/>
      <c r="VBI3204" s="14"/>
      <c r="VBJ3204" s="14"/>
      <c r="VBK3204" s="14"/>
      <c r="VBL3204" s="14"/>
      <c r="VBM3204" s="14"/>
      <c r="VBN3204" s="14"/>
      <c r="VBO3204" s="14"/>
      <c r="VBP3204" s="14"/>
      <c r="VBQ3204" s="14"/>
      <c r="VBR3204" s="14"/>
      <c r="VBS3204" s="14"/>
      <c r="VBT3204" s="14"/>
      <c r="VBU3204" s="14"/>
      <c r="VBV3204" s="14"/>
      <c r="VBW3204" s="14"/>
      <c r="VBX3204" s="14"/>
      <c r="VBY3204" s="14"/>
      <c r="VBZ3204" s="14"/>
      <c r="VCA3204" s="14"/>
      <c r="VCB3204" s="14"/>
      <c r="VCC3204" s="14"/>
      <c r="VCD3204" s="14"/>
      <c r="VCE3204" s="14"/>
      <c r="VCF3204" s="14"/>
      <c r="VCG3204" s="14"/>
      <c r="VCH3204" s="14"/>
      <c r="VCI3204" s="14"/>
      <c r="VCJ3204" s="14"/>
      <c r="VCK3204" s="14"/>
      <c r="VCL3204" s="14"/>
      <c r="VCM3204" s="14"/>
      <c r="VCN3204" s="14"/>
      <c r="VCO3204" s="14"/>
      <c r="VCP3204" s="14"/>
      <c r="VCQ3204" s="14"/>
      <c r="VCR3204" s="14"/>
      <c r="VCS3204" s="14"/>
      <c r="VCT3204" s="14"/>
      <c r="VCU3204" s="14"/>
      <c r="VCV3204" s="14"/>
      <c r="VCW3204" s="14"/>
      <c r="VCX3204" s="14"/>
      <c r="VCY3204" s="14"/>
      <c r="VCZ3204" s="14"/>
      <c r="VDA3204" s="14"/>
      <c r="VDB3204" s="14"/>
      <c r="VDC3204" s="14"/>
      <c r="VDD3204" s="14"/>
      <c r="VDE3204" s="14"/>
      <c r="VDF3204" s="14"/>
      <c r="VDG3204" s="14"/>
      <c r="VDH3204" s="14"/>
      <c r="VDI3204" s="14"/>
      <c r="VDJ3204" s="14"/>
      <c r="VDK3204" s="14"/>
      <c r="VDL3204" s="14"/>
      <c r="VDM3204" s="14"/>
      <c r="VDN3204" s="14"/>
      <c r="VDO3204" s="14"/>
      <c r="VDP3204" s="14"/>
      <c r="VDQ3204" s="14"/>
      <c r="VDR3204" s="14"/>
      <c r="VDS3204" s="14"/>
      <c r="VDT3204" s="14"/>
      <c r="VDU3204" s="14"/>
      <c r="VDV3204" s="14"/>
      <c r="VDW3204" s="14"/>
      <c r="VDX3204" s="14"/>
      <c r="VDY3204" s="14"/>
      <c r="VDZ3204" s="14"/>
      <c r="VEA3204" s="14"/>
      <c r="VEB3204" s="14"/>
      <c r="VEC3204" s="14"/>
      <c r="VED3204" s="14"/>
      <c r="VEE3204" s="14"/>
      <c r="VEF3204" s="14"/>
      <c r="VEG3204" s="14"/>
      <c r="VEH3204" s="14"/>
      <c r="VEI3204" s="14"/>
      <c r="VEJ3204" s="14"/>
      <c r="VEK3204" s="14"/>
      <c r="VEL3204" s="14"/>
      <c r="VEM3204" s="14"/>
      <c r="VEN3204" s="14"/>
      <c r="VEO3204" s="14"/>
      <c r="VEP3204" s="14"/>
      <c r="VEQ3204" s="14"/>
      <c r="VER3204" s="14"/>
      <c r="VES3204" s="14"/>
      <c r="VET3204" s="14"/>
      <c r="VEU3204" s="14"/>
      <c r="VEV3204" s="14"/>
      <c r="VEW3204" s="14"/>
      <c r="VEX3204" s="14"/>
      <c r="VEY3204" s="14"/>
      <c r="VEZ3204" s="14"/>
      <c r="VFA3204" s="14"/>
      <c r="VFB3204" s="14"/>
      <c r="VFC3204" s="14"/>
      <c r="VFD3204" s="14"/>
      <c r="VFE3204" s="14"/>
      <c r="VFF3204" s="14"/>
      <c r="VFG3204" s="14"/>
      <c r="VFH3204" s="14"/>
      <c r="VFI3204" s="14"/>
      <c r="VFJ3204" s="14"/>
      <c r="VFK3204" s="14"/>
      <c r="VFL3204" s="14"/>
      <c r="VFM3204" s="14"/>
      <c r="VFN3204" s="14"/>
      <c r="VFO3204" s="14"/>
      <c r="VFP3204" s="14"/>
      <c r="VFQ3204" s="14"/>
      <c r="VFR3204" s="14"/>
      <c r="VFS3204" s="14"/>
      <c r="VFT3204" s="14"/>
      <c r="VFU3204" s="14"/>
      <c r="VFV3204" s="14"/>
      <c r="VFW3204" s="14"/>
      <c r="VFX3204" s="14"/>
      <c r="VFY3204" s="14"/>
      <c r="VFZ3204" s="14"/>
      <c r="VGA3204" s="14"/>
      <c r="VGB3204" s="14"/>
      <c r="VGC3204" s="14"/>
      <c r="VGD3204" s="14"/>
      <c r="VGE3204" s="14"/>
      <c r="VGF3204" s="14"/>
      <c r="VGG3204" s="14"/>
      <c r="VGH3204" s="14"/>
      <c r="VGI3204" s="14"/>
      <c r="VGJ3204" s="14"/>
      <c r="VGK3204" s="14"/>
      <c r="VGL3204" s="14"/>
      <c r="VGM3204" s="14"/>
      <c r="VGN3204" s="14"/>
      <c r="VGO3204" s="14"/>
      <c r="VGP3204" s="14"/>
      <c r="VGQ3204" s="14"/>
      <c r="VGR3204" s="14"/>
      <c r="VGS3204" s="14"/>
      <c r="VGT3204" s="14"/>
      <c r="VGU3204" s="14"/>
      <c r="VGV3204" s="14"/>
      <c r="VGW3204" s="14"/>
      <c r="VGX3204" s="14"/>
      <c r="VGY3204" s="14"/>
      <c r="VGZ3204" s="14"/>
      <c r="VHA3204" s="14"/>
      <c r="VHB3204" s="14"/>
      <c r="VHC3204" s="14"/>
      <c r="VHD3204" s="14"/>
      <c r="VHE3204" s="14"/>
      <c r="VHF3204" s="14"/>
      <c r="VHG3204" s="14"/>
      <c r="VHH3204" s="14"/>
      <c r="VHI3204" s="14"/>
      <c r="VHJ3204" s="14"/>
      <c r="VHK3204" s="14"/>
      <c r="VHL3204" s="14"/>
      <c r="VHM3204" s="14"/>
      <c r="VHN3204" s="14"/>
      <c r="VHO3204" s="14"/>
      <c r="VHP3204" s="14"/>
      <c r="VHQ3204" s="14"/>
      <c r="VHR3204" s="14"/>
      <c r="VHS3204" s="14"/>
      <c r="VHT3204" s="14"/>
      <c r="VHU3204" s="14"/>
      <c r="VHV3204" s="14"/>
      <c r="VHW3204" s="14"/>
      <c r="VHX3204" s="14"/>
      <c r="VHY3204" s="14"/>
      <c r="VHZ3204" s="14"/>
      <c r="VIA3204" s="14"/>
      <c r="VIB3204" s="14"/>
      <c r="VIC3204" s="14"/>
      <c r="VID3204" s="14"/>
      <c r="VIE3204" s="14"/>
      <c r="VIF3204" s="14"/>
      <c r="VIG3204" s="14"/>
      <c r="VIH3204" s="14"/>
      <c r="VII3204" s="14"/>
      <c r="VIJ3204" s="14"/>
      <c r="VIK3204" s="14"/>
      <c r="VIL3204" s="14"/>
      <c r="VIM3204" s="14"/>
      <c r="VIN3204" s="14"/>
      <c r="VIO3204" s="14"/>
      <c r="VIP3204" s="14"/>
      <c r="VIQ3204" s="14"/>
      <c r="VIR3204" s="14"/>
      <c r="VIS3204" s="14"/>
      <c r="VIT3204" s="14"/>
      <c r="VIU3204" s="14"/>
      <c r="VIV3204" s="14"/>
      <c r="VIW3204" s="14"/>
      <c r="VIX3204" s="14"/>
      <c r="VIY3204" s="14"/>
      <c r="VIZ3204" s="14"/>
      <c r="VJA3204" s="14"/>
      <c r="VJB3204" s="14"/>
      <c r="VJC3204" s="14"/>
      <c r="VJD3204" s="14"/>
      <c r="VJE3204" s="14"/>
      <c r="VJF3204" s="14"/>
      <c r="VJG3204" s="14"/>
      <c r="VJH3204" s="14"/>
      <c r="VJI3204" s="14"/>
      <c r="VJJ3204" s="14"/>
      <c r="VJK3204" s="14"/>
      <c r="VJL3204" s="14"/>
      <c r="VJM3204" s="14"/>
      <c r="VJN3204" s="14"/>
      <c r="VJO3204" s="14"/>
      <c r="VJP3204" s="14"/>
      <c r="VJQ3204" s="14"/>
      <c r="VJR3204" s="14"/>
      <c r="VJS3204" s="14"/>
      <c r="VJT3204" s="14"/>
      <c r="VJU3204" s="14"/>
      <c r="VJV3204" s="14"/>
      <c r="VJW3204" s="14"/>
      <c r="VJX3204" s="14"/>
      <c r="VJY3204" s="14"/>
      <c r="VJZ3204" s="14"/>
      <c r="VKA3204" s="14"/>
      <c r="VKB3204" s="14"/>
      <c r="VKC3204" s="14"/>
      <c r="VKD3204" s="14"/>
      <c r="VKE3204" s="14"/>
      <c r="VKF3204" s="14"/>
      <c r="VKG3204" s="14"/>
      <c r="VKH3204" s="14"/>
      <c r="VKI3204" s="14"/>
      <c r="VKJ3204" s="14"/>
      <c r="VKK3204" s="14"/>
      <c r="VKL3204" s="14"/>
      <c r="VKM3204" s="14"/>
      <c r="VKN3204" s="14"/>
      <c r="VKO3204" s="14"/>
      <c r="VKP3204" s="14"/>
      <c r="VKQ3204" s="14"/>
      <c r="VKR3204" s="14"/>
      <c r="VKS3204" s="14"/>
      <c r="VKT3204" s="14"/>
      <c r="VKU3204" s="14"/>
      <c r="VKV3204" s="14"/>
      <c r="VKW3204" s="14"/>
      <c r="VKX3204" s="14"/>
      <c r="VKY3204" s="14"/>
      <c r="VKZ3204" s="14"/>
      <c r="VLA3204" s="14"/>
      <c r="VLB3204" s="14"/>
      <c r="VLC3204" s="14"/>
      <c r="VLD3204" s="14"/>
      <c r="VLE3204" s="14"/>
      <c r="VLF3204" s="14"/>
      <c r="VLG3204" s="14"/>
      <c r="VLH3204" s="14"/>
      <c r="VLI3204" s="14"/>
      <c r="VLJ3204" s="14"/>
      <c r="VLK3204" s="14"/>
      <c r="VLL3204" s="14"/>
      <c r="VLM3204" s="14"/>
      <c r="VLN3204" s="14"/>
      <c r="VLO3204" s="14"/>
      <c r="VLP3204" s="14"/>
      <c r="VLQ3204" s="14"/>
      <c r="VLR3204" s="14"/>
      <c r="VLS3204" s="14"/>
      <c r="VLT3204" s="14"/>
      <c r="VLU3204" s="14"/>
      <c r="VLV3204" s="14"/>
      <c r="VLW3204" s="14"/>
      <c r="VLX3204" s="14"/>
      <c r="VLY3204" s="14"/>
      <c r="VLZ3204" s="14"/>
      <c r="VMA3204" s="14"/>
      <c r="VMB3204" s="14"/>
      <c r="VMC3204" s="14"/>
      <c r="VMD3204" s="14"/>
      <c r="VME3204" s="14"/>
      <c r="VMF3204" s="14"/>
      <c r="VMG3204" s="14"/>
      <c r="VMH3204" s="14"/>
      <c r="VMI3204" s="14"/>
      <c r="VMJ3204" s="14"/>
      <c r="VMK3204" s="14"/>
      <c r="VML3204" s="14"/>
      <c r="VMM3204" s="14"/>
      <c r="VMN3204" s="14"/>
      <c r="VMO3204" s="14"/>
      <c r="VMP3204" s="14"/>
      <c r="VMQ3204" s="14"/>
      <c r="VMR3204" s="14"/>
      <c r="VMS3204" s="14"/>
      <c r="VMT3204" s="14"/>
      <c r="VMU3204" s="14"/>
      <c r="VMV3204" s="14"/>
      <c r="VMW3204" s="14"/>
      <c r="VMX3204" s="14"/>
      <c r="VMY3204" s="14"/>
      <c r="VMZ3204" s="14"/>
      <c r="VNA3204" s="14"/>
      <c r="VNB3204" s="14"/>
      <c r="VNC3204" s="14"/>
      <c r="VND3204" s="14"/>
      <c r="VNE3204" s="14"/>
      <c r="VNF3204" s="14"/>
      <c r="VNG3204" s="14"/>
      <c r="VNH3204" s="14"/>
      <c r="VNI3204" s="14"/>
      <c r="VNJ3204" s="14"/>
      <c r="VNK3204" s="14"/>
      <c r="VNL3204" s="14"/>
      <c r="VNM3204" s="14"/>
      <c r="VNN3204" s="14"/>
      <c r="VNO3204" s="14"/>
      <c r="VNP3204" s="14"/>
      <c r="VNQ3204" s="14"/>
      <c r="VNR3204" s="14"/>
      <c r="VNS3204" s="14"/>
      <c r="VNT3204" s="14"/>
      <c r="VNU3204" s="14"/>
      <c r="VNV3204" s="14"/>
      <c r="VNW3204" s="14"/>
      <c r="VNX3204" s="14"/>
      <c r="VNY3204" s="14"/>
      <c r="VNZ3204" s="14"/>
      <c r="VOA3204" s="14"/>
      <c r="VOB3204" s="14"/>
      <c r="VOC3204" s="14"/>
      <c r="VOD3204" s="14"/>
      <c r="VOE3204" s="14"/>
      <c r="VOF3204" s="14"/>
      <c r="VOG3204" s="14"/>
      <c r="VOH3204" s="14"/>
      <c r="VOI3204" s="14"/>
      <c r="VOJ3204" s="14"/>
      <c r="VOK3204" s="14"/>
      <c r="VOL3204" s="14"/>
      <c r="VOM3204" s="14"/>
      <c r="VON3204" s="14"/>
      <c r="VOO3204" s="14"/>
      <c r="VOP3204" s="14"/>
      <c r="VOQ3204" s="14"/>
      <c r="VOR3204" s="14"/>
      <c r="VOS3204" s="14"/>
      <c r="VOT3204" s="14"/>
      <c r="VOU3204" s="14"/>
      <c r="VOV3204" s="14"/>
      <c r="VOW3204" s="14"/>
      <c r="VOX3204" s="14"/>
      <c r="VOY3204" s="14"/>
      <c r="VOZ3204" s="14"/>
      <c r="VPA3204" s="14"/>
      <c r="VPB3204" s="14"/>
      <c r="VPC3204" s="14"/>
      <c r="VPD3204" s="14"/>
      <c r="VPE3204" s="14"/>
      <c r="VPF3204" s="14"/>
      <c r="VPG3204" s="14"/>
      <c r="VPH3204" s="14"/>
      <c r="VPI3204" s="14"/>
      <c r="VPJ3204" s="14"/>
      <c r="VPK3204" s="14"/>
      <c r="VPL3204" s="14"/>
      <c r="VPM3204" s="14"/>
      <c r="VPN3204" s="14"/>
      <c r="VPO3204" s="14"/>
      <c r="VPP3204" s="14"/>
      <c r="VPQ3204" s="14"/>
      <c r="VPR3204" s="14"/>
      <c r="VPS3204" s="14"/>
      <c r="VPT3204" s="14"/>
      <c r="VPU3204" s="14"/>
      <c r="VPV3204" s="14"/>
      <c r="VPW3204" s="14"/>
      <c r="VPX3204" s="14"/>
      <c r="VPY3204" s="14"/>
      <c r="VPZ3204" s="14"/>
      <c r="VQA3204" s="14"/>
      <c r="VQB3204" s="14"/>
      <c r="VQC3204" s="14"/>
      <c r="VQD3204" s="14"/>
      <c r="VQE3204" s="14"/>
      <c r="VQF3204" s="14"/>
      <c r="VQG3204" s="14"/>
      <c r="VQH3204" s="14"/>
      <c r="VQI3204" s="14"/>
      <c r="VQJ3204" s="14"/>
      <c r="VQK3204" s="14"/>
      <c r="VQL3204" s="14"/>
      <c r="VQM3204" s="14"/>
      <c r="VQN3204" s="14"/>
      <c r="VQO3204" s="14"/>
      <c r="VQP3204" s="14"/>
      <c r="VQQ3204" s="14"/>
      <c r="VQR3204" s="14"/>
      <c r="VQS3204" s="14"/>
      <c r="VQT3204" s="14"/>
      <c r="VQU3204" s="14"/>
      <c r="VQV3204" s="14"/>
      <c r="VQW3204" s="14"/>
      <c r="VQX3204" s="14"/>
      <c r="VQY3204" s="14"/>
      <c r="VQZ3204" s="14"/>
      <c r="VRA3204" s="14"/>
      <c r="VRB3204" s="14"/>
      <c r="VRC3204" s="14"/>
      <c r="VRD3204" s="14"/>
      <c r="VRE3204" s="14"/>
      <c r="VRF3204" s="14"/>
      <c r="VRG3204" s="14"/>
      <c r="VRH3204" s="14"/>
      <c r="VRI3204" s="14"/>
      <c r="VRJ3204" s="14"/>
      <c r="VRK3204" s="14"/>
      <c r="VRL3204" s="14"/>
      <c r="VRM3204" s="14"/>
      <c r="VRN3204" s="14"/>
      <c r="VRO3204" s="14"/>
      <c r="VRP3204" s="14"/>
      <c r="VRQ3204" s="14"/>
      <c r="VRR3204" s="14"/>
      <c r="VRS3204" s="14"/>
      <c r="VRT3204" s="14"/>
      <c r="VRU3204" s="14"/>
      <c r="VRV3204" s="14"/>
      <c r="VRW3204" s="14"/>
      <c r="VRX3204" s="14"/>
      <c r="VRY3204" s="14"/>
      <c r="VRZ3204" s="14"/>
      <c r="VSA3204" s="14"/>
      <c r="VSB3204" s="14"/>
      <c r="VSC3204" s="14"/>
      <c r="VSD3204" s="14"/>
      <c r="VSE3204" s="14"/>
      <c r="VSF3204" s="14"/>
      <c r="VSG3204" s="14"/>
      <c r="VSH3204" s="14"/>
      <c r="VSI3204" s="14"/>
      <c r="VSJ3204" s="14"/>
      <c r="VSK3204" s="14"/>
      <c r="VSL3204" s="14"/>
      <c r="VSM3204" s="14"/>
      <c r="VSN3204" s="14"/>
      <c r="VSO3204" s="14"/>
      <c r="VSP3204" s="14"/>
      <c r="VSQ3204" s="14"/>
      <c r="VSR3204" s="14"/>
      <c r="VSS3204" s="14"/>
      <c r="VST3204" s="14"/>
      <c r="VSU3204" s="14"/>
      <c r="VSV3204" s="14"/>
      <c r="VSW3204" s="14"/>
      <c r="VSX3204" s="14"/>
      <c r="VSY3204" s="14"/>
      <c r="VSZ3204" s="14"/>
      <c r="VTA3204" s="14"/>
      <c r="VTB3204" s="14"/>
      <c r="VTC3204" s="14"/>
      <c r="VTD3204" s="14"/>
      <c r="VTE3204" s="14"/>
      <c r="VTF3204" s="14"/>
      <c r="VTG3204" s="14"/>
      <c r="VTH3204" s="14"/>
      <c r="VTI3204" s="14"/>
      <c r="VTJ3204" s="14"/>
      <c r="VTK3204" s="14"/>
      <c r="VTL3204" s="14"/>
      <c r="VTM3204" s="14"/>
      <c r="VTN3204" s="14"/>
      <c r="VTO3204" s="14"/>
      <c r="VTP3204" s="14"/>
      <c r="VTQ3204" s="14"/>
      <c r="VTR3204" s="14"/>
      <c r="VTS3204" s="14"/>
      <c r="VTT3204" s="14"/>
      <c r="VTU3204" s="14"/>
      <c r="VTV3204" s="14"/>
      <c r="VTW3204" s="14"/>
      <c r="VTX3204" s="14"/>
      <c r="VTY3204" s="14"/>
      <c r="VTZ3204" s="14"/>
      <c r="VUA3204" s="14"/>
      <c r="VUB3204" s="14"/>
      <c r="VUC3204" s="14"/>
      <c r="VUD3204" s="14"/>
      <c r="VUE3204" s="14"/>
      <c r="VUF3204" s="14"/>
      <c r="VUG3204" s="14"/>
      <c r="VUH3204" s="14"/>
      <c r="VUI3204" s="14"/>
      <c r="VUJ3204" s="14"/>
      <c r="VUK3204" s="14"/>
      <c r="VUL3204" s="14"/>
      <c r="VUM3204" s="14"/>
      <c r="VUN3204" s="14"/>
      <c r="VUO3204" s="14"/>
      <c r="VUP3204" s="14"/>
      <c r="VUQ3204" s="14"/>
      <c r="VUR3204" s="14"/>
      <c r="VUS3204" s="14"/>
      <c r="VUT3204" s="14"/>
      <c r="VUU3204" s="14"/>
      <c r="VUV3204" s="14"/>
      <c r="VUW3204" s="14"/>
      <c r="VUX3204" s="14"/>
      <c r="VUY3204" s="14"/>
      <c r="VUZ3204" s="14"/>
      <c r="VVA3204" s="14"/>
      <c r="VVB3204" s="14"/>
      <c r="VVC3204" s="14"/>
      <c r="VVD3204" s="14"/>
      <c r="VVE3204" s="14"/>
      <c r="VVF3204" s="14"/>
      <c r="VVG3204" s="14"/>
      <c r="VVH3204" s="14"/>
      <c r="VVI3204" s="14"/>
      <c r="VVJ3204" s="14"/>
      <c r="VVK3204" s="14"/>
      <c r="VVL3204" s="14"/>
      <c r="VVM3204" s="14"/>
      <c r="VVN3204" s="14"/>
      <c r="VVO3204" s="14"/>
      <c r="VVP3204" s="14"/>
      <c r="VVQ3204" s="14"/>
      <c r="VVR3204" s="14"/>
      <c r="VVS3204" s="14"/>
      <c r="VVT3204" s="14"/>
      <c r="VVU3204" s="14"/>
      <c r="VVV3204" s="14"/>
      <c r="VVW3204" s="14"/>
      <c r="VVX3204" s="14"/>
      <c r="VVY3204" s="14"/>
      <c r="VVZ3204" s="14"/>
      <c r="VWA3204" s="14"/>
      <c r="VWB3204" s="14"/>
      <c r="VWC3204" s="14"/>
      <c r="VWD3204" s="14"/>
      <c r="VWE3204" s="14"/>
      <c r="VWF3204" s="14"/>
      <c r="VWG3204" s="14"/>
      <c r="VWH3204" s="14"/>
      <c r="VWI3204" s="14"/>
      <c r="VWJ3204" s="14"/>
      <c r="VWK3204" s="14"/>
      <c r="VWL3204" s="14"/>
      <c r="VWM3204" s="14"/>
      <c r="VWN3204" s="14"/>
      <c r="VWO3204" s="14"/>
      <c r="VWP3204" s="14"/>
      <c r="VWQ3204" s="14"/>
      <c r="VWR3204" s="14"/>
      <c r="VWS3204" s="14"/>
      <c r="VWT3204" s="14"/>
      <c r="VWU3204" s="14"/>
      <c r="VWV3204" s="14"/>
      <c r="VWW3204" s="14"/>
      <c r="VWX3204" s="14"/>
      <c r="VWY3204" s="14"/>
      <c r="VWZ3204" s="14"/>
      <c r="VXA3204" s="14"/>
      <c r="VXB3204" s="14"/>
      <c r="VXC3204" s="14"/>
      <c r="VXD3204" s="14"/>
      <c r="VXE3204" s="14"/>
      <c r="VXF3204" s="14"/>
      <c r="VXG3204" s="14"/>
      <c r="VXH3204" s="14"/>
      <c r="VXI3204" s="14"/>
      <c r="VXJ3204" s="14"/>
      <c r="VXK3204" s="14"/>
      <c r="VXL3204" s="14"/>
      <c r="VXM3204" s="14"/>
      <c r="VXN3204" s="14"/>
      <c r="VXO3204" s="14"/>
      <c r="VXP3204" s="14"/>
      <c r="VXQ3204" s="14"/>
      <c r="VXR3204" s="14"/>
      <c r="VXS3204" s="14"/>
      <c r="VXT3204" s="14"/>
      <c r="VXU3204" s="14"/>
      <c r="VXV3204" s="14"/>
      <c r="VXW3204" s="14"/>
      <c r="VXX3204" s="14"/>
      <c r="VXY3204" s="14"/>
      <c r="VXZ3204" s="14"/>
      <c r="VYA3204" s="14"/>
      <c r="VYB3204" s="14"/>
      <c r="VYC3204" s="14"/>
      <c r="VYD3204" s="14"/>
      <c r="VYE3204" s="14"/>
      <c r="VYF3204" s="14"/>
      <c r="VYG3204" s="14"/>
      <c r="VYH3204" s="14"/>
      <c r="VYI3204" s="14"/>
      <c r="VYJ3204" s="14"/>
      <c r="VYK3204" s="14"/>
      <c r="VYL3204" s="14"/>
      <c r="VYM3204" s="14"/>
      <c r="VYN3204" s="14"/>
      <c r="VYO3204" s="14"/>
      <c r="VYP3204" s="14"/>
      <c r="VYQ3204" s="14"/>
      <c r="VYR3204" s="14"/>
      <c r="VYS3204" s="14"/>
      <c r="VYT3204" s="14"/>
      <c r="VYU3204" s="14"/>
      <c r="VYV3204" s="14"/>
      <c r="VYW3204" s="14"/>
      <c r="VYX3204" s="14"/>
      <c r="VYY3204" s="14"/>
      <c r="VYZ3204" s="14"/>
      <c r="VZA3204" s="14"/>
      <c r="VZB3204" s="14"/>
      <c r="VZC3204" s="14"/>
      <c r="VZD3204" s="14"/>
      <c r="VZE3204" s="14"/>
      <c r="VZF3204" s="14"/>
      <c r="VZG3204" s="14"/>
      <c r="VZH3204" s="14"/>
      <c r="VZI3204" s="14"/>
      <c r="VZJ3204" s="14"/>
      <c r="VZK3204" s="14"/>
      <c r="VZL3204" s="14"/>
      <c r="VZM3204" s="14"/>
      <c r="VZN3204" s="14"/>
      <c r="VZO3204" s="14"/>
      <c r="VZP3204" s="14"/>
      <c r="VZQ3204" s="14"/>
      <c r="VZR3204" s="14"/>
      <c r="VZS3204" s="14"/>
      <c r="VZT3204" s="14"/>
      <c r="VZU3204" s="14"/>
      <c r="VZV3204" s="14"/>
      <c r="VZW3204" s="14"/>
      <c r="VZX3204" s="14"/>
      <c r="VZY3204" s="14"/>
      <c r="VZZ3204" s="14"/>
      <c r="WAA3204" s="14"/>
      <c r="WAB3204" s="14"/>
      <c r="WAC3204" s="14"/>
      <c r="WAD3204" s="14"/>
      <c r="WAE3204" s="14"/>
      <c r="WAF3204" s="14"/>
      <c r="WAG3204" s="14"/>
      <c r="WAH3204" s="14"/>
      <c r="WAI3204" s="14"/>
      <c r="WAJ3204" s="14"/>
      <c r="WAK3204" s="14"/>
      <c r="WAL3204" s="14"/>
      <c r="WAM3204" s="14"/>
      <c r="WAN3204" s="14"/>
      <c r="WAO3204" s="14"/>
      <c r="WAP3204" s="14"/>
      <c r="WAQ3204" s="14"/>
      <c r="WAR3204" s="14"/>
      <c r="WAS3204" s="14"/>
      <c r="WAT3204" s="14"/>
      <c r="WAU3204" s="14"/>
      <c r="WAV3204" s="14"/>
      <c r="WAW3204" s="14"/>
      <c r="WAX3204" s="14"/>
      <c r="WAY3204" s="14"/>
      <c r="WAZ3204" s="14"/>
      <c r="WBA3204" s="14"/>
      <c r="WBB3204" s="14"/>
      <c r="WBC3204" s="14"/>
      <c r="WBD3204" s="14"/>
      <c r="WBE3204" s="14"/>
      <c r="WBF3204" s="14"/>
      <c r="WBG3204" s="14"/>
      <c r="WBH3204" s="14"/>
      <c r="WBI3204" s="14"/>
      <c r="WBJ3204" s="14"/>
      <c r="WBK3204" s="14"/>
      <c r="WBL3204" s="14"/>
      <c r="WBM3204" s="14"/>
      <c r="WBN3204" s="14"/>
      <c r="WBO3204" s="14"/>
      <c r="WBP3204" s="14"/>
      <c r="WBQ3204" s="14"/>
      <c r="WBR3204" s="14"/>
      <c r="WBS3204" s="14"/>
      <c r="WBT3204" s="14"/>
      <c r="WBU3204" s="14"/>
      <c r="WBV3204" s="14"/>
      <c r="WBW3204" s="14"/>
      <c r="WBX3204" s="14"/>
      <c r="WBY3204" s="14"/>
      <c r="WBZ3204" s="14"/>
      <c r="WCA3204" s="14"/>
      <c r="WCB3204" s="14"/>
      <c r="WCC3204" s="14"/>
      <c r="WCD3204" s="14"/>
      <c r="WCE3204" s="14"/>
      <c r="WCF3204" s="14"/>
      <c r="WCG3204" s="14"/>
      <c r="WCH3204" s="14"/>
      <c r="WCI3204" s="14"/>
      <c r="WCJ3204" s="14"/>
      <c r="WCK3204" s="14"/>
      <c r="WCL3204" s="14"/>
      <c r="WCM3204" s="14"/>
      <c r="WCN3204" s="14"/>
      <c r="WCO3204" s="14"/>
      <c r="WCP3204" s="14"/>
      <c r="WCQ3204" s="14"/>
      <c r="WCR3204" s="14"/>
      <c r="WCS3204" s="14"/>
      <c r="WCT3204" s="14"/>
      <c r="WCU3204" s="14"/>
      <c r="WCV3204" s="14"/>
      <c r="WCW3204" s="14"/>
      <c r="WCX3204" s="14"/>
      <c r="WCY3204" s="14"/>
      <c r="WCZ3204" s="14"/>
      <c r="WDA3204" s="14"/>
      <c r="WDB3204" s="14"/>
      <c r="WDC3204" s="14"/>
      <c r="WDD3204" s="14"/>
      <c r="WDE3204" s="14"/>
      <c r="WDF3204" s="14"/>
      <c r="WDG3204" s="14"/>
      <c r="WDH3204" s="14"/>
      <c r="WDI3204" s="14"/>
      <c r="WDJ3204" s="14"/>
      <c r="WDK3204" s="14"/>
      <c r="WDL3204" s="14"/>
      <c r="WDM3204" s="14"/>
      <c r="WDN3204" s="14"/>
      <c r="WDO3204" s="14"/>
      <c r="WDP3204" s="14"/>
      <c r="WDQ3204" s="14"/>
      <c r="WDR3204" s="14"/>
      <c r="WDS3204" s="14"/>
      <c r="WDT3204" s="14"/>
      <c r="WDU3204" s="14"/>
      <c r="WDV3204" s="14"/>
      <c r="WDW3204" s="14"/>
      <c r="WDX3204" s="14"/>
      <c r="WDY3204" s="14"/>
      <c r="WDZ3204" s="14"/>
      <c r="WEA3204" s="14"/>
      <c r="WEB3204" s="14"/>
      <c r="WEC3204" s="14"/>
      <c r="WED3204" s="14"/>
      <c r="WEE3204" s="14"/>
      <c r="WEF3204" s="14"/>
      <c r="WEG3204" s="14"/>
      <c r="WEH3204" s="14"/>
      <c r="WEI3204" s="14"/>
      <c r="WEJ3204" s="14"/>
      <c r="WEK3204" s="14"/>
      <c r="WEL3204" s="14"/>
      <c r="WEM3204" s="14"/>
      <c r="WEN3204" s="14"/>
      <c r="WEO3204" s="14"/>
      <c r="WEP3204" s="14"/>
      <c r="WEQ3204" s="14"/>
      <c r="WER3204" s="14"/>
      <c r="WES3204" s="14"/>
      <c r="WET3204" s="14"/>
      <c r="WEU3204" s="14"/>
      <c r="WEV3204" s="14"/>
      <c r="WEW3204" s="14"/>
      <c r="WEX3204" s="14"/>
      <c r="WEY3204" s="14"/>
      <c r="WEZ3204" s="14"/>
      <c r="WFA3204" s="14"/>
      <c r="WFB3204" s="14"/>
      <c r="WFC3204" s="14"/>
      <c r="WFD3204" s="14"/>
      <c r="WFE3204" s="14"/>
      <c r="WFF3204" s="14"/>
      <c r="WFG3204" s="14"/>
      <c r="WFH3204" s="14"/>
      <c r="WFI3204" s="14"/>
      <c r="WFJ3204" s="14"/>
      <c r="WFK3204" s="14"/>
      <c r="WFL3204" s="14"/>
      <c r="WFM3204" s="14"/>
      <c r="WFN3204" s="14"/>
      <c r="WFO3204" s="14"/>
      <c r="WFP3204" s="14"/>
      <c r="WFQ3204" s="14"/>
      <c r="WFR3204" s="14"/>
      <c r="WFS3204" s="14"/>
      <c r="WFT3204" s="14"/>
      <c r="WFU3204" s="14"/>
      <c r="WFV3204" s="14"/>
      <c r="WFW3204" s="14"/>
      <c r="WFX3204" s="14"/>
      <c r="WFY3204" s="14"/>
      <c r="WFZ3204" s="14"/>
      <c r="WGA3204" s="14"/>
      <c r="WGB3204" s="14"/>
      <c r="WGC3204" s="14"/>
      <c r="WGD3204" s="14"/>
      <c r="WGE3204" s="14"/>
      <c r="WGF3204" s="14"/>
      <c r="WGG3204" s="14"/>
      <c r="WGH3204" s="14"/>
      <c r="WGI3204" s="14"/>
      <c r="WGJ3204" s="14"/>
      <c r="WGK3204" s="14"/>
      <c r="WGL3204" s="14"/>
      <c r="WGM3204" s="14"/>
      <c r="WGN3204" s="14"/>
      <c r="WGO3204" s="14"/>
      <c r="WGP3204" s="14"/>
      <c r="WGQ3204" s="14"/>
      <c r="WGR3204" s="14"/>
      <c r="WGS3204" s="14"/>
      <c r="WGT3204" s="14"/>
      <c r="WGU3204" s="14"/>
      <c r="WGV3204" s="14"/>
      <c r="WGW3204" s="14"/>
      <c r="WGX3204" s="14"/>
      <c r="WGY3204" s="14"/>
      <c r="WGZ3204" s="14"/>
      <c r="WHA3204" s="14"/>
      <c r="WHB3204" s="14"/>
      <c r="WHC3204" s="14"/>
      <c r="WHD3204" s="14"/>
      <c r="WHE3204" s="14"/>
      <c r="WHF3204" s="14"/>
      <c r="WHG3204" s="14"/>
      <c r="WHH3204" s="14"/>
      <c r="WHI3204" s="14"/>
      <c r="WHJ3204" s="14"/>
      <c r="WHK3204" s="14"/>
      <c r="WHL3204" s="14"/>
      <c r="WHM3204" s="14"/>
      <c r="WHN3204" s="14"/>
      <c r="WHO3204" s="14"/>
      <c r="WHP3204" s="14"/>
      <c r="WHQ3204" s="14"/>
      <c r="WHR3204" s="14"/>
      <c r="WHS3204" s="14"/>
      <c r="WHT3204" s="14"/>
      <c r="WHU3204" s="14"/>
      <c r="WHV3204" s="14"/>
      <c r="WHW3204" s="14"/>
      <c r="WHX3204" s="14"/>
      <c r="WHY3204" s="14"/>
      <c r="WHZ3204" s="14"/>
      <c r="WIA3204" s="14"/>
      <c r="WIB3204" s="14"/>
      <c r="WIC3204" s="14"/>
      <c r="WID3204" s="14"/>
      <c r="WIE3204" s="14"/>
      <c r="WIF3204" s="14"/>
      <c r="WIG3204" s="14"/>
      <c r="WIH3204" s="14"/>
      <c r="WII3204" s="14"/>
      <c r="WIJ3204" s="14"/>
      <c r="WIK3204" s="14"/>
      <c r="WIL3204" s="14"/>
      <c r="WIM3204" s="14"/>
      <c r="WIN3204" s="14"/>
      <c r="WIO3204" s="14"/>
      <c r="WIP3204" s="14"/>
      <c r="WIQ3204" s="14"/>
      <c r="WIR3204" s="14"/>
      <c r="WIS3204" s="14"/>
      <c r="WIT3204" s="14"/>
      <c r="WIU3204" s="14"/>
      <c r="WIV3204" s="14"/>
      <c r="WIW3204" s="14"/>
      <c r="WIX3204" s="14"/>
      <c r="WIY3204" s="14"/>
      <c r="WIZ3204" s="14"/>
      <c r="WJA3204" s="14"/>
      <c r="WJB3204" s="14"/>
      <c r="WJC3204" s="14"/>
      <c r="WJD3204" s="14"/>
      <c r="WJE3204" s="14"/>
      <c r="WJF3204" s="14"/>
      <c r="WJG3204" s="14"/>
      <c r="WJH3204" s="14"/>
      <c r="WJI3204" s="14"/>
      <c r="WJJ3204" s="14"/>
      <c r="WJK3204" s="14"/>
      <c r="WJL3204" s="14"/>
      <c r="WJM3204" s="14"/>
      <c r="WJN3204" s="14"/>
      <c r="WJO3204" s="14"/>
      <c r="WJP3204" s="14"/>
      <c r="WJQ3204" s="14"/>
      <c r="WJR3204" s="14"/>
      <c r="WJS3204" s="14"/>
      <c r="WJT3204" s="14"/>
      <c r="WJU3204" s="14"/>
      <c r="WJV3204" s="14"/>
      <c r="WJW3204" s="14"/>
      <c r="WJX3204" s="14"/>
      <c r="WJY3204" s="14"/>
      <c r="WJZ3204" s="14"/>
      <c r="WKA3204" s="14"/>
      <c r="WKB3204" s="14"/>
      <c r="WKC3204" s="14"/>
      <c r="WKD3204" s="14"/>
      <c r="WKE3204" s="14"/>
      <c r="WKF3204" s="14"/>
      <c r="WKG3204" s="14"/>
      <c r="WKH3204" s="14"/>
      <c r="WKI3204" s="14"/>
      <c r="WKJ3204" s="14"/>
      <c r="WKK3204" s="14"/>
      <c r="WKL3204" s="14"/>
      <c r="WKM3204" s="14"/>
      <c r="WKN3204" s="14"/>
      <c r="WKO3204" s="14"/>
      <c r="WKP3204" s="14"/>
      <c r="WKQ3204" s="14"/>
      <c r="WKR3204" s="14"/>
      <c r="WKS3204" s="14"/>
      <c r="WKT3204" s="14"/>
      <c r="WKU3204" s="14"/>
      <c r="WKV3204" s="14"/>
      <c r="WKW3204" s="14"/>
      <c r="WKX3204" s="14"/>
      <c r="WKY3204" s="14"/>
      <c r="WKZ3204" s="14"/>
      <c r="WLA3204" s="14"/>
      <c r="WLB3204" s="14"/>
      <c r="WLC3204" s="14"/>
      <c r="WLD3204" s="14"/>
      <c r="WLE3204" s="14"/>
      <c r="WLF3204" s="14"/>
      <c r="WLG3204" s="14"/>
      <c r="WLH3204" s="14"/>
      <c r="WLI3204" s="14"/>
      <c r="WLJ3204" s="14"/>
      <c r="WLK3204" s="14"/>
      <c r="WLL3204" s="14"/>
      <c r="WLM3204" s="14"/>
      <c r="WLN3204" s="14"/>
      <c r="WLO3204" s="14"/>
      <c r="WLP3204" s="14"/>
      <c r="WLQ3204" s="14"/>
      <c r="WLR3204" s="14"/>
      <c r="WLS3204" s="14"/>
      <c r="WLT3204" s="14"/>
      <c r="WLU3204" s="14"/>
      <c r="WLV3204" s="14"/>
      <c r="WLW3204" s="14"/>
      <c r="WLX3204" s="14"/>
      <c r="WLY3204" s="14"/>
      <c r="WLZ3204" s="14"/>
      <c r="WMA3204" s="14"/>
      <c r="WMB3204" s="14"/>
      <c r="WMC3204" s="14"/>
      <c r="WMD3204" s="14"/>
      <c r="WME3204" s="14"/>
      <c r="WMF3204" s="14"/>
      <c r="WMG3204" s="14"/>
      <c r="WMH3204" s="14"/>
      <c r="WMI3204" s="14"/>
      <c r="WMJ3204" s="14"/>
      <c r="WMK3204" s="14"/>
      <c r="WML3204" s="14"/>
      <c r="WMM3204" s="14"/>
      <c r="WMN3204" s="14"/>
      <c r="WMO3204" s="14"/>
      <c r="WMP3204" s="14"/>
      <c r="WMQ3204" s="14"/>
      <c r="WMR3204" s="14"/>
      <c r="WMS3204" s="14"/>
      <c r="WMT3204" s="14"/>
      <c r="WMU3204" s="14"/>
      <c r="WMV3204" s="14"/>
      <c r="WMW3204" s="14"/>
      <c r="WMX3204" s="14"/>
      <c r="WMY3204" s="14"/>
      <c r="WMZ3204" s="14"/>
      <c r="WNA3204" s="14"/>
      <c r="WNB3204" s="14"/>
      <c r="WNC3204" s="14"/>
      <c r="WND3204" s="14"/>
      <c r="WNE3204" s="14"/>
      <c r="WNF3204" s="14"/>
      <c r="WNG3204" s="14"/>
      <c r="WNH3204" s="14"/>
      <c r="WNI3204" s="14"/>
      <c r="WNJ3204" s="14"/>
      <c r="WNK3204" s="14"/>
      <c r="WNL3204" s="14"/>
      <c r="WNM3204" s="14"/>
      <c r="WNN3204" s="14"/>
      <c r="WNO3204" s="14"/>
      <c r="WNP3204" s="14"/>
      <c r="WNQ3204" s="14"/>
      <c r="WNR3204" s="14"/>
      <c r="WNS3204" s="14"/>
      <c r="WNT3204" s="14"/>
      <c r="WNU3204" s="14"/>
      <c r="WNV3204" s="14"/>
      <c r="WNW3204" s="14"/>
      <c r="WNX3204" s="14"/>
      <c r="WNY3204" s="14"/>
      <c r="WNZ3204" s="14"/>
      <c r="WOA3204" s="14"/>
      <c r="WOB3204" s="14"/>
      <c r="WOC3204" s="14"/>
      <c r="WOD3204" s="14"/>
      <c r="WOE3204" s="14"/>
      <c r="WOF3204" s="14"/>
      <c r="WOG3204" s="14"/>
      <c r="WOH3204" s="14"/>
      <c r="WOI3204" s="14"/>
      <c r="WOJ3204" s="14"/>
      <c r="WOK3204" s="14"/>
      <c r="WOL3204" s="14"/>
      <c r="WOM3204" s="14"/>
      <c r="WON3204" s="14"/>
      <c r="WOO3204" s="14"/>
      <c r="WOP3204" s="14"/>
      <c r="WOQ3204" s="14"/>
      <c r="WOR3204" s="14"/>
      <c r="WOS3204" s="14"/>
      <c r="WOT3204" s="14"/>
      <c r="WOU3204" s="14"/>
      <c r="WOV3204" s="14"/>
      <c r="WOW3204" s="14"/>
      <c r="WOX3204" s="14"/>
      <c r="WOY3204" s="14"/>
      <c r="WOZ3204" s="14"/>
      <c r="WPA3204" s="14"/>
      <c r="WPB3204" s="14"/>
      <c r="WPC3204" s="14"/>
      <c r="WPD3204" s="14"/>
      <c r="WPE3204" s="14"/>
      <c r="WPF3204" s="14"/>
      <c r="WPG3204" s="14"/>
      <c r="WPH3204" s="14"/>
      <c r="WPI3204" s="14"/>
      <c r="WPJ3204" s="14"/>
      <c r="WPK3204" s="14"/>
      <c r="WPL3204" s="14"/>
      <c r="WPM3204" s="14"/>
      <c r="WPN3204" s="14"/>
      <c r="WPO3204" s="14"/>
      <c r="WPP3204" s="14"/>
      <c r="WPQ3204" s="14"/>
      <c r="WPR3204" s="14"/>
      <c r="WPS3204" s="14"/>
      <c r="WPT3204" s="14"/>
      <c r="WPU3204" s="14"/>
      <c r="WPV3204" s="14"/>
      <c r="WPW3204" s="14"/>
      <c r="WPX3204" s="14"/>
      <c r="WPY3204" s="14"/>
      <c r="WPZ3204" s="14"/>
      <c r="WQA3204" s="14"/>
      <c r="WQB3204" s="14"/>
      <c r="WQC3204" s="14"/>
      <c r="WQD3204" s="14"/>
      <c r="WQE3204" s="14"/>
      <c r="WQF3204" s="14"/>
      <c r="WQG3204" s="14"/>
      <c r="WQH3204" s="14"/>
      <c r="WQI3204" s="14"/>
      <c r="WQJ3204" s="14"/>
      <c r="WQK3204" s="14"/>
      <c r="WQL3204" s="14"/>
      <c r="WQM3204" s="14"/>
      <c r="WQN3204" s="14"/>
      <c r="WQO3204" s="14"/>
      <c r="WQP3204" s="14"/>
      <c r="WQQ3204" s="14"/>
      <c r="WQR3204" s="14"/>
      <c r="WQS3204" s="14"/>
      <c r="WQT3204" s="14"/>
      <c r="WQU3204" s="14"/>
      <c r="WQV3204" s="14"/>
      <c r="WQW3204" s="14"/>
      <c r="WQX3204" s="14"/>
      <c r="WQY3204" s="14"/>
      <c r="WQZ3204" s="14"/>
      <c r="WRA3204" s="14"/>
      <c r="WRB3204" s="14"/>
      <c r="WRC3204" s="14"/>
      <c r="WRD3204" s="14"/>
      <c r="WRE3204" s="14"/>
      <c r="WRF3204" s="14"/>
      <c r="WRG3204" s="14"/>
      <c r="WRH3204" s="14"/>
      <c r="WRI3204" s="14"/>
      <c r="WRJ3204" s="14"/>
      <c r="WRK3204" s="14"/>
      <c r="WRL3204" s="14"/>
      <c r="WRM3204" s="14"/>
      <c r="WRN3204" s="14"/>
      <c r="WRO3204" s="14"/>
      <c r="WRP3204" s="14"/>
      <c r="WRQ3204" s="14"/>
      <c r="WRR3204" s="14"/>
      <c r="WRS3204" s="14"/>
      <c r="WRT3204" s="14"/>
      <c r="WRU3204" s="14"/>
      <c r="WRV3204" s="14"/>
      <c r="WRW3204" s="14"/>
      <c r="WRX3204" s="14"/>
      <c r="WRY3204" s="14"/>
      <c r="WRZ3204" s="14"/>
      <c r="WSA3204" s="14"/>
      <c r="WSB3204" s="14"/>
      <c r="WSC3204" s="14"/>
      <c r="WSD3204" s="14"/>
      <c r="WSE3204" s="14"/>
      <c r="WSF3204" s="14"/>
      <c r="WSG3204" s="14"/>
      <c r="WSH3204" s="14"/>
      <c r="WSI3204" s="14"/>
      <c r="WSJ3204" s="14"/>
      <c r="WSK3204" s="14"/>
      <c r="WSL3204" s="14"/>
      <c r="WSM3204" s="14"/>
      <c r="WSN3204" s="14"/>
      <c r="WSO3204" s="14"/>
      <c r="WSP3204" s="14"/>
      <c r="WSQ3204" s="14"/>
      <c r="WSR3204" s="14"/>
      <c r="WSS3204" s="14"/>
      <c r="WST3204" s="14"/>
      <c r="WSU3204" s="14"/>
      <c r="WSV3204" s="14"/>
      <c r="WSW3204" s="14"/>
      <c r="WSX3204" s="14"/>
      <c r="WSY3204" s="14"/>
      <c r="WSZ3204" s="14"/>
      <c r="WTA3204" s="14"/>
      <c r="WTB3204" s="14"/>
      <c r="WTC3204" s="14"/>
      <c r="WTD3204" s="14"/>
      <c r="WTE3204" s="14"/>
      <c r="WTF3204" s="14"/>
      <c r="WTG3204" s="14"/>
      <c r="WTH3204" s="14"/>
      <c r="WTI3204" s="14"/>
      <c r="WTJ3204" s="14"/>
      <c r="WTK3204" s="14"/>
      <c r="WTL3204" s="14"/>
      <c r="WTM3204" s="14"/>
      <c r="WTN3204" s="14"/>
      <c r="WTO3204" s="14"/>
      <c r="WTP3204" s="14"/>
      <c r="WTQ3204" s="14"/>
      <c r="WTR3204" s="14"/>
      <c r="WTS3204" s="14"/>
      <c r="WTT3204" s="14"/>
      <c r="WTU3204" s="14"/>
      <c r="WTV3204" s="14"/>
      <c r="WTW3204" s="14"/>
      <c r="WTX3204" s="14"/>
      <c r="WTY3204" s="14"/>
      <c r="WTZ3204" s="14"/>
      <c r="WUA3204" s="14"/>
      <c r="WUB3204" s="14"/>
      <c r="WUC3204" s="14"/>
      <c r="WUD3204" s="14"/>
      <c r="WUE3204" s="14"/>
      <c r="WUF3204" s="14"/>
      <c r="WUG3204" s="14"/>
      <c r="WUH3204" s="14"/>
      <c r="WUI3204" s="14"/>
      <c r="WUJ3204" s="14"/>
      <c r="WUK3204" s="14"/>
      <c r="WUL3204" s="14"/>
      <c r="WUM3204" s="14"/>
      <c r="WUN3204" s="14"/>
      <c r="WUO3204" s="14"/>
      <c r="WUP3204" s="14"/>
      <c r="WUQ3204" s="14"/>
      <c r="WUR3204" s="14"/>
      <c r="WUS3204" s="14"/>
      <c r="WUT3204" s="14"/>
      <c r="WUU3204" s="14"/>
      <c r="WUV3204" s="14"/>
      <c r="WUW3204" s="14"/>
      <c r="WUX3204" s="14"/>
      <c r="WUY3204" s="14"/>
      <c r="WUZ3204" s="14"/>
      <c r="WVA3204" s="14"/>
      <c r="WVB3204" s="14"/>
      <c r="WVC3204" s="14"/>
      <c r="WVD3204" s="14"/>
      <c r="WVE3204" s="14"/>
      <c r="WVF3204" s="14"/>
      <c r="WVG3204" s="14"/>
      <c r="WVH3204" s="14"/>
      <c r="WVI3204" s="14"/>
      <c r="WVJ3204" s="14"/>
      <c r="WVK3204" s="14"/>
      <c r="WVL3204" s="14"/>
      <c r="WVM3204" s="14"/>
      <c r="WVN3204" s="14"/>
      <c r="WVO3204" s="14"/>
      <c r="WVP3204" s="14"/>
      <c r="WVQ3204" s="14"/>
      <c r="WVR3204" s="14"/>
      <c r="WVS3204" s="14"/>
      <c r="WVT3204" s="14"/>
      <c r="WVU3204" s="14"/>
      <c r="WVV3204" s="14"/>
      <c r="WVW3204" s="14"/>
      <c r="WVX3204" s="14"/>
      <c r="WVY3204" s="14"/>
      <c r="WVZ3204" s="14"/>
      <c r="WWA3204" s="14"/>
      <c r="WWB3204" s="14"/>
      <c r="WWC3204" s="14"/>
      <c r="WWD3204" s="14"/>
      <c r="WWE3204" s="14"/>
      <c r="WWF3204" s="14"/>
      <c r="WWG3204" s="14"/>
      <c r="WWH3204" s="14"/>
      <c r="WWI3204" s="14"/>
      <c r="WWJ3204" s="14"/>
      <c r="WWK3204" s="14"/>
      <c r="WWL3204" s="14"/>
      <c r="WWM3204" s="14"/>
      <c r="WWN3204" s="14"/>
      <c r="WWO3204" s="14"/>
      <c r="WWP3204" s="14"/>
      <c r="WWQ3204" s="14"/>
      <c r="WWR3204" s="14"/>
      <c r="WWS3204" s="14"/>
      <c r="WWT3204" s="14"/>
      <c r="WWU3204" s="14"/>
      <c r="WWV3204" s="14"/>
      <c r="WWW3204" s="14"/>
      <c r="WWX3204" s="14"/>
      <c r="WWY3204" s="14"/>
      <c r="WWZ3204" s="14"/>
      <c r="WXA3204" s="14"/>
      <c r="WXB3204" s="14"/>
      <c r="WXC3204" s="14"/>
      <c r="WXD3204" s="14"/>
      <c r="WXE3204" s="14"/>
      <c r="WXF3204" s="14"/>
      <c r="WXG3204" s="14"/>
      <c r="WXH3204" s="14"/>
      <c r="WXI3204" s="14"/>
      <c r="WXJ3204" s="14"/>
      <c r="WXK3204" s="14"/>
      <c r="WXL3204" s="14"/>
      <c r="WXM3204" s="14"/>
      <c r="WXN3204" s="14"/>
      <c r="WXO3204" s="14"/>
      <c r="WXP3204" s="14"/>
      <c r="WXQ3204" s="14"/>
      <c r="WXR3204" s="14"/>
      <c r="WXS3204" s="14"/>
      <c r="WXT3204" s="14"/>
      <c r="WXU3204" s="14"/>
      <c r="WXV3204" s="14"/>
      <c r="WXW3204" s="14"/>
      <c r="WXX3204" s="14"/>
      <c r="WXY3204" s="14"/>
      <c r="WXZ3204" s="14"/>
      <c r="WYA3204" s="14"/>
      <c r="WYB3204" s="14"/>
      <c r="WYC3204" s="14"/>
      <c r="WYD3204" s="14"/>
      <c r="WYE3204" s="14"/>
      <c r="WYF3204" s="14"/>
      <c r="WYG3204" s="14"/>
      <c r="WYH3204" s="14"/>
      <c r="WYI3204" s="14"/>
      <c r="WYJ3204" s="14"/>
      <c r="WYK3204" s="14"/>
      <c r="WYL3204" s="14"/>
      <c r="WYM3204" s="14"/>
      <c r="WYN3204" s="14"/>
      <c r="WYO3204" s="14"/>
      <c r="WYP3204" s="14"/>
      <c r="WYQ3204" s="14"/>
      <c r="WYR3204" s="14"/>
      <c r="WYS3204" s="14"/>
      <c r="WYT3204" s="14"/>
      <c r="WYU3204" s="14"/>
      <c r="WYV3204" s="14"/>
      <c r="WYW3204" s="14"/>
      <c r="WYX3204" s="14"/>
      <c r="WYY3204" s="14"/>
      <c r="WYZ3204" s="14"/>
      <c r="WZA3204" s="14"/>
      <c r="WZB3204" s="14"/>
      <c r="WZC3204" s="14"/>
      <c r="WZD3204" s="14"/>
      <c r="WZE3204" s="14"/>
      <c r="WZF3204" s="14"/>
      <c r="WZG3204" s="14"/>
      <c r="WZH3204" s="14"/>
      <c r="WZI3204" s="14"/>
      <c r="WZJ3204" s="14"/>
      <c r="WZK3204" s="14"/>
      <c r="WZL3204" s="14"/>
      <c r="WZM3204" s="14"/>
      <c r="WZN3204" s="14"/>
      <c r="WZO3204" s="14"/>
      <c r="WZP3204" s="14"/>
      <c r="WZQ3204" s="14"/>
      <c r="WZR3204" s="14"/>
      <c r="WZS3204" s="14"/>
      <c r="WZT3204" s="14"/>
      <c r="WZU3204" s="14"/>
      <c r="WZV3204" s="14"/>
      <c r="WZW3204" s="14"/>
      <c r="WZX3204" s="14"/>
      <c r="WZY3204" s="14"/>
      <c r="WZZ3204" s="14"/>
      <c r="XAA3204" s="14"/>
      <c r="XAB3204" s="14"/>
      <c r="XAC3204" s="14"/>
      <c r="XAD3204" s="14"/>
      <c r="XAE3204" s="14"/>
      <c r="XAF3204" s="14"/>
      <c r="XAG3204" s="14"/>
      <c r="XAH3204" s="14"/>
      <c r="XAI3204" s="14"/>
      <c r="XAJ3204" s="14"/>
      <c r="XAK3204" s="14"/>
      <c r="XAL3204" s="14"/>
      <c r="XAM3204" s="14"/>
      <c r="XAN3204" s="14"/>
      <c r="XAO3204" s="14"/>
      <c r="XAP3204" s="14"/>
      <c r="XAQ3204" s="14"/>
      <c r="XAR3204" s="14"/>
      <c r="XAS3204" s="14"/>
      <c r="XAT3204" s="14"/>
      <c r="XAU3204" s="14"/>
      <c r="XAV3204" s="14"/>
      <c r="XAW3204" s="14"/>
      <c r="XAX3204" s="14"/>
      <c r="XAY3204" s="14"/>
      <c r="XAZ3204" s="14"/>
      <c r="XBA3204" s="14"/>
      <c r="XBB3204" s="14"/>
      <c r="XBC3204" s="14"/>
      <c r="XBD3204" s="14"/>
      <c r="XBE3204" s="14"/>
      <c r="XBF3204" s="14"/>
      <c r="XBG3204" s="14"/>
      <c r="XBH3204" s="14"/>
      <c r="XBI3204" s="14"/>
      <c r="XBJ3204" s="14"/>
      <c r="XBK3204" s="14"/>
      <c r="XBL3204" s="14"/>
      <c r="XBM3204" s="14"/>
      <c r="XBN3204" s="14"/>
      <c r="XBO3204" s="14"/>
      <c r="XBP3204" s="14"/>
      <c r="XBQ3204" s="14"/>
      <c r="XBR3204" s="14"/>
      <c r="XBS3204" s="14"/>
      <c r="XBT3204" s="14"/>
      <c r="XBU3204" s="14"/>
      <c r="XBV3204" s="14"/>
      <c r="XBW3204" s="14"/>
      <c r="XBX3204" s="14"/>
      <c r="XBY3204" s="14"/>
      <c r="XBZ3204" s="14"/>
      <c r="XCA3204" s="14"/>
      <c r="XCB3204" s="14"/>
      <c r="XCC3204" s="14"/>
      <c r="XCD3204" s="14"/>
      <c r="XCE3204" s="14"/>
      <c r="XCF3204" s="14"/>
      <c r="XCG3204" s="14"/>
      <c r="XCH3204" s="14"/>
      <c r="XCI3204" s="14"/>
      <c r="XCJ3204" s="14"/>
      <c r="XCK3204" s="14"/>
      <c r="XCL3204" s="14"/>
      <c r="XCM3204" s="14"/>
      <c r="XCN3204" s="14"/>
      <c r="XCO3204" s="14"/>
      <c r="XCP3204" s="14"/>
      <c r="XCQ3204" s="14"/>
      <c r="XCR3204" s="14"/>
      <c r="XCS3204" s="14"/>
      <c r="XCT3204" s="14"/>
      <c r="XCU3204" s="14"/>
      <c r="XCV3204" s="14"/>
      <c r="XCW3204" s="14"/>
      <c r="XCX3204" s="14"/>
      <c r="XCY3204" s="14"/>
      <c r="XCZ3204" s="14"/>
      <c r="XDA3204" s="14"/>
      <c r="XDB3204" s="14"/>
      <c r="XDC3204" s="14"/>
      <c r="XDD3204" s="14"/>
      <c r="XDE3204" s="14"/>
      <c r="XDF3204" s="14"/>
      <c r="XDG3204" s="14"/>
      <c r="XDH3204" s="14"/>
      <c r="XDI3204" s="14"/>
      <c r="XDJ3204" s="14"/>
      <c r="XDK3204" s="14"/>
      <c r="XDL3204" s="14"/>
      <c r="XDM3204" s="14"/>
      <c r="XDN3204" s="14"/>
      <c r="XDO3204" s="14"/>
      <c r="XDP3204" s="14"/>
      <c r="XDQ3204" s="14"/>
      <c r="XDR3204" s="14"/>
      <c r="XDS3204" s="14"/>
      <c r="XDT3204" s="14"/>
      <c r="XDU3204" s="14"/>
      <c r="XDV3204" s="14"/>
      <c r="XDW3204" s="14"/>
      <c r="XDX3204" s="14"/>
      <c r="XDY3204" s="14"/>
      <c r="XDZ3204" s="14"/>
      <c r="XEA3204" s="14"/>
      <c r="XEB3204" s="14"/>
      <c r="XEC3204" s="14"/>
      <c r="XED3204" s="14"/>
      <c r="XEE3204" s="14"/>
      <c r="XEF3204" s="14"/>
      <c r="XEG3204" s="14"/>
      <c r="XEH3204" s="14"/>
      <c r="XEI3204" s="14"/>
      <c r="XEJ3204" s="14"/>
      <c r="XEK3204" s="14"/>
      <c r="XEL3204" s="14"/>
      <c r="XEM3204" s="14"/>
      <c r="XEN3204" s="14"/>
      <c r="XEO3204" s="14"/>
      <c r="XEP3204" s="14"/>
      <c r="XEQ3204" s="14"/>
      <c r="XER3204" s="14"/>
      <c r="XES3204" s="14"/>
      <c r="XET3204" s="14"/>
      <c r="XEU3204" s="14"/>
      <c r="XEV3204" s="14"/>
      <c r="XEW3204" s="14"/>
      <c r="XEX3204" s="14"/>
      <c r="XEY3204" s="14"/>
      <c r="XEZ3204" s="14"/>
      <c r="XFA3204" s="14"/>
    </row>
    <row r="3205" spans="1:16381" ht="22.5" hidden="1" customHeight="1" x14ac:dyDescent="0.25">
      <c r="A3205" s="68" t="s">
        <v>6274</v>
      </c>
      <c r="B3205" s="68">
        <v>5012</v>
      </c>
      <c r="C3205" s="130" t="s">
        <v>3095</v>
      </c>
      <c r="D3205" s="68">
        <v>1957</v>
      </c>
      <c r="E3205" s="108" t="s">
        <v>2932</v>
      </c>
      <c r="F3205" s="68" t="s">
        <v>2934</v>
      </c>
      <c r="G3205" s="25">
        <v>3</v>
      </c>
      <c r="H3205" s="25">
        <v>2</v>
      </c>
      <c r="I3205" s="137">
        <v>1265.0999999999999</v>
      </c>
      <c r="J3205" s="137">
        <v>1108.3</v>
      </c>
      <c r="K3205" s="137">
        <v>1108.3</v>
      </c>
      <c r="L3205" s="30">
        <v>51</v>
      </c>
      <c r="M3205" s="173">
        <f t="shared" ref="M3205" si="658">R3205+T3205+V3205+X3205+Z3205+AB3205+AE3205+AF3205</f>
        <v>300300</v>
      </c>
      <c r="N3205" s="137"/>
      <c r="O3205" s="135"/>
      <c r="P3205" s="137"/>
      <c r="Q3205" s="137">
        <f t="shared" ref="Q3205" si="659">M3205</f>
        <v>300300</v>
      </c>
      <c r="R3205" s="137">
        <v>300300</v>
      </c>
      <c r="S3205" s="30"/>
      <c r="T3205" s="137"/>
      <c r="U3205" s="137"/>
      <c r="V3205" s="137"/>
      <c r="W3205" s="184"/>
      <c r="X3205" s="143"/>
      <c r="Y3205" s="190"/>
      <c r="Z3205" s="247"/>
      <c r="AA3205" s="247"/>
      <c r="AB3205" s="247"/>
      <c r="AC3205" s="248"/>
      <c r="AD3205" s="247"/>
      <c r="AE3205" s="247"/>
      <c r="AF3205" s="249"/>
      <c r="AG3205" s="337">
        <v>2025</v>
      </c>
      <c r="AH3205" s="128" t="s">
        <v>3051</v>
      </c>
      <c r="AI3205" s="128"/>
      <c r="AJ3205" s="134">
        <f t="shared" ca="1" si="644"/>
        <v>3094</v>
      </c>
      <c r="AK3205" s="35" t="s">
        <v>153</v>
      </c>
      <c r="AL3205" s="134" t="str">
        <f t="shared" ca="1" si="647"/>
        <v>3094.</v>
      </c>
      <c r="AM3205" s="140"/>
      <c r="AO3205" s="193"/>
      <c r="AP3205" s="14"/>
      <c r="AQ3205" s="14"/>
      <c r="AR3205" s="14"/>
      <c r="AS3205" s="14"/>
      <c r="AT3205" s="14"/>
      <c r="AU3205" s="14"/>
      <c r="AV3205" s="14"/>
      <c r="AW3205" s="14"/>
      <c r="AX3205" s="14"/>
      <c r="AY3205" s="14"/>
      <c r="AZ3205" s="14"/>
      <c r="BA3205" s="14"/>
      <c r="BB3205" s="14"/>
      <c r="BC3205" s="14"/>
      <c r="BD3205" s="14"/>
      <c r="BE3205" s="14"/>
      <c r="BF3205" s="14"/>
      <c r="BG3205" s="14"/>
      <c r="BH3205" s="14"/>
      <c r="BI3205" s="14"/>
      <c r="BJ3205" s="14"/>
      <c r="BK3205" s="14"/>
      <c r="BL3205" s="14"/>
      <c r="BM3205" s="14"/>
      <c r="BN3205" s="14"/>
      <c r="BO3205" s="14"/>
      <c r="BP3205" s="14"/>
      <c r="BQ3205" s="14"/>
      <c r="BR3205" s="14"/>
      <c r="BS3205" s="14"/>
      <c r="BT3205" s="14"/>
      <c r="BU3205" s="14"/>
      <c r="BV3205" s="14"/>
      <c r="BW3205" s="14"/>
      <c r="BX3205" s="14"/>
      <c r="BY3205" s="14"/>
      <c r="BZ3205" s="14"/>
      <c r="CA3205" s="14"/>
      <c r="CB3205" s="14"/>
      <c r="CC3205" s="14"/>
      <c r="CD3205" s="14"/>
      <c r="CE3205" s="14"/>
      <c r="CF3205" s="14"/>
      <c r="CG3205" s="14"/>
      <c r="CH3205" s="14"/>
      <c r="CI3205" s="14"/>
      <c r="CJ3205" s="14"/>
      <c r="CK3205" s="14"/>
      <c r="CL3205" s="14"/>
      <c r="CM3205" s="14"/>
      <c r="CN3205" s="14"/>
      <c r="CO3205" s="14"/>
      <c r="CP3205" s="14"/>
      <c r="CQ3205" s="14"/>
      <c r="CR3205" s="14"/>
      <c r="CS3205" s="14"/>
      <c r="CT3205" s="14"/>
      <c r="CU3205" s="14"/>
      <c r="CV3205" s="14"/>
      <c r="CW3205" s="14"/>
      <c r="CX3205" s="14"/>
      <c r="CY3205" s="14"/>
      <c r="CZ3205" s="14"/>
      <c r="DA3205" s="14"/>
      <c r="DB3205" s="14"/>
      <c r="DC3205" s="14"/>
      <c r="DD3205" s="14"/>
      <c r="DE3205" s="14"/>
      <c r="DF3205" s="14"/>
      <c r="DG3205" s="14"/>
      <c r="DH3205" s="14"/>
      <c r="DI3205" s="14"/>
      <c r="DJ3205" s="14"/>
      <c r="DK3205" s="14"/>
      <c r="DL3205" s="14"/>
      <c r="DM3205" s="14"/>
      <c r="DN3205" s="14"/>
      <c r="DO3205" s="14"/>
      <c r="DP3205" s="14"/>
      <c r="DQ3205" s="14"/>
      <c r="DR3205" s="14"/>
      <c r="DS3205" s="14"/>
      <c r="DT3205" s="14"/>
      <c r="DU3205" s="14"/>
      <c r="DV3205" s="14"/>
      <c r="DW3205" s="14"/>
      <c r="DX3205" s="14"/>
      <c r="DY3205" s="14"/>
      <c r="DZ3205" s="14"/>
      <c r="EA3205" s="14"/>
      <c r="EB3205" s="14"/>
      <c r="EC3205" s="14"/>
      <c r="ED3205" s="14"/>
      <c r="EE3205" s="14"/>
      <c r="EF3205" s="14"/>
      <c r="EG3205" s="14"/>
      <c r="EH3205" s="14"/>
      <c r="EI3205" s="14"/>
      <c r="EJ3205" s="14"/>
      <c r="EK3205" s="14"/>
      <c r="EL3205" s="14"/>
      <c r="EM3205" s="14"/>
      <c r="EN3205" s="14"/>
      <c r="EO3205" s="14"/>
      <c r="EP3205" s="14"/>
      <c r="EQ3205" s="14"/>
      <c r="ER3205" s="14"/>
      <c r="ES3205" s="14"/>
      <c r="ET3205" s="14"/>
      <c r="EU3205" s="14"/>
      <c r="EV3205" s="14"/>
      <c r="EW3205" s="14"/>
      <c r="EX3205" s="14"/>
      <c r="EY3205" s="14"/>
      <c r="EZ3205" s="14"/>
      <c r="FA3205" s="14"/>
      <c r="FB3205" s="14"/>
      <c r="FC3205" s="14"/>
      <c r="FD3205" s="14"/>
      <c r="FE3205" s="14"/>
      <c r="FF3205" s="14"/>
      <c r="FG3205" s="14"/>
      <c r="FH3205" s="14"/>
      <c r="FI3205" s="14"/>
      <c r="FJ3205" s="14"/>
      <c r="FK3205" s="14"/>
      <c r="FL3205" s="14"/>
      <c r="FM3205" s="14"/>
      <c r="FN3205" s="14"/>
      <c r="FO3205" s="14"/>
      <c r="FP3205" s="14"/>
      <c r="FQ3205" s="14"/>
      <c r="FR3205" s="14"/>
      <c r="FS3205" s="14"/>
      <c r="FT3205" s="14"/>
      <c r="FU3205" s="14"/>
      <c r="FV3205" s="14"/>
      <c r="FW3205" s="14"/>
      <c r="FX3205" s="14"/>
      <c r="FY3205" s="14"/>
      <c r="FZ3205" s="14"/>
      <c r="GA3205" s="14"/>
      <c r="GB3205" s="14"/>
      <c r="GC3205" s="14"/>
      <c r="GD3205" s="14"/>
      <c r="GE3205" s="14"/>
      <c r="GF3205" s="14"/>
      <c r="GG3205" s="14"/>
      <c r="GH3205" s="14"/>
      <c r="GI3205" s="14"/>
      <c r="GJ3205" s="14"/>
      <c r="GK3205" s="14"/>
      <c r="GL3205" s="14"/>
      <c r="GM3205" s="14"/>
      <c r="GN3205" s="14"/>
      <c r="GO3205" s="14"/>
      <c r="GP3205" s="14"/>
      <c r="GQ3205" s="14"/>
      <c r="GR3205" s="14"/>
      <c r="GS3205" s="14"/>
      <c r="GT3205" s="14"/>
      <c r="GU3205" s="14"/>
      <c r="GV3205" s="14"/>
      <c r="GW3205" s="14"/>
      <c r="GX3205" s="14"/>
      <c r="GY3205" s="14"/>
      <c r="GZ3205" s="14"/>
      <c r="HA3205" s="14"/>
      <c r="HB3205" s="14"/>
      <c r="HC3205" s="14"/>
      <c r="HD3205" s="14"/>
      <c r="HE3205" s="14"/>
      <c r="HF3205" s="14"/>
      <c r="HG3205" s="14"/>
      <c r="HH3205" s="14"/>
      <c r="HI3205" s="14"/>
      <c r="HJ3205" s="14"/>
      <c r="HK3205" s="14"/>
      <c r="HL3205" s="14"/>
      <c r="HM3205" s="14"/>
      <c r="HN3205" s="14"/>
      <c r="HO3205" s="14"/>
      <c r="HP3205" s="14"/>
      <c r="HQ3205" s="14"/>
      <c r="HR3205" s="14"/>
      <c r="HS3205" s="14"/>
      <c r="HT3205" s="14"/>
      <c r="HU3205" s="14"/>
      <c r="HV3205" s="14"/>
      <c r="HW3205" s="14"/>
      <c r="HX3205" s="14"/>
      <c r="HY3205" s="14"/>
      <c r="HZ3205" s="14"/>
      <c r="IA3205" s="14"/>
      <c r="IB3205" s="14"/>
      <c r="IC3205" s="14"/>
      <c r="ID3205" s="14"/>
      <c r="IE3205" s="14"/>
      <c r="IF3205" s="14"/>
      <c r="IG3205" s="14"/>
      <c r="IH3205" s="14"/>
      <c r="II3205" s="14"/>
      <c r="IJ3205" s="14"/>
      <c r="IK3205" s="14"/>
      <c r="IL3205" s="14"/>
      <c r="IM3205" s="14"/>
      <c r="IN3205" s="14"/>
      <c r="IO3205" s="14"/>
      <c r="IP3205" s="14"/>
      <c r="IQ3205" s="14"/>
      <c r="IR3205" s="14"/>
      <c r="IS3205" s="14"/>
      <c r="IT3205" s="14"/>
      <c r="IU3205" s="14"/>
      <c r="IV3205" s="14"/>
      <c r="IW3205" s="14"/>
      <c r="IX3205" s="14"/>
      <c r="IY3205" s="14"/>
      <c r="IZ3205" s="14"/>
      <c r="JA3205" s="14"/>
      <c r="JB3205" s="14"/>
      <c r="JC3205" s="14"/>
      <c r="JD3205" s="14"/>
      <c r="JE3205" s="14"/>
      <c r="JF3205" s="14"/>
      <c r="JG3205" s="14"/>
      <c r="JH3205" s="14"/>
      <c r="JI3205" s="14"/>
      <c r="JJ3205" s="14"/>
      <c r="JK3205" s="14"/>
      <c r="JL3205" s="14"/>
      <c r="JM3205" s="14"/>
      <c r="JN3205" s="14"/>
      <c r="JO3205" s="14"/>
      <c r="JP3205" s="14"/>
      <c r="JQ3205" s="14"/>
      <c r="JR3205" s="14"/>
      <c r="JS3205" s="14"/>
      <c r="JT3205" s="14"/>
      <c r="JU3205" s="14"/>
      <c r="JV3205" s="14"/>
      <c r="JW3205" s="14"/>
      <c r="JX3205" s="14"/>
      <c r="JY3205" s="14"/>
      <c r="JZ3205" s="14"/>
      <c r="KA3205" s="14"/>
      <c r="KB3205" s="14"/>
      <c r="KC3205" s="14"/>
      <c r="KD3205" s="14"/>
      <c r="KE3205" s="14"/>
      <c r="KF3205" s="14"/>
      <c r="KG3205" s="14"/>
      <c r="KH3205" s="14"/>
      <c r="KI3205" s="14"/>
      <c r="KJ3205" s="14"/>
      <c r="KK3205" s="14"/>
      <c r="KL3205" s="14"/>
      <c r="KM3205" s="14"/>
      <c r="KN3205" s="14"/>
      <c r="KO3205" s="14"/>
      <c r="KP3205" s="14"/>
      <c r="KQ3205" s="14"/>
      <c r="KR3205" s="14"/>
      <c r="KS3205" s="14"/>
      <c r="KT3205" s="14"/>
      <c r="KU3205" s="14"/>
      <c r="KV3205" s="14"/>
      <c r="KW3205" s="14"/>
      <c r="KX3205" s="14"/>
      <c r="KY3205" s="14"/>
      <c r="KZ3205" s="14"/>
      <c r="LA3205" s="14"/>
      <c r="LB3205" s="14"/>
      <c r="LC3205" s="14"/>
      <c r="LD3205" s="14"/>
      <c r="LE3205" s="14"/>
      <c r="LF3205" s="14"/>
      <c r="LG3205" s="14"/>
      <c r="LH3205" s="14"/>
      <c r="LI3205" s="14"/>
      <c r="LJ3205" s="14"/>
      <c r="LK3205" s="14"/>
      <c r="LL3205" s="14"/>
      <c r="LM3205" s="14"/>
      <c r="LN3205" s="14"/>
      <c r="LO3205" s="14"/>
      <c r="LP3205" s="14"/>
      <c r="LQ3205" s="14"/>
      <c r="LR3205" s="14"/>
      <c r="LS3205" s="14"/>
      <c r="LT3205" s="14"/>
      <c r="LU3205" s="14"/>
      <c r="LV3205" s="14"/>
      <c r="LW3205" s="14"/>
      <c r="LX3205" s="14"/>
      <c r="LY3205" s="14"/>
      <c r="LZ3205" s="14"/>
      <c r="MA3205" s="14"/>
      <c r="MB3205" s="14"/>
      <c r="MC3205" s="14"/>
      <c r="MD3205" s="14"/>
      <c r="ME3205" s="14"/>
      <c r="MF3205" s="14"/>
      <c r="MG3205" s="14"/>
      <c r="MH3205" s="14"/>
      <c r="MI3205" s="14"/>
      <c r="MJ3205" s="14"/>
      <c r="MK3205" s="14"/>
      <c r="ML3205" s="14"/>
      <c r="MM3205" s="14"/>
      <c r="MN3205" s="14"/>
      <c r="MO3205" s="14"/>
      <c r="MP3205" s="14"/>
      <c r="MQ3205" s="14"/>
      <c r="MR3205" s="14"/>
      <c r="MS3205" s="14"/>
      <c r="MT3205" s="14"/>
      <c r="MU3205" s="14"/>
      <c r="MV3205" s="14"/>
      <c r="MW3205" s="14"/>
      <c r="MX3205" s="14"/>
      <c r="MY3205" s="14"/>
      <c r="MZ3205" s="14"/>
      <c r="NA3205" s="14"/>
      <c r="NB3205" s="14"/>
      <c r="NC3205" s="14"/>
      <c r="ND3205" s="14"/>
      <c r="NE3205" s="14"/>
      <c r="NF3205" s="14"/>
      <c r="NG3205" s="14"/>
      <c r="NH3205" s="14"/>
      <c r="NI3205" s="14"/>
      <c r="NJ3205" s="14"/>
      <c r="NK3205" s="14"/>
      <c r="NL3205" s="14"/>
      <c r="NM3205" s="14"/>
      <c r="NN3205" s="14"/>
      <c r="NO3205" s="14"/>
      <c r="NP3205" s="14"/>
      <c r="NQ3205" s="14"/>
      <c r="NR3205" s="14"/>
      <c r="NS3205" s="14"/>
      <c r="NT3205" s="14"/>
      <c r="NU3205" s="14"/>
      <c r="NV3205" s="14"/>
      <c r="NW3205" s="14"/>
      <c r="NX3205" s="14"/>
      <c r="NY3205" s="14"/>
      <c r="NZ3205" s="14"/>
      <c r="OA3205" s="14"/>
      <c r="OB3205" s="14"/>
      <c r="OC3205" s="14"/>
      <c r="OD3205" s="14"/>
      <c r="OE3205" s="14"/>
      <c r="OF3205" s="14"/>
      <c r="OG3205" s="14"/>
      <c r="OH3205" s="14"/>
      <c r="OI3205" s="14"/>
      <c r="OJ3205" s="14"/>
      <c r="OK3205" s="14"/>
      <c r="OL3205" s="14"/>
      <c r="OM3205" s="14"/>
      <c r="ON3205" s="14"/>
      <c r="OO3205" s="14"/>
      <c r="OP3205" s="14"/>
      <c r="OQ3205" s="14"/>
      <c r="OR3205" s="14"/>
      <c r="OS3205" s="14"/>
      <c r="OT3205" s="14"/>
      <c r="OU3205" s="14"/>
      <c r="OV3205" s="14"/>
      <c r="OW3205" s="14"/>
      <c r="OX3205" s="14"/>
      <c r="OY3205" s="14"/>
      <c r="OZ3205" s="14"/>
      <c r="PA3205" s="14"/>
      <c r="PB3205" s="14"/>
      <c r="PC3205" s="14"/>
      <c r="PD3205" s="14"/>
      <c r="PE3205" s="14"/>
      <c r="PF3205" s="14"/>
      <c r="PG3205" s="14"/>
      <c r="PH3205" s="14"/>
      <c r="PI3205" s="14"/>
      <c r="PJ3205" s="14"/>
      <c r="PK3205" s="14"/>
      <c r="PL3205" s="14"/>
      <c r="PM3205" s="14"/>
      <c r="PN3205" s="14"/>
      <c r="PO3205" s="14"/>
      <c r="PP3205" s="14"/>
      <c r="PQ3205" s="14"/>
      <c r="PR3205" s="14"/>
      <c r="PS3205" s="14"/>
      <c r="PT3205" s="14"/>
      <c r="PU3205" s="14"/>
      <c r="PV3205" s="14"/>
      <c r="PW3205" s="14"/>
      <c r="PX3205" s="14"/>
      <c r="PY3205" s="14"/>
      <c r="PZ3205" s="14"/>
      <c r="QA3205" s="14"/>
      <c r="QB3205" s="14"/>
      <c r="QC3205" s="14"/>
      <c r="QD3205" s="14"/>
      <c r="QE3205" s="14"/>
      <c r="QF3205" s="14"/>
      <c r="QG3205" s="14"/>
      <c r="QH3205" s="14"/>
      <c r="QI3205" s="14"/>
      <c r="QJ3205" s="14"/>
      <c r="QK3205" s="14"/>
      <c r="QL3205" s="14"/>
      <c r="QM3205" s="14"/>
      <c r="QN3205" s="14"/>
      <c r="QO3205" s="14"/>
      <c r="QP3205" s="14"/>
      <c r="QQ3205" s="14"/>
      <c r="QR3205" s="14"/>
      <c r="QS3205" s="14"/>
      <c r="QT3205" s="14"/>
      <c r="QU3205" s="14"/>
      <c r="QV3205" s="14"/>
      <c r="QW3205" s="14"/>
      <c r="QX3205" s="14"/>
      <c r="QY3205" s="14"/>
      <c r="QZ3205" s="14"/>
      <c r="RA3205" s="14"/>
      <c r="RB3205" s="14"/>
      <c r="RC3205" s="14"/>
      <c r="RD3205" s="14"/>
      <c r="RE3205" s="14"/>
      <c r="RF3205" s="14"/>
      <c r="RG3205" s="14"/>
      <c r="RH3205" s="14"/>
      <c r="RI3205" s="14"/>
      <c r="RJ3205" s="14"/>
      <c r="RK3205" s="14"/>
      <c r="RL3205" s="14"/>
      <c r="RM3205" s="14"/>
      <c r="RN3205" s="14"/>
      <c r="RO3205" s="14"/>
      <c r="RP3205" s="14"/>
      <c r="RQ3205" s="14"/>
      <c r="RR3205" s="14"/>
      <c r="RS3205" s="14"/>
      <c r="RT3205" s="14"/>
      <c r="RU3205" s="14"/>
      <c r="RV3205" s="14"/>
      <c r="RW3205" s="14"/>
      <c r="RX3205" s="14"/>
      <c r="RY3205" s="14"/>
      <c r="RZ3205" s="14"/>
      <c r="SA3205" s="14"/>
      <c r="SB3205" s="14"/>
      <c r="SC3205" s="14"/>
      <c r="SD3205" s="14"/>
      <c r="SE3205" s="14"/>
      <c r="SF3205" s="14"/>
      <c r="SG3205" s="14"/>
      <c r="SH3205" s="14"/>
      <c r="SI3205" s="14"/>
      <c r="SJ3205" s="14"/>
      <c r="SK3205" s="14"/>
      <c r="SL3205" s="14"/>
      <c r="SM3205" s="14"/>
      <c r="SN3205" s="14"/>
      <c r="SO3205" s="14"/>
      <c r="SP3205" s="14"/>
      <c r="SQ3205" s="14"/>
      <c r="SR3205" s="14"/>
      <c r="SS3205" s="14"/>
      <c r="ST3205" s="14"/>
      <c r="SU3205" s="14"/>
      <c r="SV3205" s="14"/>
      <c r="SW3205" s="14"/>
      <c r="SX3205" s="14"/>
      <c r="SY3205" s="14"/>
      <c r="SZ3205" s="14"/>
      <c r="TA3205" s="14"/>
      <c r="TB3205" s="14"/>
      <c r="TC3205" s="14"/>
      <c r="TD3205" s="14"/>
      <c r="TE3205" s="14"/>
      <c r="TF3205" s="14"/>
      <c r="TG3205" s="14"/>
      <c r="TH3205" s="14"/>
      <c r="TI3205" s="14"/>
      <c r="TJ3205" s="14"/>
      <c r="TK3205" s="14"/>
      <c r="TL3205" s="14"/>
      <c r="TM3205" s="14"/>
      <c r="TN3205" s="14"/>
      <c r="TO3205" s="14"/>
      <c r="TP3205" s="14"/>
      <c r="TQ3205" s="14"/>
      <c r="TR3205" s="14"/>
      <c r="TS3205" s="14"/>
      <c r="TT3205" s="14"/>
      <c r="TU3205" s="14"/>
      <c r="TV3205" s="14"/>
      <c r="TW3205" s="14"/>
      <c r="TX3205" s="14"/>
      <c r="TY3205" s="14"/>
      <c r="TZ3205" s="14"/>
      <c r="UA3205" s="14"/>
      <c r="UB3205" s="14"/>
      <c r="UC3205" s="14"/>
      <c r="UD3205" s="14"/>
      <c r="UE3205" s="14"/>
      <c r="UF3205" s="14"/>
      <c r="UG3205" s="14"/>
      <c r="UH3205" s="14"/>
      <c r="UI3205" s="14"/>
      <c r="UJ3205" s="14"/>
      <c r="UK3205" s="14"/>
      <c r="UL3205" s="14"/>
      <c r="UM3205" s="14"/>
      <c r="UN3205" s="14"/>
      <c r="UO3205" s="14"/>
      <c r="UP3205" s="14"/>
      <c r="UQ3205" s="14"/>
      <c r="UR3205" s="14"/>
      <c r="US3205" s="14"/>
      <c r="UT3205" s="14"/>
      <c r="UU3205" s="14"/>
      <c r="UV3205" s="14"/>
      <c r="UW3205" s="14"/>
      <c r="UX3205" s="14"/>
      <c r="UY3205" s="14"/>
      <c r="UZ3205" s="14"/>
      <c r="VA3205" s="14"/>
      <c r="VB3205" s="14"/>
      <c r="VC3205" s="14"/>
      <c r="VD3205" s="14"/>
      <c r="VE3205" s="14"/>
      <c r="VF3205" s="14"/>
      <c r="VG3205" s="14"/>
      <c r="VH3205" s="14"/>
      <c r="VI3205" s="14"/>
      <c r="VJ3205" s="14"/>
      <c r="VK3205" s="14"/>
      <c r="VL3205" s="14"/>
      <c r="VM3205" s="14"/>
      <c r="VN3205" s="14"/>
      <c r="VO3205" s="14"/>
      <c r="VP3205" s="14"/>
      <c r="VQ3205" s="14"/>
      <c r="VR3205" s="14"/>
      <c r="VS3205" s="14"/>
      <c r="VT3205" s="14"/>
      <c r="VU3205" s="14"/>
      <c r="VV3205" s="14"/>
      <c r="VW3205" s="14"/>
      <c r="VX3205" s="14"/>
      <c r="VY3205" s="14"/>
      <c r="VZ3205" s="14"/>
      <c r="WA3205" s="14"/>
      <c r="WB3205" s="14"/>
      <c r="WC3205" s="14"/>
      <c r="WD3205" s="14"/>
      <c r="WE3205" s="14"/>
      <c r="WF3205" s="14"/>
      <c r="WG3205" s="14"/>
      <c r="WH3205" s="14"/>
      <c r="WI3205" s="14"/>
      <c r="WJ3205" s="14"/>
      <c r="WK3205" s="14"/>
      <c r="WL3205" s="14"/>
      <c r="WM3205" s="14"/>
      <c r="WN3205" s="14"/>
      <c r="WO3205" s="14"/>
      <c r="WP3205" s="14"/>
      <c r="WQ3205" s="14"/>
      <c r="WR3205" s="14"/>
      <c r="WS3205" s="14"/>
      <c r="WT3205" s="14"/>
      <c r="WU3205" s="14"/>
      <c r="WV3205" s="14"/>
      <c r="WW3205" s="14"/>
      <c r="WX3205" s="14"/>
      <c r="WY3205" s="14"/>
      <c r="WZ3205" s="14"/>
      <c r="XA3205" s="14"/>
      <c r="XB3205" s="14"/>
      <c r="XC3205" s="14"/>
      <c r="XD3205" s="14"/>
      <c r="XE3205" s="14"/>
      <c r="XF3205" s="14"/>
      <c r="XG3205" s="14"/>
      <c r="XH3205" s="14"/>
      <c r="XI3205" s="14"/>
      <c r="XJ3205" s="14"/>
      <c r="XK3205" s="14"/>
      <c r="XL3205" s="14"/>
      <c r="XM3205" s="14"/>
      <c r="XN3205" s="14"/>
      <c r="XO3205" s="14"/>
      <c r="XP3205" s="14"/>
      <c r="XQ3205" s="14"/>
      <c r="XR3205" s="14"/>
      <c r="XS3205" s="14"/>
      <c r="XT3205" s="14"/>
      <c r="XU3205" s="14"/>
      <c r="XV3205" s="14"/>
      <c r="XW3205" s="14"/>
      <c r="XX3205" s="14"/>
      <c r="XY3205" s="14"/>
      <c r="XZ3205" s="14"/>
      <c r="YA3205" s="14"/>
      <c r="YB3205" s="14"/>
      <c r="YC3205" s="14"/>
      <c r="YD3205" s="14"/>
      <c r="YE3205" s="14"/>
      <c r="YF3205" s="14"/>
      <c r="YG3205" s="14"/>
      <c r="YH3205" s="14"/>
      <c r="YI3205" s="14"/>
      <c r="YJ3205" s="14"/>
      <c r="YK3205" s="14"/>
      <c r="YL3205" s="14"/>
      <c r="YM3205" s="14"/>
      <c r="YN3205" s="14"/>
      <c r="YO3205" s="14"/>
      <c r="YP3205" s="14"/>
      <c r="YQ3205" s="14"/>
      <c r="YR3205" s="14"/>
      <c r="YS3205" s="14"/>
      <c r="YT3205" s="14"/>
      <c r="YU3205" s="14"/>
      <c r="YV3205" s="14"/>
      <c r="YW3205" s="14"/>
      <c r="YX3205" s="14"/>
      <c r="YY3205" s="14"/>
      <c r="YZ3205" s="14"/>
      <c r="ZA3205" s="14"/>
      <c r="ZB3205" s="14"/>
      <c r="ZC3205" s="14"/>
      <c r="ZD3205" s="14"/>
      <c r="ZE3205" s="14"/>
      <c r="ZF3205" s="14"/>
      <c r="ZG3205" s="14"/>
      <c r="ZH3205" s="14"/>
      <c r="ZI3205" s="14"/>
      <c r="ZJ3205" s="14"/>
      <c r="ZK3205" s="14"/>
      <c r="ZL3205" s="14"/>
      <c r="ZM3205" s="14"/>
      <c r="ZN3205" s="14"/>
      <c r="ZO3205" s="14"/>
      <c r="ZP3205" s="14"/>
      <c r="ZQ3205" s="14"/>
      <c r="ZR3205" s="14"/>
      <c r="ZS3205" s="14"/>
      <c r="ZT3205" s="14"/>
      <c r="ZU3205" s="14"/>
      <c r="ZV3205" s="14"/>
      <c r="ZW3205" s="14"/>
      <c r="ZX3205" s="14"/>
      <c r="ZY3205" s="14"/>
      <c r="ZZ3205" s="14"/>
      <c r="AAA3205" s="14"/>
      <c r="AAB3205" s="14"/>
      <c r="AAC3205" s="14"/>
      <c r="AAD3205" s="14"/>
      <c r="AAE3205" s="14"/>
      <c r="AAF3205" s="14"/>
      <c r="AAG3205" s="14"/>
      <c r="AAH3205" s="14"/>
      <c r="AAI3205" s="14"/>
      <c r="AAJ3205" s="14"/>
      <c r="AAK3205" s="14"/>
      <c r="AAL3205" s="14"/>
      <c r="AAM3205" s="14"/>
      <c r="AAN3205" s="14"/>
      <c r="AAO3205" s="14"/>
      <c r="AAP3205" s="14"/>
      <c r="AAQ3205" s="14"/>
      <c r="AAR3205" s="14"/>
      <c r="AAS3205" s="14"/>
      <c r="AAT3205" s="14"/>
      <c r="AAU3205" s="14"/>
      <c r="AAV3205" s="14"/>
      <c r="AAW3205" s="14"/>
      <c r="AAX3205" s="14"/>
      <c r="AAY3205" s="14"/>
      <c r="AAZ3205" s="14"/>
      <c r="ABA3205" s="14"/>
      <c r="ABB3205" s="14"/>
      <c r="ABC3205" s="14"/>
      <c r="ABD3205" s="14"/>
      <c r="ABE3205" s="14"/>
      <c r="ABF3205" s="14"/>
      <c r="ABG3205" s="14"/>
      <c r="ABH3205" s="14"/>
      <c r="ABI3205" s="14"/>
      <c r="ABJ3205" s="14"/>
      <c r="ABK3205" s="14"/>
      <c r="ABL3205" s="14"/>
      <c r="ABM3205" s="14"/>
      <c r="ABN3205" s="14"/>
      <c r="ABO3205" s="14"/>
      <c r="ABP3205" s="14"/>
      <c r="ABQ3205" s="14"/>
      <c r="ABR3205" s="14"/>
      <c r="ABS3205" s="14"/>
      <c r="ABT3205" s="14"/>
      <c r="ABU3205" s="14"/>
      <c r="ABV3205" s="14"/>
      <c r="ABW3205" s="14"/>
      <c r="ABX3205" s="14"/>
      <c r="ABY3205" s="14"/>
      <c r="ABZ3205" s="14"/>
      <c r="ACA3205" s="14"/>
      <c r="ACB3205" s="14"/>
      <c r="ACC3205" s="14"/>
      <c r="ACD3205" s="14"/>
      <c r="ACE3205" s="14"/>
      <c r="ACF3205" s="14"/>
      <c r="ACG3205" s="14"/>
      <c r="ACH3205" s="14"/>
      <c r="ACI3205" s="14"/>
      <c r="ACJ3205" s="14"/>
      <c r="ACK3205" s="14"/>
      <c r="ACL3205" s="14"/>
      <c r="ACM3205" s="14"/>
      <c r="ACN3205" s="14"/>
      <c r="ACO3205" s="14"/>
      <c r="ACP3205" s="14"/>
      <c r="ACQ3205" s="14"/>
      <c r="ACR3205" s="14"/>
      <c r="ACS3205" s="14"/>
      <c r="ACT3205" s="14"/>
      <c r="ACU3205" s="14"/>
      <c r="ACV3205" s="14"/>
      <c r="ACW3205" s="14"/>
      <c r="ACX3205" s="14"/>
      <c r="ACY3205" s="14"/>
      <c r="ACZ3205" s="14"/>
      <c r="ADA3205" s="14"/>
      <c r="ADB3205" s="14"/>
      <c r="ADC3205" s="14"/>
      <c r="ADD3205" s="14"/>
      <c r="ADE3205" s="14"/>
      <c r="ADF3205" s="14"/>
      <c r="ADG3205" s="14"/>
      <c r="ADH3205" s="14"/>
      <c r="ADI3205" s="14"/>
      <c r="ADJ3205" s="14"/>
      <c r="ADK3205" s="14"/>
      <c r="ADL3205" s="14"/>
      <c r="ADM3205" s="14"/>
      <c r="ADN3205" s="14"/>
      <c r="ADO3205" s="14"/>
      <c r="ADP3205" s="14"/>
      <c r="ADQ3205" s="14"/>
      <c r="ADR3205" s="14"/>
      <c r="ADS3205" s="14"/>
      <c r="ADT3205" s="14"/>
      <c r="ADU3205" s="14"/>
      <c r="ADV3205" s="14"/>
      <c r="ADW3205" s="14"/>
      <c r="ADX3205" s="14"/>
      <c r="ADY3205" s="14"/>
      <c r="ADZ3205" s="14"/>
      <c r="AEA3205" s="14"/>
      <c r="AEB3205" s="14"/>
      <c r="AEC3205" s="14"/>
      <c r="AED3205" s="14"/>
      <c r="AEE3205" s="14"/>
      <c r="AEF3205" s="14"/>
      <c r="AEG3205" s="14"/>
      <c r="AEH3205" s="14"/>
      <c r="AEI3205" s="14"/>
      <c r="AEJ3205" s="14"/>
      <c r="AEK3205" s="14"/>
      <c r="AEL3205" s="14"/>
      <c r="AEM3205" s="14"/>
      <c r="AEN3205" s="14"/>
      <c r="AEO3205" s="14"/>
      <c r="AEP3205" s="14"/>
      <c r="AEQ3205" s="14"/>
      <c r="AER3205" s="14"/>
      <c r="AES3205" s="14"/>
      <c r="AET3205" s="14"/>
      <c r="AEU3205" s="14"/>
      <c r="AEV3205" s="14"/>
      <c r="AEW3205" s="14"/>
      <c r="AEX3205" s="14"/>
      <c r="AEY3205" s="14"/>
      <c r="AEZ3205" s="14"/>
      <c r="AFA3205" s="14"/>
      <c r="AFB3205" s="14"/>
      <c r="AFC3205" s="14"/>
      <c r="AFD3205" s="14"/>
      <c r="AFE3205" s="14"/>
      <c r="AFF3205" s="14"/>
      <c r="AFG3205" s="14"/>
      <c r="AFH3205" s="14"/>
      <c r="AFI3205" s="14"/>
      <c r="AFJ3205" s="14"/>
      <c r="AFK3205" s="14"/>
      <c r="AFL3205" s="14"/>
      <c r="AFM3205" s="14"/>
      <c r="AFN3205" s="14"/>
      <c r="AFO3205" s="14"/>
      <c r="AFP3205" s="14"/>
      <c r="AFQ3205" s="14"/>
      <c r="AFR3205" s="14"/>
      <c r="AFS3205" s="14"/>
      <c r="AFT3205" s="14"/>
      <c r="AFU3205" s="14"/>
      <c r="AFV3205" s="14"/>
      <c r="AFW3205" s="14"/>
      <c r="AFX3205" s="14"/>
      <c r="AFY3205" s="14"/>
      <c r="AFZ3205" s="14"/>
      <c r="AGA3205" s="14"/>
      <c r="AGB3205" s="14"/>
      <c r="AGC3205" s="14"/>
      <c r="AGD3205" s="14"/>
      <c r="AGE3205" s="14"/>
      <c r="AGF3205" s="14"/>
      <c r="AGG3205" s="14"/>
      <c r="AGH3205" s="14"/>
      <c r="AGI3205" s="14"/>
      <c r="AGJ3205" s="14"/>
      <c r="AGK3205" s="14"/>
      <c r="AGL3205" s="14"/>
      <c r="AGM3205" s="14"/>
      <c r="AGN3205" s="14"/>
      <c r="AGO3205" s="14"/>
      <c r="AGP3205" s="14"/>
      <c r="AGQ3205" s="14"/>
      <c r="AGR3205" s="14"/>
      <c r="AGS3205" s="14"/>
      <c r="AGT3205" s="14"/>
      <c r="AGU3205" s="14"/>
      <c r="AGV3205" s="14"/>
      <c r="AGW3205" s="14"/>
      <c r="AGX3205" s="14"/>
      <c r="AGY3205" s="14"/>
      <c r="AGZ3205" s="14"/>
      <c r="AHA3205" s="14"/>
      <c r="AHB3205" s="14"/>
      <c r="AHC3205" s="14"/>
      <c r="AHD3205" s="14"/>
      <c r="AHE3205" s="14"/>
      <c r="AHF3205" s="14"/>
      <c r="AHG3205" s="14"/>
      <c r="AHH3205" s="14"/>
      <c r="AHI3205" s="14"/>
      <c r="AHJ3205" s="14"/>
      <c r="AHK3205" s="14"/>
      <c r="AHL3205" s="14"/>
      <c r="AHM3205" s="14"/>
      <c r="AHN3205" s="14"/>
      <c r="AHO3205" s="14"/>
      <c r="AHP3205" s="14"/>
      <c r="AHQ3205" s="14"/>
      <c r="AHR3205" s="14"/>
      <c r="AHS3205" s="14"/>
      <c r="AHT3205" s="14"/>
      <c r="AHU3205" s="14"/>
      <c r="AHV3205" s="14"/>
      <c r="AHW3205" s="14"/>
      <c r="AHX3205" s="14"/>
      <c r="AHY3205" s="14"/>
      <c r="AHZ3205" s="14"/>
      <c r="AIA3205" s="14"/>
      <c r="AIB3205" s="14"/>
      <c r="AIC3205" s="14"/>
      <c r="AID3205" s="14"/>
      <c r="AIE3205" s="14"/>
      <c r="AIF3205" s="14"/>
      <c r="AIG3205" s="14"/>
      <c r="AIH3205" s="14"/>
      <c r="AII3205" s="14"/>
      <c r="AIJ3205" s="14"/>
      <c r="AIK3205" s="14"/>
      <c r="AIL3205" s="14"/>
      <c r="AIM3205" s="14"/>
      <c r="AIN3205" s="14"/>
      <c r="AIO3205" s="14"/>
      <c r="AIP3205" s="14"/>
      <c r="AIQ3205" s="14"/>
      <c r="AIR3205" s="14"/>
      <c r="AIS3205" s="14"/>
      <c r="AIT3205" s="14"/>
      <c r="AIU3205" s="14"/>
      <c r="AIV3205" s="14"/>
      <c r="AIW3205" s="14"/>
      <c r="AIX3205" s="14"/>
      <c r="AIY3205" s="14"/>
      <c r="AIZ3205" s="14"/>
      <c r="AJA3205" s="14"/>
      <c r="AJB3205" s="14"/>
      <c r="AJC3205" s="14"/>
      <c r="AJD3205" s="14"/>
      <c r="AJE3205" s="14"/>
      <c r="AJF3205" s="14"/>
      <c r="AJG3205" s="14"/>
      <c r="AJH3205" s="14"/>
      <c r="AJI3205" s="14"/>
      <c r="AJJ3205" s="14"/>
      <c r="AJK3205" s="14"/>
      <c r="AJL3205" s="14"/>
      <c r="AJM3205" s="14"/>
      <c r="AJN3205" s="14"/>
      <c r="AJO3205" s="14"/>
      <c r="AJP3205" s="14"/>
      <c r="AJQ3205" s="14"/>
      <c r="AJR3205" s="14"/>
      <c r="AJS3205" s="14"/>
      <c r="AJT3205" s="14"/>
      <c r="AJU3205" s="14"/>
      <c r="AJV3205" s="14"/>
      <c r="AJW3205" s="14"/>
      <c r="AJX3205" s="14"/>
      <c r="AJY3205" s="14"/>
      <c r="AJZ3205" s="14"/>
      <c r="AKA3205" s="14"/>
      <c r="AKB3205" s="14"/>
      <c r="AKC3205" s="14"/>
      <c r="AKD3205" s="14"/>
      <c r="AKE3205" s="14"/>
      <c r="AKF3205" s="14"/>
      <c r="AKG3205" s="14"/>
      <c r="AKH3205" s="14"/>
      <c r="AKI3205" s="14"/>
      <c r="AKJ3205" s="14"/>
      <c r="AKK3205" s="14"/>
      <c r="AKL3205" s="14"/>
      <c r="AKM3205" s="14"/>
      <c r="AKN3205" s="14"/>
      <c r="AKO3205" s="14"/>
      <c r="AKP3205" s="14"/>
      <c r="AKQ3205" s="14"/>
      <c r="AKR3205" s="14"/>
      <c r="AKS3205" s="14"/>
      <c r="AKT3205" s="14"/>
      <c r="AKU3205" s="14"/>
      <c r="AKV3205" s="14"/>
      <c r="AKW3205" s="14"/>
      <c r="AKX3205" s="14"/>
      <c r="AKY3205" s="14"/>
      <c r="AKZ3205" s="14"/>
      <c r="ALA3205" s="14"/>
      <c r="ALB3205" s="14"/>
      <c r="ALC3205" s="14"/>
      <c r="ALD3205" s="14"/>
      <c r="ALE3205" s="14"/>
      <c r="ALF3205" s="14"/>
      <c r="ALG3205" s="14"/>
      <c r="ALH3205" s="14"/>
      <c r="ALI3205" s="14"/>
      <c r="ALJ3205" s="14"/>
      <c r="ALK3205" s="14"/>
      <c r="ALL3205" s="14"/>
      <c r="ALM3205" s="14"/>
      <c r="ALN3205" s="14"/>
      <c r="ALO3205" s="14"/>
      <c r="ALP3205" s="14"/>
      <c r="ALQ3205" s="14"/>
      <c r="ALR3205" s="14"/>
      <c r="ALS3205" s="14"/>
      <c r="ALT3205" s="14"/>
      <c r="ALU3205" s="14"/>
      <c r="ALV3205" s="14"/>
      <c r="ALW3205" s="14"/>
      <c r="ALX3205" s="14"/>
      <c r="ALY3205" s="14"/>
      <c r="ALZ3205" s="14"/>
      <c r="AMA3205" s="14"/>
      <c r="AMB3205" s="14"/>
      <c r="AMC3205" s="14"/>
      <c r="AMD3205" s="14"/>
      <c r="AME3205" s="14"/>
      <c r="AMF3205" s="14"/>
      <c r="AMG3205" s="14"/>
      <c r="AMH3205" s="14"/>
      <c r="AMI3205" s="14"/>
      <c r="AMJ3205" s="14"/>
      <c r="AMK3205" s="14"/>
      <c r="AML3205" s="14"/>
      <c r="AMM3205" s="14"/>
      <c r="AMN3205" s="14"/>
      <c r="AMO3205" s="14"/>
      <c r="AMP3205" s="14"/>
      <c r="AMQ3205" s="14"/>
      <c r="AMR3205" s="14"/>
      <c r="AMS3205" s="14"/>
      <c r="AMT3205" s="14"/>
      <c r="AMU3205" s="14"/>
      <c r="AMV3205" s="14"/>
      <c r="AMW3205" s="14"/>
      <c r="AMX3205" s="14"/>
      <c r="AMY3205" s="14"/>
      <c r="AMZ3205" s="14"/>
      <c r="ANA3205" s="14"/>
      <c r="ANB3205" s="14"/>
      <c r="ANC3205" s="14"/>
      <c r="AND3205" s="14"/>
      <c r="ANE3205" s="14"/>
      <c r="ANF3205" s="14"/>
      <c r="ANG3205" s="14"/>
      <c r="ANH3205" s="14"/>
      <c r="ANI3205" s="14"/>
      <c r="ANJ3205" s="14"/>
      <c r="ANK3205" s="14"/>
      <c r="ANL3205" s="14"/>
      <c r="ANM3205" s="14"/>
      <c r="ANN3205" s="14"/>
      <c r="ANO3205" s="14"/>
      <c r="ANP3205" s="14"/>
      <c r="ANQ3205" s="14"/>
      <c r="ANR3205" s="14"/>
      <c r="ANS3205" s="14"/>
      <c r="ANT3205" s="14"/>
      <c r="ANU3205" s="14"/>
      <c r="ANV3205" s="14"/>
      <c r="ANW3205" s="14"/>
      <c r="ANX3205" s="14"/>
      <c r="ANY3205" s="14"/>
      <c r="ANZ3205" s="14"/>
      <c r="AOA3205" s="14"/>
      <c r="AOB3205" s="14"/>
      <c r="AOC3205" s="14"/>
      <c r="AOD3205" s="14"/>
      <c r="AOE3205" s="14"/>
      <c r="AOF3205" s="14"/>
      <c r="AOG3205" s="14"/>
      <c r="AOH3205" s="14"/>
      <c r="AOI3205" s="14"/>
      <c r="AOJ3205" s="14"/>
      <c r="AOK3205" s="14"/>
      <c r="AOL3205" s="14"/>
      <c r="AOM3205" s="14"/>
      <c r="AON3205" s="14"/>
      <c r="AOO3205" s="14"/>
      <c r="AOP3205" s="14"/>
      <c r="AOQ3205" s="14"/>
      <c r="AOR3205" s="14"/>
      <c r="AOS3205" s="14"/>
      <c r="AOT3205" s="14"/>
      <c r="AOU3205" s="14"/>
      <c r="AOV3205" s="14"/>
      <c r="AOW3205" s="14"/>
      <c r="AOX3205" s="14"/>
      <c r="AOY3205" s="14"/>
      <c r="AOZ3205" s="14"/>
      <c r="APA3205" s="14"/>
      <c r="APB3205" s="14"/>
      <c r="APC3205" s="14"/>
      <c r="APD3205" s="14"/>
      <c r="APE3205" s="14"/>
      <c r="APF3205" s="14"/>
      <c r="APG3205" s="14"/>
      <c r="APH3205" s="14"/>
      <c r="API3205" s="14"/>
      <c r="APJ3205" s="14"/>
      <c r="APK3205" s="14"/>
      <c r="APL3205" s="14"/>
      <c r="APM3205" s="14"/>
      <c r="APN3205" s="14"/>
      <c r="APO3205" s="14"/>
      <c r="APP3205" s="14"/>
      <c r="APQ3205" s="14"/>
      <c r="APR3205" s="14"/>
      <c r="APS3205" s="14"/>
      <c r="APT3205" s="14"/>
      <c r="APU3205" s="14"/>
      <c r="APV3205" s="14"/>
      <c r="APW3205" s="14"/>
      <c r="APX3205" s="14"/>
      <c r="APY3205" s="14"/>
      <c r="APZ3205" s="14"/>
      <c r="AQA3205" s="14"/>
      <c r="AQB3205" s="14"/>
      <c r="AQC3205" s="14"/>
      <c r="AQD3205" s="14"/>
      <c r="AQE3205" s="14"/>
      <c r="AQF3205" s="14"/>
      <c r="AQG3205" s="14"/>
      <c r="AQH3205" s="14"/>
      <c r="AQI3205" s="14"/>
      <c r="AQJ3205" s="14"/>
      <c r="AQK3205" s="14"/>
      <c r="AQL3205" s="14"/>
      <c r="AQM3205" s="14"/>
      <c r="AQN3205" s="14"/>
      <c r="AQO3205" s="14"/>
      <c r="AQP3205" s="14"/>
      <c r="AQQ3205" s="14"/>
      <c r="AQR3205" s="14"/>
      <c r="AQS3205" s="14"/>
      <c r="AQT3205" s="14"/>
      <c r="AQU3205" s="14"/>
      <c r="AQV3205" s="14"/>
      <c r="AQW3205" s="14"/>
      <c r="AQX3205" s="14"/>
      <c r="AQY3205" s="14"/>
      <c r="AQZ3205" s="14"/>
      <c r="ARA3205" s="14"/>
      <c r="ARB3205" s="14"/>
      <c r="ARC3205" s="14"/>
      <c r="ARD3205" s="14"/>
      <c r="ARE3205" s="14"/>
      <c r="ARF3205" s="14"/>
      <c r="ARG3205" s="14"/>
      <c r="ARH3205" s="14"/>
      <c r="ARI3205" s="14"/>
      <c r="ARJ3205" s="14"/>
      <c r="ARK3205" s="14"/>
      <c r="ARL3205" s="14"/>
      <c r="ARM3205" s="14"/>
      <c r="ARN3205" s="14"/>
      <c r="ARO3205" s="14"/>
      <c r="ARP3205" s="14"/>
      <c r="ARQ3205" s="14"/>
      <c r="ARR3205" s="14"/>
      <c r="ARS3205" s="14"/>
      <c r="ART3205" s="14"/>
      <c r="ARU3205" s="14"/>
      <c r="ARV3205" s="14"/>
      <c r="ARW3205" s="14"/>
      <c r="ARX3205" s="14"/>
      <c r="ARY3205" s="14"/>
      <c r="ARZ3205" s="14"/>
      <c r="ASA3205" s="14"/>
      <c r="ASB3205" s="14"/>
      <c r="ASC3205" s="14"/>
      <c r="ASD3205" s="14"/>
      <c r="ASE3205" s="14"/>
      <c r="ASF3205" s="14"/>
      <c r="ASG3205" s="14"/>
      <c r="ASH3205" s="14"/>
      <c r="ASI3205" s="14"/>
      <c r="ASJ3205" s="14"/>
      <c r="ASK3205" s="14"/>
      <c r="ASL3205" s="14"/>
      <c r="ASM3205" s="14"/>
      <c r="ASN3205" s="14"/>
      <c r="ASO3205" s="14"/>
      <c r="ASP3205" s="14"/>
      <c r="ASQ3205" s="14"/>
      <c r="ASR3205" s="14"/>
      <c r="ASS3205" s="14"/>
      <c r="AST3205" s="14"/>
      <c r="ASU3205" s="14"/>
      <c r="ASV3205" s="14"/>
      <c r="ASW3205" s="14"/>
      <c r="ASX3205" s="14"/>
      <c r="ASY3205" s="14"/>
      <c r="ASZ3205" s="14"/>
      <c r="ATA3205" s="14"/>
      <c r="ATB3205" s="14"/>
      <c r="ATC3205" s="14"/>
      <c r="ATD3205" s="14"/>
      <c r="ATE3205" s="14"/>
      <c r="ATF3205" s="14"/>
      <c r="ATG3205" s="14"/>
      <c r="ATH3205" s="14"/>
      <c r="ATI3205" s="14"/>
      <c r="ATJ3205" s="14"/>
      <c r="ATK3205" s="14"/>
      <c r="ATL3205" s="14"/>
      <c r="ATM3205" s="14"/>
      <c r="ATN3205" s="14"/>
      <c r="ATO3205" s="14"/>
      <c r="ATP3205" s="14"/>
      <c r="ATQ3205" s="14"/>
      <c r="ATR3205" s="14"/>
      <c r="ATS3205" s="14"/>
      <c r="ATT3205" s="14"/>
      <c r="ATU3205" s="14"/>
      <c r="ATV3205" s="14"/>
      <c r="ATW3205" s="14"/>
      <c r="ATX3205" s="14"/>
      <c r="ATY3205" s="14"/>
      <c r="ATZ3205" s="14"/>
      <c r="AUA3205" s="14"/>
      <c r="AUB3205" s="14"/>
      <c r="AUC3205" s="14"/>
      <c r="AUD3205" s="14"/>
      <c r="AUE3205" s="14"/>
      <c r="AUF3205" s="14"/>
      <c r="AUG3205" s="14"/>
      <c r="AUH3205" s="14"/>
      <c r="AUI3205" s="14"/>
      <c r="AUJ3205" s="14"/>
      <c r="AUK3205" s="14"/>
      <c r="AUL3205" s="14"/>
      <c r="AUM3205" s="14"/>
      <c r="AUN3205" s="14"/>
      <c r="AUO3205" s="14"/>
      <c r="AUP3205" s="14"/>
      <c r="AUQ3205" s="14"/>
      <c r="AUR3205" s="14"/>
      <c r="AUS3205" s="14"/>
      <c r="AUT3205" s="14"/>
      <c r="AUU3205" s="14"/>
      <c r="AUV3205" s="14"/>
      <c r="AUW3205" s="14"/>
      <c r="AUX3205" s="14"/>
      <c r="AUY3205" s="14"/>
      <c r="AUZ3205" s="14"/>
      <c r="AVA3205" s="14"/>
      <c r="AVB3205" s="14"/>
      <c r="AVC3205" s="14"/>
      <c r="AVD3205" s="14"/>
      <c r="AVE3205" s="14"/>
      <c r="AVF3205" s="14"/>
      <c r="AVG3205" s="14"/>
      <c r="AVH3205" s="14"/>
      <c r="AVI3205" s="14"/>
      <c r="AVJ3205" s="14"/>
      <c r="AVK3205" s="14"/>
      <c r="AVL3205" s="14"/>
      <c r="AVM3205" s="14"/>
      <c r="AVN3205" s="14"/>
      <c r="AVO3205" s="14"/>
      <c r="AVP3205" s="14"/>
      <c r="AVQ3205" s="14"/>
      <c r="AVR3205" s="14"/>
      <c r="AVS3205" s="14"/>
      <c r="AVT3205" s="14"/>
      <c r="AVU3205" s="14"/>
      <c r="AVV3205" s="14"/>
      <c r="AVW3205" s="14"/>
      <c r="AVX3205" s="14"/>
      <c r="AVY3205" s="14"/>
      <c r="AVZ3205" s="14"/>
      <c r="AWA3205" s="14"/>
      <c r="AWB3205" s="14"/>
      <c r="AWC3205" s="14"/>
      <c r="AWD3205" s="14"/>
      <c r="AWE3205" s="14"/>
      <c r="AWF3205" s="14"/>
      <c r="AWG3205" s="14"/>
      <c r="AWH3205" s="14"/>
      <c r="AWI3205" s="14"/>
      <c r="AWJ3205" s="14"/>
      <c r="AWK3205" s="14"/>
      <c r="AWL3205" s="14"/>
      <c r="AWM3205" s="14"/>
      <c r="AWN3205" s="14"/>
      <c r="AWO3205" s="14"/>
      <c r="AWP3205" s="14"/>
      <c r="AWQ3205" s="14"/>
      <c r="AWR3205" s="14"/>
      <c r="AWS3205" s="14"/>
      <c r="AWT3205" s="14"/>
      <c r="AWU3205" s="14"/>
      <c r="AWV3205" s="14"/>
      <c r="AWW3205" s="14"/>
      <c r="AWX3205" s="14"/>
      <c r="AWY3205" s="14"/>
      <c r="AWZ3205" s="14"/>
      <c r="AXA3205" s="14"/>
      <c r="AXB3205" s="14"/>
      <c r="AXC3205" s="14"/>
      <c r="AXD3205" s="14"/>
      <c r="AXE3205" s="14"/>
      <c r="AXF3205" s="14"/>
      <c r="AXG3205" s="14"/>
      <c r="AXH3205" s="14"/>
      <c r="AXI3205" s="14"/>
      <c r="AXJ3205" s="14"/>
      <c r="AXK3205" s="14"/>
      <c r="AXL3205" s="14"/>
      <c r="AXM3205" s="14"/>
      <c r="AXN3205" s="14"/>
      <c r="AXO3205" s="14"/>
      <c r="AXP3205" s="14"/>
      <c r="AXQ3205" s="14"/>
      <c r="AXR3205" s="14"/>
      <c r="AXS3205" s="14"/>
      <c r="AXT3205" s="14"/>
      <c r="AXU3205" s="14"/>
      <c r="AXV3205" s="14"/>
      <c r="AXW3205" s="14"/>
      <c r="AXX3205" s="14"/>
      <c r="AXY3205" s="14"/>
      <c r="AXZ3205" s="14"/>
      <c r="AYA3205" s="14"/>
      <c r="AYB3205" s="14"/>
      <c r="AYC3205" s="14"/>
      <c r="AYD3205" s="14"/>
      <c r="AYE3205" s="14"/>
      <c r="AYF3205" s="14"/>
      <c r="AYG3205" s="14"/>
      <c r="AYH3205" s="14"/>
      <c r="AYI3205" s="14"/>
      <c r="AYJ3205" s="14"/>
      <c r="AYK3205" s="14"/>
      <c r="AYL3205" s="14"/>
      <c r="AYM3205" s="14"/>
      <c r="AYN3205" s="14"/>
      <c r="AYO3205" s="14"/>
      <c r="AYP3205" s="14"/>
      <c r="AYQ3205" s="14"/>
      <c r="AYR3205" s="14"/>
      <c r="AYS3205" s="14"/>
      <c r="AYT3205" s="14"/>
      <c r="AYU3205" s="14"/>
      <c r="AYV3205" s="14"/>
      <c r="AYW3205" s="14"/>
      <c r="AYX3205" s="14"/>
      <c r="AYY3205" s="14"/>
      <c r="AYZ3205" s="14"/>
      <c r="AZA3205" s="14"/>
      <c r="AZB3205" s="14"/>
      <c r="AZC3205" s="14"/>
      <c r="AZD3205" s="14"/>
      <c r="AZE3205" s="14"/>
      <c r="AZF3205" s="14"/>
      <c r="AZG3205" s="14"/>
      <c r="AZH3205" s="14"/>
      <c r="AZI3205" s="14"/>
      <c r="AZJ3205" s="14"/>
      <c r="AZK3205" s="14"/>
      <c r="AZL3205" s="14"/>
      <c r="AZM3205" s="14"/>
      <c r="AZN3205" s="14"/>
      <c r="AZO3205" s="14"/>
      <c r="AZP3205" s="14"/>
      <c r="AZQ3205" s="14"/>
      <c r="AZR3205" s="14"/>
      <c r="AZS3205" s="14"/>
      <c r="AZT3205" s="14"/>
      <c r="AZU3205" s="14"/>
      <c r="AZV3205" s="14"/>
      <c r="AZW3205" s="14"/>
      <c r="AZX3205" s="14"/>
      <c r="AZY3205" s="14"/>
      <c r="AZZ3205" s="14"/>
      <c r="BAA3205" s="14"/>
      <c r="BAB3205" s="14"/>
      <c r="BAC3205" s="14"/>
      <c r="BAD3205" s="14"/>
      <c r="BAE3205" s="14"/>
      <c r="BAF3205" s="14"/>
      <c r="BAG3205" s="14"/>
      <c r="BAH3205" s="14"/>
      <c r="BAI3205" s="14"/>
      <c r="BAJ3205" s="14"/>
      <c r="BAK3205" s="14"/>
      <c r="BAL3205" s="14"/>
      <c r="BAM3205" s="14"/>
      <c r="BAN3205" s="14"/>
      <c r="BAO3205" s="14"/>
      <c r="BAP3205" s="14"/>
      <c r="BAQ3205" s="14"/>
      <c r="BAR3205" s="14"/>
      <c r="BAS3205" s="14"/>
      <c r="BAT3205" s="14"/>
      <c r="BAU3205" s="14"/>
      <c r="BAV3205" s="14"/>
      <c r="BAW3205" s="14"/>
      <c r="BAX3205" s="14"/>
      <c r="BAY3205" s="14"/>
      <c r="BAZ3205" s="14"/>
      <c r="BBA3205" s="14"/>
      <c r="BBB3205" s="14"/>
      <c r="BBC3205" s="14"/>
      <c r="BBD3205" s="14"/>
      <c r="BBE3205" s="14"/>
      <c r="BBF3205" s="14"/>
      <c r="BBG3205" s="14"/>
      <c r="BBH3205" s="14"/>
      <c r="BBI3205" s="14"/>
      <c r="BBJ3205" s="14"/>
      <c r="BBK3205" s="14"/>
      <c r="BBL3205" s="14"/>
      <c r="BBM3205" s="14"/>
      <c r="BBN3205" s="14"/>
      <c r="BBO3205" s="14"/>
      <c r="BBP3205" s="14"/>
      <c r="BBQ3205" s="14"/>
      <c r="BBR3205" s="14"/>
      <c r="BBS3205" s="14"/>
      <c r="BBT3205" s="14"/>
      <c r="BBU3205" s="14"/>
      <c r="BBV3205" s="14"/>
      <c r="BBW3205" s="14"/>
      <c r="BBX3205" s="14"/>
      <c r="BBY3205" s="14"/>
      <c r="BBZ3205" s="14"/>
      <c r="BCA3205" s="14"/>
      <c r="BCB3205" s="14"/>
      <c r="BCC3205" s="14"/>
      <c r="BCD3205" s="14"/>
      <c r="BCE3205" s="14"/>
      <c r="BCF3205" s="14"/>
      <c r="BCG3205" s="14"/>
      <c r="BCH3205" s="14"/>
      <c r="BCI3205" s="14"/>
      <c r="BCJ3205" s="14"/>
      <c r="BCK3205" s="14"/>
      <c r="BCL3205" s="14"/>
      <c r="BCM3205" s="14"/>
      <c r="BCN3205" s="14"/>
      <c r="BCO3205" s="14"/>
      <c r="BCP3205" s="14"/>
      <c r="BCQ3205" s="14"/>
      <c r="BCR3205" s="14"/>
      <c r="BCS3205" s="14"/>
      <c r="BCT3205" s="14"/>
      <c r="BCU3205" s="14"/>
      <c r="BCV3205" s="14"/>
      <c r="BCW3205" s="14"/>
      <c r="BCX3205" s="14"/>
      <c r="BCY3205" s="14"/>
      <c r="BCZ3205" s="14"/>
      <c r="BDA3205" s="14"/>
      <c r="BDB3205" s="14"/>
      <c r="BDC3205" s="14"/>
      <c r="BDD3205" s="14"/>
      <c r="BDE3205" s="14"/>
      <c r="BDF3205" s="14"/>
      <c r="BDG3205" s="14"/>
      <c r="BDH3205" s="14"/>
      <c r="BDI3205" s="14"/>
      <c r="BDJ3205" s="14"/>
      <c r="BDK3205" s="14"/>
      <c r="BDL3205" s="14"/>
      <c r="BDM3205" s="14"/>
      <c r="BDN3205" s="14"/>
      <c r="BDO3205" s="14"/>
      <c r="BDP3205" s="14"/>
      <c r="BDQ3205" s="14"/>
      <c r="BDR3205" s="14"/>
      <c r="BDS3205" s="14"/>
      <c r="BDT3205" s="14"/>
      <c r="BDU3205" s="14"/>
      <c r="BDV3205" s="14"/>
      <c r="BDW3205" s="14"/>
      <c r="BDX3205" s="14"/>
      <c r="BDY3205" s="14"/>
      <c r="BDZ3205" s="14"/>
      <c r="BEA3205" s="14"/>
      <c r="BEB3205" s="14"/>
      <c r="BEC3205" s="14"/>
      <c r="BED3205" s="14"/>
      <c r="BEE3205" s="14"/>
      <c r="BEF3205" s="14"/>
      <c r="BEG3205" s="14"/>
      <c r="BEH3205" s="14"/>
      <c r="BEI3205" s="14"/>
      <c r="BEJ3205" s="14"/>
      <c r="BEK3205" s="14"/>
      <c r="BEL3205" s="14"/>
      <c r="BEM3205" s="14"/>
      <c r="BEN3205" s="14"/>
      <c r="BEO3205" s="14"/>
      <c r="BEP3205" s="14"/>
      <c r="BEQ3205" s="14"/>
      <c r="BER3205" s="14"/>
      <c r="BES3205" s="14"/>
      <c r="BET3205" s="14"/>
      <c r="BEU3205" s="14"/>
      <c r="BEV3205" s="14"/>
      <c r="BEW3205" s="14"/>
      <c r="BEX3205" s="14"/>
      <c r="BEY3205" s="14"/>
      <c r="BEZ3205" s="14"/>
      <c r="BFA3205" s="14"/>
      <c r="BFB3205" s="14"/>
      <c r="BFC3205" s="14"/>
      <c r="BFD3205" s="14"/>
      <c r="BFE3205" s="14"/>
      <c r="BFF3205" s="14"/>
      <c r="BFG3205" s="14"/>
      <c r="BFH3205" s="14"/>
      <c r="BFI3205" s="14"/>
      <c r="BFJ3205" s="14"/>
      <c r="BFK3205" s="14"/>
      <c r="BFL3205" s="14"/>
      <c r="BFM3205" s="14"/>
      <c r="BFN3205" s="14"/>
      <c r="BFO3205" s="14"/>
      <c r="BFP3205" s="14"/>
      <c r="BFQ3205" s="14"/>
      <c r="BFR3205" s="14"/>
      <c r="BFS3205" s="14"/>
      <c r="BFT3205" s="14"/>
      <c r="BFU3205" s="14"/>
      <c r="BFV3205" s="14"/>
      <c r="BFW3205" s="14"/>
      <c r="BFX3205" s="14"/>
      <c r="BFY3205" s="14"/>
      <c r="BFZ3205" s="14"/>
      <c r="BGA3205" s="14"/>
      <c r="BGB3205" s="14"/>
      <c r="BGC3205" s="14"/>
      <c r="BGD3205" s="14"/>
      <c r="BGE3205" s="14"/>
      <c r="BGF3205" s="14"/>
      <c r="BGG3205" s="14"/>
      <c r="BGH3205" s="14"/>
      <c r="BGI3205" s="14"/>
      <c r="BGJ3205" s="14"/>
      <c r="BGK3205" s="14"/>
      <c r="BGL3205" s="14"/>
      <c r="BGM3205" s="14"/>
      <c r="BGN3205" s="14"/>
      <c r="BGO3205" s="14"/>
      <c r="BGP3205" s="14"/>
      <c r="BGQ3205" s="14"/>
      <c r="BGR3205" s="14"/>
      <c r="BGS3205" s="14"/>
      <c r="BGT3205" s="14"/>
      <c r="BGU3205" s="14"/>
      <c r="BGV3205" s="14"/>
      <c r="BGW3205" s="14"/>
      <c r="BGX3205" s="14"/>
      <c r="BGY3205" s="14"/>
      <c r="BGZ3205" s="14"/>
      <c r="BHA3205" s="14"/>
      <c r="BHB3205" s="14"/>
      <c r="BHC3205" s="14"/>
      <c r="BHD3205" s="14"/>
      <c r="BHE3205" s="14"/>
      <c r="BHF3205" s="14"/>
      <c r="BHG3205" s="14"/>
      <c r="BHH3205" s="14"/>
      <c r="BHI3205" s="14"/>
      <c r="BHJ3205" s="14"/>
      <c r="BHK3205" s="14"/>
      <c r="BHL3205" s="14"/>
      <c r="BHM3205" s="14"/>
      <c r="BHN3205" s="14"/>
      <c r="BHO3205" s="14"/>
      <c r="BHP3205" s="14"/>
      <c r="BHQ3205" s="14"/>
      <c r="BHR3205" s="14"/>
      <c r="BHS3205" s="14"/>
      <c r="BHT3205" s="14"/>
      <c r="BHU3205" s="14"/>
      <c r="BHV3205" s="14"/>
      <c r="BHW3205" s="14"/>
      <c r="BHX3205" s="14"/>
      <c r="BHY3205" s="14"/>
      <c r="BHZ3205" s="14"/>
      <c r="BIA3205" s="14"/>
      <c r="BIB3205" s="14"/>
      <c r="BIC3205" s="14"/>
      <c r="BID3205" s="14"/>
      <c r="BIE3205" s="14"/>
      <c r="BIF3205" s="14"/>
      <c r="BIG3205" s="14"/>
      <c r="BIH3205" s="14"/>
      <c r="BII3205" s="14"/>
      <c r="BIJ3205" s="14"/>
      <c r="BIK3205" s="14"/>
      <c r="BIL3205" s="14"/>
      <c r="BIM3205" s="14"/>
      <c r="BIN3205" s="14"/>
      <c r="BIO3205" s="14"/>
      <c r="BIP3205" s="14"/>
      <c r="BIQ3205" s="14"/>
      <c r="BIR3205" s="14"/>
      <c r="BIS3205" s="14"/>
      <c r="BIT3205" s="14"/>
      <c r="BIU3205" s="14"/>
      <c r="BIV3205" s="14"/>
      <c r="BIW3205" s="14"/>
      <c r="BIX3205" s="14"/>
      <c r="BIY3205" s="14"/>
      <c r="BIZ3205" s="14"/>
      <c r="BJA3205" s="14"/>
      <c r="BJB3205" s="14"/>
      <c r="BJC3205" s="14"/>
      <c r="BJD3205" s="14"/>
      <c r="BJE3205" s="14"/>
      <c r="BJF3205" s="14"/>
      <c r="BJG3205" s="14"/>
      <c r="BJH3205" s="14"/>
      <c r="BJI3205" s="14"/>
      <c r="BJJ3205" s="14"/>
      <c r="BJK3205" s="14"/>
      <c r="BJL3205" s="14"/>
      <c r="BJM3205" s="14"/>
      <c r="BJN3205" s="14"/>
      <c r="BJO3205" s="14"/>
      <c r="BJP3205" s="14"/>
      <c r="BJQ3205" s="14"/>
      <c r="BJR3205" s="14"/>
      <c r="BJS3205" s="14"/>
      <c r="BJT3205" s="14"/>
      <c r="BJU3205" s="14"/>
      <c r="BJV3205" s="14"/>
      <c r="BJW3205" s="14"/>
      <c r="BJX3205" s="14"/>
      <c r="BJY3205" s="14"/>
      <c r="BJZ3205" s="14"/>
      <c r="BKA3205" s="14"/>
      <c r="BKB3205" s="14"/>
      <c r="BKC3205" s="14"/>
      <c r="BKD3205" s="14"/>
      <c r="BKE3205" s="14"/>
      <c r="BKF3205" s="14"/>
      <c r="BKG3205" s="14"/>
      <c r="BKH3205" s="14"/>
      <c r="BKI3205" s="14"/>
      <c r="BKJ3205" s="14"/>
      <c r="BKK3205" s="14"/>
      <c r="BKL3205" s="14"/>
      <c r="BKM3205" s="14"/>
      <c r="BKN3205" s="14"/>
      <c r="BKO3205" s="14"/>
      <c r="BKP3205" s="14"/>
      <c r="BKQ3205" s="14"/>
      <c r="BKR3205" s="14"/>
      <c r="BKS3205" s="14"/>
      <c r="BKT3205" s="14"/>
      <c r="BKU3205" s="14"/>
      <c r="BKV3205" s="14"/>
      <c r="BKW3205" s="14"/>
      <c r="BKX3205" s="14"/>
      <c r="BKY3205" s="14"/>
      <c r="BKZ3205" s="14"/>
      <c r="BLA3205" s="14"/>
      <c r="BLB3205" s="14"/>
      <c r="BLC3205" s="14"/>
      <c r="BLD3205" s="14"/>
      <c r="BLE3205" s="14"/>
      <c r="BLF3205" s="14"/>
      <c r="BLG3205" s="14"/>
      <c r="BLH3205" s="14"/>
      <c r="BLI3205" s="14"/>
      <c r="BLJ3205" s="14"/>
      <c r="BLK3205" s="14"/>
      <c r="BLL3205" s="14"/>
      <c r="BLM3205" s="14"/>
      <c r="BLN3205" s="14"/>
      <c r="BLO3205" s="14"/>
      <c r="BLP3205" s="14"/>
      <c r="BLQ3205" s="14"/>
      <c r="BLR3205" s="14"/>
      <c r="BLS3205" s="14"/>
      <c r="BLT3205" s="14"/>
      <c r="BLU3205" s="14"/>
      <c r="BLV3205" s="14"/>
      <c r="BLW3205" s="14"/>
      <c r="BLX3205" s="14"/>
      <c r="BLY3205" s="14"/>
      <c r="BLZ3205" s="14"/>
      <c r="BMA3205" s="14"/>
      <c r="BMB3205" s="14"/>
      <c r="BMC3205" s="14"/>
      <c r="BMD3205" s="14"/>
      <c r="BME3205" s="14"/>
      <c r="BMF3205" s="14"/>
      <c r="BMG3205" s="14"/>
      <c r="BMH3205" s="14"/>
      <c r="BMI3205" s="14"/>
      <c r="BMJ3205" s="14"/>
      <c r="BMK3205" s="14"/>
      <c r="BML3205" s="14"/>
      <c r="BMM3205" s="14"/>
      <c r="BMN3205" s="14"/>
      <c r="BMO3205" s="14"/>
      <c r="BMP3205" s="14"/>
      <c r="BMQ3205" s="14"/>
      <c r="BMR3205" s="14"/>
      <c r="BMS3205" s="14"/>
      <c r="BMT3205" s="14"/>
      <c r="BMU3205" s="14"/>
      <c r="BMV3205" s="14"/>
      <c r="BMW3205" s="14"/>
      <c r="BMX3205" s="14"/>
      <c r="BMY3205" s="14"/>
      <c r="BMZ3205" s="14"/>
      <c r="BNA3205" s="14"/>
      <c r="BNB3205" s="14"/>
      <c r="BNC3205" s="14"/>
      <c r="BND3205" s="14"/>
      <c r="BNE3205" s="14"/>
      <c r="BNF3205" s="14"/>
      <c r="BNG3205" s="14"/>
      <c r="BNH3205" s="14"/>
      <c r="BNI3205" s="14"/>
      <c r="BNJ3205" s="14"/>
      <c r="BNK3205" s="14"/>
      <c r="BNL3205" s="14"/>
      <c r="BNM3205" s="14"/>
      <c r="BNN3205" s="14"/>
      <c r="BNO3205" s="14"/>
      <c r="BNP3205" s="14"/>
      <c r="BNQ3205" s="14"/>
      <c r="BNR3205" s="14"/>
      <c r="BNS3205" s="14"/>
      <c r="BNT3205" s="14"/>
      <c r="BNU3205" s="14"/>
      <c r="BNV3205" s="14"/>
      <c r="BNW3205" s="14"/>
      <c r="BNX3205" s="14"/>
      <c r="BNY3205" s="14"/>
      <c r="BNZ3205" s="14"/>
      <c r="BOA3205" s="14"/>
      <c r="BOB3205" s="14"/>
      <c r="BOC3205" s="14"/>
      <c r="BOD3205" s="14"/>
      <c r="BOE3205" s="14"/>
      <c r="BOF3205" s="14"/>
      <c r="BOG3205" s="14"/>
      <c r="BOH3205" s="14"/>
      <c r="BOI3205" s="14"/>
      <c r="BOJ3205" s="14"/>
      <c r="BOK3205" s="14"/>
      <c r="BOL3205" s="14"/>
      <c r="BOM3205" s="14"/>
      <c r="BON3205" s="14"/>
      <c r="BOO3205" s="14"/>
      <c r="BOP3205" s="14"/>
      <c r="BOQ3205" s="14"/>
      <c r="BOR3205" s="14"/>
      <c r="BOS3205" s="14"/>
      <c r="BOT3205" s="14"/>
      <c r="BOU3205" s="14"/>
      <c r="BOV3205" s="14"/>
      <c r="BOW3205" s="14"/>
      <c r="BOX3205" s="14"/>
      <c r="BOY3205" s="14"/>
      <c r="BOZ3205" s="14"/>
      <c r="BPA3205" s="14"/>
      <c r="BPB3205" s="14"/>
      <c r="BPC3205" s="14"/>
      <c r="BPD3205" s="14"/>
      <c r="BPE3205" s="14"/>
      <c r="BPF3205" s="14"/>
      <c r="BPG3205" s="14"/>
      <c r="BPH3205" s="14"/>
      <c r="BPI3205" s="14"/>
      <c r="BPJ3205" s="14"/>
      <c r="BPK3205" s="14"/>
      <c r="BPL3205" s="14"/>
      <c r="BPM3205" s="14"/>
      <c r="BPN3205" s="14"/>
      <c r="BPO3205" s="14"/>
      <c r="BPP3205" s="14"/>
      <c r="BPQ3205" s="14"/>
      <c r="BPR3205" s="14"/>
      <c r="BPS3205" s="14"/>
      <c r="BPT3205" s="14"/>
      <c r="BPU3205" s="14"/>
      <c r="BPV3205" s="14"/>
      <c r="BPW3205" s="14"/>
      <c r="BPX3205" s="14"/>
      <c r="BPY3205" s="14"/>
      <c r="BPZ3205" s="14"/>
      <c r="BQA3205" s="14"/>
      <c r="BQB3205" s="14"/>
      <c r="BQC3205" s="14"/>
      <c r="BQD3205" s="14"/>
      <c r="BQE3205" s="14"/>
      <c r="BQF3205" s="14"/>
      <c r="BQG3205" s="14"/>
      <c r="BQH3205" s="14"/>
      <c r="BQI3205" s="14"/>
      <c r="BQJ3205" s="14"/>
      <c r="BQK3205" s="14"/>
      <c r="BQL3205" s="14"/>
      <c r="BQM3205" s="14"/>
      <c r="BQN3205" s="14"/>
      <c r="BQO3205" s="14"/>
      <c r="BQP3205" s="14"/>
      <c r="BQQ3205" s="14"/>
      <c r="BQR3205" s="14"/>
      <c r="BQS3205" s="14"/>
      <c r="BQT3205" s="14"/>
      <c r="BQU3205" s="14"/>
      <c r="BQV3205" s="14"/>
      <c r="BQW3205" s="14"/>
      <c r="BQX3205" s="14"/>
      <c r="BQY3205" s="14"/>
      <c r="BQZ3205" s="14"/>
      <c r="BRA3205" s="14"/>
      <c r="BRB3205" s="14"/>
      <c r="BRC3205" s="14"/>
      <c r="BRD3205" s="14"/>
      <c r="BRE3205" s="14"/>
      <c r="BRF3205" s="14"/>
      <c r="BRG3205" s="14"/>
      <c r="BRH3205" s="14"/>
      <c r="BRI3205" s="14"/>
      <c r="BRJ3205" s="14"/>
      <c r="BRK3205" s="14"/>
      <c r="BRL3205" s="14"/>
      <c r="BRM3205" s="14"/>
      <c r="BRN3205" s="14"/>
      <c r="BRO3205" s="14"/>
      <c r="BRP3205" s="14"/>
      <c r="BRQ3205" s="14"/>
      <c r="BRR3205" s="14"/>
      <c r="BRS3205" s="14"/>
      <c r="BRT3205" s="14"/>
      <c r="BRU3205" s="14"/>
      <c r="BRV3205" s="14"/>
      <c r="BRW3205" s="14"/>
      <c r="BRX3205" s="14"/>
      <c r="BRY3205" s="14"/>
      <c r="BRZ3205" s="14"/>
      <c r="BSA3205" s="14"/>
      <c r="BSB3205" s="14"/>
      <c r="BSC3205" s="14"/>
      <c r="BSD3205" s="14"/>
      <c r="BSE3205" s="14"/>
      <c r="BSF3205" s="14"/>
      <c r="BSG3205" s="14"/>
      <c r="BSH3205" s="14"/>
      <c r="BSI3205" s="14"/>
      <c r="BSJ3205" s="14"/>
      <c r="BSK3205" s="14"/>
      <c r="BSL3205" s="14"/>
      <c r="BSM3205" s="14"/>
      <c r="BSN3205" s="14"/>
      <c r="BSO3205" s="14"/>
      <c r="BSP3205" s="14"/>
      <c r="BSQ3205" s="14"/>
      <c r="BSR3205" s="14"/>
      <c r="BSS3205" s="14"/>
      <c r="BST3205" s="14"/>
      <c r="BSU3205" s="14"/>
      <c r="BSV3205" s="14"/>
      <c r="BSW3205" s="14"/>
      <c r="BSX3205" s="14"/>
      <c r="BSY3205" s="14"/>
      <c r="BSZ3205" s="14"/>
      <c r="BTA3205" s="14"/>
      <c r="BTB3205" s="14"/>
      <c r="BTC3205" s="14"/>
      <c r="BTD3205" s="14"/>
      <c r="BTE3205" s="14"/>
      <c r="BTF3205" s="14"/>
      <c r="BTG3205" s="14"/>
      <c r="BTH3205" s="14"/>
      <c r="BTI3205" s="14"/>
      <c r="BTJ3205" s="14"/>
      <c r="BTK3205" s="14"/>
      <c r="BTL3205" s="14"/>
      <c r="BTM3205" s="14"/>
      <c r="BTN3205" s="14"/>
      <c r="BTO3205" s="14"/>
      <c r="BTP3205" s="14"/>
      <c r="BTQ3205" s="14"/>
      <c r="BTR3205" s="14"/>
      <c r="BTS3205" s="14"/>
      <c r="BTT3205" s="14"/>
      <c r="BTU3205" s="14"/>
      <c r="BTV3205" s="14"/>
      <c r="BTW3205" s="14"/>
      <c r="BTX3205" s="14"/>
      <c r="BTY3205" s="14"/>
      <c r="BTZ3205" s="14"/>
      <c r="BUA3205" s="14"/>
      <c r="BUB3205" s="14"/>
      <c r="BUC3205" s="14"/>
      <c r="BUD3205" s="14"/>
      <c r="BUE3205" s="14"/>
      <c r="BUF3205" s="14"/>
      <c r="BUG3205" s="14"/>
      <c r="BUH3205" s="14"/>
      <c r="BUI3205" s="14"/>
      <c r="BUJ3205" s="14"/>
      <c r="BUK3205" s="14"/>
      <c r="BUL3205" s="14"/>
      <c r="BUM3205" s="14"/>
      <c r="BUN3205" s="14"/>
      <c r="BUO3205" s="14"/>
      <c r="BUP3205" s="14"/>
      <c r="BUQ3205" s="14"/>
      <c r="BUR3205" s="14"/>
      <c r="BUS3205" s="14"/>
      <c r="BUT3205" s="14"/>
      <c r="BUU3205" s="14"/>
      <c r="BUV3205" s="14"/>
      <c r="BUW3205" s="14"/>
      <c r="BUX3205" s="14"/>
      <c r="BUY3205" s="14"/>
      <c r="BUZ3205" s="14"/>
      <c r="BVA3205" s="14"/>
      <c r="BVB3205" s="14"/>
      <c r="BVC3205" s="14"/>
      <c r="BVD3205" s="14"/>
      <c r="BVE3205" s="14"/>
      <c r="BVF3205" s="14"/>
      <c r="BVG3205" s="14"/>
      <c r="BVH3205" s="14"/>
      <c r="BVI3205" s="14"/>
      <c r="BVJ3205" s="14"/>
      <c r="BVK3205" s="14"/>
      <c r="BVL3205" s="14"/>
      <c r="BVM3205" s="14"/>
      <c r="BVN3205" s="14"/>
      <c r="BVO3205" s="14"/>
      <c r="BVP3205" s="14"/>
      <c r="BVQ3205" s="14"/>
      <c r="BVR3205" s="14"/>
      <c r="BVS3205" s="14"/>
      <c r="BVT3205" s="14"/>
      <c r="BVU3205" s="14"/>
      <c r="BVV3205" s="14"/>
      <c r="BVW3205" s="14"/>
      <c r="BVX3205" s="14"/>
      <c r="BVY3205" s="14"/>
      <c r="BVZ3205" s="14"/>
      <c r="BWA3205" s="14"/>
      <c r="BWB3205" s="14"/>
      <c r="BWC3205" s="14"/>
      <c r="BWD3205" s="14"/>
      <c r="BWE3205" s="14"/>
      <c r="BWF3205" s="14"/>
      <c r="BWG3205" s="14"/>
      <c r="BWH3205" s="14"/>
      <c r="BWI3205" s="14"/>
      <c r="BWJ3205" s="14"/>
      <c r="BWK3205" s="14"/>
      <c r="BWL3205" s="14"/>
      <c r="BWM3205" s="14"/>
      <c r="BWN3205" s="14"/>
      <c r="BWO3205" s="14"/>
      <c r="BWP3205" s="14"/>
      <c r="BWQ3205" s="14"/>
      <c r="BWR3205" s="14"/>
      <c r="BWS3205" s="14"/>
      <c r="BWT3205" s="14"/>
      <c r="BWU3205" s="14"/>
      <c r="BWV3205" s="14"/>
      <c r="BWW3205" s="14"/>
      <c r="BWX3205" s="14"/>
      <c r="BWY3205" s="14"/>
      <c r="BWZ3205" s="14"/>
      <c r="BXA3205" s="14"/>
      <c r="BXB3205" s="14"/>
      <c r="BXC3205" s="14"/>
      <c r="BXD3205" s="14"/>
      <c r="BXE3205" s="14"/>
      <c r="BXF3205" s="14"/>
      <c r="BXG3205" s="14"/>
      <c r="BXH3205" s="14"/>
      <c r="BXI3205" s="14"/>
      <c r="BXJ3205" s="14"/>
      <c r="BXK3205" s="14"/>
      <c r="BXL3205" s="14"/>
      <c r="BXM3205" s="14"/>
      <c r="BXN3205" s="14"/>
      <c r="BXO3205" s="14"/>
      <c r="BXP3205" s="14"/>
      <c r="BXQ3205" s="14"/>
      <c r="BXR3205" s="14"/>
      <c r="BXS3205" s="14"/>
      <c r="BXT3205" s="14"/>
      <c r="BXU3205" s="14"/>
      <c r="BXV3205" s="14"/>
      <c r="BXW3205" s="14"/>
      <c r="BXX3205" s="14"/>
      <c r="BXY3205" s="14"/>
      <c r="BXZ3205" s="14"/>
      <c r="BYA3205" s="14"/>
      <c r="BYB3205" s="14"/>
      <c r="BYC3205" s="14"/>
      <c r="BYD3205" s="14"/>
      <c r="BYE3205" s="14"/>
      <c r="BYF3205" s="14"/>
      <c r="BYG3205" s="14"/>
      <c r="BYH3205" s="14"/>
      <c r="BYI3205" s="14"/>
      <c r="BYJ3205" s="14"/>
      <c r="BYK3205" s="14"/>
      <c r="BYL3205" s="14"/>
      <c r="BYM3205" s="14"/>
      <c r="BYN3205" s="14"/>
      <c r="BYO3205" s="14"/>
      <c r="BYP3205" s="14"/>
      <c r="BYQ3205" s="14"/>
      <c r="BYR3205" s="14"/>
      <c r="BYS3205" s="14"/>
      <c r="BYT3205" s="14"/>
      <c r="BYU3205" s="14"/>
      <c r="BYV3205" s="14"/>
      <c r="BYW3205" s="14"/>
      <c r="BYX3205" s="14"/>
      <c r="BYY3205" s="14"/>
      <c r="BYZ3205" s="14"/>
      <c r="BZA3205" s="14"/>
      <c r="BZB3205" s="14"/>
      <c r="BZC3205" s="14"/>
      <c r="BZD3205" s="14"/>
      <c r="BZE3205" s="14"/>
      <c r="BZF3205" s="14"/>
      <c r="BZG3205" s="14"/>
      <c r="BZH3205" s="14"/>
      <c r="BZI3205" s="14"/>
      <c r="BZJ3205" s="14"/>
      <c r="BZK3205" s="14"/>
      <c r="BZL3205" s="14"/>
      <c r="BZM3205" s="14"/>
      <c r="BZN3205" s="14"/>
      <c r="BZO3205" s="14"/>
      <c r="BZP3205" s="14"/>
      <c r="BZQ3205" s="14"/>
      <c r="BZR3205" s="14"/>
      <c r="BZS3205" s="14"/>
      <c r="BZT3205" s="14"/>
      <c r="BZU3205" s="14"/>
      <c r="BZV3205" s="14"/>
      <c r="BZW3205" s="14"/>
      <c r="BZX3205" s="14"/>
      <c r="BZY3205" s="14"/>
      <c r="BZZ3205" s="14"/>
      <c r="CAA3205" s="14"/>
      <c r="CAB3205" s="14"/>
      <c r="CAC3205" s="14"/>
      <c r="CAD3205" s="14"/>
      <c r="CAE3205" s="14"/>
      <c r="CAF3205" s="14"/>
      <c r="CAG3205" s="14"/>
      <c r="CAH3205" s="14"/>
      <c r="CAI3205" s="14"/>
      <c r="CAJ3205" s="14"/>
      <c r="CAK3205" s="14"/>
      <c r="CAL3205" s="14"/>
      <c r="CAM3205" s="14"/>
      <c r="CAN3205" s="14"/>
      <c r="CAO3205" s="14"/>
      <c r="CAP3205" s="14"/>
      <c r="CAQ3205" s="14"/>
      <c r="CAR3205" s="14"/>
      <c r="CAS3205" s="14"/>
      <c r="CAT3205" s="14"/>
      <c r="CAU3205" s="14"/>
      <c r="CAV3205" s="14"/>
      <c r="CAW3205" s="14"/>
      <c r="CAX3205" s="14"/>
      <c r="CAY3205" s="14"/>
      <c r="CAZ3205" s="14"/>
      <c r="CBA3205" s="14"/>
      <c r="CBB3205" s="14"/>
      <c r="CBC3205" s="14"/>
      <c r="CBD3205" s="14"/>
      <c r="CBE3205" s="14"/>
      <c r="CBF3205" s="14"/>
      <c r="CBG3205" s="14"/>
      <c r="CBH3205" s="14"/>
      <c r="CBI3205" s="14"/>
      <c r="CBJ3205" s="14"/>
      <c r="CBK3205" s="14"/>
      <c r="CBL3205" s="14"/>
      <c r="CBM3205" s="14"/>
      <c r="CBN3205" s="14"/>
      <c r="CBO3205" s="14"/>
      <c r="CBP3205" s="14"/>
      <c r="CBQ3205" s="14"/>
      <c r="CBR3205" s="14"/>
      <c r="CBS3205" s="14"/>
      <c r="CBT3205" s="14"/>
      <c r="CBU3205" s="14"/>
      <c r="CBV3205" s="14"/>
      <c r="CBW3205" s="14"/>
      <c r="CBX3205" s="14"/>
      <c r="CBY3205" s="14"/>
      <c r="CBZ3205" s="14"/>
      <c r="CCA3205" s="14"/>
      <c r="CCB3205" s="14"/>
      <c r="CCC3205" s="14"/>
      <c r="CCD3205" s="14"/>
      <c r="CCE3205" s="14"/>
      <c r="CCF3205" s="14"/>
      <c r="CCG3205" s="14"/>
      <c r="CCH3205" s="14"/>
      <c r="CCI3205" s="14"/>
      <c r="CCJ3205" s="14"/>
      <c r="CCK3205" s="14"/>
      <c r="CCL3205" s="14"/>
      <c r="CCM3205" s="14"/>
      <c r="CCN3205" s="14"/>
      <c r="CCO3205" s="14"/>
      <c r="CCP3205" s="14"/>
      <c r="CCQ3205" s="14"/>
      <c r="CCR3205" s="14"/>
      <c r="CCS3205" s="14"/>
      <c r="CCT3205" s="14"/>
      <c r="CCU3205" s="14"/>
      <c r="CCV3205" s="14"/>
      <c r="CCW3205" s="14"/>
      <c r="CCX3205" s="14"/>
      <c r="CCY3205" s="14"/>
      <c r="CCZ3205" s="14"/>
      <c r="CDA3205" s="14"/>
      <c r="CDB3205" s="14"/>
      <c r="CDC3205" s="14"/>
      <c r="CDD3205" s="14"/>
      <c r="CDE3205" s="14"/>
      <c r="CDF3205" s="14"/>
      <c r="CDG3205" s="14"/>
      <c r="CDH3205" s="14"/>
      <c r="CDI3205" s="14"/>
      <c r="CDJ3205" s="14"/>
      <c r="CDK3205" s="14"/>
      <c r="CDL3205" s="14"/>
      <c r="CDM3205" s="14"/>
      <c r="CDN3205" s="14"/>
      <c r="CDO3205" s="14"/>
      <c r="CDP3205" s="14"/>
      <c r="CDQ3205" s="14"/>
      <c r="CDR3205" s="14"/>
      <c r="CDS3205" s="14"/>
      <c r="CDT3205" s="14"/>
      <c r="CDU3205" s="14"/>
      <c r="CDV3205" s="14"/>
      <c r="CDW3205" s="14"/>
      <c r="CDX3205" s="14"/>
      <c r="CDY3205" s="14"/>
      <c r="CDZ3205" s="14"/>
      <c r="CEA3205" s="14"/>
      <c r="CEB3205" s="14"/>
      <c r="CEC3205" s="14"/>
      <c r="CED3205" s="14"/>
      <c r="CEE3205" s="14"/>
      <c r="CEF3205" s="14"/>
      <c r="CEG3205" s="14"/>
      <c r="CEH3205" s="14"/>
      <c r="CEI3205" s="14"/>
      <c r="CEJ3205" s="14"/>
      <c r="CEK3205" s="14"/>
      <c r="CEL3205" s="14"/>
      <c r="CEM3205" s="14"/>
      <c r="CEN3205" s="14"/>
      <c r="CEO3205" s="14"/>
      <c r="CEP3205" s="14"/>
      <c r="CEQ3205" s="14"/>
      <c r="CER3205" s="14"/>
      <c r="CES3205" s="14"/>
      <c r="CET3205" s="14"/>
      <c r="CEU3205" s="14"/>
      <c r="CEV3205" s="14"/>
      <c r="CEW3205" s="14"/>
      <c r="CEX3205" s="14"/>
      <c r="CEY3205" s="14"/>
      <c r="CEZ3205" s="14"/>
      <c r="CFA3205" s="14"/>
      <c r="CFB3205" s="14"/>
      <c r="CFC3205" s="14"/>
      <c r="CFD3205" s="14"/>
      <c r="CFE3205" s="14"/>
      <c r="CFF3205" s="14"/>
      <c r="CFG3205" s="14"/>
      <c r="CFH3205" s="14"/>
      <c r="CFI3205" s="14"/>
      <c r="CFJ3205" s="14"/>
      <c r="CFK3205" s="14"/>
      <c r="CFL3205" s="14"/>
      <c r="CFM3205" s="14"/>
      <c r="CFN3205" s="14"/>
      <c r="CFO3205" s="14"/>
      <c r="CFP3205" s="14"/>
      <c r="CFQ3205" s="14"/>
      <c r="CFR3205" s="14"/>
      <c r="CFS3205" s="14"/>
      <c r="CFT3205" s="14"/>
      <c r="CFU3205" s="14"/>
      <c r="CFV3205" s="14"/>
      <c r="CFW3205" s="14"/>
      <c r="CFX3205" s="14"/>
      <c r="CFY3205" s="14"/>
      <c r="CFZ3205" s="14"/>
      <c r="CGA3205" s="14"/>
      <c r="CGB3205" s="14"/>
      <c r="CGC3205" s="14"/>
      <c r="CGD3205" s="14"/>
      <c r="CGE3205" s="14"/>
      <c r="CGF3205" s="14"/>
      <c r="CGG3205" s="14"/>
      <c r="CGH3205" s="14"/>
      <c r="CGI3205" s="14"/>
      <c r="CGJ3205" s="14"/>
      <c r="CGK3205" s="14"/>
      <c r="CGL3205" s="14"/>
      <c r="CGM3205" s="14"/>
      <c r="CGN3205" s="14"/>
      <c r="CGO3205" s="14"/>
      <c r="CGP3205" s="14"/>
      <c r="CGQ3205" s="14"/>
      <c r="CGR3205" s="14"/>
      <c r="CGS3205" s="14"/>
      <c r="CGT3205" s="14"/>
      <c r="CGU3205" s="14"/>
      <c r="CGV3205" s="14"/>
      <c r="CGW3205" s="14"/>
      <c r="CGX3205" s="14"/>
      <c r="CGY3205" s="14"/>
      <c r="CGZ3205" s="14"/>
      <c r="CHA3205" s="14"/>
      <c r="CHB3205" s="14"/>
      <c r="CHC3205" s="14"/>
      <c r="CHD3205" s="14"/>
      <c r="CHE3205" s="14"/>
      <c r="CHF3205" s="14"/>
      <c r="CHG3205" s="14"/>
      <c r="CHH3205" s="14"/>
      <c r="CHI3205" s="14"/>
      <c r="CHJ3205" s="14"/>
      <c r="CHK3205" s="14"/>
      <c r="CHL3205" s="14"/>
      <c r="CHM3205" s="14"/>
      <c r="CHN3205" s="14"/>
      <c r="CHO3205" s="14"/>
      <c r="CHP3205" s="14"/>
      <c r="CHQ3205" s="14"/>
      <c r="CHR3205" s="14"/>
      <c r="CHS3205" s="14"/>
      <c r="CHT3205" s="14"/>
      <c r="CHU3205" s="14"/>
      <c r="CHV3205" s="14"/>
      <c r="CHW3205" s="14"/>
      <c r="CHX3205" s="14"/>
      <c r="CHY3205" s="14"/>
      <c r="CHZ3205" s="14"/>
      <c r="CIA3205" s="14"/>
      <c r="CIB3205" s="14"/>
      <c r="CIC3205" s="14"/>
      <c r="CID3205" s="14"/>
      <c r="CIE3205" s="14"/>
      <c r="CIF3205" s="14"/>
      <c r="CIG3205" s="14"/>
      <c r="CIH3205" s="14"/>
      <c r="CII3205" s="14"/>
      <c r="CIJ3205" s="14"/>
      <c r="CIK3205" s="14"/>
      <c r="CIL3205" s="14"/>
      <c r="CIM3205" s="14"/>
      <c r="CIN3205" s="14"/>
      <c r="CIO3205" s="14"/>
      <c r="CIP3205" s="14"/>
      <c r="CIQ3205" s="14"/>
      <c r="CIR3205" s="14"/>
      <c r="CIS3205" s="14"/>
      <c r="CIT3205" s="14"/>
      <c r="CIU3205" s="14"/>
      <c r="CIV3205" s="14"/>
      <c r="CIW3205" s="14"/>
      <c r="CIX3205" s="14"/>
      <c r="CIY3205" s="14"/>
      <c r="CIZ3205" s="14"/>
      <c r="CJA3205" s="14"/>
      <c r="CJB3205" s="14"/>
      <c r="CJC3205" s="14"/>
      <c r="CJD3205" s="14"/>
      <c r="CJE3205" s="14"/>
      <c r="CJF3205" s="14"/>
      <c r="CJG3205" s="14"/>
      <c r="CJH3205" s="14"/>
      <c r="CJI3205" s="14"/>
      <c r="CJJ3205" s="14"/>
      <c r="CJK3205" s="14"/>
      <c r="CJL3205" s="14"/>
      <c r="CJM3205" s="14"/>
      <c r="CJN3205" s="14"/>
      <c r="CJO3205" s="14"/>
      <c r="CJP3205" s="14"/>
      <c r="CJQ3205" s="14"/>
      <c r="CJR3205" s="14"/>
      <c r="CJS3205" s="14"/>
      <c r="CJT3205" s="14"/>
      <c r="CJU3205" s="14"/>
      <c r="CJV3205" s="14"/>
      <c r="CJW3205" s="14"/>
      <c r="CJX3205" s="14"/>
      <c r="CJY3205" s="14"/>
      <c r="CJZ3205" s="14"/>
      <c r="CKA3205" s="14"/>
      <c r="CKB3205" s="14"/>
      <c r="CKC3205" s="14"/>
      <c r="CKD3205" s="14"/>
      <c r="CKE3205" s="14"/>
      <c r="CKF3205" s="14"/>
      <c r="CKG3205" s="14"/>
      <c r="CKH3205" s="14"/>
      <c r="CKI3205" s="14"/>
      <c r="CKJ3205" s="14"/>
      <c r="CKK3205" s="14"/>
      <c r="CKL3205" s="14"/>
      <c r="CKM3205" s="14"/>
      <c r="CKN3205" s="14"/>
      <c r="CKO3205" s="14"/>
      <c r="CKP3205" s="14"/>
      <c r="CKQ3205" s="14"/>
      <c r="CKR3205" s="14"/>
      <c r="CKS3205" s="14"/>
      <c r="CKT3205" s="14"/>
      <c r="CKU3205" s="14"/>
      <c r="CKV3205" s="14"/>
      <c r="CKW3205" s="14"/>
      <c r="CKX3205" s="14"/>
      <c r="CKY3205" s="14"/>
      <c r="CKZ3205" s="14"/>
      <c r="CLA3205" s="14"/>
      <c r="CLB3205" s="14"/>
      <c r="CLC3205" s="14"/>
      <c r="CLD3205" s="14"/>
      <c r="CLE3205" s="14"/>
      <c r="CLF3205" s="14"/>
      <c r="CLG3205" s="14"/>
      <c r="CLH3205" s="14"/>
      <c r="CLI3205" s="14"/>
      <c r="CLJ3205" s="14"/>
      <c r="CLK3205" s="14"/>
      <c r="CLL3205" s="14"/>
      <c r="CLM3205" s="14"/>
      <c r="CLN3205" s="14"/>
      <c r="CLO3205" s="14"/>
      <c r="CLP3205" s="14"/>
      <c r="CLQ3205" s="14"/>
      <c r="CLR3205" s="14"/>
      <c r="CLS3205" s="14"/>
      <c r="CLT3205" s="14"/>
      <c r="CLU3205" s="14"/>
      <c r="CLV3205" s="14"/>
      <c r="CLW3205" s="14"/>
      <c r="CLX3205" s="14"/>
      <c r="CLY3205" s="14"/>
      <c r="CLZ3205" s="14"/>
      <c r="CMA3205" s="14"/>
      <c r="CMB3205" s="14"/>
      <c r="CMC3205" s="14"/>
      <c r="CMD3205" s="14"/>
      <c r="CME3205" s="14"/>
      <c r="CMF3205" s="14"/>
      <c r="CMG3205" s="14"/>
      <c r="CMH3205" s="14"/>
      <c r="CMI3205" s="14"/>
      <c r="CMJ3205" s="14"/>
      <c r="CMK3205" s="14"/>
      <c r="CML3205" s="14"/>
      <c r="CMM3205" s="14"/>
      <c r="CMN3205" s="14"/>
      <c r="CMO3205" s="14"/>
      <c r="CMP3205" s="14"/>
      <c r="CMQ3205" s="14"/>
      <c r="CMR3205" s="14"/>
      <c r="CMS3205" s="14"/>
      <c r="CMT3205" s="14"/>
      <c r="CMU3205" s="14"/>
      <c r="CMV3205" s="14"/>
      <c r="CMW3205" s="14"/>
      <c r="CMX3205" s="14"/>
      <c r="CMY3205" s="14"/>
      <c r="CMZ3205" s="14"/>
      <c r="CNA3205" s="14"/>
      <c r="CNB3205" s="14"/>
      <c r="CNC3205" s="14"/>
      <c r="CND3205" s="14"/>
      <c r="CNE3205" s="14"/>
      <c r="CNF3205" s="14"/>
      <c r="CNG3205" s="14"/>
      <c r="CNH3205" s="14"/>
      <c r="CNI3205" s="14"/>
      <c r="CNJ3205" s="14"/>
      <c r="CNK3205" s="14"/>
      <c r="CNL3205" s="14"/>
      <c r="CNM3205" s="14"/>
      <c r="CNN3205" s="14"/>
      <c r="CNO3205" s="14"/>
      <c r="CNP3205" s="14"/>
      <c r="CNQ3205" s="14"/>
      <c r="CNR3205" s="14"/>
      <c r="CNS3205" s="14"/>
      <c r="CNT3205" s="14"/>
      <c r="CNU3205" s="14"/>
      <c r="CNV3205" s="14"/>
      <c r="CNW3205" s="14"/>
      <c r="CNX3205" s="14"/>
      <c r="CNY3205" s="14"/>
      <c r="CNZ3205" s="14"/>
      <c r="COA3205" s="14"/>
      <c r="COB3205" s="14"/>
      <c r="COC3205" s="14"/>
      <c r="COD3205" s="14"/>
      <c r="COE3205" s="14"/>
      <c r="COF3205" s="14"/>
      <c r="COG3205" s="14"/>
      <c r="COH3205" s="14"/>
      <c r="COI3205" s="14"/>
      <c r="COJ3205" s="14"/>
      <c r="COK3205" s="14"/>
      <c r="COL3205" s="14"/>
      <c r="COM3205" s="14"/>
      <c r="CON3205" s="14"/>
      <c r="COO3205" s="14"/>
      <c r="COP3205" s="14"/>
      <c r="COQ3205" s="14"/>
      <c r="COR3205" s="14"/>
      <c r="COS3205" s="14"/>
      <c r="COT3205" s="14"/>
      <c r="COU3205" s="14"/>
      <c r="COV3205" s="14"/>
      <c r="COW3205" s="14"/>
      <c r="COX3205" s="14"/>
      <c r="COY3205" s="14"/>
      <c r="COZ3205" s="14"/>
      <c r="CPA3205" s="14"/>
      <c r="CPB3205" s="14"/>
      <c r="CPC3205" s="14"/>
      <c r="CPD3205" s="14"/>
      <c r="CPE3205" s="14"/>
      <c r="CPF3205" s="14"/>
      <c r="CPG3205" s="14"/>
      <c r="CPH3205" s="14"/>
      <c r="CPI3205" s="14"/>
      <c r="CPJ3205" s="14"/>
      <c r="CPK3205" s="14"/>
      <c r="CPL3205" s="14"/>
      <c r="CPM3205" s="14"/>
      <c r="CPN3205" s="14"/>
      <c r="CPO3205" s="14"/>
      <c r="CPP3205" s="14"/>
      <c r="CPQ3205" s="14"/>
      <c r="CPR3205" s="14"/>
      <c r="CPS3205" s="14"/>
      <c r="CPT3205" s="14"/>
      <c r="CPU3205" s="14"/>
      <c r="CPV3205" s="14"/>
      <c r="CPW3205" s="14"/>
      <c r="CPX3205" s="14"/>
      <c r="CPY3205" s="14"/>
      <c r="CPZ3205" s="14"/>
      <c r="CQA3205" s="14"/>
      <c r="CQB3205" s="14"/>
      <c r="CQC3205" s="14"/>
      <c r="CQD3205" s="14"/>
      <c r="CQE3205" s="14"/>
      <c r="CQF3205" s="14"/>
      <c r="CQG3205" s="14"/>
      <c r="CQH3205" s="14"/>
      <c r="CQI3205" s="14"/>
      <c r="CQJ3205" s="14"/>
      <c r="CQK3205" s="14"/>
      <c r="CQL3205" s="14"/>
      <c r="CQM3205" s="14"/>
      <c r="CQN3205" s="14"/>
      <c r="CQO3205" s="14"/>
      <c r="CQP3205" s="14"/>
      <c r="CQQ3205" s="14"/>
      <c r="CQR3205" s="14"/>
      <c r="CQS3205" s="14"/>
      <c r="CQT3205" s="14"/>
      <c r="CQU3205" s="14"/>
      <c r="CQV3205" s="14"/>
      <c r="CQW3205" s="14"/>
      <c r="CQX3205" s="14"/>
      <c r="CQY3205" s="14"/>
      <c r="CQZ3205" s="14"/>
      <c r="CRA3205" s="14"/>
      <c r="CRB3205" s="14"/>
      <c r="CRC3205" s="14"/>
      <c r="CRD3205" s="14"/>
      <c r="CRE3205" s="14"/>
      <c r="CRF3205" s="14"/>
      <c r="CRG3205" s="14"/>
      <c r="CRH3205" s="14"/>
      <c r="CRI3205" s="14"/>
      <c r="CRJ3205" s="14"/>
      <c r="CRK3205" s="14"/>
      <c r="CRL3205" s="14"/>
      <c r="CRM3205" s="14"/>
      <c r="CRN3205" s="14"/>
      <c r="CRO3205" s="14"/>
      <c r="CRP3205" s="14"/>
      <c r="CRQ3205" s="14"/>
      <c r="CRR3205" s="14"/>
      <c r="CRS3205" s="14"/>
      <c r="CRT3205" s="14"/>
      <c r="CRU3205" s="14"/>
      <c r="CRV3205" s="14"/>
      <c r="CRW3205" s="14"/>
      <c r="CRX3205" s="14"/>
      <c r="CRY3205" s="14"/>
      <c r="CRZ3205" s="14"/>
      <c r="CSA3205" s="14"/>
      <c r="CSB3205" s="14"/>
      <c r="CSC3205" s="14"/>
      <c r="CSD3205" s="14"/>
      <c r="CSE3205" s="14"/>
      <c r="CSF3205" s="14"/>
      <c r="CSG3205" s="14"/>
      <c r="CSH3205" s="14"/>
      <c r="CSI3205" s="14"/>
      <c r="CSJ3205" s="14"/>
      <c r="CSK3205" s="14"/>
      <c r="CSL3205" s="14"/>
      <c r="CSM3205" s="14"/>
      <c r="CSN3205" s="14"/>
      <c r="CSO3205" s="14"/>
      <c r="CSP3205" s="14"/>
      <c r="CSQ3205" s="14"/>
      <c r="CSR3205" s="14"/>
      <c r="CSS3205" s="14"/>
      <c r="CST3205" s="14"/>
      <c r="CSU3205" s="14"/>
      <c r="CSV3205" s="14"/>
      <c r="CSW3205" s="14"/>
      <c r="CSX3205" s="14"/>
      <c r="CSY3205" s="14"/>
      <c r="CSZ3205" s="14"/>
      <c r="CTA3205" s="14"/>
      <c r="CTB3205" s="14"/>
      <c r="CTC3205" s="14"/>
      <c r="CTD3205" s="14"/>
      <c r="CTE3205" s="14"/>
      <c r="CTF3205" s="14"/>
      <c r="CTG3205" s="14"/>
      <c r="CTH3205" s="14"/>
      <c r="CTI3205" s="14"/>
      <c r="CTJ3205" s="14"/>
      <c r="CTK3205" s="14"/>
      <c r="CTL3205" s="14"/>
      <c r="CTM3205" s="14"/>
      <c r="CTN3205" s="14"/>
      <c r="CTO3205" s="14"/>
      <c r="CTP3205" s="14"/>
      <c r="CTQ3205" s="14"/>
      <c r="CTR3205" s="14"/>
      <c r="CTS3205" s="14"/>
      <c r="CTT3205" s="14"/>
      <c r="CTU3205" s="14"/>
      <c r="CTV3205" s="14"/>
      <c r="CTW3205" s="14"/>
      <c r="CTX3205" s="14"/>
      <c r="CTY3205" s="14"/>
      <c r="CTZ3205" s="14"/>
      <c r="CUA3205" s="14"/>
      <c r="CUB3205" s="14"/>
      <c r="CUC3205" s="14"/>
      <c r="CUD3205" s="14"/>
      <c r="CUE3205" s="14"/>
      <c r="CUF3205" s="14"/>
      <c r="CUG3205" s="14"/>
      <c r="CUH3205" s="14"/>
      <c r="CUI3205" s="14"/>
      <c r="CUJ3205" s="14"/>
      <c r="CUK3205" s="14"/>
      <c r="CUL3205" s="14"/>
      <c r="CUM3205" s="14"/>
      <c r="CUN3205" s="14"/>
      <c r="CUO3205" s="14"/>
      <c r="CUP3205" s="14"/>
      <c r="CUQ3205" s="14"/>
      <c r="CUR3205" s="14"/>
      <c r="CUS3205" s="14"/>
      <c r="CUT3205" s="14"/>
      <c r="CUU3205" s="14"/>
      <c r="CUV3205" s="14"/>
      <c r="CUW3205" s="14"/>
      <c r="CUX3205" s="14"/>
      <c r="CUY3205" s="14"/>
      <c r="CUZ3205" s="14"/>
      <c r="CVA3205" s="14"/>
      <c r="CVB3205" s="14"/>
      <c r="CVC3205" s="14"/>
      <c r="CVD3205" s="14"/>
      <c r="CVE3205" s="14"/>
      <c r="CVF3205" s="14"/>
      <c r="CVG3205" s="14"/>
      <c r="CVH3205" s="14"/>
      <c r="CVI3205" s="14"/>
      <c r="CVJ3205" s="14"/>
      <c r="CVK3205" s="14"/>
      <c r="CVL3205" s="14"/>
      <c r="CVM3205" s="14"/>
      <c r="CVN3205" s="14"/>
      <c r="CVO3205" s="14"/>
      <c r="CVP3205" s="14"/>
      <c r="CVQ3205" s="14"/>
      <c r="CVR3205" s="14"/>
      <c r="CVS3205" s="14"/>
      <c r="CVT3205" s="14"/>
      <c r="CVU3205" s="14"/>
      <c r="CVV3205" s="14"/>
      <c r="CVW3205" s="14"/>
      <c r="CVX3205" s="14"/>
      <c r="CVY3205" s="14"/>
      <c r="CVZ3205" s="14"/>
      <c r="CWA3205" s="14"/>
      <c r="CWB3205" s="14"/>
      <c r="CWC3205" s="14"/>
      <c r="CWD3205" s="14"/>
      <c r="CWE3205" s="14"/>
      <c r="CWF3205" s="14"/>
      <c r="CWG3205" s="14"/>
      <c r="CWH3205" s="14"/>
      <c r="CWI3205" s="14"/>
      <c r="CWJ3205" s="14"/>
      <c r="CWK3205" s="14"/>
      <c r="CWL3205" s="14"/>
      <c r="CWM3205" s="14"/>
      <c r="CWN3205" s="14"/>
      <c r="CWO3205" s="14"/>
      <c r="CWP3205" s="14"/>
      <c r="CWQ3205" s="14"/>
      <c r="CWR3205" s="14"/>
      <c r="CWS3205" s="14"/>
      <c r="CWT3205" s="14"/>
      <c r="CWU3205" s="14"/>
      <c r="CWV3205" s="14"/>
      <c r="CWW3205" s="14"/>
      <c r="CWX3205" s="14"/>
      <c r="CWY3205" s="14"/>
      <c r="CWZ3205" s="14"/>
      <c r="CXA3205" s="14"/>
      <c r="CXB3205" s="14"/>
      <c r="CXC3205" s="14"/>
      <c r="CXD3205" s="14"/>
      <c r="CXE3205" s="14"/>
      <c r="CXF3205" s="14"/>
      <c r="CXG3205" s="14"/>
      <c r="CXH3205" s="14"/>
      <c r="CXI3205" s="14"/>
      <c r="CXJ3205" s="14"/>
      <c r="CXK3205" s="14"/>
      <c r="CXL3205" s="14"/>
      <c r="CXM3205" s="14"/>
      <c r="CXN3205" s="14"/>
      <c r="CXO3205" s="14"/>
      <c r="CXP3205" s="14"/>
      <c r="CXQ3205" s="14"/>
      <c r="CXR3205" s="14"/>
      <c r="CXS3205" s="14"/>
      <c r="CXT3205" s="14"/>
      <c r="CXU3205" s="14"/>
      <c r="CXV3205" s="14"/>
      <c r="CXW3205" s="14"/>
      <c r="CXX3205" s="14"/>
      <c r="CXY3205" s="14"/>
      <c r="CXZ3205" s="14"/>
      <c r="CYA3205" s="14"/>
      <c r="CYB3205" s="14"/>
      <c r="CYC3205" s="14"/>
      <c r="CYD3205" s="14"/>
      <c r="CYE3205" s="14"/>
      <c r="CYF3205" s="14"/>
      <c r="CYG3205" s="14"/>
      <c r="CYH3205" s="14"/>
      <c r="CYI3205" s="14"/>
      <c r="CYJ3205" s="14"/>
      <c r="CYK3205" s="14"/>
      <c r="CYL3205" s="14"/>
      <c r="CYM3205" s="14"/>
      <c r="CYN3205" s="14"/>
      <c r="CYO3205" s="14"/>
      <c r="CYP3205" s="14"/>
      <c r="CYQ3205" s="14"/>
      <c r="CYR3205" s="14"/>
      <c r="CYS3205" s="14"/>
      <c r="CYT3205" s="14"/>
      <c r="CYU3205" s="14"/>
      <c r="CYV3205" s="14"/>
      <c r="CYW3205" s="14"/>
      <c r="CYX3205" s="14"/>
      <c r="CYY3205" s="14"/>
      <c r="CYZ3205" s="14"/>
      <c r="CZA3205" s="14"/>
      <c r="CZB3205" s="14"/>
      <c r="CZC3205" s="14"/>
      <c r="CZD3205" s="14"/>
      <c r="CZE3205" s="14"/>
      <c r="CZF3205" s="14"/>
      <c r="CZG3205" s="14"/>
      <c r="CZH3205" s="14"/>
      <c r="CZI3205" s="14"/>
      <c r="CZJ3205" s="14"/>
      <c r="CZK3205" s="14"/>
      <c r="CZL3205" s="14"/>
      <c r="CZM3205" s="14"/>
      <c r="CZN3205" s="14"/>
      <c r="CZO3205" s="14"/>
      <c r="CZP3205" s="14"/>
      <c r="CZQ3205" s="14"/>
      <c r="CZR3205" s="14"/>
      <c r="CZS3205" s="14"/>
      <c r="CZT3205" s="14"/>
      <c r="CZU3205" s="14"/>
      <c r="CZV3205" s="14"/>
      <c r="CZW3205" s="14"/>
      <c r="CZX3205" s="14"/>
      <c r="CZY3205" s="14"/>
      <c r="CZZ3205" s="14"/>
      <c r="DAA3205" s="14"/>
      <c r="DAB3205" s="14"/>
      <c r="DAC3205" s="14"/>
      <c r="DAD3205" s="14"/>
      <c r="DAE3205" s="14"/>
      <c r="DAF3205" s="14"/>
      <c r="DAG3205" s="14"/>
      <c r="DAH3205" s="14"/>
      <c r="DAI3205" s="14"/>
      <c r="DAJ3205" s="14"/>
      <c r="DAK3205" s="14"/>
      <c r="DAL3205" s="14"/>
      <c r="DAM3205" s="14"/>
      <c r="DAN3205" s="14"/>
      <c r="DAO3205" s="14"/>
      <c r="DAP3205" s="14"/>
      <c r="DAQ3205" s="14"/>
      <c r="DAR3205" s="14"/>
      <c r="DAS3205" s="14"/>
      <c r="DAT3205" s="14"/>
      <c r="DAU3205" s="14"/>
      <c r="DAV3205" s="14"/>
      <c r="DAW3205" s="14"/>
      <c r="DAX3205" s="14"/>
      <c r="DAY3205" s="14"/>
      <c r="DAZ3205" s="14"/>
      <c r="DBA3205" s="14"/>
      <c r="DBB3205" s="14"/>
      <c r="DBC3205" s="14"/>
      <c r="DBD3205" s="14"/>
      <c r="DBE3205" s="14"/>
      <c r="DBF3205" s="14"/>
      <c r="DBG3205" s="14"/>
      <c r="DBH3205" s="14"/>
      <c r="DBI3205" s="14"/>
      <c r="DBJ3205" s="14"/>
      <c r="DBK3205" s="14"/>
      <c r="DBL3205" s="14"/>
      <c r="DBM3205" s="14"/>
      <c r="DBN3205" s="14"/>
      <c r="DBO3205" s="14"/>
      <c r="DBP3205" s="14"/>
      <c r="DBQ3205" s="14"/>
      <c r="DBR3205" s="14"/>
      <c r="DBS3205" s="14"/>
      <c r="DBT3205" s="14"/>
      <c r="DBU3205" s="14"/>
      <c r="DBV3205" s="14"/>
      <c r="DBW3205" s="14"/>
      <c r="DBX3205" s="14"/>
      <c r="DBY3205" s="14"/>
      <c r="DBZ3205" s="14"/>
      <c r="DCA3205" s="14"/>
      <c r="DCB3205" s="14"/>
      <c r="DCC3205" s="14"/>
      <c r="DCD3205" s="14"/>
      <c r="DCE3205" s="14"/>
      <c r="DCF3205" s="14"/>
      <c r="DCG3205" s="14"/>
      <c r="DCH3205" s="14"/>
      <c r="DCI3205" s="14"/>
      <c r="DCJ3205" s="14"/>
      <c r="DCK3205" s="14"/>
      <c r="DCL3205" s="14"/>
      <c r="DCM3205" s="14"/>
      <c r="DCN3205" s="14"/>
      <c r="DCO3205" s="14"/>
      <c r="DCP3205" s="14"/>
      <c r="DCQ3205" s="14"/>
      <c r="DCR3205" s="14"/>
      <c r="DCS3205" s="14"/>
      <c r="DCT3205" s="14"/>
      <c r="DCU3205" s="14"/>
      <c r="DCV3205" s="14"/>
      <c r="DCW3205" s="14"/>
      <c r="DCX3205" s="14"/>
      <c r="DCY3205" s="14"/>
      <c r="DCZ3205" s="14"/>
      <c r="DDA3205" s="14"/>
      <c r="DDB3205" s="14"/>
      <c r="DDC3205" s="14"/>
      <c r="DDD3205" s="14"/>
      <c r="DDE3205" s="14"/>
      <c r="DDF3205" s="14"/>
      <c r="DDG3205" s="14"/>
      <c r="DDH3205" s="14"/>
      <c r="DDI3205" s="14"/>
      <c r="DDJ3205" s="14"/>
      <c r="DDK3205" s="14"/>
      <c r="DDL3205" s="14"/>
      <c r="DDM3205" s="14"/>
      <c r="DDN3205" s="14"/>
      <c r="DDO3205" s="14"/>
      <c r="DDP3205" s="14"/>
      <c r="DDQ3205" s="14"/>
      <c r="DDR3205" s="14"/>
      <c r="DDS3205" s="14"/>
      <c r="DDT3205" s="14"/>
      <c r="DDU3205" s="14"/>
      <c r="DDV3205" s="14"/>
      <c r="DDW3205" s="14"/>
      <c r="DDX3205" s="14"/>
      <c r="DDY3205" s="14"/>
      <c r="DDZ3205" s="14"/>
      <c r="DEA3205" s="14"/>
      <c r="DEB3205" s="14"/>
      <c r="DEC3205" s="14"/>
      <c r="DED3205" s="14"/>
      <c r="DEE3205" s="14"/>
      <c r="DEF3205" s="14"/>
      <c r="DEG3205" s="14"/>
      <c r="DEH3205" s="14"/>
      <c r="DEI3205" s="14"/>
      <c r="DEJ3205" s="14"/>
      <c r="DEK3205" s="14"/>
      <c r="DEL3205" s="14"/>
      <c r="DEM3205" s="14"/>
      <c r="DEN3205" s="14"/>
      <c r="DEO3205" s="14"/>
      <c r="DEP3205" s="14"/>
      <c r="DEQ3205" s="14"/>
      <c r="DER3205" s="14"/>
      <c r="DES3205" s="14"/>
      <c r="DET3205" s="14"/>
      <c r="DEU3205" s="14"/>
      <c r="DEV3205" s="14"/>
      <c r="DEW3205" s="14"/>
      <c r="DEX3205" s="14"/>
      <c r="DEY3205" s="14"/>
      <c r="DEZ3205" s="14"/>
      <c r="DFA3205" s="14"/>
      <c r="DFB3205" s="14"/>
      <c r="DFC3205" s="14"/>
      <c r="DFD3205" s="14"/>
      <c r="DFE3205" s="14"/>
      <c r="DFF3205" s="14"/>
      <c r="DFG3205" s="14"/>
      <c r="DFH3205" s="14"/>
      <c r="DFI3205" s="14"/>
      <c r="DFJ3205" s="14"/>
      <c r="DFK3205" s="14"/>
      <c r="DFL3205" s="14"/>
      <c r="DFM3205" s="14"/>
      <c r="DFN3205" s="14"/>
      <c r="DFO3205" s="14"/>
      <c r="DFP3205" s="14"/>
      <c r="DFQ3205" s="14"/>
      <c r="DFR3205" s="14"/>
      <c r="DFS3205" s="14"/>
      <c r="DFT3205" s="14"/>
      <c r="DFU3205" s="14"/>
      <c r="DFV3205" s="14"/>
      <c r="DFW3205" s="14"/>
      <c r="DFX3205" s="14"/>
      <c r="DFY3205" s="14"/>
      <c r="DFZ3205" s="14"/>
      <c r="DGA3205" s="14"/>
      <c r="DGB3205" s="14"/>
      <c r="DGC3205" s="14"/>
      <c r="DGD3205" s="14"/>
      <c r="DGE3205" s="14"/>
      <c r="DGF3205" s="14"/>
      <c r="DGG3205" s="14"/>
      <c r="DGH3205" s="14"/>
      <c r="DGI3205" s="14"/>
      <c r="DGJ3205" s="14"/>
      <c r="DGK3205" s="14"/>
      <c r="DGL3205" s="14"/>
      <c r="DGM3205" s="14"/>
      <c r="DGN3205" s="14"/>
      <c r="DGO3205" s="14"/>
      <c r="DGP3205" s="14"/>
      <c r="DGQ3205" s="14"/>
      <c r="DGR3205" s="14"/>
      <c r="DGS3205" s="14"/>
      <c r="DGT3205" s="14"/>
      <c r="DGU3205" s="14"/>
      <c r="DGV3205" s="14"/>
      <c r="DGW3205" s="14"/>
      <c r="DGX3205" s="14"/>
      <c r="DGY3205" s="14"/>
      <c r="DGZ3205" s="14"/>
      <c r="DHA3205" s="14"/>
      <c r="DHB3205" s="14"/>
      <c r="DHC3205" s="14"/>
      <c r="DHD3205" s="14"/>
      <c r="DHE3205" s="14"/>
      <c r="DHF3205" s="14"/>
      <c r="DHG3205" s="14"/>
      <c r="DHH3205" s="14"/>
      <c r="DHI3205" s="14"/>
      <c r="DHJ3205" s="14"/>
      <c r="DHK3205" s="14"/>
      <c r="DHL3205" s="14"/>
      <c r="DHM3205" s="14"/>
      <c r="DHN3205" s="14"/>
      <c r="DHO3205" s="14"/>
      <c r="DHP3205" s="14"/>
      <c r="DHQ3205" s="14"/>
      <c r="DHR3205" s="14"/>
      <c r="DHS3205" s="14"/>
      <c r="DHT3205" s="14"/>
      <c r="DHU3205" s="14"/>
      <c r="DHV3205" s="14"/>
      <c r="DHW3205" s="14"/>
      <c r="DHX3205" s="14"/>
      <c r="DHY3205" s="14"/>
      <c r="DHZ3205" s="14"/>
      <c r="DIA3205" s="14"/>
      <c r="DIB3205" s="14"/>
      <c r="DIC3205" s="14"/>
      <c r="DID3205" s="14"/>
      <c r="DIE3205" s="14"/>
      <c r="DIF3205" s="14"/>
      <c r="DIG3205" s="14"/>
      <c r="DIH3205" s="14"/>
      <c r="DII3205" s="14"/>
      <c r="DIJ3205" s="14"/>
      <c r="DIK3205" s="14"/>
      <c r="DIL3205" s="14"/>
      <c r="DIM3205" s="14"/>
      <c r="DIN3205" s="14"/>
      <c r="DIO3205" s="14"/>
      <c r="DIP3205" s="14"/>
      <c r="DIQ3205" s="14"/>
      <c r="DIR3205" s="14"/>
      <c r="DIS3205" s="14"/>
      <c r="DIT3205" s="14"/>
      <c r="DIU3205" s="14"/>
      <c r="DIV3205" s="14"/>
      <c r="DIW3205" s="14"/>
      <c r="DIX3205" s="14"/>
      <c r="DIY3205" s="14"/>
      <c r="DIZ3205" s="14"/>
      <c r="DJA3205" s="14"/>
      <c r="DJB3205" s="14"/>
      <c r="DJC3205" s="14"/>
      <c r="DJD3205" s="14"/>
      <c r="DJE3205" s="14"/>
      <c r="DJF3205" s="14"/>
      <c r="DJG3205" s="14"/>
      <c r="DJH3205" s="14"/>
      <c r="DJI3205" s="14"/>
      <c r="DJJ3205" s="14"/>
      <c r="DJK3205" s="14"/>
      <c r="DJL3205" s="14"/>
      <c r="DJM3205" s="14"/>
      <c r="DJN3205" s="14"/>
      <c r="DJO3205" s="14"/>
      <c r="DJP3205" s="14"/>
      <c r="DJQ3205" s="14"/>
      <c r="DJR3205" s="14"/>
      <c r="DJS3205" s="14"/>
      <c r="DJT3205" s="14"/>
      <c r="DJU3205" s="14"/>
      <c r="DJV3205" s="14"/>
      <c r="DJW3205" s="14"/>
      <c r="DJX3205" s="14"/>
      <c r="DJY3205" s="14"/>
      <c r="DJZ3205" s="14"/>
      <c r="DKA3205" s="14"/>
      <c r="DKB3205" s="14"/>
      <c r="DKC3205" s="14"/>
      <c r="DKD3205" s="14"/>
      <c r="DKE3205" s="14"/>
      <c r="DKF3205" s="14"/>
      <c r="DKG3205" s="14"/>
      <c r="DKH3205" s="14"/>
      <c r="DKI3205" s="14"/>
      <c r="DKJ3205" s="14"/>
      <c r="DKK3205" s="14"/>
      <c r="DKL3205" s="14"/>
      <c r="DKM3205" s="14"/>
      <c r="DKN3205" s="14"/>
      <c r="DKO3205" s="14"/>
      <c r="DKP3205" s="14"/>
      <c r="DKQ3205" s="14"/>
      <c r="DKR3205" s="14"/>
      <c r="DKS3205" s="14"/>
      <c r="DKT3205" s="14"/>
      <c r="DKU3205" s="14"/>
      <c r="DKV3205" s="14"/>
      <c r="DKW3205" s="14"/>
      <c r="DKX3205" s="14"/>
      <c r="DKY3205" s="14"/>
      <c r="DKZ3205" s="14"/>
      <c r="DLA3205" s="14"/>
      <c r="DLB3205" s="14"/>
      <c r="DLC3205" s="14"/>
      <c r="DLD3205" s="14"/>
      <c r="DLE3205" s="14"/>
      <c r="DLF3205" s="14"/>
      <c r="DLG3205" s="14"/>
      <c r="DLH3205" s="14"/>
      <c r="DLI3205" s="14"/>
      <c r="DLJ3205" s="14"/>
      <c r="DLK3205" s="14"/>
      <c r="DLL3205" s="14"/>
      <c r="DLM3205" s="14"/>
      <c r="DLN3205" s="14"/>
      <c r="DLO3205" s="14"/>
      <c r="DLP3205" s="14"/>
      <c r="DLQ3205" s="14"/>
      <c r="DLR3205" s="14"/>
      <c r="DLS3205" s="14"/>
      <c r="DLT3205" s="14"/>
      <c r="DLU3205" s="14"/>
      <c r="DLV3205" s="14"/>
      <c r="DLW3205" s="14"/>
      <c r="DLX3205" s="14"/>
      <c r="DLY3205" s="14"/>
      <c r="DLZ3205" s="14"/>
      <c r="DMA3205" s="14"/>
      <c r="DMB3205" s="14"/>
      <c r="DMC3205" s="14"/>
      <c r="DMD3205" s="14"/>
      <c r="DME3205" s="14"/>
      <c r="DMF3205" s="14"/>
      <c r="DMG3205" s="14"/>
      <c r="DMH3205" s="14"/>
      <c r="DMI3205" s="14"/>
      <c r="DMJ3205" s="14"/>
      <c r="DMK3205" s="14"/>
      <c r="DML3205" s="14"/>
      <c r="DMM3205" s="14"/>
      <c r="DMN3205" s="14"/>
      <c r="DMO3205" s="14"/>
      <c r="DMP3205" s="14"/>
      <c r="DMQ3205" s="14"/>
      <c r="DMR3205" s="14"/>
      <c r="DMS3205" s="14"/>
      <c r="DMT3205" s="14"/>
      <c r="DMU3205" s="14"/>
      <c r="DMV3205" s="14"/>
      <c r="DMW3205" s="14"/>
      <c r="DMX3205" s="14"/>
      <c r="DMY3205" s="14"/>
      <c r="DMZ3205" s="14"/>
      <c r="DNA3205" s="14"/>
      <c r="DNB3205" s="14"/>
      <c r="DNC3205" s="14"/>
      <c r="DND3205" s="14"/>
      <c r="DNE3205" s="14"/>
      <c r="DNF3205" s="14"/>
      <c r="DNG3205" s="14"/>
      <c r="DNH3205" s="14"/>
      <c r="DNI3205" s="14"/>
      <c r="DNJ3205" s="14"/>
      <c r="DNK3205" s="14"/>
      <c r="DNL3205" s="14"/>
      <c r="DNM3205" s="14"/>
      <c r="DNN3205" s="14"/>
      <c r="DNO3205" s="14"/>
      <c r="DNP3205" s="14"/>
      <c r="DNQ3205" s="14"/>
      <c r="DNR3205" s="14"/>
      <c r="DNS3205" s="14"/>
      <c r="DNT3205" s="14"/>
      <c r="DNU3205" s="14"/>
      <c r="DNV3205" s="14"/>
      <c r="DNW3205" s="14"/>
      <c r="DNX3205" s="14"/>
      <c r="DNY3205" s="14"/>
      <c r="DNZ3205" s="14"/>
      <c r="DOA3205" s="14"/>
      <c r="DOB3205" s="14"/>
      <c r="DOC3205" s="14"/>
      <c r="DOD3205" s="14"/>
      <c r="DOE3205" s="14"/>
      <c r="DOF3205" s="14"/>
      <c r="DOG3205" s="14"/>
      <c r="DOH3205" s="14"/>
      <c r="DOI3205" s="14"/>
      <c r="DOJ3205" s="14"/>
      <c r="DOK3205" s="14"/>
      <c r="DOL3205" s="14"/>
      <c r="DOM3205" s="14"/>
      <c r="DON3205" s="14"/>
      <c r="DOO3205" s="14"/>
      <c r="DOP3205" s="14"/>
      <c r="DOQ3205" s="14"/>
      <c r="DOR3205" s="14"/>
      <c r="DOS3205" s="14"/>
      <c r="DOT3205" s="14"/>
      <c r="DOU3205" s="14"/>
      <c r="DOV3205" s="14"/>
      <c r="DOW3205" s="14"/>
      <c r="DOX3205" s="14"/>
      <c r="DOY3205" s="14"/>
      <c r="DOZ3205" s="14"/>
      <c r="DPA3205" s="14"/>
      <c r="DPB3205" s="14"/>
      <c r="DPC3205" s="14"/>
      <c r="DPD3205" s="14"/>
      <c r="DPE3205" s="14"/>
      <c r="DPF3205" s="14"/>
      <c r="DPG3205" s="14"/>
      <c r="DPH3205" s="14"/>
      <c r="DPI3205" s="14"/>
      <c r="DPJ3205" s="14"/>
      <c r="DPK3205" s="14"/>
      <c r="DPL3205" s="14"/>
      <c r="DPM3205" s="14"/>
      <c r="DPN3205" s="14"/>
      <c r="DPO3205" s="14"/>
      <c r="DPP3205" s="14"/>
      <c r="DPQ3205" s="14"/>
      <c r="DPR3205" s="14"/>
      <c r="DPS3205" s="14"/>
      <c r="DPT3205" s="14"/>
      <c r="DPU3205" s="14"/>
      <c r="DPV3205" s="14"/>
      <c r="DPW3205" s="14"/>
      <c r="DPX3205" s="14"/>
      <c r="DPY3205" s="14"/>
      <c r="DPZ3205" s="14"/>
      <c r="DQA3205" s="14"/>
      <c r="DQB3205" s="14"/>
      <c r="DQC3205" s="14"/>
      <c r="DQD3205" s="14"/>
      <c r="DQE3205" s="14"/>
      <c r="DQF3205" s="14"/>
      <c r="DQG3205" s="14"/>
      <c r="DQH3205" s="14"/>
      <c r="DQI3205" s="14"/>
      <c r="DQJ3205" s="14"/>
      <c r="DQK3205" s="14"/>
      <c r="DQL3205" s="14"/>
      <c r="DQM3205" s="14"/>
      <c r="DQN3205" s="14"/>
      <c r="DQO3205" s="14"/>
      <c r="DQP3205" s="14"/>
      <c r="DQQ3205" s="14"/>
      <c r="DQR3205" s="14"/>
      <c r="DQS3205" s="14"/>
      <c r="DQT3205" s="14"/>
      <c r="DQU3205" s="14"/>
      <c r="DQV3205" s="14"/>
      <c r="DQW3205" s="14"/>
      <c r="DQX3205" s="14"/>
      <c r="DQY3205" s="14"/>
      <c r="DQZ3205" s="14"/>
      <c r="DRA3205" s="14"/>
      <c r="DRB3205" s="14"/>
      <c r="DRC3205" s="14"/>
      <c r="DRD3205" s="14"/>
      <c r="DRE3205" s="14"/>
      <c r="DRF3205" s="14"/>
      <c r="DRG3205" s="14"/>
      <c r="DRH3205" s="14"/>
      <c r="DRI3205" s="14"/>
      <c r="DRJ3205" s="14"/>
      <c r="DRK3205" s="14"/>
      <c r="DRL3205" s="14"/>
      <c r="DRM3205" s="14"/>
      <c r="DRN3205" s="14"/>
      <c r="DRO3205" s="14"/>
      <c r="DRP3205" s="14"/>
      <c r="DRQ3205" s="14"/>
      <c r="DRR3205" s="14"/>
      <c r="DRS3205" s="14"/>
      <c r="DRT3205" s="14"/>
      <c r="DRU3205" s="14"/>
      <c r="DRV3205" s="14"/>
      <c r="DRW3205" s="14"/>
      <c r="DRX3205" s="14"/>
      <c r="DRY3205" s="14"/>
      <c r="DRZ3205" s="14"/>
      <c r="DSA3205" s="14"/>
      <c r="DSB3205" s="14"/>
      <c r="DSC3205" s="14"/>
      <c r="DSD3205" s="14"/>
      <c r="DSE3205" s="14"/>
      <c r="DSF3205" s="14"/>
      <c r="DSG3205" s="14"/>
      <c r="DSH3205" s="14"/>
      <c r="DSI3205" s="14"/>
      <c r="DSJ3205" s="14"/>
      <c r="DSK3205" s="14"/>
      <c r="DSL3205" s="14"/>
      <c r="DSM3205" s="14"/>
      <c r="DSN3205" s="14"/>
      <c r="DSO3205" s="14"/>
      <c r="DSP3205" s="14"/>
      <c r="DSQ3205" s="14"/>
      <c r="DSR3205" s="14"/>
      <c r="DSS3205" s="14"/>
      <c r="DST3205" s="14"/>
      <c r="DSU3205" s="14"/>
      <c r="DSV3205" s="14"/>
      <c r="DSW3205" s="14"/>
      <c r="DSX3205" s="14"/>
      <c r="DSY3205" s="14"/>
      <c r="DSZ3205" s="14"/>
      <c r="DTA3205" s="14"/>
      <c r="DTB3205" s="14"/>
      <c r="DTC3205" s="14"/>
      <c r="DTD3205" s="14"/>
      <c r="DTE3205" s="14"/>
      <c r="DTF3205" s="14"/>
      <c r="DTG3205" s="14"/>
      <c r="DTH3205" s="14"/>
      <c r="DTI3205" s="14"/>
      <c r="DTJ3205" s="14"/>
      <c r="DTK3205" s="14"/>
      <c r="DTL3205" s="14"/>
      <c r="DTM3205" s="14"/>
      <c r="DTN3205" s="14"/>
      <c r="DTO3205" s="14"/>
      <c r="DTP3205" s="14"/>
      <c r="DTQ3205" s="14"/>
      <c r="DTR3205" s="14"/>
      <c r="DTS3205" s="14"/>
      <c r="DTT3205" s="14"/>
      <c r="DTU3205" s="14"/>
      <c r="DTV3205" s="14"/>
      <c r="DTW3205" s="14"/>
      <c r="DTX3205" s="14"/>
      <c r="DTY3205" s="14"/>
      <c r="DTZ3205" s="14"/>
      <c r="DUA3205" s="14"/>
      <c r="DUB3205" s="14"/>
      <c r="DUC3205" s="14"/>
      <c r="DUD3205" s="14"/>
      <c r="DUE3205" s="14"/>
      <c r="DUF3205" s="14"/>
      <c r="DUG3205" s="14"/>
      <c r="DUH3205" s="14"/>
      <c r="DUI3205" s="14"/>
      <c r="DUJ3205" s="14"/>
      <c r="DUK3205" s="14"/>
      <c r="DUL3205" s="14"/>
      <c r="DUM3205" s="14"/>
      <c r="DUN3205" s="14"/>
      <c r="DUO3205" s="14"/>
      <c r="DUP3205" s="14"/>
      <c r="DUQ3205" s="14"/>
      <c r="DUR3205" s="14"/>
      <c r="DUS3205" s="14"/>
      <c r="DUT3205" s="14"/>
      <c r="DUU3205" s="14"/>
      <c r="DUV3205" s="14"/>
      <c r="DUW3205" s="14"/>
      <c r="DUX3205" s="14"/>
      <c r="DUY3205" s="14"/>
      <c r="DUZ3205" s="14"/>
      <c r="DVA3205" s="14"/>
      <c r="DVB3205" s="14"/>
      <c r="DVC3205" s="14"/>
      <c r="DVD3205" s="14"/>
      <c r="DVE3205" s="14"/>
      <c r="DVF3205" s="14"/>
      <c r="DVG3205" s="14"/>
      <c r="DVH3205" s="14"/>
      <c r="DVI3205" s="14"/>
      <c r="DVJ3205" s="14"/>
      <c r="DVK3205" s="14"/>
      <c r="DVL3205" s="14"/>
      <c r="DVM3205" s="14"/>
      <c r="DVN3205" s="14"/>
      <c r="DVO3205" s="14"/>
      <c r="DVP3205" s="14"/>
      <c r="DVQ3205" s="14"/>
      <c r="DVR3205" s="14"/>
      <c r="DVS3205" s="14"/>
      <c r="DVT3205" s="14"/>
      <c r="DVU3205" s="14"/>
      <c r="DVV3205" s="14"/>
      <c r="DVW3205" s="14"/>
      <c r="DVX3205" s="14"/>
      <c r="DVY3205" s="14"/>
      <c r="DVZ3205" s="14"/>
      <c r="DWA3205" s="14"/>
      <c r="DWB3205" s="14"/>
      <c r="DWC3205" s="14"/>
      <c r="DWD3205" s="14"/>
      <c r="DWE3205" s="14"/>
      <c r="DWF3205" s="14"/>
      <c r="DWG3205" s="14"/>
      <c r="DWH3205" s="14"/>
      <c r="DWI3205" s="14"/>
      <c r="DWJ3205" s="14"/>
      <c r="DWK3205" s="14"/>
      <c r="DWL3205" s="14"/>
      <c r="DWM3205" s="14"/>
      <c r="DWN3205" s="14"/>
      <c r="DWO3205" s="14"/>
      <c r="DWP3205" s="14"/>
      <c r="DWQ3205" s="14"/>
      <c r="DWR3205" s="14"/>
      <c r="DWS3205" s="14"/>
      <c r="DWT3205" s="14"/>
      <c r="DWU3205" s="14"/>
      <c r="DWV3205" s="14"/>
      <c r="DWW3205" s="14"/>
      <c r="DWX3205" s="14"/>
      <c r="DWY3205" s="14"/>
      <c r="DWZ3205" s="14"/>
      <c r="DXA3205" s="14"/>
      <c r="DXB3205" s="14"/>
      <c r="DXC3205" s="14"/>
      <c r="DXD3205" s="14"/>
      <c r="DXE3205" s="14"/>
      <c r="DXF3205" s="14"/>
      <c r="DXG3205" s="14"/>
      <c r="DXH3205" s="14"/>
      <c r="DXI3205" s="14"/>
      <c r="DXJ3205" s="14"/>
      <c r="DXK3205" s="14"/>
      <c r="DXL3205" s="14"/>
      <c r="DXM3205" s="14"/>
      <c r="DXN3205" s="14"/>
      <c r="DXO3205" s="14"/>
      <c r="DXP3205" s="14"/>
      <c r="DXQ3205" s="14"/>
      <c r="DXR3205" s="14"/>
      <c r="DXS3205" s="14"/>
      <c r="DXT3205" s="14"/>
      <c r="DXU3205" s="14"/>
      <c r="DXV3205" s="14"/>
      <c r="DXW3205" s="14"/>
      <c r="DXX3205" s="14"/>
      <c r="DXY3205" s="14"/>
      <c r="DXZ3205" s="14"/>
      <c r="DYA3205" s="14"/>
      <c r="DYB3205" s="14"/>
      <c r="DYC3205" s="14"/>
      <c r="DYD3205" s="14"/>
      <c r="DYE3205" s="14"/>
      <c r="DYF3205" s="14"/>
      <c r="DYG3205" s="14"/>
      <c r="DYH3205" s="14"/>
      <c r="DYI3205" s="14"/>
      <c r="DYJ3205" s="14"/>
      <c r="DYK3205" s="14"/>
      <c r="DYL3205" s="14"/>
      <c r="DYM3205" s="14"/>
      <c r="DYN3205" s="14"/>
      <c r="DYO3205" s="14"/>
      <c r="DYP3205" s="14"/>
      <c r="DYQ3205" s="14"/>
      <c r="DYR3205" s="14"/>
      <c r="DYS3205" s="14"/>
      <c r="DYT3205" s="14"/>
      <c r="DYU3205" s="14"/>
      <c r="DYV3205" s="14"/>
      <c r="DYW3205" s="14"/>
      <c r="DYX3205" s="14"/>
      <c r="DYY3205" s="14"/>
      <c r="DYZ3205" s="14"/>
      <c r="DZA3205" s="14"/>
      <c r="DZB3205" s="14"/>
      <c r="DZC3205" s="14"/>
      <c r="DZD3205" s="14"/>
      <c r="DZE3205" s="14"/>
      <c r="DZF3205" s="14"/>
      <c r="DZG3205" s="14"/>
      <c r="DZH3205" s="14"/>
      <c r="DZI3205" s="14"/>
      <c r="DZJ3205" s="14"/>
      <c r="DZK3205" s="14"/>
      <c r="DZL3205" s="14"/>
      <c r="DZM3205" s="14"/>
      <c r="DZN3205" s="14"/>
      <c r="DZO3205" s="14"/>
      <c r="DZP3205" s="14"/>
      <c r="DZQ3205" s="14"/>
      <c r="DZR3205" s="14"/>
      <c r="DZS3205" s="14"/>
      <c r="DZT3205" s="14"/>
      <c r="DZU3205" s="14"/>
      <c r="DZV3205" s="14"/>
      <c r="DZW3205" s="14"/>
      <c r="DZX3205" s="14"/>
      <c r="DZY3205" s="14"/>
      <c r="DZZ3205" s="14"/>
      <c r="EAA3205" s="14"/>
      <c r="EAB3205" s="14"/>
      <c r="EAC3205" s="14"/>
      <c r="EAD3205" s="14"/>
      <c r="EAE3205" s="14"/>
      <c r="EAF3205" s="14"/>
      <c r="EAG3205" s="14"/>
      <c r="EAH3205" s="14"/>
      <c r="EAI3205" s="14"/>
      <c r="EAJ3205" s="14"/>
      <c r="EAK3205" s="14"/>
      <c r="EAL3205" s="14"/>
      <c r="EAM3205" s="14"/>
      <c r="EAN3205" s="14"/>
      <c r="EAO3205" s="14"/>
      <c r="EAP3205" s="14"/>
      <c r="EAQ3205" s="14"/>
      <c r="EAR3205" s="14"/>
      <c r="EAS3205" s="14"/>
      <c r="EAT3205" s="14"/>
      <c r="EAU3205" s="14"/>
      <c r="EAV3205" s="14"/>
      <c r="EAW3205" s="14"/>
      <c r="EAX3205" s="14"/>
      <c r="EAY3205" s="14"/>
      <c r="EAZ3205" s="14"/>
      <c r="EBA3205" s="14"/>
      <c r="EBB3205" s="14"/>
      <c r="EBC3205" s="14"/>
      <c r="EBD3205" s="14"/>
      <c r="EBE3205" s="14"/>
      <c r="EBF3205" s="14"/>
      <c r="EBG3205" s="14"/>
      <c r="EBH3205" s="14"/>
      <c r="EBI3205" s="14"/>
      <c r="EBJ3205" s="14"/>
      <c r="EBK3205" s="14"/>
      <c r="EBL3205" s="14"/>
      <c r="EBM3205" s="14"/>
      <c r="EBN3205" s="14"/>
      <c r="EBO3205" s="14"/>
      <c r="EBP3205" s="14"/>
      <c r="EBQ3205" s="14"/>
      <c r="EBR3205" s="14"/>
      <c r="EBS3205" s="14"/>
      <c r="EBT3205" s="14"/>
      <c r="EBU3205" s="14"/>
      <c r="EBV3205" s="14"/>
      <c r="EBW3205" s="14"/>
      <c r="EBX3205" s="14"/>
      <c r="EBY3205" s="14"/>
      <c r="EBZ3205" s="14"/>
      <c r="ECA3205" s="14"/>
      <c r="ECB3205" s="14"/>
      <c r="ECC3205" s="14"/>
      <c r="ECD3205" s="14"/>
      <c r="ECE3205" s="14"/>
      <c r="ECF3205" s="14"/>
      <c r="ECG3205" s="14"/>
      <c r="ECH3205" s="14"/>
      <c r="ECI3205" s="14"/>
      <c r="ECJ3205" s="14"/>
      <c r="ECK3205" s="14"/>
      <c r="ECL3205" s="14"/>
      <c r="ECM3205" s="14"/>
      <c r="ECN3205" s="14"/>
      <c r="ECO3205" s="14"/>
      <c r="ECP3205" s="14"/>
      <c r="ECQ3205" s="14"/>
      <c r="ECR3205" s="14"/>
      <c r="ECS3205" s="14"/>
      <c r="ECT3205" s="14"/>
      <c r="ECU3205" s="14"/>
      <c r="ECV3205" s="14"/>
      <c r="ECW3205" s="14"/>
      <c r="ECX3205" s="14"/>
      <c r="ECY3205" s="14"/>
      <c r="ECZ3205" s="14"/>
      <c r="EDA3205" s="14"/>
      <c r="EDB3205" s="14"/>
      <c r="EDC3205" s="14"/>
      <c r="EDD3205" s="14"/>
      <c r="EDE3205" s="14"/>
      <c r="EDF3205" s="14"/>
      <c r="EDG3205" s="14"/>
      <c r="EDH3205" s="14"/>
      <c r="EDI3205" s="14"/>
      <c r="EDJ3205" s="14"/>
      <c r="EDK3205" s="14"/>
      <c r="EDL3205" s="14"/>
      <c r="EDM3205" s="14"/>
      <c r="EDN3205" s="14"/>
      <c r="EDO3205" s="14"/>
      <c r="EDP3205" s="14"/>
      <c r="EDQ3205" s="14"/>
      <c r="EDR3205" s="14"/>
      <c r="EDS3205" s="14"/>
      <c r="EDT3205" s="14"/>
      <c r="EDU3205" s="14"/>
      <c r="EDV3205" s="14"/>
      <c r="EDW3205" s="14"/>
      <c r="EDX3205" s="14"/>
      <c r="EDY3205" s="14"/>
      <c r="EDZ3205" s="14"/>
      <c r="EEA3205" s="14"/>
      <c r="EEB3205" s="14"/>
      <c r="EEC3205" s="14"/>
      <c r="EED3205" s="14"/>
      <c r="EEE3205" s="14"/>
      <c r="EEF3205" s="14"/>
      <c r="EEG3205" s="14"/>
      <c r="EEH3205" s="14"/>
      <c r="EEI3205" s="14"/>
      <c r="EEJ3205" s="14"/>
      <c r="EEK3205" s="14"/>
      <c r="EEL3205" s="14"/>
      <c r="EEM3205" s="14"/>
      <c r="EEN3205" s="14"/>
      <c r="EEO3205" s="14"/>
      <c r="EEP3205" s="14"/>
      <c r="EEQ3205" s="14"/>
      <c r="EER3205" s="14"/>
      <c r="EES3205" s="14"/>
      <c r="EET3205" s="14"/>
      <c r="EEU3205" s="14"/>
      <c r="EEV3205" s="14"/>
      <c r="EEW3205" s="14"/>
      <c r="EEX3205" s="14"/>
      <c r="EEY3205" s="14"/>
      <c r="EEZ3205" s="14"/>
      <c r="EFA3205" s="14"/>
      <c r="EFB3205" s="14"/>
      <c r="EFC3205" s="14"/>
      <c r="EFD3205" s="14"/>
      <c r="EFE3205" s="14"/>
      <c r="EFF3205" s="14"/>
      <c r="EFG3205" s="14"/>
      <c r="EFH3205" s="14"/>
      <c r="EFI3205" s="14"/>
      <c r="EFJ3205" s="14"/>
      <c r="EFK3205" s="14"/>
      <c r="EFL3205" s="14"/>
      <c r="EFM3205" s="14"/>
      <c r="EFN3205" s="14"/>
      <c r="EFO3205" s="14"/>
      <c r="EFP3205" s="14"/>
      <c r="EFQ3205" s="14"/>
      <c r="EFR3205" s="14"/>
      <c r="EFS3205" s="14"/>
      <c r="EFT3205" s="14"/>
      <c r="EFU3205" s="14"/>
      <c r="EFV3205" s="14"/>
      <c r="EFW3205" s="14"/>
      <c r="EFX3205" s="14"/>
      <c r="EFY3205" s="14"/>
      <c r="EFZ3205" s="14"/>
      <c r="EGA3205" s="14"/>
      <c r="EGB3205" s="14"/>
      <c r="EGC3205" s="14"/>
      <c r="EGD3205" s="14"/>
      <c r="EGE3205" s="14"/>
      <c r="EGF3205" s="14"/>
      <c r="EGG3205" s="14"/>
      <c r="EGH3205" s="14"/>
      <c r="EGI3205" s="14"/>
      <c r="EGJ3205" s="14"/>
      <c r="EGK3205" s="14"/>
      <c r="EGL3205" s="14"/>
      <c r="EGM3205" s="14"/>
      <c r="EGN3205" s="14"/>
      <c r="EGO3205" s="14"/>
      <c r="EGP3205" s="14"/>
      <c r="EGQ3205" s="14"/>
      <c r="EGR3205" s="14"/>
      <c r="EGS3205" s="14"/>
      <c r="EGT3205" s="14"/>
      <c r="EGU3205" s="14"/>
      <c r="EGV3205" s="14"/>
      <c r="EGW3205" s="14"/>
      <c r="EGX3205" s="14"/>
      <c r="EGY3205" s="14"/>
      <c r="EGZ3205" s="14"/>
      <c r="EHA3205" s="14"/>
      <c r="EHB3205" s="14"/>
      <c r="EHC3205" s="14"/>
      <c r="EHD3205" s="14"/>
      <c r="EHE3205" s="14"/>
      <c r="EHF3205" s="14"/>
      <c r="EHG3205" s="14"/>
      <c r="EHH3205" s="14"/>
      <c r="EHI3205" s="14"/>
      <c r="EHJ3205" s="14"/>
      <c r="EHK3205" s="14"/>
      <c r="EHL3205" s="14"/>
      <c r="EHM3205" s="14"/>
      <c r="EHN3205" s="14"/>
      <c r="EHO3205" s="14"/>
      <c r="EHP3205" s="14"/>
      <c r="EHQ3205" s="14"/>
      <c r="EHR3205" s="14"/>
      <c r="EHS3205" s="14"/>
      <c r="EHT3205" s="14"/>
      <c r="EHU3205" s="14"/>
      <c r="EHV3205" s="14"/>
      <c r="EHW3205" s="14"/>
      <c r="EHX3205" s="14"/>
      <c r="EHY3205" s="14"/>
      <c r="EHZ3205" s="14"/>
      <c r="EIA3205" s="14"/>
      <c r="EIB3205" s="14"/>
      <c r="EIC3205" s="14"/>
      <c r="EID3205" s="14"/>
      <c r="EIE3205" s="14"/>
      <c r="EIF3205" s="14"/>
      <c r="EIG3205" s="14"/>
      <c r="EIH3205" s="14"/>
      <c r="EII3205" s="14"/>
      <c r="EIJ3205" s="14"/>
      <c r="EIK3205" s="14"/>
      <c r="EIL3205" s="14"/>
      <c r="EIM3205" s="14"/>
      <c r="EIN3205" s="14"/>
      <c r="EIO3205" s="14"/>
      <c r="EIP3205" s="14"/>
      <c r="EIQ3205" s="14"/>
      <c r="EIR3205" s="14"/>
      <c r="EIS3205" s="14"/>
      <c r="EIT3205" s="14"/>
      <c r="EIU3205" s="14"/>
      <c r="EIV3205" s="14"/>
      <c r="EIW3205" s="14"/>
      <c r="EIX3205" s="14"/>
      <c r="EIY3205" s="14"/>
      <c r="EIZ3205" s="14"/>
      <c r="EJA3205" s="14"/>
      <c r="EJB3205" s="14"/>
      <c r="EJC3205" s="14"/>
      <c r="EJD3205" s="14"/>
      <c r="EJE3205" s="14"/>
      <c r="EJF3205" s="14"/>
      <c r="EJG3205" s="14"/>
      <c r="EJH3205" s="14"/>
      <c r="EJI3205" s="14"/>
      <c r="EJJ3205" s="14"/>
      <c r="EJK3205" s="14"/>
      <c r="EJL3205" s="14"/>
      <c r="EJM3205" s="14"/>
      <c r="EJN3205" s="14"/>
      <c r="EJO3205" s="14"/>
      <c r="EJP3205" s="14"/>
      <c r="EJQ3205" s="14"/>
      <c r="EJR3205" s="14"/>
      <c r="EJS3205" s="14"/>
      <c r="EJT3205" s="14"/>
      <c r="EJU3205" s="14"/>
      <c r="EJV3205" s="14"/>
      <c r="EJW3205" s="14"/>
      <c r="EJX3205" s="14"/>
      <c r="EJY3205" s="14"/>
      <c r="EJZ3205" s="14"/>
      <c r="EKA3205" s="14"/>
      <c r="EKB3205" s="14"/>
      <c r="EKC3205" s="14"/>
      <c r="EKD3205" s="14"/>
      <c r="EKE3205" s="14"/>
      <c r="EKF3205" s="14"/>
      <c r="EKG3205" s="14"/>
      <c r="EKH3205" s="14"/>
      <c r="EKI3205" s="14"/>
      <c r="EKJ3205" s="14"/>
      <c r="EKK3205" s="14"/>
      <c r="EKL3205" s="14"/>
      <c r="EKM3205" s="14"/>
      <c r="EKN3205" s="14"/>
      <c r="EKO3205" s="14"/>
      <c r="EKP3205" s="14"/>
      <c r="EKQ3205" s="14"/>
      <c r="EKR3205" s="14"/>
      <c r="EKS3205" s="14"/>
      <c r="EKT3205" s="14"/>
      <c r="EKU3205" s="14"/>
      <c r="EKV3205" s="14"/>
      <c r="EKW3205" s="14"/>
      <c r="EKX3205" s="14"/>
      <c r="EKY3205" s="14"/>
      <c r="EKZ3205" s="14"/>
      <c r="ELA3205" s="14"/>
      <c r="ELB3205" s="14"/>
      <c r="ELC3205" s="14"/>
      <c r="ELD3205" s="14"/>
      <c r="ELE3205" s="14"/>
      <c r="ELF3205" s="14"/>
      <c r="ELG3205" s="14"/>
      <c r="ELH3205" s="14"/>
      <c r="ELI3205" s="14"/>
      <c r="ELJ3205" s="14"/>
      <c r="ELK3205" s="14"/>
      <c r="ELL3205" s="14"/>
      <c r="ELM3205" s="14"/>
      <c r="ELN3205" s="14"/>
      <c r="ELO3205" s="14"/>
      <c r="ELP3205" s="14"/>
      <c r="ELQ3205" s="14"/>
      <c r="ELR3205" s="14"/>
      <c r="ELS3205" s="14"/>
      <c r="ELT3205" s="14"/>
      <c r="ELU3205" s="14"/>
      <c r="ELV3205" s="14"/>
      <c r="ELW3205" s="14"/>
      <c r="ELX3205" s="14"/>
      <c r="ELY3205" s="14"/>
      <c r="ELZ3205" s="14"/>
      <c r="EMA3205" s="14"/>
      <c r="EMB3205" s="14"/>
      <c r="EMC3205" s="14"/>
      <c r="EMD3205" s="14"/>
      <c r="EME3205" s="14"/>
      <c r="EMF3205" s="14"/>
      <c r="EMG3205" s="14"/>
      <c r="EMH3205" s="14"/>
      <c r="EMI3205" s="14"/>
      <c r="EMJ3205" s="14"/>
      <c r="EMK3205" s="14"/>
      <c r="EML3205" s="14"/>
      <c r="EMM3205" s="14"/>
      <c r="EMN3205" s="14"/>
      <c r="EMO3205" s="14"/>
      <c r="EMP3205" s="14"/>
      <c r="EMQ3205" s="14"/>
      <c r="EMR3205" s="14"/>
      <c r="EMS3205" s="14"/>
      <c r="EMT3205" s="14"/>
      <c r="EMU3205" s="14"/>
      <c r="EMV3205" s="14"/>
      <c r="EMW3205" s="14"/>
      <c r="EMX3205" s="14"/>
      <c r="EMY3205" s="14"/>
      <c r="EMZ3205" s="14"/>
      <c r="ENA3205" s="14"/>
      <c r="ENB3205" s="14"/>
      <c r="ENC3205" s="14"/>
      <c r="END3205" s="14"/>
      <c r="ENE3205" s="14"/>
      <c r="ENF3205" s="14"/>
      <c r="ENG3205" s="14"/>
      <c r="ENH3205" s="14"/>
      <c r="ENI3205" s="14"/>
      <c r="ENJ3205" s="14"/>
      <c r="ENK3205" s="14"/>
      <c r="ENL3205" s="14"/>
      <c r="ENM3205" s="14"/>
      <c r="ENN3205" s="14"/>
      <c r="ENO3205" s="14"/>
      <c r="ENP3205" s="14"/>
      <c r="ENQ3205" s="14"/>
      <c r="ENR3205" s="14"/>
      <c r="ENS3205" s="14"/>
      <c r="ENT3205" s="14"/>
      <c r="ENU3205" s="14"/>
      <c r="ENV3205" s="14"/>
      <c r="ENW3205" s="14"/>
      <c r="ENX3205" s="14"/>
      <c r="ENY3205" s="14"/>
      <c r="ENZ3205" s="14"/>
      <c r="EOA3205" s="14"/>
      <c r="EOB3205" s="14"/>
      <c r="EOC3205" s="14"/>
      <c r="EOD3205" s="14"/>
      <c r="EOE3205" s="14"/>
      <c r="EOF3205" s="14"/>
      <c r="EOG3205" s="14"/>
      <c r="EOH3205" s="14"/>
      <c r="EOI3205" s="14"/>
      <c r="EOJ3205" s="14"/>
      <c r="EOK3205" s="14"/>
      <c r="EOL3205" s="14"/>
      <c r="EOM3205" s="14"/>
      <c r="EON3205" s="14"/>
      <c r="EOO3205" s="14"/>
      <c r="EOP3205" s="14"/>
      <c r="EOQ3205" s="14"/>
      <c r="EOR3205" s="14"/>
      <c r="EOS3205" s="14"/>
      <c r="EOT3205" s="14"/>
      <c r="EOU3205" s="14"/>
      <c r="EOV3205" s="14"/>
      <c r="EOW3205" s="14"/>
      <c r="EOX3205" s="14"/>
      <c r="EOY3205" s="14"/>
      <c r="EOZ3205" s="14"/>
      <c r="EPA3205" s="14"/>
      <c r="EPB3205" s="14"/>
      <c r="EPC3205" s="14"/>
      <c r="EPD3205" s="14"/>
      <c r="EPE3205" s="14"/>
      <c r="EPF3205" s="14"/>
      <c r="EPG3205" s="14"/>
      <c r="EPH3205" s="14"/>
      <c r="EPI3205" s="14"/>
      <c r="EPJ3205" s="14"/>
      <c r="EPK3205" s="14"/>
      <c r="EPL3205" s="14"/>
      <c r="EPM3205" s="14"/>
      <c r="EPN3205" s="14"/>
      <c r="EPO3205" s="14"/>
      <c r="EPP3205" s="14"/>
      <c r="EPQ3205" s="14"/>
      <c r="EPR3205" s="14"/>
      <c r="EPS3205" s="14"/>
      <c r="EPT3205" s="14"/>
      <c r="EPU3205" s="14"/>
      <c r="EPV3205" s="14"/>
      <c r="EPW3205" s="14"/>
      <c r="EPX3205" s="14"/>
      <c r="EPY3205" s="14"/>
      <c r="EPZ3205" s="14"/>
      <c r="EQA3205" s="14"/>
      <c r="EQB3205" s="14"/>
      <c r="EQC3205" s="14"/>
      <c r="EQD3205" s="14"/>
      <c r="EQE3205" s="14"/>
      <c r="EQF3205" s="14"/>
      <c r="EQG3205" s="14"/>
      <c r="EQH3205" s="14"/>
      <c r="EQI3205" s="14"/>
      <c r="EQJ3205" s="14"/>
      <c r="EQK3205" s="14"/>
      <c r="EQL3205" s="14"/>
      <c r="EQM3205" s="14"/>
      <c r="EQN3205" s="14"/>
      <c r="EQO3205" s="14"/>
      <c r="EQP3205" s="14"/>
      <c r="EQQ3205" s="14"/>
      <c r="EQR3205" s="14"/>
      <c r="EQS3205" s="14"/>
      <c r="EQT3205" s="14"/>
      <c r="EQU3205" s="14"/>
      <c r="EQV3205" s="14"/>
      <c r="EQW3205" s="14"/>
      <c r="EQX3205" s="14"/>
      <c r="EQY3205" s="14"/>
      <c r="EQZ3205" s="14"/>
      <c r="ERA3205" s="14"/>
      <c r="ERB3205" s="14"/>
      <c r="ERC3205" s="14"/>
      <c r="ERD3205" s="14"/>
      <c r="ERE3205" s="14"/>
      <c r="ERF3205" s="14"/>
      <c r="ERG3205" s="14"/>
      <c r="ERH3205" s="14"/>
      <c r="ERI3205" s="14"/>
      <c r="ERJ3205" s="14"/>
      <c r="ERK3205" s="14"/>
      <c r="ERL3205" s="14"/>
      <c r="ERM3205" s="14"/>
      <c r="ERN3205" s="14"/>
      <c r="ERO3205" s="14"/>
      <c r="ERP3205" s="14"/>
      <c r="ERQ3205" s="14"/>
      <c r="ERR3205" s="14"/>
      <c r="ERS3205" s="14"/>
      <c r="ERT3205" s="14"/>
      <c r="ERU3205" s="14"/>
      <c r="ERV3205" s="14"/>
      <c r="ERW3205" s="14"/>
      <c r="ERX3205" s="14"/>
      <c r="ERY3205" s="14"/>
      <c r="ERZ3205" s="14"/>
      <c r="ESA3205" s="14"/>
      <c r="ESB3205" s="14"/>
      <c r="ESC3205" s="14"/>
      <c r="ESD3205" s="14"/>
      <c r="ESE3205" s="14"/>
      <c r="ESF3205" s="14"/>
      <c r="ESG3205" s="14"/>
      <c r="ESH3205" s="14"/>
      <c r="ESI3205" s="14"/>
      <c r="ESJ3205" s="14"/>
      <c r="ESK3205" s="14"/>
      <c r="ESL3205" s="14"/>
      <c r="ESM3205" s="14"/>
      <c r="ESN3205" s="14"/>
      <c r="ESO3205" s="14"/>
      <c r="ESP3205" s="14"/>
      <c r="ESQ3205" s="14"/>
      <c r="ESR3205" s="14"/>
      <c r="ESS3205" s="14"/>
      <c r="EST3205" s="14"/>
      <c r="ESU3205" s="14"/>
      <c r="ESV3205" s="14"/>
      <c r="ESW3205" s="14"/>
      <c r="ESX3205" s="14"/>
      <c r="ESY3205" s="14"/>
      <c r="ESZ3205" s="14"/>
      <c r="ETA3205" s="14"/>
      <c r="ETB3205" s="14"/>
      <c r="ETC3205" s="14"/>
      <c r="ETD3205" s="14"/>
      <c r="ETE3205" s="14"/>
      <c r="ETF3205" s="14"/>
      <c r="ETG3205" s="14"/>
      <c r="ETH3205" s="14"/>
      <c r="ETI3205" s="14"/>
      <c r="ETJ3205" s="14"/>
      <c r="ETK3205" s="14"/>
      <c r="ETL3205" s="14"/>
      <c r="ETM3205" s="14"/>
      <c r="ETN3205" s="14"/>
      <c r="ETO3205" s="14"/>
      <c r="ETP3205" s="14"/>
      <c r="ETQ3205" s="14"/>
      <c r="ETR3205" s="14"/>
      <c r="ETS3205" s="14"/>
      <c r="ETT3205" s="14"/>
      <c r="ETU3205" s="14"/>
      <c r="ETV3205" s="14"/>
      <c r="ETW3205" s="14"/>
      <c r="ETX3205" s="14"/>
      <c r="ETY3205" s="14"/>
      <c r="ETZ3205" s="14"/>
      <c r="EUA3205" s="14"/>
      <c r="EUB3205" s="14"/>
      <c r="EUC3205" s="14"/>
      <c r="EUD3205" s="14"/>
      <c r="EUE3205" s="14"/>
      <c r="EUF3205" s="14"/>
      <c r="EUG3205" s="14"/>
      <c r="EUH3205" s="14"/>
      <c r="EUI3205" s="14"/>
      <c r="EUJ3205" s="14"/>
      <c r="EUK3205" s="14"/>
      <c r="EUL3205" s="14"/>
      <c r="EUM3205" s="14"/>
      <c r="EUN3205" s="14"/>
      <c r="EUO3205" s="14"/>
      <c r="EUP3205" s="14"/>
      <c r="EUQ3205" s="14"/>
      <c r="EUR3205" s="14"/>
      <c r="EUS3205" s="14"/>
      <c r="EUT3205" s="14"/>
      <c r="EUU3205" s="14"/>
      <c r="EUV3205" s="14"/>
      <c r="EUW3205" s="14"/>
      <c r="EUX3205" s="14"/>
      <c r="EUY3205" s="14"/>
      <c r="EUZ3205" s="14"/>
      <c r="EVA3205" s="14"/>
      <c r="EVB3205" s="14"/>
      <c r="EVC3205" s="14"/>
      <c r="EVD3205" s="14"/>
      <c r="EVE3205" s="14"/>
      <c r="EVF3205" s="14"/>
      <c r="EVG3205" s="14"/>
      <c r="EVH3205" s="14"/>
      <c r="EVI3205" s="14"/>
      <c r="EVJ3205" s="14"/>
      <c r="EVK3205" s="14"/>
      <c r="EVL3205" s="14"/>
      <c r="EVM3205" s="14"/>
      <c r="EVN3205" s="14"/>
      <c r="EVO3205" s="14"/>
      <c r="EVP3205" s="14"/>
      <c r="EVQ3205" s="14"/>
      <c r="EVR3205" s="14"/>
      <c r="EVS3205" s="14"/>
      <c r="EVT3205" s="14"/>
      <c r="EVU3205" s="14"/>
      <c r="EVV3205" s="14"/>
      <c r="EVW3205" s="14"/>
      <c r="EVX3205" s="14"/>
      <c r="EVY3205" s="14"/>
      <c r="EVZ3205" s="14"/>
      <c r="EWA3205" s="14"/>
      <c r="EWB3205" s="14"/>
      <c r="EWC3205" s="14"/>
      <c r="EWD3205" s="14"/>
      <c r="EWE3205" s="14"/>
      <c r="EWF3205" s="14"/>
      <c r="EWG3205" s="14"/>
      <c r="EWH3205" s="14"/>
      <c r="EWI3205" s="14"/>
      <c r="EWJ3205" s="14"/>
      <c r="EWK3205" s="14"/>
      <c r="EWL3205" s="14"/>
      <c r="EWM3205" s="14"/>
      <c r="EWN3205" s="14"/>
      <c r="EWO3205" s="14"/>
      <c r="EWP3205" s="14"/>
      <c r="EWQ3205" s="14"/>
      <c r="EWR3205" s="14"/>
      <c r="EWS3205" s="14"/>
      <c r="EWT3205" s="14"/>
      <c r="EWU3205" s="14"/>
      <c r="EWV3205" s="14"/>
      <c r="EWW3205" s="14"/>
      <c r="EWX3205" s="14"/>
      <c r="EWY3205" s="14"/>
      <c r="EWZ3205" s="14"/>
      <c r="EXA3205" s="14"/>
      <c r="EXB3205" s="14"/>
      <c r="EXC3205" s="14"/>
      <c r="EXD3205" s="14"/>
      <c r="EXE3205" s="14"/>
      <c r="EXF3205" s="14"/>
      <c r="EXG3205" s="14"/>
      <c r="EXH3205" s="14"/>
      <c r="EXI3205" s="14"/>
      <c r="EXJ3205" s="14"/>
      <c r="EXK3205" s="14"/>
      <c r="EXL3205" s="14"/>
      <c r="EXM3205" s="14"/>
      <c r="EXN3205" s="14"/>
      <c r="EXO3205" s="14"/>
      <c r="EXP3205" s="14"/>
      <c r="EXQ3205" s="14"/>
      <c r="EXR3205" s="14"/>
      <c r="EXS3205" s="14"/>
      <c r="EXT3205" s="14"/>
      <c r="EXU3205" s="14"/>
      <c r="EXV3205" s="14"/>
      <c r="EXW3205" s="14"/>
      <c r="EXX3205" s="14"/>
      <c r="EXY3205" s="14"/>
      <c r="EXZ3205" s="14"/>
      <c r="EYA3205" s="14"/>
      <c r="EYB3205" s="14"/>
      <c r="EYC3205" s="14"/>
      <c r="EYD3205" s="14"/>
      <c r="EYE3205" s="14"/>
      <c r="EYF3205" s="14"/>
      <c r="EYG3205" s="14"/>
      <c r="EYH3205" s="14"/>
      <c r="EYI3205" s="14"/>
      <c r="EYJ3205" s="14"/>
      <c r="EYK3205" s="14"/>
      <c r="EYL3205" s="14"/>
      <c r="EYM3205" s="14"/>
      <c r="EYN3205" s="14"/>
      <c r="EYO3205" s="14"/>
      <c r="EYP3205" s="14"/>
      <c r="EYQ3205" s="14"/>
      <c r="EYR3205" s="14"/>
      <c r="EYS3205" s="14"/>
      <c r="EYT3205" s="14"/>
      <c r="EYU3205" s="14"/>
      <c r="EYV3205" s="14"/>
      <c r="EYW3205" s="14"/>
      <c r="EYX3205" s="14"/>
      <c r="EYY3205" s="14"/>
      <c r="EYZ3205" s="14"/>
      <c r="EZA3205" s="14"/>
      <c r="EZB3205" s="14"/>
      <c r="EZC3205" s="14"/>
      <c r="EZD3205" s="14"/>
      <c r="EZE3205" s="14"/>
      <c r="EZF3205" s="14"/>
      <c r="EZG3205" s="14"/>
      <c r="EZH3205" s="14"/>
      <c r="EZI3205" s="14"/>
      <c r="EZJ3205" s="14"/>
      <c r="EZK3205" s="14"/>
      <c r="EZL3205" s="14"/>
      <c r="EZM3205" s="14"/>
      <c r="EZN3205" s="14"/>
      <c r="EZO3205" s="14"/>
      <c r="EZP3205" s="14"/>
      <c r="EZQ3205" s="14"/>
      <c r="EZR3205" s="14"/>
      <c r="EZS3205" s="14"/>
      <c r="EZT3205" s="14"/>
      <c r="EZU3205" s="14"/>
      <c r="EZV3205" s="14"/>
      <c r="EZW3205" s="14"/>
      <c r="EZX3205" s="14"/>
      <c r="EZY3205" s="14"/>
      <c r="EZZ3205" s="14"/>
      <c r="FAA3205" s="14"/>
      <c r="FAB3205" s="14"/>
      <c r="FAC3205" s="14"/>
      <c r="FAD3205" s="14"/>
      <c r="FAE3205" s="14"/>
      <c r="FAF3205" s="14"/>
      <c r="FAG3205" s="14"/>
      <c r="FAH3205" s="14"/>
      <c r="FAI3205" s="14"/>
      <c r="FAJ3205" s="14"/>
      <c r="FAK3205" s="14"/>
      <c r="FAL3205" s="14"/>
      <c r="FAM3205" s="14"/>
      <c r="FAN3205" s="14"/>
      <c r="FAO3205" s="14"/>
      <c r="FAP3205" s="14"/>
      <c r="FAQ3205" s="14"/>
      <c r="FAR3205" s="14"/>
      <c r="FAS3205" s="14"/>
      <c r="FAT3205" s="14"/>
      <c r="FAU3205" s="14"/>
      <c r="FAV3205" s="14"/>
      <c r="FAW3205" s="14"/>
      <c r="FAX3205" s="14"/>
      <c r="FAY3205" s="14"/>
      <c r="FAZ3205" s="14"/>
      <c r="FBA3205" s="14"/>
      <c r="FBB3205" s="14"/>
      <c r="FBC3205" s="14"/>
      <c r="FBD3205" s="14"/>
      <c r="FBE3205" s="14"/>
      <c r="FBF3205" s="14"/>
      <c r="FBG3205" s="14"/>
      <c r="FBH3205" s="14"/>
      <c r="FBI3205" s="14"/>
      <c r="FBJ3205" s="14"/>
      <c r="FBK3205" s="14"/>
      <c r="FBL3205" s="14"/>
      <c r="FBM3205" s="14"/>
      <c r="FBN3205" s="14"/>
      <c r="FBO3205" s="14"/>
      <c r="FBP3205" s="14"/>
      <c r="FBQ3205" s="14"/>
      <c r="FBR3205" s="14"/>
      <c r="FBS3205" s="14"/>
      <c r="FBT3205" s="14"/>
      <c r="FBU3205" s="14"/>
      <c r="FBV3205" s="14"/>
      <c r="FBW3205" s="14"/>
      <c r="FBX3205" s="14"/>
      <c r="FBY3205" s="14"/>
      <c r="FBZ3205" s="14"/>
      <c r="FCA3205" s="14"/>
      <c r="FCB3205" s="14"/>
      <c r="FCC3205" s="14"/>
      <c r="FCD3205" s="14"/>
      <c r="FCE3205" s="14"/>
      <c r="FCF3205" s="14"/>
      <c r="FCG3205" s="14"/>
      <c r="FCH3205" s="14"/>
      <c r="FCI3205" s="14"/>
      <c r="FCJ3205" s="14"/>
      <c r="FCK3205" s="14"/>
      <c r="FCL3205" s="14"/>
      <c r="FCM3205" s="14"/>
      <c r="FCN3205" s="14"/>
      <c r="FCO3205" s="14"/>
      <c r="FCP3205" s="14"/>
      <c r="FCQ3205" s="14"/>
      <c r="FCR3205" s="14"/>
      <c r="FCS3205" s="14"/>
      <c r="FCT3205" s="14"/>
      <c r="FCU3205" s="14"/>
      <c r="FCV3205" s="14"/>
      <c r="FCW3205" s="14"/>
      <c r="FCX3205" s="14"/>
      <c r="FCY3205" s="14"/>
      <c r="FCZ3205" s="14"/>
      <c r="FDA3205" s="14"/>
      <c r="FDB3205" s="14"/>
      <c r="FDC3205" s="14"/>
      <c r="FDD3205" s="14"/>
      <c r="FDE3205" s="14"/>
      <c r="FDF3205" s="14"/>
      <c r="FDG3205" s="14"/>
      <c r="FDH3205" s="14"/>
      <c r="FDI3205" s="14"/>
      <c r="FDJ3205" s="14"/>
      <c r="FDK3205" s="14"/>
      <c r="FDL3205" s="14"/>
      <c r="FDM3205" s="14"/>
      <c r="FDN3205" s="14"/>
      <c r="FDO3205" s="14"/>
      <c r="FDP3205" s="14"/>
      <c r="FDQ3205" s="14"/>
      <c r="FDR3205" s="14"/>
      <c r="FDS3205" s="14"/>
      <c r="FDT3205" s="14"/>
      <c r="FDU3205" s="14"/>
      <c r="FDV3205" s="14"/>
      <c r="FDW3205" s="14"/>
      <c r="FDX3205" s="14"/>
      <c r="FDY3205" s="14"/>
      <c r="FDZ3205" s="14"/>
      <c r="FEA3205" s="14"/>
      <c r="FEB3205" s="14"/>
      <c r="FEC3205" s="14"/>
      <c r="FED3205" s="14"/>
      <c r="FEE3205" s="14"/>
      <c r="FEF3205" s="14"/>
      <c r="FEG3205" s="14"/>
      <c r="FEH3205" s="14"/>
      <c r="FEI3205" s="14"/>
      <c r="FEJ3205" s="14"/>
      <c r="FEK3205" s="14"/>
      <c r="FEL3205" s="14"/>
      <c r="FEM3205" s="14"/>
      <c r="FEN3205" s="14"/>
      <c r="FEO3205" s="14"/>
      <c r="FEP3205" s="14"/>
      <c r="FEQ3205" s="14"/>
      <c r="FER3205" s="14"/>
      <c r="FES3205" s="14"/>
      <c r="FET3205" s="14"/>
      <c r="FEU3205" s="14"/>
      <c r="FEV3205" s="14"/>
      <c r="FEW3205" s="14"/>
      <c r="FEX3205" s="14"/>
      <c r="FEY3205" s="14"/>
      <c r="FEZ3205" s="14"/>
      <c r="FFA3205" s="14"/>
      <c r="FFB3205" s="14"/>
      <c r="FFC3205" s="14"/>
      <c r="FFD3205" s="14"/>
      <c r="FFE3205" s="14"/>
      <c r="FFF3205" s="14"/>
      <c r="FFG3205" s="14"/>
      <c r="FFH3205" s="14"/>
      <c r="FFI3205" s="14"/>
      <c r="FFJ3205" s="14"/>
      <c r="FFK3205" s="14"/>
      <c r="FFL3205" s="14"/>
      <c r="FFM3205" s="14"/>
      <c r="FFN3205" s="14"/>
      <c r="FFO3205" s="14"/>
      <c r="FFP3205" s="14"/>
      <c r="FFQ3205" s="14"/>
      <c r="FFR3205" s="14"/>
      <c r="FFS3205" s="14"/>
      <c r="FFT3205" s="14"/>
      <c r="FFU3205" s="14"/>
      <c r="FFV3205" s="14"/>
      <c r="FFW3205" s="14"/>
      <c r="FFX3205" s="14"/>
      <c r="FFY3205" s="14"/>
      <c r="FFZ3205" s="14"/>
      <c r="FGA3205" s="14"/>
      <c r="FGB3205" s="14"/>
      <c r="FGC3205" s="14"/>
      <c r="FGD3205" s="14"/>
      <c r="FGE3205" s="14"/>
      <c r="FGF3205" s="14"/>
      <c r="FGG3205" s="14"/>
      <c r="FGH3205" s="14"/>
      <c r="FGI3205" s="14"/>
      <c r="FGJ3205" s="14"/>
      <c r="FGK3205" s="14"/>
      <c r="FGL3205" s="14"/>
      <c r="FGM3205" s="14"/>
      <c r="FGN3205" s="14"/>
      <c r="FGO3205" s="14"/>
      <c r="FGP3205" s="14"/>
      <c r="FGQ3205" s="14"/>
      <c r="FGR3205" s="14"/>
      <c r="FGS3205" s="14"/>
      <c r="FGT3205" s="14"/>
      <c r="FGU3205" s="14"/>
      <c r="FGV3205" s="14"/>
      <c r="FGW3205" s="14"/>
      <c r="FGX3205" s="14"/>
      <c r="FGY3205" s="14"/>
      <c r="FGZ3205" s="14"/>
      <c r="FHA3205" s="14"/>
      <c r="FHB3205" s="14"/>
      <c r="FHC3205" s="14"/>
      <c r="FHD3205" s="14"/>
      <c r="FHE3205" s="14"/>
      <c r="FHF3205" s="14"/>
      <c r="FHG3205" s="14"/>
      <c r="FHH3205" s="14"/>
      <c r="FHI3205" s="14"/>
      <c r="FHJ3205" s="14"/>
      <c r="FHK3205" s="14"/>
      <c r="FHL3205" s="14"/>
      <c r="FHM3205" s="14"/>
      <c r="FHN3205" s="14"/>
      <c r="FHO3205" s="14"/>
      <c r="FHP3205" s="14"/>
      <c r="FHQ3205" s="14"/>
      <c r="FHR3205" s="14"/>
      <c r="FHS3205" s="14"/>
      <c r="FHT3205" s="14"/>
      <c r="FHU3205" s="14"/>
      <c r="FHV3205" s="14"/>
      <c r="FHW3205" s="14"/>
      <c r="FHX3205" s="14"/>
      <c r="FHY3205" s="14"/>
      <c r="FHZ3205" s="14"/>
      <c r="FIA3205" s="14"/>
      <c r="FIB3205" s="14"/>
      <c r="FIC3205" s="14"/>
      <c r="FID3205" s="14"/>
      <c r="FIE3205" s="14"/>
      <c r="FIF3205" s="14"/>
      <c r="FIG3205" s="14"/>
      <c r="FIH3205" s="14"/>
      <c r="FII3205" s="14"/>
      <c r="FIJ3205" s="14"/>
      <c r="FIK3205" s="14"/>
      <c r="FIL3205" s="14"/>
      <c r="FIM3205" s="14"/>
      <c r="FIN3205" s="14"/>
      <c r="FIO3205" s="14"/>
      <c r="FIP3205" s="14"/>
      <c r="FIQ3205" s="14"/>
      <c r="FIR3205" s="14"/>
      <c r="FIS3205" s="14"/>
      <c r="FIT3205" s="14"/>
      <c r="FIU3205" s="14"/>
      <c r="FIV3205" s="14"/>
      <c r="FIW3205" s="14"/>
      <c r="FIX3205" s="14"/>
      <c r="FIY3205" s="14"/>
      <c r="FIZ3205" s="14"/>
      <c r="FJA3205" s="14"/>
      <c r="FJB3205" s="14"/>
      <c r="FJC3205" s="14"/>
      <c r="FJD3205" s="14"/>
      <c r="FJE3205" s="14"/>
      <c r="FJF3205" s="14"/>
      <c r="FJG3205" s="14"/>
      <c r="FJH3205" s="14"/>
      <c r="FJI3205" s="14"/>
      <c r="FJJ3205" s="14"/>
      <c r="FJK3205" s="14"/>
      <c r="FJL3205" s="14"/>
      <c r="FJM3205" s="14"/>
      <c r="FJN3205" s="14"/>
      <c r="FJO3205" s="14"/>
      <c r="FJP3205" s="14"/>
      <c r="FJQ3205" s="14"/>
      <c r="FJR3205" s="14"/>
      <c r="FJS3205" s="14"/>
      <c r="FJT3205" s="14"/>
      <c r="FJU3205" s="14"/>
      <c r="FJV3205" s="14"/>
      <c r="FJW3205" s="14"/>
      <c r="FJX3205" s="14"/>
      <c r="FJY3205" s="14"/>
      <c r="FJZ3205" s="14"/>
      <c r="FKA3205" s="14"/>
      <c r="FKB3205" s="14"/>
      <c r="FKC3205" s="14"/>
      <c r="FKD3205" s="14"/>
      <c r="FKE3205" s="14"/>
      <c r="FKF3205" s="14"/>
      <c r="FKG3205" s="14"/>
      <c r="FKH3205" s="14"/>
      <c r="FKI3205" s="14"/>
      <c r="FKJ3205" s="14"/>
      <c r="FKK3205" s="14"/>
      <c r="FKL3205" s="14"/>
      <c r="FKM3205" s="14"/>
      <c r="FKN3205" s="14"/>
      <c r="FKO3205" s="14"/>
      <c r="FKP3205" s="14"/>
      <c r="FKQ3205" s="14"/>
      <c r="FKR3205" s="14"/>
      <c r="FKS3205" s="14"/>
      <c r="FKT3205" s="14"/>
      <c r="FKU3205" s="14"/>
      <c r="FKV3205" s="14"/>
      <c r="FKW3205" s="14"/>
      <c r="FKX3205" s="14"/>
      <c r="FKY3205" s="14"/>
      <c r="FKZ3205" s="14"/>
      <c r="FLA3205" s="14"/>
      <c r="FLB3205" s="14"/>
      <c r="FLC3205" s="14"/>
      <c r="FLD3205" s="14"/>
      <c r="FLE3205" s="14"/>
      <c r="FLF3205" s="14"/>
      <c r="FLG3205" s="14"/>
      <c r="FLH3205" s="14"/>
      <c r="FLI3205" s="14"/>
      <c r="FLJ3205" s="14"/>
      <c r="FLK3205" s="14"/>
      <c r="FLL3205" s="14"/>
      <c r="FLM3205" s="14"/>
      <c r="FLN3205" s="14"/>
      <c r="FLO3205" s="14"/>
      <c r="FLP3205" s="14"/>
      <c r="FLQ3205" s="14"/>
      <c r="FLR3205" s="14"/>
      <c r="FLS3205" s="14"/>
      <c r="FLT3205" s="14"/>
      <c r="FLU3205" s="14"/>
      <c r="FLV3205" s="14"/>
      <c r="FLW3205" s="14"/>
      <c r="FLX3205" s="14"/>
      <c r="FLY3205" s="14"/>
      <c r="FLZ3205" s="14"/>
      <c r="FMA3205" s="14"/>
      <c r="FMB3205" s="14"/>
      <c r="FMC3205" s="14"/>
      <c r="FMD3205" s="14"/>
      <c r="FME3205" s="14"/>
      <c r="FMF3205" s="14"/>
      <c r="FMG3205" s="14"/>
      <c r="FMH3205" s="14"/>
      <c r="FMI3205" s="14"/>
      <c r="FMJ3205" s="14"/>
      <c r="FMK3205" s="14"/>
      <c r="FML3205" s="14"/>
      <c r="FMM3205" s="14"/>
      <c r="FMN3205" s="14"/>
      <c r="FMO3205" s="14"/>
      <c r="FMP3205" s="14"/>
      <c r="FMQ3205" s="14"/>
      <c r="FMR3205" s="14"/>
      <c r="FMS3205" s="14"/>
      <c r="FMT3205" s="14"/>
      <c r="FMU3205" s="14"/>
      <c r="FMV3205" s="14"/>
      <c r="FMW3205" s="14"/>
      <c r="FMX3205" s="14"/>
      <c r="FMY3205" s="14"/>
      <c r="FMZ3205" s="14"/>
      <c r="FNA3205" s="14"/>
      <c r="FNB3205" s="14"/>
      <c r="FNC3205" s="14"/>
      <c r="FND3205" s="14"/>
      <c r="FNE3205" s="14"/>
      <c r="FNF3205" s="14"/>
      <c r="FNG3205" s="14"/>
      <c r="FNH3205" s="14"/>
      <c r="FNI3205" s="14"/>
      <c r="FNJ3205" s="14"/>
      <c r="FNK3205" s="14"/>
      <c r="FNL3205" s="14"/>
      <c r="FNM3205" s="14"/>
      <c r="FNN3205" s="14"/>
      <c r="FNO3205" s="14"/>
      <c r="FNP3205" s="14"/>
      <c r="FNQ3205" s="14"/>
      <c r="FNR3205" s="14"/>
      <c r="FNS3205" s="14"/>
      <c r="FNT3205" s="14"/>
      <c r="FNU3205" s="14"/>
      <c r="FNV3205" s="14"/>
      <c r="FNW3205" s="14"/>
      <c r="FNX3205" s="14"/>
      <c r="FNY3205" s="14"/>
      <c r="FNZ3205" s="14"/>
      <c r="FOA3205" s="14"/>
      <c r="FOB3205" s="14"/>
      <c r="FOC3205" s="14"/>
      <c r="FOD3205" s="14"/>
      <c r="FOE3205" s="14"/>
      <c r="FOF3205" s="14"/>
      <c r="FOG3205" s="14"/>
      <c r="FOH3205" s="14"/>
      <c r="FOI3205" s="14"/>
      <c r="FOJ3205" s="14"/>
      <c r="FOK3205" s="14"/>
      <c r="FOL3205" s="14"/>
      <c r="FOM3205" s="14"/>
      <c r="FON3205" s="14"/>
      <c r="FOO3205" s="14"/>
      <c r="FOP3205" s="14"/>
      <c r="FOQ3205" s="14"/>
      <c r="FOR3205" s="14"/>
      <c r="FOS3205" s="14"/>
      <c r="FOT3205" s="14"/>
      <c r="FOU3205" s="14"/>
      <c r="FOV3205" s="14"/>
      <c r="FOW3205" s="14"/>
      <c r="FOX3205" s="14"/>
      <c r="FOY3205" s="14"/>
      <c r="FOZ3205" s="14"/>
      <c r="FPA3205" s="14"/>
      <c r="FPB3205" s="14"/>
      <c r="FPC3205" s="14"/>
      <c r="FPD3205" s="14"/>
      <c r="FPE3205" s="14"/>
      <c r="FPF3205" s="14"/>
      <c r="FPG3205" s="14"/>
      <c r="FPH3205" s="14"/>
      <c r="FPI3205" s="14"/>
      <c r="FPJ3205" s="14"/>
      <c r="FPK3205" s="14"/>
      <c r="FPL3205" s="14"/>
      <c r="FPM3205" s="14"/>
      <c r="FPN3205" s="14"/>
      <c r="FPO3205" s="14"/>
      <c r="FPP3205" s="14"/>
      <c r="FPQ3205" s="14"/>
      <c r="FPR3205" s="14"/>
      <c r="FPS3205" s="14"/>
      <c r="FPT3205" s="14"/>
      <c r="FPU3205" s="14"/>
      <c r="FPV3205" s="14"/>
      <c r="FPW3205" s="14"/>
      <c r="FPX3205" s="14"/>
      <c r="FPY3205" s="14"/>
      <c r="FPZ3205" s="14"/>
      <c r="FQA3205" s="14"/>
      <c r="FQB3205" s="14"/>
      <c r="FQC3205" s="14"/>
      <c r="FQD3205" s="14"/>
      <c r="FQE3205" s="14"/>
      <c r="FQF3205" s="14"/>
      <c r="FQG3205" s="14"/>
      <c r="FQH3205" s="14"/>
      <c r="FQI3205" s="14"/>
      <c r="FQJ3205" s="14"/>
      <c r="FQK3205" s="14"/>
      <c r="FQL3205" s="14"/>
      <c r="FQM3205" s="14"/>
      <c r="FQN3205" s="14"/>
      <c r="FQO3205" s="14"/>
      <c r="FQP3205" s="14"/>
      <c r="FQQ3205" s="14"/>
      <c r="FQR3205" s="14"/>
      <c r="FQS3205" s="14"/>
      <c r="FQT3205" s="14"/>
      <c r="FQU3205" s="14"/>
      <c r="FQV3205" s="14"/>
      <c r="FQW3205" s="14"/>
      <c r="FQX3205" s="14"/>
      <c r="FQY3205" s="14"/>
      <c r="FQZ3205" s="14"/>
      <c r="FRA3205" s="14"/>
      <c r="FRB3205" s="14"/>
      <c r="FRC3205" s="14"/>
      <c r="FRD3205" s="14"/>
      <c r="FRE3205" s="14"/>
      <c r="FRF3205" s="14"/>
      <c r="FRG3205" s="14"/>
      <c r="FRH3205" s="14"/>
      <c r="FRI3205" s="14"/>
      <c r="FRJ3205" s="14"/>
      <c r="FRK3205" s="14"/>
      <c r="FRL3205" s="14"/>
      <c r="FRM3205" s="14"/>
      <c r="FRN3205" s="14"/>
      <c r="FRO3205" s="14"/>
      <c r="FRP3205" s="14"/>
      <c r="FRQ3205" s="14"/>
      <c r="FRR3205" s="14"/>
      <c r="FRS3205" s="14"/>
      <c r="FRT3205" s="14"/>
      <c r="FRU3205" s="14"/>
      <c r="FRV3205" s="14"/>
      <c r="FRW3205" s="14"/>
      <c r="FRX3205" s="14"/>
      <c r="FRY3205" s="14"/>
      <c r="FRZ3205" s="14"/>
      <c r="FSA3205" s="14"/>
      <c r="FSB3205" s="14"/>
      <c r="FSC3205" s="14"/>
      <c r="FSD3205" s="14"/>
      <c r="FSE3205" s="14"/>
      <c r="FSF3205" s="14"/>
      <c r="FSG3205" s="14"/>
      <c r="FSH3205" s="14"/>
      <c r="FSI3205" s="14"/>
      <c r="FSJ3205" s="14"/>
      <c r="FSK3205" s="14"/>
      <c r="FSL3205" s="14"/>
      <c r="FSM3205" s="14"/>
      <c r="FSN3205" s="14"/>
      <c r="FSO3205" s="14"/>
      <c r="FSP3205" s="14"/>
      <c r="FSQ3205" s="14"/>
      <c r="FSR3205" s="14"/>
      <c r="FSS3205" s="14"/>
      <c r="FST3205" s="14"/>
      <c r="FSU3205" s="14"/>
      <c r="FSV3205" s="14"/>
      <c r="FSW3205" s="14"/>
      <c r="FSX3205" s="14"/>
      <c r="FSY3205" s="14"/>
      <c r="FSZ3205" s="14"/>
      <c r="FTA3205" s="14"/>
      <c r="FTB3205" s="14"/>
      <c r="FTC3205" s="14"/>
      <c r="FTD3205" s="14"/>
      <c r="FTE3205" s="14"/>
      <c r="FTF3205" s="14"/>
      <c r="FTG3205" s="14"/>
      <c r="FTH3205" s="14"/>
      <c r="FTI3205" s="14"/>
      <c r="FTJ3205" s="14"/>
      <c r="FTK3205" s="14"/>
      <c r="FTL3205" s="14"/>
      <c r="FTM3205" s="14"/>
      <c r="FTN3205" s="14"/>
      <c r="FTO3205" s="14"/>
      <c r="FTP3205" s="14"/>
      <c r="FTQ3205" s="14"/>
      <c r="FTR3205" s="14"/>
      <c r="FTS3205" s="14"/>
      <c r="FTT3205" s="14"/>
      <c r="FTU3205" s="14"/>
      <c r="FTV3205" s="14"/>
      <c r="FTW3205" s="14"/>
      <c r="FTX3205" s="14"/>
      <c r="FTY3205" s="14"/>
      <c r="FTZ3205" s="14"/>
      <c r="FUA3205" s="14"/>
      <c r="FUB3205" s="14"/>
      <c r="FUC3205" s="14"/>
      <c r="FUD3205" s="14"/>
      <c r="FUE3205" s="14"/>
      <c r="FUF3205" s="14"/>
      <c r="FUG3205" s="14"/>
      <c r="FUH3205" s="14"/>
      <c r="FUI3205" s="14"/>
      <c r="FUJ3205" s="14"/>
      <c r="FUK3205" s="14"/>
      <c r="FUL3205" s="14"/>
      <c r="FUM3205" s="14"/>
      <c r="FUN3205" s="14"/>
      <c r="FUO3205" s="14"/>
      <c r="FUP3205" s="14"/>
      <c r="FUQ3205" s="14"/>
      <c r="FUR3205" s="14"/>
      <c r="FUS3205" s="14"/>
      <c r="FUT3205" s="14"/>
      <c r="FUU3205" s="14"/>
      <c r="FUV3205" s="14"/>
      <c r="FUW3205" s="14"/>
      <c r="FUX3205" s="14"/>
      <c r="FUY3205" s="14"/>
      <c r="FUZ3205" s="14"/>
      <c r="FVA3205" s="14"/>
      <c r="FVB3205" s="14"/>
      <c r="FVC3205" s="14"/>
      <c r="FVD3205" s="14"/>
      <c r="FVE3205" s="14"/>
      <c r="FVF3205" s="14"/>
      <c r="FVG3205" s="14"/>
      <c r="FVH3205" s="14"/>
      <c r="FVI3205" s="14"/>
      <c r="FVJ3205" s="14"/>
      <c r="FVK3205" s="14"/>
      <c r="FVL3205" s="14"/>
      <c r="FVM3205" s="14"/>
      <c r="FVN3205" s="14"/>
      <c r="FVO3205" s="14"/>
      <c r="FVP3205" s="14"/>
      <c r="FVQ3205" s="14"/>
      <c r="FVR3205" s="14"/>
      <c r="FVS3205" s="14"/>
      <c r="FVT3205" s="14"/>
      <c r="FVU3205" s="14"/>
      <c r="FVV3205" s="14"/>
      <c r="FVW3205" s="14"/>
      <c r="FVX3205" s="14"/>
      <c r="FVY3205" s="14"/>
      <c r="FVZ3205" s="14"/>
      <c r="FWA3205" s="14"/>
      <c r="FWB3205" s="14"/>
      <c r="FWC3205" s="14"/>
      <c r="FWD3205" s="14"/>
      <c r="FWE3205" s="14"/>
      <c r="FWF3205" s="14"/>
      <c r="FWG3205" s="14"/>
      <c r="FWH3205" s="14"/>
      <c r="FWI3205" s="14"/>
      <c r="FWJ3205" s="14"/>
      <c r="FWK3205" s="14"/>
      <c r="FWL3205" s="14"/>
      <c r="FWM3205" s="14"/>
      <c r="FWN3205" s="14"/>
      <c r="FWO3205" s="14"/>
      <c r="FWP3205" s="14"/>
      <c r="FWQ3205" s="14"/>
      <c r="FWR3205" s="14"/>
      <c r="FWS3205" s="14"/>
      <c r="FWT3205" s="14"/>
      <c r="FWU3205" s="14"/>
      <c r="FWV3205" s="14"/>
      <c r="FWW3205" s="14"/>
      <c r="FWX3205" s="14"/>
      <c r="FWY3205" s="14"/>
      <c r="FWZ3205" s="14"/>
      <c r="FXA3205" s="14"/>
      <c r="FXB3205" s="14"/>
      <c r="FXC3205" s="14"/>
      <c r="FXD3205" s="14"/>
      <c r="FXE3205" s="14"/>
      <c r="FXF3205" s="14"/>
      <c r="FXG3205" s="14"/>
      <c r="FXH3205" s="14"/>
      <c r="FXI3205" s="14"/>
      <c r="FXJ3205" s="14"/>
      <c r="FXK3205" s="14"/>
      <c r="FXL3205" s="14"/>
      <c r="FXM3205" s="14"/>
      <c r="FXN3205" s="14"/>
      <c r="FXO3205" s="14"/>
      <c r="FXP3205" s="14"/>
      <c r="FXQ3205" s="14"/>
      <c r="FXR3205" s="14"/>
      <c r="FXS3205" s="14"/>
      <c r="FXT3205" s="14"/>
      <c r="FXU3205" s="14"/>
      <c r="FXV3205" s="14"/>
      <c r="FXW3205" s="14"/>
      <c r="FXX3205" s="14"/>
      <c r="FXY3205" s="14"/>
      <c r="FXZ3205" s="14"/>
      <c r="FYA3205" s="14"/>
      <c r="FYB3205" s="14"/>
      <c r="FYC3205" s="14"/>
      <c r="FYD3205" s="14"/>
      <c r="FYE3205" s="14"/>
      <c r="FYF3205" s="14"/>
      <c r="FYG3205" s="14"/>
      <c r="FYH3205" s="14"/>
      <c r="FYI3205" s="14"/>
      <c r="FYJ3205" s="14"/>
      <c r="FYK3205" s="14"/>
      <c r="FYL3205" s="14"/>
      <c r="FYM3205" s="14"/>
      <c r="FYN3205" s="14"/>
      <c r="FYO3205" s="14"/>
      <c r="FYP3205" s="14"/>
      <c r="FYQ3205" s="14"/>
      <c r="FYR3205" s="14"/>
      <c r="FYS3205" s="14"/>
      <c r="FYT3205" s="14"/>
      <c r="FYU3205" s="14"/>
      <c r="FYV3205" s="14"/>
      <c r="FYW3205" s="14"/>
      <c r="FYX3205" s="14"/>
      <c r="FYY3205" s="14"/>
      <c r="FYZ3205" s="14"/>
      <c r="FZA3205" s="14"/>
      <c r="FZB3205" s="14"/>
      <c r="FZC3205" s="14"/>
      <c r="FZD3205" s="14"/>
      <c r="FZE3205" s="14"/>
      <c r="FZF3205" s="14"/>
      <c r="FZG3205" s="14"/>
      <c r="FZH3205" s="14"/>
      <c r="FZI3205" s="14"/>
      <c r="FZJ3205" s="14"/>
      <c r="FZK3205" s="14"/>
      <c r="FZL3205" s="14"/>
      <c r="FZM3205" s="14"/>
      <c r="FZN3205" s="14"/>
      <c r="FZO3205" s="14"/>
      <c r="FZP3205" s="14"/>
      <c r="FZQ3205" s="14"/>
      <c r="FZR3205" s="14"/>
      <c r="FZS3205" s="14"/>
      <c r="FZT3205" s="14"/>
      <c r="FZU3205" s="14"/>
      <c r="FZV3205" s="14"/>
      <c r="FZW3205" s="14"/>
      <c r="FZX3205" s="14"/>
      <c r="FZY3205" s="14"/>
      <c r="FZZ3205" s="14"/>
      <c r="GAA3205" s="14"/>
      <c r="GAB3205" s="14"/>
      <c r="GAC3205" s="14"/>
      <c r="GAD3205" s="14"/>
      <c r="GAE3205" s="14"/>
      <c r="GAF3205" s="14"/>
      <c r="GAG3205" s="14"/>
      <c r="GAH3205" s="14"/>
      <c r="GAI3205" s="14"/>
      <c r="GAJ3205" s="14"/>
      <c r="GAK3205" s="14"/>
      <c r="GAL3205" s="14"/>
      <c r="GAM3205" s="14"/>
      <c r="GAN3205" s="14"/>
      <c r="GAO3205" s="14"/>
      <c r="GAP3205" s="14"/>
      <c r="GAQ3205" s="14"/>
      <c r="GAR3205" s="14"/>
      <c r="GAS3205" s="14"/>
      <c r="GAT3205" s="14"/>
      <c r="GAU3205" s="14"/>
      <c r="GAV3205" s="14"/>
      <c r="GAW3205" s="14"/>
      <c r="GAX3205" s="14"/>
      <c r="GAY3205" s="14"/>
      <c r="GAZ3205" s="14"/>
      <c r="GBA3205" s="14"/>
      <c r="GBB3205" s="14"/>
      <c r="GBC3205" s="14"/>
      <c r="GBD3205" s="14"/>
      <c r="GBE3205" s="14"/>
      <c r="GBF3205" s="14"/>
      <c r="GBG3205" s="14"/>
      <c r="GBH3205" s="14"/>
      <c r="GBI3205" s="14"/>
      <c r="GBJ3205" s="14"/>
      <c r="GBK3205" s="14"/>
      <c r="GBL3205" s="14"/>
      <c r="GBM3205" s="14"/>
      <c r="GBN3205" s="14"/>
      <c r="GBO3205" s="14"/>
      <c r="GBP3205" s="14"/>
      <c r="GBQ3205" s="14"/>
      <c r="GBR3205" s="14"/>
      <c r="GBS3205" s="14"/>
      <c r="GBT3205" s="14"/>
      <c r="GBU3205" s="14"/>
      <c r="GBV3205" s="14"/>
      <c r="GBW3205" s="14"/>
      <c r="GBX3205" s="14"/>
      <c r="GBY3205" s="14"/>
      <c r="GBZ3205" s="14"/>
      <c r="GCA3205" s="14"/>
      <c r="GCB3205" s="14"/>
      <c r="GCC3205" s="14"/>
      <c r="GCD3205" s="14"/>
      <c r="GCE3205" s="14"/>
      <c r="GCF3205" s="14"/>
      <c r="GCG3205" s="14"/>
      <c r="GCH3205" s="14"/>
      <c r="GCI3205" s="14"/>
      <c r="GCJ3205" s="14"/>
      <c r="GCK3205" s="14"/>
      <c r="GCL3205" s="14"/>
      <c r="GCM3205" s="14"/>
      <c r="GCN3205" s="14"/>
      <c r="GCO3205" s="14"/>
      <c r="GCP3205" s="14"/>
      <c r="GCQ3205" s="14"/>
      <c r="GCR3205" s="14"/>
      <c r="GCS3205" s="14"/>
      <c r="GCT3205" s="14"/>
      <c r="GCU3205" s="14"/>
      <c r="GCV3205" s="14"/>
      <c r="GCW3205" s="14"/>
      <c r="GCX3205" s="14"/>
      <c r="GCY3205" s="14"/>
      <c r="GCZ3205" s="14"/>
      <c r="GDA3205" s="14"/>
      <c r="GDB3205" s="14"/>
      <c r="GDC3205" s="14"/>
      <c r="GDD3205" s="14"/>
      <c r="GDE3205" s="14"/>
      <c r="GDF3205" s="14"/>
      <c r="GDG3205" s="14"/>
      <c r="GDH3205" s="14"/>
      <c r="GDI3205" s="14"/>
      <c r="GDJ3205" s="14"/>
      <c r="GDK3205" s="14"/>
      <c r="GDL3205" s="14"/>
      <c r="GDM3205" s="14"/>
      <c r="GDN3205" s="14"/>
      <c r="GDO3205" s="14"/>
      <c r="GDP3205" s="14"/>
      <c r="GDQ3205" s="14"/>
      <c r="GDR3205" s="14"/>
      <c r="GDS3205" s="14"/>
      <c r="GDT3205" s="14"/>
      <c r="GDU3205" s="14"/>
      <c r="GDV3205" s="14"/>
      <c r="GDW3205" s="14"/>
      <c r="GDX3205" s="14"/>
      <c r="GDY3205" s="14"/>
      <c r="GDZ3205" s="14"/>
      <c r="GEA3205" s="14"/>
      <c r="GEB3205" s="14"/>
      <c r="GEC3205" s="14"/>
      <c r="GED3205" s="14"/>
      <c r="GEE3205" s="14"/>
      <c r="GEF3205" s="14"/>
      <c r="GEG3205" s="14"/>
      <c r="GEH3205" s="14"/>
      <c r="GEI3205" s="14"/>
      <c r="GEJ3205" s="14"/>
      <c r="GEK3205" s="14"/>
      <c r="GEL3205" s="14"/>
      <c r="GEM3205" s="14"/>
      <c r="GEN3205" s="14"/>
      <c r="GEO3205" s="14"/>
      <c r="GEP3205" s="14"/>
      <c r="GEQ3205" s="14"/>
      <c r="GER3205" s="14"/>
      <c r="GES3205" s="14"/>
      <c r="GET3205" s="14"/>
      <c r="GEU3205" s="14"/>
      <c r="GEV3205" s="14"/>
      <c r="GEW3205" s="14"/>
      <c r="GEX3205" s="14"/>
      <c r="GEY3205" s="14"/>
      <c r="GEZ3205" s="14"/>
      <c r="GFA3205" s="14"/>
      <c r="GFB3205" s="14"/>
      <c r="GFC3205" s="14"/>
      <c r="GFD3205" s="14"/>
      <c r="GFE3205" s="14"/>
      <c r="GFF3205" s="14"/>
      <c r="GFG3205" s="14"/>
      <c r="GFH3205" s="14"/>
      <c r="GFI3205" s="14"/>
      <c r="GFJ3205" s="14"/>
      <c r="GFK3205" s="14"/>
      <c r="GFL3205" s="14"/>
      <c r="GFM3205" s="14"/>
      <c r="GFN3205" s="14"/>
      <c r="GFO3205" s="14"/>
      <c r="GFP3205" s="14"/>
      <c r="GFQ3205" s="14"/>
      <c r="GFR3205" s="14"/>
      <c r="GFS3205" s="14"/>
      <c r="GFT3205" s="14"/>
      <c r="GFU3205" s="14"/>
      <c r="GFV3205" s="14"/>
      <c r="GFW3205" s="14"/>
      <c r="GFX3205" s="14"/>
      <c r="GFY3205" s="14"/>
      <c r="GFZ3205" s="14"/>
      <c r="GGA3205" s="14"/>
      <c r="GGB3205" s="14"/>
      <c r="GGC3205" s="14"/>
      <c r="GGD3205" s="14"/>
      <c r="GGE3205" s="14"/>
      <c r="GGF3205" s="14"/>
      <c r="GGG3205" s="14"/>
      <c r="GGH3205" s="14"/>
      <c r="GGI3205" s="14"/>
      <c r="GGJ3205" s="14"/>
      <c r="GGK3205" s="14"/>
      <c r="GGL3205" s="14"/>
      <c r="GGM3205" s="14"/>
      <c r="GGN3205" s="14"/>
      <c r="GGO3205" s="14"/>
      <c r="GGP3205" s="14"/>
      <c r="GGQ3205" s="14"/>
      <c r="GGR3205" s="14"/>
      <c r="GGS3205" s="14"/>
      <c r="GGT3205" s="14"/>
      <c r="GGU3205" s="14"/>
      <c r="GGV3205" s="14"/>
      <c r="GGW3205" s="14"/>
      <c r="GGX3205" s="14"/>
      <c r="GGY3205" s="14"/>
      <c r="GGZ3205" s="14"/>
      <c r="GHA3205" s="14"/>
      <c r="GHB3205" s="14"/>
      <c r="GHC3205" s="14"/>
      <c r="GHD3205" s="14"/>
      <c r="GHE3205" s="14"/>
      <c r="GHF3205" s="14"/>
      <c r="GHG3205" s="14"/>
      <c r="GHH3205" s="14"/>
      <c r="GHI3205" s="14"/>
      <c r="GHJ3205" s="14"/>
      <c r="GHK3205" s="14"/>
      <c r="GHL3205" s="14"/>
      <c r="GHM3205" s="14"/>
      <c r="GHN3205" s="14"/>
      <c r="GHO3205" s="14"/>
      <c r="GHP3205" s="14"/>
      <c r="GHQ3205" s="14"/>
      <c r="GHR3205" s="14"/>
      <c r="GHS3205" s="14"/>
      <c r="GHT3205" s="14"/>
      <c r="GHU3205" s="14"/>
      <c r="GHV3205" s="14"/>
      <c r="GHW3205" s="14"/>
      <c r="GHX3205" s="14"/>
      <c r="GHY3205" s="14"/>
      <c r="GHZ3205" s="14"/>
      <c r="GIA3205" s="14"/>
      <c r="GIB3205" s="14"/>
      <c r="GIC3205" s="14"/>
      <c r="GID3205" s="14"/>
      <c r="GIE3205" s="14"/>
      <c r="GIF3205" s="14"/>
      <c r="GIG3205" s="14"/>
      <c r="GIH3205" s="14"/>
      <c r="GII3205" s="14"/>
      <c r="GIJ3205" s="14"/>
      <c r="GIK3205" s="14"/>
      <c r="GIL3205" s="14"/>
      <c r="GIM3205" s="14"/>
      <c r="GIN3205" s="14"/>
      <c r="GIO3205" s="14"/>
      <c r="GIP3205" s="14"/>
      <c r="GIQ3205" s="14"/>
      <c r="GIR3205" s="14"/>
      <c r="GIS3205" s="14"/>
      <c r="GIT3205" s="14"/>
      <c r="GIU3205" s="14"/>
      <c r="GIV3205" s="14"/>
      <c r="GIW3205" s="14"/>
      <c r="GIX3205" s="14"/>
      <c r="GIY3205" s="14"/>
      <c r="GIZ3205" s="14"/>
      <c r="GJA3205" s="14"/>
      <c r="GJB3205" s="14"/>
      <c r="GJC3205" s="14"/>
      <c r="GJD3205" s="14"/>
      <c r="GJE3205" s="14"/>
      <c r="GJF3205" s="14"/>
      <c r="GJG3205" s="14"/>
      <c r="GJH3205" s="14"/>
      <c r="GJI3205" s="14"/>
      <c r="GJJ3205" s="14"/>
      <c r="GJK3205" s="14"/>
      <c r="GJL3205" s="14"/>
      <c r="GJM3205" s="14"/>
      <c r="GJN3205" s="14"/>
      <c r="GJO3205" s="14"/>
      <c r="GJP3205" s="14"/>
      <c r="GJQ3205" s="14"/>
      <c r="GJR3205" s="14"/>
      <c r="GJS3205" s="14"/>
      <c r="GJT3205" s="14"/>
      <c r="GJU3205" s="14"/>
      <c r="GJV3205" s="14"/>
      <c r="GJW3205" s="14"/>
      <c r="GJX3205" s="14"/>
      <c r="GJY3205" s="14"/>
      <c r="GJZ3205" s="14"/>
      <c r="GKA3205" s="14"/>
      <c r="GKB3205" s="14"/>
      <c r="GKC3205" s="14"/>
      <c r="GKD3205" s="14"/>
      <c r="GKE3205" s="14"/>
      <c r="GKF3205" s="14"/>
      <c r="GKG3205" s="14"/>
      <c r="GKH3205" s="14"/>
      <c r="GKI3205" s="14"/>
      <c r="GKJ3205" s="14"/>
      <c r="GKK3205" s="14"/>
      <c r="GKL3205" s="14"/>
      <c r="GKM3205" s="14"/>
      <c r="GKN3205" s="14"/>
      <c r="GKO3205" s="14"/>
      <c r="GKP3205" s="14"/>
      <c r="GKQ3205" s="14"/>
      <c r="GKR3205" s="14"/>
      <c r="GKS3205" s="14"/>
      <c r="GKT3205" s="14"/>
      <c r="GKU3205" s="14"/>
      <c r="GKV3205" s="14"/>
      <c r="GKW3205" s="14"/>
      <c r="GKX3205" s="14"/>
      <c r="GKY3205" s="14"/>
      <c r="GKZ3205" s="14"/>
      <c r="GLA3205" s="14"/>
      <c r="GLB3205" s="14"/>
      <c r="GLC3205" s="14"/>
      <c r="GLD3205" s="14"/>
      <c r="GLE3205" s="14"/>
      <c r="GLF3205" s="14"/>
      <c r="GLG3205" s="14"/>
      <c r="GLH3205" s="14"/>
      <c r="GLI3205" s="14"/>
      <c r="GLJ3205" s="14"/>
      <c r="GLK3205" s="14"/>
      <c r="GLL3205" s="14"/>
      <c r="GLM3205" s="14"/>
      <c r="GLN3205" s="14"/>
      <c r="GLO3205" s="14"/>
      <c r="GLP3205" s="14"/>
      <c r="GLQ3205" s="14"/>
      <c r="GLR3205" s="14"/>
      <c r="GLS3205" s="14"/>
      <c r="GLT3205" s="14"/>
      <c r="GLU3205" s="14"/>
      <c r="GLV3205" s="14"/>
      <c r="GLW3205" s="14"/>
      <c r="GLX3205" s="14"/>
      <c r="GLY3205" s="14"/>
      <c r="GLZ3205" s="14"/>
      <c r="GMA3205" s="14"/>
      <c r="GMB3205" s="14"/>
      <c r="GMC3205" s="14"/>
      <c r="GMD3205" s="14"/>
      <c r="GME3205" s="14"/>
      <c r="GMF3205" s="14"/>
      <c r="GMG3205" s="14"/>
      <c r="GMH3205" s="14"/>
      <c r="GMI3205" s="14"/>
      <c r="GMJ3205" s="14"/>
      <c r="GMK3205" s="14"/>
      <c r="GML3205" s="14"/>
      <c r="GMM3205" s="14"/>
      <c r="GMN3205" s="14"/>
      <c r="GMO3205" s="14"/>
      <c r="GMP3205" s="14"/>
      <c r="GMQ3205" s="14"/>
      <c r="GMR3205" s="14"/>
      <c r="GMS3205" s="14"/>
      <c r="GMT3205" s="14"/>
      <c r="GMU3205" s="14"/>
      <c r="GMV3205" s="14"/>
      <c r="GMW3205" s="14"/>
      <c r="GMX3205" s="14"/>
      <c r="GMY3205" s="14"/>
      <c r="GMZ3205" s="14"/>
      <c r="GNA3205" s="14"/>
      <c r="GNB3205" s="14"/>
      <c r="GNC3205" s="14"/>
      <c r="GND3205" s="14"/>
      <c r="GNE3205" s="14"/>
      <c r="GNF3205" s="14"/>
      <c r="GNG3205" s="14"/>
      <c r="GNH3205" s="14"/>
      <c r="GNI3205" s="14"/>
      <c r="GNJ3205" s="14"/>
      <c r="GNK3205" s="14"/>
      <c r="GNL3205" s="14"/>
      <c r="GNM3205" s="14"/>
      <c r="GNN3205" s="14"/>
      <c r="GNO3205" s="14"/>
      <c r="GNP3205" s="14"/>
      <c r="GNQ3205" s="14"/>
      <c r="GNR3205" s="14"/>
      <c r="GNS3205" s="14"/>
      <c r="GNT3205" s="14"/>
      <c r="GNU3205" s="14"/>
      <c r="GNV3205" s="14"/>
      <c r="GNW3205" s="14"/>
      <c r="GNX3205" s="14"/>
      <c r="GNY3205" s="14"/>
      <c r="GNZ3205" s="14"/>
      <c r="GOA3205" s="14"/>
      <c r="GOB3205" s="14"/>
      <c r="GOC3205" s="14"/>
      <c r="GOD3205" s="14"/>
      <c r="GOE3205" s="14"/>
      <c r="GOF3205" s="14"/>
      <c r="GOG3205" s="14"/>
      <c r="GOH3205" s="14"/>
      <c r="GOI3205" s="14"/>
      <c r="GOJ3205" s="14"/>
      <c r="GOK3205" s="14"/>
      <c r="GOL3205" s="14"/>
      <c r="GOM3205" s="14"/>
      <c r="GON3205" s="14"/>
      <c r="GOO3205" s="14"/>
      <c r="GOP3205" s="14"/>
      <c r="GOQ3205" s="14"/>
      <c r="GOR3205" s="14"/>
      <c r="GOS3205" s="14"/>
      <c r="GOT3205" s="14"/>
      <c r="GOU3205" s="14"/>
      <c r="GOV3205" s="14"/>
      <c r="GOW3205" s="14"/>
      <c r="GOX3205" s="14"/>
      <c r="GOY3205" s="14"/>
      <c r="GOZ3205" s="14"/>
      <c r="GPA3205" s="14"/>
      <c r="GPB3205" s="14"/>
      <c r="GPC3205" s="14"/>
      <c r="GPD3205" s="14"/>
      <c r="GPE3205" s="14"/>
      <c r="GPF3205" s="14"/>
      <c r="GPG3205" s="14"/>
      <c r="GPH3205" s="14"/>
      <c r="GPI3205" s="14"/>
      <c r="GPJ3205" s="14"/>
      <c r="GPK3205" s="14"/>
      <c r="GPL3205" s="14"/>
      <c r="GPM3205" s="14"/>
      <c r="GPN3205" s="14"/>
      <c r="GPO3205" s="14"/>
      <c r="GPP3205" s="14"/>
      <c r="GPQ3205" s="14"/>
      <c r="GPR3205" s="14"/>
      <c r="GPS3205" s="14"/>
      <c r="GPT3205" s="14"/>
      <c r="GPU3205" s="14"/>
      <c r="GPV3205" s="14"/>
      <c r="GPW3205" s="14"/>
      <c r="GPX3205" s="14"/>
      <c r="GPY3205" s="14"/>
      <c r="GPZ3205" s="14"/>
      <c r="GQA3205" s="14"/>
      <c r="GQB3205" s="14"/>
      <c r="GQC3205" s="14"/>
      <c r="GQD3205" s="14"/>
      <c r="GQE3205" s="14"/>
      <c r="GQF3205" s="14"/>
      <c r="GQG3205" s="14"/>
      <c r="GQH3205" s="14"/>
      <c r="GQI3205" s="14"/>
      <c r="GQJ3205" s="14"/>
      <c r="GQK3205" s="14"/>
      <c r="GQL3205" s="14"/>
      <c r="GQM3205" s="14"/>
      <c r="GQN3205" s="14"/>
      <c r="GQO3205" s="14"/>
      <c r="GQP3205" s="14"/>
      <c r="GQQ3205" s="14"/>
      <c r="GQR3205" s="14"/>
      <c r="GQS3205" s="14"/>
      <c r="GQT3205" s="14"/>
      <c r="GQU3205" s="14"/>
      <c r="GQV3205" s="14"/>
      <c r="GQW3205" s="14"/>
      <c r="GQX3205" s="14"/>
      <c r="GQY3205" s="14"/>
      <c r="GQZ3205" s="14"/>
      <c r="GRA3205" s="14"/>
      <c r="GRB3205" s="14"/>
      <c r="GRC3205" s="14"/>
      <c r="GRD3205" s="14"/>
      <c r="GRE3205" s="14"/>
      <c r="GRF3205" s="14"/>
      <c r="GRG3205" s="14"/>
      <c r="GRH3205" s="14"/>
      <c r="GRI3205" s="14"/>
      <c r="GRJ3205" s="14"/>
      <c r="GRK3205" s="14"/>
      <c r="GRL3205" s="14"/>
      <c r="GRM3205" s="14"/>
      <c r="GRN3205" s="14"/>
      <c r="GRO3205" s="14"/>
      <c r="GRP3205" s="14"/>
      <c r="GRQ3205" s="14"/>
      <c r="GRR3205" s="14"/>
      <c r="GRS3205" s="14"/>
      <c r="GRT3205" s="14"/>
      <c r="GRU3205" s="14"/>
      <c r="GRV3205" s="14"/>
      <c r="GRW3205" s="14"/>
      <c r="GRX3205" s="14"/>
      <c r="GRY3205" s="14"/>
      <c r="GRZ3205" s="14"/>
      <c r="GSA3205" s="14"/>
      <c r="GSB3205" s="14"/>
      <c r="GSC3205" s="14"/>
      <c r="GSD3205" s="14"/>
      <c r="GSE3205" s="14"/>
      <c r="GSF3205" s="14"/>
      <c r="GSG3205" s="14"/>
      <c r="GSH3205" s="14"/>
      <c r="GSI3205" s="14"/>
      <c r="GSJ3205" s="14"/>
      <c r="GSK3205" s="14"/>
      <c r="GSL3205" s="14"/>
      <c r="GSM3205" s="14"/>
      <c r="GSN3205" s="14"/>
      <c r="GSO3205" s="14"/>
      <c r="GSP3205" s="14"/>
      <c r="GSQ3205" s="14"/>
      <c r="GSR3205" s="14"/>
      <c r="GSS3205" s="14"/>
      <c r="GST3205" s="14"/>
      <c r="GSU3205" s="14"/>
      <c r="GSV3205" s="14"/>
      <c r="GSW3205" s="14"/>
      <c r="GSX3205" s="14"/>
      <c r="GSY3205" s="14"/>
      <c r="GSZ3205" s="14"/>
      <c r="GTA3205" s="14"/>
      <c r="GTB3205" s="14"/>
      <c r="GTC3205" s="14"/>
      <c r="GTD3205" s="14"/>
      <c r="GTE3205" s="14"/>
      <c r="GTF3205" s="14"/>
      <c r="GTG3205" s="14"/>
      <c r="GTH3205" s="14"/>
      <c r="GTI3205" s="14"/>
      <c r="GTJ3205" s="14"/>
      <c r="GTK3205" s="14"/>
      <c r="GTL3205" s="14"/>
      <c r="GTM3205" s="14"/>
      <c r="GTN3205" s="14"/>
      <c r="GTO3205" s="14"/>
      <c r="GTP3205" s="14"/>
      <c r="GTQ3205" s="14"/>
      <c r="GTR3205" s="14"/>
      <c r="GTS3205" s="14"/>
      <c r="GTT3205" s="14"/>
      <c r="GTU3205" s="14"/>
      <c r="GTV3205" s="14"/>
      <c r="GTW3205" s="14"/>
      <c r="GTX3205" s="14"/>
      <c r="GTY3205" s="14"/>
      <c r="GTZ3205" s="14"/>
      <c r="GUA3205" s="14"/>
      <c r="GUB3205" s="14"/>
      <c r="GUC3205" s="14"/>
      <c r="GUD3205" s="14"/>
      <c r="GUE3205" s="14"/>
      <c r="GUF3205" s="14"/>
      <c r="GUG3205" s="14"/>
      <c r="GUH3205" s="14"/>
      <c r="GUI3205" s="14"/>
      <c r="GUJ3205" s="14"/>
      <c r="GUK3205" s="14"/>
      <c r="GUL3205" s="14"/>
      <c r="GUM3205" s="14"/>
      <c r="GUN3205" s="14"/>
      <c r="GUO3205" s="14"/>
      <c r="GUP3205" s="14"/>
      <c r="GUQ3205" s="14"/>
      <c r="GUR3205" s="14"/>
      <c r="GUS3205" s="14"/>
      <c r="GUT3205" s="14"/>
      <c r="GUU3205" s="14"/>
      <c r="GUV3205" s="14"/>
      <c r="GUW3205" s="14"/>
      <c r="GUX3205" s="14"/>
      <c r="GUY3205" s="14"/>
      <c r="GUZ3205" s="14"/>
      <c r="GVA3205" s="14"/>
      <c r="GVB3205" s="14"/>
      <c r="GVC3205" s="14"/>
      <c r="GVD3205" s="14"/>
      <c r="GVE3205" s="14"/>
      <c r="GVF3205" s="14"/>
      <c r="GVG3205" s="14"/>
      <c r="GVH3205" s="14"/>
      <c r="GVI3205" s="14"/>
      <c r="GVJ3205" s="14"/>
      <c r="GVK3205" s="14"/>
      <c r="GVL3205" s="14"/>
      <c r="GVM3205" s="14"/>
      <c r="GVN3205" s="14"/>
      <c r="GVO3205" s="14"/>
      <c r="GVP3205" s="14"/>
      <c r="GVQ3205" s="14"/>
      <c r="GVR3205" s="14"/>
      <c r="GVS3205" s="14"/>
      <c r="GVT3205" s="14"/>
      <c r="GVU3205" s="14"/>
      <c r="GVV3205" s="14"/>
      <c r="GVW3205" s="14"/>
      <c r="GVX3205" s="14"/>
      <c r="GVY3205" s="14"/>
      <c r="GVZ3205" s="14"/>
      <c r="GWA3205" s="14"/>
      <c r="GWB3205" s="14"/>
      <c r="GWC3205" s="14"/>
      <c r="GWD3205" s="14"/>
      <c r="GWE3205" s="14"/>
      <c r="GWF3205" s="14"/>
      <c r="GWG3205" s="14"/>
      <c r="GWH3205" s="14"/>
      <c r="GWI3205" s="14"/>
      <c r="GWJ3205" s="14"/>
      <c r="GWK3205" s="14"/>
      <c r="GWL3205" s="14"/>
      <c r="GWM3205" s="14"/>
      <c r="GWN3205" s="14"/>
      <c r="GWO3205" s="14"/>
      <c r="GWP3205" s="14"/>
      <c r="GWQ3205" s="14"/>
      <c r="GWR3205" s="14"/>
      <c r="GWS3205" s="14"/>
      <c r="GWT3205" s="14"/>
      <c r="GWU3205" s="14"/>
      <c r="GWV3205" s="14"/>
      <c r="GWW3205" s="14"/>
      <c r="GWX3205" s="14"/>
      <c r="GWY3205" s="14"/>
      <c r="GWZ3205" s="14"/>
      <c r="GXA3205" s="14"/>
      <c r="GXB3205" s="14"/>
      <c r="GXC3205" s="14"/>
      <c r="GXD3205" s="14"/>
      <c r="GXE3205" s="14"/>
      <c r="GXF3205" s="14"/>
      <c r="GXG3205" s="14"/>
      <c r="GXH3205" s="14"/>
      <c r="GXI3205" s="14"/>
      <c r="GXJ3205" s="14"/>
      <c r="GXK3205" s="14"/>
      <c r="GXL3205" s="14"/>
      <c r="GXM3205" s="14"/>
      <c r="GXN3205" s="14"/>
      <c r="GXO3205" s="14"/>
      <c r="GXP3205" s="14"/>
      <c r="GXQ3205" s="14"/>
      <c r="GXR3205" s="14"/>
      <c r="GXS3205" s="14"/>
      <c r="GXT3205" s="14"/>
      <c r="GXU3205" s="14"/>
      <c r="GXV3205" s="14"/>
      <c r="GXW3205" s="14"/>
      <c r="GXX3205" s="14"/>
      <c r="GXY3205" s="14"/>
      <c r="GXZ3205" s="14"/>
      <c r="GYA3205" s="14"/>
      <c r="GYB3205" s="14"/>
      <c r="GYC3205" s="14"/>
      <c r="GYD3205" s="14"/>
      <c r="GYE3205" s="14"/>
      <c r="GYF3205" s="14"/>
      <c r="GYG3205" s="14"/>
      <c r="GYH3205" s="14"/>
      <c r="GYI3205" s="14"/>
      <c r="GYJ3205" s="14"/>
      <c r="GYK3205" s="14"/>
      <c r="GYL3205" s="14"/>
      <c r="GYM3205" s="14"/>
      <c r="GYN3205" s="14"/>
      <c r="GYO3205" s="14"/>
      <c r="GYP3205" s="14"/>
      <c r="GYQ3205" s="14"/>
      <c r="GYR3205" s="14"/>
      <c r="GYS3205" s="14"/>
      <c r="GYT3205" s="14"/>
      <c r="GYU3205" s="14"/>
      <c r="GYV3205" s="14"/>
      <c r="GYW3205" s="14"/>
      <c r="GYX3205" s="14"/>
      <c r="GYY3205" s="14"/>
      <c r="GYZ3205" s="14"/>
      <c r="GZA3205" s="14"/>
      <c r="GZB3205" s="14"/>
      <c r="GZC3205" s="14"/>
      <c r="GZD3205" s="14"/>
      <c r="GZE3205" s="14"/>
      <c r="GZF3205" s="14"/>
      <c r="GZG3205" s="14"/>
      <c r="GZH3205" s="14"/>
      <c r="GZI3205" s="14"/>
      <c r="GZJ3205" s="14"/>
      <c r="GZK3205" s="14"/>
      <c r="GZL3205" s="14"/>
      <c r="GZM3205" s="14"/>
      <c r="GZN3205" s="14"/>
      <c r="GZO3205" s="14"/>
      <c r="GZP3205" s="14"/>
      <c r="GZQ3205" s="14"/>
      <c r="GZR3205" s="14"/>
      <c r="GZS3205" s="14"/>
      <c r="GZT3205" s="14"/>
      <c r="GZU3205" s="14"/>
      <c r="GZV3205" s="14"/>
      <c r="GZW3205" s="14"/>
      <c r="GZX3205" s="14"/>
      <c r="GZY3205" s="14"/>
      <c r="GZZ3205" s="14"/>
      <c r="HAA3205" s="14"/>
      <c r="HAB3205" s="14"/>
      <c r="HAC3205" s="14"/>
      <c r="HAD3205" s="14"/>
      <c r="HAE3205" s="14"/>
      <c r="HAF3205" s="14"/>
      <c r="HAG3205" s="14"/>
      <c r="HAH3205" s="14"/>
      <c r="HAI3205" s="14"/>
      <c r="HAJ3205" s="14"/>
      <c r="HAK3205" s="14"/>
      <c r="HAL3205" s="14"/>
      <c r="HAM3205" s="14"/>
      <c r="HAN3205" s="14"/>
      <c r="HAO3205" s="14"/>
      <c r="HAP3205" s="14"/>
      <c r="HAQ3205" s="14"/>
      <c r="HAR3205" s="14"/>
      <c r="HAS3205" s="14"/>
      <c r="HAT3205" s="14"/>
      <c r="HAU3205" s="14"/>
      <c r="HAV3205" s="14"/>
      <c r="HAW3205" s="14"/>
      <c r="HAX3205" s="14"/>
      <c r="HAY3205" s="14"/>
      <c r="HAZ3205" s="14"/>
      <c r="HBA3205" s="14"/>
      <c r="HBB3205" s="14"/>
      <c r="HBC3205" s="14"/>
      <c r="HBD3205" s="14"/>
      <c r="HBE3205" s="14"/>
      <c r="HBF3205" s="14"/>
      <c r="HBG3205" s="14"/>
      <c r="HBH3205" s="14"/>
      <c r="HBI3205" s="14"/>
      <c r="HBJ3205" s="14"/>
      <c r="HBK3205" s="14"/>
      <c r="HBL3205" s="14"/>
      <c r="HBM3205" s="14"/>
      <c r="HBN3205" s="14"/>
      <c r="HBO3205" s="14"/>
      <c r="HBP3205" s="14"/>
      <c r="HBQ3205" s="14"/>
      <c r="HBR3205" s="14"/>
      <c r="HBS3205" s="14"/>
      <c r="HBT3205" s="14"/>
      <c r="HBU3205" s="14"/>
      <c r="HBV3205" s="14"/>
      <c r="HBW3205" s="14"/>
      <c r="HBX3205" s="14"/>
      <c r="HBY3205" s="14"/>
      <c r="HBZ3205" s="14"/>
      <c r="HCA3205" s="14"/>
      <c r="HCB3205" s="14"/>
      <c r="HCC3205" s="14"/>
      <c r="HCD3205" s="14"/>
      <c r="HCE3205" s="14"/>
      <c r="HCF3205" s="14"/>
      <c r="HCG3205" s="14"/>
      <c r="HCH3205" s="14"/>
      <c r="HCI3205" s="14"/>
      <c r="HCJ3205" s="14"/>
      <c r="HCK3205" s="14"/>
      <c r="HCL3205" s="14"/>
      <c r="HCM3205" s="14"/>
      <c r="HCN3205" s="14"/>
      <c r="HCO3205" s="14"/>
      <c r="HCP3205" s="14"/>
      <c r="HCQ3205" s="14"/>
      <c r="HCR3205" s="14"/>
      <c r="HCS3205" s="14"/>
      <c r="HCT3205" s="14"/>
      <c r="HCU3205" s="14"/>
      <c r="HCV3205" s="14"/>
      <c r="HCW3205" s="14"/>
      <c r="HCX3205" s="14"/>
      <c r="HCY3205" s="14"/>
      <c r="HCZ3205" s="14"/>
      <c r="HDA3205" s="14"/>
      <c r="HDB3205" s="14"/>
      <c r="HDC3205" s="14"/>
      <c r="HDD3205" s="14"/>
      <c r="HDE3205" s="14"/>
      <c r="HDF3205" s="14"/>
      <c r="HDG3205" s="14"/>
      <c r="HDH3205" s="14"/>
      <c r="HDI3205" s="14"/>
      <c r="HDJ3205" s="14"/>
      <c r="HDK3205" s="14"/>
      <c r="HDL3205" s="14"/>
      <c r="HDM3205" s="14"/>
      <c r="HDN3205" s="14"/>
      <c r="HDO3205" s="14"/>
      <c r="HDP3205" s="14"/>
      <c r="HDQ3205" s="14"/>
      <c r="HDR3205" s="14"/>
      <c r="HDS3205" s="14"/>
      <c r="HDT3205" s="14"/>
      <c r="HDU3205" s="14"/>
      <c r="HDV3205" s="14"/>
      <c r="HDW3205" s="14"/>
      <c r="HDX3205" s="14"/>
      <c r="HDY3205" s="14"/>
      <c r="HDZ3205" s="14"/>
      <c r="HEA3205" s="14"/>
      <c r="HEB3205" s="14"/>
      <c r="HEC3205" s="14"/>
      <c r="HED3205" s="14"/>
      <c r="HEE3205" s="14"/>
      <c r="HEF3205" s="14"/>
      <c r="HEG3205" s="14"/>
      <c r="HEH3205" s="14"/>
      <c r="HEI3205" s="14"/>
      <c r="HEJ3205" s="14"/>
      <c r="HEK3205" s="14"/>
      <c r="HEL3205" s="14"/>
      <c r="HEM3205" s="14"/>
      <c r="HEN3205" s="14"/>
      <c r="HEO3205" s="14"/>
      <c r="HEP3205" s="14"/>
      <c r="HEQ3205" s="14"/>
      <c r="HER3205" s="14"/>
      <c r="HES3205" s="14"/>
      <c r="HET3205" s="14"/>
      <c r="HEU3205" s="14"/>
      <c r="HEV3205" s="14"/>
      <c r="HEW3205" s="14"/>
      <c r="HEX3205" s="14"/>
      <c r="HEY3205" s="14"/>
      <c r="HEZ3205" s="14"/>
      <c r="HFA3205" s="14"/>
      <c r="HFB3205" s="14"/>
      <c r="HFC3205" s="14"/>
      <c r="HFD3205" s="14"/>
      <c r="HFE3205" s="14"/>
      <c r="HFF3205" s="14"/>
      <c r="HFG3205" s="14"/>
      <c r="HFH3205" s="14"/>
      <c r="HFI3205" s="14"/>
      <c r="HFJ3205" s="14"/>
      <c r="HFK3205" s="14"/>
      <c r="HFL3205" s="14"/>
      <c r="HFM3205" s="14"/>
      <c r="HFN3205" s="14"/>
      <c r="HFO3205" s="14"/>
      <c r="HFP3205" s="14"/>
      <c r="HFQ3205" s="14"/>
      <c r="HFR3205" s="14"/>
      <c r="HFS3205" s="14"/>
      <c r="HFT3205" s="14"/>
      <c r="HFU3205" s="14"/>
      <c r="HFV3205" s="14"/>
      <c r="HFW3205" s="14"/>
      <c r="HFX3205" s="14"/>
      <c r="HFY3205" s="14"/>
      <c r="HFZ3205" s="14"/>
      <c r="HGA3205" s="14"/>
      <c r="HGB3205" s="14"/>
      <c r="HGC3205" s="14"/>
      <c r="HGD3205" s="14"/>
      <c r="HGE3205" s="14"/>
      <c r="HGF3205" s="14"/>
      <c r="HGG3205" s="14"/>
      <c r="HGH3205" s="14"/>
      <c r="HGI3205" s="14"/>
      <c r="HGJ3205" s="14"/>
      <c r="HGK3205" s="14"/>
      <c r="HGL3205" s="14"/>
      <c r="HGM3205" s="14"/>
      <c r="HGN3205" s="14"/>
      <c r="HGO3205" s="14"/>
      <c r="HGP3205" s="14"/>
      <c r="HGQ3205" s="14"/>
      <c r="HGR3205" s="14"/>
      <c r="HGS3205" s="14"/>
      <c r="HGT3205" s="14"/>
      <c r="HGU3205" s="14"/>
      <c r="HGV3205" s="14"/>
      <c r="HGW3205" s="14"/>
      <c r="HGX3205" s="14"/>
      <c r="HGY3205" s="14"/>
      <c r="HGZ3205" s="14"/>
      <c r="HHA3205" s="14"/>
      <c r="HHB3205" s="14"/>
      <c r="HHC3205" s="14"/>
      <c r="HHD3205" s="14"/>
      <c r="HHE3205" s="14"/>
      <c r="HHF3205" s="14"/>
      <c r="HHG3205" s="14"/>
      <c r="HHH3205" s="14"/>
      <c r="HHI3205" s="14"/>
      <c r="HHJ3205" s="14"/>
      <c r="HHK3205" s="14"/>
      <c r="HHL3205" s="14"/>
      <c r="HHM3205" s="14"/>
      <c r="HHN3205" s="14"/>
      <c r="HHO3205" s="14"/>
      <c r="HHP3205" s="14"/>
      <c r="HHQ3205" s="14"/>
      <c r="HHR3205" s="14"/>
      <c r="HHS3205" s="14"/>
      <c r="HHT3205" s="14"/>
      <c r="HHU3205" s="14"/>
      <c r="HHV3205" s="14"/>
      <c r="HHW3205" s="14"/>
      <c r="HHX3205" s="14"/>
      <c r="HHY3205" s="14"/>
      <c r="HHZ3205" s="14"/>
      <c r="HIA3205" s="14"/>
      <c r="HIB3205" s="14"/>
      <c r="HIC3205" s="14"/>
      <c r="HID3205" s="14"/>
      <c r="HIE3205" s="14"/>
      <c r="HIF3205" s="14"/>
      <c r="HIG3205" s="14"/>
      <c r="HIH3205" s="14"/>
      <c r="HII3205" s="14"/>
      <c r="HIJ3205" s="14"/>
      <c r="HIK3205" s="14"/>
      <c r="HIL3205" s="14"/>
      <c r="HIM3205" s="14"/>
      <c r="HIN3205" s="14"/>
      <c r="HIO3205" s="14"/>
      <c r="HIP3205" s="14"/>
      <c r="HIQ3205" s="14"/>
      <c r="HIR3205" s="14"/>
      <c r="HIS3205" s="14"/>
      <c r="HIT3205" s="14"/>
      <c r="HIU3205" s="14"/>
      <c r="HIV3205" s="14"/>
      <c r="HIW3205" s="14"/>
      <c r="HIX3205" s="14"/>
      <c r="HIY3205" s="14"/>
      <c r="HIZ3205" s="14"/>
      <c r="HJA3205" s="14"/>
      <c r="HJB3205" s="14"/>
      <c r="HJC3205" s="14"/>
      <c r="HJD3205" s="14"/>
      <c r="HJE3205" s="14"/>
      <c r="HJF3205" s="14"/>
      <c r="HJG3205" s="14"/>
      <c r="HJH3205" s="14"/>
      <c r="HJI3205" s="14"/>
      <c r="HJJ3205" s="14"/>
      <c r="HJK3205" s="14"/>
      <c r="HJL3205" s="14"/>
      <c r="HJM3205" s="14"/>
      <c r="HJN3205" s="14"/>
      <c r="HJO3205" s="14"/>
      <c r="HJP3205" s="14"/>
      <c r="HJQ3205" s="14"/>
      <c r="HJR3205" s="14"/>
      <c r="HJS3205" s="14"/>
      <c r="HJT3205" s="14"/>
      <c r="HJU3205" s="14"/>
      <c r="HJV3205" s="14"/>
      <c r="HJW3205" s="14"/>
      <c r="HJX3205" s="14"/>
      <c r="HJY3205" s="14"/>
      <c r="HJZ3205" s="14"/>
      <c r="HKA3205" s="14"/>
      <c r="HKB3205" s="14"/>
      <c r="HKC3205" s="14"/>
      <c r="HKD3205" s="14"/>
      <c r="HKE3205" s="14"/>
      <c r="HKF3205" s="14"/>
      <c r="HKG3205" s="14"/>
      <c r="HKH3205" s="14"/>
      <c r="HKI3205" s="14"/>
      <c r="HKJ3205" s="14"/>
      <c r="HKK3205" s="14"/>
      <c r="HKL3205" s="14"/>
      <c r="HKM3205" s="14"/>
      <c r="HKN3205" s="14"/>
      <c r="HKO3205" s="14"/>
      <c r="HKP3205" s="14"/>
      <c r="HKQ3205" s="14"/>
      <c r="HKR3205" s="14"/>
      <c r="HKS3205" s="14"/>
      <c r="HKT3205" s="14"/>
      <c r="HKU3205" s="14"/>
      <c r="HKV3205" s="14"/>
      <c r="HKW3205" s="14"/>
      <c r="HKX3205" s="14"/>
      <c r="HKY3205" s="14"/>
      <c r="HKZ3205" s="14"/>
      <c r="HLA3205" s="14"/>
      <c r="HLB3205" s="14"/>
      <c r="HLC3205" s="14"/>
      <c r="HLD3205" s="14"/>
      <c r="HLE3205" s="14"/>
      <c r="HLF3205" s="14"/>
      <c r="HLG3205" s="14"/>
      <c r="HLH3205" s="14"/>
      <c r="HLI3205" s="14"/>
      <c r="HLJ3205" s="14"/>
      <c r="HLK3205" s="14"/>
      <c r="HLL3205" s="14"/>
      <c r="HLM3205" s="14"/>
      <c r="HLN3205" s="14"/>
      <c r="HLO3205" s="14"/>
      <c r="HLP3205" s="14"/>
      <c r="HLQ3205" s="14"/>
      <c r="HLR3205" s="14"/>
      <c r="HLS3205" s="14"/>
      <c r="HLT3205" s="14"/>
      <c r="HLU3205" s="14"/>
      <c r="HLV3205" s="14"/>
      <c r="HLW3205" s="14"/>
      <c r="HLX3205" s="14"/>
      <c r="HLY3205" s="14"/>
      <c r="HLZ3205" s="14"/>
      <c r="HMA3205" s="14"/>
      <c r="HMB3205" s="14"/>
      <c r="HMC3205" s="14"/>
      <c r="HMD3205" s="14"/>
      <c r="HME3205" s="14"/>
      <c r="HMF3205" s="14"/>
      <c r="HMG3205" s="14"/>
      <c r="HMH3205" s="14"/>
      <c r="HMI3205" s="14"/>
      <c r="HMJ3205" s="14"/>
      <c r="HMK3205" s="14"/>
      <c r="HML3205" s="14"/>
      <c r="HMM3205" s="14"/>
      <c r="HMN3205" s="14"/>
      <c r="HMO3205" s="14"/>
      <c r="HMP3205" s="14"/>
      <c r="HMQ3205" s="14"/>
      <c r="HMR3205" s="14"/>
      <c r="HMS3205" s="14"/>
      <c r="HMT3205" s="14"/>
      <c r="HMU3205" s="14"/>
      <c r="HMV3205" s="14"/>
      <c r="HMW3205" s="14"/>
      <c r="HMX3205" s="14"/>
      <c r="HMY3205" s="14"/>
      <c r="HMZ3205" s="14"/>
      <c r="HNA3205" s="14"/>
      <c r="HNB3205" s="14"/>
      <c r="HNC3205" s="14"/>
      <c r="HND3205" s="14"/>
      <c r="HNE3205" s="14"/>
      <c r="HNF3205" s="14"/>
      <c r="HNG3205" s="14"/>
      <c r="HNH3205" s="14"/>
      <c r="HNI3205" s="14"/>
      <c r="HNJ3205" s="14"/>
      <c r="HNK3205" s="14"/>
      <c r="HNL3205" s="14"/>
      <c r="HNM3205" s="14"/>
      <c r="HNN3205" s="14"/>
      <c r="HNO3205" s="14"/>
      <c r="HNP3205" s="14"/>
      <c r="HNQ3205" s="14"/>
      <c r="HNR3205" s="14"/>
      <c r="HNS3205" s="14"/>
      <c r="HNT3205" s="14"/>
      <c r="HNU3205" s="14"/>
      <c r="HNV3205" s="14"/>
      <c r="HNW3205" s="14"/>
      <c r="HNX3205" s="14"/>
      <c r="HNY3205" s="14"/>
      <c r="HNZ3205" s="14"/>
      <c r="HOA3205" s="14"/>
      <c r="HOB3205" s="14"/>
      <c r="HOC3205" s="14"/>
      <c r="HOD3205" s="14"/>
      <c r="HOE3205" s="14"/>
      <c r="HOF3205" s="14"/>
      <c r="HOG3205" s="14"/>
      <c r="HOH3205" s="14"/>
      <c r="HOI3205" s="14"/>
      <c r="HOJ3205" s="14"/>
      <c r="HOK3205" s="14"/>
      <c r="HOL3205" s="14"/>
      <c r="HOM3205" s="14"/>
      <c r="HON3205" s="14"/>
      <c r="HOO3205" s="14"/>
      <c r="HOP3205" s="14"/>
      <c r="HOQ3205" s="14"/>
      <c r="HOR3205" s="14"/>
      <c r="HOS3205" s="14"/>
      <c r="HOT3205" s="14"/>
      <c r="HOU3205" s="14"/>
      <c r="HOV3205" s="14"/>
      <c r="HOW3205" s="14"/>
      <c r="HOX3205" s="14"/>
      <c r="HOY3205" s="14"/>
      <c r="HOZ3205" s="14"/>
      <c r="HPA3205" s="14"/>
      <c r="HPB3205" s="14"/>
      <c r="HPC3205" s="14"/>
      <c r="HPD3205" s="14"/>
      <c r="HPE3205" s="14"/>
      <c r="HPF3205" s="14"/>
      <c r="HPG3205" s="14"/>
      <c r="HPH3205" s="14"/>
      <c r="HPI3205" s="14"/>
      <c r="HPJ3205" s="14"/>
      <c r="HPK3205" s="14"/>
      <c r="HPL3205" s="14"/>
      <c r="HPM3205" s="14"/>
      <c r="HPN3205" s="14"/>
      <c r="HPO3205" s="14"/>
      <c r="HPP3205" s="14"/>
      <c r="HPQ3205" s="14"/>
      <c r="HPR3205" s="14"/>
      <c r="HPS3205" s="14"/>
      <c r="HPT3205" s="14"/>
      <c r="HPU3205" s="14"/>
      <c r="HPV3205" s="14"/>
      <c r="HPW3205" s="14"/>
      <c r="HPX3205" s="14"/>
      <c r="HPY3205" s="14"/>
      <c r="HPZ3205" s="14"/>
      <c r="HQA3205" s="14"/>
      <c r="HQB3205" s="14"/>
      <c r="HQC3205" s="14"/>
      <c r="HQD3205" s="14"/>
      <c r="HQE3205" s="14"/>
      <c r="HQF3205" s="14"/>
      <c r="HQG3205" s="14"/>
      <c r="HQH3205" s="14"/>
      <c r="HQI3205" s="14"/>
      <c r="HQJ3205" s="14"/>
      <c r="HQK3205" s="14"/>
      <c r="HQL3205" s="14"/>
      <c r="HQM3205" s="14"/>
      <c r="HQN3205" s="14"/>
      <c r="HQO3205" s="14"/>
      <c r="HQP3205" s="14"/>
      <c r="HQQ3205" s="14"/>
      <c r="HQR3205" s="14"/>
      <c r="HQS3205" s="14"/>
      <c r="HQT3205" s="14"/>
      <c r="HQU3205" s="14"/>
      <c r="HQV3205" s="14"/>
      <c r="HQW3205" s="14"/>
      <c r="HQX3205" s="14"/>
      <c r="HQY3205" s="14"/>
      <c r="HQZ3205" s="14"/>
      <c r="HRA3205" s="14"/>
      <c r="HRB3205" s="14"/>
      <c r="HRC3205" s="14"/>
      <c r="HRD3205" s="14"/>
      <c r="HRE3205" s="14"/>
      <c r="HRF3205" s="14"/>
      <c r="HRG3205" s="14"/>
      <c r="HRH3205" s="14"/>
      <c r="HRI3205" s="14"/>
      <c r="HRJ3205" s="14"/>
      <c r="HRK3205" s="14"/>
      <c r="HRL3205" s="14"/>
      <c r="HRM3205" s="14"/>
      <c r="HRN3205" s="14"/>
      <c r="HRO3205" s="14"/>
      <c r="HRP3205" s="14"/>
      <c r="HRQ3205" s="14"/>
      <c r="HRR3205" s="14"/>
      <c r="HRS3205" s="14"/>
      <c r="HRT3205" s="14"/>
      <c r="HRU3205" s="14"/>
      <c r="HRV3205" s="14"/>
      <c r="HRW3205" s="14"/>
      <c r="HRX3205" s="14"/>
      <c r="HRY3205" s="14"/>
      <c r="HRZ3205" s="14"/>
      <c r="HSA3205" s="14"/>
      <c r="HSB3205" s="14"/>
      <c r="HSC3205" s="14"/>
      <c r="HSD3205" s="14"/>
      <c r="HSE3205" s="14"/>
      <c r="HSF3205" s="14"/>
      <c r="HSG3205" s="14"/>
      <c r="HSH3205" s="14"/>
      <c r="HSI3205" s="14"/>
      <c r="HSJ3205" s="14"/>
      <c r="HSK3205" s="14"/>
      <c r="HSL3205" s="14"/>
      <c r="HSM3205" s="14"/>
      <c r="HSN3205" s="14"/>
      <c r="HSO3205" s="14"/>
      <c r="HSP3205" s="14"/>
      <c r="HSQ3205" s="14"/>
      <c r="HSR3205" s="14"/>
      <c r="HSS3205" s="14"/>
      <c r="HST3205" s="14"/>
      <c r="HSU3205" s="14"/>
      <c r="HSV3205" s="14"/>
      <c r="HSW3205" s="14"/>
      <c r="HSX3205" s="14"/>
      <c r="HSY3205" s="14"/>
      <c r="HSZ3205" s="14"/>
      <c r="HTA3205" s="14"/>
      <c r="HTB3205" s="14"/>
      <c r="HTC3205" s="14"/>
      <c r="HTD3205" s="14"/>
      <c r="HTE3205" s="14"/>
      <c r="HTF3205" s="14"/>
      <c r="HTG3205" s="14"/>
      <c r="HTH3205" s="14"/>
      <c r="HTI3205" s="14"/>
      <c r="HTJ3205" s="14"/>
      <c r="HTK3205" s="14"/>
      <c r="HTL3205" s="14"/>
      <c r="HTM3205" s="14"/>
      <c r="HTN3205" s="14"/>
      <c r="HTO3205" s="14"/>
      <c r="HTP3205" s="14"/>
      <c r="HTQ3205" s="14"/>
      <c r="HTR3205" s="14"/>
      <c r="HTS3205" s="14"/>
      <c r="HTT3205" s="14"/>
      <c r="HTU3205" s="14"/>
      <c r="HTV3205" s="14"/>
      <c r="HTW3205" s="14"/>
      <c r="HTX3205" s="14"/>
      <c r="HTY3205" s="14"/>
      <c r="HTZ3205" s="14"/>
      <c r="HUA3205" s="14"/>
      <c r="HUB3205" s="14"/>
      <c r="HUC3205" s="14"/>
      <c r="HUD3205" s="14"/>
      <c r="HUE3205" s="14"/>
      <c r="HUF3205" s="14"/>
      <c r="HUG3205" s="14"/>
      <c r="HUH3205" s="14"/>
      <c r="HUI3205" s="14"/>
      <c r="HUJ3205" s="14"/>
      <c r="HUK3205" s="14"/>
      <c r="HUL3205" s="14"/>
      <c r="HUM3205" s="14"/>
      <c r="HUN3205" s="14"/>
      <c r="HUO3205" s="14"/>
      <c r="HUP3205" s="14"/>
      <c r="HUQ3205" s="14"/>
      <c r="HUR3205" s="14"/>
      <c r="HUS3205" s="14"/>
      <c r="HUT3205" s="14"/>
      <c r="HUU3205" s="14"/>
      <c r="HUV3205" s="14"/>
      <c r="HUW3205" s="14"/>
      <c r="HUX3205" s="14"/>
      <c r="HUY3205" s="14"/>
      <c r="HUZ3205" s="14"/>
      <c r="HVA3205" s="14"/>
      <c r="HVB3205" s="14"/>
      <c r="HVC3205" s="14"/>
      <c r="HVD3205" s="14"/>
      <c r="HVE3205" s="14"/>
      <c r="HVF3205" s="14"/>
      <c r="HVG3205" s="14"/>
      <c r="HVH3205" s="14"/>
      <c r="HVI3205" s="14"/>
      <c r="HVJ3205" s="14"/>
      <c r="HVK3205" s="14"/>
      <c r="HVL3205" s="14"/>
      <c r="HVM3205" s="14"/>
      <c r="HVN3205" s="14"/>
      <c r="HVO3205" s="14"/>
      <c r="HVP3205" s="14"/>
      <c r="HVQ3205" s="14"/>
      <c r="HVR3205" s="14"/>
      <c r="HVS3205" s="14"/>
      <c r="HVT3205" s="14"/>
      <c r="HVU3205" s="14"/>
      <c r="HVV3205" s="14"/>
      <c r="HVW3205" s="14"/>
      <c r="HVX3205" s="14"/>
      <c r="HVY3205" s="14"/>
      <c r="HVZ3205" s="14"/>
      <c r="HWA3205" s="14"/>
      <c r="HWB3205" s="14"/>
      <c r="HWC3205" s="14"/>
      <c r="HWD3205" s="14"/>
      <c r="HWE3205" s="14"/>
      <c r="HWF3205" s="14"/>
      <c r="HWG3205" s="14"/>
      <c r="HWH3205" s="14"/>
      <c r="HWI3205" s="14"/>
      <c r="HWJ3205" s="14"/>
      <c r="HWK3205" s="14"/>
      <c r="HWL3205" s="14"/>
      <c r="HWM3205" s="14"/>
      <c r="HWN3205" s="14"/>
      <c r="HWO3205" s="14"/>
      <c r="HWP3205" s="14"/>
      <c r="HWQ3205" s="14"/>
      <c r="HWR3205" s="14"/>
      <c r="HWS3205" s="14"/>
      <c r="HWT3205" s="14"/>
      <c r="HWU3205" s="14"/>
      <c r="HWV3205" s="14"/>
      <c r="HWW3205" s="14"/>
      <c r="HWX3205" s="14"/>
      <c r="HWY3205" s="14"/>
      <c r="HWZ3205" s="14"/>
      <c r="HXA3205" s="14"/>
      <c r="HXB3205" s="14"/>
      <c r="HXC3205" s="14"/>
      <c r="HXD3205" s="14"/>
      <c r="HXE3205" s="14"/>
      <c r="HXF3205" s="14"/>
      <c r="HXG3205" s="14"/>
      <c r="HXH3205" s="14"/>
      <c r="HXI3205" s="14"/>
      <c r="HXJ3205" s="14"/>
      <c r="HXK3205" s="14"/>
      <c r="HXL3205" s="14"/>
      <c r="HXM3205" s="14"/>
      <c r="HXN3205" s="14"/>
      <c r="HXO3205" s="14"/>
      <c r="HXP3205" s="14"/>
      <c r="HXQ3205" s="14"/>
      <c r="HXR3205" s="14"/>
      <c r="HXS3205" s="14"/>
      <c r="HXT3205" s="14"/>
      <c r="HXU3205" s="14"/>
      <c r="HXV3205" s="14"/>
      <c r="HXW3205" s="14"/>
      <c r="HXX3205" s="14"/>
      <c r="HXY3205" s="14"/>
      <c r="HXZ3205" s="14"/>
      <c r="HYA3205" s="14"/>
      <c r="HYB3205" s="14"/>
      <c r="HYC3205" s="14"/>
      <c r="HYD3205" s="14"/>
      <c r="HYE3205" s="14"/>
      <c r="HYF3205" s="14"/>
      <c r="HYG3205" s="14"/>
      <c r="HYH3205" s="14"/>
      <c r="HYI3205" s="14"/>
      <c r="HYJ3205" s="14"/>
      <c r="HYK3205" s="14"/>
      <c r="HYL3205" s="14"/>
      <c r="HYM3205" s="14"/>
      <c r="HYN3205" s="14"/>
      <c r="HYO3205" s="14"/>
      <c r="HYP3205" s="14"/>
      <c r="HYQ3205" s="14"/>
      <c r="HYR3205" s="14"/>
      <c r="HYS3205" s="14"/>
      <c r="HYT3205" s="14"/>
      <c r="HYU3205" s="14"/>
      <c r="HYV3205" s="14"/>
      <c r="HYW3205" s="14"/>
      <c r="HYX3205" s="14"/>
      <c r="HYY3205" s="14"/>
      <c r="HYZ3205" s="14"/>
      <c r="HZA3205" s="14"/>
      <c r="HZB3205" s="14"/>
      <c r="HZC3205" s="14"/>
      <c r="HZD3205" s="14"/>
      <c r="HZE3205" s="14"/>
      <c r="HZF3205" s="14"/>
      <c r="HZG3205" s="14"/>
      <c r="HZH3205" s="14"/>
      <c r="HZI3205" s="14"/>
      <c r="HZJ3205" s="14"/>
      <c r="HZK3205" s="14"/>
      <c r="HZL3205" s="14"/>
      <c r="HZM3205" s="14"/>
      <c r="HZN3205" s="14"/>
      <c r="HZO3205" s="14"/>
      <c r="HZP3205" s="14"/>
      <c r="HZQ3205" s="14"/>
      <c r="HZR3205" s="14"/>
      <c r="HZS3205" s="14"/>
      <c r="HZT3205" s="14"/>
      <c r="HZU3205" s="14"/>
      <c r="HZV3205" s="14"/>
      <c r="HZW3205" s="14"/>
      <c r="HZX3205" s="14"/>
      <c r="HZY3205" s="14"/>
      <c r="HZZ3205" s="14"/>
      <c r="IAA3205" s="14"/>
      <c r="IAB3205" s="14"/>
      <c r="IAC3205" s="14"/>
      <c r="IAD3205" s="14"/>
      <c r="IAE3205" s="14"/>
      <c r="IAF3205" s="14"/>
      <c r="IAG3205" s="14"/>
      <c r="IAH3205" s="14"/>
      <c r="IAI3205" s="14"/>
      <c r="IAJ3205" s="14"/>
      <c r="IAK3205" s="14"/>
      <c r="IAL3205" s="14"/>
      <c r="IAM3205" s="14"/>
      <c r="IAN3205" s="14"/>
      <c r="IAO3205" s="14"/>
      <c r="IAP3205" s="14"/>
      <c r="IAQ3205" s="14"/>
      <c r="IAR3205" s="14"/>
      <c r="IAS3205" s="14"/>
      <c r="IAT3205" s="14"/>
      <c r="IAU3205" s="14"/>
      <c r="IAV3205" s="14"/>
      <c r="IAW3205" s="14"/>
      <c r="IAX3205" s="14"/>
      <c r="IAY3205" s="14"/>
      <c r="IAZ3205" s="14"/>
      <c r="IBA3205" s="14"/>
      <c r="IBB3205" s="14"/>
      <c r="IBC3205" s="14"/>
      <c r="IBD3205" s="14"/>
      <c r="IBE3205" s="14"/>
      <c r="IBF3205" s="14"/>
      <c r="IBG3205" s="14"/>
      <c r="IBH3205" s="14"/>
      <c r="IBI3205" s="14"/>
      <c r="IBJ3205" s="14"/>
      <c r="IBK3205" s="14"/>
      <c r="IBL3205" s="14"/>
      <c r="IBM3205" s="14"/>
      <c r="IBN3205" s="14"/>
      <c r="IBO3205" s="14"/>
      <c r="IBP3205" s="14"/>
      <c r="IBQ3205" s="14"/>
      <c r="IBR3205" s="14"/>
      <c r="IBS3205" s="14"/>
      <c r="IBT3205" s="14"/>
      <c r="IBU3205" s="14"/>
      <c r="IBV3205" s="14"/>
      <c r="IBW3205" s="14"/>
      <c r="IBX3205" s="14"/>
      <c r="IBY3205" s="14"/>
      <c r="IBZ3205" s="14"/>
      <c r="ICA3205" s="14"/>
      <c r="ICB3205" s="14"/>
      <c r="ICC3205" s="14"/>
      <c r="ICD3205" s="14"/>
      <c r="ICE3205" s="14"/>
      <c r="ICF3205" s="14"/>
      <c r="ICG3205" s="14"/>
      <c r="ICH3205" s="14"/>
      <c r="ICI3205" s="14"/>
      <c r="ICJ3205" s="14"/>
      <c r="ICK3205" s="14"/>
      <c r="ICL3205" s="14"/>
      <c r="ICM3205" s="14"/>
      <c r="ICN3205" s="14"/>
      <c r="ICO3205" s="14"/>
      <c r="ICP3205" s="14"/>
      <c r="ICQ3205" s="14"/>
      <c r="ICR3205" s="14"/>
      <c r="ICS3205" s="14"/>
      <c r="ICT3205" s="14"/>
      <c r="ICU3205" s="14"/>
      <c r="ICV3205" s="14"/>
      <c r="ICW3205" s="14"/>
      <c r="ICX3205" s="14"/>
      <c r="ICY3205" s="14"/>
      <c r="ICZ3205" s="14"/>
      <c r="IDA3205" s="14"/>
      <c r="IDB3205" s="14"/>
      <c r="IDC3205" s="14"/>
      <c r="IDD3205" s="14"/>
      <c r="IDE3205" s="14"/>
      <c r="IDF3205" s="14"/>
      <c r="IDG3205" s="14"/>
      <c r="IDH3205" s="14"/>
      <c r="IDI3205" s="14"/>
      <c r="IDJ3205" s="14"/>
      <c r="IDK3205" s="14"/>
      <c r="IDL3205" s="14"/>
      <c r="IDM3205" s="14"/>
      <c r="IDN3205" s="14"/>
      <c r="IDO3205" s="14"/>
      <c r="IDP3205" s="14"/>
      <c r="IDQ3205" s="14"/>
      <c r="IDR3205" s="14"/>
      <c r="IDS3205" s="14"/>
      <c r="IDT3205" s="14"/>
      <c r="IDU3205" s="14"/>
      <c r="IDV3205" s="14"/>
      <c r="IDW3205" s="14"/>
      <c r="IDX3205" s="14"/>
      <c r="IDY3205" s="14"/>
      <c r="IDZ3205" s="14"/>
      <c r="IEA3205" s="14"/>
      <c r="IEB3205" s="14"/>
      <c r="IEC3205" s="14"/>
      <c r="IED3205" s="14"/>
      <c r="IEE3205" s="14"/>
      <c r="IEF3205" s="14"/>
      <c r="IEG3205" s="14"/>
      <c r="IEH3205" s="14"/>
      <c r="IEI3205" s="14"/>
      <c r="IEJ3205" s="14"/>
      <c r="IEK3205" s="14"/>
      <c r="IEL3205" s="14"/>
      <c r="IEM3205" s="14"/>
      <c r="IEN3205" s="14"/>
      <c r="IEO3205" s="14"/>
      <c r="IEP3205" s="14"/>
      <c r="IEQ3205" s="14"/>
      <c r="IER3205" s="14"/>
      <c r="IES3205" s="14"/>
      <c r="IET3205" s="14"/>
      <c r="IEU3205" s="14"/>
      <c r="IEV3205" s="14"/>
      <c r="IEW3205" s="14"/>
      <c r="IEX3205" s="14"/>
      <c r="IEY3205" s="14"/>
      <c r="IEZ3205" s="14"/>
      <c r="IFA3205" s="14"/>
      <c r="IFB3205" s="14"/>
      <c r="IFC3205" s="14"/>
      <c r="IFD3205" s="14"/>
      <c r="IFE3205" s="14"/>
      <c r="IFF3205" s="14"/>
      <c r="IFG3205" s="14"/>
      <c r="IFH3205" s="14"/>
      <c r="IFI3205" s="14"/>
      <c r="IFJ3205" s="14"/>
      <c r="IFK3205" s="14"/>
      <c r="IFL3205" s="14"/>
      <c r="IFM3205" s="14"/>
      <c r="IFN3205" s="14"/>
      <c r="IFO3205" s="14"/>
      <c r="IFP3205" s="14"/>
      <c r="IFQ3205" s="14"/>
      <c r="IFR3205" s="14"/>
      <c r="IFS3205" s="14"/>
      <c r="IFT3205" s="14"/>
      <c r="IFU3205" s="14"/>
      <c r="IFV3205" s="14"/>
      <c r="IFW3205" s="14"/>
      <c r="IFX3205" s="14"/>
      <c r="IFY3205" s="14"/>
      <c r="IFZ3205" s="14"/>
      <c r="IGA3205" s="14"/>
      <c r="IGB3205" s="14"/>
      <c r="IGC3205" s="14"/>
      <c r="IGD3205" s="14"/>
      <c r="IGE3205" s="14"/>
      <c r="IGF3205" s="14"/>
      <c r="IGG3205" s="14"/>
      <c r="IGH3205" s="14"/>
      <c r="IGI3205" s="14"/>
      <c r="IGJ3205" s="14"/>
      <c r="IGK3205" s="14"/>
      <c r="IGL3205" s="14"/>
      <c r="IGM3205" s="14"/>
      <c r="IGN3205" s="14"/>
      <c r="IGO3205" s="14"/>
      <c r="IGP3205" s="14"/>
      <c r="IGQ3205" s="14"/>
      <c r="IGR3205" s="14"/>
      <c r="IGS3205" s="14"/>
      <c r="IGT3205" s="14"/>
      <c r="IGU3205" s="14"/>
      <c r="IGV3205" s="14"/>
      <c r="IGW3205" s="14"/>
      <c r="IGX3205" s="14"/>
      <c r="IGY3205" s="14"/>
      <c r="IGZ3205" s="14"/>
      <c r="IHA3205" s="14"/>
      <c r="IHB3205" s="14"/>
      <c r="IHC3205" s="14"/>
      <c r="IHD3205" s="14"/>
      <c r="IHE3205" s="14"/>
      <c r="IHF3205" s="14"/>
      <c r="IHG3205" s="14"/>
      <c r="IHH3205" s="14"/>
      <c r="IHI3205" s="14"/>
      <c r="IHJ3205" s="14"/>
      <c r="IHK3205" s="14"/>
      <c r="IHL3205" s="14"/>
      <c r="IHM3205" s="14"/>
      <c r="IHN3205" s="14"/>
      <c r="IHO3205" s="14"/>
      <c r="IHP3205" s="14"/>
      <c r="IHQ3205" s="14"/>
      <c r="IHR3205" s="14"/>
      <c r="IHS3205" s="14"/>
      <c r="IHT3205" s="14"/>
      <c r="IHU3205" s="14"/>
      <c r="IHV3205" s="14"/>
      <c r="IHW3205" s="14"/>
      <c r="IHX3205" s="14"/>
      <c r="IHY3205" s="14"/>
      <c r="IHZ3205" s="14"/>
      <c r="IIA3205" s="14"/>
      <c r="IIB3205" s="14"/>
      <c r="IIC3205" s="14"/>
      <c r="IID3205" s="14"/>
      <c r="IIE3205" s="14"/>
      <c r="IIF3205" s="14"/>
      <c r="IIG3205" s="14"/>
      <c r="IIH3205" s="14"/>
      <c r="III3205" s="14"/>
      <c r="IIJ3205" s="14"/>
      <c r="IIK3205" s="14"/>
      <c r="IIL3205" s="14"/>
      <c r="IIM3205" s="14"/>
      <c r="IIN3205" s="14"/>
      <c r="IIO3205" s="14"/>
      <c r="IIP3205" s="14"/>
      <c r="IIQ3205" s="14"/>
      <c r="IIR3205" s="14"/>
      <c r="IIS3205" s="14"/>
      <c r="IIT3205" s="14"/>
      <c r="IIU3205" s="14"/>
      <c r="IIV3205" s="14"/>
      <c r="IIW3205" s="14"/>
      <c r="IIX3205" s="14"/>
      <c r="IIY3205" s="14"/>
      <c r="IIZ3205" s="14"/>
      <c r="IJA3205" s="14"/>
      <c r="IJB3205" s="14"/>
      <c r="IJC3205" s="14"/>
      <c r="IJD3205" s="14"/>
      <c r="IJE3205" s="14"/>
      <c r="IJF3205" s="14"/>
      <c r="IJG3205" s="14"/>
      <c r="IJH3205" s="14"/>
      <c r="IJI3205" s="14"/>
      <c r="IJJ3205" s="14"/>
      <c r="IJK3205" s="14"/>
      <c r="IJL3205" s="14"/>
      <c r="IJM3205" s="14"/>
      <c r="IJN3205" s="14"/>
      <c r="IJO3205" s="14"/>
      <c r="IJP3205" s="14"/>
      <c r="IJQ3205" s="14"/>
      <c r="IJR3205" s="14"/>
      <c r="IJS3205" s="14"/>
      <c r="IJT3205" s="14"/>
      <c r="IJU3205" s="14"/>
      <c r="IJV3205" s="14"/>
      <c r="IJW3205" s="14"/>
      <c r="IJX3205" s="14"/>
      <c r="IJY3205" s="14"/>
      <c r="IJZ3205" s="14"/>
      <c r="IKA3205" s="14"/>
      <c r="IKB3205" s="14"/>
      <c r="IKC3205" s="14"/>
      <c r="IKD3205" s="14"/>
      <c r="IKE3205" s="14"/>
      <c r="IKF3205" s="14"/>
      <c r="IKG3205" s="14"/>
      <c r="IKH3205" s="14"/>
      <c r="IKI3205" s="14"/>
      <c r="IKJ3205" s="14"/>
      <c r="IKK3205" s="14"/>
      <c r="IKL3205" s="14"/>
      <c r="IKM3205" s="14"/>
      <c r="IKN3205" s="14"/>
      <c r="IKO3205" s="14"/>
      <c r="IKP3205" s="14"/>
      <c r="IKQ3205" s="14"/>
      <c r="IKR3205" s="14"/>
      <c r="IKS3205" s="14"/>
      <c r="IKT3205" s="14"/>
      <c r="IKU3205" s="14"/>
      <c r="IKV3205" s="14"/>
      <c r="IKW3205" s="14"/>
      <c r="IKX3205" s="14"/>
      <c r="IKY3205" s="14"/>
      <c r="IKZ3205" s="14"/>
      <c r="ILA3205" s="14"/>
      <c r="ILB3205" s="14"/>
      <c r="ILC3205" s="14"/>
      <c r="ILD3205" s="14"/>
      <c r="ILE3205" s="14"/>
      <c r="ILF3205" s="14"/>
      <c r="ILG3205" s="14"/>
      <c r="ILH3205" s="14"/>
      <c r="ILI3205" s="14"/>
      <c r="ILJ3205" s="14"/>
      <c r="ILK3205" s="14"/>
      <c r="ILL3205" s="14"/>
      <c r="ILM3205" s="14"/>
      <c r="ILN3205" s="14"/>
      <c r="ILO3205" s="14"/>
      <c r="ILP3205" s="14"/>
      <c r="ILQ3205" s="14"/>
      <c r="ILR3205" s="14"/>
      <c r="ILS3205" s="14"/>
      <c r="ILT3205" s="14"/>
      <c r="ILU3205" s="14"/>
      <c r="ILV3205" s="14"/>
      <c r="ILW3205" s="14"/>
      <c r="ILX3205" s="14"/>
      <c r="ILY3205" s="14"/>
      <c r="ILZ3205" s="14"/>
      <c r="IMA3205" s="14"/>
      <c r="IMB3205" s="14"/>
      <c r="IMC3205" s="14"/>
      <c r="IMD3205" s="14"/>
      <c r="IME3205" s="14"/>
      <c r="IMF3205" s="14"/>
      <c r="IMG3205" s="14"/>
      <c r="IMH3205" s="14"/>
      <c r="IMI3205" s="14"/>
      <c r="IMJ3205" s="14"/>
      <c r="IMK3205" s="14"/>
      <c r="IML3205" s="14"/>
      <c r="IMM3205" s="14"/>
      <c r="IMN3205" s="14"/>
      <c r="IMO3205" s="14"/>
      <c r="IMP3205" s="14"/>
      <c r="IMQ3205" s="14"/>
      <c r="IMR3205" s="14"/>
      <c r="IMS3205" s="14"/>
      <c r="IMT3205" s="14"/>
      <c r="IMU3205" s="14"/>
      <c r="IMV3205" s="14"/>
      <c r="IMW3205" s="14"/>
      <c r="IMX3205" s="14"/>
      <c r="IMY3205" s="14"/>
      <c r="IMZ3205" s="14"/>
      <c r="INA3205" s="14"/>
      <c r="INB3205" s="14"/>
      <c r="INC3205" s="14"/>
      <c r="IND3205" s="14"/>
      <c r="INE3205" s="14"/>
      <c r="INF3205" s="14"/>
      <c r="ING3205" s="14"/>
      <c r="INH3205" s="14"/>
      <c r="INI3205" s="14"/>
      <c r="INJ3205" s="14"/>
      <c r="INK3205" s="14"/>
      <c r="INL3205" s="14"/>
      <c r="INM3205" s="14"/>
      <c r="INN3205" s="14"/>
      <c r="INO3205" s="14"/>
      <c r="INP3205" s="14"/>
      <c r="INQ3205" s="14"/>
      <c r="INR3205" s="14"/>
      <c r="INS3205" s="14"/>
      <c r="INT3205" s="14"/>
      <c r="INU3205" s="14"/>
      <c r="INV3205" s="14"/>
      <c r="INW3205" s="14"/>
      <c r="INX3205" s="14"/>
      <c r="INY3205" s="14"/>
      <c r="INZ3205" s="14"/>
      <c r="IOA3205" s="14"/>
      <c r="IOB3205" s="14"/>
      <c r="IOC3205" s="14"/>
      <c r="IOD3205" s="14"/>
      <c r="IOE3205" s="14"/>
      <c r="IOF3205" s="14"/>
      <c r="IOG3205" s="14"/>
      <c r="IOH3205" s="14"/>
      <c r="IOI3205" s="14"/>
      <c r="IOJ3205" s="14"/>
      <c r="IOK3205" s="14"/>
      <c r="IOL3205" s="14"/>
      <c r="IOM3205" s="14"/>
      <c r="ION3205" s="14"/>
      <c r="IOO3205" s="14"/>
      <c r="IOP3205" s="14"/>
      <c r="IOQ3205" s="14"/>
      <c r="IOR3205" s="14"/>
      <c r="IOS3205" s="14"/>
      <c r="IOT3205" s="14"/>
      <c r="IOU3205" s="14"/>
      <c r="IOV3205" s="14"/>
      <c r="IOW3205" s="14"/>
      <c r="IOX3205" s="14"/>
      <c r="IOY3205" s="14"/>
      <c r="IOZ3205" s="14"/>
      <c r="IPA3205" s="14"/>
      <c r="IPB3205" s="14"/>
      <c r="IPC3205" s="14"/>
      <c r="IPD3205" s="14"/>
      <c r="IPE3205" s="14"/>
      <c r="IPF3205" s="14"/>
      <c r="IPG3205" s="14"/>
      <c r="IPH3205" s="14"/>
      <c r="IPI3205" s="14"/>
      <c r="IPJ3205" s="14"/>
      <c r="IPK3205" s="14"/>
      <c r="IPL3205" s="14"/>
      <c r="IPM3205" s="14"/>
      <c r="IPN3205" s="14"/>
      <c r="IPO3205" s="14"/>
      <c r="IPP3205" s="14"/>
      <c r="IPQ3205" s="14"/>
      <c r="IPR3205" s="14"/>
      <c r="IPS3205" s="14"/>
      <c r="IPT3205" s="14"/>
      <c r="IPU3205" s="14"/>
      <c r="IPV3205" s="14"/>
      <c r="IPW3205" s="14"/>
      <c r="IPX3205" s="14"/>
      <c r="IPY3205" s="14"/>
      <c r="IPZ3205" s="14"/>
      <c r="IQA3205" s="14"/>
      <c r="IQB3205" s="14"/>
      <c r="IQC3205" s="14"/>
      <c r="IQD3205" s="14"/>
      <c r="IQE3205" s="14"/>
      <c r="IQF3205" s="14"/>
      <c r="IQG3205" s="14"/>
      <c r="IQH3205" s="14"/>
      <c r="IQI3205" s="14"/>
      <c r="IQJ3205" s="14"/>
      <c r="IQK3205" s="14"/>
      <c r="IQL3205" s="14"/>
      <c r="IQM3205" s="14"/>
      <c r="IQN3205" s="14"/>
      <c r="IQO3205" s="14"/>
      <c r="IQP3205" s="14"/>
      <c r="IQQ3205" s="14"/>
      <c r="IQR3205" s="14"/>
      <c r="IQS3205" s="14"/>
      <c r="IQT3205" s="14"/>
      <c r="IQU3205" s="14"/>
      <c r="IQV3205" s="14"/>
      <c r="IQW3205" s="14"/>
      <c r="IQX3205" s="14"/>
      <c r="IQY3205" s="14"/>
      <c r="IQZ3205" s="14"/>
      <c r="IRA3205" s="14"/>
      <c r="IRB3205" s="14"/>
      <c r="IRC3205" s="14"/>
      <c r="IRD3205" s="14"/>
      <c r="IRE3205" s="14"/>
      <c r="IRF3205" s="14"/>
      <c r="IRG3205" s="14"/>
      <c r="IRH3205" s="14"/>
      <c r="IRI3205" s="14"/>
      <c r="IRJ3205" s="14"/>
      <c r="IRK3205" s="14"/>
      <c r="IRL3205" s="14"/>
      <c r="IRM3205" s="14"/>
      <c r="IRN3205" s="14"/>
      <c r="IRO3205" s="14"/>
      <c r="IRP3205" s="14"/>
      <c r="IRQ3205" s="14"/>
      <c r="IRR3205" s="14"/>
      <c r="IRS3205" s="14"/>
      <c r="IRT3205" s="14"/>
      <c r="IRU3205" s="14"/>
      <c r="IRV3205" s="14"/>
      <c r="IRW3205" s="14"/>
      <c r="IRX3205" s="14"/>
      <c r="IRY3205" s="14"/>
      <c r="IRZ3205" s="14"/>
      <c r="ISA3205" s="14"/>
      <c r="ISB3205" s="14"/>
      <c r="ISC3205" s="14"/>
      <c r="ISD3205" s="14"/>
      <c r="ISE3205" s="14"/>
      <c r="ISF3205" s="14"/>
      <c r="ISG3205" s="14"/>
      <c r="ISH3205" s="14"/>
      <c r="ISI3205" s="14"/>
      <c r="ISJ3205" s="14"/>
      <c r="ISK3205" s="14"/>
      <c r="ISL3205" s="14"/>
      <c r="ISM3205" s="14"/>
      <c r="ISN3205" s="14"/>
      <c r="ISO3205" s="14"/>
      <c r="ISP3205" s="14"/>
      <c r="ISQ3205" s="14"/>
      <c r="ISR3205" s="14"/>
      <c r="ISS3205" s="14"/>
      <c r="IST3205" s="14"/>
      <c r="ISU3205" s="14"/>
      <c r="ISV3205" s="14"/>
      <c r="ISW3205" s="14"/>
      <c r="ISX3205" s="14"/>
      <c r="ISY3205" s="14"/>
      <c r="ISZ3205" s="14"/>
      <c r="ITA3205" s="14"/>
      <c r="ITB3205" s="14"/>
      <c r="ITC3205" s="14"/>
      <c r="ITD3205" s="14"/>
      <c r="ITE3205" s="14"/>
      <c r="ITF3205" s="14"/>
      <c r="ITG3205" s="14"/>
      <c r="ITH3205" s="14"/>
      <c r="ITI3205" s="14"/>
      <c r="ITJ3205" s="14"/>
      <c r="ITK3205" s="14"/>
      <c r="ITL3205" s="14"/>
      <c r="ITM3205" s="14"/>
      <c r="ITN3205" s="14"/>
      <c r="ITO3205" s="14"/>
      <c r="ITP3205" s="14"/>
      <c r="ITQ3205" s="14"/>
      <c r="ITR3205" s="14"/>
      <c r="ITS3205" s="14"/>
      <c r="ITT3205" s="14"/>
      <c r="ITU3205" s="14"/>
      <c r="ITV3205" s="14"/>
      <c r="ITW3205" s="14"/>
      <c r="ITX3205" s="14"/>
      <c r="ITY3205" s="14"/>
      <c r="ITZ3205" s="14"/>
      <c r="IUA3205" s="14"/>
      <c r="IUB3205" s="14"/>
      <c r="IUC3205" s="14"/>
      <c r="IUD3205" s="14"/>
      <c r="IUE3205" s="14"/>
      <c r="IUF3205" s="14"/>
      <c r="IUG3205" s="14"/>
      <c r="IUH3205" s="14"/>
      <c r="IUI3205" s="14"/>
      <c r="IUJ3205" s="14"/>
      <c r="IUK3205" s="14"/>
      <c r="IUL3205" s="14"/>
      <c r="IUM3205" s="14"/>
      <c r="IUN3205" s="14"/>
      <c r="IUO3205" s="14"/>
      <c r="IUP3205" s="14"/>
      <c r="IUQ3205" s="14"/>
      <c r="IUR3205" s="14"/>
      <c r="IUS3205" s="14"/>
      <c r="IUT3205" s="14"/>
      <c r="IUU3205" s="14"/>
      <c r="IUV3205" s="14"/>
      <c r="IUW3205" s="14"/>
      <c r="IUX3205" s="14"/>
      <c r="IUY3205" s="14"/>
      <c r="IUZ3205" s="14"/>
      <c r="IVA3205" s="14"/>
      <c r="IVB3205" s="14"/>
      <c r="IVC3205" s="14"/>
      <c r="IVD3205" s="14"/>
      <c r="IVE3205" s="14"/>
      <c r="IVF3205" s="14"/>
      <c r="IVG3205" s="14"/>
      <c r="IVH3205" s="14"/>
      <c r="IVI3205" s="14"/>
      <c r="IVJ3205" s="14"/>
      <c r="IVK3205" s="14"/>
      <c r="IVL3205" s="14"/>
      <c r="IVM3205" s="14"/>
      <c r="IVN3205" s="14"/>
      <c r="IVO3205" s="14"/>
      <c r="IVP3205" s="14"/>
      <c r="IVQ3205" s="14"/>
      <c r="IVR3205" s="14"/>
      <c r="IVS3205" s="14"/>
      <c r="IVT3205" s="14"/>
      <c r="IVU3205" s="14"/>
      <c r="IVV3205" s="14"/>
      <c r="IVW3205" s="14"/>
      <c r="IVX3205" s="14"/>
      <c r="IVY3205" s="14"/>
      <c r="IVZ3205" s="14"/>
      <c r="IWA3205" s="14"/>
      <c r="IWB3205" s="14"/>
      <c r="IWC3205" s="14"/>
      <c r="IWD3205" s="14"/>
      <c r="IWE3205" s="14"/>
      <c r="IWF3205" s="14"/>
      <c r="IWG3205" s="14"/>
      <c r="IWH3205" s="14"/>
      <c r="IWI3205" s="14"/>
      <c r="IWJ3205" s="14"/>
      <c r="IWK3205" s="14"/>
      <c r="IWL3205" s="14"/>
      <c r="IWM3205" s="14"/>
      <c r="IWN3205" s="14"/>
      <c r="IWO3205" s="14"/>
      <c r="IWP3205" s="14"/>
      <c r="IWQ3205" s="14"/>
      <c r="IWR3205" s="14"/>
      <c r="IWS3205" s="14"/>
      <c r="IWT3205" s="14"/>
      <c r="IWU3205" s="14"/>
      <c r="IWV3205" s="14"/>
      <c r="IWW3205" s="14"/>
      <c r="IWX3205" s="14"/>
      <c r="IWY3205" s="14"/>
      <c r="IWZ3205" s="14"/>
      <c r="IXA3205" s="14"/>
      <c r="IXB3205" s="14"/>
      <c r="IXC3205" s="14"/>
      <c r="IXD3205" s="14"/>
      <c r="IXE3205" s="14"/>
      <c r="IXF3205" s="14"/>
      <c r="IXG3205" s="14"/>
      <c r="IXH3205" s="14"/>
      <c r="IXI3205" s="14"/>
      <c r="IXJ3205" s="14"/>
      <c r="IXK3205" s="14"/>
      <c r="IXL3205" s="14"/>
      <c r="IXM3205" s="14"/>
      <c r="IXN3205" s="14"/>
      <c r="IXO3205" s="14"/>
      <c r="IXP3205" s="14"/>
      <c r="IXQ3205" s="14"/>
      <c r="IXR3205" s="14"/>
      <c r="IXS3205" s="14"/>
      <c r="IXT3205" s="14"/>
      <c r="IXU3205" s="14"/>
      <c r="IXV3205" s="14"/>
      <c r="IXW3205" s="14"/>
      <c r="IXX3205" s="14"/>
      <c r="IXY3205" s="14"/>
      <c r="IXZ3205" s="14"/>
      <c r="IYA3205" s="14"/>
      <c r="IYB3205" s="14"/>
      <c r="IYC3205" s="14"/>
      <c r="IYD3205" s="14"/>
      <c r="IYE3205" s="14"/>
      <c r="IYF3205" s="14"/>
      <c r="IYG3205" s="14"/>
      <c r="IYH3205" s="14"/>
      <c r="IYI3205" s="14"/>
      <c r="IYJ3205" s="14"/>
      <c r="IYK3205" s="14"/>
      <c r="IYL3205" s="14"/>
      <c r="IYM3205" s="14"/>
      <c r="IYN3205" s="14"/>
      <c r="IYO3205" s="14"/>
      <c r="IYP3205" s="14"/>
      <c r="IYQ3205" s="14"/>
      <c r="IYR3205" s="14"/>
      <c r="IYS3205" s="14"/>
      <c r="IYT3205" s="14"/>
      <c r="IYU3205" s="14"/>
      <c r="IYV3205" s="14"/>
      <c r="IYW3205" s="14"/>
      <c r="IYX3205" s="14"/>
      <c r="IYY3205" s="14"/>
      <c r="IYZ3205" s="14"/>
      <c r="IZA3205" s="14"/>
      <c r="IZB3205" s="14"/>
      <c r="IZC3205" s="14"/>
      <c r="IZD3205" s="14"/>
      <c r="IZE3205" s="14"/>
      <c r="IZF3205" s="14"/>
      <c r="IZG3205" s="14"/>
      <c r="IZH3205" s="14"/>
      <c r="IZI3205" s="14"/>
      <c r="IZJ3205" s="14"/>
      <c r="IZK3205" s="14"/>
      <c r="IZL3205" s="14"/>
      <c r="IZM3205" s="14"/>
      <c r="IZN3205" s="14"/>
      <c r="IZO3205" s="14"/>
      <c r="IZP3205" s="14"/>
      <c r="IZQ3205" s="14"/>
      <c r="IZR3205" s="14"/>
      <c r="IZS3205" s="14"/>
      <c r="IZT3205" s="14"/>
      <c r="IZU3205" s="14"/>
      <c r="IZV3205" s="14"/>
      <c r="IZW3205" s="14"/>
      <c r="IZX3205" s="14"/>
      <c r="IZY3205" s="14"/>
      <c r="IZZ3205" s="14"/>
      <c r="JAA3205" s="14"/>
      <c r="JAB3205" s="14"/>
      <c r="JAC3205" s="14"/>
      <c r="JAD3205" s="14"/>
      <c r="JAE3205" s="14"/>
      <c r="JAF3205" s="14"/>
      <c r="JAG3205" s="14"/>
      <c r="JAH3205" s="14"/>
      <c r="JAI3205" s="14"/>
      <c r="JAJ3205" s="14"/>
      <c r="JAK3205" s="14"/>
      <c r="JAL3205" s="14"/>
      <c r="JAM3205" s="14"/>
      <c r="JAN3205" s="14"/>
      <c r="JAO3205" s="14"/>
      <c r="JAP3205" s="14"/>
      <c r="JAQ3205" s="14"/>
      <c r="JAR3205" s="14"/>
      <c r="JAS3205" s="14"/>
      <c r="JAT3205" s="14"/>
      <c r="JAU3205" s="14"/>
      <c r="JAV3205" s="14"/>
      <c r="JAW3205" s="14"/>
      <c r="JAX3205" s="14"/>
      <c r="JAY3205" s="14"/>
      <c r="JAZ3205" s="14"/>
      <c r="JBA3205" s="14"/>
      <c r="JBB3205" s="14"/>
      <c r="JBC3205" s="14"/>
      <c r="JBD3205" s="14"/>
      <c r="JBE3205" s="14"/>
      <c r="JBF3205" s="14"/>
      <c r="JBG3205" s="14"/>
      <c r="JBH3205" s="14"/>
      <c r="JBI3205" s="14"/>
      <c r="JBJ3205" s="14"/>
      <c r="JBK3205" s="14"/>
      <c r="JBL3205" s="14"/>
      <c r="JBM3205" s="14"/>
      <c r="JBN3205" s="14"/>
      <c r="JBO3205" s="14"/>
      <c r="JBP3205" s="14"/>
      <c r="JBQ3205" s="14"/>
      <c r="JBR3205" s="14"/>
      <c r="JBS3205" s="14"/>
      <c r="JBT3205" s="14"/>
      <c r="JBU3205" s="14"/>
      <c r="JBV3205" s="14"/>
      <c r="JBW3205" s="14"/>
      <c r="JBX3205" s="14"/>
      <c r="JBY3205" s="14"/>
      <c r="JBZ3205" s="14"/>
      <c r="JCA3205" s="14"/>
      <c r="JCB3205" s="14"/>
      <c r="JCC3205" s="14"/>
      <c r="JCD3205" s="14"/>
      <c r="JCE3205" s="14"/>
      <c r="JCF3205" s="14"/>
      <c r="JCG3205" s="14"/>
      <c r="JCH3205" s="14"/>
      <c r="JCI3205" s="14"/>
      <c r="JCJ3205" s="14"/>
      <c r="JCK3205" s="14"/>
      <c r="JCL3205" s="14"/>
      <c r="JCM3205" s="14"/>
      <c r="JCN3205" s="14"/>
      <c r="JCO3205" s="14"/>
      <c r="JCP3205" s="14"/>
      <c r="JCQ3205" s="14"/>
      <c r="JCR3205" s="14"/>
      <c r="JCS3205" s="14"/>
      <c r="JCT3205" s="14"/>
      <c r="JCU3205" s="14"/>
      <c r="JCV3205" s="14"/>
      <c r="JCW3205" s="14"/>
      <c r="JCX3205" s="14"/>
      <c r="JCY3205" s="14"/>
      <c r="JCZ3205" s="14"/>
      <c r="JDA3205" s="14"/>
      <c r="JDB3205" s="14"/>
      <c r="JDC3205" s="14"/>
      <c r="JDD3205" s="14"/>
      <c r="JDE3205" s="14"/>
      <c r="JDF3205" s="14"/>
      <c r="JDG3205" s="14"/>
      <c r="JDH3205" s="14"/>
      <c r="JDI3205" s="14"/>
      <c r="JDJ3205" s="14"/>
      <c r="JDK3205" s="14"/>
      <c r="JDL3205" s="14"/>
      <c r="JDM3205" s="14"/>
      <c r="JDN3205" s="14"/>
      <c r="JDO3205" s="14"/>
      <c r="JDP3205" s="14"/>
      <c r="JDQ3205" s="14"/>
      <c r="JDR3205" s="14"/>
      <c r="JDS3205" s="14"/>
      <c r="JDT3205" s="14"/>
      <c r="JDU3205" s="14"/>
      <c r="JDV3205" s="14"/>
      <c r="JDW3205" s="14"/>
      <c r="JDX3205" s="14"/>
      <c r="JDY3205" s="14"/>
      <c r="JDZ3205" s="14"/>
      <c r="JEA3205" s="14"/>
      <c r="JEB3205" s="14"/>
      <c r="JEC3205" s="14"/>
      <c r="JED3205" s="14"/>
      <c r="JEE3205" s="14"/>
      <c r="JEF3205" s="14"/>
      <c r="JEG3205" s="14"/>
      <c r="JEH3205" s="14"/>
      <c r="JEI3205" s="14"/>
      <c r="JEJ3205" s="14"/>
      <c r="JEK3205" s="14"/>
      <c r="JEL3205" s="14"/>
      <c r="JEM3205" s="14"/>
      <c r="JEN3205" s="14"/>
      <c r="JEO3205" s="14"/>
      <c r="JEP3205" s="14"/>
      <c r="JEQ3205" s="14"/>
      <c r="JER3205" s="14"/>
      <c r="JES3205" s="14"/>
      <c r="JET3205" s="14"/>
      <c r="JEU3205" s="14"/>
      <c r="JEV3205" s="14"/>
      <c r="JEW3205" s="14"/>
      <c r="JEX3205" s="14"/>
      <c r="JEY3205" s="14"/>
      <c r="JEZ3205" s="14"/>
      <c r="JFA3205" s="14"/>
      <c r="JFB3205" s="14"/>
      <c r="JFC3205" s="14"/>
      <c r="JFD3205" s="14"/>
      <c r="JFE3205" s="14"/>
      <c r="JFF3205" s="14"/>
      <c r="JFG3205" s="14"/>
      <c r="JFH3205" s="14"/>
      <c r="JFI3205" s="14"/>
      <c r="JFJ3205" s="14"/>
      <c r="JFK3205" s="14"/>
      <c r="JFL3205" s="14"/>
      <c r="JFM3205" s="14"/>
      <c r="JFN3205" s="14"/>
      <c r="JFO3205" s="14"/>
      <c r="JFP3205" s="14"/>
      <c r="JFQ3205" s="14"/>
      <c r="JFR3205" s="14"/>
      <c r="JFS3205" s="14"/>
      <c r="JFT3205" s="14"/>
      <c r="JFU3205" s="14"/>
      <c r="JFV3205" s="14"/>
      <c r="JFW3205" s="14"/>
      <c r="JFX3205" s="14"/>
      <c r="JFY3205" s="14"/>
      <c r="JFZ3205" s="14"/>
      <c r="JGA3205" s="14"/>
      <c r="JGB3205" s="14"/>
      <c r="JGC3205" s="14"/>
      <c r="JGD3205" s="14"/>
      <c r="JGE3205" s="14"/>
      <c r="JGF3205" s="14"/>
      <c r="JGG3205" s="14"/>
      <c r="JGH3205" s="14"/>
      <c r="JGI3205" s="14"/>
      <c r="JGJ3205" s="14"/>
      <c r="JGK3205" s="14"/>
      <c r="JGL3205" s="14"/>
      <c r="JGM3205" s="14"/>
      <c r="JGN3205" s="14"/>
      <c r="JGO3205" s="14"/>
      <c r="JGP3205" s="14"/>
      <c r="JGQ3205" s="14"/>
      <c r="JGR3205" s="14"/>
      <c r="JGS3205" s="14"/>
      <c r="JGT3205" s="14"/>
      <c r="JGU3205" s="14"/>
      <c r="JGV3205" s="14"/>
      <c r="JGW3205" s="14"/>
      <c r="JGX3205" s="14"/>
      <c r="JGY3205" s="14"/>
      <c r="JGZ3205" s="14"/>
      <c r="JHA3205" s="14"/>
      <c r="JHB3205" s="14"/>
      <c r="JHC3205" s="14"/>
      <c r="JHD3205" s="14"/>
      <c r="JHE3205" s="14"/>
      <c r="JHF3205" s="14"/>
      <c r="JHG3205" s="14"/>
      <c r="JHH3205" s="14"/>
      <c r="JHI3205" s="14"/>
      <c r="JHJ3205" s="14"/>
      <c r="JHK3205" s="14"/>
      <c r="JHL3205" s="14"/>
      <c r="JHM3205" s="14"/>
      <c r="JHN3205" s="14"/>
      <c r="JHO3205" s="14"/>
      <c r="JHP3205" s="14"/>
      <c r="JHQ3205" s="14"/>
      <c r="JHR3205" s="14"/>
      <c r="JHS3205" s="14"/>
      <c r="JHT3205" s="14"/>
      <c r="JHU3205" s="14"/>
      <c r="JHV3205" s="14"/>
      <c r="JHW3205" s="14"/>
      <c r="JHX3205" s="14"/>
      <c r="JHY3205" s="14"/>
      <c r="JHZ3205" s="14"/>
      <c r="JIA3205" s="14"/>
      <c r="JIB3205" s="14"/>
      <c r="JIC3205" s="14"/>
      <c r="JID3205" s="14"/>
      <c r="JIE3205" s="14"/>
      <c r="JIF3205" s="14"/>
      <c r="JIG3205" s="14"/>
      <c r="JIH3205" s="14"/>
      <c r="JII3205" s="14"/>
      <c r="JIJ3205" s="14"/>
      <c r="JIK3205" s="14"/>
      <c r="JIL3205" s="14"/>
      <c r="JIM3205" s="14"/>
      <c r="JIN3205" s="14"/>
      <c r="JIO3205" s="14"/>
      <c r="JIP3205" s="14"/>
      <c r="JIQ3205" s="14"/>
      <c r="JIR3205" s="14"/>
      <c r="JIS3205" s="14"/>
      <c r="JIT3205" s="14"/>
      <c r="JIU3205" s="14"/>
      <c r="JIV3205" s="14"/>
      <c r="JIW3205" s="14"/>
      <c r="JIX3205" s="14"/>
      <c r="JIY3205" s="14"/>
      <c r="JIZ3205" s="14"/>
      <c r="JJA3205" s="14"/>
      <c r="JJB3205" s="14"/>
      <c r="JJC3205" s="14"/>
      <c r="JJD3205" s="14"/>
      <c r="JJE3205" s="14"/>
      <c r="JJF3205" s="14"/>
      <c r="JJG3205" s="14"/>
      <c r="JJH3205" s="14"/>
      <c r="JJI3205" s="14"/>
      <c r="JJJ3205" s="14"/>
      <c r="JJK3205" s="14"/>
      <c r="JJL3205" s="14"/>
      <c r="JJM3205" s="14"/>
      <c r="JJN3205" s="14"/>
      <c r="JJO3205" s="14"/>
      <c r="JJP3205" s="14"/>
      <c r="JJQ3205" s="14"/>
      <c r="JJR3205" s="14"/>
      <c r="JJS3205" s="14"/>
      <c r="JJT3205" s="14"/>
      <c r="JJU3205" s="14"/>
      <c r="JJV3205" s="14"/>
      <c r="JJW3205" s="14"/>
      <c r="JJX3205" s="14"/>
      <c r="JJY3205" s="14"/>
      <c r="JJZ3205" s="14"/>
      <c r="JKA3205" s="14"/>
      <c r="JKB3205" s="14"/>
      <c r="JKC3205" s="14"/>
      <c r="JKD3205" s="14"/>
      <c r="JKE3205" s="14"/>
      <c r="JKF3205" s="14"/>
      <c r="JKG3205" s="14"/>
      <c r="JKH3205" s="14"/>
      <c r="JKI3205" s="14"/>
      <c r="JKJ3205" s="14"/>
      <c r="JKK3205" s="14"/>
      <c r="JKL3205" s="14"/>
      <c r="JKM3205" s="14"/>
      <c r="JKN3205" s="14"/>
      <c r="JKO3205" s="14"/>
      <c r="JKP3205" s="14"/>
      <c r="JKQ3205" s="14"/>
      <c r="JKR3205" s="14"/>
      <c r="JKS3205" s="14"/>
      <c r="JKT3205" s="14"/>
      <c r="JKU3205" s="14"/>
      <c r="JKV3205" s="14"/>
      <c r="JKW3205" s="14"/>
      <c r="JKX3205" s="14"/>
      <c r="JKY3205" s="14"/>
      <c r="JKZ3205" s="14"/>
      <c r="JLA3205" s="14"/>
      <c r="JLB3205" s="14"/>
      <c r="JLC3205" s="14"/>
      <c r="JLD3205" s="14"/>
      <c r="JLE3205" s="14"/>
      <c r="JLF3205" s="14"/>
      <c r="JLG3205" s="14"/>
      <c r="JLH3205" s="14"/>
      <c r="JLI3205" s="14"/>
      <c r="JLJ3205" s="14"/>
      <c r="JLK3205" s="14"/>
      <c r="JLL3205" s="14"/>
      <c r="JLM3205" s="14"/>
      <c r="JLN3205" s="14"/>
      <c r="JLO3205" s="14"/>
      <c r="JLP3205" s="14"/>
      <c r="JLQ3205" s="14"/>
      <c r="JLR3205" s="14"/>
      <c r="JLS3205" s="14"/>
      <c r="JLT3205" s="14"/>
      <c r="JLU3205" s="14"/>
      <c r="JLV3205" s="14"/>
      <c r="JLW3205" s="14"/>
      <c r="JLX3205" s="14"/>
      <c r="JLY3205" s="14"/>
      <c r="JLZ3205" s="14"/>
      <c r="JMA3205" s="14"/>
      <c r="JMB3205" s="14"/>
      <c r="JMC3205" s="14"/>
      <c r="JMD3205" s="14"/>
      <c r="JME3205" s="14"/>
      <c r="JMF3205" s="14"/>
      <c r="JMG3205" s="14"/>
      <c r="JMH3205" s="14"/>
      <c r="JMI3205" s="14"/>
      <c r="JMJ3205" s="14"/>
      <c r="JMK3205" s="14"/>
      <c r="JML3205" s="14"/>
      <c r="JMM3205" s="14"/>
      <c r="JMN3205" s="14"/>
      <c r="JMO3205" s="14"/>
      <c r="JMP3205" s="14"/>
      <c r="JMQ3205" s="14"/>
      <c r="JMR3205" s="14"/>
      <c r="JMS3205" s="14"/>
      <c r="JMT3205" s="14"/>
      <c r="JMU3205" s="14"/>
      <c r="JMV3205" s="14"/>
      <c r="JMW3205" s="14"/>
      <c r="JMX3205" s="14"/>
      <c r="JMY3205" s="14"/>
      <c r="JMZ3205" s="14"/>
      <c r="JNA3205" s="14"/>
      <c r="JNB3205" s="14"/>
      <c r="JNC3205" s="14"/>
      <c r="JND3205" s="14"/>
      <c r="JNE3205" s="14"/>
      <c r="JNF3205" s="14"/>
      <c r="JNG3205" s="14"/>
      <c r="JNH3205" s="14"/>
      <c r="JNI3205" s="14"/>
      <c r="JNJ3205" s="14"/>
      <c r="JNK3205" s="14"/>
      <c r="JNL3205" s="14"/>
      <c r="JNM3205" s="14"/>
      <c r="JNN3205" s="14"/>
      <c r="JNO3205" s="14"/>
      <c r="JNP3205" s="14"/>
      <c r="JNQ3205" s="14"/>
      <c r="JNR3205" s="14"/>
      <c r="JNS3205" s="14"/>
      <c r="JNT3205" s="14"/>
      <c r="JNU3205" s="14"/>
      <c r="JNV3205" s="14"/>
      <c r="JNW3205" s="14"/>
      <c r="JNX3205" s="14"/>
      <c r="JNY3205" s="14"/>
      <c r="JNZ3205" s="14"/>
      <c r="JOA3205" s="14"/>
      <c r="JOB3205" s="14"/>
      <c r="JOC3205" s="14"/>
      <c r="JOD3205" s="14"/>
      <c r="JOE3205" s="14"/>
      <c r="JOF3205" s="14"/>
      <c r="JOG3205" s="14"/>
      <c r="JOH3205" s="14"/>
      <c r="JOI3205" s="14"/>
      <c r="JOJ3205" s="14"/>
      <c r="JOK3205" s="14"/>
      <c r="JOL3205" s="14"/>
      <c r="JOM3205" s="14"/>
      <c r="JON3205" s="14"/>
      <c r="JOO3205" s="14"/>
      <c r="JOP3205" s="14"/>
      <c r="JOQ3205" s="14"/>
      <c r="JOR3205" s="14"/>
      <c r="JOS3205" s="14"/>
      <c r="JOT3205" s="14"/>
      <c r="JOU3205" s="14"/>
      <c r="JOV3205" s="14"/>
      <c r="JOW3205" s="14"/>
      <c r="JOX3205" s="14"/>
      <c r="JOY3205" s="14"/>
      <c r="JOZ3205" s="14"/>
      <c r="JPA3205" s="14"/>
      <c r="JPB3205" s="14"/>
      <c r="JPC3205" s="14"/>
      <c r="JPD3205" s="14"/>
      <c r="JPE3205" s="14"/>
      <c r="JPF3205" s="14"/>
      <c r="JPG3205" s="14"/>
      <c r="JPH3205" s="14"/>
      <c r="JPI3205" s="14"/>
      <c r="JPJ3205" s="14"/>
      <c r="JPK3205" s="14"/>
      <c r="JPL3205" s="14"/>
      <c r="JPM3205" s="14"/>
      <c r="JPN3205" s="14"/>
      <c r="JPO3205" s="14"/>
      <c r="JPP3205" s="14"/>
      <c r="JPQ3205" s="14"/>
      <c r="JPR3205" s="14"/>
      <c r="JPS3205" s="14"/>
      <c r="JPT3205" s="14"/>
      <c r="JPU3205" s="14"/>
      <c r="JPV3205" s="14"/>
      <c r="JPW3205" s="14"/>
      <c r="JPX3205" s="14"/>
      <c r="JPY3205" s="14"/>
      <c r="JPZ3205" s="14"/>
      <c r="JQA3205" s="14"/>
      <c r="JQB3205" s="14"/>
      <c r="JQC3205" s="14"/>
      <c r="JQD3205" s="14"/>
      <c r="JQE3205" s="14"/>
      <c r="JQF3205" s="14"/>
      <c r="JQG3205" s="14"/>
      <c r="JQH3205" s="14"/>
      <c r="JQI3205" s="14"/>
      <c r="JQJ3205" s="14"/>
      <c r="JQK3205" s="14"/>
      <c r="JQL3205" s="14"/>
      <c r="JQM3205" s="14"/>
      <c r="JQN3205" s="14"/>
      <c r="JQO3205" s="14"/>
      <c r="JQP3205" s="14"/>
      <c r="JQQ3205" s="14"/>
      <c r="JQR3205" s="14"/>
      <c r="JQS3205" s="14"/>
      <c r="JQT3205" s="14"/>
      <c r="JQU3205" s="14"/>
      <c r="JQV3205" s="14"/>
      <c r="JQW3205" s="14"/>
      <c r="JQX3205" s="14"/>
      <c r="JQY3205" s="14"/>
      <c r="JQZ3205" s="14"/>
      <c r="JRA3205" s="14"/>
      <c r="JRB3205" s="14"/>
      <c r="JRC3205" s="14"/>
      <c r="JRD3205" s="14"/>
      <c r="JRE3205" s="14"/>
      <c r="JRF3205" s="14"/>
      <c r="JRG3205" s="14"/>
      <c r="JRH3205" s="14"/>
      <c r="JRI3205" s="14"/>
      <c r="JRJ3205" s="14"/>
      <c r="JRK3205" s="14"/>
      <c r="JRL3205" s="14"/>
      <c r="JRM3205" s="14"/>
      <c r="JRN3205" s="14"/>
      <c r="JRO3205" s="14"/>
      <c r="JRP3205" s="14"/>
      <c r="JRQ3205" s="14"/>
      <c r="JRR3205" s="14"/>
      <c r="JRS3205" s="14"/>
      <c r="JRT3205" s="14"/>
      <c r="JRU3205" s="14"/>
      <c r="JRV3205" s="14"/>
      <c r="JRW3205" s="14"/>
      <c r="JRX3205" s="14"/>
      <c r="JRY3205" s="14"/>
      <c r="JRZ3205" s="14"/>
      <c r="JSA3205" s="14"/>
      <c r="JSB3205" s="14"/>
      <c r="JSC3205" s="14"/>
      <c r="JSD3205" s="14"/>
      <c r="JSE3205" s="14"/>
      <c r="JSF3205" s="14"/>
      <c r="JSG3205" s="14"/>
      <c r="JSH3205" s="14"/>
      <c r="JSI3205" s="14"/>
      <c r="JSJ3205" s="14"/>
      <c r="JSK3205" s="14"/>
      <c r="JSL3205" s="14"/>
      <c r="JSM3205" s="14"/>
      <c r="JSN3205" s="14"/>
      <c r="JSO3205" s="14"/>
      <c r="JSP3205" s="14"/>
      <c r="JSQ3205" s="14"/>
      <c r="JSR3205" s="14"/>
      <c r="JSS3205" s="14"/>
      <c r="JST3205" s="14"/>
      <c r="JSU3205" s="14"/>
      <c r="JSV3205" s="14"/>
      <c r="JSW3205" s="14"/>
      <c r="JSX3205" s="14"/>
      <c r="JSY3205" s="14"/>
      <c r="JSZ3205" s="14"/>
      <c r="JTA3205" s="14"/>
      <c r="JTB3205" s="14"/>
      <c r="JTC3205" s="14"/>
      <c r="JTD3205" s="14"/>
      <c r="JTE3205" s="14"/>
      <c r="JTF3205" s="14"/>
      <c r="JTG3205" s="14"/>
      <c r="JTH3205" s="14"/>
      <c r="JTI3205" s="14"/>
      <c r="JTJ3205" s="14"/>
      <c r="JTK3205" s="14"/>
      <c r="JTL3205" s="14"/>
      <c r="JTM3205" s="14"/>
      <c r="JTN3205" s="14"/>
      <c r="JTO3205" s="14"/>
      <c r="JTP3205" s="14"/>
      <c r="JTQ3205" s="14"/>
      <c r="JTR3205" s="14"/>
      <c r="JTS3205" s="14"/>
      <c r="JTT3205" s="14"/>
      <c r="JTU3205" s="14"/>
      <c r="JTV3205" s="14"/>
      <c r="JTW3205" s="14"/>
      <c r="JTX3205" s="14"/>
      <c r="JTY3205" s="14"/>
      <c r="JTZ3205" s="14"/>
      <c r="JUA3205" s="14"/>
      <c r="JUB3205" s="14"/>
      <c r="JUC3205" s="14"/>
      <c r="JUD3205" s="14"/>
      <c r="JUE3205" s="14"/>
      <c r="JUF3205" s="14"/>
      <c r="JUG3205" s="14"/>
      <c r="JUH3205" s="14"/>
      <c r="JUI3205" s="14"/>
      <c r="JUJ3205" s="14"/>
      <c r="JUK3205" s="14"/>
      <c r="JUL3205" s="14"/>
      <c r="JUM3205" s="14"/>
      <c r="JUN3205" s="14"/>
      <c r="JUO3205" s="14"/>
      <c r="JUP3205" s="14"/>
      <c r="JUQ3205" s="14"/>
      <c r="JUR3205" s="14"/>
      <c r="JUS3205" s="14"/>
      <c r="JUT3205" s="14"/>
      <c r="JUU3205" s="14"/>
      <c r="JUV3205" s="14"/>
      <c r="JUW3205" s="14"/>
      <c r="JUX3205" s="14"/>
      <c r="JUY3205" s="14"/>
      <c r="JUZ3205" s="14"/>
      <c r="JVA3205" s="14"/>
      <c r="JVB3205" s="14"/>
      <c r="JVC3205" s="14"/>
      <c r="JVD3205" s="14"/>
      <c r="JVE3205" s="14"/>
      <c r="JVF3205" s="14"/>
      <c r="JVG3205" s="14"/>
      <c r="JVH3205" s="14"/>
      <c r="JVI3205" s="14"/>
      <c r="JVJ3205" s="14"/>
      <c r="JVK3205" s="14"/>
      <c r="JVL3205" s="14"/>
      <c r="JVM3205" s="14"/>
      <c r="JVN3205" s="14"/>
      <c r="JVO3205" s="14"/>
      <c r="JVP3205" s="14"/>
      <c r="JVQ3205" s="14"/>
      <c r="JVR3205" s="14"/>
      <c r="JVS3205" s="14"/>
      <c r="JVT3205" s="14"/>
      <c r="JVU3205" s="14"/>
      <c r="JVV3205" s="14"/>
      <c r="JVW3205" s="14"/>
      <c r="JVX3205" s="14"/>
      <c r="JVY3205" s="14"/>
      <c r="JVZ3205" s="14"/>
      <c r="JWA3205" s="14"/>
      <c r="JWB3205" s="14"/>
      <c r="JWC3205" s="14"/>
      <c r="JWD3205" s="14"/>
      <c r="JWE3205" s="14"/>
      <c r="JWF3205" s="14"/>
      <c r="JWG3205" s="14"/>
      <c r="JWH3205" s="14"/>
      <c r="JWI3205" s="14"/>
      <c r="JWJ3205" s="14"/>
      <c r="JWK3205" s="14"/>
      <c r="JWL3205" s="14"/>
      <c r="JWM3205" s="14"/>
      <c r="JWN3205" s="14"/>
      <c r="JWO3205" s="14"/>
      <c r="JWP3205" s="14"/>
      <c r="JWQ3205" s="14"/>
      <c r="JWR3205" s="14"/>
      <c r="JWS3205" s="14"/>
      <c r="JWT3205" s="14"/>
      <c r="JWU3205" s="14"/>
      <c r="JWV3205" s="14"/>
      <c r="JWW3205" s="14"/>
      <c r="JWX3205" s="14"/>
      <c r="JWY3205" s="14"/>
      <c r="JWZ3205" s="14"/>
      <c r="JXA3205" s="14"/>
      <c r="JXB3205" s="14"/>
      <c r="JXC3205" s="14"/>
      <c r="JXD3205" s="14"/>
      <c r="JXE3205" s="14"/>
      <c r="JXF3205" s="14"/>
      <c r="JXG3205" s="14"/>
      <c r="JXH3205" s="14"/>
      <c r="JXI3205" s="14"/>
      <c r="JXJ3205" s="14"/>
      <c r="JXK3205" s="14"/>
      <c r="JXL3205" s="14"/>
      <c r="JXM3205" s="14"/>
      <c r="JXN3205" s="14"/>
      <c r="JXO3205" s="14"/>
      <c r="JXP3205" s="14"/>
      <c r="JXQ3205" s="14"/>
      <c r="JXR3205" s="14"/>
      <c r="JXS3205" s="14"/>
      <c r="JXT3205" s="14"/>
      <c r="JXU3205" s="14"/>
      <c r="JXV3205" s="14"/>
      <c r="JXW3205" s="14"/>
      <c r="JXX3205" s="14"/>
      <c r="JXY3205" s="14"/>
      <c r="JXZ3205" s="14"/>
      <c r="JYA3205" s="14"/>
      <c r="JYB3205" s="14"/>
      <c r="JYC3205" s="14"/>
      <c r="JYD3205" s="14"/>
      <c r="JYE3205" s="14"/>
      <c r="JYF3205" s="14"/>
      <c r="JYG3205" s="14"/>
      <c r="JYH3205" s="14"/>
      <c r="JYI3205" s="14"/>
      <c r="JYJ3205" s="14"/>
      <c r="JYK3205" s="14"/>
      <c r="JYL3205" s="14"/>
      <c r="JYM3205" s="14"/>
      <c r="JYN3205" s="14"/>
      <c r="JYO3205" s="14"/>
      <c r="JYP3205" s="14"/>
      <c r="JYQ3205" s="14"/>
      <c r="JYR3205" s="14"/>
      <c r="JYS3205" s="14"/>
      <c r="JYT3205" s="14"/>
      <c r="JYU3205" s="14"/>
      <c r="JYV3205" s="14"/>
      <c r="JYW3205" s="14"/>
      <c r="JYX3205" s="14"/>
      <c r="JYY3205" s="14"/>
      <c r="JYZ3205" s="14"/>
      <c r="JZA3205" s="14"/>
      <c r="JZB3205" s="14"/>
      <c r="JZC3205" s="14"/>
      <c r="JZD3205" s="14"/>
      <c r="JZE3205" s="14"/>
      <c r="JZF3205" s="14"/>
      <c r="JZG3205" s="14"/>
      <c r="JZH3205" s="14"/>
      <c r="JZI3205" s="14"/>
      <c r="JZJ3205" s="14"/>
      <c r="JZK3205" s="14"/>
      <c r="JZL3205" s="14"/>
      <c r="JZM3205" s="14"/>
      <c r="JZN3205" s="14"/>
      <c r="JZO3205" s="14"/>
      <c r="JZP3205" s="14"/>
      <c r="JZQ3205" s="14"/>
      <c r="JZR3205" s="14"/>
      <c r="JZS3205" s="14"/>
      <c r="JZT3205" s="14"/>
      <c r="JZU3205" s="14"/>
      <c r="JZV3205" s="14"/>
      <c r="JZW3205" s="14"/>
      <c r="JZX3205" s="14"/>
      <c r="JZY3205" s="14"/>
      <c r="JZZ3205" s="14"/>
      <c r="KAA3205" s="14"/>
      <c r="KAB3205" s="14"/>
      <c r="KAC3205" s="14"/>
      <c r="KAD3205" s="14"/>
      <c r="KAE3205" s="14"/>
      <c r="KAF3205" s="14"/>
      <c r="KAG3205" s="14"/>
      <c r="KAH3205" s="14"/>
      <c r="KAI3205" s="14"/>
      <c r="KAJ3205" s="14"/>
      <c r="KAK3205" s="14"/>
      <c r="KAL3205" s="14"/>
      <c r="KAM3205" s="14"/>
      <c r="KAN3205" s="14"/>
      <c r="KAO3205" s="14"/>
      <c r="KAP3205" s="14"/>
      <c r="KAQ3205" s="14"/>
      <c r="KAR3205" s="14"/>
      <c r="KAS3205" s="14"/>
      <c r="KAT3205" s="14"/>
      <c r="KAU3205" s="14"/>
      <c r="KAV3205" s="14"/>
      <c r="KAW3205" s="14"/>
      <c r="KAX3205" s="14"/>
      <c r="KAY3205" s="14"/>
      <c r="KAZ3205" s="14"/>
      <c r="KBA3205" s="14"/>
      <c r="KBB3205" s="14"/>
      <c r="KBC3205" s="14"/>
      <c r="KBD3205" s="14"/>
      <c r="KBE3205" s="14"/>
      <c r="KBF3205" s="14"/>
      <c r="KBG3205" s="14"/>
      <c r="KBH3205" s="14"/>
      <c r="KBI3205" s="14"/>
      <c r="KBJ3205" s="14"/>
      <c r="KBK3205" s="14"/>
      <c r="KBL3205" s="14"/>
      <c r="KBM3205" s="14"/>
      <c r="KBN3205" s="14"/>
      <c r="KBO3205" s="14"/>
      <c r="KBP3205" s="14"/>
      <c r="KBQ3205" s="14"/>
      <c r="KBR3205" s="14"/>
      <c r="KBS3205" s="14"/>
      <c r="KBT3205" s="14"/>
      <c r="KBU3205" s="14"/>
      <c r="KBV3205" s="14"/>
      <c r="KBW3205" s="14"/>
      <c r="KBX3205" s="14"/>
      <c r="KBY3205" s="14"/>
      <c r="KBZ3205" s="14"/>
      <c r="KCA3205" s="14"/>
      <c r="KCB3205" s="14"/>
      <c r="KCC3205" s="14"/>
      <c r="KCD3205" s="14"/>
      <c r="KCE3205" s="14"/>
      <c r="KCF3205" s="14"/>
      <c r="KCG3205" s="14"/>
      <c r="KCH3205" s="14"/>
      <c r="KCI3205" s="14"/>
      <c r="KCJ3205" s="14"/>
      <c r="KCK3205" s="14"/>
      <c r="KCL3205" s="14"/>
      <c r="KCM3205" s="14"/>
      <c r="KCN3205" s="14"/>
      <c r="KCO3205" s="14"/>
      <c r="KCP3205" s="14"/>
      <c r="KCQ3205" s="14"/>
      <c r="KCR3205" s="14"/>
      <c r="KCS3205" s="14"/>
      <c r="KCT3205" s="14"/>
      <c r="KCU3205" s="14"/>
      <c r="KCV3205" s="14"/>
      <c r="KCW3205" s="14"/>
      <c r="KCX3205" s="14"/>
      <c r="KCY3205" s="14"/>
      <c r="KCZ3205" s="14"/>
      <c r="KDA3205" s="14"/>
      <c r="KDB3205" s="14"/>
      <c r="KDC3205" s="14"/>
      <c r="KDD3205" s="14"/>
      <c r="KDE3205" s="14"/>
      <c r="KDF3205" s="14"/>
      <c r="KDG3205" s="14"/>
      <c r="KDH3205" s="14"/>
      <c r="KDI3205" s="14"/>
      <c r="KDJ3205" s="14"/>
      <c r="KDK3205" s="14"/>
      <c r="KDL3205" s="14"/>
      <c r="KDM3205" s="14"/>
      <c r="KDN3205" s="14"/>
      <c r="KDO3205" s="14"/>
      <c r="KDP3205" s="14"/>
      <c r="KDQ3205" s="14"/>
      <c r="KDR3205" s="14"/>
      <c r="KDS3205" s="14"/>
      <c r="KDT3205" s="14"/>
      <c r="KDU3205" s="14"/>
      <c r="KDV3205" s="14"/>
      <c r="KDW3205" s="14"/>
      <c r="KDX3205" s="14"/>
      <c r="KDY3205" s="14"/>
      <c r="KDZ3205" s="14"/>
      <c r="KEA3205" s="14"/>
      <c r="KEB3205" s="14"/>
      <c r="KEC3205" s="14"/>
      <c r="KED3205" s="14"/>
      <c r="KEE3205" s="14"/>
      <c r="KEF3205" s="14"/>
      <c r="KEG3205" s="14"/>
      <c r="KEH3205" s="14"/>
      <c r="KEI3205" s="14"/>
      <c r="KEJ3205" s="14"/>
      <c r="KEK3205" s="14"/>
      <c r="KEL3205" s="14"/>
      <c r="KEM3205" s="14"/>
      <c r="KEN3205" s="14"/>
      <c r="KEO3205" s="14"/>
      <c r="KEP3205" s="14"/>
      <c r="KEQ3205" s="14"/>
      <c r="KER3205" s="14"/>
      <c r="KES3205" s="14"/>
      <c r="KET3205" s="14"/>
      <c r="KEU3205" s="14"/>
      <c r="KEV3205" s="14"/>
      <c r="KEW3205" s="14"/>
      <c r="KEX3205" s="14"/>
      <c r="KEY3205" s="14"/>
      <c r="KEZ3205" s="14"/>
      <c r="KFA3205" s="14"/>
      <c r="KFB3205" s="14"/>
      <c r="KFC3205" s="14"/>
      <c r="KFD3205" s="14"/>
      <c r="KFE3205" s="14"/>
      <c r="KFF3205" s="14"/>
      <c r="KFG3205" s="14"/>
      <c r="KFH3205" s="14"/>
      <c r="KFI3205" s="14"/>
      <c r="KFJ3205" s="14"/>
      <c r="KFK3205" s="14"/>
      <c r="KFL3205" s="14"/>
      <c r="KFM3205" s="14"/>
      <c r="KFN3205" s="14"/>
      <c r="KFO3205" s="14"/>
      <c r="KFP3205" s="14"/>
      <c r="KFQ3205" s="14"/>
      <c r="KFR3205" s="14"/>
      <c r="KFS3205" s="14"/>
      <c r="KFT3205" s="14"/>
      <c r="KFU3205" s="14"/>
      <c r="KFV3205" s="14"/>
      <c r="KFW3205" s="14"/>
      <c r="KFX3205" s="14"/>
      <c r="KFY3205" s="14"/>
      <c r="KFZ3205" s="14"/>
      <c r="KGA3205" s="14"/>
      <c r="KGB3205" s="14"/>
      <c r="KGC3205" s="14"/>
      <c r="KGD3205" s="14"/>
      <c r="KGE3205" s="14"/>
      <c r="KGF3205" s="14"/>
      <c r="KGG3205" s="14"/>
      <c r="KGH3205" s="14"/>
      <c r="KGI3205" s="14"/>
      <c r="KGJ3205" s="14"/>
      <c r="KGK3205" s="14"/>
      <c r="KGL3205" s="14"/>
      <c r="KGM3205" s="14"/>
      <c r="KGN3205" s="14"/>
      <c r="KGO3205" s="14"/>
      <c r="KGP3205" s="14"/>
      <c r="KGQ3205" s="14"/>
      <c r="KGR3205" s="14"/>
      <c r="KGS3205" s="14"/>
      <c r="KGT3205" s="14"/>
      <c r="KGU3205" s="14"/>
      <c r="KGV3205" s="14"/>
      <c r="KGW3205" s="14"/>
      <c r="KGX3205" s="14"/>
      <c r="KGY3205" s="14"/>
      <c r="KGZ3205" s="14"/>
      <c r="KHA3205" s="14"/>
      <c r="KHB3205" s="14"/>
      <c r="KHC3205" s="14"/>
      <c r="KHD3205" s="14"/>
      <c r="KHE3205" s="14"/>
      <c r="KHF3205" s="14"/>
      <c r="KHG3205" s="14"/>
      <c r="KHH3205" s="14"/>
      <c r="KHI3205" s="14"/>
      <c r="KHJ3205" s="14"/>
      <c r="KHK3205" s="14"/>
      <c r="KHL3205" s="14"/>
      <c r="KHM3205" s="14"/>
      <c r="KHN3205" s="14"/>
      <c r="KHO3205" s="14"/>
      <c r="KHP3205" s="14"/>
      <c r="KHQ3205" s="14"/>
      <c r="KHR3205" s="14"/>
      <c r="KHS3205" s="14"/>
      <c r="KHT3205" s="14"/>
      <c r="KHU3205" s="14"/>
      <c r="KHV3205" s="14"/>
      <c r="KHW3205" s="14"/>
      <c r="KHX3205" s="14"/>
      <c r="KHY3205" s="14"/>
      <c r="KHZ3205" s="14"/>
      <c r="KIA3205" s="14"/>
      <c r="KIB3205" s="14"/>
      <c r="KIC3205" s="14"/>
      <c r="KID3205" s="14"/>
      <c r="KIE3205" s="14"/>
      <c r="KIF3205" s="14"/>
      <c r="KIG3205" s="14"/>
      <c r="KIH3205" s="14"/>
      <c r="KII3205" s="14"/>
      <c r="KIJ3205" s="14"/>
      <c r="KIK3205" s="14"/>
      <c r="KIL3205" s="14"/>
      <c r="KIM3205" s="14"/>
      <c r="KIN3205" s="14"/>
      <c r="KIO3205" s="14"/>
      <c r="KIP3205" s="14"/>
      <c r="KIQ3205" s="14"/>
      <c r="KIR3205" s="14"/>
      <c r="KIS3205" s="14"/>
      <c r="KIT3205" s="14"/>
      <c r="KIU3205" s="14"/>
      <c r="KIV3205" s="14"/>
      <c r="KIW3205" s="14"/>
      <c r="KIX3205" s="14"/>
      <c r="KIY3205" s="14"/>
      <c r="KIZ3205" s="14"/>
      <c r="KJA3205" s="14"/>
      <c r="KJB3205" s="14"/>
      <c r="KJC3205" s="14"/>
      <c r="KJD3205" s="14"/>
      <c r="KJE3205" s="14"/>
      <c r="KJF3205" s="14"/>
      <c r="KJG3205" s="14"/>
      <c r="KJH3205" s="14"/>
      <c r="KJI3205" s="14"/>
      <c r="KJJ3205" s="14"/>
      <c r="KJK3205" s="14"/>
      <c r="KJL3205" s="14"/>
      <c r="KJM3205" s="14"/>
      <c r="KJN3205" s="14"/>
      <c r="KJO3205" s="14"/>
      <c r="KJP3205" s="14"/>
      <c r="KJQ3205" s="14"/>
      <c r="KJR3205" s="14"/>
      <c r="KJS3205" s="14"/>
      <c r="KJT3205" s="14"/>
      <c r="KJU3205" s="14"/>
      <c r="KJV3205" s="14"/>
      <c r="KJW3205" s="14"/>
      <c r="KJX3205" s="14"/>
      <c r="KJY3205" s="14"/>
      <c r="KJZ3205" s="14"/>
      <c r="KKA3205" s="14"/>
      <c r="KKB3205" s="14"/>
      <c r="KKC3205" s="14"/>
      <c r="KKD3205" s="14"/>
      <c r="KKE3205" s="14"/>
      <c r="KKF3205" s="14"/>
      <c r="KKG3205" s="14"/>
      <c r="KKH3205" s="14"/>
      <c r="KKI3205" s="14"/>
      <c r="KKJ3205" s="14"/>
      <c r="KKK3205" s="14"/>
      <c r="KKL3205" s="14"/>
      <c r="KKM3205" s="14"/>
      <c r="KKN3205" s="14"/>
      <c r="KKO3205" s="14"/>
      <c r="KKP3205" s="14"/>
      <c r="KKQ3205" s="14"/>
      <c r="KKR3205" s="14"/>
      <c r="KKS3205" s="14"/>
      <c r="KKT3205" s="14"/>
      <c r="KKU3205" s="14"/>
      <c r="KKV3205" s="14"/>
      <c r="KKW3205" s="14"/>
      <c r="KKX3205" s="14"/>
      <c r="KKY3205" s="14"/>
      <c r="KKZ3205" s="14"/>
      <c r="KLA3205" s="14"/>
      <c r="KLB3205" s="14"/>
      <c r="KLC3205" s="14"/>
      <c r="KLD3205" s="14"/>
      <c r="KLE3205" s="14"/>
      <c r="KLF3205" s="14"/>
      <c r="KLG3205" s="14"/>
      <c r="KLH3205" s="14"/>
      <c r="KLI3205" s="14"/>
      <c r="KLJ3205" s="14"/>
      <c r="KLK3205" s="14"/>
      <c r="KLL3205" s="14"/>
      <c r="KLM3205" s="14"/>
      <c r="KLN3205" s="14"/>
      <c r="KLO3205" s="14"/>
      <c r="KLP3205" s="14"/>
      <c r="KLQ3205" s="14"/>
      <c r="KLR3205" s="14"/>
      <c r="KLS3205" s="14"/>
      <c r="KLT3205" s="14"/>
      <c r="KLU3205" s="14"/>
      <c r="KLV3205" s="14"/>
      <c r="KLW3205" s="14"/>
      <c r="KLX3205" s="14"/>
      <c r="KLY3205" s="14"/>
      <c r="KLZ3205" s="14"/>
      <c r="KMA3205" s="14"/>
      <c r="KMB3205" s="14"/>
      <c r="KMC3205" s="14"/>
      <c r="KMD3205" s="14"/>
      <c r="KME3205" s="14"/>
      <c r="KMF3205" s="14"/>
      <c r="KMG3205" s="14"/>
      <c r="KMH3205" s="14"/>
      <c r="KMI3205" s="14"/>
      <c r="KMJ3205" s="14"/>
      <c r="KMK3205" s="14"/>
      <c r="KML3205" s="14"/>
      <c r="KMM3205" s="14"/>
      <c r="KMN3205" s="14"/>
      <c r="KMO3205" s="14"/>
      <c r="KMP3205" s="14"/>
      <c r="KMQ3205" s="14"/>
      <c r="KMR3205" s="14"/>
      <c r="KMS3205" s="14"/>
      <c r="KMT3205" s="14"/>
      <c r="KMU3205" s="14"/>
      <c r="KMV3205" s="14"/>
      <c r="KMW3205" s="14"/>
      <c r="KMX3205" s="14"/>
      <c r="KMY3205" s="14"/>
      <c r="KMZ3205" s="14"/>
      <c r="KNA3205" s="14"/>
      <c r="KNB3205" s="14"/>
      <c r="KNC3205" s="14"/>
      <c r="KND3205" s="14"/>
      <c r="KNE3205" s="14"/>
      <c r="KNF3205" s="14"/>
      <c r="KNG3205" s="14"/>
      <c r="KNH3205" s="14"/>
      <c r="KNI3205" s="14"/>
      <c r="KNJ3205" s="14"/>
      <c r="KNK3205" s="14"/>
      <c r="KNL3205" s="14"/>
      <c r="KNM3205" s="14"/>
      <c r="KNN3205" s="14"/>
      <c r="KNO3205" s="14"/>
      <c r="KNP3205" s="14"/>
      <c r="KNQ3205" s="14"/>
      <c r="KNR3205" s="14"/>
      <c r="KNS3205" s="14"/>
      <c r="KNT3205" s="14"/>
      <c r="KNU3205" s="14"/>
      <c r="KNV3205" s="14"/>
      <c r="KNW3205" s="14"/>
      <c r="KNX3205" s="14"/>
      <c r="KNY3205" s="14"/>
      <c r="KNZ3205" s="14"/>
      <c r="KOA3205" s="14"/>
      <c r="KOB3205" s="14"/>
      <c r="KOC3205" s="14"/>
      <c r="KOD3205" s="14"/>
      <c r="KOE3205" s="14"/>
      <c r="KOF3205" s="14"/>
      <c r="KOG3205" s="14"/>
      <c r="KOH3205" s="14"/>
      <c r="KOI3205" s="14"/>
      <c r="KOJ3205" s="14"/>
      <c r="KOK3205" s="14"/>
      <c r="KOL3205" s="14"/>
      <c r="KOM3205" s="14"/>
      <c r="KON3205" s="14"/>
      <c r="KOO3205" s="14"/>
      <c r="KOP3205" s="14"/>
      <c r="KOQ3205" s="14"/>
      <c r="KOR3205" s="14"/>
      <c r="KOS3205" s="14"/>
      <c r="KOT3205" s="14"/>
      <c r="KOU3205" s="14"/>
      <c r="KOV3205" s="14"/>
      <c r="KOW3205" s="14"/>
      <c r="KOX3205" s="14"/>
      <c r="KOY3205" s="14"/>
      <c r="KOZ3205" s="14"/>
      <c r="KPA3205" s="14"/>
      <c r="KPB3205" s="14"/>
      <c r="KPC3205" s="14"/>
      <c r="KPD3205" s="14"/>
      <c r="KPE3205" s="14"/>
      <c r="KPF3205" s="14"/>
      <c r="KPG3205" s="14"/>
      <c r="KPH3205" s="14"/>
      <c r="KPI3205" s="14"/>
      <c r="KPJ3205" s="14"/>
      <c r="KPK3205" s="14"/>
      <c r="KPL3205" s="14"/>
      <c r="KPM3205" s="14"/>
      <c r="KPN3205" s="14"/>
      <c r="KPO3205" s="14"/>
      <c r="KPP3205" s="14"/>
      <c r="KPQ3205" s="14"/>
      <c r="KPR3205" s="14"/>
      <c r="KPS3205" s="14"/>
      <c r="KPT3205" s="14"/>
      <c r="KPU3205" s="14"/>
      <c r="KPV3205" s="14"/>
      <c r="KPW3205" s="14"/>
      <c r="KPX3205" s="14"/>
      <c r="KPY3205" s="14"/>
      <c r="KPZ3205" s="14"/>
      <c r="KQA3205" s="14"/>
      <c r="KQB3205" s="14"/>
      <c r="KQC3205" s="14"/>
      <c r="KQD3205" s="14"/>
      <c r="KQE3205" s="14"/>
      <c r="KQF3205" s="14"/>
      <c r="KQG3205" s="14"/>
      <c r="KQH3205" s="14"/>
      <c r="KQI3205" s="14"/>
      <c r="KQJ3205" s="14"/>
      <c r="KQK3205" s="14"/>
      <c r="KQL3205" s="14"/>
      <c r="KQM3205" s="14"/>
      <c r="KQN3205" s="14"/>
      <c r="KQO3205" s="14"/>
      <c r="KQP3205" s="14"/>
      <c r="KQQ3205" s="14"/>
      <c r="KQR3205" s="14"/>
      <c r="KQS3205" s="14"/>
      <c r="KQT3205" s="14"/>
      <c r="KQU3205" s="14"/>
      <c r="KQV3205" s="14"/>
      <c r="KQW3205" s="14"/>
      <c r="KQX3205" s="14"/>
      <c r="KQY3205" s="14"/>
      <c r="KQZ3205" s="14"/>
      <c r="KRA3205" s="14"/>
      <c r="KRB3205" s="14"/>
      <c r="KRC3205" s="14"/>
      <c r="KRD3205" s="14"/>
      <c r="KRE3205" s="14"/>
      <c r="KRF3205" s="14"/>
      <c r="KRG3205" s="14"/>
      <c r="KRH3205" s="14"/>
      <c r="KRI3205" s="14"/>
      <c r="KRJ3205" s="14"/>
      <c r="KRK3205" s="14"/>
      <c r="KRL3205" s="14"/>
      <c r="KRM3205" s="14"/>
      <c r="KRN3205" s="14"/>
      <c r="KRO3205" s="14"/>
      <c r="KRP3205" s="14"/>
      <c r="KRQ3205" s="14"/>
      <c r="KRR3205" s="14"/>
      <c r="KRS3205" s="14"/>
      <c r="KRT3205" s="14"/>
      <c r="KRU3205" s="14"/>
      <c r="KRV3205" s="14"/>
      <c r="KRW3205" s="14"/>
      <c r="KRX3205" s="14"/>
      <c r="KRY3205" s="14"/>
      <c r="KRZ3205" s="14"/>
      <c r="KSA3205" s="14"/>
      <c r="KSB3205" s="14"/>
      <c r="KSC3205" s="14"/>
      <c r="KSD3205" s="14"/>
      <c r="KSE3205" s="14"/>
      <c r="KSF3205" s="14"/>
      <c r="KSG3205" s="14"/>
      <c r="KSH3205" s="14"/>
      <c r="KSI3205" s="14"/>
      <c r="KSJ3205" s="14"/>
      <c r="KSK3205" s="14"/>
      <c r="KSL3205" s="14"/>
      <c r="KSM3205" s="14"/>
      <c r="KSN3205" s="14"/>
      <c r="KSO3205" s="14"/>
      <c r="KSP3205" s="14"/>
      <c r="KSQ3205" s="14"/>
      <c r="KSR3205" s="14"/>
      <c r="KSS3205" s="14"/>
      <c r="KST3205" s="14"/>
      <c r="KSU3205" s="14"/>
      <c r="KSV3205" s="14"/>
      <c r="KSW3205" s="14"/>
      <c r="KSX3205" s="14"/>
      <c r="KSY3205" s="14"/>
      <c r="KSZ3205" s="14"/>
      <c r="KTA3205" s="14"/>
      <c r="KTB3205" s="14"/>
      <c r="KTC3205" s="14"/>
      <c r="KTD3205" s="14"/>
      <c r="KTE3205" s="14"/>
      <c r="KTF3205" s="14"/>
      <c r="KTG3205" s="14"/>
      <c r="KTH3205" s="14"/>
      <c r="KTI3205" s="14"/>
      <c r="KTJ3205" s="14"/>
      <c r="KTK3205" s="14"/>
      <c r="KTL3205" s="14"/>
      <c r="KTM3205" s="14"/>
      <c r="KTN3205" s="14"/>
      <c r="KTO3205" s="14"/>
      <c r="KTP3205" s="14"/>
      <c r="KTQ3205" s="14"/>
      <c r="KTR3205" s="14"/>
      <c r="KTS3205" s="14"/>
      <c r="KTT3205" s="14"/>
      <c r="KTU3205" s="14"/>
      <c r="KTV3205" s="14"/>
      <c r="KTW3205" s="14"/>
      <c r="KTX3205" s="14"/>
      <c r="KTY3205" s="14"/>
      <c r="KTZ3205" s="14"/>
      <c r="KUA3205" s="14"/>
      <c r="KUB3205" s="14"/>
      <c r="KUC3205" s="14"/>
      <c r="KUD3205" s="14"/>
      <c r="KUE3205" s="14"/>
      <c r="KUF3205" s="14"/>
      <c r="KUG3205" s="14"/>
      <c r="KUH3205" s="14"/>
      <c r="KUI3205" s="14"/>
      <c r="KUJ3205" s="14"/>
      <c r="KUK3205" s="14"/>
      <c r="KUL3205" s="14"/>
      <c r="KUM3205" s="14"/>
      <c r="KUN3205" s="14"/>
      <c r="KUO3205" s="14"/>
      <c r="KUP3205" s="14"/>
      <c r="KUQ3205" s="14"/>
      <c r="KUR3205" s="14"/>
      <c r="KUS3205" s="14"/>
      <c r="KUT3205" s="14"/>
      <c r="KUU3205" s="14"/>
      <c r="KUV3205" s="14"/>
      <c r="KUW3205" s="14"/>
      <c r="KUX3205" s="14"/>
      <c r="KUY3205" s="14"/>
      <c r="KUZ3205" s="14"/>
      <c r="KVA3205" s="14"/>
      <c r="KVB3205" s="14"/>
      <c r="KVC3205" s="14"/>
      <c r="KVD3205" s="14"/>
      <c r="KVE3205" s="14"/>
      <c r="KVF3205" s="14"/>
      <c r="KVG3205" s="14"/>
      <c r="KVH3205" s="14"/>
      <c r="KVI3205" s="14"/>
      <c r="KVJ3205" s="14"/>
      <c r="KVK3205" s="14"/>
      <c r="KVL3205" s="14"/>
      <c r="KVM3205" s="14"/>
      <c r="KVN3205" s="14"/>
      <c r="KVO3205" s="14"/>
      <c r="KVP3205" s="14"/>
      <c r="KVQ3205" s="14"/>
      <c r="KVR3205" s="14"/>
      <c r="KVS3205" s="14"/>
      <c r="KVT3205" s="14"/>
      <c r="KVU3205" s="14"/>
      <c r="KVV3205" s="14"/>
      <c r="KVW3205" s="14"/>
      <c r="KVX3205" s="14"/>
      <c r="KVY3205" s="14"/>
      <c r="KVZ3205" s="14"/>
      <c r="KWA3205" s="14"/>
      <c r="KWB3205" s="14"/>
      <c r="KWC3205" s="14"/>
      <c r="KWD3205" s="14"/>
      <c r="KWE3205" s="14"/>
      <c r="KWF3205" s="14"/>
      <c r="KWG3205" s="14"/>
      <c r="KWH3205" s="14"/>
      <c r="KWI3205" s="14"/>
      <c r="KWJ3205" s="14"/>
      <c r="KWK3205" s="14"/>
      <c r="KWL3205" s="14"/>
      <c r="KWM3205" s="14"/>
      <c r="KWN3205" s="14"/>
      <c r="KWO3205" s="14"/>
      <c r="KWP3205" s="14"/>
      <c r="KWQ3205" s="14"/>
      <c r="KWR3205" s="14"/>
      <c r="KWS3205" s="14"/>
      <c r="KWT3205" s="14"/>
      <c r="KWU3205" s="14"/>
      <c r="KWV3205" s="14"/>
      <c r="KWW3205" s="14"/>
      <c r="KWX3205" s="14"/>
      <c r="KWY3205" s="14"/>
      <c r="KWZ3205" s="14"/>
      <c r="KXA3205" s="14"/>
      <c r="KXB3205" s="14"/>
      <c r="KXC3205" s="14"/>
      <c r="KXD3205" s="14"/>
      <c r="KXE3205" s="14"/>
      <c r="KXF3205" s="14"/>
      <c r="KXG3205" s="14"/>
      <c r="KXH3205" s="14"/>
      <c r="KXI3205" s="14"/>
      <c r="KXJ3205" s="14"/>
      <c r="KXK3205" s="14"/>
      <c r="KXL3205" s="14"/>
      <c r="KXM3205" s="14"/>
      <c r="KXN3205" s="14"/>
      <c r="KXO3205" s="14"/>
      <c r="KXP3205" s="14"/>
      <c r="KXQ3205" s="14"/>
      <c r="KXR3205" s="14"/>
      <c r="KXS3205" s="14"/>
      <c r="KXT3205" s="14"/>
      <c r="KXU3205" s="14"/>
      <c r="KXV3205" s="14"/>
      <c r="KXW3205" s="14"/>
      <c r="KXX3205" s="14"/>
      <c r="KXY3205" s="14"/>
      <c r="KXZ3205" s="14"/>
      <c r="KYA3205" s="14"/>
      <c r="KYB3205" s="14"/>
      <c r="KYC3205" s="14"/>
      <c r="KYD3205" s="14"/>
      <c r="KYE3205" s="14"/>
      <c r="KYF3205" s="14"/>
      <c r="KYG3205" s="14"/>
      <c r="KYH3205" s="14"/>
      <c r="KYI3205" s="14"/>
      <c r="KYJ3205" s="14"/>
      <c r="KYK3205" s="14"/>
      <c r="KYL3205" s="14"/>
      <c r="KYM3205" s="14"/>
      <c r="KYN3205" s="14"/>
      <c r="KYO3205" s="14"/>
      <c r="KYP3205" s="14"/>
      <c r="KYQ3205" s="14"/>
      <c r="KYR3205" s="14"/>
      <c r="KYS3205" s="14"/>
      <c r="KYT3205" s="14"/>
      <c r="KYU3205" s="14"/>
      <c r="KYV3205" s="14"/>
      <c r="KYW3205" s="14"/>
      <c r="KYX3205" s="14"/>
      <c r="KYY3205" s="14"/>
      <c r="KYZ3205" s="14"/>
      <c r="KZA3205" s="14"/>
      <c r="KZB3205" s="14"/>
      <c r="KZC3205" s="14"/>
      <c r="KZD3205" s="14"/>
      <c r="KZE3205" s="14"/>
      <c r="KZF3205" s="14"/>
      <c r="KZG3205" s="14"/>
      <c r="KZH3205" s="14"/>
      <c r="KZI3205" s="14"/>
      <c r="KZJ3205" s="14"/>
      <c r="KZK3205" s="14"/>
      <c r="KZL3205" s="14"/>
      <c r="KZM3205" s="14"/>
      <c r="KZN3205" s="14"/>
      <c r="KZO3205" s="14"/>
      <c r="KZP3205" s="14"/>
      <c r="KZQ3205" s="14"/>
      <c r="KZR3205" s="14"/>
      <c r="KZS3205" s="14"/>
      <c r="KZT3205" s="14"/>
      <c r="KZU3205" s="14"/>
      <c r="KZV3205" s="14"/>
      <c r="KZW3205" s="14"/>
      <c r="KZX3205" s="14"/>
      <c r="KZY3205" s="14"/>
      <c r="KZZ3205" s="14"/>
      <c r="LAA3205" s="14"/>
      <c r="LAB3205" s="14"/>
      <c r="LAC3205" s="14"/>
      <c r="LAD3205" s="14"/>
      <c r="LAE3205" s="14"/>
      <c r="LAF3205" s="14"/>
      <c r="LAG3205" s="14"/>
      <c r="LAH3205" s="14"/>
      <c r="LAI3205" s="14"/>
      <c r="LAJ3205" s="14"/>
      <c r="LAK3205" s="14"/>
      <c r="LAL3205" s="14"/>
      <c r="LAM3205" s="14"/>
      <c r="LAN3205" s="14"/>
      <c r="LAO3205" s="14"/>
      <c r="LAP3205" s="14"/>
      <c r="LAQ3205" s="14"/>
      <c r="LAR3205" s="14"/>
      <c r="LAS3205" s="14"/>
      <c r="LAT3205" s="14"/>
      <c r="LAU3205" s="14"/>
      <c r="LAV3205" s="14"/>
      <c r="LAW3205" s="14"/>
      <c r="LAX3205" s="14"/>
      <c r="LAY3205" s="14"/>
      <c r="LAZ3205" s="14"/>
      <c r="LBA3205" s="14"/>
      <c r="LBB3205" s="14"/>
      <c r="LBC3205" s="14"/>
      <c r="LBD3205" s="14"/>
      <c r="LBE3205" s="14"/>
      <c r="LBF3205" s="14"/>
      <c r="LBG3205" s="14"/>
      <c r="LBH3205" s="14"/>
      <c r="LBI3205" s="14"/>
      <c r="LBJ3205" s="14"/>
      <c r="LBK3205" s="14"/>
      <c r="LBL3205" s="14"/>
      <c r="LBM3205" s="14"/>
      <c r="LBN3205" s="14"/>
      <c r="LBO3205" s="14"/>
      <c r="LBP3205" s="14"/>
      <c r="LBQ3205" s="14"/>
      <c r="LBR3205" s="14"/>
      <c r="LBS3205" s="14"/>
      <c r="LBT3205" s="14"/>
      <c r="LBU3205" s="14"/>
      <c r="LBV3205" s="14"/>
      <c r="LBW3205" s="14"/>
      <c r="LBX3205" s="14"/>
      <c r="LBY3205" s="14"/>
      <c r="LBZ3205" s="14"/>
      <c r="LCA3205" s="14"/>
      <c r="LCB3205" s="14"/>
      <c r="LCC3205" s="14"/>
      <c r="LCD3205" s="14"/>
      <c r="LCE3205" s="14"/>
      <c r="LCF3205" s="14"/>
      <c r="LCG3205" s="14"/>
      <c r="LCH3205" s="14"/>
      <c r="LCI3205" s="14"/>
      <c r="LCJ3205" s="14"/>
      <c r="LCK3205" s="14"/>
      <c r="LCL3205" s="14"/>
      <c r="LCM3205" s="14"/>
      <c r="LCN3205" s="14"/>
      <c r="LCO3205" s="14"/>
      <c r="LCP3205" s="14"/>
      <c r="LCQ3205" s="14"/>
      <c r="LCR3205" s="14"/>
      <c r="LCS3205" s="14"/>
      <c r="LCT3205" s="14"/>
      <c r="LCU3205" s="14"/>
      <c r="LCV3205" s="14"/>
      <c r="LCW3205" s="14"/>
      <c r="LCX3205" s="14"/>
      <c r="LCY3205" s="14"/>
      <c r="LCZ3205" s="14"/>
      <c r="LDA3205" s="14"/>
      <c r="LDB3205" s="14"/>
      <c r="LDC3205" s="14"/>
      <c r="LDD3205" s="14"/>
      <c r="LDE3205" s="14"/>
      <c r="LDF3205" s="14"/>
      <c r="LDG3205" s="14"/>
      <c r="LDH3205" s="14"/>
      <c r="LDI3205" s="14"/>
      <c r="LDJ3205" s="14"/>
      <c r="LDK3205" s="14"/>
      <c r="LDL3205" s="14"/>
      <c r="LDM3205" s="14"/>
      <c r="LDN3205" s="14"/>
      <c r="LDO3205" s="14"/>
      <c r="LDP3205" s="14"/>
      <c r="LDQ3205" s="14"/>
      <c r="LDR3205" s="14"/>
      <c r="LDS3205" s="14"/>
      <c r="LDT3205" s="14"/>
      <c r="LDU3205" s="14"/>
      <c r="LDV3205" s="14"/>
      <c r="LDW3205" s="14"/>
      <c r="LDX3205" s="14"/>
      <c r="LDY3205" s="14"/>
      <c r="LDZ3205" s="14"/>
      <c r="LEA3205" s="14"/>
      <c r="LEB3205" s="14"/>
      <c r="LEC3205" s="14"/>
      <c r="LED3205" s="14"/>
      <c r="LEE3205" s="14"/>
      <c r="LEF3205" s="14"/>
      <c r="LEG3205" s="14"/>
      <c r="LEH3205" s="14"/>
      <c r="LEI3205" s="14"/>
      <c r="LEJ3205" s="14"/>
      <c r="LEK3205" s="14"/>
      <c r="LEL3205" s="14"/>
      <c r="LEM3205" s="14"/>
      <c r="LEN3205" s="14"/>
      <c r="LEO3205" s="14"/>
      <c r="LEP3205" s="14"/>
      <c r="LEQ3205" s="14"/>
      <c r="LER3205" s="14"/>
      <c r="LES3205" s="14"/>
      <c r="LET3205" s="14"/>
      <c r="LEU3205" s="14"/>
      <c r="LEV3205" s="14"/>
      <c r="LEW3205" s="14"/>
      <c r="LEX3205" s="14"/>
      <c r="LEY3205" s="14"/>
      <c r="LEZ3205" s="14"/>
      <c r="LFA3205" s="14"/>
      <c r="LFB3205" s="14"/>
      <c r="LFC3205" s="14"/>
      <c r="LFD3205" s="14"/>
      <c r="LFE3205" s="14"/>
      <c r="LFF3205" s="14"/>
      <c r="LFG3205" s="14"/>
      <c r="LFH3205" s="14"/>
      <c r="LFI3205" s="14"/>
      <c r="LFJ3205" s="14"/>
      <c r="LFK3205" s="14"/>
      <c r="LFL3205" s="14"/>
      <c r="LFM3205" s="14"/>
      <c r="LFN3205" s="14"/>
      <c r="LFO3205" s="14"/>
      <c r="LFP3205" s="14"/>
      <c r="LFQ3205" s="14"/>
      <c r="LFR3205" s="14"/>
      <c r="LFS3205" s="14"/>
      <c r="LFT3205" s="14"/>
      <c r="LFU3205" s="14"/>
      <c r="LFV3205" s="14"/>
      <c r="LFW3205" s="14"/>
      <c r="LFX3205" s="14"/>
      <c r="LFY3205" s="14"/>
      <c r="LFZ3205" s="14"/>
      <c r="LGA3205" s="14"/>
      <c r="LGB3205" s="14"/>
      <c r="LGC3205" s="14"/>
      <c r="LGD3205" s="14"/>
      <c r="LGE3205" s="14"/>
      <c r="LGF3205" s="14"/>
      <c r="LGG3205" s="14"/>
      <c r="LGH3205" s="14"/>
      <c r="LGI3205" s="14"/>
      <c r="LGJ3205" s="14"/>
      <c r="LGK3205" s="14"/>
      <c r="LGL3205" s="14"/>
      <c r="LGM3205" s="14"/>
      <c r="LGN3205" s="14"/>
      <c r="LGO3205" s="14"/>
      <c r="LGP3205" s="14"/>
      <c r="LGQ3205" s="14"/>
      <c r="LGR3205" s="14"/>
      <c r="LGS3205" s="14"/>
      <c r="LGT3205" s="14"/>
      <c r="LGU3205" s="14"/>
      <c r="LGV3205" s="14"/>
      <c r="LGW3205" s="14"/>
      <c r="LGX3205" s="14"/>
      <c r="LGY3205" s="14"/>
      <c r="LGZ3205" s="14"/>
      <c r="LHA3205" s="14"/>
      <c r="LHB3205" s="14"/>
      <c r="LHC3205" s="14"/>
      <c r="LHD3205" s="14"/>
      <c r="LHE3205" s="14"/>
      <c r="LHF3205" s="14"/>
      <c r="LHG3205" s="14"/>
      <c r="LHH3205" s="14"/>
      <c r="LHI3205" s="14"/>
      <c r="LHJ3205" s="14"/>
      <c r="LHK3205" s="14"/>
      <c r="LHL3205" s="14"/>
      <c r="LHM3205" s="14"/>
      <c r="LHN3205" s="14"/>
      <c r="LHO3205" s="14"/>
      <c r="LHP3205" s="14"/>
      <c r="LHQ3205" s="14"/>
      <c r="LHR3205" s="14"/>
      <c r="LHS3205" s="14"/>
      <c r="LHT3205" s="14"/>
      <c r="LHU3205" s="14"/>
      <c r="LHV3205" s="14"/>
      <c r="LHW3205" s="14"/>
      <c r="LHX3205" s="14"/>
      <c r="LHY3205" s="14"/>
      <c r="LHZ3205" s="14"/>
      <c r="LIA3205" s="14"/>
      <c r="LIB3205" s="14"/>
      <c r="LIC3205" s="14"/>
      <c r="LID3205" s="14"/>
      <c r="LIE3205" s="14"/>
      <c r="LIF3205" s="14"/>
      <c r="LIG3205" s="14"/>
      <c r="LIH3205" s="14"/>
      <c r="LII3205" s="14"/>
      <c r="LIJ3205" s="14"/>
      <c r="LIK3205" s="14"/>
      <c r="LIL3205" s="14"/>
      <c r="LIM3205" s="14"/>
      <c r="LIN3205" s="14"/>
      <c r="LIO3205" s="14"/>
      <c r="LIP3205" s="14"/>
      <c r="LIQ3205" s="14"/>
      <c r="LIR3205" s="14"/>
      <c r="LIS3205" s="14"/>
      <c r="LIT3205" s="14"/>
      <c r="LIU3205" s="14"/>
      <c r="LIV3205" s="14"/>
      <c r="LIW3205" s="14"/>
      <c r="LIX3205" s="14"/>
      <c r="LIY3205" s="14"/>
      <c r="LIZ3205" s="14"/>
      <c r="LJA3205" s="14"/>
      <c r="LJB3205" s="14"/>
      <c r="LJC3205" s="14"/>
      <c r="LJD3205" s="14"/>
      <c r="LJE3205" s="14"/>
      <c r="LJF3205" s="14"/>
      <c r="LJG3205" s="14"/>
      <c r="LJH3205" s="14"/>
      <c r="LJI3205" s="14"/>
      <c r="LJJ3205" s="14"/>
      <c r="LJK3205" s="14"/>
      <c r="LJL3205" s="14"/>
      <c r="LJM3205" s="14"/>
      <c r="LJN3205" s="14"/>
      <c r="LJO3205" s="14"/>
      <c r="LJP3205" s="14"/>
      <c r="LJQ3205" s="14"/>
      <c r="LJR3205" s="14"/>
      <c r="LJS3205" s="14"/>
      <c r="LJT3205" s="14"/>
      <c r="LJU3205" s="14"/>
      <c r="LJV3205" s="14"/>
      <c r="LJW3205" s="14"/>
      <c r="LJX3205" s="14"/>
      <c r="LJY3205" s="14"/>
      <c r="LJZ3205" s="14"/>
      <c r="LKA3205" s="14"/>
      <c r="LKB3205" s="14"/>
      <c r="LKC3205" s="14"/>
      <c r="LKD3205" s="14"/>
      <c r="LKE3205" s="14"/>
      <c r="LKF3205" s="14"/>
      <c r="LKG3205" s="14"/>
      <c r="LKH3205" s="14"/>
      <c r="LKI3205" s="14"/>
      <c r="LKJ3205" s="14"/>
      <c r="LKK3205" s="14"/>
      <c r="LKL3205" s="14"/>
      <c r="LKM3205" s="14"/>
      <c r="LKN3205" s="14"/>
      <c r="LKO3205" s="14"/>
      <c r="LKP3205" s="14"/>
      <c r="LKQ3205" s="14"/>
      <c r="LKR3205" s="14"/>
      <c r="LKS3205" s="14"/>
      <c r="LKT3205" s="14"/>
      <c r="LKU3205" s="14"/>
      <c r="LKV3205" s="14"/>
      <c r="LKW3205" s="14"/>
      <c r="LKX3205" s="14"/>
      <c r="LKY3205" s="14"/>
      <c r="LKZ3205" s="14"/>
      <c r="LLA3205" s="14"/>
      <c r="LLB3205" s="14"/>
      <c r="LLC3205" s="14"/>
      <c r="LLD3205" s="14"/>
      <c r="LLE3205" s="14"/>
      <c r="LLF3205" s="14"/>
      <c r="LLG3205" s="14"/>
      <c r="LLH3205" s="14"/>
      <c r="LLI3205" s="14"/>
      <c r="LLJ3205" s="14"/>
      <c r="LLK3205" s="14"/>
      <c r="LLL3205" s="14"/>
      <c r="LLM3205" s="14"/>
      <c r="LLN3205" s="14"/>
      <c r="LLO3205" s="14"/>
      <c r="LLP3205" s="14"/>
      <c r="LLQ3205" s="14"/>
      <c r="LLR3205" s="14"/>
      <c r="LLS3205" s="14"/>
      <c r="LLT3205" s="14"/>
      <c r="LLU3205" s="14"/>
      <c r="LLV3205" s="14"/>
      <c r="LLW3205" s="14"/>
      <c r="LLX3205" s="14"/>
      <c r="LLY3205" s="14"/>
      <c r="LLZ3205" s="14"/>
      <c r="LMA3205" s="14"/>
      <c r="LMB3205" s="14"/>
      <c r="LMC3205" s="14"/>
      <c r="LMD3205" s="14"/>
      <c r="LME3205" s="14"/>
      <c r="LMF3205" s="14"/>
      <c r="LMG3205" s="14"/>
      <c r="LMH3205" s="14"/>
      <c r="LMI3205" s="14"/>
      <c r="LMJ3205" s="14"/>
      <c r="LMK3205" s="14"/>
      <c r="LML3205" s="14"/>
      <c r="LMM3205" s="14"/>
      <c r="LMN3205" s="14"/>
      <c r="LMO3205" s="14"/>
      <c r="LMP3205" s="14"/>
      <c r="LMQ3205" s="14"/>
      <c r="LMR3205" s="14"/>
      <c r="LMS3205" s="14"/>
      <c r="LMT3205" s="14"/>
      <c r="LMU3205" s="14"/>
      <c r="LMV3205" s="14"/>
      <c r="LMW3205" s="14"/>
      <c r="LMX3205" s="14"/>
      <c r="LMY3205" s="14"/>
      <c r="LMZ3205" s="14"/>
      <c r="LNA3205" s="14"/>
      <c r="LNB3205" s="14"/>
      <c r="LNC3205" s="14"/>
      <c r="LND3205" s="14"/>
      <c r="LNE3205" s="14"/>
      <c r="LNF3205" s="14"/>
      <c r="LNG3205" s="14"/>
      <c r="LNH3205" s="14"/>
      <c r="LNI3205" s="14"/>
      <c r="LNJ3205" s="14"/>
      <c r="LNK3205" s="14"/>
      <c r="LNL3205" s="14"/>
      <c r="LNM3205" s="14"/>
      <c r="LNN3205" s="14"/>
      <c r="LNO3205" s="14"/>
      <c r="LNP3205" s="14"/>
      <c r="LNQ3205" s="14"/>
      <c r="LNR3205" s="14"/>
      <c r="LNS3205" s="14"/>
      <c r="LNT3205" s="14"/>
      <c r="LNU3205" s="14"/>
      <c r="LNV3205" s="14"/>
      <c r="LNW3205" s="14"/>
      <c r="LNX3205" s="14"/>
      <c r="LNY3205" s="14"/>
      <c r="LNZ3205" s="14"/>
      <c r="LOA3205" s="14"/>
      <c r="LOB3205" s="14"/>
      <c r="LOC3205" s="14"/>
      <c r="LOD3205" s="14"/>
      <c r="LOE3205" s="14"/>
      <c r="LOF3205" s="14"/>
      <c r="LOG3205" s="14"/>
      <c r="LOH3205" s="14"/>
      <c r="LOI3205" s="14"/>
      <c r="LOJ3205" s="14"/>
      <c r="LOK3205" s="14"/>
      <c r="LOL3205" s="14"/>
      <c r="LOM3205" s="14"/>
      <c r="LON3205" s="14"/>
      <c r="LOO3205" s="14"/>
      <c r="LOP3205" s="14"/>
      <c r="LOQ3205" s="14"/>
      <c r="LOR3205" s="14"/>
      <c r="LOS3205" s="14"/>
      <c r="LOT3205" s="14"/>
      <c r="LOU3205" s="14"/>
      <c r="LOV3205" s="14"/>
      <c r="LOW3205" s="14"/>
      <c r="LOX3205" s="14"/>
      <c r="LOY3205" s="14"/>
      <c r="LOZ3205" s="14"/>
      <c r="LPA3205" s="14"/>
      <c r="LPB3205" s="14"/>
      <c r="LPC3205" s="14"/>
      <c r="LPD3205" s="14"/>
      <c r="LPE3205" s="14"/>
      <c r="LPF3205" s="14"/>
      <c r="LPG3205" s="14"/>
      <c r="LPH3205" s="14"/>
      <c r="LPI3205" s="14"/>
      <c r="LPJ3205" s="14"/>
      <c r="LPK3205" s="14"/>
      <c r="LPL3205" s="14"/>
      <c r="LPM3205" s="14"/>
      <c r="LPN3205" s="14"/>
      <c r="LPO3205" s="14"/>
      <c r="LPP3205" s="14"/>
      <c r="LPQ3205" s="14"/>
      <c r="LPR3205" s="14"/>
      <c r="LPS3205" s="14"/>
      <c r="LPT3205" s="14"/>
      <c r="LPU3205" s="14"/>
      <c r="LPV3205" s="14"/>
      <c r="LPW3205" s="14"/>
      <c r="LPX3205" s="14"/>
      <c r="LPY3205" s="14"/>
      <c r="LPZ3205" s="14"/>
      <c r="LQA3205" s="14"/>
      <c r="LQB3205" s="14"/>
      <c r="LQC3205" s="14"/>
      <c r="LQD3205" s="14"/>
      <c r="LQE3205" s="14"/>
      <c r="LQF3205" s="14"/>
      <c r="LQG3205" s="14"/>
      <c r="LQH3205" s="14"/>
      <c r="LQI3205" s="14"/>
      <c r="LQJ3205" s="14"/>
      <c r="LQK3205" s="14"/>
      <c r="LQL3205" s="14"/>
      <c r="LQM3205" s="14"/>
      <c r="LQN3205" s="14"/>
      <c r="LQO3205" s="14"/>
      <c r="LQP3205" s="14"/>
      <c r="LQQ3205" s="14"/>
      <c r="LQR3205" s="14"/>
      <c r="LQS3205" s="14"/>
      <c r="LQT3205" s="14"/>
      <c r="LQU3205" s="14"/>
      <c r="LQV3205" s="14"/>
      <c r="LQW3205" s="14"/>
      <c r="LQX3205" s="14"/>
      <c r="LQY3205" s="14"/>
      <c r="LQZ3205" s="14"/>
      <c r="LRA3205" s="14"/>
      <c r="LRB3205" s="14"/>
      <c r="LRC3205" s="14"/>
      <c r="LRD3205" s="14"/>
      <c r="LRE3205" s="14"/>
      <c r="LRF3205" s="14"/>
      <c r="LRG3205" s="14"/>
      <c r="LRH3205" s="14"/>
      <c r="LRI3205" s="14"/>
      <c r="LRJ3205" s="14"/>
      <c r="LRK3205" s="14"/>
      <c r="LRL3205" s="14"/>
      <c r="LRM3205" s="14"/>
      <c r="LRN3205" s="14"/>
      <c r="LRO3205" s="14"/>
      <c r="LRP3205" s="14"/>
      <c r="LRQ3205" s="14"/>
      <c r="LRR3205" s="14"/>
      <c r="LRS3205" s="14"/>
      <c r="LRT3205" s="14"/>
      <c r="LRU3205" s="14"/>
      <c r="LRV3205" s="14"/>
      <c r="LRW3205" s="14"/>
      <c r="LRX3205" s="14"/>
      <c r="LRY3205" s="14"/>
      <c r="LRZ3205" s="14"/>
      <c r="LSA3205" s="14"/>
      <c r="LSB3205" s="14"/>
      <c r="LSC3205" s="14"/>
      <c r="LSD3205" s="14"/>
      <c r="LSE3205" s="14"/>
      <c r="LSF3205" s="14"/>
      <c r="LSG3205" s="14"/>
      <c r="LSH3205" s="14"/>
      <c r="LSI3205" s="14"/>
      <c r="LSJ3205" s="14"/>
      <c r="LSK3205" s="14"/>
      <c r="LSL3205" s="14"/>
      <c r="LSM3205" s="14"/>
      <c r="LSN3205" s="14"/>
      <c r="LSO3205" s="14"/>
      <c r="LSP3205" s="14"/>
      <c r="LSQ3205" s="14"/>
      <c r="LSR3205" s="14"/>
      <c r="LSS3205" s="14"/>
      <c r="LST3205" s="14"/>
      <c r="LSU3205" s="14"/>
      <c r="LSV3205" s="14"/>
      <c r="LSW3205" s="14"/>
      <c r="LSX3205" s="14"/>
      <c r="LSY3205" s="14"/>
      <c r="LSZ3205" s="14"/>
      <c r="LTA3205" s="14"/>
      <c r="LTB3205" s="14"/>
      <c r="LTC3205" s="14"/>
      <c r="LTD3205" s="14"/>
      <c r="LTE3205" s="14"/>
      <c r="LTF3205" s="14"/>
      <c r="LTG3205" s="14"/>
      <c r="LTH3205" s="14"/>
      <c r="LTI3205" s="14"/>
      <c r="LTJ3205" s="14"/>
      <c r="LTK3205" s="14"/>
      <c r="LTL3205" s="14"/>
      <c r="LTM3205" s="14"/>
      <c r="LTN3205" s="14"/>
      <c r="LTO3205" s="14"/>
      <c r="LTP3205" s="14"/>
      <c r="LTQ3205" s="14"/>
      <c r="LTR3205" s="14"/>
      <c r="LTS3205" s="14"/>
      <c r="LTT3205" s="14"/>
      <c r="LTU3205" s="14"/>
      <c r="LTV3205" s="14"/>
      <c r="LTW3205" s="14"/>
      <c r="LTX3205" s="14"/>
      <c r="LTY3205" s="14"/>
      <c r="LTZ3205" s="14"/>
      <c r="LUA3205" s="14"/>
      <c r="LUB3205" s="14"/>
      <c r="LUC3205" s="14"/>
      <c r="LUD3205" s="14"/>
      <c r="LUE3205" s="14"/>
      <c r="LUF3205" s="14"/>
      <c r="LUG3205" s="14"/>
      <c r="LUH3205" s="14"/>
      <c r="LUI3205" s="14"/>
      <c r="LUJ3205" s="14"/>
      <c r="LUK3205" s="14"/>
      <c r="LUL3205" s="14"/>
      <c r="LUM3205" s="14"/>
      <c r="LUN3205" s="14"/>
      <c r="LUO3205" s="14"/>
      <c r="LUP3205" s="14"/>
      <c r="LUQ3205" s="14"/>
      <c r="LUR3205" s="14"/>
      <c r="LUS3205" s="14"/>
      <c r="LUT3205" s="14"/>
      <c r="LUU3205" s="14"/>
      <c r="LUV3205" s="14"/>
      <c r="LUW3205" s="14"/>
      <c r="LUX3205" s="14"/>
      <c r="LUY3205" s="14"/>
      <c r="LUZ3205" s="14"/>
      <c r="LVA3205" s="14"/>
      <c r="LVB3205" s="14"/>
      <c r="LVC3205" s="14"/>
      <c r="LVD3205" s="14"/>
      <c r="LVE3205" s="14"/>
      <c r="LVF3205" s="14"/>
      <c r="LVG3205" s="14"/>
      <c r="LVH3205" s="14"/>
      <c r="LVI3205" s="14"/>
      <c r="LVJ3205" s="14"/>
      <c r="LVK3205" s="14"/>
      <c r="LVL3205" s="14"/>
      <c r="LVM3205" s="14"/>
      <c r="LVN3205" s="14"/>
      <c r="LVO3205" s="14"/>
      <c r="LVP3205" s="14"/>
      <c r="LVQ3205" s="14"/>
      <c r="LVR3205" s="14"/>
      <c r="LVS3205" s="14"/>
      <c r="LVT3205" s="14"/>
      <c r="LVU3205" s="14"/>
      <c r="LVV3205" s="14"/>
      <c r="LVW3205" s="14"/>
      <c r="LVX3205" s="14"/>
      <c r="LVY3205" s="14"/>
      <c r="LVZ3205" s="14"/>
      <c r="LWA3205" s="14"/>
      <c r="LWB3205" s="14"/>
      <c r="LWC3205" s="14"/>
      <c r="LWD3205" s="14"/>
      <c r="LWE3205" s="14"/>
      <c r="LWF3205" s="14"/>
      <c r="LWG3205" s="14"/>
      <c r="LWH3205" s="14"/>
      <c r="LWI3205" s="14"/>
      <c r="LWJ3205" s="14"/>
      <c r="LWK3205" s="14"/>
      <c r="LWL3205" s="14"/>
      <c r="LWM3205" s="14"/>
      <c r="LWN3205" s="14"/>
      <c r="LWO3205" s="14"/>
      <c r="LWP3205" s="14"/>
      <c r="LWQ3205" s="14"/>
      <c r="LWR3205" s="14"/>
      <c r="LWS3205" s="14"/>
      <c r="LWT3205" s="14"/>
      <c r="LWU3205" s="14"/>
      <c r="LWV3205" s="14"/>
      <c r="LWW3205" s="14"/>
      <c r="LWX3205" s="14"/>
      <c r="LWY3205" s="14"/>
      <c r="LWZ3205" s="14"/>
      <c r="LXA3205" s="14"/>
      <c r="LXB3205" s="14"/>
      <c r="LXC3205" s="14"/>
      <c r="LXD3205" s="14"/>
      <c r="LXE3205" s="14"/>
      <c r="LXF3205" s="14"/>
      <c r="LXG3205" s="14"/>
      <c r="LXH3205" s="14"/>
      <c r="LXI3205" s="14"/>
      <c r="LXJ3205" s="14"/>
      <c r="LXK3205" s="14"/>
      <c r="LXL3205" s="14"/>
      <c r="LXM3205" s="14"/>
      <c r="LXN3205" s="14"/>
      <c r="LXO3205" s="14"/>
      <c r="LXP3205" s="14"/>
      <c r="LXQ3205" s="14"/>
      <c r="LXR3205" s="14"/>
      <c r="LXS3205" s="14"/>
      <c r="LXT3205" s="14"/>
      <c r="LXU3205" s="14"/>
      <c r="LXV3205" s="14"/>
      <c r="LXW3205" s="14"/>
      <c r="LXX3205" s="14"/>
      <c r="LXY3205" s="14"/>
      <c r="LXZ3205" s="14"/>
      <c r="LYA3205" s="14"/>
      <c r="LYB3205" s="14"/>
      <c r="LYC3205" s="14"/>
      <c r="LYD3205" s="14"/>
      <c r="LYE3205" s="14"/>
      <c r="LYF3205" s="14"/>
      <c r="LYG3205" s="14"/>
      <c r="LYH3205" s="14"/>
      <c r="LYI3205" s="14"/>
      <c r="LYJ3205" s="14"/>
      <c r="LYK3205" s="14"/>
      <c r="LYL3205" s="14"/>
      <c r="LYM3205" s="14"/>
      <c r="LYN3205" s="14"/>
      <c r="LYO3205" s="14"/>
      <c r="LYP3205" s="14"/>
      <c r="LYQ3205" s="14"/>
      <c r="LYR3205" s="14"/>
      <c r="LYS3205" s="14"/>
      <c r="LYT3205" s="14"/>
      <c r="LYU3205" s="14"/>
      <c r="LYV3205" s="14"/>
      <c r="LYW3205" s="14"/>
      <c r="LYX3205" s="14"/>
      <c r="LYY3205" s="14"/>
      <c r="LYZ3205" s="14"/>
      <c r="LZA3205" s="14"/>
      <c r="LZB3205" s="14"/>
      <c r="LZC3205" s="14"/>
      <c r="LZD3205" s="14"/>
      <c r="LZE3205" s="14"/>
      <c r="LZF3205" s="14"/>
      <c r="LZG3205" s="14"/>
      <c r="LZH3205" s="14"/>
      <c r="LZI3205" s="14"/>
      <c r="LZJ3205" s="14"/>
      <c r="LZK3205" s="14"/>
      <c r="LZL3205" s="14"/>
      <c r="LZM3205" s="14"/>
      <c r="LZN3205" s="14"/>
      <c r="LZO3205" s="14"/>
      <c r="LZP3205" s="14"/>
      <c r="LZQ3205" s="14"/>
      <c r="LZR3205" s="14"/>
      <c r="LZS3205" s="14"/>
      <c r="LZT3205" s="14"/>
      <c r="LZU3205" s="14"/>
      <c r="LZV3205" s="14"/>
      <c r="LZW3205" s="14"/>
      <c r="LZX3205" s="14"/>
      <c r="LZY3205" s="14"/>
      <c r="LZZ3205" s="14"/>
      <c r="MAA3205" s="14"/>
      <c r="MAB3205" s="14"/>
      <c r="MAC3205" s="14"/>
      <c r="MAD3205" s="14"/>
      <c r="MAE3205" s="14"/>
      <c r="MAF3205" s="14"/>
      <c r="MAG3205" s="14"/>
      <c r="MAH3205" s="14"/>
      <c r="MAI3205" s="14"/>
      <c r="MAJ3205" s="14"/>
      <c r="MAK3205" s="14"/>
      <c r="MAL3205" s="14"/>
      <c r="MAM3205" s="14"/>
      <c r="MAN3205" s="14"/>
      <c r="MAO3205" s="14"/>
      <c r="MAP3205" s="14"/>
      <c r="MAQ3205" s="14"/>
      <c r="MAR3205" s="14"/>
      <c r="MAS3205" s="14"/>
      <c r="MAT3205" s="14"/>
      <c r="MAU3205" s="14"/>
      <c r="MAV3205" s="14"/>
      <c r="MAW3205" s="14"/>
      <c r="MAX3205" s="14"/>
      <c r="MAY3205" s="14"/>
      <c r="MAZ3205" s="14"/>
      <c r="MBA3205" s="14"/>
      <c r="MBB3205" s="14"/>
      <c r="MBC3205" s="14"/>
      <c r="MBD3205" s="14"/>
      <c r="MBE3205" s="14"/>
      <c r="MBF3205" s="14"/>
      <c r="MBG3205" s="14"/>
      <c r="MBH3205" s="14"/>
      <c r="MBI3205" s="14"/>
      <c r="MBJ3205" s="14"/>
      <c r="MBK3205" s="14"/>
      <c r="MBL3205" s="14"/>
      <c r="MBM3205" s="14"/>
      <c r="MBN3205" s="14"/>
      <c r="MBO3205" s="14"/>
      <c r="MBP3205" s="14"/>
      <c r="MBQ3205" s="14"/>
      <c r="MBR3205" s="14"/>
      <c r="MBS3205" s="14"/>
      <c r="MBT3205" s="14"/>
      <c r="MBU3205" s="14"/>
      <c r="MBV3205" s="14"/>
      <c r="MBW3205" s="14"/>
      <c r="MBX3205" s="14"/>
      <c r="MBY3205" s="14"/>
      <c r="MBZ3205" s="14"/>
      <c r="MCA3205" s="14"/>
      <c r="MCB3205" s="14"/>
      <c r="MCC3205" s="14"/>
      <c r="MCD3205" s="14"/>
      <c r="MCE3205" s="14"/>
      <c r="MCF3205" s="14"/>
      <c r="MCG3205" s="14"/>
      <c r="MCH3205" s="14"/>
      <c r="MCI3205" s="14"/>
      <c r="MCJ3205" s="14"/>
      <c r="MCK3205" s="14"/>
      <c r="MCL3205" s="14"/>
      <c r="MCM3205" s="14"/>
      <c r="MCN3205" s="14"/>
      <c r="MCO3205" s="14"/>
      <c r="MCP3205" s="14"/>
      <c r="MCQ3205" s="14"/>
      <c r="MCR3205" s="14"/>
      <c r="MCS3205" s="14"/>
      <c r="MCT3205" s="14"/>
      <c r="MCU3205" s="14"/>
      <c r="MCV3205" s="14"/>
      <c r="MCW3205" s="14"/>
      <c r="MCX3205" s="14"/>
      <c r="MCY3205" s="14"/>
      <c r="MCZ3205" s="14"/>
      <c r="MDA3205" s="14"/>
      <c r="MDB3205" s="14"/>
      <c r="MDC3205" s="14"/>
      <c r="MDD3205" s="14"/>
      <c r="MDE3205" s="14"/>
      <c r="MDF3205" s="14"/>
      <c r="MDG3205" s="14"/>
      <c r="MDH3205" s="14"/>
      <c r="MDI3205" s="14"/>
      <c r="MDJ3205" s="14"/>
      <c r="MDK3205" s="14"/>
      <c r="MDL3205" s="14"/>
      <c r="MDM3205" s="14"/>
      <c r="MDN3205" s="14"/>
      <c r="MDO3205" s="14"/>
      <c r="MDP3205" s="14"/>
      <c r="MDQ3205" s="14"/>
      <c r="MDR3205" s="14"/>
      <c r="MDS3205" s="14"/>
      <c r="MDT3205" s="14"/>
      <c r="MDU3205" s="14"/>
      <c r="MDV3205" s="14"/>
      <c r="MDW3205" s="14"/>
      <c r="MDX3205" s="14"/>
      <c r="MDY3205" s="14"/>
      <c r="MDZ3205" s="14"/>
      <c r="MEA3205" s="14"/>
      <c r="MEB3205" s="14"/>
      <c r="MEC3205" s="14"/>
      <c r="MED3205" s="14"/>
      <c r="MEE3205" s="14"/>
      <c r="MEF3205" s="14"/>
      <c r="MEG3205" s="14"/>
      <c r="MEH3205" s="14"/>
      <c r="MEI3205" s="14"/>
      <c r="MEJ3205" s="14"/>
      <c r="MEK3205" s="14"/>
      <c r="MEL3205" s="14"/>
      <c r="MEM3205" s="14"/>
      <c r="MEN3205" s="14"/>
      <c r="MEO3205" s="14"/>
      <c r="MEP3205" s="14"/>
      <c r="MEQ3205" s="14"/>
      <c r="MER3205" s="14"/>
      <c r="MES3205" s="14"/>
      <c r="MET3205" s="14"/>
      <c r="MEU3205" s="14"/>
      <c r="MEV3205" s="14"/>
      <c r="MEW3205" s="14"/>
      <c r="MEX3205" s="14"/>
      <c r="MEY3205" s="14"/>
      <c r="MEZ3205" s="14"/>
      <c r="MFA3205" s="14"/>
      <c r="MFB3205" s="14"/>
      <c r="MFC3205" s="14"/>
      <c r="MFD3205" s="14"/>
      <c r="MFE3205" s="14"/>
      <c r="MFF3205" s="14"/>
      <c r="MFG3205" s="14"/>
      <c r="MFH3205" s="14"/>
      <c r="MFI3205" s="14"/>
      <c r="MFJ3205" s="14"/>
      <c r="MFK3205" s="14"/>
      <c r="MFL3205" s="14"/>
      <c r="MFM3205" s="14"/>
      <c r="MFN3205" s="14"/>
      <c r="MFO3205" s="14"/>
      <c r="MFP3205" s="14"/>
      <c r="MFQ3205" s="14"/>
      <c r="MFR3205" s="14"/>
      <c r="MFS3205" s="14"/>
      <c r="MFT3205" s="14"/>
      <c r="MFU3205" s="14"/>
      <c r="MFV3205" s="14"/>
      <c r="MFW3205" s="14"/>
      <c r="MFX3205" s="14"/>
      <c r="MFY3205" s="14"/>
      <c r="MFZ3205" s="14"/>
      <c r="MGA3205" s="14"/>
      <c r="MGB3205" s="14"/>
      <c r="MGC3205" s="14"/>
      <c r="MGD3205" s="14"/>
      <c r="MGE3205" s="14"/>
      <c r="MGF3205" s="14"/>
      <c r="MGG3205" s="14"/>
      <c r="MGH3205" s="14"/>
      <c r="MGI3205" s="14"/>
      <c r="MGJ3205" s="14"/>
      <c r="MGK3205" s="14"/>
      <c r="MGL3205" s="14"/>
      <c r="MGM3205" s="14"/>
      <c r="MGN3205" s="14"/>
      <c r="MGO3205" s="14"/>
      <c r="MGP3205" s="14"/>
      <c r="MGQ3205" s="14"/>
      <c r="MGR3205" s="14"/>
      <c r="MGS3205" s="14"/>
      <c r="MGT3205" s="14"/>
      <c r="MGU3205" s="14"/>
      <c r="MGV3205" s="14"/>
      <c r="MGW3205" s="14"/>
      <c r="MGX3205" s="14"/>
      <c r="MGY3205" s="14"/>
      <c r="MGZ3205" s="14"/>
      <c r="MHA3205" s="14"/>
      <c r="MHB3205" s="14"/>
      <c r="MHC3205" s="14"/>
      <c r="MHD3205" s="14"/>
      <c r="MHE3205" s="14"/>
      <c r="MHF3205" s="14"/>
      <c r="MHG3205" s="14"/>
      <c r="MHH3205" s="14"/>
      <c r="MHI3205" s="14"/>
      <c r="MHJ3205" s="14"/>
      <c r="MHK3205" s="14"/>
      <c r="MHL3205" s="14"/>
      <c r="MHM3205" s="14"/>
      <c r="MHN3205" s="14"/>
      <c r="MHO3205" s="14"/>
      <c r="MHP3205" s="14"/>
      <c r="MHQ3205" s="14"/>
      <c r="MHR3205" s="14"/>
      <c r="MHS3205" s="14"/>
      <c r="MHT3205" s="14"/>
      <c r="MHU3205" s="14"/>
      <c r="MHV3205" s="14"/>
      <c r="MHW3205" s="14"/>
      <c r="MHX3205" s="14"/>
      <c r="MHY3205" s="14"/>
      <c r="MHZ3205" s="14"/>
      <c r="MIA3205" s="14"/>
      <c r="MIB3205" s="14"/>
      <c r="MIC3205" s="14"/>
      <c r="MID3205" s="14"/>
      <c r="MIE3205" s="14"/>
      <c r="MIF3205" s="14"/>
      <c r="MIG3205" s="14"/>
      <c r="MIH3205" s="14"/>
      <c r="MII3205" s="14"/>
      <c r="MIJ3205" s="14"/>
      <c r="MIK3205" s="14"/>
      <c r="MIL3205" s="14"/>
      <c r="MIM3205" s="14"/>
      <c r="MIN3205" s="14"/>
      <c r="MIO3205" s="14"/>
      <c r="MIP3205" s="14"/>
      <c r="MIQ3205" s="14"/>
      <c r="MIR3205" s="14"/>
      <c r="MIS3205" s="14"/>
      <c r="MIT3205" s="14"/>
      <c r="MIU3205" s="14"/>
      <c r="MIV3205" s="14"/>
      <c r="MIW3205" s="14"/>
      <c r="MIX3205" s="14"/>
      <c r="MIY3205" s="14"/>
      <c r="MIZ3205" s="14"/>
      <c r="MJA3205" s="14"/>
      <c r="MJB3205" s="14"/>
      <c r="MJC3205" s="14"/>
      <c r="MJD3205" s="14"/>
      <c r="MJE3205" s="14"/>
      <c r="MJF3205" s="14"/>
      <c r="MJG3205" s="14"/>
      <c r="MJH3205" s="14"/>
      <c r="MJI3205" s="14"/>
      <c r="MJJ3205" s="14"/>
      <c r="MJK3205" s="14"/>
      <c r="MJL3205" s="14"/>
      <c r="MJM3205" s="14"/>
      <c r="MJN3205" s="14"/>
      <c r="MJO3205" s="14"/>
      <c r="MJP3205" s="14"/>
      <c r="MJQ3205" s="14"/>
      <c r="MJR3205" s="14"/>
      <c r="MJS3205" s="14"/>
      <c r="MJT3205" s="14"/>
      <c r="MJU3205" s="14"/>
      <c r="MJV3205" s="14"/>
      <c r="MJW3205" s="14"/>
      <c r="MJX3205" s="14"/>
      <c r="MJY3205" s="14"/>
      <c r="MJZ3205" s="14"/>
      <c r="MKA3205" s="14"/>
      <c r="MKB3205" s="14"/>
      <c r="MKC3205" s="14"/>
      <c r="MKD3205" s="14"/>
      <c r="MKE3205" s="14"/>
      <c r="MKF3205" s="14"/>
      <c r="MKG3205" s="14"/>
      <c r="MKH3205" s="14"/>
      <c r="MKI3205" s="14"/>
      <c r="MKJ3205" s="14"/>
      <c r="MKK3205" s="14"/>
      <c r="MKL3205" s="14"/>
      <c r="MKM3205" s="14"/>
      <c r="MKN3205" s="14"/>
      <c r="MKO3205" s="14"/>
      <c r="MKP3205" s="14"/>
      <c r="MKQ3205" s="14"/>
      <c r="MKR3205" s="14"/>
      <c r="MKS3205" s="14"/>
      <c r="MKT3205" s="14"/>
      <c r="MKU3205" s="14"/>
      <c r="MKV3205" s="14"/>
      <c r="MKW3205" s="14"/>
      <c r="MKX3205" s="14"/>
      <c r="MKY3205" s="14"/>
      <c r="MKZ3205" s="14"/>
      <c r="MLA3205" s="14"/>
      <c r="MLB3205" s="14"/>
      <c r="MLC3205" s="14"/>
      <c r="MLD3205" s="14"/>
      <c r="MLE3205" s="14"/>
      <c r="MLF3205" s="14"/>
      <c r="MLG3205" s="14"/>
      <c r="MLH3205" s="14"/>
      <c r="MLI3205" s="14"/>
      <c r="MLJ3205" s="14"/>
      <c r="MLK3205" s="14"/>
      <c r="MLL3205" s="14"/>
      <c r="MLM3205" s="14"/>
      <c r="MLN3205" s="14"/>
      <c r="MLO3205" s="14"/>
      <c r="MLP3205" s="14"/>
      <c r="MLQ3205" s="14"/>
      <c r="MLR3205" s="14"/>
      <c r="MLS3205" s="14"/>
      <c r="MLT3205" s="14"/>
      <c r="MLU3205" s="14"/>
      <c r="MLV3205" s="14"/>
      <c r="MLW3205" s="14"/>
      <c r="MLX3205" s="14"/>
      <c r="MLY3205" s="14"/>
      <c r="MLZ3205" s="14"/>
      <c r="MMA3205" s="14"/>
      <c r="MMB3205" s="14"/>
      <c r="MMC3205" s="14"/>
      <c r="MMD3205" s="14"/>
      <c r="MME3205" s="14"/>
      <c r="MMF3205" s="14"/>
      <c r="MMG3205" s="14"/>
      <c r="MMH3205" s="14"/>
      <c r="MMI3205" s="14"/>
      <c r="MMJ3205" s="14"/>
      <c r="MMK3205" s="14"/>
      <c r="MML3205" s="14"/>
      <c r="MMM3205" s="14"/>
      <c r="MMN3205" s="14"/>
      <c r="MMO3205" s="14"/>
      <c r="MMP3205" s="14"/>
      <c r="MMQ3205" s="14"/>
      <c r="MMR3205" s="14"/>
      <c r="MMS3205" s="14"/>
      <c r="MMT3205" s="14"/>
      <c r="MMU3205" s="14"/>
      <c r="MMV3205" s="14"/>
      <c r="MMW3205" s="14"/>
      <c r="MMX3205" s="14"/>
      <c r="MMY3205" s="14"/>
      <c r="MMZ3205" s="14"/>
      <c r="MNA3205" s="14"/>
      <c r="MNB3205" s="14"/>
      <c r="MNC3205" s="14"/>
      <c r="MND3205" s="14"/>
      <c r="MNE3205" s="14"/>
      <c r="MNF3205" s="14"/>
      <c r="MNG3205" s="14"/>
      <c r="MNH3205" s="14"/>
      <c r="MNI3205" s="14"/>
      <c r="MNJ3205" s="14"/>
      <c r="MNK3205" s="14"/>
      <c r="MNL3205" s="14"/>
      <c r="MNM3205" s="14"/>
      <c r="MNN3205" s="14"/>
      <c r="MNO3205" s="14"/>
      <c r="MNP3205" s="14"/>
      <c r="MNQ3205" s="14"/>
      <c r="MNR3205" s="14"/>
      <c r="MNS3205" s="14"/>
      <c r="MNT3205" s="14"/>
      <c r="MNU3205" s="14"/>
      <c r="MNV3205" s="14"/>
      <c r="MNW3205" s="14"/>
      <c r="MNX3205" s="14"/>
      <c r="MNY3205" s="14"/>
      <c r="MNZ3205" s="14"/>
      <c r="MOA3205" s="14"/>
      <c r="MOB3205" s="14"/>
      <c r="MOC3205" s="14"/>
      <c r="MOD3205" s="14"/>
      <c r="MOE3205" s="14"/>
      <c r="MOF3205" s="14"/>
      <c r="MOG3205" s="14"/>
      <c r="MOH3205" s="14"/>
      <c r="MOI3205" s="14"/>
      <c r="MOJ3205" s="14"/>
      <c r="MOK3205" s="14"/>
      <c r="MOL3205" s="14"/>
      <c r="MOM3205" s="14"/>
      <c r="MON3205" s="14"/>
      <c r="MOO3205" s="14"/>
      <c r="MOP3205" s="14"/>
      <c r="MOQ3205" s="14"/>
      <c r="MOR3205" s="14"/>
      <c r="MOS3205" s="14"/>
      <c r="MOT3205" s="14"/>
      <c r="MOU3205" s="14"/>
      <c r="MOV3205" s="14"/>
      <c r="MOW3205" s="14"/>
      <c r="MOX3205" s="14"/>
      <c r="MOY3205" s="14"/>
      <c r="MOZ3205" s="14"/>
      <c r="MPA3205" s="14"/>
      <c r="MPB3205" s="14"/>
      <c r="MPC3205" s="14"/>
      <c r="MPD3205" s="14"/>
      <c r="MPE3205" s="14"/>
      <c r="MPF3205" s="14"/>
      <c r="MPG3205" s="14"/>
      <c r="MPH3205" s="14"/>
      <c r="MPI3205" s="14"/>
      <c r="MPJ3205" s="14"/>
      <c r="MPK3205" s="14"/>
      <c r="MPL3205" s="14"/>
      <c r="MPM3205" s="14"/>
      <c r="MPN3205" s="14"/>
      <c r="MPO3205" s="14"/>
      <c r="MPP3205" s="14"/>
      <c r="MPQ3205" s="14"/>
      <c r="MPR3205" s="14"/>
      <c r="MPS3205" s="14"/>
      <c r="MPT3205" s="14"/>
      <c r="MPU3205" s="14"/>
      <c r="MPV3205" s="14"/>
      <c r="MPW3205" s="14"/>
      <c r="MPX3205" s="14"/>
      <c r="MPY3205" s="14"/>
      <c r="MPZ3205" s="14"/>
      <c r="MQA3205" s="14"/>
      <c r="MQB3205" s="14"/>
      <c r="MQC3205" s="14"/>
      <c r="MQD3205" s="14"/>
      <c r="MQE3205" s="14"/>
      <c r="MQF3205" s="14"/>
      <c r="MQG3205" s="14"/>
      <c r="MQH3205" s="14"/>
      <c r="MQI3205" s="14"/>
      <c r="MQJ3205" s="14"/>
      <c r="MQK3205" s="14"/>
      <c r="MQL3205" s="14"/>
      <c r="MQM3205" s="14"/>
      <c r="MQN3205" s="14"/>
      <c r="MQO3205" s="14"/>
      <c r="MQP3205" s="14"/>
      <c r="MQQ3205" s="14"/>
      <c r="MQR3205" s="14"/>
      <c r="MQS3205" s="14"/>
      <c r="MQT3205" s="14"/>
      <c r="MQU3205" s="14"/>
      <c r="MQV3205" s="14"/>
      <c r="MQW3205" s="14"/>
      <c r="MQX3205" s="14"/>
      <c r="MQY3205" s="14"/>
      <c r="MQZ3205" s="14"/>
      <c r="MRA3205" s="14"/>
      <c r="MRB3205" s="14"/>
      <c r="MRC3205" s="14"/>
      <c r="MRD3205" s="14"/>
      <c r="MRE3205" s="14"/>
      <c r="MRF3205" s="14"/>
      <c r="MRG3205" s="14"/>
      <c r="MRH3205" s="14"/>
      <c r="MRI3205" s="14"/>
      <c r="MRJ3205" s="14"/>
      <c r="MRK3205" s="14"/>
      <c r="MRL3205" s="14"/>
      <c r="MRM3205" s="14"/>
      <c r="MRN3205" s="14"/>
      <c r="MRO3205" s="14"/>
      <c r="MRP3205" s="14"/>
      <c r="MRQ3205" s="14"/>
      <c r="MRR3205" s="14"/>
      <c r="MRS3205" s="14"/>
      <c r="MRT3205" s="14"/>
      <c r="MRU3205" s="14"/>
      <c r="MRV3205" s="14"/>
      <c r="MRW3205" s="14"/>
      <c r="MRX3205" s="14"/>
      <c r="MRY3205" s="14"/>
      <c r="MRZ3205" s="14"/>
      <c r="MSA3205" s="14"/>
      <c r="MSB3205" s="14"/>
      <c r="MSC3205" s="14"/>
      <c r="MSD3205" s="14"/>
      <c r="MSE3205" s="14"/>
      <c r="MSF3205" s="14"/>
      <c r="MSG3205" s="14"/>
      <c r="MSH3205" s="14"/>
      <c r="MSI3205" s="14"/>
      <c r="MSJ3205" s="14"/>
      <c r="MSK3205" s="14"/>
      <c r="MSL3205" s="14"/>
      <c r="MSM3205" s="14"/>
      <c r="MSN3205" s="14"/>
      <c r="MSO3205" s="14"/>
      <c r="MSP3205" s="14"/>
      <c r="MSQ3205" s="14"/>
      <c r="MSR3205" s="14"/>
      <c r="MSS3205" s="14"/>
      <c r="MST3205" s="14"/>
      <c r="MSU3205" s="14"/>
      <c r="MSV3205" s="14"/>
      <c r="MSW3205" s="14"/>
      <c r="MSX3205" s="14"/>
      <c r="MSY3205" s="14"/>
      <c r="MSZ3205" s="14"/>
      <c r="MTA3205" s="14"/>
      <c r="MTB3205" s="14"/>
      <c r="MTC3205" s="14"/>
      <c r="MTD3205" s="14"/>
      <c r="MTE3205" s="14"/>
      <c r="MTF3205" s="14"/>
      <c r="MTG3205" s="14"/>
      <c r="MTH3205" s="14"/>
      <c r="MTI3205" s="14"/>
      <c r="MTJ3205" s="14"/>
      <c r="MTK3205" s="14"/>
      <c r="MTL3205" s="14"/>
      <c r="MTM3205" s="14"/>
      <c r="MTN3205" s="14"/>
      <c r="MTO3205" s="14"/>
      <c r="MTP3205" s="14"/>
      <c r="MTQ3205" s="14"/>
      <c r="MTR3205" s="14"/>
      <c r="MTS3205" s="14"/>
      <c r="MTT3205" s="14"/>
      <c r="MTU3205" s="14"/>
      <c r="MTV3205" s="14"/>
      <c r="MTW3205" s="14"/>
      <c r="MTX3205" s="14"/>
      <c r="MTY3205" s="14"/>
      <c r="MTZ3205" s="14"/>
      <c r="MUA3205" s="14"/>
      <c r="MUB3205" s="14"/>
      <c r="MUC3205" s="14"/>
      <c r="MUD3205" s="14"/>
      <c r="MUE3205" s="14"/>
      <c r="MUF3205" s="14"/>
      <c r="MUG3205" s="14"/>
      <c r="MUH3205" s="14"/>
      <c r="MUI3205" s="14"/>
      <c r="MUJ3205" s="14"/>
      <c r="MUK3205" s="14"/>
      <c r="MUL3205" s="14"/>
      <c r="MUM3205" s="14"/>
      <c r="MUN3205" s="14"/>
      <c r="MUO3205" s="14"/>
      <c r="MUP3205" s="14"/>
      <c r="MUQ3205" s="14"/>
      <c r="MUR3205" s="14"/>
      <c r="MUS3205" s="14"/>
      <c r="MUT3205" s="14"/>
      <c r="MUU3205" s="14"/>
      <c r="MUV3205" s="14"/>
      <c r="MUW3205" s="14"/>
      <c r="MUX3205" s="14"/>
      <c r="MUY3205" s="14"/>
      <c r="MUZ3205" s="14"/>
      <c r="MVA3205" s="14"/>
      <c r="MVB3205" s="14"/>
      <c r="MVC3205" s="14"/>
      <c r="MVD3205" s="14"/>
      <c r="MVE3205" s="14"/>
      <c r="MVF3205" s="14"/>
      <c r="MVG3205" s="14"/>
      <c r="MVH3205" s="14"/>
      <c r="MVI3205" s="14"/>
      <c r="MVJ3205" s="14"/>
      <c r="MVK3205" s="14"/>
      <c r="MVL3205" s="14"/>
      <c r="MVM3205" s="14"/>
      <c r="MVN3205" s="14"/>
      <c r="MVO3205" s="14"/>
      <c r="MVP3205" s="14"/>
      <c r="MVQ3205" s="14"/>
      <c r="MVR3205" s="14"/>
      <c r="MVS3205" s="14"/>
      <c r="MVT3205" s="14"/>
      <c r="MVU3205" s="14"/>
      <c r="MVV3205" s="14"/>
      <c r="MVW3205" s="14"/>
      <c r="MVX3205" s="14"/>
      <c r="MVY3205" s="14"/>
      <c r="MVZ3205" s="14"/>
      <c r="MWA3205" s="14"/>
      <c r="MWB3205" s="14"/>
      <c r="MWC3205" s="14"/>
      <c r="MWD3205" s="14"/>
      <c r="MWE3205" s="14"/>
      <c r="MWF3205" s="14"/>
      <c r="MWG3205" s="14"/>
      <c r="MWH3205" s="14"/>
      <c r="MWI3205" s="14"/>
      <c r="MWJ3205" s="14"/>
      <c r="MWK3205" s="14"/>
      <c r="MWL3205" s="14"/>
      <c r="MWM3205" s="14"/>
      <c r="MWN3205" s="14"/>
      <c r="MWO3205" s="14"/>
      <c r="MWP3205" s="14"/>
      <c r="MWQ3205" s="14"/>
      <c r="MWR3205" s="14"/>
      <c r="MWS3205" s="14"/>
      <c r="MWT3205" s="14"/>
      <c r="MWU3205" s="14"/>
      <c r="MWV3205" s="14"/>
      <c r="MWW3205" s="14"/>
      <c r="MWX3205" s="14"/>
      <c r="MWY3205" s="14"/>
      <c r="MWZ3205" s="14"/>
      <c r="MXA3205" s="14"/>
      <c r="MXB3205" s="14"/>
      <c r="MXC3205" s="14"/>
      <c r="MXD3205" s="14"/>
      <c r="MXE3205" s="14"/>
      <c r="MXF3205" s="14"/>
      <c r="MXG3205" s="14"/>
      <c r="MXH3205" s="14"/>
      <c r="MXI3205" s="14"/>
      <c r="MXJ3205" s="14"/>
      <c r="MXK3205" s="14"/>
      <c r="MXL3205" s="14"/>
      <c r="MXM3205" s="14"/>
      <c r="MXN3205" s="14"/>
      <c r="MXO3205" s="14"/>
      <c r="MXP3205" s="14"/>
      <c r="MXQ3205" s="14"/>
      <c r="MXR3205" s="14"/>
      <c r="MXS3205" s="14"/>
      <c r="MXT3205" s="14"/>
      <c r="MXU3205" s="14"/>
      <c r="MXV3205" s="14"/>
      <c r="MXW3205" s="14"/>
      <c r="MXX3205" s="14"/>
      <c r="MXY3205" s="14"/>
      <c r="MXZ3205" s="14"/>
      <c r="MYA3205" s="14"/>
      <c r="MYB3205" s="14"/>
      <c r="MYC3205" s="14"/>
      <c r="MYD3205" s="14"/>
      <c r="MYE3205" s="14"/>
      <c r="MYF3205" s="14"/>
      <c r="MYG3205" s="14"/>
      <c r="MYH3205" s="14"/>
      <c r="MYI3205" s="14"/>
      <c r="MYJ3205" s="14"/>
      <c r="MYK3205" s="14"/>
      <c r="MYL3205" s="14"/>
      <c r="MYM3205" s="14"/>
      <c r="MYN3205" s="14"/>
      <c r="MYO3205" s="14"/>
      <c r="MYP3205" s="14"/>
      <c r="MYQ3205" s="14"/>
      <c r="MYR3205" s="14"/>
      <c r="MYS3205" s="14"/>
      <c r="MYT3205" s="14"/>
      <c r="MYU3205" s="14"/>
      <c r="MYV3205" s="14"/>
      <c r="MYW3205" s="14"/>
      <c r="MYX3205" s="14"/>
      <c r="MYY3205" s="14"/>
      <c r="MYZ3205" s="14"/>
      <c r="MZA3205" s="14"/>
      <c r="MZB3205" s="14"/>
      <c r="MZC3205" s="14"/>
      <c r="MZD3205" s="14"/>
      <c r="MZE3205" s="14"/>
      <c r="MZF3205" s="14"/>
      <c r="MZG3205" s="14"/>
      <c r="MZH3205" s="14"/>
      <c r="MZI3205" s="14"/>
      <c r="MZJ3205" s="14"/>
      <c r="MZK3205" s="14"/>
      <c r="MZL3205" s="14"/>
      <c r="MZM3205" s="14"/>
      <c r="MZN3205" s="14"/>
      <c r="MZO3205" s="14"/>
      <c r="MZP3205" s="14"/>
      <c r="MZQ3205" s="14"/>
      <c r="MZR3205" s="14"/>
      <c r="MZS3205" s="14"/>
      <c r="MZT3205" s="14"/>
      <c r="MZU3205" s="14"/>
      <c r="MZV3205" s="14"/>
      <c r="MZW3205" s="14"/>
      <c r="MZX3205" s="14"/>
      <c r="MZY3205" s="14"/>
      <c r="MZZ3205" s="14"/>
      <c r="NAA3205" s="14"/>
      <c r="NAB3205" s="14"/>
      <c r="NAC3205" s="14"/>
      <c r="NAD3205" s="14"/>
      <c r="NAE3205" s="14"/>
      <c r="NAF3205" s="14"/>
      <c r="NAG3205" s="14"/>
      <c r="NAH3205" s="14"/>
      <c r="NAI3205" s="14"/>
      <c r="NAJ3205" s="14"/>
      <c r="NAK3205" s="14"/>
      <c r="NAL3205" s="14"/>
      <c r="NAM3205" s="14"/>
      <c r="NAN3205" s="14"/>
      <c r="NAO3205" s="14"/>
      <c r="NAP3205" s="14"/>
      <c r="NAQ3205" s="14"/>
      <c r="NAR3205" s="14"/>
      <c r="NAS3205" s="14"/>
      <c r="NAT3205" s="14"/>
      <c r="NAU3205" s="14"/>
      <c r="NAV3205" s="14"/>
      <c r="NAW3205" s="14"/>
      <c r="NAX3205" s="14"/>
      <c r="NAY3205" s="14"/>
      <c r="NAZ3205" s="14"/>
      <c r="NBA3205" s="14"/>
      <c r="NBB3205" s="14"/>
      <c r="NBC3205" s="14"/>
      <c r="NBD3205" s="14"/>
      <c r="NBE3205" s="14"/>
      <c r="NBF3205" s="14"/>
      <c r="NBG3205" s="14"/>
      <c r="NBH3205" s="14"/>
      <c r="NBI3205" s="14"/>
      <c r="NBJ3205" s="14"/>
      <c r="NBK3205" s="14"/>
      <c r="NBL3205" s="14"/>
      <c r="NBM3205" s="14"/>
      <c r="NBN3205" s="14"/>
      <c r="NBO3205" s="14"/>
      <c r="NBP3205" s="14"/>
      <c r="NBQ3205" s="14"/>
      <c r="NBR3205" s="14"/>
      <c r="NBS3205" s="14"/>
      <c r="NBT3205" s="14"/>
      <c r="NBU3205" s="14"/>
      <c r="NBV3205" s="14"/>
      <c r="NBW3205" s="14"/>
      <c r="NBX3205" s="14"/>
      <c r="NBY3205" s="14"/>
      <c r="NBZ3205" s="14"/>
      <c r="NCA3205" s="14"/>
      <c r="NCB3205" s="14"/>
      <c r="NCC3205" s="14"/>
      <c r="NCD3205" s="14"/>
      <c r="NCE3205" s="14"/>
      <c r="NCF3205" s="14"/>
      <c r="NCG3205" s="14"/>
      <c r="NCH3205" s="14"/>
      <c r="NCI3205" s="14"/>
      <c r="NCJ3205" s="14"/>
      <c r="NCK3205" s="14"/>
      <c r="NCL3205" s="14"/>
      <c r="NCM3205" s="14"/>
      <c r="NCN3205" s="14"/>
      <c r="NCO3205" s="14"/>
      <c r="NCP3205" s="14"/>
      <c r="NCQ3205" s="14"/>
      <c r="NCR3205" s="14"/>
      <c r="NCS3205" s="14"/>
      <c r="NCT3205" s="14"/>
      <c r="NCU3205" s="14"/>
      <c r="NCV3205" s="14"/>
      <c r="NCW3205" s="14"/>
      <c r="NCX3205" s="14"/>
      <c r="NCY3205" s="14"/>
      <c r="NCZ3205" s="14"/>
      <c r="NDA3205" s="14"/>
      <c r="NDB3205" s="14"/>
      <c r="NDC3205" s="14"/>
      <c r="NDD3205" s="14"/>
      <c r="NDE3205" s="14"/>
      <c r="NDF3205" s="14"/>
      <c r="NDG3205" s="14"/>
      <c r="NDH3205" s="14"/>
      <c r="NDI3205" s="14"/>
      <c r="NDJ3205" s="14"/>
      <c r="NDK3205" s="14"/>
      <c r="NDL3205" s="14"/>
      <c r="NDM3205" s="14"/>
      <c r="NDN3205" s="14"/>
      <c r="NDO3205" s="14"/>
      <c r="NDP3205" s="14"/>
      <c r="NDQ3205" s="14"/>
      <c r="NDR3205" s="14"/>
      <c r="NDS3205" s="14"/>
      <c r="NDT3205" s="14"/>
      <c r="NDU3205" s="14"/>
      <c r="NDV3205" s="14"/>
      <c r="NDW3205" s="14"/>
      <c r="NDX3205" s="14"/>
      <c r="NDY3205" s="14"/>
      <c r="NDZ3205" s="14"/>
      <c r="NEA3205" s="14"/>
      <c r="NEB3205" s="14"/>
      <c r="NEC3205" s="14"/>
      <c r="NED3205" s="14"/>
      <c r="NEE3205" s="14"/>
      <c r="NEF3205" s="14"/>
      <c r="NEG3205" s="14"/>
      <c r="NEH3205" s="14"/>
      <c r="NEI3205" s="14"/>
      <c r="NEJ3205" s="14"/>
      <c r="NEK3205" s="14"/>
      <c r="NEL3205" s="14"/>
      <c r="NEM3205" s="14"/>
      <c r="NEN3205" s="14"/>
      <c r="NEO3205" s="14"/>
      <c r="NEP3205" s="14"/>
      <c r="NEQ3205" s="14"/>
      <c r="NER3205" s="14"/>
      <c r="NES3205" s="14"/>
      <c r="NET3205" s="14"/>
      <c r="NEU3205" s="14"/>
      <c r="NEV3205" s="14"/>
      <c r="NEW3205" s="14"/>
      <c r="NEX3205" s="14"/>
      <c r="NEY3205" s="14"/>
      <c r="NEZ3205" s="14"/>
      <c r="NFA3205" s="14"/>
      <c r="NFB3205" s="14"/>
      <c r="NFC3205" s="14"/>
      <c r="NFD3205" s="14"/>
      <c r="NFE3205" s="14"/>
      <c r="NFF3205" s="14"/>
      <c r="NFG3205" s="14"/>
      <c r="NFH3205" s="14"/>
      <c r="NFI3205" s="14"/>
      <c r="NFJ3205" s="14"/>
      <c r="NFK3205" s="14"/>
      <c r="NFL3205" s="14"/>
      <c r="NFM3205" s="14"/>
      <c r="NFN3205" s="14"/>
      <c r="NFO3205" s="14"/>
      <c r="NFP3205" s="14"/>
      <c r="NFQ3205" s="14"/>
      <c r="NFR3205" s="14"/>
      <c r="NFS3205" s="14"/>
      <c r="NFT3205" s="14"/>
      <c r="NFU3205" s="14"/>
      <c r="NFV3205" s="14"/>
      <c r="NFW3205" s="14"/>
      <c r="NFX3205" s="14"/>
      <c r="NFY3205" s="14"/>
      <c r="NFZ3205" s="14"/>
      <c r="NGA3205" s="14"/>
      <c r="NGB3205" s="14"/>
      <c r="NGC3205" s="14"/>
      <c r="NGD3205" s="14"/>
      <c r="NGE3205" s="14"/>
      <c r="NGF3205" s="14"/>
      <c r="NGG3205" s="14"/>
      <c r="NGH3205" s="14"/>
      <c r="NGI3205" s="14"/>
      <c r="NGJ3205" s="14"/>
      <c r="NGK3205" s="14"/>
      <c r="NGL3205" s="14"/>
      <c r="NGM3205" s="14"/>
      <c r="NGN3205" s="14"/>
      <c r="NGO3205" s="14"/>
      <c r="NGP3205" s="14"/>
      <c r="NGQ3205" s="14"/>
      <c r="NGR3205" s="14"/>
      <c r="NGS3205" s="14"/>
      <c r="NGT3205" s="14"/>
      <c r="NGU3205" s="14"/>
      <c r="NGV3205" s="14"/>
      <c r="NGW3205" s="14"/>
      <c r="NGX3205" s="14"/>
      <c r="NGY3205" s="14"/>
      <c r="NGZ3205" s="14"/>
      <c r="NHA3205" s="14"/>
      <c r="NHB3205" s="14"/>
      <c r="NHC3205" s="14"/>
      <c r="NHD3205" s="14"/>
      <c r="NHE3205" s="14"/>
      <c r="NHF3205" s="14"/>
      <c r="NHG3205" s="14"/>
      <c r="NHH3205" s="14"/>
      <c r="NHI3205" s="14"/>
      <c r="NHJ3205" s="14"/>
      <c r="NHK3205" s="14"/>
      <c r="NHL3205" s="14"/>
      <c r="NHM3205" s="14"/>
      <c r="NHN3205" s="14"/>
      <c r="NHO3205" s="14"/>
      <c r="NHP3205" s="14"/>
      <c r="NHQ3205" s="14"/>
      <c r="NHR3205" s="14"/>
      <c r="NHS3205" s="14"/>
      <c r="NHT3205" s="14"/>
      <c r="NHU3205" s="14"/>
      <c r="NHV3205" s="14"/>
      <c r="NHW3205" s="14"/>
      <c r="NHX3205" s="14"/>
      <c r="NHY3205" s="14"/>
      <c r="NHZ3205" s="14"/>
      <c r="NIA3205" s="14"/>
      <c r="NIB3205" s="14"/>
      <c r="NIC3205" s="14"/>
      <c r="NID3205" s="14"/>
      <c r="NIE3205" s="14"/>
      <c r="NIF3205" s="14"/>
      <c r="NIG3205" s="14"/>
      <c r="NIH3205" s="14"/>
      <c r="NII3205" s="14"/>
      <c r="NIJ3205" s="14"/>
      <c r="NIK3205" s="14"/>
      <c r="NIL3205" s="14"/>
      <c r="NIM3205" s="14"/>
      <c r="NIN3205" s="14"/>
      <c r="NIO3205" s="14"/>
      <c r="NIP3205" s="14"/>
      <c r="NIQ3205" s="14"/>
      <c r="NIR3205" s="14"/>
      <c r="NIS3205" s="14"/>
      <c r="NIT3205" s="14"/>
      <c r="NIU3205" s="14"/>
      <c r="NIV3205" s="14"/>
      <c r="NIW3205" s="14"/>
      <c r="NIX3205" s="14"/>
      <c r="NIY3205" s="14"/>
      <c r="NIZ3205" s="14"/>
      <c r="NJA3205" s="14"/>
      <c r="NJB3205" s="14"/>
      <c r="NJC3205" s="14"/>
      <c r="NJD3205" s="14"/>
      <c r="NJE3205" s="14"/>
      <c r="NJF3205" s="14"/>
      <c r="NJG3205" s="14"/>
      <c r="NJH3205" s="14"/>
      <c r="NJI3205" s="14"/>
      <c r="NJJ3205" s="14"/>
      <c r="NJK3205" s="14"/>
      <c r="NJL3205" s="14"/>
      <c r="NJM3205" s="14"/>
      <c r="NJN3205" s="14"/>
      <c r="NJO3205" s="14"/>
      <c r="NJP3205" s="14"/>
      <c r="NJQ3205" s="14"/>
      <c r="NJR3205" s="14"/>
      <c r="NJS3205" s="14"/>
      <c r="NJT3205" s="14"/>
      <c r="NJU3205" s="14"/>
      <c r="NJV3205" s="14"/>
      <c r="NJW3205" s="14"/>
      <c r="NJX3205" s="14"/>
      <c r="NJY3205" s="14"/>
      <c r="NJZ3205" s="14"/>
      <c r="NKA3205" s="14"/>
      <c r="NKB3205" s="14"/>
      <c r="NKC3205" s="14"/>
      <c r="NKD3205" s="14"/>
      <c r="NKE3205" s="14"/>
      <c r="NKF3205" s="14"/>
      <c r="NKG3205" s="14"/>
      <c r="NKH3205" s="14"/>
      <c r="NKI3205" s="14"/>
      <c r="NKJ3205" s="14"/>
      <c r="NKK3205" s="14"/>
      <c r="NKL3205" s="14"/>
      <c r="NKM3205" s="14"/>
      <c r="NKN3205" s="14"/>
      <c r="NKO3205" s="14"/>
      <c r="NKP3205" s="14"/>
      <c r="NKQ3205" s="14"/>
      <c r="NKR3205" s="14"/>
      <c r="NKS3205" s="14"/>
      <c r="NKT3205" s="14"/>
      <c r="NKU3205" s="14"/>
      <c r="NKV3205" s="14"/>
      <c r="NKW3205" s="14"/>
      <c r="NKX3205" s="14"/>
      <c r="NKY3205" s="14"/>
      <c r="NKZ3205" s="14"/>
      <c r="NLA3205" s="14"/>
      <c r="NLB3205" s="14"/>
      <c r="NLC3205" s="14"/>
      <c r="NLD3205" s="14"/>
      <c r="NLE3205" s="14"/>
      <c r="NLF3205" s="14"/>
      <c r="NLG3205" s="14"/>
      <c r="NLH3205" s="14"/>
      <c r="NLI3205" s="14"/>
      <c r="NLJ3205" s="14"/>
      <c r="NLK3205" s="14"/>
      <c r="NLL3205" s="14"/>
      <c r="NLM3205" s="14"/>
      <c r="NLN3205" s="14"/>
      <c r="NLO3205" s="14"/>
      <c r="NLP3205" s="14"/>
      <c r="NLQ3205" s="14"/>
      <c r="NLR3205" s="14"/>
      <c r="NLS3205" s="14"/>
      <c r="NLT3205" s="14"/>
      <c r="NLU3205" s="14"/>
      <c r="NLV3205" s="14"/>
      <c r="NLW3205" s="14"/>
      <c r="NLX3205" s="14"/>
      <c r="NLY3205" s="14"/>
      <c r="NLZ3205" s="14"/>
      <c r="NMA3205" s="14"/>
      <c r="NMB3205" s="14"/>
      <c r="NMC3205" s="14"/>
      <c r="NMD3205" s="14"/>
      <c r="NME3205" s="14"/>
      <c r="NMF3205" s="14"/>
      <c r="NMG3205" s="14"/>
      <c r="NMH3205" s="14"/>
      <c r="NMI3205" s="14"/>
      <c r="NMJ3205" s="14"/>
      <c r="NMK3205" s="14"/>
      <c r="NML3205" s="14"/>
      <c r="NMM3205" s="14"/>
      <c r="NMN3205" s="14"/>
      <c r="NMO3205" s="14"/>
      <c r="NMP3205" s="14"/>
      <c r="NMQ3205" s="14"/>
      <c r="NMR3205" s="14"/>
      <c r="NMS3205" s="14"/>
      <c r="NMT3205" s="14"/>
      <c r="NMU3205" s="14"/>
      <c r="NMV3205" s="14"/>
      <c r="NMW3205" s="14"/>
      <c r="NMX3205" s="14"/>
      <c r="NMY3205" s="14"/>
      <c r="NMZ3205" s="14"/>
      <c r="NNA3205" s="14"/>
      <c r="NNB3205" s="14"/>
      <c r="NNC3205" s="14"/>
      <c r="NND3205" s="14"/>
      <c r="NNE3205" s="14"/>
      <c r="NNF3205" s="14"/>
      <c r="NNG3205" s="14"/>
      <c r="NNH3205" s="14"/>
      <c r="NNI3205" s="14"/>
      <c r="NNJ3205" s="14"/>
      <c r="NNK3205" s="14"/>
      <c r="NNL3205" s="14"/>
      <c r="NNM3205" s="14"/>
      <c r="NNN3205" s="14"/>
      <c r="NNO3205" s="14"/>
      <c r="NNP3205" s="14"/>
      <c r="NNQ3205" s="14"/>
      <c r="NNR3205" s="14"/>
      <c r="NNS3205" s="14"/>
      <c r="NNT3205" s="14"/>
      <c r="NNU3205" s="14"/>
      <c r="NNV3205" s="14"/>
      <c r="NNW3205" s="14"/>
      <c r="NNX3205" s="14"/>
      <c r="NNY3205" s="14"/>
      <c r="NNZ3205" s="14"/>
      <c r="NOA3205" s="14"/>
      <c r="NOB3205" s="14"/>
      <c r="NOC3205" s="14"/>
      <c r="NOD3205" s="14"/>
      <c r="NOE3205" s="14"/>
      <c r="NOF3205" s="14"/>
      <c r="NOG3205" s="14"/>
      <c r="NOH3205" s="14"/>
      <c r="NOI3205" s="14"/>
      <c r="NOJ3205" s="14"/>
      <c r="NOK3205" s="14"/>
      <c r="NOL3205" s="14"/>
      <c r="NOM3205" s="14"/>
      <c r="NON3205" s="14"/>
      <c r="NOO3205" s="14"/>
      <c r="NOP3205" s="14"/>
      <c r="NOQ3205" s="14"/>
      <c r="NOR3205" s="14"/>
      <c r="NOS3205" s="14"/>
      <c r="NOT3205" s="14"/>
      <c r="NOU3205" s="14"/>
      <c r="NOV3205" s="14"/>
      <c r="NOW3205" s="14"/>
      <c r="NOX3205" s="14"/>
      <c r="NOY3205" s="14"/>
      <c r="NOZ3205" s="14"/>
      <c r="NPA3205" s="14"/>
      <c r="NPB3205" s="14"/>
      <c r="NPC3205" s="14"/>
      <c r="NPD3205" s="14"/>
      <c r="NPE3205" s="14"/>
      <c r="NPF3205" s="14"/>
      <c r="NPG3205" s="14"/>
      <c r="NPH3205" s="14"/>
      <c r="NPI3205" s="14"/>
      <c r="NPJ3205" s="14"/>
      <c r="NPK3205" s="14"/>
      <c r="NPL3205" s="14"/>
      <c r="NPM3205" s="14"/>
      <c r="NPN3205" s="14"/>
      <c r="NPO3205" s="14"/>
      <c r="NPP3205" s="14"/>
      <c r="NPQ3205" s="14"/>
      <c r="NPR3205" s="14"/>
      <c r="NPS3205" s="14"/>
      <c r="NPT3205" s="14"/>
      <c r="NPU3205" s="14"/>
      <c r="NPV3205" s="14"/>
      <c r="NPW3205" s="14"/>
      <c r="NPX3205" s="14"/>
      <c r="NPY3205" s="14"/>
      <c r="NPZ3205" s="14"/>
      <c r="NQA3205" s="14"/>
      <c r="NQB3205" s="14"/>
      <c r="NQC3205" s="14"/>
      <c r="NQD3205" s="14"/>
      <c r="NQE3205" s="14"/>
      <c r="NQF3205" s="14"/>
      <c r="NQG3205" s="14"/>
      <c r="NQH3205" s="14"/>
      <c r="NQI3205" s="14"/>
      <c r="NQJ3205" s="14"/>
      <c r="NQK3205" s="14"/>
      <c r="NQL3205" s="14"/>
      <c r="NQM3205" s="14"/>
      <c r="NQN3205" s="14"/>
      <c r="NQO3205" s="14"/>
      <c r="NQP3205" s="14"/>
      <c r="NQQ3205" s="14"/>
      <c r="NQR3205" s="14"/>
      <c r="NQS3205" s="14"/>
      <c r="NQT3205" s="14"/>
      <c r="NQU3205" s="14"/>
      <c r="NQV3205" s="14"/>
      <c r="NQW3205" s="14"/>
      <c r="NQX3205" s="14"/>
      <c r="NQY3205" s="14"/>
      <c r="NQZ3205" s="14"/>
      <c r="NRA3205" s="14"/>
      <c r="NRB3205" s="14"/>
      <c r="NRC3205" s="14"/>
      <c r="NRD3205" s="14"/>
      <c r="NRE3205" s="14"/>
      <c r="NRF3205" s="14"/>
      <c r="NRG3205" s="14"/>
      <c r="NRH3205" s="14"/>
      <c r="NRI3205" s="14"/>
      <c r="NRJ3205" s="14"/>
      <c r="NRK3205" s="14"/>
      <c r="NRL3205" s="14"/>
      <c r="NRM3205" s="14"/>
      <c r="NRN3205" s="14"/>
      <c r="NRO3205" s="14"/>
      <c r="NRP3205" s="14"/>
      <c r="NRQ3205" s="14"/>
      <c r="NRR3205" s="14"/>
      <c r="NRS3205" s="14"/>
      <c r="NRT3205" s="14"/>
      <c r="NRU3205" s="14"/>
      <c r="NRV3205" s="14"/>
      <c r="NRW3205" s="14"/>
      <c r="NRX3205" s="14"/>
      <c r="NRY3205" s="14"/>
      <c r="NRZ3205" s="14"/>
      <c r="NSA3205" s="14"/>
      <c r="NSB3205" s="14"/>
      <c r="NSC3205" s="14"/>
      <c r="NSD3205" s="14"/>
      <c r="NSE3205" s="14"/>
      <c r="NSF3205" s="14"/>
      <c r="NSG3205" s="14"/>
      <c r="NSH3205" s="14"/>
      <c r="NSI3205" s="14"/>
      <c r="NSJ3205" s="14"/>
      <c r="NSK3205" s="14"/>
      <c r="NSL3205" s="14"/>
      <c r="NSM3205" s="14"/>
      <c r="NSN3205" s="14"/>
      <c r="NSO3205" s="14"/>
      <c r="NSP3205" s="14"/>
      <c r="NSQ3205" s="14"/>
      <c r="NSR3205" s="14"/>
      <c r="NSS3205" s="14"/>
      <c r="NST3205" s="14"/>
      <c r="NSU3205" s="14"/>
      <c r="NSV3205" s="14"/>
      <c r="NSW3205" s="14"/>
      <c r="NSX3205" s="14"/>
      <c r="NSY3205" s="14"/>
      <c r="NSZ3205" s="14"/>
      <c r="NTA3205" s="14"/>
      <c r="NTB3205" s="14"/>
      <c r="NTC3205" s="14"/>
      <c r="NTD3205" s="14"/>
      <c r="NTE3205" s="14"/>
      <c r="NTF3205" s="14"/>
      <c r="NTG3205" s="14"/>
      <c r="NTH3205" s="14"/>
      <c r="NTI3205" s="14"/>
      <c r="NTJ3205" s="14"/>
      <c r="NTK3205" s="14"/>
      <c r="NTL3205" s="14"/>
      <c r="NTM3205" s="14"/>
      <c r="NTN3205" s="14"/>
      <c r="NTO3205" s="14"/>
      <c r="NTP3205" s="14"/>
      <c r="NTQ3205" s="14"/>
      <c r="NTR3205" s="14"/>
      <c r="NTS3205" s="14"/>
      <c r="NTT3205" s="14"/>
      <c r="NTU3205" s="14"/>
      <c r="NTV3205" s="14"/>
      <c r="NTW3205" s="14"/>
      <c r="NTX3205" s="14"/>
      <c r="NTY3205" s="14"/>
      <c r="NTZ3205" s="14"/>
      <c r="NUA3205" s="14"/>
      <c r="NUB3205" s="14"/>
      <c r="NUC3205" s="14"/>
      <c r="NUD3205" s="14"/>
      <c r="NUE3205" s="14"/>
      <c r="NUF3205" s="14"/>
      <c r="NUG3205" s="14"/>
      <c r="NUH3205" s="14"/>
      <c r="NUI3205" s="14"/>
      <c r="NUJ3205" s="14"/>
      <c r="NUK3205" s="14"/>
      <c r="NUL3205" s="14"/>
      <c r="NUM3205" s="14"/>
      <c r="NUN3205" s="14"/>
      <c r="NUO3205" s="14"/>
      <c r="NUP3205" s="14"/>
      <c r="NUQ3205" s="14"/>
      <c r="NUR3205" s="14"/>
      <c r="NUS3205" s="14"/>
      <c r="NUT3205" s="14"/>
      <c r="NUU3205" s="14"/>
      <c r="NUV3205" s="14"/>
      <c r="NUW3205" s="14"/>
      <c r="NUX3205" s="14"/>
      <c r="NUY3205" s="14"/>
      <c r="NUZ3205" s="14"/>
      <c r="NVA3205" s="14"/>
      <c r="NVB3205" s="14"/>
      <c r="NVC3205" s="14"/>
      <c r="NVD3205" s="14"/>
      <c r="NVE3205" s="14"/>
      <c r="NVF3205" s="14"/>
      <c r="NVG3205" s="14"/>
      <c r="NVH3205" s="14"/>
      <c r="NVI3205" s="14"/>
      <c r="NVJ3205" s="14"/>
      <c r="NVK3205" s="14"/>
      <c r="NVL3205" s="14"/>
      <c r="NVM3205" s="14"/>
      <c r="NVN3205" s="14"/>
      <c r="NVO3205" s="14"/>
      <c r="NVP3205" s="14"/>
      <c r="NVQ3205" s="14"/>
      <c r="NVR3205" s="14"/>
      <c r="NVS3205" s="14"/>
      <c r="NVT3205" s="14"/>
      <c r="NVU3205" s="14"/>
      <c r="NVV3205" s="14"/>
      <c r="NVW3205" s="14"/>
      <c r="NVX3205" s="14"/>
      <c r="NVY3205" s="14"/>
      <c r="NVZ3205" s="14"/>
      <c r="NWA3205" s="14"/>
      <c r="NWB3205" s="14"/>
      <c r="NWC3205" s="14"/>
      <c r="NWD3205" s="14"/>
      <c r="NWE3205" s="14"/>
      <c r="NWF3205" s="14"/>
      <c r="NWG3205" s="14"/>
      <c r="NWH3205" s="14"/>
      <c r="NWI3205" s="14"/>
      <c r="NWJ3205" s="14"/>
      <c r="NWK3205" s="14"/>
      <c r="NWL3205" s="14"/>
      <c r="NWM3205" s="14"/>
      <c r="NWN3205" s="14"/>
      <c r="NWO3205" s="14"/>
      <c r="NWP3205" s="14"/>
      <c r="NWQ3205" s="14"/>
      <c r="NWR3205" s="14"/>
      <c r="NWS3205" s="14"/>
      <c r="NWT3205" s="14"/>
      <c r="NWU3205" s="14"/>
      <c r="NWV3205" s="14"/>
      <c r="NWW3205" s="14"/>
      <c r="NWX3205" s="14"/>
      <c r="NWY3205" s="14"/>
      <c r="NWZ3205" s="14"/>
      <c r="NXA3205" s="14"/>
      <c r="NXB3205" s="14"/>
      <c r="NXC3205" s="14"/>
      <c r="NXD3205" s="14"/>
      <c r="NXE3205" s="14"/>
      <c r="NXF3205" s="14"/>
      <c r="NXG3205" s="14"/>
      <c r="NXH3205" s="14"/>
      <c r="NXI3205" s="14"/>
      <c r="NXJ3205" s="14"/>
      <c r="NXK3205" s="14"/>
      <c r="NXL3205" s="14"/>
      <c r="NXM3205" s="14"/>
      <c r="NXN3205" s="14"/>
      <c r="NXO3205" s="14"/>
      <c r="NXP3205" s="14"/>
      <c r="NXQ3205" s="14"/>
      <c r="NXR3205" s="14"/>
      <c r="NXS3205" s="14"/>
      <c r="NXT3205" s="14"/>
      <c r="NXU3205" s="14"/>
      <c r="NXV3205" s="14"/>
      <c r="NXW3205" s="14"/>
      <c r="NXX3205" s="14"/>
      <c r="NXY3205" s="14"/>
      <c r="NXZ3205" s="14"/>
      <c r="NYA3205" s="14"/>
      <c r="NYB3205" s="14"/>
      <c r="NYC3205" s="14"/>
      <c r="NYD3205" s="14"/>
      <c r="NYE3205" s="14"/>
      <c r="NYF3205" s="14"/>
      <c r="NYG3205" s="14"/>
      <c r="NYH3205" s="14"/>
      <c r="NYI3205" s="14"/>
      <c r="NYJ3205" s="14"/>
      <c r="NYK3205" s="14"/>
      <c r="NYL3205" s="14"/>
      <c r="NYM3205" s="14"/>
      <c r="NYN3205" s="14"/>
      <c r="NYO3205" s="14"/>
      <c r="NYP3205" s="14"/>
      <c r="NYQ3205" s="14"/>
      <c r="NYR3205" s="14"/>
      <c r="NYS3205" s="14"/>
      <c r="NYT3205" s="14"/>
      <c r="NYU3205" s="14"/>
      <c r="NYV3205" s="14"/>
      <c r="NYW3205" s="14"/>
      <c r="NYX3205" s="14"/>
      <c r="NYY3205" s="14"/>
      <c r="NYZ3205" s="14"/>
      <c r="NZA3205" s="14"/>
      <c r="NZB3205" s="14"/>
      <c r="NZC3205" s="14"/>
      <c r="NZD3205" s="14"/>
      <c r="NZE3205" s="14"/>
      <c r="NZF3205" s="14"/>
      <c r="NZG3205" s="14"/>
      <c r="NZH3205" s="14"/>
      <c r="NZI3205" s="14"/>
      <c r="NZJ3205" s="14"/>
      <c r="NZK3205" s="14"/>
      <c r="NZL3205" s="14"/>
      <c r="NZM3205" s="14"/>
      <c r="NZN3205" s="14"/>
      <c r="NZO3205" s="14"/>
      <c r="NZP3205" s="14"/>
      <c r="NZQ3205" s="14"/>
      <c r="NZR3205" s="14"/>
      <c r="NZS3205" s="14"/>
      <c r="NZT3205" s="14"/>
      <c r="NZU3205" s="14"/>
      <c r="NZV3205" s="14"/>
      <c r="NZW3205" s="14"/>
      <c r="NZX3205" s="14"/>
      <c r="NZY3205" s="14"/>
      <c r="NZZ3205" s="14"/>
      <c r="OAA3205" s="14"/>
      <c r="OAB3205" s="14"/>
      <c r="OAC3205" s="14"/>
      <c r="OAD3205" s="14"/>
      <c r="OAE3205" s="14"/>
      <c r="OAF3205" s="14"/>
      <c r="OAG3205" s="14"/>
      <c r="OAH3205" s="14"/>
      <c r="OAI3205" s="14"/>
      <c r="OAJ3205" s="14"/>
      <c r="OAK3205" s="14"/>
      <c r="OAL3205" s="14"/>
      <c r="OAM3205" s="14"/>
      <c r="OAN3205" s="14"/>
      <c r="OAO3205" s="14"/>
      <c r="OAP3205" s="14"/>
      <c r="OAQ3205" s="14"/>
      <c r="OAR3205" s="14"/>
      <c r="OAS3205" s="14"/>
      <c r="OAT3205" s="14"/>
      <c r="OAU3205" s="14"/>
      <c r="OAV3205" s="14"/>
      <c r="OAW3205" s="14"/>
      <c r="OAX3205" s="14"/>
      <c r="OAY3205" s="14"/>
      <c r="OAZ3205" s="14"/>
      <c r="OBA3205" s="14"/>
      <c r="OBB3205" s="14"/>
      <c r="OBC3205" s="14"/>
      <c r="OBD3205" s="14"/>
      <c r="OBE3205" s="14"/>
      <c r="OBF3205" s="14"/>
      <c r="OBG3205" s="14"/>
      <c r="OBH3205" s="14"/>
      <c r="OBI3205" s="14"/>
      <c r="OBJ3205" s="14"/>
      <c r="OBK3205" s="14"/>
      <c r="OBL3205" s="14"/>
      <c r="OBM3205" s="14"/>
      <c r="OBN3205" s="14"/>
      <c r="OBO3205" s="14"/>
      <c r="OBP3205" s="14"/>
      <c r="OBQ3205" s="14"/>
      <c r="OBR3205" s="14"/>
      <c r="OBS3205" s="14"/>
      <c r="OBT3205" s="14"/>
      <c r="OBU3205" s="14"/>
      <c r="OBV3205" s="14"/>
      <c r="OBW3205" s="14"/>
      <c r="OBX3205" s="14"/>
      <c r="OBY3205" s="14"/>
      <c r="OBZ3205" s="14"/>
      <c r="OCA3205" s="14"/>
      <c r="OCB3205" s="14"/>
      <c r="OCC3205" s="14"/>
      <c r="OCD3205" s="14"/>
      <c r="OCE3205" s="14"/>
      <c r="OCF3205" s="14"/>
      <c r="OCG3205" s="14"/>
      <c r="OCH3205" s="14"/>
      <c r="OCI3205" s="14"/>
      <c r="OCJ3205" s="14"/>
      <c r="OCK3205" s="14"/>
      <c r="OCL3205" s="14"/>
      <c r="OCM3205" s="14"/>
      <c r="OCN3205" s="14"/>
      <c r="OCO3205" s="14"/>
      <c r="OCP3205" s="14"/>
      <c r="OCQ3205" s="14"/>
      <c r="OCR3205" s="14"/>
      <c r="OCS3205" s="14"/>
      <c r="OCT3205" s="14"/>
      <c r="OCU3205" s="14"/>
      <c r="OCV3205" s="14"/>
      <c r="OCW3205" s="14"/>
      <c r="OCX3205" s="14"/>
      <c r="OCY3205" s="14"/>
      <c r="OCZ3205" s="14"/>
      <c r="ODA3205" s="14"/>
      <c r="ODB3205" s="14"/>
      <c r="ODC3205" s="14"/>
      <c r="ODD3205" s="14"/>
      <c r="ODE3205" s="14"/>
      <c r="ODF3205" s="14"/>
      <c r="ODG3205" s="14"/>
      <c r="ODH3205" s="14"/>
      <c r="ODI3205" s="14"/>
      <c r="ODJ3205" s="14"/>
      <c r="ODK3205" s="14"/>
      <c r="ODL3205" s="14"/>
      <c r="ODM3205" s="14"/>
      <c r="ODN3205" s="14"/>
      <c r="ODO3205" s="14"/>
      <c r="ODP3205" s="14"/>
      <c r="ODQ3205" s="14"/>
      <c r="ODR3205" s="14"/>
      <c r="ODS3205" s="14"/>
      <c r="ODT3205" s="14"/>
      <c r="ODU3205" s="14"/>
      <c r="ODV3205" s="14"/>
      <c r="ODW3205" s="14"/>
      <c r="ODX3205" s="14"/>
      <c r="ODY3205" s="14"/>
      <c r="ODZ3205" s="14"/>
      <c r="OEA3205" s="14"/>
      <c r="OEB3205" s="14"/>
      <c r="OEC3205" s="14"/>
      <c r="OED3205" s="14"/>
      <c r="OEE3205" s="14"/>
      <c r="OEF3205" s="14"/>
      <c r="OEG3205" s="14"/>
      <c r="OEH3205" s="14"/>
      <c r="OEI3205" s="14"/>
      <c r="OEJ3205" s="14"/>
      <c r="OEK3205" s="14"/>
      <c r="OEL3205" s="14"/>
      <c r="OEM3205" s="14"/>
      <c r="OEN3205" s="14"/>
      <c r="OEO3205" s="14"/>
      <c r="OEP3205" s="14"/>
      <c r="OEQ3205" s="14"/>
      <c r="OER3205" s="14"/>
      <c r="OES3205" s="14"/>
      <c r="OET3205" s="14"/>
      <c r="OEU3205" s="14"/>
      <c r="OEV3205" s="14"/>
      <c r="OEW3205" s="14"/>
      <c r="OEX3205" s="14"/>
      <c r="OEY3205" s="14"/>
      <c r="OEZ3205" s="14"/>
      <c r="OFA3205" s="14"/>
      <c r="OFB3205" s="14"/>
      <c r="OFC3205" s="14"/>
      <c r="OFD3205" s="14"/>
      <c r="OFE3205" s="14"/>
      <c r="OFF3205" s="14"/>
      <c r="OFG3205" s="14"/>
      <c r="OFH3205" s="14"/>
      <c r="OFI3205" s="14"/>
      <c r="OFJ3205" s="14"/>
      <c r="OFK3205" s="14"/>
      <c r="OFL3205" s="14"/>
      <c r="OFM3205" s="14"/>
      <c r="OFN3205" s="14"/>
      <c r="OFO3205" s="14"/>
      <c r="OFP3205" s="14"/>
      <c r="OFQ3205" s="14"/>
      <c r="OFR3205" s="14"/>
      <c r="OFS3205" s="14"/>
      <c r="OFT3205" s="14"/>
      <c r="OFU3205" s="14"/>
      <c r="OFV3205" s="14"/>
      <c r="OFW3205" s="14"/>
      <c r="OFX3205" s="14"/>
      <c r="OFY3205" s="14"/>
      <c r="OFZ3205" s="14"/>
      <c r="OGA3205" s="14"/>
      <c r="OGB3205" s="14"/>
      <c r="OGC3205" s="14"/>
      <c r="OGD3205" s="14"/>
      <c r="OGE3205" s="14"/>
      <c r="OGF3205" s="14"/>
      <c r="OGG3205" s="14"/>
      <c r="OGH3205" s="14"/>
      <c r="OGI3205" s="14"/>
      <c r="OGJ3205" s="14"/>
      <c r="OGK3205" s="14"/>
      <c r="OGL3205" s="14"/>
      <c r="OGM3205" s="14"/>
      <c r="OGN3205" s="14"/>
      <c r="OGO3205" s="14"/>
      <c r="OGP3205" s="14"/>
      <c r="OGQ3205" s="14"/>
      <c r="OGR3205" s="14"/>
      <c r="OGS3205" s="14"/>
      <c r="OGT3205" s="14"/>
      <c r="OGU3205" s="14"/>
      <c r="OGV3205" s="14"/>
      <c r="OGW3205" s="14"/>
      <c r="OGX3205" s="14"/>
      <c r="OGY3205" s="14"/>
      <c r="OGZ3205" s="14"/>
      <c r="OHA3205" s="14"/>
      <c r="OHB3205" s="14"/>
      <c r="OHC3205" s="14"/>
      <c r="OHD3205" s="14"/>
      <c r="OHE3205" s="14"/>
      <c r="OHF3205" s="14"/>
      <c r="OHG3205" s="14"/>
      <c r="OHH3205" s="14"/>
      <c r="OHI3205" s="14"/>
      <c r="OHJ3205" s="14"/>
      <c r="OHK3205" s="14"/>
      <c r="OHL3205" s="14"/>
      <c r="OHM3205" s="14"/>
      <c r="OHN3205" s="14"/>
      <c r="OHO3205" s="14"/>
      <c r="OHP3205" s="14"/>
      <c r="OHQ3205" s="14"/>
      <c r="OHR3205" s="14"/>
      <c r="OHS3205" s="14"/>
      <c r="OHT3205" s="14"/>
      <c r="OHU3205" s="14"/>
      <c r="OHV3205" s="14"/>
      <c r="OHW3205" s="14"/>
      <c r="OHX3205" s="14"/>
      <c r="OHY3205" s="14"/>
      <c r="OHZ3205" s="14"/>
      <c r="OIA3205" s="14"/>
      <c r="OIB3205" s="14"/>
      <c r="OIC3205" s="14"/>
      <c r="OID3205" s="14"/>
      <c r="OIE3205" s="14"/>
      <c r="OIF3205" s="14"/>
      <c r="OIG3205" s="14"/>
      <c r="OIH3205" s="14"/>
      <c r="OII3205" s="14"/>
      <c r="OIJ3205" s="14"/>
      <c r="OIK3205" s="14"/>
      <c r="OIL3205" s="14"/>
      <c r="OIM3205" s="14"/>
      <c r="OIN3205" s="14"/>
      <c r="OIO3205" s="14"/>
      <c r="OIP3205" s="14"/>
      <c r="OIQ3205" s="14"/>
      <c r="OIR3205" s="14"/>
      <c r="OIS3205" s="14"/>
      <c r="OIT3205" s="14"/>
      <c r="OIU3205" s="14"/>
      <c r="OIV3205" s="14"/>
      <c r="OIW3205" s="14"/>
      <c r="OIX3205" s="14"/>
      <c r="OIY3205" s="14"/>
      <c r="OIZ3205" s="14"/>
      <c r="OJA3205" s="14"/>
      <c r="OJB3205" s="14"/>
      <c r="OJC3205" s="14"/>
      <c r="OJD3205" s="14"/>
      <c r="OJE3205" s="14"/>
      <c r="OJF3205" s="14"/>
      <c r="OJG3205" s="14"/>
      <c r="OJH3205" s="14"/>
      <c r="OJI3205" s="14"/>
      <c r="OJJ3205" s="14"/>
      <c r="OJK3205" s="14"/>
      <c r="OJL3205" s="14"/>
      <c r="OJM3205" s="14"/>
      <c r="OJN3205" s="14"/>
      <c r="OJO3205" s="14"/>
      <c r="OJP3205" s="14"/>
      <c r="OJQ3205" s="14"/>
      <c r="OJR3205" s="14"/>
      <c r="OJS3205" s="14"/>
      <c r="OJT3205" s="14"/>
      <c r="OJU3205" s="14"/>
      <c r="OJV3205" s="14"/>
      <c r="OJW3205" s="14"/>
      <c r="OJX3205" s="14"/>
      <c r="OJY3205" s="14"/>
      <c r="OJZ3205" s="14"/>
      <c r="OKA3205" s="14"/>
      <c r="OKB3205" s="14"/>
      <c r="OKC3205" s="14"/>
      <c r="OKD3205" s="14"/>
      <c r="OKE3205" s="14"/>
      <c r="OKF3205" s="14"/>
      <c r="OKG3205" s="14"/>
      <c r="OKH3205" s="14"/>
      <c r="OKI3205" s="14"/>
      <c r="OKJ3205" s="14"/>
      <c r="OKK3205" s="14"/>
      <c r="OKL3205" s="14"/>
      <c r="OKM3205" s="14"/>
      <c r="OKN3205" s="14"/>
      <c r="OKO3205" s="14"/>
      <c r="OKP3205" s="14"/>
      <c r="OKQ3205" s="14"/>
      <c r="OKR3205" s="14"/>
      <c r="OKS3205" s="14"/>
      <c r="OKT3205" s="14"/>
      <c r="OKU3205" s="14"/>
      <c r="OKV3205" s="14"/>
      <c r="OKW3205" s="14"/>
      <c r="OKX3205" s="14"/>
      <c r="OKY3205" s="14"/>
      <c r="OKZ3205" s="14"/>
      <c r="OLA3205" s="14"/>
      <c r="OLB3205" s="14"/>
      <c r="OLC3205" s="14"/>
      <c r="OLD3205" s="14"/>
      <c r="OLE3205" s="14"/>
      <c r="OLF3205" s="14"/>
      <c r="OLG3205" s="14"/>
      <c r="OLH3205" s="14"/>
      <c r="OLI3205" s="14"/>
      <c r="OLJ3205" s="14"/>
      <c r="OLK3205" s="14"/>
      <c r="OLL3205" s="14"/>
      <c r="OLM3205" s="14"/>
      <c r="OLN3205" s="14"/>
      <c r="OLO3205" s="14"/>
      <c r="OLP3205" s="14"/>
      <c r="OLQ3205" s="14"/>
      <c r="OLR3205" s="14"/>
      <c r="OLS3205" s="14"/>
      <c r="OLT3205" s="14"/>
      <c r="OLU3205" s="14"/>
      <c r="OLV3205" s="14"/>
      <c r="OLW3205" s="14"/>
      <c r="OLX3205" s="14"/>
      <c r="OLY3205" s="14"/>
      <c r="OLZ3205" s="14"/>
      <c r="OMA3205" s="14"/>
      <c r="OMB3205" s="14"/>
      <c r="OMC3205" s="14"/>
      <c r="OMD3205" s="14"/>
      <c r="OME3205" s="14"/>
      <c r="OMF3205" s="14"/>
      <c r="OMG3205" s="14"/>
      <c r="OMH3205" s="14"/>
      <c r="OMI3205" s="14"/>
      <c r="OMJ3205" s="14"/>
      <c r="OMK3205" s="14"/>
      <c r="OML3205" s="14"/>
      <c r="OMM3205" s="14"/>
      <c r="OMN3205" s="14"/>
      <c r="OMO3205" s="14"/>
      <c r="OMP3205" s="14"/>
      <c r="OMQ3205" s="14"/>
      <c r="OMR3205" s="14"/>
      <c r="OMS3205" s="14"/>
      <c r="OMT3205" s="14"/>
      <c r="OMU3205" s="14"/>
      <c r="OMV3205" s="14"/>
      <c r="OMW3205" s="14"/>
      <c r="OMX3205" s="14"/>
      <c r="OMY3205" s="14"/>
      <c r="OMZ3205" s="14"/>
      <c r="ONA3205" s="14"/>
      <c r="ONB3205" s="14"/>
      <c r="ONC3205" s="14"/>
      <c r="OND3205" s="14"/>
      <c r="ONE3205" s="14"/>
      <c r="ONF3205" s="14"/>
      <c r="ONG3205" s="14"/>
      <c r="ONH3205" s="14"/>
      <c r="ONI3205" s="14"/>
      <c r="ONJ3205" s="14"/>
      <c r="ONK3205" s="14"/>
      <c r="ONL3205" s="14"/>
      <c r="ONM3205" s="14"/>
      <c r="ONN3205" s="14"/>
      <c r="ONO3205" s="14"/>
      <c r="ONP3205" s="14"/>
      <c r="ONQ3205" s="14"/>
      <c r="ONR3205" s="14"/>
      <c r="ONS3205" s="14"/>
      <c r="ONT3205" s="14"/>
      <c r="ONU3205" s="14"/>
      <c r="ONV3205" s="14"/>
      <c r="ONW3205" s="14"/>
      <c r="ONX3205" s="14"/>
      <c r="ONY3205" s="14"/>
      <c r="ONZ3205" s="14"/>
      <c r="OOA3205" s="14"/>
      <c r="OOB3205" s="14"/>
      <c r="OOC3205" s="14"/>
      <c r="OOD3205" s="14"/>
      <c r="OOE3205" s="14"/>
      <c r="OOF3205" s="14"/>
      <c r="OOG3205" s="14"/>
      <c r="OOH3205" s="14"/>
      <c r="OOI3205" s="14"/>
      <c r="OOJ3205" s="14"/>
      <c r="OOK3205" s="14"/>
      <c r="OOL3205" s="14"/>
      <c r="OOM3205" s="14"/>
      <c r="OON3205" s="14"/>
      <c r="OOO3205" s="14"/>
      <c r="OOP3205" s="14"/>
      <c r="OOQ3205" s="14"/>
      <c r="OOR3205" s="14"/>
      <c r="OOS3205" s="14"/>
      <c r="OOT3205" s="14"/>
      <c r="OOU3205" s="14"/>
      <c r="OOV3205" s="14"/>
      <c r="OOW3205" s="14"/>
      <c r="OOX3205" s="14"/>
      <c r="OOY3205" s="14"/>
      <c r="OOZ3205" s="14"/>
      <c r="OPA3205" s="14"/>
      <c r="OPB3205" s="14"/>
      <c r="OPC3205" s="14"/>
      <c r="OPD3205" s="14"/>
      <c r="OPE3205" s="14"/>
      <c r="OPF3205" s="14"/>
      <c r="OPG3205" s="14"/>
      <c r="OPH3205" s="14"/>
      <c r="OPI3205" s="14"/>
      <c r="OPJ3205" s="14"/>
      <c r="OPK3205" s="14"/>
      <c r="OPL3205" s="14"/>
      <c r="OPM3205" s="14"/>
      <c r="OPN3205" s="14"/>
      <c r="OPO3205" s="14"/>
      <c r="OPP3205" s="14"/>
      <c r="OPQ3205" s="14"/>
      <c r="OPR3205" s="14"/>
      <c r="OPS3205" s="14"/>
      <c r="OPT3205" s="14"/>
      <c r="OPU3205" s="14"/>
      <c r="OPV3205" s="14"/>
      <c r="OPW3205" s="14"/>
      <c r="OPX3205" s="14"/>
      <c r="OPY3205" s="14"/>
      <c r="OPZ3205" s="14"/>
      <c r="OQA3205" s="14"/>
      <c r="OQB3205" s="14"/>
      <c r="OQC3205" s="14"/>
      <c r="OQD3205" s="14"/>
      <c r="OQE3205" s="14"/>
      <c r="OQF3205" s="14"/>
      <c r="OQG3205" s="14"/>
      <c r="OQH3205" s="14"/>
      <c r="OQI3205" s="14"/>
      <c r="OQJ3205" s="14"/>
      <c r="OQK3205" s="14"/>
      <c r="OQL3205" s="14"/>
      <c r="OQM3205" s="14"/>
      <c r="OQN3205" s="14"/>
      <c r="OQO3205" s="14"/>
      <c r="OQP3205" s="14"/>
      <c r="OQQ3205" s="14"/>
      <c r="OQR3205" s="14"/>
      <c r="OQS3205" s="14"/>
      <c r="OQT3205" s="14"/>
      <c r="OQU3205" s="14"/>
      <c r="OQV3205" s="14"/>
      <c r="OQW3205" s="14"/>
      <c r="OQX3205" s="14"/>
      <c r="OQY3205" s="14"/>
      <c r="OQZ3205" s="14"/>
      <c r="ORA3205" s="14"/>
      <c r="ORB3205" s="14"/>
      <c r="ORC3205" s="14"/>
      <c r="ORD3205" s="14"/>
      <c r="ORE3205" s="14"/>
      <c r="ORF3205" s="14"/>
      <c r="ORG3205" s="14"/>
      <c r="ORH3205" s="14"/>
      <c r="ORI3205" s="14"/>
      <c r="ORJ3205" s="14"/>
      <c r="ORK3205" s="14"/>
      <c r="ORL3205" s="14"/>
      <c r="ORM3205" s="14"/>
      <c r="ORN3205" s="14"/>
      <c r="ORO3205" s="14"/>
      <c r="ORP3205" s="14"/>
      <c r="ORQ3205" s="14"/>
      <c r="ORR3205" s="14"/>
      <c r="ORS3205" s="14"/>
      <c r="ORT3205" s="14"/>
      <c r="ORU3205" s="14"/>
      <c r="ORV3205" s="14"/>
      <c r="ORW3205" s="14"/>
      <c r="ORX3205" s="14"/>
      <c r="ORY3205" s="14"/>
      <c r="ORZ3205" s="14"/>
      <c r="OSA3205" s="14"/>
      <c r="OSB3205" s="14"/>
      <c r="OSC3205" s="14"/>
      <c r="OSD3205" s="14"/>
      <c r="OSE3205" s="14"/>
      <c r="OSF3205" s="14"/>
      <c r="OSG3205" s="14"/>
      <c r="OSH3205" s="14"/>
      <c r="OSI3205" s="14"/>
      <c r="OSJ3205" s="14"/>
      <c r="OSK3205" s="14"/>
      <c r="OSL3205" s="14"/>
      <c r="OSM3205" s="14"/>
      <c r="OSN3205" s="14"/>
      <c r="OSO3205" s="14"/>
      <c r="OSP3205" s="14"/>
      <c r="OSQ3205" s="14"/>
      <c r="OSR3205" s="14"/>
      <c r="OSS3205" s="14"/>
      <c r="OST3205" s="14"/>
      <c r="OSU3205" s="14"/>
      <c r="OSV3205" s="14"/>
      <c r="OSW3205" s="14"/>
      <c r="OSX3205" s="14"/>
      <c r="OSY3205" s="14"/>
      <c r="OSZ3205" s="14"/>
      <c r="OTA3205" s="14"/>
      <c r="OTB3205" s="14"/>
      <c r="OTC3205" s="14"/>
      <c r="OTD3205" s="14"/>
      <c r="OTE3205" s="14"/>
      <c r="OTF3205" s="14"/>
      <c r="OTG3205" s="14"/>
      <c r="OTH3205" s="14"/>
      <c r="OTI3205" s="14"/>
      <c r="OTJ3205" s="14"/>
      <c r="OTK3205" s="14"/>
      <c r="OTL3205" s="14"/>
      <c r="OTM3205" s="14"/>
      <c r="OTN3205" s="14"/>
      <c r="OTO3205" s="14"/>
      <c r="OTP3205" s="14"/>
      <c r="OTQ3205" s="14"/>
      <c r="OTR3205" s="14"/>
      <c r="OTS3205" s="14"/>
      <c r="OTT3205" s="14"/>
      <c r="OTU3205" s="14"/>
      <c r="OTV3205" s="14"/>
      <c r="OTW3205" s="14"/>
      <c r="OTX3205" s="14"/>
      <c r="OTY3205" s="14"/>
      <c r="OTZ3205" s="14"/>
      <c r="OUA3205" s="14"/>
      <c r="OUB3205" s="14"/>
      <c r="OUC3205" s="14"/>
      <c r="OUD3205" s="14"/>
      <c r="OUE3205" s="14"/>
      <c r="OUF3205" s="14"/>
      <c r="OUG3205" s="14"/>
      <c r="OUH3205" s="14"/>
      <c r="OUI3205" s="14"/>
      <c r="OUJ3205" s="14"/>
      <c r="OUK3205" s="14"/>
      <c r="OUL3205" s="14"/>
      <c r="OUM3205" s="14"/>
      <c r="OUN3205" s="14"/>
      <c r="OUO3205" s="14"/>
      <c r="OUP3205" s="14"/>
      <c r="OUQ3205" s="14"/>
      <c r="OUR3205" s="14"/>
      <c r="OUS3205" s="14"/>
      <c r="OUT3205" s="14"/>
      <c r="OUU3205" s="14"/>
      <c r="OUV3205" s="14"/>
      <c r="OUW3205" s="14"/>
      <c r="OUX3205" s="14"/>
      <c r="OUY3205" s="14"/>
      <c r="OUZ3205" s="14"/>
      <c r="OVA3205" s="14"/>
      <c r="OVB3205" s="14"/>
      <c r="OVC3205" s="14"/>
      <c r="OVD3205" s="14"/>
      <c r="OVE3205" s="14"/>
      <c r="OVF3205" s="14"/>
      <c r="OVG3205" s="14"/>
      <c r="OVH3205" s="14"/>
      <c r="OVI3205" s="14"/>
      <c r="OVJ3205" s="14"/>
      <c r="OVK3205" s="14"/>
      <c r="OVL3205" s="14"/>
      <c r="OVM3205" s="14"/>
      <c r="OVN3205" s="14"/>
      <c r="OVO3205" s="14"/>
      <c r="OVP3205" s="14"/>
      <c r="OVQ3205" s="14"/>
      <c r="OVR3205" s="14"/>
      <c r="OVS3205" s="14"/>
      <c r="OVT3205" s="14"/>
      <c r="OVU3205" s="14"/>
      <c r="OVV3205" s="14"/>
      <c r="OVW3205" s="14"/>
      <c r="OVX3205" s="14"/>
      <c r="OVY3205" s="14"/>
      <c r="OVZ3205" s="14"/>
      <c r="OWA3205" s="14"/>
      <c r="OWB3205" s="14"/>
      <c r="OWC3205" s="14"/>
      <c r="OWD3205" s="14"/>
      <c r="OWE3205" s="14"/>
      <c r="OWF3205" s="14"/>
      <c r="OWG3205" s="14"/>
      <c r="OWH3205" s="14"/>
      <c r="OWI3205" s="14"/>
      <c r="OWJ3205" s="14"/>
      <c r="OWK3205" s="14"/>
      <c r="OWL3205" s="14"/>
      <c r="OWM3205" s="14"/>
      <c r="OWN3205" s="14"/>
      <c r="OWO3205" s="14"/>
      <c r="OWP3205" s="14"/>
      <c r="OWQ3205" s="14"/>
      <c r="OWR3205" s="14"/>
      <c r="OWS3205" s="14"/>
      <c r="OWT3205" s="14"/>
      <c r="OWU3205" s="14"/>
      <c r="OWV3205" s="14"/>
      <c r="OWW3205" s="14"/>
      <c r="OWX3205" s="14"/>
      <c r="OWY3205" s="14"/>
      <c r="OWZ3205" s="14"/>
      <c r="OXA3205" s="14"/>
      <c r="OXB3205" s="14"/>
      <c r="OXC3205" s="14"/>
      <c r="OXD3205" s="14"/>
      <c r="OXE3205" s="14"/>
      <c r="OXF3205" s="14"/>
      <c r="OXG3205" s="14"/>
      <c r="OXH3205" s="14"/>
      <c r="OXI3205" s="14"/>
      <c r="OXJ3205" s="14"/>
      <c r="OXK3205" s="14"/>
      <c r="OXL3205" s="14"/>
      <c r="OXM3205" s="14"/>
      <c r="OXN3205" s="14"/>
      <c r="OXO3205" s="14"/>
      <c r="OXP3205" s="14"/>
      <c r="OXQ3205" s="14"/>
      <c r="OXR3205" s="14"/>
      <c r="OXS3205" s="14"/>
      <c r="OXT3205" s="14"/>
      <c r="OXU3205" s="14"/>
      <c r="OXV3205" s="14"/>
      <c r="OXW3205" s="14"/>
      <c r="OXX3205" s="14"/>
      <c r="OXY3205" s="14"/>
      <c r="OXZ3205" s="14"/>
      <c r="OYA3205" s="14"/>
      <c r="OYB3205" s="14"/>
      <c r="OYC3205" s="14"/>
      <c r="OYD3205" s="14"/>
      <c r="OYE3205" s="14"/>
      <c r="OYF3205" s="14"/>
      <c r="OYG3205" s="14"/>
      <c r="OYH3205" s="14"/>
      <c r="OYI3205" s="14"/>
      <c r="OYJ3205" s="14"/>
      <c r="OYK3205" s="14"/>
      <c r="OYL3205" s="14"/>
      <c r="OYM3205" s="14"/>
      <c r="OYN3205" s="14"/>
      <c r="OYO3205" s="14"/>
      <c r="OYP3205" s="14"/>
      <c r="OYQ3205" s="14"/>
      <c r="OYR3205" s="14"/>
      <c r="OYS3205" s="14"/>
      <c r="OYT3205" s="14"/>
      <c r="OYU3205" s="14"/>
      <c r="OYV3205" s="14"/>
      <c r="OYW3205" s="14"/>
      <c r="OYX3205" s="14"/>
      <c r="OYY3205" s="14"/>
      <c r="OYZ3205" s="14"/>
      <c r="OZA3205" s="14"/>
      <c r="OZB3205" s="14"/>
      <c r="OZC3205" s="14"/>
      <c r="OZD3205" s="14"/>
      <c r="OZE3205" s="14"/>
      <c r="OZF3205" s="14"/>
      <c r="OZG3205" s="14"/>
      <c r="OZH3205" s="14"/>
      <c r="OZI3205" s="14"/>
      <c r="OZJ3205" s="14"/>
      <c r="OZK3205" s="14"/>
      <c r="OZL3205" s="14"/>
      <c r="OZM3205" s="14"/>
      <c r="OZN3205" s="14"/>
      <c r="OZO3205" s="14"/>
      <c r="OZP3205" s="14"/>
      <c r="OZQ3205" s="14"/>
      <c r="OZR3205" s="14"/>
      <c r="OZS3205" s="14"/>
      <c r="OZT3205" s="14"/>
      <c r="OZU3205" s="14"/>
      <c r="OZV3205" s="14"/>
      <c r="OZW3205" s="14"/>
      <c r="OZX3205" s="14"/>
      <c r="OZY3205" s="14"/>
      <c r="OZZ3205" s="14"/>
      <c r="PAA3205" s="14"/>
      <c r="PAB3205" s="14"/>
      <c r="PAC3205" s="14"/>
      <c r="PAD3205" s="14"/>
      <c r="PAE3205" s="14"/>
      <c r="PAF3205" s="14"/>
      <c r="PAG3205" s="14"/>
      <c r="PAH3205" s="14"/>
      <c r="PAI3205" s="14"/>
      <c r="PAJ3205" s="14"/>
      <c r="PAK3205" s="14"/>
      <c r="PAL3205" s="14"/>
      <c r="PAM3205" s="14"/>
      <c r="PAN3205" s="14"/>
      <c r="PAO3205" s="14"/>
      <c r="PAP3205" s="14"/>
      <c r="PAQ3205" s="14"/>
      <c r="PAR3205" s="14"/>
      <c r="PAS3205" s="14"/>
      <c r="PAT3205" s="14"/>
      <c r="PAU3205" s="14"/>
      <c r="PAV3205" s="14"/>
      <c r="PAW3205" s="14"/>
      <c r="PAX3205" s="14"/>
      <c r="PAY3205" s="14"/>
      <c r="PAZ3205" s="14"/>
      <c r="PBA3205" s="14"/>
      <c r="PBB3205" s="14"/>
      <c r="PBC3205" s="14"/>
      <c r="PBD3205" s="14"/>
      <c r="PBE3205" s="14"/>
      <c r="PBF3205" s="14"/>
      <c r="PBG3205" s="14"/>
      <c r="PBH3205" s="14"/>
      <c r="PBI3205" s="14"/>
      <c r="PBJ3205" s="14"/>
      <c r="PBK3205" s="14"/>
      <c r="PBL3205" s="14"/>
      <c r="PBM3205" s="14"/>
      <c r="PBN3205" s="14"/>
      <c r="PBO3205" s="14"/>
      <c r="PBP3205" s="14"/>
      <c r="PBQ3205" s="14"/>
      <c r="PBR3205" s="14"/>
      <c r="PBS3205" s="14"/>
      <c r="PBT3205" s="14"/>
      <c r="PBU3205" s="14"/>
      <c r="PBV3205" s="14"/>
      <c r="PBW3205" s="14"/>
      <c r="PBX3205" s="14"/>
      <c r="PBY3205" s="14"/>
      <c r="PBZ3205" s="14"/>
      <c r="PCA3205" s="14"/>
      <c r="PCB3205" s="14"/>
      <c r="PCC3205" s="14"/>
      <c r="PCD3205" s="14"/>
      <c r="PCE3205" s="14"/>
      <c r="PCF3205" s="14"/>
      <c r="PCG3205" s="14"/>
      <c r="PCH3205" s="14"/>
      <c r="PCI3205" s="14"/>
      <c r="PCJ3205" s="14"/>
      <c r="PCK3205" s="14"/>
      <c r="PCL3205" s="14"/>
      <c r="PCM3205" s="14"/>
      <c r="PCN3205" s="14"/>
      <c r="PCO3205" s="14"/>
      <c r="PCP3205" s="14"/>
      <c r="PCQ3205" s="14"/>
      <c r="PCR3205" s="14"/>
      <c r="PCS3205" s="14"/>
      <c r="PCT3205" s="14"/>
      <c r="PCU3205" s="14"/>
      <c r="PCV3205" s="14"/>
      <c r="PCW3205" s="14"/>
      <c r="PCX3205" s="14"/>
      <c r="PCY3205" s="14"/>
      <c r="PCZ3205" s="14"/>
      <c r="PDA3205" s="14"/>
      <c r="PDB3205" s="14"/>
      <c r="PDC3205" s="14"/>
      <c r="PDD3205" s="14"/>
      <c r="PDE3205" s="14"/>
      <c r="PDF3205" s="14"/>
      <c r="PDG3205" s="14"/>
      <c r="PDH3205" s="14"/>
      <c r="PDI3205" s="14"/>
      <c r="PDJ3205" s="14"/>
      <c r="PDK3205" s="14"/>
      <c r="PDL3205" s="14"/>
      <c r="PDM3205" s="14"/>
      <c r="PDN3205" s="14"/>
      <c r="PDO3205" s="14"/>
      <c r="PDP3205" s="14"/>
      <c r="PDQ3205" s="14"/>
      <c r="PDR3205" s="14"/>
      <c r="PDS3205" s="14"/>
      <c r="PDT3205" s="14"/>
      <c r="PDU3205" s="14"/>
      <c r="PDV3205" s="14"/>
      <c r="PDW3205" s="14"/>
      <c r="PDX3205" s="14"/>
      <c r="PDY3205" s="14"/>
      <c r="PDZ3205" s="14"/>
      <c r="PEA3205" s="14"/>
      <c r="PEB3205" s="14"/>
      <c r="PEC3205" s="14"/>
      <c r="PED3205" s="14"/>
      <c r="PEE3205" s="14"/>
      <c r="PEF3205" s="14"/>
      <c r="PEG3205" s="14"/>
      <c r="PEH3205" s="14"/>
      <c r="PEI3205" s="14"/>
      <c r="PEJ3205" s="14"/>
      <c r="PEK3205" s="14"/>
      <c r="PEL3205" s="14"/>
      <c r="PEM3205" s="14"/>
      <c r="PEN3205" s="14"/>
      <c r="PEO3205" s="14"/>
      <c r="PEP3205" s="14"/>
      <c r="PEQ3205" s="14"/>
      <c r="PER3205" s="14"/>
      <c r="PES3205" s="14"/>
      <c r="PET3205" s="14"/>
      <c r="PEU3205" s="14"/>
      <c r="PEV3205" s="14"/>
      <c r="PEW3205" s="14"/>
      <c r="PEX3205" s="14"/>
      <c r="PEY3205" s="14"/>
      <c r="PEZ3205" s="14"/>
      <c r="PFA3205" s="14"/>
      <c r="PFB3205" s="14"/>
      <c r="PFC3205" s="14"/>
      <c r="PFD3205" s="14"/>
      <c r="PFE3205" s="14"/>
      <c r="PFF3205" s="14"/>
      <c r="PFG3205" s="14"/>
      <c r="PFH3205" s="14"/>
      <c r="PFI3205" s="14"/>
      <c r="PFJ3205" s="14"/>
      <c r="PFK3205" s="14"/>
      <c r="PFL3205" s="14"/>
      <c r="PFM3205" s="14"/>
      <c r="PFN3205" s="14"/>
      <c r="PFO3205" s="14"/>
      <c r="PFP3205" s="14"/>
      <c r="PFQ3205" s="14"/>
      <c r="PFR3205" s="14"/>
      <c r="PFS3205" s="14"/>
      <c r="PFT3205" s="14"/>
      <c r="PFU3205" s="14"/>
      <c r="PFV3205" s="14"/>
      <c r="PFW3205" s="14"/>
      <c r="PFX3205" s="14"/>
      <c r="PFY3205" s="14"/>
      <c r="PFZ3205" s="14"/>
      <c r="PGA3205" s="14"/>
      <c r="PGB3205" s="14"/>
      <c r="PGC3205" s="14"/>
      <c r="PGD3205" s="14"/>
      <c r="PGE3205" s="14"/>
      <c r="PGF3205" s="14"/>
      <c r="PGG3205" s="14"/>
      <c r="PGH3205" s="14"/>
      <c r="PGI3205" s="14"/>
      <c r="PGJ3205" s="14"/>
      <c r="PGK3205" s="14"/>
      <c r="PGL3205" s="14"/>
      <c r="PGM3205" s="14"/>
      <c r="PGN3205" s="14"/>
      <c r="PGO3205" s="14"/>
      <c r="PGP3205" s="14"/>
      <c r="PGQ3205" s="14"/>
      <c r="PGR3205" s="14"/>
      <c r="PGS3205" s="14"/>
      <c r="PGT3205" s="14"/>
      <c r="PGU3205" s="14"/>
      <c r="PGV3205" s="14"/>
      <c r="PGW3205" s="14"/>
      <c r="PGX3205" s="14"/>
      <c r="PGY3205" s="14"/>
      <c r="PGZ3205" s="14"/>
      <c r="PHA3205" s="14"/>
      <c r="PHB3205" s="14"/>
      <c r="PHC3205" s="14"/>
      <c r="PHD3205" s="14"/>
      <c r="PHE3205" s="14"/>
      <c r="PHF3205" s="14"/>
      <c r="PHG3205" s="14"/>
      <c r="PHH3205" s="14"/>
      <c r="PHI3205" s="14"/>
      <c r="PHJ3205" s="14"/>
      <c r="PHK3205" s="14"/>
      <c r="PHL3205" s="14"/>
      <c r="PHM3205" s="14"/>
      <c r="PHN3205" s="14"/>
      <c r="PHO3205" s="14"/>
      <c r="PHP3205" s="14"/>
      <c r="PHQ3205" s="14"/>
      <c r="PHR3205" s="14"/>
      <c r="PHS3205" s="14"/>
      <c r="PHT3205" s="14"/>
      <c r="PHU3205" s="14"/>
      <c r="PHV3205" s="14"/>
      <c r="PHW3205" s="14"/>
      <c r="PHX3205" s="14"/>
      <c r="PHY3205" s="14"/>
      <c r="PHZ3205" s="14"/>
      <c r="PIA3205" s="14"/>
      <c r="PIB3205" s="14"/>
      <c r="PIC3205" s="14"/>
      <c r="PID3205" s="14"/>
      <c r="PIE3205" s="14"/>
      <c r="PIF3205" s="14"/>
      <c r="PIG3205" s="14"/>
      <c r="PIH3205" s="14"/>
      <c r="PII3205" s="14"/>
      <c r="PIJ3205" s="14"/>
      <c r="PIK3205" s="14"/>
      <c r="PIL3205" s="14"/>
      <c r="PIM3205" s="14"/>
      <c r="PIN3205" s="14"/>
      <c r="PIO3205" s="14"/>
      <c r="PIP3205" s="14"/>
      <c r="PIQ3205" s="14"/>
      <c r="PIR3205" s="14"/>
      <c r="PIS3205" s="14"/>
      <c r="PIT3205" s="14"/>
      <c r="PIU3205" s="14"/>
      <c r="PIV3205" s="14"/>
      <c r="PIW3205" s="14"/>
      <c r="PIX3205" s="14"/>
      <c r="PIY3205" s="14"/>
      <c r="PIZ3205" s="14"/>
      <c r="PJA3205" s="14"/>
      <c r="PJB3205" s="14"/>
      <c r="PJC3205" s="14"/>
      <c r="PJD3205" s="14"/>
      <c r="PJE3205" s="14"/>
      <c r="PJF3205" s="14"/>
      <c r="PJG3205" s="14"/>
      <c r="PJH3205" s="14"/>
      <c r="PJI3205" s="14"/>
      <c r="PJJ3205" s="14"/>
      <c r="PJK3205" s="14"/>
      <c r="PJL3205" s="14"/>
      <c r="PJM3205" s="14"/>
      <c r="PJN3205" s="14"/>
      <c r="PJO3205" s="14"/>
      <c r="PJP3205" s="14"/>
      <c r="PJQ3205" s="14"/>
      <c r="PJR3205" s="14"/>
      <c r="PJS3205" s="14"/>
      <c r="PJT3205" s="14"/>
      <c r="PJU3205" s="14"/>
      <c r="PJV3205" s="14"/>
      <c r="PJW3205" s="14"/>
      <c r="PJX3205" s="14"/>
      <c r="PJY3205" s="14"/>
      <c r="PJZ3205" s="14"/>
      <c r="PKA3205" s="14"/>
      <c r="PKB3205" s="14"/>
      <c r="PKC3205" s="14"/>
      <c r="PKD3205" s="14"/>
      <c r="PKE3205" s="14"/>
      <c r="PKF3205" s="14"/>
      <c r="PKG3205" s="14"/>
      <c r="PKH3205" s="14"/>
      <c r="PKI3205" s="14"/>
      <c r="PKJ3205" s="14"/>
      <c r="PKK3205" s="14"/>
      <c r="PKL3205" s="14"/>
      <c r="PKM3205" s="14"/>
      <c r="PKN3205" s="14"/>
      <c r="PKO3205" s="14"/>
      <c r="PKP3205" s="14"/>
      <c r="PKQ3205" s="14"/>
      <c r="PKR3205" s="14"/>
      <c r="PKS3205" s="14"/>
      <c r="PKT3205" s="14"/>
      <c r="PKU3205" s="14"/>
      <c r="PKV3205" s="14"/>
      <c r="PKW3205" s="14"/>
      <c r="PKX3205" s="14"/>
      <c r="PKY3205" s="14"/>
      <c r="PKZ3205" s="14"/>
      <c r="PLA3205" s="14"/>
      <c r="PLB3205" s="14"/>
      <c r="PLC3205" s="14"/>
      <c r="PLD3205" s="14"/>
      <c r="PLE3205" s="14"/>
      <c r="PLF3205" s="14"/>
      <c r="PLG3205" s="14"/>
      <c r="PLH3205" s="14"/>
      <c r="PLI3205" s="14"/>
      <c r="PLJ3205" s="14"/>
      <c r="PLK3205" s="14"/>
      <c r="PLL3205" s="14"/>
      <c r="PLM3205" s="14"/>
      <c r="PLN3205" s="14"/>
      <c r="PLO3205" s="14"/>
      <c r="PLP3205" s="14"/>
      <c r="PLQ3205" s="14"/>
      <c r="PLR3205" s="14"/>
      <c r="PLS3205" s="14"/>
      <c r="PLT3205" s="14"/>
      <c r="PLU3205" s="14"/>
      <c r="PLV3205" s="14"/>
      <c r="PLW3205" s="14"/>
      <c r="PLX3205" s="14"/>
      <c r="PLY3205" s="14"/>
      <c r="PLZ3205" s="14"/>
      <c r="PMA3205" s="14"/>
      <c r="PMB3205" s="14"/>
      <c r="PMC3205" s="14"/>
      <c r="PMD3205" s="14"/>
      <c r="PME3205" s="14"/>
      <c r="PMF3205" s="14"/>
      <c r="PMG3205" s="14"/>
      <c r="PMH3205" s="14"/>
      <c r="PMI3205" s="14"/>
      <c r="PMJ3205" s="14"/>
      <c r="PMK3205" s="14"/>
      <c r="PML3205" s="14"/>
      <c r="PMM3205" s="14"/>
      <c r="PMN3205" s="14"/>
      <c r="PMO3205" s="14"/>
      <c r="PMP3205" s="14"/>
      <c r="PMQ3205" s="14"/>
      <c r="PMR3205" s="14"/>
      <c r="PMS3205" s="14"/>
      <c r="PMT3205" s="14"/>
      <c r="PMU3205" s="14"/>
      <c r="PMV3205" s="14"/>
      <c r="PMW3205" s="14"/>
      <c r="PMX3205" s="14"/>
      <c r="PMY3205" s="14"/>
      <c r="PMZ3205" s="14"/>
      <c r="PNA3205" s="14"/>
      <c r="PNB3205" s="14"/>
      <c r="PNC3205" s="14"/>
      <c r="PND3205" s="14"/>
      <c r="PNE3205" s="14"/>
      <c r="PNF3205" s="14"/>
      <c r="PNG3205" s="14"/>
      <c r="PNH3205" s="14"/>
      <c r="PNI3205" s="14"/>
      <c r="PNJ3205" s="14"/>
      <c r="PNK3205" s="14"/>
      <c r="PNL3205" s="14"/>
      <c r="PNM3205" s="14"/>
      <c r="PNN3205" s="14"/>
      <c r="PNO3205" s="14"/>
      <c r="PNP3205" s="14"/>
      <c r="PNQ3205" s="14"/>
      <c r="PNR3205" s="14"/>
      <c r="PNS3205" s="14"/>
      <c r="PNT3205" s="14"/>
      <c r="PNU3205" s="14"/>
      <c r="PNV3205" s="14"/>
      <c r="PNW3205" s="14"/>
      <c r="PNX3205" s="14"/>
      <c r="PNY3205" s="14"/>
      <c r="PNZ3205" s="14"/>
      <c r="POA3205" s="14"/>
      <c r="POB3205" s="14"/>
      <c r="POC3205" s="14"/>
      <c r="POD3205" s="14"/>
      <c r="POE3205" s="14"/>
      <c r="POF3205" s="14"/>
      <c r="POG3205" s="14"/>
      <c r="POH3205" s="14"/>
      <c r="POI3205" s="14"/>
      <c r="POJ3205" s="14"/>
      <c r="POK3205" s="14"/>
      <c r="POL3205" s="14"/>
      <c r="POM3205" s="14"/>
      <c r="PON3205" s="14"/>
      <c r="POO3205" s="14"/>
      <c r="POP3205" s="14"/>
      <c r="POQ3205" s="14"/>
      <c r="POR3205" s="14"/>
      <c r="POS3205" s="14"/>
      <c r="POT3205" s="14"/>
      <c r="POU3205" s="14"/>
      <c r="POV3205" s="14"/>
      <c r="POW3205" s="14"/>
      <c r="POX3205" s="14"/>
      <c r="POY3205" s="14"/>
      <c r="POZ3205" s="14"/>
      <c r="PPA3205" s="14"/>
      <c r="PPB3205" s="14"/>
      <c r="PPC3205" s="14"/>
      <c r="PPD3205" s="14"/>
      <c r="PPE3205" s="14"/>
      <c r="PPF3205" s="14"/>
      <c r="PPG3205" s="14"/>
      <c r="PPH3205" s="14"/>
      <c r="PPI3205" s="14"/>
      <c r="PPJ3205" s="14"/>
      <c r="PPK3205" s="14"/>
      <c r="PPL3205" s="14"/>
      <c r="PPM3205" s="14"/>
      <c r="PPN3205" s="14"/>
      <c r="PPO3205" s="14"/>
      <c r="PPP3205" s="14"/>
      <c r="PPQ3205" s="14"/>
      <c r="PPR3205" s="14"/>
      <c r="PPS3205" s="14"/>
      <c r="PPT3205" s="14"/>
      <c r="PPU3205" s="14"/>
      <c r="PPV3205" s="14"/>
      <c r="PPW3205" s="14"/>
      <c r="PPX3205" s="14"/>
      <c r="PPY3205" s="14"/>
      <c r="PPZ3205" s="14"/>
      <c r="PQA3205" s="14"/>
      <c r="PQB3205" s="14"/>
      <c r="PQC3205" s="14"/>
      <c r="PQD3205" s="14"/>
      <c r="PQE3205" s="14"/>
      <c r="PQF3205" s="14"/>
      <c r="PQG3205" s="14"/>
      <c r="PQH3205" s="14"/>
      <c r="PQI3205" s="14"/>
      <c r="PQJ3205" s="14"/>
      <c r="PQK3205" s="14"/>
      <c r="PQL3205" s="14"/>
      <c r="PQM3205" s="14"/>
      <c r="PQN3205" s="14"/>
      <c r="PQO3205" s="14"/>
      <c r="PQP3205" s="14"/>
      <c r="PQQ3205" s="14"/>
      <c r="PQR3205" s="14"/>
      <c r="PQS3205" s="14"/>
      <c r="PQT3205" s="14"/>
      <c r="PQU3205" s="14"/>
      <c r="PQV3205" s="14"/>
      <c r="PQW3205" s="14"/>
      <c r="PQX3205" s="14"/>
      <c r="PQY3205" s="14"/>
      <c r="PQZ3205" s="14"/>
      <c r="PRA3205" s="14"/>
      <c r="PRB3205" s="14"/>
      <c r="PRC3205" s="14"/>
      <c r="PRD3205" s="14"/>
      <c r="PRE3205" s="14"/>
      <c r="PRF3205" s="14"/>
      <c r="PRG3205" s="14"/>
      <c r="PRH3205" s="14"/>
      <c r="PRI3205" s="14"/>
      <c r="PRJ3205" s="14"/>
      <c r="PRK3205" s="14"/>
      <c r="PRL3205" s="14"/>
      <c r="PRM3205" s="14"/>
      <c r="PRN3205" s="14"/>
      <c r="PRO3205" s="14"/>
      <c r="PRP3205" s="14"/>
      <c r="PRQ3205" s="14"/>
      <c r="PRR3205" s="14"/>
      <c r="PRS3205" s="14"/>
      <c r="PRT3205" s="14"/>
      <c r="PRU3205" s="14"/>
      <c r="PRV3205" s="14"/>
      <c r="PRW3205" s="14"/>
      <c r="PRX3205" s="14"/>
      <c r="PRY3205" s="14"/>
      <c r="PRZ3205" s="14"/>
      <c r="PSA3205" s="14"/>
      <c r="PSB3205" s="14"/>
      <c r="PSC3205" s="14"/>
      <c r="PSD3205" s="14"/>
      <c r="PSE3205" s="14"/>
      <c r="PSF3205" s="14"/>
      <c r="PSG3205" s="14"/>
      <c r="PSH3205" s="14"/>
      <c r="PSI3205" s="14"/>
      <c r="PSJ3205" s="14"/>
      <c r="PSK3205" s="14"/>
      <c r="PSL3205" s="14"/>
      <c r="PSM3205" s="14"/>
      <c r="PSN3205" s="14"/>
      <c r="PSO3205" s="14"/>
      <c r="PSP3205" s="14"/>
      <c r="PSQ3205" s="14"/>
      <c r="PSR3205" s="14"/>
      <c r="PSS3205" s="14"/>
      <c r="PST3205" s="14"/>
      <c r="PSU3205" s="14"/>
      <c r="PSV3205" s="14"/>
      <c r="PSW3205" s="14"/>
      <c r="PSX3205" s="14"/>
      <c r="PSY3205" s="14"/>
      <c r="PSZ3205" s="14"/>
      <c r="PTA3205" s="14"/>
      <c r="PTB3205" s="14"/>
      <c r="PTC3205" s="14"/>
      <c r="PTD3205" s="14"/>
      <c r="PTE3205" s="14"/>
      <c r="PTF3205" s="14"/>
      <c r="PTG3205" s="14"/>
      <c r="PTH3205" s="14"/>
      <c r="PTI3205" s="14"/>
      <c r="PTJ3205" s="14"/>
      <c r="PTK3205" s="14"/>
      <c r="PTL3205" s="14"/>
      <c r="PTM3205" s="14"/>
      <c r="PTN3205" s="14"/>
      <c r="PTO3205" s="14"/>
      <c r="PTP3205" s="14"/>
      <c r="PTQ3205" s="14"/>
      <c r="PTR3205" s="14"/>
      <c r="PTS3205" s="14"/>
      <c r="PTT3205" s="14"/>
      <c r="PTU3205" s="14"/>
      <c r="PTV3205" s="14"/>
      <c r="PTW3205" s="14"/>
      <c r="PTX3205" s="14"/>
      <c r="PTY3205" s="14"/>
      <c r="PTZ3205" s="14"/>
      <c r="PUA3205" s="14"/>
      <c r="PUB3205" s="14"/>
      <c r="PUC3205" s="14"/>
      <c r="PUD3205" s="14"/>
      <c r="PUE3205" s="14"/>
      <c r="PUF3205" s="14"/>
      <c r="PUG3205" s="14"/>
      <c r="PUH3205" s="14"/>
      <c r="PUI3205" s="14"/>
      <c r="PUJ3205" s="14"/>
      <c r="PUK3205" s="14"/>
      <c r="PUL3205" s="14"/>
      <c r="PUM3205" s="14"/>
      <c r="PUN3205" s="14"/>
      <c r="PUO3205" s="14"/>
      <c r="PUP3205" s="14"/>
      <c r="PUQ3205" s="14"/>
      <c r="PUR3205" s="14"/>
      <c r="PUS3205" s="14"/>
      <c r="PUT3205" s="14"/>
      <c r="PUU3205" s="14"/>
      <c r="PUV3205" s="14"/>
      <c r="PUW3205" s="14"/>
      <c r="PUX3205" s="14"/>
      <c r="PUY3205" s="14"/>
      <c r="PUZ3205" s="14"/>
      <c r="PVA3205" s="14"/>
      <c r="PVB3205" s="14"/>
      <c r="PVC3205" s="14"/>
      <c r="PVD3205" s="14"/>
      <c r="PVE3205" s="14"/>
      <c r="PVF3205" s="14"/>
      <c r="PVG3205" s="14"/>
      <c r="PVH3205" s="14"/>
      <c r="PVI3205" s="14"/>
      <c r="PVJ3205" s="14"/>
      <c r="PVK3205" s="14"/>
      <c r="PVL3205" s="14"/>
      <c r="PVM3205" s="14"/>
      <c r="PVN3205" s="14"/>
      <c r="PVO3205" s="14"/>
      <c r="PVP3205" s="14"/>
      <c r="PVQ3205" s="14"/>
      <c r="PVR3205" s="14"/>
      <c r="PVS3205" s="14"/>
      <c r="PVT3205" s="14"/>
      <c r="PVU3205" s="14"/>
      <c r="PVV3205" s="14"/>
      <c r="PVW3205" s="14"/>
      <c r="PVX3205" s="14"/>
      <c r="PVY3205" s="14"/>
      <c r="PVZ3205" s="14"/>
      <c r="PWA3205" s="14"/>
      <c r="PWB3205" s="14"/>
      <c r="PWC3205" s="14"/>
      <c r="PWD3205" s="14"/>
      <c r="PWE3205" s="14"/>
      <c r="PWF3205" s="14"/>
      <c r="PWG3205" s="14"/>
      <c r="PWH3205" s="14"/>
      <c r="PWI3205" s="14"/>
      <c r="PWJ3205" s="14"/>
      <c r="PWK3205" s="14"/>
      <c r="PWL3205" s="14"/>
      <c r="PWM3205" s="14"/>
      <c r="PWN3205" s="14"/>
      <c r="PWO3205" s="14"/>
      <c r="PWP3205" s="14"/>
      <c r="PWQ3205" s="14"/>
      <c r="PWR3205" s="14"/>
      <c r="PWS3205" s="14"/>
      <c r="PWT3205" s="14"/>
      <c r="PWU3205" s="14"/>
      <c r="PWV3205" s="14"/>
      <c r="PWW3205" s="14"/>
      <c r="PWX3205" s="14"/>
      <c r="PWY3205" s="14"/>
      <c r="PWZ3205" s="14"/>
      <c r="PXA3205" s="14"/>
      <c r="PXB3205" s="14"/>
      <c r="PXC3205" s="14"/>
      <c r="PXD3205" s="14"/>
      <c r="PXE3205" s="14"/>
      <c r="PXF3205" s="14"/>
      <c r="PXG3205" s="14"/>
      <c r="PXH3205" s="14"/>
      <c r="PXI3205" s="14"/>
      <c r="PXJ3205" s="14"/>
      <c r="PXK3205" s="14"/>
      <c r="PXL3205" s="14"/>
      <c r="PXM3205" s="14"/>
      <c r="PXN3205" s="14"/>
      <c r="PXO3205" s="14"/>
      <c r="PXP3205" s="14"/>
      <c r="PXQ3205" s="14"/>
      <c r="PXR3205" s="14"/>
      <c r="PXS3205" s="14"/>
      <c r="PXT3205" s="14"/>
      <c r="PXU3205" s="14"/>
      <c r="PXV3205" s="14"/>
      <c r="PXW3205" s="14"/>
      <c r="PXX3205" s="14"/>
      <c r="PXY3205" s="14"/>
      <c r="PXZ3205" s="14"/>
      <c r="PYA3205" s="14"/>
      <c r="PYB3205" s="14"/>
      <c r="PYC3205" s="14"/>
      <c r="PYD3205" s="14"/>
      <c r="PYE3205" s="14"/>
      <c r="PYF3205" s="14"/>
      <c r="PYG3205" s="14"/>
      <c r="PYH3205" s="14"/>
      <c r="PYI3205" s="14"/>
      <c r="PYJ3205" s="14"/>
      <c r="PYK3205" s="14"/>
      <c r="PYL3205" s="14"/>
      <c r="PYM3205" s="14"/>
      <c r="PYN3205" s="14"/>
      <c r="PYO3205" s="14"/>
      <c r="PYP3205" s="14"/>
      <c r="PYQ3205" s="14"/>
      <c r="PYR3205" s="14"/>
      <c r="PYS3205" s="14"/>
      <c r="PYT3205" s="14"/>
      <c r="PYU3205" s="14"/>
      <c r="PYV3205" s="14"/>
      <c r="PYW3205" s="14"/>
      <c r="PYX3205" s="14"/>
      <c r="PYY3205" s="14"/>
      <c r="PYZ3205" s="14"/>
      <c r="PZA3205" s="14"/>
      <c r="PZB3205" s="14"/>
      <c r="PZC3205" s="14"/>
      <c r="PZD3205" s="14"/>
      <c r="PZE3205" s="14"/>
      <c r="PZF3205" s="14"/>
      <c r="PZG3205" s="14"/>
      <c r="PZH3205" s="14"/>
      <c r="PZI3205" s="14"/>
      <c r="PZJ3205" s="14"/>
      <c r="PZK3205" s="14"/>
      <c r="PZL3205" s="14"/>
      <c r="PZM3205" s="14"/>
      <c r="PZN3205" s="14"/>
      <c r="PZO3205" s="14"/>
      <c r="PZP3205" s="14"/>
      <c r="PZQ3205" s="14"/>
      <c r="PZR3205" s="14"/>
      <c r="PZS3205" s="14"/>
      <c r="PZT3205" s="14"/>
      <c r="PZU3205" s="14"/>
      <c r="PZV3205" s="14"/>
      <c r="PZW3205" s="14"/>
      <c r="PZX3205" s="14"/>
      <c r="PZY3205" s="14"/>
      <c r="PZZ3205" s="14"/>
      <c r="QAA3205" s="14"/>
      <c r="QAB3205" s="14"/>
      <c r="QAC3205" s="14"/>
      <c r="QAD3205" s="14"/>
      <c r="QAE3205" s="14"/>
      <c r="QAF3205" s="14"/>
      <c r="QAG3205" s="14"/>
      <c r="QAH3205" s="14"/>
      <c r="QAI3205" s="14"/>
      <c r="QAJ3205" s="14"/>
      <c r="QAK3205" s="14"/>
      <c r="QAL3205" s="14"/>
      <c r="QAM3205" s="14"/>
      <c r="QAN3205" s="14"/>
      <c r="QAO3205" s="14"/>
      <c r="QAP3205" s="14"/>
      <c r="QAQ3205" s="14"/>
      <c r="QAR3205" s="14"/>
      <c r="QAS3205" s="14"/>
      <c r="QAT3205" s="14"/>
      <c r="QAU3205" s="14"/>
      <c r="QAV3205" s="14"/>
      <c r="QAW3205" s="14"/>
      <c r="QAX3205" s="14"/>
      <c r="QAY3205" s="14"/>
      <c r="QAZ3205" s="14"/>
      <c r="QBA3205" s="14"/>
      <c r="QBB3205" s="14"/>
      <c r="QBC3205" s="14"/>
      <c r="QBD3205" s="14"/>
      <c r="QBE3205" s="14"/>
      <c r="QBF3205" s="14"/>
      <c r="QBG3205" s="14"/>
      <c r="QBH3205" s="14"/>
      <c r="QBI3205" s="14"/>
      <c r="QBJ3205" s="14"/>
      <c r="QBK3205" s="14"/>
      <c r="QBL3205" s="14"/>
      <c r="QBM3205" s="14"/>
      <c r="QBN3205" s="14"/>
      <c r="QBO3205" s="14"/>
      <c r="QBP3205" s="14"/>
      <c r="QBQ3205" s="14"/>
      <c r="QBR3205" s="14"/>
      <c r="QBS3205" s="14"/>
      <c r="QBT3205" s="14"/>
      <c r="QBU3205" s="14"/>
      <c r="QBV3205" s="14"/>
      <c r="QBW3205" s="14"/>
      <c r="QBX3205" s="14"/>
      <c r="QBY3205" s="14"/>
      <c r="QBZ3205" s="14"/>
      <c r="QCA3205" s="14"/>
      <c r="QCB3205" s="14"/>
      <c r="QCC3205" s="14"/>
      <c r="QCD3205" s="14"/>
      <c r="QCE3205" s="14"/>
      <c r="QCF3205" s="14"/>
      <c r="QCG3205" s="14"/>
      <c r="QCH3205" s="14"/>
      <c r="QCI3205" s="14"/>
      <c r="QCJ3205" s="14"/>
      <c r="QCK3205" s="14"/>
      <c r="QCL3205" s="14"/>
      <c r="QCM3205" s="14"/>
      <c r="QCN3205" s="14"/>
      <c r="QCO3205" s="14"/>
      <c r="QCP3205" s="14"/>
      <c r="QCQ3205" s="14"/>
      <c r="QCR3205" s="14"/>
      <c r="QCS3205" s="14"/>
      <c r="QCT3205" s="14"/>
      <c r="QCU3205" s="14"/>
      <c r="QCV3205" s="14"/>
      <c r="QCW3205" s="14"/>
      <c r="QCX3205" s="14"/>
      <c r="QCY3205" s="14"/>
      <c r="QCZ3205" s="14"/>
      <c r="QDA3205" s="14"/>
      <c r="QDB3205" s="14"/>
      <c r="QDC3205" s="14"/>
      <c r="QDD3205" s="14"/>
      <c r="QDE3205" s="14"/>
      <c r="QDF3205" s="14"/>
      <c r="QDG3205" s="14"/>
      <c r="QDH3205" s="14"/>
      <c r="QDI3205" s="14"/>
      <c r="QDJ3205" s="14"/>
      <c r="QDK3205" s="14"/>
      <c r="QDL3205" s="14"/>
      <c r="QDM3205" s="14"/>
      <c r="QDN3205" s="14"/>
      <c r="QDO3205" s="14"/>
      <c r="QDP3205" s="14"/>
      <c r="QDQ3205" s="14"/>
      <c r="QDR3205" s="14"/>
      <c r="QDS3205" s="14"/>
      <c r="QDT3205" s="14"/>
      <c r="QDU3205" s="14"/>
      <c r="QDV3205" s="14"/>
      <c r="QDW3205" s="14"/>
      <c r="QDX3205" s="14"/>
      <c r="QDY3205" s="14"/>
      <c r="QDZ3205" s="14"/>
      <c r="QEA3205" s="14"/>
      <c r="QEB3205" s="14"/>
      <c r="QEC3205" s="14"/>
      <c r="QED3205" s="14"/>
      <c r="QEE3205" s="14"/>
      <c r="QEF3205" s="14"/>
      <c r="QEG3205" s="14"/>
      <c r="QEH3205" s="14"/>
      <c r="QEI3205" s="14"/>
      <c r="QEJ3205" s="14"/>
      <c r="QEK3205" s="14"/>
      <c r="QEL3205" s="14"/>
      <c r="QEM3205" s="14"/>
      <c r="QEN3205" s="14"/>
      <c r="QEO3205" s="14"/>
      <c r="QEP3205" s="14"/>
      <c r="QEQ3205" s="14"/>
      <c r="QER3205" s="14"/>
      <c r="QES3205" s="14"/>
      <c r="QET3205" s="14"/>
      <c r="QEU3205" s="14"/>
      <c r="QEV3205" s="14"/>
      <c r="QEW3205" s="14"/>
      <c r="QEX3205" s="14"/>
      <c r="QEY3205" s="14"/>
      <c r="QEZ3205" s="14"/>
      <c r="QFA3205" s="14"/>
      <c r="QFB3205" s="14"/>
      <c r="QFC3205" s="14"/>
      <c r="QFD3205" s="14"/>
      <c r="QFE3205" s="14"/>
      <c r="QFF3205" s="14"/>
      <c r="QFG3205" s="14"/>
      <c r="QFH3205" s="14"/>
      <c r="QFI3205" s="14"/>
      <c r="QFJ3205" s="14"/>
      <c r="QFK3205" s="14"/>
      <c r="QFL3205" s="14"/>
      <c r="QFM3205" s="14"/>
      <c r="QFN3205" s="14"/>
      <c r="QFO3205" s="14"/>
      <c r="QFP3205" s="14"/>
      <c r="QFQ3205" s="14"/>
      <c r="QFR3205" s="14"/>
      <c r="QFS3205" s="14"/>
      <c r="QFT3205" s="14"/>
      <c r="QFU3205" s="14"/>
      <c r="QFV3205" s="14"/>
      <c r="QFW3205" s="14"/>
      <c r="QFX3205" s="14"/>
      <c r="QFY3205" s="14"/>
      <c r="QFZ3205" s="14"/>
      <c r="QGA3205" s="14"/>
      <c r="QGB3205" s="14"/>
      <c r="QGC3205" s="14"/>
      <c r="QGD3205" s="14"/>
      <c r="QGE3205" s="14"/>
      <c r="QGF3205" s="14"/>
      <c r="QGG3205" s="14"/>
      <c r="QGH3205" s="14"/>
      <c r="QGI3205" s="14"/>
      <c r="QGJ3205" s="14"/>
      <c r="QGK3205" s="14"/>
      <c r="QGL3205" s="14"/>
      <c r="QGM3205" s="14"/>
      <c r="QGN3205" s="14"/>
      <c r="QGO3205" s="14"/>
      <c r="QGP3205" s="14"/>
      <c r="QGQ3205" s="14"/>
      <c r="QGR3205" s="14"/>
      <c r="QGS3205" s="14"/>
      <c r="QGT3205" s="14"/>
      <c r="QGU3205" s="14"/>
      <c r="QGV3205" s="14"/>
      <c r="QGW3205" s="14"/>
      <c r="QGX3205" s="14"/>
      <c r="QGY3205" s="14"/>
      <c r="QGZ3205" s="14"/>
      <c r="QHA3205" s="14"/>
      <c r="QHB3205" s="14"/>
      <c r="QHC3205" s="14"/>
      <c r="QHD3205" s="14"/>
      <c r="QHE3205" s="14"/>
      <c r="QHF3205" s="14"/>
      <c r="QHG3205" s="14"/>
      <c r="QHH3205" s="14"/>
      <c r="QHI3205" s="14"/>
      <c r="QHJ3205" s="14"/>
      <c r="QHK3205" s="14"/>
      <c r="QHL3205" s="14"/>
      <c r="QHM3205" s="14"/>
      <c r="QHN3205" s="14"/>
      <c r="QHO3205" s="14"/>
      <c r="QHP3205" s="14"/>
      <c r="QHQ3205" s="14"/>
      <c r="QHR3205" s="14"/>
      <c r="QHS3205" s="14"/>
      <c r="QHT3205" s="14"/>
      <c r="QHU3205" s="14"/>
      <c r="QHV3205" s="14"/>
      <c r="QHW3205" s="14"/>
      <c r="QHX3205" s="14"/>
      <c r="QHY3205" s="14"/>
      <c r="QHZ3205" s="14"/>
      <c r="QIA3205" s="14"/>
      <c r="QIB3205" s="14"/>
      <c r="QIC3205" s="14"/>
      <c r="QID3205" s="14"/>
      <c r="QIE3205" s="14"/>
      <c r="QIF3205" s="14"/>
      <c r="QIG3205" s="14"/>
      <c r="QIH3205" s="14"/>
      <c r="QII3205" s="14"/>
      <c r="QIJ3205" s="14"/>
      <c r="QIK3205" s="14"/>
      <c r="QIL3205" s="14"/>
      <c r="QIM3205" s="14"/>
      <c r="QIN3205" s="14"/>
      <c r="QIO3205" s="14"/>
      <c r="QIP3205" s="14"/>
      <c r="QIQ3205" s="14"/>
      <c r="QIR3205" s="14"/>
      <c r="QIS3205" s="14"/>
      <c r="QIT3205" s="14"/>
      <c r="QIU3205" s="14"/>
      <c r="QIV3205" s="14"/>
      <c r="QIW3205" s="14"/>
      <c r="QIX3205" s="14"/>
      <c r="QIY3205" s="14"/>
      <c r="QIZ3205" s="14"/>
      <c r="QJA3205" s="14"/>
      <c r="QJB3205" s="14"/>
      <c r="QJC3205" s="14"/>
      <c r="QJD3205" s="14"/>
      <c r="QJE3205" s="14"/>
      <c r="QJF3205" s="14"/>
      <c r="QJG3205" s="14"/>
      <c r="QJH3205" s="14"/>
      <c r="QJI3205" s="14"/>
      <c r="QJJ3205" s="14"/>
      <c r="QJK3205" s="14"/>
      <c r="QJL3205" s="14"/>
      <c r="QJM3205" s="14"/>
      <c r="QJN3205" s="14"/>
      <c r="QJO3205" s="14"/>
      <c r="QJP3205" s="14"/>
      <c r="QJQ3205" s="14"/>
      <c r="QJR3205" s="14"/>
      <c r="QJS3205" s="14"/>
      <c r="QJT3205" s="14"/>
      <c r="QJU3205" s="14"/>
      <c r="QJV3205" s="14"/>
      <c r="QJW3205" s="14"/>
      <c r="QJX3205" s="14"/>
      <c r="QJY3205" s="14"/>
      <c r="QJZ3205" s="14"/>
      <c r="QKA3205" s="14"/>
      <c r="QKB3205" s="14"/>
      <c r="QKC3205" s="14"/>
      <c r="QKD3205" s="14"/>
      <c r="QKE3205" s="14"/>
      <c r="QKF3205" s="14"/>
      <c r="QKG3205" s="14"/>
      <c r="QKH3205" s="14"/>
      <c r="QKI3205" s="14"/>
      <c r="QKJ3205" s="14"/>
      <c r="QKK3205" s="14"/>
      <c r="QKL3205" s="14"/>
      <c r="QKM3205" s="14"/>
      <c r="QKN3205" s="14"/>
      <c r="QKO3205" s="14"/>
      <c r="QKP3205" s="14"/>
      <c r="QKQ3205" s="14"/>
      <c r="QKR3205" s="14"/>
      <c r="QKS3205" s="14"/>
      <c r="QKT3205" s="14"/>
      <c r="QKU3205" s="14"/>
      <c r="QKV3205" s="14"/>
      <c r="QKW3205" s="14"/>
      <c r="QKX3205" s="14"/>
      <c r="QKY3205" s="14"/>
      <c r="QKZ3205" s="14"/>
      <c r="QLA3205" s="14"/>
      <c r="QLB3205" s="14"/>
      <c r="QLC3205" s="14"/>
      <c r="QLD3205" s="14"/>
      <c r="QLE3205" s="14"/>
      <c r="QLF3205" s="14"/>
      <c r="QLG3205" s="14"/>
      <c r="QLH3205" s="14"/>
      <c r="QLI3205" s="14"/>
      <c r="QLJ3205" s="14"/>
      <c r="QLK3205" s="14"/>
      <c r="QLL3205" s="14"/>
      <c r="QLM3205" s="14"/>
      <c r="QLN3205" s="14"/>
      <c r="QLO3205" s="14"/>
      <c r="QLP3205" s="14"/>
      <c r="QLQ3205" s="14"/>
      <c r="QLR3205" s="14"/>
      <c r="QLS3205" s="14"/>
      <c r="QLT3205" s="14"/>
      <c r="QLU3205" s="14"/>
      <c r="QLV3205" s="14"/>
      <c r="QLW3205" s="14"/>
      <c r="QLX3205" s="14"/>
      <c r="QLY3205" s="14"/>
      <c r="QLZ3205" s="14"/>
      <c r="QMA3205" s="14"/>
      <c r="QMB3205" s="14"/>
      <c r="QMC3205" s="14"/>
      <c r="QMD3205" s="14"/>
      <c r="QME3205" s="14"/>
      <c r="QMF3205" s="14"/>
      <c r="QMG3205" s="14"/>
      <c r="QMH3205" s="14"/>
      <c r="QMI3205" s="14"/>
      <c r="QMJ3205" s="14"/>
      <c r="QMK3205" s="14"/>
      <c r="QML3205" s="14"/>
      <c r="QMM3205" s="14"/>
      <c r="QMN3205" s="14"/>
      <c r="QMO3205" s="14"/>
      <c r="QMP3205" s="14"/>
      <c r="QMQ3205" s="14"/>
      <c r="QMR3205" s="14"/>
      <c r="QMS3205" s="14"/>
      <c r="QMT3205" s="14"/>
      <c r="QMU3205" s="14"/>
      <c r="QMV3205" s="14"/>
      <c r="QMW3205" s="14"/>
      <c r="QMX3205" s="14"/>
      <c r="QMY3205" s="14"/>
      <c r="QMZ3205" s="14"/>
      <c r="QNA3205" s="14"/>
      <c r="QNB3205" s="14"/>
      <c r="QNC3205" s="14"/>
      <c r="QND3205" s="14"/>
      <c r="QNE3205" s="14"/>
      <c r="QNF3205" s="14"/>
      <c r="QNG3205" s="14"/>
      <c r="QNH3205" s="14"/>
      <c r="QNI3205" s="14"/>
      <c r="QNJ3205" s="14"/>
      <c r="QNK3205" s="14"/>
      <c r="QNL3205" s="14"/>
      <c r="QNM3205" s="14"/>
      <c r="QNN3205" s="14"/>
      <c r="QNO3205" s="14"/>
      <c r="QNP3205" s="14"/>
      <c r="QNQ3205" s="14"/>
      <c r="QNR3205" s="14"/>
      <c r="QNS3205" s="14"/>
      <c r="QNT3205" s="14"/>
      <c r="QNU3205" s="14"/>
      <c r="QNV3205" s="14"/>
      <c r="QNW3205" s="14"/>
      <c r="QNX3205" s="14"/>
      <c r="QNY3205" s="14"/>
      <c r="QNZ3205" s="14"/>
      <c r="QOA3205" s="14"/>
      <c r="QOB3205" s="14"/>
      <c r="QOC3205" s="14"/>
      <c r="QOD3205" s="14"/>
      <c r="QOE3205" s="14"/>
      <c r="QOF3205" s="14"/>
      <c r="QOG3205" s="14"/>
      <c r="QOH3205" s="14"/>
      <c r="QOI3205" s="14"/>
      <c r="QOJ3205" s="14"/>
      <c r="QOK3205" s="14"/>
      <c r="QOL3205" s="14"/>
      <c r="QOM3205" s="14"/>
      <c r="QON3205" s="14"/>
      <c r="QOO3205" s="14"/>
      <c r="QOP3205" s="14"/>
      <c r="QOQ3205" s="14"/>
      <c r="QOR3205" s="14"/>
      <c r="QOS3205" s="14"/>
      <c r="QOT3205" s="14"/>
      <c r="QOU3205" s="14"/>
      <c r="QOV3205" s="14"/>
      <c r="QOW3205" s="14"/>
      <c r="QOX3205" s="14"/>
      <c r="QOY3205" s="14"/>
      <c r="QOZ3205" s="14"/>
      <c r="QPA3205" s="14"/>
      <c r="QPB3205" s="14"/>
      <c r="QPC3205" s="14"/>
      <c r="QPD3205" s="14"/>
      <c r="QPE3205" s="14"/>
      <c r="QPF3205" s="14"/>
      <c r="QPG3205" s="14"/>
      <c r="QPH3205" s="14"/>
      <c r="QPI3205" s="14"/>
      <c r="QPJ3205" s="14"/>
      <c r="QPK3205" s="14"/>
      <c r="QPL3205" s="14"/>
      <c r="QPM3205" s="14"/>
      <c r="QPN3205" s="14"/>
      <c r="QPO3205" s="14"/>
      <c r="QPP3205" s="14"/>
      <c r="QPQ3205" s="14"/>
      <c r="QPR3205" s="14"/>
      <c r="QPS3205" s="14"/>
      <c r="QPT3205" s="14"/>
      <c r="QPU3205" s="14"/>
      <c r="QPV3205" s="14"/>
      <c r="QPW3205" s="14"/>
      <c r="QPX3205" s="14"/>
      <c r="QPY3205" s="14"/>
      <c r="QPZ3205" s="14"/>
      <c r="QQA3205" s="14"/>
      <c r="QQB3205" s="14"/>
      <c r="QQC3205" s="14"/>
      <c r="QQD3205" s="14"/>
      <c r="QQE3205" s="14"/>
      <c r="QQF3205" s="14"/>
      <c r="QQG3205" s="14"/>
      <c r="QQH3205" s="14"/>
      <c r="QQI3205" s="14"/>
      <c r="QQJ3205" s="14"/>
      <c r="QQK3205" s="14"/>
      <c r="QQL3205" s="14"/>
      <c r="QQM3205" s="14"/>
      <c r="QQN3205" s="14"/>
      <c r="QQO3205" s="14"/>
      <c r="QQP3205" s="14"/>
      <c r="QQQ3205" s="14"/>
      <c r="QQR3205" s="14"/>
      <c r="QQS3205" s="14"/>
      <c r="QQT3205" s="14"/>
      <c r="QQU3205" s="14"/>
      <c r="QQV3205" s="14"/>
      <c r="QQW3205" s="14"/>
      <c r="QQX3205" s="14"/>
      <c r="QQY3205" s="14"/>
      <c r="QQZ3205" s="14"/>
      <c r="QRA3205" s="14"/>
      <c r="QRB3205" s="14"/>
      <c r="QRC3205" s="14"/>
      <c r="QRD3205" s="14"/>
      <c r="QRE3205" s="14"/>
      <c r="QRF3205" s="14"/>
      <c r="QRG3205" s="14"/>
      <c r="QRH3205" s="14"/>
      <c r="QRI3205" s="14"/>
      <c r="QRJ3205" s="14"/>
      <c r="QRK3205" s="14"/>
      <c r="QRL3205" s="14"/>
      <c r="QRM3205" s="14"/>
      <c r="QRN3205" s="14"/>
      <c r="QRO3205" s="14"/>
      <c r="QRP3205" s="14"/>
      <c r="QRQ3205" s="14"/>
      <c r="QRR3205" s="14"/>
      <c r="QRS3205" s="14"/>
      <c r="QRT3205" s="14"/>
      <c r="QRU3205" s="14"/>
      <c r="QRV3205" s="14"/>
      <c r="QRW3205" s="14"/>
      <c r="QRX3205" s="14"/>
      <c r="QRY3205" s="14"/>
      <c r="QRZ3205" s="14"/>
      <c r="QSA3205" s="14"/>
      <c r="QSB3205" s="14"/>
      <c r="QSC3205" s="14"/>
      <c r="QSD3205" s="14"/>
      <c r="QSE3205" s="14"/>
      <c r="QSF3205" s="14"/>
      <c r="QSG3205" s="14"/>
      <c r="QSH3205" s="14"/>
      <c r="QSI3205" s="14"/>
      <c r="QSJ3205" s="14"/>
      <c r="QSK3205" s="14"/>
      <c r="QSL3205" s="14"/>
      <c r="QSM3205" s="14"/>
      <c r="QSN3205" s="14"/>
      <c r="QSO3205" s="14"/>
      <c r="QSP3205" s="14"/>
      <c r="QSQ3205" s="14"/>
      <c r="QSR3205" s="14"/>
      <c r="QSS3205" s="14"/>
      <c r="QST3205" s="14"/>
      <c r="QSU3205" s="14"/>
      <c r="QSV3205" s="14"/>
      <c r="QSW3205" s="14"/>
      <c r="QSX3205" s="14"/>
      <c r="QSY3205" s="14"/>
      <c r="QSZ3205" s="14"/>
      <c r="QTA3205" s="14"/>
      <c r="QTB3205" s="14"/>
      <c r="QTC3205" s="14"/>
      <c r="QTD3205" s="14"/>
      <c r="QTE3205" s="14"/>
      <c r="QTF3205" s="14"/>
      <c r="QTG3205" s="14"/>
      <c r="QTH3205" s="14"/>
      <c r="QTI3205" s="14"/>
      <c r="QTJ3205" s="14"/>
      <c r="QTK3205" s="14"/>
      <c r="QTL3205" s="14"/>
      <c r="QTM3205" s="14"/>
      <c r="QTN3205" s="14"/>
      <c r="QTO3205" s="14"/>
      <c r="QTP3205" s="14"/>
      <c r="QTQ3205" s="14"/>
      <c r="QTR3205" s="14"/>
      <c r="QTS3205" s="14"/>
      <c r="QTT3205" s="14"/>
      <c r="QTU3205" s="14"/>
      <c r="QTV3205" s="14"/>
      <c r="QTW3205" s="14"/>
      <c r="QTX3205" s="14"/>
      <c r="QTY3205" s="14"/>
      <c r="QTZ3205" s="14"/>
      <c r="QUA3205" s="14"/>
      <c r="QUB3205" s="14"/>
      <c r="QUC3205" s="14"/>
      <c r="QUD3205" s="14"/>
      <c r="QUE3205" s="14"/>
      <c r="QUF3205" s="14"/>
      <c r="QUG3205" s="14"/>
      <c r="QUH3205" s="14"/>
      <c r="QUI3205" s="14"/>
      <c r="QUJ3205" s="14"/>
      <c r="QUK3205" s="14"/>
      <c r="QUL3205" s="14"/>
      <c r="QUM3205" s="14"/>
      <c r="QUN3205" s="14"/>
      <c r="QUO3205" s="14"/>
      <c r="QUP3205" s="14"/>
      <c r="QUQ3205" s="14"/>
      <c r="QUR3205" s="14"/>
      <c r="QUS3205" s="14"/>
      <c r="QUT3205" s="14"/>
      <c r="QUU3205" s="14"/>
      <c r="QUV3205" s="14"/>
      <c r="QUW3205" s="14"/>
      <c r="QUX3205" s="14"/>
      <c r="QUY3205" s="14"/>
      <c r="QUZ3205" s="14"/>
      <c r="QVA3205" s="14"/>
      <c r="QVB3205" s="14"/>
      <c r="QVC3205" s="14"/>
      <c r="QVD3205" s="14"/>
      <c r="QVE3205" s="14"/>
      <c r="QVF3205" s="14"/>
      <c r="QVG3205" s="14"/>
      <c r="QVH3205" s="14"/>
      <c r="QVI3205" s="14"/>
      <c r="QVJ3205" s="14"/>
      <c r="QVK3205" s="14"/>
      <c r="QVL3205" s="14"/>
      <c r="QVM3205" s="14"/>
      <c r="QVN3205" s="14"/>
      <c r="QVO3205" s="14"/>
      <c r="QVP3205" s="14"/>
      <c r="QVQ3205" s="14"/>
      <c r="QVR3205" s="14"/>
      <c r="QVS3205" s="14"/>
      <c r="QVT3205" s="14"/>
      <c r="QVU3205" s="14"/>
      <c r="QVV3205" s="14"/>
      <c r="QVW3205" s="14"/>
      <c r="QVX3205" s="14"/>
      <c r="QVY3205" s="14"/>
      <c r="QVZ3205" s="14"/>
      <c r="QWA3205" s="14"/>
      <c r="QWB3205" s="14"/>
      <c r="QWC3205" s="14"/>
      <c r="QWD3205" s="14"/>
      <c r="QWE3205" s="14"/>
      <c r="QWF3205" s="14"/>
      <c r="QWG3205" s="14"/>
      <c r="QWH3205" s="14"/>
      <c r="QWI3205" s="14"/>
      <c r="QWJ3205" s="14"/>
      <c r="QWK3205" s="14"/>
      <c r="QWL3205" s="14"/>
      <c r="QWM3205" s="14"/>
      <c r="QWN3205" s="14"/>
      <c r="QWO3205" s="14"/>
      <c r="QWP3205" s="14"/>
      <c r="QWQ3205" s="14"/>
      <c r="QWR3205" s="14"/>
      <c r="QWS3205" s="14"/>
      <c r="QWT3205" s="14"/>
      <c r="QWU3205" s="14"/>
      <c r="QWV3205" s="14"/>
      <c r="QWW3205" s="14"/>
      <c r="QWX3205" s="14"/>
      <c r="QWY3205" s="14"/>
      <c r="QWZ3205" s="14"/>
      <c r="QXA3205" s="14"/>
      <c r="QXB3205" s="14"/>
      <c r="QXC3205" s="14"/>
      <c r="QXD3205" s="14"/>
      <c r="QXE3205" s="14"/>
      <c r="QXF3205" s="14"/>
      <c r="QXG3205" s="14"/>
      <c r="QXH3205" s="14"/>
      <c r="QXI3205" s="14"/>
      <c r="QXJ3205" s="14"/>
      <c r="QXK3205" s="14"/>
      <c r="QXL3205" s="14"/>
      <c r="QXM3205" s="14"/>
      <c r="QXN3205" s="14"/>
      <c r="QXO3205" s="14"/>
      <c r="QXP3205" s="14"/>
      <c r="QXQ3205" s="14"/>
      <c r="QXR3205" s="14"/>
      <c r="QXS3205" s="14"/>
      <c r="QXT3205" s="14"/>
      <c r="QXU3205" s="14"/>
      <c r="QXV3205" s="14"/>
      <c r="QXW3205" s="14"/>
      <c r="QXX3205" s="14"/>
      <c r="QXY3205" s="14"/>
      <c r="QXZ3205" s="14"/>
      <c r="QYA3205" s="14"/>
      <c r="QYB3205" s="14"/>
      <c r="QYC3205" s="14"/>
      <c r="QYD3205" s="14"/>
      <c r="QYE3205" s="14"/>
      <c r="QYF3205" s="14"/>
      <c r="QYG3205" s="14"/>
      <c r="QYH3205" s="14"/>
      <c r="QYI3205" s="14"/>
      <c r="QYJ3205" s="14"/>
      <c r="QYK3205" s="14"/>
      <c r="QYL3205" s="14"/>
      <c r="QYM3205" s="14"/>
      <c r="QYN3205" s="14"/>
      <c r="QYO3205" s="14"/>
      <c r="QYP3205" s="14"/>
      <c r="QYQ3205" s="14"/>
      <c r="QYR3205" s="14"/>
      <c r="QYS3205" s="14"/>
      <c r="QYT3205" s="14"/>
      <c r="QYU3205" s="14"/>
      <c r="QYV3205" s="14"/>
      <c r="QYW3205" s="14"/>
      <c r="QYX3205" s="14"/>
      <c r="QYY3205" s="14"/>
      <c r="QYZ3205" s="14"/>
      <c r="QZA3205" s="14"/>
      <c r="QZB3205" s="14"/>
      <c r="QZC3205" s="14"/>
      <c r="QZD3205" s="14"/>
      <c r="QZE3205" s="14"/>
      <c r="QZF3205" s="14"/>
      <c r="QZG3205" s="14"/>
      <c r="QZH3205" s="14"/>
      <c r="QZI3205" s="14"/>
      <c r="QZJ3205" s="14"/>
      <c r="QZK3205" s="14"/>
      <c r="QZL3205" s="14"/>
      <c r="QZM3205" s="14"/>
      <c r="QZN3205" s="14"/>
      <c r="QZO3205" s="14"/>
      <c r="QZP3205" s="14"/>
      <c r="QZQ3205" s="14"/>
      <c r="QZR3205" s="14"/>
      <c r="QZS3205" s="14"/>
      <c r="QZT3205" s="14"/>
      <c r="QZU3205" s="14"/>
      <c r="QZV3205" s="14"/>
      <c r="QZW3205" s="14"/>
      <c r="QZX3205" s="14"/>
      <c r="QZY3205" s="14"/>
      <c r="QZZ3205" s="14"/>
      <c r="RAA3205" s="14"/>
      <c r="RAB3205" s="14"/>
      <c r="RAC3205" s="14"/>
      <c r="RAD3205" s="14"/>
      <c r="RAE3205" s="14"/>
      <c r="RAF3205" s="14"/>
      <c r="RAG3205" s="14"/>
      <c r="RAH3205" s="14"/>
      <c r="RAI3205" s="14"/>
      <c r="RAJ3205" s="14"/>
      <c r="RAK3205" s="14"/>
      <c r="RAL3205" s="14"/>
      <c r="RAM3205" s="14"/>
      <c r="RAN3205" s="14"/>
      <c r="RAO3205" s="14"/>
      <c r="RAP3205" s="14"/>
      <c r="RAQ3205" s="14"/>
      <c r="RAR3205" s="14"/>
      <c r="RAS3205" s="14"/>
      <c r="RAT3205" s="14"/>
      <c r="RAU3205" s="14"/>
      <c r="RAV3205" s="14"/>
      <c r="RAW3205" s="14"/>
      <c r="RAX3205" s="14"/>
      <c r="RAY3205" s="14"/>
      <c r="RAZ3205" s="14"/>
      <c r="RBA3205" s="14"/>
      <c r="RBB3205" s="14"/>
      <c r="RBC3205" s="14"/>
      <c r="RBD3205" s="14"/>
      <c r="RBE3205" s="14"/>
      <c r="RBF3205" s="14"/>
      <c r="RBG3205" s="14"/>
      <c r="RBH3205" s="14"/>
      <c r="RBI3205" s="14"/>
      <c r="RBJ3205" s="14"/>
      <c r="RBK3205" s="14"/>
      <c r="RBL3205" s="14"/>
      <c r="RBM3205" s="14"/>
      <c r="RBN3205" s="14"/>
      <c r="RBO3205" s="14"/>
      <c r="RBP3205" s="14"/>
      <c r="RBQ3205" s="14"/>
      <c r="RBR3205" s="14"/>
      <c r="RBS3205" s="14"/>
      <c r="RBT3205" s="14"/>
      <c r="RBU3205" s="14"/>
      <c r="RBV3205" s="14"/>
      <c r="RBW3205" s="14"/>
      <c r="RBX3205" s="14"/>
      <c r="RBY3205" s="14"/>
      <c r="RBZ3205" s="14"/>
      <c r="RCA3205" s="14"/>
      <c r="RCB3205" s="14"/>
      <c r="RCC3205" s="14"/>
      <c r="RCD3205" s="14"/>
      <c r="RCE3205" s="14"/>
      <c r="RCF3205" s="14"/>
      <c r="RCG3205" s="14"/>
      <c r="RCH3205" s="14"/>
      <c r="RCI3205" s="14"/>
      <c r="RCJ3205" s="14"/>
      <c r="RCK3205" s="14"/>
      <c r="RCL3205" s="14"/>
      <c r="RCM3205" s="14"/>
      <c r="RCN3205" s="14"/>
      <c r="RCO3205" s="14"/>
      <c r="RCP3205" s="14"/>
      <c r="RCQ3205" s="14"/>
      <c r="RCR3205" s="14"/>
      <c r="RCS3205" s="14"/>
      <c r="RCT3205" s="14"/>
      <c r="RCU3205" s="14"/>
      <c r="RCV3205" s="14"/>
      <c r="RCW3205" s="14"/>
      <c r="RCX3205" s="14"/>
      <c r="RCY3205" s="14"/>
      <c r="RCZ3205" s="14"/>
      <c r="RDA3205" s="14"/>
      <c r="RDB3205" s="14"/>
      <c r="RDC3205" s="14"/>
      <c r="RDD3205" s="14"/>
      <c r="RDE3205" s="14"/>
      <c r="RDF3205" s="14"/>
      <c r="RDG3205" s="14"/>
      <c r="RDH3205" s="14"/>
      <c r="RDI3205" s="14"/>
      <c r="RDJ3205" s="14"/>
      <c r="RDK3205" s="14"/>
      <c r="RDL3205" s="14"/>
      <c r="RDM3205" s="14"/>
      <c r="RDN3205" s="14"/>
      <c r="RDO3205" s="14"/>
      <c r="RDP3205" s="14"/>
      <c r="RDQ3205" s="14"/>
      <c r="RDR3205" s="14"/>
      <c r="RDS3205" s="14"/>
      <c r="RDT3205" s="14"/>
      <c r="RDU3205" s="14"/>
      <c r="RDV3205" s="14"/>
      <c r="RDW3205" s="14"/>
      <c r="RDX3205" s="14"/>
      <c r="RDY3205" s="14"/>
      <c r="RDZ3205" s="14"/>
      <c r="REA3205" s="14"/>
      <c r="REB3205" s="14"/>
      <c r="REC3205" s="14"/>
      <c r="RED3205" s="14"/>
      <c r="REE3205" s="14"/>
      <c r="REF3205" s="14"/>
      <c r="REG3205" s="14"/>
      <c r="REH3205" s="14"/>
      <c r="REI3205" s="14"/>
      <c r="REJ3205" s="14"/>
      <c r="REK3205" s="14"/>
      <c r="REL3205" s="14"/>
      <c r="REM3205" s="14"/>
      <c r="REN3205" s="14"/>
      <c r="REO3205" s="14"/>
      <c r="REP3205" s="14"/>
      <c r="REQ3205" s="14"/>
      <c r="RER3205" s="14"/>
      <c r="RES3205" s="14"/>
      <c r="RET3205" s="14"/>
      <c r="REU3205" s="14"/>
      <c r="REV3205" s="14"/>
      <c r="REW3205" s="14"/>
      <c r="REX3205" s="14"/>
      <c r="REY3205" s="14"/>
      <c r="REZ3205" s="14"/>
      <c r="RFA3205" s="14"/>
      <c r="RFB3205" s="14"/>
      <c r="RFC3205" s="14"/>
      <c r="RFD3205" s="14"/>
      <c r="RFE3205" s="14"/>
      <c r="RFF3205" s="14"/>
      <c r="RFG3205" s="14"/>
      <c r="RFH3205" s="14"/>
      <c r="RFI3205" s="14"/>
      <c r="RFJ3205" s="14"/>
      <c r="RFK3205" s="14"/>
      <c r="RFL3205" s="14"/>
      <c r="RFM3205" s="14"/>
      <c r="RFN3205" s="14"/>
      <c r="RFO3205" s="14"/>
      <c r="RFP3205" s="14"/>
      <c r="RFQ3205" s="14"/>
      <c r="RFR3205" s="14"/>
      <c r="RFS3205" s="14"/>
      <c r="RFT3205" s="14"/>
      <c r="RFU3205" s="14"/>
      <c r="RFV3205" s="14"/>
      <c r="RFW3205" s="14"/>
      <c r="RFX3205" s="14"/>
      <c r="RFY3205" s="14"/>
      <c r="RFZ3205" s="14"/>
      <c r="RGA3205" s="14"/>
      <c r="RGB3205" s="14"/>
      <c r="RGC3205" s="14"/>
      <c r="RGD3205" s="14"/>
      <c r="RGE3205" s="14"/>
      <c r="RGF3205" s="14"/>
      <c r="RGG3205" s="14"/>
      <c r="RGH3205" s="14"/>
      <c r="RGI3205" s="14"/>
      <c r="RGJ3205" s="14"/>
      <c r="RGK3205" s="14"/>
      <c r="RGL3205" s="14"/>
      <c r="RGM3205" s="14"/>
      <c r="RGN3205" s="14"/>
      <c r="RGO3205" s="14"/>
      <c r="RGP3205" s="14"/>
      <c r="RGQ3205" s="14"/>
      <c r="RGR3205" s="14"/>
      <c r="RGS3205" s="14"/>
      <c r="RGT3205" s="14"/>
      <c r="RGU3205" s="14"/>
      <c r="RGV3205" s="14"/>
      <c r="RGW3205" s="14"/>
      <c r="RGX3205" s="14"/>
      <c r="RGY3205" s="14"/>
      <c r="RGZ3205" s="14"/>
      <c r="RHA3205" s="14"/>
      <c r="RHB3205" s="14"/>
      <c r="RHC3205" s="14"/>
      <c r="RHD3205" s="14"/>
      <c r="RHE3205" s="14"/>
      <c r="RHF3205" s="14"/>
      <c r="RHG3205" s="14"/>
      <c r="RHH3205" s="14"/>
      <c r="RHI3205" s="14"/>
      <c r="RHJ3205" s="14"/>
      <c r="RHK3205" s="14"/>
      <c r="RHL3205" s="14"/>
      <c r="RHM3205" s="14"/>
      <c r="RHN3205" s="14"/>
      <c r="RHO3205" s="14"/>
      <c r="RHP3205" s="14"/>
      <c r="RHQ3205" s="14"/>
      <c r="RHR3205" s="14"/>
      <c r="RHS3205" s="14"/>
      <c r="RHT3205" s="14"/>
      <c r="RHU3205" s="14"/>
      <c r="RHV3205" s="14"/>
      <c r="RHW3205" s="14"/>
      <c r="RHX3205" s="14"/>
      <c r="RHY3205" s="14"/>
      <c r="RHZ3205" s="14"/>
      <c r="RIA3205" s="14"/>
      <c r="RIB3205" s="14"/>
      <c r="RIC3205" s="14"/>
      <c r="RID3205" s="14"/>
      <c r="RIE3205" s="14"/>
      <c r="RIF3205" s="14"/>
      <c r="RIG3205" s="14"/>
      <c r="RIH3205" s="14"/>
      <c r="RII3205" s="14"/>
      <c r="RIJ3205" s="14"/>
      <c r="RIK3205" s="14"/>
      <c r="RIL3205" s="14"/>
      <c r="RIM3205" s="14"/>
      <c r="RIN3205" s="14"/>
      <c r="RIO3205" s="14"/>
      <c r="RIP3205" s="14"/>
      <c r="RIQ3205" s="14"/>
      <c r="RIR3205" s="14"/>
      <c r="RIS3205" s="14"/>
      <c r="RIT3205" s="14"/>
      <c r="RIU3205" s="14"/>
      <c r="RIV3205" s="14"/>
      <c r="RIW3205" s="14"/>
      <c r="RIX3205" s="14"/>
      <c r="RIY3205" s="14"/>
      <c r="RIZ3205" s="14"/>
      <c r="RJA3205" s="14"/>
      <c r="RJB3205" s="14"/>
      <c r="RJC3205" s="14"/>
      <c r="RJD3205" s="14"/>
      <c r="RJE3205" s="14"/>
      <c r="RJF3205" s="14"/>
      <c r="RJG3205" s="14"/>
      <c r="RJH3205" s="14"/>
      <c r="RJI3205" s="14"/>
      <c r="RJJ3205" s="14"/>
      <c r="RJK3205" s="14"/>
      <c r="RJL3205" s="14"/>
      <c r="RJM3205" s="14"/>
      <c r="RJN3205" s="14"/>
      <c r="RJO3205" s="14"/>
      <c r="RJP3205" s="14"/>
      <c r="RJQ3205" s="14"/>
      <c r="RJR3205" s="14"/>
      <c r="RJS3205" s="14"/>
      <c r="RJT3205" s="14"/>
      <c r="RJU3205" s="14"/>
      <c r="RJV3205" s="14"/>
      <c r="RJW3205" s="14"/>
      <c r="RJX3205" s="14"/>
      <c r="RJY3205" s="14"/>
      <c r="RJZ3205" s="14"/>
      <c r="RKA3205" s="14"/>
      <c r="RKB3205" s="14"/>
      <c r="RKC3205" s="14"/>
      <c r="RKD3205" s="14"/>
      <c r="RKE3205" s="14"/>
      <c r="RKF3205" s="14"/>
      <c r="RKG3205" s="14"/>
      <c r="RKH3205" s="14"/>
      <c r="RKI3205" s="14"/>
      <c r="RKJ3205" s="14"/>
      <c r="RKK3205" s="14"/>
      <c r="RKL3205" s="14"/>
      <c r="RKM3205" s="14"/>
      <c r="RKN3205" s="14"/>
      <c r="RKO3205" s="14"/>
      <c r="RKP3205" s="14"/>
      <c r="RKQ3205" s="14"/>
      <c r="RKR3205" s="14"/>
      <c r="RKS3205" s="14"/>
      <c r="RKT3205" s="14"/>
      <c r="RKU3205" s="14"/>
      <c r="RKV3205" s="14"/>
      <c r="RKW3205" s="14"/>
      <c r="RKX3205" s="14"/>
      <c r="RKY3205" s="14"/>
      <c r="RKZ3205" s="14"/>
      <c r="RLA3205" s="14"/>
      <c r="RLB3205" s="14"/>
      <c r="RLC3205" s="14"/>
      <c r="RLD3205" s="14"/>
      <c r="RLE3205" s="14"/>
      <c r="RLF3205" s="14"/>
      <c r="RLG3205" s="14"/>
      <c r="RLH3205" s="14"/>
      <c r="RLI3205" s="14"/>
      <c r="RLJ3205" s="14"/>
      <c r="RLK3205" s="14"/>
      <c r="RLL3205" s="14"/>
      <c r="RLM3205" s="14"/>
      <c r="RLN3205" s="14"/>
      <c r="RLO3205" s="14"/>
      <c r="RLP3205" s="14"/>
      <c r="RLQ3205" s="14"/>
      <c r="RLR3205" s="14"/>
      <c r="RLS3205" s="14"/>
      <c r="RLT3205" s="14"/>
      <c r="RLU3205" s="14"/>
      <c r="RLV3205" s="14"/>
      <c r="RLW3205" s="14"/>
      <c r="RLX3205" s="14"/>
      <c r="RLY3205" s="14"/>
      <c r="RLZ3205" s="14"/>
      <c r="RMA3205" s="14"/>
      <c r="RMB3205" s="14"/>
      <c r="RMC3205" s="14"/>
      <c r="RMD3205" s="14"/>
      <c r="RME3205" s="14"/>
      <c r="RMF3205" s="14"/>
      <c r="RMG3205" s="14"/>
      <c r="RMH3205" s="14"/>
      <c r="RMI3205" s="14"/>
      <c r="RMJ3205" s="14"/>
      <c r="RMK3205" s="14"/>
      <c r="RML3205" s="14"/>
      <c r="RMM3205" s="14"/>
      <c r="RMN3205" s="14"/>
      <c r="RMO3205" s="14"/>
      <c r="RMP3205" s="14"/>
      <c r="RMQ3205" s="14"/>
      <c r="RMR3205" s="14"/>
      <c r="RMS3205" s="14"/>
      <c r="RMT3205" s="14"/>
      <c r="RMU3205" s="14"/>
      <c r="RMV3205" s="14"/>
      <c r="RMW3205" s="14"/>
      <c r="RMX3205" s="14"/>
      <c r="RMY3205" s="14"/>
      <c r="RMZ3205" s="14"/>
      <c r="RNA3205" s="14"/>
      <c r="RNB3205" s="14"/>
      <c r="RNC3205" s="14"/>
      <c r="RND3205" s="14"/>
      <c r="RNE3205" s="14"/>
      <c r="RNF3205" s="14"/>
      <c r="RNG3205" s="14"/>
      <c r="RNH3205" s="14"/>
      <c r="RNI3205" s="14"/>
      <c r="RNJ3205" s="14"/>
      <c r="RNK3205" s="14"/>
      <c r="RNL3205" s="14"/>
      <c r="RNM3205" s="14"/>
      <c r="RNN3205" s="14"/>
      <c r="RNO3205" s="14"/>
      <c r="RNP3205" s="14"/>
      <c r="RNQ3205" s="14"/>
      <c r="RNR3205" s="14"/>
      <c r="RNS3205" s="14"/>
      <c r="RNT3205" s="14"/>
      <c r="RNU3205" s="14"/>
      <c r="RNV3205" s="14"/>
      <c r="RNW3205" s="14"/>
      <c r="RNX3205" s="14"/>
      <c r="RNY3205" s="14"/>
      <c r="RNZ3205" s="14"/>
      <c r="ROA3205" s="14"/>
      <c r="ROB3205" s="14"/>
      <c r="ROC3205" s="14"/>
      <c r="ROD3205" s="14"/>
      <c r="ROE3205" s="14"/>
      <c r="ROF3205" s="14"/>
      <c r="ROG3205" s="14"/>
      <c r="ROH3205" s="14"/>
      <c r="ROI3205" s="14"/>
      <c r="ROJ3205" s="14"/>
      <c r="ROK3205" s="14"/>
      <c r="ROL3205" s="14"/>
      <c r="ROM3205" s="14"/>
      <c r="RON3205" s="14"/>
      <c r="ROO3205" s="14"/>
      <c r="ROP3205" s="14"/>
      <c r="ROQ3205" s="14"/>
      <c r="ROR3205" s="14"/>
      <c r="ROS3205" s="14"/>
      <c r="ROT3205" s="14"/>
      <c r="ROU3205" s="14"/>
      <c r="ROV3205" s="14"/>
      <c r="ROW3205" s="14"/>
      <c r="ROX3205" s="14"/>
      <c r="ROY3205" s="14"/>
      <c r="ROZ3205" s="14"/>
      <c r="RPA3205" s="14"/>
      <c r="RPB3205" s="14"/>
      <c r="RPC3205" s="14"/>
      <c r="RPD3205" s="14"/>
      <c r="RPE3205" s="14"/>
      <c r="RPF3205" s="14"/>
      <c r="RPG3205" s="14"/>
      <c r="RPH3205" s="14"/>
      <c r="RPI3205" s="14"/>
      <c r="RPJ3205" s="14"/>
      <c r="RPK3205" s="14"/>
      <c r="RPL3205" s="14"/>
      <c r="RPM3205" s="14"/>
      <c r="RPN3205" s="14"/>
      <c r="RPO3205" s="14"/>
      <c r="RPP3205" s="14"/>
      <c r="RPQ3205" s="14"/>
      <c r="RPR3205" s="14"/>
      <c r="RPS3205" s="14"/>
      <c r="RPT3205" s="14"/>
      <c r="RPU3205" s="14"/>
      <c r="RPV3205" s="14"/>
      <c r="RPW3205" s="14"/>
      <c r="RPX3205" s="14"/>
      <c r="RPY3205" s="14"/>
      <c r="RPZ3205" s="14"/>
      <c r="RQA3205" s="14"/>
      <c r="RQB3205" s="14"/>
      <c r="RQC3205" s="14"/>
      <c r="RQD3205" s="14"/>
      <c r="RQE3205" s="14"/>
      <c r="RQF3205" s="14"/>
      <c r="RQG3205" s="14"/>
      <c r="RQH3205" s="14"/>
      <c r="RQI3205" s="14"/>
      <c r="RQJ3205" s="14"/>
      <c r="RQK3205" s="14"/>
      <c r="RQL3205" s="14"/>
      <c r="RQM3205" s="14"/>
      <c r="RQN3205" s="14"/>
      <c r="RQO3205" s="14"/>
      <c r="RQP3205" s="14"/>
      <c r="RQQ3205" s="14"/>
      <c r="RQR3205" s="14"/>
      <c r="RQS3205" s="14"/>
      <c r="RQT3205" s="14"/>
      <c r="RQU3205" s="14"/>
      <c r="RQV3205" s="14"/>
      <c r="RQW3205" s="14"/>
      <c r="RQX3205" s="14"/>
      <c r="RQY3205" s="14"/>
      <c r="RQZ3205" s="14"/>
      <c r="RRA3205" s="14"/>
      <c r="RRB3205" s="14"/>
      <c r="RRC3205" s="14"/>
      <c r="RRD3205" s="14"/>
      <c r="RRE3205" s="14"/>
      <c r="RRF3205" s="14"/>
      <c r="RRG3205" s="14"/>
      <c r="RRH3205" s="14"/>
      <c r="RRI3205" s="14"/>
      <c r="RRJ3205" s="14"/>
      <c r="RRK3205" s="14"/>
      <c r="RRL3205" s="14"/>
      <c r="RRM3205" s="14"/>
      <c r="RRN3205" s="14"/>
      <c r="RRO3205" s="14"/>
      <c r="RRP3205" s="14"/>
      <c r="RRQ3205" s="14"/>
      <c r="RRR3205" s="14"/>
      <c r="RRS3205" s="14"/>
      <c r="RRT3205" s="14"/>
      <c r="RRU3205" s="14"/>
      <c r="RRV3205" s="14"/>
      <c r="RRW3205" s="14"/>
      <c r="RRX3205" s="14"/>
      <c r="RRY3205" s="14"/>
      <c r="RRZ3205" s="14"/>
      <c r="RSA3205" s="14"/>
      <c r="RSB3205" s="14"/>
      <c r="RSC3205" s="14"/>
      <c r="RSD3205" s="14"/>
      <c r="RSE3205" s="14"/>
      <c r="RSF3205" s="14"/>
      <c r="RSG3205" s="14"/>
      <c r="RSH3205" s="14"/>
      <c r="RSI3205" s="14"/>
      <c r="RSJ3205" s="14"/>
      <c r="RSK3205" s="14"/>
      <c r="RSL3205" s="14"/>
      <c r="RSM3205" s="14"/>
      <c r="RSN3205" s="14"/>
      <c r="RSO3205" s="14"/>
      <c r="RSP3205" s="14"/>
      <c r="RSQ3205" s="14"/>
      <c r="RSR3205" s="14"/>
      <c r="RSS3205" s="14"/>
      <c r="RST3205" s="14"/>
      <c r="RSU3205" s="14"/>
      <c r="RSV3205" s="14"/>
      <c r="RSW3205" s="14"/>
      <c r="RSX3205" s="14"/>
      <c r="RSY3205" s="14"/>
      <c r="RSZ3205" s="14"/>
      <c r="RTA3205" s="14"/>
      <c r="RTB3205" s="14"/>
      <c r="RTC3205" s="14"/>
      <c r="RTD3205" s="14"/>
      <c r="RTE3205" s="14"/>
      <c r="RTF3205" s="14"/>
      <c r="RTG3205" s="14"/>
      <c r="RTH3205" s="14"/>
      <c r="RTI3205" s="14"/>
      <c r="RTJ3205" s="14"/>
      <c r="RTK3205" s="14"/>
      <c r="RTL3205" s="14"/>
      <c r="RTM3205" s="14"/>
      <c r="RTN3205" s="14"/>
      <c r="RTO3205" s="14"/>
      <c r="RTP3205" s="14"/>
      <c r="RTQ3205" s="14"/>
      <c r="RTR3205" s="14"/>
      <c r="RTS3205" s="14"/>
      <c r="RTT3205" s="14"/>
      <c r="RTU3205" s="14"/>
      <c r="RTV3205" s="14"/>
      <c r="RTW3205" s="14"/>
      <c r="RTX3205" s="14"/>
      <c r="RTY3205" s="14"/>
      <c r="RTZ3205" s="14"/>
      <c r="RUA3205" s="14"/>
      <c r="RUB3205" s="14"/>
      <c r="RUC3205" s="14"/>
      <c r="RUD3205" s="14"/>
      <c r="RUE3205" s="14"/>
      <c r="RUF3205" s="14"/>
      <c r="RUG3205" s="14"/>
      <c r="RUH3205" s="14"/>
      <c r="RUI3205" s="14"/>
      <c r="RUJ3205" s="14"/>
      <c r="RUK3205" s="14"/>
      <c r="RUL3205" s="14"/>
      <c r="RUM3205" s="14"/>
      <c r="RUN3205" s="14"/>
      <c r="RUO3205" s="14"/>
      <c r="RUP3205" s="14"/>
      <c r="RUQ3205" s="14"/>
      <c r="RUR3205" s="14"/>
      <c r="RUS3205" s="14"/>
      <c r="RUT3205" s="14"/>
      <c r="RUU3205" s="14"/>
      <c r="RUV3205" s="14"/>
      <c r="RUW3205" s="14"/>
      <c r="RUX3205" s="14"/>
      <c r="RUY3205" s="14"/>
      <c r="RUZ3205" s="14"/>
      <c r="RVA3205" s="14"/>
      <c r="RVB3205" s="14"/>
      <c r="RVC3205" s="14"/>
      <c r="RVD3205" s="14"/>
      <c r="RVE3205" s="14"/>
      <c r="RVF3205" s="14"/>
      <c r="RVG3205" s="14"/>
      <c r="RVH3205" s="14"/>
      <c r="RVI3205" s="14"/>
      <c r="RVJ3205" s="14"/>
      <c r="RVK3205" s="14"/>
      <c r="RVL3205" s="14"/>
      <c r="RVM3205" s="14"/>
      <c r="RVN3205" s="14"/>
      <c r="RVO3205" s="14"/>
      <c r="RVP3205" s="14"/>
      <c r="RVQ3205" s="14"/>
      <c r="RVR3205" s="14"/>
      <c r="RVS3205" s="14"/>
      <c r="RVT3205" s="14"/>
      <c r="RVU3205" s="14"/>
      <c r="RVV3205" s="14"/>
      <c r="RVW3205" s="14"/>
      <c r="RVX3205" s="14"/>
      <c r="RVY3205" s="14"/>
      <c r="RVZ3205" s="14"/>
      <c r="RWA3205" s="14"/>
      <c r="RWB3205" s="14"/>
      <c r="RWC3205" s="14"/>
      <c r="RWD3205" s="14"/>
      <c r="RWE3205" s="14"/>
      <c r="RWF3205" s="14"/>
      <c r="RWG3205" s="14"/>
      <c r="RWH3205" s="14"/>
      <c r="RWI3205" s="14"/>
      <c r="RWJ3205" s="14"/>
      <c r="RWK3205" s="14"/>
      <c r="RWL3205" s="14"/>
      <c r="RWM3205" s="14"/>
      <c r="RWN3205" s="14"/>
      <c r="RWO3205" s="14"/>
      <c r="RWP3205" s="14"/>
      <c r="RWQ3205" s="14"/>
      <c r="RWR3205" s="14"/>
      <c r="RWS3205" s="14"/>
      <c r="RWT3205" s="14"/>
      <c r="RWU3205" s="14"/>
      <c r="RWV3205" s="14"/>
      <c r="RWW3205" s="14"/>
      <c r="RWX3205" s="14"/>
      <c r="RWY3205" s="14"/>
      <c r="RWZ3205" s="14"/>
      <c r="RXA3205" s="14"/>
      <c r="RXB3205" s="14"/>
      <c r="RXC3205" s="14"/>
      <c r="RXD3205" s="14"/>
      <c r="RXE3205" s="14"/>
      <c r="RXF3205" s="14"/>
      <c r="RXG3205" s="14"/>
      <c r="RXH3205" s="14"/>
      <c r="RXI3205" s="14"/>
      <c r="RXJ3205" s="14"/>
      <c r="RXK3205" s="14"/>
      <c r="RXL3205" s="14"/>
      <c r="RXM3205" s="14"/>
      <c r="RXN3205" s="14"/>
      <c r="RXO3205" s="14"/>
      <c r="RXP3205" s="14"/>
      <c r="RXQ3205" s="14"/>
      <c r="RXR3205" s="14"/>
      <c r="RXS3205" s="14"/>
      <c r="RXT3205" s="14"/>
      <c r="RXU3205" s="14"/>
      <c r="RXV3205" s="14"/>
      <c r="RXW3205" s="14"/>
      <c r="RXX3205" s="14"/>
      <c r="RXY3205" s="14"/>
      <c r="RXZ3205" s="14"/>
      <c r="RYA3205" s="14"/>
      <c r="RYB3205" s="14"/>
      <c r="RYC3205" s="14"/>
      <c r="RYD3205" s="14"/>
      <c r="RYE3205" s="14"/>
      <c r="RYF3205" s="14"/>
      <c r="RYG3205" s="14"/>
      <c r="RYH3205" s="14"/>
      <c r="RYI3205" s="14"/>
      <c r="RYJ3205" s="14"/>
      <c r="RYK3205" s="14"/>
      <c r="RYL3205" s="14"/>
      <c r="RYM3205" s="14"/>
      <c r="RYN3205" s="14"/>
      <c r="RYO3205" s="14"/>
      <c r="RYP3205" s="14"/>
      <c r="RYQ3205" s="14"/>
      <c r="RYR3205" s="14"/>
      <c r="RYS3205" s="14"/>
      <c r="RYT3205" s="14"/>
      <c r="RYU3205" s="14"/>
      <c r="RYV3205" s="14"/>
      <c r="RYW3205" s="14"/>
      <c r="RYX3205" s="14"/>
      <c r="RYY3205" s="14"/>
      <c r="RYZ3205" s="14"/>
      <c r="RZA3205" s="14"/>
      <c r="RZB3205" s="14"/>
      <c r="RZC3205" s="14"/>
      <c r="RZD3205" s="14"/>
      <c r="RZE3205" s="14"/>
      <c r="RZF3205" s="14"/>
      <c r="RZG3205" s="14"/>
      <c r="RZH3205" s="14"/>
      <c r="RZI3205" s="14"/>
      <c r="RZJ3205" s="14"/>
      <c r="RZK3205" s="14"/>
      <c r="RZL3205" s="14"/>
      <c r="RZM3205" s="14"/>
      <c r="RZN3205" s="14"/>
      <c r="RZO3205" s="14"/>
      <c r="RZP3205" s="14"/>
      <c r="RZQ3205" s="14"/>
      <c r="RZR3205" s="14"/>
      <c r="RZS3205" s="14"/>
      <c r="RZT3205" s="14"/>
      <c r="RZU3205" s="14"/>
      <c r="RZV3205" s="14"/>
      <c r="RZW3205" s="14"/>
      <c r="RZX3205" s="14"/>
      <c r="RZY3205" s="14"/>
      <c r="RZZ3205" s="14"/>
      <c r="SAA3205" s="14"/>
      <c r="SAB3205" s="14"/>
      <c r="SAC3205" s="14"/>
      <c r="SAD3205" s="14"/>
      <c r="SAE3205" s="14"/>
      <c r="SAF3205" s="14"/>
      <c r="SAG3205" s="14"/>
      <c r="SAH3205" s="14"/>
      <c r="SAI3205" s="14"/>
      <c r="SAJ3205" s="14"/>
      <c r="SAK3205" s="14"/>
      <c r="SAL3205" s="14"/>
      <c r="SAM3205" s="14"/>
      <c r="SAN3205" s="14"/>
      <c r="SAO3205" s="14"/>
      <c r="SAP3205" s="14"/>
      <c r="SAQ3205" s="14"/>
      <c r="SAR3205" s="14"/>
      <c r="SAS3205" s="14"/>
      <c r="SAT3205" s="14"/>
      <c r="SAU3205" s="14"/>
      <c r="SAV3205" s="14"/>
      <c r="SAW3205" s="14"/>
      <c r="SAX3205" s="14"/>
      <c r="SAY3205" s="14"/>
      <c r="SAZ3205" s="14"/>
      <c r="SBA3205" s="14"/>
      <c r="SBB3205" s="14"/>
      <c r="SBC3205" s="14"/>
      <c r="SBD3205" s="14"/>
      <c r="SBE3205" s="14"/>
      <c r="SBF3205" s="14"/>
      <c r="SBG3205" s="14"/>
      <c r="SBH3205" s="14"/>
      <c r="SBI3205" s="14"/>
      <c r="SBJ3205" s="14"/>
      <c r="SBK3205" s="14"/>
      <c r="SBL3205" s="14"/>
      <c r="SBM3205" s="14"/>
      <c r="SBN3205" s="14"/>
      <c r="SBO3205" s="14"/>
      <c r="SBP3205" s="14"/>
      <c r="SBQ3205" s="14"/>
      <c r="SBR3205" s="14"/>
      <c r="SBS3205" s="14"/>
      <c r="SBT3205" s="14"/>
      <c r="SBU3205" s="14"/>
      <c r="SBV3205" s="14"/>
      <c r="SBW3205" s="14"/>
      <c r="SBX3205" s="14"/>
      <c r="SBY3205" s="14"/>
      <c r="SBZ3205" s="14"/>
      <c r="SCA3205" s="14"/>
      <c r="SCB3205" s="14"/>
      <c r="SCC3205" s="14"/>
      <c r="SCD3205" s="14"/>
      <c r="SCE3205" s="14"/>
      <c r="SCF3205" s="14"/>
      <c r="SCG3205" s="14"/>
      <c r="SCH3205" s="14"/>
      <c r="SCI3205" s="14"/>
      <c r="SCJ3205" s="14"/>
      <c r="SCK3205" s="14"/>
      <c r="SCL3205" s="14"/>
      <c r="SCM3205" s="14"/>
      <c r="SCN3205" s="14"/>
      <c r="SCO3205" s="14"/>
      <c r="SCP3205" s="14"/>
      <c r="SCQ3205" s="14"/>
      <c r="SCR3205" s="14"/>
      <c r="SCS3205" s="14"/>
      <c r="SCT3205" s="14"/>
      <c r="SCU3205" s="14"/>
      <c r="SCV3205" s="14"/>
      <c r="SCW3205" s="14"/>
      <c r="SCX3205" s="14"/>
      <c r="SCY3205" s="14"/>
      <c r="SCZ3205" s="14"/>
      <c r="SDA3205" s="14"/>
      <c r="SDB3205" s="14"/>
      <c r="SDC3205" s="14"/>
      <c r="SDD3205" s="14"/>
      <c r="SDE3205" s="14"/>
      <c r="SDF3205" s="14"/>
      <c r="SDG3205" s="14"/>
      <c r="SDH3205" s="14"/>
      <c r="SDI3205" s="14"/>
      <c r="SDJ3205" s="14"/>
      <c r="SDK3205" s="14"/>
      <c r="SDL3205" s="14"/>
      <c r="SDM3205" s="14"/>
      <c r="SDN3205" s="14"/>
      <c r="SDO3205" s="14"/>
      <c r="SDP3205" s="14"/>
      <c r="SDQ3205" s="14"/>
      <c r="SDR3205" s="14"/>
      <c r="SDS3205" s="14"/>
      <c r="SDT3205" s="14"/>
      <c r="SDU3205" s="14"/>
      <c r="SDV3205" s="14"/>
      <c r="SDW3205" s="14"/>
      <c r="SDX3205" s="14"/>
      <c r="SDY3205" s="14"/>
      <c r="SDZ3205" s="14"/>
      <c r="SEA3205" s="14"/>
      <c r="SEB3205" s="14"/>
      <c r="SEC3205" s="14"/>
      <c r="SED3205" s="14"/>
      <c r="SEE3205" s="14"/>
      <c r="SEF3205" s="14"/>
      <c r="SEG3205" s="14"/>
      <c r="SEH3205" s="14"/>
      <c r="SEI3205" s="14"/>
      <c r="SEJ3205" s="14"/>
      <c r="SEK3205" s="14"/>
      <c r="SEL3205" s="14"/>
      <c r="SEM3205" s="14"/>
      <c r="SEN3205" s="14"/>
      <c r="SEO3205" s="14"/>
      <c r="SEP3205" s="14"/>
      <c r="SEQ3205" s="14"/>
      <c r="SER3205" s="14"/>
      <c r="SES3205" s="14"/>
      <c r="SET3205" s="14"/>
      <c r="SEU3205" s="14"/>
      <c r="SEV3205" s="14"/>
      <c r="SEW3205" s="14"/>
      <c r="SEX3205" s="14"/>
      <c r="SEY3205" s="14"/>
      <c r="SEZ3205" s="14"/>
      <c r="SFA3205" s="14"/>
      <c r="SFB3205" s="14"/>
      <c r="SFC3205" s="14"/>
      <c r="SFD3205" s="14"/>
      <c r="SFE3205" s="14"/>
      <c r="SFF3205" s="14"/>
      <c r="SFG3205" s="14"/>
      <c r="SFH3205" s="14"/>
      <c r="SFI3205" s="14"/>
      <c r="SFJ3205" s="14"/>
      <c r="SFK3205" s="14"/>
      <c r="SFL3205" s="14"/>
      <c r="SFM3205" s="14"/>
      <c r="SFN3205" s="14"/>
      <c r="SFO3205" s="14"/>
      <c r="SFP3205" s="14"/>
      <c r="SFQ3205" s="14"/>
      <c r="SFR3205" s="14"/>
      <c r="SFS3205" s="14"/>
      <c r="SFT3205" s="14"/>
      <c r="SFU3205" s="14"/>
      <c r="SFV3205" s="14"/>
      <c r="SFW3205" s="14"/>
      <c r="SFX3205" s="14"/>
      <c r="SFY3205" s="14"/>
      <c r="SFZ3205" s="14"/>
      <c r="SGA3205" s="14"/>
      <c r="SGB3205" s="14"/>
      <c r="SGC3205" s="14"/>
      <c r="SGD3205" s="14"/>
      <c r="SGE3205" s="14"/>
      <c r="SGF3205" s="14"/>
      <c r="SGG3205" s="14"/>
      <c r="SGH3205" s="14"/>
      <c r="SGI3205" s="14"/>
      <c r="SGJ3205" s="14"/>
      <c r="SGK3205" s="14"/>
      <c r="SGL3205" s="14"/>
      <c r="SGM3205" s="14"/>
      <c r="SGN3205" s="14"/>
      <c r="SGO3205" s="14"/>
      <c r="SGP3205" s="14"/>
      <c r="SGQ3205" s="14"/>
      <c r="SGR3205" s="14"/>
      <c r="SGS3205" s="14"/>
      <c r="SGT3205" s="14"/>
      <c r="SGU3205" s="14"/>
      <c r="SGV3205" s="14"/>
      <c r="SGW3205" s="14"/>
      <c r="SGX3205" s="14"/>
      <c r="SGY3205" s="14"/>
      <c r="SGZ3205" s="14"/>
      <c r="SHA3205" s="14"/>
      <c r="SHB3205" s="14"/>
      <c r="SHC3205" s="14"/>
      <c r="SHD3205" s="14"/>
      <c r="SHE3205" s="14"/>
      <c r="SHF3205" s="14"/>
      <c r="SHG3205" s="14"/>
      <c r="SHH3205" s="14"/>
      <c r="SHI3205" s="14"/>
      <c r="SHJ3205" s="14"/>
      <c r="SHK3205" s="14"/>
      <c r="SHL3205" s="14"/>
      <c r="SHM3205" s="14"/>
      <c r="SHN3205" s="14"/>
      <c r="SHO3205" s="14"/>
      <c r="SHP3205" s="14"/>
      <c r="SHQ3205" s="14"/>
      <c r="SHR3205" s="14"/>
      <c r="SHS3205" s="14"/>
      <c r="SHT3205" s="14"/>
      <c r="SHU3205" s="14"/>
      <c r="SHV3205" s="14"/>
      <c r="SHW3205" s="14"/>
      <c r="SHX3205" s="14"/>
      <c r="SHY3205" s="14"/>
      <c r="SHZ3205" s="14"/>
      <c r="SIA3205" s="14"/>
      <c r="SIB3205" s="14"/>
      <c r="SIC3205" s="14"/>
      <c r="SID3205" s="14"/>
      <c r="SIE3205" s="14"/>
      <c r="SIF3205" s="14"/>
      <c r="SIG3205" s="14"/>
      <c r="SIH3205" s="14"/>
      <c r="SII3205" s="14"/>
      <c r="SIJ3205" s="14"/>
      <c r="SIK3205" s="14"/>
      <c r="SIL3205" s="14"/>
      <c r="SIM3205" s="14"/>
      <c r="SIN3205" s="14"/>
      <c r="SIO3205" s="14"/>
      <c r="SIP3205" s="14"/>
      <c r="SIQ3205" s="14"/>
      <c r="SIR3205" s="14"/>
      <c r="SIS3205" s="14"/>
      <c r="SIT3205" s="14"/>
      <c r="SIU3205" s="14"/>
      <c r="SIV3205" s="14"/>
      <c r="SIW3205" s="14"/>
      <c r="SIX3205" s="14"/>
      <c r="SIY3205" s="14"/>
      <c r="SIZ3205" s="14"/>
      <c r="SJA3205" s="14"/>
      <c r="SJB3205" s="14"/>
      <c r="SJC3205" s="14"/>
      <c r="SJD3205" s="14"/>
      <c r="SJE3205" s="14"/>
      <c r="SJF3205" s="14"/>
      <c r="SJG3205" s="14"/>
      <c r="SJH3205" s="14"/>
      <c r="SJI3205" s="14"/>
      <c r="SJJ3205" s="14"/>
      <c r="SJK3205" s="14"/>
      <c r="SJL3205" s="14"/>
      <c r="SJM3205" s="14"/>
      <c r="SJN3205" s="14"/>
      <c r="SJO3205" s="14"/>
      <c r="SJP3205" s="14"/>
      <c r="SJQ3205" s="14"/>
      <c r="SJR3205" s="14"/>
      <c r="SJS3205" s="14"/>
      <c r="SJT3205" s="14"/>
      <c r="SJU3205" s="14"/>
      <c r="SJV3205" s="14"/>
      <c r="SJW3205" s="14"/>
      <c r="SJX3205" s="14"/>
      <c r="SJY3205" s="14"/>
      <c r="SJZ3205" s="14"/>
      <c r="SKA3205" s="14"/>
      <c r="SKB3205" s="14"/>
      <c r="SKC3205" s="14"/>
      <c r="SKD3205" s="14"/>
      <c r="SKE3205" s="14"/>
      <c r="SKF3205" s="14"/>
      <c r="SKG3205" s="14"/>
      <c r="SKH3205" s="14"/>
      <c r="SKI3205" s="14"/>
      <c r="SKJ3205" s="14"/>
      <c r="SKK3205" s="14"/>
      <c r="SKL3205" s="14"/>
      <c r="SKM3205" s="14"/>
      <c r="SKN3205" s="14"/>
      <c r="SKO3205" s="14"/>
      <c r="SKP3205" s="14"/>
      <c r="SKQ3205" s="14"/>
      <c r="SKR3205" s="14"/>
      <c r="SKS3205" s="14"/>
      <c r="SKT3205" s="14"/>
      <c r="SKU3205" s="14"/>
      <c r="SKV3205" s="14"/>
      <c r="SKW3205" s="14"/>
      <c r="SKX3205" s="14"/>
      <c r="SKY3205" s="14"/>
      <c r="SKZ3205" s="14"/>
      <c r="SLA3205" s="14"/>
      <c r="SLB3205" s="14"/>
      <c r="SLC3205" s="14"/>
      <c r="SLD3205" s="14"/>
      <c r="SLE3205" s="14"/>
      <c r="SLF3205" s="14"/>
      <c r="SLG3205" s="14"/>
      <c r="SLH3205" s="14"/>
      <c r="SLI3205" s="14"/>
      <c r="SLJ3205" s="14"/>
      <c r="SLK3205" s="14"/>
      <c r="SLL3205" s="14"/>
      <c r="SLM3205" s="14"/>
      <c r="SLN3205" s="14"/>
      <c r="SLO3205" s="14"/>
      <c r="SLP3205" s="14"/>
      <c r="SLQ3205" s="14"/>
      <c r="SLR3205" s="14"/>
      <c r="SLS3205" s="14"/>
      <c r="SLT3205" s="14"/>
      <c r="SLU3205" s="14"/>
      <c r="SLV3205" s="14"/>
      <c r="SLW3205" s="14"/>
      <c r="SLX3205" s="14"/>
      <c r="SLY3205" s="14"/>
      <c r="SLZ3205" s="14"/>
      <c r="SMA3205" s="14"/>
      <c r="SMB3205" s="14"/>
      <c r="SMC3205" s="14"/>
      <c r="SMD3205" s="14"/>
      <c r="SME3205" s="14"/>
      <c r="SMF3205" s="14"/>
      <c r="SMG3205" s="14"/>
      <c r="SMH3205" s="14"/>
      <c r="SMI3205" s="14"/>
      <c r="SMJ3205" s="14"/>
      <c r="SMK3205" s="14"/>
      <c r="SML3205" s="14"/>
      <c r="SMM3205" s="14"/>
      <c r="SMN3205" s="14"/>
      <c r="SMO3205" s="14"/>
      <c r="SMP3205" s="14"/>
      <c r="SMQ3205" s="14"/>
      <c r="SMR3205" s="14"/>
      <c r="SMS3205" s="14"/>
      <c r="SMT3205" s="14"/>
      <c r="SMU3205" s="14"/>
      <c r="SMV3205" s="14"/>
      <c r="SMW3205" s="14"/>
      <c r="SMX3205" s="14"/>
      <c r="SMY3205" s="14"/>
      <c r="SMZ3205" s="14"/>
      <c r="SNA3205" s="14"/>
      <c r="SNB3205" s="14"/>
      <c r="SNC3205" s="14"/>
      <c r="SND3205" s="14"/>
      <c r="SNE3205" s="14"/>
      <c r="SNF3205" s="14"/>
      <c r="SNG3205" s="14"/>
      <c r="SNH3205" s="14"/>
      <c r="SNI3205" s="14"/>
      <c r="SNJ3205" s="14"/>
      <c r="SNK3205" s="14"/>
      <c r="SNL3205" s="14"/>
      <c r="SNM3205" s="14"/>
      <c r="SNN3205" s="14"/>
      <c r="SNO3205" s="14"/>
      <c r="SNP3205" s="14"/>
      <c r="SNQ3205" s="14"/>
      <c r="SNR3205" s="14"/>
      <c r="SNS3205" s="14"/>
      <c r="SNT3205" s="14"/>
      <c r="SNU3205" s="14"/>
      <c r="SNV3205" s="14"/>
      <c r="SNW3205" s="14"/>
      <c r="SNX3205" s="14"/>
      <c r="SNY3205" s="14"/>
      <c r="SNZ3205" s="14"/>
      <c r="SOA3205" s="14"/>
      <c r="SOB3205" s="14"/>
      <c r="SOC3205" s="14"/>
      <c r="SOD3205" s="14"/>
      <c r="SOE3205" s="14"/>
      <c r="SOF3205" s="14"/>
      <c r="SOG3205" s="14"/>
      <c r="SOH3205" s="14"/>
      <c r="SOI3205" s="14"/>
      <c r="SOJ3205" s="14"/>
      <c r="SOK3205" s="14"/>
      <c r="SOL3205" s="14"/>
      <c r="SOM3205" s="14"/>
      <c r="SON3205" s="14"/>
      <c r="SOO3205" s="14"/>
      <c r="SOP3205" s="14"/>
      <c r="SOQ3205" s="14"/>
      <c r="SOR3205" s="14"/>
      <c r="SOS3205" s="14"/>
      <c r="SOT3205" s="14"/>
      <c r="SOU3205" s="14"/>
      <c r="SOV3205" s="14"/>
      <c r="SOW3205" s="14"/>
      <c r="SOX3205" s="14"/>
      <c r="SOY3205" s="14"/>
      <c r="SOZ3205" s="14"/>
      <c r="SPA3205" s="14"/>
      <c r="SPB3205" s="14"/>
      <c r="SPC3205" s="14"/>
      <c r="SPD3205" s="14"/>
      <c r="SPE3205" s="14"/>
      <c r="SPF3205" s="14"/>
      <c r="SPG3205" s="14"/>
      <c r="SPH3205" s="14"/>
      <c r="SPI3205" s="14"/>
      <c r="SPJ3205" s="14"/>
      <c r="SPK3205" s="14"/>
      <c r="SPL3205" s="14"/>
      <c r="SPM3205" s="14"/>
      <c r="SPN3205" s="14"/>
      <c r="SPO3205" s="14"/>
      <c r="SPP3205" s="14"/>
      <c r="SPQ3205" s="14"/>
      <c r="SPR3205" s="14"/>
      <c r="SPS3205" s="14"/>
      <c r="SPT3205" s="14"/>
      <c r="SPU3205" s="14"/>
      <c r="SPV3205" s="14"/>
      <c r="SPW3205" s="14"/>
      <c r="SPX3205" s="14"/>
      <c r="SPY3205" s="14"/>
      <c r="SPZ3205" s="14"/>
      <c r="SQA3205" s="14"/>
      <c r="SQB3205" s="14"/>
      <c r="SQC3205" s="14"/>
      <c r="SQD3205" s="14"/>
      <c r="SQE3205" s="14"/>
      <c r="SQF3205" s="14"/>
      <c r="SQG3205" s="14"/>
      <c r="SQH3205" s="14"/>
      <c r="SQI3205" s="14"/>
      <c r="SQJ3205" s="14"/>
      <c r="SQK3205" s="14"/>
      <c r="SQL3205" s="14"/>
      <c r="SQM3205" s="14"/>
      <c r="SQN3205" s="14"/>
      <c r="SQO3205" s="14"/>
      <c r="SQP3205" s="14"/>
      <c r="SQQ3205" s="14"/>
      <c r="SQR3205" s="14"/>
      <c r="SQS3205" s="14"/>
      <c r="SQT3205" s="14"/>
      <c r="SQU3205" s="14"/>
      <c r="SQV3205" s="14"/>
      <c r="SQW3205" s="14"/>
      <c r="SQX3205" s="14"/>
      <c r="SQY3205" s="14"/>
      <c r="SQZ3205" s="14"/>
      <c r="SRA3205" s="14"/>
      <c r="SRB3205" s="14"/>
      <c r="SRC3205" s="14"/>
      <c r="SRD3205" s="14"/>
      <c r="SRE3205" s="14"/>
      <c r="SRF3205" s="14"/>
      <c r="SRG3205" s="14"/>
      <c r="SRH3205" s="14"/>
      <c r="SRI3205" s="14"/>
      <c r="SRJ3205" s="14"/>
      <c r="SRK3205" s="14"/>
      <c r="SRL3205" s="14"/>
      <c r="SRM3205" s="14"/>
      <c r="SRN3205" s="14"/>
      <c r="SRO3205" s="14"/>
      <c r="SRP3205" s="14"/>
      <c r="SRQ3205" s="14"/>
      <c r="SRR3205" s="14"/>
      <c r="SRS3205" s="14"/>
      <c r="SRT3205" s="14"/>
      <c r="SRU3205" s="14"/>
      <c r="SRV3205" s="14"/>
      <c r="SRW3205" s="14"/>
      <c r="SRX3205" s="14"/>
      <c r="SRY3205" s="14"/>
      <c r="SRZ3205" s="14"/>
      <c r="SSA3205" s="14"/>
      <c r="SSB3205" s="14"/>
      <c r="SSC3205" s="14"/>
      <c r="SSD3205" s="14"/>
      <c r="SSE3205" s="14"/>
      <c r="SSF3205" s="14"/>
      <c r="SSG3205" s="14"/>
      <c r="SSH3205" s="14"/>
      <c r="SSI3205" s="14"/>
      <c r="SSJ3205" s="14"/>
      <c r="SSK3205" s="14"/>
      <c r="SSL3205" s="14"/>
      <c r="SSM3205" s="14"/>
      <c r="SSN3205" s="14"/>
      <c r="SSO3205" s="14"/>
      <c r="SSP3205" s="14"/>
      <c r="SSQ3205" s="14"/>
      <c r="SSR3205" s="14"/>
      <c r="SSS3205" s="14"/>
      <c r="SST3205" s="14"/>
      <c r="SSU3205" s="14"/>
      <c r="SSV3205" s="14"/>
      <c r="SSW3205" s="14"/>
      <c r="SSX3205" s="14"/>
      <c r="SSY3205" s="14"/>
      <c r="SSZ3205" s="14"/>
      <c r="STA3205" s="14"/>
      <c r="STB3205" s="14"/>
      <c r="STC3205" s="14"/>
      <c r="STD3205" s="14"/>
      <c r="STE3205" s="14"/>
      <c r="STF3205" s="14"/>
      <c r="STG3205" s="14"/>
      <c r="STH3205" s="14"/>
      <c r="STI3205" s="14"/>
      <c r="STJ3205" s="14"/>
      <c r="STK3205" s="14"/>
      <c r="STL3205" s="14"/>
      <c r="STM3205" s="14"/>
      <c r="STN3205" s="14"/>
      <c r="STO3205" s="14"/>
      <c r="STP3205" s="14"/>
      <c r="STQ3205" s="14"/>
      <c r="STR3205" s="14"/>
      <c r="STS3205" s="14"/>
      <c r="STT3205" s="14"/>
      <c r="STU3205" s="14"/>
      <c r="STV3205" s="14"/>
      <c r="STW3205" s="14"/>
      <c r="STX3205" s="14"/>
      <c r="STY3205" s="14"/>
      <c r="STZ3205" s="14"/>
      <c r="SUA3205" s="14"/>
      <c r="SUB3205" s="14"/>
      <c r="SUC3205" s="14"/>
      <c r="SUD3205" s="14"/>
      <c r="SUE3205" s="14"/>
      <c r="SUF3205" s="14"/>
      <c r="SUG3205" s="14"/>
      <c r="SUH3205" s="14"/>
      <c r="SUI3205" s="14"/>
      <c r="SUJ3205" s="14"/>
      <c r="SUK3205" s="14"/>
      <c r="SUL3205" s="14"/>
      <c r="SUM3205" s="14"/>
      <c r="SUN3205" s="14"/>
      <c r="SUO3205" s="14"/>
      <c r="SUP3205" s="14"/>
      <c r="SUQ3205" s="14"/>
      <c r="SUR3205" s="14"/>
      <c r="SUS3205" s="14"/>
      <c r="SUT3205" s="14"/>
      <c r="SUU3205" s="14"/>
      <c r="SUV3205" s="14"/>
      <c r="SUW3205" s="14"/>
      <c r="SUX3205" s="14"/>
      <c r="SUY3205" s="14"/>
      <c r="SUZ3205" s="14"/>
      <c r="SVA3205" s="14"/>
      <c r="SVB3205" s="14"/>
      <c r="SVC3205" s="14"/>
      <c r="SVD3205" s="14"/>
      <c r="SVE3205" s="14"/>
      <c r="SVF3205" s="14"/>
      <c r="SVG3205" s="14"/>
      <c r="SVH3205" s="14"/>
      <c r="SVI3205" s="14"/>
      <c r="SVJ3205" s="14"/>
      <c r="SVK3205" s="14"/>
      <c r="SVL3205" s="14"/>
      <c r="SVM3205" s="14"/>
      <c r="SVN3205" s="14"/>
      <c r="SVO3205" s="14"/>
      <c r="SVP3205" s="14"/>
      <c r="SVQ3205" s="14"/>
      <c r="SVR3205" s="14"/>
      <c r="SVS3205" s="14"/>
      <c r="SVT3205" s="14"/>
      <c r="SVU3205" s="14"/>
      <c r="SVV3205" s="14"/>
      <c r="SVW3205" s="14"/>
      <c r="SVX3205" s="14"/>
      <c r="SVY3205" s="14"/>
      <c r="SVZ3205" s="14"/>
      <c r="SWA3205" s="14"/>
      <c r="SWB3205" s="14"/>
      <c r="SWC3205" s="14"/>
      <c r="SWD3205" s="14"/>
      <c r="SWE3205" s="14"/>
      <c r="SWF3205" s="14"/>
      <c r="SWG3205" s="14"/>
      <c r="SWH3205" s="14"/>
      <c r="SWI3205" s="14"/>
      <c r="SWJ3205" s="14"/>
      <c r="SWK3205" s="14"/>
      <c r="SWL3205" s="14"/>
      <c r="SWM3205" s="14"/>
      <c r="SWN3205" s="14"/>
      <c r="SWO3205" s="14"/>
      <c r="SWP3205" s="14"/>
      <c r="SWQ3205" s="14"/>
      <c r="SWR3205" s="14"/>
      <c r="SWS3205" s="14"/>
      <c r="SWT3205" s="14"/>
      <c r="SWU3205" s="14"/>
      <c r="SWV3205" s="14"/>
      <c r="SWW3205" s="14"/>
      <c r="SWX3205" s="14"/>
      <c r="SWY3205" s="14"/>
      <c r="SWZ3205" s="14"/>
      <c r="SXA3205" s="14"/>
      <c r="SXB3205" s="14"/>
      <c r="SXC3205" s="14"/>
      <c r="SXD3205" s="14"/>
      <c r="SXE3205" s="14"/>
      <c r="SXF3205" s="14"/>
      <c r="SXG3205" s="14"/>
      <c r="SXH3205" s="14"/>
      <c r="SXI3205" s="14"/>
      <c r="SXJ3205" s="14"/>
      <c r="SXK3205" s="14"/>
      <c r="SXL3205" s="14"/>
      <c r="SXM3205" s="14"/>
      <c r="SXN3205" s="14"/>
      <c r="SXO3205" s="14"/>
      <c r="SXP3205" s="14"/>
      <c r="SXQ3205" s="14"/>
      <c r="SXR3205" s="14"/>
      <c r="SXS3205" s="14"/>
      <c r="SXT3205" s="14"/>
      <c r="SXU3205" s="14"/>
      <c r="SXV3205" s="14"/>
      <c r="SXW3205" s="14"/>
      <c r="SXX3205" s="14"/>
      <c r="SXY3205" s="14"/>
      <c r="SXZ3205" s="14"/>
      <c r="SYA3205" s="14"/>
      <c r="SYB3205" s="14"/>
      <c r="SYC3205" s="14"/>
      <c r="SYD3205" s="14"/>
      <c r="SYE3205" s="14"/>
      <c r="SYF3205" s="14"/>
      <c r="SYG3205" s="14"/>
      <c r="SYH3205" s="14"/>
      <c r="SYI3205" s="14"/>
      <c r="SYJ3205" s="14"/>
      <c r="SYK3205" s="14"/>
      <c r="SYL3205" s="14"/>
      <c r="SYM3205" s="14"/>
      <c r="SYN3205" s="14"/>
      <c r="SYO3205" s="14"/>
      <c r="SYP3205" s="14"/>
      <c r="SYQ3205" s="14"/>
      <c r="SYR3205" s="14"/>
      <c r="SYS3205" s="14"/>
      <c r="SYT3205" s="14"/>
      <c r="SYU3205" s="14"/>
      <c r="SYV3205" s="14"/>
      <c r="SYW3205" s="14"/>
      <c r="SYX3205" s="14"/>
      <c r="SYY3205" s="14"/>
      <c r="SYZ3205" s="14"/>
      <c r="SZA3205" s="14"/>
      <c r="SZB3205" s="14"/>
      <c r="SZC3205" s="14"/>
      <c r="SZD3205" s="14"/>
      <c r="SZE3205" s="14"/>
      <c r="SZF3205" s="14"/>
      <c r="SZG3205" s="14"/>
      <c r="SZH3205" s="14"/>
      <c r="SZI3205" s="14"/>
      <c r="SZJ3205" s="14"/>
      <c r="SZK3205" s="14"/>
      <c r="SZL3205" s="14"/>
      <c r="SZM3205" s="14"/>
      <c r="SZN3205" s="14"/>
      <c r="SZO3205" s="14"/>
      <c r="SZP3205" s="14"/>
      <c r="SZQ3205" s="14"/>
      <c r="SZR3205" s="14"/>
      <c r="SZS3205" s="14"/>
      <c r="SZT3205" s="14"/>
      <c r="SZU3205" s="14"/>
      <c r="SZV3205" s="14"/>
      <c r="SZW3205" s="14"/>
      <c r="SZX3205" s="14"/>
      <c r="SZY3205" s="14"/>
      <c r="SZZ3205" s="14"/>
      <c r="TAA3205" s="14"/>
      <c r="TAB3205" s="14"/>
      <c r="TAC3205" s="14"/>
      <c r="TAD3205" s="14"/>
      <c r="TAE3205" s="14"/>
      <c r="TAF3205" s="14"/>
      <c r="TAG3205" s="14"/>
      <c r="TAH3205" s="14"/>
      <c r="TAI3205" s="14"/>
      <c r="TAJ3205" s="14"/>
      <c r="TAK3205" s="14"/>
      <c r="TAL3205" s="14"/>
      <c r="TAM3205" s="14"/>
      <c r="TAN3205" s="14"/>
      <c r="TAO3205" s="14"/>
      <c r="TAP3205" s="14"/>
      <c r="TAQ3205" s="14"/>
      <c r="TAR3205" s="14"/>
      <c r="TAS3205" s="14"/>
      <c r="TAT3205" s="14"/>
      <c r="TAU3205" s="14"/>
      <c r="TAV3205" s="14"/>
      <c r="TAW3205" s="14"/>
      <c r="TAX3205" s="14"/>
      <c r="TAY3205" s="14"/>
      <c r="TAZ3205" s="14"/>
      <c r="TBA3205" s="14"/>
      <c r="TBB3205" s="14"/>
      <c r="TBC3205" s="14"/>
      <c r="TBD3205" s="14"/>
      <c r="TBE3205" s="14"/>
      <c r="TBF3205" s="14"/>
      <c r="TBG3205" s="14"/>
      <c r="TBH3205" s="14"/>
      <c r="TBI3205" s="14"/>
      <c r="TBJ3205" s="14"/>
      <c r="TBK3205" s="14"/>
      <c r="TBL3205" s="14"/>
      <c r="TBM3205" s="14"/>
      <c r="TBN3205" s="14"/>
      <c r="TBO3205" s="14"/>
      <c r="TBP3205" s="14"/>
      <c r="TBQ3205" s="14"/>
      <c r="TBR3205" s="14"/>
      <c r="TBS3205" s="14"/>
      <c r="TBT3205" s="14"/>
      <c r="TBU3205" s="14"/>
      <c r="TBV3205" s="14"/>
      <c r="TBW3205" s="14"/>
      <c r="TBX3205" s="14"/>
      <c r="TBY3205" s="14"/>
      <c r="TBZ3205" s="14"/>
      <c r="TCA3205" s="14"/>
      <c r="TCB3205" s="14"/>
      <c r="TCC3205" s="14"/>
      <c r="TCD3205" s="14"/>
      <c r="TCE3205" s="14"/>
      <c r="TCF3205" s="14"/>
      <c r="TCG3205" s="14"/>
      <c r="TCH3205" s="14"/>
      <c r="TCI3205" s="14"/>
      <c r="TCJ3205" s="14"/>
      <c r="TCK3205" s="14"/>
      <c r="TCL3205" s="14"/>
      <c r="TCM3205" s="14"/>
      <c r="TCN3205" s="14"/>
      <c r="TCO3205" s="14"/>
      <c r="TCP3205" s="14"/>
      <c r="TCQ3205" s="14"/>
      <c r="TCR3205" s="14"/>
      <c r="TCS3205" s="14"/>
      <c r="TCT3205" s="14"/>
      <c r="TCU3205" s="14"/>
      <c r="TCV3205" s="14"/>
      <c r="TCW3205" s="14"/>
      <c r="TCX3205" s="14"/>
      <c r="TCY3205" s="14"/>
      <c r="TCZ3205" s="14"/>
      <c r="TDA3205" s="14"/>
      <c r="TDB3205" s="14"/>
      <c r="TDC3205" s="14"/>
      <c r="TDD3205" s="14"/>
      <c r="TDE3205" s="14"/>
      <c r="TDF3205" s="14"/>
      <c r="TDG3205" s="14"/>
      <c r="TDH3205" s="14"/>
      <c r="TDI3205" s="14"/>
      <c r="TDJ3205" s="14"/>
      <c r="TDK3205" s="14"/>
      <c r="TDL3205" s="14"/>
      <c r="TDM3205" s="14"/>
      <c r="TDN3205" s="14"/>
      <c r="TDO3205" s="14"/>
      <c r="TDP3205" s="14"/>
      <c r="TDQ3205" s="14"/>
      <c r="TDR3205" s="14"/>
      <c r="TDS3205" s="14"/>
      <c r="TDT3205" s="14"/>
      <c r="TDU3205" s="14"/>
      <c r="TDV3205" s="14"/>
      <c r="TDW3205" s="14"/>
      <c r="TDX3205" s="14"/>
      <c r="TDY3205" s="14"/>
      <c r="TDZ3205" s="14"/>
      <c r="TEA3205" s="14"/>
      <c r="TEB3205" s="14"/>
      <c r="TEC3205" s="14"/>
      <c r="TED3205" s="14"/>
      <c r="TEE3205" s="14"/>
      <c r="TEF3205" s="14"/>
      <c r="TEG3205" s="14"/>
      <c r="TEH3205" s="14"/>
      <c r="TEI3205" s="14"/>
      <c r="TEJ3205" s="14"/>
      <c r="TEK3205" s="14"/>
      <c r="TEL3205" s="14"/>
      <c r="TEM3205" s="14"/>
      <c r="TEN3205" s="14"/>
      <c r="TEO3205" s="14"/>
      <c r="TEP3205" s="14"/>
      <c r="TEQ3205" s="14"/>
      <c r="TER3205" s="14"/>
      <c r="TES3205" s="14"/>
      <c r="TET3205" s="14"/>
      <c r="TEU3205" s="14"/>
      <c r="TEV3205" s="14"/>
      <c r="TEW3205" s="14"/>
      <c r="TEX3205" s="14"/>
      <c r="TEY3205" s="14"/>
      <c r="TEZ3205" s="14"/>
      <c r="TFA3205" s="14"/>
      <c r="TFB3205" s="14"/>
      <c r="TFC3205" s="14"/>
      <c r="TFD3205" s="14"/>
      <c r="TFE3205" s="14"/>
      <c r="TFF3205" s="14"/>
      <c r="TFG3205" s="14"/>
      <c r="TFH3205" s="14"/>
      <c r="TFI3205" s="14"/>
      <c r="TFJ3205" s="14"/>
      <c r="TFK3205" s="14"/>
      <c r="TFL3205" s="14"/>
      <c r="TFM3205" s="14"/>
      <c r="TFN3205" s="14"/>
      <c r="TFO3205" s="14"/>
      <c r="TFP3205" s="14"/>
      <c r="TFQ3205" s="14"/>
      <c r="TFR3205" s="14"/>
      <c r="TFS3205" s="14"/>
      <c r="TFT3205" s="14"/>
      <c r="TFU3205" s="14"/>
      <c r="TFV3205" s="14"/>
      <c r="TFW3205" s="14"/>
      <c r="TFX3205" s="14"/>
      <c r="TFY3205" s="14"/>
      <c r="TFZ3205" s="14"/>
      <c r="TGA3205" s="14"/>
      <c r="TGB3205" s="14"/>
      <c r="TGC3205" s="14"/>
      <c r="TGD3205" s="14"/>
      <c r="TGE3205" s="14"/>
      <c r="TGF3205" s="14"/>
      <c r="TGG3205" s="14"/>
      <c r="TGH3205" s="14"/>
      <c r="TGI3205" s="14"/>
      <c r="TGJ3205" s="14"/>
      <c r="TGK3205" s="14"/>
      <c r="TGL3205" s="14"/>
      <c r="TGM3205" s="14"/>
      <c r="TGN3205" s="14"/>
      <c r="TGO3205" s="14"/>
      <c r="TGP3205" s="14"/>
      <c r="TGQ3205" s="14"/>
      <c r="TGR3205" s="14"/>
      <c r="TGS3205" s="14"/>
      <c r="TGT3205" s="14"/>
      <c r="TGU3205" s="14"/>
      <c r="TGV3205" s="14"/>
      <c r="TGW3205" s="14"/>
      <c r="TGX3205" s="14"/>
      <c r="TGY3205" s="14"/>
      <c r="TGZ3205" s="14"/>
      <c r="THA3205" s="14"/>
      <c r="THB3205" s="14"/>
      <c r="THC3205" s="14"/>
      <c r="THD3205" s="14"/>
      <c r="THE3205" s="14"/>
      <c r="THF3205" s="14"/>
      <c r="THG3205" s="14"/>
      <c r="THH3205" s="14"/>
      <c r="THI3205" s="14"/>
      <c r="THJ3205" s="14"/>
      <c r="THK3205" s="14"/>
      <c r="THL3205" s="14"/>
      <c r="THM3205" s="14"/>
      <c r="THN3205" s="14"/>
      <c r="THO3205" s="14"/>
      <c r="THP3205" s="14"/>
      <c r="THQ3205" s="14"/>
      <c r="THR3205" s="14"/>
      <c r="THS3205" s="14"/>
      <c r="THT3205" s="14"/>
      <c r="THU3205" s="14"/>
      <c r="THV3205" s="14"/>
      <c r="THW3205" s="14"/>
      <c r="THX3205" s="14"/>
      <c r="THY3205" s="14"/>
      <c r="THZ3205" s="14"/>
      <c r="TIA3205" s="14"/>
      <c r="TIB3205" s="14"/>
      <c r="TIC3205" s="14"/>
      <c r="TID3205" s="14"/>
      <c r="TIE3205" s="14"/>
      <c r="TIF3205" s="14"/>
      <c r="TIG3205" s="14"/>
      <c r="TIH3205" s="14"/>
      <c r="TII3205" s="14"/>
      <c r="TIJ3205" s="14"/>
      <c r="TIK3205" s="14"/>
      <c r="TIL3205" s="14"/>
      <c r="TIM3205" s="14"/>
      <c r="TIN3205" s="14"/>
      <c r="TIO3205" s="14"/>
      <c r="TIP3205" s="14"/>
      <c r="TIQ3205" s="14"/>
      <c r="TIR3205" s="14"/>
      <c r="TIS3205" s="14"/>
      <c r="TIT3205" s="14"/>
      <c r="TIU3205" s="14"/>
      <c r="TIV3205" s="14"/>
      <c r="TIW3205" s="14"/>
      <c r="TIX3205" s="14"/>
      <c r="TIY3205" s="14"/>
      <c r="TIZ3205" s="14"/>
      <c r="TJA3205" s="14"/>
      <c r="TJB3205" s="14"/>
      <c r="TJC3205" s="14"/>
      <c r="TJD3205" s="14"/>
      <c r="TJE3205" s="14"/>
      <c r="TJF3205" s="14"/>
      <c r="TJG3205" s="14"/>
      <c r="TJH3205" s="14"/>
      <c r="TJI3205" s="14"/>
      <c r="TJJ3205" s="14"/>
      <c r="TJK3205" s="14"/>
      <c r="TJL3205" s="14"/>
      <c r="TJM3205" s="14"/>
      <c r="TJN3205" s="14"/>
      <c r="TJO3205" s="14"/>
      <c r="TJP3205" s="14"/>
      <c r="TJQ3205" s="14"/>
      <c r="TJR3205" s="14"/>
      <c r="TJS3205" s="14"/>
      <c r="TJT3205" s="14"/>
      <c r="TJU3205" s="14"/>
      <c r="TJV3205" s="14"/>
      <c r="TJW3205" s="14"/>
      <c r="TJX3205" s="14"/>
      <c r="TJY3205" s="14"/>
      <c r="TJZ3205" s="14"/>
      <c r="TKA3205" s="14"/>
      <c r="TKB3205" s="14"/>
      <c r="TKC3205" s="14"/>
      <c r="TKD3205" s="14"/>
      <c r="TKE3205" s="14"/>
      <c r="TKF3205" s="14"/>
      <c r="TKG3205" s="14"/>
      <c r="TKH3205" s="14"/>
      <c r="TKI3205" s="14"/>
      <c r="TKJ3205" s="14"/>
      <c r="TKK3205" s="14"/>
      <c r="TKL3205" s="14"/>
      <c r="TKM3205" s="14"/>
      <c r="TKN3205" s="14"/>
      <c r="TKO3205" s="14"/>
      <c r="TKP3205" s="14"/>
      <c r="TKQ3205" s="14"/>
      <c r="TKR3205" s="14"/>
      <c r="TKS3205" s="14"/>
      <c r="TKT3205" s="14"/>
      <c r="TKU3205" s="14"/>
      <c r="TKV3205" s="14"/>
      <c r="TKW3205" s="14"/>
      <c r="TKX3205" s="14"/>
      <c r="TKY3205" s="14"/>
      <c r="TKZ3205" s="14"/>
      <c r="TLA3205" s="14"/>
      <c r="TLB3205" s="14"/>
      <c r="TLC3205" s="14"/>
      <c r="TLD3205" s="14"/>
      <c r="TLE3205" s="14"/>
      <c r="TLF3205" s="14"/>
      <c r="TLG3205" s="14"/>
      <c r="TLH3205" s="14"/>
      <c r="TLI3205" s="14"/>
      <c r="TLJ3205" s="14"/>
      <c r="TLK3205" s="14"/>
      <c r="TLL3205" s="14"/>
      <c r="TLM3205" s="14"/>
      <c r="TLN3205" s="14"/>
      <c r="TLO3205" s="14"/>
      <c r="TLP3205" s="14"/>
      <c r="TLQ3205" s="14"/>
      <c r="TLR3205" s="14"/>
      <c r="TLS3205" s="14"/>
      <c r="TLT3205" s="14"/>
      <c r="TLU3205" s="14"/>
      <c r="TLV3205" s="14"/>
      <c r="TLW3205" s="14"/>
      <c r="TLX3205" s="14"/>
      <c r="TLY3205" s="14"/>
      <c r="TLZ3205" s="14"/>
      <c r="TMA3205" s="14"/>
      <c r="TMB3205" s="14"/>
      <c r="TMC3205" s="14"/>
      <c r="TMD3205" s="14"/>
      <c r="TME3205" s="14"/>
      <c r="TMF3205" s="14"/>
      <c r="TMG3205" s="14"/>
      <c r="TMH3205" s="14"/>
      <c r="TMI3205" s="14"/>
      <c r="TMJ3205" s="14"/>
      <c r="TMK3205" s="14"/>
      <c r="TML3205" s="14"/>
      <c r="TMM3205" s="14"/>
      <c r="TMN3205" s="14"/>
      <c r="TMO3205" s="14"/>
      <c r="TMP3205" s="14"/>
      <c r="TMQ3205" s="14"/>
      <c r="TMR3205" s="14"/>
      <c r="TMS3205" s="14"/>
      <c r="TMT3205" s="14"/>
      <c r="TMU3205" s="14"/>
      <c r="TMV3205" s="14"/>
      <c r="TMW3205" s="14"/>
      <c r="TMX3205" s="14"/>
      <c r="TMY3205" s="14"/>
      <c r="TMZ3205" s="14"/>
      <c r="TNA3205" s="14"/>
      <c r="TNB3205" s="14"/>
      <c r="TNC3205" s="14"/>
      <c r="TND3205" s="14"/>
      <c r="TNE3205" s="14"/>
      <c r="TNF3205" s="14"/>
      <c r="TNG3205" s="14"/>
      <c r="TNH3205" s="14"/>
      <c r="TNI3205" s="14"/>
      <c r="TNJ3205" s="14"/>
      <c r="TNK3205" s="14"/>
      <c r="TNL3205" s="14"/>
      <c r="TNM3205" s="14"/>
      <c r="TNN3205" s="14"/>
      <c r="TNO3205" s="14"/>
      <c r="TNP3205" s="14"/>
      <c r="TNQ3205" s="14"/>
      <c r="TNR3205" s="14"/>
      <c r="TNS3205" s="14"/>
      <c r="TNT3205" s="14"/>
      <c r="TNU3205" s="14"/>
      <c r="TNV3205" s="14"/>
      <c r="TNW3205" s="14"/>
      <c r="TNX3205" s="14"/>
      <c r="TNY3205" s="14"/>
      <c r="TNZ3205" s="14"/>
      <c r="TOA3205" s="14"/>
      <c r="TOB3205" s="14"/>
      <c r="TOC3205" s="14"/>
      <c r="TOD3205" s="14"/>
      <c r="TOE3205" s="14"/>
      <c r="TOF3205" s="14"/>
      <c r="TOG3205" s="14"/>
      <c r="TOH3205" s="14"/>
      <c r="TOI3205" s="14"/>
      <c r="TOJ3205" s="14"/>
      <c r="TOK3205" s="14"/>
      <c r="TOL3205" s="14"/>
      <c r="TOM3205" s="14"/>
      <c r="TON3205" s="14"/>
      <c r="TOO3205" s="14"/>
      <c r="TOP3205" s="14"/>
      <c r="TOQ3205" s="14"/>
      <c r="TOR3205" s="14"/>
      <c r="TOS3205" s="14"/>
      <c r="TOT3205" s="14"/>
      <c r="TOU3205" s="14"/>
      <c r="TOV3205" s="14"/>
      <c r="TOW3205" s="14"/>
      <c r="TOX3205" s="14"/>
      <c r="TOY3205" s="14"/>
      <c r="TOZ3205" s="14"/>
      <c r="TPA3205" s="14"/>
      <c r="TPB3205" s="14"/>
      <c r="TPC3205" s="14"/>
      <c r="TPD3205" s="14"/>
      <c r="TPE3205" s="14"/>
      <c r="TPF3205" s="14"/>
      <c r="TPG3205" s="14"/>
      <c r="TPH3205" s="14"/>
      <c r="TPI3205" s="14"/>
      <c r="TPJ3205" s="14"/>
      <c r="TPK3205" s="14"/>
      <c r="TPL3205" s="14"/>
      <c r="TPM3205" s="14"/>
      <c r="TPN3205" s="14"/>
      <c r="TPO3205" s="14"/>
      <c r="TPP3205" s="14"/>
      <c r="TPQ3205" s="14"/>
      <c r="TPR3205" s="14"/>
      <c r="TPS3205" s="14"/>
      <c r="TPT3205" s="14"/>
      <c r="TPU3205" s="14"/>
      <c r="TPV3205" s="14"/>
      <c r="TPW3205" s="14"/>
      <c r="TPX3205" s="14"/>
      <c r="TPY3205" s="14"/>
      <c r="TPZ3205" s="14"/>
      <c r="TQA3205" s="14"/>
      <c r="TQB3205" s="14"/>
      <c r="TQC3205" s="14"/>
      <c r="TQD3205" s="14"/>
      <c r="TQE3205" s="14"/>
      <c r="TQF3205" s="14"/>
      <c r="TQG3205" s="14"/>
      <c r="TQH3205" s="14"/>
      <c r="TQI3205" s="14"/>
      <c r="TQJ3205" s="14"/>
      <c r="TQK3205" s="14"/>
      <c r="TQL3205" s="14"/>
      <c r="TQM3205" s="14"/>
      <c r="TQN3205" s="14"/>
      <c r="TQO3205" s="14"/>
      <c r="TQP3205" s="14"/>
      <c r="TQQ3205" s="14"/>
      <c r="TQR3205" s="14"/>
      <c r="TQS3205" s="14"/>
      <c r="TQT3205" s="14"/>
      <c r="TQU3205" s="14"/>
      <c r="TQV3205" s="14"/>
      <c r="TQW3205" s="14"/>
      <c r="TQX3205" s="14"/>
      <c r="TQY3205" s="14"/>
      <c r="TQZ3205" s="14"/>
      <c r="TRA3205" s="14"/>
      <c r="TRB3205" s="14"/>
      <c r="TRC3205" s="14"/>
      <c r="TRD3205" s="14"/>
      <c r="TRE3205" s="14"/>
      <c r="TRF3205" s="14"/>
      <c r="TRG3205" s="14"/>
      <c r="TRH3205" s="14"/>
      <c r="TRI3205" s="14"/>
      <c r="TRJ3205" s="14"/>
      <c r="TRK3205" s="14"/>
      <c r="TRL3205" s="14"/>
      <c r="TRM3205" s="14"/>
      <c r="TRN3205" s="14"/>
      <c r="TRO3205" s="14"/>
      <c r="TRP3205" s="14"/>
      <c r="TRQ3205" s="14"/>
      <c r="TRR3205" s="14"/>
      <c r="TRS3205" s="14"/>
      <c r="TRT3205" s="14"/>
      <c r="TRU3205" s="14"/>
      <c r="TRV3205" s="14"/>
      <c r="TRW3205" s="14"/>
      <c r="TRX3205" s="14"/>
      <c r="TRY3205" s="14"/>
      <c r="TRZ3205" s="14"/>
      <c r="TSA3205" s="14"/>
      <c r="TSB3205" s="14"/>
      <c r="TSC3205" s="14"/>
      <c r="TSD3205" s="14"/>
      <c r="TSE3205" s="14"/>
      <c r="TSF3205" s="14"/>
      <c r="TSG3205" s="14"/>
      <c r="TSH3205" s="14"/>
      <c r="TSI3205" s="14"/>
      <c r="TSJ3205" s="14"/>
      <c r="TSK3205" s="14"/>
      <c r="TSL3205" s="14"/>
      <c r="TSM3205" s="14"/>
      <c r="TSN3205" s="14"/>
      <c r="TSO3205" s="14"/>
      <c r="TSP3205" s="14"/>
      <c r="TSQ3205" s="14"/>
      <c r="TSR3205" s="14"/>
      <c r="TSS3205" s="14"/>
      <c r="TST3205" s="14"/>
      <c r="TSU3205" s="14"/>
      <c r="TSV3205" s="14"/>
      <c r="TSW3205" s="14"/>
      <c r="TSX3205" s="14"/>
      <c r="TSY3205" s="14"/>
      <c r="TSZ3205" s="14"/>
      <c r="TTA3205" s="14"/>
      <c r="TTB3205" s="14"/>
      <c r="TTC3205" s="14"/>
      <c r="TTD3205" s="14"/>
      <c r="TTE3205" s="14"/>
      <c r="TTF3205" s="14"/>
      <c r="TTG3205" s="14"/>
      <c r="TTH3205" s="14"/>
      <c r="TTI3205" s="14"/>
      <c r="TTJ3205" s="14"/>
      <c r="TTK3205" s="14"/>
      <c r="TTL3205" s="14"/>
      <c r="TTM3205" s="14"/>
      <c r="TTN3205" s="14"/>
      <c r="TTO3205" s="14"/>
      <c r="TTP3205" s="14"/>
      <c r="TTQ3205" s="14"/>
      <c r="TTR3205" s="14"/>
      <c r="TTS3205" s="14"/>
      <c r="TTT3205" s="14"/>
      <c r="TTU3205" s="14"/>
      <c r="TTV3205" s="14"/>
      <c r="TTW3205" s="14"/>
      <c r="TTX3205" s="14"/>
      <c r="TTY3205" s="14"/>
      <c r="TTZ3205" s="14"/>
      <c r="TUA3205" s="14"/>
      <c r="TUB3205" s="14"/>
      <c r="TUC3205" s="14"/>
      <c r="TUD3205" s="14"/>
      <c r="TUE3205" s="14"/>
      <c r="TUF3205" s="14"/>
      <c r="TUG3205" s="14"/>
      <c r="TUH3205" s="14"/>
      <c r="TUI3205" s="14"/>
      <c r="TUJ3205" s="14"/>
      <c r="TUK3205" s="14"/>
      <c r="TUL3205" s="14"/>
      <c r="TUM3205" s="14"/>
      <c r="TUN3205" s="14"/>
      <c r="TUO3205" s="14"/>
      <c r="TUP3205" s="14"/>
      <c r="TUQ3205" s="14"/>
      <c r="TUR3205" s="14"/>
      <c r="TUS3205" s="14"/>
      <c r="TUT3205" s="14"/>
      <c r="TUU3205" s="14"/>
      <c r="TUV3205" s="14"/>
      <c r="TUW3205" s="14"/>
      <c r="TUX3205" s="14"/>
      <c r="TUY3205" s="14"/>
      <c r="TUZ3205" s="14"/>
      <c r="TVA3205" s="14"/>
      <c r="TVB3205" s="14"/>
      <c r="TVC3205" s="14"/>
      <c r="TVD3205" s="14"/>
      <c r="TVE3205" s="14"/>
      <c r="TVF3205" s="14"/>
      <c r="TVG3205" s="14"/>
      <c r="TVH3205" s="14"/>
      <c r="TVI3205" s="14"/>
      <c r="TVJ3205" s="14"/>
      <c r="TVK3205" s="14"/>
      <c r="TVL3205" s="14"/>
      <c r="TVM3205" s="14"/>
      <c r="TVN3205" s="14"/>
      <c r="TVO3205" s="14"/>
      <c r="TVP3205" s="14"/>
      <c r="TVQ3205" s="14"/>
      <c r="TVR3205" s="14"/>
      <c r="TVS3205" s="14"/>
      <c r="TVT3205" s="14"/>
      <c r="TVU3205" s="14"/>
      <c r="TVV3205" s="14"/>
      <c r="TVW3205" s="14"/>
      <c r="TVX3205" s="14"/>
      <c r="TVY3205" s="14"/>
      <c r="TVZ3205" s="14"/>
      <c r="TWA3205" s="14"/>
      <c r="TWB3205" s="14"/>
      <c r="TWC3205" s="14"/>
      <c r="TWD3205" s="14"/>
      <c r="TWE3205" s="14"/>
      <c r="TWF3205" s="14"/>
      <c r="TWG3205" s="14"/>
      <c r="TWH3205" s="14"/>
      <c r="TWI3205" s="14"/>
      <c r="TWJ3205" s="14"/>
      <c r="TWK3205" s="14"/>
      <c r="TWL3205" s="14"/>
      <c r="TWM3205" s="14"/>
      <c r="TWN3205" s="14"/>
      <c r="TWO3205" s="14"/>
      <c r="TWP3205" s="14"/>
      <c r="TWQ3205" s="14"/>
      <c r="TWR3205" s="14"/>
      <c r="TWS3205" s="14"/>
      <c r="TWT3205" s="14"/>
      <c r="TWU3205" s="14"/>
      <c r="TWV3205" s="14"/>
      <c r="TWW3205" s="14"/>
      <c r="TWX3205" s="14"/>
      <c r="TWY3205" s="14"/>
      <c r="TWZ3205" s="14"/>
      <c r="TXA3205" s="14"/>
      <c r="TXB3205" s="14"/>
      <c r="TXC3205" s="14"/>
      <c r="TXD3205" s="14"/>
      <c r="TXE3205" s="14"/>
      <c r="TXF3205" s="14"/>
      <c r="TXG3205" s="14"/>
      <c r="TXH3205" s="14"/>
      <c r="TXI3205" s="14"/>
      <c r="TXJ3205" s="14"/>
      <c r="TXK3205" s="14"/>
      <c r="TXL3205" s="14"/>
      <c r="TXM3205" s="14"/>
      <c r="TXN3205" s="14"/>
      <c r="TXO3205" s="14"/>
      <c r="TXP3205" s="14"/>
      <c r="TXQ3205" s="14"/>
      <c r="TXR3205" s="14"/>
      <c r="TXS3205" s="14"/>
      <c r="TXT3205" s="14"/>
      <c r="TXU3205" s="14"/>
      <c r="TXV3205" s="14"/>
      <c r="TXW3205" s="14"/>
      <c r="TXX3205" s="14"/>
      <c r="TXY3205" s="14"/>
      <c r="TXZ3205" s="14"/>
      <c r="TYA3205" s="14"/>
      <c r="TYB3205" s="14"/>
      <c r="TYC3205" s="14"/>
      <c r="TYD3205" s="14"/>
      <c r="TYE3205" s="14"/>
      <c r="TYF3205" s="14"/>
      <c r="TYG3205" s="14"/>
      <c r="TYH3205" s="14"/>
      <c r="TYI3205" s="14"/>
      <c r="TYJ3205" s="14"/>
      <c r="TYK3205" s="14"/>
      <c r="TYL3205" s="14"/>
      <c r="TYM3205" s="14"/>
      <c r="TYN3205" s="14"/>
      <c r="TYO3205" s="14"/>
      <c r="TYP3205" s="14"/>
      <c r="TYQ3205" s="14"/>
      <c r="TYR3205" s="14"/>
      <c r="TYS3205" s="14"/>
      <c r="TYT3205" s="14"/>
      <c r="TYU3205" s="14"/>
      <c r="TYV3205" s="14"/>
      <c r="TYW3205" s="14"/>
      <c r="TYX3205" s="14"/>
      <c r="TYY3205" s="14"/>
      <c r="TYZ3205" s="14"/>
      <c r="TZA3205" s="14"/>
      <c r="TZB3205" s="14"/>
      <c r="TZC3205" s="14"/>
      <c r="TZD3205" s="14"/>
      <c r="TZE3205" s="14"/>
      <c r="TZF3205" s="14"/>
      <c r="TZG3205" s="14"/>
      <c r="TZH3205" s="14"/>
      <c r="TZI3205" s="14"/>
      <c r="TZJ3205" s="14"/>
      <c r="TZK3205" s="14"/>
      <c r="TZL3205" s="14"/>
      <c r="TZM3205" s="14"/>
      <c r="TZN3205" s="14"/>
      <c r="TZO3205" s="14"/>
      <c r="TZP3205" s="14"/>
      <c r="TZQ3205" s="14"/>
      <c r="TZR3205" s="14"/>
      <c r="TZS3205" s="14"/>
      <c r="TZT3205" s="14"/>
      <c r="TZU3205" s="14"/>
      <c r="TZV3205" s="14"/>
      <c r="TZW3205" s="14"/>
      <c r="TZX3205" s="14"/>
      <c r="TZY3205" s="14"/>
      <c r="TZZ3205" s="14"/>
      <c r="UAA3205" s="14"/>
      <c r="UAB3205" s="14"/>
      <c r="UAC3205" s="14"/>
      <c r="UAD3205" s="14"/>
      <c r="UAE3205" s="14"/>
      <c r="UAF3205" s="14"/>
      <c r="UAG3205" s="14"/>
      <c r="UAH3205" s="14"/>
      <c r="UAI3205" s="14"/>
      <c r="UAJ3205" s="14"/>
      <c r="UAK3205" s="14"/>
      <c r="UAL3205" s="14"/>
      <c r="UAM3205" s="14"/>
      <c r="UAN3205" s="14"/>
      <c r="UAO3205" s="14"/>
      <c r="UAP3205" s="14"/>
      <c r="UAQ3205" s="14"/>
      <c r="UAR3205" s="14"/>
      <c r="UAS3205" s="14"/>
      <c r="UAT3205" s="14"/>
      <c r="UAU3205" s="14"/>
      <c r="UAV3205" s="14"/>
      <c r="UAW3205" s="14"/>
      <c r="UAX3205" s="14"/>
      <c r="UAY3205" s="14"/>
      <c r="UAZ3205" s="14"/>
      <c r="UBA3205" s="14"/>
      <c r="UBB3205" s="14"/>
      <c r="UBC3205" s="14"/>
      <c r="UBD3205" s="14"/>
      <c r="UBE3205" s="14"/>
      <c r="UBF3205" s="14"/>
      <c r="UBG3205" s="14"/>
      <c r="UBH3205" s="14"/>
      <c r="UBI3205" s="14"/>
      <c r="UBJ3205" s="14"/>
      <c r="UBK3205" s="14"/>
      <c r="UBL3205" s="14"/>
      <c r="UBM3205" s="14"/>
      <c r="UBN3205" s="14"/>
      <c r="UBO3205" s="14"/>
      <c r="UBP3205" s="14"/>
      <c r="UBQ3205" s="14"/>
      <c r="UBR3205" s="14"/>
      <c r="UBS3205" s="14"/>
      <c r="UBT3205" s="14"/>
      <c r="UBU3205" s="14"/>
      <c r="UBV3205" s="14"/>
      <c r="UBW3205" s="14"/>
      <c r="UBX3205" s="14"/>
      <c r="UBY3205" s="14"/>
      <c r="UBZ3205" s="14"/>
      <c r="UCA3205" s="14"/>
      <c r="UCB3205" s="14"/>
      <c r="UCC3205" s="14"/>
      <c r="UCD3205" s="14"/>
      <c r="UCE3205" s="14"/>
      <c r="UCF3205" s="14"/>
      <c r="UCG3205" s="14"/>
      <c r="UCH3205" s="14"/>
      <c r="UCI3205" s="14"/>
      <c r="UCJ3205" s="14"/>
      <c r="UCK3205" s="14"/>
      <c r="UCL3205" s="14"/>
      <c r="UCM3205" s="14"/>
      <c r="UCN3205" s="14"/>
      <c r="UCO3205" s="14"/>
      <c r="UCP3205" s="14"/>
      <c r="UCQ3205" s="14"/>
      <c r="UCR3205" s="14"/>
      <c r="UCS3205" s="14"/>
      <c r="UCT3205" s="14"/>
      <c r="UCU3205" s="14"/>
      <c r="UCV3205" s="14"/>
      <c r="UCW3205" s="14"/>
      <c r="UCX3205" s="14"/>
      <c r="UCY3205" s="14"/>
      <c r="UCZ3205" s="14"/>
      <c r="UDA3205" s="14"/>
      <c r="UDB3205" s="14"/>
      <c r="UDC3205" s="14"/>
      <c r="UDD3205" s="14"/>
      <c r="UDE3205" s="14"/>
      <c r="UDF3205" s="14"/>
      <c r="UDG3205" s="14"/>
      <c r="UDH3205" s="14"/>
      <c r="UDI3205" s="14"/>
      <c r="UDJ3205" s="14"/>
      <c r="UDK3205" s="14"/>
      <c r="UDL3205" s="14"/>
      <c r="UDM3205" s="14"/>
      <c r="UDN3205" s="14"/>
      <c r="UDO3205" s="14"/>
      <c r="UDP3205" s="14"/>
      <c r="UDQ3205" s="14"/>
      <c r="UDR3205" s="14"/>
      <c r="UDS3205" s="14"/>
      <c r="UDT3205" s="14"/>
      <c r="UDU3205" s="14"/>
      <c r="UDV3205" s="14"/>
      <c r="UDW3205" s="14"/>
      <c r="UDX3205" s="14"/>
      <c r="UDY3205" s="14"/>
      <c r="UDZ3205" s="14"/>
      <c r="UEA3205" s="14"/>
      <c r="UEB3205" s="14"/>
      <c r="UEC3205" s="14"/>
      <c r="UED3205" s="14"/>
      <c r="UEE3205" s="14"/>
      <c r="UEF3205" s="14"/>
      <c r="UEG3205" s="14"/>
      <c r="UEH3205" s="14"/>
      <c r="UEI3205" s="14"/>
      <c r="UEJ3205" s="14"/>
      <c r="UEK3205" s="14"/>
      <c r="UEL3205" s="14"/>
      <c r="UEM3205" s="14"/>
      <c r="UEN3205" s="14"/>
      <c r="UEO3205" s="14"/>
      <c r="UEP3205" s="14"/>
      <c r="UEQ3205" s="14"/>
      <c r="UER3205" s="14"/>
      <c r="UES3205" s="14"/>
      <c r="UET3205" s="14"/>
      <c r="UEU3205" s="14"/>
      <c r="UEV3205" s="14"/>
      <c r="UEW3205" s="14"/>
      <c r="UEX3205" s="14"/>
      <c r="UEY3205" s="14"/>
      <c r="UEZ3205" s="14"/>
      <c r="UFA3205" s="14"/>
      <c r="UFB3205" s="14"/>
      <c r="UFC3205" s="14"/>
      <c r="UFD3205" s="14"/>
      <c r="UFE3205" s="14"/>
      <c r="UFF3205" s="14"/>
      <c r="UFG3205" s="14"/>
      <c r="UFH3205" s="14"/>
      <c r="UFI3205" s="14"/>
      <c r="UFJ3205" s="14"/>
      <c r="UFK3205" s="14"/>
      <c r="UFL3205" s="14"/>
      <c r="UFM3205" s="14"/>
      <c r="UFN3205" s="14"/>
      <c r="UFO3205" s="14"/>
      <c r="UFP3205" s="14"/>
      <c r="UFQ3205" s="14"/>
      <c r="UFR3205" s="14"/>
      <c r="UFS3205" s="14"/>
      <c r="UFT3205" s="14"/>
      <c r="UFU3205" s="14"/>
      <c r="UFV3205" s="14"/>
      <c r="UFW3205" s="14"/>
      <c r="UFX3205" s="14"/>
      <c r="UFY3205" s="14"/>
      <c r="UFZ3205" s="14"/>
      <c r="UGA3205" s="14"/>
      <c r="UGB3205" s="14"/>
      <c r="UGC3205" s="14"/>
      <c r="UGD3205" s="14"/>
      <c r="UGE3205" s="14"/>
      <c r="UGF3205" s="14"/>
      <c r="UGG3205" s="14"/>
      <c r="UGH3205" s="14"/>
      <c r="UGI3205" s="14"/>
      <c r="UGJ3205" s="14"/>
      <c r="UGK3205" s="14"/>
      <c r="UGL3205" s="14"/>
      <c r="UGM3205" s="14"/>
      <c r="UGN3205" s="14"/>
      <c r="UGO3205" s="14"/>
      <c r="UGP3205" s="14"/>
      <c r="UGQ3205" s="14"/>
      <c r="UGR3205" s="14"/>
      <c r="UGS3205" s="14"/>
      <c r="UGT3205" s="14"/>
      <c r="UGU3205" s="14"/>
      <c r="UGV3205" s="14"/>
      <c r="UGW3205" s="14"/>
      <c r="UGX3205" s="14"/>
      <c r="UGY3205" s="14"/>
      <c r="UGZ3205" s="14"/>
      <c r="UHA3205" s="14"/>
      <c r="UHB3205" s="14"/>
      <c r="UHC3205" s="14"/>
      <c r="UHD3205" s="14"/>
      <c r="UHE3205" s="14"/>
      <c r="UHF3205" s="14"/>
      <c r="UHG3205" s="14"/>
      <c r="UHH3205" s="14"/>
      <c r="UHI3205" s="14"/>
      <c r="UHJ3205" s="14"/>
      <c r="UHK3205" s="14"/>
      <c r="UHL3205" s="14"/>
      <c r="UHM3205" s="14"/>
      <c r="UHN3205" s="14"/>
      <c r="UHO3205" s="14"/>
      <c r="UHP3205" s="14"/>
      <c r="UHQ3205" s="14"/>
      <c r="UHR3205" s="14"/>
      <c r="UHS3205" s="14"/>
      <c r="UHT3205" s="14"/>
      <c r="UHU3205" s="14"/>
      <c r="UHV3205" s="14"/>
      <c r="UHW3205" s="14"/>
      <c r="UHX3205" s="14"/>
      <c r="UHY3205" s="14"/>
      <c r="UHZ3205" s="14"/>
      <c r="UIA3205" s="14"/>
      <c r="UIB3205" s="14"/>
      <c r="UIC3205" s="14"/>
      <c r="UID3205" s="14"/>
      <c r="UIE3205" s="14"/>
      <c r="UIF3205" s="14"/>
      <c r="UIG3205" s="14"/>
      <c r="UIH3205" s="14"/>
      <c r="UII3205" s="14"/>
      <c r="UIJ3205" s="14"/>
      <c r="UIK3205" s="14"/>
      <c r="UIL3205" s="14"/>
      <c r="UIM3205" s="14"/>
      <c r="UIN3205" s="14"/>
      <c r="UIO3205" s="14"/>
      <c r="UIP3205" s="14"/>
      <c r="UIQ3205" s="14"/>
      <c r="UIR3205" s="14"/>
      <c r="UIS3205" s="14"/>
      <c r="UIT3205" s="14"/>
      <c r="UIU3205" s="14"/>
      <c r="UIV3205" s="14"/>
      <c r="UIW3205" s="14"/>
      <c r="UIX3205" s="14"/>
      <c r="UIY3205" s="14"/>
      <c r="UIZ3205" s="14"/>
      <c r="UJA3205" s="14"/>
      <c r="UJB3205" s="14"/>
      <c r="UJC3205" s="14"/>
      <c r="UJD3205" s="14"/>
      <c r="UJE3205" s="14"/>
      <c r="UJF3205" s="14"/>
      <c r="UJG3205" s="14"/>
      <c r="UJH3205" s="14"/>
      <c r="UJI3205" s="14"/>
      <c r="UJJ3205" s="14"/>
      <c r="UJK3205" s="14"/>
      <c r="UJL3205" s="14"/>
      <c r="UJM3205" s="14"/>
      <c r="UJN3205" s="14"/>
      <c r="UJO3205" s="14"/>
      <c r="UJP3205" s="14"/>
      <c r="UJQ3205" s="14"/>
      <c r="UJR3205" s="14"/>
      <c r="UJS3205" s="14"/>
      <c r="UJT3205" s="14"/>
      <c r="UJU3205" s="14"/>
      <c r="UJV3205" s="14"/>
      <c r="UJW3205" s="14"/>
      <c r="UJX3205" s="14"/>
      <c r="UJY3205" s="14"/>
      <c r="UJZ3205" s="14"/>
      <c r="UKA3205" s="14"/>
      <c r="UKB3205" s="14"/>
      <c r="UKC3205" s="14"/>
      <c r="UKD3205" s="14"/>
      <c r="UKE3205" s="14"/>
      <c r="UKF3205" s="14"/>
      <c r="UKG3205" s="14"/>
      <c r="UKH3205" s="14"/>
      <c r="UKI3205" s="14"/>
      <c r="UKJ3205" s="14"/>
      <c r="UKK3205" s="14"/>
      <c r="UKL3205" s="14"/>
      <c r="UKM3205" s="14"/>
      <c r="UKN3205" s="14"/>
      <c r="UKO3205" s="14"/>
      <c r="UKP3205" s="14"/>
      <c r="UKQ3205" s="14"/>
      <c r="UKR3205" s="14"/>
      <c r="UKS3205" s="14"/>
      <c r="UKT3205" s="14"/>
      <c r="UKU3205" s="14"/>
      <c r="UKV3205" s="14"/>
      <c r="UKW3205" s="14"/>
      <c r="UKX3205" s="14"/>
      <c r="UKY3205" s="14"/>
      <c r="UKZ3205" s="14"/>
      <c r="ULA3205" s="14"/>
      <c r="ULB3205" s="14"/>
      <c r="ULC3205" s="14"/>
      <c r="ULD3205" s="14"/>
      <c r="ULE3205" s="14"/>
      <c r="ULF3205" s="14"/>
      <c r="ULG3205" s="14"/>
      <c r="ULH3205" s="14"/>
      <c r="ULI3205" s="14"/>
      <c r="ULJ3205" s="14"/>
      <c r="ULK3205" s="14"/>
      <c r="ULL3205" s="14"/>
      <c r="ULM3205" s="14"/>
      <c r="ULN3205" s="14"/>
      <c r="ULO3205" s="14"/>
      <c r="ULP3205" s="14"/>
      <c r="ULQ3205" s="14"/>
      <c r="ULR3205" s="14"/>
      <c r="ULS3205" s="14"/>
      <c r="ULT3205" s="14"/>
      <c r="ULU3205" s="14"/>
      <c r="ULV3205" s="14"/>
      <c r="ULW3205" s="14"/>
      <c r="ULX3205" s="14"/>
      <c r="ULY3205" s="14"/>
      <c r="ULZ3205" s="14"/>
      <c r="UMA3205" s="14"/>
      <c r="UMB3205" s="14"/>
      <c r="UMC3205" s="14"/>
      <c r="UMD3205" s="14"/>
      <c r="UME3205" s="14"/>
      <c r="UMF3205" s="14"/>
      <c r="UMG3205" s="14"/>
      <c r="UMH3205" s="14"/>
      <c r="UMI3205" s="14"/>
      <c r="UMJ3205" s="14"/>
      <c r="UMK3205" s="14"/>
      <c r="UML3205" s="14"/>
      <c r="UMM3205" s="14"/>
      <c r="UMN3205" s="14"/>
      <c r="UMO3205" s="14"/>
      <c r="UMP3205" s="14"/>
      <c r="UMQ3205" s="14"/>
      <c r="UMR3205" s="14"/>
      <c r="UMS3205" s="14"/>
      <c r="UMT3205" s="14"/>
      <c r="UMU3205" s="14"/>
      <c r="UMV3205" s="14"/>
      <c r="UMW3205" s="14"/>
      <c r="UMX3205" s="14"/>
      <c r="UMY3205" s="14"/>
      <c r="UMZ3205" s="14"/>
      <c r="UNA3205" s="14"/>
      <c r="UNB3205" s="14"/>
      <c r="UNC3205" s="14"/>
      <c r="UND3205" s="14"/>
      <c r="UNE3205" s="14"/>
      <c r="UNF3205" s="14"/>
      <c r="UNG3205" s="14"/>
      <c r="UNH3205" s="14"/>
      <c r="UNI3205" s="14"/>
      <c r="UNJ3205" s="14"/>
      <c r="UNK3205" s="14"/>
      <c r="UNL3205" s="14"/>
      <c r="UNM3205" s="14"/>
      <c r="UNN3205" s="14"/>
      <c r="UNO3205" s="14"/>
      <c r="UNP3205" s="14"/>
      <c r="UNQ3205" s="14"/>
      <c r="UNR3205" s="14"/>
      <c r="UNS3205" s="14"/>
      <c r="UNT3205" s="14"/>
      <c r="UNU3205" s="14"/>
      <c r="UNV3205" s="14"/>
      <c r="UNW3205" s="14"/>
      <c r="UNX3205" s="14"/>
      <c r="UNY3205" s="14"/>
      <c r="UNZ3205" s="14"/>
      <c r="UOA3205" s="14"/>
      <c r="UOB3205" s="14"/>
      <c r="UOC3205" s="14"/>
      <c r="UOD3205" s="14"/>
      <c r="UOE3205" s="14"/>
      <c r="UOF3205" s="14"/>
      <c r="UOG3205" s="14"/>
      <c r="UOH3205" s="14"/>
      <c r="UOI3205" s="14"/>
      <c r="UOJ3205" s="14"/>
      <c r="UOK3205" s="14"/>
      <c r="UOL3205" s="14"/>
      <c r="UOM3205" s="14"/>
      <c r="UON3205" s="14"/>
      <c r="UOO3205" s="14"/>
      <c r="UOP3205" s="14"/>
      <c r="UOQ3205" s="14"/>
      <c r="UOR3205" s="14"/>
      <c r="UOS3205" s="14"/>
      <c r="UOT3205" s="14"/>
      <c r="UOU3205" s="14"/>
      <c r="UOV3205" s="14"/>
      <c r="UOW3205" s="14"/>
      <c r="UOX3205" s="14"/>
      <c r="UOY3205" s="14"/>
      <c r="UOZ3205" s="14"/>
      <c r="UPA3205" s="14"/>
      <c r="UPB3205" s="14"/>
      <c r="UPC3205" s="14"/>
      <c r="UPD3205" s="14"/>
      <c r="UPE3205" s="14"/>
      <c r="UPF3205" s="14"/>
      <c r="UPG3205" s="14"/>
      <c r="UPH3205" s="14"/>
      <c r="UPI3205" s="14"/>
      <c r="UPJ3205" s="14"/>
      <c r="UPK3205" s="14"/>
      <c r="UPL3205" s="14"/>
      <c r="UPM3205" s="14"/>
      <c r="UPN3205" s="14"/>
      <c r="UPO3205" s="14"/>
      <c r="UPP3205" s="14"/>
      <c r="UPQ3205" s="14"/>
      <c r="UPR3205" s="14"/>
      <c r="UPS3205" s="14"/>
      <c r="UPT3205" s="14"/>
      <c r="UPU3205" s="14"/>
      <c r="UPV3205" s="14"/>
      <c r="UPW3205" s="14"/>
      <c r="UPX3205" s="14"/>
      <c r="UPY3205" s="14"/>
      <c r="UPZ3205" s="14"/>
      <c r="UQA3205" s="14"/>
      <c r="UQB3205" s="14"/>
      <c r="UQC3205" s="14"/>
      <c r="UQD3205" s="14"/>
      <c r="UQE3205" s="14"/>
      <c r="UQF3205" s="14"/>
      <c r="UQG3205" s="14"/>
      <c r="UQH3205" s="14"/>
      <c r="UQI3205" s="14"/>
      <c r="UQJ3205" s="14"/>
      <c r="UQK3205" s="14"/>
      <c r="UQL3205" s="14"/>
      <c r="UQM3205" s="14"/>
      <c r="UQN3205" s="14"/>
      <c r="UQO3205" s="14"/>
      <c r="UQP3205" s="14"/>
      <c r="UQQ3205" s="14"/>
      <c r="UQR3205" s="14"/>
      <c r="UQS3205" s="14"/>
      <c r="UQT3205" s="14"/>
      <c r="UQU3205" s="14"/>
      <c r="UQV3205" s="14"/>
      <c r="UQW3205" s="14"/>
      <c r="UQX3205" s="14"/>
      <c r="UQY3205" s="14"/>
      <c r="UQZ3205" s="14"/>
      <c r="URA3205" s="14"/>
      <c r="URB3205" s="14"/>
      <c r="URC3205" s="14"/>
      <c r="URD3205" s="14"/>
      <c r="URE3205" s="14"/>
      <c r="URF3205" s="14"/>
      <c r="URG3205" s="14"/>
      <c r="URH3205" s="14"/>
      <c r="URI3205" s="14"/>
      <c r="URJ3205" s="14"/>
      <c r="URK3205" s="14"/>
      <c r="URL3205" s="14"/>
      <c r="URM3205" s="14"/>
      <c r="URN3205" s="14"/>
      <c r="URO3205" s="14"/>
      <c r="URP3205" s="14"/>
      <c r="URQ3205" s="14"/>
      <c r="URR3205" s="14"/>
      <c r="URS3205" s="14"/>
      <c r="URT3205" s="14"/>
      <c r="URU3205" s="14"/>
      <c r="URV3205" s="14"/>
      <c r="URW3205" s="14"/>
      <c r="URX3205" s="14"/>
      <c r="URY3205" s="14"/>
      <c r="URZ3205" s="14"/>
      <c r="USA3205" s="14"/>
      <c r="USB3205" s="14"/>
      <c r="USC3205" s="14"/>
      <c r="USD3205" s="14"/>
      <c r="USE3205" s="14"/>
      <c r="USF3205" s="14"/>
      <c r="USG3205" s="14"/>
      <c r="USH3205" s="14"/>
      <c r="USI3205" s="14"/>
      <c r="USJ3205" s="14"/>
      <c r="USK3205" s="14"/>
      <c r="USL3205" s="14"/>
      <c r="USM3205" s="14"/>
      <c r="USN3205" s="14"/>
      <c r="USO3205" s="14"/>
      <c r="USP3205" s="14"/>
      <c r="USQ3205" s="14"/>
      <c r="USR3205" s="14"/>
      <c r="USS3205" s="14"/>
      <c r="UST3205" s="14"/>
      <c r="USU3205" s="14"/>
      <c r="USV3205" s="14"/>
      <c r="USW3205" s="14"/>
      <c r="USX3205" s="14"/>
      <c r="USY3205" s="14"/>
      <c r="USZ3205" s="14"/>
      <c r="UTA3205" s="14"/>
      <c r="UTB3205" s="14"/>
      <c r="UTC3205" s="14"/>
      <c r="UTD3205" s="14"/>
      <c r="UTE3205" s="14"/>
      <c r="UTF3205" s="14"/>
      <c r="UTG3205" s="14"/>
      <c r="UTH3205" s="14"/>
      <c r="UTI3205" s="14"/>
      <c r="UTJ3205" s="14"/>
      <c r="UTK3205" s="14"/>
      <c r="UTL3205" s="14"/>
      <c r="UTM3205" s="14"/>
      <c r="UTN3205" s="14"/>
      <c r="UTO3205" s="14"/>
      <c r="UTP3205" s="14"/>
      <c r="UTQ3205" s="14"/>
      <c r="UTR3205" s="14"/>
      <c r="UTS3205" s="14"/>
      <c r="UTT3205" s="14"/>
      <c r="UTU3205" s="14"/>
      <c r="UTV3205" s="14"/>
      <c r="UTW3205" s="14"/>
      <c r="UTX3205" s="14"/>
      <c r="UTY3205" s="14"/>
      <c r="UTZ3205" s="14"/>
      <c r="UUA3205" s="14"/>
      <c r="UUB3205" s="14"/>
      <c r="UUC3205" s="14"/>
      <c r="UUD3205" s="14"/>
      <c r="UUE3205" s="14"/>
      <c r="UUF3205" s="14"/>
      <c r="UUG3205" s="14"/>
      <c r="UUH3205" s="14"/>
      <c r="UUI3205" s="14"/>
      <c r="UUJ3205" s="14"/>
      <c r="UUK3205" s="14"/>
      <c r="UUL3205" s="14"/>
      <c r="UUM3205" s="14"/>
      <c r="UUN3205" s="14"/>
      <c r="UUO3205" s="14"/>
      <c r="UUP3205" s="14"/>
      <c r="UUQ3205" s="14"/>
      <c r="UUR3205" s="14"/>
      <c r="UUS3205" s="14"/>
      <c r="UUT3205" s="14"/>
      <c r="UUU3205" s="14"/>
      <c r="UUV3205" s="14"/>
      <c r="UUW3205" s="14"/>
      <c r="UUX3205" s="14"/>
      <c r="UUY3205" s="14"/>
      <c r="UUZ3205" s="14"/>
      <c r="UVA3205" s="14"/>
      <c r="UVB3205" s="14"/>
      <c r="UVC3205" s="14"/>
      <c r="UVD3205" s="14"/>
      <c r="UVE3205" s="14"/>
      <c r="UVF3205" s="14"/>
      <c r="UVG3205" s="14"/>
      <c r="UVH3205" s="14"/>
      <c r="UVI3205" s="14"/>
      <c r="UVJ3205" s="14"/>
      <c r="UVK3205" s="14"/>
      <c r="UVL3205" s="14"/>
      <c r="UVM3205" s="14"/>
      <c r="UVN3205" s="14"/>
      <c r="UVO3205" s="14"/>
      <c r="UVP3205" s="14"/>
      <c r="UVQ3205" s="14"/>
      <c r="UVR3205" s="14"/>
      <c r="UVS3205" s="14"/>
      <c r="UVT3205" s="14"/>
      <c r="UVU3205" s="14"/>
      <c r="UVV3205" s="14"/>
      <c r="UVW3205" s="14"/>
      <c r="UVX3205" s="14"/>
      <c r="UVY3205" s="14"/>
      <c r="UVZ3205" s="14"/>
      <c r="UWA3205" s="14"/>
      <c r="UWB3205" s="14"/>
      <c r="UWC3205" s="14"/>
      <c r="UWD3205" s="14"/>
      <c r="UWE3205" s="14"/>
      <c r="UWF3205" s="14"/>
      <c r="UWG3205" s="14"/>
      <c r="UWH3205" s="14"/>
      <c r="UWI3205" s="14"/>
      <c r="UWJ3205" s="14"/>
      <c r="UWK3205" s="14"/>
      <c r="UWL3205" s="14"/>
      <c r="UWM3205" s="14"/>
      <c r="UWN3205" s="14"/>
      <c r="UWO3205" s="14"/>
      <c r="UWP3205" s="14"/>
      <c r="UWQ3205" s="14"/>
      <c r="UWR3205" s="14"/>
      <c r="UWS3205" s="14"/>
      <c r="UWT3205" s="14"/>
      <c r="UWU3205" s="14"/>
      <c r="UWV3205" s="14"/>
      <c r="UWW3205" s="14"/>
      <c r="UWX3205" s="14"/>
      <c r="UWY3205" s="14"/>
      <c r="UWZ3205" s="14"/>
      <c r="UXA3205" s="14"/>
      <c r="UXB3205" s="14"/>
      <c r="UXC3205" s="14"/>
      <c r="UXD3205" s="14"/>
      <c r="UXE3205" s="14"/>
      <c r="UXF3205" s="14"/>
      <c r="UXG3205" s="14"/>
      <c r="UXH3205" s="14"/>
      <c r="UXI3205" s="14"/>
      <c r="UXJ3205" s="14"/>
      <c r="UXK3205" s="14"/>
      <c r="UXL3205" s="14"/>
      <c r="UXM3205" s="14"/>
      <c r="UXN3205" s="14"/>
      <c r="UXO3205" s="14"/>
      <c r="UXP3205" s="14"/>
      <c r="UXQ3205" s="14"/>
      <c r="UXR3205" s="14"/>
      <c r="UXS3205" s="14"/>
      <c r="UXT3205" s="14"/>
      <c r="UXU3205" s="14"/>
      <c r="UXV3205" s="14"/>
      <c r="UXW3205" s="14"/>
      <c r="UXX3205" s="14"/>
      <c r="UXY3205" s="14"/>
      <c r="UXZ3205" s="14"/>
      <c r="UYA3205" s="14"/>
      <c r="UYB3205" s="14"/>
      <c r="UYC3205" s="14"/>
      <c r="UYD3205" s="14"/>
      <c r="UYE3205" s="14"/>
      <c r="UYF3205" s="14"/>
      <c r="UYG3205" s="14"/>
      <c r="UYH3205" s="14"/>
      <c r="UYI3205" s="14"/>
      <c r="UYJ3205" s="14"/>
      <c r="UYK3205" s="14"/>
      <c r="UYL3205" s="14"/>
      <c r="UYM3205" s="14"/>
      <c r="UYN3205" s="14"/>
      <c r="UYO3205" s="14"/>
      <c r="UYP3205" s="14"/>
      <c r="UYQ3205" s="14"/>
      <c r="UYR3205" s="14"/>
      <c r="UYS3205" s="14"/>
      <c r="UYT3205" s="14"/>
      <c r="UYU3205" s="14"/>
      <c r="UYV3205" s="14"/>
      <c r="UYW3205" s="14"/>
      <c r="UYX3205" s="14"/>
      <c r="UYY3205" s="14"/>
      <c r="UYZ3205" s="14"/>
      <c r="UZA3205" s="14"/>
      <c r="UZB3205" s="14"/>
      <c r="UZC3205" s="14"/>
      <c r="UZD3205" s="14"/>
      <c r="UZE3205" s="14"/>
      <c r="UZF3205" s="14"/>
      <c r="UZG3205" s="14"/>
      <c r="UZH3205" s="14"/>
      <c r="UZI3205" s="14"/>
      <c r="UZJ3205" s="14"/>
      <c r="UZK3205" s="14"/>
      <c r="UZL3205" s="14"/>
      <c r="UZM3205" s="14"/>
      <c r="UZN3205" s="14"/>
      <c r="UZO3205" s="14"/>
      <c r="UZP3205" s="14"/>
      <c r="UZQ3205" s="14"/>
      <c r="UZR3205" s="14"/>
      <c r="UZS3205" s="14"/>
      <c r="UZT3205" s="14"/>
      <c r="UZU3205" s="14"/>
      <c r="UZV3205" s="14"/>
      <c r="UZW3205" s="14"/>
      <c r="UZX3205" s="14"/>
      <c r="UZY3205" s="14"/>
      <c r="UZZ3205" s="14"/>
      <c r="VAA3205" s="14"/>
      <c r="VAB3205" s="14"/>
      <c r="VAC3205" s="14"/>
      <c r="VAD3205" s="14"/>
      <c r="VAE3205" s="14"/>
      <c r="VAF3205" s="14"/>
      <c r="VAG3205" s="14"/>
      <c r="VAH3205" s="14"/>
      <c r="VAI3205" s="14"/>
      <c r="VAJ3205" s="14"/>
      <c r="VAK3205" s="14"/>
      <c r="VAL3205" s="14"/>
      <c r="VAM3205" s="14"/>
      <c r="VAN3205" s="14"/>
      <c r="VAO3205" s="14"/>
      <c r="VAP3205" s="14"/>
      <c r="VAQ3205" s="14"/>
      <c r="VAR3205" s="14"/>
      <c r="VAS3205" s="14"/>
      <c r="VAT3205" s="14"/>
      <c r="VAU3205" s="14"/>
      <c r="VAV3205" s="14"/>
      <c r="VAW3205" s="14"/>
      <c r="VAX3205" s="14"/>
      <c r="VAY3205" s="14"/>
      <c r="VAZ3205" s="14"/>
      <c r="VBA3205" s="14"/>
      <c r="VBB3205" s="14"/>
      <c r="VBC3205" s="14"/>
      <c r="VBD3205" s="14"/>
      <c r="VBE3205" s="14"/>
      <c r="VBF3205" s="14"/>
      <c r="VBG3205" s="14"/>
      <c r="VBH3205" s="14"/>
      <c r="VBI3205" s="14"/>
      <c r="VBJ3205" s="14"/>
      <c r="VBK3205" s="14"/>
      <c r="VBL3205" s="14"/>
      <c r="VBM3205" s="14"/>
      <c r="VBN3205" s="14"/>
      <c r="VBO3205" s="14"/>
      <c r="VBP3205" s="14"/>
      <c r="VBQ3205" s="14"/>
      <c r="VBR3205" s="14"/>
      <c r="VBS3205" s="14"/>
      <c r="VBT3205" s="14"/>
      <c r="VBU3205" s="14"/>
      <c r="VBV3205" s="14"/>
      <c r="VBW3205" s="14"/>
      <c r="VBX3205" s="14"/>
      <c r="VBY3205" s="14"/>
      <c r="VBZ3205" s="14"/>
      <c r="VCA3205" s="14"/>
      <c r="VCB3205" s="14"/>
      <c r="VCC3205" s="14"/>
      <c r="VCD3205" s="14"/>
      <c r="VCE3205" s="14"/>
      <c r="VCF3205" s="14"/>
      <c r="VCG3205" s="14"/>
      <c r="VCH3205" s="14"/>
      <c r="VCI3205" s="14"/>
      <c r="VCJ3205" s="14"/>
      <c r="VCK3205" s="14"/>
      <c r="VCL3205" s="14"/>
      <c r="VCM3205" s="14"/>
      <c r="VCN3205" s="14"/>
      <c r="VCO3205" s="14"/>
      <c r="VCP3205" s="14"/>
      <c r="VCQ3205" s="14"/>
      <c r="VCR3205" s="14"/>
      <c r="VCS3205" s="14"/>
      <c r="VCT3205" s="14"/>
      <c r="VCU3205" s="14"/>
      <c r="VCV3205" s="14"/>
      <c r="VCW3205" s="14"/>
      <c r="VCX3205" s="14"/>
      <c r="VCY3205" s="14"/>
      <c r="VCZ3205" s="14"/>
      <c r="VDA3205" s="14"/>
      <c r="VDB3205" s="14"/>
      <c r="VDC3205" s="14"/>
      <c r="VDD3205" s="14"/>
      <c r="VDE3205" s="14"/>
      <c r="VDF3205" s="14"/>
      <c r="VDG3205" s="14"/>
      <c r="VDH3205" s="14"/>
      <c r="VDI3205" s="14"/>
      <c r="VDJ3205" s="14"/>
      <c r="VDK3205" s="14"/>
      <c r="VDL3205" s="14"/>
      <c r="VDM3205" s="14"/>
      <c r="VDN3205" s="14"/>
      <c r="VDO3205" s="14"/>
      <c r="VDP3205" s="14"/>
      <c r="VDQ3205" s="14"/>
      <c r="VDR3205" s="14"/>
      <c r="VDS3205" s="14"/>
      <c r="VDT3205" s="14"/>
      <c r="VDU3205" s="14"/>
      <c r="VDV3205" s="14"/>
      <c r="VDW3205" s="14"/>
      <c r="VDX3205" s="14"/>
      <c r="VDY3205" s="14"/>
      <c r="VDZ3205" s="14"/>
      <c r="VEA3205" s="14"/>
      <c r="VEB3205" s="14"/>
      <c r="VEC3205" s="14"/>
      <c r="VED3205" s="14"/>
      <c r="VEE3205" s="14"/>
      <c r="VEF3205" s="14"/>
      <c r="VEG3205" s="14"/>
      <c r="VEH3205" s="14"/>
      <c r="VEI3205" s="14"/>
      <c r="VEJ3205" s="14"/>
      <c r="VEK3205" s="14"/>
      <c r="VEL3205" s="14"/>
      <c r="VEM3205" s="14"/>
      <c r="VEN3205" s="14"/>
      <c r="VEO3205" s="14"/>
      <c r="VEP3205" s="14"/>
      <c r="VEQ3205" s="14"/>
      <c r="VER3205" s="14"/>
      <c r="VES3205" s="14"/>
      <c r="VET3205" s="14"/>
      <c r="VEU3205" s="14"/>
      <c r="VEV3205" s="14"/>
      <c r="VEW3205" s="14"/>
      <c r="VEX3205" s="14"/>
      <c r="VEY3205" s="14"/>
      <c r="VEZ3205" s="14"/>
      <c r="VFA3205" s="14"/>
      <c r="VFB3205" s="14"/>
      <c r="VFC3205" s="14"/>
      <c r="VFD3205" s="14"/>
      <c r="VFE3205" s="14"/>
      <c r="VFF3205" s="14"/>
      <c r="VFG3205" s="14"/>
      <c r="VFH3205" s="14"/>
      <c r="VFI3205" s="14"/>
      <c r="VFJ3205" s="14"/>
      <c r="VFK3205" s="14"/>
      <c r="VFL3205" s="14"/>
      <c r="VFM3205" s="14"/>
      <c r="VFN3205" s="14"/>
      <c r="VFO3205" s="14"/>
      <c r="VFP3205" s="14"/>
      <c r="VFQ3205" s="14"/>
      <c r="VFR3205" s="14"/>
      <c r="VFS3205" s="14"/>
      <c r="VFT3205" s="14"/>
      <c r="VFU3205" s="14"/>
      <c r="VFV3205" s="14"/>
      <c r="VFW3205" s="14"/>
      <c r="VFX3205" s="14"/>
      <c r="VFY3205" s="14"/>
      <c r="VFZ3205" s="14"/>
      <c r="VGA3205" s="14"/>
      <c r="VGB3205" s="14"/>
      <c r="VGC3205" s="14"/>
      <c r="VGD3205" s="14"/>
      <c r="VGE3205" s="14"/>
      <c r="VGF3205" s="14"/>
      <c r="VGG3205" s="14"/>
      <c r="VGH3205" s="14"/>
      <c r="VGI3205" s="14"/>
      <c r="VGJ3205" s="14"/>
      <c r="VGK3205" s="14"/>
      <c r="VGL3205" s="14"/>
      <c r="VGM3205" s="14"/>
      <c r="VGN3205" s="14"/>
      <c r="VGO3205" s="14"/>
      <c r="VGP3205" s="14"/>
      <c r="VGQ3205" s="14"/>
      <c r="VGR3205" s="14"/>
      <c r="VGS3205" s="14"/>
      <c r="VGT3205" s="14"/>
      <c r="VGU3205" s="14"/>
      <c r="VGV3205" s="14"/>
      <c r="VGW3205" s="14"/>
      <c r="VGX3205" s="14"/>
      <c r="VGY3205" s="14"/>
      <c r="VGZ3205" s="14"/>
      <c r="VHA3205" s="14"/>
      <c r="VHB3205" s="14"/>
      <c r="VHC3205" s="14"/>
      <c r="VHD3205" s="14"/>
      <c r="VHE3205" s="14"/>
      <c r="VHF3205" s="14"/>
      <c r="VHG3205" s="14"/>
      <c r="VHH3205" s="14"/>
      <c r="VHI3205" s="14"/>
      <c r="VHJ3205" s="14"/>
      <c r="VHK3205" s="14"/>
      <c r="VHL3205" s="14"/>
      <c r="VHM3205" s="14"/>
      <c r="VHN3205" s="14"/>
      <c r="VHO3205" s="14"/>
      <c r="VHP3205" s="14"/>
      <c r="VHQ3205" s="14"/>
      <c r="VHR3205" s="14"/>
      <c r="VHS3205" s="14"/>
      <c r="VHT3205" s="14"/>
      <c r="VHU3205" s="14"/>
      <c r="VHV3205" s="14"/>
      <c r="VHW3205" s="14"/>
      <c r="VHX3205" s="14"/>
      <c r="VHY3205" s="14"/>
      <c r="VHZ3205" s="14"/>
      <c r="VIA3205" s="14"/>
      <c r="VIB3205" s="14"/>
      <c r="VIC3205" s="14"/>
      <c r="VID3205" s="14"/>
      <c r="VIE3205" s="14"/>
      <c r="VIF3205" s="14"/>
      <c r="VIG3205" s="14"/>
      <c r="VIH3205" s="14"/>
      <c r="VII3205" s="14"/>
      <c r="VIJ3205" s="14"/>
      <c r="VIK3205" s="14"/>
      <c r="VIL3205" s="14"/>
      <c r="VIM3205" s="14"/>
      <c r="VIN3205" s="14"/>
      <c r="VIO3205" s="14"/>
      <c r="VIP3205" s="14"/>
      <c r="VIQ3205" s="14"/>
      <c r="VIR3205" s="14"/>
      <c r="VIS3205" s="14"/>
      <c r="VIT3205" s="14"/>
      <c r="VIU3205" s="14"/>
      <c r="VIV3205" s="14"/>
      <c r="VIW3205" s="14"/>
      <c r="VIX3205" s="14"/>
      <c r="VIY3205" s="14"/>
      <c r="VIZ3205" s="14"/>
      <c r="VJA3205" s="14"/>
      <c r="VJB3205" s="14"/>
      <c r="VJC3205" s="14"/>
      <c r="VJD3205" s="14"/>
      <c r="VJE3205" s="14"/>
      <c r="VJF3205" s="14"/>
      <c r="VJG3205" s="14"/>
      <c r="VJH3205" s="14"/>
      <c r="VJI3205" s="14"/>
      <c r="VJJ3205" s="14"/>
      <c r="VJK3205" s="14"/>
      <c r="VJL3205" s="14"/>
      <c r="VJM3205" s="14"/>
      <c r="VJN3205" s="14"/>
      <c r="VJO3205" s="14"/>
      <c r="VJP3205" s="14"/>
      <c r="VJQ3205" s="14"/>
      <c r="VJR3205" s="14"/>
      <c r="VJS3205" s="14"/>
      <c r="VJT3205" s="14"/>
      <c r="VJU3205" s="14"/>
      <c r="VJV3205" s="14"/>
      <c r="VJW3205" s="14"/>
      <c r="VJX3205" s="14"/>
      <c r="VJY3205" s="14"/>
      <c r="VJZ3205" s="14"/>
      <c r="VKA3205" s="14"/>
      <c r="VKB3205" s="14"/>
      <c r="VKC3205" s="14"/>
      <c r="VKD3205" s="14"/>
      <c r="VKE3205" s="14"/>
      <c r="VKF3205" s="14"/>
      <c r="VKG3205" s="14"/>
      <c r="VKH3205" s="14"/>
      <c r="VKI3205" s="14"/>
      <c r="VKJ3205" s="14"/>
      <c r="VKK3205" s="14"/>
      <c r="VKL3205" s="14"/>
      <c r="VKM3205" s="14"/>
      <c r="VKN3205" s="14"/>
      <c r="VKO3205" s="14"/>
      <c r="VKP3205" s="14"/>
      <c r="VKQ3205" s="14"/>
      <c r="VKR3205" s="14"/>
      <c r="VKS3205" s="14"/>
      <c r="VKT3205" s="14"/>
      <c r="VKU3205" s="14"/>
      <c r="VKV3205" s="14"/>
      <c r="VKW3205" s="14"/>
      <c r="VKX3205" s="14"/>
      <c r="VKY3205" s="14"/>
      <c r="VKZ3205" s="14"/>
      <c r="VLA3205" s="14"/>
      <c r="VLB3205" s="14"/>
      <c r="VLC3205" s="14"/>
      <c r="VLD3205" s="14"/>
      <c r="VLE3205" s="14"/>
      <c r="VLF3205" s="14"/>
      <c r="VLG3205" s="14"/>
      <c r="VLH3205" s="14"/>
      <c r="VLI3205" s="14"/>
      <c r="VLJ3205" s="14"/>
      <c r="VLK3205" s="14"/>
      <c r="VLL3205" s="14"/>
      <c r="VLM3205" s="14"/>
      <c r="VLN3205" s="14"/>
      <c r="VLO3205" s="14"/>
      <c r="VLP3205" s="14"/>
      <c r="VLQ3205" s="14"/>
      <c r="VLR3205" s="14"/>
      <c r="VLS3205" s="14"/>
      <c r="VLT3205" s="14"/>
      <c r="VLU3205" s="14"/>
      <c r="VLV3205" s="14"/>
      <c r="VLW3205" s="14"/>
      <c r="VLX3205" s="14"/>
      <c r="VLY3205" s="14"/>
      <c r="VLZ3205" s="14"/>
      <c r="VMA3205" s="14"/>
      <c r="VMB3205" s="14"/>
      <c r="VMC3205" s="14"/>
      <c r="VMD3205" s="14"/>
      <c r="VME3205" s="14"/>
      <c r="VMF3205" s="14"/>
      <c r="VMG3205" s="14"/>
      <c r="VMH3205" s="14"/>
      <c r="VMI3205" s="14"/>
      <c r="VMJ3205" s="14"/>
      <c r="VMK3205" s="14"/>
      <c r="VML3205" s="14"/>
      <c r="VMM3205" s="14"/>
      <c r="VMN3205" s="14"/>
      <c r="VMO3205" s="14"/>
      <c r="VMP3205" s="14"/>
      <c r="VMQ3205" s="14"/>
      <c r="VMR3205" s="14"/>
      <c r="VMS3205" s="14"/>
      <c r="VMT3205" s="14"/>
      <c r="VMU3205" s="14"/>
      <c r="VMV3205" s="14"/>
      <c r="VMW3205" s="14"/>
      <c r="VMX3205" s="14"/>
      <c r="VMY3205" s="14"/>
      <c r="VMZ3205" s="14"/>
      <c r="VNA3205" s="14"/>
      <c r="VNB3205" s="14"/>
      <c r="VNC3205" s="14"/>
      <c r="VND3205" s="14"/>
      <c r="VNE3205" s="14"/>
      <c r="VNF3205" s="14"/>
      <c r="VNG3205" s="14"/>
      <c r="VNH3205" s="14"/>
      <c r="VNI3205" s="14"/>
      <c r="VNJ3205" s="14"/>
      <c r="VNK3205" s="14"/>
      <c r="VNL3205" s="14"/>
      <c r="VNM3205" s="14"/>
      <c r="VNN3205" s="14"/>
      <c r="VNO3205" s="14"/>
      <c r="VNP3205" s="14"/>
      <c r="VNQ3205" s="14"/>
      <c r="VNR3205" s="14"/>
      <c r="VNS3205" s="14"/>
      <c r="VNT3205" s="14"/>
      <c r="VNU3205" s="14"/>
      <c r="VNV3205" s="14"/>
      <c r="VNW3205" s="14"/>
      <c r="VNX3205" s="14"/>
      <c r="VNY3205" s="14"/>
      <c r="VNZ3205" s="14"/>
      <c r="VOA3205" s="14"/>
      <c r="VOB3205" s="14"/>
      <c r="VOC3205" s="14"/>
      <c r="VOD3205" s="14"/>
      <c r="VOE3205" s="14"/>
      <c r="VOF3205" s="14"/>
      <c r="VOG3205" s="14"/>
      <c r="VOH3205" s="14"/>
      <c r="VOI3205" s="14"/>
      <c r="VOJ3205" s="14"/>
      <c r="VOK3205" s="14"/>
      <c r="VOL3205" s="14"/>
      <c r="VOM3205" s="14"/>
      <c r="VON3205" s="14"/>
      <c r="VOO3205" s="14"/>
      <c r="VOP3205" s="14"/>
      <c r="VOQ3205" s="14"/>
      <c r="VOR3205" s="14"/>
      <c r="VOS3205" s="14"/>
      <c r="VOT3205" s="14"/>
      <c r="VOU3205" s="14"/>
      <c r="VOV3205" s="14"/>
      <c r="VOW3205" s="14"/>
      <c r="VOX3205" s="14"/>
      <c r="VOY3205" s="14"/>
      <c r="VOZ3205" s="14"/>
      <c r="VPA3205" s="14"/>
      <c r="VPB3205" s="14"/>
      <c r="VPC3205" s="14"/>
      <c r="VPD3205" s="14"/>
      <c r="VPE3205" s="14"/>
      <c r="VPF3205" s="14"/>
      <c r="VPG3205" s="14"/>
      <c r="VPH3205" s="14"/>
      <c r="VPI3205" s="14"/>
      <c r="VPJ3205" s="14"/>
      <c r="VPK3205" s="14"/>
      <c r="VPL3205" s="14"/>
      <c r="VPM3205" s="14"/>
      <c r="VPN3205" s="14"/>
      <c r="VPO3205" s="14"/>
      <c r="VPP3205" s="14"/>
      <c r="VPQ3205" s="14"/>
      <c r="VPR3205" s="14"/>
      <c r="VPS3205" s="14"/>
      <c r="VPT3205" s="14"/>
      <c r="VPU3205" s="14"/>
      <c r="VPV3205" s="14"/>
      <c r="VPW3205" s="14"/>
      <c r="VPX3205" s="14"/>
      <c r="VPY3205" s="14"/>
      <c r="VPZ3205" s="14"/>
      <c r="VQA3205" s="14"/>
      <c r="VQB3205" s="14"/>
      <c r="VQC3205" s="14"/>
      <c r="VQD3205" s="14"/>
      <c r="VQE3205" s="14"/>
      <c r="VQF3205" s="14"/>
      <c r="VQG3205" s="14"/>
      <c r="VQH3205" s="14"/>
      <c r="VQI3205" s="14"/>
      <c r="VQJ3205" s="14"/>
      <c r="VQK3205" s="14"/>
      <c r="VQL3205" s="14"/>
      <c r="VQM3205" s="14"/>
      <c r="VQN3205" s="14"/>
      <c r="VQO3205" s="14"/>
      <c r="VQP3205" s="14"/>
      <c r="VQQ3205" s="14"/>
      <c r="VQR3205" s="14"/>
      <c r="VQS3205" s="14"/>
      <c r="VQT3205" s="14"/>
      <c r="VQU3205" s="14"/>
      <c r="VQV3205" s="14"/>
      <c r="VQW3205" s="14"/>
      <c r="VQX3205" s="14"/>
      <c r="VQY3205" s="14"/>
      <c r="VQZ3205" s="14"/>
      <c r="VRA3205" s="14"/>
      <c r="VRB3205" s="14"/>
      <c r="VRC3205" s="14"/>
      <c r="VRD3205" s="14"/>
      <c r="VRE3205" s="14"/>
      <c r="VRF3205" s="14"/>
      <c r="VRG3205" s="14"/>
      <c r="VRH3205" s="14"/>
      <c r="VRI3205" s="14"/>
      <c r="VRJ3205" s="14"/>
      <c r="VRK3205" s="14"/>
      <c r="VRL3205" s="14"/>
      <c r="VRM3205" s="14"/>
      <c r="VRN3205" s="14"/>
      <c r="VRO3205" s="14"/>
      <c r="VRP3205" s="14"/>
      <c r="VRQ3205" s="14"/>
      <c r="VRR3205" s="14"/>
      <c r="VRS3205" s="14"/>
      <c r="VRT3205" s="14"/>
      <c r="VRU3205" s="14"/>
      <c r="VRV3205" s="14"/>
      <c r="VRW3205" s="14"/>
      <c r="VRX3205" s="14"/>
      <c r="VRY3205" s="14"/>
      <c r="VRZ3205" s="14"/>
      <c r="VSA3205" s="14"/>
      <c r="VSB3205" s="14"/>
      <c r="VSC3205" s="14"/>
      <c r="VSD3205" s="14"/>
      <c r="VSE3205" s="14"/>
      <c r="VSF3205" s="14"/>
      <c r="VSG3205" s="14"/>
      <c r="VSH3205" s="14"/>
      <c r="VSI3205" s="14"/>
      <c r="VSJ3205" s="14"/>
      <c r="VSK3205" s="14"/>
      <c r="VSL3205" s="14"/>
      <c r="VSM3205" s="14"/>
      <c r="VSN3205" s="14"/>
      <c r="VSO3205" s="14"/>
      <c r="VSP3205" s="14"/>
      <c r="VSQ3205" s="14"/>
      <c r="VSR3205" s="14"/>
      <c r="VSS3205" s="14"/>
      <c r="VST3205" s="14"/>
      <c r="VSU3205" s="14"/>
      <c r="VSV3205" s="14"/>
      <c r="VSW3205" s="14"/>
      <c r="VSX3205" s="14"/>
      <c r="VSY3205" s="14"/>
      <c r="VSZ3205" s="14"/>
      <c r="VTA3205" s="14"/>
      <c r="VTB3205" s="14"/>
      <c r="VTC3205" s="14"/>
      <c r="VTD3205" s="14"/>
      <c r="VTE3205" s="14"/>
      <c r="VTF3205" s="14"/>
      <c r="VTG3205" s="14"/>
      <c r="VTH3205" s="14"/>
      <c r="VTI3205" s="14"/>
      <c r="VTJ3205" s="14"/>
      <c r="VTK3205" s="14"/>
      <c r="VTL3205" s="14"/>
      <c r="VTM3205" s="14"/>
      <c r="VTN3205" s="14"/>
      <c r="VTO3205" s="14"/>
      <c r="VTP3205" s="14"/>
      <c r="VTQ3205" s="14"/>
      <c r="VTR3205" s="14"/>
      <c r="VTS3205" s="14"/>
      <c r="VTT3205" s="14"/>
      <c r="VTU3205" s="14"/>
      <c r="VTV3205" s="14"/>
      <c r="VTW3205" s="14"/>
      <c r="VTX3205" s="14"/>
      <c r="VTY3205" s="14"/>
      <c r="VTZ3205" s="14"/>
      <c r="VUA3205" s="14"/>
      <c r="VUB3205" s="14"/>
      <c r="VUC3205" s="14"/>
      <c r="VUD3205" s="14"/>
      <c r="VUE3205" s="14"/>
      <c r="VUF3205" s="14"/>
      <c r="VUG3205" s="14"/>
      <c r="VUH3205" s="14"/>
      <c r="VUI3205" s="14"/>
      <c r="VUJ3205" s="14"/>
      <c r="VUK3205" s="14"/>
      <c r="VUL3205" s="14"/>
      <c r="VUM3205" s="14"/>
      <c r="VUN3205" s="14"/>
      <c r="VUO3205" s="14"/>
      <c r="VUP3205" s="14"/>
      <c r="VUQ3205" s="14"/>
      <c r="VUR3205" s="14"/>
      <c r="VUS3205" s="14"/>
      <c r="VUT3205" s="14"/>
      <c r="VUU3205" s="14"/>
      <c r="VUV3205" s="14"/>
      <c r="VUW3205" s="14"/>
      <c r="VUX3205" s="14"/>
      <c r="VUY3205" s="14"/>
      <c r="VUZ3205" s="14"/>
      <c r="VVA3205" s="14"/>
      <c r="VVB3205" s="14"/>
      <c r="VVC3205" s="14"/>
      <c r="VVD3205" s="14"/>
      <c r="VVE3205" s="14"/>
      <c r="VVF3205" s="14"/>
      <c r="VVG3205" s="14"/>
      <c r="VVH3205" s="14"/>
      <c r="VVI3205" s="14"/>
      <c r="VVJ3205" s="14"/>
      <c r="VVK3205" s="14"/>
      <c r="VVL3205" s="14"/>
      <c r="VVM3205" s="14"/>
      <c r="VVN3205" s="14"/>
      <c r="VVO3205" s="14"/>
      <c r="VVP3205" s="14"/>
      <c r="VVQ3205" s="14"/>
      <c r="VVR3205" s="14"/>
      <c r="VVS3205" s="14"/>
      <c r="VVT3205" s="14"/>
      <c r="VVU3205" s="14"/>
      <c r="VVV3205" s="14"/>
      <c r="VVW3205" s="14"/>
      <c r="VVX3205" s="14"/>
      <c r="VVY3205" s="14"/>
      <c r="VVZ3205" s="14"/>
      <c r="VWA3205" s="14"/>
      <c r="VWB3205" s="14"/>
      <c r="VWC3205" s="14"/>
      <c r="VWD3205" s="14"/>
      <c r="VWE3205" s="14"/>
      <c r="VWF3205" s="14"/>
      <c r="VWG3205" s="14"/>
      <c r="VWH3205" s="14"/>
      <c r="VWI3205" s="14"/>
      <c r="VWJ3205" s="14"/>
      <c r="VWK3205" s="14"/>
      <c r="VWL3205" s="14"/>
      <c r="VWM3205" s="14"/>
      <c r="VWN3205" s="14"/>
      <c r="VWO3205" s="14"/>
      <c r="VWP3205" s="14"/>
      <c r="VWQ3205" s="14"/>
      <c r="VWR3205" s="14"/>
      <c r="VWS3205" s="14"/>
      <c r="VWT3205" s="14"/>
      <c r="VWU3205" s="14"/>
      <c r="VWV3205" s="14"/>
      <c r="VWW3205" s="14"/>
      <c r="VWX3205" s="14"/>
      <c r="VWY3205" s="14"/>
      <c r="VWZ3205" s="14"/>
      <c r="VXA3205" s="14"/>
      <c r="VXB3205" s="14"/>
      <c r="VXC3205" s="14"/>
      <c r="VXD3205" s="14"/>
      <c r="VXE3205" s="14"/>
      <c r="VXF3205" s="14"/>
      <c r="VXG3205" s="14"/>
      <c r="VXH3205" s="14"/>
      <c r="VXI3205" s="14"/>
      <c r="VXJ3205" s="14"/>
      <c r="VXK3205" s="14"/>
      <c r="VXL3205" s="14"/>
      <c r="VXM3205" s="14"/>
      <c r="VXN3205" s="14"/>
      <c r="VXO3205" s="14"/>
      <c r="VXP3205" s="14"/>
      <c r="VXQ3205" s="14"/>
      <c r="VXR3205" s="14"/>
      <c r="VXS3205" s="14"/>
      <c r="VXT3205" s="14"/>
      <c r="VXU3205" s="14"/>
      <c r="VXV3205" s="14"/>
      <c r="VXW3205" s="14"/>
      <c r="VXX3205" s="14"/>
      <c r="VXY3205" s="14"/>
      <c r="VXZ3205" s="14"/>
      <c r="VYA3205" s="14"/>
      <c r="VYB3205" s="14"/>
      <c r="VYC3205" s="14"/>
      <c r="VYD3205" s="14"/>
      <c r="VYE3205" s="14"/>
      <c r="VYF3205" s="14"/>
      <c r="VYG3205" s="14"/>
      <c r="VYH3205" s="14"/>
      <c r="VYI3205" s="14"/>
      <c r="VYJ3205" s="14"/>
      <c r="VYK3205" s="14"/>
      <c r="VYL3205" s="14"/>
      <c r="VYM3205" s="14"/>
      <c r="VYN3205" s="14"/>
      <c r="VYO3205" s="14"/>
      <c r="VYP3205" s="14"/>
      <c r="VYQ3205" s="14"/>
      <c r="VYR3205" s="14"/>
      <c r="VYS3205" s="14"/>
      <c r="VYT3205" s="14"/>
      <c r="VYU3205" s="14"/>
      <c r="VYV3205" s="14"/>
      <c r="VYW3205" s="14"/>
      <c r="VYX3205" s="14"/>
      <c r="VYY3205" s="14"/>
      <c r="VYZ3205" s="14"/>
      <c r="VZA3205" s="14"/>
      <c r="VZB3205" s="14"/>
      <c r="VZC3205" s="14"/>
      <c r="VZD3205" s="14"/>
      <c r="VZE3205" s="14"/>
      <c r="VZF3205" s="14"/>
      <c r="VZG3205" s="14"/>
      <c r="VZH3205" s="14"/>
      <c r="VZI3205" s="14"/>
      <c r="VZJ3205" s="14"/>
      <c r="VZK3205" s="14"/>
      <c r="VZL3205" s="14"/>
      <c r="VZM3205" s="14"/>
      <c r="VZN3205" s="14"/>
      <c r="VZO3205" s="14"/>
      <c r="VZP3205" s="14"/>
      <c r="VZQ3205" s="14"/>
      <c r="VZR3205" s="14"/>
      <c r="VZS3205" s="14"/>
      <c r="VZT3205" s="14"/>
      <c r="VZU3205" s="14"/>
      <c r="VZV3205" s="14"/>
      <c r="VZW3205" s="14"/>
      <c r="VZX3205" s="14"/>
      <c r="VZY3205" s="14"/>
      <c r="VZZ3205" s="14"/>
      <c r="WAA3205" s="14"/>
      <c r="WAB3205" s="14"/>
      <c r="WAC3205" s="14"/>
      <c r="WAD3205" s="14"/>
      <c r="WAE3205" s="14"/>
      <c r="WAF3205" s="14"/>
      <c r="WAG3205" s="14"/>
      <c r="WAH3205" s="14"/>
      <c r="WAI3205" s="14"/>
      <c r="WAJ3205" s="14"/>
      <c r="WAK3205" s="14"/>
      <c r="WAL3205" s="14"/>
      <c r="WAM3205" s="14"/>
      <c r="WAN3205" s="14"/>
      <c r="WAO3205" s="14"/>
      <c r="WAP3205" s="14"/>
      <c r="WAQ3205" s="14"/>
      <c r="WAR3205" s="14"/>
      <c r="WAS3205" s="14"/>
      <c r="WAT3205" s="14"/>
      <c r="WAU3205" s="14"/>
      <c r="WAV3205" s="14"/>
      <c r="WAW3205" s="14"/>
      <c r="WAX3205" s="14"/>
      <c r="WAY3205" s="14"/>
      <c r="WAZ3205" s="14"/>
      <c r="WBA3205" s="14"/>
      <c r="WBB3205" s="14"/>
      <c r="WBC3205" s="14"/>
      <c r="WBD3205" s="14"/>
      <c r="WBE3205" s="14"/>
      <c r="WBF3205" s="14"/>
      <c r="WBG3205" s="14"/>
      <c r="WBH3205" s="14"/>
      <c r="WBI3205" s="14"/>
      <c r="WBJ3205" s="14"/>
      <c r="WBK3205" s="14"/>
      <c r="WBL3205" s="14"/>
      <c r="WBM3205" s="14"/>
      <c r="WBN3205" s="14"/>
      <c r="WBO3205" s="14"/>
      <c r="WBP3205" s="14"/>
      <c r="WBQ3205" s="14"/>
      <c r="WBR3205" s="14"/>
      <c r="WBS3205" s="14"/>
      <c r="WBT3205" s="14"/>
      <c r="WBU3205" s="14"/>
      <c r="WBV3205" s="14"/>
      <c r="WBW3205" s="14"/>
      <c r="WBX3205" s="14"/>
      <c r="WBY3205" s="14"/>
      <c r="WBZ3205" s="14"/>
      <c r="WCA3205" s="14"/>
      <c r="WCB3205" s="14"/>
      <c r="WCC3205" s="14"/>
      <c r="WCD3205" s="14"/>
      <c r="WCE3205" s="14"/>
      <c r="WCF3205" s="14"/>
      <c r="WCG3205" s="14"/>
      <c r="WCH3205" s="14"/>
      <c r="WCI3205" s="14"/>
      <c r="WCJ3205" s="14"/>
      <c r="WCK3205" s="14"/>
      <c r="WCL3205" s="14"/>
      <c r="WCM3205" s="14"/>
      <c r="WCN3205" s="14"/>
      <c r="WCO3205" s="14"/>
      <c r="WCP3205" s="14"/>
      <c r="WCQ3205" s="14"/>
      <c r="WCR3205" s="14"/>
      <c r="WCS3205" s="14"/>
      <c r="WCT3205" s="14"/>
      <c r="WCU3205" s="14"/>
      <c r="WCV3205" s="14"/>
      <c r="WCW3205" s="14"/>
      <c r="WCX3205" s="14"/>
      <c r="WCY3205" s="14"/>
      <c r="WCZ3205" s="14"/>
      <c r="WDA3205" s="14"/>
      <c r="WDB3205" s="14"/>
      <c r="WDC3205" s="14"/>
      <c r="WDD3205" s="14"/>
      <c r="WDE3205" s="14"/>
      <c r="WDF3205" s="14"/>
      <c r="WDG3205" s="14"/>
      <c r="WDH3205" s="14"/>
      <c r="WDI3205" s="14"/>
      <c r="WDJ3205" s="14"/>
      <c r="WDK3205" s="14"/>
      <c r="WDL3205" s="14"/>
      <c r="WDM3205" s="14"/>
      <c r="WDN3205" s="14"/>
      <c r="WDO3205" s="14"/>
      <c r="WDP3205" s="14"/>
      <c r="WDQ3205" s="14"/>
      <c r="WDR3205" s="14"/>
      <c r="WDS3205" s="14"/>
      <c r="WDT3205" s="14"/>
      <c r="WDU3205" s="14"/>
      <c r="WDV3205" s="14"/>
      <c r="WDW3205" s="14"/>
      <c r="WDX3205" s="14"/>
      <c r="WDY3205" s="14"/>
      <c r="WDZ3205" s="14"/>
      <c r="WEA3205" s="14"/>
      <c r="WEB3205" s="14"/>
      <c r="WEC3205" s="14"/>
      <c r="WED3205" s="14"/>
      <c r="WEE3205" s="14"/>
      <c r="WEF3205" s="14"/>
      <c r="WEG3205" s="14"/>
      <c r="WEH3205" s="14"/>
      <c r="WEI3205" s="14"/>
      <c r="WEJ3205" s="14"/>
      <c r="WEK3205" s="14"/>
      <c r="WEL3205" s="14"/>
      <c r="WEM3205" s="14"/>
      <c r="WEN3205" s="14"/>
      <c r="WEO3205" s="14"/>
      <c r="WEP3205" s="14"/>
      <c r="WEQ3205" s="14"/>
      <c r="WER3205" s="14"/>
      <c r="WES3205" s="14"/>
      <c r="WET3205" s="14"/>
      <c r="WEU3205" s="14"/>
      <c r="WEV3205" s="14"/>
      <c r="WEW3205" s="14"/>
      <c r="WEX3205" s="14"/>
      <c r="WEY3205" s="14"/>
      <c r="WEZ3205" s="14"/>
      <c r="WFA3205" s="14"/>
      <c r="WFB3205" s="14"/>
      <c r="WFC3205" s="14"/>
      <c r="WFD3205" s="14"/>
      <c r="WFE3205" s="14"/>
      <c r="WFF3205" s="14"/>
      <c r="WFG3205" s="14"/>
      <c r="WFH3205" s="14"/>
      <c r="WFI3205" s="14"/>
      <c r="WFJ3205" s="14"/>
      <c r="WFK3205" s="14"/>
      <c r="WFL3205" s="14"/>
      <c r="WFM3205" s="14"/>
      <c r="WFN3205" s="14"/>
      <c r="WFO3205" s="14"/>
      <c r="WFP3205" s="14"/>
      <c r="WFQ3205" s="14"/>
      <c r="WFR3205" s="14"/>
      <c r="WFS3205" s="14"/>
      <c r="WFT3205" s="14"/>
      <c r="WFU3205" s="14"/>
      <c r="WFV3205" s="14"/>
      <c r="WFW3205" s="14"/>
      <c r="WFX3205" s="14"/>
      <c r="WFY3205" s="14"/>
      <c r="WFZ3205" s="14"/>
      <c r="WGA3205" s="14"/>
      <c r="WGB3205" s="14"/>
      <c r="WGC3205" s="14"/>
      <c r="WGD3205" s="14"/>
      <c r="WGE3205" s="14"/>
      <c r="WGF3205" s="14"/>
      <c r="WGG3205" s="14"/>
      <c r="WGH3205" s="14"/>
      <c r="WGI3205" s="14"/>
      <c r="WGJ3205" s="14"/>
      <c r="WGK3205" s="14"/>
      <c r="WGL3205" s="14"/>
      <c r="WGM3205" s="14"/>
      <c r="WGN3205" s="14"/>
      <c r="WGO3205" s="14"/>
      <c r="WGP3205" s="14"/>
      <c r="WGQ3205" s="14"/>
      <c r="WGR3205" s="14"/>
      <c r="WGS3205" s="14"/>
      <c r="WGT3205" s="14"/>
      <c r="WGU3205" s="14"/>
      <c r="WGV3205" s="14"/>
      <c r="WGW3205" s="14"/>
      <c r="WGX3205" s="14"/>
      <c r="WGY3205" s="14"/>
      <c r="WGZ3205" s="14"/>
      <c r="WHA3205" s="14"/>
      <c r="WHB3205" s="14"/>
      <c r="WHC3205" s="14"/>
      <c r="WHD3205" s="14"/>
      <c r="WHE3205" s="14"/>
      <c r="WHF3205" s="14"/>
      <c r="WHG3205" s="14"/>
      <c r="WHH3205" s="14"/>
      <c r="WHI3205" s="14"/>
      <c r="WHJ3205" s="14"/>
      <c r="WHK3205" s="14"/>
      <c r="WHL3205" s="14"/>
      <c r="WHM3205" s="14"/>
      <c r="WHN3205" s="14"/>
      <c r="WHO3205" s="14"/>
      <c r="WHP3205" s="14"/>
      <c r="WHQ3205" s="14"/>
      <c r="WHR3205" s="14"/>
      <c r="WHS3205" s="14"/>
      <c r="WHT3205" s="14"/>
      <c r="WHU3205" s="14"/>
      <c r="WHV3205" s="14"/>
      <c r="WHW3205" s="14"/>
      <c r="WHX3205" s="14"/>
      <c r="WHY3205" s="14"/>
      <c r="WHZ3205" s="14"/>
      <c r="WIA3205" s="14"/>
      <c r="WIB3205" s="14"/>
      <c r="WIC3205" s="14"/>
      <c r="WID3205" s="14"/>
      <c r="WIE3205" s="14"/>
      <c r="WIF3205" s="14"/>
      <c r="WIG3205" s="14"/>
      <c r="WIH3205" s="14"/>
      <c r="WII3205" s="14"/>
      <c r="WIJ3205" s="14"/>
      <c r="WIK3205" s="14"/>
      <c r="WIL3205" s="14"/>
      <c r="WIM3205" s="14"/>
      <c r="WIN3205" s="14"/>
      <c r="WIO3205" s="14"/>
      <c r="WIP3205" s="14"/>
      <c r="WIQ3205" s="14"/>
      <c r="WIR3205" s="14"/>
      <c r="WIS3205" s="14"/>
      <c r="WIT3205" s="14"/>
      <c r="WIU3205" s="14"/>
      <c r="WIV3205" s="14"/>
      <c r="WIW3205" s="14"/>
      <c r="WIX3205" s="14"/>
      <c r="WIY3205" s="14"/>
      <c r="WIZ3205" s="14"/>
      <c r="WJA3205" s="14"/>
      <c r="WJB3205" s="14"/>
      <c r="WJC3205" s="14"/>
      <c r="WJD3205" s="14"/>
      <c r="WJE3205" s="14"/>
      <c r="WJF3205" s="14"/>
      <c r="WJG3205" s="14"/>
      <c r="WJH3205" s="14"/>
      <c r="WJI3205" s="14"/>
      <c r="WJJ3205" s="14"/>
      <c r="WJK3205" s="14"/>
      <c r="WJL3205" s="14"/>
      <c r="WJM3205" s="14"/>
      <c r="WJN3205" s="14"/>
      <c r="WJO3205" s="14"/>
      <c r="WJP3205" s="14"/>
      <c r="WJQ3205" s="14"/>
      <c r="WJR3205" s="14"/>
      <c r="WJS3205" s="14"/>
      <c r="WJT3205" s="14"/>
      <c r="WJU3205" s="14"/>
      <c r="WJV3205" s="14"/>
      <c r="WJW3205" s="14"/>
      <c r="WJX3205" s="14"/>
      <c r="WJY3205" s="14"/>
      <c r="WJZ3205" s="14"/>
      <c r="WKA3205" s="14"/>
      <c r="WKB3205" s="14"/>
      <c r="WKC3205" s="14"/>
      <c r="WKD3205" s="14"/>
      <c r="WKE3205" s="14"/>
      <c r="WKF3205" s="14"/>
      <c r="WKG3205" s="14"/>
      <c r="WKH3205" s="14"/>
      <c r="WKI3205" s="14"/>
      <c r="WKJ3205" s="14"/>
      <c r="WKK3205" s="14"/>
      <c r="WKL3205" s="14"/>
      <c r="WKM3205" s="14"/>
      <c r="WKN3205" s="14"/>
      <c r="WKO3205" s="14"/>
      <c r="WKP3205" s="14"/>
      <c r="WKQ3205" s="14"/>
      <c r="WKR3205" s="14"/>
      <c r="WKS3205" s="14"/>
      <c r="WKT3205" s="14"/>
      <c r="WKU3205" s="14"/>
      <c r="WKV3205" s="14"/>
      <c r="WKW3205" s="14"/>
      <c r="WKX3205" s="14"/>
      <c r="WKY3205" s="14"/>
      <c r="WKZ3205" s="14"/>
      <c r="WLA3205" s="14"/>
      <c r="WLB3205" s="14"/>
      <c r="WLC3205" s="14"/>
      <c r="WLD3205" s="14"/>
      <c r="WLE3205" s="14"/>
      <c r="WLF3205" s="14"/>
      <c r="WLG3205" s="14"/>
      <c r="WLH3205" s="14"/>
      <c r="WLI3205" s="14"/>
      <c r="WLJ3205" s="14"/>
      <c r="WLK3205" s="14"/>
      <c r="WLL3205" s="14"/>
      <c r="WLM3205" s="14"/>
      <c r="WLN3205" s="14"/>
      <c r="WLO3205" s="14"/>
      <c r="WLP3205" s="14"/>
      <c r="WLQ3205" s="14"/>
      <c r="WLR3205" s="14"/>
      <c r="WLS3205" s="14"/>
      <c r="WLT3205" s="14"/>
      <c r="WLU3205" s="14"/>
      <c r="WLV3205" s="14"/>
      <c r="WLW3205" s="14"/>
      <c r="WLX3205" s="14"/>
      <c r="WLY3205" s="14"/>
      <c r="WLZ3205" s="14"/>
      <c r="WMA3205" s="14"/>
      <c r="WMB3205" s="14"/>
      <c r="WMC3205" s="14"/>
      <c r="WMD3205" s="14"/>
      <c r="WME3205" s="14"/>
      <c r="WMF3205" s="14"/>
      <c r="WMG3205" s="14"/>
      <c r="WMH3205" s="14"/>
      <c r="WMI3205" s="14"/>
      <c r="WMJ3205" s="14"/>
      <c r="WMK3205" s="14"/>
      <c r="WML3205" s="14"/>
      <c r="WMM3205" s="14"/>
      <c r="WMN3205" s="14"/>
      <c r="WMO3205" s="14"/>
      <c r="WMP3205" s="14"/>
      <c r="WMQ3205" s="14"/>
      <c r="WMR3205" s="14"/>
      <c r="WMS3205" s="14"/>
      <c r="WMT3205" s="14"/>
      <c r="WMU3205" s="14"/>
      <c r="WMV3205" s="14"/>
      <c r="WMW3205" s="14"/>
      <c r="WMX3205" s="14"/>
      <c r="WMY3205" s="14"/>
      <c r="WMZ3205" s="14"/>
      <c r="WNA3205" s="14"/>
      <c r="WNB3205" s="14"/>
      <c r="WNC3205" s="14"/>
      <c r="WND3205" s="14"/>
      <c r="WNE3205" s="14"/>
      <c r="WNF3205" s="14"/>
      <c r="WNG3205" s="14"/>
      <c r="WNH3205" s="14"/>
      <c r="WNI3205" s="14"/>
      <c r="WNJ3205" s="14"/>
      <c r="WNK3205" s="14"/>
      <c r="WNL3205" s="14"/>
      <c r="WNM3205" s="14"/>
      <c r="WNN3205" s="14"/>
      <c r="WNO3205" s="14"/>
      <c r="WNP3205" s="14"/>
      <c r="WNQ3205" s="14"/>
      <c r="WNR3205" s="14"/>
      <c r="WNS3205" s="14"/>
      <c r="WNT3205" s="14"/>
      <c r="WNU3205" s="14"/>
      <c r="WNV3205" s="14"/>
      <c r="WNW3205" s="14"/>
      <c r="WNX3205" s="14"/>
      <c r="WNY3205" s="14"/>
      <c r="WNZ3205" s="14"/>
      <c r="WOA3205" s="14"/>
      <c r="WOB3205" s="14"/>
      <c r="WOC3205" s="14"/>
      <c r="WOD3205" s="14"/>
      <c r="WOE3205" s="14"/>
      <c r="WOF3205" s="14"/>
      <c r="WOG3205" s="14"/>
      <c r="WOH3205" s="14"/>
      <c r="WOI3205" s="14"/>
      <c r="WOJ3205" s="14"/>
      <c r="WOK3205" s="14"/>
      <c r="WOL3205" s="14"/>
      <c r="WOM3205" s="14"/>
      <c r="WON3205" s="14"/>
      <c r="WOO3205" s="14"/>
      <c r="WOP3205" s="14"/>
      <c r="WOQ3205" s="14"/>
      <c r="WOR3205" s="14"/>
      <c r="WOS3205" s="14"/>
      <c r="WOT3205" s="14"/>
      <c r="WOU3205" s="14"/>
      <c r="WOV3205" s="14"/>
      <c r="WOW3205" s="14"/>
      <c r="WOX3205" s="14"/>
      <c r="WOY3205" s="14"/>
      <c r="WOZ3205" s="14"/>
      <c r="WPA3205" s="14"/>
      <c r="WPB3205" s="14"/>
      <c r="WPC3205" s="14"/>
      <c r="WPD3205" s="14"/>
      <c r="WPE3205" s="14"/>
      <c r="WPF3205" s="14"/>
      <c r="WPG3205" s="14"/>
      <c r="WPH3205" s="14"/>
      <c r="WPI3205" s="14"/>
      <c r="WPJ3205" s="14"/>
      <c r="WPK3205" s="14"/>
      <c r="WPL3205" s="14"/>
      <c r="WPM3205" s="14"/>
      <c r="WPN3205" s="14"/>
      <c r="WPO3205" s="14"/>
      <c r="WPP3205" s="14"/>
      <c r="WPQ3205" s="14"/>
      <c r="WPR3205" s="14"/>
      <c r="WPS3205" s="14"/>
      <c r="WPT3205" s="14"/>
      <c r="WPU3205" s="14"/>
      <c r="WPV3205" s="14"/>
      <c r="WPW3205" s="14"/>
      <c r="WPX3205" s="14"/>
      <c r="WPY3205" s="14"/>
      <c r="WPZ3205" s="14"/>
      <c r="WQA3205" s="14"/>
      <c r="WQB3205" s="14"/>
      <c r="WQC3205" s="14"/>
      <c r="WQD3205" s="14"/>
      <c r="WQE3205" s="14"/>
      <c r="WQF3205" s="14"/>
      <c r="WQG3205" s="14"/>
      <c r="WQH3205" s="14"/>
      <c r="WQI3205" s="14"/>
      <c r="WQJ3205" s="14"/>
      <c r="WQK3205" s="14"/>
      <c r="WQL3205" s="14"/>
      <c r="WQM3205" s="14"/>
      <c r="WQN3205" s="14"/>
      <c r="WQO3205" s="14"/>
      <c r="WQP3205" s="14"/>
      <c r="WQQ3205" s="14"/>
      <c r="WQR3205" s="14"/>
      <c r="WQS3205" s="14"/>
      <c r="WQT3205" s="14"/>
      <c r="WQU3205" s="14"/>
      <c r="WQV3205" s="14"/>
      <c r="WQW3205" s="14"/>
      <c r="WQX3205" s="14"/>
      <c r="WQY3205" s="14"/>
      <c r="WQZ3205" s="14"/>
      <c r="WRA3205" s="14"/>
      <c r="WRB3205" s="14"/>
      <c r="WRC3205" s="14"/>
      <c r="WRD3205" s="14"/>
      <c r="WRE3205" s="14"/>
      <c r="WRF3205" s="14"/>
      <c r="WRG3205" s="14"/>
      <c r="WRH3205" s="14"/>
      <c r="WRI3205" s="14"/>
      <c r="WRJ3205" s="14"/>
      <c r="WRK3205" s="14"/>
      <c r="WRL3205" s="14"/>
      <c r="WRM3205" s="14"/>
      <c r="WRN3205" s="14"/>
      <c r="WRO3205" s="14"/>
      <c r="WRP3205" s="14"/>
      <c r="WRQ3205" s="14"/>
      <c r="WRR3205" s="14"/>
      <c r="WRS3205" s="14"/>
      <c r="WRT3205" s="14"/>
      <c r="WRU3205" s="14"/>
      <c r="WRV3205" s="14"/>
      <c r="WRW3205" s="14"/>
      <c r="WRX3205" s="14"/>
      <c r="WRY3205" s="14"/>
      <c r="WRZ3205" s="14"/>
      <c r="WSA3205" s="14"/>
      <c r="WSB3205" s="14"/>
      <c r="WSC3205" s="14"/>
      <c r="WSD3205" s="14"/>
      <c r="WSE3205" s="14"/>
      <c r="WSF3205" s="14"/>
      <c r="WSG3205" s="14"/>
      <c r="WSH3205" s="14"/>
      <c r="WSI3205" s="14"/>
      <c r="WSJ3205" s="14"/>
      <c r="WSK3205" s="14"/>
      <c r="WSL3205" s="14"/>
      <c r="WSM3205" s="14"/>
      <c r="WSN3205" s="14"/>
      <c r="WSO3205" s="14"/>
      <c r="WSP3205" s="14"/>
      <c r="WSQ3205" s="14"/>
      <c r="WSR3205" s="14"/>
      <c r="WSS3205" s="14"/>
      <c r="WST3205" s="14"/>
      <c r="WSU3205" s="14"/>
      <c r="WSV3205" s="14"/>
      <c r="WSW3205" s="14"/>
      <c r="WSX3205" s="14"/>
      <c r="WSY3205" s="14"/>
      <c r="WSZ3205" s="14"/>
      <c r="WTA3205" s="14"/>
      <c r="WTB3205" s="14"/>
      <c r="WTC3205" s="14"/>
      <c r="WTD3205" s="14"/>
      <c r="WTE3205" s="14"/>
      <c r="WTF3205" s="14"/>
      <c r="WTG3205" s="14"/>
      <c r="WTH3205" s="14"/>
      <c r="WTI3205" s="14"/>
      <c r="WTJ3205" s="14"/>
      <c r="WTK3205" s="14"/>
      <c r="WTL3205" s="14"/>
      <c r="WTM3205" s="14"/>
      <c r="WTN3205" s="14"/>
      <c r="WTO3205" s="14"/>
      <c r="WTP3205" s="14"/>
      <c r="WTQ3205" s="14"/>
      <c r="WTR3205" s="14"/>
      <c r="WTS3205" s="14"/>
      <c r="WTT3205" s="14"/>
      <c r="WTU3205" s="14"/>
      <c r="WTV3205" s="14"/>
      <c r="WTW3205" s="14"/>
      <c r="WTX3205" s="14"/>
      <c r="WTY3205" s="14"/>
      <c r="WTZ3205" s="14"/>
      <c r="WUA3205" s="14"/>
      <c r="WUB3205" s="14"/>
      <c r="WUC3205" s="14"/>
      <c r="WUD3205" s="14"/>
      <c r="WUE3205" s="14"/>
      <c r="WUF3205" s="14"/>
      <c r="WUG3205" s="14"/>
      <c r="WUH3205" s="14"/>
      <c r="WUI3205" s="14"/>
      <c r="WUJ3205" s="14"/>
      <c r="WUK3205" s="14"/>
      <c r="WUL3205" s="14"/>
      <c r="WUM3205" s="14"/>
      <c r="WUN3205" s="14"/>
      <c r="WUO3205" s="14"/>
      <c r="WUP3205" s="14"/>
      <c r="WUQ3205" s="14"/>
      <c r="WUR3205" s="14"/>
      <c r="WUS3205" s="14"/>
      <c r="WUT3205" s="14"/>
      <c r="WUU3205" s="14"/>
      <c r="WUV3205" s="14"/>
      <c r="WUW3205" s="14"/>
      <c r="WUX3205" s="14"/>
      <c r="WUY3205" s="14"/>
      <c r="WUZ3205" s="14"/>
      <c r="WVA3205" s="14"/>
      <c r="WVB3205" s="14"/>
      <c r="WVC3205" s="14"/>
      <c r="WVD3205" s="14"/>
      <c r="WVE3205" s="14"/>
      <c r="WVF3205" s="14"/>
      <c r="WVG3205" s="14"/>
      <c r="WVH3205" s="14"/>
      <c r="WVI3205" s="14"/>
      <c r="WVJ3205" s="14"/>
      <c r="WVK3205" s="14"/>
      <c r="WVL3205" s="14"/>
      <c r="WVM3205" s="14"/>
      <c r="WVN3205" s="14"/>
      <c r="WVO3205" s="14"/>
      <c r="WVP3205" s="14"/>
      <c r="WVQ3205" s="14"/>
      <c r="WVR3205" s="14"/>
      <c r="WVS3205" s="14"/>
      <c r="WVT3205" s="14"/>
      <c r="WVU3205" s="14"/>
      <c r="WVV3205" s="14"/>
      <c r="WVW3205" s="14"/>
      <c r="WVX3205" s="14"/>
      <c r="WVY3205" s="14"/>
      <c r="WVZ3205" s="14"/>
      <c r="WWA3205" s="14"/>
      <c r="WWB3205" s="14"/>
      <c r="WWC3205" s="14"/>
      <c r="WWD3205" s="14"/>
      <c r="WWE3205" s="14"/>
      <c r="WWF3205" s="14"/>
      <c r="WWG3205" s="14"/>
      <c r="WWH3205" s="14"/>
      <c r="WWI3205" s="14"/>
      <c r="WWJ3205" s="14"/>
      <c r="WWK3205" s="14"/>
      <c r="WWL3205" s="14"/>
      <c r="WWM3205" s="14"/>
      <c r="WWN3205" s="14"/>
      <c r="WWO3205" s="14"/>
      <c r="WWP3205" s="14"/>
      <c r="WWQ3205" s="14"/>
      <c r="WWR3205" s="14"/>
      <c r="WWS3205" s="14"/>
      <c r="WWT3205" s="14"/>
      <c r="WWU3205" s="14"/>
      <c r="WWV3205" s="14"/>
      <c r="WWW3205" s="14"/>
      <c r="WWX3205" s="14"/>
      <c r="WWY3205" s="14"/>
      <c r="WWZ3205" s="14"/>
      <c r="WXA3205" s="14"/>
      <c r="WXB3205" s="14"/>
      <c r="WXC3205" s="14"/>
      <c r="WXD3205" s="14"/>
      <c r="WXE3205" s="14"/>
      <c r="WXF3205" s="14"/>
      <c r="WXG3205" s="14"/>
      <c r="WXH3205" s="14"/>
      <c r="WXI3205" s="14"/>
      <c r="WXJ3205" s="14"/>
      <c r="WXK3205" s="14"/>
      <c r="WXL3205" s="14"/>
      <c r="WXM3205" s="14"/>
      <c r="WXN3205" s="14"/>
      <c r="WXO3205" s="14"/>
      <c r="WXP3205" s="14"/>
      <c r="WXQ3205" s="14"/>
      <c r="WXR3205" s="14"/>
      <c r="WXS3205" s="14"/>
      <c r="WXT3205" s="14"/>
      <c r="WXU3205" s="14"/>
      <c r="WXV3205" s="14"/>
      <c r="WXW3205" s="14"/>
      <c r="WXX3205" s="14"/>
      <c r="WXY3205" s="14"/>
      <c r="WXZ3205" s="14"/>
      <c r="WYA3205" s="14"/>
      <c r="WYB3205" s="14"/>
      <c r="WYC3205" s="14"/>
      <c r="WYD3205" s="14"/>
      <c r="WYE3205" s="14"/>
      <c r="WYF3205" s="14"/>
      <c r="WYG3205" s="14"/>
      <c r="WYH3205" s="14"/>
      <c r="WYI3205" s="14"/>
      <c r="WYJ3205" s="14"/>
      <c r="WYK3205" s="14"/>
      <c r="WYL3205" s="14"/>
      <c r="WYM3205" s="14"/>
      <c r="WYN3205" s="14"/>
      <c r="WYO3205" s="14"/>
      <c r="WYP3205" s="14"/>
      <c r="WYQ3205" s="14"/>
      <c r="WYR3205" s="14"/>
      <c r="WYS3205" s="14"/>
      <c r="WYT3205" s="14"/>
      <c r="WYU3205" s="14"/>
      <c r="WYV3205" s="14"/>
      <c r="WYW3205" s="14"/>
      <c r="WYX3205" s="14"/>
      <c r="WYY3205" s="14"/>
      <c r="WYZ3205" s="14"/>
      <c r="WZA3205" s="14"/>
      <c r="WZB3205" s="14"/>
      <c r="WZC3205" s="14"/>
      <c r="WZD3205" s="14"/>
      <c r="WZE3205" s="14"/>
      <c r="WZF3205" s="14"/>
      <c r="WZG3205" s="14"/>
      <c r="WZH3205" s="14"/>
      <c r="WZI3205" s="14"/>
      <c r="WZJ3205" s="14"/>
      <c r="WZK3205" s="14"/>
      <c r="WZL3205" s="14"/>
      <c r="WZM3205" s="14"/>
      <c r="WZN3205" s="14"/>
      <c r="WZO3205" s="14"/>
      <c r="WZP3205" s="14"/>
      <c r="WZQ3205" s="14"/>
      <c r="WZR3205" s="14"/>
      <c r="WZS3205" s="14"/>
      <c r="WZT3205" s="14"/>
      <c r="WZU3205" s="14"/>
      <c r="WZV3205" s="14"/>
      <c r="WZW3205" s="14"/>
      <c r="WZX3205" s="14"/>
      <c r="WZY3205" s="14"/>
      <c r="WZZ3205" s="14"/>
      <c r="XAA3205" s="14"/>
      <c r="XAB3205" s="14"/>
      <c r="XAC3205" s="14"/>
      <c r="XAD3205" s="14"/>
      <c r="XAE3205" s="14"/>
      <c r="XAF3205" s="14"/>
      <c r="XAG3205" s="14"/>
      <c r="XAH3205" s="14"/>
      <c r="XAI3205" s="14"/>
      <c r="XAJ3205" s="14"/>
      <c r="XAK3205" s="14"/>
      <c r="XAL3205" s="14"/>
      <c r="XAM3205" s="14"/>
      <c r="XAN3205" s="14"/>
      <c r="XAO3205" s="14"/>
      <c r="XAP3205" s="14"/>
      <c r="XAQ3205" s="14"/>
      <c r="XAR3205" s="14"/>
      <c r="XAS3205" s="14"/>
      <c r="XAT3205" s="14"/>
      <c r="XAU3205" s="14"/>
      <c r="XAV3205" s="14"/>
      <c r="XAW3205" s="14"/>
      <c r="XAX3205" s="14"/>
      <c r="XAY3205" s="14"/>
      <c r="XAZ3205" s="14"/>
      <c r="XBA3205" s="14"/>
      <c r="XBB3205" s="14"/>
      <c r="XBC3205" s="14"/>
      <c r="XBD3205" s="14"/>
      <c r="XBE3205" s="14"/>
      <c r="XBF3205" s="14"/>
      <c r="XBG3205" s="14"/>
      <c r="XBH3205" s="14"/>
      <c r="XBI3205" s="14"/>
      <c r="XBJ3205" s="14"/>
      <c r="XBK3205" s="14"/>
      <c r="XBL3205" s="14"/>
      <c r="XBM3205" s="14"/>
      <c r="XBN3205" s="14"/>
      <c r="XBO3205" s="14"/>
      <c r="XBP3205" s="14"/>
      <c r="XBQ3205" s="14"/>
      <c r="XBR3205" s="14"/>
      <c r="XBS3205" s="14"/>
      <c r="XBT3205" s="14"/>
      <c r="XBU3205" s="14"/>
      <c r="XBV3205" s="14"/>
      <c r="XBW3205" s="14"/>
      <c r="XBX3205" s="14"/>
      <c r="XBY3205" s="14"/>
      <c r="XBZ3205" s="14"/>
      <c r="XCA3205" s="14"/>
      <c r="XCB3205" s="14"/>
      <c r="XCC3205" s="14"/>
      <c r="XCD3205" s="14"/>
      <c r="XCE3205" s="14"/>
      <c r="XCF3205" s="14"/>
      <c r="XCG3205" s="14"/>
      <c r="XCH3205" s="14"/>
      <c r="XCI3205" s="14"/>
      <c r="XCJ3205" s="14"/>
      <c r="XCK3205" s="14"/>
      <c r="XCL3205" s="14"/>
      <c r="XCM3205" s="14"/>
      <c r="XCN3205" s="14"/>
      <c r="XCO3205" s="14"/>
      <c r="XCP3205" s="14"/>
      <c r="XCQ3205" s="14"/>
      <c r="XCR3205" s="14"/>
      <c r="XCS3205" s="14"/>
      <c r="XCT3205" s="14"/>
      <c r="XCU3205" s="14"/>
      <c r="XCV3205" s="14"/>
      <c r="XCW3205" s="14"/>
      <c r="XCX3205" s="14"/>
      <c r="XCY3205" s="14"/>
      <c r="XCZ3205" s="14"/>
      <c r="XDA3205" s="14"/>
      <c r="XDB3205" s="14"/>
      <c r="XDC3205" s="14"/>
      <c r="XDD3205" s="14"/>
      <c r="XDE3205" s="14"/>
      <c r="XDF3205" s="14"/>
      <c r="XDG3205" s="14"/>
      <c r="XDH3205" s="14"/>
      <c r="XDI3205" s="14"/>
      <c r="XDJ3205" s="14"/>
      <c r="XDK3205" s="14"/>
      <c r="XDL3205" s="14"/>
      <c r="XDM3205" s="14"/>
      <c r="XDN3205" s="14"/>
      <c r="XDO3205" s="14"/>
      <c r="XDP3205" s="14"/>
      <c r="XDQ3205" s="14"/>
      <c r="XDR3205" s="14"/>
      <c r="XDS3205" s="14"/>
      <c r="XDT3205" s="14"/>
      <c r="XDU3205" s="14"/>
      <c r="XDV3205" s="14"/>
      <c r="XDW3205" s="14"/>
      <c r="XDX3205" s="14"/>
      <c r="XDY3205" s="14"/>
      <c r="XDZ3205" s="14"/>
      <c r="XEA3205" s="14"/>
      <c r="XEB3205" s="14"/>
      <c r="XEC3205" s="14"/>
      <c r="XED3205" s="14"/>
      <c r="XEE3205" s="14"/>
      <c r="XEF3205" s="14"/>
      <c r="XEG3205" s="14"/>
      <c r="XEH3205" s="14"/>
      <c r="XEI3205" s="14"/>
      <c r="XEJ3205" s="14"/>
      <c r="XEK3205" s="14"/>
      <c r="XEL3205" s="14"/>
      <c r="XEM3205" s="14"/>
      <c r="XEN3205" s="14"/>
      <c r="XEO3205" s="14"/>
      <c r="XEP3205" s="14"/>
      <c r="XEQ3205" s="14"/>
      <c r="XER3205" s="14"/>
      <c r="XES3205" s="14"/>
      <c r="XET3205" s="14"/>
      <c r="XEU3205" s="14"/>
      <c r="XEV3205" s="14"/>
      <c r="XEW3205" s="14"/>
      <c r="XEX3205" s="14"/>
      <c r="XEY3205" s="14"/>
      <c r="XEZ3205" s="14"/>
      <c r="XFA3205" s="14"/>
    </row>
    <row r="3206" spans="1:16381" ht="22.5" hidden="1" customHeight="1" x14ac:dyDescent="0.25">
      <c r="A3206" s="68" t="s">
        <v>6275</v>
      </c>
      <c r="B3206" s="68">
        <v>4966</v>
      </c>
      <c r="C3206" s="333" t="s">
        <v>3151</v>
      </c>
      <c r="D3206" s="68">
        <v>1937</v>
      </c>
      <c r="E3206" s="108" t="s">
        <v>2932</v>
      </c>
      <c r="F3206" s="68" t="s">
        <v>2934</v>
      </c>
      <c r="G3206" s="25">
        <v>3</v>
      </c>
      <c r="H3206" s="25">
        <v>2</v>
      </c>
      <c r="I3206" s="137">
        <v>1086.4000000000001</v>
      </c>
      <c r="J3206" s="137">
        <v>986.3</v>
      </c>
      <c r="K3206" s="137">
        <v>777.5</v>
      </c>
      <c r="L3206" s="30">
        <v>43</v>
      </c>
      <c r="M3206" s="173">
        <f t="shared" ref="M3206" si="660">R3206+T3206+V3206+X3206+Z3206+AB3206+AE3206+AF3206</f>
        <v>791680</v>
      </c>
      <c r="N3206" s="137"/>
      <c r="O3206" s="135"/>
      <c r="P3206" s="137"/>
      <c r="Q3206" s="137">
        <f t="shared" ref="Q3206" si="661">M3206</f>
        <v>791680</v>
      </c>
      <c r="R3206" s="137">
        <v>791680</v>
      </c>
      <c r="S3206" s="30"/>
      <c r="T3206" s="137"/>
      <c r="U3206" s="137"/>
      <c r="V3206" s="137"/>
      <c r="W3206" s="137"/>
      <c r="X3206" s="137"/>
      <c r="Y3206" s="137"/>
      <c r="Z3206" s="137"/>
      <c r="AA3206" s="137"/>
      <c r="AB3206" s="137"/>
      <c r="AC3206" s="137"/>
      <c r="AD3206" s="137"/>
      <c r="AE3206" s="137"/>
      <c r="AF3206" s="184"/>
      <c r="AG3206" s="337">
        <v>2025</v>
      </c>
      <c r="AH3206" s="188" t="s">
        <v>3049</v>
      </c>
      <c r="AI3206" s="188"/>
      <c r="AJ3206" s="134">
        <f t="shared" ca="1" si="644"/>
        <v>3095</v>
      </c>
      <c r="AK3206" s="35" t="s">
        <v>153</v>
      </c>
      <c r="AL3206" s="134" t="str">
        <f t="shared" ca="1" si="647"/>
        <v>3095.</v>
      </c>
      <c r="AM3206" s="140"/>
      <c r="AN3206" s="35"/>
      <c r="AO3206" s="193"/>
      <c r="AP3206" s="14"/>
      <c r="AQ3206" s="14"/>
      <c r="AR3206" s="14"/>
      <c r="AS3206" s="14"/>
      <c r="AT3206" s="14"/>
      <c r="AU3206" s="14"/>
      <c r="AV3206" s="14"/>
      <c r="AW3206" s="14"/>
      <c r="AX3206" s="14"/>
      <c r="AY3206" s="14"/>
      <c r="AZ3206" s="14"/>
      <c r="BA3206" s="14"/>
      <c r="BB3206" s="14"/>
      <c r="BC3206" s="14"/>
      <c r="BD3206" s="14"/>
      <c r="BE3206" s="14"/>
      <c r="BF3206" s="14"/>
      <c r="BG3206" s="14"/>
      <c r="BH3206" s="14"/>
      <c r="BI3206" s="14"/>
      <c r="BJ3206" s="14"/>
      <c r="BK3206" s="14"/>
      <c r="BL3206" s="14"/>
      <c r="BM3206" s="14"/>
      <c r="BN3206" s="14"/>
      <c r="BO3206" s="14"/>
      <c r="BP3206" s="14"/>
      <c r="BQ3206" s="14"/>
      <c r="BR3206" s="14"/>
      <c r="BS3206" s="14"/>
      <c r="BT3206" s="14"/>
      <c r="BU3206" s="14"/>
      <c r="BV3206" s="14"/>
      <c r="BW3206" s="14"/>
      <c r="BX3206" s="14"/>
      <c r="BY3206" s="14"/>
      <c r="BZ3206" s="14"/>
      <c r="CA3206" s="14"/>
      <c r="CB3206" s="14"/>
      <c r="CC3206" s="14"/>
      <c r="CD3206" s="14"/>
      <c r="CE3206" s="14"/>
      <c r="CF3206" s="14"/>
      <c r="CG3206" s="14"/>
      <c r="CH3206" s="14"/>
      <c r="CI3206" s="14"/>
      <c r="CJ3206" s="14"/>
      <c r="CK3206" s="14"/>
      <c r="CL3206" s="14"/>
      <c r="CM3206" s="14"/>
      <c r="CN3206" s="14"/>
      <c r="CO3206" s="14"/>
      <c r="CP3206" s="14"/>
      <c r="CQ3206" s="14"/>
      <c r="CR3206" s="14"/>
      <c r="CS3206" s="14"/>
      <c r="CT3206" s="14"/>
      <c r="CU3206" s="14"/>
      <c r="CV3206" s="14"/>
      <c r="CW3206" s="14"/>
      <c r="CX3206" s="14"/>
      <c r="CY3206" s="14"/>
      <c r="CZ3206" s="14"/>
      <c r="DA3206" s="14"/>
      <c r="DB3206" s="14"/>
      <c r="DC3206" s="14"/>
      <c r="DD3206" s="14"/>
      <c r="DE3206" s="14"/>
      <c r="DF3206" s="14"/>
      <c r="DG3206" s="14"/>
      <c r="DH3206" s="14"/>
      <c r="DI3206" s="14"/>
      <c r="DJ3206" s="14"/>
      <c r="DK3206" s="14"/>
      <c r="DL3206" s="14"/>
      <c r="DM3206" s="14"/>
      <c r="DN3206" s="14"/>
      <c r="DO3206" s="14"/>
      <c r="DP3206" s="14"/>
      <c r="DQ3206" s="14"/>
      <c r="DR3206" s="14"/>
      <c r="DS3206" s="14"/>
      <c r="DT3206" s="14"/>
      <c r="DU3206" s="14"/>
      <c r="DV3206" s="14"/>
      <c r="DW3206" s="14"/>
      <c r="DX3206" s="14"/>
      <c r="DY3206" s="14"/>
      <c r="DZ3206" s="14"/>
      <c r="EA3206" s="14"/>
      <c r="EB3206" s="14"/>
      <c r="EC3206" s="14"/>
      <c r="ED3206" s="14"/>
      <c r="EE3206" s="14"/>
      <c r="EF3206" s="14"/>
      <c r="EG3206" s="14"/>
      <c r="EH3206" s="14"/>
      <c r="EI3206" s="14"/>
      <c r="EJ3206" s="14"/>
      <c r="EK3206" s="14"/>
      <c r="EL3206" s="14"/>
      <c r="EM3206" s="14"/>
      <c r="EN3206" s="14"/>
      <c r="EO3206" s="14"/>
      <c r="EP3206" s="14"/>
      <c r="EQ3206" s="14"/>
      <c r="ER3206" s="14"/>
      <c r="ES3206" s="14"/>
      <c r="ET3206" s="14"/>
      <c r="EU3206" s="14"/>
      <c r="EV3206" s="14"/>
      <c r="EW3206" s="14"/>
      <c r="EX3206" s="14"/>
      <c r="EY3206" s="14"/>
      <c r="EZ3206" s="14"/>
      <c r="FA3206" s="14"/>
      <c r="FB3206" s="14"/>
      <c r="FC3206" s="14"/>
      <c r="FD3206" s="14"/>
      <c r="FE3206" s="14"/>
      <c r="FF3206" s="14"/>
      <c r="FG3206" s="14"/>
      <c r="FH3206" s="14"/>
      <c r="FI3206" s="14"/>
      <c r="FJ3206" s="14"/>
      <c r="FK3206" s="14"/>
      <c r="FL3206" s="14"/>
      <c r="FM3206" s="14"/>
      <c r="FN3206" s="14"/>
      <c r="FO3206" s="14"/>
      <c r="FP3206" s="14"/>
      <c r="FQ3206" s="14"/>
      <c r="FR3206" s="14"/>
      <c r="FS3206" s="14"/>
      <c r="FT3206" s="14"/>
      <c r="FU3206" s="14"/>
      <c r="FV3206" s="14"/>
      <c r="FW3206" s="14"/>
      <c r="FX3206" s="14"/>
      <c r="FY3206" s="14"/>
      <c r="FZ3206" s="14"/>
      <c r="GA3206" s="14"/>
      <c r="GB3206" s="14"/>
      <c r="GC3206" s="14"/>
      <c r="GD3206" s="14"/>
      <c r="GE3206" s="14"/>
      <c r="GF3206" s="14"/>
      <c r="GG3206" s="14"/>
      <c r="GH3206" s="14"/>
      <c r="GI3206" s="14"/>
      <c r="GJ3206" s="14"/>
      <c r="GK3206" s="14"/>
      <c r="GL3206" s="14"/>
      <c r="GM3206" s="14"/>
      <c r="GN3206" s="14"/>
      <c r="GO3206" s="14"/>
      <c r="GP3206" s="14"/>
      <c r="GQ3206" s="14"/>
      <c r="GR3206" s="14"/>
      <c r="GS3206" s="14"/>
      <c r="GT3206" s="14"/>
      <c r="GU3206" s="14"/>
      <c r="GV3206" s="14"/>
      <c r="GW3206" s="14"/>
      <c r="GX3206" s="14"/>
      <c r="GY3206" s="14"/>
      <c r="GZ3206" s="14"/>
      <c r="HA3206" s="14"/>
      <c r="HB3206" s="14"/>
      <c r="HC3206" s="14"/>
      <c r="HD3206" s="14"/>
      <c r="HE3206" s="14"/>
      <c r="HF3206" s="14"/>
      <c r="HG3206" s="14"/>
      <c r="HH3206" s="14"/>
      <c r="HI3206" s="14"/>
      <c r="HJ3206" s="14"/>
      <c r="HK3206" s="14"/>
      <c r="HL3206" s="14"/>
      <c r="HM3206" s="14"/>
      <c r="HN3206" s="14"/>
      <c r="HO3206" s="14"/>
      <c r="HP3206" s="14"/>
      <c r="HQ3206" s="14"/>
      <c r="HR3206" s="14"/>
      <c r="HS3206" s="14"/>
      <c r="HT3206" s="14"/>
      <c r="HU3206" s="14"/>
      <c r="HV3206" s="14"/>
      <c r="HW3206" s="14"/>
      <c r="HX3206" s="14"/>
      <c r="HY3206" s="14"/>
      <c r="HZ3206" s="14"/>
      <c r="IA3206" s="14"/>
      <c r="IB3206" s="14"/>
      <c r="IC3206" s="14"/>
      <c r="ID3206" s="14"/>
      <c r="IE3206" s="14"/>
      <c r="IF3206" s="14"/>
      <c r="IG3206" s="14"/>
      <c r="IH3206" s="14"/>
      <c r="II3206" s="14"/>
      <c r="IJ3206" s="14"/>
      <c r="IK3206" s="14"/>
      <c r="IL3206" s="14"/>
      <c r="IM3206" s="14"/>
      <c r="IN3206" s="14"/>
      <c r="IO3206" s="14"/>
      <c r="IP3206" s="14"/>
      <c r="IQ3206" s="14"/>
      <c r="IR3206" s="14"/>
      <c r="IS3206" s="14"/>
      <c r="IT3206" s="14"/>
      <c r="IU3206" s="14"/>
      <c r="IV3206" s="14"/>
      <c r="IW3206" s="14"/>
      <c r="IX3206" s="14"/>
      <c r="IY3206" s="14"/>
      <c r="IZ3206" s="14"/>
      <c r="JA3206" s="14"/>
      <c r="JB3206" s="14"/>
      <c r="JC3206" s="14"/>
      <c r="JD3206" s="14"/>
      <c r="JE3206" s="14"/>
      <c r="JF3206" s="14"/>
      <c r="JG3206" s="14"/>
      <c r="JH3206" s="14"/>
      <c r="JI3206" s="14"/>
      <c r="JJ3206" s="14"/>
      <c r="JK3206" s="14"/>
      <c r="JL3206" s="14"/>
      <c r="JM3206" s="14"/>
      <c r="JN3206" s="14"/>
      <c r="JO3206" s="14"/>
      <c r="JP3206" s="14"/>
      <c r="JQ3206" s="14"/>
      <c r="JR3206" s="14"/>
      <c r="JS3206" s="14"/>
      <c r="JT3206" s="14"/>
      <c r="JU3206" s="14"/>
      <c r="JV3206" s="14"/>
      <c r="JW3206" s="14"/>
      <c r="JX3206" s="14"/>
      <c r="JY3206" s="14"/>
      <c r="JZ3206" s="14"/>
      <c r="KA3206" s="14"/>
      <c r="KB3206" s="14"/>
      <c r="KC3206" s="14"/>
      <c r="KD3206" s="14"/>
      <c r="KE3206" s="14"/>
      <c r="KF3206" s="14"/>
      <c r="KG3206" s="14"/>
      <c r="KH3206" s="14"/>
      <c r="KI3206" s="14"/>
      <c r="KJ3206" s="14"/>
      <c r="KK3206" s="14"/>
      <c r="KL3206" s="14"/>
      <c r="KM3206" s="14"/>
      <c r="KN3206" s="14"/>
      <c r="KO3206" s="14"/>
      <c r="KP3206" s="14"/>
      <c r="KQ3206" s="14"/>
      <c r="KR3206" s="14"/>
      <c r="KS3206" s="14"/>
      <c r="KT3206" s="14"/>
      <c r="KU3206" s="14"/>
      <c r="KV3206" s="14"/>
      <c r="KW3206" s="14"/>
      <c r="KX3206" s="14"/>
      <c r="KY3206" s="14"/>
      <c r="KZ3206" s="14"/>
      <c r="LA3206" s="14"/>
      <c r="LB3206" s="14"/>
      <c r="LC3206" s="14"/>
      <c r="LD3206" s="14"/>
      <c r="LE3206" s="14"/>
      <c r="LF3206" s="14"/>
      <c r="LG3206" s="14"/>
      <c r="LH3206" s="14"/>
      <c r="LI3206" s="14"/>
      <c r="LJ3206" s="14"/>
      <c r="LK3206" s="14"/>
      <c r="LL3206" s="14"/>
      <c r="LM3206" s="14"/>
      <c r="LN3206" s="14"/>
      <c r="LO3206" s="14"/>
      <c r="LP3206" s="14"/>
      <c r="LQ3206" s="14"/>
      <c r="LR3206" s="14"/>
      <c r="LS3206" s="14"/>
      <c r="LT3206" s="14"/>
      <c r="LU3206" s="14"/>
      <c r="LV3206" s="14"/>
      <c r="LW3206" s="14"/>
      <c r="LX3206" s="14"/>
      <c r="LY3206" s="14"/>
      <c r="LZ3206" s="14"/>
      <c r="MA3206" s="14"/>
      <c r="MB3206" s="14"/>
      <c r="MC3206" s="14"/>
      <c r="MD3206" s="14"/>
      <c r="ME3206" s="14"/>
      <c r="MF3206" s="14"/>
      <c r="MG3206" s="14"/>
      <c r="MH3206" s="14"/>
      <c r="MI3206" s="14"/>
      <c r="MJ3206" s="14"/>
      <c r="MK3206" s="14"/>
      <c r="ML3206" s="14"/>
      <c r="MM3206" s="14"/>
      <c r="MN3206" s="14"/>
      <c r="MO3206" s="14"/>
      <c r="MP3206" s="14"/>
      <c r="MQ3206" s="14"/>
      <c r="MR3206" s="14"/>
      <c r="MS3206" s="14"/>
      <c r="MT3206" s="14"/>
      <c r="MU3206" s="14"/>
      <c r="MV3206" s="14"/>
      <c r="MW3206" s="14"/>
      <c r="MX3206" s="14"/>
      <c r="MY3206" s="14"/>
      <c r="MZ3206" s="14"/>
      <c r="NA3206" s="14"/>
      <c r="NB3206" s="14"/>
      <c r="NC3206" s="14"/>
      <c r="ND3206" s="14"/>
      <c r="NE3206" s="14"/>
      <c r="NF3206" s="14"/>
      <c r="NG3206" s="14"/>
      <c r="NH3206" s="14"/>
      <c r="NI3206" s="14"/>
      <c r="NJ3206" s="14"/>
      <c r="NK3206" s="14"/>
      <c r="NL3206" s="14"/>
      <c r="NM3206" s="14"/>
      <c r="NN3206" s="14"/>
      <c r="NO3206" s="14"/>
      <c r="NP3206" s="14"/>
      <c r="NQ3206" s="14"/>
      <c r="NR3206" s="14"/>
      <c r="NS3206" s="14"/>
      <c r="NT3206" s="14"/>
      <c r="NU3206" s="14"/>
      <c r="NV3206" s="14"/>
      <c r="NW3206" s="14"/>
      <c r="NX3206" s="14"/>
      <c r="NY3206" s="14"/>
      <c r="NZ3206" s="14"/>
      <c r="OA3206" s="14"/>
      <c r="OB3206" s="14"/>
      <c r="OC3206" s="14"/>
      <c r="OD3206" s="14"/>
      <c r="OE3206" s="14"/>
      <c r="OF3206" s="14"/>
      <c r="OG3206" s="14"/>
      <c r="OH3206" s="14"/>
      <c r="OI3206" s="14"/>
      <c r="OJ3206" s="14"/>
      <c r="OK3206" s="14"/>
      <c r="OL3206" s="14"/>
      <c r="OM3206" s="14"/>
      <c r="ON3206" s="14"/>
      <c r="OO3206" s="14"/>
      <c r="OP3206" s="14"/>
      <c r="OQ3206" s="14"/>
      <c r="OR3206" s="14"/>
      <c r="OS3206" s="14"/>
      <c r="OT3206" s="14"/>
      <c r="OU3206" s="14"/>
      <c r="OV3206" s="14"/>
      <c r="OW3206" s="14"/>
      <c r="OX3206" s="14"/>
      <c r="OY3206" s="14"/>
      <c r="OZ3206" s="14"/>
      <c r="PA3206" s="14"/>
      <c r="PB3206" s="14"/>
      <c r="PC3206" s="14"/>
      <c r="PD3206" s="14"/>
      <c r="PE3206" s="14"/>
      <c r="PF3206" s="14"/>
      <c r="PG3206" s="14"/>
      <c r="PH3206" s="14"/>
      <c r="PI3206" s="14"/>
      <c r="PJ3206" s="14"/>
      <c r="PK3206" s="14"/>
      <c r="PL3206" s="14"/>
      <c r="PM3206" s="14"/>
      <c r="PN3206" s="14"/>
      <c r="PO3206" s="14"/>
      <c r="PP3206" s="14"/>
      <c r="PQ3206" s="14"/>
      <c r="PR3206" s="14"/>
      <c r="PS3206" s="14"/>
      <c r="PT3206" s="14"/>
      <c r="PU3206" s="14"/>
      <c r="PV3206" s="14"/>
      <c r="PW3206" s="14"/>
      <c r="PX3206" s="14"/>
      <c r="PY3206" s="14"/>
      <c r="PZ3206" s="14"/>
      <c r="QA3206" s="14"/>
      <c r="QB3206" s="14"/>
      <c r="QC3206" s="14"/>
      <c r="QD3206" s="14"/>
      <c r="QE3206" s="14"/>
      <c r="QF3206" s="14"/>
      <c r="QG3206" s="14"/>
      <c r="QH3206" s="14"/>
      <c r="QI3206" s="14"/>
      <c r="QJ3206" s="14"/>
      <c r="QK3206" s="14"/>
      <c r="QL3206" s="14"/>
      <c r="QM3206" s="14"/>
      <c r="QN3206" s="14"/>
      <c r="QO3206" s="14"/>
      <c r="QP3206" s="14"/>
      <c r="QQ3206" s="14"/>
      <c r="QR3206" s="14"/>
      <c r="QS3206" s="14"/>
      <c r="QT3206" s="14"/>
      <c r="QU3206" s="14"/>
      <c r="QV3206" s="14"/>
      <c r="QW3206" s="14"/>
      <c r="QX3206" s="14"/>
      <c r="QY3206" s="14"/>
      <c r="QZ3206" s="14"/>
      <c r="RA3206" s="14"/>
      <c r="RB3206" s="14"/>
      <c r="RC3206" s="14"/>
      <c r="RD3206" s="14"/>
      <c r="RE3206" s="14"/>
      <c r="RF3206" s="14"/>
      <c r="RG3206" s="14"/>
      <c r="RH3206" s="14"/>
      <c r="RI3206" s="14"/>
      <c r="RJ3206" s="14"/>
      <c r="RK3206" s="14"/>
      <c r="RL3206" s="14"/>
      <c r="RM3206" s="14"/>
      <c r="RN3206" s="14"/>
      <c r="RO3206" s="14"/>
      <c r="RP3206" s="14"/>
      <c r="RQ3206" s="14"/>
      <c r="RR3206" s="14"/>
      <c r="RS3206" s="14"/>
      <c r="RT3206" s="14"/>
      <c r="RU3206" s="14"/>
      <c r="RV3206" s="14"/>
      <c r="RW3206" s="14"/>
      <c r="RX3206" s="14"/>
      <c r="RY3206" s="14"/>
      <c r="RZ3206" s="14"/>
      <c r="SA3206" s="14"/>
      <c r="SB3206" s="14"/>
      <c r="SC3206" s="14"/>
      <c r="SD3206" s="14"/>
      <c r="SE3206" s="14"/>
      <c r="SF3206" s="14"/>
      <c r="SG3206" s="14"/>
      <c r="SH3206" s="14"/>
      <c r="SI3206" s="14"/>
      <c r="SJ3206" s="14"/>
      <c r="SK3206" s="14"/>
      <c r="SL3206" s="14"/>
      <c r="SM3206" s="14"/>
      <c r="SN3206" s="14"/>
      <c r="SO3206" s="14"/>
      <c r="SP3206" s="14"/>
      <c r="SQ3206" s="14"/>
      <c r="SR3206" s="14"/>
      <c r="SS3206" s="14"/>
      <c r="ST3206" s="14"/>
      <c r="SU3206" s="14"/>
      <c r="SV3206" s="14"/>
      <c r="SW3206" s="14"/>
      <c r="SX3206" s="14"/>
      <c r="SY3206" s="14"/>
      <c r="SZ3206" s="14"/>
      <c r="TA3206" s="14"/>
      <c r="TB3206" s="14"/>
      <c r="TC3206" s="14"/>
      <c r="TD3206" s="14"/>
      <c r="TE3206" s="14"/>
      <c r="TF3206" s="14"/>
      <c r="TG3206" s="14"/>
      <c r="TH3206" s="14"/>
      <c r="TI3206" s="14"/>
      <c r="TJ3206" s="14"/>
      <c r="TK3206" s="14"/>
      <c r="TL3206" s="14"/>
      <c r="TM3206" s="14"/>
      <c r="TN3206" s="14"/>
      <c r="TO3206" s="14"/>
      <c r="TP3206" s="14"/>
      <c r="TQ3206" s="14"/>
      <c r="TR3206" s="14"/>
      <c r="TS3206" s="14"/>
      <c r="TT3206" s="14"/>
      <c r="TU3206" s="14"/>
      <c r="TV3206" s="14"/>
      <c r="TW3206" s="14"/>
      <c r="TX3206" s="14"/>
      <c r="TY3206" s="14"/>
      <c r="TZ3206" s="14"/>
      <c r="UA3206" s="14"/>
      <c r="UB3206" s="14"/>
      <c r="UC3206" s="14"/>
      <c r="UD3206" s="14"/>
      <c r="UE3206" s="14"/>
      <c r="UF3206" s="14"/>
      <c r="UG3206" s="14"/>
      <c r="UH3206" s="14"/>
      <c r="UI3206" s="14"/>
      <c r="UJ3206" s="14"/>
      <c r="UK3206" s="14"/>
      <c r="UL3206" s="14"/>
      <c r="UM3206" s="14"/>
      <c r="UN3206" s="14"/>
      <c r="UO3206" s="14"/>
      <c r="UP3206" s="14"/>
      <c r="UQ3206" s="14"/>
      <c r="UR3206" s="14"/>
      <c r="US3206" s="14"/>
      <c r="UT3206" s="14"/>
      <c r="UU3206" s="14"/>
      <c r="UV3206" s="14"/>
      <c r="UW3206" s="14"/>
      <c r="UX3206" s="14"/>
      <c r="UY3206" s="14"/>
      <c r="UZ3206" s="14"/>
      <c r="VA3206" s="14"/>
      <c r="VB3206" s="14"/>
      <c r="VC3206" s="14"/>
      <c r="VD3206" s="14"/>
      <c r="VE3206" s="14"/>
      <c r="VF3206" s="14"/>
      <c r="VG3206" s="14"/>
      <c r="VH3206" s="14"/>
      <c r="VI3206" s="14"/>
      <c r="VJ3206" s="14"/>
      <c r="VK3206" s="14"/>
      <c r="VL3206" s="14"/>
      <c r="VM3206" s="14"/>
      <c r="VN3206" s="14"/>
      <c r="VO3206" s="14"/>
      <c r="VP3206" s="14"/>
      <c r="VQ3206" s="14"/>
      <c r="VR3206" s="14"/>
      <c r="VS3206" s="14"/>
      <c r="VT3206" s="14"/>
      <c r="VU3206" s="14"/>
      <c r="VV3206" s="14"/>
      <c r="VW3206" s="14"/>
      <c r="VX3206" s="14"/>
      <c r="VY3206" s="14"/>
      <c r="VZ3206" s="14"/>
      <c r="WA3206" s="14"/>
      <c r="WB3206" s="14"/>
      <c r="WC3206" s="14"/>
      <c r="WD3206" s="14"/>
      <c r="WE3206" s="14"/>
      <c r="WF3206" s="14"/>
      <c r="WG3206" s="14"/>
      <c r="WH3206" s="14"/>
      <c r="WI3206" s="14"/>
      <c r="WJ3206" s="14"/>
      <c r="WK3206" s="14"/>
      <c r="WL3206" s="14"/>
      <c r="WM3206" s="14"/>
      <c r="WN3206" s="14"/>
      <c r="WO3206" s="14"/>
      <c r="WP3206" s="14"/>
      <c r="WQ3206" s="14"/>
      <c r="WR3206" s="14"/>
      <c r="WS3206" s="14"/>
      <c r="WT3206" s="14"/>
      <c r="WU3206" s="14"/>
      <c r="WV3206" s="14"/>
      <c r="WW3206" s="14"/>
      <c r="WX3206" s="14"/>
      <c r="WY3206" s="14"/>
      <c r="WZ3206" s="14"/>
      <c r="XA3206" s="14"/>
      <c r="XB3206" s="14"/>
      <c r="XC3206" s="14"/>
      <c r="XD3206" s="14"/>
      <c r="XE3206" s="14"/>
      <c r="XF3206" s="14"/>
      <c r="XG3206" s="14"/>
      <c r="XH3206" s="14"/>
      <c r="XI3206" s="14"/>
      <c r="XJ3206" s="14"/>
      <c r="XK3206" s="14"/>
      <c r="XL3206" s="14"/>
      <c r="XM3206" s="14"/>
      <c r="XN3206" s="14"/>
      <c r="XO3206" s="14"/>
      <c r="XP3206" s="14"/>
      <c r="XQ3206" s="14"/>
      <c r="XR3206" s="14"/>
      <c r="XS3206" s="14"/>
      <c r="XT3206" s="14"/>
      <c r="XU3206" s="14"/>
      <c r="XV3206" s="14"/>
      <c r="XW3206" s="14"/>
      <c r="XX3206" s="14"/>
      <c r="XY3206" s="14"/>
      <c r="XZ3206" s="14"/>
      <c r="YA3206" s="14"/>
      <c r="YB3206" s="14"/>
      <c r="YC3206" s="14"/>
      <c r="YD3206" s="14"/>
      <c r="YE3206" s="14"/>
      <c r="YF3206" s="14"/>
      <c r="YG3206" s="14"/>
      <c r="YH3206" s="14"/>
      <c r="YI3206" s="14"/>
      <c r="YJ3206" s="14"/>
      <c r="YK3206" s="14"/>
      <c r="YL3206" s="14"/>
      <c r="YM3206" s="14"/>
      <c r="YN3206" s="14"/>
      <c r="YO3206" s="14"/>
      <c r="YP3206" s="14"/>
      <c r="YQ3206" s="14"/>
      <c r="YR3206" s="14"/>
      <c r="YS3206" s="14"/>
      <c r="YT3206" s="14"/>
      <c r="YU3206" s="14"/>
      <c r="YV3206" s="14"/>
      <c r="YW3206" s="14"/>
      <c r="YX3206" s="14"/>
      <c r="YY3206" s="14"/>
      <c r="YZ3206" s="14"/>
      <c r="ZA3206" s="14"/>
      <c r="ZB3206" s="14"/>
      <c r="ZC3206" s="14"/>
      <c r="ZD3206" s="14"/>
      <c r="ZE3206" s="14"/>
      <c r="ZF3206" s="14"/>
      <c r="ZG3206" s="14"/>
      <c r="ZH3206" s="14"/>
      <c r="ZI3206" s="14"/>
      <c r="ZJ3206" s="14"/>
      <c r="ZK3206" s="14"/>
      <c r="ZL3206" s="14"/>
      <c r="ZM3206" s="14"/>
      <c r="ZN3206" s="14"/>
      <c r="ZO3206" s="14"/>
      <c r="ZP3206" s="14"/>
      <c r="ZQ3206" s="14"/>
      <c r="ZR3206" s="14"/>
      <c r="ZS3206" s="14"/>
      <c r="ZT3206" s="14"/>
      <c r="ZU3206" s="14"/>
      <c r="ZV3206" s="14"/>
      <c r="ZW3206" s="14"/>
      <c r="ZX3206" s="14"/>
      <c r="ZY3206" s="14"/>
      <c r="ZZ3206" s="14"/>
      <c r="AAA3206" s="14"/>
      <c r="AAB3206" s="14"/>
      <c r="AAC3206" s="14"/>
      <c r="AAD3206" s="14"/>
      <c r="AAE3206" s="14"/>
      <c r="AAF3206" s="14"/>
      <c r="AAG3206" s="14"/>
      <c r="AAH3206" s="14"/>
      <c r="AAI3206" s="14"/>
      <c r="AAJ3206" s="14"/>
      <c r="AAK3206" s="14"/>
      <c r="AAL3206" s="14"/>
      <c r="AAM3206" s="14"/>
      <c r="AAN3206" s="14"/>
      <c r="AAO3206" s="14"/>
      <c r="AAP3206" s="14"/>
      <c r="AAQ3206" s="14"/>
      <c r="AAR3206" s="14"/>
      <c r="AAS3206" s="14"/>
      <c r="AAT3206" s="14"/>
      <c r="AAU3206" s="14"/>
      <c r="AAV3206" s="14"/>
      <c r="AAW3206" s="14"/>
      <c r="AAX3206" s="14"/>
      <c r="AAY3206" s="14"/>
      <c r="AAZ3206" s="14"/>
      <c r="ABA3206" s="14"/>
      <c r="ABB3206" s="14"/>
      <c r="ABC3206" s="14"/>
      <c r="ABD3206" s="14"/>
      <c r="ABE3206" s="14"/>
      <c r="ABF3206" s="14"/>
      <c r="ABG3206" s="14"/>
      <c r="ABH3206" s="14"/>
      <c r="ABI3206" s="14"/>
      <c r="ABJ3206" s="14"/>
      <c r="ABK3206" s="14"/>
      <c r="ABL3206" s="14"/>
      <c r="ABM3206" s="14"/>
      <c r="ABN3206" s="14"/>
      <c r="ABO3206" s="14"/>
      <c r="ABP3206" s="14"/>
      <c r="ABQ3206" s="14"/>
      <c r="ABR3206" s="14"/>
      <c r="ABS3206" s="14"/>
      <c r="ABT3206" s="14"/>
      <c r="ABU3206" s="14"/>
      <c r="ABV3206" s="14"/>
      <c r="ABW3206" s="14"/>
      <c r="ABX3206" s="14"/>
      <c r="ABY3206" s="14"/>
      <c r="ABZ3206" s="14"/>
      <c r="ACA3206" s="14"/>
      <c r="ACB3206" s="14"/>
      <c r="ACC3206" s="14"/>
      <c r="ACD3206" s="14"/>
      <c r="ACE3206" s="14"/>
      <c r="ACF3206" s="14"/>
      <c r="ACG3206" s="14"/>
      <c r="ACH3206" s="14"/>
      <c r="ACI3206" s="14"/>
      <c r="ACJ3206" s="14"/>
      <c r="ACK3206" s="14"/>
      <c r="ACL3206" s="14"/>
      <c r="ACM3206" s="14"/>
      <c r="ACN3206" s="14"/>
      <c r="ACO3206" s="14"/>
      <c r="ACP3206" s="14"/>
      <c r="ACQ3206" s="14"/>
      <c r="ACR3206" s="14"/>
      <c r="ACS3206" s="14"/>
      <c r="ACT3206" s="14"/>
      <c r="ACU3206" s="14"/>
      <c r="ACV3206" s="14"/>
      <c r="ACW3206" s="14"/>
      <c r="ACX3206" s="14"/>
      <c r="ACY3206" s="14"/>
      <c r="ACZ3206" s="14"/>
      <c r="ADA3206" s="14"/>
      <c r="ADB3206" s="14"/>
      <c r="ADC3206" s="14"/>
      <c r="ADD3206" s="14"/>
      <c r="ADE3206" s="14"/>
      <c r="ADF3206" s="14"/>
      <c r="ADG3206" s="14"/>
      <c r="ADH3206" s="14"/>
      <c r="ADI3206" s="14"/>
      <c r="ADJ3206" s="14"/>
      <c r="ADK3206" s="14"/>
      <c r="ADL3206" s="14"/>
      <c r="ADM3206" s="14"/>
      <c r="ADN3206" s="14"/>
      <c r="ADO3206" s="14"/>
      <c r="ADP3206" s="14"/>
      <c r="ADQ3206" s="14"/>
      <c r="ADR3206" s="14"/>
      <c r="ADS3206" s="14"/>
      <c r="ADT3206" s="14"/>
      <c r="ADU3206" s="14"/>
      <c r="ADV3206" s="14"/>
      <c r="ADW3206" s="14"/>
      <c r="ADX3206" s="14"/>
      <c r="ADY3206" s="14"/>
      <c r="ADZ3206" s="14"/>
      <c r="AEA3206" s="14"/>
      <c r="AEB3206" s="14"/>
      <c r="AEC3206" s="14"/>
      <c r="AED3206" s="14"/>
      <c r="AEE3206" s="14"/>
      <c r="AEF3206" s="14"/>
      <c r="AEG3206" s="14"/>
      <c r="AEH3206" s="14"/>
      <c r="AEI3206" s="14"/>
      <c r="AEJ3206" s="14"/>
      <c r="AEK3206" s="14"/>
      <c r="AEL3206" s="14"/>
      <c r="AEM3206" s="14"/>
      <c r="AEN3206" s="14"/>
      <c r="AEO3206" s="14"/>
      <c r="AEP3206" s="14"/>
      <c r="AEQ3206" s="14"/>
      <c r="AER3206" s="14"/>
      <c r="AES3206" s="14"/>
      <c r="AET3206" s="14"/>
      <c r="AEU3206" s="14"/>
      <c r="AEV3206" s="14"/>
      <c r="AEW3206" s="14"/>
      <c r="AEX3206" s="14"/>
      <c r="AEY3206" s="14"/>
      <c r="AEZ3206" s="14"/>
      <c r="AFA3206" s="14"/>
      <c r="AFB3206" s="14"/>
      <c r="AFC3206" s="14"/>
      <c r="AFD3206" s="14"/>
      <c r="AFE3206" s="14"/>
      <c r="AFF3206" s="14"/>
      <c r="AFG3206" s="14"/>
      <c r="AFH3206" s="14"/>
      <c r="AFI3206" s="14"/>
      <c r="AFJ3206" s="14"/>
      <c r="AFK3206" s="14"/>
      <c r="AFL3206" s="14"/>
      <c r="AFM3206" s="14"/>
      <c r="AFN3206" s="14"/>
      <c r="AFO3206" s="14"/>
      <c r="AFP3206" s="14"/>
      <c r="AFQ3206" s="14"/>
      <c r="AFR3206" s="14"/>
      <c r="AFS3206" s="14"/>
      <c r="AFT3206" s="14"/>
      <c r="AFU3206" s="14"/>
      <c r="AFV3206" s="14"/>
      <c r="AFW3206" s="14"/>
      <c r="AFX3206" s="14"/>
      <c r="AFY3206" s="14"/>
      <c r="AFZ3206" s="14"/>
      <c r="AGA3206" s="14"/>
      <c r="AGB3206" s="14"/>
      <c r="AGC3206" s="14"/>
      <c r="AGD3206" s="14"/>
      <c r="AGE3206" s="14"/>
      <c r="AGF3206" s="14"/>
      <c r="AGG3206" s="14"/>
      <c r="AGH3206" s="14"/>
      <c r="AGI3206" s="14"/>
      <c r="AGJ3206" s="14"/>
      <c r="AGK3206" s="14"/>
      <c r="AGL3206" s="14"/>
      <c r="AGM3206" s="14"/>
      <c r="AGN3206" s="14"/>
      <c r="AGO3206" s="14"/>
      <c r="AGP3206" s="14"/>
      <c r="AGQ3206" s="14"/>
      <c r="AGR3206" s="14"/>
      <c r="AGS3206" s="14"/>
      <c r="AGT3206" s="14"/>
      <c r="AGU3206" s="14"/>
      <c r="AGV3206" s="14"/>
      <c r="AGW3206" s="14"/>
      <c r="AGX3206" s="14"/>
      <c r="AGY3206" s="14"/>
      <c r="AGZ3206" s="14"/>
      <c r="AHA3206" s="14"/>
      <c r="AHB3206" s="14"/>
      <c r="AHC3206" s="14"/>
      <c r="AHD3206" s="14"/>
      <c r="AHE3206" s="14"/>
      <c r="AHF3206" s="14"/>
      <c r="AHG3206" s="14"/>
      <c r="AHH3206" s="14"/>
      <c r="AHI3206" s="14"/>
      <c r="AHJ3206" s="14"/>
      <c r="AHK3206" s="14"/>
      <c r="AHL3206" s="14"/>
      <c r="AHM3206" s="14"/>
      <c r="AHN3206" s="14"/>
      <c r="AHO3206" s="14"/>
      <c r="AHP3206" s="14"/>
      <c r="AHQ3206" s="14"/>
      <c r="AHR3206" s="14"/>
      <c r="AHS3206" s="14"/>
      <c r="AHT3206" s="14"/>
      <c r="AHU3206" s="14"/>
      <c r="AHV3206" s="14"/>
      <c r="AHW3206" s="14"/>
      <c r="AHX3206" s="14"/>
      <c r="AHY3206" s="14"/>
      <c r="AHZ3206" s="14"/>
      <c r="AIA3206" s="14"/>
      <c r="AIB3206" s="14"/>
      <c r="AIC3206" s="14"/>
      <c r="AID3206" s="14"/>
      <c r="AIE3206" s="14"/>
      <c r="AIF3206" s="14"/>
      <c r="AIG3206" s="14"/>
      <c r="AIH3206" s="14"/>
      <c r="AII3206" s="14"/>
      <c r="AIJ3206" s="14"/>
      <c r="AIK3206" s="14"/>
      <c r="AIL3206" s="14"/>
      <c r="AIM3206" s="14"/>
      <c r="AIN3206" s="14"/>
      <c r="AIO3206" s="14"/>
      <c r="AIP3206" s="14"/>
      <c r="AIQ3206" s="14"/>
      <c r="AIR3206" s="14"/>
      <c r="AIS3206" s="14"/>
      <c r="AIT3206" s="14"/>
      <c r="AIU3206" s="14"/>
      <c r="AIV3206" s="14"/>
      <c r="AIW3206" s="14"/>
      <c r="AIX3206" s="14"/>
      <c r="AIY3206" s="14"/>
      <c r="AIZ3206" s="14"/>
      <c r="AJA3206" s="14"/>
      <c r="AJB3206" s="14"/>
      <c r="AJC3206" s="14"/>
      <c r="AJD3206" s="14"/>
      <c r="AJE3206" s="14"/>
      <c r="AJF3206" s="14"/>
      <c r="AJG3206" s="14"/>
      <c r="AJH3206" s="14"/>
      <c r="AJI3206" s="14"/>
      <c r="AJJ3206" s="14"/>
      <c r="AJK3206" s="14"/>
      <c r="AJL3206" s="14"/>
      <c r="AJM3206" s="14"/>
      <c r="AJN3206" s="14"/>
      <c r="AJO3206" s="14"/>
      <c r="AJP3206" s="14"/>
      <c r="AJQ3206" s="14"/>
      <c r="AJR3206" s="14"/>
      <c r="AJS3206" s="14"/>
      <c r="AJT3206" s="14"/>
      <c r="AJU3206" s="14"/>
      <c r="AJV3206" s="14"/>
      <c r="AJW3206" s="14"/>
      <c r="AJX3206" s="14"/>
      <c r="AJY3206" s="14"/>
      <c r="AJZ3206" s="14"/>
      <c r="AKA3206" s="14"/>
      <c r="AKB3206" s="14"/>
      <c r="AKC3206" s="14"/>
      <c r="AKD3206" s="14"/>
      <c r="AKE3206" s="14"/>
      <c r="AKF3206" s="14"/>
      <c r="AKG3206" s="14"/>
      <c r="AKH3206" s="14"/>
      <c r="AKI3206" s="14"/>
      <c r="AKJ3206" s="14"/>
      <c r="AKK3206" s="14"/>
      <c r="AKL3206" s="14"/>
      <c r="AKM3206" s="14"/>
      <c r="AKN3206" s="14"/>
      <c r="AKO3206" s="14"/>
      <c r="AKP3206" s="14"/>
      <c r="AKQ3206" s="14"/>
      <c r="AKR3206" s="14"/>
      <c r="AKS3206" s="14"/>
      <c r="AKT3206" s="14"/>
      <c r="AKU3206" s="14"/>
      <c r="AKV3206" s="14"/>
      <c r="AKW3206" s="14"/>
      <c r="AKX3206" s="14"/>
      <c r="AKY3206" s="14"/>
      <c r="AKZ3206" s="14"/>
      <c r="ALA3206" s="14"/>
      <c r="ALB3206" s="14"/>
      <c r="ALC3206" s="14"/>
      <c r="ALD3206" s="14"/>
      <c r="ALE3206" s="14"/>
      <c r="ALF3206" s="14"/>
      <c r="ALG3206" s="14"/>
      <c r="ALH3206" s="14"/>
      <c r="ALI3206" s="14"/>
      <c r="ALJ3206" s="14"/>
      <c r="ALK3206" s="14"/>
      <c r="ALL3206" s="14"/>
      <c r="ALM3206" s="14"/>
      <c r="ALN3206" s="14"/>
      <c r="ALO3206" s="14"/>
      <c r="ALP3206" s="14"/>
      <c r="ALQ3206" s="14"/>
      <c r="ALR3206" s="14"/>
      <c r="ALS3206" s="14"/>
      <c r="ALT3206" s="14"/>
      <c r="ALU3206" s="14"/>
      <c r="ALV3206" s="14"/>
      <c r="ALW3206" s="14"/>
      <c r="ALX3206" s="14"/>
      <c r="ALY3206" s="14"/>
      <c r="ALZ3206" s="14"/>
      <c r="AMA3206" s="14"/>
      <c r="AMB3206" s="14"/>
      <c r="AMC3206" s="14"/>
      <c r="AMD3206" s="14"/>
      <c r="AME3206" s="14"/>
      <c r="AMF3206" s="14"/>
      <c r="AMG3206" s="14"/>
      <c r="AMH3206" s="14"/>
      <c r="AMI3206" s="14"/>
      <c r="AMJ3206" s="14"/>
      <c r="AMK3206" s="14"/>
      <c r="AML3206" s="14"/>
      <c r="AMM3206" s="14"/>
      <c r="AMN3206" s="14"/>
      <c r="AMO3206" s="14"/>
      <c r="AMP3206" s="14"/>
      <c r="AMQ3206" s="14"/>
      <c r="AMR3206" s="14"/>
      <c r="AMS3206" s="14"/>
      <c r="AMT3206" s="14"/>
      <c r="AMU3206" s="14"/>
      <c r="AMV3206" s="14"/>
      <c r="AMW3206" s="14"/>
      <c r="AMX3206" s="14"/>
      <c r="AMY3206" s="14"/>
      <c r="AMZ3206" s="14"/>
      <c r="ANA3206" s="14"/>
      <c r="ANB3206" s="14"/>
      <c r="ANC3206" s="14"/>
      <c r="AND3206" s="14"/>
      <c r="ANE3206" s="14"/>
      <c r="ANF3206" s="14"/>
      <c r="ANG3206" s="14"/>
      <c r="ANH3206" s="14"/>
      <c r="ANI3206" s="14"/>
      <c r="ANJ3206" s="14"/>
      <c r="ANK3206" s="14"/>
      <c r="ANL3206" s="14"/>
      <c r="ANM3206" s="14"/>
      <c r="ANN3206" s="14"/>
      <c r="ANO3206" s="14"/>
      <c r="ANP3206" s="14"/>
      <c r="ANQ3206" s="14"/>
      <c r="ANR3206" s="14"/>
      <c r="ANS3206" s="14"/>
      <c r="ANT3206" s="14"/>
      <c r="ANU3206" s="14"/>
      <c r="ANV3206" s="14"/>
      <c r="ANW3206" s="14"/>
      <c r="ANX3206" s="14"/>
      <c r="ANY3206" s="14"/>
      <c r="ANZ3206" s="14"/>
      <c r="AOA3206" s="14"/>
      <c r="AOB3206" s="14"/>
      <c r="AOC3206" s="14"/>
      <c r="AOD3206" s="14"/>
      <c r="AOE3206" s="14"/>
      <c r="AOF3206" s="14"/>
      <c r="AOG3206" s="14"/>
      <c r="AOH3206" s="14"/>
      <c r="AOI3206" s="14"/>
      <c r="AOJ3206" s="14"/>
      <c r="AOK3206" s="14"/>
      <c r="AOL3206" s="14"/>
      <c r="AOM3206" s="14"/>
      <c r="AON3206" s="14"/>
      <c r="AOO3206" s="14"/>
      <c r="AOP3206" s="14"/>
      <c r="AOQ3206" s="14"/>
      <c r="AOR3206" s="14"/>
      <c r="AOS3206" s="14"/>
      <c r="AOT3206" s="14"/>
      <c r="AOU3206" s="14"/>
      <c r="AOV3206" s="14"/>
      <c r="AOW3206" s="14"/>
      <c r="AOX3206" s="14"/>
      <c r="AOY3206" s="14"/>
      <c r="AOZ3206" s="14"/>
      <c r="APA3206" s="14"/>
      <c r="APB3206" s="14"/>
      <c r="APC3206" s="14"/>
      <c r="APD3206" s="14"/>
      <c r="APE3206" s="14"/>
      <c r="APF3206" s="14"/>
      <c r="APG3206" s="14"/>
      <c r="APH3206" s="14"/>
      <c r="API3206" s="14"/>
      <c r="APJ3206" s="14"/>
      <c r="APK3206" s="14"/>
      <c r="APL3206" s="14"/>
      <c r="APM3206" s="14"/>
      <c r="APN3206" s="14"/>
      <c r="APO3206" s="14"/>
      <c r="APP3206" s="14"/>
      <c r="APQ3206" s="14"/>
      <c r="APR3206" s="14"/>
      <c r="APS3206" s="14"/>
      <c r="APT3206" s="14"/>
      <c r="APU3206" s="14"/>
      <c r="APV3206" s="14"/>
      <c r="APW3206" s="14"/>
      <c r="APX3206" s="14"/>
      <c r="APY3206" s="14"/>
      <c r="APZ3206" s="14"/>
      <c r="AQA3206" s="14"/>
      <c r="AQB3206" s="14"/>
      <c r="AQC3206" s="14"/>
      <c r="AQD3206" s="14"/>
      <c r="AQE3206" s="14"/>
      <c r="AQF3206" s="14"/>
      <c r="AQG3206" s="14"/>
      <c r="AQH3206" s="14"/>
      <c r="AQI3206" s="14"/>
      <c r="AQJ3206" s="14"/>
      <c r="AQK3206" s="14"/>
      <c r="AQL3206" s="14"/>
      <c r="AQM3206" s="14"/>
      <c r="AQN3206" s="14"/>
      <c r="AQO3206" s="14"/>
      <c r="AQP3206" s="14"/>
      <c r="AQQ3206" s="14"/>
      <c r="AQR3206" s="14"/>
      <c r="AQS3206" s="14"/>
      <c r="AQT3206" s="14"/>
      <c r="AQU3206" s="14"/>
      <c r="AQV3206" s="14"/>
      <c r="AQW3206" s="14"/>
      <c r="AQX3206" s="14"/>
      <c r="AQY3206" s="14"/>
      <c r="AQZ3206" s="14"/>
      <c r="ARA3206" s="14"/>
      <c r="ARB3206" s="14"/>
      <c r="ARC3206" s="14"/>
      <c r="ARD3206" s="14"/>
      <c r="ARE3206" s="14"/>
      <c r="ARF3206" s="14"/>
      <c r="ARG3206" s="14"/>
      <c r="ARH3206" s="14"/>
      <c r="ARI3206" s="14"/>
      <c r="ARJ3206" s="14"/>
      <c r="ARK3206" s="14"/>
      <c r="ARL3206" s="14"/>
      <c r="ARM3206" s="14"/>
      <c r="ARN3206" s="14"/>
      <c r="ARO3206" s="14"/>
      <c r="ARP3206" s="14"/>
      <c r="ARQ3206" s="14"/>
      <c r="ARR3206" s="14"/>
      <c r="ARS3206" s="14"/>
      <c r="ART3206" s="14"/>
      <c r="ARU3206" s="14"/>
      <c r="ARV3206" s="14"/>
      <c r="ARW3206" s="14"/>
      <c r="ARX3206" s="14"/>
      <c r="ARY3206" s="14"/>
      <c r="ARZ3206" s="14"/>
      <c r="ASA3206" s="14"/>
      <c r="ASB3206" s="14"/>
      <c r="ASC3206" s="14"/>
      <c r="ASD3206" s="14"/>
      <c r="ASE3206" s="14"/>
      <c r="ASF3206" s="14"/>
      <c r="ASG3206" s="14"/>
      <c r="ASH3206" s="14"/>
      <c r="ASI3206" s="14"/>
      <c r="ASJ3206" s="14"/>
      <c r="ASK3206" s="14"/>
      <c r="ASL3206" s="14"/>
      <c r="ASM3206" s="14"/>
      <c r="ASN3206" s="14"/>
      <c r="ASO3206" s="14"/>
      <c r="ASP3206" s="14"/>
      <c r="ASQ3206" s="14"/>
      <c r="ASR3206" s="14"/>
      <c r="ASS3206" s="14"/>
      <c r="AST3206" s="14"/>
      <c r="ASU3206" s="14"/>
      <c r="ASV3206" s="14"/>
      <c r="ASW3206" s="14"/>
      <c r="ASX3206" s="14"/>
      <c r="ASY3206" s="14"/>
      <c r="ASZ3206" s="14"/>
      <c r="ATA3206" s="14"/>
      <c r="ATB3206" s="14"/>
      <c r="ATC3206" s="14"/>
      <c r="ATD3206" s="14"/>
      <c r="ATE3206" s="14"/>
      <c r="ATF3206" s="14"/>
      <c r="ATG3206" s="14"/>
      <c r="ATH3206" s="14"/>
      <c r="ATI3206" s="14"/>
      <c r="ATJ3206" s="14"/>
      <c r="ATK3206" s="14"/>
      <c r="ATL3206" s="14"/>
      <c r="ATM3206" s="14"/>
      <c r="ATN3206" s="14"/>
      <c r="ATO3206" s="14"/>
      <c r="ATP3206" s="14"/>
      <c r="ATQ3206" s="14"/>
      <c r="ATR3206" s="14"/>
      <c r="ATS3206" s="14"/>
      <c r="ATT3206" s="14"/>
      <c r="ATU3206" s="14"/>
      <c r="ATV3206" s="14"/>
      <c r="ATW3206" s="14"/>
      <c r="ATX3206" s="14"/>
      <c r="ATY3206" s="14"/>
      <c r="ATZ3206" s="14"/>
      <c r="AUA3206" s="14"/>
      <c r="AUB3206" s="14"/>
      <c r="AUC3206" s="14"/>
      <c r="AUD3206" s="14"/>
      <c r="AUE3206" s="14"/>
      <c r="AUF3206" s="14"/>
      <c r="AUG3206" s="14"/>
      <c r="AUH3206" s="14"/>
      <c r="AUI3206" s="14"/>
      <c r="AUJ3206" s="14"/>
      <c r="AUK3206" s="14"/>
      <c r="AUL3206" s="14"/>
      <c r="AUM3206" s="14"/>
      <c r="AUN3206" s="14"/>
      <c r="AUO3206" s="14"/>
      <c r="AUP3206" s="14"/>
      <c r="AUQ3206" s="14"/>
      <c r="AUR3206" s="14"/>
      <c r="AUS3206" s="14"/>
      <c r="AUT3206" s="14"/>
      <c r="AUU3206" s="14"/>
      <c r="AUV3206" s="14"/>
      <c r="AUW3206" s="14"/>
      <c r="AUX3206" s="14"/>
      <c r="AUY3206" s="14"/>
      <c r="AUZ3206" s="14"/>
      <c r="AVA3206" s="14"/>
      <c r="AVB3206" s="14"/>
      <c r="AVC3206" s="14"/>
      <c r="AVD3206" s="14"/>
      <c r="AVE3206" s="14"/>
      <c r="AVF3206" s="14"/>
      <c r="AVG3206" s="14"/>
      <c r="AVH3206" s="14"/>
      <c r="AVI3206" s="14"/>
      <c r="AVJ3206" s="14"/>
      <c r="AVK3206" s="14"/>
      <c r="AVL3206" s="14"/>
      <c r="AVM3206" s="14"/>
      <c r="AVN3206" s="14"/>
      <c r="AVO3206" s="14"/>
      <c r="AVP3206" s="14"/>
      <c r="AVQ3206" s="14"/>
      <c r="AVR3206" s="14"/>
      <c r="AVS3206" s="14"/>
      <c r="AVT3206" s="14"/>
      <c r="AVU3206" s="14"/>
      <c r="AVV3206" s="14"/>
      <c r="AVW3206" s="14"/>
      <c r="AVX3206" s="14"/>
      <c r="AVY3206" s="14"/>
      <c r="AVZ3206" s="14"/>
      <c r="AWA3206" s="14"/>
      <c r="AWB3206" s="14"/>
      <c r="AWC3206" s="14"/>
      <c r="AWD3206" s="14"/>
      <c r="AWE3206" s="14"/>
      <c r="AWF3206" s="14"/>
      <c r="AWG3206" s="14"/>
      <c r="AWH3206" s="14"/>
      <c r="AWI3206" s="14"/>
      <c r="AWJ3206" s="14"/>
      <c r="AWK3206" s="14"/>
      <c r="AWL3206" s="14"/>
      <c r="AWM3206" s="14"/>
      <c r="AWN3206" s="14"/>
      <c r="AWO3206" s="14"/>
      <c r="AWP3206" s="14"/>
      <c r="AWQ3206" s="14"/>
      <c r="AWR3206" s="14"/>
      <c r="AWS3206" s="14"/>
      <c r="AWT3206" s="14"/>
      <c r="AWU3206" s="14"/>
      <c r="AWV3206" s="14"/>
      <c r="AWW3206" s="14"/>
      <c r="AWX3206" s="14"/>
      <c r="AWY3206" s="14"/>
      <c r="AWZ3206" s="14"/>
      <c r="AXA3206" s="14"/>
      <c r="AXB3206" s="14"/>
      <c r="AXC3206" s="14"/>
      <c r="AXD3206" s="14"/>
      <c r="AXE3206" s="14"/>
      <c r="AXF3206" s="14"/>
      <c r="AXG3206" s="14"/>
      <c r="AXH3206" s="14"/>
      <c r="AXI3206" s="14"/>
      <c r="AXJ3206" s="14"/>
      <c r="AXK3206" s="14"/>
      <c r="AXL3206" s="14"/>
      <c r="AXM3206" s="14"/>
      <c r="AXN3206" s="14"/>
      <c r="AXO3206" s="14"/>
      <c r="AXP3206" s="14"/>
      <c r="AXQ3206" s="14"/>
      <c r="AXR3206" s="14"/>
      <c r="AXS3206" s="14"/>
      <c r="AXT3206" s="14"/>
      <c r="AXU3206" s="14"/>
      <c r="AXV3206" s="14"/>
      <c r="AXW3206" s="14"/>
      <c r="AXX3206" s="14"/>
      <c r="AXY3206" s="14"/>
      <c r="AXZ3206" s="14"/>
      <c r="AYA3206" s="14"/>
      <c r="AYB3206" s="14"/>
      <c r="AYC3206" s="14"/>
      <c r="AYD3206" s="14"/>
      <c r="AYE3206" s="14"/>
      <c r="AYF3206" s="14"/>
      <c r="AYG3206" s="14"/>
      <c r="AYH3206" s="14"/>
      <c r="AYI3206" s="14"/>
      <c r="AYJ3206" s="14"/>
      <c r="AYK3206" s="14"/>
      <c r="AYL3206" s="14"/>
      <c r="AYM3206" s="14"/>
      <c r="AYN3206" s="14"/>
      <c r="AYO3206" s="14"/>
      <c r="AYP3206" s="14"/>
      <c r="AYQ3206" s="14"/>
      <c r="AYR3206" s="14"/>
      <c r="AYS3206" s="14"/>
      <c r="AYT3206" s="14"/>
      <c r="AYU3206" s="14"/>
      <c r="AYV3206" s="14"/>
      <c r="AYW3206" s="14"/>
      <c r="AYX3206" s="14"/>
      <c r="AYY3206" s="14"/>
      <c r="AYZ3206" s="14"/>
      <c r="AZA3206" s="14"/>
      <c r="AZB3206" s="14"/>
      <c r="AZC3206" s="14"/>
      <c r="AZD3206" s="14"/>
      <c r="AZE3206" s="14"/>
      <c r="AZF3206" s="14"/>
      <c r="AZG3206" s="14"/>
      <c r="AZH3206" s="14"/>
      <c r="AZI3206" s="14"/>
      <c r="AZJ3206" s="14"/>
      <c r="AZK3206" s="14"/>
      <c r="AZL3206" s="14"/>
      <c r="AZM3206" s="14"/>
      <c r="AZN3206" s="14"/>
      <c r="AZO3206" s="14"/>
      <c r="AZP3206" s="14"/>
      <c r="AZQ3206" s="14"/>
      <c r="AZR3206" s="14"/>
      <c r="AZS3206" s="14"/>
      <c r="AZT3206" s="14"/>
      <c r="AZU3206" s="14"/>
      <c r="AZV3206" s="14"/>
      <c r="AZW3206" s="14"/>
      <c r="AZX3206" s="14"/>
      <c r="AZY3206" s="14"/>
      <c r="AZZ3206" s="14"/>
      <c r="BAA3206" s="14"/>
      <c r="BAB3206" s="14"/>
      <c r="BAC3206" s="14"/>
      <c r="BAD3206" s="14"/>
      <c r="BAE3206" s="14"/>
      <c r="BAF3206" s="14"/>
      <c r="BAG3206" s="14"/>
      <c r="BAH3206" s="14"/>
      <c r="BAI3206" s="14"/>
      <c r="BAJ3206" s="14"/>
      <c r="BAK3206" s="14"/>
      <c r="BAL3206" s="14"/>
      <c r="BAM3206" s="14"/>
      <c r="BAN3206" s="14"/>
      <c r="BAO3206" s="14"/>
      <c r="BAP3206" s="14"/>
      <c r="BAQ3206" s="14"/>
      <c r="BAR3206" s="14"/>
      <c r="BAS3206" s="14"/>
      <c r="BAT3206" s="14"/>
      <c r="BAU3206" s="14"/>
      <c r="BAV3206" s="14"/>
      <c r="BAW3206" s="14"/>
      <c r="BAX3206" s="14"/>
      <c r="BAY3206" s="14"/>
      <c r="BAZ3206" s="14"/>
      <c r="BBA3206" s="14"/>
      <c r="BBB3206" s="14"/>
      <c r="BBC3206" s="14"/>
      <c r="BBD3206" s="14"/>
      <c r="BBE3206" s="14"/>
      <c r="BBF3206" s="14"/>
      <c r="BBG3206" s="14"/>
      <c r="BBH3206" s="14"/>
      <c r="BBI3206" s="14"/>
      <c r="BBJ3206" s="14"/>
      <c r="BBK3206" s="14"/>
      <c r="BBL3206" s="14"/>
      <c r="BBM3206" s="14"/>
      <c r="BBN3206" s="14"/>
      <c r="BBO3206" s="14"/>
      <c r="BBP3206" s="14"/>
      <c r="BBQ3206" s="14"/>
      <c r="BBR3206" s="14"/>
      <c r="BBS3206" s="14"/>
      <c r="BBT3206" s="14"/>
      <c r="BBU3206" s="14"/>
      <c r="BBV3206" s="14"/>
      <c r="BBW3206" s="14"/>
      <c r="BBX3206" s="14"/>
      <c r="BBY3206" s="14"/>
      <c r="BBZ3206" s="14"/>
      <c r="BCA3206" s="14"/>
      <c r="BCB3206" s="14"/>
      <c r="BCC3206" s="14"/>
      <c r="BCD3206" s="14"/>
      <c r="BCE3206" s="14"/>
      <c r="BCF3206" s="14"/>
      <c r="BCG3206" s="14"/>
      <c r="BCH3206" s="14"/>
      <c r="BCI3206" s="14"/>
      <c r="BCJ3206" s="14"/>
      <c r="BCK3206" s="14"/>
      <c r="BCL3206" s="14"/>
      <c r="BCM3206" s="14"/>
      <c r="BCN3206" s="14"/>
      <c r="BCO3206" s="14"/>
      <c r="BCP3206" s="14"/>
      <c r="BCQ3206" s="14"/>
      <c r="BCR3206" s="14"/>
      <c r="BCS3206" s="14"/>
      <c r="BCT3206" s="14"/>
      <c r="BCU3206" s="14"/>
      <c r="BCV3206" s="14"/>
      <c r="BCW3206" s="14"/>
      <c r="BCX3206" s="14"/>
      <c r="BCY3206" s="14"/>
      <c r="BCZ3206" s="14"/>
      <c r="BDA3206" s="14"/>
      <c r="BDB3206" s="14"/>
      <c r="BDC3206" s="14"/>
      <c r="BDD3206" s="14"/>
      <c r="BDE3206" s="14"/>
      <c r="BDF3206" s="14"/>
      <c r="BDG3206" s="14"/>
      <c r="BDH3206" s="14"/>
      <c r="BDI3206" s="14"/>
      <c r="BDJ3206" s="14"/>
      <c r="BDK3206" s="14"/>
      <c r="BDL3206" s="14"/>
      <c r="BDM3206" s="14"/>
      <c r="BDN3206" s="14"/>
      <c r="BDO3206" s="14"/>
      <c r="BDP3206" s="14"/>
      <c r="BDQ3206" s="14"/>
      <c r="BDR3206" s="14"/>
      <c r="BDS3206" s="14"/>
      <c r="BDT3206" s="14"/>
      <c r="BDU3206" s="14"/>
      <c r="BDV3206" s="14"/>
      <c r="BDW3206" s="14"/>
      <c r="BDX3206" s="14"/>
      <c r="BDY3206" s="14"/>
      <c r="BDZ3206" s="14"/>
      <c r="BEA3206" s="14"/>
      <c r="BEB3206" s="14"/>
      <c r="BEC3206" s="14"/>
      <c r="BED3206" s="14"/>
      <c r="BEE3206" s="14"/>
      <c r="BEF3206" s="14"/>
      <c r="BEG3206" s="14"/>
      <c r="BEH3206" s="14"/>
      <c r="BEI3206" s="14"/>
      <c r="BEJ3206" s="14"/>
      <c r="BEK3206" s="14"/>
      <c r="BEL3206" s="14"/>
      <c r="BEM3206" s="14"/>
      <c r="BEN3206" s="14"/>
      <c r="BEO3206" s="14"/>
      <c r="BEP3206" s="14"/>
      <c r="BEQ3206" s="14"/>
      <c r="BER3206" s="14"/>
      <c r="BES3206" s="14"/>
      <c r="BET3206" s="14"/>
      <c r="BEU3206" s="14"/>
      <c r="BEV3206" s="14"/>
      <c r="BEW3206" s="14"/>
      <c r="BEX3206" s="14"/>
      <c r="BEY3206" s="14"/>
      <c r="BEZ3206" s="14"/>
      <c r="BFA3206" s="14"/>
      <c r="BFB3206" s="14"/>
      <c r="BFC3206" s="14"/>
      <c r="BFD3206" s="14"/>
      <c r="BFE3206" s="14"/>
      <c r="BFF3206" s="14"/>
      <c r="BFG3206" s="14"/>
      <c r="BFH3206" s="14"/>
      <c r="BFI3206" s="14"/>
      <c r="BFJ3206" s="14"/>
      <c r="BFK3206" s="14"/>
      <c r="BFL3206" s="14"/>
      <c r="BFM3206" s="14"/>
      <c r="BFN3206" s="14"/>
      <c r="BFO3206" s="14"/>
      <c r="BFP3206" s="14"/>
      <c r="BFQ3206" s="14"/>
      <c r="BFR3206" s="14"/>
      <c r="BFS3206" s="14"/>
      <c r="BFT3206" s="14"/>
      <c r="BFU3206" s="14"/>
      <c r="BFV3206" s="14"/>
      <c r="BFW3206" s="14"/>
      <c r="BFX3206" s="14"/>
      <c r="BFY3206" s="14"/>
      <c r="BFZ3206" s="14"/>
      <c r="BGA3206" s="14"/>
      <c r="BGB3206" s="14"/>
      <c r="BGC3206" s="14"/>
      <c r="BGD3206" s="14"/>
      <c r="BGE3206" s="14"/>
      <c r="BGF3206" s="14"/>
      <c r="BGG3206" s="14"/>
      <c r="BGH3206" s="14"/>
      <c r="BGI3206" s="14"/>
      <c r="BGJ3206" s="14"/>
      <c r="BGK3206" s="14"/>
      <c r="BGL3206" s="14"/>
      <c r="BGM3206" s="14"/>
      <c r="BGN3206" s="14"/>
      <c r="BGO3206" s="14"/>
      <c r="BGP3206" s="14"/>
      <c r="BGQ3206" s="14"/>
      <c r="BGR3206" s="14"/>
      <c r="BGS3206" s="14"/>
      <c r="BGT3206" s="14"/>
      <c r="BGU3206" s="14"/>
      <c r="BGV3206" s="14"/>
      <c r="BGW3206" s="14"/>
      <c r="BGX3206" s="14"/>
      <c r="BGY3206" s="14"/>
      <c r="BGZ3206" s="14"/>
      <c r="BHA3206" s="14"/>
      <c r="BHB3206" s="14"/>
      <c r="BHC3206" s="14"/>
      <c r="BHD3206" s="14"/>
      <c r="BHE3206" s="14"/>
      <c r="BHF3206" s="14"/>
      <c r="BHG3206" s="14"/>
      <c r="BHH3206" s="14"/>
      <c r="BHI3206" s="14"/>
      <c r="BHJ3206" s="14"/>
      <c r="BHK3206" s="14"/>
      <c r="BHL3206" s="14"/>
      <c r="BHM3206" s="14"/>
      <c r="BHN3206" s="14"/>
      <c r="BHO3206" s="14"/>
      <c r="BHP3206" s="14"/>
      <c r="BHQ3206" s="14"/>
      <c r="BHR3206" s="14"/>
      <c r="BHS3206" s="14"/>
      <c r="BHT3206" s="14"/>
      <c r="BHU3206" s="14"/>
      <c r="BHV3206" s="14"/>
      <c r="BHW3206" s="14"/>
      <c r="BHX3206" s="14"/>
      <c r="BHY3206" s="14"/>
      <c r="BHZ3206" s="14"/>
      <c r="BIA3206" s="14"/>
      <c r="BIB3206" s="14"/>
      <c r="BIC3206" s="14"/>
      <c r="BID3206" s="14"/>
      <c r="BIE3206" s="14"/>
      <c r="BIF3206" s="14"/>
      <c r="BIG3206" s="14"/>
      <c r="BIH3206" s="14"/>
      <c r="BII3206" s="14"/>
      <c r="BIJ3206" s="14"/>
      <c r="BIK3206" s="14"/>
      <c r="BIL3206" s="14"/>
      <c r="BIM3206" s="14"/>
      <c r="BIN3206" s="14"/>
      <c r="BIO3206" s="14"/>
      <c r="BIP3206" s="14"/>
      <c r="BIQ3206" s="14"/>
      <c r="BIR3206" s="14"/>
      <c r="BIS3206" s="14"/>
      <c r="BIT3206" s="14"/>
      <c r="BIU3206" s="14"/>
      <c r="BIV3206" s="14"/>
      <c r="BIW3206" s="14"/>
      <c r="BIX3206" s="14"/>
      <c r="BIY3206" s="14"/>
      <c r="BIZ3206" s="14"/>
      <c r="BJA3206" s="14"/>
      <c r="BJB3206" s="14"/>
      <c r="BJC3206" s="14"/>
      <c r="BJD3206" s="14"/>
      <c r="BJE3206" s="14"/>
      <c r="BJF3206" s="14"/>
      <c r="BJG3206" s="14"/>
      <c r="BJH3206" s="14"/>
      <c r="BJI3206" s="14"/>
      <c r="BJJ3206" s="14"/>
      <c r="BJK3206" s="14"/>
      <c r="BJL3206" s="14"/>
      <c r="BJM3206" s="14"/>
      <c r="BJN3206" s="14"/>
      <c r="BJO3206" s="14"/>
      <c r="BJP3206" s="14"/>
      <c r="BJQ3206" s="14"/>
      <c r="BJR3206" s="14"/>
      <c r="BJS3206" s="14"/>
      <c r="BJT3206" s="14"/>
      <c r="BJU3206" s="14"/>
      <c r="BJV3206" s="14"/>
      <c r="BJW3206" s="14"/>
      <c r="BJX3206" s="14"/>
      <c r="BJY3206" s="14"/>
      <c r="BJZ3206" s="14"/>
      <c r="BKA3206" s="14"/>
      <c r="BKB3206" s="14"/>
      <c r="BKC3206" s="14"/>
      <c r="BKD3206" s="14"/>
      <c r="BKE3206" s="14"/>
      <c r="BKF3206" s="14"/>
      <c r="BKG3206" s="14"/>
      <c r="BKH3206" s="14"/>
      <c r="BKI3206" s="14"/>
      <c r="BKJ3206" s="14"/>
      <c r="BKK3206" s="14"/>
      <c r="BKL3206" s="14"/>
      <c r="BKM3206" s="14"/>
      <c r="BKN3206" s="14"/>
      <c r="BKO3206" s="14"/>
      <c r="BKP3206" s="14"/>
      <c r="BKQ3206" s="14"/>
      <c r="BKR3206" s="14"/>
      <c r="BKS3206" s="14"/>
      <c r="BKT3206" s="14"/>
      <c r="BKU3206" s="14"/>
      <c r="BKV3206" s="14"/>
      <c r="BKW3206" s="14"/>
      <c r="BKX3206" s="14"/>
      <c r="BKY3206" s="14"/>
      <c r="BKZ3206" s="14"/>
      <c r="BLA3206" s="14"/>
      <c r="BLB3206" s="14"/>
      <c r="BLC3206" s="14"/>
      <c r="BLD3206" s="14"/>
      <c r="BLE3206" s="14"/>
      <c r="BLF3206" s="14"/>
      <c r="BLG3206" s="14"/>
      <c r="BLH3206" s="14"/>
      <c r="BLI3206" s="14"/>
      <c r="BLJ3206" s="14"/>
      <c r="BLK3206" s="14"/>
      <c r="BLL3206" s="14"/>
      <c r="BLM3206" s="14"/>
      <c r="BLN3206" s="14"/>
      <c r="BLO3206" s="14"/>
      <c r="BLP3206" s="14"/>
      <c r="BLQ3206" s="14"/>
      <c r="BLR3206" s="14"/>
      <c r="BLS3206" s="14"/>
      <c r="BLT3206" s="14"/>
      <c r="BLU3206" s="14"/>
      <c r="BLV3206" s="14"/>
      <c r="BLW3206" s="14"/>
      <c r="BLX3206" s="14"/>
      <c r="BLY3206" s="14"/>
      <c r="BLZ3206" s="14"/>
      <c r="BMA3206" s="14"/>
      <c r="BMB3206" s="14"/>
      <c r="BMC3206" s="14"/>
      <c r="BMD3206" s="14"/>
      <c r="BME3206" s="14"/>
      <c r="BMF3206" s="14"/>
      <c r="BMG3206" s="14"/>
      <c r="BMH3206" s="14"/>
      <c r="BMI3206" s="14"/>
      <c r="BMJ3206" s="14"/>
      <c r="BMK3206" s="14"/>
      <c r="BML3206" s="14"/>
      <c r="BMM3206" s="14"/>
      <c r="BMN3206" s="14"/>
      <c r="BMO3206" s="14"/>
      <c r="BMP3206" s="14"/>
      <c r="BMQ3206" s="14"/>
      <c r="BMR3206" s="14"/>
      <c r="BMS3206" s="14"/>
      <c r="BMT3206" s="14"/>
      <c r="BMU3206" s="14"/>
      <c r="BMV3206" s="14"/>
      <c r="BMW3206" s="14"/>
      <c r="BMX3206" s="14"/>
      <c r="BMY3206" s="14"/>
      <c r="BMZ3206" s="14"/>
      <c r="BNA3206" s="14"/>
      <c r="BNB3206" s="14"/>
      <c r="BNC3206" s="14"/>
      <c r="BND3206" s="14"/>
      <c r="BNE3206" s="14"/>
      <c r="BNF3206" s="14"/>
      <c r="BNG3206" s="14"/>
      <c r="BNH3206" s="14"/>
      <c r="BNI3206" s="14"/>
      <c r="BNJ3206" s="14"/>
      <c r="BNK3206" s="14"/>
      <c r="BNL3206" s="14"/>
      <c r="BNM3206" s="14"/>
      <c r="BNN3206" s="14"/>
      <c r="BNO3206" s="14"/>
      <c r="BNP3206" s="14"/>
      <c r="BNQ3206" s="14"/>
      <c r="BNR3206" s="14"/>
      <c r="BNS3206" s="14"/>
      <c r="BNT3206" s="14"/>
      <c r="BNU3206" s="14"/>
      <c r="BNV3206" s="14"/>
      <c r="BNW3206" s="14"/>
      <c r="BNX3206" s="14"/>
      <c r="BNY3206" s="14"/>
      <c r="BNZ3206" s="14"/>
      <c r="BOA3206" s="14"/>
      <c r="BOB3206" s="14"/>
      <c r="BOC3206" s="14"/>
      <c r="BOD3206" s="14"/>
      <c r="BOE3206" s="14"/>
      <c r="BOF3206" s="14"/>
      <c r="BOG3206" s="14"/>
      <c r="BOH3206" s="14"/>
      <c r="BOI3206" s="14"/>
      <c r="BOJ3206" s="14"/>
      <c r="BOK3206" s="14"/>
      <c r="BOL3206" s="14"/>
      <c r="BOM3206" s="14"/>
      <c r="BON3206" s="14"/>
      <c r="BOO3206" s="14"/>
      <c r="BOP3206" s="14"/>
      <c r="BOQ3206" s="14"/>
      <c r="BOR3206" s="14"/>
      <c r="BOS3206" s="14"/>
      <c r="BOT3206" s="14"/>
      <c r="BOU3206" s="14"/>
      <c r="BOV3206" s="14"/>
      <c r="BOW3206" s="14"/>
      <c r="BOX3206" s="14"/>
      <c r="BOY3206" s="14"/>
      <c r="BOZ3206" s="14"/>
      <c r="BPA3206" s="14"/>
      <c r="BPB3206" s="14"/>
      <c r="BPC3206" s="14"/>
      <c r="BPD3206" s="14"/>
      <c r="BPE3206" s="14"/>
      <c r="BPF3206" s="14"/>
      <c r="BPG3206" s="14"/>
      <c r="BPH3206" s="14"/>
      <c r="BPI3206" s="14"/>
      <c r="BPJ3206" s="14"/>
      <c r="BPK3206" s="14"/>
      <c r="BPL3206" s="14"/>
      <c r="BPM3206" s="14"/>
      <c r="BPN3206" s="14"/>
      <c r="BPO3206" s="14"/>
      <c r="BPP3206" s="14"/>
      <c r="BPQ3206" s="14"/>
      <c r="BPR3206" s="14"/>
      <c r="BPS3206" s="14"/>
      <c r="BPT3206" s="14"/>
      <c r="BPU3206" s="14"/>
      <c r="BPV3206" s="14"/>
      <c r="BPW3206" s="14"/>
      <c r="BPX3206" s="14"/>
      <c r="BPY3206" s="14"/>
      <c r="BPZ3206" s="14"/>
      <c r="BQA3206" s="14"/>
      <c r="BQB3206" s="14"/>
      <c r="BQC3206" s="14"/>
      <c r="BQD3206" s="14"/>
      <c r="BQE3206" s="14"/>
      <c r="BQF3206" s="14"/>
      <c r="BQG3206" s="14"/>
      <c r="BQH3206" s="14"/>
      <c r="BQI3206" s="14"/>
      <c r="BQJ3206" s="14"/>
      <c r="BQK3206" s="14"/>
      <c r="BQL3206" s="14"/>
      <c r="BQM3206" s="14"/>
      <c r="BQN3206" s="14"/>
      <c r="BQO3206" s="14"/>
      <c r="BQP3206" s="14"/>
      <c r="BQQ3206" s="14"/>
      <c r="BQR3206" s="14"/>
      <c r="BQS3206" s="14"/>
      <c r="BQT3206" s="14"/>
      <c r="BQU3206" s="14"/>
      <c r="BQV3206" s="14"/>
      <c r="BQW3206" s="14"/>
      <c r="BQX3206" s="14"/>
      <c r="BQY3206" s="14"/>
      <c r="BQZ3206" s="14"/>
      <c r="BRA3206" s="14"/>
      <c r="BRB3206" s="14"/>
      <c r="BRC3206" s="14"/>
      <c r="BRD3206" s="14"/>
      <c r="BRE3206" s="14"/>
      <c r="BRF3206" s="14"/>
      <c r="BRG3206" s="14"/>
      <c r="BRH3206" s="14"/>
      <c r="BRI3206" s="14"/>
      <c r="BRJ3206" s="14"/>
      <c r="BRK3206" s="14"/>
      <c r="BRL3206" s="14"/>
      <c r="BRM3206" s="14"/>
      <c r="BRN3206" s="14"/>
      <c r="BRO3206" s="14"/>
      <c r="BRP3206" s="14"/>
      <c r="BRQ3206" s="14"/>
      <c r="BRR3206" s="14"/>
      <c r="BRS3206" s="14"/>
      <c r="BRT3206" s="14"/>
      <c r="BRU3206" s="14"/>
      <c r="BRV3206" s="14"/>
      <c r="BRW3206" s="14"/>
      <c r="BRX3206" s="14"/>
      <c r="BRY3206" s="14"/>
      <c r="BRZ3206" s="14"/>
      <c r="BSA3206" s="14"/>
      <c r="BSB3206" s="14"/>
      <c r="BSC3206" s="14"/>
      <c r="BSD3206" s="14"/>
      <c r="BSE3206" s="14"/>
      <c r="BSF3206" s="14"/>
      <c r="BSG3206" s="14"/>
      <c r="BSH3206" s="14"/>
      <c r="BSI3206" s="14"/>
      <c r="BSJ3206" s="14"/>
      <c r="BSK3206" s="14"/>
      <c r="BSL3206" s="14"/>
      <c r="BSM3206" s="14"/>
      <c r="BSN3206" s="14"/>
      <c r="BSO3206" s="14"/>
      <c r="BSP3206" s="14"/>
      <c r="BSQ3206" s="14"/>
      <c r="BSR3206" s="14"/>
      <c r="BSS3206" s="14"/>
      <c r="BST3206" s="14"/>
      <c r="BSU3206" s="14"/>
      <c r="BSV3206" s="14"/>
      <c r="BSW3206" s="14"/>
      <c r="BSX3206" s="14"/>
      <c r="BSY3206" s="14"/>
      <c r="BSZ3206" s="14"/>
      <c r="BTA3206" s="14"/>
      <c r="BTB3206" s="14"/>
      <c r="BTC3206" s="14"/>
      <c r="BTD3206" s="14"/>
      <c r="BTE3206" s="14"/>
      <c r="BTF3206" s="14"/>
      <c r="BTG3206" s="14"/>
      <c r="BTH3206" s="14"/>
      <c r="BTI3206" s="14"/>
      <c r="BTJ3206" s="14"/>
      <c r="BTK3206" s="14"/>
      <c r="BTL3206" s="14"/>
      <c r="BTM3206" s="14"/>
      <c r="BTN3206" s="14"/>
      <c r="BTO3206" s="14"/>
      <c r="BTP3206" s="14"/>
      <c r="BTQ3206" s="14"/>
      <c r="BTR3206" s="14"/>
      <c r="BTS3206" s="14"/>
      <c r="BTT3206" s="14"/>
      <c r="BTU3206" s="14"/>
      <c r="BTV3206" s="14"/>
      <c r="BTW3206" s="14"/>
      <c r="BTX3206" s="14"/>
      <c r="BTY3206" s="14"/>
      <c r="BTZ3206" s="14"/>
      <c r="BUA3206" s="14"/>
      <c r="BUB3206" s="14"/>
      <c r="BUC3206" s="14"/>
      <c r="BUD3206" s="14"/>
      <c r="BUE3206" s="14"/>
      <c r="BUF3206" s="14"/>
      <c r="BUG3206" s="14"/>
      <c r="BUH3206" s="14"/>
      <c r="BUI3206" s="14"/>
      <c r="BUJ3206" s="14"/>
      <c r="BUK3206" s="14"/>
      <c r="BUL3206" s="14"/>
      <c r="BUM3206" s="14"/>
      <c r="BUN3206" s="14"/>
      <c r="BUO3206" s="14"/>
      <c r="BUP3206" s="14"/>
      <c r="BUQ3206" s="14"/>
      <c r="BUR3206" s="14"/>
      <c r="BUS3206" s="14"/>
      <c r="BUT3206" s="14"/>
      <c r="BUU3206" s="14"/>
      <c r="BUV3206" s="14"/>
      <c r="BUW3206" s="14"/>
      <c r="BUX3206" s="14"/>
      <c r="BUY3206" s="14"/>
      <c r="BUZ3206" s="14"/>
      <c r="BVA3206" s="14"/>
      <c r="BVB3206" s="14"/>
      <c r="BVC3206" s="14"/>
      <c r="BVD3206" s="14"/>
      <c r="BVE3206" s="14"/>
      <c r="BVF3206" s="14"/>
      <c r="BVG3206" s="14"/>
      <c r="BVH3206" s="14"/>
      <c r="BVI3206" s="14"/>
      <c r="BVJ3206" s="14"/>
      <c r="BVK3206" s="14"/>
      <c r="BVL3206" s="14"/>
      <c r="BVM3206" s="14"/>
      <c r="BVN3206" s="14"/>
      <c r="BVO3206" s="14"/>
      <c r="BVP3206" s="14"/>
      <c r="BVQ3206" s="14"/>
      <c r="BVR3206" s="14"/>
      <c r="BVS3206" s="14"/>
      <c r="BVT3206" s="14"/>
      <c r="BVU3206" s="14"/>
      <c r="BVV3206" s="14"/>
      <c r="BVW3206" s="14"/>
      <c r="BVX3206" s="14"/>
      <c r="BVY3206" s="14"/>
      <c r="BVZ3206" s="14"/>
      <c r="BWA3206" s="14"/>
      <c r="BWB3206" s="14"/>
      <c r="BWC3206" s="14"/>
      <c r="BWD3206" s="14"/>
      <c r="BWE3206" s="14"/>
      <c r="BWF3206" s="14"/>
      <c r="BWG3206" s="14"/>
      <c r="BWH3206" s="14"/>
      <c r="BWI3206" s="14"/>
      <c r="BWJ3206" s="14"/>
      <c r="BWK3206" s="14"/>
      <c r="BWL3206" s="14"/>
      <c r="BWM3206" s="14"/>
      <c r="BWN3206" s="14"/>
      <c r="BWO3206" s="14"/>
      <c r="BWP3206" s="14"/>
      <c r="BWQ3206" s="14"/>
      <c r="BWR3206" s="14"/>
      <c r="BWS3206" s="14"/>
      <c r="BWT3206" s="14"/>
      <c r="BWU3206" s="14"/>
      <c r="BWV3206" s="14"/>
      <c r="BWW3206" s="14"/>
      <c r="BWX3206" s="14"/>
      <c r="BWY3206" s="14"/>
      <c r="BWZ3206" s="14"/>
      <c r="BXA3206" s="14"/>
      <c r="BXB3206" s="14"/>
      <c r="BXC3206" s="14"/>
      <c r="BXD3206" s="14"/>
      <c r="BXE3206" s="14"/>
      <c r="BXF3206" s="14"/>
      <c r="BXG3206" s="14"/>
      <c r="BXH3206" s="14"/>
      <c r="BXI3206" s="14"/>
      <c r="BXJ3206" s="14"/>
      <c r="BXK3206" s="14"/>
      <c r="BXL3206" s="14"/>
      <c r="BXM3206" s="14"/>
      <c r="BXN3206" s="14"/>
      <c r="BXO3206" s="14"/>
      <c r="BXP3206" s="14"/>
      <c r="BXQ3206" s="14"/>
      <c r="BXR3206" s="14"/>
      <c r="BXS3206" s="14"/>
      <c r="BXT3206" s="14"/>
      <c r="BXU3206" s="14"/>
      <c r="BXV3206" s="14"/>
      <c r="BXW3206" s="14"/>
      <c r="BXX3206" s="14"/>
      <c r="BXY3206" s="14"/>
      <c r="BXZ3206" s="14"/>
      <c r="BYA3206" s="14"/>
      <c r="BYB3206" s="14"/>
      <c r="BYC3206" s="14"/>
      <c r="BYD3206" s="14"/>
      <c r="BYE3206" s="14"/>
      <c r="BYF3206" s="14"/>
      <c r="BYG3206" s="14"/>
      <c r="BYH3206" s="14"/>
      <c r="BYI3206" s="14"/>
      <c r="BYJ3206" s="14"/>
      <c r="BYK3206" s="14"/>
      <c r="BYL3206" s="14"/>
      <c r="BYM3206" s="14"/>
      <c r="BYN3206" s="14"/>
      <c r="BYO3206" s="14"/>
      <c r="BYP3206" s="14"/>
      <c r="BYQ3206" s="14"/>
      <c r="BYR3206" s="14"/>
      <c r="BYS3206" s="14"/>
      <c r="BYT3206" s="14"/>
      <c r="BYU3206" s="14"/>
      <c r="BYV3206" s="14"/>
      <c r="BYW3206" s="14"/>
      <c r="BYX3206" s="14"/>
      <c r="BYY3206" s="14"/>
      <c r="BYZ3206" s="14"/>
      <c r="BZA3206" s="14"/>
      <c r="BZB3206" s="14"/>
      <c r="BZC3206" s="14"/>
      <c r="BZD3206" s="14"/>
      <c r="BZE3206" s="14"/>
      <c r="BZF3206" s="14"/>
      <c r="BZG3206" s="14"/>
      <c r="BZH3206" s="14"/>
      <c r="BZI3206" s="14"/>
      <c r="BZJ3206" s="14"/>
      <c r="BZK3206" s="14"/>
      <c r="BZL3206" s="14"/>
      <c r="BZM3206" s="14"/>
      <c r="BZN3206" s="14"/>
      <c r="BZO3206" s="14"/>
      <c r="BZP3206" s="14"/>
      <c r="BZQ3206" s="14"/>
      <c r="BZR3206" s="14"/>
      <c r="BZS3206" s="14"/>
      <c r="BZT3206" s="14"/>
      <c r="BZU3206" s="14"/>
      <c r="BZV3206" s="14"/>
      <c r="BZW3206" s="14"/>
      <c r="BZX3206" s="14"/>
      <c r="BZY3206" s="14"/>
      <c r="BZZ3206" s="14"/>
      <c r="CAA3206" s="14"/>
      <c r="CAB3206" s="14"/>
      <c r="CAC3206" s="14"/>
      <c r="CAD3206" s="14"/>
      <c r="CAE3206" s="14"/>
      <c r="CAF3206" s="14"/>
      <c r="CAG3206" s="14"/>
      <c r="CAH3206" s="14"/>
      <c r="CAI3206" s="14"/>
      <c r="CAJ3206" s="14"/>
      <c r="CAK3206" s="14"/>
      <c r="CAL3206" s="14"/>
      <c r="CAM3206" s="14"/>
      <c r="CAN3206" s="14"/>
      <c r="CAO3206" s="14"/>
      <c r="CAP3206" s="14"/>
      <c r="CAQ3206" s="14"/>
      <c r="CAR3206" s="14"/>
      <c r="CAS3206" s="14"/>
      <c r="CAT3206" s="14"/>
      <c r="CAU3206" s="14"/>
      <c r="CAV3206" s="14"/>
      <c r="CAW3206" s="14"/>
      <c r="CAX3206" s="14"/>
      <c r="CAY3206" s="14"/>
      <c r="CAZ3206" s="14"/>
      <c r="CBA3206" s="14"/>
      <c r="CBB3206" s="14"/>
      <c r="CBC3206" s="14"/>
      <c r="CBD3206" s="14"/>
      <c r="CBE3206" s="14"/>
      <c r="CBF3206" s="14"/>
      <c r="CBG3206" s="14"/>
      <c r="CBH3206" s="14"/>
      <c r="CBI3206" s="14"/>
      <c r="CBJ3206" s="14"/>
      <c r="CBK3206" s="14"/>
      <c r="CBL3206" s="14"/>
      <c r="CBM3206" s="14"/>
      <c r="CBN3206" s="14"/>
      <c r="CBO3206" s="14"/>
      <c r="CBP3206" s="14"/>
      <c r="CBQ3206" s="14"/>
      <c r="CBR3206" s="14"/>
      <c r="CBS3206" s="14"/>
      <c r="CBT3206" s="14"/>
      <c r="CBU3206" s="14"/>
      <c r="CBV3206" s="14"/>
      <c r="CBW3206" s="14"/>
      <c r="CBX3206" s="14"/>
      <c r="CBY3206" s="14"/>
      <c r="CBZ3206" s="14"/>
      <c r="CCA3206" s="14"/>
      <c r="CCB3206" s="14"/>
      <c r="CCC3206" s="14"/>
      <c r="CCD3206" s="14"/>
      <c r="CCE3206" s="14"/>
      <c r="CCF3206" s="14"/>
      <c r="CCG3206" s="14"/>
      <c r="CCH3206" s="14"/>
      <c r="CCI3206" s="14"/>
      <c r="CCJ3206" s="14"/>
      <c r="CCK3206" s="14"/>
      <c r="CCL3206" s="14"/>
      <c r="CCM3206" s="14"/>
      <c r="CCN3206" s="14"/>
      <c r="CCO3206" s="14"/>
      <c r="CCP3206" s="14"/>
      <c r="CCQ3206" s="14"/>
      <c r="CCR3206" s="14"/>
      <c r="CCS3206" s="14"/>
      <c r="CCT3206" s="14"/>
      <c r="CCU3206" s="14"/>
      <c r="CCV3206" s="14"/>
      <c r="CCW3206" s="14"/>
      <c r="CCX3206" s="14"/>
      <c r="CCY3206" s="14"/>
      <c r="CCZ3206" s="14"/>
      <c r="CDA3206" s="14"/>
      <c r="CDB3206" s="14"/>
      <c r="CDC3206" s="14"/>
      <c r="CDD3206" s="14"/>
      <c r="CDE3206" s="14"/>
      <c r="CDF3206" s="14"/>
      <c r="CDG3206" s="14"/>
      <c r="CDH3206" s="14"/>
      <c r="CDI3206" s="14"/>
      <c r="CDJ3206" s="14"/>
      <c r="CDK3206" s="14"/>
      <c r="CDL3206" s="14"/>
      <c r="CDM3206" s="14"/>
      <c r="CDN3206" s="14"/>
      <c r="CDO3206" s="14"/>
      <c r="CDP3206" s="14"/>
      <c r="CDQ3206" s="14"/>
      <c r="CDR3206" s="14"/>
      <c r="CDS3206" s="14"/>
      <c r="CDT3206" s="14"/>
      <c r="CDU3206" s="14"/>
      <c r="CDV3206" s="14"/>
      <c r="CDW3206" s="14"/>
      <c r="CDX3206" s="14"/>
      <c r="CDY3206" s="14"/>
      <c r="CDZ3206" s="14"/>
      <c r="CEA3206" s="14"/>
      <c r="CEB3206" s="14"/>
      <c r="CEC3206" s="14"/>
      <c r="CED3206" s="14"/>
      <c r="CEE3206" s="14"/>
      <c r="CEF3206" s="14"/>
      <c r="CEG3206" s="14"/>
      <c r="CEH3206" s="14"/>
      <c r="CEI3206" s="14"/>
      <c r="CEJ3206" s="14"/>
      <c r="CEK3206" s="14"/>
      <c r="CEL3206" s="14"/>
      <c r="CEM3206" s="14"/>
      <c r="CEN3206" s="14"/>
      <c r="CEO3206" s="14"/>
      <c r="CEP3206" s="14"/>
      <c r="CEQ3206" s="14"/>
      <c r="CER3206" s="14"/>
      <c r="CES3206" s="14"/>
      <c r="CET3206" s="14"/>
      <c r="CEU3206" s="14"/>
      <c r="CEV3206" s="14"/>
      <c r="CEW3206" s="14"/>
      <c r="CEX3206" s="14"/>
      <c r="CEY3206" s="14"/>
      <c r="CEZ3206" s="14"/>
      <c r="CFA3206" s="14"/>
      <c r="CFB3206" s="14"/>
      <c r="CFC3206" s="14"/>
      <c r="CFD3206" s="14"/>
      <c r="CFE3206" s="14"/>
      <c r="CFF3206" s="14"/>
      <c r="CFG3206" s="14"/>
      <c r="CFH3206" s="14"/>
      <c r="CFI3206" s="14"/>
      <c r="CFJ3206" s="14"/>
      <c r="CFK3206" s="14"/>
      <c r="CFL3206" s="14"/>
      <c r="CFM3206" s="14"/>
      <c r="CFN3206" s="14"/>
      <c r="CFO3206" s="14"/>
      <c r="CFP3206" s="14"/>
      <c r="CFQ3206" s="14"/>
      <c r="CFR3206" s="14"/>
      <c r="CFS3206" s="14"/>
      <c r="CFT3206" s="14"/>
      <c r="CFU3206" s="14"/>
      <c r="CFV3206" s="14"/>
      <c r="CFW3206" s="14"/>
      <c r="CFX3206" s="14"/>
      <c r="CFY3206" s="14"/>
      <c r="CFZ3206" s="14"/>
      <c r="CGA3206" s="14"/>
      <c r="CGB3206" s="14"/>
      <c r="CGC3206" s="14"/>
      <c r="CGD3206" s="14"/>
      <c r="CGE3206" s="14"/>
      <c r="CGF3206" s="14"/>
      <c r="CGG3206" s="14"/>
      <c r="CGH3206" s="14"/>
      <c r="CGI3206" s="14"/>
      <c r="CGJ3206" s="14"/>
      <c r="CGK3206" s="14"/>
      <c r="CGL3206" s="14"/>
      <c r="CGM3206" s="14"/>
      <c r="CGN3206" s="14"/>
      <c r="CGO3206" s="14"/>
      <c r="CGP3206" s="14"/>
      <c r="CGQ3206" s="14"/>
      <c r="CGR3206" s="14"/>
      <c r="CGS3206" s="14"/>
      <c r="CGT3206" s="14"/>
      <c r="CGU3206" s="14"/>
      <c r="CGV3206" s="14"/>
      <c r="CGW3206" s="14"/>
      <c r="CGX3206" s="14"/>
      <c r="CGY3206" s="14"/>
      <c r="CGZ3206" s="14"/>
      <c r="CHA3206" s="14"/>
      <c r="CHB3206" s="14"/>
      <c r="CHC3206" s="14"/>
      <c r="CHD3206" s="14"/>
      <c r="CHE3206" s="14"/>
      <c r="CHF3206" s="14"/>
      <c r="CHG3206" s="14"/>
      <c r="CHH3206" s="14"/>
      <c r="CHI3206" s="14"/>
      <c r="CHJ3206" s="14"/>
      <c r="CHK3206" s="14"/>
      <c r="CHL3206" s="14"/>
      <c r="CHM3206" s="14"/>
      <c r="CHN3206" s="14"/>
      <c r="CHO3206" s="14"/>
      <c r="CHP3206" s="14"/>
      <c r="CHQ3206" s="14"/>
      <c r="CHR3206" s="14"/>
      <c r="CHS3206" s="14"/>
      <c r="CHT3206" s="14"/>
      <c r="CHU3206" s="14"/>
      <c r="CHV3206" s="14"/>
      <c r="CHW3206" s="14"/>
      <c r="CHX3206" s="14"/>
      <c r="CHY3206" s="14"/>
      <c r="CHZ3206" s="14"/>
      <c r="CIA3206" s="14"/>
      <c r="CIB3206" s="14"/>
      <c r="CIC3206" s="14"/>
      <c r="CID3206" s="14"/>
      <c r="CIE3206" s="14"/>
      <c r="CIF3206" s="14"/>
      <c r="CIG3206" s="14"/>
      <c r="CIH3206" s="14"/>
      <c r="CII3206" s="14"/>
      <c r="CIJ3206" s="14"/>
      <c r="CIK3206" s="14"/>
      <c r="CIL3206" s="14"/>
      <c r="CIM3206" s="14"/>
      <c r="CIN3206" s="14"/>
      <c r="CIO3206" s="14"/>
      <c r="CIP3206" s="14"/>
      <c r="CIQ3206" s="14"/>
      <c r="CIR3206" s="14"/>
      <c r="CIS3206" s="14"/>
      <c r="CIT3206" s="14"/>
      <c r="CIU3206" s="14"/>
      <c r="CIV3206" s="14"/>
      <c r="CIW3206" s="14"/>
      <c r="CIX3206" s="14"/>
      <c r="CIY3206" s="14"/>
      <c r="CIZ3206" s="14"/>
      <c r="CJA3206" s="14"/>
      <c r="CJB3206" s="14"/>
      <c r="CJC3206" s="14"/>
      <c r="CJD3206" s="14"/>
      <c r="CJE3206" s="14"/>
      <c r="CJF3206" s="14"/>
      <c r="CJG3206" s="14"/>
      <c r="CJH3206" s="14"/>
      <c r="CJI3206" s="14"/>
      <c r="CJJ3206" s="14"/>
      <c r="CJK3206" s="14"/>
      <c r="CJL3206" s="14"/>
      <c r="CJM3206" s="14"/>
      <c r="CJN3206" s="14"/>
      <c r="CJO3206" s="14"/>
      <c r="CJP3206" s="14"/>
      <c r="CJQ3206" s="14"/>
      <c r="CJR3206" s="14"/>
      <c r="CJS3206" s="14"/>
      <c r="CJT3206" s="14"/>
      <c r="CJU3206" s="14"/>
      <c r="CJV3206" s="14"/>
      <c r="CJW3206" s="14"/>
      <c r="CJX3206" s="14"/>
      <c r="CJY3206" s="14"/>
      <c r="CJZ3206" s="14"/>
      <c r="CKA3206" s="14"/>
      <c r="CKB3206" s="14"/>
      <c r="CKC3206" s="14"/>
      <c r="CKD3206" s="14"/>
      <c r="CKE3206" s="14"/>
      <c r="CKF3206" s="14"/>
      <c r="CKG3206" s="14"/>
      <c r="CKH3206" s="14"/>
      <c r="CKI3206" s="14"/>
      <c r="CKJ3206" s="14"/>
      <c r="CKK3206" s="14"/>
      <c r="CKL3206" s="14"/>
      <c r="CKM3206" s="14"/>
      <c r="CKN3206" s="14"/>
      <c r="CKO3206" s="14"/>
      <c r="CKP3206" s="14"/>
      <c r="CKQ3206" s="14"/>
      <c r="CKR3206" s="14"/>
      <c r="CKS3206" s="14"/>
      <c r="CKT3206" s="14"/>
      <c r="CKU3206" s="14"/>
      <c r="CKV3206" s="14"/>
      <c r="CKW3206" s="14"/>
      <c r="CKX3206" s="14"/>
      <c r="CKY3206" s="14"/>
      <c r="CKZ3206" s="14"/>
      <c r="CLA3206" s="14"/>
      <c r="CLB3206" s="14"/>
      <c r="CLC3206" s="14"/>
      <c r="CLD3206" s="14"/>
      <c r="CLE3206" s="14"/>
      <c r="CLF3206" s="14"/>
      <c r="CLG3206" s="14"/>
      <c r="CLH3206" s="14"/>
      <c r="CLI3206" s="14"/>
      <c r="CLJ3206" s="14"/>
      <c r="CLK3206" s="14"/>
      <c r="CLL3206" s="14"/>
      <c r="CLM3206" s="14"/>
      <c r="CLN3206" s="14"/>
      <c r="CLO3206" s="14"/>
      <c r="CLP3206" s="14"/>
      <c r="CLQ3206" s="14"/>
      <c r="CLR3206" s="14"/>
      <c r="CLS3206" s="14"/>
      <c r="CLT3206" s="14"/>
      <c r="CLU3206" s="14"/>
      <c r="CLV3206" s="14"/>
      <c r="CLW3206" s="14"/>
      <c r="CLX3206" s="14"/>
      <c r="CLY3206" s="14"/>
      <c r="CLZ3206" s="14"/>
      <c r="CMA3206" s="14"/>
      <c r="CMB3206" s="14"/>
      <c r="CMC3206" s="14"/>
      <c r="CMD3206" s="14"/>
      <c r="CME3206" s="14"/>
      <c r="CMF3206" s="14"/>
      <c r="CMG3206" s="14"/>
      <c r="CMH3206" s="14"/>
      <c r="CMI3206" s="14"/>
      <c r="CMJ3206" s="14"/>
      <c r="CMK3206" s="14"/>
      <c r="CML3206" s="14"/>
      <c r="CMM3206" s="14"/>
      <c r="CMN3206" s="14"/>
      <c r="CMO3206" s="14"/>
      <c r="CMP3206" s="14"/>
      <c r="CMQ3206" s="14"/>
      <c r="CMR3206" s="14"/>
      <c r="CMS3206" s="14"/>
      <c r="CMT3206" s="14"/>
      <c r="CMU3206" s="14"/>
      <c r="CMV3206" s="14"/>
      <c r="CMW3206" s="14"/>
      <c r="CMX3206" s="14"/>
      <c r="CMY3206" s="14"/>
      <c r="CMZ3206" s="14"/>
      <c r="CNA3206" s="14"/>
      <c r="CNB3206" s="14"/>
      <c r="CNC3206" s="14"/>
      <c r="CND3206" s="14"/>
      <c r="CNE3206" s="14"/>
      <c r="CNF3206" s="14"/>
      <c r="CNG3206" s="14"/>
      <c r="CNH3206" s="14"/>
      <c r="CNI3206" s="14"/>
      <c r="CNJ3206" s="14"/>
      <c r="CNK3206" s="14"/>
      <c r="CNL3206" s="14"/>
      <c r="CNM3206" s="14"/>
      <c r="CNN3206" s="14"/>
      <c r="CNO3206" s="14"/>
      <c r="CNP3206" s="14"/>
      <c r="CNQ3206" s="14"/>
      <c r="CNR3206" s="14"/>
      <c r="CNS3206" s="14"/>
      <c r="CNT3206" s="14"/>
      <c r="CNU3206" s="14"/>
      <c r="CNV3206" s="14"/>
      <c r="CNW3206" s="14"/>
      <c r="CNX3206" s="14"/>
      <c r="CNY3206" s="14"/>
      <c r="CNZ3206" s="14"/>
      <c r="COA3206" s="14"/>
      <c r="COB3206" s="14"/>
      <c r="COC3206" s="14"/>
      <c r="COD3206" s="14"/>
      <c r="COE3206" s="14"/>
      <c r="COF3206" s="14"/>
      <c r="COG3206" s="14"/>
      <c r="COH3206" s="14"/>
      <c r="COI3206" s="14"/>
      <c r="COJ3206" s="14"/>
      <c r="COK3206" s="14"/>
      <c r="COL3206" s="14"/>
      <c r="COM3206" s="14"/>
      <c r="CON3206" s="14"/>
      <c r="COO3206" s="14"/>
      <c r="COP3206" s="14"/>
      <c r="COQ3206" s="14"/>
      <c r="COR3206" s="14"/>
      <c r="COS3206" s="14"/>
      <c r="COT3206" s="14"/>
      <c r="COU3206" s="14"/>
      <c r="COV3206" s="14"/>
      <c r="COW3206" s="14"/>
      <c r="COX3206" s="14"/>
      <c r="COY3206" s="14"/>
      <c r="COZ3206" s="14"/>
      <c r="CPA3206" s="14"/>
      <c r="CPB3206" s="14"/>
      <c r="CPC3206" s="14"/>
      <c r="CPD3206" s="14"/>
      <c r="CPE3206" s="14"/>
      <c r="CPF3206" s="14"/>
      <c r="CPG3206" s="14"/>
      <c r="CPH3206" s="14"/>
      <c r="CPI3206" s="14"/>
      <c r="CPJ3206" s="14"/>
      <c r="CPK3206" s="14"/>
      <c r="CPL3206" s="14"/>
      <c r="CPM3206" s="14"/>
      <c r="CPN3206" s="14"/>
      <c r="CPO3206" s="14"/>
      <c r="CPP3206" s="14"/>
      <c r="CPQ3206" s="14"/>
      <c r="CPR3206" s="14"/>
      <c r="CPS3206" s="14"/>
      <c r="CPT3206" s="14"/>
      <c r="CPU3206" s="14"/>
      <c r="CPV3206" s="14"/>
      <c r="CPW3206" s="14"/>
      <c r="CPX3206" s="14"/>
      <c r="CPY3206" s="14"/>
      <c r="CPZ3206" s="14"/>
      <c r="CQA3206" s="14"/>
      <c r="CQB3206" s="14"/>
      <c r="CQC3206" s="14"/>
      <c r="CQD3206" s="14"/>
      <c r="CQE3206" s="14"/>
      <c r="CQF3206" s="14"/>
      <c r="CQG3206" s="14"/>
      <c r="CQH3206" s="14"/>
      <c r="CQI3206" s="14"/>
      <c r="CQJ3206" s="14"/>
      <c r="CQK3206" s="14"/>
      <c r="CQL3206" s="14"/>
      <c r="CQM3206" s="14"/>
      <c r="CQN3206" s="14"/>
      <c r="CQO3206" s="14"/>
      <c r="CQP3206" s="14"/>
      <c r="CQQ3206" s="14"/>
      <c r="CQR3206" s="14"/>
      <c r="CQS3206" s="14"/>
      <c r="CQT3206" s="14"/>
      <c r="CQU3206" s="14"/>
      <c r="CQV3206" s="14"/>
      <c r="CQW3206" s="14"/>
      <c r="CQX3206" s="14"/>
      <c r="CQY3206" s="14"/>
      <c r="CQZ3206" s="14"/>
      <c r="CRA3206" s="14"/>
      <c r="CRB3206" s="14"/>
      <c r="CRC3206" s="14"/>
      <c r="CRD3206" s="14"/>
      <c r="CRE3206" s="14"/>
      <c r="CRF3206" s="14"/>
      <c r="CRG3206" s="14"/>
      <c r="CRH3206" s="14"/>
      <c r="CRI3206" s="14"/>
      <c r="CRJ3206" s="14"/>
      <c r="CRK3206" s="14"/>
      <c r="CRL3206" s="14"/>
      <c r="CRM3206" s="14"/>
      <c r="CRN3206" s="14"/>
      <c r="CRO3206" s="14"/>
      <c r="CRP3206" s="14"/>
      <c r="CRQ3206" s="14"/>
      <c r="CRR3206" s="14"/>
      <c r="CRS3206" s="14"/>
      <c r="CRT3206" s="14"/>
      <c r="CRU3206" s="14"/>
      <c r="CRV3206" s="14"/>
      <c r="CRW3206" s="14"/>
      <c r="CRX3206" s="14"/>
      <c r="CRY3206" s="14"/>
      <c r="CRZ3206" s="14"/>
      <c r="CSA3206" s="14"/>
      <c r="CSB3206" s="14"/>
      <c r="CSC3206" s="14"/>
      <c r="CSD3206" s="14"/>
      <c r="CSE3206" s="14"/>
      <c r="CSF3206" s="14"/>
      <c r="CSG3206" s="14"/>
      <c r="CSH3206" s="14"/>
      <c r="CSI3206" s="14"/>
      <c r="CSJ3206" s="14"/>
      <c r="CSK3206" s="14"/>
      <c r="CSL3206" s="14"/>
      <c r="CSM3206" s="14"/>
      <c r="CSN3206" s="14"/>
      <c r="CSO3206" s="14"/>
      <c r="CSP3206" s="14"/>
      <c r="CSQ3206" s="14"/>
      <c r="CSR3206" s="14"/>
      <c r="CSS3206" s="14"/>
      <c r="CST3206" s="14"/>
      <c r="CSU3206" s="14"/>
      <c r="CSV3206" s="14"/>
      <c r="CSW3206" s="14"/>
      <c r="CSX3206" s="14"/>
      <c r="CSY3206" s="14"/>
      <c r="CSZ3206" s="14"/>
      <c r="CTA3206" s="14"/>
      <c r="CTB3206" s="14"/>
      <c r="CTC3206" s="14"/>
      <c r="CTD3206" s="14"/>
      <c r="CTE3206" s="14"/>
      <c r="CTF3206" s="14"/>
      <c r="CTG3206" s="14"/>
      <c r="CTH3206" s="14"/>
      <c r="CTI3206" s="14"/>
      <c r="CTJ3206" s="14"/>
      <c r="CTK3206" s="14"/>
      <c r="CTL3206" s="14"/>
      <c r="CTM3206" s="14"/>
      <c r="CTN3206" s="14"/>
      <c r="CTO3206" s="14"/>
      <c r="CTP3206" s="14"/>
      <c r="CTQ3206" s="14"/>
      <c r="CTR3206" s="14"/>
      <c r="CTS3206" s="14"/>
      <c r="CTT3206" s="14"/>
      <c r="CTU3206" s="14"/>
      <c r="CTV3206" s="14"/>
      <c r="CTW3206" s="14"/>
      <c r="CTX3206" s="14"/>
      <c r="CTY3206" s="14"/>
      <c r="CTZ3206" s="14"/>
      <c r="CUA3206" s="14"/>
      <c r="CUB3206" s="14"/>
      <c r="CUC3206" s="14"/>
      <c r="CUD3206" s="14"/>
      <c r="CUE3206" s="14"/>
      <c r="CUF3206" s="14"/>
      <c r="CUG3206" s="14"/>
      <c r="CUH3206" s="14"/>
      <c r="CUI3206" s="14"/>
      <c r="CUJ3206" s="14"/>
      <c r="CUK3206" s="14"/>
      <c r="CUL3206" s="14"/>
      <c r="CUM3206" s="14"/>
      <c r="CUN3206" s="14"/>
      <c r="CUO3206" s="14"/>
      <c r="CUP3206" s="14"/>
      <c r="CUQ3206" s="14"/>
      <c r="CUR3206" s="14"/>
      <c r="CUS3206" s="14"/>
      <c r="CUT3206" s="14"/>
      <c r="CUU3206" s="14"/>
      <c r="CUV3206" s="14"/>
      <c r="CUW3206" s="14"/>
      <c r="CUX3206" s="14"/>
      <c r="CUY3206" s="14"/>
      <c r="CUZ3206" s="14"/>
      <c r="CVA3206" s="14"/>
      <c r="CVB3206" s="14"/>
      <c r="CVC3206" s="14"/>
      <c r="CVD3206" s="14"/>
      <c r="CVE3206" s="14"/>
      <c r="CVF3206" s="14"/>
      <c r="CVG3206" s="14"/>
      <c r="CVH3206" s="14"/>
      <c r="CVI3206" s="14"/>
      <c r="CVJ3206" s="14"/>
      <c r="CVK3206" s="14"/>
      <c r="CVL3206" s="14"/>
      <c r="CVM3206" s="14"/>
      <c r="CVN3206" s="14"/>
      <c r="CVO3206" s="14"/>
      <c r="CVP3206" s="14"/>
      <c r="CVQ3206" s="14"/>
      <c r="CVR3206" s="14"/>
      <c r="CVS3206" s="14"/>
      <c r="CVT3206" s="14"/>
      <c r="CVU3206" s="14"/>
      <c r="CVV3206" s="14"/>
      <c r="CVW3206" s="14"/>
      <c r="CVX3206" s="14"/>
      <c r="CVY3206" s="14"/>
      <c r="CVZ3206" s="14"/>
      <c r="CWA3206" s="14"/>
      <c r="CWB3206" s="14"/>
      <c r="CWC3206" s="14"/>
      <c r="CWD3206" s="14"/>
      <c r="CWE3206" s="14"/>
      <c r="CWF3206" s="14"/>
      <c r="CWG3206" s="14"/>
      <c r="CWH3206" s="14"/>
      <c r="CWI3206" s="14"/>
      <c r="CWJ3206" s="14"/>
      <c r="CWK3206" s="14"/>
      <c r="CWL3206" s="14"/>
      <c r="CWM3206" s="14"/>
      <c r="CWN3206" s="14"/>
      <c r="CWO3206" s="14"/>
      <c r="CWP3206" s="14"/>
      <c r="CWQ3206" s="14"/>
      <c r="CWR3206" s="14"/>
      <c r="CWS3206" s="14"/>
      <c r="CWT3206" s="14"/>
      <c r="CWU3206" s="14"/>
      <c r="CWV3206" s="14"/>
      <c r="CWW3206" s="14"/>
      <c r="CWX3206" s="14"/>
      <c r="CWY3206" s="14"/>
      <c r="CWZ3206" s="14"/>
      <c r="CXA3206" s="14"/>
      <c r="CXB3206" s="14"/>
      <c r="CXC3206" s="14"/>
      <c r="CXD3206" s="14"/>
      <c r="CXE3206" s="14"/>
      <c r="CXF3206" s="14"/>
      <c r="CXG3206" s="14"/>
      <c r="CXH3206" s="14"/>
      <c r="CXI3206" s="14"/>
      <c r="CXJ3206" s="14"/>
      <c r="CXK3206" s="14"/>
      <c r="CXL3206" s="14"/>
      <c r="CXM3206" s="14"/>
      <c r="CXN3206" s="14"/>
      <c r="CXO3206" s="14"/>
      <c r="CXP3206" s="14"/>
      <c r="CXQ3206" s="14"/>
      <c r="CXR3206" s="14"/>
      <c r="CXS3206" s="14"/>
      <c r="CXT3206" s="14"/>
      <c r="CXU3206" s="14"/>
      <c r="CXV3206" s="14"/>
      <c r="CXW3206" s="14"/>
      <c r="CXX3206" s="14"/>
      <c r="CXY3206" s="14"/>
      <c r="CXZ3206" s="14"/>
      <c r="CYA3206" s="14"/>
      <c r="CYB3206" s="14"/>
      <c r="CYC3206" s="14"/>
      <c r="CYD3206" s="14"/>
      <c r="CYE3206" s="14"/>
      <c r="CYF3206" s="14"/>
      <c r="CYG3206" s="14"/>
      <c r="CYH3206" s="14"/>
      <c r="CYI3206" s="14"/>
      <c r="CYJ3206" s="14"/>
      <c r="CYK3206" s="14"/>
      <c r="CYL3206" s="14"/>
      <c r="CYM3206" s="14"/>
      <c r="CYN3206" s="14"/>
      <c r="CYO3206" s="14"/>
      <c r="CYP3206" s="14"/>
      <c r="CYQ3206" s="14"/>
      <c r="CYR3206" s="14"/>
      <c r="CYS3206" s="14"/>
      <c r="CYT3206" s="14"/>
      <c r="CYU3206" s="14"/>
      <c r="CYV3206" s="14"/>
      <c r="CYW3206" s="14"/>
      <c r="CYX3206" s="14"/>
      <c r="CYY3206" s="14"/>
      <c r="CYZ3206" s="14"/>
      <c r="CZA3206" s="14"/>
      <c r="CZB3206" s="14"/>
      <c r="CZC3206" s="14"/>
      <c r="CZD3206" s="14"/>
      <c r="CZE3206" s="14"/>
      <c r="CZF3206" s="14"/>
      <c r="CZG3206" s="14"/>
      <c r="CZH3206" s="14"/>
      <c r="CZI3206" s="14"/>
      <c r="CZJ3206" s="14"/>
      <c r="CZK3206" s="14"/>
      <c r="CZL3206" s="14"/>
      <c r="CZM3206" s="14"/>
      <c r="CZN3206" s="14"/>
      <c r="CZO3206" s="14"/>
      <c r="CZP3206" s="14"/>
      <c r="CZQ3206" s="14"/>
      <c r="CZR3206" s="14"/>
      <c r="CZS3206" s="14"/>
      <c r="CZT3206" s="14"/>
      <c r="CZU3206" s="14"/>
      <c r="CZV3206" s="14"/>
      <c r="CZW3206" s="14"/>
      <c r="CZX3206" s="14"/>
      <c r="CZY3206" s="14"/>
      <c r="CZZ3206" s="14"/>
      <c r="DAA3206" s="14"/>
      <c r="DAB3206" s="14"/>
      <c r="DAC3206" s="14"/>
      <c r="DAD3206" s="14"/>
      <c r="DAE3206" s="14"/>
      <c r="DAF3206" s="14"/>
      <c r="DAG3206" s="14"/>
      <c r="DAH3206" s="14"/>
      <c r="DAI3206" s="14"/>
      <c r="DAJ3206" s="14"/>
      <c r="DAK3206" s="14"/>
      <c r="DAL3206" s="14"/>
      <c r="DAM3206" s="14"/>
      <c r="DAN3206" s="14"/>
      <c r="DAO3206" s="14"/>
      <c r="DAP3206" s="14"/>
      <c r="DAQ3206" s="14"/>
      <c r="DAR3206" s="14"/>
      <c r="DAS3206" s="14"/>
      <c r="DAT3206" s="14"/>
      <c r="DAU3206" s="14"/>
      <c r="DAV3206" s="14"/>
      <c r="DAW3206" s="14"/>
      <c r="DAX3206" s="14"/>
      <c r="DAY3206" s="14"/>
      <c r="DAZ3206" s="14"/>
      <c r="DBA3206" s="14"/>
      <c r="DBB3206" s="14"/>
      <c r="DBC3206" s="14"/>
      <c r="DBD3206" s="14"/>
      <c r="DBE3206" s="14"/>
      <c r="DBF3206" s="14"/>
      <c r="DBG3206" s="14"/>
      <c r="DBH3206" s="14"/>
      <c r="DBI3206" s="14"/>
      <c r="DBJ3206" s="14"/>
      <c r="DBK3206" s="14"/>
      <c r="DBL3206" s="14"/>
      <c r="DBM3206" s="14"/>
      <c r="DBN3206" s="14"/>
      <c r="DBO3206" s="14"/>
      <c r="DBP3206" s="14"/>
      <c r="DBQ3206" s="14"/>
      <c r="DBR3206" s="14"/>
      <c r="DBS3206" s="14"/>
      <c r="DBT3206" s="14"/>
      <c r="DBU3206" s="14"/>
      <c r="DBV3206" s="14"/>
      <c r="DBW3206" s="14"/>
      <c r="DBX3206" s="14"/>
      <c r="DBY3206" s="14"/>
      <c r="DBZ3206" s="14"/>
      <c r="DCA3206" s="14"/>
      <c r="DCB3206" s="14"/>
      <c r="DCC3206" s="14"/>
      <c r="DCD3206" s="14"/>
      <c r="DCE3206" s="14"/>
      <c r="DCF3206" s="14"/>
      <c r="DCG3206" s="14"/>
      <c r="DCH3206" s="14"/>
      <c r="DCI3206" s="14"/>
      <c r="DCJ3206" s="14"/>
      <c r="DCK3206" s="14"/>
      <c r="DCL3206" s="14"/>
      <c r="DCM3206" s="14"/>
      <c r="DCN3206" s="14"/>
      <c r="DCO3206" s="14"/>
      <c r="DCP3206" s="14"/>
      <c r="DCQ3206" s="14"/>
      <c r="DCR3206" s="14"/>
      <c r="DCS3206" s="14"/>
      <c r="DCT3206" s="14"/>
      <c r="DCU3206" s="14"/>
      <c r="DCV3206" s="14"/>
      <c r="DCW3206" s="14"/>
      <c r="DCX3206" s="14"/>
      <c r="DCY3206" s="14"/>
      <c r="DCZ3206" s="14"/>
      <c r="DDA3206" s="14"/>
      <c r="DDB3206" s="14"/>
      <c r="DDC3206" s="14"/>
      <c r="DDD3206" s="14"/>
      <c r="DDE3206" s="14"/>
      <c r="DDF3206" s="14"/>
      <c r="DDG3206" s="14"/>
      <c r="DDH3206" s="14"/>
      <c r="DDI3206" s="14"/>
      <c r="DDJ3206" s="14"/>
      <c r="DDK3206" s="14"/>
      <c r="DDL3206" s="14"/>
      <c r="DDM3206" s="14"/>
      <c r="DDN3206" s="14"/>
      <c r="DDO3206" s="14"/>
      <c r="DDP3206" s="14"/>
      <c r="DDQ3206" s="14"/>
      <c r="DDR3206" s="14"/>
      <c r="DDS3206" s="14"/>
      <c r="DDT3206" s="14"/>
      <c r="DDU3206" s="14"/>
      <c r="DDV3206" s="14"/>
      <c r="DDW3206" s="14"/>
      <c r="DDX3206" s="14"/>
      <c r="DDY3206" s="14"/>
      <c r="DDZ3206" s="14"/>
      <c r="DEA3206" s="14"/>
      <c r="DEB3206" s="14"/>
      <c r="DEC3206" s="14"/>
      <c r="DED3206" s="14"/>
      <c r="DEE3206" s="14"/>
      <c r="DEF3206" s="14"/>
      <c r="DEG3206" s="14"/>
      <c r="DEH3206" s="14"/>
      <c r="DEI3206" s="14"/>
      <c r="DEJ3206" s="14"/>
      <c r="DEK3206" s="14"/>
      <c r="DEL3206" s="14"/>
      <c r="DEM3206" s="14"/>
      <c r="DEN3206" s="14"/>
      <c r="DEO3206" s="14"/>
      <c r="DEP3206" s="14"/>
      <c r="DEQ3206" s="14"/>
      <c r="DER3206" s="14"/>
      <c r="DES3206" s="14"/>
      <c r="DET3206" s="14"/>
      <c r="DEU3206" s="14"/>
      <c r="DEV3206" s="14"/>
      <c r="DEW3206" s="14"/>
      <c r="DEX3206" s="14"/>
      <c r="DEY3206" s="14"/>
      <c r="DEZ3206" s="14"/>
      <c r="DFA3206" s="14"/>
      <c r="DFB3206" s="14"/>
      <c r="DFC3206" s="14"/>
      <c r="DFD3206" s="14"/>
      <c r="DFE3206" s="14"/>
      <c r="DFF3206" s="14"/>
      <c r="DFG3206" s="14"/>
      <c r="DFH3206" s="14"/>
      <c r="DFI3206" s="14"/>
      <c r="DFJ3206" s="14"/>
      <c r="DFK3206" s="14"/>
      <c r="DFL3206" s="14"/>
      <c r="DFM3206" s="14"/>
      <c r="DFN3206" s="14"/>
      <c r="DFO3206" s="14"/>
      <c r="DFP3206" s="14"/>
      <c r="DFQ3206" s="14"/>
      <c r="DFR3206" s="14"/>
      <c r="DFS3206" s="14"/>
      <c r="DFT3206" s="14"/>
      <c r="DFU3206" s="14"/>
      <c r="DFV3206" s="14"/>
      <c r="DFW3206" s="14"/>
      <c r="DFX3206" s="14"/>
      <c r="DFY3206" s="14"/>
      <c r="DFZ3206" s="14"/>
      <c r="DGA3206" s="14"/>
      <c r="DGB3206" s="14"/>
      <c r="DGC3206" s="14"/>
      <c r="DGD3206" s="14"/>
      <c r="DGE3206" s="14"/>
      <c r="DGF3206" s="14"/>
      <c r="DGG3206" s="14"/>
      <c r="DGH3206" s="14"/>
      <c r="DGI3206" s="14"/>
      <c r="DGJ3206" s="14"/>
      <c r="DGK3206" s="14"/>
      <c r="DGL3206" s="14"/>
      <c r="DGM3206" s="14"/>
      <c r="DGN3206" s="14"/>
      <c r="DGO3206" s="14"/>
      <c r="DGP3206" s="14"/>
      <c r="DGQ3206" s="14"/>
      <c r="DGR3206" s="14"/>
      <c r="DGS3206" s="14"/>
      <c r="DGT3206" s="14"/>
      <c r="DGU3206" s="14"/>
      <c r="DGV3206" s="14"/>
      <c r="DGW3206" s="14"/>
      <c r="DGX3206" s="14"/>
      <c r="DGY3206" s="14"/>
      <c r="DGZ3206" s="14"/>
      <c r="DHA3206" s="14"/>
      <c r="DHB3206" s="14"/>
      <c r="DHC3206" s="14"/>
      <c r="DHD3206" s="14"/>
      <c r="DHE3206" s="14"/>
      <c r="DHF3206" s="14"/>
      <c r="DHG3206" s="14"/>
      <c r="DHH3206" s="14"/>
      <c r="DHI3206" s="14"/>
      <c r="DHJ3206" s="14"/>
      <c r="DHK3206" s="14"/>
      <c r="DHL3206" s="14"/>
      <c r="DHM3206" s="14"/>
      <c r="DHN3206" s="14"/>
      <c r="DHO3206" s="14"/>
      <c r="DHP3206" s="14"/>
      <c r="DHQ3206" s="14"/>
      <c r="DHR3206" s="14"/>
      <c r="DHS3206" s="14"/>
      <c r="DHT3206" s="14"/>
      <c r="DHU3206" s="14"/>
      <c r="DHV3206" s="14"/>
      <c r="DHW3206" s="14"/>
      <c r="DHX3206" s="14"/>
      <c r="DHY3206" s="14"/>
      <c r="DHZ3206" s="14"/>
      <c r="DIA3206" s="14"/>
      <c r="DIB3206" s="14"/>
      <c r="DIC3206" s="14"/>
      <c r="DID3206" s="14"/>
      <c r="DIE3206" s="14"/>
      <c r="DIF3206" s="14"/>
      <c r="DIG3206" s="14"/>
      <c r="DIH3206" s="14"/>
      <c r="DII3206" s="14"/>
      <c r="DIJ3206" s="14"/>
      <c r="DIK3206" s="14"/>
      <c r="DIL3206" s="14"/>
      <c r="DIM3206" s="14"/>
      <c r="DIN3206" s="14"/>
      <c r="DIO3206" s="14"/>
      <c r="DIP3206" s="14"/>
      <c r="DIQ3206" s="14"/>
      <c r="DIR3206" s="14"/>
      <c r="DIS3206" s="14"/>
      <c r="DIT3206" s="14"/>
      <c r="DIU3206" s="14"/>
      <c r="DIV3206" s="14"/>
      <c r="DIW3206" s="14"/>
      <c r="DIX3206" s="14"/>
      <c r="DIY3206" s="14"/>
      <c r="DIZ3206" s="14"/>
      <c r="DJA3206" s="14"/>
      <c r="DJB3206" s="14"/>
      <c r="DJC3206" s="14"/>
      <c r="DJD3206" s="14"/>
      <c r="DJE3206" s="14"/>
      <c r="DJF3206" s="14"/>
      <c r="DJG3206" s="14"/>
      <c r="DJH3206" s="14"/>
      <c r="DJI3206" s="14"/>
      <c r="DJJ3206" s="14"/>
      <c r="DJK3206" s="14"/>
      <c r="DJL3206" s="14"/>
      <c r="DJM3206" s="14"/>
      <c r="DJN3206" s="14"/>
      <c r="DJO3206" s="14"/>
      <c r="DJP3206" s="14"/>
      <c r="DJQ3206" s="14"/>
      <c r="DJR3206" s="14"/>
      <c r="DJS3206" s="14"/>
      <c r="DJT3206" s="14"/>
      <c r="DJU3206" s="14"/>
      <c r="DJV3206" s="14"/>
      <c r="DJW3206" s="14"/>
      <c r="DJX3206" s="14"/>
      <c r="DJY3206" s="14"/>
      <c r="DJZ3206" s="14"/>
      <c r="DKA3206" s="14"/>
      <c r="DKB3206" s="14"/>
      <c r="DKC3206" s="14"/>
      <c r="DKD3206" s="14"/>
      <c r="DKE3206" s="14"/>
      <c r="DKF3206" s="14"/>
      <c r="DKG3206" s="14"/>
      <c r="DKH3206" s="14"/>
      <c r="DKI3206" s="14"/>
      <c r="DKJ3206" s="14"/>
      <c r="DKK3206" s="14"/>
      <c r="DKL3206" s="14"/>
      <c r="DKM3206" s="14"/>
      <c r="DKN3206" s="14"/>
      <c r="DKO3206" s="14"/>
      <c r="DKP3206" s="14"/>
      <c r="DKQ3206" s="14"/>
      <c r="DKR3206" s="14"/>
      <c r="DKS3206" s="14"/>
      <c r="DKT3206" s="14"/>
      <c r="DKU3206" s="14"/>
      <c r="DKV3206" s="14"/>
      <c r="DKW3206" s="14"/>
      <c r="DKX3206" s="14"/>
      <c r="DKY3206" s="14"/>
      <c r="DKZ3206" s="14"/>
      <c r="DLA3206" s="14"/>
      <c r="DLB3206" s="14"/>
      <c r="DLC3206" s="14"/>
      <c r="DLD3206" s="14"/>
      <c r="DLE3206" s="14"/>
      <c r="DLF3206" s="14"/>
      <c r="DLG3206" s="14"/>
      <c r="DLH3206" s="14"/>
      <c r="DLI3206" s="14"/>
      <c r="DLJ3206" s="14"/>
      <c r="DLK3206" s="14"/>
      <c r="DLL3206" s="14"/>
      <c r="DLM3206" s="14"/>
      <c r="DLN3206" s="14"/>
      <c r="DLO3206" s="14"/>
      <c r="DLP3206" s="14"/>
      <c r="DLQ3206" s="14"/>
      <c r="DLR3206" s="14"/>
      <c r="DLS3206" s="14"/>
      <c r="DLT3206" s="14"/>
      <c r="DLU3206" s="14"/>
      <c r="DLV3206" s="14"/>
      <c r="DLW3206" s="14"/>
      <c r="DLX3206" s="14"/>
      <c r="DLY3206" s="14"/>
      <c r="DLZ3206" s="14"/>
      <c r="DMA3206" s="14"/>
      <c r="DMB3206" s="14"/>
      <c r="DMC3206" s="14"/>
      <c r="DMD3206" s="14"/>
      <c r="DME3206" s="14"/>
      <c r="DMF3206" s="14"/>
      <c r="DMG3206" s="14"/>
      <c r="DMH3206" s="14"/>
      <c r="DMI3206" s="14"/>
      <c r="DMJ3206" s="14"/>
      <c r="DMK3206" s="14"/>
      <c r="DML3206" s="14"/>
      <c r="DMM3206" s="14"/>
      <c r="DMN3206" s="14"/>
      <c r="DMO3206" s="14"/>
      <c r="DMP3206" s="14"/>
      <c r="DMQ3206" s="14"/>
      <c r="DMR3206" s="14"/>
      <c r="DMS3206" s="14"/>
      <c r="DMT3206" s="14"/>
      <c r="DMU3206" s="14"/>
      <c r="DMV3206" s="14"/>
      <c r="DMW3206" s="14"/>
      <c r="DMX3206" s="14"/>
      <c r="DMY3206" s="14"/>
      <c r="DMZ3206" s="14"/>
      <c r="DNA3206" s="14"/>
      <c r="DNB3206" s="14"/>
      <c r="DNC3206" s="14"/>
      <c r="DND3206" s="14"/>
      <c r="DNE3206" s="14"/>
      <c r="DNF3206" s="14"/>
      <c r="DNG3206" s="14"/>
      <c r="DNH3206" s="14"/>
      <c r="DNI3206" s="14"/>
      <c r="DNJ3206" s="14"/>
      <c r="DNK3206" s="14"/>
      <c r="DNL3206" s="14"/>
      <c r="DNM3206" s="14"/>
      <c r="DNN3206" s="14"/>
      <c r="DNO3206" s="14"/>
      <c r="DNP3206" s="14"/>
      <c r="DNQ3206" s="14"/>
      <c r="DNR3206" s="14"/>
      <c r="DNS3206" s="14"/>
      <c r="DNT3206" s="14"/>
      <c r="DNU3206" s="14"/>
      <c r="DNV3206" s="14"/>
      <c r="DNW3206" s="14"/>
      <c r="DNX3206" s="14"/>
      <c r="DNY3206" s="14"/>
      <c r="DNZ3206" s="14"/>
      <c r="DOA3206" s="14"/>
      <c r="DOB3206" s="14"/>
      <c r="DOC3206" s="14"/>
      <c r="DOD3206" s="14"/>
      <c r="DOE3206" s="14"/>
      <c r="DOF3206" s="14"/>
      <c r="DOG3206" s="14"/>
      <c r="DOH3206" s="14"/>
      <c r="DOI3206" s="14"/>
      <c r="DOJ3206" s="14"/>
      <c r="DOK3206" s="14"/>
      <c r="DOL3206" s="14"/>
      <c r="DOM3206" s="14"/>
      <c r="DON3206" s="14"/>
      <c r="DOO3206" s="14"/>
      <c r="DOP3206" s="14"/>
      <c r="DOQ3206" s="14"/>
      <c r="DOR3206" s="14"/>
      <c r="DOS3206" s="14"/>
      <c r="DOT3206" s="14"/>
      <c r="DOU3206" s="14"/>
      <c r="DOV3206" s="14"/>
      <c r="DOW3206" s="14"/>
      <c r="DOX3206" s="14"/>
      <c r="DOY3206" s="14"/>
      <c r="DOZ3206" s="14"/>
      <c r="DPA3206" s="14"/>
      <c r="DPB3206" s="14"/>
      <c r="DPC3206" s="14"/>
      <c r="DPD3206" s="14"/>
      <c r="DPE3206" s="14"/>
      <c r="DPF3206" s="14"/>
      <c r="DPG3206" s="14"/>
      <c r="DPH3206" s="14"/>
      <c r="DPI3206" s="14"/>
      <c r="DPJ3206" s="14"/>
      <c r="DPK3206" s="14"/>
      <c r="DPL3206" s="14"/>
      <c r="DPM3206" s="14"/>
      <c r="DPN3206" s="14"/>
      <c r="DPO3206" s="14"/>
      <c r="DPP3206" s="14"/>
      <c r="DPQ3206" s="14"/>
      <c r="DPR3206" s="14"/>
      <c r="DPS3206" s="14"/>
      <c r="DPT3206" s="14"/>
      <c r="DPU3206" s="14"/>
      <c r="DPV3206" s="14"/>
      <c r="DPW3206" s="14"/>
      <c r="DPX3206" s="14"/>
      <c r="DPY3206" s="14"/>
      <c r="DPZ3206" s="14"/>
      <c r="DQA3206" s="14"/>
      <c r="DQB3206" s="14"/>
      <c r="DQC3206" s="14"/>
      <c r="DQD3206" s="14"/>
      <c r="DQE3206" s="14"/>
      <c r="DQF3206" s="14"/>
      <c r="DQG3206" s="14"/>
      <c r="DQH3206" s="14"/>
      <c r="DQI3206" s="14"/>
      <c r="DQJ3206" s="14"/>
      <c r="DQK3206" s="14"/>
      <c r="DQL3206" s="14"/>
      <c r="DQM3206" s="14"/>
      <c r="DQN3206" s="14"/>
      <c r="DQO3206" s="14"/>
      <c r="DQP3206" s="14"/>
      <c r="DQQ3206" s="14"/>
      <c r="DQR3206" s="14"/>
      <c r="DQS3206" s="14"/>
      <c r="DQT3206" s="14"/>
      <c r="DQU3206" s="14"/>
      <c r="DQV3206" s="14"/>
      <c r="DQW3206" s="14"/>
      <c r="DQX3206" s="14"/>
      <c r="DQY3206" s="14"/>
      <c r="DQZ3206" s="14"/>
      <c r="DRA3206" s="14"/>
      <c r="DRB3206" s="14"/>
      <c r="DRC3206" s="14"/>
      <c r="DRD3206" s="14"/>
      <c r="DRE3206" s="14"/>
      <c r="DRF3206" s="14"/>
      <c r="DRG3206" s="14"/>
      <c r="DRH3206" s="14"/>
      <c r="DRI3206" s="14"/>
      <c r="DRJ3206" s="14"/>
      <c r="DRK3206" s="14"/>
      <c r="DRL3206" s="14"/>
      <c r="DRM3206" s="14"/>
      <c r="DRN3206" s="14"/>
      <c r="DRO3206" s="14"/>
      <c r="DRP3206" s="14"/>
      <c r="DRQ3206" s="14"/>
      <c r="DRR3206" s="14"/>
      <c r="DRS3206" s="14"/>
      <c r="DRT3206" s="14"/>
      <c r="DRU3206" s="14"/>
      <c r="DRV3206" s="14"/>
      <c r="DRW3206" s="14"/>
      <c r="DRX3206" s="14"/>
      <c r="DRY3206" s="14"/>
      <c r="DRZ3206" s="14"/>
      <c r="DSA3206" s="14"/>
      <c r="DSB3206" s="14"/>
      <c r="DSC3206" s="14"/>
      <c r="DSD3206" s="14"/>
      <c r="DSE3206" s="14"/>
      <c r="DSF3206" s="14"/>
      <c r="DSG3206" s="14"/>
      <c r="DSH3206" s="14"/>
      <c r="DSI3206" s="14"/>
      <c r="DSJ3206" s="14"/>
      <c r="DSK3206" s="14"/>
      <c r="DSL3206" s="14"/>
      <c r="DSM3206" s="14"/>
      <c r="DSN3206" s="14"/>
      <c r="DSO3206" s="14"/>
      <c r="DSP3206" s="14"/>
      <c r="DSQ3206" s="14"/>
      <c r="DSR3206" s="14"/>
      <c r="DSS3206" s="14"/>
      <c r="DST3206" s="14"/>
      <c r="DSU3206" s="14"/>
      <c r="DSV3206" s="14"/>
      <c r="DSW3206" s="14"/>
      <c r="DSX3206" s="14"/>
      <c r="DSY3206" s="14"/>
      <c r="DSZ3206" s="14"/>
      <c r="DTA3206" s="14"/>
      <c r="DTB3206" s="14"/>
      <c r="DTC3206" s="14"/>
      <c r="DTD3206" s="14"/>
      <c r="DTE3206" s="14"/>
      <c r="DTF3206" s="14"/>
      <c r="DTG3206" s="14"/>
      <c r="DTH3206" s="14"/>
      <c r="DTI3206" s="14"/>
      <c r="DTJ3206" s="14"/>
      <c r="DTK3206" s="14"/>
      <c r="DTL3206" s="14"/>
      <c r="DTM3206" s="14"/>
      <c r="DTN3206" s="14"/>
      <c r="DTO3206" s="14"/>
      <c r="DTP3206" s="14"/>
      <c r="DTQ3206" s="14"/>
      <c r="DTR3206" s="14"/>
      <c r="DTS3206" s="14"/>
      <c r="DTT3206" s="14"/>
      <c r="DTU3206" s="14"/>
      <c r="DTV3206" s="14"/>
      <c r="DTW3206" s="14"/>
      <c r="DTX3206" s="14"/>
      <c r="DTY3206" s="14"/>
      <c r="DTZ3206" s="14"/>
      <c r="DUA3206" s="14"/>
      <c r="DUB3206" s="14"/>
      <c r="DUC3206" s="14"/>
      <c r="DUD3206" s="14"/>
      <c r="DUE3206" s="14"/>
      <c r="DUF3206" s="14"/>
      <c r="DUG3206" s="14"/>
      <c r="DUH3206" s="14"/>
      <c r="DUI3206" s="14"/>
      <c r="DUJ3206" s="14"/>
      <c r="DUK3206" s="14"/>
      <c r="DUL3206" s="14"/>
      <c r="DUM3206" s="14"/>
      <c r="DUN3206" s="14"/>
      <c r="DUO3206" s="14"/>
      <c r="DUP3206" s="14"/>
      <c r="DUQ3206" s="14"/>
      <c r="DUR3206" s="14"/>
      <c r="DUS3206" s="14"/>
      <c r="DUT3206" s="14"/>
      <c r="DUU3206" s="14"/>
      <c r="DUV3206" s="14"/>
      <c r="DUW3206" s="14"/>
      <c r="DUX3206" s="14"/>
      <c r="DUY3206" s="14"/>
      <c r="DUZ3206" s="14"/>
      <c r="DVA3206" s="14"/>
      <c r="DVB3206" s="14"/>
      <c r="DVC3206" s="14"/>
      <c r="DVD3206" s="14"/>
      <c r="DVE3206" s="14"/>
      <c r="DVF3206" s="14"/>
      <c r="DVG3206" s="14"/>
      <c r="DVH3206" s="14"/>
      <c r="DVI3206" s="14"/>
      <c r="DVJ3206" s="14"/>
      <c r="DVK3206" s="14"/>
      <c r="DVL3206" s="14"/>
      <c r="DVM3206" s="14"/>
      <c r="DVN3206" s="14"/>
      <c r="DVO3206" s="14"/>
      <c r="DVP3206" s="14"/>
      <c r="DVQ3206" s="14"/>
      <c r="DVR3206" s="14"/>
      <c r="DVS3206" s="14"/>
      <c r="DVT3206" s="14"/>
      <c r="DVU3206" s="14"/>
      <c r="DVV3206" s="14"/>
      <c r="DVW3206" s="14"/>
      <c r="DVX3206" s="14"/>
      <c r="DVY3206" s="14"/>
      <c r="DVZ3206" s="14"/>
      <c r="DWA3206" s="14"/>
      <c r="DWB3206" s="14"/>
      <c r="DWC3206" s="14"/>
      <c r="DWD3206" s="14"/>
      <c r="DWE3206" s="14"/>
      <c r="DWF3206" s="14"/>
      <c r="DWG3206" s="14"/>
      <c r="DWH3206" s="14"/>
      <c r="DWI3206" s="14"/>
      <c r="DWJ3206" s="14"/>
      <c r="DWK3206" s="14"/>
      <c r="DWL3206" s="14"/>
      <c r="DWM3206" s="14"/>
      <c r="DWN3206" s="14"/>
      <c r="DWO3206" s="14"/>
      <c r="DWP3206" s="14"/>
      <c r="DWQ3206" s="14"/>
      <c r="DWR3206" s="14"/>
      <c r="DWS3206" s="14"/>
      <c r="DWT3206" s="14"/>
      <c r="DWU3206" s="14"/>
      <c r="DWV3206" s="14"/>
      <c r="DWW3206" s="14"/>
      <c r="DWX3206" s="14"/>
      <c r="DWY3206" s="14"/>
      <c r="DWZ3206" s="14"/>
      <c r="DXA3206" s="14"/>
      <c r="DXB3206" s="14"/>
      <c r="DXC3206" s="14"/>
      <c r="DXD3206" s="14"/>
      <c r="DXE3206" s="14"/>
      <c r="DXF3206" s="14"/>
      <c r="DXG3206" s="14"/>
      <c r="DXH3206" s="14"/>
      <c r="DXI3206" s="14"/>
      <c r="DXJ3206" s="14"/>
      <c r="DXK3206" s="14"/>
      <c r="DXL3206" s="14"/>
      <c r="DXM3206" s="14"/>
      <c r="DXN3206" s="14"/>
      <c r="DXO3206" s="14"/>
      <c r="DXP3206" s="14"/>
      <c r="DXQ3206" s="14"/>
      <c r="DXR3206" s="14"/>
      <c r="DXS3206" s="14"/>
      <c r="DXT3206" s="14"/>
      <c r="DXU3206" s="14"/>
      <c r="DXV3206" s="14"/>
      <c r="DXW3206" s="14"/>
      <c r="DXX3206" s="14"/>
      <c r="DXY3206" s="14"/>
      <c r="DXZ3206" s="14"/>
      <c r="DYA3206" s="14"/>
      <c r="DYB3206" s="14"/>
      <c r="DYC3206" s="14"/>
      <c r="DYD3206" s="14"/>
      <c r="DYE3206" s="14"/>
      <c r="DYF3206" s="14"/>
      <c r="DYG3206" s="14"/>
      <c r="DYH3206" s="14"/>
      <c r="DYI3206" s="14"/>
      <c r="DYJ3206" s="14"/>
      <c r="DYK3206" s="14"/>
      <c r="DYL3206" s="14"/>
      <c r="DYM3206" s="14"/>
      <c r="DYN3206" s="14"/>
      <c r="DYO3206" s="14"/>
      <c r="DYP3206" s="14"/>
      <c r="DYQ3206" s="14"/>
      <c r="DYR3206" s="14"/>
      <c r="DYS3206" s="14"/>
      <c r="DYT3206" s="14"/>
      <c r="DYU3206" s="14"/>
      <c r="DYV3206" s="14"/>
      <c r="DYW3206" s="14"/>
      <c r="DYX3206" s="14"/>
      <c r="DYY3206" s="14"/>
      <c r="DYZ3206" s="14"/>
      <c r="DZA3206" s="14"/>
      <c r="DZB3206" s="14"/>
      <c r="DZC3206" s="14"/>
      <c r="DZD3206" s="14"/>
      <c r="DZE3206" s="14"/>
      <c r="DZF3206" s="14"/>
      <c r="DZG3206" s="14"/>
      <c r="DZH3206" s="14"/>
      <c r="DZI3206" s="14"/>
      <c r="DZJ3206" s="14"/>
      <c r="DZK3206" s="14"/>
      <c r="DZL3206" s="14"/>
      <c r="DZM3206" s="14"/>
      <c r="DZN3206" s="14"/>
      <c r="DZO3206" s="14"/>
      <c r="DZP3206" s="14"/>
      <c r="DZQ3206" s="14"/>
      <c r="DZR3206" s="14"/>
      <c r="DZS3206" s="14"/>
      <c r="DZT3206" s="14"/>
      <c r="DZU3206" s="14"/>
      <c r="DZV3206" s="14"/>
      <c r="DZW3206" s="14"/>
      <c r="DZX3206" s="14"/>
      <c r="DZY3206" s="14"/>
      <c r="DZZ3206" s="14"/>
      <c r="EAA3206" s="14"/>
      <c r="EAB3206" s="14"/>
      <c r="EAC3206" s="14"/>
      <c r="EAD3206" s="14"/>
      <c r="EAE3206" s="14"/>
      <c r="EAF3206" s="14"/>
      <c r="EAG3206" s="14"/>
      <c r="EAH3206" s="14"/>
      <c r="EAI3206" s="14"/>
      <c r="EAJ3206" s="14"/>
      <c r="EAK3206" s="14"/>
      <c r="EAL3206" s="14"/>
      <c r="EAM3206" s="14"/>
      <c r="EAN3206" s="14"/>
      <c r="EAO3206" s="14"/>
      <c r="EAP3206" s="14"/>
      <c r="EAQ3206" s="14"/>
      <c r="EAR3206" s="14"/>
      <c r="EAS3206" s="14"/>
      <c r="EAT3206" s="14"/>
      <c r="EAU3206" s="14"/>
      <c r="EAV3206" s="14"/>
      <c r="EAW3206" s="14"/>
      <c r="EAX3206" s="14"/>
      <c r="EAY3206" s="14"/>
      <c r="EAZ3206" s="14"/>
      <c r="EBA3206" s="14"/>
      <c r="EBB3206" s="14"/>
      <c r="EBC3206" s="14"/>
      <c r="EBD3206" s="14"/>
      <c r="EBE3206" s="14"/>
      <c r="EBF3206" s="14"/>
      <c r="EBG3206" s="14"/>
      <c r="EBH3206" s="14"/>
      <c r="EBI3206" s="14"/>
      <c r="EBJ3206" s="14"/>
      <c r="EBK3206" s="14"/>
      <c r="EBL3206" s="14"/>
      <c r="EBM3206" s="14"/>
      <c r="EBN3206" s="14"/>
      <c r="EBO3206" s="14"/>
      <c r="EBP3206" s="14"/>
      <c r="EBQ3206" s="14"/>
      <c r="EBR3206" s="14"/>
      <c r="EBS3206" s="14"/>
      <c r="EBT3206" s="14"/>
      <c r="EBU3206" s="14"/>
      <c r="EBV3206" s="14"/>
      <c r="EBW3206" s="14"/>
      <c r="EBX3206" s="14"/>
      <c r="EBY3206" s="14"/>
      <c r="EBZ3206" s="14"/>
      <c r="ECA3206" s="14"/>
      <c r="ECB3206" s="14"/>
      <c r="ECC3206" s="14"/>
      <c r="ECD3206" s="14"/>
      <c r="ECE3206" s="14"/>
      <c r="ECF3206" s="14"/>
      <c r="ECG3206" s="14"/>
      <c r="ECH3206" s="14"/>
      <c r="ECI3206" s="14"/>
      <c r="ECJ3206" s="14"/>
      <c r="ECK3206" s="14"/>
      <c r="ECL3206" s="14"/>
      <c r="ECM3206" s="14"/>
      <c r="ECN3206" s="14"/>
      <c r="ECO3206" s="14"/>
      <c r="ECP3206" s="14"/>
      <c r="ECQ3206" s="14"/>
      <c r="ECR3206" s="14"/>
      <c r="ECS3206" s="14"/>
      <c r="ECT3206" s="14"/>
      <c r="ECU3206" s="14"/>
      <c r="ECV3206" s="14"/>
      <c r="ECW3206" s="14"/>
      <c r="ECX3206" s="14"/>
      <c r="ECY3206" s="14"/>
      <c r="ECZ3206" s="14"/>
      <c r="EDA3206" s="14"/>
      <c r="EDB3206" s="14"/>
      <c r="EDC3206" s="14"/>
      <c r="EDD3206" s="14"/>
      <c r="EDE3206" s="14"/>
      <c r="EDF3206" s="14"/>
      <c r="EDG3206" s="14"/>
      <c r="EDH3206" s="14"/>
      <c r="EDI3206" s="14"/>
      <c r="EDJ3206" s="14"/>
      <c r="EDK3206" s="14"/>
      <c r="EDL3206" s="14"/>
      <c r="EDM3206" s="14"/>
      <c r="EDN3206" s="14"/>
      <c r="EDO3206" s="14"/>
      <c r="EDP3206" s="14"/>
      <c r="EDQ3206" s="14"/>
      <c r="EDR3206" s="14"/>
      <c r="EDS3206" s="14"/>
      <c r="EDT3206" s="14"/>
      <c r="EDU3206" s="14"/>
      <c r="EDV3206" s="14"/>
      <c r="EDW3206" s="14"/>
      <c r="EDX3206" s="14"/>
      <c r="EDY3206" s="14"/>
      <c r="EDZ3206" s="14"/>
      <c r="EEA3206" s="14"/>
      <c r="EEB3206" s="14"/>
      <c r="EEC3206" s="14"/>
      <c r="EED3206" s="14"/>
      <c r="EEE3206" s="14"/>
      <c r="EEF3206" s="14"/>
      <c r="EEG3206" s="14"/>
      <c r="EEH3206" s="14"/>
      <c r="EEI3206" s="14"/>
      <c r="EEJ3206" s="14"/>
      <c r="EEK3206" s="14"/>
      <c r="EEL3206" s="14"/>
      <c r="EEM3206" s="14"/>
      <c r="EEN3206" s="14"/>
      <c r="EEO3206" s="14"/>
      <c r="EEP3206" s="14"/>
      <c r="EEQ3206" s="14"/>
      <c r="EER3206" s="14"/>
      <c r="EES3206" s="14"/>
      <c r="EET3206" s="14"/>
      <c r="EEU3206" s="14"/>
      <c r="EEV3206" s="14"/>
      <c r="EEW3206" s="14"/>
      <c r="EEX3206" s="14"/>
      <c r="EEY3206" s="14"/>
      <c r="EEZ3206" s="14"/>
      <c r="EFA3206" s="14"/>
      <c r="EFB3206" s="14"/>
      <c r="EFC3206" s="14"/>
      <c r="EFD3206" s="14"/>
      <c r="EFE3206" s="14"/>
      <c r="EFF3206" s="14"/>
      <c r="EFG3206" s="14"/>
      <c r="EFH3206" s="14"/>
      <c r="EFI3206" s="14"/>
      <c r="EFJ3206" s="14"/>
      <c r="EFK3206" s="14"/>
      <c r="EFL3206" s="14"/>
      <c r="EFM3206" s="14"/>
      <c r="EFN3206" s="14"/>
      <c r="EFO3206" s="14"/>
      <c r="EFP3206" s="14"/>
      <c r="EFQ3206" s="14"/>
      <c r="EFR3206" s="14"/>
      <c r="EFS3206" s="14"/>
      <c r="EFT3206" s="14"/>
      <c r="EFU3206" s="14"/>
      <c r="EFV3206" s="14"/>
      <c r="EFW3206" s="14"/>
      <c r="EFX3206" s="14"/>
      <c r="EFY3206" s="14"/>
      <c r="EFZ3206" s="14"/>
      <c r="EGA3206" s="14"/>
      <c r="EGB3206" s="14"/>
      <c r="EGC3206" s="14"/>
      <c r="EGD3206" s="14"/>
      <c r="EGE3206" s="14"/>
      <c r="EGF3206" s="14"/>
      <c r="EGG3206" s="14"/>
      <c r="EGH3206" s="14"/>
      <c r="EGI3206" s="14"/>
      <c r="EGJ3206" s="14"/>
      <c r="EGK3206" s="14"/>
      <c r="EGL3206" s="14"/>
      <c r="EGM3206" s="14"/>
      <c r="EGN3206" s="14"/>
      <c r="EGO3206" s="14"/>
      <c r="EGP3206" s="14"/>
      <c r="EGQ3206" s="14"/>
      <c r="EGR3206" s="14"/>
      <c r="EGS3206" s="14"/>
      <c r="EGT3206" s="14"/>
      <c r="EGU3206" s="14"/>
      <c r="EGV3206" s="14"/>
      <c r="EGW3206" s="14"/>
      <c r="EGX3206" s="14"/>
      <c r="EGY3206" s="14"/>
      <c r="EGZ3206" s="14"/>
      <c r="EHA3206" s="14"/>
      <c r="EHB3206" s="14"/>
      <c r="EHC3206" s="14"/>
      <c r="EHD3206" s="14"/>
      <c r="EHE3206" s="14"/>
      <c r="EHF3206" s="14"/>
      <c r="EHG3206" s="14"/>
      <c r="EHH3206" s="14"/>
      <c r="EHI3206" s="14"/>
      <c r="EHJ3206" s="14"/>
      <c r="EHK3206" s="14"/>
      <c r="EHL3206" s="14"/>
      <c r="EHM3206" s="14"/>
      <c r="EHN3206" s="14"/>
      <c r="EHO3206" s="14"/>
      <c r="EHP3206" s="14"/>
      <c r="EHQ3206" s="14"/>
      <c r="EHR3206" s="14"/>
      <c r="EHS3206" s="14"/>
      <c r="EHT3206" s="14"/>
      <c r="EHU3206" s="14"/>
      <c r="EHV3206" s="14"/>
      <c r="EHW3206" s="14"/>
      <c r="EHX3206" s="14"/>
      <c r="EHY3206" s="14"/>
      <c r="EHZ3206" s="14"/>
      <c r="EIA3206" s="14"/>
      <c r="EIB3206" s="14"/>
      <c r="EIC3206" s="14"/>
      <c r="EID3206" s="14"/>
      <c r="EIE3206" s="14"/>
      <c r="EIF3206" s="14"/>
      <c r="EIG3206" s="14"/>
      <c r="EIH3206" s="14"/>
      <c r="EII3206" s="14"/>
      <c r="EIJ3206" s="14"/>
      <c r="EIK3206" s="14"/>
      <c r="EIL3206" s="14"/>
      <c r="EIM3206" s="14"/>
      <c r="EIN3206" s="14"/>
      <c r="EIO3206" s="14"/>
      <c r="EIP3206" s="14"/>
      <c r="EIQ3206" s="14"/>
      <c r="EIR3206" s="14"/>
      <c r="EIS3206" s="14"/>
      <c r="EIT3206" s="14"/>
      <c r="EIU3206" s="14"/>
      <c r="EIV3206" s="14"/>
      <c r="EIW3206" s="14"/>
      <c r="EIX3206" s="14"/>
      <c r="EIY3206" s="14"/>
      <c r="EIZ3206" s="14"/>
      <c r="EJA3206" s="14"/>
      <c r="EJB3206" s="14"/>
      <c r="EJC3206" s="14"/>
      <c r="EJD3206" s="14"/>
      <c r="EJE3206" s="14"/>
      <c r="EJF3206" s="14"/>
      <c r="EJG3206" s="14"/>
      <c r="EJH3206" s="14"/>
      <c r="EJI3206" s="14"/>
      <c r="EJJ3206" s="14"/>
      <c r="EJK3206" s="14"/>
      <c r="EJL3206" s="14"/>
      <c r="EJM3206" s="14"/>
      <c r="EJN3206" s="14"/>
      <c r="EJO3206" s="14"/>
      <c r="EJP3206" s="14"/>
      <c r="EJQ3206" s="14"/>
      <c r="EJR3206" s="14"/>
      <c r="EJS3206" s="14"/>
      <c r="EJT3206" s="14"/>
      <c r="EJU3206" s="14"/>
      <c r="EJV3206" s="14"/>
      <c r="EJW3206" s="14"/>
      <c r="EJX3206" s="14"/>
      <c r="EJY3206" s="14"/>
      <c r="EJZ3206" s="14"/>
      <c r="EKA3206" s="14"/>
      <c r="EKB3206" s="14"/>
      <c r="EKC3206" s="14"/>
      <c r="EKD3206" s="14"/>
      <c r="EKE3206" s="14"/>
      <c r="EKF3206" s="14"/>
      <c r="EKG3206" s="14"/>
      <c r="EKH3206" s="14"/>
      <c r="EKI3206" s="14"/>
      <c r="EKJ3206" s="14"/>
      <c r="EKK3206" s="14"/>
      <c r="EKL3206" s="14"/>
      <c r="EKM3206" s="14"/>
      <c r="EKN3206" s="14"/>
      <c r="EKO3206" s="14"/>
      <c r="EKP3206" s="14"/>
      <c r="EKQ3206" s="14"/>
      <c r="EKR3206" s="14"/>
      <c r="EKS3206" s="14"/>
      <c r="EKT3206" s="14"/>
      <c r="EKU3206" s="14"/>
      <c r="EKV3206" s="14"/>
      <c r="EKW3206" s="14"/>
      <c r="EKX3206" s="14"/>
      <c r="EKY3206" s="14"/>
      <c r="EKZ3206" s="14"/>
      <c r="ELA3206" s="14"/>
      <c r="ELB3206" s="14"/>
      <c r="ELC3206" s="14"/>
      <c r="ELD3206" s="14"/>
      <c r="ELE3206" s="14"/>
      <c r="ELF3206" s="14"/>
      <c r="ELG3206" s="14"/>
      <c r="ELH3206" s="14"/>
      <c r="ELI3206" s="14"/>
      <c r="ELJ3206" s="14"/>
      <c r="ELK3206" s="14"/>
      <c r="ELL3206" s="14"/>
      <c r="ELM3206" s="14"/>
      <c r="ELN3206" s="14"/>
      <c r="ELO3206" s="14"/>
      <c r="ELP3206" s="14"/>
      <c r="ELQ3206" s="14"/>
      <c r="ELR3206" s="14"/>
      <c r="ELS3206" s="14"/>
      <c r="ELT3206" s="14"/>
      <c r="ELU3206" s="14"/>
      <c r="ELV3206" s="14"/>
      <c r="ELW3206" s="14"/>
      <c r="ELX3206" s="14"/>
      <c r="ELY3206" s="14"/>
      <c r="ELZ3206" s="14"/>
      <c r="EMA3206" s="14"/>
      <c r="EMB3206" s="14"/>
      <c r="EMC3206" s="14"/>
      <c r="EMD3206" s="14"/>
      <c r="EME3206" s="14"/>
      <c r="EMF3206" s="14"/>
      <c r="EMG3206" s="14"/>
      <c r="EMH3206" s="14"/>
      <c r="EMI3206" s="14"/>
      <c r="EMJ3206" s="14"/>
      <c r="EMK3206" s="14"/>
      <c r="EML3206" s="14"/>
      <c r="EMM3206" s="14"/>
      <c r="EMN3206" s="14"/>
      <c r="EMO3206" s="14"/>
      <c r="EMP3206" s="14"/>
      <c r="EMQ3206" s="14"/>
      <c r="EMR3206" s="14"/>
      <c r="EMS3206" s="14"/>
      <c r="EMT3206" s="14"/>
      <c r="EMU3206" s="14"/>
      <c r="EMV3206" s="14"/>
      <c r="EMW3206" s="14"/>
      <c r="EMX3206" s="14"/>
      <c r="EMY3206" s="14"/>
      <c r="EMZ3206" s="14"/>
      <c r="ENA3206" s="14"/>
      <c r="ENB3206" s="14"/>
      <c r="ENC3206" s="14"/>
      <c r="END3206" s="14"/>
      <c r="ENE3206" s="14"/>
      <c r="ENF3206" s="14"/>
      <c r="ENG3206" s="14"/>
      <c r="ENH3206" s="14"/>
      <c r="ENI3206" s="14"/>
      <c r="ENJ3206" s="14"/>
      <c r="ENK3206" s="14"/>
      <c r="ENL3206" s="14"/>
      <c r="ENM3206" s="14"/>
      <c r="ENN3206" s="14"/>
      <c r="ENO3206" s="14"/>
      <c r="ENP3206" s="14"/>
      <c r="ENQ3206" s="14"/>
      <c r="ENR3206" s="14"/>
      <c r="ENS3206" s="14"/>
      <c r="ENT3206" s="14"/>
      <c r="ENU3206" s="14"/>
      <c r="ENV3206" s="14"/>
      <c r="ENW3206" s="14"/>
      <c r="ENX3206" s="14"/>
      <c r="ENY3206" s="14"/>
      <c r="ENZ3206" s="14"/>
      <c r="EOA3206" s="14"/>
      <c r="EOB3206" s="14"/>
      <c r="EOC3206" s="14"/>
      <c r="EOD3206" s="14"/>
      <c r="EOE3206" s="14"/>
      <c r="EOF3206" s="14"/>
      <c r="EOG3206" s="14"/>
      <c r="EOH3206" s="14"/>
      <c r="EOI3206" s="14"/>
      <c r="EOJ3206" s="14"/>
      <c r="EOK3206" s="14"/>
      <c r="EOL3206" s="14"/>
      <c r="EOM3206" s="14"/>
      <c r="EON3206" s="14"/>
      <c r="EOO3206" s="14"/>
      <c r="EOP3206" s="14"/>
      <c r="EOQ3206" s="14"/>
      <c r="EOR3206" s="14"/>
      <c r="EOS3206" s="14"/>
      <c r="EOT3206" s="14"/>
      <c r="EOU3206" s="14"/>
      <c r="EOV3206" s="14"/>
      <c r="EOW3206" s="14"/>
      <c r="EOX3206" s="14"/>
      <c r="EOY3206" s="14"/>
      <c r="EOZ3206" s="14"/>
      <c r="EPA3206" s="14"/>
      <c r="EPB3206" s="14"/>
      <c r="EPC3206" s="14"/>
      <c r="EPD3206" s="14"/>
      <c r="EPE3206" s="14"/>
      <c r="EPF3206" s="14"/>
      <c r="EPG3206" s="14"/>
      <c r="EPH3206" s="14"/>
      <c r="EPI3206" s="14"/>
      <c r="EPJ3206" s="14"/>
      <c r="EPK3206" s="14"/>
      <c r="EPL3206" s="14"/>
      <c r="EPM3206" s="14"/>
      <c r="EPN3206" s="14"/>
      <c r="EPO3206" s="14"/>
      <c r="EPP3206" s="14"/>
      <c r="EPQ3206" s="14"/>
      <c r="EPR3206" s="14"/>
      <c r="EPS3206" s="14"/>
      <c r="EPT3206" s="14"/>
      <c r="EPU3206" s="14"/>
      <c r="EPV3206" s="14"/>
      <c r="EPW3206" s="14"/>
      <c r="EPX3206" s="14"/>
      <c r="EPY3206" s="14"/>
      <c r="EPZ3206" s="14"/>
      <c r="EQA3206" s="14"/>
      <c r="EQB3206" s="14"/>
      <c r="EQC3206" s="14"/>
      <c r="EQD3206" s="14"/>
      <c r="EQE3206" s="14"/>
      <c r="EQF3206" s="14"/>
      <c r="EQG3206" s="14"/>
      <c r="EQH3206" s="14"/>
      <c r="EQI3206" s="14"/>
      <c r="EQJ3206" s="14"/>
      <c r="EQK3206" s="14"/>
      <c r="EQL3206" s="14"/>
      <c r="EQM3206" s="14"/>
      <c r="EQN3206" s="14"/>
      <c r="EQO3206" s="14"/>
      <c r="EQP3206" s="14"/>
      <c r="EQQ3206" s="14"/>
      <c r="EQR3206" s="14"/>
      <c r="EQS3206" s="14"/>
      <c r="EQT3206" s="14"/>
      <c r="EQU3206" s="14"/>
      <c r="EQV3206" s="14"/>
      <c r="EQW3206" s="14"/>
      <c r="EQX3206" s="14"/>
      <c r="EQY3206" s="14"/>
      <c r="EQZ3206" s="14"/>
      <c r="ERA3206" s="14"/>
      <c r="ERB3206" s="14"/>
      <c r="ERC3206" s="14"/>
      <c r="ERD3206" s="14"/>
      <c r="ERE3206" s="14"/>
      <c r="ERF3206" s="14"/>
      <c r="ERG3206" s="14"/>
      <c r="ERH3206" s="14"/>
      <c r="ERI3206" s="14"/>
      <c r="ERJ3206" s="14"/>
      <c r="ERK3206" s="14"/>
      <c r="ERL3206" s="14"/>
      <c r="ERM3206" s="14"/>
      <c r="ERN3206" s="14"/>
      <c r="ERO3206" s="14"/>
      <c r="ERP3206" s="14"/>
      <c r="ERQ3206" s="14"/>
      <c r="ERR3206" s="14"/>
      <c r="ERS3206" s="14"/>
      <c r="ERT3206" s="14"/>
      <c r="ERU3206" s="14"/>
      <c r="ERV3206" s="14"/>
      <c r="ERW3206" s="14"/>
      <c r="ERX3206" s="14"/>
      <c r="ERY3206" s="14"/>
      <c r="ERZ3206" s="14"/>
      <c r="ESA3206" s="14"/>
      <c r="ESB3206" s="14"/>
      <c r="ESC3206" s="14"/>
      <c r="ESD3206" s="14"/>
      <c r="ESE3206" s="14"/>
      <c r="ESF3206" s="14"/>
      <c r="ESG3206" s="14"/>
      <c r="ESH3206" s="14"/>
      <c r="ESI3206" s="14"/>
      <c r="ESJ3206" s="14"/>
      <c r="ESK3206" s="14"/>
      <c r="ESL3206" s="14"/>
      <c r="ESM3206" s="14"/>
      <c r="ESN3206" s="14"/>
      <c r="ESO3206" s="14"/>
      <c r="ESP3206" s="14"/>
      <c r="ESQ3206" s="14"/>
      <c r="ESR3206" s="14"/>
      <c r="ESS3206" s="14"/>
      <c r="EST3206" s="14"/>
      <c r="ESU3206" s="14"/>
      <c r="ESV3206" s="14"/>
      <c r="ESW3206" s="14"/>
      <c r="ESX3206" s="14"/>
      <c r="ESY3206" s="14"/>
      <c r="ESZ3206" s="14"/>
      <c r="ETA3206" s="14"/>
      <c r="ETB3206" s="14"/>
      <c r="ETC3206" s="14"/>
      <c r="ETD3206" s="14"/>
      <c r="ETE3206" s="14"/>
      <c r="ETF3206" s="14"/>
      <c r="ETG3206" s="14"/>
      <c r="ETH3206" s="14"/>
      <c r="ETI3206" s="14"/>
      <c r="ETJ3206" s="14"/>
      <c r="ETK3206" s="14"/>
      <c r="ETL3206" s="14"/>
      <c r="ETM3206" s="14"/>
      <c r="ETN3206" s="14"/>
      <c r="ETO3206" s="14"/>
      <c r="ETP3206" s="14"/>
      <c r="ETQ3206" s="14"/>
      <c r="ETR3206" s="14"/>
      <c r="ETS3206" s="14"/>
      <c r="ETT3206" s="14"/>
      <c r="ETU3206" s="14"/>
      <c r="ETV3206" s="14"/>
      <c r="ETW3206" s="14"/>
      <c r="ETX3206" s="14"/>
      <c r="ETY3206" s="14"/>
      <c r="ETZ3206" s="14"/>
      <c r="EUA3206" s="14"/>
      <c r="EUB3206" s="14"/>
      <c r="EUC3206" s="14"/>
      <c r="EUD3206" s="14"/>
      <c r="EUE3206" s="14"/>
      <c r="EUF3206" s="14"/>
      <c r="EUG3206" s="14"/>
      <c r="EUH3206" s="14"/>
      <c r="EUI3206" s="14"/>
      <c r="EUJ3206" s="14"/>
      <c r="EUK3206" s="14"/>
      <c r="EUL3206" s="14"/>
      <c r="EUM3206" s="14"/>
      <c r="EUN3206" s="14"/>
      <c r="EUO3206" s="14"/>
      <c r="EUP3206" s="14"/>
      <c r="EUQ3206" s="14"/>
      <c r="EUR3206" s="14"/>
      <c r="EUS3206" s="14"/>
      <c r="EUT3206" s="14"/>
      <c r="EUU3206" s="14"/>
      <c r="EUV3206" s="14"/>
      <c r="EUW3206" s="14"/>
      <c r="EUX3206" s="14"/>
      <c r="EUY3206" s="14"/>
      <c r="EUZ3206" s="14"/>
      <c r="EVA3206" s="14"/>
      <c r="EVB3206" s="14"/>
      <c r="EVC3206" s="14"/>
      <c r="EVD3206" s="14"/>
      <c r="EVE3206" s="14"/>
      <c r="EVF3206" s="14"/>
      <c r="EVG3206" s="14"/>
      <c r="EVH3206" s="14"/>
      <c r="EVI3206" s="14"/>
      <c r="EVJ3206" s="14"/>
      <c r="EVK3206" s="14"/>
      <c r="EVL3206" s="14"/>
      <c r="EVM3206" s="14"/>
      <c r="EVN3206" s="14"/>
      <c r="EVO3206" s="14"/>
      <c r="EVP3206" s="14"/>
      <c r="EVQ3206" s="14"/>
      <c r="EVR3206" s="14"/>
      <c r="EVS3206" s="14"/>
      <c r="EVT3206" s="14"/>
      <c r="EVU3206" s="14"/>
      <c r="EVV3206" s="14"/>
      <c r="EVW3206" s="14"/>
      <c r="EVX3206" s="14"/>
      <c r="EVY3206" s="14"/>
      <c r="EVZ3206" s="14"/>
      <c r="EWA3206" s="14"/>
      <c r="EWB3206" s="14"/>
      <c r="EWC3206" s="14"/>
      <c r="EWD3206" s="14"/>
      <c r="EWE3206" s="14"/>
      <c r="EWF3206" s="14"/>
      <c r="EWG3206" s="14"/>
      <c r="EWH3206" s="14"/>
      <c r="EWI3206" s="14"/>
      <c r="EWJ3206" s="14"/>
      <c r="EWK3206" s="14"/>
      <c r="EWL3206" s="14"/>
      <c r="EWM3206" s="14"/>
      <c r="EWN3206" s="14"/>
      <c r="EWO3206" s="14"/>
      <c r="EWP3206" s="14"/>
      <c r="EWQ3206" s="14"/>
      <c r="EWR3206" s="14"/>
      <c r="EWS3206" s="14"/>
      <c r="EWT3206" s="14"/>
      <c r="EWU3206" s="14"/>
      <c r="EWV3206" s="14"/>
      <c r="EWW3206" s="14"/>
      <c r="EWX3206" s="14"/>
      <c r="EWY3206" s="14"/>
      <c r="EWZ3206" s="14"/>
      <c r="EXA3206" s="14"/>
      <c r="EXB3206" s="14"/>
      <c r="EXC3206" s="14"/>
      <c r="EXD3206" s="14"/>
      <c r="EXE3206" s="14"/>
      <c r="EXF3206" s="14"/>
      <c r="EXG3206" s="14"/>
      <c r="EXH3206" s="14"/>
      <c r="EXI3206" s="14"/>
      <c r="EXJ3206" s="14"/>
      <c r="EXK3206" s="14"/>
      <c r="EXL3206" s="14"/>
      <c r="EXM3206" s="14"/>
      <c r="EXN3206" s="14"/>
      <c r="EXO3206" s="14"/>
      <c r="EXP3206" s="14"/>
      <c r="EXQ3206" s="14"/>
      <c r="EXR3206" s="14"/>
      <c r="EXS3206" s="14"/>
      <c r="EXT3206" s="14"/>
      <c r="EXU3206" s="14"/>
      <c r="EXV3206" s="14"/>
      <c r="EXW3206" s="14"/>
      <c r="EXX3206" s="14"/>
      <c r="EXY3206" s="14"/>
      <c r="EXZ3206" s="14"/>
      <c r="EYA3206" s="14"/>
      <c r="EYB3206" s="14"/>
      <c r="EYC3206" s="14"/>
      <c r="EYD3206" s="14"/>
      <c r="EYE3206" s="14"/>
      <c r="EYF3206" s="14"/>
      <c r="EYG3206" s="14"/>
      <c r="EYH3206" s="14"/>
      <c r="EYI3206" s="14"/>
      <c r="EYJ3206" s="14"/>
      <c r="EYK3206" s="14"/>
      <c r="EYL3206" s="14"/>
      <c r="EYM3206" s="14"/>
      <c r="EYN3206" s="14"/>
      <c r="EYO3206" s="14"/>
      <c r="EYP3206" s="14"/>
      <c r="EYQ3206" s="14"/>
      <c r="EYR3206" s="14"/>
      <c r="EYS3206" s="14"/>
      <c r="EYT3206" s="14"/>
      <c r="EYU3206" s="14"/>
      <c r="EYV3206" s="14"/>
      <c r="EYW3206" s="14"/>
      <c r="EYX3206" s="14"/>
      <c r="EYY3206" s="14"/>
      <c r="EYZ3206" s="14"/>
      <c r="EZA3206" s="14"/>
      <c r="EZB3206" s="14"/>
      <c r="EZC3206" s="14"/>
      <c r="EZD3206" s="14"/>
      <c r="EZE3206" s="14"/>
      <c r="EZF3206" s="14"/>
      <c r="EZG3206" s="14"/>
      <c r="EZH3206" s="14"/>
      <c r="EZI3206" s="14"/>
      <c r="EZJ3206" s="14"/>
      <c r="EZK3206" s="14"/>
      <c r="EZL3206" s="14"/>
      <c r="EZM3206" s="14"/>
      <c r="EZN3206" s="14"/>
      <c r="EZO3206" s="14"/>
      <c r="EZP3206" s="14"/>
      <c r="EZQ3206" s="14"/>
      <c r="EZR3206" s="14"/>
      <c r="EZS3206" s="14"/>
      <c r="EZT3206" s="14"/>
      <c r="EZU3206" s="14"/>
      <c r="EZV3206" s="14"/>
      <c r="EZW3206" s="14"/>
      <c r="EZX3206" s="14"/>
      <c r="EZY3206" s="14"/>
      <c r="EZZ3206" s="14"/>
      <c r="FAA3206" s="14"/>
      <c r="FAB3206" s="14"/>
      <c r="FAC3206" s="14"/>
      <c r="FAD3206" s="14"/>
      <c r="FAE3206" s="14"/>
      <c r="FAF3206" s="14"/>
      <c r="FAG3206" s="14"/>
      <c r="FAH3206" s="14"/>
      <c r="FAI3206" s="14"/>
      <c r="FAJ3206" s="14"/>
      <c r="FAK3206" s="14"/>
      <c r="FAL3206" s="14"/>
      <c r="FAM3206" s="14"/>
      <c r="FAN3206" s="14"/>
      <c r="FAO3206" s="14"/>
      <c r="FAP3206" s="14"/>
      <c r="FAQ3206" s="14"/>
      <c r="FAR3206" s="14"/>
      <c r="FAS3206" s="14"/>
      <c r="FAT3206" s="14"/>
      <c r="FAU3206" s="14"/>
      <c r="FAV3206" s="14"/>
      <c r="FAW3206" s="14"/>
      <c r="FAX3206" s="14"/>
      <c r="FAY3206" s="14"/>
      <c r="FAZ3206" s="14"/>
      <c r="FBA3206" s="14"/>
      <c r="FBB3206" s="14"/>
      <c r="FBC3206" s="14"/>
      <c r="FBD3206" s="14"/>
      <c r="FBE3206" s="14"/>
      <c r="FBF3206" s="14"/>
      <c r="FBG3206" s="14"/>
      <c r="FBH3206" s="14"/>
      <c r="FBI3206" s="14"/>
      <c r="FBJ3206" s="14"/>
      <c r="FBK3206" s="14"/>
      <c r="FBL3206" s="14"/>
      <c r="FBM3206" s="14"/>
      <c r="FBN3206" s="14"/>
      <c r="FBO3206" s="14"/>
      <c r="FBP3206" s="14"/>
      <c r="FBQ3206" s="14"/>
      <c r="FBR3206" s="14"/>
      <c r="FBS3206" s="14"/>
      <c r="FBT3206" s="14"/>
      <c r="FBU3206" s="14"/>
      <c r="FBV3206" s="14"/>
      <c r="FBW3206" s="14"/>
      <c r="FBX3206" s="14"/>
      <c r="FBY3206" s="14"/>
      <c r="FBZ3206" s="14"/>
      <c r="FCA3206" s="14"/>
      <c r="FCB3206" s="14"/>
      <c r="FCC3206" s="14"/>
      <c r="FCD3206" s="14"/>
      <c r="FCE3206" s="14"/>
      <c r="FCF3206" s="14"/>
      <c r="FCG3206" s="14"/>
      <c r="FCH3206" s="14"/>
      <c r="FCI3206" s="14"/>
      <c r="FCJ3206" s="14"/>
      <c r="FCK3206" s="14"/>
      <c r="FCL3206" s="14"/>
      <c r="FCM3206" s="14"/>
      <c r="FCN3206" s="14"/>
      <c r="FCO3206" s="14"/>
      <c r="FCP3206" s="14"/>
      <c r="FCQ3206" s="14"/>
      <c r="FCR3206" s="14"/>
      <c r="FCS3206" s="14"/>
      <c r="FCT3206" s="14"/>
      <c r="FCU3206" s="14"/>
      <c r="FCV3206" s="14"/>
      <c r="FCW3206" s="14"/>
      <c r="FCX3206" s="14"/>
      <c r="FCY3206" s="14"/>
      <c r="FCZ3206" s="14"/>
      <c r="FDA3206" s="14"/>
      <c r="FDB3206" s="14"/>
      <c r="FDC3206" s="14"/>
      <c r="FDD3206" s="14"/>
      <c r="FDE3206" s="14"/>
      <c r="FDF3206" s="14"/>
      <c r="FDG3206" s="14"/>
      <c r="FDH3206" s="14"/>
      <c r="FDI3206" s="14"/>
      <c r="FDJ3206" s="14"/>
      <c r="FDK3206" s="14"/>
      <c r="FDL3206" s="14"/>
      <c r="FDM3206" s="14"/>
      <c r="FDN3206" s="14"/>
      <c r="FDO3206" s="14"/>
      <c r="FDP3206" s="14"/>
      <c r="FDQ3206" s="14"/>
      <c r="FDR3206" s="14"/>
      <c r="FDS3206" s="14"/>
      <c r="FDT3206" s="14"/>
      <c r="FDU3206" s="14"/>
      <c r="FDV3206" s="14"/>
      <c r="FDW3206" s="14"/>
      <c r="FDX3206" s="14"/>
      <c r="FDY3206" s="14"/>
      <c r="FDZ3206" s="14"/>
      <c r="FEA3206" s="14"/>
      <c r="FEB3206" s="14"/>
      <c r="FEC3206" s="14"/>
      <c r="FED3206" s="14"/>
      <c r="FEE3206" s="14"/>
      <c r="FEF3206" s="14"/>
      <c r="FEG3206" s="14"/>
      <c r="FEH3206" s="14"/>
      <c r="FEI3206" s="14"/>
      <c r="FEJ3206" s="14"/>
      <c r="FEK3206" s="14"/>
      <c r="FEL3206" s="14"/>
      <c r="FEM3206" s="14"/>
      <c r="FEN3206" s="14"/>
      <c r="FEO3206" s="14"/>
      <c r="FEP3206" s="14"/>
      <c r="FEQ3206" s="14"/>
      <c r="FER3206" s="14"/>
      <c r="FES3206" s="14"/>
      <c r="FET3206" s="14"/>
      <c r="FEU3206" s="14"/>
      <c r="FEV3206" s="14"/>
      <c r="FEW3206" s="14"/>
      <c r="FEX3206" s="14"/>
      <c r="FEY3206" s="14"/>
      <c r="FEZ3206" s="14"/>
      <c r="FFA3206" s="14"/>
      <c r="FFB3206" s="14"/>
      <c r="FFC3206" s="14"/>
      <c r="FFD3206" s="14"/>
      <c r="FFE3206" s="14"/>
      <c r="FFF3206" s="14"/>
      <c r="FFG3206" s="14"/>
      <c r="FFH3206" s="14"/>
      <c r="FFI3206" s="14"/>
      <c r="FFJ3206" s="14"/>
      <c r="FFK3206" s="14"/>
      <c r="FFL3206" s="14"/>
      <c r="FFM3206" s="14"/>
      <c r="FFN3206" s="14"/>
      <c r="FFO3206" s="14"/>
      <c r="FFP3206" s="14"/>
      <c r="FFQ3206" s="14"/>
      <c r="FFR3206" s="14"/>
      <c r="FFS3206" s="14"/>
      <c r="FFT3206" s="14"/>
      <c r="FFU3206" s="14"/>
      <c r="FFV3206" s="14"/>
      <c r="FFW3206" s="14"/>
      <c r="FFX3206" s="14"/>
      <c r="FFY3206" s="14"/>
      <c r="FFZ3206" s="14"/>
      <c r="FGA3206" s="14"/>
      <c r="FGB3206" s="14"/>
      <c r="FGC3206" s="14"/>
      <c r="FGD3206" s="14"/>
      <c r="FGE3206" s="14"/>
      <c r="FGF3206" s="14"/>
      <c r="FGG3206" s="14"/>
      <c r="FGH3206" s="14"/>
      <c r="FGI3206" s="14"/>
      <c r="FGJ3206" s="14"/>
      <c r="FGK3206" s="14"/>
      <c r="FGL3206" s="14"/>
      <c r="FGM3206" s="14"/>
      <c r="FGN3206" s="14"/>
      <c r="FGO3206" s="14"/>
      <c r="FGP3206" s="14"/>
      <c r="FGQ3206" s="14"/>
      <c r="FGR3206" s="14"/>
      <c r="FGS3206" s="14"/>
      <c r="FGT3206" s="14"/>
      <c r="FGU3206" s="14"/>
      <c r="FGV3206" s="14"/>
      <c r="FGW3206" s="14"/>
      <c r="FGX3206" s="14"/>
      <c r="FGY3206" s="14"/>
      <c r="FGZ3206" s="14"/>
      <c r="FHA3206" s="14"/>
      <c r="FHB3206" s="14"/>
      <c r="FHC3206" s="14"/>
      <c r="FHD3206" s="14"/>
      <c r="FHE3206" s="14"/>
      <c r="FHF3206" s="14"/>
      <c r="FHG3206" s="14"/>
      <c r="FHH3206" s="14"/>
      <c r="FHI3206" s="14"/>
      <c r="FHJ3206" s="14"/>
      <c r="FHK3206" s="14"/>
      <c r="FHL3206" s="14"/>
      <c r="FHM3206" s="14"/>
      <c r="FHN3206" s="14"/>
      <c r="FHO3206" s="14"/>
      <c r="FHP3206" s="14"/>
      <c r="FHQ3206" s="14"/>
      <c r="FHR3206" s="14"/>
      <c r="FHS3206" s="14"/>
      <c r="FHT3206" s="14"/>
      <c r="FHU3206" s="14"/>
      <c r="FHV3206" s="14"/>
      <c r="FHW3206" s="14"/>
      <c r="FHX3206" s="14"/>
      <c r="FHY3206" s="14"/>
      <c r="FHZ3206" s="14"/>
      <c r="FIA3206" s="14"/>
      <c r="FIB3206" s="14"/>
      <c r="FIC3206" s="14"/>
      <c r="FID3206" s="14"/>
      <c r="FIE3206" s="14"/>
      <c r="FIF3206" s="14"/>
      <c r="FIG3206" s="14"/>
      <c r="FIH3206" s="14"/>
      <c r="FII3206" s="14"/>
      <c r="FIJ3206" s="14"/>
      <c r="FIK3206" s="14"/>
      <c r="FIL3206" s="14"/>
      <c r="FIM3206" s="14"/>
      <c r="FIN3206" s="14"/>
      <c r="FIO3206" s="14"/>
      <c r="FIP3206" s="14"/>
      <c r="FIQ3206" s="14"/>
      <c r="FIR3206" s="14"/>
      <c r="FIS3206" s="14"/>
      <c r="FIT3206" s="14"/>
      <c r="FIU3206" s="14"/>
      <c r="FIV3206" s="14"/>
      <c r="FIW3206" s="14"/>
      <c r="FIX3206" s="14"/>
      <c r="FIY3206" s="14"/>
      <c r="FIZ3206" s="14"/>
      <c r="FJA3206" s="14"/>
      <c r="FJB3206" s="14"/>
      <c r="FJC3206" s="14"/>
      <c r="FJD3206" s="14"/>
      <c r="FJE3206" s="14"/>
      <c r="FJF3206" s="14"/>
      <c r="FJG3206" s="14"/>
      <c r="FJH3206" s="14"/>
      <c r="FJI3206" s="14"/>
      <c r="FJJ3206" s="14"/>
      <c r="FJK3206" s="14"/>
      <c r="FJL3206" s="14"/>
      <c r="FJM3206" s="14"/>
      <c r="FJN3206" s="14"/>
      <c r="FJO3206" s="14"/>
      <c r="FJP3206" s="14"/>
      <c r="FJQ3206" s="14"/>
      <c r="FJR3206" s="14"/>
      <c r="FJS3206" s="14"/>
      <c r="FJT3206" s="14"/>
      <c r="FJU3206" s="14"/>
      <c r="FJV3206" s="14"/>
      <c r="FJW3206" s="14"/>
      <c r="FJX3206" s="14"/>
      <c r="FJY3206" s="14"/>
      <c r="FJZ3206" s="14"/>
      <c r="FKA3206" s="14"/>
      <c r="FKB3206" s="14"/>
      <c r="FKC3206" s="14"/>
      <c r="FKD3206" s="14"/>
      <c r="FKE3206" s="14"/>
      <c r="FKF3206" s="14"/>
      <c r="FKG3206" s="14"/>
      <c r="FKH3206" s="14"/>
      <c r="FKI3206" s="14"/>
      <c r="FKJ3206" s="14"/>
      <c r="FKK3206" s="14"/>
      <c r="FKL3206" s="14"/>
      <c r="FKM3206" s="14"/>
      <c r="FKN3206" s="14"/>
      <c r="FKO3206" s="14"/>
      <c r="FKP3206" s="14"/>
      <c r="FKQ3206" s="14"/>
      <c r="FKR3206" s="14"/>
      <c r="FKS3206" s="14"/>
      <c r="FKT3206" s="14"/>
      <c r="FKU3206" s="14"/>
      <c r="FKV3206" s="14"/>
      <c r="FKW3206" s="14"/>
      <c r="FKX3206" s="14"/>
      <c r="FKY3206" s="14"/>
      <c r="FKZ3206" s="14"/>
      <c r="FLA3206" s="14"/>
      <c r="FLB3206" s="14"/>
      <c r="FLC3206" s="14"/>
      <c r="FLD3206" s="14"/>
      <c r="FLE3206" s="14"/>
      <c r="FLF3206" s="14"/>
      <c r="FLG3206" s="14"/>
      <c r="FLH3206" s="14"/>
      <c r="FLI3206" s="14"/>
      <c r="FLJ3206" s="14"/>
      <c r="FLK3206" s="14"/>
      <c r="FLL3206" s="14"/>
      <c r="FLM3206" s="14"/>
      <c r="FLN3206" s="14"/>
      <c r="FLO3206" s="14"/>
      <c r="FLP3206" s="14"/>
      <c r="FLQ3206" s="14"/>
      <c r="FLR3206" s="14"/>
      <c r="FLS3206" s="14"/>
      <c r="FLT3206" s="14"/>
      <c r="FLU3206" s="14"/>
      <c r="FLV3206" s="14"/>
      <c r="FLW3206" s="14"/>
      <c r="FLX3206" s="14"/>
      <c r="FLY3206" s="14"/>
      <c r="FLZ3206" s="14"/>
      <c r="FMA3206" s="14"/>
      <c r="FMB3206" s="14"/>
      <c r="FMC3206" s="14"/>
      <c r="FMD3206" s="14"/>
      <c r="FME3206" s="14"/>
      <c r="FMF3206" s="14"/>
      <c r="FMG3206" s="14"/>
      <c r="FMH3206" s="14"/>
      <c r="FMI3206" s="14"/>
      <c r="FMJ3206" s="14"/>
      <c r="FMK3206" s="14"/>
      <c r="FML3206" s="14"/>
      <c r="FMM3206" s="14"/>
      <c r="FMN3206" s="14"/>
      <c r="FMO3206" s="14"/>
      <c r="FMP3206" s="14"/>
      <c r="FMQ3206" s="14"/>
      <c r="FMR3206" s="14"/>
      <c r="FMS3206" s="14"/>
      <c r="FMT3206" s="14"/>
      <c r="FMU3206" s="14"/>
      <c r="FMV3206" s="14"/>
      <c r="FMW3206" s="14"/>
      <c r="FMX3206" s="14"/>
      <c r="FMY3206" s="14"/>
      <c r="FMZ3206" s="14"/>
      <c r="FNA3206" s="14"/>
      <c r="FNB3206" s="14"/>
      <c r="FNC3206" s="14"/>
      <c r="FND3206" s="14"/>
      <c r="FNE3206" s="14"/>
      <c r="FNF3206" s="14"/>
      <c r="FNG3206" s="14"/>
      <c r="FNH3206" s="14"/>
      <c r="FNI3206" s="14"/>
      <c r="FNJ3206" s="14"/>
      <c r="FNK3206" s="14"/>
      <c r="FNL3206" s="14"/>
      <c r="FNM3206" s="14"/>
      <c r="FNN3206" s="14"/>
      <c r="FNO3206" s="14"/>
      <c r="FNP3206" s="14"/>
      <c r="FNQ3206" s="14"/>
      <c r="FNR3206" s="14"/>
      <c r="FNS3206" s="14"/>
      <c r="FNT3206" s="14"/>
      <c r="FNU3206" s="14"/>
      <c r="FNV3206" s="14"/>
      <c r="FNW3206" s="14"/>
      <c r="FNX3206" s="14"/>
      <c r="FNY3206" s="14"/>
      <c r="FNZ3206" s="14"/>
      <c r="FOA3206" s="14"/>
      <c r="FOB3206" s="14"/>
      <c r="FOC3206" s="14"/>
      <c r="FOD3206" s="14"/>
      <c r="FOE3206" s="14"/>
      <c r="FOF3206" s="14"/>
      <c r="FOG3206" s="14"/>
      <c r="FOH3206" s="14"/>
      <c r="FOI3206" s="14"/>
      <c r="FOJ3206" s="14"/>
      <c r="FOK3206" s="14"/>
      <c r="FOL3206" s="14"/>
      <c r="FOM3206" s="14"/>
      <c r="FON3206" s="14"/>
      <c r="FOO3206" s="14"/>
      <c r="FOP3206" s="14"/>
      <c r="FOQ3206" s="14"/>
      <c r="FOR3206" s="14"/>
      <c r="FOS3206" s="14"/>
      <c r="FOT3206" s="14"/>
      <c r="FOU3206" s="14"/>
      <c r="FOV3206" s="14"/>
      <c r="FOW3206" s="14"/>
      <c r="FOX3206" s="14"/>
      <c r="FOY3206" s="14"/>
      <c r="FOZ3206" s="14"/>
      <c r="FPA3206" s="14"/>
      <c r="FPB3206" s="14"/>
      <c r="FPC3206" s="14"/>
      <c r="FPD3206" s="14"/>
      <c r="FPE3206" s="14"/>
      <c r="FPF3206" s="14"/>
      <c r="FPG3206" s="14"/>
      <c r="FPH3206" s="14"/>
      <c r="FPI3206" s="14"/>
      <c r="FPJ3206" s="14"/>
      <c r="FPK3206" s="14"/>
      <c r="FPL3206" s="14"/>
      <c r="FPM3206" s="14"/>
      <c r="FPN3206" s="14"/>
      <c r="FPO3206" s="14"/>
      <c r="FPP3206" s="14"/>
      <c r="FPQ3206" s="14"/>
      <c r="FPR3206" s="14"/>
      <c r="FPS3206" s="14"/>
      <c r="FPT3206" s="14"/>
      <c r="FPU3206" s="14"/>
      <c r="FPV3206" s="14"/>
      <c r="FPW3206" s="14"/>
      <c r="FPX3206" s="14"/>
      <c r="FPY3206" s="14"/>
      <c r="FPZ3206" s="14"/>
      <c r="FQA3206" s="14"/>
      <c r="FQB3206" s="14"/>
      <c r="FQC3206" s="14"/>
      <c r="FQD3206" s="14"/>
      <c r="FQE3206" s="14"/>
      <c r="FQF3206" s="14"/>
      <c r="FQG3206" s="14"/>
      <c r="FQH3206" s="14"/>
      <c r="FQI3206" s="14"/>
      <c r="FQJ3206" s="14"/>
      <c r="FQK3206" s="14"/>
      <c r="FQL3206" s="14"/>
      <c r="FQM3206" s="14"/>
      <c r="FQN3206" s="14"/>
      <c r="FQO3206" s="14"/>
      <c r="FQP3206" s="14"/>
      <c r="FQQ3206" s="14"/>
      <c r="FQR3206" s="14"/>
      <c r="FQS3206" s="14"/>
      <c r="FQT3206" s="14"/>
      <c r="FQU3206" s="14"/>
      <c r="FQV3206" s="14"/>
      <c r="FQW3206" s="14"/>
      <c r="FQX3206" s="14"/>
      <c r="FQY3206" s="14"/>
      <c r="FQZ3206" s="14"/>
      <c r="FRA3206" s="14"/>
      <c r="FRB3206" s="14"/>
      <c r="FRC3206" s="14"/>
      <c r="FRD3206" s="14"/>
      <c r="FRE3206" s="14"/>
      <c r="FRF3206" s="14"/>
      <c r="FRG3206" s="14"/>
      <c r="FRH3206" s="14"/>
      <c r="FRI3206" s="14"/>
      <c r="FRJ3206" s="14"/>
      <c r="FRK3206" s="14"/>
      <c r="FRL3206" s="14"/>
      <c r="FRM3206" s="14"/>
      <c r="FRN3206" s="14"/>
      <c r="FRO3206" s="14"/>
      <c r="FRP3206" s="14"/>
      <c r="FRQ3206" s="14"/>
      <c r="FRR3206" s="14"/>
      <c r="FRS3206" s="14"/>
      <c r="FRT3206" s="14"/>
      <c r="FRU3206" s="14"/>
      <c r="FRV3206" s="14"/>
      <c r="FRW3206" s="14"/>
      <c r="FRX3206" s="14"/>
      <c r="FRY3206" s="14"/>
      <c r="FRZ3206" s="14"/>
      <c r="FSA3206" s="14"/>
      <c r="FSB3206" s="14"/>
      <c r="FSC3206" s="14"/>
      <c r="FSD3206" s="14"/>
      <c r="FSE3206" s="14"/>
      <c r="FSF3206" s="14"/>
      <c r="FSG3206" s="14"/>
      <c r="FSH3206" s="14"/>
      <c r="FSI3206" s="14"/>
      <c r="FSJ3206" s="14"/>
      <c r="FSK3206" s="14"/>
      <c r="FSL3206" s="14"/>
      <c r="FSM3206" s="14"/>
      <c r="FSN3206" s="14"/>
      <c r="FSO3206" s="14"/>
      <c r="FSP3206" s="14"/>
      <c r="FSQ3206" s="14"/>
      <c r="FSR3206" s="14"/>
      <c r="FSS3206" s="14"/>
      <c r="FST3206" s="14"/>
      <c r="FSU3206" s="14"/>
      <c r="FSV3206" s="14"/>
      <c r="FSW3206" s="14"/>
      <c r="FSX3206" s="14"/>
      <c r="FSY3206" s="14"/>
      <c r="FSZ3206" s="14"/>
      <c r="FTA3206" s="14"/>
      <c r="FTB3206" s="14"/>
      <c r="FTC3206" s="14"/>
      <c r="FTD3206" s="14"/>
      <c r="FTE3206" s="14"/>
      <c r="FTF3206" s="14"/>
      <c r="FTG3206" s="14"/>
      <c r="FTH3206" s="14"/>
      <c r="FTI3206" s="14"/>
      <c r="FTJ3206" s="14"/>
      <c r="FTK3206" s="14"/>
      <c r="FTL3206" s="14"/>
      <c r="FTM3206" s="14"/>
      <c r="FTN3206" s="14"/>
      <c r="FTO3206" s="14"/>
      <c r="FTP3206" s="14"/>
      <c r="FTQ3206" s="14"/>
      <c r="FTR3206" s="14"/>
      <c r="FTS3206" s="14"/>
      <c r="FTT3206" s="14"/>
      <c r="FTU3206" s="14"/>
      <c r="FTV3206" s="14"/>
      <c r="FTW3206" s="14"/>
      <c r="FTX3206" s="14"/>
      <c r="FTY3206" s="14"/>
      <c r="FTZ3206" s="14"/>
      <c r="FUA3206" s="14"/>
      <c r="FUB3206" s="14"/>
      <c r="FUC3206" s="14"/>
      <c r="FUD3206" s="14"/>
      <c r="FUE3206" s="14"/>
      <c r="FUF3206" s="14"/>
      <c r="FUG3206" s="14"/>
      <c r="FUH3206" s="14"/>
      <c r="FUI3206" s="14"/>
      <c r="FUJ3206" s="14"/>
      <c r="FUK3206" s="14"/>
      <c r="FUL3206" s="14"/>
      <c r="FUM3206" s="14"/>
      <c r="FUN3206" s="14"/>
      <c r="FUO3206" s="14"/>
      <c r="FUP3206" s="14"/>
      <c r="FUQ3206" s="14"/>
      <c r="FUR3206" s="14"/>
      <c r="FUS3206" s="14"/>
      <c r="FUT3206" s="14"/>
      <c r="FUU3206" s="14"/>
      <c r="FUV3206" s="14"/>
      <c r="FUW3206" s="14"/>
      <c r="FUX3206" s="14"/>
      <c r="FUY3206" s="14"/>
      <c r="FUZ3206" s="14"/>
      <c r="FVA3206" s="14"/>
      <c r="FVB3206" s="14"/>
      <c r="FVC3206" s="14"/>
      <c r="FVD3206" s="14"/>
      <c r="FVE3206" s="14"/>
      <c r="FVF3206" s="14"/>
      <c r="FVG3206" s="14"/>
      <c r="FVH3206" s="14"/>
      <c r="FVI3206" s="14"/>
      <c r="FVJ3206" s="14"/>
      <c r="FVK3206" s="14"/>
      <c r="FVL3206" s="14"/>
      <c r="FVM3206" s="14"/>
      <c r="FVN3206" s="14"/>
      <c r="FVO3206" s="14"/>
      <c r="FVP3206" s="14"/>
      <c r="FVQ3206" s="14"/>
      <c r="FVR3206" s="14"/>
      <c r="FVS3206" s="14"/>
      <c r="FVT3206" s="14"/>
      <c r="FVU3206" s="14"/>
      <c r="FVV3206" s="14"/>
      <c r="FVW3206" s="14"/>
      <c r="FVX3206" s="14"/>
      <c r="FVY3206" s="14"/>
      <c r="FVZ3206" s="14"/>
      <c r="FWA3206" s="14"/>
      <c r="FWB3206" s="14"/>
      <c r="FWC3206" s="14"/>
      <c r="FWD3206" s="14"/>
      <c r="FWE3206" s="14"/>
      <c r="FWF3206" s="14"/>
      <c r="FWG3206" s="14"/>
      <c r="FWH3206" s="14"/>
      <c r="FWI3206" s="14"/>
      <c r="FWJ3206" s="14"/>
      <c r="FWK3206" s="14"/>
      <c r="FWL3206" s="14"/>
      <c r="FWM3206" s="14"/>
      <c r="FWN3206" s="14"/>
      <c r="FWO3206" s="14"/>
      <c r="FWP3206" s="14"/>
      <c r="FWQ3206" s="14"/>
      <c r="FWR3206" s="14"/>
      <c r="FWS3206" s="14"/>
      <c r="FWT3206" s="14"/>
      <c r="FWU3206" s="14"/>
      <c r="FWV3206" s="14"/>
      <c r="FWW3206" s="14"/>
      <c r="FWX3206" s="14"/>
      <c r="FWY3206" s="14"/>
      <c r="FWZ3206" s="14"/>
      <c r="FXA3206" s="14"/>
      <c r="FXB3206" s="14"/>
      <c r="FXC3206" s="14"/>
      <c r="FXD3206" s="14"/>
      <c r="FXE3206" s="14"/>
      <c r="FXF3206" s="14"/>
      <c r="FXG3206" s="14"/>
      <c r="FXH3206" s="14"/>
      <c r="FXI3206" s="14"/>
      <c r="FXJ3206" s="14"/>
      <c r="FXK3206" s="14"/>
      <c r="FXL3206" s="14"/>
      <c r="FXM3206" s="14"/>
      <c r="FXN3206" s="14"/>
      <c r="FXO3206" s="14"/>
      <c r="FXP3206" s="14"/>
      <c r="FXQ3206" s="14"/>
      <c r="FXR3206" s="14"/>
      <c r="FXS3206" s="14"/>
      <c r="FXT3206" s="14"/>
      <c r="FXU3206" s="14"/>
      <c r="FXV3206" s="14"/>
      <c r="FXW3206" s="14"/>
      <c r="FXX3206" s="14"/>
      <c r="FXY3206" s="14"/>
      <c r="FXZ3206" s="14"/>
      <c r="FYA3206" s="14"/>
      <c r="FYB3206" s="14"/>
      <c r="FYC3206" s="14"/>
      <c r="FYD3206" s="14"/>
      <c r="FYE3206" s="14"/>
      <c r="FYF3206" s="14"/>
      <c r="FYG3206" s="14"/>
      <c r="FYH3206" s="14"/>
      <c r="FYI3206" s="14"/>
      <c r="FYJ3206" s="14"/>
      <c r="FYK3206" s="14"/>
      <c r="FYL3206" s="14"/>
      <c r="FYM3206" s="14"/>
      <c r="FYN3206" s="14"/>
      <c r="FYO3206" s="14"/>
      <c r="FYP3206" s="14"/>
      <c r="FYQ3206" s="14"/>
      <c r="FYR3206" s="14"/>
      <c r="FYS3206" s="14"/>
      <c r="FYT3206" s="14"/>
      <c r="FYU3206" s="14"/>
      <c r="FYV3206" s="14"/>
      <c r="FYW3206" s="14"/>
      <c r="FYX3206" s="14"/>
      <c r="FYY3206" s="14"/>
      <c r="FYZ3206" s="14"/>
      <c r="FZA3206" s="14"/>
      <c r="FZB3206" s="14"/>
      <c r="FZC3206" s="14"/>
      <c r="FZD3206" s="14"/>
      <c r="FZE3206" s="14"/>
      <c r="FZF3206" s="14"/>
      <c r="FZG3206" s="14"/>
      <c r="FZH3206" s="14"/>
      <c r="FZI3206" s="14"/>
      <c r="FZJ3206" s="14"/>
      <c r="FZK3206" s="14"/>
      <c r="FZL3206" s="14"/>
      <c r="FZM3206" s="14"/>
      <c r="FZN3206" s="14"/>
      <c r="FZO3206" s="14"/>
      <c r="FZP3206" s="14"/>
      <c r="FZQ3206" s="14"/>
      <c r="FZR3206" s="14"/>
      <c r="FZS3206" s="14"/>
      <c r="FZT3206" s="14"/>
      <c r="FZU3206" s="14"/>
      <c r="FZV3206" s="14"/>
      <c r="FZW3206" s="14"/>
      <c r="FZX3206" s="14"/>
      <c r="FZY3206" s="14"/>
      <c r="FZZ3206" s="14"/>
      <c r="GAA3206" s="14"/>
      <c r="GAB3206" s="14"/>
      <c r="GAC3206" s="14"/>
      <c r="GAD3206" s="14"/>
      <c r="GAE3206" s="14"/>
      <c r="GAF3206" s="14"/>
      <c r="GAG3206" s="14"/>
      <c r="GAH3206" s="14"/>
      <c r="GAI3206" s="14"/>
      <c r="GAJ3206" s="14"/>
      <c r="GAK3206" s="14"/>
      <c r="GAL3206" s="14"/>
      <c r="GAM3206" s="14"/>
      <c r="GAN3206" s="14"/>
      <c r="GAO3206" s="14"/>
      <c r="GAP3206" s="14"/>
      <c r="GAQ3206" s="14"/>
      <c r="GAR3206" s="14"/>
      <c r="GAS3206" s="14"/>
      <c r="GAT3206" s="14"/>
      <c r="GAU3206" s="14"/>
      <c r="GAV3206" s="14"/>
      <c r="GAW3206" s="14"/>
      <c r="GAX3206" s="14"/>
      <c r="GAY3206" s="14"/>
      <c r="GAZ3206" s="14"/>
      <c r="GBA3206" s="14"/>
      <c r="GBB3206" s="14"/>
      <c r="GBC3206" s="14"/>
      <c r="GBD3206" s="14"/>
      <c r="GBE3206" s="14"/>
      <c r="GBF3206" s="14"/>
      <c r="GBG3206" s="14"/>
      <c r="GBH3206" s="14"/>
      <c r="GBI3206" s="14"/>
      <c r="GBJ3206" s="14"/>
      <c r="GBK3206" s="14"/>
      <c r="GBL3206" s="14"/>
      <c r="GBM3206" s="14"/>
      <c r="GBN3206" s="14"/>
      <c r="GBO3206" s="14"/>
      <c r="GBP3206" s="14"/>
      <c r="GBQ3206" s="14"/>
      <c r="GBR3206" s="14"/>
      <c r="GBS3206" s="14"/>
      <c r="GBT3206" s="14"/>
      <c r="GBU3206" s="14"/>
      <c r="GBV3206" s="14"/>
      <c r="GBW3206" s="14"/>
      <c r="GBX3206" s="14"/>
      <c r="GBY3206" s="14"/>
      <c r="GBZ3206" s="14"/>
      <c r="GCA3206" s="14"/>
      <c r="GCB3206" s="14"/>
      <c r="GCC3206" s="14"/>
      <c r="GCD3206" s="14"/>
      <c r="GCE3206" s="14"/>
      <c r="GCF3206" s="14"/>
      <c r="GCG3206" s="14"/>
      <c r="GCH3206" s="14"/>
      <c r="GCI3206" s="14"/>
      <c r="GCJ3206" s="14"/>
      <c r="GCK3206" s="14"/>
      <c r="GCL3206" s="14"/>
      <c r="GCM3206" s="14"/>
      <c r="GCN3206" s="14"/>
      <c r="GCO3206" s="14"/>
      <c r="GCP3206" s="14"/>
      <c r="GCQ3206" s="14"/>
      <c r="GCR3206" s="14"/>
      <c r="GCS3206" s="14"/>
      <c r="GCT3206" s="14"/>
      <c r="GCU3206" s="14"/>
      <c r="GCV3206" s="14"/>
      <c r="GCW3206" s="14"/>
      <c r="GCX3206" s="14"/>
      <c r="GCY3206" s="14"/>
      <c r="GCZ3206" s="14"/>
      <c r="GDA3206" s="14"/>
      <c r="GDB3206" s="14"/>
      <c r="GDC3206" s="14"/>
      <c r="GDD3206" s="14"/>
      <c r="GDE3206" s="14"/>
      <c r="GDF3206" s="14"/>
      <c r="GDG3206" s="14"/>
      <c r="GDH3206" s="14"/>
      <c r="GDI3206" s="14"/>
      <c r="GDJ3206" s="14"/>
      <c r="GDK3206" s="14"/>
      <c r="GDL3206" s="14"/>
      <c r="GDM3206" s="14"/>
      <c r="GDN3206" s="14"/>
      <c r="GDO3206" s="14"/>
      <c r="GDP3206" s="14"/>
      <c r="GDQ3206" s="14"/>
      <c r="GDR3206" s="14"/>
      <c r="GDS3206" s="14"/>
      <c r="GDT3206" s="14"/>
      <c r="GDU3206" s="14"/>
      <c r="GDV3206" s="14"/>
      <c r="GDW3206" s="14"/>
      <c r="GDX3206" s="14"/>
      <c r="GDY3206" s="14"/>
      <c r="GDZ3206" s="14"/>
      <c r="GEA3206" s="14"/>
      <c r="GEB3206" s="14"/>
      <c r="GEC3206" s="14"/>
      <c r="GED3206" s="14"/>
      <c r="GEE3206" s="14"/>
      <c r="GEF3206" s="14"/>
      <c r="GEG3206" s="14"/>
      <c r="GEH3206" s="14"/>
      <c r="GEI3206" s="14"/>
      <c r="GEJ3206" s="14"/>
      <c r="GEK3206" s="14"/>
      <c r="GEL3206" s="14"/>
      <c r="GEM3206" s="14"/>
      <c r="GEN3206" s="14"/>
      <c r="GEO3206" s="14"/>
      <c r="GEP3206" s="14"/>
      <c r="GEQ3206" s="14"/>
      <c r="GER3206" s="14"/>
      <c r="GES3206" s="14"/>
      <c r="GET3206" s="14"/>
      <c r="GEU3206" s="14"/>
      <c r="GEV3206" s="14"/>
      <c r="GEW3206" s="14"/>
      <c r="GEX3206" s="14"/>
      <c r="GEY3206" s="14"/>
      <c r="GEZ3206" s="14"/>
      <c r="GFA3206" s="14"/>
      <c r="GFB3206" s="14"/>
      <c r="GFC3206" s="14"/>
      <c r="GFD3206" s="14"/>
      <c r="GFE3206" s="14"/>
      <c r="GFF3206" s="14"/>
      <c r="GFG3206" s="14"/>
      <c r="GFH3206" s="14"/>
      <c r="GFI3206" s="14"/>
      <c r="GFJ3206" s="14"/>
      <c r="GFK3206" s="14"/>
      <c r="GFL3206" s="14"/>
      <c r="GFM3206" s="14"/>
      <c r="GFN3206" s="14"/>
      <c r="GFO3206" s="14"/>
      <c r="GFP3206" s="14"/>
      <c r="GFQ3206" s="14"/>
      <c r="GFR3206" s="14"/>
      <c r="GFS3206" s="14"/>
      <c r="GFT3206" s="14"/>
      <c r="GFU3206" s="14"/>
      <c r="GFV3206" s="14"/>
      <c r="GFW3206" s="14"/>
      <c r="GFX3206" s="14"/>
      <c r="GFY3206" s="14"/>
      <c r="GFZ3206" s="14"/>
      <c r="GGA3206" s="14"/>
      <c r="GGB3206" s="14"/>
      <c r="GGC3206" s="14"/>
      <c r="GGD3206" s="14"/>
      <c r="GGE3206" s="14"/>
      <c r="GGF3206" s="14"/>
      <c r="GGG3206" s="14"/>
      <c r="GGH3206" s="14"/>
      <c r="GGI3206" s="14"/>
      <c r="GGJ3206" s="14"/>
      <c r="GGK3206" s="14"/>
      <c r="GGL3206" s="14"/>
      <c r="GGM3206" s="14"/>
      <c r="GGN3206" s="14"/>
      <c r="GGO3206" s="14"/>
      <c r="GGP3206" s="14"/>
      <c r="GGQ3206" s="14"/>
      <c r="GGR3206" s="14"/>
      <c r="GGS3206" s="14"/>
      <c r="GGT3206" s="14"/>
      <c r="GGU3206" s="14"/>
      <c r="GGV3206" s="14"/>
      <c r="GGW3206" s="14"/>
      <c r="GGX3206" s="14"/>
      <c r="GGY3206" s="14"/>
      <c r="GGZ3206" s="14"/>
      <c r="GHA3206" s="14"/>
      <c r="GHB3206" s="14"/>
      <c r="GHC3206" s="14"/>
      <c r="GHD3206" s="14"/>
      <c r="GHE3206" s="14"/>
      <c r="GHF3206" s="14"/>
      <c r="GHG3206" s="14"/>
      <c r="GHH3206" s="14"/>
      <c r="GHI3206" s="14"/>
      <c r="GHJ3206" s="14"/>
      <c r="GHK3206" s="14"/>
      <c r="GHL3206" s="14"/>
      <c r="GHM3206" s="14"/>
      <c r="GHN3206" s="14"/>
      <c r="GHO3206" s="14"/>
      <c r="GHP3206" s="14"/>
      <c r="GHQ3206" s="14"/>
      <c r="GHR3206" s="14"/>
      <c r="GHS3206" s="14"/>
      <c r="GHT3206" s="14"/>
      <c r="GHU3206" s="14"/>
      <c r="GHV3206" s="14"/>
      <c r="GHW3206" s="14"/>
      <c r="GHX3206" s="14"/>
      <c r="GHY3206" s="14"/>
      <c r="GHZ3206" s="14"/>
      <c r="GIA3206" s="14"/>
      <c r="GIB3206" s="14"/>
      <c r="GIC3206" s="14"/>
      <c r="GID3206" s="14"/>
      <c r="GIE3206" s="14"/>
      <c r="GIF3206" s="14"/>
      <c r="GIG3206" s="14"/>
      <c r="GIH3206" s="14"/>
      <c r="GII3206" s="14"/>
      <c r="GIJ3206" s="14"/>
      <c r="GIK3206" s="14"/>
      <c r="GIL3206" s="14"/>
      <c r="GIM3206" s="14"/>
      <c r="GIN3206" s="14"/>
      <c r="GIO3206" s="14"/>
      <c r="GIP3206" s="14"/>
      <c r="GIQ3206" s="14"/>
      <c r="GIR3206" s="14"/>
      <c r="GIS3206" s="14"/>
      <c r="GIT3206" s="14"/>
      <c r="GIU3206" s="14"/>
      <c r="GIV3206" s="14"/>
      <c r="GIW3206" s="14"/>
      <c r="GIX3206" s="14"/>
      <c r="GIY3206" s="14"/>
      <c r="GIZ3206" s="14"/>
      <c r="GJA3206" s="14"/>
      <c r="GJB3206" s="14"/>
      <c r="GJC3206" s="14"/>
      <c r="GJD3206" s="14"/>
      <c r="GJE3206" s="14"/>
      <c r="GJF3206" s="14"/>
      <c r="GJG3206" s="14"/>
      <c r="GJH3206" s="14"/>
      <c r="GJI3206" s="14"/>
      <c r="GJJ3206" s="14"/>
      <c r="GJK3206" s="14"/>
      <c r="GJL3206" s="14"/>
      <c r="GJM3206" s="14"/>
      <c r="GJN3206" s="14"/>
      <c r="GJO3206" s="14"/>
      <c r="GJP3206" s="14"/>
      <c r="GJQ3206" s="14"/>
      <c r="GJR3206" s="14"/>
      <c r="GJS3206" s="14"/>
      <c r="GJT3206" s="14"/>
      <c r="GJU3206" s="14"/>
      <c r="GJV3206" s="14"/>
      <c r="GJW3206" s="14"/>
      <c r="GJX3206" s="14"/>
      <c r="GJY3206" s="14"/>
      <c r="GJZ3206" s="14"/>
      <c r="GKA3206" s="14"/>
      <c r="GKB3206" s="14"/>
      <c r="GKC3206" s="14"/>
      <c r="GKD3206" s="14"/>
      <c r="GKE3206" s="14"/>
      <c r="GKF3206" s="14"/>
      <c r="GKG3206" s="14"/>
      <c r="GKH3206" s="14"/>
      <c r="GKI3206" s="14"/>
      <c r="GKJ3206" s="14"/>
      <c r="GKK3206" s="14"/>
      <c r="GKL3206" s="14"/>
      <c r="GKM3206" s="14"/>
      <c r="GKN3206" s="14"/>
      <c r="GKO3206" s="14"/>
      <c r="GKP3206" s="14"/>
      <c r="GKQ3206" s="14"/>
      <c r="GKR3206" s="14"/>
      <c r="GKS3206" s="14"/>
      <c r="GKT3206" s="14"/>
      <c r="GKU3206" s="14"/>
      <c r="GKV3206" s="14"/>
      <c r="GKW3206" s="14"/>
      <c r="GKX3206" s="14"/>
      <c r="GKY3206" s="14"/>
      <c r="GKZ3206" s="14"/>
      <c r="GLA3206" s="14"/>
      <c r="GLB3206" s="14"/>
      <c r="GLC3206" s="14"/>
      <c r="GLD3206" s="14"/>
      <c r="GLE3206" s="14"/>
      <c r="GLF3206" s="14"/>
      <c r="GLG3206" s="14"/>
      <c r="GLH3206" s="14"/>
      <c r="GLI3206" s="14"/>
      <c r="GLJ3206" s="14"/>
      <c r="GLK3206" s="14"/>
      <c r="GLL3206" s="14"/>
      <c r="GLM3206" s="14"/>
      <c r="GLN3206" s="14"/>
      <c r="GLO3206" s="14"/>
      <c r="GLP3206" s="14"/>
      <c r="GLQ3206" s="14"/>
      <c r="GLR3206" s="14"/>
      <c r="GLS3206" s="14"/>
      <c r="GLT3206" s="14"/>
      <c r="GLU3206" s="14"/>
      <c r="GLV3206" s="14"/>
      <c r="GLW3206" s="14"/>
      <c r="GLX3206" s="14"/>
      <c r="GLY3206" s="14"/>
      <c r="GLZ3206" s="14"/>
      <c r="GMA3206" s="14"/>
      <c r="GMB3206" s="14"/>
      <c r="GMC3206" s="14"/>
      <c r="GMD3206" s="14"/>
      <c r="GME3206" s="14"/>
      <c r="GMF3206" s="14"/>
      <c r="GMG3206" s="14"/>
      <c r="GMH3206" s="14"/>
      <c r="GMI3206" s="14"/>
      <c r="GMJ3206" s="14"/>
      <c r="GMK3206" s="14"/>
      <c r="GML3206" s="14"/>
      <c r="GMM3206" s="14"/>
      <c r="GMN3206" s="14"/>
      <c r="GMO3206" s="14"/>
      <c r="GMP3206" s="14"/>
      <c r="GMQ3206" s="14"/>
      <c r="GMR3206" s="14"/>
      <c r="GMS3206" s="14"/>
      <c r="GMT3206" s="14"/>
      <c r="GMU3206" s="14"/>
      <c r="GMV3206" s="14"/>
      <c r="GMW3206" s="14"/>
      <c r="GMX3206" s="14"/>
      <c r="GMY3206" s="14"/>
      <c r="GMZ3206" s="14"/>
      <c r="GNA3206" s="14"/>
      <c r="GNB3206" s="14"/>
      <c r="GNC3206" s="14"/>
      <c r="GND3206" s="14"/>
      <c r="GNE3206" s="14"/>
      <c r="GNF3206" s="14"/>
      <c r="GNG3206" s="14"/>
      <c r="GNH3206" s="14"/>
      <c r="GNI3206" s="14"/>
      <c r="GNJ3206" s="14"/>
      <c r="GNK3206" s="14"/>
      <c r="GNL3206" s="14"/>
      <c r="GNM3206" s="14"/>
      <c r="GNN3206" s="14"/>
      <c r="GNO3206" s="14"/>
      <c r="GNP3206" s="14"/>
      <c r="GNQ3206" s="14"/>
      <c r="GNR3206" s="14"/>
      <c r="GNS3206" s="14"/>
      <c r="GNT3206" s="14"/>
      <c r="GNU3206" s="14"/>
      <c r="GNV3206" s="14"/>
      <c r="GNW3206" s="14"/>
      <c r="GNX3206" s="14"/>
      <c r="GNY3206" s="14"/>
      <c r="GNZ3206" s="14"/>
      <c r="GOA3206" s="14"/>
      <c r="GOB3206" s="14"/>
      <c r="GOC3206" s="14"/>
      <c r="GOD3206" s="14"/>
      <c r="GOE3206" s="14"/>
      <c r="GOF3206" s="14"/>
      <c r="GOG3206" s="14"/>
      <c r="GOH3206" s="14"/>
      <c r="GOI3206" s="14"/>
      <c r="GOJ3206" s="14"/>
      <c r="GOK3206" s="14"/>
      <c r="GOL3206" s="14"/>
      <c r="GOM3206" s="14"/>
      <c r="GON3206" s="14"/>
      <c r="GOO3206" s="14"/>
      <c r="GOP3206" s="14"/>
      <c r="GOQ3206" s="14"/>
      <c r="GOR3206" s="14"/>
      <c r="GOS3206" s="14"/>
      <c r="GOT3206" s="14"/>
      <c r="GOU3206" s="14"/>
      <c r="GOV3206" s="14"/>
      <c r="GOW3206" s="14"/>
      <c r="GOX3206" s="14"/>
      <c r="GOY3206" s="14"/>
      <c r="GOZ3206" s="14"/>
      <c r="GPA3206" s="14"/>
      <c r="GPB3206" s="14"/>
      <c r="GPC3206" s="14"/>
      <c r="GPD3206" s="14"/>
      <c r="GPE3206" s="14"/>
      <c r="GPF3206" s="14"/>
      <c r="GPG3206" s="14"/>
      <c r="GPH3206" s="14"/>
      <c r="GPI3206" s="14"/>
      <c r="GPJ3206" s="14"/>
      <c r="GPK3206" s="14"/>
      <c r="GPL3206" s="14"/>
      <c r="GPM3206" s="14"/>
      <c r="GPN3206" s="14"/>
      <c r="GPO3206" s="14"/>
      <c r="GPP3206" s="14"/>
      <c r="GPQ3206" s="14"/>
      <c r="GPR3206" s="14"/>
      <c r="GPS3206" s="14"/>
      <c r="GPT3206" s="14"/>
      <c r="GPU3206" s="14"/>
      <c r="GPV3206" s="14"/>
      <c r="GPW3206" s="14"/>
      <c r="GPX3206" s="14"/>
      <c r="GPY3206" s="14"/>
      <c r="GPZ3206" s="14"/>
      <c r="GQA3206" s="14"/>
      <c r="GQB3206" s="14"/>
      <c r="GQC3206" s="14"/>
      <c r="GQD3206" s="14"/>
      <c r="GQE3206" s="14"/>
      <c r="GQF3206" s="14"/>
      <c r="GQG3206" s="14"/>
      <c r="GQH3206" s="14"/>
      <c r="GQI3206" s="14"/>
      <c r="GQJ3206" s="14"/>
      <c r="GQK3206" s="14"/>
      <c r="GQL3206" s="14"/>
      <c r="GQM3206" s="14"/>
      <c r="GQN3206" s="14"/>
      <c r="GQO3206" s="14"/>
      <c r="GQP3206" s="14"/>
      <c r="GQQ3206" s="14"/>
      <c r="GQR3206" s="14"/>
      <c r="GQS3206" s="14"/>
      <c r="GQT3206" s="14"/>
      <c r="GQU3206" s="14"/>
      <c r="GQV3206" s="14"/>
      <c r="GQW3206" s="14"/>
      <c r="GQX3206" s="14"/>
      <c r="GQY3206" s="14"/>
      <c r="GQZ3206" s="14"/>
      <c r="GRA3206" s="14"/>
      <c r="GRB3206" s="14"/>
      <c r="GRC3206" s="14"/>
      <c r="GRD3206" s="14"/>
      <c r="GRE3206" s="14"/>
      <c r="GRF3206" s="14"/>
      <c r="GRG3206" s="14"/>
      <c r="GRH3206" s="14"/>
      <c r="GRI3206" s="14"/>
      <c r="GRJ3206" s="14"/>
      <c r="GRK3206" s="14"/>
      <c r="GRL3206" s="14"/>
      <c r="GRM3206" s="14"/>
      <c r="GRN3206" s="14"/>
      <c r="GRO3206" s="14"/>
      <c r="GRP3206" s="14"/>
      <c r="GRQ3206" s="14"/>
      <c r="GRR3206" s="14"/>
      <c r="GRS3206" s="14"/>
      <c r="GRT3206" s="14"/>
      <c r="GRU3206" s="14"/>
      <c r="GRV3206" s="14"/>
      <c r="GRW3206" s="14"/>
      <c r="GRX3206" s="14"/>
      <c r="GRY3206" s="14"/>
      <c r="GRZ3206" s="14"/>
      <c r="GSA3206" s="14"/>
      <c r="GSB3206" s="14"/>
      <c r="GSC3206" s="14"/>
      <c r="GSD3206" s="14"/>
      <c r="GSE3206" s="14"/>
      <c r="GSF3206" s="14"/>
      <c r="GSG3206" s="14"/>
      <c r="GSH3206" s="14"/>
      <c r="GSI3206" s="14"/>
      <c r="GSJ3206" s="14"/>
      <c r="GSK3206" s="14"/>
      <c r="GSL3206" s="14"/>
      <c r="GSM3206" s="14"/>
      <c r="GSN3206" s="14"/>
      <c r="GSO3206" s="14"/>
      <c r="GSP3206" s="14"/>
      <c r="GSQ3206" s="14"/>
      <c r="GSR3206" s="14"/>
      <c r="GSS3206" s="14"/>
      <c r="GST3206" s="14"/>
      <c r="GSU3206" s="14"/>
      <c r="GSV3206" s="14"/>
      <c r="GSW3206" s="14"/>
      <c r="GSX3206" s="14"/>
      <c r="GSY3206" s="14"/>
      <c r="GSZ3206" s="14"/>
      <c r="GTA3206" s="14"/>
      <c r="GTB3206" s="14"/>
      <c r="GTC3206" s="14"/>
      <c r="GTD3206" s="14"/>
      <c r="GTE3206" s="14"/>
      <c r="GTF3206" s="14"/>
      <c r="GTG3206" s="14"/>
      <c r="GTH3206" s="14"/>
      <c r="GTI3206" s="14"/>
      <c r="GTJ3206" s="14"/>
      <c r="GTK3206" s="14"/>
      <c r="GTL3206" s="14"/>
      <c r="GTM3206" s="14"/>
      <c r="GTN3206" s="14"/>
      <c r="GTO3206" s="14"/>
      <c r="GTP3206" s="14"/>
      <c r="GTQ3206" s="14"/>
      <c r="GTR3206" s="14"/>
      <c r="GTS3206" s="14"/>
      <c r="GTT3206" s="14"/>
      <c r="GTU3206" s="14"/>
      <c r="GTV3206" s="14"/>
      <c r="GTW3206" s="14"/>
      <c r="GTX3206" s="14"/>
      <c r="GTY3206" s="14"/>
      <c r="GTZ3206" s="14"/>
      <c r="GUA3206" s="14"/>
      <c r="GUB3206" s="14"/>
      <c r="GUC3206" s="14"/>
      <c r="GUD3206" s="14"/>
      <c r="GUE3206" s="14"/>
      <c r="GUF3206" s="14"/>
      <c r="GUG3206" s="14"/>
      <c r="GUH3206" s="14"/>
      <c r="GUI3206" s="14"/>
      <c r="GUJ3206" s="14"/>
      <c r="GUK3206" s="14"/>
      <c r="GUL3206" s="14"/>
      <c r="GUM3206" s="14"/>
      <c r="GUN3206" s="14"/>
      <c r="GUO3206" s="14"/>
      <c r="GUP3206" s="14"/>
      <c r="GUQ3206" s="14"/>
      <c r="GUR3206" s="14"/>
      <c r="GUS3206" s="14"/>
      <c r="GUT3206" s="14"/>
      <c r="GUU3206" s="14"/>
      <c r="GUV3206" s="14"/>
      <c r="GUW3206" s="14"/>
      <c r="GUX3206" s="14"/>
      <c r="GUY3206" s="14"/>
      <c r="GUZ3206" s="14"/>
      <c r="GVA3206" s="14"/>
      <c r="GVB3206" s="14"/>
      <c r="GVC3206" s="14"/>
      <c r="GVD3206" s="14"/>
      <c r="GVE3206" s="14"/>
      <c r="GVF3206" s="14"/>
      <c r="GVG3206" s="14"/>
      <c r="GVH3206" s="14"/>
      <c r="GVI3206" s="14"/>
      <c r="GVJ3206" s="14"/>
      <c r="GVK3206" s="14"/>
      <c r="GVL3206" s="14"/>
      <c r="GVM3206" s="14"/>
      <c r="GVN3206" s="14"/>
      <c r="GVO3206" s="14"/>
      <c r="GVP3206" s="14"/>
      <c r="GVQ3206" s="14"/>
      <c r="GVR3206" s="14"/>
      <c r="GVS3206" s="14"/>
      <c r="GVT3206" s="14"/>
      <c r="GVU3206" s="14"/>
      <c r="GVV3206" s="14"/>
      <c r="GVW3206" s="14"/>
      <c r="GVX3206" s="14"/>
      <c r="GVY3206" s="14"/>
      <c r="GVZ3206" s="14"/>
      <c r="GWA3206" s="14"/>
      <c r="GWB3206" s="14"/>
      <c r="GWC3206" s="14"/>
      <c r="GWD3206" s="14"/>
      <c r="GWE3206" s="14"/>
      <c r="GWF3206" s="14"/>
      <c r="GWG3206" s="14"/>
      <c r="GWH3206" s="14"/>
      <c r="GWI3206" s="14"/>
      <c r="GWJ3206" s="14"/>
      <c r="GWK3206" s="14"/>
      <c r="GWL3206" s="14"/>
      <c r="GWM3206" s="14"/>
      <c r="GWN3206" s="14"/>
      <c r="GWO3206" s="14"/>
      <c r="GWP3206" s="14"/>
      <c r="GWQ3206" s="14"/>
      <c r="GWR3206" s="14"/>
      <c r="GWS3206" s="14"/>
      <c r="GWT3206" s="14"/>
      <c r="GWU3206" s="14"/>
      <c r="GWV3206" s="14"/>
      <c r="GWW3206" s="14"/>
      <c r="GWX3206" s="14"/>
      <c r="GWY3206" s="14"/>
      <c r="GWZ3206" s="14"/>
      <c r="GXA3206" s="14"/>
      <c r="GXB3206" s="14"/>
      <c r="GXC3206" s="14"/>
      <c r="GXD3206" s="14"/>
      <c r="GXE3206" s="14"/>
      <c r="GXF3206" s="14"/>
      <c r="GXG3206" s="14"/>
      <c r="GXH3206" s="14"/>
      <c r="GXI3206" s="14"/>
      <c r="GXJ3206" s="14"/>
      <c r="GXK3206" s="14"/>
      <c r="GXL3206" s="14"/>
      <c r="GXM3206" s="14"/>
      <c r="GXN3206" s="14"/>
      <c r="GXO3206" s="14"/>
      <c r="GXP3206" s="14"/>
      <c r="GXQ3206" s="14"/>
      <c r="GXR3206" s="14"/>
      <c r="GXS3206" s="14"/>
      <c r="GXT3206" s="14"/>
      <c r="GXU3206" s="14"/>
      <c r="GXV3206" s="14"/>
      <c r="GXW3206" s="14"/>
      <c r="GXX3206" s="14"/>
      <c r="GXY3206" s="14"/>
      <c r="GXZ3206" s="14"/>
      <c r="GYA3206" s="14"/>
      <c r="GYB3206" s="14"/>
      <c r="GYC3206" s="14"/>
      <c r="GYD3206" s="14"/>
      <c r="GYE3206" s="14"/>
      <c r="GYF3206" s="14"/>
      <c r="GYG3206" s="14"/>
      <c r="GYH3206" s="14"/>
      <c r="GYI3206" s="14"/>
      <c r="GYJ3206" s="14"/>
      <c r="GYK3206" s="14"/>
      <c r="GYL3206" s="14"/>
      <c r="GYM3206" s="14"/>
      <c r="GYN3206" s="14"/>
      <c r="GYO3206" s="14"/>
      <c r="GYP3206" s="14"/>
      <c r="GYQ3206" s="14"/>
      <c r="GYR3206" s="14"/>
      <c r="GYS3206" s="14"/>
      <c r="GYT3206" s="14"/>
      <c r="GYU3206" s="14"/>
      <c r="GYV3206" s="14"/>
      <c r="GYW3206" s="14"/>
      <c r="GYX3206" s="14"/>
      <c r="GYY3206" s="14"/>
      <c r="GYZ3206" s="14"/>
      <c r="GZA3206" s="14"/>
      <c r="GZB3206" s="14"/>
      <c r="GZC3206" s="14"/>
      <c r="GZD3206" s="14"/>
      <c r="GZE3206" s="14"/>
      <c r="GZF3206" s="14"/>
      <c r="GZG3206" s="14"/>
      <c r="GZH3206" s="14"/>
      <c r="GZI3206" s="14"/>
      <c r="GZJ3206" s="14"/>
      <c r="GZK3206" s="14"/>
      <c r="GZL3206" s="14"/>
      <c r="GZM3206" s="14"/>
      <c r="GZN3206" s="14"/>
      <c r="GZO3206" s="14"/>
      <c r="GZP3206" s="14"/>
      <c r="GZQ3206" s="14"/>
      <c r="GZR3206" s="14"/>
      <c r="GZS3206" s="14"/>
      <c r="GZT3206" s="14"/>
      <c r="GZU3206" s="14"/>
      <c r="GZV3206" s="14"/>
      <c r="GZW3206" s="14"/>
      <c r="GZX3206" s="14"/>
      <c r="GZY3206" s="14"/>
      <c r="GZZ3206" s="14"/>
      <c r="HAA3206" s="14"/>
      <c r="HAB3206" s="14"/>
      <c r="HAC3206" s="14"/>
      <c r="HAD3206" s="14"/>
      <c r="HAE3206" s="14"/>
      <c r="HAF3206" s="14"/>
      <c r="HAG3206" s="14"/>
      <c r="HAH3206" s="14"/>
      <c r="HAI3206" s="14"/>
      <c r="HAJ3206" s="14"/>
      <c r="HAK3206" s="14"/>
      <c r="HAL3206" s="14"/>
      <c r="HAM3206" s="14"/>
      <c r="HAN3206" s="14"/>
      <c r="HAO3206" s="14"/>
      <c r="HAP3206" s="14"/>
      <c r="HAQ3206" s="14"/>
      <c r="HAR3206" s="14"/>
      <c r="HAS3206" s="14"/>
      <c r="HAT3206" s="14"/>
      <c r="HAU3206" s="14"/>
      <c r="HAV3206" s="14"/>
      <c r="HAW3206" s="14"/>
      <c r="HAX3206" s="14"/>
      <c r="HAY3206" s="14"/>
      <c r="HAZ3206" s="14"/>
      <c r="HBA3206" s="14"/>
      <c r="HBB3206" s="14"/>
      <c r="HBC3206" s="14"/>
      <c r="HBD3206" s="14"/>
      <c r="HBE3206" s="14"/>
      <c r="HBF3206" s="14"/>
      <c r="HBG3206" s="14"/>
      <c r="HBH3206" s="14"/>
      <c r="HBI3206" s="14"/>
      <c r="HBJ3206" s="14"/>
      <c r="HBK3206" s="14"/>
      <c r="HBL3206" s="14"/>
      <c r="HBM3206" s="14"/>
      <c r="HBN3206" s="14"/>
      <c r="HBO3206" s="14"/>
      <c r="HBP3206" s="14"/>
      <c r="HBQ3206" s="14"/>
      <c r="HBR3206" s="14"/>
      <c r="HBS3206" s="14"/>
      <c r="HBT3206" s="14"/>
      <c r="HBU3206" s="14"/>
      <c r="HBV3206" s="14"/>
      <c r="HBW3206" s="14"/>
      <c r="HBX3206" s="14"/>
      <c r="HBY3206" s="14"/>
      <c r="HBZ3206" s="14"/>
      <c r="HCA3206" s="14"/>
      <c r="HCB3206" s="14"/>
      <c r="HCC3206" s="14"/>
      <c r="HCD3206" s="14"/>
      <c r="HCE3206" s="14"/>
      <c r="HCF3206" s="14"/>
      <c r="HCG3206" s="14"/>
      <c r="HCH3206" s="14"/>
      <c r="HCI3206" s="14"/>
      <c r="HCJ3206" s="14"/>
      <c r="HCK3206" s="14"/>
      <c r="HCL3206" s="14"/>
      <c r="HCM3206" s="14"/>
      <c r="HCN3206" s="14"/>
      <c r="HCO3206" s="14"/>
      <c r="HCP3206" s="14"/>
      <c r="HCQ3206" s="14"/>
      <c r="HCR3206" s="14"/>
      <c r="HCS3206" s="14"/>
      <c r="HCT3206" s="14"/>
      <c r="HCU3206" s="14"/>
      <c r="HCV3206" s="14"/>
      <c r="HCW3206" s="14"/>
      <c r="HCX3206" s="14"/>
      <c r="HCY3206" s="14"/>
      <c r="HCZ3206" s="14"/>
      <c r="HDA3206" s="14"/>
      <c r="HDB3206" s="14"/>
      <c r="HDC3206" s="14"/>
      <c r="HDD3206" s="14"/>
      <c r="HDE3206" s="14"/>
      <c r="HDF3206" s="14"/>
      <c r="HDG3206" s="14"/>
      <c r="HDH3206" s="14"/>
      <c r="HDI3206" s="14"/>
      <c r="HDJ3206" s="14"/>
      <c r="HDK3206" s="14"/>
      <c r="HDL3206" s="14"/>
      <c r="HDM3206" s="14"/>
      <c r="HDN3206" s="14"/>
      <c r="HDO3206" s="14"/>
      <c r="HDP3206" s="14"/>
      <c r="HDQ3206" s="14"/>
      <c r="HDR3206" s="14"/>
      <c r="HDS3206" s="14"/>
      <c r="HDT3206" s="14"/>
      <c r="HDU3206" s="14"/>
      <c r="HDV3206" s="14"/>
      <c r="HDW3206" s="14"/>
      <c r="HDX3206" s="14"/>
      <c r="HDY3206" s="14"/>
      <c r="HDZ3206" s="14"/>
      <c r="HEA3206" s="14"/>
      <c r="HEB3206" s="14"/>
      <c r="HEC3206" s="14"/>
      <c r="HED3206" s="14"/>
      <c r="HEE3206" s="14"/>
      <c r="HEF3206" s="14"/>
      <c r="HEG3206" s="14"/>
      <c r="HEH3206" s="14"/>
      <c r="HEI3206" s="14"/>
      <c r="HEJ3206" s="14"/>
      <c r="HEK3206" s="14"/>
      <c r="HEL3206" s="14"/>
      <c r="HEM3206" s="14"/>
      <c r="HEN3206" s="14"/>
      <c r="HEO3206" s="14"/>
      <c r="HEP3206" s="14"/>
      <c r="HEQ3206" s="14"/>
      <c r="HER3206" s="14"/>
      <c r="HES3206" s="14"/>
      <c r="HET3206" s="14"/>
      <c r="HEU3206" s="14"/>
      <c r="HEV3206" s="14"/>
      <c r="HEW3206" s="14"/>
      <c r="HEX3206" s="14"/>
      <c r="HEY3206" s="14"/>
      <c r="HEZ3206" s="14"/>
      <c r="HFA3206" s="14"/>
      <c r="HFB3206" s="14"/>
      <c r="HFC3206" s="14"/>
      <c r="HFD3206" s="14"/>
      <c r="HFE3206" s="14"/>
      <c r="HFF3206" s="14"/>
      <c r="HFG3206" s="14"/>
      <c r="HFH3206" s="14"/>
      <c r="HFI3206" s="14"/>
      <c r="HFJ3206" s="14"/>
      <c r="HFK3206" s="14"/>
      <c r="HFL3206" s="14"/>
      <c r="HFM3206" s="14"/>
      <c r="HFN3206" s="14"/>
      <c r="HFO3206" s="14"/>
      <c r="HFP3206" s="14"/>
      <c r="HFQ3206" s="14"/>
      <c r="HFR3206" s="14"/>
      <c r="HFS3206" s="14"/>
      <c r="HFT3206" s="14"/>
      <c r="HFU3206" s="14"/>
      <c r="HFV3206" s="14"/>
      <c r="HFW3206" s="14"/>
      <c r="HFX3206" s="14"/>
      <c r="HFY3206" s="14"/>
      <c r="HFZ3206" s="14"/>
      <c r="HGA3206" s="14"/>
      <c r="HGB3206" s="14"/>
      <c r="HGC3206" s="14"/>
      <c r="HGD3206" s="14"/>
      <c r="HGE3206" s="14"/>
      <c r="HGF3206" s="14"/>
      <c r="HGG3206" s="14"/>
      <c r="HGH3206" s="14"/>
      <c r="HGI3206" s="14"/>
      <c r="HGJ3206" s="14"/>
      <c r="HGK3206" s="14"/>
      <c r="HGL3206" s="14"/>
      <c r="HGM3206" s="14"/>
      <c r="HGN3206" s="14"/>
      <c r="HGO3206" s="14"/>
      <c r="HGP3206" s="14"/>
      <c r="HGQ3206" s="14"/>
      <c r="HGR3206" s="14"/>
      <c r="HGS3206" s="14"/>
      <c r="HGT3206" s="14"/>
      <c r="HGU3206" s="14"/>
      <c r="HGV3206" s="14"/>
      <c r="HGW3206" s="14"/>
      <c r="HGX3206" s="14"/>
      <c r="HGY3206" s="14"/>
      <c r="HGZ3206" s="14"/>
      <c r="HHA3206" s="14"/>
      <c r="HHB3206" s="14"/>
      <c r="HHC3206" s="14"/>
      <c r="HHD3206" s="14"/>
      <c r="HHE3206" s="14"/>
      <c r="HHF3206" s="14"/>
      <c r="HHG3206" s="14"/>
      <c r="HHH3206" s="14"/>
      <c r="HHI3206" s="14"/>
      <c r="HHJ3206" s="14"/>
      <c r="HHK3206" s="14"/>
      <c r="HHL3206" s="14"/>
      <c r="HHM3206" s="14"/>
      <c r="HHN3206" s="14"/>
      <c r="HHO3206" s="14"/>
      <c r="HHP3206" s="14"/>
      <c r="HHQ3206" s="14"/>
      <c r="HHR3206" s="14"/>
      <c r="HHS3206" s="14"/>
      <c r="HHT3206" s="14"/>
      <c r="HHU3206" s="14"/>
      <c r="HHV3206" s="14"/>
      <c r="HHW3206" s="14"/>
      <c r="HHX3206" s="14"/>
      <c r="HHY3206" s="14"/>
      <c r="HHZ3206" s="14"/>
      <c r="HIA3206" s="14"/>
      <c r="HIB3206" s="14"/>
      <c r="HIC3206" s="14"/>
      <c r="HID3206" s="14"/>
      <c r="HIE3206" s="14"/>
      <c r="HIF3206" s="14"/>
      <c r="HIG3206" s="14"/>
      <c r="HIH3206" s="14"/>
      <c r="HII3206" s="14"/>
      <c r="HIJ3206" s="14"/>
      <c r="HIK3206" s="14"/>
      <c r="HIL3206" s="14"/>
      <c r="HIM3206" s="14"/>
      <c r="HIN3206" s="14"/>
      <c r="HIO3206" s="14"/>
      <c r="HIP3206" s="14"/>
      <c r="HIQ3206" s="14"/>
      <c r="HIR3206" s="14"/>
      <c r="HIS3206" s="14"/>
      <c r="HIT3206" s="14"/>
      <c r="HIU3206" s="14"/>
      <c r="HIV3206" s="14"/>
      <c r="HIW3206" s="14"/>
      <c r="HIX3206" s="14"/>
      <c r="HIY3206" s="14"/>
      <c r="HIZ3206" s="14"/>
      <c r="HJA3206" s="14"/>
      <c r="HJB3206" s="14"/>
      <c r="HJC3206" s="14"/>
      <c r="HJD3206" s="14"/>
      <c r="HJE3206" s="14"/>
      <c r="HJF3206" s="14"/>
      <c r="HJG3206" s="14"/>
      <c r="HJH3206" s="14"/>
      <c r="HJI3206" s="14"/>
      <c r="HJJ3206" s="14"/>
      <c r="HJK3206" s="14"/>
      <c r="HJL3206" s="14"/>
      <c r="HJM3206" s="14"/>
      <c r="HJN3206" s="14"/>
      <c r="HJO3206" s="14"/>
      <c r="HJP3206" s="14"/>
      <c r="HJQ3206" s="14"/>
      <c r="HJR3206" s="14"/>
      <c r="HJS3206" s="14"/>
      <c r="HJT3206" s="14"/>
      <c r="HJU3206" s="14"/>
      <c r="HJV3206" s="14"/>
      <c r="HJW3206" s="14"/>
      <c r="HJX3206" s="14"/>
      <c r="HJY3206" s="14"/>
      <c r="HJZ3206" s="14"/>
      <c r="HKA3206" s="14"/>
      <c r="HKB3206" s="14"/>
      <c r="HKC3206" s="14"/>
      <c r="HKD3206" s="14"/>
      <c r="HKE3206" s="14"/>
      <c r="HKF3206" s="14"/>
      <c r="HKG3206" s="14"/>
      <c r="HKH3206" s="14"/>
      <c r="HKI3206" s="14"/>
      <c r="HKJ3206" s="14"/>
      <c r="HKK3206" s="14"/>
      <c r="HKL3206" s="14"/>
      <c r="HKM3206" s="14"/>
      <c r="HKN3206" s="14"/>
      <c r="HKO3206" s="14"/>
      <c r="HKP3206" s="14"/>
      <c r="HKQ3206" s="14"/>
      <c r="HKR3206" s="14"/>
      <c r="HKS3206" s="14"/>
      <c r="HKT3206" s="14"/>
      <c r="HKU3206" s="14"/>
      <c r="HKV3206" s="14"/>
      <c r="HKW3206" s="14"/>
      <c r="HKX3206" s="14"/>
      <c r="HKY3206" s="14"/>
      <c r="HKZ3206" s="14"/>
      <c r="HLA3206" s="14"/>
      <c r="HLB3206" s="14"/>
      <c r="HLC3206" s="14"/>
      <c r="HLD3206" s="14"/>
      <c r="HLE3206" s="14"/>
      <c r="HLF3206" s="14"/>
      <c r="HLG3206" s="14"/>
      <c r="HLH3206" s="14"/>
      <c r="HLI3206" s="14"/>
      <c r="HLJ3206" s="14"/>
      <c r="HLK3206" s="14"/>
      <c r="HLL3206" s="14"/>
      <c r="HLM3206" s="14"/>
      <c r="HLN3206" s="14"/>
      <c r="HLO3206" s="14"/>
      <c r="HLP3206" s="14"/>
      <c r="HLQ3206" s="14"/>
      <c r="HLR3206" s="14"/>
      <c r="HLS3206" s="14"/>
      <c r="HLT3206" s="14"/>
      <c r="HLU3206" s="14"/>
      <c r="HLV3206" s="14"/>
      <c r="HLW3206" s="14"/>
      <c r="HLX3206" s="14"/>
      <c r="HLY3206" s="14"/>
      <c r="HLZ3206" s="14"/>
      <c r="HMA3206" s="14"/>
      <c r="HMB3206" s="14"/>
      <c r="HMC3206" s="14"/>
      <c r="HMD3206" s="14"/>
      <c r="HME3206" s="14"/>
      <c r="HMF3206" s="14"/>
      <c r="HMG3206" s="14"/>
      <c r="HMH3206" s="14"/>
      <c r="HMI3206" s="14"/>
      <c r="HMJ3206" s="14"/>
      <c r="HMK3206" s="14"/>
      <c r="HML3206" s="14"/>
      <c r="HMM3206" s="14"/>
      <c r="HMN3206" s="14"/>
      <c r="HMO3206" s="14"/>
      <c r="HMP3206" s="14"/>
      <c r="HMQ3206" s="14"/>
      <c r="HMR3206" s="14"/>
      <c r="HMS3206" s="14"/>
      <c r="HMT3206" s="14"/>
      <c r="HMU3206" s="14"/>
      <c r="HMV3206" s="14"/>
      <c r="HMW3206" s="14"/>
      <c r="HMX3206" s="14"/>
      <c r="HMY3206" s="14"/>
      <c r="HMZ3206" s="14"/>
      <c r="HNA3206" s="14"/>
      <c r="HNB3206" s="14"/>
      <c r="HNC3206" s="14"/>
      <c r="HND3206" s="14"/>
      <c r="HNE3206" s="14"/>
      <c r="HNF3206" s="14"/>
      <c r="HNG3206" s="14"/>
      <c r="HNH3206" s="14"/>
      <c r="HNI3206" s="14"/>
      <c r="HNJ3206" s="14"/>
      <c r="HNK3206" s="14"/>
      <c r="HNL3206" s="14"/>
      <c r="HNM3206" s="14"/>
      <c r="HNN3206" s="14"/>
      <c r="HNO3206" s="14"/>
      <c r="HNP3206" s="14"/>
      <c r="HNQ3206" s="14"/>
      <c r="HNR3206" s="14"/>
      <c r="HNS3206" s="14"/>
      <c r="HNT3206" s="14"/>
      <c r="HNU3206" s="14"/>
      <c r="HNV3206" s="14"/>
      <c r="HNW3206" s="14"/>
      <c r="HNX3206" s="14"/>
      <c r="HNY3206" s="14"/>
      <c r="HNZ3206" s="14"/>
      <c r="HOA3206" s="14"/>
      <c r="HOB3206" s="14"/>
      <c r="HOC3206" s="14"/>
      <c r="HOD3206" s="14"/>
      <c r="HOE3206" s="14"/>
      <c r="HOF3206" s="14"/>
      <c r="HOG3206" s="14"/>
      <c r="HOH3206" s="14"/>
      <c r="HOI3206" s="14"/>
      <c r="HOJ3206" s="14"/>
      <c r="HOK3206" s="14"/>
      <c r="HOL3206" s="14"/>
      <c r="HOM3206" s="14"/>
      <c r="HON3206" s="14"/>
      <c r="HOO3206" s="14"/>
      <c r="HOP3206" s="14"/>
      <c r="HOQ3206" s="14"/>
      <c r="HOR3206" s="14"/>
      <c r="HOS3206" s="14"/>
      <c r="HOT3206" s="14"/>
      <c r="HOU3206" s="14"/>
      <c r="HOV3206" s="14"/>
      <c r="HOW3206" s="14"/>
      <c r="HOX3206" s="14"/>
      <c r="HOY3206" s="14"/>
      <c r="HOZ3206" s="14"/>
      <c r="HPA3206" s="14"/>
      <c r="HPB3206" s="14"/>
      <c r="HPC3206" s="14"/>
      <c r="HPD3206" s="14"/>
      <c r="HPE3206" s="14"/>
      <c r="HPF3206" s="14"/>
      <c r="HPG3206" s="14"/>
      <c r="HPH3206" s="14"/>
      <c r="HPI3206" s="14"/>
      <c r="HPJ3206" s="14"/>
      <c r="HPK3206" s="14"/>
      <c r="HPL3206" s="14"/>
      <c r="HPM3206" s="14"/>
      <c r="HPN3206" s="14"/>
      <c r="HPO3206" s="14"/>
      <c r="HPP3206" s="14"/>
      <c r="HPQ3206" s="14"/>
      <c r="HPR3206" s="14"/>
      <c r="HPS3206" s="14"/>
      <c r="HPT3206" s="14"/>
      <c r="HPU3206" s="14"/>
      <c r="HPV3206" s="14"/>
      <c r="HPW3206" s="14"/>
      <c r="HPX3206" s="14"/>
      <c r="HPY3206" s="14"/>
      <c r="HPZ3206" s="14"/>
      <c r="HQA3206" s="14"/>
      <c r="HQB3206" s="14"/>
      <c r="HQC3206" s="14"/>
      <c r="HQD3206" s="14"/>
      <c r="HQE3206" s="14"/>
      <c r="HQF3206" s="14"/>
      <c r="HQG3206" s="14"/>
      <c r="HQH3206" s="14"/>
      <c r="HQI3206" s="14"/>
      <c r="HQJ3206" s="14"/>
      <c r="HQK3206" s="14"/>
      <c r="HQL3206" s="14"/>
      <c r="HQM3206" s="14"/>
      <c r="HQN3206" s="14"/>
      <c r="HQO3206" s="14"/>
      <c r="HQP3206" s="14"/>
      <c r="HQQ3206" s="14"/>
      <c r="HQR3206" s="14"/>
      <c r="HQS3206" s="14"/>
      <c r="HQT3206" s="14"/>
      <c r="HQU3206" s="14"/>
      <c r="HQV3206" s="14"/>
      <c r="HQW3206" s="14"/>
      <c r="HQX3206" s="14"/>
      <c r="HQY3206" s="14"/>
      <c r="HQZ3206" s="14"/>
      <c r="HRA3206" s="14"/>
      <c r="HRB3206" s="14"/>
      <c r="HRC3206" s="14"/>
      <c r="HRD3206" s="14"/>
      <c r="HRE3206" s="14"/>
      <c r="HRF3206" s="14"/>
      <c r="HRG3206" s="14"/>
      <c r="HRH3206" s="14"/>
      <c r="HRI3206" s="14"/>
      <c r="HRJ3206" s="14"/>
      <c r="HRK3206" s="14"/>
      <c r="HRL3206" s="14"/>
      <c r="HRM3206" s="14"/>
      <c r="HRN3206" s="14"/>
      <c r="HRO3206" s="14"/>
      <c r="HRP3206" s="14"/>
      <c r="HRQ3206" s="14"/>
      <c r="HRR3206" s="14"/>
      <c r="HRS3206" s="14"/>
      <c r="HRT3206" s="14"/>
      <c r="HRU3206" s="14"/>
      <c r="HRV3206" s="14"/>
      <c r="HRW3206" s="14"/>
      <c r="HRX3206" s="14"/>
      <c r="HRY3206" s="14"/>
      <c r="HRZ3206" s="14"/>
      <c r="HSA3206" s="14"/>
      <c r="HSB3206" s="14"/>
      <c r="HSC3206" s="14"/>
      <c r="HSD3206" s="14"/>
      <c r="HSE3206" s="14"/>
      <c r="HSF3206" s="14"/>
      <c r="HSG3206" s="14"/>
      <c r="HSH3206" s="14"/>
      <c r="HSI3206" s="14"/>
      <c r="HSJ3206" s="14"/>
      <c r="HSK3206" s="14"/>
      <c r="HSL3206" s="14"/>
      <c r="HSM3206" s="14"/>
      <c r="HSN3206" s="14"/>
      <c r="HSO3206" s="14"/>
      <c r="HSP3206" s="14"/>
      <c r="HSQ3206" s="14"/>
      <c r="HSR3206" s="14"/>
      <c r="HSS3206" s="14"/>
      <c r="HST3206" s="14"/>
      <c r="HSU3206" s="14"/>
      <c r="HSV3206" s="14"/>
      <c r="HSW3206" s="14"/>
      <c r="HSX3206" s="14"/>
      <c r="HSY3206" s="14"/>
      <c r="HSZ3206" s="14"/>
      <c r="HTA3206" s="14"/>
      <c r="HTB3206" s="14"/>
      <c r="HTC3206" s="14"/>
      <c r="HTD3206" s="14"/>
      <c r="HTE3206" s="14"/>
      <c r="HTF3206" s="14"/>
      <c r="HTG3206" s="14"/>
      <c r="HTH3206" s="14"/>
      <c r="HTI3206" s="14"/>
      <c r="HTJ3206" s="14"/>
      <c r="HTK3206" s="14"/>
      <c r="HTL3206" s="14"/>
      <c r="HTM3206" s="14"/>
      <c r="HTN3206" s="14"/>
      <c r="HTO3206" s="14"/>
      <c r="HTP3206" s="14"/>
      <c r="HTQ3206" s="14"/>
      <c r="HTR3206" s="14"/>
      <c r="HTS3206" s="14"/>
      <c r="HTT3206" s="14"/>
      <c r="HTU3206" s="14"/>
      <c r="HTV3206" s="14"/>
      <c r="HTW3206" s="14"/>
      <c r="HTX3206" s="14"/>
      <c r="HTY3206" s="14"/>
      <c r="HTZ3206" s="14"/>
      <c r="HUA3206" s="14"/>
      <c r="HUB3206" s="14"/>
      <c r="HUC3206" s="14"/>
      <c r="HUD3206" s="14"/>
      <c r="HUE3206" s="14"/>
      <c r="HUF3206" s="14"/>
      <c r="HUG3206" s="14"/>
      <c r="HUH3206" s="14"/>
      <c r="HUI3206" s="14"/>
      <c r="HUJ3206" s="14"/>
      <c r="HUK3206" s="14"/>
      <c r="HUL3206" s="14"/>
      <c r="HUM3206" s="14"/>
      <c r="HUN3206" s="14"/>
      <c r="HUO3206" s="14"/>
      <c r="HUP3206" s="14"/>
      <c r="HUQ3206" s="14"/>
      <c r="HUR3206" s="14"/>
      <c r="HUS3206" s="14"/>
      <c r="HUT3206" s="14"/>
      <c r="HUU3206" s="14"/>
      <c r="HUV3206" s="14"/>
      <c r="HUW3206" s="14"/>
      <c r="HUX3206" s="14"/>
      <c r="HUY3206" s="14"/>
      <c r="HUZ3206" s="14"/>
      <c r="HVA3206" s="14"/>
      <c r="HVB3206" s="14"/>
      <c r="HVC3206" s="14"/>
      <c r="HVD3206" s="14"/>
      <c r="HVE3206" s="14"/>
      <c r="HVF3206" s="14"/>
      <c r="HVG3206" s="14"/>
      <c r="HVH3206" s="14"/>
      <c r="HVI3206" s="14"/>
      <c r="HVJ3206" s="14"/>
      <c r="HVK3206" s="14"/>
      <c r="HVL3206" s="14"/>
      <c r="HVM3206" s="14"/>
      <c r="HVN3206" s="14"/>
      <c r="HVO3206" s="14"/>
      <c r="HVP3206" s="14"/>
      <c r="HVQ3206" s="14"/>
      <c r="HVR3206" s="14"/>
      <c r="HVS3206" s="14"/>
      <c r="HVT3206" s="14"/>
      <c r="HVU3206" s="14"/>
      <c r="HVV3206" s="14"/>
      <c r="HVW3206" s="14"/>
      <c r="HVX3206" s="14"/>
      <c r="HVY3206" s="14"/>
      <c r="HVZ3206" s="14"/>
      <c r="HWA3206" s="14"/>
      <c r="HWB3206" s="14"/>
      <c r="HWC3206" s="14"/>
      <c r="HWD3206" s="14"/>
      <c r="HWE3206" s="14"/>
      <c r="HWF3206" s="14"/>
      <c r="HWG3206" s="14"/>
      <c r="HWH3206" s="14"/>
      <c r="HWI3206" s="14"/>
      <c r="HWJ3206" s="14"/>
      <c r="HWK3206" s="14"/>
      <c r="HWL3206" s="14"/>
      <c r="HWM3206" s="14"/>
      <c r="HWN3206" s="14"/>
      <c r="HWO3206" s="14"/>
      <c r="HWP3206" s="14"/>
      <c r="HWQ3206" s="14"/>
      <c r="HWR3206" s="14"/>
      <c r="HWS3206" s="14"/>
      <c r="HWT3206" s="14"/>
      <c r="HWU3206" s="14"/>
      <c r="HWV3206" s="14"/>
      <c r="HWW3206" s="14"/>
      <c r="HWX3206" s="14"/>
      <c r="HWY3206" s="14"/>
      <c r="HWZ3206" s="14"/>
      <c r="HXA3206" s="14"/>
      <c r="HXB3206" s="14"/>
      <c r="HXC3206" s="14"/>
      <c r="HXD3206" s="14"/>
      <c r="HXE3206" s="14"/>
      <c r="HXF3206" s="14"/>
      <c r="HXG3206" s="14"/>
      <c r="HXH3206" s="14"/>
      <c r="HXI3206" s="14"/>
      <c r="HXJ3206" s="14"/>
      <c r="HXK3206" s="14"/>
      <c r="HXL3206" s="14"/>
      <c r="HXM3206" s="14"/>
      <c r="HXN3206" s="14"/>
      <c r="HXO3206" s="14"/>
      <c r="HXP3206" s="14"/>
      <c r="HXQ3206" s="14"/>
      <c r="HXR3206" s="14"/>
      <c r="HXS3206" s="14"/>
      <c r="HXT3206" s="14"/>
      <c r="HXU3206" s="14"/>
      <c r="HXV3206" s="14"/>
      <c r="HXW3206" s="14"/>
      <c r="HXX3206" s="14"/>
      <c r="HXY3206" s="14"/>
      <c r="HXZ3206" s="14"/>
      <c r="HYA3206" s="14"/>
      <c r="HYB3206" s="14"/>
      <c r="HYC3206" s="14"/>
      <c r="HYD3206" s="14"/>
      <c r="HYE3206" s="14"/>
      <c r="HYF3206" s="14"/>
      <c r="HYG3206" s="14"/>
      <c r="HYH3206" s="14"/>
      <c r="HYI3206" s="14"/>
      <c r="HYJ3206" s="14"/>
      <c r="HYK3206" s="14"/>
      <c r="HYL3206" s="14"/>
      <c r="HYM3206" s="14"/>
      <c r="HYN3206" s="14"/>
      <c r="HYO3206" s="14"/>
      <c r="HYP3206" s="14"/>
      <c r="HYQ3206" s="14"/>
      <c r="HYR3206" s="14"/>
      <c r="HYS3206" s="14"/>
      <c r="HYT3206" s="14"/>
      <c r="HYU3206" s="14"/>
      <c r="HYV3206" s="14"/>
      <c r="HYW3206" s="14"/>
      <c r="HYX3206" s="14"/>
      <c r="HYY3206" s="14"/>
      <c r="HYZ3206" s="14"/>
      <c r="HZA3206" s="14"/>
      <c r="HZB3206" s="14"/>
      <c r="HZC3206" s="14"/>
      <c r="HZD3206" s="14"/>
      <c r="HZE3206" s="14"/>
      <c r="HZF3206" s="14"/>
      <c r="HZG3206" s="14"/>
      <c r="HZH3206" s="14"/>
      <c r="HZI3206" s="14"/>
      <c r="HZJ3206" s="14"/>
      <c r="HZK3206" s="14"/>
      <c r="HZL3206" s="14"/>
      <c r="HZM3206" s="14"/>
      <c r="HZN3206" s="14"/>
      <c r="HZO3206" s="14"/>
      <c r="HZP3206" s="14"/>
      <c r="HZQ3206" s="14"/>
      <c r="HZR3206" s="14"/>
      <c r="HZS3206" s="14"/>
      <c r="HZT3206" s="14"/>
      <c r="HZU3206" s="14"/>
      <c r="HZV3206" s="14"/>
      <c r="HZW3206" s="14"/>
      <c r="HZX3206" s="14"/>
      <c r="HZY3206" s="14"/>
      <c r="HZZ3206" s="14"/>
      <c r="IAA3206" s="14"/>
      <c r="IAB3206" s="14"/>
      <c r="IAC3206" s="14"/>
      <c r="IAD3206" s="14"/>
      <c r="IAE3206" s="14"/>
      <c r="IAF3206" s="14"/>
      <c r="IAG3206" s="14"/>
      <c r="IAH3206" s="14"/>
      <c r="IAI3206" s="14"/>
      <c r="IAJ3206" s="14"/>
      <c r="IAK3206" s="14"/>
      <c r="IAL3206" s="14"/>
      <c r="IAM3206" s="14"/>
      <c r="IAN3206" s="14"/>
      <c r="IAO3206" s="14"/>
      <c r="IAP3206" s="14"/>
      <c r="IAQ3206" s="14"/>
      <c r="IAR3206" s="14"/>
      <c r="IAS3206" s="14"/>
      <c r="IAT3206" s="14"/>
      <c r="IAU3206" s="14"/>
      <c r="IAV3206" s="14"/>
      <c r="IAW3206" s="14"/>
      <c r="IAX3206" s="14"/>
      <c r="IAY3206" s="14"/>
      <c r="IAZ3206" s="14"/>
      <c r="IBA3206" s="14"/>
      <c r="IBB3206" s="14"/>
      <c r="IBC3206" s="14"/>
      <c r="IBD3206" s="14"/>
      <c r="IBE3206" s="14"/>
      <c r="IBF3206" s="14"/>
      <c r="IBG3206" s="14"/>
      <c r="IBH3206" s="14"/>
      <c r="IBI3206" s="14"/>
      <c r="IBJ3206" s="14"/>
      <c r="IBK3206" s="14"/>
      <c r="IBL3206" s="14"/>
      <c r="IBM3206" s="14"/>
      <c r="IBN3206" s="14"/>
      <c r="IBO3206" s="14"/>
      <c r="IBP3206" s="14"/>
      <c r="IBQ3206" s="14"/>
      <c r="IBR3206" s="14"/>
      <c r="IBS3206" s="14"/>
      <c r="IBT3206" s="14"/>
      <c r="IBU3206" s="14"/>
      <c r="IBV3206" s="14"/>
      <c r="IBW3206" s="14"/>
      <c r="IBX3206" s="14"/>
      <c r="IBY3206" s="14"/>
      <c r="IBZ3206" s="14"/>
      <c r="ICA3206" s="14"/>
      <c r="ICB3206" s="14"/>
      <c r="ICC3206" s="14"/>
      <c r="ICD3206" s="14"/>
      <c r="ICE3206" s="14"/>
      <c r="ICF3206" s="14"/>
      <c r="ICG3206" s="14"/>
      <c r="ICH3206" s="14"/>
      <c r="ICI3206" s="14"/>
      <c r="ICJ3206" s="14"/>
      <c r="ICK3206" s="14"/>
      <c r="ICL3206" s="14"/>
      <c r="ICM3206" s="14"/>
      <c r="ICN3206" s="14"/>
      <c r="ICO3206" s="14"/>
      <c r="ICP3206" s="14"/>
      <c r="ICQ3206" s="14"/>
      <c r="ICR3206" s="14"/>
      <c r="ICS3206" s="14"/>
      <c r="ICT3206" s="14"/>
      <c r="ICU3206" s="14"/>
      <c r="ICV3206" s="14"/>
      <c r="ICW3206" s="14"/>
      <c r="ICX3206" s="14"/>
      <c r="ICY3206" s="14"/>
      <c r="ICZ3206" s="14"/>
      <c r="IDA3206" s="14"/>
      <c r="IDB3206" s="14"/>
      <c r="IDC3206" s="14"/>
      <c r="IDD3206" s="14"/>
      <c r="IDE3206" s="14"/>
      <c r="IDF3206" s="14"/>
      <c r="IDG3206" s="14"/>
      <c r="IDH3206" s="14"/>
      <c r="IDI3206" s="14"/>
      <c r="IDJ3206" s="14"/>
      <c r="IDK3206" s="14"/>
      <c r="IDL3206" s="14"/>
      <c r="IDM3206" s="14"/>
      <c r="IDN3206" s="14"/>
      <c r="IDO3206" s="14"/>
      <c r="IDP3206" s="14"/>
      <c r="IDQ3206" s="14"/>
      <c r="IDR3206" s="14"/>
      <c r="IDS3206" s="14"/>
      <c r="IDT3206" s="14"/>
      <c r="IDU3206" s="14"/>
      <c r="IDV3206" s="14"/>
      <c r="IDW3206" s="14"/>
      <c r="IDX3206" s="14"/>
      <c r="IDY3206" s="14"/>
      <c r="IDZ3206" s="14"/>
      <c r="IEA3206" s="14"/>
      <c r="IEB3206" s="14"/>
      <c r="IEC3206" s="14"/>
      <c r="IED3206" s="14"/>
      <c r="IEE3206" s="14"/>
      <c r="IEF3206" s="14"/>
      <c r="IEG3206" s="14"/>
      <c r="IEH3206" s="14"/>
      <c r="IEI3206" s="14"/>
      <c r="IEJ3206" s="14"/>
      <c r="IEK3206" s="14"/>
      <c r="IEL3206" s="14"/>
      <c r="IEM3206" s="14"/>
      <c r="IEN3206" s="14"/>
      <c r="IEO3206" s="14"/>
      <c r="IEP3206" s="14"/>
      <c r="IEQ3206" s="14"/>
      <c r="IER3206" s="14"/>
      <c r="IES3206" s="14"/>
      <c r="IET3206" s="14"/>
      <c r="IEU3206" s="14"/>
      <c r="IEV3206" s="14"/>
      <c r="IEW3206" s="14"/>
      <c r="IEX3206" s="14"/>
      <c r="IEY3206" s="14"/>
      <c r="IEZ3206" s="14"/>
      <c r="IFA3206" s="14"/>
      <c r="IFB3206" s="14"/>
      <c r="IFC3206" s="14"/>
      <c r="IFD3206" s="14"/>
      <c r="IFE3206" s="14"/>
      <c r="IFF3206" s="14"/>
      <c r="IFG3206" s="14"/>
      <c r="IFH3206" s="14"/>
      <c r="IFI3206" s="14"/>
      <c r="IFJ3206" s="14"/>
      <c r="IFK3206" s="14"/>
      <c r="IFL3206" s="14"/>
      <c r="IFM3206" s="14"/>
      <c r="IFN3206" s="14"/>
      <c r="IFO3206" s="14"/>
      <c r="IFP3206" s="14"/>
      <c r="IFQ3206" s="14"/>
      <c r="IFR3206" s="14"/>
      <c r="IFS3206" s="14"/>
      <c r="IFT3206" s="14"/>
      <c r="IFU3206" s="14"/>
      <c r="IFV3206" s="14"/>
      <c r="IFW3206" s="14"/>
      <c r="IFX3206" s="14"/>
      <c r="IFY3206" s="14"/>
      <c r="IFZ3206" s="14"/>
      <c r="IGA3206" s="14"/>
      <c r="IGB3206" s="14"/>
      <c r="IGC3206" s="14"/>
      <c r="IGD3206" s="14"/>
      <c r="IGE3206" s="14"/>
      <c r="IGF3206" s="14"/>
      <c r="IGG3206" s="14"/>
      <c r="IGH3206" s="14"/>
      <c r="IGI3206" s="14"/>
      <c r="IGJ3206" s="14"/>
      <c r="IGK3206" s="14"/>
      <c r="IGL3206" s="14"/>
      <c r="IGM3206" s="14"/>
      <c r="IGN3206" s="14"/>
      <c r="IGO3206" s="14"/>
      <c r="IGP3206" s="14"/>
      <c r="IGQ3206" s="14"/>
      <c r="IGR3206" s="14"/>
      <c r="IGS3206" s="14"/>
      <c r="IGT3206" s="14"/>
      <c r="IGU3206" s="14"/>
      <c r="IGV3206" s="14"/>
      <c r="IGW3206" s="14"/>
      <c r="IGX3206" s="14"/>
      <c r="IGY3206" s="14"/>
      <c r="IGZ3206" s="14"/>
      <c r="IHA3206" s="14"/>
      <c r="IHB3206" s="14"/>
      <c r="IHC3206" s="14"/>
      <c r="IHD3206" s="14"/>
      <c r="IHE3206" s="14"/>
      <c r="IHF3206" s="14"/>
      <c r="IHG3206" s="14"/>
      <c r="IHH3206" s="14"/>
      <c r="IHI3206" s="14"/>
      <c r="IHJ3206" s="14"/>
      <c r="IHK3206" s="14"/>
      <c r="IHL3206" s="14"/>
      <c r="IHM3206" s="14"/>
      <c r="IHN3206" s="14"/>
      <c r="IHO3206" s="14"/>
      <c r="IHP3206" s="14"/>
      <c r="IHQ3206" s="14"/>
      <c r="IHR3206" s="14"/>
      <c r="IHS3206" s="14"/>
      <c r="IHT3206" s="14"/>
      <c r="IHU3206" s="14"/>
      <c r="IHV3206" s="14"/>
      <c r="IHW3206" s="14"/>
      <c r="IHX3206" s="14"/>
      <c r="IHY3206" s="14"/>
      <c r="IHZ3206" s="14"/>
      <c r="IIA3206" s="14"/>
      <c r="IIB3206" s="14"/>
      <c r="IIC3206" s="14"/>
      <c r="IID3206" s="14"/>
      <c r="IIE3206" s="14"/>
      <c r="IIF3206" s="14"/>
      <c r="IIG3206" s="14"/>
      <c r="IIH3206" s="14"/>
      <c r="III3206" s="14"/>
      <c r="IIJ3206" s="14"/>
      <c r="IIK3206" s="14"/>
      <c r="IIL3206" s="14"/>
      <c r="IIM3206" s="14"/>
      <c r="IIN3206" s="14"/>
      <c r="IIO3206" s="14"/>
      <c r="IIP3206" s="14"/>
      <c r="IIQ3206" s="14"/>
      <c r="IIR3206" s="14"/>
      <c r="IIS3206" s="14"/>
      <c r="IIT3206" s="14"/>
      <c r="IIU3206" s="14"/>
      <c r="IIV3206" s="14"/>
      <c r="IIW3206" s="14"/>
      <c r="IIX3206" s="14"/>
      <c r="IIY3206" s="14"/>
      <c r="IIZ3206" s="14"/>
      <c r="IJA3206" s="14"/>
      <c r="IJB3206" s="14"/>
      <c r="IJC3206" s="14"/>
      <c r="IJD3206" s="14"/>
      <c r="IJE3206" s="14"/>
      <c r="IJF3206" s="14"/>
      <c r="IJG3206" s="14"/>
      <c r="IJH3206" s="14"/>
      <c r="IJI3206" s="14"/>
      <c r="IJJ3206" s="14"/>
      <c r="IJK3206" s="14"/>
      <c r="IJL3206" s="14"/>
      <c r="IJM3206" s="14"/>
      <c r="IJN3206" s="14"/>
      <c r="IJO3206" s="14"/>
      <c r="IJP3206" s="14"/>
      <c r="IJQ3206" s="14"/>
      <c r="IJR3206" s="14"/>
      <c r="IJS3206" s="14"/>
      <c r="IJT3206" s="14"/>
      <c r="IJU3206" s="14"/>
      <c r="IJV3206" s="14"/>
      <c r="IJW3206" s="14"/>
      <c r="IJX3206" s="14"/>
      <c r="IJY3206" s="14"/>
      <c r="IJZ3206" s="14"/>
      <c r="IKA3206" s="14"/>
      <c r="IKB3206" s="14"/>
      <c r="IKC3206" s="14"/>
      <c r="IKD3206" s="14"/>
      <c r="IKE3206" s="14"/>
      <c r="IKF3206" s="14"/>
      <c r="IKG3206" s="14"/>
      <c r="IKH3206" s="14"/>
      <c r="IKI3206" s="14"/>
      <c r="IKJ3206" s="14"/>
      <c r="IKK3206" s="14"/>
      <c r="IKL3206" s="14"/>
      <c r="IKM3206" s="14"/>
      <c r="IKN3206" s="14"/>
      <c r="IKO3206" s="14"/>
      <c r="IKP3206" s="14"/>
      <c r="IKQ3206" s="14"/>
      <c r="IKR3206" s="14"/>
      <c r="IKS3206" s="14"/>
      <c r="IKT3206" s="14"/>
      <c r="IKU3206" s="14"/>
      <c r="IKV3206" s="14"/>
      <c r="IKW3206" s="14"/>
      <c r="IKX3206" s="14"/>
      <c r="IKY3206" s="14"/>
      <c r="IKZ3206" s="14"/>
      <c r="ILA3206" s="14"/>
      <c r="ILB3206" s="14"/>
      <c r="ILC3206" s="14"/>
      <c r="ILD3206" s="14"/>
      <c r="ILE3206" s="14"/>
      <c r="ILF3206" s="14"/>
      <c r="ILG3206" s="14"/>
      <c r="ILH3206" s="14"/>
      <c r="ILI3206" s="14"/>
      <c r="ILJ3206" s="14"/>
      <c r="ILK3206" s="14"/>
      <c r="ILL3206" s="14"/>
      <c r="ILM3206" s="14"/>
      <c r="ILN3206" s="14"/>
      <c r="ILO3206" s="14"/>
      <c r="ILP3206" s="14"/>
      <c r="ILQ3206" s="14"/>
      <c r="ILR3206" s="14"/>
      <c r="ILS3206" s="14"/>
      <c r="ILT3206" s="14"/>
      <c r="ILU3206" s="14"/>
      <c r="ILV3206" s="14"/>
      <c r="ILW3206" s="14"/>
      <c r="ILX3206" s="14"/>
      <c r="ILY3206" s="14"/>
      <c r="ILZ3206" s="14"/>
      <c r="IMA3206" s="14"/>
      <c r="IMB3206" s="14"/>
      <c r="IMC3206" s="14"/>
      <c r="IMD3206" s="14"/>
      <c r="IME3206" s="14"/>
      <c r="IMF3206" s="14"/>
      <c r="IMG3206" s="14"/>
      <c r="IMH3206" s="14"/>
      <c r="IMI3206" s="14"/>
      <c r="IMJ3206" s="14"/>
      <c r="IMK3206" s="14"/>
      <c r="IML3206" s="14"/>
      <c r="IMM3206" s="14"/>
      <c r="IMN3206" s="14"/>
      <c r="IMO3206" s="14"/>
      <c r="IMP3206" s="14"/>
      <c r="IMQ3206" s="14"/>
      <c r="IMR3206" s="14"/>
      <c r="IMS3206" s="14"/>
      <c r="IMT3206" s="14"/>
      <c r="IMU3206" s="14"/>
      <c r="IMV3206" s="14"/>
      <c r="IMW3206" s="14"/>
      <c r="IMX3206" s="14"/>
      <c r="IMY3206" s="14"/>
      <c r="IMZ3206" s="14"/>
      <c r="INA3206" s="14"/>
      <c r="INB3206" s="14"/>
      <c r="INC3206" s="14"/>
      <c r="IND3206" s="14"/>
      <c r="INE3206" s="14"/>
      <c r="INF3206" s="14"/>
      <c r="ING3206" s="14"/>
      <c r="INH3206" s="14"/>
      <c r="INI3206" s="14"/>
      <c r="INJ3206" s="14"/>
      <c r="INK3206" s="14"/>
      <c r="INL3206" s="14"/>
      <c r="INM3206" s="14"/>
      <c r="INN3206" s="14"/>
      <c r="INO3206" s="14"/>
      <c r="INP3206" s="14"/>
      <c r="INQ3206" s="14"/>
      <c r="INR3206" s="14"/>
      <c r="INS3206" s="14"/>
      <c r="INT3206" s="14"/>
      <c r="INU3206" s="14"/>
      <c r="INV3206" s="14"/>
      <c r="INW3206" s="14"/>
      <c r="INX3206" s="14"/>
      <c r="INY3206" s="14"/>
      <c r="INZ3206" s="14"/>
      <c r="IOA3206" s="14"/>
      <c r="IOB3206" s="14"/>
      <c r="IOC3206" s="14"/>
      <c r="IOD3206" s="14"/>
      <c r="IOE3206" s="14"/>
      <c r="IOF3206" s="14"/>
      <c r="IOG3206" s="14"/>
      <c r="IOH3206" s="14"/>
      <c r="IOI3206" s="14"/>
      <c r="IOJ3206" s="14"/>
      <c r="IOK3206" s="14"/>
      <c r="IOL3206" s="14"/>
      <c r="IOM3206" s="14"/>
      <c r="ION3206" s="14"/>
      <c r="IOO3206" s="14"/>
      <c r="IOP3206" s="14"/>
      <c r="IOQ3206" s="14"/>
      <c r="IOR3206" s="14"/>
      <c r="IOS3206" s="14"/>
      <c r="IOT3206" s="14"/>
      <c r="IOU3206" s="14"/>
      <c r="IOV3206" s="14"/>
      <c r="IOW3206" s="14"/>
      <c r="IOX3206" s="14"/>
      <c r="IOY3206" s="14"/>
      <c r="IOZ3206" s="14"/>
      <c r="IPA3206" s="14"/>
      <c r="IPB3206" s="14"/>
      <c r="IPC3206" s="14"/>
      <c r="IPD3206" s="14"/>
      <c r="IPE3206" s="14"/>
      <c r="IPF3206" s="14"/>
      <c r="IPG3206" s="14"/>
      <c r="IPH3206" s="14"/>
      <c r="IPI3206" s="14"/>
      <c r="IPJ3206" s="14"/>
      <c r="IPK3206" s="14"/>
      <c r="IPL3206" s="14"/>
      <c r="IPM3206" s="14"/>
      <c r="IPN3206" s="14"/>
      <c r="IPO3206" s="14"/>
      <c r="IPP3206" s="14"/>
      <c r="IPQ3206" s="14"/>
      <c r="IPR3206" s="14"/>
      <c r="IPS3206" s="14"/>
      <c r="IPT3206" s="14"/>
      <c r="IPU3206" s="14"/>
      <c r="IPV3206" s="14"/>
      <c r="IPW3206" s="14"/>
      <c r="IPX3206" s="14"/>
      <c r="IPY3206" s="14"/>
      <c r="IPZ3206" s="14"/>
      <c r="IQA3206" s="14"/>
      <c r="IQB3206" s="14"/>
      <c r="IQC3206" s="14"/>
      <c r="IQD3206" s="14"/>
      <c r="IQE3206" s="14"/>
      <c r="IQF3206" s="14"/>
      <c r="IQG3206" s="14"/>
      <c r="IQH3206" s="14"/>
      <c r="IQI3206" s="14"/>
      <c r="IQJ3206" s="14"/>
      <c r="IQK3206" s="14"/>
      <c r="IQL3206" s="14"/>
      <c r="IQM3206" s="14"/>
      <c r="IQN3206" s="14"/>
      <c r="IQO3206" s="14"/>
      <c r="IQP3206" s="14"/>
      <c r="IQQ3206" s="14"/>
      <c r="IQR3206" s="14"/>
      <c r="IQS3206" s="14"/>
      <c r="IQT3206" s="14"/>
      <c r="IQU3206" s="14"/>
      <c r="IQV3206" s="14"/>
      <c r="IQW3206" s="14"/>
      <c r="IQX3206" s="14"/>
      <c r="IQY3206" s="14"/>
      <c r="IQZ3206" s="14"/>
      <c r="IRA3206" s="14"/>
      <c r="IRB3206" s="14"/>
      <c r="IRC3206" s="14"/>
      <c r="IRD3206" s="14"/>
      <c r="IRE3206" s="14"/>
      <c r="IRF3206" s="14"/>
      <c r="IRG3206" s="14"/>
      <c r="IRH3206" s="14"/>
      <c r="IRI3206" s="14"/>
      <c r="IRJ3206" s="14"/>
      <c r="IRK3206" s="14"/>
      <c r="IRL3206" s="14"/>
      <c r="IRM3206" s="14"/>
      <c r="IRN3206" s="14"/>
      <c r="IRO3206" s="14"/>
      <c r="IRP3206" s="14"/>
      <c r="IRQ3206" s="14"/>
      <c r="IRR3206" s="14"/>
      <c r="IRS3206" s="14"/>
      <c r="IRT3206" s="14"/>
      <c r="IRU3206" s="14"/>
      <c r="IRV3206" s="14"/>
      <c r="IRW3206" s="14"/>
      <c r="IRX3206" s="14"/>
      <c r="IRY3206" s="14"/>
      <c r="IRZ3206" s="14"/>
      <c r="ISA3206" s="14"/>
      <c r="ISB3206" s="14"/>
      <c r="ISC3206" s="14"/>
      <c r="ISD3206" s="14"/>
      <c r="ISE3206" s="14"/>
      <c r="ISF3206" s="14"/>
      <c r="ISG3206" s="14"/>
      <c r="ISH3206" s="14"/>
      <c r="ISI3206" s="14"/>
      <c r="ISJ3206" s="14"/>
      <c r="ISK3206" s="14"/>
      <c r="ISL3206" s="14"/>
      <c r="ISM3206" s="14"/>
      <c r="ISN3206" s="14"/>
      <c r="ISO3206" s="14"/>
      <c r="ISP3206" s="14"/>
      <c r="ISQ3206" s="14"/>
      <c r="ISR3206" s="14"/>
      <c r="ISS3206" s="14"/>
      <c r="IST3206" s="14"/>
      <c r="ISU3206" s="14"/>
      <c r="ISV3206" s="14"/>
      <c r="ISW3206" s="14"/>
      <c r="ISX3206" s="14"/>
      <c r="ISY3206" s="14"/>
      <c r="ISZ3206" s="14"/>
      <c r="ITA3206" s="14"/>
      <c r="ITB3206" s="14"/>
      <c r="ITC3206" s="14"/>
      <c r="ITD3206" s="14"/>
      <c r="ITE3206" s="14"/>
      <c r="ITF3206" s="14"/>
      <c r="ITG3206" s="14"/>
      <c r="ITH3206" s="14"/>
      <c r="ITI3206" s="14"/>
      <c r="ITJ3206" s="14"/>
      <c r="ITK3206" s="14"/>
      <c r="ITL3206" s="14"/>
      <c r="ITM3206" s="14"/>
      <c r="ITN3206" s="14"/>
      <c r="ITO3206" s="14"/>
      <c r="ITP3206" s="14"/>
      <c r="ITQ3206" s="14"/>
      <c r="ITR3206" s="14"/>
      <c r="ITS3206" s="14"/>
      <c r="ITT3206" s="14"/>
      <c r="ITU3206" s="14"/>
      <c r="ITV3206" s="14"/>
      <c r="ITW3206" s="14"/>
      <c r="ITX3206" s="14"/>
      <c r="ITY3206" s="14"/>
      <c r="ITZ3206" s="14"/>
      <c r="IUA3206" s="14"/>
      <c r="IUB3206" s="14"/>
      <c r="IUC3206" s="14"/>
      <c r="IUD3206" s="14"/>
      <c r="IUE3206" s="14"/>
      <c r="IUF3206" s="14"/>
      <c r="IUG3206" s="14"/>
      <c r="IUH3206" s="14"/>
      <c r="IUI3206" s="14"/>
      <c r="IUJ3206" s="14"/>
      <c r="IUK3206" s="14"/>
      <c r="IUL3206" s="14"/>
      <c r="IUM3206" s="14"/>
      <c r="IUN3206" s="14"/>
      <c r="IUO3206" s="14"/>
      <c r="IUP3206" s="14"/>
      <c r="IUQ3206" s="14"/>
      <c r="IUR3206" s="14"/>
      <c r="IUS3206" s="14"/>
      <c r="IUT3206" s="14"/>
      <c r="IUU3206" s="14"/>
      <c r="IUV3206" s="14"/>
      <c r="IUW3206" s="14"/>
      <c r="IUX3206" s="14"/>
      <c r="IUY3206" s="14"/>
      <c r="IUZ3206" s="14"/>
      <c r="IVA3206" s="14"/>
      <c r="IVB3206" s="14"/>
      <c r="IVC3206" s="14"/>
      <c r="IVD3206" s="14"/>
      <c r="IVE3206" s="14"/>
      <c r="IVF3206" s="14"/>
      <c r="IVG3206" s="14"/>
      <c r="IVH3206" s="14"/>
      <c r="IVI3206" s="14"/>
      <c r="IVJ3206" s="14"/>
      <c r="IVK3206" s="14"/>
      <c r="IVL3206" s="14"/>
      <c r="IVM3206" s="14"/>
      <c r="IVN3206" s="14"/>
      <c r="IVO3206" s="14"/>
      <c r="IVP3206" s="14"/>
      <c r="IVQ3206" s="14"/>
      <c r="IVR3206" s="14"/>
      <c r="IVS3206" s="14"/>
      <c r="IVT3206" s="14"/>
      <c r="IVU3206" s="14"/>
      <c r="IVV3206" s="14"/>
      <c r="IVW3206" s="14"/>
      <c r="IVX3206" s="14"/>
      <c r="IVY3206" s="14"/>
      <c r="IVZ3206" s="14"/>
      <c r="IWA3206" s="14"/>
      <c r="IWB3206" s="14"/>
      <c r="IWC3206" s="14"/>
      <c r="IWD3206" s="14"/>
      <c r="IWE3206" s="14"/>
      <c r="IWF3206" s="14"/>
      <c r="IWG3206" s="14"/>
      <c r="IWH3206" s="14"/>
      <c r="IWI3206" s="14"/>
      <c r="IWJ3206" s="14"/>
      <c r="IWK3206" s="14"/>
      <c r="IWL3206" s="14"/>
      <c r="IWM3206" s="14"/>
      <c r="IWN3206" s="14"/>
      <c r="IWO3206" s="14"/>
      <c r="IWP3206" s="14"/>
      <c r="IWQ3206" s="14"/>
      <c r="IWR3206" s="14"/>
      <c r="IWS3206" s="14"/>
      <c r="IWT3206" s="14"/>
      <c r="IWU3206" s="14"/>
      <c r="IWV3206" s="14"/>
      <c r="IWW3206" s="14"/>
      <c r="IWX3206" s="14"/>
      <c r="IWY3206" s="14"/>
      <c r="IWZ3206" s="14"/>
      <c r="IXA3206" s="14"/>
      <c r="IXB3206" s="14"/>
      <c r="IXC3206" s="14"/>
      <c r="IXD3206" s="14"/>
      <c r="IXE3206" s="14"/>
      <c r="IXF3206" s="14"/>
      <c r="IXG3206" s="14"/>
      <c r="IXH3206" s="14"/>
      <c r="IXI3206" s="14"/>
      <c r="IXJ3206" s="14"/>
      <c r="IXK3206" s="14"/>
      <c r="IXL3206" s="14"/>
      <c r="IXM3206" s="14"/>
      <c r="IXN3206" s="14"/>
      <c r="IXO3206" s="14"/>
      <c r="IXP3206" s="14"/>
      <c r="IXQ3206" s="14"/>
      <c r="IXR3206" s="14"/>
      <c r="IXS3206" s="14"/>
      <c r="IXT3206" s="14"/>
      <c r="IXU3206" s="14"/>
      <c r="IXV3206" s="14"/>
      <c r="IXW3206" s="14"/>
      <c r="IXX3206" s="14"/>
      <c r="IXY3206" s="14"/>
      <c r="IXZ3206" s="14"/>
      <c r="IYA3206" s="14"/>
      <c r="IYB3206" s="14"/>
      <c r="IYC3206" s="14"/>
      <c r="IYD3206" s="14"/>
      <c r="IYE3206" s="14"/>
      <c r="IYF3206" s="14"/>
      <c r="IYG3206" s="14"/>
      <c r="IYH3206" s="14"/>
      <c r="IYI3206" s="14"/>
      <c r="IYJ3206" s="14"/>
      <c r="IYK3206" s="14"/>
      <c r="IYL3206" s="14"/>
      <c r="IYM3206" s="14"/>
      <c r="IYN3206" s="14"/>
      <c r="IYO3206" s="14"/>
      <c r="IYP3206" s="14"/>
      <c r="IYQ3206" s="14"/>
      <c r="IYR3206" s="14"/>
      <c r="IYS3206" s="14"/>
      <c r="IYT3206" s="14"/>
      <c r="IYU3206" s="14"/>
      <c r="IYV3206" s="14"/>
      <c r="IYW3206" s="14"/>
      <c r="IYX3206" s="14"/>
      <c r="IYY3206" s="14"/>
      <c r="IYZ3206" s="14"/>
      <c r="IZA3206" s="14"/>
      <c r="IZB3206" s="14"/>
      <c r="IZC3206" s="14"/>
      <c r="IZD3206" s="14"/>
      <c r="IZE3206" s="14"/>
      <c r="IZF3206" s="14"/>
      <c r="IZG3206" s="14"/>
      <c r="IZH3206" s="14"/>
      <c r="IZI3206" s="14"/>
      <c r="IZJ3206" s="14"/>
      <c r="IZK3206" s="14"/>
      <c r="IZL3206" s="14"/>
      <c r="IZM3206" s="14"/>
      <c r="IZN3206" s="14"/>
      <c r="IZO3206" s="14"/>
      <c r="IZP3206" s="14"/>
      <c r="IZQ3206" s="14"/>
      <c r="IZR3206" s="14"/>
      <c r="IZS3206" s="14"/>
      <c r="IZT3206" s="14"/>
      <c r="IZU3206" s="14"/>
      <c r="IZV3206" s="14"/>
      <c r="IZW3206" s="14"/>
      <c r="IZX3206" s="14"/>
      <c r="IZY3206" s="14"/>
      <c r="IZZ3206" s="14"/>
      <c r="JAA3206" s="14"/>
      <c r="JAB3206" s="14"/>
      <c r="JAC3206" s="14"/>
      <c r="JAD3206" s="14"/>
      <c r="JAE3206" s="14"/>
      <c r="JAF3206" s="14"/>
      <c r="JAG3206" s="14"/>
      <c r="JAH3206" s="14"/>
      <c r="JAI3206" s="14"/>
      <c r="JAJ3206" s="14"/>
      <c r="JAK3206" s="14"/>
      <c r="JAL3206" s="14"/>
      <c r="JAM3206" s="14"/>
      <c r="JAN3206" s="14"/>
      <c r="JAO3206" s="14"/>
      <c r="JAP3206" s="14"/>
      <c r="JAQ3206" s="14"/>
      <c r="JAR3206" s="14"/>
      <c r="JAS3206" s="14"/>
      <c r="JAT3206" s="14"/>
      <c r="JAU3206" s="14"/>
      <c r="JAV3206" s="14"/>
      <c r="JAW3206" s="14"/>
      <c r="JAX3206" s="14"/>
      <c r="JAY3206" s="14"/>
      <c r="JAZ3206" s="14"/>
      <c r="JBA3206" s="14"/>
      <c r="JBB3206" s="14"/>
      <c r="JBC3206" s="14"/>
      <c r="JBD3206" s="14"/>
      <c r="JBE3206" s="14"/>
      <c r="JBF3206" s="14"/>
      <c r="JBG3206" s="14"/>
      <c r="JBH3206" s="14"/>
      <c r="JBI3206" s="14"/>
      <c r="JBJ3206" s="14"/>
      <c r="JBK3206" s="14"/>
      <c r="JBL3206" s="14"/>
      <c r="JBM3206" s="14"/>
      <c r="JBN3206" s="14"/>
      <c r="JBO3206" s="14"/>
      <c r="JBP3206" s="14"/>
      <c r="JBQ3206" s="14"/>
      <c r="JBR3206" s="14"/>
      <c r="JBS3206" s="14"/>
      <c r="JBT3206" s="14"/>
      <c r="JBU3206" s="14"/>
      <c r="JBV3206" s="14"/>
      <c r="JBW3206" s="14"/>
      <c r="JBX3206" s="14"/>
      <c r="JBY3206" s="14"/>
      <c r="JBZ3206" s="14"/>
      <c r="JCA3206" s="14"/>
      <c r="JCB3206" s="14"/>
      <c r="JCC3206" s="14"/>
      <c r="JCD3206" s="14"/>
      <c r="JCE3206" s="14"/>
      <c r="JCF3206" s="14"/>
      <c r="JCG3206" s="14"/>
      <c r="JCH3206" s="14"/>
      <c r="JCI3206" s="14"/>
      <c r="JCJ3206" s="14"/>
      <c r="JCK3206" s="14"/>
      <c r="JCL3206" s="14"/>
      <c r="JCM3206" s="14"/>
      <c r="JCN3206" s="14"/>
      <c r="JCO3206" s="14"/>
      <c r="JCP3206" s="14"/>
      <c r="JCQ3206" s="14"/>
      <c r="JCR3206" s="14"/>
      <c r="JCS3206" s="14"/>
      <c r="JCT3206" s="14"/>
      <c r="JCU3206" s="14"/>
      <c r="JCV3206" s="14"/>
      <c r="JCW3206" s="14"/>
      <c r="JCX3206" s="14"/>
      <c r="JCY3206" s="14"/>
      <c r="JCZ3206" s="14"/>
      <c r="JDA3206" s="14"/>
      <c r="JDB3206" s="14"/>
      <c r="JDC3206" s="14"/>
      <c r="JDD3206" s="14"/>
      <c r="JDE3206" s="14"/>
      <c r="JDF3206" s="14"/>
      <c r="JDG3206" s="14"/>
      <c r="JDH3206" s="14"/>
      <c r="JDI3206" s="14"/>
      <c r="JDJ3206" s="14"/>
      <c r="JDK3206" s="14"/>
      <c r="JDL3206" s="14"/>
      <c r="JDM3206" s="14"/>
      <c r="JDN3206" s="14"/>
      <c r="JDO3206" s="14"/>
      <c r="JDP3206" s="14"/>
      <c r="JDQ3206" s="14"/>
      <c r="JDR3206" s="14"/>
      <c r="JDS3206" s="14"/>
      <c r="JDT3206" s="14"/>
      <c r="JDU3206" s="14"/>
      <c r="JDV3206" s="14"/>
      <c r="JDW3206" s="14"/>
      <c r="JDX3206" s="14"/>
      <c r="JDY3206" s="14"/>
      <c r="JDZ3206" s="14"/>
      <c r="JEA3206" s="14"/>
      <c r="JEB3206" s="14"/>
      <c r="JEC3206" s="14"/>
      <c r="JED3206" s="14"/>
      <c r="JEE3206" s="14"/>
      <c r="JEF3206" s="14"/>
      <c r="JEG3206" s="14"/>
      <c r="JEH3206" s="14"/>
      <c r="JEI3206" s="14"/>
      <c r="JEJ3206" s="14"/>
      <c r="JEK3206" s="14"/>
      <c r="JEL3206" s="14"/>
      <c r="JEM3206" s="14"/>
      <c r="JEN3206" s="14"/>
      <c r="JEO3206" s="14"/>
      <c r="JEP3206" s="14"/>
      <c r="JEQ3206" s="14"/>
      <c r="JER3206" s="14"/>
      <c r="JES3206" s="14"/>
      <c r="JET3206" s="14"/>
      <c r="JEU3206" s="14"/>
      <c r="JEV3206" s="14"/>
      <c r="JEW3206" s="14"/>
      <c r="JEX3206" s="14"/>
      <c r="JEY3206" s="14"/>
      <c r="JEZ3206" s="14"/>
      <c r="JFA3206" s="14"/>
      <c r="JFB3206" s="14"/>
      <c r="JFC3206" s="14"/>
      <c r="JFD3206" s="14"/>
      <c r="JFE3206" s="14"/>
      <c r="JFF3206" s="14"/>
      <c r="JFG3206" s="14"/>
      <c r="JFH3206" s="14"/>
      <c r="JFI3206" s="14"/>
      <c r="JFJ3206" s="14"/>
      <c r="JFK3206" s="14"/>
      <c r="JFL3206" s="14"/>
      <c r="JFM3206" s="14"/>
      <c r="JFN3206" s="14"/>
      <c r="JFO3206" s="14"/>
      <c r="JFP3206" s="14"/>
      <c r="JFQ3206" s="14"/>
      <c r="JFR3206" s="14"/>
      <c r="JFS3206" s="14"/>
      <c r="JFT3206" s="14"/>
      <c r="JFU3206" s="14"/>
      <c r="JFV3206" s="14"/>
      <c r="JFW3206" s="14"/>
      <c r="JFX3206" s="14"/>
      <c r="JFY3206" s="14"/>
      <c r="JFZ3206" s="14"/>
      <c r="JGA3206" s="14"/>
      <c r="JGB3206" s="14"/>
      <c r="JGC3206" s="14"/>
      <c r="JGD3206" s="14"/>
      <c r="JGE3206" s="14"/>
      <c r="JGF3206" s="14"/>
      <c r="JGG3206" s="14"/>
      <c r="JGH3206" s="14"/>
      <c r="JGI3206" s="14"/>
      <c r="JGJ3206" s="14"/>
      <c r="JGK3206" s="14"/>
      <c r="JGL3206" s="14"/>
      <c r="JGM3206" s="14"/>
      <c r="JGN3206" s="14"/>
      <c r="JGO3206" s="14"/>
      <c r="JGP3206" s="14"/>
      <c r="JGQ3206" s="14"/>
      <c r="JGR3206" s="14"/>
      <c r="JGS3206" s="14"/>
      <c r="JGT3206" s="14"/>
      <c r="JGU3206" s="14"/>
      <c r="JGV3206" s="14"/>
      <c r="JGW3206" s="14"/>
      <c r="JGX3206" s="14"/>
      <c r="JGY3206" s="14"/>
      <c r="JGZ3206" s="14"/>
      <c r="JHA3206" s="14"/>
      <c r="JHB3206" s="14"/>
      <c r="JHC3206" s="14"/>
      <c r="JHD3206" s="14"/>
      <c r="JHE3206" s="14"/>
      <c r="JHF3206" s="14"/>
      <c r="JHG3206" s="14"/>
      <c r="JHH3206" s="14"/>
      <c r="JHI3206" s="14"/>
      <c r="JHJ3206" s="14"/>
      <c r="JHK3206" s="14"/>
      <c r="JHL3206" s="14"/>
      <c r="JHM3206" s="14"/>
      <c r="JHN3206" s="14"/>
      <c r="JHO3206" s="14"/>
      <c r="JHP3206" s="14"/>
      <c r="JHQ3206" s="14"/>
      <c r="JHR3206" s="14"/>
      <c r="JHS3206" s="14"/>
      <c r="JHT3206" s="14"/>
      <c r="JHU3206" s="14"/>
      <c r="JHV3206" s="14"/>
      <c r="JHW3206" s="14"/>
      <c r="JHX3206" s="14"/>
      <c r="JHY3206" s="14"/>
      <c r="JHZ3206" s="14"/>
      <c r="JIA3206" s="14"/>
      <c r="JIB3206" s="14"/>
      <c r="JIC3206" s="14"/>
      <c r="JID3206" s="14"/>
      <c r="JIE3206" s="14"/>
      <c r="JIF3206" s="14"/>
      <c r="JIG3206" s="14"/>
      <c r="JIH3206" s="14"/>
      <c r="JII3206" s="14"/>
      <c r="JIJ3206" s="14"/>
      <c r="JIK3206" s="14"/>
      <c r="JIL3206" s="14"/>
      <c r="JIM3206" s="14"/>
      <c r="JIN3206" s="14"/>
      <c r="JIO3206" s="14"/>
      <c r="JIP3206" s="14"/>
      <c r="JIQ3206" s="14"/>
      <c r="JIR3206" s="14"/>
      <c r="JIS3206" s="14"/>
      <c r="JIT3206" s="14"/>
      <c r="JIU3206" s="14"/>
      <c r="JIV3206" s="14"/>
      <c r="JIW3206" s="14"/>
      <c r="JIX3206" s="14"/>
      <c r="JIY3206" s="14"/>
      <c r="JIZ3206" s="14"/>
      <c r="JJA3206" s="14"/>
      <c r="JJB3206" s="14"/>
      <c r="JJC3206" s="14"/>
      <c r="JJD3206" s="14"/>
      <c r="JJE3206" s="14"/>
      <c r="JJF3206" s="14"/>
      <c r="JJG3206" s="14"/>
      <c r="JJH3206" s="14"/>
      <c r="JJI3206" s="14"/>
      <c r="JJJ3206" s="14"/>
      <c r="JJK3206" s="14"/>
      <c r="JJL3206" s="14"/>
      <c r="JJM3206" s="14"/>
      <c r="JJN3206" s="14"/>
      <c r="JJO3206" s="14"/>
      <c r="JJP3206" s="14"/>
      <c r="JJQ3206" s="14"/>
      <c r="JJR3206" s="14"/>
      <c r="JJS3206" s="14"/>
      <c r="JJT3206" s="14"/>
      <c r="JJU3206" s="14"/>
      <c r="JJV3206" s="14"/>
      <c r="JJW3206" s="14"/>
      <c r="JJX3206" s="14"/>
      <c r="JJY3206" s="14"/>
      <c r="JJZ3206" s="14"/>
      <c r="JKA3206" s="14"/>
      <c r="JKB3206" s="14"/>
      <c r="JKC3206" s="14"/>
      <c r="JKD3206" s="14"/>
      <c r="JKE3206" s="14"/>
      <c r="JKF3206" s="14"/>
      <c r="JKG3206" s="14"/>
      <c r="JKH3206" s="14"/>
      <c r="JKI3206" s="14"/>
      <c r="JKJ3206" s="14"/>
      <c r="JKK3206" s="14"/>
      <c r="JKL3206" s="14"/>
      <c r="JKM3206" s="14"/>
      <c r="JKN3206" s="14"/>
      <c r="JKO3206" s="14"/>
      <c r="JKP3206" s="14"/>
      <c r="JKQ3206" s="14"/>
      <c r="JKR3206" s="14"/>
      <c r="JKS3206" s="14"/>
      <c r="JKT3206" s="14"/>
      <c r="JKU3206" s="14"/>
      <c r="JKV3206" s="14"/>
      <c r="JKW3206" s="14"/>
      <c r="JKX3206" s="14"/>
      <c r="JKY3206" s="14"/>
      <c r="JKZ3206" s="14"/>
      <c r="JLA3206" s="14"/>
      <c r="JLB3206" s="14"/>
      <c r="JLC3206" s="14"/>
      <c r="JLD3206" s="14"/>
      <c r="JLE3206" s="14"/>
      <c r="JLF3206" s="14"/>
      <c r="JLG3206" s="14"/>
      <c r="JLH3206" s="14"/>
      <c r="JLI3206" s="14"/>
      <c r="JLJ3206" s="14"/>
      <c r="JLK3206" s="14"/>
      <c r="JLL3206" s="14"/>
      <c r="JLM3206" s="14"/>
      <c r="JLN3206" s="14"/>
      <c r="JLO3206" s="14"/>
      <c r="JLP3206" s="14"/>
      <c r="JLQ3206" s="14"/>
      <c r="JLR3206" s="14"/>
      <c r="JLS3206" s="14"/>
      <c r="JLT3206" s="14"/>
      <c r="JLU3206" s="14"/>
      <c r="JLV3206" s="14"/>
      <c r="JLW3206" s="14"/>
      <c r="JLX3206" s="14"/>
      <c r="JLY3206" s="14"/>
      <c r="JLZ3206" s="14"/>
      <c r="JMA3206" s="14"/>
      <c r="JMB3206" s="14"/>
      <c r="JMC3206" s="14"/>
      <c r="JMD3206" s="14"/>
      <c r="JME3206" s="14"/>
      <c r="JMF3206" s="14"/>
      <c r="JMG3206" s="14"/>
      <c r="JMH3206" s="14"/>
      <c r="JMI3206" s="14"/>
      <c r="JMJ3206" s="14"/>
      <c r="JMK3206" s="14"/>
      <c r="JML3206" s="14"/>
      <c r="JMM3206" s="14"/>
      <c r="JMN3206" s="14"/>
      <c r="JMO3206" s="14"/>
      <c r="JMP3206" s="14"/>
      <c r="JMQ3206" s="14"/>
      <c r="JMR3206" s="14"/>
      <c r="JMS3206" s="14"/>
      <c r="JMT3206" s="14"/>
      <c r="JMU3206" s="14"/>
      <c r="JMV3206" s="14"/>
      <c r="JMW3206" s="14"/>
      <c r="JMX3206" s="14"/>
      <c r="JMY3206" s="14"/>
      <c r="JMZ3206" s="14"/>
      <c r="JNA3206" s="14"/>
      <c r="JNB3206" s="14"/>
      <c r="JNC3206" s="14"/>
      <c r="JND3206" s="14"/>
      <c r="JNE3206" s="14"/>
      <c r="JNF3206" s="14"/>
      <c r="JNG3206" s="14"/>
      <c r="JNH3206" s="14"/>
      <c r="JNI3206" s="14"/>
      <c r="JNJ3206" s="14"/>
      <c r="JNK3206" s="14"/>
      <c r="JNL3206" s="14"/>
      <c r="JNM3206" s="14"/>
      <c r="JNN3206" s="14"/>
      <c r="JNO3206" s="14"/>
      <c r="JNP3206" s="14"/>
      <c r="JNQ3206" s="14"/>
      <c r="JNR3206" s="14"/>
      <c r="JNS3206" s="14"/>
      <c r="JNT3206" s="14"/>
      <c r="JNU3206" s="14"/>
      <c r="JNV3206" s="14"/>
      <c r="JNW3206" s="14"/>
      <c r="JNX3206" s="14"/>
      <c r="JNY3206" s="14"/>
      <c r="JNZ3206" s="14"/>
      <c r="JOA3206" s="14"/>
      <c r="JOB3206" s="14"/>
      <c r="JOC3206" s="14"/>
      <c r="JOD3206" s="14"/>
      <c r="JOE3206" s="14"/>
      <c r="JOF3206" s="14"/>
      <c r="JOG3206" s="14"/>
      <c r="JOH3206" s="14"/>
      <c r="JOI3206" s="14"/>
      <c r="JOJ3206" s="14"/>
      <c r="JOK3206" s="14"/>
      <c r="JOL3206" s="14"/>
      <c r="JOM3206" s="14"/>
      <c r="JON3206" s="14"/>
      <c r="JOO3206" s="14"/>
      <c r="JOP3206" s="14"/>
      <c r="JOQ3206" s="14"/>
      <c r="JOR3206" s="14"/>
      <c r="JOS3206" s="14"/>
      <c r="JOT3206" s="14"/>
      <c r="JOU3206" s="14"/>
      <c r="JOV3206" s="14"/>
      <c r="JOW3206" s="14"/>
      <c r="JOX3206" s="14"/>
      <c r="JOY3206" s="14"/>
      <c r="JOZ3206" s="14"/>
      <c r="JPA3206" s="14"/>
      <c r="JPB3206" s="14"/>
      <c r="JPC3206" s="14"/>
      <c r="JPD3206" s="14"/>
      <c r="JPE3206" s="14"/>
      <c r="JPF3206" s="14"/>
      <c r="JPG3206" s="14"/>
      <c r="JPH3206" s="14"/>
      <c r="JPI3206" s="14"/>
      <c r="JPJ3206" s="14"/>
      <c r="JPK3206" s="14"/>
      <c r="JPL3206" s="14"/>
      <c r="JPM3206" s="14"/>
      <c r="JPN3206" s="14"/>
      <c r="JPO3206" s="14"/>
      <c r="JPP3206" s="14"/>
      <c r="JPQ3206" s="14"/>
      <c r="JPR3206" s="14"/>
      <c r="JPS3206" s="14"/>
      <c r="JPT3206" s="14"/>
      <c r="JPU3206" s="14"/>
      <c r="JPV3206" s="14"/>
      <c r="JPW3206" s="14"/>
      <c r="JPX3206" s="14"/>
      <c r="JPY3206" s="14"/>
      <c r="JPZ3206" s="14"/>
      <c r="JQA3206" s="14"/>
      <c r="JQB3206" s="14"/>
      <c r="JQC3206" s="14"/>
      <c r="JQD3206" s="14"/>
      <c r="JQE3206" s="14"/>
      <c r="JQF3206" s="14"/>
      <c r="JQG3206" s="14"/>
      <c r="JQH3206" s="14"/>
      <c r="JQI3206" s="14"/>
      <c r="JQJ3206" s="14"/>
      <c r="JQK3206" s="14"/>
      <c r="JQL3206" s="14"/>
      <c r="JQM3206" s="14"/>
      <c r="JQN3206" s="14"/>
      <c r="JQO3206" s="14"/>
      <c r="JQP3206" s="14"/>
      <c r="JQQ3206" s="14"/>
      <c r="JQR3206" s="14"/>
      <c r="JQS3206" s="14"/>
      <c r="JQT3206" s="14"/>
      <c r="JQU3206" s="14"/>
      <c r="JQV3206" s="14"/>
      <c r="JQW3206" s="14"/>
      <c r="JQX3206" s="14"/>
      <c r="JQY3206" s="14"/>
      <c r="JQZ3206" s="14"/>
      <c r="JRA3206" s="14"/>
      <c r="JRB3206" s="14"/>
      <c r="JRC3206" s="14"/>
      <c r="JRD3206" s="14"/>
      <c r="JRE3206" s="14"/>
      <c r="JRF3206" s="14"/>
      <c r="JRG3206" s="14"/>
      <c r="JRH3206" s="14"/>
      <c r="JRI3206" s="14"/>
      <c r="JRJ3206" s="14"/>
      <c r="JRK3206" s="14"/>
      <c r="JRL3206" s="14"/>
      <c r="JRM3206" s="14"/>
      <c r="JRN3206" s="14"/>
      <c r="JRO3206" s="14"/>
      <c r="JRP3206" s="14"/>
      <c r="JRQ3206" s="14"/>
      <c r="JRR3206" s="14"/>
      <c r="JRS3206" s="14"/>
      <c r="JRT3206" s="14"/>
      <c r="JRU3206" s="14"/>
      <c r="JRV3206" s="14"/>
      <c r="JRW3206" s="14"/>
      <c r="JRX3206" s="14"/>
      <c r="JRY3206" s="14"/>
      <c r="JRZ3206" s="14"/>
      <c r="JSA3206" s="14"/>
      <c r="JSB3206" s="14"/>
      <c r="JSC3206" s="14"/>
      <c r="JSD3206" s="14"/>
      <c r="JSE3206" s="14"/>
      <c r="JSF3206" s="14"/>
      <c r="JSG3206" s="14"/>
      <c r="JSH3206" s="14"/>
      <c r="JSI3206" s="14"/>
      <c r="JSJ3206" s="14"/>
      <c r="JSK3206" s="14"/>
      <c r="JSL3206" s="14"/>
      <c r="JSM3206" s="14"/>
      <c r="JSN3206" s="14"/>
      <c r="JSO3206" s="14"/>
      <c r="JSP3206" s="14"/>
      <c r="JSQ3206" s="14"/>
      <c r="JSR3206" s="14"/>
      <c r="JSS3206" s="14"/>
      <c r="JST3206" s="14"/>
      <c r="JSU3206" s="14"/>
      <c r="JSV3206" s="14"/>
      <c r="JSW3206" s="14"/>
      <c r="JSX3206" s="14"/>
      <c r="JSY3206" s="14"/>
      <c r="JSZ3206" s="14"/>
      <c r="JTA3206" s="14"/>
      <c r="JTB3206" s="14"/>
      <c r="JTC3206" s="14"/>
      <c r="JTD3206" s="14"/>
      <c r="JTE3206" s="14"/>
      <c r="JTF3206" s="14"/>
      <c r="JTG3206" s="14"/>
      <c r="JTH3206" s="14"/>
      <c r="JTI3206" s="14"/>
      <c r="JTJ3206" s="14"/>
      <c r="JTK3206" s="14"/>
      <c r="JTL3206" s="14"/>
      <c r="JTM3206" s="14"/>
      <c r="JTN3206" s="14"/>
      <c r="JTO3206" s="14"/>
      <c r="JTP3206" s="14"/>
      <c r="JTQ3206" s="14"/>
      <c r="JTR3206" s="14"/>
      <c r="JTS3206" s="14"/>
      <c r="JTT3206" s="14"/>
      <c r="JTU3206" s="14"/>
      <c r="JTV3206" s="14"/>
      <c r="JTW3206" s="14"/>
      <c r="JTX3206" s="14"/>
      <c r="JTY3206" s="14"/>
      <c r="JTZ3206" s="14"/>
      <c r="JUA3206" s="14"/>
      <c r="JUB3206" s="14"/>
      <c r="JUC3206" s="14"/>
      <c r="JUD3206" s="14"/>
      <c r="JUE3206" s="14"/>
      <c r="JUF3206" s="14"/>
      <c r="JUG3206" s="14"/>
      <c r="JUH3206" s="14"/>
      <c r="JUI3206" s="14"/>
      <c r="JUJ3206" s="14"/>
      <c r="JUK3206" s="14"/>
      <c r="JUL3206" s="14"/>
      <c r="JUM3206" s="14"/>
      <c r="JUN3206" s="14"/>
      <c r="JUO3206" s="14"/>
      <c r="JUP3206" s="14"/>
      <c r="JUQ3206" s="14"/>
      <c r="JUR3206" s="14"/>
      <c r="JUS3206" s="14"/>
      <c r="JUT3206" s="14"/>
      <c r="JUU3206" s="14"/>
      <c r="JUV3206" s="14"/>
      <c r="JUW3206" s="14"/>
      <c r="JUX3206" s="14"/>
      <c r="JUY3206" s="14"/>
      <c r="JUZ3206" s="14"/>
      <c r="JVA3206" s="14"/>
      <c r="JVB3206" s="14"/>
      <c r="JVC3206" s="14"/>
      <c r="JVD3206" s="14"/>
      <c r="JVE3206" s="14"/>
      <c r="JVF3206" s="14"/>
      <c r="JVG3206" s="14"/>
      <c r="JVH3206" s="14"/>
      <c r="JVI3206" s="14"/>
      <c r="JVJ3206" s="14"/>
      <c r="JVK3206" s="14"/>
      <c r="JVL3206" s="14"/>
      <c r="JVM3206" s="14"/>
      <c r="JVN3206" s="14"/>
      <c r="JVO3206" s="14"/>
      <c r="JVP3206" s="14"/>
      <c r="JVQ3206" s="14"/>
      <c r="JVR3206" s="14"/>
      <c r="JVS3206" s="14"/>
      <c r="JVT3206" s="14"/>
      <c r="JVU3206" s="14"/>
      <c r="JVV3206" s="14"/>
      <c r="JVW3206" s="14"/>
      <c r="JVX3206" s="14"/>
      <c r="JVY3206" s="14"/>
      <c r="JVZ3206" s="14"/>
      <c r="JWA3206" s="14"/>
      <c r="JWB3206" s="14"/>
      <c r="JWC3206" s="14"/>
      <c r="JWD3206" s="14"/>
      <c r="JWE3206" s="14"/>
      <c r="JWF3206" s="14"/>
      <c r="JWG3206" s="14"/>
      <c r="JWH3206" s="14"/>
      <c r="JWI3206" s="14"/>
      <c r="JWJ3206" s="14"/>
      <c r="JWK3206" s="14"/>
      <c r="JWL3206" s="14"/>
      <c r="JWM3206" s="14"/>
      <c r="JWN3206" s="14"/>
      <c r="JWO3206" s="14"/>
      <c r="JWP3206" s="14"/>
      <c r="JWQ3206" s="14"/>
      <c r="JWR3206" s="14"/>
      <c r="JWS3206" s="14"/>
      <c r="JWT3206" s="14"/>
      <c r="JWU3206" s="14"/>
      <c r="JWV3206" s="14"/>
      <c r="JWW3206" s="14"/>
      <c r="JWX3206" s="14"/>
      <c r="JWY3206" s="14"/>
      <c r="JWZ3206" s="14"/>
      <c r="JXA3206" s="14"/>
      <c r="JXB3206" s="14"/>
      <c r="JXC3206" s="14"/>
      <c r="JXD3206" s="14"/>
      <c r="JXE3206" s="14"/>
      <c r="JXF3206" s="14"/>
      <c r="JXG3206" s="14"/>
      <c r="JXH3206" s="14"/>
      <c r="JXI3206" s="14"/>
      <c r="JXJ3206" s="14"/>
      <c r="JXK3206" s="14"/>
      <c r="JXL3206" s="14"/>
      <c r="JXM3206" s="14"/>
      <c r="JXN3206" s="14"/>
      <c r="JXO3206" s="14"/>
      <c r="JXP3206" s="14"/>
      <c r="JXQ3206" s="14"/>
      <c r="JXR3206" s="14"/>
      <c r="JXS3206" s="14"/>
      <c r="JXT3206" s="14"/>
      <c r="JXU3206" s="14"/>
      <c r="JXV3206" s="14"/>
      <c r="JXW3206" s="14"/>
      <c r="JXX3206" s="14"/>
      <c r="JXY3206" s="14"/>
      <c r="JXZ3206" s="14"/>
      <c r="JYA3206" s="14"/>
      <c r="JYB3206" s="14"/>
      <c r="JYC3206" s="14"/>
      <c r="JYD3206" s="14"/>
      <c r="JYE3206" s="14"/>
      <c r="JYF3206" s="14"/>
      <c r="JYG3206" s="14"/>
      <c r="JYH3206" s="14"/>
      <c r="JYI3206" s="14"/>
      <c r="JYJ3206" s="14"/>
      <c r="JYK3206" s="14"/>
      <c r="JYL3206" s="14"/>
      <c r="JYM3206" s="14"/>
      <c r="JYN3206" s="14"/>
      <c r="JYO3206" s="14"/>
      <c r="JYP3206" s="14"/>
      <c r="JYQ3206" s="14"/>
      <c r="JYR3206" s="14"/>
      <c r="JYS3206" s="14"/>
      <c r="JYT3206" s="14"/>
      <c r="JYU3206" s="14"/>
      <c r="JYV3206" s="14"/>
      <c r="JYW3206" s="14"/>
      <c r="JYX3206" s="14"/>
      <c r="JYY3206" s="14"/>
      <c r="JYZ3206" s="14"/>
      <c r="JZA3206" s="14"/>
      <c r="JZB3206" s="14"/>
      <c r="JZC3206" s="14"/>
      <c r="JZD3206" s="14"/>
      <c r="JZE3206" s="14"/>
      <c r="JZF3206" s="14"/>
      <c r="JZG3206" s="14"/>
      <c r="JZH3206" s="14"/>
      <c r="JZI3206" s="14"/>
      <c r="JZJ3206" s="14"/>
      <c r="JZK3206" s="14"/>
      <c r="JZL3206" s="14"/>
      <c r="JZM3206" s="14"/>
      <c r="JZN3206" s="14"/>
      <c r="JZO3206" s="14"/>
      <c r="JZP3206" s="14"/>
      <c r="JZQ3206" s="14"/>
      <c r="JZR3206" s="14"/>
      <c r="JZS3206" s="14"/>
      <c r="JZT3206" s="14"/>
      <c r="JZU3206" s="14"/>
      <c r="JZV3206" s="14"/>
      <c r="JZW3206" s="14"/>
      <c r="JZX3206" s="14"/>
      <c r="JZY3206" s="14"/>
      <c r="JZZ3206" s="14"/>
      <c r="KAA3206" s="14"/>
      <c r="KAB3206" s="14"/>
      <c r="KAC3206" s="14"/>
      <c r="KAD3206" s="14"/>
      <c r="KAE3206" s="14"/>
      <c r="KAF3206" s="14"/>
      <c r="KAG3206" s="14"/>
      <c r="KAH3206" s="14"/>
      <c r="KAI3206" s="14"/>
      <c r="KAJ3206" s="14"/>
      <c r="KAK3206" s="14"/>
      <c r="KAL3206" s="14"/>
      <c r="KAM3206" s="14"/>
      <c r="KAN3206" s="14"/>
      <c r="KAO3206" s="14"/>
      <c r="KAP3206" s="14"/>
      <c r="KAQ3206" s="14"/>
      <c r="KAR3206" s="14"/>
      <c r="KAS3206" s="14"/>
      <c r="KAT3206" s="14"/>
      <c r="KAU3206" s="14"/>
      <c r="KAV3206" s="14"/>
      <c r="KAW3206" s="14"/>
      <c r="KAX3206" s="14"/>
      <c r="KAY3206" s="14"/>
      <c r="KAZ3206" s="14"/>
      <c r="KBA3206" s="14"/>
      <c r="KBB3206" s="14"/>
      <c r="KBC3206" s="14"/>
      <c r="KBD3206" s="14"/>
      <c r="KBE3206" s="14"/>
      <c r="KBF3206" s="14"/>
      <c r="KBG3206" s="14"/>
      <c r="KBH3206" s="14"/>
      <c r="KBI3206" s="14"/>
      <c r="KBJ3206" s="14"/>
      <c r="KBK3206" s="14"/>
      <c r="KBL3206" s="14"/>
      <c r="KBM3206" s="14"/>
      <c r="KBN3206" s="14"/>
      <c r="KBO3206" s="14"/>
      <c r="KBP3206" s="14"/>
      <c r="KBQ3206" s="14"/>
      <c r="KBR3206" s="14"/>
      <c r="KBS3206" s="14"/>
      <c r="KBT3206" s="14"/>
      <c r="KBU3206" s="14"/>
      <c r="KBV3206" s="14"/>
      <c r="KBW3206" s="14"/>
      <c r="KBX3206" s="14"/>
      <c r="KBY3206" s="14"/>
      <c r="KBZ3206" s="14"/>
      <c r="KCA3206" s="14"/>
      <c r="KCB3206" s="14"/>
      <c r="KCC3206" s="14"/>
      <c r="KCD3206" s="14"/>
      <c r="KCE3206" s="14"/>
      <c r="KCF3206" s="14"/>
      <c r="KCG3206" s="14"/>
      <c r="KCH3206" s="14"/>
      <c r="KCI3206" s="14"/>
      <c r="KCJ3206" s="14"/>
      <c r="KCK3206" s="14"/>
      <c r="KCL3206" s="14"/>
      <c r="KCM3206" s="14"/>
      <c r="KCN3206" s="14"/>
      <c r="KCO3206" s="14"/>
      <c r="KCP3206" s="14"/>
      <c r="KCQ3206" s="14"/>
      <c r="KCR3206" s="14"/>
      <c r="KCS3206" s="14"/>
      <c r="KCT3206" s="14"/>
      <c r="KCU3206" s="14"/>
      <c r="KCV3206" s="14"/>
      <c r="KCW3206" s="14"/>
      <c r="KCX3206" s="14"/>
      <c r="KCY3206" s="14"/>
      <c r="KCZ3206" s="14"/>
      <c r="KDA3206" s="14"/>
      <c r="KDB3206" s="14"/>
      <c r="KDC3206" s="14"/>
      <c r="KDD3206" s="14"/>
      <c r="KDE3206" s="14"/>
      <c r="KDF3206" s="14"/>
      <c r="KDG3206" s="14"/>
      <c r="KDH3206" s="14"/>
      <c r="KDI3206" s="14"/>
      <c r="KDJ3206" s="14"/>
      <c r="KDK3206" s="14"/>
      <c r="KDL3206" s="14"/>
      <c r="KDM3206" s="14"/>
      <c r="KDN3206" s="14"/>
      <c r="KDO3206" s="14"/>
      <c r="KDP3206" s="14"/>
      <c r="KDQ3206" s="14"/>
      <c r="KDR3206" s="14"/>
      <c r="KDS3206" s="14"/>
      <c r="KDT3206" s="14"/>
      <c r="KDU3206" s="14"/>
      <c r="KDV3206" s="14"/>
      <c r="KDW3206" s="14"/>
      <c r="KDX3206" s="14"/>
      <c r="KDY3206" s="14"/>
      <c r="KDZ3206" s="14"/>
      <c r="KEA3206" s="14"/>
      <c r="KEB3206" s="14"/>
      <c r="KEC3206" s="14"/>
      <c r="KED3206" s="14"/>
      <c r="KEE3206" s="14"/>
      <c r="KEF3206" s="14"/>
      <c r="KEG3206" s="14"/>
      <c r="KEH3206" s="14"/>
      <c r="KEI3206" s="14"/>
      <c r="KEJ3206" s="14"/>
      <c r="KEK3206" s="14"/>
      <c r="KEL3206" s="14"/>
      <c r="KEM3206" s="14"/>
      <c r="KEN3206" s="14"/>
      <c r="KEO3206" s="14"/>
      <c r="KEP3206" s="14"/>
      <c r="KEQ3206" s="14"/>
      <c r="KER3206" s="14"/>
      <c r="KES3206" s="14"/>
      <c r="KET3206" s="14"/>
      <c r="KEU3206" s="14"/>
      <c r="KEV3206" s="14"/>
      <c r="KEW3206" s="14"/>
      <c r="KEX3206" s="14"/>
      <c r="KEY3206" s="14"/>
      <c r="KEZ3206" s="14"/>
      <c r="KFA3206" s="14"/>
      <c r="KFB3206" s="14"/>
      <c r="KFC3206" s="14"/>
      <c r="KFD3206" s="14"/>
      <c r="KFE3206" s="14"/>
      <c r="KFF3206" s="14"/>
      <c r="KFG3206" s="14"/>
      <c r="KFH3206" s="14"/>
      <c r="KFI3206" s="14"/>
      <c r="KFJ3206" s="14"/>
      <c r="KFK3206" s="14"/>
      <c r="KFL3206" s="14"/>
      <c r="KFM3206" s="14"/>
      <c r="KFN3206" s="14"/>
      <c r="KFO3206" s="14"/>
      <c r="KFP3206" s="14"/>
      <c r="KFQ3206" s="14"/>
      <c r="KFR3206" s="14"/>
      <c r="KFS3206" s="14"/>
      <c r="KFT3206" s="14"/>
      <c r="KFU3206" s="14"/>
      <c r="KFV3206" s="14"/>
      <c r="KFW3206" s="14"/>
      <c r="KFX3206" s="14"/>
      <c r="KFY3206" s="14"/>
      <c r="KFZ3206" s="14"/>
      <c r="KGA3206" s="14"/>
      <c r="KGB3206" s="14"/>
      <c r="KGC3206" s="14"/>
      <c r="KGD3206" s="14"/>
      <c r="KGE3206" s="14"/>
      <c r="KGF3206" s="14"/>
      <c r="KGG3206" s="14"/>
      <c r="KGH3206" s="14"/>
      <c r="KGI3206" s="14"/>
      <c r="KGJ3206" s="14"/>
      <c r="KGK3206" s="14"/>
      <c r="KGL3206" s="14"/>
      <c r="KGM3206" s="14"/>
      <c r="KGN3206" s="14"/>
      <c r="KGO3206" s="14"/>
      <c r="KGP3206" s="14"/>
      <c r="KGQ3206" s="14"/>
      <c r="KGR3206" s="14"/>
      <c r="KGS3206" s="14"/>
      <c r="KGT3206" s="14"/>
      <c r="KGU3206" s="14"/>
      <c r="KGV3206" s="14"/>
      <c r="KGW3206" s="14"/>
      <c r="KGX3206" s="14"/>
      <c r="KGY3206" s="14"/>
      <c r="KGZ3206" s="14"/>
      <c r="KHA3206" s="14"/>
      <c r="KHB3206" s="14"/>
      <c r="KHC3206" s="14"/>
      <c r="KHD3206" s="14"/>
      <c r="KHE3206" s="14"/>
      <c r="KHF3206" s="14"/>
      <c r="KHG3206" s="14"/>
      <c r="KHH3206" s="14"/>
      <c r="KHI3206" s="14"/>
      <c r="KHJ3206" s="14"/>
      <c r="KHK3206" s="14"/>
      <c r="KHL3206" s="14"/>
      <c r="KHM3206" s="14"/>
      <c r="KHN3206" s="14"/>
      <c r="KHO3206" s="14"/>
      <c r="KHP3206" s="14"/>
      <c r="KHQ3206" s="14"/>
      <c r="KHR3206" s="14"/>
      <c r="KHS3206" s="14"/>
      <c r="KHT3206" s="14"/>
      <c r="KHU3206" s="14"/>
      <c r="KHV3206" s="14"/>
      <c r="KHW3206" s="14"/>
      <c r="KHX3206" s="14"/>
      <c r="KHY3206" s="14"/>
      <c r="KHZ3206" s="14"/>
      <c r="KIA3206" s="14"/>
      <c r="KIB3206" s="14"/>
      <c r="KIC3206" s="14"/>
      <c r="KID3206" s="14"/>
      <c r="KIE3206" s="14"/>
      <c r="KIF3206" s="14"/>
      <c r="KIG3206" s="14"/>
      <c r="KIH3206" s="14"/>
      <c r="KII3206" s="14"/>
      <c r="KIJ3206" s="14"/>
      <c r="KIK3206" s="14"/>
      <c r="KIL3206" s="14"/>
      <c r="KIM3206" s="14"/>
      <c r="KIN3206" s="14"/>
      <c r="KIO3206" s="14"/>
      <c r="KIP3206" s="14"/>
      <c r="KIQ3206" s="14"/>
      <c r="KIR3206" s="14"/>
      <c r="KIS3206" s="14"/>
      <c r="KIT3206" s="14"/>
      <c r="KIU3206" s="14"/>
      <c r="KIV3206" s="14"/>
      <c r="KIW3206" s="14"/>
      <c r="KIX3206" s="14"/>
      <c r="KIY3206" s="14"/>
      <c r="KIZ3206" s="14"/>
      <c r="KJA3206" s="14"/>
      <c r="KJB3206" s="14"/>
      <c r="KJC3206" s="14"/>
      <c r="KJD3206" s="14"/>
      <c r="KJE3206" s="14"/>
      <c r="KJF3206" s="14"/>
      <c r="KJG3206" s="14"/>
      <c r="KJH3206" s="14"/>
      <c r="KJI3206" s="14"/>
      <c r="KJJ3206" s="14"/>
      <c r="KJK3206" s="14"/>
      <c r="KJL3206" s="14"/>
      <c r="KJM3206" s="14"/>
      <c r="KJN3206" s="14"/>
      <c r="KJO3206" s="14"/>
      <c r="KJP3206" s="14"/>
      <c r="KJQ3206" s="14"/>
      <c r="KJR3206" s="14"/>
      <c r="KJS3206" s="14"/>
      <c r="KJT3206" s="14"/>
      <c r="KJU3206" s="14"/>
      <c r="KJV3206" s="14"/>
      <c r="KJW3206" s="14"/>
      <c r="KJX3206" s="14"/>
      <c r="KJY3206" s="14"/>
      <c r="KJZ3206" s="14"/>
      <c r="KKA3206" s="14"/>
      <c r="KKB3206" s="14"/>
      <c r="KKC3206" s="14"/>
      <c r="KKD3206" s="14"/>
      <c r="KKE3206" s="14"/>
      <c r="KKF3206" s="14"/>
      <c r="KKG3206" s="14"/>
      <c r="KKH3206" s="14"/>
      <c r="KKI3206" s="14"/>
      <c r="KKJ3206" s="14"/>
      <c r="KKK3206" s="14"/>
      <c r="KKL3206" s="14"/>
      <c r="KKM3206" s="14"/>
      <c r="KKN3206" s="14"/>
      <c r="KKO3206" s="14"/>
      <c r="KKP3206" s="14"/>
      <c r="KKQ3206" s="14"/>
      <c r="KKR3206" s="14"/>
      <c r="KKS3206" s="14"/>
      <c r="KKT3206" s="14"/>
      <c r="KKU3206" s="14"/>
      <c r="KKV3206" s="14"/>
      <c r="KKW3206" s="14"/>
      <c r="KKX3206" s="14"/>
      <c r="KKY3206" s="14"/>
      <c r="KKZ3206" s="14"/>
      <c r="KLA3206" s="14"/>
      <c r="KLB3206" s="14"/>
      <c r="KLC3206" s="14"/>
      <c r="KLD3206" s="14"/>
      <c r="KLE3206" s="14"/>
      <c r="KLF3206" s="14"/>
      <c r="KLG3206" s="14"/>
      <c r="KLH3206" s="14"/>
      <c r="KLI3206" s="14"/>
      <c r="KLJ3206" s="14"/>
      <c r="KLK3206" s="14"/>
      <c r="KLL3206" s="14"/>
      <c r="KLM3206" s="14"/>
      <c r="KLN3206" s="14"/>
      <c r="KLO3206" s="14"/>
      <c r="KLP3206" s="14"/>
      <c r="KLQ3206" s="14"/>
      <c r="KLR3206" s="14"/>
      <c r="KLS3206" s="14"/>
      <c r="KLT3206" s="14"/>
      <c r="KLU3206" s="14"/>
      <c r="KLV3206" s="14"/>
      <c r="KLW3206" s="14"/>
      <c r="KLX3206" s="14"/>
      <c r="KLY3206" s="14"/>
      <c r="KLZ3206" s="14"/>
      <c r="KMA3206" s="14"/>
      <c r="KMB3206" s="14"/>
      <c r="KMC3206" s="14"/>
      <c r="KMD3206" s="14"/>
      <c r="KME3206" s="14"/>
      <c r="KMF3206" s="14"/>
      <c r="KMG3206" s="14"/>
      <c r="KMH3206" s="14"/>
      <c r="KMI3206" s="14"/>
      <c r="KMJ3206" s="14"/>
      <c r="KMK3206" s="14"/>
      <c r="KML3206" s="14"/>
      <c r="KMM3206" s="14"/>
      <c r="KMN3206" s="14"/>
      <c r="KMO3206" s="14"/>
      <c r="KMP3206" s="14"/>
      <c r="KMQ3206" s="14"/>
      <c r="KMR3206" s="14"/>
      <c r="KMS3206" s="14"/>
      <c r="KMT3206" s="14"/>
      <c r="KMU3206" s="14"/>
      <c r="KMV3206" s="14"/>
      <c r="KMW3206" s="14"/>
      <c r="KMX3206" s="14"/>
      <c r="KMY3206" s="14"/>
      <c r="KMZ3206" s="14"/>
      <c r="KNA3206" s="14"/>
      <c r="KNB3206" s="14"/>
      <c r="KNC3206" s="14"/>
      <c r="KND3206" s="14"/>
      <c r="KNE3206" s="14"/>
      <c r="KNF3206" s="14"/>
      <c r="KNG3206" s="14"/>
      <c r="KNH3206" s="14"/>
      <c r="KNI3206" s="14"/>
      <c r="KNJ3206" s="14"/>
      <c r="KNK3206" s="14"/>
      <c r="KNL3206" s="14"/>
      <c r="KNM3206" s="14"/>
      <c r="KNN3206" s="14"/>
      <c r="KNO3206" s="14"/>
      <c r="KNP3206" s="14"/>
      <c r="KNQ3206" s="14"/>
      <c r="KNR3206" s="14"/>
      <c r="KNS3206" s="14"/>
      <c r="KNT3206" s="14"/>
      <c r="KNU3206" s="14"/>
      <c r="KNV3206" s="14"/>
      <c r="KNW3206" s="14"/>
      <c r="KNX3206" s="14"/>
      <c r="KNY3206" s="14"/>
      <c r="KNZ3206" s="14"/>
      <c r="KOA3206" s="14"/>
      <c r="KOB3206" s="14"/>
      <c r="KOC3206" s="14"/>
      <c r="KOD3206" s="14"/>
      <c r="KOE3206" s="14"/>
      <c r="KOF3206" s="14"/>
      <c r="KOG3206" s="14"/>
      <c r="KOH3206" s="14"/>
      <c r="KOI3206" s="14"/>
      <c r="KOJ3206" s="14"/>
      <c r="KOK3206" s="14"/>
      <c r="KOL3206" s="14"/>
      <c r="KOM3206" s="14"/>
      <c r="KON3206" s="14"/>
      <c r="KOO3206" s="14"/>
      <c r="KOP3206" s="14"/>
      <c r="KOQ3206" s="14"/>
      <c r="KOR3206" s="14"/>
      <c r="KOS3206" s="14"/>
      <c r="KOT3206" s="14"/>
      <c r="KOU3206" s="14"/>
      <c r="KOV3206" s="14"/>
      <c r="KOW3206" s="14"/>
      <c r="KOX3206" s="14"/>
      <c r="KOY3206" s="14"/>
      <c r="KOZ3206" s="14"/>
      <c r="KPA3206" s="14"/>
      <c r="KPB3206" s="14"/>
      <c r="KPC3206" s="14"/>
      <c r="KPD3206" s="14"/>
      <c r="KPE3206" s="14"/>
      <c r="KPF3206" s="14"/>
      <c r="KPG3206" s="14"/>
      <c r="KPH3206" s="14"/>
      <c r="KPI3206" s="14"/>
      <c r="KPJ3206" s="14"/>
      <c r="KPK3206" s="14"/>
      <c r="KPL3206" s="14"/>
      <c r="KPM3206" s="14"/>
      <c r="KPN3206" s="14"/>
      <c r="KPO3206" s="14"/>
      <c r="KPP3206" s="14"/>
      <c r="KPQ3206" s="14"/>
      <c r="KPR3206" s="14"/>
      <c r="KPS3206" s="14"/>
      <c r="KPT3206" s="14"/>
      <c r="KPU3206" s="14"/>
      <c r="KPV3206" s="14"/>
      <c r="KPW3206" s="14"/>
      <c r="KPX3206" s="14"/>
      <c r="KPY3206" s="14"/>
      <c r="KPZ3206" s="14"/>
      <c r="KQA3206" s="14"/>
      <c r="KQB3206" s="14"/>
      <c r="KQC3206" s="14"/>
      <c r="KQD3206" s="14"/>
      <c r="KQE3206" s="14"/>
      <c r="KQF3206" s="14"/>
      <c r="KQG3206" s="14"/>
      <c r="KQH3206" s="14"/>
      <c r="KQI3206" s="14"/>
      <c r="KQJ3206" s="14"/>
      <c r="KQK3206" s="14"/>
      <c r="KQL3206" s="14"/>
      <c r="KQM3206" s="14"/>
      <c r="KQN3206" s="14"/>
      <c r="KQO3206" s="14"/>
      <c r="KQP3206" s="14"/>
      <c r="KQQ3206" s="14"/>
      <c r="KQR3206" s="14"/>
      <c r="KQS3206" s="14"/>
      <c r="KQT3206" s="14"/>
      <c r="KQU3206" s="14"/>
      <c r="KQV3206" s="14"/>
      <c r="KQW3206" s="14"/>
      <c r="KQX3206" s="14"/>
      <c r="KQY3206" s="14"/>
      <c r="KQZ3206" s="14"/>
      <c r="KRA3206" s="14"/>
      <c r="KRB3206" s="14"/>
      <c r="KRC3206" s="14"/>
      <c r="KRD3206" s="14"/>
      <c r="KRE3206" s="14"/>
      <c r="KRF3206" s="14"/>
      <c r="KRG3206" s="14"/>
      <c r="KRH3206" s="14"/>
      <c r="KRI3206" s="14"/>
      <c r="KRJ3206" s="14"/>
      <c r="KRK3206" s="14"/>
      <c r="KRL3206" s="14"/>
      <c r="KRM3206" s="14"/>
      <c r="KRN3206" s="14"/>
      <c r="KRO3206" s="14"/>
      <c r="KRP3206" s="14"/>
      <c r="KRQ3206" s="14"/>
      <c r="KRR3206" s="14"/>
      <c r="KRS3206" s="14"/>
      <c r="KRT3206" s="14"/>
      <c r="KRU3206" s="14"/>
      <c r="KRV3206" s="14"/>
      <c r="KRW3206" s="14"/>
      <c r="KRX3206" s="14"/>
      <c r="KRY3206" s="14"/>
      <c r="KRZ3206" s="14"/>
      <c r="KSA3206" s="14"/>
      <c r="KSB3206" s="14"/>
      <c r="KSC3206" s="14"/>
      <c r="KSD3206" s="14"/>
      <c r="KSE3206" s="14"/>
      <c r="KSF3206" s="14"/>
      <c r="KSG3206" s="14"/>
      <c r="KSH3206" s="14"/>
      <c r="KSI3206" s="14"/>
      <c r="KSJ3206" s="14"/>
      <c r="KSK3206" s="14"/>
      <c r="KSL3206" s="14"/>
      <c r="KSM3206" s="14"/>
      <c r="KSN3206" s="14"/>
      <c r="KSO3206" s="14"/>
      <c r="KSP3206" s="14"/>
      <c r="KSQ3206" s="14"/>
      <c r="KSR3206" s="14"/>
      <c r="KSS3206" s="14"/>
      <c r="KST3206" s="14"/>
      <c r="KSU3206" s="14"/>
      <c r="KSV3206" s="14"/>
      <c r="KSW3206" s="14"/>
      <c r="KSX3206" s="14"/>
      <c r="KSY3206" s="14"/>
      <c r="KSZ3206" s="14"/>
      <c r="KTA3206" s="14"/>
      <c r="KTB3206" s="14"/>
      <c r="KTC3206" s="14"/>
      <c r="KTD3206" s="14"/>
      <c r="KTE3206" s="14"/>
      <c r="KTF3206" s="14"/>
      <c r="KTG3206" s="14"/>
      <c r="KTH3206" s="14"/>
      <c r="KTI3206" s="14"/>
      <c r="KTJ3206" s="14"/>
      <c r="KTK3206" s="14"/>
      <c r="KTL3206" s="14"/>
      <c r="KTM3206" s="14"/>
      <c r="KTN3206" s="14"/>
      <c r="KTO3206" s="14"/>
      <c r="KTP3206" s="14"/>
      <c r="KTQ3206" s="14"/>
      <c r="KTR3206" s="14"/>
      <c r="KTS3206" s="14"/>
      <c r="KTT3206" s="14"/>
      <c r="KTU3206" s="14"/>
      <c r="KTV3206" s="14"/>
      <c r="KTW3206" s="14"/>
      <c r="KTX3206" s="14"/>
      <c r="KTY3206" s="14"/>
      <c r="KTZ3206" s="14"/>
      <c r="KUA3206" s="14"/>
      <c r="KUB3206" s="14"/>
      <c r="KUC3206" s="14"/>
      <c r="KUD3206" s="14"/>
      <c r="KUE3206" s="14"/>
      <c r="KUF3206" s="14"/>
      <c r="KUG3206" s="14"/>
      <c r="KUH3206" s="14"/>
      <c r="KUI3206" s="14"/>
      <c r="KUJ3206" s="14"/>
      <c r="KUK3206" s="14"/>
      <c r="KUL3206" s="14"/>
      <c r="KUM3206" s="14"/>
      <c r="KUN3206" s="14"/>
      <c r="KUO3206" s="14"/>
      <c r="KUP3206" s="14"/>
      <c r="KUQ3206" s="14"/>
      <c r="KUR3206" s="14"/>
      <c r="KUS3206" s="14"/>
      <c r="KUT3206" s="14"/>
      <c r="KUU3206" s="14"/>
      <c r="KUV3206" s="14"/>
      <c r="KUW3206" s="14"/>
      <c r="KUX3206" s="14"/>
      <c r="KUY3206" s="14"/>
      <c r="KUZ3206" s="14"/>
      <c r="KVA3206" s="14"/>
      <c r="KVB3206" s="14"/>
      <c r="KVC3206" s="14"/>
      <c r="KVD3206" s="14"/>
      <c r="KVE3206" s="14"/>
      <c r="KVF3206" s="14"/>
      <c r="KVG3206" s="14"/>
      <c r="KVH3206" s="14"/>
      <c r="KVI3206" s="14"/>
      <c r="KVJ3206" s="14"/>
      <c r="KVK3206" s="14"/>
      <c r="KVL3206" s="14"/>
      <c r="KVM3206" s="14"/>
      <c r="KVN3206" s="14"/>
      <c r="KVO3206" s="14"/>
      <c r="KVP3206" s="14"/>
      <c r="KVQ3206" s="14"/>
      <c r="KVR3206" s="14"/>
      <c r="KVS3206" s="14"/>
      <c r="KVT3206" s="14"/>
      <c r="KVU3206" s="14"/>
      <c r="KVV3206" s="14"/>
      <c r="KVW3206" s="14"/>
      <c r="KVX3206" s="14"/>
      <c r="KVY3206" s="14"/>
      <c r="KVZ3206" s="14"/>
      <c r="KWA3206" s="14"/>
      <c r="KWB3206" s="14"/>
      <c r="KWC3206" s="14"/>
      <c r="KWD3206" s="14"/>
      <c r="KWE3206" s="14"/>
      <c r="KWF3206" s="14"/>
      <c r="KWG3206" s="14"/>
      <c r="KWH3206" s="14"/>
      <c r="KWI3206" s="14"/>
      <c r="KWJ3206" s="14"/>
      <c r="KWK3206" s="14"/>
      <c r="KWL3206" s="14"/>
      <c r="KWM3206" s="14"/>
      <c r="KWN3206" s="14"/>
      <c r="KWO3206" s="14"/>
      <c r="KWP3206" s="14"/>
      <c r="KWQ3206" s="14"/>
      <c r="KWR3206" s="14"/>
      <c r="KWS3206" s="14"/>
      <c r="KWT3206" s="14"/>
      <c r="KWU3206" s="14"/>
      <c r="KWV3206" s="14"/>
      <c r="KWW3206" s="14"/>
      <c r="KWX3206" s="14"/>
      <c r="KWY3206" s="14"/>
      <c r="KWZ3206" s="14"/>
      <c r="KXA3206" s="14"/>
      <c r="KXB3206" s="14"/>
      <c r="KXC3206" s="14"/>
      <c r="KXD3206" s="14"/>
      <c r="KXE3206" s="14"/>
      <c r="KXF3206" s="14"/>
      <c r="KXG3206" s="14"/>
      <c r="KXH3206" s="14"/>
      <c r="KXI3206" s="14"/>
      <c r="KXJ3206" s="14"/>
      <c r="KXK3206" s="14"/>
      <c r="KXL3206" s="14"/>
      <c r="KXM3206" s="14"/>
      <c r="KXN3206" s="14"/>
      <c r="KXO3206" s="14"/>
      <c r="KXP3206" s="14"/>
      <c r="KXQ3206" s="14"/>
      <c r="KXR3206" s="14"/>
      <c r="KXS3206" s="14"/>
      <c r="KXT3206" s="14"/>
      <c r="KXU3206" s="14"/>
      <c r="KXV3206" s="14"/>
      <c r="KXW3206" s="14"/>
      <c r="KXX3206" s="14"/>
      <c r="KXY3206" s="14"/>
      <c r="KXZ3206" s="14"/>
      <c r="KYA3206" s="14"/>
      <c r="KYB3206" s="14"/>
      <c r="KYC3206" s="14"/>
      <c r="KYD3206" s="14"/>
      <c r="KYE3206" s="14"/>
      <c r="KYF3206" s="14"/>
      <c r="KYG3206" s="14"/>
      <c r="KYH3206" s="14"/>
      <c r="KYI3206" s="14"/>
      <c r="KYJ3206" s="14"/>
      <c r="KYK3206" s="14"/>
      <c r="KYL3206" s="14"/>
      <c r="KYM3206" s="14"/>
      <c r="KYN3206" s="14"/>
      <c r="KYO3206" s="14"/>
      <c r="KYP3206" s="14"/>
      <c r="KYQ3206" s="14"/>
      <c r="KYR3206" s="14"/>
      <c r="KYS3206" s="14"/>
      <c r="KYT3206" s="14"/>
      <c r="KYU3206" s="14"/>
      <c r="KYV3206" s="14"/>
      <c r="KYW3206" s="14"/>
      <c r="KYX3206" s="14"/>
      <c r="KYY3206" s="14"/>
      <c r="KYZ3206" s="14"/>
      <c r="KZA3206" s="14"/>
      <c r="KZB3206" s="14"/>
      <c r="KZC3206" s="14"/>
      <c r="KZD3206" s="14"/>
      <c r="KZE3206" s="14"/>
      <c r="KZF3206" s="14"/>
      <c r="KZG3206" s="14"/>
      <c r="KZH3206" s="14"/>
      <c r="KZI3206" s="14"/>
      <c r="KZJ3206" s="14"/>
      <c r="KZK3206" s="14"/>
      <c r="KZL3206" s="14"/>
      <c r="KZM3206" s="14"/>
      <c r="KZN3206" s="14"/>
      <c r="KZO3206" s="14"/>
      <c r="KZP3206" s="14"/>
      <c r="KZQ3206" s="14"/>
      <c r="KZR3206" s="14"/>
      <c r="KZS3206" s="14"/>
      <c r="KZT3206" s="14"/>
      <c r="KZU3206" s="14"/>
      <c r="KZV3206" s="14"/>
      <c r="KZW3206" s="14"/>
      <c r="KZX3206" s="14"/>
      <c r="KZY3206" s="14"/>
      <c r="KZZ3206" s="14"/>
      <c r="LAA3206" s="14"/>
      <c r="LAB3206" s="14"/>
      <c r="LAC3206" s="14"/>
      <c r="LAD3206" s="14"/>
      <c r="LAE3206" s="14"/>
      <c r="LAF3206" s="14"/>
      <c r="LAG3206" s="14"/>
      <c r="LAH3206" s="14"/>
      <c r="LAI3206" s="14"/>
      <c r="LAJ3206" s="14"/>
      <c r="LAK3206" s="14"/>
      <c r="LAL3206" s="14"/>
      <c r="LAM3206" s="14"/>
      <c r="LAN3206" s="14"/>
      <c r="LAO3206" s="14"/>
      <c r="LAP3206" s="14"/>
      <c r="LAQ3206" s="14"/>
      <c r="LAR3206" s="14"/>
      <c r="LAS3206" s="14"/>
      <c r="LAT3206" s="14"/>
      <c r="LAU3206" s="14"/>
      <c r="LAV3206" s="14"/>
      <c r="LAW3206" s="14"/>
      <c r="LAX3206" s="14"/>
      <c r="LAY3206" s="14"/>
      <c r="LAZ3206" s="14"/>
      <c r="LBA3206" s="14"/>
      <c r="LBB3206" s="14"/>
      <c r="LBC3206" s="14"/>
      <c r="LBD3206" s="14"/>
      <c r="LBE3206" s="14"/>
      <c r="LBF3206" s="14"/>
      <c r="LBG3206" s="14"/>
      <c r="LBH3206" s="14"/>
      <c r="LBI3206" s="14"/>
      <c r="LBJ3206" s="14"/>
      <c r="LBK3206" s="14"/>
      <c r="LBL3206" s="14"/>
      <c r="LBM3206" s="14"/>
      <c r="LBN3206" s="14"/>
      <c r="LBO3206" s="14"/>
      <c r="LBP3206" s="14"/>
      <c r="LBQ3206" s="14"/>
      <c r="LBR3206" s="14"/>
      <c r="LBS3206" s="14"/>
      <c r="LBT3206" s="14"/>
      <c r="LBU3206" s="14"/>
      <c r="LBV3206" s="14"/>
      <c r="LBW3206" s="14"/>
      <c r="LBX3206" s="14"/>
      <c r="LBY3206" s="14"/>
      <c r="LBZ3206" s="14"/>
      <c r="LCA3206" s="14"/>
      <c r="LCB3206" s="14"/>
      <c r="LCC3206" s="14"/>
      <c r="LCD3206" s="14"/>
      <c r="LCE3206" s="14"/>
      <c r="LCF3206" s="14"/>
      <c r="LCG3206" s="14"/>
      <c r="LCH3206" s="14"/>
      <c r="LCI3206" s="14"/>
      <c r="LCJ3206" s="14"/>
      <c r="LCK3206" s="14"/>
      <c r="LCL3206" s="14"/>
      <c r="LCM3206" s="14"/>
      <c r="LCN3206" s="14"/>
      <c r="LCO3206" s="14"/>
      <c r="LCP3206" s="14"/>
      <c r="LCQ3206" s="14"/>
      <c r="LCR3206" s="14"/>
      <c r="LCS3206" s="14"/>
      <c r="LCT3206" s="14"/>
      <c r="LCU3206" s="14"/>
      <c r="LCV3206" s="14"/>
      <c r="LCW3206" s="14"/>
      <c r="LCX3206" s="14"/>
      <c r="LCY3206" s="14"/>
      <c r="LCZ3206" s="14"/>
      <c r="LDA3206" s="14"/>
      <c r="LDB3206" s="14"/>
      <c r="LDC3206" s="14"/>
      <c r="LDD3206" s="14"/>
      <c r="LDE3206" s="14"/>
      <c r="LDF3206" s="14"/>
      <c r="LDG3206" s="14"/>
      <c r="LDH3206" s="14"/>
      <c r="LDI3206" s="14"/>
      <c r="LDJ3206" s="14"/>
      <c r="LDK3206" s="14"/>
      <c r="LDL3206" s="14"/>
      <c r="LDM3206" s="14"/>
      <c r="LDN3206" s="14"/>
      <c r="LDO3206" s="14"/>
      <c r="LDP3206" s="14"/>
      <c r="LDQ3206" s="14"/>
      <c r="LDR3206" s="14"/>
      <c r="LDS3206" s="14"/>
      <c r="LDT3206" s="14"/>
      <c r="LDU3206" s="14"/>
      <c r="LDV3206" s="14"/>
      <c r="LDW3206" s="14"/>
      <c r="LDX3206" s="14"/>
      <c r="LDY3206" s="14"/>
      <c r="LDZ3206" s="14"/>
      <c r="LEA3206" s="14"/>
      <c r="LEB3206" s="14"/>
      <c r="LEC3206" s="14"/>
      <c r="LED3206" s="14"/>
      <c r="LEE3206" s="14"/>
      <c r="LEF3206" s="14"/>
      <c r="LEG3206" s="14"/>
      <c r="LEH3206" s="14"/>
      <c r="LEI3206" s="14"/>
      <c r="LEJ3206" s="14"/>
      <c r="LEK3206" s="14"/>
      <c r="LEL3206" s="14"/>
      <c r="LEM3206" s="14"/>
      <c r="LEN3206" s="14"/>
      <c r="LEO3206" s="14"/>
      <c r="LEP3206" s="14"/>
      <c r="LEQ3206" s="14"/>
      <c r="LER3206" s="14"/>
      <c r="LES3206" s="14"/>
      <c r="LET3206" s="14"/>
      <c r="LEU3206" s="14"/>
      <c r="LEV3206" s="14"/>
      <c r="LEW3206" s="14"/>
      <c r="LEX3206" s="14"/>
      <c r="LEY3206" s="14"/>
      <c r="LEZ3206" s="14"/>
      <c r="LFA3206" s="14"/>
      <c r="LFB3206" s="14"/>
      <c r="LFC3206" s="14"/>
      <c r="LFD3206" s="14"/>
      <c r="LFE3206" s="14"/>
      <c r="LFF3206" s="14"/>
      <c r="LFG3206" s="14"/>
      <c r="LFH3206" s="14"/>
      <c r="LFI3206" s="14"/>
      <c r="LFJ3206" s="14"/>
      <c r="LFK3206" s="14"/>
      <c r="LFL3206" s="14"/>
      <c r="LFM3206" s="14"/>
      <c r="LFN3206" s="14"/>
      <c r="LFO3206" s="14"/>
      <c r="LFP3206" s="14"/>
      <c r="LFQ3206" s="14"/>
      <c r="LFR3206" s="14"/>
      <c r="LFS3206" s="14"/>
      <c r="LFT3206" s="14"/>
      <c r="LFU3206" s="14"/>
      <c r="LFV3206" s="14"/>
      <c r="LFW3206" s="14"/>
      <c r="LFX3206" s="14"/>
      <c r="LFY3206" s="14"/>
      <c r="LFZ3206" s="14"/>
      <c r="LGA3206" s="14"/>
      <c r="LGB3206" s="14"/>
      <c r="LGC3206" s="14"/>
      <c r="LGD3206" s="14"/>
      <c r="LGE3206" s="14"/>
      <c r="LGF3206" s="14"/>
      <c r="LGG3206" s="14"/>
      <c r="LGH3206" s="14"/>
      <c r="LGI3206" s="14"/>
      <c r="LGJ3206" s="14"/>
      <c r="LGK3206" s="14"/>
      <c r="LGL3206" s="14"/>
      <c r="LGM3206" s="14"/>
      <c r="LGN3206" s="14"/>
      <c r="LGO3206" s="14"/>
      <c r="LGP3206" s="14"/>
      <c r="LGQ3206" s="14"/>
      <c r="LGR3206" s="14"/>
      <c r="LGS3206" s="14"/>
      <c r="LGT3206" s="14"/>
      <c r="LGU3206" s="14"/>
      <c r="LGV3206" s="14"/>
      <c r="LGW3206" s="14"/>
      <c r="LGX3206" s="14"/>
      <c r="LGY3206" s="14"/>
      <c r="LGZ3206" s="14"/>
      <c r="LHA3206" s="14"/>
      <c r="LHB3206" s="14"/>
      <c r="LHC3206" s="14"/>
      <c r="LHD3206" s="14"/>
      <c r="LHE3206" s="14"/>
      <c r="LHF3206" s="14"/>
      <c r="LHG3206" s="14"/>
      <c r="LHH3206" s="14"/>
      <c r="LHI3206" s="14"/>
      <c r="LHJ3206" s="14"/>
      <c r="LHK3206" s="14"/>
      <c r="LHL3206" s="14"/>
      <c r="LHM3206" s="14"/>
      <c r="LHN3206" s="14"/>
      <c r="LHO3206" s="14"/>
      <c r="LHP3206" s="14"/>
      <c r="LHQ3206" s="14"/>
      <c r="LHR3206" s="14"/>
      <c r="LHS3206" s="14"/>
      <c r="LHT3206" s="14"/>
      <c r="LHU3206" s="14"/>
      <c r="LHV3206" s="14"/>
      <c r="LHW3206" s="14"/>
      <c r="LHX3206" s="14"/>
      <c r="LHY3206" s="14"/>
      <c r="LHZ3206" s="14"/>
      <c r="LIA3206" s="14"/>
      <c r="LIB3206" s="14"/>
      <c r="LIC3206" s="14"/>
      <c r="LID3206" s="14"/>
      <c r="LIE3206" s="14"/>
      <c r="LIF3206" s="14"/>
      <c r="LIG3206" s="14"/>
      <c r="LIH3206" s="14"/>
      <c r="LII3206" s="14"/>
      <c r="LIJ3206" s="14"/>
      <c r="LIK3206" s="14"/>
      <c r="LIL3206" s="14"/>
      <c r="LIM3206" s="14"/>
      <c r="LIN3206" s="14"/>
      <c r="LIO3206" s="14"/>
      <c r="LIP3206" s="14"/>
      <c r="LIQ3206" s="14"/>
      <c r="LIR3206" s="14"/>
      <c r="LIS3206" s="14"/>
      <c r="LIT3206" s="14"/>
      <c r="LIU3206" s="14"/>
      <c r="LIV3206" s="14"/>
      <c r="LIW3206" s="14"/>
      <c r="LIX3206" s="14"/>
      <c r="LIY3206" s="14"/>
      <c r="LIZ3206" s="14"/>
      <c r="LJA3206" s="14"/>
      <c r="LJB3206" s="14"/>
      <c r="LJC3206" s="14"/>
      <c r="LJD3206" s="14"/>
      <c r="LJE3206" s="14"/>
      <c r="LJF3206" s="14"/>
      <c r="LJG3206" s="14"/>
      <c r="LJH3206" s="14"/>
      <c r="LJI3206" s="14"/>
      <c r="LJJ3206" s="14"/>
      <c r="LJK3206" s="14"/>
      <c r="LJL3206" s="14"/>
      <c r="LJM3206" s="14"/>
      <c r="LJN3206" s="14"/>
      <c r="LJO3206" s="14"/>
      <c r="LJP3206" s="14"/>
      <c r="LJQ3206" s="14"/>
      <c r="LJR3206" s="14"/>
      <c r="LJS3206" s="14"/>
      <c r="LJT3206" s="14"/>
      <c r="LJU3206" s="14"/>
      <c r="LJV3206" s="14"/>
      <c r="LJW3206" s="14"/>
      <c r="LJX3206" s="14"/>
      <c r="LJY3206" s="14"/>
      <c r="LJZ3206" s="14"/>
      <c r="LKA3206" s="14"/>
      <c r="LKB3206" s="14"/>
      <c r="LKC3206" s="14"/>
      <c r="LKD3206" s="14"/>
      <c r="LKE3206" s="14"/>
      <c r="LKF3206" s="14"/>
      <c r="LKG3206" s="14"/>
      <c r="LKH3206" s="14"/>
      <c r="LKI3206" s="14"/>
      <c r="LKJ3206" s="14"/>
      <c r="LKK3206" s="14"/>
      <c r="LKL3206" s="14"/>
      <c r="LKM3206" s="14"/>
      <c r="LKN3206" s="14"/>
      <c r="LKO3206" s="14"/>
      <c r="LKP3206" s="14"/>
      <c r="LKQ3206" s="14"/>
      <c r="LKR3206" s="14"/>
      <c r="LKS3206" s="14"/>
      <c r="LKT3206" s="14"/>
      <c r="LKU3206" s="14"/>
      <c r="LKV3206" s="14"/>
      <c r="LKW3206" s="14"/>
      <c r="LKX3206" s="14"/>
      <c r="LKY3206" s="14"/>
      <c r="LKZ3206" s="14"/>
      <c r="LLA3206" s="14"/>
      <c r="LLB3206" s="14"/>
      <c r="LLC3206" s="14"/>
      <c r="LLD3206" s="14"/>
      <c r="LLE3206" s="14"/>
      <c r="LLF3206" s="14"/>
      <c r="LLG3206" s="14"/>
      <c r="LLH3206" s="14"/>
      <c r="LLI3206" s="14"/>
      <c r="LLJ3206" s="14"/>
      <c r="LLK3206" s="14"/>
      <c r="LLL3206" s="14"/>
      <c r="LLM3206" s="14"/>
      <c r="LLN3206" s="14"/>
      <c r="LLO3206" s="14"/>
      <c r="LLP3206" s="14"/>
      <c r="LLQ3206" s="14"/>
      <c r="LLR3206" s="14"/>
      <c r="LLS3206" s="14"/>
      <c r="LLT3206" s="14"/>
      <c r="LLU3206" s="14"/>
      <c r="LLV3206" s="14"/>
      <c r="LLW3206" s="14"/>
      <c r="LLX3206" s="14"/>
      <c r="LLY3206" s="14"/>
      <c r="LLZ3206" s="14"/>
      <c r="LMA3206" s="14"/>
      <c r="LMB3206" s="14"/>
      <c r="LMC3206" s="14"/>
      <c r="LMD3206" s="14"/>
      <c r="LME3206" s="14"/>
      <c r="LMF3206" s="14"/>
      <c r="LMG3206" s="14"/>
      <c r="LMH3206" s="14"/>
      <c r="LMI3206" s="14"/>
      <c r="LMJ3206" s="14"/>
      <c r="LMK3206" s="14"/>
      <c r="LML3206" s="14"/>
      <c r="LMM3206" s="14"/>
      <c r="LMN3206" s="14"/>
      <c r="LMO3206" s="14"/>
      <c r="LMP3206" s="14"/>
      <c r="LMQ3206" s="14"/>
      <c r="LMR3206" s="14"/>
      <c r="LMS3206" s="14"/>
      <c r="LMT3206" s="14"/>
      <c r="LMU3206" s="14"/>
      <c r="LMV3206" s="14"/>
      <c r="LMW3206" s="14"/>
      <c r="LMX3206" s="14"/>
      <c r="LMY3206" s="14"/>
      <c r="LMZ3206" s="14"/>
      <c r="LNA3206" s="14"/>
      <c r="LNB3206" s="14"/>
      <c r="LNC3206" s="14"/>
      <c r="LND3206" s="14"/>
      <c r="LNE3206" s="14"/>
      <c r="LNF3206" s="14"/>
      <c r="LNG3206" s="14"/>
      <c r="LNH3206" s="14"/>
      <c r="LNI3206" s="14"/>
      <c r="LNJ3206" s="14"/>
      <c r="LNK3206" s="14"/>
      <c r="LNL3206" s="14"/>
      <c r="LNM3206" s="14"/>
      <c r="LNN3206" s="14"/>
      <c r="LNO3206" s="14"/>
      <c r="LNP3206" s="14"/>
      <c r="LNQ3206" s="14"/>
      <c r="LNR3206" s="14"/>
      <c r="LNS3206" s="14"/>
      <c r="LNT3206" s="14"/>
      <c r="LNU3206" s="14"/>
      <c r="LNV3206" s="14"/>
      <c r="LNW3206" s="14"/>
      <c r="LNX3206" s="14"/>
      <c r="LNY3206" s="14"/>
      <c r="LNZ3206" s="14"/>
      <c r="LOA3206" s="14"/>
      <c r="LOB3206" s="14"/>
      <c r="LOC3206" s="14"/>
      <c r="LOD3206" s="14"/>
      <c r="LOE3206" s="14"/>
      <c r="LOF3206" s="14"/>
      <c r="LOG3206" s="14"/>
      <c r="LOH3206" s="14"/>
      <c r="LOI3206" s="14"/>
      <c r="LOJ3206" s="14"/>
      <c r="LOK3206" s="14"/>
      <c r="LOL3206" s="14"/>
      <c r="LOM3206" s="14"/>
      <c r="LON3206" s="14"/>
      <c r="LOO3206" s="14"/>
      <c r="LOP3206" s="14"/>
      <c r="LOQ3206" s="14"/>
      <c r="LOR3206" s="14"/>
      <c r="LOS3206" s="14"/>
      <c r="LOT3206" s="14"/>
      <c r="LOU3206" s="14"/>
      <c r="LOV3206" s="14"/>
      <c r="LOW3206" s="14"/>
      <c r="LOX3206" s="14"/>
      <c r="LOY3206" s="14"/>
      <c r="LOZ3206" s="14"/>
      <c r="LPA3206" s="14"/>
      <c r="LPB3206" s="14"/>
      <c r="LPC3206" s="14"/>
      <c r="LPD3206" s="14"/>
      <c r="LPE3206" s="14"/>
      <c r="LPF3206" s="14"/>
      <c r="LPG3206" s="14"/>
      <c r="LPH3206" s="14"/>
      <c r="LPI3206" s="14"/>
      <c r="LPJ3206" s="14"/>
      <c r="LPK3206" s="14"/>
      <c r="LPL3206" s="14"/>
      <c r="LPM3206" s="14"/>
      <c r="LPN3206" s="14"/>
      <c r="LPO3206" s="14"/>
      <c r="LPP3206" s="14"/>
      <c r="LPQ3206" s="14"/>
      <c r="LPR3206" s="14"/>
      <c r="LPS3206" s="14"/>
      <c r="LPT3206" s="14"/>
      <c r="LPU3206" s="14"/>
      <c r="LPV3206" s="14"/>
      <c r="LPW3206" s="14"/>
      <c r="LPX3206" s="14"/>
      <c r="LPY3206" s="14"/>
      <c r="LPZ3206" s="14"/>
      <c r="LQA3206" s="14"/>
      <c r="LQB3206" s="14"/>
      <c r="LQC3206" s="14"/>
      <c r="LQD3206" s="14"/>
      <c r="LQE3206" s="14"/>
      <c r="LQF3206" s="14"/>
      <c r="LQG3206" s="14"/>
      <c r="LQH3206" s="14"/>
      <c r="LQI3206" s="14"/>
      <c r="LQJ3206" s="14"/>
      <c r="LQK3206" s="14"/>
      <c r="LQL3206" s="14"/>
      <c r="LQM3206" s="14"/>
      <c r="LQN3206" s="14"/>
      <c r="LQO3206" s="14"/>
      <c r="LQP3206" s="14"/>
      <c r="LQQ3206" s="14"/>
      <c r="LQR3206" s="14"/>
      <c r="LQS3206" s="14"/>
      <c r="LQT3206" s="14"/>
      <c r="LQU3206" s="14"/>
      <c r="LQV3206" s="14"/>
      <c r="LQW3206" s="14"/>
      <c r="LQX3206" s="14"/>
      <c r="LQY3206" s="14"/>
      <c r="LQZ3206" s="14"/>
      <c r="LRA3206" s="14"/>
      <c r="LRB3206" s="14"/>
      <c r="LRC3206" s="14"/>
      <c r="LRD3206" s="14"/>
      <c r="LRE3206" s="14"/>
      <c r="LRF3206" s="14"/>
      <c r="LRG3206" s="14"/>
      <c r="LRH3206" s="14"/>
      <c r="LRI3206" s="14"/>
      <c r="LRJ3206" s="14"/>
      <c r="LRK3206" s="14"/>
      <c r="LRL3206" s="14"/>
      <c r="LRM3206" s="14"/>
      <c r="LRN3206" s="14"/>
      <c r="LRO3206" s="14"/>
      <c r="LRP3206" s="14"/>
      <c r="LRQ3206" s="14"/>
      <c r="LRR3206" s="14"/>
      <c r="LRS3206" s="14"/>
      <c r="LRT3206" s="14"/>
      <c r="LRU3206" s="14"/>
      <c r="LRV3206" s="14"/>
      <c r="LRW3206" s="14"/>
      <c r="LRX3206" s="14"/>
      <c r="LRY3206" s="14"/>
      <c r="LRZ3206" s="14"/>
      <c r="LSA3206" s="14"/>
      <c r="LSB3206" s="14"/>
      <c r="LSC3206" s="14"/>
      <c r="LSD3206" s="14"/>
      <c r="LSE3206" s="14"/>
      <c r="LSF3206" s="14"/>
      <c r="LSG3206" s="14"/>
      <c r="LSH3206" s="14"/>
      <c r="LSI3206" s="14"/>
      <c r="LSJ3206" s="14"/>
      <c r="LSK3206" s="14"/>
      <c r="LSL3206" s="14"/>
      <c r="LSM3206" s="14"/>
      <c r="LSN3206" s="14"/>
      <c r="LSO3206" s="14"/>
      <c r="LSP3206" s="14"/>
      <c r="LSQ3206" s="14"/>
      <c r="LSR3206" s="14"/>
      <c r="LSS3206" s="14"/>
      <c r="LST3206" s="14"/>
      <c r="LSU3206" s="14"/>
      <c r="LSV3206" s="14"/>
      <c r="LSW3206" s="14"/>
      <c r="LSX3206" s="14"/>
      <c r="LSY3206" s="14"/>
      <c r="LSZ3206" s="14"/>
      <c r="LTA3206" s="14"/>
      <c r="LTB3206" s="14"/>
      <c r="LTC3206" s="14"/>
      <c r="LTD3206" s="14"/>
      <c r="LTE3206" s="14"/>
      <c r="LTF3206" s="14"/>
      <c r="LTG3206" s="14"/>
      <c r="LTH3206" s="14"/>
      <c r="LTI3206" s="14"/>
      <c r="LTJ3206" s="14"/>
      <c r="LTK3206" s="14"/>
      <c r="LTL3206" s="14"/>
      <c r="LTM3206" s="14"/>
      <c r="LTN3206" s="14"/>
      <c r="LTO3206" s="14"/>
      <c r="LTP3206" s="14"/>
      <c r="LTQ3206" s="14"/>
      <c r="LTR3206" s="14"/>
      <c r="LTS3206" s="14"/>
      <c r="LTT3206" s="14"/>
      <c r="LTU3206" s="14"/>
      <c r="LTV3206" s="14"/>
      <c r="LTW3206" s="14"/>
      <c r="LTX3206" s="14"/>
      <c r="LTY3206" s="14"/>
      <c r="LTZ3206" s="14"/>
      <c r="LUA3206" s="14"/>
      <c r="LUB3206" s="14"/>
      <c r="LUC3206" s="14"/>
      <c r="LUD3206" s="14"/>
      <c r="LUE3206" s="14"/>
      <c r="LUF3206" s="14"/>
      <c r="LUG3206" s="14"/>
      <c r="LUH3206" s="14"/>
      <c r="LUI3206" s="14"/>
      <c r="LUJ3206" s="14"/>
      <c r="LUK3206" s="14"/>
      <c r="LUL3206" s="14"/>
      <c r="LUM3206" s="14"/>
      <c r="LUN3206" s="14"/>
      <c r="LUO3206" s="14"/>
      <c r="LUP3206" s="14"/>
      <c r="LUQ3206" s="14"/>
      <c r="LUR3206" s="14"/>
      <c r="LUS3206" s="14"/>
      <c r="LUT3206" s="14"/>
      <c r="LUU3206" s="14"/>
      <c r="LUV3206" s="14"/>
      <c r="LUW3206" s="14"/>
      <c r="LUX3206" s="14"/>
      <c r="LUY3206" s="14"/>
      <c r="LUZ3206" s="14"/>
      <c r="LVA3206" s="14"/>
      <c r="LVB3206" s="14"/>
      <c r="LVC3206" s="14"/>
      <c r="LVD3206" s="14"/>
      <c r="LVE3206" s="14"/>
      <c r="LVF3206" s="14"/>
      <c r="LVG3206" s="14"/>
      <c r="LVH3206" s="14"/>
      <c r="LVI3206" s="14"/>
      <c r="LVJ3206" s="14"/>
      <c r="LVK3206" s="14"/>
      <c r="LVL3206" s="14"/>
      <c r="LVM3206" s="14"/>
      <c r="LVN3206" s="14"/>
      <c r="LVO3206" s="14"/>
      <c r="LVP3206" s="14"/>
      <c r="LVQ3206" s="14"/>
      <c r="LVR3206" s="14"/>
      <c r="LVS3206" s="14"/>
      <c r="LVT3206" s="14"/>
      <c r="LVU3206" s="14"/>
      <c r="LVV3206" s="14"/>
      <c r="LVW3206" s="14"/>
      <c r="LVX3206" s="14"/>
      <c r="LVY3206" s="14"/>
      <c r="LVZ3206" s="14"/>
      <c r="LWA3206" s="14"/>
      <c r="LWB3206" s="14"/>
      <c r="LWC3206" s="14"/>
      <c r="LWD3206" s="14"/>
      <c r="LWE3206" s="14"/>
      <c r="LWF3206" s="14"/>
      <c r="LWG3206" s="14"/>
      <c r="LWH3206" s="14"/>
      <c r="LWI3206" s="14"/>
      <c r="LWJ3206" s="14"/>
      <c r="LWK3206" s="14"/>
      <c r="LWL3206" s="14"/>
      <c r="LWM3206" s="14"/>
      <c r="LWN3206" s="14"/>
      <c r="LWO3206" s="14"/>
      <c r="LWP3206" s="14"/>
      <c r="LWQ3206" s="14"/>
      <c r="LWR3206" s="14"/>
      <c r="LWS3206" s="14"/>
      <c r="LWT3206" s="14"/>
      <c r="LWU3206" s="14"/>
      <c r="LWV3206" s="14"/>
      <c r="LWW3206" s="14"/>
      <c r="LWX3206" s="14"/>
      <c r="LWY3206" s="14"/>
      <c r="LWZ3206" s="14"/>
      <c r="LXA3206" s="14"/>
      <c r="LXB3206" s="14"/>
      <c r="LXC3206" s="14"/>
      <c r="LXD3206" s="14"/>
      <c r="LXE3206" s="14"/>
      <c r="LXF3206" s="14"/>
      <c r="LXG3206" s="14"/>
      <c r="LXH3206" s="14"/>
      <c r="LXI3206" s="14"/>
      <c r="LXJ3206" s="14"/>
      <c r="LXK3206" s="14"/>
      <c r="LXL3206" s="14"/>
      <c r="LXM3206" s="14"/>
      <c r="LXN3206" s="14"/>
      <c r="LXO3206" s="14"/>
      <c r="LXP3206" s="14"/>
      <c r="LXQ3206" s="14"/>
      <c r="LXR3206" s="14"/>
      <c r="LXS3206" s="14"/>
      <c r="LXT3206" s="14"/>
      <c r="LXU3206" s="14"/>
      <c r="LXV3206" s="14"/>
      <c r="LXW3206" s="14"/>
      <c r="LXX3206" s="14"/>
      <c r="LXY3206" s="14"/>
      <c r="LXZ3206" s="14"/>
      <c r="LYA3206" s="14"/>
      <c r="LYB3206" s="14"/>
      <c r="LYC3206" s="14"/>
      <c r="LYD3206" s="14"/>
      <c r="LYE3206" s="14"/>
      <c r="LYF3206" s="14"/>
      <c r="LYG3206" s="14"/>
      <c r="LYH3206" s="14"/>
      <c r="LYI3206" s="14"/>
      <c r="LYJ3206" s="14"/>
      <c r="LYK3206" s="14"/>
      <c r="LYL3206" s="14"/>
      <c r="LYM3206" s="14"/>
      <c r="LYN3206" s="14"/>
      <c r="LYO3206" s="14"/>
      <c r="LYP3206" s="14"/>
      <c r="LYQ3206" s="14"/>
      <c r="LYR3206" s="14"/>
      <c r="LYS3206" s="14"/>
      <c r="LYT3206" s="14"/>
      <c r="LYU3206" s="14"/>
      <c r="LYV3206" s="14"/>
      <c r="LYW3206" s="14"/>
      <c r="LYX3206" s="14"/>
      <c r="LYY3206" s="14"/>
      <c r="LYZ3206" s="14"/>
      <c r="LZA3206" s="14"/>
      <c r="LZB3206" s="14"/>
      <c r="LZC3206" s="14"/>
      <c r="LZD3206" s="14"/>
      <c r="LZE3206" s="14"/>
      <c r="LZF3206" s="14"/>
      <c r="LZG3206" s="14"/>
      <c r="LZH3206" s="14"/>
      <c r="LZI3206" s="14"/>
      <c r="LZJ3206" s="14"/>
      <c r="LZK3206" s="14"/>
      <c r="LZL3206" s="14"/>
      <c r="LZM3206" s="14"/>
      <c r="LZN3206" s="14"/>
      <c r="LZO3206" s="14"/>
      <c r="LZP3206" s="14"/>
      <c r="LZQ3206" s="14"/>
      <c r="LZR3206" s="14"/>
      <c r="LZS3206" s="14"/>
      <c r="LZT3206" s="14"/>
      <c r="LZU3206" s="14"/>
      <c r="LZV3206" s="14"/>
      <c r="LZW3206" s="14"/>
      <c r="LZX3206" s="14"/>
      <c r="LZY3206" s="14"/>
      <c r="LZZ3206" s="14"/>
      <c r="MAA3206" s="14"/>
      <c r="MAB3206" s="14"/>
      <c r="MAC3206" s="14"/>
      <c r="MAD3206" s="14"/>
      <c r="MAE3206" s="14"/>
      <c r="MAF3206" s="14"/>
      <c r="MAG3206" s="14"/>
      <c r="MAH3206" s="14"/>
      <c r="MAI3206" s="14"/>
      <c r="MAJ3206" s="14"/>
      <c r="MAK3206" s="14"/>
      <c r="MAL3206" s="14"/>
      <c r="MAM3206" s="14"/>
      <c r="MAN3206" s="14"/>
      <c r="MAO3206" s="14"/>
      <c r="MAP3206" s="14"/>
      <c r="MAQ3206" s="14"/>
      <c r="MAR3206" s="14"/>
      <c r="MAS3206" s="14"/>
      <c r="MAT3206" s="14"/>
      <c r="MAU3206" s="14"/>
      <c r="MAV3206" s="14"/>
      <c r="MAW3206" s="14"/>
      <c r="MAX3206" s="14"/>
      <c r="MAY3206" s="14"/>
      <c r="MAZ3206" s="14"/>
      <c r="MBA3206" s="14"/>
      <c r="MBB3206" s="14"/>
      <c r="MBC3206" s="14"/>
      <c r="MBD3206" s="14"/>
      <c r="MBE3206" s="14"/>
      <c r="MBF3206" s="14"/>
      <c r="MBG3206" s="14"/>
      <c r="MBH3206" s="14"/>
      <c r="MBI3206" s="14"/>
      <c r="MBJ3206" s="14"/>
      <c r="MBK3206" s="14"/>
      <c r="MBL3206" s="14"/>
      <c r="MBM3206" s="14"/>
      <c r="MBN3206" s="14"/>
      <c r="MBO3206" s="14"/>
      <c r="MBP3206" s="14"/>
      <c r="MBQ3206" s="14"/>
      <c r="MBR3206" s="14"/>
      <c r="MBS3206" s="14"/>
      <c r="MBT3206" s="14"/>
      <c r="MBU3206" s="14"/>
      <c r="MBV3206" s="14"/>
      <c r="MBW3206" s="14"/>
      <c r="MBX3206" s="14"/>
      <c r="MBY3206" s="14"/>
      <c r="MBZ3206" s="14"/>
      <c r="MCA3206" s="14"/>
      <c r="MCB3206" s="14"/>
      <c r="MCC3206" s="14"/>
      <c r="MCD3206" s="14"/>
      <c r="MCE3206" s="14"/>
      <c r="MCF3206" s="14"/>
      <c r="MCG3206" s="14"/>
      <c r="MCH3206" s="14"/>
      <c r="MCI3206" s="14"/>
      <c r="MCJ3206" s="14"/>
      <c r="MCK3206" s="14"/>
      <c r="MCL3206" s="14"/>
      <c r="MCM3206" s="14"/>
      <c r="MCN3206" s="14"/>
      <c r="MCO3206" s="14"/>
      <c r="MCP3206" s="14"/>
      <c r="MCQ3206" s="14"/>
      <c r="MCR3206" s="14"/>
      <c r="MCS3206" s="14"/>
      <c r="MCT3206" s="14"/>
      <c r="MCU3206" s="14"/>
      <c r="MCV3206" s="14"/>
      <c r="MCW3206" s="14"/>
      <c r="MCX3206" s="14"/>
      <c r="MCY3206" s="14"/>
      <c r="MCZ3206" s="14"/>
      <c r="MDA3206" s="14"/>
      <c r="MDB3206" s="14"/>
      <c r="MDC3206" s="14"/>
      <c r="MDD3206" s="14"/>
      <c r="MDE3206" s="14"/>
      <c r="MDF3206" s="14"/>
      <c r="MDG3206" s="14"/>
      <c r="MDH3206" s="14"/>
      <c r="MDI3206" s="14"/>
      <c r="MDJ3206" s="14"/>
      <c r="MDK3206" s="14"/>
      <c r="MDL3206" s="14"/>
      <c r="MDM3206" s="14"/>
      <c r="MDN3206" s="14"/>
      <c r="MDO3206" s="14"/>
      <c r="MDP3206" s="14"/>
      <c r="MDQ3206" s="14"/>
      <c r="MDR3206" s="14"/>
      <c r="MDS3206" s="14"/>
      <c r="MDT3206" s="14"/>
      <c r="MDU3206" s="14"/>
      <c r="MDV3206" s="14"/>
      <c r="MDW3206" s="14"/>
      <c r="MDX3206" s="14"/>
      <c r="MDY3206" s="14"/>
      <c r="MDZ3206" s="14"/>
      <c r="MEA3206" s="14"/>
      <c r="MEB3206" s="14"/>
      <c r="MEC3206" s="14"/>
      <c r="MED3206" s="14"/>
      <c r="MEE3206" s="14"/>
      <c r="MEF3206" s="14"/>
      <c r="MEG3206" s="14"/>
      <c r="MEH3206" s="14"/>
      <c r="MEI3206" s="14"/>
      <c r="MEJ3206" s="14"/>
      <c r="MEK3206" s="14"/>
      <c r="MEL3206" s="14"/>
      <c r="MEM3206" s="14"/>
      <c r="MEN3206" s="14"/>
      <c r="MEO3206" s="14"/>
      <c r="MEP3206" s="14"/>
      <c r="MEQ3206" s="14"/>
      <c r="MER3206" s="14"/>
      <c r="MES3206" s="14"/>
      <c r="MET3206" s="14"/>
      <c r="MEU3206" s="14"/>
      <c r="MEV3206" s="14"/>
      <c r="MEW3206" s="14"/>
      <c r="MEX3206" s="14"/>
      <c r="MEY3206" s="14"/>
      <c r="MEZ3206" s="14"/>
      <c r="MFA3206" s="14"/>
      <c r="MFB3206" s="14"/>
      <c r="MFC3206" s="14"/>
      <c r="MFD3206" s="14"/>
      <c r="MFE3206" s="14"/>
      <c r="MFF3206" s="14"/>
      <c r="MFG3206" s="14"/>
      <c r="MFH3206" s="14"/>
      <c r="MFI3206" s="14"/>
      <c r="MFJ3206" s="14"/>
      <c r="MFK3206" s="14"/>
      <c r="MFL3206" s="14"/>
      <c r="MFM3206" s="14"/>
      <c r="MFN3206" s="14"/>
      <c r="MFO3206" s="14"/>
      <c r="MFP3206" s="14"/>
      <c r="MFQ3206" s="14"/>
      <c r="MFR3206" s="14"/>
      <c r="MFS3206" s="14"/>
      <c r="MFT3206" s="14"/>
      <c r="MFU3206" s="14"/>
      <c r="MFV3206" s="14"/>
      <c r="MFW3206" s="14"/>
      <c r="MFX3206" s="14"/>
      <c r="MFY3206" s="14"/>
      <c r="MFZ3206" s="14"/>
      <c r="MGA3206" s="14"/>
      <c r="MGB3206" s="14"/>
      <c r="MGC3206" s="14"/>
      <c r="MGD3206" s="14"/>
      <c r="MGE3206" s="14"/>
      <c r="MGF3206" s="14"/>
      <c r="MGG3206" s="14"/>
      <c r="MGH3206" s="14"/>
      <c r="MGI3206" s="14"/>
      <c r="MGJ3206" s="14"/>
      <c r="MGK3206" s="14"/>
      <c r="MGL3206" s="14"/>
      <c r="MGM3206" s="14"/>
      <c r="MGN3206" s="14"/>
      <c r="MGO3206" s="14"/>
      <c r="MGP3206" s="14"/>
      <c r="MGQ3206" s="14"/>
      <c r="MGR3206" s="14"/>
      <c r="MGS3206" s="14"/>
      <c r="MGT3206" s="14"/>
      <c r="MGU3206" s="14"/>
      <c r="MGV3206" s="14"/>
      <c r="MGW3206" s="14"/>
      <c r="MGX3206" s="14"/>
      <c r="MGY3206" s="14"/>
      <c r="MGZ3206" s="14"/>
      <c r="MHA3206" s="14"/>
      <c r="MHB3206" s="14"/>
      <c r="MHC3206" s="14"/>
      <c r="MHD3206" s="14"/>
      <c r="MHE3206" s="14"/>
      <c r="MHF3206" s="14"/>
      <c r="MHG3206" s="14"/>
      <c r="MHH3206" s="14"/>
      <c r="MHI3206" s="14"/>
      <c r="MHJ3206" s="14"/>
      <c r="MHK3206" s="14"/>
      <c r="MHL3206" s="14"/>
      <c r="MHM3206" s="14"/>
      <c r="MHN3206" s="14"/>
      <c r="MHO3206" s="14"/>
      <c r="MHP3206" s="14"/>
      <c r="MHQ3206" s="14"/>
      <c r="MHR3206" s="14"/>
      <c r="MHS3206" s="14"/>
      <c r="MHT3206" s="14"/>
      <c r="MHU3206" s="14"/>
      <c r="MHV3206" s="14"/>
      <c r="MHW3206" s="14"/>
      <c r="MHX3206" s="14"/>
      <c r="MHY3206" s="14"/>
      <c r="MHZ3206" s="14"/>
      <c r="MIA3206" s="14"/>
      <c r="MIB3206" s="14"/>
      <c r="MIC3206" s="14"/>
      <c r="MID3206" s="14"/>
      <c r="MIE3206" s="14"/>
      <c r="MIF3206" s="14"/>
      <c r="MIG3206" s="14"/>
      <c r="MIH3206" s="14"/>
      <c r="MII3206" s="14"/>
      <c r="MIJ3206" s="14"/>
      <c r="MIK3206" s="14"/>
      <c r="MIL3206" s="14"/>
      <c r="MIM3206" s="14"/>
      <c r="MIN3206" s="14"/>
      <c r="MIO3206" s="14"/>
      <c r="MIP3206" s="14"/>
      <c r="MIQ3206" s="14"/>
      <c r="MIR3206" s="14"/>
      <c r="MIS3206" s="14"/>
      <c r="MIT3206" s="14"/>
      <c r="MIU3206" s="14"/>
      <c r="MIV3206" s="14"/>
      <c r="MIW3206" s="14"/>
      <c r="MIX3206" s="14"/>
      <c r="MIY3206" s="14"/>
      <c r="MIZ3206" s="14"/>
      <c r="MJA3206" s="14"/>
      <c r="MJB3206" s="14"/>
      <c r="MJC3206" s="14"/>
      <c r="MJD3206" s="14"/>
      <c r="MJE3206" s="14"/>
      <c r="MJF3206" s="14"/>
      <c r="MJG3206" s="14"/>
      <c r="MJH3206" s="14"/>
      <c r="MJI3206" s="14"/>
      <c r="MJJ3206" s="14"/>
      <c r="MJK3206" s="14"/>
      <c r="MJL3206" s="14"/>
      <c r="MJM3206" s="14"/>
      <c r="MJN3206" s="14"/>
      <c r="MJO3206" s="14"/>
      <c r="MJP3206" s="14"/>
      <c r="MJQ3206" s="14"/>
      <c r="MJR3206" s="14"/>
      <c r="MJS3206" s="14"/>
      <c r="MJT3206" s="14"/>
      <c r="MJU3206" s="14"/>
      <c r="MJV3206" s="14"/>
      <c r="MJW3206" s="14"/>
      <c r="MJX3206" s="14"/>
      <c r="MJY3206" s="14"/>
      <c r="MJZ3206" s="14"/>
      <c r="MKA3206" s="14"/>
      <c r="MKB3206" s="14"/>
      <c r="MKC3206" s="14"/>
      <c r="MKD3206" s="14"/>
      <c r="MKE3206" s="14"/>
      <c r="MKF3206" s="14"/>
      <c r="MKG3206" s="14"/>
      <c r="MKH3206" s="14"/>
      <c r="MKI3206" s="14"/>
      <c r="MKJ3206" s="14"/>
      <c r="MKK3206" s="14"/>
      <c r="MKL3206" s="14"/>
      <c r="MKM3206" s="14"/>
      <c r="MKN3206" s="14"/>
      <c r="MKO3206" s="14"/>
      <c r="MKP3206" s="14"/>
      <c r="MKQ3206" s="14"/>
      <c r="MKR3206" s="14"/>
      <c r="MKS3206" s="14"/>
      <c r="MKT3206" s="14"/>
      <c r="MKU3206" s="14"/>
      <c r="MKV3206" s="14"/>
      <c r="MKW3206" s="14"/>
      <c r="MKX3206" s="14"/>
      <c r="MKY3206" s="14"/>
      <c r="MKZ3206" s="14"/>
      <c r="MLA3206" s="14"/>
      <c r="MLB3206" s="14"/>
      <c r="MLC3206" s="14"/>
      <c r="MLD3206" s="14"/>
      <c r="MLE3206" s="14"/>
      <c r="MLF3206" s="14"/>
      <c r="MLG3206" s="14"/>
      <c r="MLH3206" s="14"/>
      <c r="MLI3206" s="14"/>
      <c r="MLJ3206" s="14"/>
      <c r="MLK3206" s="14"/>
      <c r="MLL3206" s="14"/>
      <c r="MLM3206" s="14"/>
      <c r="MLN3206" s="14"/>
      <c r="MLO3206" s="14"/>
      <c r="MLP3206" s="14"/>
      <c r="MLQ3206" s="14"/>
      <c r="MLR3206" s="14"/>
      <c r="MLS3206" s="14"/>
      <c r="MLT3206" s="14"/>
      <c r="MLU3206" s="14"/>
      <c r="MLV3206" s="14"/>
      <c r="MLW3206" s="14"/>
      <c r="MLX3206" s="14"/>
      <c r="MLY3206" s="14"/>
      <c r="MLZ3206" s="14"/>
      <c r="MMA3206" s="14"/>
      <c r="MMB3206" s="14"/>
      <c r="MMC3206" s="14"/>
      <c r="MMD3206" s="14"/>
      <c r="MME3206" s="14"/>
      <c r="MMF3206" s="14"/>
      <c r="MMG3206" s="14"/>
      <c r="MMH3206" s="14"/>
      <c r="MMI3206" s="14"/>
      <c r="MMJ3206" s="14"/>
      <c r="MMK3206" s="14"/>
      <c r="MML3206" s="14"/>
      <c r="MMM3206" s="14"/>
      <c r="MMN3206" s="14"/>
      <c r="MMO3206" s="14"/>
      <c r="MMP3206" s="14"/>
      <c r="MMQ3206" s="14"/>
      <c r="MMR3206" s="14"/>
      <c r="MMS3206" s="14"/>
      <c r="MMT3206" s="14"/>
      <c r="MMU3206" s="14"/>
      <c r="MMV3206" s="14"/>
      <c r="MMW3206" s="14"/>
      <c r="MMX3206" s="14"/>
      <c r="MMY3206" s="14"/>
      <c r="MMZ3206" s="14"/>
      <c r="MNA3206" s="14"/>
      <c r="MNB3206" s="14"/>
      <c r="MNC3206" s="14"/>
      <c r="MND3206" s="14"/>
      <c r="MNE3206" s="14"/>
      <c r="MNF3206" s="14"/>
      <c r="MNG3206" s="14"/>
      <c r="MNH3206" s="14"/>
      <c r="MNI3206" s="14"/>
      <c r="MNJ3206" s="14"/>
      <c r="MNK3206" s="14"/>
      <c r="MNL3206" s="14"/>
      <c r="MNM3206" s="14"/>
      <c r="MNN3206" s="14"/>
      <c r="MNO3206" s="14"/>
      <c r="MNP3206" s="14"/>
      <c r="MNQ3206" s="14"/>
      <c r="MNR3206" s="14"/>
      <c r="MNS3206" s="14"/>
      <c r="MNT3206" s="14"/>
      <c r="MNU3206" s="14"/>
      <c r="MNV3206" s="14"/>
      <c r="MNW3206" s="14"/>
      <c r="MNX3206" s="14"/>
      <c r="MNY3206" s="14"/>
      <c r="MNZ3206" s="14"/>
      <c r="MOA3206" s="14"/>
      <c r="MOB3206" s="14"/>
      <c r="MOC3206" s="14"/>
      <c r="MOD3206" s="14"/>
      <c r="MOE3206" s="14"/>
      <c r="MOF3206" s="14"/>
      <c r="MOG3206" s="14"/>
      <c r="MOH3206" s="14"/>
      <c r="MOI3206" s="14"/>
      <c r="MOJ3206" s="14"/>
      <c r="MOK3206" s="14"/>
      <c r="MOL3206" s="14"/>
      <c r="MOM3206" s="14"/>
      <c r="MON3206" s="14"/>
      <c r="MOO3206" s="14"/>
      <c r="MOP3206" s="14"/>
      <c r="MOQ3206" s="14"/>
      <c r="MOR3206" s="14"/>
      <c r="MOS3206" s="14"/>
      <c r="MOT3206" s="14"/>
      <c r="MOU3206" s="14"/>
      <c r="MOV3206" s="14"/>
      <c r="MOW3206" s="14"/>
      <c r="MOX3206" s="14"/>
      <c r="MOY3206" s="14"/>
      <c r="MOZ3206" s="14"/>
      <c r="MPA3206" s="14"/>
      <c r="MPB3206" s="14"/>
      <c r="MPC3206" s="14"/>
      <c r="MPD3206" s="14"/>
      <c r="MPE3206" s="14"/>
      <c r="MPF3206" s="14"/>
      <c r="MPG3206" s="14"/>
      <c r="MPH3206" s="14"/>
      <c r="MPI3206" s="14"/>
      <c r="MPJ3206" s="14"/>
      <c r="MPK3206" s="14"/>
      <c r="MPL3206" s="14"/>
      <c r="MPM3206" s="14"/>
      <c r="MPN3206" s="14"/>
      <c r="MPO3206" s="14"/>
      <c r="MPP3206" s="14"/>
      <c r="MPQ3206" s="14"/>
      <c r="MPR3206" s="14"/>
      <c r="MPS3206" s="14"/>
      <c r="MPT3206" s="14"/>
      <c r="MPU3206" s="14"/>
      <c r="MPV3206" s="14"/>
      <c r="MPW3206" s="14"/>
      <c r="MPX3206" s="14"/>
      <c r="MPY3206" s="14"/>
      <c r="MPZ3206" s="14"/>
      <c r="MQA3206" s="14"/>
      <c r="MQB3206" s="14"/>
      <c r="MQC3206" s="14"/>
      <c r="MQD3206" s="14"/>
      <c r="MQE3206" s="14"/>
      <c r="MQF3206" s="14"/>
      <c r="MQG3206" s="14"/>
      <c r="MQH3206" s="14"/>
      <c r="MQI3206" s="14"/>
      <c r="MQJ3206" s="14"/>
      <c r="MQK3206" s="14"/>
      <c r="MQL3206" s="14"/>
      <c r="MQM3206" s="14"/>
      <c r="MQN3206" s="14"/>
      <c r="MQO3206" s="14"/>
      <c r="MQP3206" s="14"/>
      <c r="MQQ3206" s="14"/>
      <c r="MQR3206" s="14"/>
      <c r="MQS3206" s="14"/>
      <c r="MQT3206" s="14"/>
      <c r="MQU3206" s="14"/>
      <c r="MQV3206" s="14"/>
      <c r="MQW3206" s="14"/>
      <c r="MQX3206" s="14"/>
      <c r="MQY3206" s="14"/>
      <c r="MQZ3206" s="14"/>
      <c r="MRA3206" s="14"/>
      <c r="MRB3206" s="14"/>
      <c r="MRC3206" s="14"/>
      <c r="MRD3206" s="14"/>
      <c r="MRE3206" s="14"/>
      <c r="MRF3206" s="14"/>
      <c r="MRG3206" s="14"/>
      <c r="MRH3206" s="14"/>
      <c r="MRI3206" s="14"/>
      <c r="MRJ3206" s="14"/>
      <c r="MRK3206" s="14"/>
      <c r="MRL3206" s="14"/>
      <c r="MRM3206" s="14"/>
      <c r="MRN3206" s="14"/>
      <c r="MRO3206" s="14"/>
      <c r="MRP3206" s="14"/>
      <c r="MRQ3206" s="14"/>
      <c r="MRR3206" s="14"/>
      <c r="MRS3206" s="14"/>
      <c r="MRT3206" s="14"/>
      <c r="MRU3206" s="14"/>
      <c r="MRV3206" s="14"/>
      <c r="MRW3206" s="14"/>
      <c r="MRX3206" s="14"/>
      <c r="MRY3206" s="14"/>
      <c r="MRZ3206" s="14"/>
      <c r="MSA3206" s="14"/>
      <c r="MSB3206" s="14"/>
      <c r="MSC3206" s="14"/>
      <c r="MSD3206" s="14"/>
      <c r="MSE3206" s="14"/>
      <c r="MSF3206" s="14"/>
      <c r="MSG3206" s="14"/>
      <c r="MSH3206" s="14"/>
      <c r="MSI3206" s="14"/>
      <c r="MSJ3206" s="14"/>
      <c r="MSK3206" s="14"/>
      <c r="MSL3206" s="14"/>
      <c r="MSM3206" s="14"/>
      <c r="MSN3206" s="14"/>
      <c r="MSO3206" s="14"/>
      <c r="MSP3206" s="14"/>
      <c r="MSQ3206" s="14"/>
      <c r="MSR3206" s="14"/>
      <c r="MSS3206" s="14"/>
      <c r="MST3206" s="14"/>
      <c r="MSU3206" s="14"/>
      <c r="MSV3206" s="14"/>
      <c r="MSW3206" s="14"/>
      <c r="MSX3206" s="14"/>
      <c r="MSY3206" s="14"/>
      <c r="MSZ3206" s="14"/>
      <c r="MTA3206" s="14"/>
      <c r="MTB3206" s="14"/>
      <c r="MTC3206" s="14"/>
      <c r="MTD3206" s="14"/>
      <c r="MTE3206" s="14"/>
      <c r="MTF3206" s="14"/>
      <c r="MTG3206" s="14"/>
      <c r="MTH3206" s="14"/>
      <c r="MTI3206" s="14"/>
      <c r="MTJ3206" s="14"/>
      <c r="MTK3206" s="14"/>
      <c r="MTL3206" s="14"/>
      <c r="MTM3206" s="14"/>
      <c r="MTN3206" s="14"/>
      <c r="MTO3206" s="14"/>
      <c r="MTP3206" s="14"/>
      <c r="MTQ3206" s="14"/>
      <c r="MTR3206" s="14"/>
      <c r="MTS3206" s="14"/>
      <c r="MTT3206" s="14"/>
      <c r="MTU3206" s="14"/>
      <c r="MTV3206" s="14"/>
      <c r="MTW3206" s="14"/>
      <c r="MTX3206" s="14"/>
      <c r="MTY3206" s="14"/>
      <c r="MTZ3206" s="14"/>
      <c r="MUA3206" s="14"/>
      <c r="MUB3206" s="14"/>
      <c r="MUC3206" s="14"/>
      <c r="MUD3206" s="14"/>
      <c r="MUE3206" s="14"/>
      <c r="MUF3206" s="14"/>
      <c r="MUG3206" s="14"/>
      <c r="MUH3206" s="14"/>
      <c r="MUI3206" s="14"/>
      <c r="MUJ3206" s="14"/>
      <c r="MUK3206" s="14"/>
      <c r="MUL3206" s="14"/>
      <c r="MUM3206" s="14"/>
      <c r="MUN3206" s="14"/>
      <c r="MUO3206" s="14"/>
      <c r="MUP3206" s="14"/>
      <c r="MUQ3206" s="14"/>
      <c r="MUR3206" s="14"/>
      <c r="MUS3206" s="14"/>
      <c r="MUT3206" s="14"/>
      <c r="MUU3206" s="14"/>
      <c r="MUV3206" s="14"/>
      <c r="MUW3206" s="14"/>
      <c r="MUX3206" s="14"/>
      <c r="MUY3206" s="14"/>
      <c r="MUZ3206" s="14"/>
      <c r="MVA3206" s="14"/>
      <c r="MVB3206" s="14"/>
      <c r="MVC3206" s="14"/>
      <c r="MVD3206" s="14"/>
      <c r="MVE3206" s="14"/>
      <c r="MVF3206" s="14"/>
      <c r="MVG3206" s="14"/>
      <c r="MVH3206" s="14"/>
      <c r="MVI3206" s="14"/>
      <c r="MVJ3206" s="14"/>
      <c r="MVK3206" s="14"/>
      <c r="MVL3206" s="14"/>
      <c r="MVM3206" s="14"/>
      <c r="MVN3206" s="14"/>
      <c r="MVO3206" s="14"/>
      <c r="MVP3206" s="14"/>
      <c r="MVQ3206" s="14"/>
      <c r="MVR3206" s="14"/>
      <c r="MVS3206" s="14"/>
      <c r="MVT3206" s="14"/>
      <c r="MVU3206" s="14"/>
      <c r="MVV3206" s="14"/>
      <c r="MVW3206" s="14"/>
      <c r="MVX3206" s="14"/>
      <c r="MVY3206" s="14"/>
      <c r="MVZ3206" s="14"/>
      <c r="MWA3206" s="14"/>
      <c r="MWB3206" s="14"/>
      <c r="MWC3206" s="14"/>
      <c r="MWD3206" s="14"/>
      <c r="MWE3206" s="14"/>
      <c r="MWF3206" s="14"/>
      <c r="MWG3206" s="14"/>
      <c r="MWH3206" s="14"/>
      <c r="MWI3206" s="14"/>
      <c r="MWJ3206" s="14"/>
      <c r="MWK3206" s="14"/>
      <c r="MWL3206" s="14"/>
      <c r="MWM3206" s="14"/>
      <c r="MWN3206" s="14"/>
      <c r="MWO3206" s="14"/>
      <c r="MWP3206" s="14"/>
      <c r="MWQ3206" s="14"/>
      <c r="MWR3206" s="14"/>
      <c r="MWS3206" s="14"/>
      <c r="MWT3206" s="14"/>
      <c r="MWU3206" s="14"/>
      <c r="MWV3206" s="14"/>
      <c r="MWW3206" s="14"/>
      <c r="MWX3206" s="14"/>
      <c r="MWY3206" s="14"/>
      <c r="MWZ3206" s="14"/>
      <c r="MXA3206" s="14"/>
      <c r="MXB3206" s="14"/>
      <c r="MXC3206" s="14"/>
      <c r="MXD3206" s="14"/>
      <c r="MXE3206" s="14"/>
      <c r="MXF3206" s="14"/>
      <c r="MXG3206" s="14"/>
      <c r="MXH3206" s="14"/>
      <c r="MXI3206" s="14"/>
      <c r="MXJ3206" s="14"/>
      <c r="MXK3206" s="14"/>
      <c r="MXL3206" s="14"/>
      <c r="MXM3206" s="14"/>
      <c r="MXN3206" s="14"/>
      <c r="MXO3206" s="14"/>
      <c r="MXP3206" s="14"/>
      <c r="MXQ3206" s="14"/>
      <c r="MXR3206" s="14"/>
      <c r="MXS3206" s="14"/>
      <c r="MXT3206" s="14"/>
      <c r="MXU3206" s="14"/>
      <c r="MXV3206" s="14"/>
      <c r="MXW3206" s="14"/>
      <c r="MXX3206" s="14"/>
      <c r="MXY3206" s="14"/>
      <c r="MXZ3206" s="14"/>
      <c r="MYA3206" s="14"/>
      <c r="MYB3206" s="14"/>
      <c r="MYC3206" s="14"/>
      <c r="MYD3206" s="14"/>
      <c r="MYE3206" s="14"/>
      <c r="MYF3206" s="14"/>
      <c r="MYG3206" s="14"/>
      <c r="MYH3206" s="14"/>
      <c r="MYI3206" s="14"/>
      <c r="MYJ3206" s="14"/>
      <c r="MYK3206" s="14"/>
      <c r="MYL3206" s="14"/>
      <c r="MYM3206" s="14"/>
      <c r="MYN3206" s="14"/>
      <c r="MYO3206" s="14"/>
      <c r="MYP3206" s="14"/>
      <c r="MYQ3206" s="14"/>
      <c r="MYR3206" s="14"/>
      <c r="MYS3206" s="14"/>
      <c r="MYT3206" s="14"/>
      <c r="MYU3206" s="14"/>
      <c r="MYV3206" s="14"/>
      <c r="MYW3206" s="14"/>
      <c r="MYX3206" s="14"/>
      <c r="MYY3206" s="14"/>
      <c r="MYZ3206" s="14"/>
      <c r="MZA3206" s="14"/>
      <c r="MZB3206" s="14"/>
      <c r="MZC3206" s="14"/>
      <c r="MZD3206" s="14"/>
      <c r="MZE3206" s="14"/>
      <c r="MZF3206" s="14"/>
      <c r="MZG3206" s="14"/>
      <c r="MZH3206" s="14"/>
      <c r="MZI3206" s="14"/>
      <c r="MZJ3206" s="14"/>
      <c r="MZK3206" s="14"/>
      <c r="MZL3206" s="14"/>
      <c r="MZM3206" s="14"/>
      <c r="MZN3206" s="14"/>
      <c r="MZO3206" s="14"/>
      <c r="MZP3206" s="14"/>
      <c r="MZQ3206" s="14"/>
      <c r="MZR3206" s="14"/>
      <c r="MZS3206" s="14"/>
      <c r="MZT3206" s="14"/>
      <c r="MZU3206" s="14"/>
      <c r="MZV3206" s="14"/>
      <c r="MZW3206" s="14"/>
      <c r="MZX3206" s="14"/>
      <c r="MZY3206" s="14"/>
      <c r="MZZ3206" s="14"/>
      <c r="NAA3206" s="14"/>
      <c r="NAB3206" s="14"/>
      <c r="NAC3206" s="14"/>
      <c r="NAD3206" s="14"/>
      <c r="NAE3206" s="14"/>
      <c r="NAF3206" s="14"/>
      <c r="NAG3206" s="14"/>
      <c r="NAH3206" s="14"/>
      <c r="NAI3206" s="14"/>
      <c r="NAJ3206" s="14"/>
      <c r="NAK3206" s="14"/>
      <c r="NAL3206" s="14"/>
      <c r="NAM3206" s="14"/>
      <c r="NAN3206" s="14"/>
      <c r="NAO3206" s="14"/>
      <c r="NAP3206" s="14"/>
      <c r="NAQ3206" s="14"/>
      <c r="NAR3206" s="14"/>
      <c r="NAS3206" s="14"/>
      <c r="NAT3206" s="14"/>
      <c r="NAU3206" s="14"/>
      <c r="NAV3206" s="14"/>
      <c r="NAW3206" s="14"/>
      <c r="NAX3206" s="14"/>
      <c r="NAY3206" s="14"/>
      <c r="NAZ3206" s="14"/>
      <c r="NBA3206" s="14"/>
      <c r="NBB3206" s="14"/>
      <c r="NBC3206" s="14"/>
      <c r="NBD3206" s="14"/>
      <c r="NBE3206" s="14"/>
      <c r="NBF3206" s="14"/>
      <c r="NBG3206" s="14"/>
      <c r="NBH3206" s="14"/>
      <c r="NBI3206" s="14"/>
      <c r="NBJ3206" s="14"/>
      <c r="NBK3206" s="14"/>
      <c r="NBL3206" s="14"/>
      <c r="NBM3206" s="14"/>
      <c r="NBN3206" s="14"/>
      <c r="NBO3206" s="14"/>
      <c r="NBP3206" s="14"/>
      <c r="NBQ3206" s="14"/>
      <c r="NBR3206" s="14"/>
      <c r="NBS3206" s="14"/>
      <c r="NBT3206" s="14"/>
      <c r="NBU3206" s="14"/>
      <c r="NBV3206" s="14"/>
      <c r="NBW3206" s="14"/>
      <c r="NBX3206" s="14"/>
      <c r="NBY3206" s="14"/>
      <c r="NBZ3206" s="14"/>
      <c r="NCA3206" s="14"/>
      <c r="NCB3206" s="14"/>
      <c r="NCC3206" s="14"/>
      <c r="NCD3206" s="14"/>
      <c r="NCE3206" s="14"/>
      <c r="NCF3206" s="14"/>
      <c r="NCG3206" s="14"/>
      <c r="NCH3206" s="14"/>
      <c r="NCI3206" s="14"/>
      <c r="NCJ3206" s="14"/>
      <c r="NCK3206" s="14"/>
      <c r="NCL3206" s="14"/>
      <c r="NCM3206" s="14"/>
      <c r="NCN3206" s="14"/>
      <c r="NCO3206" s="14"/>
      <c r="NCP3206" s="14"/>
      <c r="NCQ3206" s="14"/>
      <c r="NCR3206" s="14"/>
      <c r="NCS3206" s="14"/>
      <c r="NCT3206" s="14"/>
      <c r="NCU3206" s="14"/>
      <c r="NCV3206" s="14"/>
      <c r="NCW3206" s="14"/>
      <c r="NCX3206" s="14"/>
      <c r="NCY3206" s="14"/>
      <c r="NCZ3206" s="14"/>
      <c r="NDA3206" s="14"/>
      <c r="NDB3206" s="14"/>
      <c r="NDC3206" s="14"/>
      <c r="NDD3206" s="14"/>
      <c r="NDE3206" s="14"/>
      <c r="NDF3206" s="14"/>
      <c r="NDG3206" s="14"/>
      <c r="NDH3206" s="14"/>
      <c r="NDI3206" s="14"/>
      <c r="NDJ3206" s="14"/>
      <c r="NDK3206" s="14"/>
      <c r="NDL3206" s="14"/>
      <c r="NDM3206" s="14"/>
      <c r="NDN3206" s="14"/>
      <c r="NDO3206" s="14"/>
      <c r="NDP3206" s="14"/>
      <c r="NDQ3206" s="14"/>
      <c r="NDR3206" s="14"/>
      <c r="NDS3206" s="14"/>
      <c r="NDT3206" s="14"/>
      <c r="NDU3206" s="14"/>
      <c r="NDV3206" s="14"/>
      <c r="NDW3206" s="14"/>
      <c r="NDX3206" s="14"/>
      <c r="NDY3206" s="14"/>
      <c r="NDZ3206" s="14"/>
      <c r="NEA3206" s="14"/>
      <c r="NEB3206" s="14"/>
      <c r="NEC3206" s="14"/>
      <c r="NED3206" s="14"/>
      <c r="NEE3206" s="14"/>
      <c r="NEF3206" s="14"/>
      <c r="NEG3206" s="14"/>
      <c r="NEH3206" s="14"/>
      <c r="NEI3206" s="14"/>
      <c r="NEJ3206" s="14"/>
      <c r="NEK3206" s="14"/>
      <c r="NEL3206" s="14"/>
      <c r="NEM3206" s="14"/>
      <c r="NEN3206" s="14"/>
      <c r="NEO3206" s="14"/>
      <c r="NEP3206" s="14"/>
      <c r="NEQ3206" s="14"/>
      <c r="NER3206" s="14"/>
      <c r="NES3206" s="14"/>
      <c r="NET3206" s="14"/>
      <c r="NEU3206" s="14"/>
      <c r="NEV3206" s="14"/>
      <c r="NEW3206" s="14"/>
      <c r="NEX3206" s="14"/>
      <c r="NEY3206" s="14"/>
      <c r="NEZ3206" s="14"/>
      <c r="NFA3206" s="14"/>
      <c r="NFB3206" s="14"/>
      <c r="NFC3206" s="14"/>
      <c r="NFD3206" s="14"/>
      <c r="NFE3206" s="14"/>
      <c r="NFF3206" s="14"/>
      <c r="NFG3206" s="14"/>
      <c r="NFH3206" s="14"/>
      <c r="NFI3206" s="14"/>
      <c r="NFJ3206" s="14"/>
      <c r="NFK3206" s="14"/>
      <c r="NFL3206" s="14"/>
      <c r="NFM3206" s="14"/>
      <c r="NFN3206" s="14"/>
      <c r="NFO3206" s="14"/>
      <c r="NFP3206" s="14"/>
      <c r="NFQ3206" s="14"/>
      <c r="NFR3206" s="14"/>
      <c r="NFS3206" s="14"/>
      <c r="NFT3206" s="14"/>
      <c r="NFU3206" s="14"/>
      <c r="NFV3206" s="14"/>
      <c r="NFW3206" s="14"/>
      <c r="NFX3206" s="14"/>
      <c r="NFY3206" s="14"/>
      <c r="NFZ3206" s="14"/>
      <c r="NGA3206" s="14"/>
      <c r="NGB3206" s="14"/>
      <c r="NGC3206" s="14"/>
      <c r="NGD3206" s="14"/>
      <c r="NGE3206" s="14"/>
      <c r="NGF3206" s="14"/>
      <c r="NGG3206" s="14"/>
      <c r="NGH3206" s="14"/>
      <c r="NGI3206" s="14"/>
      <c r="NGJ3206" s="14"/>
      <c r="NGK3206" s="14"/>
      <c r="NGL3206" s="14"/>
      <c r="NGM3206" s="14"/>
      <c r="NGN3206" s="14"/>
      <c r="NGO3206" s="14"/>
      <c r="NGP3206" s="14"/>
      <c r="NGQ3206" s="14"/>
      <c r="NGR3206" s="14"/>
      <c r="NGS3206" s="14"/>
      <c r="NGT3206" s="14"/>
      <c r="NGU3206" s="14"/>
      <c r="NGV3206" s="14"/>
      <c r="NGW3206" s="14"/>
      <c r="NGX3206" s="14"/>
      <c r="NGY3206" s="14"/>
      <c r="NGZ3206" s="14"/>
      <c r="NHA3206" s="14"/>
      <c r="NHB3206" s="14"/>
      <c r="NHC3206" s="14"/>
      <c r="NHD3206" s="14"/>
      <c r="NHE3206" s="14"/>
      <c r="NHF3206" s="14"/>
      <c r="NHG3206" s="14"/>
      <c r="NHH3206" s="14"/>
      <c r="NHI3206" s="14"/>
      <c r="NHJ3206" s="14"/>
      <c r="NHK3206" s="14"/>
      <c r="NHL3206" s="14"/>
      <c r="NHM3206" s="14"/>
      <c r="NHN3206" s="14"/>
      <c r="NHO3206" s="14"/>
      <c r="NHP3206" s="14"/>
      <c r="NHQ3206" s="14"/>
      <c r="NHR3206" s="14"/>
      <c r="NHS3206" s="14"/>
      <c r="NHT3206" s="14"/>
      <c r="NHU3206" s="14"/>
      <c r="NHV3206" s="14"/>
      <c r="NHW3206" s="14"/>
      <c r="NHX3206" s="14"/>
      <c r="NHY3206" s="14"/>
      <c r="NHZ3206" s="14"/>
      <c r="NIA3206" s="14"/>
      <c r="NIB3206" s="14"/>
      <c r="NIC3206" s="14"/>
      <c r="NID3206" s="14"/>
      <c r="NIE3206" s="14"/>
      <c r="NIF3206" s="14"/>
      <c r="NIG3206" s="14"/>
      <c r="NIH3206" s="14"/>
      <c r="NII3206" s="14"/>
      <c r="NIJ3206" s="14"/>
      <c r="NIK3206" s="14"/>
      <c r="NIL3206" s="14"/>
      <c r="NIM3206" s="14"/>
      <c r="NIN3206" s="14"/>
      <c r="NIO3206" s="14"/>
      <c r="NIP3206" s="14"/>
      <c r="NIQ3206" s="14"/>
      <c r="NIR3206" s="14"/>
      <c r="NIS3206" s="14"/>
      <c r="NIT3206" s="14"/>
      <c r="NIU3206" s="14"/>
      <c r="NIV3206" s="14"/>
      <c r="NIW3206" s="14"/>
      <c r="NIX3206" s="14"/>
      <c r="NIY3206" s="14"/>
      <c r="NIZ3206" s="14"/>
      <c r="NJA3206" s="14"/>
      <c r="NJB3206" s="14"/>
      <c r="NJC3206" s="14"/>
      <c r="NJD3206" s="14"/>
      <c r="NJE3206" s="14"/>
      <c r="NJF3206" s="14"/>
      <c r="NJG3206" s="14"/>
      <c r="NJH3206" s="14"/>
      <c r="NJI3206" s="14"/>
      <c r="NJJ3206" s="14"/>
      <c r="NJK3206" s="14"/>
      <c r="NJL3206" s="14"/>
      <c r="NJM3206" s="14"/>
      <c r="NJN3206" s="14"/>
      <c r="NJO3206" s="14"/>
      <c r="NJP3206" s="14"/>
      <c r="NJQ3206" s="14"/>
      <c r="NJR3206" s="14"/>
      <c r="NJS3206" s="14"/>
      <c r="NJT3206" s="14"/>
      <c r="NJU3206" s="14"/>
      <c r="NJV3206" s="14"/>
      <c r="NJW3206" s="14"/>
      <c r="NJX3206" s="14"/>
      <c r="NJY3206" s="14"/>
      <c r="NJZ3206" s="14"/>
      <c r="NKA3206" s="14"/>
      <c r="NKB3206" s="14"/>
      <c r="NKC3206" s="14"/>
      <c r="NKD3206" s="14"/>
      <c r="NKE3206" s="14"/>
      <c r="NKF3206" s="14"/>
      <c r="NKG3206" s="14"/>
      <c r="NKH3206" s="14"/>
      <c r="NKI3206" s="14"/>
      <c r="NKJ3206" s="14"/>
      <c r="NKK3206" s="14"/>
      <c r="NKL3206" s="14"/>
      <c r="NKM3206" s="14"/>
      <c r="NKN3206" s="14"/>
      <c r="NKO3206" s="14"/>
      <c r="NKP3206" s="14"/>
      <c r="NKQ3206" s="14"/>
      <c r="NKR3206" s="14"/>
      <c r="NKS3206" s="14"/>
      <c r="NKT3206" s="14"/>
      <c r="NKU3206" s="14"/>
      <c r="NKV3206" s="14"/>
      <c r="NKW3206" s="14"/>
      <c r="NKX3206" s="14"/>
      <c r="NKY3206" s="14"/>
      <c r="NKZ3206" s="14"/>
      <c r="NLA3206" s="14"/>
      <c r="NLB3206" s="14"/>
      <c r="NLC3206" s="14"/>
      <c r="NLD3206" s="14"/>
      <c r="NLE3206" s="14"/>
      <c r="NLF3206" s="14"/>
      <c r="NLG3206" s="14"/>
      <c r="NLH3206" s="14"/>
      <c r="NLI3206" s="14"/>
      <c r="NLJ3206" s="14"/>
      <c r="NLK3206" s="14"/>
      <c r="NLL3206" s="14"/>
      <c r="NLM3206" s="14"/>
      <c r="NLN3206" s="14"/>
      <c r="NLO3206" s="14"/>
      <c r="NLP3206" s="14"/>
      <c r="NLQ3206" s="14"/>
      <c r="NLR3206" s="14"/>
      <c r="NLS3206" s="14"/>
      <c r="NLT3206" s="14"/>
      <c r="NLU3206" s="14"/>
      <c r="NLV3206" s="14"/>
      <c r="NLW3206" s="14"/>
      <c r="NLX3206" s="14"/>
      <c r="NLY3206" s="14"/>
      <c r="NLZ3206" s="14"/>
      <c r="NMA3206" s="14"/>
      <c r="NMB3206" s="14"/>
      <c r="NMC3206" s="14"/>
      <c r="NMD3206" s="14"/>
      <c r="NME3206" s="14"/>
      <c r="NMF3206" s="14"/>
      <c r="NMG3206" s="14"/>
      <c r="NMH3206" s="14"/>
      <c r="NMI3206" s="14"/>
      <c r="NMJ3206" s="14"/>
      <c r="NMK3206" s="14"/>
      <c r="NML3206" s="14"/>
      <c r="NMM3206" s="14"/>
      <c r="NMN3206" s="14"/>
      <c r="NMO3206" s="14"/>
      <c r="NMP3206" s="14"/>
      <c r="NMQ3206" s="14"/>
      <c r="NMR3206" s="14"/>
      <c r="NMS3206" s="14"/>
      <c r="NMT3206" s="14"/>
      <c r="NMU3206" s="14"/>
      <c r="NMV3206" s="14"/>
      <c r="NMW3206" s="14"/>
      <c r="NMX3206" s="14"/>
      <c r="NMY3206" s="14"/>
      <c r="NMZ3206" s="14"/>
      <c r="NNA3206" s="14"/>
      <c r="NNB3206" s="14"/>
      <c r="NNC3206" s="14"/>
      <c r="NND3206" s="14"/>
      <c r="NNE3206" s="14"/>
      <c r="NNF3206" s="14"/>
      <c r="NNG3206" s="14"/>
      <c r="NNH3206" s="14"/>
      <c r="NNI3206" s="14"/>
      <c r="NNJ3206" s="14"/>
      <c r="NNK3206" s="14"/>
      <c r="NNL3206" s="14"/>
      <c r="NNM3206" s="14"/>
      <c r="NNN3206" s="14"/>
      <c r="NNO3206" s="14"/>
      <c r="NNP3206" s="14"/>
      <c r="NNQ3206" s="14"/>
      <c r="NNR3206" s="14"/>
      <c r="NNS3206" s="14"/>
      <c r="NNT3206" s="14"/>
      <c r="NNU3206" s="14"/>
      <c r="NNV3206" s="14"/>
      <c r="NNW3206" s="14"/>
      <c r="NNX3206" s="14"/>
      <c r="NNY3206" s="14"/>
      <c r="NNZ3206" s="14"/>
      <c r="NOA3206" s="14"/>
      <c r="NOB3206" s="14"/>
      <c r="NOC3206" s="14"/>
      <c r="NOD3206" s="14"/>
      <c r="NOE3206" s="14"/>
      <c r="NOF3206" s="14"/>
      <c r="NOG3206" s="14"/>
      <c r="NOH3206" s="14"/>
      <c r="NOI3206" s="14"/>
      <c r="NOJ3206" s="14"/>
      <c r="NOK3206" s="14"/>
      <c r="NOL3206" s="14"/>
      <c r="NOM3206" s="14"/>
      <c r="NON3206" s="14"/>
      <c r="NOO3206" s="14"/>
      <c r="NOP3206" s="14"/>
      <c r="NOQ3206" s="14"/>
      <c r="NOR3206" s="14"/>
      <c r="NOS3206" s="14"/>
      <c r="NOT3206" s="14"/>
      <c r="NOU3206" s="14"/>
      <c r="NOV3206" s="14"/>
      <c r="NOW3206" s="14"/>
      <c r="NOX3206" s="14"/>
      <c r="NOY3206" s="14"/>
      <c r="NOZ3206" s="14"/>
      <c r="NPA3206" s="14"/>
      <c r="NPB3206" s="14"/>
      <c r="NPC3206" s="14"/>
      <c r="NPD3206" s="14"/>
      <c r="NPE3206" s="14"/>
      <c r="NPF3206" s="14"/>
      <c r="NPG3206" s="14"/>
      <c r="NPH3206" s="14"/>
      <c r="NPI3206" s="14"/>
      <c r="NPJ3206" s="14"/>
      <c r="NPK3206" s="14"/>
      <c r="NPL3206" s="14"/>
      <c r="NPM3206" s="14"/>
      <c r="NPN3206" s="14"/>
      <c r="NPO3206" s="14"/>
      <c r="NPP3206" s="14"/>
      <c r="NPQ3206" s="14"/>
      <c r="NPR3206" s="14"/>
      <c r="NPS3206" s="14"/>
      <c r="NPT3206" s="14"/>
      <c r="NPU3206" s="14"/>
      <c r="NPV3206" s="14"/>
      <c r="NPW3206" s="14"/>
      <c r="NPX3206" s="14"/>
      <c r="NPY3206" s="14"/>
      <c r="NPZ3206" s="14"/>
      <c r="NQA3206" s="14"/>
      <c r="NQB3206" s="14"/>
      <c r="NQC3206" s="14"/>
      <c r="NQD3206" s="14"/>
      <c r="NQE3206" s="14"/>
      <c r="NQF3206" s="14"/>
      <c r="NQG3206" s="14"/>
      <c r="NQH3206" s="14"/>
      <c r="NQI3206" s="14"/>
      <c r="NQJ3206" s="14"/>
      <c r="NQK3206" s="14"/>
      <c r="NQL3206" s="14"/>
      <c r="NQM3206" s="14"/>
      <c r="NQN3206" s="14"/>
      <c r="NQO3206" s="14"/>
      <c r="NQP3206" s="14"/>
      <c r="NQQ3206" s="14"/>
      <c r="NQR3206" s="14"/>
      <c r="NQS3206" s="14"/>
      <c r="NQT3206" s="14"/>
      <c r="NQU3206" s="14"/>
      <c r="NQV3206" s="14"/>
      <c r="NQW3206" s="14"/>
      <c r="NQX3206" s="14"/>
      <c r="NQY3206" s="14"/>
      <c r="NQZ3206" s="14"/>
      <c r="NRA3206" s="14"/>
      <c r="NRB3206" s="14"/>
      <c r="NRC3206" s="14"/>
      <c r="NRD3206" s="14"/>
      <c r="NRE3206" s="14"/>
      <c r="NRF3206" s="14"/>
      <c r="NRG3206" s="14"/>
      <c r="NRH3206" s="14"/>
      <c r="NRI3206" s="14"/>
      <c r="NRJ3206" s="14"/>
      <c r="NRK3206" s="14"/>
      <c r="NRL3206" s="14"/>
      <c r="NRM3206" s="14"/>
      <c r="NRN3206" s="14"/>
      <c r="NRO3206" s="14"/>
      <c r="NRP3206" s="14"/>
      <c r="NRQ3206" s="14"/>
      <c r="NRR3206" s="14"/>
      <c r="NRS3206" s="14"/>
      <c r="NRT3206" s="14"/>
      <c r="NRU3206" s="14"/>
      <c r="NRV3206" s="14"/>
      <c r="NRW3206" s="14"/>
      <c r="NRX3206" s="14"/>
      <c r="NRY3206" s="14"/>
      <c r="NRZ3206" s="14"/>
      <c r="NSA3206" s="14"/>
      <c r="NSB3206" s="14"/>
      <c r="NSC3206" s="14"/>
      <c r="NSD3206" s="14"/>
      <c r="NSE3206" s="14"/>
      <c r="NSF3206" s="14"/>
      <c r="NSG3206" s="14"/>
      <c r="NSH3206" s="14"/>
      <c r="NSI3206" s="14"/>
      <c r="NSJ3206" s="14"/>
      <c r="NSK3206" s="14"/>
      <c r="NSL3206" s="14"/>
      <c r="NSM3206" s="14"/>
      <c r="NSN3206" s="14"/>
      <c r="NSO3206" s="14"/>
      <c r="NSP3206" s="14"/>
      <c r="NSQ3206" s="14"/>
      <c r="NSR3206" s="14"/>
      <c r="NSS3206" s="14"/>
      <c r="NST3206" s="14"/>
      <c r="NSU3206" s="14"/>
      <c r="NSV3206" s="14"/>
      <c r="NSW3206" s="14"/>
      <c r="NSX3206" s="14"/>
      <c r="NSY3206" s="14"/>
      <c r="NSZ3206" s="14"/>
      <c r="NTA3206" s="14"/>
      <c r="NTB3206" s="14"/>
      <c r="NTC3206" s="14"/>
      <c r="NTD3206" s="14"/>
      <c r="NTE3206" s="14"/>
      <c r="NTF3206" s="14"/>
      <c r="NTG3206" s="14"/>
      <c r="NTH3206" s="14"/>
      <c r="NTI3206" s="14"/>
      <c r="NTJ3206" s="14"/>
      <c r="NTK3206" s="14"/>
      <c r="NTL3206" s="14"/>
      <c r="NTM3206" s="14"/>
      <c r="NTN3206" s="14"/>
      <c r="NTO3206" s="14"/>
      <c r="NTP3206" s="14"/>
      <c r="NTQ3206" s="14"/>
      <c r="NTR3206" s="14"/>
      <c r="NTS3206" s="14"/>
      <c r="NTT3206" s="14"/>
      <c r="NTU3206" s="14"/>
      <c r="NTV3206" s="14"/>
      <c r="NTW3206" s="14"/>
      <c r="NTX3206" s="14"/>
      <c r="NTY3206" s="14"/>
      <c r="NTZ3206" s="14"/>
      <c r="NUA3206" s="14"/>
      <c r="NUB3206" s="14"/>
      <c r="NUC3206" s="14"/>
      <c r="NUD3206" s="14"/>
      <c r="NUE3206" s="14"/>
      <c r="NUF3206" s="14"/>
      <c r="NUG3206" s="14"/>
      <c r="NUH3206" s="14"/>
      <c r="NUI3206" s="14"/>
      <c r="NUJ3206" s="14"/>
      <c r="NUK3206" s="14"/>
      <c r="NUL3206" s="14"/>
      <c r="NUM3206" s="14"/>
      <c r="NUN3206" s="14"/>
      <c r="NUO3206" s="14"/>
      <c r="NUP3206" s="14"/>
      <c r="NUQ3206" s="14"/>
      <c r="NUR3206" s="14"/>
      <c r="NUS3206" s="14"/>
      <c r="NUT3206" s="14"/>
      <c r="NUU3206" s="14"/>
      <c r="NUV3206" s="14"/>
      <c r="NUW3206" s="14"/>
      <c r="NUX3206" s="14"/>
      <c r="NUY3206" s="14"/>
      <c r="NUZ3206" s="14"/>
      <c r="NVA3206" s="14"/>
      <c r="NVB3206" s="14"/>
      <c r="NVC3206" s="14"/>
      <c r="NVD3206" s="14"/>
      <c r="NVE3206" s="14"/>
      <c r="NVF3206" s="14"/>
      <c r="NVG3206" s="14"/>
      <c r="NVH3206" s="14"/>
      <c r="NVI3206" s="14"/>
      <c r="NVJ3206" s="14"/>
      <c r="NVK3206" s="14"/>
      <c r="NVL3206" s="14"/>
      <c r="NVM3206" s="14"/>
      <c r="NVN3206" s="14"/>
      <c r="NVO3206" s="14"/>
      <c r="NVP3206" s="14"/>
      <c r="NVQ3206" s="14"/>
      <c r="NVR3206" s="14"/>
      <c r="NVS3206" s="14"/>
      <c r="NVT3206" s="14"/>
      <c r="NVU3206" s="14"/>
      <c r="NVV3206" s="14"/>
      <c r="NVW3206" s="14"/>
      <c r="NVX3206" s="14"/>
      <c r="NVY3206" s="14"/>
      <c r="NVZ3206" s="14"/>
      <c r="NWA3206" s="14"/>
      <c r="NWB3206" s="14"/>
      <c r="NWC3206" s="14"/>
      <c r="NWD3206" s="14"/>
      <c r="NWE3206" s="14"/>
      <c r="NWF3206" s="14"/>
      <c r="NWG3206" s="14"/>
      <c r="NWH3206" s="14"/>
      <c r="NWI3206" s="14"/>
      <c r="NWJ3206" s="14"/>
      <c r="NWK3206" s="14"/>
      <c r="NWL3206" s="14"/>
      <c r="NWM3206" s="14"/>
      <c r="NWN3206" s="14"/>
      <c r="NWO3206" s="14"/>
      <c r="NWP3206" s="14"/>
      <c r="NWQ3206" s="14"/>
      <c r="NWR3206" s="14"/>
      <c r="NWS3206" s="14"/>
      <c r="NWT3206" s="14"/>
      <c r="NWU3206" s="14"/>
      <c r="NWV3206" s="14"/>
      <c r="NWW3206" s="14"/>
      <c r="NWX3206" s="14"/>
      <c r="NWY3206" s="14"/>
      <c r="NWZ3206" s="14"/>
      <c r="NXA3206" s="14"/>
      <c r="NXB3206" s="14"/>
      <c r="NXC3206" s="14"/>
      <c r="NXD3206" s="14"/>
      <c r="NXE3206" s="14"/>
      <c r="NXF3206" s="14"/>
      <c r="NXG3206" s="14"/>
      <c r="NXH3206" s="14"/>
      <c r="NXI3206" s="14"/>
      <c r="NXJ3206" s="14"/>
      <c r="NXK3206" s="14"/>
      <c r="NXL3206" s="14"/>
      <c r="NXM3206" s="14"/>
      <c r="NXN3206" s="14"/>
      <c r="NXO3206" s="14"/>
      <c r="NXP3206" s="14"/>
      <c r="NXQ3206" s="14"/>
      <c r="NXR3206" s="14"/>
      <c r="NXS3206" s="14"/>
      <c r="NXT3206" s="14"/>
      <c r="NXU3206" s="14"/>
      <c r="NXV3206" s="14"/>
      <c r="NXW3206" s="14"/>
      <c r="NXX3206" s="14"/>
      <c r="NXY3206" s="14"/>
      <c r="NXZ3206" s="14"/>
      <c r="NYA3206" s="14"/>
      <c r="NYB3206" s="14"/>
      <c r="NYC3206" s="14"/>
      <c r="NYD3206" s="14"/>
      <c r="NYE3206" s="14"/>
      <c r="NYF3206" s="14"/>
      <c r="NYG3206" s="14"/>
      <c r="NYH3206" s="14"/>
      <c r="NYI3206" s="14"/>
      <c r="NYJ3206" s="14"/>
      <c r="NYK3206" s="14"/>
      <c r="NYL3206" s="14"/>
      <c r="NYM3206" s="14"/>
      <c r="NYN3206" s="14"/>
      <c r="NYO3206" s="14"/>
      <c r="NYP3206" s="14"/>
      <c r="NYQ3206" s="14"/>
      <c r="NYR3206" s="14"/>
      <c r="NYS3206" s="14"/>
      <c r="NYT3206" s="14"/>
      <c r="NYU3206" s="14"/>
      <c r="NYV3206" s="14"/>
      <c r="NYW3206" s="14"/>
      <c r="NYX3206" s="14"/>
      <c r="NYY3206" s="14"/>
      <c r="NYZ3206" s="14"/>
      <c r="NZA3206" s="14"/>
      <c r="NZB3206" s="14"/>
      <c r="NZC3206" s="14"/>
      <c r="NZD3206" s="14"/>
      <c r="NZE3206" s="14"/>
      <c r="NZF3206" s="14"/>
      <c r="NZG3206" s="14"/>
      <c r="NZH3206" s="14"/>
      <c r="NZI3206" s="14"/>
      <c r="NZJ3206" s="14"/>
      <c r="NZK3206" s="14"/>
      <c r="NZL3206" s="14"/>
      <c r="NZM3206" s="14"/>
      <c r="NZN3206" s="14"/>
      <c r="NZO3206" s="14"/>
      <c r="NZP3206" s="14"/>
      <c r="NZQ3206" s="14"/>
      <c r="NZR3206" s="14"/>
      <c r="NZS3206" s="14"/>
      <c r="NZT3206" s="14"/>
      <c r="NZU3206" s="14"/>
      <c r="NZV3206" s="14"/>
      <c r="NZW3206" s="14"/>
      <c r="NZX3206" s="14"/>
      <c r="NZY3206" s="14"/>
      <c r="NZZ3206" s="14"/>
      <c r="OAA3206" s="14"/>
      <c r="OAB3206" s="14"/>
      <c r="OAC3206" s="14"/>
      <c r="OAD3206" s="14"/>
      <c r="OAE3206" s="14"/>
      <c r="OAF3206" s="14"/>
      <c r="OAG3206" s="14"/>
      <c r="OAH3206" s="14"/>
      <c r="OAI3206" s="14"/>
      <c r="OAJ3206" s="14"/>
      <c r="OAK3206" s="14"/>
      <c r="OAL3206" s="14"/>
      <c r="OAM3206" s="14"/>
      <c r="OAN3206" s="14"/>
      <c r="OAO3206" s="14"/>
      <c r="OAP3206" s="14"/>
      <c r="OAQ3206" s="14"/>
      <c r="OAR3206" s="14"/>
      <c r="OAS3206" s="14"/>
      <c r="OAT3206" s="14"/>
      <c r="OAU3206" s="14"/>
      <c r="OAV3206" s="14"/>
      <c r="OAW3206" s="14"/>
      <c r="OAX3206" s="14"/>
      <c r="OAY3206" s="14"/>
      <c r="OAZ3206" s="14"/>
      <c r="OBA3206" s="14"/>
      <c r="OBB3206" s="14"/>
      <c r="OBC3206" s="14"/>
      <c r="OBD3206" s="14"/>
      <c r="OBE3206" s="14"/>
      <c r="OBF3206" s="14"/>
      <c r="OBG3206" s="14"/>
      <c r="OBH3206" s="14"/>
      <c r="OBI3206" s="14"/>
      <c r="OBJ3206" s="14"/>
      <c r="OBK3206" s="14"/>
      <c r="OBL3206" s="14"/>
      <c r="OBM3206" s="14"/>
      <c r="OBN3206" s="14"/>
      <c r="OBO3206" s="14"/>
      <c r="OBP3206" s="14"/>
      <c r="OBQ3206" s="14"/>
      <c r="OBR3206" s="14"/>
      <c r="OBS3206" s="14"/>
      <c r="OBT3206" s="14"/>
      <c r="OBU3206" s="14"/>
      <c r="OBV3206" s="14"/>
      <c r="OBW3206" s="14"/>
      <c r="OBX3206" s="14"/>
      <c r="OBY3206" s="14"/>
      <c r="OBZ3206" s="14"/>
      <c r="OCA3206" s="14"/>
      <c r="OCB3206" s="14"/>
      <c r="OCC3206" s="14"/>
      <c r="OCD3206" s="14"/>
      <c r="OCE3206" s="14"/>
      <c r="OCF3206" s="14"/>
      <c r="OCG3206" s="14"/>
      <c r="OCH3206" s="14"/>
      <c r="OCI3206" s="14"/>
      <c r="OCJ3206" s="14"/>
      <c r="OCK3206" s="14"/>
      <c r="OCL3206" s="14"/>
      <c r="OCM3206" s="14"/>
      <c r="OCN3206" s="14"/>
      <c r="OCO3206" s="14"/>
      <c r="OCP3206" s="14"/>
      <c r="OCQ3206" s="14"/>
      <c r="OCR3206" s="14"/>
      <c r="OCS3206" s="14"/>
      <c r="OCT3206" s="14"/>
      <c r="OCU3206" s="14"/>
      <c r="OCV3206" s="14"/>
      <c r="OCW3206" s="14"/>
      <c r="OCX3206" s="14"/>
      <c r="OCY3206" s="14"/>
      <c r="OCZ3206" s="14"/>
      <c r="ODA3206" s="14"/>
      <c r="ODB3206" s="14"/>
      <c r="ODC3206" s="14"/>
      <c r="ODD3206" s="14"/>
      <c r="ODE3206" s="14"/>
      <c r="ODF3206" s="14"/>
      <c r="ODG3206" s="14"/>
      <c r="ODH3206" s="14"/>
      <c r="ODI3206" s="14"/>
      <c r="ODJ3206" s="14"/>
      <c r="ODK3206" s="14"/>
      <c r="ODL3206" s="14"/>
      <c r="ODM3206" s="14"/>
      <c r="ODN3206" s="14"/>
      <c r="ODO3206" s="14"/>
      <c r="ODP3206" s="14"/>
      <c r="ODQ3206" s="14"/>
      <c r="ODR3206" s="14"/>
      <c r="ODS3206" s="14"/>
      <c r="ODT3206" s="14"/>
      <c r="ODU3206" s="14"/>
      <c r="ODV3206" s="14"/>
      <c r="ODW3206" s="14"/>
      <c r="ODX3206" s="14"/>
      <c r="ODY3206" s="14"/>
      <c r="ODZ3206" s="14"/>
      <c r="OEA3206" s="14"/>
      <c r="OEB3206" s="14"/>
      <c r="OEC3206" s="14"/>
      <c r="OED3206" s="14"/>
      <c r="OEE3206" s="14"/>
      <c r="OEF3206" s="14"/>
      <c r="OEG3206" s="14"/>
      <c r="OEH3206" s="14"/>
      <c r="OEI3206" s="14"/>
      <c r="OEJ3206" s="14"/>
      <c r="OEK3206" s="14"/>
      <c r="OEL3206" s="14"/>
      <c r="OEM3206" s="14"/>
      <c r="OEN3206" s="14"/>
      <c r="OEO3206" s="14"/>
      <c r="OEP3206" s="14"/>
      <c r="OEQ3206" s="14"/>
      <c r="OER3206" s="14"/>
      <c r="OES3206" s="14"/>
      <c r="OET3206" s="14"/>
      <c r="OEU3206" s="14"/>
      <c r="OEV3206" s="14"/>
      <c r="OEW3206" s="14"/>
      <c r="OEX3206" s="14"/>
      <c r="OEY3206" s="14"/>
      <c r="OEZ3206" s="14"/>
      <c r="OFA3206" s="14"/>
      <c r="OFB3206" s="14"/>
      <c r="OFC3206" s="14"/>
      <c r="OFD3206" s="14"/>
      <c r="OFE3206" s="14"/>
      <c r="OFF3206" s="14"/>
      <c r="OFG3206" s="14"/>
      <c r="OFH3206" s="14"/>
      <c r="OFI3206" s="14"/>
      <c r="OFJ3206" s="14"/>
      <c r="OFK3206" s="14"/>
      <c r="OFL3206" s="14"/>
      <c r="OFM3206" s="14"/>
      <c r="OFN3206" s="14"/>
      <c r="OFO3206" s="14"/>
      <c r="OFP3206" s="14"/>
      <c r="OFQ3206" s="14"/>
      <c r="OFR3206" s="14"/>
      <c r="OFS3206" s="14"/>
      <c r="OFT3206" s="14"/>
      <c r="OFU3206" s="14"/>
      <c r="OFV3206" s="14"/>
      <c r="OFW3206" s="14"/>
      <c r="OFX3206" s="14"/>
      <c r="OFY3206" s="14"/>
      <c r="OFZ3206" s="14"/>
      <c r="OGA3206" s="14"/>
      <c r="OGB3206" s="14"/>
      <c r="OGC3206" s="14"/>
      <c r="OGD3206" s="14"/>
      <c r="OGE3206" s="14"/>
      <c r="OGF3206" s="14"/>
      <c r="OGG3206" s="14"/>
      <c r="OGH3206" s="14"/>
      <c r="OGI3206" s="14"/>
      <c r="OGJ3206" s="14"/>
      <c r="OGK3206" s="14"/>
      <c r="OGL3206" s="14"/>
      <c r="OGM3206" s="14"/>
      <c r="OGN3206" s="14"/>
      <c r="OGO3206" s="14"/>
      <c r="OGP3206" s="14"/>
      <c r="OGQ3206" s="14"/>
      <c r="OGR3206" s="14"/>
      <c r="OGS3206" s="14"/>
      <c r="OGT3206" s="14"/>
      <c r="OGU3206" s="14"/>
      <c r="OGV3206" s="14"/>
      <c r="OGW3206" s="14"/>
      <c r="OGX3206" s="14"/>
      <c r="OGY3206" s="14"/>
      <c r="OGZ3206" s="14"/>
      <c r="OHA3206" s="14"/>
      <c r="OHB3206" s="14"/>
      <c r="OHC3206" s="14"/>
      <c r="OHD3206" s="14"/>
      <c r="OHE3206" s="14"/>
      <c r="OHF3206" s="14"/>
      <c r="OHG3206" s="14"/>
      <c r="OHH3206" s="14"/>
      <c r="OHI3206" s="14"/>
      <c r="OHJ3206" s="14"/>
      <c r="OHK3206" s="14"/>
      <c r="OHL3206" s="14"/>
      <c r="OHM3206" s="14"/>
      <c r="OHN3206" s="14"/>
      <c r="OHO3206" s="14"/>
      <c r="OHP3206" s="14"/>
      <c r="OHQ3206" s="14"/>
      <c r="OHR3206" s="14"/>
      <c r="OHS3206" s="14"/>
      <c r="OHT3206" s="14"/>
      <c r="OHU3206" s="14"/>
      <c r="OHV3206" s="14"/>
      <c r="OHW3206" s="14"/>
      <c r="OHX3206" s="14"/>
      <c r="OHY3206" s="14"/>
      <c r="OHZ3206" s="14"/>
      <c r="OIA3206" s="14"/>
      <c r="OIB3206" s="14"/>
      <c r="OIC3206" s="14"/>
      <c r="OID3206" s="14"/>
      <c r="OIE3206" s="14"/>
      <c r="OIF3206" s="14"/>
      <c r="OIG3206" s="14"/>
      <c r="OIH3206" s="14"/>
      <c r="OII3206" s="14"/>
      <c r="OIJ3206" s="14"/>
      <c r="OIK3206" s="14"/>
      <c r="OIL3206" s="14"/>
      <c r="OIM3206" s="14"/>
      <c r="OIN3206" s="14"/>
      <c r="OIO3206" s="14"/>
      <c r="OIP3206" s="14"/>
      <c r="OIQ3206" s="14"/>
      <c r="OIR3206" s="14"/>
      <c r="OIS3206" s="14"/>
      <c r="OIT3206" s="14"/>
      <c r="OIU3206" s="14"/>
      <c r="OIV3206" s="14"/>
      <c r="OIW3206" s="14"/>
      <c r="OIX3206" s="14"/>
      <c r="OIY3206" s="14"/>
      <c r="OIZ3206" s="14"/>
      <c r="OJA3206" s="14"/>
      <c r="OJB3206" s="14"/>
      <c r="OJC3206" s="14"/>
      <c r="OJD3206" s="14"/>
      <c r="OJE3206" s="14"/>
      <c r="OJF3206" s="14"/>
      <c r="OJG3206" s="14"/>
      <c r="OJH3206" s="14"/>
      <c r="OJI3206" s="14"/>
      <c r="OJJ3206" s="14"/>
      <c r="OJK3206" s="14"/>
      <c r="OJL3206" s="14"/>
      <c r="OJM3206" s="14"/>
      <c r="OJN3206" s="14"/>
      <c r="OJO3206" s="14"/>
      <c r="OJP3206" s="14"/>
      <c r="OJQ3206" s="14"/>
      <c r="OJR3206" s="14"/>
      <c r="OJS3206" s="14"/>
      <c r="OJT3206" s="14"/>
      <c r="OJU3206" s="14"/>
      <c r="OJV3206" s="14"/>
      <c r="OJW3206" s="14"/>
      <c r="OJX3206" s="14"/>
      <c r="OJY3206" s="14"/>
      <c r="OJZ3206" s="14"/>
      <c r="OKA3206" s="14"/>
      <c r="OKB3206" s="14"/>
      <c r="OKC3206" s="14"/>
      <c r="OKD3206" s="14"/>
      <c r="OKE3206" s="14"/>
      <c r="OKF3206" s="14"/>
      <c r="OKG3206" s="14"/>
      <c r="OKH3206" s="14"/>
      <c r="OKI3206" s="14"/>
      <c r="OKJ3206" s="14"/>
      <c r="OKK3206" s="14"/>
      <c r="OKL3206" s="14"/>
      <c r="OKM3206" s="14"/>
      <c r="OKN3206" s="14"/>
      <c r="OKO3206" s="14"/>
      <c r="OKP3206" s="14"/>
      <c r="OKQ3206" s="14"/>
      <c r="OKR3206" s="14"/>
      <c r="OKS3206" s="14"/>
      <c r="OKT3206" s="14"/>
      <c r="OKU3206" s="14"/>
      <c r="OKV3206" s="14"/>
      <c r="OKW3206" s="14"/>
      <c r="OKX3206" s="14"/>
      <c r="OKY3206" s="14"/>
      <c r="OKZ3206" s="14"/>
      <c r="OLA3206" s="14"/>
      <c r="OLB3206" s="14"/>
      <c r="OLC3206" s="14"/>
      <c r="OLD3206" s="14"/>
      <c r="OLE3206" s="14"/>
      <c r="OLF3206" s="14"/>
      <c r="OLG3206" s="14"/>
      <c r="OLH3206" s="14"/>
      <c r="OLI3206" s="14"/>
      <c r="OLJ3206" s="14"/>
      <c r="OLK3206" s="14"/>
      <c r="OLL3206" s="14"/>
      <c r="OLM3206" s="14"/>
      <c r="OLN3206" s="14"/>
      <c r="OLO3206" s="14"/>
      <c r="OLP3206" s="14"/>
      <c r="OLQ3206" s="14"/>
      <c r="OLR3206" s="14"/>
      <c r="OLS3206" s="14"/>
      <c r="OLT3206" s="14"/>
      <c r="OLU3206" s="14"/>
      <c r="OLV3206" s="14"/>
      <c r="OLW3206" s="14"/>
      <c r="OLX3206" s="14"/>
      <c r="OLY3206" s="14"/>
      <c r="OLZ3206" s="14"/>
      <c r="OMA3206" s="14"/>
      <c r="OMB3206" s="14"/>
      <c r="OMC3206" s="14"/>
      <c r="OMD3206" s="14"/>
      <c r="OME3206" s="14"/>
      <c r="OMF3206" s="14"/>
      <c r="OMG3206" s="14"/>
      <c r="OMH3206" s="14"/>
      <c r="OMI3206" s="14"/>
      <c r="OMJ3206" s="14"/>
      <c r="OMK3206" s="14"/>
      <c r="OML3206" s="14"/>
      <c r="OMM3206" s="14"/>
      <c r="OMN3206" s="14"/>
      <c r="OMO3206" s="14"/>
      <c r="OMP3206" s="14"/>
      <c r="OMQ3206" s="14"/>
      <c r="OMR3206" s="14"/>
      <c r="OMS3206" s="14"/>
      <c r="OMT3206" s="14"/>
      <c r="OMU3206" s="14"/>
      <c r="OMV3206" s="14"/>
      <c r="OMW3206" s="14"/>
      <c r="OMX3206" s="14"/>
      <c r="OMY3206" s="14"/>
      <c r="OMZ3206" s="14"/>
      <c r="ONA3206" s="14"/>
      <c r="ONB3206" s="14"/>
      <c r="ONC3206" s="14"/>
      <c r="OND3206" s="14"/>
      <c r="ONE3206" s="14"/>
      <c r="ONF3206" s="14"/>
      <c r="ONG3206" s="14"/>
      <c r="ONH3206" s="14"/>
      <c r="ONI3206" s="14"/>
      <c r="ONJ3206" s="14"/>
      <c r="ONK3206" s="14"/>
      <c r="ONL3206" s="14"/>
      <c r="ONM3206" s="14"/>
      <c r="ONN3206" s="14"/>
      <c r="ONO3206" s="14"/>
      <c r="ONP3206" s="14"/>
      <c r="ONQ3206" s="14"/>
      <c r="ONR3206" s="14"/>
      <c r="ONS3206" s="14"/>
      <c r="ONT3206" s="14"/>
      <c r="ONU3206" s="14"/>
      <c r="ONV3206" s="14"/>
      <c r="ONW3206" s="14"/>
      <c r="ONX3206" s="14"/>
      <c r="ONY3206" s="14"/>
      <c r="ONZ3206" s="14"/>
      <c r="OOA3206" s="14"/>
      <c r="OOB3206" s="14"/>
      <c r="OOC3206" s="14"/>
      <c r="OOD3206" s="14"/>
      <c r="OOE3206" s="14"/>
      <c r="OOF3206" s="14"/>
      <c r="OOG3206" s="14"/>
      <c r="OOH3206" s="14"/>
      <c r="OOI3206" s="14"/>
      <c r="OOJ3206" s="14"/>
      <c r="OOK3206" s="14"/>
      <c r="OOL3206" s="14"/>
      <c r="OOM3206" s="14"/>
      <c r="OON3206" s="14"/>
      <c r="OOO3206" s="14"/>
      <c r="OOP3206" s="14"/>
      <c r="OOQ3206" s="14"/>
      <c r="OOR3206" s="14"/>
      <c r="OOS3206" s="14"/>
      <c r="OOT3206" s="14"/>
      <c r="OOU3206" s="14"/>
      <c r="OOV3206" s="14"/>
      <c r="OOW3206" s="14"/>
      <c r="OOX3206" s="14"/>
      <c r="OOY3206" s="14"/>
      <c r="OOZ3206" s="14"/>
      <c r="OPA3206" s="14"/>
      <c r="OPB3206" s="14"/>
      <c r="OPC3206" s="14"/>
      <c r="OPD3206" s="14"/>
      <c r="OPE3206" s="14"/>
      <c r="OPF3206" s="14"/>
      <c r="OPG3206" s="14"/>
      <c r="OPH3206" s="14"/>
      <c r="OPI3206" s="14"/>
      <c r="OPJ3206" s="14"/>
      <c r="OPK3206" s="14"/>
      <c r="OPL3206" s="14"/>
      <c r="OPM3206" s="14"/>
      <c r="OPN3206" s="14"/>
      <c r="OPO3206" s="14"/>
      <c r="OPP3206" s="14"/>
      <c r="OPQ3206" s="14"/>
      <c r="OPR3206" s="14"/>
      <c r="OPS3206" s="14"/>
      <c r="OPT3206" s="14"/>
      <c r="OPU3206" s="14"/>
      <c r="OPV3206" s="14"/>
      <c r="OPW3206" s="14"/>
      <c r="OPX3206" s="14"/>
      <c r="OPY3206" s="14"/>
      <c r="OPZ3206" s="14"/>
      <c r="OQA3206" s="14"/>
      <c r="OQB3206" s="14"/>
      <c r="OQC3206" s="14"/>
      <c r="OQD3206" s="14"/>
      <c r="OQE3206" s="14"/>
      <c r="OQF3206" s="14"/>
      <c r="OQG3206" s="14"/>
      <c r="OQH3206" s="14"/>
      <c r="OQI3206" s="14"/>
      <c r="OQJ3206" s="14"/>
      <c r="OQK3206" s="14"/>
      <c r="OQL3206" s="14"/>
      <c r="OQM3206" s="14"/>
      <c r="OQN3206" s="14"/>
      <c r="OQO3206" s="14"/>
      <c r="OQP3206" s="14"/>
      <c r="OQQ3206" s="14"/>
      <c r="OQR3206" s="14"/>
      <c r="OQS3206" s="14"/>
      <c r="OQT3206" s="14"/>
      <c r="OQU3206" s="14"/>
      <c r="OQV3206" s="14"/>
      <c r="OQW3206" s="14"/>
      <c r="OQX3206" s="14"/>
      <c r="OQY3206" s="14"/>
      <c r="OQZ3206" s="14"/>
      <c r="ORA3206" s="14"/>
      <c r="ORB3206" s="14"/>
      <c r="ORC3206" s="14"/>
      <c r="ORD3206" s="14"/>
      <c r="ORE3206" s="14"/>
      <c r="ORF3206" s="14"/>
      <c r="ORG3206" s="14"/>
      <c r="ORH3206" s="14"/>
      <c r="ORI3206" s="14"/>
      <c r="ORJ3206" s="14"/>
      <c r="ORK3206" s="14"/>
      <c r="ORL3206" s="14"/>
      <c r="ORM3206" s="14"/>
      <c r="ORN3206" s="14"/>
      <c r="ORO3206" s="14"/>
      <c r="ORP3206" s="14"/>
      <c r="ORQ3206" s="14"/>
      <c r="ORR3206" s="14"/>
      <c r="ORS3206" s="14"/>
      <c r="ORT3206" s="14"/>
      <c r="ORU3206" s="14"/>
      <c r="ORV3206" s="14"/>
      <c r="ORW3206" s="14"/>
      <c r="ORX3206" s="14"/>
      <c r="ORY3206" s="14"/>
      <c r="ORZ3206" s="14"/>
      <c r="OSA3206" s="14"/>
      <c r="OSB3206" s="14"/>
      <c r="OSC3206" s="14"/>
      <c r="OSD3206" s="14"/>
      <c r="OSE3206" s="14"/>
      <c r="OSF3206" s="14"/>
      <c r="OSG3206" s="14"/>
      <c r="OSH3206" s="14"/>
      <c r="OSI3206" s="14"/>
      <c r="OSJ3206" s="14"/>
      <c r="OSK3206" s="14"/>
      <c r="OSL3206" s="14"/>
      <c r="OSM3206" s="14"/>
      <c r="OSN3206" s="14"/>
      <c r="OSO3206" s="14"/>
      <c r="OSP3206" s="14"/>
      <c r="OSQ3206" s="14"/>
      <c r="OSR3206" s="14"/>
      <c r="OSS3206" s="14"/>
      <c r="OST3206" s="14"/>
      <c r="OSU3206" s="14"/>
      <c r="OSV3206" s="14"/>
      <c r="OSW3206" s="14"/>
      <c r="OSX3206" s="14"/>
      <c r="OSY3206" s="14"/>
      <c r="OSZ3206" s="14"/>
      <c r="OTA3206" s="14"/>
      <c r="OTB3206" s="14"/>
      <c r="OTC3206" s="14"/>
      <c r="OTD3206" s="14"/>
      <c r="OTE3206" s="14"/>
      <c r="OTF3206" s="14"/>
      <c r="OTG3206" s="14"/>
      <c r="OTH3206" s="14"/>
      <c r="OTI3206" s="14"/>
      <c r="OTJ3206" s="14"/>
      <c r="OTK3206" s="14"/>
      <c r="OTL3206" s="14"/>
      <c r="OTM3206" s="14"/>
      <c r="OTN3206" s="14"/>
      <c r="OTO3206" s="14"/>
      <c r="OTP3206" s="14"/>
      <c r="OTQ3206" s="14"/>
      <c r="OTR3206" s="14"/>
      <c r="OTS3206" s="14"/>
      <c r="OTT3206" s="14"/>
      <c r="OTU3206" s="14"/>
      <c r="OTV3206" s="14"/>
      <c r="OTW3206" s="14"/>
      <c r="OTX3206" s="14"/>
      <c r="OTY3206" s="14"/>
      <c r="OTZ3206" s="14"/>
      <c r="OUA3206" s="14"/>
      <c r="OUB3206" s="14"/>
      <c r="OUC3206" s="14"/>
      <c r="OUD3206" s="14"/>
      <c r="OUE3206" s="14"/>
      <c r="OUF3206" s="14"/>
      <c r="OUG3206" s="14"/>
      <c r="OUH3206" s="14"/>
      <c r="OUI3206" s="14"/>
      <c r="OUJ3206" s="14"/>
      <c r="OUK3206" s="14"/>
      <c r="OUL3206" s="14"/>
      <c r="OUM3206" s="14"/>
      <c r="OUN3206" s="14"/>
      <c r="OUO3206" s="14"/>
      <c r="OUP3206" s="14"/>
      <c r="OUQ3206" s="14"/>
      <c r="OUR3206" s="14"/>
      <c r="OUS3206" s="14"/>
      <c r="OUT3206" s="14"/>
      <c r="OUU3206" s="14"/>
      <c r="OUV3206" s="14"/>
      <c r="OUW3206" s="14"/>
      <c r="OUX3206" s="14"/>
      <c r="OUY3206" s="14"/>
      <c r="OUZ3206" s="14"/>
      <c r="OVA3206" s="14"/>
      <c r="OVB3206" s="14"/>
      <c r="OVC3206" s="14"/>
      <c r="OVD3206" s="14"/>
      <c r="OVE3206" s="14"/>
      <c r="OVF3206" s="14"/>
      <c r="OVG3206" s="14"/>
      <c r="OVH3206" s="14"/>
      <c r="OVI3206" s="14"/>
      <c r="OVJ3206" s="14"/>
      <c r="OVK3206" s="14"/>
      <c r="OVL3206" s="14"/>
      <c r="OVM3206" s="14"/>
      <c r="OVN3206" s="14"/>
      <c r="OVO3206" s="14"/>
      <c r="OVP3206" s="14"/>
      <c r="OVQ3206" s="14"/>
      <c r="OVR3206" s="14"/>
      <c r="OVS3206" s="14"/>
      <c r="OVT3206" s="14"/>
      <c r="OVU3206" s="14"/>
      <c r="OVV3206" s="14"/>
      <c r="OVW3206" s="14"/>
      <c r="OVX3206" s="14"/>
      <c r="OVY3206" s="14"/>
      <c r="OVZ3206" s="14"/>
      <c r="OWA3206" s="14"/>
      <c r="OWB3206" s="14"/>
      <c r="OWC3206" s="14"/>
      <c r="OWD3206" s="14"/>
      <c r="OWE3206" s="14"/>
      <c r="OWF3206" s="14"/>
      <c r="OWG3206" s="14"/>
      <c r="OWH3206" s="14"/>
      <c r="OWI3206" s="14"/>
      <c r="OWJ3206" s="14"/>
      <c r="OWK3206" s="14"/>
      <c r="OWL3206" s="14"/>
      <c r="OWM3206" s="14"/>
      <c r="OWN3206" s="14"/>
      <c r="OWO3206" s="14"/>
      <c r="OWP3206" s="14"/>
      <c r="OWQ3206" s="14"/>
      <c r="OWR3206" s="14"/>
      <c r="OWS3206" s="14"/>
      <c r="OWT3206" s="14"/>
      <c r="OWU3206" s="14"/>
      <c r="OWV3206" s="14"/>
      <c r="OWW3206" s="14"/>
      <c r="OWX3206" s="14"/>
      <c r="OWY3206" s="14"/>
      <c r="OWZ3206" s="14"/>
      <c r="OXA3206" s="14"/>
      <c r="OXB3206" s="14"/>
      <c r="OXC3206" s="14"/>
      <c r="OXD3206" s="14"/>
      <c r="OXE3206" s="14"/>
      <c r="OXF3206" s="14"/>
      <c r="OXG3206" s="14"/>
      <c r="OXH3206" s="14"/>
      <c r="OXI3206" s="14"/>
      <c r="OXJ3206" s="14"/>
      <c r="OXK3206" s="14"/>
      <c r="OXL3206" s="14"/>
      <c r="OXM3206" s="14"/>
      <c r="OXN3206" s="14"/>
      <c r="OXO3206" s="14"/>
      <c r="OXP3206" s="14"/>
      <c r="OXQ3206" s="14"/>
      <c r="OXR3206" s="14"/>
      <c r="OXS3206" s="14"/>
      <c r="OXT3206" s="14"/>
      <c r="OXU3206" s="14"/>
      <c r="OXV3206" s="14"/>
      <c r="OXW3206" s="14"/>
      <c r="OXX3206" s="14"/>
      <c r="OXY3206" s="14"/>
      <c r="OXZ3206" s="14"/>
      <c r="OYA3206" s="14"/>
      <c r="OYB3206" s="14"/>
      <c r="OYC3206" s="14"/>
      <c r="OYD3206" s="14"/>
      <c r="OYE3206" s="14"/>
      <c r="OYF3206" s="14"/>
      <c r="OYG3206" s="14"/>
      <c r="OYH3206" s="14"/>
      <c r="OYI3206" s="14"/>
      <c r="OYJ3206" s="14"/>
      <c r="OYK3206" s="14"/>
      <c r="OYL3206" s="14"/>
      <c r="OYM3206" s="14"/>
      <c r="OYN3206" s="14"/>
      <c r="OYO3206" s="14"/>
      <c r="OYP3206" s="14"/>
      <c r="OYQ3206" s="14"/>
      <c r="OYR3206" s="14"/>
      <c r="OYS3206" s="14"/>
      <c r="OYT3206" s="14"/>
      <c r="OYU3206" s="14"/>
      <c r="OYV3206" s="14"/>
      <c r="OYW3206" s="14"/>
      <c r="OYX3206" s="14"/>
      <c r="OYY3206" s="14"/>
      <c r="OYZ3206" s="14"/>
      <c r="OZA3206" s="14"/>
      <c r="OZB3206" s="14"/>
      <c r="OZC3206" s="14"/>
      <c r="OZD3206" s="14"/>
      <c r="OZE3206" s="14"/>
      <c r="OZF3206" s="14"/>
      <c r="OZG3206" s="14"/>
      <c r="OZH3206" s="14"/>
      <c r="OZI3206" s="14"/>
      <c r="OZJ3206" s="14"/>
      <c r="OZK3206" s="14"/>
      <c r="OZL3206" s="14"/>
      <c r="OZM3206" s="14"/>
      <c r="OZN3206" s="14"/>
      <c r="OZO3206" s="14"/>
      <c r="OZP3206" s="14"/>
      <c r="OZQ3206" s="14"/>
      <c r="OZR3206" s="14"/>
      <c r="OZS3206" s="14"/>
      <c r="OZT3206" s="14"/>
      <c r="OZU3206" s="14"/>
      <c r="OZV3206" s="14"/>
      <c r="OZW3206" s="14"/>
      <c r="OZX3206" s="14"/>
      <c r="OZY3206" s="14"/>
      <c r="OZZ3206" s="14"/>
      <c r="PAA3206" s="14"/>
      <c r="PAB3206" s="14"/>
      <c r="PAC3206" s="14"/>
      <c r="PAD3206" s="14"/>
      <c r="PAE3206" s="14"/>
      <c r="PAF3206" s="14"/>
      <c r="PAG3206" s="14"/>
      <c r="PAH3206" s="14"/>
      <c r="PAI3206" s="14"/>
      <c r="PAJ3206" s="14"/>
      <c r="PAK3206" s="14"/>
      <c r="PAL3206" s="14"/>
      <c r="PAM3206" s="14"/>
      <c r="PAN3206" s="14"/>
      <c r="PAO3206" s="14"/>
      <c r="PAP3206" s="14"/>
      <c r="PAQ3206" s="14"/>
      <c r="PAR3206" s="14"/>
      <c r="PAS3206" s="14"/>
      <c r="PAT3206" s="14"/>
      <c r="PAU3206" s="14"/>
      <c r="PAV3206" s="14"/>
      <c r="PAW3206" s="14"/>
      <c r="PAX3206" s="14"/>
      <c r="PAY3206" s="14"/>
      <c r="PAZ3206" s="14"/>
      <c r="PBA3206" s="14"/>
      <c r="PBB3206" s="14"/>
      <c r="PBC3206" s="14"/>
      <c r="PBD3206" s="14"/>
      <c r="PBE3206" s="14"/>
      <c r="PBF3206" s="14"/>
      <c r="PBG3206" s="14"/>
      <c r="PBH3206" s="14"/>
      <c r="PBI3206" s="14"/>
      <c r="PBJ3206" s="14"/>
      <c r="PBK3206" s="14"/>
      <c r="PBL3206" s="14"/>
      <c r="PBM3206" s="14"/>
      <c r="PBN3206" s="14"/>
      <c r="PBO3206" s="14"/>
      <c r="PBP3206" s="14"/>
      <c r="PBQ3206" s="14"/>
      <c r="PBR3206" s="14"/>
      <c r="PBS3206" s="14"/>
      <c r="PBT3206" s="14"/>
      <c r="PBU3206" s="14"/>
      <c r="PBV3206" s="14"/>
      <c r="PBW3206" s="14"/>
      <c r="PBX3206" s="14"/>
      <c r="PBY3206" s="14"/>
      <c r="PBZ3206" s="14"/>
      <c r="PCA3206" s="14"/>
      <c r="PCB3206" s="14"/>
      <c r="PCC3206" s="14"/>
      <c r="PCD3206" s="14"/>
      <c r="PCE3206" s="14"/>
      <c r="PCF3206" s="14"/>
      <c r="PCG3206" s="14"/>
      <c r="PCH3206" s="14"/>
      <c r="PCI3206" s="14"/>
      <c r="PCJ3206" s="14"/>
      <c r="PCK3206" s="14"/>
      <c r="PCL3206" s="14"/>
      <c r="PCM3206" s="14"/>
      <c r="PCN3206" s="14"/>
      <c r="PCO3206" s="14"/>
      <c r="PCP3206" s="14"/>
      <c r="PCQ3206" s="14"/>
      <c r="PCR3206" s="14"/>
      <c r="PCS3206" s="14"/>
      <c r="PCT3206" s="14"/>
      <c r="PCU3206" s="14"/>
      <c r="PCV3206" s="14"/>
      <c r="PCW3206" s="14"/>
      <c r="PCX3206" s="14"/>
      <c r="PCY3206" s="14"/>
      <c r="PCZ3206" s="14"/>
      <c r="PDA3206" s="14"/>
      <c r="PDB3206" s="14"/>
      <c r="PDC3206" s="14"/>
      <c r="PDD3206" s="14"/>
      <c r="PDE3206" s="14"/>
      <c r="PDF3206" s="14"/>
      <c r="PDG3206" s="14"/>
      <c r="PDH3206" s="14"/>
      <c r="PDI3206" s="14"/>
      <c r="PDJ3206" s="14"/>
      <c r="PDK3206" s="14"/>
      <c r="PDL3206" s="14"/>
      <c r="PDM3206" s="14"/>
      <c r="PDN3206" s="14"/>
      <c r="PDO3206" s="14"/>
      <c r="PDP3206" s="14"/>
      <c r="PDQ3206" s="14"/>
      <c r="PDR3206" s="14"/>
      <c r="PDS3206" s="14"/>
      <c r="PDT3206" s="14"/>
      <c r="PDU3206" s="14"/>
      <c r="PDV3206" s="14"/>
      <c r="PDW3206" s="14"/>
      <c r="PDX3206" s="14"/>
      <c r="PDY3206" s="14"/>
      <c r="PDZ3206" s="14"/>
      <c r="PEA3206" s="14"/>
      <c r="PEB3206" s="14"/>
      <c r="PEC3206" s="14"/>
      <c r="PED3206" s="14"/>
      <c r="PEE3206" s="14"/>
      <c r="PEF3206" s="14"/>
      <c r="PEG3206" s="14"/>
      <c r="PEH3206" s="14"/>
      <c r="PEI3206" s="14"/>
      <c r="PEJ3206" s="14"/>
      <c r="PEK3206" s="14"/>
      <c r="PEL3206" s="14"/>
      <c r="PEM3206" s="14"/>
      <c r="PEN3206" s="14"/>
      <c r="PEO3206" s="14"/>
      <c r="PEP3206" s="14"/>
      <c r="PEQ3206" s="14"/>
      <c r="PER3206" s="14"/>
      <c r="PES3206" s="14"/>
      <c r="PET3206" s="14"/>
      <c r="PEU3206" s="14"/>
      <c r="PEV3206" s="14"/>
      <c r="PEW3206" s="14"/>
      <c r="PEX3206" s="14"/>
      <c r="PEY3206" s="14"/>
      <c r="PEZ3206" s="14"/>
      <c r="PFA3206" s="14"/>
      <c r="PFB3206" s="14"/>
      <c r="PFC3206" s="14"/>
      <c r="PFD3206" s="14"/>
      <c r="PFE3206" s="14"/>
      <c r="PFF3206" s="14"/>
      <c r="PFG3206" s="14"/>
      <c r="PFH3206" s="14"/>
      <c r="PFI3206" s="14"/>
      <c r="PFJ3206" s="14"/>
      <c r="PFK3206" s="14"/>
      <c r="PFL3206" s="14"/>
      <c r="PFM3206" s="14"/>
      <c r="PFN3206" s="14"/>
      <c r="PFO3206" s="14"/>
      <c r="PFP3206" s="14"/>
      <c r="PFQ3206" s="14"/>
      <c r="PFR3206" s="14"/>
      <c r="PFS3206" s="14"/>
      <c r="PFT3206" s="14"/>
      <c r="PFU3206" s="14"/>
      <c r="PFV3206" s="14"/>
      <c r="PFW3206" s="14"/>
      <c r="PFX3206" s="14"/>
      <c r="PFY3206" s="14"/>
      <c r="PFZ3206" s="14"/>
      <c r="PGA3206" s="14"/>
      <c r="PGB3206" s="14"/>
      <c r="PGC3206" s="14"/>
      <c r="PGD3206" s="14"/>
      <c r="PGE3206" s="14"/>
      <c r="PGF3206" s="14"/>
      <c r="PGG3206" s="14"/>
      <c r="PGH3206" s="14"/>
      <c r="PGI3206" s="14"/>
      <c r="PGJ3206" s="14"/>
      <c r="PGK3206" s="14"/>
      <c r="PGL3206" s="14"/>
      <c r="PGM3206" s="14"/>
      <c r="PGN3206" s="14"/>
      <c r="PGO3206" s="14"/>
      <c r="PGP3206" s="14"/>
      <c r="PGQ3206" s="14"/>
      <c r="PGR3206" s="14"/>
      <c r="PGS3206" s="14"/>
      <c r="PGT3206" s="14"/>
      <c r="PGU3206" s="14"/>
      <c r="PGV3206" s="14"/>
      <c r="PGW3206" s="14"/>
      <c r="PGX3206" s="14"/>
      <c r="PGY3206" s="14"/>
      <c r="PGZ3206" s="14"/>
      <c r="PHA3206" s="14"/>
      <c r="PHB3206" s="14"/>
      <c r="PHC3206" s="14"/>
      <c r="PHD3206" s="14"/>
      <c r="PHE3206" s="14"/>
      <c r="PHF3206" s="14"/>
      <c r="PHG3206" s="14"/>
      <c r="PHH3206" s="14"/>
      <c r="PHI3206" s="14"/>
      <c r="PHJ3206" s="14"/>
      <c r="PHK3206" s="14"/>
      <c r="PHL3206" s="14"/>
      <c r="PHM3206" s="14"/>
      <c r="PHN3206" s="14"/>
      <c r="PHO3206" s="14"/>
      <c r="PHP3206" s="14"/>
      <c r="PHQ3206" s="14"/>
      <c r="PHR3206" s="14"/>
      <c r="PHS3206" s="14"/>
      <c r="PHT3206" s="14"/>
      <c r="PHU3206" s="14"/>
      <c r="PHV3206" s="14"/>
      <c r="PHW3206" s="14"/>
      <c r="PHX3206" s="14"/>
      <c r="PHY3206" s="14"/>
      <c r="PHZ3206" s="14"/>
      <c r="PIA3206" s="14"/>
      <c r="PIB3206" s="14"/>
      <c r="PIC3206" s="14"/>
      <c r="PID3206" s="14"/>
      <c r="PIE3206" s="14"/>
      <c r="PIF3206" s="14"/>
      <c r="PIG3206" s="14"/>
      <c r="PIH3206" s="14"/>
      <c r="PII3206" s="14"/>
      <c r="PIJ3206" s="14"/>
      <c r="PIK3206" s="14"/>
      <c r="PIL3206" s="14"/>
      <c r="PIM3206" s="14"/>
      <c r="PIN3206" s="14"/>
      <c r="PIO3206" s="14"/>
      <c r="PIP3206" s="14"/>
      <c r="PIQ3206" s="14"/>
      <c r="PIR3206" s="14"/>
      <c r="PIS3206" s="14"/>
      <c r="PIT3206" s="14"/>
      <c r="PIU3206" s="14"/>
      <c r="PIV3206" s="14"/>
      <c r="PIW3206" s="14"/>
      <c r="PIX3206" s="14"/>
      <c r="PIY3206" s="14"/>
      <c r="PIZ3206" s="14"/>
      <c r="PJA3206" s="14"/>
      <c r="PJB3206" s="14"/>
      <c r="PJC3206" s="14"/>
      <c r="PJD3206" s="14"/>
      <c r="PJE3206" s="14"/>
      <c r="PJF3206" s="14"/>
      <c r="PJG3206" s="14"/>
      <c r="PJH3206" s="14"/>
      <c r="PJI3206" s="14"/>
      <c r="PJJ3206" s="14"/>
      <c r="PJK3206" s="14"/>
      <c r="PJL3206" s="14"/>
      <c r="PJM3206" s="14"/>
      <c r="PJN3206" s="14"/>
      <c r="PJO3206" s="14"/>
      <c r="PJP3206" s="14"/>
      <c r="PJQ3206" s="14"/>
      <c r="PJR3206" s="14"/>
      <c r="PJS3206" s="14"/>
      <c r="PJT3206" s="14"/>
      <c r="PJU3206" s="14"/>
      <c r="PJV3206" s="14"/>
      <c r="PJW3206" s="14"/>
      <c r="PJX3206" s="14"/>
      <c r="PJY3206" s="14"/>
      <c r="PJZ3206" s="14"/>
      <c r="PKA3206" s="14"/>
      <c r="PKB3206" s="14"/>
      <c r="PKC3206" s="14"/>
      <c r="PKD3206" s="14"/>
      <c r="PKE3206" s="14"/>
      <c r="PKF3206" s="14"/>
      <c r="PKG3206" s="14"/>
      <c r="PKH3206" s="14"/>
      <c r="PKI3206" s="14"/>
      <c r="PKJ3206" s="14"/>
      <c r="PKK3206" s="14"/>
      <c r="PKL3206" s="14"/>
      <c r="PKM3206" s="14"/>
      <c r="PKN3206" s="14"/>
      <c r="PKO3206" s="14"/>
      <c r="PKP3206" s="14"/>
      <c r="PKQ3206" s="14"/>
      <c r="PKR3206" s="14"/>
      <c r="PKS3206" s="14"/>
      <c r="PKT3206" s="14"/>
      <c r="PKU3206" s="14"/>
      <c r="PKV3206" s="14"/>
      <c r="PKW3206" s="14"/>
      <c r="PKX3206" s="14"/>
      <c r="PKY3206" s="14"/>
      <c r="PKZ3206" s="14"/>
      <c r="PLA3206" s="14"/>
      <c r="PLB3206" s="14"/>
      <c r="PLC3206" s="14"/>
      <c r="PLD3206" s="14"/>
      <c r="PLE3206" s="14"/>
      <c r="PLF3206" s="14"/>
      <c r="PLG3206" s="14"/>
      <c r="PLH3206" s="14"/>
      <c r="PLI3206" s="14"/>
      <c r="PLJ3206" s="14"/>
      <c r="PLK3206" s="14"/>
      <c r="PLL3206" s="14"/>
      <c r="PLM3206" s="14"/>
      <c r="PLN3206" s="14"/>
      <c r="PLO3206" s="14"/>
      <c r="PLP3206" s="14"/>
      <c r="PLQ3206" s="14"/>
      <c r="PLR3206" s="14"/>
      <c r="PLS3206" s="14"/>
      <c r="PLT3206" s="14"/>
      <c r="PLU3206" s="14"/>
      <c r="PLV3206" s="14"/>
      <c r="PLW3206" s="14"/>
      <c r="PLX3206" s="14"/>
      <c r="PLY3206" s="14"/>
      <c r="PLZ3206" s="14"/>
      <c r="PMA3206" s="14"/>
      <c r="PMB3206" s="14"/>
      <c r="PMC3206" s="14"/>
      <c r="PMD3206" s="14"/>
      <c r="PME3206" s="14"/>
      <c r="PMF3206" s="14"/>
      <c r="PMG3206" s="14"/>
      <c r="PMH3206" s="14"/>
      <c r="PMI3206" s="14"/>
      <c r="PMJ3206" s="14"/>
      <c r="PMK3206" s="14"/>
      <c r="PML3206" s="14"/>
      <c r="PMM3206" s="14"/>
      <c r="PMN3206" s="14"/>
      <c r="PMO3206" s="14"/>
      <c r="PMP3206" s="14"/>
      <c r="PMQ3206" s="14"/>
      <c r="PMR3206" s="14"/>
      <c r="PMS3206" s="14"/>
      <c r="PMT3206" s="14"/>
      <c r="PMU3206" s="14"/>
      <c r="PMV3206" s="14"/>
      <c r="PMW3206" s="14"/>
      <c r="PMX3206" s="14"/>
      <c r="PMY3206" s="14"/>
      <c r="PMZ3206" s="14"/>
      <c r="PNA3206" s="14"/>
      <c r="PNB3206" s="14"/>
      <c r="PNC3206" s="14"/>
      <c r="PND3206" s="14"/>
      <c r="PNE3206" s="14"/>
      <c r="PNF3206" s="14"/>
      <c r="PNG3206" s="14"/>
      <c r="PNH3206" s="14"/>
      <c r="PNI3206" s="14"/>
      <c r="PNJ3206" s="14"/>
      <c r="PNK3206" s="14"/>
      <c r="PNL3206" s="14"/>
      <c r="PNM3206" s="14"/>
      <c r="PNN3206" s="14"/>
      <c r="PNO3206" s="14"/>
      <c r="PNP3206" s="14"/>
      <c r="PNQ3206" s="14"/>
      <c r="PNR3206" s="14"/>
      <c r="PNS3206" s="14"/>
      <c r="PNT3206" s="14"/>
      <c r="PNU3206" s="14"/>
      <c r="PNV3206" s="14"/>
      <c r="PNW3206" s="14"/>
      <c r="PNX3206" s="14"/>
      <c r="PNY3206" s="14"/>
      <c r="PNZ3206" s="14"/>
      <c r="POA3206" s="14"/>
      <c r="POB3206" s="14"/>
      <c r="POC3206" s="14"/>
      <c r="POD3206" s="14"/>
      <c r="POE3206" s="14"/>
      <c r="POF3206" s="14"/>
      <c r="POG3206" s="14"/>
      <c r="POH3206" s="14"/>
      <c r="POI3206" s="14"/>
      <c r="POJ3206" s="14"/>
      <c r="POK3206" s="14"/>
      <c r="POL3206" s="14"/>
      <c r="POM3206" s="14"/>
      <c r="PON3206" s="14"/>
      <c r="POO3206" s="14"/>
      <c r="POP3206" s="14"/>
      <c r="POQ3206" s="14"/>
      <c r="POR3206" s="14"/>
      <c r="POS3206" s="14"/>
      <c r="POT3206" s="14"/>
      <c r="POU3206" s="14"/>
      <c r="POV3206" s="14"/>
      <c r="POW3206" s="14"/>
      <c r="POX3206" s="14"/>
      <c r="POY3206" s="14"/>
      <c r="POZ3206" s="14"/>
      <c r="PPA3206" s="14"/>
      <c r="PPB3206" s="14"/>
      <c r="PPC3206" s="14"/>
      <c r="PPD3206" s="14"/>
      <c r="PPE3206" s="14"/>
      <c r="PPF3206" s="14"/>
      <c r="PPG3206" s="14"/>
      <c r="PPH3206" s="14"/>
      <c r="PPI3206" s="14"/>
      <c r="PPJ3206" s="14"/>
      <c r="PPK3206" s="14"/>
      <c r="PPL3206" s="14"/>
      <c r="PPM3206" s="14"/>
      <c r="PPN3206" s="14"/>
      <c r="PPO3206" s="14"/>
      <c r="PPP3206" s="14"/>
      <c r="PPQ3206" s="14"/>
      <c r="PPR3206" s="14"/>
      <c r="PPS3206" s="14"/>
      <c r="PPT3206" s="14"/>
      <c r="PPU3206" s="14"/>
      <c r="PPV3206" s="14"/>
      <c r="PPW3206" s="14"/>
      <c r="PPX3206" s="14"/>
      <c r="PPY3206" s="14"/>
      <c r="PPZ3206" s="14"/>
      <c r="PQA3206" s="14"/>
      <c r="PQB3206" s="14"/>
      <c r="PQC3206" s="14"/>
      <c r="PQD3206" s="14"/>
      <c r="PQE3206" s="14"/>
      <c r="PQF3206" s="14"/>
      <c r="PQG3206" s="14"/>
      <c r="PQH3206" s="14"/>
      <c r="PQI3206" s="14"/>
      <c r="PQJ3206" s="14"/>
      <c r="PQK3206" s="14"/>
      <c r="PQL3206" s="14"/>
      <c r="PQM3206" s="14"/>
      <c r="PQN3206" s="14"/>
      <c r="PQO3206" s="14"/>
      <c r="PQP3206" s="14"/>
      <c r="PQQ3206" s="14"/>
      <c r="PQR3206" s="14"/>
      <c r="PQS3206" s="14"/>
      <c r="PQT3206" s="14"/>
      <c r="PQU3206" s="14"/>
      <c r="PQV3206" s="14"/>
      <c r="PQW3206" s="14"/>
      <c r="PQX3206" s="14"/>
      <c r="PQY3206" s="14"/>
      <c r="PQZ3206" s="14"/>
      <c r="PRA3206" s="14"/>
      <c r="PRB3206" s="14"/>
      <c r="PRC3206" s="14"/>
      <c r="PRD3206" s="14"/>
      <c r="PRE3206" s="14"/>
      <c r="PRF3206" s="14"/>
      <c r="PRG3206" s="14"/>
      <c r="PRH3206" s="14"/>
      <c r="PRI3206" s="14"/>
      <c r="PRJ3206" s="14"/>
      <c r="PRK3206" s="14"/>
      <c r="PRL3206" s="14"/>
      <c r="PRM3206" s="14"/>
      <c r="PRN3206" s="14"/>
      <c r="PRO3206" s="14"/>
      <c r="PRP3206" s="14"/>
      <c r="PRQ3206" s="14"/>
      <c r="PRR3206" s="14"/>
      <c r="PRS3206" s="14"/>
      <c r="PRT3206" s="14"/>
      <c r="PRU3206" s="14"/>
      <c r="PRV3206" s="14"/>
      <c r="PRW3206" s="14"/>
      <c r="PRX3206" s="14"/>
      <c r="PRY3206" s="14"/>
      <c r="PRZ3206" s="14"/>
      <c r="PSA3206" s="14"/>
      <c r="PSB3206" s="14"/>
      <c r="PSC3206" s="14"/>
      <c r="PSD3206" s="14"/>
      <c r="PSE3206" s="14"/>
      <c r="PSF3206" s="14"/>
      <c r="PSG3206" s="14"/>
      <c r="PSH3206" s="14"/>
      <c r="PSI3206" s="14"/>
      <c r="PSJ3206" s="14"/>
      <c r="PSK3206" s="14"/>
      <c r="PSL3206" s="14"/>
      <c r="PSM3206" s="14"/>
      <c r="PSN3206" s="14"/>
      <c r="PSO3206" s="14"/>
      <c r="PSP3206" s="14"/>
      <c r="PSQ3206" s="14"/>
      <c r="PSR3206" s="14"/>
      <c r="PSS3206" s="14"/>
      <c r="PST3206" s="14"/>
      <c r="PSU3206" s="14"/>
      <c r="PSV3206" s="14"/>
      <c r="PSW3206" s="14"/>
      <c r="PSX3206" s="14"/>
      <c r="PSY3206" s="14"/>
      <c r="PSZ3206" s="14"/>
      <c r="PTA3206" s="14"/>
      <c r="PTB3206" s="14"/>
      <c r="PTC3206" s="14"/>
      <c r="PTD3206" s="14"/>
      <c r="PTE3206" s="14"/>
      <c r="PTF3206" s="14"/>
      <c r="PTG3206" s="14"/>
      <c r="PTH3206" s="14"/>
      <c r="PTI3206" s="14"/>
      <c r="PTJ3206" s="14"/>
      <c r="PTK3206" s="14"/>
      <c r="PTL3206" s="14"/>
      <c r="PTM3206" s="14"/>
      <c r="PTN3206" s="14"/>
      <c r="PTO3206" s="14"/>
      <c r="PTP3206" s="14"/>
      <c r="PTQ3206" s="14"/>
      <c r="PTR3206" s="14"/>
      <c r="PTS3206" s="14"/>
      <c r="PTT3206" s="14"/>
      <c r="PTU3206" s="14"/>
      <c r="PTV3206" s="14"/>
      <c r="PTW3206" s="14"/>
      <c r="PTX3206" s="14"/>
      <c r="PTY3206" s="14"/>
      <c r="PTZ3206" s="14"/>
      <c r="PUA3206" s="14"/>
      <c r="PUB3206" s="14"/>
      <c r="PUC3206" s="14"/>
      <c r="PUD3206" s="14"/>
      <c r="PUE3206" s="14"/>
      <c r="PUF3206" s="14"/>
      <c r="PUG3206" s="14"/>
      <c r="PUH3206" s="14"/>
      <c r="PUI3206" s="14"/>
      <c r="PUJ3206" s="14"/>
      <c r="PUK3206" s="14"/>
      <c r="PUL3206" s="14"/>
      <c r="PUM3206" s="14"/>
      <c r="PUN3206" s="14"/>
      <c r="PUO3206" s="14"/>
      <c r="PUP3206" s="14"/>
      <c r="PUQ3206" s="14"/>
      <c r="PUR3206" s="14"/>
      <c r="PUS3206" s="14"/>
      <c r="PUT3206" s="14"/>
      <c r="PUU3206" s="14"/>
      <c r="PUV3206" s="14"/>
      <c r="PUW3206" s="14"/>
      <c r="PUX3206" s="14"/>
      <c r="PUY3206" s="14"/>
      <c r="PUZ3206" s="14"/>
      <c r="PVA3206" s="14"/>
      <c r="PVB3206" s="14"/>
      <c r="PVC3206" s="14"/>
      <c r="PVD3206" s="14"/>
      <c r="PVE3206" s="14"/>
      <c r="PVF3206" s="14"/>
      <c r="PVG3206" s="14"/>
      <c r="PVH3206" s="14"/>
      <c r="PVI3206" s="14"/>
      <c r="PVJ3206" s="14"/>
      <c r="PVK3206" s="14"/>
      <c r="PVL3206" s="14"/>
      <c r="PVM3206" s="14"/>
      <c r="PVN3206" s="14"/>
      <c r="PVO3206" s="14"/>
      <c r="PVP3206" s="14"/>
      <c r="PVQ3206" s="14"/>
      <c r="PVR3206" s="14"/>
      <c r="PVS3206" s="14"/>
      <c r="PVT3206" s="14"/>
      <c r="PVU3206" s="14"/>
      <c r="PVV3206" s="14"/>
      <c r="PVW3206" s="14"/>
      <c r="PVX3206" s="14"/>
      <c r="PVY3206" s="14"/>
      <c r="PVZ3206" s="14"/>
      <c r="PWA3206" s="14"/>
      <c r="PWB3206" s="14"/>
      <c r="PWC3206" s="14"/>
      <c r="PWD3206" s="14"/>
      <c r="PWE3206" s="14"/>
      <c r="PWF3206" s="14"/>
      <c r="PWG3206" s="14"/>
      <c r="PWH3206" s="14"/>
      <c r="PWI3206" s="14"/>
      <c r="PWJ3206" s="14"/>
      <c r="PWK3206" s="14"/>
      <c r="PWL3206" s="14"/>
      <c r="PWM3206" s="14"/>
      <c r="PWN3206" s="14"/>
      <c r="PWO3206" s="14"/>
      <c r="PWP3206" s="14"/>
      <c r="PWQ3206" s="14"/>
      <c r="PWR3206" s="14"/>
      <c r="PWS3206" s="14"/>
      <c r="PWT3206" s="14"/>
      <c r="PWU3206" s="14"/>
      <c r="PWV3206" s="14"/>
      <c r="PWW3206" s="14"/>
      <c r="PWX3206" s="14"/>
      <c r="PWY3206" s="14"/>
      <c r="PWZ3206" s="14"/>
      <c r="PXA3206" s="14"/>
      <c r="PXB3206" s="14"/>
      <c r="PXC3206" s="14"/>
      <c r="PXD3206" s="14"/>
      <c r="PXE3206" s="14"/>
      <c r="PXF3206" s="14"/>
      <c r="PXG3206" s="14"/>
      <c r="PXH3206" s="14"/>
      <c r="PXI3206" s="14"/>
      <c r="PXJ3206" s="14"/>
      <c r="PXK3206" s="14"/>
      <c r="PXL3206" s="14"/>
      <c r="PXM3206" s="14"/>
      <c r="PXN3206" s="14"/>
      <c r="PXO3206" s="14"/>
      <c r="PXP3206" s="14"/>
      <c r="PXQ3206" s="14"/>
      <c r="PXR3206" s="14"/>
      <c r="PXS3206" s="14"/>
      <c r="PXT3206" s="14"/>
      <c r="PXU3206" s="14"/>
      <c r="PXV3206" s="14"/>
      <c r="PXW3206" s="14"/>
      <c r="PXX3206" s="14"/>
      <c r="PXY3206" s="14"/>
      <c r="PXZ3206" s="14"/>
      <c r="PYA3206" s="14"/>
      <c r="PYB3206" s="14"/>
      <c r="PYC3206" s="14"/>
      <c r="PYD3206" s="14"/>
      <c r="PYE3206" s="14"/>
      <c r="PYF3206" s="14"/>
      <c r="PYG3206" s="14"/>
      <c r="PYH3206" s="14"/>
      <c r="PYI3206" s="14"/>
      <c r="PYJ3206" s="14"/>
      <c r="PYK3206" s="14"/>
      <c r="PYL3206" s="14"/>
      <c r="PYM3206" s="14"/>
      <c r="PYN3206" s="14"/>
      <c r="PYO3206" s="14"/>
      <c r="PYP3206" s="14"/>
      <c r="PYQ3206" s="14"/>
      <c r="PYR3206" s="14"/>
      <c r="PYS3206" s="14"/>
      <c r="PYT3206" s="14"/>
      <c r="PYU3206" s="14"/>
      <c r="PYV3206" s="14"/>
      <c r="PYW3206" s="14"/>
      <c r="PYX3206" s="14"/>
      <c r="PYY3206" s="14"/>
      <c r="PYZ3206" s="14"/>
      <c r="PZA3206" s="14"/>
      <c r="PZB3206" s="14"/>
      <c r="PZC3206" s="14"/>
      <c r="PZD3206" s="14"/>
      <c r="PZE3206" s="14"/>
      <c r="PZF3206" s="14"/>
      <c r="PZG3206" s="14"/>
      <c r="PZH3206" s="14"/>
      <c r="PZI3206" s="14"/>
      <c r="PZJ3206" s="14"/>
      <c r="PZK3206" s="14"/>
      <c r="PZL3206" s="14"/>
      <c r="PZM3206" s="14"/>
      <c r="PZN3206" s="14"/>
      <c r="PZO3206" s="14"/>
      <c r="PZP3206" s="14"/>
      <c r="PZQ3206" s="14"/>
      <c r="PZR3206" s="14"/>
      <c r="PZS3206" s="14"/>
      <c r="PZT3206" s="14"/>
      <c r="PZU3206" s="14"/>
      <c r="PZV3206" s="14"/>
      <c r="PZW3206" s="14"/>
      <c r="PZX3206" s="14"/>
      <c r="PZY3206" s="14"/>
      <c r="PZZ3206" s="14"/>
      <c r="QAA3206" s="14"/>
      <c r="QAB3206" s="14"/>
      <c r="QAC3206" s="14"/>
      <c r="QAD3206" s="14"/>
      <c r="QAE3206" s="14"/>
      <c r="QAF3206" s="14"/>
      <c r="QAG3206" s="14"/>
      <c r="QAH3206" s="14"/>
      <c r="QAI3206" s="14"/>
      <c r="QAJ3206" s="14"/>
      <c r="QAK3206" s="14"/>
      <c r="QAL3206" s="14"/>
      <c r="QAM3206" s="14"/>
      <c r="QAN3206" s="14"/>
      <c r="QAO3206" s="14"/>
      <c r="QAP3206" s="14"/>
      <c r="QAQ3206" s="14"/>
      <c r="QAR3206" s="14"/>
      <c r="QAS3206" s="14"/>
      <c r="QAT3206" s="14"/>
      <c r="QAU3206" s="14"/>
      <c r="QAV3206" s="14"/>
      <c r="QAW3206" s="14"/>
      <c r="QAX3206" s="14"/>
      <c r="QAY3206" s="14"/>
      <c r="QAZ3206" s="14"/>
      <c r="QBA3206" s="14"/>
      <c r="QBB3206" s="14"/>
      <c r="QBC3206" s="14"/>
      <c r="QBD3206" s="14"/>
      <c r="QBE3206" s="14"/>
      <c r="QBF3206" s="14"/>
      <c r="QBG3206" s="14"/>
      <c r="QBH3206" s="14"/>
      <c r="QBI3206" s="14"/>
      <c r="QBJ3206" s="14"/>
      <c r="QBK3206" s="14"/>
      <c r="QBL3206" s="14"/>
      <c r="QBM3206" s="14"/>
      <c r="QBN3206" s="14"/>
      <c r="QBO3206" s="14"/>
      <c r="QBP3206" s="14"/>
      <c r="QBQ3206" s="14"/>
      <c r="QBR3206" s="14"/>
      <c r="QBS3206" s="14"/>
      <c r="QBT3206" s="14"/>
      <c r="QBU3206" s="14"/>
      <c r="QBV3206" s="14"/>
      <c r="QBW3206" s="14"/>
      <c r="QBX3206" s="14"/>
      <c r="QBY3206" s="14"/>
      <c r="QBZ3206" s="14"/>
      <c r="QCA3206" s="14"/>
      <c r="QCB3206" s="14"/>
      <c r="QCC3206" s="14"/>
      <c r="QCD3206" s="14"/>
      <c r="QCE3206" s="14"/>
      <c r="QCF3206" s="14"/>
      <c r="QCG3206" s="14"/>
      <c r="QCH3206" s="14"/>
      <c r="QCI3206" s="14"/>
      <c r="QCJ3206" s="14"/>
      <c r="QCK3206" s="14"/>
      <c r="QCL3206" s="14"/>
      <c r="QCM3206" s="14"/>
      <c r="QCN3206" s="14"/>
      <c r="QCO3206" s="14"/>
      <c r="QCP3206" s="14"/>
      <c r="QCQ3206" s="14"/>
      <c r="QCR3206" s="14"/>
      <c r="QCS3206" s="14"/>
      <c r="QCT3206" s="14"/>
      <c r="QCU3206" s="14"/>
      <c r="QCV3206" s="14"/>
      <c r="QCW3206" s="14"/>
      <c r="QCX3206" s="14"/>
      <c r="QCY3206" s="14"/>
      <c r="QCZ3206" s="14"/>
      <c r="QDA3206" s="14"/>
      <c r="QDB3206" s="14"/>
      <c r="QDC3206" s="14"/>
      <c r="QDD3206" s="14"/>
      <c r="QDE3206" s="14"/>
      <c r="QDF3206" s="14"/>
      <c r="QDG3206" s="14"/>
      <c r="QDH3206" s="14"/>
      <c r="QDI3206" s="14"/>
      <c r="QDJ3206" s="14"/>
      <c r="QDK3206" s="14"/>
      <c r="QDL3206" s="14"/>
      <c r="QDM3206" s="14"/>
      <c r="QDN3206" s="14"/>
      <c r="QDO3206" s="14"/>
      <c r="QDP3206" s="14"/>
      <c r="QDQ3206" s="14"/>
      <c r="QDR3206" s="14"/>
      <c r="QDS3206" s="14"/>
      <c r="QDT3206" s="14"/>
      <c r="QDU3206" s="14"/>
      <c r="QDV3206" s="14"/>
      <c r="QDW3206" s="14"/>
      <c r="QDX3206" s="14"/>
      <c r="QDY3206" s="14"/>
      <c r="QDZ3206" s="14"/>
      <c r="QEA3206" s="14"/>
      <c r="QEB3206" s="14"/>
      <c r="QEC3206" s="14"/>
      <c r="QED3206" s="14"/>
      <c r="QEE3206" s="14"/>
      <c r="QEF3206" s="14"/>
      <c r="QEG3206" s="14"/>
      <c r="QEH3206" s="14"/>
      <c r="QEI3206" s="14"/>
      <c r="QEJ3206" s="14"/>
      <c r="QEK3206" s="14"/>
      <c r="QEL3206" s="14"/>
      <c r="QEM3206" s="14"/>
      <c r="QEN3206" s="14"/>
      <c r="QEO3206" s="14"/>
      <c r="QEP3206" s="14"/>
      <c r="QEQ3206" s="14"/>
      <c r="QER3206" s="14"/>
      <c r="QES3206" s="14"/>
      <c r="QET3206" s="14"/>
      <c r="QEU3206" s="14"/>
      <c r="QEV3206" s="14"/>
      <c r="QEW3206" s="14"/>
      <c r="QEX3206" s="14"/>
      <c r="QEY3206" s="14"/>
      <c r="QEZ3206" s="14"/>
      <c r="QFA3206" s="14"/>
      <c r="QFB3206" s="14"/>
      <c r="QFC3206" s="14"/>
      <c r="QFD3206" s="14"/>
      <c r="QFE3206" s="14"/>
      <c r="QFF3206" s="14"/>
      <c r="QFG3206" s="14"/>
      <c r="QFH3206" s="14"/>
      <c r="QFI3206" s="14"/>
      <c r="QFJ3206" s="14"/>
      <c r="QFK3206" s="14"/>
      <c r="QFL3206" s="14"/>
      <c r="QFM3206" s="14"/>
      <c r="QFN3206" s="14"/>
      <c r="QFO3206" s="14"/>
      <c r="QFP3206" s="14"/>
      <c r="QFQ3206" s="14"/>
      <c r="QFR3206" s="14"/>
      <c r="QFS3206" s="14"/>
      <c r="QFT3206" s="14"/>
      <c r="QFU3206" s="14"/>
      <c r="QFV3206" s="14"/>
      <c r="QFW3206" s="14"/>
      <c r="QFX3206" s="14"/>
      <c r="QFY3206" s="14"/>
      <c r="QFZ3206" s="14"/>
      <c r="QGA3206" s="14"/>
      <c r="QGB3206" s="14"/>
      <c r="QGC3206" s="14"/>
      <c r="QGD3206" s="14"/>
      <c r="QGE3206" s="14"/>
      <c r="QGF3206" s="14"/>
      <c r="QGG3206" s="14"/>
      <c r="QGH3206" s="14"/>
      <c r="QGI3206" s="14"/>
      <c r="QGJ3206" s="14"/>
      <c r="QGK3206" s="14"/>
      <c r="QGL3206" s="14"/>
      <c r="QGM3206" s="14"/>
      <c r="QGN3206" s="14"/>
      <c r="QGO3206" s="14"/>
      <c r="QGP3206" s="14"/>
      <c r="QGQ3206" s="14"/>
      <c r="QGR3206" s="14"/>
      <c r="QGS3206" s="14"/>
      <c r="QGT3206" s="14"/>
      <c r="QGU3206" s="14"/>
      <c r="QGV3206" s="14"/>
      <c r="QGW3206" s="14"/>
      <c r="QGX3206" s="14"/>
      <c r="QGY3206" s="14"/>
      <c r="QGZ3206" s="14"/>
      <c r="QHA3206" s="14"/>
      <c r="QHB3206" s="14"/>
      <c r="QHC3206" s="14"/>
      <c r="QHD3206" s="14"/>
      <c r="QHE3206" s="14"/>
      <c r="QHF3206" s="14"/>
      <c r="QHG3206" s="14"/>
      <c r="QHH3206" s="14"/>
      <c r="QHI3206" s="14"/>
      <c r="QHJ3206" s="14"/>
      <c r="QHK3206" s="14"/>
      <c r="QHL3206" s="14"/>
      <c r="QHM3206" s="14"/>
      <c r="QHN3206" s="14"/>
      <c r="QHO3206" s="14"/>
      <c r="QHP3206" s="14"/>
      <c r="QHQ3206" s="14"/>
      <c r="QHR3206" s="14"/>
      <c r="QHS3206" s="14"/>
      <c r="QHT3206" s="14"/>
      <c r="QHU3206" s="14"/>
      <c r="QHV3206" s="14"/>
      <c r="QHW3206" s="14"/>
      <c r="QHX3206" s="14"/>
      <c r="QHY3206" s="14"/>
      <c r="QHZ3206" s="14"/>
      <c r="QIA3206" s="14"/>
      <c r="QIB3206" s="14"/>
      <c r="QIC3206" s="14"/>
      <c r="QID3206" s="14"/>
      <c r="QIE3206" s="14"/>
      <c r="QIF3206" s="14"/>
      <c r="QIG3206" s="14"/>
      <c r="QIH3206" s="14"/>
      <c r="QII3206" s="14"/>
      <c r="QIJ3206" s="14"/>
      <c r="QIK3206" s="14"/>
      <c r="QIL3206" s="14"/>
      <c r="QIM3206" s="14"/>
      <c r="QIN3206" s="14"/>
      <c r="QIO3206" s="14"/>
      <c r="QIP3206" s="14"/>
      <c r="QIQ3206" s="14"/>
      <c r="QIR3206" s="14"/>
      <c r="QIS3206" s="14"/>
      <c r="QIT3206" s="14"/>
      <c r="QIU3206" s="14"/>
      <c r="QIV3206" s="14"/>
      <c r="QIW3206" s="14"/>
      <c r="QIX3206" s="14"/>
      <c r="QIY3206" s="14"/>
      <c r="QIZ3206" s="14"/>
      <c r="QJA3206" s="14"/>
      <c r="QJB3206" s="14"/>
      <c r="QJC3206" s="14"/>
      <c r="QJD3206" s="14"/>
      <c r="QJE3206" s="14"/>
      <c r="QJF3206" s="14"/>
      <c r="QJG3206" s="14"/>
      <c r="QJH3206" s="14"/>
      <c r="QJI3206" s="14"/>
      <c r="QJJ3206" s="14"/>
      <c r="QJK3206" s="14"/>
      <c r="QJL3206" s="14"/>
      <c r="QJM3206" s="14"/>
      <c r="QJN3206" s="14"/>
      <c r="QJO3206" s="14"/>
      <c r="QJP3206" s="14"/>
      <c r="QJQ3206" s="14"/>
      <c r="QJR3206" s="14"/>
      <c r="QJS3206" s="14"/>
      <c r="QJT3206" s="14"/>
      <c r="QJU3206" s="14"/>
      <c r="QJV3206" s="14"/>
      <c r="QJW3206" s="14"/>
      <c r="QJX3206" s="14"/>
      <c r="QJY3206" s="14"/>
      <c r="QJZ3206" s="14"/>
      <c r="QKA3206" s="14"/>
      <c r="QKB3206" s="14"/>
      <c r="QKC3206" s="14"/>
      <c r="QKD3206" s="14"/>
      <c r="QKE3206" s="14"/>
      <c r="QKF3206" s="14"/>
      <c r="QKG3206" s="14"/>
      <c r="QKH3206" s="14"/>
      <c r="QKI3206" s="14"/>
      <c r="QKJ3206" s="14"/>
      <c r="QKK3206" s="14"/>
      <c r="QKL3206" s="14"/>
      <c r="QKM3206" s="14"/>
      <c r="QKN3206" s="14"/>
      <c r="QKO3206" s="14"/>
      <c r="QKP3206" s="14"/>
      <c r="QKQ3206" s="14"/>
      <c r="QKR3206" s="14"/>
      <c r="QKS3206" s="14"/>
      <c r="QKT3206" s="14"/>
      <c r="QKU3206" s="14"/>
      <c r="QKV3206" s="14"/>
      <c r="QKW3206" s="14"/>
      <c r="QKX3206" s="14"/>
      <c r="QKY3206" s="14"/>
      <c r="QKZ3206" s="14"/>
      <c r="QLA3206" s="14"/>
      <c r="QLB3206" s="14"/>
      <c r="QLC3206" s="14"/>
      <c r="QLD3206" s="14"/>
      <c r="QLE3206" s="14"/>
      <c r="QLF3206" s="14"/>
      <c r="QLG3206" s="14"/>
      <c r="QLH3206" s="14"/>
      <c r="QLI3206" s="14"/>
      <c r="QLJ3206" s="14"/>
      <c r="QLK3206" s="14"/>
      <c r="QLL3206" s="14"/>
      <c r="QLM3206" s="14"/>
      <c r="QLN3206" s="14"/>
      <c r="QLO3206" s="14"/>
      <c r="QLP3206" s="14"/>
      <c r="QLQ3206" s="14"/>
      <c r="QLR3206" s="14"/>
      <c r="QLS3206" s="14"/>
      <c r="QLT3206" s="14"/>
      <c r="QLU3206" s="14"/>
      <c r="QLV3206" s="14"/>
      <c r="QLW3206" s="14"/>
      <c r="QLX3206" s="14"/>
      <c r="QLY3206" s="14"/>
      <c r="QLZ3206" s="14"/>
      <c r="QMA3206" s="14"/>
      <c r="QMB3206" s="14"/>
      <c r="QMC3206" s="14"/>
      <c r="QMD3206" s="14"/>
      <c r="QME3206" s="14"/>
      <c r="QMF3206" s="14"/>
      <c r="QMG3206" s="14"/>
      <c r="QMH3206" s="14"/>
      <c r="QMI3206" s="14"/>
      <c r="QMJ3206" s="14"/>
      <c r="QMK3206" s="14"/>
      <c r="QML3206" s="14"/>
      <c r="QMM3206" s="14"/>
      <c r="QMN3206" s="14"/>
      <c r="QMO3206" s="14"/>
      <c r="QMP3206" s="14"/>
      <c r="QMQ3206" s="14"/>
      <c r="QMR3206" s="14"/>
      <c r="QMS3206" s="14"/>
      <c r="QMT3206" s="14"/>
      <c r="QMU3206" s="14"/>
      <c r="QMV3206" s="14"/>
      <c r="QMW3206" s="14"/>
      <c r="QMX3206" s="14"/>
      <c r="QMY3206" s="14"/>
      <c r="QMZ3206" s="14"/>
      <c r="QNA3206" s="14"/>
      <c r="QNB3206" s="14"/>
      <c r="QNC3206" s="14"/>
      <c r="QND3206" s="14"/>
      <c r="QNE3206" s="14"/>
      <c r="QNF3206" s="14"/>
      <c r="QNG3206" s="14"/>
      <c r="QNH3206" s="14"/>
      <c r="QNI3206" s="14"/>
      <c r="QNJ3206" s="14"/>
      <c r="QNK3206" s="14"/>
      <c r="QNL3206" s="14"/>
      <c r="QNM3206" s="14"/>
      <c r="QNN3206" s="14"/>
      <c r="QNO3206" s="14"/>
      <c r="QNP3206" s="14"/>
      <c r="QNQ3206" s="14"/>
      <c r="QNR3206" s="14"/>
      <c r="QNS3206" s="14"/>
      <c r="QNT3206" s="14"/>
      <c r="QNU3206" s="14"/>
      <c r="QNV3206" s="14"/>
      <c r="QNW3206" s="14"/>
      <c r="QNX3206" s="14"/>
      <c r="QNY3206" s="14"/>
      <c r="QNZ3206" s="14"/>
      <c r="QOA3206" s="14"/>
      <c r="QOB3206" s="14"/>
      <c r="QOC3206" s="14"/>
      <c r="QOD3206" s="14"/>
      <c r="QOE3206" s="14"/>
      <c r="QOF3206" s="14"/>
      <c r="QOG3206" s="14"/>
      <c r="QOH3206" s="14"/>
      <c r="QOI3206" s="14"/>
      <c r="QOJ3206" s="14"/>
      <c r="QOK3206" s="14"/>
      <c r="QOL3206" s="14"/>
      <c r="QOM3206" s="14"/>
      <c r="QON3206" s="14"/>
      <c r="QOO3206" s="14"/>
      <c r="QOP3206" s="14"/>
      <c r="QOQ3206" s="14"/>
      <c r="QOR3206" s="14"/>
      <c r="QOS3206" s="14"/>
      <c r="QOT3206" s="14"/>
      <c r="QOU3206" s="14"/>
      <c r="QOV3206" s="14"/>
      <c r="QOW3206" s="14"/>
      <c r="QOX3206" s="14"/>
      <c r="QOY3206" s="14"/>
      <c r="QOZ3206" s="14"/>
      <c r="QPA3206" s="14"/>
      <c r="QPB3206" s="14"/>
      <c r="QPC3206" s="14"/>
      <c r="QPD3206" s="14"/>
      <c r="QPE3206" s="14"/>
      <c r="QPF3206" s="14"/>
      <c r="QPG3206" s="14"/>
      <c r="QPH3206" s="14"/>
      <c r="QPI3206" s="14"/>
      <c r="QPJ3206" s="14"/>
      <c r="QPK3206" s="14"/>
      <c r="QPL3206" s="14"/>
      <c r="QPM3206" s="14"/>
      <c r="QPN3206" s="14"/>
      <c r="QPO3206" s="14"/>
      <c r="QPP3206" s="14"/>
      <c r="QPQ3206" s="14"/>
      <c r="QPR3206" s="14"/>
      <c r="QPS3206" s="14"/>
      <c r="QPT3206" s="14"/>
      <c r="QPU3206" s="14"/>
      <c r="QPV3206" s="14"/>
      <c r="QPW3206" s="14"/>
      <c r="QPX3206" s="14"/>
      <c r="QPY3206" s="14"/>
      <c r="QPZ3206" s="14"/>
      <c r="QQA3206" s="14"/>
      <c r="QQB3206" s="14"/>
      <c r="QQC3206" s="14"/>
      <c r="QQD3206" s="14"/>
      <c r="QQE3206" s="14"/>
      <c r="QQF3206" s="14"/>
      <c r="QQG3206" s="14"/>
      <c r="QQH3206" s="14"/>
      <c r="QQI3206" s="14"/>
      <c r="QQJ3206" s="14"/>
      <c r="QQK3206" s="14"/>
      <c r="QQL3206" s="14"/>
      <c r="QQM3206" s="14"/>
      <c r="QQN3206" s="14"/>
      <c r="QQO3206" s="14"/>
      <c r="QQP3206" s="14"/>
      <c r="QQQ3206" s="14"/>
      <c r="QQR3206" s="14"/>
      <c r="QQS3206" s="14"/>
      <c r="QQT3206" s="14"/>
      <c r="QQU3206" s="14"/>
      <c r="QQV3206" s="14"/>
      <c r="QQW3206" s="14"/>
      <c r="QQX3206" s="14"/>
      <c r="QQY3206" s="14"/>
      <c r="QQZ3206" s="14"/>
      <c r="QRA3206" s="14"/>
      <c r="QRB3206" s="14"/>
      <c r="QRC3206" s="14"/>
      <c r="QRD3206" s="14"/>
      <c r="QRE3206" s="14"/>
      <c r="QRF3206" s="14"/>
      <c r="QRG3206" s="14"/>
      <c r="QRH3206" s="14"/>
      <c r="QRI3206" s="14"/>
      <c r="QRJ3206" s="14"/>
      <c r="QRK3206" s="14"/>
      <c r="QRL3206" s="14"/>
      <c r="QRM3206" s="14"/>
      <c r="QRN3206" s="14"/>
      <c r="QRO3206" s="14"/>
      <c r="QRP3206" s="14"/>
      <c r="QRQ3206" s="14"/>
      <c r="QRR3206" s="14"/>
      <c r="QRS3206" s="14"/>
      <c r="QRT3206" s="14"/>
      <c r="QRU3206" s="14"/>
      <c r="QRV3206" s="14"/>
      <c r="QRW3206" s="14"/>
      <c r="QRX3206" s="14"/>
      <c r="QRY3206" s="14"/>
      <c r="QRZ3206" s="14"/>
      <c r="QSA3206" s="14"/>
      <c r="QSB3206" s="14"/>
      <c r="QSC3206" s="14"/>
      <c r="QSD3206" s="14"/>
      <c r="QSE3206" s="14"/>
      <c r="QSF3206" s="14"/>
      <c r="QSG3206" s="14"/>
      <c r="QSH3206" s="14"/>
      <c r="QSI3206" s="14"/>
      <c r="QSJ3206" s="14"/>
      <c r="QSK3206" s="14"/>
      <c r="QSL3206" s="14"/>
      <c r="QSM3206" s="14"/>
      <c r="QSN3206" s="14"/>
      <c r="QSO3206" s="14"/>
      <c r="QSP3206" s="14"/>
      <c r="QSQ3206" s="14"/>
      <c r="QSR3206" s="14"/>
      <c r="QSS3206" s="14"/>
      <c r="QST3206" s="14"/>
      <c r="QSU3206" s="14"/>
      <c r="QSV3206" s="14"/>
      <c r="QSW3206" s="14"/>
      <c r="QSX3206" s="14"/>
      <c r="QSY3206" s="14"/>
      <c r="QSZ3206" s="14"/>
      <c r="QTA3206" s="14"/>
      <c r="QTB3206" s="14"/>
      <c r="QTC3206" s="14"/>
      <c r="QTD3206" s="14"/>
      <c r="QTE3206" s="14"/>
      <c r="QTF3206" s="14"/>
      <c r="QTG3206" s="14"/>
      <c r="QTH3206" s="14"/>
      <c r="QTI3206" s="14"/>
      <c r="QTJ3206" s="14"/>
      <c r="QTK3206" s="14"/>
      <c r="QTL3206" s="14"/>
      <c r="QTM3206" s="14"/>
      <c r="QTN3206" s="14"/>
      <c r="QTO3206" s="14"/>
      <c r="QTP3206" s="14"/>
      <c r="QTQ3206" s="14"/>
      <c r="QTR3206" s="14"/>
      <c r="QTS3206" s="14"/>
      <c r="QTT3206" s="14"/>
      <c r="QTU3206" s="14"/>
      <c r="QTV3206" s="14"/>
      <c r="QTW3206" s="14"/>
      <c r="QTX3206" s="14"/>
      <c r="QTY3206" s="14"/>
      <c r="QTZ3206" s="14"/>
      <c r="QUA3206" s="14"/>
      <c r="QUB3206" s="14"/>
      <c r="QUC3206" s="14"/>
      <c r="QUD3206" s="14"/>
      <c r="QUE3206" s="14"/>
      <c r="QUF3206" s="14"/>
      <c r="QUG3206" s="14"/>
      <c r="QUH3206" s="14"/>
      <c r="QUI3206" s="14"/>
      <c r="QUJ3206" s="14"/>
      <c r="QUK3206" s="14"/>
      <c r="QUL3206" s="14"/>
      <c r="QUM3206" s="14"/>
      <c r="QUN3206" s="14"/>
      <c r="QUO3206" s="14"/>
      <c r="QUP3206" s="14"/>
      <c r="QUQ3206" s="14"/>
      <c r="QUR3206" s="14"/>
      <c r="QUS3206" s="14"/>
      <c r="QUT3206" s="14"/>
      <c r="QUU3206" s="14"/>
      <c r="QUV3206" s="14"/>
      <c r="QUW3206" s="14"/>
      <c r="QUX3206" s="14"/>
      <c r="QUY3206" s="14"/>
      <c r="QUZ3206" s="14"/>
      <c r="QVA3206" s="14"/>
      <c r="QVB3206" s="14"/>
      <c r="QVC3206" s="14"/>
      <c r="QVD3206" s="14"/>
      <c r="QVE3206" s="14"/>
      <c r="QVF3206" s="14"/>
      <c r="QVG3206" s="14"/>
      <c r="QVH3206" s="14"/>
      <c r="QVI3206" s="14"/>
      <c r="QVJ3206" s="14"/>
      <c r="QVK3206" s="14"/>
      <c r="QVL3206" s="14"/>
      <c r="QVM3206" s="14"/>
      <c r="QVN3206" s="14"/>
      <c r="QVO3206" s="14"/>
      <c r="QVP3206" s="14"/>
      <c r="QVQ3206" s="14"/>
      <c r="QVR3206" s="14"/>
      <c r="QVS3206" s="14"/>
      <c r="QVT3206" s="14"/>
      <c r="QVU3206" s="14"/>
      <c r="QVV3206" s="14"/>
      <c r="QVW3206" s="14"/>
      <c r="QVX3206" s="14"/>
      <c r="QVY3206" s="14"/>
      <c r="QVZ3206" s="14"/>
      <c r="QWA3206" s="14"/>
      <c r="QWB3206" s="14"/>
      <c r="QWC3206" s="14"/>
      <c r="QWD3206" s="14"/>
      <c r="QWE3206" s="14"/>
      <c r="QWF3206" s="14"/>
      <c r="QWG3206" s="14"/>
      <c r="QWH3206" s="14"/>
      <c r="QWI3206" s="14"/>
      <c r="QWJ3206" s="14"/>
      <c r="QWK3206" s="14"/>
      <c r="QWL3206" s="14"/>
      <c r="QWM3206" s="14"/>
      <c r="QWN3206" s="14"/>
      <c r="QWO3206" s="14"/>
      <c r="QWP3206" s="14"/>
      <c r="QWQ3206" s="14"/>
      <c r="QWR3206" s="14"/>
      <c r="QWS3206" s="14"/>
      <c r="QWT3206" s="14"/>
      <c r="QWU3206" s="14"/>
      <c r="QWV3206" s="14"/>
      <c r="QWW3206" s="14"/>
      <c r="QWX3206" s="14"/>
      <c r="QWY3206" s="14"/>
      <c r="QWZ3206" s="14"/>
      <c r="QXA3206" s="14"/>
      <c r="QXB3206" s="14"/>
      <c r="QXC3206" s="14"/>
      <c r="QXD3206" s="14"/>
      <c r="QXE3206" s="14"/>
      <c r="QXF3206" s="14"/>
      <c r="QXG3206" s="14"/>
      <c r="QXH3206" s="14"/>
      <c r="QXI3206" s="14"/>
      <c r="QXJ3206" s="14"/>
      <c r="QXK3206" s="14"/>
      <c r="QXL3206" s="14"/>
      <c r="QXM3206" s="14"/>
      <c r="QXN3206" s="14"/>
      <c r="QXO3206" s="14"/>
      <c r="QXP3206" s="14"/>
      <c r="QXQ3206" s="14"/>
      <c r="QXR3206" s="14"/>
      <c r="QXS3206" s="14"/>
      <c r="QXT3206" s="14"/>
      <c r="QXU3206" s="14"/>
      <c r="QXV3206" s="14"/>
      <c r="QXW3206" s="14"/>
      <c r="QXX3206" s="14"/>
      <c r="QXY3206" s="14"/>
      <c r="QXZ3206" s="14"/>
      <c r="QYA3206" s="14"/>
      <c r="QYB3206" s="14"/>
      <c r="QYC3206" s="14"/>
      <c r="QYD3206" s="14"/>
      <c r="QYE3206" s="14"/>
      <c r="QYF3206" s="14"/>
      <c r="QYG3206" s="14"/>
      <c r="QYH3206" s="14"/>
      <c r="QYI3206" s="14"/>
      <c r="QYJ3206" s="14"/>
      <c r="QYK3206" s="14"/>
      <c r="QYL3206" s="14"/>
      <c r="QYM3206" s="14"/>
      <c r="QYN3206" s="14"/>
      <c r="QYO3206" s="14"/>
      <c r="QYP3206" s="14"/>
      <c r="QYQ3206" s="14"/>
      <c r="QYR3206" s="14"/>
      <c r="QYS3206" s="14"/>
      <c r="QYT3206" s="14"/>
      <c r="QYU3206" s="14"/>
      <c r="QYV3206" s="14"/>
      <c r="QYW3206" s="14"/>
      <c r="QYX3206" s="14"/>
      <c r="QYY3206" s="14"/>
      <c r="QYZ3206" s="14"/>
      <c r="QZA3206" s="14"/>
      <c r="QZB3206" s="14"/>
      <c r="QZC3206" s="14"/>
      <c r="QZD3206" s="14"/>
      <c r="QZE3206" s="14"/>
      <c r="QZF3206" s="14"/>
      <c r="QZG3206" s="14"/>
      <c r="QZH3206" s="14"/>
      <c r="QZI3206" s="14"/>
      <c r="QZJ3206" s="14"/>
      <c r="QZK3206" s="14"/>
      <c r="QZL3206" s="14"/>
      <c r="QZM3206" s="14"/>
      <c r="QZN3206" s="14"/>
      <c r="QZO3206" s="14"/>
      <c r="QZP3206" s="14"/>
      <c r="QZQ3206" s="14"/>
      <c r="QZR3206" s="14"/>
      <c r="QZS3206" s="14"/>
      <c r="QZT3206" s="14"/>
      <c r="QZU3206" s="14"/>
      <c r="QZV3206" s="14"/>
      <c r="QZW3206" s="14"/>
      <c r="QZX3206" s="14"/>
      <c r="QZY3206" s="14"/>
      <c r="QZZ3206" s="14"/>
      <c r="RAA3206" s="14"/>
      <c r="RAB3206" s="14"/>
      <c r="RAC3206" s="14"/>
      <c r="RAD3206" s="14"/>
      <c r="RAE3206" s="14"/>
      <c r="RAF3206" s="14"/>
      <c r="RAG3206" s="14"/>
      <c r="RAH3206" s="14"/>
      <c r="RAI3206" s="14"/>
      <c r="RAJ3206" s="14"/>
      <c r="RAK3206" s="14"/>
      <c r="RAL3206" s="14"/>
      <c r="RAM3206" s="14"/>
      <c r="RAN3206" s="14"/>
      <c r="RAO3206" s="14"/>
      <c r="RAP3206" s="14"/>
      <c r="RAQ3206" s="14"/>
      <c r="RAR3206" s="14"/>
      <c r="RAS3206" s="14"/>
      <c r="RAT3206" s="14"/>
      <c r="RAU3206" s="14"/>
      <c r="RAV3206" s="14"/>
      <c r="RAW3206" s="14"/>
      <c r="RAX3206" s="14"/>
      <c r="RAY3206" s="14"/>
      <c r="RAZ3206" s="14"/>
      <c r="RBA3206" s="14"/>
      <c r="RBB3206" s="14"/>
      <c r="RBC3206" s="14"/>
      <c r="RBD3206" s="14"/>
      <c r="RBE3206" s="14"/>
      <c r="RBF3206" s="14"/>
      <c r="RBG3206" s="14"/>
      <c r="RBH3206" s="14"/>
      <c r="RBI3206" s="14"/>
      <c r="RBJ3206" s="14"/>
      <c r="RBK3206" s="14"/>
      <c r="RBL3206" s="14"/>
      <c r="RBM3206" s="14"/>
      <c r="RBN3206" s="14"/>
      <c r="RBO3206" s="14"/>
      <c r="RBP3206" s="14"/>
      <c r="RBQ3206" s="14"/>
      <c r="RBR3206" s="14"/>
      <c r="RBS3206" s="14"/>
      <c r="RBT3206" s="14"/>
      <c r="RBU3206" s="14"/>
      <c r="RBV3206" s="14"/>
      <c r="RBW3206" s="14"/>
      <c r="RBX3206" s="14"/>
      <c r="RBY3206" s="14"/>
      <c r="RBZ3206" s="14"/>
      <c r="RCA3206" s="14"/>
      <c r="RCB3206" s="14"/>
      <c r="RCC3206" s="14"/>
      <c r="RCD3206" s="14"/>
      <c r="RCE3206" s="14"/>
      <c r="RCF3206" s="14"/>
      <c r="RCG3206" s="14"/>
      <c r="RCH3206" s="14"/>
      <c r="RCI3206" s="14"/>
      <c r="RCJ3206" s="14"/>
      <c r="RCK3206" s="14"/>
      <c r="RCL3206" s="14"/>
      <c r="RCM3206" s="14"/>
      <c r="RCN3206" s="14"/>
      <c r="RCO3206" s="14"/>
      <c r="RCP3206" s="14"/>
      <c r="RCQ3206" s="14"/>
      <c r="RCR3206" s="14"/>
      <c r="RCS3206" s="14"/>
      <c r="RCT3206" s="14"/>
      <c r="RCU3206" s="14"/>
      <c r="RCV3206" s="14"/>
      <c r="RCW3206" s="14"/>
      <c r="RCX3206" s="14"/>
      <c r="RCY3206" s="14"/>
      <c r="RCZ3206" s="14"/>
      <c r="RDA3206" s="14"/>
      <c r="RDB3206" s="14"/>
      <c r="RDC3206" s="14"/>
      <c r="RDD3206" s="14"/>
      <c r="RDE3206" s="14"/>
      <c r="RDF3206" s="14"/>
      <c r="RDG3206" s="14"/>
      <c r="RDH3206" s="14"/>
      <c r="RDI3206" s="14"/>
      <c r="RDJ3206" s="14"/>
      <c r="RDK3206" s="14"/>
      <c r="RDL3206" s="14"/>
      <c r="RDM3206" s="14"/>
      <c r="RDN3206" s="14"/>
      <c r="RDO3206" s="14"/>
      <c r="RDP3206" s="14"/>
      <c r="RDQ3206" s="14"/>
      <c r="RDR3206" s="14"/>
      <c r="RDS3206" s="14"/>
      <c r="RDT3206" s="14"/>
      <c r="RDU3206" s="14"/>
      <c r="RDV3206" s="14"/>
      <c r="RDW3206" s="14"/>
      <c r="RDX3206" s="14"/>
      <c r="RDY3206" s="14"/>
      <c r="RDZ3206" s="14"/>
      <c r="REA3206" s="14"/>
      <c r="REB3206" s="14"/>
      <c r="REC3206" s="14"/>
      <c r="RED3206" s="14"/>
      <c r="REE3206" s="14"/>
      <c r="REF3206" s="14"/>
      <c r="REG3206" s="14"/>
      <c r="REH3206" s="14"/>
      <c r="REI3206" s="14"/>
      <c r="REJ3206" s="14"/>
      <c r="REK3206" s="14"/>
      <c r="REL3206" s="14"/>
      <c r="REM3206" s="14"/>
      <c r="REN3206" s="14"/>
      <c r="REO3206" s="14"/>
      <c r="REP3206" s="14"/>
      <c r="REQ3206" s="14"/>
      <c r="RER3206" s="14"/>
      <c r="RES3206" s="14"/>
      <c r="RET3206" s="14"/>
      <c r="REU3206" s="14"/>
      <c r="REV3206" s="14"/>
      <c r="REW3206" s="14"/>
      <c r="REX3206" s="14"/>
      <c r="REY3206" s="14"/>
      <c r="REZ3206" s="14"/>
      <c r="RFA3206" s="14"/>
      <c r="RFB3206" s="14"/>
      <c r="RFC3206" s="14"/>
      <c r="RFD3206" s="14"/>
      <c r="RFE3206" s="14"/>
      <c r="RFF3206" s="14"/>
      <c r="RFG3206" s="14"/>
      <c r="RFH3206" s="14"/>
      <c r="RFI3206" s="14"/>
      <c r="RFJ3206" s="14"/>
      <c r="RFK3206" s="14"/>
      <c r="RFL3206" s="14"/>
      <c r="RFM3206" s="14"/>
      <c r="RFN3206" s="14"/>
      <c r="RFO3206" s="14"/>
      <c r="RFP3206" s="14"/>
      <c r="RFQ3206" s="14"/>
      <c r="RFR3206" s="14"/>
      <c r="RFS3206" s="14"/>
      <c r="RFT3206" s="14"/>
      <c r="RFU3206" s="14"/>
      <c r="RFV3206" s="14"/>
      <c r="RFW3206" s="14"/>
      <c r="RFX3206" s="14"/>
      <c r="RFY3206" s="14"/>
      <c r="RFZ3206" s="14"/>
      <c r="RGA3206" s="14"/>
      <c r="RGB3206" s="14"/>
      <c r="RGC3206" s="14"/>
      <c r="RGD3206" s="14"/>
      <c r="RGE3206" s="14"/>
      <c r="RGF3206" s="14"/>
      <c r="RGG3206" s="14"/>
      <c r="RGH3206" s="14"/>
      <c r="RGI3206" s="14"/>
      <c r="RGJ3206" s="14"/>
      <c r="RGK3206" s="14"/>
      <c r="RGL3206" s="14"/>
      <c r="RGM3206" s="14"/>
      <c r="RGN3206" s="14"/>
      <c r="RGO3206" s="14"/>
      <c r="RGP3206" s="14"/>
      <c r="RGQ3206" s="14"/>
      <c r="RGR3206" s="14"/>
      <c r="RGS3206" s="14"/>
      <c r="RGT3206" s="14"/>
      <c r="RGU3206" s="14"/>
      <c r="RGV3206" s="14"/>
      <c r="RGW3206" s="14"/>
      <c r="RGX3206" s="14"/>
      <c r="RGY3206" s="14"/>
      <c r="RGZ3206" s="14"/>
      <c r="RHA3206" s="14"/>
      <c r="RHB3206" s="14"/>
      <c r="RHC3206" s="14"/>
      <c r="RHD3206" s="14"/>
      <c r="RHE3206" s="14"/>
      <c r="RHF3206" s="14"/>
      <c r="RHG3206" s="14"/>
      <c r="RHH3206" s="14"/>
      <c r="RHI3206" s="14"/>
      <c r="RHJ3206" s="14"/>
      <c r="RHK3206" s="14"/>
      <c r="RHL3206" s="14"/>
      <c r="RHM3206" s="14"/>
      <c r="RHN3206" s="14"/>
      <c r="RHO3206" s="14"/>
      <c r="RHP3206" s="14"/>
      <c r="RHQ3206" s="14"/>
      <c r="RHR3206" s="14"/>
      <c r="RHS3206" s="14"/>
      <c r="RHT3206" s="14"/>
      <c r="RHU3206" s="14"/>
      <c r="RHV3206" s="14"/>
      <c r="RHW3206" s="14"/>
      <c r="RHX3206" s="14"/>
      <c r="RHY3206" s="14"/>
      <c r="RHZ3206" s="14"/>
      <c r="RIA3206" s="14"/>
      <c r="RIB3206" s="14"/>
      <c r="RIC3206" s="14"/>
      <c r="RID3206" s="14"/>
      <c r="RIE3206" s="14"/>
      <c r="RIF3206" s="14"/>
      <c r="RIG3206" s="14"/>
      <c r="RIH3206" s="14"/>
      <c r="RII3206" s="14"/>
      <c r="RIJ3206" s="14"/>
      <c r="RIK3206" s="14"/>
      <c r="RIL3206" s="14"/>
      <c r="RIM3206" s="14"/>
      <c r="RIN3206" s="14"/>
      <c r="RIO3206" s="14"/>
      <c r="RIP3206" s="14"/>
      <c r="RIQ3206" s="14"/>
      <c r="RIR3206" s="14"/>
      <c r="RIS3206" s="14"/>
      <c r="RIT3206" s="14"/>
      <c r="RIU3206" s="14"/>
      <c r="RIV3206" s="14"/>
      <c r="RIW3206" s="14"/>
      <c r="RIX3206" s="14"/>
      <c r="RIY3206" s="14"/>
      <c r="RIZ3206" s="14"/>
      <c r="RJA3206" s="14"/>
      <c r="RJB3206" s="14"/>
      <c r="RJC3206" s="14"/>
      <c r="RJD3206" s="14"/>
      <c r="RJE3206" s="14"/>
      <c r="RJF3206" s="14"/>
      <c r="RJG3206" s="14"/>
      <c r="RJH3206" s="14"/>
      <c r="RJI3206" s="14"/>
      <c r="RJJ3206" s="14"/>
      <c r="RJK3206" s="14"/>
      <c r="RJL3206" s="14"/>
      <c r="RJM3206" s="14"/>
      <c r="RJN3206" s="14"/>
      <c r="RJO3206" s="14"/>
      <c r="RJP3206" s="14"/>
      <c r="RJQ3206" s="14"/>
      <c r="RJR3206" s="14"/>
      <c r="RJS3206" s="14"/>
      <c r="RJT3206" s="14"/>
      <c r="RJU3206" s="14"/>
      <c r="RJV3206" s="14"/>
      <c r="RJW3206" s="14"/>
      <c r="RJX3206" s="14"/>
      <c r="RJY3206" s="14"/>
      <c r="RJZ3206" s="14"/>
      <c r="RKA3206" s="14"/>
      <c r="RKB3206" s="14"/>
      <c r="RKC3206" s="14"/>
      <c r="RKD3206" s="14"/>
      <c r="RKE3206" s="14"/>
      <c r="RKF3206" s="14"/>
      <c r="RKG3206" s="14"/>
      <c r="RKH3206" s="14"/>
      <c r="RKI3206" s="14"/>
      <c r="RKJ3206" s="14"/>
      <c r="RKK3206" s="14"/>
      <c r="RKL3206" s="14"/>
      <c r="RKM3206" s="14"/>
      <c r="RKN3206" s="14"/>
      <c r="RKO3206" s="14"/>
      <c r="RKP3206" s="14"/>
      <c r="RKQ3206" s="14"/>
      <c r="RKR3206" s="14"/>
      <c r="RKS3206" s="14"/>
      <c r="RKT3206" s="14"/>
      <c r="RKU3206" s="14"/>
      <c r="RKV3206" s="14"/>
      <c r="RKW3206" s="14"/>
      <c r="RKX3206" s="14"/>
      <c r="RKY3206" s="14"/>
      <c r="RKZ3206" s="14"/>
      <c r="RLA3206" s="14"/>
      <c r="RLB3206" s="14"/>
      <c r="RLC3206" s="14"/>
      <c r="RLD3206" s="14"/>
      <c r="RLE3206" s="14"/>
      <c r="RLF3206" s="14"/>
      <c r="RLG3206" s="14"/>
      <c r="RLH3206" s="14"/>
      <c r="RLI3206" s="14"/>
      <c r="RLJ3206" s="14"/>
      <c r="RLK3206" s="14"/>
      <c r="RLL3206" s="14"/>
      <c r="RLM3206" s="14"/>
      <c r="RLN3206" s="14"/>
      <c r="RLO3206" s="14"/>
      <c r="RLP3206" s="14"/>
      <c r="RLQ3206" s="14"/>
      <c r="RLR3206" s="14"/>
      <c r="RLS3206" s="14"/>
      <c r="RLT3206" s="14"/>
      <c r="RLU3206" s="14"/>
      <c r="RLV3206" s="14"/>
      <c r="RLW3206" s="14"/>
      <c r="RLX3206" s="14"/>
      <c r="RLY3206" s="14"/>
      <c r="RLZ3206" s="14"/>
      <c r="RMA3206" s="14"/>
      <c r="RMB3206" s="14"/>
      <c r="RMC3206" s="14"/>
      <c r="RMD3206" s="14"/>
      <c r="RME3206" s="14"/>
      <c r="RMF3206" s="14"/>
      <c r="RMG3206" s="14"/>
      <c r="RMH3206" s="14"/>
      <c r="RMI3206" s="14"/>
      <c r="RMJ3206" s="14"/>
      <c r="RMK3206" s="14"/>
      <c r="RML3206" s="14"/>
      <c r="RMM3206" s="14"/>
      <c r="RMN3206" s="14"/>
      <c r="RMO3206" s="14"/>
      <c r="RMP3206" s="14"/>
      <c r="RMQ3206" s="14"/>
      <c r="RMR3206" s="14"/>
      <c r="RMS3206" s="14"/>
      <c r="RMT3206" s="14"/>
      <c r="RMU3206" s="14"/>
      <c r="RMV3206" s="14"/>
      <c r="RMW3206" s="14"/>
      <c r="RMX3206" s="14"/>
      <c r="RMY3206" s="14"/>
      <c r="RMZ3206" s="14"/>
      <c r="RNA3206" s="14"/>
      <c r="RNB3206" s="14"/>
      <c r="RNC3206" s="14"/>
      <c r="RND3206" s="14"/>
      <c r="RNE3206" s="14"/>
      <c r="RNF3206" s="14"/>
      <c r="RNG3206" s="14"/>
      <c r="RNH3206" s="14"/>
      <c r="RNI3206" s="14"/>
      <c r="RNJ3206" s="14"/>
      <c r="RNK3206" s="14"/>
      <c r="RNL3206" s="14"/>
      <c r="RNM3206" s="14"/>
      <c r="RNN3206" s="14"/>
      <c r="RNO3206" s="14"/>
      <c r="RNP3206" s="14"/>
      <c r="RNQ3206" s="14"/>
      <c r="RNR3206" s="14"/>
      <c r="RNS3206" s="14"/>
      <c r="RNT3206" s="14"/>
      <c r="RNU3206" s="14"/>
      <c r="RNV3206" s="14"/>
      <c r="RNW3206" s="14"/>
      <c r="RNX3206" s="14"/>
      <c r="RNY3206" s="14"/>
      <c r="RNZ3206" s="14"/>
      <c r="ROA3206" s="14"/>
      <c r="ROB3206" s="14"/>
      <c r="ROC3206" s="14"/>
      <c r="ROD3206" s="14"/>
      <c r="ROE3206" s="14"/>
      <c r="ROF3206" s="14"/>
      <c r="ROG3206" s="14"/>
      <c r="ROH3206" s="14"/>
      <c r="ROI3206" s="14"/>
      <c r="ROJ3206" s="14"/>
      <c r="ROK3206" s="14"/>
      <c r="ROL3206" s="14"/>
      <c r="ROM3206" s="14"/>
      <c r="RON3206" s="14"/>
      <c r="ROO3206" s="14"/>
      <c r="ROP3206" s="14"/>
      <c r="ROQ3206" s="14"/>
      <c r="ROR3206" s="14"/>
      <c r="ROS3206" s="14"/>
      <c r="ROT3206" s="14"/>
      <c r="ROU3206" s="14"/>
      <c r="ROV3206" s="14"/>
      <c r="ROW3206" s="14"/>
      <c r="ROX3206" s="14"/>
      <c r="ROY3206" s="14"/>
      <c r="ROZ3206" s="14"/>
      <c r="RPA3206" s="14"/>
      <c r="RPB3206" s="14"/>
      <c r="RPC3206" s="14"/>
      <c r="RPD3206" s="14"/>
      <c r="RPE3206" s="14"/>
      <c r="RPF3206" s="14"/>
      <c r="RPG3206" s="14"/>
      <c r="RPH3206" s="14"/>
      <c r="RPI3206" s="14"/>
      <c r="RPJ3206" s="14"/>
      <c r="RPK3206" s="14"/>
      <c r="RPL3206" s="14"/>
      <c r="RPM3206" s="14"/>
      <c r="RPN3206" s="14"/>
      <c r="RPO3206" s="14"/>
      <c r="RPP3206" s="14"/>
      <c r="RPQ3206" s="14"/>
      <c r="RPR3206" s="14"/>
      <c r="RPS3206" s="14"/>
      <c r="RPT3206" s="14"/>
      <c r="RPU3206" s="14"/>
      <c r="RPV3206" s="14"/>
      <c r="RPW3206" s="14"/>
      <c r="RPX3206" s="14"/>
      <c r="RPY3206" s="14"/>
      <c r="RPZ3206" s="14"/>
      <c r="RQA3206" s="14"/>
      <c r="RQB3206" s="14"/>
      <c r="RQC3206" s="14"/>
      <c r="RQD3206" s="14"/>
      <c r="RQE3206" s="14"/>
      <c r="RQF3206" s="14"/>
      <c r="RQG3206" s="14"/>
      <c r="RQH3206" s="14"/>
      <c r="RQI3206" s="14"/>
      <c r="RQJ3206" s="14"/>
      <c r="RQK3206" s="14"/>
      <c r="RQL3206" s="14"/>
      <c r="RQM3206" s="14"/>
      <c r="RQN3206" s="14"/>
      <c r="RQO3206" s="14"/>
      <c r="RQP3206" s="14"/>
      <c r="RQQ3206" s="14"/>
      <c r="RQR3206" s="14"/>
      <c r="RQS3206" s="14"/>
      <c r="RQT3206" s="14"/>
      <c r="RQU3206" s="14"/>
      <c r="RQV3206" s="14"/>
      <c r="RQW3206" s="14"/>
      <c r="RQX3206" s="14"/>
      <c r="RQY3206" s="14"/>
      <c r="RQZ3206" s="14"/>
      <c r="RRA3206" s="14"/>
      <c r="RRB3206" s="14"/>
      <c r="RRC3206" s="14"/>
      <c r="RRD3206" s="14"/>
      <c r="RRE3206" s="14"/>
      <c r="RRF3206" s="14"/>
      <c r="RRG3206" s="14"/>
      <c r="RRH3206" s="14"/>
      <c r="RRI3206" s="14"/>
      <c r="RRJ3206" s="14"/>
      <c r="RRK3206" s="14"/>
      <c r="RRL3206" s="14"/>
      <c r="RRM3206" s="14"/>
      <c r="RRN3206" s="14"/>
      <c r="RRO3206" s="14"/>
      <c r="RRP3206" s="14"/>
      <c r="RRQ3206" s="14"/>
      <c r="RRR3206" s="14"/>
      <c r="RRS3206" s="14"/>
      <c r="RRT3206" s="14"/>
      <c r="RRU3206" s="14"/>
      <c r="RRV3206" s="14"/>
      <c r="RRW3206" s="14"/>
      <c r="RRX3206" s="14"/>
      <c r="RRY3206" s="14"/>
      <c r="RRZ3206" s="14"/>
      <c r="RSA3206" s="14"/>
      <c r="RSB3206" s="14"/>
      <c r="RSC3206" s="14"/>
      <c r="RSD3206" s="14"/>
      <c r="RSE3206" s="14"/>
      <c r="RSF3206" s="14"/>
      <c r="RSG3206" s="14"/>
      <c r="RSH3206" s="14"/>
      <c r="RSI3206" s="14"/>
      <c r="RSJ3206" s="14"/>
      <c r="RSK3206" s="14"/>
      <c r="RSL3206" s="14"/>
      <c r="RSM3206" s="14"/>
      <c r="RSN3206" s="14"/>
      <c r="RSO3206" s="14"/>
      <c r="RSP3206" s="14"/>
      <c r="RSQ3206" s="14"/>
      <c r="RSR3206" s="14"/>
      <c r="RSS3206" s="14"/>
      <c r="RST3206" s="14"/>
      <c r="RSU3206" s="14"/>
      <c r="RSV3206" s="14"/>
      <c r="RSW3206" s="14"/>
      <c r="RSX3206" s="14"/>
      <c r="RSY3206" s="14"/>
      <c r="RSZ3206" s="14"/>
      <c r="RTA3206" s="14"/>
      <c r="RTB3206" s="14"/>
      <c r="RTC3206" s="14"/>
      <c r="RTD3206" s="14"/>
      <c r="RTE3206" s="14"/>
      <c r="RTF3206" s="14"/>
      <c r="RTG3206" s="14"/>
      <c r="RTH3206" s="14"/>
      <c r="RTI3206" s="14"/>
      <c r="RTJ3206" s="14"/>
      <c r="RTK3206" s="14"/>
      <c r="RTL3206" s="14"/>
      <c r="RTM3206" s="14"/>
      <c r="RTN3206" s="14"/>
      <c r="RTO3206" s="14"/>
      <c r="RTP3206" s="14"/>
      <c r="RTQ3206" s="14"/>
      <c r="RTR3206" s="14"/>
      <c r="RTS3206" s="14"/>
      <c r="RTT3206" s="14"/>
      <c r="RTU3206" s="14"/>
      <c r="RTV3206" s="14"/>
      <c r="RTW3206" s="14"/>
      <c r="RTX3206" s="14"/>
      <c r="RTY3206" s="14"/>
      <c r="RTZ3206" s="14"/>
      <c r="RUA3206" s="14"/>
      <c r="RUB3206" s="14"/>
      <c r="RUC3206" s="14"/>
      <c r="RUD3206" s="14"/>
      <c r="RUE3206" s="14"/>
      <c r="RUF3206" s="14"/>
      <c r="RUG3206" s="14"/>
      <c r="RUH3206" s="14"/>
      <c r="RUI3206" s="14"/>
      <c r="RUJ3206" s="14"/>
      <c r="RUK3206" s="14"/>
      <c r="RUL3206" s="14"/>
      <c r="RUM3206" s="14"/>
      <c r="RUN3206" s="14"/>
      <c r="RUO3206" s="14"/>
      <c r="RUP3206" s="14"/>
      <c r="RUQ3206" s="14"/>
      <c r="RUR3206" s="14"/>
      <c r="RUS3206" s="14"/>
      <c r="RUT3206" s="14"/>
      <c r="RUU3206" s="14"/>
      <c r="RUV3206" s="14"/>
      <c r="RUW3206" s="14"/>
      <c r="RUX3206" s="14"/>
      <c r="RUY3206" s="14"/>
      <c r="RUZ3206" s="14"/>
      <c r="RVA3206" s="14"/>
      <c r="RVB3206" s="14"/>
      <c r="RVC3206" s="14"/>
      <c r="RVD3206" s="14"/>
      <c r="RVE3206" s="14"/>
      <c r="RVF3206" s="14"/>
      <c r="RVG3206" s="14"/>
      <c r="RVH3206" s="14"/>
      <c r="RVI3206" s="14"/>
      <c r="RVJ3206" s="14"/>
      <c r="RVK3206" s="14"/>
      <c r="RVL3206" s="14"/>
      <c r="RVM3206" s="14"/>
      <c r="RVN3206" s="14"/>
      <c r="RVO3206" s="14"/>
      <c r="RVP3206" s="14"/>
      <c r="RVQ3206" s="14"/>
      <c r="RVR3206" s="14"/>
      <c r="RVS3206" s="14"/>
      <c r="RVT3206" s="14"/>
      <c r="RVU3206" s="14"/>
      <c r="RVV3206" s="14"/>
      <c r="RVW3206" s="14"/>
      <c r="RVX3206" s="14"/>
      <c r="RVY3206" s="14"/>
      <c r="RVZ3206" s="14"/>
      <c r="RWA3206" s="14"/>
      <c r="RWB3206" s="14"/>
      <c r="RWC3206" s="14"/>
      <c r="RWD3206" s="14"/>
      <c r="RWE3206" s="14"/>
      <c r="RWF3206" s="14"/>
      <c r="RWG3206" s="14"/>
      <c r="RWH3206" s="14"/>
      <c r="RWI3206" s="14"/>
      <c r="RWJ3206" s="14"/>
      <c r="RWK3206" s="14"/>
      <c r="RWL3206" s="14"/>
      <c r="RWM3206" s="14"/>
      <c r="RWN3206" s="14"/>
      <c r="RWO3206" s="14"/>
      <c r="RWP3206" s="14"/>
      <c r="RWQ3206" s="14"/>
      <c r="RWR3206" s="14"/>
      <c r="RWS3206" s="14"/>
      <c r="RWT3206" s="14"/>
      <c r="RWU3206" s="14"/>
      <c r="RWV3206" s="14"/>
      <c r="RWW3206" s="14"/>
      <c r="RWX3206" s="14"/>
      <c r="RWY3206" s="14"/>
      <c r="RWZ3206" s="14"/>
      <c r="RXA3206" s="14"/>
      <c r="RXB3206" s="14"/>
      <c r="RXC3206" s="14"/>
      <c r="RXD3206" s="14"/>
      <c r="RXE3206" s="14"/>
      <c r="RXF3206" s="14"/>
      <c r="RXG3206" s="14"/>
      <c r="RXH3206" s="14"/>
      <c r="RXI3206" s="14"/>
      <c r="RXJ3206" s="14"/>
      <c r="RXK3206" s="14"/>
      <c r="RXL3206" s="14"/>
      <c r="RXM3206" s="14"/>
      <c r="RXN3206" s="14"/>
      <c r="RXO3206" s="14"/>
      <c r="RXP3206" s="14"/>
      <c r="RXQ3206" s="14"/>
      <c r="RXR3206" s="14"/>
      <c r="RXS3206" s="14"/>
      <c r="RXT3206" s="14"/>
      <c r="RXU3206" s="14"/>
      <c r="RXV3206" s="14"/>
      <c r="RXW3206" s="14"/>
      <c r="RXX3206" s="14"/>
      <c r="RXY3206" s="14"/>
      <c r="RXZ3206" s="14"/>
      <c r="RYA3206" s="14"/>
      <c r="RYB3206" s="14"/>
      <c r="RYC3206" s="14"/>
      <c r="RYD3206" s="14"/>
      <c r="RYE3206" s="14"/>
      <c r="RYF3206" s="14"/>
      <c r="RYG3206" s="14"/>
      <c r="RYH3206" s="14"/>
      <c r="RYI3206" s="14"/>
      <c r="RYJ3206" s="14"/>
      <c r="RYK3206" s="14"/>
      <c r="RYL3206" s="14"/>
      <c r="RYM3206" s="14"/>
      <c r="RYN3206" s="14"/>
      <c r="RYO3206" s="14"/>
      <c r="RYP3206" s="14"/>
      <c r="RYQ3206" s="14"/>
      <c r="RYR3206" s="14"/>
      <c r="RYS3206" s="14"/>
      <c r="RYT3206" s="14"/>
      <c r="RYU3206" s="14"/>
      <c r="RYV3206" s="14"/>
      <c r="RYW3206" s="14"/>
      <c r="RYX3206" s="14"/>
      <c r="RYY3206" s="14"/>
      <c r="RYZ3206" s="14"/>
      <c r="RZA3206" s="14"/>
      <c r="RZB3206" s="14"/>
      <c r="RZC3206" s="14"/>
      <c r="RZD3206" s="14"/>
      <c r="RZE3206" s="14"/>
      <c r="RZF3206" s="14"/>
      <c r="RZG3206" s="14"/>
      <c r="RZH3206" s="14"/>
      <c r="RZI3206" s="14"/>
      <c r="RZJ3206" s="14"/>
      <c r="RZK3206" s="14"/>
      <c r="RZL3206" s="14"/>
      <c r="RZM3206" s="14"/>
      <c r="RZN3206" s="14"/>
      <c r="RZO3206" s="14"/>
      <c r="RZP3206" s="14"/>
      <c r="RZQ3206" s="14"/>
      <c r="RZR3206" s="14"/>
      <c r="RZS3206" s="14"/>
      <c r="RZT3206" s="14"/>
      <c r="RZU3206" s="14"/>
      <c r="RZV3206" s="14"/>
      <c r="RZW3206" s="14"/>
      <c r="RZX3206" s="14"/>
      <c r="RZY3206" s="14"/>
      <c r="RZZ3206" s="14"/>
      <c r="SAA3206" s="14"/>
      <c r="SAB3206" s="14"/>
      <c r="SAC3206" s="14"/>
      <c r="SAD3206" s="14"/>
      <c r="SAE3206" s="14"/>
      <c r="SAF3206" s="14"/>
      <c r="SAG3206" s="14"/>
      <c r="SAH3206" s="14"/>
      <c r="SAI3206" s="14"/>
      <c r="SAJ3206" s="14"/>
      <c r="SAK3206" s="14"/>
      <c r="SAL3206" s="14"/>
      <c r="SAM3206" s="14"/>
      <c r="SAN3206" s="14"/>
      <c r="SAO3206" s="14"/>
      <c r="SAP3206" s="14"/>
      <c r="SAQ3206" s="14"/>
      <c r="SAR3206" s="14"/>
      <c r="SAS3206" s="14"/>
      <c r="SAT3206" s="14"/>
      <c r="SAU3206" s="14"/>
      <c r="SAV3206" s="14"/>
      <c r="SAW3206" s="14"/>
      <c r="SAX3206" s="14"/>
      <c r="SAY3206" s="14"/>
      <c r="SAZ3206" s="14"/>
      <c r="SBA3206" s="14"/>
      <c r="SBB3206" s="14"/>
      <c r="SBC3206" s="14"/>
      <c r="SBD3206" s="14"/>
      <c r="SBE3206" s="14"/>
      <c r="SBF3206" s="14"/>
      <c r="SBG3206" s="14"/>
      <c r="SBH3206" s="14"/>
      <c r="SBI3206" s="14"/>
      <c r="SBJ3206" s="14"/>
      <c r="SBK3206" s="14"/>
      <c r="SBL3206" s="14"/>
      <c r="SBM3206" s="14"/>
      <c r="SBN3206" s="14"/>
      <c r="SBO3206" s="14"/>
      <c r="SBP3206" s="14"/>
      <c r="SBQ3206" s="14"/>
      <c r="SBR3206" s="14"/>
      <c r="SBS3206" s="14"/>
      <c r="SBT3206" s="14"/>
      <c r="SBU3206" s="14"/>
      <c r="SBV3206" s="14"/>
      <c r="SBW3206" s="14"/>
      <c r="SBX3206" s="14"/>
      <c r="SBY3206" s="14"/>
      <c r="SBZ3206" s="14"/>
      <c r="SCA3206" s="14"/>
      <c r="SCB3206" s="14"/>
      <c r="SCC3206" s="14"/>
      <c r="SCD3206" s="14"/>
      <c r="SCE3206" s="14"/>
      <c r="SCF3206" s="14"/>
      <c r="SCG3206" s="14"/>
      <c r="SCH3206" s="14"/>
      <c r="SCI3206" s="14"/>
      <c r="SCJ3206" s="14"/>
      <c r="SCK3206" s="14"/>
      <c r="SCL3206" s="14"/>
      <c r="SCM3206" s="14"/>
      <c r="SCN3206" s="14"/>
      <c r="SCO3206" s="14"/>
      <c r="SCP3206" s="14"/>
      <c r="SCQ3206" s="14"/>
      <c r="SCR3206" s="14"/>
      <c r="SCS3206" s="14"/>
      <c r="SCT3206" s="14"/>
      <c r="SCU3206" s="14"/>
      <c r="SCV3206" s="14"/>
      <c r="SCW3206" s="14"/>
      <c r="SCX3206" s="14"/>
      <c r="SCY3206" s="14"/>
      <c r="SCZ3206" s="14"/>
      <c r="SDA3206" s="14"/>
      <c r="SDB3206" s="14"/>
      <c r="SDC3206" s="14"/>
      <c r="SDD3206" s="14"/>
      <c r="SDE3206" s="14"/>
      <c r="SDF3206" s="14"/>
      <c r="SDG3206" s="14"/>
      <c r="SDH3206" s="14"/>
      <c r="SDI3206" s="14"/>
      <c r="SDJ3206" s="14"/>
      <c r="SDK3206" s="14"/>
      <c r="SDL3206" s="14"/>
      <c r="SDM3206" s="14"/>
      <c r="SDN3206" s="14"/>
      <c r="SDO3206" s="14"/>
      <c r="SDP3206" s="14"/>
      <c r="SDQ3206" s="14"/>
      <c r="SDR3206" s="14"/>
      <c r="SDS3206" s="14"/>
      <c r="SDT3206" s="14"/>
      <c r="SDU3206" s="14"/>
      <c r="SDV3206" s="14"/>
      <c r="SDW3206" s="14"/>
      <c r="SDX3206" s="14"/>
      <c r="SDY3206" s="14"/>
      <c r="SDZ3206" s="14"/>
      <c r="SEA3206" s="14"/>
      <c r="SEB3206" s="14"/>
      <c r="SEC3206" s="14"/>
      <c r="SED3206" s="14"/>
      <c r="SEE3206" s="14"/>
      <c r="SEF3206" s="14"/>
      <c r="SEG3206" s="14"/>
      <c r="SEH3206" s="14"/>
      <c r="SEI3206" s="14"/>
      <c r="SEJ3206" s="14"/>
      <c r="SEK3206" s="14"/>
      <c r="SEL3206" s="14"/>
      <c r="SEM3206" s="14"/>
      <c r="SEN3206" s="14"/>
      <c r="SEO3206" s="14"/>
      <c r="SEP3206" s="14"/>
      <c r="SEQ3206" s="14"/>
      <c r="SER3206" s="14"/>
      <c r="SES3206" s="14"/>
      <c r="SET3206" s="14"/>
      <c r="SEU3206" s="14"/>
      <c r="SEV3206" s="14"/>
      <c r="SEW3206" s="14"/>
      <c r="SEX3206" s="14"/>
      <c r="SEY3206" s="14"/>
      <c r="SEZ3206" s="14"/>
      <c r="SFA3206" s="14"/>
      <c r="SFB3206" s="14"/>
      <c r="SFC3206" s="14"/>
      <c r="SFD3206" s="14"/>
      <c r="SFE3206" s="14"/>
      <c r="SFF3206" s="14"/>
      <c r="SFG3206" s="14"/>
      <c r="SFH3206" s="14"/>
      <c r="SFI3206" s="14"/>
      <c r="SFJ3206" s="14"/>
      <c r="SFK3206" s="14"/>
      <c r="SFL3206" s="14"/>
      <c r="SFM3206" s="14"/>
      <c r="SFN3206" s="14"/>
      <c r="SFO3206" s="14"/>
      <c r="SFP3206" s="14"/>
      <c r="SFQ3206" s="14"/>
      <c r="SFR3206" s="14"/>
      <c r="SFS3206" s="14"/>
      <c r="SFT3206" s="14"/>
      <c r="SFU3206" s="14"/>
      <c r="SFV3206" s="14"/>
      <c r="SFW3206" s="14"/>
      <c r="SFX3206" s="14"/>
      <c r="SFY3206" s="14"/>
      <c r="SFZ3206" s="14"/>
      <c r="SGA3206" s="14"/>
      <c r="SGB3206" s="14"/>
      <c r="SGC3206" s="14"/>
      <c r="SGD3206" s="14"/>
      <c r="SGE3206" s="14"/>
      <c r="SGF3206" s="14"/>
      <c r="SGG3206" s="14"/>
      <c r="SGH3206" s="14"/>
      <c r="SGI3206" s="14"/>
      <c r="SGJ3206" s="14"/>
      <c r="SGK3206" s="14"/>
      <c r="SGL3206" s="14"/>
      <c r="SGM3206" s="14"/>
      <c r="SGN3206" s="14"/>
      <c r="SGO3206" s="14"/>
      <c r="SGP3206" s="14"/>
      <c r="SGQ3206" s="14"/>
      <c r="SGR3206" s="14"/>
      <c r="SGS3206" s="14"/>
      <c r="SGT3206" s="14"/>
      <c r="SGU3206" s="14"/>
      <c r="SGV3206" s="14"/>
      <c r="SGW3206" s="14"/>
      <c r="SGX3206" s="14"/>
      <c r="SGY3206" s="14"/>
      <c r="SGZ3206" s="14"/>
      <c r="SHA3206" s="14"/>
      <c r="SHB3206" s="14"/>
      <c r="SHC3206" s="14"/>
      <c r="SHD3206" s="14"/>
      <c r="SHE3206" s="14"/>
      <c r="SHF3206" s="14"/>
      <c r="SHG3206" s="14"/>
      <c r="SHH3206" s="14"/>
      <c r="SHI3206" s="14"/>
      <c r="SHJ3206" s="14"/>
      <c r="SHK3206" s="14"/>
      <c r="SHL3206" s="14"/>
      <c r="SHM3206" s="14"/>
      <c r="SHN3206" s="14"/>
      <c r="SHO3206" s="14"/>
      <c r="SHP3206" s="14"/>
      <c r="SHQ3206" s="14"/>
      <c r="SHR3206" s="14"/>
      <c r="SHS3206" s="14"/>
      <c r="SHT3206" s="14"/>
      <c r="SHU3206" s="14"/>
      <c r="SHV3206" s="14"/>
      <c r="SHW3206" s="14"/>
      <c r="SHX3206" s="14"/>
      <c r="SHY3206" s="14"/>
      <c r="SHZ3206" s="14"/>
      <c r="SIA3206" s="14"/>
      <c r="SIB3206" s="14"/>
      <c r="SIC3206" s="14"/>
      <c r="SID3206" s="14"/>
      <c r="SIE3206" s="14"/>
      <c r="SIF3206" s="14"/>
      <c r="SIG3206" s="14"/>
      <c r="SIH3206" s="14"/>
      <c r="SII3206" s="14"/>
      <c r="SIJ3206" s="14"/>
      <c r="SIK3206" s="14"/>
      <c r="SIL3206" s="14"/>
      <c r="SIM3206" s="14"/>
      <c r="SIN3206" s="14"/>
      <c r="SIO3206" s="14"/>
      <c r="SIP3206" s="14"/>
      <c r="SIQ3206" s="14"/>
      <c r="SIR3206" s="14"/>
      <c r="SIS3206" s="14"/>
      <c r="SIT3206" s="14"/>
      <c r="SIU3206" s="14"/>
      <c r="SIV3206" s="14"/>
      <c r="SIW3206" s="14"/>
      <c r="SIX3206" s="14"/>
      <c r="SIY3206" s="14"/>
      <c r="SIZ3206" s="14"/>
      <c r="SJA3206" s="14"/>
      <c r="SJB3206" s="14"/>
      <c r="SJC3206" s="14"/>
      <c r="SJD3206" s="14"/>
      <c r="SJE3206" s="14"/>
      <c r="SJF3206" s="14"/>
      <c r="SJG3206" s="14"/>
      <c r="SJH3206" s="14"/>
      <c r="SJI3206" s="14"/>
      <c r="SJJ3206" s="14"/>
      <c r="SJK3206" s="14"/>
      <c r="SJL3206" s="14"/>
      <c r="SJM3206" s="14"/>
      <c r="SJN3206" s="14"/>
      <c r="SJO3206" s="14"/>
      <c r="SJP3206" s="14"/>
      <c r="SJQ3206" s="14"/>
      <c r="SJR3206" s="14"/>
      <c r="SJS3206" s="14"/>
      <c r="SJT3206" s="14"/>
      <c r="SJU3206" s="14"/>
      <c r="SJV3206" s="14"/>
      <c r="SJW3206" s="14"/>
      <c r="SJX3206" s="14"/>
      <c r="SJY3206" s="14"/>
      <c r="SJZ3206" s="14"/>
      <c r="SKA3206" s="14"/>
      <c r="SKB3206" s="14"/>
      <c r="SKC3206" s="14"/>
      <c r="SKD3206" s="14"/>
      <c r="SKE3206" s="14"/>
      <c r="SKF3206" s="14"/>
      <c r="SKG3206" s="14"/>
      <c r="SKH3206" s="14"/>
      <c r="SKI3206" s="14"/>
      <c r="SKJ3206" s="14"/>
      <c r="SKK3206" s="14"/>
      <c r="SKL3206" s="14"/>
      <c r="SKM3206" s="14"/>
      <c r="SKN3206" s="14"/>
      <c r="SKO3206" s="14"/>
      <c r="SKP3206" s="14"/>
      <c r="SKQ3206" s="14"/>
      <c r="SKR3206" s="14"/>
      <c r="SKS3206" s="14"/>
      <c r="SKT3206" s="14"/>
      <c r="SKU3206" s="14"/>
      <c r="SKV3206" s="14"/>
      <c r="SKW3206" s="14"/>
      <c r="SKX3206" s="14"/>
      <c r="SKY3206" s="14"/>
      <c r="SKZ3206" s="14"/>
      <c r="SLA3206" s="14"/>
      <c r="SLB3206" s="14"/>
      <c r="SLC3206" s="14"/>
      <c r="SLD3206" s="14"/>
      <c r="SLE3206" s="14"/>
      <c r="SLF3206" s="14"/>
      <c r="SLG3206" s="14"/>
      <c r="SLH3206" s="14"/>
      <c r="SLI3206" s="14"/>
      <c r="SLJ3206" s="14"/>
      <c r="SLK3206" s="14"/>
      <c r="SLL3206" s="14"/>
      <c r="SLM3206" s="14"/>
      <c r="SLN3206" s="14"/>
      <c r="SLO3206" s="14"/>
      <c r="SLP3206" s="14"/>
      <c r="SLQ3206" s="14"/>
      <c r="SLR3206" s="14"/>
      <c r="SLS3206" s="14"/>
      <c r="SLT3206" s="14"/>
      <c r="SLU3206" s="14"/>
      <c r="SLV3206" s="14"/>
      <c r="SLW3206" s="14"/>
      <c r="SLX3206" s="14"/>
      <c r="SLY3206" s="14"/>
      <c r="SLZ3206" s="14"/>
      <c r="SMA3206" s="14"/>
      <c r="SMB3206" s="14"/>
      <c r="SMC3206" s="14"/>
      <c r="SMD3206" s="14"/>
      <c r="SME3206" s="14"/>
      <c r="SMF3206" s="14"/>
      <c r="SMG3206" s="14"/>
      <c r="SMH3206" s="14"/>
      <c r="SMI3206" s="14"/>
      <c r="SMJ3206" s="14"/>
      <c r="SMK3206" s="14"/>
      <c r="SML3206" s="14"/>
      <c r="SMM3206" s="14"/>
      <c r="SMN3206" s="14"/>
      <c r="SMO3206" s="14"/>
      <c r="SMP3206" s="14"/>
      <c r="SMQ3206" s="14"/>
      <c r="SMR3206" s="14"/>
      <c r="SMS3206" s="14"/>
      <c r="SMT3206" s="14"/>
      <c r="SMU3206" s="14"/>
      <c r="SMV3206" s="14"/>
      <c r="SMW3206" s="14"/>
      <c r="SMX3206" s="14"/>
      <c r="SMY3206" s="14"/>
      <c r="SMZ3206" s="14"/>
      <c r="SNA3206" s="14"/>
      <c r="SNB3206" s="14"/>
      <c r="SNC3206" s="14"/>
      <c r="SND3206" s="14"/>
      <c r="SNE3206" s="14"/>
      <c r="SNF3206" s="14"/>
      <c r="SNG3206" s="14"/>
      <c r="SNH3206" s="14"/>
      <c r="SNI3206" s="14"/>
      <c r="SNJ3206" s="14"/>
      <c r="SNK3206" s="14"/>
      <c r="SNL3206" s="14"/>
      <c r="SNM3206" s="14"/>
      <c r="SNN3206" s="14"/>
      <c r="SNO3206" s="14"/>
      <c r="SNP3206" s="14"/>
      <c r="SNQ3206" s="14"/>
      <c r="SNR3206" s="14"/>
      <c r="SNS3206" s="14"/>
      <c r="SNT3206" s="14"/>
      <c r="SNU3206" s="14"/>
      <c r="SNV3206" s="14"/>
      <c r="SNW3206" s="14"/>
      <c r="SNX3206" s="14"/>
      <c r="SNY3206" s="14"/>
      <c r="SNZ3206" s="14"/>
      <c r="SOA3206" s="14"/>
      <c r="SOB3206" s="14"/>
      <c r="SOC3206" s="14"/>
      <c r="SOD3206" s="14"/>
      <c r="SOE3206" s="14"/>
      <c r="SOF3206" s="14"/>
      <c r="SOG3206" s="14"/>
      <c r="SOH3206" s="14"/>
      <c r="SOI3206" s="14"/>
      <c r="SOJ3206" s="14"/>
      <c r="SOK3206" s="14"/>
      <c r="SOL3206" s="14"/>
      <c r="SOM3206" s="14"/>
      <c r="SON3206" s="14"/>
      <c r="SOO3206" s="14"/>
      <c r="SOP3206" s="14"/>
      <c r="SOQ3206" s="14"/>
      <c r="SOR3206" s="14"/>
      <c r="SOS3206" s="14"/>
      <c r="SOT3206" s="14"/>
      <c r="SOU3206" s="14"/>
      <c r="SOV3206" s="14"/>
      <c r="SOW3206" s="14"/>
      <c r="SOX3206" s="14"/>
      <c r="SOY3206" s="14"/>
      <c r="SOZ3206" s="14"/>
      <c r="SPA3206" s="14"/>
      <c r="SPB3206" s="14"/>
      <c r="SPC3206" s="14"/>
      <c r="SPD3206" s="14"/>
      <c r="SPE3206" s="14"/>
      <c r="SPF3206" s="14"/>
      <c r="SPG3206" s="14"/>
      <c r="SPH3206" s="14"/>
      <c r="SPI3206" s="14"/>
      <c r="SPJ3206" s="14"/>
      <c r="SPK3206" s="14"/>
      <c r="SPL3206" s="14"/>
      <c r="SPM3206" s="14"/>
      <c r="SPN3206" s="14"/>
      <c r="SPO3206" s="14"/>
      <c r="SPP3206" s="14"/>
      <c r="SPQ3206" s="14"/>
      <c r="SPR3206" s="14"/>
      <c r="SPS3206" s="14"/>
      <c r="SPT3206" s="14"/>
      <c r="SPU3206" s="14"/>
      <c r="SPV3206" s="14"/>
      <c r="SPW3206" s="14"/>
      <c r="SPX3206" s="14"/>
      <c r="SPY3206" s="14"/>
      <c r="SPZ3206" s="14"/>
      <c r="SQA3206" s="14"/>
      <c r="SQB3206" s="14"/>
      <c r="SQC3206" s="14"/>
      <c r="SQD3206" s="14"/>
      <c r="SQE3206" s="14"/>
      <c r="SQF3206" s="14"/>
      <c r="SQG3206" s="14"/>
      <c r="SQH3206" s="14"/>
      <c r="SQI3206" s="14"/>
      <c r="SQJ3206" s="14"/>
      <c r="SQK3206" s="14"/>
      <c r="SQL3206" s="14"/>
      <c r="SQM3206" s="14"/>
      <c r="SQN3206" s="14"/>
      <c r="SQO3206" s="14"/>
      <c r="SQP3206" s="14"/>
      <c r="SQQ3206" s="14"/>
      <c r="SQR3206" s="14"/>
      <c r="SQS3206" s="14"/>
      <c r="SQT3206" s="14"/>
      <c r="SQU3206" s="14"/>
      <c r="SQV3206" s="14"/>
      <c r="SQW3206" s="14"/>
      <c r="SQX3206" s="14"/>
      <c r="SQY3206" s="14"/>
      <c r="SQZ3206" s="14"/>
      <c r="SRA3206" s="14"/>
      <c r="SRB3206" s="14"/>
      <c r="SRC3206" s="14"/>
      <c r="SRD3206" s="14"/>
      <c r="SRE3206" s="14"/>
      <c r="SRF3206" s="14"/>
      <c r="SRG3206" s="14"/>
      <c r="SRH3206" s="14"/>
      <c r="SRI3206" s="14"/>
      <c r="SRJ3206" s="14"/>
      <c r="SRK3206" s="14"/>
      <c r="SRL3206" s="14"/>
      <c r="SRM3206" s="14"/>
      <c r="SRN3206" s="14"/>
      <c r="SRO3206" s="14"/>
      <c r="SRP3206" s="14"/>
      <c r="SRQ3206" s="14"/>
      <c r="SRR3206" s="14"/>
      <c r="SRS3206" s="14"/>
      <c r="SRT3206" s="14"/>
      <c r="SRU3206" s="14"/>
      <c r="SRV3206" s="14"/>
      <c r="SRW3206" s="14"/>
      <c r="SRX3206" s="14"/>
      <c r="SRY3206" s="14"/>
      <c r="SRZ3206" s="14"/>
      <c r="SSA3206" s="14"/>
      <c r="SSB3206" s="14"/>
      <c r="SSC3206" s="14"/>
      <c r="SSD3206" s="14"/>
      <c r="SSE3206" s="14"/>
      <c r="SSF3206" s="14"/>
      <c r="SSG3206" s="14"/>
      <c r="SSH3206" s="14"/>
      <c r="SSI3206" s="14"/>
      <c r="SSJ3206" s="14"/>
      <c r="SSK3206" s="14"/>
      <c r="SSL3206" s="14"/>
      <c r="SSM3206" s="14"/>
      <c r="SSN3206" s="14"/>
      <c r="SSO3206" s="14"/>
      <c r="SSP3206" s="14"/>
      <c r="SSQ3206" s="14"/>
      <c r="SSR3206" s="14"/>
      <c r="SSS3206" s="14"/>
      <c r="SST3206" s="14"/>
      <c r="SSU3206" s="14"/>
      <c r="SSV3206" s="14"/>
      <c r="SSW3206" s="14"/>
      <c r="SSX3206" s="14"/>
      <c r="SSY3206" s="14"/>
      <c r="SSZ3206" s="14"/>
      <c r="STA3206" s="14"/>
      <c r="STB3206" s="14"/>
      <c r="STC3206" s="14"/>
      <c r="STD3206" s="14"/>
      <c r="STE3206" s="14"/>
      <c r="STF3206" s="14"/>
      <c r="STG3206" s="14"/>
      <c r="STH3206" s="14"/>
      <c r="STI3206" s="14"/>
      <c r="STJ3206" s="14"/>
      <c r="STK3206" s="14"/>
      <c r="STL3206" s="14"/>
      <c r="STM3206" s="14"/>
      <c r="STN3206" s="14"/>
      <c r="STO3206" s="14"/>
      <c r="STP3206" s="14"/>
      <c r="STQ3206" s="14"/>
      <c r="STR3206" s="14"/>
      <c r="STS3206" s="14"/>
      <c r="STT3206" s="14"/>
      <c r="STU3206" s="14"/>
      <c r="STV3206" s="14"/>
      <c r="STW3206" s="14"/>
      <c r="STX3206" s="14"/>
      <c r="STY3206" s="14"/>
      <c r="STZ3206" s="14"/>
      <c r="SUA3206" s="14"/>
      <c r="SUB3206" s="14"/>
      <c r="SUC3206" s="14"/>
      <c r="SUD3206" s="14"/>
      <c r="SUE3206" s="14"/>
      <c r="SUF3206" s="14"/>
      <c r="SUG3206" s="14"/>
      <c r="SUH3206" s="14"/>
      <c r="SUI3206" s="14"/>
      <c r="SUJ3206" s="14"/>
      <c r="SUK3206" s="14"/>
      <c r="SUL3206" s="14"/>
      <c r="SUM3206" s="14"/>
      <c r="SUN3206" s="14"/>
      <c r="SUO3206" s="14"/>
      <c r="SUP3206" s="14"/>
      <c r="SUQ3206" s="14"/>
      <c r="SUR3206" s="14"/>
      <c r="SUS3206" s="14"/>
      <c r="SUT3206" s="14"/>
      <c r="SUU3206" s="14"/>
      <c r="SUV3206" s="14"/>
      <c r="SUW3206" s="14"/>
      <c r="SUX3206" s="14"/>
      <c r="SUY3206" s="14"/>
      <c r="SUZ3206" s="14"/>
      <c r="SVA3206" s="14"/>
      <c r="SVB3206" s="14"/>
      <c r="SVC3206" s="14"/>
      <c r="SVD3206" s="14"/>
      <c r="SVE3206" s="14"/>
      <c r="SVF3206" s="14"/>
      <c r="SVG3206" s="14"/>
      <c r="SVH3206" s="14"/>
      <c r="SVI3206" s="14"/>
      <c r="SVJ3206" s="14"/>
      <c r="SVK3206" s="14"/>
      <c r="SVL3206" s="14"/>
      <c r="SVM3206" s="14"/>
      <c r="SVN3206" s="14"/>
      <c r="SVO3206" s="14"/>
      <c r="SVP3206" s="14"/>
      <c r="SVQ3206" s="14"/>
      <c r="SVR3206" s="14"/>
      <c r="SVS3206" s="14"/>
      <c r="SVT3206" s="14"/>
      <c r="SVU3206" s="14"/>
      <c r="SVV3206" s="14"/>
      <c r="SVW3206" s="14"/>
      <c r="SVX3206" s="14"/>
      <c r="SVY3206" s="14"/>
      <c r="SVZ3206" s="14"/>
      <c r="SWA3206" s="14"/>
      <c r="SWB3206" s="14"/>
      <c r="SWC3206" s="14"/>
      <c r="SWD3206" s="14"/>
      <c r="SWE3206" s="14"/>
      <c r="SWF3206" s="14"/>
      <c r="SWG3206" s="14"/>
      <c r="SWH3206" s="14"/>
      <c r="SWI3206" s="14"/>
      <c r="SWJ3206" s="14"/>
      <c r="SWK3206" s="14"/>
      <c r="SWL3206" s="14"/>
      <c r="SWM3206" s="14"/>
      <c r="SWN3206" s="14"/>
      <c r="SWO3206" s="14"/>
      <c r="SWP3206" s="14"/>
      <c r="SWQ3206" s="14"/>
      <c r="SWR3206" s="14"/>
      <c r="SWS3206" s="14"/>
      <c r="SWT3206" s="14"/>
      <c r="SWU3206" s="14"/>
      <c r="SWV3206" s="14"/>
      <c r="SWW3206" s="14"/>
      <c r="SWX3206" s="14"/>
      <c r="SWY3206" s="14"/>
      <c r="SWZ3206" s="14"/>
      <c r="SXA3206" s="14"/>
      <c r="SXB3206" s="14"/>
      <c r="SXC3206" s="14"/>
      <c r="SXD3206" s="14"/>
      <c r="SXE3206" s="14"/>
      <c r="SXF3206" s="14"/>
      <c r="SXG3206" s="14"/>
      <c r="SXH3206" s="14"/>
      <c r="SXI3206" s="14"/>
      <c r="SXJ3206" s="14"/>
      <c r="SXK3206" s="14"/>
      <c r="SXL3206" s="14"/>
      <c r="SXM3206" s="14"/>
      <c r="SXN3206" s="14"/>
      <c r="SXO3206" s="14"/>
      <c r="SXP3206" s="14"/>
      <c r="SXQ3206" s="14"/>
      <c r="SXR3206" s="14"/>
      <c r="SXS3206" s="14"/>
      <c r="SXT3206" s="14"/>
      <c r="SXU3206" s="14"/>
      <c r="SXV3206" s="14"/>
      <c r="SXW3206" s="14"/>
      <c r="SXX3206" s="14"/>
      <c r="SXY3206" s="14"/>
      <c r="SXZ3206" s="14"/>
      <c r="SYA3206" s="14"/>
      <c r="SYB3206" s="14"/>
      <c r="SYC3206" s="14"/>
      <c r="SYD3206" s="14"/>
      <c r="SYE3206" s="14"/>
      <c r="SYF3206" s="14"/>
      <c r="SYG3206" s="14"/>
      <c r="SYH3206" s="14"/>
      <c r="SYI3206" s="14"/>
      <c r="SYJ3206" s="14"/>
      <c r="SYK3206" s="14"/>
      <c r="SYL3206" s="14"/>
      <c r="SYM3206" s="14"/>
      <c r="SYN3206" s="14"/>
      <c r="SYO3206" s="14"/>
      <c r="SYP3206" s="14"/>
      <c r="SYQ3206" s="14"/>
      <c r="SYR3206" s="14"/>
      <c r="SYS3206" s="14"/>
      <c r="SYT3206" s="14"/>
      <c r="SYU3206" s="14"/>
      <c r="SYV3206" s="14"/>
      <c r="SYW3206" s="14"/>
      <c r="SYX3206" s="14"/>
      <c r="SYY3206" s="14"/>
      <c r="SYZ3206" s="14"/>
      <c r="SZA3206" s="14"/>
      <c r="SZB3206" s="14"/>
      <c r="SZC3206" s="14"/>
      <c r="SZD3206" s="14"/>
      <c r="SZE3206" s="14"/>
      <c r="SZF3206" s="14"/>
      <c r="SZG3206" s="14"/>
      <c r="SZH3206" s="14"/>
      <c r="SZI3206" s="14"/>
      <c r="SZJ3206" s="14"/>
      <c r="SZK3206" s="14"/>
      <c r="SZL3206" s="14"/>
      <c r="SZM3206" s="14"/>
      <c r="SZN3206" s="14"/>
      <c r="SZO3206" s="14"/>
      <c r="SZP3206" s="14"/>
      <c r="SZQ3206" s="14"/>
      <c r="SZR3206" s="14"/>
      <c r="SZS3206" s="14"/>
      <c r="SZT3206" s="14"/>
      <c r="SZU3206" s="14"/>
      <c r="SZV3206" s="14"/>
      <c r="SZW3206" s="14"/>
      <c r="SZX3206" s="14"/>
      <c r="SZY3206" s="14"/>
      <c r="SZZ3206" s="14"/>
      <c r="TAA3206" s="14"/>
      <c r="TAB3206" s="14"/>
      <c r="TAC3206" s="14"/>
      <c r="TAD3206" s="14"/>
      <c r="TAE3206" s="14"/>
      <c r="TAF3206" s="14"/>
      <c r="TAG3206" s="14"/>
      <c r="TAH3206" s="14"/>
      <c r="TAI3206" s="14"/>
      <c r="TAJ3206" s="14"/>
      <c r="TAK3206" s="14"/>
      <c r="TAL3206" s="14"/>
      <c r="TAM3206" s="14"/>
      <c r="TAN3206" s="14"/>
      <c r="TAO3206" s="14"/>
      <c r="TAP3206" s="14"/>
      <c r="TAQ3206" s="14"/>
      <c r="TAR3206" s="14"/>
      <c r="TAS3206" s="14"/>
      <c r="TAT3206" s="14"/>
      <c r="TAU3206" s="14"/>
      <c r="TAV3206" s="14"/>
      <c r="TAW3206" s="14"/>
      <c r="TAX3206" s="14"/>
      <c r="TAY3206" s="14"/>
      <c r="TAZ3206" s="14"/>
      <c r="TBA3206" s="14"/>
      <c r="TBB3206" s="14"/>
      <c r="TBC3206" s="14"/>
      <c r="TBD3206" s="14"/>
      <c r="TBE3206" s="14"/>
      <c r="TBF3206" s="14"/>
      <c r="TBG3206" s="14"/>
      <c r="TBH3206" s="14"/>
      <c r="TBI3206" s="14"/>
      <c r="TBJ3206" s="14"/>
      <c r="TBK3206" s="14"/>
      <c r="TBL3206" s="14"/>
      <c r="TBM3206" s="14"/>
      <c r="TBN3206" s="14"/>
      <c r="TBO3206" s="14"/>
      <c r="TBP3206" s="14"/>
      <c r="TBQ3206" s="14"/>
      <c r="TBR3206" s="14"/>
      <c r="TBS3206" s="14"/>
      <c r="TBT3206" s="14"/>
      <c r="TBU3206" s="14"/>
      <c r="TBV3206" s="14"/>
      <c r="TBW3206" s="14"/>
      <c r="TBX3206" s="14"/>
      <c r="TBY3206" s="14"/>
      <c r="TBZ3206" s="14"/>
      <c r="TCA3206" s="14"/>
      <c r="TCB3206" s="14"/>
      <c r="TCC3206" s="14"/>
      <c r="TCD3206" s="14"/>
      <c r="TCE3206" s="14"/>
      <c r="TCF3206" s="14"/>
      <c r="TCG3206" s="14"/>
      <c r="TCH3206" s="14"/>
      <c r="TCI3206" s="14"/>
      <c r="TCJ3206" s="14"/>
      <c r="TCK3206" s="14"/>
      <c r="TCL3206" s="14"/>
      <c r="TCM3206" s="14"/>
      <c r="TCN3206" s="14"/>
      <c r="TCO3206" s="14"/>
      <c r="TCP3206" s="14"/>
      <c r="TCQ3206" s="14"/>
      <c r="TCR3206" s="14"/>
      <c r="TCS3206" s="14"/>
      <c r="TCT3206" s="14"/>
      <c r="TCU3206" s="14"/>
      <c r="TCV3206" s="14"/>
      <c r="TCW3206" s="14"/>
      <c r="TCX3206" s="14"/>
      <c r="TCY3206" s="14"/>
      <c r="TCZ3206" s="14"/>
      <c r="TDA3206" s="14"/>
      <c r="TDB3206" s="14"/>
      <c r="TDC3206" s="14"/>
      <c r="TDD3206" s="14"/>
      <c r="TDE3206" s="14"/>
      <c r="TDF3206" s="14"/>
      <c r="TDG3206" s="14"/>
      <c r="TDH3206" s="14"/>
      <c r="TDI3206" s="14"/>
      <c r="TDJ3206" s="14"/>
      <c r="TDK3206" s="14"/>
      <c r="TDL3206" s="14"/>
      <c r="TDM3206" s="14"/>
      <c r="TDN3206" s="14"/>
      <c r="TDO3206" s="14"/>
      <c r="TDP3206" s="14"/>
      <c r="TDQ3206" s="14"/>
      <c r="TDR3206" s="14"/>
      <c r="TDS3206" s="14"/>
      <c r="TDT3206" s="14"/>
      <c r="TDU3206" s="14"/>
      <c r="TDV3206" s="14"/>
      <c r="TDW3206" s="14"/>
      <c r="TDX3206" s="14"/>
      <c r="TDY3206" s="14"/>
      <c r="TDZ3206" s="14"/>
      <c r="TEA3206" s="14"/>
      <c r="TEB3206" s="14"/>
      <c r="TEC3206" s="14"/>
      <c r="TED3206" s="14"/>
      <c r="TEE3206" s="14"/>
      <c r="TEF3206" s="14"/>
      <c r="TEG3206" s="14"/>
      <c r="TEH3206" s="14"/>
      <c r="TEI3206" s="14"/>
      <c r="TEJ3206" s="14"/>
      <c r="TEK3206" s="14"/>
      <c r="TEL3206" s="14"/>
      <c r="TEM3206" s="14"/>
      <c r="TEN3206" s="14"/>
      <c r="TEO3206" s="14"/>
      <c r="TEP3206" s="14"/>
      <c r="TEQ3206" s="14"/>
      <c r="TER3206" s="14"/>
      <c r="TES3206" s="14"/>
      <c r="TET3206" s="14"/>
      <c r="TEU3206" s="14"/>
      <c r="TEV3206" s="14"/>
      <c r="TEW3206" s="14"/>
      <c r="TEX3206" s="14"/>
      <c r="TEY3206" s="14"/>
      <c r="TEZ3206" s="14"/>
      <c r="TFA3206" s="14"/>
      <c r="TFB3206" s="14"/>
      <c r="TFC3206" s="14"/>
      <c r="TFD3206" s="14"/>
      <c r="TFE3206" s="14"/>
      <c r="TFF3206" s="14"/>
      <c r="TFG3206" s="14"/>
      <c r="TFH3206" s="14"/>
      <c r="TFI3206" s="14"/>
      <c r="TFJ3206" s="14"/>
      <c r="TFK3206" s="14"/>
      <c r="TFL3206" s="14"/>
      <c r="TFM3206" s="14"/>
      <c r="TFN3206" s="14"/>
      <c r="TFO3206" s="14"/>
      <c r="TFP3206" s="14"/>
      <c r="TFQ3206" s="14"/>
      <c r="TFR3206" s="14"/>
      <c r="TFS3206" s="14"/>
      <c r="TFT3206" s="14"/>
      <c r="TFU3206" s="14"/>
      <c r="TFV3206" s="14"/>
      <c r="TFW3206" s="14"/>
      <c r="TFX3206" s="14"/>
      <c r="TFY3206" s="14"/>
      <c r="TFZ3206" s="14"/>
      <c r="TGA3206" s="14"/>
      <c r="TGB3206" s="14"/>
      <c r="TGC3206" s="14"/>
      <c r="TGD3206" s="14"/>
      <c r="TGE3206" s="14"/>
      <c r="TGF3206" s="14"/>
      <c r="TGG3206" s="14"/>
      <c r="TGH3206" s="14"/>
      <c r="TGI3206" s="14"/>
      <c r="TGJ3206" s="14"/>
      <c r="TGK3206" s="14"/>
      <c r="TGL3206" s="14"/>
      <c r="TGM3206" s="14"/>
      <c r="TGN3206" s="14"/>
      <c r="TGO3206" s="14"/>
      <c r="TGP3206" s="14"/>
      <c r="TGQ3206" s="14"/>
      <c r="TGR3206" s="14"/>
      <c r="TGS3206" s="14"/>
      <c r="TGT3206" s="14"/>
      <c r="TGU3206" s="14"/>
      <c r="TGV3206" s="14"/>
      <c r="TGW3206" s="14"/>
      <c r="TGX3206" s="14"/>
      <c r="TGY3206" s="14"/>
      <c r="TGZ3206" s="14"/>
      <c r="THA3206" s="14"/>
      <c r="THB3206" s="14"/>
      <c r="THC3206" s="14"/>
      <c r="THD3206" s="14"/>
      <c r="THE3206" s="14"/>
      <c r="THF3206" s="14"/>
      <c r="THG3206" s="14"/>
      <c r="THH3206" s="14"/>
      <c r="THI3206" s="14"/>
      <c r="THJ3206" s="14"/>
      <c r="THK3206" s="14"/>
      <c r="THL3206" s="14"/>
      <c r="THM3206" s="14"/>
      <c r="THN3206" s="14"/>
      <c r="THO3206" s="14"/>
      <c r="THP3206" s="14"/>
      <c r="THQ3206" s="14"/>
      <c r="THR3206" s="14"/>
      <c r="THS3206" s="14"/>
      <c r="THT3206" s="14"/>
      <c r="THU3206" s="14"/>
      <c r="THV3206" s="14"/>
      <c r="THW3206" s="14"/>
      <c r="THX3206" s="14"/>
      <c r="THY3206" s="14"/>
      <c r="THZ3206" s="14"/>
      <c r="TIA3206" s="14"/>
      <c r="TIB3206" s="14"/>
      <c r="TIC3206" s="14"/>
      <c r="TID3206" s="14"/>
      <c r="TIE3206" s="14"/>
      <c r="TIF3206" s="14"/>
      <c r="TIG3206" s="14"/>
      <c r="TIH3206" s="14"/>
      <c r="TII3206" s="14"/>
      <c r="TIJ3206" s="14"/>
      <c r="TIK3206" s="14"/>
      <c r="TIL3206" s="14"/>
      <c r="TIM3206" s="14"/>
      <c r="TIN3206" s="14"/>
      <c r="TIO3206" s="14"/>
      <c r="TIP3206" s="14"/>
      <c r="TIQ3206" s="14"/>
      <c r="TIR3206" s="14"/>
      <c r="TIS3206" s="14"/>
      <c r="TIT3206" s="14"/>
      <c r="TIU3206" s="14"/>
      <c r="TIV3206" s="14"/>
      <c r="TIW3206" s="14"/>
      <c r="TIX3206" s="14"/>
      <c r="TIY3206" s="14"/>
      <c r="TIZ3206" s="14"/>
      <c r="TJA3206" s="14"/>
      <c r="TJB3206" s="14"/>
      <c r="TJC3206" s="14"/>
      <c r="TJD3206" s="14"/>
      <c r="TJE3206" s="14"/>
      <c r="TJF3206" s="14"/>
      <c r="TJG3206" s="14"/>
      <c r="TJH3206" s="14"/>
      <c r="TJI3206" s="14"/>
      <c r="TJJ3206" s="14"/>
      <c r="TJK3206" s="14"/>
      <c r="TJL3206" s="14"/>
      <c r="TJM3206" s="14"/>
      <c r="TJN3206" s="14"/>
      <c r="TJO3206" s="14"/>
      <c r="TJP3206" s="14"/>
      <c r="TJQ3206" s="14"/>
      <c r="TJR3206" s="14"/>
      <c r="TJS3206" s="14"/>
      <c r="TJT3206" s="14"/>
      <c r="TJU3206" s="14"/>
      <c r="TJV3206" s="14"/>
      <c r="TJW3206" s="14"/>
      <c r="TJX3206" s="14"/>
      <c r="TJY3206" s="14"/>
      <c r="TJZ3206" s="14"/>
      <c r="TKA3206" s="14"/>
      <c r="TKB3206" s="14"/>
      <c r="TKC3206" s="14"/>
      <c r="TKD3206" s="14"/>
      <c r="TKE3206" s="14"/>
      <c r="TKF3206" s="14"/>
      <c r="TKG3206" s="14"/>
      <c r="TKH3206" s="14"/>
      <c r="TKI3206" s="14"/>
      <c r="TKJ3206" s="14"/>
      <c r="TKK3206" s="14"/>
      <c r="TKL3206" s="14"/>
      <c r="TKM3206" s="14"/>
      <c r="TKN3206" s="14"/>
      <c r="TKO3206" s="14"/>
      <c r="TKP3206" s="14"/>
      <c r="TKQ3206" s="14"/>
      <c r="TKR3206" s="14"/>
      <c r="TKS3206" s="14"/>
      <c r="TKT3206" s="14"/>
      <c r="TKU3206" s="14"/>
      <c r="TKV3206" s="14"/>
      <c r="TKW3206" s="14"/>
      <c r="TKX3206" s="14"/>
      <c r="TKY3206" s="14"/>
      <c r="TKZ3206" s="14"/>
      <c r="TLA3206" s="14"/>
      <c r="TLB3206" s="14"/>
      <c r="TLC3206" s="14"/>
      <c r="TLD3206" s="14"/>
      <c r="TLE3206" s="14"/>
      <c r="TLF3206" s="14"/>
      <c r="TLG3206" s="14"/>
      <c r="TLH3206" s="14"/>
      <c r="TLI3206" s="14"/>
      <c r="TLJ3206" s="14"/>
      <c r="TLK3206" s="14"/>
      <c r="TLL3206" s="14"/>
      <c r="TLM3206" s="14"/>
      <c r="TLN3206" s="14"/>
      <c r="TLO3206" s="14"/>
      <c r="TLP3206" s="14"/>
      <c r="TLQ3206" s="14"/>
      <c r="TLR3206" s="14"/>
      <c r="TLS3206" s="14"/>
      <c r="TLT3206" s="14"/>
      <c r="TLU3206" s="14"/>
      <c r="TLV3206" s="14"/>
      <c r="TLW3206" s="14"/>
      <c r="TLX3206" s="14"/>
      <c r="TLY3206" s="14"/>
      <c r="TLZ3206" s="14"/>
      <c r="TMA3206" s="14"/>
      <c r="TMB3206" s="14"/>
      <c r="TMC3206" s="14"/>
      <c r="TMD3206" s="14"/>
      <c r="TME3206" s="14"/>
      <c r="TMF3206" s="14"/>
      <c r="TMG3206" s="14"/>
      <c r="TMH3206" s="14"/>
      <c r="TMI3206" s="14"/>
      <c r="TMJ3206" s="14"/>
      <c r="TMK3206" s="14"/>
      <c r="TML3206" s="14"/>
      <c r="TMM3206" s="14"/>
      <c r="TMN3206" s="14"/>
      <c r="TMO3206" s="14"/>
      <c r="TMP3206" s="14"/>
      <c r="TMQ3206" s="14"/>
      <c r="TMR3206" s="14"/>
      <c r="TMS3206" s="14"/>
      <c r="TMT3206" s="14"/>
      <c r="TMU3206" s="14"/>
      <c r="TMV3206" s="14"/>
      <c r="TMW3206" s="14"/>
      <c r="TMX3206" s="14"/>
      <c r="TMY3206" s="14"/>
      <c r="TMZ3206" s="14"/>
      <c r="TNA3206" s="14"/>
      <c r="TNB3206" s="14"/>
      <c r="TNC3206" s="14"/>
      <c r="TND3206" s="14"/>
      <c r="TNE3206" s="14"/>
      <c r="TNF3206" s="14"/>
      <c r="TNG3206" s="14"/>
      <c r="TNH3206" s="14"/>
      <c r="TNI3206" s="14"/>
      <c r="TNJ3206" s="14"/>
      <c r="TNK3206" s="14"/>
      <c r="TNL3206" s="14"/>
      <c r="TNM3206" s="14"/>
      <c r="TNN3206" s="14"/>
      <c r="TNO3206" s="14"/>
      <c r="TNP3206" s="14"/>
      <c r="TNQ3206" s="14"/>
      <c r="TNR3206" s="14"/>
      <c r="TNS3206" s="14"/>
      <c r="TNT3206" s="14"/>
      <c r="TNU3206" s="14"/>
      <c r="TNV3206" s="14"/>
      <c r="TNW3206" s="14"/>
      <c r="TNX3206" s="14"/>
      <c r="TNY3206" s="14"/>
      <c r="TNZ3206" s="14"/>
      <c r="TOA3206" s="14"/>
      <c r="TOB3206" s="14"/>
      <c r="TOC3206" s="14"/>
      <c r="TOD3206" s="14"/>
      <c r="TOE3206" s="14"/>
      <c r="TOF3206" s="14"/>
      <c r="TOG3206" s="14"/>
      <c r="TOH3206" s="14"/>
      <c r="TOI3206" s="14"/>
      <c r="TOJ3206" s="14"/>
      <c r="TOK3206" s="14"/>
      <c r="TOL3206" s="14"/>
      <c r="TOM3206" s="14"/>
      <c r="TON3206" s="14"/>
      <c r="TOO3206" s="14"/>
      <c r="TOP3206" s="14"/>
      <c r="TOQ3206" s="14"/>
      <c r="TOR3206" s="14"/>
      <c r="TOS3206" s="14"/>
      <c r="TOT3206" s="14"/>
      <c r="TOU3206" s="14"/>
      <c r="TOV3206" s="14"/>
      <c r="TOW3206" s="14"/>
      <c r="TOX3206" s="14"/>
      <c r="TOY3206" s="14"/>
      <c r="TOZ3206" s="14"/>
      <c r="TPA3206" s="14"/>
      <c r="TPB3206" s="14"/>
      <c r="TPC3206" s="14"/>
      <c r="TPD3206" s="14"/>
      <c r="TPE3206" s="14"/>
      <c r="TPF3206" s="14"/>
      <c r="TPG3206" s="14"/>
      <c r="TPH3206" s="14"/>
      <c r="TPI3206" s="14"/>
      <c r="TPJ3206" s="14"/>
      <c r="TPK3206" s="14"/>
      <c r="TPL3206" s="14"/>
      <c r="TPM3206" s="14"/>
      <c r="TPN3206" s="14"/>
      <c r="TPO3206" s="14"/>
      <c r="TPP3206" s="14"/>
      <c r="TPQ3206" s="14"/>
      <c r="TPR3206" s="14"/>
      <c r="TPS3206" s="14"/>
      <c r="TPT3206" s="14"/>
      <c r="TPU3206" s="14"/>
      <c r="TPV3206" s="14"/>
      <c r="TPW3206" s="14"/>
      <c r="TPX3206" s="14"/>
      <c r="TPY3206" s="14"/>
      <c r="TPZ3206" s="14"/>
      <c r="TQA3206" s="14"/>
      <c r="TQB3206" s="14"/>
      <c r="TQC3206" s="14"/>
      <c r="TQD3206" s="14"/>
      <c r="TQE3206" s="14"/>
      <c r="TQF3206" s="14"/>
      <c r="TQG3206" s="14"/>
      <c r="TQH3206" s="14"/>
      <c r="TQI3206" s="14"/>
      <c r="TQJ3206" s="14"/>
      <c r="TQK3206" s="14"/>
      <c r="TQL3206" s="14"/>
      <c r="TQM3206" s="14"/>
      <c r="TQN3206" s="14"/>
      <c r="TQO3206" s="14"/>
      <c r="TQP3206" s="14"/>
      <c r="TQQ3206" s="14"/>
      <c r="TQR3206" s="14"/>
      <c r="TQS3206" s="14"/>
      <c r="TQT3206" s="14"/>
      <c r="TQU3206" s="14"/>
      <c r="TQV3206" s="14"/>
      <c r="TQW3206" s="14"/>
      <c r="TQX3206" s="14"/>
      <c r="TQY3206" s="14"/>
      <c r="TQZ3206" s="14"/>
      <c r="TRA3206" s="14"/>
      <c r="TRB3206" s="14"/>
      <c r="TRC3206" s="14"/>
      <c r="TRD3206" s="14"/>
      <c r="TRE3206" s="14"/>
      <c r="TRF3206" s="14"/>
      <c r="TRG3206" s="14"/>
      <c r="TRH3206" s="14"/>
      <c r="TRI3206" s="14"/>
      <c r="TRJ3206" s="14"/>
      <c r="TRK3206" s="14"/>
      <c r="TRL3206" s="14"/>
      <c r="TRM3206" s="14"/>
      <c r="TRN3206" s="14"/>
      <c r="TRO3206" s="14"/>
      <c r="TRP3206" s="14"/>
      <c r="TRQ3206" s="14"/>
      <c r="TRR3206" s="14"/>
      <c r="TRS3206" s="14"/>
      <c r="TRT3206" s="14"/>
      <c r="TRU3206" s="14"/>
      <c r="TRV3206" s="14"/>
      <c r="TRW3206" s="14"/>
      <c r="TRX3206" s="14"/>
      <c r="TRY3206" s="14"/>
      <c r="TRZ3206" s="14"/>
      <c r="TSA3206" s="14"/>
      <c r="TSB3206" s="14"/>
      <c r="TSC3206" s="14"/>
      <c r="TSD3206" s="14"/>
      <c r="TSE3206" s="14"/>
      <c r="TSF3206" s="14"/>
      <c r="TSG3206" s="14"/>
      <c r="TSH3206" s="14"/>
      <c r="TSI3206" s="14"/>
      <c r="TSJ3206" s="14"/>
      <c r="TSK3206" s="14"/>
      <c r="TSL3206" s="14"/>
      <c r="TSM3206" s="14"/>
      <c r="TSN3206" s="14"/>
      <c r="TSO3206" s="14"/>
      <c r="TSP3206" s="14"/>
      <c r="TSQ3206" s="14"/>
      <c r="TSR3206" s="14"/>
      <c r="TSS3206" s="14"/>
      <c r="TST3206" s="14"/>
      <c r="TSU3206" s="14"/>
      <c r="TSV3206" s="14"/>
      <c r="TSW3206" s="14"/>
      <c r="TSX3206" s="14"/>
      <c r="TSY3206" s="14"/>
      <c r="TSZ3206" s="14"/>
      <c r="TTA3206" s="14"/>
      <c r="TTB3206" s="14"/>
      <c r="TTC3206" s="14"/>
      <c r="TTD3206" s="14"/>
      <c r="TTE3206" s="14"/>
      <c r="TTF3206" s="14"/>
      <c r="TTG3206" s="14"/>
      <c r="TTH3206" s="14"/>
      <c r="TTI3206" s="14"/>
      <c r="TTJ3206" s="14"/>
      <c r="TTK3206" s="14"/>
      <c r="TTL3206" s="14"/>
      <c r="TTM3206" s="14"/>
      <c r="TTN3206" s="14"/>
      <c r="TTO3206" s="14"/>
      <c r="TTP3206" s="14"/>
      <c r="TTQ3206" s="14"/>
      <c r="TTR3206" s="14"/>
      <c r="TTS3206" s="14"/>
      <c r="TTT3206" s="14"/>
      <c r="TTU3206" s="14"/>
      <c r="TTV3206" s="14"/>
      <c r="TTW3206" s="14"/>
      <c r="TTX3206" s="14"/>
      <c r="TTY3206" s="14"/>
      <c r="TTZ3206" s="14"/>
      <c r="TUA3206" s="14"/>
      <c r="TUB3206" s="14"/>
      <c r="TUC3206" s="14"/>
      <c r="TUD3206" s="14"/>
      <c r="TUE3206" s="14"/>
      <c r="TUF3206" s="14"/>
      <c r="TUG3206" s="14"/>
      <c r="TUH3206" s="14"/>
      <c r="TUI3206" s="14"/>
      <c r="TUJ3206" s="14"/>
      <c r="TUK3206" s="14"/>
      <c r="TUL3206" s="14"/>
      <c r="TUM3206" s="14"/>
      <c r="TUN3206" s="14"/>
      <c r="TUO3206" s="14"/>
      <c r="TUP3206" s="14"/>
      <c r="TUQ3206" s="14"/>
      <c r="TUR3206" s="14"/>
      <c r="TUS3206" s="14"/>
      <c r="TUT3206" s="14"/>
      <c r="TUU3206" s="14"/>
      <c r="TUV3206" s="14"/>
      <c r="TUW3206" s="14"/>
      <c r="TUX3206" s="14"/>
      <c r="TUY3206" s="14"/>
      <c r="TUZ3206" s="14"/>
      <c r="TVA3206" s="14"/>
      <c r="TVB3206" s="14"/>
      <c r="TVC3206" s="14"/>
      <c r="TVD3206" s="14"/>
      <c r="TVE3206" s="14"/>
      <c r="TVF3206" s="14"/>
      <c r="TVG3206" s="14"/>
      <c r="TVH3206" s="14"/>
      <c r="TVI3206" s="14"/>
      <c r="TVJ3206" s="14"/>
      <c r="TVK3206" s="14"/>
      <c r="TVL3206" s="14"/>
      <c r="TVM3206" s="14"/>
      <c r="TVN3206" s="14"/>
      <c r="TVO3206" s="14"/>
      <c r="TVP3206" s="14"/>
      <c r="TVQ3206" s="14"/>
      <c r="TVR3206" s="14"/>
      <c r="TVS3206" s="14"/>
      <c r="TVT3206" s="14"/>
      <c r="TVU3206" s="14"/>
      <c r="TVV3206" s="14"/>
      <c r="TVW3206" s="14"/>
      <c r="TVX3206" s="14"/>
      <c r="TVY3206" s="14"/>
      <c r="TVZ3206" s="14"/>
      <c r="TWA3206" s="14"/>
      <c r="TWB3206" s="14"/>
      <c r="TWC3206" s="14"/>
      <c r="TWD3206" s="14"/>
      <c r="TWE3206" s="14"/>
      <c r="TWF3206" s="14"/>
      <c r="TWG3206" s="14"/>
      <c r="TWH3206" s="14"/>
      <c r="TWI3206" s="14"/>
      <c r="TWJ3206" s="14"/>
      <c r="TWK3206" s="14"/>
      <c r="TWL3206" s="14"/>
      <c r="TWM3206" s="14"/>
      <c r="TWN3206" s="14"/>
      <c r="TWO3206" s="14"/>
      <c r="TWP3206" s="14"/>
      <c r="TWQ3206" s="14"/>
      <c r="TWR3206" s="14"/>
      <c r="TWS3206" s="14"/>
      <c r="TWT3206" s="14"/>
      <c r="TWU3206" s="14"/>
      <c r="TWV3206" s="14"/>
      <c r="TWW3206" s="14"/>
      <c r="TWX3206" s="14"/>
      <c r="TWY3206" s="14"/>
      <c r="TWZ3206" s="14"/>
      <c r="TXA3206" s="14"/>
      <c r="TXB3206" s="14"/>
      <c r="TXC3206" s="14"/>
      <c r="TXD3206" s="14"/>
      <c r="TXE3206" s="14"/>
      <c r="TXF3206" s="14"/>
      <c r="TXG3206" s="14"/>
      <c r="TXH3206" s="14"/>
      <c r="TXI3206" s="14"/>
      <c r="TXJ3206" s="14"/>
      <c r="TXK3206" s="14"/>
      <c r="TXL3206" s="14"/>
      <c r="TXM3206" s="14"/>
      <c r="TXN3206" s="14"/>
      <c r="TXO3206" s="14"/>
      <c r="TXP3206" s="14"/>
      <c r="TXQ3206" s="14"/>
      <c r="TXR3206" s="14"/>
      <c r="TXS3206" s="14"/>
      <c r="TXT3206" s="14"/>
      <c r="TXU3206" s="14"/>
      <c r="TXV3206" s="14"/>
      <c r="TXW3206" s="14"/>
      <c r="TXX3206" s="14"/>
      <c r="TXY3206" s="14"/>
      <c r="TXZ3206" s="14"/>
      <c r="TYA3206" s="14"/>
      <c r="TYB3206" s="14"/>
      <c r="TYC3206" s="14"/>
      <c r="TYD3206" s="14"/>
      <c r="TYE3206" s="14"/>
      <c r="TYF3206" s="14"/>
      <c r="TYG3206" s="14"/>
      <c r="TYH3206" s="14"/>
      <c r="TYI3206" s="14"/>
      <c r="TYJ3206" s="14"/>
      <c r="TYK3206" s="14"/>
      <c r="TYL3206" s="14"/>
      <c r="TYM3206" s="14"/>
      <c r="TYN3206" s="14"/>
      <c r="TYO3206" s="14"/>
      <c r="TYP3206" s="14"/>
      <c r="TYQ3206" s="14"/>
      <c r="TYR3206" s="14"/>
      <c r="TYS3206" s="14"/>
      <c r="TYT3206" s="14"/>
      <c r="TYU3206" s="14"/>
      <c r="TYV3206" s="14"/>
      <c r="TYW3206" s="14"/>
      <c r="TYX3206" s="14"/>
      <c r="TYY3206" s="14"/>
      <c r="TYZ3206" s="14"/>
      <c r="TZA3206" s="14"/>
      <c r="TZB3206" s="14"/>
      <c r="TZC3206" s="14"/>
      <c r="TZD3206" s="14"/>
      <c r="TZE3206" s="14"/>
      <c r="TZF3206" s="14"/>
      <c r="TZG3206" s="14"/>
      <c r="TZH3206" s="14"/>
      <c r="TZI3206" s="14"/>
      <c r="TZJ3206" s="14"/>
      <c r="TZK3206" s="14"/>
      <c r="TZL3206" s="14"/>
      <c r="TZM3206" s="14"/>
      <c r="TZN3206" s="14"/>
      <c r="TZO3206" s="14"/>
      <c r="TZP3206" s="14"/>
      <c r="TZQ3206" s="14"/>
      <c r="TZR3206" s="14"/>
      <c r="TZS3206" s="14"/>
      <c r="TZT3206" s="14"/>
      <c r="TZU3206" s="14"/>
      <c r="TZV3206" s="14"/>
      <c r="TZW3206" s="14"/>
      <c r="TZX3206" s="14"/>
      <c r="TZY3206" s="14"/>
      <c r="TZZ3206" s="14"/>
      <c r="UAA3206" s="14"/>
      <c r="UAB3206" s="14"/>
      <c r="UAC3206" s="14"/>
      <c r="UAD3206" s="14"/>
      <c r="UAE3206" s="14"/>
      <c r="UAF3206" s="14"/>
      <c r="UAG3206" s="14"/>
      <c r="UAH3206" s="14"/>
      <c r="UAI3206" s="14"/>
      <c r="UAJ3206" s="14"/>
      <c r="UAK3206" s="14"/>
      <c r="UAL3206" s="14"/>
      <c r="UAM3206" s="14"/>
      <c r="UAN3206" s="14"/>
      <c r="UAO3206" s="14"/>
      <c r="UAP3206" s="14"/>
      <c r="UAQ3206" s="14"/>
      <c r="UAR3206" s="14"/>
      <c r="UAS3206" s="14"/>
      <c r="UAT3206" s="14"/>
      <c r="UAU3206" s="14"/>
      <c r="UAV3206" s="14"/>
      <c r="UAW3206" s="14"/>
      <c r="UAX3206" s="14"/>
      <c r="UAY3206" s="14"/>
      <c r="UAZ3206" s="14"/>
      <c r="UBA3206" s="14"/>
      <c r="UBB3206" s="14"/>
      <c r="UBC3206" s="14"/>
      <c r="UBD3206" s="14"/>
      <c r="UBE3206" s="14"/>
      <c r="UBF3206" s="14"/>
      <c r="UBG3206" s="14"/>
      <c r="UBH3206" s="14"/>
      <c r="UBI3206" s="14"/>
      <c r="UBJ3206" s="14"/>
      <c r="UBK3206" s="14"/>
      <c r="UBL3206" s="14"/>
      <c r="UBM3206" s="14"/>
      <c r="UBN3206" s="14"/>
      <c r="UBO3206" s="14"/>
      <c r="UBP3206" s="14"/>
      <c r="UBQ3206" s="14"/>
      <c r="UBR3206" s="14"/>
      <c r="UBS3206" s="14"/>
      <c r="UBT3206" s="14"/>
      <c r="UBU3206" s="14"/>
      <c r="UBV3206" s="14"/>
      <c r="UBW3206" s="14"/>
      <c r="UBX3206" s="14"/>
      <c r="UBY3206" s="14"/>
      <c r="UBZ3206" s="14"/>
      <c r="UCA3206" s="14"/>
      <c r="UCB3206" s="14"/>
      <c r="UCC3206" s="14"/>
      <c r="UCD3206" s="14"/>
      <c r="UCE3206" s="14"/>
      <c r="UCF3206" s="14"/>
      <c r="UCG3206" s="14"/>
      <c r="UCH3206" s="14"/>
      <c r="UCI3206" s="14"/>
      <c r="UCJ3206" s="14"/>
      <c r="UCK3206" s="14"/>
      <c r="UCL3206" s="14"/>
      <c r="UCM3206" s="14"/>
      <c r="UCN3206" s="14"/>
      <c r="UCO3206" s="14"/>
      <c r="UCP3206" s="14"/>
      <c r="UCQ3206" s="14"/>
      <c r="UCR3206" s="14"/>
      <c r="UCS3206" s="14"/>
      <c r="UCT3206" s="14"/>
      <c r="UCU3206" s="14"/>
      <c r="UCV3206" s="14"/>
      <c r="UCW3206" s="14"/>
      <c r="UCX3206" s="14"/>
      <c r="UCY3206" s="14"/>
      <c r="UCZ3206" s="14"/>
      <c r="UDA3206" s="14"/>
      <c r="UDB3206" s="14"/>
      <c r="UDC3206" s="14"/>
      <c r="UDD3206" s="14"/>
      <c r="UDE3206" s="14"/>
      <c r="UDF3206" s="14"/>
      <c r="UDG3206" s="14"/>
      <c r="UDH3206" s="14"/>
      <c r="UDI3206" s="14"/>
      <c r="UDJ3206" s="14"/>
      <c r="UDK3206" s="14"/>
      <c r="UDL3206" s="14"/>
      <c r="UDM3206" s="14"/>
      <c r="UDN3206" s="14"/>
      <c r="UDO3206" s="14"/>
      <c r="UDP3206" s="14"/>
      <c r="UDQ3206" s="14"/>
      <c r="UDR3206" s="14"/>
      <c r="UDS3206" s="14"/>
      <c r="UDT3206" s="14"/>
      <c r="UDU3206" s="14"/>
      <c r="UDV3206" s="14"/>
      <c r="UDW3206" s="14"/>
      <c r="UDX3206" s="14"/>
      <c r="UDY3206" s="14"/>
      <c r="UDZ3206" s="14"/>
      <c r="UEA3206" s="14"/>
      <c r="UEB3206" s="14"/>
      <c r="UEC3206" s="14"/>
      <c r="UED3206" s="14"/>
      <c r="UEE3206" s="14"/>
      <c r="UEF3206" s="14"/>
      <c r="UEG3206" s="14"/>
      <c r="UEH3206" s="14"/>
      <c r="UEI3206" s="14"/>
      <c r="UEJ3206" s="14"/>
      <c r="UEK3206" s="14"/>
      <c r="UEL3206" s="14"/>
      <c r="UEM3206" s="14"/>
      <c r="UEN3206" s="14"/>
      <c r="UEO3206" s="14"/>
      <c r="UEP3206" s="14"/>
      <c r="UEQ3206" s="14"/>
      <c r="UER3206" s="14"/>
      <c r="UES3206" s="14"/>
      <c r="UET3206" s="14"/>
      <c r="UEU3206" s="14"/>
      <c r="UEV3206" s="14"/>
      <c r="UEW3206" s="14"/>
      <c r="UEX3206" s="14"/>
      <c r="UEY3206" s="14"/>
      <c r="UEZ3206" s="14"/>
      <c r="UFA3206" s="14"/>
      <c r="UFB3206" s="14"/>
      <c r="UFC3206" s="14"/>
      <c r="UFD3206" s="14"/>
      <c r="UFE3206" s="14"/>
      <c r="UFF3206" s="14"/>
      <c r="UFG3206" s="14"/>
      <c r="UFH3206" s="14"/>
      <c r="UFI3206" s="14"/>
      <c r="UFJ3206" s="14"/>
      <c r="UFK3206" s="14"/>
      <c r="UFL3206" s="14"/>
      <c r="UFM3206" s="14"/>
      <c r="UFN3206" s="14"/>
      <c r="UFO3206" s="14"/>
      <c r="UFP3206" s="14"/>
      <c r="UFQ3206" s="14"/>
      <c r="UFR3206" s="14"/>
      <c r="UFS3206" s="14"/>
      <c r="UFT3206" s="14"/>
      <c r="UFU3206" s="14"/>
      <c r="UFV3206" s="14"/>
      <c r="UFW3206" s="14"/>
      <c r="UFX3206" s="14"/>
      <c r="UFY3206" s="14"/>
      <c r="UFZ3206" s="14"/>
      <c r="UGA3206" s="14"/>
      <c r="UGB3206" s="14"/>
      <c r="UGC3206" s="14"/>
      <c r="UGD3206" s="14"/>
      <c r="UGE3206" s="14"/>
      <c r="UGF3206" s="14"/>
      <c r="UGG3206" s="14"/>
      <c r="UGH3206" s="14"/>
      <c r="UGI3206" s="14"/>
      <c r="UGJ3206" s="14"/>
      <c r="UGK3206" s="14"/>
      <c r="UGL3206" s="14"/>
      <c r="UGM3206" s="14"/>
      <c r="UGN3206" s="14"/>
      <c r="UGO3206" s="14"/>
      <c r="UGP3206" s="14"/>
      <c r="UGQ3206" s="14"/>
      <c r="UGR3206" s="14"/>
      <c r="UGS3206" s="14"/>
      <c r="UGT3206" s="14"/>
      <c r="UGU3206" s="14"/>
      <c r="UGV3206" s="14"/>
      <c r="UGW3206" s="14"/>
      <c r="UGX3206" s="14"/>
      <c r="UGY3206" s="14"/>
      <c r="UGZ3206" s="14"/>
      <c r="UHA3206" s="14"/>
      <c r="UHB3206" s="14"/>
      <c r="UHC3206" s="14"/>
      <c r="UHD3206" s="14"/>
      <c r="UHE3206" s="14"/>
      <c r="UHF3206" s="14"/>
      <c r="UHG3206" s="14"/>
      <c r="UHH3206" s="14"/>
      <c r="UHI3206" s="14"/>
      <c r="UHJ3206" s="14"/>
      <c r="UHK3206" s="14"/>
      <c r="UHL3206" s="14"/>
      <c r="UHM3206" s="14"/>
      <c r="UHN3206" s="14"/>
      <c r="UHO3206" s="14"/>
      <c r="UHP3206" s="14"/>
      <c r="UHQ3206" s="14"/>
      <c r="UHR3206" s="14"/>
      <c r="UHS3206" s="14"/>
      <c r="UHT3206" s="14"/>
      <c r="UHU3206" s="14"/>
      <c r="UHV3206" s="14"/>
      <c r="UHW3206" s="14"/>
      <c r="UHX3206" s="14"/>
      <c r="UHY3206" s="14"/>
      <c r="UHZ3206" s="14"/>
      <c r="UIA3206" s="14"/>
      <c r="UIB3206" s="14"/>
      <c r="UIC3206" s="14"/>
      <c r="UID3206" s="14"/>
      <c r="UIE3206" s="14"/>
      <c r="UIF3206" s="14"/>
      <c r="UIG3206" s="14"/>
      <c r="UIH3206" s="14"/>
      <c r="UII3206" s="14"/>
      <c r="UIJ3206" s="14"/>
      <c r="UIK3206" s="14"/>
      <c r="UIL3206" s="14"/>
      <c r="UIM3206" s="14"/>
      <c r="UIN3206" s="14"/>
      <c r="UIO3206" s="14"/>
      <c r="UIP3206" s="14"/>
      <c r="UIQ3206" s="14"/>
      <c r="UIR3206" s="14"/>
      <c r="UIS3206" s="14"/>
      <c r="UIT3206" s="14"/>
      <c r="UIU3206" s="14"/>
      <c r="UIV3206" s="14"/>
      <c r="UIW3206" s="14"/>
      <c r="UIX3206" s="14"/>
      <c r="UIY3206" s="14"/>
      <c r="UIZ3206" s="14"/>
      <c r="UJA3206" s="14"/>
      <c r="UJB3206" s="14"/>
      <c r="UJC3206" s="14"/>
      <c r="UJD3206" s="14"/>
      <c r="UJE3206" s="14"/>
      <c r="UJF3206" s="14"/>
      <c r="UJG3206" s="14"/>
      <c r="UJH3206" s="14"/>
      <c r="UJI3206" s="14"/>
      <c r="UJJ3206" s="14"/>
      <c r="UJK3206" s="14"/>
      <c r="UJL3206" s="14"/>
      <c r="UJM3206" s="14"/>
      <c r="UJN3206" s="14"/>
      <c r="UJO3206" s="14"/>
      <c r="UJP3206" s="14"/>
      <c r="UJQ3206" s="14"/>
      <c r="UJR3206" s="14"/>
      <c r="UJS3206" s="14"/>
      <c r="UJT3206" s="14"/>
      <c r="UJU3206" s="14"/>
      <c r="UJV3206" s="14"/>
      <c r="UJW3206" s="14"/>
      <c r="UJX3206" s="14"/>
      <c r="UJY3206" s="14"/>
      <c r="UJZ3206" s="14"/>
      <c r="UKA3206" s="14"/>
      <c r="UKB3206" s="14"/>
      <c r="UKC3206" s="14"/>
      <c r="UKD3206" s="14"/>
      <c r="UKE3206" s="14"/>
      <c r="UKF3206" s="14"/>
      <c r="UKG3206" s="14"/>
      <c r="UKH3206" s="14"/>
      <c r="UKI3206" s="14"/>
      <c r="UKJ3206" s="14"/>
      <c r="UKK3206" s="14"/>
      <c r="UKL3206" s="14"/>
      <c r="UKM3206" s="14"/>
      <c r="UKN3206" s="14"/>
      <c r="UKO3206" s="14"/>
      <c r="UKP3206" s="14"/>
      <c r="UKQ3206" s="14"/>
      <c r="UKR3206" s="14"/>
      <c r="UKS3206" s="14"/>
      <c r="UKT3206" s="14"/>
      <c r="UKU3206" s="14"/>
      <c r="UKV3206" s="14"/>
      <c r="UKW3206" s="14"/>
      <c r="UKX3206" s="14"/>
      <c r="UKY3206" s="14"/>
      <c r="UKZ3206" s="14"/>
      <c r="ULA3206" s="14"/>
      <c r="ULB3206" s="14"/>
      <c r="ULC3206" s="14"/>
      <c r="ULD3206" s="14"/>
      <c r="ULE3206" s="14"/>
      <c r="ULF3206" s="14"/>
      <c r="ULG3206" s="14"/>
      <c r="ULH3206" s="14"/>
      <c r="ULI3206" s="14"/>
      <c r="ULJ3206" s="14"/>
      <c r="ULK3206" s="14"/>
      <c r="ULL3206" s="14"/>
      <c r="ULM3206" s="14"/>
      <c r="ULN3206" s="14"/>
      <c r="ULO3206" s="14"/>
      <c r="ULP3206" s="14"/>
      <c r="ULQ3206" s="14"/>
      <c r="ULR3206" s="14"/>
      <c r="ULS3206" s="14"/>
      <c r="ULT3206" s="14"/>
      <c r="ULU3206" s="14"/>
      <c r="ULV3206" s="14"/>
      <c r="ULW3206" s="14"/>
      <c r="ULX3206" s="14"/>
      <c r="ULY3206" s="14"/>
      <c r="ULZ3206" s="14"/>
      <c r="UMA3206" s="14"/>
      <c r="UMB3206" s="14"/>
      <c r="UMC3206" s="14"/>
      <c r="UMD3206" s="14"/>
      <c r="UME3206" s="14"/>
      <c r="UMF3206" s="14"/>
      <c r="UMG3206" s="14"/>
      <c r="UMH3206" s="14"/>
      <c r="UMI3206" s="14"/>
      <c r="UMJ3206" s="14"/>
      <c r="UMK3206" s="14"/>
      <c r="UML3206" s="14"/>
      <c r="UMM3206" s="14"/>
      <c r="UMN3206" s="14"/>
      <c r="UMO3206" s="14"/>
      <c r="UMP3206" s="14"/>
      <c r="UMQ3206" s="14"/>
      <c r="UMR3206" s="14"/>
      <c r="UMS3206" s="14"/>
      <c r="UMT3206" s="14"/>
      <c r="UMU3206" s="14"/>
      <c r="UMV3206" s="14"/>
      <c r="UMW3206" s="14"/>
      <c r="UMX3206" s="14"/>
      <c r="UMY3206" s="14"/>
      <c r="UMZ3206" s="14"/>
      <c r="UNA3206" s="14"/>
      <c r="UNB3206" s="14"/>
      <c r="UNC3206" s="14"/>
      <c r="UND3206" s="14"/>
      <c r="UNE3206" s="14"/>
      <c r="UNF3206" s="14"/>
      <c r="UNG3206" s="14"/>
      <c r="UNH3206" s="14"/>
      <c r="UNI3206" s="14"/>
      <c r="UNJ3206" s="14"/>
      <c r="UNK3206" s="14"/>
      <c r="UNL3206" s="14"/>
      <c r="UNM3206" s="14"/>
      <c r="UNN3206" s="14"/>
      <c r="UNO3206" s="14"/>
      <c r="UNP3206" s="14"/>
      <c r="UNQ3206" s="14"/>
      <c r="UNR3206" s="14"/>
      <c r="UNS3206" s="14"/>
      <c r="UNT3206" s="14"/>
      <c r="UNU3206" s="14"/>
      <c r="UNV3206" s="14"/>
      <c r="UNW3206" s="14"/>
      <c r="UNX3206" s="14"/>
      <c r="UNY3206" s="14"/>
      <c r="UNZ3206" s="14"/>
      <c r="UOA3206" s="14"/>
      <c r="UOB3206" s="14"/>
      <c r="UOC3206" s="14"/>
      <c r="UOD3206" s="14"/>
      <c r="UOE3206" s="14"/>
      <c r="UOF3206" s="14"/>
      <c r="UOG3206" s="14"/>
      <c r="UOH3206" s="14"/>
      <c r="UOI3206" s="14"/>
      <c r="UOJ3206" s="14"/>
      <c r="UOK3206" s="14"/>
      <c r="UOL3206" s="14"/>
      <c r="UOM3206" s="14"/>
      <c r="UON3206" s="14"/>
      <c r="UOO3206" s="14"/>
      <c r="UOP3206" s="14"/>
      <c r="UOQ3206" s="14"/>
      <c r="UOR3206" s="14"/>
      <c r="UOS3206" s="14"/>
      <c r="UOT3206" s="14"/>
      <c r="UOU3206" s="14"/>
      <c r="UOV3206" s="14"/>
      <c r="UOW3206" s="14"/>
      <c r="UOX3206" s="14"/>
      <c r="UOY3206" s="14"/>
      <c r="UOZ3206" s="14"/>
      <c r="UPA3206" s="14"/>
      <c r="UPB3206" s="14"/>
      <c r="UPC3206" s="14"/>
      <c r="UPD3206" s="14"/>
      <c r="UPE3206" s="14"/>
      <c r="UPF3206" s="14"/>
      <c r="UPG3206" s="14"/>
      <c r="UPH3206" s="14"/>
      <c r="UPI3206" s="14"/>
      <c r="UPJ3206" s="14"/>
      <c r="UPK3206" s="14"/>
      <c r="UPL3206" s="14"/>
      <c r="UPM3206" s="14"/>
      <c r="UPN3206" s="14"/>
      <c r="UPO3206" s="14"/>
      <c r="UPP3206" s="14"/>
      <c r="UPQ3206" s="14"/>
      <c r="UPR3206" s="14"/>
      <c r="UPS3206" s="14"/>
      <c r="UPT3206" s="14"/>
      <c r="UPU3206" s="14"/>
      <c r="UPV3206" s="14"/>
      <c r="UPW3206" s="14"/>
      <c r="UPX3206" s="14"/>
      <c r="UPY3206" s="14"/>
      <c r="UPZ3206" s="14"/>
      <c r="UQA3206" s="14"/>
      <c r="UQB3206" s="14"/>
      <c r="UQC3206" s="14"/>
      <c r="UQD3206" s="14"/>
      <c r="UQE3206" s="14"/>
      <c r="UQF3206" s="14"/>
      <c r="UQG3206" s="14"/>
      <c r="UQH3206" s="14"/>
      <c r="UQI3206" s="14"/>
      <c r="UQJ3206" s="14"/>
      <c r="UQK3206" s="14"/>
      <c r="UQL3206" s="14"/>
      <c r="UQM3206" s="14"/>
      <c r="UQN3206" s="14"/>
      <c r="UQO3206" s="14"/>
      <c r="UQP3206" s="14"/>
      <c r="UQQ3206" s="14"/>
      <c r="UQR3206" s="14"/>
      <c r="UQS3206" s="14"/>
      <c r="UQT3206" s="14"/>
      <c r="UQU3206" s="14"/>
      <c r="UQV3206" s="14"/>
      <c r="UQW3206" s="14"/>
      <c r="UQX3206" s="14"/>
      <c r="UQY3206" s="14"/>
      <c r="UQZ3206" s="14"/>
      <c r="URA3206" s="14"/>
      <c r="URB3206" s="14"/>
      <c r="URC3206" s="14"/>
      <c r="URD3206" s="14"/>
      <c r="URE3206" s="14"/>
      <c r="URF3206" s="14"/>
      <c r="URG3206" s="14"/>
      <c r="URH3206" s="14"/>
      <c r="URI3206" s="14"/>
      <c r="URJ3206" s="14"/>
      <c r="URK3206" s="14"/>
      <c r="URL3206" s="14"/>
      <c r="URM3206" s="14"/>
      <c r="URN3206" s="14"/>
      <c r="URO3206" s="14"/>
      <c r="URP3206" s="14"/>
      <c r="URQ3206" s="14"/>
      <c r="URR3206" s="14"/>
      <c r="URS3206" s="14"/>
      <c r="URT3206" s="14"/>
      <c r="URU3206" s="14"/>
      <c r="URV3206" s="14"/>
      <c r="URW3206" s="14"/>
      <c r="URX3206" s="14"/>
      <c r="URY3206" s="14"/>
      <c r="URZ3206" s="14"/>
      <c r="USA3206" s="14"/>
      <c r="USB3206" s="14"/>
      <c r="USC3206" s="14"/>
      <c r="USD3206" s="14"/>
      <c r="USE3206" s="14"/>
      <c r="USF3206" s="14"/>
      <c r="USG3206" s="14"/>
      <c r="USH3206" s="14"/>
      <c r="USI3206" s="14"/>
      <c r="USJ3206" s="14"/>
      <c r="USK3206" s="14"/>
      <c r="USL3206" s="14"/>
      <c r="USM3206" s="14"/>
      <c r="USN3206" s="14"/>
      <c r="USO3206" s="14"/>
      <c r="USP3206" s="14"/>
      <c r="USQ3206" s="14"/>
      <c r="USR3206" s="14"/>
      <c r="USS3206" s="14"/>
      <c r="UST3206" s="14"/>
      <c r="USU3206" s="14"/>
      <c r="USV3206" s="14"/>
      <c r="USW3206" s="14"/>
      <c r="USX3206" s="14"/>
      <c r="USY3206" s="14"/>
      <c r="USZ3206" s="14"/>
      <c r="UTA3206" s="14"/>
      <c r="UTB3206" s="14"/>
      <c r="UTC3206" s="14"/>
      <c r="UTD3206" s="14"/>
      <c r="UTE3206" s="14"/>
      <c r="UTF3206" s="14"/>
      <c r="UTG3206" s="14"/>
      <c r="UTH3206" s="14"/>
      <c r="UTI3206" s="14"/>
      <c r="UTJ3206" s="14"/>
      <c r="UTK3206" s="14"/>
      <c r="UTL3206" s="14"/>
      <c r="UTM3206" s="14"/>
      <c r="UTN3206" s="14"/>
      <c r="UTO3206" s="14"/>
      <c r="UTP3206" s="14"/>
      <c r="UTQ3206" s="14"/>
      <c r="UTR3206" s="14"/>
      <c r="UTS3206" s="14"/>
      <c r="UTT3206" s="14"/>
      <c r="UTU3206" s="14"/>
      <c r="UTV3206" s="14"/>
      <c r="UTW3206" s="14"/>
      <c r="UTX3206" s="14"/>
      <c r="UTY3206" s="14"/>
      <c r="UTZ3206" s="14"/>
      <c r="UUA3206" s="14"/>
      <c r="UUB3206" s="14"/>
      <c r="UUC3206" s="14"/>
      <c r="UUD3206" s="14"/>
      <c r="UUE3206" s="14"/>
      <c r="UUF3206" s="14"/>
      <c r="UUG3206" s="14"/>
      <c r="UUH3206" s="14"/>
      <c r="UUI3206" s="14"/>
      <c r="UUJ3206" s="14"/>
      <c r="UUK3206" s="14"/>
      <c r="UUL3206" s="14"/>
      <c r="UUM3206" s="14"/>
      <c r="UUN3206" s="14"/>
      <c r="UUO3206" s="14"/>
      <c r="UUP3206" s="14"/>
      <c r="UUQ3206" s="14"/>
      <c r="UUR3206" s="14"/>
      <c r="UUS3206" s="14"/>
      <c r="UUT3206" s="14"/>
      <c r="UUU3206" s="14"/>
      <c r="UUV3206" s="14"/>
      <c r="UUW3206" s="14"/>
      <c r="UUX3206" s="14"/>
      <c r="UUY3206" s="14"/>
      <c r="UUZ3206" s="14"/>
      <c r="UVA3206" s="14"/>
      <c r="UVB3206" s="14"/>
      <c r="UVC3206" s="14"/>
      <c r="UVD3206" s="14"/>
      <c r="UVE3206" s="14"/>
      <c r="UVF3206" s="14"/>
      <c r="UVG3206" s="14"/>
      <c r="UVH3206" s="14"/>
      <c r="UVI3206" s="14"/>
      <c r="UVJ3206" s="14"/>
      <c r="UVK3206" s="14"/>
      <c r="UVL3206" s="14"/>
      <c r="UVM3206" s="14"/>
      <c r="UVN3206" s="14"/>
      <c r="UVO3206" s="14"/>
      <c r="UVP3206" s="14"/>
      <c r="UVQ3206" s="14"/>
      <c r="UVR3206" s="14"/>
      <c r="UVS3206" s="14"/>
      <c r="UVT3206" s="14"/>
      <c r="UVU3206" s="14"/>
      <c r="UVV3206" s="14"/>
      <c r="UVW3206" s="14"/>
      <c r="UVX3206" s="14"/>
      <c r="UVY3206" s="14"/>
      <c r="UVZ3206" s="14"/>
      <c r="UWA3206" s="14"/>
      <c r="UWB3206" s="14"/>
      <c r="UWC3206" s="14"/>
      <c r="UWD3206" s="14"/>
      <c r="UWE3206" s="14"/>
      <c r="UWF3206" s="14"/>
      <c r="UWG3206" s="14"/>
      <c r="UWH3206" s="14"/>
      <c r="UWI3206" s="14"/>
      <c r="UWJ3206" s="14"/>
      <c r="UWK3206" s="14"/>
      <c r="UWL3206" s="14"/>
      <c r="UWM3206" s="14"/>
      <c r="UWN3206" s="14"/>
      <c r="UWO3206" s="14"/>
      <c r="UWP3206" s="14"/>
      <c r="UWQ3206" s="14"/>
      <c r="UWR3206" s="14"/>
      <c r="UWS3206" s="14"/>
      <c r="UWT3206" s="14"/>
      <c r="UWU3206" s="14"/>
      <c r="UWV3206" s="14"/>
      <c r="UWW3206" s="14"/>
      <c r="UWX3206" s="14"/>
      <c r="UWY3206" s="14"/>
      <c r="UWZ3206" s="14"/>
      <c r="UXA3206" s="14"/>
      <c r="UXB3206" s="14"/>
      <c r="UXC3206" s="14"/>
      <c r="UXD3206" s="14"/>
      <c r="UXE3206" s="14"/>
      <c r="UXF3206" s="14"/>
      <c r="UXG3206" s="14"/>
      <c r="UXH3206" s="14"/>
      <c r="UXI3206" s="14"/>
      <c r="UXJ3206" s="14"/>
      <c r="UXK3206" s="14"/>
      <c r="UXL3206" s="14"/>
      <c r="UXM3206" s="14"/>
      <c r="UXN3206" s="14"/>
      <c r="UXO3206" s="14"/>
      <c r="UXP3206" s="14"/>
      <c r="UXQ3206" s="14"/>
      <c r="UXR3206" s="14"/>
      <c r="UXS3206" s="14"/>
      <c r="UXT3206" s="14"/>
      <c r="UXU3206" s="14"/>
      <c r="UXV3206" s="14"/>
      <c r="UXW3206" s="14"/>
      <c r="UXX3206" s="14"/>
      <c r="UXY3206" s="14"/>
      <c r="UXZ3206" s="14"/>
      <c r="UYA3206" s="14"/>
      <c r="UYB3206" s="14"/>
      <c r="UYC3206" s="14"/>
      <c r="UYD3206" s="14"/>
      <c r="UYE3206" s="14"/>
      <c r="UYF3206" s="14"/>
      <c r="UYG3206" s="14"/>
      <c r="UYH3206" s="14"/>
      <c r="UYI3206" s="14"/>
      <c r="UYJ3206" s="14"/>
      <c r="UYK3206" s="14"/>
      <c r="UYL3206" s="14"/>
      <c r="UYM3206" s="14"/>
      <c r="UYN3206" s="14"/>
      <c r="UYO3206" s="14"/>
      <c r="UYP3206" s="14"/>
      <c r="UYQ3206" s="14"/>
      <c r="UYR3206" s="14"/>
      <c r="UYS3206" s="14"/>
      <c r="UYT3206" s="14"/>
      <c r="UYU3206" s="14"/>
      <c r="UYV3206" s="14"/>
      <c r="UYW3206" s="14"/>
      <c r="UYX3206" s="14"/>
      <c r="UYY3206" s="14"/>
      <c r="UYZ3206" s="14"/>
      <c r="UZA3206" s="14"/>
      <c r="UZB3206" s="14"/>
      <c r="UZC3206" s="14"/>
      <c r="UZD3206" s="14"/>
      <c r="UZE3206" s="14"/>
      <c r="UZF3206" s="14"/>
      <c r="UZG3206" s="14"/>
      <c r="UZH3206" s="14"/>
      <c r="UZI3206" s="14"/>
      <c r="UZJ3206" s="14"/>
      <c r="UZK3206" s="14"/>
      <c r="UZL3206" s="14"/>
      <c r="UZM3206" s="14"/>
      <c r="UZN3206" s="14"/>
      <c r="UZO3206" s="14"/>
      <c r="UZP3206" s="14"/>
      <c r="UZQ3206" s="14"/>
      <c r="UZR3206" s="14"/>
      <c r="UZS3206" s="14"/>
      <c r="UZT3206" s="14"/>
      <c r="UZU3206" s="14"/>
      <c r="UZV3206" s="14"/>
      <c r="UZW3206" s="14"/>
      <c r="UZX3206" s="14"/>
      <c r="UZY3206" s="14"/>
      <c r="UZZ3206" s="14"/>
      <c r="VAA3206" s="14"/>
      <c r="VAB3206" s="14"/>
      <c r="VAC3206" s="14"/>
      <c r="VAD3206" s="14"/>
      <c r="VAE3206" s="14"/>
      <c r="VAF3206" s="14"/>
      <c r="VAG3206" s="14"/>
      <c r="VAH3206" s="14"/>
      <c r="VAI3206" s="14"/>
      <c r="VAJ3206" s="14"/>
      <c r="VAK3206" s="14"/>
      <c r="VAL3206" s="14"/>
      <c r="VAM3206" s="14"/>
      <c r="VAN3206" s="14"/>
      <c r="VAO3206" s="14"/>
      <c r="VAP3206" s="14"/>
      <c r="VAQ3206" s="14"/>
      <c r="VAR3206" s="14"/>
      <c r="VAS3206" s="14"/>
      <c r="VAT3206" s="14"/>
      <c r="VAU3206" s="14"/>
      <c r="VAV3206" s="14"/>
      <c r="VAW3206" s="14"/>
      <c r="VAX3206" s="14"/>
      <c r="VAY3206" s="14"/>
      <c r="VAZ3206" s="14"/>
      <c r="VBA3206" s="14"/>
      <c r="VBB3206" s="14"/>
      <c r="VBC3206" s="14"/>
      <c r="VBD3206" s="14"/>
      <c r="VBE3206" s="14"/>
      <c r="VBF3206" s="14"/>
      <c r="VBG3206" s="14"/>
      <c r="VBH3206" s="14"/>
      <c r="VBI3206" s="14"/>
      <c r="VBJ3206" s="14"/>
      <c r="VBK3206" s="14"/>
      <c r="VBL3206" s="14"/>
      <c r="VBM3206" s="14"/>
      <c r="VBN3206" s="14"/>
      <c r="VBO3206" s="14"/>
      <c r="VBP3206" s="14"/>
      <c r="VBQ3206" s="14"/>
      <c r="VBR3206" s="14"/>
      <c r="VBS3206" s="14"/>
      <c r="VBT3206" s="14"/>
      <c r="VBU3206" s="14"/>
      <c r="VBV3206" s="14"/>
      <c r="VBW3206" s="14"/>
      <c r="VBX3206" s="14"/>
      <c r="VBY3206" s="14"/>
      <c r="VBZ3206" s="14"/>
      <c r="VCA3206" s="14"/>
      <c r="VCB3206" s="14"/>
      <c r="VCC3206" s="14"/>
      <c r="VCD3206" s="14"/>
      <c r="VCE3206" s="14"/>
      <c r="VCF3206" s="14"/>
      <c r="VCG3206" s="14"/>
      <c r="VCH3206" s="14"/>
      <c r="VCI3206" s="14"/>
      <c r="VCJ3206" s="14"/>
      <c r="VCK3206" s="14"/>
      <c r="VCL3206" s="14"/>
      <c r="VCM3206" s="14"/>
      <c r="VCN3206" s="14"/>
      <c r="VCO3206" s="14"/>
      <c r="VCP3206" s="14"/>
      <c r="VCQ3206" s="14"/>
      <c r="VCR3206" s="14"/>
      <c r="VCS3206" s="14"/>
      <c r="VCT3206" s="14"/>
      <c r="VCU3206" s="14"/>
      <c r="VCV3206" s="14"/>
      <c r="VCW3206" s="14"/>
      <c r="VCX3206" s="14"/>
      <c r="VCY3206" s="14"/>
      <c r="VCZ3206" s="14"/>
      <c r="VDA3206" s="14"/>
      <c r="VDB3206" s="14"/>
      <c r="VDC3206" s="14"/>
      <c r="VDD3206" s="14"/>
      <c r="VDE3206" s="14"/>
      <c r="VDF3206" s="14"/>
      <c r="VDG3206" s="14"/>
      <c r="VDH3206" s="14"/>
      <c r="VDI3206" s="14"/>
      <c r="VDJ3206" s="14"/>
      <c r="VDK3206" s="14"/>
      <c r="VDL3206" s="14"/>
      <c r="VDM3206" s="14"/>
      <c r="VDN3206" s="14"/>
      <c r="VDO3206" s="14"/>
      <c r="VDP3206" s="14"/>
      <c r="VDQ3206" s="14"/>
      <c r="VDR3206" s="14"/>
      <c r="VDS3206" s="14"/>
      <c r="VDT3206" s="14"/>
      <c r="VDU3206" s="14"/>
      <c r="VDV3206" s="14"/>
      <c r="VDW3206" s="14"/>
      <c r="VDX3206" s="14"/>
      <c r="VDY3206" s="14"/>
      <c r="VDZ3206" s="14"/>
      <c r="VEA3206" s="14"/>
      <c r="VEB3206" s="14"/>
      <c r="VEC3206" s="14"/>
      <c r="VED3206" s="14"/>
      <c r="VEE3206" s="14"/>
      <c r="VEF3206" s="14"/>
      <c r="VEG3206" s="14"/>
      <c r="VEH3206" s="14"/>
      <c r="VEI3206" s="14"/>
      <c r="VEJ3206" s="14"/>
      <c r="VEK3206" s="14"/>
      <c r="VEL3206" s="14"/>
      <c r="VEM3206" s="14"/>
      <c r="VEN3206" s="14"/>
      <c r="VEO3206" s="14"/>
      <c r="VEP3206" s="14"/>
      <c r="VEQ3206" s="14"/>
      <c r="VER3206" s="14"/>
      <c r="VES3206" s="14"/>
      <c r="VET3206" s="14"/>
      <c r="VEU3206" s="14"/>
      <c r="VEV3206" s="14"/>
      <c r="VEW3206" s="14"/>
      <c r="VEX3206" s="14"/>
      <c r="VEY3206" s="14"/>
      <c r="VEZ3206" s="14"/>
      <c r="VFA3206" s="14"/>
      <c r="VFB3206" s="14"/>
      <c r="VFC3206" s="14"/>
      <c r="VFD3206" s="14"/>
      <c r="VFE3206" s="14"/>
      <c r="VFF3206" s="14"/>
      <c r="VFG3206" s="14"/>
      <c r="VFH3206" s="14"/>
      <c r="VFI3206" s="14"/>
      <c r="VFJ3206" s="14"/>
      <c r="VFK3206" s="14"/>
      <c r="VFL3206" s="14"/>
      <c r="VFM3206" s="14"/>
      <c r="VFN3206" s="14"/>
      <c r="VFO3206" s="14"/>
      <c r="VFP3206" s="14"/>
      <c r="VFQ3206" s="14"/>
      <c r="VFR3206" s="14"/>
      <c r="VFS3206" s="14"/>
      <c r="VFT3206" s="14"/>
      <c r="VFU3206" s="14"/>
      <c r="VFV3206" s="14"/>
      <c r="VFW3206" s="14"/>
      <c r="VFX3206" s="14"/>
      <c r="VFY3206" s="14"/>
      <c r="VFZ3206" s="14"/>
      <c r="VGA3206" s="14"/>
      <c r="VGB3206" s="14"/>
      <c r="VGC3206" s="14"/>
      <c r="VGD3206" s="14"/>
      <c r="VGE3206" s="14"/>
      <c r="VGF3206" s="14"/>
      <c r="VGG3206" s="14"/>
      <c r="VGH3206" s="14"/>
      <c r="VGI3206" s="14"/>
      <c r="VGJ3206" s="14"/>
      <c r="VGK3206" s="14"/>
      <c r="VGL3206" s="14"/>
      <c r="VGM3206" s="14"/>
      <c r="VGN3206" s="14"/>
      <c r="VGO3206" s="14"/>
      <c r="VGP3206" s="14"/>
      <c r="VGQ3206" s="14"/>
      <c r="VGR3206" s="14"/>
      <c r="VGS3206" s="14"/>
      <c r="VGT3206" s="14"/>
      <c r="VGU3206" s="14"/>
      <c r="VGV3206" s="14"/>
      <c r="VGW3206" s="14"/>
      <c r="VGX3206" s="14"/>
      <c r="VGY3206" s="14"/>
      <c r="VGZ3206" s="14"/>
      <c r="VHA3206" s="14"/>
      <c r="VHB3206" s="14"/>
      <c r="VHC3206" s="14"/>
      <c r="VHD3206" s="14"/>
      <c r="VHE3206" s="14"/>
      <c r="VHF3206" s="14"/>
      <c r="VHG3206" s="14"/>
      <c r="VHH3206" s="14"/>
      <c r="VHI3206" s="14"/>
      <c r="VHJ3206" s="14"/>
      <c r="VHK3206" s="14"/>
      <c r="VHL3206" s="14"/>
      <c r="VHM3206" s="14"/>
      <c r="VHN3206" s="14"/>
      <c r="VHO3206" s="14"/>
      <c r="VHP3206" s="14"/>
      <c r="VHQ3206" s="14"/>
      <c r="VHR3206" s="14"/>
      <c r="VHS3206" s="14"/>
      <c r="VHT3206" s="14"/>
      <c r="VHU3206" s="14"/>
      <c r="VHV3206" s="14"/>
      <c r="VHW3206" s="14"/>
      <c r="VHX3206" s="14"/>
      <c r="VHY3206" s="14"/>
      <c r="VHZ3206" s="14"/>
      <c r="VIA3206" s="14"/>
      <c r="VIB3206" s="14"/>
      <c r="VIC3206" s="14"/>
      <c r="VID3206" s="14"/>
      <c r="VIE3206" s="14"/>
      <c r="VIF3206" s="14"/>
      <c r="VIG3206" s="14"/>
      <c r="VIH3206" s="14"/>
      <c r="VII3206" s="14"/>
      <c r="VIJ3206" s="14"/>
      <c r="VIK3206" s="14"/>
      <c r="VIL3206" s="14"/>
      <c r="VIM3206" s="14"/>
      <c r="VIN3206" s="14"/>
      <c r="VIO3206" s="14"/>
      <c r="VIP3206" s="14"/>
      <c r="VIQ3206" s="14"/>
      <c r="VIR3206" s="14"/>
      <c r="VIS3206" s="14"/>
      <c r="VIT3206" s="14"/>
      <c r="VIU3206" s="14"/>
      <c r="VIV3206" s="14"/>
      <c r="VIW3206" s="14"/>
      <c r="VIX3206" s="14"/>
      <c r="VIY3206" s="14"/>
      <c r="VIZ3206" s="14"/>
      <c r="VJA3206" s="14"/>
      <c r="VJB3206" s="14"/>
      <c r="VJC3206" s="14"/>
      <c r="VJD3206" s="14"/>
      <c r="VJE3206" s="14"/>
      <c r="VJF3206" s="14"/>
      <c r="VJG3206" s="14"/>
      <c r="VJH3206" s="14"/>
      <c r="VJI3206" s="14"/>
      <c r="VJJ3206" s="14"/>
      <c r="VJK3206" s="14"/>
      <c r="VJL3206" s="14"/>
      <c r="VJM3206" s="14"/>
      <c r="VJN3206" s="14"/>
      <c r="VJO3206" s="14"/>
      <c r="VJP3206" s="14"/>
      <c r="VJQ3206" s="14"/>
      <c r="VJR3206" s="14"/>
      <c r="VJS3206" s="14"/>
      <c r="VJT3206" s="14"/>
      <c r="VJU3206" s="14"/>
      <c r="VJV3206" s="14"/>
      <c r="VJW3206" s="14"/>
      <c r="VJX3206" s="14"/>
      <c r="VJY3206" s="14"/>
      <c r="VJZ3206" s="14"/>
      <c r="VKA3206" s="14"/>
      <c r="VKB3206" s="14"/>
      <c r="VKC3206" s="14"/>
      <c r="VKD3206" s="14"/>
      <c r="VKE3206" s="14"/>
      <c r="VKF3206" s="14"/>
      <c r="VKG3206" s="14"/>
      <c r="VKH3206" s="14"/>
      <c r="VKI3206" s="14"/>
      <c r="VKJ3206" s="14"/>
      <c r="VKK3206" s="14"/>
      <c r="VKL3206" s="14"/>
      <c r="VKM3206" s="14"/>
      <c r="VKN3206" s="14"/>
      <c r="VKO3206" s="14"/>
      <c r="VKP3206" s="14"/>
      <c r="VKQ3206" s="14"/>
      <c r="VKR3206" s="14"/>
      <c r="VKS3206" s="14"/>
      <c r="VKT3206" s="14"/>
      <c r="VKU3206" s="14"/>
      <c r="VKV3206" s="14"/>
      <c r="VKW3206" s="14"/>
      <c r="VKX3206" s="14"/>
      <c r="VKY3206" s="14"/>
      <c r="VKZ3206" s="14"/>
      <c r="VLA3206" s="14"/>
      <c r="VLB3206" s="14"/>
      <c r="VLC3206" s="14"/>
      <c r="VLD3206" s="14"/>
      <c r="VLE3206" s="14"/>
      <c r="VLF3206" s="14"/>
      <c r="VLG3206" s="14"/>
      <c r="VLH3206" s="14"/>
      <c r="VLI3206" s="14"/>
      <c r="VLJ3206" s="14"/>
      <c r="VLK3206" s="14"/>
      <c r="VLL3206" s="14"/>
      <c r="VLM3206" s="14"/>
      <c r="VLN3206" s="14"/>
      <c r="VLO3206" s="14"/>
      <c r="VLP3206" s="14"/>
      <c r="VLQ3206" s="14"/>
      <c r="VLR3206" s="14"/>
      <c r="VLS3206" s="14"/>
      <c r="VLT3206" s="14"/>
      <c r="VLU3206" s="14"/>
      <c r="VLV3206" s="14"/>
      <c r="VLW3206" s="14"/>
      <c r="VLX3206" s="14"/>
      <c r="VLY3206" s="14"/>
      <c r="VLZ3206" s="14"/>
      <c r="VMA3206" s="14"/>
      <c r="VMB3206" s="14"/>
      <c r="VMC3206" s="14"/>
      <c r="VMD3206" s="14"/>
      <c r="VME3206" s="14"/>
      <c r="VMF3206" s="14"/>
      <c r="VMG3206" s="14"/>
      <c r="VMH3206" s="14"/>
      <c r="VMI3206" s="14"/>
      <c r="VMJ3206" s="14"/>
      <c r="VMK3206" s="14"/>
      <c r="VML3206" s="14"/>
      <c r="VMM3206" s="14"/>
      <c r="VMN3206" s="14"/>
      <c r="VMO3206" s="14"/>
      <c r="VMP3206" s="14"/>
      <c r="VMQ3206" s="14"/>
      <c r="VMR3206" s="14"/>
      <c r="VMS3206" s="14"/>
      <c r="VMT3206" s="14"/>
      <c r="VMU3206" s="14"/>
      <c r="VMV3206" s="14"/>
      <c r="VMW3206" s="14"/>
      <c r="VMX3206" s="14"/>
      <c r="VMY3206" s="14"/>
      <c r="VMZ3206" s="14"/>
      <c r="VNA3206" s="14"/>
      <c r="VNB3206" s="14"/>
      <c r="VNC3206" s="14"/>
      <c r="VND3206" s="14"/>
      <c r="VNE3206" s="14"/>
      <c r="VNF3206" s="14"/>
      <c r="VNG3206" s="14"/>
      <c r="VNH3206" s="14"/>
      <c r="VNI3206" s="14"/>
      <c r="VNJ3206" s="14"/>
      <c r="VNK3206" s="14"/>
      <c r="VNL3206" s="14"/>
      <c r="VNM3206" s="14"/>
      <c r="VNN3206" s="14"/>
      <c r="VNO3206" s="14"/>
      <c r="VNP3206" s="14"/>
      <c r="VNQ3206" s="14"/>
      <c r="VNR3206" s="14"/>
      <c r="VNS3206" s="14"/>
      <c r="VNT3206" s="14"/>
      <c r="VNU3206" s="14"/>
      <c r="VNV3206" s="14"/>
      <c r="VNW3206" s="14"/>
      <c r="VNX3206" s="14"/>
      <c r="VNY3206" s="14"/>
      <c r="VNZ3206" s="14"/>
      <c r="VOA3206" s="14"/>
      <c r="VOB3206" s="14"/>
      <c r="VOC3206" s="14"/>
      <c r="VOD3206" s="14"/>
      <c r="VOE3206" s="14"/>
      <c r="VOF3206" s="14"/>
      <c r="VOG3206" s="14"/>
      <c r="VOH3206" s="14"/>
      <c r="VOI3206" s="14"/>
      <c r="VOJ3206" s="14"/>
      <c r="VOK3206" s="14"/>
      <c r="VOL3206" s="14"/>
      <c r="VOM3206" s="14"/>
      <c r="VON3206" s="14"/>
      <c r="VOO3206" s="14"/>
      <c r="VOP3206" s="14"/>
      <c r="VOQ3206" s="14"/>
      <c r="VOR3206" s="14"/>
      <c r="VOS3206" s="14"/>
      <c r="VOT3206" s="14"/>
      <c r="VOU3206" s="14"/>
      <c r="VOV3206" s="14"/>
      <c r="VOW3206" s="14"/>
      <c r="VOX3206" s="14"/>
      <c r="VOY3206" s="14"/>
      <c r="VOZ3206" s="14"/>
      <c r="VPA3206" s="14"/>
      <c r="VPB3206" s="14"/>
      <c r="VPC3206" s="14"/>
      <c r="VPD3206" s="14"/>
      <c r="VPE3206" s="14"/>
      <c r="VPF3206" s="14"/>
      <c r="VPG3206" s="14"/>
      <c r="VPH3206" s="14"/>
      <c r="VPI3206" s="14"/>
      <c r="VPJ3206" s="14"/>
      <c r="VPK3206" s="14"/>
      <c r="VPL3206" s="14"/>
      <c r="VPM3206" s="14"/>
      <c r="VPN3206" s="14"/>
      <c r="VPO3206" s="14"/>
      <c r="VPP3206" s="14"/>
      <c r="VPQ3206" s="14"/>
      <c r="VPR3206" s="14"/>
      <c r="VPS3206" s="14"/>
      <c r="VPT3206" s="14"/>
      <c r="VPU3206" s="14"/>
      <c r="VPV3206" s="14"/>
      <c r="VPW3206" s="14"/>
      <c r="VPX3206" s="14"/>
      <c r="VPY3206" s="14"/>
      <c r="VPZ3206" s="14"/>
      <c r="VQA3206" s="14"/>
      <c r="VQB3206" s="14"/>
      <c r="VQC3206" s="14"/>
      <c r="VQD3206" s="14"/>
      <c r="VQE3206" s="14"/>
      <c r="VQF3206" s="14"/>
      <c r="VQG3206" s="14"/>
      <c r="VQH3206" s="14"/>
      <c r="VQI3206" s="14"/>
      <c r="VQJ3206" s="14"/>
      <c r="VQK3206" s="14"/>
      <c r="VQL3206" s="14"/>
      <c r="VQM3206" s="14"/>
      <c r="VQN3206" s="14"/>
      <c r="VQO3206" s="14"/>
      <c r="VQP3206" s="14"/>
      <c r="VQQ3206" s="14"/>
      <c r="VQR3206" s="14"/>
      <c r="VQS3206" s="14"/>
      <c r="VQT3206" s="14"/>
      <c r="VQU3206" s="14"/>
      <c r="VQV3206" s="14"/>
      <c r="VQW3206" s="14"/>
      <c r="VQX3206" s="14"/>
      <c r="VQY3206" s="14"/>
      <c r="VQZ3206" s="14"/>
      <c r="VRA3206" s="14"/>
      <c r="VRB3206" s="14"/>
      <c r="VRC3206" s="14"/>
      <c r="VRD3206" s="14"/>
      <c r="VRE3206" s="14"/>
      <c r="VRF3206" s="14"/>
      <c r="VRG3206" s="14"/>
      <c r="VRH3206" s="14"/>
      <c r="VRI3206" s="14"/>
      <c r="VRJ3206" s="14"/>
      <c r="VRK3206" s="14"/>
      <c r="VRL3206" s="14"/>
      <c r="VRM3206" s="14"/>
      <c r="VRN3206" s="14"/>
      <c r="VRO3206" s="14"/>
      <c r="VRP3206" s="14"/>
      <c r="VRQ3206" s="14"/>
      <c r="VRR3206" s="14"/>
      <c r="VRS3206" s="14"/>
      <c r="VRT3206" s="14"/>
      <c r="VRU3206" s="14"/>
      <c r="VRV3206" s="14"/>
      <c r="VRW3206" s="14"/>
      <c r="VRX3206" s="14"/>
      <c r="VRY3206" s="14"/>
      <c r="VRZ3206" s="14"/>
      <c r="VSA3206" s="14"/>
      <c r="VSB3206" s="14"/>
      <c r="VSC3206" s="14"/>
      <c r="VSD3206" s="14"/>
      <c r="VSE3206" s="14"/>
      <c r="VSF3206" s="14"/>
      <c r="VSG3206" s="14"/>
      <c r="VSH3206" s="14"/>
      <c r="VSI3206" s="14"/>
      <c r="VSJ3206" s="14"/>
      <c r="VSK3206" s="14"/>
      <c r="VSL3206" s="14"/>
      <c r="VSM3206" s="14"/>
      <c r="VSN3206" s="14"/>
      <c r="VSO3206" s="14"/>
      <c r="VSP3206" s="14"/>
      <c r="VSQ3206" s="14"/>
      <c r="VSR3206" s="14"/>
      <c r="VSS3206" s="14"/>
      <c r="VST3206" s="14"/>
      <c r="VSU3206" s="14"/>
      <c r="VSV3206" s="14"/>
      <c r="VSW3206" s="14"/>
      <c r="VSX3206" s="14"/>
      <c r="VSY3206" s="14"/>
      <c r="VSZ3206" s="14"/>
      <c r="VTA3206" s="14"/>
      <c r="VTB3206" s="14"/>
      <c r="VTC3206" s="14"/>
      <c r="VTD3206" s="14"/>
      <c r="VTE3206" s="14"/>
      <c r="VTF3206" s="14"/>
      <c r="VTG3206" s="14"/>
      <c r="VTH3206" s="14"/>
      <c r="VTI3206" s="14"/>
      <c r="VTJ3206" s="14"/>
      <c r="VTK3206" s="14"/>
      <c r="VTL3206" s="14"/>
      <c r="VTM3206" s="14"/>
      <c r="VTN3206" s="14"/>
      <c r="VTO3206" s="14"/>
      <c r="VTP3206" s="14"/>
      <c r="VTQ3206" s="14"/>
      <c r="VTR3206" s="14"/>
      <c r="VTS3206" s="14"/>
      <c r="VTT3206" s="14"/>
      <c r="VTU3206" s="14"/>
      <c r="VTV3206" s="14"/>
      <c r="VTW3206" s="14"/>
      <c r="VTX3206" s="14"/>
      <c r="VTY3206" s="14"/>
      <c r="VTZ3206" s="14"/>
      <c r="VUA3206" s="14"/>
      <c r="VUB3206" s="14"/>
      <c r="VUC3206" s="14"/>
      <c r="VUD3206" s="14"/>
      <c r="VUE3206" s="14"/>
      <c r="VUF3206" s="14"/>
      <c r="VUG3206" s="14"/>
      <c r="VUH3206" s="14"/>
      <c r="VUI3206" s="14"/>
      <c r="VUJ3206" s="14"/>
      <c r="VUK3206" s="14"/>
      <c r="VUL3206" s="14"/>
      <c r="VUM3206" s="14"/>
      <c r="VUN3206" s="14"/>
      <c r="VUO3206" s="14"/>
      <c r="VUP3206" s="14"/>
      <c r="VUQ3206" s="14"/>
      <c r="VUR3206" s="14"/>
      <c r="VUS3206" s="14"/>
      <c r="VUT3206" s="14"/>
      <c r="VUU3206" s="14"/>
      <c r="VUV3206" s="14"/>
      <c r="VUW3206" s="14"/>
      <c r="VUX3206" s="14"/>
      <c r="VUY3206" s="14"/>
      <c r="VUZ3206" s="14"/>
      <c r="VVA3206" s="14"/>
      <c r="VVB3206" s="14"/>
      <c r="VVC3206" s="14"/>
      <c r="VVD3206" s="14"/>
      <c r="VVE3206" s="14"/>
      <c r="VVF3206" s="14"/>
      <c r="VVG3206" s="14"/>
      <c r="VVH3206" s="14"/>
      <c r="VVI3206" s="14"/>
      <c r="VVJ3206" s="14"/>
      <c r="VVK3206" s="14"/>
      <c r="VVL3206" s="14"/>
      <c r="VVM3206" s="14"/>
      <c r="VVN3206" s="14"/>
      <c r="VVO3206" s="14"/>
      <c r="VVP3206" s="14"/>
      <c r="VVQ3206" s="14"/>
      <c r="VVR3206" s="14"/>
      <c r="VVS3206" s="14"/>
      <c r="VVT3206" s="14"/>
      <c r="VVU3206" s="14"/>
      <c r="VVV3206" s="14"/>
      <c r="VVW3206" s="14"/>
      <c r="VVX3206" s="14"/>
      <c r="VVY3206" s="14"/>
      <c r="VVZ3206" s="14"/>
      <c r="VWA3206" s="14"/>
      <c r="VWB3206" s="14"/>
      <c r="VWC3206" s="14"/>
      <c r="VWD3206" s="14"/>
      <c r="VWE3206" s="14"/>
      <c r="VWF3206" s="14"/>
      <c r="VWG3206" s="14"/>
      <c r="VWH3206" s="14"/>
      <c r="VWI3206" s="14"/>
      <c r="VWJ3206" s="14"/>
      <c r="VWK3206" s="14"/>
      <c r="VWL3206" s="14"/>
      <c r="VWM3206" s="14"/>
      <c r="VWN3206" s="14"/>
      <c r="VWO3206" s="14"/>
      <c r="VWP3206" s="14"/>
      <c r="VWQ3206" s="14"/>
      <c r="VWR3206" s="14"/>
      <c r="VWS3206" s="14"/>
      <c r="VWT3206" s="14"/>
      <c r="VWU3206" s="14"/>
      <c r="VWV3206" s="14"/>
      <c r="VWW3206" s="14"/>
      <c r="VWX3206" s="14"/>
      <c r="VWY3206" s="14"/>
      <c r="VWZ3206" s="14"/>
      <c r="VXA3206" s="14"/>
      <c r="VXB3206" s="14"/>
      <c r="VXC3206" s="14"/>
      <c r="VXD3206" s="14"/>
      <c r="VXE3206" s="14"/>
      <c r="VXF3206" s="14"/>
      <c r="VXG3206" s="14"/>
      <c r="VXH3206" s="14"/>
      <c r="VXI3206" s="14"/>
      <c r="VXJ3206" s="14"/>
      <c r="VXK3206" s="14"/>
      <c r="VXL3206" s="14"/>
      <c r="VXM3206" s="14"/>
      <c r="VXN3206" s="14"/>
      <c r="VXO3206" s="14"/>
      <c r="VXP3206" s="14"/>
      <c r="VXQ3206" s="14"/>
      <c r="VXR3206" s="14"/>
      <c r="VXS3206" s="14"/>
      <c r="VXT3206" s="14"/>
      <c r="VXU3206" s="14"/>
      <c r="VXV3206" s="14"/>
      <c r="VXW3206" s="14"/>
      <c r="VXX3206" s="14"/>
      <c r="VXY3206" s="14"/>
      <c r="VXZ3206" s="14"/>
      <c r="VYA3206" s="14"/>
      <c r="VYB3206" s="14"/>
      <c r="VYC3206" s="14"/>
      <c r="VYD3206" s="14"/>
      <c r="VYE3206" s="14"/>
      <c r="VYF3206" s="14"/>
      <c r="VYG3206" s="14"/>
      <c r="VYH3206" s="14"/>
      <c r="VYI3206" s="14"/>
      <c r="VYJ3206" s="14"/>
      <c r="VYK3206" s="14"/>
      <c r="VYL3206" s="14"/>
      <c r="VYM3206" s="14"/>
      <c r="VYN3206" s="14"/>
      <c r="VYO3206" s="14"/>
      <c r="VYP3206" s="14"/>
      <c r="VYQ3206" s="14"/>
      <c r="VYR3206" s="14"/>
      <c r="VYS3206" s="14"/>
      <c r="VYT3206" s="14"/>
      <c r="VYU3206" s="14"/>
      <c r="VYV3206" s="14"/>
      <c r="VYW3206" s="14"/>
      <c r="VYX3206" s="14"/>
      <c r="VYY3206" s="14"/>
      <c r="VYZ3206" s="14"/>
      <c r="VZA3206" s="14"/>
      <c r="VZB3206" s="14"/>
      <c r="VZC3206" s="14"/>
      <c r="VZD3206" s="14"/>
      <c r="VZE3206" s="14"/>
      <c r="VZF3206" s="14"/>
      <c r="VZG3206" s="14"/>
      <c r="VZH3206" s="14"/>
      <c r="VZI3206" s="14"/>
      <c r="VZJ3206" s="14"/>
      <c r="VZK3206" s="14"/>
      <c r="VZL3206" s="14"/>
      <c r="VZM3206" s="14"/>
      <c r="VZN3206" s="14"/>
      <c r="VZO3206" s="14"/>
      <c r="VZP3206" s="14"/>
      <c r="VZQ3206" s="14"/>
      <c r="VZR3206" s="14"/>
      <c r="VZS3206" s="14"/>
      <c r="VZT3206" s="14"/>
      <c r="VZU3206" s="14"/>
      <c r="VZV3206" s="14"/>
      <c r="VZW3206" s="14"/>
      <c r="VZX3206" s="14"/>
      <c r="VZY3206" s="14"/>
      <c r="VZZ3206" s="14"/>
      <c r="WAA3206" s="14"/>
      <c r="WAB3206" s="14"/>
      <c r="WAC3206" s="14"/>
      <c r="WAD3206" s="14"/>
      <c r="WAE3206" s="14"/>
      <c r="WAF3206" s="14"/>
      <c r="WAG3206" s="14"/>
      <c r="WAH3206" s="14"/>
      <c r="WAI3206" s="14"/>
      <c r="WAJ3206" s="14"/>
      <c r="WAK3206" s="14"/>
      <c r="WAL3206" s="14"/>
      <c r="WAM3206" s="14"/>
      <c r="WAN3206" s="14"/>
      <c r="WAO3206" s="14"/>
      <c r="WAP3206" s="14"/>
      <c r="WAQ3206" s="14"/>
      <c r="WAR3206" s="14"/>
      <c r="WAS3206" s="14"/>
      <c r="WAT3206" s="14"/>
      <c r="WAU3206" s="14"/>
      <c r="WAV3206" s="14"/>
      <c r="WAW3206" s="14"/>
      <c r="WAX3206" s="14"/>
      <c r="WAY3206" s="14"/>
      <c r="WAZ3206" s="14"/>
      <c r="WBA3206" s="14"/>
      <c r="WBB3206" s="14"/>
      <c r="WBC3206" s="14"/>
      <c r="WBD3206" s="14"/>
      <c r="WBE3206" s="14"/>
      <c r="WBF3206" s="14"/>
      <c r="WBG3206" s="14"/>
      <c r="WBH3206" s="14"/>
      <c r="WBI3206" s="14"/>
      <c r="WBJ3206" s="14"/>
      <c r="WBK3206" s="14"/>
      <c r="WBL3206" s="14"/>
      <c r="WBM3206" s="14"/>
      <c r="WBN3206" s="14"/>
      <c r="WBO3206" s="14"/>
      <c r="WBP3206" s="14"/>
      <c r="WBQ3206" s="14"/>
      <c r="WBR3206" s="14"/>
      <c r="WBS3206" s="14"/>
      <c r="WBT3206" s="14"/>
      <c r="WBU3206" s="14"/>
      <c r="WBV3206" s="14"/>
      <c r="WBW3206" s="14"/>
      <c r="WBX3206" s="14"/>
      <c r="WBY3206" s="14"/>
      <c r="WBZ3206" s="14"/>
      <c r="WCA3206" s="14"/>
      <c r="WCB3206" s="14"/>
      <c r="WCC3206" s="14"/>
      <c r="WCD3206" s="14"/>
      <c r="WCE3206" s="14"/>
      <c r="WCF3206" s="14"/>
      <c r="WCG3206" s="14"/>
      <c r="WCH3206" s="14"/>
      <c r="WCI3206" s="14"/>
      <c r="WCJ3206" s="14"/>
      <c r="WCK3206" s="14"/>
      <c r="WCL3206" s="14"/>
      <c r="WCM3206" s="14"/>
      <c r="WCN3206" s="14"/>
      <c r="WCO3206" s="14"/>
      <c r="WCP3206" s="14"/>
      <c r="WCQ3206" s="14"/>
      <c r="WCR3206" s="14"/>
      <c r="WCS3206" s="14"/>
      <c r="WCT3206" s="14"/>
      <c r="WCU3206" s="14"/>
      <c r="WCV3206" s="14"/>
      <c r="WCW3206" s="14"/>
      <c r="WCX3206" s="14"/>
      <c r="WCY3206" s="14"/>
      <c r="WCZ3206" s="14"/>
      <c r="WDA3206" s="14"/>
      <c r="WDB3206" s="14"/>
      <c r="WDC3206" s="14"/>
      <c r="WDD3206" s="14"/>
      <c r="WDE3206" s="14"/>
      <c r="WDF3206" s="14"/>
      <c r="WDG3206" s="14"/>
      <c r="WDH3206" s="14"/>
      <c r="WDI3206" s="14"/>
      <c r="WDJ3206" s="14"/>
      <c r="WDK3206" s="14"/>
      <c r="WDL3206" s="14"/>
      <c r="WDM3206" s="14"/>
      <c r="WDN3206" s="14"/>
      <c r="WDO3206" s="14"/>
      <c r="WDP3206" s="14"/>
      <c r="WDQ3206" s="14"/>
      <c r="WDR3206" s="14"/>
      <c r="WDS3206" s="14"/>
      <c r="WDT3206" s="14"/>
      <c r="WDU3206" s="14"/>
      <c r="WDV3206" s="14"/>
      <c r="WDW3206" s="14"/>
      <c r="WDX3206" s="14"/>
      <c r="WDY3206" s="14"/>
      <c r="WDZ3206" s="14"/>
      <c r="WEA3206" s="14"/>
      <c r="WEB3206" s="14"/>
      <c r="WEC3206" s="14"/>
      <c r="WED3206" s="14"/>
      <c r="WEE3206" s="14"/>
      <c r="WEF3206" s="14"/>
      <c r="WEG3206" s="14"/>
      <c r="WEH3206" s="14"/>
      <c r="WEI3206" s="14"/>
      <c r="WEJ3206" s="14"/>
      <c r="WEK3206" s="14"/>
      <c r="WEL3206" s="14"/>
      <c r="WEM3206" s="14"/>
      <c r="WEN3206" s="14"/>
      <c r="WEO3206" s="14"/>
      <c r="WEP3206" s="14"/>
      <c r="WEQ3206" s="14"/>
      <c r="WER3206" s="14"/>
      <c r="WES3206" s="14"/>
      <c r="WET3206" s="14"/>
      <c r="WEU3206" s="14"/>
      <c r="WEV3206" s="14"/>
      <c r="WEW3206" s="14"/>
      <c r="WEX3206" s="14"/>
      <c r="WEY3206" s="14"/>
      <c r="WEZ3206" s="14"/>
      <c r="WFA3206" s="14"/>
      <c r="WFB3206" s="14"/>
      <c r="WFC3206" s="14"/>
      <c r="WFD3206" s="14"/>
      <c r="WFE3206" s="14"/>
      <c r="WFF3206" s="14"/>
      <c r="WFG3206" s="14"/>
      <c r="WFH3206" s="14"/>
      <c r="WFI3206" s="14"/>
      <c r="WFJ3206" s="14"/>
      <c r="WFK3206" s="14"/>
      <c r="WFL3206" s="14"/>
      <c r="WFM3206" s="14"/>
      <c r="WFN3206" s="14"/>
      <c r="WFO3206" s="14"/>
      <c r="WFP3206" s="14"/>
      <c r="WFQ3206" s="14"/>
      <c r="WFR3206" s="14"/>
      <c r="WFS3206" s="14"/>
      <c r="WFT3206" s="14"/>
      <c r="WFU3206" s="14"/>
      <c r="WFV3206" s="14"/>
      <c r="WFW3206" s="14"/>
      <c r="WFX3206" s="14"/>
      <c r="WFY3206" s="14"/>
      <c r="WFZ3206" s="14"/>
      <c r="WGA3206" s="14"/>
      <c r="WGB3206" s="14"/>
      <c r="WGC3206" s="14"/>
      <c r="WGD3206" s="14"/>
      <c r="WGE3206" s="14"/>
      <c r="WGF3206" s="14"/>
      <c r="WGG3206" s="14"/>
      <c r="WGH3206" s="14"/>
      <c r="WGI3206" s="14"/>
      <c r="WGJ3206" s="14"/>
      <c r="WGK3206" s="14"/>
      <c r="WGL3206" s="14"/>
      <c r="WGM3206" s="14"/>
      <c r="WGN3206" s="14"/>
      <c r="WGO3206" s="14"/>
      <c r="WGP3206" s="14"/>
      <c r="WGQ3206" s="14"/>
      <c r="WGR3206" s="14"/>
      <c r="WGS3206" s="14"/>
      <c r="WGT3206" s="14"/>
      <c r="WGU3206" s="14"/>
      <c r="WGV3206" s="14"/>
      <c r="WGW3206" s="14"/>
      <c r="WGX3206" s="14"/>
      <c r="WGY3206" s="14"/>
      <c r="WGZ3206" s="14"/>
      <c r="WHA3206" s="14"/>
      <c r="WHB3206" s="14"/>
      <c r="WHC3206" s="14"/>
      <c r="WHD3206" s="14"/>
      <c r="WHE3206" s="14"/>
      <c r="WHF3206" s="14"/>
      <c r="WHG3206" s="14"/>
      <c r="WHH3206" s="14"/>
      <c r="WHI3206" s="14"/>
      <c r="WHJ3206" s="14"/>
      <c r="WHK3206" s="14"/>
      <c r="WHL3206" s="14"/>
      <c r="WHM3206" s="14"/>
      <c r="WHN3206" s="14"/>
      <c r="WHO3206" s="14"/>
      <c r="WHP3206" s="14"/>
      <c r="WHQ3206" s="14"/>
      <c r="WHR3206" s="14"/>
      <c r="WHS3206" s="14"/>
      <c r="WHT3206" s="14"/>
      <c r="WHU3206" s="14"/>
      <c r="WHV3206" s="14"/>
      <c r="WHW3206" s="14"/>
      <c r="WHX3206" s="14"/>
      <c r="WHY3206" s="14"/>
      <c r="WHZ3206" s="14"/>
      <c r="WIA3206" s="14"/>
      <c r="WIB3206" s="14"/>
      <c r="WIC3206" s="14"/>
      <c r="WID3206" s="14"/>
      <c r="WIE3206" s="14"/>
      <c r="WIF3206" s="14"/>
      <c r="WIG3206" s="14"/>
      <c r="WIH3206" s="14"/>
      <c r="WII3206" s="14"/>
      <c r="WIJ3206" s="14"/>
      <c r="WIK3206" s="14"/>
      <c r="WIL3206" s="14"/>
      <c r="WIM3206" s="14"/>
      <c r="WIN3206" s="14"/>
      <c r="WIO3206" s="14"/>
      <c r="WIP3206" s="14"/>
      <c r="WIQ3206" s="14"/>
      <c r="WIR3206" s="14"/>
      <c r="WIS3206" s="14"/>
      <c r="WIT3206" s="14"/>
      <c r="WIU3206" s="14"/>
      <c r="WIV3206" s="14"/>
      <c r="WIW3206" s="14"/>
      <c r="WIX3206" s="14"/>
      <c r="WIY3206" s="14"/>
      <c r="WIZ3206" s="14"/>
      <c r="WJA3206" s="14"/>
      <c r="WJB3206" s="14"/>
      <c r="WJC3206" s="14"/>
      <c r="WJD3206" s="14"/>
      <c r="WJE3206" s="14"/>
      <c r="WJF3206" s="14"/>
      <c r="WJG3206" s="14"/>
      <c r="WJH3206" s="14"/>
      <c r="WJI3206" s="14"/>
      <c r="WJJ3206" s="14"/>
      <c r="WJK3206" s="14"/>
      <c r="WJL3206" s="14"/>
      <c r="WJM3206" s="14"/>
      <c r="WJN3206" s="14"/>
      <c r="WJO3206" s="14"/>
      <c r="WJP3206" s="14"/>
      <c r="WJQ3206" s="14"/>
      <c r="WJR3206" s="14"/>
      <c r="WJS3206" s="14"/>
      <c r="WJT3206" s="14"/>
      <c r="WJU3206" s="14"/>
      <c r="WJV3206" s="14"/>
      <c r="WJW3206" s="14"/>
      <c r="WJX3206" s="14"/>
      <c r="WJY3206" s="14"/>
      <c r="WJZ3206" s="14"/>
      <c r="WKA3206" s="14"/>
      <c r="WKB3206" s="14"/>
      <c r="WKC3206" s="14"/>
      <c r="WKD3206" s="14"/>
      <c r="WKE3206" s="14"/>
      <c r="WKF3206" s="14"/>
      <c r="WKG3206" s="14"/>
      <c r="WKH3206" s="14"/>
      <c r="WKI3206" s="14"/>
      <c r="WKJ3206" s="14"/>
      <c r="WKK3206" s="14"/>
      <c r="WKL3206" s="14"/>
      <c r="WKM3206" s="14"/>
      <c r="WKN3206" s="14"/>
      <c r="WKO3206" s="14"/>
      <c r="WKP3206" s="14"/>
      <c r="WKQ3206" s="14"/>
      <c r="WKR3206" s="14"/>
      <c r="WKS3206" s="14"/>
      <c r="WKT3206" s="14"/>
      <c r="WKU3206" s="14"/>
      <c r="WKV3206" s="14"/>
      <c r="WKW3206" s="14"/>
      <c r="WKX3206" s="14"/>
      <c r="WKY3206" s="14"/>
      <c r="WKZ3206" s="14"/>
      <c r="WLA3206" s="14"/>
      <c r="WLB3206" s="14"/>
      <c r="WLC3206" s="14"/>
      <c r="WLD3206" s="14"/>
      <c r="WLE3206" s="14"/>
      <c r="WLF3206" s="14"/>
      <c r="WLG3206" s="14"/>
      <c r="WLH3206" s="14"/>
      <c r="WLI3206" s="14"/>
      <c r="WLJ3206" s="14"/>
      <c r="WLK3206" s="14"/>
      <c r="WLL3206" s="14"/>
      <c r="WLM3206" s="14"/>
      <c r="WLN3206" s="14"/>
      <c r="WLO3206" s="14"/>
      <c r="WLP3206" s="14"/>
      <c r="WLQ3206" s="14"/>
      <c r="WLR3206" s="14"/>
      <c r="WLS3206" s="14"/>
      <c r="WLT3206" s="14"/>
      <c r="WLU3206" s="14"/>
      <c r="WLV3206" s="14"/>
      <c r="WLW3206" s="14"/>
      <c r="WLX3206" s="14"/>
      <c r="WLY3206" s="14"/>
      <c r="WLZ3206" s="14"/>
      <c r="WMA3206" s="14"/>
      <c r="WMB3206" s="14"/>
      <c r="WMC3206" s="14"/>
      <c r="WMD3206" s="14"/>
      <c r="WME3206" s="14"/>
      <c r="WMF3206" s="14"/>
      <c r="WMG3206" s="14"/>
      <c r="WMH3206" s="14"/>
      <c r="WMI3206" s="14"/>
      <c r="WMJ3206" s="14"/>
      <c r="WMK3206" s="14"/>
      <c r="WML3206" s="14"/>
      <c r="WMM3206" s="14"/>
      <c r="WMN3206" s="14"/>
      <c r="WMO3206" s="14"/>
      <c r="WMP3206" s="14"/>
      <c r="WMQ3206" s="14"/>
      <c r="WMR3206" s="14"/>
      <c r="WMS3206" s="14"/>
      <c r="WMT3206" s="14"/>
      <c r="WMU3206" s="14"/>
      <c r="WMV3206" s="14"/>
      <c r="WMW3206" s="14"/>
      <c r="WMX3206" s="14"/>
      <c r="WMY3206" s="14"/>
      <c r="WMZ3206" s="14"/>
      <c r="WNA3206" s="14"/>
      <c r="WNB3206" s="14"/>
      <c r="WNC3206" s="14"/>
      <c r="WND3206" s="14"/>
      <c r="WNE3206" s="14"/>
      <c r="WNF3206" s="14"/>
      <c r="WNG3206" s="14"/>
      <c r="WNH3206" s="14"/>
      <c r="WNI3206" s="14"/>
      <c r="WNJ3206" s="14"/>
      <c r="WNK3206" s="14"/>
      <c r="WNL3206" s="14"/>
      <c r="WNM3206" s="14"/>
      <c r="WNN3206" s="14"/>
      <c r="WNO3206" s="14"/>
      <c r="WNP3206" s="14"/>
      <c r="WNQ3206" s="14"/>
      <c r="WNR3206" s="14"/>
      <c r="WNS3206" s="14"/>
      <c r="WNT3206" s="14"/>
      <c r="WNU3206" s="14"/>
      <c r="WNV3206" s="14"/>
      <c r="WNW3206" s="14"/>
      <c r="WNX3206" s="14"/>
      <c r="WNY3206" s="14"/>
      <c r="WNZ3206" s="14"/>
      <c r="WOA3206" s="14"/>
      <c r="WOB3206" s="14"/>
      <c r="WOC3206" s="14"/>
      <c r="WOD3206" s="14"/>
      <c r="WOE3206" s="14"/>
      <c r="WOF3206" s="14"/>
      <c r="WOG3206" s="14"/>
      <c r="WOH3206" s="14"/>
      <c r="WOI3206" s="14"/>
      <c r="WOJ3206" s="14"/>
      <c r="WOK3206" s="14"/>
      <c r="WOL3206" s="14"/>
      <c r="WOM3206" s="14"/>
      <c r="WON3206" s="14"/>
      <c r="WOO3206" s="14"/>
      <c r="WOP3206" s="14"/>
      <c r="WOQ3206" s="14"/>
      <c r="WOR3206" s="14"/>
      <c r="WOS3206" s="14"/>
      <c r="WOT3206" s="14"/>
      <c r="WOU3206" s="14"/>
      <c r="WOV3206" s="14"/>
      <c r="WOW3206" s="14"/>
      <c r="WOX3206" s="14"/>
      <c r="WOY3206" s="14"/>
      <c r="WOZ3206" s="14"/>
      <c r="WPA3206" s="14"/>
      <c r="WPB3206" s="14"/>
      <c r="WPC3206" s="14"/>
      <c r="WPD3206" s="14"/>
      <c r="WPE3206" s="14"/>
      <c r="WPF3206" s="14"/>
      <c r="WPG3206" s="14"/>
      <c r="WPH3206" s="14"/>
      <c r="WPI3206" s="14"/>
      <c r="WPJ3206" s="14"/>
      <c r="WPK3206" s="14"/>
      <c r="WPL3206" s="14"/>
      <c r="WPM3206" s="14"/>
      <c r="WPN3206" s="14"/>
      <c r="WPO3206" s="14"/>
      <c r="WPP3206" s="14"/>
      <c r="WPQ3206" s="14"/>
      <c r="WPR3206" s="14"/>
      <c r="WPS3206" s="14"/>
      <c r="WPT3206" s="14"/>
      <c r="WPU3206" s="14"/>
      <c r="WPV3206" s="14"/>
      <c r="WPW3206" s="14"/>
      <c r="WPX3206" s="14"/>
      <c r="WPY3206" s="14"/>
      <c r="WPZ3206" s="14"/>
      <c r="WQA3206" s="14"/>
      <c r="WQB3206" s="14"/>
      <c r="WQC3206" s="14"/>
      <c r="WQD3206" s="14"/>
      <c r="WQE3206" s="14"/>
      <c r="WQF3206" s="14"/>
      <c r="WQG3206" s="14"/>
      <c r="WQH3206" s="14"/>
      <c r="WQI3206" s="14"/>
      <c r="WQJ3206" s="14"/>
      <c r="WQK3206" s="14"/>
      <c r="WQL3206" s="14"/>
      <c r="WQM3206" s="14"/>
      <c r="WQN3206" s="14"/>
      <c r="WQO3206" s="14"/>
      <c r="WQP3206" s="14"/>
      <c r="WQQ3206" s="14"/>
      <c r="WQR3206" s="14"/>
      <c r="WQS3206" s="14"/>
      <c r="WQT3206" s="14"/>
      <c r="WQU3206" s="14"/>
      <c r="WQV3206" s="14"/>
      <c r="WQW3206" s="14"/>
      <c r="WQX3206" s="14"/>
      <c r="WQY3206" s="14"/>
      <c r="WQZ3206" s="14"/>
      <c r="WRA3206" s="14"/>
      <c r="WRB3206" s="14"/>
      <c r="WRC3206" s="14"/>
      <c r="WRD3206" s="14"/>
      <c r="WRE3206" s="14"/>
      <c r="WRF3206" s="14"/>
      <c r="WRG3206" s="14"/>
      <c r="WRH3206" s="14"/>
      <c r="WRI3206" s="14"/>
      <c r="WRJ3206" s="14"/>
      <c r="WRK3206" s="14"/>
      <c r="WRL3206" s="14"/>
      <c r="WRM3206" s="14"/>
      <c r="WRN3206" s="14"/>
      <c r="WRO3206" s="14"/>
      <c r="WRP3206" s="14"/>
      <c r="WRQ3206" s="14"/>
      <c r="WRR3206" s="14"/>
      <c r="WRS3206" s="14"/>
      <c r="WRT3206" s="14"/>
      <c r="WRU3206" s="14"/>
      <c r="WRV3206" s="14"/>
      <c r="WRW3206" s="14"/>
      <c r="WRX3206" s="14"/>
      <c r="WRY3206" s="14"/>
      <c r="WRZ3206" s="14"/>
      <c r="WSA3206" s="14"/>
      <c r="WSB3206" s="14"/>
      <c r="WSC3206" s="14"/>
      <c r="WSD3206" s="14"/>
      <c r="WSE3206" s="14"/>
      <c r="WSF3206" s="14"/>
      <c r="WSG3206" s="14"/>
      <c r="WSH3206" s="14"/>
      <c r="WSI3206" s="14"/>
      <c r="WSJ3206" s="14"/>
      <c r="WSK3206" s="14"/>
      <c r="WSL3206" s="14"/>
      <c r="WSM3206" s="14"/>
      <c r="WSN3206" s="14"/>
      <c r="WSO3206" s="14"/>
      <c r="WSP3206" s="14"/>
      <c r="WSQ3206" s="14"/>
      <c r="WSR3206" s="14"/>
      <c r="WSS3206" s="14"/>
      <c r="WST3206" s="14"/>
      <c r="WSU3206" s="14"/>
      <c r="WSV3206" s="14"/>
      <c r="WSW3206" s="14"/>
      <c r="WSX3206" s="14"/>
      <c r="WSY3206" s="14"/>
      <c r="WSZ3206" s="14"/>
      <c r="WTA3206" s="14"/>
      <c r="WTB3206" s="14"/>
      <c r="WTC3206" s="14"/>
      <c r="WTD3206" s="14"/>
      <c r="WTE3206" s="14"/>
      <c r="WTF3206" s="14"/>
      <c r="WTG3206" s="14"/>
      <c r="WTH3206" s="14"/>
      <c r="WTI3206" s="14"/>
      <c r="WTJ3206" s="14"/>
      <c r="WTK3206" s="14"/>
      <c r="WTL3206" s="14"/>
      <c r="WTM3206" s="14"/>
      <c r="WTN3206" s="14"/>
      <c r="WTO3206" s="14"/>
      <c r="WTP3206" s="14"/>
      <c r="WTQ3206" s="14"/>
      <c r="WTR3206" s="14"/>
      <c r="WTS3206" s="14"/>
      <c r="WTT3206" s="14"/>
      <c r="WTU3206" s="14"/>
      <c r="WTV3206" s="14"/>
      <c r="WTW3206" s="14"/>
      <c r="WTX3206" s="14"/>
      <c r="WTY3206" s="14"/>
      <c r="WTZ3206" s="14"/>
      <c r="WUA3206" s="14"/>
      <c r="WUB3206" s="14"/>
      <c r="WUC3206" s="14"/>
      <c r="WUD3206" s="14"/>
      <c r="WUE3206" s="14"/>
      <c r="WUF3206" s="14"/>
      <c r="WUG3206" s="14"/>
      <c r="WUH3206" s="14"/>
      <c r="WUI3206" s="14"/>
      <c r="WUJ3206" s="14"/>
      <c r="WUK3206" s="14"/>
      <c r="WUL3206" s="14"/>
      <c r="WUM3206" s="14"/>
      <c r="WUN3206" s="14"/>
      <c r="WUO3206" s="14"/>
      <c r="WUP3206" s="14"/>
      <c r="WUQ3206" s="14"/>
      <c r="WUR3206" s="14"/>
      <c r="WUS3206" s="14"/>
      <c r="WUT3206" s="14"/>
      <c r="WUU3206" s="14"/>
      <c r="WUV3206" s="14"/>
      <c r="WUW3206" s="14"/>
      <c r="WUX3206" s="14"/>
      <c r="WUY3206" s="14"/>
      <c r="WUZ3206" s="14"/>
      <c r="WVA3206" s="14"/>
      <c r="WVB3206" s="14"/>
      <c r="WVC3206" s="14"/>
      <c r="WVD3206" s="14"/>
      <c r="WVE3206" s="14"/>
      <c r="WVF3206" s="14"/>
      <c r="WVG3206" s="14"/>
      <c r="WVH3206" s="14"/>
      <c r="WVI3206" s="14"/>
      <c r="WVJ3206" s="14"/>
      <c r="WVK3206" s="14"/>
      <c r="WVL3206" s="14"/>
      <c r="WVM3206" s="14"/>
      <c r="WVN3206" s="14"/>
      <c r="WVO3206" s="14"/>
      <c r="WVP3206" s="14"/>
      <c r="WVQ3206" s="14"/>
      <c r="WVR3206" s="14"/>
      <c r="WVS3206" s="14"/>
      <c r="WVT3206" s="14"/>
      <c r="WVU3206" s="14"/>
      <c r="WVV3206" s="14"/>
      <c r="WVW3206" s="14"/>
      <c r="WVX3206" s="14"/>
      <c r="WVY3206" s="14"/>
      <c r="WVZ3206" s="14"/>
      <c r="WWA3206" s="14"/>
      <c r="WWB3206" s="14"/>
      <c r="WWC3206" s="14"/>
      <c r="WWD3206" s="14"/>
      <c r="WWE3206" s="14"/>
      <c r="WWF3206" s="14"/>
      <c r="WWG3206" s="14"/>
      <c r="WWH3206" s="14"/>
      <c r="WWI3206" s="14"/>
      <c r="WWJ3206" s="14"/>
      <c r="WWK3206" s="14"/>
      <c r="WWL3206" s="14"/>
      <c r="WWM3206" s="14"/>
      <c r="WWN3206" s="14"/>
      <c r="WWO3206" s="14"/>
      <c r="WWP3206" s="14"/>
      <c r="WWQ3206" s="14"/>
      <c r="WWR3206" s="14"/>
      <c r="WWS3206" s="14"/>
      <c r="WWT3206" s="14"/>
      <c r="WWU3206" s="14"/>
      <c r="WWV3206" s="14"/>
      <c r="WWW3206" s="14"/>
      <c r="WWX3206" s="14"/>
      <c r="WWY3206" s="14"/>
      <c r="WWZ3206" s="14"/>
      <c r="WXA3206" s="14"/>
      <c r="WXB3206" s="14"/>
      <c r="WXC3206" s="14"/>
      <c r="WXD3206" s="14"/>
      <c r="WXE3206" s="14"/>
      <c r="WXF3206" s="14"/>
      <c r="WXG3206" s="14"/>
      <c r="WXH3206" s="14"/>
      <c r="WXI3206" s="14"/>
      <c r="WXJ3206" s="14"/>
      <c r="WXK3206" s="14"/>
      <c r="WXL3206" s="14"/>
      <c r="WXM3206" s="14"/>
      <c r="WXN3206" s="14"/>
      <c r="WXO3206" s="14"/>
      <c r="WXP3206" s="14"/>
      <c r="WXQ3206" s="14"/>
      <c r="WXR3206" s="14"/>
      <c r="WXS3206" s="14"/>
      <c r="WXT3206" s="14"/>
      <c r="WXU3206" s="14"/>
      <c r="WXV3206" s="14"/>
      <c r="WXW3206" s="14"/>
      <c r="WXX3206" s="14"/>
      <c r="WXY3206" s="14"/>
      <c r="WXZ3206" s="14"/>
      <c r="WYA3206" s="14"/>
      <c r="WYB3206" s="14"/>
      <c r="WYC3206" s="14"/>
      <c r="WYD3206" s="14"/>
      <c r="WYE3206" s="14"/>
      <c r="WYF3206" s="14"/>
      <c r="WYG3206" s="14"/>
      <c r="WYH3206" s="14"/>
      <c r="WYI3206" s="14"/>
      <c r="WYJ3206" s="14"/>
      <c r="WYK3206" s="14"/>
      <c r="WYL3206" s="14"/>
      <c r="WYM3206" s="14"/>
      <c r="WYN3206" s="14"/>
      <c r="WYO3206" s="14"/>
      <c r="WYP3206" s="14"/>
      <c r="WYQ3206" s="14"/>
      <c r="WYR3206" s="14"/>
      <c r="WYS3206" s="14"/>
      <c r="WYT3206" s="14"/>
      <c r="WYU3206" s="14"/>
      <c r="WYV3206" s="14"/>
      <c r="WYW3206" s="14"/>
      <c r="WYX3206" s="14"/>
      <c r="WYY3206" s="14"/>
      <c r="WYZ3206" s="14"/>
      <c r="WZA3206" s="14"/>
      <c r="WZB3206" s="14"/>
      <c r="WZC3206" s="14"/>
      <c r="WZD3206" s="14"/>
      <c r="WZE3206" s="14"/>
      <c r="WZF3206" s="14"/>
      <c r="WZG3206" s="14"/>
      <c r="WZH3206" s="14"/>
      <c r="WZI3206" s="14"/>
      <c r="WZJ3206" s="14"/>
      <c r="WZK3206" s="14"/>
      <c r="WZL3206" s="14"/>
      <c r="WZM3206" s="14"/>
      <c r="WZN3206" s="14"/>
      <c r="WZO3206" s="14"/>
      <c r="WZP3206" s="14"/>
      <c r="WZQ3206" s="14"/>
      <c r="WZR3206" s="14"/>
      <c r="WZS3206" s="14"/>
      <c r="WZT3206" s="14"/>
      <c r="WZU3206" s="14"/>
      <c r="WZV3206" s="14"/>
      <c r="WZW3206" s="14"/>
      <c r="WZX3206" s="14"/>
      <c r="WZY3206" s="14"/>
      <c r="WZZ3206" s="14"/>
      <c r="XAA3206" s="14"/>
      <c r="XAB3206" s="14"/>
      <c r="XAC3206" s="14"/>
      <c r="XAD3206" s="14"/>
      <c r="XAE3206" s="14"/>
      <c r="XAF3206" s="14"/>
      <c r="XAG3206" s="14"/>
      <c r="XAH3206" s="14"/>
      <c r="XAI3206" s="14"/>
      <c r="XAJ3206" s="14"/>
      <c r="XAK3206" s="14"/>
      <c r="XAL3206" s="14"/>
      <c r="XAM3206" s="14"/>
      <c r="XAN3206" s="14"/>
      <c r="XAO3206" s="14"/>
      <c r="XAP3206" s="14"/>
      <c r="XAQ3206" s="14"/>
      <c r="XAR3206" s="14"/>
      <c r="XAS3206" s="14"/>
      <c r="XAT3206" s="14"/>
      <c r="XAU3206" s="14"/>
      <c r="XAV3206" s="14"/>
      <c r="XAW3206" s="14"/>
      <c r="XAX3206" s="14"/>
      <c r="XAY3206" s="14"/>
      <c r="XAZ3206" s="14"/>
      <c r="XBA3206" s="14"/>
      <c r="XBB3206" s="14"/>
      <c r="XBC3206" s="14"/>
      <c r="XBD3206" s="14"/>
      <c r="XBE3206" s="14"/>
      <c r="XBF3206" s="14"/>
      <c r="XBG3206" s="14"/>
      <c r="XBH3206" s="14"/>
      <c r="XBI3206" s="14"/>
      <c r="XBJ3206" s="14"/>
      <c r="XBK3206" s="14"/>
      <c r="XBL3206" s="14"/>
      <c r="XBM3206" s="14"/>
      <c r="XBN3206" s="14"/>
      <c r="XBO3206" s="14"/>
      <c r="XBP3206" s="14"/>
      <c r="XBQ3206" s="14"/>
      <c r="XBR3206" s="14"/>
      <c r="XBS3206" s="14"/>
      <c r="XBT3206" s="14"/>
      <c r="XBU3206" s="14"/>
      <c r="XBV3206" s="14"/>
      <c r="XBW3206" s="14"/>
      <c r="XBX3206" s="14"/>
      <c r="XBY3206" s="14"/>
      <c r="XBZ3206" s="14"/>
      <c r="XCA3206" s="14"/>
      <c r="XCB3206" s="14"/>
      <c r="XCC3206" s="14"/>
      <c r="XCD3206" s="14"/>
      <c r="XCE3206" s="14"/>
      <c r="XCF3206" s="14"/>
      <c r="XCG3206" s="14"/>
      <c r="XCH3206" s="14"/>
      <c r="XCI3206" s="14"/>
      <c r="XCJ3206" s="14"/>
      <c r="XCK3206" s="14"/>
      <c r="XCL3206" s="14"/>
      <c r="XCM3206" s="14"/>
      <c r="XCN3206" s="14"/>
      <c r="XCO3206" s="14"/>
      <c r="XCP3206" s="14"/>
      <c r="XCQ3206" s="14"/>
      <c r="XCR3206" s="14"/>
      <c r="XCS3206" s="14"/>
      <c r="XCT3206" s="14"/>
      <c r="XCU3206" s="14"/>
      <c r="XCV3206" s="14"/>
      <c r="XCW3206" s="14"/>
      <c r="XCX3206" s="14"/>
      <c r="XCY3206" s="14"/>
      <c r="XCZ3206" s="14"/>
      <c r="XDA3206" s="14"/>
      <c r="XDB3206" s="14"/>
      <c r="XDC3206" s="14"/>
      <c r="XDD3206" s="14"/>
      <c r="XDE3206" s="14"/>
      <c r="XDF3206" s="14"/>
      <c r="XDG3206" s="14"/>
      <c r="XDH3206" s="14"/>
      <c r="XDI3206" s="14"/>
      <c r="XDJ3206" s="14"/>
      <c r="XDK3206" s="14"/>
      <c r="XDL3206" s="14"/>
      <c r="XDM3206" s="14"/>
      <c r="XDN3206" s="14"/>
      <c r="XDO3206" s="14"/>
      <c r="XDP3206" s="14"/>
      <c r="XDQ3206" s="14"/>
      <c r="XDR3206" s="14"/>
      <c r="XDS3206" s="14"/>
      <c r="XDT3206" s="14"/>
      <c r="XDU3206" s="14"/>
      <c r="XDV3206" s="14"/>
      <c r="XDW3206" s="14"/>
      <c r="XDX3206" s="14"/>
      <c r="XDY3206" s="14"/>
      <c r="XDZ3206" s="14"/>
      <c r="XEA3206" s="14"/>
      <c r="XEB3206" s="14"/>
      <c r="XEC3206" s="14"/>
      <c r="XED3206" s="14"/>
      <c r="XEE3206" s="14"/>
      <c r="XEF3206" s="14"/>
      <c r="XEG3206" s="14"/>
      <c r="XEH3206" s="14"/>
      <c r="XEI3206" s="14"/>
      <c r="XEJ3206" s="14"/>
      <c r="XEK3206" s="14"/>
      <c r="XEL3206" s="14"/>
      <c r="XEM3206" s="14"/>
      <c r="XEN3206" s="14"/>
      <c r="XEO3206" s="14"/>
      <c r="XEP3206" s="14"/>
      <c r="XEQ3206" s="14"/>
      <c r="XER3206" s="14"/>
      <c r="XES3206" s="14"/>
      <c r="XET3206" s="14"/>
      <c r="XEU3206" s="14"/>
      <c r="XEV3206" s="14"/>
      <c r="XEW3206" s="14"/>
      <c r="XEX3206" s="14"/>
      <c r="XEY3206" s="14"/>
      <c r="XEZ3206" s="14"/>
    </row>
    <row r="3207" spans="1:16381" ht="22.5" hidden="1" customHeight="1" x14ac:dyDescent="0.25">
      <c r="A3207" s="68" t="s">
        <v>6276</v>
      </c>
      <c r="B3207" s="25">
        <v>4556</v>
      </c>
      <c r="C3207" s="333" t="s">
        <v>3013</v>
      </c>
      <c r="D3207" s="25">
        <v>1965</v>
      </c>
      <c r="E3207" s="108" t="s">
        <v>2932</v>
      </c>
      <c r="F3207" s="68" t="s">
        <v>2934</v>
      </c>
      <c r="G3207" s="25">
        <v>4</v>
      </c>
      <c r="H3207" s="25">
        <v>4</v>
      </c>
      <c r="I3207" s="170">
        <v>3008.4</v>
      </c>
      <c r="J3207" s="170">
        <v>2588.8000000000002</v>
      </c>
      <c r="K3207" s="170">
        <v>2588.8000000000002</v>
      </c>
      <c r="L3207" s="287">
        <v>108</v>
      </c>
      <c r="M3207" s="170">
        <f t="shared" ref="M3207:M3215" si="662">R3207+T3207+V3207+X3207+Z3207+AB3207+AE3207+AF3207</f>
        <v>1757670</v>
      </c>
      <c r="N3207" s="137"/>
      <c r="O3207" s="135"/>
      <c r="P3207" s="137"/>
      <c r="Q3207" s="137">
        <f t="shared" ref="Q3207:Q3215" si="663">M3207</f>
        <v>1757670</v>
      </c>
      <c r="R3207" s="137">
        <v>1757670</v>
      </c>
      <c r="S3207" s="30"/>
      <c r="T3207" s="137"/>
      <c r="U3207" s="137"/>
      <c r="V3207" s="137"/>
      <c r="W3207" s="137"/>
      <c r="X3207" s="137"/>
      <c r="Y3207" s="137"/>
      <c r="Z3207" s="137"/>
      <c r="AA3207" s="137"/>
      <c r="AB3207" s="137"/>
      <c r="AC3207" s="137"/>
      <c r="AD3207" s="137"/>
      <c r="AE3207" s="137"/>
      <c r="AF3207" s="137"/>
      <c r="AG3207" s="337">
        <v>2025</v>
      </c>
      <c r="AH3207" s="171" t="s">
        <v>3048</v>
      </c>
      <c r="AI3207" s="171"/>
      <c r="AJ3207" s="134">
        <f t="shared" ca="1" si="644"/>
        <v>3096</v>
      </c>
      <c r="AK3207" s="35" t="s">
        <v>153</v>
      </c>
      <c r="AL3207" s="134" t="str">
        <f t="shared" ca="1" si="647"/>
        <v>3096.</v>
      </c>
      <c r="AM3207" s="140"/>
      <c r="AN3207" s="35"/>
      <c r="AO3207" s="193"/>
    </row>
    <row r="3208" spans="1:16381" ht="22.5" hidden="1" customHeight="1" x14ac:dyDescent="0.25">
      <c r="A3208" s="68" t="s">
        <v>6277</v>
      </c>
      <c r="B3208" s="25">
        <v>4284</v>
      </c>
      <c r="C3208" s="205" t="s">
        <v>2955</v>
      </c>
      <c r="D3208" s="25">
        <v>1967</v>
      </c>
      <c r="E3208" s="108" t="s">
        <v>2932</v>
      </c>
      <c r="F3208" s="68" t="s">
        <v>2934</v>
      </c>
      <c r="G3208" s="25">
        <v>5</v>
      </c>
      <c r="H3208" s="25">
        <v>3</v>
      </c>
      <c r="I3208" s="137">
        <v>3644.4</v>
      </c>
      <c r="J3208" s="137">
        <v>3185.8</v>
      </c>
      <c r="K3208" s="137">
        <v>2948.9</v>
      </c>
      <c r="L3208" s="30">
        <v>201</v>
      </c>
      <c r="M3208" s="170">
        <f t="shared" si="662"/>
        <v>328670</v>
      </c>
      <c r="N3208" s="137"/>
      <c r="O3208" s="135"/>
      <c r="P3208" s="137"/>
      <c r="Q3208" s="137">
        <f t="shared" si="663"/>
        <v>328670</v>
      </c>
      <c r="R3208" s="137">
        <v>328670</v>
      </c>
      <c r="S3208" s="30"/>
      <c r="T3208" s="137"/>
      <c r="U3208" s="137"/>
      <c r="V3208" s="137"/>
      <c r="W3208" s="137"/>
      <c r="X3208" s="137"/>
      <c r="Y3208" s="137"/>
      <c r="Z3208" s="137"/>
      <c r="AA3208" s="137"/>
      <c r="AB3208" s="137"/>
      <c r="AC3208" s="137"/>
      <c r="AD3208" s="137"/>
      <c r="AE3208" s="137"/>
      <c r="AF3208" s="137"/>
      <c r="AG3208" s="337">
        <v>2025</v>
      </c>
      <c r="AH3208" s="218" t="s">
        <v>3048</v>
      </c>
      <c r="AI3208" s="218"/>
      <c r="AJ3208" s="134">
        <f t="shared" ca="1" si="644"/>
        <v>3097</v>
      </c>
      <c r="AK3208" s="35" t="s">
        <v>153</v>
      </c>
      <c r="AL3208" s="134" t="str">
        <f t="shared" ca="1" si="647"/>
        <v>3097.</v>
      </c>
      <c r="AM3208" s="140"/>
      <c r="AN3208" s="35"/>
      <c r="AO3208" s="193"/>
    </row>
    <row r="3209" spans="1:16381" ht="22.5" hidden="1" customHeight="1" x14ac:dyDescent="0.25">
      <c r="A3209" s="68" t="s">
        <v>6278</v>
      </c>
      <c r="B3209" s="25">
        <v>4602</v>
      </c>
      <c r="C3209" s="333" t="s">
        <v>3000</v>
      </c>
      <c r="D3209" s="25">
        <v>1978</v>
      </c>
      <c r="E3209" s="108" t="s">
        <v>2932</v>
      </c>
      <c r="F3209" s="68" t="s">
        <v>2933</v>
      </c>
      <c r="G3209" s="25">
        <v>5</v>
      </c>
      <c r="H3209" s="25">
        <v>2</v>
      </c>
      <c r="I3209" s="170">
        <v>2097.4</v>
      </c>
      <c r="J3209" s="170">
        <v>1920.6</v>
      </c>
      <c r="K3209" s="170">
        <v>1920.6</v>
      </c>
      <c r="L3209" s="287">
        <v>104</v>
      </c>
      <c r="M3209" s="170">
        <f t="shared" si="662"/>
        <v>2083719.6</v>
      </c>
      <c r="N3209" s="137"/>
      <c r="O3209" s="135"/>
      <c r="P3209" s="137"/>
      <c r="Q3209" s="137">
        <f t="shared" si="663"/>
        <v>2083719.6</v>
      </c>
      <c r="R3209" s="137">
        <v>680340</v>
      </c>
      <c r="S3209" s="30"/>
      <c r="T3209" s="137"/>
      <c r="U3209" s="137"/>
      <c r="V3209" s="137"/>
      <c r="W3209" s="137"/>
      <c r="X3209" s="137"/>
      <c r="Y3209" s="137">
        <v>987.6</v>
      </c>
      <c r="Z3209" s="137">
        <v>1403379.6</v>
      </c>
      <c r="AA3209" s="137"/>
      <c r="AB3209" s="137"/>
      <c r="AC3209" s="137"/>
      <c r="AD3209" s="137"/>
      <c r="AE3209" s="137"/>
      <c r="AF3209" s="137"/>
      <c r="AG3209" s="337">
        <v>2025</v>
      </c>
      <c r="AH3209" s="171" t="s">
        <v>3052</v>
      </c>
      <c r="AI3209" s="171"/>
      <c r="AJ3209" s="134">
        <f t="shared" ca="1" si="644"/>
        <v>3098</v>
      </c>
      <c r="AK3209" s="35" t="s">
        <v>153</v>
      </c>
      <c r="AL3209" s="134" t="str">
        <f t="shared" ca="1" si="647"/>
        <v>3098.</v>
      </c>
      <c r="AM3209" s="140"/>
      <c r="AN3209" s="35"/>
      <c r="AO3209" s="193"/>
    </row>
    <row r="3210" spans="1:16381" ht="22.5" hidden="1" customHeight="1" x14ac:dyDescent="0.25">
      <c r="A3210" s="68" t="s">
        <v>6279</v>
      </c>
      <c r="B3210" s="25">
        <v>5193</v>
      </c>
      <c r="C3210" s="333" t="s">
        <v>3005</v>
      </c>
      <c r="D3210" s="25">
        <v>1987</v>
      </c>
      <c r="E3210" s="108" t="s">
        <v>2932</v>
      </c>
      <c r="F3210" s="68" t="s">
        <v>2934</v>
      </c>
      <c r="G3210" s="25">
        <v>5</v>
      </c>
      <c r="H3210" s="25">
        <v>4</v>
      </c>
      <c r="I3210" s="170">
        <v>3664.3</v>
      </c>
      <c r="J3210" s="137">
        <v>3360.3</v>
      </c>
      <c r="K3210" s="170">
        <v>3027.3</v>
      </c>
      <c r="L3210" s="287">
        <v>139</v>
      </c>
      <c r="M3210" s="170">
        <f t="shared" si="662"/>
        <v>1201590</v>
      </c>
      <c r="N3210" s="137"/>
      <c r="O3210" s="135"/>
      <c r="P3210" s="137"/>
      <c r="Q3210" s="137">
        <f t="shared" si="663"/>
        <v>1201590</v>
      </c>
      <c r="R3210" s="137">
        <v>1201590</v>
      </c>
      <c r="S3210" s="30"/>
      <c r="T3210" s="137"/>
      <c r="U3210" s="137"/>
      <c r="V3210" s="137"/>
      <c r="W3210" s="137"/>
      <c r="X3210" s="137"/>
      <c r="Y3210" s="137"/>
      <c r="Z3210" s="137"/>
      <c r="AA3210" s="137"/>
      <c r="AB3210" s="137"/>
      <c r="AC3210" s="137"/>
      <c r="AD3210" s="137"/>
      <c r="AE3210" s="137"/>
      <c r="AF3210" s="137"/>
      <c r="AG3210" s="337">
        <v>2025</v>
      </c>
      <c r="AH3210" s="171" t="s">
        <v>3049</v>
      </c>
      <c r="AI3210" s="171"/>
      <c r="AJ3210" s="134">
        <f t="shared" ca="1" si="644"/>
        <v>3099</v>
      </c>
      <c r="AK3210" s="35" t="s">
        <v>153</v>
      </c>
      <c r="AL3210" s="134" t="str">
        <f t="shared" ca="1" si="647"/>
        <v>3099.</v>
      </c>
      <c r="AM3210" s="140"/>
      <c r="AN3210" s="35"/>
      <c r="AO3210" s="193"/>
    </row>
    <row r="3211" spans="1:16381" ht="22.5" hidden="1" customHeight="1" x14ac:dyDescent="0.25">
      <c r="A3211" s="68" t="s">
        <v>6280</v>
      </c>
      <c r="B3211" s="25">
        <v>4225</v>
      </c>
      <c r="C3211" s="333" t="s">
        <v>2951</v>
      </c>
      <c r="D3211" s="25">
        <v>1989</v>
      </c>
      <c r="E3211" s="108" t="s">
        <v>2932</v>
      </c>
      <c r="F3211" s="68" t="s">
        <v>2933</v>
      </c>
      <c r="G3211" s="25">
        <v>9</v>
      </c>
      <c r="H3211" s="25">
        <v>2</v>
      </c>
      <c r="I3211" s="170">
        <v>3879.5</v>
      </c>
      <c r="J3211" s="137">
        <v>3879.5</v>
      </c>
      <c r="K3211" s="170">
        <v>3879.5</v>
      </c>
      <c r="L3211" s="287">
        <v>178</v>
      </c>
      <c r="M3211" s="170">
        <f t="shared" si="662"/>
        <v>325812</v>
      </c>
      <c r="N3211" s="137"/>
      <c r="O3211" s="135"/>
      <c r="P3211" s="137"/>
      <c r="Q3211" s="137">
        <f t="shared" si="663"/>
        <v>325812</v>
      </c>
      <c r="R3211" s="137">
        <v>325812</v>
      </c>
      <c r="S3211" s="30"/>
      <c r="T3211" s="137"/>
      <c r="U3211" s="137"/>
      <c r="V3211" s="137"/>
      <c r="W3211" s="137"/>
      <c r="X3211" s="137"/>
      <c r="Y3211" s="137"/>
      <c r="Z3211" s="137"/>
      <c r="AA3211" s="137"/>
      <c r="AB3211" s="137"/>
      <c r="AC3211" s="137"/>
      <c r="AD3211" s="137"/>
      <c r="AE3211" s="137"/>
      <c r="AF3211" s="137"/>
      <c r="AG3211" s="337">
        <v>2025</v>
      </c>
      <c r="AH3211" s="171" t="s">
        <v>3048</v>
      </c>
      <c r="AI3211" s="171"/>
      <c r="AJ3211" s="134">
        <f t="shared" ca="1" si="644"/>
        <v>3100</v>
      </c>
      <c r="AK3211" s="35" t="s">
        <v>153</v>
      </c>
      <c r="AL3211" s="134" t="str">
        <f t="shared" ca="1" si="647"/>
        <v>3100.</v>
      </c>
      <c r="AM3211" s="140"/>
      <c r="AN3211" s="35"/>
      <c r="AO3211" s="193"/>
    </row>
    <row r="3212" spans="1:16381" ht="22.5" hidden="1" customHeight="1" x14ac:dyDescent="0.25">
      <c r="A3212" s="68" t="s">
        <v>6281</v>
      </c>
      <c r="B3212" s="25">
        <v>5219</v>
      </c>
      <c r="C3212" s="333" t="s">
        <v>1067</v>
      </c>
      <c r="D3212" s="25">
        <v>1967</v>
      </c>
      <c r="E3212" s="108" t="s">
        <v>2932</v>
      </c>
      <c r="F3212" s="68" t="s">
        <v>2934</v>
      </c>
      <c r="G3212" s="25">
        <v>5</v>
      </c>
      <c r="H3212" s="25">
        <v>4</v>
      </c>
      <c r="I3212" s="170">
        <v>2637.4</v>
      </c>
      <c r="J3212" s="170">
        <v>2637.4</v>
      </c>
      <c r="K3212" s="170">
        <v>2637.4</v>
      </c>
      <c r="L3212" s="287">
        <v>110</v>
      </c>
      <c r="M3212" s="170">
        <f t="shared" si="662"/>
        <v>1293600</v>
      </c>
      <c r="N3212" s="137"/>
      <c r="O3212" s="135"/>
      <c r="P3212" s="137"/>
      <c r="Q3212" s="137">
        <f t="shared" si="663"/>
        <v>1293600</v>
      </c>
      <c r="R3212" s="137">
        <v>1293600</v>
      </c>
      <c r="S3212" s="30"/>
      <c r="T3212" s="137"/>
      <c r="U3212" s="137"/>
      <c r="V3212" s="137"/>
      <c r="W3212" s="137"/>
      <c r="X3212" s="137"/>
      <c r="Y3212" s="137"/>
      <c r="Z3212" s="137"/>
      <c r="AA3212" s="137"/>
      <c r="AB3212" s="137"/>
      <c r="AC3212" s="137"/>
      <c r="AD3212" s="137"/>
      <c r="AE3212" s="137"/>
      <c r="AF3212" s="137"/>
      <c r="AG3212" s="337">
        <v>2025</v>
      </c>
      <c r="AH3212" s="171" t="s">
        <v>3051</v>
      </c>
      <c r="AI3212" s="171"/>
      <c r="AJ3212" s="134">
        <f t="shared" ca="1" si="644"/>
        <v>3101</v>
      </c>
      <c r="AK3212" s="35" t="s">
        <v>153</v>
      </c>
      <c r="AL3212" s="134" t="str">
        <f t="shared" ca="1" si="647"/>
        <v>3101.</v>
      </c>
      <c r="AM3212" s="140"/>
      <c r="AN3212" s="296"/>
      <c r="AO3212" s="193"/>
    </row>
    <row r="3213" spans="1:16381" ht="22.5" hidden="1" customHeight="1" x14ac:dyDescent="0.25">
      <c r="A3213" s="68" t="s">
        <v>6282</v>
      </c>
      <c r="B3213" s="25">
        <v>5371</v>
      </c>
      <c r="C3213" s="333" t="s">
        <v>1073</v>
      </c>
      <c r="D3213" s="25">
        <v>1969</v>
      </c>
      <c r="E3213" s="108" t="s">
        <v>2932</v>
      </c>
      <c r="F3213" s="68" t="s">
        <v>2933</v>
      </c>
      <c r="G3213" s="25">
        <v>5</v>
      </c>
      <c r="H3213" s="25">
        <v>5</v>
      </c>
      <c r="I3213" s="170">
        <v>3748.6</v>
      </c>
      <c r="J3213" s="170">
        <v>3439.3</v>
      </c>
      <c r="K3213" s="170">
        <v>3439.3</v>
      </c>
      <c r="L3213" s="287">
        <v>146</v>
      </c>
      <c r="M3213" s="170">
        <f t="shared" si="662"/>
        <v>1663200</v>
      </c>
      <c r="N3213" s="137"/>
      <c r="O3213" s="135"/>
      <c r="P3213" s="137"/>
      <c r="Q3213" s="137">
        <f t="shared" si="663"/>
        <v>1663200</v>
      </c>
      <c r="R3213" s="137">
        <v>1663200</v>
      </c>
      <c r="S3213" s="30"/>
      <c r="T3213" s="137"/>
      <c r="U3213" s="137"/>
      <c r="V3213" s="137"/>
      <c r="W3213" s="137"/>
      <c r="X3213" s="137"/>
      <c r="Y3213" s="137"/>
      <c r="Z3213" s="137"/>
      <c r="AA3213" s="137"/>
      <c r="AB3213" s="137"/>
      <c r="AC3213" s="137"/>
      <c r="AD3213" s="137"/>
      <c r="AE3213" s="137"/>
      <c r="AF3213" s="137"/>
      <c r="AG3213" s="337">
        <v>2025</v>
      </c>
      <c r="AH3213" s="171" t="s">
        <v>3051</v>
      </c>
      <c r="AI3213" s="171"/>
      <c r="AJ3213" s="134">
        <f t="shared" ca="1" si="644"/>
        <v>3102</v>
      </c>
      <c r="AK3213" s="35" t="s">
        <v>153</v>
      </c>
      <c r="AL3213" s="134" t="str">
        <f t="shared" ca="1" si="647"/>
        <v>3102.</v>
      </c>
      <c r="AM3213" s="140"/>
      <c r="AN3213" s="296"/>
      <c r="AO3213" s="193"/>
    </row>
    <row r="3214" spans="1:16381" ht="22.5" hidden="1" customHeight="1" x14ac:dyDescent="0.25">
      <c r="A3214" s="68" t="s">
        <v>6283</v>
      </c>
      <c r="B3214" s="25">
        <v>5021</v>
      </c>
      <c r="C3214" s="333" t="s">
        <v>1037</v>
      </c>
      <c r="D3214" s="25">
        <v>1970</v>
      </c>
      <c r="E3214" s="108" t="s">
        <v>2932</v>
      </c>
      <c r="F3214" s="68" t="s">
        <v>2933</v>
      </c>
      <c r="G3214" s="25">
        <v>5</v>
      </c>
      <c r="H3214" s="25">
        <v>3</v>
      </c>
      <c r="I3214" s="137">
        <v>2478</v>
      </c>
      <c r="J3214" s="137">
        <v>2037.9</v>
      </c>
      <c r="K3214" s="137">
        <v>2037.9</v>
      </c>
      <c r="L3214" s="30">
        <v>90</v>
      </c>
      <c r="M3214" s="170">
        <f t="shared" si="662"/>
        <v>1145760</v>
      </c>
      <c r="N3214" s="137"/>
      <c r="O3214" s="135"/>
      <c r="P3214" s="137"/>
      <c r="Q3214" s="137">
        <f t="shared" si="663"/>
        <v>1145760</v>
      </c>
      <c r="R3214" s="137">
        <v>1145760</v>
      </c>
      <c r="S3214" s="30"/>
      <c r="T3214" s="137"/>
      <c r="U3214" s="137"/>
      <c r="V3214" s="137"/>
      <c r="W3214" s="137"/>
      <c r="X3214" s="137"/>
      <c r="Y3214" s="137"/>
      <c r="Z3214" s="137"/>
      <c r="AA3214" s="137"/>
      <c r="AB3214" s="137"/>
      <c r="AC3214" s="137"/>
      <c r="AD3214" s="137"/>
      <c r="AE3214" s="137"/>
      <c r="AF3214" s="137"/>
      <c r="AG3214" s="337">
        <v>2025</v>
      </c>
      <c r="AH3214" s="171" t="s">
        <v>3051</v>
      </c>
      <c r="AI3214" s="171"/>
      <c r="AJ3214" s="134">
        <f t="shared" ca="1" si="644"/>
        <v>3103</v>
      </c>
      <c r="AK3214" s="35" t="s">
        <v>153</v>
      </c>
      <c r="AL3214" s="134" t="str">
        <f t="shared" ca="1" si="647"/>
        <v>3103.</v>
      </c>
      <c r="AM3214" s="140"/>
      <c r="AN3214" s="296"/>
      <c r="AO3214" s="193"/>
    </row>
    <row r="3215" spans="1:16381" ht="22.5" hidden="1" customHeight="1" x14ac:dyDescent="0.25">
      <c r="A3215" s="68" t="s">
        <v>6284</v>
      </c>
      <c r="B3215" s="25">
        <v>4322</v>
      </c>
      <c r="C3215" s="333" t="s">
        <v>1993</v>
      </c>
      <c r="D3215" s="25">
        <v>1990</v>
      </c>
      <c r="E3215" s="108" t="s">
        <v>2932</v>
      </c>
      <c r="F3215" s="68" t="s">
        <v>2934</v>
      </c>
      <c r="G3215" s="25">
        <v>4</v>
      </c>
      <c r="H3215" s="25">
        <v>5</v>
      </c>
      <c r="I3215" s="170">
        <v>3376.4</v>
      </c>
      <c r="J3215" s="170">
        <v>3037.9</v>
      </c>
      <c r="K3215" s="170">
        <v>3037.9</v>
      </c>
      <c r="L3215" s="287">
        <v>117</v>
      </c>
      <c r="M3215" s="170">
        <f t="shared" si="662"/>
        <v>325710</v>
      </c>
      <c r="N3215" s="137"/>
      <c r="O3215" s="135"/>
      <c r="P3215" s="137"/>
      <c r="Q3215" s="137">
        <f t="shared" si="663"/>
        <v>325710</v>
      </c>
      <c r="R3215" s="137">
        <v>325710</v>
      </c>
      <c r="S3215" s="30"/>
      <c r="T3215" s="137"/>
      <c r="U3215" s="137"/>
      <c r="V3215" s="137"/>
      <c r="W3215" s="137"/>
      <c r="X3215" s="137"/>
      <c r="Y3215" s="137"/>
      <c r="Z3215" s="137"/>
      <c r="AA3215" s="137"/>
      <c r="AB3215" s="137"/>
      <c r="AC3215" s="137"/>
      <c r="AD3215" s="137"/>
      <c r="AE3215" s="137"/>
      <c r="AF3215" s="137"/>
      <c r="AG3215" s="337">
        <v>2025</v>
      </c>
      <c r="AH3215" s="171" t="s">
        <v>3051</v>
      </c>
      <c r="AI3215" s="171"/>
      <c r="AJ3215" s="134">
        <f t="shared" ca="1" si="644"/>
        <v>3104</v>
      </c>
      <c r="AK3215" s="35" t="s">
        <v>153</v>
      </c>
      <c r="AL3215" s="134" t="str">
        <f t="shared" ca="1" si="647"/>
        <v>3104.</v>
      </c>
      <c r="AM3215" s="140"/>
      <c r="AN3215" s="35"/>
      <c r="AO3215" s="193"/>
    </row>
    <row r="3216" spans="1:16381" ht="22.5" hidden="1" customHeight="1" x14ac:dyDescent="0.25">
      <c r="A3216" s="68" t="s">
        <v>6285</v>
      </c>
      <c r="B3216" s="68">
        <v>5357</v>
      </c>
      <c r="C3216" s="205" t="s">
        <v>3178</v>
      </c>
      <c r="D3216" s="68">
        <v>1980</v>
      </c>
      <c r="E3216" s="108" t="s">
        <v>2932</v>
      </c>
      <c r="F3216" s="68" t="s">
        <v>2934</v>
      </c>
      <c r="G3216" s="25">
        <v>5</v>
      </c>
      <c r="H3216" s="25">
        <v>4</v>
      </c>
      <c r="I3216" s="137">
        <v>5196.2</v>
      </c>
      <c r="J3216" s="137">
        <v>2811.7</v>
      </c>
      <c r="K3216" s="137">
        <v>2811.7</v>
      </c>
      <c r="L3216" s="30">
        <v>137</v>
      </c>
      <c r="M3216" s="173">
        <f t="shared" ref="M3216:M3217" si="664">R3216+T3216+V3216+X3216+Z3216+AB3216+AE3216+AF3216</f>
        <v>2000600</v>
      </c>
      <c r="N3216" s="137"/>
      <c r="O3216" s="135"/>
      <c r="P3216" s="137"/>
      <c r="Q3216" s="137">
        <f t="shared" ref="Q3216:Q3217" si="665">M3216</f>
        <v>2000600</v>
      </c>
      <c r="R3216" s="137">
        <v>2000600</v>
      </c>
      <c r="S3216" s="30"/>
      <c r="T3216" s="137"/>
      <c r="U3216" s="137"/>
      <c r="V3216" s="137"/>
      <c r="W3216" s="137"/>
      <c r="X3216" s="137"/>
      <c r="Y3216" s="137"/>
      <c r="Z3216" s="137"/>
      <c r="AA3216" s="137"/>
      <c r="AB3216" s="137"/>
      <c r="AC3216" s="137"/>
      <c r="AD3216" s="137"/>
      <c r="AE3216" s="137"/>
      <c r="AF3216" s="184"/>
      <c r="AG3216" s="143" t="s">
        <v>3126</v>
      </c>
      <c r="AH3216" s="188" t="s">
        <v>3048</v>
      </c>
      <c r="AI3216" s="188"/>
      <c r="AJ3216" s="134">
        <f t="shared" ca="1" si="644"/>
        <v>3105</v>
      </c>
      <c r="AK3216" s="35" t="s">
        <v>153</v>
      </c>
      <c r="AL3216" s="134" t="str">
        <f t="shared" ca="1" si="647"/>
        <v>3105.</v>
      </c>
      <c r="AM3216" s="140"/>
      <c r="AN3216" s="299"/>
      <c r="AO3216" s="193"/>
      <c r="AP3216" s="14"/>
      <c r="AQ3216" s="14"/>
      <c r="AR3216" s="14"/>
      <c r="AS3216" s="14"/>
      <c r="AT3216" s="14"/>
      <c r="AU3216" s="14"/>
      <c r="AV3216" s="14"/>
      <c r="AW3216" s="14"/>
      <c r="AX3216" s="14"/>
      <c r="AY3216" s="14"/>
      <c r="AZ3216" s="14"/>
      <c r="BA3216" s="14"/>
      <c r="BB3216" s="14"/>
      <c r="BC3216" s="14"/>
      <c r="BD3216" s="14"/>
      <c r="BE3216" s="14"/>
      <c r="BF3216" s="14"/>
      <c r="BG3216" s="14"/>
      <c r="BH3216" s="14"/>
      <c r="BI3216" s="14"/>
      <c r="BJ3216" s="14"/>
      <c r="BK3216" s="14"/>
      <c r="BL3216" s="14"/>
      <c r="BM3216" s="14"/>
      <c r="BN3216" s="14"/>
      <c r="BO3216" s="14"/>
      <c r="BP3216" s="14"/>
      <c r="BQ3216" s="14"/>
      <c r="BR3216" s="14"/>
      <c r="BS3216" s="14"/>
      <c r="BT3216" s="14"/>
      <c r="BU3216" s="14"/>
      <c r="BV3216" s="14"/>
      <c r="BW3216" s="14"/>
      <c r="BX3216" s="14"/>
      <c r="BY3216" s="14"/>
      <c r="BZ3216" s="14"/>
      <c r="CA3216" s="14"/>
      <c r="CB3216" s="14"/>
      <c r="CC3216" s="14"/>
      <c r="CD3216" s="14"/>
      <c r="CE3216" s="14"/>
      <c r="CF3216" s="14"/>
      <c r="CG3216" s="14"/>
      <c r="CH3216" s="14"/>
      <c r="CI3216" s="14"/>
      <c r="CJ3216" s="14"/>
      <c r="CK3216" s="14"/>
      <c r="CL3216" s="14"/>
      <c r="CM3216" s="14"/>
      <c r="CN3216" s="14"/>
      <c r="CO3216" s="14"/>
      <c r="CP3216" s="14"/>
      <c r="CQ3216" s="14"/>
      <c r="CR3216" s="14"/>
      <c r="CS3216" s="14"/>
      <c r="CT3216" s="14"/>
      <c r="CU3216" s="14"/>
      <c r="CV3216" s="14"/>
      <c r="CW3216" s="14"/>
      <c r="CX3216" s="14"/>
      <c r="CY3216" s="14"/>
      <c r="CZ3216" s="14"/>
      <c r="DA3216" s="14"/>
      <c r="DB3216" s="14"/>
      <c r="DC3216" s="14"/>
      <c r="DD3216" s="14"/>
      <c r="DE3216" s="14"/>
      <c r="DF3216" s="14"/>
      <c r="DG3216" s="14"/>
      <c r="DH3216" s="14"/>
      <c r="DI3216" s="14"/>
      <c r="DJ3216" s="14"/>
      <c r="DK3216" s="14"/>
      <c r="DL3216" s="14"/>
      <c r="DM3216" s="14"/>
      <c r="DN3216" s="14"/>
      <c r="DO3216" s="14"/>
      <c r="DP3216" s="14"/>
      <c r="DQ3216" s="14"/>
      <c r="DR3216" s="14"/>
      <c r="DS3216" s="14"/>
      <c r="DT3216" s="14"/>
      <c r="DU3216" s="14"/>
      <c r="DV3216" s="14"/>
      <c r="DW3216" s="14"/>
      <c r="DX3216" s="14"/>
      <c r="DY3216" s="14"/>
      <c r="DZ3216" s="14"/>
      <c r="EA3216" s="14"/>
      <c r="EB3216" s="14"/>
      <c r="EC3216" s="14"/>
      <c r="ED3216" s="14"/>
      <c r="EE3216" s="14"/>
      <c r="EF3216" s="14"/>
      <c r="EG3216" s="14"/>
      <c r="EH3216" s="14"/>
      <c r="EI3216" s="14"/>
      <c r="EJ3216" s="14"/>
      <c r="EK3216" s="14"/>
      <c r="EL3216" s="14"/>
      <c r="EM3216" s="14"/>
      <c r="EN3216" s="14"/>
      <c r="EO3216" s="14"/>
      <c r="EP3216" s="14"/>
      <c r="EQ3216" s="14"/>
      <c r="ER3216" s="14"/>
      <c r="ES3216" s="14"/>
      <c r="ET3216" s="14"/>
      <c r="EU3216" s="14"/>
      <c r="EV3216" s="14"/>
      <c r="EW3216" s="14"/>
      <c r="EX3216" s="14"/>
      <c r="EY3216" s="14"/>
      <c r="EZ3216" s="14"/>
      <c r="FA3216" s="14"/>
      <c r="FB3216" s="14"/>
      <c r="FC3216" s="14"/>
      <c r="FD3216" s="14"/>
      <c r="FE3216" s="14"/>
      <c r="FF3216" s="14"/>
      <c r="FG3216" s="14"/>
      <c r="FH3216" s="14"/>
      <c r="FI3216" s="14"/>
      <c r="FJ3216" s="14"/>
      <c r="FK3216" s="14"/>
      <c r="FL3216" s="14"/>
      <c r="FM3216" s="14"/>
      <c r="FN3216" s="14"/>
      <c r="FO3216" s="14"/>
      <c r="FP3216" s="14"/>
      <c r="FQ3216" s="14"/>
      <c r="FR3216" s="14"/>
      <c r="FS3216" s="14"/>
      <c r="FT3216" s="14"/>
      <c r="FU3216" s="14"/>
      <c r="FV3216" s="14"/>
      <c r="FW3216" s="14"/>
      <c r="FX3216" s="14"/>
      <c r="FY3216" s="14"/>
      <c r="FZ3216" s="14"/>
      <c r="GA3216" s="14"/>
      <c r="GB3216" s="14"/>
      <c r="GC3216" s="14"/>
      <c r="GD3216" s="14"/>
      <c r="GE3216" s="14"/>
      <c r="GF3216" s="14"/>
      <c r="GG3216" s="14"/>
      <c r="GH3216" s="14"/>
      <c r="GI3216" s="14"/>
      <c r="GJ3216" s="14"/>
      <c r="GK3216" s="14"/>
      <c r="GL3216" s="14"/>
      <c r="GM3216" s="14"/>
      <c r="GN3216" s="14"/>
      <c r="GO3216" s="14"/>
      <c r="GP3216" s="14"/>
      <c r="GQ3216" s="14"/>
      <c r="GR3216" s="14"/>
      <c r="GS3216" s="14"/>
      <c r="GT3216" s="14"/>
      <c r="GU3216" s="14"/>
      <c r="GV3216" s="14"/>
      <c r="GW3216" s="14"/>
      <c r="GX3216" s="14"/>
      <c r="GY3216" s="14"/>
      <c r="GZ3216" s="14"/>
      <c r="HA3216" s="14"/>
      <c r="HB3216" s="14"/>
      <c r="HC3216" s="14"/>
      <c r="HD3216" s="14"/>
      <c r="HE3216" s="14"/>
      <c r="HF3216" s="14"/>
      <c r="HG3216" s="14"/>
      <c r="HH3216" s="14"/>
      <c r="HI3216" s="14"/>
      <c r="HJ3216" s="14"/>
      <c r="HK3216" s="14"/>
      <c r="HL3216" s="14"/>
      <c r="HM3216" s="14"/>
      <c r="HN3216" s="14"/>
      <c r="HO3216" s="14"/>
      <c r="HP3216" s="14"/>
      <c r="HQ3216" s="14"/>
      <c r="HR3216" s="14"/>
      <c r="HS3216" s="14"/>
      <c r="HT3216" s="14"/>
      <c r="HU3216" s="14"/>
      <c r="HV3216" s="14"/>
      <c r="HW3216" s="14"/>
      <c r="HX3216" s="14"/>
      <c r="HY3216" s="14"/>
      <c r="HZ3216" s="14"/>
      <c r="IA3216" s="14"/>
      <c r="IB3216" s="14"/>
      <c r="IC3216" s="14"/>
      <c r="ID3216" s="14"/>
      <c r="IE3216" s="14"/>
      <c r="IF3216" s="14"/>
      <c r="IG3216" s="14"/>
      <c r="IH3216" s="14"/>
      <c r="II3216" s="14"/>
      <c r="IJ3216" s="14"/>
      <c r="IK3216" s="14"/>
      <c r="IL3216" s="14"/>
      <c r="IM3216" s="14"/>
      <c r="IN3216" s="14"/>
      <c r="IO3216" s="14"/>
      <c r="IP3216" s="14"/>
      <c r="IQ3216" s="14"/>
      <c r="IR3216" s="14"/>
      <c r="IS3216" s="14"/>
      <c r="IT3216" s="14"/>
      <c r="IU3216" s="14"/>
      <c r="IV3216" s="14"/>
      <c r="IW3216" s="14"/>
      <c r="IX3216" s="14"/>
      <c r="IY3216" s="14"/>
      <c r="IZ3216" s="14"/>
      <c r="JA3216" s="14"/>
      <c r="JB3216" s="14"/>
      <c r="JC3216" s="14"/>
      <c r="JD3216" s="14"/>
      <c r="JE3216" s="14"/>
      <c r="JF3216" s="14"/>
      <c r="JG3216" s="14"/>
      <c r="JH3216" s="14"/>
      <c r="JI3216" s="14"/>
      <c r="JJ3216" s="14"/>
      <c r="JK3216" s="14"/>
      <c r="JL3216" s="14"/>
      <c r="JM3216" s="14"/>
      <c r="JN3216" s="14"/>
      <c r="JO3216" s="14"/>
      <c r="JP3216" s="14"/>
      <c r="JQ3216" s="14"/>
      <c r="JR3216" s="14"/>
      <c r="JS3216" s="14"/>
      <c r="JT3216" s="14"/>
      <c r="JU3216" s="14"/>
      <c r="JV3216" s="14"/>
      <c r="JW3216" s="14"/>
      <c r="JX3216" s="14"/>
      <c r="JY3216" s="14"/>
      <c r="JZ3216" s="14"/>
      <c r="KA3216" s="14"/>
      <c r="KB3216" s="14"/>
      <c r="KC3216" s="14"/>
      <c r="KD3216" s="14"/>
      <c r="KE3216" s="14"/>
      <c r="KF3216" s="14"/>
      <c r="KG3216" s="14"/>
      <c r="KH3216" s="14"/>
      <c r="KI3216" s="14"/>
      <c r="KJ3216" s="14"/>
      <c r="KK3216" s="14"/>
      <c r="KL3216" s="14"/>
      <c r="KM3216" s="14"/>
      <c r="KN3216" s="14"/>
      <c r="KO3216" s="14"/>
      <c r="KP3216" s="14"/>
      <c r="KQ3216" s="14"/>
      <c r="KR3216" s="14"/>
      <c r="KS3216" s="14"/>
      <c r="KT3216" s="14"/>
      <c r="KU3216" s="14"/>
      <c r="KV3216" s="14"/>
      <c r="KW3216" s="14"/>
      <c r="KX3216" s="14"/>
      <c r="KY3216" s="14"/>
      <c r="KZ3216" s="14"/>
      <c r="LA3216" s="14"/>
      <c r="LB3216" s="14"/>
      <c r="LC3216" s="14"/>
      <c r="LD3216" s="14"/>
      <c r="LE3216" s="14"/>
      <c r="LF3216" s="14"/>
      <c r="LG3216" s="14"/>
      <c r="LH3216" s="14"/>
      <c r="LI3216" s="14"/>
      <c r="LJ3216" s="14"/>
      <c r="LK3216" s="14"/>
      <c r="LL3216" s="14"/>
      <c r="LM3216" s="14"/>
      <c r="LN3216" s="14"/>
      <c r="LO3216" s="14"/>
      <c r="LP3216" s="14"/>
      <c r="LQ3216" s="14"/>
      <c r="LR3216" s="14"/>
      <c r="LS3216" s="14"/>
      <c r="LT3216" s="14"/>
      <c r="LU3216" s="14"/>
      <c r="LV3216" s="14"/>
      <c r="LW3216" s="14"/>
      <c r="LX3216" s="14"/>
      <c r="LY3216" s="14"/>
      <c r="LZ3216" s="14"/>
      <c r="MA3216" s="14"/>
      <c r="MB3216" s="14"/>
      <c r="MC3216" s="14"/>
      <c r="MD3216" s="14"/>
      <c r="ME3216" s="14"/>
      <c r="MF3216" s="14"/>
      <c r="MG3216" s="14"/>
      <c r="MH3216" s="14"/>
      <c r="MI3216" s="14"/>
      <c r="MJ3216" s="14"/>
      <c r="MK3216" s="14"/>
      <c r="ML3216" s="14"/>
      <c r="MM3216" s="14"/>
      <c r="MN3216" s="14"/>
      <c r="MO3216" s="14"/>
      <c r="MP3216" s="14"/>
      <c r="MQ3216" s="14"/>
      <c r="MR3216" s="14"/>
      <c r="MS3216" s="14"/>
      <c r="MT3216" s="14"/>
      <c r="MU3216" s="14"/>
      <c r="MV3216" s="14"/>
      <c r="MW3216" s="14"/>
      <c r="MX3216" s="14"/>
      <c r="MY3216" s="14"/>
      <c r="MZ3216" s="14"/>
      <c r="NA3216" s="14"/>
      <c r="NB3216" s="14"/>
      <c r="NC3216" s="14"/>
      <c r="ND3216" s="14"/>
      <c r="NE3216" s="14"/>
      <c r="NF3216" s="14"/>
      <c r="NG3216" s="14"/>
      <c r="NH3216" s="14"/>
      <c r="NI3216" s="14"/>
      <c r="NJ3216" s="14"/>
      <c r="NK3216" s="14"/>
      <c r="NL3216" s="14"/>
      <c r="NM3216" s="14"/>
      <c r="NN3216" s="14"/>
      <c r="NO3216" s="14"/>
      <c r="NP3216" s="14"/>
      <c r="NQ3216" s="14"/>
      <c r="NR3216" s="14"/>
      <c r="NS3216" s="14"/>
      <c r="NT3216" s="14"/>
      <c r="NU3216" s="14"/>
      <c r="NV3216" s="14"/>
      <c r="NW3216" s="14"/>
      <c r="NX3216" s="14"/>
      <c r="NY3216" s="14"/>
      <c r="NZ3216" s="14"/>
      <c r="OA3216" s="14"/>
      <c r="OB3216" s="14"/>
      <c r="OC3216" s="14"/>
      <c r="OD3216" s="14"/>
      <c r="OE3216" s="14"/>
      <c r="OF3216" s="14"/>
      <c r="OG3216" s="14"/>
      <c r="OH3216" s="14"/>
      <c r="OI3216" s="14"/>
      <c r="OJ3216" s="14"/>
      <c r="OK3216" s="14"/>
      <c r="OL3216" s="14"/>
      <c r="OM3216" s="14"/>
      <c r="ON3216" s="14"/>
      <c r="OO3216" s="14"/>
      <c r="OP3216" s="14"/>
      <c r="OQ3216" s="14"/>
      <c r="OR3216" s="14"/>
      <c r="OS3216" s="14"/>
      <c r="OT3216" s="14"/>
      <c r="OU3216" s="14"/>
      <c r="OV3216" s="14"/>
      <c r="OW3216" s="14"/>
      <c r="OX3216" s="14"/>
      <c r="OY3216" s="14"/>
      <c r="OZ3216" s="14"/>
      <c r="PA3216" s="14"/>
      <c r="PB3216" s="14"/>
      <c r="PC3216" s="14"/>
      <c r="PD3216" s="14"/>
      <c r="PE3216" s="14"/>
      <c r="PF3216" s="14"/>
      <c r="PG3216" s="14"/>
      <c r="PH3216" s="14"/>
      <c r="PI3216" s="14"/>
      <c r="PJ3216" s="14"/>
      <c r="PK3216" s="14"/>
      <c r="PL3216" s="14"/>
      <c r="PM3216" s="14"/>
      <c r="PN3216" s="14"/>
      <c r="PO3216" s="14"/>
      <c r="PP3216" s="14"/>
      <c r="PQ3216" s="14"/>
      <c r="PR3216" s="14"/>
      <c r="PS3216" s="14"/>
      <c r="PT3216" s="14"/>
      <c r="PU3216" s="14"/>
      <c r="PV3216" s="14"/>
      <c r="PW3216" s="14"/>
      <c r="PX3216" s="14"/>
      <c r="PY3216" s="14"/>
      <c r="PZ3216" s="14"/>
      <c r="QA3216" s="14"/>
      <c r="QB3216" s="14"/>
      <c r="QC3216" s="14"/>
      <c r="QD3216" s="14"/>
      <c r="QE3216" s="14"/>
      <c r="QF3216" s="14"/>
      <c r="QG3216" s="14"/>
      <c r="QH3216" s="14"/>
      <c r="QI3216" s="14"/>
      <c r="QJ3216" s="14"/>
      <c r="QK3216" s="14"/>
      <c r="QL3216" s="14"/>
      <c r="QM3216" s="14"/>
      <c r="QN3216" s="14"/>
      <c r="QO3216" s="14"/>
      <c r="QP3216" s="14"/>
      <c r="QQ3216" s="14"/>
      <c r="QR3216" s="14"/>
      <c r="QS3216" s="14"/>
      <c r="QT3216" s="14"/>
      <c r="QU3216" s="14"/>
      <c r="QV3216" s="14"/>
      <c r="QW3216" s="14"/>
      <c r="QX3216" s="14"/>
      <c r="QY3216" s="14"/>
      <c r="QZ3216" s="14"/>
      <c r="RA3216" s="14"/>
      <c r="RB3216" s="14"/>
      <c r="RC3216" s="14"/>
      <c r="RD3216" s="14"/>
      <c r="RE3216" s="14"/>
      <c r="RF3216" s="14"/>
      <c r="RG3216" s="14"/>
      <c r="RH3216" s="14"/>
      <c r="RI3216" s="14"/>
      <c r="RJ3216" s="14"/>
      <c r="RK3216" s="14"/>
      <c r="RL3216" s="14"/>
      <c r="RM3216" s="14"/>
      <c r="RN3216" s="14"/>
      <c r="RO3216" s="14"/>
      <c r="RP3216" s="14"/>
      <c r="RQ3216" s="14"/>
      <c r="RR3216" s="14"/>
      <c r="RS3216" s="14"/>
      <c r="RT3216" s="14"/>
      <c r="RU3216" s="14"/>
      <c r="RV3216" s="14"/>
      <c r="RW3216" s="14"/>
      <c r="RX3216" s="14"/>
      <c r="RY3216" s="14"/>
      <c r="RZ3216" s="14"/>
      <c r="SA3216" s="14"/>
      <c r="SB3216" s="14"/>
      <c r="SC3216" s="14"/>
      <c r="SD3216" s="14"/>
      <c r="SE3216" s="14"/>
      <c r="SF3216" s="14"/>
      <c r="SG3216" s="14"/>
      <c r="SH3216" s="14"/>
      <c r="SI3216" s="14"/>
      <c r="SJ3216" s="14"/>
      <c r="SK3216" s="14"/>
      <c r="SL3216" s="14"/>
      <c r="SM3216" s="14"/>
      <c r="SN3216" s="14"/>
      <c r="SO3216" s="14"/>
      <c r="SP3216" s="14"/>
      <c r="SQ3216" s="14"/>
      <c r="SR3216" s="14"/>
      <c r="SS3216" s="14"/>
      <c r="ST3216" s="14"/>
      <c r="SU3216" s="14"/>
      <c r="SV3216" s="14"/>
      <c r="SW3216" s="14"/>
      <c r="SX3216" s="14"/>
      <c r="SY3216" s="14"/>
      <c r="SZ3216" s="14"/>
      <c r="TA3216" s="14"/>
      <c r="TB3216" s="14"/>
      <c r="TC3216" s="14"/>
      <c r="TD3216" s="14"/>
      <c r="TE3216" s="14"/>
      <c r="TF3216" s="14"/>
      <c r="TG3216" s="14"/>
      <c r="TH3216" s="14"/>
      <c r="TI3216" s="14"/>
      <c r="TJ3216" s="14"/>
      <c r="TK3216" s="14"/>
      <c r="TL3216" s="14"/>
      <c r="TM3216" s="14"/>
      <c r="TN3216" s="14"/>
      <c r="TO3216" s="14"/>
      <c r="TP3216" s="14"/>
      <c r="TQ3216" s="14"/>
      <c r="TR3216" s="14"/>
      <c r="TS3216" s="14"/>
      <c r="TT3216" s="14"/>
      <c r="TU3216" s="14"/>
      <c r="TV3216" s="14"/>
      <c r="TW3216" s="14"/>
      <c r="TX3216" s="14"/>
      <c r="TY3216" s="14"/>
      <c r="TZ3216" s="14"/>
      <c r="UA3216" s="14"/>
      <c r="UB3216" s="14"/>
      <c r="UC3216" s="14"/>
      <c r="UD3216" s="14"/>
      <c r="UE3216" s="14"/>
      <c r="UF3216" s="14"/>
      <c r="UG3216" s="14"/>
      <c r="UH3216" s="14"/>
      <c r="UI3216" s="14"/>
      <c r="UJ3216" s="14"/>
      <c r="UK3216" s="14"/>
      <c r="UL3216" s="14"/>
      <c r="UM3216" s="14"/>
      <c r="UN3216" s="14"/>
      <c r="UO3216" s="14"/>
      <c r="UP3216" s="14"/>
      <c r="UQ3216" s="14"/>
      <c r="UR3216" s="14"/>
      <c r="US3216" s="14"/>
      <c r="UT3216" s="14"/>
      <c r="UU3216" s="14"/>
      <c r="UV3216" s="14"/>
      <c r="UW3216" s="14"/>
      <c r="UX3216" s="14"/>
      <c r="UY3216" s="14"/>
      <c r="UZ3216" s="14"/>
      <c r="VA3216" s="14"/>
      <c r="VB3216" s="14"/>
      <c r="VC3216" s="14"/>
      <c r="VD3216" s="14"/>
      <c r="VE3216" s="14"/>
      <c r="VF3216" s="14"/>
      <c r="VG3216" s="14"/>
      <c r="VH3216" s="14"/>
      <c r="VI3216" s="14"/>
      <c r="VJ3216" s="14"/>
      <c r="VK3216" s="14"/>
      <c r="VL3216" s="14"/>
      <c r="VM3216" s="14"/>
      <c r="VN3216" s="14"/>
      <c r="VO3216" s="14"/>
      <c r="VP3216" s="14"/>
      <c r="VQ3216" s="14"/>
      <c r="VR3216" s="14"/>
      <c r="VS3216" s="14"/>
      <c r="VT3216" s="14"/>
      <c r="VU3216" s="14"/>
      <c r="VV3216" s="14"/>
      <c r="VW3216" s="14"/>
      <c r="VX3216" s="14"/>
      <c r="VY3216" s="14"/>
      <c r="VZ3216" s="14"/>
      <c r="WA3216" s="14"/>
      <c r="WB3216" s="14"/>
      <c r="WC3216" s="14"/>
      <c r="WD3216" s="14"/>
      <c r="WE3216" s="14"/>
      <c r="WF3216" s="14"/>
      <c r="WG3216" s="14"/>
      <c r="WH3216" s="14"/>
      <c r="WI3216" s="14"/>
      <c r="WJ3216" s="14"/>
      <c r="WK3216" s="14"/>
      <c r="WL3216" s="14"/>
      <c r="WM3216" s="14"/>
      <c r="WN3216" s="14"/>
      <c r="WO3216" s="14"/>
      <c r="WP3216" s="14"/>
      <c r="WQ3216" s="14"/>
      <c r="WR3216" s="14"/>
      <c r="WS3216" s="14"/>
      <c r="WT3216" s="14"/>
      <c r="WU3216" s="14"/>
      <c r="WV3216" s="14"/>
      <c r="WW3216" s="14"/>
      <c r="WX3216" s="14"/>
      <c r="WY3216" s="14"/>
      <c r="WZ3216" s="14"/>
      <c r="XA3216" s="14"/>
      <c r="XB3216" s="14"/>
      <c r="XC3216" s="14"/>
      <c r="XD3216" s="14"/>
      <c r="XE3216" s="14"/>
      <c r="XF3216" s="14"/>
      <c r="XG3216" s="14"/>
      <c r="XH3216" s="14"/>
      <c r="XI3216" s="14"/>
      <c r="XJ3216" s="14"/>
      <c r="XK3216" s="14"/>
      <c r="XL3216" s="14"/>
      <c r="XM3216" s="14"/>
      <c r="XN3216" s="14"/>
      <c r="XO3216" s="14"/>
      <c r="XP3216" s="14"/>
      <c r="XQ3216" s="14"/>
      <c r="XR3216" s="14"/>
      <c r="XS3216" s="14"/>
      <c r="XT3216" s="14"/>
      <c r="XU3216" s="14"/>
      <c r="XV3216" s="14"/>
      <c r="XW3216" s="14"/>
      <c r="XX3216" s="14"/>
      <c r="XY3216" s="14"/>
      <c r="XZ3216" s="14"/>
      <c r="YA3216" s="14"/>
      <c r="YB3216" s="14"/>
      <c r="YC3216" s="14"/>
      <c r="YD3216" s="14"/>
      <c r="YE3216" s="14"/>
      <c r="YF3216" s="14"/>
      <c r="YG3216" s="14"/>
      <c r="YH3216" s="14"/>
      <c r="YI3216" s="14"/>
      <c r="YJ3216" s="14"/>
      <c r="YK3216" s="14"/>
      <c r="YL3216" s="14"/>
      <c r="YM3216" s="14"/>
      <c r="YN3216" s="14"/>
      <c r="YO3216" s="14"/>
      <c r="YP3216" s="14"/>
      <c r="YQ3216" s="14"/>
      <c r="YR3216" s="14"/>
      <c r="YS3216" s="14"/>
      <c r="YT3216" s="14"/>
      <c r="YU3216" s="14"/>
      <c r="YV3216" s="14"/>
      <c r="YW3216" s="14"/>
      <c r="YX3216" s="14"/>
      <c r="YY3216" s="14"/>
      <c r="YZ3216" s="14"/>
      <c r="ZA3216" s="14"/>
      <c r="ZB3216" s="14"/>
      <c r="ZC3216" s="14"/>
      <c r="ZD3216" s="14"/>
      <c r="ZE3216" s="14"/>
      <c r="ZF3216" s="14"/>
      <c r="ZG3216" s="14"/>
      <c r="ZH3216" s="14"/>
      <c r="ZI3216" s="14"/>
      <c r="ZJ3216" s="14"/>
      <c r="ZK3216" s="14"/>
      <c r="ZL3216" s="14"/>
      <c r="ZM3216" s="14"/>
      <c r="ZN3216" s="14"/>
      <c r="ZO3216" s="14"/>
      <c r="ZP3216" s="14"/>
      <c r="ZQ3216" s="14"/>
      <c r="ZR3216" s="14"/>
      <c r="ZS3216" s="14"/>
      <c r="ZT3216" s="14"/>
      <c r="ZU3216" s="14"/>
      <c r="ZV3216" s="14"/>
      <c r="ZW3216" s="14"/>
      <c r="ZX3216" s="14"/>
      <c r="ZY3216" s="14"/>
      <c r="ZZ3216" s="14"/>
      <c r="AAA3216" s="14"/>
      <c r="AAB3216" s="14"/>
      <c r="AAC3216" s="14"/>
      <c r="AAD3216" s="14"/>
      <c r="AAE3216" s="14"/>
      <c r="AAF3216" s="14"/>
      <c r="AAG3216" s="14"/>
      <c r="AAH3216" s="14"/>
      <c r="AAI3216" s="14"/>
      <c r="AAJ3216" s="14"/>
      <c r="AAK3216" s="14"/>
      <c r="AAL3216" s="14"/>
      <c r="AAM3216" s="14"/>
      <c r="AAN3216" s="14"/>
      <c r="AAO3216" s="14"/>
      <c r="AAP3216" s="14"/>
      <c r="AAQ3216" s="14"/>
      <c r="AAR3216" s="14"/>
      <c r="AAS3216" s="14"/>
      <c r="AAT3216" s="14"/>
      <c r="AAU3216" s="14"/>
      <c r="AAV3216" s="14"/>
      <c r="AAW3216" s="14"/>
      <c r="AAX3216" s="14"/>
      <c r="AAY3216" s="14"/>
      <c r="AAZ3216" s="14"/>
      <c r="ABA3216" s="14"/>
      <c r="ABB3216" s="14"/>
      <c r="ABC3216" s="14"/>
      <c r="ABD3216" s="14"/>
      <c r="ABE3216" s="14"/>
      <c r="ABF3216" s="14"/>
      <c r="ABG3216" s="14"/>
      <c r="ABH3216" s="14"/>
      <c r="ABI3216" s="14"/>
      <c r="ABJ3216" s="14"/>
      <c r="ABK3216" s="14"/>
      <c r="ABL3216" s="14"/>
      <c r="ABM3216" s="14"/>
      <c r="ABN3216" s="14"/>
      <c r="ABO3216" s="14"/>
      <c r="ABP3216" s="14"/>
      <c r="ABQ3216" s="14"/>
      <c r="ABR3216" s="14"/>
      <c r="ABS3216" s="14"/>
      <c r="ABT3216" s="14"/>
      <c r="ABU3216" s="14"/>
      <c r="ABV3216" s="14"/>
      <c r="ABW3216" s="14"/>
      <c r="ABX3216" s="14"/>
      <c r="ABY3216" s="14"/>
      <c r="ABZ3216" s="14"/>
      <c r="ACA3216" s="14"/>
      <c r="ACB3216" s="14"/>
      <c r="ACC3216" s="14"/>
      <c r="ACD3216" s="14"/>
      <c r="ACE3216" s="14"/>
      <c r="ACF3216" s="14"/>
      <c r="ACG3216" s="14"/>
      <c r="ACH3216" s="14"/>
      <c r="ACI3216" s="14"/>
      <c r="ACJ3216" s="14"/>
      <c r="ACK3216" s="14"/>
      <c r="ACL3216" s="14"/>
      <c r="ACM3216" s="14"/>
      <c r="ACN3216" s="14"/>
      <c r="ACO3216" s="14"/>
      <c r="ACP3216" s="14"/>
      <c r="ACQ3216" s="14"/>
      <c r="ACR3216" s="14"/>
      <c r="ACS3216" s="14"/>
      <c r="ACT3216" s="14"/>
      <c r="ACU3216" s="14"/>
      <c r="ACV3216" s="14"/>
      <c r="ACW3216" s="14"/>
      <c r="ACX3216" s="14"/>
      <c r="ACY3216" s="14"/>
      <c r="ACZ3216" s="14"/>
      <c r="ADA3216" s="14"/>
      <c r="ADB3216" s="14"/>
      <c r="ADC3216" s="14"/>
      <c r="ADD3216" s="14"/>
      <c r="ADE3216" s="14"/>
      <c r="ADF3216" s="14"/>
      <c r="ADG3216" s="14"/>
      <c r="ADH3216" s="14"/>
      <c r="ADI3216" s="14"/>
      <c r="ADJ3216" s="14"/>
      <c r="ADK3216" s="14"/>
      <c r="ADL3216" s="14"/>
      <c r="ADM3216" s="14"/>
      <c r="ADN3216" s="14"/>
      <c r="ADO3216" s="14"/>
      <c r="ADP3216" s="14"/>
      <c r="ADQ3216" s="14"/>
      <c r="ADR3216" s="14"/>
      <c r="ADS3216" s="14"/>
      <c r="ADT3216" s="14"/>
      <c r="ADU3216" s="14"/>
      <c r="ADV3216" s="14"/>
      <c r="ADW3216" s="14"/>
      <c r="ADX3216" s="14"/>
      <c r="ADY3216" s="14"/>
      <c r="ADZ3216" s="14"/>
      <c r="AEA3216" s="14"/>
      <c r="AEB3216" s="14"/>
      <c r="AEC3216" s="14"/>
      <c r="AED3216" s="14"/>
      <c r="AEE3216" s="14"/>
      <c r="AEF3216" s="14"/>
      <c r="AEG3216" s="14"/>
      <c r="AEH3216" s="14"/>
      <c r="AEI3216" s="14"/>
      <c r="AEJ3216" s="14"/>
      <c r="AEK3216" s="14"/>
      <c r="AEL3216" s="14"/>
      <c r="AEM3216" s="14"/>
      <c r="AEN3216" s="14"/>
      <c r="AEO3216" s="14"/>
      <c r="AEP3216" s="14"/>
      <c r="AEQ3216" s="14"/>
      <c r="AER3216" s="14"/>
      <c r="AES3216" s="14"/>
      <c r="AET3216" s="14"/>
      <c r="AEU3216" s="14"/>
      <c r="AEV3216" s="14"/>
      <c r="AEW3216" s="14"/>
      <c r="AEX3216" s="14"/>
      <c r="AEY3216" s="14"/>
      <c r="AEZ3216" s="14"/>
      <c r="AFA3216" s="14"/>
      <c r="AFB3216" s="14"/>
      <c r="AFC3216" s="14"/>
      <c r="AFD3216" s="14"/>
      <c r="AFE3216" s="14"/>
      <c r="AFF3216" s="14"/>
      <c r="AFG3216" s="14"/>
      <c r="AFH3216" s="14"/>
      <c r="AFI3216" s="14"/>
      <c r="AFJ3216" s="14"/>
      <c r="AFK3216" s="14"/>
      <c r="AFL3216" s="14"/>
      <c r="AFM3216" s="14"/>
      <c r="AFN3216" s="14"/>
      <c r="AFO3216" s="14"/>
      <c r="AFP3216" s="14"/>
      <c r="AFQ3216" s="14"/>
      <c r="AFR3216" s="14"/>
      <c r="AFS3216" s="14"/>
      <c r="AFT3216" s="14"/>
      <c r="AFU3216" s="14"/>
      <c r="AFV3216" s="14"/>
      <c r="AFW3216" s="14"/>
      <c r="AFX3216" s="14"/>
      <c r="AFY3216" s="14"/>
      <c r="AFZ3216" s="14"/>
      <c r="AGA3216" s="14"/>
      <c r="AGB3216" s="14"/>
      <c r="AGC3216" s="14"/>
      <c r="AGD3216" s="14"/>
      <c r="AGE3216" s="14"/>
      <c r="AGF3216" s="14"/>
      <c r="AGG3216" s="14"/>
      <c r="AGH3216" s="14"/>
      <c r="AGI3216" s="14"/>
      <c r="AGJ3216" s="14"/>
      <c r="AGK3216" s="14"/>
      <c r="AGL3216" s="14"/>
      <c r="AGM3216" s="14"/>
      <c r="AGN3216" s="14"/>
      <c r="AGO3216" s="14"/>
      <c r="AGP3216" s="14"/>
      <c r="AGQ3216" s="14"/>
      <c r="AGR3216" s="14"/>
      <c r="AGS3216" s="14"/>
      <c r="AGT3216" s="14"/>
      <c r="AGU3216" s="14"/>
      <c r="AGV3216" s="14"/>
      <c r="AGW3216" s="14"/>
      <c r="AGX3216" s="14"/>
      <c r="AGY3216" s="14"/>
      <c r="AGZ3216" s="14"/>
      <c r="AHA3216" s="14"/>
      <c r="AHB3216" s="14"/>
      <c r="AHC3216" s="14"/>
      <c r="AHD3216" s="14"/>
      <c r="AHE3216" s="14"/>
      <c r="AHF3216" s="14"/>
      <c r="AHG3216" s="14"/>
      <c r="AHH3216" s="14"/>
      <c r="AHI3216" s="14"/>
      <c r="AHJ3216" s="14"/>
      <c r="AHK3216" s="14"/>
      <c r="AHL3216" s="14"/>
      <c r="AHM3216" s="14"/>
      <c r="AHN3216" s="14"/>
      <c r="AHO3216" s="14"/>
      <c r="AHP3216" s="14"/>
      <c r="AHQ3216" s="14"/>
      <c r="AHR3216" s="14"/>
      <c r="AHS3216" s="14"/>
      <c r="AHT3216" s="14"/>
      <c r="AHU3216" s="14"/>
      <c r="AHV3216" s="14"/>
      <c r="AHW3216" s="14"/>
      <c r="AHX3216" s="14"/>
      <c r="AHY3216" s="14"/>
      <c r="AHZ3216" s="14"/>
      <c r="AIA3216" s="14"/>
      <c r="AIB3216" s="14"/>
      <c r="AIC3216" s="14"/>
      <c r="AID3216" s="14"/>
      <c r="AIE3216" s="14"/>
      <c r="AIF3216" s="14"/>
      <c r="AIG3216" s="14"/>
      <c r="AIH3216" s="14"/>
      <c r="AII3216" s="14"/>
      <c r="AIJ3216" s="14"/>
      <c r="AIK3216" s="14"/>
      <c r="AIL3216" s="14"/>
      <c r="AIM3216" s="14"/>
      <c r="AIN3216" s="14"/>
      <c r="AIO3216" s="14"/>
      <c r="AIP3216" s="14"/>
      <c r="AIQ3216" s="14"/>
      <c r="AIR3216" s="14"/>
      <c r="AIS3216" s="14"/>
      <c r="AIT3216" s="14"/>
      <c r="AIU3216" s="14"/>
      <c r="AIV3216" s="14"/>
      <c r="AIW3216" s="14"/>
      <c r="AIX3216" s="14"/>
      <c r="AIY3216" s="14"/>
      <c r="AIZ3216" s="14"/>
      <c r="AJA3216" s="14"/>
      <c r="AJB3216" s="14"/>
      <c r="AJC3216" s="14"/>
      <c r="AJD3216" s="14"/>
      <c r="AJE3216" s="14"/>
      <c r="AJF3216" s="14"/>
      <c r="AJG3216" s="14"/>
      <c r="AJH3216" s="14"/>
      <c r="AJI3216" s="14"/>
      <c r="AJJ3216" s="14"/>
      <c r="AJK3216" s="14"/>
      <c r="AJL3216" s="14"/>
      <c r="AJM3216" s="14"/>
      <c r="AJN3216" s="14"/>
      <c r="AJO3216" s="14"/>
      <c r="AJP3216" s="14"/>
      <c r="AJQ3216" s="14"/>
      <c r="AJR3216" s="14"/>
      <c r="AJS3216" s="14"/>
      <c r="AJT3216" s="14"/>
      <c r="AJU3216" s="14"/>
      <c r="AJV3216" s="14"/>
      <c r="AJW3216" s="14"/>
      <c r="AJX3216" s="14"/>
      <c r="AJY3216" s="14"/>
      <c r="AJZ3216" s="14"/>
      <c r="AKA3216" s="14"/>
      <c r="AKB3216" s="14"/>
      <c r="AKC3216" s="14"/>
      <c r="AKD3216" s="14"/>
      <c r="AKE3216" s="14"/>
      <c r="AKF3216" s="14"/>
      <c r="AKG3216" s="14"/>
      <c r="AKH3216" s="14"/>
      <c r="AKI3216" s="14"/>
      <c r="AKJ3216" s="14"/>
      <c r="AKK3216" s="14"/>
      <c r="AKL3216" s="14"/>
      <c r="AKM3216" s="14"/>
      <c r="AKN3216" s="14"/>
      <c r="AKO3216" s="14"/>
      <c r="AKP3216" s="14"/>
      <c r="AKQ3216" s="14"/>
      <c r="AKR3216" s="14"/>
      <c r="AKS3216" s="14"/>
      <c r="AKT3216" s="14"/>
      <c r="AKU3216" s="14"/>
      <c r="AKV3216" s="14"/>
      <c r="AKW3216" s="14"/>
      <c r="AKX3216" s="14"/>
      <c r="AKY3216" s="14"/>
      <c r="AKZ3216" s="14"/>
      <c r="ALA3216" s="14"/>
      <c r="ALB3216" s="14"/>
      <c r="ALC3216" s="14"/>
      <c r="ALD3216" s="14"/>
      <c r="ALE3216" s="14"/>
      <c r="ALF3216" s="14"/>
      <c r="ALG3216" s="14"/>
      <c r="ALH3216" s="14"/>
      <c r="ALI3216" s="14"/>
      <c r="ALJ3216" s="14"/>
      <c r="ALK3216" s="14"/>
      <c r="ALL3216" s="14"/>
      <c r="ALM3216" s="14"/>
      <c r="ALN3216" s="14"/>
      <c r="ALO3216" s="14"/>
      <c r="ALP3216" s="14"/>
      <c r="ALQ3216" s="14"/>
      <c r="ALR3216" s="14"/>
      <c r="ALS3216" s="14"/>
      <c r="ALT3216" s="14"/>
      <c r="ALU3216" s="14"/>
      <c r="ALV3216" s="14"/>
      <c r="ALW3216" s="14"/>
      <c r="ALX3216" s="14"/>
      <c r="ALY3216" s="14"/>
      <c r="ALZ3216" s="14"/>
      <c r="AMA3216" s="14"/>
      <c r="AMB3216" s="14"/>
      <c r="AMC3216" s="14"/>
      <c r="AMD3216" s="14"/>
      <c r="AME3216" s="14"/>
      <c r="AMF3216" s="14"/>
      <c r="AMG3216" s="14"/>
      <c r="AMH3216" s="14"/>
      <c r="AMI3216" s="14"/>
      <c r="AMJ3216" s="14"/>
      <c r="AMK3216" s="14"/>
      <c r="AML3216" s="14"/>
      <c r="AMM3216" s="14"/>
      <c r="AMN3216" s="14"/>
      <c r="AMO3216" s="14"/>
      <c r="AMP3216" s="14"/>
      <c r="AMQ3216" s="14"/>
      <c r="AMR3216" s="14"/>
      <c r="AMS3216" s="14"/>
      <c r="AMT3216" s="14"/>
      <c r="AMU3216" s="14"/>
      <c r="AMV3216" s="14"/>
      <c r="AMW3216" s="14"/>
      <c r="AMX3216" s="14"/>
      <c r="AMY3216" s="14"/>
      <c r="AMZ3216" s="14"/>
      <c r="ANA3216" s="14"/>
      <c r="ANB3216" s="14"/>
      <c r="ANC3216" s="14"/>
      <c r="AND3216" s="14"/>
      <c r="ANE3216" s="14"/>
      <c r="ANF3216" s="14"/>
      <c r="ANG3216" s="14"/>
      <c r="ANH3216" s="14"/>
      <c r="ANI3216" s="14"/>
      <c r="ANJ3216" s="14"/>
      <c r="ANK3216" s="14"/>
      <c r="ANL3216" s="14"/>
      <c r="ANM3216" s="14"/>
      <c r="ANN3216" s="14"/>
      <c r="ANO3216" s="14"/>
      <c r="ANP3216" s="14"/>
      <c r="ANQ3216" s="14"/>
      <c r="ANR3216" s="14"/>
      <c r="ANS3216" s="14"/>
      <c r="ANT3216" s="14"/>
      <c r="ANU3216" s="14"/>
      <c r="ANV3216" s="14"/>
      <c r="ANW3216" s="14"/>
      <c r="ANX3216" s="14"/>
      <c r="ANY3216" s="14"/>
      <c r="ANZ3216" s="14"/>
      <c r="AOA3216" s="14"/>
      <c r="AOB3216" s="14"/>
      <c r="AOC3216" s="14"/>
      <c r="AOD3216" s="14"/>
      <c r="AOE3216" s="14"/>
      <c r="AOF3216" s="14"/>
      <c r="AOG3216" s="14"/>
      <c r="AOH3216" s="14"/>
      <c r="AOI3216" s="14"/>
      <c r="AOJ3216" s="14"/>
      <c r="AOK3216" s="14"/>
      <c r="AOL3216" s="14"/>
      <c r="AOM3216" s="14"/>
      <c r="AON3216" s="14"/>
      <c r="AOO3216" s="14"/>
      <c r="AOP3216" s="14"/>
      <c r="AOQ3216" s="14"/>
      <c r="AOR3216" s="14"/>
      <c r="AOS3216" s="14"/>
      <c r="AOT3216" s="14"/>
      <c r="AOU3216" s="14"/>
      <c r="AOV3216" s="14"/>
      <c r="AOW3216" s="14"/>
      <c r="AOX3216" s="14"/>
      <c r="AOY3216" s="14"/>
      <c r="AOZ3216" s="14"/>
      <c r="APA3216" s="14"/>
      <c r="APB3216" s="14"/>
      <c r="APC3216" s="14"/>
      <c r="APD3216" s="14"/>
      <c r="APE3216" s="14"/>
      <c r="APF3216" s="14"/>
      <c r="APG3216" s="14"/>
      <c r="APH3216" s="14"/>
      <c r="API3216" s="14"/>
      <c r="APJ3216" s="14"/>
      <c r="APK3216" s="14"/>
      <c r="APL3216" s="14"/>
      <c r="APM3216" s="14"/>
      <c r="APN3216" s="14"/>
      <c r="APO3216" s="14"/>
      <c r="APP3216" s="14"/>
      <c r="APQ3216" s="14"/>
      <c r="APR3216" s="14"/>
      <c r="APS3216" s="14"/>
      <c r="APT3216" s="14"/>
      <c r="APU3216" s="14"/>
      <c r="APV3216" s="14"/>
      <c r="APW3216" s="14"/>
      <c r="APX3216" s="14"/>
      <c r="APY3216" s="14"/>
      <c r="APZ3216" s="14"/>
      <c r="AQA3216" s="14"/>
      <c r="AQB3216" s="14"/>
      <c r="AQC3216" s="14"/>
      <c r="AQD3216" s="14"/>
      <c r="AQE3216" s="14"/>
      <c r="AQF3216" s="14"/>
      <c r="AQG3216" s="14"/>
      <c r="AQH3216" s="14"/>
      <c r="AQI3216" s="14"/>
      <c r="AQJ3216" s="14"/>
      <c r="AQK3216" s="14"/>
      <c r="AQL3216" s="14"/>
      <c r="AQM3216" s="14"/>
      <c r="AQN3216" s="14"/>
      <c r="AQO3216" s="14"/>
      <c r="AQP3216" s="14"/>
      <c r="AQQ3216" s="14"/>
      <c r="AQR3216" s="14"/>
      <c r="AQS3216" s="14"/>
      <c r="AQT3216" s="14"/>
      <c r="AQU3216" s="14"/>
      <c r="AQV3216" s="14"/>
      <c r="AQW3216" s="14"/>
      <c r="AQX3216" s="14"/>
      <c r="AQY3216" s="14"/>
      <c r="AQZ3216" s="14"/>
      <c r="ARA3216" s="14"/>
      <c r="ARB3216" s="14"/>
      <c r="ARC3216" s="14"/>
      <c r="ARD3216" s="14"/>
      <c r="ARE3216" s="14"/>
      <c r="ARF3216" s="14"/>
      <c r="ARG3216" s="14"/>
      <c r="ARH3216" s="14"/>
      <c r="ARI3216" s="14"/>
      <c r="ARJ3216" s="14"/>
      <c r="ARK3216" s="14"/>
      <c r="ARL3216" s="14"/>
      <c r="ARM3216" s="14"/>
      <c r="ARN3216" s="14"/>
      <c r="ARO3216" s="14"/>
      <c r="ARP3216" s="14"/>
      <c r="ARQ3216" s="14"/>
      <c r="ARR3216" s="14"/>
      <c r="ARS3216" s="14"/>
      <c r="ART3216" s="14"/>
      <c r="ARU3216" s="14"/>
      <c r="ARV3216" s="14"/>
      <c r="ARW3216" s="14"/>
      <c r="ARX3216" s="14"/>
      <c r="ARY3216" s="14"/>
      <c r="ARZ3216" s="14"/>
      <c r="ASA3216" s="14"/>
      <c r="ASB3216" s="14"/>
      <c r="ASC3216" s="14"/>
      <c r="ASD3216" s="14"/>
      <c r="ASE3216" s="14"/>
      <c r="ASF3216" s="14"/>
      <c r="ASG3216" s="14"/>
      <c r="ASH3216" s="14"/>
      <c r="ASI3216" s="14"/>
      <c r="ASJ3216" s="14"/>
      <c r="ASK3216" s="14"/>
      <c r="ASL3216" s="14"/>
      <c r="ASM3216" s="14"/>
      <c r="ASN3216" s="14"/>
      <c r="ASO3216" s="14"/>
      <c r="ASP3216" s="14"/>
      <c r="ASQ3216" s="14"/>
      <c r="ASR3216" s="14"/>
      <c r="ASS3216" s="14"/>
      <c r="AST3216" s="14"/>
      <c r="ASU3216" s="14"/>
      <c r="ASV3216" s="14"/>
      <c r="ASW3216" s="14"/>
      <c r="ASX3216" s="14"/>
      <c r="ASY3216" s="14"/>
      <c r="ASZ3216" s="14"/>
      <c r="ATA3216" s="14"/>
      <c r="ATB3216" s="14"/>
      <c r="ATC3216" s="14"/>
      <c r="ATD3216" s="14"/>
      <c r="ATE3216" s="14"/>
      <c r="ATF3216" s="14"/>
      <c r="ATG3216" s="14"/>
      <c r="ATH3216" s="14"/>
      <c r="ATI3216" s="14"/>
      <c r="ATJ3216" s="14"/>
      <c r="ATK3216" s="14"/>
      <c r="ATL3216" s="14"/>
      <c r="ATM3216" s="14"/>
      <c r="ATN3216" s="14"/>
      <c r="ATO3216" s="14"/>
      <c r="ATP3216" s="14"/>
      <c r="ATQ3216" s="14"/>
      <c r="ATR3216" s="14"/>
      <c r="ATS3216" s="14"/>
      <c r="ATT3216" s="14"/>
      <c r="ATU3216" s="14"/>
      <c r="ATV3216" s="14"/>
      <c r="ATW3216" s="14"/>
      <c r="ATX3216" s="14"/>
      <c r="ATY3216" s="14"/>
      <c r="ATZ3216" s="14"/>
      <c r="AUA3216" s="14"/>
      <c r="AUB3216" s="14"/>
      <c r="AUC3216" s="14"/>
      <c r="AUD3216" s="14"/>
      <c r="AUE3216" s="14"/>
      <c r="AUF3216" s="14"/>
      <c r="AUG3216" s="14"/>
      <c r="AUH3216" s="14"/>
      <c r="AUI3216" s="14"/>
      <c r="AUJ3216" s="14"/>
      <c r="AUK3216" s="14"/>
      <c r="AUL3216" s="14"/>
      <c r="AUM3216" s="14"/>
      <c r="AUN3216" s="14"/>
      <c r="AUO3216" s="14"/>
      <c r="AUP3216" s="14"/>
      <c r="AUQ3216" s="14"/>
      <c r="AUR3216" s="14"/>
      <c r="AUS3216" s="14"/>
      <c r="AUT3216" s="14"/>
      <c r="AUU3216" s="14"/>
      <c r="AUV3216" s="14"/>
      <c r="AUW3216" s="14"/>
      <c r="AUX3216" s="14"/>
      <c r="AUY3216" s="14"/>
      <c r="AUZ3216" s="14"/>
      <c r="AVA3216" s="14"/>
      <c r="AVB3216" s="14"/>
      <c r="AVC3216" s="14"/>
      <c r="AVD3216" s="14"/>
      <c r="AVE3216" s="14"/>
      <c r="AVF3216" s="14"/>
      <c r="AVG3216" s="14"/>
      <c r="AVH3216" s="14"/>
      <c r="AVI3216" s="14"/>
      <c r="AVJ3216" s="14"/>
      <c r="AVK3216" s="14"/>
      <c r="AVL3216" s="14"/>
      <c r="AVM3216" s="14"/>
      <c r="AVN3216" s="14"/>
      <c r="AVO3216" s="14"/>
      <c r="AVP3216" s="14"/>
      <c r="AVQ3216" s="14"/>
      <c r="AVR3216" s="14"/>
      <c r="AVS3216" s="14"/>
      <c r="AVT3216" s="14"/>
      <c r="AVU3216" s="14"/>
      <c r="AVV3216" s="14"/>
      <c r="AVW3216" s="14"/>
      <c r="AVX3216" s="14"/>
      <c r="AVY3216" s="14"/>
      <c r="AVZ3216" s="14"/>
      <c r="AWA3216" s="14"/>
      <c r="AWB3216" s="14"/>
      <c r="AWC3216" s="14"/>
      <c r="AWD3216" s="14"/>
      <c r="AWE3216" s="14"/>
      <c r="AWF3216" s="14"/>
      <c r="AWG3216" s="14"/>
      <c r="AWH3216" s="14"/>
      <c r="AWI3216" s="14"/>
      <c r="AWJ3216" s="14"/>
      <c r="AWK3216" s="14"/>
      <c r="AWL3216" s="14"/>
      <c r="AWM3216" s="14"/>
      <c r="AWN3216" s="14"/>
      <c r="AWO3216" s="14"/>
      <c r="AWP3216" s="14"/>
      <c r="AWQ3216" s="14"/>
      <c r="AWR3216" s="14"/>
      <c r="AWS3216" s="14"/>
      <c r="AWT3216" s="14"/>
      <c r="AWU3216" s="14"/>
      <c r="AWV3216" s="14"/>
      <c r="AWW3216" s="14"/>
      <c r="AWX3216" s="14"/>
      <c r="AWY3216" s="14"/>
      <c r="AWZ3216" s="14"/>
      <c r="AXA3216" s="14"/>
      <c r="AXB3216" s="14"/>
      <c r="AXC3216" s="14"/>
      <c r="AXD3216" s="14"/>
      <c r="AXE3216" s="14"/>
      <c r="AXF3216" s="14"/>
      <c r="AXG3216" s="14"/>
      <c r="AXH3216" s="14"/>
      <c r="AXI3216" s="14"/>
      <c r="AXJ3216" s="14"/>
      <c r="AXK3216" s="14"/>
      <c r="AXL3216" s="14"/>
      <c r="AXM3216" s="14"/>
      <c r="AXN3216" s="14"/>
      <c r="AXO3216" s="14"/>
      <c r="AXP3216" s="14"/>
      <c r="AXQ3216" s="14"/>
      <c r="AXR3216" s="14"/>
      <c r="AXS3216" s="14"/>
      <c r="AXT3216" s="14"/>
      <c r="AXU3216" s="14"/>
      <c r="AXV3216" s="14"/>
      <c r="AXW3216" s="14"/>
      <c r="AXX3216" s="14"/>
      <c r="AXY3216" s="14"/>
      <c r="AXZ3216" s="14"/>
      <c r="AYA3216" s="14"/>
      <c r="AYB3216" s="14"/>
      <c r="AYC3216" s="14"/>
      <c r="AYD3216" s="14"/>
      <c r="AYE3216" s="14"/>
      <c r="AYF3216" s="14"/>
      <c r="AYG3216" s="14"/>
      <c r="AYH3216" s="14"/>
      <c r="AYI3216" s="14"/>
      <c r="AYJ3216" s="14"/>
      <c r="AYK3216" s="14"/>
      <c r="AYL3216" s="14"/>
      <c r="AYM3216" s="14"/>
      <c r="AYN3216" s="14"/>
      <c r="AYO3216" s="14"/>
      <c r="AYP3216" s="14"/>
      <c r="AYQ3216" s="14"/>
      <c r="AYR3216" s="14"/>
      <c r="AYS3216" s="14"/>
      <c r="AYT3216" s="14"/>
      <c r="AYU3216" s="14"/>
      <c r="AYV3216" s="14"/>
      <c r="AYW3216" s="14"/>
      <c r="AYX3216" s="14"/>
      <c r="AYY3216" s="14"/>
      <c r="AYZ3216" s="14"/>
      <c r="AZA3216" s="14"/>
      <c r="AZB3216" s="14"/>
      <c r="AZC3216" s="14"/>
      <c r="AZD3216" s="14"/>
      <c r="AZE3216" s="14"/>
      <c r="AZF3216" s="14"/>
      <c r="AZG3216" s="14"/>
      <c r="AZH3216" s="14"/>
      <c r="AZI3216" s="14"/>
      <c r="AZJ3216" s="14"/>
      <c r="AZK3216" s="14"/>
      <c r="AZL3216" s="14"/>
      <c r="AZM3216" s="14"/>
      <c r="AZN3216" s="14"/>
      <c r="AZO3216" s="14"/>
      <c r="AZP3216" s="14"/>
      <c r="AZQ3216" s="14"/>
      <c r="AZR3216" s="14"/>
      <c r="AZS3216" s="14"/>
      <c r="AZT3216" s="14"/>
      <c r="AZU3216" s="14"/>
      <c r="AZV3216" s="14"/>
      <c r="AZW3216" s="14"/>
      <c r="AZX3216" s="14"/>
      <c r="AZY3216" s="14"/>
      <c r="AZZ3216" s="14"/>
      <c r="BAA3216" s="14"/>
      <c r="BAB3216" s="14"/>
      <c r="BAC3216" s="14"/>
      <c r="BAD3216" s="14"/>
      <c r="BAE3216" s="14"/>
      <c r="BAF3216" s="14"/>
      <c r="BAG3216" s="14"/>
      <c r="BAH3216" s="14"/>
      <c r="BAI3216" s="14"/>
      <c r="BAJ3216" s="14"/>
      <c r="BAK3216" s="14"/>
      <c r="BAL3216" s="14"/>
      <c r="BAM3216" s="14"/>
      <c r="BAN3216" s="14"/>
      <c r="BAO3216" s="14"/>
      <c r="BAP3216" s="14"/>
      <c r="BAQ3216" s="14"/>
      <c r="BAR3216" s="14"/>
      <c r="BAS3216" s="14"/>
      <c r="BAT3216" s="14"/>
      <c r="BAU3216" s="14"/>
      <c r="BAV3216" s="14"/>
      <c r="BAW3216" s="14"/>
      <c r="BAX3216" s="14"/>
      <c r="BAY3216" s="14"/>
      <c r="BAZ3216" s="14"/>
      <c r="BBA3216" s="14"/>
      <c r="BBB3216" s="14"/>
      <c r="BBC3216" s="14"/>
      <c r="BBD3216" s="14"/>
      <c r="BBE3216" s="14"/>
      <c r="BBF3216" s="14"/>
      <c r="BBG3216" s="14"/>
      <c r="BBH3216" s="14"/>
      <c r="BBI3216" s="14"/>
      <c r="BBJ3216" s="14"/>
      <c r="BBK3216" s="14"/>
      <c r="BBL3216" s="14"/>
      <c r="BBM3216" s="14"/>
      <c r="BBN3216" s="14"/>
      <c r="BBO3216" s="14"/>
      <c r="BBP3216" s="14"/>
      <c r="BBQ3216" s="14"/>
      <c r="BBR3216" s="14"/>
      <c r="BBS3216" s="14"/>
      <c r="BBT3216" s="14"/>
      <c r="BBU3216" s="14"/>
      <c r="BBV3216" s="14"/>
      <c r="BBW3216" s="14"/>
      <c r="BBX3216" s="14"/>
      <c r="BBY3216" s="14"/>
      <c r="BBZ3216" s="14"/>
      <c r="BCA3216" s="14"/>
      <c r="BCB3216" s="14"/>
      <c r="BCC3216" s="14"/>
      <c r="BCD3216" s="14"/>
      <c r="BCE3216" s="14"/>
      <c r="BCF3216" s="14"/>
      <c r="BCG3216" s="14"/>
      <c r="BCH3216" s="14"/>
      <c r="BCI3216" s="14"/>
      <c r="BCJ3216" s="14"/>
      <c r="BCK3216" s="14"/>
      <c r="BCL3216" s="14"/>
      <c r="BCM3216" s="14"/>
      <c r="BCN3216" s="14"/>
      <c r="BCO3216" s="14"/>
      <c r="BCP3216" s="14"/>
      <c r="BCQ3216" s="14"/>
      <c r="BCR3216" s="14"/>
      <c r="BCS3216" s="14"/>
      <c r="BCT3216" s="14"/>
      <c r="BCU3216" s="14"/>
      <c r="BCV3216" s="14"/>
      <c r="BCW3216" s="14"/>
      <c r="BCX3216" s="14"/>
      <c r="BCY3216" s="14"/>
      <c r="BCZ3216" s="14"/>
      <c r="BDA3216" s="14"/>
      <c r="BDB3216" s="14"/>
      <c r="BDC3216" s="14"/>
      <c r="BDD3216" s="14"/>
      <c r="BDE3216" s="14"/>
      <c r="BDF3216" s="14"/>
      <c r="BDG3216" s="14"/>
      <c r="BDH3216" s="14"/>
      <c r="BDI3216" s="14"/>
      <c r="BDJ3216" s="14"/>
      <c r="BDK3216" s="14"/>
      <c r="BDL3216" s="14"/>
      <c r="BDM3216" s="14"/>
      <c r="BDN3216" s="14"/>
      <c r="BDO3216" s="14"/>
      <c r="BDP3216" s="14"/>
      <c r="BDQ3216" s="14"/>
      <c r="BDR3216" s="14"/>
      <c r="BDS3216" s="14"/>
      <c r="BDT3216" s="14"/>
      <c r="BDU3216" s="14"/>
      <c r="BDV3216" s="14"/>
      <c r="BDW3216" s="14"/>
      <c r="BDX3216" s="14"/>
      <c r="BDY3216" s="14"/>
      <c r="BDZ3216" s="14"/>
      <c r="BEA3216" s="14"/>
      <c r="BEB3216" s="14"/>
      <c r="BEC3216" s="14"/>
      <c r="BED3216" s="14"/>
      <c r="BEE3216" s="14"/>
      <c r="BEF3216" s="14"/>
      <c r="BEG3216" s="14"/>
      <c r="BEH3216" s="14"/>
      <c r="BEI3216" s="14"/>
      <c r="BEJ3216" s="14"/>
      <c r="BEK3216" s="14"/>
      <c r="BEL3216" s="14"/>
      <c r="BEM3216" s="14"/>
      <c r="BEN3216" s="14"/>
      <c r="BEO3216" s="14"/>
      <c r="BEP3216" s="14"/>
      <c r="BEQ3216" s="14"/>
      <c r="BER3216" s="14"/>
      <c r="BES3216" s="14"/>
      <c r="BET3216" s="14"/>
      <c r="BEU3216" s="14"/>
      <c r="BEV3216" s="14"/>
      <c r="BEW3216" s="14"/>
      <c r="BEX3216" s="14"/>
      <c r="BEY3216" s="14"/>
      <c r="BEZ3216" s="14"/>
      <c r="BFA3216" s="14"/>
      <c r="BFB3216" s="14"/>
      <c r="BFC3216" s="14"/>
      <c r="BFD3216" s="14"/>
      <c r="BFE3216" s="14"/>
      <c r="BFF3216" s="14"/>
      <c r="BFG3216" s="14"/>
      <c r="BFH3216" s="14"/>
      <c r="BFI3216" s="14"/>
      <c r="BFJ3216" s="14"/>
      <c r="BFK3216" s="14"/>
      <c r="BFL3216" s="14"/>
      <c r="BFM3216" s="14"/>
      <c r="BFN3216" s="14"/>
      <c r="BFO3216" s="14"/>
      <c r="BFP3216" s="14"/>
      <c r="BFQ3216" s="14"/>
      <c r="BFR3216" s="14"/>
      <c r="BFS3216" s="14"/>
      <c r="BFT3216" s="14"/>
      <c r="BFU3216" s="14"/>
      <c r="BFV3216" s="14"/>
      <c r="BFW3216" s="14"/>
      <c r="BFX3216" s="14"/>
      <c r="BFY3216" s="14"/>
      <c r="BFZ3216" s="14"/>
      <c r="BGA3216" s="14"/>
      <c r="BGB3216" s="14"/>
      <c r="BGC3216" s="14"/>
      <c r="BGD3216" s="14"/>
      <c r="BGE3216" s="14"/>
      <c r="BGF3216" s="14"/>
      <c r="BGG3216" s="14"/>
      <c r="BGH3216" s="14"/>
      <c r="BGI3216" s="14"/>
      <c r="BGJ3216" s="14"/>
      <c r="BGK3216" s="14"/>
      <c r="BGL3216" s="14"/>
      <c r="BGM3216" s="14"/>
      <c r="BGN3216" s="14"/>
      <c r="BGO3216" s="14"/>
      <c r="BGP3216" s="14"/>
      <c r="BGQ3216" s="14"/>
      <c r="BGR3216" s="14"/>
      <c r="BGS3216" s="14"/>
      <c r="BGT3216" s="14"/>
      <c r="BGU3216" s="14"/>
      <c r="BGV3216" s="14"/>
      <c r="BGW3216" s="14"/>
      <c r="BGX3216" s="14"/>
      <c r="BGY3216" s="14"/>
      <c r="BGZ3216" s="14"/>
      <c r="BHA3216" s="14"/>
      <c r="BHB3216" s="14"/>
      <c r="BHC3216" s="14"/>
      <c r="BHD3216" s="14"/>
      <c r="BHE3216" s="14"/>
      <c r="BHF3216" s="14"/>
      <c r="BHG3216" s="14"/>
      <c r="BHH3216" s="14"/>
      <c r="BHI3216" s="14"/>
      <c r="BHJ3216" s="14"/>
      <c r="BHK3216" s="14"/>
      <c r="BHL3216" s="14"/>
      <c r="BHM3216" s="14"/>
      <c r="BHN3216" s="14"/>
      <c r="BHO3216" s="14"/>
      <c r="BHP3216" s="14"/>
      <c r="BHQ3216" s="14"/>
      <c r="BHR3216" s="14"/>
      <c r="BHS3216" s="14"/>
      <c r="BHT3216" s="14"/>
      <c r="BHU3216" s="14"/>
      <c r="BHV3216" s="14"/>
      <c r="BHW3216" s="14"/>
      <c r="BHX3216" s="14"/>
      <c r="BHY3216" s="14"/>
      <c r="BHZ3216" s="14"/>
      <c r="BIA3216" s="14"/>
      <c r="BIB3216" s="14"/>
      <c r="BIC3216" s="14"/>
      <c r="BID3216" s="14"/>
      <c r="BIE3216" s="14"/>
      <c r="BIF3216" s="14"/>
      <c r="BIG3216" s="14"/>
      <c r="BIH3216" s="14"/>
      <c r="BII3216" s="14"/>
      <c r="BIJ3216" s="14"/>
      <c r="BIK3216" s="14"/>
      <c r="BIL3216" s="14"/>
      <c r="BIM3216" s="14"/>
      <c r="BIN3216" s="14"/>
      <c r="BIO3216" s="14"/>
      <c r="BIP3216" s="14"/>
      <c r="BIQ3216" s="14"/>
      <c r="BIR3216" s="14"/>
      <c r="BIS3216" s="14"/>
      <c r="BIT3216" s="14"/>
      <c r="BIU3216" s="14"/>
      <c r="BIV3216" s="14"/>
      <c r="BIW3216" s="14"/>
      <c r="BIX3216" s="14"/>
      <c r="BIY3216" s="14"/>
      <c r="BIZ3216" s="14"/>
      <c r="BJA3216" s="14"/>
      <c r="BJB3216" s="14"/>
      <c r="BJC3216" s="14"/>
      <c r="BJD3216" s="14"/>
      <c r="BJE3216" s="14"/>
      <c r="BJF3216" s="14"/>
      <c r="BJG3216" s="14"/>
      <c r="BJH3216" s="14"/>
      <c r="BJI3216" s="14"/>
      <c r="BJJ3216" s="14"/>
      <c r="BJK3216" s="14"/>
      <c r="BJL3216" s="14"/>
      <c r="BJM3216" s="14"/>
      <c r="BJN3216" s="14"/>
      <c r="BJO3216" s="14"/>
      <c r="BJP3216" s="14"/>
      <c r="BJQ3216" s="14"/>
      <c r="BJR3216" s="14"/>
      <c r="BJS3216" s="14"/>
      <c r="BJT3216" s="14"/>
      <c r="BJU3216" s="14"/>
      <c r="BJV3216" s="14"/>
      <c r="BJW3216" s="14"/>
      <c r="BJX3216" s="14"/>
      <c r="BJY3216" s="14"/>
      <c r="BJZ3216" s="14"/>
      <c r="BKA3216" s="14"/>
      <c r="BKB3216" s="14"/>
      <c r="BKC3216" s="14"/>
      <c r="BKD3216" s="14"/>
      <c r="BKE3216" s="14"/>
      <c r="BKF3216" s="14"/>
      <c r="BKG3216" s="14"/>
      <c r="BKH3216" s="14"/>
      <c r="BKI3216" s="14"/>
      <c r="BKJ3216" s="14"/>
      <c r="BKK3216" s="14"/>
      <c r="BKL3216" s="14"/>
      <c r="BKM3216" s="14"/>
      <c r="BKN3216" s="14"/>
      <c r="BKO3216" s="14"/>
      <c r="BKP3216" s="14"/>
      <c r="BKQ3216" s="14"/>
      <c r="BKR3216" s="14"/>
      <c r="BKS3216" s="14"/>
      <c r="BKT3216" s="14"/>
      <c r="BKU3216" s="14"/>
      <c r="BKV3216" s="14"/>
      <c r="BKW3216" s="14"/>
      <c r="BKX3216" s="14"/>
      <c r="BKY3216" s="14"/>
      <c r="BKZ3216" s="14"/>
      <c r="BLA3216" s="14"/>
      <c r="BLB3216" s="14"/>
      <c r="BLC3216" s="14"/>
      <c r="BLD3216" s="14"/>
      <c r="BLE3216" s="14"/>
      <c r="BLF3216" s="14"/>
      <c r="BLG3216" s="14"/>
      <c r="BLH3216" s="14"/>
      <c r="BLI3216" s="14"/>
      <c r="BLJ3216" s="14"/>
      <c r="BLK3216" s="14"/>
      <c r="BLL3216" s="14"/>
      <c r="BLM3216" s="14"/>
      <c r="BLN3216" s="14"/>
      <c r="BLO3216" s="14"/>
      <c r="BLP3216" s="14"/>
      <c r="BLQ3216" s="14"/>
      <c r="BLR3216" s="14"/>
      <c r="BLS3216" s="14"/>
      <c r="BLT3216" s="14"/>
      <c r="BLU3216" s="14"/>
      <c r="BLV3216" s="14"/>
      <c r="BLW3216" s="14"/>
      <c r="BLX3216" s="14"/>
      <c r="BLY3216" s="14"/>
      <c r="BLZ3216" s="14"/>
      <c r="BMA3216" s="14"/>
      <c r="BMB3216" s="14"/>
      <c r="BMC3216" s="14"/>
      <c r="BMD3216" s="14"/>
      <c r="BME3216" s="14"/>
      <c r="BMF3216" s="14"/>
      <c r="BMG3216" s="14"/>
      <c r="BMH3216" s="14"/>
      <c r="BMI3216" s="14"/>
      <c r="BMJ3216" s="14"/>
      <c r="BMK3216" s="14"/>
      <c r="BML3216" s="14"/>
      <c r="BMM3216" s="14"/>
      <c r="BMN3216" s="14"/>
      <c r="BMO3216" s="14"/>
      <c r="BMP3216" s="14"/>
      <c r="BMQ3216" s="14"/>
      <c r="BMR3216" s="14"/>
      <c r="BMS3216" s="14"/>
      <c r="BMT3216" s="14"/>
      <c r="BMU3216" s="14"/>
      <c r="BMV3216" s="14"/>
      <c r="BMW3216" s="14"/>
      <c r="BMX3216" s="14"/>
      <c r="BMY3216" s="14"/>
      <c r="BMZ3216" s="14"/>
      <c r="BNA3216" s="14"/>
      <c r="BNB3216" s="14"/>
      <c r="BNC3216" s="14"/>
      <c r="BND3216" s="14"/>
      <c r="BNE3216" s="14"/>
      <c r="BNF3216" s="14"/>
      <c r="BNG3216" s="14"/>
      <c r="BNH3216" s="14"/>
      <c r="BNI3216" s="14"/>
      <c r="BNJ3216" s="14"/>
      <c r="BNK3216" s="14"/>
      <c r="BNL3216" s="14"/>
      <c r="BNM3216" s="14"/>
      <c r="BNN3216" s="14"/>
      <c r="BNO3216" s="14"/>
      <c r="BNP3216" s="14"/>
      <c r="BNQ3216" s="14"/>
      <c r="BNR3216" s="14"/>
      <c r="BNS3216" s="14"/>
      <c r="BNT3216" s="14"/>
      <c r="BNU3216" s="14"/>
      <c r="BNV3216" s="14"/>
      <c r="BNW3216" s="14"/>
      <c r="BNX3216" s="14"/>
      <c r="BNY3216" s="14"/>
      <c r="BNZ3216" s="14"/>
      <c r="BOA3216" s="14"/>
      <c r="BOB3216" s="14"/>
      <c r="BOC3216" s="14"/>
      <c r="BOD3216" s="14"/>
      <c r="BOE3216" s="14"/>
      <c r="BOF3216" s="14"/>
      <c r="BOG3216" s="14"/>
      <c r="BOH3216" s="14"/>
      <c r="BOI3216" s="14"/>
      <c r="BOJ3216" s="14"/>
      <c r="BOK3216" s="14"/>
      <c r="BOL3216" s="14"/>
      <c r="BOM3216" s="14"/>
      <c r="BON3216" s="14"/>
      <c r="BOO3216" s="14"/>
      <c r="BOP3216" s="14"/>
      <c r="BOQ3216" s="14"/>
      <c r="BOR3216" s="14"/>
      <c r="BOS3216" s="14"/>
      <c r="BOT3216" s="14"/>
      <c r="BOU3216" s="14"/>
      <c r="BOV3216" s="14"/>
      <c r="BOW3216" s="14"/>
      <c r="BOX3216" s="14"/>
      <c r="BOY3216" s="14"/>
      <c r="BOZ3216" s="14"/>
      <c r="BPA3216" s="14"/>
      <c r="BPB3216" s="14"/>
      <c r="BPC3216" s="14"/>
      <c r="BPD3216" s="14"/>
      <c r="BPE3216" s="14"/>
      <c r="BPF3216" s="14"/>
      <c r="BPG3216" s="14"/>
      <c r="BPH3216" s="14"/>
      <c r="BPI3216" s="14"/>
      <c r="BPJ3216" s="14"/>
      <c r="BPK3216" s="14"/>
      <c r="BPL3216" s="14"/>
      <c r="BPM3216" s="14"/>
      <c r="BPN3216" s="14"/>
      <c r="BPO3216" s="14"/>
      <c r="BPP3216" s="14"/>
      <c r="BPQ3216" s="14"/>
      <c r="BPR3216" s="14"/>
      <c r="BPS3216" s="14"/>
      <c r="BPT3216" s="14"/>
      <c r="BPU3216" s="14"/>
      <c r="BPV3216" s="14"/>
      <c r="BPW3216" s="14"/>
      <c r="BPX3216" s="14"/>
      <c r="BPY3216" s="14"/>
      <c r="BPZ3216" s="14"/>
      <c r="BQA3216" s="14"/>
      <c r="BQB3216" s="14"/>
      <c r="BQC3216" s="14"/>
      <c r="BQD3216" s="14"/>
      <c r="BQE3216" s="14"/>
      <c r="BQF3216" s="14"/>
      <c r="BQG3216" s="14"/>
      <c r="BQH3216" s="14"/>
      <c r="BQI3216" s="14"/>
      <c r="BQJ3216" s="14"/>
      <c r="BQK3216" s="14"/>
      <c r="BQL3216" s="14"/>
      <c r="BQM3216" s="14"/>
      <c r="BQN3216" s="14"/>
      <c r="BQO3216" s="14"/>
      <c r="BQP3216" s="14"/>
      <c r="BQQ3216" s="14"/>
      <c r="BQR3216" s="14"/>
      <c r="BQS3216" s="14"/>
      <c r="BQT3216" s="14"/>
      <c r="BQU3216" s="14"/>
      <c r="BQV3216" s="14"/>
      <c r="BQW3216" s="14"/>
      <c r="BQX3216" s="14"/>
      <c r="BQY3216" s="14"/>
      <c r="BQZ3216" s="14"/>
      <c r="BRA3216" s="14"/>
      <c r="BRB3216" s="14"/>
      <c r="BRC3216" s="14"/>
      <c r="BRD3216" s="14"/>
      <c r="BRE3216" s="14"/>
      <c r="BRF3216" s="14"/>
      <c r="BRG3216" s="14"/>
      <c r="BRH3216" s="14"/>
      <c r="BRI3216" s="14"/>
      <c r="BRJ3216" s="14"/>
      <c r="BRK3216" s="14"/>
      <c r="BRL3216" s="14"/>
      <c r="BRM3216" s="14"/>
      <c r="BRN3216" s="14"/>
      <c r="BRO3216" s="14"/>
      <c r="BRP3216" s="14"/>
      <c r="BRQ3216" s="14"/>
      <c r="BRR3216" s="14"/>
      <c r="BRS3216" s="14"/>
      <c r="BRT3216" s="14"/>
      <c r="BRU3216" s="14"/>
      <c r="BRV3216" s="14"/>
      <c r="BRW3216" s="14"/>
      <c r="BRX3216" s="14"/>
      <c r="BRY3216" s="14"/>
      <c r="BRZ3216" s="14"/>
      <c r="BSA3216" s="14"/>
      <c r="BSB3216" s="14"/>
      <c r="BSC3216" s="14"/>
      <c r="BSD3216" s="14"/>
      <c r="BSE3216" s="14"/>
      <c r="BSF3216" s="14"/>
      <c r="BSG3216" s="14"/>
      <c r="BSH3216" s="14"/>
      <c r="BSI3216" s="14"/>
      <c r="BSJ3216" s="14"/>
      <c r="BSK3216" s="14"/>
      <c r="BSL3216" s="14"/>
      <c r="BSM3216" s="14"/>
      <c r="BSN3216" s="14"/>
      <c r="BSO3216" s="14"/>
      <c r="BSP3216" s="14"/>
      <c r="BSQ3216" s="14"/>
      <c r="BSR3216" s="14"/>
      <c r="BSS3216" s="14"/>
      <c r="BST3216" s="14"/>
      <c r="BSU3216" s="14"/>
      <c r="BSV3216" s="14"/>
      <c r="BSW3216" s="14"/>
      <c r="BSX3216" s="14"/>
      <c r="BSY3216" s="14"/>
      <c r="BSZ3216" s="14"/>
      <c r="BTA3216" s="14"/>
      <c r="BTB3216" s="14"/>
      <c r="BTC3216" s="14"/>
      <c r="BTD3216" s="14"/>
      <c r="BTE3216" s="14"/>
      <c r="BTF3216" s="14"/>
      <c r="BTG3216" s="14"/>
      <c r="BTH3216" s="14"/>
      <c r="BTI3216" s="14"/>
      <c r="BTJ3216" s="14"/>
      <c r="BTK3216" s="14"/>
      <c r="BTL3216" s="14"/>
      <c r="BTM3216" s="14"/>
      <c r="BTN3216" s="14"/>
      <c r="BTO3216" s="14"/>
      <c r="BTP3216" s="14"/>
      <c r="BTQ3216" s="14"/>
      <c r="BTR3216" s="14"/>
      <c r="BTS3216" s="14"/>
      <c r="BTT3216" s="14"/>
      <c r="BTU3216" s="14"/>
      <c r="BTV3216" s="14"/>
      <c r="BTW3216" s="14"/>
      <c r="BTX3216" s="14"/>
      <c r="BTY3216" s="14"/>
      <c r="BTZ3216" s="14"/>
      <c r="BUA3216" s="14"/>
      <c r="BUB3216" s="14"/>
      <c r="BUC3216" s="14"/>
      <c r="BUD3216" s="14"/>
      <c r="BUE3216" s="14"/>
      <c r="BUF3216" s="14"/>
      <c r="BUG3216" s="14"/>
      <c r="BUH3216" s="14"/>
      <c r="BUI3216" s="14"/>
      <c r="BUJ3216" s="14"/>
      <c r="BUK3216" s="14"/>
      <c r="BUL3216" s="14"/>
      <c r="BUM3216" s="14"/>
      <c r="BUN3216" s="14"/>
      <c r="BUO3216" s="14"/>
      <c r="BUP3216" s="14"/>
      <c r="BUQ3216" s="14"/>
      <c r="BUR3216" s="14"/>
      <c r="BUS3216" s="14"/>
      <c r="BUT3216" s="14"/>
      <c r="BUU3216" s="14"/>
      <c r="BUV3216" s="14"/>
      <c r="BUW3216" s="14"/>
      <c r="BUX3216" s="14"/>
      <c r="BUY3216" s="14"/>
      <c r="BUZ3216" s="14"/>
      <c r="BVA3216" s="14"/>
      <c r="BVB3216" s="14"/>
      <c r="BVC3216" s="14"/>
      <c r="BVD3216" s="14"/>
      <c r="BVE3216" s="14"/>
      <c r="BVF3216" s="14"/>
      <c r="BVG3216" s="14"/>
      <c r="BVH3216" s="14"/>
      <c r="BVI3216" s="14"/>
      <c r="BVJ3216" s="14"/>
      <c r="BVK3216" s="14"/>
      <c r="BVL3216" s="14"/>
      <c r="BVM3216" s="14"/>
      <c r="BVN3216" s="14"/>
      <c r="BVO3216" s="14"/>
      <c r="BVP3216" s="14"/>
      <c r="BVQ3216" s="14"/>
      <c r="BVR3216" s="14"/>
      <c r="BVS3216" s="14"/>
      <c r="BVT3216" s="14"/>
      <c r="BVU3216" s="14"/>
      <c r="BVV3216" s="14"/>
      <c r="BVW3216" s="14"/>
      <c r="BVX3216" s="14"/>
      <c r="BVY3216" s="14"/>
      <c r="BVZ3216" s="14"/>
      <c r="BWA3216" s="14"/>
      <c r="BWB3216" s="14"/>
      <c r="BWC3216" s="14"/>
      <c r="BWD3216" s="14"/>
      <c r="BWE3216" s="14"/>
      <c r="BWF3216" s="14"/>
      <c r="BWG3216" s="14"/>
      <c r="BWH3216" s="14"/>
      <c r="BWI3216" s="14"/>
      <c r="BWJ3216" s="14"/>
      <c r="BWK3216" s="14"/>
      <c r="BWL3216" s="14"/>
      <c r="BWM3216" s="14"/>
      <c r="BWN3216" s="14"/>
      <c r="BWO3216" s="14"/>
      <c r="BWP3216" s="14"/>
      <c r="BWQ3216" s="14"/>
      <c r="BWR3216" s="14"/>
      <c r="BWS3216" s="14"/>
      <c r="BWT3216" s="14"/>
      <c r="BWU3216" s="14"/>
      <c r="BWV3216" s="14"/>
      <c r="BWW3216" s="14"/>
      <c r="BWX3216" s="14"/>
      <c r="BWY3216" s="14"/>
      <c r="BWZ3216" s="14"/>
      <c r="BXA3216" s="14"/>
      <c r="BXB3216" s="14"/>
      <c r="BXC3216" s="14"/>
      <c r="BXD3216" s="14"/>
      <c r="BXE3216" s="14"/>
      <c r="BXF3216" s="14"/>
      <c r="BXG3216" s="14"/>
      <c r="BXH3216" s="14"/>
      <c r="BXI3216" s="14"/>
      <c r="BXJ3216" s="14"/>
      <c r="BXK3216" s="14"/>
      <c r="BXL3216" s="14"/>
      <c r="BXM3216" s="14"/>
      <c r="BXN3216" s="14"/>
      <c r="BXO3216" s="14"/>
      <c r="BXP3216" s="14"/>
      <c r="BXQ3216" s="14"/>
      <c r="BXR3216" s="14"/>
      <c r="BXS3216" s="14"/>
      <c r="BXT3216" s="14"/>
      <c r="BXU3216" s="14"/>
      <c r="BXV3216" s="14"/>
      <c r="BXW3216" s="14"/>
      <c r="BXX3216" s="14"/>
      <c r="BXY3216" s="14"/>
      <c r="BXZ3216" s="14"/>
      <c r="BYA3216" s="14"/>
      <c r="BYB3216" s="14"/>
      <c r="BYC3216" s="14"/>
      <c r="BYD3216" s="14"/>
      <c r="BYE3216" s="14"/>
      <c r="BYF3216" s="14"/>
      <c r="BYG3216" s="14"/>
      <c r="BYH3216" s="14"/>
      <c r="BYI3216" s="14"/>
      <c r="BYJ3216" s="14"/>
      <c r="BYK3216" s="14"/>
      <c r="BYL3216" s="14"/>
      <c r="BYM3216" s="14"/>
      <c r="BYN3216" s="14"/>
      <c r="BYO3216" s="14"/>
      <c r="BYP3216" s="14"/>
      <c r="BYQ3216" s="14"/>
      <c r="BYR3216" s="14"/>
      <c r="BYS3216" s="14"/>
      <c r="BYT3216" s="14"/>
      <c r="BYU3216" s="14"/>
      <c r="BYV3216" s="14"/>
      <c r="BYW3216" s="14"/>
      <c r="BYX3216" s="14"/>
      <c r="BYY3216" s="14"/>
      <c r="BYZ3216" s="14"/>
      <c r="BZA3216" s="14"/>
      <c r="BZB3216" s="14"/>
      <c r="BZC3216" s="14"/>
      <c r="BZD3216" s="14"/>
      <c r="BZE3216" s="14"/>
      <c r="BZF3216" s="14"/>
      <c r="BZG3216" s="14"/>
      <c r="BZH3216" s="14"/>
      <c r="BZI3216" s="14"/>
      <c r="BZJ3216" s="14"/>
      <c r="BZK3216" s="14"/>
      <c r="BZL3216" s="14"/>
      <c r="BZM3216" s="14"/>
      <c r="BZN3216" s="14"/>
      <c r="BZO3216" s="14"/>
      <c r="BZP3216" s="14"/>
      <c r="BZQ3216" s="14"/>
      <c r="BZR3216" s="14"/>
      <c r="BZS3216" s="14"/>
      <c r="BZT3216" s="14"/>
      <c r="BZU3216" s="14"/>
      <c r="BZV3216" s="14"/>
      <c r="BZW3216" s="14"/>
      <c r="BZX3216" s="14"/>
      <c r="BZY3216" s="14"/>
      <c r="BZZ3216" s="14"/>
      <c r="CAA3216" s="14"/>
      <c r="CAB3216" s="14"/>
      <c r="CAC3216" s="14"/>
      <c r="CAD3216" s="14"/>
      <c r="CAE3216" s="14"/>
      <c r="CAF3216" s="14"/>
      <c r="CAG3216" s="14"/>
      <c r="CAH3216" s="14"/>
      <c r="CAI3216" s="14"/>
      <c r="CAJ3216" s="14"/>
      <c r="CAK3216" s="14"/>
      <c r="CAL3216" s="14"/>
      <c r="CAM3216" s="14"/>
      <c r="CAN3216" s="14"/>
      <c r="CAO3216" s="14"/>
      <c r="CAP3216" s="14"/>
      <c r="CAQ3216" s="14"/>
      <c r="CAR3216" s="14"/>
      <c r="CAS3216" s="14"/>
      <c r="CAT3216" s="14"/>
      <c r="CAU3216" s="14"/>
      <c r="CAV3216" s="14"/>
      <c r="CAW3216" s="14"/>
      <c r="CAX3216" s="14"/>
      <c r="CAY3216" s="14"/>
      <c r="CAZ3216" s="14"/>
      <c r="CBA3216" s="14"/>
      <c r="CBB3216" s="14"/>
      <c r="CBC3216" s="14"/>
      <c r="CBD3216" s="14"/>
      <c r="CBE3216" s="14"/>
      <c r="CBF3216" s="14"/>
      <c r="CBG3216" s="14"/>
      <c r="CBH3216" s="14"/>
      <c r="CBI3216" s="14"/>
      <c r="CBJ3216" s="14"/>
      <c r="CBK3216" s="14"/>
      <c r="CBL3216" s="14"/>
      <c r="CBM3216" s="14"/>
      <c r="CBN3216" s="14"/>
      <c r="CBO3216" s="14"/>
      <c r="CBP3216" s="14"/>
      <c r="CBQ3216" s="14"/>
      <c r="CBR3216" s="14"/>
      <c r="CBS3216" s="14"/>
      <c r="CBT3216" s="14"/>
      <c r="CBU3216" s="14"/>
      <c r="CBV3216" s="14"/>
      <c r="CBW3216" s="14"/>
      <c r="CBX3216" s="14"/>
      <c r="CBY3216" s="14"/>
      <c r="CBZ3216" s="14"/>
      <c r="CCA3216" s="14"/>
      <c r="CCB3216" s="14"/>
      <c r="CCC3216" s="14"/>
      <c r="CCD3216" s="14"/>
      <c r="CCE3216" s="14"/>
      <c r="CCF3216" s="14"/>
      <c r="CCG3216" s="14"/>
      <c r="CCH3216" s="14"/>
      <c r="CCI3216" s="14"/>
      <c r="CCJ3216" s="14"/>
      <c r="CCK3216" s="14"/>
      <c r="CCL3216" s="14"/>
      <c r="CCM3216" s="14"/>
      <c r="CCN3216" s="14"/>
      <c r="CCO3216" s="14"/>
      <c r="CCP3216" s="14"/>
      <c r="CCQ3216" s="14"/>
      <c r="CCR3216" s="14"/>
      <c r="CCS3216" s="14"/>
      <c r="CCT3216" s="14"/>
      <c r="CCU3216" s="14"/>
      <c r="CCV3216" s="14"/>
      <c r="CCW3216" s="14"/>
      <c r="CCX3216" s="14"/>
      <c r="CCY3216" s="14"/>
      <c r="CCZ3216" s="14"/>
      <c r="CDA3216" s="14"/>
      <c r="CDB3216" s="14"/>
      <c r="CDC3216" s="14"/>
      <c r="CDD3216" s="14"/>
      <c r="CDE3216" s="14"/>
      <c r="CDF3216" s="14"/>
      <c r="CDG3216" s="14"/>
      <c r="CDH3216" s="14"/>
      <c r="CDI3216" s="14"/>
      <c r="CDJ3216" s="14"/>
      <c r="CDK3216" s="14"/>
      <c r="CDL3216" s="14"/>
      <c r="CDM3216" s="14"/>
      <c r="CDN3216" s="14"/>
      <c r="CDO3216" s="14"/>
      <c r="CDP3216" s="14"/>
      <c r="CDQ3216" s="14"/>
      <c r="CDR3216" s="14"/>
      <c r="CDS3216" s="14"/>
      <c r="CDT3216" s="14"/>
      <c r="CDU3216" s="14"/>
      <c r="CDV3216" s="14"/>
      <c r="CDW3216" s="14"/>
      <c r="CDX3216" s="14"/>
      <c r="CDY3216" s="14"/>
      <c r="CDZ3216" s="14"/>
      <c r="CEA3216" s="14"/>
      <c r="CEB3216" s="14"/>
      <c r="CEC3216" s="14"/>
      <c r="CED3216" s="14"/>
      <c r="CEE3216" s="14"/>
      <c r="CEF3216" s="14"/>
      <c r="CEG3216" s="14"/>
      <c r="CEH3216" s="14"/>
      <c r="CEI3216" s="14"/>
      <c r="CEJ3216" s="14"/>
      <c r="CEK3216" s="14"/>
      <c r="CEL3216" s="14"/>
      <c r="CEM3216" s="14"/>
      <c r="CEN3216" s="14"/>
      <c r="CEO3216" s="14"/>
      <c r="CEP3216" s="14"/>
      <c r="CEQ3216" s="14"/>
      <c r="CER3216" s="14"/>
      <c r="CES3216" s="14"/>
      <c r="CET3216" s="14"/>
      <c r="CEU3216" s="14"/>
      <c r="CEV3216" s="14"/>
      <c r="CEW3216" s="14"/>
      <c r="CEX3216" s="14"/>
      <c r="CEY3216" s="14"/>
      <c r="CEZ3216" s="14"/>
      <c r="CFA3216" s="14"/>
      <c r="CFB3216" s="14"/>
      <c r="CFC3216" s="14"/>
      <c r="CFD3216" s="14"/>
      <c r="CFE3216" s="14"/>
      <c r="CFF3216" s="14"/>
      <c r="CFG3216" s="14"/>
      <c r="CFH3216" s="14"/>
      <c r="CFI3216" s="14"/>
      <c r="CFJ3216" s="14"/>
      <c r="CFK3216" s="14"/>
      <c r="CFL3216" s="14"/>
      <c r="CFM3216" s="14"/>
      <c r="CFN3216" s="14"/>
      <c r="CFO3216" s="14"/>
      <c r="CFP3216" s="14"/>
      <c r="CFQ3216" s="14"/>
      <c r="CFR3216" s="14"/>
      <c r="CFS3216" s="14"/>
      <c r="CFT3216" s="14"/>
      <c r="CFU3216" s="14"/>
      <c r="CFV3216" s="14"/>
      <c r="CFW3216" s="14"/>
      <c r="CFX3216" s="14"/>
      <c r="CFY3216" s="14"/>
      <c r="CFZ3216" s="14"/>
      <c r="CGA3216" s="14"/>
      <c r="CGB3216" s="14"/>
      <c r="CGC3216" s="14"/>
      <c r="CGD3216" s="14"/>
      <c r="CGE3216" s="14"/>
      <c r="CGF3216" s="14"/>
      <c r="CGG3216" s="14"/>
      <c r="CGH3216" s="14"/>
      <c r="CGI3216" s="14"/>
      <c r="CGJ3216" s="14"/>
      <c r="CGK3216" s="14"/>
      <c r="CGL3216" s="14"/>
      <c r="CGM3216" s="14"/>
      <c r="CGN3216" s="14"/>
      <c r="CGO3216" s="14"/>
      <c r="CGP3216" s="14"/>
      <c r="CGQ3216" s="14"/>
      <c r="CGR3216" s="14"/>
      <c r="CGS3216" s="14"/>
      <c r="CGT3216" s="14"/>
      <c r="CGU3216" s="14"/>
      <c r="CGV3216" s="14"/>
      <c r="CGW3216" s="14"/>
      <c r="CGX3216" s="14"/>
      <c r="CGY3216" s="14"/>
      <c r="CGZ3216" s="14"/>
      <c r="CHA3216" s="14"/>
      <c r="CHB3216" s="14"/>
      <c r="CHC3216" s="14"/>
      <c r="CHD3216" s="14"/>
      <c r="CHE3216" s="14"/>
      <c r="CHF3216" s="14"/>
      <c r="CHG3216" s="14"/>
      <c r="CHH3216" s="14"/>
      <c r="CHI3216" s="14"/>
      <c r="CHJ3216" s="14"/>
      <c r="CHK3216" s="14"/>
      <c r="CHL3216" s="14"/>
      <c r="CHM3216" s="14"/>
      <c r="CHN3216" s="14"/>
      <c r="CHO3216" s="14"/>
      <c r="CHP3216" s="14"/>
      <c r="CHQ3216" s="14"/>
      <c r="CHR3216" s="14"/>
      <c r="CHS3216" s="14"/>
      <c r="CHT3216" s="14"/>
      <c r="CHU3216" s="14"/>
      <c r="CHV3216" s="14"/>
      <c r="CHW3216" s="14"/>
      <c r="CHX3216" s="14"/>
      <c r="CHY3216" s="14"/>
      <c r="CHZ3216" s="14"/>
      <c r="CIA3216" s="14"/>
      <c r="CIB3216" s="14"/>
      <c r="CIC3216" s="14"/>
      <c r="CID3216" s="14"/>
      <c r="CIE3216" s="14"/>
      <c r="CIF3216" s="14"/>
      <c r="CIG3216" s="14"/>
      <c r="CIH3216" s="14"/>
      <c r="CII3216" s="14"/>
      <c r="CIJ3216" s="14"/>
      <c r="CIK3216" s="14"/>
      <c r="CIL3216" s="14"/>
      <c r="CIM3216" s="14"/>
      <c r="CIN3216" s="14"/>
      <c r="CIO3216" s="14"/>
      <c r="CIP3216" s="14"/>
      <c r="CIQ3216" s="14"/>
      <c r="CIR3216" s="14"/>
      <c r="CIS3216" s="14"/>
      <c r="CIT3216" s="14"/>
      <c r="CIU3216" s="14"/>
      <c r="CIV3216" s="14"/>
      <c r="CIW3216" s="14"/>
      <c r="CIX3216" s="14"/>
      <c r="CIY3216" s="14"/>
      <c r="CIZ3216" s="14"/>
      <c r="CJA3216" s="14"/>
      <c r="CJB3216" s="14"/>
      <c r="CJC3216" s="14"/>
      <c r="CJD3216" s="14"/>
      <c r="CJE3216" s="14"/>
      <c r="CJF3216" s="14"/>
      <c r="CJG3216" s="14"/>
      <c r="CJH3216" s="14"/>
      <c r="CJI3216" s="14"/>
      <c r="CJJ3216" s="14"/>
      <c r="CJK3216" s="14"/>
      <c r="CJL3216" s="14"/>
      <c r="CJM3216" s="14"/>
      <c r="CJN3216" s="14"/>
      <c r="CJO3216" s="14"/>
      <c r="CJP3216" s="14"/>
      <c r="CJQ3216" s="14"/>
      <c r="CJR3216" s="14"/>
      <c r="CJS3216" s="14"/>
      <c r="CJT3216" s="14"/>
      <c r="CJU3216" s="14"/>
      <c r="CJV3216" s="14"/>
      <c r="CJW3216" s="14"/>
      <c r="CJX3216" s="14"/>
      <c r="CJY3216" s="14"/>
      <c r="CJZ3216" s="14"/>
      <c r="CKA3216" s="14"/>
      <c r="CKB3216" s="14"/>
      <c r="CKC3216" s="14"/>
      <c r="CKD3216" s="14"/>
      <c r="CKE3216" s="14"/>
      <c r="CKF3216" s="14"/>
      <c r="CKG3216" s="14"/>
      <c r="CKH3216" s="14"/>
      <c r="CKI3216" s="14"/>
      <c r="CKJ3216" s="14"/>
      <c r="CKK3216" s="14"/>
      <c r="CKL3216" s="14"/>
      <c r="CKM3216" s="14"/>
      <c r="CKN3216" s="14"/>
      <c r="CKO3216" s="14"/>
      <c r="CKP3216" s="14"/>
      <c r="CKQ3216" s="14"/>
      <c r="CKR3216" s="14"/>
      <c r="CKS3216" s="14"/>
      <c r="CKT3216" s="14"/>
      <c r="CKU3216" s="14"/>
      <c r="CKV3216" s="14"/>
      <c r="CKW3216" s="14"/>
      <c r="CKX3216" s="14"/>
      <c r="CKY3216" s="14"/>
      <c r="CKZ3216" s="14"/>
      <c r="CLA3216" s="14"/>
      <c r="CLB3216" s="14"/>
      <c r="CLC3216" s="14"/>
      <c r="CLD3216" s="14"/>
      <c r="CLE3216" s="14"/>
      <c r="CLF3216" s="14"/>
      <c r="CLG3216" s="14"/>
      <c r="CLH3216" s="14"/>
      <c r="CLI3216" s="14"/>
      <c r="CLJ3216" s="14"/>
      <c r="CLK3216" s="14"/>
      <c r="CLL3216" s="14"/>
      <c r="CLM3216" s="14"/>
      <c r="CLN3216" s="14"/>
      <c r="CLO3216" s="14"/>
      <c r="CLP3216" s="14"/>
      <c r="CLQ3216" s="14"/>
      <c r="CLR3216" s="14"/>
      <c r="CLS3216" s="14"/>
      <c r="CLT3216" s="14"/>
      <c r="CLU3216" s="14"/>
      <c r="CLV3216" s="14"/>
      <c r="CLW3216" s="14"/>
      <c r="CLX3216" s="14"/>
      <c r="CLY3216" s="14"/>
      <c r="CLZ3216" s="14"/>
      <c r="CMA3216" s="14"/>
      <c r="CMB3216" s="14"/>
      <c r="CMC3216" s="14"/>
      <c r="CMD3216" s="14"/>
      <c r="CME3216" s="14"/>
      <c r="CMF3216" s="14"/>
      <c r="CMG3216" s="14"/>
      <c r="CMH3216" s="14"/>
      <c r="CMI3216" s="14"/>
      <c r="CMJ3216" s="14"/>
      <c r="CMK3216" s="14"/>
      <c r="CML3216" s="14"/>
      <c r="CMM3216" s="14"/>
      <c r="CMN3216" s="14"/>
      <c r="CMO3216" s="14"/>
      <c r="CMP3216" s="14"/>
      <c r="CMQ3216" s="14"/>
      <c r="CMR3216" s="14"/>
      <c r="CMS3216" s="14"/>
      <c r="CMT3216" s="14"/>
      <c r="CMU3216" s="14"/>
      <c r="CMV3216" s="14"/>
      <c r="CMW3216" s="14"/>
      <c r="CMX3216" s="14"/>
      <c r="CMY3216" s="14"/>
      <c r="CMZ3216" s="14"/>
      <c r="CNA3216" s="14"/>
      <c r="CNB3216" s="14"/>
      <c r="CNC3216" s="14"/>
      <c r="CND3216" s="14"/>
      <c r="CNE3216" s="14"/>
      <c r="CNF3216" s="14"/>
      <c r="CNG3216" s="14"/>
      <c r="CNH3216" s="14"/>
      <c r="CNI3216" s="14"/>
      <c r="CNJ3216" s="14"/>
      <c r="CNK3216" s="14"/>
      <c r="CNL3216" s="14"/>
      <c r="CNM3216" s="14"/>
      <c r="CNN3216" s="14"/>
      <c r="CNO3216" s="14"/>
      <c r="CNP3216" s="14"/>
      <c r="CNQ3216" s="14"/>
      <c r="CNR3216" s="14"/>
      <c r="CNS3216" s="14"/>
      <c r="CNT3216" s="14"/>
      <c r="CNU3216" s="14"/>
      <c r="CNV3216" s="14"/>
      <c r="CNW3216" s="14"/>
      <c r="CNX3216" s="14"/>
      <c r="CNY3216" s="14"/>
      <c r="CNZ3216" s="14"/>
      <c r="COA3216" s="14"/>
      <c r="COB3216" s="14"/>
      <c r="COC3216" s="14"/>
      <c r="COD3216" s="14"/>
      <c r="COE3216" s="14"/>
      <c r="COF3216" s="14"/>
      <c r="COG3216" s="14"/>
      <c r="COH3216" s="14"/>
      <c r="COI3216" s="14"/>
      <c r="COJ3216" s="14"/>
      <c r="COK3216" s="14"/>
      <c r="COL3216" s="14"/>
      <c r="COM3216" s="14"/>
      <c r="CON3216" s="14"/>
      <c r="COO3216" s="14"/>
      <c r="COP3216" s="14"/>
      <c r="COQ3216" s="14"/>
      <c r="COR3216" s="14"/>
      <c r="COS3216" s="14"/>
      <c r="COT3216" s="14"/>
      <c r="COU3216" s="14"/>
      <c r="COV3216" s="14"/>
      <c r="COW3216" s="14"/>
      <c r="COX3216" s="14"/>
      <c r="COY3216" s="14"/>
      <c r="COZ3216" s="14"/>
      <c r="CPA3216" s="14"/>
      <c r="CPB3216" s="14"/>
      <c r="CPC3216" s="14"/>
      <c r="CPD3216" s="14"/>
      <c r="CPE3216" s="14"/>
      <c r="CPF3216" s="14"/>
      <c r="CPG3216" s="14"/>
      <c r="CPH3216" s="14"/>
      <c r="CPI3216" s="14"/>
      <c r="CPJ3216" s="14"/>
      <c r="CPK3216" s="14"/>
      <c r="CPL3216" s="14"/>
      <c r="CPM3216" s="14"/>
      <c r="CPN3216" s="14"/>
      <c r="CPO3216" s="14"/>
      <c r="CPP3216" s="14"/>
      <c r="CPQ3216" s="14"/>
      <c r="CPR3216" s="14"/>
      <c r="CPS3216" s="14"/>
      <c r="CPT3216" s="14"/>
      <c r="CPU3216" s="14"/>
      <c r="CPV3216" s="14"/>
      <c r="CPW3216" s="14"/>
      <c r="CPX3216" s="14"/>
      <c r="CPY3216" s="14"/>
      <c r="CPZ3216" s="14"/>
      <c r="CQA3216" s="14"/>
      <c r="CQB3216" s="14"/>
      <c r="CQC3216" s="14"/>
      <c r="CQD3216" s="14"/>
      <c r="CQE3216" s="14"/>
      <c r="CQF3216" s="14"/>
      <c r="CQG3216" s="14"/>
      <c r="CQH3216" s="14"/>
      <c r="CQI3216" s="14"/>
      <c r="CQJ3216" s="14"/>
      <c r="CQK3216" s="14"/>
      <c r="CQL3216" s="14"/>
      <c r="CQM3216" s="14"/>
      <c r="CQN3216" s="14"/>
      <c r="CQO3216" s="14"/>
      <c r="CQP3216" s="14"/>
      <c r="CQQ3216" s="14"/>
      <c r="CQR3216" s="14"/>
      <c r="CQS3216" s="14"/>
      <c r="CQT3216" s="14"/>
      <c r="CQU3216" s="14"/>
      <c r="CQV3216" s="14"/>
      <c r="CQW3216" s="14"/>
      <c r="CQX3216" s="14"/>
      <c r="CQY3216" s="14"/>
      <c r="CQZ3216" s="14"/>
      <c r="CRA3216" s="14"/>
      <c r="CRB3216" s="14"/>
      <c r="CRC3216" s="14"/>
      <c r="CRD3216" s="14"/>
      <c r="CRE3216" s="14"/>
      <c r="CRF3216" s="14"/>
      <c r="CRG3216" s="14"/>
      <c r="CRH3216" s="14"/>
      <c r="CRI3216" s="14"/>
      <c r="CRJ3216" s="14"/>
      <c r="CRK3216" s="14"/>
      <c r="CRL3216" s="14"/>
      <c r="CRM3216" s="14"/>
      <c r="CRN3216" s="14"/>
      <c r="CRO3216" s="14"/>
      <c r="CRP3216" s="14"/>
      <c r="CRQ3216" s="14"/>
      <c r="CRR3216" s="14"/>
      <c r="CRS3216" s="14"/>
      <c r="CRT3216" s="14"/>
      <c r="CRU3216" s="14"/>
      <c r="CRV3216" s="14"/>
      <c r="CRW3216" s="14"/>
      <c r="CRX3216" s="14"/>
      <c r="CRY3216" s="14"/>
      <c r="CRZ3216" s="14"/>
      <c r="CSA3216" s="14"/>
      <c r="CSB3216" s="14"/>
      <c r="CSC3216" s="14"/>
      <c r="CSD3216" s="14"/>
      <c r="CSE3216" s="14"/>
      <c r="CSF3216" s="14"/>
      <c r="CSG3216" s="14"/>
      <c r="CSH3216" s="14"/>
      <c r="CSI3216" s="14"/>
      <c r="CSJ3216" s="14"/>
      <c r="CSK3216" s="14"/>
      <c r="CSL3216" s="14"/>
      <c r="CSM3216" s="14"/>
      <c r="CSN3216" s="14"/>
      <c r="CSO3216" s="14"/>
      <c r="CSP3216" s="14"/>
      <c r="CSQ3216" s="14"/>
      <c r="CSR3216" s="14"/>
      <c r="CSS3216" s="14"/>
      <c r="CST3216" s="14"/>
      <c r="CSU3216" s="14"/>
      <c r="CSV3216" s="14"/>
      <c r="CSW3216" s="14"/>
      <c r="CSX3216" s="14"/>
      <c r="CSY3216" s="14"/>
      <c r="CSZ3216" s="14"/>
      <c r="CTA3216" s="14"/>
      <c r="CTB3216" s="14"/>
      <c r="CTC3216" s="14"/>
      <c r="CTD3216" s="14"/>
      <c r="CTE3216" s="14"/>
      <c r="CTF3216" s="14"/>
      <c r="CTG3216" s="14"/>
      <c r="CTH3216" s="14"/>
      <c r="CTI3216" s="14"/>
      <c r="CTJ3216" s="14"/>
      <c r="CTK3216" s="14"/>
      <c r="CTL3216" s="14"/>
      <c r="CTM3216" s="14"/>
      <c r="CTN3216" s="14"/>
      <c r="CTO3216" s="14"/>
      <c r="CTP3216" s="14"/>
      <c r="CTQ3216" s="14"/>
      <c r="CTR3216" s="14"/>
      <c r="CTS3216" s="14"/>
      <c r="CTT3216" s="14"/>
      <c r="CTU3216" s="14"/>
      <c r="CTV3216" s="14"/>
      <c r="CTW3216" s="14"/>
      <c r="CTX3216" s="14"/>
      <c r="CTY3216" s="14"/>
      <c r="CTZ3216" s="14"/>
      <c r="CUA3216" s="14"/>
      <c r="CUB3216" s="14"/>
      <c r="CUC3216" s="14"/>
      <c r="CUD3216" s="14"/>
      <c r="CUE3216" s="14"/>
      <c r="CUF3216" s="14"/>
      <c r="CUG3216" s="14"/>
      <c r="CUH3216" s="14"/>
      <c r="CUI3216" s="14"/>
      <c r="CUJ3216" s="14"/>
      <c r="CUK3216" s="14"/>
      <c r="CUL3216" s="14"/>
      <c r="CUM3216" s="14"/>
      <c r="CUN3216" s="14"/>
      <c r="CUO3216" s="14"/>
      <c r="CUP3216" s="14"/>
      <c r="CUQ3216" s="14"/>
      <c r="CUR3216" s="14"/>
      <c r="CUS3216" s="14"/>
      <c r="CUT3216" s="14"/>
      <c r="CUU3216" s="14"/>
      <c r="CUV3216" s="14"/>
      <c r="CUW3216" s="14"/>
      <c r="CUX3216" s="14"/>
      <c r="CUY3216" s="14"/>
      <c r="CUZ3216" s="14"/>
      <c r="CVA3216" s="14"/>
      <c r="CVB3216" s="14"/>
      <c r="CVC3216" s="14"/>
      <c r="CVD3216" s="14"/>
      <c r="CVE3216" s="14"/>
      <c r="CVF3216" s="14"/>
      <c r="CVG3216" s="14"/>
      <c r="CVH3216" s="14"/>
      <c r="CVI3216" s="14"/>
      <c r="CVJ3216" s="14"/>
      <c r="CVK3216" s="14"/>
      <c r="CVL3216" s="14"/>
      <c r="CVM3216" s="14"/>
      <c r="CVN3216" s="14"/>
      <c r="CVO3216" s="14"/>
      <c r="CVP3216" s="14"/>
      <c r="CVQ3216" s="14"/>
      <c r="CVR3216" s="14"/>
      <c r="CVS3216" s="14"/>
      <c r="CVT3216" s="14"/>
      <c r="CVU3216" s="14"/>
      <c r="CVV3216" s="14"/>
      <c r="CVW3216" s="14"/>
      <c r="CVX3216" s="14"/>
      <c r="CVY3216" s="14"/>
      <c r="CVZ3216" s="14"/>
      <c r="CWA3216" s="14"/>
      <c r="CWB3216" s="14"/>
      <c r="CWC3216" s="14"/>
      <c r="CWD3216" s="14"/>
      <c r="CWE3216" s="14"/>
      <c r="CWF3216" s="14"/>
      <c r="CWG3216" s="14"/>
      <c r="CWH3216" s="14"/>
      <c r="CWI3216" s="14"/>
      <c r="CWJ3216" s="14"/>
      <c r="CWK3216" s="14"/>
      <c r="CWL3216" s="14"/>
      <c r="CWM3216" s="14"/>
      <c r="CWN3216" s="14"/>
      <c r="CWO3216" s="14"/>
      <c r="CWP3216" s="14"/>
      <c r="CWQ3216" s="14"/>
      <c r="CWR3216" s="14"/>
      <c r="CWS3216" s="14"/>
      <c r="CWT3216" s="14"/>
      <c r="CWU3216" s="14"/>
      <c r="CWV3216" s="14"/>
      <c r="CWW3216" s="14"/>
      <c r="CWX3216" s="14"/>
      <c r="CWY3216" s="14"/>
      <c r="CWZ3216" s="14"/>
      <c r="CXA3216" s="14"/>
      <c r="CXB3216" s="14"/>
      <c r="CXC3216" s="14"/>
      <c r="CXD3216" s="14"/>
      <c r="CXE3216" s="14"/>
      <c r="CXF3216" s="14"/>
      <c r="CXG3216" s="14"/>
      <c r="CXH3216" s="14"/>
      <c r="CXI3216" s="14"/>
      <c r="CXJ3216" s="14"/>
      <c r="CXK3216" s="14"/>
      <c r="CXL3216" s="14"/>
      <c r="CXM3216" s="14"/>
      <c r="CXN3216" s="14"/>
      <c r="CXO3216" s="14"/>
      <c r="CXP3216" s="14"/>
      <c r="CXQ3216" s="14"/>
      <c r="CXR3216" s="14"/>
      <c r="CXS3216" s="14"/>
      <c r="CXT3216" s="14"/>
      <c r="CXU3216" s="14"/>
      <c r="CXV3216" s="14"/>
      <c r="CXW3216" s="14"/>
      <c r="CXX3216" s="14"/>
      <c r="CXY3216" s="14"/>
      <c r="CXZ3216" s="14"/>
      <c r="CYA3216" s="14"/>
      <c r="CYB3216" s="14"/>
      <c r="CYC3216" s="14"/>
      <c r="CYD3216" s="14"/>
      <c r="CYE3216" s="14"/>
      <c r="CYF3216" s="14"/>
      <c r="CYG3216" s="14"/>
      <c r="CYH3216" s="14"/>
      <c r="CYI3216" s="14"/>
      <c r="CYJ3216" s="14"/>
      <c r="CYK3216" s="14"/>
      <c r="CYL3216" s="14"/>
      <c r="CYM3216" s="14"/>
      <c r="CYN3216" s="14"/>
      <c r="CYO3216" s="14"/>
      <c r="CYP3216" s="14"/>
      <c r="CYQ3216" s="14"/>
      <c r="CYR3216" s="14"/>
      <c r="CYS3216" s="14"/>
      <c r="CYT3216" s="14"/>
      <c r="CYU3216" s="14"/>
      <c r="CYV3216" s="14"/>
      <c r="CYW3216" s="14"/>
      <c r="CYX3216" s="14"/>
      <c r="CYY3216" s="14"/>
      <c r="CYZ3216" s="14"/>
      <c r="CZA3216" s="14"/>
      <c r="CZB3216" s="14"/>
      <c r="CZC3216" s="14"/>
      <c r="CZD3216" s="14"/>
      <c r="CZE3216" s="14"/>
      <c r="CZF3216" s="14"/>
      <c r="CZG3216" s="14"/>
      <c r="CZH3216" s="14"/>
      <c r="CZI3216" s="14"/>
      <c r="CZJ3216" s="14"/>
      <c r="CZK3216" s="14"/>
      <c r="CZL3216" s="14"/>
      <c r="CZM3216" s="14"/>
      <c r="CZN3216" s="14"/>
      <c r="CZO3216" s="14"/>
      <c r="CZP3216" s="14"/>
      <c r="CZQ3216" s="14"/>
      <c r="CZR3216" s="14"/>
      <c r="CZS3216" s="14"/>
      <c r="CZT3216" s="14"/>
      <c r="CZU3216" s="14"/>
      <c r="CZV3216" s="14"/>
      <c r="CZW3216" s="14"/>
      <c r="CZX3216" s="14"/>
      <c r="CZY3216" s="14"/>
      <c r="CZZ3216" s="14"/>
      <c r="DAA3216" s="14"/>
      <c r="DAB3216" s="14"/>
      <c r="DAC3216" s="14"/>
      <c r="DAD3216" s="14"/>
      <c r="DAE3216" s="14"/>
      <c r="DAF3216" s="14"/>
      <c r="DAG3216" s="14"/>
      <c r="DAH3216" s="14"/>
      <c r="DAI3216" s="14"/>
      <c r="DAJ3216" s="14"/>
      <c r="DAK3216" s="14"/>
      <c r="DAL3216" s="14"/>
      <c r="DAM3216" s="14"/>
      <c r="DAN3216" s="14"/>
      <c r="DAO3216" s="14"/>
      <c r="DAP3216" s="14"/>
      <c r="DAQ3216" s="14"/>
      <c r="DAR3216" s="14"/>
      <c r="DAS3216" s="14"/>
      <c r="DAT3216" s="14"/>
      <c r="DAU3216" s="14"/>
      <c r="DAV3216" s="14"/>
      <c r="DAW3216" s="14"/>
      <c r="DAX3216" s="14"/>
      <c r="DAY3216" s="14"/>
      <c r="DAZ3216" s="14"/>
      <c r="DBA3216" s="14"/>
      <c r="DBB3216" s="14"/>
      <c r="DBC3216" s="14"/>
      <c r="DBD3216" s="14"/>
      <c r="DBE3216" s="14"/>
      <c r="DBF3216" s="14"/>
      <c r="DBG3216" s="14"/>
      <c r="DBH3216" s="14"/>
      <c r="DBI3216" s="14"/>
      <c r="DBJ3216" s="14"/>
      <c r="DBK3216" s="14"/>
      <c r="DBL3216" s="14"/>
      <c r="DBM3216" s="14"/>
      <c r="DBN3216" s="14"/>
      <c r="DBO3216" s="14"/>
      <c r="DBP3216" s="14"/>
      <c r="DBQ3216" s="14"/>
      <c r="DBR3216" s="14"/>
      <c r="DBS3216" s="14"/>
      <c r="DBT3216" s="14"/>
      <c r="DBU3216" s="14"/>
      <c r="DBV3216" s="14"/>
      <c r="DBW3216" s="14"/>
      <c r="DBX3216" s="14"/>
      <c r="DBY3216" s="14"/>
      <c r="DBZ3216" s="14"/>
      <c r="DCA3216" s="14"/>
      <c r="DCB3216" s="14"/>
      <c r="DCC3216" s="14"/>
      <c r="DCD3216" s="14"/>
      <c r="DCE3216" s="14"/>
      <c r="DCF3216" s="14"/>
      <c r="DCG3216" s="14"/>
      <c r="DCH3216" s="14"/>
      <c r="DCI3216" s="14"/>
      <c r="DCJ3216" s="14"/>
      <c r="DCK3216" s="14"/>
      <c r="DCL3216" s="14"/>
      <c r="DCM3216" s="14"/>
      <c r="DCN3216" s="14"/>
      <c r="DCO3216" s="14"/>
      <c r="DCP3216" s="14"/>
      <c r="DCQ3216" s="14"/>
      <c r="DCR3216" s="14"/>
      <c r="DCS3216" s="14"/>
      <c r="DCT3216" s="14"/>
      <c r="DCU3216" s="14"/>
      <c r="DCV3216" s="14"/>
      <c r="DCW3216" s="14"/>
      <c r="DCX3216" s="14"/>
      <c r="DCY3216" s="14"/>
      <c r="DCZ3216" s="14"/>
      <c r="DDA3216" s="14"/>
      <c r="DDB3216" s="14"/>
      <c r="DDC3216" s="14"/>
      <c r="DDD3216" s="14"/>
      <c r="DDE3216" s="14"/>
      <c r="DDF3216" s="14"/>
      <c r="DDG3216" s="14"/>
      <c r="DDH3216" s="14"/>
      <c r="DDI3216" s="14"/>
      <c r="DDJ3216" s="14"/>
      <c r="DDK3216" s="14"/>
      <c r="DDL3216" s="14"/>
      <c r="DDM3216" s="14"/>
      <c r="DDN3216" s="14"/>
      <c r="DDO3216" s="14"/>
      <c r="DDP3216" s="14"/>
      <c r="DDQ3216" s="14"/>
      <c r="DDR3216" s="14"/>
      <c r="DDS3216" s="14"/>
      <c r="DDT3216" s="14"/>
      <c r="DDU3216" s="14"/>
      <c r="DDV3216" s="14"/>
      <c r="DDW3216" s="14"/>
      <c r="DDX3216" s="14"/>
      <c r="DDY3216" s="14"/>
      <c r="DDZ3216" s="14"/>
      <c r="DEA3216" s="14"/>
      <c r="DEB3216" s="14"/>
      <c r="DEC3216" s="14"/>
      <c r="DED3216" s="14"/>
      <c r="DEE3216" s="14"/>
      <c r="DEF3216" s="14"/>
      <c r="DEG3216" s="14"/>
      <c r="DEH3216" s="14"/>
      <c r="DEI3216" s="14"/>
      <c r="DEJ3216" s="14"/>
      <c r="DEK3216" s="14"/>
      <c r="DEL3216" s="14"/>
      <c r="DEM3216" s="14"/>
      <c r="DEN3216" s="14"/>
      <c r="DEO3216" s="14"/>
      <c r="DEP3216" s="14"/>
      <c r="DEQ3216" s="14"/>
      <c r="DER3216" s="14"/>
      <c r="DES3216" s="14"/>
      <c r="DET3216" s="14"/>
      <c r="DEU3216" s="14"/>
      <c r="DEV3216" s="14"/>
      <c r="DEW3216" s="14"/>
      <c r="DEX3216" s="14"/>
      <c r="DEY3216" s="14"/>
      <c r="DEZ3216" s="14"/>
      <c r="DFA3216" s="14"/>
      <c r="DFB3216" s="14"/>
      <c r="DFC3216" s="14"/>
      <c r="DFD3216" s="14"/>
      <c r="DFE3216" s="14"/>
      <c r="DFF3216" s="14"/>
      <c r="DFG3216" s="14"/>
      <c r="DFH3216" s="14"/>
      <c r="DFI3216" s="14"/>
      <c r="DFJ3216" s="14"/>
      <c r="DFK3216" s="14"/>
      <c r="DFL3216" s="14"/>
      <c r="DFM3216" s="14"/>
      <c r="DFN3216" s="14"/>
      <c r="DFO3216" s="14"/>
      <c r="DFP3216" s="14"/>
      <c r="DFQ3216" s="14"/>
      <c r="DFR3216" s="14"/>
      <c r="DFS3216" s="14"/>
      <c r="DFT3216" s="14"/>
      <c r="DFU3216" s="14"/>
      <c r="DFV3216" s="14"/>
      <c r="DFW3216" s="14"/>
      <c r="DFX3216" s="14"/>
      <c r="DFY3216" s="14"/>
      <c r="DFZ3216" s="14"/>
      <c r="DGA3216" s="14"/>
      <c r="DGB3216" s="14"/>
      <c r="DGC3216" s="14"/>
      <c r="DGD3216" s="14"/>
      <c r="DGE3216" s="14"/>
      <c r="DGF3216" s="14"/>
      <c r="DGG3216" s="14"/>
      <c r="DGH3216" s="14"/>
      <c r="DGI3216" s="14"/>
      <c r="DGJ3216" s="14"/>
      <c r="DGK3216" s="14"/>
      <c r="DGL3216" s="14"/>
      <c r="DGM3216" s="14"/>
      <c r="DGN3216" s="14"/>
      <c r="DGO3216" s="14"/>
      <c r="DGP3216" s="14"/>
      <c r="DGQ3216" s="14"/>
      <c r="DGR3216" s="14"/>
      <c r="DGS3216" s="14"/>
      <c r="DGT3216" s="14"/>
      <c r="DGU3216" s="14"/>
      <c r="DGV3216" s="14"/>
      <c r="DGW3216" s="14"/>
      <c r="DGX3216" s="14"/>
      <c r="DGY3216" s="14"/>
      <c r="DGZ3216" s="14"/>
      <c r="DHA3216" s="14"/>
      <c r="DHB3216" s="14"/>
      <c r="DHC3216" s="14"/>
      <c r="DHD3216" s="14"/>
      <c r="DHE3216" s="14"/>
      <c r="DHF3216" s="14"/>
      <c r="DHG3216" s="14"/>
      <c r="DHH3216" s="14"/>
      <c r="DHI3216" s="14"/>
      <c r="DHJ3216" s="14"/>
      <c r="DHK3216" s="14"/>
      <c r="DHL3216" s="14"/>
      <c r="DHM3216" s="14"/>
      <c r="DHN3216" s="14"/>
      <c r="DHO3216" s="14"/>
      <c r="DHP3216" s="14"/>
      <c r="DHQ3216" s="14"/>
      <c r="DHR3216" s="14"/>
      <c r="DHS3216" s="14"/>
      <c r="DHT3216" s="14"/>
      <c r="DHU3216" s="14"/>
      <c r="DHV3216" s="14"/>
      <c r="DHW3216" s="14"/>
      <c r="DHX3216" s="14"/>
      <c r="DHY3216" s="14"/>
      <c r="DHZ3216" s="14"/>
      <c r="DIA3216" s="14"/>
      <c r="DIB3216" s="14"/>
      <c r="DIC3216" s="14"/>
      <c r="DID3216" s="14"/>
      <c r="DIE3216" s="14"/>
      <c r="DIF3216" s="14"/>
      <c r="DIG3216" s="14"/>
      <c r="DIH3216" s="14"/>
      <c r="DII3216" s="14"/>
      <c r="DIJ3216" s="14"/>
      <c r="DIK3216" s="14"/>
      <c r="DIL3216" s="14"/>
      <c r="DIM3216" s="14"/>
      <c r="DIN3216" s="14"/>
      <c r="DIO3216" s="14"/>
      <c r="DIP3216" s="14"/>
      <c r="DIQ3216" s="14"/>
      <c r="DIR3216" s="14"/>
      <c r="DIS3216" s="14"/>
      <c r="DIT3216" s="14"/>
      <c r="DIU3216" s="14"/>
      <c r="DIV3216" s="14"/>
      <c r="DIW3216" s="14"/>
      <c r="DIX3216" s="14"/>
      <c r="DIY3216" s="14"/>
      <c r="DIZ3216" s="14"/>
      <c r="DJA3216" s="14"/>
      <c r="DJB3216" s="14"/>
      <c r="DJC3216" s="14"/>
      <c r="DJD3216" s="14"/>
      <c r="DJE3216" s="14"/>
      <c r="DJF3216" s="14"/>
      <c r="DJG3216" s="14"/>
      <c r="DJH3216" s="14"/>
      <c r="DJI3216" s="14"/>
      <c r="DJJ3216" s="14"/>
      <c r="DJK3216" s="14"/>
      <c r="DJL3216" s="14"/>
      <c r="DJM3216" s="14"/>
      <c r="DJN3216" s="14"/>
      <c r="DJO3216" s="14"/>
      <c r="DJP3216" s="14"/>
      <c r="DJQ3216" s="14"/>
      <c r="DJR3216" s="14"/>
      <c r="DJS3216" s="14"/>
      <c r="DJT3216" s="14"/>
      <c r="DJU3216" s="14"/>
      <c r="DJV3216" s="14"/>
      <c r="DJW3216" s="14"/>
      <c r="DJX3216" s="14"/>
      <c r="DJY3216" s="14"/>
      <c r="DJZ3216" s="14"/>
      <c r="DKA3216" s="14"/>
      <c r="DKB3216" s="14"/>
      <c r="DKC3216" s="14"/>
      <c r="DKD3216" s="14"/>
      <c r="DKE3216" s="14"/>
      <c r="DKF3216" s="14"/>
      <c r="DKG3216" s="14"/>
      <c r="DKH3216" s="14"/>
      <c r="DKI3216" s="14"/>
      <c r="DKJ3216" s="14"/>
      <c r="DKK3216" s="14"/>
      <c r="DKL3216" s="14"/>
      <c r="DKM3216" s="14"/>
      <c r="DKN3216" s="14"/>
      <c r="DKO3216" s="14"/>
      <c r="DKP3216" s="14"/>
      <c r="DKQ3216" s="14"/>
      <c r="DKR3216" s="14"/>
      <c r="DKS3216" s="14"/>
      <c r="DKT3216" s="14"/>
      <c r="DKU3216" s="14"/>
      <c r="DKV3216" s="14"/>
      <c r="DKW3216" s="14"/>
      <c r="DKX3216" s="14"/>
      <c r="DKY3216" s="14"/>
      <c r="DKZ3216" s="14"/>
      <c r="DLA3216" s="14"/>
      <c r="DLB3216" s="14"/>
      <c r="DLC3216" s="14"/>
      <c r="DLD3216" s="14"/>
      <c r="DLE3216" s="14"/>
      <c r="DLF3216" s="14"/>
      <c r="DLG3216" s="14"/>
      <c r="DLH3216" s="14"/>
      <c r="DLI3216" s="14"/>
      <c r="DLJ3216" s="14"/>
      <c r="DLK3216" s="14"/>
      <c r="DLL3216" s="14"/>
      <c r="DLM3216" s="14"/>
      <c r="DLN3216" s="14"/>
      <c r="DLO3216" s="14"/>
      <c r="DLP3216" s="14"/>
      <c r="DLQ3216" s="14"/>
      <c r="DLR3216" s="14"/>
      <c r="DLS3216" s="14"/>
      <c r="DLT3216" s="14"/>
      <c r="DLU3216" s="14"/>
      <c r="DLV3216" s="14"/>
      <c r="DLW3216" s="14"/>
      <c r="DLX3216" s="14"/>
      <c r="DLY3216" s="14"/>
      <c r="DLZ3216" s="14"/>
      <c r="DMA3216" s="14"/>
      <c r="DMB3216" s="14"/>
      <c r="DMC3216" s="14"/>
      <c r="DMD3216" s="14"/>
      <c r="DME3216" s="14"/>
      <c r="DMF3216" s="14"/>
      <c r="DMG3216" s="14"/>
      <c r="DMH3216" s="14"/>
      <c r="DMI3216" s="14"/>
      <c r="DMJ3216" s="14"/>
      <c r="DMK3216" s="14"/>
      <c r="DML3216" s="14"/>
      <c r="DMM3216" s="14"/>
      <c r="DMN3216" s="14"/>
      <c r="DMO3216" s="14"/>
      <c r="DMP3216" s="14"/>
      <c r="DMQ3216" s="14"/>
      <c r="DMR3216" s="14"/>
      <c r="DMS3216" s="14"/>
      <c r="DMT3216" s="14"/>
      <c r="DMU3216" s="14"/>
      <c r="DMV3216" s="14"/>
      <c r="DMW3216" s="14"/>
      <c r="DMX3216" s="14"/>
      <c r="DMY3216" s="14"/>
      <c r="DMZ3216" s="14"/>
      <c r="DNA3216" s="14"/>
      <c r="DNB3216" s="14"/>
      <c r="DNC3216" s="14"/>
      <c r="DND3216" s="14"/>
      <c r="DNE3216" s="14"/>
      <c r="DNF3216" s="14"/>
      <c r="DNG3216" s="14"/>
      <c r="DNH3216" s="14"/>
      <c r="DNI3216" s="14"/>
      <c r="DNJ3216" s="14"/>
      <c r="DNK3216" s="14"/>
      <c r="DNL3216" s="14"/>
      <c r="DNM3216" s="14"/>
      <c r="DNN3216" s="14"/>
      <c r="DNO3216" s="14"/>
      <c r="DNP3216" s="14"/>
      <c r="DNQ3216" s="14"/>
      <c r="DNR3216" s="14"/>
      <c r="DNS3216" s="14"/>
      <c r="DNT3216" s="14"/>
      <c r="DNU3216" s="14"/>
      <c r="DNV3216" s="14"/>
      <c r="DNW3216" s="14"/>
      <c r="DNX3216" s="14"/>
      <c r="DNY3216" s="14"/>
      <c r="DNZ3216" s="14"/>
      <c r="DOA3216" s="14"/>
      <c r="DOB3216" s="14"/>
      <c r="DOC3216" s="14"/>
      <c r="DOD3216" s="14"/>
      <c r="DOE3216" s="14"/>
      <c r="DOF3216" s="14"/>
      <c r="DOG3216" s="14"/>
      <c r="DOH3216" s="14"/>
      <c r="DOI3216" s="14"/>
      <c r="DOJ3216" s="14"/>
      <c r="DOK3216" s="14"/>
      <c r="DOL3216" s="14"/>
      <c r="DOM3216" s="14"/>
      <c r="DON3216" s="14"/>
      <c r="DOO3216" s="14"/>
      <c r="DOP3216" s="14"/>
      <c r="DOQ3216" s="14"/>
      <c r="DOR3216" s="14"/>
      <c r="DOS3216" s="14"/>
      <c r="DOT3216" s="14"/>
      <c r="DOU3216" s="14"/>
      <c r="DOV3216" s="14"/>
      <c r="DOW3216" s="14"/>
      <c r="DOX3216" s="14"/>
      <c r="DOY3216" s="14"/>
      <c r="DOZ3216" s="14"/>
      <c r="DPA3216" s="14"/>
      <c r="DPB3216" s="14"/>
      <c r="DPC3216" s="14"/>
      <c r="DPD3216" s="14"/>
      <c r="DPE3216" s="14"/>
      <c r="DPF3216" s="14"/>
      <c r="DPG3216" s="14"/>
      <c r="DPH3216" s="14"/>
      <c r="DPI3216" s="14"/>
      <c r="DPJ3216" s="14"/>
      <c r="DPK3216" s="14"/>
      <c r="DPL3216" s="14"/>
      <c r="DPM3216" s="14"/>
      <c r="DPN3216" s="14"/>
      <c r="DPO3216" s="14"/>
      <c r="DPP3216" s="14"/>
      <c r="DPQ3216" s="14"/>
      <c r="DPR3216" s="14"/>
      <c r="DPS3216" s="14"/>
      <c r="DPT3216" s="14"/>
      <c r="DPU3216" s="14"/>
      <c r="DPV3216" s="14"/>
      <c r="DPW3216" s="14"/>
      <c r="DPX3216" s="14"/>
      <c r="DPY3216" s="14"/>
      <c r="DPZ3216" s="14"/>
      <c r="DQA3216" s="14"/>
      <c r="DQB3216" s="14"/>
      <c r="DQC3216" s="14"/>
      <c r="DQD3216" s="14"/>
      <c r="DQE3216" s="14"/>
      <c r="DQF3216" s="14"/>
      <c r="DQG3216" s="14"/>
      <c r="DQH3216" s="14"/>
      <c r="DQI3216" s="14"/>
      <c r="DQJ3216" s="14"/>
      <c r="DQK3216" s="14"/>
      <c r="DQL3216" s="14"/>
      <c r="DQM3216" s="14"/>
      <c r="DQN3216" s="14"/>
      <c r="DQO3216" s="14"/>
      <c r="DQP3216" s="14"/>
      <c r="DQQ3216" s="14"/>
      <c r="DQR3216" s="14"/>
      <c r="DQS3216" s="14"/>
      <c r="DQT3216" s="14"/>
      <c r="DQU3216" s="14"/>
      <c r="DQV3216" s="14"/>
      <c r="DQW3216" s="14"/>
      <c r="DQX3216" s="14"/>
      <c r="DQY3216" s="14"/>
      <c r="DQZ3216" s="14"/>
      <c r="DRA3216" s="14"/>
      <c r="DRB3216" s="14"/>
      <c r="DRC3216" s="14"/>
      <c r="DRD3216" s="14"/>
      <c r="DRE3216" s="14"/>
      <c r="DRF3216" s="14"/>
      <c r="DRG3216" s="14"/>
      <c r="DRH3216" s="14"/>
      <c r="DRI3216" s="14"/>
      <c r="DRJ3216" s="14"/>
      <c r="DRK3216" s="14"/>
      <c r="DRL3216" s="14"/>
      <c r="DRM3216" s="14"/>
      <c r="DRN3216" s="14"/>
      <c r="DRO3216" s="14"/>
      <c r="DRP3216" s="14"/>
      <c r="DRQ3216" s="14"/>
      <c r="DRR3216" s="14"/>
      <c r="DRS3216" s="14"/>
      <c r="DRT3216" s="14"/>
      <c r="DRU3216" s="14"/>
      <c r="DRV3216" s="14"/>
      <c r="DRW3216" s="14"/>
      <c r="DRX3216" s="14"/>
      <c r="DRY3216" s="14"/>
      <c r="DRZ3216" s="14"/>
      <c r="DSA3216" s="14"/>
      <c r="DSB3216" s="14"/>
      <c r="DSC3216" s="14"/>
      <c r="DSD3216" s="14"/>
      <c r="DSE3216" s="14"/>
      <c r="DSF3216" s="14"/>
      <c r="DSG3216" s="14"/>
      <c r="DSH3216" s="14"/>
      <c r="DSI3216" s="14"/>
      <c r="DSJ3216" s="14"/>
      <c r="DSK3216" s="14"/>
      <c r="DSL3216" s="14"/>
      <c r="DSM3216" s="14"/>
      <c r="DSN3216" s="14"/>
      <c r="DSO3216" s="14"/>
      <c r="DSP3216" s="14"/>
      <c r="DSQ3216" s="14"/>
      <c r="DSR3216" s="14"/>
      <c r="DSS3216" s="14"/>
      <c r="DST3216" s="14"/>
      <c r="DSU3216" s="14"/>
      <c r="DSV3216" s="14"/>
      <c r="DSW3216" s="14"/>
      <c r="DSX3216" s="14"/>
      <c r="DSY3216" s="14"/>
      <c r="DSZ3216" s="14"/>
      <c r="DTA3216" s="14"/>
      <c r="DTB3216" s="14"/>
      <c r="DTC3216" s="14"/>
      <c r="DTD3216" s="14"/>
      <c r="DTE3216" s="14"/>
      <c r="DTF3216" s="14"/>
      <c r="DTG3216" s="14"/>
      <c r="DTH3216" s="14"/>
      <c r="DTI3216" s="14"/>
      <c r="DTJ3216" s="14"/>
      <c r="DTK3216" s="14"/>
      <c r="DTL3216" s="14"/>
      <c r="DTM3216" s="14"/>
      <c r="DTN3216" s="14"/>
      <c r="DTO3216" s="14"/>
      <c r="DTP3216" s="14"/>
      <c r="DTQ3216" s="14"/>
      <c r="DTR3216" s="14"/>
      <c r="DTS3216" s="14"/>
      <c r="DTT3216" s="14"/>
      <c r="DTU3216" s="14"/>
      <c r="DTV3216" s="14"/>
      <c r="DTW3216" s="14"/>
      <c r="DTX3216" s="14"/>
      <c r="DTY3216" s="14"/>
      <c r="DTZ3216" s="14"/>
      <c r="DUA3216" s="14"/>
      <c r="DUB3216" s="14"/>
      <c r="DUC3216" s="14"/>
      <c r="DUD3216" s="14"/>
      <c r="DUE3216" s="14"/>
      <c r="DUF3216" s="14"/>
      <c r="DUG3216" s="14"/>
      <c r="DUH3216" s="14"/>
      <c r="DUI3216" s="14"/>
      <c r="DUJ3216" s="14"/>
      <c r="DUK3216" s="14"/>
      <c r="DUL3216" s="14"/>
      <c r="DUM3216" s="14"/>
      <c r="DUN3216" s="14"/>
      <c r="DUO3216" s="14"/>
      <c r="DUP3216" s="14"/>
      <c r="DUQ3216" s="14"/>
      <c r="DUR3216" s="14"/>
      <c r="DUS3216" s="14"/>
      <c r="DUT3216" s="14"/>
      <c r="DUU3216" s="14"/>
      <c r="DUV3216" s="14"/>
      <c r="DUW3216" s="14"/>
      <c r="DUX3216" s="14"/>
      <c r="DUY3216" s="14"/>
      <c r="DUZ3216" s="14"/>
      <c r="DVA3216" s="14"/>
      <c r="DVB3216" s="14"/>
      <c r="DVC3216" s="14"/>
      <c r="DVD3216" s="14"/>
      <c r="DVE3216" s="14"/>
      <c r="DVF3216" s="14"/>
      <c r="DVG3216" s="14"/>
      <c r="DVH3216" s="14"/>
      <c r="DVI3216" s="14"/>
      <c r="DVJ3216" s="14"/>
      <c r="DVK3216" s="14"/>
      <c r="DVL3216" s="14"/>
      <c r="DVM3216" s="14"/>
      <c r="DVN3216" s="14"/>
      <c r="DVO3216" s="14"/>
      <c r="DVP3216" s="14"/>
      <c r="DVQ3216" s="14"/>
      <c r="DVR3216" s="14"/>
      <c r="DVS3216" s="14"/>
      <c r="DVT3216" s="14"/>
      <c r="DVU3216" s="14"/>
      <c r="DVV3216" s="14"/>
      <c r="DVW3216" s="14"/>
      <c r="DVX3216" s="14"/>
      <c r="DVY3216" s="14"/>
      <c r="DVZ3216" s="14"/>
      <c r="DWA3216" s="14"/>
      <c r="DWB3216" s="14"/>
      <c r="DWC3216" s="14"/>
      <c r="DWD3216" s="14"/>
      <c r="DWE3216" s="14"/>
      <c r="DWF3216" s="14"/>
      <c r="DWG3216" s="14"/>
      <c r="DWH3216" s="14"/>
      <c r="DWI3216" s="14"/>
      <c r="DWJ3216" s="14"/>
      <c r="DWK3216" s="14"/>
      <c r="DWL3216" s="14"/>
      <c r="DWM3216" s="14"/>
      <c r="DWN3216" s="14"/>
      <c r="DWO3216" s="14"/>
      <c r="DWP3216" s="14"/>
      <c r="DWQ3216" s="14"/>
      <c r="DWR3216" s="14"/>
      <c r="DWS3216" s="14"/>
      <c r="DWT3216" s="14"/>
      <c r="DWU3216" s="14"/>
      <c r="DWV3216" s="14"/>
      <c r="DWW3216" s="14"/>
      <c r="DWX3216" s="14"/>
      <c r="DWY3216" s="14"/>
      <c r="DWZ3216" s="14"/>
      <c r="DXA3216" s="14"/>
      <c r="DXB3216" s="14"/>
      <c r="DXC3216" s="14"/>
      <c r="DXD3216" s="14"/>
      <c r="DXE3216" s="14"/>
      <c r="DXF3216" s="14"/>
      <c r="DXG3216" s="14"/>
      <c r="DXH3216" s="14"/>
      <c r="DXI3216" s="14"/>
      <c r="DXJ3216" s="14"/>
      <c r="DXK3216" s="14"/>
      <c r="DXL3216" s="14"/>
      <c r="DXM3216" s="14"/>
      <c r="DXN3216" s="14"/>
      <c r="DXO3216" s="14"/>
      <c r="DXP3216" s="14"/>
      <c r="DXQ3216" s="14"/>
      <c r="DXR3216" s="14"/>
      <c r="DXS3216" s="14"/>
      <c r="DXT3216" s="14"/>
      <c r="DXU3216" s="14"/>
      <c r="DXV3216" s="14"/>
      <c r="DXW3216" s="14"/>
      <c r="DXX3216" s="14"/>
      <c r="DXY3216" s="14"/>
      <c r="DXZ3216" s="14"/>
      <c r="DYA3216" s="14"/>
      <c r="DYB3216" s="14"/>
      <c r="DYC3216" s="14"/>
      <c r="DYD3216" s="14"/>
      <c r="DYE3216" s="14"/>
      <c r="DYF3216" s="14"/>
      <c r="DYG3216" s="14"/>
      <c r="DYH3216" s="14"/>
      <c r="DYI3216" s="14"/>
      <c r="DYJ3216" s="14"/>
      <c r="DYK3216" s="14"/>
      <c r="DYL3216" s="14"/>
      <c r="DYM3216" s="14"/>
      <c r="DYN3216" s="14"/>
      <c r="DYO3216" s="14"/>
      <c r="DYP3216" s="14"/>
      <c r="DYQ3216" s="14"/>
      <c r="DYR3216" s="14"/>
      <c r="DYS3216" s="14"/>
      <c r="DYT3216" s="14"/>
      <c r="DYU3216" s="14"/>
      <c r="DYV3216" s="14"/>
      <c r="DYW3216" s="14"/>
      <c r="DYX3216" s="14"/>
      <c r="DYY3216" s="14"/>
      <c r="DYZ3216" s="14"/>
      <c r="DZA3216" s="14"/>
      <c r="DZB3216" s="14"/>
      <c r="DZC3216" s="14"/>
      <c r="DZD3216" s="14"/>
      <c r="DZE3216" s="14"/>
      <c r="DZF3216" s="14"/>
      <c r="DZG3216" s="14"/>
      <c r="DZH3216" s="14"/>
      <c r="DZI3216" s="14"/>
      <c r="DZJ3216" s="14"/>
      <c r="DZK3216" s="14"/>
      <c r="DZL3216" s="14"/>
      <c r="DZM3216" s="14"/>
      <c r="DZN3216" s="14"/>
      <c r="DZO3216" s="14"/>
      <c r="DZP3216" s="14"/>
      <c r="DZQ3216" s="14"/>
      <c r="DZR3216" s="14"/>
      <c r="DZS3216" s="14"/>
      <c r="DZT3216" s="14"/>
      <c r="DZU3216" s="14"/>
      <c r="DZV3216" s="14"/>
      <c r="DZW3216" s="14"/>
      <c r="DZX3216" s="14"/>
      <c r="DZY3216" s="14"/>
      <c r="DZZ3216" s="14"/>
      <c r="EAA3216" s="14"/>
      <c r="EAB3216" s="14"/>
      <c r="EAC3216" s="14"/>
      <c r="EAD3216" s="14"/>
      <c r="EAE3216" s="14"/>
      <c r="EAF3216" s="14"/>
      <c r="EAG3216" s="14"/>
      <c r="EAH3216" s="14"/>
      <c r="EAI3216" s="14"/>
      <c r="EAJ3216" s="14"/>
      <c r="EAK3216" s="14"/>
      <c r="EAL3216" s="14"/>
      <c r="EAM3216" s="14"/>
      <c r="EAN3216" s="14"/>
      <c r="EAO3216" s="14"/>
      <c r="EAP3216" s="14"/>
      <c r="EAQ3216" s="14"/>
      <c r="EAR3216" s="14"/>
      <c r="EAS3216" s="14"/>
      <c r="EAT3216" s="14"/>
      <c r="EAU3216" s="14"/>
      <c r="EAV3216" s="14"/>
      <c r="EAW3216" s="14"/>
      <c r="EAX3216" s="14"/>
      <c r="EAY3216" s="14"/>
      <c r="EAZ3216" s="14"/>
      <c r="EBA3216" s="14"/>
      <c r="EBB3216" s="14"/>
      <c r="EBC3216" s="14"/>
      <c r="EBD3216" s="14"/>
      <c r="EBE3216" s="14"/>
      <c r="EBF3216" s="14"/>
      <c r="EBG3216" s="14"/>
      <c r="EBH3216" s="14"/>
      <c r="EBI3216" s="14"/>
      <c r="EBJ3216" s="14"/>
      <c r="EBK3216" s="14"/>
      <c r="EBL3216" s="14"/>
      <c r="EBM3216" s="14"/>
      <c r="EBN3216" s="14"/>
      <c r="EBO3216" s="14"/>
      <c r="EBP3216" s="14"/>
      <c r="EBQ3216" s="14"/>
      <c r="EBR3216" s="14"/>
      <c r="EBS3216" s="14"/>
      <c r="EBT3216" s="14"/>
      <c r="EBU3216" s="14"/>
      <c r="EBV3216" s="14"/>
      <c r="EBW3216" s="14"/>
      <c r="EBX3216" s="14"/>
      <c r="EBY3216" s="14"/>
      <c r="EBZ3216" s="14"/>
      <c r="ECA3216" s="14"/>
      <c r="ECB3216" s="14"/>
      <c r="ECC3216" s="14"/>
      <c r="ECD3216" s="14"/>
      <c r="ECE3216" s="14"/>
      <c r="ECF3216" s="14"/>
      <c r="ECG3216" s="14"/>
      <c r="ECH3216" s="14"/>
      <c r="ECI3216" s="14"/>
      <c r="ECJ3216" s="14"/>
      <c r="ECK3216" s="14"/>
      <c r="ECL3216" s="14"/>
      <c r="ECM3216" s="14"/>
      <c r="ECN3216" s="14"/>
      <c r="ECO3216" s="14"/>
      <c r="ECP3216" s="14"/>
      <c r="ECQ3216" s="14"/>
      <c r="ECR3216" s="14"/>
      <c r="ECS3216" s="14"/>
      <c r="ECT3216" s="14"/>
      <c r="ECU3216" s="14"/>
      <c r="ECV3216" s="14"/>
      <c r="ECW3216" s="14"/>
      <c r="ECX3216" s="14"/>
      <c r="ECY3216" s="14"/>
      <c r="ECZ3216" s="14"/>
      <c r="EDA3216" s="14"/>
      <c r="EDB3216" s="14"/>
      <c r="EDC3216" s="14"/>
      <c r="EDD3216" s="14"/>
      <c r="EDE3216" s="14"/>
      <c r="EDF3216" s="14"/>
      <c r="EDG3216" s="14"/>
      <c r="EDH3216" s="14"/>
      <c r="EDI3216" s="14"/>
      <c r="EDJ3216" s="14"/>
      <c r="EDK3216" s="14"/>
      <c r="EDL3216" s="14"/>
      <c r="EDM3216" s="14"/>
      <c r="EDN3216" s="14"/>
      <c r="EDO3216" s="14"/>
      <c r="EDP3216" s="14"/>
      <c r="EDQ3216" s="14"/>
      <c r="EDR3216" s="14"/>
      <c r="EDS3216" s="14"/>
      <c r="EDT3216" s="14"/>
      <c r="EDU3216" s="14"/>
      <c r="EDV3216" s="14"/>
      <c r="EDW3216" s="14"/>
      <c r="EDX3216" s="14"/>
      <c r="EDY3216" s="14"/>
      <c r="EDZ3216" s="14"/>
      <c r="EEA3216" s="14"/>
      <c r="EEB3216" s="14"/>
      <c r="EEC3216" s="14"/>
      <c r="EED3216" s="14"/>
      <c r="EEE3216" s="14"/>
      <c r="EEF3216" s="14"/>
      <c r="EEG3216" s="14"/>
      <c r="EEH3216" s="14"/>
      <c r="EEI3216" s="14"/>
      <c r="EEJ3216" s="14"/>
      <c r="EEK3216" s="14"/>
      <c r="EEL3216" s="14"/>
      <c r="EEM3216" s="14"/>
      <c r="EEN3216" s="14"/>
      <c r="EEO3216" s="14"/>
      <c r="EEP3216" s="14"/>
      <c r="EEQ3216" s="14"/>
      <c r="EER3216" s="14"/>
      <c r="EES3216" s="14"/>
      <c r="EET3216" s="14"/>
      <c r="EEU3216" s="14"/>
      <c r="EEV3216" s="14"/>
      <c r="EEW3216" s="14"/>
      <c r="EEX3216" s="14"/>
      <c r="EEY3216" s="14"/>
      <c r="EEZ3216" s="14"/>
      <c r="EFA3216" s="14"/>
      <c r="EFB3216" s="14"/>
      <c r="EFC3216" s="14"/>
      <c r="EFD3216" s="14"/>
      <c r="EFE3216" s="14"/>
      <c r="EFF3216" s="14"/>
      <c r="EFG3216" s="14"/>
      <c r="EFH3216" s="14"/>
      <c r="EFI3216" s="14"/>
      <c r="EFJ3216" s="14"/>
      <c r="EFK3216" s="14"/>
      <c r="EFL3216" s="14"/>
      <c r="EFM3216" s="14"/>
      <c r="EFN3216" s="14"/>
      <c r="EFO3216" s="14"/>
      <c r="EFP3216" s="14"/>
      <c r="EFQ3216" s="14"/>
      <c r="EFR3216" s="14"/>
      <c r="EFS3216" s="14"/>
      <c r="EFT3216" s="14"/>
      <c r="EFU3216" s="14"/>
      <c r="EFV3216" s="14"/>
      <c r="EFW3216" s="14"/>
      <c r="EFX3216" s="14"/>
      <c r="EFY3216" s="14"/>
      <c r="EFZ3216" s="14"/>
      <c r="EGA3216" s="14"/>
      <c r="EGB3216" s="14"/>
      <c r="EGC3216" s="14"/>
      <c r="EGD3216" s="14"/>
      <c r="EGE3216" s="14"/>
      <c r="EGF3216" s="14"/>
      <c r="EGG3216" s="14"/>
      <c r="EGH3216" s="14"/>
      <c r="EGI3216" s="14"/>
      <c r="EGJ3216" s="14"/>
      <c r="EGK3216" s="14"/>
      <c r="EGL3216" s="14"/>
      <c r="EGM3216" s="14"/>
      <c r="EGN3216" s="14"/>
      <c r="EGO3216" s="14"/>
      <c r="EGP3216" s="14"/>
      <c r="EGQ3216" s="14"/>
      <c r="EGR3216" s="14"/>
      <c r="EGS3216" s="14"/>
      <c r="EGT3216" s="14"/>
      <c r="EGU3216" s="14"/>
      <c r="EGV3216" s="14"/>
      <c r="EGW3216" s="14"/>
      <c r="EGX3216" s="14"/>
      <c r="EGY3216" s="14"/>
      <c r="EGZ3216" s="14"/>
      <c r="EHA3216" s="14"/>
      <c r="EHB3216" s="14"/>
      <c r="EHC3216" s="14"/>
      <c r="EHD3216" s="14"/>
      <c r="EHE3216" s="14"/>
      <c r="EHF3216" s="14"/>
      <c r="EHG3216" s="14"/>
      <c r="EHH3216" s="14"/>
      <c r="EHI3216" s="14"/>
      <c r="EHJ3216" s="14"/>
      <c r="EHK3216" s="14"/>
      <c r="EHL3216" s="14"/>
      <c r="EHM3216" s="14"/>
      <c r="EHN3216" s="14"/>
      <c r="EHO3216" s="14"/>
      <c r="EHP3216" s="14"/>
      <c r="EHQ3216" s="14"/>
      <c r="EHR3216" s="14"/>
      <c r="EHS3216" s="14"/>
      <c r="EHT3216" s="14"/>
      <c r="EHU3216" s="14"/>
      <c r="EHV3216" s="14"/>
      <c r="EHW3216" s="14"/>
      <c r="EHX3216" s="14"/>
      <c r="EHY3216" s="14"/>
      <c r="EHZ3216" s="14"/>
      <c r="EIA3216" s="14"/>
      <c r="EIB3216" s="14"/>
      <c r="EIC3216" s="14"/>
      <c r="EID3216" s="14"/>
      <c r="EIE3216" s="14"/>
      <c r="EIF3216" s="14"/>
      <c r="EIG3216" s="14"/>
      <c r="EIH3216" s="14"/>
      <c r="EII3216" s="14"/>
      <c r="EIJ3216" s="14"/>
      <c r="EIK3216" s="14"/>
      <c r="EIL3216" s="14"/>
      <c r="EIM3216" s="14"/>
      <c r="EIN3216" s="14"/>
      <c r="EIO3216" s="14"/>
      <c r="EIP3216" s="14"/>
      <c r="EIQ3216" s="14"/>
      <c r="EIR3216" s="14"/>
      <c r="EIS3216" s="14"/>
      <c r="EIT3216" s="14"/>
      <c r="EIU3216" s="14"/>
      <c r="EIV3216" s="14"/>
      <c r="EIW3216" s="14"/>
      <c r="EIX3216" s="14"/>
      <c r="EIY3216" s="14"/>
      <c r="EIZ3216" s="14"/>
      <c r="EJA3216" s="14"/>
      <c r="EJB3216" s="14"/>
      <c r="EJC3216" s="14"/>
      <c r="EJD3216" s="14"/>
      <c r="EJE3216" s="14"/>
      <c r="EJF3216" s="14"/>
      <c r="EJG3216" s="14"/>
      <c r="EJH3216" s="14"/>
      <c r="EJI3216" s="14"/>
      <c r="EJJ3216" s="14"/>
      <c r="EJK3216" s="14"/>
      <c r="EJL3216" s="14"/>
      <c r="EJM3216" s="14"/>
      <c r="EJN3216" s="14"/>
      <c r="EJO3216" s="14"/>
      <c r="EJP3216" s="14"/>
      <c r="EJQ3216" s="14"/>
      <c r="EJR3216" s="14"/>
      <c r="EJS3216" s="14"/>
      <c r="EJT3216" s="14"/>
      <c r="EJU3216" s="14"/>
      <c r="EJV3216" s="14"/>
      <c r="EJW3216" s="14"/>
      <c r="EJX3216" s="14"/>
      <c r="EJY3216" s="14"/>
      <c r="EJZ3216" s="14"/>
      <c r="EKA3216" s="14"/>
      <c r="EKB3216" s="14"/>
      <c r="EKC3216" s="14"/>
      <c r="EKD3216" s="14"/>
      <c r="EKE3216" s="14"/>
      <c r="EKF3216" s="14"/>
      <c r="EKG3216" s="14"/>
      <c r="EKH3216" s="14"/>
      <c r="EKI3216" s="14"/>
      <c r="EKJ3216" s="14"/>
      <c r="EKK3216" s="14"/>
      <c r="EKL3216" s="14"/>
      <c r="EKM3216" s="14"/>
      <c r="EKN3216" s="14"/>
      <c r="EKO3216" s="14"/>
      <c r="EKP3216" s="14"/>
      <c r="EKQ3216" s="14"/>
      <c r="EKR3216" s="14"/>
      <c r="EKS3216" s="14"/>
      <c r="EKT3216" s="14"/>
      <c r="EKU3216" s="14"/>
      <c r="EKV3216" s="14"/>
      <c r="EKW3216" s="14"/>
      <c r="EKX3216" s="14"/>
      <c r="EKY3216" s="14"/>
      <c r="EKZ3216" s="14"/>
      <c r="ELA3216" s="14"/>
      <c r="ELB3216" s="14"/>
      <c r="ELC3216" s="14"/>
      <c r="ELD3216" s="14"/>
      <c r="ELE3216" s="14"/>
      <c r="ELF3216" s="14"/>
      <c r="ELG3216" s="14"/>
      <c r="ELH3216" s="14"/>
      <c r="ELI3216" s="14"/>
      <c r="ELJ3216" s="14"/>
      <c r="ELK3216" s="14"/>
      <c r="ELL3216" s="14"/>
      <c r="ELM3216" s="14"/>
      <c r="ELN3216" s="14"/>
      <c r="ELO3216" s="14"/>
      <c r="ELP3216" s="14"/>
      <c r="ELQ3216" s="14"/>
      <c r="ELR3216" s="14"/>
      <c r="ELS3216" s="14"/>
      <c r="ELT3216" s="14"/>
      <c r="ELU3216" s="14"/>
      <c r="ELV3216" s="14"/>
      <c r="ELW3216" s="14"/>
      <c r="ELX3216" s="14"/>
      <c r="ELY3216" s="14"/>
      <c r="ELZ3216" s="14"/>
      <c r="EMA3216" s="14"/>
      <c r="EMB3216" s="14"/>
      <c r="EMC3216" s="14"/>
      <c r="EMD3216" s="14"/>
      <c r="EME3216" s="14"/>
      <c r="EMF3216" s="14"/>
      <c r="EMG3216" s="14"/>
      <c r="EMH3216" s="14"/>
      <c r="EMI3216" s="14"/>
      <c r="EMJ3216" s="14"/>
      <c r="EMK3216" s="14"/>
      <c r="EML3216" s="14"/>
      <c r="EMM3216" s="14"/>
      <c r="EMN3216" s="14"/>
      <c r="EMO3216" s="14"/>
      <c r="EMP3216" s="14"/>
      <c r="EMQ3216" s="14"/>
      <c r="EMR3216" s="14"/>
      <c r="EMS3216" s="14"/>
      <c r="EMT3216" s="14"/>
      <c r="EMU3216" s="14"/>
      <c r="EMV3216" s="14"/>
      <c r="EMW3216" s="14"/>
      <c r="EMX3216" s="14"/>
      <c r="EMY3216" s="14"/>
      <c r="EMZ3216" s="14"/>
      <c r="ENA3216" s="14"/>
      <c r="ENB3216" s="14"/>
      <c r="ENC3216" s="14"/>
      <c r="END3216" s="14"/>
      <c r="ENE3216" s="14"/>
      <c r="ENF3216" s="14"/>
      <c r="ENG3216" s="14"/>
      <c r="ENH3216" s="14"/>
      <c r="ENI3216" s="14"/>
      <c r="ENJ3216" s="14"/>
      <c r="ENK3216" s="14"/>
      <c r="ENL3216" s="14"/>
      <c r="ENM3216" s="14"/>
      <c r="ENN3216" s="14"/>
      <c r="ENO3216" s="14"/>
      <c r="ENP3216" s="14"/>
      <c r="ENQ3216" s="14"/>
      <c r="ENR3216" s="14"/>
      <c r="ENS3216" s="14"/>
      <c r="ENT3216" s="14"/>
      <c r="ENU3216" s="14"/>
      <c r="ENV3216" s="14"/>
      <c r="ENW3216" s="14"/>
      <c r="ENX3216" s="14"/>
      <c r="ENY3216" s="14"/>
      <c r="ENZ3216" s="14"/>
      <c r="EOA3216" s="14"/>
      <c r="EOB3216" s="14"/>
      <c r="EOC3216" s="14"/>
      <c r="EOD3216" s="14"/>
      <c r="EOE3216" s="14"/>
      <c r="EOF3216" s="14"/>
      <c r="EOG3216" s="14"/>
      <c r="EOH3216" s="14"/>
      <c r="EOI3216" s="14"/>
      <c r="EOJ3216" s="14"/>
      <c r="EOK3216" s="14"/>
      <c r="EOL3216" s="14"/>
      <c r="EOM3216" s="14"/>
      <c r="EON3216" s="14"/>
      <c r="EOO3216" s="14"/>
      <c r="EOP3216" s="14"/>
      <c r="EOQ3216" s="14"/>
      <c r="EOR3216" s="14"/>
      <c r="EOS3216" s="14"/>
      <c r="EOT3216" s="14"/>
      <c r="EOU3216" s="14"/>
      <c r="EOV3216" s="14"/>
      <c r="EOW3216" s="14"/>
      <c r="EOX3216" s="14"/>
      <c r="EOY3216" s="14"/>
      <c r="EOZ3216" s="14"/>
      <c r="EPA3216" s="14"/>
      <c r="EPB3216" s="14"/>
      <c r="EPC3216" s="14"/>
      <c r="EPD3216" s="14"/>
      <c r="EPE3216" s="14"/>
      <c r="EPF3216" s="14"/>
      <c r="EPG3216" s="14"/>
      <c r="EPH3216" s="14"/>
      <c r="EPI3216" s="14"/>
      <c r="EPJ3216" s="14"/>
      <c r="EPK3216" s="14"/>
      <c r="EPL3216" s="14"/>
      <c r="EPM3216" s="14"/>
      <c r="EPN3216" s="14"/>
      <c r="EPO3216" s="14"/>
      <c r="EPP3216" s="14"/>
      <c r="EPQ3216" s="14"/>
      <c r="EPR3216" s="14"/>
      <c r="EPS3216" s="14"/>
      <c r="EPT3216" s="14"/>
      <c r="EPU3216" s="14"/>
      <c r="EPV3216" s="14"/>
      <c r="EPW3216" s="14"/>
      <c r="EPX3216" s="14"/>
      <c r="EPY3216" s="14"/>
      <c r="EPZ3216" s="14"/>
      <c r="EQA3216" s="14"/>
      <c r="EQB3216" s="14"/>
      <c r="EQC3216" s="14"/>
      <c r="EQD3216" s="14"/>
      <c r="EQE3216" s="14"/>
      <c r="EQF3216" s="14"/>
      <c r="EQG3216" s="14"/>
      <c r="EQH3216" s="14"/>
      <c r="EQI3216" s="14"/>
      <c r="EQJ3216" s="14"/>
      <c r="EQK3216" s="14"/>
      <c r="EQL3216" s="14"/>
      <c r="EQM3216" s="14"/>
      <c r="EQN3216" s="14"/>
      <c r="EQO3216" s="14"/>
      <c r="EQP3216" s="14"/>
      <c r="EQQ3216" s="14"/>
      <c r="EQR3216" s="14"/>
      <c r="EQS3216" s="14"/>
      <c r="EQT3216" s="14"/>
      <c r="EQU3216" s="14"/>
      <c r="EQV3216" s="14"/>
      <c r="EQW3216" s="14"/>
      <c r="EQX3216" s="14"/>
      <c r="EQY3216" s="14"/>
      <c r="EQZ3216" s="14"/>
      <c r="ERA3216" s="14"/>
      <c r="ERB3216" s="14"/>
      <c r="ERC3216" s="14"/>
      <c r="ERD3216" s="14"/>
      <c r="ERE3216" s="14"/>
      <c r="ERF3216" s="14"/>
      <c r="ERG3216" s="14"/>
      <c r="ERH3216" s="14"/>
      <c r="ERI3216" s="14"/>
      <c r="ERJ3216" s="14"/>
      <c r="ERK3216" s="14"/>
      <c r="ERL3216" s="14"/>
      <c r="ERM3216" s="14"/>
      <c r="ERN3216" s="14"/>
      <c r="ERO3216" s="14"/>
      <c r="ERP3216" s="14"/>
      <c r="ERQ3216" s="14"/>
      <c r="ERR3216" s="14"/>
      <c r="ERS3216" s="14"/>
      <c r="ERT3216" s="14"/>
      <c r="ERU3216" s="14"/>
      <c r="ERV3216" s="14"/>
      <c r="ERW3216" s="14"/>
      <c r="ERX3216" s="14"/>
      <c r="ERY3216" s="14"/>
      <c r="ERZ3216" s="14"/>
      <c r="ESA3216" s="14"/>
      <c r="ESB3216" s="14"/>
      <c r="ESC3216" s="14"/>
      <c r="ESD3216" s="14"/>
      <c r="ESE3216" s="14"/>
      <c r="ESF3216" s="14"/>
      <c r="ESG3216" s="14"/>
      <c r="ESH3216" s="14"/>
      <c r="ESI3216" s="14"/>
      <c r="ESJ3216" s="14"/>
      <c r="ESK3216" s="14"/>
      <c r="ESL3216" s="14"/>
      <c r="ESM3216" s="14"/>
      <c r="ESN3216" s="14"/>
      <c r="ESO3216" s="14"/>
      <c r="ESP3216" s="14"/>
      <c r="ESQ3216" s="14"/>
      <c r="ESR3216" s="14"/>
      <c r="ESS3216" s="14"/>
      <c r="EST3216" s="14"/>
      <c r="ESU3216" s="14"/>
      <c r="ESV3216" s="14"/>
      <c r="ESW3216" s="14"/>
      <c r="ESX3216" s="14"/>
      <c r="ESY3216" s="14"/>
      <c r="ESZ3216" s="14"/>
      <c r="ETA3216" s="14"/>
      <c r="ETB3216" s="14"/>
      <c r="ETC3216" s="14"/>
      <c r="ETD3216" s="14"/>
      <c r="ETE3216" s="14"/>
      <c r="ETF3216" s="14"/>
      <c r="ETG3216" s="14"/>
      <c r="ETH3216" s="14"/>
      <c r="ETI3216" s="14"/>
      <c r="ETJ3216" s="14"/>
      <c r="ETK3216" s="14"/>
      <c r="ETL3216" s="14"/>
      <c r="ETM3216" s="14"/>
      <c r="ETN3216" s="14"/>
      <c r="ETO3216" s="14"/>
      <c r="ETP3216" s="14"/>
      <c r="ETQ3216" s="14"/>
      <c r="ETR3216" s="14"/>
      <c r="ETS3216" s="14"/>
      <c r="ETT3216" s="14"/>
      <c r="ETU3216" s="14"/>
      <c r="ETV3216" s="14"/>
      <c r="ETW3216" s="14"/>
      <c r="ETX3216" s="14"/>
      <c r="ETY3216" s="14"/>
      <c r="ETZ3216" s="14"/>
      <c r="EUA3216" s="14"/>
      <c r="EUB3216" s="14"/>
      <c r="EUC3216" s="14"/>
      <c r="EUD3216" s="14"/>
      <c r="EUE3216" s="14"/>
      <c r="EUF3216" s="14"/>
      <c r="EUG3216" s="14"/>
      <c r="EUH3216" s="14"/>
      <c r="EUI3216" s="14"/>
      <c r="EUJ3216" s="14"/>
      <c r="EUK3216" s="14"/>
      <c r="EUL3216" s="14"/>
      <c r="EUM3216" s="14"/>
      <c r="EUN3216" s="14"/>
      <c r="EUO3216" s="14"/>
      <c r="EUP3216" s="14"/>
      <c r="EUQ3216" s="14"/>
      <c r="EUR3216" s="14"/>
      <c r="EUS3216" s="14"/>
      <c r="EUT3216" s="14"/>
      <c r="EUU3216" s="14"/>
      <c r="EUV3216" s="14"/>
      <c r="EUW3216" s="14"/>
      <c r="EUX3216" s="14"/>
      <c r="EUY3216" s="14"/>
      <c r="EUZ3216" s="14"/>
      <c r="EVA3216" s="14"/>
      <c r="EVB3216" s="14"/>
      <c r="EVC3216" s="14"/>
      <c r="EVD3216" s="14"/>
      <c r="EVE3216" s="14"/>
      <c r="EVF3216" s="14"/>
      <c r="EVG3216" s="14"/>
      <c r="EVH3216" s="14"/>
      <c r="EVI3216" s="14"/>
      <c r="EVJ3216" s="14"/>
      <c r="EVK3216" s="14"/>
      <c r="EVL3216" s="14"/>
      <c r="EVM3216" s="14"/>
      <c r="EVN3216" s="14"/>
      <c r="EVO3216" s="14"/>
      <c r="EVP3216" s="14"/>
      <c r="EVQ3216" s="14"/>
      <c r="EVR3216" s="14"/>
      <c r="EVS3216" s="14"/>
      <c r="EVT3216" s="14"/>
      <c r="EVU3216" s="14"/>
      <c r="EVV3216" s="14"/>
      <c r="EVW3216" s="14"/>
      <c r="EVX3216" s="14"/>
      <c r="EVY3216" s="14"/>
      <c r="EVZ3216" s="14"/>
      <c r="EWA3216" s="14"/>
      <c r="EWB3216" s="14"/>
      <c r="EWC3216" s="14"/>
      <c r="EWD3216" s="14"/>
      <c r="EWE3216" s="14"/>
      <c r="EWF3216" s="14"/>
      <c r="EWG3216" s="14"/>
      <c r="EWH3216" s="14"/>
      <c r="EWI3216" s="14"/>
      <c r="EWJ3216" s="14"/>
      <c r="EWK3216" s="14"/>
      <c r="EWL3216" s="14"/>
      <c r="EWM3216" s="14"/>
      <c r="EWN3216" s="14"/>
      <c r="EWO3216" s="14"/>
      <c r="EWP3216" s="14"/>
      <c r="EWQ3216" s="14"/>
      <c r="EWR3216" s="14"/>
      <c r="EWS3216" s="14"/>
      <c r="EWT3216" s="14"/>
      <c r="EWU3216" s="14"/>
      <c r="EWV3216" s="14"/>
      <c r="EWW3216" s="14"/>
      <c r="EWX3216" s="14"/>
      <c r="EWY3216" s="14"/>
      <c r="EWZ3216" s="14"/>
      <c r="EXA3216" s="14"/>
      <c r="EXB3216" s="14"/>
      <c r="EXC3216" s="14"/>
      <c r="EXD3216" s="14"/>
      <c r="EXE3216" s="14"/>
      <c r="EXF3216" s="14"/>
      <c r="EXG3216" s="14"/>
      <c r="EXH3216" s="14"/>
      <c r="EXI3216" s="14"/>
      <c r="EXJ3216" s="14"/>
      <c r="EXK3216" s="14"/>
      <c r="EXL3216" s="14"/>
      <c r="EXM3216" s="14"/>
      <c r="EXN3216" s="14"/>
      <c r="EXO3216" s="14"/>
      <c r="EXP3216" s="14"/>
      <c r="EXQ3216" s="14"/>
      <c r="EXR3216" s="14"/>
      <c r="EXS3216" s="14"/>
      <c r="EXT3216" s="14"/>
      <c r="EXU3216" s="14"/>
      <c r="EXV3216" s="14"/>
      <c r="EXW3216" s="14"/>
      <c r="EXX3216" s="14"/>
      <c r="EXY3216" s="14"/>
      <c r="EXZ3216" s="14"/>
      <c r="EYA3216" s="14"/>
      <c r="EYB3216" s="14"/>
      <c r="EYC3216" s="14"/>
      <c r="EYD3216" s="14"/>
      <c r="EYE3216" s="14"/>
      <c r="EYF3216" s="14"/>
      <c r="EYG3216" s="14"/>
      <c r="EYH3216" s="14"/>
      <c r="EYI3216" s="14"/>
      <c r="EYJ3216" s="14"/>
      <c r="EYK3216" s="14"/>
      <c r="EYL3216" s="14"/>
      <c r="EYM3216" s="14"/>
      <c r="EYN3216" s="14"/>
      <c r="EYO3216" s="14"/>
      <c r="EYP3216" s="14"/>
      <c r="EYQ3216" s="14"/>
      <c r="EYR3216" s="14"/>
      <c r="EYS3216" s="14"/>
      <c r="EYT3216" s="14"/>
      <c r="EYU3216" s="14"/>
      <c r="EYV3216" s="14"/>
      <c r="EYW3216" s="14"/>
      <c r="EYX3216" s="14"/>
      <c r="EYY3216" s="14"/>
      <c r="EYZ3216" s="14"/>
      <c r="EZA3216" s="14"/>
      <c r="EZB3216" s="14"/>
      <c r="EZC3216" s="14"/>
      <c r="EZD3216" s="14"/>
      <c r="EZE3216" s="14"/>
      <c r="EZF3216" s="14"/>
      <c r="EZG3216" s="14"/>
      <c r="EZH3216" s="14"/>
      <c r="EZI3216" s="14"/>
      <c r="EZJ3216" s="14"/>
      <c r="EZK3216" s="14"/>
      <c r="EZL3216" s="14"/>
      <c r="EZM3216" s="14"/>
      <c r="EZN3216" s="14"/>
      <c r="EZO3216" s="14"/>
      <c r="EZP3216" s="14"/>
      <c r="EZQ3216" s="14"/>
      <c r="EZR3216" s="14"/>
      <c r="EZS3216" s="14"/>
      <c r="EZT3216" s="14"/>
      <c r="EZU3216" s="14"/>
      <c r="EZV3216" s="14"/>
      <c r="EZW3216" s="14"/>
      <c r="EZX3216" s="14"/>
      <c r="EZY3216" s="14"/>
      <c r="EZZ3216" s="14"/>
      <c r="FAA3216" s="14"/>
      <c r="FAB3216" s="14"/>
      <c r="FAC3216" s="14"/>
      <c r="FAD3216" s="14"/>
      <c r="FAE3216" s="14"/>
      <c r="FAF3216" s="14"/>
      <c r="FAG3216" s="14"/>
      <c r="FAH3216" s="14"/>
      <c r="FAI3216" s="14"/>
      <c r="FAJ3216" s="14"/>
      <c r="FAK3216" s="14"/>
      <c r="FAL3216" s="14"/>
      <c r="FAM3216" s="14"/>
      <c r="FAN3216" s="14"/>
      <c r="FAO3216" s="14"/>
      <c r="FAP3216" s="14"/>
      <c r="FAQ3216" s="14"/>
      <c r="FAR3216" s="14"/>
      <c r="FAS3216" s="14"/>
      <c r="FAT3216" s="14"/>
      <c r="FAU3216" s="14"/>
      <c r="FAV3216" s="14"/>
      <c r="FAW3216" s="14"/>
      <c r="FAX3216" s="14"/>
      <c r="FAY3216" s="14"/>
      <c r="FAZ3216" s="14"/>
      <c r="FBA3216" s="14"/>
      <c r="FBB3216" s="14"/>
      <c r="FBC3216" s="14"/>
      <c r="FBD3216" s="14"/>
      <c r="FBE3216" s="14"/>
      <c r="FBF3216" s="14"/>
      <c r="FBG3216" s="14"/>
      <c r="FBH3216" s="14"/>
      <c r="FBI3216" s="14"/>
      <c r="FBJ3216" s="14"/>
      <c r="FBK3216" s="14"/>
      <c r="FBL3216" s="14"/>
      <c r="FBM3216" s="14"/>
      <c r="FBN3216" s="14"/>
      <c r="FBO3216" s="14"/>
      <c r="FBP3216" s="14"/>
      <c r="FBQ3216" s="14"/>
      <c r="FBR3216" s="14"/>
      <c r="FBS3216" s="14"/>
      <c r="FBT3216" s="14"/>
      <c r="FBU3216" s="14"/>
      <c r="FBV3216" s="14"/>
      <c r="FBW3216" s="14"/>
      <c r="FBX3216" s="14"/>
      <c r="FBY3216" s="14"/>
      <c r="FBZ3216" s="14"/>
      <c r="FCA3216" s="14"/>
      <c r="FCB3216" s="14"/>
      <c r="FCC3216" s="14"/>
      <c r="FCD3216" s="14"/>
      <c r="FCE3216" s="14"/>
      <c r="FCF3216" s="14"/>
      <c r="FCG3216" s="14"/>
      <c r="FCH3216" s="14"/>
      <c r="FCI3216" s="14"/>
      <c r="FCJ3216" s="14"/>
      <c r="FCK3216" s="14"/>
      <c r="FCL3216" s="14"/>
      <c r="FCM3216" s="14"/>
      <c r="FCN3216" s="14"/>
      <c r="FCO3216" s="14"/>
      <c r="FCP3216" s="14"/>
      <c r="FCQ3216" s="14"/>
      <c r="FCR3216" s="14"/>
      <c r="FCS3216" s="14"/>
      <c r="FCT3216" s="14"/>
      <c r="FCU3216" s="14"/>
      <c r="FCV3216" s="14"/>
      <c r="FCW3216" s="14"/>
      <c r="FCX3216" s="14"/>
      <c r="FCY3216" s="14"/>
      <c r="FCZ3216" s="14"/>
      <c r="FDA3216" s="14"/>
      <c r="FDB3216" s="14"/>
      <c r="FDC3216" s="14"/>
      <c r="FDD3216" s="14"/>
      <c r="FDE3216" s="14"/>
      <c r="FDF3216" s="14"/>
      <c r="FDG3216" s="14"/>
      <c r="FDH3216" s="14"/>
      <c r="FDI3216" s="14"/>
      <c r="FDJ3216" s="14"/>
      <c r="FDK3216" s="14"/>
      <c r="FDL3216" s="14"/>
      <c r="FDM3216" s="14"/>
      <c r="FDN3216" s="14"/>
      <c r="FDO3216" s="14"/>
      <c r="FDP3216" s="14"/>
      <c r="FDQ3216" s="14"/>
      <c r="FDR3216" s="14"/>
      <c r="FDS3216" s="14"/>
      <c r="FDT3216" s="14"/>
      <c r="FDU3216" s="14"/>
      <c r="FDV3216" s="14"/>
      <c r="FDW3216" s="14"/>
      <c r="FDX3216" s="14"/>
      <c r="FDY3216" s="14"/>
      <c r="FDZ3216" s="14"/>
      <c r="FEA3216" s="14"/>
      <c r="FEB3216" s="14"/>
      <c r="FEC3216" s="14"/>
      <c r="FED3216" s="14"/>
      <c r="FEE3216" s="14"/>
      <c r="FEF3216" s="14"/>
      <c r="FEG3216" s="14"/>
      <c r="FEH3216" s="14"/>
      <c r="FEI3216" s="14"/>
      <c r="FEJ3216" s="14"/>
      <c r="FEK3216" s="14"/>
      <c r="FEL3216" s="14"/>
      <c r="FEM3216" s="14"/>
      <c r="FEN3216" s="14"/>
      <c r="FEO3216" s="14"/>
      <c r="FEP3216" s="14"/>
      <c r="FEQ3216" s="14"/>
      <c r="FER3216" s="14"/>
      <c r="FES3216" s="14"/>
      <c r="FET3216" s="14"/>
      <c r="FEU3216" s="14"/>
      <c r="FEV3216" s="14"/>
      <c r="FEW3216" s="14"/>
      <c r="FEX3216" s="14"/>
      <c r="FEY3216" s="14"/>
      <c r="FEZ3216" s="14"/>
      <c r="FFA3216" s="14"/>
      <c r="FFB3216" s="14"/>
      <c r="FFC3216" s="14"/>
      <c r="FFD3216" s="14"/>
      <c r="FFE3216" s="14"/>
      <c r="FFF3216" s="14"/>
      <c r="FFG3216" s="14"/>
      <c r="FFH3216" s="14"/>
      <c r="FFI3216" s="14"/>
      <c r="FFJ3216" s="14"/>
      <c r="FFK3216" s="14"/>
      <c r="FFL3216" s="14"/>
      <c r="FFM3216" s="14"/>
      <c r="FFN3216" s="14"/>
      <c r="FFO3216" s="14"/>
      <c r="FFP3216" s="14"/>
      <c r="FFQ3216" s="14"/>
      <c r="FFR3216" s="14"/>
      <c r="FFS3216" s="14"/>
      <c r="FFT3216" s="14"/>
      <c r="FFU3216" s="14"/>
      <c r="FFV3216" s="14"/>
      <c r="FFW3216" s="14"/>
      <c r="FFX3216" s="14"/>
      <c r="FFY3216" s="14"/>
      <c r="FFZ3216" s="14"/>
      <c r="FGA3216" s="14"/>
      <c r="FGB3216" s="14"/>
      <c r="FGC3216" s="14"/>
      <c r="FGD3216" s="14"/>
      <c r="FGE3216" s="14"/>
      <c r="FGF3216" s="14"/>
      <c r="FGG3216" s="14"/>
      <c r="FGH3216" s="14"/>
      <c r="FGI3216" s="14"/>
      <c r="FGJ3216" s="14"/>
      <c r="FGK3216" s="14"/>
      <c r="FGL3216" s="14"/>
      <c r="FGM3216" s="14"/>
      <c r="FGN3216" s="14"/>
      <c r="FGO3216" s="14"/>
      <c r="FGP3216" s="14"/>
      <c r="FGQ3216" s="14"/>
      <c r="FGR3216" s="14"/>
      <c r="FGS3216" s="14"/>
      <c r="FGT3216" s="14"/>
      <c r="FGU3216" s="14"/>
      <c r="FGV3216" s="14"/>
      <c r="FGW3216" s="14"/>
      <c r="FGX3216" s="14"/>
      <c r="FGY3216" s="14"/>
      <c r="FGZ3216" s="14"/>
      <c r="FHA3216" s="14"/>
      <c r="FHB3216" s="14"/>
      <c r="FHC3216" s="14"/>
      <c r="FHD3216" s="14"/>
      <c r="FHE3216" s="14"/>
      <c r="FHF3216" s="14"/>
      <c r="FHG3216" s="14"/>
      <c r="FHH3216" s="14"/>
      <c r="FHI3216" s="14"/>
      <c r="FHJ3216" s="14"/>
      <c r="FHK3216" s="14"/>
      <c r="FHL3216" s="14"/>
      <c r="FHM3216" s="14"/>
      <c r="FHN3216" s="14"/>
      <c r="FHO3216" s="14"/>
      <c r="FHP3216" s="14"/>
      <c r="FHQ3216" s="14"/>
      <c r="FHR3216" s="14"/>
      <c r="FHS3216" s="14"/>
      <c r="FHT3216" s="14"/>
      <c r="FHU3216" s="14"/>
      <c r="FHV3216" s="14"/>
      <c r="FHW3216" s="14"/>
      <c r="FHX3216" s="14"/>
      <c r="FHY3216" s="14"/>
      <c r="FHZ3216" s="14"/>
      <c r="FIA3216" s="14"/>
      <c r="FIB3216" s="14"/>
      <c r="FIC3216" s="14"/>
      <c r="FID3216" s="14"/>
      <c r="FIE3216" s="14"/>
      <c r="FIF3216" s="14"/>
      <c r="FIG3216" s="14"/>
      <c r="FIH3216" s="14"/>
      <c r="FII3216" s="14"/>
      <c r="FIJ3216" s="14"/>
      <c r="FIK3216" s="14"/>
      <c r="FIL3216" s="14"/>
      <c r="FIM3216" s="14"/>
      <c r="FIN3216" s="14"/>
      <c r="FIO3216" s="14"/>
      <c r="FIP3216" s="14"/>
      <c r="FIQ3216" s="14"/>
      <c r="FIR3216" s="14"/>
      <c r="FIS3216" s="14"/>
      <c r="FIT3216" s="14"/>
      <c r="FIU3216" s="14"/>
      <c r="FIV3216" s="14"/>
      <c r="FIW3216" s="14"/>
      <c r="FIX3216" s="14"/>
      <c r="FIY3216" s="14"/>
      <c r="FIZ3216" s="14"/>
      <c r="FJA3216" s="14"/>
      <c r="FJB3216" s="14"/>
      <c r="FJC3216" s="14"/>
      <c r="FJD3216" s="14"/>
      <c r="FJE3216" s="14"/>
      <c r="FJF3216" s="14"/>
      <c r="FJG3216" s="14"/>
      <c r="FJH3216" s="14"/>
      <c r="FJI3216" s="14"/>
      <c r="FJJ3216" s="14"/>
      <c r="FJK3216" s="14"/>
      <c r="FJL3216" s="14"/>
      <c r="FJM3216" s="14"/>
      <c r="FJN3216" s="14"/>
      <c r="FJO3216" s="14"/>
      <c r="FJP3216" s="14"/>
      <c r="FJQ3216" s="14"/>
      <c r="FJR3216" s="14"/>
      <c r="FJS3216" s="14"/>
      <c r="FJT3216" s="14"/>
      <c r="FJU3216" s="14"/>
      <c r="FJV3216" s="14"/>
      <c r="FJW3216" s="14"/>
      <c r="FJX3216" s="14"/>
      <c r="FJY3216" s="14"/>
      <c r="FJZ3216" s="14"/>
      <c r="FKA3216" s="14"/>
      <c r="FKB3216" s="14"/>
      <c r="FKC3216" s="14"/>
      <c r="FKD3216" s="14"/>
      <c r="FKE3216" s="14"/>
      <c r="FKF3216" s="14"/>
      <c r="FKG3216" s="14"/>
      <c r="FKH3216" s="14"/>
      <c r="FKI3216" s="14"/>
      <c r="FKJ3216" s="14"/>
      <c r="FKK3216" s="14"/>
      <c r="FKL3216" s="14"/>
      <c r="FKM3216" s="14"/>
      <c r="FKN3216" s="14"/>
      <c r="FKO3216" s="14"/>
      <c r="FKP3216" s="14"/>
      <c r="FKQ3216" s="14"/>
      <c r="FKR3216" s="14"/>
      <c r="FKS3216" s="14"/>
      <c r="FKT3216" s="14"/>
      <c r="FKU3216" s="14"/>
      <c r="FKV3216" s="14"/>
      <c r="FKW3216" s="14"/>
      <c r="FKX3216" s="14"/>
      <c r="FKY3216" s="14"/>
      <c r="FKZ3216" s="14"/>
      <c r="FLA3216" s="14"/>
      <c r="FLB3216" s="14"/>
      <c r="FLC3216" s="14"/>
      <c r="FLD3216" s="14"/>
      <c r="FLE3216" s="14"/>
      <c r="FLF3216" s="14"/>
      <c r="FLG3216" s="14"/>
      <c r="FLH3216" s="14"/>
      <c r="FLI3216" s="14"/>
      <c r="FLJ3216" s="14"/>
      <c r="FLK3216" s="14"/>
      <c r="FLL3216" s="14"/>
      <c r="FLM3216" s="14"/>
      <c r="FLN3216" s="14"/>
      <c r="FLO3216" s="14"/>
      <c r="FLP3216" s="14"/>
      <c r="FLQ3216" s="14"/>
      <c r="FLR3216" s="14"/>
      <c r="FLS3216" s="14"/>
      <c r="FLT3216" s="14"/>
      <c r="FLU3216" s="14"/>
      <c r="FLV3216" s="14"/>
      <c r="FLW3216" s="14"/>
      <c r="FLX3216" s="14"/>
      <c r="FLY3216" s="14"/>
      <c r="FLZ3216" s="14"/>
      <c r="FMA3216" s="14"/>
      <c r="FMB3216" s="14"/>
      <c r="FMC3216" s="14"/>
      <c r="FMD3216" s="14"/>
      <c r="FME3216" s="14"/>
      <c r="FMF3216" s="14"/>
      <c r="FMG3216" s="14"/>
      <c r="FMH3216" s="14"/>
      <c r="FMI3216" s="14"/>
      <c r="FMJ3216" s="14"/>
      <c r="FMK3216" s="14"/>
      <c r="FML3216" s="14"/>
      <c r="FMM3216" s="14"/>
      <c r="FMN3216" s="14"/>
      <c r="FMO3216" s="14"/>
      <c r="FMP3216" s="14"/>
      <c r="FMQ3216" s="14"/>
      <c r="FMR3216" s="14"/>
      <c r="FMS3216" s="14"/>
      <c r="FMT3216" s="14"/>
      <c r="FMU3216" s="14"/>
      <c r="FMV3216" s="14"/>
      <c r="FMW3216" s="14"/>
      <c r="FMX3216" s="14"/>
      <c r="FMY3216" s="14"/>
      <c r="FMZ3216" s="14"/>
      <c r="FNA3216" s="14"/>
      <c r="FNB3216" s="14"/>
      <c r="FNC3216" s="14"/>
      <c r="FND3216" s="14"/>
      <c r="FNE3216" s="14"/>
      <c r="FNF3216" s="14"/>
      <c r="FNG3216" s="14"/>
      <c r="FNH3216" s="14"/>
      <c r="FNI3216" s="14"/>
      <c r="FNJ3216" s="14"/>
      <c r="FNK3216" s="14"/>
      <c r="FNL3216" s="14"/>
      <c r="FNM3216" s="14"/>
      <c r="FNN3216" s="14"/>
      <c r="FNO3216" s="14"/>
      <c r="FNP3216" s="14"/>
      <c r="FNQ3216" s="14"/>
      <c r="FNR3216" s="14"/>
      <c r="FNS3216" s="14"/>
      <c r="FNT3216" s="14"/>
      <c r="FNU3216" s="14"/>
      <c r="FNV3216" s="14"/>
      <c r="FNW3216" s="14"/>
      <c r="FNX3216" s="14"/>
      <c r="FNY3216" s="14"/>
      <c r="FNZ3216" s="14"/>
      <c r="FOA3216" s="14"/>
      <c r="FOB3216" s="14"/>
      <c r="FOC3216" s="14"/>
      <c r="FOD3216" s="14"/>
      <c r="FOE3216" s="14"/>
      <c r="FOF3216" s="14"/>
      <c r="FOG3216" s="14"/>
      <c r="FOH3216" s="14"/>
      <c r="FOI3216" s="14"/>
      <c r="FOJ3216" s="14"/>
      <c r="FOK3216" s="14"/>
      <c r="FOL3216" s="14"/>
      <c r="FOM3216" s="14"/>
      <c r="FON3216" s="14"/>
      <c r="FOO3216" s="14"/>
      <c r="FOP3216" s="14"/>
      <c r="FOQ3216" s="14"/>
      <c r="FOR3216" s="14"/>
      <c r="FOS3216" s="14"/>
      <c r="FOT3216" s="14"/>
      <c r="FOU3216" s="14"/>
      <c r="FOV3216" s="14"/>
      <c r="FOW3216" s="14"/>
      <c r="FOX3216" s="14"/>
      <c r="FOY3216" s="14"/>
      <c r="FOZ3216" s="14"/>
      <c r="FPA3216" s="14"/>
      <c r="FPB3216" s="14"/>
      <c r="FPC3216" s="14"/>
      <c r="FPD3216" s="14"/>
      <c r="FPE3216" s="14"/>
      <c r="FPF3216" s="14"/>
      <c r="FPG3216" s="14"/>
      <c r="FPH3216" s="14"/>
      <c r="FPI3216" s="14"/>
      <c r="FPJ3216" s="14"/>
      <c r="FPK3216" s="14"/>
      <c r="FPL3216" s="14"/>
      <c r="FPM3216" s="14"/>
      <c r="FPN3216" s="14"/>
      <c r="FPO3216" s="14"/>
      <c r="FPP3216" s="14"/>
      <c r="FPQ3216" s="14"/>
      <c r="FPR3216" s="14"/>
      <c r="FPS3216" s="14"/>
      <c r="FPT3216" s="14"/>
      <c r="FPU3216" s="14"/>
      <c r="FPV3216" s="14"/>
      <c r="FPW3216" s="14"/>
      <c r="FPX3216" s="14"/>
      <c r="FPY3216" s="14"/>
      <c r="FPZ3216" s="14"/>
      <c r="FQA3216" s="14"/>
      <c r="FQB3216" s="14"/>
      <c r="FQC3216" s="14"/>
      <c r="FQD3216" s="14"/>
      <c r="FQE3216" s="14"/>
      <c r="FQF3216" s="14"/>
      <c r="FQG3216" s="14"/>
      <c r="FQH3216" s="14"/>
      <c r="FQI3216" s="14"/>
      <c r="FQJ3216" s="14"/>
      <c r="FQK3216" s="14"/>
      <c r="FQL3216" s="14"/>
      <c r="FQM3216" s="14"/>
      <c r="FQN3216" s="14"/>
      <c r="FQO3216" s="14"/>
      <c r="FQP3216" s="14"/>
      <c r="FQQ3216" s="14"/>
      <c r="FQR3216" s="14"/>
      <c r="FQS3216" s="14"/>
      <c r="FQT3216" s="14"/>
      <c r="FQU3216" s="14"/>
      <c r="FQV3216" s="14"/>
      <c r="FQW3216" s="14"/>
      <c r="FQX3216" s="14"/>
      <c r="FQY3216" s="14"/>
      <c r="FQZ3216" s="14"/>
      <c r="FRA3216" s="14"/>
      <c r="FRB3216" s="14"/>
      <c r="FRC3216" s="14"/>
      <c r="FRD3216" s="14"/>
      <c r="FRE3216" s="14"/>
      <c r="FRF3216" s="14"/>
      <c r="FRG3216" s="14"/>
      <c r="FRH3216" s="14"/>
      <c r="FRI3216" s="14"/>
      <c r="FRJ3216" s="14"/>
      <c r="FRK3216" s="14"/>
      <c r="FRL3216" s="14"/>
      <c r="FRM3216" s="14"/>
      <c r="FRN3216" s="14"/>
      <c r="FRO3216" s="14"/>
      <c r="FRP3216" s="14"/>
      <c r="FRQ3216" s="14"/>
      <c r="FRR3216" s="14"/>
      <c r="FRS3216" s="14"/>
      <c r="FRT3216" s="14"/>
      <c r="FRU3216" s="14"/>
      <c r="FRV3216" s="14"/>
      <c r="FRW3216" s="14"/>
      <c r="FRX3216" s="14"/>
      <c r="FRY3216" s="14"/>
      <c r="FRZ3216" s="14"/>
      <c r="FSA3216" s="14"/>
      <c r="FSB3216" s="14"/>
      <c r="FSC3216" s="14"/>
      <c r="FSD3216" s="14"/>
      <c r="FSE3216" s="14"/>
      <c r="FSF3216" s="14"/>
      <c r="FSG3216" s="14"/>
      <c r="FSH3216" s="14"/>
      <c r="FSI3216" s="14"/>
      <c r="FSJ3216" s="14"/>
      <c r="FSK3216" s="14"/>
      <c r="FSL3216" s="14"/>
      <c r="FSM3216" s="14"/>
      <c r="FSN3216" s="14"/>
      <c r="FSO3216" s="14"/>
      <c r="FSP3216" s="14"/>
      <c r="FSQ3216" s="14"/>
      <c r="FSR3216" s="14"/>
      <c r="FSS3216" s="14"/>
      <c r="FST3216" s="14"/>
      <c r="FSU3216" s="14"/>
      <c r="FSV3216" s="14"/>
      <c r="FSW3216" s="14"/>
      <c r="FSX3216" s="14"/>
      <c r="FSY3216" s="14"/>
      <c r="FSZ3216" s="14"/>
      <c r="FTA3216" s="14"/>
      <c r="FTB3216" s="14"/>
      <c r="FTC3216" s="14"/>
      <c r="FTD3216" s="14"/>
      <c r="FTE3216" s="14"/>
      <c r="FTF3216" s="14"/>
      <c r="FTG3216" s="14"/>
      <c r="FTH3216" s="14"/>
      <c r="FTI3216" s="14"/>
      <c r="FTJ3216" s="14"/>
      <c r="FTK3216" s="14"/>
      <c r="FTL3216" s="14"/>
      <c r="FTM3216" s="14"/>
      <c r="FTN3216" s="14"/>
      <c r="FTO3216" s="14"/>
      <c r="FTP3216" s="14"/>
      <c r="FTQ3216" s="14"/>
      <c r="FTR3216" s="14"/>
      <c r="FTS3216" s="14"/>
      <c r="FTT3216" s="14"/>
      <c r="FTU3216" s="14"/>
      <c r="FTV3216" s="14"/>
      <c r="FTW3216" s="14"/>
      <c r="FTX3216" s="14"/>
      <c r="FTY3216" s="14"/>
      <c r="FTZ3216" s="14"/>
      <c r="FUA3216" s="14"/>
      <c r="FUB3216" s="14"/>
      <c r="FUC3216" s="14"/>
      <c r="FUD3216" s="14"/>
      <c r="FUE3216" s="14"/>
      <c r="FUF3216" s="14"/>
      <c r="FUG3216" s="14"/>
      <c r="FUH3216" s="14"/>
      <c r="FUI3216" s="14"/>
      <c r="FUJ3216" s="14"/>
      <c r="FUK3216" s="14"/>
      <c r="FUL3216" s="14"/>
      <c r="FUM3216" s="14"/>
      <c r="FUN3216" s="14"/>
      <c r="FUO3216" s="14"/>
      <c r="FUP3216" s="14"/>
      <c r="FUQ3216" s="14"/>
      <c r="FUR3216" s="14"/>
      <c r="FUS3216" s="14"/>
      <c r="FUT3216" s="14"/>
      <c r="FUU3216" s="14"/>
      <c r="FUV3216" s="14"/>
      <c r="FUW3216" s="14"/>
      <c r="FUX3216" s="14"/>
      <c r="FUY3216" s="14"/>
      <c r="FUZ3216" s="14"/>
      <c r="FVA3216" s="14"/>
      <c r="FVB3216" s="14"/>
      <c r="FVC3216" s="14"/>
      <c r="FVD3216" s="14"/>
      <c r="FVE3216" s="14"/>
      <c r="FVF3216" s="14"/>
      <c r="FVG3216" s="14"/>
      <c r="FVH3216" s="14"/>
      <c r="FVI3216" s="14"/>
      <c r="FVJ3216" s="14"/>
      <c r="FVK3216" s="14"/>
      <c r="FVL3216" s="14"/>
      <c r="FVM3216" s="14"/>
      <c r="FVN3216" s="14"/>
      <c r="FVO3216" s="14"/>
      <c r="FVP3216" s="14"/>
      <c r="FVQ3216" s="14"/>
      <c r="FVR3216" s="14"/>
      <c r="FVS3216" s="14"/>
      <c r="FVT3216" s="14"/>
      <c r="FVU3216" s="14"/>
      <c r="FVV3216" s="14"/>
      <c r="FVW3216" s="14"/>
      <c r="FVX3216" s="14"/>
      <c r="FVY3216" s="14"/>
      <c r="FVZ3216" s="14"/>
      <c r="FWA3216" s="14"/>
      <c r="FWB3216" s="14"/>
      <c r="FWC3216" s="14"/>
      <c r="FWD3216" s="14"/>
      <c r="FWE3216" s="14"/>
      <c r="FWF3216" s="14"/>
      <c r="FWG3216" s="14"/>
      <c r="FWH3216" s="14"/>
      <c r="FWI3216" s="14"/>
      <c r="FWJ3216" s="14"/>
      <c r="FWK3216" s="14"/>
      <c r="FWL3216" s="14"/>
      <c r="FWM3216" s="14"/>
      <c r="FWN3216" s="14"/>
      <c r="FWO3216" s="14"/>
      <c r="FWP3216" s="14"/>
      <c r="FWQ3216" s="14"/>
      <c r="FWR3216" s="14"/>
      <c r="FWS3216" s="14"/>
      <c r="FWT3216" s="14"/>
      <c r="FWU3216" s="14"/>
      <c r="FWV3216" s="14"/>
      <c r="FWW3216" s="14"/>
      <c r="FWX3216" s="14"/>
      <c r="FWY3216" s="14"/>
      <c r="FWZ3216" s="14"/>
      <c r="FXA3216" s="14"/>
      <c r="FXB3216" s="14"/>
      <c r="FXC3216" s="14"/>
      <c r="FXD3216" s="14"/>
      <c r="FXE3216" s="14"/>
      <c r="FXF3216" s="14"/>
      <c r="FXG3216" s="14"/>
      <c r="FXH3216" s="14"/>
      <c r="FXI3216" s="14"/>
      <c r="FXJ3216" s="14"/>
      <c r="FXK3216" s="14"/>
      <c r="FXL3216" s="14"/>
      <c r="FXM3216" s="14"/>
      <c r="FXN3216" s="14"/>
      <c r="FXO3216" s="14"/>
      <c r="FXP3216" s="14"/>
      <c r="FXQ3216" s="14"/>
      <c r="FXR3216" s="14"/>
      <c r="FXS3216" s="14"/>
      <c r="FXT3216" s="14"/>
      <c r="FXU3216" s="14"/>
      <c r="FXV3216" s="14"/>
      <c r="FXW3216" s="14"/>
      <c r="FXX3216" s="14"/>
      <c r="FXY3216" s="14"/>
      <c r="FXZ3216" s="14"/>
      <c r="FYA3216" s="14"/>
      <c r="FYB3216" s="14"/>
      <c r="FYC3216" s="14"/>
      <c r="FYD3216" s="14"/>
      <c r="FYE3216" s="14"/>
      <c r="FYF3216" s="14"/>
      <c r="FYG3216" s="14"/>
      <c r="FYH3216" s="14"/>
      <c r="FYI3216" s="14"/>
      <c r="FYJ3216" s="14"/>
      <c r="FYK3216" s="14"/>
      <c r="FYL3216" s="14"/>
      <c r="FYM3216" s="14"/>
      <c r="FYN3216" s="14"/>
      <c r="FYO3216" s="14"/>
      <c r="FYP3216" s="14"/>
      <c r="FYQ3216" s="14"/>
      <c r="FYR3216" s="14"/>
      <c r="FYS3216" s="14"/>
      <c r="FYT3216" s="14"/>
      <c r="FYU3216" s="14"/>
      <c r="FYV3216" s="14"/>
      <c r="FYW3216" s="14"/>
      <c r="FYX3216" s="14"/>
      <c r="FYY3216" s="14"/>
      <c r="FYZ3216" s="14"/>
      <c r="FZA3216" s="14"/>
      <c r="FZB3216" s="14"/>
      <c r="FZC3216" s="14"/>
      <c r="FZD3216" s="14"/>
      <c r="FZE3216" s="14"/>
      <c r="FZF3216" s="14"/>
      <c r="FZG3216" s="14"/>
      <c r="FZH3216" s="14"/>
      <c r="FZI3216" s="14"/>
      <c r="FZJ3216" s="14"/>
      <c r="FZK3216" s="14"/>
      <c r="FZL3216" s="14"/>
      <c r="FZM3216" s="14"/>
      <c r="FZN3216" s="14"/>
      <c r="FZO3216" s="14"/>
      <c r="FZP3216" s="14"/>
      <c r="FZQ3216" s="14"/>
      <c r="FZR3216" s="14"/>
      <c r="FZS3216" s="14"/>
      <c r="FZT3216" s="14"/>
      <c r="FZU3216" s="14"/>
      <c r="FZV3216" s="14"/>
      <c r="FZW3216" s="14"/>
      <c r="FZX3216" s="14"/>
      <c r="FZY3216" s="14"/>
      <c r="FZZ3216" s="14"/>
      <c r="GAA3216" s="14"/>
      <c r="GAB3216" s="14"/>
      <c r="GAC3216" s="14"/>
      <c r="GAD3216" s="14"/>
      <c r="GAE3216" s="14"/>
      <c r="GAF3216" s="14"/>
      <c r="GAG3216" s="14"/>
      <c r="GAH3216" s="14"/>
      <c r="GAI3216" s="14"/>
      <c r="GAJ3216" s="14"/>
      <c r="GAK3216" s="14"/>
      <c r="GAL3216" s="14"/>
      <c r="GAM3216" s="14"/>
      <c r="GAN3216" s="14"/>
      <c r="GAO3216" s="14"/>
      <c r="GAP3216" s="14"/>
      <c r="GAQ3216" s="14"/>
      <c r="GAR3216" s="14"/>
      <c r="GAS3216" s="14"/>
      <c r="GAT3216" s="14"/>
      <c r="GAU3216" s="14"/>
      <c r="GAV3216" s="14"/>
      <c r="GAW3216" s="14"/>
      <c r="GAX3216" s="14"/>
      <c r="GAY3216" s="14"/>
      <c r="GAZ3216" s="14"/>
      <c r="GBA3216" s="14"/>
      <c r="GBB3216" s="14"/>
      <c r="GBC3216" s="14"/>
      <c r="GBD3216" s="14"/>
      <c r="GBE3216" s="14"/>
      <c r="GBF3216" s="14"/>
      <c r="GBG3216" s="14"/>
      <c r="GBH3216" s="14"/>
      <c r="GBI3216" s="14"/>
      <c r="GBJ3216" s="14"/>
      <c r="GBK3216" s="14"/>
      <c r="GBL3216" s="14"/>
      <c r="GBM3216" s="14"/>
      <c r="GBN3216" s="14"/>
      <c r="GBO3216" s="14"/>
      <c r="GBP3216" s="14"/>
      <c r="GBQ3216" s="14"/>
      <c r="GBR3216" s="14"/>
      <c r="GBS3216" s="14"/>
      <c r="GBT3216" s="14"/>
      <c r="GBU3216" s="14"/>
      <c r="GBV3216" s="14"/>
      <c r="GBW3216" s="14"/>
      <c r="GBX3216" s="14"/>
      <c r="GBY3216" s="14"/>
      <c r="GBZ3216" s="14"/>
      <c r="GCA3216" s="14"/>
      <c r="GCB3216" s="14"/>
      <c r="GCC3216" s="14"/>
      <c r="GCD3216" s="14"/>
      <c r="GCE3216" s="14"/>
      <c r="GCF3216" s="14"/>
      <c r="GCG3216" s="14"/>
      <c r="GCH3216" s="14"/>
      <c r="GCI3216" s="14"/>
      <c r="GCJ3216" s="14"/>
      <c r="GCK3216" s="14"/>
      <c r="GCL3216" s="14"/>
      <c r="GCM3216" s="14"/>
      <c r="GCN3216" s="14"/>
      <c r="GCO3216" s="14"/>
      <c r="GCP3216" s="14"/>
      <c r="GCQ3216" s="14"/>
      <c r="GCR3216" s="14"/>
      <c r="GCS3216" s="14"/>
      <c r="GCT3216" s="14"/>
      <c r="GCU3216" s="14"/>
      <c r="GCV3216" s="14"/>
      <c r="GCW3216" s="14"/>
      <c r="GCX3216" s="14"/>
      <c r="GCY3216" s="14"/>
      <c r="GCZ3216" s="14"/>
      <c r="GDA3216" s="14"/>
      <c r="GDB3216" s="14"/>
      <c r="GDC3216" s="14"/>
      <c r="GDD3216" s="14"/>
      <c r="GDE3216" s="14"/>
      <c r="GDF3216" s="14"/>
      <c r="GDG3216" s="14"/>
      <c r="GDH3216" s="14"/>
      <c r="GDI3216" s="14"/>
      <c r="GDJ3216" s="14"/>
      <c r="GDK3216" s="14"/>
      <c r="GDL3216" s="14"/>
      <c r="GDM3216" s="14"/>
      <c r="GDN3216" s="14"/>
      <c r="GDO3216" s="14"/>
      <c r="GDP3216" s="14"/>
      <c r="GDQ3216" s="14"/>
      <c r="GDR3216" s="14"/>
      <c r="GDS3216" s="14"/>
      <c r="GDT3216" s="14"/>
      <c r="GDU3216" s="14"/>
      <c r="GDV3216" s="14"/>
      <c r="GDW3216" s="14"/>
      <c r="GDX3216" s="14"/>
      <c r="GDY3216" s="14"/>
      <c r="GDZ3216" s="14"/>
      <c r="GEA3216" s="14"/>
      <c r="GEB3216" s="14"/>
      <c r="GEC3216" s="14"/>
      <c r="GED3216" s="14"/>
      <c r="GEE3216" s="14"/>
      <c r="GEF3216" s="14"/>
      <c r="GEG3216" s="14"/>
      <c r="GEH3216" s="14"/>
      <c r="GEI3216" s="14"/>
      <c r="GEJ3216" s="14"/>
      <c r="GEK3216" s="14"/>
      <c r="GEL3216" s="14"/>
      <c r="GEM3216" s="14"/>
      <c r="GEN3216" s="14"/>
      <c r="GEO3216" s="14"/>
      <c r="GEP3216" s="14"/>
      <c r="GEQ3216" s="14"/>
      <c r="GER3216" s="14"/>
      <c r="GES3216" s="14"/>
      <c r="GET3216" s="14"/>
      <c r="GEU3216" s="14"/>
      <c r="GEV3216" s="14"/>
      <c r="GEW3216" s="14"/>
      <c r="GEX3216" s="14"/>
      <c r="GEY3216" s="14"/>
      <c r="GEZ3216" s="14"/>
      <c r="GFA3216" s="14"/>
      <c r="GFB3216" s="14"/>
      <c r="GFC3216" s="14"/>
      <c r="GFD3216" s="14"/>
      <c r="GFE3216" s="14"/>
      <c r="GFF3216" s="14"/>
      <c r="GFG3216" s="14"/>
      <c r="GFH3216" s="14"/>
      <c r="GFI3216" s="14"/>
      <c r="GFJ3216" s="14"/>
      <c r="GFK3216" s="14"/>
      <c r="GFL3216" s="14"/>
      <c r="GFM3216" s="14"/>
      <c r="GFN3216" s="14"/>
      <c r="GFO3216" s="14"/>
      <c r="GFP3216" s="14"/>
      <c r="GFQ3216" s="14"/>
      <c r="GFR3216" s="14"/>
      <c r="GFS3216" s="14"/>
      <c r="GFT3216" s="14"/>
      <c r="GFU3216" s="14"/>
      <c r="GFV3216" s="14"/>
      <c r="GFW3216" s="14"/>
      <c r="GFX3216" s="14"/>
      <c r="GFY3216" s="14"/>
      <c r="GFZ3216" s="14"/>
      <c r="GGA3216" s="14"/>
      <c r="GGB3216" s="14"/>
      <c r="GGC3216" s="14"/>
      <c r="GGD3216" s="14"/>
      <c r="GGE3216" s="14"/>
      <c r="GGF3216" s="14"/>
      <c r="GGG3216" s="14"/>
      <c r="GGH3216" s="14"/>
      <c r="GGI3216" s="14"/>
      <c r="GGJ3216" s="14"/>
      <c r="GGK3216" s="14"/>
      <c r="GGL3216" s="14"/>
      <c r="GGM3216" s="14"/>
      <c r="GGN3216" s="14"/>
      <c r="GGO3216" s="14"/>
      <c r="GGP3216" s="14"/>
      <c r="GGQ3216" s="14"/>
      <c r="GGR3216" s="14"/>
      <c r="GGS3216" s="14"/>
      <c r="GGT3216" s="14"/>
      <c r="GGU3216" s="14"/>
      <c r="GGV3216" s="14"/>
      <c r="GGW3216" s="14"/>
      <c r="GGX3216" s="14"/>
      <c r="GGY3216" s="14"/>
      <c r="GGZ3216" s="14"/>
      <c r="GHA3216" s="14"/>
      <c r="GHB3216" s="14"/>
      <c r="GHC3216" s="14"/>
      <c r="GHD3216" s="14"/>
      <c r="GHE3216" s="14"/>
      <c r="GHF3216" s="14"/>
      <c r="GHG3216" s="14"/>
      <c r="GHH3216" s="14"/>
      <c r="GHI3216" s="14"/>
      <c r="GHJ3216" s="14"/>
      <c r="GHK3216" s="14"/>
      <c r="GHL3216" s="14"/>
      <c r="GHM3216" s="14"/>
      <c r="GHN3216" s="14"/>
      <c r="GHO3216" s="14"/>
      <c r="GHP3216" s="14"/>
      <c r="GHQ3216" s="14"/>
      <c r="GHR3216" s="14"/>
      <c r="GHS3216" s="14"/>
      <c r="GHT3216" s="14"/>
      <c r="GHU3216" s="14"/>
      <c r="GHV3216" s="14"/>
      <c r="GHW3216" s="14"/>
      <c r="GHX3216" s="14"/>
      <c r="GHY3216" s="14"/>
      <c r="GHZ3216" s="14"/>
      <c r="GIA3216" s="14"/>
      <c r="GIB3216" s="14"/>
      <c r="GIC3216" s="14"/>
      <c r="GID3216" s="14"/>
      <c r="GIE3216" s="14"/>
      <c r="GIF3216" s="14"/>
      <c r="GIG3216" s="14"/>
      <c r="GIH3216" s="14"/>
      <c r="GII3216" s="14"/>
      <c r="GIJ3216" s="14"/>
      <c r="GIK3216" s="14"/>
      <c r="GIL3216" s="14"/>
      <c r="GIM3216" s="14"/>
      <c r="GIN3216" s="14"/>
      <c r="GIO3216" s="14"/>
      <c r="GIP3216" s="14"/>
      <c r="GIQ3216" s="14"/>
      <c r="GIR3216" s="14"/>
      <c r="GIS3216" s="14"/>
      <c r="GIT3216" s="14"/>
      <c r="GIU3216" s="14"/>
      <c r="GIV3216" s="14"/>
      <c r="GIW3216" s="14"/>
      <c r="GIX3216" s="14"/>
      <c r="GIY3216" s="14"/>
      <c r="GIZ3216" s="14"/>
      <c r="GJA3216" s="14"/>
      <c r="GJB3216" s="14"/>
      <c r="GJC3216" s="14"/>
      <c r="GJD3216" s="14"/>
      <c r="GJE3216" s="14"/>
      <c r="GJF3216" s="14"/>
      <c r="GJG3216" s="14"/>
      <c r="GJH3216" s="14"/>
      <c r="GJI3216" s="14"/>
      <c r="GJJ3216" s="14"/>
      <c r="GJK3216" s="14"/>
      <c r="GJL3216" s="14"/>
      <c r="GJM3216" s="14"/>
      <c r="GJN3216" s="14"/>
      <c r="GJO3216" s="14"/>
      <c r="GJP3216" s="14"/>
      <c r="GJQ3216" s="14"/>
      <c r="GJR3216" s="14"/>
      <c r="GJS3216" s="14"/>
      <c r="GJT3216" s="14"/>
      <c r="GJU3216" s="14"/>
      <c r="GJV3216" s="14"/>
      <c r="GJW3216" s="14"/>
      <c r="GJX3216" s="14"/>
      <c r="GJY3216" s="14"/>
      <c r="GJZ3216" s="14"/>
      <c r="GKA3216" s="14"/>
      <c r="GKB3216" s="14"/>
      <c r="GKC3216" s="14"/>
      <c r="GKD3216" s="14"/>
      <c r="GKE3216" s="14"/>
      <c r="GKF3216" s="14"/>
      <c r="GKG3216" s="14"/>
      <c r="GKH3216" s="14"/>
      <c r="GKI3216" s="14"/>
      <c r="GKJ3216" s="14"/>
      <c r="GKK3216" s="14"/>
      <c r="GKL3216" s="14"/>
      <c r="GKM3216" s="14"/>
      <c r="GKN3216" s="14"/>
      <c r="GKO3216" s="14"/>
      <c r="GKP3216" s="14"/>
      <c r="GKQ3216" s="14"/>
      <c r="GKR3216" s="14"/>
      <c r="GKS3216" s="14"/>
      <c r="GKT3216" s="14"/>
      <c r="GKU3216" s="14"/>
      <c r="GKV3216" s="14"/>
      <c r="GKW3216" s="14"/>
      <c r="GKX3216" s="14"/>
      <c r="GKY3216" s="14"/>
      <c r="GKZ3216" s="14"/>
      <c r="GLA3216" s="14"/>
      <c r="GLB3216" s="14"/>
      <c r="GLC3216" s="14"/>
      <c r="GLD3216" s="14"/>
      <c r="GLE3216" s="14"/>
      <c r="GLF3216" s="14"/>
      <c r="GLG3216" s="14"/>
      <c r="GLH3216" s="14"/>
      <c r="GLI3216" s="14"/>
      <c r="GLJ3216" s="14"/>
      <c r="GLK3216" s="14"/>
      <c r="GLL3216" s="14"/>
      <c r="GLM3216" s="14"/>
      <c r="GLN3216" s="14"/>
      <c r="GLO3216" s="14"/>
      <c r="GLP3216" s="14"/>
      <c r="GLQ3216" s="14"/>
      <c r="GLR3216" s="14"/>
      <c r="GLS3216" s="14"/>
      <c r="GLT3216" s="14"/>
      <c r="GLU3216" s="14"/>
      <c r="GLV3216" s="14"/>
      <c r="GLW3216" s="14"/>
      <c r="GLX3216" s="14"/>
      <c r="GLY3216" s="14"/>
      <c r="GLZ3216" s="14"/>
      <c r="GMA3216" s="14"/>
      <c r="GMB3216" s="14"/>
      <c r="GMC3216" s="14"/>
      <c r="GMD3216" s="14"/>
      <c r="GME3216" s="14"/>
      <c r="GMF3216" s="14"/>
      <c r="GMG3216" s="14"/>
      <c r="GMH3216" s="14"/>
      <c r="GMI3216" s="14"/>
      <c r="GMJ3216" s="14"/>
      <c r="GMK3216" s="14"/>
      <c r="GML3216" s="14"/>
      <c r="GMM3216" s="14"/>
      <c r="GMN3216" s="14"/>
      <c r="GMO3216" s="14"/>
      <c r="GMP3216" s="14"/>
      <c r="GMQ3216" s="14"/>
      <c r="GMR3216" s="14"/>
      <c r="GMS3216" s="14"/>
      <c r="GMT3216" s="14"/>
      <c r="GMU3216" s="14"/>
      <c r="GMV3216" s="14"/>
      <c r="GMW3216" s="14"/>
      <c r="GMX3216" s="14"/>
      <c r="GMY3216" s="14"/>
      <c r="GMZ3216" s="14"/>
      <c r="GNA3216" s="14"/>
      <c r="GNB3216" s="14"/>
      <c r="GNC3216" s="14"/>
      <c r="GND3216" s="14"/>
      <c r="GNE3216" s="14"/>
      <c r="GNF3216" s="14"/>
      <c r="GNG3216" s="14"/>
      <c r="GNH3216" s="14"/>
      <c r="GNI3216" s="14"/>
      <c r="GNJ3216" s="14"/>
      <c r="GNK3216" s="14"/>
      <c r="GNL3216" s="14"/>
      <c r="GNM3216" s="14"/>
      <c r="GNN3216" s="14"/>
      <c r="GNO3216" s="14"/>
      <c r="GNP3216" s="14"/>
      <c r="GNQ3216" s="14"/>
      <c r="GNR3216" s="14"/>
      <c r="GNS3216" s="14"/>
      <c r="GNT3216" s="14"/>
      <c r="GNU3216" s="14"/>
      <c r="GNV3216" s="14"/>
      <c r="GNW3216" s="14"/>
      <c r="GNX3216" s="14"/>
      <c r="GNY3216" s="14"/>
      <c r="GNZ3216" s="14"/>
      <c r="GOA3216" s="14"/>
      <c r="GOB3216" s="14"/>
      <c r="GOC3216" s="14"/>
      <c r="GOD3216" s="14"/>
      <c r="GOE3216" s="14"/>
      <c r="GOF3216" s="14"/>
      <c r="GOG3216" s="14"/>
      <c r="GOH3216" s="14"/>
      <c r="GOI3216" s="14"/>
      <c r="GOJ3216" s="14"/>
      <c r="GOK3216" s="14"/>
      <c r="GOL3216" s="14"/>
      <c r="GOM3216" s="14"/>
      <c r="GON3216" s="14"/>
      <c r="GOO3216" s="14"/>
      <c r="GOP3216" s="14"/>
      <c r="GOQ3216" s="14"/>
      <c r="GOR3216" s="14"/>
      <c r="GOS3216" s="14"/>
      <c r="GOT3216" s="14"/>
      <c r="GOU3216" s="14"/>
      <c r="GOV3216" s="14"/>
      <c r="GOW3216" s="14"/>
      <c r="GOX3216" s="14"/>
      <c r="GOY3216" s="14"/>
      <c r="GOZ3216" s="14"/>
      <c r="GPA3216" s="14"/>
      <c r="GPB3216" s="14"/>
      <c r="GPC3216" s="14"/>
      <c r="GPD3216" s="14"/>
      <c r="GPE3216" s="14"/>
      <c r="GPF3216" s="14"/>
      <c r="GPG3216" s="14"/>
      <c r="GPH3216" s="14"/>
      <c r="GPI3216" s="14"/>
      <c r="GPJ3216" s="14"/>
      <c r="GPK3216" s="14"/>
      <c r="GPL3216" s="14"/>
      <c r="GPM3216" s="14"/>
      <c r="GPN3216" s="14"/>
      <c r="GPO3216" s="14"/>
      <c r="GPP3216" s="14"/>
      <c r="GPQ3216" s="14"/>
      <c r="GPR3216" s="14"/>
      <c r="GPS3216" s="14"/>
      <c r="GPT3216" s="14"/>
      <c r="GPU3216" s="14"/>
      <c r="GPV3216" s="14"/>
      <c r="GPW3216" s="14"/>
      <c r="GPX3216" s="14"/>
      <c r="GPY3216" s="14"/>
      <c r="GPZ3216" s="14"/>
      <c r="GQA3216" s="14"/>
      <c r="GQB3216" s="14"/>
      <c r="GQC3216" s="14"/>
      <c r="GQD3216" s="14"/>
      <c r="GQE3216" s="14"/>
      <c r="GQF3216" s="14"/>
      <c r="GQG3216" s="14"/>
      <c r="GQH3216" s="14"/>
      <c r="GQI3216" s="14"/>
      <c r="GQJ3216" s="14"/>
      <c r="GQK3216" s="14"/>
      <c r="GQL3216" s="14"/>
      <c r="GQM3216" s="14"/>
      <c r="GQN3216" s="14"/>
      <c r="GQO3216" s="14"/>
      <c r="GQP3216" s="14"/>
      <c r="GQQ3216" s="14"/>
      <c r="GQR3216" s="14"/>
      <c r="GQS3216" s="14"/>
      <c r="GQT3216" s="14"/>
      <c r="GQU3216" s="14"/>
      <c r="GQV3216" s="14"/>
      <c r="GQW3216" s="14"/>
      <c r="GQX3216" s="14"/>
      <c r="GQY3216" s="14"/>
      <c r="GQZ3216" s="14"/>
      <c r="GRA3216" s="14"/>
      <c r="GRB3216" s="14"/>
      <c r="GRC3216" s="14"/>
      <c r="GRD3216" s="14"/>
      <c r="GRE3216" s="14"/>
      <c r="GRF3216" s="14"/>
      <c r="GRG3216" s="14"/>
      <c r="GRH3216" s="14"/>
      <c r="GRI3216" s="14"/>
      <c r="GRJ3216" s="14"/>
      <c r="GRK3216" s="14"/>
      <c r="GRL3216" s="14"/>
      <c r="GRM3216" s="14"/>
      <c r="GRN3216" s="14"/>
      <c r="GRO3216" s="14"/>
      <c r="GRP3216" s="14"/>
      <c r="GRQ3216" s="14"/>
      <c r="GRR3216" s="14"/>
      <c r="GRS3216" s="14"/>
      <c r="GRT3216" s="14"/>
      <c r="GRU3216" s="14"/>
      <c r="GRV3216" s="14"/>
      <c r="GRW3216" s="14"/>
      <c r="GRX3216" s="14"/>
      <c r="GRY3216" s="14"/>
      <c r="GRZ3216" s="14"/>
      <c r="GSA3216" s="14"/>
      <c r="GSB3216" s="14"/>
      <c r="GSC3216" s="14"/>
      <c r="GSD3216" s="14"/>
      <c r="GSE3216" s="14"/>
      <c r="GSF3216" s="14"/>
      <c r="GSG3216" s="14"/>
      <c r="GSH3216" s="14"/>
      <c r="GSI3216" s="14"/>
      <c r="GSJ3216" s="14"/>
      <c r="GSK3216" s="14"/>
      <c r="GSL3216" s="14"/>
      <c r="GSM3216" s="14"/>
      <c r="GSN3216" s="14"/>
      <c r="GSO3216" s="14"/>
      <c r="GSP3216" s="14"/>
      <c r="GSQ3216" s="14"/>
      <c r="GSR3216" s="14"/>
      <c r="GSS3216" s="14"/>
      <c r="GST3216" s="14"/>
      <c r="GSU3216" s="14"/>
      <c r="GSV3216" s="14"/>
      <c r="GSW3216" s="14"/>
      <c r="GSX3216" s="14"/>
      <c r="GSY3216" s="14"/>
      <c r="GSZ3216" s="14"/>
      <c r="GTA3216" s="14"/>
      <c r="GTB3216" s="14"/>
      <c r="GTC3216" s="14"/>
      <c r="GTD3216" s="14"/>
      <c r="GTE3216" s="14"/>
      <c r="GTF3216" s="14"/>
      <c r="GTG3216" s="14"/>
      <c r="GTH3216" s="14"/>
      <c r="GTI3216" s="14"/>
      <c r="GTJ3216" s="14"/>
      <c r="GTK3216" s="14"/>
      <c r="GTL3216" s="14"/>
      <c r="GTM3216" s="14"/>
      <c r="GTN3216" s="14"/>
      <c r="GTO3216" s="14"/>
      <c r="GTP3216" s="14"/>
      <c r="GTQ3216" s="14"/>
      <c r="GTR3216" s="14"/>
      <c r="GTS3216" s="14"/>
      <c r="GTT3216" s="14"/>
      <c r="GTU3216" s="14"/>
      <c r="GTV3216" s="14"/>
      <c r="GTW3216" s="14"/>
      <c r="GTX3216" s="14"/>
      <c r="GTY3216" s="14"/>
      <c r="GTZ3216" s="14"/>
      <c r="GUA3216" s="14"/>
      <c r="GUB3216" s="14"/>
      <c r="GUC3216" s="14"/>
      <c r="GUD3216" s="14"/>
      <c r="GUE3216" s="14"/>
      <c r="GUF3216" s="14"/>
      <c r="GUG3216" s="14"/>
      <c r="GUH3216" s="14"/>
      <c r="GUI3216" s="14"/>
      <c r="GUJ3216" s="14"/>
      <c r="GUK3216" s="14"/>
      <c r="GUL3216" s="14"/>
      <c r="GUM3216" s="14"/>
      <c r="GUN3216" s="14"/>
      <c r="GUO3216" s="14"/>
      <c r="GUP3216" s="14"/>
      <c r="GUQ3216" s="14"/>
      <c r="GUR3216" s="14"/>
      <c r="GUS3216" s="14"/>
      <c r="GUT3216" s="14"/>
      <c r="GUU3216" s="14"/>
      <c r="GUV3216" s="14"/>
      <c r="GUW3216" s="14"/>
      <c r="GUX3216" s="14"/>
      <c r="GUY3216" s="14"/>
      <c r="GUZ3216" s="14"/>
      <c r="GVA3216" s="14"/>
      <c r="GVB3216" s="14"/>
      <c r="GVC3216" s="14"/>
      <c r="GVD3216" s="14"/>
      <c r="GVE3216" s="14"/>
      <c r="GVF3216" s="14"/>
      <c r="GVG3216" s="14"/>
      <c r="GVH3216" s="14"/>
      <c r="GVI3216" s="14"/>
      <c r="GVJ3216" s="14"/>
      <c r="GVK3216" s="14"/>
      <c r="GVL3216" s="14"/>
      <c r="GVM3216" s="14"/>
      <c r="GVN3216" s="14"/>
      <c r="GVO3216" s="14"/>
      <c r="GVP3216" s="14"/>
      <c r="GVQ3216" s="14"/>
      <c r="GVR3216" s="14"/>
      <c r="GVS3216" s="14"/>
      <c r="GVT3216" s="14"/>
      <c r="GVU3216" s="14"/>
      <c r="GVV3216" s="14"/>
      <c r="GVW3216" s="14"/>
      <c r="GVX3216" s="14"/>
      <c r="GVY3216" s="14"/>
      <c r="GVZ3216" s="14"/>
      <c r="GWA3216" s="14"/>
      <c r="GWB3216" s="14"/>
      <c r="GWC3216" s="14"/>
      <c r="GWD3216" s="14"/>
      <c r="GWE3216" s="14"/>
      <c r="GWF3216" s="14"/>
      <c r="GWG3216" s="14"/>
      <c r="GWH3216" s="14"/>
      <c r="GWI3216" s="14"/>
      <c r="GWJ3216" s="14"/>
      <c r="GWK3216" s="14"/>
      <c r="GWL3216" s="14"/>
      <c r="GWM3216" s="14"/>
      <c r="GWN3216" s="14"/>
      <c r="GWO3216" s="14"/>
      <c r="GWP3216" s="14"/>
      <c r="GWQ3216" s="14"/>
      <c r="GWR3216" s="14"/>
      <c r="GWS3216" s="14"/>
      <c r="GWT3216" s="14"/>
      <c r="GWU3216" s="14"/>
      <c r="GWV3216" s="14"/>
      <c r="GWW3216" s="14"/>
      <c r="GWX3216" s="14"/>
      <c r="GWY3216" s="14"/>
      <c r="GWZ3216" s="14"/>
      <c r="GXA3216" s="14"/>
      <c r="GXB3216" s="14"/>
      <c r="GXC3216" s="14"/>
      <c r="GXD3216" s="14"/>
      <c r="GXE3216" s="14"/>
      <c r="GXF3216" s="14"/>
      <c r="GXG3216" s="14"/>
      <c r="GXH3216" s="14"/>
      <c r="GXI3216" s="14"/>
      <c r="GXJ3216" s="14"/>
      <c r="GXK3216" s="14"/>
      <c r="GXL3216" s="14"/>
      <c r="GXM3216" s="14"/>
      <c r="GXN3216" s="14"/>
      <c r="GXO3216" s="14"/>
      <c r="GXP3216" s="14"/>
      <c r="GXQ3216" s="14"/>
      <c r="GXR3216" s="14"/>
      <c r="GXS3216" s="14"/>
      <c r="GXT3216" s="14"/>
      <c r="GXU3216" s="14"/>
      <c r="GXV3216" s="14"/>
      <c r="GXW3216" s="14"/>
      <c r="GXX3216" s="14"/>
      <c r="GXY3216" s="14"/>
      <c r="GXZ3216" s="14"/>
      <c r="GYA3216" s="14"/>
      <c r="GYB3216" s="14"/>
      <c r="GYC3216" s="14"/>
      <c r="GYD3216" s="14"/>
      <c r="GYE3216" s="14"/>
      <c r="GYF3216" s="14"/>
      <c r="GYG3216" s="14"/>
      <c r="GYH3216" s="14"/>
      <c r="GYI3216" s="14"/>
      <c r="GYJ3216" s="14"/>
      <c r="GYK3216" s="14"/>
      <c r="GYL3216" s="14"/>
      <c r="GYM3216" s="14"/>
      <c r="GYN3216" s="14"/>
      <c r="GYO3216" s="14"/>
      <c r="GYP3216" s="14"/>
      <c r="GYQ3216" s="14"/>
      <c r="GYR3216" s="14"/>
      <c r="GYS3216" s="14"/>
      <c r="GYT3216" s="14"/>
      <c r="GYU3216" s="14"/>
      <c r="GYV3216" s="14"/>
      <c r="GYW3216" s="14"/>
      <c r="GYX3216" s="14"/>
      <c r="GYY3216" s="14"/>
      <c r="GYZ3216" s="14"/>
      <c r="GZA3216" s="14"/>
      <c r="GZB3216" s="14"/>
      <c r="GZC3216" s="14"/>
      <c r="GZD3216" s="14"/>
      <c r="GZE3216" s="14"/>
      <c r="GZF3216" s="14"/>
      <c r="GZG3216" s="14"/>
      <c r="GZH3216" s="14"/>
      <c r="GZI3216" s="14"/>
      <c r="GZJ3216" s="14"/>
      <c r="GZK3216" s="14"/>
      <c r="GZL3216" s="14"/>
      <c r="GZM3216" s="14"/>
      <c r="GZN3216" s="14"/>
      <c r="GZO3216" s="14"/>
      <c r="GZP3216" s="14"/>
      <c r="GZQ3216" s="14"/>
      <c r="GZR3216" s="14"/>
      <c r="GZS3216" s="14"/>
      <c r="GZT3216" s="14"/>
      <c r="GZU3216" s="14"/>
      <c r="GZV3216" s="14"/>
      <c r="GZW3216" s="14"/>
      <c r="GZX3216" s="14"/>
      <c r="GZY3216" s="14"/>
      <c r="GZZ3216" s="14"/>
      <c r="HAA3216" s="14"/>
      <c r="HAB3216" s="14"/>
      <c r="HAC3216" s="14"/>
      <c r="HAD3216" s="14"/>
      <c r="HAE3216" s="14"/>
      <c r="HAF3216" s="14"/>
      <c r="HAG3216" s="14"/>
      <c r="HAH3216" s="14"/>
      <c r="HAI3216" s="14"/>
      <c r="HAJ3216" s="14"/>
      <c r="HAK3216" s="14"/>
      <c r="HAL3216" s="14"/>
      <c r="HAM3216" s="14"/>
      <c r="HAN3216" s="14"/>
      <c r="HAO3216" s="14"/>
      <c r="HAP3216" s="14"/>
      <c r="HAQ3216" s="14"/>
      <c r="HAR3216" s="14"/>
      <c r="HAS3216" s="14"/>
      <c r="HAT3216" s="14"/>
      <c r="HAU3216" s="14"/>
      <c r="HAV3216" s="14"/>
      <c r="HAW3216" s="14"/>
      <c r="HAX3216" s="14"/>
      <c r="HAY3216" s="14"/>
      <c r="HAZ3216" s="14"/>
      <c r="HBA3216" s="14"/>
      <c r="HBB3216" s="14"/>
      <c r="HBC3216" s="14"/>
      <c r="HBD3216" s="14"/>
      <c r="HBE3216" s="14"/>
      <c r="HBF3216" s="14"/>
      <c r="HBG3216" s="14"/>
      <c r="HBH3216" s="14"/>
      <c r="HBI3216" s="14"/>
      <c r="HBJ3216" s="14"/>
      <c r="HBK3216" s="14"/>
      <c r="HBL3216" s="14"/>
      <c r="HBM3216" s="14"/>
      <c r="HBN3216" s="14"/>
      <c r="HBO3216" s="14"/>
      <c r="HBP3216" s="14"/>
      <c r="HBQ3216" s="14"/>
      <c r="HBR3216" s="14"/>
      <c r="HBS3216" s="14"/>
      <c r="HBT3216" s="14"/>
      <c r="HBU3216" s="14"/>
      <c r="HBV3216" s="14"/>
      <c r="HBW3216" s="14"/>
      <c r="HBX3216" s="14"/>
      <c r="HBY3216" s="14"/>
      <c r="HBZ3216" s="14"/>
      <c r="HCA3216" s="14"/>
      <c r="HCB3216" s="14"/>
      <c r="HCC3216" s="14"/>
      <c r="HCD3216" s="14"/>
      <c r="HCE3216" s="14"/>
      <c r="HCF3216" s="14"/>
      <c r="HCG3216" s="14"/>
      <c r="HCH3216" s="14"/>
      <c r="HCI3216" s="14"/>
      <c r="HCJ3216" s="14"/>
      <c r="HCK3216" s="14"/>
      <c r="HCL3216" s="14"/>
      <c r="HCM3216" s="14"/>
      <c r="HCN3216" s="14"/>
      <c r="HCO3216" s="14"/>
      <c r="HCP3216" s="14"/>
      <c r="HCQ3216" s="14"/>
      <c r="HCR3216" s="14"/>
      <c r="HCS3216" s="14"/>
      <c r="HCT3216" s="14"/>
      <c r="HCU3216" s="14"/>
      <c r="HCV3216" s="14"/>
      <c r="HCW3216" s="14"/>
      <c r="HCX3216" s="14"/>
      <c r="HCY3216" s="14"/>
      <c r="HCZ3216" s="14"/>
      <c r="HDA3216" s="14"/>
      <c r="HDB3216" s="14"/>
      <c r="HDC3216" s="14"/>
      <c r="HDD3216" s="14"/>
      <c r="HDE3216" s="14"/>
      <c r="HDF3216" s="14"/>
      <c r="HDG3216" s="14"/>
      <c r="HDH3216" s="14"/>
      <c r="HDI3216" s="14"/>
      <c r="HDJ3216" s="14"/>
      <c r="HDK3216" s="14"/>
      <c r="HDL3216" s="14"/>
      <c r="HDM3216" s="14"/>
      <c r="HDN3216" s="14"/>
      <c r="HDO3216" s="14"/>
      <c r="HDP3216" s="14"/>
      <c r="HDQ3216" s="14"/>
      <c r="HDR3216" s="14"/>
      <c r="HDS3216" s="14"/>
      <c r="HDT3216" s="14"/>
      <c r="HDU3216" s="14"/>
      <c r="HDV3216" s="14"/>
      <c r="HDW3216" s="14"/>
      <c r="HDX3216" s="14"/>
      <c r="HDY3216" s="14"/>
      <c r="HDZ3216" s="14"/>
      <c r="HEA3216" s="14"/>
      <c r="HEB3216" s="14"/>
      <c r="HEC3216" s="14"/>
      <c r="HED3216" s="14"/>
      <c r="HEE3216" s="14"/>
      <c r="HEF3216" s="14"/>
      <c r="HEG3216" s="14"/>
      <c r="HEH3216" s="14"/>
      <c r="HEI3216" s="14"/>
      <c r="HEJ3216" s="14"/>
      <c r="HEK3216" s="14"/>
      <c r="HEL3216" s="14"/>
      <c r="HEM3216" s="14"/>
      <c r="HEN3216" s="14"/>
      <c r="HEO3216" s="14"/>
      <c r="HEP3216" s="14"/>
      <c r="HEQ3216" s="14"/>
      <c r="HER3216" s="14"/>
      <c r="HES3216" s="14"/>
      <c r="HET3216" s="14"/>
      <c r="HEU3216" s="14"/>
      <c r="HEV3216" s="14"/>
      <c r="HEW3216" s="14"/>
      <c r="HEX3216" s="14"/>
      <c r="HEY3216" s="14"/>
      <c r="HEZ3216" s="14"/>
      <c r="HFA3216" s="14"/>
      <c r="HFB3216" s="14"/>
      <c r="HFC3216" s="14"/>
      <c r="HFD3216" s="14"/>
      <c r="HFE3216" s="14"/>
      <c r="HFF3216" s="14"/>
      <c r="HFG3216" s="14"/>
      <c r="HFH3216" s="14"/>
      <c r="HFI3216" s="14"/>
      <c r="HFJ3216" s="14"/>
      <c r="HFK3216" s="14"/>
      <c r="HFL3216" s="14"/>
      <c r="HFM3216" s="14"/>
      <c r="HFN3216" s="14"/>
      <c r="HFO3216" s="14"/>
      <c r="HFP3216" s="14"/>
      <c r="HFQ3216" s="14"/>
      <c r="HFR3216" s="14"/>
      <c r="HFS3216" s="14"/>
      <c r="HFT3216" s="14"/>
      <c r="HFU3216" s="14"/>
      <c r="HFV3216" s="14"/>
      <c r="HFW3216" s="14"/>
      <c r="HFX3216" s="14"/>
      <c r="HFY3216" s="14"/>
      <c r="HFZ3216" s="14"/>
      <c r="HGA3216" s="14"/>
      <c r="HGB3216" s="14"/>
      <c r="HGC3216" s="14"/>
      <c r="HGD3216" s="14"/>
      <c r="HGE3216" s="14"/>
      <c r="HGF3216" s="14"/>
      <c r="HGG3216" s="14"/>
      <c r="HGH3216" s="14"/>
      <c r="HGI3216" s="14"/>
      <c r="HGJ3216" s="14"/>
      <c r="HGK3216" s="14"/>
      <c r="HGL3216" s="14"/>
      <c r="HGM3216" s="14"/>
      <c r="HGN3216" s="14"/>
      <c r="HGO3216" s="14"/>
      <c r="HGP3216" s="14"/>
      <c r="HGQ3216" s="14"/>
      <c r="HGR3216" s="14"/>
      <c r="HGS3216" s="14"/>
      <c r="HGT3216" s="14"/>
      <c r="HGU3216" s="14"/>
      <c r="HGV3216" s="14"/>
      <c r="HGW3216" s="14"/>
      <c r="HGX3216" s="14"/>
      <c r="HGY3216" s="14"/>
      <c r="HGZ3216" s="14"/>
      <c r="HHA3216" s="14"/>
      <c r="HHB3216" s="14"/>
      <c r="HHC3216" s="14"/>
      <c r="HHD3216" s="14"/>
      <c r="HHE3216" s="14"/>
      <c r="HHF3216" s="14"/>
      <c r="HHG3216" s="14"/>
      <c r="HHH3216" s="14"/>
      <c r="HHI3216" s="14"/>
      <c r="HHJ3216" s="14"/>
      <c r="HHK3216" s="14"/>
      <c r="HHL3216" s="14"/>
      <c r="HHM3216" s="14"/>
      <c r="HHN3216" s="14"/>
      <c r="HHO3216" s="14"/>
      <c r="HHP3216" s="14"/>
      <c r="HHQ3216" s="14"/>
      <c r="HHR3216" s="14"/>
      <c r="HHS3216" s="14"/>
      <c r="HHT3216" s="14"/>
      <c r="HHU3216" s="14"/>
      <c r="HHV3216" s="14"/>
      <c r="HHW3216" s="14"/>
      <c r="HHX3216" s="14"/>
      <c r="HHY3216" s="14"/>
      <c r="HHZ3216" s="14"/>
      <c r="HIA3216" s="14"/>
      <c r="HIB3216" s="14"/>
      <c r="HIC3216" s="14"/>
      <c r="HID3216" s="14"/>
      <c r="HIE3216" s="14"/>
      <c r="HIF3216" s="14"/>
      <c r="HIG3216" s="14"/>
      <c r="HIH3216" s="14"/>
      <c r="HII3216" s="14"/>
      <c r="HIJ3216" s="14"/>
      <c r="HIK3216" s="14"/>
      <c r="HIL3216" s="14"/>
      <c r="HIM3216" s="14"/>
      <c r="HIN3216" s="14"/>
      <c r="HIO3216" s="14"/>
      <c r="HIP3216" s="14"/>
      <c r="HIQ3216" s="14"/>
      <c r="HIR3216" s="14"/>
      <c r="HIS3216" s="14"/>
      <c r="HIT3216" s="14"/>
      <c r="HIU3216" s="14"/>
      <c r="HIV3216" s="14"/>
      <c r="HIW3216" s="14"/>
      <c r="HIX3216" s="14"/>
      <c r="HIY3216" s="14"/>
      <c r="HIZ3216" s="14"/>
      <c r="HJA3216" s="14"/>
      <c r="HJB3216" s="14"/>
      <c r="HJC3216" s="14"/>
      <c r="HJD3216" s="14"/>
      <c r="HJE3216" s="14"/>
      <c r="HJF3216" s="14"/>
      <c r="HJG3216" s="14"/>
      <c r="HJH3216" s="14"/>
      <c r="HJI3216" s="14"/>
      <c r="HJJ3216" s="14"/>
      <c r="HJK3216" s="14"/>
      <c r="HJL3216" s="14"/>
      <c r="HJM3216" s="14"/>
      <c r="HJN3216" s="14"/>
      <c r="HJO3216" s="14"/>
      <c r="HJP3216" s="14"/>
      <c r="HJQ3216" s="14"/>
      <c r="HJR3216" s="14"/>
      <c r="HJS3216" s="14"/>
      <c r="HJT3216" s="14"/>
      <c r="HJU3216" s="14"/>
      <c r="HJV3216" s="14"/>
      <c r="HJW3216" s="14"/>
      <c r="HJX3216" s="14"/>
      <c r="HJY3216" s="14"/>
      <c r="HJZ3216" s="14"/>
      <c r="HKA3216" s="14"/>
      <c r="HKB3216" s="14"/>
      <c r="HKC3216" s="14"/>
      <c r="HKD3216" s="14"/>
      <c r="HKE3216" s="14"/>
      <c r="HKF3216" s="14"/>
      <c r="HKG3216" s="14"/>
      <c r="HKH3216" s="14"/>
      <c r="HKI3216" s="14"/>
      <c r="HKJ3216" s="14"/>
      <c r="HKK3216" s="14"/>
      <c r="HKL3216" s="14"/>
      <c r="HKM3216" s="14"/>
      <c r="HKN3216" s="14"/>
      <c r="HKO3216" s="14"/>
      <c r="HKP3216" s="14"/>
      <c r="HKQ3216" s="14"/>
      <c r="HKR3216" s="14"/>
      <c r="HKS3216" s="14"/>
      <c r="HKT3216" s="14"/>
      <c r="HKU3216" s="14"/>
      <c r="HKV3216" s="14"/>
      <c r="HKW3216" s="14"/>
      <c r="HKX3216" s="14"/>
      <c r="HKY3216" s="14"/>
      <c r="HKZ3216" s="14"/>
      <c r="HLA3216" s="14"/>
      <c r="HLB3216" s="14"/>
      <c r="HLC3216" s="14"/>
      <c r="HLD3216" s="14"/>
      <c r="HLE3216" s="14"/>
      <c r="HLF3216" s="14"/>
      <c r="HLG3216" s="14"/>
      <c r="HLH3216" s="14"/>
      <c r="HLI3216" s="14"/>
      <c r="HLJ3216" s="14"/>
      <c r="HLK3216" s="14"/>
      <c r="HLL3216" s="14"/>
      <c r="HLM3216" s="14"/>
      <c r="HLN3216" s="14"/>
      <c r="HLO3216" s="14"/>
      <c r="HLP3216" s="14"/>
      <c r="HLQ3216" s="14"/>
      <c r="HLR3216" s="14"/>
      <c r="HLS3216" s="14"/>
      <c r="HLT3216" s="14"/>
      <c r="HLU3216" s="14"/>
      <c r="HLV3216" s="14"/>
      <c r="HLW3216" s="14"/>
      <c r="HLX3216" s="14"/>
      <c r="HLY3216" s="14"/>
      <c r="HLZ3216" s="14"/>
      <c r="HMA3216" s="14"/>
      <c r="HMB3216" s="14"/>
      <c r="HMC3216" s="14"/>
      <c r="HMD3216" s="14"/>
      <c r="HME3216" s="14"/>
      <c r="HMF3216" s="14"/>
      <c r="HMG3216" s="14"/>
      <c r="HMH3216" s="14"/>
      <c r="HMI3216" s="14"/>
      <c r="HMJ3216" s="14"/>
      <c r="HMK3216" s="14"/>
      <c r="HML3216" s="14"/>
      <c r="HMM3216" s="14"/>
      <c r="HMN3216" s="14"/>
      <c r="HMO3216" s="14"/>
      <c r="HMP3216" s="14"/>
      <c r="HMQ3216" s="14"/>
      <c r="HMR3216" s="14"/>
      <c r="HMS3216" s="14"/>
      <c r="HMT3216" s="14"/>
      <c r="HMU3216" s="14"/>
      <c r="HMV3216" s="14"/>
      <c r="HMW3216" s="14"/>
      <c r="HMX3216" s="14"/>
      <c r="HMY3216" s="14"/>
      <c r="HMZ3216" s="14"/>
      <c r="HNA3216" s="14"/>
      <c r="HNB3216" s="14"/>
      <c r="HNC3216" s="14"/>
      <c r="HND3216" s="14"/>
      <c r="HNE3216" s="14"/>
      <c r="HNF3216" s="14"/>
      <c r="HNG3216" s="14"/>
      <c r="HNH3216" s="14"/>
      <c r="HNI3216" s="14"/>
      <c r="HNJ3216" s="14"/>
      <c r="HNK3216" s="14"/>
      <c r="HNL3216" s="14"/>
      <c r="HNM3216" s="14"/>
      <c r="HNN3216" s="14"/>
      <c r="HNO3216" s="14"/>
      <c r="HNP3216" s="14"/>
      <c r="HNQ3216" s="14"/>
      <c r="HNR3216" s="14"/>
      <c r="HNS3216" s="14"/>
      <c r="HNT3216" s="14"/>
      <c r="HNU3216" s="14"/>
      <c r="HNV3216" s="14"/>
      <c r="HNW3216" s="14"/>
      <c r="HNX3216" s="14"/>
      <c r="HNY3216" s="14"/>
      <c r="HNZ3216" s="14"/>
      <c r="HOA3216" s="14"/>
      <c r="HOB3216" s="14"/>
      <c r="HOC3216" s="14"/>
      <c r="HOD3216" s="14"/>
      <c r="HOE3216" s="14"/>
      <c r="HOF3216" s="14"/>
      <c r="HOG3216" s="14"/>
      <c r="HOH3216" s="14"/>
      <c r="HOI3216" s="14"/>
      <c r="HOJ3216" s="14"/>
      <c r="HOK3216" s="14"/>
      <c r="HOL3216" s="14"/>
      <c r="HOM3216" s="14"/>
      <c r="HON3216" s="14"/>
      <c r="HOO3216" s="14"/>
      <c r="HOP3216" s="14"/>
      <c r="HOQ3216" s="14"/>
      <c r="HOR3216" s="14"/>
      <c r="HOS3216" s="14"/>
      <c r="HOT3216" s="14"/>
      <c r="HOU3216" s="14"/>
      <c r="HOV3216" s="14"/>
      <c r="HOW3216" s="14"/>
      <c r="HOX3216" s="14"/>
      <c r="HOY3216" s="14"/>
      <c r="HOZ3216" s="14"/>
      <c r="HPA3216" s="14"/>
      <c r="HPB3216" s="14"/>
      <c r="HPC3216" s="14"/>
      <c r="HPD3216" s="14"/>
      <c r="HPE3216" s="14"/>
      <c r="HPF3216" s="14"/>
      <c r="HPG3216" s="14"/>
      <c r="HPH3216" s="14"/>
      <c r="HPI3216" s="14"/>
      <c r="HPJ3216" s="14"/>
      <c r="HPK3216" s="14"/>
      <c r="HPL3216" s="14"/>
      <c r="HPM3216" s="14"/>
      <c r="HPN3216" s="14"/>
      <c r="HPO3216" s="14"/>
      <c r="HPP3216" s="14"/>
      <c r="HPQ3216" s="14"/>
      <c r="HPR3216" s="14"/>
      <c r="HPS3216" s="14"/>
      <c r="HPT3216" s="14"/>
      <c r="HPU3216" s="14"/>
      <c r="HPV3216" s="14"/>
      <c r="HPW3216" s="14"/>
      <c r="HPX3216" s="14"/>
      <c r="HPY3216" s="14"/>
      <c r="HPZ3216" s="14"/>
      <c r="HQA3216" s="14"/>
      <c r="HQB3216" s="14"/>
      <c r="HQC3216" s="14"/>
      <c r="HQD3216" s="14"/>
      <c r="HQE3216" s="14"/>
      <c r="HQF3216" s="14"/>
      <c r="HQG3216" s="14"/>
      <c r="HQH3216" s="14"/>
      <c r="HQI3216" s="14"/>
      <c r="HQJ3216" s="14"/>
      <c r="HQK3216" s="14"/>
      <c r="HQL3216" s="14"/>
      <c r="HQM3216" s="14"/>
      <c r="HQN3216" s="14"/>
      <c r="HQO3216" s="14"/>
      <c r="HQP3216" s="14"/>
      <c r="HQQ3216" s="14"/>
      <c r="HQR3216" s="14"/>
      <c r="HQS3216" s="14"/>
      <c r="HQT3216" s="14"/>
      <c r="HQU3216" s="14"/>
      <c r="HQV3216" s="14"/>
      <c r="HQW3216" s="14"/>
      <c r="HQX3216" s="14"/>
      <c r="HQY3216" s="14"/>
      <c r="HQZ3216" s="14"/>
      <c r="HRA3216" s="14"/>
      <c r="HRB3216" s="14"/>
      <c r="HRC3216" s="14"/>
      <c r="HRD3216" s="14"/>
      <c r="HRE3216" s="14"/>
      <c r="HRF3216" s="14"/>
      <c r="HRG3216" s="14"/>
      <c r="HRH3216" s="14"/>
      <c r="HRI3216" s="14"/>
      <c r="HRJ3216" s="14"/>
      <c r="HRK3216" s="14"/>
      <c r="HRL3216" s="14"/>
      <c r="HRM3216" s="14"/>
      <c r="HRN3216" s="14"/>
      <c r="HRO3216" s="14"/>
      <c r="HRP3216" s="14"/>
      <c r="HRQ3216" s="14"/>
      <c r="HRR3216" s="14"/>
      <c r="HRS3216" s="14"/>
      <c r="HRT3216" s="14"/>
      <c r="HRU3216" s="14"/>
      <c r="HRV3216" s="14"/>
      <c r="HRW3216" s="14"/>
      <c r="HRX3216" s="14"/>
      <c r="HRY3216" s="14"/>
      <c r="HRZ3216" s="14"/>
      <c r="HSA3216" s="14"/>
      <c r="HSB3216" s="14"/>
      <c r="HSC3216" s="14"/>
      <c r="HSD3216" s="14"/>
      <c r="HSE3216" s="14"/>
      <c r="HSF3216" s="14"/>
      <c r="HSG3216" s="14"/>
      <c r="HSH3216" s="14"/>
      <c r="HSI3216" s="14"/>
      <c r="HSJ3216" s="14"/>
      <c r="HSK3216" s="14"/>
      <c r="HSL3216" s="14"/>
      <c r="HSM3216" s="14"/>
      <c r="HSN3216" s="14"/>
      <c r="HSO3216" s="14"/>
      <c r="HSP3216" s="14"/>
      <c r="HSQ3216" s="14"/>
      <c r="HSR3216" s="14"/>
      <c r="HSS3216" s="14"/>
      <c r="HST3216" s="14"/>
      <c r="HSU3216" s="14"/>
      <c r="HSV3216" s="14"/>
      <c r="HSW3216" s="14"/>
      <c r="HSX3216" s="14"/>
      <c r="HSY3216" s="14"/>
      <c r="HSZ3216" s="14"/>
      <c r="HTA3216" s="14"/>
      <c r="HTB3216" s="14"/>
      <c r="HTC3216" s="14"/>
      <c r="HTD3216" s="14"/>
      <c r="HTE3216" s="14"/>
      <c r="HTF3216" s="14"/>
      <c r="HTG3216" s="14"/>
      <c r="HTH3216" s="14"/>
      <c r="HTI3216" s="14"/>
      <c r="HTJ3216" s="14"/>
      <c r="HTK3216" s="14"/>
      <c r="HTL3216" s="14"/>
      <c r="HTM3216" s="14"/>
      <c r="HTN3216" s="14"/>
      <c r="HTO3216" s="14"/>
      <c r="HTP3216" s="14"/>
      <c r="HTQ3216" s="14"/>
      <c r="HTR3216" s="14"/>
      <c r="HTS3216" s="14"/>
      <c r="HTT3216" s="14"/>
      <c r="HTU3216" s="14"/>
      <c r="HTV3216" s="14"/>
      <c r="HTW3216" s="14"/>
      <c r="HTX3216" s="14"/>
      <c r="HTY3216" s="14"/>
      <c r="HTZ3216" s="14"/>
      <c r="HUA3216" s="14"/>
      <c r="HUB3216" s="14"/>
      <c r="HUC3216" s="14"/>
      <c r="HUD3216" s="14"/>
      <c r="HUE3216" s="14"/>
      <c r="HUF3216" s="14"/>
      <c r="HUG3216" s="14"/>
      <c r="HUH3216" s="14"/>
      <c r="HUI3216" s="14"/>
      <c r="HUJ3216" s="14"/>
      <c r="HUK3216" s="14"/>
      <c r="HUL3216" s="14"/>
      <c r="HUM3216" s="14"/>
      <c r="HUN3216" s="14"/>
      <c r="HUO3216" s="14"/>
      <c r="HUP3216" s="14"/>
      <c r="HUQ3216" s="14"/>
      <c r="HUR3216" s="14"/>
      <c r="HUS3216" s="14"/>
      <c r="HUT3216" s="14"/>
      <c r="HUU3216" s="14"/>
      <c r="HUV3216" s="14"/>
      <c r="HUW3216" s="14"/>
      <c r="HUX3216" s="14"/>
      <c r="HUY3216" s="14"/>
      <c r="HUZ3216" s="14"/>
      <c r="HVA3216" s="14"/>
      <c r="HVB3216" s="14"/>
      <c r="HVC3216" s="14"/>
      <c r="HVD3216" s="14"/>
      <c r="HVE3216" s="14"/>
      <c r="HVF3216" s="14"/>
      <c r="HVG3216" s="14"/>
      <c r="HVH3216" s="14"/>
      <c r="HVI3216" s="14"/>
      <c r="HVJ3216" s="14"/>
      <c r="HVK3216" s="14"/>
      <c r="HVL3216" s="14"/>
      <c r="HVM3216" s="14"/>
      <c r="HVN3216" s="14"/>
      <c r="HVO3216" s="14"/>
      <c r="HVP3216" s="14"/>
      <c r="HVQ3216" s="14"/>
      <c r="HVR3216" s="14"/>
      <c r="HVS3216" s="14"/>
      <c r="HVT3216" s="14"/>
      <c r="HVU3216" s="14"/>
      <c r="HVV3216" s="14"/>
      <c r="HVW3216" s="14"/>
      <c r="HVX3216" s="14"/>
      <c r="HVY3216" s="14"/>
      <c r="HVZ3216" s="14"/>
      <c r="HWA3216" s="14"/>
      <c r="HWB3216" s="14"/>
      <c r="HWC3216" s="14"/>
      <c r="HWD3216" s="14"/>
      <c r="HWE3216" s="14"/>
      <c r="HWF3216" s="14"/>
      <c r="HWG3216" s="14"/>
      <c r="HWH3216" s="14"/>
      <c r="HWI3216" s="14"/>
      <c r="HWJ3216" s="14"/>
      <c r="HWK3216" s="14"/>
      <c r="HWL3216" s="14"/>
      <c r="HWM3216" s="14"/>
      <c r="HWN3216" s="14"/>
      <c r="HWO3216" s="14"/>
      <c r="HWP3216" s="14"/>
      <c r="HWQ3216" s="14"/>
      <c r="HWR3216" s="14"/>
      <c r="HWS3216" s="14"/>
      <c r="HWT3216" s="14"/>
      <c r="HWU3216" s="14"/>
      <c r="HWV3216" s="14"/>
      <c r="HWW3216" s="14"/>
      <c r="HWX3216" s="14"/>
      <c r="HWY3216" s="14"/>
      <c r="HWZ3216" s="14"/>
      <c r="HXA3216" s="14"/>
      <c r="HXB3216" s="14"/>
      <c r="HXC3216" s="14"/>
      <c r="HXD3216" s="14"/>
      <c r="HXE3216" s="14"/>
      <c r="HXF3216" s="14"/>
      <c r="HXG3216" s="14"/>
      <c r="HXH3216" s="14"/>
      <c r="HXI3216" s="14"/>
      <c r="HXJ3216" s="14"/>
      <c r="HXK3216" s="14"/>
      <c r="HXL3216" s="14"/>
      <c r="HXM3216" s="14"/>
      <c r="HXN3216" s="14"/>
      <c r="HXO3216" s="14"/>
      <c r="HXP3216" s="14"/>
      <c r="HXQ3216" s="14"/>
      <c r="HXR3216" s="14"/>
      <c r="HXS3216" s="14"/>
      <c r="HXT3216" s="14"/>
      <c r="HXU3216" s="14"/>
      <c r="HXV3216" s="14"/>
      <c r="HXW3216" s="14"/>
      <c r="HXX3216" s="14"/>
      <c r="HXY3216" s="14"/>
      <c r="HXZ3216" s="14"/>
      <c r="HYA3216" s="14"/>
      <c r="HYB3216" s="14"/>
      <c r="HYC3216" s="14"/>
      <c r="HYD3216" s="14"/>
      <c r="HYE3216" s="14"/>
      <c r="HYF3216" s="14"/>
      <c r="HYG3216" s="14"/>
      <c r="HYH3216" s="14"/>
      <c r="HYI3216" s="14"/>
      <c r="HYJ3216" s="14"/>
      <c r="HYK3216" s="14"/>
      <c r="HYL3216" s="14"/>
      <c r="HYM3216" s="14"/>
      <c r="HYN3216" s="14"/>
      <c r="HYO3216" s="14"/>
      <c r="HYP3216" s="14"/>
      <c r="HYQ3216" s="14"/>
      <c r="HYR3216" s="14"/>
      <c r="HYS3216" s="14"/>
      <c r="HYT3216" s="14"/>
      <c r="HYU3216" s="14"/>
      <c r="HYV3216" s="14"/>
      <c r="HYW3216" s="14"/>
      <c r="HYX3216" s="14"/>
      <c r="HYY3216" s="14"/>
      <c r="HYZ3216" s="14"/>
      <c r="HZA3216" s="14"/>
      <c r="HZB3216" s="14"/>
      <c r="HZC3216" s="14"/>
      <c r="HZD3216" s="14"/>
      <c r="HZE3216" s="14"/>
      <c r="HZF3216" s="14"/>
      <c r="HZG3216" s="14"/>
      <c r="HZH3216" s="14"/>
      <c r="HZI3216" s="14"/>
      <c r="HZJ3216" s="14"/>
      <c r="HZK3216" s="14"/>
      <c r="HZL3216" s="14"/>
      <c r="HZM3216" s="14"/>
      <c r="HZN3216" s="14"/>
      <c r="HZO3216" s="14"/>
      <c r="HZP3216" s="14"/>
      <c r="HZQ3216" s="14"/>
      <c r="HZR3216" s="14"/>
      <c r="HZS3216" s="14"/>
      <c r="HZT3216" s="14"/>
      <c r="HZU3216" s="14"/>
      <c r="HZV3216" s="14"/>
      <c r="HZW3216" s="14"/>
      <c r="HZX3216" s="14"/>
      <c r="HZY3216" s="14"/>
      <c r="HZZ3216" s="14"/>
      <c r="IAA3216" s="14"/>
      <c r="IAB3216" s="14"/>
      <c r="IAC3216" s="14"/>
      <c r="IAD3216" s="14"/>
      <c r="IAE3216" s="14"/>
      <c r="IAF3216" s="14"/>
      <c r="IAG3216" s="14"/>
      <c r="IAH3216" s="14"/>
      <c r="IAI3216" s="14"/>
      <c r="IAJ3216" s="14"/>
      <c r="IAK3216" s="14"/>
      <c r="IAL3216" s="14"/>
      <c r="IAM3216" s="14"/>
      <c r="IAN3216" s="14"/>
      <c r="IAO3216" s="14"/>
      <c r="IAP3216" s="14"/>
      <c r="IAQ3216" s="14"/>
      <c r="IAR3216" s="14"/>
      <c r="IAS3216" s="14"/>
      <c r="IAT3216" s="14"/>
      <c r="IAU3216" s="14"/>
      <c r="IAV3216" s="14"/>
      <c r="IAW3216" s="14"/>
      <c r="IAX3216" s="14"/>
      <c r="IAY3216" s="14"/>
      <c r="IAZ3216" s="14"/>
      <c r="IBA3216" s="14"/>
      <c r="IBB3216" s="14"/>
      <c r="IBC3216" s="14"/>
      <c r="IBD3216" s="14"/>
      <c r="IBE3216" s="14"/>
      <c r="IBF3216" s="14"/>
      <c r="IBG3216" s="14"/>
      <c r="IBH3216" s="14"/>
      <c r="IBI3216" s="14"/>
      <c r="IBJ3216" s="14"/>
      <c r="IBK3216" s="14"/>
      <c r="IBL3216" s="14"/>
      <c r="IBM3216" s="14"/>
      <c r="IBN3216" s="14"/>
      <c r="IBO3216" s="14"/>
      <c r="IBP3216" s="14"/>
      <c r="IBQ3216" s="14"/>
      <c r="IBR3216" s="14"/>
      <c r="IBS3216" s="14"/>
      <c r="IBT3216" s="14"/>
      <c r="IBU3216" s="14"/>
      <c r="IBV3216" s="14"/>
      <c r="IBW3216" s="14"/>
      <c r="IBX3216" s="14"/>
      <c r="IBY3216" s="14"/>
      <c r="IBZ3216" s="14"/>
      <c r="ICA3216" s="14"/>
      <c r="ICB3216" s="14"/>
      <c r="ICC3216" s="14"/>
      <c r="ICD3216" s="14"/>
      <c r="ICE3216" s="14"/>
      <c r="ICF3216" s="14"/>
      <c r="ICG3216" s="14"/>
      <c r="ICH3216" s="14"/>
      <c r="ICI3216" s="14"/>
      <c r="ICJ3216" s="14"/>
      <c r="ICK3216" s="14"/>
      <c r="ICL3216" s="14"/>
      <c r="ICM3216" s="14"/>
      <c r="ICN3216" s="14"/>
      <c r="ICO3216" s="14"/>
      <c r="ICP3216" s="14"/>
      <c r="ICQ3216" s="14"/>
      <c r="ICR3216" s="14"/>
      <c r="ICS3216" s="14"/>
      <c r="ICT3216" s="14"/>
      <c r="ICU3216" s="14"/>
      <c r="ICV3216" s="14"/>
      <c r="ICW3216" s="14"/>
      <c r="ICX3216" s="14"/>
      <c r="ICY3216" s="14"/>
      <c r="ICZ3216" s="14"/>
      <c r="IDA3216" s="14"/>
      <c r="IDB3216" s="14"/>
      <c r="IDC3216" s="14"/>
      <c r="IDD3216" s="14"/>
      <c r="IDE3216" s="14"/>
      <c r="IDF3216" s="14"/>
      <c r="IDG3216" s="14"/>
      <c r="IDH3216" s="14"/>
      <c r="IDI3216" s="14"/>
      <c r="IDJ3216" s="14"/>
      <c r="IDK3216" s="14"/>
      <c r="IDL3216" s="14"/>
      <c r="IDM3216" s="14"/>
      <c r="IDN3216" s="14"/>
      <c r="IDO3216" s="14"/>
      <c r="IDP3216" s="14"/>
      <c r="IDQ3216" s="14"/>
      <c r="IDR3216" s="14"/>
      <c r="IDS3216" s="14"/>
      <c r="IDT3216" s="14"/>
      <c r="IDU3216" s="14"/>
      <c r="IDV3216" s="14"/>
      <c r="IDW3216" s="14"/>
      <c r="IDX3216" s="14"/>
      <c r="IDY3216" s="14"/>
      <c r="IDZ3216" s="14"/>
      <c r="IEA3216" s="14"/>
      <c r="IEB3216" s="14"/>
      <c r="IEC3216" s="14"/>
      <c r="IED3216" s="14"/>
      <c r="IEE3216" s="14"/>
      <c r="IEF3216" s="14"/>
      <c r="IEG3216" s="14"/>
      <c r="IEH3216" s="14"/>
      <c r="IEI3216" s="14"/>
      <c r="IEJ3216" s="14"/>
      <c r="IEK3216" s="14"/>
      <c r="IEL3216" s="14"/>
      <c r="IEM3216" s="14"/>
      <c r="IEN3216" s="14"/>
      <c r="IEO3216" s="14"/>
      <c r="IEP3216" s="14"/>
      <c r="IEQ3216" s="14"/>
      <c r="IER3216" s="14"/>
      <c r="IES3216" s="14"/>
      <c r="IET3216" s="14"/>
      <c r="IEU3216" s="14"/>
      <c r="IEV3216" s="14"/>
      <c r="IEW3216" s="14"/>
      <c r="IEX3216" s="14"/>
      <c r="IEY3216" s="14"/>
      <c r="IEZ3216" s="14"/>
      <c r="IFA3216" s="14"/>
      <c r="IFB3216" s="14"/>
      <c r="IFC3216" s="14"/>
      <c r="IFD3216" s="14"/>
      <c r="IFE3216" s="14"/>
      <c r="IFF3216" s="14"/>
      <c r="IFG3216" s="14"/>
      <c r="IFH3216" s="14"/>
      <c r="IFI3216" s="14"/>
      <c r="IFJ3216" s="14"/>
      <c r="IFK3216" s="14"/>
      <c r="IFL3216" s="14"/>
      <c r="IFM3216" s="14"/>
      <c r="IFN3216" s="14"/>
      <c r="IFO3216" s="14"/>
      <c r="IFP3216" s="14"/>
      <c r="IFQ3216" s="14"/>
      <c r="IFR3216" s="14"/>
      <c r="IFS3216" s="14"/>
      <c r="IFT3216" s="14"/>
      <c r="IFU3216" s="14"/>
      <c r="IFV3216" s="14"/>
      <c r="IFW3216" s="14"/>
      <c r="IFX3216" s="14"/>
      <c r="IFY3216" s="14"/>
      <c r="IFZ3216" s="14"/>
      <c r="IGA3216" s="14"/>
      <c r="IGB3216" s="14"/>
      <c r="IGC3216" s="14"/>
      <c r="IGD3216" s="14"/>
      <c r="IGE3216" s="14"/>
      <c r="IGF3216" s="14"/>
      <c r="IGG3216" s="14"/>
      <c r="IGH3216" s="14"/>
      <c r="IGI3216" s="14"/>
      <c r="IGJ3216" s="14"/>
      <c r="IGK3216" s="14"/>
      <c r="IGL3216" s="14"/>
      <c r="IGM3216" s="14"/>
      <c r="IGN3216" s="14"/>
      <c r="IGO3216" s="14"/>
      <c r="IGP3216" s="14"/>
      <c r="IGQ3216" s="14"/>
      <c r="IGR3216" s="14"/>
      <c r="IGS3216" s="14"/>
      <c r="IGT3216" s="14"/>
      <c r="IGU3216" s="14"/>
      <c r="IGV3216" s="14"/>
      <c r="IGW3216" s="14"/>
      <c r="IGX3216" s="14"/>
      <c r="IGY3216" s="14"/>
      <c r="IGZ3216" s="14"/>
      <c r="IHA3216" s="14"/>
      <c r="IHB3216" s="14"/>
      <c r="IHC3216" s="14"/>
      <c r="IHD3216" s="14"/>
      <c r="IHE3216" s="14"/>
      <c r="IHF3216" s="14"/>
      <c r="IHG3216" s="14"/>
      <c r="IHH3216" s="14"/>
      <c r="IHI3216" s="14"/>
      <c r="IHJ3216" s="14"/>
      <c r="IHK3216" s="14"/>
      <c r="IHL3216" s="14"/>
      <c r="IHM3216" s="14"/>
      <c r="IHN3216" s="14"/>
      <c r="IHO3216" s="14"/>
      <c r="IHP3216" s="14"/>
      <c r="IHQ3216" s="14"/>
      <c r="IHR3216" s="14"/>
      <c r="IHS3216" s="14"/>
      <c r="IHT3216" s="14"/>
      <c r="IHU3216" s="14"/>
      <c r="IHV3216" s="14"/>
      <c r="IHW3216" s="14"/>
      <c r="IHX3216" s="14"/>
      <c r="IHY3216" s="14"/>
      <c r="IHZ3216" s="14"/>
      <c r="IIA3216" s="14"/>
      <c r="IIB3216" s="14"/>
      <c r="IIC3216" s="14"/>
      <c r="IID3216" s="14"/>
      <c r="IIE3216" s="14"/>
      <c r="IIF3216" s="14"/>
      <c r="IIG3216" s="14"/>
      <c r="IIH3216" s="14"/>
      <c r="III3216" s="14"/>
      <c r="IIJ3216" s="14"/>
      <c r="IIK3216" s="14"/>
      <c r="IIL3216" s="14"/>
      <c r="IIM3216" s="14"/>
      <c r="IIN3216" s="14"/>
      <c r="IIO3216" s="14"/>
      <c r="IIP3216" s="14"/>
      <c r="IIQ3216" s="14"/>
      <c r="IIR3216" s="14"/>
      <c r="IIS3216" s="14"/>
      <c r="IIT3216" s="14"/>
      <c r="IIU3216" s="14"/>
      <c r="IIV3216" s="14"/>
      <c r="IIW3216" s="14"/>
      <c r="IIX3216" s="14"/>
      <c r="IIY3216" s="14"/>
      <c r="IIZ3216" s="14"/>
      <c r="IJA3216" s="14"/>
      <c r="IJB3216" s="14"/>
      <c r="IJC3216" s="14"/>
      <c r="IJD3216" s="14"/>
      <c r="IJE3216" s="14"/>
      <c r="IJF3216" s="14"/>
      <c r="IJG3216" s="14"/>
      <c r="IJH3216" s="14"/>
      <c r="IJI3216" s="14"/>
      <c r="IJJ3216" s="14"/>
      <c r="IJK3216" s="14"/>
      <c r="IJL3216" s="14"/>
      <c r="IJM3216" s="14"/>
      <c r="IJN3216" s="14"/>
      <c r="IJO3216" s="14"/>
      <c r="IJP3216" s="14"/>
      <c r="IJQ3216" s="14"/>
      <c r="IJR3216" s="14"/>
      <c r="IJS3216" s="14"/>
      <c r="IJT3216" s="14"/>
      <c r="IJU3216" s="14"/>
      <c r="IJV3216" s="14"/>
      <c r="IJW3216" s="14"/>
      <c r="IJX3216" s="14"/>
      <c r="IJY3216" s="14"/>
      <c r="IJZ3216" s="14"/>
      <c r="IKA3216" s="14"/>
      <c r="IKB3216" s="14"/>
      <c r="IKC3216" s="14"/>
      <c r="IKD3216" s="14"/>
      <c r="IKE3216" s="14"/>
      <c r="IKF3216" s="14"/>
      <c r="IKG3216" s="14"/>
      <c r="IKH3216" s="14"/>
      <c r="IKI3216" s="14"/>
      <c r="IKJ3216" s="14"/>
      <c r="IKK3216" s="14"/>
      <c r="IKL3216" s="14"/>
      <c r="IKM3216" s="14"/>
      <c r="IKN3216" s="14"/>
      <c r="IKO3216" s="14"/>
      <c r="IKP3216" s="14"/>
      <c r="IKQ3216" s="14"/>
      <c r="IKR3216" s="14"/>
      <c r="IKS3216" s="14"/>
      <c r="IKT3216" s="14"/>
      <c r="IKU3216" s="14"/>
      <c r="IKV3216" s="14"/>
      <c r="IKW3216" s="14"/>
      <c r="IKX3216" s="14"/>
      <c r="IKY3216" s="14"/>
      <c r="IKZ3216" s="14"/>
      <c r="ILA3216" s="14"/>
      <c r="ILB3216" s="14"/>
      <c r="ILC3216" s="14"/>
      <c r="ILD3216" s="14"/>
      <c r="ILE3216" s="14"/>
      <c r="ILF3216" s="14"/>
      <c r="ILG3216" s="14"/>
      <c r="ILH3216" s="14"/>
      <c r="ILI3216" s="14"/>
      <c r="ILJ3216" s="14"/>
      <c r="ILK3216" s="14"/>
      <c r="ILL3216" s="14"/>
      <c r="ILM3216" s="14"/>
      <c r="ILN3216" s="14"/>
      <c r="ILO3216" s="14"/>
      <c r="ILP3216" s="14"/>
      <c r="ILQ3216" s="14"/>
      <c r="ILR3216" s="14"/>
      <c r="ILS3216" s="14"/>
      <c r="ILT3216" s="14"/>
      <c r="ILU3216" s="14"/>
      <c r="ILV3216" s="14"/>
      <c r="ILW3216" s="14"/>
      <c r="ILX3216" s="14"/>
      <c r="ILY3216" s="14"/>
      <c r="ILZ3216" s="14"/>
      <c r="IMA3216" s="14"/>
      <c r="IMB3216" s="14"/>
      <c r="IMC3216" s="14"/>
      <c r="IMD3216" s="14"/>
      <c r="IME3216" s="14"/>
      <c r="IMF3216" s="14"/>
      <c r="IMG3216" s="14"/>
      <c r="IMH3216" s="14"/>
      <c r="IMI3216" s="14"/>
      <c r="IMJ3216" s="14"/>
      <c r="IMK3216" s="14"/>
      <c r="IML3216" s="14"/>
      <c r="IMM3216" s="14"/>
      <c r="IMN3216" s="14"/>
      <c r="IMO3216" s="14"/>
      <c r="IMP3216" s="14"/>
      <c r="IMQ3216" s="14"/>
      <c r="IMR3216" s="14"/>
      <c r="IMS3216" s="14"/>
      <c r="IMT3216" s="14"/>
      <c r="IMU3216" s="14"/>
      <c r="IMV3216" s="14"/>
      <c r="IMW3216" s="14"/>
      <c r="IMX3216" s="14"/>
      <c r="IMY3216" s="14"/>
      <c r="IMZ3216" s="14"/>
      <c r="INA3216" s="14"/>
      <c r="INB3216" s="14"/>
      <c r="INC3216" s="14"/>
      <c r="IND3216" s="14"/>
      <c r="INE3216" s="14"/>
      <c r="INF3216" s="14"/>
      <c r="ING3216" s="14"/>
      <c r="INH3216" s="14"/>
      <c r="INI3216" s="14"/>
      <c r="INJ3216" s="14"/>
      <c r="INK3216" s="14"/>
      <c r="INL3216" s="14"/>
      <c r="INM3216" s="14"/>
      <c r="INN3216" s="14"/>
      <c r="INO3216" s="14"/>
      <c r="INP3216" s="14"/>
      <c r="INQ3216" s="14"/>
      <c r="INR3216" s="14"/>
      <c r="INS3216" s="14"/>
      <c r="INT3216" s="14"/>
      <c r="INU3216" s="14"/>
      <c r="INV3216" s="14"/>
      <c r="INW3216" s="14"/>
      <c r="INX3216" s="14"/>
      <c r="INY3216" s="14"/>
      <c r="INZ3216" s="14"/>
      <c r="IOA3216" s="14"/>
      <c r="IOB3216" s="14"/>
      <c r="IOC3216" s="14"/>
      <c r="IOD3216" s="14"/>
      <c r="IOE3216" s="14"/>
      <c r="IOF3216" s="14"/>
      <c r="IOG3216" s="14"/>
      <c r="IOH3216" s="14"/>
      <c r="IOI3216" s="14"/>
      <c r="IOJ3216" s="14"/>
      <c r="IOK3216" s="14"/>
      <c r="IOL3216" s="14"/>
      <c r="IOM3216" s="14"/>
      <c r="ION3216" s="14"/>
      <c r="IOO3216" s="14"/>
      <c r="IOP3216" s="14"/>
      <c r="IOQ3216" s="14"/>
      <c r="IOR3216" s="14"/>
      <c r="IOS3216" s="14"/>
      <c r="IOT3216" s="14"/>
      <c r="IOU3216" s="14"/>
      <c r="IOV3216" s="14"/>
      <c r="IOW3216" s="14"/>
      <c r="IOX3216" s="14"/>
      <c r="IOY3216" s="14"/>
      <c r="IOZ3216" s="14"/>
      <c r="IPA3216" s="14"/>
      <c r="IPB3216" s="14"/>
      <c r="IPC3216" s="14"/>
      <c r="IPD3216" s="14"/>
      <c r="IPE3216" s="14"/>
      <c r="IPF3216" s="14"/>
      <c r="IPG3216" s="14"/>
      <c r="IPH3216" s="14"/>
      <c r="IPI3216" s="14"/>
      <c r="IPJ3216" s="14"/>
      <c r="IPK3216" s="14"/>
      <c r="IPL3216" s="14"/>
      <c r="IPM3216" s="14"/>
      <c r="IPN3216" s="14"/>
      <c r="IPO3216" s="14"/>
      <c r="IPP3216" s="14"/>
      <c r="IPQ3216" s="14"/>
      <c r="IPR3216" s="14"/>
      <c r="IPS3216" s="14"/>
      <c r="IPT3216" s="14"/>
      <c r="IPU3216" s="14"/>
      <c r="IPV3216" s="14"/>
      <c r="IPW3216" s="14"/>
      <c r="IPX3216" s="14"/>
      <c r="IPY3216" s="14"/>
      <c r="IPZ3216" s="14"/>
      <c r="IQA3216" s="14"/>
      <c r="IQB3216" s="14"/>
      <c r="IQC3216" s="14"/>
      <c r="IQD3216" s="14"/>
      <c r="IQE3216" s="14"/>
      <c r="IQF3216" s="14"/>
      <c r="IQG3216" s="14"/>
      <c r="IQH3216" s="14"/>
      <c r="IQI3216" s="14"/>
      <c r="IQJ3216" s="14"/>
      <c r="IQK3216" s="14"/>
      <c r="IQL3216" s="14"/>
      <c r="IQM3216" s="14"/>
      <c r="IQN3216" s="14"/>
      <c r="IQO3216" s="14"/>
      <c r="IQP3216" s="14"/>
      <c r="IQQ3216" s="14"/>
      <c r="IQR3216" s="14"/>
      <c r="IQS3216" s="14"/>
      <c r="IQT3216" s="14"/>
      <c r="IQU3216" s="14"/>
      <c r="IQV3216" s="14"/>
      <c r="IQW3216" s="14"/>
      <c r="IQX3216" s="14"/>
      <c r="IQY3216" s="14"/>
      <c r="IQZ3216" s="14"/>
      <c r="IRA3216" s="14"/>
      <c r="IRB3216" s="14"/>
      <c r="IRC3216" s="14"/>
      <c r="IRD3216" s="14"/>
      <c r="IRE3216" s="14"/>
      <c r="IRF3216" s="14"/>
      <c r="IRG3216" s="14"/>
      <c r="IRH3216" s="14"/>
      <c r="IRI3216" s="14"/>
      <c r="IRJ3216" s="14"/>
      <c r="IRK3216" s="14"/>
      <c r="IRL3216" s="14"/>
      <c r="IRM3216" s="14"/>
      <c r="IRN3216" s="14"/>
      <c r="IRO3216" s="14"/>
      <c r="IRP3216" s="14"/>
      <c r="IRQ3216" s="14"/>
      <c r="IRR3216" s="14"/>
      <c r="IRS3216" s="14"/>
      <c r="IRT3216" s="14"/>
      <c r="IRU3216" s="14"/>
      <c r="IRV3216" s="14"/>
      <c r="IRW3216" s="14"/>
      <c r="IRX3216" s="14"/>
      <c r="IRY3216" s="14"/>
      <c r="IRZ3216" s="14"/>
      <c r="ISA3216" s="14"/>
      <c r="ISB3216" s="14"/>
      <c r="ISC3216" s="14"/>
      <c r="ISD3216" s="14"/>
      <c r="ISE3216" s="14"/>
      <c r="ISF3216" s="14"/>
      <c r="ISG3216" s="14"/>
      <c r="ISH3216" s="14"/>
      <c r="ISI3216" s="14"/>
      <c r="ISJ3216" s="14"/>
      <c r="ISK3216" s="14"/>
      <c r="ISL3216" s="14"/>
      <c r="ISM3216" s="14"/>
      <c r="ISN3216" s="14"/>
      <c r="ISO3216" s="14"/>
      <c r="ISP3216" s="14"/>
      <c r="ISQ3216" s="14"/>
      <c r="ISR3216" s="14"/>
      <c r="ISS3216" s="14"/>
      <c r="IST3216" s="14"/>
      <c r="ISU3216" s="14"/>
      <c r="ISV3216" s="14"/>
      <c r="ISW3216" s="14"/>
      <c r="ISX3216" s="14"/>
      <c r="ISY3216" s="14"/>
      <c r="ISZ3216" s="14"/>
      <c r="ITA3216" s="14"/>
      <c r="ITB3216" s="14"/>
      <c r="ITC3216" s="14"/>
      <c r="ITD3216" s="14"/>
      <c r="ITE3216" s="14"/>
      <c r="ITF3216" s="14"/>
      <c r="ITG3216" s="14"/>
      <c r="ITH3216" s="14"/>
      <c r="ITI3216" s="14"/>
      <c r="ITJ3216" s="14"/>
      <c r="ITK3216" s="14"/>
      <c r="ITL3216" s="14"/>
      <c r="ITM3216" s="14"/>
      <c r="ITN3216" s="14"/>
      <c r="ITO3216" s="14"/>
      <c r="ITP3216" s="14"/>
      <c r="ITQ3216" s="14"/>
      <c r="ITR3216" s="14"/>
      <c r="ITS3216" s="14"/>
      <c r="ITT3216" s="14"/>
      <c r="ITU3216" s="14"/>
      <c r="ITV3216" s="14"/>
      <c r="ITW3216" s="14"/>
      <c r="ITX3216" s="14"/>
      <c r="ITY3216" s="14"/>
      <c r="ITZ3216" s="14"/>
      <c r="IUA3216" s="14"/>
      <c r="IUB3216" s="14"/>
      <c r="IUC3216" s="14"/>
      <c r="IUD3216" s="14"/>
      <c r="IUE3216" s="14"/>
      <c r="IUF3216" s="14"/>
      <c r="IUG3216" s="14"/>
      <c r="IUH3216" s="14"/>
      <c r="IUI3216" s="14"/>
      <c r="IUJ3216" s="14"/>
      <c r="IUK3216" s="14"/>
      <c r="IUL3216" s="14"/>
      <c r="IUM3216" s="14"/>
      <c r="IUN3216" s="14"/>
      <c r="IUO3216" s="14"/>
      <c r="IUP3216" s="14"/>
      <c r="IUQ3216" s="14"/>
      <c r="IUR3216" s="14"/>
      <c r="IUS3216" s="14"/>
      <c r="IUT3216" s="14"/>
      <c r="IUU3216" s="14"/>
      <c r="IUV3216" s="14"/>
      <c r="IUW3216" s="14"/>
      <c r="IUX3216" s="14"/>
      <c r="IUY3216" s="14"/>
      <c r="IUZ3216" s="14"/>
      <c r="IVA3216" s="14"/>
      <c r="IVB3216" s="14"/>
      <c r="IVC3216" s="14"/>
      <c r="IVD3216" s="14"/>
      <c r="IVE3216" s="14"/>
      <c r="IVF3216" s="14"/>
      <c r="IVG3216" s="14"/>
      <c r="IVH3216" s="14"/>
      <c r="IVI3216" s="14"/>
      <c r="IVJ3216" s="14"/>
      <c r="IVK3216" s="14"/>
      <c r="IVL3216" s="14"/>
      <c r="IVM3216" s="14"/>
      <c r="IVN3216" s="14"/>
      <c r="IVO3216" s="14"/>
      <c r="IVP3216" s="14"/>
      <c r="IVQ3216" s="14"/>
      <c r="IVR3216" s="14"/>
      <c r="IVS3216" s="14"/>
      <c r="IVT3216" s="14"/>
      <c r="IVU3216" s="14"/>
      <c r="IVV3216" s="14"/>
      <c r="IVW3216" s="14"/>
      <c r="IVX3216" s="14"/>
      <c r="IVY3216" s="14"/>
      <c r="IVZ3216" s="14"/>
      <c r="IWA3216" s="14"/>
      <c r="IWB3216" s="14"/>
      <c r="IWC3216" s="14"/>
      <c r="IWD3216" s="14"/>
      <c r="IWE3216" s="14"/>
      <c r="IWF3216" s="14"/>
      <c r="IWG3216" s="14"/>
      <c r="IWH3216" s="14"/>
      <c r="IWI3216" s="14"/>
      <c r="IWJ3216" s="14"/>
      <c r="IWK3216" s="14"/>
      <c r="IWL3216" s="14"/>
      <c r="IWM3216" s="14"/>
      <c r="IWN3216" s="14"/>
      <c r="IWO3216" s="14"/>
      <c r="IWP3216" s="14"/>
      <c r="IWQ3216" s="14"/>
      <c r="IWR3216" s="14"/>
      <c r="IWS3216" s="14"/>
      <c r="IWT3216" s="14"/>
      <c r="IWU3216" s="14"/>
      <c r="IWV3216" s="14"/>
      <c r="IWW3216" s="14"/>
      <c r="IWX3216" s="14"/>
      <c r="IWY3216" s="14"/>
      <c r="IWZ3216" s="14"/>
      <c r="IXA3216" s="14"/>
      <c r="IXB3216" s="14"/>
      <c r="IXC3216" s="14"/>
      <c r="IXD3216" s="14"/>
      <c r="IXE3216" s="14"/>
      <c r="IXF3216" s="14"/>
      <c r="IXG3216" s="14"/>
      <c r="IXH3216" s="14"/>
      <c r="IXI3216" s="14"/>
      <c r="IXJ3216" s="14"/>
      <c r="IXK3216" s="14"/>
      <c r="IXL3216" s="14"/>
      <c r="IXM3216" s="14"/>
      <c r="IXN3216" s="14"/>
      <c r="IXO3216" s="14"/>
      <c r="IXP3216" s="14"/>
      <c r="IXQ3216" s="14"/>
      <c r="IXR3216" s="14"/>
      <c r="IXS3216" s="14"/>
      <c r="IXT3216" s="14"/>
      <c r="IXU3216" s="14"/>
      <c r="IXV3216" s="14"/>
      <c r="IXW3216" s="14"/>
      <c r="IXX3216" s="14"/>
      <c r="IXY3216" s="14"/>
      <c r="IXZ3216" s="14"/>
      <c r="IYA3216" s="14"/>
      <c r="IYB3216" s="14"/>
      <c r="IYC3216" s="14"/>
      <c r="IYD3216" s="14"/>
      <c r="IYE3216" s="14"/>
      <c r="IYF3216" s="14"/>
      <c r="IYG3216" s="14"/>
      <c r="IYH3216" s="14"/>
      <c r="IYI3216" s="14"/>
      <c r="IYJ3216" s="14"/>
      <c r="IYK3216" s="14"/>
      <c r="IYL3216" s="14"/>
      <c r="IYM3216" s="14"/>
      <c r="IYN3216" s="14"/>
      <c r="IYO3216" s="14"/>
      <c r="IYP3216" s="14"/>
      <c r="IYQ3216" s="14"/>
      <c r="IYR3216" s="14"/>
      <c r="IYS3216" s="14"/>
      <c r="IYT3216" s="14"/>
      <c r="IYU3216" s="14"/>
      <c r="IYV3216" s="14"/>
      <c r="IYW3216" s="14"/>
      <c r="IYX3216" s="14"/>
      <c r="IYY3216" s="14"/>
      <c r="IYZ3216" s="14"/>
      <c r="IZA3216" s="14"/>
      <c r="IZB3216" s="14"/>
      <c r="IZC3216" s="14"/>
      <c r="IZD3216" s="14"/>
      <c r="IZE3216" s="14"/>
      <c r="IZF3216" s="14"/>
      <c r="IZG3216" s="14"/>
      <c r="IZH3216" s="14"/>
      <c r="IZI3216" s="14"/>
      <c r="IZJ3216" s="14"/>
      <c r="IZK3216" s="14"/>
      <c r="IZL3216" s="14"/>
      <c r="IZM3216" s="14"/>
      <c r="IZN3216" s="14"/>
      <c r="IZO3216" s="14"/>
      <c r="IZP3216" s="14"/>
      <c r="IZQ3216" s="14"/>
      <c r="IZR3216" s="14"/>
      <c r="IZS3216" s="14"/>
      <c r="IZT3216" s="14"/>
      <c r="IZU3216" s="14"/>
      <c r="IZV3216" s="14"/>
      <c r="IZW3216" s="14"/>
      <c r="IZX3216" s="14"/>
      <c r="IZY3216" s="14"/>
      <c r="IZZ3216" s="14"/>
      <c r="JAA3216" s="14"/>
      <c r="JAB3216" s="14"/>
      <c r="JAC3216" s="14"/>
      <c r="JAD3216" s="14"/>
      <c r="JAE3216" s="14"/>
      <c r="JAF3216" s="14"/>
      <c r="JAG3216" s="14"/>
      <c r="JAH3216" s="14"/>
      <c r="JAI3216" s="14"/>
      <c r="JAJ3216" s="14"/>
      <c r="JAK3216" s="14"/>
      <c r="JAL3216" s="14"/>
      <c r="JAM3216" s="14"/>
      <c r="JAN3216" s="14"/>
      <c r="JAO3216" s="14"/>
      <c r="JAP3216" s="14"/>
      <c r="JAQ3216" s="14"/>
      <c r="JAR3216" s="14"/>
      <c r="JAS3216" s="14"/>
      <c r="JAT3216" s="14"/>
      <c r="JAU3216" s="14"/>
      <c r="JAV3216" s="14"/>
      <c r="JAW3216" s="14"/>
      <c r="JAX3216" s="14"/>
      <c r="JAY3216" s="14"/>
      <c r="JAZ3216" s="14"/>
      <c r="JBA3216" s="14"/>
      <c r="JBB3216" s="14"/>
      <c r="JBC3216" s="14"/>
      <c r="JBD3216" s="14"/>
      <c r="JBE3216" s="14"/>
      <c r="JBF3216" s="14"/>
      <c r="JBG3216" s="14"/>
      <c r="JBH3216" s="14"/>
      <c r="JBI3216" s="14"/>
      <c r="JBJ3216" s="14"/>
      <c r="JBK3216" s="14"/>
      <c r="JBL3216" s="14"/>
      <c r="JBM3216" s="14"/>
      <c r="JBN3216" s="14"/>
      <c r="JBO3216" s="14"/>
      <c r="JBP3216" s="14"/>
      <c r="JBQ3216" s="14"/>
      <c r="JBR3216" s="14"/>
      <c r="JBS3216" s="14"/>
      <c r="JBT3216" s="14"/>
      <c r="JBU3216" s="14"/>
      <c r="JBV3216" s="14"/>
      <c r="JBW3216" s="14"/>
      <c r="JBX3216" s="14"/>
      <c r="JBY3216" s="14"/>
      <c r="JBZ3216" s="14"/>
      <c r="JCA3216" s="14"/>
      <c r="JCB3216" s="14"/>
      <c r="JCC3216" s="14"/>
      <c r="JCD3216" s="14"/>
      <c r="JCE3216" s="14"/>
      <c r="JCF3216" s="14"/>
      <c r="JCG3216" s="14"/>
      <c r="JCH3216" s="14"/>
      <c r="JCI3216" s="14"/>
      <c r="JCJ3216" s="14"/>
      <c r="JCK3216" s="14"/>
      <c r="JCL3216" s="14"/>
      <c r="JCM3216" s="14"/>
      <c r="JCN3216" s="14"/>
      <c r="JCO3216" s="14"/>
      <c r="JCP3216" s="14"/>
      <c r="JCQ3216" s="14"/>
      <c r="JCR3216" s="14"/>
      <c r="JCS3216" s="14"/>
      <c r="JCT3216" s="14"/>
      <c r="JCU3216" s="14"/>
      <c r="JCV3216" s="14"/>
      <c r="JCW3216" s="14"/>
      <c r="JCX3216" s="14"/>
      <c r="JCY3216" s="14"/>
      <c r="JCZ3216" s="14"/>
      <c r="JDA3216" s="14"/>
      <c r="JDB3216" s="14"/>
      <c r="JDC3216" s="14"/>
      <c r="JDD3216" s="14"/>
      <c r="JDE3216" s="14"/>
      <c r="JDF3216" s="14"/>
      <c r="JDG3216" s="14"/>
      <c r="JDH3216" s="14"/>
      <c r="JDI3216" s="14"/>
      <c r="JDJ3216" s="14"/>
      <c r="JDK3216" s="14"/>
      <c r="JDL3216" s="14"/>
      <c r="JDM3216" s="14"/>
      <c r="JDN3216" s="14"/>
      <c r="JDO3216" s="14"/>
      <c r="JDP3216" s="14"/>
      <c r="JDQ3216" s="14"/>
      <c r="JDR3216" s="14"/>
      <c r="JDS3216" s="14"/>
      <c r="JDT3216" s="14"/>
      <c r="JDU3216" s="14"/>
      <c r="JDV3216" s="14"/>
      <c r="JDW3216" s="14"/>
      <c r="JDX3216" s="14"/>
      <c r="JDY3216" s="14"/>
      <c r="JDZ3216" s="14"/>
      <c r="JEA3216" s="14"/>
      <c r="JEB3216" s="14"/>
      <c r="JEC3216" s="14"/>
      <c r="JED3216" s="14"/>
      <c r="JEE3216" s="14"/>
      <c r="JEF3216" s="14"/>
      <c r="JEG3216" s="14"/>
      <c r="JEH3216" s="14"/>
      <c r="JEI3216" s="14"/>
      <c r="JEJ3216" s="14"/>
      <c r="JEK3216" s="14"/>
      <c r="JEL3216" s="14"/>
      <c r="JEM3216" s="14"/>
      <c r="JEN3216" s="14"/>
      <c r="JEO3216" s="14"/>
      <c r="JEP3216" s="14"/>
      <c r="JEQ3216" s="14"/>
      <c r="JER3216" s="14"/>
      <c r="JES3216" s="14"/>
      <c r="JET3216" s="14"/>
      <c r="JEU3216" s="14"/>
      <c r="JEV3216" s="14"/>
      <c r="JEW3216" s="14"/>
      <c r="JEX3216" s="14"/>
      <c r="JEY3216" s="14"/>
      <c r="JEZ3216" s="14"/>
      <c r="JFA3216" s="14"/>
      <c r="JFB3216" s="14"/>
      <c r="JFC3216" s="14"/>
      <c r="JFD3216" s="14"/>
      <c r="JFE3216" s="14"/>
      <c r="JFF3216" s="14"/>
      <c r="JFG3216" s="14"/>
      <c r="JFH3216" s="14"/>
      <c r="JFI3216" s="14"/>
      <c r="JFJ3216" s="14"/>
      <c r="JFK3216" s="14"/>
      <c r="JFL3216" s="14"/>
      <c r="JFM3216" s="14"/>
      <c r="JFN3216" s="14"/>
      <c r="JFO3216" s="14"/>
      <c r="JFP3216" s="14"/>
      <c r="JFQ3216" s="14"/>
      <c r="JFR3216" s="14"/>
      <c r="JFS3216" s="14"/>
      <c r="JFT3216" s="14"/>
      <c r="JFU3216" s="14"/>
      <c r="JFV3216" s="14"/>
      <c r="JFW3216" s="14"/>
      <c r="JFX3216" s="14"/>
      <c r="JFY3216" s="14"/>
      <c r="JFZ3216" s="14"/>
      <c r="JGA3216" s="14"/>
      <c r="JGB3216" s="14"/>
      <c r="JGC3216" s="14"/>
      <c r="JGD3216" s="14"/>
      <c r="JGE3216" s="14"/>
      <c r="JGF3216" s="14"/>
      <c r="JGG3216" s="14"/>
      <c r="JGH3216" s="14"/>
      <c r="JGI3216" s="14"/>
      <c r="JGJ3216" s="14"/>
      <c r="JGK3216" s="14"/>
      <c r="JGL3216" s="14"/>
      <c r="JGM3216" s="14"/>
      <c r="JGN3216" s="14"/>
      <c r="JGO3216" s="14"/>
      <c r="JGP3216" s="14"/>
      <c r="JGQ3216" s="14"/>
      <c r="JGR3216" s="14"/>
      <c r="JGS3216" s="14"/>
      <c r="JGT3216" s="14"/>
      <c r="JGU3216" s="14"/>
      <c r="JGV3216" s="14"/>
      <c r="JGW3216" s="14"/>
      <c r="JGX3216" s="14"/>
      <c r="JGY3216" s="14"/>
      <c r="JGZ3216" s="14"/>
      <c r="JHA3216" s="14"/>
      <c r="JHB3216" s="14"/>
      <c r="JHC3216" s="14"/>
      <c r="JHD3216" s="14"/>
      <c r="JHE3216" s="14"/>
      <c r="JHF3216" s="14"/>
      <c r="JHG3216" s="14"/>
      <c r="JHH3216" s="14"/>
      <c r="JHI3216" s="14"/>
      <c r="JHJ3216" s="14"/>
      <c r="JHK3216" s="14"/>
      <c r="JHL3216" s="14"/>
      <c r="JHM3216" s="14"/>
      <c r="JHN3216" s="14"/>
      <c r="JHO3216" s="14"/>
      <c r="JHP3216" s="14"/>
      <c r="JHQ3216" s="14"/>
      <c r="JHR3216" s="14"/>
      <c r="JHS3216" s="14"/>
      <c r="JHT3216" s="14"/>
      <c r="JHU3216" s="14"/>
      <c r="JHV3216" s="14"/>
      <c r="JHW3216" s="14"/>
      <c r="JHX3216" s="14"/>
      <c r="JHY3216" s="14"/>
      <c r="JHZ3216" s="14"/>
      <c r="JIA3216" s="14"/>
      <c r="JIB3216" s="14"/>
      <c r="JIC3216" s="14"/>
      <c r="JID3216" s="14"/>
      <c r="JIE3216" s="14"/>
      <c r="JIF3216" s="14"/>
      <c r="JIG3216" s="14"/>
      <c r="JIH3216" s="14"/>
      <c r="JII3216" s="14"/>
      <c r="JIJ3216" s="14"/>
      <c r="JIK3216" s="14"/>
      <c r="JIL3216" s="14"/>
      <c r="JIM3216" s="14"/>
      <c r="JIN3216" s="14"/>
      <c r="JIO3216" s="14"/>
      <c r="JIP3216" s="14"/>
      <c r="JIQ3216" s="14"/>
      <c r="JIR3216" s="14"/>
      <c r="JIS3216" s="14"/>
      <c r="JIT3216" s="14"/>
      <c r="JIU3216" s="14"/>
      <c r="JIV3216" s="14"/>
      <c r="JIW3216" s="14"/>
      <c r="JIX3216" s="14"/>
      <c r="JIY3216" s="14"/>
      <c r="JIZ3216" s="14"/>
      <c r="JJA3216" s="14"/>
      <c r="JJB3216" s="14"/>
      <c r="JJC3216" s="14"/>
      <c r="JJD3216" s="14"/>
      <c r="JJE3216" s="14"/>
      <c r="JJF3216" s="14"/>
      <c r="JJG3216" s="14"/>
      <c r="JJH3216" s="14"/>
      <c r="JJI3216" s="14"/>
      <c r="JJJ3216" s="14"/>
      <c r="JJK3216" s="14"/>
      <c r="JJL3216" s="14"/>
      <c r="JJM3216" s="14"/>
      <c r="JJN3216" s="14"/>
      <c r="JJO3216" s="14"/>
      <c r="JJP3216" s="14"/>
      <c r="JJQ3216" s="14"/>
      <c r="JJR3216" s="14"/>
      <c r="JJS3216" s="14"/>
      <c r="JJT3216" s="14"/>
      <c r="JJU3216" s="14"/>
      <c r="JJV3216" s="14"/>
      <c r="JJW3216" s="14"/>
      <c r="JJX3216" s="14"/>
      <c r="JJY3216" s="14"/>
      <c r="JJZ3216" s="14"/>
      <c r="JKA3216" s="14"/>
      <c r="JKB3216" s="14"/>
      <c r="JKC3216" s="14"/>
      <c r="JKD3216" s="14"/>
      <c r="JKE3216" s="14"/>
      <c r="JKF3216" s="14"/>
      <c r="JKG3216" s="14"/>
      <c r="JKH3216" s="14"/>
      <c r="JKI3216" s="14"/>
      <c r="JKJ3216" s="14"/>
      <c r="JKK3216" s="14"/>
      <c r="JKL3216" s="14"/>
      <c r="JKM3216" s="14"/>
      <c r="JKN3216" s="14"/>
      <c r="JKO3216" s="14"/>
      <c r="JKP3216" s="14"/>
      <c r="JKQ3216" s="14"/>
      <c r="JKR3216" s="14"/>
      <c r="JKS3216" s="14"/>
      <c r="JKT3216" s="14"/>
      <c r="JKU3216" s="14"/>
      <c r="JKV3216" s="14"/>
      <c r="JKW3216" s="14"/>
      <c r="JKX3216" s="14"/>
      <c r="JKY3216" s="14"/>
      <c r="JKZ3216" s="14"/>
      <c r="JLA3216" s="14"/>
      <c r="JLB3216" s="14"/>
      <c r="JLC3216" s="14"/>
      <c r="JLD3216" s="14"/>
      <c r="JLE3216" s="14"/>
      <c r="JLF3216" s="14"/>
      <c r="JLG3216" s="14"/>
      <c r="JLH3216" s="14"/>
      <c r="JLI3216" s="14"/>
      <c r="JLJ3216" s="14"/>
      <c r="JLK3216" s="14"/>
      <c r="JLL3216" s="14"/>
      <c r="JLM3216" s="14"/>
      <c r="JLN3216" s="14"/>
      <c r="JLO3216" s="14"/>
      <c r="JLP3216" s="14"/>
      <c r="JLQ3216" s="14"/>
      <c r="JLR3216" s="14"/>
      <c r="JLS3216" s="14"/>
      <c r="JLT3216" s="14"/>
      <c r="JLU3216" s="14"/>
      <c r="JLV3216" s="14"/>
      <c r="JLW3216" s="14"/>
      <c r="JLX3216" s="14"/>
      <c r="JLY3216" s="14"/>
      <c r="JLZ3216" s="14"/>
      <c r="JMA3216" s="14"/>
      <c r="JMB3216" s="14"/>
      <c r="JMC3216" s="14"/>
      <c r="JMD3216" s="14"/>
      <c r="JME3216" s="14"/>
      <c r="JMF3216" s="14"/>
      <c r="JMG3216" s="14"/>
      <c r="JMH3216" s="14"/>
      <c r="JMI3216" s="14"/>
      <c r="JMJ3216" s="14"/>
      <c r="JMK3216" s="14"/>
      <c r="JML3216" s="14"/>
      <c r="JMM3216" s="14"/>
      <c r="JMN3216" s="14"/>
      <c r="JMO3216" s="14"/>
      <c r="JMP3216" s="14"/>
      <c r="JMQ3216" s="14"/>
      <c r="JMR3216" s="14"/>
      <c r="JMS3216" s="14"/>
      <c r="JMT3216" s="14"/>
      <c r="JMU3216" s="14"/>
      <c r="JMV3216" s="14"/>
      <c r="JMW3216" s="14"/>
      <c r="JMX3216" s="14"/>
      <c r="JMY3216" s="14"/>
      <c r="JMZ3216" s="14"/>
      <c r="JNA3216" s="14"/>
      <c r="JNB3216" s="14"/>
      <c r="JNC3216" s="14"/>
      <c r="JND3216" s="14"/>
      <c r="JNE3216" s="14"/>
      <c r="JNF3216" s="14"/>
      <c r="JNG3216" s="14"/>
      <c r="JNH3216" s="14"/>
      <c r="JNI3216" s="14"/>
      <c r="JNJ3216" s="14"/>
      <c r="JNK3216" s="14"/>
      <c r="JNL3216" s="14"/>
      <c r="JNM3216" s="14"/>
      <c r="JNN3216" s="14"/>
      <c r="JNO3216" s="14"/>
      <c r="JNP3216" s="14"/>
      <c r="JNQ3216" s="14"/>
      <c r="JNR3216" s="14"/>
      <c r="JNS3216" s="14"/>
      <c r="JNT3216" s="14"/>
      <c r="JNU3216" s="14"/>
      <c r="JNV3216" s="14"/>
      <c r="JNW3216" s="14"/>
      <c r="JNX3216" s="14"/>
      <c r="JNY3216" s="14"/>
      <c r="JNZ3216" s="14"/>
      <c r="JOA3216" s="14"/>
      <c r="JOB3216" s="14"/>
      <c r="JOC3216" s="14"/>
      <c r="JOD3216" s="14"/>
      <c r="JOE3216" s="14"/>
      <c r="JOF3216" s="14"/>
      <c r="JOG3216" s="14"/>
      <c r="JOH3216" s="14"/>
      <c r="JOI3216" s="14"/>
      <c r="JOJ3216" s="14"/>
      <c r="JOK3216" s="14"/>
      <c r="JOL3216" s="14"/>
      <c r="JOM3216" s="14"/>
      <c r="JON3216" s="14"/>
      <c r="JOO3216" s="14"/>
      <c r="JOP3216" s="14"/>
      <c r="JOQ3216" s="14"/>
      <c r="JOR3216" s="14"/>
      <c r="JOS3216" s="14"/>
      <c r="JOT3216" s="14"/>
      <c r="JOU3216" s="14"/>
      <c r="JOV3216" s="14"/>
      <c r="JOW3216" s="14"/>
      <c r="JOX3216" s="14"/>
      <c r="JOY3216" s="14"/>
      <c r="JOZ3216" s="14"/>
      <c r="JPA3216" s="14"/>
      <c r="JPB3216" s="14"/>
      <c r="JPC3216" s="14"/>
      <c r="JPD3216" s="14"/>
      <c r="JPE3216" s="14"/>
      <c r="JPF3216" s="14"/>
      <c r="JPG3216" s="14"/>
      <c r="JPH3216" s="14"/>
      <c r="JPI3216" s="14"/>
      <c r="JPJ3216" s="14"/>
      <c r="JPK3216" s="14"/>
      <c r="JPL3216" s="14"/>
      <c r="JPM3216" s="14"/>
      <c r="JPN3216" s="14"/>
      <c r="JPO3216" s="14"/>
      <c r="JPP3216" s="14"/>
      <c r="JPQ3216" s="14"/>
      <c r="JPR3216" s="14"/>
      <c r="JPS3216" s="14"/>
      <c r="JPT3216" s="14"/>
      <c r="JPU3216" s="14"/>
      <c r="JPV3216" s="14"/>
      <c r="JPW3216" s="14"/>
      <c r="JPX3216" s="14"/>
      <c r="JPY3216" s="14"/>
      <c r="JPZ3216" s="14"/>
      <c r="JQA3216" s="14"/>
      <c r="JQB3216" s="14"/>
      <c r="JQC3216" s="14"/>
      <c r="JQD3216" s="14"/>
      <c r="JQE3216" s="14"/>
      <c r="JQF3216" s="14"/>
      <c r="JQG3216" s="14"/>
      <c r="JQH3216" s="14"/>
      <c r="JQI3216" s="14"/>
      <c r="JQJ3216" s="14"/>
      <c r="JQK3216" s="14"/>
      <c r="JQL3216" s="14"/>
      <c r="JQM3216" s="14"/>
      <c r="JQN3216" s="14"/>
      <c r="JQO3216" s="14"/>
      <c r="JQP3216" s="14"/>
      <c r="JQQ3216" s="14"/>
      <c r="JQR3216" s="14"/>
      <c r="JQS3216" s="14"/>
      <c r="JQT3216" s="14"/>
      <c r="JQU3216" s="14"/>
      <c r="JQV3216" s="14"/>
      <c r="JQW3216" s="14"/>
      <c r="JQX3216" s="14"/>
      <c r="JQY3216" s="14"/>
      <c r="JQZ3216" s="14"/>
      <c r="JRA3216" s="14"/>
      <c r="JRB3216" s="14"/>
      <c r="JRC3216" s="14"/>
      <c r="JRD3216" s="14"/>
      <c r="JRE3216" s="14"/>
      <c r="JRF3216" s="14"/>
      <c r="JRG3216" s="14"/>
      <c r="JRH3216" s="14"/>
      <c r="JRI3216" s="14"/>
      <c r="JRJ3216" s="14"/>
      <c r="JRK3216" s="14"/>
      <c r="JRL3216" s="14"/>
      <c r="JRM3216" s="14"/>
      <c r="JRN3216" s="14"/>
      <c r="JRO3216" s="14"/>
      <c r="JRP3216" s="14"/>
      <c r="JRQ3216" s="14"/>
      <c r="JRR3216" s="14"/>
      <c r="JRS3216" s="14"/>
      <c r="JRT3216" s="14"/>
      <c r="JRU3216" s="14"/>
      <c r="JRV3216" s="14"/>
      <c r="JRW3216" s="14"/>
      <c r="JRX3216" s="14"/>
      <c r="JRY3216" s="14"/>
      <c r="JRZ3216" s="14"/>
      <c r="JSA3216" s="14"/>
      <c r="JSB3216" s="14"/>
      <c r="JSC3216" s="14"/>
      <c r="JSD3216" s="14"/>
      <c r="JSE3216" s="14"/>
      <c r="JSF3216" s="14"/>
      <c r="JSG3216" s="14"/>
      <c r="JSH3216" s="14"/>
      <c r="JSI3216" s="14"/>
      <c r="JSJ3216" s="14"/>
      <c r="JSK3216" s="14"/>
      <c r="JSL3216" s="14"/>
      <c r="JSM3216" s="14"/>
      <c r="JSN3216" s="14"/>
      <c r="JSO3216" s="14"/>
      <c r="JSP3216" s="14"/>
      <c r="JSQ3216" s="14"/>
      <c r="JSR3216" s="14"/>
      <c r="JSS3216" s="14"/>
      <c r="JST3216" s="14"/>
      <c r="JSU3216" s="14"/>
      <c r="JSV3216" s="14"/>
      <c r="JSW3216" s="14"/>
      <c r="JSX3216" s="14"/>
      <c r="JSY3216" s="14"/>
      <c r="JSZ3216" s="14"/>
      <c r="JTA3216" s="14"/>
      <c r="JTB3216" s="14"/>
      <c r="JTC3216" s="14"/>
      <c r="JTD3216" s="14"/>
      <c r="JTE3216" s="14"/>
      <c r="JTF3216" s="14"/>
      <c r="JTG3216" s="14"/>
      <c r="JTH3216" s="14"/>
      <c r="JTI3216" s="14"/>
      <c r="JTJ3216" s="14"/>
      <c r="JTK3216" s="14"/>
      <c r="JTL3216" s="14"/>
      <c r="JTM3216" s="14"/>
      <c r="JTN3216" s="14"/>
      <c r="JTO3216" s="14"/>
      <c r="JTP3216" s="14"/>
      <c r="JTQ3216" s="14"/>
      <c r="JTR3216" s="14"/>
      <c r="JTS3216" s="14"/>
      <c r="JTT3216" s="14"/>
      <c r="JTU3216" s="14"/>
      <c r="JTV3216" s="14"/>
      <c r="JTW3216" s="14"/>
      <c r="JTX3216" s="14"/>
      <c r="JTY3216" s="14"/>
      <c r="JTZ3216" s="14"/>
      <c r="JUA3216" s="14"/>
      <c r="JUB3216" s="14"/>
      <c r="JUC3216" s="14"/>
      <c r="JUD3216" s="14"/>
      <c r="JUE3216" s="14"/>
      <c r="JUF3216" s="14"/>
      <c r="JUG3216" s="14"/>
      <c r="JUH3216" s="14"/>
      <c r="JUI3216" s="14"/>
      <c r="JUJ3216" s="14"/>
      <c r="JUK3216" s="14"/>
      <c r="JUL3216" s="14"/>
      <c r="JUM3216" s="14"/>
      <c r="JUN3216" s="14"/>
      <c r="JUO3216" s="14"/>
      <c r="JUP3216" s="14"/>
      <c r="JUQ3216" s="14"/>
      <c r="JUR3216" s="14"/>
      <c r="JUS3216" s="14"/>
      <c r="JUT3216" s="14"/>
      <c r="JUU3216" s="14"/>
      <c r="JUV3216" s="14"/>
      <c r="JUW3216" s="14"/>
      <c r="JUX3216" s="14"/>
      <c r="JUY3216" s="14"/>
      <c r="JUZ3216" s="14"/>
      <c r="JVA3216" s="14"/>
      <c r="JVB3216" s="14"/>
      <c r="JVC3216" s="14"/>
      <c r="JVD3216" s="14"/>
      <c r="JVE3216" s="14"/>
      <c r="JVF3216" s="14"/>
      <c r="JVG3216" s="14"/>
      <c r="JVH3216" s="14"/>
      <c r="JVI3216" s="14"/>
      <c r="JVJ3216" s="14"/>
      <c r="JVK3216" s="14"/>
      <c r="JVL3216" s="14"/>
      <c r="JVM3216" s="14"/>
      <c r="JVN3216" s="14"/>
      <c r="JVO3216" s="14"/>
      <c r="JVP3216" s="14"/>
      <c r="JVQ3216" s="14"/>
      <c r="JVR3216" s="14"/>
      <c r="JVS3216" s="14"/>
      <c r="JVT3216" s="14"/>
      <c r="JVU3216" s="14"/>
      <c r="JVV3216" s="14"/>
      <c r="JVW3216" s="14"/>
      <c r="JVX3216" s="14"/>
      <c r="JVY3216" s="14"/>
      <c r="JVZ3216" s="14"/>
      <c r="JWA3216" s="14"/>
      <c r="JWB3216" s="14"/>
      <c r="JWC3216" s="14"/>
      <c r="JWD3216" s="14"/>
      <c r="JWE3216" s="14"/>
      <c r="JWF3216" s="14"/>
      <c r="JWG3216" s="14"/>
      <c r="JWH3216" s="14"/>
      <c r="JWI3216" s="14"/>
      <c r="JWJ3216" s="14"/>
      <c r="JWK3216" s="14"/>
      <c r="JWL3216" s="14"/>
      <c r="JWM3216" s="14"/>
      <c r="JWN3216" s="14"/>
      <c r="JWO3216" s="14"/>
      <c r="JWP3216" s="14"/>
      <c r="JWQ3216" s="14"/>
      <c r="JWR3216" s="14"/>
      <c r="JWS3216" s="14"/>
      <c r="JWT3216" s="14"/>
      <c r="JWU3216" s="14"/>
      <c r="JWV3216" s="14"/>
      <c r="JWW3216" s="14"/>
      <c r="JWX3216" s="14"/>
      <c r="JWY3216" s="14"/>
      <c r="JWZ3216" s="14"/>
      <c r="JXA3216" s="14"/>
      <c r="JXB3216" s="14"/>
      <c r="JXC3216" s="14"/>
      <c r="JXD3216" s="14"/>
      <c r="JXE3216" s="14"/>
      <c r="JXF3216" s="14"/>
      <c r="JXG3216" s="14"/>
      <c r="JXH3216" s="14"/>
      <c r="JXI3216" s="14"/>
      <c r="JXJ3216" s="14"/>
      <c r="JXK3216" s="14"/>
      <c r="JXL3216" s="14"/>
      <c r="JXM3216" s="14"/>
      <c r="JXN3216" s="14"/>
      <c r="JXO3216" s="14"/>
      <c r="JXP3216" s="14"/>
      <c r="JXQ3216" s="14"/>
      <c r="JXR3216" s="14"/>
      <c r="JXS3216" s="14"/>
      <c r="JXT3216" s="14"/>
      <c r="JXU3216" s="14"/>
      <c r="JXV3216" s="14"/>
      <c r="JXW3216" s="14"/>
      <c r="JXX3216" s="14"/>
      <c r="JXY3216" s="14"/>
      <c r="JXZ3216" s="14"/>
      <c r="JYA3216" s="14"/>
      <c r="JYB3216" s="14"/>
      <c r="JYC3216" s="14"/>
      <c r="JYD3216" s="14"/>
      <c r="JYE3216" s="14"/>
      <c r="JYF3216" s="14"/>
      <c r="JYG3216" s="14"/>
      <c r="JYH3216" s="14"/>
      <c r="JYI3216" s="14"/>
      <c r="JYJ3216" s="14"/>
      <c r="JYK3216" s="14"/>
      <c r="JYL3216" s="14"/>
      <c r="JYM3216" s="14"/>
      <c r="JYN3216" s="14"/>
      <c r="JYO3216" s="14"/>
      <c r="JYP3216" s="14"/>
      <c r="JYQ3216" s="14"/>
      <c r="JYR3216" s="14"/>
      <c r="JYS3216" s="14"/>
      <c r="JYT3216" s="14"/>
      <c r="JYU3216" s="14"/>
      <c r="JYV3216" s="14"/>
      <c r="JYW3216" s="14"/>
      <c r="JYX3216" s="14"/>
      <c r="JYY3216" s="14"/>
      <c r="JYZ3216" s="14"/>
      <c r="JZA3216" s="14"/>
      <c r="JZB3216" s="14"/>
      <c r="JZC3216" s="14"/>
      <c r="JZD3216" s="14"/>
      <c r="JZE3216" s="14"/>
      <c r="JZF3216" s="14"/>
      <c r="JZG3216" s="14"/>
      <c r="JZH3216" s="14"/>
      <c r="JZI3216" s="14"/>
      <c r="JZJ3216" s="14"/>
      <c r="JZK3216" s="14"/>
      <c r="JZL3216" s="14"/>
      <c r="JZM3216" s="14"/>
      <c r="JZN3216" s="14"/>
      <c r="JZO3216" s="14"/>
      <c r="JZP3216" s="14"/>
      <c r="JZQ3216" s="14"/>
      <c r="JZR3216" s="14"/>
      <c r="JZS3216" s="14"/>
      <c r="JZT3216" s="14"/>
      <c r="JZU3216" s="14"/>
      <c r="JZV3216" s="14"/>
      <c r="JZW3216" s="14"/>
      <c r="JZX3216" s="14"/>
      <c r="JZY3216" s="14"/>
      <c r="JZZ3216" s="14"/>
      <c r="KAA3216" s="14"/>
      <c r="KAB3216" s="14"/>
      <c r="KAC3216" s="14"/>
      <c r="KAD3216" s="14"/>
      <c r="KAE3216" s="14"/>
      <c r="KAF3216" s="14"/>
      <c r="KAG3216" s="14"/>
      <c r="KAH3216" s="14"/>
      <c r="KAI3216" s="14"/>
      <c r="KAJ3216" s="14"/>
      <c r="KAK3216" s="14"/>
      <c r="KAL3216" s="14"/>
      <c r="KAM3216" s="14"/>
      <c r="KAN3216" s="14"/>
      <c r="KAO3216" s="14"/>
      <c r="KAP3216" s="14"/>
      <c r="KAQ3216" s="14"/>
      <c r="KAR3216" s="14"/>
      <c r="KAS3216" s="14"/>
      <c r="KAT3216" s="14"/>
      <c r="KAU3216" s="14"/>
      <c r="KAV3216" s="14"/>
      <c r="KAW3216" s="14"/>
      <c r="KAX3216" s="14"/>
      <c r="KAY3216" s="14"/>
      <c r="KAZ3216" s="14"/>
      <c r="KBA3216" s="14"/>
      <c r="KBB3216" s="14"/>
      <c r="KBC3216" s="14"/>
      <c r="KBD3216" s="14"/>
      <c r="KBE3216" s="14"/>
      <c r="KBF3216" s="14"/>
      <c r="KBG3216" s="14"/>
      <c r="KBH3216" s="14"/>
      <c r="KBI3216" s="14"/>
      <c r="KBJ3216" s="14"/>
      <c r="KBK3216" s="14"/>
      <c r="KBL3216" s="14"/>
      <c r="KBM3216" s="14"/>
      <c r="KBN3216" s="14"/>
      <c r="KBO3216" s="14"/>
      <c r="KBP3216" s="14"/>
      <c r="KBQ3216" s="14"/>
      <c r="KBR3216" s="14"/>
      <c r="KBS3216" s="14"/>
      <c r="KBT3216" s="14"/>
      <c r="KBU3216" s="14"/>
      <c r="KBV3216" s="14"/>
      <c r="KBW3216" s="14"/>
      <c r="KBX3216" s="14"/>
      <c r="KBY3216" s="14"/>
      <c r="KBZ3216" s="14"/>
      <c r="KCA3216" s="14"/>
      <c r="KCB3216" s="14"/>
      <c r="KCC3216" s="14"/>
      <c r="KCD3216" s="14"/>
      <c r="KCE3216" s="14"/>
      <c r="KCF3216" s="14"/>
      <c r="KCG3216" s="14"/>
      <c r="KCH3216" s="14"/>
      <c r="KCI3216" s="14"/>
      <c r="KCJ3216" s="14"/>
      <c r="KCK3216" s="14"/>
      <c r="KCL3216" s="14"/>
      <c r="KCM3216" s="14"/>
      <c r="KCN3216" s="14"/>
      <c r="KCO3216" s="14"/>
      <c r="KCP3216" s="14"/>
      <c r="KCQ3216" s="14"/>
      <c r="KCR3216" s="14"/>
      <c r="KCS3216" s="14"/>
      <c r="KCT3216" s="14"/>
      <c r="KCU3216" s="14"/>
      <c r="KCV3216" s="14"/>
      <c r="KCW3216" s="14"/>
      <c r="KCX3216" s="14"/>
      <c r="KCY3216" s="14"/>
      <c r="KCZ3216" s="14"/>
      <c r="KDA3216" s="14"/>
      <c r="KDB3216" s="14"/>
      <c r="KDC3216" s="14"/>
      <c r="KDD3216" s="14"/>
      <c r="KDE3216" s="14"/>
      <c r="KDF3216" s="14"/>
      <c r="KDG3216" s="14"/>
      <c r="KDH3216" s="14"/>
      <c r="KDI3216" s="14"/>
      <c r="KDJ3216" s="14"/>
      <c r="KDK3216" s="14"/>
      <c r="KDL3216" s="14"/>
      <c r="KDM3216" s="14"/>
      <c r="KDN3216" s="14"/>
      <c r="KDO3216" s="14"/>
      <c r="KDP3216" s="14"/>
      <c r="KDQ3216" s="14"/>
      <c r="KDR3216" s="14"/>
      <c r="KDS3216" s="14"/>
      <c r="KDT3216" s="14"/>
      <c r="KDU3216" s="14"/>
      <c r="KDV3216" s="14"/>
      <c r="KDW3216" s="14"/>
      <c r="KDX3216" s="14"/>
      <c r="KDY3216" s="14"/>
      <c r="KDZ3216" s="14"/>
      <c r="KEA3216" s="14"/>
      <c r="KEB3216" s="14"/>
      <c r="KEC3216" s="14"/>
      <c r="KED3216" s="14"/>
      <c r="KEE3216" s="14"/>
      <c r="KEF3216" s="14"/>
      <c r="KEG3216" s="14"/>
      <c r="KEH3216" s="14"/>
      <c r="KEI3216" s="14"/>
      <c r="KEJ3216" s="14"/>
      <c r="KEK3216" s="14"/>
      <c r="KEL3216" s="14"/>
      <c r="KEM3216" s="14"/>
      <c r="KEN3216" s="14"/>
      <c r="KEO3216" s="14"/>
      <c r="KEP3216" s="14"/>
      <c r="KEQ3216" s="14"/>
      <c r="KER3216" s="14"/>
      <c r="KES3216" s="14"/>
      <c r="KET3216" s="14"/>
      <c r="KEU3216" s="14"/>
      <c r="KEV3216" s="14"/>
      <c r="KEW3216" s="14"/>
      <c r="KEX3216" s="14"/>
      <c r="KEY3216" s="14"/>
      <c r="KEZ3216" s="14"/>
      <c r="KFA3216" s="14"/>
      <c r="KFB3216" s="14"/>
      <c r="KFC3216" s="14"/>
      <c r="KFD3216" s="14"/>
      <c r="KFE3216" s="14"/>
      <c r="KFF3216" s="14"/>
      <c r="KFG3216" s="14"/>
      <c r="KFH3216" s="14"/>
      <c r="KFI3216" s="14"/>
      <c r="KFJ3216" s="14"/>
      <c r="KFK3216" s="14"/>
      <c r="KFL3216" s="14"/>
      <c r="KFM3216" s="14"/>
      <c r="KFN3216" s="14"/>
      <c r="KFO3216" s="14"/>
      <c r="KFP3216" s="14"/>
      <c r="KFQ3216" s="14"/>
      <c r="KFR3216" s="14"/>
      <c r="KFS3216" s="14"/>
      <c r="KFT3216" s="14"/>
      <c r="KFU3216" s="14"/>
      <c r="KFV3216" s="14"/>
      <c r="KFW3216" s="14"/>
      <c r="KFX3216" s="14"/>
      <c r="KFY3216" s="14"/>
      <c r="KFZ3216" s="14"/>
      <c r="KGA3216" s="14"/>
      <c r="KGB3216" s="14"/>
      <c r="KGC3216" s="14"/>
      <c r="KGD3216" s="14"/>
      <c r="KGE3216" s="14"/>
      <c r="KGF3216" s="14"/>
      <c r="KGG3216" s="14"/>
      <c r="KGH3216" s="14"/>
      <c r="KGI3216" s="14"/>
      <c r="KGJ3216" s="14"/>
      <c r="KGK3216" s="14"/>
      <c r="KGL3216" s="14"/>
      <c r="KGM3216" s="14"/>
      <c r="KGN3216" s="14"/>
      <c r="KGO3216" s="14"/>
      <c r="KGP3216" s="14"/>
      <c r="KGQ3216" s="14"/>
      <c r="KGR3216" s="14"/>
      <c r="KGS3216" s="14"/>
      <c r="KGT3216" s="14"/>
      <c r="KGU3216" s="14"/>
      <c r="KGV3216" s="14"/>
      <c r="KGW3216" s="14"/>
      <c r="KGX3216" s="14"/>
      <c r="KGY3216" s="14"/>
      <c r="KGZ3216" s="14"/>
      <c r="KHA3216" s="14"/>
      <c r="KHB3216" s="14"/>
      <c r="KHC3216" s="14"/>
      <c r="KHD3216" s="14"/>
      <c r="KHE3216" s="14"/>
      <c r="KHF3216" s="14"/>
      <c r="KHG3216" s="14"/>
      <c r="KHH3216" s="14"/>
      <c r="KHI3216" s="14"/>
      <c r="KHJ3216" s="14"/>
      <c r="KHK3216" s="14"/>
      <c r="KHL3216" s="14"/>
      <c r="KHM3216" s="14"/>
      <c r="KHN3216" s="14"/>
      <c r="KHO3216" s="14"/>
      <c r="KHP3216" s="14"/>
      <c r="KHQ3216" s="14"/>
      <c r="KHR3216" s="14"/>
      <c r="KHS3216" s="14"/>
      <c r="KHT3216" s="14"/>
      <c r="KHU3216" s="14"/>
      <c r="KHV3216" s="14"/>
      <c r="KHW3216" s="14"/>
      <c r="KHX3216" s="14"/>
      <c r="KHY3216" s="14"/>
      <c r="KHZ3216" s="14"/>
      <c r="KIA3216" s="14"/>
      <c r="KIB3216" s="14"/>
      <c r="KIC3216" s="14"/>
      <c r="KID3216" s="14"/>
      <c r="KIE3216" s="14"/>
      <c r="KIF3216" s="14"/>
      <c r="KIG3216" s="14"/>
      <c r="KIH3216" s="14"/>
      <c r="KII3216" s="14"/>
      <c r="KIJ3216" s="14"/>
      <c r="KIK3216" s="14"/>
      <c r="KIL3216" s="14"/>
      <c r="KIM3216" s="14"/>
      <c r="KIN3216" s="14"/>
      <c r="KIO3216" s="14"/>
      <c r="KIP3216" s="14"/>
      <c r="KIQ3216" s="14"/>
      <c r="KIR3216" s="14"/>
      <c r="KIS3216" s="14"/>
      <c r="KIT3216" s="14"/>
      <c r="KIU3216" s="14"/>
      <c r="KIV3216" s="14"/>
      <c r="KIW3216" s="14"/>
      <c r="KIX3216" s="14"/>
      <c r="KIY3216" s="14"/>
      <c r="KIZ3216" s="14"/>
      <c r="KJA3216" s="14"/>
      <c r="KJB3216" s="14"/>
      <c r="KJC3216" s="14"/>
      <c r="KJD3216" s="14"/>
      <c r="KJE3216" s="14"/>
      <c r="KJF3216" s="14"/>
      <c r="KJG3216" s="14"/>
      <c r="KJH3216" s="14"/>
      <c r="KJI3216" s="14"/>
      <c r="KJJ3216" s="14"/>
      <c r="KJK3216" s="14"/>
      <c r="KJL3216" s="14"/>
      <c r="KJM3216" s="14"/>
      <c r="KJN3216" s="14"/>
      <c r="KJO3216" s="14"/>
      <c r="KJP3216" s="14"/>
      <c r="KJQ3216" s="14"/>
      <c r="KJR3216" s="14"/>
      <c r="KJS3216" s="14"/>
      <c r="KJT3216" s="14"/>
      <c r="KJU3216" s="14"/>
      <c r="KJV3216" s="14"/>
      <c r="KJW3216" s="14"/>
      <c r="KJX3216" s="14"/>
      <c r="KJY3216" s="14"/>
      <c r="KJZ3216" s="14"/>
      <c r="KKA3216" s="14"/>
      <c r="KKB3216" s="14"/>
      <c r="KKC3216" s="14"/>
      <c r="KKD3216" s="14"/>
      <c r="KKE3216" s="14"/>
      <c r="KKF3216" s="14"/>
      <c r="KKG3216" s="14"/>
      <c r="KKH3216" s="14"/>
      <c r="KKI3216" s="14"/>
      <c r="KKJ3216" s="14"/>
      <c r="KKK3216" s="14"/>
      <c r="KKL3216" s="14"/>
      <c r="KKM3216" s="14"/>
      <c r="KKN3216" s="14"/>
      <c r="KKO3216" s="14"/>
      <c r="KKP3216" s="14"/>
      <c r="KKQ3216" s="14"/>
      <c r="KKR3216" s="14"/>
      <c r="KKS3216" s="14"/>
      <c r="KKT3216" s="14"/>
      <c r="KKU3216" s="14"/>
      <c r="KKV3216" s="14"/>
      <c r="KKW3216" s="14"/>
      <c r="KKX3216" s="14"/>
      <c r="KKY3216" s="14"/>
      <c r="KKZ3216" s="14"/>
      <c r="KLA3216" s="14"/>
      <c r="KLB3216" s="14"/>
      <c r="KLC3216" s="14"/>
      <c r="KLD3216" s="14"/>
      <c r="KLE3216" s="14"/>
      <c r="KLF3216" s="14"/>
      <c r="KLG3216" s="14"/>
      <c r="KLH3216" s="14"/>
      <c r="KLI3216" s="14"/>
      <c r="KLJ3216" s="14"/>
      <c r="KLK3216" s="14"/>
      <c r="KLL3216" s="14"/>
      <c r="KLM3216" s="14"/>
      <c r="KLN3216" s="14"/>
      <c r="KLO3216" s="14"/>
      <c r="KLP3216" s="14"/>
      <c r="KLQ3216" s="14"/>
      <c r="KLR3216" s="14"/>
      <c r="KLS3216" s="14"/>
      <c r="KLT3216" s="14"/>
      <c r="KLU3216" s="14"/>
      <c r="KLV3216" s="14"/>
      <c r="KLW3216" s="14"/>
      <c r="KLX3216" s="14"/>
      <c r="KLY3216" s="14"/>
      <c r="KLZ3216" s="14"/>
      <c r="KMA3216" s="14"/>
      <c r="KMB3216" s="14"/>
      <c r="KMC3216" s="14"/>
      <c r="KMD3216" s="14"/>
      <c r="KME3216" s="14"/>
      <c r="KMF3216" s="14"/>
      <c r="KMG3216" s="14"/>
      <c r="KMH3216" s="14"/>
      <c r="KMI3216" s="14"/>
      <c r="KMJ3216" s="14"/>
      <c r="KMK3216" s="14"/>
      <c r="KML3216" s="14"/>
      <c r="KMM3216" s="14"/>
      <c r="KMN3216" s="14"/>
      <c r="KMO3216" s="14"/>
      <c r="KMP3216" s="14"/>
      <c r="KMQ3216" s="14"/>
      <c r="KMR3216" s="14"/>
      <c r="KMS3216" s="14"/>
      <c r="KMT3216" s="14"/>
      <c r="KMU3216" s="14"/>
      <c r="KMV3216" s="14"/>
      <c r="KMW3216" s="14"/>
      <c r="KMX3216" s="14"/>
      <c r="KMY3216" s="14"/>
      <c r="KMZ3216" s="14"/>
      <c r="KNA3216" s="14"/>
      <c r="KNB3216" s="14"/>
      <c r="KNC3216" s="14"/>
      <c r="KND3216" s="14"/>
      <c r="KNE3216" s="14"/>
      <c r="KNF3216" s="14"/>
      <c r="KNG3216" s="14"/>
      <c r="KNH3216" s="14"/>
      <c r="KNI3216" s="14"/>
      <c r="KNJ3216" s="14"/>
      <c r="KNK3216" s="14"/>
      <c r="KNL3216" s="14"/>
      <c r="KNM3216" s="14"/>
      <c r="KNN3216" s="14"/>
      <c r="KNO3216" s="14"/>
      <c r="KNP3216" s="14"/>
      <c r="KNQ3216" s="14"/>
      <c r="KNR3216" s="14"/>
      <c r="KNS3216" s="14"/>
      <c r="KNT3216" s="14"/>
      <c r="KNU3216" s="14"/>
      <c r="KNV3216" s="14"/>
      <c r="KNW3216" s="14"/>
      <c r="KNX3216" s="14"/>
      <c r="KNY3216" s="14"/>
      <c r="KNZ3216" s="14"/>
      <c r="KOA3216" s="14"/>
      <c r="KOB3216" s="14"/>
      <c r="KOC3216" s="14"/>
      <c r="KOD3216" s="14"/>
      <c r="KOE3216" s="14"/>
      <c r="KOF3216" s="14"/>
      <c r="KOG3216" s="14"/>
      <c r="KOH3216" s="14"/>
      <c r="KOI3216" s="14"/>
      <c r="KOJ3216" s="14"/>
      <c r="KOK3216" s="14"/>
      <c r="KOL3216" s="14"/>
      <c r="KOM3216" s="14"/>
      <c r="KON3216" s="14"/>
      <c r="KOO3216" s="14"/>
      <c r="KOP3216" s="14"/>
      <c r="KOQ3216" s="14"/>
      <c r="KOR3216" s="14"/>
      <c r="KOS3216" s="14"/>
      <c r="KOT3216" s="14"/>
      <c r="KOU3216" s="14"/>
      <c r="KOV3216" s="14"/>
      <c r="KOW3216" s="14"/>
      <c r="KOX3216" s="14"/>
      <c r="KOY3216" s="14"/>
      <c r="KOZ3216" s="14"/>
      <c r="KPA3216" s="14"/>
      <c r="KPB3216" s="14"/>
      <c r="KPC3216" s="14"/>
      <c r="KPD3216" s="14"/>
      <c r="KPE3216" s="14"/>
      <c r="KPF3216" s="14"/>
      <c r="KPG3216" s="14"/>
      <c r="KPH3216" s="14"/>
      <c r="KPI3216" s="14"/>
      <c r="KPJ3216" s="14"/>
      <c r="KPK3216" s="14"/>
      <c r="KPL3216" s="14"/>
      <c r="KPM3216" s="14"/>
      <c r="KPN3216" s="14"/>
      <c r="KPO3216" s="14"/>
      <c r="KPP3216" s="14"/>
      <c r="KPQ3216" s="14"/>
      <c r="KPR3216" s="14"/>
      <c r="KPS3216" s="14"/>
      <c r="KPT3216" s="14"/>
      <c r="KPU3216" s="14"/>
      <c r="KPV3216" s="14"/>
      <c r="KPW3216" s="14"/>
      <c r="KPX3216" s="14"/>
      <c r="KPY3216" s="14"/>
      <c r="KPZ3216" s="14"/>
      <c r="KQA3216" s="14"/>
      <c r="KQB3216" s="14"/>
      <c r="KQC3216" s="14"/>
      <c r="KQD3216" s="14"/>
      <c r="KQE3216" s="14"/>
      <c r="KQF3216" s="14"/>
      <c r="KQG3216" s="14"/>
      <c r="KQH3216" s="14"/>
      <c r="KQI3216" s="14"/>
      <c r="KQJ3216" s="14"/>
      <c r="KQK3216" s="14"/>
      <c r="KQL3216" s="14"/>
      <c r="KQM3216" s="14"/>
      <c r="KQN3216" s="14"/>
      <c r="KQO3216" s="14"/>
      <c r="KQP3216" s="14"/>
      <c r="KQQ3216" s="14"/>
      <c r="KQR3216" s="14"/>
      <c r="KQS3216" s="14"/>
      <c r="KQT3216" s="14"/>
      <c r="KQU3216" s="14"/>
      <c r="KQV3216" s="14"/>
      <c r="KQW3216" s="14"/>
      <c r="KQX3216" s="14"/>
      <c r="KQY3216" s="14"/>
      <c r="KQZ3216" s="14"/>
      <c r="KRA3216" s="14"/>
      <c r="KRB3216" s="14"/>
      <c r="KRC3216" s="14"/>
      <c r="KRD3216" s="14"/>
      <c r="KRE3216" s="14"/>
      <c r="KRF3216" s="14"/>
      <c r="KRG3216" s="14"/>
      <c r="KRH3216" s="14"/>
      <c r="KRI3216" s="14"/>
      <c r="KRJ3216" s="14"/>
      <c r="KRK3216" s="14"/>
      <c r="KRL3216" s="14"/>
      <c r="KRM3216" s="14"/>
      <c r="KRN3216" s="14"/>
      <c r="KRO3216" s="14"/>
      <c r="KRP3216" s="14"/>
      <c r="KRQ3216" s="14"/>
      <c r="KRR3216" s="14"/>
      <c r="KRS3216" s="14"/>
      <c r="KRT3216" s="14"/>
      <c r="KRU3216" s="14"/>
      <c r="KRV3216" s="14"/>
      <c r="KRW3216" s="14"/>
      <c r="KRX3216" s="14"/>
      <c r="KRY3216" s="14"/>
      <c r="KRZ3216" s="14"/>
      <c r="KSA3216" s="14"/>
      <c r="KSB3216" s="14"/>
      <c r="KSC3216" s="14"/>
      <c r="KSD3216" s="14"/>
      <c r="KSE3216" s="14"/>
      <c r="KSF3216" s="14"/>
      <c r="KSG3216" s="14"/>
      <c r="KSH3216" s="14"/>
      <c r="KSI3216" s="14"/>
      <c r="KSJ3216" s="14"/>
      <c r="KSK3216" s="14"/>
      <c r="KSL3216" s="14"/>
      <c r="KSM3216" s="14"/>
      <c r="KSN3216" s="14"/>
      <c r="KSO3216" s="14"/>
      <c r="KSP3216" s="14"/>
      <c r="KSQ3216" s="14"/>
      <c r="KSR3216" s="14"/>
      <c r="KSS3216" s="14"/>
      <c r="KST3216" s="14"/>
      <c r="KSU3216" s="14"/>
      <c r="KSV3216" s="14"/>
      <c r="KSW3216" s="14"/>
      <c r="KSX3216" s="14"/>
      <c r="KSY3216" s="14"/>
      <c r="KSZ3216" s="14"/>
      <c r="KTA3216" s="14"/>
      <c r="KTB3216" s="14"/>
      <c r="KTC3216" s="14"/>
      <c r="KTD3216" s="14"/>
      <c r="KTE3216" s="14"/>
      <c r="KTF3216" s="14"/>
      <c r="KTG3216" s="14"/>
      <c r="KTH3216" s="14"/>
      <c r="KTI3216" s="14"/>
      <c r="KTJ3216" s="14"/>
      <c r="KTK3216" s="14"/>
      <c r="KTL3216" s="14"/>
      <c r="KTM3216" s="14"/>
      <c r="KTN3216" s="14"/>
      <c r="KTO3216" s="14"/>
      <c r="KTP3216" s="14"/>
      <c r="KTQ3216" s="14"/>
      <c r="KTR3216" s="14"/>
      <c r="KTS3216" s="14"/>
      <c r="KTT3216" s="14"/>
      <c r="KTU3216" s="14"/>
      <c r="KTV3216" s="14"/>
      <c r="KTW3216" s="14"/>
      <c r="KTX3216" s="14"/>
      <c r="KTY3216" s="14"/>
      <c r="KTZ3216" s="14"/>
      <c r="KUA3216" s="14"/>
      <c r="KUB3216" s="14"/>
      <c r="KUC3216" s="14"/>
      <c r="KUD3216" s="14"/>
      <c r="KUE3216" s="14"/>
      <c r="KUF3216" s="14"/>
      <c r="KUG3216" s="14"/>
      <c r="KUH3216" s="14"/>
      <c r="KUI3216" s="14"/>
      <c r="KUJ3216" s="14"/>
      <c r="KUK3216" s="14"/>
      <c r="KUL3216" s="14"/>
      <c r="KUM3216" s="14"/>
      <c r="KUN3216" s="14"/>
      <c r="KUO3216" s="14"/>
      <c r="KUP3216" s="14"/>
      <c r="KUQ3216" s="14"/>
      <c r="KUR3216" s="14"/>
      <c r="KUS3216" s="14"/>
      <c r="KUT3216" s="14"/>
      <c r="KUU3216" s="14"/>
      <c r="KUV3216" s="14"/>
      <c r="KUW3216" s="14"/>
      <c r="KUX3216" s="14"/>
      <c r="KUY3216" s="14"/>
      <c r="KUZ3216" s="14"/>
      <c r="KVA3216" s="14"/>
      <c r="KVB3216" s="14"/>
      <c r="KVC3216" s="14"/>
      <c r="KVD3216" s="14"/>
      <c r="KVE3216" s="14"/>
      <c r="KVF3216" s="14"/>
      <c r="KVG3216" s="14"/>
      <c r="KVH3216" s="14"/>
      <c r="KVI3216" s="14"/>
      <c r="KVJ3216" s="14"/>
      <c r="KVK3216" s="14"/>
      <c r="KVL3216" s="14"/>
      <c r="KVM3216" s="14"/>
      <c r="KVN3216" s="14"/>
      <c r="KVO3216" s="14"/>
      <c r="KVP3216" s="14"/>
      <c r="KVQ3216" s="14"/>
      <c r="KVR3216" s="14"/>
      <c r="KVS3216" s="14"/>
      <c r="KVT3216" s="14"/>
      <c r="KVU3216" s="14"/>
      <c r="KVV3216" s="14"/>
      <c r="KVW3216" s="14"/>
      <c r="KVX3216" s="14"/>
      <c r="KVY3216" s="14"/>
      <c r="KVZ3216" s="14"/>
      <c r="KWA3216" s="14"/>
      <c r="KWB3216" s="14"/>
      <c r="KWC3216" s="14"/>
      <c r="KWD3216" s="14"/>
      <c r="KWE3216" s="14"/>
      <c r="KWF3216" s="14"/>
      <c r="KWG3216" s="14"/>
      <c r="KWH3216" s="14"/>
      <c r="KWI3216" s="14"/>
      <c r="KWJ3216" s="14"/>
      <c r="KWK3216" s="14"/>
      <c r="KWL3216" s="14"/>
      <c r="KWM3216" s="14"/>
      <c r="KWN3216" s="14"/>
      <c r="KWO3216" s="14"/>
      <c r="KWP3216" s="14"/>
      <c r="KWQ3216" s="14"/>
      <c r="KWR3216" s="14"/>
      <c r="KWS3216" s="14"/>
      <c r="KWT3216" s="14"/>
      <c r="KWU3216" s="14"/>
      <c r="KWV3216" s="14"/>
      <c r="KWW3216" s="14"/>
      <c r="KWX3216" s="14"/>
      <c r="KWY3216" s="14"/>
      <c r="KWZ3216" s="14"/>
      <c r="KXA3216" s="14"/>
      <c r="KXB3216" s="14"/>
      <c r="KXC3216" s="14"/>
      <c r="KXD3216" s="14"/>
      <c r="KXE3216" s="14"/>
      <c r="KXF3216" s="14"/>
      <c r="KXG3216" s="14"/>
      <c r="KXH3216" s="14"/>
      <c r="KXI3216" s="14"/>
      <c r="KXJ3216" s="14"/>
      <c r="KXK3216" s="14"/>
      <c r="KXL3216" s="14"/>
      <c r="KXM3216" s="14"/>
      <c r="KXN3216" s="14"/>
      <c r="KXO3216" s="14"/>
      <c r="KXP3216" s="14"/>
      <c r="KXQ3216" s="14"/>
      <c r="KXR3216" s="14"/>
      <c r="KXS3216" s="14"/>
      <c r="KXT3216" s="14"/>
      <c r="KXU3216" s="14"/>
      <c r="KXV3216" s="14"/>
      <c r="KXW3216" s="14"/>
      <c r="KXX3216" s="14"/>
      <c r="KXY3216" s="14"/>
      <c r="KXZ3216" s="14"/>
      <c r="KYA3216" s="14"/>
      <c r="KYB3216" s="14"/>
      <c r="KYC3216" s="14"/>
      <c r="KYD3216" s="14"/>
      <c r="KYE3216" s="14"/>
      <c r="KYF3216" s="14"/>
      <c r="KYG3216" s="14"/>
      <c r="KYH3216" s="14"/>
      <c r="KYI3216" s="14"/>
      <c r="KYJ3216" s="14"/>
      <c r="KYK3216" s="14"/>
      <c r="KYL3216" s="14"/>
      <c r="KYM3216" s="14"/>
      <c r="KYN3216" s="14"/>
      <c r="KYO3216" s="14"/>
      <c r="KYP3216" s="14"/>
      <c r="KYQ3216" s="14"/>
      <c r="KYR3216" s="14"/>
      <c r="KYS3216" s="14"/>
      <c r="KYT3216" s="14"/>
      <c r="KYU3216" s="14"/>
      <c r="KYV3216" s="14"/>
      <c r="KYW3216" s="14"/>
      <c r="KYX3216" s="14"/>
      <c r="KYY3216" s="14"/>
      <c r="KYZ3216" s="14"/>
      <c r="KZA3216" s="14"/>
      <c r="KZB3216" s="14"/>
      <c r="KZC3216" s="14"/>
      <c r="KZD3216" s="14"/>
      <c r="KZE3216" s="14"/>
      <c r="KZF3216" s="14"/>
      <c r="KZG3216" s="14"/>
      <c r="KZH3216" s="14"/>
      <c r="KZI3216" s="14"/>
      <c r="KZJ3216" s="14"/>
      <c r="KZK3216" s="14"/>
      <c r="KZL3216" s="14"/>
      <c r="KZM3216" s="14"/>
      <c r="KZN3216" s="14"/>
      <c r="KZO3216" s="14"/>
      <c r="KZP3216" s="14"/>
      <c r="KZQ3216" s="14"/>
      <c r="KZR3216" s="14"/>
      <c r="KZS3216" s="14"/>
      <c r="KZT3216" s="14"/>
      <c r="KZU3216" s="14"/>
      <c r="KZV3216" s="14"/>
      <c r="KZW3216" s="14"/>
      <c r="KZX3216" s="14"/>
      <c r="KZY3216" s="14"/>
      <c r="KZZ3216" s="14"/>
      <c r="LAA3216" s="14"/>
      <c r="LAB3216" s="14"/>
      <c r="LAC3216" s="14"/>
      <c r="LAD3216" s="14"/>
      <c r="LAE3216" s="14"/>
      <c r="LAF3216" s="14"/>
      <c r="LAG3216" s="14"/>
      <c r="LAH3216" s="14"/>
      <c r="LAI3216" s="14"/>
      <c r="LAJ3216" s="14"/>
      <c r="LAK3216" s="14"/>
      <c r="LAL3216" s="14"/>
      <c r="LAM3216" s="14"/>
      <c r="LAN3216" s="14"/>
      <c r="LAO3216" s="14"/>
      <c r="LAP3216" s="14"/>
      <c r="LAQ3216" s="14"/>
      <c r="LAR3216" s="14"/>
      <c r="LAS3216" s="14"/>
      <c r="LAT3216" s="14"/>
      <c r="LAU3216" s="14"/>
      <c r="LAV3216" s="14"/>
      <c r="LAW3216" s="14"/>
      <c r="LAX3216" s="14"/>
      <c r="LAY3216" s="14"/>
      <c r="LAZ3216" s="14"/>
      <c r="LBA3216" s="14"/>
      <c r="LBB3216" s="14"/>
      <c r="LBC3216" s="14"/>
      <c r="LBD3216" s="14"/>
      <c r="LBE3216" s="14"/>
      <c r="LBF3216" s="14"/>
      <c r="LBG3216" s="14"/>
      <c r="LBH3216" s="14"/>
      <c r="LBI3216" s="14"/>
      <c r="LBJ3216" s="14"/>
      <c r="LBK3216" s="14"/>
      <c r="LBL3216" s="14"/>
      <c r="LBM3216" s="14"/>
      <c r="LBN3216" s="14"/>
      <c r="LBO3216" s="14"/>
      <c r="LBP3216" s="14"/>
      <c r="LBQ3216" s="14"/>
      <c r="LBR3216" s="14"/>
      <c r="LBS3216" s="14"/>
      <c r="LBT3216" s="14"/>
      <c r="LBU3216" s="14"/>
      <c r="LBV3216" s="14"/>
      <c r="LBW3216" s="14"/>
      <c r="LBX3216" s="14"/>
      <c r="LBY3216" s="14"/>
      <c r="LBZ3216" s="14"/>
      <c r="LCA3216" s="14"/>
      <c r="LCB3216" s="14"/>
      <c r="LCC3216" s="14"/>
      <c r="LCD3216" s="14"/>
      <c r="LCE3216" s="14"/>
      <c r="LCF3216" s="14"/>
      <c r="LCG3216" s="14"/>
      <c r="LCH3216" s="14"/>
      <c r="LCI3216" s="14"/>
      <c r="LCJ3216" s="14"/>
      <c r="LCK3216" s="14"/>
      <c r="LCL3216" s="14"/>
      <c r="LCM3216" s="14"/>
      <c r="LCN3216" s="14"/>
      <c r="LCO3216" s="14"/>
      <c r="LCP3216" s="14"/>
      <c r="LCQ3216" s="14"/>
      <c r="LCR3216" s="14"/>
      <c r="LCS3216" s="14"/>
      <c r="LCT3216" s="14"/>
      <c r="LCU3216" s="14"/>
      <c r="LCV3216" s="14"/>
      <c r="LCW3216" s="14"/>
      <c r="LCX3216" s="14"/>
      <c r="LCY3216" s="14"/>
      <c r="LCZ3216" s="14"/>
      <c r="LDA3216" s="14"/>
      <c r="LDB3216" s="14"/>
      <c r="LDC3216" s="14"/>
      <c r="LDD3216" s="14"/>
      <c r="LDE3216" s="14"/>
      <c r="LDF3216" s="14"/>
      <c r="LDG3216" s="14"/>
      <c r="LDH3216" s="14"/>
      <c r="LDI3216" s="14"/>
      <c r="LDJ3216" s="14"/>
      <c r="LDK3216" s="14"/>
      <c r="LDL3216" s="14"/>
      <c r="LDM3216" s="14"/>
      <c r="LDN3216" s="14"/>
      <c r="LDO3216" s="14"/>
      <c r="LDP3216" s="14"/>
      <c r="LDQ3216" s="14"/>
      <c r="LDR3216" s="14"/>
      <c r="LDS3216" s="14"/>
      <c r="LDT3216" s="14"/>
      <c r="LDU3216" s="14"/>
      <c r="LDV3216" s="14"/>
      <c r="LDW3216" s="14"/>
      <c r="LDX3216" s="14"/>
      <c r="LDY3216" s="14"/>
      <c r="LDZ3216" s="14"/>
      <c r="LEA3216" s="14"/>
      <c r="LEB3216" s="14"/>
      <c r="LEC3216" s="14"/>
      <c r="LED3216" s="14"/>
      <c r="LEE3216" s="14"/>
      <c r="LEF3216" s="14"/>
      <c r="LEG3216" s="14"/>
      <c r="LEH3216" s="14"/>
      <c r="LEI3216" s="14"/>
      <c r="LEJ3216" s="14"/>
      <c r="LEK3216" s="14"/>
      <c r="LEL3216" s="14"/>
      <c r="LEM3216" s="14"/>
      <c r="LEN3216" s="14"/>
      <c r="LEO3216" s="14"/>
      <c r="LEP3216" s="14"/>
      <c r="LEQ3216" s="14"/>
      <c r="LER3216" s="14"/>
      <c r="LES3216" s="14"/>
      <c r="LET3216" s="14"/>
      <c r="LEU3216" s="14"/>
      <c r="LEV3216" s="14"/>
      <c r="LEW3216" s="14"/>
      <c r="LEX3216" s="14"/>
      <c r="LEY3216" s="14"/>
      <c r="LEZ3216" s="14"/>
      <c r="LFA3216" s="14"/>
      <c r="LFB3216" s="14"/>
      <c r="LFC3216" s="14"/>
      <c r="LFD3216" s="14"/>
      <c r="LFE3216" s="14"/>
      <c r="LFF3216" s="14"/>
      <c r="LFG3216" s="14"/>
      <c r="LFH3216" s="14"/>
      <c r="LFI3216" s="14"/>
      <c r="LFJ3216" s="14"/>
      <c r="LFK3216" s="14"/>
      <c r="LFL3216" s="14"/>
      <c r="LFM3216" s="14"/>
      <c r="LFN3216" s="14"/>
      <c r="LFO3216" s="14"/>
      <c r="LFP3216" s="14"/>
      <c r="LFQ3216" s="14"/>
      <c r="LFR3216" s="14"/>
      <c r="LFS3216" s="14"/>
      <c r="LFT3216" s="14"/>
      <c r="LFU3216" s="14"/>
      <c r="LFV3216" s="14"/>
      <c r="LFW3216" s="14"/>
      <c r="LFX3216" s="14"/>
      <c r="LFY3216" s="14"/>
      <c r="LFZ3216" s="14"/>
      <c r="LGA3216" s="14"/>
      <c r="LGB3216" s="14"/>
      <c r="LGC3216" s="14"/>
      <c r="LGD3216" s="14"/>
      <c r="LGE3216" s="14"/>
      <c r="LGF3216" s="14"/>
      <c r="LGG3216" s="14"/>
      <c r="LGH3216" s="14"/>
      <c r="LGI3216" s="14"/>
      <c r="LGJ3216" s="14"/>
      <c r="LGK3216" s="14"/>
      <c r="LGL3216" s="14"/>
      <c r="LGM3216" s="14"/>
      <c r="LGN3216" s="14"/>
      <c r="LGO3216" s="14"/>
      <c r="LGP3216" s="14"/>
      <c r="LGQ3216" s="14"/>
      <c r="LGR3216" s="14"/>
      <c r="LGS3216" s="14"/>
      <c r="LGT3216" s="14"/>
      <c r="LGU3216" s="14"/>
      <c r="LGV3216" s="14"/>
      <c r="LGW3216" s="14"/>
      <c r="LGX3216" s="14"/>
      <c r="LGY3216" s="14"/>
      <c r="LGZ3216" s="14"/>
      <c r="LHA3216" s="14"/>
      <c r="LHB3216" s="14"/>
      <c r="LHC3216" s="14"/>
      <c r="LHD3216" s="14"/>
      <c r="LHE3216" s="14"/>
      <c r="LHF3216" s="14"/>
      <c r="LHG3216" s="14"/>
      <c r="LHH3216" s="14"/>
      <c r="LHI3216" s="14"/>
      <c r="LHJ3216" s="14"/>
      <c r="LHK3216" s="14"/>
      <c r="LHL3216" s="14"/>
      <c r="LHM3216" s="14"/>
      <c r="LHN3216" s="14"/>
      <c r="LHO3216" s="14"/>
      <c r="LHP3216" s="14"/>
      <c r="LHQ3216" s="14"/>
      <c r="LHR3216" s="14"/>
      <c r="LHS3216" s="14"/>
      <c r="LHT3216" s="14"/>
      <c r="LHU3216" s="14"/>
      <c r="LHV3216" s="14"/>
      <c r="LHW3216" s="14"/>
      <c r="LHX3216" s="14"/>
      <c r="LHY3216" s="14"/>
      <c r="LHZ3216" s="14"/>
      <c r="LIA3216" s="14"/>
      <c r="LIB3216" s="14"/>
      <c r="LIC3216" s="14"/>
      <c r="LID3216" s="14"/>
      <c r="LIE3216" s="14"/>
      <c r="LIF3216" s="14"/>
      <c r="LIG3216" s="14"/>
      <c r="LIH3216" s="14"/>
      <c r="LII3216" s="14"/>
      <c r="LIJ3216" s="14"/>
      <c r="LIK3216" s="14"/>
      <c r="LIL3216" s="14"/>
      <c r="LIM3216" s="14"/>
      <c r="LIN3216" s="14"/>
      <c r="LIO3216" s="14"/>
      <c r="LIP3216" s="14"/>
      <c r="LIQ3216" s="14"/>
      <c r="LIR3216" s="14"/>
      <c r="LIS3216" s="14"/>
      <c r="LIT3216" s="14"/>
      <c r="LIU3216" s="14"/>
      <c r="LIV3216" s="14"/>
      <c r="LIW3216" s="14"/>
      <c r="LIX3216" s="14"/>
      <c r="LIY3216" s="14"/>
      <c r="LIZ3216" s="14"/>
      <c r="LJA3216" s="14"/>
      <c r="LJB3216" s="14"/>
      <c r="LJC3216" s="14"/>
      <c r="LJD3216" s="14"/>
      <c r="LJE3216" s="14"/>
      <c r="LJF3216" s="14"/>
      <c r="LJG3216" s="14"/>
      <c r="LJH3216" s="14"/>
      <c r="LJI3216" s="14"/>
      <c r="LJJ3216" s="14"/>
      <c r="LJK3216" s="14"/>
      <c r="LJL3216" s="14"/>
      <c r="LJM3216" s="14"/>
      <c r="LJN3216" s="14"/>
      <c r="LJO3216" s="14"/>
      <c r="LJP3216" s="14"/>
      <c r="LJQ3216" s="14"/>
      <c r="LJR3216" s="14"/>
      <c r="LJS3216" s="14"/>
      <c r="LJT3216" s="14"/>
      <c r="LJU3216" s="14"/>
      <c r="LJV3216" s="14"/>
      <c r="LJW3216" s="14"/>
      <c r="LJX3216" s="14"/>
      <c r="LJY3216" s="14"/>
      <c r="LJZ3216" s="14"/>
      <c r="LKA3216" s="14"/>
      <c r="LKB3216" s="14"/>
      <c r="LKC3216" s="14"/>
      <c r="LKD3216" s="14"/>
      <c r="LKE3216" s="14"/>
      <c r="LKF3216" s="14"/>
      <c r="LKG3216" s="14"/>
      <c r="LKH3216" s="14"/>
      <c r="LKI3216" s="14"/>
      <c r="LKJ3216" s="14"/>
      <c r="LKK3216" s="14"/>
      <c r="LKL3216" s="14"/>
      <c r="LKM3216" s="14"/>
      <c r="LKN3216" s="14"/>
      <c r="LKO3216" s="14"/>
      <c r="LKP3216" s="14"/>
      <c r="LKQ3216" s="14"/>
      <c r="LKR3216" s="14"/>
      <c r="LKS3216" s="14"/>
      <c r="LKT3216" s="14"/>
      <c r="LKU3216" s="14"/>
      <c r="LKV3216" s="14"/>
      <c r="LKW3216" s="14"/>
      <c r="LKX3216" s="14"/>
      <c r="LKY3216" s="14"/>
      <c r="LKZ3216" s="14"/>
      <c r="LLA3216" s="14"/>
      <c r="LLB3216" s="14"/>
      <c r="LLC3216" s="14"/>
      <c r="LLD3216" s="14"/>
      <c r="LLE3216" s="14"/>
      <c r="LLF3216" s="14"/>
      <c r="LLG3216" s="14"/>
      <c r="LLH3216" s="14"/>
      <c r="LLI3216" s="14"/>
      <c r="LLJ3216" s="14"/>
      <c r="LLK3216" s="14"/>
      <c r="LLL3216" s="14"/>
      <c r="LLM3216" s="14"/>
      <c r="LLN3216" s="14"/>
      <c r="LLO3216" s="14"/>
      <c r="LLP3216" s="14"/>
      <c r="LLQ3216" s="14"/>
      <c r="LLR3216" s="14"/>
      <c r="LLS3216" s="14"/>
      <c r="LLT3216" s="14"/>
      <c r="LLU3216" s="14"/>
      <c r="LLV3216" s="14"/>
      <c r="LLW3216" s="14"/>
      <c r="LLX3216" s="14"/>
      <c r="LLY3216" s="14"/>
      <c r="LLZ3216" s="14"/>
      <c r="LMA3216" s="14"/>
      <c r="LMB3216" s="14"/>
      <c r="LMC3216" s="14"/>
      <c r="LMD3216" s="14"/>
      <c r="LME3216" s="14"/>
      <c r="LMF3216" s="14"/>
      <c r="LMG3216" s="14"/>
      <c r="LMH3216" s="14"/>
      <c r="LMI3216" s="14"/>
      <c r="LMJ3216" s="14"/>
      <c r="LMK3216" s="14"/>
      <c r="LML3216" s="14"/>
      <c r="LMM3216" s="14"/>
      <c r="LMN3216" s="14"/>
      <c r="LMO3216" s="14"/>
      <c r="LMP3216" s="14"/>
      <c r="LMQ3216" s="14"/>
      <c r="LMR3216" s="14"/>
      <c r="LMS3216" s="14"/>
      <c r="LMT3216" s="14"/>
      <c r="LMU3216" s="14"/>
      <c r="LMV3216" s="14"/>
      <c r="LMW3216" s="14"/>
      <c r="LMX3216" s="14"/>
      <c r="LMY3216" s="14"/>
      <c r="LMZ3216" s="14"/>
      <c r="LNA3216" s="14"/>
      <c r="LNB3216" s="14"/>
      <c r="LNC3216" s="14"/>
      <c r="LND3216" s="14"/>
      <c r="LNE3216" s="14"/>
      <c r="LNF3216" s="14"/>
      <c r="LNG3216" s="14"/>
      <c r="LNH3216" s="14"/>
      <c r="LNI3216" s="14"/>
      <c r="LNJ3216" s="14"/>
      <c r="LNK3216" s="14"/>
      <c r="LNL3216" s="14"/>
      <c r="LNM3216" s="14"/>
      <c r="LNN3216" s="14"/>
      <c r="LNO3216" s="14"/>
      <c r="LNP3216" s="14"/>
      <c r="LNQ3216" s="14"/>
      <c r="LNR3216" s="14"/>
      <c r="LNS3216" s="14"/>
      <c r="LNT3216" s="14"/>
      <c r="LNU3216" s="14"/>
      <c r="LNV3216" s="14"/>
      <c r="LNW3216" s="14"/>
      <c r="LNX3216" s="14"/>
      <c r="LNY3216" s="14"/>
      <c r="LNZ3216" s="14"/>
      <c r="LOA3216" s="14"/>
      <c r="LOB3216" s="14"/>
      <c r="LOC3216" s="14"/>
      <c r="LOD3216" s="14"/>
      <c r="LOE3216" s="14"/>
      <c r="LOF3216" s="14"/>
      <c r="LOG3216" s="14"/>
      <c r="LOH3216" s="14"/>
      <c r="LOI3216" s="14"/>
      <c r="LOJ3216" s="14"/>
      <c r="LOK3216" s="14"/>
      <c r="LOL3216" s="14"/>
      <c r="LOM3216" s="14"/>
      <c r="LON3216" s="14"/>
      <c r="LOO3216" s="14"/>
      <c r="LOP3216" s="14"/>
      <c r="LOQ3216" s="14"/>
      <c r="LOR3216" s="14"/>
      <c r="LOS3216" s="14"/>
      <c r="LOT3216" s="14"/>
      <c r="LOU3216" s="14"/>
      <c r="LOV3216" s="14"/>
      <c r="LOW3216" s="14"/>
      <c r="LOX3216" s="14"/>
      <c r="LOY3216" s="14"/>
      <c r="LOZ3216" s="14"/>
      <c r="LPA3216" s="14"/>
      <c r="LPB3216" s="14"/>
      <c r="LPC3216" s="14"/>
      <c r="LPD3216" s="14"/>
      <c r="LPE3216" s="14"/>
      <c r="LPF3216" s="14"/>
      <c r="LPG3216" s="14"/>
      <c r="LPH3216" s="14"/>
      <c r="LPI3216" s="14"/>
      <c r="LPJ3216" s="14"/>
      <c r="LPK3216" s="14"/>
      <c r="LPL3216" s="14"/>
      <c r="LPM3216" s="14"/>
      <c r="LPN3216" s="14"/>
      <c r="LPO3216" s="14"/>
      <c r="LPP3216" s="14"/>
      <c r="LPQ3216" s="14"/>
      <c r="LPR3216" s="14"/>
      <c r="LPS3216" s="14"/>
      <c r="LPT3216" s="14"/>
      <c r="LPU3216" s="14"/>
      <c r="LPV3216" s="14"/>
      <c r="LPW3216" s="14"/>
      <c r="LPX3216" s="14"/>
      <c r="LPY3216" s="14"/>
      <c r="LPZ3216" s="14"/>
      <c r="LQA3216" s="14"/>
      <c r="LQB3216" s="14"/>
      <c r="LQC3216" s="14"/>
      <c r="LQD3216" s="14"/>
      <c r="LQE3216" s="14"/>
      <c r="LQF3216" s="14"/>
      <c r="LQG3216" s="14"/>
      <c r="LQH3216" s="14"/>
      <c r="LQI3216" s="14"/>
      <c r="LQJ3216" s="14"/>
      <c r="LQK3216" s="14"/>
      <c r="LQL3216" s="14"/>
      <c r="LQM3216" s="14"/>
      <c r="LQN3216" s="14"/>
      <c r="LQO3216" s="14"/>
      <c r="LQP3216" s="14"/>
      <c r="LQQ3216" s="14"/>
      <c r="LQR3216" s="14"/>
      <c r="LQS3216" s="14"/>
      <c r="LQT3216" s="14"/>
      <c r="LQU3216" s="14"/>
      <c r="LQV3216" s="14"/>
      <c r="LQW3216" s="14"/>
      <c r="LQX3216" s="14"/>
      <c r="LQY3216" s="14"/>
      <c r="LQZ3216" s="14"/>
      <c r="LRA3216" s="14"/>
      <c r="LRB3216" s="14"/>
      <c r="LRC3216" s="14"/>
      <c r="LRD3216" s="14"/>
      <c r="LRE3216" s="14"/>
      <c r="LRF3216" s="14"/>
      <c r="LRG3216" s="14"/>
      <c r="LRH3216" s="14"/>
      <c r="LRI3216" s="14"/>
      <c r="LRJ3216" s="14"/>
      <c r="LRK3216" s="14"/>
      <c r="LRL3216" s="14"/>
      <c r="LRM3216" s="14"/>
      <c r="LRN3216" s="14"/>
      <c r="LRO3216" s="14"/>
      <c r="LRP3216" s="14"/>
      <c r="LRQ3216" s="14"/>
      <c r="LRR3216" s="14"/>
      <c r="LRS3216" s="14"/>
      <c r="LRT3216" s="14"/>
      <c r="LRU3216" s="14"/>
      <c r="LRV3216" s="14"/>
      <c r="LRW3216" s="14"/>
      <c r="LRX3216" s="14"/>
      <c r="LRY3216" s="14"/>
      <c r="LRZ3216" s="14"/>
      <c r="LSA3216" s="14"/>
      <c r="LSB3216" s="14"/>
      <c r="LSC3216" s="14"/>
      <c r="LSD3216" s="14"/>
      <c r="LSE3216" s="14"/>
      <c r="LSF3216" s="14"/>
      <c r="LSG3216" s="14"/>
      <c r="LSH3216" s="14"/>
      <c r="LSI3216" s="14"/>
      <c r="LSJ3216" s="14"/>
      <c r="LSK3216" s="14"/>
      <c r="LSL3216" s="14"/>
      <c r="LSM3216" s="14"/>
      <c r="LSN3216" s="14"/>
      <c r="LSO3216" s="14"/>
      <c r="LSP3216" s="14"/>
      <c r="LSQ3216" s="14"/>
      <c r="LSR3216" s="14"/>
      <c r="LSS3216" s="14"/>
      <c r="LST3216" s="14"/>
      <c r="LSU3216" s="14"/>
      <c r="LSV3216" s="14"/>
      <c r="LSW3216" s="14"/>
      <c r="LSX3216" s="14"/>
      <c r="LSY3216" s="14"/>
      <c r="LSZ3216" s="14"/>
      <c r="LTA3216" s="14"/>
      <c r="LTB3216" s="14"/>
      <c r="LTC3216" s="14"/>
      <c r="LTD3216" s="14"/>
      <c r="LTE3216" s="14"/>
      <c r="LTF3216" s="14"/>
      <c r="LTG3216" s="14"/>
      <c r="LTH3216" s="14"/>
      <c r="LTI3216" s="14"/>
      <c r="LTJ3216" s="14"/>
      <c r="LTK3216" s="14"/>
      <c r="LTL3216" s="14"/>
      <c r="LTM3216" s="14"/>
      <c r="LTN3216" s="14"/>
      <c r="LTO3216" s="14"/>
      <c r="LTP3216" s="14"/>
      <c r="LTQ3216" s="14"/>
      <c r="LTR3216" s="14"/>
      <c r="LTS3216" s="14"/>
      <c r="LTT3216" s="14"/>
      <c r="LTU3216" s="14"/>
      <c r="LTV3216" s="14"/>
      <c r="LTW3216" s="14"/>
      <c r="LTX3216" s="14"/>
      <c r="LTY3216" s="14"/>
      <c r="LTZ3216" s="14"/>
      <c r="LUA3216" s="14"/>
      <c r="LUB3216" s="14"/>
      <c r="LUC3216" s="14"/>
      <c r="LUD3216" s="14"/>
      <c r="LUE3216" s="14"/>
      <c r="LUF3216" s="14"/>
      <c r="LUG3216" s="14"/>
      <c r="LUH3216" s="14"/>
      <c r="LUI3216" s="14"/>
      <c r="LUJ3216" s="14"/>
      <c r="LUK3216" s="14"/>
      <c r="LUL3216" s="14"/>
      <c r="LUM3216" s="14"/>
      <c r="LUN3216" s="14"/>
      <c r="LUO3216" s="14"/>
      <c r="LUP3216" s="14"/>
      <c r="LUQ3216" s="14"/>
      <c r="LUR3216" s="14"/>
      <c r="LUS3216" s="14"/>
      <c r="LUT3216" s="14"/>
      <c r="LUU3216" s="14"/>
      <c r="LUV3216" s="14"/>
      <c r="LUW3216" s="14"/>
      <c r="LUX3216" s="14"/>
      <c r="LUY3216" s="14"/>
      <c r="LUZ3216" s="14"/>
      <c r="LVA3216" s="14"/>
      <c r="LVB3216" s="14"/>
      <c r="LVC3216" s="14"/>
      <c r="LVD3216" s="14"/>
      <c r="LVE3216" s="14"/>
      <c r="LVF3216" s="14"/>
      <c r="LVG3216" s="14"/>
      <c r="LVH3216" s="14"/>
      <c r="LVI3216" s="14"/>
      <c r="LVJ3216" s="14"/>
      <c r="LVK3216" s="14"/>
      <c r="LVL3216" s="14"/>
      <c r="LVM3216" s="14"/>
      <c r="LVN3216" s="14"/>
      <c r="LVO3216" s="14"/>
      <c r="LVP3216" s="14"/>
      <c r="LVQ3216" s="14"/>
      <c r="LVR3216" s="14"/>
      <c r="LVS3216" s="14"/>
      <c r="LVT3216" s="14"/>
      <c r="LVU3216" s="14"/>
      <c r="LVV3216" s="14"/>
      <c r="LVW3216" s="14"/>
      <c r="LVX3216" s="14"/>
      <c r="LVY3216" s="14"/>
      <c r="LVZ3216" s="14"/>
      <c r="LWA3216" s="14"/>
      <c r="LWB3216" s="14"/>
      <c r="LWC3216" s="14"/>
      <c r="LWD3216" s="14"/>
      <c r="LWE3216" s="14"/>
      <c r="LWF3216" s="14"/>
      <c r="LWG3216" s="14"/>
      <c r="LWH3216" s="14"/>
      <c r="LWI3216" s="14"/>
      <c r="LWJ3216" s="14"/>
      <c r="LWK3216" s="14"/>
      <c r="LWL3216" s="14"/>
      <c r="LWM3216" s="14"/>
      <c r="LWN3216" s="14"/>
      <c r="LWO3216" s="14"/>
      <c r="LWP3216" s="14"/>
      <c r="LWQ3216" s="14"/>
      <c r="LWR3216" s="14"/>
      <c r="LWS3216" s="14"/>
      <c r="LWT3216" s="14"/>
      <c r="LWU3216" s="14"/>
      <c r="LWV3216" s="14"/>
      <c r="LWW3216" s="14"/>
      <c r="LWX3216" s="14"/>
      <c r="LWY3216" s="14"/>
      <c r="LWZ3216" s="14"/>
      <c r="LXA3216" s="14"/>
      <c r="LXB3216" s="14"/>
      <c r="LXC3216" s="14"/>
      <c r="LXD3216" s="14"/>
      <c r="LXE3216" s="14"/>
      <c r="LXF3216" s="14"/>
      <c r="LXG3216" s="14"/>
      <c r="LXH3216" s="14"/>
      <c r="LXI3216" s="14"/>
      <c r="LXJ3216" s="14"/>
      <c r="LXK3216" s="14"/>
      <c r="LXL3216" s="14"/>
      <c r="LXM3216" s="14"/>
      <c r="LXN3216" s="14"/>
      <c r="LXO3216" s="14"/>
      <c r="LXP3216" s="14"/>
      <c r="LXQ3216" s="14"/>
      <c r="LXR3216" s="14"/>
      <c r="LXS3216" s="14"/>
      <c r="LXT3216" s="14"/>
      <c r="LXU3216" s="14"/>
      <c r="LXV3216" s="14"/>
      <c r="LXW3216" s="14"/>
      <c r="LXX3216" s="14"/>
      <c r="LXY3216" s="14"/>
      <c r="LXZ3216" s="14"/>
      <c r="LYA3216" s="14"/>
      <c r="LYB3216" s="14"/>
      <c r="LYC3216" s="14"/>
      <c r="LYD3216" s="14"/>
      <c r="LYE3216" s="14"/>
      <c r="LYF3216" s="14"/>
      <c r="LYG3216" s="14"/>
      <c r="LYH3216" s="14"/>
      <c r="LYI3216" s="14"/>
      <c r="LYJ3216" s="14"/>
      <c r="LYK3216" s="14"/>
      <c r="LYL3216" s="14"/>
      <c r="LYM3216" s="14"/>
      <c r="LYN3216" s="14"/>
      <c r="LYO3216" s="14"/>
      <c r="LYP3216" s="14"/>
      <c r="LYQ3216" s="14"/>
      <c r="LYR3216" s="14"/>
      <c r="LYS3216" s="14"/>
      <c r="LYT3216" s="14"/>
      <c r="LYU3216" s="14"/>
      <c r="LYV3216" s="14"/>
      <c r="LYW3216" s="14"/>
      <c r="LYX3216" s="14"/>
      <c r="LYY3216" s="14"/>
      <c r="LYZ3216" s="14"/>
      <c r="LZA3216" s="14"/>
      <c r="LZB3216" s="14"/>
      <c r="LZC3216" s="14"/>
      <c r="LZD3216" s="14"/>
      <c r="LZE3216" s="14"/>
      <c r="LZF3216" s="14"/>
      <c r="LZG3216" s="14"/>
      <c r="LZH3216" s="14"/>
      <c r="LZI3216" s="14"/>
      <c r="LZJ3216" s="14"/>
      <c r="LZK3216" s="14"/>
      <c r="LZL3216" s="14"/>
      <c r="LZM3216" s="14"/>
      <c r="LZN3216" s="14"/>
      <c r="LZO3216" s="14"/>
      <c r="LZP3216" s="14"/>
      <c r="LZQ3216" s="14"/>
      <c r="LZR3216" s="14"/>
      <c r="LZS3216" s="14"/>
      <c r="LZT3216" s="14"/>
      <c r="LZU3216" s="14"/>
      <c r="LZV3216" s="14"/>
      <c r="LZW3216" s="14"/>
      <c r="LZX3216" s="14"/>
      <c r="LZY3216" s="14"/>
      <c r="LZZ3216" s="14"/>
      <c r="MAA3216" s="14"/>
      <c r="MAB3216" s="14"/>
      <c r="MAC3216" s="14"/>
      <c r="MAD3216" s="14"/>
      <c r="MAE3216" s="14"/>
      <c r="MAF3216" s="14"/>
      <c r="MAG3216" s="14"/>
      <c r="MAH3216" s="14"/>
      <c r="MAI3216" s="14"/>
      <c r="MAJ3216" s="14"/>
      <c r="MAK3216" s="14"/>
      <c r="MAL3216" s="14"/>
      <c r="MAM3216" s="14"/>
      <c r="MAN3216" s="14"/>
      <c r="MAO3216" s="14"/>
      <c r="MAP3216" s="14"/>
      <c r="MAQ3216" s="14"/>
      <c r="MAR3216" s="14"/>
      <c r="MAS3216" s="14"/>
      <c r="MAT3216" s="14"/>
      <c r="MAU3216" s="14"/>
      <c r="MAV3216" s="14"/>
      <c r="MAW3216" s="14"/>
      <c r="MAX3216" s="14"/>
      <c r="MAY3216" s="14"/>
      <c r="MAZ3216" s="14"/>
      <c r="MBA3216" s="14"/>
      <c r="MBB3216" s="14"/>
      <c r="MBC3216" s="14"/>
      <c r="MBD3216" s="14"/>
      <c r="MBE3216" s="14"/>
      <c r="MBF3216" s="14"/>
      <c r="MBG3216" s="14"/>
      <c r="MBH3216" s="14"/>
      <c r="MBI3216" s="14"/>
      <c r="MBJ3216" s="14"/>
      <c r="MBK3216" s="14"/>
      <c r="MBL3216" s="14"/>
      <c r="MBM3216" s="14"/>
      <c r="MBN3216" s="14"/>
      <c r="MBO3216" s="14"/>
      <c r="MBP3216" s="14"/>
      <c r="MBQ3216" s="14"/>
      <c r="MBR3216" s="14"/>
      <c r="MBS3216" s="14"/>
      <c r="MBT3216" s="14"/>
      <c r="MBU3216" s="14"/>
      <c r="MBV3216" s="14"/>
      <c r="MBW3216" s="14"/>
      <c r="MBX3216" s="14"/>
      <c r="MBY3216" s="14"/>
      <c r="MBZ3216" s="14"/>
      <c r="MCA3216" s="14"/>
      <c r="MCB3216" s="14"/>
      <c r="MCC3216" s="14"/>
      <c r="MCD3216" s="14"/>
      <c r="MCE3216" s="14"/>
      <c r="MCF3216" s="14"/>
      <c r="MCG3216" s="14"/>
      <c r="MCH3216" s="14"/>
      <c r="MCI3216" s="14"/>
      <c r="MCJ3216" s="14"/>
      <c r="MCK3216" s="14"/>
      <c r="MCL3216" s="14"/>
      <c r="MCM3216" s="14"/>
      <c r="MCN3216" s="14"/>
      <c r="MCO3216" s="14"/>
      <c r="MCP3216" s="14"/>
      <c r="MCQ3216" s="14"/>
      <c r="MCR3216" s="14"/>
      <c r="MCS3216" s="14"/>
      <c r="MCT3216" s="14"/>
      <c r="MCU3216" s="14"/>
      <c r="MCV3216" s="14"/>
      <c r="MCW3216" s="14"/>
      <c r="MCX3216" s="14"/>
      <c r="MCY3216" s="14"/>
      <c r="MCZ3216" s="14"/>
      <c r="MDA3216" s="14"/>
      <c r="MDB3216" s="14"/>
      <c r="MDC3216" s="14"/>
      <c r="MDD3216" s="14"/>
      <c r="MDE3216" s="14"/>
      <c r="MDF3216" s="14"/>
      <c r="MDG3216" s="14"/>
      <c r="MDH3216" s="14"/>
      <c r="MDI3216" s="14"/>
      <c r="MDJ3216" s="14"/>
      <c r="MDK3216" s="14"/>
      <c r="MDL3216" s="14"/>
      <c r="MDM3216" s="14"/>
      <c r="MDN3216" s="14"/>
      <c r="MDO3216" s="14"/>
      <c r="MDP3216" s="14"/>
      <c r="MDQ3216" s="14"/>
      <c r="MDR3216" s="14"/>
      <c r="MDS3216" s="14"/>
      <c r="MDT3216" s="14"/>
      <c r="MDU3216" s="14"/>
      <c r="MDV3216" s="14"/>
      <c r="MDW3216" s="14"/>
      <c r="MDX3216" s="14"/>
      <c r="MDY3216" s="14"/>
      <c r="MDZ3216" s="14"/>
      <c r="MEA3216" s="14"/>
      <c r="MEB3216" s="14"/>
      <c r="MEC3216" s="14"/>
      <c r="MED3216" s="14"/>
      <c r="MEE3216" s="14"/>
      <c r="MEF3216" s="14"/>
      <c r="MEG3216" s="14"/>
      <c r="MEH3216" s="14"/>
      <c r="MEI3216" s="14"/>
      <c r="MEJ3216" s="14"/>
      <c r="MEK3216" s="14"/>
      <c r="MEL3216" s="14"/>
      <c r="MEM3216" s="14"/>
      <c r="MEN3216" s="14"/>
      <c r="MEO3216" s="14"/>
      <c r="MEP3216" s="14"/>
      <c r="MEQ3216" s="14"/>
      <c r="MER3216" s="14"/>
      <c r="MES3216" s="14"/>
      <c r="MET3216" s="14"/>
      <c r="MEU3216" s="14"/>
      <c r="MEV3216" s="14"/>
      <c r="MEW3216" s="14"/>
      <c r="MEX3216" s="14"/>
      <c r="MEY3216" s="14"/>
      <c r="MEZ3216" s="14"/>
      <c r="MFA3216" s="14"/>
      <c r="MFB3216" s="14"/>
      <c r="MFC3216" s="14"/>
      <c r="MFD3216" s="14"/>
      <c r="MFE3216" s="14"/>
      <c r="MFF3216" s="14"/>
      <c r="MFG3216" s="14"/>
      <c r="MFH3216" s="14"/>
      <c r="MFI3216" s="14"/>
      <c r="MFJ3216" s="14"/>
      <c r="MFK3216" s="14"/>
      <c r="MFL3216" s="14"/>
      <c r="MFM3216" s="14"/>
      <c r="MFN3216" s="14"/>
      <c r="MFO3216" s="14"/>
      <c r="MFP3216" s="14"/>
      <c r="MFQ3216" s="14"/>
      <c r="MFR3216" s="14"/>
      <c r="MFS3216" s="14"/>
      <c r="MFT3216" s="14"/>
      <c r="MFU3216" s="14"/>
      <c r="MFV3216" s="14"/>
      <c r="MFW3216" s="14"/>
      <c r="MFX3216" s="14"/>
      <c r="MFY3216" s="14"/>
      <c r="MFZ3216" s="14"/>
      <c r="MGA3216" s="14"/>
      <c r="MGB3216" s="14"/>
      <c r="MGC3216" s="14"/>
      <c r="MGD3216" s="14"/>
      <c r="MGE3216" s="14"/>
      <c r="MGF3216" s="14"/>
      <c r="MGG3216" s="14"/>
      <c r="MGH3216" s="14"/>
      <c r="MGI3216" s="14"/>
      <c r="MGJ3216" s="14"/>
      <c r="MGK3216" s="14"/>
      <c r="MGL3216" s="14"/>
      <c r="MGM3216" s="14"/>
      <c r="MGN3216" s="14"/>
      <c r="MGO3216" s="14"/>
      <c r="MGP3216" s="14"/>
      <c r="MGQ3216" s="14"/>
      <c r="MGR3216" s="14"/>
      <c r="MGS3216" s="14"/>
      <c r="MGT3216" s="14"/>
      <c r="MGU3216" s="14"/>
      <c r="MGV3216" s="14"/>
      <c r="MGW3216" s="14"/>
      <c r="MGX3216" s="14"/>
      <c r="MGY3216" s="14"/>
      <c r="MGZ3216" s="14"/>
      <c r="MHA3216" s="14"/>
      <c r="MHB3216" s="14"/>
      <c r="MHC3216" s="14"/>
      <c r="MHD3216" s="14"/>
      <c r="MHE3216" s="14"/>
      <c r="MHF3216" s="14"/>
      <c r="MHG3216" s="14"/>
      <c r="MHH3216" s="14"/>
      <c r="MHI3216" s="14"/>
      <c r="MHJ3216" s="14"/>
      <c r="MHK3216" s="14"/>
      <c r="MHL3216" s="14"/>
      <c r="MHM3216" s="14"/>
      <c r="MHN3216" s="14"/>
      <c r="MHO3216" s="14"/>
      <c r="MHP3216" s="14"/>
      <c r="MHQ3216" s="14"/>
      <c r="MHR3216" s="14"/>
      <c r="MHS3216" s="14"/>
      <c r="MHT3216" s="14"/>
      <c r="MHU3216" s="14"/>
      <c r="MHV3216" s="14"/>
      <c r="MHW3216" s="14"/>
      <c r="MHX3216" s="14"/>
      <c r="MHY3216" s="14"/>
      <c r="MHZ3216" s="14"/>
      <c r="MIA3216" s="14"/>
      <c r="MIB3216" s="14"/>
      <c r="MIC3216" s="14"/>
      <c r="MID3216" s="14"/>
      <c r="MIE3216" s="14"/>
      <c r="MIF3216" s="14"/>
      <c r="MIG3216" s="14"/>
      <c r="MIH3216" s="14"/>
      <c r="MII3216" s="14"/>
      <c r="MIJ3216" s="14"/>
      <c r="MIK3216" s="14"/>
      <c r="MIL3216" s="14"/>
      <c r="MIM3216" s="14"/>
      <c r="MIN3216" s="14"/>
      <c r="MIO3216" s="14"/>
      <c r="MIP3216" s="14"/>
      <c r="MIQ3216" s="14"/>
      <c r="MIR3216" s="14"/>
      <c r="MIS3216" s="14"/>
      <c r="MIT3216" s="14"/>
      <c r="MIU3216" s="14"/>
      <c r="MIV3216" s="14"/>
      <c r="MIW3216" s="14"/>
      <c r="MIX3216" s="14"/>
      <c r="MIY3216" s="14"/>
      <c r="MIZ3216" s="14"/>
      <c r="MJA3216" s="14"/>
      <c r="MJB3216" s="14"/>
      <c r="MJC3216" s="14"/>
      <c r="MJD3216" s="14"/>
      <c r="MJE3216" s="14"/>
      <c r="MJF3216" s="14"/>
      <c r="MJG3216" s="14"/>
      <c r="MJH3216" s="14"/>
      <c r="MJI3216" s="14"/>
      <c r="MJJ3216" s="14"/>
      <c r="MJK3216" s="14"/>
      <c r="MJL3216" s="14"/>
      <c r="MJM3216" s="14"/>
      <c r="MJN3216" s="14"/>
      <c r="MJO3216" s="14"/>
      <c r="MJP3216" s="14"/>
      <c r="MJQ3216" s="14"/>
      <c r="MJR3216" s="14"/>
      <c r="MJS3216" s="14"/>
      <c r="MJT3216" s="14"/>
      <c r="MJU3216" s="14"/>
      <c r="MJV3216" s="14"/>
      <c r="MJW3216" s="14"/>
      <c r="MJX3216" s="14"/>
      <c r="MJY3216" s="14"/>
      <c r="MJZ3216" s="14"/>
      <c r="MKA3216" s="14"/>
      <c r="MKB3216" s="14"/>
      <c r="MKC3216" s="14"/>
      <c r="MKD3216" s="14"/>
      <c r="MKE3216" s="14"/>
      <c r="MKF3216" s="14"/>
      <c r="MKG3216" s="14"/>
      <c r="MKH3216" s="14"/>
      <c r="MKI3216" s="14"/>
      <c r="MKJ3216" s="14"/>
      <c r="MKK3216" s="14"/>
      <c r="MKL3216" s="14"/>
      <c r="MKM3216" s="14"/>
      <c r="MKN3216" s="14"/>
      <c r="MKO3216" s="14"/>
      <c r="MKP3216" s="14"/>
      <c r="MKQ3216" s="14"/>
      <c r="MKR3216" s="14"/>
      <c r="MKS3216" s="14"/>
      <c r="MKT3216" s="14"/>
      <c r="MKU3216" s="14"/>
      <c r="MKV3216" s="14"/>
      <c r="MKW3216" s="14"/>
      <c r="MKX3216" s="14"/>
      <c r="MKY3216" s="14"/>
      <c r="MKZ3216" s="14"/>
      <c r="MLA3216" s="14"/>
      <c r="MLB3216" s="14"/>
      <c r="MLC3216" s="14"/>
      <c r="MLD3216" s="14"/>
      <c r="MLE3216" s="14"/>
      <c r="MLF3216" s="14"/>
      <c r="MLG3216" s="14"/>
      <c r="MLH3216" s="14"/>
      <c r="MLI3216" s="14"/>
      <c r="MLJ3216" s="14"/>
      <c r="MLK3216" s="14"/>
      <c r="MLL3216" s="14"/>
      <c r="MLM3216" s="14"/>
      <c r="MLN3216" s="14"/>
      <c r="MLO3216" s="14"/>
      <c r="MLP3216" s="14"/>
      <c r="MLQ3216" s="14"/>
      <c r="MLR3216" s="14"/>
      <c r="MLS3216" s="14"/>
      <c r="MLT3216" s="14"/>
      <c r="MLU3216" s="14"/>
      <c r="MLV3216" s="14"/>
      <c r="MLW3216" s="14"/>
      <c r="MLX3216" s="14"/>
      <c r="MLY3216" s="14"/>
      <c r="MLZ3216" s="14"/>
      <c r="MMA3216" s="14"/>
      <c r="MMB3216" s="14"/>
      <c r="MMC3216" s="14"/>
      <c r="MMD3216" s="14"/>
      <c r="MME3216" s="14"/>
      <c r="MMF3216" s="14"/>
      <c r="MMG3216" s="14"/>
      <c r="MMH3216" s="14"/>
      <c r="MMI3216" s="14"/>
      <c r="MMJ3216" s="14"/>
      <c r="MMK3216" s="14"/>
      <c r="MML3216" s="14"/>
      <c r="MMM3216" s="14"/>
      <c r="MMN3216" s="14"/>
      <c r="MMO3216" s="14"/>
      <c r="MMP3216" s="14"/>
      <c r="MMQ3216" s="14"/>
      <c r="MMR3216" s="14"/>
      <c r="MMS3216" s="14"/>
      <c r="MMT3216" s="14"/>
      <c r="MMU3216" s="14"/>
      <c r="MMV3216" s="14"/>
      <c r="MMW3216" s="14"/>
      <c r="MMX3216" s="14"/>
      <c r="MMY3216" s="14"/>
      <c r="MMZ3216" s="14"/>
      <c r="MNA3216" s="14"/>
      <c r="MNB3216" s="14"/>
      <c r="MNC3216" s="14"/>
      <c r="MND3216" s="14"/>
      <c r="MNE3216" s="14"/>
      <c r="MNF3216" s="14"/>
      <c r="MNG3216" s="14"/>
      <c r="MNH3216" s="14"/>
      <c r="MNI3216" s="14"/>
      <c r="MNJ3216" s="14"/>
      <c r="MNK3216" s="14"/>
      <c r="MNL3216" s="14"/>
      <c r="MNM3216" s="14"/>
      <c r="MNN3216" s="14"/>
      <c r="MNO3216" s="14"/>
      <c r="MNP3216" s="14"/>
      <c r="MNQ3216" s="14"/>
      <c r="MNR3216" s="14"/>
      <c r="MNS3216" s="14"/>
      <c r="MNT3216" s="14"/>
      <c r="MNU3216" s="14"/>
      <c r="MNV3216" s="14"/>
      <c r="MNW3216" s="14"/>
      <c r="MNX3216" s="14"/>
      <c r="MNY3216" s="14"/>
      <c r="MNZ3216" s="14"/>
      <c r="MOA3216" s="14"/>
      <c r="MOB3216" s="14"/>
      <c r="MOC3216" s="14"/>
      <c r="MOD3216" s="14"/>
      <c r="MOE3216" s="14"/>
      <c r="MOF3216" s="14"/>
      <c r="MOG3216" s="14"/>
      <c r="MOH3216" s="14"/>
      <c r="MOI3216" s="14"/>
      <c r="MOJ3216" s="14"/>
      <c r="MOK3216" s="14"/>
      <c r="MOL3216" s="14"/>
      <c r="MOM3216" s="14"/>
      <c r="MON3216" s="14"/>
      <c r="MOO3216" s="14"/>
      <c r="MOP3216" s="14"/>
      <c r="MOQ3216" s="14"/>
      <c r="MOR3216" s="14"/>
      <c r="MOS3216" s="14"/>
      <c r="MOT3216" s="14"/>
      <c r="MOU3216" s="14"/>
      <c r="MOV3216" s="14"/>
      <c r="MOW3216" s="14"/>
      <c r="MOX3216" s="14"/>
      <c r="MOY3216" s="14"/>
      <c r="MOZ3216" s="14"/>
      <c r="MPA3216" s="14"/>
      <c r="MPB3216" s="14"/>
      <c r="MPC3216" s="14"/>
      <c r="MPD3216" s="14"/>
      <c r="MPE3216" s="14"/>
      <c r="MPF3216" s="14"/>
      <c r="MPG3216" s="14"/>
      <c r="MPH3216" s="14"/>
      <c r="MPI3216" s="14"/>
      <c r="MPJ3216" s="14"/>
      <c r="MPK3216" s="14"/>
      <c r="MPL3216" s="14"/>
      <c r="MPM3216" s="14"/>
      <c r="MPN3216" s="14"/>
      <c r="MPO3216" s="14"/>
      <c r="MPP3216" s="14"/>
      <c r="MPQ3216" s="14"/>
      <c r="MPR3216" s="14"/>
      <c r="MPS3216" s="14"/>
      <c r="MPT3216" s="14"/>
      <c r="MPU3216" s="14"/>
      <c r="MPV3216" s="14"/>
      <c r="MPW3216" s="14"/>
      <c r="MPX3216" s="14"/>
      <c r="MPY3216" s="14"/>
      <c r="MPZ3216" s="14"/>
      <c r="MQA3216" s="14"/>
      <c r="MQB3216" s="14"/>
      <c r="MQC3216" s="14"/>
      <c r="MQD3216" s="14"/>
      <c r="MQE3216" s="14"/>
      <c r="MQF3216" s="14"/>
      <c r="MQG3216" s="14"/>
      <c r="MQH3216" s="14"/>
      <c r="MQI3216" s="14"/>
      <c r="MQJ3216" s="14"/>
      <c r="MQK3216" s="14"/>
      <c r="MQL3216" s="14"/>
      <c r="MQM3216" s="14"/>
      <c r="MQN3216" s="14"/>
      <c r="MQO3216" s="14"/>
      <c r="MQP3216" s="14"/>
      <c r="MQQ3216" s="14"/>
      <c r="MQR3216" s="14"/>
      <c r="MQS3216" s="14"/>
      <c r="MQT3216" s="14"/>
      <c r="MQU3216" s="14"/>
      <c r="MQV3216" s="14"/>
      <c r="MQW3216" s="14"/>
      <c r="MQX3216" s="14"/>
      <c r="MQY3216" s="14"/>
      <c r="MQZ3216" s="14"/>
      <c r="MRA3216" s="14"/>
      <c r="MRB3216" s="14"/>
      <c r="MRC3216" s="14"/>
      <c r="MRD3216" s="14"/>
      <c r="MRE3216" s="14"/>
      <c r="MRF3216" s="14"/>
      <c r="MRG3216" s="14"/>
      <c r="MRH3216" s="14"/>
      <c r="MRI3216" s="14"/>
      <c r="MRJ3216" s="14"/>
      <c r="MRK3216" s="14"/>
      <c r="MRL3216" s="14"/>
      <c r="MRM3216" s="14"/>
      <c r="MRN3216" s="14"/>
      <c r="MRO3216" s="14"/>
      <c r="MRP3216" s="14"/>
      <c r="MRQ3216" s="14"/>
      <c r="MRR3216" s="14"/>
      <c r="MRS3216" s="14"/>
      <c r="MRT3216" s="14"/>
      <c r="MRU3216" s="14"/>
      <c r="MRV3216" s="14"/>
      <c r="MRW3216" s="14"/>
      <c r="MRX3216" s="14"/>
      <c r="MRY3216" s="14"/>
      <c r="MRZ3216" s="14"/>
      <c r="MSA3216" s="14"/>
      <c r="MSB3216" s="14"/>
      <c r="MSC3216" s="14"/>
      <c r="MSD3216" s="14"/>
      <c r="MSE3216" s="14"/>
      <c r="MSF3216" s="14"/>
      <c r="MSG3216" s="14"/>
      <c r="MSH3216" s="14"/>
      <c r="MSI3216" s="14"/>
      <c r="MSJ3216" s="14"/>
      <c r="MSK3216" s="14"/>
      <c r="MSL3216" s="14"/>
      <c r="MSM3216" s="14"/>
      <c r="MSN3216" s="14"/>
      <c r="MSO3216" s="14"/>
      <c r="MSP3216" s="14"/>
      <c r="MSQ3216" s="14"/>
      <c r="MSR3216" s="14"/>
      <c r="MSS3216" s="14"/>
      <c r="MST3216" s="14"/>
      <c r="MSU3216" s="14"/>
      <c r="MSV3216" s="14"/>
      <c r="MSW3216" s="14"/>
      <c r="MSX3216" s="14"/>
      <c r="MSY3216" s="14"/>
      <c r="MSZ3216" s="14"/>
      <c r="MTA3216" s="14"/>
      <c r="MTB3216" s="14"/>
      <c r="MTC3216" s="14"/>
      <c r="MTD3216" s="14"/>
      <c r="MTE3216" s="14"/>
      <c r="MTF3216" s="14"/>
      <c r="MTG3216" s="14"/>
      <c r="MTH3216" s="14"/>
      <c r="MTI3216" s="14"/>
      <c r="MTJ3216" s="14"/>
      <c r="MTK3216" s="14"/>
      <c r="MTL3216" s="14"/>
      <c r="MTM3216" s="14"/>
      <c r="MTN3216" s="14"/>
      <c r="MTO3216" s="14"/>
      <c r="MTP3216" s="14"/>
      <c r="MTQ3216" s="14"/>
      <c r="MTR3216" s="14"/>
      <c r="MTS3216" s="14"/>
      <c r="MTT3216" s="14"/>
      <c r="MTU3216" s="14"/>
      <c r="MTV3216" s="14"/>
      <c r="MTW3216" s="14"/>
      <c r="MTX3216" s="14"/>
      <c r="MTY3216" s="14"/>
      <c r="MTZ3216" s="14"/>
      <c r="MUA3216" s="14"/>
      <c r="MUB3216" s="14"/>
      <c r="MUC3216" s="14"/>
      <c r="MUD3216" s="14"/>
      <c r="MUE3216" s="14"/>
      <c r="MUF3216" s="14"/>
      <c r="MUG3216" s="14"/>
      <c r="MUH3216" s="14"/>
      <c r="MUI3216" s="14"/>
      <c r="MUJ3216" s="14"/>
      <c r="MUK3216" s="14"/>
      <c r="MUL3216" s="14"/>
      <c r="MUM3216" s="14"/>
      <c r="MUN3216" s="14"/>
      <c r="MUO3216" s="14"/>
      <c r="MUP3216" s="14"/>
      <c r="MUQ3216" s="14"/>
      <c r="MUR3216" s="14"/>
      <c r="MUS3216" s="14"/>
      <c r="MUT3216" s="14"/>
      <c r="MUU3216" s="14"/>
      <c r="MUV3216" s="14"/>
      <c r="MUW3216" s="14"/>
      <c r="MUX3216" s="14"/>
      <c r="MUY3216" s="14"/>
      <c r="MUZ3216" s="14"/>
      <c r="MVA3216" s="14"/>
      <c r="MVB3216" s="14"/>
      <c r="MVC3216" s="14"/>
      <c r="MVD3216" s="14"/>
      <c r="MVE3216" s="14"/>
      <c r="MVF3216" s="14"/>
      <c r="MVG3216" s="14"/>
      <c r="MVH3216" s="14"/>
      <c r="MVI3216" s="14"/>
      <c r="MVJ3216" s="14"/>
      <c r="MVK3216" s="14"/>
      <c r="MVL3216" s="14"/>
      <c r="MVM3216" s="14"/>
      <c r="MVN3216" s="14"/>
      <c r="MVO3216" s="14"/>
      <c r="MVP3216" s="14"/>
      <c r="MVQ3216" s="14"/>
      <c r="MVR3216" s="14"/>
      <c r="MVS3216" s="14"/>
      <c r="MVT3216" s="14"/>
      <c r="MVU3216" s="14"/>
      <c r="MVV3216" s="14"/>
      <c r="MVW3216" s="14"/>
      <c r="MVX3216" s="14"/>
      <c r="MVY3216" s="14"/>
      <c r="MVZ3216" s="14"/>
      <c r="MWA3216" s="14"/>
      <c r="MWB3216" s="14"/>
      <c r="MWC3216" s="14"/>
      <c r="MWD3216" s="14"/>
      <c r="MWE3216" s="14"/>
      <c r="MWF3216" s="14"/>
      <c r="MWG3216" s="14"/>
      <c r="MWH3216" s="14"/>
      <c r="MWI3216" s="14"/>
      <c r="MWJ3216" s="14"/>
      <c r="MWK3216" s="14"/>
      <c r="MWL3216" s="14"/>
      <c r="MWM3216" s="14"/>
      <c r="MWN3216" s="14"/>
      <c r="MWO3216" s="14"/>
      <c r="MWP3216" s="14"/>
      <c r="MWQ3216" s="14"/>
      <c r="MWR3216" s="14"/>
      <c r="MWS3216" s="14"/>
      <c r="MWT3216" s="14"/>
      <c r="MWU3216" s="14"/>
      <c r="MWV3216" s="14"/>
      <c r="MWW3216" s="14"/>
      <c r="MWX3216" s="14"/>
      <c r="MWY3216" s="14"/>
      <c r="MWZ3216" s="14"/>
      <c r="MXA3216" s="14"/>
      <c r="MXB3216" s="14"/>
      <c r="MXC3216" s="14"/>
      <c r="MXD3216" s="14"/>
      <c r="MXE3216" s="14"/>
      <c r="MXF3216" s="14"/>
      <c r="MXG3216" s="14"/>
      <c r="MXH3216" s="14"/>
      <c r="MXI3216" s="14"/>
      <c r="MXJ3216" s="14"/>
      <c r="MXK3216" s="14"/>
      <c r="MXL3216" s="14"/>
      <c r="MXM3216" s="14"/>
      <c r="MXN3216" s="14"/>
      <c r="MXO3216" s="14"/>
      <c r="MXP3216" s="14"/>
      <c r="MXQ3216" s="14"/>
      <c r="MXR3216" s="14"/>
      <c r="MXS3216" s="14"/>
      <c r="MXT3216" s="14"/>
      <c r="MXU3216" s="14"/>
      <c r="MXV3216" s="14"/>
      <c r="MXW3216" s="14"/>
      <c r="MXX3216" s="14"/>
      <c r="MXY3216" s="14"/>
      <c r="MXZ3216" s="14"/>
      <c r="MYA3216" s="14"/>
      <c r="MYB3216" s="14"/>
      <c r="MYC3216" s="14"/>
      <c r="MYD3216" s="14"/>
      <c r="MYE3216" s="14"/>
      <c r="MYF3216" s="14"/>
      <c r="MYG3216" s="14"/>
      <c r="MYH3216" s="14"/>
      <c r="MYI3216" s="14"/>
      <c r="MYJ3216" s="14"/>
      <c r="MYK3216" s="14"/>
      <c r="MYL3216" s="14"/>
      <c r="MYM3216" s="14"/>
      <c r="MYN3216" s="14"/>
      <c r="MYO3216" s="14"/>
      <c r="MYP3216" s="14"/>
      <c r="MYQ3216" s="14"/>
      <c r="MYR3216" s="14"/>
      <c r="MYS3216" s="14"/>
      <c r="MYT3216" s="14"/>
      <c r="MYU3216" s="14"/>
      <c r="MYV3216" s="14"/>
      <c r="MYW3216" s="14"/>
      <c r="MYX3216" s="14"/>
      <c r="MYY3216" s="14"/>
      <c r="MYZ3216" s="14"/>
      <c r="MZA3216" s="14"/>
      <c r="MZB3216" s="14"/>
      <c r="MZC3216" s="14"/>
      <c r="MZD3216" s="14"/>
      <c r="MZE3216" s="14"/>
      <c r="MZF3216" s="14"/>
      <c r="MZG3216" s="14"/>
      <c r="MZH3216" s="14"/>
      <c r="MZI3216" s="14"/>
      <c r="MZJ3216" s="14"/>
      <c r="MZK3216" s="14"/>
      <c r="MZL3216" s="14"/>
      <c r="MZM3216" s="14"/>
      <c r="MZN3216" s="14"/>
      <c r="MZO3216" s="14"/>
      <c r="MZP3216" s="14"/>
      <c r="MZQ3216" s="14"/>
      <c r="MZR3216" s="14"/>
      <c r="MZS3216" s="14"/>
      <c r="MZT3216" s="14"/>
      <c r="MZU3216" s="14"/>
      <c r="MZV3216" s="14"/>
      <c r="MZW3216" s="14"/>
      <c r="MZX3216" s="14"/>
      <c r="MZY3216" s="14"/>
      <c r="MZZ3216" s="14"/>
      <c r="NAA3216" s="14"/>
      <c r="NAB3216" s="14"/>
      <c r="NAC3216" s="14"/>
      <c r="NAD3216" s="14"/>
      <c r="NAE3216" s="14"/>
      <c r="NAF3216" s="14"/>
      <c r="NAG3216" s="14"/>
      <c r="NAH3216" s="14"/>
      <c r="NAI3216" s="14"/>
      <c r="NAJ3216" s="14"/>
      <c r="NAK3216" s="14"/>
      <c r="NAL3216" s="14"/>
      <c r="NAM3216" s="14"/>
      <c r="NAN3216" s="14"/>
      <c r="NAO3216" s="14"/>
      <c r="NAP3216" s="14"/>
      <c r="NAQ3216" s="14"/>
      <c r="NAR3216" s="14"/>
      <c r="NAS3216" s="14"/>
      <c r="NAT3216" s="14"/>
      <c r="NAU3216" s="14"/>
      <c r="NAV3216" s="14"/>
      <c r="NAW3216" s="14"/>
      <c r="NAX3216" s="14"/>
      <c r="NAY3216" s="14"/>
      <c r="NAZ3216" s="14"/>
      <c r="NBA3216" s="14"/>
      <c r="NBB3216" s="14"/>
      <c r="NBC3216" s="14"/>
      <c r="NBD3216" s="14"/>
      <c r="NBE3216" s="14"/>
      <c r="NBF3216" s="14"/>
      <c r="NBG3216" s="14"/>
      <c r="NBH3216" s="14"/>
      <c r="NBI3216" s="14"/>
      <c r="NBJ3216" s="14"/>
      <c r="NBK3216" s="14"/>
      <c r="NBL3216" s="14"/>
      <c r="NBM3216" s="14"/>
      <c r="NBN3216" s="14"/>
      <c r="NBO3216" s="14"/>
      <c r="NBP3216" s="14"/>
      <c r="NBQ3216" s="14"/>
      <c r="NBR3216" s="14"/>
      <c r="NBS3216" s="14"/>
      <c r="NBT3216" s="14"/>
      <c r="NBU3216" s="14"/>
      <c r="NBV3216" s="14"/>
      <c r="NBW3216" s="14"/>
      <c r="NBX3216" s="14"/>
      <c r="NBY3216" s="14"/>
      <c r="NBZ3216" s="14"/>
      <c r="NCA3216" s="14"/>
      <c r="NCB3216" s="14"/>
      <c r="NCC3216" s="14"/>
      <c r="NCD3216" s="14"/>
      <c r="NCE3216" s="14"/>
      <c r="NCF3216" s="14"/>
      <c r="NCG3216" s="14"/>
      <c r="NCH3216" s="14"/>
      <c r="NCI3216" s="14"/>
      <c r="NCJ3216" s="14"/>
      <c r="NCK3216" s="14"/>
      <c r="NCL3216" s="14"/>
      <c r="NCM3216" s="14"/>
      <c r="NCN3216" s="14"/>
      <c r="NCO3216" s="14"/>
      <c r="NCP3216" s="14"/>
      <c r="NCQ3216" s="14"/>
      <c r="NCR3216" s="14"/>
      <c r="NCS3216" s="14"/>
      <c r="NCT3216" s="14"/>
      <c r="NCU3216" s="14"/>
      <c r="NCV3216" s="14"/>
      <c r="NCW3216" s="14"/>
      <c r="NCX3216" s="14"/>
      <c r="NCY3216" s="14"/>
      <c r="NCZ3216" s="14"/>
      <c r="NDA3216" s="14"/>
      <c r="NDB3216" s="14"/>
      <c r="NDC3216" s="14"/>
      <c r="NDD3216" s="14"/>
      <c r="NDE3216" s="14"/>
      <c r="NDF3216" s="14"/>
      <c r="NDG3216" s="14"/>
      <c r="NDH3216" s="14"/>
      <c r="NDI3216" s="14"/>
      <c r="NDJ3216" s="14"/>
      <c r="NDK3216" s="14"/>
      <c r="NDL3216" s="14"/>
      <c r="NDM3216" s="14"/>
      <c r="NDN3216" s="14"/>
      <c r="NDO3216" s="14"/>
      <c r="NDP3216" s="14"/>
      <c r="NDQ3216" s="14"/>
      <c r="NDR3216" s="14"/>
      <c r="NDS3216" s="14"/>
      <c r="NDT3216" s="14"/>
      <c r="NDU3216" s="14"/>
      <c r="NDV3216" s="14"/>
      <c r="NDW3216" s="14"/>
      <c r="NDX3216" s="14"/>
      <c r="NDY3216" s="14"/>
      <c r="NDZ3216" s="14"/>
      <c r="NEA3216" s="14"/>
      <c r="NEB3216" s="14"/>
      <c r="NEC3216" s="14"/>
      <c r="NED3216" s="14"/>
      <c r="NEE3216" s="14"/>
      <c r="NEF3216" s="14"/>
      <c r="NEG3216" s="14"/>
      <c r="NEH3216" s="14"/>
      <c r="NEI3216" s="14"/>
      <c r="NEJ3216" s="14"/>
      <c r="NEK3216" s="14"/>
      <c r="NEL3216" s="14"/>
      <c r="NEM3216" s="14"/>
      <c r="NEN3216" s="14"/>
      <c r="NEO3216" s="14"/>
      <c r="NEP3216" s="14"/>
      <c r="NEQ3216" s="14"/>
      <c r="NER3216" s="14"/>
      <c r="NES3216" s="14"/>
      <c r="NET3216" s="14"/>
      <c r="NEU3216" s="14"/>
      <c r="NEV3216" s="14"/>
      <c r="NEW3216" s="14"/>
      <c r="NEX3216" s="14"/>
      <c r="NEY3216" s="14"/>
      <c r="NEZ3216" s="14"/>
      <c r="NFA3216" s="14"/>
      <c r="NFB3216" s="14"/>
      <c r="NFC3216" s="14"/>
      <c r="NFD3216" s="14"/>
      <c r="NFE3216" s="14"/>
      <c r="NFF3216" s="14"/>
      <c r="NFG3216" s="14"/>
      <c r="NFH3216" s="14"/>
      <c r="NFI3216" s="14"/>
      <c r="NFJ3216" s="14"/>
      <c r="NFK3216" s="14"/>
      <c r="NFL3216" s="14"/>
      <c r="NFM3216" s="14"/>
      <c r="NFN3216" s="14"/>
      <c r="NFO3216" s="14"/>
      <c r="NFP3216" s="14"/>
      <c r="NFQ3216" s="14"/>
      <c r="NFR3216" s="14"/>
      <c r="NFS3216" s="14"/>
      <c r="NFT3216" s="14"/>
      <c r="NFU3216" s="14"/>
      <c r="NFV3216" s="14"/>
      <c r="NFW3216" s="14"/>
      <c r="NFX3216" s="14"/>
      <c r="NFY3216" s="14"/>
      <c r="NFZ3216" s="14"/>
      <c r="NGA3216" s="14"/>
      <c r="NGB3216" s="14"/>
      <c r="NGC3216" s="14"/>
      <c r="NGD3216" s="14"/>
      <c r="NGE3216" s="14"/>
      <c r="NGF3216" s="14"/>
      <c r="NGG3216" s="14"/>
      <c r="NGH3216" s="14"/>
      <c r="NGI3216" s="14"/>
      <c r="NGJ3216" s="14"/>
      <c r="NGK3216" s="14"/>
      <c r="NGL3216" s="14"/>
      <c r="NGM3216" s="14"/>
      <c r="NGN3216" s="14"/>
      <c r="NGO3216" s="14"/>
      <c r="NGP3216" s="14"/>
      <c r="NGQ3216" s="14"/>
      <c r="NGR3216" s="14"/>
      <c r="NGS3216" s="14"/>
      <c r="NGT3216" s="14"/>
      <c r="NGU3216" s="14"/>
      <c r="NGV3216" s="14"/>
      <c r="NGW3216" s="14"/>
      <c r="NGX3216" s="14"/>
      <c r="NGY3216" s="14"/>
      <c r="NGZ3216" s="14"/>
      <c r="NHA3216" s="14"/>
      <c r="NHB3216" s="14"/>
      <c r="NHC3216" s="14"/>
      <c r="NHD3216" s="14"/>
      <c r="NHE3216" s="14"/>
      <c r="NHF3216" s="14"/>
      <c r="NHG3216" s="14"/>
      <c r="NHH3216" s="14"/>
      <c r="NHI3216" s="14"/>
      <c r="NHJ3216" s="14"/>
      <c r="NHK3216" s="14"/>
      <c r="NHL3216" s="14"/>
      <c r="NHM3216" s="14"/>
      <c r="NHN3216" s="14"/>
      <c r="NHO3216" s="14"/>
      <c r="NHP3216" s="14"/>
      <c r="NHQ3216" s="14"/>
      <c r="NHR3216" s="14"/>
      <c r="NHS3216" s="14"/>
      <c r="NHT3216" s="14"/>
      <c r="NHU3216" s="14"/>
      <c r="NHV3216" s="14"/>
      <c r="NHW3216" s="14"/>
      <c r="NHX3216" s="14"/>
      <c r="NHY3216" s="14"/>
      <c r="NHZ3216" s="14"/>
      <c r="NIA3216" s="14"/>
      <c r="NIB3216" s="14"/>
      <c r="NIC3216" s="14"/>
      <c r="NID3216" s="14"/>
      <c r="NIE3216" s="14"/>
      <c r="NIF3216" s="14"/>
      <c r="NIG3216" s="14"/>
      <c r="NIH3216" s="14"/>
      <c r="NII3216" s="14"/>
      <c r="NIJ3216" s="14"/>
      <c r="NIK3216" s="14"/>
      <c r="NIL3216" s="14"/>
      <c r="NIM3216" s="14"/>
      <c r="NIN3216" s="14"/>
      <c r="NIO3216" s="14"/>
      <c r="NIP3216" s="14"/>
      <c r="NIQ3216" s="14"/>
      <c r="NIR3216" s="14"/>
      <c r="NIS3216" s="14"/>
      <c r="NIT3216" s="14"/>
      <c r="NIU3216" s="14"/>
      <c r="NIV3216" s="14"/>
      <c r="NIW3216" s="14"/>
      <c r="NIX3216" s="14"/>
      <c r="NIY3216" s="14"/>
      <c r="NIZ3216" s="14"/>
      <c r="NJA3216" s="14"/>
      <c r="NJB3216" s="14"/>
      <c r="NJC3216" s="14"/>
      <c r="NJD3216" s="14"/>
      <c r="NJE3216" s="14"/>
      <c r="NJF3216" s="14"/>
      <c r="NJG3216" s="14"/>
      <c r="NJH3216" s="14"/>
      <c r="NJI3216" s="14"/>
      <c r="NJJ3216" s="14"/>
      <c r="NJK3216" s="14"/>
      <c r="NJL3216" s="14"/>
      <c r="NJM3216" s="14"/>
      <c r="NJN3216" s="14"/>
      <c r="NJO3216" s="14"/>
      <c r="NJP3216" s="14"/>
      <c r="NJQ3216" s="14"/>
      <c r="NJR3216" s="14"/>
      <c r="NJS3216" s="14"/>
      <c r="NJT3216" s="14"/>
      <c r="NJU3216" s="14"/>
      <c r="NJV3216" s="14"/>
      <c r="NJW3216" s="14"/>
      <c r="NJX3216" s="14"/>
      <c r="NJY3216" s="14"/>
      <c r="NJZ3216" s="14"/>
      <c r="NKA3216" s="14"/>
      <c r="NKB3216" s="14"/>
      <c r="NKC3216" s="14"/>
      <c r="NKD3216" s="14"/>
      <c r="NKE3216" s="14"/>
      <c r="NKF3216" s="14"/>
      <c r="NKG3216" s="14"/>
      <c r="NKH3216" s="14"/>
      <c r="NKI3216" s="14"/>
      <c r="NKJ3216" s="14"/>
      <c r="NKK3216" s="14"/>
      <c r="NKL3216" s="14"/>
      <c r="NKM3216" s="14"/>
      <c r="NKN3216" s="14"/>
      <c r="NKO3216" s="14"/>
      <c r="NKP3216" s="14"/>
      <c r="NKQ3216" s="14"/>
      <c r="NKR3216" s="14"/>
      <c r="NKS3216" s="14"/>
      <c r="NKT3216" s="14"/>
      <c r="NKU3216" s="14"/>
      <c r="NKV3216" s="14"/>
      <c r="NKW3216" s="14"/>
      <c r="NKX3216" s="14"/>
      <c r="NKY3216" s="14"/>
      <c r="NKZ3216" s="14"/>
      <c r="NLA3216" s="14"/>
      <c r="NLB3216" s="14"/>
      <c r="NLC3216" s="14"/>
      <c r="NLD3216" s="14"/>
      <c r="NLE3216" s="14"/>
      <c r="NLF3216" s="14"/>
      <c r="NLG3216" s="14"/>
      <c r="NLH3216" s="14"/>
      <c r="NLI3216" s="14"/>
      <c r="NLJ3216" s="14"/>
      <c r="NLK3216" s="14"/>
      <c r="NLL3216" s="14"/>
      <c r="NLM3216" s="14"/>
      <c r="NLN3216" s="14"/>
      <c r="NLO3216" s="14"/>
      <c r="NLP3216" s="14"/>
      <c r="NLQ3216" s="14"/>
      <c r="NLR3216" s="14"/>
      <c r="NLS3216" s="14"/>
      <c r="NLT3216" s="14"/>
      <c r="NLU3216" s="14"/>
      <c r="NLV3216" s="14"/>
      <c r="NLW3216" s="14"/>
      <c r="NLX3216" s="14"/>
      <c r="NLY3216" s="14"/>
      <c r="NLZ3216" s="14"/>
      <c r="NMA3216" s="14"/>
      <c r="NMB3216" s="14"/>
      <c r="NMC3216" s="14"/>
      <c r="NMD3216" s="14"/>
      <c r="NME3216" s="14"/>
      <c r="NMF3216" s="14"/>
      <c r="NMG3216" s="14"/>
      <c r="NMH3216" s="14"/>
      <c r="NMI3216" s="14"/>
      <c r="NMJ3216" s="14"/>
      <c r="NMK3216" s="14"/>
      <c r="NML3216" s="14"/>
      <c r="NMM3216" s="14"/>
      <c r="NMN3216" s="14"/>
      <c r="NMO3216" s="14"/>
      <c r="NMP3216" s="14"/>
      <c r="NMQ3216" s="14"/>
      <c r="NMR3216" s="14"/>
      <c r="NMS3216" s="14"/>
      <c r="NMT3216" s="14"/>
      <c r="NMU3216" s="14"/>
      <c r="NMV3216" s="14"/>
      <c r="NMW3216" s="14"/>
      <c r="NMX3216" s="14"/>
      <c r="NMY3216" s="14"/>
      <c r="NMZ3216" s="14"/>
      <c r="NNA3216" s="14"/>
      <c r="NNB3216" s="14"/>
      <c r="NNC3216" s="14"/>
      <c r="NND3216" s="14"/>
      <c r="NNE3216" s="14"/>
      <c r="NNF3216" s="14"/>
      <c r="NNG3216" s="14"/>
      <c r="NNH3216" s="14"/>
      <c r="NNI3216" s="14"/>
      <c r="NNJ3216" s="14"/>
      <c r="NNK3216" s="14"/>
      <c r="NNL3216" s="14"/>
      <c r="NNM3216" s="14"/>
      <c r="NNN3216" s="14"/>
      <c r="NNO3216" s="14"/>
      <c r="NNP3216" s="14"/>
      <c r="NNQ3216" s="14"/>
      <c r="NNR3216" s="14"/>
      <c r="NNS3216" s="14"/>
      <c r="NNT3216" s="14"/>
      <c r="NNU3216" s="14"/>
      <c r="NNV3216" s="14"/>
      <c r="NNW3216" s="14"/>
      <c r="NNX3216" s="14"/>
      <c r="NNY3216" s="14"/>
      <c r="NNZ3216" s="14"/>
      <c r="NOA3216" s="14"/>
      <c r="NOB3216" s="14"/>
      <c r="NOC3216" s="14"/>
      <c r="NOD3216" s="14"/>
      <c r="NOE3216" s="14"/>
      <c r="NOF3216" s="14"/>
      <c r="NOG3216" s="14"/>
      <c r="NOH3216" s="14"/>
      <c r="NOI3216" s="14"/>
      <c r="NOJ3216" s="14"/>
      <c r="NOK3216" s="14"/>
      <c r="NOL3216" s="14"/>
      <c r="NOM3216" s="14"/>
      <c r="NON3216" s="14"/>
      <c r="NOO3216" s="14"/>
      <c r="NOP3216" s="14"/>
      <c r="NOQ3216" s="14"/>
      <c r="NOR3216" s="14"/>
      <c r="NOS3216" s="14"/>
      <c r="NOT3216" s="14"/>
      <c r="NOU3216" s="14"/>
      <c r="NOV3216" s="14"/>
      <c r="NOW3216" s="14"/>
      <c r="NOX3216" s="14"/>
      <c r="NOY3216" s="14"/>
      <c r="NOZ3216" s="14"/>
      <c r="NPA3216" s="14"/>
      <c r="NPB3216" s="14"/>
      <c r="NPC3216" s="14"/>
      <c r="NPD3216" s="14"/>
      <c r="NPE3216" s="14"/>
      <c r="NPF3216" s="14"/>
      <c r="NPG3216" s="14"/>
      <c r="NPH3216" s="14"/>
      <c r="NPI3216" s="14"/>
      <c r="NPJ3216" s="14"/>
      <c r="NPK3216" s="14"/>
      <c r="NPL3216" s="14"/>
      <c r="NPM3216" s="14"/>
      <c r="NPN3216" s="14"/>
      <c r="NPO3216" s="14"/>
      <c r="NPP3216" s="14"/>
      <c r="NPQ3216" s="14"/>
      <c r="NPR3216" s="14"/>
      <c r="NPS3216" s="14"/>
      <c r="NPT3216" s="14"/>
      <c r="NPU3216" s="14"/>
      <c r="NPV3216" s="14"/>
      <c r="NPW3216" s="14"/>
      <c r="NPX3216" s="14"/>
      <c r="NPY3216" s="14"/>
      <c r="NPZ3216" s="14"/>
      <c r="NQA3216" s="14"/>
      <c r="NQB3216" s="14"/>
      <c r="NQC3216" s="14"/>
      <c r="NQD3216" s="14"/>
      <c r="NQE3216" s="14"/>
      <c r="NQF3216" s="14"/>
      <c r="NQG3216" s="14"/>
      <c r="NQH3216" s="14"/>
      <c r="NQI3216" s="14"/>
      <c r="NQJ3216" s="14"/>
      <c r="NQK3216" s="14"/>
      <c r="NQL3216" s="14"/>
      <c r="NQM3216" s="14"/>
      <c r="NQN3216" s="14"/>
      <c r="NQO3216" s="14"/>
      <c r="NQP3216" s="14"/>
      <c r="NQQ3216" s="14"/>
      <c r="NQR3216" s="14"/>
      <c r="NQS3216" s="14"/>
      <c r="NQT3216" s="14"/>
      <c r="NQU3216" s="14"/>
      <c r="NQV3216" s="14"/>
      <c r="NQW3216" s="14"/>
      <c r="NQX3216" s="14"/>
      <c r="NQY3216" s="14"/>
      <c r="NQZ3216" s="14"/>
      <c r="NRA3216" s="14"/>
      <c r="NRB3216" s="14"/>
      <c r="NRC3216" s="14"/>
      <c r="NRD3216" s="14"/>
      <c r="NRE3216" s="14"/>
      <c r="NRF3216" s="14"/>
      <c r="NRG3216" s="14"/>
      <c r="NRH3216" s="14"/>
      <c r="NRI3216" s="14"/>
      <c r="NRJ3216" s="14"/>
      <c r="NRK3216" s="14"/>
      <c r="NRL3216" s="14"/>
      <c r="NRM3216" s="14"/>
      <c r="NRN3216" s="14"/>
      <c r="NRO3216" s="14"/>
      <c r="NRP3216" s="14"/>
      <c r="NRQ3216" s="14"/>
      <c r="NRR3216" s="14"/>
      <c r="NRS3216" s="14"/>
      <c r="NRT3216" s="14"/>
      <c r="NRU3216" s="14"/>
      <c r="NRV3216" s="14"/>
      <c r="NRW3216" s="14"/>
      <c r="NRX3216" s="14"/>
      <c r="NRY3216" s="14"/>
      <c r="NRZ3216" s="14"/>
      <c r="NSA3216" s="14"/>
      <c r="NSB3216" s="14"/>
      <c r="NSC3216" s="14"/>
      <c r="NSD3216" s="14"/>
      <c r="NSE3216" s="14"/>
      <c r="NSF3216" s="14"/>
      <c r="NSG3216" s="14"/>
      <c r="NSH3216" s="14"/>
      <c r="NSI3216" s="14"/>
      <c r="NSJ3216" s="14"/>
      <c r="NSK3216" s="14"/>
      <c r="NSL3216" s="14"/>
      <c r="NSM3216" s="14"/>
      <c r="NSN3216" s="14"/>
      <c r="NSO3216" s="14"/>
      <c r="NSP3216" s="14"/>
      <c r="NSQ3216" s="14"/>
      <c r="NSR3216" s="14"/>
      <c r="NSS3216" s="14"/>
      <c r="NST3216" s="14"/>
      <c r="NSU3216" s="14"/>
      <c r="NSV3216" s="14"/>
      <c r="NSW3216" s="14"/>
      <c r="NSX3216" s="14"/>
      <c r="NSY3216" s="14"/>
      <c r="NSZ3216" s="14"/>
      <c r="NTA3216" s="14"/>
      <c r="NTB3216" s="14"/>
      <c r="NTC3216" s="14"/>
      <c r="NTD3216" s="14"/>
      <c r="NTE3216" s="14"/>
      <c r="NTF3216" s="14"/>
      <c r="NTG3216" s="14"/>
      <c r="NTH3216" s="14"/>
      <c r="NTI3216" s="14"/>
      <c r="NTJ3216" s="14"/>
      <c r="NTK3216" s="14"/>
      <c r="NTL3216" s="14"/>
      <c r="NTM3216" s="14"/>
      <c r="NTN3216" s="14"/>
      <c r="NTO3216" s="14"/>
      <c r="NTP3216" s="14"/>
      <c r="NTQ3216" s="14"/>
      <c r="NTR3216" s="14"/>
      <c r="NTS3216" s="14"/>
      <c r="NTT3216" s="14"/>
      <c r="NTU3216" s="14"/>
      <c r="NTV3216" s="14"/>
      <c r="NTW3216" s="14"/>
      <c r="NTX3216" s="14"/>
      <c r="NTY3216" s="14"/>
      <c r="NTZ3216" s="14"/>
      <c r="NUA3216" s="14"/>
      <c r="NUB3216" s="14"/>
      <c r="NUC3216" s="14"/>
      <c r="NUD3216" s="14"/>
      <c r="NUE3216" s="14"/>
      <c r="NUF3216" s="14"/>
      <c r="NUG3216" s="14"/>
      <c r="NUH3216" s="14"/>
      <c r="NUI3216" s="14"/>
      <c r="NUJ3216" s="14"/>
      <c r="NUK3216" s="14"/>
      <c r="NUL3216" s="14"/>
      <c r="NUM3216" s="14"/>
      <c r="NUN3216" s="14"/>
      <c r="NUO3216" s="14"/>
      <c r="NUP3216" s="14"/>
      <c r="NUQ3216" s="14"/>
      <c r="NUR3216" s="14"/>
      <c r="NUS3216" s="14"/>
      <c r="NUT3216" s="14"/>
      <c r="NUU3216" s="14"/>
      <c r="NUV3216" s="14"/>
      <c r="NUW3216" s="14"/>
      <c r="NUX3216" s="14"/>
      <c r="NUY3216" s="14"/>
      <c r="NUZ3216" s="14"/>
      <c r="NVA3216" s="14"/>
      <c r="NVB3216" s="14"/>
      <c r="NVC3216" s="14"/>
      <c r="NVD3216" s="14"/>
      <c r="NVE3216" s="14"/>
      <c r="NVF3216" s="14"/>
      <c r="NVG3216" s="14"/>
      <c r="NVH3216" s="14"/>
      <c r="NVI3216" s="14"/>
      <c r="NVJ3216" s="14"/>
      <c r="NVK3216" s="14"/>
      <c r="NVL3216" s="14"/>
      <c r="NVM3216" s="14"/>
      <c r="NVN3216" s="14"/>
      <c r="NVO3216" s="14"/>
      <c r="NVP3216" s="14"/>
      <c r="NVQ3216" s="14"/>
      <c r="NVR3216" s="14"/>
      <c r="NVS3216" s="14"/>
      <c r="NVT3216" s="14"/>
      <c r="NVU3216" s="14"/>
      <c r="NVV3216" s="14"/>
      <c r="NVW3216" s="14"/>
      <c r="NVX3216" s="14"/>
      <c r="NVY3216" s="14"/>
      <c r="NVZ3216" s="14"/>
      <c r="NWA3216" s="14"/>
      <c r="NWB3216" s="14"/>
      <c r="NWC3216" s="14"/>
      <c r="NWD3216" s="14"/>
      <c r="NWE3216" s="14"/>
      <c r="NWF3216" s="14"/>
      <c r="NWG3216" s="14"/>
      <c r="NWH3216" s="14"/>
      <c r="NWI3216" s="14"/>
      <c r="NWJ3216" s="14"/>
      <c r="NWK3216" s="14"/>
      <c r="NWL3216" s="14"/>
      <c r="NWM3216" s="14"/>
      <c r="NWN3216" s="14"/>
      <c r="NWO3216" s="14"/>
      <c r="NWP3216" s="14"/>
      <c r="NWQ3216" s="14"/>
      <c r="NWR3216" s="14"/>
      <c r="NWS3216" s="14"/>
      <c r="NWT3216" s="14"/>
      <c r="NWU3216" s="14"/>
      <c r="NWV3216" s="14"/>
      <c r="NWW3216" s="14"/>
      <c r="NWX3216" s="14"/>
      <c r="NWY3216" s="14"/>
      <c r="NWZ3216" s="14"/>
      <c r="NXA3216" s="14"/>
      <c r="NXB3216" s="14"/>
      <c r="NXC3216" s="14"/>
      <c r="NXD3216" s="14"/>
      <c r="NXE3216" s="14"/>
      <c r="NXF3216" s="14"/>
      <c r="NXG3216" s="14"/>
      <c r="NXH3216" s="14"/>
      <c r="NXI3216" s="14"/>
      <c r="NXJ3216" s="14"/>
      <c r="NXK3216" s="14"/>
      <c r="NXL3216" s="14"/>
      <c r="NXM3216" s="14"/>
      <c r="NXN3216" s="14"/>
      <c r="NXO3216" s="14"/>
      <c r="NXP3216" s="14"/>
      <c r="NXQ3216" s="14"/>
      <c r="NXR3216" s="14"/>
      <c r="NXS3216" s="14"/>
      <c r="NXT3216" s="14"/>
      <c r="NXU3216" s="14"/>
      <c r="NXV3216" s="14"/>
      <c r="NXW3216" s="14"/>
      <c r="NXX3216" s="14"/>
      <c r="NXY3216" s="14"/>
      <c r="NXZ3216" s="14"/>
      <c r="NYA3216" s="14"/>
      <c r="NYB3216" s="14"/>
      <c r="NYC3216" s="14"/>
      <c r="NYD3216" s="14"/>
      <c r="NYE3216" s="14"/>
      <c r="NYF3216" s="14"/>
      <c r="NYG3216" s="14"/>
      <c r="NYH3216" s="14"/>
      <c r="NYI3216" s="14"/>
      <c r="NYJ3216" s="14"/>
      <c r="NYK3216" s="14"/>
      <c r="NYL3216" s="14"/>
      <c r="NYM3216" s="14"/>
      <c r="NYN3216" s="14"/>
      <c r="NYO3216" s="14"/>
      <c r="NYP3216" s="14"/>
      <c r="NYQ3216" s="14"/>
      <c r="NYR3216" s="14"/>
      <c r="NYS3216" s="14"/>
      <c r="NYT3216" s="14"/>
      <c r="NYU3216" s="14"/>
      <c r="NYV3216" s="14"/>
      <c r="NYW3216" s="14"/>
      <c r="NYX3216" s="14"/>
      <c r="NYY3216" s="14"/>
      <c r="NYZ3216" s="14"/>
      <c r="NZA3216" s="14"/>
      <c r="NZB3216" s="14"/>
      <c r="NZC3216" s="14"/>
      <c r="NZD3216" s="14"/>
      <c r="NZE3216" s="14"/>
      <c r="NZF3216" s="14"/>
      <c r="NZG3216" s="14"/>
      <c r="NZH3216" s="14"/>
      <c r="NZI3216" s="14"/>
      <c r="NZJ3216" s="14"/>
      <c r="NZK3216" s="14"/>
      <c r="NZL3216" s="14"/>
      <c r="NZM3216" s="14"/>
      <c r="NZN3216" s="14"/>
      <c r="NZO3216" s="14"/>
      <c r="NZP3216" s="14"/>
      <c r="NZQ3216" s="14"/>
      <c r="NZR3216" s="14"/>
      <c r="NZS3216" s="14"/>
      <c r="NZT3216" s="14"/>
      <c r="NZU3216" s="14"/>
      <c r="NZV3216" s="14"/>
      <c r="NZW3216" s="14"/>
      <c r="NZX3216" s="14"/>
      <c r="NZY3216" s="14"/>
      <c r="NZZ3216" s="14"/>
      <c r="OAA3216" s="14"/>
      <c r="OAB3216" s="14"/>
      <c r="OAC3216" s="14"/>
      <c r="OAD3216" s="14"/>
      <c r="OAE3216" s="14"/>
      <c r="OAF3216" s="14"/>
      <c r="OAG3216" s="14"/>
      <c r="OAH3216" s="14"/>
      <c r="OAI3216" s="14"/>
      <c r="OAJ3216" s="14"/>
      <c r="OAK3216" s="14"/>
      <c r="OAL3216" s="14"/>
      <c r="OAM3216" s="14"/>
      <c r="OAN3216" s="14"/>
      <c r="OAO3216" s="14"/>
      <c r="OAP3216" s="14"/>
      <c r="OAQ3216" s="14"/>
      <c r="OAR3216" s="14"/>
      <c r="OAS3216" s="14"/>
      <c r="OAT3216" s="14"/>
      <c r="OAU3216" s="14"/>
      <c r="OAV3216" s="14"/>
      <c r="OAW3216" s="14"/>
      <c r="OAX3216" s="14"/>
      <c r="OAY3216" s="14"/>
      <c r="OAZ3216" s="14"/>
      <c r="OBA3216" s="14"/>
      <c r="OBB3216" s="14"/>
      <c r="OBC3216" s="14"/>
      <c r="OBD3216" s="14"/>
      <c r="OBE3216" s="14"/>
      <c r="OBF3216" s="14"/>
      <c r="OBG3216" s="14"/>
      <c r="OBH3216" s="14"/>
      <c r="OBI3216" s="14"/>
      <c r="OBJ3216" s="14"/>
      <c r="OBK3216" s="14"/>
      <c r="OBL3216" s="14"/>
      <c r="OBM3216" s="14"/>
      <c r="OBN3216" s="14"/>
      <c r="OBO3216" s="14"/>
      <c r="OBP3216" s="14"/>
      <c r="OBQ3216" s="14"/>
      <c r="OBR3216" s="14"/>
      <c r="OBS3216" s="14"/>
      <c r="OBT3216" s="14"/>
      <c r="OBU3216" s="14"/>
      <c r="OBV3216" s="14"/>
      <c r="OBW3216" s="14"/>
      <c r="OBX3216" s="14"/>
      <c r="OBY3216" s="14"/>
      <c r="OBZ3216" s="14"/>
      <c r="OCA3216" s="14"/>
      <c r="OCB3216" s="14"/>
      <c r="OCC3216" s="14"/>
      <c r="OCD3216" s="14"/>
      <c r="OCE3216" s="14"/>
      <c r="OCF3216" s="14"/>
      <c r="OCG3216" s="14"/>
      <c r="OCH3216" s="14"/>
      <c r="OCI3216" s="14"/>
      <c r="OCJ3216" s="14"/>
      <c r="OCK3216" s="14"/>
      <c r="OCL3216" s="14"/>
      <c r="OCM3216" s="14"/>
      <c r="OCN3216" s="14"/>
      <c r="OCO3216" s="14"/>
      <c r="OCP3216" s="14"/>
      <c r="OCQ3216" s="14"/>
      <c r="OCR3216" s="14"/>
      <c r="OCS3216" s="14"/>
      <c r="OCT3216" s="14"/>
      <c r="OCU3216" s="14"/>
      <c r="OCV3216" s="14"/>
      <c r="OCW3216" s="14"/>
      <c r="OCX3216" s="14"/>
      <c r="OCY3216" s="14"/>
      <c r="OCZ3216" s="14"/>
      <c r="ODA3216" s="14"/>
      <c r="ODB3216" s="14"/>
      <c r="ODC3216" s="14"/>
      <c r="ODD3216" s="14"/>
      <c r="ODE3216" s="14"/>
      <c r="ODF3216" s="14"/>
      <c r="ODG3216" s="14"/>
      <c r="ODH3216" s="14"/>
      <c r="ODI3216" s="14"/>
      <c r="ODJ3216" s="14"/>
      <c r="ODK3216" s="14"/>
      <c r="ODL3216" s="14"/>
      <c r="ODM3216" s="14"/>
      <c r="ODN3216" s="14"/>
      <c r="ODO3216" s="14"/>
      <c r="ODP3216" s="14"/>
      <c r="ODQ3216" s="14"/>
      <c r="ODR3216" s="14"/>
      <c r="ODS3216" s="14"/>
      <c r="ODT3216" s="14"/>
      <c r="ODU3216" s="14"/>
      <c r="ODV3216" s="14"/>
      <c r="ODW3216" s="14"/>
      <c r="ODX3216" s="14"/>
      <c r="ODY3216" s="14"/>
      <c r="ODZ3216" s="14"/>
      <c r="OEA3216" s="14"/>
      <c r="OEB3216" s="14"/>
      <c r="OEC3216" s="14"/>
      <c r="OED3216" s="14"/>
      <c r="OEE3216" s="14"/>
      <c r="OEF3216" s="14"/>
      <c r="OEG3216" s="14"/>
      <c r="OEH3216" s="14"/>
      <c r="OEI3216" s="14"/>
      <c r="OEJ3216" s="14"/>
      <c r="OEK3216" s="14"/>
      <c r="OEL3216" s="14"/>
      <c r="OEM3216" s="14"/>
      <c r="OEN3216" s="14"/>
      <c r="OEO3216" s="14"/>
      <c r="OEP3216" s="14"/>
      <c r="OEQ3216" s="14"/>
      <c r="OER3216" s="14"/>
      <c r="OES3216" s="14"/>
      <c r="OET3216" s="14"/>
      <c r="OEU3216" s="14"/>
      <c r="OEV3216" s="14"/>
      <c r="OEW3216" s="14"/>
      <c r="OEX3216" s="14"/>
      <c r="OEY3216" s="14"/>
      <c r="OEZ3216" s="14"/>
      <c r="OFA3216" s="14"/>
      <c r="OFB3216" s="14"/>
      <c r="OFC3216" s="14"/>
      <c r="OFD3216" s="14"/>
      <c r="OFE3216" s="14"/>
      <c r="OFF3216" s="14"/>
      <c r="OFG3216" s="14"/>
      <c r="OFH3216" s="14"/>
      <c r="OFI3216" s="14"/>
      <c r="OFJ3216" s="14"/>
      <c r="OFK3216" s="14"/>
      <c r="OFL3216" s="14"/>
      <c r="OFM3216" s="14"/>
      <c r="OFN3216" s="14"/>
      <c r="OFO3216" s="14"/>
      <c r="OFP3216" s="14"/>
      <c r="OFQ3216" s="14"/>
      <c r="OFR3216" s="14"/>
      <c r="OFS3216" s="14"/>
      <c r="OFT3216" s="14"/>
      <c r="OFU3216" s="14"/>
      <c r="OFV3216" s="14"/>
      <c r="OFW3216" s="14"/>
      <c r="OFX3216" s="14"/>
      <c r="OFY3216" s="14"/>
      <c r="OFZ3216" s="14"/>
      <c r="OGA3216" s="14"/>
      <c r="OGB3216" s="14"/>
      <c r="OGC3216" s="14"/>
      <c r="OGD3216" s="14"/>
      <c r="OGE3216" s="14"/>
      <c r="OGF3216" s="14"/>
      <c r="OGG3216" s="14"/>
      <c r="OGH3216" s="14"/>
      <c r="OGI3216" s="14"/>
      <c r="OGJ3216" s="14"/>
      <c r="OGK3216" s="14"/>
      <c r="OGL3216" s="14"/>
      <c r="OGM3216" s="14"/>
      <c r="OGN3216" s="14"/>
      <c r="OGO3216" s="14"/>
      <c r="OGP3216" s="14"/>
      <c r="OGQ3216" s="14"/>
      <c r="OGR3216" s="14"/>
      <c r="OGS3216" s="14"/>
      <c r="OGT3216" s="14"/>
      <c r="OGU3216" s="14"/>
      <c r="OGV3216" s="14"/>
      <c r="OGW3216" s="14"/>
      <c r="OGX3216" s="14"/>
      <c r="OGY3216" s="14"/>
      <c r="OGZ3216" s="14"/>
      <c r="OHA3216" s="14"/>
      <c r="OHB3216" s="14"/>
      <c r="OHC3216" s="14"/>
      <c r="OHD3216" s="14"/>
      <c r="OHE3216" s="14"/>
      <c r="OHF3216" s="14"/>
      <c r="OHG3216" s="14"/>
      <c r="OHH3216" s="14"/>
      <c r="OHI3216" s="14"/>
      <c r="OHJ3216" s="14"/>
      <c r="OHK3216" s="14"/>
      <c r="OHL3216" s="14"/>
      <c r="OHM3216" s="14"/>
      <c r="OHN3216" s="14"/>
      <c r="OHO3216" s="14"/>
      <c r="OHP3216" s="14"/>
      <c r="OHQ3216" s="14"/>
      <c r="OHR3216" s="14"/>
      <c r="OHS3216" s="14"/>
      <c r="OHT3216" s="14"/>
      <c r="OHU3216" s="14"/>
      <c r="OHV3216" s="14"/>
      <c r="OHW3216" s="14"/>
      <c r="OHX3216" s="14"/>
      <c r="OHY3216" s="14"/>
      <c r="OHZ3216" s="14"/>
      <c r="OIA3216" s="14"/>
      <c r="OIB3216" s="14"/>
      <c r="OIC3216" s="14"/>
      <c r="OID3216" s="14"/>
      <c r="OIE3216" s="14"/>
      <c r="OIF3216" s="14"/>
      <c r="OIG3216" s="14"/>
      <c r="OIH3216" s="14"/>
      <c r="OII3216" s="14"/>
      <c r="OIJ3216" s="14"/>
      <c r="OIK3216" s="14"/>
      <c r="OIL3216" s="14"/>
      <c r="OIM3216" s="14"/>
      <c r="OIN3216" s="14"/>
      <c r="OIO3216" s="14"/>
      <c r="OIP3216" s="14"/>
      <c r="OIQ3216" s="14"/>
      <c r="OIR3216" s="14"/>
      <c r="OIS3216" s="14"/>
      <c r="OIT3216" s="14"/>
      <c r="OIU3216" s="14"/>
      <c r="OIV3216" s="14"/>
      <c r="OIW3216" s="14"/>
      <c r="OIX3216" s="14"/>
      <c r="OIY3216" s="14"/>
      <c r="OIZ3216" s="14"/>
      <c r="OJA3216" s="14"/>
      <c r="OJB3216" s="14"/>
      <c r="OJC3216" s="14"/>
      <c r="OJD3216" s="14"/>
      <c r="OJE3216" s="14"/>
      <c r="OJF3216" s="14"/>
      <c r="OJG3216" s="14"/>
      <c r="OJH3216" s="14"/>
      <c r="OJI3216" s="14"/>
      <c r="OJJ3216" s="14"/>
      <c r="OJK3216" s="14"/>
      <c r="OJL3216" s="14"/>
      <c r="OJM3216" s="14"/>
      <c r="OJN3216" s="14"/>
      <c r="OJO3216" s="14"/>
      <c r="OJP3216" s="14"/>
      <c r="OJQ3216" s="14"/>
      <c r="OJR3216" s="14"/>
      <c r="OJS3216" s="14"/>
      <c r="OJT3216" s="14"/>
      <c r="OJU3216" s="14"/>
      <c r="OJV3216" s="14"/>
      <c r="OJW3216" s="14"/>
      <c r="OJX3216" s="14"/>
      <c r="OJY3216" s="14"/>
      <c r="OJZ3216" s="14"/>
      <c r="OKA3216" s="14"/>
      <c r="OKB3216" s="14"/>
      <c r="OKC3216" s="14"/>
      <c r="OKD3216" s="14"/>
      <c r="OKE3216" s="14"/>
      <c r="OKF3216" s="14"/>
      <c r="OKG3216" s="14"/>
      <c r="OKH3216" s="14"/>
      <c r="OKI3216" s="14"/>
      <c r="OKJ3216" s="14"/>
      <c r="OKK3216" s="14"/>
      <c r="OKL3216" s="14"/>
      <c r="OKM3216" s="14"/>
      <c r="OKN3216" s="14"/>
      <c r="OKO3216" s="14"/>
      <c r="OKP3216" s="14"/>
      <c r="OKQ3216" s="14"/>
      <c r="OKR3216" s="14"/>
      <c r="OKS3216" s="14"/>
      <c r="OKT3216" s="14"/>
      <c r="OKU3216" s="14"/>
      <c r="OKV3216" s="14"/>
      <c r="OKW3216" s="14"/>
      <c r="OKX3216" s="14"/>
      <c r="OKY3216" s="14"/>
      <c r="OKZ3216" s="14"/>
      <c r="OLA3216" s="14"/>
      <c r="OLB3216" s="14"/>
      <c r="OLC3216" s="14"/>
      <c r="OLD3216" s="14"/>
      <c r="OLE3216" s="14"/>
      <c r="OLF3216" s="14"/>
      <c r="OLG3216" s="14"/>
      <c r="OLH3216" s="14"/>
      <c r="OLI3216" s="14"/>
      <c r="OLJ3216" s="14"/>
      <c r="OLK3216" s="14"/>
      <c r="OLL3216" s="14"/>
      <c r="OLM3216" s="14"/>
      <c r="OLN3216" s="14"/>
      <c r="OLO3216" s="14"/>
      <c r="OLP3216" s="14"/>
      <c r="OLQ3216" s="14"/>
      <c r="OLR3216" s="14"/>
      <c r="OLS3216" s="14"/>
      <c r="OLT3216" s="14"/>
      <c r="OLU3216" s="14"/>
      <c r="OLV3216" s="14"/>
      <c r="OLW3216" s="14"/>
      <c r="OLX3216" s="14"/>
      <c r="OLY3216" s="14"/>
      <c r="OLZ3216" s="14"/>
      <c r="OMA3216" s="14"/>
      <c r="OMB3216" s="14"/>
      <c r="OMC3216" s="14"/>
      <c r="OMD3216" s="14"/>
      <c r="OME3216" s="14"/>
      <c r="OMF3216" s="14"/>
      <c r="OMG3216" s="14"/>
      <c r="OMH3216" s="14"/>
      <c r="OMI3216" s="14"/>
      <c r="OMJ3216" s="14"/>
      <c r="OMK3216" s="14"/>
      <c r="OML3216" s="14"/>
      <c r="OMM3216" s="14"/>
      <c r="OMN3216" s="14"/>
      <c r="OMO3216" s="14"/>
      <c r="OMP3216" s="14"/>
      <c r="OMQ3216" s="14"/>
      <c r="OMR3216" s="14"/>
      <c r="OMS3216" s="14"/>
      <c r="OMT3216" s="14"/>
      <c r="OMU3216" s="14"/>
      <c r="OMV3216" s="14"/>
      <c r="OMW3216" s="14"/>
      <c r="OMX3216" s="14"/>
      <c r="OMY3216" s="14"/>
      <c r="OMZ3216" s="14"/>
      <c r="ONA3216" s="14"/>
      <c r="ONB3216" s="14"/>
      <c r="ONC3216" s="14"/>
      <c r="OND3216" s="14"/>
      <c r="ONE3216" s="14"/>
      <c r="ONF3216" s="14"/>
      <c r="ONG3216" s="14"/>
      <c r="ONH3216" s="14"/>
      <c r="ONI3216" s="14"/>
      <c r="ONJ3216" s="14"/>
      <c r="ONK3216" s="14"/>
      <c r="ONL3216" s="14"/>
      <c r="ONM3216" s="14"/>
      <c r="ONN3216" s="14"/>
      <c r="ONO3216" s="14"/>
      <c r="ONP3216" s="14"/>
      <c r="ONQ3216" s="14"/>
      <c r="ONR3216" s="14"/>
      <c r="ONS3216" s="14"/>
      <c r="ONT3216" s="14"/>
      <c r="ONU3216" s="14"/>
      <c r="ONV3216" s="14"/>
      <c r="ONW3216" s="14"/>
      <c r="ONX3216" s="14"/>
      <c r="ONY3216" s="14"/>
      <c r="ONZ3216" s="14"/>
      <c r="OOA3216" s="14"/>
      <c r="OOB3216" s="14"/>
      <c r="OOC3216" s="14"/>
      <c r="OOD3216" s="14"/>
      <c r="OOE3216" s="14"/>
      <c r="OOF3216" s="14"/>
      <c r="OOG3216" s="14"/>
      <c r="OOH3216" s="14"/>
      <c r="OOI3216" s="14"/>
      <c r="OOJ3216" s="14"/>
      <c r="OOK3216" s="14"/>
      <c r="OOL3216" s="14"/>
      <c r="OOM3216" s="14"/>
      <c r="OON3216" s="14"/>
      <c r="OOO3216" s="14"/>
      <c r="OOP3216" s="14"/>
      <c r="OOQ3216" s="14"/>
      <c r="OOR3216" s="14"/>
      <c r="OOS3216" s="14"/>
      <c r="OOT3216" s="14"/>
      <c r="OOU3216" s="14"/>
      <c r="OOV3216" s="14"/>
      <c r="OOW3216" s="14"/>
      <c r="OOX3216" s="14"/>
      <c r="OOY3216" s="14"/>
      <c r="OOZ3216" s="14"/>
      <c r="OPA3216" s="14"/>
      <c r="OPB3216" s="14"/>
      <c r="OPC3216" s="14"/>
      <c r="OPD3216" s="14"/>
      <c r="OPE3216" s="14"/>
      <c r="OPF3216" s="14"/>
      <c r="OPG3216" s="14"/>
      <c r="OPH3216" s="14"/>
      <c r="OPI3216" s="14"/>
      <c r="OPJ3216" s="14"/>
      <c r="OPK3216" s="14"/>
      <c r="OPL3216" s="14"/>
      <c r="OPM3216" s="14"/>
      <c r="OPN3216" s="14"/>
      <c r="OPO3216" s="14"/>
      <c r="OPP3216" s="14"/>
      <c r="OPQ3216" s="14"/>
      <c r="OPR3216" s="14"/>
      <c r="OPS3216" s="14"/>
      <c r="OPT3216" s="14"/>
      <c r="OPU3216" s="14"/>
      <c r="OPV3216" s="14"/>
      <c r="OPW3216" s="14"/>
      <c r="OPX3216" s="14"/>
      <c r="OPY3216" s="14"/>
      <c r="OPZ3216" s="14"/>
      <c r="OQA3216" s="14"/>
      <c r="OQB3216" s="14"/>
      <c r="OQC3216" s="14"/>
      <c r="OQD3216" s="14"/>
      <c r="OQE3216" s="14"/>
      <c r="OQF3216" s="14"/>
      <c r="OQG3216" s="14"/>
      <c r="OQH3216" s="14"/>
      <c r="OQI3216" s="14"/>
      <c r="OQJ3216" s="14"/>
      <c r="OQK3216" s="14"/>
      <c r="OQL3216" s="14"/>
      <c r="OQM3216" s="14"/>
      <c r="OQN3216" s="14"/>
      <c r="OQO3216" s="14"/>
      <c r="OQP3216" s="14"/>
      <c r="OQQ3216" s="14"/>
      <c r="OQR3216" s="14"/>
      <c r="OQS3216" s="14"/>
      <c r="OQT3216" s="14"/>
      <c r="OQU3216" s="14"/>
      <c r="OQV3216" s="14"/>
      <c r="OQW3216" s="14"/>
      <c r="OQX3216" s="14"/>
      <c r="OQY3216" s="14"/>
      <c r="OQZ3216" s="14"/>
      <c r="ORA3216" s="14"/>
      <c r="ORB3216" s="14"/>
      <c r="ORC3216" s="14"/>
      <c r="ORD3216" s="14"/>
      <c r="ORE3216" s="14"/>
      <c r="ORF3216" s="14"/>
      <c r="ORG3216" s="14"/>
      <c r="ORH3216" s="14"/>
      <c r="ORI3216" s="14"/>
      <c r="ORJ3216" s="14"/>
      <c r="ORK3216" s="14"/>
      <c r="ORL3216" s="14"/>
      <c r="ORM3216" s="14"/>
      <c r="ORN3216" s="14"/>
      <c r="ORO3216" s="14"/>
      <c r="ORP3216" s="14"/>
      <c r="ORQ3216" s="14"/>
      <c r="ORR3216" s="14"/>
      <c r="ORS3216" s="14"/>
      <c r="ORT3216" s="14"/>
      <c r="ORU3216" s="14"/>
      <c r="ORV3216" s="14"/>
      <c r="ORW3216" s="14"/>
      <c r="ORX3216" s="14"/>
      <c r="ORY3216" s="14"/>
      <c r="ORZ3216" s="14"/>
      <c r="OSA3216" s="14"/>
      <c r="OSB3216" s="14"/>
      <c r="OSC3216" s="14"/>
      <c r="OSD3216" s="14"/>
      <c r="OSE3216" s="14"/>
      <c r="OSF3216" s="14"/>
      <c r="OSG3216" s="14"/>
      <c r="OSH3216" s="14"/>
      <c r="OSI3216" s="14"/>
      <c r="OSJ3216" s="14"/>
      <c r="OSK3216" s="14"/>
      <c r="OSL3216" s="14"/>
      <c r="OSM3216" s="14"/>
      <c r="OSN3216" s="14"/>
      <c r="OSO3216" s="14"/>
      <c r="OSP3216" s="14"/>
      <c r="OSQ3216" s="14"/>
      <c r="OSR3216" s="14"/>
      <c r="OSS3216" s="14"/>
      <c r="OST3216" s="14"/>
      <c r="OSU3216" s="14"/>
      <c r="OSV3216" s="14"/>
      <c r="OSW3216" s="14"/>
      <c r="OSX3216" s="14"/>
      <c r="OSY3216" s="14"/>
      <c r="OSZ3216" s="14"/>
      <c r="OTA3216" s="14"/>
      <c r="OTB3216" s="14"/>
      <c r="OTC3216" s="14"/>
      <c r="OTD3216" s="14"/>
      <c r="OTE3216" s="14"/>
      <c r="OTF3216" s="14"/>
      <c r="OTG3216" s="14"/>
      <c r="OTH3216" s="14"/>
      <c r="OTI3216" s="14"/>
      <c r="OTJ3216" s="14"/>
      <c r="OTK3216" s="14"/>
      <c r="OTL3216" s="14"/>
      <c r="OTM3216" s="14"/>
      <c r="OTN3216" s="14"/>
      <c r="OTO3216" s="14"/>
      <c r="OTP3216" s="14"/>
      <c r="OTQ3216" s="14"/>
      <c r="OTR3216" s="14"/>
      <c r="OTS3216" s="14"/>
      <c r="OTT3216" s="14"/>
      <c r="OTU3216" s="14"/>
      <c r="OTV3216" s="14"/>
      <c r="OTW3216" s="14"/>
      <c r="OTX3216" s="14"/>
      <c r="OTY3216" s="14"/>
      <c r="OTZ3216" s="14"/>
      <c r="OUA3216" s="14"/>
      <c r="OUB3216" s="14"/>
      <c r="OUC3216" s="14"/>
      <c r="OUD3216" s="14"/>
      <c r="OUE3216" s="14"/>
      <c r="OUF3216" s="14"/>
      <c r="OUG3216" s="14"/>
      <c r="OUH3216" s="14"/>
      <c r="OUI3216" s="14"/>
      <c r="OUJ3216" s="14"/>
      <c r="OUK3216" s="14"/>
      <c r="OUL3216" s="14"/>
      <c r="OUM3216" s="14"/>
      <c r="OUN3216" s="14"/>
      <c r="OUO3216" s="14"/>
      <c r="OUP3216" s="14"/>
      <c r="OUQ3216" s="14"/>
      <c r="OUR3216" s="14"/>
      <c r="OUS3216" s="14"/>
      <c r="OUT3216" s="14"/>
      <c r="OUU3216" s="14"/>
      <c r="OUV3216" s="14"/>
      <c r="OUW3216" s="14"/>
      <c r="OUX3216" s="14"/>
      <c r="OUY3216" s="14"/>
      <c r="OUZ3216" s="14"/>
      <c r="OVA3216" s="14"/>
      <c r="OVB3216" s="14"/>
      <c r="OVC3216" s="14"/>
      <c r="OVD3216" s="14"/>
      <c r="OVE3216" s="14"/>
      <c r="OVF3216" s="14"/>
      <c r="OVG3216" s="14"/>
      <c r="OVH3216" s="14"/>
      <c r="OVI3216" s="14"/>
      <c r="OVJ3216" s="14"/>
      <c r="OVK3216" s="14"/>
      <c r="OVL3216" s="14"/>
      <c r="OVM3216" s="14"/>
      <c r="OVN3216" s="14"/>
      <c r="OVO3216" s="14"/>
      <c r="OVP3216" s="14"/>
      <c r="OVQ3216" s="14"/>
      <c r="OVR3216" s="14"/>
      <c r="OVS3216" s="14"/>
      <c r="OVT3216" s="14"/>
      <c r="OVU3216" s="14"/>
      <c r="OVV3216" s="14"/>
      <c r="OVW3216" s="14"/>
      <c r="OVX3216" s="14"/>
      <c r="OVY3216" s="14"/>
      <c r="OVZ3216" s="14"/>
      <c r="OWA3216" s="14"/>
      <c r="OWB3216" s="14"/>
      <c r="OWC3216" s="14"/>
      <c r="OWD3216" s="14"/>
      <c r="OWE3216" s="14"/>
      <c r="OWF3216" s="14"/>
      <c r="OWG3216" s="14"/>
      <c r="OWH3216" s="14"/>
      <c r="OWI3216" s="14"/>
      <c r="OWJ3216" s="14"/>
      <c r="OWK3216" s="14"/>
      <c r="OWL3216" s="14"/>
      <c r="OWM3216" s="14"/>
      <c r="OWN3216" s="14"/>
      <c r="OWO3216" s="14"/>
      <c r="OWP3216" s="14"/>
      <c r="OWQ3216" s="14"/>
      <c r="OWR3216" s="14"/>
      <c r="OWS3216" s="14"/>
      <c r="OWT3216" s="14"/>
      <c r="OWU3216" s="14"/>
      <c r="OWV3216" s="14"/>
      <c r="OWW3216" s="14"/>
      <c r="OWX3216" s="14"/>
      <c r="OWY3216" s="14"/>
      <c r="OWZ3216" s="14"/>
      <c r="OXA3216" s="14"/>
      <c r="OXB3216" s="14"/>
      <c r="OXC3216" s="14"/>
      <c r="OXD3216" s="14"/>
      <c r="OXE3216" s="14"/>
      <c r="OXF3216" s="14"/>
      <c r="OXG3216" s="14"/>
      <c r="OXH3216" s="14"/>
      <c r="OXI3216" s="14"/>
      <c r="OXJ3216" s="14"/>
      <c r="OXK3216" s="14"/>
      <c r="OXL3216" s="14"/>
      <c r="OXM3216" s="14"/>
      <c r="OXN3216" s="14"/>
      <c r="OXO3216" s="14"/>
      <c r="OXP3216" s="14"/>
      <c r="OXQ3216" s="14"/>
      <c r="OXR3216" s="14"/>
      <c r="OXS3216" s="14"/>
      <c r="OXT3216" s="14"/>
      <c r="OXU3216" s="14"/>
      <c r="OXV3216" s="14"/>
      <c r="OXW3216" s="14"/>
      <c r="OXX3216" s="14"/>
      <c r="OXY3216" s="14"/>
      <c r="OXZ3216" s="14"/>
      <c r="OYA3216" s="14"/>
      <c r="OYB3216" s="14"/>
      <c r="OYC3216" s="14"/>
      <c r="OYD3216" s="14"/>
      <c r="OYE3216" s="14"/>
      <c r="OYF3216" s="14"/>
      <c r="OYG3216" s="14"/>
      <c r="OYH3216" s="14"/>
      <c r="OYI3216" s="14"/>
      <c r="OYJ3216" s="14"/>
      <c r="OYK3216" s="14"/>
      <c r="OYL3216" s="14"/>
      <c r="OYM3216" s="14"/>
      <c r="OYN3216" s="14"/>
      <c r="OYO3216" s="14"/>
      <c r="OYP3216" s="14"/>
      <c r="OYQ3216" s="14"/>
      <c r="OYR3216" s="14"/>
      <c r="OYS3216" s="14"/>
      <c r="OYT3216" s="14"/>
      <c r="OYU3216" s="14"/>
      <c r="OYV3216" s="14"/>
      <c r="OYW3216" s="14"/>
      <c r="OYX3216" s="14"/>
      <c r="OYY3216" s="14"/>
      <c r="OYZ3216" s="14"/>
      <c r="OZA3216" s="14"/>
      <c r="OZB3216" s="14"/>
      <c r="OZC3216" s="14"/>
      <c r="OZD3216" s="14"/>
      <c r="OZE3216" s="14"/>
      <c r="OZF3216" s="14"/>
      <c r="OZG3216" s="14"/>
      <c r="OZH3216" s="14"/>
      <c r="OZI3216" s="14"/>
      <c r="OZJ3216" s="14"/>
      <c r="OZK3216" s="14"/>
      <c r="OZL3216" s="14"/>
      <c r="OZM3216" s="14"/>
      <c r="OZN3216" s="14"/>
      <c r="OZO3216" s="14"/>
      <c r="OZP3216" s="14"/>
      <c r="OZQ3216" s="14"/>
      <c r="OZR3216" s="14"/>
      <c r="OZS3216" s="14"/>
      <c r="OZT3216" s="14"/>
      <c r="OZU3216" s="14"/>
      <c r="OZV3216" s="14"/>
      <c r="OZW3216" s="14"/>
      <c r="OZX3216" s="14"/>
      <c r="OZY3216" s="14"/>
      <c r="OZZ3216" s="14"/>
      <c r="PAA3216" s="14"/>
      <c r="PAB3216" s="14"/>
      <c r="PAC3216" s="14"/>
      <c r="PAD3216" s="14"/>
      <c r="PAE3216" s="14"/>
      <c r="PAF3216" s="14"/>
      <c r="PAG3216" s="14"/>
      <c r="PAH3216" s="14"/>
      <c r="PAI3216" s="14"/>
      <c r="PAJ3216" s="14"/>
      <c r="PAK3216" s="14"/>
      <c r="PAL3216" s="14"/>
      <c r="PAM3216" s="14"/>
      <c r="PAN3216" s="14"/>
      <c r="PAO3216" s="14"/>
      <c r="PAP3216" s="14"/>
      <c r="PAQ3216" s="14"/>
      <c r="PAR3216" s="14"/>
      <c r="PAS3216" s="14"/>
      <c r="PAT3216" s="14"/>
      <c r="PAU3216" s="14"/>
      <c r="PAV3216" s="14"/>
      <c r="PAW3216" s="14"/>
      <c r="PAX3216" s="14"/>
      <c r="PAY3216" s="14"/>
      <c r="PAZ3216" s="14"/>
      <c r="PBA3216" s="14"/>
      <c r="PBB3216" s="14"/>
      <c r="PBC3216" s="14"/>
      <c r="PBD3216" s="14"/>
      <c r="PBE3216" s="14"/>
      <c r="PBF3216" s="14"/>
      <c r="PBG3216" s="14"/>
      <c r="PBH3216" s="14"/>
      <c r="PBI3216" s="14"/>
      <c r="PBJ3216" s="14"/>
      <c r="PBK3216" s="14"/>
      <c r="PBL3216" s="14"/>
      <c r="PBM3216" s="14"/>
      <c r="PBN3216" s="14"/>
      <c r="PBO3216" s="14"/>
      <c r="PBP3216" s="14"/>
      <c r="PBQ3216" s="14"/>
      <c r="PBR3216" s="14"/>
      <c r="PBS3216" s="14"/>
      <c r="PBT3216" s="14"/>
      <c r="PBU3216" s="14"/>
      <c r="PBV3216" s="14"/>
      <c r="PBW3216" s="14"/>
      <c r="PBX3216" s="14"/>
      <c r="PBY3216" s="14"/>
      <c r="PBZ3216" s="14"/>
      <c r="PCA3216" s="14"/>
      <c r="PCB3216" s="14"/>
      <c r="PCC3216" s="14"/>
      <c r="PCD3216" s="14"/>
      <c r="PCE3216" s="14"/>
      <c r="PCF3216" s="14"/>
      <c r="PCG3216" s="14"/>
      <c r="PCH3216" s="14"/>
      <c r="PCI3216" s="14"/>
      <c r="PCJ3216" s="14"/>
      <c r="PCK3216" s="14"/>
      <c r="PCL3216" s="14"/>
      <c r="PCM3216" s="14"/>
      <c r="PCN3216" s="14"/>
      <c r="PCO3216" s="14"/>
      <c r="PCP3216" s="14"/>
      <c r="PCQ3216" s="14"/>
      <c r="PCR3216" s="14"/>
      <c r="PCS3216" s="14"/>
      <c r="PCT3216" s="14"/>
      <c r="PCU3216" s="14"/>
      <c r="PCV3216" s="14"/>
      <c r="PCW3216" s="14"/>
      <c r="PCX3216" s="14"/>
      <c r="PCY3216" s="14"/>
      <c r="PCZ3216" s="14"/>
      <c r="PDA3216" s="14"/>
      <c r="PDB3216" s="14"/>
      <c r="PDC3216" s="14"/>
      <c r="PDD3216" s="14"/>
      <c r="PDE3216" s="14"/>
      <c r="PDF3216" s="14"/>
      <c r="PDG3216" s="14"/>
      <c r="PDH3216" s="14"/>
      <c r="PDI3216" s="14"/>
      <c r="PDJ3216" s="14"/>
      <c r="PDK3216" s="14"/>
      <c r="PDL3216" s="14"/>
      <c r="PDM3216" s="14"/>
      <c r="PDN3216" s="14"/>
      <c r="PDO3216" s="14"/>
      <c r="PDP3216" s="14"/>
      <c r="PDQ3216" s="14"/>
      <c r="PDR3216" s="14"/>
      <c r="PDS3216" s="14"/>
      <c r="PDT3216" s="14"/>
      <c r="PDU3216" s="14"/>
      <c r="PDV3216" s="14"/>
      <c r="PDW3216" s="14"/>
      <c r="PDX3216" s="14"/>
      <c r="PDY3216" s="14"/>
      <c r="PDZ3216" s="14"/>
      <c r="PEA3216" s="14"/>
      <c r="PEB3216" s="14"/>
      <c r="PEC3216" s="14"/>
      <c r="PED3216" s="14"/>
      <c r="PEE3216" s="14"/>
      <c r="PEF3216" s="14"/>
      <c r="PEG3216" s="14"/>
      <c r="PEH3216" s="14"/>
      <c r="PEI3216" s="14"/>
      <c r="PEJ3216" s="14"/>
      <c r="PEK3216" s="14"/>
      <c r="PEL3216" s="14"/>
      <c r="PEM3216" s="14"/>
      <c r="PEN3216" s="14"/>
      <c r="PEO3216" s="14"/>
      <c r="PEP3216" s="14"/>
      <c r="PEQ3216" s="14"/>
      <c r="PER3216" s="14"/>
      <c r="PES3216" s="14"/>
      <c r="PET3216" s="14"/>
      <c r="PEU3216" s="14"/>
      <c r="PEV3216" s="14"/>
      <c r="PEW3216" s="14"/>
      <c r="PEX3216" s="14"/>
      <c r="PEY3216" s="14"/>
      <c r="PEZ3216" s="14"/>
      <c r="PFA3216" s="14"/>
      <c r="PFB3216" s="14"/>
      <c r="PFC3216" s="14"/>
      <c r="PFD3216" s="14"/>
      <c r="PFE3216" s="14"/>
      <c r="PFF3216" s="14"/>
      <c r="PFG3216" s="14"/>
      <c r="PFH3216" s="14"/>
      <c r="PFI3216" s="14"/>
      <c r="PFJ3216" s="14"/>
      <c r="PFK3216" s="14"/>
      <c r="PFL3216" s="14"/>
      <c r="PFM3216" s="14"/>
      <c r="PFN3216" s="14"/>
      <c r="PFO3216" s="14"/>
      <c r="PFP3216" s="14"/>
      <c r="PFQ3216" s="14"/>
      <c r="PFR3216" s="14"/>
      <c r="PFS3216" s="14"/>
      <c r="PFT3216" s="14"/>
      <c r="PFU3216" s="14"/>
      <c r="PFV3216" s="14"/>
      <c r="PFW3216" s="14"/>
      <c r="PFX3216" s="14"/>
      <c r="PFY3216" s="14"/>
      <c r="PFZ3216" s="14"/>
      <c r="PGA3216" s="14"/>
      <c r="PGB3216" s="14"/>
      <c r="PGC3216" s="14"/>
      <c r="PGD3216" s="14"/>
      <c r="PGE3216" s="14"/>
      <c r="PGF3216" s="14"/>
      <c r="PGG3216" s="14"/>
      <c r="PGH3216" s="14"/>
      <c r="PGI3216" s="14"/>
      <c r="PGJ3216" s="14"/>
      <c r="PGK3216" s="14"/>
      <c r="PGL3216" s="14"/>
      <c r="PGM3216" s="14"/>
      <c r="PGN3216" s="14"/>
      <c r="PGO3216" s="14"/>
      <c r="PGP3216" s="14"/>
      <c r="PGQ3216" s="14"/>
      <c r="PGR3216" s="14"/>
      <c r="PGS3216" s="14"/>
      <c r="PGT3216" s="14"/>
      <c r="PGU3216" s="14"/>
      <c r="PGV3216" s="14"/>
      <c r="PGW3216" s="14"/>
      <c r="PGX3216" s="14"/>
      <c r="PGY3216" s="14"/>
      <c r="PGZ3216" s="14"/>
      <c r="PHA3216" s="14"/>
      <c r="PHB3216" s="14"/>
      <c r="PHC3216" s="14"/>
      <c r="PHD3216" s="14"/>
      <c r="PHE3216" s="14"/>
      <c r="PHF3216" s="14"/>
      <c r="PHG3216" s="14"/>
      <c r="PHH3216" s="14"/>
      <c r="PHI3216" s="14"/>
      <c r="PHJ3216" s="14"/>
      <c r="PHK3216" s="14"/>
      <c r="PHL3216" s="14"/>
      <c r="PHM3216" s="14"/>
      <c r="PHN3216" s="14"/>
      <c r="PHO3216" s="14"/>
      <c r="PHP3216" s="14"/>
      <c r="PHQ3216" s="14"/>
      <c r="PHR3216" s="14"/>
      <c r="PHS3216" s="14"/>
      <c r="PHT3216" s="14"/>
      <c r="PHU3216" s="14"/>
      <c r="PHV3216" s="14"/>
      <c r="PHW3216" s="14"/>
      <c r="PHX3216" s="14"/>
      <c r="PHY3216" s="14"/>
      <c r="PHZ3216" s="14"/>
      <c r="PIA3216" s="14"/>
      <c r="PIB3216" s="14"/>
      <c r="PIC3216" s="14"/>
      <c r="PID3216" s="14"/>
      <c r="PIE3216" s="14"/>
      <c r="PIF3216" s="14"/>
      <c r="PIG3216" s="14"/>
      <c r="PIH3216" s="14"/>
      <c r="PII3216" s="14"/>
      <c r="PIJ3216" s="14"/>
      <c r="PIK3216" s="14"/>
      <c r="PIL3216" s="14"/>
      <c r="PIM3216" s="14"/>
      <c r="PIN3216" s="14"/>
      <c r="PIO3216" s="14"/>
      <c r="PIP3216" s="14"/>
      <c r="PIQ3216" s="14"/>
      <c r="PIR3216" s="14"/>
      <c r="PIS3216" s="14"/>
      <c r="PIT3216" s="14"/>
      <c r="PIU3216" s="14"/>
      <c r="PIV3216" s="14"/>
      <c r="PIW3216" s="14"/>
      <c r="PIX3216" s="14"/>
      <c r="PIY3216" s="14"/>
      <c r="PIZ3216" s="14"/>
      <c r="PJA3216" s="14"/>
      <c r="PJB3216" s="14"/>
      <c r="PJC3216" s="14"/>
      <c r="PJD3216" s="14"/>
      <c r="PJE3216" s="14"/>
      <c r="PJF3216" s="14"/>
      <c r="PJG3216" s="14"/>
      <c r="PJH3216" s="14"/>
      <c r="PJI3216" s="14"/>
      <c r="PJJ3216" s="14"/>
      <c r="PJK3216" s="14"/>
      <c r="PJL3216" s="14"/>
      <c r="PJM3216" s="14"/>
      <c r="PJN3216" s="14"/>
      <c r="PJO3216" s="14"/>
      <c r="PJP3216" s="14"/>
      <c r="PJQ3216" s="14"/>
      <c r="PJR3216" s="14"/>
      <c r="PJS3216" s="14"/>
      <c r="PJT3216" s="14"/>
      <c r="PJU3216" s="14"/>
      <c r="PJV3216" s="14"/>
      <c r="PJW3216" s="14"/>
      <c r="PJX3216" s="14"/>
      <c r="PJY3216" s="14"/>
      <c r="PJZ3216" s="14"/>
      <c r="PKA3216" s="14"/>
      <c r="PKB3216" s="14"/>
      <c r="PKC3216" s="14"/>
      <c r="PKD3216" s="14"/>
      <c r="PKE3216" s="14"/>
      <c r="PKF3216" s="14"/>
      <c r="PKG3216" s="14"/>
      <c r="PKH3216" s="14"/>
      <c r="PKI3216" s="14"/>
      <c r="PKJ3216" s="14"/>
      <c r="PKK3216" s="14"/>
      <c r="PKL3216" s="14"/>
      <c r="PKM3216" s="14"/>
      <c r="PKN3216" s="14"/>
      <c r="PKO3216" s="14"/>
      <c r="PKP3216" s="14"/>
      <c r="PKQ3216" s="14"/>
      <c r="PKR3216" s="14"/>
      <c r="PKS3216" s="14"/>
      <c r="PKT3216" s="14"/>
      <c r="PKU3216" s="14"/>
      <c r="PKV3216" s="14"/>
      <c r="PKW3216" s="14"/>
      <c r="PKX3216" s="14"/>
      <c r="PKY3216" s="14"/>
      <c r="PKZ3216" s="14"/>
      <c r="PLA3216" s="14"/>
      <c r="PLB3216" s="14"/>
      <c r="PLC3216" s="14"/>
      <c r="PLD3216" s="14"/>
      <c r="PLE3216" s="14"/>
      <c r="PLF3216" s="14"/>
      <c r="PLG3216" s="14"/>
      <c r="PLH3216" s="14"/>
      <c r="PLI3216" s="14"/>
      <c r="PLJ3216" s="14"/>
      <c r="PLK3216" s="14"/>
      <c r="PLL3216" s="14"/>
      <c r="PLM3216" s="14"/>
      <c r="PLN3216" s="14"/>
      <c r="PLO3216" s="14"/>
      <c r="PLP3216" s="14"/>
      <c r="PLQ3216" s="14"/>
      <c r="PLR3216" s="14"/>
      <c r="PLS3216" s="14"/>
      <c r="PLT3216" s="14"/>
      <c r="PLU3216" s="14"/>
      <c r="PLV3216" s="14"/>
      <c r="PLW3216" s="14"/>
      <c r="PLX3216" s="14"/>
      <c r="PLY3216" s="14"/>
      <c r="PLZ3216" s="14"/>
      <c r="PMA3216" s="14"/>
      <c r="PMB3216" s="14"/>
      <c r="PMC3216" s="14"/>
      <c r="PMD3216" s="14"/>
      <c r="PME3216" s="14"/>
      <c r="PMF3216" s="14"/>
      <c r="PMG3216" s="14"/>
      <c r="PMH3216" s="14"/>
      <c r="PMI3216" s="14"/>
      <c r="PMJ3216" s="14"/>
      <c r="PMK3216" s="14"/>
      <c r="PML3216" s="14"/>
      <c r="PMM3216" s="14"/>
      <c r="PMN3216" s="14"/>
      <c r="PMO3216" s="14"/>
      <c r="PMP3216" s="14"/>
      <c r="PMQ3216" s="14"/>
      <c r="PMR3216" s="14"/>
      <c r="PMS3216" s="14"/>
      <c r="PMT3216" s="14"/>
      <c r="PMU3216" s="14"/>
      <c r="PMV3216" s="14"/>
      <c r="PMW3216" s="14"/>
      <c r="PMX3216" s="14"/>
      <c r="PMY3216" s="14"/>
      <c r="PMZ3216" s="14"/>
      <c r="PNA3216" s="14"/>
      <c r="PNB3216" s="14"/>
      <c r="PNC3216" s="14"/>
      <c r="PND3216" s="14"/>
      <c r="PNE3216" s="14"/>
      <c r="PNF3216" s="14"/>
      <c r="PNG3216" s="14"/>
      <c r="PNH3216" s="14"/>
      <c r="PNI3216" s="14"/>
      <c r="PNJ3216" s="14"/>
      <c r="PNK3216" s="14"/>
      <c r="PNL3216" s="14"/>
      <c r="PNM3216" s="14"/>
      <c r="PNN3216" s="14"/>
      <c r="PNO3216" s="14"/>
      <c r="PNP3216" s="14"/>
      <c r="PNQ3216" s="14"/>
      <c r="PNR3216" s="14"/>
      <c r="PNS3216" s="14"/>
      <c r="PNT3216" s="14"/>
      <c r="PNU3216" s="14"/>
      <c r="PNV3216" s="14"/>
      <c r="PNW3216" s="14"/>
      <c r="PNX3216" s="14"/>
      <c r="PNY3216" s="14"/>
      <c r="PNZ3216" s="14"/>
      <c r="POA3216" s="14"/>
      <c r="POB3216" s="14"/>
      <c r="POC3216" s="14"/>
      <c r="POD3216" s="14"/>
      <c r="POE3216" s="14"/>
      <c r="POF3216" s="14"/>
      <c r="POG3216" s="14"/>
      <c r="POH3216" s="14"/>
      <c r="POI3216" s="14"/>
      <c r="POJ3216" s="14"/>
      <c r="POK3216" s="14"/>
      <c r="POL3216" s="14"/>
      <c r="POM3216" s="14"/>
      <c r="PON3216" s="14"/>
      <c r="POO3216" s="14"/>
      <c r="POP3216" s="14"/>
      <c r="POQ3216" s="14"/>
      <c r="POR3216" s="14"/>
      <c r="POS3216" s="14"/>
      <c r="POT3216" s="14"/>
      <c r="POU3216" s="14"/>
      <c r="POV3216" s="14"/>
      <c r="POW3216" s="14"/>
      <c r="POX3216" s="14"/>
      <c r="POY3216" s="14"/>
      <c r="POZ3216" s="14"/>
      <c r="PPA3216" s="14"/>
      <c r="PPB3216" s="14"/>
      <c r="PPC3216" s="14"/>
      <c r="PPD3216" s="14"/>
      <c r="PPE3216" s="14"/>
      <c r="PPF3216" s="14"/>
      <c r="PPG3216" s="14"/>
      <c r="PPH3216" s="14"/>
      <c r="PPI3216" s="14"/>
      <c r="PPJ3216" s="14"/>
      <c r="PPK3216" s="14"/>
      <c r="PPL3216" s="14"/>
      <c r="PPM3216" s="14"/>
      <c r="PPN3216" s="14"/>
      <c r="PPO3216" s="14"/>
      <c r="PPP3216" s="14"/>
      <c r="PPQ3216" s="14"/>
      <c r="PPR3216" s="14"/>
      <c r="PPS3216" s="14"/>
      <c r="PPT3216" s="14"/>
      <c r="PPU3216" s="14"/>
      <c r="PPV3216" s="14"/>
      <c r="PPW3216" s="14"/>
      <c r="PPX3216" s="14"/>
      <c r="PPY3216" s="14"/>
      <c r="PPZ3216" s="14"/>
      <c r="PQA3216" s="14"/>
      <c r="PQB3216" s="14"/>
      <c r="PQC3216" s="14"/>
      <c r="PQD3216" s="14"/>
      <c r="PQE3216" s="14"/>
      <c r="PQF3216" s="14"/>
      <c r="PQG3216" s="14"/>
      <c r="PQH3216" s="14"/>
      <c r="PQI3216" s="14"/>
      <c r="PQJ3216" s="14"/>
      <c r="PQK3216" s="14"/>
      <c r="PQL3216" s="14"/>
      <c r="PQM3216" s="14"/>
      <c r="PQN3216" s="14"/>
      <c r="PQO3216" s="14"/>
      <c r="PQP3216" s="14"/>
      <c r="PQQ3216" s="14"/>
      <c r="PQR3216" s="14"/>
      <c r="PQS3216" s="14"/>
      <c r="PQT3216" s="14"/>
      <c r="PQU3216" s="14"/>
      <c r="PQV3216" s="14"/>
      <c r="PQW3216" s="14"/>
      <c r="PQX3216" s="14"/>
      <c r="PQY3216" s="14"/>
      <c r="PQZ3216" s="14"/>
      <c r="PRA3216" s="14"/>
      <c r="PRB3216" s="14"/>
      <c r="PRC3216" s="14"/>
      <c r="PRD3216" s="14"/>
      <c r="PRE3216" s="14"/>
      <c r="PRF3216" s="14"/>
      <c r="PRG3216" s="14"/>
      <c r="PRH3216" s="14"/>
      <c r="PRI3216" s="14"/>
      <c r="PRJ3216" s="14"/>
      <c r="PRK3216" s="14"/>
      <c r="PRL3216" s="14"/>
      <c r="PRM3216" s="14"/>
      <c r="PRN3216" s="14"/>
      <c r="PRO3216" s="14"/>
      <c r="PRP3216" s="14"/>
      <c r="PRQ3216" s="14"/>
      <c r="PRR3216" s="14"/>
      <c r="PRS3216" s="14"/>
      <c r="PRT3216" s="14"/>
      <c r="PRU3216" s="14"/>
      <c r="PRV3216" s="14"/>
      <c r="PRW3216" s="14"/>
      <c r="PRX3216" s="14"/>
      <c r="PRY3216" s="14"/>
      <c r="PRZ3216" s="14"/>
      <c r="PSA3216" s="14"/>
      <c r="PSB3216" s="14"/>
      <c r="PSC3216" s="14"/>
      <c r="PSD3216" s="14"/>
      <c r="PSE3216" s="14"/>
      <c r="PSF3216" s="14"/>
      <c r="PSG3216" s="14"/>
      <c r="PSH3216" s="14"/>
      <c r="PSI3216" s="14"/>
      <c r="PSJ3216" s="14"/>
      <c r="PSK3216" s="14"/>
      <c r="PSL3216" s="14"/>
      <c r="PSM3216" s="14"/>
      <c r="PSN3216" s="14"/>
      <c r="PSO3216" s="14"/>
      <c r="PSP3216" s="14"/>
      <c r="PSQ3216" s="14"/>
      <c r="PSR3216" s="14"/>
      <c r="PSS3216" s="14"/>
      <c r="PST3216" s="14"/>
      <c r="PSU3216" s="14"/>
      <c r="PSV3216" s="14"/>
      <c r="PSW3216" s="14"/>
      <c r="PSX3216" s="14"/>
      <c r="PSY3216" s="14"/>
      <c r="PSZ3216" s="14"/>
      <c r="PTA3216" s="14"/>
      <c r="PTB3216" s="14"/>
      <c r="PTC3216" s="14"/>
      <c r="PTD3216" s="14"/>
      <c r="PTE3216" s="14"/>
      <c r="PTF3216" s="14"/>
      <c r="PTG3216" s="14"/>
      <c r="PTH3216" s="14"/>
      <c r="PTI3216" s="14"/>
      <c r="PTJ3216" s="14"/>
      <c r="PTK3216" s="14"/>
      <c r="PTL3216" s="14"/>
      <c r="PTM3216" s="14"/>
      <c r="PTN3216" s="14"/>
      <c r="PTO3216" s="14"/>
      <c r="PTP3216" s="14"/>
      <c r="PTQ3216" s="14"/>
      <c r="PTR3216" s="14"/>
      <c r="PTS3216" s="14"/>
      <c r="PTT3216" s="14"/>
      <c r="PTU3216" s="14"/>
      <c r="PTV3216" s="14"/>
      <c r="PTW3216" s="14"/>
      <c r="PTX3216" s="14"/>
      <c r="PTY3216" s="14"/>
      <c r="PTZ3216" s="14"/>
      <c r="PUA3216" s="14"/>
      <c r="PUB3216" s="14"/>
      <c r="PUC3216" s="14"/>
      <c r="PUD3216" s="14"/>
      <c r="PUE3216" s="14"/>
      <c r="PUF3216" s="14"/>
      <c r="PUG3216" s="14"/>
      <c r="PUH3216" s="14"/>
      <c r="PUI3216" s="14"/>
      <c r="PUJ3216" s="14"/>
      <c r="PUK3216" s="14"/>
      <c r="PUL3216" s="14"/>
      <c r="PUM3216" s="14"/>
      <c r="PUN3216" s="14"/>
      <c r="PUO3216" s="14"/>
      <c r="PUP3216" s="14"/>
      <c r="PUQ3216" s="14"/>
      <c r="PUR3216" s="14"/>
      <c r="PUS3216" s="14"/>
      <c r="PUT3216" s="14"/>
      <c r="PUU3216" s="14"/>
      <c r="PUV3216" s="14"/>
      <c r="PUW3216" s="14"/>
      <c r="PUX3216" s="14"/>
      <c r="PUY3216" s="14"/>
      <c r="PUZ3216" s="14"/>
      <c r="PVA3216" s="14"/>
      <c r="PVB3216" s="14"/>
      <c r="PVC3216" s="14"/>
      <c r="PVD3216" s="14"/>
      <c r="PVE3216" s="14"/>
      <c r="PVF3216" s="14"/>
      <c r="PVG3216" s="14"/>
      <c r="PVH3216" s="14"/>
      <c r="PVI3216" s="14"/>
      <c r="PVJ3216" s="14"/>
      <c r="PVK3216" s="14"/>
      <c r="PVL3216" s="14"/>
      <c r="PVM3216" s="14"/>
      <c r="PVN3216" s="14"/>
      <c r="PVO3216" s="14"/>
      <c r="PVP3216" s="14"/>
      <c r="PVQ3216" s="14"/>
      <c r="PVR3216" s="14"/>
      <c r="PVS3216" s="14"/>
      <c r="PVT3216" s="14"/>
      <c r="PVU3216" s="14"/>
      <c r="PVV3216" s="14"/>
      <c r="PVW3216" s="14"/>
      <c r="PVX3216" s="14"/>
      <c r="PVY3216" s="14"/>
      <c r="PVZ3216" s="14"/>
      <c r="PWA3216" s="14"/>
      <c r="PWB3216" s="14"/>
      <c r="PWC3216" s="14"/>
      <c r="PWD3216" s="14"/>
      <c r="PWE3216" s="14"/>
      <c r="PWF3216" s="14"/>
      <c r="PWG3216" s="14"/>
      <c r="PWH3216" s="14"/>
      <c r="PWI3216" s="14"/>
      <c r="PWJ3216" s="14"/>
      <c r="PWK3216" s="14"/>
      <c r="PWL3216" s="14"/>
      <c r="PWM3216" s="14"/>
      <c r="PWN3216" s="14"/>
      <c r="PWO3216" s="14"/>
      <c r="PWP3216" s="14"/>
      <c r="PWQ3216" s="14"/>
      <c r="PWR3216" s="14"/>
      <c r="PWS3216" s="14"/>
      <c r="PWT3216" s="14"/>
      <c r="PWU3216" s="14"/>
      <c r="PWV3216" s="14"/>
      <c r="PWW3216" s="14"/>
      <c r="PWX3216" s="14"/>
      <c r="PWY3216" s="14"/>
      <c r="PWZ3216" s="14"/>
      <c r="PXA3216" s="14"/>
      <c r="PXB3216" s="14"/>
      <c r="PXC3216" s="14"/>
      <c r="PXD3216" s="14"/>
      <c r="PXE3216" s="14"/>
      <c r="PXF3216" s="14"/>
      <c r="PXG3216" s="14"/>
      <c r="PXH3216" s="14"/>
      <c r="PXI3216" s="14"/>
      <c r="PXJ3216" s="14"/>
      <c r="PXK3216" s="14"/>
      <c r="PXL3216" s="14"/>
      <c r="PXM3216" s="14"/>
      <c r="PXN3216" s="14"/>
      <c r="PXO3216" s="14"/>
      <c r="PXP3216" s="14"/>
      <c r="PXQ3216" s="14"/>
      <c r="PXR3216" s="14"/>
      <c r="PXS3216" s="14"/>
      <c r="PXT3216" s="14"/>
      <c r="PXU3216" s="14"/>
      <c r="PXV3216" s="14"/>
      <c r="PXW3216" s="14"/>
      <c r="PXX3216" s="14"/>
      <c r="PXY3216" s="14"/>
      <c r="PXZ3216" s="14"/>
      <c r="PYA3216" s="14"/>
      <c r="PYB3216" s="14"/>
      <c r="PYC3216" s="14"/>
      <c r="PYD3216" s="14"/>
      <c r="PYE3216" s="14"/>
      <c r="PYF3216" s="14"/>
      <c r="PYG3216" s="14"/>
      <c r="PYH3216" s="14"/>
      <c r="PYI3216" s="14"/>
      <c r="PYJ3216" s="14"/>
      <c r="PYK3216" s="14"/>
      <c r="PYL3216" s="14"/>
      <c r="PYM3216" s="14"/>
      <c r="PYN3216" s="14"/>
      <c r="PYO3216" s="14"/>
      <c r="PYP3216" s="14"/>
      <c r="PYQ3216" s="14"/>
      <c r="PYR3216" s="14"/>
      <c r="PYS3216" s="14"/>
      <c r="PYT3216" s="14"/>
      <c r="PYU3216" s="14"/>
      <c r="PYV3216" s="14"/>
      <c r="PYW3216" s="14"/>
      <c r="PYX3216" s="14"/>
      <c r="PYY3216" s="14"/>
      <c r="PYZ3216" s="14"/>
      <c r="PZA3216" s="14"/>
      <c r="PZB3216" s="14"/>
      <c r="PZC3216" s="14"/>
      <c r="PZD3216" s="14"/>
      <c r="PZE3216" s="14"/>
      <c r="PZF3216" s="14"/>
      <c r="PZG3216" s="14"/>
      <c r="PZH3216" s="14"/>
      <c r="PZI3216" s="14"/>
      <c r="PZJ3216" s="14"/>
      <c r="PZK3216" s="14"/>
      <c r="PZL3216" s="14"/>
      <c r="PZM3216" s="14"/>
      <c r="PZN3216" s="14"/>
      <c r="PZO3216" s="14"/>
      <c r="PZP3216" s="14"/>
      <c r="PZQ3216" s="14"/>
      <c r="PZR3216" s="14"/>
      <c r="PZS3216" s="14"/>
      <c r="PZT3216" s="14"/>
      <c r="PZU3216" s="14"/>
      <c r="PZV3216" s="14"/>
      <c r="PZW3216" s="14"/>
      <c r="PZX3216" s="14"/>
      <c r="PZY3216" s="14"/>
      <c r="PZZ3216" s="14"/>
      <c r="QAA3216" s="14"/>
      <c r="QAB3216" s="14"/>
      <c r="QAC3216" s="14"/>
      <c r="QAD3216" s="14"/>
      <c r="QAE3216" s="14"/>
      <c r="QAF3216" s="14"/>
      <c r="QAG3216" s="14"/>
      <c r="QAH3216" s="14"/>
      <c r="QAI3216" s="14"/>
      <c r="QAJ3216" s="14"/>
      <c r="QAK3216" s="14"/>
      <c r="QAL3216" s="14"/>
      <c r="QAM3216" s="14"/>
      <c r="QAN3216" s="14"/>
      <c r="QAO3216" s="14"/>
      <c r="QAP3216" s="14"/>
      <c r="QAQ3216" s="14"/>
      <c r="QAR3216" s="14"/>
      <c r="QAS3216" s="14"/>
      <c r="QAT3216" s="14"/>
      <c r="QAU3216" s="14"/>
      <c r="QAV3216" s="14"/>
      <c r="QAW3216" s="14"/>
      <c r="QAX3216" s="14"/>
      <c r="QAY3216" s="14"/>
      <c r="QAZ3216" s="14"/>
      <c r="QBA3216" s="14"/>
      <c r="QBB3216" s="14"/>
      <c r="QBC3216" s="14"/>
      <c r="QBD3216" s="14"/>
      <c r="QBE3216" s="14"/>
      <c r="QBF3216" s="14"/>
      <c r="QBG3216" s="14"/>
      <c r="QBH3216" s="14"/>
      <c r="QBI3216" s="14"/>
      <c r="QBJ3216" s="14"/>
      <c r="QBK3216" s="14"/>
      <c r="QBL3216" s="14"/>
      <c r="QBM3216" s="14"/>
      <c r="QBN3216" s="14"/>
      <c r="QBO3216" s="14"/>
      <c r="QBP3216" s="14"/>
      <c r="QBQ3216" s="14"/>
      <c r="QBR3216" s="14"/>
      <c r="QBS3216" s="14"/>
      <c r="QBT3216" s="14"/>
      <c r="QBU3216" s="14"/>
      <c r="QBV3216" s="14"/>
      <c r="QBW3216" s="14"/>
      <c r="QBX3216" s="14"/>
      <c r="QBY3216" s="14"/>
      <c r="QBZ3216" s="14"/>
      <c r="QCA3216" s="14"/>
      <c r="QCB3216" s="14"/>
      <c r="QCC3216" s="14"/>
      <c r="QCD3216" s="14"/>
      <c r="QCE3216" s="14"/>
      <c r="QCF3216" s="14"/>
      <c r="QCG3216" s="14"/>
      <c r="QCH3216" s="14"/>
      <c r="QCI3216" s="14"/>
      <c r="QCJ3216" s="14"/>
      <c r="QCK3216" s="14"/>
      <c r="QCL3216" s="14"/>
      <c r="QCM3216" s="14"/>
      <c r="QCN3216" s="14"/>
      <c r="QCO3216" s="14"/>
      <c r="QCP3216" s="14"/>
      <c r="QCQ3216" s="14"/>
      <c r="QCR3216" s="14"/>
      <c r="QCS3216" s="14"/>
      <c r="QCT3216" s="14"/>
      <c r="QCU3216" s="14"/>
      <c r="QCV3216" s="14"/>
      <c r="QCW3216" s="14"/>
      <c r="QCX3216" s="14"/>
      <c r="QCY3216" s="14"/>
      <c r="QCZ3216" s="14"/>
      <c r="QDA3216" s="14"/>
      <c r="QDB3216" s="14"/>
      <c r="QDC3216" s="14"/>
      <c r="QDD3216" s="14"/>
      <c r="QDE3216" s="14"/>
      <c r="QDF3216" s="14"/>
      <c r="QDG3216" s="14"/>
      <c r="QDH3216" s="14"/>
      <c r="QDI3216" s="14"/>
      <c r="QDJ3216" s="14"/>
      <c r="QDK3216" s="14"/>
      <c r="QDL3216" s="14"/>
      <c r="QDM3216" s="14"/>
      <c r="QDN3216" s="14"/>
      <c r="QDO3216" s="14"/>
      <c r="QDP3216" s="14"/>
      <c r="QDQ3216" s="14"/>
      <c r="QDR3216" s="14"/>
      <c r="QDS3216" s="14"/>
      <c r="QDT3216" s="14"/>
      <c r="QDU3216" s="14"/>
      <c r="QDV3216" s="14"/>
      <c r="QDW3216" s="14"/>
      <c r="QDX3216" s="14"/>
      <c r="QDY3216" s="14"/>
      <c r="QDZ3216" s="14"/>
      <c r="QEA3216" s="14"/>
      <c r="QEB3216" s="14"/>
      <c r="QEC3216" s="14"/>
      <c r="QED3216" s="14"/>
      <c r="QEE3216" s="14"/>
      <c r="QEF3216" s="14"/>
      <c r="QEG3216" s="14"/>
      <c r="QEH3216" s="14"/>
      <c r="QEI3216" s="14"/>
      <c r="QEJ3216" s="14"/>
      <c r="QEK3216" s="14"/>
      <c r="QEL3216" s="14"/>
      <c r="QEM3216" s="14"/>
      <c r="QEN3216" s="14"/>
      <c r="QEO3216" s="14"/>
      <c r="QEP3216" s="14"/>
      <c r="QEQ3216" s="14"/>
      <c r="QER3216" s="14"/>
      <c r="QES3216" s="14"/>
      <c r="QET3216" s="14"/>
      <c r="QEU3216" s="14"/>
      <c r="QEV3216" s="14"/>
      <c r="QEW3216" s="14"/>
      <c r="QEX3216" s="14"/>
      <c r="QEY3216" s="14"/>
      <c r="QEZ3216" s="14"/>
      <c r="QFA3216" s="14"/>
      <c r="QFB3216" s="14"/>
      <c r="QFC3216" s="14"/>
      <c r="QFD3216" s="14"/>
      <c r="QFE3216" s="14"/>
      <c r="QFF3216" s="14"/>
      <c r="QFG3216" s="14"/>
      <c r="QFH3216" s="14"/>
      <c r="QFI3216" s="14"/>
      <c r="QFJ3216" s="14"/>
      <c r="QFK3216" s="14"/>
      <c r="QFL3216" s="14"/>
      <c r="QFM3216" s="14"/>
      <c r="QFN3216" s="14"/>
      <c r="QFO3216" s="14"/>
      <c r="QFP3216" s="14"/>
      <c r="QFQ3216" s="14"/>
      <c r="QFR3216" s="14"/>
      <c r="QFS3216" s="14"/>
      <c r="QFT3216" s="14"/>
      <c r="QFU3216" s="14"/>
      <c r="QFV3216" s="14"/>
      <c r="QFW3216" s="14"/>
      <c r="QFX3216" s="14"/>
      <c r="QFY3216" s="14"/>
      <c r="QFZ3216" s="14"/>
      <c r="QGA3216" s="14"/>
      <c r="QGB3216" s="14"/>
      <c r="QGC3216" s="14"/>
      <c r="QGD3216" s="14"/>
      <c r="QGE3216" s="14"/>
      <c r="QGF3216" s="14"/>
      <c r="QGG3216" s="14"/>
      <c r="QGH3216" s="14"/>
      <c r="QGI3216" s="14"/>
      <c r="QGJ3216" s="14"/>
      <c r="QGK3216" s="14"/>
      <c r="QGL3216" s="14"/>
      <c r="QGM3216" s="14"/>
      <c r="QGN3216" s="14"/>
      <c r="QGO3216" s="14"/>
      <c r="QGP3216" s="14"/>
      <c r="QGQ3216" s="14"/>
      <c r="QGR3216" s="14"/>
      <c r="QGS3216" s="14"/>
      <c r="QGT3216" s="14"/>
      <c r="QGU3216" s="14"/>
      <c r="QGV3216" s="14"/>
      <c r="QGW3216" s="14"/>
      <c r="QGX3216" s="14"/>
      <c r="QGY3216" s="14"/>
      <c r="QGZ3216" s="14"/>
      <c r="QHA3216" s="14"/>
      <c r="QHB3216" s="14"/>
      <c r="QHC3216" s="14"/>
      <c r="QHD3216" s="14"/>
      <c r="QHE3216" s="14"/>
      <c r="QHF3216" s="14"/>
      <c r="QHG3216" s="14"/>
      <c r="QHH3216" s="14"/>
      <c r="QHI3216" s="14"/>
      <c r="QHJ3216" s="14"/>
      <c r="QHK3216" s="14"/>
      <c r="QHL3216" s="14"/>
      <c r="QHM3216" s="14"/>
      <c r="QHN3216" s="14"/>
      <c r="QHO3216" s="14"/>
      <c r="QHP3216" s="14"/>
      <c r="QHQ3216" s="14"/>
      <c r="QHR3216" s="14"/>
      <c r="QHS3216" s="14"/>
      <c r="QHT3216" s="14"/>
      <c r="QHU3216" s="14"/>
      <c r="QHV3216" s="14"/>
      <c r="QHW3216" s="14"/>
      <c r="QHX3216" s="14"/>
      <c r="QHY3216" s="14"/>
      <c r="QHZ3216" s="14"/>
      <c r="QIA3216" s="14"/>
      <c r="QIB3216" s="14"/>
      <c r="QIC3216" s="14"/>
      <c r="QID3216" s="14"/>
      <c r="QIE3216" s="14"/>
      <c r="QIF3216" s="14"/>
      <c r="QIG3216" s="14"/>
      <c r="QIH3216" s="14"/>
      <c r="QII3216" s="14"/>
      <c r="QIJ3216" s="14"/>
      <c r="QIK3216" s="14"/>
      <c r="QIL3216" s="14"/>
      <c r="QIM3216" s="14"/>
      <c r="QIN3216" s="14"/>
      <c r="QIO3216" s="14"/>
      <c r="QIP3216" s="14"/>
      <c r="QIQ3216" s="14"/>
      <c r="QIR3216" s="14"/>
      <c r="QIS3216" s="14"/>
      <c r="QIT3216" s="14"/>
      <c r="QIU3216" s="14"/>
      <c r="QIV3216" s="14"/>
      <c r="QIW3216" s="14"/>
      <c r="QIX3216" s="14"/>
      <c r="QIY3216" s="14"/>
      <c r="QIZ3216" s="14"/>
      <c r="QJA3216" s="14"/>
      <c r="QJB3216" s="14"/>
      <c r="QJC3216" s="14"/>
      <c r="QJD3216" s="14"/>
      <c r="QJE3216" s="14"/>
      <c r="QJF3216" s="14"/>
      <c r="QJG3216" s="14"/>
      <c r="QJH3216" s="14"/>
      <c r="QJI3216" s="14"/>
      <c r="QJJ3216" s="14"/>
      <c r="QJK3216" s="14"/>
      <c r="QJL3216" s="14"/>
      <c r="QJM3216" s="14"/>
      <c r="QJN3216" s="14"/>
      <c r="QJO3216" s="14"/>
      <c r="QJP3216" s="14"/>
      <c r="QJQ3216" s="14"/>
      <c r="QJR3216" s="14"/>
      <c r="QJS3216" s="14"/>
      <c r="QJT3216" s="14"/>
      <c r="QJU3216" s="14"/>
      <c r="QJV3216" s="14"/>
      <c r="QJW3216" s="14"/>
      <c r="QJX3216" s="14"/>
      <c r="QJY3216" s="14"/>
      <c r="QJZ3216" s="14"/>
      <c r="QKA3216" s="14"/>
      <c r="QKB3216" s="14"/>
      <c r="QKC3216" s="14"/>
      <c r="QKD3216" s="14"/>
      <c r="QKE3216" s="14"/>
      <c r="QKF3216" s="14"/>
      <c r="QKG3216" s="14"/>
      <c r="QKH3216" s="14"/>
      <c r="QKI3216" s="14"/>
      <c r="QKJ3216" s="14"/>
      <c r="QKK3216" s="14"/>
      <c r="QKL3216" s="14"/>
      <c r="QKM3216" s="14"/>
      <c r="QKN3216" s="14"/>
      <c r="QKO3216" s="14"/>
      <c r="QKP3216" s="14"/>
      <c r="QKQ3216" s="14"/>
      <c r="QKR3216" s="14"/>
      <c r="QKS3216" s="14"/>
      <c r="QKT3216" s="14"/>
      <c r="QKU3216" s="14"/>
      <c r="QKV3216" s="14"/>
      <c r="QKW3216" s="14"/>
      <c r="QKX3216" s="14"/>
      <c r="QKY3216" s="14"/>
      <c r="QKZ3216" s="14"/>
      <c r="QLA3216" s="14"/>
      <c r="QLB3216" s="14"/>
      <c r="QLC3216" s="14"/>
      <c r="QLD3216" s="14"/>
      <c r="QLE3216" s="14"/>
      <c r="QLF3216" s="14"/>
      <c r="QLG3216" s="14"/>
      <c r="QLH3216" s="14"/>
      <c r="QLI3216" s="14"/>
      <c r="QLJ3216" s="14"/>
      <c r="QLK3216" s="14"/>
      <c r="QLL3216" s="14"/>
      <c r="QLM3216" s="14"/>
      <c r="QLN3216" s="14"/>
      <c r="QLO3216" s="14"/>
      <c r="QLP3216" s="14"/>
      <c r="QLQ3216" s="14"/>
      <c r="QLR3216" s="14"/>
      <c r="QLS3216" s="14"/>
      <c r="QLT3216" s="14"/>
      <c r="QLU3216" s="14"/>
      <c r="QLV3216" s="14"/>
      <c r="QLW3216" s="14"/>
      <c r="QLX3216" s="14"/>
      <c r="QLY3216" s="14"/>
      <c r="QLZ3216" s="14"/>
      <c r="QMA3216" s="14"/>
      <c r="QMB3216" s="14"/>
      <c r="QMC3216" s="14"/>
      <c r="QMD3216" s="14"/>
      <c r="QME3216" s="14"/>
      <c r="QMF3216" s="14"/>
      <c r="QMG3216" s="14"/>
      <c r="QMH3216" s="14"/>
      <c r="QMI3216" s="14"/>
      <c r="QMJ3216" s="14"/>
      <c r="QMK3216" s="14"/>
      <c r="QML3216" s="14"/>
      <c r="QMM3216" s="14"/>
      <c r="QMN3216" s="14"/>
      <c r="QMO3216" s="14"/>
      <c r="QMP3216" s="14"/>
      <c r="QMQ3216" s="14"/>
      <c r="QMR3216" s="14"/>
      <c r="QMS3216" s="14"/>
      <c r="QMT3216" s="14"/>
      <c r="QMU3216" s="14"/>
      <c r="QMV3216" s="14"/>
      <c r="QMW3216" s="14"/>
      <c r="QMX3216" s="14"/>
      <c r="QMY3216" s="14"/>
      <c r="QMZ3216" s="14"/>
      <c r="QNA3216" s="14"/>
      <c r="QNB3216" s="14"/>
      <c r="QNC3216" s="14"/>
      <c r="QND3216" s="14"/>
      <c r="QNE3216" s="14"/>
      <c r="QNF3216" s="14"/>
      <c r="QNG3216" s="14"/>
      <c r="QNH3216" s="14"/>
      <c r="QNI3216" s="14"/>
      <c r="QNJ3216" s="14"/>
      <c r="QNK3216" s="14"/>
      <c r="QNL3216" s="14"/>
      <c r="QNM3216" s="14"/>
      <c r="QNN3216" s="14"/>
      <c r="QNO3216" s="14"/>
      <c r="QNP3216" s="14"/>
      <c r="QNQ3216" s="14"/>
      <c r="QNR3216" s="14"/>
      <c r="QNS3216" s="14"/>
      <c r="QNT3216" s="14"/>
      <c r="QNU3216" s="14"/>
      <c r="QNV3216" s="14"/>
      <c r="QNW3216" s="14"/>
      <c r="QNX3216" s="14"/>
      <c r="QNY3216" s="14"/>
      <c r="QNZ3216" s="14"/>
      <c r="QOA3216" s="14"/>
      <c r="QOB3216" s="14"/>
      <c r="QOC3216" s="14"/>
      <c r="QOD3216" s="14"/>
      <c r="QOE3216" s="14"/>
      <c r="QOF3216" s="14"/>
      <c r="QOG3216" s="14"/>
      <c r="QOH3216" s="14"/>
      <c r="QOI3216" s="14"/>
      <c r="QOJ3216" s="14"/>
      <c r="QOK3216" s="14"/>
      <c r="QOL3216" s="14"/>
      <c r="QOM3216" s="14"/>
      <c r="QON3216" s="14"/>
      <c r="QOO3216" s="14"/>
      <c r="QOP3216" s="14"/>
      <c r="QOQ3216" s="14"/>
      <c r="QOR3216" s="14"/>
      <c r="QOS3216" s="14"/>
      <c r="QOT3216" s="14"/>
      <c r="QOU3216" s="14"/>
      <c r="QOV3216" s="14"/>
      <c r="QOW3216" s="14"/>
      <c r="QOX3216" s="14"/>
      <c r="QOY3216" s="14"/>
      <c r="QOZ3216" s="14"/>
      <c r="QPA3216" s="14"/>
      <c r="QPB3216" s="14"/>
      <c r="QPC3216" s="14"/>
      <c r="QPD3216" s="14"/>
      <c r="QPE3216" s="14"/>
      <c r="QPF3216" s="14"/>
      <c r="QPG3216" s="14"/>
      <c r="QPH3216" s="14"/>
      <c r="QPI3216" s="14"/>
      <c r="QPJ3216" s="14"/>
      <c r="QPK3216" s="14"/>
      <c r="QPL3216" s="14"/>
      <c r="QPM3216" s="14"/>
      <c r="QPN3216" s="14"/>
      <c r="QPO3216" s="14"/>
      <c r="QPP3216" s="14"/>
      <c r="QPQ3216" s="14"/>
      <c r="QPR3216" s="14"/>
      <c r="QPS3216" s="14"/>
      <c r="QPT3216" s="14"/>
      <c r="QPU3216" s="14"/>
      <c r="QPV3216" s="14"/>
      <c r="QPW3216" s="14"/>
      <c r="QPX3216" s="14"/>
      <c r="QPY3216" s="14"/>
      <c r="QPZ3216" s="14"/>
      <c r="QQA3216" s="14"/>
      <c r="QQB3216" s="14"/>
      <c r="QQC3216" s="14"/>
      <c r="QQD3216" s="14"/>
      <c r="QQE3216" s="14"/>
      <c r="QQF3216" s="14"/>
      <c r="QQG3216" s="14"/>
      <c r="QQH3216" s="14"/>
      <c r="QQI3216" s="14"/>
      <c r="QQJ3216" s="14"/>
      <c r="QQK3216" s="14"/>
      <c r="QQL3216" s="14"/>
      <c r="QQM3216" s="14"/>
      <c r="QQN3216" s="14"/>
      <c r="QQO3216" s="14"/>
      <c r="QQP3216" s="14"/>
      <c r="QQQ3216" s="14"/>
      <c r="QQR3216" s="14"/>
      <c r="QQS3216" s="14"/>
      <c r="QQT3216" s="14"/>
      <c r="QQU3216" s="14"/>
      <c r="QQV3216" s="14"/>
      <c r="QQW3216" s="14"/>
      <c r="QQX3216" s="14"/>
      <c r="QQY3216" s="14"/>
      <c r="QQZ3216" s="14"/>
      <c r="QRA3216" s="14"/>
      <c r="QRB3216" s="14"/>
      <c r="QRC3216" s="14"/>
      <c r="QRD3216" s="14"/>
      <c r="QRE3216" s="14"/>
      <c r="QRF3216" s="14"/>
      <c r="QRG3216" s="14"/>
      <c r="QRH3216" s="14"/>
      <c r="QRI3216" s="14"/>
      <c r="QRJ3216" s="14"/>
      <c r="QRK3216" s="14"/>
      <c r="QRL3216" s="14"/>
      <c r="QRM3216" s="14"/>
      <c r="QRN3216" s="14"/>
      <c r="QRO3216" s="14"/>
      <c r="QRP3216" s="14"/>
      <c r="QRQ3216" s="14"/>
      <c r="QRR3216" s="14"/>
      <c r="QRS3216" s="14"/>
      <c r="QRT3216" s="14"/>
      <c r="QRU3216" s="14"/>
      <c r="QRV3216" s="14"/>
      <c r="QRW3216" s="14"/>
      <c r="QRX3216" s="14"/>
      <c r="QRY3216" s="14"/>
      <c r="QRZ3216" s="14"/>
      <c r="QSA3216" s="14"/>
      <c r="QSB3216" s="14"/>
      <c r="QSC3216" s="14"/>
      <c r="QSD3216" s="14"/>
      <c r="QSE3216" s="14"/>
      <c r="QSF3216" s="14"/>
      <c r="QSG3216" s="14"/>
      <c r="QSH3216" s="14"/>
      <c r="QSI3216" s="14"/>
      <c r="QSJ3216" s="14"/>
      <c r="QSK3216" s="14"/>
      <c r="QSL3216" s="14"/>
      <c r="QSM3216" s="14"/>
      <c r="QSN3216" s="14"/>
      <c r="QSO3216" s="14"/>
      <c r="QSP3216" s="14"/>
      <c r="QSQ3216" s="14"/>
      <c r="QSR3216" s="14"/>
      <c r="QSS3216" s="14"/>
      <c r="QST3216" s="14"/>
      <c r="QSU3216" s="14"/>
      <c r="QSV3216" s="14"/>
      <c r="QSW3216" s="14"/>
      <c r="QSX3216" s="14"/>
      <c r="QSY3216" s="14"/>
      <c r="QSZ3216" s="14"/>
      <c r="QTA3216" s="14"/>
      <c r="QTB3216" s="14"/>
      <c r="QTC3216" s="14"/>
      <c r="QTD3216" s="14"/>
      <c r="QTE3216" s="14"/>
      <c r="QTF3216" s="14"/>
      <c r="QTG3216" s="14"/>
      <c r="QTH3216" s="14"/>
      <c r="QTI3216" s="14"/>
      <c r="QTJ3216" s="14"/>
      <c r="QTK3216" s="14"/>
      <c r="QTL3216" s="14"/>
      <c r="QTM3216" s="14"/>
      <c r="QTN3216" s="14"/>
      <c r="QTO3216" s="14"/>
      <c r="QTP3216" s="14"/>
      <c r="QTQ3216" s="14"/>
      <c r="QTR3216" s="14"/>
      <c r="QTS3216" s="14"/>
      <c r="QTT3216" s="14"/>
      <c r="QTU3216" s="14"/>
      <c r="QTV3216" s="14"/>
      <c r="QTW3216" s="14"/>
      <c r="QTX3216" s="14"/>
      <c r="QTY3216" s="14"/>
      <c r="QTZ3216" s="14"/>
      <c r="QUA3216" s="14"/>
      <c r="QUB3216" s="14"/>
      <c r="QUC3216" s="14"/>
      <c r="QUD3216" s="14"/>
      <c r="QUE3216" s="14"/>
      <c r="QUF3216" s="14"/>
      <c r="QUG3216" s="14"/>
      <c r="QUH3216" s="14"/>
      <c r="QUI3216" s="14"/>
      <c r="QUJ3216" s="14"/>
      <c r="QUK3216" s="14"/>
      <c r="QUL3216" s="14"/>
      <c r="QUM3216" s="14"/>
      <c r="QUN3216" s="14"/>
      <c r="QUO3216" s="14"/>
      <c r="QUP3216" s="14"/>
      <c r="QUQ3216" s="14"/>
      <c r="QUR3216" s="14"/>
      <c r="QUS3216" s="14"/>
      <c r="QUT3216" s="14"/>
      <c r="QUU3216" s="14"/>
      <c r="QUV3216" s="14"/>
      <c r="QUW3216" s="14"/>
      <c r="QUX3216" s="14"/>
      <c r="QUY3216" s="14"/>
      <c r="QUZ3216" s="14"/>
      <c r="QVA3216" s="14"/>
      <c r="QVB3216" s="14"/>
      <c r="QVC3216" s="14"/>
      <c r="QVD3216" s="14"/>
      <c r="QVE3216" s="14"/>
      <c r="QVF3216" s="14"/>
      <c r="QVG3216" s="14"/>
      <c r="QVH3216" s="14"/>
      <c r="QVI3216" s="14"/>
      <c r="QVJ3216" s="14"/>
      <c r="QVK3216" s="14"/>
      <c r="QVL3216" s="14"/>
      <c r="QVM3216" s="14"/>
      <c r="QVN3216" s="14"/>
      <c r="QVO3216" s="14"/>
      <c r="QVP3216" s="14"/>
      <c r="QVQ3216" s="14"/>
      <c r="QVR3216" s="14"/>
      <c r="QVS3216" s="14"/>
      <c r="QVT3216" s="14"/>
      <c r="QVU3216" s="14"/>
      <c r="QVV3216" s="14"/>
      <c r="QVW3216" s="14"/>
      <c r="QVX3216" s="14"/>
      <c r="QVY3216" s="14"/>
      <c r="QVZ3216" s="14"/>
      <c r="QWA3216" s="14"/>
      <c r="QWB3216" s="14"/>
      <c r="QWC3216" s="14"/>
      <c r="QWD3216" s="14"/>
      <c r="QWE3216" s="14"/>
      <c r="QWF3216" s="14"/>
      <c r="QWG3216" s="14"/>
      <c r="QWH3216" s="14"/>
      <c r="QWI3216" s="14"/>
      <c r="QWJ3216" s="14"/>
      <c r="QWK3216" s="14"/>
      <c r="QWL3216" s="14"/>
      <c r="QWM3216" s="14"/>
      <c r="QWN3216" s="14"/>
      <c r="QWO3216" s="14"/>
      <c r="QWP3216" s="14"/>
      <c r="QWQ3216" s="14"/>
      <c r="QWR3216" s="14"/>
      <c r="QWS3216" s="14"/>
      <c r="QWT3216" s="14"/>
      <c r="QWU3216" s="14"/>
      <c r="QWV3216" s="14"/>
      <c r="QWW3216" s="14"/>
      <c r="QWX3216" s="14"/>
      <c r="QWY3216" s="14"/>
      <c r="QWZ3216" s="14"/>
      <c r="QXA3216" s="14"/>
      <c r="QXB3216" s="14"/>
      <c r="QXC3216" s="14"/>
      <c r="QXD3216" s="14"/>
      <c r="QXE3216" s="14"/>
      <c r="QXF3216" s="14"/>
      <c r="QXG3216" s="14"/>
      <c r="QXH3216" s="14"/>
      <c r="QXI3216" s="14"/>
      <c r="QXJ3216" s="14"/>
      <c r="QXK3216" s="14"/>
      <c r="QXL3216" s="14"/>
      <c r="QXM3216" s="14"/>
      <c r="QXN3216" s="14"/>
      <c r="QXO3216" s="14"/>
      <c r="QXP3216" s="14"/>
      <c r="QXQ3216" s="14"/>
      <c r="QXR3216" s="14"/>
      <c r="QXS3216" s="14"/>
      <c r="QXT3216" s="14"/>
      <c r="QXU3216" s="14"/>
      <c r="QXV3216" s="14"/>
      <c r="QXW3216" s="14"/>
      <c r="QXX3216" s="14"/>
      <c r="QXY3216" s="14"/>
      <c r="QXZ3216" s="14"/>
      <c r="QYA3216" s="14"/>
      <c r="QYB3216" s="14"/>
      <c r="QYC3216" s="14"/>
      <c r="QYD3216" s="14"/>
      <c r="QYE3216" s="14"/>
      <c r="QYF3216" s="14"/>
      <c r="QYG3216" s="14"/>
      <c r="QYH3216" s="14"/>
      <c r="QYI3216" s="14"/>
      <c r="QYJ3216" s="14"/>
      <c r="QYK3216" s="14"/>
      <c r="QYL3216" s="14"/>
      <c r="QYM3216" s="14"/>
      <c r="QYN3216" s="14"/>
      <c r="QYO3216" s="14"/>
      <c r="QYP3216" s="14"/>
      <c r="QYQ3216" s="14"/>
      <c r="QYR3216" s="14"/>
      <c r="QYS3216" s="14"/>
      <c r="QYT3216" s="14"/>
      <c r="QYU3216" s="14"/>
      <c r="QYV3216" s="14"/>
      <c r="QYW3216" s="14"/>
      <c r="QYX3216" s="14"/>
      <c r="QYY3216" s="14"/>
      <c r="QYZ3216" s="14"/>
      <c r="QZA3216" s="14"/>
      <c r="QZB3216" s="14"/>
      <c r="QZC3216" s="14"/>
      <c r="QZD3216" s="14"/>
      <c r="QZE3216" s="14"/>
      <c r="QZF3216" s="14"/>
      <c r="QZG3216" s="14"/>
      <c r="QZH3216" s="14"/>
      <c r="QZI3216" s="14"/>
      <c r="QZJ3216" s="14"/>
      <c r="QZK3216" s="14"/>
      <c r="QZL3216" s="14"/>
      <c r="QZM3216" s="14"/>
      <c r="QZN3216" s="14"/>
      <c r="QZO3216" s="14"/>
      <c r="QZP3216" s="14"/>
      <c r="QZQ3216" s="14"/>
      <c r="QZR3216" s="14"/>
      <c r="QZS3216" s="14"/>
      <c r="QZT3216" s="14"/>
      <c r="QZU3216" s="14"/>
      <c r="QZV3216" s="14"/>
      <c r="QZW3216" s="14"/>
      <c r="QZX3216" s="14"/>
      <c r="QZY3216" s="14"/>
      <c r="QZZ3216" s="14"/>
      <c r="RAA3216" s="14"/>
      <c r="RAB3216" s="14"/>
      <c r="RAC3216" s="14"/>
      <c r="RAD3216" s="14"/>
      <c r="RAE3216" s="14"/>
      <c r="RAF3216" s="14"/>
      <c r="RAG3216" s="14"/>
      <c r="RAH3216" s="14"/>
      <c r="RAI3216" s="14"/>
      <c r="RAJ3216" s="14"/>
      <c r="RAK3216" s="14"/>
      <c r="RAL3216" s="14"/>
      <c r="RAM3216" s="14"/>
      <c r="RAN3216" s="14"/>
      <c r="RAO3216" s="14"/>
      <c r="RAP3216" s="14"/>
      <c r="RAQ3216" s="14"/>
      <c r="RAR3216" s="14"/>
      <c r="RAS3216" s="14"/>
      <c r="RAT3216" s="14"/>
      <c r="RAU3216" s="14"/>
      <c r="RAV3216" s="14"/>
      <c r="RAW3216" s="14"/>
      <c r="RAX3216" s="14"/>
      <c r="RAY3216" s="14"/>
      <c r="RAZ3216" s="14"/>
      <c r="RBA3216" s="14"/>
      <c r="RBB3216" s="14"/>
      <c r="RBC3216" s="14"/>
      <c r="RBD3216" s="14"/>
      <c r="RBE3216" s="14"/>
      <c r="RBF3216" s="14"/>
      <c r="RBG3216" s="14"/>
      <c r="RBH3216" s="14"/>
      <c r="RBI3216" s="14"/>
      <c r="RBJ3216" s="14"/>
      <c r="RBK3216" s="14"/>
      <c r="RBL3216" s="14"/>
      <c r="RBM3216" s="14"/>
      <c r="RBN3216" s="14"/>
      <c r="RBO3216" s="14"/>
      <c r="RBP3216" s="14"/>
      <c r="RBQ3216" s="14"/>
      <c r="RBR3216" s="14"/>
      <c r="RBS3216" s="14"/>
      <c r="RBT3216" s="14"/>
      <c r="RBU3216" s="14"/>
      <c r="RBV3216" s="14"/>
      <c r="RBW3216" s="14"/>
      <c r="RBX3216" s="14"/>
      <c r="RBY3216" s="14"/>
      <c r="RBZ3216" s="14"/>
      <c r="RCA3216" s="14"/>
      <c r="RCB3216" s="14"/>
      <c r="RCC3216" s="14"/>
      <c r="RCD3216" s="14"/>
      <c r="RCE3216" s="14"/>
      <c r="RCF3216" s="14"/>
      <c r="RCG3216" s="14"/>
      <c r="RCH3216" s="14"/>
      <c r="RCI3216" s="14"/>
      <c r="RCJ3216" s="14"/>
      <c r="RCK3216" s="14"/>
      <c r="RCL3216" s="14"/>
      <c r="RCM3216" s="14"/>
      <c r="RCN3216" s="14"/>
      <c r="RCO3216" s="14"/>
      <c r="RCP3216" s="14"/>
      <c r="RCQ3216" s="14"/>
      <c r="RCR3216" s="14"/>
      <c r="RCS3216" s="14"/>
      <c r="RCT3216" s="14"/>
      <c r="RCU3216" s="14"/>
      <c r="RCV3216" s="14"/>
      <c r="RCW3216" s="14"/>
      <c r="RCX3216" s="14"/>
      <c r="RCY3216" s="14"/>
      <c r="RCZ3216" s="14"/>
      <c r="RDA3216" s="14"/>
      <c r="RDB3216" s="14"/>
      <c r="RDC3216" s="14"/>
      <c r="RDD3216" s="14"/>
      <c r="RDE3216" s="14"/>
      <c r="RDF3216" s="14"/>
      <c r="RDG3216" s="14"/>
      <c r="RDH3216" s="14"/>
      <c r="RDI3216" s="14"/>
      <c r="RDJ3216" s="14"/>
      <c r="RDK3216" s="14"/>
      <c r="RDL3216" s="14"/>
      <c r="RDM3216" s="14"/>
      <c r="RDN3216" s="14"/>
      <c r="RDO3216" s="14"/>
      <c r="RDP3216" s="14"/>
      <c r="RDQ3216" s="14"/>
      <c r="RDR3216" s="14"/>
      <c r="RDS3216" s="14"/>
      <c r="RDT3216" s="14"/>
      <c r="RDU3216" s="14"/>
      <c r="RDV3216" s="14"/>
      <c r="RDW3216" s="14"/>
      <c r="RDX3216" s="14"/>
      <c r="RDY3216" s="14"/>
      <c r="RDZ3216" s="14"/>
      <c r="REA3216" s="14"/>
      <c r="REB3216" s="14"/>
      <c r="REC3216" s="14"/>
      <c r="RED3216" s="14"/>
      <c r="REE3216" s="14"/>
      <c r="REF3216" s="14"/>
      <c r="REG3216" s="14"/>
      <c r="REH3216" s="14"/>
      <c r="REI3216" s="14"/>
      <c r="REJ3216" s="14"/>
      <c r="REK3216" s="14"/>
      <c r="REL3216" s="14"/>
      <c r="REM3216" s="14"/>
      <c r="REN3216" s="14"/>
      <c r="REO3216" s="14"/>
      <c r="REP3216" s="14"/>
      <c r="REQ3216" s="14"/>
      <c r="RER3216" s="14"/>
      <c r="RES3216" s="14"/>
      <c r="RET3216" s="14"/>
      <c r="REU3216" s="14"/>
      <c r="REV3216" s="14"/>
      <c r="REW3216" s="14"/>
      <c r="REX3216" s="14"/>
      <c r="REY3216" s="14"/>
      <c r="REZ3216" s="14"/>
      <c r="RFA3216" s="14"/>
      <c r="RFB3216" s="14"/>
      <c r="RFC3216" s="14"/>
      <c r="RFD3216" s="14"/>
      <c r="RFE3216" s="14"/>
      <c r="RFF3216" s="14"/>
      <c r="RFG3216" s="14"/>
      <c r="RFH3216" s="14"/>
      <c r="RFI3216" s="14"/>
      <c r="RFJ3216" s="14"/>
      <c r="RFK3216" s="14"/>
      <c r="RFL3216" s="14"/>
      <c r="RFM3216" s="14"/>
      <c r="RFN3216" s="14"/>
      <c r="RFO3216" s="14"/>
      <c r="RFP3216" s="14"/>
      <c r="RFQ3216" s="14"/>
      <c r="RFR3216" s="14"/>
      <c r="RFS3216" s="14"/>
      <c r="RFT3216" s="14"/>
      <c r="RFU3216" s="14"/>
      <c r="RFV3216" s="14"/>
      <c r="RFW3216" s="14"/>
      <c r="RFX3216" s="14"/>
      <c r="RFY3216" s="14"/>
      <c r="RFZ3216" s="14"/>
      <c r="RGA3216" s="14"/>
      <c r="RGB3216" s="14"/>
      <c r="RGC3216" s="14"/>
      <c r="RGD3216" s="14"/>
      <c r="RGE3216" s="14"/>
      <c r="RGF3216" s="14"/>
      <c r="RGG3216" s="14"/>
      <c r="RGH3216" s="14"/>
      <c r="RGI3216" s="14"/>
      <c r="RGJ3216" s="14"/>
      <c r="RGK3216" s="14"/>
      <c r="RGL3216" s="14"/>
      <c r="RGM3216" s="14"/>
      <c r="RGN3216" s="14"/>
      <c r="RGO3216" s="14"/>
      <c r="RGP3216" s="14"/>
      <c r="RGQ3216" s="14"/>
      <c r="RGR3216" s="14"/>
      <c r="RGS3216" s="14"/>
      <c r="RGT3216" s="14"/>
      <c r="RGU3216" s="14"/>
      <c r="RGV3216" s="14"/>
      <c r="RGW3216" s="14"/>
      <c r="RGX3216" s="14"/>
      <c r="RGY3216" s="14"/>
      <c r="RGZ3216" s="14"/>
      <c r="RHA3216" s="14"/>
      <c r="RHB3216" s="14"/>
      <c r="RHC3216" s="14"/>
      <c r="RHD3216" s="14"/>
      <c r="RHE3216" s="14"/>
      <c r="RHF3216" s="14"/>
      <c r="RHG3216" s="14"/>
      <c r="RHH3216" s="14"/>
      <c r="RHI3216" s="14"/>
      <c r="RHJ3216" s="14"/>
      <c r="RHK3216" s="14"/>
      <c r="RHL3216" s="14"/>
      <c r="RHM3216" s="14"/>
      <c r="RHN3216" s="14"/>
      <c r="RHO3216" s="14"/>
      <c r="RHP3216" s="14"/>
      <c r="RHQ3216" s="14"/>
      <c r="RHR3216" s="14"/>
      <c r="RHS3216" s="14"/>
      <c r="RHT3216" s="14"/>
      <c r="RHU3216" s="14"/>
      <c r="RHV3216" s="14"/>
      <c r="RHW3216" s="14"/>
      <c r="RHX3216" s="14"/>
      <c r="RHY3216" s="14"/>
      <c r="RHZ3216" s="14"/>
      <c r="RIA3216" s="14"/>
      <c r="RIB3216" s="14"/>
      <c r="RIC3216" s="14"/>
      <c r="RID3216" s="14"/>
      <c r="RIE3216" s="14"/>
      <c r="RIF3216" s="14"/>
      <c r="RIG3216" s="14"/>
      <c r="RIH3216" s="14"/>
      <c r="RII3216" s="14"/>
      <c r="RIJ3216" s="14"/>
      <c r="RIK3216" s="14"/>
      <c r="RIL3216" s="14"/>
      <c r="RIM3216" s="14"/>
      <c r="RIN3216" s="14"/>
      <c r="RIO3216" s="14"/>
      <c r="RIP3216" s="14"/>
      <c r="RIQ3216" s="14"/>
      <c r="RIR3216" s="14"/>
      <c r="RIS3216" s="14"/>
      <c r="RIT3216" s="14"/>
      <c r="RIU3216" s="14"/>
      <c r="RIV3216" s="14"/>
      <c r="RIW3216" s="14"/>
      <c r="RIX3216" s="14"/>
      <c r="RIY3216" s="14"/>
      <c r="RIZ3216" s="14"/>
      <c r="RJA3216" s="14"/>
      <c r="RJB3216" s="14"/>
      <c r="RJC3216" s="14"/>
      <c r="RJD3216" s="14"/>
      <c r="RJE3216" s="14"/>
      <c r="RJF3216" s="14"/>
      <c r="RJG3216" s="14"/>
      <c r="RJH3216" s="14"/>
      <c r="RJI3216" s="14"/>
      <c r="RJJ3216" s="14"/>
      <c r="RJK3216" s="14"/>
      <c r="RJL3216" s="14"/>
      <c r="RJM3216" s="14"/>
      <c r="RJN3216" s="14"/>
      <c r="RJO3216" s="14"/>
      <c r="RJP3216" s="14"/>
      <c r="RJQ3216" s="14"/>
      <c r="RJR3216" s="14"/>
      <c r="RJS3216" s="14"/>
      <c r="RJT3216" s="14"/>
      <c r="RJU3216" s="14"/>
      <c r="RJV3216" s="14"/>
      <c r="RJW3216" s="14"/>
      <c r="RJX3216" s="14"/>
      <c r="RJY3216" s="14"/>
      <c r="RJZ3216" s="14"/>
      <c r="RKA3216" s="14"/>
      <c r="RKB3216" s="14"/>
      <c r="RKC3216" s="14"/>
      <c r="RKD3216" s="14"/>
      <c r="RKE3216" s="14"/>
      <c r="RKF3216" s="14"/>
      <c r="RKG3216" s="14"/>
      <c r="RKH3216" s="14"/>
      <c r="RKI3216" s="14"/>
      <c r="RKJ3216" s="14"/>
      <c r="RKK3216" s="14"/>
      <c r="RKL3216" s="14"/>
      <c r="RKM3216" s="14"/>
      <c r="RKN3216" s="14"/>
      <c r="RKO3216" s="14"/>
      <c r="RKP3216" s="14"/>
      <c r="RKQ3216" s="14"/>
      <c r="RKR3216" s="14"/>
      <c r="RKS3216" s="14"/>
      <c r="RKT3216" s="14"/>
      <c r="RKU3216" s="14"/>
      <c r="RKV3216" s="14"/>
      <c r="RKW3216" s="14"/>
      <c r="RKX3216" s="14"/>
      <c r="RKY3216" s="14"/>
      <c r="RKZ3216" s="14"/>
      <c r="RLA3216" s="14"/>
      <c r="RLB3216" s="14"/>
      <c r="RLC3216" s="14"/>
      <c r="RLD3216" s="14"/>
      <c r="RLE3216" s="14"/>
      <c r="RLF3216" s="14"/>
      <c r="RLG3216" s="14"/>
      <c r="RLH3216" s="14"/>
      <c r="RLI3216" s="14"/>
      <c r="RLJ3216" s="14"/>
      <c r="RLK3216" s="14"/>
      <c r="RLL3216" s="14"/>
      <c r="RLM3216" s="14"/>
      <c r="RLN3216" s="14"/>
      <c r="RLO3216" s="14"/>
      <c r="RLP3216" s="14"/>
      <c r="RLQ3216" s="14"/>
      <c r="RLR3216" s="14"/>
      <c r="RLS3216" s="14"/>
      <c r="RLT3216" s="14"/>
      <c r="RLU3216" s="14"/>
      <c r="RLV3216" s="14"/>
      <c r="RLW3216" s="14"/>
      <c r="RLX3216" s="14"/>
      <c r="RLY3216" s="14"/>
      <c r="RLZ3216" s="14"/>
      <c r="RMA3216" s="14"/>
      <c r="RMB3216" s="14"/>
      <c r="RMC3216" s="14"/>
      <c r="RMD3216" s="14"/>
      <c r="RME3216" s="14"/>
      <c r="RMF3216" s="14"/>
      <c r="RMG3216" s="14"/>
      <c r="RMH3216" s="14"/>
      <c r="RMI3216" s="14"/>
      <c r="RMJ3216" s="14"/>
      <c r="RMK3216" s="14"/>
      <c r="RML3216" s="14"/>
      <c r="RMM3216" s="14"/>
      <c r="RMN3216" s="14"/>
      <c r="RMO3216" s="14"/>
      <c r="RMP3216" s="14"/>
      <c r="RMQ3216" s="14"/>
      <c r="RMR3216" s="14"/>
      <c r="RMS3216" s="14"/>
      <c r="RMT3216" s="14"/>
      <c r="RMU3216" s="14"/>
      <c r="RMV3216" s="14"/>
      <c r="RMW3216" s="14"/>
      <c r="RMX3216" s="14"/>
      <c r="RMY3216" s="14"/>
      <c r="RMZ3216" s="14"/>
      <c r="RNA3216" s="14"/>
      <c r="RNB3216" s="14"/>
      <c r="RNC3216" s="14"/>
      <c r="RND3216" s="14"/>
      <c r="RNE3216" s="14"/>
      <c r="RNF3216" s="14"/>
      <c r="RNG3216" s="14"/>
      <c r="RNH3216" s="14"/>
      <c r="RNI3216" s="14"/>
      <c r="RNJ3216" s="14"/>
      <c r="RNK3216" s="14"/>
      <c r="RNL3216" s="14"/>
      <c r="RNM3216" s="14"/>
      <c r="RNN3216" s="14"/>
      <c r="RNO3216" s="14"/>
      <c r="RNP3216" s="14"/>
      <c r="RNQ3216" s="14"/>
      <c r="RNR3216" s="14"/>
      <c r="RNS3216" s="14"/>
      <c r="RNT3216" s="14"/>
      <c r="RNU3216" s="14"/>
      <c r="RNV3216" s="14"/>
      <c r="RNW3216" s="14"/>
      <c r="RNX3216" s="14"/>
      <c r="RNY3216" s="14"/>
      <c r="RNZ3216" s="14"/>
      <c r="ROA3216" s="14"/>
      <c r="ROB3216" s="14"/>
      <c r="ROC3216" s="14"/>
      <c r="ROD3216" s="14"/>
      <c r="ROE3216" s="14"/>
      <c r="ROF3216" s="14"/>
      <c r="ROG3216" s="14"/>
      <c r="ROH3216" s="14"/>
      <c r="ROI3216" s="14"/>
      <c r="ROJ3216" s="14"/>
      <c r="ROK3216" s="14"/>
      <c r="ROL3216" s="14"/>
      <c r="ROM3216" s="14"/>
      <c r="RON3216" s="14"/>
      <c r="ROO3216" s="14"/>
      <c r="ROP3216" s="14"/>
      <c r="ROQ3216" s="14"/>
      <c r="ROR3216" s="14"/>
      <c r="ROS3216" s="14"/>
      <c r="ROT3216" s="14"/>
      <c r="ROU3216" s="14"/>
      <c r="ROV3216" s="14"/>
      <c r="ROW3216" s="14"/>
      <c r="ROX3216" s="14"/>
      <c r="ROY3216" s="14"/>
      <c r="ROZ3216" s="14"/>
      <c r="RPA3216" s="14"/>
      <c r="RPB3216" s="14"/>
      <c r="RPC3216" s="14"/>
      <c r="RPD3216" s="14"/>
      <c r="RPE3216" s="14"/>
      <c r="RPF3216" s="14"/>
      <c r="RPG3216" s="14"/>
      <c r="RPH3216" s="14"/>
      <c r="RPI3216" s="14"/>
      <c r="RPJ3216" s="14"/>
      <c r="RPK3216" s="14"/>
      <c r="RPL3216" s="14"/>
      <c r="RPM3216" s="14"/>
      <c r="RPN3216" s="14"/>
      <c r="RPO3216" s="14"/>
      <c r="RPP3216" s="14"/>
      <c r="RPQ3216" s="14"/>
      <c r="RPR3216" s="14"/>
      <c r="RPS3216" s="14"/>
      <c r="RPT3216" s="14"/>
      <c r="RPU3216" s="14"/>
      <c r="RPV3216" s="14"/>
      <c r="RPW3216" s="14"/>
      <c r="RPX3216" s="14"/>
      <c r="RPY3216" s="14"/>
      <c r="RPZ3216" s="14"/>
      <c r="RQA3216" s="14"/>
      <c r="RQB3216" s="14"/>
      <c r="RQC3216" s="14"/>
      <c r="RQD3216" s="14"/>
      <c r="RQE3216" s="14"/>
      <c r="RQF3216" s="14"/>
      <c r="RQG3216" s="14"/>
      <c r="RQH3216" s="14"/>
      <c r="RQI3216" s="14"/>
      <c r="RQJ3216" s="14"/>
      <c r="RQK3216" s="14"/>
      <c r="RQL3216" s="14"/>
      <c r="RQM3216" s="14"/>
      <c r="RQN3216" s="14"/>
      <c r="RQO3216" s="14"/>
      <c r="RQP3216" s="14"/>
      <c r="RQQ3216" s="14"/>
      <c r="RQR3216" s="14"/>
      <c r="RQS3216" s="14"/>
      <c r="RQT3216" s="14"/>
      <c r="RQU3216" s="14"/>
      <c r="RQV3216" s="14"/>
      <c r="RQW3216" s="14"/>
      <c r="RQX3216" s="14"/>
      <c r="RQY3216" s="14"/>
      <c r="RQZ3216" s="14"/>
      <c r="RRA3216" s="14"/>
      <c r="RRB3216" s="14"/>
      <c r="RRC3216" s="14"/>
      <c r="RRD3216" s="14"/>
      <c r="RRE3216" s="14"/>
      <c r="RRF3216" s="14"/>
      <c r="RRG3216" s="14"/>
      <c r="RRH3216" s="14"/>
      <c r="RRI3216" s="14"/>
      <c r="RRJ3216" s="14"/>
      <c r="RRK3216" s="14"/>
      <c r="RRL3216" s="14"/>
      <c r="RRM3216" s="14"/>
      <c r="RRN3216" s="14"/>
      <c r="RRO3216" s="14"/>
      <c r="RRP3216" s="14"/>
      <c r="RRQ3216" s="14"/>
      <c r="RRR3216" s="14"/>
      <c r="RRS3216" s="14"/>
      <c r="RRT3216" s="14"/>
      <c r="RRU3216" s="14"/>
      <c r="RRV3216" s="14"/>
      <c r="RRW3216" s="14"/>
      <c r="RRX3216" s="14"/>
      <c r="RRY3216" s="14"/>
      <c r="RRZ3216" s="14"/>
      <c r="RSA3216" s="14"/>
      <c r="RSB3216" s="14"/>
      <c r="RSC3216" s="14"/>
      <c r="RSD3216" s="14"/>
      <c r="RSE3216" s="14"/>
      <c r="RSF3216" s="14"/>
      <c r="RSG3216" s="14"/>
      <c r="RSH3216" s="14"/>
      <c r="RSI3216" s="14"/>
      <c r="RSJ3216" s="14"/>
      <c r="RSK3216" s="14"/>
      <c r="RSL3216" s="14"/>
      <c r="RSM3216" s="14"/>
      <c r="RSN3216" s="14"/>
      <c r="RSO3216" s="14"/>
      <c r="RSP3216" s="14"/>
      <c r="RSQ3216" s="14"/>
      <c r="RSR3216" s="14"/>
      <c r="RSS3216" s="14"/>
      <c r="RST3216" s="14"/>
      <c r="RSU3216" s="14"/>
      <c r="RSV3216" s="14"/>
      <c r="RSW3216" s="14"/>
      <c r="RSX3216" s="14"/>
      <c r="RSY3216" s="14"/>
      <c r="RSZ3216" s="14"/>
      <c r="RTA3216" s="14"/>
      <c r="RTB3216" s="14"/>
      <c r="RTC3216" s="14"/>
      <c r="RTD3216" s="14"/>
      <c r="RTE3216" s="14"/>
      <c r="RTF3216" s="14"/>
      <c r="RTG3216" s="14"/>
      <c r="RTH3216" s="14"/>
      <c r="RTI3216" s="14"/>
      <c r="RTJ3216" s="14"/>
      <c r="RTK3216" s="14"/>
      <c r="RTL3216" s="14"/>
      <c r="RTM3216" s="14"/>
      <c r="RTN3216" s="14"/>
      <c r="RTO3216" s="14"/>
      <c r="RTP3216" s="14"/>
      <c r="RTQ3216" s="14"/>
      <c r="RTR3216" s="14"/>
      <c r="RTS3216" s="14"/>
      <c r="RTT3216" s="14"/>
      <c r="RTU3216" s="14"/>
      <c r="RTV3216" s="14"/>
      <c r="RTW3216" s="14"/>
      <c r="RTX3216" s="14"/>
      <c r="RTY3216" s="14"/>
      <c r="RTZ3216" s="14"/>
      <c r="RUA3216" s="14"/>
      <c r="RUB3216" s="14"/>
      <c r="RUC3216" s="14"/>
      <c r="RUD3216" s="14"/>
      <c r="RUE3216" s="14"/>
      <c r="RUF3216" s="14"/>
      <c r="RUG3216" s="14"/>
      <c r="RUH3216" s="14"/>
      <c r="RUI3216" s="14"/>
      <c r="RUJ3216" s="14"/>
      <c r="RUK3216" s="14"/>
      <c r="RUL3216" s="14"/>
      <c r="RUM3216" s="14"/>
      <c r="RUN3216" s="14"/>
      <c r="RUO3216" s="14"/>
      <c r="RUP3216" s="14"/>
      <c r="RUQ3216" s="14"/>
      <c r="RUR3216" s="14"/>
      <c r="RUS3216" s="14"/>
      <c r="RUT3216" s="14"/>
      <c r="RUU3216" s="14"/>
      <c r="RUV3216" s="14"/>
      <c r="RUW3216" s="14"/>
      <c r="RUX3216" s="14"/>
      <c r="RUY3216" s="14"/>
      <c r="RUZ3216" s="14"/>
      <c r="RVA3216" s="14"/>
      <c r="RVB3216" s="14"/>
      <c r="RVC3216" s="14"/>
      <c r="RVD3216" s="14"/>
      <c r="RVE3216" s="14"/>
      <c r="RVF3216" s="14"/>
      <c r="RVG3216" s="14"/>
      <c r="RVH3216" s="14"/>
      <c r="RVI3216" s="14"/>
      <c r="RVJ3216" s="14"/>
      <c r="RVK3216" s="14"/>
      <c r="RVL3216" s="14"/>
      <c r="RVM3216" s="14"/>
      <c r="RVN3216" s="14"/>
      <c r="RVO3216" s="14"/>
      <c r="RVP3216" s="14"/>
      <c r="RVQ3216" s="14"/>
      <c r="RVR3216" s="14"/>
      <c r="RVS3216" s="14"/>
      <c r="RVT3216" s="14"/>
      <c r="RVU3216" s="14"/>
      <c r="RVV3216" s="14"/>
      <c r="RVW3216" s="14"/>
      <c r="RVX3216" s="14"/>
      <c r="RVY3216" s="14"/>
      <c r="RVZ3216" s="14"/>
      <c r="RWA3216" s="14"/>
      <c r="RWB3216" s="14"/>
      <c r="RWC3216" s="14"/>
      <c r="RWD3216" s="14"/>
      <c r="RWE3216" s="14"/>
      <c r="RWF3216" s="14"/>
      <c r="RWG3216" s="14"/>
      <c r="RWH3216" s="14"/>
      <c r="RWI3216" s="14"/>
      <c r="RWJ3216" s="14"/>
      <c r="RWK3216" s="14"/>
      <c r="RWL3216" s="14"/>
      <c r="RWM3216" s="14"/>
      <c r="RWN3216" s="14"/>
      <c r="RWO3216" s="14"/>
      <c r="RWP3216" s="14"/>
      <c r="RWQ3216" s="14"/>
      <c r="RWR3216" s="14"/>
      <c r="RWS3216" s="14"/>
      <c r="RWT3216" s="14"/>
      <c r="RWU3216" s="14"/>
      <c r="RWV3216" s="14"/>
      <c r="RWW3216" s="14"/>
      <c r="RWX3216" s="14"/>
      <c r="RWY3216" s="14"/>
      <c r="RWZ3216" s="14"/>
      <c r="RXA3216" s="14"/>
      <c r="RXB3216" s="14"/>
      <c r="RXC3216" s="14"/>
      <c r="RXD3216" s="14"/>
      <c r="RXE3216" s="14"/>
      <c r="RXF3216" s="14"/>
      <c r="RXG3216" s="14"/>
      <c r="RXH3216" s="14"/>
      <c r="RXI3216" s="14"/>
      <c r="RXJ3216" s="14"/>
      <c r="RXK3216" s="14"/>
      <c r="RXL3216" s="14"/>
      <c r="RXM3216" s="14"/>
      <c r="RXN3216" s="14"/>
      <c r="RXO3216" s="14"/>
      <c r="RXP3216" s="14"/>
      <c r="RXQ3216" s="14"/>
      <c r="RXR3216" s="14"/>
      <c r="RXS3216" s="14"/>
      <c r="RXT3216" s="14"/>
      <c r="RXU3216" s="14"/>
      <c r="RXV3216" s="14"/>
      <c r="RXW3216" s="14"/>
      <c r="RXX3216" s="14"/>
      <c r="RXY3216" s="14"/>
      <c r="RXZ3216" s="14"/>
      <c r="RYA3216" s="14"/>
      <c r="RYB3216" s="14"/>
      <c r="RYC3216" s="14"/>
      <c r="RYD3216" s="14"/>
      <c r="RYE3216" s="14"/>
      <c r="RYF3216" s="14"/>
      <c r="RYG3216" s="14"/>
      <c r="RYH3216" s="14"/>
      <c r="RYI3216" s="14"/>
      <c r="RYJ3216" s="14"/>
      <c r="RYK3216" s="14"/>
      <c r="RYL3216" s="14"/>
      <c r="RYM3216" s="14"/>
      <c r="RYN3216" s="14"/>
      <c r="RYO3216" s="14"/>
      <c r="RYP3216" s="14"/>
      <c r="RYQ3216" s="14"/>
      <c r="RYR3216" s="14"/>
      <c r="RYS3216" s="14"/>
      <c r="RYT3216" s="14"/>
      <c r="RYU3216" s="14"/>
      <c r="RYV3216" s="14"/>
      <c r="RYW3216" s="14"/>
      <c r="RYX3216" s="14"/>
      <c r="RYY3216" s="14"/>
      <c r="RYZ3216" s="14"/>
      <c r="RZA3216" s="14"/>
      <c r="RZB3216" s="14"/>
      <c r="RZC3216" s="14"/>
      <c r="RZD3216" s="14"/>
      <c r="RZE3216" s="14"/>
      <c r="RZF3216" s="14"/>
      <c r="RZG3216" s="14"/>
      <c r="RZH3216" s="14"/>
      <c r="RZI3216" s="14"/>
      <c r="RZJ3216" s="14"/>
      <c r="RZK3216" s="14"/>
      <c r="RZL3216" s="14"/>
      <c r="RZM3216" s="14"/>
      <c r="RZN3216" s="14"/>
      <c r="RZO3216" s="14"/>
      <c r="RZP3216" s="14"/>
      <c r="RZQ3216" s="14"/>
      <c r="RZR3216" s="14"/>
      <c r="RZS3216" s="14"/>
      <c r="RZT3216" s="14"/>
      <c r="RZU3216" s="14"/>
      <c r="RZV3216" s="14"/>
      <c r="RZW3216" s="14"/>
      <c r="RZX3216" s="14"/>
      <c r="RZY3216" s="14"/>
      <c r="RZZ3216" s="14"/>
      <c r="SAA3216" s="14"/>
      <c r="SAB3216" s="14"/>
      <c r="SAC3216" s="14"/>
      <c r="SAD3216" s="14"/>
      <c r="SAE3216" s="14"/>
      <c r="SAF3216" s="14"/>
      <c r="SAG3216" s="14"/>
      <c r="SAH3216" s="14"/>
      <c r="SAI3216" s="14"/>
      <c r="SAJ3216" s="14"/>
      <c r="SAK3216" s="14"/>
      <c r="SAL3216" s="14"/>
      <c r="SAM3216" s="14"/>
      <c r="SAN3216" s="14"/>
      <c r="SAO3216" s="14"/>
      <c r="SAP3216" s="14"/>
      <c r="SAQ3216" s="14"/>
      <c r="SAR3216" s="14"/>
      <c r="SAS3216" s="14"/>
      <c r="SAT3216" s="14"/>
      <c r="SAU3216" s="14"/>
      <c r="SAV3216" s="14"/>
      <c r="SAW3216" s="14"/>
      <c r="SAX3216" s="14"/>
      <c r="SAY3216" s="14"/>
      <c r="SAZ3216" s="14"/>
      <c r="SBA3216" s="14"/>
      <c r="SBB3216" s="14"/>
      <c r="SBC3216" s="14"/>
      <c r="SBD3216" s="14"/>
      <c r="SBE3216" s="14"/>
      <c r="SBF3216" s="14"/>
      <c r="SBG3216" s="14"/>
      <c r="SBH3216" s="14"/>
      <c r="SBI3216" s="14"/>
      <c r="SBJ3216" s="14"/>
      <c r="SBK3216" s="14"/>
      <c r="SBL3216" s="14"/>
      <c r="SBM3216" s="14"/>
      <c r="SBN3216" s="14"/>
      <c r="SBO3216" s="14"/>
      <c r="SBP3216" s="14"/>
      <c r="SBQ3216" s="14"/>
      <c r="SBR3216" s="14"/>
      <c r="SBS3216" s="14"/>
      <c r="SBT3216" s="14"/>
      <c r="SBU3216" s="14"/>
      <c r="SBV3216" s="14"/>
      <c r="SBW3216" s="14"/>
      <c r="SBX3216" s="14"/>
      <c r="SBY3216" s="14"/>
      <c r="SBZ3216" s="14"/>
      <c r="SCA3216" s="14"/>
      <c r="SCB3216" s="14"/>
      <c r="SCC3216" s="14"/>
      <c r="SCD3216" s="14"/>
      <c r="SCE3216" s="14"/>
      <c r="SCF3216" s="14"/>
      <c r="SCG3216" s="14"/>
      <c r="SCH3216" s="14"/>
      <c r="SCI3216" s="14"/>
      <c r="SCJ3216" s="14"/>
      <c r="SCK3216" s="14"/>
      <c r="SCL3216" s="14"/>
      <c r="SCM3216" s="14"/>
      <c r="SCN3216" s="14"/>
      <c r="SCO3216" s="14"/>
      <c r="SCP3216" s="14"/>
      <c r="SCQ3216" s="14"/>
      <c r="SCR3216" s="14"/>
      <c r="SCS3216" s="14"/>
      <c r="SCT3216" s="14"/>
      <c r="SCU3216" s="14"/>
      <c r="SCV3216" s="14"/>
      <c r="SCW3216" s="14"/>
      <c r="SCX3216" s="14"/>
      <c r="SCY3216" s="14"/>
      <c r="SCZ3216" s="14"/>
      <c r="SDA3216" s="14"/>
      <c r="SDB3216" s="14"/>
      <c r="SDC3216" s="14"/>
      <c r="SDD3216" s="14"/>
      <c r="SDE3216" s="14"/>
      <c r="SDF3216" s="14"/>
      <c r="SDG3216" s="14"/>
      <c r="SDH3216" s="14"/>
      <c r="SDI3216" s="14"/>
      <c r="SDJ3216" s="14"/>
      <c r="SDK3216" s="14"/>
      <c r="SDL3216" s="14"/>
      <c r="SDM3216" s="14"/>
      <c r="SDN3216" s="14"/>
      <c r="SDO3216" s="14"/>
      <c r="SDP3216" s="14"/>
      <c r="SDQ3216" s="14"/>
      <c r="SDR3216" s="14"/>
      <c r="SDS3216" s="14"/>
      <c r="SDT3216" s="14"/>
      <c r="SDU3216" s="14"/>
      <c r="SDV3216" s="14"/>
      <c r="SDW3216" s="14"/>
      <c r="SDX3216" s="14"/>
      <c r="SDY3216" s="14"/>
      <c r="SDZ3216" s="14"/>
      <c r="SEA3216" s="14"/>
      <c r="SEB3216" s="14"/>
      <c r="SEC3216" s="14"/>
      <c r="SED3216" s="14"/>
      <c r="SEE3216" s="14"/>
      <c r="SEF3216" s="14"/>
      <c r="SEG3216" s="14"/>
      <c r="SEH3216" s="14"/>
      <c r="SEI3216" s="14"/>
      <c r="SEJ3216" s="14"/>
      <c r="SEK3216" s="14"/>
      <c r="SEL3216" s="14"/>
      <c r="SEM3216" s="14"/>
      <c r="SEN3216" s="14"/>
      <c r="SEO3216" s="14"/>
      <c r="SEP3216" s="14"/>
      <c r="SEQ3216" s="14"/>
      <c r="SER3216" s="14"/>
      <c r="SES3216" s="14"/>
      <c r="SET3216" s="14"/>
      <c r="SEU3216" s="14"/>
      <c r="SEV3216" s="14"/>
      <c r="SEW3216" s="14"/>
      <c r="SEX3216" s="14"/>
      <c r="SEY3216" s="14"/>
      <c r="SEZ3216" s="14"/>
      <c r="SFA3216" s="14"/>
      <c r="SFB3216" s="14"/>
      <c r="SFC3216" s="14"/>
      <c r="SFD3216" s="14"/>
      <c r="SFE3216" s="14"/>
      <c r="SFF3216" s="14"/>
      <c r="SFG3216" s="14"/>
      <c r="SFH3216" s="14"/>
      <c r="SFI3216" s="14"/>
      <c r="SFJ3216" s="14"/>
      <c r="SFK3216" s="14"/>
      <c r="SFL3216" s="14"/>
      <c r="SFM3216" s="14"/>
      <c r="SFN3216" s="14"/>
      <c r="SFO3216" s="14"/>
      <c r="SFP3216" s="14"/>
      <c r="SFQ3216" s="14"/>
      <c r="SFR3216" s="14"/>
      <c r="SFS3216" s="14"/>
      <c r="SFT3216" s="14"/>
      <c r="SFU3216" s="14"/>
      <c r="SFV3216" s="14"/>
      <c r="SFW3216" s="14"/>
      <c r="SFX3216" s="14"/>
      <c r="SFY3216" s="14"/>
      <c r="SFZ3216" s="14"/>
      <c r="SGA3216" s="14"/>
      <c r="SGB3216" s="14"/>
      <c r="SGC3216" s="14"/>
      <c r="SGD3216" s="14"/>
      <c r="SGE3216" s="14"/>
      <c r="SGF3216" s="14"/>
      <c r="SGG3216" s="14"/>
      <c r="SGH3216" s="14"/>
      <c r="SGI3216" s="14"/>
      <c r="SGJ3216" s="14"/>
      <c r="SGK3216" s="14"/>
      <c r="SGL3216" s="14"/>
      <c r="SGM3216" s="14"/>
      <c r="SGN3216" s="14"/>
      <c r="SGO3216" s="14"/>
      <c r="SGP3216" s="14"/>
      <c r="SGQ3216" s="14"/>
      <c r="SGR3216" s="14"/>
      <c r="SGS3216" s="14"/>
      <c r="SGT3216" s="14"/>
      <c r="SGU3216" s="14"/>
      <c r="SGV3216" s="14"/>
      <c r="SGW3216" s="14"/>
      <c r="SGX3216" s="14"/>
      <c r="SGY3216" s="14"/>
      <c r="SGZ3216" s="14"/>
      <c r="SHA3216" s="14"/>
      <c r="SHB3216" s="14"/>
      <c r="SHC3216" s="14"/>
      <c r="SHD3216" s="14"/>
      <c r="SHE3216" s="14"/>
      <c r="SHF3216" s="14"/>
      <c r="SHG3216" s="14"/>
      <c r="SHH3216" s="14"/>
      <c r="SHI3216" s="14"/>
      <c r="SHJ3216" s="14"/>
      <c r="SHK3216" s="14"/>
      <c r="SHL3216" s="14"/>
      <c r="SHM3216" s="14"/>
      <c r="SHN3216" s="14"/>
      <c r="SHO3216" s="14"/>
      <c r="SHP3216" s="14"/>
      <c r="SHQ3216" s="14"/>
      <c r="SHR3216" s="14"/>
      <c r="SHS3216" s="14"/>
      <c r="SHT3216" s="14"/>
      <c r="SHU3216" s="14"/>
      <c r="SHV3216" s="14"/>
      <c r="SHW3216" s="14"/>
      <c r="SHX3216" s="14"/>
      <c r="SHY3216" s="14"/>
      <c r="SHZ3216" s="14"/>
      <c r="SIA3216" s="14"/>
      <c r="SIB3216" s="14"/>
      <c r="SIC3216" s="14"/>
      <c r="SID3216" s="14"/>
      <c r="SIE3216" s="14"/>
      <c r="SIF3216" s="14"/>
      <c r="SIG3216" s="14"/>
      <c r="SIH3216" s="14"/>
      <c r="SII3216" s="14"/>
      <c r="SIJ3216" s="14"/>
      <c r="SIK3216" s="14"/>
      <c r="SIL3216" s="14"/>
      <c r="SIM3216" s="14"/>
      <c r="SIN3216" s="14"/>
      <c r="SIO3216" s="14"/>
      <c r="SIP3216" s="14"/>
      <c r="SIQ3216" s="14"/>
      <c r="SIR3216" s="14"/>
      <c r="SIS3216" s="14"/>
      <c r="SIT3216" s="14"/>
      <c r="SIU3216" s="14"/>
      <c r="SIV3216" s="14"/>
      <c r="SIW3216" s="14"/>
      <c r="SIX3216" s="14"/>
      <c r="SIY3216" s="14"/>
      <c r="SIZ3216" s="14"/>
      <c r="SJA3216" s="14"/>
      <c r="SJB3216" s="14"/>
      <c r="SJC3216" s="14"/>
      <c r="SJD3216" s="14"/>
      <c r="SJE3216" s="14"/>
      <c r="SJF3216" s="14"/>
      <c r="SJG3216" s="14"/>
      <c r="SJH3216" s="14"/>
      <c r="SJI3216" s="14"/>
      <c r="SJJ3216" s="14"/>
      <c r="SJK3216" s="14"/>
      <c r="SJL3216" s="14"/>
      <c r="SJM3216" s="14"/>
      <c r="SJN3216" s="14"/>
      <c r="SJO3216" s="14"/>
      <c r="SJP3216" s="14"/>
      <c r="SJQ3216" s="14"/>
      <c r="SJR3216" s="14"/>
      <c r="SJS3216" s="14"/>
      <c r="SJT3216" s="14"/>
      <c r="SJU3216" s="14"/>
      <c r="SJV3216" s="14"/>
      <c r="SJW3216" s="14"/>
      <c r="SJX3216" s="14"/>
      <c r="SJY3216" s="14"/>
      <c r="SJZ3216" s="14"/>
      <c r="SKA3216" s="14"/>
      <c r="SKB3216" s="14"/>
      <c r="SKC3216" s="14"/>
      <c r="SKD3216" s="14"/>
      <c r="SKE3216" s="14"/>
      <c r="SKF3216" s="14"/>
      <c r="SKG3216" s="14"/>
      <c r="SKH3216" s="14"/>
      <c r="SKI3216" s="14"/>
      <c r="SKJ3216" s="14"/>
      <c r="SKK3216" s="14"/>
      <c r="SKL3216" s="14"/>
      <c r="SKM3216" s="14"/>
      <c r="SKN3216" s="14"/>
      <c r="SKO3216" s="14"/>
      <c r="SKP3216" s="14"/>
      <c r="SKQ3216" s="14"/>
      <c r="SKR3216" s="14"/>
      <c r="SKS3216" s="14"/>
      <c r="SKT3216" s="14"/>
      <c r="SKU3216" s="14"/>
      <c r="SKV3216" s="14"/>
      <c r="SKW3216" s="14"/>
      <c r="SKX3216" s="14"/>
      <c r="SKY3216" s="14"/>
      <c r="SKZ3216" s="14"/>
      <c r="SLA3216" s="14"/>
      <c r="SLB3216" s="14"/>
      <c r="SLC3216" s="14"/>
      <c r="SLD3216" s="14"/>
      <c r="SLE3216" s="14"/>
      <c r="SLF3216" s="14"/>
      <c r="SLG3216" s="14"/>
      <c r="SLH3216" s="14"/>
      <c r="SLI3216" s="14"/>
      <c r="SLJ3216" s="14"/>
      <c r="SLK3216" s="14"/>
      <c r="SLL3216" s="14"/>
      <c r="SLM3216" s="14"/>
      <c r="SLN3216" s="14"/>
      <c r="SLO3216" s="14"/>
      <c r="SLP3216" s="14"/>
      <c r="SLQ3216" s="14"/>
      <c r="SLR3216" s="14"/>
      <c r="SLS3216" s="14"/>
      <c r="SLT3216" s="14"/>
      <c r="SLU3216" s="14"/>
      <c r="SLV3216" s="14"/>
      <c r="SLW3216" s="14"/>
      <c r="SLX3216" s="14"/>
      <c r="SLY3216" s="14"/>
      <c r="SLZ3216" s="14"/>
      <c r="SMA3216" s="14"/>
      <c r="SMB3216" s="14"/>
      <c r="SMC3216" s="14"/>
      <c r="SMD3216" s="14"/>
      <c r="SME3216" s="14"/>
      <c r="SMF3216" s="14"/>
      <c r="SMG3216" s="14"/>
      <c r="SMH3216" s="14"/>
      <c r="SMI3216" s="14"/>
      <c r="SMJ3216" s="14"/>
      <c r="SMK3216" s="14"/>
      <c r="SML3216" s="14"/>
      <c r="SMM3216" s="14"/>
      <c r="SMN3216" s="14"/>
      <c r="SMO3216" s="14"/>
      <c r="SMP3216" s="14"/>
      <c r="SMQ3216" s="14"/>
      <c r="SMR3216" s="14"/>
      <c r="SMS3216" s="14"/>
      <c r="SMT3216" s="14"/>
      <c r="SMU3216" s="14"/>
      <c r="SMV3216" s="14"/>
      <c r="SMW3216" s="14"/>
      <c r="SMX3216" s="14"/>
      <c r="SMY3216" s="14"/>
      <c r="SMZ3216" s="14"/>
      <c r="SNA3216" s="14"/>
      <c r="SNB3216" s="14"/>
      <c r="SNC3216" s="14"/>
      <c r="SND3216" s="14"/>
      <c r="SNE3216" s="14"/>
      <c r="SNF3216" s="14"/>
      <c r="SNG3216" s="14"/>
      <c r="SNH3216" s="14"/>
      <c r="SNI3216" s="14"/>
      <c r="SNJ3216" s="14"/>
      <c r="SNK3216" s="14"/>
      <c r="SNL3216" s="14"/>
      <c r="SNM3216" s="14"/>
      <c r="SNN3216" s="14"/>
      <c r="SNO3216" s="14"/>
      <c r="SNP3216" s="14"/>
      <c r="SNQ3216" s="14"/>
      <c r="SNR3216" s="14"/>
      <c r="SNS3216" s="14"/>
      <c r="SNT3216" s="14"/>
      <c r="SNU3216" s="14"/>
      <c r="SNV3216" s="14"/>
      <c r="SNW3216" s="14"/>
      <c r="SNX3216" s="14"/>
      <c r="SNY3216" s="14"/>
      <c r="SNZ3216" s="14"/>
      <c r="SOA3216" s="14"/>
      <c r="SOB3216" s="14"/>
      <c r="SOC3216" s="14"/>
      <c r="SOD3216" s="14"/>
      <c r="SOE3216" s="14"/>
      <c r="SOF3216" s="14"/>
      <c r="SOG3216" s="14"/>
      <c r="SOH3216" s="14"/>
      <c r="SOI3216" s="14"/>
      <c r="SOJ3216" s="14"/>
      <c r="SOK3216" s="14"/>
      <c r="SOL3216" s="14"/>
      <c r="SOM3216" s="14"/>
      <c r="SON3216" s="14"/>
      <c r="SOO3216" s="14"/>
      <c r="SOP3216" s="14"/>
      <c r="SOQ3216" s="14"/>
      <c r="SOR3216" s="14"/>
      <c r="SOS3216" s="14"/>
      <c r="SOT3216" s="14"/>
      <c r="SOU3216" s="14"/>
      <c r="SOV3216" s="14"/>
      <c r="SOW3216" s="14"/>
      <c r="SOX3216" s="14"/>
      <c r="SOY3216" s="14"/>
      <c r="SOZ3216" s="14"/>
      <c r="SPA3216" s="14"/>
      <c r="SPB3216" s="14"/>
      <c r="SPC3216" s="14"/>
      <c r="SPD3216" s="14"/>
      <c r="SPE3216" s="14"/>
      <c r="SPF3216" s="14"/>
      <c r="SPG3216" s="14"/>
      <c r="SPH3216" s="14"/>
      <c r="SPI3216" s="14"/>
      <c r="SPJ3216" s="14"/>
      <c r="SPK3216" s="14"/>
      <c r="SPL3216" s="14"/>
      <c r="SPM3216" s="14"/>
      <c r="SPN3216" s="14"/>
      <c r="SPO3216" s="14"/>
      <c r="SPP3216" s="14"/>
      <c r="SPQ3216" s="14"/>
      <c r="SPR3216" s="14"/>
      <c r="SPS3216" s="14"/>
      <c r="SPT3216" s="14"/>
      <c r="SPU3216" s="14"/>
      <c r="SPV3216" s="14"/>
      <c r="SPW3216" s="14"/>
      <c r="SPX3216" s="14"/>
      <c r="SPY3216" s="14"/>
      <c r="SPZ3216" s="14"/>
      <c r="SQA3216" s="14"/>
      <c r="SQB3216" s="14"/>
      <c r="SQC3216" s="14"/>
      <c r="SQD3216" s="14"/>
      <c r="SQE3216" s="14"/>
      <c r="SQF3216" s="14"/>
      <c r="SQG3216" s="14"/>
      <c r="SQH3216" s="14"/>
      <c r="SQI3216" s="14"/>
      <c r="SQJ3216" s="14"/>
      <c r="SQK3216" s="14"/>
      <c r="SQL3216" s="14"/>
      <c r="SQM3216" s="14"/>
      <c r="SQN3216" s="14"/>
      <c r="SQO3216" s="14"/>
      <c r="SQP3216" s="14"/>
      <c r="SQQ3216" s="14"/>
      <c r="SQR3216" s="14"/>
      <c r="SQS3216" s="14"/>
      <c r="SQT3216" s="14"/>
      <c r="SQU3216" s="14"/>
      <c r="SQV3216" s="14"/>
      <c r="SQW3216" s="14"/>
      <c r="SQX3216" s="14"/>
      <c r="SQY3216" s="14"/>
      <c r="SQZ3216" s="14"/>
      <c r="SRA3216" s="14"/>
      <c r="SRB3216" s="14"/>
      <c r="SRC3216" s="14"/>
      <c r="SRD3216" s="14"/>
      <c r="SRE3216" s="14"/>
      <c r="SRF3216" s="14"/>
      <c r="SRG3216" s="14"/>
      <c r="SRH3216" s="14"/>
      <c r="SRI3216" s="14"/>
      <c r="SRJ3216" s="14"/>
      <c r="SRK3216" s="14"/>
      <c r="SRL3216" s="14"/>
      <c r="SRM3216" s="14"/>
      <c r="SRN3216" s="14"/>
      <c r="SRO3216" s="14"/>
      <c r="SRP3216" s="14"/>
      <c r="SRQ3216" s="14"/>
      <c r="SRR3216" s="14"/>
      <c r="SRS3216" s="14"/>
      <c r="SRT3216" s="14"/>
      <c r="SRU3216" s="14"/>
      <c r="SRV3216" s="14"/>
      <c r="SRW3216" s="14"/>
      <c r="SRX3216" s="14"/>
      <c r="SRY3216" s="14"/>
      <c r="SRZ3216" s="14"/>
      <c r="SSA3216" s="14"/>
      <c r="SSB3216" s="14"/>
      <c r="SSC3216" s="14"/>
      <c r="SSD3216" s="14"/>
      <c r="SSE3216" s="14"/>
      <c r="SSF3216" s="14"/>
      <c r="SSG3216" s="14"/>
      <c r="SSH3216" s="14"/>
      <c r="SSI3216" s="14"/>
      <c r="SSJ3216" s="14"/>
      <c r="SSK3216" s="14"/>
      <c r="SSL3216" s="14"/>
      <c r="SSM3216" s="14"/>
      <c r="SSN3216" s="14"/>
      <c r="SSO3216" s="14"/>
      <c r="SSP3216" s="14"/>
      <c r="SSQ3216" s="14"/>
      <c r="SSR3216" s="14"/>
      <c r="SSS3216" s="14"/>
      <c r="SST3216" s="14"/>
      <c r="SSU3216" s="14"/>
      <c r="SSV3216" s="14"/>
      <c r="SSW3216" s="14"/>
      <c r="SSX3216" s="14"/>
      <c r="SSY3216" s="14"/>
      <c r="SSZ3216" s="14"/>
      <c r="STA3216" s="14"/>
      <c r="STB3216" s="14"/>
      <c r="STC3216" s="14"/>
      <c r="STD3216" s="14"/>
      <c r="STE3216" s="14"/>
      <c r="STF3216" s="14"/>
      <c r="STG3216" s="14"/>
      <c r="STH3216" s="14"/>
      <c r="STI3216" s="14"/>
      <c r="STJ3216" s="14"/>
      <c r="STK3216" s="14"/>
      <c r="STL3216" s="14"/>
      <c r="STM3216" s="14"/>
      <c r="STN3216" s="14"/>
      <c r="STO3216" s="14"/>
      <c r="STP3216" s="14"/>
      <c r="STQ3216" s="14"/>
      <c r="STR3216" s="14"/>
      <c r="STS3216" s="14"/>
      <c r="STT3216" s="14"/>
      <c r="STU3216" s="14"/>
      <c r="STV3216" s="14"/>
      <c r="STW3216" s="14"/>
      <c r="STX3216" s="14"/>
      <c r="STY3216" s="14"/>
      <c r="STZ3216" s="14"/>
      <c r="SUA3216" s="14"/>
      <c r="SUB3216" s="14"/>
      <c r="SUC3216" s="14"/>
      <c r="SUD3216" s="14"/>
      <c r="SUE3216" s="14"/>
      <c r="SUF3216" s="14"/>
      <c r="SUG3216" s="14"/>
      <c r="SUH3216" s="14"/>
      <c r="SUI3216" s="14"/>
      <c r="SUJ3216" s="14"/>
      <c r="SUK3216" s="14"/>
      <c r="SUL3216" s="14"/>
      <c r="SUM3216" s="14"/>
      <c r="SUN3216" s="14"/>
      <c r="SUO3216" s="14"/>
      <c r="SUP3216" s="14"/>
      <c r="SUQ3216" s="14"/>
      <c r="SUR3216" s="14"/>
      <c r="SUS3216" s="14"/>
      <c r="SUT3216" s="14"/>
      <c r="SUU3216" s="14"/>
      <c r="SUV3216" s="14"/>
      <c r="SUW3216" s="14"/>
      <c r="SUX3216" s="14"/>
      <c r="SUY3216" s="14"/>
      <c r="SUZ3216" s="14"/>
      <c r="SVA3216" s="14"/>
      <c r="SVB3216" s="14"/>
      <c r="SVC3216" s="14"/>
      <c r="SVD3216" s="14"/>
      <c r="SVE3216" s="14"/>
      <c r="SVF3216" s="14"/>
      <c r="SVG3216" s="14"/>
      <c r="SVH3216" s="14"/>
      <c r="SVI3216" s="14"/>
      <c r="SVJ3216" s="14"/>
      <c r="SVK3216" s="14"/>
      <c r="SVL3216" s="14"/>
      <c r="SVM3216" s="14"/>
      <c r="SVN3216" s="14"/>
      <c r="SVO3216" s="14"/>
      <c r="SVP3216" s="14"/>
      <c r="SVQ3216" s="14"/>
      <c r="SVR3216" s="14"/>
      <c r="SVS3216" s="14"/>
      <c r="SVT3216" s="14"/>
      <c r="SVU3216" s="14"/>
      <c r="SVV3216" s="14"/>
      <c r="SVW3216" s="14"/>
      <c r="SVX3216" s="14"/>
      <c r="SVY3216" s="14"/>
      <c r="SVZ3216" s="14"/>
      <c r="SWA3216" s="14"/>
      <c r="SWB3216" s="14"/>
      <c r="SWC3216" s="14"/>
      <c r="SWD3216" s="14"/>
      <c r="SWE3216" s="14"/>
      <c r="SWF3216" s="14"/>
      <c r="SWG3216" s="14"/>
      <c r="SWH3216" s="14"/>
      <c r="SWI3216" s="14"/>
      <c r="SWJ3216" s="14"/>
      <c r="SWK3216" s="14"/>
      <c r="SWL3216" s="14"/>
      <c r="SWM3216" s="14"/>
      <c r="SWN3216" s="14"/>
      <c r="SWO3216" s="14"/>
      <c r="SWP3216" s="14"/>
      <c r="SWQ3216" s="14"/>
      <c r="SWR3216" s="14"/>
      <c r="SWS3216" s="14"/>
      <c r="SWT3216" s="14"/>
      <c r="SWU3216" s="14"/>
      <c r="SWV3216" s="14"/>
      <c r="SWW3216" s="14"/>
      <c r="SWX3216" s="14"/>
      <c r="SWY3216" s="14"/>
      <c r="SWZ3216" s="14"/>
      <c r="SXA3216" s="14"/>
      <c r="SXB3216" s="14"/>
      <c r="SXC3216" s="14"/>
      <c r="SXD3216" s="14"/>
      <c r="SXE3216" s="14"/>
      <c r="SXF3216" s="14"/>
      <c r="SXG3216" s="14"/>
      <c r="SXH3216" s="14"/>
      <c r="SXI3216" s="14"/>
      <c r="SXJ3216" s="14"/>
      <c r="SXK3216" s="14"/>
      <c r="SXL3216" s="14"/>
      <c r="SXM3216" s="14"/>
      <c r="SXN3216" s="14"/>
      <c r="SXO3216" s="14"/>
      <c r="SXP3216" s="14"/>
      <c r="SXQ3216" s="14"/>
      <c r="SXR3216" s="14"/>
      <c r="SXS3216" s="14"/>
      <c r="SXT3216" s="14"/>
      <c r="SXU3216" s="14"/>
      <c r="SXV3216" s="14"/>
      <c r="SXW3216" s="14"/>
      <c r="SXX3216" s="14"/>
      <c r="SXY3216" s="14"/>
      <c r="SXZ3216" s="14"/>
      <c r="SYA3216" s="14"/>
      <c r="SYB3216" s="14"/>
      <c r="SYC3216" s="14"/>
      <c r="SYD3216" s="14"/>
      <c r="SYE3216" s="14"/>
      <c r="SYF3216" s="14"/>
      <c r="SYG3216" s="14"/>
      <c r="SYH3216" s="14"/>
      <c r="SYI3216" s="14"/>
      <c r="SYJ3216" s="14"/>
      <c r="SYK3216" s="14"/>
      <c r="SYL3216" s="14"/>
      <c r="SYM3216" s="14"/>
      <c r="SYN3216" s="14"/>
      <c r="SYO3216" s="14"/>
      <c r="SYP3216" s="14"/>
      <c r="SYQ3216" s="14"/>
      <c r="SYR3216" s="14"/>
      <c r="SYS3216" s="14"/>
      <c r="SYT3216" s="14"/>
      <c r="SYU3216" s="14"/>
      <c r="SYV3216" s="14"/>
      <c r="SYW3216" s="14"/>
      <c r="SYX3216" s="14"/>
      <c r="SYY3216" s="14"/>
      <c r="SYZ3216" s="14"/>
      <c r="SZA3216" s="14"/>
      <c r="SZB3216" s="14"/>
      <c r="SZC3216" s="14"/>
      <c r="SZD3216" s="14"/>
      <c r="SZE3216" s="14"/>
      <c r="SZF3216" s="14"/>
      <c r="SZG3216" s="14"/>
      <c r="SZH3216" s="14"/>
      <c r="SZI3216" s="14"/>
      <c r="SZJ3216" s="14"/>
      <c r="SZK3216" s="14"/>
      <c r="SZL3216" s="14"/>
      <c r="SZM3216" s="14"/>
      <c r="SZN3216" s="14"/>
      <c r="SZO3216" s="14"/>
      <c r="SZP3216" s="14"/>
      <c r="SZQ3216" s="14"/>
      <c r="SZR3216" s="14"/>
      <c r="SZS3216" s="14"/>
      <c r="SZT3216" s="14"/>
      <c r="SZU3216" s="14"/>
      <c r="SZV3216" s="14"/>
      <c r="SZW3216" s="14"/>
      <c r="SZX3216" s="14"/>
      <c r="SZY3216" s="14"/>
      <c r="SZZ3216" s="14"/>
      <c r="TAA3216" s="14"/>
      <c r="TAB3216" s="14"/>
      <c r="TAC3216" s="14"/>
      <c r="TAD3216" s="14"/>
      <c r="TAE3216" s="14"/>
      <c r="TAF3216" s="14"/>
      <c r="TAG3216" s="14"/>
      <c r="TAH3216" s="14"/>
      <c r="TAI3216" s="14"/>
      <c r="TAJ3216" s="14"/>
      <c r="TAK3216" s="14"/>
      <c r="TAL3216" s="14"/>
      <c r="TAM3216" s="14"/>
      <c r="TAN3216" s="14"/>
      <c r="TAO3216" s="14"/>
      <c r="TAP3216" s="14"/>
      <c r="TAQ3216" s="14"/>
      <c r="TAR3216" s="14"/>
      <c r="TAS3216" s="14"/>
      <c r="TAT3216" s="14"/>
      <c r="TAU3216" s="14"/>
      <c r="TAV3216" s="14"/>
      <c r="TAW3216" s="14"/>
      <c r="TAX3216" s="14"/>
      <c r="TAY3216" s="14"/>
      <c r="TAZ3216" s="14"/>
      <c r="TBA3216" s="14"/>
      <c r="TBB3216" s="14"/>
      <c r="TBC3216" s="14"/>
      <c r="TBD3216" s="14"/>
      <c r="TBE3216" s="14"/>
      <c r="TBF3216" s="14"/>
      <c r="TBG3216" s="14"/>
      <c r="TBH3216" s="14"/>
      <c r="TBI3216" s="14"/>
      <c r="TBJ3216" s="14"/>
      <c r="TBK3216" s="14"/>
      <c r="TBL3216" s="14"/>
      <c r="TBM3216" s="14"/>
      <c r="TBN3216" s="14"/>
      <c r="TBO3216" s="14"/>
      <c r="TBP3216" s="14"/>
      <c r="TBQ3216" s="14"/>
      <c r="TBR3216" s="14"/>
      <c r="TBS3216" s="14"/>
      <c r="TBT3216" s="14"/>
      <c r="TBU3216" s="14"/>
      <c r="TBV3216" s="14"/>
      <c r="TBW3216" s="14"/>
      <c r="TBX3216" s="14"/>
      <c r="TBY3216" s="14"/>
      <c r="TBZ3216" s="14"/>
      <c r="TCA3216" s="14"/>
      <c r="TCB3216" s="14"/>
      <c r="TCC3216" s="14"/>
      <c r="TCD3216" s="14"/>
      <c r="TCE3216" s="14"/>
      <c r="TCF3216" s="14"/>
      <c r="TCG3216" s="14"/>
      <c r="TCH3216" s="14"/>
      <c r="TCI3216" s="14"/>
      <c r="TCJ3216" s="14"/>
      <c r="TCK3216" s="14"/>
      <c r="TCL3216" s="14"/>
      <c r="TCM3216" s="14"/>
      <c r="TCN3216" s="14"/>
      <c r="TCO3216" s="14"/>
      <c r="TCP3216" s="14"/>
      <c r="TCQ3216" s="14"/>
      <c r="TCR3216" s="14"/>
      <c r="TCS3216" s="14"/>
      <c r="TCT3216" s="14"/>
      <c r="TCU3216" s="14"/>
      <c r="TCV3216" s="14"/>
      <c r="TCW3216" s="14"/>
      <c r="TCX3216" s="14"/>
      <c r="TCY3216" s="14"/>
      <c r="TCZ3216" s="14"/>
      <c r="TDA3216" s="14"/>
      <c r="TDB3216" s="14"/>
      <c r="TDC3216" s="14"/>
      <c r="TDD3216" s="14"/>
      <c r="TDE3216" s="14"/>
      <c r="TDF3216" s="14"/>
      <c r="TDG3216" s="14"/>
      <c r="TDH3216" s="14"/>
      <c r="TDI3216" s="14"/>
      <c r="TDJ3216" s="14"/>
      <c r="TDK3216" s="14"/>
      <c r="TDL3216" s="14"/>
      <c r="TDM3216" s="14"/>
      <c r="TDN3216" s="14"/>
      <c r="TDO3216" s="14"/>
      <c r="TDP3216" s="14"/>
      <c r="TDQ3216" s="14"/>
      <c r="TDR3216" s="14"/>
      <c r="TDS3216" s="14"/>
      <c r="TDT3216" s="14"/>
      <c r="TDU3216" s="14"/>
      <c r="TDV3216" s="14"/>
      <c r="TDW3216" s="14"/>
      <c r="TDX3216" s="14"/>
      <c r="TDY3216" s="14"/>
      <c r="TDZ3216" s="14"/>
      <c r="TEA3216" s="14"/>
      <c r="TEB3216" s="14"/>
      <c r="TEC3216" s="14"/>
      <c r="TED3216" s="14"/>
      <c r="TEE3216" s="14"/>
      <c r="TEF3216" s="14"/>
      <c r="TEG3216" s="14"/>
      <c r="TEH3216" s="14"/>
      <c r="TEI3216" s="14"/>
      <c r="TEJ3216" s="14"/>
      <c r="TEK3216" s="14"/>
      <c r="TEL3216" s="14"/>
      <c r="TEM3216" s="14"/>
      <c r="TEN3216" s="14"/>
      <c r="TEO3216" s="14"/>
      <c r="TEP3216" s="14"/>
      <c r="TEQ3216" s="14"/>
      <c r="TER3216" s="14"/>
      <c r="TES3216" s="14"/>
      <c r="TET3216" s="14"/>
      <c r="TEU3216" s="14"/>
      <c r="TEV3216" s="14"/>
      <c r="TEW3216" s="14"/>
      <c r="TEX3216" s="14"/>
      <c r="TEY3216" s="14"/>
      <c r="TEZ3216" s="14"/>
      <c r="TFA3216" s="14"/>
      <c r="TFB3216" s="14"/>
      <c r="TFC3216" s="14"/>
      <c r="TFD3216" s="14"/>
      <c r="TFE3216" s="14"/>
      <c r="TFF3216" s="14"/>
      <c r="TFG3216" s="14"/>
      <c r="TFH3216" s="14"/>
      <c r="TFI3216" s="14"/>
      <c r="TFJ3216" s="14"/>
      <c r="TFK3216" s="14"/>
      <c r="TFL3216" s="14"/>
      <c r="TFM3216" s="14"/>
      <c r="TFN3216" s="14"/>
      <c r="TFO3216" s="14"/>
      <c r="TFP3216" s="14"/>
      <c r="TFQ3216" s="14"/>
      <c r="TFR3216" s="14"/>
      <c r="TFS3216" s="14"/>
      <c r="TFT3216" s="14"/>
      <c r="TFU3216" s="14"/>
      <c r="TFV3216" s="14"/>
      <c r="TFW3216" s="14"/>
      <c r="TFX3216" s="14"/>
      <c r="TFY3216" s="14"/>
      <c r="TFZ3216" s="14"/>
      <c r="TGA3216" s="14"/>
      <c r="TGB3216" s="14"/>
      <c r="TGC3216" s="14"/>
      <c r="TGD3216" s="14"/>
      <c r="TGE3216" s="14"/>
      <c r="TGF3216" s="14"/>
      <c r="TGG3216" s="14"/>
      <c r="TGH3216" s="14"/>
      <c r="TGI3216" s="14"/>
      <c r="TGJ3216" s="14"/>
      <c r="TGK3216" s="14"/>
      <c r="TGL3216" s="14"/>
      <c r="TGM3216" s="14"/>
      <c r="TGN3216" s="14"/>
      <c r="TGO3216" s="14"/>
      <c r="TGP3216" s="14"/>
      <c r="TGQ3216" s="14"/>
      <c r="TGR3216" s="14"/>
      <c r="TGS3216" s="14"/>
      <c r="TGT3216" s="14"/>
      <c r="TGU3216" s="14"/>
      <c r="TGV3216" s="14"/>
      <c r="TGW3216" s="14"/>
      <c r="TGX3216" s="14"/>
      <c r="TGY3216" s="14"/>
      <c r="TGZ3216" s="14"/>
      <c r="THA3216" s="14"/>
      <c r="THB3216" s="14"/>
      <c r="THC3216" s="14"/>
      <c r="THD3216" s="14"/>
      <c r="THE3216" s="14"/>
      <c r="THF3216" s="14"/>
      <c r="THG3216" s="14"/>
      <c r="THH3216" s="14"/>
      <c r="THI3216" s="14"/>
      <c r="THJ3216" s="14"/>
      <c r="THK3216" s="14"/>
      <c r="THL3216" s="14"/>
      <c r="THM3216" s="14"/>
      <c r="THN3216" s="14"/>
      <c r="THO3216" s="14"/>
      <c r="THP3216" s="14"/>
      <c r="THQ3216" s="14"/>
      <c r="THR3216" s="14"/>
      <c r="THS3216" s="14"/>
      <c r="THT3216" s="14"/>
      <c r="THU3216" s="14"/>
      <c r="THV3216" s="14"/>
      <c r="THW3216" s="14"/>
      <c r="THX3216" s="14"/>
      <c r="THY3216" s="14"/>
      <c r="THZ3216" s="14"/>
      <c r="TIA3216" s="14"/>
      <c r="TIB3216" s="14"/>
      <c r="TIC3216" s="14"/>
      <c r="TID3216" s="14"/>
      <c r="TIE3216" s="14"/>
      <c r="TIF3216" s="14"/>
      <c r="TIG3216" s="14"/>
      <c r="TIH3216" s="14"/>
      <c r="TII3216" s="14"/>
      <c r="TIJ3216" s="14"/>
      <c r="TIK3216" s="14"/>
      <c r="TIL3216" s="14"/>
      <c r="TIM3216" s="14"/>
      <c r="TIN3216" s="14"/>
      <c r="TIO3216" s="14"/>
      <c r="TIP3216" s="14"/>
      <c r="TIQ3216" s="14"/>
      <c r="TIR3216" s="14"/>
      <c r="TIS3216" s="14"/>
      <c r="TIT3216" s="14"/>
      <c r="TIU3216" s="14"/>
      <c r="TIV3216" s="14"/>
      <c r="TIW3216" s="14"/>
      <c r="TIX3216" s="14"/>
      <c r="TIY3216" s="14"/>
      <c r="TIZ3216" s="14"/>
      <c r="TJA3216" s="14"/>
      <c r="TJB3216" s="14"/>
      <c r="TJC3216" s="14"/>
      <c r="TJD3216" s="14"/>
      <c r="TJE3216" s="14"/>
      <c r="TJF3216" s="14"/>
      <c r="TJG3216" s="14"/>
      <c r="TJH3216" s="14"/>
      <c r="TJI3216" s="14"/>
      <c r="TJJ3216" s="14"/>
      <c r="TJK3216" s="14"/>
      <c r="TJL3216" s="14"/>
      <c r="TJM3216" s="14"/>
      <c r="TJN3216" s="14"/>
      <c r="TJO3216" s="14"/>
      <c r="TJP3216" s="14"/>
      <c r="TJQ3216" s="14"/>
      <c r="TJR3216" s="14"/>
      <c r="TJS3216" s="14"/>
      <c r="TJT3216" s="14"/>
      <c r="TJU3216" s="14"/>
      <c r="TJV3216" s="14"/>
      <c r="TJW3216" s="14"/>
      <c r="TJX3216" s="14"/>
      <c r="TJY3216" s="14"/>
      <c r="TJZ3216" s="14"/>
      <c r="TKA3216" s="14"/>
      <c r="TKB3216" s="14"/>
      <c r="TKC3216" s="14"/>
      <c r="TKD3216" s="14"/>
      <c r="TKE3216" s="14"/>
      <c r="TKF3216" s="14"/>
      <c r="TKG3216" s="14"/>
      <c r="TKH3216" s="14"/>
      <c r="TKI3216" s="14"/>
      <c r="TKJ3216" s="14"/>
      <c r="TKK3216" s="14"/>
      <c r="TKL3216" s="14"/>
      <c r="TKM3216" s="14"/>
      <c r="TKN3216" s="14"/>
      <c r="TKO3216" s="14"/>
      <c r="TKP3216" s="14"/>
      <c r="TKQ3216" s="14"/>
      <c r="TKR3216" s="14"/>
      <c r="TKS3216" s="14"/>
      <c r="TKT3216" s="14"/>
      <c r="TKU3216" s="14"/>
      <c r="TKV3216" s="14"/>
      <c r="TKW3216" s="14"/>
      <c r="TKX3216" s="14"/>
      <c r="TKY3216" s="14"/>
      <c r="TKZ3216" s="14"/>
      <c r="TLA3216" s="14"/>
      <c r="TLB3216" s="14"/>
      <c r="TLC3216" s="14"/>
      <c r="TLD3216" s="14"/>
      <c r="TLE3216" s="14"/>
      <c r="TLF3216" s="14"/>
      <c r="TLG3216" s="14"/>
      <c r="TLH3216" s="14"/>
      <c r="TLI3216" s="14"/>
      <c r="TLJ3216" s="14"/>
      <c r="TLK3216" s="14"/>
      <c r="TLL3216" s="14"/>
      <c r="TLM3216" s="14"/>
      <c r="TLN3216" s="14"/>
      <c r="TLO3216" s="14"/>
      <c r="TLP3216" s="14"/>
      <c r="TLQ3216" s="14"/>
      <c r="TLR3216" s="14"/>
      <c r="TLS3216" s="14"/>
      <c r="TLT3216" s="14"/>
      <c r="TLU3216" s="14"/>
      <c r="TLV3216" s="14"/>
      <c r="TLW3216" s="14"/>
      <c r="TLX3216" s="14"/>
      <c r="TLY3216" s="14"/>
      <c r="TLZ3216" s="14"/>
      <c r="TMA3216" s="14"/>
      <c r="TMB3216" s="14"/>
      <c r="TMC3216" s="14"/>
      <c r="TMD3216" s="14"/>
      <c r="TME3216" s="14"/>
      <c r="TMF3216" s="14"/>
      <c r="TMG3216" s="14"/>
      <c r="TMH3216" s="14"/>
      <c r="TMI3216" s="14"/>
      <c r="TMJ3216" s="14"/>
      <c r="TMK3216" s="14"/>
      <c r="TML3216" s="14"/>
      <c r="TMM3216" s="14"/>
      <c r="TMN3216" s="14"/>
      <c r="TMO3216" s="14"/>
      <c r="TMP3216" s="14"/>
      <c r="TMQ3216" s="14"/>
      <c r="TMR3216" s="14"/>
      <c r="TMS3216" s="14"/>
      <c r="TMT3216" s="14"/>
      <c r="TMU3216" s="14"/>
      <c r="TMV3216" s="14"/>
      <c r="TMW3216" s="14"/>
      <c r="TMX3216" s="14"/>
      <c r="TMY3216" s="14"/>
      <c r="TMZ3216" s="14"/>
      <c r="TNA3216" s="14"/>
      <c r="TNB3216" s="14"/>
      <c r="TNC3216" s="14"/>
      <c r="TND3216" s="14"/>
      <c r="TNE3216" s="14"/>
      <c r="TNF3216" s="14"/>
      <c r="TNG3216" s="14"/>
      <c r="TNH3216" s="14"/>
      <c r="TNI3216" s="14"/>
      <c r="TNJ3216" s="14"/>
      <c r="TNK3216" s="14"/>
      <c r="TNL3216" s="14"/>
      <c r="TNM3216" s="14"/>
      <c r="TNN3216" s="14"/>
      <c r="TNO3216" s="14"/>
      <c r="TNP3216" s="14"/>
      <c r="TNQ3216" s="14"/>
      <c r="TNR3216" s="14"/>
      <c r="TNS3216" s="14"/>
      <c r="TNT3216" s="14"/>
      <c r="TNU3216" s="14"/>
      <c r="TNV3216" s="14"/>
      <c r="TNW3216" s="14"/>
      <c r="TNX3216" s="14"/>
      <c r="TNY3216" s="14"/>
      <c r="TNZ3216" s="14"/>
      <c r="TOA3216" s="14"/>
      <c r="TOB3216" s="14"/>
      <c r="TOC3216" s="14"/>
      <c r="TOD3216" s="14"/>
      <c r="TOE3216" s="14"/>
      <c r="TOF3216" s="14"/>
      <c r="TOG3216" s="14"/>
      <c r="TOH3216" s="14"/>
      <c r="TOI3216" s="14"/>
      <c r="TOJ3216" s="14"/>
      <c r="TOK3216" s="14"/>
      <c r="TOL3216" s="14"/>
      <c r="TOM3216" s="14"/>
      <c r="TON3216" s="14"/>
      <c r="TOO3216" s="14"/>
      <c r="TOP3216" s="14"/>
      <c r="TOQ3216" s="14"/>
      <c r="TOR3216" s="14"/>
      <c r="TOS3216" s="14"/>
      <c r="TOT3216" s="14"/>
      <c r="TOU3216" s="14"/>
      <c r="TOV3216" s="14"/>
      <c r="TOW3216" s="14"/>
      <c r="TOX3216" s="14"/>
      <c r="TOY3216" s="14"/>
      <c r="TOZ3216" s="14"/>
      <c r="TPA3216" s="14"/>
      <c r="TPB3216" s="14"/>
      <c r="TPC3216" s="14"/>
      <c r="TPD3216" s="14"/>
      <c r="TPE3216" s="14"/>
      <c r="TPF3216" s="14"/>
      <c r="TPG3216" s="14"/>
      <c r="TPH3216" s="14"/>
      <c r="TPI3216" s="14"/>
      <c r="TPJ3216" s="14"/>
      <c r="TPK3216" s="14"/>
      <c r="TPL3216" s="14"/>
      <c r="TPM3216" s="14"/>
      <c r="TPN3216" s="14"/>
      <c r="TPO3216" s="14"/>
      <c r="TPP3216" s="14"/>
      <c r="TPQ3216" s="14"/>
      <c r="TPR3216" s="14"/>
      <c r="TPS3216" s="14"/>
      <c r="TPT3216" s="14"/>
      <c r="TPU3216" s="14"/>
      <c r="TPV3216" s="14"/>
      <c r="TPW3216" s="14"/>
      <c r="TPX3216" s="14"/>
      <c r="TPY3216" s="14"/>
      <c r="TPZ3216" s="14"/>
      <c r="TQA3216" s="14"/>
      <c r="TQB3216" s="14"/>
      <c r="TQC3216" s="14"/>
      <c r="TQD3216" s="14"/>
      <c r="TQE3216" s="14"/>
      <c r="TQF3216" s="14"/>
      <c r="TQG3216" s="14"/>
      <c r="TQH3216" s="14"/>
      <c r="TQI3216" s="14"/>
      <c r="TQJ3216" s="14"/>
      <c r="TQK3216" s="14"/>
      <c r="TQL3216" s="14"/>
      <c r="TQM3216" s="14"/>
      <c r="TQN3216" s="14"/>
      <c r="TQO3216" s="14"/>
      <c r="TQP3216" s="14"/>
      <c r="TQQ3216" s="14"/>
      <c r="TQR3216" s="14"/>
      <c r="TQS3216" s="14"/>
      <c r="TQT3216" s="14"/>
      <c r="TQU3216" s="14"/>
      <c r="TQV3216" s="14"/>
      <c r="TQW3216" s="14"/>
      <c r="TQX3216" s="14"/>
      <c r="TQY3216" s="14"/>
      <c r="TQZ3216" s="14"/>
      <c r="TRA3216" s="14"/>
      <c r="TRB3216" s="14"/>
      <c r="TRC3216" s="14"/>
      <c r="TRD3216" s="14"/>
      <c r="TRE3216" s="14"/>
      <c r="TRF3216" s="14"/>
      <c r="TRG3216" s="14"/>
      <c r="TRH3216" s="14"/>
      <c r="TRI3216" s="14"/>
      <c r="TRJ3216" s="14"/>
      <c r="TRK3216" s="14"/>
      <c r="TRL3216" s="14"/>
      <c r="TRM3216" s="14"/>
      <c r="TRN3216" s="14"/>
      <c r="TRO3216" s="14"/>
      <c r="TRP3216" s="14"/>
      <c r="TRQ3216" s="14"/>
      <c r="TRR3216" s="14"/>
      <c r="TRS3216" s="14"/>
      <c r="TRT3216" s="14"/>
      <c r="TRU3216" s="14"/>
      <c r="TRV3216" s="14"/>
      <c r="TRW3216" s="14"/>
      <c r="TRX3216" s="14"/>
      <c r="TRY3216" s="14"/>
      <c r="TRZ3216" s="14"/>
      <c r="TSA3216" s="14"/>
      <c r="TSB3216" s="14"/>
      <c r="TSC3216" s="14"/>
      <c r="TSD3216" s="14"/>
      <c r="TSE3216" s="14"/>
      <c r="TSF3216" s="14"/>
      <c r="TSG3216" s="14"/>
      <c r="TSH3216" s="14"/>
      <c r="TSI3216" s="14"/>
      <c r="TSJ3216" s="14"/>
      <c r="TSK3216" s="14"/>
      <c r="TSL3216" s="14"/>
      <c r="TSM3216" s="14"/>
      <c r="TSN3216" s="14"/>
      <c r="TSO3216" s="14"/>
      <c r="TSP3216" s="14"/>
      <c r="TSQ3216" s="14"/>
      <c r="TSR3216" s="14"/>
      <c r="TSS3216" s="14"/>
      <c r="TST3216" s="14"/>
      <c r="TSU3216" s="14"/>
      <c r="TSV3216" s="14"/>
      <c r="TSW3216" s="14"/>
      <c r="TSX3216" s="14"/>
      <c r="TSY3216" s="14"/>
      <c r="TSZ3216" s="14"/>
      <c r="TTA3216" s="14"/>
      <c r="TTB3216" s="14"/>
      <c r="TTC3216" s="14"/>
      <c r="TTD3216" s="14"/>
      <c r="TTE3216" s="14"/>
      <c r="TTF3216" s="14"/>
      <c r="TTG3216" s="14"/>
      <c r="TTH3216" s="14"/>
      <c r="TTI3216" s="14"/>
      <c r="TTJ3216" s="14"/>
      <c r="TTK3216" s="14"/>
      <c r="TTL3216" s="14"/>
      <c r="TTM3216" s="14"/>
      <c r="TTN3216" s="14"/>
      <c r="TTO3216" s="14"/>
      <c r="TTP3216" s="14"/>
      <c r="TTQ3216" s="14"/>
      <c r="TTR3216" s="14"/>
      <c r="TTS3216" s="14"/>
      <c r="TTT3216" s="14"/>
      <c r="TTU3216" s="14"/>
      <c r="TTV3216" s="14"/>
      <c r="TTW3216" s="14"/>
      <c r="TTX3216" s="14"/>
      <c r="TTY3216" s="14"/>
      <c r="TTZ3216" s="14"/>
      <c r="TUA3216" s="14"/>
      <c r="TUB3216" s="14"/>
      <c r="TUC3216" s="14"/>
      <c r="TUD3216" s="14"/>
      <c r="TUE3216" s="14"/>
      <c r="TUF3216" s="14"/>
      <c r="TUG3216" s="14"/>
      <c r="TUH3216" s="14"/>
      <c r="TUI3216" s="14"/>
      <c r="TUJ3216" s="14"/>
      <c r="TUK3216" s="14"/>
      <c r="TUL3216" s="14"/>
      <c r="TUM3216" s="14"/>
      <c r="TUN3216" s="14"/>
      <c r="TUO3216" s="14"/>
      <c r="TUP3216" s="14"/>
      <c r="TUQ3216" s="14"/>
      <c r="TUR3216" s="14"/>
      <c r="TUS3216" s="14"/>
      <c r="TUT3216" s="14"/>
      <c r="TUU3216" s="14"/>
      <c r="TUV3216" s="14"/>
      <c r="TUW3216" s="14"/>
      <c r="TUX3216" s="14"/>
      <c r="TUY3216" s="14"/>
      <c r="TUZ3216" s="14"/>
      <c r="TVA3216" s="14"/>
      <c r="TVB3216" s="14"/>
      <c r="TVC3216" s="14"/>
      <c r="TVD3216" s="14"/>
      <c r="TVE3216" s="14"/>
      <c r="TVF3216" s="14"/>
      <c r="TVG3216" s="14"/>
      <c r="TVH3216" s="14"/>
      <c r="TVI3216" s="14"/>
      <c r="TVJ3216" s="14"/>
      <c r="TVK3216" s="14"/>
      <c r="TVL3216" s="14"/>
      <c r="TVM3216" s="14"/>
      <c r="TVN3216" s="14"/>
      <c r="TVO3216" s="14"/>
      <c r="TVP3216" s="14"/>
      <c r="TVQ3216" s="14"/>
      <c r="TVR3216" s="14"/>
      <c r="TVS3216" s="14"/>
      <c r="TVT3216" s="14"/>
      <c r="TVU3216" s="14"/>
      <c r="TVV3216" s="14"/>
      <c r="TVW3216" s="14"/>
      <c r="TVX3216" s="14"/>
      <c r="TVY3216" s="14"/>
      <c r="TVZ3216" s="14"/>
      <c r="TWA3216" s="14"/>
      <c r="TWB3216" s="14"/>
      <c r="TWC3216" s="14"/>
      <c r="TWD3216" s="14"/>
      <c r="TWE3216" s="14"/>
      <c r="TWF3216" s="14"/>
      <c r="TWG3216" s="14"/>
      <c r="TWH3216" s="14"/>
      <c r="TWI3216" s="14"/>
      <c r="TWJ3216" s="14"/>
      <c r="TWK3216" s="14"/>
      <c r="TWL3216" s="14"/>
      <c r="TWM3216" s="14"/>
      <c r="TWN3216" s="14"/>
      <c r="TWO3216" s="14"/>
      <c r="TWP3216" s="14"/>
      <c r="TWQ3216" s="14"/>
      <c r="TWR3216" s="14"/>
      <c r="TWS3216" s="14"/>
      <c r="TWT3216" s="14"/>
      <c r="TWU3216" s="14"/>
      <c r="TWV3216" s="14"/>
      <c r="TWW3216" s="14"/>
      <c r="TWX3216" s="14"/>
      <c r="TWY3216" s="14"/>
      <c r="TWZ3216" s="14"/>
      <c r="TXA3216" s="14"/>
      <c r="TXB3216" s="14"/>
      <c r="TXC3216" s="14"/>
      <c r="TXD3216" s="14"/>
      <c r="TXE3216" s="14"/>
      <c r="TXF3216" s="14"/>
      <c r="TXG3216" s="14"/>
      <c r="TXH3216" s="14"/>
      <c r="TXI3216" s="14"/>
      <c r="TXJ3216" s="14"/>
      <c r="TXK3216" s="14"/>
      <c r="TXL3216" s="14"/>
      <c r="TXM3216" s="14"/>
      <c r="TXN3216" s="14"/>
      <c r="TXO3216" s="14"/>
      <c r="TXP3216" s="14"/>
      <c r="TXQ3216" s="14"/>
      <c r="TXR3216" s="14"/>
      <c r="TXS3216" s="14"/>
      <c r="TXT3216" s="14"/>
      <c r="TXU3216" s="14"/>
      <c r="TXV3216" s="14"/>
      <c r="TXW3216" s="14"/>
      <c r="TXX3216" s="14"/>
      <c r="TXY3216" s="14"/>
      <c r="TXZ3216" s="14"/>
      <c r="TYA3216" s="14"/>
      <c r="TYB3216" s="14"/>
      <c r="TYC3216" s="14"/>
      <c r="TYD3216" s="14"/>
      <c r="TYE3216" s="14"/>
      <c r="TYF3216" s="14"/>
      <c r="TYG3216" s="14"/>
      <c r="TYH3216" s="14"/>
      <c r="TYI3216" s="14"/>
      <c r="TYJ3216" s="14"/>
      <c r="TYK3216" s="14"/>
      <c r="TYL3216" s="14"/>
      <c r="TYM3216" s="14"/>
      <c r="TYN3216" s="14"/>
      <c r="TYO3216" s="14"/>
      <c r="TYP3216" s="14"/>
      <c r="TYQ3216" s="14"/>
      <c r="TYR3216" s="14"/>
      <c r="TYS3216" s="14"/>
      <c r="TYT3216" s="14"/>
      <c r="TYU3216" s="14"/>
      <c r="TYV3216" s="14"/>
      <c r="TYW3216" s="14"/>
      <c r="TYX3216" s="14"/>
      <c r="TYY3216" s="14"/>
      <c r="TYZ3216" s="14"/>
      <c r="TZA3216" s="14"/>
      <c r="TZB3216" s="14"/>
      <c r="TZC3216" s="14"/>
      <c r="TZD3216" s="14"/>
      <c r="TZE3216" s="14"/>
      <c r="TZF3216" s="14"/>
      <c r="TZG3216" s="14"/>
      <c r="TZH3216" s="14"/>
      <c r="TZI3216" s="14"/>
      <c r="TZJ3216" s="14"/>
      <c r="TZK3216" s="14"/>
      <c r="TZL3216" s="14"/>
      <c r="TZM3216" s="14"/>
      <c r="TZN3216" s="14"/>
      <c r="TZO3216" s="14"/>
      <c r="TZP3216" s="14"/>
      <c r="TZQ3216" s="14"/>
      <c r="TZR3216" s="14"/>
      <c r="TZS3216" s="14"/>
      <c r="TZT3216" s="14"/>
      <c r="TZU3216" s="14"/>
      <c r="TZV3216" s="14"/>
      <c r="TZW3216" s="14"/>
      <c r="TZX3216" s="14"/>
      <c r="TZY3216" s="14"/>
      <c r="TZZ3216" s="14"/>
      <c r="UAA3216" s="14"/>
      <c r="UAB3216" s="14"/>
      <c r="UAC3216" s="14"/>
      <c r="UAD3216" s="14"/>
      <c r="UAE3216" s="14"/>
      <c r="UAF3216" s="14"/>
      <c r="UAG3216" s="14"/>
      <c r="UAH3216" s="14"/>
      <c r="UAI3216" s="14"/>
      <c r="UAJ3216" s="14"/>
      <c r="UAK3216" s="14"/>
      <c r="UAL3216" s="14"/>
      <c r="UAM3216" s="14"/>
      <c r="UAN3216" s="14"/>
      <c r="UAO3216" s="14"/>
      <c r="UAP3216" s="14"/>
      <c r="UAQ3216" s="14"/>
      <c r="UAR3216" s="14"/>
      <c r="UAS3216" s="14"/>
      <c r="UAT3216" s="14"/>
      <c r="UAU3216" s="14"/>
      <c r="UAV3216" s="14"/>
      <c r="UAW3216" s="14"/>
      <c r="UAX3216" s="14"/>
      <c r="UAY3216" s="14"/>
      <c r="UAZ3216" s="14"/>
      <c r="UBA3216" s="14"/>
      <c r="UBB3216" s="14"/>
      <c r="UBC3216" s="14"/>
      <c r="UBD3216" s="14"/>
      <c r="UBE3216" s="14"/>
      <c r="UBF3216" s="14"/>
      <c r="UBG3216" s="14"/>
      <c r="UBH3216" s="14"/>
      <c r="UBI3216" s="14"/>
      <c r="UBJ3216" s="14"/>
      <c r="UBK3216" s="14"/>
      <c r="UBL3216" s="14"/>
      <c r="UBM3216" s="14"/>
      <c r="UBN3216" s="14"/>
      <c r="UBO3216" s="14"/>
      <c r="UBP3216" s="14"/>
      <c r="UBQ3216" s="14"/>
      <c r="UBR3216" s="14"/>
      <c r="UBS3216" s="14"/>
      <c r="UBT3216" s="14"/>
      <c r="UBU3216" s="14"/>
      <c r="UBV3216" s="14"/>
      <c r="UBW3216" s="14"/>
      <c r="UBX3216" s="14"/>
      <c r="UBY3216" s="14"/>
      <c r="UBZ3216" s="14"/>
      <c r="UCA3216" s="14"/>
      <c r="UCB3216" s="14"/>
      <c r="UCC3216" s="14"/>
      <c r="UCD3216" s="14"/>
      <c r="UCE3216" s="14"/>
      <c r="UCF3216" s="14"/>
      <c r="UCG3216" s="14"/>
      <c r="UCH3216" s="14"/>
      <c r="UCI3216" s="14"/>
      <c r="UCJ3216" s="14"/>
      <c r="UCK3216" s="14"/>
      <c r="UCL3216" s="14"/>
      <c r="UCM3216" s="14"/>
      <c r="UCN3216" s="14"/>
      <c r="UCO3216" s="14"/>
      <c r="UCP3216" s="14"/>
      <c r="UCQ3216" s="14"/>
      <c r="UCR3216" s="14"/>
      <c r="UCS3216" s="14"/>
      <c r="UCT3216" s="14"/>
      <c r="UCU3216" s="14"/>
      <c r="UCV3216" s="14"/>
      <c r="UCW3216" s="14"/>
      <c r="UCX3216" s="14"/>
      <c r="UCY3216" s="14"/>
      <c r="UCZ3216" s="14"/>
      <c r="UDA3216" s="14"/>
      <c r="UDB3216" s="14"/>
      <c r="UDC3216" s="14"/>
      <c r="UDD3216" s="14"/>
      <c r="UDE3216" s="14"/>
      <c r="UDF3216" s="14"/>
      <c r="UDG3216" s="14"/>
      <c r="UDH3216" s="14"/>
      <c r="UDI3216" s="14"/>
      <c r="UDJ3216" s="14"/>
      <c r="UDK3216" s="14"/>
      <c r="UDL3216" s="14"/>
      <c r="UDM3216" s="14"/>
      <c r="UDN3216" s="14"/>
      <c r="UDO3216" s="14"/>
      <c r="UDP3216" s="14"/>
      <c r="UDQ3216" s="14"/>
      <c r="UDR3216" s="14"/>
      <c r="UDS3216" s="14"/>
      <c r="UDT3216" s="14"/>
      <c r="UDU3216" s="14"/>
      <c r="UDV3216" s="14"/>
      <c r="UDW3216" s="14"/>
      <c r="UDX3216" s="14"/>
      <c r="UDY3216" s="14"/>
      <c r="UDZ3216" s="14"/>
      <c r="UEA3216" s="14"/>
      <c r="UEB3216" s="14"/>
      <c r="UEC3216" s="14"/>
      <c r="UED3216" s="14"/>
      <c r="UEE3216" s="14"/>
      <c r="UEF3216" s="14"/>
      <c r="UEG3216" s="14"/>
      <c r="UEH3216" s="14"/>
      <c r="UEI3216" s="14"/>
      <c r="UEJ3216" s="14"/>
      <c r="UEK3216" s="14"/>
      <c r="UEL3216" s="14"/>
      <c r="UEM3216" s="14"/>
      <c r="UEN3216" s="14"/>
      <c r="UEO3216" s="14"/>
      <c r="UEP3216" s="14"/>
      <c r="UEQ3216" s="14"/>
      <c r="UER3216" s="14"/>
      <c r="UES3216" s="14"/>
      <c r="UET3216" s="14"/>
      <c r="UEU3216" s="14"/>
      <c r="UEV3216" s="14"/>
      <c r="UEW3216" s="14"/>
      <c r="UEX3216" s="14"/>
      <c r="UEY3216" s="14"/>
      <c r="UEZ3216" s="14"/>
      <c r="UFA3216" s="14"/>
      <c r="UFB3216" s="14"/>
      <c r="UFC3216" s="14"/>
      <c r="UFD3216" s="14"/>
      <c r="UFE3216" s="14"/>
      <c r="UFF3216" s="14"/>
      <c r="UFG3216" s="14"/>
      <c r="UFH3216" s="14"/>
      <c r="UFI3216" s="14"/>
      <c r="UFJ3216" s="14"/>
      <c r="UFK3216" s="14"/>
      <c r="UFL3216" s="14"/>
      <c r="UFM3216" s="14"/>
      <c r="UFN3216" s="14"/>
      <c r="UFO3216" s="14"/>
      <c r="UFP3216" s="14"/>
      <c r="UFQ3216" s="14"/>
      <c r="UFR3216" s="14"/>
      <c r="UFS3216" s="14"/>
      <c r="UFT3216" s="14"/>
      <c r="UFU3216" s="14"/>
      <c r="UFV3216" s="14"/>
      <c r="UFW3216" s="14"/>
      <c r="UFX3216" s="14"/>
      <c r="UFY3216" s="14"/>
      <c r="UFZ3216" s="14"/>
      <c r="UGA3216" s="14"/>
      <c r="UGB3216" s="14"/>
      <c r="UGC3216" s="14"/>
      <c r="UGD3216" s="14"/>
      <c r="UGE3216" s="14"/>
      <c r="UGF3216" s="14"/>
      <c r="UGG3216" s="14"/>
      <c r="UGH3216" s="14"/>
      <c r="UGI3216" s="14"/>
      <c r="UGJ3216" s="14"/>
      <c r="UGK3216" s="14"/>
      <c r="UGL3216" s="14"/>
      <c r="UGM3216" s="14"/>
      <c r="UGN3216" s="14"/>
      <c r="UGO3216" s="14"/>
      <c r="UGP3216" s="14"/>
      <c r="UGQ3216" s="14"/>
      <c r="UGR3216" s="14"/>
      <c r="UGS3216" s="14"/>
      <c r="UGT3216" s="14"/>
      <c r="UGU3216" s="14"/>
      <c r="UGV3216" s="14"/>
      <c r="UGW3216" s="14"/>
      <c r="UGX3216" s="14"/>
      <c r="UGY3216" s="14"/>
      <c r="UGZ3216" s="14"/>
      <c r="UHA3216" s="14"/>
      <c r="UHB3216" s="14"/>
      <c r="UHC3216" s="14"/>
      <c r="UHD3216" s="14"/>
      <c r="UHE3216" s="14"/>
      <c r="UHF3216" s="14"/>
      <c r="UHG3216" s="14"/>
      <c r="UHH3216" s="14"/>
      <c r="UHI3216" s="14"/>
      <c r="UHJ3216" s="14"/>
      <c r="UHK3216" s="14"/>
      <c r="UHL3216" s="14"/>
      <c r="UHM3216" s="14"/>
      <c r="UHN3216" s="14"/>
      <c r="UHO3216" s="14"/>
      <c r="UHP3216" s="14"/>
      <c r="UHQ3216" s="14"/>
      <c r="UHR3216" s="14"/>
      <c r="UHS3216" s="14"/>
      <c r="UHT3216" s="14"/>
      <c r="UHU3216" s="14"/>
      <c r="UHV3216" s="14"/>
      <c r="UHW3216" s="14"/>
      <c r="UHX3216" s="14"/>
      <c r="UHY3216" s="14"/>
      <c r="UHZ3216" s="14"/>
      <c r="UIA3216" s="14"/>
      <c r="UIB3216" s="14"/>
      <c r="UIC3216" s="14"/>
      <c r="UID3216" s="14"/>
      <c r="UIE3216" s="14"/>
      <c r="UIF3216" s="14"/>
      <c r="UIG3216" s="14"/>
      <c r="UIH3216" s="14"/>
      <c r="UII3216" s="14"/>
      <c r="UIJ3216" s="14"/>
      <c r="UIK3216" s="14"/>
      <c r="UIL3216" s="14"/>
      <c r="UIM3216" s="14"/>
      <c r="UIN3216" s="14"/>
      <c r="UIO3216" s="14"/>
      <c r="UIP3216" s="14"/>
      <c r="UIQ3216" s="14"/>
      <c r="UIR3216" s="14"/>
      <c r="UIS3216" s="14"/>
      <c r="UIT3216" s="14"/>
      <c r="UIU3216" s="14"/>
      <c r="UIV3216" s="14"/>
      <c r="UIW3216" s="14"/>
      <c r="UIX3216" s="14"/>
      <c r="UIY3216" s="14"/>
      <c r="UIZ3216" s="14"/>
      <c r="UJA3216" s="14"/>
      <c r="UJB3216" s="14"/>
      <c r="UJC3216" s="14"/>
      <c r="UJD3216" s="14"/>
      <c r="UJE3216" s="14"/>
      <c r="UJF3216" s="14"/>
      <c r="UJG3216" s="14"/>
      <c r="UJH3216" s="14"/>
      <c r="UJI3216" s="14"/>
      <c r="UJJ3216" s="14"/>
      <c r="UJK3216" s="14"/>
      <c r="UJL3216" s="14"/>
      <c r="UJM3216" s="14"/>
      <c r="UJN3216" s="14"/>
      <c r="UJO3216" s="14"/>
      <c r="UJP3216" s="14"/>
      <c r="UJQ3216" s="14"/>
      <c r="UJR3216" s="14"/>
      <c r="UJS3216" s="14"/>
      <c r="UJT3216" s="14"/>
      <c r="UJU3216" s="14"/>
      <c r="UJV3216" s="14"/>
      <c r="UJW3216" s="14"/>
      <c r="UJX3216" s="14"/>
      <c r="UJY3216" s="14"/>
      <c r="UJZ3216" s="14"/>
      <c r="UKA3216" s="14"/>
      <c r="UKB3216" s="14"/>
      <c r="UKC3216" s="14"/>
      <c r="UKD3216" s="14"/>
      <c r="UKE3216" s="14"/>
      <c r="UKF3216" s="14"/>
      <c r="UKG3216" s="14"/>
      <c r="UKH3216" s="14"/>
      <c r="UKI3216" s="14"/>
      <c r="UKJ3216" s="14"/>
      <c r="UKK3216" s="14"/>
      <c r="UKL3216" s="14"/>
      <c r="UKM3216" s="14"/>
      <c r="UKN3216" s="14"/>
      <c r="UKO3216" s="14"/>
      <c r="UKP3216" s="14"/>
      <c r="UKQ3216" s="14"/>
      <c r="UKR3216" s="14"/>
      <c r="UKS3216" s="14"/>
      <c r="UKT3216" s="14"/>
      <c r="UKU3216" s="14"/>
      <c r="UKV3216" s="14"/>
      <c r="UKW3216" s="14"/>
      <c r="UKX3216" s="14"/>
      <c r="UKY3216" s="14"/>
      <c r="UKZ3216" s="14"/>
      <c r="ULA3216" s="14"/>
      <c r="ULB3216" s="14"/>
      <c r="ULC3216" s="14"/>
      <c r="ULD3216" s="14"/>
      <c r="ULE3216" s="14"/>
      <c r="ULF3216" s="14"/>
      <c r="ULG3216" s="14"/>
      <c r="ULH3216" s="14"/>
      <c r="ULI3216" s="14"/>
      <c r="ULJ3216" s="14"/>
      <c r="ULK3216" s="14"/>
      <c r="ULL3216" s="14"/>
      <c r="ULM3216" s="14"/>
      <c r="ULN3216" s="14"/>
      <c r="ULO3216" s="14"/>
      <c r="ULP3216" s="14"/>
      <c r="ULQ3216" s="14"/>
      <c r="ULR3216" s="14"/>
      <c r="ULS3216" s="14"/>
      <c r="ULT3216" s="14"/>
      <c r="ULU3216" s="14"/>
      <c r="ULV3216" s="14"/>
      <c r="ULW3216" s="14"/>
      <c r="ULX3216" s="14"/>
      <c r="ULY3216" s="14"/>
      <c r="ULZ3216" s="14"/>
      <c r="UMA3216" s="14"/>
      <c r="UMB3216" s="14"/>
      <c r="UMC3216" s="14"/>
      <c r="UMD3216" s="14"/>
      <c r="UME3216" s="14"/>
      <c r="UMF3216" s="14"/>
      <c r="UMG3216" s="14"/>
      <c r="UMH3216" s="14"/>
      <c r="UMI3216" s="14"/>
      <c r="UMJ3216" s="14"/>
      <c r="UMK3216" s="14"/>
      <c r="UML3216" s="14"/>
      <c r="UMM3216" s="14"/>
      <c r="UMN3216" s="14"/>
      <c r="UMO3216" s="14"/>
      <c r="UMP3216" s="14"/>
      <c r="UMQ3216" s="14"/>
      <c r="UMR3216" s="14"/>
      <c r="UMS3216" s="14"/>
      <c r="UMT3216" s="14"/>
      <c r="UMU3216" s="14"/>
      <c r="UMV3216" s="14"/>
      <c r="UMW3216" s="14"/>
      <c r="UMX3216" s="14"/>
      <c r="UMY3216" s="14"/>
      <c r="UMZ3216" s="14"/>
      <c r="UNA3216" s="14"/>
      <c r="UNB3216" s="14"/>
      <c r="UNC3216" s="14"/>
      <c r="UND3216" s="14"/>
      <c r="UNE3216" s="14"/>
      <c r="UNF3216" s="14"/>
      <c r="UNG3216" s="14"/>
      <c r="UNH3216" s="14"/>
      <c r="UNI3216" s="14"/>
      <c r="UNJ3216" s="14"/>
      <c r="UNK3216" s="14"/>
      <c r="UNL3216" s="14"/>
      <c r="UNM3216" s="14"/>
      <c r="UNN3216" s="14"/>
      <c r="UNO3216" s="14"/>
      <c r="UNP3216" s="14"/>
      <c r="UNQ3216" s="14"/>
      <c r="UNR3216" s="14"/>
      <c r="UNS3216" s="14"/>
      <c r="UNT3216" s="14"/>
      <c r="UNU3216" s="14"/>
      <c r="UNV3216" s="14"/>
      <c r="UNW3216" s="14"/>
      <c r="UNX3216" s="14"/>
      <c r="UNY3216" s="14"/>
      <c r="UNZ3216" s="14"/>
      <c r="UOA3216" s="14"/>
      <c r="UOB3216" s="14"/>
      <c r="UOC3216" s="14"/>
      <c r="UOD3216" s="14"/>
      <c r="UOE3216" s="14"/>
      <c r="UOF3216" s="14"/>
      <c r="UOG3216" s="14"/>
      <c r="UOH3216" s="14"/>
      <c r="UOI3216" s="14"/>
      <c r="UOJ3216" s="14"/>
      <c r="UOK3216" s="14"/>
      <c r="UOL3216" s="14"/>
      <c r="UOM3216" s="14"/>
      <c r="UON3216" s="14"/>
      <c r="UOO3216" s="14"/>
      <c r="UOP3216" s="14"/>
      <c r="UOQ3216" s="14"/>
      <c r="UOR3216" s="14"/>
      <c r="UOS3216" s="14"/>
      <c r="UOT3216" s="14"/>
      <c r="UOU3216" s="14"/>
      <c r="UOV3216" s="14"/>
      <c r="UOW3216" s="14"/>
      <c r="UOX3216" s="14"/>
      <c r="UOY3216" s="14"/>
      <c r="UOZ3216" s="14"/>
      <c r="UPA3216" s="14"/>
      <c r="UPB3216" s="14"/>
      <c r="UPC3216" s="14"/>
      <c r="UPD3216" s="14"/>
      <c r="UPE3216" s="14"/>
      <c r="UPF3216" s="14"/>
      <c r="UPG3216" s="14"/>
      <c r="UPH3216" s="14"/>
      <c r="UPI3216" s="14"/>
      <c r="UPJ3216" s="14"/>
      <c r="UPK3216" s="14"/>
      <c r="UPL3216" s="14"/>
      <c r="UPM3216" s="14"/>
      <c r="UPN3216" s="14"/>
      <c r="UPO3216" s="14"/>
      <c r="UPP3216" s="14"/>
      <c r="UPQ3216" s="14"/>
      <c r="UPR3216" s="14"/>
      <c r="UPS3216" s="14"/>
      <c r="UPT3216" s="14"/>
      <c r="UPU3216" s="14"/>
      <c r="UPV3216" s="14"/>
      <c r="UPW3216" s="14"/>
      <c r="UPX3216" s="14"/>
      <c r="UPY3216" s="14"/>
      <c r="UPZ3216" s="14"/>
      <c r="UQA3216" s="14"/>
      <c r="UQB3216" s="14"/>
      <c r="UQC3216" s="14"/>
      <c r="UQD3216" s="14"/>
      <c r="UQE3216" s="14"/>
      <c r="UQF3216" s="14"/>
      <c r="UQG3216" s="14"/>
      <c r="UQH3216" s="14"/>
      <c r="UQI3216" s="14"/>
      <c r="UQJ3216" s="14"/>
      <c r="UQK3216" s="14"/>
      <c r="UQL3216" s="14"/>
      <c r="UQM3216" s="14"/>
      <c r="UQN3216" s="14"/>
      <c r="UQO3216" s="14"/>
      <c r="UQP3216" s="14"/>
      <c r="UQQ3216" s="14"/>
      <c r="UQR3216" s="14"/>
      <c r="UQS3216" s="14"/>
      <c r="UQT3216" s="14"/>
      <c r="UQU3216" s="14"/>
      <c r="UQV3216" s="14"/>
      <c r="UQW3216" s="14"/>
      <c r="UQX3216" s="14"/>
      <c r="UQY3216" s="14"/>
      <c r="UQZ3216" s="14"/>
      <c r="URA3216" s="14"/>
      <c r="URB3216" s="14"/>
      <c r="URC3216" s="14"/>
      <c r="URD3216" s="14"/>
      <c r="URE3216" s="14"/>
      <c r="URF3216" s="14"/>
      <c r="URG3216" s="14"/>
      <c r="URH3216" s="14"/>
      <c r="URI3216" s="14"/>
      <c r="URJ3216" s="14"/>
      <c r="URK3216" s="14"/>
      <c r="URL3216" s="14"/>
      <c r="URM3216" s="14"/>
      <c r="URN3216" s="14"/>
      <c r="URO3216" s="14"/>
      <c r="URP3216" s="14"/>
      <c r="URQ3216" s="14"/>
      <c r="URR3216" s="14"/>
      <c r="URS3216" s="14"/>
      <c r="URT3216" s="14"/>
      <c r="URU3216" s="14"/>
      <c r="URV3216" s="14"/>
      <c r="URW3216" s="14"/>
      <c r="URX3216" s="14"/>
      <c r="URY3216" s="14"/>
      <c r="URZ3216" s="14"/>
      <c r="USA3216" s="14"/>
      <c r="USB3216" s="14"/>
      <c r="USC3216" s="14"/>
      <c r="USD3216" s="14"/>
      <c r="USE3216" s="14"/>
      <c r="USF3216" s="14"/>
      <c r="USG3216" s="14"/>
      <c r="USH3216" s="14"/>
      <c r="USI3216" s="14"/>
      <c r="USJ3216" s="14"/>
      <c r="USK3216" s="14"/>
      <c r="USL3216" s="14"/>
      <c r="USM3216" s="14"/>
      <c r="USN3216" s="14"/>
      <c r="USO3216" s="14"/>
      <c r="USP3216" s="14"/>
      <c r="USQ3216" s="14"/>
      <c r="USR3216" s="14"/>
      <c r="USS3216" s="14"/>
      <c r="UST3216" s="14"/>
      <c r="USU3216" s="14"/>
      <c r="USV3216" s="14"/>
      <c r="USW3216" s="14"/>
      <c r="USX3216" s="14"/>
      <c r="USY3216" s="14"/>
      <c r="USZ3216" s="14"/>
      <c r="UTA3216" s="14"/>
      <c r="UTB3216" s="14"/>
      <c r="UTC3216" s="14"/>
      <c r="UTD3216" s="14"/>
      <c r="UTE3216" s="14"/>
      <c r="UTF3216" s="14"/>
      <c r="UTG3216" s="14"/>
      <c r="UTH3216" s="14"/>
      <c r="UTI3216" s="14"/>
      <c r="UTJ3216" s="14"/>
      <c r="UTK3216" s="14"/>
      <c r="UTL3216" s="14"/>
      <c r="UTM3216" s="14"/>
      <c r="UTN3216" s="14"/>
      <c r="UTO3216" s="14"/>
      <c r="UTP3216" s="14"/>
      <c r="UTQ3216" s="14"/>
      <c r="UTR3216" s="14"/>
      <c r="UTS3216" s="14"/>
      <c r="UTT3216" s="14"/>
      <c r="UTU3216" s="14"/>
      <c r="UTV3216" s="14"/>
      <c r="UTW3216" s="14"/>
      <c r="UTX3216" s="14"/>
      <c r="UTY3216" s="14"/>
      <c r="UTZ3216" s="14"/>
      <c r="UUA3216" s="14"/>
      <c r="UUB3216" s="14"/>
      <c r="UUC3216" s="14"/>
      <c r="UUD3216" s="14"/>
      <c r="UUE3216" s="14"/>
      <c r="UUF3216" s="14"/>
      <c r="UUG3216" s="14"/>
      <c r="UUH3216" s="14"/>
      <c r="UUI3216" s="14"/>
      <c r="UUJ3216" s="14"/>
      <c r="UUK3216" s="14"/>
      <c r="UUL3216" s="14"/>
      <c r="UUM3216" s="14"/>
      <c r="UUN3216" s="14"/>
      <c r="UUO3216" s="14"/>
      <c r="UUP3216" s="14"/>
      <c r="UUQ3216" s="14"/>
      <c r="UUR3216" s="14"/>
      <c r="UUS3216" s="14"/>
      <c r="UUT3216" s="14"/>
      <c r="UUU3216" s="14"/>
      <c r="UUV3216" s="14"/>
      <c r="UUW3216" s="14"/>
      <c r="UUX3216" s="14"/>
      <c r="UUY3216" s="14"/>
      <c r="UUZ3216" s="14"/>
      <c r="UVA3216" s="14"/>
      <c r="UVB3216" s="14"/>
      <c r="UVC3216" s="14"/>
      <c r="UVD3216" s="14"/>
      <c r="UVE3216" s="14"/>
      <c r="UVF3216" s="14"/>
      <c r="UVG3216" s="14"/>
      <c r="UVH3216" s="14"/>
      <c r="UVI3216" s="14"/>
      <c r="UVJ3216" s="14"/>
      <c r="UVK3216" s="14"/>
      <c r="UVL3216" s="14"/>
      <c r="UVM3216" s="14"/>
      <c r="UVN3216" s="14"/>
      <c r="UVO3216" s="14"/>
      <c r="UVP3216" s="14"/>
      <c r="UVQ3216" s="14"/>
      <c r="UVR3216" s="14"/>
      <c r="UVS3216" s="14"/>
      <c r="UVT3216" s="14"/>
      <c r="UVU3216" s="14"/>
      <c r="UVV3216" s="14"/>
      <c r="UVW3216" s="14"/>
      <c r="UVX3216" s="14"/>
      <c r="UVY3216" s="14"/>
      <c r="UVZ3216" s="14"/>
      <c r="UWA3216" s="14"/>
      <c r="UWB3216" s="14"/>
      <c r="UWC3216" s="14"/>
      <c r="UWD3216" s="14"/>
      <c r="UWE3216" s="14"/>
      <c r="UWF3216" s="14"/>
      <c r="UWG3216" s="14"/>
      <c r="UWH3216" s="14"/>
      <c r="UWI3216" s="14"/>
      <c r="UWJ3216" s="14"/>
      <c r="UWK3216" s="14"/>
      <c r="UWL3216" s="14"/>
      <c r="UWM3216" s="14"/>
      <c r="UWN3216" s="14"/>
      <c r="UWO3216" s="14"/>
      <c r="UWP3216" s="14"/>
      <c r="UWQ3216" s="14"/>
      <c r="UWR3216" s="14"/>
      <c r="UWS3216" s="14"/>
      <c r="UWT3216" s="14"/>
      <c r="UWU3216" s="14"/>
      <c r="UWV3216" s="14"/>
      <c r="UWW3216" s="14"/>
      <c r="UWX3216" s="14"/>
      <c r="UWY3216" s="14"/>
      <c r="UWZ3216" s="14"/>
      <c r="UXA3216" s="14"/>
      <c r="UXB3216" s="14"/>
      <c r="UXC3216" s="14"/>
      <c r="UXD3216" s="14"/>
      <c r="UXE3216" s="14"/>
      <c r="UXF3216" s="14"/>
      <c r="UXG3216" s="14"/>
      <c r="UXH3216" s="14"/>
      <c r="UXI3216" s="14"/>
      <c r="UXJ3216" s="14"/>
      <c r="UXK3216" s="14"/>
      <c r="UXL3216" s="14"/>
      <c r="UXM3216" s="14"/>
      <c r="UXN3216" s="14"/>
      <c r="UXO3216" s="14"/>
      <c r="UXP3216" s="14"/>
      <c r="UXQ3216" s="14"/>
      <c r="UXR3216" s="14"/>
      <c r="UXS3216" s="14"/>
      <c r="UXT3216" s="14"/>
      <c r="UXU3216" s="14"/>
      <c r="UXV3216" s="14"/>
      <c r="UXW3216" s="14"/>
      <c r="UXX3216" s="14"/>
      <c r="UXY3216" s="14"/>
      <c r="UXZ3216" s="14"/>
      <c r="UYA3216" s="14"/>
      <c r="UYB3216" s="14"/>
      <c r="UYC3216" s="14"/>
      <c r="UYD3216" s="14"/>
      <c r="UYE3216" s="14"/>
      <c r="UYF3216" s="14"/>
      <c r="UYG3216" s="14"/>
      <c r="UYH3216" s="14"/>
      <c r="UYI3216" s="14"/>
      <c r="UYJ3216" s="14"/>
      <c r="UYK3216" s="14"/>
      <c r="UYL3216" s="14"/>
      <c r="UYM3216" s="14"/>
      <c r="UYN3216" s="14"/>
      <c r="UYO3216" s="14"/>
      <c r="UYP3216" s="14"/>
      <c r="UYQ3216" s="14"/>
      <c r="UYR3216" s="14"/>
      <c r="UYS3216" s="14"/>
      <c r="UYT3216" s="14"/>
      <c r="UYU3216" s="14"/>
      <c r="UYV3216" s="14"/>
      <c r="UYW3216" s="14"/>
      <c r="UYX3216" s="14"/>
      <c r="UYY3216" s="14"/>
      <c r="UYZ3216" s="14"/>
      <c r="UZA3216" s="14"/>
      <c r="UZB3216" s="14"/>
      <c r="UZC3216" s="14"/>
      <c r="UZD3216" s="14"/>
      <c r="UZE3216" s="14"/>
      <c r="UZF3216" s="14"/>
      <c r="UZG3216" s="14"/>
      <c r="UZH3216" s="14"/>
      <c r="UZI3216" s="14"/>
      <c r="UZJ3216" s="14"/>
      <c r="UZK3216" s="14"/>
      <c r="UZL3216" s="14"/>
      <c r="UZM3216" s="14"/>
      <c r="UZN3216" s="14"/>
      <c r="UZO3216" s="14"/>
      <c r="UZP3216" s="14"/>
      <c r="UZQ3216" s="14"/>
      <c r="UZR3216" s="14"/>
      <c r="UZS3216" s="14"/>
      <c r="UZT3216" s="14"/>
      <c r="UZU3216" s="14"/>
      <c r="UZV3216" s="14"/>
      <c r="UZW3216" s="14"/>
      <c r="UZX3216" s="14"/>
      <c r="UZY3216" s="14"/>
      <c r="UZZ3216" s="14"/>
      <c r="VAA3216" s="14"/>
      <c r="VAB3216" s="14"/>
      <c r="VAC3216" s="14"/>
      <c r="VAD3216" s="14"/>
      <c r="VAE3216" s="14"/>
      <c r="VAF3216" s="14"/>
      <c r="VAG3216" s="14"/>
      <c r="VAH3216" s="14"/>
      <c r="VAI3216" s="14"/>
      <c r="VAJ3216" s="14"/>
      <c r="VAK3216" s="14"/>
      <c r="VAL3216" s="14"/>
      <c r="VAM3216" s="14"/>
      <c r="VAN3216" s="14"/>
      <c r="VAO3216" s="14"/>
      <c r="VAP3216" s="14"/>
      <c r="VAQ3216" s="14"/>
      <c r="VAR3216" s="14"/>
      <c r="VAS3216" s="14"/>
      <c r="VAT3216" s="14"/>
      <c r="VAU3216" s="14"/>
      <c r="VAV3216" s="14"/>
      <c r="VAW3216" s="14"/>
      <c r="VAX3216" s="14"/>
      <c r="VAY3216" s="14"/>
      <c r="VAZ3216" s="14"/>
      <c r="VBA3216" s="14"/>
      <c r="VBB3216" s="14"/>
      <c r="VBC3216" s="14"/>
      <c r="VBD3216" s="14"/>
      <c r="VBE3216" s="14"/>
      <c r="VBF3216" s="14"/>
      <c r="VBG3216" s="14"/>
      <c r="VBH3216" s="14"/>
      <c r="VBI3216" s="14"/>
      <c r="VBJ3216" s="14"/>
      <c r="VBK3216" s="14"/>
      <c r="VBL3216" s="14"/>
      <c r="VBM3216" s="14"/>
      <c r="VBN3216" s="14"/>
      <c r="VBO3216" s="14"/>
      <c r="VBP3216" s="14"/>
      <c r="VBQ3216" s="14"/>
      <c r="VBR3216" s="14"/>
      <c r="VBS3216" s="14"/>
      <c r="VBT3216" s="14"/>
      <c r="VBU3216" s="14"/>
      <c r="VBV3216" s="14"/>
      <c r="VBW3216" s="14"/>
      <c r="VBX3216" s="14"/>
      <c r="VBY3216" s="14"/>
      <c r="VBZ3216" s="14"/>
      <c r="VCA3216" s="14"/>
      <c r="VCB3216" s="14"/>
      <c r="VCC3216" s="14"/>
      <c r="VCD3216" s="14"/>
      <c r="VCE3216" s="14"/>
      <c r="VCF3216" s="14"/>
      <c r="VCG3216" s="14"/>
      <c r="VCH3216" s="14"/>
      <c r="VCI3216" s="14"/>
      <c r="VCJ3216" s="14"/>
      <c r="VCK3216" s="14"/>
      <c r="VCL3216" s="14"/>
      <c r="VCM3216" s="14"/>
      <c r="VCN3216" s="14"/>
      <c r="VCO3216" s="14"/>
      <c r="VCP3216" s="14"/>
      <c r="VCQ3216" s="14"/>
      <c r="VCR3216" s="14"/>
      <c r="VCS3216" s="14"/>
      <c r="VCT3216" s="14"/>
      <c r="VCU3216" s="14"/>
      <c r="VCV3216" s="14"/>
      <c r="VCW3216" s="14"/>
      <c r="VCX3216" s="14"/>
      <c r="VCY3216" s="14"/>
      <c r="VCZ3216" s="14"/>
      <c r="VDA3216" s="14"/>
      <c r="VDB3216" s="14"/>
      <c r="VDC3216" s="14"/>
      <c r="VDD3216" s="14"/>
      <c r="VDE3216" s="14"/>
      <c r="VDF3216" s="14"/>
      <c r="VDG3216" s="14"/>
      <c r="VDH3216" s="14"/>
      <c r="VDI3216" s="14"/>
      <c r="VDJ3216" s="14"/>
      <c r="VDK3216" s="14"/>
      <c r="VDL3216" s="14"/>
      <c r="VDM3216" s="14"/>
      <c r="VDN3216" s="14"/>
      <c r="VDO3216" s="14"/>
      <c r="VDP3216" s="14"/>
      <c r="VDQ3216" s="14"/>
      <c r="VDR3216" s="14"/>
      <c r="VDS3216" s="14"/>
      <c r="VDT3216" s="14"/>
      <c r="VDU3216" s="14"/>
      <c r="VDV3216" s="14"/>
      <c r="VDW3216" s="14"/>
      <c r="VDX3216" s="14"/>
      <c r="VDY3216" s="14"/>
      <c r="VDZ3216" s="14"/>
      <c r="VEA3216" s="14"/>
      <c r="VEB3216" s="14"/>
      <c r="VEC3216" s="14"/>
      <c r="VED3216" s="14"/>
      <c r="VEE3216" s="14"/>
      <c r="VEF3216" s="14"/>
      <c r="VEG3216" s="14"/>
      <c r="VEH3216" s="14"/>
      <c r="VEI3216" s="14"/>
      <c r="VEJ3216" s="14"/>
      <c r="VEK3216" s="14"/>
      <c r="VEL3216" s="14"/>
      <c r="VEM3216" s="14"/>
      <c r="VEN3216" s="14"/>
      <c r="VEO3216" s="14"/>
      <c r="VEP3216" s="14"/>
      <c r="VEQ3216" s="14"/>
      <c r="VER3216" s="14"/>
      <c r="VES3216" s="14"/>
      <c r="VET3216" s="14"/>
      <c r="VEU3216" s="14"/>
      <c r="VEV3216" s="14"/>
      <c r="VEW3216" s="14"/>
      <c r="VEX3216" s="14"/>
      <c r="VEY3216" s="14"/>
      <c r="VEZ3216" s="14"/>
      <c r="VFA3216" s="14"/>
      <c r="VFB3216" s="14"/>
      <c r="VFC3216" s="14"/>
      <c r="VFD3216" s="14"/>
      <c r="VFE3216" s="14"/>
      <c r="VFF3216" s="14"/>
      <c r="VFG3216" s="14"/>
      <c r="VFH3216" s="14"/>
      <c r="VFI3216" s="14"/>
      <c r="VFJ3216" s="14"/>
      <c r="VFK3216" s="14"/>
      <c r="VFL3216" s="14"/>
      <c r="VFM3216" s="14"/>
      <c r="VFN3216" s="14"/>
      <c r="VFO3216" s="14"/>
      <c r="VFP3216" s="14"/>
      <c r="VFQ3216" s="14"/>
      <c r="VFR3216" s="14"/>
      <c r="VFS3216" s="14"/>
      <c r="VFT3216" s="14"/>
      <c r="VFU3216" s="14"/>
      <c r="VFV3216" s="14"/>
      <c r="VFW3216" s="14"/>
      <c r="VFX3216" s="14"/>
      <c r="VFY3216" s="14"/>
      <c r="VFZ3216" s="14"/>
      <c r="VGA3216" s="14"/>
      <c r="VGB3216" s="14"/>
      <c r="VGC3216" s="14"/>
      <c r="VGD3216" s="14"/>
      <c r="VGE3216" s="14"/>
      <c r="VGF3216" s="14"/>
      <c r="VGG3216" s="14"/>
      <c r="VGH3216" s="14"/>
      <c r="VGI3216" s="14"/>
      <c r="VGJ3216" s="14"/>
      <c r="VGK3216" s="14"/>
      <c r="VGL3216" s="14"/>
      <c r="VGM3216" s="14"/>
      <c r="VGN3216" s="14"/>
      <c r="VGO3216" s="14"/>
      <c r="VGP3216" s="14"/>
      <c r="VGQ3216" s="14"/>
      <c r="VGR3216" s="14"/>
      <c r="VGS3216" s="14"/>
      <c r="VGT3216" s="14"/>
      <c r="VGU3216" s="14"/>
      <c r="VGV3216" s="14"/>
      <c r="VGW3216" s="14"/>
      <c r="VGX3216" s="14"/>
      <c r="VGY3216" s="14"/>
      <c r="VGZ3216" s="14"/>
      <c r="VHA3216" s="14"/>
      <c r="VHB3216" s="14"/>
      <c r="VHC3216" s="14"/>
      <c r="VHD3216" s="14"/>
      <c r="VHE3216" s="14"/>
      <c r="VHF3216" s="14"/>
      <c r="VHG3216" s="14"/>
      <c r="VHH3216" s="14"/>
      <c r="VHI3216" s="14"/>
      <c r="VHJ3216" s="14"/>
      <c r="VHK3216" s="14"/>
      <c r="VHL3216" s="14"/>
      <c r="VHM3216" s="14"/>
      <c r="VHN3216" s="14"/>
      <c r="VHO3216" s="14"/>
      <c r="VHP3216" s="14"/>
      <c r="VHQ3216" s="14"/>
      <c r="VHR3216" s="14"/>
      <c r="VHS3216" s="14"/>
      <c r="VHT3216" s="14"/>
      <c r="VHU3216" s="14"/>
      <c r="VHV3216" s="14"/>
      <c r="VHW3216" s="14"/>
      <c r="VHX3216" s="14"/>
      <c r="VHY3216" s="14"/>
      <c r="VHZ3216" s="14"/>
      <c r="VIA3216" s="14"/>
      <c r="VIB3216" s="14"/>
      <c r="VIC3216" s="14"/>
      <c r="VID3216" s="14"/>
      <c r="VIE3216" s="14"/>
      <c r="VIF3216" s="14"/>
      <c r="VIG3216" s="14"/>
      <c r="VIH3216" s="14"/>
      <c r="VII3216" s="14"/>
      <c r="VIJ3216" s="14"/>
      <c r="VIK3216" s="14"/>
      <c r="VIL3216" s="14"/>
      <c r="VIM3216" s="14"/>
      <c r="VIN3216" s="14"/>
      <c r="VIO3216" s="14"/>
      <c r="VIP3216" s="14"/>
      <c r="VIQ3216" s="14"/>
      <c r="VIR3216" s="14"/>
      <c r="VIS3216" s="14"/>
      <c r="VIT3216" s="14"/>
      <c r="VIU3216" s="14"/>
      <c r="VIV3216" s="14"/>
      <c r="VIW3216" s="14"/>
      <c r="VIX3216" s="14"/>
      <c r="VIY3216" s="14"/>
      <c r="VIZ3216" s="14"/>
      <c r="VJA3216" s="14"/>
      <c r="VJB3216" s="14"/>
      <c r="VJC3216" s="14"/>
      <c r="VJD3216" s="14"/>
      <c r="VJE3216" s="14"/>
      <c r="VJF3216" s="14"/>
      <c r="VJG3216" s="14"/>
      <c r="VJH3216" s="14"/>
      <c r="VJI3216" s="14"/>
      <c r="VJJ3216" s="14"/>
      <c r="VJK3216" s="14"/>
      <c r="VJL3216" s="14"/>
      <c r="VJM3216" s="14"/>
      <c r="VJN3216" s="14"/>
      <c r="VJO3216" s="14"/>
      <c r="VJP3216" s="14"/>
      <c r="VJQ3216" s="14"/>
      <c r="VJR3216" s="14"/>
      <c r="VJS3216" s="14"/>
      <c r="VJT3216" s="14"/>
      <c r="VJU3216" s="14"/>
      <c r="VJV3216" s="14"/>
      <c r="VJW3216" s="14"/>
      <c r="VJX3216" s="14"/>
      <c r="VJY3216" s="14"/>
      <c r="VJZ3216" s="14"/>
      <c r="VKA3216" s="14"/>
      <c r="VKB3216" s="14"/>
      <c r="VKC3216" s="14"/>
      <c r="VKD3216" s="14"/>
      <c r="VKE3216" s="14"/>
      <c r="VKF3216" s="14"/>
      <c r="VKG3216" s="14"/>
      <c r="VKH3216" s="14"/>
      <c r="VKI3216" s="14"/>
      <c r="VKJ3216" s="14"/>
      <c r="VKK3216" s="14"/>
      <c r="VKL3216" s="14"/>
      <c r="VKM3216" s="14"/>
      <c r="VKN3216" s="14"/>
      <c r="VKO3216" s="14"/>
      <c r="VKP3216" s="14"/>
      <c r="VKQ3216" s="14"/>
      <c r="VKR3216" s="14"/>
      <c r="VKS3216" s="14"/>
      <c r="VKT3216" s="14"/>
      <c r="VKU3216" s="14"/>
      <c r="VKV3216" s="14"/>
      <c r="VKW3216" s="14"/>
      <c r="VKX3216" s="14"/>
      <c r="VKY3216" s="14"/>
      <c r="VKZ3216" s="14"/>
      <c r="VLA3216" s="14"/>
      <c r="VLB3216" s="14"/>
      <c r="VLC3216" s="14"/>
      <c r="VLD3216" s="14"/>
      <c r="VLE3216" s="14"/>
      <c r="VLF3216" s="14"/>
      <c r="VLG3216" s="14"/>
      <c r="VLH3216" s="14"/>
      <c r="VLI3216" s="14"/>
      <c r="VLJ3216" s="14"/>
      <c r="VLK3216" s="14"/>
      <c r="VLL3216" s="14"/>
      <c r="VLM3216" s="14"/>
      <c r="VLN3216" s="14"/>
      <c r="VLO3216" s="14"/>
      <c r="VLP3216" s="14"/>
      <c r="VLQ3216" s="14"/>
      <c r="VLR3216" s="14"/>
      <c r="VLS3216" s="14"/>
      <c r="VLT3216" s="14"/>
      <c r="VLU3216" s="14"/>
      <c r="VLV3216" s="14"/>
      <c r="VLW3216" s="14"/>
      <c r="VLX3216" s="14"/>
      <c r="VLY3216" s="14"/>
      <c r="VLZ3216" s="14"/>
      <c r="VMA3216" s="14"/>
      <c r="VMB3216" s="14"/>
      <c r="VMC3216" s="14"/>
      <c r="VMD3216" s="14"/>
      <c r="VME3216" s="14"/>
      <c r="VMF3216" s="14"/>
      <c r="VMG3216" s="14"/>
      <c r="VMH3216" s="14"/>
      <c r="VMI3216" s="14"/>
      <c r="VMJ3216" s="14"/>
      <c r="VMK3216" s="14"/>
      <c r="VML3216" s="14"/>
      <c r="VMM3216" s="14"/>
      <c r="VMN3216" s="14"/>
      <c r="VMO3216" s="14"/>
      <c r="VMP3216" s="14"/>
      <c r="VMQ3216" s="14"/>
      <c r="VMR3216" s="14"/>
      <c r="VMS3216" s="14"/>
      <c r="VMT3216" s="14"/>
      <c r="VMU3216" s="14"/>
      <c r="VMV3216" s="14"/>
      <c r="VMW3216" s="14"/>
      <c r="VMX3216" s="14"/>
      <c r="VMY3216" s="14"/>
      <c r="VMZ3216" s="14"/>
      <c r="VNA3216" s="14"/>
      <c r="VNB3216" s="14"/>
      <c r="VNC3216" s="14"/>
      <c r="VND3216" s="14"/>
      <c r="VNE3216" s="14"/>
      <c r="VNF3216" s="14"/>
      <c r="VNG3216" s="14"/>
      <c r="VNH3216" s="14"/>
      <c r="VNI3216" s="14"/>
      <c r="VNJ3216" s="14"/>
      <c r="VNK3216" s="14"/>
      <c r="VNL3216" s="14"/>
      <c r="VNM3216" s="14"/>
      <c r="VNN3216" s="14"/>
      <c r="VNO3216" s="14"/>
      <c r="VNP3216" s="14"/>
      <c r="VNQ3216" s="14"/>
      <c r="VNR3216" s="14"/>
      <c r="VNS3216" s="14"/>
      <c r="VNT3216" s="14"/>
      <c r="VNU3216" s="14"/>
      <c r="VNV3216" s="14"/>
      <c r="VNW3216" s="14"/>
      <c r="VNX3216" s="14"/>
      <c r="VNY3216" s="14"/>
      <c r="VNZ3216" s="14"/>
      <c r="VOA3216" s="14"/>
      <c r="VOB3216" s="14"/>
      <c r="VOC3216" s="14"/>
      <c r="VOD3216" s="14"/>
      <c r="VOE3216" s="14"/>
      <c r="VOF3216" s="14"/>
      <c r="VOG3216" s="14"/>
      <c r="VOH3216" s="14"/>
      <c r="VOI3216" s="14"/>
      <c r="VOJ3216" s="14"/>
      <c r="VOK3216" s="14"/>
      <c r="VOL3216" s="14"/>
      <c r="VOM3216" s="14"/>
      <c r="VON3216" s="14"/>
      <c r="VOO3216" s="14"/>
      <c r="VOP3216" s="14"/>
      <c r="VOQ3216" s="14"/>
      <c r="VOR3216" s="14"/>
      <c r="VOS3216" s="14"/>
      <c r="VOT3216" s="14"/>
      <c r="VOU3216" s="14"/>
      <c r="VOV3216" s="14"/>
      <c r="VOW3216" s="14"/>
      <c r="VOX3216" s="14"/>
      <c r="VOY3216" s="14"/>
      <c r="VOZ3216" s="14"/>
      <c r="VPA3216" s="14"/>
      <c r="VPB3216" s="14"/>
      <c r="VPC3216" s="14"/>
      <c r="VPD3216" s="14"/>
      <c r="VPE3216" s="14"/>
      <c r="VPF3216" s="14"/>
      <c r="VPG3216" s="14"/>
      <c r="VPH3216" s="14"/>
      <c r="VPI3216" s="14"/>
      <c r="VPJ3216" s="14"/>
      <c r="VPK3216" s="14"/>
      <c r="VPL3216" s="14"/>
      <c r="VPM3216" s="14"/>
      <c r="VPN3216" s="14"/>
      <c r="VPO3216" s="14"/>
      <c r="VPP3216" s="14"/>
      <c r="VPQ3216" s="14"/>
      <c r="VPR3216" s="14"/>
      <c r="VPS3216" s="14"/>
      <c r="VPT3216" s="14"/>
      <c r="VPU3216" s="14"/>
      <c r="VPV3216" s="14"/>
      <c r="VPW3216" s="14"/>
      <c r="VPX3216" s="14"/>
      <c r="VPY3216" s="14"/>
      <c r="VPZ3216" s="14"/>
      <c r="VQA3216" s="14"/>
      <c r="VQB3216" s="14"/>
      <c r="VQC3216" s="14"/>
      <c r="VQD3216" s="14"/>
      <c r="VQE3216" s="14"/>
      <c r="VQF3216" s="14"/>
      <c r="VQG3216" s="14"/>
      <c r="VQH3216" s="14"/>
      <c r="VQI3216" s="14"/>
      <c r="VQJ3216" s="14"/>
      <c r="VQK3216" s="14"/>
      <c r="VQL3216" s="14"/>
      <c r="VQM3216" s="14"/>
      <c r="VQN3216" s="14"/>
      <c r="VQO3216" s="14"/>
      <c r="VQP3216" s="14"/>
      <c r="VQQ3216" s="14"/>
      <c r="VQR3216" s="14"/>
      <c r="VQS3216" s="14"/>
      <c r="VQT3216" s="14"/>
      <c r="VQU3216" s="14"/>
      <c r="VQV3216" s="14"/>
      <c r="VQW3216" s="14"/>
      <c r="VQX3216" s="14"/>
      <c r="VQY3216" s="14"/>
      <c r="VQZ3216" s="14"/>
      <c r="VRA3216" s="14"/>
      <c r="VRB3216" s="14"/>
      <c r="VRC3216" s="14"/>
      <c r="VRD3216" s="14"/>
      <c r="VRE3216" s="14"/>
      <c r="VRF3216" s="14"/>
      <c r="VRG3216" s="14"/>
      <c r="VRH3216" s="14"/>
      <c r="VRI3216" s="14"/>
      <c r="VRJ3216" s="14"/>
      <c r="VRK3216" s="14"/>
      <c r="VRL3216" s="14"/>
      <c r="VRM3216" s="14"/>
      <c r="VRN3216" s="14"/>
      <c r="VRO3216" s="14"/>
      <c r="VRP3216" s="14"/>
      <c r="VRQ3216" s="14"/>
      <c r="VRR3216" s="14"/>
      <c r="VRS3216" s="14"/>
      <c r="VRT3216" s="14"/>
      <c r="VRU3216" s="14"/>
      <c r="VRV3216" s="14"/>
      <c r="VRW3216" s="14"/>
      <c r="VRX3216" s="14"/>
      <c r="VRY3216" s="14"/>
      <c r="VRZ3216" s="14"/>
      <c r="VSA3216" s="14"/>
      <c r="VSB3216" s="14"/>
      <c r="VSC3216" s="14"/>
      <c r="VSD3216" s="14"/>
      <c r="VSE3216" s="14"/>
      <c r="VSF3216" s="14"/>
      <c r="VSG3216" s="14"/>
      <c r="VSH3216" s="14"/>
      <c r="VSI3216" s="14"/>
      <c r="VSJ3216" s="14"/>
      <c r="VSK3216" s="14"/>
      <c r="VSL3216" s="14"/>
      <c r="VSM3216" s="14"/>
      <c r="VSN3216" s="14"/>
      <c r="VSO3216" s="14"/>
      <c r="VSP3216" s="14"/>
      <c r="VSQ3216" s="14"/>
      <c r="VSR3216" s="14"/>
      <c r="VSS3216" s="14"/>
      <c r="VST3216" s="14"/>
      <c r="VSU3216" s="14"/>
      <c r="VSV3216" s="14"/>
      <c r="VSW3216" s="14"/>
      <c r="VSX3216" s="14"/>
      <c r="VSY3216" s="14"/>
      <c r="VSZ3216" s="14"/>
      <c r="VTA3216" s="14"/>
      <c r="VTB3216" s="14"/>
      <c r="VTC3216" s="14"/>
      <c r="VTD3216" s="14"/>
      <c r="VTE3216" s="14"/>
      <c r="VTF3216" s="14"/>
      <c r="VTG3216" s="14"/>
      <c r="VTH3216" s="14"/>
      <c r="VTI3216" s="14"/>
      <c r="VTJ3216" s="14"/>
      <c r="VTK3216" s="14"/>
      <c r="VTL3216" s="14"/>
      <c r="VTM3216" s="14"/>
      <c r="VTN3216" s="14"/>
      <c r="VTO3216" s="14"/>
      <c r="VTP3216" s="14"/>
      <c r="VTQ3216" s="14"/>
      <c r="VTR3216" s="14"/>
      <c r="VTS3216" s="14"/>
      <c r="VTT3216" s="14"/>
      <c r="VTU3216" s="14"/>
      <c r="VTV3216" s="14"/>
      <c r="VTW3216" s="14"/>
      <c r="VTX3216" s="14"/>
      <c r="VTY3216" s="14"/>
      <c r="VTZ3216" s="14"/>
      <c r="VUA3216" s="14"/>
      <c r="VUB3216" s="14"/>
      <c r="VUC3216" s="14"/>
      <c r="VUD3216" s="14"/>
      <c r="VUE3216" s="14"/>
      <c r="VUF3216" s="14"/>
      <c r="VUG3216" s="14"/>
      <c r="VUH3216" s="14"/>
      <c r="VUI3216" s="14"/>
      <c r="VUJ3216" s="14"/>
      <c r="VUK3216" s="14"/>
      <c r="VUL3216" s="14"/>
      <c r="VUM3216" s="14"/>
      <c r="VUN3216" s="14"/>
      <c r="VUO3216" s="14"/>
      <c r="VUP3216" s="14"/>
      <c r="VUQ3216" s="14"/>
      <c r="VUR3216" s="14"/>
      <c r="VUS3216" s="14"/>
      <c r="VUT3216" s="14"/>
      <c r="VUU3216" s="14"/>
      <c r="VUV3216" s="14"/>
      <c r="VUW3216" s="14"/>
      <c r="VUX3216" s="14"/>
      <c r="VUY3216" s="14"/>
      <c r="VUZ3216" s="14"/>
      <c r="VVA3216" s="14"/>
      <c r="VVB3216" s="14"/>
      <c r="VVC3216" s="14"/>
      <c r="VVD3216" s="14"/>
      <c r="VVE3216" s="14"/>
      <c r="VVF3216" s="14"/>
      <c r="VVG3216" s="14"/>
      <c r="VVH3216" s="14"/>
      <c r="VVI3216" s="14"/>
      <c r="VVJ3216" s="14"/>
      <c r="VVK3216" s="14"/>
      <c r="VVL3216" s="14"/>
      <c r="VVM3216" s="14"/>
      <c r="VVN3216" s="14"/>
      <c r="VVO3216" s="14"/>
      <c r="VVP3216" s="14"/>
      <c r="VVQ3216" s="14"/>
      <c r="VVR3216" s="14"/>
      <c r="VVS3216" s="14"/>
      <c r="VVT3216" s="14"/>
      <c r="VVU3216" s="14"/>
      <c r="VVV3216" s="14"/>
      <c r="VVW3216" s="14"/>
      <c r="VVX3216" s="14"/>
      <c r="VVY3216" s="14"/>
      <c r="VVZ3216" s="14"/>
      <c r="VWA3216" s="14"/>
      <c r="VWB3216" s="14"/>
      <c r="VWC3216" s="14"/>
      <c r="VWD3216" s="14"/>
      <c r="VWE3216" s="14"/>
      <c r="VWF3216" s="14"/>
      <c r="VWG3216" s="14"/>
      <c r="VWH3216" s="14"/>
      <c r="VWI3216" s="14"/>
      <c r="VWJ3216" s="14"/>
      <c r="VWK3216" s="14"/>
      <c r="VWL3216" s="14"/>
      <c r="VWM3216" s="14"/>
      <c r="VWN3216" s="14"/>
      <c r="VWO3216" s="14"/>
      <c r="VWP3216" s="14"/>
      <c r="VWQ3216" s="14"/>
      <c r="VWR3216" s="14"/>
      <c r="VWS3216" s="14"/>
      <c r="VWT3216" s="14"/>
      <c r="VWU3216" s="14"/>
      <c r="VWV3216" s="14"/>
      <c r="VWW3216" s="14"/>
      <c r="VWX3216" s="14"/>
      <c r="VWY3216" s="14"/>
      <c r="VWZ3216" s="14"/>
      <c r="VXA3216" s="14"/>
      <c r="VXB3216" s="14"/>
      <c r="VXC3216" s="14"/>
      <c r="VXD3216" s="14"/>
      <c r="VXE3216" s="14"/>
      <c r="VXF3216" s="14"/>
      <c r="VXG3216" s="14"/>
      <c r="VXH3216" s="14"/>
      <c r="VXI3216" s="14"/>
      <c r="VXJ3216" s="14"/>
      <c r="VXK3216" s="14"/>
      <c r="VXL3216" s="14"/>
      <c r="VXM3216" s="14"/>
      <c r="VXN3216" s="14"/>
      <c r="VXO3216" s="14"/>
      <c r="VXP3216" s="14"/>
      <c r="VXQ3216" s="14"/>
      <c r="VXR3216" s="14"/>
      <c r="VXS3216" s="14"/>
      <c r="VXT3216" s="14"/>
      <c r="VXU3216" s="14"/>
      <c r="VXV3216" s="14"/>
      <c r="VXW3216" s="14"/>
      <c r="VXX3216" s="14"/>
      <c r="VXY3216" s="14"/>
      <c r="VXZ3216" s="14"/>
      <c r="VYA3216" s="14"/>
      <c r="VYB3216" s="14"/>
      <c r="VYC3216" s="14"/>
      <c r="VYD3216" s="14"/>
      <c r="VYE3216" s="14"/>
      <c r="VYF3216" s="14"/>
      <c r="VYG3216" s="14"/>
      <c r="VYH3216" s="14"/>
      <c r="VYI3216" s="14"/>
      <c r="VYJ3216" s="14"/>
      <c r="VYK3216" s="14"/>
      <c r="VYL3216" s="14"/>
      <c r="VYM3216" s="14"/>
      <c r="VYN3216" s="14"/>
      <c r="VYO3216" s="14"/>
      <c r="VYP3216" s="14"/>
      <c r="VYQ3216" s="14"/>
      <c r="VYR3216" s="14"/>
      <c r="VYS3216" s="14"/>
      <c r="VYT3216" s="14"/>
      <c r="VYU3216" s="14"/>
      <c r="VYV3216" s="14"/>
      <c r="VYW3216" s="14"/>
      <c r="VYX3216" s="14"/>
      <c r="VYY3216" s="14"/>
      <c r="VYZ3216" s="14"/>
      <c r="VZA3216" s="14"/>
      <c r="VZB3216" s="14"/>
      <c r="VZC3216" s="14"/>
      <c r="VZD3216" s="14"/>
      <c r="VZE3216" s="14"/>
      <c r="VZF3216" s="14"/>
      <c r="VZG3216" s="14"/>
      <c r="VZH3216" s="14"/>
      <c r="VZI3216" s="14"/>
      <c r="VZJ3216" s="14"/>
      <c r="VZK3216" s="14"/>
      <c r="VZL3216" s="14"/>
      <c r="VZM3216" s="14"/>
      <c r="VZN3216" s="14"/>
      <c r="VZO3216" s="14"/>
      <c r="VZP3216" s="14"/>
      <c r="VZQ3216" s="14"/>
      <c r="VZR3216" s="14"/>
      <c r="VZS3216" s="14"/>
      <c r="VZT3216" s="14"/>
      <c r="VZU3216" s="14"/>
      <c r="VZV3216" s="14"/>
      <c r="VZW3216" s="14"/>
      <c r="VZX3216" s="14"/>
      <c r="VZY3216" s="14"/>
      <c r="VZZ3216" s="14"/>
      <c r="WAA3216" s="14"/>
      <c r="WAB3216" s="14"/>
      <c r="WAC3216" s="14"/>
      <c r="WAD3216" s="14"/>
      <c r="WAE3216" s="14"/>
      <c r="WAF3216" s="14"/>
      <c r="WAG3216" s="14"/>
      <c r="WAH3216" s="14"/>
      <c r="WAI3216" s="14"/>
      <c r="WAJ3216" s="14"/>
      <c r="WAK3216" s="14"/>
      <c r="WAL3216" s="14"/>
      <c r="WAM3216" s="14"/>
      <c r="WAN3216" s="14"/>
      <c r="WAO3216" s="14"/>
      <c r="WAP3216" s="14"/>
      <c r="WAQ3216" s="14"/>
      <c r="WAR3216" s="14"/>
      <c r="WAS3216" s="14"/>
      <c r="WAT3216" s="14"/>
      <c r="WAU3216" s="14"/>
      <c r="WAV3216" s="14"/>
      <c r="WAW3216" s="14"/>
      <c r="WAX3216" s="14"/>
      <c r="WAY3216" s="14"/>
      <c r="WAZ3216" s="14"/>
      <c r="WBA3216" s="14"/>
      <c r="WBB3216" s="14"/>
      <c r="WBC3216" s="14"/>
      <c r="WBD3216" s="14"/>
      <c r="WBE3216" s="14"/>
      <c r="WBF3216" s="14"/>
      <c r="WBG3216" s="14"/>
      <c r="WBH3216" s="14"/>
      <c r="WBI3216" s="14"/>
      <c r="WBJ3216" s="14"/>
      <c r="WBK3216" s="14"/>
      <c r="WBL3216" s="14"/>
      <c r="WBM3216" s="14"/>
      <c r="WBN3216" s="14"/>
      <c r="WBO3216" s="14"/>
      <c r="WBP3216" s="14"/>
      <c r="WBQ3216" s="14"/>
      <c r="WBR3216" s="14"/>
      <c r="WBS3216" s="14"/>
      <c r="WBT3216" s="14"/>
      <c r="WBU3216" s="14"/>
      <c r="WBV3216" s="14"/>
      <c r="WBW3216" s="14"/>
      <c r="WBX3216" s="14"/>
      <c r="WBY3216" s="14"/>
      <c r="WBZ3216" s="14"/>
      <c r="WCA3216" s="14"/>
      <c r="WCB3216" s="14"/>
      <c r="WCC3216" s="14"/>
      <c r="WCD3216" s="14"/>
      <c r="WCE3216" s="14"/>
      <c r="WCF3216" s="14"/>
      <c r="WCG3216" s="14"/>
      <c r="WCH3216" s="14"/>
      <c r="WCI3216" s="14"/>
      <c r="WCJ3216" s="14"/>
      <c r="WCK3216" s="14"/>
      <c r="WCL3216" s="14"/>
      <c r="WCM3216" s="14"/>
      <c r="WCN3216" s="14"/>
      <c r="WCO3216" s="14"/>
      <c r="WCP3216" s="14"/>
      <c r="WCQ3216" s="14"/>
      <c r="WCR3216" s="14"/>
      <c r="WCS3216" s="14"/>
      <c r="WCT3216" s="14"/>
      <c r="WCU3216" s="14"/>
      <c r="WCV3216" s="14"/>
      <c r="WCW3216" s="14"/>
      <c r="WCX3216" s="14"/>
      <c r="WCY3216" s="14"/>
      <c r="WCZ3216" s="14"/>
      <c r="WDA3216" s="14"/>
      <c r="WDB3216" s="14"/>
      <c r="WDC3216" s="14"/>
      <c r="WDD3216" s="14"/>
      <c r="WDE3216" s="14"/>
      <c r="WDF3216" s="14"/>
      <c r="WDG3216" s="14"/>
      <c r="WDH3216" s="14"/>
      <c r="WDI3216" s="14"/>
      <c r="WDJ3216" s="14"/>
      <c r="WDK3216" s="14"/>
      <c r="WDL3216" s="14"/>
      <c r="WDM3216" s="14"/>
      <c r="WDN3216" s="14"/>
      <c r="WDO3216" s="14"/>
      <c r="WDP3216" s="14"/>
      <c r="WDQ3216" s="14"/>
      <c r="WDR3216" s="14"/>
      <c r="WDS3216" s="14"/>
      <c r="WDT3216" s="14"/>
      <c r="WDU3216" s="14"/>
      <c r="WDV3216" s="14"/>
      <c r="WDW3216" s="14"/>
      <c r="WDX3216" s="14"/>
      <c r="WDY3216" s="14"/>
      <c r="WDZ3216" s="14"/>
      <c r="WEA3216" s="14"/>
      <c r="WEB3216" s="14"/>
      <c r="WEC3216" s="14"/>
      <c r="WED3216" s="14"/>
      <c r="WEE3216" s="14"/>
      <c r="WEF3216" s="14"/>
      <c r="WEG3216" s="14"/>
      <c r="WEH3216" s="14"/>
      <c r="WEI3216" s="14"/>
      <c r="WEJ3216" s="14"/>
      <c r="WEK3216" s="14"/>
      <c r="WEL3216" s="14"/>
      <c r="WEM3216" s="14"/>
      <c r="WEN3216" s="14"/>
      <c r="WEO3216" s="14"/>
      <c r="WEP3216" s="14"/>
      <c r="WEQ3216" s="14"/>
      <c r="WER3216" s="14"/>
      <c r="WES3216" s="14"/>
      <c r="WET3216" s="14"/>
      <c r="WEU3216" s="14"/>
      <c r="WEV3216" s="14"/>
      <c r="WEW3216" s="14"/>
      <c r="WEX3216" s="14"/>
      <c r="WEY3216" s="14"/>
      <c r="WEZ3216" s="14"/>
      <c r="WFA3216" s="14"/>
      <c r="WFB3216" s="14"/>
      <c r="WFC3216" s="14"/>
      <c r="WFD3216" s="14"/>
      <c r="WFE3216" s="14"/>
      <c r="WFF3216" s="14"/>
      <c r="WFG3216" s="14"/>
      <c r="WFH3216" s="14"/>
      <c r="WFI3216" s="14"/>
      <c r="WFJ3216" s="14"/>
      <c r="WFK3216" s="14"/>
      <c r="WFL3216" s="14"/>
      <c r="WFM3216" s="14"/>
      <c r="WFN3216" s="14"/>
      <c r="WFO3216" s="14"/>
      <c r="WFP3216" s="14"/>
      <c r="WFQ3216" s="14"/>
      <c r="WFR3216" s="14"/>
      <c r="WFS3216" s="14"/>
      <c r="WFT3216" s="14"/>
      <c r="WFU3216" s="14"/>
      <c r="WFV3216" s="14"/>
      <c r="WFW3216" s="14"/>
      <c r="WFX3216" s="14"/>
      <c r="WFY3216" s="14"/>
      <c r="WFZ3216" s="14"/>
      <c r="WGA3216" s="14"/>
      <c r="WGB3216" s="14"/>
      <c r="WGC3216" s="14"/>
      <c r="WGD3216" s="14"/>
      <c r="WGE3216" s="14"/>
      <c r="WGF3216" s="14"/>
      <c r="WGG3216" s="14"/>
      <c r="WGH3216" s="14"/>
      <c r="WGI3216" s="14"/>
      <c r="WGJ3216" s="14"/>
      <c r="WGK3216" s="14"/>
      <c r="WGL3216" s="14"/>
      <c r="WGM3216" s="14"/>
      <c r="WGN3216" s="14"/>
      <c r="WGO3216" s="14"/>
      <c r="WGP3216" s="14"/>
      <c r="WGQ3216" s="14"/>
      <c r="WGR3216" s="14"/>
      <c r="WGS3216" s="14"/>
      <c r="WGT3216" s="14"/>
      <c r="WGU3216" s="14"/>
      <c r="WGV3216" s="14"/>
      <c r="WGW3216" s="14"/>
      <c r="WGX3216" s="14"/>
      <c r="WGY3216" s="14"/>
      <c r="WGZ3216" s="14"/>
      <c r="WHA3216" s="14"/>
      <c r="WHB3216" s="14"/>
      <c r="WHC3216" s="14"/>
      <c r="WHD3216" s="14"/>
      <c r="WHE3216" s="14"/>
      <c r="WHF3216" s="14"/>
      <c r="WHG3216" s="14"/>
      <c r="WHH3216" s="14"/>
      <c r="WHI3216" s="14"/>
      <c r="WHJ3216" s="14"/>
      <c r="WHK3216" s="14"/>
      <c r="WHL3216" s="14"/>
      <c r="WHM3216" s="14"/>
      <c r="WHN3216" s="14"/>
      <c r="WHO3216" s="14"/>
      <c r="WHP3216" s="14"/>
      <c r="WHQ3216" s="14"/>
      <c r="WHR3216" s="14"/>
      <c r="WHS3216" s="14"/>
      <c r="WHT3216" s="14"/>
      <c r="WHU3216" s="14"/>
      <c r="WHV3216" s="14"/>
      <c r="WHW3216" s="14"/>
      <c r="WHX3216" s="14"/>
      <c r="WHY3216" s="14"/>
      <c r="WHZ3216" s="14"/>
      <c r="WIA3216" s="14"/>
      <c r="WIB3216" s="14"/>
      <c r="WIC3216" s="14"/>
      <c r="WID3216" s="14"/>
      <c r="WIE3216" s="14"/>
      <c r="WIF3216" s="14"/>
      <c r="WIG3216" s="14"/>
      <c r="WIH3216" s="14"/>
      <c r="WII3216" s="14"/>
      <c r="WIJ3216" s="14"/>
      <c r="WIK3216" s="14"/>
      <c r="WIL3216" s="14"/>
      <c r="WIM3216" s="14"/>
      <c r="WIN3216" s="14"/>
      <c r="WIO3216" s="14"/>
      <c r="WIP3216" s="14"/>
      <c r="WIQ3216" s="14"/>
      <c r="WIR3216" s="14"/>
      <c r="WIS3216" s="14"/>
      <c r="WIT3216" s="14"/>
      <c r="WIU3216" s="14"/>
      <c r="WIV3216" s="14"/>
      <c r="WIW3216" s="14"/>
      <c r="WIX3216" s="14"/>
      <c r="WIY3216" s="14"/>
      <c r="WIZ3216" s="14"/>
      <c r="WJA3216" s="14"/>
      <c r="WJB3216" s="14"/>
      <c r="WJC3216" s="14"/>
      <c r="WJD3216" s="14"/>
      <c r="WJE3216" s="14"/>
      <c r="WJF3216" s="14"/>
      <c r="WJG3216" s="14"/>
      <c r="WJH3216" s="14"/>
      <c r="WJI3216" s="14"/>
      <c r="WJJ3216" s="14"/>
      <c r="WJK3216" s="14"/>
      <c r="WJL3216" s="14"/>
      <c r="WJM3216" s="14"/>
      <c r="WJN3216" s="14"/>
      <c r="WJO3216" s="14"/>
      <c r="WJP3216" s="14"/>
      <c r="WJQ3216" s="14"/>
      <c r="WJR3216" s="14"/>
      <c r="WJS3216" s="14"/>
      <c r="WJT3216" s="14"/>
      <c r="WJU3216" s="14"/>
      <c r="WJV3216" s="14"/>
      <c r="WJW3216" s="14"/>
      <c r="WJX3216" s="14"/>
      <c r="WJY3216" s="14"/>
      <c r="WJZ3216" s="14"/>
      <c r="WKA3216" s="14"/>
      <c r="WKB3216" s="14"/>
      <c r="WKC3216" s="14"/>
      <c r="WKD3216" s="14"/>
      <c r="WKE3216" s="14"/>
      <c r="WKF3216" s="14"/>
      <c r="WKG3216" s="14"/>
      <c r="WKH3216" s="14"/>
      <c r="WKI3216" s="14"/>
      <c r="WKJ3216" s="14"/>
      <c r="WKK3216" s="14"/>
      <c r="WKL3216" s="14"/>
      <c r="WKM3216" s="14"/>
      <c r="WKN3216" s="14"/>
      <c r="WKO3216" s="14"/>
      <c r="WKP3216" s="14"/>
      <c r="WKQ3216" s="14"/>
      <c r="WKR3216" s="14"/>
      <c r="WKS3216" s="14"/>
      <c r="WKT3216" s="14"/>
      <c r="WKU3216" s="14"/>
      <c r="WKV3216" s="14"/>
      <c r="WKW3216" s="14"/>
      <c r="WKX3216" s="14"/>
      <c r="WKY3216" s="14"/>
      <c r="WKZ3216" s="14"/>
      <c r="WLA3216" s="14"/>
      <c r="WLB3216" s="14"/>
      <c r="WLC3216" s="14"/>
      <c r="WLD3216" s="14"/>
      <c r="WLE3216" s="14"/>
      <c r="WLF3216" s="14"/>
      <c r="WLG3216" s="14"/>
      <c r="WLH3216" s="14"/>
      <c r="WLI3216" s="14"/>
      <c r="WLJ3216" s="14"/>
      <c r="WLK3216" s="14"/>
      <c r="WLL3216" s="14"/>
      <c r="WLM3216" s="14"/>
      <c r="WLN3216" s="14"/>
      <c r="WLO3216" s="14"/>
      <c r="WLP3216" s="14"/>
      <c r="WLQ3216" s="14"/>
      <c r="WLR3216" s="14"/>
      <c r="WLS3216" s="14"/>
      <c r="WLT3216" s="14"/>
      <c r="WLU3216" s="14"/>
      <c r="WLV3216" s="14"/>
      <c r="WLW3216" s="14"/>
      <c r="WLX3216" s="14"/>
      <c r="WLY3216" s="14"/>
      <c r="WLZ3216" s="14"/>
      <c r="WMA3216" s="14"/>
      <c r="WMB3216" s="14"/>
      <c r="WMC3216" s="14"/>
      <c r="WMD3216" s="14"/>
      <c r="WME3216" s="14"/>
      <c r="WMF3216" s="14"/>
      <c r="WMG3216" s="14"/>
      <c r="WMH3216" s="14"/>
      <c r="WMI3216" s="14"/>
      <c r="WMJ3216" s="14"/>
      <c r="WMK3216" s="14"/>
      <c r="WML3216" s="14"/>
      <c r="WMM3216" s="14"/>
      <c r="WMN3216" s="14"/>
      <c r="WMO3216" s="14"/>
      <c r="WMP3216" s="14"/>
      <c r="WMQ3216" s="14"/>
      <c r="WMR3216" s="14"/>
      <c r="WMS3216" s="14"/>
      <c r="WMT3216" s="14"/>
      <c r="WMU3216" s="14"/>
      <c r="WMV3216" s="14"/>
      <c r="WMW3216" s="14"/>
      <c r="WMX3216" s="14"/>
      <c r="WMY3216" s="14"/>
      <c r="WMZ3216" s="14"/>
      <c r="WNA3216" s="14"/>
      <c r="WNB3216" s="14"/>
      <c r="WNC3216" s="14"/>
      <c r="WND3216" s="14"/>
      <c r="WNE3216" s="14"/>
      <c r="WNF3216" s="14"/>
      <c r="WNG3216" s="14"/>
      <c r="WNH3216" s="14"/>
      <c r="WNI3216" s="14"/>
      <c r="WNJ3216" s="14"/>
      <c r="WNK3216" s="14"/>
      <c r="WNL3216" s="14"/>
      <c r="WNM3216" s="14"/>
      <c r="WNN3216" s="14"/>
      <c r="WNO3216" s="14"/>
      <c r="WNP3216" s="14"/>
      <c r="WNQ3216" s="14"/>
      <c r="WNR3216" s="14"/>
      <c r="WNS3216" s="14"/>
      <c r="WNT3216" s="14"/>
      <c r="WNU3216" s="14"/>
      <c r="WNV3216" s="14"/>
      <c r="WNW3216" s="14"/>
      <c r="WNX3216" s="14"/>
      <c r="WNY3216" s="14"/>
      <c r="WNZ3216" s="14"/>
      <c r="WOA3216" s="14"/>
      <c r="WOB3216" s="14"/>
      <c r="WOC3216" s="14"/>
      <c r="WOD3216" s="14"/>
      <c r="WOE3216" s="14"/>
      <c r="WOF3216" s="14"/>
      <c r="WOG3216" s="14"/>
      <c r="WOH3216" s="14"/>
      <c r="WOI3216" s="14"/>
      <c r="WOJ3216" s="14"/>
      <c r="WOK3216" s="14"/>
      <c r="WOL3216" s="14"/>
      <c r="WOM3216" s="14"/>
      <c r="WON3216" s="14"/>
      <c r="WOO3216" s="14"/>
      <c r="WOP3216" s="14"/>
      <c r="WOQ3216" s="14"/>
      <c r="WOR3216" s="14"/>
      <c r="WOS3216" s="14"/>
      <c r="WOT3216" s="14"/>
      <c r="WOU3216" s="14"/>
      <c r="WOV3216" s="14"/>
      <c r="WOW3216" s="14"/>
      <c r="WOX3216" s="14"/>
      <c r="WOY3216" s="14"/>
      <c r="WOZ3216" s="14"/>
      <c r="WPA3216" s="14"/>
      <c r="WPB3216" s="14"/>
      <c r="WPC3216" s="14"/>
      <c r="WPD3216" s="14"/>
      <c r="WPE3216" s="14"/>
      <c r="WPF3216" s="14"/>
      <c r="WPG3216" s="14"/>
      <c r="WPH3216" s="14"/>
      <c r="WPI3216" s="14"/>
      <c r="WPJ3216" s="14"/>
      <c r="WPK3216" s="14"/>
      <c r="WPL3216" s="14"/>
      <c r="WPM3216" s="14"/>
      <c r="WPN3216" s="14"/>
      <c r="WPO3216" s="14"/>
      <c r="WPP3216" s="14"/>
      <c r="WPQ3216" s="14"/>
      <c r="WPR3216" s="14"/>
      <c r="WPS3216" s="14"/>
      <c r="WPT3216" s="14"/>
      <c r="WPU3216" s="14"/>
      <c r="WPV3216" s="14"/>
      <c r="WPW3216" s="14"/>
      <c r="WPX3216" s="14"/>
      <c r="WPY3216" s="14"/>
      <c r="WPZ3216" s="14"/>
      <c r="WQA3216" s="14"/>
      <c r="WQB3216" s="14"/>
      <c r="WQC3216" s="14"/>
      <c r="WQD3216" s="14"/>
      <c r="WQE3216" s="14"/>
      <c r="WQF3216" s="14"/>
      <c r="WQG3216" s="14"/>
      <c r="WQH3216" s="14"/>
      <c r="WQI3216" s="14"/>
      <c r="WQJ3216" s="14"/>
      <c r="WQK3216" s="14"/>
      <c r="WQL3216" s="14"/>
      <c r="WQM3216" s="14"/>
      <c r="WQN3216" s="14"/>
      <c r="WQO3216" s="14"/>
      <c r="WQP3216" s="14"/>
      <c r="WQQ3216" s="14"/>
      <c r="WQR3216" s="14"/>
      <c r="WQS3216" s="14"/>
      <c r="WQT3216" s="14"/>
      <c r="WQU3216" s="14"/>
      <c r="WQV3216" s="14"/>
      <c r="WQW3216" s="14"/>
      <c r="WQX3216" s="14"/>
      <c r="WQY3216" s="14"/>
      <c r="WQZ3216" s="14"/>
      <c r="WRA3216" s="14"/>
      <c r="WRB3216" s="14"/>
      <c r="WRC3216" s="14"/>
      <c r="WRD3216" s="14"/>
      <c r="WRE3216" s="14"/>
      <c r="WRF3216" s="14"/>
      <c r="WRG3216" s="14"/>
      <c r="WRH3216" s="14"/>
      <c r="WRI3216" s="14"/>
      <c r="WRJ3216" s="14"/>
      <c r="WRK3216" s="14"/>
      <c r="WRL3216" s="14"/>
      <c r="WRM3216" s="14"/>
      <c r="WRN3216" s="14"/>
      <c r="WRO3216" s="14"/>
      <c r="WRP3216" s="14"/>
      <c r="WRQ3216" s="14"/>
      <c r="WRR3216" s="14"/>
      <c r="WRS3216" s="14"/>
      <c r="WRT3216" s="14"/>
      <c r="WRU3216" s="14"/>
      <c r="WRV3216" s="14"/>
      <c r="WRW3216" s="14"/>
      <c r="WRX3216" s="14"/>
      <c r="WRY3216" s="14"/>
      <c r="WRZ3216" s="14"/>
      <c r="WSA3216" s="14"/>
      <c r="WSB3216" s="14"/>
      <c r="WSC3216" s="14"/>
      <c r="WSD3216" s="14"/>
      <c r="WSE3216" s="14"/>
      <c r="WSF3216" s="14"/>
      <c r="WSG3216" s="14"/>
      <c r="WSH3216" s="14"/>
      <c r="WSI3216" s="14"/>
      <c r="WSJ3216" s="14"/>
      <c r="WSK3216" s="14"/>
      <c r="WSL3216" s="14"/>
      <c r="WSM3216" s="14"/>
      <c r="WSN3216" s="14"/>
      <c r="WSO3216" s="14"/>
      <c r="WSP3216" s="14"/>
      <c r="WSQ3216" s="14"/>
      <c r="WSR3216" s="14"/>
      <c r="WSS3216" s="14"/>
      <c r="WST3216" s="14"/>
      <c r="WSU3216" s="14"/>
      <c r="WSV3216" s="14"/>
      <c r="WSW3216" s="14"/>
      <c r="WSX3216" s="14"/>
      <c r="WSY3216" s="14"/>
      <c r="WSZ3216" s="14"/>
      <c r="WTA3216" s="14"/>
      <c r="WTB3216" s="14"/>
      <c r="WTC3216" s="14"/>
      <c r="WTD3216" s="14"/>
      <c r="WTE3216" s="14"/>
      <c r="WTF3216" s="14"/>
      <c r="WTG3216" s="14"/>
      <c r="WTH3216" s="14"/>
      <c r="WTI3216" s="14"/>
      <c r="WTJ3216" s="14"/>
      <c r="WTK3216" s="14"/>
      <c r="WTL3216" s="14"/>
      <c r="WTM3216" s="14"/>
      <c r="WTN3216" s="14"/>
      <c r="WTO3216" s="14"/>
      <c r="WTP3216" s="14"/>
      <c r="WTQ3216" s="14"/>
      <c r="WTR3216" s="14"/>
      <c r="WTS3216" s="14"/>
      <c r="WTT3216" s="14"/>
      <c r="WTU3216" s="14"/>
      <c r="WTV3216" s="14"/>
      <c r="WTW3216" s="14"/>
      <c r="WTX3216" s="14"/>
      <c r="WTY3216" s="14"/>
      <c r="WTZ3216" s="14"/>
      <c r="WUA3216" s="14"/>
      <c r="WUB3216" s="14"/>
      <c r="WUC3216" s="14"/>
      <c r="WUD3216" s="14"/>
      <c r="WUE3216" s="14"/>
      <c r="WUF3216" s="14"/>
      <c r="WUG3216" s="14"/>
      <c r="WUH3216" s="14"/>
      <c r="WUI3216" s="14"/>
      <c r="WUJ3216" s="14"/>
      <c r="WUK3216" s="14"/>
      <c r="WUL3216" s="14"/>
      <c r="WUM3216" s="14"/>
      <c r="WUN3216" s="14"/>
      <c r="WUO3216" s="14"/>
      <c r="WUP3216" s="14"/>
      <c r="WUQ3216" s="14"/>
      <c r="WUR3216" s="14"/>
      <c r="WUS3216" s="14"/>
      <c r="WUT3216" s="14"/>
      <c r="WUU3216" s="14"/>
      <c r="WUV3216" s="14"/>
      <c r="WUW3216" s="14"/>
      <c r="WUX3216" s="14"/>
      <c r="WUY3216" s="14"/>
      <c r="WUZ3216" s="14"/>
      <c r="WVA3216" s="14"/>
      <c r="WVB3216" s="14"/>
      <c r="WVC3216" s="14"/>
      <c r="WVD3216" s="14"/>
      <c r="WVE3216" s="14"/>
      <c r="WVF3216" s="14"/>
      <c r="WVG3216" s="14"/>
      <c r="WVH3216" s="14"/>
      <c r="WVI3216" s="14"/>
      <c r="WVJ3216" s="14"/>
      <c r="WVK3216" s="14"/>
      <c r="WVL3216" s="14"/>
      <c r="WVM3216" s="14"/>
      <c r="WVN3216" s="14"/>
      <c r="WVO3216" s="14"/>
      <c r="WVP3216" s="14"/>
      <c r="WVQ3216" s="14"/>
      <c r="WVR3216" s="14"/>
      <c r="WVS3216" s="14"/>
      <c r="WVT3216" s="14"/>
      <c r="WVU3216" s="14"/>
      <c r="WVV3216" s="14"/>
      <c r="WVW3216" s="14"/>
      <c r="WVX3216" s="14"/>
      <c r="WVY3216" s="14"/>
      <c r="WVZ3216" s="14"/>
      <c r="WWA3216" s="14"/>
      <c r="WWB3216" s="14"/>
      <c r="WWC3216" s="14"/>
      <c r="WWD3216" s="14"/>
      <c r="WWE3216" s="14"/>
      <c r="WWF3216" s="14"/>
      <c r="WWG3216" s="14"/>
      <c r="WWH3216" s="14"/>
      <c r="WWI3216" s="14"/>
      <c r="WWJ3216" s="14"/>
      <c r="WWK3216" s="14"/>
      <c r="WWL3216" s="14"/>
      <c r="WWM3216" s="14"/>
      <c r="WWN3216" s="14"/>
      <c r="WWO3216" s="14"/>
      <c r="WWP3216" s="14"/>
      <c r="WWQ3216" s="14"/>
      <c r="WWR3216" s="14"/>
      <c r="WWS3216" s="14"/>
      <c r="WWT3216" s="14"/>
      <c r="WWU3216" s="14"/>
      <c r="WWV3216" s="14"/>
      <c r="WWW3216" s="14"/>
      <c r="WWX3216" s="14"/>
      <c r="WWY3216" s="14"/>
      <c r="WWZ3216" s="14"/>
      <c r="WXA3216" s="14"/>
      <c r="WXB3216" s="14"/>
      <c r="WXC3216" s="14"/>
      <c r="WXD3216" s="14"/>
      <c r="WXE3216" s="14"/>
      <c r="WXF3216" s="14"/>
      <c r="WXG3216" s="14"/>
      <c r="WXH3216" s="14"/>
      <c r="WXI3216" s="14"/>
      <c r="WXJ3216" s="14"/>
      <c r="WXK3216" s="14"/>
      <c r="WXL3216" s="14"/>
      <c r="WXM3216" s="14"/>
      <c r="WXN3216" s="14"/>
      <c r="WXO3216" s="14"/>
      <c r="WXP3216" s="14"/>
      <c r="WXQ3216" s="14"/>
      <c r="WXR3216" s="14"/>
      <c r="WXS3216" s="14"/>
      <c r="WXT3216" s="14"/>
      <c r="WXU3216" s="14"/>
      <c r="WXV3216" s="14"/>
      <c r="WXW3216" s="14"/>
      <c r="WXX3216" s="14"/>
      <c r="WXY3216" s="14"/>
      <c r="WXZ3216" s="14"/>
      <c r="WYA3216" s="14"/>
      <c r="WYB3216" s="14"/>
      <c r="WYC3216" s="14"/>
      <c r="WYD3216" s="14"/>
      <c r="WYE3216" s="14"/>
      <c r="WYF3216" s="14"/>
      <c r="WYG3216" s="14"/>
      <c r="WYH3216" s="14"/>
      <c r="WYI3216" s="14"/>
      <c r="WYJ3216" s="14"/>
      <c r="WYK3216" s="14"/>
      <c r="WYL3216" s="14"/>
      <c r="WYM3216" s="14"/>
      <c r="WYN3216" s="14"/>
      <c r="WYO3216" s="14"/>
      <c r="WYP3216" s="14"/>
      <c r="WYQ3216" s="14"/>
      <c r="WYR3216" s="14"/>
      <c r="WYS3216" s="14"/>
      <c r="WYT3216" s="14"/>
      <c r="WYU3216" s="14"/>
      <c r="WYV3216" s="14"/>
      <c r="WYW3216" s="14"/>
      <c r="WYX3216" s="14"/>
      <c r="WYY3216" s="14"/>
      <c r="WYZ3216" s="14"/>
      <c r="WZA3216" s="14"/>
      <c r="WZB3216" s="14"/>
      <c r="WZC3216" s="14"/>
      <c r="WZD3216" s="14"/>
      <c r="WZE3216" s="14"/>
      <c r="WZF3216" s="14"/>
      <c r="WZG3216" s="14"/>
      <c r="WZH3216" s="14"/>
      <c r="WZI3216" s="14"/>
      <c r="WZJ3216" s="14"/>
      <c r="WZK3216" s="14"/>
      <c r="WZL3216" s="14"/>
      <c r="WZM3216" s="14"/>
      <c r="WZN3216" s="14"/>
      <c r="WZO3216" s="14"/>
      <c r="WZP3216" s="14"/>
      <c r="WZQ3216" s="14"/>
      <c r="WZR3216" s="14"/>
      <c r="WZS3216" s="14"/>
      <c r="WZT3216" s="14"/>
      <c r="WZU3216" s="14"/>
      <c r="WZV3216" s="14"/>
      <c r="WZW3216" s="14"/>
      <c r="WZX3216" s="14"/>
      <c r="WZY3216" s="14"/>
      <c r="WZZ3216" s="14"/>
      <c r="XAA3216" s="14"/>
      <c r="XAB3216" s="14"/>
      <c r="XAC3216" s="14"/>
      <c r="XAD3216" s="14"/>
      <c r="XAE3216" s="14"/>
      <c r="XAF3216" s="14"/>
      <c r="XAG3216" s="14"/>
      <c r="XAH3216" s="14"/>
      <c r="XAI3216" s="14"/>
      <c r="XAJ3216" s="14"/>
      <c r="XAK3216" s="14"/>
      <c r="XAL3216" s="14"/>
      <c r="XAM3216" s="14"/>
      <c r="XAN3216" s="14"/>
      <c r="XAO3216" s="14"/>
      <c r="XAP3216" s="14"/>
      <c r="XAQ3216" s="14"/>
      <c r="XAR3216" s="14"/>
      <c r="XAS3216" s="14"/>
      <c r="XAT3216" s="14"/>
      <c r="XAU3216" s="14"/>
      <c r="XAV3216" s="14"/>
      <c r="XAW3216" s="14"/>
      <c r="XAX3216" s="14"/>
      <c r="XAY3216" s="14"/>
      <c r="XAZ3216" s="14"/>
      <c r="XBA3216" s="14"/>
      <c r="XBB3216" s="14"/>
      <c r="XBC3216" s="14"/>
      <c r="XBD3216" s="14"/>
      <c r="XBE3216" s="14"/>
      <c r="XBF3216" s="14"/>
      <c r="XBG3216" s="14"/>
      <c r="XBH3216" s="14"/>
      <c r="XBI3216" s="14"/>
      <c r="XBJ3216" s="14"/>
      <c r="XBK3216" s="14"/>
      <c r="XBL3216" s="14"/>
      <c r="XBM3216" s="14"/>
      <c r="XBN3216" s="14"/>
      <c r="XBO3216" s="14"/>
      <c r="XBP3216" s="14"/>
      <c r="XBQ3216" s="14"/>
      <c r="XBR3216" s="14"/>
      <c r="XBS3216" s="14"/>
      <c r="XBT3216" s="14"/>
      <c r="XBU3216" s="14"/>
      <c r="XBV3216" s="14"/>
      <c r="XBW3216" s="14"/>
      <c r="XBX3216" s="14"/>
      <c r="XBY3216" s="14"/>
      <c r="XBZ3216" s="14"/>
      <c r="XCA3216" s="14"/>
      <c r="XCB3216" s="14"/>
      <c r="XCC3216" s="14"/>
      <c r="XCD3216" s="14"/>
      <c r="XCE3216" s="14"/>
      <c r="XCF3216" s="14"/>
      <c r="XCG3216" s="14"/>
      <c r="XCH3216" s="14"/>
      <c r="XCI3216" s="14"/>
      <c r="XCJ3216" s="14"/>
      <c r="XCK3216" s="14"/>
      <c r="XCL3216" s="14"/>
      <c r="XCM3216" s="14"/>
      <c r="XCN3216" s="14"/>
      <c r="XCO3216" s="14"/>
      <c r="XCP3216" s="14"/>
      <c r="XCQ3216" s="14"/>
      <c r="XCR3216" s="14"/>
      <c r="XCS3216" s="14"/>
      <c r="XCT3216" s="14"/>
      <c r="XCU3216" s="14"/>
      <c r="XCV3216" s="14"/>
      <c r="XCW3216" s="14"/>
      <c r="XCX3216" s="14"/>
      <c r="XCY3216" s="14"/>
      <c r="XCZ3216" s="14"/>
      <c r="XDA3216" s="14"/>
      <c r="XDB3216" s="14"/>
      <c r="XDC3216" s="14"/>
      <c r="XDD3216" s="14"/>
      <c r="XDE3216" s="14"/>
      <c r="XDF3216" s="14"/>
      <c r="XDG3216" s="14"/>
      <c r="XDH3216" s="14"/>
      <c r="XDI3216" s="14"/>
      <c r="XDJ3216" s="14"/>
      <c r="XDK3216" s="14"/>
      <c r="XDL3216" s="14"/>
      <c r="XDM3216" s="14"/>
      <c r="XDN3216" s="14"/>
      <c r="XDO3216" s="14"/>
      <c r="XDP3216" s="14"/>
      <c r="XDQ3216" s="14"/>
      <c r="XDR3216" s="14"/>
      <c r="XDS3216" s="14"/>
      <c r="XDT3216" s="14"/>
      <c r="XDU3216" s="14"/>
      <c r="XDV3216" s="14"/>
      <c r="XDW3216" s="14"/>
      <c r="XDX3216" s="14"/>
      <c r="XDY3216" s="14"/>
      <c r="XDZ3216" s="14"/>
      <c r="XEA3216" s="14"/>
      <c r="XEB3216" s="14"/>
      <c r="XEC3216" s="14"/>
      <c r="XED3216" s="14"/>
      <c r="XEE3216" s="14"/>
      <c r="XEF3216" s="14"/>
      <c r="XEG3216" s="14"/>
      <c r="XEH3216" s="14"/>
      <c r="XEI3216" s="14"/>
      <c r="XEJ3216" s="14"/>
      <c r="XEK3216" s="14"/>
      <c r="XEL3216" s="14"/>
      <c r="XEM3216" s="14"/>
      <c r="XEN3216" s="14"/>
      <c r="XEO3216" s="14"/>
      <c r="XEP3216" s="14"/>
      <c r="XEQ3216" s="14"/>
      <c r="XER3216" s="14"/>
      <c r="XES3216" s="14"/>
      <c r="XET3216" s="14"/>
      <c r="XEU3216" s="14"/>
      <c r="XEV3216" s="14"/>
      <c r="XEW3216" s="14"/>
      <c r="XEX3216" s="14"/>
      <c r="XEY3216" s="14"/>
      <c r="XEZ3216" s="14"/>
    </row>
    <row r="3217" spans="1:47" s="14" customFormat="1" ht="22.5" hidden="1" customHeight="1" x14ac:dyDescent="0.25">
      <c r="A3217" s="68" t="s">
        <v>6286</v>
      </c>
      <c r="B3217" s="68">
        <v>5231</v>
      </c>
      <c r="C3217" s="333" t="s">
        <v>3179</v>
      </c>
      <c r="D3217" s="68">
        <v>1971</v>
      </c>
      <c r="E3217" s="108" t="s">
        <v>2932</v>
      </c>
      <c r="F3217" s="68" t="s">
        <v>2933</v>
      </c>
      <c r="G3217" s="25">
        <v>5</v>
      </c>
      <c r="H3217" s="25">
        <v>7</v>
      </c>
      <c r="I3217" s="170">
        <v>5074.3</v>
      </c>
      <c r="J3217" s="170">
        <v>3425.8</v>
      </c>
      <c r="K3217" s="170">
        <v>3425.8</v>
      </c>
      <c r="L3217" s="287">
        <v>279</v>
      </c>
      <c r="M3217" s="170">
        <f t="shared" si="664"/>
        <v>3306309.6</v>
      </c>
      <c r="N3217" s="137"/>
      <c r="O3217" s="135"/>
      <c r="P3217" s="137"/>
      <c r="Q3217" s="137">
        <f t="shared" si="665"/>
        <v>3306309.6</v>
      </c>
      <c r="R3217" s="137">
        <v>3306309.6</v>
      </c>
      <c r="S3217" s="30"/>
      <c r="T3217" s="137"/>
      <c r="U3217" s="137"/>
      <c r="V3217" s="137"/>
      <c r="W3217" s="137"/>
      <c r="X3217" s="137"/>
      <c r="Y3217" s="137"/>
      <c r="Z3217" s="137"/>
      <c r="AA3217" s="137"/>
      <c r="AB3217" s="137"/>
      <c r="AC3217" s="137"/>
      <c r="AD3217" s="137"/>
      <c r="AE3217" s="137"/>
      <c r="AF3217" s="184"/>
      <c r="AG3217" s="143" t="s">
        <v>3126</v>
      </c>
      <c r="AH3217" s="129" t="s">
        <v>3050</v>
      </c>
      <c r="AI3217" s="129"/>
      <c r="AJ3217" s="134">
        <f t="shared" ca="1" si="644"/>
        <v>3106</v>
      </c>
      <c r="AK3217" s="35" t="s">
        <v>153</v>
      </c>
      <c r="AL3217" s="134" t="str">
        <f t="shared" ca="1" si="647"/>
        <v>3106.</v>
      </c>
      <c r="AM3217" s="129"/>
      <c r="AN3217" s="299"/>
      <c r="AO3217" s="193"/>
      <c r="AQ3217" s="328"/>
      <c r="AU3217" s="21"/>
    </row>
    <row r="3218" spans="1:47" ht="23.25" hidden="1" customHeight="1" x14ac:dyDescent="0.25">
      <c r="A3218" s="68" t="s">
        <v>6287</v>
      </c>
      <c r="B3218" s="25">
        <v>4938</v>
      </c>
      <c r="C3218" s="36" t="s">
        <v>2998</v>
      </c>
      <c r="D3218" s="25">
        <v>1975</v>
      </c>
      <c r="E3218" s="108" t="s">
        <v>2932</v>
      </c>
      <c r="F3218" s="68" t="s">
        <v>2934</v>
      </c>
      <c r="G3218" s="25">
        <v>5</v>
      </c>
      <c r="H3218" s="25">
        <v>8</v>
      </c>
      <c r="I3218" s="137">
        <v>6407</v>
      </c>
      <c r="J3218" s="137">
        <v>5892.5</v>
      </c>
      <c r="K3218" s="137">
        <v>5892.5</v>
      </c>
      <c r="L3218" s="30">
        <v>317</v>
      </c>
      <c r="M3218" s="170">
        <f t="shared" ref="M3218:M3229" si="666">R3218+T3218+V3218+X3218+Z3218+AB3218+AE3218+AF3218</f>
        <v>2510220</v>
      </c>
      <c r="N3218" s="137"/>
      <c r="O3218" s="135"/>
      <c r="P3218" s="137"/>
      <c r="Q3218" s="137">
        <f t="shared" ref="Q3218:Q3229" si="667">M3218</f>
        <v>2510220</v>
      </c>
      <c r="R3218" s="137">
        <v>2510220</v>
      </c>
      <c r="S3218" s="30"/>
      <c r="T3218" s="137"/>
      <c r="U3218" s="137"/>
      <c r="V3218" s="137"/>
      <c r="W3218" s="137"/>
      <c r="X3218" s="137"/>
      <c r="Y3218" s="137"/>
      <c r="Z3218" s="137"/>
      <c r="AA3218" s="137"/>
      <c r="AB3218" s="137"/>
      <c r="AC3218" s="336"/>
      <c r="AD3218" s="336"/>
      <c r="AE3218" s="137"/>
      <c r="AF3218" s="137"/>
      <c r="AG3218" s="337">
        <v>2025</v>
      </c>
      <c r="AH3218" s="171" t="s">
        <v>3052</v>
      </c>
      <c r="AI3218" s="171"/>
      <c r="AJ3218" s="134">
        <f t="shared" ca="1" si="644"/>
        <v>3107</v>
      </c>
      <c r="AK3218" s="35" t="s">
        <v>153</v>
      </c>
      <c r="AL3218" s="134" t="str">
        <f t="shared" ca="1" si="647"/>
        <v>3107.</v>
      </c>
      <c r="AM3218" s="140"/>
      <c r="AO3218" s="193"/>
    </row>
    <row r="3219" spans="1:47" ht="22.5" hidden="1" customHeight="1" x14ac:dyDescent="0.25">
      <c r="A3219" s="68" t="s">
        <v>6288</v>
      </c>
      <c r="B3219" s="25">
        <v>5155</v>
      </c>
      <c r="C3219" s="36" t="s">
        <v>3003</v>
      </c>
      <c r="D3219" s="25">
        <v>1985</v>
      </c>
      <c r="E3219" s="68" t="s">
        <v>2932</v>
      </c>
      <c r="F3219" s="68" t="s">
        <v>2933</v>
      </c>
      <c r="G3219" s="25">
        <v>9</v>
      </c>
      <c r="H3219" s="25">
        <v>2</v>
      </c>
      <c r="I3219" s="137">
        <v>4274.8999999999996</v>
      </c>
      <c r="J3219" s="137">
        <v>3797.5</v>
      </c>
      <c r="K3219" s="137">
        <v>3797.5</v>
      </c>
      <c r="L3219" s="30">
        <v>188</v>
      </c>
      <c r="M3219" s="170">
        <f t="shared" si="666"/>
        <v>6212320</v>
      </c>
      <c r="N3219" s="137"/>
      <c r="O3219" s="135"/>
      <c r="P3219" s="137"/>
      <c r="Q3219" s="137">
        <f t="shared" si="667"/>
        <v>6212320</v>
      </c>
      <c r="R3219" s="137"/>
      <c r="S3219" s="30">
        <v>2</v>
      </c>
      <c r="T3219" s="137">
        <f t="shared" ref="T3219:T3224" si="668">S3219*3106160</f>
        <v>6212320</v>
      </c>
      <c r="U3219" s="137"/>
      <c r="V3219" s="137"/>
      <c r="W3219" s="137"/>
      <c r="X3219" s="137"/>
      <c r="Y3219" s="137"/>
      <c r="Z3219" s="137"/>
      <c r="AA3219" s="137"/>
      <c r="AB3219" s="137"/>
      <c r="AC3219" s="336"/>
      <c r="AD3219" s="336"/>
      <c r="AE3219" s="137"/>
      <c r="AF3219" s="137"/>
      <c r="AG3219" s="337">
        <v>2025</v>
      </c>
      <c r="AH3219" s="171"/>
      <c r="AI3219" s="171"/>
      <c r="AJ3219" s="134">
        <f t="shared" ca="1" si="644"/>
        <v>3108</v>
      </c>
      <c r="AK3219" s="35" t="s">
        <v>153</v>
      </c>
      <c r="AL3219" s="134" t="str">
        <f t="shared" ca="1" si="647"/>
        <v>3108.</v>
      </c>
      <c r="AM3219" s="140"/>
      <c r="AN3219" s="35"/>
      <c r="AO3219" s="193"/>
    </row>
    <row r="3220" spans="1:47" ht="22.5" hidden="1" customHeight="1" x14ac:dyDescent="0.25">
      <c r="A3220" s="68" t="s">
        <v>6289</v>
      </c>
      <c r="B3220" s="25">
        <v>4227</v>
      </c>
      <c r="C3220" s="36" t="s">
        <v>2952</v>
      </c>
      <c r="D3220" s="25">
        <v>1989</v>
      </c>
      <c r="E3220" s="108" t="s">
        <v>2932</v>
      </c>
      <c r="F3220" s="68" t="s">
        <v>2933</v>
      </c>
      <c r="G3220" s="25">
        <v>9</v>
      </c>
      <c r="H3220" s="25">
        <v>2</v>
      </c>
      <c r="I3220" s="137">
        <v>3932.5</v>
      </c>
      <c r="J3220" s="137">
        <v>3950.1</v>
      </c>
      <c r="K3220" s="137">
        <v>3934.3</v>
      </c>
      <c r="L3220" s="30">
        <v>184</v>
      </c>
      <c r="M3220" s="170">
        <f t="shared" si="666"/>
        <v>6212320</v>
      </c>
      <c r="N3220" s="137"/>
      <c r="O3220" s="135"/>
      <c r="P3220" s="137"/>
      <c r="Q3220" s="137">
        <f t="shared" si="667"/>
        <v>6212320</v>
      </c>
      <c r="R3220" s="137"/>
      <c r="S3220" s="30">
        <v>2</v>
      </c>
      <c r="T3220" s="137">
        <f t="shared" si="668"/>
        <v>6212320</v>
      </c>
      <c r="U3220" s="137"/>
      <c r="V3220" s="137"/>
      <c r="W3220" s="137"/>
      <c r="X3220" s="137"/>
      <c r="Y3220" s="137"/>
      <c r="Z3220" s="137"/>
      <c r="AA3220" s="137"/>
      <c r="AB3220" s="137"/>
      <c r="AC3220" s="336"/>
      <c r="AD3220" s="336"/>
      <c r="AE3220" s="137"/>
      <c r="AF3220" s="137"/>
      <c r="AG3220" s="337">
        <v>2025</v>
      </c>
      <c r="AH3220" s="171"/>
      <c r="AI3220" s="171"/>
      <c r="AJ3220" s="134">
        <f t="shared" ca="1" si="644"/>
        <v>3109</v>
      </c>
      <c r="AK3220" s="35" t="s">
        <v>153</v>
      </c>
      <c r="AL3220" s="134" t="str">
        <f t="shared" ca="1" si="647"/>
        <v>3109.</v>
      </c>
      <c r="AM3220" s="140"/>
      <c r="AN3220" s="35"/>
      <c r="AO3220" s="193"/>
    </row>
    <row r="3221" spans="1:47" ht="22.5" hidden="1" customHeight="1" x14ac:dyDescent="0.25">
      <c r="A3221" s="68" t="s">
        <v>6290</v>
      </c>
      <c r="B3221" s="25">
        <v>5165</v>
      </c>
      <c r="C3221" s="333" t="s">
        <v>3006</v>
      </c>
      <c r="D3221" s="25">
        <v>1990</v>
      </c>
      <c r="E3221" s="108" t="s">
        <v>2932</v>
      </c>
      <c r="F3221" s="68" t="s">
        <v>2933</v>
      </c>
      <c r="G3221" s="25">
        <v>9</v>
      </c>
      <c r="H3221" s="25">
        <v>8</v>
      </c>
      <c r="I3221" s="170">
        <v>17469.099999999999</v>
      </c>
      <c r="J3221" s="170">
        <v>17469.099999999999</v>
      </c>
      <c r="K3221" s="170">
        <v>17469.099999999999</v>
      </c>
      <c r="L3221" s="287">
        <v>838</v>
      </c>
      <c r="M3221" s="170">
        <f t="shared" si="666"/>
        <v>27955440</v>
      </c>
      <c r="N3221" s="137"/>
      <c r="O3221" s="135"/>
      <c r="P3221" s="137"/>
      <c r="Q3221" s="137">
        <f t="shared" si="667"/>
        <v>27955440</v>
      </c>
      <c r="R3221" s="137"/>
      <c r="S3221" s="30">
        <v>9</v>
      </c>
      <c r="T3221" s="137">
        <f t="shared" si="668"/>
        <v>27955440</v>
      </c>
      <c r="U3221" s="137"/>
      <c r="V3221" s="137"/>
      <c r="W3221" s="137"/>
      <c r="X3221" s="137"/>
      <c r="Y3221" s="137"/>
      <c r="Z3221" s="137"/>
      <c r="AA3221" s="137"/>
      <c r="AB3221" s="137"/>
      <c r="AC3221" s="137"/>
      <c r="AD3221" s="137"/>
      <c r="AE3221" s="137"/>
      <c r="AF3221" s="137"/>
      <c r="AG3221" s="337">
        <v>2025</v>
      </c>
      <c r="AH3221" s="171"/>
      <c r="AI3221" s="171"/>
      <c r="AJ3221" s="134">
        <f t="shared" ca="1" si="644"/>
        <v>3110</v>
      </c>
      <c r="AK3221" s="35" t="s">
        <v>153</v>
      </c>
      <c r="AL3221" s="134" t="str">
        <f t="shared" ca="1" si="647"/>
        <v>3110.</v>
      </c>
      <c r="AM3221" s="140"/>
      <c r="AN3221" s="35"/>
      <c r="AO3221" s="193"/>
    </row>
    <row r="3222" spans="1:47" ht="22.5" hidden="1" customHeight="1" x14ac:dyDescent="0.25">
      <c r="A3222" s="68" t="s">
        <v>6291</v>
      </c>
      <c r="B3222" s="25">
        <v>4411</v>
      </c>
      <c r="C3222" s="333" t="s">
        <v>3008</v>
      </c>
      <c r="D3222" s="25">
        <v>1990</v>
      </c>
      <c r="E3222" s="108" t="s">
        <v>2932</v>
      </c>
      <c r="F3222" s="68" t="s">
        <v>2934</v>
      </c>
      <c r="G3222" s="25">
        <v>9</v>
      </c>
      <c r="H3222" s="25">
        <v>1</v>
      </c>
      <c r="I3222" s="170">
        <v>5879.2</v>
      </c>
      <c r="J3222" s="137">
        <v>4911.6000000000004</v>
      </c>
      <c r="K3222" s="170">
        <v>4911.6000000000004</v>
      </c>
      <c r="L3222" s="287">
        <v>219</v>
      </c>
      <c r="M3222" s="170">
        <f t="shared" si="666"/>
        <v>3106160</v>
      </c>
      <c r="N3222" s="137"/>
      <c r="O3222" s="135"/>
      <c r="P3222" s="137"/>
      <c r="Q3222" s="137">
        <f t="shared" si="667"/>
        <v>3106160</v>
      </c>
      <c r="R3222" s="137"/>
      <c r="S3222" s="30">
        <v>1</v>
      </c>
      <c r="T3222" s="137">
        <f t="shared" si="668"/>
        <v>3106160</v>
      </c>
      <c r="U3222" s="137"/>
      <c r="V3222" s="137"/>
      <c r="W3222" s="137"/>
      <c r="X3222" s="137"/>
      <c r="Y3222" s="137"/>
      <c r="Z3222" s="137"/>
      <c r="AA3222" s="137"/>
      <c r="AB3222" s="137"/>
      <c r="AC3222" s="137"/>
      <c r="AD3222" s="137"/>
      <c r="AE3222" s="137"/>
      <c r="AF3222" s="137"/>
      <c r="AG3222" s="337">
        <v>2025</v>
      </c>
      <c r="AH3222" s="171"/>
      <c r="AI3222" s="171"/>
      <c r="AJ3222" s="134">
        <f ca="1">MAX(AJ3219:AJ3221)+1</f>
        <v>3112</v>
      </c>
      <c r="AK3222" s="35" t="s">
        <v>153</v>
      </c>
      <c r="AL3222" s="134" t="str">
        <f t="shared" ca="1" si="647"/>
        <v>3112.</v>
      </c>
      <c r="AM3222" s="140"/>
      <c r="AN3222" s="35"/>
      <c r="AO3222" s="193"/>
    </row>
    <row r="3223" spans="1:47" ht="22.5" hidden="1" customHeight="1" x14ac:dyDescent="0.25">
      <c r="A3223" s="68" t="s">
        <v>6292</v>
      </c>
      <c r="B3223" s="25">
        <v>4410</v>
      </c>
      <c r="C3223" s="333" t="s">
        <v>3009</v>
      </c>
      <c r="D3223" s="25">
        <v>1992</v>
      </c>
      <c r="E3223" s="108" t="s">
        <v>2932</v>
      </c>
      <c r="F3223" s="68" t="s">
        <v>2933</v>
      </c>
      <c r="G3223" s="25">
        <v>9</v>
      </c>
      <c r="H3223" s="25">
        <v>4</v>
      </c>
      <c r="I3223" s="170">
        <v>7748.8</v>
      </c>
      <c r="J3223" s="137">
        <v>7748.8</v>
      </c>
      <c r="K3223" s="170">
        <v>7748.8</v>
      </c>
      <c r="L3223" s="287">
        <v>358</v>
      </c>
      <c r="M3223" s="170">
        <f t="shared" si="666"/>
        <v>12424640</v>
      </c>
      <c r="N3223" s="137"/>
      <c r="O3223" s="135"/>
      <c r="P3223" s="137"/>
      <c r="Q3223" s="137">
        <f t="shared" si="667"/>
        <v>12424640</v>
      </c>
      <c r="R3223" s="137"/>
      <c r="S3223" s="30">
        <v>4</v>
      </c>
      <c r="T3223" s="137">
        <f t="shared" si="668"/>
        <v>12424640</v>
      </c>
      <c r="U3223" s="137"/>
      <c r="V3223" s="137"/>
      <c r="W3223" s="137"/>
      <c r="X3223" s="137"/>
      <c r="Y3223" s="137"/>
      <c r="Z3223" s="137"/>
      <c r="AA3223" s="137"/>
      <c r="AB3223" s="137"/>
      <c r="AC3223" s="137"/>
      <c r="AD3223" s="137"/>
      <c r="AE3223" s="137"/>
      <c r="AF3223" s="137"/>
      <c r="AG3223" s="337">
        <v>2025</v>
      </c>
      <c r="AH3223" s="171"/>
      <c r="AI3223" s="171"/>
      <c r="AJ3223" s="134">
        <f ca="1">MAX(AJ3220:AJ3222)+1</f>
        <v>3113</v>
      </c>
      <c r="AK3223" s="35" t="s">
        <v>153</v>
      </c>
      <c r="AL3223" s="134" t="str">
        <f t="shared" ca="1" si="647"/>
        <v>3113.</v>
      </c>
      <c r="AM3223" s="140"/>
      <c r="AO3223" s="193"/>
    </row>
    <row r="3224" spans="1:47" ht="22.5" hidden="1" customHeight="1" x14ac:dyDescent="0.25">
      <c r="A3224" s="68" t="s">
        <v>6293</v>
      </c>
      <c r="B3224" s="25">
        <v>4617</v>
      </c>
      <c r="C3224" s="36" t="s">
        <v>3010</v>
      </c>
      <c r="D3224" s="25">
        <v>1992</v>
      </c>
      <c r="E3224" s="108" t="s">
        <v>2932</v>
      </c>
      <c r="F3224" s="68" t="s">
        <v>2933</v>
      </c>
      <c r="G3224" s="25">
        <v>10</v>
      </c>
      <c r="H3224" s="25">
        <v>3</v>
      </c>
      <c r="I3224" s="137">
        <v>6328.5</v>
      </c>
      <c r="J3224" s="137">
        <v>6355.3</v>
      </c>
      <c r="K3224" s="137">
        <v>6335.9</v>
      </c>
      <c r="L3224" s="30">
        <v>316</v>
      </c>
      <c r="M3224" s="170">
        <f t="shared" si="666"/>
        <v>9318480</v>
      </c>
      <c r="N3224" s="137"/>
      <c r="O3224" s="135"/>
      <c r="P3224" s="137"/>
      <c r="Q3224" s="137">
        <f t="shared" si="667"/>
        <v>9318480</v>
      </c>
      <c r="R3224" s="137"/>
      <c r="S3224" s="30">
        <v>3</v>
      </c>
      <c r="T3224" s="137">
        <f t="shared" si="668"/>
        <v>9318480</v>
      </c>
      <c r="U3224" s="137"/>
      <c r="V3224" s="137"/>
      <c r="W3224" s="137"/>
      <c r="X3224" s="137"/>
      <c r="Y3224" s="137"/>
      <c r="Z3224" s="137"/>
      <c r="AA3224" s="137"/>
      <c r="AB3224" s="137"/>
      <c r="AC3224" s="137"/>
      <c r="AD3224" s="137"/>
      <c r="AE3224" s="137"/>
      <c r="AF3224" s="137"/>
      <c r="AG3224" s="337">
        <v>2025</v>
      </c>
      <c r="AH3224" s="171"/>
      <c r="AI3224" s="171"/>
      <c r="AJ3224" s="134">
        <f ca="1">MAX(AJ3221:AJ3223)+1</f>
        <v>3114</v>
      </c>
      <c r="AK3224" s="35" t="s">
        <v>153</v>
      </c>
      <c r="AL3224" s="134" t="str">
        <f t="shared" ca="1" si="647"/>
        <v>3114.</v>
      </c>
      <c r="AM3224" s="140"/>
      <c r="AN3224" s="35"/>
      <c r="AO3224" s="193"/>
    </row>
    <row r="3225" spans="1:47" ht="22.5" hidden="1" customHeight="1" x14ac:dyDescent="0.25">
      <c r="A3225" s="68" t="s">
        <v>6294</v>
      </c>
      <c r="B3225" s="25">
        <v>4667</v>
      </c>
      <c r="C3225" s="333" t="s">
        <v>3016</v>
      </c>
      <c r="D3225" s="25">
        <v>1990</v>
      </c>
      <c r="E3225" s="108" t="s">
        <v>2932</v>
      </c>
      <c r="F3225" s="68" t="s">
        <v>2933</v>
      </c>
      <c r="G3225" s="25">
        <v>9</v>
      </c>
      <c r="H3225" s="25">
        <v>2</v>
      </c>
      <c r="I3225" s="170">
        <v>4400.3</v>
      </c>
      <c r="J3225" s="170">
        <v>3904.7</v>
      </c>
      <c r="K3225" s="170">
        <v>3889.3</v>
      </c>
      <c r="L3225" s="287">
        <v>186</v>
      </c>
      <c r="M3225" s="170">
        <f t="shared" si="666"/>
        <v>6212320</v>
      </c>
      <c r="N3225" s="137"/>
      <c r="O3225" s="135"/>
      <c r="P3225" s="137"/>
      <c r="Q3225" s="137">
        <f t="shared" si="667"/>
        <v>6212320</v>
      </c>
      <c r="R3225" s="137"/>
      <c r="S3225" s="30">
        <v>2</v>
      </c>
      <c r="T3225" s="137">
        <f t="shared" ref="T3225" si="669">S3225*3106160</f>
        <v>6212320</v>
      </c>
      <c r="U3225" s="137"/>
      <c r="V3225" s="137"/>
      <c r="W3225" s="137"/>
      <c r="X3225" s="137"/>
      <c r="Y3225" s="137"/>
      <c r="Z3225" s="137"/>
      <c r="AA3225" s="137"/>
      <c r="AB3225" s="137"/>
      <c r="AC3225" s="137"/>
      <c r="AD3225" s="137"/>
      <c r="AE3225" s="137"/>
      <c r="AF3225" s="137"/>
      <c r="AG3225" s="337">
        <v>2025</v>
      </c>
      <c r="AH3225" s="171"/>
      <c r="AI3225" s="171"/>
      <c r="AJ3225" s="134">
        <f ca="1">MAX(AJ2415:AJ3224)+1</f>
        <v>3115</v>
      </c>
      <c r="AK3225" s="35" t="s">
        <v>153</v>
      </c>
      <c r="AL3225" s="134" t="str">
        <f t="shared" ca="1" si="647"/>
        <v>3115.</v>
      </c>
      <c r="AM3225" s="140"/>
      <c r="AN3225" s="35"/>
      <c r="AO3225" s="193"/>
    </row>
    <row r="3226" spans="1:47" ht="23.25" hidden="1" customHeight="1" x14ac:dyDescent="0.25">
      <c r="A3226" s="68" t="s">
        <v>6295</v>
      </c>
      <c r="B3226" s="25">
        <v>4725</v>
      </c>
      <c r="C3226" s="36" t="s">
        <v>3017</v>
      </c>
      <c r="D3226" s="25">
        <v>1991</v>
      </c>
      <c r="E3226" s="108" t="s">
        <v>2932</v>
      </c>
      <c r="F3226" s="68" t="s">
        <v>2934</v>
      </c>
      <c r="G3226" s="25">
        <v>12</v>
      </c>
      <c r="H3226" s="25">
        <v>1</v>
      </c>
      <c r="I3226" s="137">
        <v>4613.7</v>
      </c>
      <c r="J3226" s="137">
        <v>4120.5</v>
      </c>
      <c r="K3226" s="137">
        <v>4120.5</v>
      </c>
      <c r="L3226" s="30">
        <v>178</v>
      </c>
      <c r="M3226" s="170">
        <f t="shared" si="666"/>
        <v>6212320</v>
      </c>
      <c r="N3226" s="137"/>
      <c r="O3226" s="135"/>
      <c r="P3226" s="137"/>
      <c r="Q3226" s="137">
        <f t="shared" si="667"/>
        <v>6212320</v>
      </c>
      <c r="R3226" s="137"/>
      <c r="S3226" s="30">
        <v>2</v>
      </c>
      <c r="T3226" s="137">
        <f>S3226*3106160</f>
        <v>6212320</v>
      </c>
      <c r="U3226" s="137"/>
      <c r="V3226" s="137"/>
      <c r="W3226" s="137"/>
      <c r="X3226" s="137"/>
      <c r="Y3226" s="137"/>
      <c r="Z3226" s="137"/>
      <c r="AA3226" s="137"/>
      <c r="AB3226" s="137"/>
      <c r="AC3226" s="336"/>
      <c r="AD3226" s="336"/>
      <c r="AE3226" s="137"/>
      <c r="AF3226" s="137"/>
      <c r="AG3226" s="337">
        <v>2025</v>
      </c>
      <c r="AH3226" s="171"/>
      <c r="AI3226" s="171"/>
      <c r="AJ3226" s="134">
        <f t="shared" ca="1" si="644"/>
        <v>3116</v>
      </c>
      <c r="AK3226" s="35" t="s">
        <v>153</v>
      </c>
      <c r="AL3226" s="134" t="str">
        <f t="shared" ca="1" si="647"/>
        <v>3116.</v>
      </c>
      <c r="AM3226" s="140"/>
      <c r="AO3226" s="193"/>
    </row>
    <row r="3227" spans="1:47" ht="22.5" hidden="1" customHeight="1" x14ac:dyDescent="0.25">
      <c r="A3227" s="68" t="s">
        <v>6296</v>
      </c>
      <c r="B3227" s="25">
        <v>5161</v>
      </c>
      <c r="C3227" s="36" t="s">
        <v>3018</v>
      </c>
      <c r="D3227" s="25">
        <v>1992</v>
      </c>
      <c r="E3227" s="108" t="s">
        <v>2932</v>
      </c>
      <c r="F3227" s="68" t="s">
        <v>2933</v>
      </c>
      <c r="G3227" s="25">
        <v>9</v>
      </c>
      <c r="H3227" s="25">
        <v>2</v>
      </c>
      <c r="I3227" s="137">
        <v>4465.3999999999996</v>
      </c>
      <c r="J3227" s="137">
        <v>3995.1</v>
      </c>
      <c r="K3227" s="137">
        <v>3985.2</v>
      </c>
      <c r="L3227" s="30">
        <v>234</v>
      </c>
      <c r="M3227" s="170">
        <f t="shared" si="666"/>
        <v>6212320</v>
      </c>
      <c r="N3227" s="137"/>
      <c r="O3227" s="135"/>
      <c r="P3227" s="137"/>
      <c r="Q3227" s="137">
        <f t="shared" si="667"/>
        <v>6212320</v>
      </c>
      <c r="R3227" s="137"/>
      <c r="S3227" s="30">
        <v>2</v>
      </c>
      <c r="T3227" s="137">
        <f>S3227*3106160</f>
        <v>6212320</v>
      </c>
      <c r="U3227" s="137"/>
      <c r="V3227" s="137"/>
      <c r="W3227" s="137"/>
      <c r="X3227" s="137"/>
      <c r="Y3227" s="137"/>
      <c r="Z3227" s="137"/>
      <c r="AA3227" s="137"/>
      <c r="AB3227" s="137"/>
      <c r="AC3227" s="336"/>
      <c r="AD3227" s="336"/>
      <c r="AE3227" s="137"/>
      <c r="AF3227" s="137"/>
      <c r="AG3227" s="337">
        <v>2025</v>
      </c>
      <c r="AH3227" s="171"/>
      <c r="AI3227" s="171"/>
      <c r="AJ3227" s="134">
        <f t="shared" ca="1" si="644"/>
        <v>3117</v>
      </c>
      <c r="AK3227" s="35" t="s">
        <v>153</v>
      </c>
      <c r="AL3227" s="134" t="str">
        <f t="shared" ca="1" si="647"/>
        <v>3117.</v>
      </c>
      <c r="AM3227" s="140"/>
      <c r="AN3227" s="35"/>
      <c r="AO3227" s="193"/>
    </row>
    <row r="3228" spans="1:47" ht="22.5" hidden="1" customHeight="1" x14ac:dyDescent="0.25">
      <c r="A3228" s="68" t="s">
        <v>6297</v>
      </c>
      <c r="B3228" s="25">
        <v>4255</v>
      </c>
      <c r="C3228" s="333" t="s">
        <v>2957</v>
      </c>
      <c r="D3228" s="25">
        <v>1993</v>
      </c>
      <c r="E3228" s="108" t="s">
        <v>2932</v>
      </c>
      <c r="F3228" s="68" t="s">
        <v>2934</v>
      </c>
      <c r="G3228" s="25">
        <v>12</v>
      </c>
      <c r="H3228" s="25">
        <v>1</v>
      </c>
      <c r="I3228" s="170">
        <v>7286.8</v>
      </c>
      <c r="J3228" s="137">
        <v>5078.3</v>
      </c>
      <c r="K3228" s="170">
        <v>3644</v>
      </c>
      <c r="L3228" s="287">
        <v>149</v>
      </c>
      <c r="M3228" s="170">
        <f t="shared" si="666"/>
        <v>6212320</v>
      </c>
      <c r="N3228" s="137"/>
      <c r="O3228" s="135"/>
      <c r="P3228" s="137"/>
      <c r="Q3228" s="137">
        <f t="shared" si="667"/>
        <v>6212320</v>
      </c>
      <c r="R3228" s="137"/>
      <c r="S3228" s="30">
        <v>2</v>
      </c>
      <c r="T3228" s="137">
        <f>S3228*3106160</f>
        <v>6212320</v>
      </c>
      <c r="U3228" s="137"/>
      <c r="V3228" s="137"/>
      <c r="W3228" s="137"/>
      <c r="X3228" s="137"/>
      <c r="Y3228" s="137"/>
      <c r="Z3228" s="137"/>
      <c r="AA3228" s="137"/>
      <c r="AB3228" s="137"/>
      <c r="AC3228" s="137"/>
      <c r="AD3228" s="137"/>
      <c r="AE3228" s="137"/>
      <c r="AF3228" s="137"/>
      <c r="AG3228" s="337">
        <v>2025</v>
      </c>
      <c r="AH3228" s="171"/>
      <c r="AI3228" s="171"/>
      <c r="AJ3228" s="134">
        <f t="shared" ca="1" si="644"/>
        <v>3118</v>
      </c>
      <c r="AK3228" s="35" t="s">
        <v>153</v>
      </c>
      <c r="AL3228" s="134" t="str">
        <f t="shared" ca="1" si="647"/>
        <v>3118.</v>
      </c>
      <c r="AM3228" s="140"/>
      <c r="AN3228" s="35"/>
      <c r="AO3228" s="193"/>
    </row>
    <row r="3229" spans="1:47" ht="22.5" hidden="1" customHeight="1" x14ac:dyDescent="0.25">
      <c r="A3229" s="68" t="s">
        <v>6298</v>
      </c>
      <c r="B3229" s="25">
        <v>4251</v>
      </c>
      <c r="C3229" s="36" t="s">
        <v>2958</v>
      </c>
      <c r="D3229" s="25">
        <v>1996</v>
      </c>
      <c r="E3229" s="108" t="s">
        <v>2932</v>
      </c>
      <c r="F3229" s="68" t="s">
        <v>2934</v>
      </c>
      <c r="G3229" s="25">
        <v>12</v>
      </c>
      <c r="H3229" s="25">
        <v>1</v>
      </c>
      <c r="I3229" s="137">
        <v>6075</v>
      </c>
      <c r="J3229" s="137">
        <v>6075</v>
      </c>
      <c r="K3229" s="137">
        <v>3781.9</v>
      </c>
      <c r="L3229" s="30">
        <v>148</v>
      </c>
      <c r="M3229" s="170">
        <f t="shared" si="666"/>
        <v>6212320</v>
      </c>
      <c r="N3229" s="137"/>
      <c r="O3229" s="135"/>
      <c r="P3229" s="137"/>
      <c r="Q3229" s="137">
        <f t="shared" si="667"/>
        <v>6212320</v>
      </c>
      <c r="R3229" s="137"/>
      <c r="S3229" s="30">
        <v>2</v>
      </c>
      <c r="T3229" s="137">
        <f>S3229*3106160</f>
        <v>6212320</v>
      </c>
      <c r="U3229" s="137"/>
      <c r="V3229" s="137"/>
      <c r="W3229" s="137"/>
      <c r="X3229" s="137"/>
      <c r="Y3229" s="137"/>
      <c r="Z3229" s="137"/>
      <c r="AA3229" s="137"/>
      <c r="AB3229" s="137"/>
      <c r="AC3229" s="336"/>
      <c r="AD3229" s="336"/>
      <c r="AE3229" s="137"/>
      <c r="AF3229" s="137"/>
      <c r="AG3229" s="337">
        <v>2025</v>
      </c>
      <c r="AH3229" s="171"/>
      <c r="AI3229" s="171"/>
      <c r="AJ3229" s="134">
        <f t="shared" ref="AJ3229" ca="1" si="670">MAX(AJ3225:AJ3228)+1</f>
        <v>3119</v>
      </c>
      <c r="AK3229" s="35" t="s">
        <v>153</v>
      </c>
      <c r="AL3229" s="134" t="str">
        <f t="shared" ca="1" si="647"/>
        <v>3119.</v>
      </c>
      <c r="AM3229" s="140"/>
      <c r="AN3229" s="35"/>
      <c r="AO3229" s="193"/>
    </row>
    <row r="3230" spans="1:47" ht="22.5" hidden="1" customHeight="1" x14ac:dyDescent="0.25">
      <c r="A3230" s="68" t="s">
        <v>6299</v>
      </c>
      <c r="B3230" s="120">
        <v>4271</v>
      </c>
      <c r="C3230" s="343" t="s">
        <v>3204</v>
      </c>
      <c r="D3230" s="68">
        <v>1978</v>
      </c>
      <c r="E3230" s="68" t="s">
        <v>2932</v>
      </c>
      <c r="F3230" s="68" t="s">
        <v>2933</v>
      </c>
      <c r="G3230" s="68">
        <v>5</v>
      </c>
      <c r="H3230" s="68">
        <v>6</v>
      </c>
      <c r="I3230" s="350">
        <v>4729.2</v>
      </c>
      <c r="J3230" s="350">
        <v>4262.8</v>
      </c>
      <c r="K3230" s="350">
        <v>4262.8</v>
      </c>
      <c r="L3230" s="351">
        <v>241</v>
      </c>
      <c r="M3230" s="170">
        <f t="shared" ref="M3230" si="671">R3230+T3230+V3230+X3230+Z3230+AB3230+AE3230+AF3230</f>
        <v>2650000</v>
      </c>
      <c r="N3230" s="137"/>
      <c r="O3230" s="135"/>
      <c r="P3230" s="137"/>
      <c r="Q3230" s="137">
        <f t="shared" ref="Q3230" si="672">M3230</f>
        <v>2650000</v>
      </c>
      <c r="R3230" s="137">
        <v>2650000</v>
      </c>
      <c r="S3230" s="30"/>
      <c r="T3230" s="137"/>
      <c r="U3230" s="137"/>
      <c r="V3230" s="137"/>
      <c r="W3230" s="137"/>
      <c r="X3230" s="137"/>
      <c r="Y3230" s="137"/>
      <c r="Z3230" s="137"/>
      <c r="AA3230" s="137"/>
      <c r="AB3230" s="137"/>
      <c r="AC3230" s="137"/>
      <c r="AD3230" s="137"/>
      <c r="AE3230" s="137"/>
      <c r="AF3230" s="137"/>
      <c r="AG3230" s="337">
        <v>2025</v>
      </c>
      <c r="AH3230" s="171" t="s">
        <v>3050</v>
      </c>
      <c r="AI3230" s="171"/>
      <c r="AJ3230" s="134">
        <f ca="1">MAX(AJ3227:AJ3229)+1</f>
        <v>3120</v>
      </c>
      <c r="AK3230" s="35" t="s">
        <v>153</v>
      </c>
      <c r="AL3230" s="134" t="str">
        <f t="shared" ca="1" si="647"/>
        <v>3120.</v>
      </c>
      <c r="AM3230" s="140"/>
      <c r="AN3230" s="35"/>
      <c r="AO3230" s="193"/>
    </row>
    <row r="3231" spans="1:47" s="192" customFormat="1" ht="22.5" customHeight="1" x14ac:dyDescent="0.25">
      <c r="A3231" s="161" t="s">
        <v>6300</v>
      </c>
      <c r="B3231" s="161">
        <v>4342</v>
      </c>
      <c r="C3231" s="310" t="s">
        <v>3149</v>
      </c>
      <c r="D3231" s="161">
        <v>1990</v>
      </c>
      <c r="E3231" s="234" t="s">
        <v>2932</v>
      </c>
      <c r="F3231" s="161" t="s">
        <v>2934</v>
      </c>
      <c r="G3231" s="162">
        <v>9</v>
      </c>
      <c r="H3231" s="162">
        <v>3</v>
      </c>
      <c r="I3231" s="288">
        <v>7337.2</v>
      </c>
      <c r="J3231" s="163">
        <v>6820.1</v>
      </c>
      <c r="K3231" s="288">
        <v>6820.1</v>
      </c>
      <c r="L3231" s="289">
        <v>290</v>
      </c>
      <c r="M3231" s="239">
        <f>R3231+T3231+V3231+X3231+Z3231+AB3231+AE3231+AF3231</f>
        <v>9318480</v>
      </c>
      <c r="N3231" s="163"/>
      <c r="O3231" s="191"/>
      <c r="P3231" s="163"/>
      <c r="Q3231" s="163">
        <f>M3231</f>
        <v>9318480</v>
      </c>
      <c r="R3231" s="163"/>
      <c r="S3231" s="164">
        <v>3</v>
      </c>
      <c r="T3231" s="163">
        <f>S3231*3106160</f>
        <v>9318480</v>
      </c>
      <c r="U3231" s="163"/>
      <c r="V3231" s="163"/>
      <c r="W3231" s="163"/>
      <c r="X3231" s="163"/>
      <c r="Y3231" s="163"/>
      <c r="Z3231" s="163"/>
      <c r="AA3231" s="163"/>
      <c r="AB3231" s="163"/>
      <c r="AC3231" s="163"/>
      <c r="AD3231" s="163"/>
      <c r="AE3231" s="163"/>
      <c r="AF3231" s="163"/>
      <c r="AG3231" s="198">
        <v>2025</v>
      </c>
      <c r="AH3231" s="327"/>
      <c r="AI3231" s="327"/>
      <c r="AJ3231" s="309">
        <f>MAX(AJ2370:AJ2373)+1</f>
        <v>2267</v>
      </c>
      <c r="AK3231" s="298" t="s">
        <v>153</v>
      </c>
      <c r="AL3231" s="309" t="str">
        <f>CONCATENATE(AJ3231,AK3231)</f>
        <v>2267.</v>
      </c>
      <c r="AM3231" s="199"/>
      <c r="AN3231" s="298"/>
      <c r="AO3231" s="193"/>
    </row>
    <row r="3236" spans="1:22" ht="22.5" customHeight="1" x14ac:dyDescent="0.25">
      <c r="A3236" s="13" t="s">
        <v>182</v>
      </c>
    </row>
    <row r="3237" spans="1:22" ht="22.5" customHeight="1" x14ac:dyDescent="0.25">
      <c r="A3237" s="13" t="s">
        <v>183</v>
      </c>
      <c r="C3237" s="244"/>
      <c r="S3237" s="24"/>
      <c r="T3237" s="19"/>
      <c r="U3237" s="19"/>
      <c r="V3237" s="44"/>
    </row>
    <row r="3239" spans="1:22" ht="22.5" customHeight="1" x14ac:dyDescent="0.25">
      <c r="C3239" s="245" t="s">
        <v>1094</v>
      </c>
      <c r="S3239" s="38" t="s">
        <v>1130</v>
      </c>
    </row>
    <row r="3248" spans="1:22" ht="22.5" customHeight="1" x14ac:dyDescent="0.25">
      <c r="B3248" s="352"/>
    </row>
  </sheetData>
  <autoFilter ref="A17:XEY3231">
    <filterColumn colId="2">
      <colorFilter dxfId="0"/>
    </filterColumn>
  </autoFilter>
  <customSheetViews>
    <customSheetView guid="{C7F31BB5-A5FD-49C6-9BB3-1EC8F2C98019}" scale="70" fitToPage="1" filter="1" showAutoFilter="1" hiddenRows="1" hiddenColumns="1" topLeftCell="B1">
      <selection activeCell="AF1462" sqref="AF1462"/>
      <pageMargins left="0.7" right="0.7" top="0.75" bottom="0.75" header="0.3" footer="0.3"/>
      <pageSetup paperSize="9" scale="39" fitToHeight="0" orientation="landscape" r:id="rId1"/>
      <autoFilter ref="A19:AO2034">
        <filterColumn colId="33">
          <filters>
            <filter val="2017"/>
          </filters>
        </filterColumn>
      </autoFilter>
    </customSheetView>
    <customSheetView guid="{04681E51-F482-43C0-80C1-79FD2B2CC19D}" scale="70" showAutoFilter="1" hiddenColumns="1" topLeftCell="A2722">
      <selection activeCell="Y2723" sqref="Y2723:Y2742"/>
      <pageMargins left="0.70866141732283472" right="0.70866141732283472" top="0.74803149606299213" bottom="0.74803149606299213" header="0.31496062992125984" footer="0.31496062992125984"/>
      <pageSetup paperSize="9" scale="90" fitToHeight="0" orientation="landscape" r:id="rId2"/>
      <autoFilter ref="A17:AV3518"/>
    </customSheetView>
  </customSheetViews>
  <mergeCells count="27">
    <mergeCell ref="D14:E14"/>
    <mergeCell ref="F14:F16"/>
    <mergeCell ref="G14:G16"/>
    <mergeCell ref="H14:H16"/>
    <mergeCell ref="D15:D16"/>
    <mergeCell ref="E15:E16"/>
    <mergeCell ref="A10:AG10"/>
    <mergeCell ref="AE1:AG1"/>
    <mergeCell ref="AE2:AG2"/>
    <mergeCell ref="AB3:AG3"/>
    <mergeCell ref="AB4:AG4"/>
    <mergeCell ref="A11:AG11"/>
    <mergeCell ref="A14:A16"/>
    <mergeCell ref="C14:C16"/>
    <mergeCell ref="I14:I15"/>
    <mergeCell ref="AG14:AG16"/>
    <mergeCell ref="S15:T15"/>
    <mergeCell ref="U15:V15"/>
    <mergeCell ref="W15:X15"/>
    <mergeCell ref="AC14:AF14"/>
    <mergeCell ref="AA15:AB15"/>
    <mergeCell ref="B15:B16"/>
    <mergeCell ref="J14:K14"/>
    <mergeCell ref="L14:L15"/>
    <mergeCell ref="R14:AB14"/>
    <mergeCell ref="Y15:Z15"/>
    <mergeCell ref="M14:Q14"/>
  </mergeCells>
  <pageMargins left="0" right="0" top="0" bottom="0" header="0" footer="0"/>
  <pageSetup paperSize="9" scale="40" fitToHeight="0" orientation="landscape" r:id="rId3"/>
  <headerFooter>
    <oddHeader>&amp;C&amp;P</oddHeader>
  </headerFooter>
  <ignoredErrors>
    <ignoredError sqref="AC918:AF918 AC1606:AF1606 AE1617:AF1677 AE3007:AF3007 AE2818:AF2818 AE244:AF244 AE2229:AF2235 AC2046:AF2046 AC2237:AF2237 AC1617:AC1677 AC2818 AC2960 AC2567 AC3007 AC244 AC2229:AC2235 AE2484:AF2484 AC2484 AE2047:AF2052 AC2047:AC2052 AC844:AC917 AE844:AF917 AE919:AF939 AC919:AC939 AE2583:AF2583 AF2567 M244 Q244 AE1746:AF1746 AC1746 AE2623:AF2623 AC2623 AE2960:AF2960 AE259:AF259 AC259 M259 Q259 AE3160:AF3160 AC3160 AC2583 AE2638:AF2638 AC2638 AE2641:AF2641 AC2641 AE2648:AF2648 AC2648 AE2651:AF2651 AC2651 AE2667:AF2667 AC2667 AE2689:AF2689 AC2689 AE2695:AF2695 AC2695 AE2938:AF2938 AC2938 AE3189:AF3189 AC3189 M979:Q998 M1598:Q1598 M1603:Q1604 M507:Q507 M2290:Q2294 M2379:Q2382 M1609:Q1610 M2100:Q2100 M2075:Q2089 M509:Q524 M642:Q647 M648:P648 M671:Q707 M729:Q766 M770:Q770 M768:P768 M773:Q817 M820:Q824 M827:Q829 M831:Q939 M944:Q958 M940:P940 M963:Q976 M959:P959 N977:P977 M1270:Q1270 M1418:Q1418 M1422:Q1462 M1476:Q1478 M1474:P1474 M1481:Q1594 M1606:P1606 M1612:Q1677 M1992:Q1992 M1994:Q1994 M2055:P2055 M2242:Q2246 N2239:P2239 M2250:Q2251 N2295:Q2295 M1284:Q1305 M2253:Q2284 M1274:Q1275 M1700:Q1706 N634:P634 N818:P818 N1990:P1990 M526:Q631 M1280:Q1282 AE2012:AF2045 AC2012:AC2045 M1996:Q2052 M1014:Q1029 M1464:Q1472 AE2225:AF2227 AC2225:AC2227 M2225:Q2237 M3167:Q3200 M2320:Q2352 M2296:Q2305 M1683:Q1692 AE2108:AF2223 AC2108:AC2223 M2108:Q2223 M2102:Q2105 N2101:Q2101 M3202:Q3206 M2371:Q2373 M2709:Q2709 M2714:Q2717 M2719:Q2797 M2798:Q2910 M1276 O1276:Q1276 M2059:Q2072 AE1031:AF1075 AC1031:AC1075 AC1077:AC1100 AE1077:AF1100 M1031:Q1100 M1307:Q1414 M1708:Q1986 M2912:Q3118 M2444:Q2478 M2437:Q2438 M3120:Q3165 M2669:Q2682 M2417:Q2428 M2683:Q2708 M2429:Q2430 M2431:Q2431 M2432:Q2436 M2377:Q2377 M2353:Q2369 M2479:Q2667 M2312:Q2318 M2306:Q2311 AC1101:AC1263 AE1101:AF1263 M1101:Q1265 M2090:Q2094 M2374:Q2376 M2710:Q2712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34" sqref="C34"/>
    </sheetView>
  </sheetViews>
  <sheetFormatPr defaultRowHeight="11.25" x14ac:dyDescent="0.2"/>
  <sheetData/>
  <customSheetViews>
    <customSheetView guid="{04681E51-F482-43C0-80C1-79FD2B2CC19D}" state="hidden">
      <selection activeCell="C34" sqref="C34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36"/>
  <sheetViews>
    <sheetView zoomScale="60" zoomScaleNormal="60" workbookViewId="0">
      <selection activeCell="G43" sqref="G43"/>
    </sheetView>
  </sheetViews>
  <sheetFormatPr defaultRowHeight="15.75" x14ac:dyDescent="0.25"/>
  <cols>
    <col min="1" max="1" width="5.5" style="21" customWidth="1"/>
    <col min="2" max="2" width="56.6640625" style="21" customWidth="1"/>
    <col min="3" max="3" width="18.83203125" style="326" customWidth="1"/>
    <col min="4" max="4" width="19.33203125" style="39" customWidth="1"/>
    <col min="5" max="5" width="18.5" style="39" customWidth="1"/>
    <col min="6" max="6" width="23.6640625" style="326" customWidth="1"/>
    <col min="7" max="7" width="18.83203125" style="326" customWidth="1"/>
    <col min="8" max="8" width="19.1640625" style="39" customWidth="1"/>
    <col min="9" max="9" width="18.6640625" style="39" customWidth="1"/>
    <col min="10" max="10" width="23.6640625" style="326" customWidth="1"/>
    <col min="11" max="11" width="19" style="326" customWidth="1"/>
    <col min="12" max="12" width="19.1640625" style="39" customWidth="1"/>
    <col min="13" max="13" width="18.5" style="39" customWidth="1"/>
    <col min="14" max="14" width="23.5" style="326" customWidth="1"/>
    <col min="15" max="15" width="19" style="326" customWidth="1"/>
    <col min="16" max="16" width="18.33203125" style="39" customWidth="1"/>
    <col min="17" max="17" width="18.6640625" style="39" customWidth="1"/>
    <col min="18" max="18" width="25.5" style="326" customWidth="1"/>
    <col min="19" max="19" width="25.5" style="61" customWidth="1"/>
    <col min="20" max="20" width="9.33203125" style="21" customWidth="1"/>
    <col min="21" max="21" width="9.33203125" style="14" customWidth="1"/>
    <col min="22" max="23" width="9.33203125" style="21"/>
    <col min="24" max="24" width="24.83203125" style="21" bestFit="1" customWidth="1"/>
    <col min="25" max="16384" width="9.33203125" style="21"/>
  </cols>
  <sheetData>
    <row r="1" spans="1:22" ht="17.25" customHeight="1" x14ac:dyDescent="0.25">
      <c r="A1" s="410" t="s">
        <v>186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09"/>
      <c r="Q1" s="409"/>
      <c r="R1" s="410"/>
      <c r="S1" s="338"/>
    </row>
    <row r="2" spans="1:22" ht="17.25" customHeight="1" x14ac:dyDescent="0.25">
      <c r="A2" s="408" t="s">
        <v>154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9"/>
      <c r="Q2" s="409"/>
      <c r="R2" s="410"/>
      <c r="S2" s="338"/>
    </row>
    <row r="3" spans="1:22" ht="16.5" customHeight="1" x14ac:dyDescent="0.25">
      <c r="A3" s="408" t="s">
        <v>155</v>
      </c>
      <c r="B3" s="408"/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9"/>
      <c r="Q3" s="409"/>
      <c r="R3" s="410"/>
      <c r="S3" s="338"/>
    </row>
    <row r="4" spans="1:22" ht="17.25" customHeight="1" x14ac:dyDescent="0.25">
      <c r="A4" s="408" t="s">
        <v>3154</v>
      </c>
      <c r="B4" s="408"/>
      <c r="C4" s="408"/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9"/>
      <c r="Q4" s="409"/>
      <c r="R4" s="410"/>
      <c r="S4" s="338"/>
    </row>
    <row r="5" spans="1:22" ht="17.25" x14ac:dyDescent="0.3">
      <c r="A5" s="5"/>
      <c r="B5" s="6"/>
      <c r="C5" s="314"/>
      <c r="D5" s="7"/>
      <c r="E5" s="7"/>
      <c r="F5" s="314"/>
      <c r="G5" s="314"/>
      <c r="H5" s="7"/>
      <c r="I5" s="7"/>
      <c r="J5" s="314"/>
      <c r="K5" s="314"/>
      <c r="L5" s="7"/>
      <c r="M5" s="7"/>
      <c r="N5" s="314"/>
      <c r="O5" s="314"/>
      <c r="P5" s="7"/>
      <c r="Q5" s="7"/>
      <c r="R5" s="314"/>
      <c r="S5" s="46"/>
    </row>
    <row r="6" spans="1:22" ht="18.75" x14ac:dyDescent="0.3">
      <c r="A6" s="8"/>
      <c r="B6" s="9"/>
      <c r="C6" s="411" t="s">
        <v>1190</v>
      </c>
      <c r="D6" s="412"/>
      <c r="E6" s="412"/>
      <c r="F6" s="413"/>
      <c r="G6" s="411" t="s">
        <v>1191</v>
      </c>
      <c r="H6" s="412"/>
      <c r="I6" s="412"/>
      <c r="J6" s="413"/>
      <c r="K6" s="411" t="s">
        <v>1192</v>
      </c>
      <c r="L6" s="412"/>
      <c r="M6" s="412"/>
      <c r="N6" s="413"/>
      <c r="O6" s="411" t="s">
        <v>156</v>
      </c>
      <c r="P6" s="412"/>
      <c r="Q6" s="412"/>
      <c r="R6" s="413"/>
      <c r="S6" s="176"/>
    </row>
    <row r="7" spans="1:22" ht="192.75" customHeight="1" x14ac:dyDescent="0.25">
      <c r="A7" s="3" t="s">
        <v>1</v>
      </c>
      <c r="B7" s="10" t="s">
        <v>157</v>
      </c>
      <c r="C7" s="315" t="s">
        <v>158</v>
      </c>
      <c r="D7" s="11" t="s">
        <v>159</v>
      </c>
      <c r="E7" s="11" t="s">
        <v>3159</v>
      </c>
      <c r="F7" s="316" t="s">
        <v>1841</v>
      </c>
      <c r="G7" s="315" t="s">
        <v>158</v>
      </c>
      <c r="H7" s="11" t="s">
        <v>159</v>
      </c>
      <c r="I7" s="11" t="s">
        <v>3159</v>
      </c>
      <c r="J7" s="316" t="s">
        <v>1841</v>
      </c>
      <c r="K7" s="315" t="s">
        <v>158</v>
      </c>
      <c r="L7" s="11" t="s">
        <v>159</v>
      </c>
      <c r="M7" s="11" t="s">
        <v>3159</v>
      </c>
      <c r="N7" s="316" t="s">
        <v>1841</v>
      </c>
      <c r="O7" s="315" t="s">
        <v>158</v>
      </c>
      <c r="P7" s="11" t="s">
        <v>159</v>
      </c>
      <c r="Q7" s="11" t="s">
        <v>3159</v>
      </c>
      <c r="R7" s="315" t="s">
        <v>1841</v>
      </c>
      <c r="S7" s="338"/>
    </row>
    <row r="8" spans="1:22" ht="18.75" x14ac:dyDescent="0.25">
      <c r="A8" s="101"/>
      <c r="B8" s="102"/>
      <c r="C8" s="317" t="s">
        <v>10</v>
      </c>
      <c r="D8" s="62" t="s">
        <v>11</v>
      </c>
      <c r="E8" s="62" t="s">
        <v>160</v>
      </c>
      <c r="F8" s="318" t="s">
        <v>12</v>
      </c>
      <c r="G8" s="317" t="s">
        <v>10</v>
      </c>
      <c r="H8" s="62" t="s">
        <v>11</v>
      </c>
      <c r="I8" s="62" t="s">
        <v>160</v>
      </c>
      <c r="J8" s="317" t="s">
        <v>12</v>
      </c>
      <c r="K8" s="319" t="s">
        <v>10</v>
      </c>
      <c r="L8" s="62" t="s">
        <v>11</v>
      </c>
      <c r="M8" s="62" t="s">
        <v>160</v>
      </c>
      <c r="N8" s="318" t="s">
        <v>12</v>
      </c>
      <c r="O8" s="317" t="s">
        <v>10</v>
      </c>
      <c r="P8" s="62" t="s">
        <v>11</v>
      </c>
      <c r="Q8" s="62" t="s">
        <v>160</v>
      </c>
      <c r="R8" s="317" t="s">
        <v>12</v>
      </c>
      <c r="S8" s="177"/>
    </row>
    <row r="9" spans="1:22" s="39" customFormat="1" hidden="1" x14ac:dyDescent="0.25">
      <c r="A9" s="31">
        <v>1</v>
      </c>
      <c r="B9" s="31">
        <v>2</v>
      </c>
      <c r="C9" s="25">
        <v>3</v>
      </c>
      <c r="D9" s="25">
        <v>4</v>
      </c>
      <c r="E9" s="25">
        <v>5</v>
      </c>
      <c r="F9" s="25">
        <v>6</v>
      </c>
      <c r="G9" s="25">
        <v>7</v>
      </c>
      <c r="H9" s="25">
        <v>8</v>
      </c>
      <c r="I9" s="25">
        <v>9</v>
      </c>
      <c r="J9" s="25">
        <v>10</v>
      </c>
      <c r="K9" s="25">
        <v>11</v>
      </c>
      <c r="L9" s="25">
        <v>12</v>
      </c>
      <c r="M9" s="25">
        <v>13</v>
      </c>
      <c r="N9" s="25">
        <v>14</v>
      </c>
      <c r="O9" s="25">
        <v>15</v>
      </c>
      <c r="P9" s="25">
        <v>16</v>
      </c>
      <c r="Q9" s="25">
        <v>17</v>
      </c>
      <c r="R9" s="25">
        <v>18</v>
      </c>
      <c r="S9" s="129"/>
      <c r="U9" s="328"/>
    </row>
    <row r="10" spans="1:22" s="375" customFormat="1" ht="20.25" customHeight="1" x14ac:dyDescent="0.25">
      <c r="A10" s="370"/>
      <c r="B10" s="371" t="s">
        <v>13</v>
      </c>
      <c r="C10" s="191">
        <f>SUM(C11:C32)</f>
        <v>871933.39999999991</v>
      </c>
      <c r="D10" s="194">
        <f t="shared" ref="D10:N10" si="0">SUM(D11:D32)</f>
        <v>35509</v>
      </c>
      <c r="E10" s="194">
        <f>SUM(E11:E32)</f>
        <v>269</v>
      </c>
      <c r="F10" s="191">
        <f t="shared" si="0"/>
        <v>602136060.9799999</v>
      </c>
      <c r="G10" s="191">
        <f t="shared" si="0"/>
        <v>219679.88</v>
      </c>
      <c r="H10" s="194">
        <f t="shared" si="0"/>
        <v>9619</v>
      </c>
      <c r="I10" s="194">
        <f t="shared" si="0"/>
        <v>71</v>
      </c>
      <c r="J10" s="191">
        <f t="shared" si="0"/>
        <v>182239365.85999998</v>
      </c>
      <c r="K10" s="191">
        <f t="shared" si="0"/>
        <v>5846003.4700000007</v>
      </c>
      <c r="L10" s="194">
        <f t="shared" si="0"/>
        <v>221861</v>
      </c>
      <c r="M10" s="194">
        <f t="shared" si="0"/>
        <v>2782</v>
      </c>
      <c r="N10" s="191">
        <f t="shared" si="0"/>
        <v>7111363359.6940022</v>
      </c>
      <c r="O10" s="191">
        <f>C10+G10+K10</f>
        <v>6937616.75</v>
      </c>
      <c r="P10" s="194">
        <f t="shared" ref="P10:R10" si="1">D10+H10+L10</f>
        <v>266989</v>
      </c>
      <c r="Q10" s="194">
        <f t="shared" si="1"/>
        <v>3122</v>
      </c>
      <c r="R10" s="191">
        <f t="shared" si="1"/>
        <v>7895738786.5340023</v>
      </c>
      <c r="S10" s="372"/>
      <c r="T10" s="373"/>
      <c r="U10" s="374"/>
      <c r="V10" s="373"/>
    </row>
    <row r="11" spans="1:22" ht="20.25" hidden="1" customHeight="1" x14ac:dyDescent="0.25">
      <c r="A11" s="69" t="s">
        <v>161</v>
      </c>
      <c r="B11" s="104" t="s">
        <v>14</v>
      </c>
      <c r="C11" s="137">
        <f>'перечень МКД'!I23</f>
        <v>0</v>
      </c>
      <c r="D11" s="30">
        <f>'перечень МКД'!L23</f>
        <v>0</v>
      </c>
      <c r="E11" s="25">
        <v>0</v>
      </c>
      <c r="F11" s="159">
        <f>'перечень МКД'!M23</f>
        <v>0</v>
      </c>
      <c r="G11" s="137">
        <f>'перечень МКД'!I24</f>
        <v>600</v>
      </c>
      <c r="H11" s="30">
        <f>'перечень МКД'!L24</f>
        <v>30</v>
      </c>
      <c r="I11" s="25">
        <v>1</v>
      </c>
      <c r="J11" s="139">
        <f>'перечень МКД'!M24</f>
        <v>1021536</v>
      </c>
      <c r="K11" s="320">
        <f>'перечень МКД'!I26</f>
        <v>22270.6</v>
      </c>
      <c r="L11" s="30">
        <f>'перечень МКД'!L26</f>
        <v>972</v>
      </c>
      <c r="M11" s="25">
        <v>27</v>
      </c>
      <c r="N11" s="159">
        <f>'перечень МКД'!M26</f>
        <v>18697819</v>
      </c>
      <c r="O11" s="137">
        <f t="shared" ref="O11:O32" si="2">C11+G11+K11</f>
        <v>22870.6</v>
      </c>
      <c r="P11" s="30">
        <f t="shared" ref="P11:P32" si="3">D11+H11+L11</f>
        <v>1002</v>
      </c>
      <c r="Q11" s="30">
        <f t="shared" ref="Q11:Q32" si="4">E11+I11+M11</f>
        <v>28</v>
      </c>
      <c r="R11" s="137">
        <f t="shared" ref="R11:R32" si="5">F11+J11+N11</f>
        <v>19719355</v>
      </c>
      <c r="S11" s="178"/>
      <c r="T11" s="61"/>
      <c r="U11" s="121"/>
      <c r="V11" s="61"/>
    </row>
    <row r="12" spans="1:22" s="375" customFormat="1" ht="20.25" customHeight="1" x14ac:dyDescent="0.25">
      <c r="A12" s="376" t="s">
        <v>162</v>
      </c>
      <c r="B12" s="377" t="s">
        <v>15</v>
      </c>
      <c r="C12" s="358">
        <f>'перечень МКД'!I55</f>
        <v>24189.89</v>
      </c>
      <c r="D12" s="162">
        <f>'перечень МКД'!L55</f>
        <v>773</v>
      </c>
      <c r="E12" s="162">
        <v>11</v>
      </c>
      <c r="F12" s="378">
        <f>'перечень МКД'!M55</f>
        <v>15779668.59</v>
      </c>
      <c r="G12" s="358">
        <f>'перечень МКД'!I67</f>
        <v>0</v>
      </c>
      <c r="H12" s="162">
        <f>'перечень МКД'!L67</f>
        <v>0</v>
      </c>
      <c r="I12" s="162">
        <v>0</v>
      </c>
      <c r="J12" s="165">
        <f>'перечень МКД'!M67</f>
        <v>0</v>
      </c>
      <c r="K12" s="379">
        <f>'перечень МКД'!I68</f>
        <v>756738.15000000061</v>
      </c>
      <c r="L12" s="162">
        <f>'перечень МКД'!L68</f>
        <v>22443</v>
      </c>
      <c r="M12" s="162">
        <v>402</v>
      </c>
      <c r="N12" s="378">
        <f>'перечень МКД'!M68</f>
        <v>903799174</v>
      </c>
      <c r="O12" s="163">
        <f t="shared" si="2"/>
        <v>780928.04000000062</v>
      </c>
      <c r="P12" s="164">
        <f t="shared" si="3"/>
        <v>23216</v>
      </c>
      <c r="Q12" s="164">
        <f t="shared" si="4"/>
        <v>413</v>
      </c>
      <c r="R12" s="163">
        <f t="shared" si="5"/>
        <v>919578842.59000003</v>
      </c>
      <c r="S12" s="372"/>
      <c r="T12" s="373"/>
      <c r="U12" s="374"/>
      <c r="V12" s="373"/>
    </row>
    <row r="13" spans="1:22" s="375" customFormat="1" ht="21" customHeight="1" x14ac:dyDescent="0.25">
      <c r="A13" s="376" t="s">
        <v>163</v>
      </c>
      <c r="B13" s="377" t="s">
        <v>44</v>
      </c>
      <c r="C13" s="163">
        <f>'перечень МКД'!I472</f>
        <v>63344.7</v>
      </c>
      <c r="D13" s="164">
        <f>'перечень МКД'!L472</f>
        <v>2230</v>
      </c>
      <c r="E13" s="164">
        <v>33</v>
      </c>
      <c r="F13" s="378">
        <f>'перечень МКД'!M472</f>
        <v>34926144.719999999</v>
      </c>
      <c r="G13" s="163">
        <f>'перечень МКД'!I506</f>
        <v>288.8</v>
      </c>
      <c r="H13" s="164">
        <f>'перечень МКД'!L506</f>
        <v>10</v>
      </c>
      <c r="I13" s="164">
        <v>1</v>
      </c>
      <c r="J13" s="165">
        <f>'перечень МКД'!M506</f>
        <v>175560</v>
      </c>
      <c r="K13" s="380">
        <f>'перечень МКД'!I508</f>
        <v>235218.80999999991</v>
      </c>
      <c r="L13" s="164">
        <f>'перечень МКД'!L508</f>
        <v>7823</v>
      </c>
      <c r="M13" s="164">
        <v>125</v>
      </c>
      <c r="N13" s="378">
        <f>'перечень МКД'!M508</f>
        <v>240783366.48999995</v>
      </c>
      <c r="O13" s="163">
        <f t="shared" si="2"/>
        <v>298852.30999999994</v>
      </c>
      <c r="P13" s="164">
        <f t="shared" si="3"/>
        <v>10063</v>
      </c>
      <c r="Q13" s="164">
        <f t="shared" si="4"/>
        <v>159</v>
      </c>
      <c r="R13" s="163">
        <f t="shared" si="5"/>
        <v>275885071.20999992</v>
      </c>
      <c r="S13" s="372"/>
      <c r="T13" s="373"/>
      <c r="U13" s="374"/>
      <c r="V13" s="373"/>
    </row>
    <row r="14" spans="1:22" ht="34.5" hidden="1" customHeight="1" x14ac:dyDescent="0.25">
      <c r="A14" s="69" t="s">
        <v>164</v>
      </c>
      <c r="B14" s="104" t="s">
        <v>1833</v>
      </c>
      <c r="C14" s="137">
        <f>'перечень МКД'!I635</f>
        <v>0</v>
      </c>
      <c r="D14" s="30">
        <f>'перечень МКД'!L635</f>
        <v>0</v>
      </c>
      <c r="E14" s="30">
        <v>0</v>
      </c>
      <c r="F14" s="137">
        <f>'перечень МКД'!M635</f>
        <v>0</v>
      </c>
      <c r="G14" s="137">
        <f>'перечень МКД'!I636</f>
        <v>0</v>
      </c>
      <c r="H14" s="30">
        <f>'перечень МКД'!L636</f>
        <v>0</v>
      </c>
      <c r="I14" s="25">
        <v>0</v>
      </c>
      <c r="J14" s="139">
        <f>'перечень МКД'!M636</f>
        <v>0</v>
      </c>
      <c r="K14" s="320">
        <f>'перечень МКД'!I637</f>
        <v>6540.8</v>
      </c>
      <c r="L14" s="30">
        <f>'перечень МКД'!L637</f>
        <v>256</v>
      </c>
      <c r="M14" s="25">
        <v>10</v>
      </c>
      <c r="N14" s="159">
        <f>'перечень МКД'!M637</f>
        <v>20180811.900000002</v>
      </c>
      <c r="O14" s="137">
        <f t="shared" si="2"/>
        <v>6540.8</v>
      </c>
      <c r="P14" s="30">
        <f t="shared" si="3"/>
        <v>256</v>
      </c>
      <c r="Q14" s="30">
        <f t="shared" si="4"/>
        <v>10</v>
      </c>
      <c r="R14" s="137">
        <f t="shared" si="5"/>
        <v>20180811.900000002</v>
      </c>
      <c r="S14" s="178"/>
      <c r="T14" s="61"/>
      <c r="U14" s="121"/>
      <c r="V14" s="61"/>
    </row>
    <row r="15" spans="1:22" ht="34.5" hidden="1" customHeight="1" x14ac:dyDescent="0.25">
      <c r="A15" s="69" t="s">
        <v>165</v>
      </c>
      <c r="B15" s="369" t="s">
        <v>3184</v>
      </c>
      <c r="C15" s="137">
        <f>'перечень МКД'!I649</f>
        <v>0</v>
      </c>
      <c r="D15" s="30">
        <f>'перечень МКД'!L649</f>
        <v>0</v>
      </c>
      <c r="E15" s="25">
        <v>0</v>
      </c>
      <c r="F15" s="159">
        <f>'перечень МКД'!M649</f>
        <v>0</v>
      </c>
      <c r="G15" s="137">
        <f>'перечень МКД'!I650</f>
        <v>0</v>
      </c>
      <c r="H15" s="30">
        <f>'перечень МКД'!L650</f>
        <v>0</v>
      </c>
      <c r="I15" s="25">
        <v>0</v>
      </c>
      <c r="J15" s="137">
        <f>'перечень МКД'!M650</f>
        <v>0</v>
      </c>
      <c r="K15" s="320">
        <f>'перечень МКД'!I651</f>
        <v>28867.599999999999</v>
      </c>
      <c r="L15" s="30">
        <f>'перечень МКД'!L651</f>
        <v>1428</v>
      </c>
      <c r="M15" s="25">
        <v>56</v>
      </c>
      <c r="N15" s="184">
        <f>'перечень МКД'!M651</f>
        <v>58108849.310000002</v>
      </c>
      <c r="O15" s="137">
        <f t="shared" si="2"/>
        <v>28867.599999999999</v>
      </c>
      <c r="P15" s="30">
        <f t="shared" si="3"/>
        <v>1428</v>
      </c>
      <c r="Q15" s="30">
        <f t="shared" si="4"/>
        <v>56</v>
      </c>
      <c r="R15" s="137">
        <f t="shared" si="5"/>
        <v>58108849.310000002</v>
      </c>
      <c r="S15" s="178"/>
      <c r="T15" s="61"/>
      <c r="U15" s="121"/>
      <c r="V15" s="61"/>
    </row>
    <row r="16" spans="1:22" ht="34.5" hidden="1" customHeight="1" x14ac:dyDescent="0.25">
      <c r="A16" s="69" t="s">
        <v>166</v>
      </c>
      <c r="B16" s="369" t="s">
        <v>3185</v>
      </c>
      <c r="C16" s="137">
        <f>'перечень МКД'!I709</f>
        <v>0</v>
      </c>
      <c r="D16" s="30">
        <f>'перечень МКД'!L709</f>
        <v>0</v>
      </c>
      <c r="E16" s="25">
        <v>0</v>
      </c>
      <c r="F16" s="184">
        <f>'перечень МКД'!M709</f>
        <v>0</v>
      </c>
      <c r="G16" s="139">
        <f>'перечень МКД'!I710</f>
        <v>2099.6</v>
      </c>
      <c r="H16" s="25">
        <f>'перечень МКД'!L710</f>
        <v>73</v>
      </c>
      <c r="I16" s="25">
        <v>1</v>
      </c>
      <c r="J16" s="139">
        <f>'перечень МКД'!M710</f>
        <v>1165950</v>
      </c>
      <c r="K16" s="322">
        <f>'перечень МКД'!I712</f>
        <v>45176.180000000022</v>
      </c>
      <c r="L16" s="25">
        <f>'перечень МКД'!L712</f>
        <v>1760</v>
      </c>
      <c r="M16" s="25">
        <v>55</v>
      </c>
      <c r="N16" s="159">
        <f>'перечень МКД'!M712</f>
        <v>107292413</v>
      </c>
      <c r="O16" s="137">
        <f t="shared" si="2"/>
        <v>47275.780000000021</v>
      </c>
      <c r="P16" s="30">
        <f t="shared" si="3"/>
        <v>1833</v>
      </c>
      <c r="Q16" s="30">
        <f t="shared" si="4"/>
        <v>56</v>
      </c>
      <c r="R16" s="137">
        <f t="shared" si="5"/>
        <v>108458363</v>
      </c>
      <c r="S16" s="178"/>
      <c r="T16" s="61"/>
      <c r="U16" s="121"/>
      <c r="V16" s="61"/>
    </row>
    <row r="17" spans="1:24" ht="20.25" hidden="1" customHeight="1" x14ac:dyDescent="0.25">
      <c r="A17" s="69" t="s">
        <v>167</v>
      </c>
      <c r="B17" s="104" t="s">
        <v>48</v>
      </c>
      <c r="C17" s="139">
        <f>'перечень МКД'!I769</f>
        <v>664.4</v>
      </c>
      <c r="D17" s="25">
        <f>'перечень МКД'!L769</f>
        <v>24</v>
      </c>
      <c r="E17" s="25">
        <v>1</v>
      </c>
      <c r="F17" s="159">
        <f>'перечень МКД'!M769</f>
        <v>79502.97</v>
      </c>
      <c r="G17" s="137">
        <f>'перечень МКД'!I771</f>
        <v>0</v>
      </c>
      <c r="H17" s="30">
        <f>'перечень МКД'!L771</f>
        <v>0</v>
      </c>
      <c r="I17" s="30">
        <v>0</v>
      </c>
      <c r="J17" s="137">
        <f>'перечень МКД'!M771</f>
        <v>0</v>
      </c>
      <c r="K17" s="320">
        <f>'перечень МКД'!I772</f>
        <v>30601.699999999993</v>
      </c>
      <c r="L17" s="30">
        <f>'перечень МКД'!L772</f>
        <v>965</v>
      </c>
      <c r="M17" s="30">
        <v>45</v>
      </c>
      <c r="N17" s="184">
        <f>'перечень МКД'!M772</f>
        <v>81427986</v>
      </c>
      <c r="O17" s="137">
        <f t="shared" si="2"/>
        <v>31266.099999999995</v>
      </c>
      <c r="P17" s="30">
        <f t="shared" si="3"/>
        <v>989</v>
      </c>
      <c r="Q17" s="30">
        <f t="shared" si="4"/>
        <v>46</v>
      </c>
      <c r="R17" s="137">
        <f t="shared" si="5"/>
        <v>81507488.969999999</v>
      </c>
      <c r="S17" s="178"/>
      <c r="T17" s="61"/>
      <c r="U17" s="121"/>
      <c r="V17" s="61"/>
    </row>
    <row r="18" spans="1:24" ht="20.25" hidden="1" customHeight="1" x14ac:dyDescent="0.25">
      <c r="A18" s="69" t="s">
        <v>168</v>
      </c>
      <c r="B18" s="104" t="s">
        <v>50</v>
      </c>
      <c r="C18" s="137">
        <f>'перечень МКД'!I819</f>
        <v>17350.52</v>
      </c>
      <c r="D18" s="30">
        <f>'перечень МКД'!L819</f>
        <v>638</v>
      </c>
      <c r="E18" s="30">
        <v>6</v>
      </c>
      <c r="F18" s="184">
        <f>'перечень МКД'!M819</f>
        <v>4196567.0500000007</v>
      </c>
      <c r="G18" s="139">
        <f>'перечень МКД'!I826</f>
        <v>2295</v>
      </c>
      <c r="H18" s="25">
        <f>'перечень МКД'!L826</f>
        <v>111</v>
      </c>
      <c r="I18" s="25">
        <v>3</v>
      </c>
      <c r="J18" s="139">
        <f>'перечень МКД'!M826</f>
        <v>11456350.559999999</v>
      </c>
      <c r="K18" s="322">
        <f>'перечень МКД'!I830</f>
        <v>98930.290000000023</v>
      </c>
      <c r="L18" s="25">
        <f>'перечень МКД'!L830</f>
        <v>3689</v>
      </c>
      <c r="M18" s="25">
        <v>109</v>
      </c>
      <c r="N18" s="159">
        <f>'перечень МКД'!M830</f>
        <v>205936131.41</v>
      </c>
      <c r="O18" s="137">
        <f t="shared" si="2"/>
        <v>118575.81000000003</v>
      </c>
      <c r="P18" s="30">
        <f t="shared" si="3"/>
        <v>4438</v>
      </c>
      <c r="Q18" s="30">
        <f t="shared" si="4"/>
        <v>118</v>
      </c>
      <c r="R18" s="137">
        <f t="shared" si="5"/>
        <v>221589049.01999998</v>
      </c>
      <c r="S18" s="178"/>
      <c r="T18" s="61"/>
      <c r="U18" s="121"/>
      <c r="V18" s="61"/>
    </row>
    <row r="19" spans="1:24" ht="34.5" hidden="1" customHeight="1" x14ac:dyDescent="0.25">
      <c r="A19" s="69" t="s">
        <v>3183</v>
      </c>
      <c r="B19" s="104" t="s">
        <v>1834</v>
      </c>
      <c r="C19" s="139">
        <f>'перечень МКД'!I941</f>
        <v>0</v>
      </c>
      <c r="D19" s="25">
        <f>'перечень МКД'!L941</f>
        <v>0</v>
      </c>
      <c r="E19" s="25">
        <v>0</v>
      </c>
      <c r="F19" s="159">
        <f>'перечень МКД'!M941</f>
        <v>0</v>
      </c>
      <c r="G19" s="137">
        <f>'перечень МКД'!I942</f>
        <v>0</v>
      </c>
      <c r="H19" s="30">
        <f>'перечень МКД'!L942</f>
        <v>0</v>
      </c>
      <c r="I19" s="25">
        <v>0</v>
      </c>
      <c r="J19" s="137">
        <f>'перечень МКД'!M942</f>
        <v>0</v>
      </c>
      <c r="K19" s="320">
        <f>'перечень МКД'!I943</f>
        <v>9823.3000000000011</v>
      </c>
      <c r="L19" s="30">
        <f>'перечень МКД'!L943</f>
        <v>345</v>
      </c>
      <c r="M19" s="25">
        <v>15</v>
      </c>
      <c r="N19" s="184">
        <f>'перечень МКД'!M943</f>
        <v>17245304.930000003</v>
      </c>
      <c r="O19" s="137">
        <f t="shared" si="2"/>
        <v>9823.3000000000011</v>
      </c>
      <c r="P19" s="30">
        <f t="shared" si="3"/>
        <v>345</v>
      </c>
      <c r="Q19" s="30">
        <f t="shared" si="4"/>
        <v>15</v>
      </c>
      <c r="R19" s="137">
        <f t="shared" si="5"/>
        <v>17245304.930000003</v>
      </c>
      <c r="S19" s="178"/>
      <c r="T19" s="61"/>
      <c r="U19" s="121"/>
      <c r="V19" s="61"/>
    </row>
    <row r="20" spans="1:24" ht="34.5" hidden="1" customHeight="1" x14ac:dyDescent="0.25">
      <c r="A20" s="69" t="s">
        <v>169</v>
      </c>
      <c r="B20" s="369" t="s">
        <v>3186</v>
      </c>
      <c r="C20" s="137">
        <f>'перечень МКД'!I960</f>
        <v>0</v>
      </c>
      <c r="D20" s="30">
        <f>'перечень МКД'!L960</f>
        <v>0</v>
      </c>
      <c r="E20" s="25">
        <v>0</v>
      </c>
      <c r="F20" s="184">
        <f>'перечень МКД'!M960</f>
        <v>0</v>
      </c>
      <c r="G20" s="137">
        <f>'перечень МКД'!I961</f>
        <v>0</v>
      </c>
      <c r="H20" s="30">
        <f>'перечень МКД'!L961</f>
        <v>0</v>
      </c>
      <c r="I20" s="25">
        <v>0</v>
      </c>
      <c r="J20" s="137">
        <f>'перечень МКД'!M961</f>
        <v>0</v>
      </c>
      <c r="K20" s="320">
        <f>'перечень МКД'!I962</f>
        <v>10318.800000000001</v>
      </c>
      <c r="L20" s="30">
        <f>'перечень МКД'!L962</f>
        <v>365</v>
      </c>
      <c r="M20" s="30">
        <v>14</v>
      </c>
      <c r="N20" s="184">
        <f>'перечень МКД'!M962</f>
        <v>38940086.199999996</v>
      </c>
      <c r="O20" s="137">
        <f t="shared" si="2"/>
        <v>10318.800000000001</v>
      </c>
      <c r="P20" s="30">
        <f t="shared" si="3"/>
        <v>365</v>
      </c>
      <c r="Q20" s="30">
        <f t="shared" si="4"/>
        <v>14</v>
      </c>
      <c r="R20" s="137">
        <f t="shared" si="5"/>
        <v>38940086.199999996</v>
      </c>
      <c r="S20" s="178"/>
      <c r="T20" s="61"/>
      <c r="U20" s="121"/>
      <c r="V20" s="61"/>
    </row>
    <row r="21" spans="1:24" ht="20.25" hidden="1" customHeight="1" x14ac:dyDescent="0.3">
      <c r="A21" s="69" t="s">
        <v>170</v>
      </c>
      <c r="B21" s="104" t="s">
        <v>63</v>
      </c>
      <c r="C21" s="137">
        <f>'перечень МКД'!I978</f>
        <v>109328.6</v>
      </c>
      <c r="D21" s="30">
        <f>'перечень МКД'!L978</f>
        <v>5128</v>
      </c>
      <c r="E21" s="30">
        <v>34</v>
      </c>
      <c r="F21" s="184">
        <f>'перечень МКД'!M978</f>
        <v>63888776.170000002</v>
      </c>
      <c r="G21" s="137">
        <f>'перечень МКД'!I1013</f>
        <v>66765.2</v>
      </c>
      <c r="H21" s="30">
        <f>'перечень МКД'!L1013</f>
        <v>3230</v>
      </c>
      <c r="I21" s="25">
        <v>16</v>
      </c>
      <c r="J21" s="139">
        <f>'перечень МКД'!M1013</f>
        <v>81676442.099999994</v>
      </c>
      <c r="K21" s="320">
        <f>'перечень МКД'!I1030</f>
        <v>348977.1</v>
      </c>
      <c r="L21" s="30">
        <f>'перечень МКД'!L1030</f>
        <v>15821</v>
      </c>
      <c r="M21" s="25">
        <v>237</v>
      </c>
      <c r="N21" s="159">
        <f>'перечень МКД'!M1030</f>
        <v>596530771.25</v>
      </c>
      <c r="O21" s="137">
        <f t="shared" si="2"/>
        <v>525070.89999999991</v>
      </c>
      <c r="P21" s="30">
        <f t="shared" si="3"/>
        <v>24179</v>
      </c>
      <c r="Q21" s="30">
        <f t="shared" si="4"/>
        <v>287</v>
      </c>
      <c r="R21" s="137">
        <f t="shared" si="5"/>
        <v>742095989.51999998</v>
      </c>
      <c r="S21" s="178"/>
      <c r="T21" s="61"/>
      <c r="U21" s="121"/>
      <c r="V21" s="61"/>
      <c r="X21" s="174"/>
    </row>
    <row r="22" spans="1:24" ht="21" hidden="1" customHeight="1" x14ac:dyDescent="0.25">
      <c r="A22" s="69" t="s">
        <v>171</v>
      </c>
      <c r="B22" s="104" t="s">
        <v>64</v>
      </c>
      <c r="C22" s="137">
        <f>'перечень МКД'!I1269</f>
        <v>6352.7</v>
      </c>
      <c r="D22" s="30">
        <f>'перечень МКД'!L1269</f>
        <v>225</v>
      </c>
      <c r="E22" s="25">
        <v>3</v>
      </c>
      <c r="F22" s="159">
        <f>'перечень МКД'!M1269</f>
        <v>5889671.7799999993</v>
      </c>
      <c r="G22" s="137">
        <f>'перечень МКД'!I1273</f>
        <v>8767.2999999999993</v>
      </c>
      <c r="H22" s="30">
        <f>'перечень МКД'!L1273</f>
        <v>305</v>
      </c>
      <c r="I22" s="25">
        <v>4</v>
      </c>
      <c r="J22" s="137">
        <f>'перечень МКД'!M1273</f>
        <v>5881311.3000000007</v>
      </c>
      <c r="K22" s="320">
        <f>'перечень МКД'!I1278</f>
        <v>189982.31000000014</v>
      </c>
      <c r="L22" s="30">
        <f>'перечень МКД'!L1278</f>
        <v>7313</v>
      </c>
      <c r="M22" s="30">
        <v>137</v>
      </c>
      <c r="N22" s="184">
        <f>'перечень МКД'!M1278</f>
        <v>216357072.84000006</v>
      </c>
      <c r="O22" s="137">
        <f t="shared" si="2"/>
        <v>205102.31000000014</v>
      </c>
      <c r="P22" s="30">
        <f t="shared" si="3"/>
        <v>7843</v>
      </c>
      <c r="Q22" s="30">
        <f t="shared" si="4"/>
        <v>144</v>
      </c>
      <c r="R22" s="137">
        <f t="shared" si="5"/>
        <v>228128055.92000008</v>
      </c>
      <c r="S22" s="178"/>
      <c r="T22" s="61"/>
      <c r="U22" s="121"/>
      <c r="V22" s="61"/>
    </row>
    <row r="23" spans="1:24" s="175" customFormat="1" ht="21" hidden="1" customHeight="1" x14ac:dyDescent="0.25">
      <c r="A23" s="69" t="s">
        <v>172</v>
      </c>
      <c r="B23" s="104" t="s">
        <v>92</v>
      </c>
      <c r="C23" s="137">
        <f>'перечень МКД'!I1417</f>
        <v>5022.8999999999996</v>
      </c>
      <c r="D23" s="30">
        <f>'перечень МКД'!L1417</f>
        <v>182</v>
      </c>
      <c r="E23" s="30">
        <v>2</v>
      </c>
      <c r="F23" s="184">
        <f>'перечень МКД'!M1417</f>
        <v>1837530</v>
      </c>
      <c r="G23" s="137">
        <f>'перечень МКД'!I1420</f>
        <v>0</v>
      </c>
      <c r="H23" s="30">
        <f>'перечень МКД'!L1420</f>
        <v>0</v>
      </c>
      <c r="I23" s="25">
        <v>0</v>
      </c>
      <c r="J23" s="139">
        <f>'перечень МКД'!M1420</f>
        <v>0</v>
      </c>
      <c r="K23" s="320">
        <f>'перечень МКД'!I1421</f>
        <v>79423.499999999971</v>
      </c>
      <c r="L23" s="30">
        <f>'перечень МКД'!L1421</f>
        <v>3090</v>
      </c>
      <c r="M23" s="25">
        <v>52</v>
      </c>
      <c r="N23" s="159">
        <f>'перечень МКД'!M1421</f>
        <v>143192112.69</v>
      </c>
      <c r="O23" s="137">
        <f t="shared" si="2"/>
        <v>84446.399999999965</v>
      </c>
      <c r="P23" s="30">
        <f t="shared" si="3"/>
        <v>3272</v>
      </c>
      <c r="Q23" s="30">
        <f t="shared" si="4"/>
        <v>54</v>
      </c>
      <c r="R23" s="137">
        <f t="shared" si="5"/>
        <v>145029642.69</v>
      </c>
      <c r="S23" s="178"/>
      <c r="T23" s="61"/>
      <c r="U23" s="121"/>
      <c r="V23" s="61"/>
    </row>
    <row r="24" spans="1:24" ht="36" hidden="1" customHeight="1" x14ac:dyDescent="0.25">
      <c r="A24" s="69" t="s">
        <v>173</v>
      </c>
      <c r="B24" s="369" t="s">
        <v>3187</v>
      </c>
      <c r="C24" s="137">
        <f>'перечень МКД'!I1475</f>
        <v>7214.75</v>
      </c>
      <c r="D24" s="30">
        <f>'перечень МКД'!L1475</f>
        <v>277</v>
      </c>
      <c r="E24" s="25">
        <v>3</v>
      </c>
      <c r="F24" s="159">
        <f>'перечень МКД'!M1475</f>
        <v>2332138.37</v>
      </c>
      <c r="G24" s="137">
        <f>'перечень МКД'!I1479</f>
        <v>0</v>
      </c>
      <c r="H24" s="30">
        <f>'перечень МКД'!L1479</f>
        <v>0</v>
      </c>
      <c r="I24" s="25">
        <v>0</v>
      </c>
      <c r="J24" s="139">
        <f>'перечень МКД'!M1479</f>
        <v>0</v>
      </c>
      <c r="K24" s="320">
        <f>'перечень МКД'!I1480</f>
        <v>123886.11</v>
      </c>
      <c r="L24" s="30">
        <f>'перечень МКД'!L1480</f>
        <v>5167</v>
      </c>
      <c r="M24" s="30">
        <v>115</v>
      </c>
      <c r="N24" s="159">
        <f>'перечень МКД'!M1480</f>
        <v>145615716.94</v>
      </c>
      <c r="O24" s="137">
        <f t="shared" si="2"/>
        <v>131100.85999999999</v>
      </c>
      <c r="P24" s="30">
        <f t="shared" si="3"/>
        <v>5444</v>
      </c>
      <c r="Q24" s="30">
        <f t="shared" si="4"/>
        <v>118</v>
      </c>
      <c r="R24" s="137">
        <f t="shared" si="5"/>
        <v>147947855.31</v>
      </c>
      <c r="S24" s="178"/>
      <c r="T24" s="61"/>
      <c r="U24" s="121"/>
      <c r="V24" s="61"/>
    </row>
    <row r="25" spans="1:24" ht="20.25" hidden="1" customHeight="1" x14ac:dyDescent="0.25">
      <c r="A25" s="69" t="s">
        <v>174</v>
      </c>
      <c r="B25" s="104" t="s">
        <v>94</v>
      </c>
      <c r="C25" s="137">
        <f>'перечень МКД'!I1597</f>
        <v>558.79999999999995</v>
      </c>
      <c r="D25" s="30">
        <f>'перечень МКД'!L1597</f>
        <v>17</v>
      </c>
      <c r="E25" s="30">
        <v>1</v>
      </c>
      <c r="F25" s="159">
        <f>'перечень МКД'!M1597</f>
        <v>283026.88</v>
      </c>
      <c r="G25" s="137">
        <f>'перечень МКД'!I1599</f>
        <v>0</v>
      </c>
      <c r="H25" s="30">
        <f>'перечень МКД'!L1599</f>
        <v>0</v>
      </c>
      <c r="I25" s="25">
        <v>0</v>
      </c>
      <c r="J25" s="137">
        <f>'перечень МКД'!M1599</f>
        <v>0</v>
      </c>
      <c r="K25" s="320">
        <f>'перечень МКД'!I1600</f>
        <v>2321</v>
      </c>
      <c r="L25" s="30">
        <f>'перечень МКД'!L1600</f>
        <v>107</v>
      </c>
      <c r="M25" s="30">
        <v>5</v>
      </c>
      <c r="N25" s="159">
        <f>'перечень МКД'!M1600</f>
        <v>4023903.0999999996</v>
      </c>
      <c r="O25" s="137">
        <f t="shared" si="2"/>
        <v>2879.8</v>
      </c>
      <c r="P25" s="30">
        <f t="shared" si="3"/>
        <v>124</v>
      </c>
      <c r="Q25" s="30">
        <f t="shared" si="4"/>
        <v>6</v>
      </c>
      <c r="R25" s="137">
        <f t="shared" si="5"/>
        <v>4306929.9799999995</v>
      </c>
      <c r="S25" s="178"/>
      <c r="T25" s="61"/>
      <c r="U25" s="121"/>
      <c r="V25" s="61"/>
    </row>
    <row r="26" spans="1:24" ht="35.25" hidden="1" customHeight="1" x14ac:dyDescent="0.25">
      <c r="A26" s="69" t="s">
        <v>175</v>
      </c>
      <c r="B26" s="104" t="s">
        <v>1835</v>
      </c>
      <c r="C26" s="137">
        <f>'перечень МКД'!I1607</f>
        <v>0</v>
      </c>
      <c r="D26" s="30">
        <f>'перечень МКД'!L1607</f>
        <v>0</v>
      </c>
      <c r="E26" s="30">
        <v>0</v>
      </c>
      <c r="F26" s="159">
        <f>'перечень МКД'!M1607</f>
        <v>0</v>
      </c>
      <c r="G26" s="137">
        <f>'перечень МКД'!I1608</f>
        <v>5816.1</v>
      </c>
      <c r="H26" s="30">
        <f>'перечень МКД'!L1608</f>
        <v>247</v>
      </c>
      <c r="I26" s="25">
        <v>2</v>
      </c>
      <c r="J26" s="139">
        <f>'перечень МКД'!M1608</f>
        <v>1377207</v>
      </c>
      <c r="K26" s="320">
        <f>'перечень МКД'!I1611</f>
        <v>64310.09</v>
      </c>
      <c r="L26" s="30">
        <f>'перечень МКД'!L1611</f>
        <v>2065</v>
      </c>
      <c r="M26" s="25">
        <v>69</v>
      </c>
      <c r="N26" s="159">
        <f>'перечень МКД'!M1611</f>
        <v>124562740.75999999</v>
      </c>
      <c r="O26" s="137">
        <f t="shared" si="2"/>
        <v>70126.19</v>
      </c>
      <c r="P26" s="30">
        <f t="shared" si="3"/>
        <v>2312</v>
      </c>
      <c r="Q26" s="30">
        <f t="shared" si="4"/>
        <v>71</v>
      </c>
      <c r="R26" s="137">
        <f t="shared" si="5"/>
        <v>125939947.75999999</v>
      </c>
      <c r="S26" s="178"/>
      <c r="T26" s="61"/>
      <c r="U26" s="121"/>
      <c r="V26" s="61"/>
    </row>
    <row r="27" spans="1:24" ht="20.25" hidden="1" customHeight="1" x14ac:dyDescent="0.25">
      <c r="A27" s="69" t="s">
        <v>176</v>
      </c>
      <c r="B27" s="104" t="s">
        <v>98</v>
      </c>
      <c r="C27" s="137">
        <f>'перечень МКД'!I1682</f>
        <v>34151.200000000004</v>
      </c>
      <c r="D27" s="30">
        <f>'перечень МКД'!L1682</f>
        <v>1114</v>
      </c>
      <c r="E27" s="25">
        <v>16</v>
      </c>
      <c r="F27" s="159">
        <f>'перечень МКД'!M1682</f>
        <v>19731613.68</v>
      </c>
      <c r="G27" s="138">
        <f>'перечень МКД'!I1699</f>
        <v>8049.2000000000007</v>
      </c>
      <c r="H27" s="25">
        <f>'перечень МКД'!L1699</f>
        <v>323</v>
      </c>
      <c r="I27" s="25">
        <v>7</v>
      </c>
      <c r="J27" s="139">
        <f>'перечень МКД'!M1699</f>
        <v>1193951</v>
      </c>
      <c r="K27" s="321">
        <f>'перечень МКД'!I1707</f>
        <v>535239.91</v>
      </c>
      <c r="L27" s="25">
        <f>'перечень МКД'!L1707</f>
        <v>16423</v>
      </c>
      <c r="M27" s="25">
        <v>282</v>
      </c>
      <c r="N27" s="159">
        <f>'перечень МКД'!M1707</f>
        <v>500861893.89000005</v>
      </c>
      <c r="O27" s="137">
        <f t="shared" si="2"/>
        <v>577440.31000000006</v>
      </c>
      <c r="P27" s="30">
        <f t="shared" si="3"/>
        <v>17860</v>
      </c>
      <c r="Q27" s="30">
        <f t="shared" si="4"/>
        <v>305</v>
      </c>
      <c r="R27" s="137">
        <f t="shared" si="5"/>
        <v>521787458.57000005</v>
      </c>
      <c r="S27" s="178"/>
      <c r="T27" s="61"/>
      <c r="U27" s="121"/>
      <c r="V27" s="61"/>
    </row>
    <row r="28" spans="1:24" ht="33.75" hidden="1" customHeight="1" x14ac:dyDescent="0.25">
      <c r="A28" s="69" t="s">
        <v>177</v>
      </c>
      <c r="B28" s="104" t="s">
        <v>1836</v>
      </c>
      <c r="C28" s="138">
        <f>'перечень МКД'!I1991</f>
        <v>684</v>
      </c>
      <c r="D28" s="25">
        <f>'перечень МКД'!L1991</f>
        <v>10</v>
      </c>
      <c r="E28" s="25">
        <v>1</v>
      </c>
      <c r="F28" s="159">
        <f>'перечень МКД'!M1991</f>
        <v>207142.84</v>
      </c>
      <c r="G28" s="137">
        <f>'перечень МКД'!I1993</f>
        <v>3818.3</v>
      </c>
      <c r="H28" s="30">
        <f>'перечень МКД'!L1993</f>
        <v>131</v>
      </c>
      <c r="I28" s="25">
        <v>1</v>
      </c>
      <c r="J28" s="139">
        <f>'перечень МКД'!M1993</f>
        <v>1501440</v>
      </c>
      <c r="K28" s="320">
        <f>'перечень МКД'!I1995</f>
        <v>74065.17</v>
      </c>
      <c r="L28" s="30">
        <f>'перечень МКД'!L1995</f>
        <v>2014</v>
      </c>
      <c r="M28" s="25">
        <v>59</v>
      </c>
      <c r="N28" s="159">
        <f>'перечень МКД'!M1995</f>
        <v>114067406.32000001</v>
      </c>
      <c r="O28" s="137">
        <f t="shared" si="2"/>
        <v>78567.47</v>
      </c>
      <c r="P28" s="30">
        <f t="shared" si="3"/>
        <v>2155</v>
      </c>
      <c r="Q28" s="30">
        <f t="shared" si="4"/>
        <v>61</v>
      </c>
      <c r="R28" s="137">
        <f t="shared" si="5"/>
        <v>115775989.16000001</v>
      </c>
      <c r="S28" s="178"/>
      <c r="T28" s="61"/>
      <c r="U28" s="121"/>
      <c r="V28" s="61"/>
    </row>
    <row r="29" spans="1:24" ht="21" hidden="1" customHeight="1" x14ac:dyDescent="0.25">
      <c r="A29" s="69" t="s">
        <v>178</v>
      </c>
      <c r="B29" s="104" t="s">
        <v>120</v>
      </c>
      <c r="C29" s="137">
        <f>'перечень МКД'!I2056</f>
        <v>0</v>
      </c>
      <c r="D29" s="30">
        <f>'перечень МКД'!L2056</f>
        <v>0</v>
      </c>
      <c r="E29" s="25">
        <v>0</v>
      </c>
      <c r="F29" s="159">
        <f>'перечень МКД'!M2056</f>
        <v>0</v>
      </c>
      <c r="G29" s="137">
        <f>'перечень МКД'!I2057</f>
        <v>0</v>
      </c>
      <c r="H29" s="30">
        <f>'перечень МКД'!L2057</f>
        <v>0</v>
      </c>
      <c r="I29" s="25">
        <v>0</v>
      </c>
      <c r="J29" s="139">
        <f>'перечень МКД'!M2057</f>
        <v>0</v>
      </c>
      <c r="K29" s="320">
        <f>'перечень МКД'!I2058</f>
        <v>8494.5</v>
      </c>
      <c r="L29" s="30">
        <f>'перечень МКД'!L2058</f>
        <v>317</v>
      </c>
      <c r="M29" s="25">
        <v>14</v>
      </c>
      <c r="N29" s="159">
        <f>'перечень МКД'!M2058</f>
        <v>19981110.800000001</v>
      </c>
      <c r="O29" s="137">
        <f t="shared" si="2"/>
        <v>8494.5</v>
      </c>
      <c r="P29" s="30">
        <f t="shared" si="3"/>
        <v>317</v>
      </c>
      <c r="Q29" s="30">
        <f t="shared" si="4"/>
        <v>14</v>
      </c>
      <c r="R29" s="137">
        <f t="shared" si="5"/>
        <v>19981110.800000001</v>
      </c>
      <c r="S29" s="178"/>
      <c r="T29" s="61"/>
      <c r="U29" s="121"/>
      <c r="V29" s="61"/>
    </row>
    <row r="30" spans="1:24" s="375" customFormat="1" ht="21" customHeight="1" x14ac:dyDescent="0.25">
      <c r="A30" s="376" t="s">
        <v>179</v>
      </c>
      <c r="B30" s="377" t="s">
        <v>121</v>
      </c>
      <c r="C30" s="163">
        <f>'перечень МКД'!I2074</f>
        <v>38701.26</v>
      </c>
      <c r="D30" s="164">
        <f>'перечень МКД'!L2074</f>
        <v>1398</v>
      </c>
      <c r="E30" s="162">
        <v>24</v>
      </c>
      <c r="F30" s="378">
        <f>'перечень МКД'!M2074</f>
        <v>29149318.479999997</v>
      </c>
      <c r="G30" s="163">
        <f>'перечень МКД'!I2099</f>
        <v>20574.910000000003</v>
      </c>
      <c r="H30" s="164">
        <f>'перечень МКД'!L2099</f>
        <v>785</v>
      </c>
      <c r="I30" s="162">
        <v>7</v>
      </c>
      <c r="J30" s="165">
        <f>'перечень МКД'!M2099</f>
        <v>10540280.58</v>
      </c>
      <c r="K30" s="380">
        <f>'перечень МКД'!I2107</f>
        <v>231842.74999999994</v>
      </c>
      <c r="L30" s="164">
        <f>'перечень МКД'!L2107</f>
        <v>9106</v>
      </c>
      <c r="M30" s="162">
        <v>131</v>
      </c>
      <c r="N30" s="378">
        <f>'перечень МКД'!M2107</f>
        <v>327185082.69999993</v>
      </c>
      <c r="O30" s="163">
        <f t="shared" si="2"/>
        <v>291118.91999999993</v>
      </c>
      <c r="P30" s="164">
        <f t="shared" si="3"/>
        <v>11289</v>
      </c>
      <c r="Q30" s="164">
        <f t="shared" si="4"/>
        <v>162</v>
      </c>
      <c r="R30" s="163">
        <f t="shared" si="5"/>
        <v>366874681.75999993</v>
      </c>
      <c r="S30" s="372"/>
      <c r="T30" s="373"/>
      <c r="U30" s="374"/>
      <c r="V30" s="373"/>
    </row>
    <row r="31" spans="1:24" ht="21" hidden="1" customHeight="1" x14ac:dyDescent="0.25">
      <c r="A31" s="69" t="s">
        <v>180</v>
      </c>
      <c r="B31" s="104" t="s">
        <v>142</v>
      </c>
      <c r="C31" s="137">
        <f>'перечень МКД'!I2240</f>
        <v>12813.3</v>
      </c>
      <c r="D31" s="30">
        <f>'перечень МКД'!L2240</f>
        <v>474</v>
      </c>
      <c r="E31" s="25">
        <v>8</v>
      </c>
      <c r="F31" s="159">
        <f>'перечень МКД'!M2240</f>
        <v>13740174</v>
      </c>
      <c r="G31" s="137">
        <f>'перечень МКД'!I2249</f>
        <v>2285.1</v>
      </c>
      <c r="H31" s="30">
        <f>'перечень МКД'!L2249</f>
        <v>85</v>
      </c>
      <c r="I31" s="25">
        <v>2</v>
      </c>
      <c r="J31" s="139">
        <f>'перечень МКД'!M2249</f>
        <v>327718</v>
      </c>
      <c r="K31" s="320">
        <f>'перечень МКД'!I2252</f>
        <v>24858.45</v>
      </c>
      <c r="L31" s="30">
        <f>'перечень МКД'!L2252</f>
        <v>836</v>
      </c>
      <c r="M31" s="25">
        <v>35</v>
      </c>
      <c r="N31" s="159">
        <f>'перечень МКД'!M2252</f>
        <v>41626214.200000003</v>
      </c>
      <c r="O31" s="137">
        <f t="shared" si="2"/>
        <v>39956.85</v>
      </c>
      <c r="P31" s="30">
        <f t="shared" si="3"/>
        <v>1395</v>
      </c>
      <c r="Q31" s="30">
        <f t="shared" si="4"/>
        <v>45</v>
      </c>
      <c r="R31" s="137">
        <f t="shared" si="5"/>
        <v>55694106.200000003</v>
      </c>
      <c r="S31" s="178"/>
      <c r="T31" s="61"/>
      <c r="U31" s="121"/>
      <c r="V31" s="61"/>
    </row>
    <row r="32" spans="1:24" s="375" customFormat="1" ht="20.25" customHeight="1" x14ac:dyDescent="0.25">
      <c r="A32" s="376" t="s">
        <v>181</v>
      </c>
      <c r="B32" s="377" t="s">
        <v>1163</v>
      </c>
      <c r="C32" s="163">
        <f>'перечень МКД'!I2289</f>
        <v>551556.38</v>
      </c>
      <c r="D32" s="164">
        <f>'перечень МКД'!L2289</f>
        <v>23019</v>
      </c>
      <c r="E32" s="162">
        <v>126</v>
      </c>
      <c r="F32" s="378">
        <f>'перечень МКД'!M2289</f>
        <v>410094785.44999993</v>
      </c>
      <c r="G32" s="163">
        <f>'перечень МКД'!I2416</f>
        <v>98320.369999999981</v>
      </c>
      <c r="H32" s="164">
        <f>'перечень МКД'!L2416</f>
        <v>4289</v>
      </c>
      <c r="I32" s="162">
        <v>26</v>
      </c>
      <c r="J32" s="165">
        <f>'перечень МКД'!M2416</f>
        <v>65921619.32</v>
      </c>
      <c r="K32" s="380">
        <f>'перечень МКД'!I2443</f>
        <v>2918116.3499999996</v>
      </c>
      <c r="L32" s="164">
        <f>'перечень МКД'!L2443</f>
        <v>119556</v>
      </c>
      <c r="M32" s="162">
        <v>788</v>
      </c>
      <c r="N32" s="378">
        <f>'перечень МКД'!M2443</f>
        <v>3184947391.9640021</v>
      </c>
      <c r="O32" s="163">
        <f t="shared" si="2"/>
        <v>3567993.0999999996</v>
      </c>
      <c r="P32" s="164">
        <f t="shared" si="3"/>
        <v>146864</v>
      </c>
      <c r="Q32" s="164">
        <f t="shared" si="4"/>
        <v>940</v>
      </c>
      <c r="R32" s="163">
        <f t="shared" si="5"/>
        <v>3660963796.7340021</v>
      </c>
      <c r="S32" s="372"/>
      <c r="T32" s="373"/>
      <c r="U32" s="374"/>
      <c r="V32" s="373"/>
    </row>
    <row r="33" spans="1:21" ht="18.75" customHeight="1" x14ac:dyDescent="0.25">
      <c r="A33" s="22"/>
      <c r="B33" s="27"/>
      <c r="C33" s="19"/>
      <c r="D33" s="29"/>
      <c r="E33" s="28"/>
      <c r="F33" s="323"/>
      <c r="G33" s="19"/>
      <c r="H33" s="29"/>
      <c r="I33" s="28"/>
      <c r="J33" s="323"/>
      <c r="K33" s="19"/>
      <c r="L33" s="29"/>
      <c r="M33" s="28"/>
      <c r="N33" s="323"/>
      <c r="O33" s="19"/>
      <c r="P33" s="29"/>
      <c r="Q33" s="29"/>
      <c r="R33" s="324"/>
      <c r="S33" s="41"/>
      <c r="U33" s="18"/>
    </row>
    <row r="34" spans="1:21" ht="18.75" x14ac:dyDescent="0.3">
      <c r="A34" s="13" t="s">
        <v>182</v>
      </c>
      <c r="B34" s="6"/>
      <c r="C34" s="314"/>
      <c r="D34" s="7"/>
      <c r="E34" s="7"/>
      <c r="F34" s="314"/>
      <c r="G34" s="314"/>
      <c r="H34" s="7"/>
      <c r="I34" s="7"/>
      <c r="J34" s="314"/>
      <c r="K34" s="314"/>
      <c r="L34" s="7"/>
      <c r="M34" s="7"/>
      <c r="N34" s="314"/>
      <c r="O34" s="314"/>
      <c r="P34" s="7"/>
      <c r="Q34" s="7"/>
      <c r="R34" s="325"/>
      <c r="S34" s="49"/>
    </row>
    <row r="36" spans="1:21" ht="31.5" x14ac:dyDescent="0.25">
      <c r="B36" s="20" t="s">
        <v>1094</v>
      </c>
      <c r="E36" s="38" t="s">
        <v>1131</v>
      </c>
    </row>
  </sheetData>
  <autoFilter ref="A8:X32">
    <filterColumn colId="1">
      <colorFilter dxfId="1"/>
    </filterColumn>
  </autoFilter>
  <customSheetViews>
    <customSheetView guid="{C7F31BB5-A5FD-49C6-9BB3-1EC8F2C98019}" scale="70" showAutoFilter="1">
      <selection activeCell="R14" sqref="R14"/>
      <pageMargins left="0.7" right="0.7" top="0.75" bottom="0.75" header="0.3" footer="0.3"/>
      <pageSetup paperSize="9" orientation="landscape" r:id="rId1"/>
      <autoFilter ref="A8:R32"/>
    </customSheetView>
    <customSheetView guid="{04681E51-F482-43C0-80C1-79FD2B2CC19D}" scale="70" fitToPage="1" showAutoFilter="1">
      <selection activeCell="L55" sqref="L55"/>
      <pageMargins left="0.25" right="0.25" top="0.75" bottom="0.75" header="0.3" footer="0.3"/>
      <pageSetup paperSize="9" scale="55" fitToHeight="0" orientation="landscape" r:id="rId2"/>
      <autoFilter ref="A8:R36"/>
    </customSheetView>
  </customSheetViews>
  <mergeCells count="8">
    <mergeCell ref="A4:R4"/>
    <mergeCell ref="A3:R3"/>
    <mergeCell ref="A2:R2"/>
    <mergeCell ref="A1:R1"/>
    <mergeCell ref="C6:F6"/>
    <mergeCell ref="G6:J6"/>
    <mergeCell ref="K6:N6"/>
    <mergeCell ref="O6:R6"/>
  </mergeCells>
  <pageMargins left="0.25" right="0.25" top="0.75" bottom="0.75" header="0.3" footer="0.3"/>
  <pageSetup paperSize="9" scale="51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7"/>
  <sheetViews>
    <sheetView zoomScale="53" zoomScaleNormal="53" workbookViewId="0">
      <selection activeCell="H17" sqref="H17"/>
    </sheetView>
  </sheetViews>
  <sheetFormatPr defaultRowHeight="11.25" x14ac:dyDescent="0.2"/>
  <cols>
    <col min="1" max="1" width="8.1640625" customWidth="1"/>
    <col min="2" max="2" width="69.33203125" customWidth="1"/>
    <col min="3" max="3" width="9.33203125" style="50" customWidth="1"/>
    <col min="4" max="4" width="18.33203125" style="51" customWidth="1"/>
    <col min="5" max="5" width="9.1640625" customWidth="1"/>
    <col min="6" max="6" width="18.1640625" style="50" customWidth="1"/>
    <col min="7" max="7" width="9.33203125" style="50" customWidth="1"/>
    <col min="8" max="8" width="18.1640625" style="50" customWidth="1"/>
    <col min="9" max="9" width="9.33203125" style="50" customWidth="1"/>
    <col min="10" max="10" width="18.1640625" style="51" customWidth="1"/>
    <col min="11" max="11" width="9.33203125" style="50" customWidth="1"/>
    <col min="12" max="12" width="18.33203125" style="51" customWidth="1"/>
    <col min="13" max="13" width="9.1640625" customWidth="1"/>
    <col min="14" max="14" width="18.1640625" style="50" customWidth="1"/>
    <col min="15" max="15" width="9.1640625" style="50" customWidth="1"/>
    <col min="16" max="16" width="18.33203125" style="51" customWidth="1"/>
    <col min="17" max="17" width="9.33203125" customWidth="1"/>
    <col min="18" max="18" width="18.33203125" style="50" customWidth="1"/>
    <col min="19" max="19" width="9.33203125" customWidth="1"/>
    <col min="20" max="20" width="18.1640625" customWidth="1"/>
    <col min="22" max="22" width="18.33203125" customWidth="1"/>
    <col min="24" max="24" width="18.33203125" customWidth="1"/>
    <col min="26" max="26" width="18.33203125" customWidth="1"/>
    <col min="27" max="27" width="9.33203125" customWidth="1"/>
    <col min="28" max="28" width="18.83203125" style="60" customWidth="1"/>
    <col min="29" max="29" width="9.33203125" customWidth="1"/>
    <col min="30" max="30" width="18.5" style="60" customWidth="1"/>
    <col min="31" max="31" width="9.33203125" customWidth="1"/>
    <col min="32" max="32" width="18.5" style="60" customWidth="1"/>
    <col min="33" max="33" width="9.33203125" customWidth="1"/>
    <col min="34" max="34" width="18.6640625" style="60" customWidth="1"/>
  </cols>
  <sheetData>
    <row r="1" spans="1:34" ht="17.25" customHeight="1" x14ac:dyDescent="0.2">
      <c r="A1" s="408" t="s">
        <v>186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</row>
    <row r="2" spans="1:34" ht="17.25" customHeight="1" x14ac:dyDescent="0.2">
      <c r="A2" s="414" t="s">
        <v>154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4"/>
      <c r="Y2" s="414"/>
      <c r="Z2" s="414"/>
    </row>
    <row r="3" spans="1:34" ht="16.5" customHeight="1" x14ac:dyDescent="0.2">
      <c r="A3" s="408" t="s">
        <v>155</v>
      </c>
      <c r="B3" s="408"/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</row>
    <row r="4" spans="1:34" ht="17.25" customHeight="1" x14ac:dyDescent="0.2">
      <c r="A4" s="408" t="s">
        <v>1846</v>
      </c>
      <c r="B4" s="408"/>
      <c r="C4" s="408"/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</row>
    <row r="5" spans="1:34" ht="17.25" x14ac:dyDescent="0.3">
      <c r="A5" s="5"/>
      <c r="B5" s="6"/>
      <c r="C5" s="46"/>
      <c r="D5" s="47"/>
      <c r="E5" s="47"/>
      <c r="F5" s="47"/>
      <c r="G5" s="47"/>
      <c r="H5" s="47"/>
      <c r="I5" s="47"/>
      <c r="J5" s="47"/>
      <c r="K5" s="46"/>
      <c r="L5" s="47"/>
      <c r="M5" s="7"/>
      <c r="N5" s="46"/>
      <c r="O5" s="46"/>
      <c r="P5" s="46"/>
      <c r="Q5" s="7"/>
      <c r="R5" s="46"/>
      <c r="S5" s="7"/>
      <c r="T5" s="46"/>
      <c r="U5" s="46"/>
      <c r="V5" s="46"/>
      <c r="W5" s="46"/>
      <c r="X5" s="46"/>
      <c r="Y5" s="46"/>
      <c r="Z5" s="47"/>
    </row>
    <row r="6" spans="1:34" ht="22.5" x14ac:dyDescent="0.3">
      <c r="A6" s="8"/>
      <c r="B6" s="9"/>
      <c r="C6" s="415" t="s">
        <v>1190</v>
      </c>
      <c r="D6" s="415"/>
      <c r="E6" s="415"/>
      <c r="F6" s="415"/>
      <c r="G6" s="415"/>
      <c r="H6" s="415"/>
      <c r="I6" s="415"/>
      <c r="J6" s="415"/>
      <c r="K6" s="415" t="s">
        <v>1847</v>
      </c>
      <c r="L6" s="415"/>
      <c r="M6" s="415"/>
      <c r="N6" s="415"/>
      <c r="O6" s="415"/>
      <c r="P6" s="415"/>
      <c r="Q6" s="415"/>
      <c r="R6" s="415"/>
      <c r="S6" s="415" t="s">
        <v>1192</v>
      </c>
      <c r="T6" s="415"/>
      <c r="U6" s="415"/>
      <c r="V6" s="415"/>
      <c r="W6" s="415"/>
      <c r="X6" s="415"/>
      <c r="Y6" s="415"/>
      <c r="Z6" s="415"/>
      <c r="AA6" s="415" t="s">
        <v>156</v>
      </c>
      <c r="AB6" s="415"/>
      <c r="AC6" s="415"/>
      <c r="AD6" s="417"/>
      <c r="AE6" s="415"/>
      <c r="AF6" s="417"/>
      <c r="AG6" s="415"/>
      <c r="AH6" s="417"/>
    </row>
    <row r="7" spans="1:34" ht="195" customHeight="1" x14ac:dyDescent="0.2">
      <c r="A7" s="52" t="s">
        <v>1</v>
      </c>
      <c r="B7" s="53" t="s">
        <v>157</v>
      </c>
      <c r="C7" s="416" t="s">
        <v>144</v>
      </c>
      <c r="D7" s="416"/>
      <c r="E7" s="416" t="s">
        <v>1078</v>
      </c>
      <c r="F7" s="416"/>
      <c r="G7" s="416" t="s">
        <v>1079</v>
      </c>
      <c r="H7" s="416"/>
      <c r="I7" s="416" t="s">
        <v>1848</v>
      </c>
      <c r="J7" s="416"/>
      <c r="K7" s="416" t="s">
        <v>144</v>
      </c>
      <c r="L7" s="416"/>
      <c r="M7" s="416" t="s">
        <v>1078</v>
      </c>
      <c r="N7" s="416"/>
      <c r="O7" s="416" t="s">
        <v>1079</v>
      </c>
      <c r="P7" s="416"/>
      <c r="Q7" s="416" t="s">
        <v>1848</v>
      </c>
      <c r="R7" s="416"/>
      <c r="S7" s="416" t="s">
        <v>144</v>
      </c>
      <c r="T7" s="416"/>
      <c r="U7" s="416" t="s">
        <v>1078</v>
      </c>
      <c r="V7" s="416"/>
      <c r="W7" s="416" t="s">
        <v>1079</v>
      </c>
      <c r="X7" s="416"/>
      <c r="Y7" s="416" t="s">
        <v>1848</v>
      </c>
      <c r="Z7" s="416"/>
      <c r="AA7" s="416" t="s">
        <v>144</v>
      </c>
      <c r="AB7" s="416"/>
      <c r="AC7" s="416" t="s">
        <v>1078</v>
      </c>
      <c r="AD7" s="416"/>
      <c r="AE7" s="416" t="s">
        <v>1079</v>
      </c>
      <c r="AF7" s="416"/>
      <c r="AG7" s="416" t="s">
        <v>1848</v>
      </c>
      <c r="AH7" s="416"/>
    </row>
    <row r="8" spans="1:34" ht="18.75" x14ac:dyDescent="0.2">
      <c r="A8" s="52"/>
      <c r="B8" s="53"/>
      <c r="C8" s="63" t="s">
        <v>160</v>
      </c>
      <c r="D8" s="65" t="s">
        <v>12</v>
      </c>
      <c r="E8" s="63" t="s">
        <v>160</v>
      </c>
      <c r="F8" s="65" t="s">
        <v>12</v>
      </c>
      <c r="G8" s="63" t="s">
        <v>160</v>
      </c>
      <c r="H8" s="65" t="s">
        <v>12</v>
      </c>
      <c r="I8" s="63" t="s">
        <v>160</v>
      </c>
      <c r="J8" s="65" t="s">
        <v>12</v>
      </c>
      <c r="K8" s="63" t="s">
        <v>160</v>
      </c>
      <c r="L8" s="65" t="s">
        <v>12</v>
      </c>
      <c r="M8" s="63" t="s">
        <v>160</v>
      </c>
      <c r="N8" s="65" t="s">
        <v>12</v>
      </c>
      <c r="O8" s="63" t="s">
        <v>160</v>
      </c>
      <c r="P8" s="65" t="s">
        <v>12</v>
      </c>
      <c r="Q8" s="62" t="s">
        <v>160</v>
      </c>
      <c r="R8" s="63" t="s">
        <v>12</v>
      </c>
      <c r="S8" s="63" t="s">
        <v>160</v>
      </c>
      <c r="T8" s="65" t="s">
        <v>12</v>
      </c>
      <c r="U8" s="62" t="s">
        <v>160</v>
      </c>
      <c r="V8" s="63" t="s">
        <v>12</v>
      </c>
      <c r="W8" s="63" t="s">
        <v>160</v>
      </c>
      <c r="X8" s="65" t="s">
        <v>12</v>
      </c>
      <c r="Y8" s="63" t="s">
        <v>160</v>
      </c>
      <c r="Z8" s="65" t="s">
        <v>12</v>
      </c>
      <c r="AA8" s="63" t="s">
        <v>160</v>
      </c>
      <c r="AB8" s="63" t="s">
        <v>12</v>
      </c>
      <c r="AC8" s="62" t="s">
        <v>160</v>
      </c>
      <c r="AD8" s="63" t="s">
        <v>12</v>
      </c>
      <c r="AE8" s="63" t="s">
        <v>160</v>
      </c>
      <c r="AF8" s="63" t="s">
        <v>12</v>
      </c>
      <c r="AG8" s="63" t="s">
        <v>160</v>
      </c>
      <c r="AH8" s="63" t="s">
        <v>12</v>
      </c>
    </row>
    <row r="9" spans="1:34" ht="17.25" thickBot="1" x14ac:dyDescent="0.3">
      <c r="A9" s="54">
        <v>1</v>
      </c>
      <c r="B9" s="55">
        <v>2</v>
      </c>
      <c r="C9" s="66">
        <v>3</v>
      </c>
      <c r="D9" s="66">
        <v>4</v>
      </c>
      <c r="E9" s="66">
        <v>5</v>
      </c>
      <c r="F9" s="66">
        <v>6</v>
      </c>
      <c r="G9" s="66">
        <v>7</v>
      </c>
      <c r="H9" s="66">
        <v>8</v>
      </c>
      <c r="I9" s="66">
        <v>9</v>
      </c>
      <c r="J9" s="66">
        <v>10</v>
      </c>
      <c r="K9" s="66">
        <v>11</v>
      </c>
      <c r="L9" s="66">
        <v>12</v>
      </c>
      <c r="M9" s="66">
        <v>13</v>
      </c>
      <c r="N9" s="66">
        <v>14</v>
      </c>
      <c r="O9" s="66">
        <v>15</v>
      </c>
      <c r="P9" s="66">
        <v>16</v>
      </c>
      <c r="Q9" s="66">
        <v>17</v>
      </c>
      <c r="R9" s="66">
        <v>18</v>
      </c>
      <c r="S9" s="66">
        <v>19</v>
      </c>
      <c r="T9" s="66">
        <v>20</v>
      </c>
      <c r="U9" s="66">
        <v>21</v>
      </c>
      <c r="V9" s="66">
        <v>22</v>
      </c>
      <c r="W9" s="66">
        <v>23</v>
      </c>
      <c r="X9" s="66">
        <v>24</v>
      </c>
      <c r="Y9" s="66">
        <v>25</v>
      </c>
      <c r="Z9" s="66">
        <v>26</v>
      </c>
      <c r="AA9" s="66">
        <v>27</v>
      </c>
      <c r="AB9" s="66">
        <v>28</v>
      </c>
      <c r="AC9" s="66">
        <v>29</v>
      </c>
      <c r="AD9" s="66">
        <v>30</v>
      </c>
      <c r="AE9" s="66">
        <v>31</v>
      </c>
      <c r="AF9" s="66">
        <v>32</v>
      </c>
      <c r="AG9" s="66">
        <v>33</v>
      </c>
      <c r="AH9" s="66">
        <v>34</v>
      </c>
    </row>
    <row r="10" spans="1:34" ht="20.25" customHeight="1" thickBot="1" x14ac:dyDescent="0.3">
      <c r="A10" s="56"/>
      <c r="B10" s="57" t="s">
        <v>13</v>
      </c>
      <c r="C10" s="58">
        <f>SUM(C11:C32)</f>
        <v>425</v>
      </c>
      <c r="D10" s="58">
        <f t="shared" ref="D10:Z10" si="0">SUM(D11:D33)</f>
        <v>22308374.010000002</v>
      </c>
      <c r="E10" s="58">
        <f t="shared" si="0"/>
        <v>47</v>
      </c>
      <c r="F10" s="58" t="e">
        <f t="shared" si="0"/>
        <v>#REF!</v>
      </c>
      <c r="G10" s="58">
        <f t="shared" si="0"/>
        <v>7</v>
      </c>
      <c r="H10" s="58">
        <f t="shared" si="0"/>
        <v>295776</v>
      </c>
      <c r="I10" s="58">
        <f t="shared" si="0"/>
        <v>54</v>
      </c>
      <c r="J10" s="58">
        <f t="shared" si="0"/>
        <v>296635.43</v>
      </c>
      <c r="K10" s="58">
        <f t="shared" si="0"/>
        <v>690</v>
      </c>
      <c r="L10" s="58" t="e">
        <f t="shared" si="0"/>
        <v>#REF!</v>
      </c>
      <c r="M10" s="58">
        <f t="shared" si="0"/>
        <v>57</v>
      </c>
      <c r="N10" s="58">
        <f t="shared" si="0"/>
        <v>2158893</v>
      </c>
      <c r="O10" s="58">
        <f t="shared" si="0"/>
        <v>7</v>
      </c>
      <c r="P10" s="58">
        <f t="shared" si="0"/>
        <v>0</v>
      </c>
      <c r="Q10" s="58">
        <f t="shared" si="0"/>
        <v>100</v>
      </c>
      <c r="R10" s="58">
        <f t="shared" si="0"/>
        <v>5027030</v>
      </c>
      <c r="S10" s="58">
        <f t="shared" si="0"/>
        <v>1808</v>
      </c>
      <c r="T10" s="58" t="e">
        <f t="shared" si="0"/>
        <v>#REF!</v>
      </c>
      <c r="U10" s="58">
        <f t="shared" si="0"/>
        <v>150</v>
      </c>
      <c r="V10" s="58">
        <f t="shared" si="0"/>
        <v>7433663.8999999994</v>
      </c>
      <c r="W10" s="58">
        <f t="shared" si="0"/>
        <v>26</v>
      </c>
      <c r="X10" s="58">
        <f t="shared" si="0"/>
        <v>3372132.9000000004</v>
      </c>
      <c r="Y10" s="58">
        <f t="shared" si="0"/>
        <v>290</v>
      </c>
      <c r="Z10" s="58" t="e">
        <f t="shared" si="0"/>
        <v>#REF!</v>
      </c>
      <c r="AA10" s="59">
        <f>C10+K10+S10</f>
        <v>2923</v>
      </c>
      <c r="AB10" s="59" t="e">
        <f t="shared" ref="AB10:AH10" si="1">D10+L10+T10</f>
        <v>#REF!</v>
      </c>
      <c r="AC10" s="59">
        <f t="shared" si="1"/>
        <v>254</v>
      </c>
      <c r="AD10" s="59" t="e">
        <f t="shared" si="1"/>
        <v>#REF!</v>
      </c>
      <c r="AE10" s="59">
        <f t="shared" si="1"/>
        <v>40</v>
      </c>
      <c r="AF10" s="59">
        <f t="shared" si="1"/>
        <v>3667908.9000000004</v>
      </c>
      <c r="AG10" s="59">
        <f t="shared" si="1"/>
        <v>444</v>
      </c>
      <c r="AH10" s="59" t="e">
        <f t="shared" si="1"/>
        <v>#REF!</v>
      </c>
    </row>
    <row r="11" spans="1:34" s="21" customFormat="1" ht="20.25" customHeight="1" x14ac:dyDescent="0.2">
      <c r="A11" s="74" t="s">
        <v>161</v>
      </c>
      <c r="B11" s="75" t="s">
        <v>14</v>
      </c>
      <c r="C11" s="76">
        <v>8</v>
      </c>
      <c r="D11" s="77">
        <f>'перечень МКД'!Q23</f>
        <v>0</v>
      </c>
      <c r="E11" s="76"/>
      <c r="F11" s="77"/>
      <c r="G11" s="78"/>
      <c r="H11" s="77"/>
      <c r="I11" s="76"/>
      <c r="J11" s="77"/>
      <c r="K11" s="76">
        <v>7</v>
      </c>
      <c r="L11" s="77" t="e">
        <f>'перечень МКД'!#REF!</f>
        <v>#REF!</v>
      </c>
      <c r="M11" s="79"/>
      <c r="N11" s="80"/>
      <c r="O11" s="81"/>
      <c r="P11" s="80"/>
      <c r="Q11" s="79"/>
      <c r="R11" s="80"/>
      <c r="S11" s="76">
        <v>13</v>
      </c>
      <c r="T11" s="77" t="e">
        <f>'перечень МКД'!#REF!</f>
        <v>#REF!</v>
      </c>
      <c r="U11" s="79"/>
      <c r="V11" s="80"/>
      <c r="W11" s="81"/>
      <c r="X11" s="80"/>
      <c r="Y11" s="79"/>
      <c r="Z11" s="80"/>
      <c r="AA11" s="82">
        <f>C11+K11+S11</f>
        <v>28</v>
      </c>
      <c r="AB11" s="83" t="e">
        <f>D11+L11+T11</f>
        <v>#REF!</v>
      </c>
      <c r="AC11" s="82"/>
      <c r="AD11" s="83"/>
      <c r="AE11" s="82"/>
      <c r="AF11" s="83"/>
      <c r="AG11" s="82"/>
      <c r="AH11" s="83"/>
    </row>
    <row r="12" spans="1:34" s="21" customFormat="1" ht="20.25" customHeight="1" x14ac:dyDescent="0.2">
      <c r="A12" s="69" t="s">
        <v>162</v>
      </c>
      <c r="B12" s="40" t="s">
        <v>15</v>
      </c>
      <c r="C12" s="84">
        <v>45</v>
      </c>
      <c r="D12" s="4">
        <f>'перечень МКД'!Q55</f>
        <v>15779668.59</v>
      </c>
      <c r="E12" s="85"/>
      <c r="F12" s="1"/>
      <c r="G12" s="86"/>
      <c r="H12" s="1"/>
      <c r="I12" s="85"/>
      <c r="J12" s="1"/>
      <c r="K12" s="84">
        <v>149</v>
      </c>
      <c r="L12" s="4" t="e">
        <f>'перечень МКД'!#REF!-'способ форм-ия'!R12</f>
        <v>#REF!</v>
      </c>
      <c r="M12" s="86"/>
      <c r="N12" s="1"/>
      <c r="O12" s="85"/>
      <c r="P12" s="1"/>
      <c r="Q12" s="86">
        <v>1</v>
      </c>
      <c r="R12" s="1">
        <f>'перечень МКД'!Q152</f>
        <v>4082597</v>
      </c>
      <c r="S12" s="84">
        <v>206</v>
      </c>
      <c r="T12" s="4"/>
      <c r="U12" s="86">
        <v>2</v>
      </c>
      <c r="V12" s="1"/>
      <c r="W12" s="85">
        <v>1</v>
      </c>
      <c r="X12" s="1">
        <f>'перечень МКД'!Q351</f>
        <v>3372132.9000000004</v>
      </c>
      <c r="Y12" s="86">
        <v>16</v>
      </c>
      <c r="Z12" s="1"/>
      <c r="AA12" s="87">
        <f t="shared" ref="AA12:AA32" si="2">C12+K12+S12</f>
        <v>400</v>
      </c>
      <c r="AB12" s="83" t="e">
        <f t="shared" ref="AB12:AB32" si="3">D12+L12+T12</f>
        <v>#REF!</v>
      </c>
      <c r="AC12" s="82">
        <f t="shared" ref="AC12:AC32" si="4">E12+M12+U12</f>
        <v>2</v>
      </c>
      <c r="AD12" s="83">
        <f t="shared" ref="AD12:AD32" si="5">F12+N12+V12</f>
        <v>0</v>
      </c>
      <c r="AE12" s="82">
        <f t="shared" ref="AE12:AE32" si="6">G12+O12+W12</f>
        <v>1</v>
      </c>
      <c r="AF12" s="83">
        <f t="shared" ref="AF12:AF32" si="7">H12+P12+X12</f>
        <v>3372132.9000000004</v>
      </c>
      <c r="AG12" s="82">
        <f t="shared" ref="AG12:AG32" si="8">I12+Q12+Y12</f>
        <v>17</v>
      </c>
      <c r="AH12" s="83">
        <f t="shared" ref="AH12:AH32" si="9">J12+R12+Z12</f>
        <v>4082597</v>
      </c>
    </row>
    <row r="13" spans="1:34" s="21" customFormat="1" ht="21" customHeight="1" x14ac:dyDescent="0.2">
      <c r="A13" s="69" t="s">
        <v>163</v>
      </c>
      <c r="B13" s="40" t="s">
        <v>44</v>
      </c>
      <c r="C13" s="88">
        <v>53</v>
      </c>
      <c r="D13" s="4"/>
      <c r="E13" s="88">
        <v>1</v>
      </c>
      <c r="F13" s="4">
        <f>'перечень МКД'!Q542</f>
        <v>1737675.2999999998</v>
      </c>
      <c r="G13" s="2">
        <v>1</v>
      </c>
      <c r="H13" s="4">
        <f>'перечень МКД'!Q548</f>
        <v>295776</v>
      </c>
      <c r="I13" s="88"/>
      <c r="J13" s="4"/>
      <c r="K13" s="88">
        <v>57</v>
      </c>
      <c r="L13" s="4"/>
      <c r="M13" s="2">
        <v>1</v>
      </c>
      <c r="N13" s="4">
        <f>'перечень МКД'!Q599</f>
        <v>1549743</v>
      </c>
      <c r="O13" s="88"/>
      <c r="P13" s="4"/>
      <c r="Q13" s="2"/>
      <c r="R13" s="1"/>
      <c r="S13" s="88">
        <v>62</v>
      </c>
      <c r="T13" s="4" t="e">
        <f>'перечень МКД'!#REF!</f>
        <v>#REF!</v>
      </c>
      <c r="U13" s="2"/>
      <c r="V13" s="4"/>
      <c r="W13" s="88"/>
      <c r="X13" s="4"/>
      <c r="Y13" s="2"/>
      <c r="Z13" s="1"/>
      <c r="AA13" s="87">
        <f t="shared" si="2"/>
        <v>172</v>
      </c>
      <c r="AB13" s="83" t="e">
        <f t="shared" si="3"/>
        <v>#REF!</v>
      </c>
      <c r="AC13" s="82">
        <f t="shared" si="4"/>
        <v>2</v>
      </c>
      <c r="AD13" s="83">
        <f t="shared" si="5"/>
        <v>3287418.3</v>
      </c>
      <c r="AE13" s="82">
        <f t="shared" si="6"/>
        <v>1</v>
      </c>
      <c r="AF13" s="83">
        <f t="shared" si="7"/>
        <v>295776</v>
      </c>
      <c r="AG13" s="82"/>
      <c r="AH13" s="83"/>
    </row>
    <row r="14" spans="1:34" s="21" customFormat="1" ht="20.25" customHeight="1" x14ac:dyDescent="0.2">
      <c r="A14" s="69" t="s">
        <v>164</v>
      </c>
      <c r="B14" s="40" t="s">
        <v>1833</v>
      </c>
      <c r="C14" s="85">
        <v>4</v>
      </c>
      <c r="D14" s="4">
        <f>'перечень МКД'!Q635</f>
        <v>0</v>
      </c>
      <c r="E14" s="89"/>
      <c r="F14" s="90"/>
      <c r="G14" s="91"/>
      <c r="H14" s="90"/>
      <c r="I14" s="89"/>
      <c r="J14" s="90"/>
      <c r="K14" s="85">
        <v>3</v>
      </c>
      <c r="L14" s="4" t="e">
        <f>'перечень МКД'!#REF!</f>
        <v>#REF!</v>
      </c>
      <c r="M14" s="91"/>
      <c r="N14" s="90"/>
      <c r="O14" s="89"/>
      <c r="P14" s="90"/>
      <c r="Q14" s="91"/>
      <c r="R14" s="90"/>
      <c r="S14" s="85">
        <v>3</v>
      </c>
      <c r="T14" s="4" t="e">
        <f>'перечень МКД'!#REF!</f>
        <v>#REF!</v>
      </c>
      <c r="U14" s="86"/>
      <c r="V14" s="1"/>
      <c r="W14" s="85"/>
      <c r="X14" s="1"/>
      <c r="Y14" s="86"/>
      <c r="Z14" s="1"/>
      <c r="AA14" s="87">
        <f t="shared" si="2"/>
        <v>10</v>
      </c>
      <c r="AB14" s="83" t="e">
        <f t="shared" si="3"/>
        <v>#REF!</v>
      </c>
      <c r="AC14" s="82"/>
      <c r="AD14" s="83"/>
      <c r="AE14" s="82"/>
      <c r="AF14" s="83"/>
      <c r="AG14" s="82"/>
      <c r="AH14" s="83"/>
    </row>
    <row r="15" spans="1:34" s="21" customFormat="1" ht="19.5" customHeight="1" x14ac:dyDescent="0.2">
      <c r="A15" s="69" t="s">
        <v>165</v>
      </c>
      <c r="B15" s="40" t="s">
        <v>45</v>
      </c>
      <c r="C15" s="88">
        <v>19</v>
      </c>
      <c r="D15" s="4">
        <f>'перечень МКД'!Q649</f>
        <v>0</v>
      </c>
      <c r="E15" s="88"/>
      <c r="F15" s="4"/>
      <c r="G15" s="2"/>
      <c r="H15" s="4"/>
      <c r="I15" s="88"/>
      <c r="J15" s="4"/>
      <c r="K15" s="88">
        <v>19</v>
      </c>
      <c r="L15" s="4" t="e">
        <f>'перечень МКД'!#REF!</f>
        <v>#REF!</v>
      </c>
      <c r="M15" s="86"/>
      <c r="N15" s="1"/>
      <c r="O15" s="85"/>
      <c r="P15" s="1"/>
      <c r="Q15" s="86"/>
      <c r="R15" s="1"/>
      <c r="S15" s="88">
        <v>18</v>
      </c>
      <c r="T15" s="4" t="e">
        <f>'перечень МКД'!#REF!</f>
        <v>#REF!</v>
      </c>
      <c r="U15" s="86"/>
      <c r="V15" s="1"/>
      <c r="W15" s="85"/>
      <c r="X15" s="1"/>
      <c r="Y15" s="86"/>
      <c r="Z15" s="1"/>
      <c r="AA15" s="87">
        <f t="shared" si="2"/>
        <v>56</v>
      </c>
      <c r="AB15" s="83" t="e">
        <f t="shared" si="3"/>
        <v>#REF!</v>
      </c>
      <c r="AC15" s="82"/>
      <c r="AD15" s="83"/>
      <c r="AE15" s="82"/>
      <c r="AF15" s="83"/>
      <c r="AG15" s="82"/>
      <c r="AH15" s="83"/>
    </row>
    <row r="16" spans="1:34" s="73" customFormat="1" ht="21" customHeight="1" x14ac:dyDescent="0.2">
      <c r="A16" s="71" t="s">
        <v>166</v>
      </c>
      <c r="B16" s="72" t="s">
        <v>187</v>
      </c>
      <c r="C16" s="92">
        <v>4</v>
      </c>
      <c r="D16" s="93"/>
      <c r="E16" s="92"/>
      <c r="F16" s="93"/>
      <c r="G16" s="94"/>
      <c r="H16" s="93"/>
      <c r="I16" s="92"/>
      <c r="J16" s="93"/>
      <c r="K16" s="92">
        <v>6</v>
      </c>
      <c r="L16" s="93"/>
      <c r="M16" s="95">
        <v>1</v>
      </c>
      <c r="N16" s="96"/>
      <c r="O16" s="97"/>
      <c r="P16" s="96"/>
      <c r="Q16" s="95"/>
      <c r="R16" s="93"/>
      <c r="S16" s="92">
        <v>47</v>
      </c>
      <c r="T16" s="93"/>
      <c r="U16" s="95"/>
      <c r="V16" s="96"/>
      <c r="W16" s="97"/>
      <c r="X16" s="96"/>
      <c r="Y16" s="95"/>
      <c r="Z16" s="93"/>
      <c r="AA16" s="98">
        <f t="shared" si="2"/>
        <v>57</v>
      </c>
      <c r="AB16" s="99">
        <f t="shared" si="3"/>
        <v>0</v>
      </c>
      <c r="AC16" s="100">
        <f t="shared" si="4"/>
        <v>1</v>
      </c>
      <c r="AD16" s="99">
        <f t="shared" si="5"/>
        <v>0</v>
      </c>
      <c r="AE16" s="100">
        <f t="shared" si="6"/>
        <v>0</v>
      </c>
      <c r="AF16" s="99">
        <f t="shared" si="7"/>
        <v>0</v>
      </c>
      <c r="AG16" s="100">
        <f t="shared" si="8"/>
        <v>0</v>
      </c>
      <c r="AH16" s="99">
        <f t="shared" si="9"/>
        <v>0</v>
      </c>
    </row>
    <row r="17" spans="1:34" s="21" customFormat="1" ht="20.25" customHeight="1" x14ac:dyDescent="0.2">
      <c r="A17" s="69" t="s">
        <v>167</v>
      </c>
      <c r="B17" s="40" t="s">
        <v>48</v>
      </c>
      <c r="C17" s="85">
        <v>14</v>
      </c>
      <c r="D17" s="4"/>
      <c r="E17" s="85">
        <v>1</v>
      </c>
      <c r="F17" s="1">
        <f>'перечень МКД'!Q773</f>
        <v>1210178</v>
      </c>
      <c r="G17" s="86"/>
      <c r="H17" s="1"/>
      <c r="I17" s="85"/>
      <c r="J17" s="1"/>
      <c r="K17" s="85">
        <v>15</v>
      </c>
      <c r="L17" s="4" t="e">
        <f>'перечень МКД'!#REF!</f>
        <v>#REF!</v>
      </c>
      <c r="M17" s="86"/>
      <c r="N17" s="1"/>
      <c r="O17" s="85"/>
      <c r="P17" s="1"/>
      <c r="Q17" s="86"/>
      <c r="R17" s="1"/>
      <c r="S17" s="85">
        <v>16</v>
      </c>
      <c r="T17" s="4" t="e">
        <f>'перечень МКД'!#REF!</f>
        <v>#REF!</v>
      </c>
      <c r="U17" s="86"/>
      <c r="V17" s="1"/>
      <c r="W17" s="85"/>
      <c r="X17" s="1"/>
      <c r="Y17" s="86"/>
      <c r="Z17" s="1"/>
      <c r="AA17" s="87">
        <f t="shared" si="2"/>
        <v>45</v>
      </c>
      <c r="AB17" s="83" t="e">
        <f t="shared" si="3"/>
        <v>#REF!</v>
      </c>
      <c r="AC17" s="82">
        <f t="shared" si="4"/>
        <v>1</v>
      </c>
      <c r="AD17" s="83">
        <f t="shared" si="5"/>
        <v>1210178</v>
      </c>
      <c r="AE17" s="82"/>
      <c r="AF17" s="83"/>
      <c r="AG17" s="82"/>
      <c r="AH17" s="83"/>
    </row>
    <row r="18" spans="1:34" s="21" customFormat="1" ht="20.25" customHeight="1" x14ac:dyDescent="0.2">
      <c r="A18" s="69" t="s">
        <v>168</v>
      </c>
      <c r="B18" s="40" t="s">
        <v>50</v>
      </c>
      <c r="C18" s="88">
        <v>17</v>
      </c>
      <c r="D18" s="4">
        <f>'перечень МКД'!Q819</f>
        <v>4196567.0500000007</v>
      </c>
      <c r="E18" s="88"/>
      <c r="F18" s="4"/>
      <c r="G18" s="2"/>
      <c r="H18" s="4"/>
      <c r="I18" s="88"/>
      <c r="J18" s="4"/>
      <c r="K18" s="88">
        <v>18</v>
      </c>
      <c r="L18" s="4" t="e">
        <f>'перечень МКД'!#REF!</f>
        <v>#REF!</v>
      </c>
      <c r="M18" s="2"/>
      <c r="N18" s="4"/>
      <c r="O18" s="88"/>
      <c r="P18" s="4"/>
      <c r="Q18" s="2"/>
      <c r="R18" s="4"/>
      <c r="S18" s="88">
        <v>104</v>
      </c>
      <c r="T18" s="4" t="e">
        <f>('перечень МКД'!Q818-'способ форм-ия'!Z18)</f>
        <v>#REF!</v>
      </c>
      <c r="U18" s="2"/>
      <c r="V18" s="4"/>
      <c r="W18" s="88"/>
      <c r="X18" s="4"/>
      <c r="Y18" s="2">
        <v>1</v>
      </c>
      <c r="Z18" s="4" t="e">
        <f>'перечень МКД'!#REF!</f>
        <v>#REF!</v>
      </c>
      <c r="AA18" s="87">
        <f t="shared" si="2"/>
        <v>139</v>
      </c>
      <c r="AB18" s="83" t="e">
        <f t="shared" si="3"/>
        <v>#REF!</v>
      </c>
      <c r="AC18" s="82"/>
      <c r="AD18" s="83"/>
      <c r="AE18" s="82"/>
      <c r="AF18" s="83"/>
      <c r="AG18" s="82"/>
      <c r="AH18" s="83"/>
    </row>
    <row r="19" spans="1:34" s="21" customFormat="1" ht="19.5" customHeight="1" x14ac:dyDescent="0.2">
      <c r="A19" s="69">
        <v>9</v>
      </c>
      <c r="B19" s="40" t="s">
        <v>1834</v>
      </c>
      <c r="C19" s="85">
        <v>5</v>
      </c>
      <c r="D19" s="4">
        <f>'перечень МКД'!M941</f>
        <v>0</v>
      </c>
      <c r="E19" s="85"/>
      <c r="F19" s="1"/>
      <c r="G19" s="86"/>
      <c r="H19" s="1"/>
      <c r="I19" s="85"/>
      <c r="J19" s="1"/>
      <c r="K19" s="85">
        <v>5</v>
      </c>
      <c r="L19" s="4" t="e">
        <f>'перечень МКД'!#REF!</f>
        <v>#REF!</v>
      </c>
      <c r="M19" s="86"/>
      <c r="N19" s="1"/>
      <c r="O19" s="85"/>
      <c r="P19" s="1"/>
      <c r="Q19" s="86"/>
      <c r="R19" s="1"/>
      <c r="S19" s="85">
        <v>5</v>
      </c>
      <c r="T19" s="4" t="e">
        <f>'перечень МКД'!#REF!</f>
        <v>#REF!</v>
      </c>
      <c r="U19" s="86"/>
      <c r="V19" s="1"/>
      <c r="W19" s="85"/>
      <c r="X19" s="1"/>
      <c r="Y19" s="86"/>
      <c r="Z19" s="1"/>
      <c r="AA19" s="87">
        <f t="shared" si="2"/>
        <v>15</v>
      </c>
      <c r="AB19" s="83" t="e">
        <f t="shared" si="3"/>
        <v>#REF!</v>
      </c>
      <c r="AC19" s="82"/>
      <c r="AD19" s="83"/>
      <c r="AE19" s="82"/>
      <c r="AF19" s="83"/>
      <c r="AG19" s="82"/>
      <c r="AH19" s="83"/>
    </row>
    <row r="20" spans="1:34" s="21" customFormat="1" ht="19.5" customHeight="1" x14ac:dyDescent="0.2">
      <c r="A20" s="69" t="s">
        <v>169</v>
      </c>
      <c r="B20" s="40" t="s">
        <v>62</v>
      </c>
      <c r="C20" s="88">
        <v>4</v>
      </c>
      <c r="D20" s="4"/>
      <c r="E20" s="88">
        <v>1</v>
      </c>
      <c r="F20" s="4" t="e">
        <f>'перечень МКД'!#REF!</f>
        <v>#REF!</v>
      </c>
      <c r="G20" s="2"/>
      <c r="H20" s="4"/>
      <c r="I20" s="88"/>
      <c r="J20" s="4"/>
      <c r="K20" s="88">
        <v>3</v>
      </c>
      <c r="L20" s="4"/>
      <c r="M20" s="86">
        <v>1</v>
      </c>
      <c r="N20" s="1">
        <f>'перечень МКД'!Q971</f>
        <v>609150</v>
      </c>
      <c r="O20" s="85"/>
      <c r="P20" s="1"/>
      <c r="Q20" s="86">
        <v>1</v>
      </c>
      <c r="R20" s="4">
        <f>'перечень МКД'!Q972</f>
        <v>254100</v>
      </c>
      <c r="S20" s="88">
        <v>3</v>
      </c>
      <c r="T20" s="4"/>
      <c r="U20" s="86">
        <v>1</v>
      </c>
      <c r="V20" s="1">
        <f>'перечень МКД'!Q974</f>
        <v>4884683.8999999994</v>
      </c>
      <c r="W20" s="85"/>
      <c r="X20" s="1"/>
      <c r="Y20" s="86"/>
      <c r="Z20" s="4"/>
      <c r="AA20" s="87">
        <f t="shared" si="2"/>
        <v>10</v>
      </c>
      <c r="AB20" s="83">
        <f t="shared" si="3"/>
        <v>0</v>
      </c>
      <c r="AC20" s="82">
        <f t="shared" si="4"/>
        <v>3</v>
      </c>
      <c r="AD20" s="83" t="e">
        <f t="shared" si="5"/>
        <v>#REF!</v>
      </c>
      <c r="AE20" s="82"/>
      <c r="AF20" s="83"/>
      <c r="AG20" s="82">
        <f t="shared" si="8"/>
        <v>1</v>
      </c>
      <c r="AH20" s="83">
        <f t="shared" si="9"/>
        <v>254100</v>
      </c>
    </row>
    <row r="21" spans="1:34" s="21" customFormat="1" ht="18.75" customHeight="1" x14ac:dyDescent="0.2">
      <c r="A21" s="69" t="s">
        <v>170</v>
      </c>
      <c r="B21" s="40" t="s">
        <v>63</v>
      </c>
      <c r="C21" s="88">
        <v>16</v>
      </c>
      <c r="D21" s="4"/>
      <c r="E21" s="88">
        <v>4</v>
      </c>
      <c r="F21" s="4"/>
      <c r="G21" s="2"/>
      <c r="H21" s="4"/>
      <c r="I21" s="88">
        <v>6</v>
      </c>
      <c r="J21" s="4"/>
      <c r="K21" s="88">
        <v>65</v>
      </c>
      <c r="L21" s="4"/>
      <c r="M21" s="2">
        <v>5</v>
      </c>
      <c r="N21" s="4"/>
      <c r="O21" s="88">
        <v>1</v>
      </c>
      <c r="P21" s="4"/>
      <c r="Q21" s="2">
        <v>11</v>
      </c>
      <c r="R21" s="4"/>
      <c r="S21" s="88">
        <v>219</v>
      </c>
      <c r="T21" s="4"/>
      <c r="U21" s="2">
        <v>17</v>
      </c>
      <c r="V21" s="4"/>
      <c r="W21" s="88"/>
      <c r="X21" s="4"/>
      <c r="Y21" s="2">
        <v>32</v>
      </c>
      <c r="Z21" s="4"/>
      <c r="AA21" s="87">
        <f t="shared" si="2"/>
        <v>300</v>
      </c>
      <c r="AB21" s="83">
        <f t="shared" si="3"/>
        <v>0</v>
      </c>
      <c r="AC21" s="82">
        <f t="shared" si="4"/>
        <v>26</v>
      </c>
      <c r="AD21" s="83">
        <f t="shared" si="5"/>
        <v>0</v>
      </c>
      <c r="AE21" s="82">
        <f t="shared" si="6"/>
        <v>1</v>
      </c>
      <c r="AF21" s="83">
        <f t="shared" si="7"/>
        <v>0</v>
      </c>
      <c r="AG21" s="82">
        <f t="shared" si="8"/>
        <v>49</v>
      </c>
      <c r="AH21" s="83">
        <f t="shared" si="9"/>
        <v>0</v>
      </c>
    </row>
    <row r="22" spans="1:34" s="73" customFormat="1" ht="19.5" customHeight="1" x14ac:dyDescent="0.2">
      <c r="A22" s="71" t="s">
        <v>171</v>
      </c>
      <c r="B22" s="72" t="s">
        <v>64</v>
      </c>
      <c r="C22" s="92">
        <v>9</v>
      </c>
      <c r="D22" s="93"/>
      <c r="E22" s="92">
        <v>1</v>
      </c>
      <c r="F22" s="93"/>
      <c r="G22" s="94"/>
      <c r="H22" s="93"/>
      <c r="I22" s="92"/>
      <c r="J22" s="93"/>
      <c r="K22" s="92">
        <v>16</v>
      </c>
      <c r="L22" s="93"/>
      <c r="M22" s="95"/>
      <c r="N22" s="96"/>
      <c r="O22" s="97"/>
      <c r="P22" s="96"/>
      <c r="Q22" s="95"/>
      <c r="R22" s="96"/>
      <c r="S22" s="92">
        <v>125</v>
      </c>
      <c r="T22" s="93"/>
      <c r="U22" s="95">
        <v>8</v>
      </c>
      <c r="V22" s="96"/>
      <c r="W22" s="97"/>
      <c r="X22" s="96"/>
      <c r="Y22" s="95">
        <v>1</v>
      </c>
      <c r="Z22" s="96"/>
      <c r="AA22" s="98">
        <f t="shared" si="2"/>
        <v>150</v>
      </c>
      <c r="AB22" s="99">
        <f t="shared" si="3"/>
        <v>0</v>
      </c>
      <c r="AC22" s="100">
        <f t="shared" si="4"/>
        <v>9</v>
      </c>
      <c r="AD22" s="99">
        <f t="shared" si="5"/>
        <v>0</v>
      </c>
      <c r="AE22" s="100">
        <f t="shared" si="6"/>
        <v>0</v>
      </c>
      <c r="AF22" s="99">
        <f t="shared" si="7"/>
        <v>0</v>
      </c>
      <c r="AG22" s="100">
        <f t="shared" si="8"/>
        <v>1</v>
      </c>
      <c r="AH22" s="99">
        <f t="shared" si="9"/>
        <v>0</v>
      </c>
    </row>
    <row r="23" spans="1:34" s="21" customFormat="1" ht="19.5" customHeight="1" x14ac:dyDescent="0.2">
      <c r="A23" s="69" t="s">
        <v>172</v>
      </c>
      <c r="B23" s="40" t="s">
        <v>92</v>
      </c>
      <c r="C23" s="88">
        <v>8</v>
      </c>
      <c r="D23" s="4"/>
      <c r="E23" s="88"/>
      <c r="F23" s="4"/>
      <c r="G23" s="2"/>
      <c r="H23" s="4"/>
      <c r="I23" s="88">
        <v>1</v>
      </c>
      <c r="J23" s="4">
        <f>'перечень МКД'!Q1468</f>
        <v>296635.43</v>
      </c>
      <c r="K23" s="88">
        <v>3</v>
      </c>
      <c r="L23" s="4"/>
      <c r="M23" s="2"/>
      <c r="N23" s="4"/>
      <c r="O23" s="88">
        <v>4</v>
      </c>
      <c r="P23" s="4"/>
      <c r="Q23" s="2">
        <v>1</v>
      </c>
      <c r="R23" s="4">
        <f>'перечень МКД'!Q1434</f>
        <v>690333</v>
      </c>
      <c r="S23" s="88">
        <v>6</v>
      </c>
      <c r="T23" s="4"/>
      <c r="U23" s="2">
        <v>3</v>
      </c>
      <c r="V23" s="4"/>
      <c r="W23" s="88">
        <v>12</v>
      </c>
      <c r="X23" s="4"/>
      <c r="Y23" s="2">
        <v>12</v>
      </c>
      <c r="Z23" s="4"/>
      <c r="AA23" s="87">
        <f t="shared" si="2"/>
        <v>17</v>
      </c>
      <c r="AB23" s="83">
        <f t="shared" si="3"/>
        <v>0</v>
      </c>
      <c r="AC23" s="82">
        <f t="shared" si="4"/>
        <v>3</v>
      </c>
      <c r="AD23" s="83">
        <f t="shared" si="5"/>
        <v>0</v>
      </c>
      <c r="AE23" s="82">
        <f t="shared" si="6"/>
        <v>16</v>
      </c>
      <c r="AF23" s="83">
        <f t="shared" si="7"/>
        <v>0</v>
      </c>
      <c r="AG23" s="82">
        <f t="shared" si="8"/>
        <v>14</v>
      </c>
      <c r="AH23" s="83">
        <f t="shared" si="9"/>
        <v>986968.42999999993</v>
      </c>
    </row>
    <row r="24" spans="1:34" s="21" customFormat="1" ht="21" customHeight="1" x14ac:dyDescent="0.2">
      <c r="A24" s="69" t="s">
        <v>173</v>
      </c>
      <c r="B24" s="40" t="s">
        <v>93</v>
      </c>
      <c r="C24" s="88">
        <v>39</v>
      </c>
      <c r="D24" s="4">
        <f>'перечень МКД'!Q1475</f>
        <v>2332138.37</v>
      </c>
      <c r="E24" s="88"/>
      <c r="F24" s="4"/>
      <c r="G24" s="2"/>
      <c r="H24" s="4"/>
      <c r="I24" s="88"/>
      <c r="J24" s="4"/>
      <c r="K24" s="88">
        <v>32</v>
      </c>
      <c r="L24" s="4"/>
      <c r="M24" s="86">
        <v>2</v>
      </c>
      <c r="N24" s="1"/>
      <c r="O24" s="85"/>
      <c r="P24" s="1"/>
      <c r="Q24" s="86"/>
      <c r="R24" s="1"/>
      <c r="S24" s="88">
        <v>51</v>
      </c>
      <c r="T24" s="4"/>
      <c r="U24" s="86"/>
      <c r="V24" s="1"/>
      <c r="W24" s="85"/>
      <c r="X24" s="1"/>
      <c r="Y24" s="86">
        <v>3</v>
      </c>
      <c r="Z24" s="1"/>
      <c r="AA24" s="87">
        <f t="shared" si="2"/>
        <v>122</v>
      </c>
      <c r="AB24" s="83">
        <f t="shared" si="3"/>
        <v>2332138.37</v>
      </c>
      <c r="AC24" s="82">
        <f t="shared" si="4"/>
        <v>2</v>
      </c>
      <c r="AD24" s="83">
        <f t="shared" si="5"/>
        <v>0</v>
      </c>
      <c r="AE24" s="82"/>
      <c r="AF24" s="83"/>
      <c r="AG24" s="82">
        <f t="shared" si="8"/>
        <v>3</v>
      </c>
      <c r="AH24" s="83">
        <f t="shared" si="9"/>
        <v>0</v>
      </c>
    </row>
    <row r="25" spans="1:34" s="21" customFormat="1" ht="18.75" customHeight="1" x14ac:dyDescent="0.2">
      <c r="A25" s="69" t="s">
        <v>174</v>
      </c>
      <c r="B25" s="40" t="s">
        <v>94</v>
      </c>
      <c r="C25" s="88"/>
      <c r="D25" s="4"/>
      <c r="E25" s="88">
        <v>2</v>
      </c>
      <c r="F25" s="4">
        <f>'перечень МКД'!Q1597</f>
        <v>283026.88</v>
      </c>
      <c r="G25" s="2"/>
      <c r="H25" s="4"/>
      <c r="I25" s="88"/>
      <c r="J25" s="4"/>
      <c r="K25" s="88">
        <v>2</v>
      </c>
      <c r="L25" s="4" t="e">
        <f>'перечень МКД'!#REF!</f>
        <v>#REF!</v>
      </c>
      <c r="M25" s="2"/>
      <c r="N25" s="4"/>
      <c r="O25" s="88"/>
      <c r="P25" s="4"/>
      <c r="Q25" s="2"/>
      <c r="R25" s="1"/>
      <c r="S25" s="88">
        <v>2</v>
      </c>
      <c r="T25" s="4">
        <f>'перечень МКД'!Q1600</f>
        <v>4023903.0999999996</v>
      </c>
      <c r="U25" s="2"/>
      <c r="V25" s="4"/>
      <c r="W25" s="88"/>
      <c r="X25" s="4"/>
      <c r="Y25" s="2"/>
      <c r="Z25" s="1"/>
      <c r="AA25" s="87">
        <f t="shared" si="2"/>
        <v>4</v>
      </c>
      <c r="AB25" s="83" t="e">
        <f t="shared" si="3"/>
        <v>#REF!</v>
      </c>
      <c r="AC25" s="82">
        <f t="shared" si="4"/>
        <v>2</v>
      </c>
      <c r="AD25" s="83">
        <f t="shared" si="5"/>
        <v>283026.88</v>
      </c>
      <c r="AE25" s="82"/>
      <c r="AF25" s="83"/>
      <c r="AG25" s="82"/>
      <c r="AH25" s="83"/>
    </row>
    <row r="26" spans="1:34" s="21" customFormat="1" ht="19.5" customHeight="1" x14ac:dyDescent="0.2">
      <c r="A26" s="69" t="s">
        <v>175</v>
      </c>
      <c r="B26" s="40" t="s">
        <v>1835</v>
      </c>
      <c r="C26" s="88">
        <v>3</v>
      </c>
      <c r="D26" s="4"/>
      <c r="E26" s="88">
        <v>4</v>
      </c>
      <c r="F26" s="4"/>
      <c r="G26" s="2"/>
      <c r="H26" s="4"/>
      <c r="I26" s="88"/>
      <c r="J26" s="4"/>
      <c r="K26" s="88">
        <v>34</v>
      </c>
      <c r="L26" s="4"/>
      <c r="M26" s="2">
        <v>2</v>
      </c>
      <c r="N26" s="4"/>
      <c r="O26" s="88"/>
      <c r="P26" s="4"/>
      <c r="Q26" s="2"/>
      <c r="R26" s="1"/>
      <c r="S26" s="88">
        <v>25</v>
      </c>
      <c r="T26" s="4"/>
      <c r="U26" s="2">
        <v>1</v>
      </c>
      <c r="V26" s="4">
        <f>'перечень МКД'!Q1610</f>
        <v>1047540</v>
      </c>
      <c r="W26" s="88">
        <v>2</v>
      </c>
      <c r="X26" s="4"/>
      <c r="Y26" s="2"/>
      <c r="Z26" s="1"/>
      <c r="AA26" s="87">
        <f t="shared" si="2"/>
        <v>62</v>
      </c>
      <c r="AB26" s="83">
        <f t="shared" si="3"/>
        <v>0</v>
      </c>
      <c r="AC26" s="82">
        <f t="shared" si="4"/>
        <v>7</v>
      </c>
      <c r="AD26" s="83">
        <f t="shared" si="5"/>
        <v>1047540</v>
      </c>
      <c r="AE26" s="82">
        <f t="shared" si="6"/>
        <v>2</v>
      </c>
      <c r="AF26" s="83">
        <f t="shared" si="7"/>
        <v>0</v>
      </c>
      <c r="AG26" s="82"/>
      <c r="AH26" s="83"/>
    </row>
    <row r="27" spans="1:34" s="21" customFormat="1" ht="20.25" customHeight="1" x14ac:dyDescent="0.2">
      <c r="A27" s="69" t="s">
        <v>176</v>
      </c>
      <c r="B27" s="40" t="s">
        <v>98</v>
      </c>
      <c r="C27" s="88">
        <v>103</v>
      </c>
      <c r="D27" s="4"/>
      <c r="E27" s="88">
        <v>5</v>
      </c>
      <c r="F27" s="4"/>
      <c r="G27" s="2">
        <v>2</v>
      </c>
      <c r="H27" s="4"/>
      <c r="I27" s="88">
        <v>32</v>
      </c>
      <c r="J27" s="4"/>
      <c r="K27" s="88">
        <v>42</v>
      </c>
      <c r="L27" s="4"/>
      <c r="M27" s="86">
        <v>1</v>
      </c>
      <c r="N27" s="1"/>
      <c r="O27" s="85"/>
      <c r="P27" s="1"/>
      <c r="Q27" s="86">
        <v>19</v>
      </c>
      <c r="R27" s="1"/>
      <c r="S27" s="88">
        <v>32</v>
      </c>
      <c r="T27" s="4"/>
      <c r="U27" s="86">
        <v>5</v>
      </c>
      <c r="V27" s="1"/>
      <c r="W27" s="85">
        <v>2</v>
      </c>
      <c r="X27" s="1"/>
      <c r="Y27" s="86">
        <v>56</v>
      </c>
      <c r="Z27" s="1"/>
      <c r="AA27" s="87">
        <f t="shared" si="2"/>
        <v>177</v>
      </c>
      <c r="AB27" s="83"/>
      <c r="AC27" s="82">
        <f t="shared" si="4"/>
        <v>11</v>
      </c>
      <c r="AD27" s="83"/>
      <c r="AE27" s="82">
        <f t="shared" si="6"/>
        <v>4</v>
      </c>
      <c r="AF27" s="83"/>
      <c r="AG27" s="82">
        <f t="shared" si="8"/>
        <v>107</v>
      </c>
      <c r="AH27" s="83">
        <f t="shared" si="9"/>
        <v>0</v>
      </c>
    </row>
    <row r="28" spans="1:34" s="21" customFormat="1" ht="18.75" customHeight="1" x14ac:dyDescent="0.2">
      <c r="A28" s="69" t="s">
        <v>177</v>
      </c>
      <c r="B28" s="40" t="s">
        <v>1836</v>
      </c>
      <c r="C28" s="84">
        <v>15</v>
      </c>
      <c r="D28" s="4"/>
      <c r="E28" s="85">
        <v>2</v>
      </c>
      <c r="F28" s="1"/>
      <c r="G28" s="86"/>
      <c r="H28" s="1"/>
      <c r="I28" s="85"/>
      <c r="J28" s="1"/>
      <c r="K28" s="84">
        <v>18</v>
      </c>
      <c r="L28" s="4"/>
      <c r="M28" s="86">
        <v>2</v>
      </c>
      <c r="N28" s="1"/>
      <c r="O28" s="85"/>
      <c r="P28" s="1"/>
      <c r="Q28" s="86"/>
      <c r="R28" s="1"/>
      <c r="S28" s="84">
        <v>25</v>
      </c>
      <c r="T28" s="4"/>
      <c r="U28" s="86">
        <v>1</v>
      </c>
      <c r="V28" s="1">
        <f>'перечень МКД'!Q1994</f>
        <v>1501440</v>
      </c>
      <c r="W28" s="85"/>
      <c r="X28" s="1"/>
      <c r="Y28" s="86"/>
      <c r="Z28" s="1"/>
      <c r="AA28" s="87">
        <f t="shared" si="2"/>
        <v>58</v>
      </c>
      <c r="AB28" s="83">
        <f t="shared" si="3"/>
        <v>0</v>
      </c>
      <c r="AC28" s="82">
        <f t="shared" si="4"/>
        <v>5</v>
      </c>
      <c r="AD28" s="83">
        <f t="shared" si="5"/>
        <v>1501440</v>
      </c>
      <c r="AE28" s="82"/>
      <c r="AF28" s="83"/>
      <c r="AG28" s="82"/>
      <c r="AH28" s="83"/>
    </row>
    <row r="29" spans="1:34" s="21" customFormat="1" ht="21" customHeight="1" x14ac:dyDescent="0.2">
      <c r="A29" s="69" t="s">
        <v>178</v>
      </c>
      <c r="B29" s="40" t="s">
        <v>120</v>
      </c>
      <c r="C29" s="88">
        <v>6</v>
      </c>
      <c r="D29" s="4">
        <f>'перечень МКД'!M2056</f>
        <v>0</v>
      </c>
      <c r="E29" s="88"/>
      <c r="F29" s="4"/>
      <c r="G29" s="2"/>
      <c r="H29" s="4"/>
      <c r="I29" s="88"/>
      <c r="J29" s="4"/>
      <c r="K29" s="88">
        <v>4</v>
      </c>
      <c r="L29" s="4" t="e">
        <f>'перечень МКД'!#REF!</f>
        <v>#REF!</v>
      </c>
      <c r="M29" s="86"/>
      <c r="N29" s="1"/>
      <c r="O29" s="85"/>
      <c r="P29" s="1"/>
      <c r="Q29" s="86"/>
      <c r="R29" s="1"/>
      <c r="S29" s="88">
        <v>5</v>
      </c>
      <c r="T29" s="4" t="e">
        <f>'перечень МКД'!#REF!</f>
        <v>#REF!</v>
      </c>
      <c r="U29" s="86"/>
      <c r="V29" s="1"/>
      <c r="W29" s="85"/>
      <c r="X29" s="1"/>
      <c r="Y29" s="86"/>
      <c r="Z29" s="1"/>
      <c r="AA29" s="87">
        <f t="shared" si="2"/>
        <v>15</v>
      </c>
      <c r="AB29" s="83" t="e">
        <f t="shared" si="3"/>
        <v>#REF!</v>
      </c>
      <c r="AC29" s="82"/>
      <c r="AD29" s="83"/>
      <c r="AE29" s="82"/>
      <c r="AF29" s="83"/>
      <c r="AG29" s="82"/>
      <c r="AH29" s="83"/>
    </row>
    <row r="30" spans="1:34" s="21" customFormat="1" ht="19.5" customHeight="1" x14ac:dyDescent="0.2">
      <c r="A30" s="69" t="s">
        <v>179</v>
      </c>
      <c r="B30" s="40" t="s">
        <v>121</v>
      </c>
      <c r="C30" s="88">
        <v>9</v>
      </c>
      <c r="D30" s="4"/>
      <c r="E30" s="88">
        <v>5</v>
      </c>
      <c r="F30" s="4"/>
      <c r="G30" s="88">
        <v>1</v>
      </c>
      <c r="H30" s="4"/>
      <c r="I30" s="88">
        <v>1</v>
      </c>
      <c r="J30" s="4"/>
      <c r="K30" s="88">
        <v>27</v>
      </c>
      <c r="L30" s="4"/>
      <c r="M30" s="86">
        <v>2</v>
      </c>
      <c r="N30" s="1"/>
      <c r="O30" s="85"/>
      <c r="P30" s="1"/>
      <c r="Q30" s="86">
        <v>7</v>
      </c>
      <c r="R30" s="1"/>
      <c r="S30" s="88">
        <v>116</v>
      </c>
      <c r="T30" s="4"/>
      <c r="U30" s="86">
        <v>13</v>
      </c>
      <c r="V30" s="1"/>
      <c r="W30" s="85"/>
      <c r="X30" s="1"/>
      <c r="Y30" s="86">
        <v>15</v>
      </c>
      <c r="Z30" s="1"/>
      <c r="AA30" s="87">
        <f t="shared" si="2"/>
        <v>152</v>
      </c>
      <c r="AB30" s="83">
        <f t="shared" si="3"/>
        <v>0</v>
      </c>
      <c r="AC30" s="82">
        <f t="shared" si="4"/>
        <v>20</v>
      </c>
      <c r="AD30" s="83">
        <f t="shared" si="5"/>
        <v>0</v>
      </c>
      <c r="AE30" s="82">
        <f t="shared" si="6"/>
        <v>1</v>
      </c>
      <c r="AF30" s="83">
        <f t="shared" si="7"/>
        <v>0</v>
      </c>
      <c r="AG30" s="82">
        <f t="shared" si="8"/>
        <v>23</v>
      </c>
      <c r="AH30" s="83">
        <f t="shared" si="9"/>
        <v>0</v>
      </c>
    </row>
    <row r="31" spans="1:34" s="73" customFormat="1" ht="19.5" customHeight="1" x14ac:dyDescent="0.2">
      <c r="A31" s="71" t="s">
        <v>180</v>
      </c>
      <c r="B31" s="72" t="s">
        <v>142</v>
      </c>
      <c r="C31" s="92">
        <v>2</v>
      </c>
      <c r="D31" s="93"/>
      <c r="E31" s="92">
        <v>3</v>
      </c>
      <c r="F31" s="93"/>
      <c r="G31" s="94"/>
      <c r="H31" s="93"/>
      <c r="I31" s="92"/>
      <c r="J31" s="93"/>
      <c r="K31" s="92">
        <v>2</v>
      </c>
      <c r="L31" s="93"/>
      <c r="M31" s="95">
        <v>4</v>
      </c>
      <c r="N31" s="96"/>
      <c r="O31" s="97"/>
      <c r="P31" s="96"/>
      <c r="Q31" s="95"/>
      <c r="R31" s="96"/>
      <c r="S31" s="92">
        <v>34</v>
      </c>
      <c r="T31" s="93"/>
      <c r="U31" s="95">
        <v>7</v>
      </c>
      <c r="V31" s="96"/>
      <c r="W31" s="97"/>
      <c r="X31" s="96"/>
      <c r="Y31" s="95"/>
      <c r="Z31" s="96"/>
      <c r="AA31" s="98">
        <f t="shared" si="2"/>
        <v>38</v>
      </c>
      <c r="AB31" s="99">
        <f t="shared" si="3"/>
        <v>0</v>
      </c>
      <c r="AC31" s="100">
        <f t="shared" si="4"/>
        <v>14</v>
      </c>
      <c r="AD31" s="99">
        <f t="shared" si="5"/>
        <v>0</v>
      </c>
      <c r="AE31" s="100">
        <f t="shared" si="6"/>
        <v>0</v>
      </c>
      <c r="AF31" s="99">
        <f t="shared" si="7"/>
        <v>0</v>
      </c>
      <c r="AG31" s="100">
        <f t="shared" si="8"/>
        <v>0</v>
      </c>
      <c r="AH31" s="99">
        <f t="shared" si="9"/>
        <v>0</v>
      </c>
    </row>
    <row r="32" spans="1:34" s="21" customFormat="1" ht="18.75" customHeight="1" x14ac:dyDescent="0.2">
      <c r="A32" s="69" t="s">
        <v>181</v>
      </c>
      <c r="B32" s="40" t="s">
        <v>1163</v>
      </c>
      <c r="C32" s="88">
        <v>42</v>
      </c>
      <c r="D32" s="4"/>
      <c r="E32" s="88">
        <v>18</v>
      </c>
      <c r="F32" s="4"/>
      <c r="G32" s="2">
        <v>3</v>
      </c>
      <c r="H32" s="4"/>
      <c r="I32" s="88">
        <v>14</v>
      </c>
      <c r="J32" s="4"/>
      <c r="K32" s="88">
        <v>163</v>
      </c>
      <c r="L32" s="4"/>
      <c r="M32" s="86">
        <v>36</v>
      </c>
      <c r="N32" s="1"/>
      <c r="O32" s="85">
        <v>2</v>
      </c>
      <c r="P32" s="1"/>
      <c r="Q32" s="86">
        <v>60</v>
      </c>
      <c r="R32" s="1"/>
      <c r="S32" s="88">
        <v>691</v>
      </c>
      <c r="T32" s="4"/>
      <c r="U32" s="86">
        <v>92</v>
      </c>
      <c r="V32" s="1"/>
      <c r="W32" s="85">
        <v>9</v>
      </c>
      <c r="X32" s="1"/>
      <c r="Y32" s="86">
        <v>154</v>
      </c>
      <c r="Z32" s="1"/>
      <c r="AA32" s="87">
        <f t="shared" si="2"/>
        <v>896</v>
      </c>
      <c r="AB32" s="83">
        <f t="shared" si="3"/>
        <v>0</v>
      </c>
      <c r="AC32" s="82">
        <f t="shared" si="4"/>
        <v>146</v>
      </c>
      <c r="AD32" s="83">
        <f t="shared" si="5"/>
        <v>0</v>
      </c>
      <c r="AE32" s="82">
        <f t="shared" si="6"/>
        <v>14</v>
      </c>
      <c r="AF32" s="83">
        <f t="shared" si="7"/>
        <v>0</v>
      </c>
      <c r="AG32" s="82">
        <f t="shared" si="8"/>
        <v>228</v>
      </c>
      <c r="AH32" s="83">
        <f t="shared" si="9"/>
        <v>0</v>
      </c>
    </row>
    <row r="33" spans="1:18" ht="17.25" x14ac:dyDescent="0.3">
      <c r="A33" s="5"/>
      <c r="B33" s="6"/>
      <c r="C33" s="46"/>
      <c r="D33" s="47"/>
      <c r="E33" s="7"/>
      <c r="F33" s="46"/>
      <c r="G33" s="46"/>
      <c r="H33" s="46"/>
      <c r="I33" s="46"/>
      <c r="J33" s="47"/>
      <c r="K33" s="46"/>
      <c r="L33" s="47"/>
      <c r="M33" s="7"/>
      <c r="N33" s="46"/>
      <c r="O33" s="46"/>
      <c r="P33" s="47"/>
      <c r="Q33" s="7"/>
      <c r="R33" s="48"/>
    </row>
    <row r="34" spans="1:18" ht="18.75" x14ac:dyDescent="0.3">
      <c r="A34" s="13" t="s">
        <v>182</v>
      </c>
      <c r="B34" s="6"/>
      <c r="C34" s="46"/>
      <c r="D34" s="47"/>
      <c r="E34" s="7"/>
      <c r="F34" s="46"/>
      <c r="G34" s="46"/>
      <c r="H34" s="46"/>
      <c r="I34" s="46"/>
      <c r="J34" s="47"/>
      <c r="K34" s="46"/>
      <c r="L34" s="47"/>
      <c r="M34" s="7"/>
      <c r="N34" s="46"/>
      <c r="O34" s="46"/>
      <c r="P34" s="47"/>
      <c r="Q34" s="7"/>
      <c r="R34" s="49"/>
    </row>
    <row r="35" spans="1:18" ht="18.75" x14ac:dyDescent="0.3">
      <c r="A35" s="13" t="s">
        <v>183</v>
      </c>
      <c r="B35" s="6"/>
      <c r="C35" s="46"/>
      <c r="D35" s="47"/>
      <c r="E35" s="7"/>
      <c r="F35" s="46"/>
      <c r="G35" s="46"/>
      <c r="H35" s="46"/>
      <c r="I35" s="46"/>
      <c r="J35" s="47"/>
      <c r="K35" s="46"/>
      <c r="L35" s="47"/>
      <c r="M35" s="7"/>
      <c r="N35" s="46"/>
      <c r="O35" s="46"/>
      <c r="P35" s="47"/>
      <c r="Q35" s="7"/>
      <c r="R35" s="46"/>
    </row>
    <row r="36" spans="1:18" ht="18.75" x14ac:dyDescent="0.3">
      <c r="A36" s="13" t="s">
        <v>184</v>
      </c>
      <c r="B36" s="6"/>
      <c r="C36" s="46"/>
      <c r="D36" s="47"/>
      <c r="E36" s="7"/>
      <c r="F36" s="46"/>
      <c r="G36" s="46"/>
      <c r="H36" s="46"/>
      <c r="I36" s="46"/>
      <c r="J36" s="47"/>
      <c r="K36" s="46"/>
      <c r="L36" s="47"/>
      <c r="M36" s="7"/>
      <c r="N36" s="46"/>
      <c r="O36" s="46"/>
      <c r="P36" s="47"/>
      <c r="Q36" s="7"/>
      <c r="R36" s="46"/>
    </row>
    <row r="37" spans="1:18" ht="18.75" x14ac:dyDescent="0.3">
      <c r="A37" s="13" t="s">
        <v>185</v>
      </c>
      <c r="B37" s="6"/>
      <c r="C37" s="46"/>
      <c r="D37" s="47"/>
      <c r="E37" s="7"/>
      <c r="F37" s="46"/>
      <c r="G37" s="46"/>
      <c r="H37" s="46"/>
      <c r="I37" s="46"/>
      <c r="J37" s="47"/>
      <c r="K37" s="46"/>
      <c r="L37" s="47"/>
      <c r="M37" s="7"/>
      <c r="N37" s="46"/>
      <c r="O37" s="46"/>
      <c r="P37" s="47"/>
      <c r="Q37" s="7"/>
      <c r="R37" s="46"/>
    </row>
  </sheetData>
  <mergeCells count="24">
    <mergeCell ref="AA7:AB7"/>
    <mergeCell ref="AC7:AD7"/>
    <mergeCell ref="AE7:AF7"/>
    <mergeCell ref="AG7:AH7"/>
    <mergeCell ref="AA6:AH6"/>
    <mergeCell ref="Y7:Z7"/>
    <mergeCell ref="C7:D7"/>
    <mergeCell ref="E7:F7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A1:Z1"/>
    <mergeCell ref="A2:Z2"/>
    <mergeCell ref="A3:Z3"/>
    <mergeCell ref="A4:Z4"/>
    <mergeCell ref="C6:J6"/>
    <mergeCell ref="K6:R6"/>
    <mergeCell ref="S6:Z6"/>
  </mergeCells>
  <pageMargins left="0.7" right="0.7" top="0.75" bottom="0.75" header="0.3" footer="0.3"/>
  <pageSetup paperSize="9" scale="3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перечень МКД</vt:lpstr>
      <vt:lpstr>Лист1</vt:lpstr>
      <vt:lpstr>план.пок-ли</vt:lpstr>
      <vt:lpstr>способ форм-ия</vt:lpstr>
      <vt:lpstr>АВ1000</vt:lpstr>
      <vt:lpstr>'перечень МКД'!Область_печати</vt:lpstr>
      <vt:lpstr>'план.пок-ли'!Область_печати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2023-09-15T12:36:47Z</cp:lastPrinted>
  <dcterms:created xsi:type="dcterms:W3CDTF">2017-09-13T06:24:17Z</dcterms:created>
  <dcterms:modified xsi:type="dcterms:W3CDTF">2023-10-03T06:51:04Z</dcterms:modified>
</cp:coreProperties>
</file>